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tables/table1.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queryTables/queryTable2.xml" ContentType="application/vnd.openxmlformats-officedocument.spreadsheetml.query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queryTables/queryTable3.xml" ContentType="application/vnd.openxmlformats-officedocument.spreadsheetml.query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queryTables/queryTable4.xml" ContentType="application/vnd.openxmlformats-officedocument.spreadsheetml.query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24226"/>
  <mc:AlternateContent xmlns:mc="http://schemas.openxmlformats.org/markup-compatibility/2006">
    <mc:Choice Requires="x15">
      <x15ac:absPath xmlns:x15ac="http://schemas.microsoft.com/office/spreadsheetml/2010/11/ac" url="C:\Users\mahir\OneDrive\Desktop\Codes\YKHT\backend\expense\management\documents\2410\"/>
    </mc:Choice>
  </mc:AlternateContent>
  <xr:revisionPtr revIDLastSave="0" documentId="13_ncr:1_{708FD283-F9A1-48F9-BF4E-5B50AB9C3B73}" xr6:coauthVersionLast="47" xr6:coauthVersionMax="47" xr10:uidLastSave="{00000000-0000-0000-0000-000000000000}"/>
  <bookViews>
    <workbookView xWindow="-110" yWindow="-110" windowWidth="25820" windowHeight="15500" tabRatio="815" activeTab="3" xr2:uid="{00000000-000D-0000-FFFF-FFFF00000000}"/>
  </bookViews>
  <sheets>
    <sheet name="MAK-OPER" sheetId="1" r:id="rId1"/>
    <sheet name="L4" sheetId="4" r:id="rId2"/>
    <sheet name="R4" sheetId="3" r:id="rId3"/>
    <sheet name="MAK-OPER-2410" sheetId="82" r:id="rId4"/>
    <sheet name="BETON SANTRALİ" sheetId="81" state="hidden" r:id="rId5"/>
    <sheet name="BETON POMPA" sheetId="83" state="hidden" r:id="rId6"/>
    <sheet name="BETON NAKLİ" sheetId="84" state="hidden" r:id="rId7"/>
    <sheet name="KIRMATAŞ" sheetId="78" state="hidden" r:id="rId8"/>
    <sheet name="TAŞ" sheetId="85" state="hidden" r:id="rId9"/>
    <sheet name="SU TEMİNİ" sheetId="86" state="hidden" r:id="rId10"/>
    <sheet name="AKARYAKIT TEMİNİ" sheetId="87" state="hidden" r:id="rId11"/>
    <sheet name="01-MK-13" sheetId="49" state="hidden" r:id="rId12"/>
    <sheet name="01-MK-14" sheetId="88" state="hidden" r:id="rId13"/>
    <sheet name="01-MK-17" sheetId="89" state="hidden" r:id="rId14"/>
    <sheet name="01-MK-19" sheetId="90" state="hidden" r:id="rId15"/>
    <sheet name="01-MK-21" sheetId="35" r:id="rId16"/>
    <sheet name="SABİT POMPA DAĞILIM" sheetId="47" r:id="rId17"/>
    <sheet name="01-MK-23-10" sheetId="26" r:id="rId18"/>
    <sheet name="01-MK-31-11" sheetId="59" r:id="rId19"/>
    <sheet name="01-MK-28-10" sheetId="61" r:id="rId20"/>
    <sheet name="01-MK-29-10" sheetId="63" r:id="rId21"/>
    <sheet name="01-MK-25-10" sheetId="65" r:id="rId22"/>
    <sheet name="01-MK-31-10" sheetId="67" r:id="rId23"/>
    <sheet name="01-MK-30-10" sheetId="69" r:id="rId24"/>
    <sheet name="01-MK-24-10" sheetId="53" r:id="rId25"/>
    <sheet name="01-MK-22-10" sheetId="56" r:id="rId26"/>
    <sheet name="01-MK-23-10 DAĞILIM-2" sheetId="27" r:id="rId27"/>
    <sheet name="01-MK-23-10 - Analiz" sheetId="28" r:id="rId28"/>
    <sheet name="01-MK-22-11-12" sheetId="30" r:id="rId29"/>
    <sheet name="01-MK-22-11 DAĞILIM-2" sheetId="32" r:id="rId30"/>
    <sheet name="01-MK-22-11 - Analiz" sheetId="33" r:id="rId31"/>
    <sheet name="01-MK-17-10" sheetId="71" r:id="rId32"/>
    <sheet name="01-MK-21-10 DAĞILIM-2" sheetId="36" r:id="rId33"/>
    <sheet name="01-MK-21-10 - Analiz" sheetId="37" r:id="rId34"/>
    <sheet name="01-MK-26-10" sheetId="38" r:id="rId35"/>
    <sheet name="01-MK-22-13" sheetId="34" r:id="rId36"/>
  </sheets>
  <definedNames>
    <definedName name="_xlnm._FilterDatabase" localSheetId="12" hidden="1">'01-MK-14'!$A$1:$CZ$1</definedName>
    <definedName name="_xlnm._FilterDatabase" localSheetId="28" hidden="1">'01-MK-22-11-12'!$B$2:$BZ$48</definedName>
    <definedName name="_xlnm._FilterDatabase" localSheetId="24" hidden="1">'01-MK-24-10'!$B$2:$BZ$39</definedName>
    <definedName name="_xlnm._FilterDatabase" localSheetId="34" hidden="1">'01-MK-26-10'!$B$2:$BZ$203</definedName>
    <definedName name="_xlnm._FilterDatabase" localSheetId="5" hidden="1">'BETON POMPA'!$F$8:$CX$8</definedName>
    <definedName name="_xlnm._FilterDatabase" localSheetId="4" hidden="1">'BETON SANTRALİ'!$F$8:$BZ$19</definedName>
    <definedName name="_xlnm._FilterDatabase" localSheetId="7" hidden="1">KIRMATAŞ!$F$8:$CX$8</definedName>
    <definedName name="_xlnm._FilterDatabase" localSheetId="0" hidden="1">'MAK-OPER'!$A$1:$CT$974</definedName>
    <definedName name="_xlnm._FilterDatabase" localSheetId="3" hidden="1">'MAK-OPER-2410'!$A$1:$CT$433</definedName>
    <definedName name="_xlnm._FilterDatabase" localSheetId="8" hidden="1">TAŞ!$F$8:$CX$8</definedName>
    <definedName name="ExternalData_1" localSheetId="32" hidden="1">'01-MK-21-10 DAĞILIM-2'!$A$1:$BQ$91</definedName>
    <definedName name="ExternalData_1" localSheetId="26" hidden="1">'01-MK-23-10 DAĞILIM-2'!$A$1:$BQ$133</definedName>
    <definedName name="ExternalData_1" localSheetId="1" hidden="1">'L4'!$B$2:$T$1804</definedName>
    <definedName name="ExternalData_1" localSheetId="2" hidden="1">'R4'!$B$2:$AJ$1421</definedName>
    <definedName name="ExternalData_2" localSheetId="29" hidden="1">'01-MK-22-11 DAĞILIM-2'!$A$1:$BQ$226</definedName>
    <definedName name="ExternalData_2" localSheetId="1" hidden="1">'L4'!$B$2:$T$1841</definedName>
    <definedName name="Z_0A9009CE_978C_415B_8B91_9FE334868BE2_.wvu.FilterData" localSheetId="0" hidden="1">'MAK-OPER'!$A$1:$E$33</definedName>
  </definedNames>
  <calcPr calcId="191029" calcMode="manual"/>
  <customWorkbookViews>
    <customWorkbookView name="ASAPTemporary" guid="{0A9009CE-978C-415B-8B91-9FE334868BE2}" maximized="1" xWindow="2552" yWindow="-8" windowWidth="1936" windowHeight="1048" activeSheetId="2"/>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41" i="35" l="1"/>
  <c r="V41" i="35"/>
  <c r="U41" i="35"/>
  <c r="T41" i="35"/>
  <c r="S41" i="35"/>
  <c r="R41" i="35"/>
  <c r="Q41" i="35"/>
  <c r="P41" i="35"/>
  <c r="O41" i="35"/>
  <c r="N41" i="35"/>
  <c r="W40" i="35"/>
  <c r="V40" i="35"/>
  <c r="U40" i="35"/>
  <c r="T40" i="35"/>
  <c r="S40" i="35"/>
  <c r="R40" i="35"/>
  <c r="Q40" i="35"/>
  <c r="P40" i="35"/>
  <c r="O40" i="35"/>
  <c r="N40" i="35"/>
  <c r="W39" i="35"/>
  <c r="V39" i="35"/>
  <c r="U39" i="35"/>
  <c r="T39" i="35"/>
  <c r="S39" i="35"/>
  <c r="R39" i="35"/>
  <c r="Q39" i="35"/>
  <c r="P39" i="35"/>
  <c r="O39" i="35"/>
  <c r="N39" i="35"/>
  <c r="W38" i="35"/>
  <c r="V38" i="35"/>
  <c r="U38" i="35"/>
  <c r="T38" i="35"/>
  <c r="S38" i="35"/>
  <c r="R38" i="35"/>
  <c r="Q38" i="35"/>
  <c r="P38" i="35"/>
  <c r="O38" i="35"/>
  <c r="N38" i="35"/>
  <c r="BL37" i="35"/>
  <c r="BK37" i="35"/>
  <c r="BJ37" i="35"/>
  <c r="BI37" i="35"/>
  <c r="BH37" i="35"/>
  <c r="BG37" i="35"/>
  <c r="BF37" i="35"/>
  <c r="BE37" i="35"/>
  <c r="BD37" i="35"/>
  <c r="BC37" i="35"/>
  <c r="BB37" i="35"/>
  <c r="BA37" i="35"/>
  <c r="AZ37" i="35"/>
  <c r="AY37" i="35"/>
  <c r="AX37" i="35"/>
  <c r="AW37" i="35"/>
  <c r="AV37" i="35"/>
  <c r="AU37" i="35"/>
  <c r="AT37" i="35"/>
  <c r="AS37" i="35"/>
  <c r="AR37" i="35"/>
  <c r="AQ37" i="35"/>
  <c r="AP37" i="35"/>
  <c r="AO37" i="35"/>
  <c r="AN37" i="35"/>
  <c r="AM37" i="35"/>
  <c r="AL37" i="35"/>
  <c r="AK37" i="35"/>
  <c r="AJ37" i="35"/>
  <c r="AI37" i="35"/>
  <c r="AH37" i="35"/>
  <c r="AG37" i="35"/>
  <c r="AF37" i="35"/>
  <c r="AE37" i="35"/>
  <c r="AD37" i="35"/>
  <c r="AC37" i="35"/>
  <c r="AB37" i="35"/>
  <c r="AA37" i="35"/>
  <c r="Z37" i="35"/>
  <c r="Y37" i="35"/>
  <c r="X37" i="35"/>
  <c r="W37" i="35"/>
  <c r="V37" i="35"/>
  <c r="U37" i="35"/>
  <c r="T37" i="35"/>
  <c r="S37" i="35"/>
  <c r="R37" i="35"/>
  <c r="Q37" i="35"/>
  <c r="P37" i="35"/>
  <c r="O37" i="35"/>
  <c r="N37" i="35"/>
  <c r="BL36" i="35"/>
  <c r="BK36" i="35"/>
  <c r="BJ36" i="35"/>
  <c r="BI36" i="35"/>
  <c r="BH36" i="35"/>
  <c r="BG36" i="35"/>
  <c r="BF36" i="35"/>
  <c r="BE36" i="35"/>
  <c r="BD36" i="35"/>
  <c r="BC36" i="35"/>
  <c r="BB36" i="35"/>
  <c r="BA36" i="35"/>
  <c r="AZ36" i="35"/>
  <c r="AY36" i="35"/>
  <c r="AX36" i="35"/>
  <c r="AW36" i="35"/>
  <c r="AV36" i="35"/>
  <c r="AU36" i="35"/>
  <c r="AT36" i="35"/>
  <c r="AS36" i="35"/>
  <c r="AR36" i="35"/>
  <c r="AQ36" i="35"/>
  <c r="AP36" i="35"/>
  <c r="AO36" i="35"/>
  <c r="AN36" i="35"/>
  <c r="AM36" i="35"/>
  <c r="AL36" i="35"/>
  <c r="AK36" i="35"/>
  <c r="AJ36" i="35"/>
  <c r="AI36" i="35"/>
  <c r="AH36" i="35"/>
  <c r="AG36" i="35"/>
  <c r="AF36" i="35"/>
  <c r="AE36" i="35"/>
  <c r="AD36" i="35"/>
  <c r="AC36" i="35"/>
  <c r="AB36" i="35"/>
  <c r="AA36" i="35"/>
  <c r="Z36" i="35"/>
  <c r="Y36" i="35"/>
  <c r="X36" i="35"/>
  <c r="W36" i="35"/>
  <c r="V36" i="35"/>
  <c r="U36" i="35"/>
  <c r="T36" i="35"/>
  <c r="S36" i="35"/>
  <c r="R36" i="35"/>
  <c r="Q36" i="35"/>
  <c r="P36" i="35"/>
  <c r="O36" i="35"/>
  <c r="N36" i="35"/>
  <c r="BL35" i="35"/>
  <c r="BK35" i="35"/>
  <c r="BJ35" i="35"/>
  <c r="BI35" i="35"/>
  <c r="BH35" i="35"/>
  <c r="BG35" i="35"/>
  <c r="BF35" i="35"/>
  <c r="BE35" i="35"/>
  <c r="BD35" i="35"/>
  <c r="BC35" i="35"/>
  <c r="BB35" i="35"/>
  <c r="BA35" i="35"/>
  <c r="AZ35" i="35"/>
  <c r="AY35" i="35"/>
  <c r="AX35" i="35"/>
  <c r="AW35" i="35"/>
  <c r="AV35" i="35"/>
  <c r="AU35" i="35"/>
  <c r="AT35" i="35"/>
  <c r="AS35" i="35"/>
  <c r="AR35" i="35"/>
  <c r="AQ35" i="35"/>
  <c r="AP35" i="35"/>
  <c r="AO35" i="35"/>
  <c r="AN35" i="35"/>
  <c r="AM35" i="35"/>
  <c r="AL35" i="35"/>
  <c r="AK35" i="35"/>
  <c r="AJ35" i="35"/>
  <c r="AI35" i="35"/>
  <c r="AH35" i="35"/>
  <c r="AG35" i="35"/>
  <c r="AF35" i="35"/>
  <c r="AE35" i="35"/>
  <c r="AD35" i="35"/>
  <c r="AC35" i="35"/>
  <c r="AB35" i="35"/>
  <c r="AA35" i="35"/>
  <c r="Z35" i="35"/>
  <c r="Y35" i="35"/>
  <c r="X35" i="35"/>
  <c r="W35" i="35"/>
  <c r="V35" i="35"/>
  <c r="U35" i="35"/>
  <c r="T35" i="35"/>
  <c r="S35" i="35"/>
  <c r="R35" i="35"/>
  <c r="Q35" i="35"/>
  <c r="P35" i="35"/>
  <c r="O35" i="35"/>
  <c r="N35" i="35"/>
  <c r="BL34" i="35"/>
  <c r="BK34" i="35"/>
  <c r="BJ34" i="35"/>
  <c r="BI34" i="35"/>
  <c r="BH34" i="35"/>
  <c r="BG34" i="35"/>
  <c r="BF34" i="35"/>
  <c r="BE34" i="35"/>
  <c r="BD34" i="35"/>
  <c r="BC34" i="35"/>
  <c r="BB34" i="35"/>
  <c r="BA34" i="35"/>
  <c r="AZ34" i="35"/>
  <c r="AY34" i="35"/>
  <c r="AX34" i="35"/>
  <c r="AW34" i="35"/>
  <c r="AV34" i="35"/>
  <c r="AU34" i="35"/>
  <c r="AT34" i="35"/>
  <c r="AS34" i="35"/>
  <c r="AR34" i="35"/>
  <c r="AQ34" i="35"/>
  <c r="AP34" i="35"/>
  <c r="AO34" i="35"/>
  <c r="AN34" i="35"/>
  <c r="AM34" i="35"/>
  <c r="AL34" i="35"/>
  <c r="AK34" i="35"/>
  <c r="AJ34" i="35"/>
  <c r="AI34" i="35"/>
  <c r="AH34" i="35"/>
  <c r="AG34" i="35"/>
  <c r="AF34" i="35"/>
  <c r="AE34" i="35"/>
  <c r="AD34" i="35"/>
  <c r="AC34" i="35"/>
  <c r="AB34" i="35"/>
  <c r="AA34" i="35"/>
  <c r="Z34" i="35"/>
  <c r="Y34" i="35"/>
  <c r="X34" i="35"/>
  <c r="W34" i="35"/>
  <c r="V34" i="35"/>
  <c r="U34" i="35"/>
  <c r="T34" i="35"/>
  <c r="S34" i="35"/>
  <c r="R34" i="35"/>
  <c r="Q34" i="35"/>
  <c r="P34" i="35"/>
  <c r="O34" i="35"/>
  <c r="N34" i="35"/>
  <c r="BL33" i="35"/>
  <c r="BK33" i="35"/>
  <c r="BJ33" i="35"/>
  <c r="BI33" i="35"/>
  <c r="BH33" i="35"/>
  <c r="BG33" i="35"/>
  <c r="BF33" i="35"/>
  <c r="BE33" i="35"/>
  <c r="BD33" i="35"/>
  <c r="BC33" i="35"/>
  <c r="BB33" i="35"/>
  <c r="BA33" i="35"/>
  <c r="AZ33" i="35"/>
  <c r="AY33" i="35"/>
  <c r="AX33" i="35"/>
  <c r="AW33" i="35"/>
  <c r="AV33" i="35"/>
  <c r="AU33" i="35"/>
  <c r="AT33" i="35"/>
  <c r="AS33" i="35"/>
  <c r="AR33" i="35"/>
  <c r="AQ33" i="35"/>
  <c r="AP33" i="35"/>
  <c r="AO33" i="35"/>
  <c r="AN33" i="35"/>
  <c r="AM33" i="35"/>
  <c r="AL33" i="35"/>
  <c r="AK33" i="35"/>
  <c r="AJ33" i="35"/>
  <c r="AI33" i="35"/>
  <c r="AH33" i="35"/>
  <c r="AG33" i="35"/>
  <c r="AF33" i="35"/>
  <c r="AE33" i="35"/>
  <c r="AD33" i="35"/>
  <c r="AC33" i="35"/>
  <c r="AB33" i="35"/>
  <c r="AA33" i="35"/>
  <c r="Z33" i="35"/>
  <c r="Y33" i="35"/>
  <c r="X33" i="35"/>
  <c r="W33" i="35"/>
  <c r="V33" i="35"/>
  <c r="U33" i="35"/>
  <c r="T33" i="35"/>
  <c r="S33" i="35"/>
  <c r="R33" i="35"/>
  <c r="Q33" i="35"/>
  <c r="P33" i="35"/>
  <c r="O33" i="35"/>
  <c r="N33" i="35"/>
  <c r="BL32" i="35"/>
  <c r="BK32" i="35"/>
  <c r="BJ32" i="35"/>
  <c r="BI32" i="35"/>
  <c r="BH32" i="35"/>
  <c r="BG32" i="35"/>
  <c r="BF32" i="35"/>
  <c r="BE32" i="35"/>
  <c r="BD32" i="35"/>
  <c r="BC32" i="35"/>
  <c r="BB32" i="35"/>
  <c r="BA32" i="35"/>
  <c r="AZ32" i="35"/>
  <c r="AY32" i="35"/>
  <c r="AX32" i="35"/>
  <c r="AW32" i="35"/>
  <c r="AV32" i="35"/>
  <c r="AU32" i="35"/>
  <c r="AT32" i="35"/>
  <c r="AS32" i="35"/>
  <c r="AR32" i="35"/>
  <c r="AQ32" i="35"/>
  <c r="AP32" i="35"/>
  <c r="AO32" i="35"/>
  <c r="AN32" i="35"/>
  <c r="AM32" i="35"/>
  <c r="AL32" i="35"/>
  <c r="AK32" i="35"/>
  <c r="AJ32" i="35"/>
  <c r="AI32" i="35"/>
  <c r="AH32" i="35"/>
  <c r="AG32" i="35"/>
  <c r="AF32" i="35"/>
  <c r="AE32" i="35"/>
  <c r="AD32" i="35"/>
  <c r="AC32" i="35"/>
  <c r="AB32" i="35"/>
  <c r="AA32" i="35"/>
  <c r="Z32" i="35"/>
  <c r="Y32" i="35"/>
  <c r="X32" i="35"/>
  <c r="W32" i="35"/>
  <c r="V32" i="35"/>
  <c r="U32" i="35"/>
  <c r="T32" i="35"/>
  <c r="S32" i="35"/>
  <c r="R32" i="35"/>
  <c r="Q32" i="35"/>
  <c r="P32" i="35"/>
  <c r="O32" i="35"/>
  <c r="N32" i="35"/>
  <c r="BL31" i="35"/>
  <c r="BK31" i="35"/>
  <c r="BJ31" i="35"/>
  <c r="BI31" i="35"/>
  <c r="BH31" i="35"/>
  <c r="BG31" i="35"/>
  <c r="BF31" i="35"/>
  <c r="BE31" i="35"/>
  <c r="BD31" i="35"/>
  <c r="BC31" i="35"/>
  <c r="BB31" i="35"/>
  <c r="BA31" i="35"/>
  <c r="AZ31" i="35"/>
  <c r="AY31" i="35"/>
  <c r="AX31" i="35"/>
  <c r="AW31" i="35"/>
  <c r="AV31" i="35"/>
  <c r="AU31" i="35"/>
  <c r="AT31" i="35"/>
  <c r="AS31" i="35"/>
  <c r="AR31" i="35"/>
  <c r="AQ31" i="35"/>
  <c r="AP31" i="35"/>
  <c r="AO31" i="35"/>
  <c r="AN31" i="35"/>
  <c r="AM31" i="35"/>
  <c r="AL31" i="35"/>
  <c r="AK31" i="35"/>
  <c r="AJ31" i="35"/>
  <c r="AI31" i="35"/>
  <c r="AH31" i="35"/>
  <c r="AG31" i="35"/>
  <c r="AF31" i="35"/>
  <c r="AE31" i="35"/>
  <c r="AD31" i="35"/>
  <c r="AC31" i="35"/>
  <c r="AB31" i="35"/>
  <c r="AA31" i="35"/>
  <c r="Z31" i="35"/>
  <c r="Y31" i="35"/>
  <c r="X31" i="35"/>
  <c r="W31" i="35"/>
  <c r="V31" i="35"/>
  <c r="U31" i="35"/>
  <c r="T31" i="35"/>
  <c r="S31" i="35"/>
  <c r="R31" i="35"/>
  <c r="Q31" i="35"/>
  <c r="P31" i="35"/>
  <c r="O31" i="35"/>
  <c r="N31" i="35"/>
  <c r="BL30" i="35"/>
  <c r="BK30" i="35"/>
  <c r="BJ30" i="35"/>
  <c r="BI30" i="35"/>
  <c r="BH30" i="35"/>
  <c r="BG30" i="35"/>
  <c r="BF30" i="35"/>
  <c r="BE30" i="35"/>
  <c r="BD30" i="35"/>
  <c r="BC30" i="35"/>
  <c r="BB30" i="35"/>
  <c r="BA30" i="35"/>
  <c r="AZ30" i="35"/>
  <c r="AY30" i="35"/>
  <c r="AX30" i="35"/>
  <c r="AW30" i="35"/>
  <c r="AV30" i="35"/>
  <c r="AU30" i="35"/>
  <c r="AT30" i="35"/>
  <c r="AS30" i="35"/>
  <c r="AR30" i="35"/>
  <c r="AQ30" i="35"/>
  <c r="AP30" i="35"/>
  <c r="AO30" i="35"/>
  <c r="AN30" i="35"/>
  <c r="AM30" i="35"/>
  <c r="AL30" i="35"/>
  <c r="AK30" i="35"/>
  <c r="AJ30" i="35"/>
  <c r="AI30" i="35"/>
  <c r="AH30" i="35"/>
  <c r="AG30" i="35"/>
  <c r="AF30" i="35"/>
  <c r="AE30" i="35"/>
  <c r="AD30" i="35"/>
  <c r="AC30" i="35"/>
  <c r="AB30" i="35"/>
  <c r="AA30" i="35"/>
  <c r="Z30" i="35"/>
  <c r="Y30" i="35"/>
  <c r="X30" i="35"/>
  <c r="W30" i="35"/>
  <c r="V30" i="35"/>
  <c r="U30" i="35"/>
  <c r="T30" i="35"/>
  <c r="S30" i="35"/>
  <c r="R30" i="35"/>
  <c r="Q30" i="35"/>
  <c r="P30" i="35"/>
  <c r="O30" i="35"/>
  <c r="N30" i="35"/>
  <c r="BL29" i="35"/>
  <c r="BK29" i="35"/>
  <c r="BJ29" i="35"/>
  <c r="BI29" i="35"/>
  <c r="BH29" i="35"/>
  <c r="BG29" i="35"/>
  <c r="BF29" i="35"/>
  <c r="BE29" i="35"/>
  <c r="BD29" i="35"/>
  <c r="BC29" i="35"/>
  <c r="BB29" i="35"/>
  <c r="BA29" i="35"/>
  <c r="AZ29" i="35"/>
  <c r="AY29" i="35"/>
  <c r="AX29" i="35"/>
  <c r="AW29" i="35"/>
  <c r="AV29" i="35"/>
  <c r="AU29" i="35"/>
  <c r="AT29" i="35"/>
  <c r="AS29" i="35"/>
  <c r="AR29" i="35"/>
  <c r="AQ29" i="35"/>
  <c r="AP29" i="35"/>
  <c r="AO29" i="35"/>
  <c r="AN29" i="35"/>
  <c r="AM29" i="35"/>
  <c r="AL29" i="35"/>
  <c r="AK29" i="35"/>
  <c r="AJ29" i="35"/>
  <c r="AI29" i="35"/>
  <c r="AH29" i="35"/>
  <c r="AG29" i="35"/>
  <c r="AF29" i="35"/>
  <c r="AE29" i="35"/>
  <c r="AD29" i="35"/>
  <c r="AC29" i="35"/>
  <c r="AB29" i="35"/>
  <c r="AA29" i="35"/>
  <c r="Z29" i="35"/>
  <c r="Y29" i="35"/>
  <c r="X29" i="35"/>
  <c r="W29" i="35"/>
  <c r="V29" i="35"/>
  <c r="U29" i="35"/>
  <c r="T29" i="35"/>
  <c r="S29" i="35"/>
  <c r="R29" i="35"/>
  <c r="Q29" i="35"/>
  <c r="P29" i="35"/>
  <c r="O29" i="35"/>
  <c r="N29" i="35"/>
  <c r="BL28" i="35"/>
  <c r="BK28" i="35"/>
  <c r="BJ28" i="35"/>
  <c r="BI28" i="35"/>
  <c r="BH28" i="35"/>
  <c r="BG28" i="35"/>
  <c r="BF28" i="35"/>
  <c r="BE28" i="35"/>
  <c r="BD28" i="35"/>
  <c r="BC28" i="35"/>
  <c r="BB28" i="35"/>
  <c r="BA28" i="35"/>
  <c r="AZ28" i="35"/>
  <c r="AY28" i="35"/>
  <c r="AX28" i="35"/>
  <c r="AW28" i="35"/>
  <c r="AV28" i="35"/>
  <c r="AU28" i="35"/>
  <c r="AT28" i="35"/>
  <c r="AS28" i="35"/>
  <c r="AR28" i="35"/>
  <c r="AQ28" i="35"/>
  <c r="AP28" i="35"/>
  <c r="AO28" i="35"/>
  <c r="AN28" i="35"/>
  <c r="AM28" i="35"/>
  <c r="AL28" i="35"/>
  <c r="AK28" i="35"/>
  <c r="AJ28" i="35"/>
  <c r="AI28" i="35"/>
  <c r="AH28" i="35"/>
  <c r="AG28" i="35"/>
  <c r="AF28" i="35"/>
  <c r="AE28" i="35"/>
  <c r="AD28" i="35"/>
  <c r="AC28" i="35"/>
  <c r="AB28" i="35"/>
  <c r="AA28" i="35"/>
  <c r="Z28" i="35"/>
  <c r="Y28" i="35"/>
  <c r="X28" i="35"/>
  <c r="W28" i="35"/>
  <c r="V28" i="35"/>
  <c r="U28" i="35"/>
  <c r="T28" i="35"/>
  <c r="S28" i="35"/>
  <c r="R28" i="35"/>
  <c r="Q28" i="35"/>
  <c r="P28" i="35"/>
  <c r="O28" i="35"/>
  <c r="N28" i="35"/>
  <c r="BL27" i="35"/>
  <c r="BK27" i="35"/>
  <c r="BJ27" i="35"/>
  <c r="BI27" i="35"/>
  <c r="BH27" i="35"/>
  <c r="BG27" i="35"/>
  <c r="BF27" i="35"/>
  <c r="BE27" i="35"/>
  <c r="BD27" i="35"/>
  <c r="BC27" i="35"/>
  <c r="BB27" i="35"/>
  <c r="BA27" i="35"/>
  <c r="AZ27" i="35"/>
  <c r="AY27" i="35"/>
  <c r="AX27" i="35"/>
  <c r="AW27" i="35"/>
  <c r="AV27" i="35"/>
  <c r="AU27" i="35"/>
  <c r="AT27" i="35"/>
  <c r="AS27" i="35"/>
  <c r="AR27" i="35"/>
  <c r="AQ27" i="35"/>
  <c r="AP27" i="35"/>
  <c r="AO27" i="35"/>
  <c r="AN27" i="35"/>
  <c r="AM27" i="35"/>
  <c r="AL27" i="35"/>
  <c r="AK27" i="35"/>
  <c r="AJ27" i="35"/>
  <c r="AI27" i="35"/>
  <c r="AH27" i="35"/>
  <c r="AG27" i="35"/>
  <c r="AF27" i="35"/>
  <c r="AE27" i="35"/>
  <c r="AD27" i="35"/>
  <c r="AC27" i="35"/>
  <c r="AB27" i="35"/>
  <c r="AA27" i="35"/>
  <c r="Z27" i="35"/>
  <c r="Y27" i="35"/>
  <c r="X27" i="35"/>
  <c r="W27" i="35"/>
  <c r="V27" i="35"/>
  <c r="U27" i="35"/>
  <c r="T27" i="35"/>
  <c r="S27" i="35"/>
  <c r="R27" i="35"/>
  <c r="Q27" i="35"/>
  <c r="P27" i="35"/>
  <c r="O27" i="35"/>
  <c r="N27" i="35"/>
  <c r="BL26" i="35"/>
  <c r="BK26" i="35"/>
  <c r="BJ26" i="35"/>
  <c r="BI26" i="35"/>
  <c r="BH26" i="35"/>
  <c r="BG26" i="35"/>
  <c r="BF26" i="35"/>
  <c r="BE26" i="35"/>
  <c r="BD26" i="35"/>
  <c r="BC26" i="35"/>
  <c r="BB26" i="35"/>
  <c r="BA26" i="35"/>
  <c r="AZ26" i="35"/>
  <c r="AY26" i="35"/>
  <c r="AX26" i="35"/>
  <c r="AW26" i="35"/>
  <c r="AV26" i="35"/>
  <c r="AU26" i="35"/>
  <c r="AT26" i="35"/>
  <c r="AS26" i="35"/>
  <c r="AR26" i="35"/>
  <c r="AQ26" i="35"/>
  <c r="AP26" i="35"/>
  <c r="AO26" i="35"/>
  <c r="AN26" i="35"/>
  <c r="AM26" i="35"/>
  <c r="AL26" i="35"/>
  <c r="AK26" i="35"/>
  <c r="AJ26" i="35"/>
  <c r="AI26" i="35"/>
  <c r="AH26" i="35"/>
  <c r="AG26" i="35"/>
  <c r="AF26" i="35"/>
  <c r="AE26" i="35"/>
  <c r="AD26" i="35"/>
  <c r="AC26" i="35"/>
  <c r="AB26" i="35"/>
  <c r="AA26" i="35"/>
  <c r="Z26" i="35"/>
  <c r="Y26" i="35"/>
  <c r="X26" i="35"/>
  <c r="W26" i="35"/>
  <c r="V26" i="35"/>
  <c r="U26" i="35"/>
  <c r="T26" i="35"/>
  <c r="S26" i="35"/>
  <c r="R26" i="35"/>
  <c r="Q26" i="35"/>
  <c r="P26" i="35"/>
  <c r="O26" i="35"/>
  <c r="N26" i="35"/>
  <c r="BL25" i="35"/>
  <c r="BK25" i="35"/>
  <c r="BJ25" i="35"/>
  <c r="BI25" i="35"/>
  <c r="BH25" i="35"/>
  <c r="BG25" i="35"/>
  <c r="BF25" i="35"/>
  <c r="BE25" i="35"/>
  <c r="BD25" i="35"/>
  <c r="BC25" i="35"/>
  <c r="BB25" i="35"/>
  <c r="BA25" i="35"/>
  <c r="AZ25" i="35"/>
  <c r="AY25" i="35"/>
  <c r="AX25" i="35"/>
  <c r="AW25" i="35"/>
  <c r="AV25" i="35"/>
  <c r="AU25" i="35"/>
  <c r="AT25" i="35"/>
  <c r="AS25" i="35"/>
  <c r="AR25" i="35"/>
  <c r="AQ25" i="35"/>
  <c r="AP25" i="35"/>
  <c r="AO25" i="35"/>
  <c r="AN25" i="35"/>
  <c r="AM25" i="35"/>
  <c r="AL25" i="35"/>
  <c r="AK25" i="35"/>
  <c r="AJ25" i="35"/>
  <c r="AI25" i="35"/>
  <c r="AH25" i="35"/>
  <c r="AG25" i="35"/>
  <c r="AF25" i="35"/>
  <c r="AE25" i="35"/>
  <c r="AD25" i="35"/>
  <c r="AC25" i="35"/>
  <c r="AB25" i="35"/>
  <c r="AA25" i="35"/>
  <c r="Z25" i="35"/>
  <c r="Y25" i="35"/>
  <c r="X25" i="35"/>
  <c r="W25" i="35"/>
  <c r="V25" i="35"/>
  <c r="U25" i="35"/>
  <c r="T25" i="35"/>
  <c r="S25" i="35"/>
  <c r="R25" i="35"/>
  <c r="Q25" i="35"/>
  <c r="P25" i="35"/>
  <c r="O25" i="35"/>
  <c r="N25" i="35"/>
  <c r="BL24" i="35"/>
  <c r="BK24" i="35"/>
  <c r="BJ24" i="35"/>
  <c r="BI24" i="35"/>
  <c r="BH24" i="35"/>
  <c r="BG24" i="35"/>
  <c r="BF24" i="35"/>
  <c r="BE24" i="35"/>
  <c r="BD24" i="35"/>
  <c r="BC24" i="35"/>
  <c r="BB24" i="35"/>
  <c r="BA24" i="35"/>
  <c r="AZ24" i="35"/>
  <c r="AY24" i="35"/>
  <c r="AX24" i="35"/>
  <c r="AW24" i="35"/>
  <c r="AV24" i="35"/>
  <c r="AU24" i="35"/>
  <c r="AT24" i="35"/>
  <c r="AS24" i="35"/>
  <c r="AR24" i="35"/>
  <c r="AQ24" i="35"/>
  <c r="AP24" i="35"/>
  <c r="AO24" i="35"/>
  <c r="AN24" i="35"/>
  <c r="AM24" i="35"/>
  <c r="AL24" i="35"/>
  <c r="AK24" i="35"/>
  <c r="AJ24" i="35"/>
  <c r="AI24" i="35"/>
  <c r="AH24" i="35"/>
  <c r="AG24" i="35"/>
  <c r="AF24" i="35"/>
  <c r="AE24" i="35"/>
  <c r="AD24" i="35"/>
  <c r="AC24" i="35"/>
  <c r="AB24" i="35"/>
  <c r="AA24" i="35"/>
  <c r="Z24" i="35"/>
  <c r="Y24" i="35"/>
  <c r="X24" i="35"/>
  <c r="W24" i="35"/>
  <c r="V24" i="35"/>
  <c r="U24" i="35"/>
  <c r="T24" i="35"/>
  <c r="S24" i="35"/>
  <c r="R24" i="35"/>
  <c r="Q24" i="35"/>
  <c r="P24" i="35"/>
  <c r="O24" i="35"/>
  <c r="N24" i="35"/>
  <c r="BL23" i="35"/>
  <c r="BK23" i="35"/>
  <c r="BJ23" i="35"/>
  <c r="BI23" i="35"/>
  <c r="BH23" i="35"/>
  <c r="BG23" i="35"/>
  <c r="BF23" i="35"/>
  <c r="BE23" i="35"/>
  <c r="BD23" i="35"/>
  <c r="BC23" i="35"/>
  <c r="BB23" i="35"/>
  <c r="BA23" i="35"/>
  <c r="AZ23" i="35"/>
  <c r="AY23" i="35"/>
  <c r="AX23" i="35"/>
  <c r="AW23" i="35"/>
  <c r="AV23" i="35"/>
  <c r="AU23" i="35"/>
  <c r="AT23" i="35"/>
  <c r="AS23" i="35"/>
  <c r="AR23" i="35"/>
  <c r="AQ23" i="35"/>
  <c r="AP23" i="35"/>
  <c r="AO23" i="35"/>
  <c r="AN23" i="35"/>
  <c r="AM23" i="35"/>
  <c r="AL23" i="35"/>
  <c r="AK23" i="35"/>
  <c r="AJ23" i="35"/>
  <c r="AI23" i="35"/>
  <c r="AH23" i="35"/>
  <c r="AG23" i="35"/>
  <c r="AF23" i="35"/>
  <c r="AE23" i="35"/>
  <c r="AD23" i="35"/>
  <c r="AC23" i="35"/>
  <c r="AB23" i="35"/>
  <c r="AA23" i="35"/>
  <c r="Z23" i="35"/>
  <c r="Y23" i="35"/>
  <c r="X23" i="35"/>
  <c r="W23" i="35"/>
  <c r="V23" i="35"/>
  <c r="U23" i="35"/>
  <c r="T23" i="35"/>
  <c r="S23" i="35"/>
  <c r="R23" i="35"/>
  <c r="Q23" i="35"/>
  <c r="P23" i="35"/>
  <c r="O23" i="35"/>
  <c r="N23" i="35"/>
  <c r="BL22" i="35"/>
  <c r="BK22" i="35"/>
  <c r="BJ22" i="35"/>
  <c r="BI22" i="35"/>
  <c r="BH22" i="35"/>
  <c r="BG22" i="35"/>
  <c r="BF22" i="35"/>
  <c r="BE22" i="35"/>
  <c r="BD22" i="35"/>
  <c r="BC22" i="35"/>
  <c r="BB22" i="35"/>
  <c r="BA22" i="35"/>
  <c r="AZ22" i="35"/>
  <c r="AY22" i="35"/>
  <c r="AX22" i="35"/>
  <c r="AW22" i="35"/>
  <c r="AV22" i="35"/>
  <c r="AU22" i="35"/>
  <c r="AT22" i="35"/>
  <c r="AS22" i="35"/>
  <c r="AR22" i="35"/>
  <c r="AQ22" i="35"/>
  <c r="AP22" i="35"/>
  <c r="AO22" i="35"/>
  <c r="AN22" i="35"/>
  <c r="AM22" i="35"/>
  <c r="AL22" i="35"/>
  <c r="AK22" i="35"/>
  <c r="AJ22" i="35"/>
  <c r="AI22" i="35"/>
  <c r="AH22" i="35"/>
  <c r="AG22" i="35"/>
  <c r="AF22" i="35"/>
  <c r="AE22" i="35"/>
  <c r="AD22" i="35"/>
  <c r="AC22" i="35"/>
  <c r="AB22" i="35"/>
  <c r="AA22" i="35"/>
  <c r="Z22" i="35"/>
  <c r="Y22" i="35"/>
  <c r="X22" i="35"/>
  <c r="W22" i="35"/>
  <c r="V22" i="35"/>
  <c r="U22" i="35"/>
  <c r="T22" i="35"/>
  <c r="S22" i="35"/>
  <c r="R22" i="35"/>
  <c r="Q22" i="35"/>
  <c r="P22" i="35"/>
  <c r="O22" i="35"/>
  <c r="N22" i="35"/>
  <c r="BL21" i="35"/>
  <c r="BK21" i="35"/>
  <c r="BJ21" i="35"/>
  <c r="BI21" i="35"/>
  <c r="BH21" i="35"/>
  <c r="BG21" i="35"/>
  <c r="BF21" i="35"/>
  <c r="BE21" i="35"/>
  <c r="BD21" i="35"/>
  <c r="BC21" i="35"/>
  <c r="BB21" i="35"/>
  <c r="BA21" i="35"/>
  <c r="AZ21" i="35"/>
  <c r="AY21" i="35"/>
  <c r="AX21" i="35"/>
  <c r="AW21" i="35"/>
  <c r="AV21" i="35"/>
  <c r="AU21" i="35"/>
  <c r="AT21" i="35"/>
  <c r="AS21" i="35"/>
  <c r="AR21" i="35"/>
  <c r="AQ21" i="35"/>
  <c r="AP21" i="35"/>
  <c r="AO21" i="35"/>
  <c r="AN21" i="35"/>
  <c r="AM21" i="35"/>
  <c r="AL21" i="35"/>
  <c r="AK21" i="35"/>
  <c r="AJ21" i="35"/>
  <c r="AI21" i="35"/>
  <c r="AH21" i="35"/>
  <c r="AG21" i="35"/>
  <c r="AF21" i="35"/>
  <c r="AE21" i="35"/>
  <c r="AD21" i="35"/>
  <c r="AC21" i="35"/>
  <c r="AB21" i="35"/>
  <c r="AA21" i="35"/>
  <c r="Z21" i="35"/>
  <c r="Y21" i="35"/>
  <c r="X21" i="35"/>
  <c r="W21" i="35"/>
  <c r="V21" i="35"/>
  <c r="U21" i="35"/>
  <c r="T21" i="35"/>
  <c r="S21" i="35"/>
  <c r="R21" i="35"/>
  <c r="Q21" i="35"/>
  <c r="P21" i="35"/>
  <c r="O21" i="35"/>
  <c r="N21" i="35"/>
  <c r="BL20" i="35"/>
  <c r="BK20" i="35"/>
  <c r="BJ20" i="35"/>
  <c r="BI20" i="35"/>
  <c r="BH20" i="35"/>
  <c r="BG20" i="35"/>
  <c r="BF20" i="35"/>
  <c r="BE20" i="35"/>
  <c r="BD20" i="35"/>
  <c r="BC20" i="35"/>
  <c r="BB20" i="35"/>
  <c r="BA20" i="35"/>
  <c r="AZ20" i="35"/>
  <c r="AY20" i="35"/>
  <c r="AX20" i="35"/>
  <c r="AW20" i="35"/>
  <c r="AV20" i="35"/>
  <c r="AU20" i="35"/>
  <c r="AT20" i="35"/>
  <c r="AS20" i="35"/>
  <c r="AR20" i="35"/>
  <c r="AQ20" i="35"/>
  <c r="AP20" i="35"/>
  <c r="AO20" i="35"/>
  <c r="AN20" i="35"/>
  <c r="AM20" i="35"/>
  <c r="AL20" i="35"/>
  <c r="AK20" i="35"/>
  <c r="AJ20" i="35"/>
  <c r="AI20" i="35"/>
  <c r="AH20" i="35"/>
  <c r="AG20" i="35"/>
  <c r="AF20" i="35"/>
  <c r="AE20" i="35"/>
  <c r="AD20" i="35"/>
  <c r="AC20" i="35"/>
  <c r="AB20" i="35"/>
  <c r="AA20" i="35"/>
  <c r="Z20" i="35"/>
  <c r="Y20" i="35"/>
  <c r="X20" i="35"/>
  <c r="W20" i="35"/>
  <c r="V20" i="35"/>
  <c r="U20" i="35"/>
  <c r="T20" i="35"/>
  <c r="S20" i="35"/>
  <c r="R20" i="35"/>
  <c r="Q20" i="35"/>
  <c r="P20" i="35"/>
  <c r="O20" i="35"/>
  <c r="N20" i="35"/>
  <c r="L16" i="35"/>
  <c r="L15" i="35"/>
  <c r="L14" i="35"/>
  <c r="L13" i="35"/>
  <c r="L12" i="35"/>
  <c r="L11" i="35"/>
  <c r="L10" i="35"/>
  <c r="AA25" i="89"/>
  <c r="Z25" i="89"/>
  <c r="Y25" i="89"/>
  <c r="X25" i="89"/>
  <c r="W25" i="89"/>
  <c r="V25" i="89"/>
  <c r="U25" i="89"/>
  <c r="T25" i="89"/>
  <c r="S25" i="89"/>
  <c r="R25" i="89"/>
  <c r="Q25" i="89"/>
  <c r="P25" i="89"/>
  <c r="O25" i="89"/>
  <c r="N25" i="89"/>
  <c r="BK24" i="89"/>
  <c r="BJ24" i="89"/>
  <c r="BI24" i="89"/>
  <c r="BH24" i="89"/>
  <c r="BG24" i="89"/>
  <c r="BF24" i="89"/>
  <c r="BE24" i="89"/>
  <c r="BD24" i="89"/>
  <c r="BC24" i="89"/>
  <c r="BB24" i="89"/>
  <c r="BA24" i="89"/>
  <c r="AZ24" i="89"/>
  <c r="AY24" i="89"/>
  <c r="AX24" i="89"/>
  <c r="AW24" i="89"/>
  <c r="AV24" i="89"/>
  <c r="AU24" i="89"/>
  <c r="AT24" i="89"/>
  <c r="AS24" i="89"/>
  <c r="AR24" i="89"/>
  <c r="AQ24" i="89"/>
  <c r="AP24" i="89"/>
  <c r="AO24" i="89"/>
  <c r="AN24" i="89"/>
  <c r="AM24" i="89"/>
  <c r="AL24" i="89"/>
  <c r="AK24" i="89"/>
  <c r="AJ24" i="89"/>
  <c r="AI24" i="89"/>
  <c r="AH24" i="89"/>
  <c r="AG24" i="89"/>
  <c r="AF24" i="89"/>
  <c r="AE24" i="89"/>
  <c r="AD24" i="89"/>
  <c r="AC24" i="89"/>
  <c r="AB24" i="89"/>
  <c r="AA24" i="89"/>
  <c r="Z24" i="89"/>
  <c r="Y24" i="89"/>
  <c r="X24" i="89"/>
  <c r="W24" i="89"/>
  <c r="V24" i="89"/>
  <c r="U24" i="89"/>
  <c r="T24" i="89"/>
  <c r="S24" i="89"/>
  <c r="R24" i="89"/>
  <c r="Q24" i="89"/>
  <c r="P24" i="89"/>
  <c r="O24" i="89"/>
  <c r="N24" i="89"/>
  <c r="AA23" i="89"/>
  <c r="Z23" i="89"/>
  <c r="Y23" i="89"/>
  <c r="X23" i="89"/>
  <c r="W23" i="89"/>
  <c r="V23" i="89"/>
  <c r="U23" i="89"/>
  <c r="T23" i="89"/>
  <c r="S23" i="89"/>
  <c r="R23" i="89"/>
  <c r="Q23" i="89"/>
  <c r="P23" i="89"/>
  <c r="O23" i="89"/>
  <c r="N23" i="89"/>
  <c r="BK22" i="89"/>
  <c r="BJ22" i="89"/>
  <c r="BI22" i="89"/>
  <c r="BH22" i="89"/>
  <c r="BG22" i="89"/>
  <c r="BF22" i="89"/>
  <c r="BE22" i="89"/>
  <c r="BD22" i="89"/>
  <c r="BC22" i="89"/>
  <c r="BB22" i="89"/>
  <c r="BA22" i="89"/>
  <c r="AZ22" i="89"/>
  <c r="AY22" i="89"/>
  <c r="AX22" i="89"/>
  <c r="AW22" i="89"/>
  <c r="AV22" i="89"/>
  <c r="AU22" i="89"/>
  <c r="AT22" i="89"/>
  <c r="AS22" i="89"/>
  <c r="AR22" i="89"/>
  <c r="AQ22" i="89"/>
  <c r="AP22" i="89"/>
  <c r="AO22" i="89"/>
  <c r="AN22" i="89"/>
  <c r="AM22" i="89"/>
  <c r="AL22" i="89"/>
  <c r="AK22" i="89"/>
  <c r="AJ22" i="89"/>
  <c r="AI22" i="89"/>
  <c r="AH22" i="89"/>
  <c r="AG22" i="89"/>
  <c r="AF22" i="89"/>
  <c r="AE22" i="89"/>
  <c r="AD22" i="89"/>
  <c r="AC22" i="89"/>
  <c r="AB22" i="89"/>
  <c r="AA22" i="89"/>
  <c r="Z22" i="89"/>
  <c r="Y22" i="89"/>
  <c r="X22" i="89"/>
  <c r="W22" i="89"/>
  <c r="V22" i="89"/>
  <c r="U22" i="89"/>
  <c r="T22" i="89"/>
  <c r="S22" i="89"/>
  <c r="R22" i="89"/>
  <c r="Q22" i="89"/>
  <c r="P22" i="89"/>
  <c r="O22" i="89"/>
  <c r="N22" i="89"/>
  <c r="BK21" i="89"/>
  <c r="BJ21" i="89"/>
  <c r="BI21" i="89"/>
  <c r="BH21" i="89"/>
  <c r="BG21" i="89"/>
  <c r="BF21" i="89"/>
  <c r="BE21" i="89"/>
  <c r="BD21" i="89"/>
  <c r="BC21" i="89"/>
  <c r="BB21" i="89"/>
  <c r="BA21" i="89"/>
  <c r="AZ21" i="89"/>
  <c r="AY21" i="89"/>
  <c r="AX21" i="89"/>
  <c r="AW21" i="89"/>
  <c r="AV21" i="89"/>
  <c r="AU21" i="89"/>
  <c r="AT21" i="89"/>
  <c r="AS21" i="89"/>
  <c r="AR21" i="89"/>
  <c r="AQ21" i="89"/>
  <c r="AP21" i="89"/>
  <c r="AO21" i="89"/>
  <c r="AN21" i="89"/>
  <c r="AM21" i="89"/>
  <c r="AL21" i="89"/>
  <c r="AK21" i="89"/>
  <c r="AJ21" i="89"/>
  <c r="AI21" i="89"/>
  <c r="AH21" i="89"/>
  <c r="AG21" i="89"/>
  <c r="AF21" i="89"/>
  <c r="AE21" i="89"/>
  <c r="AD21" i="89"/>
  <c r="AC21" i="89"/>
  <c r="AB21" i="89"/>
  <c r="AA21" i="89"/>
  <c r="Z21" i="89"/>
  <c r="Y21" i="89"/>
  <c r="X21" i="89"/>
  <c r="W21" i="89"/>
  <c r="V21" i="89"/>
  <c r="U21" i="89"/>
  <c r="T21" i="89"/>
  <c r="S21" i="89"/>
  <c r="R21" i="89"/>
  <c r="Q21" i="89"/>
  <c r="P21" i="89"/>
  <c r="O21" i="89"/>
  <c r="N21" i="89"/>
  <c r="BK20" i="89"/>
  <c r="BJ20" i="89"/>
  <c r="BI20" i="89"/>
  <c r="BH20" i="89"/>
  <c r="BG20" i="89"/>
  <c r="BF20" i="89"/>
  <c r="BE20" i="89"/>
  <c r="BD20" i="89"/>
  <c r="BC20" i="89"/>
  <c r="BB20" i="89"/>
  <c r="BA20" i="89"/>
  <c r="AZ20" i="89"/>
  <c r="AY20" i="89"/>
  <c r="AX20" i="89"/>
  <c r="AW20" i="89"/>
  <c r="AV20" i="89"/>
  <c r="AU20" i="89"/>
  <c r="AT20" i="89"/>
  <c r="AS20" i="89"/>
  <c r="AR20" i="89"/>
  <c r="AQ20" i="89"/>
  <c r="AP20" i="89"/>
  <c r="AO20" i="89"/>
  <c r="AN20" i="89"/>
  <c r="AM20" i="89"/>
  <c r="AL20" i="89"/>
  <c r="AK20" i="89"/>
  <c r="AJ20" i="89"/>
  <c r="AI20" i="89"/>
  <c r="AH20" i="89"/>
  <c r="AG20" i="89"/>
  <c r="AF20" i="89"/>
  <c r="AE20" i="89"/>
  <c r="AD20" i="89"/>
  <c r="AC20" i="89"/>
  <c r="AB20" i="89"/>
  <c r="AA20" i="89"/>
  <c r="Z20" i="89"/>
  <c r="Y20" i="89"/>
  <c r="X20" i="89"/>
  <c r="W20" i="89"/>
  <c r="V20" i="89"/>
  <c r="U20" i="89"/>
  <c r="T20" i="89"/>
  <c r="S20" i="89"/>
  <c r="R20" i="89"/>
  <c r="Q20" i="89"/>
  <c r="P20" i="89"/>
  <c r="O20" i="89"/>
  <c r="N20" i="89"/>
  <c r="BK19" i="89"/>
  <c r="BJ19" i="89"/>
  <c r="BI19" i="89"/>
  <c r="BH19" i="89"/>
  <c r="BG19" i="89"/>
  <c r="BF19" i="89"/>
  <c r="BE19" i="89"/>
  <c r="BD19" i="89"/>
  <c r="BC19" i="89"/>
  <c r="BB19" i="89"/>
  <c r="BA19" i="89"/>
  <c r="AZ19" i="89"/>
  <c r="AY19" i="89"/>
  <c r="AX19" i="89"/>
  <c r="AW19" i="89"/>
  <c r="AV19" i="89"/>
  <c r="AU19" i="89"/>
  <c r="AT19" i="89"/>
  <c r="AS19" i="89"/>
  <c r="AR19" i="89"/>
  <c r="AQ19" i="89"/>
  <c r="AP19" i="89"/>
  <c r="AO19" i="89"/>
  <c r="AN19" i="89"/>
  <c r="AM19" i="89"/>
  <c r="AL19" i="89"/>
  <c r="AK19" i="89"/>
  <c r="AJ19" i="89"/>
  <c r="AI19" i="89"/>
  <c r="AH19" i="89"/>
  <c r="AG19" i="89"/>
  <c r="AF19" i="89"/>
  <c r="AE19" i="89"/>
  <c r="AD19" i="89"/>
  <c r="AC19" i="89"/>
  <c r="AB19" i="89"/>
  <c r="AA19" i="89"/>
  <c r="Z19" i="89"/>
  <c r="Y19" i="89"/>
  <c r="X19" i="89"/>
  <c r="W19" i="89"/>
  <c r="V19" i="89"/>
  <c r="U19" i="89"/>
  <c r="T19" i="89"/>
  <c r="S19" i="89"/>
  <c r="R19" i="89"/>
  <c r="Q19" i="89"/>
  <c r="P19" i="89"/>
  <c r="O19" i="89"/>
  <c r="N19" i="89"/>
  <c r="BK18" i="89"/>
  <c r="BJ18" i="89"/>
  <c r="BI18" i="89"/>
  <c r="BH18" i="89"/>
  <c r="BG18" i="89"/>
  <c r="BF18" i="89"/>
  <c r="BE18" i="89"/>
  <c r="BD18" i="89"/>
  <c r="BC18" i="89"/>
  <c r="BB18" i="89"/>
  <c r="BA18" i="89"/>
  <c r="AZ18" i="89"/>
  <c r="AY18" i="89"/>
  <c r="AX18" i="89"/>
  <c r="AW18" i="89"/>
  <c r="AV18" i="89"/>
  <c r="AU18" i="89"/>
  <c r="AT18" i="89"/>
  <c r="AS18" i="89"/>
  <c r="AR18" i="89"/>
  <c r="AQ18" i="89"/>
  <c r="AP18" i="89"/>
  <c r="AO18" i="89"/>
  <c r="AN18" i="89"/>
  <c r="AM18" i="89"/>
  <c r="AL18" i="89"/>
  <c r="AK18" i="89"/>
  <c r="AJ18" i="89"/>
  <c r="AI18" i="89"/>
  <c r="AH18" i="89"/>
  <c r="AG18" i="89"/>
  <c r="AF18" i="89"/>
  <c r="AE18" i="89"/>
  <c r="AD18" i="89"/>
  <c r="AC18" i="89"/>
  <c r="AB18" i="89"/>
  <c r="AA18" i="89"/>
  <c r="Z18" i="89"/>
  <c r="Y18" i="89"/>
  <c r="X18" i="89"/>
  <c r="W18" i="89"/>
  <c r="V18" i="89"/>
  <c r="U18" i="89"/>
  <c r="T18" i="89"/>
  <c r="S18" i="89"/>
  <c r="R18" i="89"/>
  <c r="Q18" i="89"/>
  <c r="P18" i="89"/>
  <c r="O18" i="89"/>
  <c r="N18" i="89"/>
  <c r="BK17" i="89"/>
  <c r="BJ17" i="89"/>
  <c r="BI17" i="89"/>
  <c r="BH17" i="89"/>
  <c r="BG17" i="89"/>
  <c r="BF17" i="89"/>
  <c r="BE17" i="89"/>
  <c r="BD17" i="89"/>
  <c r="BC17" i="89"/>
  <c r="BB17" i="89"/>
  <c r="BA17" i="89"/>
  <c r="AZ17" i="89"/>
  <c r="AY17" i="89"/>
  <c r="AX17" i="89"/>
  <c r="AW17" i="89"/>
  <c r="AV17" i="89"/>
  <c r="AU17" i="89"/>
  <c r="AT17" i="89"/>
  <c r="AS17" i="89"/>
  <c r="AR17" i="89"/>
  <c r="AQ17" i="89"/>
  <c r="AP17" i="89"/>
  <c r="AO17" i="89"/>
  <c r="AN17" i="89"/>
  <c r="AM17" i="89"/>
  <c r="AL17" i="89"/>
  <c r="AK17" i="89"/>
  <c r="AJ17" i="89"/>
  <c r="AI17" i="89"/>
  <c r="AH17" i="89"/>
  <c r="AG17" i="89"/>
  <c r="AF17" i="89"/>
  <c r="AE17" i="89"/>
  <c r="AD17" i="89"/>
  <c r="AC17" i="89"/>
  <c r="AB17" i="89"/>
  <c r="AA17" i="89"/>
  <c r="Z17" i="89"/>
  <c r="Y17" i="89"/>
  <c r="X17" i="89"/>
  <c r="W17" i="89"/>
  <c r="V17" i="89"/>
  <c r="U17" i="89"/>
  <c r="T17" i="89"/>
  <c r="S17" i="89"/>
  <c r="R17" i="89"/>
  <c r="Q17" i="89"/>
  <c r="P17" i="89"/>
  <c r="O17" i="89"/>
  <c r="N17" i="89"/>
  <c r="BK16" i="89"/>
  <c r="BJ16" i="89"/>
  <c r="BI16" i="89"/>
  <c r="BH16" i="89"/>
  <c r="BG16" i="89"/>
  <c r="BF16" i="89"/>
  <c r="BE16" i="89"/>
  <c r="BD16" i="89"/>
  <c r="BC16" i="89"/>
  <c r="BB16" i="89"/>
  <c r="BA16" i="89"/>
  <c r="AZ16" i="89"/>
  <c r="AY16" i="89"/>
  <c r="AX16" i="89"/>
  <c r="AW16" i="89"/>
  <c r="AV16" i="89"/>
  <c r="AU16" i="89"/>
  <c r="AT16" i="89"/>
  <c r="AS16" i="89"/>
  <c r="AR16" i="89"/>
  <c r="AQ16" i="89"/>
  <c r="AP16" i="89"/>
  <c r="AO16" i="89"/>
  <c r="AN16" i="89"/>
  <c r="AM16" i="89"/>
  <c r="AL16" i="89"/>
  <c r="AK16" i="89"/>
  <c r="AJ16" i="89"/>
  <c r="AI16" i="89"/>
  <c r="AH16" i="89"/>
  <c r="AG16" i="89"/>
  <c r="AF16" i="89"/>
  <c r="AE16" i="89"/>
  <c r="AD16" i="89"/>
  <c r="AC16" i="89"/>
  <c r="AB16" i="89"/>
  <c r="AA16" i="89"/>
  <c r="Z16" i="89"/>
  <c r="Y16" i="89"/>
  <c r="X16" i="89"/>
  <c r="W16" i="89"/>
  <c r="V16" i="89"/>
  <c r="U16" i="89"/>
  <c r="T16" i="89"/>
  <c r="S16" i="89"/>
  <c r="R16" i="89"/>
  <c r="Q16" i="89"/>
  <c r="P16" i="89"/>
  <c r="O16" i="89"/>
  <c r="N16" i="89"/>
  <c r="BK15" i="89"/>
  <c r="BJ15" i="89"/>
  <c r="BI15" i="89"/>
  <c r="BH15" i="89"/>
  <c r="BG15" i="89"/>
  <c r="BF15" i="89"/>
  <c r="BE15" i="89"/>
  <c r="BD15" i="89"/>
  <c r="BC15" i="89"/>
  <c r="BB15" i="89"/>
  <c r="BA15" i="89"/>
  <c r="AZ15" i="89"/>
  <c r="AY15" i="89"/>
  <c r="AX15" i="89"/>
  <c r="AW15" i="89"/>
  <c r="AV15" i="89"/>
  <c r="AU15" i="89"/>
  <c r="AT15" i="89"/>
  <c r="AS15" i="89"/>
  <c r="AR15" i="89"/>
  <c r="AQ15" i="89"/>
  <c r="AP15" i="89"/>
  <c r="AO15" i="89"/>
  <c r="AN15" i="89"/>
  <c r="AM15" i="89"/>
  <c r="AL15" i="89"/>
  <c r="AK15" i="89"/>
  <c r="AJ15" i="89"/>
  <c r="AI15" i="89"/>
  <c r="AH15" i="89"/>
  <c r="AG15" i="89"/>
  <c r="AF15" i="89"/>
  <c r="AE15" i="89"/>
  <c r="AD15" i="89"/>
  <c r="AC15" i="89"/>
  <c r="AB15" i="89"/>
  <c r="AA15" i="89"/>
  <c r="Z15" i="89"/>
  <c r="Y15" i="89"/>
  <c r="X15" i="89"/>
  <c r="W15" i="89"/>
  <c r="V15" i="89"/>
  <c r="U15" i="89"/>
  <c r="T15" i="89"/>
  <c r="S15" i="89"/>
  <c r="R15" i="89"/>
  <c r="Q15" i="89"/>
  <c r="P15" i="89"/>
  <c r="O15" i="89"/>
  <c r="N15" i="89"/>
  <c r="BK14" i="89"/>
  <c r="BJ14" i="89"/>
  <c r="BI14" i="89"/>
  <c r="BH14" i="89"/>
  <c r="BG14" i="89"/>
  <c r="BF14" i="89"/>
  <c r="BE14" i="89"/>
  <c r="BD14" i="89"/>
  <c r="BC14" i="89"/>
  <c r="BB14" i="89"/>
  <c r="BA14" i="89"/>
  <c r="AZ14" i="89"/>
  <c r="AY14" i="89"/>
  <c r="AX14" i="89"/>
  <c r="AW14" i="89"/>
  <c r="AV14" i="89"/>
  <c r="AU14" i="89"/>
  <c r="AT14" i="89"/>
  <c r="AS14" i="89"/>
  <c r="AR14" i="89"/>
  <c r="AQ14" i="89"/>
  <c r="AP14" i="89"/>
  <c r="AO14" i="89"/>
  <c r="AN14" i="89"/>
  <c r="AM14" i="89"/>
  <c r="AL14" i="89"/>
  <c r="AK14" i="89"/>
  <c r="AJ14" i="89"/>
  <c r="AI14" i="89"/>
  <c r="AH14" i="89"/>
  <c r="AG14" i="89"/>
  <c r="AF14" i="89"/>
  <c r="AE14" i="89"/>
  <c r="AD14" i="89"/>
  <c r="AC14" i="89"/>
  <c r="AB14" i="89"/>
  <c r="AA14" i="89"/>
  <c r="Z14" i="89"/>
  <c r="Y14" i="89"/>
  <c r="X14" i="89"/>
  <c r="W14" i="89"/>
  <c r="V14" i="89"/>
  <c r="U14" i="89"/>
  <c r="T14" i="89"/>
  <c r="S14" i="89"/>
  <c r="R14" i="89"/>
  <c r="Q14" i="89"/>
  <c r="P14" i="89"/>
  <c r="O14" i="89"/>
  <c r="N14" i="89"/>
  <c r="BK13" i="89"/>
  <c r="BJ13" i="89"/>
  <c r="BI13" i="89"/>
  <c r="BH13" i="89"/>
  <c r="BG13" i="89"/>
  <c r="BF13" i="89"/>
  <c r="BE13" i="89"/>
  <c r="BD13" i="89"/>
  <c r="BC13" i="89"/>
  <c r="BB13" i="89"/>
  <c r="BA13" i="89"/>
  <c r="AZ13" i="89"/>
  <c r="AY13" i="89"/>
  <c r="AX13" i="89"/>
  <c r="AW13" i="89"/>
  <c r="AV13" i="89"/>
  <c r="AU13" i="89"/>
  <c r="AT13" i="89"/>
  <c r="AS13" i="89"/>
  <c r="AR13" i="89"/>
  <c r="AQ13" i="89"/>
  <c r="AP13" i="89"/>
  <c r="AO13" i="89"/>
  <c r="AN13" i="89"/>
  <c r="AM13" i="89"/>
  <c r="AL13" i="89"/>
  <c r="AK13" i="89"/>
  <c r="AJ13" i="89"/>
  <c r="AI13" i="89"/>
  <c r="AH13" i="89"/>
  <c r="AG13" i="89"/>
  <c r="AF13" i="89"/>
  <c r="AE13" i="89"/>
  <c r="AD13" i="89"/>
  <c r="AC13" i="89"/>
  <c r="AB13" i="89"/>
  <c r="AA13" i="89"/>
  <c r="Z13" i="89"/>
  <c r="Y13" i="89"/>
  <c r="X13" i="89"/>
  <c r="W13" i="89"/>
  <c r="V13" i="89"/>
  <c r="U13" i="89"/>
  <c r="T13" i="89"/>
  <c r="S13" i="89"/>
  <c r="R13" i="89"/>
  <c r="Q13" i="89"/>
  <c r="P13" i="89"/>
  <c r="O13" i="89"/>
  <c r="N13" i="89"/>
  <c r="M8" i="89"/>
  <c r="M7" i="89"/>
  <c r="M6" i="89"/>
  <c r="M20" i="88"/>
  <c r="M19" i="88"/>
  <c r="M18" i="88"/>
  <c r="M17" i="88"/>
  <c r="M16" i="88"/>
  <c r="BA22" i="49"/>
  <c r="AZ22" i="49"/>
  <c r="AY22" i="49"/>
  <c r="AX22" i="49"/>
  <c r="AW22" i="49"/>
  <c r="AV22" i="49"/>
  <c r="AU22" i="49"/>
  <c r="AT22" i="49"/>
  <c r="AS22" i="49"/>
  <c r="AR22" i="49"/>
  <c r="AQ22" i="49"/>
  <c r="AP22" i="49"/>
  <c r="AO22" i="49"/>
  <c r="AN22" i="49"/>
  <c r="AM22" i="49"/>
  <c r="AL22" i="49"/>
  <c r="AK22" i="49"/>
  <c r="AJ22" i="49"/>
  <c r="AI22" i="49"/>
  <c r="AH22" i="49"/>
  <c r="AG22" i="49"/>
  <c r="AF22" i="49"/>
  <c r="AE22" i="49"/>
  <c r="AD22" i="49"/>
  <c r="AC22" i="49"/>
  <c r="AB22" i="49"/>
  <c r="AA22" i="49"/>
  <c r="Z22" i="49"/>
  <c r="Y22" i="49"/>
  <c r="X22" i="49"/>
  <c r="W22" i="49"/>
  <c r="V22" i="49"/>
  <c r="U22" i="49"/>
  <c r="T22" i="49"/>
  <c r="BA21" i="49"/>
  <c r="AZ21" i="49"/>
  <c r="AY21" i="49"/>
  <c r="AX21" i="49"/>
  <c r="AW21" i="49"/>
  <c r="AV21" i="49"/>
  <c r="AU21" i="49"/>
  <c r="AT21" i="49"/>
  <c r="AS21" i="49"/>
  <c r="AR21" i="49"/>
  <c r="AQ21" i="49"/>
  <c r="AP21" i="49"/>
  <c r="AO21" i="49"/>
  <c r="AN21" i="49"/>
  <c r="AM21" i="49"/>
  <c r="AL21" i="49"/>
  <c r="AK21" i="49"/>
  <c r="AJ21" i="49"/>
  <c r="AI21" i="49"/>
  <c r="AH21" i="49"/>
  <c r="AG21" i="49"/>
  <c r="AF21" i="49"/>
  <c r="AE21" i="49"/>
  <c r="AD21" i="49"/>
  <c r="AC21" i="49"/>
  <c r="AB21" i="49"/>
  <c r="AA21" i="49"/>
  <c r="Z21" i="49"/>
  <c r="Y21" i="49"/>
  <c r="X21" i="49"/>
  <c r="W21" i="49"/>
  <c r="V21" i="49"/>
  <c r="U21" i="49"/>
  <c r="T21" i="49"/>
  <c r="BA20" i="49"/>
  <c r="AZ20" i="49"/>
  <c r="AY20" i="49"/>
  <c r="AX20" i="49"/>
  <c r="AW20" i="49"/>
  <c r="AV20" i="49"/>
  <c r="AU20" i="49"/>
  <c r="AT20" i="49"/>
  <c r="AS20" i="49"/>
  <c r="AR20" i="49"/>
  <c r="AQ20" i="49"/>
  <c r="AP20" i="49"/>
  <c r="AO20" i="49"/>
  <c r="AN20" i="49"/>
  <c r="AM20" i="49"/>
  <c r="AL20" i="49"/>
  <c r="AK20" i="49"/>
  <c r="AJ20" i="49"/>
  <c r="AI20" i="49"/>
  <c r="AH20" i="49"/>
  <c r="AG20" i="49"/>
  <c r="AF20" i="49"/>
  <c r="AE20" i="49"/>
  <c r="AD20" i="49"/>
  <c r="AC20" i="49"/>
  <c r="AB20" i="49"/>
  <c r="AA20" i="49"/>
  <c r="Z20" i="49"/>
  <c r="Y20" i="49"/>
  <c r="X20" i="49"/>
  <c r="W20" i="49"/>
  <c r="V20" i="49"/>
  <c r="U20" i="49"/>
  <c r="T20" i="49"/>
  <c r="BA19" i="49"/>
  <c r="AZ19" i="49"/>
  <c r="AY19" i="49"/>
  <c r="AX19" i="49"/>
  <c r="AW19" i="49"/>
  <c r="AV19" i="49"/>
  <c r="AU19" i="49"/>
  <c r="AT19" i="49"/>
  <c r="AS19" i="49"/>
  <c r="AR19" i="49"/>
  <c r="AQ19" i="49"/>
  <c r="AP19" i="49"/>
  <c r="AO19" i="49"/>
  <c r="AN19" i="49"/>
  <c r="AM19" i="49"/>
  <c r="AL19" i="49"/>
  <c r="AK19" i="49"/>
  <c r="AJ19" i="49"/>
  <c r="AI19" i="49"/>
  <c r="AH19" i="49"/>
  <c r="AG19" i="49"/>
  <c r="AF19" i="49"/>
  <c r="AE19" i="49"/>
  <c r="AD19" i="49"/>
  <c r="AC19" i="49"/>
  <c r="AB19" i="49"/>
  <c r="AA19" i="49"/>
  <c r="Z19" i="49"/>
  <c r="Y19" i="49"/>
  <c r="X19" i="49"/>
  <c r="W19" i="49"/>
  <c r="V19" i="49"/>
  <c r="U19" i="49"/>
  <c r="T19" i="49"/>
  <c r="BA18" i="49"/>
  <c r="AZ18" i="49"/>
  <c r="AY18" i="49"/>
  <c r="AX18" i="49"/>
  <c r="AW18" i="49"/>
  <c r="AV18" i="49"/>
  <c r="AU18" i="49"/>
  <c r="AT18" i="49"/>
  <c r="AS18" i="49"/>
  <c r="AR18" i="49"/>
  <c r="AQ18" i="49"/>
  <c r="AP18" i="49"/>
  <c r="AO18" i="49"/>
  <c r="AN18" i="49"/>
  <c r="AM18" i="49"/>
  <c r="AL18" i="49"/>
  <c r="AK18" i="49"/>
  <c r="AJ18" i="49"/>
  <c r="AI18" i="49"/>
  <c r="AH18" i="49"/>
  <c r="AG18" i="49"/>
  <c r="AF18" i="49"/>
  <c r="AE18" i="49"/>
  <c r="AD18" i="49"/>
  <c r="AC18" i="49"/>
  <c r="AB18" i="49"/>
  <c r="AA18" i="49"/>
  <c r="Z18" i="49"/>
  <c r="Y18" i="49"/>
  <c r="X18" i="49"/>
  <c r="W18" i="49"/>
  <c r="V18" i="49"/>
  <c r="U18" i="49"/>
  <c r="T18" i="49"/>
  <c r="BA17" i="49"/>
  <c r="AZ17" i="49"/>
  <c r="AY17" i="49"/>
  <c r="AX17" i="49"/>
  <c r="AW17" i="49"/>
  <c r="AV17" i="49"/>
  <c r="AU17" i="49"/>
  <c r="AT17" i="49"/>
  <c r="AS17" i="49"/>
  <c r="AR17" i="49"/>
  <c r="AQ17" i="49"/>
  <c r="AP17" i="49"/>
  <c r="AO17" i="49"/>
  <c r="AN17" i="49"/>
  <c r="AM17" i="49"/>
  <c r="AL17" i="49"/>
  <c r="AK17" i="49"/>
  <c r="AJ17" i="49"/>
  <c r="AI17" i="49"/>
  <c r="AH17" i="49"/>
  <c r="AG17" i="49"/>
  <c r="AF17" i="49"/>
  <c r="AE17" i="49"/>
  <c r="AD17" i="49"/>
  <c r="AC17" i="49"/>
  <c r="AB17" i="49"/>
  <c r="AA17" i="49"/>
  <c r="Z17" i="49"/>
  <c r="Y17" i="49"/>
  <c r="X17" i="49"/>
  <c r="W17" i="49"/>
  <c r="V17" i="49"/>
  <c r="U17" i="49"/>
  <c r="T17" i="49"/>
  <c r="BA16" i="49"/>
  <c r="AZ16" i="49"/>
  <c r="AY16" i="49"/>
  <c r="AX16" i="49"/>
  <c r="AW16" i="49"/>
  <c r="AV16" i="49"/>
  <c r="AU16" i="49"/>
  <c r="AT16" i="49"/>
  <c r="AS16" i="49"/>
  <c r="AR16" i="49"/>
  <c r="AQ16" i="49"/>
  <c r="AP16" i="49"/>
  <c r="AO16" i="49"/>
  <c r="AN16" i="49"/>
  <c r="AM16" i="49"/>
  <c r="AL16" i="49"/>
  <c r="AK16" i="49"/>
  <c r="AJ16" i="49"/>
  <c r="AI16" i="49"/>
  <c r="AH16" i="49"/>
  <c r="AG16" i="49"/>
  <c r="AF16" i="49"/>
  <c r="AE16" i="49"/>
  <c r="AD16" i="49"/>
  <c r="AC16" i="49"/>
  <c r="AB16" i="49"/>
  <c r="AA16" i="49"/>
  <c r="Z16" i="49"/>
  <c r="Y16" i="49"/>
  <c r="X16" i="49"/>
  <c r="W16" i="49"/>
  <c r="V16" i="49"/>
  <c r="U16" i="49"/>
  <c r="T16" i="49"/>
  <c r="BA15" i="49"/>
  <c r="AZ15" i="49"/>
  <c r="AY15" i="49"/>
  <c r="AX15" i="49"/>
  <c r="AW15" i="49"/>
  <c r="AV15" i="49"/>
  <c r="AU15" i="49"/>
  <c r="AT15" i="49"/>
  <c r="AS15" i="49"/>
  <c r="AR15" i="49"/>
  <c r="AQ15" i="49"/>
  <c r="AP15" i="49"/>
  <c r="AO15" i="49"/>
  <c r="AN15" i="49"/>
  <c r="AM15" i="49"/>
  <c r="AL15" i="49"/>
  <c r="AK15" i="49"/>
  <c r="AJ15" i="49"/>
  <c r="AI15" i="49"/>
  <c r="AH15" i="49"/>
  <c r="AG15" i="49"/>
  <c r="AF15" i="49"/>
  <c r="AE15" i="49"/>
  <c r="AD15" i="49"/>
  <c r="AC15" i="49"/>
  <c r="AB15" i="49"/>
  <c r="AA15" i="49"/>
  <c r="Z15" i="49"/>
  <c r="Y15" i="49"/>
  <c r="X15" i="49"/>
  <c r="W15" i="49"/>
  <c r="V15" i="49"/>
  <c r="U15" i="49"/>
  <c r="T15" i="49"/>
  <c r="BA14" i="49"/>
  <c r="AZ14" i="49"/>
  <c r="AY14" i="49"/>
  <c r="AX14" i="49"/>
  <c r="AW14" i="49"/>
  <c r="AV14" i="49"/>
  <c r="AU14" i="49"/>
  <c r="AT14" i="49"/>
  <c r="AS14" i="49"/>
  <c r="AR14" i="49"/>
  <c r="AQ14" i="49"/>
  <c r="AP14" i="49"/>
  <c r="AO14" i="49"/>
  <c r="AN14" i="49"/>
  <c r="AM14" i="49"/>
  <c r="AL14" i="49"/>
  <c r="AK14" i="49"/>
  <c r="AJ14" i="49"/>
  <c r="AI14" i="49"/>
  <c r="AH14" i="49"/>
  <c r="AG14" i="49"/>
  <c r="AF14" i="49"/>
  <c r="AE14" i="49"/>
  <c r="AD14" i="49"/>
  <c r="AC14" i="49"/>
  <c r="AB14" i="49"/>
  <c r="AA14" i="49"/>
  <c r="Z14" i="49"/>
  <c r="Y14" i="49"/>
  <c r="X14" i="49"/>
  <c r="W14" i="49"/>
  <c r="V14" i="49"/>
  <c r="U14" i="49"/>
  <c r="T14" i="49"/>
  <c r="BA13" i="49"/>
  <c r="AZ13" i="49"/>
  <c r="AY13" i="49"/>
  <c r="AX13" i="49"/>
  <c r="AW13" i="49"/>
  <c r="AV13" i="49"/>
  <c r="AU13" i="49"/>
  <c r="AT13" i="49"/>
  <c r="AS13" i="49"/>
  <c r="AR13" i="49"/>
  <c r="AQ13" i="49"/>
  <c r="AP13" i="49"/>
  <c r="AO13" i="49"/>
  <c r="AN13" i="49"/>
  <c r="AM13" i="49"/>
  <c r="AL13" i="49"/>
  <c r="AK13" i="49"/>
  <c r="AJ13" i="49"/>
  <c r="AI13" i="49"/>
  <c r="AH13" i="49"/>
  <c r="AG13" i="49"/>
  <c r="AF13" i="49"/>
  <c r="AE13" i="49"/>
  <c r="AD13" i="49"/>
  <c r="AC13" i="49"/>
  <c r="AB13" i="49"/>
  <c r="AA13" i="49"/>
  <c r="Z13" i="49"/>
  <c r="Y13" i="49"/>
  <c r="X13" i="49"/>
  <c r="W13" i="49"/>
  <c r="V13" i="49"/>
  <c r="U13" i="49"/>
  <c r="T13" i="49"/>
  <c r="BA12" i="49"/>
  <c r="AZ12" i="49"/>
  <c r="AY12" i="49"/>
  <c r="AX12" i="49"/>
  <c r="AW12" i="49"/>
  <c r="AV12" i="49"/>
  <c r="AU12" i="49"/>
  <c r="AT12" i="49"/>
  <c r="AS12" i="49"/>
  <c r="AR12" i="49"/>
  <c r="AQ12" i="49"/>
  <c r="AP12" i="49"/>
  <c r="AO12" i="49"/>
  <c r="AN12" i="49"/>
  <c r="AM12" i="49"/>
  <c r="AL12" i="49"/>
  <c r="AK12" i="49"/>
  <c r="AJ12" i="49"/>
  <c r="AI12" i="49"/>
  <c r="AH12" i="49"/>
  <c r="AG12" i="49"/>
  <c r="AF12" i="49"/>
  <c r="AE12" i="49"/>
  <c r="AD12" i="49"/>
  <c r="AC12" i="49"/>
  <c r="AB12" i="49"/>
  <c r="AA12" i="49"/>
  <c r="Z12" i="49"/>
  <c r="Y12" i="49"/>
  <c r="X12" i="49"/>
  <c r="W12" i="49"/>
  <c r="V12" i="49"/>
  <c r="U12" i="49"/>
  <c r="T12" i="49"/>
  <c r="BA11" i="49"/>
  <c r="AZ11" i="49"/>
  <c r="AY11" i="49"/>
  <c r="AX11" i="49"/>
  <c r="AW11" i="49"/>
  <c r="AV11" i="49"/>
  <c r="AU11" i="49"/>
  <c r="AT11" i="49"/>
  <c r="AS11" i="49"/>
  <c r="AR11" i="49"/>
  <c r="AQ11" i="49"/>
  <c r="AP11" i="49"/>
  <c r="AO11" i="49"/>
  <c r="AN11" i="49"/>
  <c r="AM11" i="49"/>
  <c r="AL11" i="49"/>
  <c r="AK11" i="49"/>
  <c r="AJ11" i="49"/>
  <c r="AI11" i="49"/>
  <c r="AH11" i="49"/>
  <c r="AG11" i="49"/>
  <c r="AF11" i="49"/>
  <c r="AE11" i="49"/>
  <c r="AD11" i="49"/>
  <c r="AC11" i="49"/>
  <c r="AB11" i="49"/>
  <c r="AA11" i="49"/>
  <c r="Z11" i="49"/>
  <c r="Y11" i="49"/>
  <c r="X11" i="49"/>
  <c r="W11" i="49"/>
  <c r="V11" i="49"/>
  <c r="U11" i="49"/>
  <c r="T11" i="49"/>
  <c r="BA10" i="49"/>
  <c r="AZ10" i="49"/>
  <c r="AY10" i="49"/>
  <c r="AX10" i="49"/>
  <c r="AW10" i="49"/>
  <c r="AV10" i="49"/>
  <c r="AU10" i="49"/>
  <c r="AT10" i="49"/>
  <c r="AS10" i="49"/>
  <c r="AR10" i="49"/>
  <c r="AQ10" i="49"/>
  <c r="AP10" i="49"/>
  <c r="AO10" i="49"/>
  <c r="AN10" i="49"/>
  <c r="AM10" i="49"/>
  <c r="AL10" i="49"/>
  <c r="AK10" i="49"/>
  <c r="AJ10" i="49"/>
  <c r="AI10" i="49"/>
  <c r="AH10" i="49"/>
  <c r="AG10" i="49"/>
  <c r="AF10" i="49"/>
  <c r="AE10" i="49"/>
  <c r="AD10" i="49"/>
  <c r="AC10" i="49"/>
  <c r="AB10" i="49"/>
  <c r="AA10" i="49"/>
  <c r="Z10" i="49"/>
  <c r="Y10" i="49"/>
  <c r="X10" i="49"/>
  <c r="W10" i="49"/>
  <c r="V10" i="49"/>
  <c r="U10" i="49"/>
  <c r="T10" i="49"/>
  <c r="BA9" i="49"/>
  <c r="AZ9" i="49"/>
  <c r="AY9" i="49"/>
  <c r="AX9" i="49"/>
  <c r="AW9" i="49"/>
  <c r="AV9" i="49"/>
  <c r="AU9" i="49"/>
  <c r="AT9" i="49"/>
  <c r="AS9" i="49"/>
  <c r="AR9" i="49"/>
  <c r="AQ9" i="49"/>
  <c r="AP9" i="49"/>
  <c r="AO9" i="49"/>
  <c r="AN9" i="49"/>
  <c r="AM9" i="49"/>
  <c r="AL9" i="49"/>
  <c r="AK9" i="49"/>
  <c r="AJ9" i="49"/>
  <c r="AI9" i="49"/>
  <c r="AH9" i="49"/>
  <c r="AG9" i="49"/>
  <c r="AF9" i="49"/>
  <c r="AE9" i="49"/>
  <c r="AD9" i="49"/>
  <c r="AC9" i="49"/>
  <c r="AB9" i="49"/>
  <c r="AA9" i="49"/>
  <c r="Z9" i="49"/>
  <c r="Y9" i="49"/>
  <c r="X9" i="49"/>
  <c r="W9" i="49"/>
  <c r="V9" i="49"/>
  <c r="U9" i="49"/>
  <c r="T9" i="49"/>
  <c r="BA8" i="49"/>
  <c r="AZ8" i="49"/>
  <c r="AY8" i="49"/>
  <c r="AX8" i="49"/>
  <c r="AW8" i="49"/>
  <c r="AV8" i="49"/>
  <c r="AU8" i="49"/>
  <c r="AT8" i="49"/>
  <c r="AS8" i="49"/>
  <c r="AR8" i="49"/>
  <c r="AQ8" i="49"/>
  <c r="AP8" i="49"/>
  <c r="AO8" i="49"/>
  <c r="AN8" i="49"/>
  <c r="AM8" i="49"/>
  <c r="AL8" i="49"/>
  <c r="AK8" i="49"/>
  <c r="AJ8" i="49"/>
  <c r="AI8" i="49"/>
  <c r="AH8" i="49"/>
  <c r="AG8" i="49"/>
  <c r="AF8" i="49"/>
  <c r="AE8" i="49"/>
  <c r="AD8" i="49"/>
  <c r="AC8" i="49"/>
  <c r="AB8" i="49"/>
  <c r="AA8" i="49"/>
  <c r="Z8" i="49"/>
  <c r="Y8" i="49"/>
  <c r="X8" i="49"/>
  <c r="W8" i="49"/>
  <c r="V8" i="49"/>
  <c r="U8" i="49"/>
  <c r="T8" i="49"/>
  <c r="BA7" i="49"/>
  <c r="AZ7" i="49"/>
  <c r="AY7" i="49"/>
  <c r="AX7" i="49"/>
  <c r="AW7" i="49"/>
  <c r="AV7" i="49"/>
  <c r="AU7" i="49"/>
  <c r="AT7" i="49"/>
  <c r="AS7" i="49"/>
  <c r="AR7" i="49"/>
  <c r="AQ7" i="49"/>
  <c r="AP7" i="49"/>
  <c r="AO7" i="49"/>
  <c r="AN7" i="49"/>
  <c r="AM7" i="49"/>
  <c r="AL7" i="49"/>
  <c r="AK7" i="49"/>
  <c r="AJ7" i="49"/>
  <c r="AI7" i="49"/>
  <c r="AH7" i="49"/>
  <c r="AG7" i="49"/>
  <c r="AF7" i="49"/>
  <c r="AE7" i="49"/>
  <c r="AD7" i="49"/>
  <c r="AC7" i="49"/>
  <c r="AB7" i="49"/>
  <c r="AA7" i="49"/>
  <c r="Z7" i="49"/>
  <c r="Y7" i="49"/>
  <c r="X7" i="49"/>
  <c r="W7" i="49"/>
  <c r="V7" i="49"/>
  <c r="U7" i="49"/>
  <c r="L4" i="49"/>
  <c r="BX22" i="49"/>
  <c r="BW22" i="49"/>
  <c r="BV22" i="49"/>
  <c r="BU22" i="49"/>
  <c r="BT22" i="49"/>
  <c r="BS22" i="49"/>
  <c r="BR22" i="49"/>
  <c r="BQ22" i="49"/>
  <c r="BP22" i="49"/>
  <c r="BO22" i="49"/>
  <c r="BN22" i="49"/>
  <c r="BM22" i="49"/>
  <c r="BL22" i="49"/>
  <c r="BK22" i="49"/>
  <c r="BJ22" i="49"/>
  <c r="BI22" i="49"/>
  <c r="BH22" i="49"/>
  <c r="BG22" i="49"/>
  <c r="BF22" i="49"/>
  <c r="BE22" i="49"/>
  <c r="BD22" i="49"/>
  <c r="BC22" i="49"/>
  <c r="BB22" i="49"/>
  <c r="S22" i="49"/>
  <c r="R22" i="49"/>
  <c r="Q22" i="49"/>
  <c r="P22" i="49"/>
  <c r="O22" i="49"/>
  <c r="N22" i="49"/>
  <c r="BX21" i="49"/>
  <c r="BW21" i="49"/>
  <c r="BV21" i="49"/>
  <c r="BU21" i="49"/>
  <c r="BT21" i="49"/>
  <c r="BS21" i="49"/>
  <c r="BR21" i="49"/>
  <c r="BQ21" i="49"/>
  <c r="BP21" i="49"/>
  <c r="BO21" i="49"/>
  <c r="BN21" i="49"/>
  <c r="BM21" i="49"/>
  <c r="BL21" i="49"/>
  <c r="BK21" i="49"/>
  <c r="BJ21" i="49"/>
  <c r="BI21" i="49"/>
  <c r="BH21" i="49"/>
  <c r="BG21" i="49"/>
  <c r="BF21" i="49"/>
  <c r="BE21" i="49"/>
  <c r="BD21" i="49"/>
  <c r="BC21" i="49"/>
  <c r="BB21" i="49"/>
  <c r="S21" i="49"/>
  <c r="R21" i="49"/>
  <c r="Q21" i="49"/>
  <c r="P21" i="49"/>
  <c r="O21" i="49"/>
  <c r="N21" i="49"/>
  <c r="BX20" i="49"/>
  <c r="BW20" i="49"/>
  <c r="BV20" i="49"/>
  <c r="BU20" i="49"/>
  <c r="BT20" i="49"/>
  <c r="BS20" i="49"/>
  <c r="BR20" i="49"/>
  <c r="BQ20" i="49"/>
  <c r="BP20" i="49"/>
  <c r="BO20" i="49"/>
  <c r="BN20" i="49"/>
  <c r="BM20" i="49"/>
  <c r="BL20" i="49"/>
  <c r="BK20" i="49"/>
  <c r="BJ20" i="49"/>
  <c r="BI20" i="49"/>
  <c r="BH20" i="49"/>
  <c r="BG20" i="49"/>
  <c r="BF20" i="49"/>
  <c r="BE20" i="49"/>
  <c r="BD20" i="49"/>
  <c r="BC20" i="49"/>
  <c r="BB20" i="49"/>
  <c r="S20" i="49"/>
  <c r="R20" i="49"/>
  <c r="Q20" i="49"/>
  <c r="P20" i="49"/>
  <c r="O20" i="49"/>
  <c r="N20" i="49"/>
  <c r="BX19" i="49"/>
  <c r="BW19" i="49"/>
  <c r="BV19" i="49"/>
  <c r="BU19" i="49"/>
  <c r="BT19" i="49"/>
  <c r="BS19" i="49"/>
  <c r="BR19" i="49"/>
  <c r="BQ19" i="49"/>
  <c r="BP19" i="49"/>
  <c r="BO19" i="49"/>
  <c r="BN19" i="49"/>
  <c r="BM19" i="49"/>
  <c r="BL19" i="49"/>
  <c r="BK19" i="49"/>
  <c r="BJ19" i="49"/>
  <c r="BI19" i="49"/>
  <c r="BH19" i="49"/>
  <c r="BG19" i="49"/>
  <c r="BF19" i="49"/>
  <c r="BE19" i="49"/>
  <c r="BD19" i="49"/>
  <c r="BC19" i="49"/>
  <c r="BB19" i="49"/>
  <c r="S19" i="49"/>
  <c r="R19" i="49"/>
  <c r="Q19" i="49"/>
  <c r="P19" i="49"/>
  <c r="O19" i="49"/>
  <c r="N19" i="49"/>
  <c r="BX18" i="49"/>
  <c r="BW18" i="49"/>
  <c r="BV18" i="49"/>
  <c r="BU18" i="49"/>
  <c r="BT18" i="49"/>
  <c r="BS18" i="49"/>
  <c r="BR18" i="49"/>
  <c r="BQ18" i="49"/>
  <c r="BP18" i="49"/>
  <c r="BO18" i="49"/>
  <c r="BN18" i="49"/>
  <c r="BM18" i="49"/>
  <c r="BL18" i="49"/>
  <c r="BK18" i="49"/>
  <c r="BJ18" i="49"/>
  <c r="BI18" i="49"/>
  <c r="BH18" i="49"/>
  <c r="BG18" i="49"/>
  <c r="BF18" i="49"/>
  <c r="BE18" i="49"/>
  <c r="BD18" i="49"/>
  <c r="BC18" i="49"/>
  <c r="BB18" i="49"/>
  <c r="S18" i="49"/>
  <c r="R18" i="49"/>
  <c r="Q18" i="49"/>
  <c r="P18" i="49"/>
  <c r="O18" i="49"/>
  <c r="N18" i="49"/>
  <c r="BX17" i="49"/>
  <c r="BW17" i="49"/>
  <c r="BV17" i="49"/>
  <c r="BU17" i="49"/>
  <c r="BT17" i="49"/>
  <c r="BS17" i="49"/>
  <c r="BR17" i="49"/>
  <c r="BQ17" i="49"/>
  <c r="BP17" i="49"/>
  <c r="BO17" i="49"/>
  <c r="BN17" i="49"/>
  <c r="BM17" i="49"/>
  <c r="BL17" i="49"/>
  <c r="BK17" i="49"/>
  <c r="BJ17" i="49"/>
  <c r="BI17" i="49"/>
  <c r="BH17" i="49"/>
  <c r="BG17" i="49"/>
  <c r="BF17" i="49"/>
  <c r="BE17" i="49"/>
  <c r="BD17" i="49"/>
  <c r="BC17" i="49"/>
  <c r="BB17" i="49"/>
  <c r="S17" i="49"/>
  <c r="R17" i="49"/>
  <c r="Q17" i="49"/>
  <c r="P17" i="49"/>
  <c r="O17" i="49"/>
  <c r="N17" i="49"/>
  <c r="BX16" i="49"/>
  <c r="BW16" i="49"/>
  <c r="BV16" i="49"/>
  <c r="BU16" i="49"/>
  <c r="BT16" i="49"/>
  <c r="BS16" i="49"/>
  <c r="BR16" i="49"/>
  <c r="BQ16" i="49"/>
  <c r="BP16" i="49"/>
  <c r="BO16" i="49"/>
  <c r="BN16" i="49"/>
  <c r="BM16" i="49"/>
  <c r="BL16" i="49"/>
  <c r="BK16" i="49"/>
  <c r="BJ16" i="49"/>
  <c r="BI16" i="49"/>
  <c r="BH16" i="49"/>
  <c r="BG16" i="49"/>
  <c r="BF16" i="49"/>
  <c r="BE16" i="49"/>
  <c r="BD16" i="49"/>
  <c r="BC16" i="49"/>
  <c r="BB16" i="49"/>
  <c r="S16" i="49"/>
  <c r="R16" i="49"/>
  <c r="Q16" i="49"/>
  <c r="P16" i="49"/>
  <c r="O16" i="49"/>
  <c r="N16" i="49"/>
  <c r="BX15" i="49"/>
  <c r="BW15" i="49"/>
  <c r="BV15" i="49"/>
  <c r="BU15" i="49"/>
  <c r="BT15" i="49"/>
  <c r="BS15" i="49"/>
  <c r="BR15" i="49"/>
  <c r="BQ15" i="49"/>
  <c r="BP15" i="49"/>
  <c r="BO15" i="49"/>
  <c r="BN15" i="49"/>
  <c r="BM15" i="49"/>
  <c r="BL15" i="49"/>
  <c r="BK15" i="49"/>
  <c r="BJ15" i="49"/>
  <c r="BI15" i="49"/>
  <c r="BH15" i="49"/>
  <c r="BG15" i="49"/>
  <c r="BF15" i="49"/>
  <c r="BE15" i="49"/>
  <c r="BD15" i="49"/>
  <c r="BC15" i="49"/>
  <c r="BB15" i="49"/>
  <c r="S15" i="49"/>
  <c r="R15" i="49"/>
  <c r="Q15" i="49"/>
  <c r="P15" i="49"/>
  <c r="O15" i="49"/>
  <c r="N15" i="49"/>
  <c r="BX14" i="49"/>
  <c r="BW14" i="49"/>
  <c r="BV14" i="49"/>
  <c r="BU14" i="49"/>
  <c r="BT14" i="49"/>
  <c r="BS14" i="49"/>
  <c r="BR14" i="49"/>
  <c r="BQ14" i="49"/>
  <c r="BP14" i="49"/>
  <c r="BO14" i="49"/>
  <c r="BN14" i="49"/>
  <c r="BM14" i="49"/>
  <c r="BL14" i="49"/>
  <c r="BK14" i="49"/>
  <c r="BJ14" i="49"/>
  <c r="BI14" i="49"/>
  <c r="BH14" i="49"/>
  <c r="BG14" i="49"/>
  <c r="BF14" i="49"/>
  <c r="BE14" i="49"/>
  <c r="BD14" i="49"/>
  <c r="BC14" i="49"/>
  <c r="BB14" i="49"/>
  <c r="S14" i="49"/>
  <c r="R14" i="49"/>
  <c r="Q14" i="49"/>
  <c r="P14" i="49"/>
  <c r="O14" i="49"/>
  <c r="N14" i="49"/>
  <c r="BX13" i="49"/>
  <c r="BW13" i="49"/>
  <c r="BV13" i="49"/>
  <c r="BU13" i="49"/>
  <c r="BT13" i="49"/>
  <c r="BS13" i="49"/>
  <c r="BR13" i="49"/>
  <c r="BQ13" i="49"/>
  <c r="BP13" i="49"/>
  <c r="BO13" i="49"/>
  <c r="BN13" i="49"/>
  <c r="BM13" i="49"/>
  <c r="BL13" i="49"/>
  <c r="BK13" i="49"/>
  <c r="BJ13" i="49"/>
  <c r="BI13" i="49"/>
  <c r="BH13" i="49"/>
  <c r="BG13" i="49"/>
  <c r="BF13" i="49"/>
  <c r="BE13" i="49"/>
  <c r="BD13" i="49"/>
  <c r="BC13" i="49"/>
  <c r="BB13" i="49"/>
  <c r="S13" i="49"/>
  <c r="R13" i="49"/>
  <c r="Q13" i="49"/>
  <c r="P13" i="49"/>
  <c r="O13" i="49"/>
  <c r="N13" i="49"/>
  <c r="BX12" i="49"/>
  <c r="BW12" i="49"/>
  <c r="BV12" i="49"/>
  <c r="BU12" i="49"/>
  <c r="BT12" i="49"/>
  <c r="BS12" i="49"/>
  <c r="BR12" i="49"/>
  <c r="BQ12" i="49"/>
  <c r="BP12" i="49"/>
  <c r="BO12" i="49"/>
  <c r="BN12" i="49"/>
  <c r="BM12" i="49"/>
  <c r="BL12" i="49"/>
  <c r="BK12" i="49"/>
  <c r="BJ12" i="49"/>
  <c r="BI12" i="49"/>
  <c r="BH12" i="49"/>
  <c r="BG12" i="49"/>
  <c r="BF12" i="49"/>
  <c r="BE12" i="49"/>
  <c r="BD12" i="49"/>
  <c r="BC12" i="49"/>
  <c r="BB12" i="49"/>
  <c r="S12" i="49"/>
  <c r="R12" i="49"/>
  <c r="Q12" i="49"/>
  <c r="P12" i="49"/>
  <c r="O12" i="49"/>
  <c r="N12" i="49"/>
  <c r="BX11" i="49"/>
  <c r="BW11" i="49"/>
  <c r="BV11" i="49"/>
  <c r="BU11" i="49"/>
  <c r="BT11" i="49"/>
  <c r="BS11" i="49"/>
  <c r="BR11" i="49"/>
  <c r="BQ11" i="49"/>
  <c r="BP11" i="49"/>
  <c r="BO11" i="49"/>
  <c r="BN11" i="49"/>
  <c r="BM11" i="49"/>
  <c r="BL11" i="49"/>
  <c r="BK11" i="49"/>
  <c r="BJ11" i="49"/>
  <c r="BI11" i="49"/>
  <c r="BH11" i="49"/>
  <c r="BG11" i="49"/>
  <c r="BF11" i="49"/>
  <c r="BE11" i="49"/>
  <c r="BD11" i="49"/>
  <c r="BC11" i="49"/>
  <c r="BB11" i="49"/>
  <c r="S11" i="49"/>
  <c r="R11" i="49"/>
  <c r="Q11" i="49"/>
  <c r="P11" i="49"/>
  <c r="O11" i="49"/>
  <c r="N11" i="49"/>
  <c r="BX10" i="49"/>
  <c r="BW10" i="49"/>
  <c r="BV10" i="49"/>
  <c r="BU10" i="49"/>
  <c r="BT10" i="49"/>
  <c r="BS10" i="49"/>
  <c r="BR10" i="49"/>
  <c r="BQ10" i="49"/>
  <c r="BP10" i="49"/>
  <c r="BO10" i="49"/>
  <c r="BN10" i="49"/>
  <c r="BM10" i="49"/>
  <c r="BL10" i="49"/>
  <c r="BK10" i="49"/>
  <c r="BJ10" i="49"/>
  <c r="BI10" i="49"/>
  <c r="BH10" i="49"/>
  <c r="BG10" i="49"/>
  <c r="BF10" i="49"/>
  <c r="BE10" i="49"/>
  <c r="BD10" i="49"/>
  <c r="BC10" i="49"/>
  <c r="BB10" i="49"/>
  <c r="S10" i="49"/>
  <c r="R10" i="49"/>
  <c r="Q10" i="49"/>
  <c r="P10" i="49"/>
  <c r="O10" i="49"/>
  <c r="N10" i="49"/>
  <c r="BX9" i="49"/>
  <c r="BW9" i="49"/>
  <c r="BV9" i="49"/>
  <c r="BU9" i="49"/>
  <c r="BT9" i="49"/>
  <c r="BS9" i="49"/>
  <c r="BR9" i="49"/>
  <c r="BQ9" i="49"/>
  <c r="BP9" i="49"/>
  <c r="BO9" i="49"/>
  <c r="BN9" i="49"/>
  <c r="BM9" i="49"/>
  <c r="BL9" i="49"/>
  <c r="BK9" i="49"/>
  <c r="BJ9" i="49"/>
  <c r="BI9" i="49"/>
  <c r="BH9" i="49"/>
  <c r="BG9" i="49"/>
  <c r="BF9" i="49"/>
  <c r="BE9" i="49"/>
  <c r="BD9" i="49"/>
  <c r="BC9" i="49"/>
  <c r="BB9" i="49"/>
  <c r="S9" i="49"/>
  <c r="R9" i="49"/>
  <c r="Q9" i="49"/>
  <c r="P9" i="49"/>
  <c r="O9" i="49"/>
  <c r="N9" i="49"/>
  <c r="BX8" i="49"/>
  <c r="BW8" i="49"/>
  <c r="BV8" i="49"/>
  <c r="BU8" i="49"/>
  <c r="BT8" i="49"/>
  <c r="BS8" i="49"/>
  <c r="BR8" i="49"/>
  <c r="BQ8" i="49"/>
  <c r="BP8" i="49"/>
  <c r="BO8" i="49"/>
  <c r="BN8" i="49"/>
  <c r="BM8" i="49"/>
  <c r="BL8" i="49"/>
  <c r="BK8" i="49"/>
  <c r="BJ8" i="49"/>
  <c r="BI8" i="49"/>
  <c r="BH8" i="49"/>
  <c r="BG8" i="49"/>
  <c r="BF8" i="49"/>
  <c r="BE8" i="49"/>
  <c r="BD8" i="49"/>
  <c r="BC8" i="49"/>
  <c r="BB8" i="49"/>
  <c r="S8" i="49"/>
  <c r="R8" i="49"/>
  <c r="Q8" i="49"/>
  <c r="P8" i="49"/>
  <c r="O8" i="49"/>
  <c r="N8" i="49"/>
  <c r="BX7" i="49"/>
  <c r="BW7" i="49"/>
  <c r="BV7" i="49"/>
  <c r="BU7" i="49"/>
  <c r="BT7" i="49"/>
  <c r="BS7" i="49"/>
  <c r="BR7" i="49"/>
  <c r="BQ7" i="49"/>
  <c r="BP7" i="49"/>
  <c r="BO7" i="49"/>
  <c r="BN7" i="49"/>
  <c r="BM7" i="49"/>
  <c r="BL7" i="49"/>
  <c r="BK7" i="49"/>
  <c r="BJ7" i="49"/>
  <c r="BI7" i="49"/>
  <c r="BH7" i="49"/>
  <c r="BG7" i="49"/>
  <c r="BF7" i="49"/>
  <c r="BE7" i="49"/>
  <c r="BD7" i="49"/>
  <c r="BC7" i="49"/>
  <c r="BB7" i="49"/>
  <c r="T7" i="49"/>
  <c r="S7" i="49"/>
  <c r="R7" i="49"/>
  <c r="Q7" i="49"/>
  <c r="P7" i="49"/>
  <c r="O7" i="49"/>
  <c r="N7" i="49"/>
  <c r="C27" i="82" l="1"/>
  <c r="D27" i="82"/>
  <c r="C28" i="82"/>
  <c r="D28" i="82"/>
  <c r="C29" i="82"/>
  <c r="D29" i="82"/>
  <c r="C30" i="82"/>
  <c r="D30" i="82"/>
  <c r="C31" i="82"/>
  <c r="D31" i="82"/>
  <c r="C32" i="82"/>
  <c r="D32" i="82"/>
  <c r="C33" i="82"/>
  <c r="D33" i="82"/>
  <c r="C34" i="82"/>
  <c r="D34" i="82"/>
  <c r="C35" i="82"/>
  <c r="D35" i="82"/>
  <c r="C36" i="82"/>
  <c r="D36" i="82"/>
  <c r="C37" i="82"/>
  <c r="D37" i="82"/>
  <c r="C38" i="82"/>
  <c r="D38" i="82"/>
  <c r="C39" i="82"/>
  <c r="D39" i="82"/>
  <c r="C40" i="82"/>
  <c r="D40" i="82"/>
  <c r="C41" i="82"/>
  <c r="D41" i="82"/>
  <c r="C42" i="82"/>
  <c r="D42" i="82"/>
  <c r="C43" i="82"/>
  <c r="D43" i="82"/>
  <c r="C44" i="82"/>
  <c r="D44" i="82"/>
  <c r="C45" i="82"/>
  <c r="D45" i="82"/>
  <c r="C46" i="82"/>
  <c r="D46" i="82"/>
  <c r="C47" i="82"/>
  <c r="D47" i="82"/>
  <c r="C48" i="82"/>
  <c r="D48" i="82"/>
  <c r="C49" i="82"/>
  <c r="D49" i="82"/>
  <c r="C50" i="82"/>
  <c r="D50" i="82"/>
  <c r="C51" i="82"/>
  <c r="D51" i="82"/>
  <c r="C52" i="82"/>
  <c r="D52" i="82"/>
  <c r="C53" i="82"/>
  <c r="D53" i="82"/>
  <c r="C54" i="82"/>
  <c r="D54" i="82"/>
  <c r="C55" i="82"/>
  <c r="D55" i="82"/>
  <c r="C56" i="82"/>
  <c r="D56" i="82"/>
  <c r="C57" i="82"/>
  <c r="D57" i="82"/>
  <c r="C58" i="82"/>
  <c r="D58" i="82"/>
  <c r="C59" i="82"/>
  <c r="D59" i="82"/>
  <c r="C60" i="82"/>
  <c r="D60" i="82"/>
  <c r="C61" i="82"/>
  <c r="D61" i="82"/>
  <c r="C62" i="82"/>
  <c r="D62" i="82"/>
  <c r="C63" i="82"/>
  <c r="D63" i="82"/>
  <c r="C64" i="82"/>
  <c r="D64" i="82"/>
  <c r="C65" i="82"/>
  <c r="D65" i="82"/>
  <c r="C66" i="82"/>
  <c r="D66" i="82"/>
  <c r="C67" i="82"/>
  <c r="D67" i="82"/>
  <c r="C68" i="82"/>
  <c r="D68" i="82"/>
  <c r="C69" i="82"/>
  <c r="D69" i="82"/>
  <c r="C70" i="82"/>
  <c r="D70" i="82"/>
  <c r="C71" i="82"/>
  <c r="D71" i="82"/>
  <c r="C72" i="82"/>
  <c r="D72" i="82"/>
  <c r="C73" i="82"/>
  <c r="D73" i="82"/>
  <c r="C74" i="82"/>
  <c r="D74" i="82"/>
  <c r="C75" i="82"/>
  <c r="D75" i="82"/>
  <c r="C76" i="82"/>
  <c r="D76" i="82"/>
  <c r="C77" i="82"/>
  <c r="D77" i="82"/>
  <c r="C78" i="82"/>
  <c r="D78" i="82"/>
  <c r="C79" i="82"/>
  <c r="D79" i="82"/>
  <c r="C80" i="82"/>
  <c r="D80" i="82"/>
  <c r="C81" i="82"/>
  <c r="D81" i="82"/>
  <c r="C82" i="82"/>
  <c r="D82" i="82"/>
  <c r="C83" i="82"/>
  <c r="D83" i="82"/>
  <c r="C84" i="82"/>
  <c r="D84" i="82"/>
  <c r="C85" i="82"/>
  <c r="D85" i="82"/>
  <c r="C86" i="82"/>
  <c r="D86" i="82"/>
  <c r="C87" i="82"/>
  <c r="D87" i="82"/>
  <c r="C88" i="82"/>
  <c r="D88" i="82"/>
  <c r="C89" i="82"/>
  <c r="D89" i="82"/>
  <c r="C90" i="82"/>
  <c r="D90" i="82"/>
  <c r="C91" i="82"/>
  <c r="D91" i="82"/>
  <c r="C92" i="82"/>
  <c r="D92" i="82"/>
  <c r="C93" i="82"/>
  <c r="D93" i="82"/>
  <c r="C94" i="82"/>
  <c r="D94" i="82"/>
  <c r="C95" i="82"/>
  <c r="D95" i="82"/>
  <c r="C96" i="82"/>
  <c r="D96" i="82"/>
  <c r="C97" i="82"/>
  <c r="D97" i="82"/>
  <c r="C98" i="82"/>
  <c r="D98" i="82"/>
  <c r="C99" i="82"/>
  <c r="D99" i="82"/>
  <c r="CL81" i="84"/>
  <c r="CL80" i="84"/>
  <c r="CL79" i="84"/>
  <c r="CL78" i="84"/>
  <c r="CL77" i="84"/>
  <c r="CL76" i="84"/>
  <c r="CL75" i="84"/>
  <c r="CL74" i="84"/>
  <c r="CL73" i="84"/>
  <c r="CL72" i="84"/>
  <c r="CL71" i="84"/>
  <c r="CL70" i="84"/>
  <c r="CL69" i="84"/>
  <c r="CL68" i="84"/>
  <c r="CL67" i="84"/>
  <c r="CL66" i="84"/>
  <c r="CL65" i="84"/>
  <c r="CL64" i="84"/>
  <c r="CL63" i="84"/>
  <c r="CL62" i="84"/>
  <c r="CL61" i="84"/>
  <c r="CL60" i="84"/>
  <c r="CL59" i="84"/>
  <c r="CL58" i="84"/>
  <c r="CL57" i="84"/>
  <c r="CL56" i="84"/>
  <c r="CL55" i="84"/>
  <c r="CL54" i="84"/>
  <c r="CL53" i="84"/>
  <c r="CL52" i="84"/>
  <c r="CL51" i="84"/>
  <c r="CL50" i="84"/>
  <c r="CL49" i="84"/>
  <c r="CL48" i="84"/>
  <c r="CL47" i="84"/>
  <c r="CL46" i="84"/>
  <c r="CL45" i="84"/>
  <c r="CK81" i="84"/>
  <c r="CK80" i="84"/>
  <c r="CK79" i="84"/>
  <c r="CK78" i="84"/>
  <c r="CK77" i="84"/>
  <c r="CK76" i="84"/>
  <c r="CK75" i="84"/>
  <c r="CK74" i="84"/>
  <c r="CK73" i="84"/>
  <c r="CK72" i="84"/>
  <c r="CK71" i="84"/>
  <c r="CK70" i="84"/>
  <c r="CK69" i="84"/>
  <c r="CK68" i="84"/>
  <c r="CK67" i="84"/>
  <c r="CK66" i="84"/>
  <c r="CK65" i="84"/>
  <c r="CK64" i="84"/>
  <c r="CK63" i="84"/>
  <c r="CK62" i="84"/>
  <c r="CK61" i="84"/>
  <c r="CK60" i="84"/>
  <c r="CK59" i="84"/>
  <c r="CK58" i="84"/>
  <c r="CK57" i="84"/>
  <c r="CK56" i="84"/>
  <c r="CK55" i="84"/>
  <c r="CK54" i="84"/>
  <c r="CK53" i="84"/>
  <c r="CK52" i="84"/>
  <c r="CK51" i="84"/>
  <c r="CK50" i="84"/>
  <c r="CK49" i="84"/>
  <c r="CK48" i="84"/>
  <c r="CK47" i="84"/>
  <c r="CK46" i="84"/>
  <c r="CK45" i="84"/>
  <c r="CL21" i="83"/>
  <c r="CL22" i="83" s="1"/>
  <c r="CK21" i="83"/>
  <c r="CK22" i="83" s="1"/>
  <c r="CL20" i="83"/>
  <c r="CK20" i="83"/>
  <c r="CL19" i="83"/>
  <c r="CK19" i="83"/>
  <c r="CL18" i="83"/>
  <c r="CK18" i="83"/>
  <c r="CL17" i="83"/>
  <c r="CK17" i="83"/>
  <c r="CL16" i="83"/>
  <c r="CK16" i="83"/>
  <c r="CL15" i="83"/>
  <c r="CK15" i="83"/>
  <c r="CL19" i="81"/>
  <c r="CK19" i="81"/>
  <c r="CL18" i="81"/>
  <c r="CK18" i="81"/>
  <c r="CL17" i="81"/>
  <c r="CK17" i="81"/>
  <c r="CL16" i="81"/>
  <c r="CK16" i="81"/>
  <c r="CL26" i="78"/>
  <c r="CK26" i="78"/>
  <c r="CL25" i="78"/>
  <c r="CK25" i="78"/>
  <c r="CL24" i="78"/>
  <c r="CK24" i="78"/>
  <c r="CL23" i="78"/>
  <c r="CK23" i="78"/>
  <c r="CL21" i="78"/>
  <c r="CL17" i="78"/>
  <c r="CK17" i="78"/>
  <c r="CK21" i="78" s="1"/>
  <c r="CL24" i="86"/>
  <c r="CK24" i="86"/>
  <c r="CJ24" i="86"/>
  <c r="CI24" i="86"/>
  <c r="CH24" i="86"/>
  <c r="CG24" i="86"/>
  <c r="CF24" i="86"/>
  <c r="CE24" i="86"/>
  <c r="CD24" i="86"/>
  <c r="CC24" i="86"/>
  <c r="CB24" i="86"/>
  <c r="CA24" i="86"/>
  <c r="BZ24" i="86"/>
  <c r="BY24" i="86"/>
  <c r="BX24" i="86"/>
  <c r="BW24" i="86"/>
  <c r="BV24" i="86"/>
  <c r="BU24" i="86"/>
  <c r="BT24" i="86"/>
  <c r="CL22" i="86"/>
  <c r="CK22" i="86"/>
  <c r="CJ22" i="86"/>
  <c r="CI22" i="86"/>
  <c r="CH22" i="86"/>
  <c r="CG22" i="86"/>
  <c r="CF22" i="86"/>
  <c r="CE22" i="86"/>
  <c r="CD22" i="86"/>
  <c r="CC22" i="86"/>
  <c r="CB22" i="86"/>
  <c r="CA22" i="86"/>
  <c r="BZ22" i="86"/>
  <c r="BY22" i="86"/>
  <c r="BX22" i="86"/>
  <c r="BW22" i="86"/>
  <c r="BV22" i="86"/>
  <c r="BU22" i="86"/>
  <c r="BT22" i="86"/>
  <c r="CL21" i="86"/>
  <c r="CK21" i="86"/>
  <c r="CJ21" i="86"/>
  <c r="CI21" i="86"/>
  <c r="CH21" i="86"/>
  <c r="CG21" i="86"/>
  <c r="CF21" i="86"/>
  <c r="CE21" i="86"/>
  <c r="CD21" i="86"/>
  <c r="CC21" i="86"/>
  <c r="CB21" i="86"/>
  <c r="CA21" i="86"/>
  <c r="BZ21" i="86"/>
  <c r="BY21" i="86"/>
  <c r="BX21" i="86"/>
  <c r="BW21" i="86"/>
  <c r="BV21" i="86"/>
  <c r="BU21" i="86"/>
  <c r="BT21" i="86"/>
  <c r="CL20" i="86"/>
  <c r="CK20" i="86"/>
  <c r="CJ20" i="86"/>
  <c r="CI20" i="86"/>
  <c r="CH20" i="86"/>
  <c r="CG20" i="86"/>
  <c r="CF20" i="86"/>
  <c r="CE20" i="86"/>
  <c r="CD20" i="86"/>
  <c r="CC20" i="86"/>
  <c r="CB20" i="86"/>
  <c r="CA20" i="86"/>
  <c r="BZ20" i="86"/>
  <c r="BY20" i="86"/>
  <c r="BX20" i="86"/>
  <c r="BW20" i="86"/>
  <c r="BV20" i="86"/>
  <c r="BU20" i="86"/>
  <c r="BT20" i="86"/>
  <c r="CL19" i="86"/>
  <c r="CK19" i="86"/>
  <c r="CJ19" i="86"/>
  <c r="CI19" i="86"/>
  <c r="CH19" i="86"/>
  <c r="CG19" i="86"/>
  <c r="CF19" i="86"/>
  <c r="CE19" i="86"/>
  <c r="CD19" i="86"/>
  <c r="CC19" i="86"/>
  <c r="CB19" i="86"/>
  <c r="CA19" i="86"/>
  <c r="BZ19" i="86"/>
  <c r="BY19" i="86"/>
  <c r="BX19" i="86"/>
  <c r="BW19" i="86"/>
  <c r="BV19" i="86"/>
  <c r="BU19" i="86"/>
  <c r="BT19" i="86"/>
  <c r="CL18" i="86"/>
  <c r="CK18" i="86"/>
  <c r="CJ18" i="86"/>
  <c r="CI18" i="86"/>
  <c r="CH18" i="86"/>
  <c r="CG18" i="86"/>
  <c r="CF18" i="86"/>
  <c r="CE18" i="86"/>
  <c r="CD18" i="86"/>
  <c r="CC18" i="86"/>
  <c r="CB18" i="86"/>
  <c r="CA18" i="86"/>
  <c r="BZ18" i="86"/>
  <c r="BY18" i="86"/>
  <c r="BX18" i="86"/>
  <c r="BW18" i="86"/>
  <c r="BV18" i="86"/>
  <c r="BU18" i="86"/>
  <c r="BT18" i="86"/>
  <c r="CL17" i="86"/>
  <c r="CK17" i="86"/>
  <c r="CJ17" i="86"/>
  <c r="CI17" i="86"/>
  <c r="CH17" i="86"/>
  <c r="CG17" i="86"/>
  <c r="CF17" i="86"/>
  <c r="CE17" i="86"/>
  <c r="CD17" i="86"/>
  <c r="CC17" i="86"/>
  <c r="CB17" i="86"/>
  <c r="CA17" i="86"/>
  <c r="BZ17" i="86"/>
  <c r="BY17" i="86"/>
  <c r="BX17" i="86"/>
  <c r="BW17" i="86"/>
  <c r="BV17" i="86"/>
  <c r="BU17" i="86"/>
  <c r="BT17" i="86"/>
  <c r="CL16" i="86"/>
  <c r="CK16" i="86"/>
  <c r="CJ16" i="86"/>
  <c r="CI16" i="86"/>
  <c r="CH16" i="86"/>
  <c r="CG16" i="86"/>
  <c r="CF16" i="86"/>
  <c r="CE16" i="86"/>
  <c r="CD16" i="86"/>
  <c r="CC16" i="86"/>
  <c r="CB16" i="86"/>
  <c r="CA16" i="86"/>
  <c r="BZ16" i="86"/>
  <c r="BY16" i="86"/>
  <c r="BX16" i="86"/>
  <c r="BW16" i="86"/>
  <c r="BV16" i="86"/>
  <c r="BU16" i="86"/>
  <c r="BT16" i="86"/>
  <c r="BL16" i="86"/>
  <c r="BM16" i="86"/>
  <c r="BN16" i="86"/>
  <c r="BO16" i="86"/>
  <c r="BP16" i="86"/>
  <c r="BQ16" i="86"/>
  <c r="BR16" i="86"/>
  <c r="BS16" i="86"/>
  <c r="BL17" i="86"/>
  <c r="BM17" i="86"/>
  <c r="BN17" i="86"/>
  <c r="BO17" i="86"/>
  <c r="BP17" i="86"/>
  <c r="BQ17" i="86"/>
  <c r="BR17" i="86"/>
  <c r="BS17" i="86"/>
  <c r="BL18" i="86"/>
  <c r="BM18" i="86"/>
  <c r="BN18" i="86"/>
  <c r="BO18" i="86"/>
  <c r="BP18" i="86"/>
  <c r="BQ18" i="86"/>
  <c r="BR18" i="86"/>
  <c r="BS18" i="86"/>
  <c r="BL19" i="86"/>
  <c r="BM19" i="86"/>
  <c r="BN19" i="86"/>
  <c r="BO19" i="86"/>
  <c r="BP19" i="86"/>
  <c r="BQ19" i="86"/>
  <c r="BR19" i="86"/>
  <c r="BS19" i="86"/>
  <c r="BL20" i="86"/>
  <c r="BM20" i="86"/>
  <c r="BN20" i="86"/>
  <c r="BO20" i="86"/>
  <c r="BP20" i="86"/>
  <c r="BQ20" i="86"/>
  <c r="BR20" i="86"/>
  <c r="BS20" i="86"/>
  <c r="BL21" i="86"/>
  <c r="BM21" i="86"/>
  <c r="BN21" i="86"/>
  <c r="BO21" i="86"/>
  <c r="BP21" i="86"/>
  <c r="BQ21" i="86"/>
  <c r="BR21" i="86"/>
  <c r="BS21" i="86"/>
  <c r="BL22" i="86"/>
  <c r="BM22" i="86"/>
  <c r="BN22" i="86"/>
  <c r="BO22" i="86"/>
  <c r="BP22" i="86"/>
  <c r="BQ22" i="86"/>
  <c r="BR22" i="86"/>
  <c r="BS22" i="86"/>
  <c r="BL24" i="86"/>
  <c r="BM24" i="86"/>
  <c r="BN24" i="86"/>
  <c r="BO24" i="86"/>
  <c r="BP24" i="86"/>
  <c r="BQ24" i="86"/>
  <c r="BR24" i="86"/>
  <c r="BS24" i="86"/>
  <c r="CU27" i="87"/>
  <c r="CT27" i="87"/>
  <c r="CS27" i="87"/>
  <c r="CR27" i="87"/>
  <c r="CQ27" i="87"/>
  <c r="CP27" i="87"/>
  <c r="CO27" i="87"/>
  <c r="CN27" i="87"/>
  <c r="CM27" i="87"/>
  <c r="CL27" i="87"/>
  <c r="CK27" i="87"/>
  <c r="CJ27" i="87"/>
  <c r="CI27" i="87"/>
  <c r="CH27" i="87"/>
  <c r="CG27" i="87"/>
  <c r="CF27" i="87"/>
  <c r="CE27" i="87"/>
  <c r="CD27" i="87"/>
  <c r="CC27" i="87"/>
  <c r="CB27" i="87"/>
  <c r="CA27" i="87"/>
  <c r="BZ27" i="87"/>
  <c r="BY27" i="87"/>
  <c r="BX27" i="87"/>
  <c r="BW27" i="87"/>
  <c r="BV27" i="87"/>
  <c r="BU27" i="87"/>
  <c r="BT27" i="87"/>
  <c r="BS27" i="87"/>
  <c r="BR27" i="87"/>
  <c r="BQ27" i="87"/>
  <c r="BP27" i="87"/>
  <c r="BO27" i="87"/>
  <c r="BN27" i="87"/>
  <c r="BM27" i="87"/>
  <c r="BL27" i="87"/>
  <c r="BK27" i="87"/>
  <c r="BJ27" i="87"/>
  <c r="BI27" i="87"/>
  <c r="BH27" i="87"/>
  <c r="BG27" i="87"/>
  <c r="BF27" i="87"/>
  <c r="BE27" i="87"/>
  <c r="BD27" i="87"/>
  <c r="BC27" i="87"/>
  <c r="BB27" i="87"/>
  <c r="BA27" i="87"/>
  <c r="AZ27" i="87"/>
  <c r="AY27" i="87"/>
  <c r="AX27" i="87"/>
  <c r="AW27" i="87"/>
  <c r="AV27" i="87"/>
  <c r="AU27" i="87"/>
  <c r="AT27" i="87"/>
  <c r="AS27" i="87"/>
  <c r="AR27" i="87"/>
  <c r="AQ27" i="87"/>
  <c r="AP27" i="87"/>
  <c r="AO27" i="87"/>
  <c r="AN27" i="87"/>
  <c r="AM27" i="87"/>
  <c r="AL27" i="87"/>
  <c r="AK27" i="87"/>
  <c r="AJ27" i="87"/>
  <c r="AI27" i="87"/>
  <c r="AH27" i="87"/>
  <c r="AG27" i="87"/>
  <c r="AF27" i="87"/>
  <c r="AE27" i="87"/>
  <c r="AD27" i="87"/>
  <c r="AC27" i="87"/>
  <c r="AB27" i="87"/>
  <c r="AA27" i="87"/>
  <c r="Z27" i="87"/>
  <c r="Y27" i="87"/>
  <c r="X27" i="87"/>
  <c r="W27" i="87"/>
  <c r="V27" i="87"/>
  <c r="U27" i="87"/>
  <c r="T27" i="87"/>
  <c r="S27" i="87"/>
  <c r="R27" i="87"/>
  <c r="Q27" i="87"/>
  <c r="P27" i="87"/>
  <c r="O27" i="87"/>
  <c r="N27" i="87"/>
  <c r="CV30" i="87"/>
  <c r="CU30" i="87"/>
  <c r="CT30" i="87"/>
  <c r="CS30" i="87"/>
  <c r="CR30" i="87"/>
  <c r="CQ30" i="87"/>
  <c r="CP30" i="87"/>
  <c r="CO30" i="87"/>
  <c r="CN30" i="87"/>
  <c r="CM30" i="87"/>
  <c r="CL30" i="87"/>
  <c r="CK30" i="87"/>
  <c r="CJ30" i="87"/>
  <c r="CI30" i="87"/>
  <c r="CH30" i="87"/>
  <c r="CG30" i="87"/>
  <c r="CF30" i="87"/>
  <c r="CE30" i="87"/>
  <c r="CD30" i="87"/>
  <c r="CC30" i="87"/>
  <c r="CB30" i="87"/>
  <c r="CA30" i="87"/>
  <c r="BZ30" i="87"/>
  <c r="BY30" i="87"/>
  <c r="BX30" i="87"/>
  <c r="BW30" i="87"/>
  <c r="BV30" i="87"/>
  <c r="BU30" i="87"/>
  <c r="BT30" i="87"/>
  <c r="BS30" i="87"/>
  <c r="BR30" i="87"/>
  <c r="BQ30" i="87"/>
  <c r="BP30" i="87"/>
  <c r="BO30" i="87"/>
  <c r="BN30" i="87"/>
  <c r="BM30" i="87"/>
  <c r="BL30" i="87"/>
  <c r="BK30" i="87"/>
  <c r="BJ30" i="87"/>
  <c r="BI30" i="87"/>
  <c r="BH30" i="87"/>
  <c r="BG30" i="87"/>
  <c r="BF30" i="87"/>
  <c r="BE30" i="87"/>
  <c r="BD30" i="87"/>
  <c r="BC30" i="87"/>
  <c r="BB30" i="87"/>
  <c r="BA30" i="87"/>
  <c r="AZ30" i="87"/>
  <c r="AY30" i="87"/>
  <c r="AX30" i="87"/>
  <c r="AW30" i="87"/>
  <c r="AV30" i="87"/>
  <c r="AU30" i="87"/>
  <c r="AT30" i="87"/>
  <c r="AS30" i="87"/>
  <c r="AR30" i="87"/>
  <c r="AQ30" i="87"/>
  <c r="AP30" i="87"/>
  <c r="AO30" i="87"/>
  <c r="AN30" i="87"/>
  <c r="AM30" i="87"/>
  <c r="AL30" i="87"/>
  <c r="AK30" i="87"/>
  <c r="AJ30" i="87"/>
  <c r="AI30" i="87"/>
  <c r="AH30" i="87"/>
  <c r="AG30" i="87"/>
  <c r="AF30" i="87"/>
  <c r="AE30" i="87"/>
  <c r="AD30" i="87"/>
  <c r="AC30" i="87"/>
  <c r="AB30" i="87"/>
  <c r="AA30" i="87"/>
  <c r="Z30" i="87"/>
  <c r="Y30" i="87"/>
  <c r="X30" i="87"/>
  <c r="W30" i="87"/>
  <c r="V30" i="87"/>
  <c r="U30" i="87"/>
  <c r="T30" i="87"/>
  <c r="S30" i="87"/>
  <c r="R30" i="87"/>
  <c r="Q30" i="87"/>
  <c r="P30" i="87"/>
  <c r="O30" i="87"/>
  <c r="N30" i="87"/>
  <c r="BK24" i="86"/>
  <c r="BJ24" i="86"/>
  <c r="BI24" i="86"/>
  <c r="BH24" i="86"/>
  <c r="BG24" i="86"/>
  <c r="BF24" i="86"/>
  <c r="BE24" i="86"/>
  <c r="BD24" i="86"/>
  <c r="BC24" i="86"/>
  <c r="BB24" i="86"/>
  <c r="BA24" i="86"/>
  <c r="AZ24" i="86"/>
  <c r="AY24" i="86"/>
  <c r="AX24" i="86"/>
  <c r="AW24" i="86"/>
  <c r="AV24" i="86"/>
  <c r="AU24" i="86"/>
  <c r="AT24" i="86"/>
  <c r="AS24" i="86"/>
  <c r="AR24" i="86"/>
  <c r="AQ24" i="86"/>
  <c r="AP24" i="86"/>
  <c r="AO24" i="86"/>
  <c r="AN24" i="86"/>
  <c r="AM24" i="86"/>
  <c r="AL24" i="86"/>
  <c r="AK24" i="86"/>
  <c r="AJ24" i="86"/>
  <c r="AI24" i="86"/>
  <c r="AH24" i="86"/>
  <c r="AG24" i="86"/>
  <c r="AF24" i="86"/>
  <c r="AE24" i="86"/>
  <c r="AD24" i="86"/>
  <c r="AC24" i="86"/>
  <c r="AB24" i="86"/>
  <c r="AA24" i="86"/>
  <c r="Z24" i="86"/>
  <c r="Y24" i="86"/>
  <c r="X24" i="86"/>
  <c r="W24" i="86"/>
  <c r="V24" i="86"/>
  <c r="U24" i="86"/>
  <c r="T24" i="86"/>
  <c r="S24" i="86"/>
  <c r="R24" i="86"/>
  <c r="Q24" i="86"/>
  <c r="P24" i="86"/>
  <c r="O24" i="86"/>
  <c r="N24" i="86"/>
  <c r="BK22" i="86"/>
  <c r="BJ22" i="86"/>
  <c r="BI22" i="86"/>
  <c r="BH22" i="86"/>
  <c r="BG22" i="86"/>
  <c r="BF22" i="86"/>
  <c r="BE22" i="86"/>
  <c r="BD22" i="86"/>
  <c r="BC22" i="86"/>
  <c r="BB22" i="86"/>
  <c r="BA22" i="86"/>
  <c r="AZ22" i="86"/>
  <c r="AY22" i="86"/>
  <c r="AX22" i="86"/>
  <c r="AW22" i="86"/>
  <c r="AV22" i="86"/>
  <c r="AU22" i="86"/>
  <c r="AT22" i="86"/>
  <c r="AS22" i="86"/>
  <c r="AR22" i="86"/>
  <c r="AQ22" i="86"/>
  <c r="AP22" i="86"/>
  <c r="AO22" i="86"/>
  <c r="AN22" i="86"/>
  <c r="AM22" i="86"/>
  <c r="AL22" i="86"/>
  <c r="AK22" i="86"/>
  <c r="AJ22" i="86"/>
  <c r="AI22" i="86"/>
  <c r="AH22" i="86"/>
  <c r="AG22" i="86"/>
  <c r="AF22" i="86"/>
  <c r="AE22" i="86"/>
  <c r="AD22" i="86"/>
  <c r="AC22" i="86"/>
  <c r="AB22" i="86"/>
  <c r="AA22" i="86"/>
  <c r="Z22" i="86"/>
  <c r="Y22" i="86"/>
  <c r="X22" i="86"/>
  <c r="W22" i="86"/>
  <c r="V22" i="86"/>
  <c r="U22" i="86"/>
  <c r="T22" i="86"/>
  <c r="S22" i="86"/>
  <c r="R22" i="86"/>
  <c r="Q22" i="86"/>
  <c r="P22" i="86"/>
  <c r="O22" i="86"/>
  <c r="BK21" i="86"/>
  <c r="BJ21" i="86"/>
  <c r="BI21" i="86"/>
  <c r="BH21" i="86"/>
  <c r="BG21" i="86"/>
  <c r="BF21" i="86"/>
  <c r="BE21" i="86"/>
  <c r="BD21" i="86"/>
  <c r="BC21" i="86"/>
  <c r="BB21" i="86"/>
  <c r="BA21" i="86"/>
  <c r="AZ21" i="86"/>
  <c r="AY21" i="86"/>
  <c r="AX21" i="86"/>
  <c r="AW21" i="86"/>
  <c r="AV21" i="86"/>
  <c r="AU21" i="86"/>
  <c r="AT21" i="86"/>
  <c r="AS21" i="86"/>
  <c r="AR21" i="86"/>
  <c r="AQ21" i="86"/>
  <c r="AP21" i="86"/>
  <c r="AO21" i="86"/>
  <c r="AN21" i="86"/>
  <c r="AM21" i="86"/>
  <c r="AL21" i="86"/>
  <c r="AK21" i="86"/>
  <c r="AJ21" i="86"/>
  <c r="AI21" i="86"/>
  <c r="AH21" i="86"/>
  <c r="AG21" i="86"/>
  <c r="AF21" i="86"/>
  <c r="AE21" i="86"/>
  <c r="AD21" i="86"/>
  <c r="AC21" i="86"/>
  <c r="AB21" i="86"/>
  <c r="AA21" i="86"/>
  <c r="Z21" i="86"/>
  <c r="Y21" i="86"/>
  <c r="X21" i="86"/>
  <c r="W21" i="86"/>
  <c r="V21" i="86"/>
  <c r="U21" i="86"/>
  <c r="T21" i="86"/>
  <c r="S21" i="86"/>
  <c r="R21" i="86"/>
  <c r="Q21" i="86"/>
  <c r="P21" i="86"/>
  <c r="O21" i="86"/>
  <c r="BK20" i="86"/>
  <c r="BJ20" i="86"/>
  <c r="BI20" i="86"/>
  <c r="BH20" i="86"/>
  <c r="BG20" i="86"/>
  <c r="BF20" i="86"/>
  <c r="BE20" i="86"/>
  <c r="BD20" i="86"/>
  <c r="BC20" i="86"/>
  <c r="BB20" i="86"/>
  <c r="BA20" i="86"/>
  <c r="AZ20" i="86"/>
  <c r="AY20" i="86"/>
  <c r="AX20" i="86"/>
  <c r="AW20" i="86"/>
  <c r="AV20" i="86"/>
  <c r="AU20" i="86"/>
  <c r="AT20" i="86"/>
  <c r="AS20" i="86"/>
  <c r="AR20" i="86"/>
  <c r="AQ20" i="86"/>
  <c r="AP20" i="86"/>
  <c r="AO20" i="86"/>
  <c r="AN20" i="86"/>
  <c r="AM20" i="86"/>
  <c r="AL20" i="86"/>
  <c r="AK20" i="86"/>
  <c r="AJ20" i="86"/>
  <c r="AI20" i="86"/>
  <c r="AH20" i="86"/>
  <c r="AG20" i="86"/>
  <c r="AF20" i="86"/>
  <c r="AE20" i="86"/>
  <c r="AD20" i="86"/>
  <c r="AC20" i="86"/>
  <c r="AB20" i="86"/>
  <c r="AA20" i="86"/>
  <c r="Z20" i="86"/>
  <c r="Y20" i="86"/>
  <c r="X20" i="86"/>
  <c r="W20" i="86"/>
  <c r="V20" i="86"/>
  <c r="U20" i="86"/>
  <c r="T20" i="86"/>
  <c r="S20" i="86"/>
  <c r="R20" i="86"/>
  <c r="Q20" i="86"/>
  <c r="P20" i="86"/>
  <c r="O20" i="86"/>
  <c r="BK19" i="86"/>
  <c r="BJ19" i="86"/>
  <c r="BI19" i="86"/>
  <c r="BH19" i="86"/>
  <c r="BG19" i="86"/>
  <c r="BF19" i="86"/>
  <c r="BE19" i="86"/>
  <c r="BD19" i="86"/>
  <c r="BC19" i="86"/>
  <c r="BB19" i="86"/>
  <c r="BA19" i="86"/>
  <c r="AZ19" i="86"/>
  <c r="AY19" i="86"/>
  <c r="AX19" i="86"/>
  <c r="AW19" i="86"/>
  <c r="AV19" i="86"/>
  <c r="AU19" i="86"/>
  <c r="AT19" i="86"/>
  <c r="AS19" i="86"/>
  <c r="AR19" i="86"/>
  <c r="AQ19" i="86"/>
  <c r="AP19" i="86"/>
  <c r="AO19" i="86"/>
  <c r="AN19" i="86"/>
  <c r="AM19" i="86"/>
  <c r="AL19" i="86"/>
  <c r="AK19" i="86"/>
  <c r="AJ19" i="86"/>
  <c r="AI19" i="86"/>
  <c r="AH19" i="86"/>
  <c r="AG19" i="86"/>
  <c r="AF19" i="86"/>
  <c r="AE19" i="86"/>
  <c r="AD19" i="86"/>
  <c r="AC19" i="86"/>
  <c r="AB19" i="86"/>
  <c r="AA19" i="86"/>
  <c r="Z19" i="86"/>
  <c r="Y19" i="86"/>
  <c r="X19" i="86"/>
  <c r="W19" i="86"/>
  <c r="V19" i="86"/>
  <c r="U19" i="86"/>
  <c r="T19" i="86"/>
  <c r="S19" i="86"/>
  <c r="R19" i="86"/>
  <c r="Q19" i="86"/>
  <c r="P19" i="86"/>
  <c r="O19" i="86"/>
  <c r="BK18" i="86"/>
  <c r="BJ18" i="86"/>
  <c r="BI18" i="86"/>
  <c r="BH18" i="86"/>
  <c r="BG18" i="86"/>
  <c r="BF18" i="86"/>
  <c r="BE18" i="86"/>
  <c r="BD18" i="86"/>
  <c r="BC18" i="86"/>
  <c r="BB18" i="86"/>
  <c r="BA18" i="86"/>
  <c r="AZ18" i="86"/>
  <c r="AY18" i="86"/>
  <c r="AX18" i="86"/>
  <c r="AW18" i="86"/>
  <c r="AV18" i="86"/>
  <c r="AU18" i="86"/>
  <c r="AT18" i="86"/>
  <c r="AS18" i="86"/>
  <c r="AR18" i="86"/>
  <c r="AQ18" i="86"/>
  <c r="AP18" i="86"/>
  <c r="AO18" i="86"/>
  <c r="AN18" i="86"/>
  <c r="AM18" i="86"/>
  <c r="AL18" i="86"/>
  <c r="AK18" i="86"/>
  <c r="AJ18" i="86"/>
  <c r="AI18" i="86"/>
  <c r="AH18" i="86"/>
  <c r="AG18" i="86"/>
  <c r="AF18" i="86"/>
  <c r="AE18" i="86"/>
  <c r="AD18" i="86"/>
  <c r="AC18" i="86"/>
  <c r="AB18" i="86"/>
  <c r="AA18" i="86"/>
  <c r="Z18" i="86"/>
  <c r="Y18" i="86"/>
  <c r="X18" i="86"/>
  <c r="W18" i="86"/>
  <c r="V18" i="86"/>
  <c r="U18" i="86"/>
  <c r="T18" i="86"/>
  <c r="S18" i="86"/>
  <c r="R18" i="86"/>
  <c r="Q18" i="86"/>
  <c r="P18" i="86"/>
  <c r="O18" i="86"/>
  <c r="BK17" i="86"/>
  <c r="BJ17" i="86"/>
  <c r="BI17" i="86"/>
  <c r="BH17" i="86"/>
  <c r="BG17" i="86"/>
  <c r="BF17" i="86"/>
  <c r="BE17" i="86"/>
  <c r="BD17" i="86"/>
  <c r="BC17" i="86"/>
  <c r="BB17" i="86"/>
  <c r="BA17" i="86"/>
  <c r="AZ17" i="86"/>
  <c r="AY17" i="86"/>
  <c r="AX17" i="86"/>
  <c r="AW17" i="86"/>
  <c r="AV17" i="86"/>
  <c r="AU17" i="86"/>
  <c r="AT17" i="86"/>
  <c r="AS17" i="86"/>
  <c r="AR17" i="86"/>
  <c r="AQ17" i="86"/>
  <c r="AP17" i="86"/>
  <c r="AO17" i="86"/>
  <c r="AN17" i="86"/>
  <c r="AM17" i="86"/>
  <c r="AL17" i="86"/>
  <c r="AK17" i="86"/>
  <c r="AJ17" i="86"/>
  <c r="AI17" i="86"/>
  <c r="AH17" i="86"/>
  <c r="AG17" i="86"/>
  <c r="AF17" i="86"/>
  <c r="AE17" i="86"/>
  <c r="AD17" i="86"/>
  <c r="AC17" i="86"/>
  <c r="AB17" i="86"/>
  <c r="AA17" i="86"/>
  <c r="Z17" i="86"/>
  <c r="Y17" i="86"/>
  <c r="X17" i="86"/>
  <c r="W17" i="86"/>
  <c r="V17" i="86"/>
  <c r="U17" i="86"/>
  <c r="T17" i="86"/>
  <c r="S17" i="86"/>
  <c r="R17" i="86"/>
  <c r="Q17" i="86"/>
  <c r="P17" i="86"/>
  <c r="O17" i="86"/>
  <c r="BK16" i="86"/>
  <c r="BJ16" i="86"/>
  <c r="BI16" i="86"/>
  <c r="BH16" i="86"/>
  <c r="BG16" i="86"/>
  <c r="BF16" i="86"/>
  <c r="BE16" i="86"/>
  <c r="BD16" i="86"/>
  <c r="BC16" i="86"/>
  <c r="BB16" i="86"/>
  <c r="BA16" i="86"/>
  <c r="AZ16" i="86"/>
  <c r="AY16" i="86"/>
  <c r="AX16" i="86"/>
  <c r="AW16" i="86"/>
  <c r="AV16" i="86"/>
  <c r="AU16" i="86"/>
  <c r="AT16" i="86"/>
  <c r="AS16" i="86"/>
  <c r="AR16" i="86"/>
  <c r="AQ16" i="86"/>
  <c r="AP16" i="86"/>
  <c r="AO16" i="86"/>
  <c r="AN16" i="86"/>
  <c r="AM16" i="86"/>
  <c r="AL16" i="86"/>
  <c r="AK16" i="86"/>
  <c r="AJ16" i="86"/>
  <c r="AI16" i="86"/>
  <c r="AH16" i="86"/>
  <c r="AG16" i="86"/>
  <c r="AF16" i="86"/>
  <c r="AE16" i="86"/>
  <c r="AD16" i="86"/>
  <c r="AC16" i="86"/>
  <c r="AB16" i="86"/>
  <c r="AA16" i="86"/>
  <c r="Z16" i="86"/>
  <c r="Y16" i="86"/>
  <c r="X16" i="86"/>
  <c r="W16" i="86"/>
  <c r="V16" i="86"/>
  <c r="U16" i="86"/>
  <c r="T16" i="86"/>
  <c r="S16" i="86"/>
  <c r="R16" i="86"/>
  <c r="Q16" i="86"/>
  <c r="P16" i="86"/>
  <c r="O16" i="86"/>
  <c r="N22" i="86"/>
  <c r="N21" i="86"/>
  <c r="N20" i="86"/>
  <c r="N19" i="86"/>
  <c r="N18" i="86"/>
  <c r="N17" i="86"/>
  <c r="N16" i="86"/>
  <c r="CV38" i="86"/>
  <c r="CU38" i="86"/>
  <c r="CT38" i="86"/>
  <c r="CS38" i="86"/>
  <c r="CR38" i="86"/>
  <c r="CQ38" i="86"/>
  <c r="CP38" i="86"/>
  <c r="CO38" i="86"/>
  <c r="CN38" i="86"/>
  <c r="CM38" i="86"/>
  <c r="CL38" i="86"/>
  <c r="CK38" i="86"/>
  <c r="CJ38" i="86"/>
  <c r="CI38" i="86"/>
  <c r="CH38" i="86"/>
  <c r="CG38" i="86"/>
  <c r="CF38" i="86"/>
  <c r="CE38" i="86"/>
  <c r="CD38" i="86"/>
  <c r="CC38" i="86"/>
  <c r="CB38" i="86"/>
  <c r="CA38" i="86"/>
  <c r="BZ38" i="86"/>
  <c r="BY38" i="86"/>
  <c r="BX38" i="86"/>
  <c r="BW38" i="86"/>
  <c r="BV38" i="86"/>
  <c r="BU38" i="86"/>
  <c r="BT38" i="86"/>
  <c r="BS38" i="86"/>
  <c r="BR38" i="86"/>
  <c r="BQ38" i="86"/>
  <c r="BP38" i="86"/>
  <c r="BO38" i="86"/>
  <c r="BN38" i="86"/>
  <c r="BM38" i="86"/>
  <c r="BL38" i="86"/>
  <c r="BD38" i="86"/>
  <c r="BC38" i="86"/>
  <c r="BB38" i="86"/>
  <c r="BA38" i="86"/>
  <c r="AW38" i="86"/>
  <c r="AR38" i="86"/>
  <c r="AQ38" i="86"/>
  <c r="AP38" i="86"/>
  <c r="AO38" i="86"/>
  <c r="AF38" i="86"/>
  <c r="AE38" i="86"/>
  <c r="AD38" i="86"/>
  <c r="AC38" i="86"/>
  <c r="Y38" i="86"/>
  <c r="X38" i="86"/>
  <c r="W38" i="86"/>
  <c r="V38" i="86"/>
  <c r="U38" i="86"/>
  <c r="T38" i="86"/>
  <c r="S38" i="86"/>
  <c r="R38" i="86"/>
  <c r="Q38" i="86"/>
  <c r="P38" i="86"/>
  <c r="O38" i="86"/>
  <c r="N38" i="86"/>
  <c r="BK38" i="86"/>
  <c r="BJ38" i="86"/>
  <c r="BI38" i="86"/>
  <c r="BH38" i="86"/>
  <c r="BG38" i="86"/>
  <c r="BF38" i="86"/>
  <c r="BE38" i="86"/>
  <c r="AZ38" i="86"/>
  <c r="AY38" i="86"/>
  <c r="AX38" i="86"/>
  <c r="AV38" i="86"/>
  <c r="AU38" i="86"/>
  <c r="AT38" i="86"/>
  <c r="AS38" i="86"/>
  <c r="AN38" i="86"/>
  <c r="AM38" i="86"/>
  <c r="AL38" i="86"/>
  <c r="AK38" i="86"/>
  <c r="AJ38" i="86"/>
  <c r="AI38" i="86"/>
  <c r="AH38" i="86"/>
  <c r="AG38" i="86"/>
  <c r="AB38" i="86"/>
  <c r="AA38" i="86"/>
  <c r="Z38" i="86"/>
  <c r="C130" i="82"/>
  <c r="C129" i="82"/>
  <c r="C128" i="82"/>
  <c r="C127" i="82"/>
  <c r="C126" i="82"/>
  <c r="C125" i="82"/>
  <c r="C124" i="82"/>
  <c r="C123" i="82"/>
  <c r="C122" i="82"/>
  <c r="C121" i="82"/>
  <c r="C120" i="82"/>
  <c r="C119" i="82"/>
  <c r="C118" i="82"/>
  <c r="C117" i="82"/>
  <c r="C116" i="82"/>
  <c r="C115" i="82"/>
  <c r="C114" i="82"/>
  <c r="C113" i="82"/>
  <c r="C112" i="82"/>
  <c r="C111" i="82"/>
  <c r="C110" i="82"/>
  <c r="C109" i="82"/>
  <c r="C108" i="82"/>
  <c r="C107" i="82"/>
  <c r="C106" i="82"/>
  <c r="C105" i="82"/>
  <c r="C104" i="82"/>
  <c r="C103" i="82"/>
  <c r="C102" i="82"/>
  <c r="C101" i="82"/>
  <c r="C100" i="82"/>
  <c r="C26" i="82"/>
  <c r="C25" i="82"/>
  <c r="C24" i="82"/>
  <c r="C23" i="82"/>
  <c r="C22" i="82"/>
  <c r="C21" i="82"/>
  <c r="C20" i="82"/>
  <c r="C19" i="82"/>
  <c r="C3" i="82"/>
  <c r="C4" i="82"/>
  <c r="C5" i="82"/>
  <c r="C6" i="82"/>
  <c r="C7" i="82"/>
  <c r="C8" i="82"/>
  <c r="C9" i="82"/>
  <c r="C10" i="82"/>
  <c r="C11" i="82"/>
  <c r="C12" i="82"/>
  <c r="C13" i="82"/>
  <c r="C14" i="82"/>
  <c r="C15" i="82"/>
  <c r="C16" i="82"/>
  <c r="C17" i="82"/>
  <c r="C18" i="82"/>
  <c r="C2" i="82"/>
  <c r="D3" i="82"/>
  <c r="D4" i="82"/>
  <c r="D5" i="82"/>
  <c r="D6" i="82"/>
  <c r="D7" i="82"/>
  <c r="D8" i="82"/>
  <c r="D9" i="82"/>
  <c r="D10" i="82"/>
  <c r="D11" i="82"/>
  <c r="D12" i="82"/>
  <c r="D13" i="82"/>
  <c r="D14" i="82"/>
  <c r="D15" i="82"/>
  <c r="D16" i="82"/>
  <c r="D17" i="82"/>
  <c r="D18" i="82"/>
  <c r="D19" i="82"/>
  <c r="D20" i="82"/>
  <c r="D21" i="82"/>
  <c r="D22" i="82"/>
  <c r="D23" i="82"/>
  <c r="D24" i="82"/>
  <c r="D25" i="82"/>
  <c r="D26" i="82"/>
  <c r="D100" i="82"/>
  <c r="D101" i="82"/>
  <c r="D102" i="82"/>
  <c r="D103" i="82"/>
  <c r="D104" i="82"/>
  <c r="D105" i="82"/>
  <c r="D106" i="82"/>
  <c r="D107" i="82"/>
  <c r="D108" i="82"/>
  <c r="D109" i="82"/>
  <c r="D110" i="82"/>
  <c r="D111" i="82"/>
  <c r="D112" i="82"/>
  <c r="D113" i="82"/>
  <c r="D114" i="82"/>
  <c r="D115" i="82"/>
  <c r="D116" i="82"/>
  <c r="D117" i="82"/>
  <c r="D118" i="82"/>
  <c r="D119" i="82"/>
  <c r="D120" i="82"/>
  <c r="D121" i="82"/>
  <c r="D122" i="82"/>
  <c r="D123" i="82"/>
  <c r="D124" i="82"/>
  <c r="D125" i="82"/>
  <c r="D126" i="82"/>
  <c r="D127" i="82"/>
  <c r="D128" i="82"/>
  <c r="D129" i="82"/>
  <c r="D130" i="82"/>
  <c r="D2" i="82"/>
  <c r="CV21" i="85"/>
  <c r="CU21" i="85"/>
  <c r="CT21" i="85"/>
  <c r="CS21" i="85"/>
  <c r="CR21" i="85"/>
  <c r="CQ21" i="85"/>
  <c r="CP21" i="85"/>
  <c r="CO21" i="85"/>
  <c r="CN21" i="85"/>
  <c r="CM21" i="85"/>
  <c r="CL21" i="85"/>
  <c r="CK21" i="85"/>
  <c r="CJ21" i="85"/>
  <c r="CI21" i="85"/>
  <c r="CH21" i="85"/>
  <c r="CG21" i="85"/>
  <c r="CF21" i="85"/>
  <c r="CE21" i="85"/>
  <c r="CD21" i="85"/>
  <c r="CC21" i="85"/>
  <c r="CB21" i="85"/>
  <c r="CA21" i="85"/>
  <c r="BZ21" i="85"/>
  <c r="BY21" i="85"/>
  <c r="BX21" i="85"/>
  <c r="BW21" i="85"/>
  <c r="BV21" i="85"/>
  <c r="BU21" i="85"/>
  <c r="BT21" i="85"/>
  <c r="BS21" i="85"/>
  <c r="BR21" i="85"/>
  <c r="BQ21" i="85"/>
  <c r="BP21" i="85"/>
  <c r="BO21" i="85"/>
  <c r="BN21" i="85"/>
  <c r="BM21" i="85"/>
  <c r="BL21" i="85"/>
  <c r="BK21" i="85"/>
  <c r="BJ21" i="85"/>
  <c r="BI21" i="85"/>
  <c r="BH21" i="85"/>
  <c r="BG21" i="85"/>
  <c r="BF21" i="85"/>
  <c r="BE21" i="85"/>
  <c r="BD21" i="85"/>
  <c r="BC21" i="85"/>
  <c r="BB21" i="85"/>
  <c r="BA21" i="85"/>
  <c r="AZ21" i="85"/>
  <c r="AY21" i="85"/>
  <c r="AX21" i="85"/>
  <c r="AW21" i="85"/>
  <c r="AV21" i="85"/>
  <c r="AU21" i="85"/>
  <c r="AT21" i="85"/>
  <c r="AS21" i="85"/>
  <c r="AR21" i="85"/>
  <c r="AQ21" i="85"/>
  <c r="AP21" i="85"/>
  <c r="AO21" i="85"/>
  <c r="AN21" i="85"/>
  <c r="AM21" i="85"/>
  <c r="AL21" i="85"/>
  <c r="AK21" i="85"/>
  <c r="AJ21" i="85"/>
  <c r="AI21" i="85"/>
  <c r="AH21" i="85"/>
  <c r="AG21" i="85"/>
  <c r="AF21" i="85"/>
  <c r="AE21" i="85"/>
  <c r="AD21" i="85"/>
  <c r="AC21" i="85"/>
  <c r="AB21" i="85"/>
  <c r="AA21" i="85"/>
  <c r="Z21" i="85"/>
  <c r="Y21" i="85"/>
  <c r="X21" i="85"/>
  <c r="W21" i="85"/>
  <c r="V21" i="85"/>
  <c r="U21" i="85"/>
  <c r="T21" i="85"/>
  <c r="S21" i="85"/>
  <c r="R21" i="85"/>
  <c r="Q21" i="85"/>
  <c r="P21" i="85"/>
  <c r="O21" i="85"/>
  <c r="CV20" i="85"/>
  <c r="CU20" i="85"/>
  <c r="CT20" i="85"/>
  <c r="CS20" i="85"/>
  <c r="CR20" i="85"/>
  <c r="CQ20" i="85"/>
  <c r="CP20" i="85"/>
  <c r="CO20" i="85"/>
  <c r="CN20" i="85"/>
  <c r="CM20" i="85"/>
  <c r="CL20" i="85"/>
  <c r="CK20" i="85"/>
  <c r="CJ20" i="85"/>
  <c r="CI20" i="85"/>
  <c r="CH20" i="85"/>
  <c r="CG20" i="85"/>
  <c r="CF20" i="85"/>
  <c r="CE20" i="85"/>
  <c r="CD20" i="85"/>
  <c r="CC20" i="85"/>
  <c r="CB20" i="85"/>
  <c r="CA20" i="85"/>
  <c r="BZ20" i="85"/>
  <c r="BY20" i="85"/>
  <c r="BX20" i="85"/>
  <c r="BW20" i="85"/>
  <c r="BV20" i="85"/>
  <c r="BU20" i="85"/>
  <c r="BT20" i="85"/>
  <c r="BS20" i="85"/>
  <c r="BR20" i="85"/>
  <c r="BQ20" i="85"/>
  <c r="BP20" i="85"/>
  <c r="BO20" i="85"/>
  <c r="BN20" i="85"/>
  <c r="BM20" i="85"/>
  <c r="BL20" i="85"/>
  <c r="BK20" i="85"/>
  <c r="BJ20" i="85"/>
  <c r="BI20" i="85"/>
  <c r="BH20" i="85"/>
  <c r="BG20" i="85"/>
  <c r="BF20" i="85"/>
  <c r="BE20" i="85"/>
  <c r="BD20" i="85"/>
  <c r="BC20" i="85"/>
  <c r="BB20" i="85"/>
  <c r="BA20" i="85"/>
  <c r="AZ20" i="85"/>
  <c r="AY20" i="85"/>
  <c r="AX20" i="85"/>
  <c r="AW20" i="85"/>
  <c r="AV20" i="85"/>
  <c r="AU20" i="85"/>
  <c r="AT20" i="85"/>
  <c r="AS20" i="85"/>
  <c r="AR20" i="85"/>
  <c r="AQ20" i="85"/>
  <c r="AP20" i="85"/>
  <c r="AO20" i="85"/>
  <c r="AN20" i="85"/>
  <c r="AM20" i="85"/>
  <c r="AL20" i="85"/>
  <c r="AK20" i="85"/>
  <c r="AJ20" i="85"/>
  <c r="AI20" i="85"/>
  <c r="AH20" i="85"/>
  <c r="AG20" i="85"/>
  <c r="AF20" i="85"/>
  <c r="AE20" i="85"/>
  <c r="AD20" i="85"/>
  <c r="AC20" i="85"/>
  <c r="AB20" i="85"/>
  <c r="AA20" i="85"/>
  <c r="Z20" i="85"/>
  <c r="Y20" i="85"/>
  <c r="X20" i="85"/>
  <c r="W20" i="85"/>
  <c r="V20" i="85"/>
  <c r="U20" i="85"/>
  <c r="T20" i="85"/>
  <c r="S20" i="85"/>
  <c r="R20" i="85"/>
  <c r="Q20" i="85"/>
  <c r="P20" i="85"/>
  <c r="O20" i="85"/>
  <c r="N21" i="85"/>
  <c r="N20" i="85"/>
  <c r="H15" i="85"/>
  <c r="H16" i="85"/>
  <c r="H14" i="85"/>
  <c r="H21" i="85"/>
  <c r="H20" i="85"/>
  <c r="CV19" i="85"/>
  <c r="CU19" i="85"/>
  <c r="CT19" i="85"/>
  <c r="CS19" i="85"/>
  <c r="CR19" i="85"/>
  <c r="CQ19" i="85"/>
  <c r="CP19" i="85"/>
  <c r="CO19" i="85"/>
  <c r="CN19" i="85"/>
  <c r="CM19" i="85"/>
  <c r="CL19" i="85"/>
  <c r="CK19" i="85"/>
  <c r="CJ19" i="85"/>
  <c r="CI19" i="85"/>
  <c r="CH19" i="85"/>
  <c r="CG19" i="85"/>
  <c r="CF19" i="85"/>
  <c r="CE19" i="85"/>
  <c r="CD19" i="85"/>
  <c r="CC19" i="85"/>
  <c r="CB19" i="85"/>
  <c r="CA19" i="85"/>
  <c r="BZ19" i="85"/>
  <c r="BY19" i="85"/>
  <c r="BX19" i="85"/>
  <c r="BW19" i="85"/>
  <c r="BV19" i="85"/>
  <c r="BU19" i="85"/>
  <c r="BT19" i="85"/>
  <c r="BS19" i="85"/>
  <c r="BR19" i="85"/>
  <c r="BQ19" i="85"/>
  <c r="BP19" i="85"/>
  <c r="BO19" i="85"/>
  <c r="BN19" i="85"/>
  <c r="BM19" i="85"/>
  <c r="BL19" i="85"/>
  <c r="BK19" i="85"/>
  <c r="BJ19" i="85"/>
  <c r="BI19" i="85"/>
  <c r="BH19" i="85"/>
  <c r="BG19" i="85"/>
  <c r="BF19" i="85"/>
  <c r="BE19" i="85"/>
  <c r="BD19" i="85"/>
  <c r="BC19" i="85"/>
  <c r="BB19" i="85"/>
  <c r="BA19" i="85"/>
  <c r="AZ19" i="85"/>
  <c r="AY19" i="85"/>
  <c r="AX19" i="85"/>
  <c r="AW19" i="85"/>
  <c r="AV19" i="85"/>
  <c r="AU19" i="85"/>
  <c r="AT19" i="85"/>
  <c r="AS19" i="85"/>
  <c r="AR19" i="85"/>
  <c r="AQ19" i="85"/>
  <c r="AP19" i="85"/>
  <c r="AO19" i="85"/>
  <c r="AN19" i="85"/>
  <c r="AM19" i="85"/>
  <c r="AL19" i="85"/>
  <c r="AK19" i="85"/>
  <c r="AJ19" i="85"/>
  <c r="AI19" i="85"/>
  <c r="AH19" i="85"/>
  <c r="AG19" i="85"/>
  <c r="AF19" i="85"/>
  <c r="AE19" i="85"/>
  <c r="AD19" i="85"/>
  <c r="AC19" i="85"/>
  <c r="AB19" i="85"/>
  <c r="AA19" i="85"/>
  <c r="Z19" i="85"/>
  <c r="Y19" i="85"/>
  <c r="X19" i="85"/>
  <c r="W19" i="85"/>
  <c r="V19" i="85"/>
  <c r="U19" i="85"/>
  <c r="T19" i="85"/>
  <c r="S19" i="85"/>
  <c r="R19" i="85"/>
  <c r="Q19" i="85"/>
  <c r="P19" i="85"/>
  <c r="O19" i="85"/>
  <c r="CV18" i="85"/>
  <c r="CU18" i="85"/>
  <c r="CT18" i="85"/>
  <c r="CS18" i="85"/>
  <c r="CR18" i="85"/>
  <c r="CQ18" i="85"/>
  <c r="CP18" i="85"/>
  <c r="CO18" i="85"/>
  <c r="CN18" i="85"/>
  <c r="CM18" i="85"/>
  <c r="CL18" i="85"/>
  <c r="CK18" i="85"/>
  <c r="CJ18" i="85"/>
  <c r="CI18" i="85"/>
  <c r="CH18" i="85"/>
  <c r="CG18" i="85"/>
  <c r="CF18" i="85"/>
  <c r="CE18" i="85"/>
  <c r="CD18" i="85"/>
  <c r="CC18" i="85"/>
  <c r="CB18" i="85"/>
  <c r="CA18" i="85"/>
  <c r="BZ18" i="85"/>
  <c r="BY18" i="85"/>
  <c r="BX18" i="85"/>
  <c r="BW18" i="85"/>
  <c r="BV18" i="85"/>
  <c r="BU18" i="85"/>
  <c r="BT18" i="85"/>
  <c r="BS18" i="85"/>
  <c r="BR18" i="85"/>
  <c r="BQ18" i="85"/>
  <c r="BP18" i="85"/>
  <c r="BO18" i="85"/>
  <c r="BN18" i="85"/>
  <c r="BM18" i="85"/>
  <c r="BL18" i="85"/>
  <c r="BK18" i="85"/>
  <c r="BJ18" i="85"/>
  <c r="BI18" i="85"/>
  <c r="BH18" i="85"/>
  <c r="BG18" i="85"/>
  <c r="BF18" i="85"/>
  <c r="BE18" i="85"/>
  <c r="BD18" i="85"/>
  <c r="BC18" i="85"/>
  <c r="BB18" i="85"/>
  <c r="BA18" i="85"/>
  <c r="AZ18" i="85"/>
  <c r="AY18" i="85"/>
  <c r="AX18" i="85"/>
  <c r="AW18" i="85"/>
  <c r="AV18" i="85"/>
  <c r="AU18" i="85"/>
  <c r="AT18" i="85"/>
  <c r="AS18" i="85"/>
  <c r="AR18" i="85"/>
  <c r="AQ18" i="85"/>
  <c r="AP18" i="85"/>
  <c r="AO18" i="85"/>
  <c r="AN18" i="85"/>
  <c r="AM18" i="85"/>
  <c r="AL18" i="85"/>
  <c r="AK18" i="85"/>
  <c r="AJ18" i="85"/>
  <c r="AI18" i="85"/>
  <c r="AH18" i="85"/>
  <c r="AG18" i="85"/>
  <c r="AF18" i="85"/>
  <c r="AE18" i="85"/>
  <c r="AD18" i="85"/>
  <c r="AC18" i="85"/>
  <c r="AB18" i="85"/>
  <c r="AA18" i="85"/>
  <c r="Z18" i="85"/>
  <c r="Y18" i="85"/>
  <c r="X18" i="85"/>
  <c r="W18" i="85"/>
  <c r="V18" i="85"/>
  <c r="U18" i="85"/>
  <c r="T18" i="85"/>
  <c r="S18" i="85"/>
  <c r="R18" i="85"/>
  <c r="Q18" i="85"/>
  <c r="P18" i="85"/>
  <c r="O18" i="85"/>
  <c r="N19" i="85"/>
  <c r="N18" i="85"/>
  <c r="H19" i="85"/>
  <c r="H18" i="85"/>
  <c r="BK17" i="85"/>
  <c r="BJ17" i="85"/>
  <c r="BI17" i="85"/>
  <c r="BH17" i="85"/>
  <c r="BG17" i="85"/>
  <c r="BF17" i="85"/>
  <c r="BE17" i="85"/>
  <c r="BD17" i="85"/>
  <c r="BC17" i="85"/>
  <c r="BB17" i="85"/>
  <c r="BA17" i="85"/>
  <c r="AZ17" i="85"/>
  <c r="AY17" i="85"/>
  <c r="AX17" i="85"/>
  <c r="AW17" i="85"/>
  <c r="AV17" i="85"/>
  <c r="AU17" i="85"/>
  <c r="AT17" i="85"/>
  <c r="AS17" i="85"/>
  <c r="AR17" i="85"/>
  <c r="AQ17" i="85"/>
  <c r="AP17" i="85"/>
  <c r="AO17" i="85"/>
  <c r="AN17" i="85"/>
  <c r="AM17" i="85"/>
  <c r="AL17" i="85"/>
  <c r="AK17" i="85"/>
  <c r="AJ17" i="85"/>
  <c r="AI17" i="85"/>
  <c r="AH17" i="85"/>
  <c r="AG17" i="85"/>
  <c r="AF17" i="85"/>
  <c r="AE17" i="85"/>
  <c r="AD17" i="85"/>
  <c r="AC17" i="85"/>
  <c r="AB17" i="85"/>
  <c r="AA17" i="85"/>
  <c r="Z17" i="85"/>
  <c r="Y17" i="85"/>
  <c r="X17" i="85"/>
  <c r="W17" i="85"/>
  <c r="V17" i="85"/>
  <c r="U17" i="85"/>
  <c r="T17" i="85"/>
  <c r="S17" i="85"/>
  <c r="R17" i="85"/>
  <c r="Q17" i="85"/>
  <c r="P17" i="85"/>
  <c r="O17" i="85"/>
  <c r="N17" i="85"/>
  <c r="BK16" i="85" l="1"/>
  <c r="BJ16" i="85"/>
  <c r="BI16" i="85"/>
  <c r="BH16" i="85"/>
  <c r="BG16" i="85"/>
  <c r="BF16" i="85"/>
  <c r="BE16" i="85"/>
  <c r="BD16" i="85"/>
  <c r="BC16" i="85"/>
  <c r="BB16" i="85"/>
  <c r="BA16" i="85"/>
  <c r="AZ16" i="85"/>
  <c r="AY16" i="85"/>
  <c r="AX16" i="85"/>
  <c r="AW16" i="85"/>
  <c r="AV16" i="85"/>
  <c r="AU16" i="85"/>
  <c r="AT16" i="85"/>
  <c r="AS16" i="85"/>
  <c r="AR16" i="85"/>
  <c r="AQ16" i="85"/>
  <c r="AP16" i="85"/>
  <c r="AO16" i="85"/>
  <c r="AN16" i="85"/>
  <c r="AM16" i="85"/>
  <c r="AL16" i="85"/>
  <c r="AK16" i="85"/>
  <c r="AJ16" i="85"/>
  <c r="AI16" i="85"/>
  <c r="AH16" i="85"/>
  <c r="AG16" i="85"/>
  <c r="AF16" i="85"/>
  <c r="AE16" i="85"/>
  <c r="AD16" i="85"/>
  <c r="AC16" i="85"/>
  <c r="AB16" i="85"/>
  <c r="AA16" i="85"/>
  <c r="Z16" i="85"/>
  <c r="Y16" i="85"/>
  <c r="X16" i="85"/>
  <c r="W16" i="85"/>
  <c r="V16" i="85"/>
  <c r="U16" i="85"/>
  <c r="T16" i="85"/>
  <c r="S16" i="85"/>
  <c r="R16" i="85"/>
  <c r="Q16" i="85"/>
  <c r="P16" i="85"/>
  <c r="O16" i="85"/>
  <c r="N16" i="85"/>
  <c r="H17" i="85"/>
  <c r="H13" i="85"/>
  <c r="H12" i="85"/>
  <c r="H11" i="85"/>
  <c r="H10" i="85"/>
  <c r="H9" i="85"/>
  <c r="X30" i="85"/>
  <c r="W30" i="85"/>
  <c r="V30" i="85"/>
  <c r="BK11" i="85"/>
  <c r="BK30" i="85" s="1"/>
  <c r="BJ11" i="85"/>
  <c r="BJ30" i="85" s="1"/>
  <c r="BI11" i="85"/>
  <c r="BI30" i="85" s="1"/>
  <c r="BH11" i="85"/>
  <c r="BH30" i="85" s="1"/>
  <c r="BG11" i="85"/>
  <c r="BF11" i="85"/>
  <c r="BF30" i="85" s="1"/>
  <c r="BE11" i="85"/>
  <c r="BD11" i="85"/>
  <c r="BD30" i="85" s="1"/>
  <c r="BC11" i="85"/>
  <c r="BB11" i="85"/>
  <c r="BB30" i="85" s="1"/>
  <c r="BA11" i="85"/>
  <c r="BA30" i="85" s="1"/>
  <c r="AZ11" i="85"/>
  <c r="AZ30" i="85" s="1"/>
  <c r="AY11" i="85"/>
  <c r="AY30" i="85" s="1"/>
  <c r="AX11" i="85"/>
  <c r="AX30" i="85" s="1"/>
  <c r="AW11" i="85"/>
  <c r="AV11" i="85"/>
  <c r="AV30" i="85" s="1"/>
  <c r="AU11" i="85"/>
  <c r="AT11" i="85"/>
  <c r="AT30" i="85" s="1"/>
  <c r="AS11" i="85"/>
  <c r="AR11" i="85"/>
  <c r="AR30" i="85" s="1"/>
  <c r="AQ11" i="85"/>
  <c r="AP11" i="85"/>
  <c r="AO11" i="85"/>
  <c r="AN11" i="85"/>
  <c r="AM11" i="85"/>
  <c r="AM30" i="85" s="1"/>
  <c r="AL11" i="85"/>
  <c r="AL30" i="85" s="1"/>
  <c r="AK11" i="85"/>
  <c r="AK30" i="85" s="1"/>
  <c r="AJ11" i="85"/>
  <c r="AJ30" i="85" s="1"/>
  <c r="AI11" i="85"/>
  <c r="AH11" i="85"/>
  <c r="AH30" i="85" s="1"/>
  <c r="AG11" i="85"/>
  <c r="AF11" i="85"/>
  <c r="AF30" i="85" s="1"/>
  <c r="AE11" i="85"/>
  <c r="AE30" i="85" s="1"/>
  <c r="AD11" i="85"/>
  <c r="AD30" i="85" s="1"/>
  <c r="AC11" i="85"/>
  <c r="AC30" i="85" s="1"/>
  <c r="AB11" i="85"/>
  <c r="AB30" i="85" s="1"/>
  <c r="AA11" i="85"/>
  <c r="AA30" i="85" s="1"/>
  <c r="Z11" i="85"/>
  <c r="Z30" i="85" s="1"/>
  <c r="Y11" i="85"/>
  <c r="Y30" i="85" s="1"/>
  <c r="T30" i="85"/>
  <c r="R30" i="85"/>
  <c r="CV30" i="85"/>
  <c r="CU30" i="85"/>
  <c r="CT30" i="85"/>
  <c r="CS30" i="85"/>
  <c r="CR30" i="85"/>
  <c r="CQ30" i="85"/>
  <c r="CP30" i="85"/>
  <c r="CO30" i="85"/>
  <c r="CN30" i="85"/>
  <c r="CM30" i="85"/>
  <c r="CL30" i="85"/>
  <c r="CK30" i="85"/>
  <c r="CJ30" i="85"/>
  <c r="CI30" i="85"/>
  <c r="CH30" i="85"/>
  <c r="CG30" i="85"/>
  <c r="CF30" i="85"/>
  <c r="CE30" i="85"/>
  <c r="CD30" i="85"/>
  <c r="CC30" i="85"/>
  <c r="CB30" i="85"/>
  <c r="CA30" i="85"/>
  <c r="BZ30" i="85"/>
  <c r="BY30" i="85"/>
  <c r="BX30" i="85"/>
  <c r="BW30" i="85"/>
  <c r="BV30" i="85"/>
  <c r="BU30" i="85"/>
  <c r="BT30" i="85"/>
  <c r="BS30" i="85"/>
  <c r="BR30" i="85"/>
  <c r="BQ30" i="85"/>
  <c r="BP30" i="85"/>
  <c r="BO30" i="85"/>
  <c r="BN30" i="85"/>
  <c r="BM30" i="85"/>
  <c r="BL30" i="85"/>
  <c r="BE30" i="85"/>
  <c r="BC30" i="85"/>
  <c r="AG30" i="85"/>
  <c r="Q30" i="85"/>
  <c r="P30" i="85"/>
  <c r="O30" i="85"/>
  <c r="N30" i="85"/>
  <c r="CV26" i="78"/>
  <c r="CU26" i="78"/>
  <c r="CT26" i="78"/>
  <c r="CS26" i="78"/>
  <c r="CR26" i="78"/>
  <c r="CQ26" i="78"/>
  <c r="CP26" i="78"/>
  <c r="CO26" i="78"/>
  <c r="CN26" i="78"/>
  <c r="CM26" i="78"/>
  <c r="CJ26" i="78"/>
  <c r="CI26" i="78"/>
  <c r="CH26" i="78"/>
  <c r="CG26" i="78"/>
  <c r="CF26" i="78"/>
  <c r="CE26" i="78"/>
  <c r="CD26" i="78"/>
  <c r="CC26" i="78"/>
  <c r="CB26" i="78"/>
  <c r="CA26" i="78"/>
  <c r="BZ26" i="78"/>
  <c r="BY26" i="78"/>
  <c r="BX26" i="78"/>
  <c r="BW26" i="78"/>
  <c r="BV26" i="78"/>
  <c r="BU26" i="78"/>
  <c r="BT26" i="78"/>
  <c r="BS26" i="78"/>
  <c r="BR26" i="78"/>
  <c r="BQ26" i="78"/>
  <c r="BP26" i="78"/>
  <c r="BO26" i="78"/>
  <c r="BN26" i="78"/>
  <c r="BM26" i="78"/>
  <c r="BL26" i="78"/>
  <c r="BK26" i="78"/>
  <c r="BJ26" i="78"/>
  <c r="BI26" i="78"/>
  <c r="BH26" i="78"/>
  <c r="BG26" i="78"/>
  <c r="BF26" i="78"/>
  <c r="BE26" i="78"/>
  <c r="BD26" i="78"/>
  <c r="BC26" i="78"/>
  <c r="BB26" i="78"/>
  <c r="BA26" i="78"/>
  <c r="AZ26" i="78"/>
  <c r="AY26" i="78"/>
  <c r="AX26" i="78"/>
  <c r="AW26" i="78"/>
  <c r="AV26" i="78"/>
  <c r="AU26" i="78"/>
  <c r="AT26" i="78"/>
  <c r="AS26" i="78"/>
  <c r="AR26" i="78"/>
  <c r="AQ26" i="78"/>
  <c r="AP26" i="78"/>
  <c r="AO26" i="78"/>
  <c r="AN26" i="78"/>
  <c r="AM26" i="78"/>
  <c r="AL26" i="78"/>
  <c r="AK26" i="78"/>
  <c r="AJ26" i="78"/>
  <c r="AI26" i="78"/>
  <c r="AH26" i="78"/>
  <c r="AG26" i="78"/>
  <c r="AF26" i="78"/>
  <c r="AE26" i="78"/>
  <c r="AD26" i="78"/>
  <c r="AC26" i="78"/>
  <c r="AB26" i="78"/>
  <c r="AA26" i="78"/>
  <c r="Z26" i="78"/>
  <c r="Y26" i="78"/>
  <c r="X26" i="78"/>
  <c r="W26" i="78"/>
  <c r="V26" i="78"/>
  <c r="U26" i="78"/>
  <c r="T26" i="78"/>
  <c r="S26" i="78"/>
  <c r="R26" i="78"/>
  <c r="Q26" i="78"/>
  <c r="P26" i="78"/>
  <c r="O26" i="78"/>
  <c r="CV25" i="78"/>
  <c r="CU25" i="78"/>
  <c r="CT25" i="78"/>
  <c r="CS25" i="78"/>
  <c r="CR25" i="78"/>
  <c r="CQ25" i="78"/>
  <c r="CP25" i="78"/>
  <c r="CO25" i="78"/>
  <c r="CN25" i="78"/>
  <c r="CM25" i="78"/>
  <c r="CJ25" i="78"/>
  <c r="CI25" i="78"/>
  <c r="CH25" i="78"/>
  <c r="CG25" i="78"/>
  <c r="CF25" i="78"/>
  <c r="CE25" i="78"/>
  <c r="CD25" i="78"/>
  <c r="CC25" i="78"/>
  <c r="CB25" i="78"/>
  <c r="CA25" i="78"/>
  <c r="BZ25" i="78"/>
  <c r="BY25" i="78"/>
  <c r="BX25" i="78"/>
  <c r="BW25" i="78"/>
  <c r="BV25" i="78"/>
  <c r="BU25" i="78"/>
  <c r="BT25" i="78"/>
  <c r="BS25" i="78"/>
  <c r="BR25" i="78"/>
  <c r="BQ25" i="78"/>
  <c r="BP25" i="78"/>
  <c r="BO25" i="78"/>
  <c r="BN25" i="78"/>
  <c r="BM25" i="78"/>
  <c r="BL25" i="78"/>
  <c r="BK25" i="78"/>
  <c r="BJ25" i="78"/>
  <c r="BI25" i="78"/>
  <c r="BH25" i="78"/>
  <c r="BG25" i="78"/>
  <c r="BF25" i="78"/>
  <c r="BE25" i="78"/>
  <c r="BD25" i="78"/>
  <c r="BC25" i="78"/>
  <c r="BB25" i="78"/>
  <c r="BA25" i="78"/>
  <c r="AZ25" i="78"/>
  <c r="AY25" i="78"/>
  <c r="AX25" i="78"/>
  <c r="AW25" i="78"/>
  <c r="AV25" i="78"/>
  <c r="AU25" i="78"/>
  <c r="AT25" i="78"/>
  <c r="AS25" i="78"/>
  <c r="AR25" i="78"/>
  <c r="AQ25" i="78"/>
  <c r="AP25" i="78"/>
  <c r="AO25" i="78"/>
  <c r="AN25" i="78"/>
  <c r="AM25" i="78"/>
  <c r="AL25" i="78"/>
  <c r="AK25" i="78"/>
  <c r="AJ25" i="78"/>
  <c r="AI25" i="78"/>
  <c r="AH25" i="78"/>
  <c r="AG25" i="78"/>
  <c r="AF25" i="78"/>
  <c r="AE25" i="78"/>
  <c r="AD25" i="78"/>
  <c r="AC25" i="78"/>
  <c r="AB25" i="78"/>
  <c r="AA25" i="78"/>
  <c r="Z25" i="78"/>
  <c r="Y25" i="78"/>
  <c r="X25" i="78"/>
  <c r="W25" i="78"/>
  <c r="V25" i="78"/>
  <c r="U25" i="78"/>
  <c r="T25" i="78"/>
  <c r="S25" i="78"/>
  <c r="R25" i="78"/>
  <c r="Q25" i="78"/>
  <c r="P25" i="78"/>
  <c r="O25" i="78"/>
  <c r="N26" i="78"/>
  <c r="N25" i="78"/>
  <c r="H26" i="78"/>
  <c r="H25" i="78"/>
  <c r="CA21" i="78"/>
  <c r="BZ21" i="78"/>
  <c r="BY21" i="78"/>
  <c r="BX21" i="78"/>
  <c r="BW21" i="78"/>
  <c r="BV21" i="78"/>
  <c r="BU21" i="78"/>
  <c r="BT21" i="78"/>
  <c r="BM21" i="78"/>
  <c r="BC21" i="78"/>
  <c r="AZ21" i="78"/>
  <c r="AO21" i="78"/>
  <c r="AE21" i="78"/>
  <c r="AD21" i="78"/>
  <c r="AB21" i="78"/>
  <c r="AA21" i="78"/>
  <c r="Z21" i="78"/>
  <c r="Y21" i="78"/>
  <c r="X21" i="78"/>
  <c r="W21" i="78"/>
  <c r="V21" i="78"/>
  <c r="Q21" i="78"/>
  <c r="CV17" i="78"/>
  <c r="CU17" i="78"/>
  <c r="CT17" i="78"/>
  <c r="CS17" i="78"/>
  <c r="CR17" i="78"/>
  <c r="CQ17" i="78"/>
  <c r="CP17" i="78"/>
  <c r="CO17" i="78"/>
  <c r="CN17" i="78"/>
  <c r="CM17" i="78"/>
  <c r="CJ17" i="78"/>
  <c r="CJ21" i="78" s="1"/>
  <c r="CI17" i="78"/>
  <c r="CI21" i="78" s="1"/>
  <c r="CH17" i="78"/>
  <c r="CH21" i="78" s="1"/>
  <c r="CG17" i="78"/>
  <c r="CG21" i="78" s="1"/>
  <c r="CF17" i="78"/>
  <c r="CF21" i="78" s="1"/>
  <c r="CE17" i="78"/>
  <c r="CE21" i="78" s="1"/>
  <c r="CD17" i="78"/>
  <c r="CD21" i="78" s="1"/>
  <c r="CC17" i="78"/>
  <c r="CC21" i="78" s="1"/>
  <c r="CB17" i="78"/>
  <c r="CB21" i="78" s="1"/>
  <c r="CA17" i="78"/>
  <c r="BZ17" i="78"/>
  <c r="BY17" i="78"/>
  <c r="BX17" i="78"/>
  <c r="BW17" i="78"/>
  <c r="BV17" i="78"/>
  <c r="BU17" i="78"/>
  <c r="BT17" i="78"/>
  <c r="BS17" i="78"/>
  <c r="BS21" i="78" s="1"/>
  <c r="BR17" i="78"/>
  <c r="BR21" i="78" s="1"/>
  <c r="BQ17" i="78"/>
  <c r="BQ21" i="78" s="1"/>
  <c r="BP17" i="78"/>
  <c r="BP21" i="78" s="1"/>
  <c r="BO17" i="78"/>
  <c r="BO21" i="78" s="1"/>
  <c r="BN17" i="78"/>
  <c r="BN21" i="78" s="1"/>
  <c r="BM17" i="78"/>
  <c r="BL17" i="78"/>
  <c r="BL21" i="78" s="1"/>
  <c r="BK17" i="78"/>
  <c r="BK21" i="78" s="1"/>
  <c r="BJ17" i="78"/>
  <c r="BJ21" i="78" s="1"/>
  <c r="BI17" i="78"/>
  <c r="BI21" i="78" s="1"/>
  <c r="BH17" i="78"/>
  <c r="BH21" i="78" s="1"/>
  <c r="BG17" i="78"/>
  <c r="BG21" i="78" s="1"/>
  <c r="BF17" i="78"/>
  <c r="BF21" i="78" s="1"/>
  <c r="BE17" i="78"/>
  <c r="BE21" i="78" s="1"/>
  <c r="BD17" i="78"/>
  <c r="BD21" i="78" s="1"/>
  <c r="BC17" i="78"/>
  <c r="BB17" i="78"/>
  <c r="BB21" i="78" s="1"/>
  <c r="BA17" i="78"/>
  <c r="BA21" i="78" s="1"/>
  <c r="AZ17" i="78"/>
  <c r="AY17" i="78"/>
  <c r="AY21" i="78" s="1"/>
  <c r="AX17" i="78"/>
  <c r="AX21" i="78" s="1"/>
  <c r="AW17" i="78"/>
  <c r="AW21" i="78" s="1"/>
  <c r="AV17" i="78"/>
  <c r="AV21" i="78" s="1"/>
  <c r="AU17" i="78"/>
  <c r="AU21" i="78" s="1"/>
  <c r="AT17" i="78"/>
  <c r="AT21" i="78" s="1"/>
  <c r="AS17" i="78"/>
  <c r="AS21" i="78" s="1"/>
  <c r="AR17" i="78"/>
  <c r="AR21" i="78" s="1"/>
  <c r="AQ17" i="78"/>
  <c r="AQ21" i="78" s="1"/>
  <c r="AP17" i="78"/>
  <c r="AP21" i="78" s="1"/>
  <c r="AO17" i="78"/>
  <c r="AN17" i="78"/>
  <c r="AN21" i="78" s="1"/>
  <c r="AM17" i="78"/>
  <c r="AM21" i="78" s="1"/>
  <c r="AL17" i="78"/>
  <c r="AL21" i="78" s="1"/>
  <c r="AK17" i="78"/>
  <c r="AK21" i="78" s="1"/>
  <c r="AJ17" i="78"/>
  <c r="AJ21" i="78" s="1"/>
  <c r="AI17" i="78"/>
  <c r="AI21" i="78" s="1"/>
  <c r="AH17" i="78"/>
  <c r="AH21" i="78" s="1"/>
  <c r="AG17" i="78"/>
  <c r="AG21" i="78" s="1"/>
  <c r="AF17" i="78"/>
  <c r="AF21" i="78" s="1"/>
  <c r="AE17" i="78"/>
  <c r="AD17" i="78"/>
  <c r="AC17" i="78"/>
  <c r="AC21" i="78" s="1"/>
  <c r="AB17" i="78"/>
  <c r="AA17" i="78"/>
  <c r="Z17" i="78"/>
  <c r="Y17" i="78"/>
  <c r="X17" i="78"/>
  <c r="W17" i="78"/>
  <c r="V17" i="78"/>
  <c r="U17" i="78"/>
  <c r="U21" i="78" s="1"/>
  <c r="T17" i="78"/>
  <c r="T21" i="78" s="1"/>
  <c r="S17" i="78"/>
  <c r="S21" i="78" s="1"/>
  <c r="R17" i="78"/>
  <c r="R21" i="78" s="1"/>
  <c r="Q17" i="78"/>
  <c r="P17" i="78"/>
  <c r="P21" i="78" s="1"/>
  <c r="O17" i="78"/>
  <c r="O21" i="78" s="1"/>
  <c r="N17" i="78"/>
  <c r="N21" i="78" s="1"/>
  <c r="CV24" i="78"/>
  <c r="CU24" i="78"/>
  <c r="CT24" i="78"/>
  <c r="CS24" i="78"/>
  <c r="CR24" i="78"/>
  <c r="CQ24" i="78"/>
  <c r="CP24" i="78"/>
  <c r="CO24" i="78"/>
  <c r="CN24" i="78"/>
  <c r="CM24" i="78"/>
  <c r="CJ24" i="78"/>
  <c r="CI24" i="78"/>
  <c r="CH24" i="78"/>
  <c r="CG24" i="78"/>
  <c r="CF24" i="78"/>
  <c r="CE24" i="78"/>
  <c r="CD24" i="78"/>
  <c r="CC24" i="78"/>
  <c r="CB24" i="78"/>
  <c r="CA24" i="78"/>
  <c r="BZ24" i="78"/>
  <c r="BY24" i="78"/>
  <c r="BX24" i="78"/>
  <c r="BW24" i="78"/>
  <c r="BV24" i="78"/>
  <c r="BU24" i="78"/>
  <c r="BT24" i="78"/>
  <c r="BS24" i="78"/>
  <c r="BR24" i="78"/>
  <c r="BQ24" i="78"/>
  <c r="BP24" i="78"/>
  <c r="BO24" i="78"/>
  <c r="BN24" i="78"/>
  <c r="BM24" i="78"/>
  <c r="BL24" i="78"/>
  <c r="BK24" i="78"/>
  <c r="BJ24" i="78"/>
  <c r="BI24" i="78"/>
  <c r="BH24" i="78"/>
  <c r="BG24" i="78"/>
  <c r="BF24" i="78"/>
  <c r="BE24" i="78"/>
  <c r="BD24" i="78"/>
  <c r="BC24" i="78"/>
  <c r="BB24" i="78"/>
  <c r="BA24" i="78"/>
  <c r="AZ24" i="78"/>
  <c r="AY24" i="78"/>
  <c r="AX24" i="78"/>
  <c r="AW24" i="78"/>
  <c r="AV24" i="78"/>
  <c r="AU24" i="78"/>
  <c r="AT24" i="78"/>
  <c r="AS24" i="78"/>
  <c r="AR24" i="78"/>
  <c r="AQ24" i="78"/>
  <c r="AP24" i="78"/>
  <c r="AO24" i="78"/>
  <c r="AN24" i="78"/>
  <c r="AM24" i="78"/>
  <c r="AL24" i="78"/>
  <c r="AK24" i="78"/>
  <c r="AJ24" i="78"/>
  <c r="AI24" i="78"/>
  <c r="AH24" i="78"/>
  <c r="AG24" i="78"/>
  <c r="AF24" i="78"/>
  <c r="AE24" i="78"/>
  <c r="AD24" i="78"/>
  <c r="AC24" i="78"/>
  <c r="AB24" i="78"/>
  <c r="AA24" i="78"/>
  <c r="Z24" i="78"/>
  <c r="Y24" i="78"/>
  <c r="X24" i="78"/>
  <c r="W24" i="78"/>
  <c r="V24" i="78"/>
  <c r="U24" i="78"/>
  <c r="T24" i="78"/>
  <c r="S24" i="78"/>
  <c r="R24" i="78"/>
  <c r="Q24" i="78"/>
  <c r="P24" i="78"/>
  <c r="O24" i="78"/>
  <c r="N24" i="78"/>
  <c r="H24" i="78"/>
  <c r="CV23" i="78"/>
  <c r="CU23" i="78"/>
  <c r="CT23" i="78"/>
  <c r="CS23" i="78"/>
  <c r="CR23" i="78"/>
  <c r="CQ23" i="78"/>
  <c r="CP23" i="78"/>
  <c r="CO23" i="78"/>
  <c r="CN23" i="78"/>
  <c r="CM23" i="78"/>
  <c r="CJ23" i="78"/>
  <c r="CI23" i="78"/>
  <c r="CH23" i="78"/>
  <c r="CG23" i="78"/>
  <c r="CF23" i="78"/>
  <c r="CE23" i="78"/>
  <c r="CD23" i="78"/>
  <c r="CC23" i="78"/>
  <c r="CB23" i="78"/>
  <c r="CA23" i="78"/>
  <c r="BZ23" i="78"/>
  <c r="BY23" i="78"/>
  <c r="BX23" i="78"/>
  <c r="BW23" i="78"/>
  <c r="BV23" i="78"/>
  <c r="BU23" i="78"/>
  <c r="BT23" i="78"/>
  <c r="BS23" i="78"/>
  <c r="BR23" i="78"/>
  <c r="BQ23" i="78"/>
  <c r="BP23" i="78"/>
  <c r="BO23" i="78"/>
  <c r="BN23" i="78"/>
  <c r="BM23" i="78"/>
  <c r="BL23" i="78"/>
  <c r="BK23" i="78"/>
  <c r="BJ23" i="78"/>
  <c r="BI23" i="78"/>
  <c r="BH23" i="78"/>
  <c r="BG23" i="78"/>
  <c r="BF23" i="78"/>
  <c r="BE23" i="78"/>
  <c r="BD23" i="78"/>
  <c r="BC23" i="78"/>
  <c r="BB23" i="78"/>
  <c r="BA23" i="78"/>
  <c r="AZ23" i="78"/>
  <c r="AY23" i="78"/>
  <c r="AX23" i="78"/>
  <c r="AW23" i="78"/>
  <c r="AV23" i="78"/>
  <c r="AU23" i="78"/>
  <c r="AT23" i="78"/>
  <c r="AS23" i="78"/>
  <c r="AR23" i="78"/>
  <c r="AQ23" i="78"/>
  <c r="AP23" i="78"/>
  <c r="AO23" i="78"/>
  <c r="AN23" i="78"/>
  <c r="AM23" i="78"/>
  <c r="AL23" i="78"/>
  <c r="AK23" i="78"/>
  <c r="AJ23" i="78"/>
  <c r="AI23" i="78"/>
  <c r="AH23" i="78"/>
  <c r="AG23" i="78"/>
  <c r="AF23" i="78"/>
  <c r="AE23" i="78"/>
  <c r="AD23" i="78"/>
  <c r="AC23" i="78"/>
  <c r="AB23" i="78"/>
  <c r="AA23" i="78"/>
  <c r="Z23" i="78"/>
  <c r="Y23" i="78"/>
  <c r="X23" i="78"/>
  <c r="W23" i="78"/>
  <c r="V23" i="78"/>
  <c r="U23" i="78"/>
  <c r="T23" i="78"/>
  <c r="S23" i="78"/>
  <c r="R23" i="78"/>
  <c r="Q23" i="78"/>
  <c r="P23" i="78"/>
  <c r="O23" i="78"/>
  <c r="N23" i="78"/>
  <c r="CV29" i="78"/>
  <c r="CU29" i="78"/>
  <c r="CT29" i="78"/>
  <c r="CS29" i="78"/>
  <c r="CR29" i="78"/>
  <c r="CQ29" i="78"/>
  <c r="CP29" i="78"/>
  <c r="CO29" i="78"/>
  <c r="CN29" i="78"/>
  <c r="CM29" i="78"/>
  <c r="CL29" i="78"/>
  <c r="CK29" i="78"/>
  <c r="CJ29" i="78"/>
  <c r="CI29" i="78"/>
  <c r="CH29" i="78"/>
  <c r="CG29" i="78"/>
  <c r="CF29" i="78"/>
  <c r="CE29" i="78"/>
  <c r="CD29" i="78"/>
  <c r="CC29" i="78"/>
  <c r="CB29" i="78"/>
  <c r="CA29" i="78"/>
  <c r="BZ29" i="78"/>
  <c r="BY29" i="78"/>
  <c r="BX29" i="78"/>
  <c r="BW29" i="78"/>
  <c r="BV29" i="78"/>
  <c r="BU29" i="78"/>
  <c r="BT29" i="78"/>
  <c r="BS29" i="78"/>
  <c r="BR29" i="78"/>
  <c r="BQ29" i="78"/>
  <c r="BP29" i="78"/>
  <c r="BO29" i="78"/>
  <c r="BN29" i="78"/>
  <c r="BM29" i="78"/>
  <c r="BL29" i="78"/>
  <c r="BK29" i="78"/>
  <c r="BJ29" i="78"/>
  <c r="BI29" i="78"/>
  <c r="BH29" i="78"/>
  <c r="BG29" i="78"/>
  <c r="BF29" i="78"/>
  <c r="BE29" i="78"/>
  <c r="BD29" i="78"/>
  <c r="BC29" i="78"/>
  <c r="BB29" i="78"/>
  <c r="BA29" i="78"/>
  <c r="AZ29" i="78"/>
  <c r="AY29" i="78"/>
  <c r="AX29" i="78"/>
  <c r="AW29" i="78"/>
  <c r="AV29" i="78"/>
  <c r="AU29" i="78"/>
  <c r="AT29" i="78"/>
  <c r="AS29" i="78"/>
  <c r="AR29" i="78"/>
  <c r="AQ29" i="78"/>
  <c r="AP29" i="78"/>
  <c r="AO29" i="78"/>
  <c r="AN29" i="78"/>
  <c r="AM29" i="78"/>
  <c r="AL29" i="78"/>
  <c r="AK29" i="78"/>
  <c r="AJ29" i="78"/>
  <c r="AI29" i="78"/>
  <c r="AH29" i="78"/>
  <c r="AG29" i="78"/>
  <c r="AF29" i="78"/>
  <c r="AE29" i="78"/>
  <c r="AD29" i="78"/>
  <c r="AC29" i="78"/>
  <c r="AB29" i="78"/>
  <c r="AA29" i="78"/>
  <c r="Z29" i="78"/>
  <c r="Y29" i="78"/>
  <c r="X29" i="78"/>
  <c r="W29" i="78"/>
  <c r="V29" i="78"/>
  <c r="U29" i="78"/>
  <c r="T29" i="78"/>
  <c r="S29" i="78"/>
  <c r="R29" i="78"/>
  <c r="Q29" i="78"/>
  <c r="P29" i="78"/>
  <c r="O29" i="78"/>
  <c r="N29" i="78"/>
  <c r="AN30" i="85" l="1"/>
  <c r="AU30" i="85"/>
  <c r="AO30" i="85"/>
  <c r="AP30" i="85"/>
  <c r="AW30" i="85"/>
  <c r="S30" i="85"/>
  <c r="AQ30" i="85"/>
  <c r="U30" i="85"/>
  <c r="AS30" i="85"/>
  <c r="AI30" i="85"/>
  <c r="BG30" i="85"/>
  <c r="CV80" i="84" l="1"/>
  <c r="CU80" i="84"/>
  <c r="CT80" i="84"/>
  <c r="CS80" i="84"/>
  <c r="CR80" i="84"/>
  <c r="CQ80" i="84"/>
  <c r="CP80" i="84"/>
  <c r="CO80" i="84"/>
  <c r="CN80" i="84"/>
  <c r="CM80" i="84"/>
  <c r="CJ80" i="84"/>
  <c r="CI80" i="84"/>
  <c r="CH80" i="84"/>
  <c r="CG80" i="84"/>
  <c r="CF80" i="84"/>
  <c r="CE80" i="84"/>
  <c r="CD80" i="84"/>
  <c r="CC80" i="84"/>
  <c r="CB80" i="84"/>
  <c r="CA80" i="84"/>
  <c r="BZ80" i="84"/>
  <c r="BY80" i="84"/>
  <c r="BX80" i="84"/>
  <c r="BW80" i="84"/>
  <c r="BV80" i="84"/>
  <c r="BU80" i="84"/>
  <c r="BT80" i="84"/>
  <c r="BS80" i="84"/>
  <c r="BR80" i="84"/>
  <c r="BQ80" i="84"/>
  <c r="BP80" i="84"/>
  <c r="BO80" i="84"/>
  <c r="BN80" i="84"/>
  <c r="BM80" i="84"/>
  <c r="BL80" i="84"/>
  <c r="BK80" i="84"/>
  <c r="BJ80" i="84"/>
  <c r="BI80" i="84"/>
  <c r="BH80" i="84"/>
  <c r="BG80" i="84"/>
  <c r="BF80" i="84"/>
  <c r="BE80" i="84"/>
  <c r="BD80" i="84"/>
  <c r="BC80" i="84"/>
  <c r="BB80" i="84"/>
  <c r="BA80" i="84"/>
  <c r="AZ80" i="84"/>
  <c r="AY80" i="84"/>
  <c r="AX80" i="84"/>
  <c r="AW80" i="84"/>
  <c r="AV80" i="84"/>
  <c r="AU80" i="84"/>
  <c r="AT80" i="84"/>
  <c r="AS80" i="84"/>
  <c r="AR80" i="84"/>
  <c r="AQ80" i="84"/>
  <c r="AP80" i="84"/>
  <c r="AO80" i="84"/>
  <c r="AN80" i="84"/>
  <c r="AM80" i="84"/>
  <c r="AL80" i="84"/>
  <c r="AK80" i="84"/>
  <c r="AJ80" i="84"/>
  <c r="AI80" i="84"/>
  <c r="AH80" i="84"/>
  <c r="AG80" i="84"/>
  <c r="AF80" i="84"/>
  <c r="AE80" i="84"/>
  <c r="AD80" i="84"/>
  <c r="AC80" i="84"/>
  <c r="AB80" i="84"/>
  <c r="AA80" i="84"/>
  <c r="Z80" i="84"/>
  <c r="Y80" i="84"/>
  <c r="X80" i="84"/>
  <c r="W80" i="84"/>
  <c r="V80" i="84"/>
  <c r="U80" i="84"/>
  <c r="T80" i="84"/>
  <c r="S80" i="84"/>
  <c r="R80" i="84"/>
  <c r="Q80" i="84"/>
  <c r="P80" i="84"/>
  <c r="O80" i="84"/>
  <c r="CV79" i="84"/>
  <c r="CU79" i="84"/>
  <c r="CT79" i="84"/>
  <c r="CS79" i="84"/>
  <c r="CR79" i="84"/>
  <c r="CQ79" i="84"/>
  <c r="CP79" i="84"/>
  <c r="CO79" i="84"/>
  <c r="CN79" i="84"/>
  <c r="CM79" i="84"/>
  <c r="CJ79" i="84"/>
  <c r="CI79" i="84"/>
  <c r="CH79" i="84"/>
  <c r="CG79" i="84"/>
  <c r="CF79" i="84"/>
  <c r="CE79" i="84"/>
  <c r="CD79" i="84"/>
  <c r="CC79" i="84"/>
  <c r="CB79" i="84"/>
  <c r="CA79" i="84"/>
  <c r="BZ79" i="84"/>
  <c r="BY79" i="84"/>
  <c r="BX79" i="84"/>
  <c r="BW79" i="84"/>
  <c r="BV79" i="84"/>
  <c r="BU79" i="84"/>
  <c r="BT79" i="84"/>
  <c r="BS79" i="84"/>
  <c r="BR79" i="84"/>
  <c r="BQ79" i="84"/>
  <c r="BP79" i="84"/>
  <c r="BO79" i="84"/>
  <c r="BN79" i="84"/>
  <c r="BM79" i="84"/>
  <c r="BL79" i="84"/>
  <c r="BK79" i="84"/>
  <c r="BJ79" i="84"/>
  <c r="BI79" i="84"/>
  <c r="BH79" i="84"/>
  <c r="BG79" i="84"/>
  <c r="BF79" i="84"/>
  <c r="BE79" i="84"/>
  <c r="BD79" i="84"/>
  <c r="BC79" i="84"/>
  <c r="BB79" i="84"/>
  <c r="BA79" i="84"/>
  <c r="AZ79" i="84"/>
  <c r="AY79" i="84"/>
  <c r="AX79" i="84"/>
  <c r="AW79" i="84"/>
  <c r="AV79" i="84"/>
  <c r="AU79" i="84"/>
  <c r="AT79" i="84"/>
  <c r="AS79" i="84"/>
  <c r="AR79" i="84"/>
  <c r="AQ79" i="84"/>
  <c r="AP79" i="84"/>
  <c r="AO79" i="84"/>
  <c r="AN79" i="84"/>
  <c r="AM79" i="84"/>
  <c r="AL79" i="84"/>
  <c r="AK79" i="84"/>
  <c r="AJ79" i="84"/>
  <c r="AI79" i="84"/>
  <c r="AH79" i="84"/>
  <c r="AG79" i="84"/>
  <c r="AF79" i="84"/>
  <c r="AE79" i="84"/>
  <c r="AD79" i="84"/>
  <c r="AC79" i="84"/>
  <c r="AB79" i="84"/>
  <c r="AA79" i="84"/>
  <c r="Z79" i="84"/>
  <c r="Y79" i="84"/>
  <c r="X79" i="84"/>
  <c r="W79" i="84"/>
  <c r="V79" i="84"/>
  <c r="U79" i="84"/>
  <c r="T79" i="84"/>
  <c r="S79" i="84"/>
  <c r="R79" i="84"/>
  <c r="Q79" i="84"/>
  <c r="P79" i="84"/>
  <c r="O79" i="84"/>
  <c r="CV78" i="84"/>
  <c r="CU78" i="84"/>
  <c r="CT78" i="84"/>
  <c r="CS78" i="84"/>
  <c r="CR78" i="84"/>
  <c r="CQ78" i="84"/>
  <c r="CP78" i="84"/>
  <c r="CO78" i="84"/>
  <c r="CN78" i="84"/>
  <c r="CM78" i="84"/>
  <c r="CJ78" i="84"/>
  <c r="CI78" i="84"/>
  <c r="CH78" i="84"/>
  <c r="CG78" i="84"/>
  <c r="CF78" i="84"/>
  <c r="CE78" i="84"/>
  <c r="CD78" i="84"/>
  <c r="CC78" i="84"/>
  <c r="CB78" i="84"/>
  <c r="CA78" i="84"/>
  <c r="BZ78" i="84"/>
  <c r="BY78" i="84"/>
  <c r="BX78" i="84"/>
  <c r="BW78" i="84"/>
  <c r="BV78" i="84"/>
  <c r="BU78" i="84"/>
  <c r="BT78" i="84"/>
  <c r="BS78" i="84"/>
  <c r="BR78" i="84"/>
  <c r="BQ78" i="84"/>
  <c r="BP78" i="84"/>
  <c r="BO78" i="84"/>
  <c r="BN78" i="84"/>
  <c r="BM78" i="84"/>
  <c r="BL78" i="84"/>
  <c r="BK78" i="84"/>
  <c r="BJ78" i="84"/>
  <c r="BI78" i="84"/>
  <c r="BH78" i="84"/>
  <c r="BG78" i="84"/>
  <c r="BF78" i="84"/>
  <c r="BE78" i="84"/>
  <c r="BD78" i="84"/>
  <c r="BC78" i="84"/>
  <c r="BB78" i="84"/>
  <c r="BA78" i="84"/>
  <c r="AZ78" i="84"/>
  <c r="AY78" i="84"/>
  <c r="AX78" i="84"/>
  <c r="AW78" i="84"/>
  <c r="AV78" i="84"/>
  <c r="AU78" i="84"/>
  <c r="AT78" i="84"/>
  <c r="AS78" i="84"/>
  <c r="AR78" i="84"/>
  <c r="AQ78" i="84"/>
  <c r="AP78" i="84"/>
  <c r="AO78" i="84"/>
  <c r="AN78" i="84"/>
  <c r="AM78" i="84"/>
  <c r="AL78" i="84"/>
  <c r="AK78" i="84"/>
  <c r="AJ78" i="84"/>
  <c r="AI78" i="84"/>
  <c r="AH78" i="84"/>
  <c r="AG78" i="84"/>
  <c r="AF78" i="84"/>
  <c r="AE78" i="84"/>
  <c r="AD78" i="84"/>
  <c r="AC78" i="84"/>
  <c r="AB78" i="84"/>
  <c r="AA78" i="84"/>
  <c r="Z78" i="84"/>
  <c r="Y78" i="84"/>
  <c r="X78" i="84"/>
  <c r="W78" i="84"/>
  <c r="V78" i="84"/>
  <c r="U78" i="84"/>
  <c r="T78" i="84"/>
  <c r="S78" i="84"/>
  <c r="R78" i="84"/>
  <c r="Q78" i="84"/>
  <c r="P78" i="84"/>
  <c r="O78" i="84"/>
  <c r="CV77" i="84"/>
  <c r="CU77" i="84"/>
  <c r="CT77" i="84"/>
  <c r="CS77" i="84"/>
  <c r="CR77" i="84"/>
  <c r="CQ77" i="84"/>
  <c r="CP77" i="84"/>
  <c r="CO77" i="84"/>
  <c r="CN77" i="84"/>
  <c r="CM77" i="84"/>
  <c r="CJ77" i="84"/>
  <c r="CI77" i="84"/>
  <c r="CH77" i="84"/>
  <c r="CG77" i="84"/>
  <c r="CF77" i="84"/>
  <c r="CE77" i="84"/>
  <c r="CD77" i="84"/>
  <c r="CC77" i="84"/>
  <c r="CB77" i="84"/>
  <c r="CA77" i="84"/>
  <c r="BZ77" i="84"/>
  <c r="BY77" i="84"/>
  <c r="BX77" i="84"/>
  <c r="BW77" i="84"/>
  <c r="BV77" i="84"/>
  <c r="BU77" i="84"/>
  <c r="BT77" i="84"/>
  <c r="BS77" i="84"/>
  <c r="BR77" i="84"/>
  <c r="BQ77" i="84"/>
  <c r="BP77" i="84"/>
  <c r="BO77" i="84"/>
  <c r="BN77" i="84"/>
  <c r="BM77" i="84"/>
  <c r="BL77" i="84"/>
  <c r="BK77" i="84"/>
  <c r="BJ77" i="84"/>
  <c r="BI77" i="84"/>
  <c r="BH77" i="84"/>
  <c r="BG77" i="84"/>
  <c r="BF77" i="84"/>
  <c r="BE77" i="84"/>
  <c r="BD77" i="84"/>
  <c r="BC77" i="84"/>
  <c r="BB77" i="84"/>
  <c r="BA77" i="84"/>
  <c r="AZ77" i="84"/>
  <c r="AY77" i="84"/>
  <c r="AX77" i="84"/>
  <c r="AW77" i="84"/>
  <c r="AV77" i="84"/>
  <c r="AU77" i="84"/>
  <c r="AT77" i="84"/>
  <c r="AS77" i="84"/>
  <c r="AR77" i="84"/>
  <c r="AQ77" i="84"/>
  <c r="AP77" i="84"/>
  <c r="AO77" i="84"/>
  <c r="AN77" i="84"/>
  <c r="AM77" i="84"/>
  <c r="AL77" i="84"/>
  <c r="AK77" i="84"/>
  <c r="AJ77" i="84"/>
  <c r="AI77" i="84"/>
  <c r="AH77" i="84"/>
  <c r="AG77" i="84"/>
  <c r="AF77" i="84"/>
  <c r="AE77" i="84"/>
  <c r="AD77" i="84"/>
  <c r="AC77" i="84"/>
  <c r="AB77" i="84"/>
  <c r="AA77" i="84"/>
  <c r="Z77" i="84"/>
  <c r="Y77" i="84"/>
  <c r="X77" i="84"/>
  <c r="W77" i="84"/>
  <c r="V77" i="84"/>
  <c r="U77" i="84"/>
  <c r="T77" i="84"/>
  <c r="S77" i="84"/>
  <c r="R77" i="84"/>
  <c r="Q77" i="84"/>
  <c r="P77" i="84"/>
  <c r="O77" i="84"/>
  <c r="CV76" i="84"/>
  <c r="CU76" i="84"/>
  <c r="CT76" i="84"/>
  <c r="CS76" i="84"/>
  <c r="CR76" i="84"/>
  <c r="CQ76" i="84"/>
  <c r="CP76" i="84"/>
  <c r="CO76" i="84"/>
  <c r="CN76" i="84"/>
  <c r="CM76" i="84"/>
  <c r="CJ76" i="84"/>
  <c r="CI76" i="84"/>
  <c r="CH76" i="84"/>
  <c r="CG76" i="84"/>
  <c r="CF76" i="84"/>
  <c r="CE76" i="84"/>
  <c r="CD76" i="84"/>
  <c r="CC76" i="84"/>
  <c r="CB76" i="84"/>
  <c r="CA76" i="84"/>
  <c r="BZ76" i="84"/>
  <c r="BY76" i="84"/>
  <c r="BX76" i="84"/>
  <c r="BW76" i="84"/>
  <c r="BV76" i="84"/>
  <c r="BU76" i="84"/>
  <c r="BT76" i="84"/>
  <c r="BS76" i="84"/>
  <c r="BR76" i="84"/>
  <c r="BQ76" i="84"/>
  <c r="BP76" i="84"/>
  <c r="BO76" i="84"/>
  <c r="BN76" i="84"/>
  <c r="BM76" i="84"/>
  <c r="BL76" i="84"/>
  <c r="BK76" i="84"/>
  <c r="BJ76" i="84"/>
  <c r="BI76" i="84"/>
  <c r="BH76" i="84"/>
  <c r="BG76" i="84"/>
  <c r="BF76" i="84"/>
  <c r="BE76" i="84"/>
  <c r="BD76" i="84"/>
  <c r="BC76" i="84"/>
  <c r="BB76" i="84"/>
  <c r="BA76" i="84"/>
  <c r="AZ76" i="84"/>
  <c r="AY76" i="84"/>
  <c r="AX76" i="84"/>
  <c r="AW76" i="84"/>
  <c r="AV76" i="84"/>
  <c r="AU76" i="84"/>
  <c r="AT76" i="84"/>
  <c r="AS76" i="84"/>
  <c r="AR76" i="84"/>
  <c r="AQ76" i="84"/>
  <c r="AP76" i="84"/>
  <c r="AO76" i="84"/>
  <c r="AN76" i="84"/>
  <c r="AM76" i="84"/>
  <c r="AL76" i="84"/>
  <c r="AK76" i="84"/>
  <c r="AJ76" i="84"/>
  <c r="AI76" i="84"/>
  <c r="AH76" i="84"/>
  <c r="AG76" i="84"/>
  <c r="AF76" i="84"/>
  <c r="AE76" i="84"/>
  <c r="AD76" i="84"/>
  <c r="AC76" i="84"/>
  <c r="AB76" i="84"/>
  <c r="AA76" i="84"/>
  <c r="Z76" i="84"/>
  <c r="Y76" i="84"/>
  <c r="X76" i="84"/>
  <c r="W76" i="84"/>
  <c r="V76" i="84"/>
  <c r="U76" i="84"/>
  <c r="T76" i="84"/>
  <c r="S76" i="84"/>
  <c r="R76" i="84"/>
  <c r="Q76" i="84"/>
  <c r="P76" i="84"/>
  <c r="O76" i="84"/>
  <c r="CV75" i="84"/>
  <c r="CU75" i="84"/>
  <c r="CT75" i="84"/>
  <c r="CS75" i="84"/>
  <c r="CR75" i="84"/>
  <c r="CQ75" i="84"/>
  <c r="CP75" i="84"/>
  <c r="CO75" i="84"/>
  <c r="CN75" i="84"/>
  <c r="CM75" i="84"/>
  <c r="CJ75" i="84"/>
  <c r="CI75" i="84"/>
  <c r="CH75" i="84"/>
  <c r="CG75" i="84"/>
  <c r="CF75" i="84"/>
  <c r="CE75" i="84"/>
  <c r="CD75" i="84"/>
  <c r="CC75" i="84"/>
  <c r="CB75" i="84"/>
  <c r="CA75" i="84"/>
  <c r="BZ75" i="84"/>
  <c r="BY75" i="84"/>
  <c r="BX75" i="84"/>
  <c r="BW75" i="84"/>
  <c r="BV75" i="84"/>
  <c r="BU75" i="84"/>
  <c r="BT75" i="84"/>
  <c r="BS75" i="84"/>
  <c r="BR75" i="84"/>
  <c r="BQ75" i="84"/>
  <c r="BP75" i="84"/>
  <c r="BO75" i="84"/>
  <c r="BN75" i="84"/>
  <c r="BM75" i="84"/>
  <c r="BL75" i="84"/>
  <c r="BK75" i="84"/>
  <c r="BJ75" i="84"/>
  <c r="BI75" i="84"/>
  <c r="BH75" i="84"/>
  <c r="BG75" i="84"/>
  <c r="BF75" i="84"/>
  <c r="BE75" i="84"/>
  <c r="BD75" i="84"/>
  <c r="BC75" i="84"/>
  <c r="BB75" i="84"/>
  <c r="BA75" i="84"/>
  <c r="AZ75" i="84"/>
  <c r="AY75" i="84"/>
  <c r="AX75" i="84"/>
  <c r="AW75" i="84"/>
  <c r="AV75" i="84"/>
  <c r="AU75" i="84"/>
  <c r="AT75" i="84"/>
  <c r="AS75" i="84"/>
  <c r="AR75" i="84"/>
  <c r="AQ75" i="84"/>
  <c r="AP75" i="84"/>
  <c r="AO75" i="84"/>
  <c r="AN75" i="84"/>
  <c r="AM75" i="84"/>
  <c r="AL75" i="84"/>
  <c r="AK75" i="84"/>
  <c r="AJ75" i="84"/>
  <c r="AI75" i="84"/>
  <c r="AH75" i="84"/>
  <c r="AG75" i="84"/>
  <c r="AF75" i="84"/>
  <c r="AE75" i="84"/>
  <c r="AD75" i="84"/>
  <c r="AC75" i="84"/>
  <c r="AB75" i="84"/>
  <c r="AA75" i="84"/>
  <c r="Z75" i="84"/>
  <c r="Y75" i="84"/>
  <c r="X75" i="84"/>
  <c r="W75" i="84"/>
  <c r="V75" i="84"/>
  <c r="U75" i="84"/>
  <c r="T75" i="84"/>
  <c r="S75" i="84"/>
  <c r="R75" i="84"/>
  <c r="Q75" i="84"/>
  <c r="P75" i="84"/>
  <c r="O75" i="84"/>
  <c r="CV74" i="84"/>
  <c r="CU74" i="84"/>
  <c r="CT74" i="84"/>
  <c r="CS74" i="84"/>
  <c r="CR74" i="84"/>
  <c r="CQ74" i="84"/>
  <c r="CP74" i="84"/>
  <c r="CO74" i="84"/>
  <c r="CN74" i="84"/>
  <c r="CM74" i="84"/>
  <c r="CJ74" i="84"/>
  <c r="CI74" i="84"/>
  <c r="CH74" i="84"/>
  <c r="CG74" i="84"/>
  <c r="CF74" i="84"/>
  <c r="CE74" i="84"/>
  <c r="CD74" i="84"/>
  <c r="CC74" i="84"/>
  <c r="CB74" i="84"/>
  <c r="CA74" i="84"/>
  <c r="BZ74" i="84"/>
  <c r="BY74" i="84"/>
  <c r="BX74" i="84"/>
  <c r="BW74" i="84"/>
  <c r="BV74" i="84"/>
  <c r="BU74" i="84"/>
  <c r="BT74" i="84"/>
  <c r="BS74" i="84"/>
  <c r="BR74" i="84"/>
  <c r="BQ74" i="84"/>
  <c r="BP74" i="84"/>
  <c r="BO74" i="84"/>
  <c r="BN74" i="84"/>
  <c r="BM74" i="84"/>
  <c r="BL74" i="84"/>
  <c r="BK74" i="84"/>
  <c r="BJ74" i="84"/>
  <c r="BI74" i="84"/>
  <c r="BH74" i="84"/>
  <c r="BG74" i="84"/>
  <c r="BF74" i="84"/>
  <c r="BE74" i="84"/>
  <c r="BD74" i="84"/>
  <c r="BC74" i="84"/>
  <c r="BB74" i="84"/>
  <c r="BA74" i="84"/>
  <c r="AZ74" i="84"/>
  <c r="AY74" i="84"/>
  <c r="AX74" i="84"/>
  <c r="AW74" i="84"/>
  <c r="AV74" i="84"/>
  <c r="AU74" i="84"/>
  <c r="AT74" i="84"/>
  <c r="AS74" i="84"/>
  <c r="AR74" i="84"/>
  <c r="AQ74" i="84"/>
  <c r="AP74" i="84"/>
  <c r="AO74" i="84"/>
  <c r="AN74" i="84"/>
  <c r="AM74" i="84"/>
  <c r="AL74" i="84"/>
  <c r="AK74" i="84"/>
  <c r="AJ74" i="84"/>
  <c r="AI74" i="84"/>
  <c r="AH74" i="84"/>
  <c r="AG74" i="84"/>
  <c r="AF74" i="84"/>
  <c r="AE74" i="84"/>
  <c r="AD74" i="84"/>
  <c r="AC74" i="84"/>
  <c r="AB74" i="84"/>
  <c r="AA74" i="84"/>
  <c r="Z74" i="84"/>
  <c r="Y74" i="84"/>
  <c r="X74" i="84"/>
  <c r="W74" i="84"/>
  <c r="V74" i="84"/>
  <c r="U74" i="84"/>
  <c r="T74" i="84"/>
  <c r="S74" i="84"/>
  <c r="R74" i="84"/>
  <c r="Q74" i="84"/>
  <c r="P74" i="84"/>
  <c r="O74" i="84"/>
  <c r="CV73" i="84"/>
  <c r="CU73" i="84"/>
  <c r="CT73" i="84"/>
  <c r="CS73" i="84"/>
  <c r="CR73" i="84"/>
  <c r="CQ73" i="84"/>
  <c r="CP73" i="84"/>
  <c r="CO73" i="84"/>
  <c r="CN73" i="84"/>
  <c r="CM73" i="84"/>
  <c r="CJ73" i="84"/>
  <c r="CI73" i="84"/>
  <c r="CH73" i="84"/>
  <c r="CG73" i="84"/>
  <c r="CF73" i="84"/>
  <c r="CE73" i="84"/>
  <c r="CD73" i="84"/>
  <c r="CC73" i="84"/>
  <c r="CB73" i="84"/>
  <c r="CA73" i="84"/>
  <c r="BZ73" i="84"/>
  <c r="BY73" i="84"/>
  <c r="BX73" i="84"/>
  <c r="BW73" i="84"/>
  <c r="BV73" i="84"/>
  <c r="BU73" i="84"/>
  <c r="BT73" i="84"/>
  <c r="BS73" i="84"/>
  <c r="BR73" i="84"/>
  <c r="BQ73" i="84"/>
  <c r="BP73" i="84"/>
  <c r="BO73" i="84"/>
  <c r="BN73" i="84"/>
  <c r="BM73" i="84"/>
  <c r="BL73" i="84"/>
  <c r="BK73" i="84"/>
  <c r="BJ73" i="84"/>
  <c r="BI73" i="84"/>
  <c r="BH73" i="84"/>
  <c r="BG73" i="84"/>
  <c r="BF73" i="84"/>
  <c r="BE73" i="84"/>
  <c r="BD73" i="84"/>
  <c r="BC73" i="84"/>
  <c r="BB73" i="84"/>
  <c r="BA73" i="84"/>
  <c r="AZ73" i="84"/>
  <c r="AY73" i="84"/>
  <c r="AX73" i="84"/>
  <c r="AW73" i="84"/>
  <c r="AV73" i="84"/>
  <c r="AU73" i="84"/>
  <c r="AT73" i="84"/>
  <c r="AS73" i="84"/>
  <c r="AR73" i="84"/>
  <c r="AQ73" i="84"/>
  <c r="AP73" i="84"/>
  <c r="AO73" i="84"/>
  <c r="AN73" i="84"/>
  <c r="AM73" i="84"/>
  <c r="AL73" i="84"/>
  <c r="AK73" i="84"/>
  <c r="AJ73" i="84"/>
  <c r="AI73" i="84"/>
  <c r="AH73" i="84"/>
  <c r="AG73" i="84"/>
  <c r="AF73" i="84"/>
  <c r="AE73" i="84"/>
  <c r="AD73" i="84"/>
  <c r="AC73" i="84"/>
  <c r="AB73" i="84"/>
  <c r="AA73" i="84"/>
  <c r="Z73" i="84"/>
  <c r="Y73" i="84"/>
  <c r="X73" i="84"/>
  <c r="W73" i="84"/>
  <c r="V73" i="84"/>
  <c r="U73" i="84"/>
  <c r="T73" i="84"/>
  <c r="S73" i="84"/>
  <c r="R73" i="84"/>
  <c r="Q73" i="84"/>
  <c r="P73" i="84"/>
  <c r="O73" i="84"/>
  <c r="CV72" i="84"/>
  <c r="CU72" i="84"/>
  <c r="CT72" i="84"/>
  <c r="CS72" i="84"/>
  <c r="CR72" i="84"/>
  <c r="CQ72" i="84"/>
  <c r="CP72" i="84"/>
  <c r="CO72" i="84"/>
  <c r="CN72" i="84"/>
  <c r="CM72" i="84"/>
  <c r="CJ72" i="84"/>
  <c r="CI72" i="84"/>
  <c r="CH72" i="84"/>
  <c r="CG72" i="84"/>
  <c r="CF72" i="84"/>
  <c r="CE72" i="84"/>
  <c r="CD72" i="84"/>
  <c r="CC72" i="84"/>
  <c r="CB72" i="84"/>
  <c r="CA72" i="84"/>
  <c r="BZ72" i="84"/>
  <c r="BY72" i="84"/>
  <c r="BX72" i="84"/>
  <c r="BW72" i="84"/>
  <c r="BV72" i="84"/>
  <c r="BU72" i="84"/>
  <c r="BT72" i="84"/>
  <c r="BS72" i="84"/>
  <c r="BR72" i="84"/>
  <c r="BQ72" i="84"/>
  <c r="BP72" i="84"/>
  <c r="BO72" i="84"/>
  <c r="BN72" i="84"/>
  <c r="BM72" i="84"/>
  <c r="BL72" i="84"/>
  <c r="BK72" i="84"/>
  <c r="BJ72" i="84"/>
  <c r="BI72" i="84"/>
  <c r="BH72" i="84"/>
  <c r="BG72" i="84"/>
  <c r="BF72" i="84"/>
  <c r="BE72" i="84"/>
  <c r="BD72" i="84"/>
  <c r="BC72" i="84"/>
  <c r="BB72" i="84"/>
  <c r="BA72" i="84"/>
  <c r="AZ72" i="84"/>
  <c r="AY72" i="84"/>
  <c r="AX72" i="84"/>
  <c r="AW72" i="84"/>
  <c r="AV72" i="84"/>
  <c r="AU72" i="84"/>
  <c r="AT72" i="84"/>
  <c r="AS72" i="84"/>
  <c r="AR72" i="84"/>
  <c r="AQ72" i="84"/>
  <c r="AP72" i="84"/>
  <c r="AO72" i="84"/>
  <c r="AN72" i="84"/>
  <c r="AM72" i="84"/>
  <c r="AL72" i="84"/>
  <c r="AK72" i="84"/>
  <c r="AJ72" i="84"/>
  <c r="AI72" i="84"/>
  <c r="AH72" i="84"/>
  <c r="AG72" i="84"/>
  <c r="AF72" i="84"/>
  <c r="AE72" i="84"/>
  <c r="AD72" i="84"/>
  <c r="AC72" i="84"/>
  <c r="AB72" i="84"/>
  <c r="AA72" i="84"/>
  <c r="Z72" i="84"/>
  <c r="Y72" i="84"/>
  <c r="X72" i="84"/>
  <c r="W72" i="84"/>
  <c r="V72" i="84"/>
  <c r="U72" i="84"/>
  <c r="T72" i="84"/>
  <c r="S72" i="84"/>
  <c r="R72" i="84"/>
  <c r="Q72" i="84"/>
  <c r="P72" i="84"/>
  <c r="O72" i="84"/>
  <c r="CV71" i="84"/>
  <c r="CU71" i="84"/>
  <c r="CT71" i="84"/>
  <c r="CS71" i="84"/>
  <c r="CR71" i="84"/>
  <c r="CQ71" i="84"/>
  <c r="CP71" i="84"/>
  <c r="CO71" i="84"/>
  <c r="CN71" i="84"/>
  <c r="CM71" i="84"/>
  <c r="CJ71" i="84"/>
  <c r="CI71" i="84"/>
  <c r="CH71" i="84"/>
  <c r="CG71" i="84"/>
  <c r="CF71" i="84"/>
  <c r="CE71" i="84"/>
  <c r="CD71" i="84"/>
  <c r="CC71" i="84"/>
  <c r="CB71" i="84"/>
  <c r="CA71" i="84"/>
  <c r="BZ71" i="84"/>
  <c r="BY71" i="84"/>
  <c r="BX71" i="84"/>
  <c r="BW71" i="84"/>
  <c r="BV71" i="84"/>
  <c r="BU71" i="84"/>
  <c r="BT71" i="84"/>
  <c r="BS71" i="84"/>
  <c r="BR71" i="84"/>
  <c r="BQ71" i="84"/>
  <c r="BP71" i="84"/>
  <c r="BO71" i="84"/>
  <c r="BN71" i="84"/>
  <c r="BM71" i="84"/>
  <c r="BL71" i="84"/>
  <c r="BK71" i="84"/>
  <c r="BJ71" i="84"/>
  <c r="BI71" i="84"/>
  <c r="BH71" i="84"/>
  <c r="BG71" i="84"/>
  <c r="BF71" i="84"/>
  <c r="BE71" i="84"/>
  <c r="BD71" i="84"/>
  <c r="BC71" i="84"/>
  <c r="BB71" i="84"/>
  <c r="BA71" i="84"/>
  <c r="AZ71" i="84"/>
  <c r="AY71" i="84"/>
  <c r="AX71" i="84"/>
  <c r="AW71" i="84"/>
  <c r="AV71" i="84"/>
  <c r="AU71" i="84"/>
  <c r="AT71" i="84"/>
  <c r="AS71" i="84"/>
  <c r="AR71" i="84"/>
  <c r="AQ71" i="84"/>
  <c r="AP71" i="84"/>
  <c r="AO71" i="84"/>
  <c r="AN71" i="84"/>
  <c r="AM71" i="84"/>
  <c r="AL71" i="84"/>
  <c r="AK71" i="84"/>
  <c r="AJ71" i="84"/>
  <c r="AI71" i="84"/>
  <c r="AH71" i="84"/>
  <c r="AG71" i="84"/>
  <c r="AF71" i="84"/>
  <c r="AE71" i="84"/>
  <c r="AD71" i="84"/>
  <c r="AC71" i="84"/>
  <c r="AB71" i="84"/>
  <c r="AA71" i="84"/>
  <c r="Z71" i="84"/>
  <c r="Y71" i="84"/>
  <c r="X71" i="84"/>
  <c r="W71" i="84"/>
  <c r="V71" i="84"/>
  <c r="U71" i="84"/>
  <c r="T71" i="84"/>
  <c r="S71" i="84"/>
  <c r="R71" i="84"/>
  <c r="Q71" i="84"/>
  <c r="P71" i="84"/>
  <c r="O71" i="84"/>
  <c r="CV70" i="84"/>
  <c r="CU70" i="84"/>
  <c r="CT70" i="84"/>
  <c r="CS70" i="84"/>
  <c r="CR70" i="84"/>
  <c r="CQ70" i="84"/>
  <c r="CP70" i="84"/>
  <c r="CO70" i="84"/>
  <c r="CN70" i="84"/>
  <c r="CM70" i="84"/>
  <c r="CJ70" i="84"/>
  <c r="CI70" i="84"/>
  <c r="CH70" i="84"/>
  <c r="CG70" i="84"/>
  <c r="CF70" i="84"/>
  <c r="CE70" i="84"/>
  <c r="CD70" i="84"/>
  <c r="CC70" i="84"/>
  <c r="CB70" i="84"/>
  <c r="CA70" i="84"/>
  <c r="BZ70" i="84"/>
  <c r="BY70" i="84"/>
  <c r="BX70" i="84"/>
  <c r="BW70" i="84"/>
  <c r="BV70" i="84"/>
  <c r="BU70" i="84"/>
  <c r="BT70" i="84"/>
  <c r="BS70" i="84"/>
  <c r="BR70" i="84"/>
  <c r="BQ70" i="84"/>
  <c r="BP70" i="84"/>
  <c r="BO70" i="84"/>
  <c r="BN70" i="84"/>
  <c r="BM70" i="84"/>
  <c r="BL70" i="84"/>
  <c r="BK70" i="84"/>
  <c r="BJ70" i="84"/>
  <c r="BI70" i="84"/>
  <c r="BH70" i="84"/>
  <c r="BG70" i="84"/>
  <c r="BF70" i="84"/>
  <c r="BE70" i="84"/>
  <c r="BD70" i="84"/>
  <c r="BC70" i="84"/>
  <c r="BB70" i="84"/>
  <c r="BA70" i="84"/>
  <c r="AZ70" i="84"/>
  <c r="AY70" i="84"/>
  <c r="AX70" i="84"/>
  <c r="AW70" i="84"/>
  <c r="AV70" i="84"/>
  <c r="AU70" i="84"/>
  <c r="AT70" i="84"/>
  <c r="AS70" i="84"/>
  <c r="AR70" i="84"/>
  <c r="AQ70" i="84"/>
  <c r="AP70" i="84"/>
  <c r="AO70" i="84"/>
  <c r="AN70" i="84"/>
  <c r="AM70" i="84"/>
  <c r="AL70" i="84"/>
  <c r="AK70" i="84"/>
  <c r="AJ70" i="84"/>
  <c r="AI70" i="84"/>
  <c r="AH70" i="84"/>
  <c r="AG70" i="84"/>
  <c r="AF70" i="84"/>
  <c r="AE70" i="84"/>
  <c r="AD70" i="84"/>
  <c r="AC70" i="84"/>
  <c r="AB70" i="84"/>
  <c r="AA70" i="84"/>
  <c r="Z70" i="84"/>
  <c r="Y70" i="84"/>
  <c r="X70" i="84"/>
  <c r="W70" i="84"/>
  <c r="V70" i="84"/>
  <c r="U70" i="84"/>
  <c r="T70" i="84"/>
  <c r="S70" i="84"/>
  <c r="R70" i="84"/>
  <c r="Q70" i="84"/>
  <c r="P70" i="84"/>
  <c r="O70" i="84"/>
  <c r="CV69" i="84"/>
  <c r="CU69" i="84"/>
  <c r="CT69" i="84"/>
  <c r="CS69" i="84"/>
  <c r="CR69" i="84"/>
  <c r="CQ69" i="84"/>
  <c r="CP69" i="84"/>
  <c r="CO69" i="84"/>
  <c r="CN69" i="84"/>
  <c r="CM69" i="84"/>
  <c r="CJ69" i="84"/>
  <c r="CI69" i="84"/>
  <c r="CH69" i="84"/>
  <c r="CG69" i="84"/>
  <c r="CF69" i="84"/>
  <c r="CE69" i="84"/>
  <c r="CD69" i="84"/>
  <c r="CC69" i="84"/>
  <c r="CB69" i="84"/>
  <c r="CA69" i="84"/>
  <c r="BZ69" i="84"/>
  <c r="BY69" i="84"/>
  <c r="BX69" i="84"/>
  <c r="BW69" i="84"/>
  <c r="BV69" i="84"/>
  <c r="BU69" i="84"/>
  <c r="BT69" i="84"/>
  <c r="BS69" i="84"/>
  <c r="BR69" i="84"/>
  <c r="BQ69" i="84"/>
  <c r="BP69" i="84"/>
  <c r="BO69" i="84"/>
  <c r="BN69" i="84"/>
  <c r="BM69" i="84"/>
  <c r="BL69" i="84"/>
  <c r="BK69" i="84"/>
  <c r="BJ69" i="84"/>
  <c r="BI69" i="84"/>
  <c r="BH69" i="84"/>
  <c r="BG69" i="84"/>
  <c r="BF69" i="84"/>
  <c r="BE69" i="84"/>
  <c r="BD69" i="84"/>
  <c r="BC69" i="84"/>
  <c r="BB69" i="84"/>
  <c r="BA69" i="84"/>
  <c r="AZ69" i="84"/>
  <c r="AY69" i="84"/>
  <c r="AX69" i="84"/>
  <c r="AW69" i="84"/>
  <c r="AV69" i="84"/>
  <c r="AU69" i="84"/>
  <c r="AT69" i="84"/>
  <c r="AS69" i="84"/>
  <c r="AR69" i="84"/>
  <c r="AQ69" i="84"/>
  <c r="AP69" i="84"/>
  <c r="AO69" i="84"/>
  <c r="AN69" i="84"/>
  <c r="AM69" i="84"/>
  <c r="AL69" i="84"/>
  <c r="AK69" i="84"/>
  <c r="AJ69" i="84"/>
  <c r="AI69" i="84"/>
  <c r="AH69" i="84"/>
  <c r="AG69" i="84"/>
  <c r="AF69" i="84"/>
  <c r="AE69" i="84"/>
  <c r="AD69" i="84"/>
  <c r="AC69" i="84"/>
  <c r="AB69" i="84"/>
  <c r="AA69" i="84"/>
  <c r="Z69" i="84"/>
  <c r="Y69" i="84"/>
  <c r="X69" i="84"/>
  <c r="W69" i="84"/>
  <c r="V69" i="84"/>
  <c r="U69" i="84"/>
  <c r="T69" i="84"/>
  <c r="S69" i="84"/>
  <c r="R69" i="84"/>
  <c r="Q69" i="84"/>
  <c r="P69" i="84"/>
  <c r="O69" i="84"/>
  <c r="CV68" i="84"/>
  <c r="CU68" i="84"/>
  <c r="CT68" i="84"/>
  <c r="CS68" i="84"/>
  <c r="CR68" i="84"/>
  <c r="CQ68" i="84"/>
  <c r="CP68" i="84"/>
  <c r="CO68" i="84"/>
  <c r="CN68" i="84"/>
  <c r="CM68" i="84"/>
  <c r="CJ68" i="84"/>
  <c r="CI68" i="84"/>
  <c r="CH68" i="84"/>
  <c r="CG68" i="84"/>
  <c r="CF68" i="84"/>
  <c r="CE68" i="84"/>
  <c r="CD68" i="84"/>
  <c r="CC68" i="84"/>
  <c r="CB68" i="84"/>
  <c r="CA68" i="84"/>
  <c r="BZ68" i="84"/>
  <c r="BY68" i="84"/>
  <c r="BX68" i="84"/>
  <c r="BW68" i="84"/>
  <c r="BV68" i="84"/>
  <c r="BU68" i="84"/>
  <c r="BT68" i="84"/>
  <c r="BS68" i="84"/>
  <c r="BR68" i="84"/>
  <c r="BQ68" i="84"/>
  <c r="BP68" i="84"/>
  <c r="BO68" i="84"/>
  <c r="BN68" i="84"/>
  <c r="BM68" i="84"/>
  <c r="BL68" i="84"/>
  <c r="BK68" i="84"/>
  <c r="BJ68" i="84"/>
  <c r="BI68" i="84"/>
  <c r="BH68" i="84"/>
  <c r="BG68" i="84"/>
  <c r="BF68" i="84"/>
  <c r="BE68" i="84"/>
  <c r="BD68" i="84"/>
  <c r="BC68" i="84"/>
  <c r="BB68" i="84"/>
  <c r="BA68" i="84"/>
  <c r="AZ68" i="84"/>
  <c r="AY68" i="84"/>
  <c r="AX68" i="84"/>
  <c r="AW68" i="84"/>
  <c r="AV68" i="84"/>
  <c r="AU68" i="84"/>
  <c r="AT68" i="84"/>
  <c r="AS68" i="84"/>
  <c r="AR68" i="84"/>
  <c r="AQ68" i="84"/>
  <c r="AP68" i="84"/>
  <c r="AO68" i="84"/>
  <c r="AN68" i="84"/>
  <c r="AM68" i="84"/>
  <c r="AL68" i="84"/>
  <c r="AK68" i="84"/>
  <c r="AJ68" i="84"/>
  <c r="AI68" i="84"/>
  <c r="AH68" i="84"/>
  <c r="AG68" i="84"/>
  <c r="AF68" i="84"/>
  <c r="AE68" i="84"/>
  <c r="AD68" i="84"/>
  <c r="AC68" i="84"/>
  <c r="AB68" i="84"/>
  <c r="AA68" i="84"/>
  <c r="Z68" i="84"/>
  <c r="Y68" i="84"/>
  <c r="X68" i="84"/>
  <c r="W68" i="84"/>
  <c r="V68" i="84"/>
  <c r="U68" i="84"/>
  <c r="T68" i="84"/>
  <c r="S68" i="84"/>
  <c r="R68" i="84"/>
  <c r="Q68" i="84"/>
  <c r="P68" i="84"/>
  <c r="O68" i="84"/>
  <c r="CV67" i="84"/>
  <c r="CU67" i="84"/>
  <c r="CT67" i="84"/>
  <c r="CS67" i="84"/>
  <c r="CR67" i="84"/>
  <c r="CQ67" i="84"/>
  <c r="CP67" i="84"/>
  <c r="CO67" i="84"/>
  <c r="CN67" i="84"/>
  <c r="CM67" i="84"/>
  <c r="CJ67" i="84"/>
  <c r="CI67" i="84"/>
  <c r="CH67" i="84"/>
  <c r="CG67" i="84"/>
  <c r="CF67" i="84"/>
  <c r="CE67" i="84"/>
  <c r="CD67" i="84"/>
  <c r="CC67" i="84"/>
  <c r="CB67" i="84"/>
  <c r="CA67" i="84"/>
  <c r="BZ67" i="84"/>
  <c r="BY67" i="84"/>
  <c r="BX67" i="84"/>
  <c r="BW67" i="84"/>
  <c r="BV67" i="84"/>
  <c r="BU67" i="84"/>
  <c r="BT67" i="84"/>
  <c r="BS67" i="84"/>
  <c r="BR67" i="84"/>
  <c r="BQ67" i="84"/>
  <c r="BP67" i="84"/>
  <c r="BO67" i="84"/>
  <c r="BN67" i="84"/>
  <c r="BM67" i="84"/>
  <c r="BL67" i="84"/>
  <c r="BK67" i="84"/>
  <c r="BJ67" i="84"/>
  <c r="BI67" i="84"/>
  <c r="BH67" i="84"/>
  <c r="BG67" i="84"/>
  <c r="BF67" i="84"/>
  <c r="BE67" i="84"/>
  <c r="BD67" i="84"/>
  <c r="BC67" i="84"/>
  <c r="BB67" i="84"/>
  <c r="BA67" i="84"/>
  <c r="AZ67" i="84"/>
  <c r="AY67" i="84"/>
  <c r="AX67" i="84"/>
  <c r="AW67" i="84"/>
  <c r="AV67" i="84"/>
  <c r="AU67" i="84"/>
  <c r="AT67" i="84"/>
  <c r="AS67" i="84"/>
  <c r="AR67" i="84"/>
  <c r="AQ67" i="84"/>
  <c r="AP67" i="84"/>
  <c r="AO67" i="84"/>
  <c r="AN67" i="84"/>
  <c r="AM67" i="84"/>
  <c r="AL67" i="84"/>
  <c r="AK67" i="84"/>
  <c r="AJ67" i="84"/>
  <c r="AI67" i="84"/>
  <c r="AH67" i="84"/>
  <c r="AG67" i="84"/>
  <c r="AF67" i="84"/>
  <c r="AE67" i="84"/>
  <c r="AD67" i="84"/>
  <c r="AC67" i="84"/>
  <c r="AB67" i="84"/>
  <c r="AA67" i="84"/>
  <c r="Z67" i="84"/>
  <c r="Y67" i="84"/>
  <c r="X67" i="84"/>
  <c r="W67" i="84"/>
  <c r="V67" i="84"/>
  <c r="U67" i="84"/>
  <c r="T67" i="84"/>
  <c r="S67" i="84"/>
  <c r="R67" i="84"/>
  <c r="Q67" i="84"/>
  <c r="P67" i="84"/>
  <c r="O67" i="84"/>
  <c r="CV66" i="84"/>
  <c r="CU66" i="84"/>
  <c r="CT66" i="84"/>
  <c r="CS66" i="84"/>
  <c r="CR66" i="84"/>
  <c r="CQ66" i="84"/>
  <c r="CP66" i="84"/>
  <c r="CO66" i="84"/>
  <c r="CN66" i="84"/>
  <c r="CM66" i="84"/>
  <c r="CJ66" i="84"/>
  <c r="CI66" i="84"/>
  <c r="CH66" i="84"/>
  <c r="CG66" i="84"/>
  <c r="CF66" i="84"/>
  <c r="CE66" i="84"/>
  <c r="CD66" i="84"/>
  <c r="CC66" i="84"/>
  <c r="CB66" i="84"/>
  <c r="CA66" i="84"/>
  <c r="BZ66" i="84"/>
  <c r="BY66" i="84"/>
  <c r="BX66" i="84"/>
  <c r="BW66" i="84"/>
  <c r="BV66" i="84"/>
  <c r="BU66" i="84"/>
  <c r="BT66" i="84"/>
  <c r="BS66" i="84"/>
  <c r="BR66" i="84"/>
  <c r="BQ66" i="84"/>
  <c r="BP66" i="84"/>
  <c r="BO66" i="84"/>
  <c r="BN66" i="84"/>
  <c r="BM66" i="84"/>
  <c r="BL66" i="84"/>
  <c r="BK66" i="84"/>
  <c r="BJ66" i="84"/>
  <c r="BI66" i="84"/>
  <c r="BH66" i="84"/>
  <c r="BG66" i="84"/>
  <c r="BF66" i="84"/>
  <c r="BE66" i="84"/>
  <c r="BD66" i="84"/>
  <c r="BC66" i="84"/>
  <c r="BB66" i="84"/>
  <c r="BA66" i="84"/>
  <c r="AZ66" i="84"/>
  <c r="AY66" i="84"/>
  <c r="AX66" i="84"/>
  <c r="AW66" i="84"/>
  <c r="AV66" i="84"/>
  <c r="AU66" i="84"/>
  <c r="AT66" i="84"/>
  <c r="AS66" i="84"/>
  <c r="AR66" i="84"/>
  <c r="AQ66" i="84"/>
  <c r="AP66" i="84"/>
  <c r="AO66" i="84"/>
  <c r="AN66" i="84"/>
  <c r="AM66" i="84"/>
  <c r="AL66" i="84"/>
  <c r="AK66" i="84"/>
  <c r="AJ66" i="84"/>
  <c r="AI66" i="84"/>
  <c r="AH66" i="84"/>
  <c r="AG66" i="84"/>
  <c r="AF66" i="84"/>
  <c r="AE66" i="84"/>
  <c r="AD66" i="84"/>
  <c r="AC66" i="84"/>
  <c r="AB66" i="84"/>
  <c r="AA66" i="84"/>
  <c r="Z66" i="84"/>
  <c r="Y66" i="84"/>
  <c r="X66" i="84"/>
  <c r="W66" i="84"/>
  <c r="V66" i="84"/>
  <c r="U66" i="84"/>
  <c r="T66" i="84"/>
  <c r="S66" i="84"/>
  <c r="R66" i="84"/>
  <c r="Q66" i="84"/>
  <c r="P66" i="84"/>
  <c r="O66" i="84"/>
  <c r="CV65" i="84"/>
  <c r="CU65" i="84"/>
  <c r="CT65" i="84"/>
  <c r="CS65" i="84"/>
  <c r="CR65" i="84"/>
  <c r="CQ65" i="84"/>
  <c r="CP65" i="84"/>
  <c r="CO65" i="84"/>
  <c r="CN65" i="84"/>
  <c r="CM65" i="84"/>
  <c r="CJ65" i="84"/>
  <c r="CI65" i="84"/>
  <c r="CH65" i="84"/>
  <c r="CG65" i="84"/>
  <c r="CF65" i="84"/>
  <c r="CE65" i="84"/>
  <c r="CD65" i="84"/>
  <c r="CC65" i="84"/>
  <c r="CB65" i="84"/>
  <c r="CA65" i="84"/>
  <c r="BZ65" i="84"/>
  <c r="BY65" i="84"/>
  <c r="BX65" i="84"/>
  <c r="BW65" i="84"/>
  <c r="BV65" i="84"/>
  <c r="BU65" i="84"/>
  <c r="BT65" i="84"/>
  <c r="BS65" i="84"/>
  <c r="BR65" i="84"/>
  <c r="BQ65" i="84"/>
  <c r="BP65" i="84"/>
  <c r="BO65" i="84"/>
  <c r="BN65" i="84"/>
  <c r="BM65" i="84"/>
  <c r="BL65" i="84"/>
  <c r="BK65" i="84"/>
  <c r="BJ65" i="84"/>
  <c r="BI65" i="84"/>
  <c r="BH65" i="84"/>
  <c r="BG65" i="84"/>
  <c r="BF65" i="84"/>
  <c r="BE65" i="84"/>
  <c r="BD65" i="84"/>
  <c r="BC65" i="84"/>
  <c r="BB65" i="84"/>
  <c r="BA65" i="84"/>
  <c r="AZ65" i="84"/>
  <c r="AY65" i="84"/>
  <c r="AX65" i="84"/>
  <c r="AW65" i="84"/>
  <c r="AV65" i="84"/>
  <c r="AU65" i="84"/>
  <c r="AT65" i="84"/>
  <c r="AS65" i="84"/>
  <c r="AR65" i="84"/>
  <c r="AQ65" i="84"/>
  <c r="AP65" i="84"/>
  <c r="AO65" i="84"/>
  <c r="AN65" i="84"/>
  <c r="AM65" i="84"/>
  <c r="AL65" i="84"/>
  <c r="AK65" i="84"/>
  <c r="AJ65" i="84"/>
  <c r="AI65" i="84"/>
  <c r="AH65" i="84"/>
  <c r="AG65" i="84"/>
  <c r="AF65" i="84"/>
  <c r="AE65" i="84"/>
  <c r="AD65" i="84"/>
  <c r="AC65" i="84"/>
  <c r="AB65" i="84"/>
  <c r="AA65" i="84"/>
  <c r="Z65" i="84"/>
  <c r="Y65" i="84"/>
  <c r="X65" i="84"/>
  <c r="W65" i="84"/>
  <c r="V65" i="84"/>
  <c r="U65" i="84"/>
  <c r="T65" i="84"/>
  <c r="S65" i="84"/>
  <c r="R65" i="84"/>
  <c r="Q65" i="84"/>
  <c r="P65" i="84"/>
  <c r="O65" i="84"/>
  <c r="CV64" i="84"/>
  <c r="CU64" i="84"/>
  <c r="CT64" i="84"/>
  <c r="CS64" i="84"/>
  <c r="CR64" i="84"/>
  <c r="CQ64" i="84"/>
  <c r="CP64" i="84"/>
  <c r="CO64" i="84"/>
  <c r="CN64" i="84"/>
  <c r="CM64" i="84"/>
  <c r="CJ64" i="84"/>
  <c r="CI64" i="84"/>
  <c r="CH64" i="84"/>
  <c r="CG64" i="84"/>
  <c r="CF64" i="84"/>
  <c r="CE64" i="84"/>
  <c r="CD64" i="84"/>
  <c r="CC64" i="84"/>
  <c r="CB64" i="84"/>
  <c r="CA64" i="84"/>
  <c r="BZ64" i="84"/>
  <c r="BY64" i="84"/>
  <c r="BX64" i="84"/>
  <c r="BW64" i="84"/>
  <c r="BV64" i="84"/>
  <c r="BU64" i="84"/>
  <c r="BT64" i="84"/>
  <c r="BS64" i="84"/>
  <c r="BR64" i="84"/>
  <c r="BQ64" i="84"/>
  <c r="BP64" i="84"/>
  <c r="BO64" i="84"/>
  <c r="BN64" i="84"/>
  <c r="BM64" i="84"/>
  <c r="BL64" i="84"/>
  <c r="BK64" i="84"/>
  <c r="BJ64" i="84"/>
  <c r="BI64" i="84"/>
  <c r="BH64" i="84"/>
  <c r="BG64" i="84"/>
  <c r="BF64" i="84"/>
  <c r="BE64" i="84"/>
  <c r="BD64" i="84"/>
  <c r="BC64" i="84"/>
  <c r="BB64" i="84"/>
  <c r="BA64" i="84"/>
  <c r="AZ64" i="84"/>
  <c r="AY64" i="84"/>
  <c r="AX64" i="84"/>
  <c r="AW64" i="84"/>
  <c r="AV64" i="84"/>
  <c r="AU64" i="84"/>
  <c r="AT64" i="84"/>
  <c r="AS64" i="84"/>
  <c r="AR64" i="84"/>
  <c r="AQ64" i="84"/>
  <c r="AP64" i="84"/>
  <c r="AO64" i="84"/>
  <c r="AN64" i="84"/>
  <c r="AM64" i="84"/>
  <c r="AL64" i="84"/>
  <c r="AK64" i="84"/>
  <c r="AJ64" i="84"/>
  <c r="AI64" i="84"/>
  <c r="AH64" i="84"/>
  <c r="AG64" i="84"/>
  <c r="AF64" i="84"/>
  <c r="AE64" i="84"/>
  <c r="AD64" i="84"/>
  <c r="AC64" i="84"/>
  <c r="AB64" i="84"/>
  <c r="AA64" i="84"/>
  <c r="Z64" i="84"/>
  <c r="Y64" i="84"/>
  <c r="X64" i="84"/>
  <c r="W64" i="84"/>
  <c r="V64" i="84"/>
  <c r="U64" i="84"/>
  <c r="T64" i="84"/>
  <c r="S64" i="84"/>
  <c r="R64" i="84"/>
  <c r="Q64" i="84"/>
  <c r="P64" i="84"/>
  <c r="O64" i="84"/>
  <c r="CV63" i="84"/>
  <c r="CU63" i="84"/>
  <c r="CT63" i="84"/>
  <c r="CS63" i="84"/>
  <c r="CR63" i="84"/>
  <c r="CQ63" i="84"/>
  <c r="CP63" i="84"/>
  <c r="CO63" i="84"/>
  <c r="CN63" i="84"/>
  <c r="CM63" i="84"/>
  <c r="CJ63" i="84"/>
  <c r="CI63" i="84"/>
  <c r="CH63" i="84"/>
  <c r="CG63" i="84"/>
  <c r="CF63" i="84"/>
  <c r="CE63" i="84"/>
  <c r="CD63" i="84"/>
  <c r="CC63" i="84"/>
  <c r="CB63" i="84"/>
  <c r="CA63" i="84"/>
  <c r="BZ63" i="84"/>
  <c r="BY63" i="84"/>
  <c r="BX63" i="84"/>
  <c r="BW63" i="84"/>
  <c r="BV63" i="84"/>
  <c r="BU63" i="84"/>
  <c r="BT63" i="84"/>
  <c r="BS63" i="84"/>
  <c r="BR63" i="84"/>
  <c r="BQ63" i="84"/>
  <c r="BP63" i="84"/>
  <c r="BO63" i="84"/>
  <c r="BN63" i="84"/>
  <c r="BM63" i="84"/>
  <c r="BL63" i="84"/>
  <c r="BK63" i="84"/>
  <c r="BJ63" i="84"/>
  <c r="BI63" i="84"/>
  <c r="BH63" i="84"/>
  <c r="BG63" i="84"/>
  <c r="BF63" i="84"/>
  <c r="BE63" i="84"/>
  <c r="BD63" i="84"/>
  <c r="BC63" i="84"/>
  <c r="BB63" i="84"/>
  <c r="BA63" i="84"/>
  <c r="AZ63" i="84"/>
  <c r="AY63" i="84"/>
  <c r="AX63" i="84"/>
  <c r="AW63" i="84"/>
  <c r="AV63" i="84"/>
  <c r="AU63" i="84"/>
  <c r="AT63" i="84"/>
  <c r="AS63" i="84"/>
  <c r="AR63" i="84"/>
  <c r="AQ63" i="84"/>
  <c r="AP63" i="84"/>
  <c r="AO63" i="84"/>
  <c r="AN63" i="84"/>
  <c r="AM63" i="84"/>
  <c r="AL63" i="84"/>
  <c r="AK63" i="84"/>
  <c r="AJ63" i="84"/>
  <c r="AI63" i="84"/>
  <c r="AH63" i="84"/>
  <c r="AG63" i="84"/>
  <c r="AF63" i="84"/>
  <c r="AE63" i="84"/>
  <c r="AD63" i="84"/>
  <c r="AC63" i="84"/>
  <c r="AB63" i="84"/>
  <c r="AA63" i="84"/>
  <c r="Z63" i="84"/>
  <c r="Y63" i="84"/>
  <c r="X63" i="84"/>
  <c r="W63" i="84"/>
  <c r="V63" i="84"/>
  <c r="U63" i="84"/>
  <c r="T63" i="84"/>
  <c r="S63" i="84"/>
  <c r="R63" i="84"/>
  <c r="Q63" i="84"/>
  <c r="P63" i="84"/>
  <c r="O63" i="84"/>
  <c r="CV62" i="84"/>
  <c r="CU62" i="84"/>
  <c r="CT62" i="84"/>
  <c r="CS62" i="84"/>
  <c r="CR62" i="84"/>
  <c r="CQ62" i="84"/>
  <c r="CP62" i="84"/>
  <c r="CO62" i="84"/>
  <c r="CN62" i="84"/>
  <c r="CM62" i="84"/>
  <c r="CJ62" i="84"/>
  <c r="CI62" i="84"/>
  <c r="CH62" i="84"/>
  <c r="CG62" i="84"/>
  <c r="CF62" i="84"/>
  <c r="CE62" i="84"/>
  <c r="CD62" i="84"/>
  <c r="CC62" i="84"/>
  <c r="CB62" i="84"/>
  <c r="CA62" i="84"/>
  <c r="BZ62" i="84"/>
  <c r="BY62" i="84"/>
  <c r="BX62" i="84"/>
  <c r="BW62" i="84"/>
  <c r="BV62" i="84"/>
  <c r="BU62" i="84"/>
  <c r="BT62" i="84"/>
  <c r="BS62" i="84"/>
  <c r="BR62" i="84"/>
  <c r="BQ62" i="84"/>
  <c r="BP62" i="84"/>
  <c r="BO62" i="84"/>
  <c r="BN62" i="84"/>
  <c r="BM62" i="84"/>
  <c r="BL62" i="84"/>
  <c r="BK62" i="84"/>
  <c r="BJ62" i="84"/>
  <c r="BI62" i="84"/>
  <c r="BH62" i="84"/>
  <c r="BG62" i="84"/>
  <c r="BF62" i="84"/>
  <c r="BE62" i="84"/>
  <c r="BD62" i="84"/>
  <c r="BC62" i="84"/>
  <c r="BB62" i="84"/>
  <c r="BA62" i="84"/>
  <c r="AZ62" i="84"/>
  <c r="AY62" i="84"/>
  <c r="AX62" i="84"/>
  <c r="AW62" i="84"/>
  <c r="AV62" i="84"/>
  <c r="AU62" i="84"/>
  <c r="AT62" i="84"/>
  <c r="AS62" i="84"/>
  <c r="AR62" i="84"/>
  <c r="AQ62" i="84"/>
  <c r="AP62" i="84"/>
  <c r="AO62" i="84"/>
  <c r="AN62" i="84"/>
  <c r="AM62" i="84"/>
  <c r="AL62" i="84"/>
  <c r="AK62" i="84"/>
  <c r="AJ62" i="84"/>
  <c r="AI62" i="84"/>
  <c r="AH62" i="84"/>
  <c r="AG62" i="84"/>
  <c r="AF62" i="84"/>
  <c r="AE62" i="84"/>
  <c r="AD62" i="84"/>
  <c r="AC62" i="84"/>
  <c r="AB62" i="84"/>
  <c r="AA62" i="84"/>
  <c r="Z62" i="84"/>
  <c r="Y62" i="84"/>
  <c r="X62" i="84"/>
  <c r="W62" i="84"/>
  <c r="V62" i="84"/>
  <c r="U62" i="84"/>
  <c r="T62" i="84"/>
  <c r="S62" i="84"/>
  <c r="R62" i="84"/>
  <c r="Q62" i="84"/>
  <c r="P62" i="84"/>
  <c r="O62" i="84"/>
  <c r="CV61" i="84"/>
  <c r="CU61" i="84"/>
  <c r="CT61" i="84"/>
  <c r="CS61" i="84"/>
  <c r="CR61" i="84"/>
  <c r="CQ61" i="84"/>
  <c r="CP61" i="84"/>
  <c r="CO61" i="84"/>
  <c r="CN61" i="84"/>
  <c r="CM61" i="84"/>
  <c r="CJ61" i="84"/>
  <c r="CI61" i="84"/>
  <c r="CH61" i="84"/>
  <c r="CG61" i="84"/>
  <c r="CF61" i="84"/>
  <c r="CE61" i="84"/>
  <c r="CD61" i="84"/>
  <c r="CC61" i="84"/>
  <c r="CB61" i="84"/>
  <c r="CA61" i="84"/>
  <c r="BZ61" i="84"/>
  <c r="BY61" i="84"/>
  <c r="BX61" i="84"/>
  <c r="BW61" i="84"/>
  <c r="BV61" i="84"/>
  <c r="BU61" i="84"/>
  <c r="BT61" i="84"/>
  <c r="BS61" i="84"/>
  <c r="BR61" i="84"/>
  <c r="BQ61" i="84"/>
  <c r="BP61" i="84"/>
  <c r="BO61" i="84"/>
  <c r="BN61" i="84"/>
  <c r="BM61" i="84"/>
  <c r="BL61" i="84"/>
  <c r="BK61" i="84"/>
  <c r="BJ61" i="84"/>
  <c r="BI61" i="84"/>
  <c r="BH61" i="84"/>
  <c r="BG61" i="84"/>
  <c r="BF61" i="84"/>
  <c r="BE61" i="84"/>
  <c r="BD61" i="84"/>
  <c r="BC61" i="84"/>
  <c r="BB61" i="84"/>
  <c r="BA61" i="84"/>
  <c r="AZ61" i="84"/>
  <c r="AY61" i="84"/>
  <c r="AX61" i="84"/>
  <c r="AW61" i="84"/>
  <c r="AV61" i="84"/>
  <c r="AU61" i="84"/>
  <c r="AT61" i="84"/>
  <c r="AS61" i="84"/>
  <c r="AR61" i="84"/>
  <c r="AQ61" i="84"/>
  <c r="AP61" i="84"/>
  <c r="AO61" i="84"/>
  <c r="AN61" i="84"/>
  <c r="AM61" i="84"/>
  <c r="AL61" i="84"/>
  <c r="AK61" i="84"/>
  <c r="AJ61" i="84"/>
  <c r="AI61" i="84"/>
  <c r="AH61" i="84"/>
  <c r="AG61" i="84"/>
  <c r="AF61" i="84"/>
  <c r="AE61" i="84"/>
  <c r="AD61" i="84"/>
  <c r="AC61" i="84"/>
  <c r="AB61" i="84"/>
  <c r="AA61" i="84"/>
  <c r="Z61" i="84"/>
  <c r="Y61" i="84"/>
  <c r="X61" i="84"/>
  <c r="W61" i="84"/>
  <c r="V61" i="84"/>
  <c r="U61" i="84"/>
  <c r="T61" i="84"/>
  <c r="S61" i="84"/>
  <c r="R61" i="84"/>
  <c r="Q61" i="84"/>
  <c r="P61" i="84"/>
  <c r="O61" i="84"/>
  <c r="CV60" i="84"/>
  <c r="CU60" i="84"/>
  <c r="CT60" i="84"/>
  <c r="CS60" i="84"/>
  <c r="CR60" i="84"/>
  <c r="CQ60" i="84"/>
  <c r="CP60" i="84"/>
  <c r="CO60" i="84"/>
  <c r="CN60" i="84"/>
  <c r="CM60" i="84"/>
  <c r="CJ60" i="84"/>
  <c r="CI60" i="84"/>
  <c r="CH60" i="84"/>
  <c r="CG60" i="84"/>
  <c r="CF60" i="84"/>
  <c r="CE60" i="84"/>
  <c r="CD60" i="84"/>
  <c r="CC60" i="84"/>
  <c r="CB60" i="84"/>
  <c r="CA60" i="84"/>
  <c r="BZ60" i="84"/>
  <c r="BY60" i="84"/>
  <c r="BX60" i="84"/>
  <c r="BW60" i="84"/>
  <c r="BV60" i="84"/>
  <c r="BU60" i="84"/>
  <c r="BT60" i="84"/>
  <c r="BS60" i="84"/>
  <c r="BR60" i="84"/>
  <c r="BQ60" i="84"/>
  <c r="BP60" i="84"/>
  <c r="BO60" i="84"/>
  <c r="BN60" i="84"/>
  <c r="BM60" i="84"/>
  <c r="BL60" i="84"/>
  <c r="BK60" i="84"/>
  <c r="BJ60" i="84"/>
  <c r="BI60" i="84"/>
  <c r="BH60" i="84"/>
  <c r="BG60" i="84"/>
  <c r="BF60" i="84"/>
  <c r="BE60" i="84"/>
  <c r="BD60" i="84"/>
  <c r="BC60" i="84"/>
  <c r="BB60" i="84"/>
  <c r="BA60" i="84"/>
  <c r="AZ60" i="84"/>
  <c r="AY60" i="84"/>
  <c r="AX60" i="84"/>
  <c r="AW60" i="84"/>
  <c r="AV60" i="84"/>
  <c r="AU60" i="84"/>
  <c r="AT60" i="84"/>
  <c r="AS60" i="84"/>
  <c r="AR60" i="84"/>
  <c r="AQ60" i="84"/>
  <c r="AP60" i="84"/>
  <c r="AO60" i="84"/>
  <c r="AN60" i="84"/>
  <c r="AM60" i="84"/>
  <c r="AL60" i="84"/>
  <c r="AK60" i="84"/>
  <c r="AJ60" i="84"/>
  <c r="AI60" i="84"/>
  <c r="AH60" i="84"/>
  <c r="AG60" i="84"/>
  <c r="AF60" i="84"/>
  <c r="AE60" i="84"/>
  <c r="AD60" i="84"/>
  <c r="AC60" i="84"/>
  <c r="AB60" i="84"/>
  <c r="AA60" i="84"/>
  <c r="Z60" i="84"/>
  <c r="Y60" i="84"/>
  <c r="X60" i="84"/>
  <c r="W60" i="84"/>
  <c r="V60" i="84"/>
  <c r="U60" i="84"/>
  <c r="T60" i="84"/>
  <c r="S60" i="84"/>
  <c r="R60" i="84"/>
  <c r="Q60" i="84"/>
  <c r="P60" i="84"/>
  <c r="O60" i="84"/>
  <c r="CV59" i="84"/>
  <c r="CU59" i="84"/>
  <c r="CT59" i="84"/>
  <c r="CS59" i="84"/>
  <c r="CR59" i="84"/>
  <c r="CQ59" i="84"/>
  <c r="CP59" i="84"/>
  <c r="CO59" i="84"/>
  <c r="CN59" i="84"/>
  <c r="CM59" i="84"/>
  <c r="CJ59" i="84"/>
  <c r="CI59" i="84"/>
  <c r="CH59" i="84"/>
  <c r="CG59" i="84"/>
  <c r="CF59" i="84"/>
  <c r="CE59" i="84"/>
  <c r="CD59" i="84"/>
  <c r="CC59" i="84"/>
  <c r="CB59" i="84"/>
  <c r="CA59" i="84"/>
  <c r="BZ59" i="84"/>
  <c r="BY59" i="84"/>
  <c r="BX59" i="84"/>
  <c r="BW59" i="84"/>
  <c r="BV59" i="84"/>
  <c r="BU59" i="84"/>
  <c r="BT59" i="84"/>
  <c r="BS59" i="84"/>
  <c r="BR59" i="84"/>
  <c r="BQ59" i="84"/>
  <c r="BP59" i="84"/>
  <c r="BO59" i="84"/>
  <c r="BN59" i="84"/>
  <c r="BM59" i="84"/>
  <c r="BL59" i="84"/>
  <c r="BK59" i="84"/>
  <c r="BJ59" i="84"/>
  <c r="BI59" i="84"/>
  <c r="BH59" i="84"/>
  <c r="BG59" i="84"/>
  <c r="BF59" i="84"/>
  <c r="BE59" i="84"/>
  <c r="BD59" i="84"/>
  <c r="BC59" i="84"/>
  <c r="BB59" i="84"/>
  <c r="BA59" i="84"/>
  <c r="AZ59" i="84"/>
  <c r="AY59" i="84"/>
  <c r="AX59" i="84"/>
  <c r="AW59" i="84"/>
  <c r="AV59" i="84"/>
  <c r="AU59" i="84"/>
  <c r="AT59" i="84"/>
  <c r="AS59" i="84"/>
  <c r="AR59" i="84"/>
  <c r="AQ59" i="84"/>
  <c r="AP59" i="84"/>
  <c r="AO59" i="84"/>
  <c r="AN59" i="84"/>
  <c r="AM59" i="84"/>
  <c r="AL59" i="84"/>
  <c r="AK59" i="84"/>
  <c r="AJ59" i="84"/>
  <c r="AI59" i="84"/>
  <c r="AH59" i="84"/>
  <c r="AG59" i="84"/>
  <c r="AF59" i="84"/>
  <c r="AE59" i="84"/>
  <c r="AD59" i="84"/>
  <c r="AC59" i="84"/>
  <c r="AB59" i="84"/>
  <c r="AA59" i="84"/>
  <c r="Z59" i="84"/>
  <c r="Y59" i="84"/>
  <c r="X59" i="84"/>
  <c r="W59" i="84"/>
  <c r="V59" i="84"/>
  <c r="U59" i="84"/>
  <c r="T59" i="84"/>
  <c r="S59" i="84"/>
  <c r="R59" i="84"/>
  <c r="Q59" i="84"/>
  <c r="P59" i="84"/>
  <c r="O59" i="84"/>
  <c r="CV58" i="84"/>
  <c r="CU58" i="84"/>
  <c r="CT58" i="84"/>
  <c r="CS58" i="84"/>
  <c r="CR58" i="84"/>
  <c r="CQ58" i="84"/>
  <c r="CP58" i="84"/>
  <c r="CO58" i="84"/>
  <c r="CN58" i="84"/>
  <c r="CM58" i="84"/>
  <c r="CJ58" i="84"/>
  <c r="CI58" i="84"/>
  <c r="CH58" i="84"/>
  <c r="CG58" i="84"/>
  <c r="CF58" i="84"/>
  <c r="CE58" i="84"/>
  <c r="CD58" i="84"/>
  <c r="CC58" i="84"/>
  <c r="CB58" i="84"/>
  <c r="CA58" i="84"/>
  <c r="BZ58" i="84"/>
  <c r="BY58" i="84"/>
  <c r="BX58" i="84"/>
  <c r="BW58" i="84"/>
  <c r="BV58" i="84"/>
  <c r="BU58" i="84"/>
  <c r="BT58" i="84"/>
  <c r="BS58" i="84"/>
  <c r="BR58" i="84"/>
  <c r="BQ58" i="84"/>
  <c r="BP58" i="84"/>
  <c r="BO58" i="84"/>
  <c r="BN58" i="84"/>
  <c r="BM58" i="84"/>
  <c r="BL58" i="84"/>
  <c r="BK58" i="84"/>
  <c r="BJ58" i="84"/>
  <c r="BI58" i="84"/>
  <c r="BH58" i="84"/>
  <c r="BG58" i="84"/>
  <c r="BF58" i="84"/>
  <c r="BE58" i="84"/>
  <c r="BD58" i="84"/>
  <c r="BC58" i="84"/>
  <c r="BB58" i="84"/>
  <c r="BA58" i="84"/>
  <c r="AZ58" i="84"/>
  <c r="AY58" i="84"/>
  <c r="AX58" i="84"/>
  <c r="AW58" i="84"/>
  <c r="AV58" i="84"/>
  <c r="AU58" i="84"/>
  <c r="AT58" i="84"/>
  <c r="AS58" i="84"/>
  <c r="AR58" i="84"/>
  <c r="AQ58" i="84"/>
  <c r="AP58" i="84"/>
  <c r="AO58" i="84"/>
  <c r="AN58" i="84"/>
  <c r="AM58" i="84"/>
  <c r="AL58" i="84"/>
  <c r="AK58" i="84"/>
  <c r="AJ58" i="84"/>
  <c r="AI58" i="84"/>
  <c r="AH58" i="84"/>
  <c r="AG58" i="84"/>
  <c r="AF58" i="84"/>
  <c r="AE58" i="84"/>
  <c r="AD58" i="84"/>
  <c r="AC58" i="84"/>
  <c r="AB58" i="84"/>
  <c r="AA58" i="84"/>
  <c r="Z58" i="84"/>
  <c r="Y58" i="84"/>
  <c r="X58" i="84"/>
  <c r="W58" i="84"/>
  <c r="V58" i="84"/>
  <c r="U58" i="84"/>
  <c r="T58" i="84"/>
  <c r="S58" i="84"/>
  <c r="R58" i="84"/>
  <c r="Q58" i="84"/>
  <c r="P58" i="84"/>
  <c r="O58" i="84"/>
  <c r="CV57" i="84"/>
  <c r="CU57" i="84"/>
  <c r="CT57" i="84"/>
  <c r="CS57" i="84"/>
  <c r="CR57" i="84"/>
  <c r="CQ57" i="84"/>
  <c r="CP57" i="84"/>
  <c r="CO57" i="84"/>
  <c r="CN57" i="84"/>
  <c r="CM57" i="84"/>
  <c r="CJ57" i="84"/>
  <c r="CI57" i="84"/>
  <c r="CH57" i="84"/>
  <c r="CG57" i="84"/>
  <c r="CF57" i="84"/>
  <c r="CE57" i="84"/>
  <c r="CD57" i="84"/>
  <c r="CC57" i="84"/>
  <c r="CB57" i="84"/>
  <c r="CA57" i="84"/>
  <c r="BZ57" i="84"/>
  <c r="BY57" i="84"/>
  <c r="BX57" i="84"/>
  <c r="BW57" i="84"/>
  <c r="BV57" i="84"/>
  <c r="BU57" i="84"/>
  <c r="BT57" i="84"/>
  <c r="BS57" i="84"/>
  <c r="BR57" i="84"/>
  <c r="BQ57" i="84"/>
  <c r="BP57" i="84"/>
  <c r="BO57" i="84"/>
  <c r="BN57" i="84"/>
  <c r="BM57" i="84"/>
  <c r="BL57" i="84"/>
  <c r="BK57" i="84"/>
  <c r="BJ57" i="84"/>
  <c r="BI57" i="84"/>
  <c r="BH57" i="84"/>
  <c r="BG57" i="84"/>
  <c r="BF57" i="84"/>
  <c r="BE57" i="84"/>
  <c r="BD57" i="84"/>
  <c r="BC57" i="84"/>
  <c r="BB57" i="84"/>
  <c r="BA57" i="84"/>
  <c r="AZ57" i="84"/>
  <c r="AY57" i="84"/>
  <c r="AX57" i="84"/>
  <c r="AW57" i="84"/>
  <c r="AV57" i="84"/>
  <c r="AU57" i="84"/>
  <c r="AT57" i="84"/>
  <c r="AS57" i="84"/>
  <c r="AR57" i="84"/>
  <c r="AQ57" i="84"/>
  <c r="AP57" i="84"/>
  <c r="AO57" i="84"/>
  <c r="AN57" i="84"/>
  <c r="AM57" i="84"/>
  <c r="AL57" i="84"/>
  <c r="AK57" i="84"/>
  <c r="AJ57" i="84"/>
  <c r="AI57" i="84"/>
  <c r="AH57" i="84"/>
  <c r="AG57" i="84"/>
  <c r="AF57" i="84"/>
  <c r="AE57" i="84"/>
  <c r="AD57" i="84"/>
  <c r="AC57" i="84"/>
  <c r="AB57" i="84"/>
  <c r="AA57" i="84"/>
  <c r="Z57" i="84"/>
  <c r="Y57" i="84"/>
  <c r="X57" i="84"/>
  <c r="W57" i="84"/>
  <c r="V57" i="84"/>
  <c r="U57" i="84"/>
  <c r="T57" i="84"/>
  <c r="S57" i="84"/>
  <c r="R57" i="84"/>
  <c r="Q57" i="84"/>
  <c r="P57" i="84"/>
  <c r="O57" i="84"/>
  <c r="CV56" i="84"/>
  <c r="CU56" i="84"/>
  <c r="CT56" i="84"/>
  <c r="CS56" i="84"/>
  <c r="CR56" i="84"/>
  <c r="CQ56" i="84"/>
  <c r="CP56" i="84"/>
  <c r="CO56" i="84"/>
  <c r="CN56" i="84"/>
  <c r="CM56" i="84"/>
  <c r="CJ56" i="84"/>
  <c r="CI56" i="84"/>
  <c r="CH56" i="84"/>
  <c r="CG56" i="84"/>
  <c r="CF56" i="84"/>
  <c r="CE56" i="84"/>
  <c r="CD56" i="84"/>
  <c r="CC56" i="84"/>
  <c r="CB56" i="84"/>
  <c r="CA56" i="84"/>
  <c r="BZ56" i="84"/>
  <c r="BY56" i="84"/>
  <c r="BX56" i="84"/>
  <c r="BW56" i="84"/>
  <c r="BV56" i="84"/>
  <c r="BU56" i="84"/>
  <c r="BT56" i="84"/>
  <c r="BS56" i="84"/>
  <c r="BR56" i="84"/>
  <c r="BQ56" i="84"/>
  <c r="BP56" i="84"/>
  <c r="BO56" i="84"/>
  <c r="BN56" i="84"/>
  <c r="BM56" i="84"/>
  <c r="BL56" i="84"/>
  <c r="BK56" i="84"/>
  <c r="BJ56" i="84"/>
  <c r="BI56" i="84"/>
  <c r="BH56" i="84"/>
  <c r="BG56" i="84"/>
  <c r="BF56" i="84"/>
  <c r="BE56" i="84"/>
  <c r="BD56" i="84"/>
  <c r="BC56" i="84"/>
  <c r="BB56" i="84"/>
  <c r="BA56" i="84"/>
  <c r="AZ56" i="84"/>
  <c r="AY56" i="84"/>
  <c r="AX56" i="84"/>
  <c r="AW56" i="84"/>
  <c r="AV56" i="84"/>
  <c r="AU56" i="84"/>
  <c r="AT56" i="84"/>
  <c r="AS56" i="84"/>
  <c r="AR56" i="84"/>
  <c r="AQ56" i="84"/>
  <c r="AP56" i="84"/>
  <c r="AO56" i="84"/>
  <c r="AN56" i="84"/>
  <c r="AM56" i="84"/>
  <c r="AL56" i="84"/>
  <c r="AK56" i="84"/>
  <c r="AJ56" i="84"/>
  <c r="AI56" i="84"/>
  <c r="AH56" i="84"/>
  <c r="AG56" i="84"/>
  <c r="AF56" i="84"/>
  <c r="AE56" i="84"/>
  <c r="AD56" i="84"/>
  <c r="AC56" i="84"/>
  <c r="AB56" i="84"/>
  <c r="AA56" i="84"/>
  <c r="Z56" i="84"/>
  <c r="Y56" i="84"/>
  <c r="X56" i="84"/>
  <c r="W56" i="84"/>
  <c r="V56" i="84"/>
  <c r="U56" i="84"/>
  <c r="T56" i="84"/>
  <c r="S56" i="84"/>
  <c r="R56" i="84"/>
  <c r="Q56" i="84"/>
  <c r="P56" i="84"/>
  <c r="O56" i="84"/>
  <c r="CV55" i="84"/>
  <c r="CU55" i="84"/>
  <c r="CT55" i="84"/>
  <c r="CS55" i="84"/>
  <c r="CR55" i="84"/>
  <c r="CQ55" i="84"/>
  <c r="CP55" i="84"/>
  <c r="CO55" i="84"/>
  <c r="CN55" i="84"/>
  <c r="CM55" i="84"/>
  <c r="CJ55" i="84"/>
  <c r="CI55" i="84"/>
  <c r="CH55" i="84"/>
  <c r="CG55" i="84"/>
  <c r="CF55" i="84"/>
  <c r="CE55" i="84"/>
  <c r="CD55" i="84"/>
  <c r="CC55" i="84"/>
  <c r="CB55" i="84"/>
  <c r="CA55" i="84"/>
  <c r="BZ55" i="84"/>
  <c r="BY55" i="84"/>
  <c r="BX55" i="84"/>
  <c r="BW55" i="84"/>
  <c r="BV55" i="84"/>
  <c r="BU55" i="84"/>
  <c r="BT55" i="84"/>
  <c r="BS55" i="84"/>
  <c r="BR55" i="84"/>
  <c r="BQ55" i="84"/>
  <c r="BP55" i="84"/>
  <c r="BO55" i="84"/>
  <c r="BN55" i="84"/>
  <c r="BM55" i="84"/>
  <c r="BL55" i="84"/>
  <c r="BK55" i="84"/>
  <c r="BJ55" i="84"/>
  <c r="BI55" i="84"/>
  <c r="BH55" i="84"/>
  <c r="BG55" i="84"/>
  <c r="BF55" i="84"/>
  <c r="BE55" i="84"/>
  <c r="BD55" i="84"/>
  <c r="BC55" i="84"/>
  <c r="BB55" i="84"/>
  <c r="BA55" i="84"/>
  <c r="AZ55" i="84"/>
  <c r="AY55" i="84"/>
  <c r="AX55" i="84"/>
  <c r="AW55" i="84"/>
  <c r="AV55" i="84"/>
  <c r="AU55" i="84"/>
  <c r="AT55" i="84"/>
  <c r="AS55" i="84"/>
  <c r="AR55" i="84"/>
  <c r="AQ55" i="84"/>
  <c r="AP55" i="84"/>
  <c r="AO55" i="84"/>
  <c r="AN55" i="84"/>
  <c r="AM55" i="84"/>
  <c r="AL55" i="84"/>
  <c r="AK55" i="84"/>
  <c r="AJ55" i="84"/>
  <c r="AI55" i="84"/>
  <c r="AH55" i="84"/>
  <c r="AG55" i="84"/>
  <c r="AF55" i="84"/>
  <c r="AE55" i="84"/>
  <c r="AD55" i="84"/>
  <c r="AC55" i="84"/>
  <c r="AB55" i="84"/>
  <c r="AA55" i="84"/>
  <c r="Z55" i="84"/>
  <c r="Y55" i="84"/>
  <c r="X55" i="84"/>
  <c r="W55" i="84"/>
  <c r="V55" i="84"/>
  <c r="U55" i="84"/>
  <c r="T55" i="84"/>
  <c r="S55" i="84"/>
  <c r="R55" i="84"/>
  <c r="Q55" i="84"/>
  <c r="P55" i="84"/>
  <c r="O55" i="84"/>
  <c r="CV54" i="84"/>
  <c r="CU54" i="84"/>
  <c r="CT54" i="84"/>
  <c r="CS54" i="84"/>
  <c r="CR54" i="84"/>
  <c r="CQ54" i="84"/>
  <c r="CP54" i="84"/>
  <c r="CO54" i="84"/>
  <c r="CN54" i="84"/>
  <c r="CM54" i="84"/>
  <c r="CJ54" i="84"/>
  <c r="CI54" i="84"/>
  <c r="CH54" i="84"/>
  <c r="CG54" i="84"/>
  <c r="CF54" i="84"/>
  <c r="CE54" i="84"/>
  <c r="CD54" i="84"/>
  <c r="CC54" i="84"/>
  <c r="CB54" i="84"/>
  <c r="CA54" i="84"/>
  <c r="BZ54" i="84"/>
  <c r="BY54" i="84"/>
  <c r="BX54" i="84"/>
  <c r="BW54" i="84"/>
  <c r="BV54" i="84"/>
  <c r="BU54" i="84"/>
  <c r="BT54" i="84"/>
  <c r="BS54" i="84"/>
  <c r="BR54" i="84"/>
  <c r="BQ54" i="84"/>
  <c r="BP54" i="84"/>
  <c r="BO54" i="84"/>
  <c r="BN54" i="84"/>
  <c r="BM54" i="84"/>
  <c r="BL54" i="84"/>
  <c r="BK54" i="84"/>
  <c r="BJ54" i="84"/>
  <c r="BI54" i="84"/>
  <c r="BH54" i="84"/>
  <c r="BG54" i="84"/>
  <c r="BF54" i="84"/>
  <c r="BE54" i="84"/>
  <c r="BD54" i="84"/>
  <c r="BC54" i="84"/>
  <c r="BB54" i="84"/>
  <c r="BA54" i="84"/>
  <c r="AZ54" i="84"/>
  <c r="AY54" i="84"/>
  <c r="AX54" i="84"/>
  <c r="AW54" i="84"/>
  <c r="AV54" i="84"/>
  <c r="AU54" i="84"/>
  <c r="AT54" i="84"/>
  <c r="AS54" i="84"/>
  <c r="AR54" i="84"/>
  <c r="AQ54" i="84"/>
  <c r="AP54" i="84"/>
  <c r="AO54" i="84"/>
  <c r="AN54" i="84"/>
  <c r="AM54" i="84"/>
  <c r="AL54" i="84"/>
  <c r="AK54" i="84"/>
  <c r="AJ54" i="84"/>
  <c r="AI54" i="84"/>
  <c r="AH54" i="84"/>
  <c r="AG54" i="84"/>
  <c r="AF54" i="84"/>
  <c r="AE54" i="84"/>
  <c r="AD54" i="84"/>
  <c r="AC54" i="84"/>
  <c r="AB54" i="84"/>
  <c r="AA54" i="84"/>
  <c r="Z54" i="84"/>
  <c r="Y54" i="84"/>
  <c r="X54" i="84"/>
  <c r="W54" i="84"/>
  <c r="V54" i="84"/>
  <c r="U54" i="84"/>
  <c r="T54" i="84"/>
  <c r="S54" i="84"/>
  <c r="R54" i="84"/>
  <c r="Q54" i="84"/>
  <c r="P54" i="84"/>
  <c r="O54" i="84"/>
  <c r="CV53" i="84"/>
  <c r="CU53" i="84"/>
  <c r="CT53" i="84"/>
  <c r="CS53" i="84"/>
  <c r="CR53" i="84"/>
  <c r="CQ53" i="84"/>
  <c r="CP53" i="84"/>
  <c r="CO53" i="84"/>
  <c r="CN53" i="84"/>
  <c r="CM53" i="84"/>
  <c r="CJ53" i="84"/>
  <c r="CI53" i="84"/>
  <c r="CH53" i="84"/>
  <c r="CG53" i="84"/>
  <c r="CF53" i="84"/>
  <c r="CE53" i="84"/>
  <c r="CD53" i="84"/>
  <c r="CC53" i="84"/>
  <c r="CB53" i="84"/>
  <c r="CA53" i="84"/>
  <c r="BZ53" i="84"/>
  <c r="BY53" i="84"/>
  <c r="BX53" i="84"/>
  <c r="BW53" i="84"/>
  <c r="BV53" i="84"/>
  <c r="BU53" i="84"/>
  <c r="BT53" i="84"/>
  <c r="BS53" i="84"/>
  <c r="BR53" i="84"/>
  <c r="BQ53" i="84"/>
  <c r="BP53" i="84"/>
  <c r="BO53" i="84"/>
  <c r="BN53" i="84"/>
  <c r="BM53" i="84"/>
  <c r="BL53" i="84"/>
  <c r="BK53" i="84"/>
  <c r="BJ53" i="84"/>
  <c r="BI53" i="84"/>
  <c r="BH53" i="84"/>
  <c r="BG53" i="84"/>
  <c r="BF53" i="84"/>
  <c r="BE53" i="84"/>
  <c r="BD53" i="84"/>
  <c r="BC53" i="84"/>
  <c r="BB53" i="84"/>
  <c r="BA53" i="84"/>
  <c r="AZ53" i="84"/>
  <c r="AY53" i="84"/>
  <c r="AX53" i="84"/>
  <c r="AW53" i="84"/>
  <c r="AV53" i="84"/>
  <c r="AU53" i="84"/>
  <c r="AT53" i="84"/>
  <c r="AS53" i="84"/>
  <c r="AR53" i="84"/>
  <c r="AQ53" i="84"/>
  <c r="AP53" i="84"/>
  <c r="AO53" i="84"/>
  <c r="AN53" i="84"/>
  <c r="AM53" i="84"/>
  <c r="AL53" i="84"/>
  <c r="AK53" i="84"/>
  <c r="AJ53" i="84"/>
  <c r="AI53" i="84"/>
  <c r="AH53" i="84"/>
  <c r="AG53" i="84"/>
  <c r="AF53" i="84"/>
  <c r="AE53" i="84"/>
  <c r="AD53" i="84"/>
  <c r="AC53" i="84"/>
  <c r="AB53" i="84"/>
  <c r="AA53" i="84"/>
  <c r="Z53" i="84"/>
  <c r="Y53" i="84"/>
  <c r="X53" i="84"/>
  <c r="W53" i="84"/>
  <c r="V53" i="84"/>
  <c r="U53" i="84"/>
  <c r="T53" i="84"/>
  <c r="S53" i="84"/>
  <c r="R53" i="84"/>
  <c r="Q53" i="84"/>
  <c r="P53" i="84"/>
  <c r="O53" i="84"/>
  <c r="CV52" i="84"/>
  <c r="CU52" i="84"/>
  <c r="CT52" i="84"/>
  <c r="CS52" i="84"/>
  <c r="CR52" i="84"/>
  <c r="CQ52" i="84"/>
  <c r="CP52" i="84"/>
  <c r="CO52" i="84"/>
  <c r="CN52" i="84"/>
  <c r="CM52" i="84"/>
  <c r="CJ52" i="84"/>
  <c r="CI52" i="84"/>
  <c r="CH52" i="84"/>
  <c r="CG52" i="84"/>
  <c r="CF52" i="84"/>
  <c r="CE52" i="84"/>
  <c r="CD52" i="84"/>
  <c r="CC52" i="84"/>
  <c r="CB52" i="84"/>
  <c r="CA52" i="84"/>
  <c r="BZ52" i="84"/>
  <c r="BY52" i="84"/>
  <c r="BX52" i="84"/>
  <c r="BW52" i="84"/>
  <c r="BV52" i="84"/>
  <c r="BU52" i="84"/>
  <c r="BT52" i="84"/>
  <c r="BS52" i="84"/>
  <c r="BR52" i="84"/>
  <c r="BQ52" i="84"/>
  <c r="BP52" i="84"/>
  <c r="BO52" i="84"/>
  <c r="BN52" i="84"/>
  <c r="BM52" i="84"/>
  <c r="BL52" i="84"/>
  <c r="BK52" i="84"/>
  <c r="BJ52" i="84"/>
  <c r="BI52" i="84"/>
  <c r="BH52" i="84"/>
  <c r="BG52" i="84"/>
  <c r="BF52" i="84"/>
  <c r="BE52" i="84"/>
  <c r="BD52" i="84"/>
  <c r="BC52" i="84"/>
  <c r="BB52" i="84"/>
  <c r="BA52" i="84"/>
  <c r="AZ52" i="84"/>
  <c r="AY52" i="84"/>
  <c r="AX52" i="84"/>
  <c r="AW52" i="84"/>
  <c r="AV52" i="84"/>
  <c r="AU52" i="84"/>
  <c r="AT52" i="84"/>
  <c r="AS52" i="84"/>
  <c r="AR52" i="84"/>
  <c r="AQ52" i="84"/>
  <c r="AP52" i="84"/>
  <c r="AO52" i="84"/>
  <c r="AN52" i="84"/>
  <c r="AM52" i="84"/>
  <c r="AL52" i="84"/>
  <c r="AK52" i="84"/>
  <c r="AJ52" i="84"/>
  <c r="AI52" i="84"/>
  <c r="AH52" i="84"/>
  <c r="AG52" i="84"/>
  <c r="AF52" i="84"/>
  <c r="AE52" i="84"/>
  <c r="AD52" i="84"/>
  <c r="AC52" i="84"/>
  <c r="AB52" i="84"/>
  <c r="AA52" i="84"/>
  <c r="Z52" i="84"/>
  <c r="Y52" i="84"/>
  <c r="X52" i="84"/>
  <c r="W52" i="84"/>
  <c r="V52" i="84"/>
  <c r="U52" i="84"/>
  <c r="T52" i="84"/>
  <c r="S52" i="84"/>
  <c r="R52" i="84"/>
  <c r="Q52" i="84"/>
  <c r="P52" i="84"/>
  <c r="O52" i="84"/>
  <c r="CV51" i="84"/>
  <c r="CU51" i="84"/>
  <c r="CT51" i="84"/>
  <c r="CS51" i="84"/>
  <c r="CR51" i="84"/>
  <c r="CQ51" i="84"/>
  <c r="CP51" i="84"/>
  <c r="CO51" i="84"/>
  <c r="CN51" i="84"/>
  <c r="CM51" i="84"/>
  <c r="CJ51" i="84"/>
  <c r="CI51" i="84"/>
  <c r="CH51" i="84"/>
  <c r="CG51" i="84"/>
  <c r="CF51" i="84"/>
  <c r="CE51" i="84"/>
  <c r="CD51" i="84"/>
  <c r="CC51" i="84"/>
  <c r="CB51" i="84"/>
  <c r="CA51" i="84"/>
  <c r="BZ51" i="84"/>
  <c r="BY51" i="84"/>
  <c r="BX51" i="84"/>
  <c r="BW51" i="84"/>
  <c r="BV51" i="84"/>
  <c r="BU51" i="84"/>
  <c r="BT51" i="84"/>
  <c r="BS51" i="84"/>
  <c r="BR51" i="84"/>
  <c r="BQ51" i="84"/>
  <c r="BP51" i="84"/>
  <c r="BO51" i="84"/>
  <c r="BN51" i="84"/>
  <c r="BM51" i="84"/>
  <c r="BL51" i="84"/>
  <c r="BK51" i="84"/>
  <c r="BJ51" i="84"/>
  <c r="BI51" i="84"/>
  <c r="BH51" i="84"/>
  <c r="BG51" i="84"/>
  <c r="BF51" i="84"/>
  <c r="BE51" i="84"/>
  <c r="BD51" i="84"/>
  <c r="BC51" i="84"/>
  <c r="BB51" i="84"/>
  <c r="BA51" i="84"/>
  <c r="AZ51" i="84"/>
  <c r="AY51" i="84"/>
  <c r="AX51" i="84"/>
  <c r="AW51" i="84"/>
  <c r="AV51" i="84"/>
  <c r="AU51" i="84"/>
  <c r="AT51" i="84"/>
  <c r="AS51" i="84"/>
  <c r="AR51" i="84"/>
  <c r="AQ51" i="84"/>
  <c r="AP51" i="84"/>
  <c r="AO51" i="84"/>
  <c r="AN51" i="84"/>
  <c r="AM51" i="84"/>
  <c r="AL51" i="84"/>
  <c r="AK51" i="84"/>
  <c r="AJ51" i="84"/>
  <c r="AI51" i="84"/>
  <c r="AH51" i="84"/>
  <c r="AG51" i="84"/>
  <c r="AF51" i="84"/>
  <c r="AE51" i="84"/>
  <c r="AD51" i="84"/>
  <c r="AC51" i="84"/>
  <c r="AB51" i="84"/>
  <c r="AA51" i="84"/>
  <c r="Z51" i="84"/>
  <c r="Y51" i="84"/>
  <c r="X51" i="84"/>
  <c r="W51" i="84"/>
  <c r="V51" i="84"/>
  <c r="U51" i="84"/>
  <c r="T51" i="84"/>
  <c r="S51" i="84"/>
  <c r="R51" i="84"/>
  <c r="Q51" i="84"/>
  <c r="P51" i="84"/>
  <c r="O51" i="84"/>
  <c r="CV50" i="84"/>
  <c r="CU50" i="84"/>
  <c r="CT50" i="84"/>
  <c r="CS50" i="84"/>
  <c r="CR50" i="84"/>
  <c r="CQ50" i="84"/>
  <c r="CP50" i="84"/>
  <c r="CO50" i="84"/>
  <c r="CN50" i="84"/>
  <c r="CM50" i="84"/>
  <c r="CJ50" i="84"/>
  <c r="CI50" i="84"/>
  <c r="CH50" i="84"/>
  <c r="CG50" i="84"/>
  <c r="CF50" i="84"/>
  <c r="CE50" i="84"/>
  <c r="CD50" i="84"/>
  <c r="CC50" i="84"/>
  <c r="CB50" i="84"/>
  <c r="CA50" i="84"/>
  <c r="BZ50" i="84"/>
  <c r="BY50" i="84"/>
  <c r="BX50" i="84"/>
  <c r="BW50" i="84"/>
  <c r="BV50" i="84"/>
  <c r="BU50" i="84"/>
  <c r="BT50" i="84"/>
  <c r="BS50" i="84"/>
  <c r="BR50" i="84"/>
  <c r="BQ50" i="84"/>
  <c r="BP50" i="84"/>
  <c r="BO50" i="84"/>
  <c r="BN50" i="84"/>
  <c r="BM50" i="84"/>
  <c r="BL50" i="84"/>
  <c r="BK50" i="84"/>
  <c r="BJ50" i="84"/>
  <c r="BI50" i="84"/>
  <c r="BH50" i="84"/>
  <c r="BG50" i="84"/>
  <c r="BF50" i="84"/>
  <c r="BE50" i="84"/>
  <c r="BD50" i="84"/>
  <c r="BC50" i="84"/>
  <c r="BB50" i="84"/>
  <c r="BA50" i="84"/>
  <c r="AZ50" i="84"/>
  <c r="AY50" i="84"/>
  <c r="AX50" i="84"/>
  <c r="AW50" i="84"/>
  <c r="AV50" i="84"/>
  <c r="AU50" i="84"/>
  <c r="AT50" i="84"/>
  <c r="AS50" i="84"/>
  <c r="AR50" i="84"/>
  <c r="AQ50" i="84"/>
  <c r="AP50" i="84"/>
  <c r="AO50" i="84"/>
  <c r="AN50" i="84"/>
  <c r="AM50" i="84"/>
  <c r="AL50" i="84"/>
  <c r="AK50" i="84"/>
  <c r="AJ50" i="84"/>
  <c r="AI50" i="84"/>
  <c r="AH50" i="84"/>
  <c r="AG50" i="84"/>
  <c r="AF50" i="84"/>
  <c r="AE50" i="84"/>
  <c r="AD50" i="84"/>
  <c r="AC50" i="84"/>
  <c r="AB50" i="84"/>
  <c r="AA50" i="84"/>
  <c r="Z50" i="84"/>
  <c r="Y50" i="84"/>
  <c r="X50" i="84"/>
  <c r="W50" i="84"/>
  <c r="V50" i="84"/>
  <c r="U50" i="84"/>
  <c r="T50" i="84"/>
  <c r="S50" i="84"/>
  <c r="R50" i="84"/>
  <c r="Q50" i="84"/>
  <c r="P50" i="84"/>
  <c r="O50" i="84"/>
  <c r="CV49" i="84"/>
  <c r="CU49" i="84"/>
  <c r="CT49" i="84"/>
  <c r="CS49" i="84"/>
  <c r="CR49" i="84"/>
  <c r="CQ49" i="84"/>
  <c r="CP49" i="84"/>
  <c r="CO49" i="84"/>
  <c r="CN49" i="84"/>
  <c r="CM49" i="84"/>
  <c r="CJ49" i="84"/>
  <c r="CI49" i="84"/>
  <c r="CH49" i="84"/>
  <c r="CG49" i="84"/>
  <c r="CF49" i="84"/>
  <c r="CE49" i="84"/>
  <c r="CD49" i="84"/>
  <c r="CC49" i="84"/>
  <c r="CB49" i="84"/>
  <c r="CA49" i="84"/>
  <c r="BZ49" i="84"/>
  <c r="BY49" i="84"/>
  <c r="BX49" i="84"/>
  <c r="BW49" i="84"/>
  <c r="BV49" i="84"/>
  <c r="BU49" i="84"/>
  <c r="BT49" i="84"/>
  <c r="BS49" i="84"/>
  <c r="BR49" i="84"/>
  <c r="BQ49" i="84"/>
  <c r="BP49" i="84"/>
  <c r="BO49" i="84"/>
  <c r="BN49" i="84"/>
  <c r="BM49" i="84"/>
  <c r="BL49" i="84"/>
  <c r="BK49" i="84"/>
  <c r="BJ49" i="84"/>
  <c r="BI49" i="84"/>
  <c r="BH49" i="84"/>
  <c r="BG49" i="84"/>
  <c r="BF49" i="84"/>
  <c r="BE49" i="84"/>
  <c r="BD49" i="84"/>
  <c r="BC49" i="84"/>
  <c r="BB49" i="84"/>
  <c r="BA49" i="84"/>
  <c r="AZ49" i="84"/>
  <c r="AY49" i="84"/>
  <c r="AX49" i="84"/>
  <c r="AW49" i="84"/>
  <c r="AV49" i="84"/>
  <c r="AU49" i="84"/>
  <c r="AT49" i="84"/>
  <c r="AS49" i="84"/>
  <c r="AR49" i="84"/>
  <c r="AQ49" i="84"/>
  <c r="AP49" i="84"/>
  <c r="AO49" i="84"/>
  <c r="AN49" i="84"/>
  <c r="AM49" i="84"/>
  <c r="AL49" i="84"/>
  <c r="AK49" i="84"/>
  <c r="AJ49" i="84"/>
  <c r="AI49" i="84"/>
  <c r="AH49" i="84"/>
  <c r="AG49" i="84"/>
  <c r="AF49" i="84"/>
  <c r="AE49" i="84"/>
  <c r="AD49" i="84"/>
  <c r="AC49" i="84"/>
  <c r="AB49" i="84"/>
  <c r="AA49" i="84"/>
  <c r="Z49" i="84"/>
  <c r="Y49" i="84"/>
  <c r="X49" i="84"/>
  <c r="W49" i="84"/>
  <c r="V49" i="84"/>
  <c r="U49" i="84"/>
  <c r="T49" i="84"/>
  <c r="S49" i="84"/>
  <c r="R49" i="84"/>
  <c r="Q49" i="84"/>
  <c r="P49" i="84"/>
  <c r="O49" i="84"/>
  <c r="CV48" i="84"/>
  <c r="CU48" i="84"/>
  <c r="CT48" i="84"/>
  <c r="CS48" i="84"/>
  <c r="CR48" i="84"/>
  <c r="CQ48" i="84"/>
  <c r="CP48" i="84"/>
  <c r="CO48" i="84"/>
  <c r="CN48" i="84"/>
  <c r="CM48" i="84"/>
  <c r="CJ48" i="84"/>
  <c r="CI48" i="84"/>
  <c r="CH48" i="84"/>
  <c r="CG48" i="84"/>
  <c r="CF48" i="84"/>
  <c r="CE48" i="84"/>
  <c r="CD48" i="84"/>
  <c r="CC48" i="84"/>
  <c r="CB48" i="84"/>
  <c r="CA48" i="84"/>
  <c r="BZ48" i="84"/>
  <c r="BY48" i="84"/>
  <c r="BX48" i="84"/>
  <c r="BW48" i="84"/>
  <c r="BV48" i="84"/>
  <c r="BU48" i="84"/>
  <c r="BT48" i="84"/>
  <c r="BS48" i="84"/>
  <c r="BR48" i="84"/>
  <c r="BQ48" i="84"/>
  <c r="BP48" i="84"/>
  <c r="BO48" i="84"/>
  <c r="BN48" i="84"/>
  <c r="BM48" i="84"/>
  <c r="BL48" i="84"/>
  <c r="BK48" i="84"/>
  <c r="BJ48" i="84"/>
  <c r="BI48" i="84"/>
  <c r="BH48" i="84"/>
  <c r="BG48" i="84"/>
  <c r="BF48" i="84"/>
  <c r="BE48" i="84"/>
  <c r="BD48" i="84"/>
  <c r="BC48" i="84"/>
  <c r="BB48" i="84"/>
  <c r="BA48" i="84"/>
  <c r="AZ48" i="84"/>
  <c r="AY48" i="84"/>
  <c r="AX48" i="84"/>
  <c r="AW48" i="84"/>
  <c r="AV48" i="84"/>
  <c r="AU48" i="84"/>
  <c r="AT48" i="84"/>
  <c r="AS48" i="84"/>
  <c r="AR48" i="84"/>
  <c r="AQ48" i="84"/>
  <c r="AP48" i="84"/>
  <c r="AO48" i="84"/>
  <c r="AN48" i="84"/>
  <c r="AM48" i="84"/>
  <c r="AL48" i="84"/>
  <c r="AK48" i="84"/>
  <c r="AJ48" i="84"/>
  <c r="AI48" i="84"/>
  <c r="AH48" i="84"/>
  <c r="AG48" i="84"/>
  <c r="AF48" i="84"/>
  <c r="AE48" i="84"/>
  <c r="AD48" i="84"/>
  <c r="AC48" i="84"/>
  <c r="AB48" i="84"/>
  <c r="AA48" i="84"/>
  <c r="Z48" i="84"/>
  <c r="Y48" i="84"/>
  <c r="X48" i="84"/>
  <c r="W48" i="84"/>
  <c r="V48" i="84"/>
  <c r="U48" i="84"/>
  <c r="T48" i="84"/>
  <c r="S48" i="84"/>
  <c r="R48" i="84"/>
  <c r="Q48" i="84"/>
  <c r="P48" i="84"/>
  <c r="O48" i="84"/>
  <c r="CV47" i="84"/>
  <c r="CU47" i="84"/>
  <c r="CT47" i="84"/>
  <c r="CS47" i="84"/>
  <c r="CR47" i="84"/>
  <c r="CQ47" i="84"/>
  <c r="CP47" i="84"/>
  <c r="CO47" i="84"/>
  <c r="CN47" i="84"/>
  <c r="CM47" i="84"/>
  <c r="CJ47" i="84"/>
  <c r="CI47" i="84"/>
  <c r="CH47" i="84"/>
  <c r="CG47" i="84"/>
  <c r="CF47" i="84"/>
  <c r="CE47" i="84"/>
  <c r="CD47" i="84"/>
  <c r="CC47" i="84"/>
  <c r="CB47" i="84"/>
  <c r="CA47" i="84"/>
  <c r="BZ47" i="84"/>
  <c r="BY47" i="84"/>
  <c r="BX47" i="84"/>
  <c r="BW47" i="84"/>
  <c r="BV47" i="84"/>
  <c r="BU47" i="84"/>
  <c r="BT47" i="84"/>
  <c r="BS47" i="84"/>
  <c r="BR47" i="84"/>
  <c r="BQ47" i="84"/>
  <c r="BP47" i="84"/>
  <c r="BO47" i="84"/>
  <c r="BN47" i="84"/>
  <c r="BM47" i="84"/>
  <c r="BL47" i="84"/>
  <c r="BK47" i="84"/>
  <c r="BJ47" i="84"/>
  <c r="BI47" i="84"/>
  <c r="BH47" i="84"/>
  <c r="BG47" i="84"/>
  <c r="BF47" i="84"/>
  <c r="BE47" i="84"/>
  <c r="BD47" i="84"/>
  <c r="BC47" i="84"/>
  <c r="BB47" i="84"/>
  <c r="BA47" i="84"/>
  <c r="AZ47" i="84"/>
  <c r="AY47" i="84"/>
  <c r="AX47" i="84"/>
  <c r="AW47" i="84"/>
  <c r="AV47" i="84"/>
  <c r="AU47" i="84"/>
  <c r="AT47" i="84"/>
  <c r="AS47" i="84"/>
  <c r="AR47" i="84"/>
  <c r="AQ47" i="84"/>
  <c r="AP47" i="84"/>
  <c r="AO47" i="84"/>
  <c r="AN47" i="84"/>
  <c r="AM47" i="84"/>
  <c r="AL47" i="84"/>
  <c r="AK47" i="84"/>
  <c r="AJ47" i="84"/>
  <c r="AI47" i="84"/>
  <c r="AH47" i="84"/>
  <c r="AG47" i="84"/>
  <c r="AF47" i="84"/>
  <c r="AE47" i="84"/>
  <c r="AD47" i="84"/>
  <c r="AC47" i="84"/>
  <c r="AB47" i="84"/>
  <c r="AA47" i="84"/>
  <c r="Z47" i="84"/>
  <c r="Y47" i="84"/>
  <c r="X47" i="84"/>
  <c r="W47" i="84"/>
  <c r="V47" i="84"/>
  <c r="U47" i="84"/>
  <c r="T47" i="84"/>
  <c r="S47" i="84"/>
  <c r="R47" i="84"/>
  <c r="Q47" i="84"/>
  <c r="P47" i="84"/>
  <c r="O47" i="84"/>
  <c r="CV46" i="84"/>
  <c r="CU46" i="84"/>
  <c r="CT46" i="84"/>
  <c r="CS46" i="84"/>
  <c r="CR46" i="84"/>
  <c r="CQ46" i="84"/>
  <c r="CP46" i="84"/>
  <c r="CO46" i="84"/>
  <c r="CN46" i="84"/>
  <c r="CM46" i="84"/>
  <c r="CJ46" i="84"/>
  <c r="CI46" i="84"/>
  <c r="CH46" i="84"/>
  <c r="CG46" i="84"/>
  <c r="CF46" i="84"/>
  <c r="CE46" i="84"/>
  <c r="CD46" i="84"/>
  <c r="CC46" i="84"/>
  <c r="CB46" i="84"/>
  <c r="CA46" i="84"/>
  <c r="BZ46" i="84"/>
  <c r="BY46" i="84"/>
  <c r="BX46" i="84"/>
  <c r="BW46" i="84"/>
  <c r="BV46" i="84"/>
  <c r="BU46" i="84"/>
  <c r="BT46" i="84"/>
  <c r="BS46" i="84"/>
  <c r="BR46" i="84"/>
  <c r="BQ46" i="84"/>
  <c r="BP46" i="84"/>
  <c r="BO46" i="84"/>
  <c r="BN46" i="84"/>
  <c r="BM46" i="84"/>
  <c r="BL46" i="84"/>
  <c r="BK46" i="84"/>
  <c r="BJ46" i="84"/>
  <c r="BI46" i="84"/>
  <c r="BH46" i="84"/>
  <c r="BG46" i="84"/>
  <c r="BF46" i="84"/>
  <c r="BE46" i="84"/>
  <c r="BD46" i="84"/>
  <c r="BC46" i="84"/>
  <c r="BB46" i="84"/>
  <c r="BA46" i="84"/>
  <c r="AZ46" i="84"/>
  <c r="AY46" i="84"/>
  <c r="AX46" i="84"/>
  <c r="AW46" i="84"/>
  <c r="AV46" i="84"/>
  <c r="AU46" i="84"/>
  <c r="AT46" i="84"/>
  <c r="AS46" i="84"/>
  <c r="AR46" i="84"/>
  <c r="AQ46" i="84"/>
  <c r="AP46" i="84"/>
  <c r="AO46" i="84"/>
  <c r="AN46" i="84"/>
  <c r="AM46" i="84"/>
  <c r="AL46" i="84"/>
  <c r="AK46" i="84"/>
  <c r="AJ46" i="84"/>
  <c r="AI46" i="84"/>
  <c r="AH46" i="84"/>
  <c r="AG46" i="84"/>
  <c r="AF46" i="84"/>
  <c r="AE46" i="84"/>
  <c r="AD46" i="84"/>
  <c r="AC46" i="84"/>
  <c r="AB46" i="84"/>
  <c r="AA46" i="84"/>
  <c r="Z46" i="84"/>
  <c r="Y46" i="84"/>
  <c r="X46" i="84"/>
  <c r="W46" i="84"/>
  <c r="V46" i="84"/>
  <c r="U46" i="84"/>
  <c r="T46" i="84"/>
  <c r="S46" i="84"/>
  <c r="R46" i="84"/>
  <c r="Q46" i="84"/>
  <c r="P46" i="84"/>
  <c r="O46" i="84"/>
  <c r="CV45" i="84"/>
  <c r="CU45" i="84"/>
  <c r="CT45" i="84"/>
  <c r="CS45" i="84"/>
  <c r="CR45" i="84"/>
  <c r="CQ45" i="84"/>
  <c r="CP45" i="84"/>
  <c r="CO45" i="84"/>
  <c r="CN45" i="84"/>
  <c r="CM45" i="84"/>
  <c r="CJ45" i="84"/>
  <c r="CI45" i="84"/>
  <c r="CH45" i="84"/>
  <c r="CG45" i="84"/>
  <c r="CF45" i="84"/>
  <c r="CE45" i="84"/>
  <c r="CD45" i="84"/>
  <c r="CC45" i="84"/>
  <c r="CB45" i="84"/>
  <c r="CA45" i="84"/>
  <c r="BZ45" i="84"/>
  <c r="BY45" i="84"/>
  <c r="BX45" i="84"/>
  <c r="BW45" i="84"/>
  <c r="BV45" i="84"/>
  <c r="BU45" i="84"/>
  <c r="BT45" i="84"/>
  <c r="BS45" i="84"/>
  <c r="BR45" i="84"/>
  <c r="BQ45" i="84"/>
  <c r="BP45" i="84"/>
  <c r="BO45" i="84"/>
  <c r="BN45" i="84"/>
  <c r="BM45" i="84"/>
  <c r="BL45" i="84"/>
  <c r="BK45" i="84"/>
  <c r="BJ45" i="84"/>
  <c r="BI45" i="84"/>
  <c r="BH45" i="84"/>
  <c r="BG45" i="84"/>
  <c r="BF45" i="84"/>
  <c r="BE45" i="84"/>
  <c r="BD45" i="84"/>
  <c r="BC45" i="84"/>
  <c r="BB45" i="84"/>
  <c r="BA45" i="84"/>
  <c r="AZ45" i="84"/>
  <c r="AY45" i="84"/>
  <c r="AX45" i="84"/>
  <c r="AW45" i="84"/>
  <c r="AV45" i="84"/>
  <c r="AU45" i="84"/>
  <c r="AT45" i="84"/>
  <c r="AS45" i="84"/>
  <c r="AR45" i="84"/>
  <c r="AQ45" i="84"/>
  <c r="AP45" i="84"/>
  <c r="AO45" i="84"/>
  <c r="AN45" i="84"/>
  <c r="AM45" i="84"/>
  <c r="AL45" i="84"/>
  <c r="AK45" i="84"/>
  <c r="AJ45" i="84"/>
  <c r="AI45" i="84"/>
  <c r="AH45" i="84"/>
  <c r="AG45" i="84"/>
  <c r="AF45" i="84"/>
  <c r="AE45" i="84"/>
  <c r="AD45" i="84"/>
  <c r="AC45" i="84"/>
  <c r="AB45" i="84"/>
  <c r="AA45" i="84"/>
  <c r="Z45" i="84"/>
  <c r="Y45" i="84"/>
  <c r="X45" i="84"/>
  <c r="W45" i="84"/>
  <c r="V45" i="84"/>
  <c r="U45" i="84"/>
  <c r="T45" i="84"/>
  <c r="S45" i="84"/>
  <c r="R45" i="84"/>
  <c r="Q45" i="84"/>
  <c r="P45" i="84"/>
  <c r="O45" i="84"/>
  <c r="O5" i="84"/>
  <c r="P5" i="84"/>
  <c r="Q5" i="84"/>
  <c r="R5" i="84"/>
  <c r="S5" i="84"/>
  <c r="T5" i="84"/>
  <c r="U5" i="84"/>
  <c r="V5" i="84"/>
  <c r="W5" i="84"/>
  <c r="X5" i="84"/>
  <c r="Y5" i="84"/>
  <c r="Z5" i="84"/>
  <c r="AA5" i="84"/>
  <c r="AB5" i="84"/>
  <c r="AC5" i="84"/>
  <c r="AD5" i="84"/>
  <c r="AE5" i="84"/>
  <c r="AF5" i="84"/>
  <c r="AG5" i="84"/>
  <c r="AH5" i="84"/>
  <c r="AI5" i="84"/>
  <c r="AJ5" i="84"/>
  <c r="AK5" i="84"/>
  <c r="AL5" i="84"/>
  <c r="AM5" i="84"/>
  <c r="AN5" i="84"/>
  <c r="AO5" i="84"/>
  <c r="AP5" i="84"/>
  <c r="AQ5" i="84"/>
  <c r="AR5" i="84"/>
  <c r="AS5" i="84"/>
  <c r="AT5" i="84"/>
  <c r="AU5" i="84"/>
  <c r="AV5" i="84"/>
  <c r="AW5" i="84"/>
  <c r="AX5" i="84"/>
  <c r="AY5" i="84"/>
  <c r="AZ5" i="84"/>
  <c r="BA5" i="84"/>
  <c r="BB5" i="84"/>
  <c r="BC5" i="84"/>
  <c r="BD5" i="84"/>
  <c r="BE5" i="84"/>
  <c r="BF5" i="84"/>
  <c r="BG5" i="84"/>
  <c r="BH5" i="84"/>
  <c r="BI5" i="84"/>
  <c r="BJ5" i="84"/>
  <c r="BK5" i="84"/>
  <c r="BL5" i="84"/>
  <c r="BM5" i="84"/>
  <c r="BN5" i="84"/>
  <c r="BO5" i="84"/>
  <c r="BP5" i="84"/>
  <c r="BQ5" i="84"/>
  <c r="BR5" i="84"/>
  <c r="BS5" i="84"/>
  <c r="BT5" i="84"/>
  <c r="BU5" i="84"/>
  <c r="BV5" i="84"/>
  <c r="BW5" i="84"/>
  <c r="BX5" i="84"/>
  <c r="BY5" i="84"/>
  <c r="BZ5" i="84"/>
  <c r="CA5" i="84"/>
  <c r="CB5" i="84"/>
  <c r="CC5" i="84"/>
  <c r="CD5" i="84"/>
  <c r="CE5" i="84"/>
  <c r="CF5" i="84"/>
  <c r="CG5" i="84"/>
  <c r="CH5" i="84"/>
  <c r="CI5" i="84"/>
  <c r="CJ5" i="84"/>
  <c r="N5" i="84"/>
  <c r="CK5" i="84"/>
  <c r="CL5" i="84"/>
  <c r="CM5" i="84"/>
  <c r="CN5" i="84"/>
  <c r="CO5" i="84"/>
  <c r="CP5" i="84"/>
  <c r="CQ5" i="84"/>
  <c r="CR5" i="84"/>
  <c r="CS5" i="84"/>
  <c r="CT5" i="84"/>
  <c r="CU5" i="84"/>
  <c r="CV5" i="84"/>
  <c r="CV81" i="84"/>
  <c r="CU81" i="84"/>
  <c r="CT81" i="84"/>
  <c r="CS81" i="84"/>
  <c r="CR81" i="84"/>
  <c r="CQ81" i="84"/>
  <c r="CP81" i="84"/>
  <c r="CO81" i="84"/>
  <c r="CN81" i="84"/>
  <c r="CM81" i="84"/>
  <c r="CJ81" i="84"/>
  <c r="CI81" i="84"/>
  <c r="CH81" i="84"/>
  <c r="CG81" i="84"/>
  <c r="CF81" i="84"/>
  <c r="CE81" i="84"/>
  <c r="CD81" i="84"/>
  <c r="CC81" i="84"/>
  <c r="CB81" i="84"/>
  <c r="CA81" i="84"/>
  <c r="BZ81" i="84"/>
  <c r="BY81" i="84"/>
  <c r="BX81" i="84"/>
  <c r="BW81" i="84"/>
  <c r="BV81" i="84"/>
  <c r="BU81" i="84"/>
  <c r="BT81" i="84"/>
  <c r="BS81" i="84"/>
  <c r="BR81" i="84"/>
  <c r="BQ81" i="84"/>
  <c r="BP81" i="84"/>
  <c r="BO81" i="84"/>
  <c r="BN81" i="84"/>
  <c r="BM81" i="84"/>
  <c r="BL81" i="84"/>
  <c r="BK81" i="84"/>
  <c r="BJ81" i="84"/>
  <c r="BI81" i="84"/>
  <c r="BH81" i="84"/>
  <c r="BG81" i="84"/>
  <c r="BF81" i="84"/>
  <c r="BE81" i="84"/>
  <c r="BD81" i="84"/>
  <c r="BC81" i="84"/>
  <c r="BB81" i="84"/>
  <c r="BA81" i="84"/>
  <c r="AZ81" i="84"/>
  <c r="AY81" i="84"/>
  <c r="AX81" i="84"/>
  <c r="AW81" i="84"/>
  <c r="AV81" i="84"/>
  <c r="AU81" i="84"/>
  <c r="AT81" i="84"/>
  <c r="AS81" i="84"/>
  <c r="AR81" i="84"/>
  <c r="AQ81" i="84"/>
  <c r="AP81" i="84"/>
  <c r="AO81" i="84"/>
  <c r="AN81" i="84"/>
  <c r="AM81" i="84"/>
  <c r="AL81" i="84"/>
  <c r="AK81" i="84"/>
  <c r="AJ81" i="84"/>
  <c r="AI81" i="84"/>
  <c r="AH81" i="84"/>
  <c r="AG81" i="84"/>
  <c r="AF81" i="84"/>
  <c r="AE81" i="84"/>
  <c r="AD81" i="84"/>
  <c r="AC81" i="84"/>
  <c r="AB81" i="84"/>
  <c r="AA81" i="84"/>
  <c r="Z81" i="84"/>
  <c r="Y81" i="84"/>
  <c r="X81" i="84"/>
  <c r="W81" i="84"/>
  <c r="V81" i="84"/>
  <c r="U81" i="84"/>
  <c r="T81" i="84"/>
  <c r="S81" i="84"/>
  <c r="R81" i="84"/>
  <c r="Q81" i="84"/>
  <c r="P81" i="84"/>
  <c r="O81" i="84"/>
  <c r="N81" i="84"/>
  <c r="N80" i="84"/>
  <c r="N79" i="84"/>
  <c r="N78" i="84"/>
  <c r="N77" i="84"/>
  <c r="N76" i="84"/>
  <c r="N75" i="84"/>
  <c r="N74" i="84"/>
  <c r="N73" i="84"/>
  <c r="N72" i="84"/>
  <c r="N71" i="84"/>
  <c r="N70" i="84"/>
  <c r="N69" i="84"/>
  <c r="N68" i="84"/>
  <c r="N67" i="84"/>
  <c r="N66" i="84"/>
  <c r="N65" i="84"/>
  <c r="N64" i="84"/>
  <c r="N63" i="84"/>
  <c r="N62" i="84"/>
  <c r="N61" i="84"/>
  <c r="N60" i="84"/>
  <c r="N59" i="84"/>
  <c r="N58" i="84"/>
  <c r="N57" i="84"/>
  <c r="N56" i="84"/>
  <c r="N55" i="84"/>
  <c r="N54" i="84"/>
  <c r="N53" i="84"/>
  <c r="N52" i="84"/>
  <c r="N51" i="84"/>
  <c r="N50" i="84"/>
  <c r="N49" i="84"/>
  <c r="N48" i="84"/>
  <c r="N47" i="84"/>
  <c r="N46" i="84"/>
  <c r="N45" i="84"/>
  <c r="H22" i="83" l="1"/>
  <c r="H21" i="83"/>
  <c r="H20" i="83"/>
  <c r="H19" i="83"/>
  <c r="H18" i="83"/>
  <c r="H17" i="83"/>
  <c r="H16" i="83"/>
  <c r="H15" i="83"/>
  <c r="H14" i="83"/>
  <c r="H13" i="83"/>
  <c r="H12" i="83"/>
  <c r="H11" i="83"/>
  <c r="H10" i="83"/>
  <c r="H9" i="83"/>
  <c r="CV22" i="83"/>
  <c r="CU22" i="83"/>
  <c r="CT22" i="83"/>
  <c r="CS22" i="83"/>
  <c r="CR22" i="83"/>
  <c r="CQ22" i="83"/>
  <c r="CP22" i="83"/>
  <c r="CO22" i="83"/>
  <c r="CN22" i="83"/>
  <c r="CM22" i="83"/>
  <c r="CJ22" i="83"/>
  <c r="CI22" i="83"/>
  <c r="CH22" i="83"/>
  <c r="CG22" i="83"/>
  <c r="CF22" i="83"/>
  <c r="CE22" i="83"/>
  <c r="CD22" i="83"/>
  <c r="CC22" i="83"/>
  <c r="CB22" i="83"/>
  <c r="CA22" i="83"/>
  <c r="BZ22" i="83"/>
  <c r="BY22" i="83"/>
  <c r="BX22" i="83"/>
  <c r="BW22" i="83"/>
  <c r="BV22" i="83"/>
  <c r="BU22" i="83"/>
  <c r="BT22" i="83"/>
  <c r="BR22" i="83"/>
  <c r="BO22" i="83"/>
  <c r="BN22" i="83"/>
  <c r="BM22" i="83"/>
  <c r="BL22" i="83"/>
  <c r="BK22" i="83"/>
  <c r="BJ22" i="83"/>
  <c r="BI22" i="83"/>
  <c r="BH22" i="83"/>
  <c r="BG22" i="83"/>
  <c r="BF22" i="83"/>
  <c r="BE22" i="83"/>
  <c r="BD22" i="83"/>
  <c r="BC22" i="83"/>
  <c r="BB22" i="83"/>
  <c r="BA22" i="83"/>
  <c r="AZ22" i="83"/>
  <c r="AY22" i="83"/>
  <c r="AX22" i="83"/>
  <c r="AW22" i="83"/>
  <c r="AV22" i="83"/>
  <c r="AU22" i="83"/>
  <c r="AT22" i="83"/>
  <c r="AS22" i="83"/>
  <c r="AR22" i="83"/>
  <c r="AQ22" i="83"/>
  <c r="AP22" i="83"/>
  <c r="AO22" i="83"/>
  <c r="AN22" i="83"/>
  <c r="AM22" i="83"/>
  <c r="AL22" i="83"/>
  <c r="AK22" i="83"/>
  <c r="AJ22" i="83"/>
  <c r="AI22" i="83"/>
  <c r="AH22" i="83"/>
  <c r="AG22" i="83"/>
  <c r="AF22" i="83"/>
  <c r="AE22" i="83"/>
  <c r="AD22" i="83"/>
  <c r="AC22" i="83"/>
  <c r="AB22" i="83"/>
  <c r="AA22" i="83"/>
  <c r="Z22" i="83"/>
  <c r="Y22" i="83"/>
  <c r="X22" i="83"/>
  <c r="W22" i="83"/>
  <c r="V22" i="83"/>
  <c r="U22" i="83"/>
  <c r="T22" i="83"/>
  <c r="S22" i="83"/>
  <c r="R22" i="83"/>
  <c r="Q22" i="83"/>
  <c r="P22" i="83"/>
  <c r="O22" i="83"/>
  <c r="N22" i="83"/>
  <c r="CV21" i="83"/>
  <c r="CU21" i="83"/>
  <c r="CT21" i="83"/>
  <c r="CS21" i="83"/>
  <c r="CR21" i="83"/>
  <c r="CQ21" i="83"/>
  <c r="CP21" i="83"/>
  <c r="CO21" i="83"/>
  <c r="CN21" i="83"/>
  <c r="CM21" i="83"/>
  <c r="CJ21" i="83"/>
  <c r="CI21" i="83"/>
  <c r="CH21" i="83"/>
  <c r="CG21" i="83"/>
  <c r="CF21" i="83"/>
  <c r="CE21" i="83"/>
  <c r="CD21" i="83"/>
  <c r="CC21" i="83"/>
  <c r="CB21" i="83"/>
  <c r="CA21" i="83"/>
  <c r="BZ21" i="83"/>
  <c r="BY21" i="83"/>
  <c r="BX21" i="83"/>
  <c r="BW21" i="83"/>
  <c r="BV21" i="83"/>
  <c r="BU21" i="83"/>
  <c r="BT21" i="83"/>
  <c r="BS21" i="83"/>
  <c r="BS22" i="83" s="1"/>
  <c r="BR21" i="83"/>
  <c r="BQ21" i="83"/>
  <c r="BQ22" i="83" s="1"/>
  <c r="BP21" i="83"/>
  <c r="BP22" i="83" s="1"/>
  <c r="BO21" i="83"/>
  <c r="BN21" i="83"/>
  <c r="BM21" i="83"/>
  <c r="BL21" i="83"/>
  <c r="BK21" i="83"/>
  <c r="BJ21" i="83"/>
  <c r="BI21" i="83"/>
  <c r="BH21" i="83"/>
  <c r="BG21" i="83"/>
  <c r="BF21" i="83"/>
  <c r="BE21" i="83"/>
  <c r="BD21" i="83"/>
  <c r="BC21" i="83"/>
  <c r="BB21" i="83"/>
  <c r="BA21" i="83"/>
  <c r="AZ21" i="83"/>
  <c r="AY21" i="83"/>
  <c r="AX21" i="83"/>
  <c r="AW21" i="83"/>
  <c r="AV21" i="83"/>
  <c r="AU21" i="83"/>
  <c r="AT21" i="83"/>
  <c r="AS21" i="83"/>
  <c r="AR21" i="83"/>
  <c r="AQ21" i="83"/>
  <c r="AP21" i="83"/>
  <c r="AO21" i="83"/>
  <c r="AN21" i="83"/>
  <c r="AM21" i="83"/>
  <c r="AL21" i="83"/>
  <c r="AK21" i="83"/>
  <c r="AJ21" i="83"/>
  <c r="AI21" i="83"/>
  <c r="AH21" i="83"/>
  <c r="AG21" i="83"/>
  <c r="AF21" i="83"/>
  <c r="AE21" i="83"/>
  <c r="AD21" i="83"/>
  <c r="AC21" i="83"/>
  <c r="AB21" i="83"/>
  <c r="AA21" i="83"/>
  <c r="Z21" i="83"/>
  <c r="Y21" i="83"/>
  <c r="X21" i="83"/>
  <c r="W21" i="83"/>
  <c r="V21" i="83"/>
  <c r="U21" i="83"/>
  <c r="T21" i="83"/>
  <c r="S21" i="83"/>
  <c r="R21" i="83"/>
  <c r="Q21" i="83"/>
  <c r="P21" i="83"/>
  <c r="O21" i="83"/>
  <c r="N21" i="83"/>
  <c r="CJ27" i="83"/>
  <c r="BU27" i="83"/>
  <c r="BV27" i="83"/>
  <c r="BW27" i="83"/>
  <c r="BX27" i="83"/>
  <c r="BY27" i="83"/>
  <c r="BZ27" i="83"/>
  <c r="CA27" i="83"/>
  <c r="CB27" i="83"/>
  <c r="CC27" i="83"/>
  <c r="CD27" i="83"/>
  <c r="CE27" i="83"/>
  <c r="CF27" i="83"/>
  <c r="CG27" i="83"/>
  <c r="CH27" i="83"/>
  <c r="CI27" i="83"/>
  <c r="CV20" i="83"/>
  <c r="CU20" i="83"/>
  <c r="CT20" i="83"/>
  <c r="CS20" i="83"/>
  <c r="CR20" i="83"/>
  <c r="CQ20" i="83"/>
  <c r="CP20" i="83"/>
  <c r="CO20" i="83"/>
  <c r="CN20" i="83"/>
  <c r="CM20" i="83"/>
  <c r="CJ20" i="83"/>
  <c r="CI20" i="83"/>
  <c r="CH20" i="83"/>
  <c r="CG20" i="83"/>
  <c r="CF20" i="83"/>
  <c r="CE20" i="83"/>
  <c r="CD20" i="83"/>
  <c r="CC20" i="83"/>
  <c r="CB20" i="83"/>
  <c r="CA20" i="83"/>
  <c r="BZ20" i="83"/>
  <c r="BY20" i="83"/>
  <c r="BX20" i="83"/>
  <c r="BW20" i="83"/>
  <c r="BV20" i="83"/>
  <c r="BU20" i="83"/>
  <c r="BT20" i="83"/>
  <c r="BS20" i="83"/>
  <c r="BR20" i="83"/>
  <c r="BQ20" i="83"/>
  <c r="BP20" i="83"/>
  <c r="BO20" i="83"/>
  <c r="BN20" i="83"/>
  <c r="BM20" i="83"/>
  <c r="BL20" i="83"/>
  <c r="BK20" i="83"/>
  <c r="BJ20" i="83"/>
  <c r="BI20" i="83"/>
  <c r="BH20" i="83"/>
  <c r="BG20" i="83"/>
  <c r="BF20" i="83"/>
  <c r="BE20" i="83"/>
  <c r="BD20" i="83"/>
  <c r="BC20" i="83"/>
  <c r="BB20" i="83"/>
  <c r="BA20" i="83"/>
  <c r="AZ20" i="83"/>
  <c r="AY20" i="83"/>
  <c r="AX20" i="83"/>
  <c r="AW20" i="83"/>
  <c r="AV20" i="83"/>
  <c r="AU20" i="83"/>
  <c r="AT20" i="83"/>
  <c r="AS20" i="83"/>
  <c r="AR20" i="83"/>
  <c r="AQ20" i="83"/>
  <c r="AP20" i="83"/>
  <c r="AO20" i="83"/>
  <c r="AN20" i="83"/>
  <c r="AM20" i="83"/>
  <c r="AL20" i="83"/>
  <c r="AK20" i="83"/>
  <c r="AJ20" i="83"/>
  <c r="AI20" i="83"/>
  <c r="AH20" i="83"/>
  <c r="AG20" i="83"/>
  <c r="AF20" i="83"/>
  <c r="AE20" i="83"/>
  <c r="AD20" i="83"/>
  <c r="AC20" i="83"/>
  <c r="AB20" i="83"/>
  <c r="AA20" i="83"/>
  <c r="Z20" i="83"/>
  <c r="Y20" i="83"/>
  <c r="X20" i="83"/>
  <c r="W20" i="83"/>
  <c r="V20" i="83"/>
  <c r="U20" i="83"/>
  <c r="T20" i="83"/>
  <c r="S20" i="83"/>
  <c r="R20" i="83"/>
  <c r="Q20" i="83"/>
  <c r="P20" i="83"/>
  <c r="O20" i="83"/>
  <c r="CV19" i="83"/>
  <c r="CU19" i="83"/>
  <c r="CT19" i="83"/>
  <c r="CS19" i="83"/>
  <c r="CR19" i="83"/>
  <c r="CQ19" i="83"/>
  <c r="CP19" i="83"/>
  <c r="CO19" i="83"/>
  <c r="CN19" i="83"/>
  <c r="CM19" i="83"/>
  <c r="CJ19" i="83"/>
  <c r="CI19" i="83"/>
  <c r="CH19" i="83"/>
  <c r="CG19" i="83"/>
  <c r="CF19" i="83"/>
  <c r="CE19" i="83"/>
  <c r="CD19" i="83"/>
  <c r="CC19" i="83"/>
  <c r="CB19" i="83"/>
  <c r="CA19" i="83"/>
  <c r="BZ19" i="83"/>
  <c r="BY19" i="83"/>
  <c r="BX19" i="83"/>
  <c r="BW19" i="83"/>
  <c r="BV19" i="83"/>
  <c r="BU19" i="83"/>
  <c r="BT19" i="83"/>
  <c r="BS19" i="83"/>
  <c r="BR19" i="83"/>
  <c r="BQ19" i="83"/>
  <c r="BP19" i="83"/>
  <c r="BO19" i="83"/>
  <c r="BN19" i="83"/>
  <c r="BM19" i="83"/>
  <c r="BL19" i="83"/>
  <c r="BK19" i="83"/>
  <c r="BJ19" i="83"/>
  <c r="BI19" i="83"/>
  <c r="BH19" i="83"/>
  <c r="BG19" i="83"/>
  <c r="BF19" i="83"/>
  <c r="BE19" i="83"/>
  <c r="BD19" i="83"/>
  <c r="BC19" i="83"/>
  <c r="BB19" i="83"/>
  <c r="BA19" i="83"/>
  <c r="AZ19" i="83"/>
  <c r="AY19" i="83"/>
  <c r="AX19" i="83"/>
  <c r="AW19" i="83"/>
  <c r="AV19" i="83"/>
  <c r="AU19" i="83"/>
  <c r="AT19" i="83"/>
  <c r="AS19" i="83"/>
  <c r="AR19" i="83"/>
  <c r="AQ19" i="83"/>
  <c r="AP19" i="83"/>
  <c r="AO19" i="83"/>
  <c r="AN19" i="83"/>
  <c r="AM19" i="83"/>
  <c r="AL19" i="83"/>
  <c r="AK19" i="83"/>
  <c r="AJ19" i="83"/>
  <c r="AI19" i="83"/>
  <c r="AH19" i="83"/>
  <c r="AG19" i="83"/>
  <c r="AF19" i="83"/>
  <c r="AE19" i="83"/>
  <c r="AD19" i="83"/>
  <c r="AC19" i="83"/>
  <c r="AB19" i="83"/>
  <c r="AA19" i="83"/>
  <c r="Z19" i="83"/>
  <c r="Y19" i="83"/>
  <c r="X19" i="83"/>
  <c r="W19" i="83"/>
  <c r="V19" i="83"/>
  <c r="U19" i="83"/>
  <c r="T19" i="83"/>
  <c r="S19" i="83"/>
  <c r="R19" i="83"/>
  <c r="Q19" i="83"/>
  <c r="P19" i="83"/>
  <c r="O19" i="83"/>
  <c r="CV18" i="83"/>
  <c r="CU18" i="83"/>
  <c r="CT18" i="83"/>
  <c r="CS18" i="83"/>
  <c r="CR18" i="83"/>
  <c r="CQ18" i="83"/>
  <c r="CP18" i="83"/>
  <c r="CO18" i="83"/>
  <c r="CN18" i="83"/>
  <c r="CM18" i="83"/>
  <c r="CJ18" i="83"/>
  <c r="CI18" i="83"/>
  <c r="CH18" i="83"/>
  <c r="CG18" i="83"/>
  <c r="CF18" i="83"/>
  <c r="CE18" i="83"/>
  <c r="CD18" i="83"/>
  <c r="CC18" i="83"/>
  <c r="CB18" i="83"/>
  <c r="CA18" i="83"/>
  <c r="BZ18" i="83"/>
  <c r="BY18" i="83"/>
  <c r="BX18" i="83"/>
  <c r="BW18" i="83"/>
  <c r="BV18" i="83"/>
  <c r="BU18" i="83"/>
  <c r="BT18" i="83"/>
  <c r="BS18" i="83"/>
  <c r="BR18" i="83"/>
  <c r="BQ18" i="83"/>
  <c r="BP18" i="83"/>
  <c r="BO18" i="83"/>
  <c r="BN18" i="83"/>
  <c r="BM18" i="83"/>
  <c r="BL18" i="83"/>
  <c r="BK18" i="83"/>
  <c r="BJ18" i="83"/>
  <c r="BI18" i="83"/>
  <c r="BH18" i="83"/>
  <c r="BG18" i="83"/>
  <c r="BF18" i="83"/>
  <c r="BE18" i="83"/>
  <c r="BD18" i="83"/>
  <c r="BC18" i="83"/>
  <c r="BB18" i="83"/>
  <c r="BA18" i="83"/>
  <c r="AZ18" i="83"/>
  <c r="AY18" i="83"/>
  <c r="AX18" i="83"/>
  <c r="AW18" i="83"/>
  <c r="AV18" i="83"/>
  <c r="AU18" i="83"/>
  <c r="AT18" i="83"/>
  <c r="AS18" i="83"/>
  <c r="AR18" i="83"/>
  <c r="AQ18" i="83"/>
  <c r="AP18" i="83"/>
  <c r="AO18" i="83"/>
  <c r="AN18" i="83"/>
  <c r="AM18" i="83"/>
  <c r="AL18" i="83"/>
  <c r="AK18" i="83"/>
  <c r="AJ18" i="83"/>
  <c r="AI18" i="83"/>
  <c r="AH18" i="83"/>
  <c r="AG18" i="83"/>
  <c r="AF18" i="83"/>
  <c r="AE18" i="83"/>
  <c r="AD18" i="83"/>
  <c r="AC18" i="83"/>
  <c r="AB18" i="83"/>
  <c r="AA18" i="83"/>
  <c r="Z18" i="83"/>
  <c r="Y18" i="83"/>
  <c r="X18" i="83"/>
  <c r="W18" i="83"/>
  <c r="V18" i="83"/>
  <c r="U18" i="83"/>
  <c r="T18" i="83"/>
  <c r="S18" i="83"/>
  <c r="R18" i="83"/>
  <c r="Q18" i="83"/>
  <c r="P18" i="83"/>
  <c r="O18" i="83"/>
  <c r="CV17" i="83"/>
  <c r="CU17" i="83"/>
  <c r="CT17" i="83"/>
  <c r="CS17" i="83"/>
  <c r="CR17" i="83"/>
  <c r="CQ17" i="83"/>
  <c r="CP17" i="83"/>
  <c r="CO17" i="83"/>
  <c r="CN17" i="83"/>
  <c r="CM17" i="83"/>
  <c r="CJ17" i="83"/>
  <c r="CI17" i="83"/>
  <c r="CH17" i="83"/>
  <c r="CG17" i="83"/>
  <c r="CF17" i="83"/>
  <c r="CE17" i="83"/>
  <c r="CD17" i="83"/>
  <c r="CC17" i="83"/>
  <c r="CB17" i="83"/>
  <c r="CA17" i="83"/>
  <c r="BZ17" i="83"/>
  <c r="BY17" i="83"/>
  <c r="BX17" i="83"/>
  <c r="BW17" i="83"/>
  <c r="BV17" i="83"/>
  <c r="BU17" i="83"/>
  <c r="BT17" i="83"/>
  <c r="BS17" i="83"/>
  <c r="BR17" i="83"/>
  <c r="BQ17" i="83"/>
  <c r="BP17" i="83"/>
  <c r="BO17" i="83"/>
  <c r="BN17" i="83"/>
  <c r="BM17" i="83"/>
  <c r="BL17" i="83"/>
  <c r="BK17" i="83"/>
  <c r="BJ17" i="83"/>
  <c r="BI17" i="83"/>
  <c r="BH17" i="83"/>
  <c r="BG17" i="83"/>
  <c r="BF17" i="83"/>
  <c r="BE17" i="83"/>
  <c r="BD17" i="83"/>
  <c r="BC17" i="83"/>
  <c r="BB17" i="83"/>
  <c r="BA17" i="83"/>
  <c r="AZ17" i="83"/>
  <c r="AY17" i="83"/>
  <c r="AX17" i="83"/>
  <c r="AW17" i="83"/>
  <c r="AV17" i="83"/>
  <c r="AU17" i="83"/>
  <c r="AT17" i="83"/>
  <c r="AS17" i="83"/>
  <c r="AR17" i="83"/>
  <c r="AQ17" i="83"/>
  <c r="AP17" i="83"/>
  <c r="AO17" i="83"/>
  <c r="AN17" i="83"/>
  <c r="AM17" i="83"/>
  <c r="AL17" i="83"/>
  <c r="AK17" i="83"/>
  <c r="AJ17" i="83"/>
  <c r="AI17" i="83"/>
  <c r="AH17" i="83"/>
  <c r="AG17" i="83"/>
  <c r="AF17" i="83"/>
  <c r="AE17" i="83"/>
  <c r="AD17" i="83"/>
  <c r="AC17" i="83"/>
  <c r="AB17" i="83"/>
  <c r="AA17" i="83"/>
  <c r="Z17" i="83"/>
  <c r="Y17" i="83"/>
  <c r="X17" i="83"/>
  <c r="W17" i="83"/>
  <c r="V17" i="83"/>
  <c r="U17" i="83"/>
  <c r="T17" i="83"/>
  <c r="S17" i="83"/>
  <c r="R17" i="83"/>
  <c r="Q17" i="83"/>
  <c r="P17" i="83"/>
  <c r="O17" i="83"/>
  <c r="CV16" i="83"/>
  <c r="CU16" i="83"/>
  <c r="CT16" i="83"/>
  <c r="CS16" i="83"/>
  <c r="CR16" i="83"/>
  <c r="CQ16" i="83"/>
  <c r="CP16" i="83"/>
  <c r="CO16" i="83"/>
  <c r="CN16" i="83"/>
  <c r="CM16" i="83"/>
  <c r="CJ16" i="83"/>
  <c r="CI16" i="83"/>
  <c r="CH16" i="83"/>
  <c r="CG16" i="83"/>
  <c r="CF16" i="83"/>
  <c r="CE16" i="83"/>
  <c r="CD16" i="83"/>
  <c r="CC16" i="83"/>
  <c r="CB16" i="83"/>
  <c r="CA16" i="83"/>
  <c r="BZ16" i="83"/>
  <c r="BY16" i="83"/>
  <c r="BX16" i="83"/>
  <c r="BW16" i="83"/>
  <c r="BV16" i="83"/>
  <c r="BU16" i="83"/>
  <c r="BT16" i="83"/>
  <c r="BS16" i="83"/>
  <c r="BR16" i="83"/>
  <c r="BQ16" i="83"/>
  <c r="BP16" i="83"/>
  <c r="BO16" i="83"/>
  <c r="BN16" i="83"/>
  <c r="BM16" i="83"/>
  <c r="BL16" i="83"/>
  <c r="BK16" i="83"/>
  <c r="BJ16" i="83"/>
  <c r="BI16" i="83"/>
  <c r="BH16" i="83"/>
  <c r="BG16" i="83"/>
  <c r="BF16" i="83"/>
  <c r="BE16" i="83"/>
  <c r="BD16" i="83"/>
  <c r="BC16" i="83"/>
  <c r="BB16" i="83"/>
  <c r="BA16" i="83"/>
  <c r="AZ16" i="83"/>
  <c r="AY16" i="83"/>
  <c r="AX16" i="83"/>
  <c r="AW16" i="83"/>
  <c r="AV16" i="83"/>
  <c r="AU16" i="83"/>
  <c r="AT16" i="83"/>
  <c r="AS16" i="83"/>
  <c r="AR16" i="83"/>
  <c r="AQ16" i="83"/>
  <c r="AP16" i="83"/>
  <c r="AO16" i="83"/>
  <c r="AN16" i="83"/>
  <c r="AM16" i="83"/>
  <c r="AL16" i="83"/>
  <c r="AK16" i="83"/>
  <c r="AJ16" i="83"/>
  <c r="AI16" i="83"/>
  <c r="AH16" i="83"/>
  <c r="AG16" i="83"/>
  <c r="AF16" i="83"/>
  <c r="AE16" i="83"/>
  <c r="AD16" i="83"/>
  <c r="AC16" i="83"/>
  <c r="AB16" i="83"/>
  <c r="AA16" i="83"/>
  <c r="Z16" i="83"/>
  <c r="Y16" i="83"/>
  <c r="X16" i="83"/>
  <c r="W16" i="83"/>
  <c r="V16" i="83"/>
  <c r="U16" i="83"/>
  <c r="T16" i="83"/>
  <c r="S16" i="83"/>
  <c r="R16" i="83"/>
  <c r="Q16" i="83"/>
  <c r="P16" i="83"/>
  <c r="O16" i="83"/>
  <c r="CV15" i="83"/>
  <c r="CU15" i="83"/>
  <c r="CT15" i="83"/>
  <c r="CS15" i="83"/>
  <c r="CR15" i="83"/>
  <c r="CQ15" i="83"/>
  <c r="CP15" i="83"/>
  <c r="CO15" i="83"/>
  <c r="CN15" i="83"/>
  <c r="CM15" i="83"/>
  <c r="CJ15" i="83"/>
  <c r="CI15" i="83"/>
  <c r="CH15" i="83"/>
  <c r="CG15" i="83"/>
  <c r="CF15" i="83"/>
  <c r="CE15" i="83"/>
  <c r="CD15" i="83"/>
  <c r="CC15" i="83"/>
  <c r="CB15" i="83"/>
  <c r="CA15" i="83"/>
  <c r="BZ15" i="83"/>
  <c r="BY15" i="83"/>
  <c r="BX15" i="83"/>
  <c r="BW15" i="83"/>
  <c r="BV15" i="83"/>
  <c r="BU15" i="83"/>
  <c r="BT15" i="83"/>
  <c r="BS15" i="83"/>
  <c r="BR15" i="83"/>
  <c r="BQ15" i="83"/>
  <c r="BP15" i="83"/>
  <c r="BO15" i="83"/>
  <c r="BN15" i="83"/>
  <c r="BM15" i="83"/>
  <c r="BL15" i="83"/>
  <c r="BK15" i="83"/>
  <c r="BJ15" i="83"/>
  <c r="BI15" i="83"/>
  <c r="BH15" i="83"/>
  <c r="BG15" i="83"/>
  <c r="BF15" i="83"/>
  <c r="BE15" i="83"/>
  <c r="BD15" i="83"/>
  <c r="BC15" i="83"/>
  <c r="BB15" i="83"/>
  <c r="BA15" i="83"/>
  <c r="AZ15" i="83"/>
  <c r="AY15" i="83"/>
  <c r="AX15" i="83"/>
  <c r="AW15" i="83"/>
  <c r="AV15" i="83"/>
  <c r="AU15" i="83"/>
  <c r="AT15" i="83"/>
  <c r="AS15" i="83"/>
  <c r="AR15" i="83"/>
  <c r="AQ15" i="83"/>
  <c r="AP15" i="83"/>
  <c r="AO15" i="83"/>
  <c r="AN15" i="83"/>
  <c r="AM15" i="83"/>
  <c r="AL15" i="83"/>
  <c r="AK15" i="83"/>
  <c r="AJ15" i="83"/>
  <c r="AI15" i="83"/>
  <c r="AH15" i="83"/>
  <c r="AG15" i="83"/>
  <c r="AF15" i="83"/>
  <c r="AE15" i="83"/>
  <c r="AD15" i="83"/>
  <c r="AC15" i="83"/>
  <c r="AB15" i="83"/>
  <c r="AA15" i="83"/>
  <c r="Z15" i="83"/>
  <c r="Y15" i="83"/>
  <c r="X15" i="83"/>
  <c r="W15" i="83"/>
  <c r="V15" i="83"/>
  <c r="U15" i="83"/>
  <c r="T15" i="83"/>
  <c r="S15" i="83"/>
  <c r="R15" i="83"/>
  <c r="Q15" i="83"/>
  <c r="P15" i="83"/>
  <c r="O15" i="83"/>
  <c r="N20" i="83"/>
  <c r="N19" i="83"/>
  <c r="N18" i="83"/>
  <c r="N17" i="83"/>
  <c r="N16" i="83"/>
  <c r="N15" i="83"/>
  <c r="CJ19" i="81"/>
  <c r="CI19" i="81"/>
  <c r="CH19" i="81"/>
  <c r="CG19" i="81"/>
  <c r="CF19" i="81"/>
  <c r="CE19" i="81"/>
  <c r="CD19" i="81"/>
  <c r="CC19" i="81"/>
  <c r="CB19" i="81"/>
  <c r="CA19" i="81"/>
  <c r="BZ19" i="81"/>
  <c r="BY19" i="81"/>
  <c r="BX19" i="81"/>
  <c r="BW19" i="81"/>
  <c r="BV19" i="81"/>
  <c r="BU19" i="81"/>
  <c r="BT19" i="81"/>
  <c r="BS19" i="81"/>
  <c r="BR19" i="81"/>
  <c r="BQ19" i="81"/>
  <c r="BP19" i="81"/>
  <c r="BO19" i="81"/>
  <c r="BN19" i="81"/>
  <c r="BM19" i="81"/>
  <c r="BL19" i="81"/>
  <c r="BK19" i="81"/>
  <c r="BJ19" i="81"/>
  <c r="BI19" i="81"/>
  <c r="BH19" i="81"/>
  <c r="BG19" i="81"/>
  <c r="BF19" i="81"/>
  <c r="BE19" i="81"/>
  <c r="BD19" i="81"/>
  <c r="BC19" i="81"/>
  <c r="BB19" i="81"/>
  <c r="BA19" i="81"/>
  <c r="AZ19" i="81"/>
  <c r="AY19" i="81"/>
  <c r="AX19" i="81"/>
  <c r="AW19" i="81"/>
  <c r="AV19" i="81"/>
  <c r="AU19" i="81"/>
  <c r="AT19" i="81"/>
  <c r="AS19" i="81"/>
  <c r="AR19" i="81"/>
  <c r="AQ19" i="81"/>
  <c r="AP19" i="81"/>
  <c r="AO19" i="81"/>
  <c r="AN19" i="81"/>
  <c r="AM19" i="81"/>
  <c r="AL19" i="81"/>
  <c r="AK19" i="81"/>
  <c r="AJ19" i="81"/>
  <c r="AI19" i="81"/>
  <c r="AH19" i="81"/>
  <c r="AG19" i="81"/>
  <c r="AF19" i="81"/>
  <c r="AE19" i="81"/>
  <c r="AD19" i="81"/>
  <c r="AC19" i="81"/>
  <c r="AB19" i="81"/>
  <c r="AA19" i="81"/>
  <c r="Z19" i="81"/>
  <c r="Y19" i="81"/>
  <c r="X19" i="81"/>
  <c r="W19" i="81"/>
  <c r="V19" i="81"/>
  <c r="U19" i="81"/>
  <c r="T19" i="81"/>
  <c r="S19" i="81"/>
  <c r="R19" i="81"/>
  <c r="Q19" i="81"/>
  <c r="P19" i="81"/>
  <c r="O19" i="81"/>
  <c r="CJ18" i="81"/>
  <c r="CI18" i="81"/>
  <c r="CH18" i="81"/>
  <c r="CG18" i="81"/>
  <c r="CF18" i="81"/>
  <c r="CE18" i="81"/>
  <c r="CD18" i="81"/>
  <c r="CC18" i="81"/>
  <c r="CB18" i="81"/>
  <c r="CA18" i="81"/>
  <c r="BZ18" i="81"/>
  <c r="BY18" i="81"/>
  <c r="BX18" i="81"/>
  <c r="BW18" i="81"/>
  <c r="BV18" i="81"/>
  <c r="BU18" i="81"/>
  <c r="BT18" i="81"/>
  <c r="BS18" i="81"/>
  <c r="BR18" i="81"/>
  <c r="BQ18" i="81"/>
  <c r="BP18" i="81"/>
  <c r="BO18" i="81"/>
  <c r="BN18" i="81"/>
  <c r="BM18" i="81"/>
  <c r="BL18" i="81"/>
  <c r="BK18" i="81"/>
  <c r="BJ18" i="81"/>
  <c r="BI18" i="81"/>
  <c r="BH18" i="81"/>
  <c r="BG18" i="81"/>
  <c r="BF18" i="81"/>
  <c r="BE18" i="81"/>
  <c r="BD18" i="81"/>
  <c r="BC18" i="81"/>
  <c r="BB18" i="81"/>
  <c r="BA18" i="81"/>
  <c r="AZ18" i="81"/>
  <c r="AY18" i="81"/>
  <c r="AX18" i="81"/>
  <c r="AW18" i="81"/>
  <c r="AV18" i="81"/>
  <c r="AU18" i="81"/>
  <c r="AT18" i="81"/>
  <c r="AS18" i="81"/>
  <c r="AR18" i="81"/>
  <c r="AQ18" i="81"/>
  <c r="AP18" i="81"/>
  <c r="AO18" i="81"/>
  <c r="AN18" i="81"/>
  <c r="AM18" i="81"/>
  <c r="AL18" i="81"/>
  <c r="AK18" i="81"/>
  <c r="AJ18" i="81"/>
  <c r="AI18" i="81"/>
  <c r="AH18" i="81"/>
  <c r="AG18" i="81"/>
  <c r="AF18" i="81"/>
  <c r="AE18" i="81"/>
  <c r="AD18" i="81"/>
  <c r="AC18" i="81"/>
  <c r="AB18" i="81"/>
  <c r="AA18" i="81"/>
  <c r="Z18" i="81"/>
  <c r="Y18" i="81"/>
  <c r="X18" i="81"/>
  <c r="W18" i="81"/>
  <c r="V18" i="81"/>
  <c r="U18" i="81"/>
  <c r="T18" i="81"/>
  <c r="S18" i="81"/>
  <c r="R18" i="81"/>
  <c r="Q18" i="81"/>
  <c r="P18" i="81"/>
  <c r="O18" i="81"/>
  <c r="CJ17" i="81"/>
  <c r="CI17" i="81"/>
  <c r="CH17" i="81"/>
  <c r="CG17" i="81"/>
  <c r="CF17" i="81"/>
  <c r="CE17" i="81"/>
  <c r="CD17" i="81"/>
  <c r="CC17" i="81"/>
  <c r="CB17" i="81"/>
  <c r="CA17" i="81"/>
  <c r="BZ17" i="81"/>
  <c r="BY17" i="81"/>
  <c r="BX17" i="81"/>
  <c r="BW17" i="81"/>
  <c r="BV17" i="81"/>
  <c r="BU17" i="81"/>
  <c r="BT17" i="81"/>
  <c r="BS17" i="81"/>
  <c r="BR17" i="81"/>
  <c r="BQ17" i="81"/>
  <c r="BP17" i="81"/>
  <c r="BO17" i="81"/>
  <c r="BN17" i="81"/>
  <c r="BM17" i="81"/>
  <c r="BL17" i="81"/>
  <c r="BK17" i="81"/>
  <c r="BJ17" i="81"/>
  <c r="BI17" i="81"/>
  <c r="BH17" i="81"/>
  <c r="BG17" i="81"/>
  <c r="BF17" i="81"/>
  <c r="BE17" i="81"/>
  <c r="BD17" i="81"/>
  <c r="BC17" i="81"/>
  <c r="BB17" i="81"/>
  <c r="BA17" i="81"/>
  <c r="AZ17" i="81"/>
  <c r="AY17" i="81"/>
  <c r="AX17" i="81"/>
  <c r="AW17" i="81"/>
  <c r="AV17" i="81"/>
  <c r="AU17" i="81"/>
  <c r="AT17" i="81"/>
  <c r="AS17" i="81"/>
  <c r="AR17" i="81"/>
  <c r="AQ17" i="81"/>
  <c r="AP17" i="81"/>
  <c r="AO17" i="81"/>
  <c r="AN17" i="81"/>
  <c r="AM17" i="81"/>
  <c r="AL17" i="81"/>
  <c r="AK17" i="81"/>
  <c r="AJ17" i="81"/>
  <c r="AI17" i="81"/>
  <c r="AH17" i="81"/>
  <c r="AG17" i="81"/>
  <c r="AF17" i="81"/>
  <c r="AE17" i="81"/>
  <c r="AD17" i="81"/>
  <c r="AC17" i="81"/>
  <c r="AB17" i="81"/>
  <c r="AA17" i="81"/>
  <c r="Z17" i="81"/>
  <c r="Y17" i="81"/>
  <c r="X17" i="81"/>
  <c r="W17" i="81"/>
  <c r="V17" i="81"/>
  <c r="U17" i="81"/>
  <c r="T17" i="81"/>
  <c r="S17" i="81"/>
  <c r="R17" i="81"/>
  <c r="Q17" i="81"/>
  <c r="P17" i="81"/>
  <c r="O17" i="81"/>
  <c r="CJ16" i="81"/>
  <c r="CI16" i="81"/>
  <c r="CH16" i="81"/>
  <c r="CG16" i="81"/>
  <c r="CF16" i="81"/>
  <c r="CE16" i="81"/>
  <c r="CD16" i="81"/>
  <c r="CC16" i="81"/>
  <c r="CB16" i="81"/>
  <c r="CA16" i="81"/>
  <c r="BZ16" i="81"/>
  <c r="BY16" i="81"/>
  <c r="BX16" i="81"/>
  <c r="BW16" i="81"/>
  <c r="BV16" i="81"/>
  <c r="BU16" i="81"/>
  <c r="BT16" i="81"/>
  <c r="BS16" i="81"/>
  <c r="BR16" i="81"/>
  <c r="BQ16" i="81"/>
  <c r="BP16" i="81"/>
  <c r="BO16" i="81"/>
  <c r="BN16" i="81"/>
  <c r="BM16" i="81"/>
  <c r="BL16" i="81"/>
  <c r="BK16" i="81"/>
  <c r="BJ16" i="81"/>
  <c r="BI16" i="81"/>
  <c r="BH16" i="81"/>
  <c r="BG16" i="81"/>
  <c r="BF16" i="81"/>
  <c r="BE16" i="81"/>
  <c r="BD16" i="81"/>
  <c r="BC16" i="81"/>
  <c r="BB16" i="81"/>
  <c r="BA16" i="81"/>
  <c r="AZ16" i="81"/>
  <c r="AY16" i="81"/>
  <c r="AX16" i="81"/>
  <c r="AW16" i="81"/>
  <c r="AV16" i="81"/>
  <c r="AU16" i="81"/>
  <c r="AT16" i="81"/>
  <c r="AS16" i="81"/>
  <c r="AR16" i="81"/>
  <c r="AQ16" i="81"/>
  <c r="AP16" i="81"/>
  <c r="AO16" i="81"/>
  <c r="AN16" i="81"/>
  <c r="AM16" i="81"/>
  <c r="AL16" i="81"/>
  <c r="AK16" i="81"/>
  <c r="AJ16" i="81"/>
  <c r="AI16" i="81"/>
  <c r="AH16" i="81"/>
  <c r="AG16" i="81"/>
  <c r="AF16" i="81"/>
  <c r="AE16" i="81"/>
  <c r="AD16" i="81"/>
  <c r="AC16" i="81"/>
  <c r="AB16" i="81"/>
  <c r="AA16" i="81"/>
  <c r="Z16" i="81"/>
  <c r="Y16" i="81"/>
  <c r="X16" i="81"/>
  <c r="W16" i="81"/>
  <c r="V16" i="81"/>
  <c r="U16" i="81"/>
  <c r="T16" i="81"/>
  <c r="S16" i="81"/>
  <c r="R16" i="81"/>
  <c r="Q16" i="81"/>
  <c r="P16" i="81"/>
  <c r="O16" i="81"/>
  <c r="N17" i="81"/>
  <c r="N18" i="81"/>
  <c r="N19" i="81"/>
  <c r="AQ27" i="83"/>
  <c r="BT27" i="83"/>
  <c r="BS27" i="83"/>
  <c r="BR27" i="83"/>
  <c r="BQ27" i="83"/>
  <c r="BP27" i="83"/>
  <c r="BO27" i="83"/>
  <c r="BN27" i="83"/>
  <c r="BM27" i="83"/>
  <c r="BL27" i="83"/>
  <c r="BK27" i="83"/>
  <c r="BJ27" i="83"/>
  <c r="BI27" i="83"/>
  <c r="BH27" i="83"/>
  <c r="BG27" i="83"/>
  <c r="BF27" i="83"/>
  <c r="BE27" i="83"/>
  <c r="BD27" i="83"/>
  <c r="BC27" i="83"/>
  <c r="BB27" i="83"/>
  <c r="BA27" i="83"/>
  <c r="AZ27" i="83"/>
  <c r="AY27" i="83"/>
  <c r="AX27" i="83"/>
  <c r="AW27" i="83"/>
  <c r="AV27" i="83"/>
  <c r="AU27" i="83"/>
  <c r="AT27" i="83"/>
  <c r="AS27" i="83"/>
  <c r="AR27" i="83"/>
  <c r="AP27" i="83"/>
  <c r="AO27" i="83"/>
  <c r="AN27" i="83"/>
  <c r="AM27" i="83"/>
  <c r="AL27" i="83"/>
  <c r="AK27" i="83"/>
  <c r="AJ27" i="83"/>
  <c r="AI27" i="83"/>
  <c r="AH27" i="83"/>
  <c r="AG27" i="83"/>
  <c r="AF27" i="83"/>
  <c r="AE27" i="83"/>
  <c r="AD27" i="83"/>
  <c r="AC27" i="83"/>
  <c r="AB27" i="83"/>
  <c r="AA27" i="83"/>
  <c r="Z27" i="83"/>
  <c r="Y27" i="83"/>
  <c r="X27" i="83"/>
  <c r="W27" i="83"/>
  <c r="V27" i="83"/>
  <c r="U27" i="83"/>
  <c r="T27" i="83"/>
  <c r="S27" i="83"/>
  <c r="R27" i="83"/>
  <c r="Q27" i="83"/>
  <c r="P27" i="83"/>
  <c r="O27" i="83"/>
  <c r="N27" i="83"/>
  <c r="N16" i="81" l="1"/>
  <c r="H19" i="81"/>
  <c r="H18" i="81" l="1"/>
  <c r="H17" i="81"/>
  <c r="H16" i="81"/>
  <c r="H15" i="81"/>
  <c r="H14" i="81"/>
  <c r="H13" i="81"/>
  <c r="H12" i="81"/>
  <c r="H11" i="81"/>
  <c r="H10" i="81"/>
  <c r="H9" i="81"/>
  <c r="CJ21" i="81" l="1"/>
  <c r="CI21" i="81"/>
  <c r="CH21" i="81"/>
  <c r="CG21" i="81"/>
  <c r="CF21" i="81"/>
  <c r="CE21" i="81"/>
  <c r="CD21" i="81"/>
  <c r="CC21" i="81"/>
  <c r="CB21" i="81"/>
  <c r="CA21" i="81"/>
  <c r="BZ21" i="81"/>
  <c r="BY21" i="81"/>
  <c r="BX21" i="81"/>
  <c r="BW21" i="81"/>
  <c r="BV21" i="81"/>
  <c r="BU21" i="81"/>
  <c r="BT21" i="81"/>
  <c r="BS21" i="81"/>
  <c r="BR21" i="81"/>
  <c r="BQ21" i="81"/>
  <c r="BP21" i="81"/>
  <c r="BO21" i="81"/>
  <c r="BN21" i="81"/>
  <c r="BM21" i="81"/>
  <c r="BL21" i="81"/>
  <c r="BK21" i="81"/>
  <c r="BJ21" i="81"/>
  <c r="BI21" i="81"/>
  <c r="BH21" i="81"/>
  <c r="BG21" i="81"/>
  <c r="BF21" i="81"/>
  <c r="BE21" i="81"/>
  <c r="BD21" i="81"/>
  <c r="BC21" i="81"/>
  <c r="BB21" i="81"/>
  <c r="BA21" i="81"/>
  <c r="AZ21" i="81"/>
  <c r="AY21" i="81"/>
  <c r="AX21" i="81"/>
  <c r="AW21" i="81"/>
  <c r="AV21" i="81"/>
  <c r="AU21" i="81"/>
  <c r="AT21" i="81"/>
  <c r="AS21" i="81"/>
  <c r="AR21" i="81"/>
  <c r="AQ21" i="81"/>
  <c r="AP21" i="81"/>
  <c r="AO21" i="81"/>
  <c r="AN21" i="81"/>
  <c r="AM21" i="81"/>
  <c r="AL21" i="81"/>
  <c r="AK21" i="81"/>
  <c r="AJ21" i="81"/>
  <c r="AI21" i="81"/>
  <c r="AH21" i="81"/>
  <c r="AG21" i="81"/>
  <c r="AF21" i="81"/>
  <c r="AE21" i="81"/>
  <c r="AD21" i="81"/>
  <c r="AC21" i="81"/>
  <c r="AB21" i="81"/>
  <c r="AA21" i="81"/>
  <c r="Z21" i="81"/>
  <c r="Y21" i="81"/>
  <c r="X21" i="81"/>
  <c r="W21" i="81"/>
  <c r="V21" i="81"/>
  <c r="U21" i="81"/>
  <c r="T21" i="81"/>
  <c r="S21" i="81"/>
  <c r="R21" i="81"/>
  <c r="Q21" i="81"/>
  <c r="P21" i="81"/>
  <c r="O21" i="81"/>
  <c r="N21" i="81"/>
  <c r="C970" i="1" l="1"/>
  <c r="C967" i="1" l="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R945" i="1" l="1"/>
  <c r="S945" i="1"/>
  <c r="T945" i="1"/>
  <c r="U945" i="1"/>
  <c r="V945" i="1"/>
  <c r="W945" i="1"/>
  <c r="X945" i="1"/>
  <c r="Y945" i="1"/>
  <c r="Z945" i="1"/>
  <c r="AA945" i="1"/>
  <c r="AB945" i="1"/>
  <c r="AC945" i="1"/>
  <c r="AD945" i="1"/>
  <c r="AE945" i="1"/>
  <c r="AF945" i="1"/>
  <c r="AG945" i="1"/>
  <c r="AH945" i="1"/>
  <c r="AI945" i="1"/>
  <c r="AJ945" i="1"/>
  <c r="AK945" i="1"/>
  <c r="AL945" i="1"/>
  <c r="AM945" i="1"/>
  <c r="AN945" i="1"/>
  <c r="AO945" i="1"/>
  <c r="AP945" i="1"/>
  <c r="AQ945" i="1"/>
  <c r="AR945" i="1"/>
  <c r="AS945" i="1"/>
  <c r="AT945" i="1"/>
  <c r="AU945" i="1"/>
  <c r="AV945" i="1"/>
  <c r="AW945" i="1"/>
  <c r="AX945" i="1"/>
  <c r="AY945" i="1"/>
  <c r="AZ945" i="1"/>
  <c r="BA945" i="1"/>
  <c r="BB945" i="1"/>
  <c r="BC945" i="1"/>
  <c r="BD945" i="1"/>
  <c r="BE945" i="1"/>
  <c r="BF945" i="1"/>
  <c r="BG945" i="1"/>
  <c r="BH945" i="1"/>
  <c r="BI945" i="1"/>
  <c r="BJ945" i="1"/>
  <c r="BK945" i="1"/>
  <c r="BL945" i="1"/>
  <c r="BM945" i="1"/>
  <c r="BN945" i="1"/>
  <c r="BO945" i="1"/>
  <c r="BP945" i="1"/>
  <c r="BQ945" i="1"/>
  <c r="BR945" i="1"/>
  <c r="BS945" i="1"/>
  <c r="BT945" i="1"/>
  <c r="R946" i="1"/>
  <c r="S946" i="1"/>
  <c r="T946" i="1"/>
  <c r="U946" i="1"/>
  <c r="V946" i="1"/>
  <c r="W946" i="1"/>
  <c r="X946" i="1"/>
  <c r="Y946" i="1"/>
  <c r="Z946" i="1"/>
  <c r="AA946" i="1"/>
  <c r="AB946" i="1"/>
  <c r="AC946" i="1"/>
  <c r="AD946" i="1"/>
  <c r="AE946" i="1"/>
  <c r="AF946" i="1"/>
  <c r="AG946" i="1"/>
  <c r="AH946" i="1"/>
  <c r="AI946" i="1"/>
  <c r="AJ946" i="1"/>
  <c r="AK946" i="1"/>
  <c r="AL946" i="1"/>
  <c r="AM946" i="1"/>
  <c r="AN946" i="1"/>
  <c r="AO946" i="1"/>
  <c r="AP946" i="1"/>
  <c r="AQ946" i="1"/>
  <c r="AR946" i="1"/>
  <c r="AS946" i="1"/>
  <c r="AT946" i="1"/>
  <c r="AU946" i="1"/>
  <c r="AV946" i="1"/>
  <c r="AW946" i="1"/>
  <c r="AX946" i="1"/>
  <c r="AY946" i="1"/>
  <c r="AZ946" i="1"/>
  <c r="BA946" i="1"/>
  <c r="BB946" i="1"/>
  <c r="BC946" i="1"/>
  <c r="BD946" i="1"/>
  <c r="BE946" i="1"/>
  <c r="BF946" i="1"/>
  <c r="BG946" i="1"/>
  <c r="BH946" i="1"/>
  <c r="BI946" i="1"/>
  <c r="BJ946" i="1"/>
  <c r="BK946" i="1"/>
  <c r="BL946" i="1"/>
  <c r="BM946" i="1"/>
  <c r="BN946" i="1"/>
  <c r="BO946" i="1"/>
  <c r="BP946" i="1"/>
  <c r="BQ946" i="1"/>
  <c r="BR946" i="1"/>
  <c r="BS946" i="1"/>
  <c r="BT946" i="1"/>
  <c r="R947" i="1"/>
  <c r="S947" i="1"/>
  <c r="T947" i="1"/>
  <c r="U947" i="1"/>
  <c r="V947" i="1"/>
  <c r="W947" i="1"/>
  <c r="X947" i="1"/>
  <c r="Y947" i="1"/>
  <c r="Z947" i="1"/>
  <c r="AA947" i="1"/>
  <c r="AB947" i="1"/>
  <c r="AC947" i="1"/>
  <c r="AD947" i="1"/>
  <c r="AE947" i="1"/>
  <c r="AF947" i="1"/>
  <c r="AG947" i="1"/>
  <c r="AH947" i="1"/>
  <c r="AI947" i="1"/>
  <c r="AJ947" i="1"/>
  <c r="AK947" i="1"/>
  <c r="AL947" i="1"/>
  <c r="AM947" i="1"/>
  <c r="AN947" i="1"/>
  <c r="AO947" i="1"/>
  <c r="AP947" i="1"/>
  <c r="AQ947" i="1"/>
  <c r="AR947" i="1"/>
  <c r="AS947" i="1"/>
  <c r="AT947" i="1"/>
  <c r="AU947" i="1"/>
  <c r="AV947" i="1"/>
  <c r="AW947" i="1"/>
  <c r="AX947" i="1"/>
  <c r="AY947" i="1"/>
  <c r="AZ947" i="1"/>
  <c r="BA947" i="1"/>
  <c r="BB947" i="1"/>
  <c r="BC947" i="1"/>
  <c r="BD947" i="1"/>
  <c r="BE947" i="1"/>
  <c r="BF947" i="1"/>
  <c r="BG947" i="1"/>
  <c r="BH947" i="1"/>
  <c r="BI947" i="1"/>
  <c r="BJ947" i="1"/>
  <c r="BK947" i="1"/>
  <c r="BL947" i="1"/>
  <c r="BM947" i="1"/>
  <c r="BN947" i="1"/>
  <c r="BO947" i="1"/>
  <c r="BP947" i="1"/>
  <c r="BQ947" i="1"/>
  <c r="BR947" i="1"/>
  <c r="BS947" i="1"/>
  <c r="BT947" i="1"/>
  <c r="R948" i="1"/>
  <c r="S948" i="1"/>
  <c r="T948" i="1"/>
  <c r="U948" i="1"/>
  <c r="V948" i="1"/>
  <c r="W948" i="1"/>
  <c r="X948" i="1"/>
  <c r="Y948" i="1"/>
  <c r="Z948" i="1"/>
  <c r="AA948" i="1"/>
  <c r="AB948" i="1"/>
  <c r="AC948" i="1"/>
  <c r="AD948" i="1"/>
  <c r="AE948" i="1"/>
  <c r="AF948" i="1"/>
  <c r="AG948" i="1"/>
  <c r="AH948" i="1"/>
  <c r="AI948" i="1"/>
  <c r="AJ948" i="1"/>
  <c r="AK948" i="1"/>
  <c r="AL948" i="1"/>
  <c r="AM948" i="1"/>
  <c r="AN948" i="1"/>
  <c r="AO948" i="1"/>
  <c r="AP948" i="1"/>
  <c r="AQ948" i="1"/>
  <c r="AR948" i="1"/>
  <c r="AS948" i="1"/>
  <c r="AT948" i="1"/>
  <c r="AU948" i="1"/>
  <c r="AV948" i="1"/>
  <c r="AW948" i="1"/>
  <c r="AX948" i="1"/>
  <c r="AY948" i="1"/>
  <c r="AZ948" i="1"/>
  <c r="BA948" i="1"/>
  <c r="BB948" i="1"/>
  <c r="BC948" i="1"/>
  <c r="BD948" i="1"/>
  <c r="BE948" i="1"/>
  <c r="BF948" i="1"/>
  <c r="BG948" i="1"/>
  <c r="BH948" i="1"/>
  <c r="BI948" i="1"/>
  <c r="BJ948" i="1"/>
  <c r="BK948" i="1"/>
  <c r="BL948" i="1"/>
  <c r="BM948" i="1"/>
  <c r="BN948" i="1"/>
  <c r="BO948" i="1"/>
  <c r="BP948" i="1"/>
  <c r="BQ948" i="1"/>
  <c r="BR948" i="1"/>
  <c r="BS948" i="1"/>
  <c r="BT948" i="1"/>
  <c r="Q948" i="1"/>
  <c r="Q947" i="1"/>
  <c r="Q946" i="1"/>
  <c r="Q945" i="1"/>
  <c r="K1" i="1" l="1"/>
  <c r="L1" i="1" s="1"/>
  <c r="M1" i="1" s="1"/>
  <c r="N1" i="1" s="1"/>
  <c r="O1" i="1" s="1"/>
  <c r="P1" i="1" s="1"/>
  <c r="Q1" i="1" s="1"/>
  <c r="R1" i="1" s="1"/>
  <c r="S1" i="1" s="1"/>
  <c r="T1" i="1" s="1"/>
  <c r="U1" i="1" s="1"/>
  <c r="V1" i="1" s="1"/>
  <c r="W1" i="1" s="1"/>
  <c r="X1" i="1" s="1"/>
  <c r="Y1" i="1" s="1"/>
  <c r="Z1" i="1" s="1"/>
  <c r="AA1" i="1" s="1"/>
  <c r="AB1" i="1" s="1"/>
  <c r="AC1" i="1" s="1"/>
  <c r="AD1" i="1" s="1"/>
  <c r="AE1" i="1" s="1"/>
  <c r="AF1" i="1" s="1"/>
  <c r="AG1" i="1" s="1"/>
  <c r="AH1" i="1" s="1"/>
  <c r="AI1" i="1" s="1"/>
  <c r="AJ1" i="1" s="1"/>
  <c r="AK1" i="1" s="1"/>
  <c r="AL1" i="1" s="1"/>
  <c r="AM1" i="1" s="1"/>
  <c r="AN1" i="1" s="1"/>
  <c r="AO1" i="1" s="1"/>
  <c r="AP1" i="1" s="1"/>
  <c r="AQ1" i="1" s="1"/>
  <c r="AR1" i="1" s="1"/>
  <c r="AS1" i="1" s="1"/>
  <c r="AT1" i="1" s="1"/>
  <c r="AU1" i="1" s="1"/>
  <c r="AV1" i="1" s="1"/>
  <c r="AW1" i="1" s="1"/>
  <c r="AX1" i="1" s="1"/>
  <c r="AY1" i="1" s="1"/>
  <c r="AZ1" i="1" s="1"/>
  <c r="BA1" i="1" s="1"/>
  <c r="BB1" i="1" s="1"/>
  <c r="BC1" i="1" s="1"/>
  <c r="BD1" i="1" s="1"/>
  <c r="BE1" i="1" s="1"/>
  <c r="BF1" i="1" s="1"/>
  <c r="BG1" i="1" s="1"/>
  <c r="BH1" i="1" s="1"/>
  <c r="BI1" i="1" s="1"/>
  <c r="BJ1" i="1" s="1"/>
  <c r="BK1" i="1" s="1"/>
  <c r="BL1" i="1" s="1"/>
  <c r="BM1" i="1" s="1"/>
  <c r="BN1" i="1" s="1"/>
  <c r="BO1" i="1" s="1"/>
  <c r="BP1" i="1" s="1"/>
  <c r="BQ1" i="1" s="1"/>
  <c r="BR1" i="1" s="1"/>
  <c r="BS1" i="1" s="1"/>
  <c r="BT1" i="1" s="1"/>
  <c r="BU1" i="1" s="1"/>
  <c r="BV1" i="1" s="1"/>
  <c r="BW1" i="1" s="1"/>
  <c r="BX1" i="1" s="1"/>
  <c r="BY1" i="1" s="1"/>
  <c r="BZ1" i="1" s="1"/>
  <c r="CA1" i="1" s="1"/>
  <c r="CB1" i="1" s="1"/>
  <c r="CC1" i="1" s="1"/>
  <c r="CD1" i="1" s="1"/>
  <c r="CE1" i="1" s="1"/>
  <c r="CF1" i="1" s="1"/>
  <c r="CG1" i="1" s="1"/>
  <c r="CH1" i="1" s="1"/>
  <c r="CI1" i="1" s="1"/>
  <c r="CJ1" i="1" s="1"/>
  <c r="CK1" i="1" s="1"/>
  <c r="CL1" i="1" s="1"/>
  <c r="CM1" i="1" s="1"/>
  <c r="CN1" i="1" s="1"/>
  <c r="CO1" i="1" s="1"/>
  <c r="CP1" i="1" s="1"/>
  <c r="CQ1" i="1" s="1"/>
  <c r="CR1" i="1" s="1"/>
  <c r="BZ26" i="71" l="1"/>
  <c r="BY26" i="71"/>
  <c r="BX26" i="71"/>
  <c r="BW26" i="71"/>
  <c r="BV26" i="71"/>
  <c r="BU26" i="71"/>
  <c r="BT26" i="71"/>
  <c r="BS26" i="71"/>
  <c r="BR26" i="71"/>
  <c r="BQ26" i="71"/>
  <c r="BP26" i="71"/>
  <c r="BO26" i="71"/>
  <c r="BN26" i="71"/>
  <c r="BM26" i="71"/>
  <c r="BL26" i="71"/>
  <c r="BK26" i="71"/>
  <c r="BJ26" i="71"/>
  <c r="BI26" i="71"/>
  <c r="BH26" i="71"/>
  <c r="BG26" i="71"/>
  <c r="BF26" i="71"/>
  <c r="BE26" i="71"/>
  <c r="BD26" i="71"/>
  <c r="BC26" i="71"/>
  <c r="BB26" i="71"/>
  <c r="BA26" i="71"/>
  <c r="AZ26" i="71"/>
  <c r="AY26" i="71"/>
  <c r="AX26" i="71"/>
  <c r="AW26" i="71"/>
  <c r="AV26" i="71"/>
  <c r="AU26" i="71"/>
  <c r="AT26" i="71"/>
  <c r="AS26" i="71"/>
  <c r="AR26" i="71"/>
  <c r="AQ26" i="71"/>
  <c r="AP26" i="71"/>
  <c r="AO26" i="71"/>
  <c r="AN26" i="71"/>
  <c r="AM26" i="71"/>
  <c r="AL26" i="71"/>
  <c r="AK26" i="71"/>
  <c r="AJ26" i="71"/>
  <c r="AI26" i="71"/>
  <c r="AH26" i="71"/>
  <c r="AG26" i="71"/>
  <c r="AF26" i="71"/>
  <c r="AE26" i="71"/>
  <c r="AD26" i="71"/>
  <c r="AC26" i="71"/>
  <c r="AB26" i="71"/>
  <c r="AA26" i="71"/>
  <c r="Z26" i="71"/>
  <c r="Y26" i="71"/>
  <c r="X26" i="71"/>
  <c r="W26" i="71"/>
  <c r="V26" i="71"/>
  <c r="U26" i="71"/>
  <c r="T26" i="71"/>
  <c r="S26" i="71"/>
  <c r="R26" i="71"/>
  <c r="Q26" i="71"/>
  <c r="P26" i="71"/>
  <c r="J26" i="71"/>
  <c r="D26" i="71"/>
  <c r="B26" i="71"/>
  <c r="C2" i="1"/>
  <c r="U1841" i="4"/>
  <c r="U1840" i="4"/>
  <c r="U1839" i="4"/>
  <c r="U1838" i="4"/>
  <c r="U1837" i="4"/>
  <c r="U1836" i="4"/>
  <c r="U1835" i="4"/>
  <c r="U1834" i="4"/>
  <c r="U1833" i="4"/>
  <c r="U1832" i="4"/>
  <c r="U1831" i="4"/>
  <c r="U1830" i="4"/>
  <c r="U1829" i="4"/>
  <c r="U1828" i="4"/>
  <c r="U1827" i="4"/>
  <c r="U1826" i="4"/>
  <c r="U1825" i="4"/>
  <c r="U1824" i="4"/>
  <c r="U1823" i="4"/>
  <c r="U1822" i="4"/>
  <c r="U1821" i="4"/>
  <c r="U1820" i="4"/>
  <c r="U1819" i="4"/>
  <c r="U1818" i="4"/>
  <c r="U1817" i="4"/>
  <c r="U1816" i="4"/>
  <c r="U1815" i="4"/>
  <c r="U1814" i="4"/>
  <c r="U1813" i="4"/>
  <c r="U1812" i="4"/>
  <c r="U1811" i="4"/>
  <c r="U1810" i="4"/>
  <c r="U1809" i="4"/>
  <c r="U1808" i="4"/>
  <c r="U1807" i="4"/>
  <c r="U1806" i="4"/>
  <c r="U1805" i="4"/>
  <c r="U1804" i="4"/>
  <c r="U1803" i="4"/>
  <c r="U1802" i="4"/>
  <c r="U1801" i="4"/>
  <c r="U1800" i="4"/>
  <c r="U1799" i="4"/>
  <c r="U1798" i="4"/>
  <c r="U1797" i="4"/>
  <c r="U1796" i="4"/>
  <c r="U1795" i="4"/>
  <c r="U1794" i="4"/>
  <c r="U1793" i="4"/>
  <c r="U1792" i="4"/>
  <c r="U1791" i="4"/>
  <c r="U1790" i="4"/>
  <c r="U1789" i="4"/>
  <c r="U1788" i="4"/>
  <c r="U1787" i="4"/>
  <c r="U1786" i="4"/>
  <c r="U1785" i="4"/>
  <c r="U1784" i="4"/>
  <c r="U1783" i="4"/>
  <c r="U1782" i="4"/>
  <c r="U1781" i="4"/>
  <c r="U1780" i="4"/>
  <c r="U1779" i="4"/>
  <c r="U1778" i="4"/>
  <c r="U1777" i="4"/>
  <c r="U1776" i="4"/>
  <c r="U1775" i="4"/>
  <c r="U1774" i="4"/>
  <c r="U1773" i="4"/>
  <c r="U1772" i="4"/>
  <c r="U1771" i="4"/>
  <c r="U1770" i="4"/>
  <c r="U1769" i="4"/>
  <c r="U1768" i="4"/>
  <c r="U1767" i="4"/>
  <c r="U1766" i="4"/>
  <c r="U1765" i="4"/>
  <c r="U1764" i="4"/>
  <c r="U1763" i="4"/>
  <c r="U1762" i="4"/>
  <c r="U1761" i="4"/>
  <c r="U1760" i="4"/>
  <c r="U1759" i="4"/>
  <c r="U1758" i="4"/>
  <c r="U1757" i="4"/>
  <c r="U1756" i="4"/>
  <c r="U1755" i="4"/>
  <c r="U1754" i="4"/>
  <c r="U1753" i="4"/>
  <c r="U1752" i="4"/>
  <c r="U1751" i="4"/>
  <c r="U1750" i="4"/>
  <c r="U1749" i="4"/>
  <c r="U1748" i="4"/>
  <c r="U1747" i="4"/>
  <c r="U1746" i="4"/>
  <c r="U1745" i="4"/>
  <c r="U1744" i="4"/>
  <c r="U1743" i="4"/>
  <c r="U1742" i="4"/>
  <c r="U1741" i="4"/>
  <c r="U1740" i="4"/>
  <c r="U1739" i="4"/>
  <c r="U1738" i="4"/>
  <c r="U1737" i="4"/>
  <c r="U1736" i="4"/>
  <c r="U1735" i="4"/>
  <c r="U1734" i="4"/>
  <c r="U1733" i="4"/>
  <c r="U1732" i="4"/>
  <c r="U1731" i="4"/>
  <c r="U1730" i="4"/>
  <c r="U1729" i="4"/>
  <c r="U1728" i="4"/>
  <c r="U1727" i="4"/>
  <c r="U1726" i="4"/>
  <c r="U1725" i="4"/>
  <c r="U1724" i="4"/>
  <c r="U1723" i="4"/>
  <c r="U1722" i="4"/>
  <c r="U1721" i="4"/>
  <c r="U1720" i="4"/>
  <c r="U1719" i="4"/>
  <c r="U1718" i="4"/>
  <c r="U1717" i="4"/>
  <c r="U1716" i="4"/>
  <c r="U1715" i="4"/>
  <c r="U1714" i="4"/>
  <c r="U1713" i="4"/>
  <c r="U1712" i="4"/>
  <c r="U1711" i="4"/>
  <c r="U1710" i="4"/>
  <c r="U1709" i="4"/>
  <c r="U1708" i="4"/>
  <c r="U1707" i="4"/>
  <c r="U1706" i="4"/>
  <c r="U1705" i="4"/>
  <c r="U1704" i="4"/>
  <c r="U1703" i="4"/>
  <c r="U1702" i="4"/>
  <c r="U1701" i="4"/>
  <c r="U1700" i="4"/>
  <c r="U1699" i="4"/>
  <c r="U1698" i="4"/>
  <c r="U1697" i="4"/>
  <c r="U1696" i="4"/>
  <c r="U1695" i="4"/>
  <c r="U1694" i="4"/>
  <c r="U1693" i="4"/>
  <c r="U1692" i="4"/>
  <c r="U1691" i="4"/>
  <c r="U1690" i="4"/>
  <c r="U1689" i="4"/>
  <c r="U1688" i="4"/>
  <c r="U1687" i="4"/>
  <c r="U1686" i="4"/>
  <c r="U1685" i="4"/>
  <c r="U1684" i="4"/>
  <c r="U1683" i="4"/>
  <c r="U1682" i="4"/>
  <c r="U1681" i="4"/>
  <c r="U1680" i="4"/>
  <c r="U1679" i="4"/>
  <c r="U1678" i="4"/>
  <c r="U1677" i="4"/>
  <c r="U1676" i="4"/>
  <c r="U1675" i="4"/>
  <c r="U1674" i="4"/>
  <c r="U1673" i="4"/>
  <c r="U1672" i="4"/>
  <c r="U1671" i="4"/>
  <c r="U1670" i="4"/>
  <c r="U1669" i="4"/>
  <c r="U1668" i="4"/>
  <c r="U1667" i="4"/>
  <c r="U1666" i="4"/>
  <c r="U1665" i="4"/>
  <c r="U1664" i="4"/>
  <c r="U1663" i="4"/>
  <c r="U1662" i="4"/>
  <c r="U1661" i="4"/>
  <c r="U1660" i="4"/>
  <c r="U1659" i="4"/>
  <c r="U1658" i="4"/>
  <c r="U1657" i="4"/>
  <c r="U1656" i="4"/>
  <c r="U1655" i="4"/>
  <c r="U1654" i="4"/>
  <c r="U1653" i="4"/>
  <c r="U1652" i="4"/>
  <c r="U1651" i="4"/>
  <c r="U1650" i="4"/>
  <c r="U1649" i="4"/>
  <c r="U1648" i="4"/>
  <c r="U1647" i="4"/>
  <c r="U1646" i="4"/>
  <c r="U1645" i="4"/>
  <c r="U1644" i="4"/>
  <c r="U1643" i="4"/>
  <c r="U1642" i="4"/>
  <c r="U1641" i="4"/>
  <c r="U1640" i="4"/>
  <c r="U1639" i="4"/>
  <c r="U1638" i="4"/>
  <c r="U1637" i="4"/>
  <c r="U1636" i="4"/>
  <c r="U1635" i="4"/>
  <c r="U1634" i="4"/>
  <c r="U1633" i="4"/>
  <c r="U1632" i="4"/>
  <c r="U1631" i="4"/>
  <c r="U1630" i="4"/>
  <c r="U1629" i="4"/>
  <c r="U1628" i="4"/>
  <c r="U1627" i="4"/>
  <c r="U1626" i="4"/>
  <c r="U1625" i="4"/>
  <c r="U1624" i="4"/>
  <c r="U1623" i="4"/>
  <c r="U1622" i="4"/>
  <c r="U1621" i="4"/>
  <c r="U1620" i="4"/>
  <c r="U1619" i="4"/>
  <c r="U1618" i="4"/>
  <c r="U1617" i="4"/>
  <c r="U1616" i="4"/>
  <c r="U1615" i="4"/>
  <c r="U1614" i="4"/>
  <c r="U1613" i="4"/>
  <c r="U1612" i="4"/>
  <c r="U1611" i="4"/>
  <c r="U1610" i="4"/>
  <c r="U1609" i="4"/>
  <c r="U1608" i="4"/>
  <c r="U1607" i="4"/>
  <c r="U1606" i="4"/>
  <c r="U1605" i="4"/>
  <c r="U1604" i="4"/>
  <c r="U1603" i="4"/>
  <c r="U1602" i="4"/>
  <c r="U1601" i="4"/>
  <c r="U1600" i="4"/>
  <c r="U1599" i="4"/>
  <c r="U1598" i="4"/>
  <c r="U1597" i="4"/>
  <c r="U1596" i="4"/>
  <c r="U1595" i="4"/>
  <c r="U1594" i="4"/>
  <c r="U1593" i="4"/>
  <c r="U1592" i="4"/>
  <c r="U1591" i="4"/>
  <c r="U1590" i="4"/>
  <c r="U1589" i="4"/>
  <c r="U1588" i="4"/>
  <c r="U1587" i="4"/>
  <c r="U1586" i="4"/>
  <c r="U1585" i="4"/>
  <c r="U1584" i="4"/>
  <c r="U1583" i="4"/>
  <c r="U1582" i="4"/>
  <c r="U1581" i="4"/>
  <c r="U1580" i="4"/>
  <c r="U1579" i="4"/>
  <c r="U1578" i="4"/>
  <c r="U1577" i="4"/>
  <c r="U1576" i="4"/>
  <c r="U1575" i="4"/>
  <c r="U1574" i="4"/>
  <c r="U1573" i="4"/>
  <c r="U1572" i="4"/>
  <c r="U1571" i="4"/>
  <c r="U1570" i="4"/>
  <c r="U1569" i="4"/>
  <c r="U1568" i="4"/>
  <c r="U1567" i="4"/>
  <c r="U1566" i="4"/>
  <c r="U1565" i="4"/>
  <c r="U1564" i="4"/>
  <c r="U1563" i="4"/>
  <c r="U1562" i="4"/>
  <c r="U1561" i="4"/>
  <c r="U1560" i="4"/>
  <c r="U1559" i="4"/>
  <c r="U1558" i="4"/>
  <c r="U1557" i="4"/>
  <c r="U1556" i="4"/>
  <c r="U1555" i="4"/>
  <c r="U1554" i="4"/>
  <c r="U1553" i="4"/>
  <c r="U1552" i="4"/>
  <c r="U1551" i="4"/>
  <c r="U1550" i="4"/>
  <c r="U1549" i="4"/>
  <c r="U1548" i="4"/>
  <c r="U1547" i="4"/>
  <c r="U1546" i="4"/>
  <c r="U1545" i="4"/>
  <c r="U1544" i="4"/>
  <c r="U1543" i="4"/>
  <c r="U1542" i="4"/>
  <c r="U1541" i="4"/>
  <c r="U1540" i="4"/>
  <c r="U1539" i="4"/>
  <c r="U1538" i="4"/>
  <c r="U1537" i="4"/>
  <c r="U1536" i="4"/>
  <c r="U1535" i="4"/>
  <c r="U1534" i="4"/>
  <c r="U1533" i="4"/>
  <c r="U1532" i="4"/>
  <c r="U1531" i="4"/>
  <c r="U1530" i="4"/>
  <c r="U1529" i="4"/>
  <c r="U1528" i="4"/>
  <c r="U1527" i="4"/>
  <c r="U1526" i="4"/>
  <c r="U1525" i="4"/>
  <c r="U1524" i="4"/>
  <c r="U1523" i="4"/>
  <c r="U1522" i="4"/>
  <c r="U1521" i="4"/>
  <c r="U1520" i="4"/>
  <c r="U1519" i="4"/>
  <c r="U1518" i="4"/>
  <c r="U1517" i="4"/>
  <c r="U1516" i="4"/>
  <c r="U1515" i="4"/>
  <c r="U1514" i="4"/>
  <c r="U1513" i="4"/>
  <c r="U1512" i="4"/>
  <c r="U1511" i="4"/>
  <c r="U1510" i="4"/>
  <c r="U1509" i="4"/>
  <c r="U1508" i="4"/>
  <c r="U1507" i="4"/>
  <c r="U1506" i="4"/>
  <c r="U1505" i="4"/>
  <c r="U1504" i="4"/>
  <c r="U1503" i="4"/>
  <c r="U1502" i="4"/>
  <c r="U1501" i="4"/>
  <c r="U1500" i="4"/>
  <c r="U1499" i="4"/>
  <c r="U1498" i="4"/>
  <c r="U1497" i="4"/>
  <c r="U1496" i="4"/>
  <c r="U1495" i="4"/>
  <c r="U1494" i="4"/>
  <c r="U1493" i="4"/>
  <c r="U1492" i="4"/>
  <c r="U1491" i="4"/>
  <c r="U1490" i="4"/>
  <c r="U1489" i="4"/>
  <c r="U1488" i="4"/>
  <c r="U1487" i="4"/>
  <c r="U1486" i="4"/>
  <c r="U1485" i="4"/>
  <c r="U1484" i="4"/>
  <c r="U1483" i="4"/>
  <c r="U1482" i="4"/>
  <c r="U1481" i="4"/>
  <c r="U1480" i="4"/>
  <c r="U1479" i="4"/>
  <c r="U1478" i="4"/>
  <c r="U1477" i="4"/>
  <c r="U1476" i="4"/>
  <c r="U1475" i="4"/>
  <c r="U1474" i="4"/>
  <c r="U1473" i="4"/>
  <c r="U1472" i="4"/>
  <c r="U1471" i="4"/>
  <c r="U1470" i="4"/>
  <c r="U1469" i="4"/>
  <c r="U1468" i="4"/>
  <c r="U1467" i="4"/>
  <c r="U1466" i="4"/>
  <c r="U1465" i="4"/>
  <c r="U1464" i="4"/>
  <c r="U1463" i="4"/>
  <c r="U1462" i="4"/>
  <c r="U1461" i="4"/>
  <c r="U1460" i="4"/>
  <c r="U1459" i="4"/>
  <c r="U1458" i="4"/>
  <c r="U1457" i="4"/>
  <c r="U1456" i="4"/>
  <c r="U1455" i="4"/>
  <c r="U1454" i="4"/>
  <c r="U1453" i="4"/>
  <c r="U1452" i="4"/>
  <c r="U1451" i="4"/>
  <c r="U1450" i="4"/>
  <c r="U1449" i="4"/>
  <c r="U1448" i="4"/>
  <c r="U1447" i="4"/>
  <c r="U1446" i="4"/>
  <c r="U1445" i="4"/>
  <c r="U1444" i="4"/>
  <c r="U1443" i="4"/>
  <c r="U1442" i="4"/>
  <c r="U1441" i="4"/>
  <c r="U1440" i="4"/>
  <c r="U1439" i="4"/>
  <c r="U1438" i="4"/>
  <c r="U1437" i="4"/>
  <c r="U1436" i="4"/>
  <c r="U1435" i="4"/>
  <c r="U1434" i="4"/>
  <c r="U1433" i="4"/>
  <c r="U1432" i="4"/>
  <c r="U1431" i="4"/>
  <c r="U1430" i="4"/>
  <c r="U1429" i="4"/>
  <c r="U1428" i="4"/>
  <c r="U1427" i="4"/>
  <c r="U1426" i="4"/>
  <c r="U1425" i="4"/>
  <c r="U1424" i="4"/>
  <c r="U1423" i="4"/>
  <c r="U1422" i="4"/>
  <c r="U1421" i="4"/>
  <c r="U1420" i="4"/>
  <c r="U1419" i="4"/>
  <c r="U1418" i="4"/>
  <c r="U1417" i="4"/>
  <c r="U1416" i="4"/>
  <c r="U1415" i="4"/>
  <c r="U1414" i="4"/>
  <c r="U1413" i="4"/>
  <c r="U1412" i="4"/>
  <c r="U1411" i="4"/>
  <c r="U1410" i="4"/>
  <c r="U1409" i="4"/>
  <c r="U1408" i="4"/>
  <c r="U1407" i="4"/>
  <c r="U1406" i="4"/>
  <c r="U1405" i="4"/>
  <c r="U1404" i="4"/>
  <c r="U1403" i="4"/>
  <c r="U1402" i="4"/>
  <c r="U1401" i="4"/>
  <c r="U1400" i="4"/>
  <c r="U1399" i="4"/>
  <c r="U1398" i="4"/>
  <c r="U1397" i="4"/>
  <c r="U1396" i="4"/>
  <c r="U1395" i="4"/>
  <c r="U1394" i="4"/>
  <c r="U1393" i="4"/>
  <c r="U1392" i="4"/>
  <c r="U1391" i="4"/>
  <c r="U1390" i="4"/>
  <c r="U1389" i="4"/>
  <c r="U1388" i="4"/>
  <c r="U1387" i="4"/>
  <c r="U1386" i="4"/>
  <c r="U1385" i="4"/>
  <c r="U1384" i="4"/>
  <c r="U1383" i="4"/>
  <c r="U1382" i="4"/>
  <c r="U1381" i="4"/>
  <c r="U1380" i="4"/>
  <c r="U1379" i="4"/>
  <c r="U1378" i="4"/>
  <c r="U1377" i="4"/>
  <c r="U1376" i="4"/>
  <c r="U1375" i="4"/>
  <c r="U1374" i="4"/>
  <c r="U1373" i="4"/>
  <c r="U1372" i="4"/>
  <c r="U1371" i="4"/>
  <c r="U1370" i="4"/>
  <c r="U1369" i="4"/>
  <c r="U1368" i="4"/>
  <c r="U1367" i="4"/>
  <c r="U1366" i="4"/>
  <c r="U1365" i="4"/>
  <c r="U1364" i="4"/>
  <c r="U1363" i="4"/>
  <c r="U1362" i="4"/>
  <c r="U1361" i="4"/>
  <c r="U1360" i="4"/>
  <c r="U1359" i="4"/>
  <c r="U1358" i="4"/>
  <c r="U1357" i="4"/>
  <c r="U1356" i="4"/>
  <c r="U1355" i="4"/>
  <c r="U1354" i="4"/>
  <c r="U1353" i="4"/>
  <c r="U1352" i="4"/>
  <c r="U1351" i="4"/>
  <c r="U1350" i="4"/>
  <c r="U1349" i="4"/>
  <c r="U1348" i="4"/>
  <c r="U1347" i="4"/>
  <c r="U1346" i="4"/>
  <c r="U1345" i="4"/>
  <c r="U1344" i="4"/>
  <c r="U1343" i="4"/>
  <c r="U1342" i="4"/>
  <c r="U1341" i="4"/>
  <c r="U1340" i="4"/>
  <c r="U1339" i="4"/>
  <c r="U1338" i="4"/>
  <c r="U1337" i="4"/>
  <c r="U1336" i="4"/>
  <c r="U1335" i="4"/>
  <c r="U1334" i="4"/>
  <c r="U1333" i="4"/>
  <c r="U1332" i="4"/>
  <c r="U1331" i="4"/>
  <c r="U1330" i="4"/>
  <c r="U1329" i="4"/>
  <c r="U1328" i="4"/>
  <c r="U1327" i="4"/>
  <c r="U1326" i="4"/>
  <c r="U1325" i="4"/>
  <c r="U1324" i="4"/>
  <c r="U1323" i="4"/>
  <c r="U1322" i="4"/>
  <c r="U1321" i="4"/>
  <c r="U1320" i="4"/>
  <c r="U1319" i="4"/>
  <c r="U1318" i="4"/>
  <c r="U1317" i="4"/>
  <c r="U1316" i="4"/>
  <c r="U1315" i="4"/>
  <c r="U1314" i="4"/>
  <c r="U1313" i="4"/>
  <c r="U1312" i="4"/>
  <c r="U1311" i="4"/>
  <c r="U1310" i="4"/>
  <c r="U1309" i="4"/>
  <c r="U1308" i="4"/>
  <c r="U1307" i="4"/>
  <c r="U1306" i="4"/>
  <c r="U1305" i="4"/>
  <c r="U1304" i="4"/>
  <c r="U1303" i="4"/>
  <c r="U1302" i="4"/>
  <c r="U1301" i="4"/>
  <c r="U1300" i="4"/>
  <c r="U1299" i="4"/>
  <c r="U1298" i="4"/>
  <c r="U1297" i="4"/>
  <c r="U1296" i="4"/>
  <c r="U1295" i="4"/>
  <c r="U1294" i="4"/>
  <c r="U1293" i="4"/>
  <c r="U1292" i="4"/>
  <c r="U1291" i="4"/>
  <c r="U1290" i="4"/>
  <c r="U1289" i="4"/>
  <c r="U1288" i="4"/>
  <c r="U1287" i="4"/>
  <c r="U1286" i="4"/>
  <c r="U1285" i="4"/>
  <c r="U1284" i="4"/>
  <c r="U1283" i="4"/>
  <c r="U1282" i="4"/>
  <c r="U1281" i="4"/>
  <c r="U1280" i="4"/>
  <c r="U1279" i="4"/>
  <c r="U1278" i="4"/>
  <c r="U1277" i="4"/>
  <c r="U1276" i="4"/>
  <c r="U1275" i="4"/>
  <c r="U1274" i="4"/>
  <c r="U1273" i="4"/>
  <c r="U1272" i="4"/>
  <c r="U1271" i="4"/>
  <c r="U1270" i="4"/>
  <c r="U1269" i="4"/>
  <c r="U1268" i="4"/>
  <c r="U1267" i="4"/>
  <c r="U1266" i="4"/>
  <c r="U1265" i="4"/>
  <c r="U1264" i="4"/>
  <c r="U1263" i="4"/>
  <c r="U1262" i="4"/>
  <c r="U1261" i="4"/>
  <c r="U1260" i="4"/>
  <c r="U1259" i="4"/>
  <c r="U1258" i="4"/>
  <c r="U1257" i="4"/>
  <c r="U1256" i="4"/>
  <c r="U1255" i="4"/>
  <c r="U1254" i="4"/>
  <c r="U1253" i="4"/>
  <c r="U1252" i="4"/>
  <c r="U1251" i="4"/>
  <c r="U1250" i="4"/>
  <c r="U1249" i="4"/>
  <c r="U1248" i="4"/>
  <c r="U1247" i="4"/>
  <c r="U1246" i="4"/>
  <c r="U1245" i="4"/>
  <c r="U1244" i="4"/>
  <c r="U1243" i="4"/>
  <c r="U1242" i="4"/>
  <c r="U1241" i="4"/>
  <c r="U1240" i="4"/>
  <c r="U1239" i="4"/>
  <c r="U1238" i="4"/>
  <c r="U1237" i="4"/>
  <c r="U1236" i="4"/>
  <c r="U1235" i="4"/>
  <c r="U1234" i="4"/>
  <c r="U1233" i="4"/>
  <c r="U1232" i="4"/>
  <c r="U1231" i="4"/>
  <c r="U1230" i="4"/>
  <c r="U1229" i="4"/>
  <c r="U1228" i="4"/>
  <c r="U1227" i="4"/>
  <c r="U1226" i="4"/>
  <c r="U1225" i="4"/>
  <c r="U1224" i="4"/>
  <c r="U1223" i="4"/>
  <c r="U1222" i="4"/>
  <c r="U1221" i="4"/>
  <c r="U1220" i="4"/>
  <c r="U1219" i="4"/>
  <c r="U1218" i="4"/>
  <c r="U1217" i="4"/>
  <c r="U1216" i="4"/>
  <c r="U1215" i="4"/>
  <c r="U1214" i="4"/>
  <c r="U1213" i="4"/>
  <c r="U1212" i="4"/>
  <c r="U1211" i="4"/>
  <c r="U1210" i="4"/>
  <c r="U1209" i="4"/>
  <c r="U1208" i="4"/>
  <c r="U1207" i="4"/>
  <c r="U1206" i="4"/>
  <c r="U1205" i="4"/>
  <c r="U1204" i="4"/>
  <c r="U1203" i="4"/>
  <c r="U1202" i="4"/>
  <c r="U1201" i="4"/>
  <c r="U1200" i="4"/>
  <c r="U1199" i="4"/>
  <c r="U1198" i="4"/>
  <c r="U1197" i="4"/>
  <c r="U1196" i="4"/>
  <c r="U1195" i="4"/>
  <c r="U1194" i="4"/>
  <c r="U1193" i="4"/>
  <c r="U1192" i="4"/>
  <c r="U1191" i="4"/>
  <c r="U1190" i="4"/>
  <c r="U1189" i="4"/>
  <c r="U1188" i="4"/>
  <c r="U1187" i="4"/>
  <c r="U1186" i="4"/>
  <c r="U1185" i="4"/>
  <c r="U1184" i="4"/>
  <c r="U1183" i="4"/>
  <c r="U1182" i="4"/>
  <c r="U1181" i="4"/>
  <c r="U1180" i="4"/>
  <c r="U1179" i="4"/>
  <c r="U1178" i="4"/>
  <c r="U1177" i="4"/>
  <c r="U1176" i="4"/>
  <c r="U1175" i="4"/>
  <c r="U1174" i="4"/>
  <c r="U1173" i="4"/>
  <c r="U1172" i="4"/>
  <c r="U1171" i="4"/>
  <c r="U1170" i="4"/>
  <c r="U1169" i="4"/>
  <c r="U1168" i="4"/>
  <c r="U1167" i="4"/>
  <c r="U1166" i="4"/>
  <c r="U1165" i="4"/>
  <c r="U1164" i="4"/>
  <c r="U1163" i="4"/>
  <c r="U1162" i="4"/>
  <c r="U1161" i="4"/>
  <c r="U1160" i="4"/>
  <c r="U1159" i="4"/>
  <c r="U1158" i="4"/>
  <c r="U1157" i="4"/>
  <c r="U1156" i="4"/>
  <c r="U1155" i="4"/>
  <c r="U1154" i="4"/>
  <c r="U1153" i="4"/>
  <c r="U1152" i="4"/>
  <c r="U1151" i="4"/>
  <c r="U1150" i="4"/>
  <c r="U1149" i="4"/>
  <c r="U1148" i="4"/>
  <c r="U1147" i="4"/>
  <c r="U1146" i="4"/>
  <c r="U1145" i="4"/>
  <c r="U1144" i="4"/>
  <c r="U1143" i="4"/>
  <c r="U1142" i="4"/>
  <c r="U1141" i="4"/>
  <c r="U1140" i="4"/>
  <c r="U1139" i="4"/>
  <c r="U1138" i="4"/>
  <c r="U1137" i="4"/>
  <c r="U1136" i="4"/>
  <c r="U1135" i="4"/>
  <c r="U1134" i="4"/>
  <c r="U1133" i="4"/>
  <c r="U1132" i="4"/>
  <c r="U1131" i="4"/>
  <c r="U1130" i="4"/>
  <c r="U1129" i="4"/>
  <c r="U1128" i="4"/>
  <c r="U1127" i="4"/>
  <c r="U1126" i="4"/>
  <c r="U1125" i="4"/>
  <c r="U1124" i="4"/>
  <c r="U1123" i="4"/>
  <c r="U1122" i="4"/>
  <c r="U1121" i="4"/>
  <c r="U1120" i="4"/>
  <c r="U1119" i="4"/>
  <c r="U1118" i="4"/>
  <c r="U1117" i="4"/>
  <c r="U1116" i="4"/>
  <c r="U1115" i="4"/>
  <c r="U1114" i="4"/>
  <c r="U1113" i="4"/>
  <c r="U1112" i="4"/>
  <c r="U1111" i="4"/>
  <c r="U1110" i="4"/>
  <c r="U1109" i="4"/>
  <c r="U1108" i="4"/>
  <c r="U1107" i="4"/>
  <c r="U1106" i="4"/>
  <c r="U1105" i="4"/>
  <c r="U1104" i="4"/>
  <c r="U1103" i="4"/>
  <c r="U1102" i="4"/>
  <c r="U1101" i="4"/>
  <c r="U1100" i="4"/>
  <c r="U1099" i="4"/>
  <c r="U1098" i="4"/>
  <c r="U1097" i="4"/>
  <c r="U1096" i="4"/>
  <c r="U1095" i="4"/>
  <c r="U1094" i="4"/>
  <c r="U1093" i="4"/>
  <c r="U1092" i="4"/>
  <c r="U1091" i="4"/>
  <c r="U1090" i="4"/>
  <c r="U1089" i="4"/>
  <c r="U1088" i="4"/>
  <c r="U1087" i="4"/>
  <c r="U1086" i="4"/>
  <c r="U1085" i="4"/>
  <c r="U1084" i="4"/>
  <c r="U1083" i="4"/>
  <c r="U1082" i="4"/>
  <c r="U1081" i="4"/>
  <c r="U1080" i="4"/>
  <c r="U1079" i="4"/>
  <c r="U1078" i="4"/>
  <c r="U1077" i="4"/>
  <c r="U1076" i="4"/>
  <c r="U1075" i="4"/>
  <c r="U1074" i="4"/>
  <c r="U1073" i="4"/>
  <c r="U1072" i="4"/>
  <c r="U1071" i="4"/>
  <c r="U1070" i="4"/>
  <c r="U1069" i="4"/>
  <c r="U1068" i="4"/>
  <c r="U1067" i="4"/>
  <c r="U1066" i="4"/>
  <c r="U1065" i="4"/>
  <c r="U1064" i="4"/>
  <c r="U1063" i="4"/>
  <c r="U1062" i="4"/>
  <c r="U1061" i="4"/>
  <c r="U1060" i="4"/>
  <c r="U1059" i="4"/>
  <c r="U1058" i="4"/>
  <c r="U1057" i="4"/>
  <c r="U1056" i="4"/>
  <c r="U1055" i="4"/>
  <c r="U1054" i="4"/>
  <c r="U1053" i="4"/>
  <c r="U1052" i="4"/>
  <c r="U1051" i="4"/>
  <c r="U1050" i="4"/>
  <c r="U1049" i="4"/>
  <c r="U1048" i="4"/>
  <c r="U1047" i="4"/>
  <c r="U1046" i="4"/>
  <c r="U1045" i="4"/>
  <c r="U1044" i="4"/>
  <c r="U1043" i="4"/>
  <c r="U1042" i="4"/>
  <c r="U1041" i="4"/>
  <c r="U1040" i="4"/>
  <c r="U1039" i="4"/>
  <c r="U1038" i="4"/>
  <c r="U1037" i="4"/>
  <c r="U1036" i="4"/>
  <c r="U1035" i="4"/>
  <c r="U1034" i="4"/>
  <c r="U1033" i="4"/>
  <c r="U1032" i="4"/>
  <c r="U1031" i="4"/>
  <c r="U1030" i="4"/>
  <c r="U1029" i="4"/>
  <c r="U1028" i="4"/>
  <c r="U1027" i="4"/>
  <c r="U1026" i="4"/>
  <c r="U1025" i="4"/>
  <c r="U1024" i="4"/>
  <c r="U1023" i="4"/>
  <c r="U1022" i="4"/>
  <c r="U1021" i="4"/>
  <c r="U1020" i="4"/>
  <c r="U1019" i="4"/>
  <c r="U1018" i="4"/>
  <c r="U1017" i="4"/>
  <c r="U1016" i="4"/>
  <c r="U1015" i="4"/>
  <c r="U1014" i="4"/>
  <c r="U1013" i="4"/>
  <c r="U1012" i="4"/>
  <c r="U1011" i="4"/>
  <c r="U1010" i="4"/>
  <c r="U1009" i="4"/>
  <c r="U1008" i="4"/>
  <c r="U1007" i="4"/>
  <c r="U1006" i="4"/>
  <c r="U1005" i="4"/>
  <c r="U1004" i="4"/>
  <c r="U1003" i="4"/>
  <c r="U1002" i="4"/>
  <c r="U1001" i="4"/>
  <c r="U1000" i="4"/>
  <c r="U999" i="4"/>
  <c r="U998" i="4"/>
  <c r="U997" i="4"/>
  <c r="U996" i="4"/>
  <c r="U995" i="4"/>
  <c r="U994" i="4"/>
  <c r="U993" i="4"/>
  <c r="U992" i="4"/>
  <c r="U991" i="4"/>
  <c r="U990" i="4"/>
  <c r="U989" i="4"/>
  <c r="U988" i="4"/>
  <c r="U987" i="4"/>
  <c r="U986" i="4"/>
  <c r="U985" i="4"/>
  <c r="U984" i="4"/>
  <c r="U983" i="4"/>
  <c r="U982" i="4"/>
  <c r="U981" i="4"/>
  <c r="U980" i="4"/>
  <c r="U979" i="4"/>
  <c r="U978" i="4"/>
  <c r="U977" i="4"/>
  <c r="U976" i="4"/>
  <c r="U975" i="4"/>
  <c r="U974" i="4"/>
  <c r="U973" i="4"/>
  <c r="U972" i="4"/>
  <c r="U971" i="4"/>
  <c r="U970" i="4"/>
  <c r="U969" i="4"/>
  <c r="U968" i="4"/>
  <c r="U967" i="4"/>
  <c r="U966" i="4"/>
  <c r="U965" i="4"/>
  <c r="U964" i="4"/>
  <c r="U963" i="4"/>
  <c r="U962" i="4"/>
  <c r="U961" i="4"/>
  <c r="U960" i="4"/>
  <c r="U959" i="4"/>
  <c r="U958" i="4"/>
  <c r="U957" i="4"/>
  <c r="U956" i="4"/>
  <c r="U955" i="4"/>
  <c r="U954" i="4"/>
  <c r="U953" i="4"/>
  <c r="U952" i="4"/>
  <c r="U951" i="4"/>
  <c r="U950" i="4"/>
  <c r="U949" i="4"/>
  <c r="U948" i="4"/>
  <c r="U947" i="4"/>
  <c r="U946" i="4"/>
  <c r="U945" i="4"/>
  <c r="U944" i="4"/>
  <c r="U943" i="4"/>
  <c r="U942" i="4"/>
  <c r="U941" i="4"/>
  <c r="U940" i="4"/>
  <c r="U939" i="4"/>
  <c r="U938" i="4"/>
  <c r="U937" i="4"/>
  <c r="U936" i="4"/>
  <c r="U935" i="4"/>
  <c r="U934" i="4"/>
  <c r="U933" i="4"/>
  <c r="U932" i="4"/>
  <c r="U931" i="4"/>
  <c r="U930" i="4"/>
  <c r="U929" i="4"/>
  <c r="U928" i="4"/>
  <c r="U927" i="4"/>
  <c r="U926" i="4"/>
  <c r="U925" i="4"/>
  <c r="U924" i="4"/>
  <c r="U923" i="4"/>
  <c r="U922" i="4"/>
  <c r="U921" i="4"/>
  <c r="U920" i="4"/>
  <c r="U919" i="4"/>
  <c r="U918" i="4"/>
  <c r="U917" i="4"/>
  <c r="U916" i="4"/>
  <c r="U915" i="4"/>
  <c r="U914" i="4"/>
  <c r="U913" i="4"/>
  <c r="U912" i="4"/>
  <c r="U911" i="4"/>
  <c r="U910" i="4"/>
  <c r="U909" i="4"/>
  <c r="U908" i="4"/>
  <c r="U907" i="4"/>
  <c r="U906" i="4"/>
  <c r="U905" i="4"/>
  <c r="U904" i="4"/>
  <c r="U903" i="4"/>
  <c r="U902" i="4"/>
  <c r="U901" i="4"/>
  <c r="U900" i="4"/>
  <c r="U899" i="4"/>
  <c r="U898" i="4"/>
  <c r="U897" i="4"/>
  <c r="U896" i="4"/>
  <c r="U895" i="4"/>
  <c r="U894" i="4"/>
  <c r="U893" i="4"/>
  <c r="U892" i="4"/>
  <c r="U891" i="4"/>
  <c r="U890" i="4"/>
  <c r="U889" i="4"/>
  <c r="U888" i="4"/>
  <c r="U887" i="4"/>
  <c r="U886" i="4"/>
  <c r="U885" i="4"/>
  <c r="U884" i="4"/>
  <c r="U883" i="4"/>
  <c r="U882" i="4"/>
  <c r="U881" i="4"/>
  <c r="U880" i="4"/>
  <c r="U879" i="4"/>
  <c r="U878" i="4"/>
  <c r="U877" i="4"/>
  <c r="U876" i="4"/>
  <c r="U875" i="4"/>
  <c r="U874" i="4"/>
  <c r="U873" i="4"/>
  <c r="U872" i="4"/>
  <c r="U871" i="4"/>
  <c r="U870" i="4"/>
  <c r="U869" i="4"/>
  <c r="U868" i="4"/>
  <c r="U867" i="4"/>
  <c r="U866" i="4"/>
  <c r="U865" i="4"/>
  <c r="U864" i="4"/>
  <c r="U863" i="4"/>
  <c r="U862" i="4"/>
  <c r="U861" i="4"/>
  <c r="U860" i="4"/>
  <c r="U859" i="4"/>
  <c r="U858" i="4"/>
  <c r="U857" i="4"/>
  <c r="U856" i="4"/>
  <c r="U855" i="4"/>
  <c r="U854" i="4"/>
  <c r="U853" i="4"/>
  <c r="U852" i="4"/>
  <c r="U851" i="4"/>
  <c r="U850" i="4"/>
  <c r="U849" i="4"/>
  <c r="U848" i="4"/>
  <c r="U847" i="4"/>
  <c r="U846" i="4"/>
  <c r="U845" i="4"/>
  <c r="U844" i="4"/>
  <c r="U843" i="4"/>
  <c r="U842" i="4"/>
  <c r="U841" i="4"/>
  <c r="U840" i="4"/>
  <c r="U839" i="4"/>
  <c r="U838" i="4"/>
  <c r="U837" i="4"/>
  <c r="U836" i="4"/>
  <c r="U835" i="4"/>
  <c r="U834" i="4"/>
  <c r="U833" i="4"/>
  <c r="U832" i="4"/>
  <c r="U831" i="4"/>
  <c r="U830" i="4"/>
  <c r="U829" i="4"/>
  <c r="U828" i="4"/>
  <c r="U827" i="4"/>
  <c r="U826" i="4"/>
  <c r="U825" i="4"/>
  <c r="U824" i="4"/>
  <c r="U823" i="4"/>
  <c r="U822" i="4"/>
  <c r="U821" i="4"/>
  <c r="U820" i="4"/>
  <c r="U819" i="4"/>
  <c r="U818" i="4"/>
  <c r="U817" i="4"/>
  <c r="U816" i="4"/>
  <c r="U815" i="4"/>
  <c r="U814" i="4"/>
  <c r="U813" i="4"/>
  <c r="U812" i="4"/>
  <c r="U811" i="4"/>
  <c r="U810" i="4"/>
  <c r="U809" i="4"/>
  <c r="U808" i="4"/>
  <c r="U807" i="4"/>
  <c r="U806" i="4"/>
  <c r="U805" i="4"/>
  <c r="U804" i="4"/>
  <c r="U803" i="4"/>
  <c r="U802" i="4"/>
  <c r="U801" i="4"/>
  <c r="U800" i="4"/>
  <c r="U799" i="4"/>
  <c r="U798" i="4"/>
  <c r="U797" i="4"/>
  <c r="U796" i="4"/>
  <c r="U795" i="4"/>
  <c r="U794" i="4"/>
  <c r="U793" i="4"/>
  <c r="U792" i="4"/>
  <c r="U791" i="4"/>
  <c r="U790" i="4"/>
  <c r="U789" i="4"/>
  <c r="U788" i="4"/>
  <c r="U787" i="4"/>
  <c r="U786" i="4"/>
  <c r="U785" i="4"/>
  <c r="U784" i="4"/>
  <c r="U783" i="4"/>
  <c r="U782" i="4"/>
  <c r="U781" i="4"/>
  <c r="U780" i="4"/>
  <c r="U779" i="4"/>
  <c r="U778" i="4"/>
  <c r="U777" i="4"/>
  <c r="U776" i="4"/>
  <c r="U775" i="4"/>
  <c r="U774" i="4"/>
  <c r="U773" i="4"/>
  <c r="U772" i="4"/>
  <c r="U771" i="4"/>
  <c r="U770" i="4"/>
  <c r="U769" i="4"/>
  <c r="U768" i="4"/>
  <c r="U767" i="4"/>
  <c r="U766" i="4"/>
  <c r="U765" i="4"/>
  <c r="U764" i="4"/>
  <c r="U763" i="4"/>
  <c r="U762" i="4"/>
  <c r="U761" i="4"/>
  <c r="U760" i="4"/>
  <c r="U759" i="4"/>
  <c r="U758" i="4"/>
  <c r="U757" i="4"/>
  <c r="U756" i="4"/>
  <c r="U755" i="4"/>
  <c r="U754" i="4"/>
  <c r="U753" i="4"/>
  <c r="U752" i="4"/>
  <c r="U751" i="4"/>
  <c r="U750" i="4"/>
  <c r="U749" i="4"/>
  <c r="U748" i="4"/>
  <c r="U747" i="4"/>
  <c r="U746" i="4"/>
  <c r="U745" i="4"/>
  <c r="U744" i="4"/>
  <c r="U743" i="4"/>
  <c r="U742" i="4"/>
  <c r="U741" i="4"/>
  <c r="U740" i="4"/>
  <c r="U739" i="4"/>
  <c r="U738" i="4"/>
  <c r="U737" i="4"/>
  <c r="U736" i="4"/>
  <c r="U735" i="4"/>
  <c r="U734" i="4"/>
  <c r="U733" i="4"/>
  <c r="U732" i="4"/>
  <c r="U731" i="4"/>
  <c r="U730" i="4"/>
  <c r="U729" i="4"/>
  <c r="U728" i="4"/>
  <c r="U727" i="4"/>
  <c r="U726" i="4"/>
  <c r="U725" i="4"/>
  <c r="U724" i="4"/>
  <c r="U723" i="4"/>
  <c r="U722" i="4"/>
  <c r="U721" i="4"/>
  <c r="U720" i="4"/>
  <c r="U719" i="4"/>
  <c r="U718" i="4"/>
  <c r="U717" i="4"/>
  <c r="U716" i="4"/>
  <c r="U715" i="4"/>
  <c r="U714" i="4"/>
  <c r="U713" i="4"/>
  <c r="U712" i="4"/>
  <c r="U711" i="4"/>
  <c r="U710" i="4"/>
  <c r="U709" i="4"/>
  <c r="U708" i="4"/>
  <c r="U707" i="4"/>
  <c r="U706" i="4"/>
  <c r="U705" i="4"/>
  <c r="U704" i="4"/>
  <c r="U703" i="4"/>
  <c r="U702" i="4"/>
  <c r="U701" i="4"/>
  <c r="U700" i="4"/>
  <c r="U699" i="4"/>
  <c r="U698" i="4"/>
  <c r="U697" i="4"/>
  <c r="U696" i="4"/>
  <c r="U695" i="4"/>
  <c r="U694" i="4"/>
  <c r="U693" i="4"/>
  <c r="U692" i="4"/>
  <c r="U691" i="4"/>
  <c r="U690" i="4"/>
  <c r="U689" i="4"/>
  <c r="U688" i="4"/>
  <c r="U687" i="4"/>
  <c r="U686" i="4"/>
  <c r="U685" i="4"/>
  <c r="U684" i="4"/>
  <c r="U683" i="4"/>
  <c r="U682" i="4"/>
  <c r="U681" i="4"/>
  <c r="U680" i="4"/>
  <c r="U679" i="4"/>
  <c r="U678" i="4"/>
  <c r="U677" i="4"/>
  <c r="U676" i="4"/>
  <c r="U675" i="4"/>
  <c r="U674" i="4"/>
  <c r="U673" i="4"/>
  <c r="U672" i="4"/>
  <c r="U671" i="4"/>
  <c r="U670" i="4"/>
  <c r="U669" i="4"/>
  <c r="U668" i="4"/>
  <c r="U667" i="4"/>
  <c r="U666" i="4"/>
  <c r="U665" i="4"/>
  <c r="U664" i="4"/>
  <c r="U663" i="4"/>
  <c r="U662" i="4"/>
  <c r="U661" i="4"/>
  <c r="U660" i="4"/>
  <c r="U659" i="4"/>
  <c r="U658" i="4"/>
  <c r="U657" i="4"/>
  <c r="U656" i="4"/>
  <c r="U655" i="4"/>
  <c r="U654" i="4"/>
  <c r="U653" i="4"/>
  <c r="U652" i="4"/>
  <c r="U651" i="4"/>
  <c r="U650" i="4"/>
  <c r="U649" i="4"/>
  <c r="U648" i="4"/>
  <c r="U647" i="4"/>
  <c r="U646" i="4"/>
  <c r="U645" i="4"/>
  <c r="U644" i="4"/>
  <c r="U643" i="4"/>
  <c r="U642" i="4"/>
  <c r="U641" i="4"/>
  <c r="U640" i="4"/>
  <c r="U639" i="4"/>
  <c r="U638" i="4"/>
  <c r="U637" i="4"/>
  <c r="U636" i="4"/>
  <c r="U635" i="4"/>
  <c r="U634" i="4"/>
  <c r="U633" i="4"/>
  <c r="U632" i="4"/>
  <c r="U631" i="4"/>
  <c r="U630" i="4"/>
  <c r="U629" i="4"/>
  <c r="U628" i="4"/>
  <c r="U627" i="4"/>
  <c r="U626" i="4"/>
  <c r="U625" i="4"/>
  <c r="U624" i="4"/>
  <c r="U623" i="4"/>
  <c r="U622" i="4"/>
  <c r="U621" i="4"/>
  <c r="U620" i="4"/>
  <c r="U619" i="4"/>
  <c r="U618" i="4"/>
  <c r="U617" i="4"/>
  <c r="U616" i="4"/>
  <c r="U615" i="4"/>
  <c r="U614" i="4"/>
  <c r="U613" i="4"/>
  <c r="U612" i="4"/>
  <c r="U611" i="4"/>
  <c r="U610" i="4"/>
  <c r="U609" i="4"/>
  <c r="U608" i="4"/>
  <c r="U607" i="4"/>
  <c r="U606" i="4"/>
  <c r="U605" i="4"/>
  <c r="U604" i="4"/>
  <c r="U603" i="4"/>
  <c r="U602" i="4"/>
  <c r="U601" i="4"/>
  <c r="U600" i="4"/>
  <c r="U599" i="4"/>
  <c r="U598" i="4"/>
  <c r="U597" i="4"/>
  <c r="U596" i="4"/>
  <c r="U595" i="4"/>
  <c r="U594" i="4"/>
  <c r="U593" i="4"/>
  <c r="U592" i="4"/>
  <c r="U591" i="4"/>
  <c r="U590" i="4"/>
  <c r="U589" i="4"/>
  <c r="U588" i="4"/>
  <c r="U587" i="4"/>
  <c r="U586" i="4"/>
  <c r="U585" i="4"/>
  <c r="U584" i="4"/>
  <c r="U583" i="4"/>
  <c r="U582" i="4"/>
  <c r="U581" i="4"/>
  <c r="U580" i="4"/>
  <c r="U579" i="4"/>
  <c r="U578" i="4"/>
  <c r="U577" i="4"/>
  <c r="U576" i="4"/>
  <c r="U575" i="4"/>
  <c r="U574" i="4"/>
  <c r="U573" i="4"/>
  <c r="U572" i="4"/>
  <c r="U571" i="4"/>
  <c r="U570" i="4"/>
  <c r="U569" i="4"/>
  <c r="U568" i="4"/>
  <c r="U567" i="4"/>
  <c r="U566" i="4"/>
  <c r="U565" i="4"/>
  <c r="U564" i="4"/>
  <c r="U563" i="4"/>
  <c r="U562" i="4"/>
  <c r="U561" i="4"/>
  <c r="U560" i="4"/>
  <c r="U559" i="4"/>
  <c r="U558" i="4"/>
  <c r="U557" i="4"/>
  <c r="U556" i="4"/>
  <c r="U555" i="4"/>
  <c r="U554" i="4"/>
  <c r="U553" i="4"/>
  <c r="U552" i="4"/>
  <c r="U551" i="4"/>
  <c r="U550" i="4"/>
  <c r="U549" i="4"/>
  <c r="U548" i="4"/>
  <c r="U547" i="4"/>
  <c r="U546" i="4"/>
  <c r="U545" i="4"/>
  <c r="U544" i="4"/>
  <c r="U543" i="4"/>
  <c r="U542" i="4"/>
  <c r="U541" i="4"/>
  <c r="U540" i="4"/>
  <c r="U539" i="4"/>
  <c r="U538" i="4"/>
  <c r="U537" i="4"/>
  <c r="U536" i="4"/>
  <c r="U535" i="4"/>
  <c r="U534" i="4"/>
  <c r="U533" i="4"/>
  <c r="U532" i="4"/>
  <c r="U531" i="4"/>
  <c r="U530" i="4"/>
  <c r="U529" i="4"/>
  <c r="U528" i="4"/>
  <c r="U527" i="4"/>
  <c r="U526" i="4"/>
  <c r="U525" i="4"/>
  <c r="U524" i="4"/>
  <c r="U523" i="4"/>
  <c r="U522" i="4"/>
  <c r="U521" i="4"/>
  <c r="U520" i="4"/>
  <c r="U519" i="4"/>
  <c r="U518" i="4"/>
  <c r="U517" i="4"/>
  <c r="U516" i="4"/>
  <c r="U515" i="4"/>
  <c r="U514" i="4"/>
  <c r="U513" i="4"/>
  <c r="U512" i="4"/>
  <c r="U511" i="4"/>
  <c r="U510" i="4"/>
  <c r="U509" i="4"/>
  <c r="U508" i="4"/>
  <c r="U507" i="4"/>
  <c r="U506" i="4"/>
  <c r="U505" i="4"/>
  <c r="U504" i="4"/>
  <c r="U503" i="4"/>
  <c r="U502" i="4"/>
  <c r="U501" i="4"/>
  <c r="U500" i="4"/>
  <c r="U499" i="4"/>
  <c r="U498" i="4"/>
  <c r="U497" i="4"/>
  <c r="U496" i="4"/>
  <c r="U495" i="4"/>
  <c r="U494" i="4"/>
  <c r="U493" i="4"/>
  <c r="U492" i="4"/>
  <c r="U491" i="4"/>
  <c r="U490" i="4"/>
  <c r="U489" i="4"/>
  <c r="U488" i="4"/>
  <c r="U487" i="4"/>
  <c r="U486" i="4"/>
  <c r="U485" i="4"/>
  <c r="U484" i="4"/>
  <c r="U483" i="4"/>
  <c r="U482" i="4"/>
  <c r="U481" i="4"/>
  <c r="U480" i="4"/>
  <c r="U479" i="4"/>
  <c r="U478" i="4"/>
  <c r="U477" i="4"/>
  <c r="U476" i="4"/>
  <c r="U475" i="4"/>
  <c r="U474" i="4"/>
  <c r="U473" i="4"/>
  <c r="U472" i="4"/>
  <c r="U471" i="4"/>
  <c r="U470" i="4"/>
  <c r="U469" i="4"/>
  <c r="U468" i="4"/>
  <c r="U467" i="4"/>
  <c r="U466" i="4"/>
  <c r="U465" i="4"/>
  <c r="U464" i="4"/>
  <c r="U463" i="4"/>
  <c r="U462" i="4"/>
  <c r="U461" i="4"/>
  <c r="U460" i="4"/>
  <c r="U459" i="4"/>
  <c r="U458" i="4"/>
  <c r="U457" i="4"/>
  <c r="U456" i="4"/>
  <c r="U455" i="4"/>
  <c r="U454" i="4"/>
  <c r="U453" i="4"/>
  <c r="U452" i="4"/>
  <c r="U451" i="4"/>
  <c r="U450" i="4"/>
  <c r="U449" i="4"/>
  <c r="U448" i="4"/>
  <c r="U447" i="4"/>
  <c r="U446" i="4"/>
  <c r="U445" i="4"/>
  <c r="U444" i="4"/>
  <c r="U443" i="4"/>
  <c r="U442" i="4"/>
  <c r="U441" i="4"/>
  <c r="U440" i="4"/>
  <c r="U439" i="4"/>
  <c r="U438" i="4"/>
  <c r="U437" i="4"/>
  <c r="U436" i="4"/>
  <c r="U435" i="4"/>
  <c r="U434" i="4"/>
  <c r="U433" i="4"/>
  <c r="U432" i="4"/>
  <c r="U431" i="4"/>
  <c r="U430" i="4"/>
  <c r="U429" i="4"/>
  <c r="U428" i="4"/>
  <c r="U427" i="4"/>
  <c r="U426" i="4"/>
  <c r="U425" i="4"/>
  <c r="U424" i="4"/>
  <c r="U423" i="4"/>
  <c r="U422" i="4"/>
  <c r="U421" i="4"/>
  <c r="U420" i="4"/>
  <c r="U419" i="4"/>
  <c r="U418" i="4"/>
  <c r="U417" i="4"/>
  <c r="U416" i="4"/>
  <c r="U415" i="4"/>
  <c r="U414" i="4"/>
  <c r="U413" i="4"/>
  <c r="U412" i="4"/>
  <c r="U411" i="4"/>
  <c r="U410" i="4"/>
  <c r="U409" i="4"/>
  <c r="U408" i="4"/>
  <c r="U407" i="4"/>
  <c r="U406" i="4"/>
  <c r="U405" i="4"/>
  <c r="U404" i="4"/>
  <c r="U403" i="4"/>
  <c r="U402" i="4"/>
  <c r="U401" i="4"/>
  <c r="U400" i="4"/>
  <c r="U399" i="4"/>
  <c r="U398" i="4"/>
  <c r="U397" i="4"/>
  <c r="U396" i="4"/>
  <c r="U395" i="4"/>
  <c r="U394" i="4"/>
  <c r="U393" i="4"/>
  <c r="U392" i="4"/>
  <c r="U391" i="4"/>
  <c r="U390" i="4"/>
  <c r="U389" i="4"/>
  <c r="U388" i="4"/>
  <c r="U387" i="4"/>
  <c r="U386" i="4"/>
  <c r="U385" i="4"/>
  <c r="U384" i="4"/>
  <c r="U383" i="4"/>
  <c r="U382" i="4"/>
  <c r="U381" i="4"/>
  <c r="U380" i="4"/>
  <c r="U379" i="4"/>
  <c r="U378" i="4"/>
  <c r="U377" i="4"/>
  <c r="U376" i="4"/>
  <c r="U375" i="4"/>
  <c r="U374" i="4"/>
  <c r="U373" i="4"/>
  <c r="U372" i="4"/>
  <c r="U371" i="4"/>
  <c r="U370" i="4"/>
  <c r="U369" i="4"/>
  <c r="U368" i="4"/>
  <c r="U367" i="4"/>
  <c r="U366" i="4"/>
  <c r="U365" i="4"/>
  <c r="U364" i="4"/>
  <c r="U363" i="4"/>
  <c r="U362" i="4"/>
  <c r="U361" i="4"/>
  <c r="U360" i="4"/>
  <c r="U359" i="4"/>
  <c r="U358" i="4"/>
  <c r="U357" i="4"/>
  <c r="U356" i="4"/>
  <c r="U355" i="4"/>
  <c r="U354" i="4"/>
  <c r="U353" i="4"/>
  <c r="U352" i="4"/>
  <c r="U351" i="4"/>
  <c r="U350" i="4"/>
  <c r="U349" i="4"/>
  <c r="U348" i="4"/>
  <c r="U347" i="4"/>
  <c r="U346" i="4"/>
  <c r="U345" i="4"/>
  <c r="U344" i="4"/>
  <c r="U343" i="4"/>
  <c r="U342" i="4"/>
  <c r="U341" i="4"/>
  <c r="U340" i="4"/>
  <c r="U339" i="4"/>
  <c r="U338" i="4"/>
  <c r="U337" i="4"/>
  <c r="U336" i="4"/>
  <c r="U335" i="4"/>
  <c r="U334" i="4"/>
  <c r="U333" i="4"/>
  <c r="U332" i="4"/>
  <c r="U331" i="4"/>
  <c r="U330" i="4"/>
  <c r="U329" i="4"/>
  <c r="U328" i="4"/>
  <c r="U327" i="4"/>
  <c r="U326" i="4"/>
  <c r="U325" i="4"/>
  <c r="U324" i="4"/>
  <c r="U323" i="4"/>
  <c r="U322" i="4"/>
  <c r="U321" i="4"/>
  <c r="U320" i="4"/>
  <c r="U319" i="4"/>
  <c r="U318" i="4"/>
  <c r="U317" i="4"/>
  <c r="U316" i="4"/>
  <c r="U315" i="4"/>
  <c r="U314" i="4"/>
  <c r="U313" i="4"/>
  <c r="U312" i="4"/>
  <c r="U311" i="4"/>
  <c r="U310" i="4"/>
  <c r="U309" i="4"/>
  <c r="U308" i="4"/>
  <c r="U307" i="4"/>
  <c r="U306" i="4"/>
  <c r="U305" i="4"/>
  <c r="U304" i="4"/>
  <c r="U303" i="4"/>
  <c r="U302" i="4"/>
  <c r="U301" i="4"/>
  <c r="U300" i="4"/>
  <c r="U299" i="4"/>
  <c r="U298" i="4"/>
  <c r="U297" i="4"/>
  <c r="U296" i="4"/>
  <c r="U295" i="4"/>
  <c r="U294" i="4"/>
  <c r="U293" i="4"/>
  <c r="U292" i="4"/>
  <c r="U291" i="4"/>
  <c r="U290" i="4"/>
  <c r="U289" i="4"/>
  <c r="U288" i="4"/>
  <c r="U287" i="4"/>
  <c r="U286" i="4"/>
  <c r="U285" i="4"/>
  <c r="U284" i="4"/>
  <c r="U283" i="4"/>
  <c r="U282" i="4"/>
  <c r="U281" i="4"/>
  <c r="U280" i="4"/>
  <c r="U279" i="4"/>
  <c r="U278" i="4"/>
  <c r="U277" i="4"/>
  <c r="U276" i="4"/>
  <c r="U275" i="4"/>
  <c r="U274" i="4"/>
  <c r="U273" i="4"/>
  <c r="U272" i="4"/>
  <c r="U271" i="4"/>
  <c r="U270" i="4"/>
  <c r="U269" i="4"/>
  <c r="U268" i="4"/>
  <c r="U267" i="4"/>
  <c r="U266" i="4"/>
  <c r="U265" i="4"/>
  <c r="U264" i="4"/>
  <c r="U263" i="4"/>
  <c r="U262" i="4"/>
  <c r="U261" i="4"/>
  <c r="U260" i="4"/>
  <c r="U259" i="4"/>
  <c r="U258" i="4"/>
  <c r="U257" i="4"/>
  <c r="U256" i="4"/>
  <c r="U255" i="4"/>
  <c r="U254" i="4"/>
  <c r="U253" i="4"/>
  <c r="U252" i="4"/>
  <c r="U251" i="4"/>
  <c r="U250" i="4"/>
  <c r="U249" i="4"/>
  <c r="U248" i="4"/>
  <c r="U247" i="4"/>
  <c r="U246" i="4"/>
  <c r="U245" i="4"/>
  <c r="U244" i="4"/>
  <c r="U243" i="4"/>
  <c r="U242" i="4"/>
  <c r="U241" i="4"/>
  <c r="U240" i="4"/>
  <c r="U239" i="4"/>
  <c r="U238" i="4"/>
  <c r="U237" i="4"/>
  <c r="U236" i="4"/>
  <c r="U235" i="4"/>
  <c r="U234" i="4"/>
  <c r="U233" i="4"/>
  <c r="U232" i="4"/>
  <c r="U231" i="4"/>
  <c r="U230" i="4"/>
  <c r="U229" i="4"/>
  <c r="U228" i="4"/>
  <c r="U227" i="4"/>
  <c r="U226" i="4"/>
  <c r="U225" i="4"/>
  <c r="U224" i="4"/>
  <c r="U223" i="4"/>
  <c r="U222" i="4"/>
  <c r="U221" i="4"/>
  <c r="U220" i="4"/>
  <c r="U219" i="4"/>
  <c r="U218" i="4"/>
  <c r="U217" i="4"/>
  <c r="U216" i="4"/>
  <c r="U215" i="4"/>
  <c r="U214" i="4"/>
  <c r="U213" i="4"/>
  <c r="U212" i="4"/>
  <c r="U211" i="4"/>
  <c r="U210" i="4"/>
  <c r="U209" i="4"/>
  <c r="U208" i="4"/>
  <c r="U207" i="4"/>
  <c r="U206" i="4"/>
  <c r="U205" i="4"/>
  <c r="U204" i="4"/>
  <c r="U203" i="4"/>
  <c r="U202" i="4"/>
  <c r="U201" i="4"/>
  <c r="U200" i="4"/>
  <c r="U199" i="4"/>
  <c r="U198" i="4"/>
  <c r="U197" i="4"/>
  <c r="U196" i="4"/>
  <c r="U195" i="4"/>
  <c r="U194" i="4"/>
  <c r="U193" i="4"/>
  <c r="U192" i="4"/>
  <c r="U191" i="4"/>
  <c r="U190" i="4"/>
  <c r="U189" i="4"/>
  <c r="U188" i="4"/>
  <c r="U187" i="4"/>
  <c r="U186" i="4"/>
  <c r="U185" i="4"/>
  <c r="U184" i="4"/>
  <c r="U183" i="4"/>
  <c r="U182" i="4"/>
  <c r="U181" i="4"/>
  <c r="U180" i="4"/>
  <c r="U179" i="4"/>
  <c r="U178" i="4"/>
  <c r="U177" i="4"/>
  <c r="U176" i="4"/>
  <c r="U175" i="4"/>
  <c r="U174" i="4"/>
  <c r="U173" i="4"/>
  <c r="U172" i="4"/>
  <c r="U171" i="4"/>
  <c r="U170" i="4"/>
  <c r="U169" i="4"/>
  <c r="U168" i="4"/>
  <c r="U167" i="4"/>
  <c r="U166" i="4"/>
  <c r="U165" i="4"/>
  <c r="U164" i="4"/>
  <c r="U163" i="4"/>
  <c r="U162" i="4"/>
  <c r="U161" i="4"/>
  <c r="U160" i="4"/>
  <c r="U159" i="4"/>
  <c r="U158" i="4"/>
  <c r="U157" i="4"/>
  <c r="U156" i="4"/>
  <c r="U155" i="4"/>
  <c r="U154" i="4"/>
  <c r="U153" i="4"/>
  <c r="U152" i="4"/>
  <c r="U151" i="4"/>
  <c r="U150" i="4"/>
  <c r="U149" i="4"/>
  <c r="U148" i="4"/>
  <c r="U147" i="4"/>
  <c r="U146" i="4"/>
  <c r="U145" i="4"/>
  <c r="U144" i="4"/>
  <c r="U143" i="4"/>
  <c r="U142" i="4"/>
  <c r="U141" i="4"/>
  <c r="U140" i="4"/>
  <c r="U139" i="4"/>
  <c r="U138" i="4"/>
  <c r="U137" i="4"/>
  <c r="U136" i="4"/>
  <c r="U135" i="4"/>
  <c r="U134" i="4"/>
  <c r="U133" i="4"/>
  <c r="U132" i="4"/>
  <c r="U131" i="4"/>
  <c r="U130" i="4"/>
  <c r="U129" i="4"/>
  <c r="U128" i="4"/>
  <c r="U127" i="4"/>
  <c r="U126" i="4"/>
  <c r="U125" i="4"/>
  <c r="U124" i="4"/>
  <c r="U123" i="4"/>
  <c r="U122" i="4"/>
  <c r="U121" i="4"/>
  <c r="U120" i="4"/>
  <c r="U119" i="4"/>
  <c r="U118" i="4"/>
  <c r="U117" i="4"/>
  <c r="U116" i="4"/>
  <c r="U115" i="4"/>
  <c r="U114" i="4"/>
  <c r="U113" i="4"/>
  <c r="U112" i="4"/>
  <c r="U111" i="4"/>
  <c r="U110" i="4"/>
  <c r="U109" i="4"/>
  <c r="U108" i="4"/>
  <c r="U107" i="4"/>
  <c r="U106" i="4"/>
  <c r="U105" i="4"/>
  <c r="U104" i="4"/>
  <c r="U103" i="4"/>
  <c r="U102" i="4"/>
  <c r="U101" i="4"/>
  <c r="U100" i="4"/>
  <c r="U99" i="4"/>
  <c r="U98" i="4"/>
  <c r="U97" i="4"/>
  <c r="U96" i="4"/>
  <c r="U95" i="4"/>
  <c r="U94" i="4"/>
  <c r="U93" i="4"/>
  <c r="U92" i="4"/>
  <c r="U91" i="4"/>
  <c r="U90" i="4"/>
  <c r="U89" i="4"/>
  <c r="U88" i="4"/>
  <c r="U87" i="4"/>
  <c r="U86" i="4"/>
  <c r="U85" i="4"/>
  <c r="U84" i="4"/>
  <c r="U83" i="4"/>
  <c r="U82" i="4"/>
  <c r="U81" i="4"/>
  <c r="U80" i="4"/>
  <c r="U79" i="4"/>
  <c r="U78" i="4"/>
  <c r="U77" i="4"/>
  <c r="U76" i="4"/>
  <c r="U75" i="4"/>
  <c r="U74" i="4"/>
  <c r="U73" i="4"/>
  <c r="U72" i="4"/>
  <c r="U71" i="4"/>
  <c r="U70" i="4"/>
  <c r="U69" i="4"/>
  <c r="U68" i="4"/>
  <c r="U67" i="4"/>
  <c r="U66" i="4"/>
  <c r="U65" i="4"/>
  <c r="U64" i="4"/>
  <c r="U63" i="4"/>
  <c r="U62" i="4"/>
  <c r="U61" i="4"/>
  <c r="U60" i="4"/>
  <c r="U59" i="4"/>
  <c r="U58" i="4"/>
  <c r="U57" i="4"/>
  <c r="U56" i="4"/>
  <c r="U55" i="4"/>
  <c r="U54" i="4"/>
  <c r="U53" i="4"/>
  <c r="U52" i="4"/>
  <c r="U51" i="4"/>
  <c r="U50" i="4"/>
  <c r="U49" i="4"/>
  <c r="U48" i="4"/>
  <c r="U47" i="4"/>
  <c r="U46" i="4"/>
  <c r="U45" i="4"/>
  <c r="U44" i="4"/>
  <c r="U43" i="4"/>
  <c r="U42" i="4"/>
  <c r="U41" i="4"/>
  <c r="U40" i="4"/>
  <c r="U39" i="4"/>
  <c r="U38" i="4"/>
  <c r="U37" i="4"/>
  <c r="U36" i="4"/>
  <c r="U35" i="4"/>
  <c r="U34" i="4"/>
  <c r="U33" i="4"/>
  <c r="U32" i="4"/>
  <c r="U31" i="4"/>
  <c r="U30" i="4"/>
  <c r="U29" i="4"/>
  <c r="U28" i="4"/>
  <c r="U27" i="4"/>
  <c r="U26" i="4"/>
  <c r="U25" i="4"/>
  <c r="U24" i="4"/>
  <c r="U23" i="4"/>
  <c r="U22" i="4"/>
  <c r="U21" i="4"/>
  <c r="U20" i="4"/>
  <c r="U19" i="4"/>
  <c r="U18" i="4"/>
  <c r="U17" i="4"/>
  <c r="U16" i="4"/>
  <c r="U15" i="4"/>
  <c r="U14" i="4"/>
  <c r="U13" i="4"/>
  <c r="U12" i="4"/>
  <c r="U11" i="4"/>
  <c r="U10" i="4"/>
  <c r="U9" i="4"/>
  <c r="U8" i="4"/>
  <c r="U7" i="4"/>
  <c r="U6" i="4"/>
  <c r="U5" i="4"/>
  <c r="U4" i="4"/>
  <c r="U3" i="4"/>
  <c r="BZ206" i="38" l="1"/>
  <c r="BY206" i="38"/>
  <c r="BX206" i="38"/>
  <c r="BW206" i="38"/>
  <c r="BV206" i="38"/>
  <c r="BU206" i="38"/>
  <c r="BT206" i="38"/>
  <c r="BS206" i="38"/>
  <c r="BR206" i="38"/>
  <c r="BQ206" i="38"/>
  <c r="BP206" i="38"/>
  <c r="BO206" i="38"/>
  <c r="BN206" i="38"/>
  <c r="BM206" i="38"/>
  <c r="BL206" i="38"/>
  <c r="BK206" i="38"/>
  <c r="BJ206" i="38"/>
  <c r="BI206" i="38"/>
  <c r="BH206" i="38"/>
  <c r="BG206" i="38"/>
  <c r="BF206" i="38"/>
  <c r="BE206" i="38"/>
  <c r="BD206" i="38"/>
  <c r="BC206" i="38"/>
  <c r="BB206" i="38"/>
  <c r="BA206" i="38"/>
  <c r="AZ206" i="38"/>
  <c r="AY206" i="38"/>
  <c r="AX206" i="38"/>
  <c r="AW206" i="38"/>
  <c r="AV206" i="38"/>
  <c r="AU206" i="38"/>
  <c r="AT206" i="38"/>
  <c r="AS206" i="38"/>
  <c r="AR206" i="38"/>
  <c r="AQ206" i="38"/>
  <c r="AP206" i="38"/>
  <c r="AO206" i="38"/>
  <c r="AN206" i="38"/>
  <c r="AM206" i="38"/>
  <c r="AL206" i="38"/>
  <c r="AK206" i="38"/>
  <c r="AJ206" i="38"/>
  <c r="AI206" i="38"/>
  <c r="AH206" i="38"/>
  <c r="AG206" i="38"/>
  <c r="AF206" i="38"/>
  <c r="AE206" i="38"/>
  <c r="AD206" i="38"/>
  <c r="AC206" i="38"/>
  <c r="AB206" i="38"/>
  <c r="AA206" i="38"/>
  <c r="Z206" i="38"/>
  <c r="Y206" i="38"/>
  <c r="X206" i="38"/>
  <c r="W206" i="38"/>
  <c r="V206" i="38"/>
  <c r="U206" i="38"/>
  <c r="T206" i="38"/>
  <c r="S206" i="38"/>
  <c r="R206" i="38"/>
  <c r="Q206" i="38"/>
  <c r="P206" i="38"/>
  <c r="BZ205" i="38"/>
  <c r="BY205" i="38"/>
  <c r="BX205" i="38"/>
  <c r="BW205" i="38"/>
  <c r="BV205" i="38"/>
  <c r="BU205" i="38"/>
  <c r="BT205" i="38"/>
  <c r="BS205" i="38"/>
  <c r="BR205" i="38"/>
  <c r="BQ205" i="38"/>
  <c r="BP205" i="38"/>
  <c r="BO205" i="38"/>
  <c r="BN205" i="38"/>
  <c r="BM205" i="38"/>
  <c r="BL205" i="38"/>
  <c r="BK205" i="38"/>
  <c r="BJ205" i="38"/>
  <c r="BI205" i="38"/>
  <c r="BH205" i="38"/>
  <c r="BG205" i="38"/>
  <c r="BF205" i="38"/>
  <c r="BE205" i="38"/>
  <c r="BD205" i="38"/>
  <c r="BC205" i="38"/>
  <c r="BB205" i="38"/>
  <c r="BA205" i="38"/>
  <c r="AZ205" i="38"/>
  <c r="AY205" i="38"/>
  <c r="AX205" i="38"/>
  <c r="AW205" i="38"/>
  <c r="AV205" i="38"/>
  <c r="AU205" i="38"/>
  <c r="AT205" i="38"/>
  <c r="AS205" i="38"/>
  <c r="AR205" i="38"/>
  <c r="AQ205" i="38"/>
  <c r="AP205" i="38"/>
  <c r="AO205" i="38"/>
  <c r="AN205" i="38"/>
  <c r="AM205" i="38"/>
  <c r="AL205" i="38"/>
  <c r="AK205" i="38"/>
  <c r="AJ205" i="38"/>
  <c r="AI205" i="38"/>
  <c r="AH205" i="38"/>
  <c r="AG205" i="38"/>
  <c r="AF205" i="38"/>
  <c r="AE205" i="38"/>
  <c r="AD205" i="38"/>
  <c r="AC205" i="38"/>
  <c r="AB205" i="38"/>
  <c r="AA205" i="38"/>
  <c r="Z205" i="38"/>
  <c r="Y205" i="38"/>
  <c r="X205" i="38"/>
  <c r="W205" i="38"/>
  <c r="V205" i="38"/>
  <c r="U205" i="38"/>
  <c r="T205" i="38"/>
  <c r="S205" i="38"/>
  <c r="R205" i="38"/>
  <c r="Q205" i="38"/>
  <c r="P205" i="38"/>
  <c r="BZ204" i="38"/>
  <c r="BY204" i="38"/>
  <c r="BX204" i="38"/>
  <c r="BW204" i="38"/>
  <c r="BV204" i="38"/>
  <c r="BU204" i="38"/>
  <c r="BT204" i="38"/>
  <c r="BS204" i="38"/>
  <c r="BR204" i="38"/>
  <c r="BQ204" i="38"/>
  <c r="BP204" i="38"/>
  <c r="BO204" i="38"/>
  <c r="BN204" i="38"/>
  <c r="BM204" i="38"/>
  <c r="BL204" i="38"/>
  <c r="BK204" i="38"/>
  <c r="BJ204" i="38"/>
  <c r="BI204" i="38"/>
  <c r="BH204" i="38"/>
  <c r="BG204" i="38"/>
  <c r="BF204" i="38"/>
  <c r="BE204" i="38"/>
  <c r="BD204" i="38"/>
  <c r="BC204" i="38"/>
  <c r="BB204" i="38"/>
  <c r="BA204" i="38"/>
  <c r="AZ204" i="38"/>
  <c r="AY204" i="38"/>
  <c r="AX204" i="38"/>
  <c r="AW204" i="38"/>
  <c r="AV204" i="38"/>
  <c r="AU204" i="38"/>
  <c r="AT204" i="38"/>
  <c r="AS204" i="38"/>
  <c r="AR204" i="38"/>
  <c r="AQ204" i="38"/>
  <c r="AP204" i="38"/>
  <c r="AO204" i="38"/>
  <c r="AN204" i="38"/>
  <c r="AM204" i="38"/>
  <c r="AL204" i="38"/>
  <c r="AK204" i="38"/>
  <c r="AJ204" i="38"/>
  <c r="AI204" i="38"/>
  <c r="AH204" i="38"/>
  <c r="AG204" i="38"/>
  <c r="AF204" i="38"/>
  <c r="AE204" i="38"/>
  <c r="AD204" i="38"/>
  <c r="AC204" i="38"/>
  <c r="AB204" i="38"/>
  <c r="AA204" i="38"/>
  <c r="Z204" i="38"/>
  <c r="Y204" i="38"/>
  <c r="X204" i="38"/>
  <c r="W204" i="38"/>
  <c r="V204" i="38"/>
  <c r="U204" i="38"/>
  <c r="T204" i="38"/>
  <c r="S204" i="38"/>
  <c r="R204" i="38"/>
  <c r="Q204" i="38"/>
  <c r="P204" i="38"/>
  <c r="BZ203" i="38"/>
  <c r="BY203" i="38"/>
  <c r="BX203" i="38"/>
  <c r="BW203" i="38"/>
  <c r="BV203" i="38"/>
  <c r="BU203" i="38"/>
  <c r="BT203" i="38"/>
  <c r="BS203" i="38"/>
  <c r="BR203" i="38"/>
  <c r="BQ203" i="38"/>
  <c r="BP203" i="38"/>
  <c r="BO203" i="38"/>
  <c r="BN203" i="38"/>
  <c r="BM203" i="38"/>
  <c r="BL203" i="38"/>
  <c r="BK203" i="38"/>
  <c r="BJ203" i="38"/>
  <c r="BI203" i="38"/>
  <c r="BH203" i="38"/>
  <c r="BG203" i="38"/>
  <c r="BF203" i="38"/>
  <c r="BE203" i="38"/>
  <c r="BD203" i="38"/>
  <c r="BC203" i="38"/>
  <c r="BB203" i="38"/>
  <c r="BA203" i="38"/>
  <c r="AZ203" i="38"/>
  <c r="AY203" i="38"/>
  <c r="AX203" i="38"/>
  <c r="AW203" i="38"/>
  <c r="AV203" i="38"/>
  <c r="AU203" i="38"/>
  <c r="AT203" i="38"/>
  <c r="AS203" i="38"/>
  <c r="AR203" i="38"/>
  <c r="AQ203" i="38"/>
  <c r="AP203" i="38"/>
  <c r="AO203" i="38"/>
  <c r="AN203" i="38"/>
  <c r="AM203" i="38"/>
  <c r="AL203" i="38"/>
  <c r="AK203" i="38"/>
  <c r="AJ203" i="38"/>
  <c r="AI203" i="38"/>
  <c r="AH203" i="38"/>
  <c r="AG203" i="38"/>
  <c r="AF203" i="38"/>
  <c r="AE203" i="38"/>
  <c r="AD203" i="38"/>
  <c r="AC203" i="38"/>
  <c r="AB203" i="38"/>
  <c r="AA203" i="38"/>
  <c r="Z203" i="38"/>
  <c r="Y203" i="38"/>
  <c r="X203" i="38"/>
  <c r="W203" i="38"/>
  <c r="V203" i="38"/>
  <c r="U203" i="38"/>
  <c r="T203" i="38"/>
  <c r="S203" i="38"/>
  <c r="R203" i="38"/>
  <c r="Q203" i="38"/>
  <c r="P203" i="38"/>
  <c r="BZ202" i="38"/>
  <c r="BY202" i="38"/>
  <c r="BX202" i="38"/>
  <c r="BW202" i="38"/>
  <c r="BV202" i="38"/>
  <c r="BU202" i="38"/>
  <c r="BT202" i="38"/>
  <c r="BS202" i="38"/>
  <c r="BR202" i="38"/>
  <c r="BQ202" i="38"/>
  <c r="BP202" i="38"/>
  <c r="BO202" i="38"/>
  <c r="BN202" i="38"/>
  <c r="BM202" i="38"/>
  <c r="BL202" i="38"/>
  <c r="BK202" i="38"/>
  <c r="BJ202" i="38"/>
  <c r="BI202" i="38"/>
  <c r="BH202" i="38"/>
  <c r="BG202" i="38"/>
  <c r="BF202" i="38"/>
  <c r="BE202" i="38"/>
  <c r="BD202" i="38"/>
  <c r="BC202" i="38"/>
  <c r="BB202" i="38"/>
  <c r="BA202" i="38"/>
  <c r="AZ202" i="38"/>
  <c r="AY202" i="38"/>
  <c r="AX202" i="38"/>
  <c r="AW202" i="38"/>
  <c r="AV202" i="38"/>
  <c r="AU202" i="38"/>
  <c r="AT202" i="38"/>
  <c r="AS202" i="38"/>
  <c r="AR202" i="38"/>
  <c r="AQ202" i="38"/>
  <c r="AP202" i="38"/>
  <c r="AO202" i="38"/>
  <c r="AN202" i="38"/>
  <c r="AM202" i="38"/>
  <c r="AL202" i="38"/>
  <c r="AK202" i="38"/>
  <c r="AJ202" i="38"/>
  <c r="AI202" i="38"/>
  <c r="AH202" i="38"/>
  <c r="AG202" i="38"/>
  <c r="AF202" i="38"/>
  <c r="AE202" i="38"/>
  <c r="AD202" i="38"/>
  <c r="AC202" i="38"/>
  <c r="AB202" i="38"/>
  <c r="AA202" i="38"/>
  <c r="Z202" i="38"/>
  <c r="Y202" i="38"/>
  <c r="X202" i="38"/>
  <c r="W202" i="38"/>
  <c r="V202" i="38"/>
  <c r="U202" i="38"/>
  <c r="T202" i="38"/>
  <c r="S202" i="38"/>
  <c r="R202" i="38"/>
  <c r="Q202" i="38"/>
  <c r="P202" i="38"/>
  <c r="BZ201" i="38"/>
  <c r="BY201" i="38"/>
  <c r="BX201" i="38"/>
  <c r="BW201" i="38"/>
  <c r="BV201" i="38"/>
  <c r="BU201" i="38"/>
  <c r="BT201" i="38"/>
  <c r="BS201" i="38"/>
  <c r="BR201" i="38"/>
  <c r="BQ201" i="38"/>
  <c r="BP201" i="38"/>
  <c r="BO201" i="38"/>
  <c r="BN201" i="38"/>
  <c r="BM201" i="38"/>
  <c r="BL201" i="38"/>
  <c r="BK201" i="38"/>
  <c r="BJ201" i="38"/>
  <c r="BI201" i="38"/>
  <c r="BH201" i="38"/>
  <c r="BG201" i="38"/>
  <c r="BF201" i="38"/>
  <c r="BE201" i="38"/>
  <c r="BD201" i="38"/>
  <c r="BC201" i="38"/>
  <c r="BB201" i="38"/>
  <c r="BA201" i="38"/>
  <c r="AZ201" i="38"/>
  <c r="AY201" i="38"/>
  <c r="AX201" i="38"/>
  <c r="AW201" i="38"/>
  <c r="AV201" i="38"/>
  <c r="AU201" i="38"/>
  <c r="AT201" i="38"/>
  <c r="AS201" i="38"/>
  <c r="AR201" i="38"/>
  <c r="AQ201" i="38"/>
  <c r="AP201" i="38"/>
  <c r="AO201" i="38"/>
  <c r="AN201" i="38"/>
  <c r="AM201" i="38"/>
  <c r="AL201" i="38"/>
  <c r="AK201" i="38"/>
  <c r="AJ201" i="38"/>
  <c r="AI201" i="38"/>
  <c r="AH201" i="38"/>
  <c r="AG201" i="38"/>
  <c r="AF201" i="38"/>
  <c r="AE201" i="38"/>
  <c r="AD201" i="38"/>
  <c r="AC201" i="38"/>
  <c r="AB201" i="38"/>
  <c r="AA201" i="38"/>
  <c r="Z201" i="38"/>
  <c r="Y201" i="38"/>
  <c r="X201" i="38"/>
  <c r="W201" i="38"/>
  <c r="V201" i="38"/>
  <c r="U201" i="38"/>
  <c r="T201" i="38"/>
  <c r="S201" i="38"/>
  <c r="R201" i="38"/>
  <c r="Q201" i="38"/>
  <c r="P201" i="38"/>
  <c r="BZ200" i="38"/>
  <c r="BY200" i="38"/>
  <c r="BX200" i="38"/>
  <c r="BW200" i="38"/>
  <c r="BV200" i="38"/>
  <c r="BU200" i="38"/>
  <c r="BT200" i="38"/>
  <c r="BS200" i="38"/>
  <c r="BR200" i="38"/>
  <c r="BQ200" i="38"/>
  <c r="BP200" i="38"/>
  <c r="BO200" i="38"/>
  <c r="BN200" i="38"/>
  <c r="BM200" i="38"/>
  <c r="BL200" i="38"/>
  <c r="BK200" i="38"/>
  <c r="BJ200" i="38"/>
  <c r="BI200" i="38"/>
  <c r="BH200" i="38"/>
  <c r="BG200" i="38"/>
  <c r="BF200" i="38"/>
  <c r="BE200" i="38"/>
  <c r="BD200" i="38"/>
  <c r="BC200" i="38"/>
  <c r="BB200" i="38"/>
  <c r="BA200" i="38"/>
  <c r="AZ200" i="38"/>
  <c r="AY200" i="38"/>
  <c r="AX200" i="38"/>
  <c r="AW200" i="38"/>
  <c r="AV200" i="38"/>
  <c r="AU200" i="38"/>
  <c r="AT200" i="38"/>
  <c r="AS200" i="38"/>
  <c r="AR200" i="38"/>
  <c r="AQ200" i="38"/>
  <c r="AP200" i="38"/>
  <c r="AO200" i="38"/>
  <c r="AN200" i="38"/>
  <c r="AM200" i="38"/>
  <c r="AL200" i="38"/>
  <c r="AK200" i="38"/>
  <c r="AJ200" i="38"/>
  <c r="AI200" i="38"/>
  <c r="AH200" i="38"/>
  <c r="AG200" i="38"/>
  <c r="AF200" i="38"/>
  <c r="AE200" i="38"/>
  <c r="AD200" i="38"/>
  <c r="AC200" i="38"/>
  <c r="AB200" i="38"/>
  <c r="AA200" i="38"/>
  <c r="Z200" i="38"/>
  <c r="Y200" i="38"/>
  <c r="X200" i="38"/>
  <c r="W200" i="38"/>
  <c r="V200" i="38"/>
  <c r="U200" i="38"/>
  <c r="T200" i="38"/>
  <c r="S200" i="38"/>
  <c r="R200" i="38"/>
  <c r="Q200" i="38"/>
  <c r="P200" i="38"/>
  <c r="BZ199" i="38"/>
  <c r="BY199" i="38"/>
  <c r="BX199" i="38"/>
  <c r="BW199" i="38"/>
  <c r="BV199" i="38"/>
  <c r="BU199" i="38"/>
  <c r="BT199" i="38"/>
  <c r="BS199" i="38"/>
  <c r="BR199" i="38"/>
  <c r="BQ199" i="38"/>
  <c r="BP199" i="38"/>
  <c r="BO199" i="38"/>
  <c r="BN199" i="38"/>
  <c r="BM199" i="38"/>
  <c r="BL199" i="38"/>
  <c r="BK199" i="38"/>
  <c r="BJ199" i="38"/>
  <c r="BI199" i="38"/>
  <c r="BH199" i="38"/>
  <c r="BG199" i="38"/>
  <c r="BF199" i="38"/>
  <c r="BE199" i="38"/>
  <c r="BD199" i="38"/>
  <c r="BC199" i="38"/>
  <c r="BB199" i="38"/>
  <c r="BA199" i="38"/>
  <c r="AZ199" i="38"/>
  <c r="AY199" i="38"/>
  <c r="AX199" i="38"/>
  <c r="AW199" i="38"/>
  <c r="AV199" i="38"/>
  <c r="AU199" i="38"/>
  <c r="AT199" i="38"/>
  <c r="AS199" i="38"/>
  <c r="AR199" i="38"/>
  <c r="AQ199" i="38"/>
  <c r="AP199" i="38"/>
  <c r="AO199" i="38"/>
  <c r="AN199" i="38"/>
  <c r="AM199" i="38"/>
  <c r="AL199" i="38"/>
  <c r="AK199" i="38"/>
  <c r="AJ199" i="38"/>
  <c r="AI199" i="38"/>
  <c r="AH199" i="38"/>
  <c r="AG199" i="38"/>
  <c r="AF199" i="38"/>
  <c r="AE199" i="38"/>
  <c r="AD199" i="38"/>
  <c r="AC199" i="38"/>
  <c r="AB199" i="38"/>
  <c r="AA199" i="38"/>
  <c r="Z199" i="38"/>
  <c r="Y199" i="38"/>
  <c r="X199" i="38"/>
  <c r="W199" i="38"/>
  <c r="V199" i="38"/>
  <c r="U199" i="38"/>
  <c r="T199" i="38"/>
  <c r="S199" i="38"/>
  <c r="R199" i="38"/>
  <c r="Q199" i="38"/>
  <c r="P199" i="38"/>
  <c r="BZ198" i="38"/>
  <c r="BY198" i="38"/>
  <c r="BX198" i="38"/>
  <c r="BW198" i="38"/>
  <c r="BV198" i="38"/>
  <c r="BU198" i="38"/>
  <c r="BT198" i="38"/>
  <c r="BS198" i="38"/>
  <c r="BR198" i="38"/>
  <c r="BQ198" i="38"/>
  <c r="BP198" i="38"/>
  <c r="BO198" i="38"/>
  <c r="BN198" i="38"/>
  <c r="BM198" i="38"/>
  <c r="BL198" i="38"/>
  <c r="BK198" i="38"/>
  <c r="BJ198" i="38"/>
  <c r="BI198" i="38"/>
  <c r="BH198" i="38"/>
  <c r="BG198" i="38"/>
  <c r="BF198" i="38"/>
  <c r="BE198" i="38"/>
  <c r="BD198" i="38"/>
  <c r="BC198" i="38"/>
  <c r="BB198" i="38"/>
  <c r="BA198" i="38"/>
  <c r="AZ198" i="38"/>
  <c r="AY198" i="38"/>
  <c r="AX198" i="38"/>
  <c r="AW198" i="38"/>
  <c r="AV198" i="38"/>
  <c r="AU198" i="38"/>
  <c r="AT198" i="38"/>
  <c r="AS198" i="38"/>
  <c r="AR198" i="38"/>
  <c r="AQ198" i="38"/>
  <c r="AP198" i="38"/>
  <c r="AO198" i="38"/>
  <c r="AN198" i="38"/>
  <c r="AM198" i="38"/>
  <c r="AL198" i="38"/>
  <c r="AK198" i="38"/>
  <c r="AJ198" i="38"/>
  <c r="AI198" i="38"/>
  <c r="AH198" i="38"/>
  <c r="AG198" i="38"/>
  <c r="AF198" i="38"/>
  <c r="AE198" i="38"/>
  <c r="AD198" i="38"/>
  <c r="AC198" i="38"/>
  <c r="AB198" i="38"/>
  <c r="AA198" i="38"/>
  <c r="Z198" i="38"/>
  <c r="Y198" i="38"/>
  <c r="X198" i="38"/>
  <c r="W198" i="38"/>
  <c r="V198" i="38"/>
  <c r="U198" i="38"/>
  <c r="T198" i="38"/>
  <c r="S198" i="38"/>
  <c r="R198" i="38"/>
  <c r="Q198" i="38"/>
  <c r="P198" i="38"/>
  <c r="BZ197" i="38"/>
  <c r="BY197" i="38"/>
  <c r="BX197" i="38"/>
  <c r="BW197" i="38"/>
  <c r="BV197" i="38"/>
  <c r="BU197" i="38"/>
  <c r="BT197" i="38"/>
  <c r="BS197" i="38"/>
  <c r="BR197" i="38"/>
  <c r="BQ197" i="38"/>
  <c r="BP197" i="38"/>
  <c r="BO197" i="38"/>
  <c r="BN197" i="38"/>
  <c r="BM197" i="38"/>
  <c r="BL197" i="38"/>
  <c r="BK197" i="38"/>
  <c r="BJ197" i="38"/>
  <c r="BI197" i="38"/>
  <c r="BH197" i="38"/>
  <c r="BG197" i="38"/>
  <c r="BF197" i="38"/>
  <c r="BE197" i="38"/>
  <c r="BD197" i="38"/>
  <c r="BC197" i="38"/>
  <c r="BB197" i="38"/>
  <c r="BA197" i="38"/>
  <c r="AZ197" i="38"/>
  <c r="AY197" i="38"/>
  <c r="AX197" i="38"/>
  <c r="AW197" i="38"/>
  <c r="AV197" i="38"/>
  <c r="AU197" i="38"/>
  <c r="AT197" i="38"/>
  <c r="AS197" i="38"/>
  <c r="AR197" i="38"/>
  <c r="AQ197" i="38"/>
  <c r="AP197" i="38"/>
  <c r="AO197" i="38"/>
  <c r="AN197" i="38"/>
  <c r="AM197" i="38"/>
  <c r="AL197" i="38"/>
  <c r="AK197" i="38"/>
  <c r="AJ197" i="38"/>
  <c r="AI197" i="38"/>
  <c r="AH197" i="38"/>
  <c r="AG197" i="38"/>
  <c r="AF197" i="38"/>
  <c r="AE197" i="38"/>
  <c r="AD197" i="38"/>
  <c r="AC197" i="38"/>
  <c r="AB197" i="38"/>
  <c r="AA197" i="38"/>
  <c r="Z197" i="38"/>
  <c r="Y197" i="38"/>
  <c r="X197" i="38"/>
  <c r="W197" i="38"/>
  <c r="V197" i="38"/>
  <c r="U197" i="38"/>
  <c r="T197" i="38"/>
  <c r="S197" i="38"/>
  <c r="R197" i="38"/>
  <c r="Q197" i="38"/>
  <c r="P197" i="38"/>
  <c r="BZ196" i="38"/>
  <c r="BY196" i="38"/>
  <c r="BX196" i="38"/>
  <c r="BW196" i="38"/>
  <c r="BV196" i="38"/>
  <c r="BU196" i="38"/>
  <c r="BT196" i="38"/>
  <c r="BS196" i="38"/>
  <c r="BR196" i="38"/>
  <c r="BQ196" i="38"/>
  <c r="BP196" i="38"/>
  <c r="BO196" i="38"/>
  <c r="BN196" i="38"/>
  <c r="BM196" i="38"/>
  <c r="BL196" i="38"/>
  <c r="BK196" i="38"/>
  <c r="BJ196" i="38"/>
  <c r="BI196" i="38"/>
  <c r="BH196" i="38"/>
  <c r="BG196" i="38"/>
  <c r="BF196" i="38"/>
  <c r="BE196" i="38"/>
  <c r="BD196" i="38"/>
  <c r="BC196" i="38"/>
  <c r="BB196" i="38"/>
  <c r="BA196" i="38"/>
  <c r="AZ196" i="38"/>
  <c r="AY196" i="38"/>
  <c r="AX196" i="38"/>
  <c r="AW196" i="38"/>
  <c r="AV196" i="38"/>
  <c r="AU196" i="38"/>
  <c r="AT196" i="38"/>
  <c r="AS196" i="38"/>
  <c r="AR196" i="38"/>
  <c r="AQ196" i="38"/>
  <c r="AP196" i="38"/>
  <c r="AO196" i="38"/>
  <c r="AN196" i="38"/>
  <c r="AM196" i="38"/>
  <c r="AL196" i="38"/>
  <c r="AK196" i="38"/>
  <c r="AJ196" i="38"/>
  <c r="AI196" i="38"/>
  <c r="AH196" i="38"/>
  <c r="AG196" i="38"/>
  <c r="AF196" i="38"/>
  <c r="AE196" i="38"/>
  <c r="AD196" i="38"/>
  <c r="AC196" i="38"/>
  <c r="AB196" i="38"/>
  <c r="AA196" i="38"/>
  <c r="Z196" i="38"/>
  <c r="Y196" i="38"/>
  <c r="X196" i="38"/>
  <c r="W196" i="38"/>
  <c r="V196" i="38"/>
  <c r="U196" i="38"/>
  <c r="T196" i="38"/>
  <c r="S196" i="38"/>
  <c r="R196" i="38"/>
  <c r="Q196" i="38"/>
  <c r="P196" i="38"/>
  <c r="BZ195" i="38"/>
  <c r="BY195" i="38"/>
  <c r="BX195" i="38"/>
  <c r="BW195" i="38"/>
  <c r="BV195" i="38"/>
  <c r="BU195" i="38"/>
  <c r="BT195" i="38"/>
  <c r="BS195" i="38"/>
  <c r="BR195" i="38"/>
  <c r="BQ195" i="38"/>
  <c r="BP195" i="38"/>
  <c r="BO195" i="38"/>
  <c r="BN195" i="38"/>
  <c r="BM195" i="38"/>
  <c r="BL195" i="38"/>
  <c r="BK195" i="38"/>
  <c r="BJ195" i="38"/>
  <c r="BI195" i="38"/>
  <c r="BH195" i="38"/>
  <c r="BG195" i="38"/>
  <c r="BF195" i="38"/>
  <c r="BE195" i="38"/>
  <c r="BD195" i="38"/>
  <c r="BC195" i="38"/>
  <c r="BB195" i="38"/>
  <c r="BA195" i="38"/>
  <c r="AZ195" i="38"/>
  <c r="AY195" i="38"/>
  <c r="AX195" i="38"/>
  <c r="AW195" i="38"/>
  <c r="AV195" i="38"/>
  <c r="AU195" i="38"/>
  <c r="AT195" i="38"/>
  <c r="AS195" i="38"/>
  <c r="AR195" i="38"/>
  <c r="AQ195" i="38"/>
  <c r="AP195" i="38"/>
  <c r="AO195" i="38"/>
  <c r="AN195" i="38"/>
  <c r="AM195" i="38"/>
  <c r="AL195" i="38"/>
  <c r="AK195" i="38"/>
  <c r="AJ195" i="38"/>
  <c r="AI195" i="38"/>
  <c r="AH195" i="38"/>
  <c r="AG195" i="38"/>
  <c r="AF195" i="38"/>
  <c r="AE195" i="38"/>
  <c r="AD195" i="38"/>
  <c r="AC195" i="38"/>
  <c r="AB195" i="38"/>
  <c r="AA195" i="38"/>
  <c r="Z195" i="38"/>
  <c r="Y195" i="38"/>
  <c r="X195" i="38"/>
  <c r="W195" i="38"/>
  <c r="V195" i="38"/>
  <c r="U195" i="38"/>
  <c r="T195" i="38"/>
  <c r="S195" i="38"/>
  <c r="R195" i="38"/>
  <c r="Q195" i="38"/>
  <c r="P195" i="38"/>
  <c r="BZ194" i="38"/>
  <c r="BY194" i="38"/>
  <c r="BX194" i="38"/>
  <c r="BW194" i="38"/>
  <c r="BV194" i="38"/>
  <c r="BU194" i="38"/>
  <c r="BT194" i="38"/>
  <c r="BS194" i="38"/>
  <c r="BR194" i="38"/>
  <c r="BQ194" i="38"/>
  <c r="BP194" i="38"/>
  <c r="BO194" i="38"/>
  <c r="BN194" i="38"/>
  <c r="BM194" i="38"/>
  <c r="BL194" i="38"/>
  <c r="BK194" i="38"/>
  <c r="BJ194" i="38"/>
  <c r="BI194" i="38"/>
  <c r="BH194" i="38"/>
  <c r="BG194" i="38"/>
  <c r="BF194" i="38"/>
  <c r="BE194" i="38"/>
  <c r="BD194" i="38"/>
  <c r="BC194" i="38"/>
  <c r="BB194" i="38"/>
  <c r="BA194" i="38"/>
  <c r="AZ194" i="38"/>
  <c r="AY194" i="38"/>
  <c r="AX194" i="38"/>
  <c r="AW194" i="38"/>
  <c r="AV194" i="38"/>
  <c r="AU194" i="38"/>
  <c r="AT194" i="38"/>
  <c r="AS194" i="38"/>
  <c r="AR194" i="38"/>
  <c r="AQ194" i="38"/>
  <c r="AP194" i="38"/>
  <c r="AO194" i="38"/>
  <c r="AN194" i="38"/>
  <c r="AM194" i="38"/>
  <c r="AL194" i="38"/>
  <c r="AK194" i="38"/>
  <c r="AJ194" i="38"/>
  <c r="AI194" i="38"/>
  <c r="AH194" i="38"/>
  <c r="AG194" i="38"/>
  <c r="AF194" i="38"/>
  <c r="AE194" i="38"/>
  <c r="AD194" i="38"/>
  <c r="AC194" i="38"/>
  <c r="AB194" i="38"/>
  <c r="AA194" i="38"/>
  <c r="Z194" i="38"/>
  <c r="Y194" i="38"/>
  <c r="X194" i="38"/>
  <c r="W194" i="38"/>
  <c r="V194" i="38"/>
  <c r="U194" i="38"/>
  <c r="T194" i="38"/>
  <c r="S194" i="38"/>
  <c r="R194" i="38"/>
  <c r="Q194" i="38"/>
  <c r="P194" i="38"/>
  <c r="BZ193" i="38"/>
  <c r="BY193" i="38"/>
  <c r="BX193" i="38"/>
  <c r="BW193" i="38"/>
  <c r="BV193" i="38"/>
  <c r="BU193" i="38"/>
  <c r="BT193" i="38"/>
  <c r="BS193" i="38"/>
  <c r="BR193" i="38"/>
  <c r="BQ193" i="38"/>
  <c r="BP193" i="38"/>
  <c r="BO193" i="38"/>
  <c r="BN193" i="38"/>
  <c r="BM193" i="38"/>
  <c r="BL193" i="38"/>
  <c r="BK193" i="38"/>
  <c r="BJ193" i="38"/>
  <c r="BI193" i="38"/>
  <c r="BH193" i="38"/>
  <c r="BG193" i="38"/>
  <c r="BF193" i="38"/>
  <c r="BE193" i="38"/>
  <c r="BD193" i="38"/>
  <c r="BC193" i="38"/>
  <c r="BB193" i="38"/>
  <c r="BA193" i="38"/>
  <c r="AZ193" i="38"/>
  <c r="AY193" i="38"/>
  <c r="AX193" i="38"/>
  <c r="AW193" i="38"/>
  <c r="AV193" i="38"/>
  <c r="AU193" i="38"/>
  <c r="AT193" i="38"/>
  <c r="AS193" i="38"/>
  <c r="AR193" i="38"/>
  <c r="AQ193" i="38"/>
  <c r="AP193" i="38"/>
  <c r="AO193" i="38"/>
  <c r="AN193" i="38"/>
  <c r="AM193" i="38"/>
  <c r="AL193" i="38"/>
  <c r="AK193" i="38"/>
  <c r="AJ193" i="38"/>
  <c r="AI193" i="38"/>
  <c r="AH193" i="38"/>
  <c r="AG193" i="38"/>
  <c r="AF193" i="38"/>
  <c r="AE193" i="38"/>
  <c r="AD193" i="38"/>
  <c r="AC193" i="38"/>
  <c r="AB193" i="38"/>
  <c r="AA193" i="38"/>
  <c r="Z193" i="38"/>
  <c r="Y193" i="38"/>
  <c r="X193" i="38"/>
  <c r="W193" i="38"/>
  <c r="V193" i="38"/>
  <c r="U193" i="38"/>
  <c r="T193" i="38"/>
  <c r="S193" i="38"/>
  <c r="R193" i="38"/>
  <c r="Q193" i="38"/>
  <c r="P193" i="38"/>
  <c r="BZ192" i="38"/>
  <c r="BY192" i="38"/>
  <c r="BX192" i="38"/>
  <c r="BW192" i="38"/>
  <c r="BV192" i="38"/>
  <c r="BU192" i="38"/>
  <c r="BT192" i="38"/>
  <c r="BS192" i="38"/>
  <c r="BR192" i="38"/>
  <c r="BQ192" i="38"/>
  <c r="BP192" i="38"/>
  <c r="BO192" i="38"/>
  <c r="BN192" i="38"/>
  <c r="BM192" i="38"/>
  <c r="BL192" i="38"/>
  <c r="BK192" i="38"/>
  <c r="BJ192" i="38"/>
  <c r="BI192" i="38"/>
  <c r="BH192" i="38"/>
  <c r="BG192" i="38"/>
  <c r="BF192" i="38"/>
  <c r="BE192" i="38"/>
  <c r="BD192" i="38"/>
  <c r="BC192" i="38"/>
  <c r="BB192" i="38"/>
  <c r="BA192" i="38"/>
  <c r="AZ192" i="38"/>
  <c r="AY192" i="38"/>
  <c r="AX192" i="38"/>
  <c r="AW192" i="38"/>
  <c r="AV192" i="38"/>
  <c r="AU192" i="38"/>
  <c r="AT192" i="38"/>
  <c r="AS192" i="38"/>
  <c r="AR192" i="38"/>
  <c r="AQ192" i="38"/>
  <c r="AP192" i="38"/>
  <c r="AO192" i="38"/>
  <c r="AN192" i="38"/>
  <c r="AM192" i="38"/>
  <c r="AL192" i="38"/>
  <c r="AK192" i="38"/>
  <c r="AJ192" i="38"/>
  <c r="AI192" i="38"/>
  <c r="AH192" i="38"/>
  <c r="AG192" i="38"/>
  <c r="AF192" i="38"/>
  <c r="AE192" i="38"/>
  <c r="AD192" i="38"/>
  <c r="AC192" i="38"/>
  <c r="AB192" i="38"/>
  <c r="AA192" i="38"/>
  <c r="Z192" i="38"/>
  <c r="Y192" i="38"/>
  <c r="X192" i="38"/>
  <c r="W192" i="38"/>
  <c r="V192" i="38"/>
  <c r="U192" i="38"/>
  <c r="T192" i="38"/>
  <c r="S192" i="38"/>
  <c r="R192" i="38"/>
  <c r="Q192" i="38"/>
  <c r="P192" i="38"/>
  <c r="BZ191" i="38"/>
  <c r="BY191" i="38"/>
  <c r="BX191" i="38"/>
  <c r="BW191" i="38"/>
  <c r="BV191" i="38"/>
  <c r="BU191" i="38"/>
  <c r="BT191" i="38"/>
  <c r="BS191" i="38"/>
  <c r="BR191" i="38"/>
  <c r="BQ191" i="38"/>
  <c r="BP191" i="38"/>
  <c r="BO191" i="38"/>
  <c r="BN191" i="38"/>
  <c r="BM191" i="38"/>
  <c r="BL191" i="38"/>
  <c r="BK191" i="38"/>
  <c r="BJ191" i="38"/>
  <c r="BI191" i="38"/>
  <c r="BH191" i="38"/>
  <c r="BG191" i="38"/>
  <c r="BF191" i="38"/>
  <c r="BE191" i="38"/>
  <c r="BD191" i="38"/>
  <c r="BC191" i="38"/>
  <c r="BB191" i="38"/>
  <c r="BA191" i="38"/>
  <c r="AZ191" i="38"/>
  <c r="AY191" i="38"/>
  <c r="AX191" i="38"/>
  <c r="AW191" i="38"/>
  <c r="AV191" i="38"/>
  <c r="AU191" i="38"/>
  <c r="AT191" i="38"/>
  <c r="AS191" i="38"/>
  <c r="AR191" i="38"/>
  <c r="AQ191" i="38"/>
  <c r="AP191" i="38"/>
  <c r="AO191" i="38"/>
  <c r="AN191" i="38"/>
  <c r="AM191" i="38"/>
  <c r="AL191" i="38"/>
  <c r="AK191" i="38"/>
  <c r="AJ191" i="38"/>
  <c r="AI191" i="38"/>
  <c r="AH191" i="38"/>
  <c r="AG191" i="38"/>
  <c r="AF191" i="38"/>
  <c r="AE191" i="38"/>
  <c r="AD191" i="38"/>
  <c r="AC191" i="38"/>
  <c r="AB191" i="38"/>
  <c r="AA191" i="38"/>
  <c r="Z191" i="38"/>
  <c r="Y191" i="38"/>
  <c r="X191" i="38"/>
  <c r="W191" i="38"/>
  <c r="V191" i="38"/>
  <c r="U191" i="38"/>
  <c r="T191" i="38"/>
  <c r="S191" i="38"/>
  <c r="R191" i="38"/>
  <c r="Q191" i="38"/>
  <c r="P191" i="38"/>
  <c r="BZ190" i="38"/>
  <c r="BY190" i="38"/>
  <c r="BX190" i="38"/>
  <c r="BW190" i="38"/>
  <c r="BV190" i="38"/>
  <c r="BU190" i="38"/>
  <c r="BT190" i="38"/>
  <c r="BS190" i="38"/>
  <c r="BR190" i="38"/>
  <c r="BQ190" i="38"/>
  <c r="BP190" i="38"/>
  <c r="BO190" i="38"/>
  <c r="BN190" i="38"/>
  <c r="BM190" i="38"/>
  <c r="BL190" i="38"/>
  <c r="BK190" i="38"/>
  <c r="BJ190" i="38"/>
  <c r="BI190" i="38"/>
  <c r="BH190" i="38"/>
  <c r="BG190" i="38"/>
  <c r="BF190" i="38"/>
  <c r="BE190" i="38"/>
  <c r="BD190" i="38"/>
  <c r="BC190" i="38"/>
  <c r="BB190" i="38"/>
  <c r="BA190" i="38"/>
  <c r="AZ190" i="38"/>
  <c r="AY190" i="38"/>
  <c r="AX190" i="38"/>
  <c r="AW190" i="38"/>
  <c r="AV190" i="38"/>
  <c r="AU190" i="38"/>
  <c r="AT190" i="38"/>
  <c r="AS190" i="38"/>
  <c r="AR190" i="38"/>
  <c r="AQ190" i="38"/>
  <c r="AP190" i="38"/>
  <c r="AO190" i="38"/>
  <c r="AN190" i="38"/>
  <c r="AM190" i="38"/>
  <c r="AL190" i="38"/>
  <c r="AK190" i="38"/>
  <c r="AJ190" i="38"/>
  <c r="AI190" i="38"/>
  <c r="AH190" i="38"/>
  <c r="AG190" i="38"/>
  <c r="AF190" i="38"/>
  <c r="AE190" i="38"/>
  <c r="AD190" i="38"/>
  <c r="AC190" i="38"/>
  <c r="AB190" i="38"/>
  <c r="AA190" i="38"/>
  <c r="Z190" i="38"/>
  <c r="Y190" i="38"/>
  <c r="X190" i="38"/>
  <c r="W190" i="38"/>
  <c r="V190" i="38"/>
  <c r="U190" i="38"/>
  <c r="T190" i="38"/>
  <c r="S190" i="38"/>
  <c r="R190" i="38"/>
  <c r="Q190" i="38"/>
  <c r="P190" i="38"/>
  <c r="BZ189" i="38"/>
  <c r="BY189" i="38"/>
  <c r="BX189" i="38"/>
  <c r="BW189" i="38"/>
  <c r="BV189" i="38"/>
  <c r="BU189" i="38"/>
  <c r="BT189" i="38"/>
  <c r="BS189" i="38"/>
  <c r="BR189" i="38"/>
  <c r="BQ189" i="38"/>
  <c r="BP189" i="38"/>
  <c r="BO189" i="38"/>
  <c r="BN189" i="38"/>
  <c r="BM189" i="38"/>
  <c r="BL189" i="38"/>
  <c r="BK189" i="38"/>
  <c r="BJ189" i="38"/>
  <c r="BI189" i="38"/>
  <c r="BH189" i="38"/>
  <c r="BG189" i="38"/>
  <c r="BF189" i="38"/>
  <c r="BE189" i="38"/>
  <c r="BD189" i="38"/>
  <c r="BC189" i="38"/>
  <c r="BB189" i="38"/>
  <c r="BA189" i="38"/>
  <c r="AZ189" i="38"/>
  <c r="AY189" i="38"/>
  <c r="AX189" i="38"/>
  <c r="AW189" i="38"/>
  <c r="AV189" i="38"/>
  <c r="AU189" i="38"/>
  <c r="AT189" i="38"/>
  <c r="AS189" i="38"/>
  <c r="AR189" i="38"/>
  <c r="AQ189" i="38"/>
  <c r="AP189" i="38"/>
  <c r="AO189" i="38"/>
  <c r="AN189" i="38"/>
  <c r="AM189" i="38"/>
  <c r="AL189" i="38"/>
  <c r="AK189" i="38"/>
  <c r="AJ189" i="38"/>
  <c r="AI189" i="38"/>
  <c r="AH189" i="38"/>
  <c r="AG189" i="38"/>
  <c r="AF189" i="38"/>
  <c r="AE189" i="38"/>
  <c r="AD189" i="38"/>
  <c r="AC189" i="38"/>
  <c r="AB189" i="38"/>
  <c r="AA189" i="38"/>
  <c r="Z189" i="38"/>
  <c r="Y189" i="38"/>
  <c r="X189" i="38"/>
  <c r="W189" i="38"/>
  <c r="V189" i="38"/>
  <c r="U189" i="38"/>
  <c r="T189" i="38"/>
  <c r="S189" i="38"/>
  <c r="R189" i="38"/>
  <c r="Q189" i="38"/>
  <c r="P189" i="38"/>
  <c r="BZ188" i="38"/>
  <c r="BY188" i="38"/>
  <c r="BX188" i="38"/>
  <c r="BW188" i="38"/>
  <c r="BV188" i="38"/>
  <c r="BU188" i="38"/>
  <c r="BT188" i="38"/>
  <c r="BS188" i="38"/>
  <c r="BR188" i="38"/>
  <c r="BQ188" i="38"/>
  <c r="BP188" i="38"/>
  <c r="BO188" i="38"/>
  <c r="BN188" i="38"/>
  <c r="BM188" i="38"/>
  <c r="BL188" i="38"/>
  <c r="BK188" i="38"/>
  <c r="BJ188" i="38"/>
  <c r="BI188" i="38"/>
  <c r="BH188" i="38"/>
  <c r="BG188" i="38"/>
  <c r="BF188" i="38"/>
  <c r="BE188" i="38"/>
  <c r="BD188" i="38"/>
  <c r="BC188" i="38"/>
  <c r="BB188" i="38"/>
  <c r="BA188" i="38"/>
  <c r="AZ188" i="38"/>
  <c r="AY188" i="38"/>
  <c r="AX188" i="38"/>
  <c r="AW188" i="38"/>
  <c r="AV188" i="38"/>
  <c r="AU188" i="38"/>
  <c r="AT188" i="38"/>
  <c r="AS188" i="38"/>
  <c r="AR188" i="38"/>
  <c r="AQ188" i="38"/>
  <c r="AP188" i="38"/>
  <c r="AO188" i="38"/>
  <c r="AN188" i="38"/>
  <c r="AM188" i="38"/>
  <c r="AL188" i="38"/>
  <c r="AK188" i="38"/>
  <c r="AJ188" i="38"/>
  <c r="AI188" i="38"/>
  <c r="AH188" i="38"/>
  <c r="AG188" i="38"/>
  <c r="AF188" i="38"/>
  <c r="AE188" i="38"/>
  <c r="AD188" i="38"/>
  <c r="AC188" i="38"/>
  <c r="AB188" i="38"/>
  <c r="AA188" i="38"/>
  <c r="Z188" i="38"/>
  <c r="Y188" i="38"/>
  <c r="X188" i="38"/>
  <c r="W188" i="38"/>
  <c r="V188" i="38"/>
  <c r="U188" i="38"/>
  <c r="T188" i="38"/>
  <c r="S188" i="38"/>
  <c r="R188" i="38"/>
  <c r="Q188" i="38"/>
  <c r="P188" i="38"/>
  <c r="BZ187" i="38"/>
  <c r="BY187" i="38"/>
  <c r="BX187" i="38"/>
  <c r="BW187" i="38"/>
  <c r="BV187" i="38"/>
  <c r="BU187" i="38"/>
  <c r="BT187" i="38"/>
  <c r="BS187" i="38"/>
  <c r="BR187" i="38"/>
  <c r="BQ187" i="38"/>
  <c r="BP187" i="38"/>
  <c r="BO187" i="38"/>
  <c r="BN187" i="38"/>
  <c r="BM187" i="38"/>
  <c r="BL187" i="38"/>
  <c r="BK187" i="38"/>
  <c r="BJ187" i="38"/>
  <c r="BI187" i="38"/>
  <c r="BH187" i="38"/>
  <c r="BG187" i="38"/>
  <c r="BF187" i="38"/>
  <c r="BE187" i="38"/>
  <c r="BD187" i="38"/>
  <c r="BC187" i="38"/>
  <c r="BB187" i="38"/>
  <c r="BA187" i="38"/>
  <c r="AZ187" i="38"/>
  <c r="AY187" i="38"/>
  <c r="AX187" i="38"/>
  <c r="AW187" i="38"/>
  <c r="AV187" i="38"/>
  <c r="AU187" i="38"/>
  <c r="AT187" i="38"/>
  <c r="AS187" i="38"/>
  <c r="AR187" i="38"/>
  <c r="AQ187" i="38"/>
  <c r="AP187" i="38"/>
  <c r="AO187" i="38"/>
  <c r="AN187" i="38"/>
  <c r="AM187" i="38"/>
  <c r="AL187" i="38"/>
  <c r="AK187" i="38"/>
  <c r="AJ187" i="38"/>
  <c r="AI187" i="38"/>
  <c r="AH187" i="38"/>
  <c r="AG187" i="38"/>
  <c r="AF187" i="38"/>
  <c r="AE187" i="38"/>
  <c r="AD187" i="38"/>
  <c r="AC187" i="38"/>
  <c r="AB187" i="38"/>
  <c r="AA187" i="38"/>
  <c r="Z187" i="38"/>
  <c r="Y187" i="38"/>
  <c r="X187" i="38"/>
  <c r="W187" i="38"/>
  <c r="V187" i="38"/>
  <c r="U187" i="38"/>
  <c r="T187" i="38"/>
  <c r="S187" i="38"/>
  <c r="R187" i="38"/>
  <c r="Q187" i="38"/>
  <c r="P187" i="38"/>
  <c r="BZ186" i="38"/>
  <c r="BY186" i="38"/>
  <c r="BX186" i="38"/>
  <c r="BW186" i="38"/>
  <c r="BV186" i="38"/>
  <c r="BU186" i="38"/>
  <c r="BT186" i="38"/>
  <c r="BS186" i="38"/>
  <c r="BR186" i="38"/>
  <c r="BQ186" i="38"/>
  <c r="BP186" i="38"/>
  <c r="BO186" i="38"/>
  <c r="BN186" i="38"/>
  <c r="BM186" i="38"/>
  <c r="BL186" i="38"/>
  <c r="BK186" i="38"/>
  <c r="BJ186" i="38"/>
  <c r="BI186" i="38"/>
  <c r="BH186" i="38"/>
  <c r="BG186" i="38"/>
  <c r="BF186" i="38"/>
  <c r="BE186" i="38"/>
  <c r="BD186" i="38"/>
  <c r="BC186" i="38"/>
  <c r="BB186" i="38"/>
  <c r="BA186" i="38"/>
  <c r="AZ186" i="38"/>
  <c r="AY186" i="38"/>
  <c r="AX186" i="38"/>
  <c r="AW186" i="38"/>
  <c r="AV186" i="38"/>
  <c r="AU186" i="38"/>
  <c r="AT186" i="38"/>
  <c r="AS186" i="38"/>
  <c r="AR186" i="38"/>
  <c r="AQ186" i="38"/>
  <c r="AP186" i="38"/>
  <c r="AO186" i="38"/>
  <c r="AN186" i="38"/>
  <c r="AM186" i="38"/>
  <c r="AL186" i="38"/>
  <c r="AK186" i="38"/>
  <c r="AJ186" i="38"/>
  <c r="AI186" i="38"/>
  <c r="AH186" i="38"/>
  <c r="AG186" i="38"/>
  <c r="AF186" i="38"/>
  <c r="AE186" i="38"/>
  <c r="AD186" i="38"/>
  <c r="AC186" i="38"/>
  <c r="AB186" i="38"/>
  <c r="AA186" i="38"/>
  <c r="Z186" i="38"/>
  <c r="Y186" i="38"/>
  <c r="X186" i="38"/>
  <c r="W186" i="38"/>
  <c r="V186" i="38"/>
  <c r="U186" i="38"/>
  <c r="T186" i="38"/>
  <c r="S186" i="38"/>
  <c r="R186" i="38"/>
  <c r="Q186" i="38"/>
  <c r="P186" i="38"/>
  <c r="BZ185" i="38"/>
  <c r="BY185" i="38"/>
  <c r="BX185" i="38"/>
  <c r="BW185" i="38"/>
  <c r="BV185" i="38"/>
  <c r="BU185" i="38"/>
  <c r="BT185" i="38"/>
  <c r="BS185" i="38"/>
  <c r="BR185" i="38"/>
  <c r="BQ185" i="38"/>
  <c r="BP185" i="38"/>
  <c r="BO185" i="38"/>
  <c r="BN185" i="38"/>
  <c r="BM185" i="38"/>
  <c r="BL185" i="38"/>
  <c r="BK185" i="38"/>
  <c r="BJ185" i="38"/>
  <c r="BI185" i="38"/>
  <c r="BH185" i="38"/>
  <c r="BG185" i="38"/>
  <c r="BF185" i="38"/>
  <c r="BE185" i="38"/>
  <c r="BD185" i="38"/>
  <c r="BC185" i="38"/>
  <c r="BB185" i="38"/>
  <c r="BA185" i="38"/>
  <c r="AZ185" i="38"/>
  <c r="AY185" i="38"/>
  <c r="AX185" i="38"/>
  <c r="AW185" i="38"/>
  <c r="AV185" i="38"/>
  <c r="AU185" i="38"/>
  <c r="AT185" i="38"/>
  <c r="AS185" i="38"/>
  <c r="AR185" i="38"/>
  <c r="AQ185" i="38"/>
  <c r="AP185" i="38"/>
  <c r="AO185" i="38"/>
  <c r="AN185" i="38"/>
  <c r="AM185" i="38"/>
  <c r="AL185" i="38"/>
  <c r="AK185" i="38"/>
  <c r="AJ185" i="38"/>
  <c r="AI185" i="38"/>
  <c r="AH185" i="38"/>
  <c r="AG185" i="38"/>
  <c r="AF185" i="38"/>
  <c r="AE185" i="38"/>
  <c r="AD185" i="38"/>
  <c r="AC185" i="38"/>
  <c r="AB185" i="38"/>
  <c r="AA185" i="38"/>
  <c r="Z185" i="38"/>
  <c r="Y185" i="38"/>
  <c r="X185" i="38"/>
  <c r="W185" i="38"/>
  <c r="V185" i="38"/>
  <c r="U185" i="38"/>
  <c r="T185" i="38"/>
  <c r="S185" i="38"/>
  <c r="R185" i="38"/>
  <c r="Q185" i="38"/>
  <c r="P185" i="38"/>
  <c r="BZ184" i="38"/>
  <c r="BY184" i="38"/>
  <c r="BX184" i="38"/>
  <c r="BW184" i="38"/>
  <c r="BV184" i="38"/>
  <c r="BU184" i="38"/>
  <c r="BT184" i="38"/>
  <c r="BS184" i="38"/>
  <c r="BR184" i="38"/>
  <c r="BQ184" i="38"/>
  <c r="BP184" i="38"/>
  <c r="BO184" i="38"/>
  <c r="BN184" i="38"/>
  <c r="BM184" i="38"/>
  <c r="BL184" i="38"/>
  <c r="BK184" i="38"/>
  <c r="BJ184" i="38"/>
  <c r="BI184" i="38"/>
  <c r="BH184" i="38"/>
  <c r="BG184" i="38"/>
  <c r="BF184" i="38"/>
  <c r="BE184" i="38"/>
  <c r="BD184" i="38"/>
  <c r="BC184" i="38"/>
  <c r="BB184" i="38"/>
  <c r="BA184" i="38"/>
  <c r="AZ184" i="38"/>
  <c r="AY184" i="38"/>
  <c r="AX184" i="38"/>
  <c r="AW184" i="38"/>
  <c r="AV184" i="38"/>
  <c r="AU184" i="38"/>
  <c r="AT184" i="38"/>
  <c r="AS184" i="38"/>
  <c r="AR184" i="38"/>
  <c r="AQ184" i="38"/>
  <c r="AP184" i="38"/>
  <c r="AO184" i="38"/>
  <c r="AN184" i="38"/>
  <c r="AM184" i="38"/>
  <c r="AL184" i="38"/>
  <c r="AK184" i="38"/>
  <c r="AJ184" i="38"/>
  <c r="AI184" i="38"/>
  <c r="AH184" i="38"/>
  <c r="AG184" i="38"/>
  <c r="AF184" i="38"/>
  <c r="AE184" i="38"/>
  <c r="AD184" i="38"/>
  <c r="AC184" i="38"/>
  <c r="AB184" i="38"/>
  <c r="AA184" i="38"/>
  <c r="Z184" i="38"/>
  <c r="Y184" i="38"/>
  <c r="X184" i="38"/>
  <c r="W184" i="38"/>
  <c r="V184" i="38"/>
  <c r="U184" i="38"/>
  <c r="T184" i="38"/>
  <c r="S184" i="38"/>
  <c r="R184" i="38"/>
  <c r="Q184" i="38"/>
  <c r="P184" i="38"/>
  <c r="BZ183" i="38"/>
  <c r="BY183" i="38"/>
  <c r="BX183" i="38"/>
  <c r="BW183" i="38"/>
  <c r="BV183" i="38"/>
  <c r="BU183" i="38"/>
  <c r="BT183" i="38"/>
  <c r="BS183" i="38"/>
  <c r="BR183" i="38"/>
  <c r="BQ183" i="38"/>
  <c r="BP183" i="38"/>
  <c r="BO183" i="38"/>
  <c r="BN183" i="38"/>
  <c r="BM183" i="38"/>
  <c r="BL183" i="38"/>
  <c r="BK183" i="38"/>
  <c r="BJ183" i="38"/>
  <c r="BI183" i="38"/>
  <c r="BH183" i="38"/>
  <c r="BG183" i="38"/>
  <c r="BF183" i="38"/>
  <c r="BE183" i="38"/>
  <c r="BD183" i="38"/>
  <c r="BC183" i="38"/>
  <c r="BB183" i="38"/>
  <c r="BA183" i="38"/>
  <c r="AZ183" i="38"/>
  <c r="AY183" i="38"/>
  <c r="AX183" i="38"/>
  <c r="AW183" i="38"/>
  <c r="AV183" i="38"/>
  <c r="AU183" i="38"/>
  <c r="AT183" i="38"/>
  <c r="AS183" i="38"/>
  <c r="AR183" i="38"/>
  <c r="AQ183" i="38"/>
  <c r="AP183" i="38"/>
  <c r="AO183" i="38"/>
  <c r="AN183" i="38"/>
  <c r="AM183" i="38"/>
  <c r="AL183" i="38"/>
  <c r="AK183" i="38"/>
  <c r="AJ183" i="38"/>
  <c r="AI183" i="38"/>
  <c r="AH183" i="38"/>
  <c r="AG183" i="38"/>
  <c r="AF183" i="38"/>
  <c r="AE183" i="38"/>
  <c r="AD183" i="38"/>
  <c r="AC183" i="38"/>
  <c r="AB183" i="38"/>
  <c r="AA183" i="38"/>
  <c r="Z183" i="38"/>
  <c r="Y183" i="38"/>
  <c r="X183" i="38"/>
  <c r="W183" i="38"/>
  <c r="V183" i="38"/>
  <c r="U183" i="38"/>
  <c r="T183" i="38"/>
  <c r="S183" i="38"/>
  <c r="R183" i="38"/>
  <c r="Q183" i="38"/>
  <c r="P183" i="38"/>
  <c r="BZ182" i="38"/>
  <c r="BY182" i="38"/>
  <c r="BX182" i="38"/>
  <c r="BW182" i="38"/>
  <c r="BV182" i="38"/>
  <c r="BU182" i="38"/>
  <c r="BT182" i="38"/>
  <c r="BS182" i="38"/>
  <c r="BR182" i="38"/>
  <c r="BQ182" i="38"/>
  <c r="BP182" i="38"/>
  <c r="BO182" i="38"/>
  <c r="BN182" i="38"/>
  <c r="BM182" i="38"/>
  <c r="BL182" i="38"/>
  <c r="BK182" i="38"/>
  <c r="BJ182" i="38"/>
  <c r="BI182" i="38"/>
  <c r="BH182" i="38"/>
  <c r="BG182" i="38"/>
  <c r="BF182" i="38"/>
  <c r="BE182" i="38"/>
  <c r="BD182" i="38"/>
  <c r="BC182" i="38"/>
  <c r="BB182" i="38"/>
  <c r="BA182" i="38"/>
  <c r="AZ182" i="38"/>
  <c r="AY182" i="38"/>
  <c r="AX182" i="38"/>
  <c r="AW182" i="38"/>
  <c r="AV182" i="38"/>
  <c r="AU182" i="38"/>
  <c r="AT182" i="38"/>
  <c r="AS182" i="38"/>
  <c r="AR182" i="38"/>
  <c r="AQ182" i="38"/>
  <c r="AP182" i="38"/>
  <c r="AO182" i="38"/>
  <c r="AN182" i="38"/>
  <c r="AM182" i="38"/>
  <c r="AL182" i="38"/>
  <c r="AK182" i="38"/>
  <c r="AJ182" i="38"/>
  <c r="AI182" i="38"/>
  <c r="AH182" i="38"/>
  <c r="AG182" i="38"/>
  <c r="AF182" i="38"/>
  <c r="AE182" i="38"/>
  <c r="AD182" i="38"/>
  <c r="AC182" i="38"/>
  <c r="AB182" i="38"/>
  <c r="AA182" i="38"/>
  <c r="Z182" i="38"/>
  <c r="Y182" i="38"/>
  <c r="X182" i="38"/>
  <c r="W182" i="38"/>
  <c r="V182" i="38"/>
  <c r="U182" i="38"/>
  <c r="T182" i="38"/>
  <c r="S182" i="38"/>
  <c r="R182" i="38"/>
  <c r="Q182" i="38"/>
  <c r="P182" i="38"/>
  <c r="BZ181" i="38"/>
  <c r="BY181" i="38"/>
  <c r="BX181" i="38"/>
  <c r="BW181" i="38"/>
  <c r="BV181" i="38"/>
  <c r="BU181" i="38"/>
  <c r="BT181" i="38"/>
  <c r="BS181" i="38"/>
  <c r="BR181" i="38"/>
  <c r="BQ181" i="38"/>
  <c r="BP181" i="38"/>
  <c r="BO181" i="38"/>
  <c r="BN181" i="38"/>
  <c r="BM181" i="38"/>
  <c r="BL181" i="38"/>
  <c r="BK181" i="38"/>
  <c r="BJ181" i="38"/>
  <c r="BI181" i="38"/>
  <c r="BH181" i="38"/>
  <c r="BG181" i="38"/>
  <c r="BF181" i="38"/>
  <c r="BE181" i="38"/>
  <c r="BD181" i="38"/>
  <c r="BC181" i="38"/>
  <c r="BB181" i="38"/>
  <c r="BA181" i="38"/>
  <c r="AZ181" i="38"/>
  <c r="AY181" i="38"/>
  <c r="AX181" i="38"/>
  <c r="AW181" i="38"/>
  <c r="AV181" i="38"/>
  <c r="AU181" i="38"/>
  <c r="AT181" i="38"/>
  <c r="AS181" i="38"/>
  <c r="AR181" i="38"/>
  <c r="AQ181" i="38"/>
  <c r="AP181" i="38"/>
  <c r="AO181" i="38"/>
  <c r="AN181" i="38"/>
  <c r="AM181" i="38"/>
  <c r="AL181" i="38"/>
  <c r="AK181" i="38"/>
  <c r="AJ181" i="38"/>
  <c r="AI181" i="38"/>
  <c r="AH181" i="38"/>
  <c r="AG181" i="38"/>
  <c r="AF181" i="38"/>
  <c r="AE181" i="38"/>
  <c r="AD181" i="38"/>
  <c r="AC181" i="38"/>
  <c r="AB181" i="38"/>
  <c r="AA181" i="38"/>
  <c r="Z181" i="38"/>
  <c r="Y181" i="38"/>
  <c r="X181" i="38"/>
  <c r="W181" i="38"/>
  <c r="V181" i="38"/>
  <c r="U181" i="38"/>
  <c r="T181" i="38"/>
  <c r="S181" i="38"/>
  <c r="R181" i="38"/>
  <c r="Q181" i="38"/>
  <c r="P181" i="38"/>
  <c r="BZ180" i="38"/>
  <c r="BY180" i="38"/>
  <c r="BX180" i="38"/>
  <c r="BW180" i="38"/>
  <c r="BV180" i="38"/>
  <c r="BU180" i="38"/>
  <c r="BT180" i="38"/>
  <c r="BS180" i="38"/>
  <c r="BR180" i="38"/>
  <c r="BQ180" i="38"/>
  <c r="BP180" i="38"/>
  <c r="BO180" i="38"/>
  <c r="BN180" i="38"/>
  <c r="BM180" i="38"/>
  <c r="BL180" i="38"/>
  <c r="BK180" i="38"/>
  <c r="BJ180" i="38"/>
  <c r="BI180" i="38"/>
  <c r="BH180" i="38"/>
  <c r="BG180" i="38"/>
  <c r="BF180" i="38"/>
  <c r="BE180" i="38"/>
  <c r="BD180" i="38"/>
  <c r="BC180" i="38"/>
  <c r="BB180" i="38"/>
  <c r="BA180" i="38"/>
  <c r="AZ180" i="38"/>
  <c r="AY180" i="38"/>
  <c r="AX180" i="38"/>
  <c r="AW180" i="38"/>
  <c r="AV180" i="38"/>
  <c r="AU180" i="38"/>
  <c r="AT180" i="38"/>
  <c r="AS180" i="38"/>
  <c r="AR180" i="38"/>
  <c r="AQ180" i="38"/>
  <c r="AP180" i="38"/>
  <c r="AO180" i="38"/>
  <c r="AN180" i="38"/>
  <c r="AM180" i="38"/>
  <c r="AL180" i="38"/>
  <c r="AK180" i="38"/>
  <c r="AJ180" i="38"/>
  <c r="AI180" i="38"/>
  <c r="AH180" i="38"/>
  <c r="AG180" i="38"/>
  <c r="AF180" i="38"/>
  <c r="AE180" i="38"/>
  <c r="AD180" i="38"/>
  <c r="AC180" i="38"/>
  <c r="AB180" i="38"/>
  <c r="AA180" i="38"/>
  <c r="Z180" i="38"/>
  <c r="Y180" i="38"/>
  <c r="X180" i="38"/>
  <c r="W180" i="38"/>
  <c r="V180" i="38"/>
  <c r="U180" i="38"/>
  <c r="T180" i="38"/>
  <c r="S180" i="38"/>
  <c r="R180" i="38"/>
  <c r="Q180" i="38"/>
  <c r="P180" i="38"/>
  <c r="BZ179" i="38"/>
  <c r="BY179" i="38"/>
  <c r="BX179" i="38"/>
  <c r="BW179" i="38"/>
  <c r="BV179" i="38"/>
  <c r="BU179" i="38"/>
  <c r="BT179" i="38"/>
  <c r="BS179" i="38"/>
  <c r="BR179" i="38"/>
  <c r="BQ179" i="38"/>
  <c r="BP179" i="38"/>
  <c r="BO179" i="38"/>
  <c r="BN179" i="38"/>
  <c r="BM179" i="38"/>
  <c r="BL179" i="38"/>
  <c r="BK179" i="38"/>
  <c r="BJ179" i="38"/>
  <c r="BI179" i="38"/>
  <c r="BH179" i="38"/>
  <c r="BG179" i="38"/>
  <c r="BF179" i="38"/>
  <c r="BE179" i="38"/>
  <c r="BD179" i="38"/>
  <c r="BC179" i="38"/>
  <c r="BB179" i="38"/>
  <c r="BA179" i="38"/>
  <c r="AZ179" i="38"/>
  <c r="AY179" i="38"/>
  <c r="AX179" i="38"/>
  <c r="AW179" i="38"/>
  <c r="AV179" i="38"/>
  <c r="AU179" i="38"/>
  <c r="AT179" i="38"/>
  <c r="AS179" i="38"/>
  <c r="AR179" i="38"/>
  <c r="AQ179" i="38"/>
  <c r="AP179" i="38"/>
  <c r="AO179" i="38"/>
  <c r="AN179" i="38"/>
  <c r="AM179" i="38"/>
  <c r="AL179" i="38"/>
  <c r="AK179" i="38"/>
  <c r="AJ179" i="38"/>
  <c r="AI179" i="38"/>
  <c r="AH179" i="38"/>
  <c r="AG179" i="38"/>
  <c r="AF179" i="38"/>
  <c r="AE179" i="38"/>
  <c r="AD179" i="38"/>
  <c r="AC179" i="38"/>
  <c r="AB179" i="38"/>
  <c r="AA179" i="38"/>
  <c r="Z179" i="38"/>
  <c r="Y179" i="38"/>
  <c r="X179" i="38"/>
  <c r="W179" i="38"/>
  <c r="V179" i="38"/>
  <c r="U179" i="38"/>
  <c r="T179" i="38"/>
  <c r="S179" i="38"/>
  <c r="R179" i="38"/>
  <c r="Q179" i="38"/>
  <c r="P179" i="38"/>
  <c r="BZ178" i="38"/>
  <c r="BY178" i="38"/>
  <c r="BX178" i="38"/>
  <c r="BW178" i="38"/>
  <c r="BV178" i="38"/>
  <c r="BU178" i="38"/>
  <c r="BT178" i="38"/>
  <c r="BS178" i="38"/>
  <c r="BR178" i="38"/>
  <c r="BQ178" i="38"/>
  <c r="BP178" i="38"/>
  <c r="BO178" i="38"/>
  <c r="BN178" i="38"/>
  <c r="BM178" i="38"/>
  <c r="BL178" i="38"/>
  <c r="BK178" i="38"/>
  <c r="BJ178" i="38"/>
  <c r="BI178" i="38"/>
  <c r="BH178" i="38"/>
  <c r="BG178" i="38"/>
  <c r="BF178" i="38"/>
  <c r="BE178" i="38"/>
  <c r="BD178" i="38"/>
  <c r="BC178" i="38"/>
  <c r="BB178" i="38"/>
  <c r="BA178" i="38"/>
  <c r="AZ178" i="38"/>
  <c r="AY178" i="38"/>
  <c r="AX178" i="38"/>
  <c r="AW178" i="38"/>
  <c r="AV178" i="38"/>
  <c r="AU178" i="38"/>
  <c r="AT178" i="38"/>
  <c r="AS178" i="38"/>
  <c r="AR178" i="38"/>
  <c r="AQ178" i="38"/>
  <c r="AP178" i="38"/>
  <c r="AO178" i="38"/>
  <c r="AN178" i="38"/>
  <c r="AM178" i="38"/>
  <c r="AL178" i="38"/>
  <c r="AK178" i="38"/>
  <c r="AJ178" i="38"/>
  <c r="AI178" i="38"/>
  <c r="AH178" i="38"/>
  <c r="AG178" i="38"/>
  <c r="AF178" i="38"/>
  <c r="AE178" i="38"/>
  <c r="AD178" i="38"/>
  <c r="AC178" i="38"/>
  <c r="AB178" i="38"/>
  <c r="AA178" i="38"/>
  <c r="Z178" i="38"/>
  <c r="Y178" i="38"/>
  <c r="X178" i="38"/>
  <c r="W178" i="38"/>
  <c r="V178" i="38"/>
  <c r="U178" i="38"/>
  <c r="T178" i="38"/>
  <c r="S178" i="38"/>
  <c r="R178" i="38"/>
  <c r="Q178" i="38"/>
  <c r="P178" i="38"/>
  <c r="BZ177" i="38"/>
  <c r="BY177" i="38"/>
  <c r="BX177" i="38"/>
  <c r="BW177" i="38"/>
  <c r="BV177" i="38"/>
  <c r="BU177" i="38"/>
  <c r="BT177" i="38"/>
  <c r="BS177" i="38"/>
  <c r="BR177" i="38"/>
  <c r="BQ177" i="38"/>
  <c r="BP177" i="38"/>
  <c r="BO177" i="38"/>
  <c r="BN177" i="38"/>
  <c r="BM177" i="38"/>
  <c r="BL177" i="38"/>
  <c r="BK177" i="38"/>
  <c r="BJ177" i="38"/>
  <c r="BI177" i="38"/>
  <c r="BH177" i="38"/>
  <c r="BG177" i="38"/>
  <c r="BF177" i="38"/>
  <c r="BE177" i="38"/>
  <c r="BD177" i="38"/>
  <c r="BC177" i="38"/>
  <c r="BB177" i="38"/>
  <c r="BA177" i="38"/>
  <c r="AZ177" i="38"/>
  <c r="AY177" i="38"/>
  <c r="AX177" i="38"/>
  <c r="AW177" i="38"/>
  <c r="AV177" i="38"/>
  <c r="AU177" i="38"/>
  <c r="AT177" i="38"/>
  <c r="AS177" i="38"/>
  <c r="AR177" i="38"/>
  <c r="AQ177" i="38"/>
  <c r="AP177" i="38"/>
  <c r="AO177" i="38"/>
  <c r="AN177" i="38"/>
  <c r="AM177" i="38"/>
  <c r="AL177" i="38"/>
  <c r="AK177" i="38"/>
  <c r="AJ177" i="38"/>
  <c r="AI177" i="38"/>
  <c r="AH177" i="38"/>
  <c r="AG177" i="38"/>
  <c r="AF177" i="38"/>
  <c r="AE177" i="38"/>
  <c r="AD177" i="38"/>
  <c r="AC177" i="38"/>
  <c r="AB177" i="38"/>
  <c r="AA177" i="38"/>
  <c r="Z177" i="38"/>
  <c r="Y177" i="38"/>
  <c r="X177" i="38"/>
  <c r="W177" i="38"/>
  <c r="V177" i="38"/>
  <c r="U177" i="38"/>
  <c r="T177" i="38"/>
  <c r="S177" i="38"/>
  <c r="R177" i="38"/>
  <c r="Q177" i="38"/>
  <c r="P177" i="38"/>
  <c r="BZ176" i="38"/>
  <c r="BY176" i="38"/>
  <c r="BX176" i="38"/>
  <c r="BW176" i="38"/>
  <c r="BV176" i="38"/>
  <c r="BU176" i="38"/>
  <c r="BT176" i="38"/>
  <c r="BS176" i="38"/>
  <c r="BR176" i="38"/>
  <c r="BQ176" i="38"/>
  <c r="BP176" i="38"/>
  <c r="BO176" i="38"/>
  <c r="BN176" i="38"/>
  <c r="BM176" i="38"/>
  <c r="BL176" i="38"/>
  <c r="BK176" i="38"/>
  <c r="BJ176" i="38"/>
  <c r="BI176" i="38"/>
  <c r="BH176" i="38"/>
  <c r="BG176" i="38"/>
  <c r="BF176" i="38"/>
  <c r="BE176" i="38"/>
  <c r="BD176" i="38"/>
  <c r="BC176" i="38"/>
  <c r="BB176" i="38"/>
  <c r="BA176" i="38"/>
  <c r="AZ176" i="38"/>
  <c r="AY176" i="38"/>
  <c r="AX176" i="38"/>
  <c r="AW176" i="38"/>
  <c r="AV176" i="38"/>
  <c r="AU176" i="38"/>
  <c r="AT176" i="38"/>
  <c r="AS176" i="38"/>
  <c r="AR176" i="38"/>
  <c r="AQ176" i="38"/>
  <c r="AP176" i="38"/>
  <c r="AO176" i="38"/>
  <c r="AN176" i="38"/>
  <c r="AM176" i="38"/>
  <c r="AL176" i="38"/>
  <c r="AK176" i="38"/>
  <c r="AJ176" i="38"/>
  <c r="AI176" i="38"/>
  <c r="AH176" i="38"/>
  <c r="AG176" i="38"/>
  <c r="AF176" i="38"/>
  <c r="AE176" i="38"/>
  <c r="AD176" i="38"/>
  <c r="AC176" i="38"/>
  <c r="AB176" i="38"/>
  <c r="AA176" i="38"/>
  <c r="Z176" i="38"/>
  <c r="Y176" i="38"/>
  <c r="X176" i="38"/>
  <c r="W176" i="38"/>
  <c r="V176" i="38"/>
  <c r="U176" i="38"/>
  <c r="T176" i="38"/>
  <c r="S176" i="38"/>
  <c r="R176" i="38"/>
  <c r="Q176" i="38"/>
  <c r="P176" i="38"/>
  <c r="BZ175" i="38"/>
  <c r="BY175" i="38"/>
  <c r="BX175" i="38"/>
  <c r="BW175" i="38"/>
  <c r="BV175" i="38"/>
  <c r="BU175" i="38"/>
  <c r="BT175" i="38"/>
  <c r="BS175" i="38"/>
  <c r="BR175" i="38"/>
  <c r="BQ175" i="38"/>
  <c r="BP175" i="38"/>
  <c r="BO175" i="38"/>
  <c r="BN175" i="38"/>
  <c r="BM175" i="38"/>
  <c r="BL175" i="38"/>
  <c r="BK175" i="38"/>
  <c r="BJ175" i="38"/>
  <c r="BI175" i="38"/>
  <c r="BH175" i="38"/>
  <c r="BG175" i="38"/>
  <c r="BF175" i="38"/>
  <c r="BE175" i="38"/>
  <c r="BD175" i="38"/>
  <c r="BC175" i="38"/>
  <c r="BB175" i="38"/>
  <c r="BA175" i="38"/>
  <c r="AZ175" i="38"/>
  <c r="AY175" i="38"/>
  <c r="AX175" i="38"/>
  <c r="AW175" i="38"/>
  <c r="AV175" i="38"/>
  <c r="AU175" i="38"/>
  <c r="AT175" i="38"/>
  <c r="AS175" i="38"/>
  <c r="AR175" i="38"/>
  <c r="AQ175" i="38"/>
  <c r="AP175" i="38"/>
  <c r="AO175" i="38"/>
  <c r="AN175" i="38"/>
  <c r="AM175" i="38"/>
  <c r="AL175" i="38"/>
  <c r="AK175" i="38"/>
  <c r="AJ175" i="38"/>
  <c r="AI175" i="38"/>
  <c r="AH175" i="38"/>
  <c r="AG175" i="38"/>
  <c r="AF175" i="38"/>
  <c r="AE175" i="38"/>
  <c r="AD175" i="38"/>
  <c r="AC175" i="38"/>
  <c r="AB175" i="38"/>
  <c r="AA175" i="38"/>
  <c r="Z175" i="38"/>
  <c r="Y175" i="38"/>
  <c r="X175" i="38"/>
  <c r="W175" i="38"/>
  <c r="V175" i="38"/>
  <c r="U175" i="38"/>
  <c r="T175" i="38"/>
  <c r="S175" i="38"/>
  <c r="R175" i="38"/>
  <c r="Q175" i="38"/>
  <c r="P175" i="38"/>
  <c r="BZ174" i="38"/>
  <c r="BY174" i="38"/>
  <c r="BX174" i="38"/>
  <c r="BW174" i="38"/>
  <c r="BV174" i="38"/>
  <c r="BU174" i="38"/>
  <c r="BT174" i="38"/>
  <c r="BS174" i="38"/>
  <c r="BR174" i="38"/>
  <c r="BQ174" i="38"/>
  <c r="BP174" i="38"/>
  <c r="BO174" i="38"/>
  <c r="BN174" i="38"/>
  <c r="BM174" i="38"/>
  <c r="BL174" i="38"/>
  <c r="BK174" i="38"/>
  <c r="BJ174" i="38"/>
  <c r="BI174" i="38"/>
  <c r="BH174" i="38"/>
  <c r="BG174" i="38"/>
  <c r="BF174" i="38"/>
  <c r="BE174" i="38"/>
  <c r="BD174" i="38"/>
  <c r="BC174" i="38"/>
  <c r="BB174" i="38"/>
  <c r="BA174" i="38"/>
  <c r="AZ174" i="38"/>
  <c r="AY174" i="38"/>
  <c r="AX174" i="38"/>
  <c r="AW174" i="38"/>
  <c r="AV174" i="38"/>
  <c r="AU174" i="38"/>
  <c r="AT174" i="38"/>
  <c r="AS174" i="38"/>
  <c r="AR174" i="38"/>
  <c r="AQ174" i="38"/>
  <c r="AP174" i="38"/>
  <c r="AO174" i="38"/>
  <c r="AN174" i="38"/>
  <c r="AM174" i="38"/>
  <c r="AL174" i="38"/>
  <c r="AK174" i="38"/>
  <c r="AJ174" i="38"/>
  <c r="AI174" i="38"/>
  <c r="AH174" i="38"/>
  <c r="AG174" i="38"/>
  <c r="AF174" i="38"/>
  <c r="AE174" i="38"/>
  <c r="AD174" i="38"/>
  <c r="AC174" i="38"/>
  <c r="AB174" i="38"/>
  <c r="AA174" i="38"/>
  <c r="Z174" i="38"/>
  <c r="Y174" i="38"/>
  <c r="X174" i="38"/>
  <c r="W174" i="38"/>
  <c r="V174" i="38"/>
  <c r="U174" i="38"/>
  <c r="T174" i="38"/>
  <c r="S174" i="38"/>
  <c r="R174" i="38"/>
  <c r="Q174" i="38"/>
  <c r="P174" i="38"/>
  <c r="BZ173" i="38"/>
  <c r="BY173" i="38"/>
  <c r="BX173" i="38"/>
  <c r="BW173" i="38"/>
  <c r="BV173" i="38"/>
  <c r="BU173" i="38"/>
  <c r="BT173" i="38"/>
  <c r="BS173" i="38"/>
  <c r="BR173" i="38"/>
  <c r="BQ173" i="38"/>
  <c r="BP173" i="38"/>
  <c r="BO173" i="38"/>
  <c r="BN173" i="38"/>
  <c r="BM173" i="38"/>
  <c r="BL173" i="38"/>
  <c r="BK173" i="38"/>
  <c r="BJ173" i="38"/>
  <c r="BI173" i="38"/>
  <c r="BH173" i="38"/>
  <c r="BG173" i="38"/>
  <c r="BF173" i="38"/>
  <c r="BE173" i="38"/>
  <c r="BD173" i="38"/>
  <c r="BC173" i="38"/>
  <c r="BB173" i="38"/>
  <c r="BA173" i="38"/>
  <c r="AZ173" i="38"/>
  <c r="AY173" i="38"/>
  <c r="AX173" i="38"/>
  <c r="AW173" i="38"/>
  <c r="AV173" i="38"/>
  <c r="AU173" i="38"/>
  <c r="AT173" i="38"/>
  <c r="AS173" i="38"/>
  <c r="AR173" i="38"/>
  <c r="AQ173" i="38"/>
  <c r="AP173" i="38"/>
  <c r="AO173" i="38"/>
  <c r="AN173" i="38"/>
  <c r="AM173" i="38"/>
  <c r="AL173" i="38"/>
  <c r="AK173" i="38"/>
  <c r="AJ173" i="38"/>
  <c r="AI173" i="38"/>
  <c r="AH173" i="38"/>
  <c r="AG173" i="38"/>
  <c r="AF173" i="38"/>
  <c r="AE173" i="38"/>
  <c r="AD173" i="38"/>
  <c r="AC173" i="38"/>
  <c r="AB173" i="38"/>
  <c r="AA173" i="38"/>
  <c r="Z173" i="38"/>
  <c r="Y173" i="38"/>
  <c r="X173" i="38"/>
  <c r="W173" i="38"/>
  <c r="V173" i="38"/>
  <c r="U173" i="38"/>
  <c r="T173" i="38"/>
  <c r="S173" i="38"/>
  <c r="R173" i="38"/>
  <c r="Q173" i="38"/>
  <c r="P173" i="38"/>
  <c r="BZ172" i="38"/>
  <c r="BY172" i="38"/>
  <c r="BX172" i="38"/>
  <c r="BW172" i="38"/>
  <c r="BV172" i="38"/>
  <c r="BU172" i="38"/>
  <c r="BT172" i="38"/>
  <c r="BS172" i="38"/>
  <c r="BR172" i="38"/>
  <c r="BQ172" i="38"/>
  <c r="BP172" i="38"/>
  <c r="BO172" i="38"/>
  <c r="BN172" i="38"/>
  <c r="BM172" i="38"/>
  <c r="BL172" i="38"/>
  <c r="BK172" i="38"/>
  <c r="BJ172" i="38"/>
  <c r="BI172" i="38"/>
  <c r="BH172" i="38"/>
  <c r="BG172" i="38"/>
  <c r="BF172" i="38"/>
  <c r="BE172" i="38"/>
  <c r="BD172" i="38"/>
  <c r="BC172" i="38"/>
  <c r="BB172" i="38"/>
  <c r="BA172" i="38"/>
  <c r="AZ172" i="38"/>
  <c r="AY172" i="38"/>
  <c r="AX172" i="38"/>
  <c r="AW172" i="38"/>
  <c r="AV172" i="38"/>
  <c r="AU172" i="38"/>
  <c r="AT172" i="38"/>
  <c r="AS172" i="38"/>
  <c r="AR172" i="38"/>
  <c r="AQ172" i="38"/>
  <c r="AP172" i="38"/>
  <c r="AO172" i="38"/>
  <c r="AN172" i="38"/>
  <c r="AM172" i="38"/>
  <c r="AL172" i="38"/>
  <c r="AK172" i="38"/>
  <c r="AJ172" i="38"/>
  <c r="AI172" i="38"/>
  <c r="AH172" i="38"/>
  <c r="AG172" i="38"/>
  <c r="AF172" i="38"/>
  <c r="AE172" i="38"/>
  <c r="AD172" i="38"/>
  <c r="AC172" i="38"/>
  <c r="AB172" i="38"/>
  <c r="AA172" i="38"/>
  <c r="Z172" i="38"/>
  <c r="Y172" i="38"/>
  <c r="X172" i="38"/>
  <c r="W172" i="38"/>
  <c r="V172" i="38"/>
  <c r="U172" i="38"/>
  <c r="T172" i="38"/>
  <c r="S172" i="38"/>
  <c r="R172" i="38"/>
  <c r="Q172" i="38"/>
  <c r="P172" i="38"/>
  <c r="BZ171" i="38"/>
  <c r="BY171" i="38"/>
  <c r="BX171" i="38"/>
  <c r="BW171" i="38"/>
  <c r="BV171" i="38"/>
  <c r="BU171" i="38"/>
  <c r="BT171" i="38"/>
  <c r="BS171" i="38"/>
  <c r="BR171" i="38"/>
  <c r="BQ171" i="38"/>
  <c r="BP171" i="38"/>
  <c r="BO171" i="38"/>
  <c r="BN171" i="38"/>
  <c r="BM171" i="38"/>
  <c r="BL171" i="38"/>
  <c r="BK171" i="38"/>
  <c r="BJ171" i="38"/>
  <c r="BI171" i="38"/>
  <c r="BH171" i="38"/>
  <c r="BG171" i="38"/>
  <c r="BF171" i="38"/>
  <c r="BE171" i="38"/>
  <c r="BD171" i="38"/>
  <c r="BC171" i="38"/>
  <c r="BB171" i="38"/>
  <c r="BA171" i="38"/>
  <c r="AZ171" i="38"/>
  <c r="AY171" i="38"/>
  <c r="AX171" i="38"/>
  <c r="AW171" i="38"/>
  <c r="AV171" i="38"/>
  <c r="AU171" i="38"/>
  <c r="AT171" i="38"/>
  <c r="AS171" i="38"/>
  <c r="AR171" i="38"/>
  <c r="AQ171" i="38"/>
  <c r="AP171" i="38"/>
  <c r="AO171" i="38"/>
  <c r="AN171" i="38"/>
  <c r="AM171" i="38"/>
  <c r="AL171" i="38"/>
  <c r="AK171" i="38"/>
  <c r="AJ171" i="38"/>
  <c r="AI171" i="38"/>
  <c r="AH171" i="38"/>
  <c r="AG171" i="38"/>
  <c r="AF171" i="38"/>
  <c r="AE171" i="38"/>
  <c r="AD171" i="38"/>
  <c r="AC171" i="38"/>
  <c r="AB171" i="38"/>
  <c r="AA171" i="38"/>
  <c r="Z171" i="38"/>
  <c r="Y171" i="38"/>
  <c r="X171" i="38"/>
  <c r="W171" i="38"/>
  <c r="V171" i="38"/>
  <c r="U171" i="38"/>
  <c r="T171" i="38"/>
  <c r="S171" i="38"/>
  <c r="R171" i="38"/>
  <c r="Q171" i="38"/>
  <c r="P171" i="38"/>
  <c r="BZ170" i="38"/>
  <c r="BY170" i="38"/>
  <c r="BX170" i="38"/>
  <c r="BW170" i="38"/>
  <c r="BV170" i="38"/>
  <c r="BU170" i="38"/>
  <c r="BT170" i="38"/>
  <c r="BS170" i="38"/>
  <c r="BR170" i="38"/>
  <c r="BQ170" i="38"/>
  <c r="BP170" i="38"/>
  <c r="BO170" i="38"/>
  <c r="BN170" i="38"/>
  <c r="BM170" i="38"/>
  <c r="BL170" i="38"/>
  <c r="BK170" i="38"/>
  <c r="BJ170" i="38"/>
  <c r="BI170" i="38"/>
  <c r="BH170" i="38"/>
  <c r="BG170" i="38"/>
  <c r="BF170" i="38"/>
  <c r="BE170" i="38"/>
  <c r="BD170" i="38"/>
  <c r="BC170" i="38"/>
  <c r="BB170" i="38"/>
  <c r="BA170" i="38"/>
  <c r="AZ170" i="38"/>
  <c r="AY170" i="38"/>
  <c r="AX170" i="38"/>
  <c r="AW170" i="38"/>
  <c r="AV170" i="38"/>
  <c r="AU170" i="38"/>
  <c r="AT170" i="38"/>
  <c r="AS170" i="38"/>
  <c r="AR170" i="38"/>
  <c r="AQ170" i="38"/>
  <c r="AP170" i="38"/>
  <c r="AO170" i="38"/>
  <c r="AN170" i="38"/>
  <c r="AM170" i="38"/>
  <c r="AL170" i="38"/>
  <c r="AK170" i="38"/>
  <c r="AJ170" i="38"/>
  <c r="AI170" i="38"/>
  <c r="AH170" i="38"/>
  <c r="AG170" i="38"/>
  <c r="AF170" i="38"/>
  <c r="AE170" i="38"/>
  <c r="AD170" i="38"/>
  <c r="AC170" i="38"/>
  <c r="AB170" i="38"/>
  <c r="AA170" i="38"/>
  <c r="Z170" i="38"/>
  <c r="Y170" i="38"/>
  <c r="X170" i="38"/>
  <c r="W170" i="38"/>
  <c r="V170" i="38"/>
  <c r="U170" i="38"/>
  <c r="T170" i="38"/>
  <c r="S170" i="38"/>
  <c r="R170" i="38"/>
  <c r="Q170" i="38"/>
  <c r="P170" i="38"/>
  <c r="BZ169" i="38"/>
  <c r="BY169" i="38"/>
  <c r="BX169" i="38"/>
  <c r="BW169" i="38"/>
  <c r="BV169" i="38"/>
  <c r="BU169" i="38"/>
  <c r="BT169" i="38"/>
  <c r="BS169" i="38"/>
  <c r="BR169" i="38"/>
  <c r="BQ169" i="38"/>
  <c r="BP169" i="38"/>
  <c r="BO169" i="38"/>
  <c r="BN169" i="38"/>
  <c r="BM169" i="38"/>
  <c r="BL169" i="38"/>
  <c r="BK169" i="38"/>
  <c r="BJ169" i="38"/>
  <c r="BI169" i="38"/>
  <c r="BH169" i="38"/>
  <c r="BG169" i="38"/>
  <c r="BF169" i="38"/>
  <c r="BE169" i="38"/>
  <c r="BD169" i="38"/>
  <c r="BC169" i="38"/>
  <c r="BB169" i="38"/>
  <c r="BA169" i="38"/>
  <c r="AZ169" i="38"/>
  <c r="AY169" i="38"/>
  <c r="AX169" i="38"/>
  <c r="AW169" i="38"/>
  <c r="AV169" i="38"/>
  <c r="AU169" i="38"/>
  <c r="AT169" i="38"/>
  <c r="AS169" i="38"/>
  <c r="AR169" i="38"/>
  <c r="AQ169" i="38"/>
  <c r="AP169" i="38"/>
  <c r="AO169" i="38"/>
  <c r="AN169" i="38"/>
  <c r="AM169" i="38"/>
  <c r="AL169" i="38"/>
  <c r="AK169" i="38"/>
  <c r="AJ169" i="38"/>
  <c r="AI169" i="38"/>
  <c r="AH169" i="38"/>
  <c r="AG169" i="38"/>
  <c r="AF169" i="38"/>
  <c r="AE169" i="38"/>
  <c r="AD169" i="38"/>
  <c r="AC169" i="38"/>
  <c r="AB169" i="38"/>
  <c r="AA169" i="38"/>
  <c r="Z169" i="38"/>
  <c r="Y169" i="38"/>
  <c r="X169" i="38"/>
  <c r="W169" i="38"/>
  <c r="V169" i="38"/>
  <c r="U169" i="38"/>
  <c r="T169" i="38"/>
  <c r="S169" i="38"/>
  <c r="R169" i="38"/>
  <c r="Q169" i="38"/>
  <c r="P169" i="38"/>
  <c r="BZ168" i="38"/>
  <c r="BY168" i="38"/>
  <c r="BX168" i="38"/>
  <c r="BW168" i="38"/>
  <c r="BV168" i="38"/>
  <c r="BU168" i="38"/>
  <c r="BT168" i="38"/>
  <c r="BS168" i="38"/>
  <c r="BR168" i="38"/>
  <c r="BQ168" i="38"/>
  <c r="BP168" i="38"/>
  <c r="BO168" i="38"/>
  <c r="BN168" i="38"/>
  <c r="BM168" i="38"/>
  <c r="BL168" i="38"/>
  <c r="BK168" i="38"/>
  <c r="BJ168" i="38"/>
  <c r="BI168" i="38"/>
  <c r="BH168" i="38"/>
  <c r="BG168" i="38"/>
  <c r="BF168" i="38"/>
  <c r="BE168" i="38"/>
  <c r="BD168" i="38"/>
  <c r="BC168" i="38"/>
  <c r="BB168" i="38"/>
  <c r="BA168" i="38"/>
  <c r="AZ168" i="38"/>
  <c r="AY168" i="38"/>
  <c r="AX168" i="38"/>
  <c r="AW168" i="38"/>
  <c r="AV168" i="38"/>
  <c r="AU168" i="38"/>
  <c r="AT168" i="38"/>
  <c r="AS168" i="38"/>
  <c r="AR168" i="38"/>
  <c r="AQ168" i="38"/>
  <c r="AP168" i="38"/>
  <c r="AO168" i="38"/>
  <c r="AN168" i="38"/>
  <c r="AM168" i="38"/>
  <c r="AL168" i="38"/>
  <c r="AK168" i="38"/>
  <c r="AJ168" i="38"/>
  <c r="AI168" i="38"/>
  <c r="AH168" i="38"/>
  <c r="AG168" i="38"/>
  <c r="AF168" i="38"/>
  <c r="AE168" i="38"/>
  <c r="AD168" i="38"/>
  <c r="AC168" i="38"/>
  <c r="AB168" i="38"/>
  <c r="AA168" i="38"/>
  <c r="Z168" i="38"/>
  <c r="Y168" i="38"/>
  <c r="X168" i="38"/>
  <c r="W168" i="38"/>
  <c r="V168" i="38"/>
  <c r="U168" i="38"/>
  <c r="T168" i="38"/>
  <c r="S168" i="38"/>
  <c r="R168" i="38"/>
  <c r="Q168" i="38"/>
  <c r="P168" i="38"/>
  <c r="BZ167" i="38"/>
  <c r="BY167" i="38"/>
  <c r="BX167" i="38"/>
  <c r="BW167" i="38"/>
  <c r="BV167" i="38"/>
  <c r="BU167" i="38"/>
  <c r="BT167" i="38"/>
  <c r="BS167" i="38"/>
  <c r="BR167" i="38"/>
  <c r="BQ167" i="38"/>
  <c r="BP167" i="38"/>
  <c r="BO167" i="38"/>
  <c r="BN167" i="38"/>
  <c r="BM167" i="38"/>
  <c r="BL167" i="38"/>
  <c r="BK167" i="38"/>
  <c r="BJ167" i="38"/>
  <c r="BI167" i="38"/>
  <c r="BH167" i="38"/>
  <c r="BG167" i="38"/>
  <c r="BF167" i="38"/>
  <c r="BE167" i="38"/>
  <c r="BD167" i="38"/>
  <c r="BC167" i="38"/>
  <c r="BB167" i="38"/>
  <c r="BA167" i="38"/>
  <c r="AZ167" i="38"/>
  <c r="AY167" i="38"/>
  <c r="AX167" i="38"/>
  <c r="AW167" i="38"/>
  <c r="AV167" i="38"/>
  <c r="AU167" i="38"/>
  <c r="AT167" i="38"/>
  <c r="AS167" i="38"/>
  <c r="AR167" i="38"/>
  <c r="AQ167" i="38"/>
  <c r="AP167" i="38"/>
  <c r="AO167" i="38"/>
  <c r="AN167" i="38"/>
  <c r="AM167" i="38"/>
  <c r="AL167" i="38"/>
  <c r="AK167" i="38"/>
  <c r="AJ167" i="38"/>
  <c r="AI167" i="38"/>
  <c r="AH167" i="38"/>
  <c r="AG167" i="38"/>
  <c r="AF167" i="38"/>
  <c r="AE167" i="38"/>
  <c r="AD167" i="38"/>
  <c r="AC167" i="38"/>
  <c r="AB167" i="38"/>
  <c r="AA167" i="38"/>
  <c r="Z167" i="38"/>
  <c r="Y167" i="38"/>
  <c r="X167" i="38"/>
  <c r="W167" i="38"/>
  <c r="V167" i="38"/>
  <c r="U167" i="38"/>
  <c r="T167" i="38"/>
  <c r="S167" i="38"/>
  <c r="R167" i="38"/>
  <c r="Q167" i="38"/>
  <c r="P167" i="38"/>
  <c r="BZ166" i="38"/>
  <c r="BY166" i="38"/>
  <c r="BX166" i="38"/>
  <c r="BW166" i="38"/>
  <c r="BV166" i="38"/>
  <c r="BU166" i="38"/>
  <c r="BT166" i="38"/>
  <c r="BS166" i="38"/>
  <c r="BR166" i="38"/>
  <c r="BQ166" i="38"/>
  <c r="BP166" i="38"/>
  <c r="BO166" i="38"/>
  <c r="BN166" i="38"/>
  <c r="BM166" i="38"/>
  <c r="BL166" i="38"/>
  <c r="BK166" i="38"/>
  <c r="BJ166" i="38"/>
  <c r="BI166" i="38"/>
  <c r="BH166" i="38"/>
  <c r="BG166" i="38"/>
  <c r="BF166" i="38"/>
  <c r="BE166" i="38"/>
  <c r="BD166" i="38"/>
  <c r="BC166" i="38"/>
  <c r="BB166" i="38"/>
  <c r="BA166" i="38"/>
  <c r="AZ166" i="38"/>
  <c r="AY166" i="38"/>
  <c r="AX166" i="38"/>
  <c r="AW166" i="38"/>
  <c r="AV166" i="38"/>
  <c r="AU166" i="38"/>
  <c r="AT166" i="38"/>
  <c r="AS166" i="38"/>
  <c r="AR166" i="38"/>
  <c r="AQ166" i="38"/>
  <c r="AP166" i="38"/>
  <c r="AO166" i="38"/>
  <c r="AN166" i="38"/>
  <c r="AM166" i="38"/>
  <c r="AL166" i="38"/>
  <c r="AK166" i="38"/>
  <c r="AJ166" i="38"/>
  <c r="AI166" i="38"/>
  <c r="AH166" i="38"/>
  <c r="AG166" i="38"/>
  <c r="AF166" i="38"/>
  <c r="AE166" i="38"/>
  <c r="AD166" i="38"/>
  <c r="AC166" i="38"/>
  <c r="AB166" i="38"/>
  <c r="AA166" i="38"/>
  <c r="Z166" i="38"/>
  <c r="Y166" i="38"/>
  <c r="X166" i="38"/>
  <c r="W166" i="38"/>
  <c r="V166" i="38"/>
  <c r="U166" i="38"/>
  <c r="T166" i="38"/>
  <c r="S166" i="38"/>
  <c r="R166" i="38"/>
  <c r="Q166" i="38"/>
  <c r="P166" i="38"/>
  <c r="BZ165" i="38"/>
  <c r="BY165" i="38"/>
  <c r="BX165" i="38"/>
  <c r="BW165" i="38"/>
  <c r="BV165" i="38"/>
  <c r="BU165" i="38"/>
  <c r="BT165" i="38"/>
  <c r="BS165" i="38"/>
  <c r="BR165" i="38"/>
  <c r="BQ165" i="38"/>
  <c r="BP165" i="38"/>
  <c r="BO165" i="38"/>
  <c r="BN165" i="38"/>
  <c r="BM165" i="38"/>
  <c r="BL165" i="38"/>
  <c r="BK165" i="38"/>
  <c r="BJ165" i="38"/>
  <c r="BI165" i="38"/>
  <c r="BH165" i="38"/>
  <c r="BG165" i="38"/>
  <c r="BF165" i="38"/>
  <c r="BE165" i="38"/>
  <c r="BD165" i="38"/>
  <c r="BC165" i="38"/>
  <c r="BB165" i="38"/>
  <c r="BA165" i="38"/>
  <c r="AZ165" i="38"/>
  <c r="AY165" i="38"/>
  <c r="AX165" i="38"/>
  <c r="AW165" i="38"/>
  <c r="AV165" i="38"/>
  <c r="AU165" i="38"/>
  <c r="AT165" i="38"/>
  <c r="AS165" i="38"/>
  <c r="AR165" i="38"/>
  <c r="AQ165" i="38"/>
  <c r="AP165" i="38"/>
  <c r="AO165" i="38"/>
  <c r="AN165" i="38"/>
  <c r="AM165" i="38"/>
  <c r="AL165" i="38"/>
  <c r="AK165" i="38"/>
  <c r="AJ165" i="38"/>
  <c r="AI165" i="38"/>
  <c r="AH165" i="38"/>
  <c r="AG165" i="38"/>
  <c r="AF165" i="38"/>
  <c r="AE165" i="38"/>
  <c r="AD165" i="38"/>
  <c r="AC165" i="38"/>
  <c r="AB165" i="38"/>
  <c r="AA165" i="38"/>
  <c r="Z165" i="38"/>
  <c r="Y165" i="38"/>
  <c r="X165" i="38"/>
  <c r="W165" i="38"/>
  <c r="V165" i="38"/>
  <c r="U165" i="38"/>
  <c r="T165" i="38"/>
  <c r="S165" i="38"/>
  <c r="R165" i="38"/>
  <c r="Q165" i="38"/>
  <c r="P165" i="38"/>
  <c r="BZ164" i="38"/>
  <c r="BY164" i="38"/>
  <c r="BX164" i="38"/>
  <c r="BW164" i="38"/>
  <c r="BV164" i="38"/>
  <c r="BU164" i="38"/>
  <c r="BT164" i="38"/>
  <c r="BS164" i="38"/>
  <c r="BR164" i="38"/>
  <c r="BQ164" i="38"/>
  <c r="BP164" i="38"/>
  <c r="BO164" i="38"/>
  <c r="BN164" i="38"/>
  <c r="BM164" i="38"/>
  <c r="BL164" i="38"/>
  <c r="BK164" i="38"/>
  <c r="BJ164" i="38"/>
  <c r="BI164" i="38"/>
  <c r="BH164" i="38"/>
  <c r="BG164" i="38"/>
  <c r="BF164" i="38"/>
  <c r="BE164" i="38"/>
  <c r="BD164" i="38"/>
  <c r="BC164" i="38"/>
  <c r="BB164" i="38"/>
  <c r="BA164" i="38"/>
  <c r="AZ164" i="38"/>
  <c r="AY164" i="38"/>
  <c r="AX164" i="38"/>
  <c r="AW164" i="38"/>
  <c r="AV164" i="38"/>
  <c r="AU164" i="38"/>
  <c r="AT164" i="38"/>
  <c r="AS164" i="38"/>
  <c r="AR164" i="38"/>
  <c r="AQ164" i="38"/>
  <c r="AP164" i="38"/>
  <c r="AO164" i="38"/>
  <c r="AN164" i="38"/>
  <c r="AM164" i="38"/>
  <c r="AL164" i="38"/>
  <c r="AK164" i="38"/>
  <c r="AJ164" i="38"/>
  <c r="AI164" i="38"/>
  <c r="AH164" i="38"/>
  <c r="AG164" i="38"/>
  <c r="AF164" i="38"/>
  <c r="AE164" i="38"/>
  <c r="AD164" i="38"/>
  <c r="AC164" i="38"/>
  <c r="AB164" i="38"/>
  <c r="AA164" i="38"/>
  <c r="Z164" i="38"/>
  <c r="Y164" i="38"/>
  <c r="X164" i="38"/>
  <c r="W164" i="38"/>
  <c r="V164" i="38"/>
  <c r="U164" i="38"/>
  <c r="T164" i="38"/>
  <c r="S164" i="38"/>
  <c r="R164" i="38"/>
  <c r="Q164" i="38"/>
  <c r="P164" i="38"/>
  <c r="BZ163" i="38"/>
  <c r="BY163" i="38"/>
  <c r="BX163" i="38"/>
  <c r="BW163" i="38"/>
  <c r="BV163" i="38"/>
  <c r="BU163" i="38"/>
  <c r="BT163" i="38"/>
  <c r="BS163" i="38"/>
  <c r="BR163" i="38"/>
  <c r="BQ163" i="38"/>
  <c r="BP163" i="38"/>
  <c r="BO163" i="38"/>
  <c r="BN163" i="38"/>
  <c r="BM163" i="38"/>
  <c r="BL163" i="38"/>
  <c r="BK163" i="38"/>
  <c r="BJ163" i="38"/>
  <c r="BI163" i="38"/>
  <c r="BH163" i="38"/>
  <c r="BG163" i="38"/>
  <c r="BF163" i="38"/>
  <c r="BE163" i="38"/>
  <c r="BD163" i="38"/>
  <c r="BC163" i="38"/>
  <c r="BB163" i="38"/>
  <c r="BA163" i="38"/>
  <c r="AZ163" i="38"/>
  <c r="AY163" i="38"/>
  <c r="AX163" i="38"/>
  <c r="AW163" i="38"/>
  <c r="AV163" i="38"/>
  <c r="AU163" i="38"/>
  <c r="AT163" i="38"/>
  <c r="AS163" i="38"/>
  <c r="AR163" i="38"/>
  <c r="AQ163" i="38"/>
  <c r="AP163" i="38"/>
  <c r="AO163" i="38"/>
  <c r="AN163" i="38"/>
  <c r="AM163" i="38"/>
  <c r="AL163" i="38"/>
  <c r="AK163" i="38"/>
  <c r="AJ163" i="38"/>
  <c r="AI163" i="38"/>
  <c r="AH163" i="38"/>
  <c r="AG163" i="38"/>
  <c r="AF163" i="38"/>
  <c r="AE163" i="38"/>
  <c r="AD163" i="38"/>
  <c r="AC163" i="38"/>
  <c r="AB163" i="38"/>
  <c r="AA163" i="38"/>
  <c r="Z163" i="38"/>
  <c r="Y163" i="38"/>
  <c r="X163" i="38"/>
  <c r="W163" i="38"/>
  <c r="V163" i="38"/>
  <c r="U163" i="38"/>
  <c r="T163" i="38"/>
  <c r="S163" i="38"/>
  <c r="R163" i="38"/>
  <c r="Q163" i="38"/>
  <c r="P163" i="38"/>
  <c r="BZ162" i="38"/>
  <c r="BY162" i="38"/>
  <c r="BX162" i="38"/>
  <c r="BW162" i="38"/>
  <c r="BV162" i="38"/>
  <c r="BU162" i="38"/>
  <c r="BT162" i="38"/>
  <c r="BS162" i="38"/>
  <c r="BR162" i="38"/>
  <c r="BQ162" i="38"/>
  <c r="BP162" i="38"/>
  <c r="BO162" i="38"/>
  <c r="BN162" i="38"/>
  <c r="BM162" i="38"/>
  <c r="BL162" i="38"/>
  <c r="BK162" i="38"/>
  <c r="BJ162" i="38"/>
  <c r="BI162" i="38"/>
  <c r="BH162" i="38"/>
  <c r="BG162" i="38"/>
  <c r="BF162" i="38"/>
  <c r="BE162" i="38"/>
  <c r="BD162" i="38"/>
  <c r="BC162" i="38"/>
  <c r="BB162" i="38"/>
  <c r="BA162" i="38"/>
  <c r="AZ162" i="38"/>
  <c r="AY162" i="38"/>
  <c r="AX162" i="38"/>
  <c r="AW162" i="38"/>
  <c r="AV162" i="38"/>
  <c r="AU162" i="38"/>
  <c r="AT162" i="38"/>
  <c r="AS162" i="38"/>
  <c r="AR162" i="38"/>
  <c r="AQ162" i="38"/>
  <c r="AP162" i="38"/>
  <c r="AO162" i="38"/>
  <c r="AN162" i="38"/>
  <c r="AM162" i="38"/>
  <c r="AL162" i="38"/>
  <c r="AK162" i="38"/>
  <c r="AJ162" i="38"/>
  <c r="AI162" i="38"/>
  <c r="AH162" i="38"/>
  <c r="AG162" i="38"/>
  <c r="AF162" i="38"/>
  <c r="AE162" i="38"/>
  <c r="AD162" i="38"/>
  <c r="AC162" i="38"/>
  <c r="AB162" i="38"/>
  <c r="AA162" i="38"/>
  <c r="Z162" i="38"/>
  <c r="Y162" i="38"/>
  <c r="X162" i="38"/>
  <c r="W162" i="38"/>
  <c r="V162" i="38"/>
  <c r="U162" i="38"/>
  <c r="T162" i="38"/>
  <c r="S162" i="38"/>
  <c r="R162" i="38"/>
  <c r="Q162" i="38"/>
  <c r="P162" i="38"/>
  <c r="BZ161" i="38"/>
  <c r="BY161" i="38"/>
  <c r="BX161" i="38"/>
  <c r="BW161" i="38"/>
  <c r="BV161" i="38"/>
  <c r="BU161" i="38"/>
  <c r="BT161" i="38"/>
  <c r="BS161" i="38"/>
  <c r="BR161" i="38"/>
  <c r="BQ161" i="38"/>
  <c r="BP161" i="38"/>
  <c r="BO161" i="38"/>
  <c r="BN161" i="38"/>
  <c r="BM161" i="38"/>
  <c r="BL161" i="38"/>
  <c r="BK161" i="38"/>
  <c r="BJ161" i="38"/>
  <c r="BI161" i="38"/>
  <c r="BH161" i="38"/>
  <c r="BG161" i="38"/>
  <c r="BF161" i="38"/>
  <c r="BE161" i="38"/>
  <c r="BD161" i="38"/>
  <c r="BC161" i="38"/>
  <c r="BB161" i="38"/>
  <c r="BA161" i="38"/>
  <c r="AZ161" i="38"/>
  <c r="AY161" i="38"/>
  <c r="AX161" i="38"/>
  <c r="AW161" i="38"/>
  <c r="AV161" i="38"/>
  <c r="AU161" i="38"/>
  <c r="AT161" i="38"/>
  <c r="AS161" i="38"/>
  <c r="AR161" i="38"/>
  <c r="AQ161" i="38"/>
  <c r="AP161" i="38"/>
  <c r="AO161" i="38"/>
  <c r="AN161" i="38"/>
  <c r="AM161" i="38"/>
  <c r="AL161" i="38"/>
  <c r="AK161" i="38"/>
  <c r="AJ161" i="38"/>
  <c r="AI161" i="38"/>
  <c r="AH161" i="38"/>
  <c r="AG161" i="38"/>
  <c r="AF161" i="38"/>
  <c r="AE161" i="38"/>
  <c r="AD161" i="38"/>
  <c r="AC161" i="38"/>
  <c r="AB161" i="38"/>
  <c r="AA161" i="38"/>
  <c r="Z161" i="38"/>
  <c r="Y161" i="38"/>
  <c r="X161" i="38"/>
  <c r="W161" i="38"/>
  <c r="V161" i="38"/>
  <c r="U161" i="38"/>
  <c r="T161" i="38"/>
  <c r="S161" i="38"/>
  <c r="R161" i="38"/>
  <c r="Q161" i="38"/>
  <c r="P161" i="38"/>
  <c r="BZ160" i="38"/>
  <c r="BY160" i="38"/>
  <c r="BX160" i="38"/>
  <c r="BW160" i="38"/>
  <c r="BV160" i="38"/>
  <c r="BU160" i="38"/>
  <c r="BT160" i="38"/>
  <c r="BS160" i="38"/>
  <c r="BR160" i="38"/>
  <c r="BQ160" i="38"/>
  <c r="BP160" i="38"/>
  <c r="BO160" i="38"/>
  <c r="BN160" i="38"/>
  <c r="BM160" i="38"/>
  <c r="BL160" i="38"/>
  <c r="BK160" i="38"/>
  <c r="BJ160" i="38"/>
  <c r="BI160" i="38"/>
  <c r="BH160" i="38"/>
  <c r="BG160" i="38"/>
  <c r="BF160" i="38"/>
  <c r="BE160" i="38"/>
  <c r="BD160" i="38"/>
  <c r="BC160" i="38"/>
  <c r="BB160" i="38"/>
  <c r="BA160" i="38"/>
  <c r="AZ160" i="38"/>
  <c r="AY160" i="38"/>
  <c r="AX160" i="38"/>
  <c r="AW160" i="38"/>
  <c r="AV160" i="38"/>
  <c r="AU160" i="38"/>
  <c r="AT160" i="38"/>
  <c r="AS160" i="38"/>
  <c r="AR160" i="38"/>
  <c r="AQ160" i="38"/>
  <c r="AP160" i="38"/>
  <c r="AO160" i="38"/>
  <c r="AN160" i="38"/>
  <c r="AM160" i="38"/>
  <c r="AL160" i="38"/>
  <c r="AK160" i="38"/>
  <c r="AJ160" i="38"/>
  <c r="AI160" i="38"/>
  <c r="AH160" i="38"/>
  <c r="AG160" i="38"/>
  <c r="AF160" i="38"/>
  <c r="AE160" i="38"/>
  <c r="AD160" i="38"/>
  <c r="AC160" i="38"/>
  <c r="AB160" i="38"/>
  <c r="AA160" i="38"/>
  <c r="Z160" i="38"/>
  <c r="Y160" i="38"/>
  <c r="X160" i="38"/>
  <c r="W160" i="38"/>
  <c r="V160" i="38"/>
  <c r="U160" i="38"/>
  <c r="T160" i="38"/>
  <c r="S160" i="38"/>
  <c r="R160" i="38"/>
  <c r="Q160" i="38"/>
  <c r="P160" i="38"/>
  <c r="BZ159" i="38"/>
  <c r="BY159" i="38"/>
  <c r="BX159" i="38"/>
  <c r="BW159" i="38"/>
  <c r="BV159" i="38"/>
  <c r="BU159" i="38"/>
  <c r="BT159" i="38"/>
  <c r="BS159" i="38"/>
  <c r="BR159" i="38"/>
  <c r="BQ159" i="38"/>
  <c r="BP159" i="38"/>
  <c r="BO159" i="38"/>
  <c r="BN159" i="38"/>
  <c r="BM159" i="38"/>
  <c r="BL159" i="38"/>
  <c r="BK159" i="38"/>
  <c r="BJ159" i="38"/>
  <c r="BI159" i="38"/>
  <c r="BH159" i="38"/>
  <c r="BG159" i="38"/>
  <c r="BF159" i="38"/>
  <c r="BE159" i="38"/>
  <c r="BD159" i="38"/>
  <c r="BC159" i="38"/>
  <c r="BB159" i="38"/>
  <c r="BA159" i="38"/>
  <c r="AZ159" i="38"/>
  <c r="AY159" i="38"/>
  <c r="AX159" i="38"/>
  <c r="AW159" i="38"/>
  <c r="AV159" i="38"/>
  <c r="AU159" i="38"/>
  <c r="AT159" i="38"/>
  <c r="AS159" i="38"/>
  <c r="AR159" i="38"/>
  <c r="AQ159" i="38"/>
  <c r="AP159" i="38"/>
  <c r="AO159" i="38"/>
  <c r="AN159" i="38"/>
  <c r="AM159" i="38"/>
  <c r="AL159" i="38"/>
  <c r="AK159" i="38"/>
  <c r="AJ159" i="38"/>
  <c r="AI159" i="38"/>
  <c r="AH159" i="38"/>
  <c r="AG159" i="38"/>
  <c r="AF159" i="38"/>
  <c r="AE159" i="38"/>
  <c r="AD159" i="38"/>
  <c r="AC159" i="38"/>
  <c r="AB159" i="38"/>
  <c r="AA159" i="38"/>
  <c r="Z159" i="38"/>
  <c r="Y159" i="38"/>
  <c r="X159" i="38"/>
  <c r="W159" i="38"/>
  <c r="V159" i="38"/>
  <c r="U159" i="38"/>
  <c r="T159" i="38"/>
  <c r="S159" i="38"/>
  <c r="R159" i="38"/>
  <c r="Q159" i="38"/>
  <c r="P159" i="38"/>
  <c r="BZ158" i="38"/>
  <c r="BY158" i="38"/>
  <c r="BX158" i="38"/>
  <c r="BW158" i="38"/>
  <c r="BV158" i="38"/>
  <c r="BU158" i="38"/>
  <c r="BT158" i="38"/>
  <c r="BS158" i="38"/>
  <c r="BR158" i="38"/>
  <c r="BQ158" i="38"/>
  <c r="BP158" i="38"/>
  <c r="BO158" i="38"/>
  <c r="BN158" i="38"/>
  <c r="BM158" i="38"/>
  <c r="BL158" i="38"/>
  <c r="BK158" i="38"/>
  <c r="BJ158" i="38"/>
  <c r="BI158" i="38"/>
  <c r="BH158" i="38"/>
  <c r="BG158" i="38"/>
  <c r="BF158" i="38"/>
  <c r="BE158" i="38"/>
  <c r="BD158" i="38"/>
  <c r="BC158" i="38"/>
  <c r="BB158" i="38"/>
  <c r="BA158" i="38"/>
  <c r="AZ158" i="38"/>
  <c r="AY158" i="38"/>
  <c r="AX158" i="38"/>
  <c r="AW158" i="38"/>
  <c r="AV158" i="38"/>
  <c r="AU158" i="38"/>
  <c r="AT158" i="38"/>
  <c r="AS158" i="38"/>
  <c r="AR158" i="38"/>
  <c r="AQ158" i="38"/>
  <c r="AP158" i="38"/>
  <c r="AO158" i="38"/>
  <c r="AN158" i="38"/>
  <c r="AM158" i="38"/>
  <c r="AL158" i="38"/>
  <c r="AK158" i="38"/>
  <c r="AJ158" i="38"/>
  <c r="AI158" i="38"/>
  <c r="AH158" i="38"/>
  <c r="AG158" i="38"/>
  <c r="AF158" i="38"/>
  <c r="AE158" i="38"/>
  <c r="AD158" i="38"/>
  <c r="AC158" i="38"/>
  <c r="AB158" i="38"/>
  <c r="AA158" i="38"/>
  <c r="Z158" i="38"/>
  <c r="Y158" i="38"/>
  <c r="X158" i="38"/>
  <c r="W158" i="38"/>
  <c r="V158" i="38"/>
  <c r="U158" i="38"/>
  <c r="T158" i="38"/>
  <c r="S158" i="38"/>
  <c r="R158" i="38"/>
  <c r="Q158" i="38"/>
  <c r="P158" i="38"/>
  <c r="BZ157" i="38"/>
  <c r="BY157" i="38"/>
  <c r="BX157" i="38"/>
  <c r="BW157" i="38"/>
  <c r="BV157" i="38"/>
  <c r="BU157" i="38"/>
  <c r="BT157" i="38"/>
  <c r="BS157" i="38"/>
  <c r="BR157" i="38"/>
  <c r="BQ157" i="38"/>
  <c r="BP157" i="38"/>
  <c r="BO157" i="38"/>
  <c r="BN157" i="38"/>
  <c r="BM157" i="38"/>
  <c r="BL157" i="38"/>
  <c r="BK157" i="38"/>
  <c r="BJ157" i="38"/>
  <c r="BI157" i="38"/>
  <c r="BH157" i="38"/>
  <c r="BG157" i="38"/>
  <c r="BF157" i="38"/>
  <c r="BE157" i="38"/>
  <c r="BD157" i="38"/>
  <c r="BC157" i="38"/>
  <c r="BB157" i="38"/>
  <c r="BA157" i="38"/>
  <c r="AZ157" i="38"/>
  <c r="AY157" i="38"/>
  <c r="AX157" i="38"/>
  <c r="AW157" i="38"/>
  <c r="AV157" i="38"/>
  <c r="AU157" i="38"/>
  <c r="AT157" i="38"/>
  <c r="AS157" i="38"/>
  <c r="AR157" i="38"/>
  <c r="AQ157" i="38"/>
  <c r="AP157" i="38"/>
  <c r="AO157" i="38"/>
  <c r="AN157" i="38"/>
  <c r="AM157" i="38"/>
  <c r="AL157" i="38"/>
  <c r="AK157" i="38"/>
  <c r="AJ157" i="38"/>
  <c r="AI157" i="38"/>
  <c r="AH157" i="38"/>
  <c r="AG157" i="38"/>
  <c r="AF157" i="38"/>
  <c r="AE157" i="38"/>
  <c r="AD157" i="38"/>
  <c r="AC157" i="38"/>
  <c r="AB157" i="38"/>
  <c r="AA157" i="38"/>
  <c r="Z157" i="38"/>
  <c r="Y157" i="38"/>
  <c r="X157" i="38"/>
  <c r="W157" i="38"/>
  <c r="V157" i="38"/>
  <c r="U157" i="38"/>
  <c r="T157" i="38"/>
  <c r="S157" i="38"/>
  <c r="R157" i="38"/>
  <c r="Q157" i="38"/>
  <c r="P157" i="38"/>
  <c r="BZ156" i="38"/>
  <c r="BY156" i="38"/>
  <c r="BX156" i="38"/>
  <c r="BW156" i="38"/>
  <c r="BV156" i="38"/>
  <c r="BU156" i="38"/>
  <c r="BT156" i="38"/>
  <c r="BS156" i="38"/>
  <c r="BR156" i="38"/>
  <c r="BQ156" i="38"/>
  <c r="BP156" i="38"/>
  <c r="BO156" i="38"/>
  <c r="BN156" i="38"/>
  <c r="BM156" i="38"/>
  <c r="BL156" i="38"/>
  <c r="BK156" i="38"/>
  <c r="BJ156" i="38"/>
  <c r="BI156" i="38"/>
  <c r="BH156" i="38"/>
  <c r="BG156" i="38"/>
  <c r="BF156" i="38"/>
  <c r="BE156" i="38"/>
  <c r="BD156" i="38"/>
  <c r="BC156" i="38"/>
  <c r="BB156" i="38"/>
  <c r="BA156" i="38"/>
  <c r="AZ156" i="38"/>
  <c r="AY156" i="38"/>
  <c r="AX156" i="38"/>
  <c r="AW156" i="38"/>
  <c r="AV156" i="38"/>
  <c r="AU156" i="38"/>
  <c r="AT156" i="38"/>
  <c r="AS156" i="38"/>
  <c r="AR156" i="38"/>
  <c r="AQ156" i="38"/>
  <c r="AP156" i="38"/>
  <c r="AO156" i="38"/>
  <c r="AN156" i="38"/>
  <c r="AM156" i="38"/>
  <c r="AL156" i="38"/>
  <c r="AK156" i="38"/>
  <c r="AJ156" i="38"/>
  <c r="AI156" i="38"/>
  <c r="AH156" i="38"/>
  <c r="AG156" i="38"/>
  <c r="AF156" i="38"/>
  <c r="AE156" i="38"/>
  <c r="AD156" i="38"/>
  <c r="AC156" i="38"/>
  <c r="AB156" i="38"/>
  <c r="AA156" i="38"/>
  <c r="Z156" i="38"/>
  <c r="Y156" i="38"/>
  <c r="X156" i="38"/>
  <c r="W156" i="38"/>
  <c r="V156" i="38"/>
  <c r="U156" i="38"/>
  <c r="T156" i="38"/>
  <c r="S156" i="38"/>
  <c r="R156" i="38"/>
  <c r="Q156" i="38"/>
  <c r="P156" i="38"/>
  <c r="BZ155" i="38"/>
  <c r="BY155" i="38"/>
  <c r="BX155" i="38"/>
  <c r="BW155" i="38"/>
  <c r="BV155" i="38"/>
  <c r="BU155" i="38"/>
  <c r="BT155" i="38"/>
  <c r="BS155" i="38"/>
  <c r="BR155" i="38"/>
  <c r="BQ155" i="38"/>
  <c r="BP155" i="38"/>
  <c r="BO155" i="38"/>
  <c r="BN155" i="38"/>
  <c r="BM155" i="38"/>
  <c r="BL155" i="38"/>
  <c r="BK155" i="38"/>
  <c r="BJ155" i="38"/>
  <c r="BI155" i="38"/>
  <c r="BH155" i="38"/>
  <c r="BG155" i="38"/>
  <c r="BF155" i="38"/>
  <c r="BE155" i="38"/>
  <c r="BD155" i="38"/>
  <c r="BC155" i="38"/>
  <c r="BB155" i="38"/>
  <c r="BA155" i="38"/>
  <c r="AZ155" i="38"/>
  <c r="AY155" i="38"/>
  <c r="AX155" i="38"/>
  <c r="AW155" i="38"/>
  <c r="AV155" i="38"/>
  <c r="AU155" i="38"/>
  <c r="AT155" i="38"/>
  <c r="AS155" i="38"/>
  <c r="AR155" i="38"/>
  <c r="AQ155" i="38"/>
  <c r="AP155" i="38"/>
  <c r="AO155" i="38"/>
  <c r="AN155" i="38"/>
  <c r="AM155" i="38"/>
  <c r="AL155" i="38"/>
  <c r="AK155" i="38"/>
  <c r="AJ155" i="38"/>
  <c r="AI155" i="38"/>
  <c r="AH155" i="38"/>
  <c r="AG155" i="38"/>
  <c r="AF155" i="38"/>
  <c r="AE155" i="38"/>
  <c r="AD155" i="38"/>
  <c r="AC155" i="38"/>
  <c r="AB155" i="38"/>
  <c r="AA155" i="38"/>
  <c r="Z155" i="38"/>
  <c r="Y155" i="38"/>
  <c r="X155" i="38"/>
  <c r="W155" i="38"/>
  <c r="V155" i="38"/>
  <c r="U155" i="38"/>
  <c r="T155" i="38"/>
  <c r="S155" i="38"/>
  <c r="R155" i="38"/>
  <c r="Q155" i="38"/>
  <c r="P155" i="38"/>
  <c r="BZ154" i="38"/>
  <c r="BY154" i="38"/>
  <c r="BX154" i="38"/>
  <c r="BW154" i="38"/>
  <c r="BV154" i="38"/>
  <c r="BU154" i="38"/>
  <c r="BT154" i="38"/>
  <c r="BS154" i="38"/>
  <c r="BR154" i="38"/>
  <c r="BQ154" i="38"/>
  <c r="BP154" i="38"/>
  <c r="BO154" i="38"/>
  <c r="BN154" i="38"/>
  <c r="BM154" i="38"/>
  <c r="BL154" i="38"/>
  <c r="BK154" i="38"/>
  <c r="BJ154" i="38"/>
  <c r="BI154" i="38"/>
  <c r="BH154" i="38"/>
  <c r="BG154" i="38"/>
  <c r="BF154" i="38"/>
  <c r="BE154" i="38"/>
  <c r="BD154" i="38"/>
  <c r="BC154" i="38"/>
  <c r="BB154" i="38"/>
  <c r="BA154" i="38"/>
  <c r="AZ154" i="38"/>
  <c r="AY154" i="38"/>
  <c r="AX154" i="38"/>
  <c r="AW154" i="38"/>
  <c r="AV154" i="38"/>
  <c r="AU154" i="38"/>
  <c r="AT154" i="38"/>
  <c r="AS154" i="38"/>
  <c r="AR154" i="38"/>
  <c r="AQ154" i="38"/>
  <c r="AP154" i="38"/>
  <c r="AO154" i="38"/>
  <c r="AN154" i="38"/>
  <c r="AM154" i="38"/>
  <c r="AL154" i="38"/>
  <c r="AK154" i="38"/>
  <c r="AJ154" i="38"/>
  <c r="AI154" i="38"/>
  <c r="AH154" i="38"/>
  <c r="AG154" i="38"/>
  <c r="AF154" i="38"/>
  <c r="AE154" i="38"/>
  <c r="AD154" i="38"/>
  <c r="AC154" i="38"/>
  <c r="AB154" i="38"/>
  <c r="AA154" i="38"/>
  <c r="Z154" i="38"/>
  <c r="Y154" i="38"/>
  <c r="X154" i="38"/>
  <c r="W154" i="38"/>
  <c r="V154" i="38"/>
  <c r="U154" i="38"/>
  <c r="T154" i="38"/>
  <c r="S154" i="38"/>
  <c r="R154" i="38"/>
  <c r="Q154" i="38"/>
  <c r="P154" i="38"/>
  <c r="BZ153" i="38"/>
  <c r="BY153" i="38"/>
  <c r="BX153" i="38"/>
  <c r="BW153" i="38"/>
  <c r="BV153" i="38"/>
  <c r="BU153" i="38"/>
  <c r="BT153" i="38"/>
  <c r="BS153" i="38"/>
  <c r="BR153" i="38"/>
  <c r="BQ153" i="38"/>
  <c r="BP153" i="38"/>
  <c r="BO153" i="38"/>
  <c r="BN153" i="38"/>
  <c r="BM153" i="38"/>
  <c r="BL153" i="38"/>
  <c r="BK153" i="38"/>
  <c r="BJ153" i="38"/>
  <c r="BI153" i="38"/>
  <c r="BH153" i="38"/>
  <c r="BG153" i="38"/>
  <c r="BF153" i="38"/>
  <c r="BE153" i="38"/>
  <c r="BD153" i="38"/>
  <c r="BC153" i="38"/>
  <c r="BB153" i="38"/>
  <c r="BA153" i="38"/>
  <c r="AZ153" i="38"/>
  <c r="AY153" i="38"/>
  <c r="AX153" i="38"/>
  <c r="AW153" i="38"/>
  <c r="AV153" i="38"/>
  <c r="AU153" i="38"/>
  <c r="AT153" i="38"/>
  <c r="AS153" i="38"/>
  <c r="AR153" i="38"/>
  <c r="AQ153" i="38"/>
  <c r="AP153" i="38"/>
  <c r="AO153" i="38"/>
  <c r="AN153" i="38"/>
  <c r="AM153" i="38"/>
  <c r="AL153" i="38"/>
  <c r="AK153" i="38"/>
  <c r="AJ153" i="38"/>
  <c r="AI153" i="38"/>
  <c r="AH153" i="38"/>
  <c r="AG153" i="38"/>
  <c r="AF153" i="38"/>
  <c r="AE153" i="38"/>
  <c r="AD153" i="38"/>
  <c r="AC153" i="38"/>
  <c r="AB153" i="38"/>
  <c r="AA153" i="38"/>
  <c r="Z153" i="38"/>
  <c r="Y153" i="38"/>
  <c r="X153" i="38"/>
  <c r="W153" i="38"/>
  <c r="V153" i="38"/>
  <c r="U153" i="38"/>
  <c r="T153" i="38"/>
  <c r="S153" i="38"/>
  <c r="R153" i="38"/>
  <c r="Q153" i="38"/>
  <c r="P153" i="38"/>
  <c r="BZ152" i="38"/>
  <c r="BY152" i="38"/>
  <c r="BX152" i="38"/>
  <c r="BW152" i="38"/>
  <c r="BV152" i="38"/>
  <c r="BU152" i="38"/>
  <c r="BT152" i="38"/>
  <c r="BS152" i="38"/>
  <c r="BR152" i="38"/>
  <c r="BQ152" i="38"/>
  <c r="BP152" i="38"/>
  <c r="BO152" i="38"/>
  <c r="BN152" i="38"/>
  <c r="BM152" i="38"/>
  <c r="BL152" i="38"/>
  <c r="BK152" i="38"/>
  <c r="BJ152" i="38"/>
  <c r="BI152" i="38"/>
  <c r="BH152" i="38"/>
  <c r="BG152" i="38"/>
  <c r="BF152" i="38"/>
  <c r="BE152" i="38"/>
  <c r="BD152" i="38"/>
  <c r="BC152" i="38"/>
  <c r="BB152" i="38"/>
  <c r="BA152" i="38"/>
  <c r="AZ152" i="38"/>
  <c r="AY152" i="38"/>
  <c r="AX152" i="38"/>
  <c r="AW152" i="38"/>
  <c r="AV152" i="38"/>
  <c r="AU152" i="38"/>
  <c r="AT152" i="38"/>
  <c r="AS152" i="38"/>
  <c r="AR152" i="38"/>
  <c r="AQ152" i="38"/>
  <c r="AP152" i="38"/>
  <c r="AO152" i="38"/>
  <c r="AN152" i="38"/>
  <c r="AM152" i="38"/>
  <c r="AL152" i="38"/>
  <c r="AK152" i="38"/>
  <c r="AJ152" i="38"/>
  <c r="AI152" i="38"/>
  <c r="AH152" i="38"/>
  <c r="AG152" i="38"/>
  <c r="AF152" i="38"/>
  <c r="AE152" i="38"/>
  <c r="AD152" i="38"/>
  <c r="AC152" i="38"/>
  <c r="AB152" i="38"/>
  <c r="AA152" i="38"/>
  <c r="Z152" i="38"/>
  <c r="Y152" i="38"/>
  <c r="X152" i="38"/>
  <c r="W152" i="38"/>
  <c r="V152" i="38"/>
  <c r="U152" i="38"/>
  <c r="T152" i="38"/>
  <c r="S152" i="38"/>
  <c r="R152" i="38"/>
  <c r="Q152" i="38"/>
  <c r="P152" i="38"/>
  <c r="BZ151" i="38"/>
  <c r="BY151" i="38"/>
  <c r="BX151" i="38"/>
  <c r="BW151" i="38"/>
  <c r="BV151" i="38"/>
  <c r="BU151" i="38"/>
  <c r="BT151" i="38"/>
  <c r="BS151" i="38"/>
  <c r="BR151" i="38"/>
  <c r="BQ151" i="38"/>
  <c r="BP151" i="38"/>
  <c r="BO151" i="38"/>
  <c r="BN151" i="38"/>
  <c r="BM151" i="38"/>
  <c r="BL151" i="38"/>
  <c r="BK151" i="38"/>
  <c r="BJ151" i="38"/>
  <c r="BI151" i="38"/>
  <c r="BH151" i="38"/>
  <c r="BG151" i="38"/>
  <c r="BF151" i="38"/>
  <c r="BE151" i="38"/>
  <c r="BD151" i="38"/>
  <c r="BC151" i="38"/>
  <c r="BB151" i="38"/>
  <c r="BA151" i="38"/>
  <c r="AZ151" i="38"/>
  <c r="AY151" i="38"/>
  <c r="AX151" i="38"/>
  <c r="AW151" i="38"/>
  <c r="AV151" i="38"/>
  <c r="AU151" i="38"/>
  <c r="AT151" i="38"/>
  <c r="AS151" i="38"/>
  <c r="AR151" i="38"/>
  <c r="AQ151" i="38"/>
  <c r="AP151" i="38"/>
  <c r="AO151" i="38"/>
  <c r="AN151" i="38"/>
  <c r="AM151" i="38"/>
  <c r="AL151" i="38"/>
  <c r="AK151" i="38"/>
  <c r="AJ151" i="38"/>
  <c r="AI151" i="38"/>
  <c r="AH151" i="38"/>
  <c r="AG151" i="38"/>
  <c r="AF151" i="38"/>
  <c r="AE151" i="38"/>
  <c r="AD151" i="38"/>
  <c r="AC151" i="38"/>
  <c r="AB151" i="38"/>
  <c r="AA151" i="38"/>
  <c r="Z151" i="38"/>
  <c r="Y151" i="38"/>
  <c r="X151" i="38"/>
  <c r="W151" i="38"/>
  <c r="V151" i="38"/>
  <c r="U151" i="38"/>
  <c r="T151" i="38"/>
  <c r="S151" i="38"/>
  <c r="R151" i="38"/>
  <c r="Q151" i="38"/>
  <c r="P151" i="38"/>
  <c r="BZ150" i="38"/>
  <c r="BY150" i="38"/>
  <c r="BX150" i="38"/>
  <c r="BW150" i="38"/>
  <c r="BV150" i="38"/>
  <c r="BU150" i="38"/>
  <c r="BT150" i="38"/>
  <c r="BS150" i="38"/>
  <c r="BR150" i="38"/>
  <c r="BQ150" i="38"/>
  <c r="BP150" i="38"/>
  <c r="BO150" i="38"/>
  <c r="BN150" i="38"/>
  <c r="BM150" i="38"/>
  <c r="BL150" i="38"/>
  <c r="BK150" i="38"/>
  <c r="BJ150" i="38"/>
  <c r="BI150" i="38"/>
  <c r="BH150" i="38"/>
  <c r="BG150" i="38"/>
  <c r="BF150" i="38"/>
  <c r="BE150" i="38"/>
  <c r="BD150" i="38"/>
  <c r="BC150" i="38"/>
  <c r="BB150" i="38"/>
  <c r="BA150" i="38"/>
  <c r="AZ150" i="38"/>
  <c r="AY150" i="38"/>
  <c r="AX150" i="38"/>
  <c r="AW150" i="38"/>
  <c r="AV150" i="38"/>
  <c r="AU150" i="38"/>
  <c r="AT150" i="38"/>
  <c r="AS150" i="38"/>
  <c r="AR150" i="38"/>
  <c r="AQ150" i="38"/>
  <c r="AP150" i="38"/>
  <c r="AO150" i="38"/>
  <c r="AN150" i="38"/>
  <c r="AM150" i="38"/>
  <c r="AL150" i="38"/>
  <c r="AK150" i="38"/>
  <c r="AJ150" i="38"/>
  <c r="AI150" i="38"/>
  <c r="AH150" i="38"/>
  <c r="AG150" i="38"/>
  <c r="AF150" i="38"/>
  <c r="AE150" i="38"/>
  <c r="AD150" i="38"/>
  <c r="AC150" i="38"/>
  <c r="AB150" i="38"/>
  <c r="AA150" i="38"/>
  <c r="Z150" i="38"/>
  <c r="Y150" i="38"/>
  <c r="X150" i="38"/>
  <c r="W150" i="38"/>
  <c r="V150" i="38"/>
  <c r="U150" i="38"/>
  <c r="T150" i="38"/>
  <c r="S150" i="38"/>
  <c r="R150" i="38"/>
  <c r="Q150" i="38"/>
  <c r="P150" i="38"/>
  <c r="BZ149" i="38"/>
  <c r="BY149" i="38"/>
  <c r="BX149" i="38"/>
  <c r="BW149" i="38"/>
  <c r="BV149" i="38"/>
  <c r="BU149" i="38"/>
  <c r="BT149" i="38"/>
  <c r="BS149" i="38"/>
  <c r="BR149" i="38"/>
  <c r="BQ149" i="38"/>
  <c r="BP149" i="38"/>
  <c r="BO149" i="38"/>
  <c r="BN149" i="38"/>
  <c r="BM149" i="38"/>
  <c r="BL149" i="38"/>
  <c r="BK149" i="38"/>
  <c r="BJ149" i="38"/>
  <c r="BI149" i="38"/>
  <c r="BH149" i="38"/>
  <c r="BG149" i="38"/>
  <c r="BF149" i="38"/>
  <c r="BE149" i="38"/>
  <c r="BD149" i="38"/>
  <c r="BC149" i="38"/>
  <c r="BB149" i="38"/>
  <c r="BA149" i="38"/>
  <c r="AZ149" i="38"/>
  <c r="AY149" i="38"/>
  <c r="AX149" i="38"/>
  <c r="AW149" i="38"/>
  <c r="AV149" i="38"/>
  <c r="AU149" i="38"/>
  <c r="AT149" i="38"/>
  <c r="AS149" i="38"/>
  <c r="AR149" i="38"/>
  <c r="AQ149" i="38"/>
  <c r="AP149" i="38"/>
  <c r="AO149" i="38"/>
  <c r="AN149" i="38"/>
  <c r="AM149" i="38"/>
  <c r="AL149" i="38"/>
  <c r="AK149" i="38"/>
  <c r="AJ149" i="38"/>
  <c r="AI149" i="38"/>
  <c r="AH149" i="38"/>
  <c r="AG149" i="38"/>
  <c r="AF149" i="38"/>
  <c r="AE149" i="38"/>
  <c r="AD149" i="38"/>
  <c r="AC149" i="38"/>
  <c r="AB149" i="38"/>
  <c r="AA149" i="38"/>
  <c r="Z149" i="38"/>
  <c r="Y149" i="38"/>
  <c r="X149" i="38"/>
  <c r="W149" i="38"/>
  <c r="V149" i="38"/>
  <c r="U149" i="38"/>
  <c r="T149" i="38"/>
  <c r="S149" i="38"/>
  <c r="R149" i="38"/>
  <c r="Q149" i="38"/>
  <c r="P149" i="38"/>
  <c r="BZ148" i="38"/>
  <c r="BY148" i="38"/>
  <c r="BX148" i="38"/>
  <c r="BW148" i="38"/>
  <c r="BV148" i="38"/>
  <c r="BU148" i="38"/>
  <c r="BT148" i="38"/>
  <c r="BS148" i="38"/>
  <c r="BR148" i="38"/>
  <c r="BQ148" i="38"/>
  <c r="BP148" i="38"/>
  <c r="BO148" i="38"/>
  <c r="BN148" i="38"/>
  <c r="BM148" i="38"/>
  <c r="BL148" i="38"/>
  <c r="BK148" i="38"/>
  <c r="BJ148" i="38"/>
  <c r="BI148" i="38"/>
  <c r="BH148" i="38"/>
  <c r="BG148" i="38"/>
  <c r="BF148" i="38"/>
  <c r="BE148" i="38"/>
  <c r="BD148" i="38"/>
  <c r="BC148" i="38"/>
  <c r="BB148" i="38"/>
  <c r="BA148" i="38"/>
  <c r="AZ148" i="38"/>
  <c r="AY148" i="38"/>
  <c r="AX148" i="38"/>
  <c r="AW148" i="38"/>
  <c r="AV148" i="38"/>
  <c r="AU148" i="38"/>
  <c r="AT148" i="38"/>
  <c r="AS148" i="38"/>
  <c r="AR148" i="38"/>
  <c r="AQ148" i="38"/>
  <c r="AP148" i="38"/>
  <c r="AO148" i="38"/>
  <c r="AN148" i="38"/>
  <c r="AM148" i="38"/>
  <c r="AL148" i="38"/>
  <c r="AK148" i="38"/>
  <c r="AJ148" i="38"/>
  <c r="AI148" i="38"/>
  <c r="AH148" i="38"/>
  <c r="AG148" i="38"/>
  <c r="AF148" i="38"/>
  <c r="AE148" i="38"/>
  <c r="AD148" i="38"/>
  <c r="AC148" i="38"/>
  <c r="AB148" i="38"/>
  <c r="AA148" i="38"/>
  <c r="Z148" i="38"/>
  <c r="Y148" i="38"/>
  <c r="X148" i="38"/>
  <c r="W148" i="38"/>
  <c r="V148" i="38"/>
  <c r="U148" i="38"/>
  <c r="T148" i="38"/>
  <c r="S148" i="38"/>
  <c r="R148" i="38"/>
  <c r="Q148" i="38"/>
  <c r="P148" i="38"/>
  <c r="BZ147" i="38"/>
  <c r="BY147" i="38"/>
  <c r="BX147" i="38"/>
  <c r="BW147" i="38"/>
  <c r="BV147" i="38"/>
  <c r="BU147" i="38"/>
  <c r="BT147" i="38"/>
  <c r="BS147" i="38"/>
  <c r="BR147" i="38"/>
  <c r="BQ147" i="38"/>
  <c r="BP147" i="38"/>
  <c r="BO147" i="38"/>
  <c r="BN147" i="38"/>
  <c r="BM147" i="38"/>
  <c r="BL147" i="38"/>
  <c r="BK147" i="38"/>
  <c r="BJ147" i="38"/>
  <c r="BI147" i="38"/>
  <c r="BH147" i="38"/>
  <c r="BG147" i="38"/>
  <c r="BF147" i="38"/>
  <c r="BE147" i="38"/>
  <c r="BD147" i="38"/>
  <c r="BC147" i="38"/>
  <c r="BB147" i="38"/>
  <c r="BA147" i="38"/>
  <c r="AZ147" i="38"/>
  <c r="AY147" i="38"/>
  <c r="AX147" i="38"/>
  <c r="AW147" i="38"/>
  <c r="AV147" i="38"/>
  <c r="AU147" i="38"/>
  <c r="AT147" i="38"/>
  <c r="AS147" i="38"/>
  <c r="AR147" i="38"/>
  <c r="AQ147" i="38"/>
  <c r="AP147" i="38"/>
  <c r="AO147" i="38"/>
  <c r="AN147" i="38"/>
  <c r="AM147" i="38"/>
  <c r="AL147" i="38"/>
  <c r="AK147" i="38"/>
  <c r="AJ147" i="38"/>
  <c r="AI147" i="38"/>
  <c r="AH147" i="38"/>
  <c r="AG147" i="38"/>
  <c r="AF147" i="38"/>
  <c r="AE147" i="38"/>
  <c r="AD147" i="38"/>
  <c r="AC147" i="38"/>
  <c r="AB147" i="38"/>
  <c r="AA147" i="38"/>
  <c r="Z147" i="38"/>
  <c r="Y147" i="38"/>
  <c r="X147" i="38"/>
  <c r="W147" i="38"/>
  <c r="V147" i="38"/>
  <c r="U147" i="38"/>
  <c r="T147" i="38"/>
  <c r="S147" i="38"/>
  <c r="R147" i="38"/>
  <c r="Q147" i="38"/>
  <c r="P147" i="38"/>
  <c r="BZ146" i="38"/>
  <c r="BY146" i="38"/>
  <c r="BX146" i="38"/>
  <c r="BW146" i="38"/>
  <c r="BV146" i="38"/>
  <c r="BU146" i="38"/>
  <c r="BT146" i="38"/>
  <c r="BS146" i="38"/>
  <c r="BR146" i="38"/>
  <c r="BQ146" i="38"/>
  <c r="BP146" i="38"/>
  <c r="BO146" i="38"/>
  <c r="BN146" i="38"/>
  <c r="BM146" i="38"/>
  <c r="BL146" i="38"/>
  <c r="BK146" i="38"/>
  <c r="BJ146" i="38"/>
  <c r="BI146" i="38"/>
  <c r="BH146" i="38"/>
  <c r="BG146" i="38"/>
  <c r="BF146" i="38"/>
  <c r="BE146" i="38"/>
  <c r="BD146" i="38"/>
  <c r="BC146" i="38"/>
  <c r="BB146" i="38"/>
  <c r="BA146" i="38"/>
  <c r="AZ146" i="38"/>
  <c r="AY146" i="38"/>
  <c r="AX146" i="38"/>
  <c r="AW146" i="38"/>
  <c r="AV146" i="38"/>
  <c r="AU146" i="38"/>
  <c r="AT146" i="38"/>
  <c r="AS146" i="38"/>
  <c r="AR146" i="38"/>
  <c r="AQ146" i="38"/>
  <c r="AP146" i="38"/>
  <c r="AO146" i="38"/>
  <c r="AN146" i="38"/>
  <c r="AM146" i="38"/>
  <c r="AL146" i="38"/>
  <c r="AK146" i="38"/>
  <c r="AJ146" i="38"/>
  <c r="AI146" i="38"/>
  <c r="AH146" i="38"/>
  <c r="AG146" i="38"/>
  <c r="AF146" i="38"/>
  <c r="AE146" i="38"/>
  <c r="AD146" i="38"/>
  <c r="AC146" i="38"/>
  <c r="AB146" i="38"/>
  <c r="AA146" i="38"/>
  <c r="Z146" i="38"/>
  <c r="Y146" i="38"/>
  <c r="X146" i="38"/>
  <c r="W146" i="38"/>
  <c r="V146" i="38"/>
  <c r="U146" i="38"/>
  <c r="T146" i="38"/>
  <c r="S146" i="38"/>
  <c r="R146" i="38"/>
  <c r="Q146" i="38"/>
  <c r="P146" i="38"/>
  <c r="BZ145" i="38"/>
  <c r="BY145" i="38"/>
  <c r="BX145" i="38"/>
  <c r="BW145" i="38"/>
  <c r="BV145" i="38"/>
  <c r="BU145" i="38"/>
  <c r="BT145" i="38"/>
  <c r="BS145" i="38"/>
  <c r="BR145" i="38"/>
  <c r="BQ145" i="38"/>
  <c r="BP145" i="38"/>
  <c r="BO145" i="38"/>
  <c r="BN145" i="38"/>
  <c r="BM145" i="38"/>
  <c r="BL145" i="38"/>
  <c r="BK145" i="38"/>
  <c r="BJ145" i="38"/>
  <c r="BI145" i="38"/>
  <c r="BH145" i="38"/>
  <c r="BG145" i="38"/>
  <c r="BF145" i="38"/>
  <c r="BE145" i="38"/>
  <c r="BD145" i="38"/>
  <c r="BC145" i="38"/>
  <c r="BB145" i="38"/>
  <c r="BA145" i="38"/>
  <c r="AZ145" i="38"/>
  <c r="AY145" i="38"/>
  <c r="AX145" i="38"/>
  <c r="AW145" i="38"/>
  <c r="AV145" i="38"/>
  <c r="AU145" i="38"/>
  <c r="AT145" i="38"/>
  <c r="AS145" i="38"/>
  <c r="AR145" i="38"/>
  <c r="AQ145" i="38"/>
  <c r="AP145" i="38"/>
  <c r="AO145" i="38"/>
  <c r="AN145" i="38"/>
  <c r="AM145" i="38"/>
  <c r="AL145" i="38"/>
  <c r="AK145" i="38"/>
  <c r="AJ145" i="38"/>
  <c r="AI145" i="38"/>
  <c r="AH145" i="38"/>
  <c r="AG145" i="38"/>
  <c r="AF145" i="38"/>
  <c r="AE145" i="38"/>
  <c r="AD145" i="38"/>
  <c r="AC145" i="38"/>
  <c r="AB145" i="38"/>
  <c r="AA145" i="38"/>
  <c r="Z145" i="38"/>
  <c r="Y145" i="38"/>
  <c r="X145" i="38"/>
  <c r="W145" i="38"/>
  <c r="V145" i="38"/>
  <c r="U145" i="38"/>
  <c r="T145" i="38"/>
  <c r="S145" i="38"/>
  <c r="R145" i="38"/>
  <c r="Q145" i="38"/>
  <c r="P145" i="38"/>
  <c r="BZ144" i="38"/>
  <c r="BY144" i="38"/>
  <c r="BX144" i="38"/>
  <c r="BW144" i="38"/>
  <c r="BV144" i="38"/>
  <c r="BU144" i="38"/>
  <c r="BT144" i="38"/>
  <c r="BS144" i="38"/>
  <c r="BR144" i="38"/>
  <c r="BQ144" i="38"/>
  <c r="BP144" i="38"/>
  <c r="BO144" i="38"/>
  <c r="BN144" i="38"/>
  <c r="BM144" i="38"/>
  <c r="BL144" i="38"/>
  <c r="BK144" i="38"/>
  <c r="BJ144" i="38"/>
  <c r="BI144" i="38"/>
  <c r="BH144" i="38"/>
  <c r="BG144" i="38"/>
  <c r="BF144" i="38"/>
  <c r="BE144" i="38"/>
  <c r="BD144" i="38"/>
  <c r="BC144" i="38"/>
  <c r="BB144" i="38"/>
  <c r="BA144" i="38"/>
  <c r="AZ144" i="38"/>
  <c r="AY144" i="38"/>
  <c r="AX144" i="38"/>
  <c r="AW144" i="38"/>
  <c r="AV144" i="38"/>
  <c r="AU144" i="38"/>
  <c r="AT144" i="38"/>
  <c r="AS144" i="38"/>
  <c r="AR144" i="38"/>
  <c r="AQ144" i="38"/>
  <c r="AP144" i="38"/>
  <c r="AO144" i="38"/>
  <c r="AN144" i="38"/>
  <c r="AM144" i="38"/>
  <c r="AL144" i="38"/>
  <c r="AK144" i="38"/>
  <c r="AJ144" i="38"/>
  <c r="AI144" i="38"/>
  <c r="AH144" i="38"/>
  <c r="AG144" i="38"/>
  <c r="AF144" i="38"/>
  <c r="AE144" i="38"/>
  <c r="AD144" i="38"/>
  <c r="AC144" i="38"/>
  <c r="AB144" i="38"/>
  <c r="AA144" i="38"/>
  <c r="Z144" i="38"/>
  <c r="Y144" i="38"/>
  <c r="X144" i="38"/>
  <c r="W144" i="38"/>
  <c r="V144" i="38"/>
  <c r="U144" i="38"/>
  <c r="T144" i="38"/>
  <c r="S144" i="38"/>
  <c r="R144" i="38"/>
  <c r="Q144" i="38"/>
  <c r="P144" i="38"/>
  <c r="BZ143" i="38"/>
  <c r="BY143" i="38"/>
  <c r="BX143" i="38"/>
  <c r="BW143" i="38"/>
  <c r="BV143" i="38"/>
  <c r="BU143" i="38"/>
  <c r="BT143" i="38"/>
  <c r="BS143" i="38"/>
  <c r="BR143" i="38"/>
  <c r="BQ143" i="38"/>
  <c r="BP143" i="38"/>
  <c r="BO143" i="38"/>
  <c r="BN143" i="38"/>
  <c r="BM143" i="38"/>
  <c r="BL143" i="38"/>
  <c r="BK143" i="38"/>
  <c r="BJ143" i="38"/>
  <c r="BI143" i="38"/>
  <c r="BH143" i="38"/>
  <c r="BG143" i="38"/>
  <c r="BF143" i="38"/>
  <c r="BE143" i="38"/>
  <c r="BD143" i="38"/>
  <c r="BC143" i="38"/>
  <c r="BB143" i="38"/>
  <c r="BA143" i="38"/>
  <c r="AZ143" i="38"/>
  <c r="AY143" i="38"/>
  <c r="AX143" i="38"/>
  <c r="AW143" i="38"/>
  <c r="AV143" i="38"/>
  <c r="AU143" i="38"/>
  <c r="AT143" i="38"/>
  <c r="AS143" i="38"/>
  <c r="AR143" i="38"/>
  <c r="AQ143" i="38"/>
  <c r="AP143" i="38"/>
  <c r="AO143" i="38"/>
  <c r="AN143" i="38"/>
  <c r="AM143" i="38"/>
  <c r="AL143" i="38"/>
  <c r="AK143" i="38"/>
  <c r="AJ143" i="38"/>
  <c r="AI143" i="38"/>
  <c r="AH143" i="38"/>
  <c r="AG143" i="38"/>
  <c r="AF143" i="38"/>
  <c r="AE143" i="38"/>
  <c r="AD143" i="38"/>
  <c r="AC143" i="38"/>
  <c r="AB143" i="38"/>
  <c r="AA143" i="38"/>
  <c r="Z143" i="38"/>
  <c r="Y143" i="38"/>
  <c r="X143" i="38"/>
  <c r="W143" i="38"/>
  <c r="V143" i="38"/>
  <c r="U143" i="38"/>
  <c r="T143" i="38"/>
  <c r="S143" i="38"/>
  <c r="R143" i="38"/>
  <c r="Q143" i="38"/>
  <c r="P143" i="38"/>
  <c r="BZ142" i="38"/>
  <c r="BY142" i="38"/>
  <c r="BX142" i="38"/>
  <c r="BW142" i="38"/>
  <c r="BV142" i="38"/>
  <c r="BU142" i="38"/>
  <c r="BT142" i="38"/>
  <c r="BS142" i="38"/>
  <c r="BR142" i="38"/>
  <c r="BQ142" i="38"/>
  <c r="BP142" i="38"/>
  <c r="BO142" i="38"/>
  <c r="BN142" i="38"/>
  <c r="BM142" i="38"/>
  <c r="BL142" i="38"/>
  <c r="BK142" i="38"/>
  <c r="BJ142" i="38"/>
  <c r="BI142" i="38"/>
  <c r="BH142" i="38"/>
  <c r="BG142" i="38"/>
  <c r="BF142" i="38"/>
  <c r="BE142" i="38"/>
  <c r="BD142" i="38"/>
  <c r="BC142" i="38"/>
  <c r="BB142" i="38"/>
  <c r="BA142" i="38"/>
  <c r="AZ142" i="38"/>
  <c r="AY142" i="38"/>
  <c r="AX142" i="38"/>
  <c r="AW142" i="38"/>
  <c r="AV142" i="38"/>
  <c r="AU142" i="38"/>
  <c r="AT142" i="38"/>
  <c r="AS142" i="38"/>
  <c r="AR142" i="38"/>
  <c r="AQ142" i="38"/>
  <c r="AP142" i="38"/>
  <c r="AO142" i="38"/>
  <c r="AN142" i="38"/>
  <c r="AM142" i="38"/>
  <c r="AL142" i="38"/>
  <c r="AK142" i="38"/>
  <c r="AJ142" i="38"/>
  <c r="AI142" i="38"/>
  <c r="AH142" i="38"/>
  <c r="AG142" i="38"/>
  <c r="AF142" i="38"/>
  <c r="AE142" i="38"/>
  <c r="AD142" i="38"/>
  <c r="AC142" i="38"/>
  <c r="AB142" i="38"/>
  <c r="AA142" i="38"/>
  <c r="Z142" i="38"/>
  <c r="Y142" i="38"/>
  <c r="X142" i="38"/>
  <c r="W142" i="38"/>
  <c r="V142" i="38"/>
  <c r="U142" i="38"/>
  <c r="T142" i="38"/>
  <c r="S142" i="38"/>
  <c r="R142" i="38"/>
  <c r="Q142" i="38"/>
  <c r="P142" i="38"/>
  <c r="BZ141" i="38"/>
  <c r="BY141" i="38"/>
  <c r="BX141" i="38"/>
  <c r="BW141" i="38"/>
  <c r="BV141" i="38"/>
  <c r="BU141" i="38"/>
  <c r="BT141" i="38"/>
  <c r="BS141" i="38"/>
  <c r="BR141" i="38"/>
  <c r="BQ141" i="38"/>
  <c r="BP141" i="38"/>
  <c r="BO141" i="38"/>
  <c r="BN141" i="38"/>
  <c r="BM141" i="38"/>
  <c r="BL141" i="38"/>
  <c r="BK141" i="38"/>
  <c r="BJ141" i="38"/>
  <c r="BI141" i="38"/>
  <c r="BH141" i="38"/>
  <c r="BG141" i="38"/>
  <c r="BF141" i="38"/>
  <c r="BE141" i="38"/>
  <c r="BD141" i="38"/>
  <c r="BC141" i="38"/>
  <c r="BB141" i="38"/>
  <c r="BA141" i="38"/>
  <c r="AZ141" i="38"/>
  <c r="AY141" i="38"/>
  <c r="AX141" i="38"/>
  <c r="AW141" i="38"/>
  <c r="AV141" i="38"/>
  <c r="AU141" i="38"/>
  <c r="AT141" i="38"/>
  <c r="AS141" i="38"/>
  <c r="AR141" i="38"/>
  <c r="AQ141" i="38"/>
  <c r="AP141" i="38"/>
  <c r="AO141" i="38"/>
  <c r="AN141" i="38"/>
  <c r="AM141" i="38"/>
  <c r="AL141" i="38"/>
  <c r="AK141" i="38"/>
  <c r="AJ141" i="38"/>
  <c r="AI141" i="38"/>
  <c r="AH141" i="38"/>
  <c r="AG141" i="38"/>
  <c r="AF141" i="38"/>
  <c r="AE141" i="38"/>
  <c r="AD141" i="38"/>
  <c r="AC141" i="38"/>
  <c r="AB141" i="38"/>
  <c r="AA141" i="38"/>
  <c r="Z141" i="38"/>
  <c r="Y141" i="38"/>
  <c r="X141" i="38"/>
  <c r="W141" i="38"/>
  <c r="V141" i="38"/>
  <c r="U141" i="38"/>
  <c r="T141" i="38"/>
  <c r="S141" i="38"/>
  <c r="R141" i="38"/>
  <c r="Q141" i="38"/>
  <c r="P141" i="38"/>
  <c r="BZ140" i="38"/>
  <c r="BY140" i="38"/>
  <c r="BX140" i="38"/>
  <c r="BW140" i="38"/>
  <c r="BV140" i="38"/>
  <c r="BU140" i="38"/>
  <c r="BT140" i="38"/>
  <c r="BS140" i="38"/>
  <c r="BR140" i="38"/>
  <c r="BQ140" i="38"/>
  <c r="BP140" i="38"/>
  <c r="BO140" i="38"/>
  <c r="BN140" i="38"/>
  <c r="BM140" i="38"/>
  <c r="BL140" i="38"/>
  <c r="BK140" i="38"/>
  <c r="BJ140" i="38"/>
  <c r="BI140" i="38"/>
  <c r="BH140" i="38"/>
  <c r="BG140" i="38"/>
  <c r="BF140" i="38"/>
  <c r="BE140" i="38"/>
  <c r="BD140" i="38"/>
  <c r="BC140" i="38"/>
  <c r="BB140" i="38"/>
  <c r="BA140" i="38"/>
  <c r="AZ140" i="38"/>
  <c r="AY140" i="38"/>
  <c r="AX140" i="38"/>
  <c r="AW140" i="38"/>
  <c r="AV140" i="38"/>
  <c r="AU140" i="38"/>
  <c r="AT140" i="38"/>
  <c r="AS140" i="38"/>
  <c r="AR140" i="38"/>
  <c r="AQ140" i="38"/>
  <c r="AP140" i="38"/>
  <c r="AO140" i="38"/>
  <c r="AN140" i="38"/>
  <c r="AM140" i="38"/>
  <c r="AL140" i="38"/>
  <c r="AK140" i="38"/>
  <c r="AJ140" i="38"/>
  <c r="AI140" i="38"/>
  <c r="AH140" i="38"/>
  <c r="AG140" i="38"/>
  <c r="AF140" i="38"/>
  <c r="AE140" i="38"/>
  <c r="AD140" i="38"/>
  <c r="AC140" i="38"/>
  <c r="AB140" i="38"/>
  <c r="AA140" i="38"/>
  <c r="Z140" i="38"/>
  <c r="Y140" i="38"/>
  <c r="X140" i="38"/>
  <c r="W140" i="38"/>
  <c r="V140" i="38"/>
  <c r="U140" i="38"/>
  <c r="T140" i="38"/>
  <c r="S140" i="38"/>
  <c r="R140" i="38"/>
  <c r="Q140" i="38"/>
  <c r="P140" i="38"/>
  <c r="BZ139" i="38"/>
  <c r="BY139" i="38"/>
  <c r="BX139" i="38"/>
  <c r="BW139" i="38"/>
  <c r="BV139" i="38"/>
  <c r="BU139" i="38"/>
  <c r="BT139" i="38"/>
  <c r="BS139" i="38"/>
  <c r="BR139" i="38"/>
  <c r="BQ139" i="38"/>
  <c r="BP139" i="38"/>
  <c r="BO139" i="38"/>
  <c r="BN139" i="38"/>
  <c r="BM139" i="38"/>
  <c r="BL139" i="38"/>
  <c r="BK139" i="38"/>
  <c r="BJ139" i="38"/>
  <c r="BI139" i="38"/>
  <c r="BH139" i="38"/>
  <c r="BG139" i="38"/>
  <c r="BF139" i="38"/>
  <c r="BE139" i="38"/>
  <c r="BD139" i="38"/>
  <c r="BC139" i="38"/>
  <c r="BB139" i="38"/>
  <c r="BA139" i="38"/>
  <c r="AZ139" i="38"/>
  <c r="AY139" i="38"/>
  <c r="AX139" i="38"/>
  <c r="AW139" i="38"/>
  <c r="AV139" i="38"/>
  <c r="AU139" i="38"/>
  <c r="AT139" i="38"/>
  <c r="AS139" i="38"/>
  <c r="AR139" i="38"/>
  <c r="AQ139" i="38"/>
  <c r="AP139" i="38"/>
  <c r="AO139" i="38"/>
  <c r="AN139" i="38"/>
  <c r="AM139" i="38"/>
  <c r="AL139" i="38"/>
  <c r="AK139" i="38"/>
  <c r="AJ139" i="38"/>
  <c r="AI139" i="38"/>
  <c r="AH139" i="38"/>
  <c r="AG139" i="38"/>
  <c r="AF139" i="38"/>
  <c r="AE139" i="38"/>
  <c r="AD139" i="38"/>
  <c r="AC139" i="38"/>
  <c r="AB139" i="38"/>
  <c r="AA139" i="38"/>
  <c r="Z139" i="38"/>
  <c r="Y139" i="38"/>
  <c r="X139" i="38"/>
  <c r="W139" i="38"/>
  <c r="V139" i="38"/>
  <c r="U139" i="38"/>
  <c r="T139" i="38"/>
  <c r="S139" i="38"/>
  <c r="R139" i="38"/>
  <c r="Q139" i="38"/>
  <c r="P139" i="38"/>
  <c r="BZ138" i="38"/>
  <c r="BY138" i="38"/>
  <c r="BX138" i="38"/>
  <c r="BW138" i="38"/>
  <c r="BV138" i="38"/>
  <c r="BU138" i="38"/>
  <c r="BT138" i="38"/>
  <c r="BS138" i="38"/>
  <c r="BR138" i="38"/>
  <c r="BQ138" i="38"/>
  <c r="BP138" i="38"/>
  <c r="BO138" i="38"/>
  <c r="BN138" i="38"/>
  <c r="BM138" i="38"/>
  <c r="BL138" i="38"/>
  <c r="BK138" i="38"/>
  <c r="BJ138" i="38"/>
  <c r="BI138" i="38"/>
  <c r="BH138" i="38"/>
  <c r="BG138" i="38"/>
  <c r="BF138" i="38"/>
  <c r="BE138" i="38"/>
  <c r="BD138" i="38"/>
  <c r="BC138" i="38"/>
  <c r="BB138" i="38"/>
  <c r="BA138" i="38"/>
  <c r="AZ138" i="38"/>
  <c r="AY138" i="38"/>
  <c r="AX138" i="38"/>
  <c r="AW138" i="38"/>
  <c r="AV138" i="38"/>
  <c r="AU138" i="38"/>
  <c r="AT138" i="38"/>
  <c r="AS138" i="38"/>
  <c r="AR138" i="38"/>
  <c r="AQ138" i="38"/>
  <c r="AP138" i="38"/>
  <c r="AO138" i="38"/>
  <c r="AN138" i="38"/>
  <c r="AM138" i="38"/>
  <c r="AL138" i="38"/>
  <c r="AK138" i="38"/>
  <c r="AJ138" i="38"/>
  <c r="AI138" i="38"/>
  <c r="AH138" i="38"/>
  <c r="AG138" i="38"/>
  <c r="AF138" i="38"/>
  <c r="AE138" i="38"/>
  <c r="AD138" i="38"/>
  <c r="AC138" i="38"/>
  <c r="AB138" i="38"/>
  <c r="AA138" i="38"/>
  <c r="Z138" i="38"/>
  <c r="Y138" i="38"/>
  <c r="X138" i="38"/>
  <c r="W138" i="38"/>
  <c r="V138" i="38"/>
  <c r="U138" i="38"/>
  <c r="T138" i="38"/>
  <c r="S138" i="38"/>
  <c r="R138" i="38"/>
  <c r="Q138" i="38"/>
  <c r="P138" i="38"/>
  <c r="BZ137" i="38"/>
  <c r="BY137" i="38"/>
  <c r="BX137" i="38"/>
  <c r="BW137" i="38"/>
  <c r="BV137" i="38"/>
  <c r="BU137" i="38"/>
  <c r="BT137" i="38"/>
  <c r="BS137" i="38"/>
  <c r="BR137" i="38"/>
  <c r="BQ137" i="38"/>
  <c r="BP137" i="38"/>
  <c r="BO137" i="38"/>
  <c r="BN137" i="38"/>
  <c r="BM137" i="38"/>
  <c r="BL137" i="38"/>
  <c r="BK137" i="38"/>
  <c r="BJ137" i="38"/>
  <c r="BI137" i="38"/>
  <c r="BH137" i="38"/>
  <c r="BG137" i="38"/>
  <c r="BF137" i="38"/>
  <c r="BE137" i="38"/>
  <c r="BD137" i="38"/>
  <c r="BC137" i="38"/>
  <c r="BB137" i="38"/>
  <c r="BA137" i="38"/>
  <c r="AZ137" i="38"/>
  <c r="AY137" i="38"/>
  <c r="AX137" i="38"/>
  <c r="AW137" i="38"/>
  <c r="AV137" i="38"/>
  <c r="AU137" i="38"/>
  <c r="AT137" i="38"/>
  <c r="AS137" i="38"/>
  <c r="AR137" i="38"/>
  <c r="AQ137" i="38"/>
  <c r="AP137" i="38"/>
  <c r="AO137" i="38"/>
  <c r="AN137" i="38"/>
  <c r="AM137" i="38"/>
  <c r="AL137" i="38"/>
  <c r="AK137" i="38"/>
  <c r="AJ137" i="38"/>
  <c r="AI137" i="38"/>
  <c r="AH137" i="38"/>
  <c r="AG137" i="38"/>
  <c r="AF137" i="38"/>
  <c r="AE137" i="38"/>
  <c r="AD137" i="38"/>
  <c r="AC137" i="38"/>
  <c r="AB137" i="38"/>
  <c r="AA137" i="38"/>
  <c r="Z137" i="38"/>
  <c r="Y137" i="38"/>
  <c r="X137" i="38"/>
  <c r="W137" i="38"/>
  <c r="V137" i="38"/>
  <c r="U137" i="38"/>
  <c r="T137" i="38"/>
  <c r="S137" i="38"/>
  <c r="R137" i="38"/>
  <c r="Q137" i="38"/>
  <c r="P137" i="38"/>
  <c r="BZ136" i="38"/>
  <c r="BY136" i="38"/>
  <c r="BX136" i="38"/>
  <c r="BW136" i="38"/>
  <c r="BV136" i="38"/>
  <c r="BU136" i="38"/>
  <c r="BT136" i="38"/>
  <c r="BS136" i="38"/>
  <c r="BR136" i="38"/>
  <c r="BQ136" i="38"/>
  <c r="BP136" i="38"/>
  <c r="BO136" i="38"/>
  <c r="BN136" i="38"/>
  <c r="BM136" i="38"/>
  <c r="BL136" i="38"/>
  <c r="BK136" i="38"/>
  <c r="BJ136" i="38"/>
  <c r="BI136" i="38"/>
  <c r="BH136" i="38"/>
  <c r="BG136" i="38"/>
  <c r="BF136" i="38"/>
  <c r="BE136" i="38"/>
  <c r="BD136" i="38"/>
  <c r="BC136" i="38"/>
  <c r="BB136" i="38"/>
  <c r="BA136" i="38"/>
  <c r="AZ136" i="38"/>
  <c r="AY136" i="38"/>
  <c r="AX136" i="38"/>
  <c r="AW136" i="38"/>
  <c r="AV136" i="38"/>
  <c r="AU136" i="38"/>
  <c r="AT136" i="38"/>
  <c r="AS136" i="38"/>
  <c r="AR136" i="38"/>
  <c r="AQ136" i="38"/>
  <c r="AP136" i="38"/>
  <c r="AO136" i="38"/>
  <c r="AN136" i="38"/>
  <c r="AM136" i="38"/>
  <c r="AL136" i="38"/>
  <c r="AK136" i="38"/>
  <c r="AJ136" i="38"/>
  <c r="AI136" i="38"/>
  <c r="AH136" i="38"/>
  <c r="AG136" i="38"/>
  <c r="AF136" i="38"/>
  <c r="AE136" i="38"/>
  <c r="AD136" i="38"/>
  <c r="AC136" i="38"/>
  <c r="AB136" i="38"/>
  <c r="AA136" i="38"/>
  <c r="Z136" i="38"/>
  <c r="Y136" i="38"/>
  <c r="X136" i="38"/>
  <c r="W136" i="38"/>
  <c r="V136" i="38"/>
  <c r="U136" i="38"/>
  <c r="T136" i="38"/>
  <c r="S136" i="38"/>
  <c r="R136" i="38"/>
  <c r="Q136" i="38"/>
  <c r="P136" i="38"/>
  <c r="BZ135" i="38"/>
  <c r="BY135" i="38"/>
  <c r="BX135" i="38"/>
  <c r="BW135" i="38"/>
  <c r="BV135" i="38"/>
  <c r="BU135" i="38"/>
  <c r="BT135" i="38"/>
  <c r="BS135" i="38"/>
  <c r="BR135" i="38"/>
  <c r="BQ135" i="38"/>
  <c r="BP135" i="38"/>
  <c r="BO135" i="38"/>
  <c r="BN135" i="38"/>
  <c r="BM135" i="38"/>
  <c r="BL135" i="38"/>
  <c r="BK135" i="38"/>
  <c r="BJ135" i="38"/>
  <c r="BI135" i="38"/>
  <c r="BH135" i="38"/>
  <c r="BG135" i="38"/>
  <c r="BF135" i="38"/>
  <c r="BE135" i="38"/>
  <c r="BD135" i="38"/>
  <c r="BC135" i="38"/>
  <c r="BB135" i="38"/>
  <c r="BA135" i="38"/>
  <c r="AZ135" i="38"/>
  <c r="AY135" i="38"/>
  <c r="AX135" i="38"/>
  <c r="AW135" i="38"/>
  <c r="AV135" i="38"/>
  <c r="AU135" i="38"/>
  <c r="AT135" i="38"/>
  <c r="AS135" i="38"/>
  <c r="AR135" i="38"/>
  <c r="AQ135" i="38"/>
  <c r="AP135" i="38"/>
  <c r="AO135" i="38"/>
  <c r="AN135" i="38"/>
  <c r="AM135" i="38"/>
  <c r="AL135" i="38"/>
  <c r="AK135" i="38"/>
  <c r="AJ135" i="38"/>
  <c r="AI135" i="38"/>
  <c r="AH135" i="38"/>
  <c r="AG135" i="38"/>
  <c r="AF135" i="38"/>
  <c r="AE135" i="38"/>
  <c r="AD135" i="38"/>
  <c r="AC135" i="38"/>
  <c r="AB135" i="38"/>
  <c r="AA135" i="38"/>
  <c r="Z135" i="38"/>
  <c r="Y135" i="38"/>
  <c r="X135" i="38"/>
  <c r="W135" i="38"/>
  <c r="V135" i="38"/>
  <c r="U135" i="38"/>
  <c r="T135" i="38"/>
  <c r="S135" i="38"/>
  <c r="R135" i="38"/>
  <c r="Q135" i="38"/>
  <c r="P135" i="38"/>
  <c r="BZ134" i="38"/>
  <c r="BY134" i="38"/>
  <c r="BX134" i="38"/>
  <c r="BW134" i="38"/>
  <c r="BV134" i="38"/>
  <c r="BU134" i="38"/>
  <c r="BT134" i="38"/>
  <c r="BS134" i="38"/>
  <c r="BR134" i="38"/>
  <c r="BQ134" i="38"/>
  <c r="BP134" i="38"/>
  <c r="BO134" i="38"/>
  <c r="BN134" i="38"/>
  <c r="BM134" i="38"/>
  <c r="BL134" i="38"/>
  <c r="BK134" i="38"/>
  <c r="BJ134" i="38"/>
  <c r="BI134" i="38"/>
  <c r="BH134" i="38"/>
  <c r="BG134" i="38"/>
  <c r="BF134" i="38"/>
  <c r="BE134" i="38"/>
  <c r="BD134" i="38"/>
  <c r="BC134" i="38"/>
  <c r="BB134" i="38"/>
  <c r="BA134" i="38"/>
  <c r="AZ134" i="38"/>
  <c r="AY134" i="38"/>
  <c r="AX134" i="38"/>
  <c r="AW134" i="38"/>
  <c r="AV134" i="38"/>
  <c r="AU134" i="38"/>
  <c r="AT134" i="38"/>
  <c r="AS134" i="38"/>
  <c r="AR134" i="38"/>
  <c r="AQ134" i="38"/>
  <c r="AP134" i="38"/>
  <c r="AO134" i="38"/>
  <c r="AN134" i="38"/>
  <c r="AM134" i="38"/>
  <c r="AL134" i="38"/>
  <c r="AK134" i="38"/>
  <c r="AJ134" i="38"/>
  <c r="AI134" i="38"/>
  <c r="AH134" i="38"/>
  <c r="AG134" i="38"/>
  <c r="AF134" i="38"/>
  <c r="AE134" i="38"/>
  <c r="AD134" i="38"/>
  <c r="AC134" i="38"/>
  <c r="AB134" i="38"/>
  <c r="AA134" i="38"/>
  <c r="Z134" i="38"/>
  <c r="Y134" i="38"/>
  <c r="X134" i="38"/>
  <c r="W134" i="38"/>
  <c r="V134" i="38"/>
  <c r="U134" i="38"/>
  <c r="T134" i="38"/>
  <c r="S134" i="38"/>
  <c r="R134" i="38"/>
  <c r="Q134" i="38"/>
  <c r="P134" i="38"/>
  <c r="BZ133" i="38"/>
  <c r="BY133" i="38"/>
  <c r="BX133" i="38"/>
  <c r="BW133" i="38"/>
  <c r="BV133" i="38"/>
  <c r="BU133" i="38"/>
  <c r="BT133" i="38"/>
  <c r="BS133" i="38"/>
  <c r="BR133" i="38"/>
  <c r="BQ133" i="38"/>
  <c r="BP133" i="38"/>
  <c r="BO133" i="38"/>
  <c r="BN133" i="38"/>
  <c r="BM133" i="38"/>
  <c r="BL133" i="38"/>
  <c r="BK133" i="38"/>
  <c r="BJ133" i="38"/>
  <c r="BI133" i="38"/>
  <c r="BH133" i="38"/>
  <c r="BG133" i="38"/>
  <c r="BF133" i="38"/>
  <c r="BE133" i="38"/>
  <c r="BD133" i="38"/>
  <c r="BC133" i="38"/>
  <c r="BB133" i="38"/>
  <c r="BA133" i="38"/>
  <c r="AZ133" i="38"/>
  <c r="AY133" i="38"/>
  <c r="AX133" i="38"/>
  <c r="AW133" i="38"/>
  <c r="AV133" i="38"/>
  <c r="AU133" i="38"/>
  <c r="AT133" i="38"/>
  <c r="AS133" i="38"/>
  <c r="AR133" i="38"/>
  <c r="AQ133" i="38"/>
  <c r="AP133" i="38"/>
  <c r="AO133" i="38"/>
  <c r="AN133" i="38"/>
  <c r="AM133" i="38"/>
  <c r="AL133" i="38"/>
  <c r="AK133" i="38"/>
  <c r="AJ133" i="38"/>
  <c r="AI133" i="38"/>
  <c r="AH133" i="38"/>
  <c r="AG133" i="38"/>
  <c r="AF133" i="38"/>
  <c r="AE133" i="38"/>
  <c r="AD133" i="38"/>
  <c r="AC133" i="38"/>
  <c r="AB133" i="38"/>
  <c r="AA133" i="38"/>
  <c r="Z133" i="38"/>
  <c r="Y133" i="38"/>
  <c r="X133" i="38"/>
  <c r="W133" i="38"/>
  <c r="V133" i="38"/>
  <c r="U133" i="38"/>
  <c r="T133" i="38"/>
  <c r="S133" i="38"/>
  <c r="R133" i="38"/>
  <c r="Q133" i="38"/>
  <c r="P133" i="38"/>
  <c r="BZ132" i="38"/>
  <c r="BY132" i="38"/>
  <c r="BX132" i="38"/>
  <c r="BW132" i="38"/>
  <c r="BV132" i="38"/>
  <c r="BU132" i="38"/>
  <c r="BT132" i="38"/>
  <c r="BS132" i="38"/>
  <c r="BR132" i="38"/>
  <c r="BQ132" i="38"/>
  <c r="BP132" i="38"/>
  <c r="BO132" i="38"/>
  <c r="BN132" i="38"/>
  <c r="BM132" i="38"/>
  <c r="BL132" i="38"/>
  <c r="BK132" i="38"/>
  <c r="BJ132" i="38"/>
  <c r="BI132" i="38"/>
  <c r="BH132" i="38"/>
  <c r="BG132" i="38"/>
  <c r="BF132" i="38"/>
  <c r="BE132" i="38"/>
  <c r="BD132" i="38"/>
  <c r="BC132" i="38"/>
  <c r="BB132" i="38"/>
  <c r="BA132" i="38"/>
  <c r="AZ132" i="38"/>
  <c r="AY132" i="38"/>
  <c r="AX132" i="38"/>
  <c r="AW132" i="38"/>
  <c r="AV132" i="38"/>
  <c r="AU132" i="38"/>
  <c r="AT132" i="38"/>
  <c r="AS132" i="38"/>
  <c r="AR132" i="38"/>
  <c r="AQ132" i="38"/>
  <c r="AP132" i="38"/>
  <c r="AO132" i="38"/>
  <c r="AN132" i="38"/>
  <c r="AM132" i="38"/>
  <c r="AL132" i="38"/>
  <c r="AK132" i="38"/>
  <c r="AJ132" i="38"/>
  <c r="AI132" i="38"/>
  <c r="AH132" i="38"/>
  <c r="AG132" i="38"/>
  <c r="AF132" i="38"/>
  <c r="AE132" i="38"/>
  <c r="AD132" i="38"/>
  <c r="AC132" i="38"/>
  <c r="AB132" i="38"/>
  <c r="AA132" i="38"/>
  <c r="Z132" i="38"/>
  <c r="Y132" i="38"/>
  <c r="X132" i="38"/>
  <c r="W132" i="38"/>
  <c r="V132" i="38"/>
  <c r="U132" i="38"/>
  <c r="T132" i="38"/>
  <c r="S132" i="38"/>
  <c r="R132" i="38"/>
  <c r="Q132" i="38"/>
  <c r="P132" i="38"/>
  <c r="BZ131" i="38"/>
  <c r="BY131" i="38"/>
  <c r="BX131" i="38"/>
  <c r="BW131" i="38"/>
  <c r="BV131" i="38"/>
  <c r="BU131" i="38"/>
  <c r="BT131" i="38"/>
  <c r="BS131" i="38"/>
  <c r="BR131" i="38"/>
  <c r="BQ131" i="38"/>
  <c r="BP131" i="38"/>
  <c r="BO131" i="38"/>
  <c r="BN131" i="38"/>
  <c r="BM131" i="38"/>
  <c r="BL131" i="38"/>
  <c r="BK131" i="38"/>
  <c r="BJ131" i="38"/>
  <c r="BI131" i="38"/>
  <c r="BH131" i="38"/>
  <c r="BG131" i="38"/>
  <c r="BF131" i="38"/>
  <c r="BE131" i="38"/>
  <c r="BD131" i="38"/>
  <c r="BC131" i="38"/>
  <c r="BB131" i="38"/>
  <c r="BA131" i="38"/>
  <c r="AZ131" i="38"/>
  <c r="AY131" i="38"/>
  <c r="AX131" i="38"/>
  <c r="AW131" i="38"/>
  <c r="AV131" i="38"/>
  <c r="AU131" i="38"/>
  <c r="AT131" i="38"/>
  <c r="AS131" i="38"/>
  <c r="AR131" i="38"/>
  <c r="AQ131" i="38"/>
  <c r="AP131" i="38"/>
  <c r="AO131" i="38"/>
  <c r="AN131" i="38"/>
  <c r="AM131" i="38"/>
  <c r="AL131" i="38"/>
  <c r="AK131" i="38"/>
  <c r="AJ131" i="38"/>
  <c r="AI131" i="38"/>
  <c r="AH131" i="38"/>
  <c r="AG131" i="38"/>
  <c r="AF131" i="38"/>
  <c r="AE131" i="38"/>
  <c r="AD131" i="38"/>
  <c r="AC131" i="38"/>
  <c r="AB131" i="38"/>
  <c r="AA131" i="38"/>
  <c r="Z131" i="38"/>
  <c r="Y131" i="38"/>
  <c r="X131" i="38"/>
  <c r="W131" i="38"/>
  <c r="V131" i="38"/>
  <c r="U131" i="38"/>
  <c r="T131" i="38"/>
  <c r="S131" i="38"/>
  <c r="R131" i="38"/>
  <c r="Q131" i="38"/>
  <c r="P131" i="38"/>
  <c r="BZ130" i="38"/>
  <c r="BY130" i="38"/>
  <c r="BX130" i="38"/>
  <c r="BW130" i="38"/>
  <c r="BV130" i="38"/>
  <c r="BU130" i="38"/>
  <c r="BT130" i="38"/>
  <c r="BS130" i="38"/>
  <c r="BR130" i="38"/>
  <c r="BQ130" i="38"/>
  <c r="BP130" i="38"/>
  <c r="BO130" i="38"/>
  <c r="BN130" i="38"/>
  <c r="BM130" i="38"/>
  <c r="BL130" i="38"/>
  <c r="BK130" i="38"/>
  <c r="BJ130" i="38"/>
  <c r="BI130" i="38"/>
  <c r="BH130" i="38"/>
  <c r="BG130" i="38"/>
  <c r="BF130" i="38"/>
  <c r="BE130" i="38"/>
  <c r="BD130" i="38"/>
  <c r="BC130" i="38"/>
  <c r="BB130" i="38"/>
  <c r="BA130" i="38"/>
  <c r="AZ130" i="38"/>
  <c r="AY130" i="38"/>
  <c r="AX130" i="38"/>
  <c r="AW130" i="38"/>
  <c r="AV130" i="38"/>
  <c r="AU130" i="38"/>
  <c r="AT130" i="38"/>
  <c r="AS130" i="38"/>
  <c r="AR130" i="38"/>
  <c r="AQ130" i="38"/>
  <c r="AP130" i="38"/>
  <c r="AO130" i="38"/>
  <c r="AN130" i="38"/>
  <c r="AM130" i="38"/>
  <c r="AL130" i="38"/>
  <c r="AK130" i="38"/>
  <c r="AJ130" i="38"/>
  <c r="AI130" i="38"/>
  <c r="AH130" i="38"/>
  <c r="AG130" i="38"/>
  <c r="AF130" i="38"/>
  <c r="AE130" i="38"/>
  <c r="AD130" i="38"/>
  <c r="AC130" i="38"/>
  <c r="AB130" i="38"/>
  <c r="AA130" i="38"/>
  <c r="Z130" i="38"/>
  <c r="Y130" i="38"/>
  <c r="X130" i="38"/>
  <c r="W130" i="38"/>
  <c r="V130" i="38"/>
  <c r="U130" i="38"/>
  <c r="T130" i="38"/>
  <c r="S130" i="38"/>
  <c r="R130" i="38"/>
  <c r="Q130" i="38"/>
  <c r="P130" i="38"/>
  <c r="BZ129" i="38"/>
  <c r="BY129" i="38"/>
  <c r="BX129" i="38"/>
  <c r="BW129" i="38"/>
  <c r="BV129" i="38"/>
  <c r="BU129" i="38"/>
  <c r="BT129" i="38"/>
  <c r="BS129" i="38"/>
  <c r="BR129" i="38"/>
  <c r="BQ129" i="38"/>
  <c r="BP129" i="38"/>
  <c r="BO129" i="38"/>
  <c r="BN129" i="38"/>
  <c r="BM129" i="38"/>
  <c r="BL129" i="38"/>
  <c r="BK129" i="38"/>
  <c r="BJ129" i="38"/>
  <c r="BI129" i="38"/>
  <c r="BH129" i="38"/>
  <c r="BG129" i="38"/>
  <c r="BF129" i="38"/>
  <c r="BE129" i="38"/>
  <c r="BD129" i="38"/>
  <c r="BC129" i="38"/>
  <c r="BB129" i="38"/>
  <c r="BA129" i="38"/>
  <c r="AZ129" i="38"/>
  <c r="AY129" i="38"/>
  <c r="AX129" i="38"/>
  <c r="AW129" i="38"/>
  <c r="AV129" i="38"/>
  <c r="AU129" i="38"/>
  <c r="AT129" i="38"/>
  <c r="AS129" i="38"/>
  <c r="AR129" i="38"/>
  <c r="AQ129" i="38"/>
  <c r="AP129" i="38"/>
  <c r="AO129" i="38"/>
  <c r="AN129" i="38"/>
  <c r="AM129" i="38"/>
  <c r="AL129" i="38"/>
  <c r="AK129" i="38"/>
  <c r="AJ129" i="38"/>
  <c r="AI129" i="38"/>
  <c r="AH129" i="38"/>
  <c r="AG129" i="38"/>
  <c r="AF129" i="38"/>
  <c r="AE129" i="38"/>
  <c r="AD129" i="38"/>
  <c r="AC129" i="38"/>
  <c r="AB129" i="38"/>
  <c r="AA129" i="38"/>
  <c r="Z129" i="38"/>
  <c r="Y129" i="38"/>
  <c r="X129" i="38"/>
  <c r="W129" i="38"/>
  <c r="V129" i="38"/>
  <c r="U129" i="38"/>
  <c r="T129" i="38"/>
  <c r="S129" i="38"/>
  <c r="R129" i="38"/>
  <c r="Q129" i="38"/>
  <c r="P129" i="38"/>
  <c r="BZ128" i="38"/>
  <c r="BY128" i="38"/>
  <c r="BX128" i="38"/>
  <c r="BW128" i="38"/>
  <c r="BV128" i="38"/>
  <c r="BU128" i="38"/>
  <c r="BT128" i="38"/>
  <c r="BS128" i="38"/>
  <c r="BR128" i="38"/>
  <c r="BQ128" i="38"/>
  <c r="BP128" i="38"/>
  <c r="BO128" i="38"/>
  <c r="BN128" i="38"/>
  <c r="BM128" i="38"/>
  <c r="BL128" i="38"/>
  <c r="BK128" i="38"/>
  <c r="BJ128" i="38"/>
  <c r="BI128" i="38"/>
  <c r="BH128" i="38"/>
  <c r="BG128" i="38"/>
  <c r="BF128" i="38"/>
  <c r="BE128" i="38"/>
  <c r="BD128" i="38"/>
  <c r="BC128" i="38"/>
  <c r="BB128" i="38"/>
  <c r="BA128" i="38"/>
  <c r="AZ128" i="38"/>
  <c r="AY128" i="38"/>
  <c r="AX128" i="38"/>
  <c r="AW128" i="38"/>
  <c r="AV128" i="38"/>
  <c r="AU128" i="38"/>
  <c r="AT128" i="38"/>
  <c r="AS128" i="38"/>
  <c r="AR128" i="38"/>
  <c r="AQ128" i="38"/>
  <c r="AP128" i="38"/>
  <c r="AO128" i="38"/>
  <c r="AN128" i="38"/>
  <c r="AM128" i="38"/>
  <c r="AL128" i="38"/>
  <c r="AK128" i="38"/>
  <c r="AJ128" i="38"/>
  <c r="AI128" i="38"/>
  <c r="AH128" i="38"/>
  <c r="AG128" i="38"/>
  <c r="AF128" i="38"/>
  <c r="AE128" i="38"/>
  <c r="AD128" i="38"/>
  <c r="AC128" i="38"/>
  <c r="AB128" i="38"/>
  <c r="AA128" i="38"/>
  <c r="Z128" i="38"/>
  <c r="Y128" i="38"/>
  <c r="X128" i="38"/>
  <c r="W128" i="38"/>
  <c r="V128" i="38"/>
  <c r="U128" i="38"/>
  <c r="T128" i="38"/>
  <c r="S128" i="38"/>
  <c r="R128" i="38"/>
  <c r="Q128" i="38"/>
  <c r="P128" i="38"/>
  <c r="BZ127" i="38"/>
  <c r="BY127" i="38"/>
  <c r="BX127" i="38"/>
  <c r="BW127" i="38"/>
  <c r="BV127" i="38"/>
  <c r="BU127" i="38"/>
  <c r="BT127" i="38"/>
  <c r="BS127" i="38"/>
  <c r="BR127" i="38"/>
  <c r="BQ127" i="38"/>
  <c r="BP127" i="38"/>
  <c r="BO127" i="38"/>
  <c r="BN127" i="38"/>
  <c r="BM127" i="38"/>
  <c r="BL127" i="38"/>
  <c r="BK127" i="38"/>
  <c r="BJ127" i="38"/>
  <c r="BI127" i="38"/>
  <c r="BH127" i="38"/>
  <c r="BG127" i="38"/>
  <c r="BF127" i="38"/>
  <c r="BE127" i="38"/>
  <c r="BD127" i="38"/>
  <c r="BC127" i="38"/>
  <c r="BB127" i="38"/>
  <c r="BA127" i="38"/>
  <c r="AZ127" i="38"/>
  <c r="AY127" i="38"/>
  <c r="AX127" i="38"/>
  <c r="AW127" i="38"/>
  <c r="AV127" i="38"/>
  <c r="AU127" i="38"/>
  <c r="AT127" i="38"/>
  <c r="AS127" i="38"/>
  <c r="AR127" i="38"/>
  <c r="AQ127" i="38"/>
  <c r="AP127" i="38"/>
  <c r="AO127" i="38"/>
  <c r="AN127" i="38"/>
  <c r="AM127" i="38"/>
  <c r="AL127" i="38"/>
  <c r="AK127" i="38"/>
  <c r="AJ127" i="38"/>
  <c r="AI127" i="38"/>
  <c r="AH127" i="38"/>
  <c r="AG127" i="38"/>
  <c r="AF127" i="38"/>
  <c r="AE127" i="38"/>
  <c r="AD127" i="38"/>
  <c r="AC127" i="38"/>
  <c r="AB127" i="38"/>
  <c r="AA127" i="38"/>
  <c r="Z127" i="38"/>
  <c r="Y127" i="38"/>
  <c r="X127" i="38"/>
  <c r="W127" i="38"/>
  <c r="V127" i="38"/>
  <c r="U127" i="38"/>
  <c r="T127" i="38"/>
  <c r="S127" i="38"/>
  <c r="R127" i="38"/>
  <c r="Q127" i="38"/>
  <c r="P127" i="38"/>
  <c r="BZ126" i="38"/>
  <c r="BY126" i="38"/>
  <c r="BX126" i="38"/>
  <c r="BW126" i="38"/>
  <c r="BV126" i="38"/>
  <c r="BU126" i="38"/>
  <c r="BT126" i="38"/>
  <c r="BS126" i="38"/>
  <c r="BR126" i="38"/>
  <c r="BQ126" i="38"/>
  <c r="BP126" i="38"/>
  <c r="BO126" i="38"/>
  <c r="BN126" i="38"/>
  <c r="BM126" i="38"/>
  <c r="BL126" i="38"/>
  <c r="BK126" i="38"/>
  <c r="BJ126" i="38"/>
  <c r="BI126" i="38"/>
  <c r="BH126" i="38"/>
  <c r="BG126" i="38"/>
  <c r="BF126" i="38"/>
  <c r="BE126" i="38"/>
  <c r="BD126" i="38"/>
  <c r="BC126" i="38"/>
  <c r="BB126" i="38"/>
  <c r="BA126" i="38"/>
  <c r="AZ126" i="38"/>
  <c r="AY126" i="38"/>
  <c r="AX126" i="38"/>
  <c r="AW126" i="38"/>
  <c r="AV126" i="38"/>
  <c r="AU126" i="38"/>
  <c r="AT126" i="38"/>
  <c r="AS126" i="38"/>
  <c r="AR126" i="38"/>
  <c r="AQ126" i="38"/>
  <c r="AP126" i="38"/>
  <c r="AO126" i="38"/>
  <c r="AN126" i="38"/>
  <c r="AM126" i="38"/>
  <c r="AL126" i="38"/>
  <c r="AK126" i="38"/>
  <c r="AJ126" i="38"/>
  <c r="AI126" i="38"/>
  <c r="AH126" i="38"/>
  <c r="AG126" i="38"/>
  <c r="AF126" i="38"/>
  <c r="AE126" i="38"/>
  <c r="AD126" i="38"/>
  <c r="AC126" i="38"/>
  <c r="AB126" i="38"/>
  <c r="AA126" i="38"/>
  <c r="Z126" i="38"/>
  <c r="Y126" i="38"/>
  <c r="X126" i="38"/>
  <c r="W126" i="38"/>
  <c r="V126" i="38"/>
  <c r="U126" i="38"/>
  <c r="T126" i="38"/>
  <c r="S126" i="38"/>
  <c r="R126" i="38"/>
  <c r="Q126" i="38"/>
  <c r="P126" i="38"/>
  <c r="BZ125" i="38"/>
  <c r="BY125" i="38"/>
  <c r="BX125" i="38"/>
  <c r="BW125" i="38"/>
  <c r="BV125" i="38"/>
  <c r="BU125" i="38"/>
  <c r="BT125" i="38"/>
  <c r="BS125" i="38"/>
  <c r="BR125" i="38"/>
  <c r="BQ125" i="38"/>
  <c r="BP125" i="38"/>
  <c r="BO125" i="38"/>
  <c r="BN125" i="38"/>
  <c r="BM125" i="38"/>
  <c r="BL125" i="38"/>
  <c r="BK125" i="38"/>
  <c r="BJ125" i="38"/>
  <c r="BI125" i="38"/>
  <c r="BH125" i="38"/>
  <c r="BG125" i="38"/>
  <c r="BF125" i="38"/>
  <c r="BE125" i="38"/>
  <c r="BD125" i="38"/>
  <c r="BC125" i="38"/>
  <c r="BB125" i="38"/>
  <c r="BA125" i="38"/>
  <c r="AZ125" i="38"/>
  <c r="AY125" i="38"/>
  <c r="AX125" i="38"/>
  <c r="AW125" i="38"/>
  <c r="AV125" i="38"/>
  <c r="AU125" i="38"/>
  <c r="AT125" i="38"/>
  <c r="AS125" i="38"/>
  <c r="AR125" i="38"/>
  <c r="AQ125" i="38"/>
  <c r="AP125" i="38"/>
  <c r="AO125" i="38"/>
  <c r="AN125" i="38"/>
  <c r="AM125" i="38"/>
  <c r="AL125" i="38"/>
  <c r="AK125" i="38"/>
  <c r="AJ125" i="38"/>
  <c r="AI125" i="38"/>
  <c r="AH125" i="38"/>
  <c r="AG125" i="38"/>
  <c r="AF125" i="38"/>
  <c r="AE125" i="38"/>
  <c r="AD125" i="38"/>
  <c r="AC125" i="38"/>
  <c r="AB125" i="38"/>
  <c r="AA125" i="38"/>
  <c r="Z125" i="38"/>
  <c r="Y125" i="38"/>
  <c r="X125" i="38"/>
  <c r="W125" i="38"/>
  <c r="V125" i="38"/>
  <c r="U125" i="38"/>
  <c r="T125" i="38"/>
  <c r="S125" i="38"/>
  <c r="R125" i="38"/>
  <c r="Q125" i="38"/>
  <c r="P125" i="38"/>
  <c r="BZ124" i="38"/>
  <c r="BY124" i="38"/>
  <c r="BX124" i="38"/>
  <c r="BW124" i="38"/>
  <c r="BV124" i="38"/>
  <c r="BU124" i="38"/>
  <c r="BT124" i="38"/>
  <c r="BS124" i="38"/>
  <c r="BR124" i="38"/>
  <c r="BQ124" i="38"/>
  <c r="BP124" i="38"/>
  <c r="BO124" i="38"/>
  <c r="BN124" i="38"/>
  <c r="BM124" i="38"/>
  <c r="BL124" i="38"/>
  <c r="BK124" i="38"/>
  <c r="BJ124" i="38"/>
  <c r="BI124" i="38"/>
  <c r="BH124" i="38"/>
  <c r="BG124" i="38"/>
  <c r="BF124" i="38"/>
  <c r="BE124" i="38"/>
  <c r="BD124" i="38"/>
  <c r="BC124" i="38"/>
  <c r="BB124" i="38"/>
  <c r="BA124" i="38"/>
  <c r="AZ124" i="38"/>
  <c r="AY124" i="38"/>
  <c r="AX124" i="38"/>
  <c r="AW124" i="38"/>
  <c r="AV124" i="38"/>
  <c r="AU124" i="38"/>
  <c r="AT124" i="38"/>
  <c r="AS124" i="38"/>
  <c r="AR124" i="38"/>
  <c r="AQ124" i="38"/>
  <c r="AP124" i="38"/>
  <c r="AO124" i="38"/>
  <c r="AN124" i="38"/>
  <c r="AM124" i="38"/>
  <c r="AL124" i="38"/>
  <c r="AK124" i="38"/>
  <c r="AJ124" i="38"/>
  <c r="AI124" i="38"/>
  <c r="AH124" i="38"/>
  <c r="AG124" i="38"/>
  <c r="AF124" i="38"/>
  <c r="AE124" i="38"/>
  <c r="AD124" i="38"/>
  <c r="AC124" i="38"/>
  <c r="AB124" i="38"/>
  <c r="AA124" i="38"/>
  <c r="Z124" i="38"/>
  <c r="Y124" i="38"/>
  <c r="X124" i="38"/>
  <c r="W124" i="38"/>
  <c r="V124" i="38"/>
  <c r="U124" i="38"/>
  <c r="T124" i="38"/>
  <c r="S124" i="38"/>
  <c r="R124" i="38"/>
  <c r="Q124" i="38"/>
  <c r="P124" i="38"/>
  <c r="BZ123" i="38"/>
  <c r="BY123" i="38"/>
  <c r="BX123" i="38"/>
  <c r="BW123" i="38"/>
  <c r="BV123" i="38"/>
  <c r="BU123" i="38"/>
  <c r="BT123" i="38"/>
  <c r="BS123" i="38"/>
  <c r="BR123" i="38"/>
  <c r="BQ123" i="38"/>
  <c r="BP123" i="38"/>
  <c r="BO123" i="38"/>
  <c r="BN123" i="38"/>
  <c r="BM123" i="38"/>
  <c r="BL123" i="38"/>
  <c r="BK123" i="38"/>
  <c r="BJ123" i="38"/>
  <c r="BI123" i="38"/>
  <c r="BH123" i="38"/>
  <c r="BG123" i="38"/>
  <c r="BF123" i="38"/>
  <c r="BE123" i="38"/>
  <c r="BD123" i="38"/>
  <c r="BC123" i="38"/>
  <c r="BB123" i="38"/>
  <c r="BA123" i="38"/>
  <c r="AZ123" i="38"/>
  <c r="AY123" i="38"/>
  <c r="AX123" i="38"/>
  <c r="AW123" i="38"/>
  <c r="AV123" i="38"/>
  <c r="AU123" i="38"/>
  <c r="AT123" i="38"/>
  <c r="AS123" i="38"/>
  <c r="AR123" i="38"/>
  <c r="AQ123" i="38"/>
  <c r="AP123" i="38"/>
  <c r="AO123" i="38"/>
  <c r="AN123" i="38"/>
  <c r="AM123" i="38"/>
  <c r="AL123" i="38"/>
  <c r="AK123" i="38"/>
  <c r="AJ123" i="38"/>
  <c r="AI123" i="38"/>
  <c r="AH123" i="38"/>
  <c r="AG123" i="38"/>
  <c r="AF123" i="38"/>
  <c r="AE123" i="38"/>
  <c r="AD123" i="38"/>
  <c r="AC123" i="38"/>
  <c r="AB123" i="38"/>
  <c r="AA123" i="38"/>
  <c r="Z123" i="38"/>
  <c r="Y123" i="38"/>
  <c r="X123" i="38"/>
  <c r="W123" i="38"/>
  <c r="V123" i="38"/>
  <c r="U123" i="38"/>
  <c r="T123" i="38"/>
  <c r="S123" i="38"/>
  <c r="R123" i="38"/>
  <c r="Q123" i="38"/>
  <c r="P123" i="38"/>
  <c r="BZ122" i="38"/>
  <c r="BY122" i="38"/>
  <c r="BX122" i="38"/>
  <c r="BW122" i="38"/>
  <c r="BV122" i="38"/>
  <c r="BU122" i="38"/>
  <c r="BT122" i="38"/>
  <c r="BS122" i="38"/>
  <c r="BR122" i="38"/>
  <c r="BQ122" i="38"/>
  <c r="BP122" i="38"/>
  <c r="BO122" i="38"/>
  <c r="BN122" i="38"/>
  <c r="BM122" i="38"/>
  <c r="BL122" i="38"/>
  <c r="BK122" i="38"/>
  <c r="BJ122" i="38"/>
  <c r="BI122" i="38"/>
  <c r="BH122" i="38"/>
  <c r="BG122" i="38"/>
  <c r="BF122" i="38"/>
  <c r="BE122" i="38"/>
  <c r="BD122" i="38"/>
  <c r="BC122" i="38"/>
  <c r="BB122" i="38"/>
  <c r="BA122" i="38"/>
  <c r="AZ122" i="38"/>
  <c r="AY122" i="38"/>
  <c r="AX122" i="38"/>
  <c r="AW122" i="38"/>
  <c r="AV122" i="38"/>
  <c r="AU122" i="38"/>
  <c r="AT122" i="38"/>
  <c r="AS122" i="38"/>
  <c r="AR122" i="38"/>
  <c r="AQ122" i="38"/>
  <c r="AP122" i="38"/>
  <c r="AO122" i="38"/>
  <c r="AN122" i="38"/>
  <c r="AM122" i="38"/>
  <c r="AL122" i="38"/>
  <c r="AK122" i="38"/>
  <c r="AJ122" i="38"/>
  <c r="AI122" i="38"/>
  <c r="AH122" i="38"/>
  <c r="AG122" i="38"/>
  <c r="AF122" i="38"/>
  <c r="AE122" i="38"/>
  <c r="AD122" i="38"/>
  <c r="AC122" i="38"/>
  <c r="AB122" i="38"/>
  <c r="AA122" i="38"/>
  <c r="Z122" i="38"/>
  <c r="Y122" i="38"/>
  <c r="X122" i="38"/>
  <c r="W122" i="38"/>
  <c r="V122" i="38"/>
  <c r="U122" i="38"/>
  <c r="T122" i="38"/>
  <c r="S122" i="38"/>
  <c r="R122" i="38"/>
  <c r="Q122" i="38"/>
  <c r="P122" i="38"/>
  <c r="BZ121" i="38"/>
  <c r="BY121" i="38"/>
  <c r="BX121" i="38"/>
  <c r="BW121" i="38"/>
  <c r="BV121" i="38"/>
  <c r="BU121" i="38"/>
  <c r="BT121" i="38"/>
  <c r="BS121" i="38"/>
  <c r="BR121" i="38"/>
  <c r="BQ121" i="38"/>
  <c r="BP121" i="38"/>
  <c r="BO121" i="38"/>
  <c r="BN121" i="38"/>
  <c r="BM121" i="38"/>
  <c r="BL121" i="38"/>
  <c r="BK121" i="38"/>
  <c r="BJ121" i="38"/>
  <c r="BI121" i="38"/>
  <c r="BH121" i="38"/>
  <c r="BG121" i="38"/>
  <c r="BF121" i="38"/>
  <c r="BE121" i="38"/>
  <c r="BD121" i="38"/>
  <c r="BC121" i="38"/>
  <c r="BB121" i="38"/>
  <c r="BA121" i="38"/>
  <c r="AZ121" i="38"/>
  <c r="AY121" i="38"/>
  <c r="AX121" i="38"/>
  <c r="AW121" i="38"/>
  <c r="AV121" i="38"/>
  <c r="AU121" i="38"/>
  <c r="AT121" i="38"/>
  <c r="AS121" i="38"/>
  <c r="AR121" i="38"/>
  <c r="AQ121" i="38"/>
  <c r="AP121" i="38"/>
  <c r="AO121" i="38"/>
  <c r="AN121" i="38"/>
  <c r="AM121" i="38"/>
  <c r="AL121" i="38"/>
  <c r="AK121" i="38"/>
  <c r="AJ121" i="38"/>
  <c r="AI121" i="38"/>
  <c r="AH121" i="38"/>
  <c r="AG121" i="38"/>
  <c r="AF121" i="38"/>
  <c r="AE121" i="38"/>
  <c r="AD121" i="38"/>
  <c r="AC121" i="38"/>
  <c r="AB121" i="38"/>
  <c r="AA121" i="38"/>
  <c r="Z121" i="38"/>
  <c r="Y121" i="38"/>
  <c r="X121" i="38"/>
  <c r="W121" i="38"/>
  <c r="V121" i="38"/>
  <c r="U121" i="38"/>
  <c r="T121" i="38"/>
  <c r="S121" i="38"/>
  <c r="R121" i="38"/>
  <c r="Q121" i="38"/>
  <c r="P121" i="38"/>
  <c r="BZ120" i="38"/>
  <c r="BY120" i="38"/>
  <c r="BX120" i="38"/>
  <c r="BW120" i="38"/>
  <c r="BV120" i="38"/>
  <c r="BU120" i="38"/>
  <c r="BT120" i="38"/>
  <c r="BS120" i="38"/>
  <c r="BR120" i="38"/>
  <c r="BQ120" i="38"/>
  <c r="BP120" i="38"/>
  <c r="BO120" i="38"/>
  <c r="BN120" i="38"/>
  <c r="BM120" i="38"/>
  <c r="BL120" i="38"/>
  <c r="BK120" i="38"/>
  <c r="BJ120" i="38"/>
  <c r="BI120" i="38"/>
  <c r="BH120" i="38"/>
  <c r="BG120" i="38"/>
  <c r="BF120" i="38"/>
  <c r="BE120" i="38"/>
  <c r="BD120" i="38"/>
  <c r="BC120" i="38"/>
  <c r="BB120" i="38"/>
  <c r="BA120" i="38"/>
  <c r="AZ120" i="38"/>
  <c r="AY120" i="38"/>
  <c r="AX120" i="38"/>
  <c r="AW120" i="38"/>
  <c r="AV120" i="38"/>
  <c r="AU120" i="38"/>
  <c r="AT120" i="38"/>
  <c r="AS120" i="38"/>
  <c r="AR120" i="38"/>
  <c r="AQ120" i="38"/>
  <c r="AP120" i="38"/>
  <c r="AO120" i="38"/>
  <c r="AN120" i="38"/>
  <c r="AM120" i="38"/>
  <c r="AL120" i="38"/>
  <c r="AK120" i="38"/>
  <c r="AJ120" i="38"/>
  <c r="AI120" i="38"/>
  <c r="AH120" i="38"/>
  <c r="AG120" i="38"/>
  <c r="AF120" i="38"/>
  <c r="AE120" i="38"/>
  <c r="AD120" i="38"/>
  <c r="AC120" i="38"/>
  <c r="AB120" i="38"/>
  <c r="AA120" i="38"/>
  <c r="Z120" i="38"/>
  <c r="Y120" i="38"/>
  <c r="X120" i="38"/>
  <c r="W120" i="38"/>
  <c r="V120" i="38"/>
  <c r="U120" i="38"/>
  <c r="T120" i="38"/>
  <c r="S120" i="38"/>
  <c r="R120" i="38"/>
  <c r="Q120" i="38"/>
  <c r="P120" i="38"/>
  <c r="BZ119" i="38"/>
  <c r="BY119" i="38"/>
  <c r="BX119" i="38"/>
  <c r="BW119" i="38"/>
  <c r="BV119" i="38"/>
  <c r="BU119" i="38"/>
  <c r="BT119" i="38"/>
  <c r="BS119" i="38"/>
  <c r="BR119" i="38"/>
  <c r="BQ119" i="38"/>
  <c r="BP119" i="38"/>
  <c r="BO119" i="38"/>
  <c r="BN119" i="38"/>
  <c r="BM119" i="38"/>
  <c r="BL119" i="38"/>
  <c r="BK119" i="38"/>
  <c r="BJ119" i="38"/>
  <c r="BI119" i="38"/>
  <c r="BH119" i="38"/>
  <c r="BG119" i="38"/>
  <c r="BF119" i="38"/>
  <c r="BE119" i="38"/>
  <c r="BD119" i="38"/>
  <c r="BC119" i="38"/>
  <c r="BB119" i="38"/>
  <c r="BA119" i="38"/>
  <c r="AZ119" i="38"/>
  <c r="AY119" i="38"/>
  <c r="AX119" i="38"/>
  <c r="AW119" i="38"/>
  <c r="AV119" i="38"/>
  <c r="AU119" i="38"/>
  <c r="AT119" i="38"/>
  <c r="AS119" i="38"/>
  <c r="AR119" i="38"/>
  <c r="AQ119" i="38"/>
  <c r="AP119" i="38"/>
  <c r="AO119" i="38"/>
  <c r="AN119" i="38"/>
  <c r="AM119" i="38"/>
  <c r="AL119" i="38"/>
  <c r="AK119" i="38"/>
  <c r="AJ119" i="38"/>
  <c r="AI119" i="38"/>
  <c r="AH119" i="38"/>
  <c r="AG119" i="38"/>
  <c r="AF119" i="38"/>
  <c r="AE119" i="38"/>
  <c r="AD119" i="38"/>
  <c r="AC119" i="38"/>
  <c r="AB119" i="38"/>
  <c r="AA119" i="38"/>
  <c r="Z119" i="38"/>
  <c r="Y119" i="38"/>
  <c r="X119" i="38"/>
  <c r="W119" i="38"/>
  <c r="V119" i="38"/>
  <c r="U119" i="38"/>
  <c r="T119" i="38"/>
  <c r="S119" i="38"/>
  <c r="R119" i="38"/>
  <c r="Q119" i="38"/>
  <c r="P119" i="38"/>
  <c r="BZ118" i="38"/>
  <c r="BY118" i="38"/>
  <c r="BX118" i="38"/>
  <c r="BW118" i="38"/>
  <c r="BV118" i="38"/>
  <c r="BU118" i="38"/>
  <c r="BT118" i="38"/>
  <c r="BS118" i="38"/>
  <c r="BR118" i="38"/>
  <c r="BQ118" i="38"/>
  <c r="BP118" i="38"/>
  <c r="BO118" i="38"/>
  <c r="BN118" i="38"/>
  <c r="BM118" i="38"/>
  <c r="BL118" i="38"/>
  <c r="BK118" i="38"/>
  <c r="BJ118" i="38"/>
  <c r="BI118" i="38"/>
  <c r="BH118" i="38"/>
  <c r="BG118" i="38"/>
  <c r="BF118" i="38"/>
  <c r="BE118" i="38"/>
  <c r="BD118" i="38"/>
  <c r="BC118" i="38"/>
  <c r="BB118" i="38"/>
  <c r="BA118" i="38"/>
  <c r="AZ118" i="38"/>
  <c r="AY118" i="38"/>
  <c r="AX118" i="38"/>
  <c r="AW118" i="38"/>
  <c r="AV118" i="38"/>
  <c r="AU118" i="38"/>
  <c r="AT118" i="38"/>
  <c r="AS118" i="38"/>
  <c r="AR118" i="38"/>
  <c r="AQ118" i="38"/>
  <c r="AP118" i="38"/>
  <c r="AO118" i="38"/>
  <c r="AN118" i="38"/>
  <c r="AM118" i="38"/>
  <c r="AL118" i="38"/>
  <c r="AK118" i="38"/>
  <c r="AJ118" i="38"/>
  <c r="AI118" i="38"/>
  <c r="AH118" i="38"/>
  <c r="AG118" i="38"/>
  <c r="AF118" i="38"/>
  <c r="AE118" i="38"/>
  <c r="AD118" i="38"/>
  <c r="AC118" i="38"/>
  <c r="AB118" i="38"/>
  <c r="AA118" i="38"/>
  <c r="Z118" i="38"/>
  <c r="Y118" i="38"/>
  <c r="X118" i="38"/>
  <c r="W118" i="38"/>
  <c r="V118" i="38"/>
  <c r="U118" i="38"/>
  <c r="T118" i="38"/>
  <c r="S118" i="38"/>
  <c r="R118" i="38"/>
  <c r="Q118" i="38"/>
  <c r="P118" i="38"/>
  <c r="BZ117" i="38"/>
  <c r="BY117" i="38"/>
  <c r="BX117" i="38"/>
  <c r="BW117" i="38"/>
  <c r="BV117" i="38"/>
  <c r="BU117" i="38"/>
  <c r="BT117" i="38"/>
  <c r="BS117" i="38"/>
  <c r="BR117" i="38"/>
  <c r="BQ117" i="38"/>
  <c r="BP117" i="38"/>
  <c r="BO117" i="38"/>
  <c r="BN117" i="38"/>
  <c r="BM117" i="38"/>
  <c r="BL117" i="38"/>
  <c r="BK117" i="38"/>
  <c r="BJ117" i="38"/>
  <c r="BI117" i="38"/>
  <c r="BH117" i="38"/>
  <c r="BG117" i="38"/>
  <c r="BF117" i="38"/>
  <c r="BE117" i="38"/>
  <c r="BD117" i="38"/>
  <c r="BC117" i="38"/>
  <c r="BB117" i="38"/>
  <c r="BA117" i="38"/>
  <c r="AZ117" i="38"/>
  <c r="AY117" i="38"/>
  <c r="AX117" i="38"/>
  <c r="AW117" i="38"/>
  <c r="AV117" i="38"/>
  <c r="AU117" i="38"/>
  <c r="AT117" i="38"/>
  <c r="AS117" i="38"/>
  <c r="AR117" i="38"/>
  <c r="AQ117" i="38"/>
  <c r="AP117" i="38"/>
  <c r="AO117" i="38"/>
  <c r="AN117" i="38"/>
  <c r="AM117" i="38"/>
  <c r="AL117" i="38"/>
  <c r="AK117" i="38"/>
  <c r="AJ117" i="38"/>
  <c r="AI117" i="38"/>
  <c r="AH117" i="38"/>
  <c r="AG117" i="38"/>
  <c r="AF117" i="38"/>
  <c r="AE117" i="38"/>
  <c r="AD117" i="38"/>
  <c r="AC117" i="38"/>
  <c r="AB117" i="38"/>
  <c r="AA117" i="38"/>
  <c r="Z117" i="38"/>
  <c r="Y117" i="38"/>
  <c r="X117" i="38"/>
  <c r="W117" i="38"/>
  <c r="V117" i="38"/>
  <c r="U117" i="38"/>
  <c r="T117" i="38"/>
  <c r="S117" i="38"/>
  <c r="R117" i="38"/>
  <c r="Q117" i="38"/>
  <c r="P117" i="38"/>
  <c r="BZ116" i="38"/>
  <c r="BY116" i="38"/>
  <c r="BX116" i="38"/>
  <c r="BW116" i="38"/>
  <c r="BV116" i="38"/>
  <c r="BU116" i="38"/>
  <c r="BT116" i="38"/>
  <c r="BS116" i="38"/>
  <c r="BR116" i="38"/>
  <c r="BQ116" i="38"/>
  <c r="BP116" i="38"/>
  <c r="BO116" i="38"/>
  <c r="BN116" i="38"/>
  <c r="BM116" i="38"/>
  <c r="BL116" i="38"/>
  <c r="BK116" i="38"/>
  <c r="BJ116" i="38"/>
  <c r="BI116" i="38"/>
  <c r="BH116" i="38"/>
  <c r="BG116" i="38"/>
  <c r="BF116" i="38"/>
  <c r="BE116" i="38"/>
  <c r="BD116" i="38"/>
  <c r="BC116" i="38"/>
  <c r="BB116" i="38"/>
  <c r="BA116" i="38"/>
  <c r="AZ116" i="38"/>
  <c r="AY116" i="38"/>
  <c r="AX116" i="38"/>
  <c r="AW116" i="38"/>
  <c r="AV116" i="38"/>
  <c r="AU116" i="38"/>
  <c r="AT116" i="38"/>
  <c r="AS116" i="38"/>
  <c r="AR116" i="38"/>
  <c r="AQ116" i="38"/>
  <c r="AP116" i="38"/>
  <c r="AO116" i="38"/>
  <c r="AN116" i="38"/>
  <c r="AM116" i="38"/>
  <c r="AL116" i="38"/>
  <c r="AK116" i="38"/>
  <c r="AJ116" i="38"/>
  <c r="AI116" i="38"/>
  <c r="AH116" i="38"/>
  <c r="AG116" i="38"/>
  <c r="AF116" i="38"/>
  <c r="AE116" i="38"/>
  <c r="AD116" i="38"/>
  <c r="AC116" i="38"/>
  <c r="AB116" i="38"/>
  <c r="AA116" i="38"/>
  <c r="Z116" i="38"/>
  <c r="Y116" i="38"/>
  <c r="X116" i="38"/>
  <c r="W116" i="38"/>
  <c r="V116" i="38"/>
  <c r="U116" i="38"/>
  <c r="T116" i="38"/>
  <c r="S116" i="38"/>
  <c r="R116" i="38"/>
  <c r="Q116" i="38"/>
  <c r="P116" i="38"/>
  <c r="BZ115" i="38"/>
  <c r="BY115" i="38"/>
  <c r="BX115" i="38"/>
  <c r="BW115" i="38"/>
  <c r="BV115" i="38"/>
  <c r="BU115" i="38"/>
  <c r="BT115" i="38"/>
  <c r="BS115" i="38"/>
  <c r="BR115" i="38"/>
  <c r="BQ115" i="38"/>
  <c r="BP115" i="38"/>
  <c r="BO115" i="38"/>
  <c r="BN115" i="38"/>
  <c r="BM115" i="38"/>
  <c r="BL115" i="38"/>
  <c r="BK115" i="38"/>
  <c r="BJ115" i="38"/>
  <c r="BI115" i="38"/>
  <c r="BH115" i="38"/>
  <c r="BG115" i="38"/>
  <c r="BF115" i="38"/>
  <c r="BE115" i="38"/>
  <c r="BD115" i="38"/>
  <c r="BC115" i="38"/>
  <c r="BB115" i="38"/>
  <c r="BA115" i="38"/>
  <c r="AZ115" i="38"/>
  <c r="AY115" i="38"/>
  <c r="AX115" i="38"/>
  <c r="AW115" i="38"/>
  <c r="AV115" i="38"/>
  <c r="AU115" i="38"/>
  <c r="AT115" i="38"/>
  <c r="AS115" i="38"/>
  <c r="AR115" i="38"/>
  <c r="AQ115" i="38"/>
  <c r="AP115" i="38"/>
  <c r="AO115" i="38"/>
  <c r="AN115" i="38"/>
  <c r="AM115" i="38"/>
  <c r="AL115" i="38"/>
  <c r="AK115" i="38"/>
  <c r="AJ115" i="38"/>
  <c r="AI115" i="38"/>
  <c r="AH115" i="38"/>
  <c r="AG115" i="38"/>
  <c r="AF115" i="38"/>
  <c r="AE115" i="38"/>
  <c r="AD115" i="38"/>
  <c r="AC115" i="38"/>
  <c r="AB115" i="38"/>
  <c r="AA115" i="38"/>
  <c r="Z115" i="38"/>
  <c r="Y115" i="38"/>
  <c r="X115" i="38"/>
  <c r="W115" i="38"/>
  <c r="V115" i="38"/>
  <c r="U115" i="38"/>
  <c r="T115" i="38"/>
  <c r="S115" i="38"/>
  <c r="R115" i="38"/>
  <c r="Q115" i="38"/>
  <c r="P115" i="38"/>
  <c r="BZ114" i="38"/>
  <c r="BY114" i="38"/>
  <c r="BX114" i="38"/>
  <c r="BW114" i="38"/>
  <c r="BV114" i="38"/>
  <c r="BU114" i="38"/>
  <c r="BT114" i="38"/>
  <c r="BS114" i="38"/>
  <c r="BR114" i="38"/>
  <c r="BQ114" i="38"/>
  <c r="BP114" i="38"/>
  <c r="BO114" i="38"/>
  <c r="BN114" i="38"/>
  <c r="BM114" i="38"/>
  <c r="BL114" i="38"/>
  <c r="BK114" i="38"/>
  <c r="BJ114" i="38"/>
  <c r="BI114" i="38"/>
  <c r="BH114" i="38"/>
  <c r="BG114" i="38"/>
  <c r="BF114" i="38"/>
  <c r="BE114" i="38"/>
  <c r="BD114" i="38"/>
  <c r="BC114" i="38"/>
  <c r="BB114" i="38"/>
  <c r="BA114" i="38"/>
  <c r="AZ114" i="38"/>
  <c r="AY114" i="38"/>
  <c r="AX114" i="38"/>
  <c r="AW114" i="38"/>
  <c r="AV114" i="38"/>
  <c r="AU114" i="38"/>
  <c r="AT114" i="38"/>
  <c r="AS114" i="38"/>
  <c r="AR114" i="38"/>
  <c r="AQ114" i="38"/>
  <c r="AP114" i="38"/>
  <c r="AO114" i="38"/>
  <c r="AN114" i="38"/>
  <c r="AM114" i="38"/>
  <c r="AL114" i="38"/>
  <c r="AK114" i="38"/>
  <c r="AJ114" i="38"/>
  <c r="AI114" i="38"/>
  <c r="AH114" i="38"/>
  <c r="AG114" i="38"/>
  <c r="AF114" i="38"/>
  <c r="AE114" i="38"/>
  <c r="AD114" i="38"/>
  <c r="AC114" i="38"/>
  <c r="AB114" i="38"/>
  <c r="AA114" i="38"/>
  <c r="Z114" i="38"/>
  <c r="Y114" i="38"/>
  <c r="X114" i="38"/>
  <c r="W114" i="38"/>
  <c r="V114" i="38"/>
  <c r="U114" i="38"/>
  <c r="T114" i="38"/>
  <c r="S114" i="38"/>
  <c r="R114" i="38"/>
  <c r="Q114" i="38"/>
  <c r="P114" i="38"/>
  <c r="BZ113" i="38"/>
  <c r="BY113" i="38"/>
  <c r="BX113" i="38"/>
  <c r="BW113" i="38"/>
  <c r="BV113" i="38"/>
  <c r="BU113" i="38"/>
  <c r="BT113" i="38"/>
  <c r="BS113" i="38"/>
  <c r="BR113" i="38"/>
  <c r="BQ113" i="38"/>
  <c r="BP113" i="38"/>
  <c r="BO113" i="38"/>
  <c r="BN113" i="38"/>
  <c r="BM113" i="38"/>
  <c r="BL113" i="38"/>
  <c r="BK113" i="38"/>
  <c r="BJ113" i="38"/>
  <c r="BI113" i="38"/>
  <c r="BH113" i="38"/>
  <c r="BG113" i="38"/>
  <c r="BF113" i="38"/>
  <c r="BE113" i="38"/>
  <c r="BD113" i="38"/>
  <c r="BC113" i="38"/>
  <c r="BB113" i="38"/>
  <c r="BA113" i="38"/>
  <c r="AZ113" i="38"/>
  <c r="AY113" i="38"/>
  <c r="AX113" i="38"/>
  <c r="AW113" i="38"/>
  <c r="AV113" i="38"/>
  <c r="AU113" i="38"/>
  <c r="AT113" i="38"/>
  <c r="AS113" i="38"/>
  <c r="AR113" i="38"/>
  <c r="AQ113" i="38"/>
  <c r="AP113" i="38"/>
  <c r="AO113" i="38"/>
  <c r="AN113" i="38"/>
  <c r="AM113" i="38"/>
  <c r="AL113" i="38"/>
  <c r="AK113" i="38"/>
  <c r="AJ113" i="38"/>
  <c r="AI113" i="38"/>
  <c r="AH113" i="38"/>
  <c r="AG113" i="38"/>
  <c r="AF113" i="38"/>
  <c r="AE113" i="38"/>
  <c r="AD113" i="38"/>
  <c r="AC113" i="38"/>
  <c r="AB113" i="38"/>
  <c r="AA113" i="38"/>
  <c r="Z113" i="38"/>
  <c r="Y113" i="38"/>
  <c r="X113" i="38"/>
  <c r="W113" i="38"/>
  <c r="V113" i="38"/>
  <c r="U113" i="38"/>
  <c r="T113" i="38"/>
  <c r="S113" i="38"/>
  <c r="R113" i="38"/>
  <c r="Q113" i="38"/>
  <c r="P113" i="38"/>
  <c r="BZ112" i="38"/>
  <c r="BY112" i="38"/>
  <c r="BX112" i="38"/>
  <c r="BW112" i="38"/>
  <c r="BV112" i="38"/>
  <c r="BU112" i="38"/>
  <c r="BT112" i="38"/>
  <c r="BS112" i="38"/>
  <c r="BR112" i="38"/>
  <c r="BQ112" i="38"/>
  <c r="BP112" i="38"/>
  <c r="BO112" i="38"/>
  <c r="BN112" i="38"/>
  <c r="BM112" i="38"/>
  <c r="BL112" i="38"/>
  <c r="BK112" i="38"/>
  <c r="BJ112" i="38"/>
  <c r="BI112" i="38"/>
  <c r="BH112" i="38"/>
  <c r="BG112" i="38"/>
  <c r="BF112" i="38"/>
  <c r="BE112" i="38"/>
  <c r="BD112" i="38"/>
  <c r="BC112" i="38"/>
  <c r="BB112" i="38"/>
  <c r="BA112" i="38"/>
  <c r="AZ112" i="38"/>
  <c r="AY112" i="38"/>
  <c r="AX112" i="38"/>
  <c r="AW112" i="38"/>
  <c r="AV112" i="38"/>
  <c r="AU112" i="38"/>
  <c r="AT112" i="38"/>
  <c r="AS112" i="38"/>
  <c r="AR112" i="38"/>
  <c r="AQ112" i="38"/>
  <c r="AP112" i="38"/>
  <c r="AO112" i="38"/>
  <c r="AN112" i="38"/>
  <c r="AM112" i="38"/>
  <c r="AL112" i="38"/>
  <c r="AK112" i="38"/>
  <c r="AJ112" i="38"/>
  <c r="AI112" i="38"/>
  <c r="AH112" i="38"/>
  <c r="AG112" i="38"/>
  <c r="AF112" i="38"/>
  <c r="AE112" i="38"/>
  <c r="AD112" i="38"/>
  <c r="AC112" i="38"/>
  <c r="AB112" i="38"/>
  <c r="AA112" i="38"/>
  <c r="Z112" i="38"/>
  <c r="Y112" i="38"/>
  <c r="X112" i="38"/>
  <c r="W112" i="38"/>
  <c r="V112" i="38"/>
  <c r="U112" i="38"/>
  <c r="T112" i="38"/>
  <c r="S112" i="38"/>
  <c r="R112" i="38"/>
  <c r="Q112" i="38"/>
  <c r="P112" i="38"/>
  <c r="BZ111" i="38"/>
  <c r="BY111" i="38"/>
  <c r="BX111" i="38"/>
  <c r="BW111" i="38"/>
  <c r="BV111" i="38"/>
  <c r="BU111" i="38"/>
  <c r="BT111" i="38"/>
  <c r="BS111" i="38"/>
  <c r="BR111" i="38"/>
  <c r="BQ111" i="38"/>
  <c r="BP111" i="38"/>
  <c r="BO111" i="38"/>
  <c r="BN111" i="38"/>
  <c r="BM111" i="38"/>
  <c r="BL111" i="38"/>
  <c r="BK111" i="38"/>
  <c r="BJ111" i="38"/>
  <c r="BI111" i="38"/>
  <c r="BH111" i="38"/>
  <c r="BG111" i="38"/>
  <c r="BF111" i="38"/>
  <c r="BE111" i="38"/>
  <c r="BD111" i="38"/>
  <c r="BC111" i="38"/>
  <c r="BB111" i="38"/>
  <c r="BA111" i="38"/>
  <c r="AZ111" i="38"/>
  <c r="AY111" i="38"/>
  <c r="AX111" i="38"/>
  <c r="AW111" i="38"/>
  <c r="AV111" i="38"/>
  <c r="AU111" i="38"/>
  <c r="AT111" i="38"/>
  <c r="AS111" i="38"/>
  <c r="AR111" i="38"/>
  <c r="AQ111" i="38"/>
  <c r="AP111" i="38"/>
  <c r="AO111" i="38"/>
  <c r="AN111" i="38"/>
  <c r="AM111" i="38"/>
  <c r="AL111" i="38"/>
  <c r="AK111" i="38"/>
  <c r="AJ111" i="38"/>
  <c r="AI111" i="38"/>
  <c r="AH111" i="38"/>
  <c r="AG111" i="38"/>
  <c r="AF111" i="38"/>
  <c r="AE111" i="38"/>
  <c r="AD111" i="38"/>
  <c r="AC111" i="38"/>
  <c r="AB111" i="38"/>
  <c r="AA111" i="38"/>
  <c r="Z111" i="38"/>
  <c r="Y111" i="38"/>
  <c r="X111" i="38"/>
  <c r="W111" i="38"/>
  <c r="V111" i="38"/>
  <c r="U111" i="38"/>
  <c r="T111" i="38"/>
  <c r="S111" i="38"/>
  <c r="R111" i="38"/>
  <c r="Q111" i="38"/>
  <c r="P111" i="38"/>
  <c r="BZ110" i="38"/>
  <c r="BY110" i="38"/>
  <c r="BX110" i="38"/>
  <c r="BW110" i="38"/>
  <c r="BV110" i="38"/>
  <c r="BU110" i="38"/>
  <c r="BT110" i="38"/>
  <c r="BS110" i="38"/>
  <c r="BR110" i="38"/>
  <c r="BQ110" i="38"/>
  <c r="BP110" i="38"/>
  <c r="BO110" i="38"/>
  <c r="BN110" i="38"/>
  <c r="BM110" i="38"/>
  <c r="BL110" i="38"/>
  <c r="BK110" i="38"/>
  <c r="BJ110" i="38"/>
  <c r="BI110" i="38"/>
  <c r="BH110" i="38"/>
  <c r="BG110" i="38"/>
  <c r="BF110" i="38"/>
  <c r="BE110" i="38"/>
  <c r="BD110" i="38"/>
  <c r="BC110" i="38"/>
  <c r="BB110" i="38"/>
  <c r="BA110" i="38"/>
  <c r="AZ110" i="38"/>
  <c r="AY110" i="38"/>
  <c r="AX110" i="38"/>
  <c r="AW110" i="38"/>
  <c r="AV110" i="38"/>
  <c r="AU110" i="38"/>
  <c r="AT110" i="38"/>
  <c r="AS110" i="38"/>
  <c r="AR110" i="38"/>
  <c r="AQ110" i="38"/>
  <c r="AP110" i="38"/>
  <c r="AO110" i="38"/>
  <c r="AN110" i="38"/>
  <c r="AM110" i="38"/>
  <c r="AL110" i="38"/>
  <c r="AK110" i="38"/>
  <c r="AJ110" i="38"/>
  <c r="AI110" i="38"/>
  <c r="AH110" i="38"/>
  <c r="AG110" i="38"/>
  <c r="AF110" i="38"/>
  <c r="AE110" i="38"/>
  <c r="AD110" i="38"/>
  <c r="AC110" i="38"/>
  <c r="AB110" i="38"/>
  <c r="AA110" i="38"/>
  <c r="Z110" i="38"/>
  <c r="Y110" i="38"/>
  <c r="X110" i="38"/>
  <c r="W110" i="38"/>
  <c r="V110" i="38"/>
  <c r="U110" i="38"/>
  <c r="T110" i="38"/>
  <c r="S110" i="38"/>
  <c r="R110" i="38"/>
  <c r="Q110" i="38"/>
  <c r="P110" i="38"/>
  <c r="BZ109" i="38"/>
  <c r="BY109" i="38"/>
  <c r="BX109" i="38"/>
  <c r="BW109" i="38"/>
  <c r="BV109" i="38"/>
  <c r="BU109" i="38"/>
  <c r="BT109" i="38"/>
  <c r="BS109" i="38"/>
  <c r="BR109" i="38"/>
  <c r="BQ109" i="38"/>
  <c r="BP109" i="38"/>
  <c r="BO109" i="38"/>
  <c r="BN109" i="38"/>
  <c r="BM109" i="38"/>
  <c r="BL109" i="38"/>
  <c r="BK109" i="38"/>
  <c r="BJ109" i="38"/>
  <c r="BI109" i="38"/>
  <c r="BH109" i="38"/>
  <c r="BG109" i="38"/>
  <c r="BF109" i="38"/>
  <c r="BE109" i="38"/>
  <c r="BD109" i="38"/>
  <c r="BC109" i="38"/>
  <c r="BB109" i="38"/>
  <c r="BA109" i="38"/>
  <c r="AZ109" i="38"/>
  <c r="AY109" i="38"/>
  <c r="AX109" i="38"/>
  <c r="AW109" i="38"/>
  <c r="AV109" i="38"/>
  <c r="AU109" i="38"/>
  <c r="AT109" i="38"/>
  <c r="AS109" i="38"/>
  <c r="AR109" i="38"/>
  <c r="AQ109" i="38"/>
  <c r="AP109" i="38"/>
  <c r="AO109" i="38"/>
  <c r="AN109" i="38"/>
  <c r="AM109" i="38"/>
  <c r="AL109" i="38"/>
  <c r="AK109" i="38"/>
  <c r="AJ109" i="38"/>
  <c r="AI109" i="38"/>
  <c r="AH109" i="38"/>
  <c r="AG109" i="38"/>
  <c r="AF109" i="38"/>
  <c r="AE109" i="38"/>
  <c r="AD109" i="38"/>
  <c r="AC109" i="38"/>
  <c r="AB109" i="38"/>
  <c r="AA109" i="38"/>
  <c r="Z109" i="38"/>
  <c r="Y109" i="38"/>
  <c r="X109" i="38"/>
  <c r="W109" i="38"/>
  <c r="V109" i="38"/>
  <c r="U109" i="38"/>
  <c r="T109" i="38"/>
  <c r="S109" i="38"/>
  <c r="R109" i="38"/>
  <c r="Q109" i="38"/>
  <c r="P109" i="38"/>
  <c r="BZ108" i="38"/>
  <c r="BY108" i="38"/>
  <c r="BX108" i="38"/>
  <c r="BW108" i="38"/>
  <c r="BV108" i="38"/>
  <c r="BU108" i="38"/>
  <c r="BT108" i="38"/>
  <c r="BS108" i="38"/>
  <c r="BR108" i="38"/>
  <c r="BQ108" i="38"/>
  <c r="BP108" i="38"/>
  <c r="BO108" i="38"/>
  <c r="BN108" i="38"/>
  <c r="BM108" i="38"/>
  <c r="BL108" i="38"/>
  <c r="BK108" i="38"/>
  <c r="BJ108" i="38"/>
  <c r="BI108" i="38"/>
  <c r="BH108" i="38"/>
  <c r="BG108" i="38"/>
  <c r="BF108" i="38"/>
  <c r="BE108" i="38"/>
  <c r="BD108" i="38"/>
  <c r="BC108" i="38"/>
  <c r="BB108" i="38"/>
  <c r="BA108" i="38"/>
  <c r="AZ108" i="38"/>
  <c r="AY108" i="38"/>
  <c r="AX108" i="38"/>
  <c r="AW108" i="38"/>
  <c r="AV108" i="38"/>
  <c r="AU108" i="38"/>
  <c r="AT108" i="38"/>
  <c r="AS108" i="38"/>
  <c r="AR108" i="38"/>
  <c r="AQ108" i="38"/>
  <c r="AP108" i="38"/>
  <c r="AO108" i="38"/>
  <c r="AN108" i="38"/>
  <c r="AM108" i="38"/>
  <c r="AL108" i="38"/>
  <c r="AK108" i="38"/>
  <c r="AJ108" i="38"/>
  <c r="AI108" i="38"/>
  <c r="AH108" i="38"/>
  <c r="AG108" i="38"/>
  <c r="AF108" i="38"/>
  <c r="AE108" i="38"/>
  <c r="AD108" i="38"/>
  <c r="AC108" i="38"/>
  <c r="AB108" i="38"/>
  <c r="AA108" i="38"/>
  <c r="Z108" i="38"/>
  <c r="Y108" i="38"/>
  <c r="X108" i="38"/>
  <c r="W108" i="38"/>
  <c r="V108" i="38"/>
  <c r="U108" i="38"/>
  <c r="T108" i="38"/>
  <c r="S108" i="38"/>
  <c r="R108" i="38"/>
  <c r="Q108" i="38"/>
  <c r="P108" i="38"/>
  <c r="BZ107" i="38"/>
  <c r="BY107" i="38"/>
  <c r="BX107" i="38"/>
  <c r="BW107" i="38"/>
  <c r="BV107" i="38"/>
  <c r="BU107" i="38"/>
  <c r="BT107" i="38"/>
  <c r="BS107" i="38"/>
  <c r="BR107" i="38"/>
  <c r="BQ107" i="38"/>
  <c r="BP107" i="38"/>
  <c r="BO107" i="38"/>
  <c r="BN107" i="38"/>
  <c r="BM107" i="38"/>
  <c r="BL107" i="38"/>
  <c r="BK107" i="38"/>
  <c r="BJ107" i="38"/>
  <c r="BI107" i="38"/>
  <c r="BH107" i="38"/>
  <c r="BG107" i="38"/>
  <c r="BF107" i="38"/>
  <c r="BE107" i="38"/>
  <c r="BD107" i="38"/>
  <c r="BC107" i="38"/>
  <c r="BB107" i="38"/>
  <c r="BA107" i="38"/>
  <c r="AZ107" i="38"/>
  <c r="AY107" i="38"/>
  <c r="AX107" i="38"/>
  <c r="AW107" i="38"/>
  <c r="AV107" i="38"/>
  <c r="AU107" i="38"/>
  <c r="AT107" i="38"/>
  <c r="AS107" i="38"/>
  <c r="AR107" i="38"/>
  <c r="AQ107" i="38"/>
  <c r="AP107" i="38"/>
  <c r="AO107" i="38"/>
  <c r="AN107" i="38"/>
  <c r="AM107" i="38"/>
  <c r="AL107" i="38"/>
  <c r="AK107" i="38"/>
  <c r="AJ107" i="38"/>
  <c r="AI107" i="38"/>
  <c r="AH107" i="38"/>
  <c r="AG107" i="38"/>
  <c r="AF107" i="38"/>
  <c r="AE107" i="38"/>
  <c r="AD107" i="38"/>
  <c r="AC107" i="38"/>
  <c r="AB107" i="38"/>
  <c r="AA107" i="38"/>
  <c r="Z107" i="38"/>
  <c r="Y107" i="38"/>
  <c r="X107" i="38"/>
  <c r="W107" i="38"/>
  <c r="V107" i="38"/>
  <c r="U107" i="38"/>
  <c r="T107" i="38"/>
  <c r="S107" i="38"/>
  <c r="R107" i="38"/>
  <c r="Q107" i="38"/>
  <c r="P107" i="38"/>
  <c r="BZ106" i="38"/>
  <c r="BY106" i="38"/>
  <c r="BX106" i="38"/>
  <c r="BW106" i="38"/>
  <c r="BV106" i="38"/>
  <c r="BU106" i="38"/>
  <c r="BT106" i="38"/>
  <c r="BS106" i="38"/>
  <c r="BR106" i="38"/>
  <c r="BQ106" i="38"/>
  <c r="BP106" i="38"/>
  <c r="BO106" i="38"/>
  <c r="BN106" i="38"/>
  <c r="BM106" i="38"/>
  <c r="BL106" i="38"/>
  <c r="BK106" i="38"/>
  <c r="BJ106" i="38"/>
  <c r="BI106" i="38"/>
  <c r="BH106" i="38"/>
  <c r="BG106" i="38"/>
  <c r="BF106" i="38"/>
  <c r="BE106" i="38"/>
  <c r="BD106" i="38"/>
  <c r="BC106" i="38"/>
  <c r="BB106" i="38"/>
  <c r="BA106" i="38"/>
  <c r="AZ106" i="38"/>
  <c r="AY106" i="38"/>
  <c r="AX106" i="38"/>
  <c r="AW106" i="38"/>
  <c r="AV106" i="38"/>
  <c r="AU106" i="38"/>
  <c r="AT106" i="38"/>
  <c r="AS106" i="38"/>
  <c r="AR106" i="38"/>
  <c r="AQ106" i="38"/>
  <c r="AP106" i="38"/>
  <c r="AO106" i="38"/>
  <c r="AN106" i="38"/>
  <c r="AM106" i="38"/>
  <c r="AL106" i="38"/>
  <c r="AK106" i="38"/>
  <c r="AJ106" i="38"/>
  <c r="AI106" i="38"/>
  <c r="AH106" i="38"/>
  <c r="AG106" i="38"/>
  <c r="AF106" i="38"/>
  <c r="AE106" i="38"/>
  <c r="AD106" i="38"/>
  <c r="AC106" i="38"/>
  <c r="AB106" i="38"/>
  <c r="AA106" i="38"/>
  <c r="Z106" i="38"/>
  <c r="Y106" i="38"/>
  <c r="X106" i="38"/>
  <c r="W106" i="38"/>
  <c r="V106" i="38"/>
  <c r="U106" i="38"/>
  <c r="T106" i="38"/>
  <c r="S106" i="38"/>
  <c r="R106" i="38"/>
  <c r="Q106" i="38"/>
  <c r="P106" i="38"/>
  <c r="BZ105" i="38"/>
  <c r="BY105" i="38"/>
  <c r="BX105" i="38"/>
  <c r="BW105" i="38"/>
  <c r="BV105" i="38"/>
  <c r="BU105" i="38"/>
  <c r="BT105" i="38"/>
  <c r="BS105" i="38"/>
  <c r="BR105" i="38"/>
  <c r="BQ105" i="38"/>
  <c r="BP105" i="38"/>
  <c r="BO105" i="38"/>
  <c r="BN105" i="38"/>
  <c r="BM105" i="38"/>
  <c r="BL105" i="38"/>
  <c r="BK105" i="38"/>
  <c r="BJ105" i="38"/>
  <c r="BI105" i="38"/>
  <c r="BH105" i="38"/>
  <c r="BG105" i="38"/>
  <c r="BF105" i="38"/>
  <c r="BE105" i="38"/>
  <c r="BD105" i="38"/>
  <c r="BC105" i="38"/>
  <c r="BB105" i="38"/>
  <c r="BA105" i="38"/>
  <c r="AZ105" i="38"/>
  <c r="AY105" i="38"/>
  <c r="AX105" i="38"/>
  <c r="AW105" i="38"/>
  <c r="AV105" i="38"/>
  <c r="AU105" i="38"/>
  <c r="AT105" i="38"/>
  <c r="AS105" i="38"/>
  <c r="AR105" i="38"/>
  <c r="AQ105" i="38"/>
  <c r="AP105" i="38"/>
  <c r="AO105" i="38"/>
  <c r="AN105" i="38"/>
  <c r="AM105" i="38"/>
  <c r="AL105" i="38"/>
  <c r="AK105" i="38"/>
  <c r="AJ105" i="38"/>
  <c r="AI105" i="38"/>
  <c r="AH105" i="38"/>
  <c r="AG105" i="38"/>
  <c r="AF105" i="38"/>
  <c r="AE105" i="38"/>
  <c r="AD105" i="38"/>
  <c r="AC105" i="38"/>
  <c r="AB105" i="38"/>
  <c r="AA105" i="38"/>
  <c r="Z105" i="38"/>
  <c r="Y105" i="38"/>
  <c r="X105" i="38"/>
  <c r="W105" i="38"/>
  <c r="V105" i="38"/>
  <c r="U105" i="38"/>
  <c r="T105" i="38"/>
  <c r="S105" i="38"/>
  <c r="R105" i="38"/>
  <c r="Q105" i="38"/>
  <c r="P105" i="38"/>
  <c r="BZ104" i="38"/>
  <c r="BY104" i="38"/>
  <c r="BX104" i="38"/>
  <c r="BW104" i="38"/>
  <c r="BV104" i="38"/>
  <c r="BU104" i="38"/>
  <c r="BT104" i="38"/>
  <c r="BS104" i="38"/>
  <c r="BR104" i="38"/>
  <c r="BQ104" i="38"/>
  <c r="BP104" i="38"/>
  <c r="BO104" i="38"/>
  <c r="BN104" i="38"/>
  <c r="BM104" i="38"/>
  <c r="BL104" i="38"/>
  <c r="BK104" i="38"/>
  <c r="BJ104" i="38"/>
  <c r="BI104" i="38"/>
  <c r="BH104" i="38"/>
  <c r="BG104" i="38"/>
  <c r="BF104" i="38"/>
  <c r="BE104" i="38"/>
  <c r="BD104" i="38"/>
  <c r="BC104" i="38"/>
  <c r="BB104" i="38"/>
  <c r="BA104" i="38"/>
  <c r="AZ104" i="38"/>
  <c r="AY104" i="38"/>
  <c r="AX104" i="38"/>
  <c r="AW104" i="38"/>
  <c r="AV104" i="38"/>
  <c r="AU104" i="38"/>
  <c r="AT104" i="38"/>
  <c r="AS104" i="38"/>
  <c r="AR104" i="38"/>
  <c r="AQ104" i="38"/>
  <c r="AP104" i="38"/>
  <c r="AO104" i="38"/>
  <c r="AN104" i="38"/>
  <c r="AM104" i="38"/>
  <c r="AL104" i="38"/>
  <c r="AK104" i="38"/>
  <c r="AJ104" i="38"/>
  <c r="AI104" i="38"/>
  <c r="AH104" i="38"/>
  <c r="AG104" i="38"/>
  <c r="AF104" i="38"/>
  <c r="AE104" i="38"/>
  <c r="AD104" i="38"/>
  <c r="AC104" i="38"/>
  <c r="AB104" i="38"/>
  <c r="AA104" i="38"/>
  <c r="Z104" i="38"/>
  <c r="Y104" i="38"/>
  <c r="X104" i="38"/>
  <c r="W104" i="38"/>
  <c r="V104" i="38"/>
  <c r="U104" i="38"/>
  <c r="T104" i="38"/>
  <c r="S104" i="38"/>
  <c r="R104" i="38"/>
  <c r="Q104" i="38"/>
  <c r="P104" i="38"/>
  <c r="BZ103" i="38"/>
  <c r="BY103" i="38"/>
  <c r="BX103" i="38"/>
  <c r="BW103" i="38"/>
  <c r="BV103" i="38"/>
  <c r="BU103" i="38"/>
  <c r="BT103" i="38"/>
  <c r="BS103" i="38"/>
  <c r="BR103" i="38"/>
  <c r="BQ103" i="38"/>
  <c r="BP103" i="38"/>
  <c r="BO103" i="38"/>
  <c r="BN103" i="38"/>
  <c r="BM103" i="38"/>
  <c r="BL103" i="38"/>
  <c r="BK103" i="38"/>
  <c r="BJ103" i="38"/>
  <c r="BI103" i="38"/>
  <c r="BH103" i="38"/>
  <c r="BG103" i="38"/>
  <c r="BF103" i="38"/>
  <c r="BE103" i="38"/>
  <c r="BD103" i="38"/>
  <c r="BC103" i="38"/>
  <c r="BB103" i="38"/>
  <c r="BA103" i="38"/>
  <c r="AZ103" i="38"/>
  <c r="AY103" i="38"/>
  <c r="AX103" i="38"/>
  <c r="AW103" i="38"/>
  <c r="AV103" i="38"/>
  <c r="AU103" i="38"/>
  <c r="AT103" i="38"/>
  <c r="AS103" i="38"/>
  <c r="AR103" i="38"/>
  <c r="AQ103" i="38"/>
  <c r="AP103" i="38"/>
  <c r="AO103" i="38"/>
  <c r="AN103" i="38"/>
  <c r="AM103" i="38"/>
  <c r="AL103" i="38"/>
  <c r="AK103" i="38"/>
  <c r="AJ103" i="38"/>
  <c r="AI103" i="38"/>
  <c r="AH103" i="38"/>
  <c r="AG103" i="38"/>
  <c r="AF103" i="38"/>
  <c r="AE103" i="38"/>
  <c r="AD103" i="38"/>
  <c r="AC103" i="38"/>
  <c r="AB103" i="38"/>
  <c r="AA103" i="38"/>
  <c r="Z103" i="38"/>
  <c r="Y103" i="38"/>
  <c r="X103" i="38"/>
  <c r="W103" i="38"/>
  <c r="V103" i="38"/>
  <c r="U103" i="38"/>
  <c r="T103" i="38"/>
  <c r="S103" i="38"/>
  <c r="R103" i="38"/>
  <c r="Q103" i="38"/>
  <c r="P103" i="38"/>
  <c r="BZ102" i="38"/>
  <c r="BY102" i="38"/>
  <c r="BX102" i="38"/>
  <c r="BW102" i="38"/>
  <c r="BV102" i="38"/>
  <c r="BU102" i="38"/>
  <c r="BT102" i="38"/>
  <c r="BS102" i="38"/>
  <c r="BR102" i="38"/>
  <c r="BQ102" i="38"/>
  <c r="BP102" i="38"/>
  <c r="BO102" i="38"/>
  <c r="BN102" i="38"/>
  <c r="BM102" i="38"/>
  <c r="BL102" i="38"/>
  <c r="BK102" i="38"/>
  <c r="BJ102" i="38"/>
  <c r="BI102" i="38"/>
  <c r="BH102" i="38"/>
  <c r="BG102" i="38"/>
  <c r="BF102" i="38"/>
  <c r="BE102" i="38"/>
  <c r="BD102" i="38"/>
  <c r="BC102" i="38"/>
  <c r="BB102" i="38"/>
  <c r="BA102" i="38"/>
  <c r="AZ102" i="38"/>
  <c r="AY102" i="38"/>
  <c r="AX102" i="38"/>
  <c r="AW102" i="38"/>
  <c r="AV102" i="38"/>
  <c r="AU102" i="38"/>
  <c r="AT102" i="38"/>
  <c r="AS102" i="38"/>
  <c r="AR102" i="38"/>
  <c r="AQ102" i="38"/>
  <c r="AP102" i="38"/>
  <c r="AO102" i="38"/>
  <c r="AN102" i="38"/>
  <c r="AM102" i="38"/>
  <c r="AL102" i="38"/>
  <c r="AK102" i="38"/>
  <c r="AJ102" i="38"/>
  <c r="AI102" i="38"/>
  <c r="AH102" i="38"/>
  <c r="AG102" i="38"/>
  <c r="AF102" i="38"/>
  <c r="AE102" i="38"/>
  <c r="AD102" i="38"/>
  <c r="AC102" i="38"/>
  <c r="AB102" i="38"/>
  <c r="AA102" i="38"/>
  <c r="Z102" i="38"/>
  <c r="Y102" i="38"/>
  <c r="X102" i="38"/>
  <c r="W102" i="38"/>
  <c r="V102" i="38"/>
  <c r="U102" i="38"/>
  <c r="T102" i="38"/>
  <c r="S102" i="38"/>
  <c r="R102" i="38"/>
  <c r="Q102" i="38"/>
  <c r="P102" i="38"/>
  <c r="BZ101" i="38"/>
  <c r="BY101" i="38"/>
  <c r="BX101" i="38"/>
  <c r="BW101" i="38"/>
  <c r="BV101" i="38"/>
  <c r="BU101" i="38"/>
  <c r="BT101" i="38"/>
  <c r="BS101" i="38"/>
  <c r="BR101" i="38"/>
  <c r="BQ101" i="38"/>
  <c r="BP101" i="38"/>
  <c r="BO101" i="38"/>
  <c r="BN101" i="38"/>
  <c r="BM101" i="38"/>
  <c r="BL101" i="38"/>
  <c r="BK101" i="38"/>
  <c r="BJ101" i="38"/>
  <c r="BI101" i="38"/>
  <c r="BH101" i="38"/>
  <c r="BG101" i="38"/>
  <c r="BF101" i="38"/>
  <c r="BE101" i="38"/>
  <c r="BD101" i="38"/>
  <c r="BC101" i="38"/>
  <c r="BB101" i="38"/>
  <c r="BA101" i="38"/>
  <c r="AZ101" i="38"/>
  <c r="AY101" i="38"/>
  <c r="AX101" i="38"/>
  <c r="AW101" i="38"/>
  <c r="AV101" i="38"/>
  <c r="AU101" i="38"/>
  <c r="AT101" i="38"/>
  <c r="AS101" i="38"/>
  <c r="AR101" i="38"/>
  <c r="AQ101" i="38"/>
  <c r="AP101" i="38"/>
  <c r="AO101" i="38"/>
  <c r="AN101" i="38"/>
  <c r="AM101" i="38"/>
  <c r="AL101" i="38"/>
  <c r="AK101" i="38"/>
  <c r="AJ101" i="38"/>
  <c r="AI101" i="38"/>
  <c r="AH101" i="38"/>
  <c r="AG101" i="38"/>
  <c r="AF101" i="38"/>
  <c r="AE101" i="38"/>
  <c r="AD101" i="38"/>
  <c r="AC101" i="38"/>
  <c r="AB101" i="38"/>
  <c r="AA101" i="38"/>
  <c r="Z101" i="38"/>
  <c r="Y101" i="38"/>
  <c r="X101" i="38"/>
  <c r="W101" i="38"/>
  <c r="V101" i="38"/>
  <c r="U101" i="38"/>
  <c r="T101" i="38"/>
  <c r="S101" i="38"/>
  <c r="R101" i="38"/>
  <c r="Q101" i="38"/>
  <c r="P101" i="38"/>
  <c r="BZ100" i="38"/>
  <c r="BY100" i="38"/>
  <c r="BX100" i="38"/>
  <c r="BW100" i="38"/>
  <c r="BV100" i="38"/>
  <c r="BU100" i="38"/>
  <c r="BT100" i="38"/>
  <c r="BS100" i="38"/>
  <c r="BR100" i="38"/>
  <c r="BQ100" i="38"/>
  <c r="BP100" i="38"/>
  <c r="BO100" i="38"/>
  <c r="BN100" i="38"/>
  <c r="BM100" i="38"/>
  <c r="BL100" i="38"/>
  <c r="BK100" i="38"/>
  <c r="BJ100" i="38"/>
  <c r="BI100" i="38"/>
  <c r="BH100" i="38"/>
  <c r="BG100" i="38"/>
  <c r="BF100" i="38"/>
  <c r="BE100" i="38"/>
  <c r="BD100" i="38"/>
  <c r="BC100" i="38"/>
  <c r="BB100" i="38"/>
  <c r="BA100" i="38"/>
  <c r="AZ100" i="38"/>
  <c r="AY100" i="38"/>
  <c r="AX100" i="38"/>
  <c r="AW100" i="38"/>
  <c r="AV100" i="38"/>
  <c r="AU100" i="38"/>
  <c r="AT100" i="38"/>
  <c r="AS100" i="38"/>
  <c r="AR100" i="38"/>
  <c r="AQ100" i="38"/>
  <c r="AP100" i="38"/>
  <c r="AO100" i="38"/>
  <c r="AN100" i="38"/>
  <c r="AM100" i="38"/>
  <c r="AL100" i="38"/>
  <c r="AK100" i="38"/>
  <c r="AJ100" i="38"/>
  <c r="AI100" i="38"/>
  <c r="AH100" i="38"/>
  <c r="AG100" i="38"/>
  <c r="AF100" i="38"/>
  <c r="AE100" i="38"/>
  <c r="AD100" i="38"/>
  <c r="AC100" i="38"/>
  <c r="AB100" i="38"/>
  <c r="AA100" i="38"/>
  <c r="Z100" i="38"/>
  <c r="Y100" i="38"/>
  <c r="X100" i="38"/>
  <c r="W100" i="38"/>
  <c r="V100" i="38"/>
  <c r="U100" i="38"/>
  <c r="T100" i="38"/>
  <c r="S100" i="38"/>
  <c r="R100" i="38"/>
  <c r="Q100" i="38"/>
  <c r="P100" i="38"/>
  <c r="BZ99" i="38"/>
  <c r="BY99" i="38"/>
  <c r="BX99" i="38"/>
  <c r="BW99" i="38"/>
  <c r="BV99" i="38"/>
  <c r="BU99" i="38"/>
  <c r="BT99" i="38"/>
  <c r="BS99" i="38"/>
  <c r="BR99" i="38"/>
  <c r="BQ99" i="38"/>
  <c r="BP99" i="38"/>
  <c r="BO99" i="38"/>
  <c r="BN99" i="38"/>
  <c r="BM99" i="38"/>
  <c r="BL99" i="38"/>
  <c r="BK99" i="38"/>
  <c r="BJ99" i="38"/>
  <c r="BI99" i="38"/>
  <c r="BH99" i="38"/>
  <c r="BG99" i="38"/>
  <c r="BF99" i="38"/>
  <c r="BE99" i="38"/>
  <c r="BD99" i="38"/>
  <c r="BC99" i="38"/>
  <c r="BB99" i="38"/>
  <c r="BA99" i="38"/>
  <c r="AZ99" i="38"/>
  <c r="AY99" i="38"/>
  <c r="AX99" i="38"/>
  <c r="AW99" i="38"/>
  <c r="AV99" i="38"/>
  <c r="AU99" i="38"/>
  <c r="AT99" i="38"/>
  <c r="AS99" i="38"/>
  <c r="AR99" i="38"/>
  <c r="AQ99" i="38"/>
  <c r="AP99" i="38"/>
  <c r="AO99" i="38"/>
  <c r="AN99" i="38"/>
  <c r="AM99" i="38"/>
  <c r="AL99" i="38"/>
  <c r="AK99" i="38"/>
  <c r="AJ99" i="38"/>
  <c r="AI99" i="38"/>
  <c r="AH99" i="38"/>
  <c r="AG99" i="38"/>
  <c r="AF99" i="38"/>
  <c r="AE99" i="38"/>
  <c r="AD99" i="38"/>
  <c r="AC99" i="38"/>
  <c r="AB99" i="38"/>
  <c r="AA99" i="38"/>
  <c r="Z99" i="38"/>
  <c r="Y99" i="38"/>
  <c r="X99" i="38"/>
  <c r="W99" i="38"/>
  <c r="V99" i="38"/>
  <c r="U99" i="38"/>
  <c r="T99" i="38"/>
  <c r="S99" i="38"/>
  <c r="R99" i="38"/>
  <c r="Q99" i="38"/>
  <c r="P99" i="38"/>
  <c r="BZ98" i="38"/>
  <c r="BY98" i="38"/>
  <c r="BX98" i="38"/>
  <c r="BW98" i="38"/>
  <c r="BV98" i="38"/>
  <c r="BU98" i="38"/>
  <c r="BT98" i="38"/>
  <c r="BS98" i="38"/>
  <c r="BR98" i="38"/>
  <c r="BQ98" i="38"/>
  <c r="BP98" i="38"/>
  <c r="BO98" i="38"/>
  <c r="BN98" i="38"/>
  <c r="BM98" i="38"/>
  <c r="BL98" i="38"/>
  <c r="BK98" i="38"/>
  <c r="BJ98" i="38"/>
  <c r="BI98" i="38"/>
  <c r="BH98" i="38"/>
  <c r="BG98" i="38"/>
  <c r="BF98" i="38"/>
  <c r="BE98" i="38"/>
  <c r="BD98" i="38"/>
  <c r="BC98" i="38"/>
  <c r="BB98" i="38"/>
  <c r="BA98" i="38"/>
  <c r="AZ98" i="38"/>
  <c r="AY98" i="38"/>
  <c r="AX98" i="38"/>
  <c r="AW98" i="38"/>
  <c r="AV98" i="38"/>
  <c r="AU98" i="38"/>
  <c r="AT98" i="38"/>
  <c r="AS98" i="38"/>
  <c r="AR98" i="38"/>
  <c r="AQ98" i="38"/>
  <c r="AP98" i="38"/>
  <c r="AO98" i="38"/>
  <c r="AN98" i="38"/>
  <c r="AM98" i="38"/>
  <c r="AL98" i="38"/>
  <c r="AK98" i="38"/>
  <c r="AJ98" i="38"/>
  <c r="AI98" i="38"/>
  <c r="AH98" i="38"/>
  <c r="AG98" i="38"/>
  <c r="AF98" i="38"/>
  <c r="AE98" i="38"/>
  <c r="AD98" i="38"/>
  <c r="AC98" i="38"/>
  <c r="AB98" i="38"/>
  <c r="AA98" i="38"/>
  <c r="Z98" i="38"/>
  <c r="Y98" i="38"/>
  <c r="X98" i="38"/>
  <c r="W98" i="38"/>
  <c r="V98" i="38"/>
  <c r="U98" i="38"/>
  <c r="T98" i="38"/>
  <c r="S98" i="38"/>
  <c r="R98" i="38"/>
  <c r="Q98" i="38"/>
  <c r="P98" i="38"/>
  <c r="BZ97" i="38"/>
  <c r="BY97" i="38"/>
  <c r="BX97" i="38"/>
  <c r="BW97" i="38"/>
  <c r="BV97" i="38"/>
  <c r="BU97" i="38"/>
  <c r="BT97" i="38"/>
  <c r="BS97" i="38"/>
  <c r="BR97" i="38"/>
  <c r="BQ97" i="38"/>
  <c r="BP97" i="38"/>
  <c r="BO97" i="38"/>
  <c r="BN97" i="38"/>
  <c r="BM97" i="38"/>
  <c r="BL97" i="38"/>
  <c r="BK97" i="38"/>
  <c r="BJ97" i="38"/>
  <c r="BI97" i="38"/>
  <c r="BH97" i="38"/>
  <c r="BG97" i="38"/>
  <c r="BF97" i="38"/>
  <c r="BE97" i="38"/>
  <c r="BD97" i="38"/>
  <c r="BC97" i="38"/>
  <c r="BB97" i="38"/>
  <c r="BA97" i="38"/>
  <c r="AZ97" i="38"/>
  <c r="AY97" i="38"/>
  <c r="AX97" i="38"/>
  <c r="AW97" i="38"/>
  <c r="AV97" i="38"/>
  <c r="AU97" i="38"/>
  <c r="AT97" i="38"/>
  <c r="AS97" i="38"/>
  <c r="AR97" i="38"/>
  <c r="AQ97" i="38"/>
  <c r="AP97" i="38"/>
  <c r="AO97" i="38"/>
  <c r="AN97" i="38"/>
  <c r="AM97" i="38"/>
  <c r="AL97" i="38"/>
  <c r="AK97" i="38"/>
  <c r="AJ97" i="38"/>
  <c r="AI97" i="38"/>
  <c r="AH97" i="38"/>
  <c r="AG97" i="38"/>
  <c r="AF97" i="38"/>
  <c r="AE97" i="38"/>
  <c r="AD97" i="38"/>
  <c r="AC97" i="38"/>
  <c r="AB97" i="38"/>
  <c r="AA97" i="38"/>
  <c r="Z97" i="38"/>
  <c r="Y97" i="38"/>
  <c r="X97" i="38"/>
  <c r="W97" i="38"/>
  <c r="V97" i="38"/>
  <c r="U97" i="38"/>
  <c r="T97" i="38"/>
  <c r="S97" i="38"/>
  <c r="R97" i="38"/>
  <c r="Q97" i="38"/>
  <c r="P97" i="38"/>
  <c r="BZ96" i="38"/>
  <c r="BY96" i="38"/>
  <c r="BX96" i="38"/>
  <c r="BW96" i="38"/>
  <c r="BV96" i="38"/>
  <c r="BU96" i="38"/>
  <c r="BT96" i="38"/>
  <c r="BS96" i="38"/>
  <c r="BR96" i="38"/>
  <c r="BQ96" i="38"/>
  <c r="BP96" i="38"/>
  <c r="BO96" i="38"/>
  <c r="BN96" i="38"/>
  <c r="BM96" i="38"/>
  <c r="BL96" i="38"/>
  <c r="BK96" i="38"/>
  <c r="BJ96" i="38"/>
  <c r="BI96" i="38"/>
  <c r="BH96" i="38"/>
  <c r="BG96" i="38"/>
  <c r="BF96" i="38"/>
  <c r="BE96" i="38"/>
  <c r="BD96" i="38"/>
  <c r="BC96" i="38"/>
  <c r="BB96" i="38"/>
  <c r="BA96" i="38"/>
  <c r="AZ96" i="38"/>
  <c r="AY96" i="38"/>
  <c r="AX96" i="38"/>
  <c r="AW96" i="38"/>
  <c r="AV96" i="38"/>
  <c r="AU96" i="38"/>
  <c r="AT96" i="38"/>
  <c r="AS96" i="38"/>
  <c r="AR96" i="38"/>
  <c r="AQ96" i="38"/>
  <c r="AP96" i="38"/>
  <c r="AO96" i="38"/>
  <c r="AN96" i="38"/>
  <c r="AM96" i="38"/>
  <c r="AL96" i="38"/>
  <c r="AK96" i="38"/>
  <c r="AJ96" i="38"/>
  <c r="AI96" i="38"/>
  <c r="AH96" i="38"/>
  <c r="AG96" i="38"/>
  <c r="AF96" i="38"/>
  <c r="AE96" i="38"/>
  <c r="AD96" i="38"/>
  <c r="AC96" i="38"/>
  <c r="AB96" i="38"/>
  <c r="AA96" i="38"/>
  <c r="Z96" i="38"/>
  <c r="Y96" i="38"/>
  <c r="X96" i="38"/>
  <c r="W96" i="38"/>
  <c r="V96" i="38"/>
  <c r="U96" i="38"/>
  <c r="T96" i="38"/>
  <c r="S96" i="38"/>
  <c r="R96" i="38"/>
  <c r="Q96" i="38"/>
  <c r="P96" i="38"/>
  <c r="BZ95" i="38"/>
  <c r="BY95" i="38"/>
  <c r="BX95" i="38"/>
  <c r="BW95" i="38"/>
  <c r="BV95" i="38"/>
  <c r="BU95" i="38"/>
  <c r="BT95" i="38"/>
  <c r="BS95" i="38"/>
  <c r="BR95" i="38"/>
  <c r="BQ95" i="38"/>
  <c r="BP95" i="38"/>
  <c r="BO95" i="38"/>
  <c r="BN95" i="38"/>
  <c r="BM95" i="38"/>
  <c r="BL95" i="38"/>
  <c r="BK95" i="38"/>
  <c r="BJ95" i="38"/>
  <c r="BI95" i="38"/>
  <c r="BH95" i="38"/>
  <c r="BG95" i="38"/>
  <c r="BF95" i="38"/>
  <c r="BE95" i="38"/>
  <c r="BD95" i="38"/>
  <c r="BC95" i="38"/>
  <c r="BB95" i="38"/>
  <c r="BA95" i="38"/>
  <c r="AZ95" i="38"/>
  <c r="AY95" i="38"/>
  <c r="AX95" i="38"/>
  <c r="AW95" i="38"/>
  <c r="AV95" i="38"/>
  <c r="AU95" i="38"/>
  <c r="AT95" i="38"/>
  <c r="AS95" i="38"/>
  <c r="AR95" i="38"/>
  <c r="AQ95" i="38"/>
  <c r="AP95" i="38"/>
  <c r="AO95" i="38"/>
  <c r="AN95" i="38"/>
  <c r="AM95" i="38"/>
  <c r="AL95" i="38"/>
  <c r="AK95" i="38"/>
  <c r="AJ95" i="38"/>
  <c r="AI95" i="38"/>
  <c r="AH95" i="38"/>
  <c r="AG95" i="38"/>
  <c r="AF95" i="38"/>
  <c r="AE95" i="38"/>
  <c r="AD95" i="38"/>
  <c r="AC95" i="38"/>
  <c r="AB95" i="38"/>
  <c r="AA95" i="38"/>
  <c r="Z95" i="38"/>
  <c r="Y95" i="38"/>
  <c r="X95" i="38"/>
  <c r="W95" i="38"/>
  <c r="V95" i="38"/>
  <c r="U95" i="38"/>
  <c r="T95" i="38"/>
  <c r="S95" i="38"/>
  <c r="R95" i="38"/>
  <c r="Q95" i="38"/>
  <c r="P95" i="38"/>
  <c r="BZ94" i="38"/>
  <c r="BY94" i="38"/>
  <c r="BX94" i="38"/>
  <c r="BW94" i="38"/>
  <c r="BV94" i="38"/>
  <c r="BU94" i="38"/>
  <c r="BT94" i="38"/>
  <c r="BS94" i="38"/>
  <c r="BR94" i="38"/>
  <c r="BQ94" i="38"/>
  <c r="BP94" i="38"/>
  <c r="BO94" i="38"/>
  <c r="BN94" i="38"/>
  <c r="BM94" i="38"/>
  <c r="BL94" i="38"/>
  <c r="BK94" i="38"/>
  <c r="BJ94" i="38"/>
  <c r="BI94" i="38"/>
  <c r="BH94" i="38"/>
  <c r="BG94" i="38"/>
  <c r="BF94" i="38"/>
  <c r="BE94" i="38"/>
  <c r="BD94" i="38"/>
  <c r="BC94" i="38"/>
  <c r="BB94" i="38"/>
  <c r="BA94" i="38"/>
  <c r="AZ94" i="38"/>
  <c r="AY94" i="38"/>
  <c r="AX94" i="38"/>
  <c r="AW94" i="38"/>
  <c r="AV94" i="38"/>
  <c r="AU94" i="38"/>
  <c r="AT94" i="38"/>
  <c r="AS94" i="38"/>
  <c r="AR94" i="38"/>
  <c r="AQ94" i="38"/>
  <c r="AP94" i="38"/>
  <c r="AO94" i="38"/>
  <c r="AN94" i="38"/>
  <c r="AM94" i="38"/>
  <c r="AL94" i="38"/>
  <c r="AK94" i="38"/>
  <c r="AJ94" i="38"/>
  <c r="AI94" i="38"/>
  <c r="AH94" i="38"/>
  <c r="AG94" i="38"/>
  <c r="AF94" i="38"/>
  <c r="AE94" i="38"/>
  <c r="AD94" i="38"/>
  <c r="AC94" i="38"/>
  <c r="AB94" i="38"/>
  <c r="AA94" i="38"/>
  <c r="Z94" i="38"/>
  <c r="Y94" i="38"/>
  <c r="X94" i="38"/>
  <c r="W94" i="38"/>
  <c r="V94" i="38"/>
  <c r="U94" i="38"/>
  <c r="T94" i="38"/>
  <c r="S94" i="38"/>
  <c r="R94" i="38"/>
  <c r="Q94" i="38"/>
  <c r="P94" i="38"/>
  <c r="BZ93" i="38"/>
  <c r="BY93" i="38"/>
  <c r="BX93" i="38"/>
  <c r="BW93" i="38"/>
  <c r="BV93" i="38"/>
  <c r="BU93" i="38"/>
  <c r="BT93" i="38"/>
  <c r="BS93" i="38"/>
  <c r="BR93" i="38"/>
  <c r="BQ93" i="38"/>
  <c r="BP93" i="38"/>
  <c r="BO93" i="38"/>
  <c r="BN93" i="38"/>
  <c r="BM93" i="38"/>
  <c r="BL93" i="38"/>
  <c r="BK93" i="38"/>
  <c r="BJ93" i="38"/>
  <c r="BI93" i="38"/>
  <c r="BH93" i="38"/>
  <c r="BG93" i="38"/>
  <c r="BF93" i="38"/>
  <c r="BE93" i="38"/>
  <c r="BD93" i="38"/>
  <c r="BC93" i="38"/>
  <c r="BB93" i="38"/>
  <c r="BA93" i="38"/>
  <c r="AZ93" i="38"/>
  <c r="AY93" i="38"/>
  <c r="AX93" i="38"/>
  <c r="AW93" i="38"/>
  <c r="AV93" i="38"/>
  <c r="AU93" i="38"/>
  <c r="AT93" i="38"/>
  <c r="AS93" i="38"/>
  <c r="AR93" i="38"/>
  <c r="AQ93" i="38"/>
  <c r="AP93" i="38"/>
  <c r="AO93" i="38"/>
  <c r="AN93" i="38"/>
  <c r="AM93" i="38"/>
  <c r="AL93" i="38"/>
  <c r="AK93" i="38"/>
  <c r="AJ93" i="38"/>
  <c r="AI93" i="38"/>
  <c r="AH93" i="38"/>
  <c r="AG93" i="38"/>
  <c r="AF93" i="38"/>
  <c r="AE93" i="38"/>
  <c r="AD93" i="38"/>
  <c r="AC93" i="38"/>
  <c r="AB93" i="38"/>
  <c r="AA93" i="38"/>
  <c r="Z93" i="38"/>
  <c r="Y93" i="38"/>
  <c r="X93" i="38"/>
  <c r="W93" i="38"/>
  <c r="V93" i="38"/>
  <c r="U93" i="38"/>
  <c r="T93" i="38"/>
  <c r="S93" i="38"/>
  <c r="R93" i="38"/>
  <c r="Q93" i="38"/>
  <c r="P93" i="38"/>
  <c r="BZ92" i="38"/>
  <c r="BY92" i="38"/>
  <c r="BX92" i="38"/>
  <c r="BW92" i="38"/>
  <c r="BV92" i="38"/>
  <c r="BU92" i="38"/>
  <c r="BT92" i="38"/>
  <c r="BS92" i="38"/>
  <c r="BR92" i="38"/>
  <c r="BQ92" i="38"/>
  <c r="BP92" i="38"/>
  <c r="BO92" i="38"/>
  <c r="BN92" i="38"/>
  <c r="BM92" i="38"/>
  <c r="BL92" i="38"/>
  <c r="BK92" i="38"/>
  <c r="BJ92" i="38"/>
  <c r="BI92" i="38"/>
  <c r="BH92" i="38"/>
  <c r="BG92" i="38"/>
  <c r="BF92" i="38"/>
  <c r="BE92" i="38"/>
  <c r="BD92" i="38"/>
  <c r="BC92" i="38"/>
  <c r="BB92" i="38"/>
  <c r="BA92" i="38"/>
  <c r="AZ92" i="38"/>
  <c r="AY92" i="38"/>
  <c r="AX92" i="38"/>
  <c r="AW92" i="38"/>
  <c r="AV92" i="38"/>
  <c r="AU92" i="38"/>
  <c r="AT92" i="38"/>
  <c r="AS92" i="38"/>
  <c r="AR92" i="38"/>
  <c r="AQ92" i="38"/>
  <c r="AP92" i="38"/>
  <c r="AO92" i="38"/>
  <c r="AN92" i="38"/>
  <c r="AM92" i="38"/>
  <c r="AL92" i="38"/>
  <c r="AK92" i="38"/>
  <c r="AJ92" i="38"/>
  <c r="AI92" i="38"/>
  <c r="AH92" i="38"/>
  <c r="AG92" i="38"/>
  <c r="AF92" i="38"/>
  <c r="AE92" i="38"/>
  <c r="AD92" i="38"/>
  <c r="AC92" i="38"/>
  <c r="AB92" i="38"/>
  <c r="AA92" i="38"/>
  <c r="Z92" i="38"/>
  <c r="Y92" i="38"/>
  <c r="X92" i="38"/>
  <c r="W92" i="38"/>
  <c r="V92" i="38"/>
  <c r="U92" i="38"/>
  <c r="T92" i="38"/>
  <c r="S92" i="38"/>
  <c r="R92" i="38"/>
  <c r="Q92" i="38"/>
  <c r="P92" i="38"/>
  <c r="BZ91" i="38"/>
  <c r="BY91" i="38"/>
  <c r="BX91" i="38"/>
  <c r="BW91" i="38"/>
  <c r="BV91" i="38"/>
  <c r="BU91" i="38"/>
  <c r="BT91" i="38"/>
  <c r="BS91" i="38"/>
  <c r="BR91" i="38"/>
  <c r="BQ91" i="38"/>
  <c r="BP91" i="38"/>
  <c r="BO91" i="38"/>
  <c r="BN91" i="38"/>
  <c r="BM91" i="38"/>
  <c r="BL91" i="38"/>
  <c r="BK91" i="38"/>
  <c r="BJ91" i="38"/>
  <c r="BI91" i="38"/>
  <c r="BH91" i="38"/>
  <c r="BG91" i="38"/>
  <c r="BF91" i="38"/>
  <c r="BE91" i="38"/>
  <c r="BD91" i="38"/>
  <c r="BC91" i="38"/>
  <c r="BB91" i="38"/>
  <c r="BA91" i="38"/>
  <c r="AZ91" i="38"/>
  <c r="AY91" i="38"/>
  <c r="AX91" i="38"/>
  <c r="AW91" i="38"/>
  <c r="AV91" i="38"/>
  <c r="AU91" i="38"/>
  <c r="AT91" i="38"/>
  <c r="AS91" i="38"/>
  <c r="AR91" i="38"/>
  <c r="AQ91" i="38"/>
  <c r="AP91" i="38"/>
  <c r="AO91" i="38"/>
  <c r="AN91" i="38"/>
  <c r="AM91" i="38"/>
  <c r="AL91" i="38"/>
  <c r="AK91" i="38"/>
  <c r="AJ91" i="38"/>
  <c r="AI91" i="38"/>
  <c r="AH91" i="38"/>
  <c r="AG91" i="38"/>
  <c r="AF91" i="38"/>
  <c r="AE91" i="38"/>
  <c r="AD91" i="38"/>
  <c r="AC91" i="38"/>
  <c r="AB91" i="38"/>
  <c r="AA91" i="38"/>
  <c r="Z91" i="38"/>
  <c r="Y91" i="38"/>
  <c r="X91" i="38"/>
  <c r="W91" i="38"/>
  <c r="V91" i="38"/>
  <c r="U91" i="38"/>
  <c r="T91" i="38"/>
  <c r="S91" i="38"/>
  <c r="R91" i="38"/>
  <c r="Q91" i="38"/>
  <c r="P91" i="38"/>
  <c r="BZ90" i="38"/>
  <c r="BY90" i="38"/>
  <c r="BX90" i="38"/>
  <c r="BW90" i="38"/>
  <c r="BV90" i="38"/>
  <c r="BU90" i="38"/>
  <c r="BT90" i="38"/>
  <c r="BS90" i="38"/>
  <c r="BR90" i="38"/>
  <c r="BQ90" i="38"/>
  <c r="BP90" i="38"/>
  <c r="BO90" i="38"/>
  <c r="BN90" i="38"/>
  <c r="BM90" i="38"/>
  <c r="BL90" i="38"/>
  <c r="BK90" i="38"/>
  <c r="BJ90" i="38"/>
  <c r="BI90" i="38"/>
  <c r="BH90" i="38"/>
  <c r="BG90" i="38"/>
  <c r="BF90" i="38"/>
  <c r="BE90" i="38"/>
  <c r="BD90" i="38"/>
  <c r="BC90" i="38"/>
  <c r="BB90" i="38"/>
  <c r="BA90" i="38"/>
  <c r="AZ90" i="38"/>
  <c r="AY90" i="38"/>
  <c r="AX90" i="38"/>
  <c r="AW90" i="38"/>
  <c r="AV90" i="38"/>
  <c r="AU90" i="38"/>
  <c r="AT90" i="38"/>
  <c r="AS90" i="38"/>
  <c r="AR90" i="38"/>
  <c r="AQ90" i="38"/>
  <c r="AP90" i="38"/>
  <c r="AO90" i="38"/>
  <c r="AN90" i="38"/>
  <c r="AM90" i="38"/>
  <c r="AL90" i="38"/>
  <c r="AK90" i="38"/>
  <c r="AJ90" i="38"/>
  <c r="AI90" i="38"/>
  <c r="AH90" i="38"/>
  <c r="AG90" i="38"/>
  <c r="AF90" i="38"/>
  <c r="AE90" i="38"/>
  <c r="AD90" i="38"/>
  <c r="AC90" i="38"/>
  <c r="AB90" i="38"/>
  <c r="AA90" i="38"/>
  <c r="Z90" i="38"/>
  <c r="Y90" i="38"/>
  <c r="X90" i="38"/>
  <c r="W90" i="38"/>
  <c r="V90" i="38"/>
  <c r="U90" i="38"/>
  <c r="T90" i="38"/>
  <c r="S90" i="38"/>
  <c r="R90" i="38"/>
  <c r="Q90" i="38"/>
  <c r="P90" i="38"/>
  <c r="BZ89" i="38"/>
  <c r="BY89" i="38"/>
  <c r="BX89" i="38"/>
  <c r="BW89" i="38"/>
  <c r="BV89" i="38"/>
  <c r="BU89" i="38"/>
  <c r="BT89" i="38"/>
  <c r="BS89" i="38"/>
  <c r="BR89" i="38"/>
  <c r="BQ89" i="38"/>
  <c r="BP89" i="38"/>
  <c r="BO89" i="38"/>
  <c r="BN89" i="38"/>
  <c r="BM89" i="38"/>
  <c r="BL89" i="38"/>
  <c r="BK89" i="38"/>
  <c r="BJ89" i="38"/>
  <c r="BI89" i="38"/>
  <c r="BH89" i="38"/>
  <c r="BG89" i="38"/>
  <c r="BF89" i="38"/>
  <c r="BE89" i="38"/>
  <c r="BD89" i="38"/>
  <c r="BC89" i="38"/>
  <c r="BB89" i="38"/>
  <c r="BA89" i="38"/>
  <c r="AZ89" i="38"/>
  <c r="AY89" i="38"/>
  <c r="AX89" i="38"/>
  <c r="AW89" i="38"/>
  <c r="AV89" i="38"/>
  <c r="AU89" i="38"/>
  <c r="AT89" i="38"/>
  <c r="AS89" i="38"/>
  <c r="AR89" i="38"/>
  <c r="AQ89" i="38"/>
  <c r="AP89" i="38"/>
  <c r="AO89" i="38"/>
  <c r="AN89" i="38"/>
  <c r="AM89" i="38"/>
  <c r="AL89" i="38"/>
  <c r="AK89" i="38"/>
  <c r="AJ89" i="38"/>
  <c r="AI89" i="38"/>
  <c r="AH89" i="38"/>
  <c r="AG89" i="38"/>
  <c r="AF89" i="38"/>
  <c r="AE89" i="38"/>
  <c r="AD89" i="38"/>
  <c r="AC89" i="38"/>
  <c r="AB89" i="38"/>
  <c r="AA89" i="38"/>
  <c r="Z89" i="38"/>
  <c r="Y89" i="38"/>
  <c r="X89" i="38"/>
  <c r="W89" i="38"/>
  <c r="V89" i="38"/>
  <c r="U89" i="38"/>
  <c r="T89" i="38"/>
  <c r="S89" i="38"/>
  <c r="R89" i="38"/>
  <c r="Q89" i="38"/>
  <c r="P89" i="38"/>
  <c r="BZ88" i="38"/>
  <c r="BY88" i="38"/>
  <c r="BX88" i="38"/>
  <c r="BW88" i="38"/>
  <c r="BV88" i="38"/>
  <c r="BU88" i="38"/>
  <c r="BT88" i="38"/>
  <c r="BS88" i="38"/>
  <c r="BR88" i="38"/>
  <c r="BQ88" i="38"/>
  <c r="BP88" i="38"/>
  <c r="BO88" i="38"/>
  <c r="BN88" i="38"/>
  <c r="BM88" i="38"/>
  <c r="BL88" i="38"/>
  <c r="BK88" i="38"/>
  <c r="BJ88" i="38"/>
  <c r="BI88" i="38"/>
  <c r="BH88" i="38"/>
  <c r="BG88" i="38"/>
  <c r="BF88" i="38"/>
  <c r="BE88" i="38"/>
  <c r="BD88" i="38"/>
  <c r="BC88" i="38"/>
  <c r="BB88" i="38"/>
  <c r="BA88" i="38"/>
  <c r="AZ88" i="38"/>
  <c r="AY88" i="38"/>
  <c r="AX88" i="38"/>
  <c r="AW88" i="38"/>
  <c r="AV88" i="38"/>
  <c r="AU88" i="38"/>
  <c r="AT88" i="38"/>
  <c r="AS88" i="38"/>
  <c r="AR88" i="38"/>
  <c r="AQ88" i="38"/>
  <c r="AP88" i="38"/>
  <c r="AO88" i="38"/>
  <c r="AN88" i="38"/>
  <c r="AM88" i="38"/>
  <c r="AL88" i="38"/>
  <c r="AK88" i="38"/>
  <c r="AJ88" i="38"/>
  <c r="AI88" i="38"/>
  <c r="AH88" i="38"/>
  <c r="AG88" i="38"/>
  <c r="AF88" i="38"/>
  <c r="AE88" i="38"/>
  <c r="AD88" i="38"/>
  <c r="AC88" i="38"/>
  <c r="AB88" i="38"/>
  <c r="AA88" i="38"/>
  <c r="Z88" i="38"/>
  <c r="Y88" i="38"/>
  <c r="X88" i="38"/>
  <c r="W88" i="38"/>
  <c r="V88" i="38"/>
  <c r="U88" i="38"/>
  <c r="T88" i="38"/>
  <c r="S88" i="38"/>
  <c r="R88" i="38"/>
  <c r="Q88" i="38"/>
  <c r="P88" i="38"/>
  <c r="BZ87" i="38"/>
  <c r="BY87" i="38"/>
  <c r="BX87" i="38"/>
  <c r="BW87" i="38"/>
  <c r="BV87" i="38"/>
  <c r="BU87" i="38"/>
  <c r="BT87" i="38"/>
  <c r="BS87" i="38"/>
  <c r="BR87" i="38"/>
  <c r="BQ87" i="38"/>
  <c r="BP87" i="38"/>
  <c r="BO87" i="38"/>
  <c r="BN87" i="38"/>
  <c r="BM87" i="38"/>
  <c r="BL87" i="38"/>
  <c r="BK87" i="38"/>
  <c r="BJ87" i="38"/>
  <c r="BI87" i="38"/>
  <c r="BH87" i="38"/>
  <c r="BG87" i="38"/>
  <c r="BF87" i="38"/>
  <c r="BE87" i="38"/>
  <c r="BD87" i="38"/>
  <c r="BC87" i="38"/>
  <c r="BB87" i="38"/>
  <c r="BA87" i="38"/>
  <c r="AZ87" i="38"/>
  <c r="AY87" i="38"/>
  <c r="AX87" i="38"/>
  <c r="AW87" i="38"/>
  <c r="AV87" i="38"/>
  <c r="AU87" i="38"/>
  <c r="AT87" i="38"/>
  <c r="AS87" i="38"/>
  <c r="AR87" i="38"/>
  <c r="AQ87" i="38"/>
  <c r="AP87" i="38"/>
  <c r="AO87" i="38"/>
  <c r="AN87" i="38"/>
  <c r="AM87" i="38"/>
  <c r="AL87" i="38"/>
  <c r="AK87" i="38"/>
  <c r="AJ87" i="38"/>
  <c r="AI87" i="38"/>
  <c r="AH87" i="38"/>
  <c r="AG87" i="38"/>
  <c r="AF87" i="38"/>
  <c r="AE87" i="38"/>
  <c r="AD87" i="38"/>
  <c r="AC87" i="38"/>
  <c r="AB87" i="38"/>
  <c r="AA87" i="38"/>
  <c r="Z87" i="38"/>
  <c r="Y87" i="38"/>
  <c r="X87" i="38"/>
  <c r="W87" i="38"/>
  <c r="V87" i="38"/>
  <c r="U87" i="38"/>
  <c r="T87" i="38"/>
  <c r="S87" i="38"/>
  <c r="R87" i="38"/>
  <c r="Q87" i="38"/>
  <c r="P87" i="38"/>
  <c r="BZ86" i="38"/>
  <c r="BY86" i="38"/>
  <c r="BX86" i="38"/>
  <c r="BW86" i="38"/>
  <c r="BV86" i="38"/>
  <c r="BU86" i="38"/>
  <c r="BT86" i="38"/>
  <c r="BS86" i="38"/>
  <c r="BR86" i="38"/>
  <c r="BQ86" i="38"/>
  <c r="BP86" i="38"/>
  <c r="BO86" i="38"/>
  <c r="BN86" i="38"/>
  <c r="BM86" i="38"/>
  <c r="BL86" i="38"/>
  <c r="BK86" i="38"/>
  <c r="BJ86" i="38"/>
  <c r="BI86" i="38"/>
  <c r="BH86" i="38"/>
  <c r="BG86" i="38"/>
  <c r="BF86" i="38"/>
  <c r="BE86" i="38"/>
  <c r="BD86" i="38"/>
  <c r="BC86" i="38"/>
  <c r="BB86" i="38"/>
  <c r="BA86" i="38"/>
  <c r="AZ86" i="38"/>
  <c r="AY86" i="38"/>
  <c r="AX86" i="38"/>
  <c r="AW86" i="38"/>
  <c r="AV86" i="38"/>
  <c r="AU86" i="38"/>
  <c r="AT86" i="38"/>
  <c r="AS86" i="38"/>
  <c r="AR86" i="38"/>
  <c r="AQ86" i="38"/>
  <c r="AP86" i="38"/>
  <c r="AO86" i="38"/>
  <c r="AN86" i="38"/>
  <c r="AM86" i="38"/>
  <c r="AL86" i="38"/>
  <c r="AK86" i="38"/>
  <c r="AJ86" i="38"/>
  <c r="AI86" i="38"/>
  <c r="AH86" i="38"/>
  <c r="AG86" i="38"/>
  <c r="AF86" i="38"/>
  <c r="AE86" i="38"/>
  <c r="AD86" i="38"/>
  <c r="AC86" i="38"/>
  <c r="AB86" i="38"/>
  <c r="AA86" i="38"/>
  <c r="Z86" i="38"/>
  <c r="Y86" i="38"/>
  <c r="X86" i="38"/>
  <c r="W86" i="38"/>
  <c r="V86" i="38"/>
  <c r="U86" i="38"/>
  <c r="T86" i="38"/>
  <c r="S86" i="38"/>
  <c r="R86" i="38"/>
  <c r="Q86" i="38"/>
  <c r="P86" i="38"/>
  <c r="BZ85" i="38"/>
  <c r="BY85" i="38"/>
  <c r="BX85" i="38"/>
  <c r="BW85" i="38"/>
  <c r="BV85" i="38"/>
  <c r="BU85" i="38"/>
  <c r="BT85" i="38"/>
  <c r="BS85" i="38"/>
  <c r="BR85" i="38"/>
  <c r="BQ85" i="38"/>
  <c r="BP85" i="38"/>
  <c r="BO85" i="38"/>
  <c r="BN85" i="38"/>
  <c r="BM85" i="38"/>
  <c r="BL85" i="38"/>
  <c r="BK85" i="38"/>
  <c r="BJ85" i="38"/>
  <c r="BI85" i="38"/>
  <c r="BH85" i="38"/>
  <c r="BG85" i="38"/>
  <c r="BF85" i="38"/>
  <c r="BE85" i="38"/>
  <c r="BD85" i="38"/>
  <c r="BC85" i="38"/>
  <c r="BB85" i="38"/>
  <c r="BA85" i="38"/>
  <c r="AZ85" i="38"/>
  <c r="AY85" i="38"/>
  <c r="AX85" i="38"/>
  <c r="AW85" i="38"/>
  <c r="AV85" i="38"/>
  <c r="AU85" i="38"/>
  <c r="AT85" i="38"/>
  <c r="AS85" i="38"/>
  <c r="AR85" i="38"/>
  <c r="AQ85" i="38"/>
  <c r="AP85" i="38"/>
  <c r="AO85" i="38"/>
  <c r="AN85" i="38"/>
  <c r="AM85" i="38"/>
  <c r="AL85" i="38"/>
  <c r="AK85" i="38"/>
  <c r="AJ85" i="38"/>
  <c r="AI85" i="38"/>
  <c r="AH85" i="38"/>
  <c r="AG85" i="38"/>
  <c r="AF85" i="38"/>
  <c r="AE85" i="38"/>
  <c r="AD85" i="38"/>
  <c r="AC85" i="38"/>
  <c r="AB85" i="38"/>
  <c r="AA85" i="38"/>
  <c r="Z85" i="38"/>
  <c r="Y85" i="38"/>
  <c r="X85" i="38"/>
  <c r="W85" i="38"/>
  <c r="V85" i="38"/>
  <c r="U85" i="38"/>
  <c r="T85" i="38"/>
  <c r="S85" i="38"/>
  <c r="R85" i="38"/>
  <c r="Q85" i="38"/>
  <c r="P85" i="38"/>
  <c r="BZ84" i="38"/>
  <c r="BY84" i="38"/>
  <c r="BX84" i="38"/>
  <c r="BW84" i="38"/>
  <c r="BV84" i="38"/>
  <c r="BU84" i="38"/>
  <c r="BT84" i="38"/>
  <c r="BS84" i="38"/>
  <c r="BR84" i="38"/>
  <c r="BQ84" i="38"/>
  <c r="BP84" i="38"/>
  <c r="BO84" i="38"/>
  <c r="BN84" i="38"/>
  <c r="BM84" i="38"/>
  <c r="BL84" i="38"/>
  <c r="BK84" i="38"/>
  <c r="BJ84" i="38"/>
  <c r="BI84" i="38"/>
  <c r="BH84" i="38"/>
  <c r="BG84" i="38"/>
  <c r="BF84" i="38"/>
  <c r="BE84" i="38"/>
  <c r="BD84" i="38"/>
  <c r="BC84" i="38"/>
  <c r="BB84" i="38"/>
  <c r="BA84" i="38"/>
  <c r="AZ84" i="38"/>
  <c r="AY84" i="38"/>
  <c r="AX84" i="38"/>
  <c r="AW84" i="38"/>
  <c r="AV84" i="38"/>
  <c r="AU84" i="38"/>
  <c r="AT84" i="38"/>
  <c r="AS84" i="38"/>
  <c r="AR84" i="38"/>
  <c r="AQ84" i="38"/>
  <c r="AP84" i="38"/>
  <c r="AO84" i="38"/>
  <c r="AN84" i="38"/>
  <c r="AM84" i="38"/>
  <c r="AL84" i="38"/>
  <c r="AK84" i="38"/>
  <c r="AJ84" i="38"/>
  <c r="AI84" i="38"/>
  <c r="AH84" i="38"/>
  <c r="AG84" i="38"/>
  <c r="AF84" i="38"/>
  <c r="AE84" i="38"/>
  <c r="AD84" i="38"/>
  <c r="AC84" i="38"/>
  <c r="AB84" i="38"/>
  <c r="AA84" i="38"/>
  <c r="Z84" i="38"/>
  <c r="Y84" i="38"/>
  <c r="X84" i="38"/>
  <c r="W84" i="38"/>
  <c r="V84" i="38"/>
  <c r="U84" i="38"/>
  <c r="T84" i="38"/>
  <c r="S84" i="38"/>
  <c r="R84" i="38"/>
  <c r="Q84" i="38"/>
  <c r="P84" i="38"/>
  <c r="BZ83" i="38"/>
  <c r="BY83" i="38"/>
  <c r="BX83" i="38"/>
  <c r="BW83" i="38"/>
  <c r="BV83" i="38"/>
  <c r="BU83" i="38"/>
  <c r="BT83" i="38"/>
  <c r="BS83" i="38"/>
  <c r="BR83" i="38"/>
  <c r="BQ83" i="38"/>
  <c r="BP83" i="38"/>
  <c r="BO83" i="38"/>
  <c r="BN83" i="38"/>
  <c r="BM83" i="38"/>
  <c r="BL83" i="38"/>
  <c r="BK83" i="38"/>
  <c r="BJ83" i="38"/>
  <c r="BI83" i="38"/>
  <c r="BH83" i="38"/>
  <c r="BG83" i="38"/>
  <c r="BF83" i="38"/>
  <c r="BE83" i="38"/>
  <c r="BD83" i="38"/>
  <c r="BC83" i="38"/>
  <c r="BB83" i="38"/>
  <c r="BA83" i="38"/>
  <c r="AZ83" i="38"/>
  <c r="AY83" i="38"/>
  <c r="AX83" i="38"/>
  <c r="AW83" i="38"/>
  <c r="AV83" i="38"/>
  <c r="AU83" i="38"/>
  <c r="AT83" i="38"/>
  <c r="AS83" i="38"/>
  <c r="AR83" i="38"/>
  <c r="AQ83" i="38"/>
  <c r="AP83" i="38"/>
  <c r="AO83" i="38"/>
  <c r="AN83" i="38"/>
  <c r="AM83" i="38"/>
  <c r="AL83" i="38"/>
  <c r="AK83" i="38"/>
  <c r="AJ83" i="38"/>
  <c r="AI83" i="38"/>
  <c r="AH83" i="38"/>
  <c r="AG83" i="38"/>
  <c r="AF83" i="38"/>
  <c r="AE83" i="38"/>
  <c r="AD83" i="38"/>
  <c r="AC83" i="38"/>
  <c r="AB83" i="38"/>
  <c r="AA83" i="38"/>
  <c r="Z83" i="38"/>
  <c r="Y83" i="38"/>
  <c r="X83" i="38"/>
  <c r="W83" i="38"/>
  <c r="V83" i="38"/>
  <c r="U83" i="38"/>
  <c r="T83" i="38"/>
  <c r="S83" i="38"/>
  <c r="R83" i="38"/>
  <c r="Q83" i="38"/>
  <c r="P83" i="38"/>
  <c r="BZ82" i="38"/>
  <c r="BY82" i="38"/>
  <c r="BX82" i="38"/>
  <c r="BW82" i="38"/>
  <c r="BV82" i="38"/>
  <c r="BU82" i="38"/>
  <c r="BT82" i="38"/>
  <c r="BS82" i="38"/>
  <c r="BR82" i="38"/>
  <c r="BQ82" i="38"/>
  <c r="BP82" i="38"/>
  <c r="BO82" i="38"/>
  <c r="BN82" i="38"/>
  <c r="BM82" i="38"/>
  <c r="BL82" i="38"/>
  <c r="BK82" i="38"/>
  <c r="BJ82" i="38"/>
  <c r="BI82" i="38"/>
  <c r="BH82" i="38"/>
  <c r="BG82" i="38"/>
  <c r="BF82" i="38"/>
  <c r="BE82" i="38"/>
  <c r="BD82" i="38"/>
  <c r="BC82" i="38"/>
  <c r="BB82" i="38"/>
  <c r="BA82" i="38"/>
  <c r="AZ82" i="38"/>
  <c r="AY82" i="38"/>
  <c r="AX82" i="38"/>
  <c r="AW82" i="38"/>
  <c r="AV82" i="38"/>
  <c r="AU82" i="38"/>
  <c r="AT82" i="38"/>
  <c r="AS82" i="38"/>
  <c r="AR82" i="38"/>
  <c r="AQ82" i="38"/>
  <c r="AP82" i="38"/>
  <c r="AO82" i="38"/>
  <c r="AN82" i="38"/>
  <c r="AM82" i="38"/>
  <c r="AL82" i="38"/>
  <c r="AK82" i="38"/>
  <c r="AJ82" i="38"/>
  <c r="AI82" i="38"/>
  <c r="AH82" i="38"/>
  <c r="AG82" i="38"/>
  <c r="AF82" i="38"/>
  <c r="AE82" i="38"/>
  <c r="AD82" i="38"/>
  <c r="AC82" i="38"/>
  <c r="AB82" i="38"/>
  <c r="AA82" i="38"/>
  <c r="Z82" i="38"/>
  <c r="Y82" i="38"/>
  <c r="X82" i="38"/>
  <c r="W82" i="38"/>
  <c r="V82" i="38"/>
  <c r="U82" i="38"/>
  <c r="T82" i="38"/>
  <c r="S82" i="38"/>
  <c r="R82" i="38"/>
  <c r="Q82" i="38"/>
  <c r="P82" i="38"/>
  <c r="BZ81" i="38"/>
  <c r="BY81" i="38"/>
  <c r="BX81" i="38"/>
  <c r="BW81" i="38"/>
  <c r="BV81" i="38"/>
  <c r="BU81" i="38"/>
  <c r="BT81" i="38"/>
  <c r="BS81" i="38"/>
  <c r="BR81" i="38"/>
  <c r="BQ81" i="38"/>
  <c r="BP81" i="38"/>
  <c r="BO81" i="38"/>
  <c r="BN81" i="38"/>
  <c r="BM81" i="38"/>
  <c r="BL81" i="38"/>
  <c r="BK81" i="38"/>
  <c r="BJ81" i="38"/>
  <c r="BI81" i="38"/>
  <c r="BH81" i="38"/>
  <c r="BG81" i="38"/>
  <c r="BF81" i="38"/>
  <c r="BE81" i="38"/>
  <c r="BD81" i="38"/>
  <c r="BC81" i="38"/>
  <c r="BB81" i="38"/>
  <c r="BA81" i="38"/>
  <c r="AZ81" i="38"/>
  <c r="AY81" i="38"/>
  <c r="AX81" i="38"/>
  <c r="AW81" i="38"/>
  <c r="AV81" i="38"/>
  <c r="AU81" i="38"/>
  <c r="AT81" i="38"/>
  <c r="AS81" i="38"/>
  <c r="AR81" i="38"/>
  <c r="AQ81" i="38"/>
  <c r="AP81" i="38"/>
  <c r="AO81" i="38"/>
  <c r="AN81" i="38"/>
  <c r="AM81" i="38"/>
  <c r="AL81" i="38"/>
  <c r="AK81" i="38"/>
  <c r="AJ81" i="38"/>
  <c r="AI81" i="38"/>
  <c r="AH81" i="38"/>
  <c r="AG81" i="38"/>
  <c r="AF81" i="38"/>
  <c r="AE81" i="38"/>
  <c r="AD81" i="38"/>
  <c r="AC81" i="38"/>
  <c r="AB81" i="38"/>
  <c r="AA81" i="38"/>
  <c r="Z81" i="38"/>
  <c r="Y81" i="38"/>
  <c r="X81" i="38"/>
  <c r="W81" i="38"/>
  <c r="V81" i="38"/>
  <c r="U81" i="38"/>
  <c r="T81" i="38"/>
  <c r="S81" i="38"/>
  <c r="R81" i="38"/>
  <c r="Q81" i="38"/>
  <c r="P81" i="38"/>
  <c r="BZ80" i="38"/>
  <c r="BY80" i="38"/>
  <c r="BX80" i="38"/>
  <c r="BW80" i="38"/>
  <c r="BV80" i="38"/>
  <c r="BU80" i="38"/>
  <c r="BT80" i="38"/>
  <c r="BS80" i="38"/>
  <c r="BR80" i="38"/>
  <c r="BQ80" i="38"/>
  <c r="BP80" i="38"/>
  <c r="BO80" i="38"/>
  <c r="BN80" i="38"/>
  <c r="BM80" i="38"/>
  <c r="BL80" i="38"/>
  <c r="BK80" i="38"/>
  <c r="BJ80" i="38"/>
  <c r="BI80" i="38"/>
  <c r="BH80" i="38"/>
  <c r="BG80" i="38"/>
  <c r="BF80" i="38"/>
  <c r="BE80" i="38"/>
  <c r="BD80" i="38"/>
  <c r="BC80" i="38"/>
  <c r="BB80" i="38"/>
  <c r="BA80" i="38"/>
  <c r="AZ80" i="38"/>
  <c r="AY80" i="38"/>
  <c r="AX80" i="38"/>
  <c r="AW80" i="38"/>
  <c r="AV80" i="38"/>
  <c r="AU80" i="38"/>
  <c r="AT80" i="38"/>
  <c r="AS80" i="38"/>
  <c r="AR80" i="38"/>
  <c r="AQ80" i="38"/>
  <c r="AP80" i="38"/>
  <c r="AO80" i="38"/>
  <c r="AN80" i="38"/>
  <c r="AM80" i="38"/>
  <c r="AL80" i="38"/>
  <c r="AK80" i="38"/>
  <c r="AJ80" i="38"/>
  <c r="AI80" i="38"/>
  <c r="AH80" i="38"/>
  <c r="AG80" i="38"/>
  <c r="AF80" i="38"/>
  <c r="AE80" i="38"/>
  <c r="AD80" i="38"/>
  <c r="AC80" i="38"/>
  <c r="AB80" i="38"/>
  <c r="AA80" i="38"/>
  <c r="Z80" i="38"/>
  <c r="Y80" i="38"/>
  <c r="X80" i="38"/>
  <c r="W80" i="38"/>
  <c r="V80" i="38"/>
  <c r="U80" i="38"/>
  <c r="T80" i="38"/>
  <c r="S80" i="38"/>
  <c r="R80" i="38"/>
  <c r="Q80" i="38"/>
  <c r="P80" i="38"/>
  <c r="BZ79" i="38"/>
  <c r="BY79" i="38"/>
  <c r="BX79" i="38"/>
  <c r="BW79" i="38"/>
  <c r="BV79" i="38"/>
  <c r="BU79" i="38"/>
  <c r="BT79" i="38"/>
  <c r="BS79" i="38"/>
  <c r="BR79" i="38"/>
  <c r="BQ79" i="38"/>
  <c r="BP79" i="38"/>
  <c r="BO79" i="38"/>
  <c r="BN79" i="38"/>
  <c r="BM79" i="38"/>
  <c r="BL79" i="38"/>
  <c r="BK79" i="38"/>
  <c r="BJ79" i="38"/>
  <c r="BI79" i="38"/>
  <c r="BH79" i="38"/>
  <c r="BG79" i="38"/>
  <c r="BF79" i="38"/>
  <c r="BE79" i="38"/>
  <c r="BD79" i="38"/>
  <c r="BC79" i="38"/>
  <c r="BB79" i="38"/>
  <c r="BA79" i="38"/>
  <c r="AZ79" i="38"/>
  <c r="AY79" i="38"/>
  <c r="AX79" i="38"/>
  <c r="AW79" i="38"/>
  <c r="AV79" i="38"/>
  <c r="AU79" i="38"/>
  <c r="AT79" i="38"/>
  <c r="AS79" i="38"/>
  <c r="AR79" i="38"/>
  <c r="AQ79" i="38"/>
  <c r="AP79" i="38"/>
  <c r="AO79" i="38"/>
  <c r="AN79" i="38"/>
  <c r="AM79" i="38"/>
  <c r="AL79" i="38"/>
  <c r="AK79" i="38"/>
  <c r="AJ79" i="38"/>
  <c r="AI79" i="38"/>
  <c r="AH79" i="38"/>
  <c r="AG79" i="38"/>
  <c r="AF79" i="38"/>
  <c r="AE79" i="38"/>
  <c r="AD79" i="38"/>
  <c r="AC79" i="38"/>
  <c r="AB79" i="38"/>
  <c r="AA79" i="38"/>
  <c r="Z79" i="38"/>
  <c r="Y79" i="38"/>
  <c r="X79" i="38"/>
  <c r="W79" i="38"/>
  <c r="V79" i="38"/>
  <c r="U79" i="38"/>
  <c r="T79" i="38"/>
  <c r="S79" i="38"/>
  <c r="R79" i="38"/>
  <c r="Q79" i="38"/>
  <c r="P79" i="38"/>
  <c r="BZ78" i="38"/>
  <c r="BY78" i="38"/>
  <c r="BX78" i="38"/>
  <c r="BW78" i="38"/>
  <c r="BV78" i="38"/>
  <c r="BU78" i="38"/>
  <c r="BT78" i="38"/>
  <c r="BS78" i="38"/>
  <c r="BR78" i="38"/>
  <c r="BQ78" i="38"/>
  <c r="BP78" i="38"/>
  <c r="BO78" i="38"/>
  <c r="BN78" i="38"/>
  <c r="BM78" i="38"/>
  <c r="BL78" i="38"/>
  <c r="BK78" i="38"/>
  <c r="BJ78" i="38"/>
  <c r="BI78" i="38"/>
  <c r="BH78" i="38"/>
  <c r="BG78" i="38"/>
  <c r="BF78" i="38"/>
  <c r="BE78" i="38"/>
  <c r="BD78" i="38"/>
  <c r="BC78" i="38"/>
  <c r="BB78" i="38"/>
  <c r="BA78" i="38"/>
  <c r="AZ78" i="38"/>
  <c r="AY78" i="38"/>
  <c r="AX78" i="38"/>
  <c r="AW78" i="38"/>
  <c r="AV78" i="38"/>
  <c r="AU78" i="38"/>
  <c r="AT78" i="38"/>
  <c r="AS78" i="38"/>
  <c r="AR78" i="38"/>
  <c r="AQ78" i="38"/>
  <c r="AP78" i="38"/>
  <c r="AO78" i="38"/>
  <c r="AN78" i="38"/>
  <c r="AM78" i="38"/>
  <c r="AL78" i="38"/>
  <c r="AK78" i="38"/>
  <c r="AJ78" i="38"/>
  <c r="AI78" i="38"/>
  <c r="AH78" i="38"/>
  <c r="AG78" i="38"/>
  <c r="AF78" i="38"/>
  <c r="AE78" i="38"/>
  <c r="AD78" i="38"/>
  <c r="AC78" i="38"/>
  <c r="AB78" i="38"/>
  <c r="AA78" i="38"/>
  <c r="Z78" i="38"/>
  <c r="Y78" i="38"/>
  <c r="X78" i="38"/>
  <c r="W78" i="38"/>
  <c r="V78" i="38"/>
  <c r="U78" i="38"/>
  <c r="T78" i="38"/>
  <c r="S78" i="38"/>
  <c r="R78" i="38"/>
  <c r="Q78" i="38"/>
  <c r="P78" i="38"/>
  <c r="BZ77" i="38"/>
  <c r="BY77" i="38"/>
  <c r="BX77" i="38"/>
  <c r="BW77" i="38"/>
  <c r="BV77" i="38"/>
  <c r="BU77" i="38"/>
  <c r="BT77" i="38"/>
  <c r="BS77" i="38"/>
  <c r="BR77" i="38"/>
  <c r="BQ77" i="38"/>
  <c r="BP77" i="38"/>
  <c r="BO77" i="38"/>
  <c r="BN77" i="38"/>
  <c r="BM77" i="38"/>
  <c r="BL77" i="38"/>
  <c r="BK77" i="38"/>
  <c r="BJ77" i="38"/>
  <c r="BI77" i="38"/>
  <c r="BH77" i="38"/>
  <c r="BG77" i="38"/>
  <c r="BF77" i="38"/>
  <c r="BE77" i="38"/>
  <c r="BD77" i="38"/>
  <c r="BC77" i="38"/>
  <c r="BB77" i="38"/>
  <c r="BA77" i="38"/>
  <c r="AZ77" i="38"/>
  <c r="AY77" i="38"/>
  <c r="AX77" i="38"/>
  <c r="AW77" i="38"/>
  <c r="AV77" i="38"/>
  <c r="AU77" i="38"/>
  <c r="AT77" i="38"/>
  <c r="AS77" i="38"/>
  <c r="AR77" i="38"/>
  <c r="AQ77" i="38"/>
  <c r="AP77" i="38"/>
  <c r="AO77" i="38"/>
  <c r="AN77" i="38"/>
  <c r="AM77" i="38"/>
  <c r="AL77" i="38"/>
  <c r="AK77" i="38"/>
  <c r="AJ77" i="38"/>
  <c r="AI77" i="38"/>
  <c r="AH77" i="38"/>
  <c r="AG77" i="38"/>
  <c r="AF77" i="38"/>
  <c r="AE77" i="38"/>
  <c r="AD77" i="38"/>
  <c r="AC77" i="38"/>
  <c r="AB77" i="38"/>
  <c r="AA77" i="38"/>
  <c r="Z77" i="38"/>
  <c r="Y77" i="38"/>
  <c r="X77" i="38"/>
  <c r="W77" i="38"/>
  <c r="V77" i="38"/>
  <c r="U77" i="38"/>
  <c r="T77" i="38"/>
  <c r="S77" i="38"/>
  <c r="R77" i="38"/>
  <c r="Q77" i="38"/>
  <c r="P77" i="38"/>
  <c r="BZ76" i="38"/>
  <c r="BY76" i="38"/>
  <c r="BX76" i="38"/>
  <c r="BW76" i="38"/>
  <c r="BV76" i="38"/>
  <c r="BU76" i="38"/>
  <c r="BT76" i="38"/>
  <c r="BS76" i="38"/>
  <c r="BR76" i="38"/>
  <c r="BQ76" i="38"/>
  <c r="BP76" i="38"/>
  <c r="BO76" i="38"/>
  <c r="BN76" i="38"/>
  <c r="BM76" i="38"/>
  <c r="BL76" i="38"/>
  <c r="BK76" i="38"/>
  <c r="BJ76" i="38"/>
  <c r="BI76" i="38"/>
  <c r="BH76" i="38"/>
  <c r="BG76" i="38"/>
  <c r="BF76" i="38"/>
  <c r="BE76" i="38"/>
  <c r="BD76" i="38"/>
  <c r="BC76" i="38"/>
  <c r="BB76" i="38"/>
  <c r="BA76" i="38"/>
  <c r="AZ76" i="38"/>
  <c r="AY76" i="38"/>
  <c r="AX76" i="38"/>
  <c r="AW76" i="38"/>
  <c r="AV76" i="38"/>
  <c r="AU76" i="38"/>
  <c r="AT76" i="38"/>
  <c r="AS76" i="38"/>
  <c r="AR76" i="38"/>
  <c r="AQ76" i="38"/>
  <c r="AP76" i="38"/>
  <c r="AO76" i="38"/>
  <c r="AN76" i="38"/>
  <c r="AM76" i="38"/>
  <c r="AL76" i="38"/>
  <c r="AK76" i="38"/>
  <c r="AJ76" i="38"/>
  <c r="AI76" i="38"/>
  <c r="AH76" i="38"/>
  <c r="AG76" i="38"/>
  <c r="AF76" i="38"/>
  <c r="AE76" i="38"/>
  <c r="AD76" i="38"/>
  <c r="AC76" i="38"/>
  <c r="AB76" i="38"/>
  <c r="AA76" i="38"/>
  <c r="Z76" i="38"/>
  <c r="Y76" i="38"/>
  <c r="X76" i="38"/>
  <c r="W76" i="38"/>
  <c r="V76" i="38"/>
  <c r="U76" i="38"/>
  <c r="T76" i="38"/>
  <c r="S76" i="38"/>
  <c r="R76" i="38"/>
  <c r="Q76" i="38"/>
  <c r="P76" i="38"/>
  <c r="BZ75" i="38"/>
  <c r="BY75" i="38"/>
  <c r="BX75" i="38"/>
  <c r="BW75" i="38"/>
  <c r="BV75" i="38"/>
  <c r="BU75" i="38"/>
  <c r="BT75" i="38"/>
  <c r="BS75" i="38"/>
  <c r="BR75" i="38"/>
  <c r="BQ75" i="38"/>
  <c r="BP75" i="38"/>
  <c r="BO75" i="38"/>
  <c r="BN75" i="38"/>
  <c r="BM75" i="38"/>
  <c r="BL75" i="38"/>
  <c r="BK75" i="38"/>
  <c r="BJ75" i="38"/>
  <c r="BI75" i="38"/>
  <c r="BH75" i="38"/>
  <c r="BG75" i="38"/>
  <c r="BF75" i="38"/>
  <c r="BE75" i="38"/>
  <c r="BD75" i="38"/>
  <c r="BC75" i="38"/>
  <c r="BB75" i="38"/>
  <c r="BA75" i="38"/>
  <c r="AZ75" i="38"/>
  <c r="AY75" i="38"/>
  <c r="AX75" i="38"/>
  <c r="AW75" i="38"/>
  <c r="AV75" i="38"/>
  <c r="AU75" i="38"/>
  <c r="AT75" i="38"/>
  <c r="AS75" i="38"/>
  <c r="AR75" i="38"/>
  <c r="AQ75" i="38"/>
  <c r="AP75" i="38"/>
  <c r="AO75" i="38"/>
  <c r="AN75" i="38"/>
  <c r="AM75" i="38"/>
  <c r="AL75" i="38"/>
  <c r="AK75" i="38"/>
  <c r="AJ75" i="38"/>
  <c r="AI75" i="38"/>
  <c r="AH75" i="38"/>
  <c r="AG75" i="38"/>
  <c r="AF75" i="38"/>
  <c r="AE75" i="38"/>
  <c r="AD75" i="38"/>
  <c r="AC75" i="38"/>
  <c r="AB75" i="38"/>
  <c r="AA75" i="38"/>
  <c r="Z75" i="38"/>
  <c r="Y75" i="38"/>
  <c r="X75" i="38"/>
  <c r="W75" i="38"/>
  <c r="V75" i="38"/>
  <c r="U75" i="38"/>
  <c r="T75" i="38"/>
  <c r="S75" i="38"/>
  <c r="R75" i="38"/>
  <c r="Q75" i="38"/>
  <c r="P75" i="38"/>
  <c r="BZ74" i="38"/>
  <c r="BY74" i="38"/>
  <c r="BX74" i="38"/>
  <c r="BW74" i="38"/>
  <c r="BV74" i="38"/>
  <c r="BU74" i="38"/>
  <c r="BT74" i="38"/>
  <c r="BS74" i="38"/>
  <c r="BR74" i="38"/>
  <c r="BQ74" i="38"/>
  <c r="BP74" i="38"/>
  <c r="BO74" i="38"/>
  <c r="BN74" i="38"/>
  <c r="BM74" i="38"/>
  <c r="BL74" i="38"/>
  <c r="BK74" i="38"/>
  <c r="BJ74" i="38"/>
  <c r="BI74" i="38"/>
  <c r="BH74" i="38"/>
  <c r="BG74" i="38"/>
  <c r="BF74" i="38"/>
  <c r="BE74" i="38"/>
  <c r="BD74" i="38"/>
  <c r="BC74" i="38"/>
  <c r="BB74" i="38"/>
  <c r="BA74" i="38"/>
  <c r="AZ74" i="38"/>
  <c r="AY74" i="38"/>
  <c r="AX74" i="38"/>
  <c r="AW74" i="38"/>
  <c r="AV74" i="38"/>
  <c r="AU74" i="38"/>
  <c r="AT74" i="38"/>
  <c r="AS74" i="38"/>
  <c r="AR74" i="38"/>
  <c r="AQ74" i="38"/>
  <c r="AP74" i="38"/>
  <c r="AO74" i="38"/>
  <c r="AN74" i="38"/>
  <c r="AM74" i="38"/>
  <c r="AL74" i="38"/>
  <c r="AK74" i="38"/>
  <c r="AJ74" i="38"/>
  <c r="AI74" i="38"/>
  <c r="AH74" i="38"/>
  <c r="AG74" i="38"/>
  <c r="AF74" i="38"/>
  <c r="AE74" i="38"/>
  <c r="AD74" i="38"/>
  <c r="AC74" i="38"/>
  <c r="AB74" i="38"/>
  <c r="AA74" i="38"/>
  <c r="Z74" i="38"/>
  <c r="Y74" i="38"/>
  <c r="X74" i="38"/>
  <c r="W74" i="38"/>
  <c r="V74" i="38"/>
  <c r="U74" i="38"/>
  <c r="T74" i="38"/>
  <c r="S74" i="38"/>
  <c r="R74" i="38"/>
  <c r="Q74" i="38"/>
  <c r="P74" i="38"/>
  <c r="BZ73" i="38"/>
  <c r="BY73" i="38"/>
  <c r="BX73" i="38"/>
  <c r="BW73" i="38"/>
  <c r="BV73" i="38"/>
  <c r="BU73" i="38"/>
  <c r="BT73" i="38"/>
  <c r="BS73" i="38"/>
  <c r="BR73" i="38"/>
  <c r="BQ73" i="38"/>
  <c r="BP73" i="38"/>
  <c r="BO73" i="38"/>
  <c r="BN73" i="38"/>
  <c r="BM73" i="38"/>
  <c r="BL73" i="38"/>
  <c r="BK73" i="38"/>
  <c r="BJ73" i="38"/>
  <c r="BI73" i="38"/>
  <c r="BH73" i="38"/>
  <c r="BG73" i="38"/>
  <c r="BF73" i="38"/>
  <c r="BE73" i="38"/>
  <c r="BD73" i="38"/>
  <c r="BC73" i="38"/>
  <c r="BB73" i="38"/>
  <c r="BA73" i="38"/>
  <c r="AZ73" i="38"/>
  <c r="AY73" i="38"/>
  <c r="AX73" i="38"/>
  <c r="AW73" i="38"/>
  <c r="AV73" i="38"/>
  <c r="AU73" i="38"/>
  <c r="AT73" i="38"/>
  <c r="AS73" i="38"/>
  <c r="AR73" i="38"/>
  <c r="AQ73" i="38"/>
  <c r="AP73" i="38"/>
  <c r="AO73" i="38"/>
  <c r="AN73" i="38"/>
  <c r="AM73" i="38"/>
  <c r="AL73" i="38"/>
  <c r="AK73" i="38"/>
  <c r="AJ73" i="38"/>
  <c r="AI73" i="38"/>
  <c r="AH73" i="38"/>
  <c r="AG73" i="38"/>
  <c r="AF73" i="38"/>
  <c r="AE73" i="38"/>
  <c r="AD73" i="38"/>
  <c r="AC73" i="38"/>
  <c r="AB73" i="38"/>
  <c r="AA73" i="38"/>
  <c r="Z73" i="38"/>
  <c r="Y73" i="38"/>
  <c r="X73" i="38"/>
  <c r="W73" i="38"/>
  <c r="V73" i="38"/>
  <c r="U73" i="38"/>
  <c r="T73" i="38"/>
  <c r="S73" i="38"/>
  <c r="R73" i="38"/>
  <c r="Q73" i="38"/>
  <c r="P73" i="38"/>
  <c r="BZ72" i="38"/>
  <c r="BY72" i="38"/>
  <c r="BX72" i="38"/>
  <c r="BW72" i="38"/>
  <c r="BV72" i="38"/>
  <c r="BU72" i="38"/>
  <c r="BT72" i="38"/>
  <c r="BS72" i="38"/>
  <c r="BR72" i="38"/>
  <c r="BQ72" i="38"/>
  <c r="BP72" i="38"/>
  <c r="BO72" i="38"/>
  <c r="BN72" i="38"/>
  <c r="BM72" i="38"/>
  <c r="BL72" i="38"/>
  <c r="BK72" i="38"/>
  <c r="BJ72" i="38"/>
  <c r="BI72" i="38"/>
  <c r="BH72" i="38"/>
  <c r="BG72" i="38"/>
  <c r="BF72" i="38"/>
  <c r="BE72" i="38"/>
  <c r="BD72" i="38"/>
  <c r="BC72" i="38"/>
  <c r="BB72" i="38"/>
  <c r="BA72" i="38"/>
  <c r="AZ72" i="38"/>
  <c r="AY72" i="38"/>
  <c r="AX72" i="38"/>
  <c r="AW72" i="38"/>
  <c r="AV72" i="38"/>
  <c r="AU72" i="38"/>
  <c r="AT72" i="38"/>
  <c r="AS72" i="38"/>
  <c r="AR72" i="38"/>
  <c r="AQ72" i="38"/>
  <c r="AP72" i="38"/>
  <c r="AO72" i="38"/>
  <c r="AN72" i="38"/>
  <c r="AM72" i="38"/>
  <c r="AL72" i="38"/>
  <c r="AK72" i="38"/>
  <c r="AJ72" i="38"/>
  <c r="AI72" i="38"/>
  <c r="AH72" i="38"/>
  <c r="AG72" i="38"/>
  <c r="AF72" i="38"/>
  <c r="AE72" i="38"/>
  <c r="AD72" i="38"/>
  <c r="AC72" i="38"/>
  <c r="AB72" i="38"/>
  <c r="AA72" i="38"/>
  <c r="Z72" i="38"/>
  <c r="Y72" i="38"/>
  <c r="X72" i="38"/>
  <c r="W72" i="38"/>
  <c r="V72" i="38"/>
  <c r="U72" i="38"/>
  <c r="T72" i="38"/>
  <c r="S72" i="38"/>
  <c r="R72" i="38"/>
  <c r="Q72" i="38"/>
  <c r="P72" i="38"/>
  <c r="BZ71" i="38"/>
  <c r="BY71" i="38"/>
  <c r="BX71" i="38"/>
  <c r="BW71" i="38"/>
  <c r="BV71" i="38"/>
  <c r="BU71" i="38"/>
  <c r="BT71" i="38"/>
  <c r="BS71" i="38"/>
  <c r="BR71" i="38"/>
  <c r="BQ71" i="38"/>
  <c r="BP71" i="38"/>
  <c r="BO71" i="38"/>
  <c r="BN71" i="38"/>
  <c r="BM71" i="38"/>
  <c r="BL71" i="38"/>
  <c r="BK71" i="38"/>
  <c r="BJ71" i="38"/>
  <c r="BI71" i="38"/>
  <c r="BH71" i="38"/>
  <c r="BG71" i="38"/>
  <c r="BF71" i="38"/>
  <c r="BE71" i="38"/>
  <c r="BD71" i="38"/>
  <c r="BC71" i="38"/>
  <c r="BB71" i="38"/>
  <c r="BA71" i="38"/>
  <c r="AZ71" i="38"/>
  <c r="AY71" i="38"/>
  <c r="AX71" i="38"/>
  <c r="AW71" i="38"/>
  <c r="AV71" i="38"/>
  <c r="AU71" i="38"/>
  <c r="AT71" i="38"/>
  <c r="AS71" i="38"/>
  <c r="AR71" i="38"/>
  <c r="AQ71" i="38"/>
  <c r="AP71" i="38"/>
  <c r="AO71" i="38"/>
  <c r="AN71" i="38"/>
  <c r="AM71" i="38"/>
  <c r="AL71" i="38"/>
  <c r="AK71" i="38"/>
  <c r="AJ71" i="38"/>
  <c r="AI71" i="38"/>
  <c r="AH71" i="38"/>
  <c r="AG71" i="38"/>
  <c r="AF71" i="38"/>
  <c r="AE71" i="38"/>
  <c r="AD71" i="38"/>
  <c r="AC71" i="38"/>
  <c r="AB71" i="38"/>
  <c r="AA71" i="38"/>
  <c r="Z71" i="38"/>
  <c r="Y71" i="38"/>
  <c r="X71" i="38"/>
  <c r="W71" i="38"/>
  <c r="V71" i="38"/>
  <c r="U71" i="38"/>
  <c r="T71" i="38"/>
  <c r="S71" i="38"/>
  <c r="R71" i="38"/>
  <c r="Q71" i="38"/>
  <c r="P71" i="38"/>
  <c r="BZ70" i="38"/>
  <c r="BY70" i="38"/>
  <c r="BX70" i="38"/>
  <c r="BW70" i="38"/>
  <c r="BV70" i="38"/>
  <c r="BU70" i="38"/>
  <c r="BT70" i="38"/>
  <c r="BS70" i="38"/>
  <c r="BR70" i="38"/>
  <c r="BQ70" i="38"/>
  <c r="BP70" i="38"/>
  <c r="BO70" i="38"/>
  <c r="BN70" i="38"/>
  <c r="BM70" i="38"/>
  <c r="BL70" i="38"/>
  <c r="BK70" i="38"/>
  <c r="BJ70" i="38"/>
  <c r="BI70" i="38"/>
  <c r="BH70" i="38"/>
  <c r="BG70" i="38"/>
  <c r="BF70" i="38"/>
  <c r="BE70" i="38"/>
  <c r="BD70" i="38"/>
  <c r="BC70" i="38"/>
  <c r="BB70" i="38"/>
  <c r="BA70" i="38"/>
  <c r="AZ70" i="38"/>
  <c r="AY70" i="38"/>
  <c r="AX70" i="38"/>
  <c r="AW70" i="38"/>
  <c r="AV70" i="38"/>
  <c r="AU70" i="38"/>
  <c r="AT70" i="38"/>
  <c r="AS70" i="38"/>
  <c r="AR70" i="38"/>
  <c r="AQ70" i="38"/>
  <c r="AP70" i="38"/>
  <c r="AO70" i="38"/>
  <c r="AN70" i="38"/>
  <c r="AM70" i="38"/>
  <c r="AL70" i="38"/>
  <c r="AK70" i="38"/>
  <c r="AJ70" i="38"/>
  <c r="AI70" i="38"/>
  <c r="AH70" i="38"/>
  <c r="AG70" i="38"/>
  <c r="AF70" i="38"/>
  <c r="AE70" i="38"/>
  <c r="AD70" i="38"/>
  <c r="AC70" i="38"/>
  <c r="AB70" i="38"/>
  <c r="AA70" i="38"/>
  <c r="Z70" i="38"/>
  <c r="Y70" i="38"/>
  <c r="X70" i="38"/>
  <c r="W70" i="38"/>
  <c r="V70" i="38"/>
  <c r="U70" i="38"/>
  <c r="T70" i="38"/>
  <c r="S70" i="38"/>
  <c r="R70" i="38"/>
  <c r="Q70" i="38"/>
  <c r="P70" i="38"/>
  <c r="BZ69" i="38"/>
  <c r="BY69" i="38"/>
  <c r="BX69" i="38"/>
  <c r="BW69" i="38"/>
  <c r="BV69" i="38"/>
  <c r="BU69" i="38"/>
  <c r="BT69" i="38"/>
  <c r="BS69" i="38"/>
  <c r="BR69" i="38"/>
  <c r="BQ69" i="38"/>
  <c r="BP69" i="38"/>
  <c r="BO69" i="38"/>
  <c r="BN69" i="38"/>
  <c r="BM69" i="38"/>
  <c r="BL69" i="38"/>
  <c r="BK69" i="38"/>
  <c r="BJ69" i="38"/>
  <c r="BI69" i="38"/>
  <c r="BH69" i="38"/>
  <c r="BG69" i="38"/>
  <c r="BF69" i="38"/>
  <c r="BE69" i="38"/>
  <c r="BD69" i="38"/>
  <c r="BC69" i="38"/>
  <c r="BB69" i="38"/>
  <c r="BA69" i="38"/>
  <c r="AZ69" i="38"/>
  <c r="AY69" i="38"/>
  <c r="AX69" i="38"/>
  <c r="AW69" i="38"/>
  <c r="AV69" i="38"/>
  <c r="AU69" i="38"/>
  <c r="AT69" i="38"/>
  <c r="AS69" i="38"/>
  <c r="AR69" i="38"/>
  <c r="AQ69" i="38"/>
  <c r="AP69" i="38"/>
  <c r="AO69" i="38"/>
  <c r="AN69" i="38"/>
  <c r="AM69" i="38"/>
  <c r="AL69" i="38"/>
  <c r="AK69" i="38"/>
  <c r="AJ69" i="38"/>
  <c r="AI69" i="38"/>
  <c r="AH69" i="38"/>
  <c r="AG69" i="38"/>
  <c r="AF69" i="38"/>
  <c r="AE69" i="38"/>
  <c r="AD69" i="38"/>
  <c r="AC69" i="38"/>
  <c r="AB69" i="38"/>
  <c r="AA69" i="38"/>
  <c r="Z69" i="38"/>
  <c r="Y69" i="38"/>
  <c r="X69" i="38"/>
  <c r="W69" i="38"/>
  <c r="V69" i="38"/>
  <c r="U69" i="38"/>
  <c r="T69" i="38"/>
  <c r="S69" i="38"/>
  <c r="R69" i="38"/>
  <c r="Q69" i="38"/>
  <c r="P69" i="38"/>
  <c r="BZ68" i="38"/>
  <c r="BY68" i="38"/>
  <c r="BX68" i="38"/>
  <c r="BW68" i="38"/>
  <c r="BV68" i="38"/>
  <c r="BU68" i="38"/>
  <c r="BT68" i="38"/>
  <c r="BS68" i="38"/>
  <c r="BR68" i="38"/>
  <c r="BQ68" i="38"/>
  <c r="BP68" i="38"/>
  <c r="BO68" i="38"/>
  <c r="BN68" i="38"/>
  <c r="BM68" i="38"/>
  <c r="BL68" i="38"/>
  <c r="BK68" i="38"/>
  <c r="BJ68" i="38"/>
  <c r="BI68" i="38"/>
  <c r="BH68" i="38"/>
  <c r="BG68" i="38"/>
  <c r="BF68" i="38"/>
  <c r="BE68" i="38"/>
  <c r="BD68" i="38"/>
  <c r="BC68" i="38"/>
  <c r="BB68" i="38"/>
  <c r="BA68" i="38"/>
  <c r="AZ68" i="38"/>
  <c r="AY68" i="38"/>
  <c r="AX68" i="38"/>
  <c r="AW68" i="38"/>
  <c r="AV68" i="38"/>
  <c r="AU68" i="38"/>
  <c r="AT68" i="38"/>
  <c r="AS68" i="38"/>
  <c r="AR68" i="38"/>
  <c r="AQ68" i="38"/>
  <c r="AP68" i="38"/>
  <c r="AO68" i="38"/>
  <c r="AN68" i="38"/>
  <c r="AM68" i="38"/>
  <c r="AL68" i="38"/>
  <c r="AK68" i="38"/>
  <c r="AJ68" i="38"/>
  <c r="AI68" i="38"/>
  <c r="AH68" i="38"/>
  <c r="AG68" i="38"/>
  <c r="AF68" i="38"/>
  <c r="AE68" i="38"/>
  <c r="AD68" i="38"/>
  <c r="AC68" i="38"/>
  <c r="AB68" i="38"/>
  <c r="AA68" i="38"/>
  <c r="Z68" i="38"/>
  <c r="Y68" i="38"/>
  <c r="X68" i="38"/>
  <c r="W68" i="38"/>
  <c r="V68" i="38"/>
  <c r="U68" i="38"/>
  <c r="T68" i="38"/>
  <c r="S68" i="38"/>
  <c r="R68" i="38"/>
  <c r="Q68" i="38"/>
  <c r="P68" i="38"/>
  <c r="BZ67" i="38"/>
  <c r="BY67" i="38"/>
  <c r="BX67" i="38"/>
  <c r="BW67" i="38"/>
  <c r="BV67" i="38"/>
  <c r="BU67" i="38"/>
  <c r="BT67" i="38"/>
  <c r="BS67" i="38"/>
  <c r="BR67" i="38"/>
  <c r="BQ67" i="38"/>
  <c r="BP67" i="38"/>
  <c r="BO67" i="38"/>
  <c r="BN67" i="38"/>
  <c r="BM67" i="38"/>
  <c r="BL67" i="38"/>
  <c r="BK67" i="38"/>
  <c r="BJ67" i="38"/>
  <c r="BI67" i="38"/>
  <c r="BH67" i="38"/>
  <c r="BG67" i="38"/>
  <c r="BF67" i="38"/>
  <c r="BE67" i="38"/>
  <c r="BD67" i="38"/>
  <c r="BC67" i="38"/>
  <c r="BB67" i="38"/>
  <c r="BA67" i="38"/>
  <c r="AZ67" i="38"/>
  <c r="AY67" i="38"/>
  <c r="AX67" i="38"/>
  <c r="AW67" i="38"/>
  <c r="AV67" i="38"/>
  <c r="AU67" i="38"/>
  <c r="AT67" i="38"/>
  <c r="AS67" i="38"/>
  <c r="AR67" i="38"/>
  <c r="AQ67" i="38"/>
  <c r="AP67" i="38"/>
  <c r="AO67" i="38"/>
  <c r="AN67" i="38"/>
  <c r="AM67" i="38"/>
  <c r="AL67" i="38"/>
  <c r="AK67" i="38"/>
  <c r="AJ67" i="38"/>
  <c r="AI67" i="38"/>
  <c r="AH67" i="38"/>
  <c r="AG67" i="38"/>
  <c r="AF67" i="38"/>
  <c r="AE67" i="38"/>
  <c r="AD67" i="38"/>
  <c r="AC67" i="38"/>
  <c r="AB67" i="38"/>
  <c r="AA67" i="38"/>
  <c r="Z67" i="38"/>
  <c r="Y67" i="38"/>
  <c r="X67" i="38"/>
  <c r="W67" i="38"/>
  <c r="V67" i="38"/>
  <c r="U67" i="38"/>
  <c r="T67" i="38"/>
  <c r="S67" i="38"/>
  <c r="R67" i="38"/>
  <c r="Q67" i="38"/>
  <c r="P67" i="38"/>
  <c r="BZ66" i="38"/>
  <c r="BY66" i="38"/>
  <c r="BX66" i="38"/>
  <c r="BW66" i="38"/>
  <c r="BV66" i="38"/>
  <c r="BU66" i="38"/>
  <c r="BT66" i="38"/>
  <c r="BS66" i="38"/>
  <c r="BR66" i="38"/>
  <c r="BQ66" i="38"/>
  <c r="BP66" i="38"/>
  <c r="BO66" i="38"/>
  <c r="BN66" i="38"/>
  <c r="BM66" i="38"/>
  <c r="BL66" i="38"/>
  <c r="BK66" i="38"/>
  <c r="BJ66" i="38"/>
  <c r="BI66" i="38"/>
  <c r="BH66" i="38"/>
  <c r="BG66" i="38"/>
  <c r="BF66" i="38"/>
  <c r="BE66" i="38"/>
  <c r="BD66" i="38"/>
  <c r="BC66" i="38"/>
  <c r="BB66" i="38"/>
  <c r="BA66" i="38"/>
  <c r="AZ66" i="38"/>
  <c r="AY66" i="38"/>
  <c r="AX66" i="38"/>
  <c r="AW66" i="38"/>
  <c r="AV66" i="38"/>
  <c r="AU66" i="38"/>
  <c r="AT66" i="38"/>
  <c r="AS66" i="38"/>
  <c r="AR66" i="38"/>
  <c r="AQ66" i="38"/>
  <c r="AP66" i="38"/>
  <c r="AO66" i="38"/>
  <c r="AN66" i="38"/>
  <c r="AM66" i="38"/>
  <c r="AL66" i="38"/>
  <c r="AK66" i="38"/>
  <c r="AJ66" i="38"/>
  <c r="AI66" i="38"/>
  <c r="AH66" i="38"/>
  <c r="AG66" i="38"/>
  <c r="AF66" i="38"/>
  <c r="AE66" i="38"/>
  <c r="AD66" i="38"/>
  <c r="AC66" i="38"/>
  <c r="AB66" i="38"/>
  <c r="AA66" i="38"/>
  <c r="Z66" i="38"/>
  <c r="Y66" i="38"/>
  <c r="X66" i="38"/>
  <c r="W66" i="38"/>
  <c r="V66" i="38"/>
  <c r="U66" i="38"/>
  <c r="T66" i="38"/>
  <c r="S66" i="38"/>
  <c r="R66" i="38"/>
  <c r="Q66" i="38"/>
  <c r="P66" i="38"/>
  <c r="BZ65" i="38"/>
  <c r="BY65" i="38"/>
  <c r="BX65" i="38"/>
  <c r="BW65" i="38"/>
  <c r="BV65" i="38"/>
  <c r="BU65" i="38"/>
  <c r="BT65" i="38"/>
  <c r="BS65" i="38"/>
  <c r="BR65" i="38"/>
  <c r="BQ65" i="38"/>
  <c r="BP65" i="38"/>
  <c r="BO65" i="38"/>
  <c r="BN65" i="38"/>
  <c r="BM65" i="38"/>
  <c r="BL65" i="38"/>
  <c r="BK65" i="38"/>
  <c r="BJ65" i="38"/>
  <c r="BI65" i="38"/>
  <c r="BH65" i="38"/>
  <c r="BG65" i="38"/>
  <c r="BF65" i="38"/>
  <c r="BE65" i="38"/>
  <c r="BD65" i="38"/>
  <c r="BC65" i="38"/>
  <c r="BB65" i="38"/>
  <c r="BA65" i="38"/>
  <c r="AZ65" i="38"/>
  <c r="AY65" i="38"/>
  <c r="AX65" i="38"/>
  <c r="AW65" i="38"/>
  <c r="AV65" i="38"/>
  <c r="AU65" i="38"/>
  <c r="AT65" i="38"/>
  <c r="AS65" i="38"/>
  <c r="AR65" i="38"/>
  <c r="AQ65" i="38"/>
  <c r="AP65" i="38"/>
  <c r="AO65" i="38"/>
  <c r="AN65" i="38"/>
  <c r="AM65" i="38"/>
  <c r="AL65" i="38"/>
  <c r="AK65" i="38"/>
  <c r="AJ65" i="38"/>
  <c r="AI65" i="38"/>
  <c r="AH65" i="38"/>
  <c r="AG65" i="38"/>
  <c r="AF65" i="38"/>
  <c r="AE65" i="38"/>
  <c r="AD65" i="38"/>
  <c r="AC65" i="38"/>
  <c r="AB65" i="38"/>
  <c r="AA65" i="38"/>
  <c r="Z65" i="38"/>
  <c r="Y65" i="38"/>
  <c r="X65" i="38"/>
  <c r="W65" i="38"/>
  <c r="V65" i="38"/>
  <c r="U65" i="38"/>
  <c r="T65" i="38"/>
  <c r="S65" i="38"/>
  <c r="R65" i="38"/>
  <c r="Q65" i="38"/>
  <c r="P65" i="38"/>
  <c r="BZ64" i="38"/>
  <c r="BY64" i="38"/>
  <c r="BX64" i="38"/>
  <c r="BW64" i="38"/>
  <c r="BV64" i="38"/>
  <c r="BU64" i="38"/>
  <c r="BT64" i="38"/>
  <c r="BS64" i="38"/>
  <c r="BR64" i="38"/>
  <c r="BQ64" i="38"/>
  <c r="BP64" i="38"/>
  <c r="BO64" i="38"/>
  <c r="BN64" i="38"/>
  <c r="BM64" i="38"/>
  <c r="BL64" i="38"/>
  <c r="BK64" i="38"/>
  <c r="BJ64" i="38"/>
  <c r="BI64" i="38"/>
  <c r="BH64" i="38"/>
  <c r="BG64" i="38"/>
  <c r="BF64" i="38"/>
  <c r="BE64" i="38"/>
  <c r="BD64" i="38"/>
  <c r="BC64" i="38"/>
  <c r="BB64" i="38"/>
  <c r="BA64" i="38"/>
  <c r="AZ64" i="38"/>
  <c r="AY64" i="38"/>
  <c r="AX64" i="38"/>
  <c r="AW64" i="38"/>
  <c r="AV64" i="38"/>
  <c r="AU64" i="38"/>
  <c r="AT64" i="38"/>
  <c r="AS64" i="38"/>
  <c r="AR64" i="38"/>
  <c r="AQ64" i="38"/>
  <c r="AP64" i="38"/>
  <c r="AO64" i="38"/>
  <c r="AN64" i="38"/>
  <c r="AM64" i="38"/>
  <c r="AL64" i="38"/>
  <c r="AK64" i="38"/>
  <c r="AJ64" i="38"/>
  <c r="AI64" i="38"/>
  <c r="AH64" i="38"/>
  <c r="AG64" i="38"/>
  <c r="AF64" i="38"/>
  <c r="AE64" i="38"/>
  <c r="AD64" i="38"/>
  <c r="AC64" i="38"/>
  <c r="AB64" i="38"/>
  <c r="AA64" i="38"/>
  <c r="Z64" i="38"/>
  <c r="Y64" i="38"/>
  <c r="X64" i="38"/>
  <c r="W64" i="38"/>
  <c r="V64" i="38"/>
  <c r="U64" i="38"/>
  <c r="T64" i="38"/>
  <c r="S64" i="38"/>
  <c r="R64" i="38"/>
  <c r="Q64" i="38"/>
  <c r="P64" i="38"/>
  <c r="BZ63" i="38"/>
  <c r="BY63" i="38"/>
  <c r="BX63" i="38"/>
  <c r="BW63" i="38"/>
  <c r="BV63" i="38"/>
  <c r="BU63" i="38"/>
  <c r="BT63" i="38"/>
  <c r="BS63" i="38"/>
  <c r="BR63" i="38"/>
  <c r="BQ63" i="38"/>
  <c r="BP63" i="38"/>
  <c r="BO63" i="38"/>
  <c r="BN63" i="38"/>
  <c r="BM63" i="38"/>
  <c r="BL63" i="38"/>
  <c r="BK63" i="38"/>
  <c r="BJ63" i="38"/>
  <c r="BI63" i="38"/>
  <c r="BH63" i="38"/>
  <c r="BG63" i="38"/>
  <c r="BF63" i="38"/>
  <c r="BE63" i="38"/>
  <c r="BD63" i="38"/>
  <c r="BC63" i="38"/>
  <c r="BB63" i="38"/>
  <c r="BA63" i="38"/>
  <c r="AZ63" i="38"/>
  <c r="AY63" i="38"/>
  <c r="AX63" i="38"/>
  <c r="AW63" i="38"/>
  <c r="AV63" i="38"/>
  <c r="AU63" i="38"/>
  <c r="AT63" i="38"/>
  <c r="AS63" i="38"/>
  <c r="AR63" i="38"/>
  <c r="AQ63" i="38"/>
  <c r="AP63" i="38"/>
  <c r="AO63" i="38"/>
  <c r="AN63" i="38"/>
  <c r="AM63" i="38"/>
  <c r="AL63" i="38"/>
  <c r="AK63" i="38"/>
  <c r="AJ63" i="38"/>
  <c r="AI63" i="38"/>
  <c r="AH63" i="38"/>
  <c r="AG63" i="38"/>
  <c r="AF63" i="38"/>
  <c r="AE63" i="38"/>
  <c r="AD63" i="38"/>
  <c r="AC63" i="38"/>
  <c r="AB63" i="38"/>
  <c r="AA63" i="38"/>
  <c r="Z63" i="38"/>
  <c r="Y63" i="38"/>
  <c r="X63" i="38"/>
  <c r="W63" i="38"/>
  <c r="V63" i="38"/>
  <c r="U63" i="38"/>
  <c r="T63" i="38"/>
  <c r="S63" i="38"/>
  <c r="R63" i="38"/>
  <c r="Q63" i="38"/>
  <c r="P63" i="38"/>
  <c r="BZ62" i="38"/>
  <c r="BY62" i="38"/>
  <c r="BX62" i="38"/>
  <c r="BW62" i="38"/>
  <c r="BV62" i="38"/>
  <c r="BU62" i="38"/>
  <c r="BT62" i="38"/>
  <c r="BS62" i="38"/>
  <c r="BR62" i="38"/>
  <c r="BQ62" i="38"/>
  <c r="BP62" i="38"/>
  <c r="BO62" i="38"/>
  <c r="BN62" i="38"/>
  <c r="BM62" i="38"/>
  <c r="BL62" i="38"/>
  <c r="BK62" i="38"/>
  <c r="BJ62" i="38"/>
  <c r="BI62" i="38"/>
  <c r="BH62" i="38"/>
  <c r="BG62" i="38"/>
  <c r="BF62" i="38"/>
  <c r="BE62" i="38"/>
  <c r="BD62" i="38"/>
  <c r="BC62" i="38"/>
  <c r="BB62" i="38"/>
  <c r="BA62" i="38"/>
  <c r="AZ62" i="38"/>
  <c r="AY62" i="38"/>
  <c r="AX62" i="38"/>
  <c r="AW62" i="38"/>
  <c r="AV62" i="38"/>
  <c r="AU62" i="38"/>
  <c r="AT62" i="38"/>
  <c r="AS62" i="38"/>
  <c r="AR62" i="38"/>
  <c r="AQ62" i="38"/>
  <c r="AP62" i="38"/>
  <c r="AO62" i="38"/>
  <c r="AN62" i="38"/>
  <c r="AM62" i="38"/>
  <c r="AL62" i="38"/>
  <c r="AK62" i="38"/>
  <c r="AJ62" i="38"/>
  <c r="AI62" i="38"/>
  <c r="AH62" i="38"/>
  <c r="AG62" i="38"/>
  <c r="AF62" i="38"/>
  <c r="AE62" i="38"/>
  <c r="AD62" i="38"/>
  <c r="AC62" i="38"/>
  <c r="AB62" i="38"/>
  <c r="AA62" i="38"/>
  <c r="Z62" i="38"/>
  <c r="Y62" i="38"/>
  <c r="X62" i="38"/>
  <c r="W62" i="38"/>
  <c r="V62" i="38"/>
  <c r="U62" i="38"/>
  <c r="T62" i="38"/>
  <c r="S62" i="38"/>
  <c r="R62" i="38"/>
  <c r="Q62" i="38"/>
  <c r="P62" i="38"/>
  <c r="BZ61" i="38"/>
  <c r="BY61" i="38"/>
  <c r="BX61" i="38"/>
  <c r="BW61" i="38"/>
  <c r="BV61" i="38"/>
  <c r="BU61" i="38"/>
  <c r="BT61" i="38"/>
  <c r="BS61" i="38"/>
  <c r="BR61" i="38"/>
  <c r="BQ61" i="38"/>
  <c r="BP61" i="38"/>
  <c r="BO61" i="38"/>
  <c r="BN61" i="38"/>
  <c r="BM61" i="38"/>
  <c r="BL61" i="38"/>
  <c r="BK61" i="38"/>
  <c r="BJ61" i="38"/>
  <c r="BI61" i="38"/>
  <c r="BH61" i="38"/>
  <c r="BG61" i="38"/>
  <c r="BF61" i="38"/>
  <c r="BE61" i="38"/>
  <c r="BD61" i="38"/>
  <c r="BC61" i="38"/>
  <c r="BB61" i="38"/>
  <c r="BA61" i="38"/>
  <c r="AZ61" i="38"/>
  <c r="AY61" i="38"/>
  <c r="AX61" i="38"/>
  <c r="AW61" i="38"/>
  <c r="AV61" i="38"/>
  <c r="AU61" i="38"/>
  <c r="AT61" i="38"/>
  <c r="AS61" i="38"/>
  <c r="AR61" i="38"/>
  <c r="AQ61" i="38"/>
  <c r="AP61" i="38"/>
  <c r="AO61" i="38"/>
  <c r="AN61" i="38"/>
  <c r="AM61" i="38"/>
  <c r="AL61" i="38"/>
  <c r="AK61" i="38"/>
  <c r="AJ61" i="38"/>
  <c r="AI61" i="38"/>
  <c r="AH61" i="38"/>
  <c r="AG61" i="38"/>
  <c r="AF61" i="38"/>
  <c r="AE61" i="38"/>
  <c r="AD61" i="38"/>
  <c r="AC61" i="38"/>
  <c r="AB61" i="38"/>
  <c r="AA61" i="38"/>
  <c r="Z61" i="38"/>
  <c r="Y61" i="38"/>
  <c r="X61" i="38"/>
  <c r="W61" i="38"/>
  <c r="V61" i="38"/>
  <c r="U61" i="38"/>
  <c r="T61" i="38"/>
  <c r="S61" i="38"/>
  <c r="R61" i="38"/>
  <c r="Q61" i="38"/>
  <c r="P61" i="38"/>
  <c r="BZ60" i="38"/>
  <c r="BY60" i="38"/>
  <c r="BX60" i="38"/>
  <c r="BW60" i="38"/>
  <c r="BV60" i="38"/>
  <c r="BU60" i="38"/>
  <c r="BT60" i="38"/>
  <c r="BS60" i="38"/>
  <c r="BR60" i="38"/>
  <c r="BQ60" i="38"/>
  <c r="BP60" i="38"/>
  <c r="BO60" i="38"/>
  <c r="BN60" i="38"/>
  <c r="BM60" i="38"/>
  <c r="BL60" i="38"/>
  <c r="BK60" i="38"/>
  <c r="BJ60" i="38"/>
  <c r="BI60" i="38"/>
  <c r="BH60" i="38"/>
  <c r="BG60" i="38"/>
  <c r="BF60" i="38"/>
  <c r="BE60" i="38"/>
  <c r="BD60" i="38"/>
  <c r="BC60" i="38"/>
  <c r="BB60" i="38"/>
  <c r="BA60" i="38"/>
  <c r="AZ60" i="38"/>
  <c r="AY60" i="38"/>
  <c r="AX60" i="38"/>
  <c r="AW60" i="38"/>
  <c r="AV60" i="38"/>
  <c r="AU60" i="38"/>
  <c r="AT60" i="38"/>
  <c r="AS60" i="38"/>
  <c r="AR60" i="38"/>
  <c r="AQ60" i="38"/>
  <c r="AP60" i="38"/>
  <c r="AO60" i="38"/>
  <c r="AN60" i="38"/>
  <c r="AM60" i="38"/>
  <c r="AL60" i="38"/>
  <c r="AK60" i="38"/>
  <c r="AJ60" i="38"/>
  <c r="AI60" i="38"/>
  <c r="AH60" i="38"/>
  <c r="AG60" i="38"/>
  <c r="AF60" i="38"/>
  <c r="AE60" i="38"/>
  <c r="AD60" i="38"/>
  <c r="AC60" i="38"/>
  <c r="AB60" i="38"/>
  <c r="AA60" i="38"/>
  <c r="Z60" i="38"/>
  <c r="Y60" i="38"/>
  <c r="X60" i="38"/>
  <c r="W60" i="38"/>
  <c r="V60" i="38"/>
  <c r="U60" i="38"/>
  <c r="T60" i="38"/>
  <c r="S60" i="38"/>
  <c r="R60" i="38"/>
  <c r="Q60" i="38"/>
  <c r="P60" i="38"/>
  <c r="BZ59" i="38"/>
  <c r="BY59" i="38"/>
  <c r="BX59" i="38"/>
  <c r="BW59" i="38"/>
  <c r="BV59" i="38"/>
  <c r="BU59" i="38"/>
  <c r="BT59" i="38"/>
  <c r="BS59" i="38"/>
  <c r="BR59" i="38"/>
  <c r="BQ59" i="38"/>
  <c r="BP59" i="38"/>
  <c r="BO59" i="38"/>
  <c r="BN59" i="38"/>
  <c r="BM59" i="38"/>
  <c r="BL59" i="38"/>
  <c r="BK59" i="38"/>
  <c r="BJ59" i="38"/>
  <c r="BI59" i="38"/>
  <c r="BH59" i="38"/>
  <c r="BG59" i="38"/>
  <c r="BF59" i="38"/>
  <c r="BE59" i="38"/>
  <c r="BD59" i="38"/>
  <c r="BC59" i="38"/>
  <c r="BB59" i="38"/>
  <c r="BA59" i="38"/>
  <c r="AZ59" i="38"/>
  <c r="AY59" i="38"/>
  <c r="AX59" i="38"/>
  <c r="AW59" i="38"/>
  <c r="AV59" i="38"/>
  <c r="AU59" i="38"/>
  <c r="AT59" i="38"/>
  <c r="AS59" i="38"/>
  <c r="AR59" i="38"/>
  <c r="AQ59" i="38"/>
  <c r="AP59" i="38"/>
  <c r="AO59" i="38"/>
  <c r="AN59" i="38"/>
  <c r="AM59" i="38"/>
  <c r="AL59" i="38"/>
  <c r="AK59" i="38"/>
  <c r="AJ59" i="38"/>
  <c r="AI59" i="38"/>
  <c r="AH59" i="38"/>
  <c r="AG59" i="38"/>
  <c r="AF59" i="38"/>
  <c r="AE59" i="38"/>
  <c r="AD59" i="38"/>
  <c r="AC59" i="38"/>
  <c r="AB59" i="38"/>
  <c r="AA59" i="38"/>
  <c r="Z59" i="38"/>
  <c r="Y59" i="38"/>
  <c r="X59" i="38"/>
  <c r="W59" i="38"/>
  <c r="V59" i="38"/>
  <c r="U59" i="38"/>
  <c r="T59" i="38"/>
  <c r="S59" i="38"/>
  <c r="R59" i="38"/>
  <c r="Q59" i="38"/>
  <c r="P59" i="38"/>
  <c r="BZ58" i="38"/>
  <c r="BY58" i="38"/>
  <c r="BX58" i="38"/>
  <c r="BW58" i="38"/>
  <c r="BV58" i="38"/>
  <c r="BU58" i="38"/>
  <c r="BT58" i="38"/>
  <c r="BS58" i="38"/>
  <c r="BR58" i="38"/>
  <c r="BQ58" i="38"/>
  <c r="BP58" i="38"/>
  <c r="BO58" i="38"/>
  <c r="BN58" i="38"/>
  <c r="BM58" i="38"/>
  <c r="BL58" i="38"/>
  <c r="BK58" i="38"/>
  <c r="BJ58" i="38"/>
  <c r="BI58" i="38"/>
  <c r="BH58" i="38"/>
  <c r="BG58" i="38"/>
  <c r="BF58" i="38"/>
  <c r="BE58" i="38"/>
  <c r="BD58" i="38"/>
  <c r="BC58" i="38"/>
  <c r="BB58" i="38"/>
  <c r="BA58" i="38"/>
  <c r="AZ58" i="38"/>
  <c r="AY58" i="38"/>
  <c r="AX58" i="38"/>
  <c r="AW58" i="38"/>
  <c r="AV58" i="38"/>
  <c r="AU58" i="38"/>
  <c r="AT58" i="38"/>
  <c r="AS58" i="38"/>
  <c r="AR58" i="38"/>
  <c r="AQ58" i="38"/>
  <c r="AP58" i="38"/>
  <c r="AO58" i="38"/>
  <c r="AN58" i="38"/>
  <c r="AM58" i="38"/>
  <c r="AL58" i="38"/>
  <c r="AK58" i="38"/>
  <c r="AJ58" i="38"/>
  <c r="AI58" i="38"/>
  <c r="AH58" i="38"/>
  <c r="AG58" i="38"/>
  <c r="AF58" i="38"/>
  <c r="AE58" i="38"/>
  <c r="AD58" i="38"/>
  <c r="AC58" i="38"/>
  <c r="AB58" i="38"/>
  <c r="AA58" i="38"/>
  <c r="Z58" i="38"/>
  <c r="Y58" i="38"/>
  <c r="X58" i="38"/>
  <c r="W58" i="38"/>
  <c r="V58" i="38"/>
  <c r="U58" i="38"/>
  <c r="T58" i="38"/>
  <c r="S58" i="38"/>
  <c r="R58" i="38"/>
  <c r="Q58" i="38"/>
  <c r="P58" i="38"/>
  <c r="BZ57" i="38"/>
  <c r="BY57" i="38"/>
  <c r="BX57" i="38"/>
  <c r="BW57" i="38"/>
  <c r="BV57" i="38"/>
  <c r="BU57" i="38"/>
  <c r="BT57" i="38"/>
  <c r="BS57" i="38"/>
  <c r="BR57" i="38"/>
  <c r="BQ57" i="38"/>
  <c r="BP57" i="38"/>
  <c r="BO57" i="38"/>
  <c r="BN57" i="38"/>
  <c r="BM57" i="38"/>
  <c r="BL57" i="38"/>
  <c r="BK57" i="38"/>
  <c r="BJ57" i="38"/>
  <c r="BI57" i="38"/>
  <c r="BH57" i="38"/>
  <c r="BG57" i="38"/>
  <c r="BF57" i="38"/>
  <c r="BE57" i="38"/>
  <c r="BD57" i="38"/>
  <c r="BC57" i="38"/>
  <c r="BB57" i="38"/>
  <c r="BA57" i="38"/>
  <c r="AZ57" i="38"/>
  <c r="AY57" i="38"/>
  <c r="AX57" i="38"/>
  <c r="AW57" i="38"/>
  <c r="AV57" i="38"/>
  <c r="AU57" i="38"/>
  <c r="AT57" i="38"/>
  <c r="AS57" i="38"/>
  <c r="AR57" i="38"/>
  <c r="AQ57" i="38"/>
  <c r="AP57" i="38"/>
  <c r="AO57" i="38"/>
  <c r="AN57" i="38"/>
  <c r="AM57" i="38"/>
  <c r="AL57" i="38"/>
  <c r="AK57" i="38"/>
  <c r="AJ57" i="38"/>
  <c r="AI57" i="38"/>
  <c r="AH57" i="38"/>
  <c r="AG57" i="38"/>
  <c r="AF57" i="38"/>
  <c r="AE57" i="38"/>
  <c r="AD57" i="38"/>
  <c r="AC57" i="38"/>
  <c r="AB57" i="38"/>
  <c r="AA57" i="38"/>
  <c r="Z57" i="38"/>
  <c r="Y57" i="38"/>
  <c r="X57" i="38"/>
  <c r="W57" i="38"/>
  <c r="V57" i="38"/>
  <c r="U57" i="38"/>
  <c r="T57" i="38"/>
  <c r="S57" i="38"/>
  <c r="R57" i="38"/>
  <c r="Q57" i="38"/>
  <c r="P57" i="38"/>
  <c r="BZ56" i="38"/>
  <c r="BY56" i="38"/>
  <c r="BX56" i="38"/>
  <c r="BW56" i="38"/>
  <c r="BV56" i="38"/>
  <c r="BU56" i="38"/>
  <c r="BT56" i="38"/>
  <c r="BS56" i="38"/>
  <c r="BR56" i="38"/>
  <c r="BQ56" i="38"/>
  <c r="BP56" i="38"/>
  <c r="BO56" i="38"/>
  <c r="BN56" i="38"/>
  <c r="BM56" i="38"/>
  <c r="BL56" i="38"/>
  <c r="BK56" i="38"/>
  <c r="BJ56" i="38"/>
  <c r="BI56" i="38"/>
  <c r="BH56" i="38"/>
  <c r="BG56" i="38"/>
  <c r="BF56" i="38"/>
  <c r="BE56" i="38"/>
  <c r="BD56" i="38"/>
  <c r="BC56" i="38"/>
  <c r="BB56" i="38"/>
  <c r="BA56" i="38"/>
  <c r="AZ56" i="38"/>
  <c r="AY56" i="38"/>
  <c r="AX56" i="38"/>
  <c r="AW56" i="38"/>
  <c r="AV56" i="38"/>
  <c r="AU56" i="38"/>
  <c r="AT56" i="38"/>
  <c r="AS56" i="38"/>
  <c r="AR56" i="38"/>
  <c r="AQ56" i="38"/>
  <c r="AP56" i="38"/>
  <c r="AO56" i="38"/>
  <c r="AN56" i="38"/>
  <c r="AM56" i="38"/>
  <c r="AL56" i="38"/>
  <c r="AK56" i="38"/>
  <c r="AJ56" i="38"/>
  <c r="AI56" i="38"/>
  <c r="AH56" i="38"/>
  <c r="AG56" i="38"/>
  <c r="AF56" i="38"/>
  <c r="AE56" i="38"/>
  <c r="AD56" i="38"/>
  <c r="AC56" i="38"/>
  <c r="AB56" i="38"/>
  <c r="AA56" i="38"/>
  <c r="Z56" i="38"/>
  <c r="Y56" i="38"/>
  <c r="X56" i="38"/>
  <c r="W56" i="38"/>
  <c r="V56" i="38"/>
  <c r="U56" i="38"/>
  <c r="T56" i="38"/>
  <c r="S56" i="38"/>
  <c r="R56" i="38"/>
  <c r="Q56" i="38"/>
  <c r="P56" i="38"/>
  <c r="BZ55" i="38"/>
  <c r="BY55" i="38"/>
  <c r="BX55" i="38"/>
  <c r="BW55" i="38"/>
  <c r="BV55" i="38"/>
  <c r="BU55" i="38"/>
  <c r="BT55" i="38"/>
  <c r="BS55" i="38"/>
  <c r="BR55" i="38"/>
  <c r="BQ55" i="38"/>
  <c r="BP55" i="38"/>
  <c r="BO55" i="38"/>
  <c r="BN55" i="38"/>
  <c r="BM55" i="38"/>
  <c r="BL55" i="38"/>
  <c r="BK55" i="38"/>
  <c r="BJ55" i="38"/>
  <c r="BI55" i="38"/>
  <c r="BH55" i="38"/>
  <c r="BG55" i="38"/>
  <c r="BF55" i="38"/>
  <c r="BE55" i="38"/>
  <c r="BD55" i="38"/>
  <c r="BC55" i="38"/>
  <c r="BB55" i="38"/>
  <c r="BA55" i="38"/>
  <c r="AZ55" i="38"/>
  <c r="AY55" i="38"/>
  <c r="AX55" i="38"/>
  <c r="AW55" i="38"/>
  <c r="AV55" i="38"/>
  <c r="AU55" i="38"/>
  <c r="AT55" i="38"/>
  <c r="AS55" i="38"/>
  <c r="AR55" i="38"/>
  <c r="AQ55" i="38"/>
  <c r="AP55" i="38"/>
  <c r="AO55" i="38"/>
  <c r="AN55" i="38"/>
  <c r="AM55" i="38"/>
  <c r="AL55" i="38"/>
  <c r="AK55" i="38"/>
  <c r="AJ55" i="38"/>
  <c r="AI55" i="38"/>
  <c r="AH55" i="38"/>
  <c r="AG55" i="38"/>
  <c r="AF55" i="38"/>
  <c r="AE55" i="38"/>
  <c r="AD55" i="38"/>
  <c r="AC55" i="38"/>
  <c r="AB55" i="38"/>
  <c r="AA55" i="38"/>
  <c r="Z55" i="38"/>
  <c r="Y55" i="38"/>
  <c r="X55" i="38"/>
  <c r="W55" i="38"/>
  <c r="V55" i="38"/>
  <c r="U55" i="38"/>
  <c r="T55" i="38"/>
  <c r="S55" i="38"/>
  <c r="R55" i="38"/>
  <c r="Q55" i="38"/>
  <c r="P55" i="38"/>
  <c r="BZ54" i="38"/>
  <c r="BY54" i="38"/>
  <c r="BX54" i="38"/>
  <c r="BW54" i="38"/>
  <c r="BV54" i="38"/>
  <c r="BU54" i="38"/>
  <c r="BT54" i="38"/>
  <c r="BS54" i="38"/>
  <c r="BR54" i="38"/>
  <c r="BQ54" i="38"/>
  <c r="BP54" i="38"/>
  <c r="BO54" i="38"/>
  <c r="BN54" i="38"/>
  <c r="BM54" i="38"/>
  <c r="BL54" i="38"/>
  <c r="BK54" i="38"/>
  <c r="BJ54" i="38"/>
  <c r="BI54" i="38"/>
  <c r="BH54" i="38"/>
  <c r="BG54" i="38"/>
  <c r="BF54" i="38"/>
  <c r="BE54" i="38"/>
  <c r="BD54" i="38"/>
  <c r="BC54" i="38"/>
  <c r="BB54" i="38"/>
  <c r="BA54" i="38"/>
  <c r="AZ54" i="38"/>
  <c r="AY54" i="38"/>
  <c r="AX54" i="38"/>
  <c r="AW54" i="38"/>
  <c r="AV54" i="38"/>
  <c r="AU54" i="38"/>
  <c r="AT54" i="38"/>
  <c r="AS54" i="38"/>
  <c r="AR54" i="38"/>
  <c r="AQ54" i="38"/>
  <c r="AP54" i="38"/>
  <c r="AO54" i="38"/>
  <c r="AN54" i="38"/>
  <c r="AM54" i="38"/>
  <c r="AL54" i="38"/>
  <c r="AK54" i="38"/>
  <c r="AJ54" i="38"/>
  <c r="AI54" i="38"/>
  <c r="AH54" i="38"/>
  <c r="AG54" i="38"/>
  <c r="AF54" i="38"/>
  <c r="AE54" i="38"/>
  <c r="AD54" i="38"/>
  <c r="AC54" i="38"/>
  <c r="AB54" i="38"/>
  <c r="AA54" i="38"/>
  <c r="Z54" i="38"/>
  <c r="Y54" i="38"/>
  <c r="X54" i="38"/>
  <c r="W54" i="38"/>
  <c r="V54" i="38"/>
  <c r="U54" i="38"/>
  <c r="T54" i="38"/>
  <c r="S54" i="38"/>
  <c r="R54" i="38"/>
  <c r="Q54" i="38"/>
  <c r="P54" i="38"/>
  <c r="BZ53" i="38"/>
  <c r="BY53" i="38"/>
  <c r="BX53" i="38"/>
  <c r="BW53" i="38"/>
  <c r="BV53" i="38"/>
  <c r="BU53" i="38"/>
  <c r="BT53" i="38"/>
  <c r="BS53" i="38"/>
  <c r="BR53" i="38"/>
  <c r="BQ53" i="38"/>
  <c r="BP53" i="38"/>
  <c r="BO53" i="38"/>
  <c r="BN53" i="38"/>
  <c r="BM53" i="38"/>
  <c r="BL53" i="38"/>
  <c r="BK53" i="38"/>
  <c r="BJ53" i="38"/>
  <c r="BI53" i="38"/>
  <c r="BH53" i="38"/>
  <c r="BG53" i="38"/>
  <c r="BF53" i="38"/>
  <c r="BE53" i="38"/>
  <c r="BD53" i="38"/>
  <c r="BC53" i="38"/>
  <c r="BB53" i="38"/>
  <c r="BA53" i="38"/>
  <c r="AZ53" i="38"/>
  <c r="AY53" i="38"/>
  <c r="AX53" i="38"/>
  <c r="AW53" i="38"/>
  <c r="AV53" i="38"/>
  <c r="AU53" i="38"/>
  <c r="AT53" i="38"/>
  <c r="AS53" i="38"/>
  <c r="AR53" i="38"/>
  <c r="AQ53" i="38"/>
  <c r="AP53" i="38"/>
  <c r="AO53" i="38"/>
  <c r="AN53" i="38"/>
  <c r="AM53" i="38"/>
  <c r="AL53" i="38"/>
  <c r="AK53" i="38"/>
  <c r="AJ53" i="38"/>
  <c r="AI53" i="38"/>
  <c r="AH53" i="38"/>
  <c r="AG53" i="38"/>
  <c r="AF53" i="38"/>
  <c r="AE53" i="38"/>
  <c r="AD53" i="38"/>
  <c r="AC53" i="38"/>
  <c r="AB53" i="38"/>
  <c r="AA53" i="38"/>
  <c r="Z53" i="38"/>
  <c r="Y53" i="38"/>
  <c r="X53" i="38"/>
  <c r="W53" i="38"/>
  <c r="V53" i="38"/>
  <c r="U53" i="38"/>
  <c r="T53" i="38"/>
  <c r="S53" i="38"/>
  <c r="R53" i="38"/>
  <c r="Q53" i="38"/>
  <c r="P53" i="38"/>
  <c r="BZ52" i="38"/>
  <c r="BY52" i="38"/>
  <c r="BX52" i="38"/>
  <c r="BW52" i="38"/>
  <c r="BV52" i="38"/>
  <c r="BU52" i="38"/>
  <c r="BT52" i="38"/>
  <c r="BS52" i="38"/>
  <c r="BR52" i="38"/>
  <c r="BQ52" i="38"/>
  <c r="BP52" i="38"/>
  <c r="BO52" i="38"/>
  <c r="BN52" i="38"/>
  <c r="BM52" i="38"/>
  <c r="BL52" i="38"/>
  <c r="BK52" i="38"/>
  <c r="BJ52" i="38"/>
  <c r="BI52" i="38"/>
  <c r="BH52" i="38"/>
  <c r="BG52" i="38"/>
  <c r="BF52" i="38"/>
  <c r="BE52" i="38"/>
  <c r="BD52" i="38"/>
  <c r="BC52" i="38"/>
  <c r="BB52" i="38"/>
  <c r="BA52" i="38"/>
  <c r="AZ52" i="38"/>
  <c r="AY52" i="38"/>
  <c r="AX52" i="38"/>
  <c r="AW52" i="38"/>
  <c r="AV52" i="38"/>
  <c r="AU52" i="38"/>
  <c r="AT52" i="38"/>
  <c r="AS52" i="38"/>
  <c r="AR52" i="38"/>
  <c r="AQ52" i="38"/>
  <c r="AP52" i="38"/>
  <c r="AO52" i="38"/>
  <c r="AN52" i="38"/>
  <c r="AM52" i="38"/>
  <c r="AL52" i="38"/>
  <c r="AK52" i="38"/>
  <c r="AJ52" i="38"/>
  <c r="AI52" i="38"/>
  <c r="AH52" i="38"/>
  <c r="AG52" i="38"/>
  <c r="AF52" i="38"/>
  <c r="AE52" i="38"/>
  <c r="AD52" i="38"/>
  <c r="AC52" i="38"/>
  <c r="AB52" i="38"/>
  <c r="AA52" i="38"/>
  <c r="Z52" i="38"/>
  <c r="Y52" i="38"/>
  <c r="X52" i="38"/>
  <c r="W52" i="38"/>
  <c r="V52" i="38"/>
  <c r="U52" i="38"/>
  <c r="T52" i="38"/>
  <c r="S52" i="38"/>
  <c r="R52" i="38"/>
  <c r="Q52" i="38"/>
  <c r="P52" i="38"/>
  <c r="BZ51" i="38"/>
  <c r="BY51" i="38"/>
  <c r="BX51" i="38"/>
  <c r="BW51" i="38"/>
  <c r="BV51" i="38"/>
  <c r="BU51" i="38"/>
  <c r="BT51" i="38"/>
  <c r="BS51" i="38"/>
  <c r="BR51" i="38"/>
  <c r="BQ51" i="38"/>
  <c r="BP51" i="38"/>
  <c r="BO51" i="38"/>
  <c r="BN51" i="38"/>
  <c r="BM51" i="38"/>
  <c r="BL51" i="38"/>
  <c r="BK51" i="38"/>
  <c r="BJ51" i="38"/>
  <c r="BI51" i="38"/>
  <c r="BH51" i="38"/>
  <c r="BG51" i="38"/>
  <c r="BF51" i="38"/>
  <c r="BE51" i="38"/>
  <c r="BD51" i="38"/>
  <c r="BC51" i="38"/>
  <c r="BB51" i="38"/>
  <c r="BA51" i="38"/>
  <c r="AZ51" i="38"/>
  <c r="AY51" i="38"/>
  <c r="AX51" i="38"/>
  <c r="AW51" i="38"/>
  <c r="AV51" i="38"/>
  <c r="AU51" i="38"/>
  <c r="AT51" i="38"/>
  <c r="AS51" i="38"/>
  <c r="AR51" i="38"/>
  <c r="AQ51" i="38"/>
  <c r="AP51" i="38"/>
  <c r="AO51" i="38"/>
  <c r="AN51" i="38"/>
  <c r="AM51" i="38"/>
  <c r="AL51" i="38"/>
  <c r="AK51" i="38"/>
  <c r="AJ51" i="38"/>
  <c r="AI51" i="38"/>
  <c r="AH51" i="38"/>
  <c r="AG51" i="38"/>
  <c r="AF51" i="38"/>
  <c r="AE51" i="38"/>
  <c r="AD51" i="38"/>
  <c r="AC51" i="38"/>
  <c r="AB51" i="38"/>
  <c r="AA51" i="38"/>
  <c r="Z51" i="38"/>
  <c r="Y51" i="38"/>
  <c r="X51" i="38"/>
  <c r="W51" i="38"/>
  <c r="V51" i="38"/>
  <c r="U51" i="38"/>
  <c r="T51" i="38"/>
  <c r="S51" i="38"/>
  <c r="R51" i="38"/>
  <c r="Q51" i="38"/>
  <c r="P51" i="38"/>
  <c r="BZ50" i="38"/>
  <c r="BY50" i="38"/>
  <c r="BX50" i="38"/>
  <c r="BW50" i="38"/>
  <c r="BV50" i="38"/>
  <c r="BU50" i="38"/>
  <c r="BT50" i="38"/>
  <c r="BS50" i="38"/>
  <c r="BR50" i="38"/>
  <c r="BQ50" i="38"/>
  <c r="BP50" i="38"/>
  <c r="BO50" i="38"/>
  <c r="BN50" i="38"/>
  <c r="BM50" i="38"/>
  <c r="BL50" i="38"/>
  <c r="BK50" i="38"/>
  <c r="BJ50" i="38"/>
  <c r="BI50" i="38"/>
  <c r="BH50" i="38"/>
  <c r="BG50" i="38"/>
  <c r="BF50" i="38"/>
  <c r="BE50" i="38"/>
  <c r="BD50" i="38"/>
  <c r="BC50" i="38"/>
  <c r="BB50" i="38"/>
  <c r="BA50" i="38"/>
  <c r="AZ50" i="38"/>
  <c r="AY50" i="38"/>
  <c r="AX50" i="38"/>
  <c r="AW50" i="38"/>
  <c r="AV50" i="38"/>
  <c r="AU50" i="38"/>
  <c r="AT50" i="38"/>
  <c r="AS50" i="38"/>
  <c r="AR50" i="38"/>
  <c r="AQ50" i="38"/>
  <c r="AP50" i="38"/>
  <c r="AO50" i="38"/>
  <c r="AN50" i="38"/>
  <c r="AM50" i="38"/>
  <c r="AL50" i="38"/>
  <c r="AK50" i="38"/>
  <c r="AJ50" i="38"/>
  <c r="AI50" i="38"/>
  <c r="AH50" i="38"/>
  <c r="AG50" i="38"/>
  <c r="AF50" i="38"/>
  <c r="AE50" i="38"/>
  <c r="AD50" i="38"/>
  <c r="AC50" i="38"/>
  <c r="AB50" i="38"/>
  <c r="AA50" i="38"/>
  <c r="Z50" i="38"/>
  <c r="Y50" i="38"/>
  <c r="X50" i="38"/>
  <c r="W50" i="38"/>
  <c r="V50" i="38"/>
  <c r="U50" i="38"/>
  <c r="T50" i="38"/>
  <c r="S50" i="38"/>
  <c r="R50" i="38"/>
  <c r="Q50" i="38"/>
  <c r="P50" i="38"/>
  <c r="BZ49" i="38"/>
  <c r="BY49" i="38"/>
  <c r="BX49" i="38"/>
  <c r="BW49" i="38"/>
  <c r="BV49" i="38"/>
  <c r="BU49" i="38"/>
  <c r="BT49" i="38"/>
  <c r="BS49" i="38"/>
  <c r="BR49" i="38"/>
  <c r="BQ49" i="38"/>
  <c r="BP49" i="38"/>
  <c r="BO49" i="38"/>
  <c r="BN49" i="38"/>
  <c r="BM49" i="38"/>
  <c r="BL49" i="38"/>
  <c r="BK49" i="38"/>
  <c r="BJ49" i="38"/>
  <c r="BI49" i="38"/>
  <c r="BH49" i="38"/>
  <c r="BG49" i="38"/>
  <c r="BF49" i="38"/>
  <c r="BE49" i="38"/>
  <c r="BD49" i="38"/>
  <c r="BC49" i="38"/>
  <c r="BB49" i="38"/>
  <c r="BA49" i="38"/>
  <c r="AZ49" i="38"/>
  <c r="AY49" i="38"/>
  <c r="AX49" i="38"/>
  <c r="AW49" i="38"/>
  <c r="AV49" i="38"/>
  <c r="AU49" i="38"/>
  <c r="AT49" i="38"/>
  <c r="AS49" i="38"/>
  <c r="AR49" i="38"/>
  <c r="AQ49" i="38"/>
  <c r="AP49" i="38"/>
  <c r="AO49" i="38"/>
  <c r="AN49" i="38"/>
  <c r="AM49" i="38"/>
  <c r="AL49" i="38"/>
  <c r="AK49" i="38"/>
  <c r="AJ49" i="38"/>
  <c r="AI49" i="38"/>
  <c r="AH49" i="38"/>
  <c r="AG49" i="38"/>
  <c r="AF49" i="38"/>
  <c r="AE49" i="38"/>
  <c r="AD49" i="38"/>
  <c r="AC49" i="38"/>
  <c r="AB49" i="38"/>
  <c r="AA49" i="38"/>
  <c r="Z49" i="38"/>
  <c r="Y49" i="38"/>
  <c r="X49" i="38"/>
  <c r="W49" i="38"/>
  <c r="V49" i="38"/>
  <c r="U49" i="38"/>
  <c r="T49" i="38"/>
  <c r="S49" i="38"/>
  <c r="R49" i="38"/>
  <c r="Q49" i="38"/>
  <c r="P49" i="38"/>
  <c r="BZ48" i="38"/>
  <c r="BY48" i="38"/>
  <c r="BX48" i="38"/>
  <c r="BW48" i="38"/>
  <c r="BV48" i="38"/>
  <c r="BU48" i="38"/>
  <c r="BT48" i="38"/>
  <c r="BS48" i="38"/>
  <c r="BR48" i="38"/>
  <c r="BQ48" i="38"/>
  <c r="BP48" i="38"/>
  <c r="BO48" i="38"/>
  <c r="BN48" i="38"/>
  <c r="BM48" i="38"/>
  <c r="BL48" i="38"/>
  <c r="BK48" i="38"/>
  <c r="BJ48" i="38"/>
  <c r="BI48" i="38"/>
  <c r="BH48" i="38"/>
  <c r="BG48" i="38"/>
  <c r="BF48" i="38"/>
  <c r="BE48" i="38"/>
  <c r="BD48" i="38"/>
  <c r="BC48" i="38"/>
  <c r="BB48" i="38"/>
  <c r="BA48" i="38"/>
  <c r="AZ48" i="38"/>
  <c r="AY48" i="38"/>
  <c r="AX48" i="38"/>
  <c r="AW48" i="38"/>
  <c r="AV48" i="38"/>
  <c r="AU48" i="38"/>
  <c r="AT48" i="38"/>
  <c r="AS48" i="38"/>
  <c r="AR48" i="38"/>
  <c r="AQ48" i="38"/>
  <c r="AP48" i="38"/>
  <c r="AO48" i="38"/>
  <c r="AN48" i="38"/>
  <c r="AM48" i="38"/>
  <c r="AL48" i="38"/>
  <c r="AK48" i="38"/>
  <c r="AJ48" i="38"/>
  <c r="AI48" i="38"/>
  <c r="AH48" i="38"/>
  <c r="AG48" i="38"/>
  <c r="AF48" i="38"/>
  <c r="AE48" i="38"/>
  <c r="AD48" i="38"/>
  <c r="AC48" i="38"/>
  <c r="AB48" i="38"/>
  <c r="AA48" i="38"/>
  <c r="Z48" i="38"/>
  <c r="Y48" i="38"/>
  <c r="X48" i="38"/>
  <c r="W48" i="38"/>
  <c r="V48" i="38"/>
  <c r="U48" i="38"/>
  <c r="T48" i="38"/>
  <c r="S48" i="38"/>
  <c r="R48" i="38"/>
  <c r="Q48" i="38"/>
  <c r="P48" i="38"/>
  <c r="BZ47" i="38"/>
  <c r="BY47" i="38"/>
  <c r="BX47" i="38"/>
  <c r="BW47" i="38"/>
  <c r="BV47" i="38"/>
  <c r="BU47" i="38"/>
  <c r="BT47" i="38"/>
  <c r="BS47" i="38"/>
  <c r="BR47" i="38"/>
  <c r="BQ47" i="38"/>
  <c r="BP47" i="38"/>
  <c r="BO47" i="38"/>
  <c r="BN47" i="38"/>
  <c r="BM47" i="38"/>
  <c r="BL47" i="38"/>
  <c r="BK47" i="38"/>
  <c r="BJ47" i="38"/>
  <c r="BI47" i="38"/>
  <c r="BH47" i="38"/>
  <c r="BG47" i="38"/>
  <c r="BF47" i="38"/>
  <c r="BE47" i="38"/>
  <c r="BD47" i="38"/>
  <c r="BC47" i="38"/>
  <c r="BB47" i="38"/>
  <c r="BA47" i="38"/>
  <c r="AZ47" i="38"/>
  <c r="AY47" i="38"/>
  <c r="AX47" i="38"/>
  <c r="AW47" i="38"/>
  <c r="AV47" i="38"/>
  <c r="AU47" i="38"/>
  <c r="AT47" i="38"/>
  <c r="AS47" i="38"/>
  <c r="AR47" i="38"/>
  <c r="AQ47" i="38"/>
  <c r="AP47" i="38"/>
  <c r="AO47" i="38"/>
  <c r="AN47" i="38"/>
  <c r="AM47" i="38"/>
  <c r="AL47" i="38"/>
  <c r="AK47" i="38"/>
  <c r="AJ47" i="38"/>
  <c r="AI47" i="38"/>
  <c r="AH47" i="38"/>
  <c r="AG47" i="38"/>
  <c r="AF47" i="38"/>
  <c r="AE47" i="38"/>
  <c r="AD47" i="38"/>
  <c r="AC47" i="38"/>
  <c r="AB47" i="38"/>
  <c r="AA47" i="38"/>
  <c r="Z47" i="38"/>
  <c r="Y47" i="38"/>
  <c r="X47" i="38"/>
  <c r="W47" i="38"/>
  <c r="V47" i="38"/>
  <c r="U47" i="38"/>
  <c r="T47" i="38"/>
  <c r="S47" i="38"/>
  <c r="R47" i="38"/>
  <c r="Q47" i="38"/>
  <c r="P47" i="38"/>
  <c r="BZ46" i="38"/>
  <c r="BY46" i="38"/>
  <c r="BX46" i="38"/>
  <c r="BW46" i="38"/>
  <c r="BV46" i="38"/>
  <c r="BU46" i="38"/>
  <c r="BT46" i="38"/>
  <c r="BS46" i="38"/>
  <c r="BR46" i="38"/>
  <c r="BQ46" i="38"/>
  <c r="BP46" i="38"/>
  <c r="BO46" i="38"/>
  <c r="BN46" i="38"/>
  <c r="BM46" i="38"/>
  <c r="BL46" i="38"/>
  <c r="BK46" i="38"/>
  <c r="BJ46" i="38"/>
  <c r="BI46" i="38"/>
  <c r="BH46" i="38"/>
  <c r="BG46" i="38"/>
  <c r="BF46" i="38"/>
  <c r="BE46" i="38"/>
  <c r="BD46" i="38"/>
  <c r="BC46" i="38"/>
  <c r="BB46" i="38"/>
  <c r="BA46" i="38"/>
  <c r="AZ46" i="38"/>
  <c r="AY46" i="38"/>
  <c r="AX46" i="38"/>
  <c r="AW46" i="38"/>
  <c r="AV46" i="38"/>
  <c r="AU46" i="38"/>
  <c r="AT46" i="38"/>
  <c r="AS46" i="38"/>
  <c r="AR46" i="38"/>
  <c r="AQ46" i="38"/>
  <c r="AP46" i="38"/>
  <c r="AO46" i="38"/>
  <c r="AN46" i="38"/>
  <c r="AM46" i="38"/>
  <c r="AL46" i="38"/>
  <c r="AK46" i="38"/>
  <c r="AJ46" i="38"/>
  <c r="AI46" i="38"/>
  <c r="AH46" i="38"/>
  <c r="AG46" i="38"/>
  <c r="AF46" i="38"/>
  <c r="AE46" i="38"/>
  <c r="AD46" i="38"/>
  <c r="AC46" i="38"/>
  <c r="AB46" i="38"/>
  <c r="AA46" i="38"/>
  <c r="Z46" i="38"/>
  <c r="Y46" i="38"/>
  <c r="X46" i="38"/>
  <c r="W46" i="38"/>
  <c r="V46" i="38"/>
  <c r="U46" i="38"/>
  <c r="T46" i="38"/>
  <c r="S46" i="38"/>
  <c r="R46" i="38"/>
  <c r="Q46" i="38"/>
  <c r="P46" i="38"/>
  <c r="BZ45" i="38"/>
  <c r="BY45" i="38"/>
  <c r="BX45" i="38"/>
  <c r="BW45" i="38"/>
  <c r="BV45" i="38"/>
  <c r="BU45" i="38"/>
  <c r="BT45" i="38"/>
  <c r="BS45" i="38"/>
  <c r="BR45" i="38"/>
  <c r="BQ45" i="38"/>
  <c r="BP45" i="38"/>
  <c r="BO45" i="38"/>
  <c r="BN45" i="38"/>
  <c r="BM45" i="38"/>
  <c r="BL45" i="38"/>
  <c r="BK45" i="38"/>
  <c r="BJ45" i="38"/>
  <c r="BI45" i="38"/>
  <c r="BH45" i="38"/>
  <c r="BG45" i="38"/>
  <c r="BF45" i="38"/>
  <c r="BE45" i="38"/>
  <c r="BD45" i="38"/>
  <c r="BC45" i="38"/>
  <c r="BB45" i="38"/>
  <c r="BA45" i="38"/>
  <c r="AZ45" i="38"/>
  <c r="AY45" i="38"/>
  <c r="AX45" i="38"/>
  <c r="AW45" i="38"/>
  <c r="AV45" i="38"/>
  <c r="AU45" i="38"/>
  <c r="AT45" i="38"/>
  <c r="AS45" i="38"/>
  <c r="AR45" i="38"/>
  <c r="AQ45" i="38"/>
  <c r="AP45" i="38"/>
  <c r="AO45" i="38"/>
  <c r="AN45" i="38"/>
  <c r="AM45" i="38"/>
  <c r="AL45" i="38"/>
  <c r="AK45" i="38"/>
  <c r="AJ45" i="38"/>
  <c r="AI45" i="38"/>
  <c r="AH45" i="38"/>
  <c r="AG45" i="38"/>
  <c r="AF45" i="38"/>
  <c r="AE45" i="38"/>
  <c r="AD45" i="38"/>
  <c r="AC45" i="38"/>
  <c r="AB45" i="38"/>
  <c r="AA45" i="38"/>
  <c r="Z45" i="38"/>
  <c r="Y45" i="38"/>
  <c r="X45" i="38"/>
  <c r="W45" i="38"/>
  <c r="V45" i="38"/>
  <c r="U45" i="38"/>
  <c r="T45" i="38"/>
  <c r="S45" i="38"/>
  <c r="R45" i="38"/>
  <c r="Q45" i="38"/>
  <c r="P45" i="38"/>
  <c r="BZ44" i="38"/>
  <c r="BY44" i="38"/>
  <c r="BX44" i="38"/>
  <c r="BW44" i="38"/>
  <c r="BV44" i="38"/>
  <c r="BU44" i="38"/>
  <c r="BT44" i="38"/>
  <c r="BS44" i="38"/>
  <c r="BR44" i="38"/>
  <c r="BQ44" i="38"/>
  <c r="BP44" i="38"/>
  <c r="BO44" i="38"/>
  <c r="BN44" i="38"/>
  <c r="BM44" i="38"/>
  <c r="BL44" i="38"/>
  <c r="BK44" i="38"/>
  <c r="BJ44" i="38"/>
  <c r="BI44" i="38"/>
  <c r="BH44" i="38"/>
  <c r="BG44" i="38"/>
  <c r="BF44" i="38"/>
  <c r="BE44" i="38"/>
  <c r="BD44" i="38"/>
  <c r="BC44" i="38"/>
  <c r="BB44" i="38"/>
  <c r="BA44" i="38"/>
  <c r="AZ44" i="38"/>
  <c r="AY44" i="38"/>
  <c r="AX44" i="38"/>
  <c r="AW44" i="38"/>
  <c r="AV44" i="38"/>
  <c r="AU44" i="38"/>
  <c r="AT44" i="38"/>
  <c r="AS44" i="38"/>
  <c r="AR44" i="38"/>
  <c r="AQ44" i="38"/>
  <c r="AP44" i="38"/>
  <c r="AO44" i="38"/>
  <c r="AN44" i="38"/>
  <c r="AM44" i="38"/>
  <c r="AL44" i="38"/>
  <c r="AK44" i="38"/>
  <c r="AJ44" i="38"/>
  <c r="AI44" i="38"/>
  <c r="AH44" i="38"/>
  <c r="AG44" i="38"/>
  <c r="AF44" i="38"/>
  <c r="AE44" i="38"/>
  <c r="AD44" i="38"/>
  <c r="AC44" i="38"/>
  <c r="AB44" i="38"/>
  <c r="AA44" i="38"/>
  <c r="Z44" i="38"/>
  <c r="Y44" i="38"/>
  <c r="X44" i="38"/>
  <c r="W44" i="38"/>
  <c r="V44" i="38"/>
  <c r="U44" i="38"/>
  <c r="T44" i="38"/>
  <c r="S44" i="38"/>
  <c r="R44" i="38"/>
  <c r="Q44" i="38"/>
  <c r="P44" i="38"/>
  <c r="BZ43" i="38"/>
  <c r="BY43" i="38"/>
  <c r="BX43" i="38"/>
  <c r="BW43" i="38"/>
  <c r="BV43" i="38"/>
  <c r="BU43" i="38"/>
  <c r="BT43" i="38"/>
  <c r="BS43" i="38"/>
  <c r="BR43" i="38"/>
  <c r="BQ43" i="38"/>
  <c r="BP43" i="38"/>
  <c r="BO43" i="38"/>
  <c r="BN43" i="38"/>
  <c r="BM43" i="38"/>
  <c r="BL43" i="38"/>
  <c r="BK43" i="38"/>
  <c r="BJ43" i="38"/>
  <c r="BI43" i="38"/>
  <c r="BH43" i="38"/>
  <c r="BG43" i="38"/>
  <c r="BF43" i="38"/>
  <c r="BE43" i="38"/>
  <c r="BD43" i="38"/>
  <c r="BC43" i="38"/>
  <c r="BB43" i="38"/>
  <c r="BA43" i="38"/>
  <c r="AZ43" i="38"/>
  <c r="AY43" i="38"/>
  <c r="AX43" i="38"/>
  <c r="AW43" i="38"/>
  <c r="AV43" i="38"/>
  <c r="AU43" i="38"/>
  <c r="AT43" i="38"/>
  <c r="AS43" i="38"/>
  <c r="AR43" i="38"/>
  <c r="AQ43" i="38"/>
  <c r="AP43" i="38"/>
  <c r="AO43" i="38"/>
  <c r="AN43" i="38"/>
  <c r="AM43" i="38"/>
  <c r="AL43" i="38"/>
  <c r="AK43" i="38"/>
  <c r="AJ43" i="38"/>
  <c r="AI43" i="38"/>
  <c r="AH43" i="38"/>
  <c r="AG43" i="38"/>
  <c r="AF43" i="38"/>
  <c r="AE43" i="38"/>
  <c r="AD43" i="38"/>
  <c r="AC43" i="38"/>
  <c r="AB43" i="38"/>
  <c r="AA43" i="38"/>
  <c r="Z43" i="38"/>
  <c r="Y43" i="38"/>
  <c r="X43" i="38"/>
  <c r="W43" i="38"/>
  <c r="V43" i="38"/>
  <c r="U43" i="38"/>
  <c r="T43" i="38"/>
  <c r="S43" i="38"/>
  <c r="R43" i="38"/>
  <c r="Q43" i="38"/>
  <c r="P43" i="38"/>
  <c r="BZ42" i="38"/>
  <c r="BY42" i="38"/>
  <c r="BX42" i="38"/>
  <c r="BW42" i="38"/>
  <c r="BV42" i="38"/>
  <c r="BU42" i="38"/>
  <c r="BT42" i="38"/>
  <c r="BS42" i="38"/>
  <c r="BR42" i="38"/>
  <c r="BQ42" i="38"/>
  <c r="BP42" i="38"/>
  <c r="BO42" i="38"/>
  <c r="BN42" i="38"/>
  <c r="BM42" i="38"/>
  <c r="BL42" i="38"/>
  <c r="BK42" i="38"/>
  <c r="BJ42" i="38"/>
  <c r="BI42" i="38"/>
  <c r="BH42" i="38"/>
  <c r="BG42" i="38"/>
  <c r="BF42" i="38"/>
  <c r="BE42" i="38"/>
  <c r="BD42" i="38"/>
  <c r="BC42" i="38"/>
  <c r="BB42" i="38"/>
  <c r="BA42" i="38"/>
  <c r="AZ42" i="38"/>
  <c r="AY42" i="38"/>
  <c r="AX42" i="38"/>
  <c r="AW42" i="38"/>
  <c r="AV42" i="38"/>
  <c r="AU42" i="38"/>
  <c r="AT42" i="38"/>
  <c r="AS42" i="38"/>
  <c r="AR42" i="38"/>
  <c r="AQ42" i="38"/>
  <c r="AP42" i="38"/>
  <c r="AO42" i="38"/>
  <c r="AN42" i="38"/>
  <c r="AM42" i="38"/>
  <c r="AL42" i="38"/>
  <c r="AK42" i="38"/>
  <c r="AJ42" i="38"/>
  <c r="AI42" i="38"/>
  <c r="AH42" i="38"/>
  <c r="AG42" i="38"/>
  <c r="AF42" i="38"/>
  <c r="AE42" i="38"/>
  <c r="AD42" i="38"/>
  <c r="AC42" i="38"/>
  <c r="AB42" i="38"/>
  <c r="AA42" i="38"/>
  <c r="Z42" i="38"/>
  <c r="Y42" i="38"/>
  <c r="X42" i="38"/>
  <c r="W42" i="38"/>
  <c r="V42" i="38"/>
  <c r="U42" i="38"/>
  <c r="T42" i="38"/>
  <c r="S42" i="38"/>
  <c r="R42" i="38"/>
  <c r="Q42" i="38"/>
  <c r="P42" i="38"/>
  <c r="BZ41" i="38"/>
  <c r="BY41" i="38"/>
  <c r="BX41" i="38"/>
  <c r="BW41" i="38"/>
  <c r="BV41" i="38"/>
  <c r="BU41" i="38"/>
  <c r="BT41" i="38"/>
  <c r="BS41" i="38"/>
  <c r="BR41" i="38"/>
  <c r="BQ41" i="38"/>
  <c r="BP41" i="38"/>
  <c r="BO41" i="38"/>
  <c r="BN41" i="38"/>
  <c r="BM41" i="38"/>
  <c r="BL41" i="38"/>
  <c r="BK41" i="38"/>
  <c r="BJ41" i="38"/>
  <c r="BI41" i="38"/>
  <c r="BH41" i="38"/>
  <c r="BG41" i="38"/>
  <c r="BF41" i="38"/>
  <c r="BE41" i="38"/>
  <c r="BD41" i="38"/>
  <c r="BC41" i="38"/>
  <c r="BB41" i="38"/>
  <c r="BA41" i="38"/>
  <c r="AZ41" i="38"/>
  <c r="AY41" i="38"/>
  <c r="AX41" i="38"/>
  <c r="AW41" i="38"/>
  <c r="AV41" i="38"/>
  <c r="AU41" i="38"/>
  <c r="AT41" i="38"/>
  <c r="AS41" i="38"/>
  <c r="AR41" i="38"/>
  <c r="AQ41" i="38"/>
  <c r="AP41" i="38"/>
  <c r="AO41" i="38"/>
  <c r="AN41" i="38"/>
  <c r="AM41" i="38"/>
  <c r="AL41" i="38"/>
  <c r="AK41" i="38"/>
  <c r="AJ41" i="38"/>
  <c r="AI41" i="38"/>
  <c r="AH41" i="38"/>
  <c r="AG41" i="38"/>
  <c r="AF41" i="38"/>
  <c r="AE41" i="38"/>
  <c r="AD41" i="38"/>
  <c r="AC41" i="38"/>
  <c r="AB41" i="38"/>
  <c r="AA41" i="38"/>
  <c r="Z41" i="38"/>
  <c r="Y41" i="38"/>
  <c r="X41" i="38"/>
  <c r="W41" i="38"/>
  <c r="V41" i="38"/>
  <c r="U41" i="38"/>
  <c r="T41" i="38"/>
  <c r="S41" i="38"/>
  <c r="R41" i="38"/>
  <c r="Q41" i="38"/>
  <c r="P41" i="38"/>
  <c r="BZ40" i="38"/>
  <c r="BY40" i="38"/>
  <c r="BX40" i="38"/>
  <c r="BW40" i="38"/>
  <c r="BV40" i="38"/>
  <c r="BU40" i="38"/>
  <c r="BT40" i="38"/>
  <c r="BS40" i="38"/>
  <c r="BR40" i="38"/>
  <c r="BQ40" i="38"/>
  <c r="BP40" i="38"/>
  <c r="BO40" i="38"/>
  <c r="BN40" i="38"/>
  <c r="BM40" i="38"/>
  <c r="BL40" i="38"/>
  <c r="BK40" i="38"/>
  <c r="BJ40" i="38"/>
  <c r="BI40" i="38"/>
  <c r="BH40" i="38"/>
  <c r="BG40" i="38"/>
  <c r="BF40" i="38"/>
  <c r="BE40" i="38"/>
  <c r="BD40" i="38"/>
  <c r="BC40" i="38"/>
  <c r="BB40" i="38"/>
  <c r="BA40" i="38"/>
  <c r="AZ40" i="38"/>
  <c r="AY40" i="38"/>
  <c r="AX40" i="38"/>
  <c r="AW40" i="38"/>
  <c r="AV40" i="38"/>
  <c r="AU40" i="38"/>
  <c r="AT40" i="38"/>
  <c r="AS40" i="38"/>
  <c r="AR40" i="38"/>
  <c r="AQ40" i="38"/>
  <c r="AP40" i="38"/>
  <c r="AO40" i="38"/>
  <c r="AN40" i="38"/>
  <c r="AM40" i="38"/>
  <c r="AL40" i="38"/>
  <c r="AK40" i="38"/>
  <c r="AJ40" i="38"/>
  <c r="AI40" i="38"/>
  <c r="AH40" i="38"/>
  <c r="AG40" i="38"/>
  <c r="AF40" i="38"/>
  <c r="AE40" i="38"/>
  <c r="AD40" i="38"/>
  <c r="AC40" i="38"/>
  <c r="AB40" i="38"/>
  <c r="AA40" i="38"/>
  <c r="Z40" i="38"/>
  <c r="Y40" i="38"/>
  <c r="X40" i="38"/>
  <c r="W40" i="38"/>
  <c r="V40" i="38"/>
  <c r="U40" i="38"/>
  <c r="T40" i="38"/>
  <c r="S40" i="38"/>
  <c r="R40" i="38"/>
  <c r="Q40" i="38"/>
  <c r="P40" i="38"/>
  <c r="BZ39" i="38"/>
  <c r="BY39" i="38"/>
  <c r="BX39" i="38"/>
  <c r="BW39" i="38"/>
  <c r="BV39" i="38"/>
  <c r="BU39" i="38"/>
  <c r="BT39" i="38"/>
  <c r="BS39" i="38"/>
  <c r="BR39" i="38"/>
  <c r="BQ39" i="38"/>
  <c r="BP39" i="38"/>
  <c r="BO39" i="38"/>
  <c r="BN39" i="38"/>
  <c r="BM39" i="38"/>
  <c r="BL39" i="38"/>
  <c r="BK39" i="38"/>
  <c r="BJ39" i="38"/>
  <c r="BI39" i="38"/>
  <c r="BH39" i="38"/>
  <c r="BG39" i="38"/>
  <c r="BF39" i="38"/>
  <c r="BE39" i="38"/>
  <c r="BD39" i="38"/>
  <c r="BC39" i="38"/>
  <c r="BB39" i="38"/>
  <c r="BA39" i="38"/>
  <c r="AZ39" i="38"/>
  <c r="AY39" i="38"/>
  <c r="AX39" i="38"/>
  <c r="AW39" i="38"/>
  <c r="AV39" i="38"/>
  <c r="AU39" i="38"/>
  <c r="AT39" i="38"/>
  <c r="AS39" i="38"/>
  <c r="AR39" i="38"/>
  <c r="AQ39" i="38"/>
  <c r="AP39" i="38"/>
  <c r="AO39" i="38"/>
  <c r="AN39" i="38"/>
  <c r="AM39" i="38"/>
  <c r="AL39" i="38"/>
  <c r="AK39" i="38"/>
  <c r="AJ39" i="38"/>
  <c r="AI39" i="38"/>
  <c r="AH39" i="38"/>
  <c r="AG39" i="38"/>
  <c r="AF39" i="38"/>
  <c r="AE39" i="38"/>
  <c r="AD39" i="38"/>
  <c r="AC39" i="38"/>
  <c r="AB39" i="38"/>
  <c r="AA39" i="38"/>
  <c r="Z39" i="38"/>
  <c r="Y39" i="38"/>
  <c r="X39" i="38"/>
  <c r="W39" i="38"/>
  <c r="V39" i="38"/>
  <c r="U39" i="38"/>
  <c r="T39" i="38"/>
  <c r="S39" i="38"/>
  <c r="R39" i="38"/>
  <c r="Q39" i="38"/>
  <c r="P39" i="38"/>
  <c r="BZ38" i="38"/>
  <c r="BY38" i="38"/>
  <c r="BX38" i="38"/>
  <c r="BW38" i="38"/>
  <c r="BV38" i="38"/>
  <c r="BU38" i="38"/>
  <c r="BT38" i="38"/>
  <c r="BS38" i="38"/>
  <c r="BR38" i="38"/>
  <c r="BQ38" i="38"/>
  <c r="BP38" i="38"/>
  <c r="BO38" i="38"/>
  <c r="BN38" i="38"/>
  <c r="BM38" i="38"/>
  <c r="BL38" i="38"/>
  <c r="BK38" i="38"/>
  <c r="BJ38" i="38"/>
  <c r="BI38" i="38"/>
  <c r="BH38" i="38"/>
  <c r="BG38" i="38"/>
  <c r="BF38" i="38"/>
  <c r="BE38" i="38"/>
  <c r="BD38" i="38"/>
  <c r="BC38" i="38"/>
  <c r="BB38" i="38"/>
  <c r="BA38" i="38"/>
  <c r="AZ38" i="38"/>
  <c r="AY38" i="38"/>
  <c r="AX38" i="38"/>
  <c r="AW38" i="38"/>
  <c r="AV38" i="38"/>
  <c r="AU38" i="38"/>
  <c r="AT38" i="38"/>
  <c r="AS38" i="38"/>
  <c r="AR38" i="38"/>
  <c r="AQ38" i="38"/>
  <c r="AP38" i="38"/>
  <c r="AO38" i="38"/>
  <c r="AN38" i="38"/>
  <c r="AM38" i="38"/>
  <c r="AL38" i="38"/>
  <c r="AK38" i="38"/>
  <c r="AJ38" i="38"/>
  <c r="AI38" i="38"/>
  <c r="AH38" i="38"/>
  <c r="AG38" i="38"/>
  <c r="AF38" i="38"/>
  <c r="AE38" i="38"/>
  <c r="AD38" i="38"/>
  <c r="AC38" i="38"/>
  <c r="AB38" i="38"/>
  <c r="AA38" i="38"/>
  <c r="Z38" i="38"/>
  <c r="Y38" i="38"/>
  <c r="X38" i="38"/>
  <c r="W38" i="38"/>
  <c r="V38" i="38"/>
  <c r="U38" i="38"/>
  <c r="T38" i="38"/>
  <c r="S38" i="38"/>
  <c r="R38" i="38"/>
  <c r="Q38" i="38"/>
  <c r="P38" i="38"/>
  <c r="BZ37" i="38"/>
  <c r="BY37" i="38"/>
  <c r="BX37" i="38"/>
  <c r="BW37" i="38"/>
  <c r="BV37" i="38"/>
  <c r="BU37" i="38"/>
  <c r="BT37" i="38"/>
  <c r="BS37" i="38"/>
  <c r="BR37" i="38"/>
  <c r="BQ37" i="38"/>
  <c r="BP37" i="38"/>
  <c r="BO37" i="38"/>
  <c r="BN37" i="38"/>
  <c r="BM37" i="38"/>
  <c r="BL37" i="38"/>
  <c r="BK37" i="38"/>
  <c r="BJ37" i="38"/>
  <c r="BI37" i="38"/>
  <c r="BH37" i="38"/>
  <c r="BG37" i="38"/>
  <c r="BF37" i="38"/>
  <c r="BE37" i="38"/>
  <c r="BD37" i="38"/>
  <c r="BC37" i="38"/>
  <c r="BB37" i="38"/>
  <c r="BA37" i="38"/>
  <c r="AZ37" i="38"/>
  <c r="AY37" i="38"/>
  <c r="AX37" i="38"/>
  <c r="AW37" i="38"/>
  <c r="AV37" i="38"/>
  <c r="AU37" i="38"/>
  <c r="AT37" i="38"/>
  <c r="AS37" i="38"/>
  <c r="AR37" i="38"/>
  <c r="AQ37" i="38"/>
  <c r="AP37" i="38"/>
  <c r="AO37" i="38"/>
  <c r="AN37" i="38"/>
  <c r="AM37" i="38"/>
  <c r="AL37" i="38"/>
  <c r="AK37" i="38"/>
  <c r="AJ37" i="38"/>
  <c r="AI37" i="38"/>
  <c r="AH37" i="38"/>
  <c r="AG37" i="38"/>
  <c r="AF37" i="38"/>
  <c r="AE37" i="38"/>
  <c r="AD37" i="38"/>
  <c r="AC37" i="38"/>
  <c r="AB37" i="38"/>
  <c r="AA37" i="38"/>
  <c r="Z37" i="38"/>
  <c r="Y37" i="38"/>
  <c r="X37" i="38"/>
  <c r="W37" i="38"/>
  <c r="V37" i="38"/>
  <c r="U37" i="38"/>
  <c r="T37" i="38"/>
  <c r="S37" i="38"/>
  <c r="R37" i="38"/>
  <c r="Q37" i="38"/>
  <c r="P37" i="38"/>
  <c r="BZ36" i="38"/>
  <c r="BY36" i="38"/>
  <c r="BX36" i="38"/>
  <c r="BW36" i="38"/>
  <c r="BV36" i="38"/>
  <c r="BU36" i="38"/>
  <c r="BT36" i="38"/>
  <c r="BS36" i="38"/>
  <c r="BR36" i="38"/>
  <c r="BQ36" i="38"/>
  <c r="BP36" i="38"/>
  <c r="BO36" i="38"/>
  <c r="BN36" i="38"/>
  <c r="BM36" i="38"/>
  <c r="BL36" i="38"/>
  <c r="BK36" i="38"/>
  <c r="BJ36" i="38"/>
  <c r="BI36" i="38"/>
  <c r="BH36" i="38"/>
  <c r="BG36" i="38"/>
  <c r="BF36" i="38"/>
  <c r="BE36" i="38"/>
  <c r="BD36" i="38"/>
  <c r="BC36" i="38"/>
  <c r="BB36" i="38"/>
  <c r="BA36" i="38"/>
  <c r="AZ36" i="38"/>
  <c r="AY36" i="38"/>
  <c r="AX36" i="38"/>
  <c r="AW36" i="38"/>
  <c r="AV36" i="38"/>
  <c r="AU36" i="38"/>
  <c r="AT36" i="38"/>
  <c r="AS36" i="38"/>
  <c r="AR36" i="38"/>
  <c r="AQ36" i="38"/>
  <c r="AP36" i="38"/>
  <c r="AO36" i="38"/>
  <c r="AN36" i="38"/>
  <c r="AM36" i="38"/>
  <c r="AL36" i="38"/>
  <c r="AK36" i="38"/>
  <c r="AJ36" i="38"/>
  <c r="AI36" i="38"/>
  <c r="AH36" i="38"/>
  <c r="AG36" i="38"/>
  <c r="AF36" i="38"/>
  <c r="AE36" i="38"/>
  <c r="AD36" i="38"/>
  <c r="AC36" i="38"/>
  <c r="AB36" i="38"/>
  <c r="AA36" i="38"/>
  <c r="Z36" i="38"/>
  <c r="Y36" i="38"/>
  <c r="X36" i="38"/>
  <c r="W36" i="38"/>
  <c r="V36" i="38"/>
  <c r="U36" i="38"/>
  <c r="T36" i="38"/>
  <c r="S36" i="38"/>
  <c r="R36" i="38"/>
  <c r="Q36" i="38"/>
  <c r="P36" i="38"/>
  <c r="BZ35" i="38"/>
  <c r="BY35" i="38"/>
  <c r="BX35" i="38"/>
  <c r="BW35" i="38"/>
  <c r="BV35" i="38"/>
  <c r="BU35" i="38"/>
  <c r="BT35" i="38"/>
  <c r="BS35" i="38"/>
  <c r="BR35" i="38"/>
  <c r="BQ35" i="38"/>
  <c r="BP35" i="38"/>
  <c r="BO35" i="38"/>
  <c r="BN35" i="38"/>
  <c r="BM35" i="38"/>
  <c r="BL35" i="38"/>
  <c r="BK35" i="38"/>
  <c r="BJ35" i="38"/>
  <c r="BI35" i="38"/>
  <c r="BH35" i="38"/>
  <c r="BG35" i="38"/>
  <c r="BF35" i="38"/>
  <c r="BE35" i="38"/>
  <c r="BD35" i="38"/>
  <c r="BC35" i="38"/>
  <c r="BB35" i="38"/>
  <c r="BA35" i="38"/>
  <c r="AZ35" i="38"/>
  <c r="AY35" i="38"/>
  <c r="AX35" i="38"/>
  <c r="AW35" i="38"/>
  <c r="AV35" i="38"/>
  <c r="AU35" i="38"/>
  <c r="AT35" i="38"/>
  <c r="AS35" i="38"/>
  <c r="AR35" i="38"/>
  <c r="AQ35" i="38"/>
  <c r="AP35" i="38"/>
  <c r="AO35" i="38"/>
  <c r="AN35" i="38"/>
  <c r="AM35" i="38"/>
  <c r="AL35" i="38"/>
  <c r="AK35" i="38"/>
  <c r="AJ35" i="38"/>
  <c r="AI35" i="38"/>
  <c r="AH35" i="38"/>
  <c r="AG35" i="38"/>
  <c r="AF35" i="38"/>
  <c r="AE35" i="38"/>
  <c r="AD35" i="38"/>
  <c r="AC35" i="38"/>
  <c r="AB35" i="38"/>
  <c r="AA35" i="38"/>
  <c r="Z35" i="38"/>
  <c r="Y35" i="38"/>
  <c r="X35" i="38"/>
  <c r="W35" i="38"/>
  <c r="V35" i="38"/>
  <c r="U35" i="38"/>
  <c r="T35" i="38"/>
  <c r="S35" i="38"/>
  <c r="R35" i="38"/>
  <c r="Q35" i="38"/>
  <c r="P35" i="38"/>
  <c r="BZ34" i="38"/>
  <c r="BY34" i="38"/>
  <c r="BX34" i="38"/>
  <c r="BW34" i="38"/>
  <c r="BV34" i="38"/>
  <c r="BU34" i="38"/>
  <c r="BT34" i="38"/>
  <c r="BS34" i="38"/>
  <c r="BR34" i="38"/>
  <c r="BQ34" i="38"/>
  <c r="BP34" i="38"/>
  <c r="BO34" i="38"/>
  <c r="BN34" i="38"/>
  <c r="BM34" i="38"/>
  <c r="BL34" i="38"/>
  <c r="BK34" i="38"/>
  <c r="BJ34" i="38"/>
  <c r="BI34" i="38"/>
  <c r="BH34" i="38"/>
  <c r="BG34" i="38"/>
  <c r="BF34" i="38"/>
  <c r="BE34" i="38"/>
  <c r="BD34" i="38"/>
  <c r="BC34" i="38"/>
  <c r="BB34" i="38"/>
  <c r="BA34" i="38"/>
  <c r="AZ34" i="38"/>
  <c r="AY34" i="38"/>
  <c r="AX34" i="38"/>
  <c r="AW34" i="38"/>
  <c r="AV34" i="38"/>
  <c r="AU34" i="38"/>
  <c r="AT34" i="38"/>
  <c r="AS34" i="38"/>
  <c r="AR34" i="38"/>
  <c r="AQ34" i="38"/>
  <c r="AP34" i="38"/>
  <c r="AO34" i="38"/>
  <c r="AN34" i="38"/>
  <c r="AM34" i="38"/>
  <c r="AL34" i="38"/>
  <c r="AK34" i="38"/>
  <c r="AJ34" i="38"/>
  <c r="AI34" i="38"/>
  <c r="AH34" i="38"/>
  <c r="AG34" i="38"/>
  <c r="AF34" i="38"/>
  <c r="AE34" i="38"/>
  <c r="AD34" i="38"/>
  <c r="AC34" i="38"/>
  <c r="AB34" i="38"/>
  <c r="AA34" i="38"/>
  <c r="Z34" i="38"/>
  <c r="Y34" i="38"/>
  <c r="X34" i="38"/>
  <c r="W34" i="38"/>
  <c r="V34" i="38"/>
  <c r="U34" i="38"/>
  <c r="T34" i="38"/>
  <c r="S34" i="38"/>
  <c r="R34" i="38"/>
  <c r="Q34" i="38"/>
  <c r="P34" i="38"/>
  <c r="BZ33" i="38"/>
  <c r="BY33" i="38"/>
  <c r="BX33" i="38"/>
  <c r="BW33" i="38"/>
  <c r="BV33" i="38"/>
  <c r="BU33" i="38"/>
  <c r="BT33" i="38"/>
  <c r="BS33" i="38"/>
  <c r="BR33" i="38"/>
  <c r="BQ33" i="38"/>
  <c r="BP33" i="38"/>
  <c r="BO33" i="38"/>
  <c r="BN33" i="38"/>
  <c r="BM33" i="38"/>
  <c r="BL33" i="38"/>
  <c r="BK33" i="38"/>
  <c r="BJ33" i="38"/>
  <c r="BI33" i="38"/>
  <c r="BH33" i="38"/>
  <c r="BG33" i="38"/>
  <c r="BF33" i="38"/>
  <c r="BE33" i="38"/>
  <c r="BD33" i="38"/>
  <c r="BC33" i="38"/>
  <c r="BB33" i="38"/>
  <c r="BA33" i="38"/>
  <c r="AZ33" i="38"/>
  <c r="AY33" i="38"/>
  <c r="AX33" i="38"/>
  <c r="AW33" i="38"/>
  <c r="AV33" i="38"/>
  <c r="AU33" i="38"/>
  <c r="AT33" i="38"/>
  <c r="AS33" i="38"/>
  <c r="AR33" i="38"/>
  <c r="AQ33" i="38"/>
  <c r="AP33" i="38"/>
  <c r="AO33" i="38"/>
  <c r="AN33" i="38"/>
  <c r="AM33" i="38"/>
  <c r="AL33" i="38"/>
  <c r="AK33" i="38"/>
  <c r="AJ33" i="38"/>
  <c r="AI33" i="38"/>
  <c r="AH33" i="38"/>
  <c r="AG33" i="38"/>
  <c r="AF33" i="38"/>
  <c r="AE33" i="38"/>
  <c r="AD33" i="38"/>
  <c r="AC33" i="38"/>
  <c r="AB33" i="38"/>
  <c r="AA33" i="38"/>
  <c r="Z33" i="38"/>
  <c r="Y33" i="38"/>
  <c r="X33" i="38"/>
  <c r="W33" i="38"/>
  <c r="V33" i="38"/>
  <c r="U33" i="38"/>
  <c r="T33" i="38"/>
  <c r="S33" i="38"/>
  <c r="R33" i="38"/>
  <c r="Q33" i="38"/>
  <c r="P33" i="38"/>
  <c r="BZ32" i="38"/>
  <c r="BY32" i="38"/>
  <c r="BX32" i="38"/>
  <c r="BW32" i="38"/>
  <c r="BV32" i="38"/>
  <c r="BU32" i="38"/>
  <c r="BT32" i="38"/>
  <c r="BS32" i="38"/>
  <c r="BR32" i="38"/>
  <c r="BQ32" i="38"/>
  <c r="BP32" i="38"/>
  <c r="BO32" i="38"/>
  <c r="BN32" i="38"/>
  <c r="BM32" i="38"/>
  <c r="BL32" i="38"/>
  <c r="BK32" i="38"/>
  <c r="BJ32" i="38"/>
  <c r="BI32" i="38"/>
  <c r="BH32" i="38"/>
  <c r="BG32" i="38"/>
  <c r="BF32" i="38"/>
  <c r="BE32" i="38"/>
  <c r="BD32" i="38"/>
  <c r="BC32" i="38"/>
  <c r="BB32" i="38"/>
  <c r="BA32" i="38"/>
  <c r="AZ32" i="38"/>
  <c r="AY32" i="38"/>
  <c r="AX32" i="38"/>
  <c r="AW32" i="38"/>
  <c r="AV32" i="38"/>
  <c r="AU32" i="38"/>
  <c r="AT32" i="38"/>
  <c r="AS32" i="38"/>
  <c r="AR32" i="38"/>
  <c r="AQ32" i="38"/>
  <c r="AP32" i="38"/>
  <c r="AO32" i="38"/>
  <c r="AN32" i="38"/>
  <c r="AM32" i="38"/>
  <c r="AL32" i="38"/>
  <c r="AK32" i="38"/>
  <c r="AJ32" i="38"/>
  <c r="AI32" i="38"/>
  <c r="AH32" i="38"/>
  <c r="AG32" i="38"/>
  <c r="AF32" i="38"/>
  <c r="AE32" i="38"/>
  <c r="AD32" i="38"/>
  <c r="AC32" i="38"/>
  <c r="AB32" i="38"/>
  <c r="AA32" i="38"/>
  <c r="Z32" i="38"/>
  <c r="Y32" i="38"/>
  <c r="X32" i="38"/>
  <c r="W32" i="38"/>
  <c r="V32" i="38"/>
  <c r="U32" i="38"/>
  <c r="T32" i="38"/>
  <c r="S32" i="38"/>
  <c r="R32" i="38"/>
  <c r="Q32" i="38"/>
  <c r="P32" i="38"/>
  <c r="BZ31" i="38"/>
  <c r="BY31" i="38"/>
  <c r="BX31" i="38"/>
  <c r="BW31" i="38"/>
  <c r="BV31" i="38"/>
  <c r="BU31" i="38"/>
  <c r="BT31" i="38"/>
  <c r="BS31" i="38"/>
  <c r="BR31" i="38"/>
  <c r="BQ31" i="38"/>
  <c r="BP31" i="38"/>
  <c r="BO31" i="38"/>
  <c r="BN31" i="38"/>
  <c r="BM31" i="38"/>
  <c r="BL31" i="38"/>
  <c r="BK31" i="38"/>
  <c r="BJ31" i="38"/>
  <c r="BI31" i="38"/>
  <c r="BH31" i="38"/>
  <c r="BG31" i="38"/>
  <c r="BF31" i="38"/>
  <c r="BE31" i="38"/>
  <c r="BD31" i="38"/>
  <c r="BC31" i="38"/>
  <c r="BB31" i="38"/>
  <c r="BA31" i="38"/>
  <c r="AZ31" i="38"/>
  <c r="AY31" i="38"/>
  <c r="AX31" i="38"/>
  <c r="AW31" i="38"/>
  <c r="AV31" i="38"/>
  <c r="AU31" i="38"/>
  <c r="AT31" i="38"/>
  <c r="AS31" i="38"/>
  <c r="AR31" i="38"/>
  <c r="AQ31" i="38"/>
  <c r="AP31" i="38"/>
  <c r="AO31" i="38"/>
  <c r="AN31" i="38"/>
  <c r="AM31" i="38"/>
  <c r="AL31" i="38"/>
  <c r="AK31" i="38"/>
  <c r="AJ31" i="38"/>
  <c r="AI31" i="38"/>
  <c r="AH31" i="38"/>
  <c r="AG31" i="38"/>
  <c r="AF31" i="38"/>
  <c r="AE31" i="38"/>
  <c r="AD31" i="38"/>
  <c r="AC31" i="38"/>
  <c r="AB31" i="38"/>
  <c r="AA31" i="38"/>
  <c r="Z31" i="38"/>
  <c r="Y31" i="38"/>
  <c r="X31" i="38"/>
  <c r="W31" i="38"/>
  <c r="V31" i="38"/>
  <c r="U31" i="38"/>
  <c r="T31" i="38"/>
  <c r="S31" i="38"/>
  <c r="R31" i="38"/>
  <c r="Q31" i="38"/>
  <c r="P31" i="38"/>
  <c r="BZ30" i="38"/>
  <c r="BY30" i="38"/>
  <c r="BX30" i="38"/>
  <c r="BW30" i="38"/>
  <c r="BV30" i="38"/>
  <c r="BU30" i="38"/>
  <c r="BT30" i="38"/>
  <c r="BS30" i="38"/>
  <c r="BR30" i="38"/>
  <c r="BQ30" i="38"/>
  <c r="BP30" i="38"/>
  <c r="BO30" i="38"/>
  <c r="BN30" i="38"/>
  <c r="BM30" i="38"/>
  <c r="BL30" i="38"/>
  <c r="BK30" i="38"/>
  <c r="BJ30" i="38"/>
  <c r="BI30" i="38"/>
  <c r="BH30" i="38"/>
  <c r="BG30" i="38"/>
  <c r="BF30" i="38"/>
  <c r="BE30" i="38"/>
  <c r="BD30" i="38"/>
  <c r="BC30" i="38"/>
  <c r="BB30" i="38"/>
  <c r="BA30" i="38"/>
  <c r="AZ30" i="38"/>
  <c r="AY30" i="38"/>
  <c r="AX30" i="38"/>
  <c r="AW30" i="38"/>
  <c r="AV30" i="38"/>
  <c r="AU30" i="38"/>
  <c r="AT30" i="38"/>
  <c r="AS30" i="38"/>
  <c r="AR30" i="38"/>
  <c r="AQ30" i="38"/>
  <c r="AP30" i="38"/>
  <c r="AO30" i="38"/>
  <c r="AN30" i="38"/>
  <c r="AM30" i="38"/>
  <c r="AL30" i="38"/>
  <c r="AK30" i="38"/>
  <c r="AJ30" i="38"/>
  <c r="AI30" i="38"/>
  <c r="AH30" i="38"/>
  <c r="AG30" i="38"/>
  <c r="AF30" i="38"/>
  <c r="AE30" i="38"/>
  <c r="AD30" i="38"/>
  <c r="AC30" i="38"/>
  <c r="AB30" i="38"/>
  <c r="AA30" i="38"/>
  <c r="Z30" i="38"/>
  <c r="Y30" i="38"/>
  <c r="X30" i="38"/>
  <c r="W30" i="38"/>
  <c r="V30" i="38"/>
  <c r="U30" i="38"/>
  <c r="T30" i="38"/>
  <c r="S30" i="38"/>
  <c r="R30" i="38"/>
  <c r="Q30" i="38"/>
  <c r="P30" i="38"/>
  <c r="BZ29" i="38"/>
  <c r="BY29" i="38"/>
  <c r="BX29" i="38"/>
  <c r="BW29" i="38"/>
  <c r="BV29" i="38"/>
  <c r="BU29" i="38"/>
  <c r="BT29" i="38"/>
  <c r="BS29" i="38"/>
  <c r="BR29" i="38"/>
  <c r="BQ29" i="38"/>
  <c r="BP29" i="38"/>
  <c r="BO29" i="38"/>
  <c r="BN29" i="38"/>
  <c r="BM29" i="38"/>
  <c r="BL29" i="38"/>
  <c r="BK29" i="38"/>
  <c r="BJ29" i="38"/>
  <c r="BI29" i="38"/>
  <c r="BH29" i="38"/>
  <c r="BG29" i="38"/>
  <c r="BF29" i="38"/>
  <c r="BE29" i="38"/>
  <c r="BD29" i="38"/>
  <c r="BC29" i="38"/>
  <c r="BB29" i="38"/>
  <c r="BA29" i="38"/>
  <c r="AZ29" i="38"/>
  <c r="AY29" i="38"/>
  <c r="AX29" i="38"/>
  <c r="AW29" i="38"/>
  <c r="AV29" i="38"/>
  <c r="AU29" i="38"/>
  <c r="AT29" i="38"/>
  <c r="AS29" i="38"/>
  <c r="AR29" i="38"/>
  <c r="AQ29" i="38"/>
  <c r="AP29" i="38"/>
  <c r="AO29" i="38"/>
  <c r="AN29" i="38"/>
  <c r="AM29" i="38"/>
  <c r="AL29" i="38"/>
  <c r="AK29" i="38"/>
  <c r="AJ29" i="38"/>
  <c r="AI29" i="38"/>
  <c r="AH29" i="38"/>
  <c r="AG29" i="38"/>
  <c r="AF29" i="38"/>
  <c r="AE29" i="38"/>
  <c r="AD29" i="38"/>
  <c r="AC29" i="38"/>
  <c r="AB29" i="38"/>
  <c r="AA29" i="38"/>
  <c r="Z29" i="38"/>
  <c r="Y29" i="38"/>
  <c r="X29" i="38"/>
  <c r="W29" i="38"/>
  <c r="V29" i="38"/>
  <c r="U29" i="38"/>
  <c r="T29" i="38"/>
  <c r="S29" i="38"/>
  <c r="R29" i="38"/>
  <c r="Q29" i="38"/>
  <c r="P29" i="38"/>
  <c r="BZ28" i="38"/>
  <c r="BY28" i="38"/>
  <c r="BX28" i="38"/>
  <c r="BW28" i="38"/>
  <c r="BV28" i="38"/>
  <c r="BU28" i="38"/>
  <c r="BT28" i="38"/>
  <c r="BS28" i="38"/>
  <c r="BR28" i="38"/>
  <c r="BQ28" i="38"/>
  <c r="BP28" i="38"/>
  <c r="BO28" i="38"/>
  <c r="BN28" i="38"/>
  <c r="BM28" i="38"/>
  <c r="BL28" i="38"/>
  <c r="BK28" i="38"/>
  <c r="BJ28" i="38"/>
  <c r="BI28" i="38"/>
  <c r="BH28" i="38"/>
  <c r="BG28" i="38"/>
  <c r="BF28" i="38"/>
  <c r="BE28" i="38"/>
  <c r="BD28" i="38"/>
  <c r="BC28" i="38"/>
  <c r="BB28" i="38"/>
  <c r="BA28" i="38"/>
  <c r="AZ28" i="38"/>
  <c r="AY28" i="38"/>
  <c r="AX28" i="38"/>
  <c r="AW28" i="38"/>
  <c r="AV28" i="38"/>
  <c r="AU28" i="38"/>
  <c r="AT28" i="38"/>
  <c r="AS28" i="38"/>
  <c r="AR28" i="38"/>
  <c r="AQ28" i="38"/>
  <c r="AP28" i="38"/>
  <c r="AO28" i="38"/>
  <c r="AN28" i="38"/>
  <c r="AM28" i="38"/>
  <c r="AL28" i="38"/>
  <c r="AK28" i="38"/>
  <c r="AJ28" i="38"/>
  <c r="AI28" i="38"/>
  <c r="AH28" i="38"/>
  <c r="AG28" i="38"/>
  <c r="AF28" i="38"/>
  <c r="AE28" i="38"/>
  <c r="AD28" i="38"/>
  <c r="AC28" i="38"/>
  <c r="AB28" i="38"/>
  <c r="AA28" i="38"/>
  <c r="Z28" i="38"/>
  <c r="Y28" i="38"/>
  <c r="X28" i="38"/>
  <c r="W28" i="38"/>
  <c r="V28" i="38"/>
  <c r="U28" i="38"/>
  <c r="T28" i="38"/>
  <c r="S28" i="38"/>
  <c r="R28" i="38"/>
  <c r="Q28" i="38"/>
  <c r="P28" i="38"/>
  <c r="BZ27" i="38"/>
  <c r="BY27" i="38"/>
  <c r="BX27" i="38"/>
  <c r="BW27" i="38"/>
  <c r="BV27" i="38"/>
  <c r="BU27" i="38"/>
  <c r="BT27" i="38"/>
  <c r="BS27" i="38"/>
  <c r="BR27" i="38"/>
  <c r="BQ27" i="38"/>
  <c r="BP27" i="38"/>
  <c r="BO27" i="38"/>
  <c r="BN27" i="38"/>
  <c r="BM27" i="38"/>
  <c r="BL27" i="38"/>
  <c r="BK27" i="38"/>
  <c r="BJ27" i="38"/>
  <c r="BI27" i="38"/>
  <c r="BH27" i="38"/>
  <c r="BG27" i="38"/>
  <c r="BF27" i="38"/>
  <c r="BE27" i="38"/>
  <c r="BD27" i="38"/>
  <c r="BC27" i="38"/>
  <c r="BB27" i="38"/>
  <c r="BA27" i="38"/>
  <c r="AZ27" i="38"/>
  <c r="AY27" i="38"/>
  <c r="AX27" i="38"/>
  <c r="AW27" i="38"/>
  <c r="AV27" i="38"/>
  <c r="AU27" i="38"/>
  <c r="AT27" i="38"/>
  <c r="AS27" i="38"/>
  <c r="AR27" i="38"/>
  <c r="AQ27" i="38"/>
  <c r="AP27" i="38"/>
  <c r="AO27" i="38"/>
  <c r="AN27" i="38"/>
  <c r="AM27" i="38"/>
  <c r="AL27" i="38"/>
  <c r="AK27" i="38"/>
  <c r="AJ27" i="38"/>
  <c r="AI27" i="38"/>
  <c r="AH27" i="38"/>
  <c r="AG27" i="38"/>
  <c r="AF27" i="38"/>
  <c r="AE27" i="38"/>
  <c r="AD27" i="38"/>
  <c r="AC27" i="38"/>
  <c r="AB27" i="38"/>
  <c r="AA27" i="38"/>
  <c r="Z27" i="38"/>
  <c r="Y27" i="38"/>
  <c r="X27" i="38"/>
  <c r="W27" i="38"/>
  <c r="V27" i="38"/>
  <c r="U27" i="38"/>
  <c r="T27" i="38"/>
  <c r="S27" i="38"/>
  <c r="R27" i="38"/>
  <c r="Q27" i="38"/>
  <c r="P27" i="38"/>
  <c r="BZ26" i="38"/>
  <c r="BY26" i="38"/>
  <c r="BX26" i="38"/>
  <c r="BW26" i="38"/>
  <c r="BV26" i="38"/>
  <c r="BU26" i="38"/>
  <c r="BT26" i="38"/>
  <c r="BS26" i="38"/>
  <c r="BR26" i="38"/>
  <c r="BQ26" i="38"/>
  <c r="BP26" i="38"/>
  <c r="BO26" i="38"/>
  <c r="BN26" i="38"/>
  <c r="BM26" i="38"/>
  <c r="BL26" i="38"/>
  <c r="BK26" i="38"/>
  <c r="BJ26" i="38"/>
  <c r="BI26" i="38"/>
  <c r="BH26" i="38"/>
  <c r="BG26" i="38"/>
  <c r="BF26" i="38"/>
  <c r="BE26" i="38"/>
  <c r="BD26" i="38"/>
  <c r="BC26" i="38"/>
  <c r="BB26" i="38"/>
  <c r="BA26" i="38"/>
  <c r="AZ26" i="38"/>
  <c r="AY26" i="38"/>
  <c r="AX26" i="38"/>
  <c r="AW26" i="38"/>
  <c r="AV26" i="38"/>
  <c r="AU26" i="38"/>
  <c r="AT26" i="38"/>
  <c r="AS26" i="38"/>
  <c r="AR26" i="38"/>
  <c r="AQ26" i="38"/>
  <c r="AP26" i="38"/>
  <c r="AO26" i="38"/>
  <c r="AN26" i="38"/>
  <c r="AM26" i="38"/>
  <c r="AL26" i="38"/>
  <c r="AK26" i="38"/>
  <c r="AJ26" i="38"/>
  <c r="AI26" i="38"/>
  <c r="AH26" i="38"/>
  <c r="AG26" i="38"/>
  <c r="AF26" i="38"/>
  <c r="AE26" i="38"/>
  <c r="AD26" i="38"/>
  <c r="AC26" i="38"/>
  <c r="AB26" i="38"/>
  <c r="AA26" i="38"/>
  <c r="Z26" i="38"/>
  <c r="Y26" i="38"/>
  <c r="X26" i="38"/>
  <c r="W26" i="38"/>
  <c r="V26" i="38"/>
  <c r="U26" i="38"/>
  <c r="T26" i="38"/>
  <c r="S26" i="38"/>
  <c r="R26" i="38"/>
  <c r="Q26" i="38"/>
  <c r="P26" i="38"/>
  <c r="BZ25" i="38"/>
  <c r="BY25" i="38"/>
  <c r="BX25" i="38"/>
  <c r="BW25" i="38"/>
  <c r="BV25" i="38"/>
  <c r="BU25" i="38"/>
  <c r="BT25" i="38"/>
  <c r="BS25" i="38"/>
  <c r="BR25" i="38"/>
  <c r="BQ25" i="38"/>
  <c r="BP25" i="38"/>
  <c r="BO25" i="38"/>
  <c r="BN25" i="38"/>
  <c r="BM25" i="38"/>
  <c r="BL25" i="38"/>
  <c r="BK25" i="38"/>
  <c r="BJ25" i="38"/>
  <c r="BI25" i="38"/>
  <c r="BH25" i="38"/>
  <c r="BG25" i="38"/>
  <c r="BF25" i="38"/>
  <c r="BE25" i="38"/>
  <c r="BD25" i="38"/>
  <c r="BC25" i="38"/>
  <c r="BB25" i="38"/>
  <c r="BA25" i="38"/>
  <c r="AZ25" i="38"/>
  <c r="AY25" i="38"/>
  <c r="AX25" i="38"/>
  <c r="AW25" i="38"/>
  <c r="AV25" i="38"/>
  <c r="AU25" i="38"/>
  <c r="AT25" i="38"/>
  <c r="AS25" i="38"/>
  <c r="AR25" i="38"/>
  <c r="AQ25" i="38"/>
  <c r="AP25" i="38"/>
  <c r="AO25" i="38"/>
  <c r="AN25" i="38"/>
  <c r="AM25" i="38"/>
  <c r="AL25" i="38"/>
  <c r="AK25" i="38"/>
  <c r="AJ25" i="38"/>
  <c r="AI25" i="38"/>
  <c r="AH25" i="38"/>
  <c r="AG25" i="38"/>
  <c r="AF25" i="38"/>
  <c r="AE25" i="38"/>
  <c r="AD25" i="38"/>
  <c r="AC25" i="38"/>
  <c r="AB25" i="38"/>
  <c r="AA25" i="38"/>
  <c r="Z25" i="38"/>
  <c r="Y25" i="38"/>
  <c r="X25" i="38"/>
  <c r="W25" i="38"/>
  <c r="V25" i="38"/>
  <c r="U25" i="38"/>
  <c r="T25" i="38"/>
  <c r="S25" i="38"/>
  <c r="R25" i="38"/>
  <c r="Q25" i="38"/>
  <c r="P25" i="38"/>
  <c r="BZ24" i="38"/>
  <c r="BY24" i="38"/>
  <c r="BX24" i="38"/>
  <c r="BW24" i="38"/>
  <c r="BV24" i="38"/>
  <c r="BU24" i="38"/>
  <c r="BT24" i="38"/>
  <c r="BS24" i="38"/>
  <c r="BR24" i="38"/>
  <c r="BQ24" i="38"/>
  <c r="BP24" i="38"/>
  <c r="BO24" i="38"/>
  <c r="BN24" i="38"/>
  <c r="BM24" i="38"/>
  <c r="BL24" i="38"/>
  <c r="BK24" i="38"/>
  <c r="BJ24" i="38"/>
  <c r="BI24" i="38"/>
  <c r="BH24" i="38"/>
  <c r="BG24" i="38"/>
  <c r="BF24" i="38"/>
  <c r="BE24" i="38"/>
  <c r="BD24" i="38"/>
  <c r="BC24" i="38"/>
  <c r="BB24" i="38"/>
  <c r="BA24" i="38"/>
  <c r="AZ24" i="38"/>
  <c r="AY24" i="38"/>
  <c r="AX24" i="38"/>
  <c r="AW24" i="38"/>
  <c r="AV24" i="38"/>
  <c r="AU24" i="38"/>
  <c r="AT24" i="38"/>
  <c r="AS24" i="38"/>
  <c r="AR24" i="38"/>
  <c r="AQ24" i="38"/>
  <c r="AP24" i="38"/>
  <c r="AO24" i="38"/>
  <c r="AN24" i="38"/>
  <c r="AM24" i="38"/>
  <c r="AL24" i="38"/>
  <c r="AK24" i="38"/>
  <c r="AJ24" i="38"/>
  <c r="AI24" i="38"/>
  <c r="AH24" i="38"/>
  <c r="AG24" i="38"/>
  <c r="AF24" i="38"/>
  <c r="AE24" i="38"/>
  <c r="AD24" i="38"/>
  <c r="AC24" i="38"/>
  <c r="AB24" i="38"/>
  <c r="AA24" i="38"/>
  <c r="Z24" i="38"/>
  <c r="Y24" i="38"/>
  <c r="X24" i="38"/>
  <c r="W24" i="38"/>
  <c r="V24" i="38"/>
  <c r="U24" i="38"/>
  <c r="T24" i="38"/>
  <c r="S24" i="38"/>
  <c r="R24" i="38"/>
  <c r="Q24" i="38"/>
  <c r="P24" i="38"/>
  <c r="BZ23" i="38"/>
  <c r="BY23" i="38"/>
  <c r="BX23" i="38"/>
  <c r="BW23" i="38"/>
  <c r="BV23" i="38"/>
  <c r="BU23" i="38"/>
  <c r="BT23" i="38"/>
  <c r="BS23" i="38"/>
  <c r="BR23" i="38"/>
  <c r="BQ23" i="38"/>
  <c r="BP23" i="38"/>
  <c r="BO23" i="38"/>
  <c r="BN23" i="38"/>
  <c r="BM23" i="38"/>
  <c r="BL23" i="38"/>
  <c r="BK23" i="38"/>
  <c r="BJ23" i="38"/>
  <c r="BI23" i="38"/>
  <c r="BH23" i="38"/>
  <c r="BG23" i="38"/>
  <c r="BF23" i="38"/>
  <c r="BE23" i="38"/>
  <c r="BD23" i="38"/>
  <c r="BC23" i="38"/>
  <c r="BB23" i="38"/>
  <c r="BA23" i="38"/>
  <c r="AZ23" i="38"/>
  <c r="AY23" i="38"/>
  <c r="AX23" i="38"/>
  <c r="AW23" i="38"/>
  <c r="AV23" i="38"/>
  <c r="AU23" i="38"/>
  <c r="AT23" i="38"/>
  <c r="AS23" i="38"/>
  <c r="AR23" i="38"/>
  <c r="AQ23" i="38"/>
  <c r="AP23" i="38"/>
  <c r="AO23" i="38"/>
  <c r="AN23" i="38"/>
  <c r="AM23" i="38"/>
  <c r="AL23" i="38"/>
  <c r="AK23" i="38"/>
  <c r="AJ23" i="38"/>
  <c r="AI23" i="38"/>
  <c r="AH23" i="38"/>
  <c r="AG23" i="38"/>
  <c r="AF23" i="38"/>
  <c r="AE23" i="38"/>
  <c r="AD23" i="38"/>
  <c r="AC23" i="38"/>
  <c r="AB23" i="38"/>
  <c r="AA23" i="38"/>
  <c r="Z23" i="38"/>
  <c r="Y23" i="38"/>
  <c r="X23" i="38"/>
  <c r="W23" i="38"/>
  <c r="V23" i="38"/>
  <c r="U23" i="38"/>
  <c r="T23" i="38"/>
  <c r="S23" i="38"/>
  <c r="R23" i="38"/>
  <c r="Q23" i="38"/>
  <c r="P23" i="38"/>
  <c r="BZ22" i="38"/>
  <c r="BY22" i="38"/>
  <c r="BX22" i="38"/>
  <c r="BW22" i="38"/>
  <c r="BV22" i="38"/>
  <c r="BU22" i="38"/>
  <c r="BT22" i="38"/>
  <c r="BS22" i="38"/>
  <c r="BR22" i="38"/>
  <c r="BQ22" i="38"/>
  <c r="BP22" i="38"/>
  <c r="BO22" i="38"/>
  <c r="BN22" i="38"/>
  <c r="BM22" i="38"/>
  <c r="BL22" i="38"/>
  <c r="BK22" i="38"/>
  <c r="BJ22" i="38"/>
  <c r="BI22" i="38"/>
  <c r="BH22" i="38"/>
  <c r="BG22" i="38"/>
  <c r="BF22" i="38"/>
  <c r="BE22" i="38"/>
  <c r="BD22" i="38"/>
  <c r="BC22" i="38"/>
  <c r="BB22" i="38"/>
  <c r="BA22" i="38"/>
  <c r="AZ22" i="38"/>
  <c r="AY22" i="38"/>
  <c r="AX22" i="38"/>
  <c r="AW22" i="38"/>
  <c r="AV22" i="38"/>
  <c r="AU22" i="38"/>
  <c r="AT22" i="38"/>
  <c r="AS22" i="38"/>
  <c r="AR22" i="38"/>
  <c r="AQ22" i="38"/>
  <c r="AP22" i="38"/>
  <c r="AO22" i="38"/>
  <c r="AN22" i="38"/>
  <c r="AM22" i="38"/>
  <c r="AL22" i="38"/>
  <c r="AK22" i="38"/>
  <c r="AJ22" i="38"/>
  <c r="AI22" i="38"/>
  <c r="AH22" i="38"/>
  <c r="AG22" i="38"/>
  <c r="AF22" i="38"/>
  <c r="AE22" i="38"/>
  <c r="AD22" i="38"/>
  <c r="AC22" i="38"/>
  <c r="AB22" i="38"/>
  <c r="AA22" i="38"/>
  <c r="Z22" i="38"/>
  <c r="Y22" i="38"/>
  <c r="X22" i="38"/>
  <c r="W22" i="38"/>
  <c r="V22" i="38"/>
  <c r="U22" i="38"/>
  <c r="T22" i="38"/>
  <c r="S22" i="38"/>
  <c r="R22" i="38"/>
  <c r="Q22" i="38"/>
  <c r="P22" i="38"/>
  <c r="BZ21" i="38"/>
  <c r="BY21" i="38"/>
  <c r="BX21" i="38"/>
  <c r="BW21" i="38"/>
  <c r="BV21" i="38"/>
  <c r="BU21" i="38"/>
  <c r="BT21" i="38"/>
  <c r="BS21" i="38"/>
  <c r="BR21" i="38"/>
  <c r="BQ21" i="38"/>
  <c r="BP21" i="38"/>
  <c r="BO21" i="38"/>
  <c r="BN21" i="38"/>
  <c r="BM21" i="38"/>
  <c r="BL21" i="38"/>
  <c r="BK21" i="38"/>
  <c r="BJ21" i="38"/>
  <c r="BI21" i="38"/>
  <c r="BH21" i="38"/>
  <c r="BG21" i="38"/>
  <c r="BF21" i="38"/>
  <c r="BE21" i="38"/>
  <c r="BD21" i="38"/>
  <c r="BC21" i="38"/>
  <c r="BB21" i="38"/>
  <c r="BA21" i="38"/>
  <c r="AZ21" i="38"/>
  <c r="AY21" i="38"/>
  <c r="AX21" i="38"/>
  <c r="AW21" i="38"/>
  <c r="AV21" i="38"/>
  <c r="AU21" i="38"/>
  <c r="AT21" i="38"/>
  <c r="AS21" i="38"/>
  <c r="AR21" i="38"/>
  <c r="AQ21" i="38"/>
  <c r="AP21" i="38"/>
  <c r="AO21" i="38"/>
  <c r="AN21" i="38"/>
  <c r="AM21" i="38"/>
  <c r="AL21" i="38"/>
  <c r="AK21" i="38"/>
  <c r="AJ21" i="38"/>
  <c r="AI21" i="38"/>
  <c r="AH21" i="38"/>
  <c r="AG21" i="38"/>
  <c r="AF21" i="38"/>
  <c r="AE21" i="38"/>
  <c r="AD21" i="38"/>
  <c r="AC21" i="38"/>
  <c r="AB21" i="38"/>
  <c r="AA21" i="38"/>
  <c r="Z21" i="38"/>
  <c r="Y21" i="38"/>
  <c r="X21" i="38"/>
  <c r="W21" i="38"/>
  <c r="V21" i="38"/>
  <c r="U21" i="38"/>
  <c r="T21" i="38"/>
  <c r="S21" i="38"/>
  <c r="R21" i="38"/>
  <c r="Q21" i="38"/>
  <c r="P21" i="38"/>
  <c r="BZ20" i="38"/>
  <c r="BY20" i="38"/>
  <c r="BX20" i="38"/>
  <c r="BW20" i="38"/>
  <c r="BV20" i="38"/>
  <c r="BU20" i="38"/>
  <c r="BT20" i="38"/>
  <c r="BS20" i="38"/>
  <c r="BR20" i="38"/>
  <c r="BQ20" i="38"/>
  <c r="BP20" i="38"/>
  <c r="BO20" i="38"/>
  <c r="BN20" i="38"/>
  <c r="BM20" i="38"/>
  <c r="BL20" i="38"/>
  <c r="BK20" i="38"/>
  <c r="BJ20" i="38"/>
  <c r="BI20" i="38"/>
  <c r="BH20" i="38"/>
  <c r="BG20" i="38"/>
  <c r="BF20" i="38"/>
  <c r="BE20" i="38"/>
  <c r="BD20" i="38"/>
  <c r="BC20" i="38"/>
  <c r="BB20" i="38"/>
  <c r="BA20" i="38"/>
  <c r="AZ20" i="38"/>
  <c r="AY20" i="38"/>
  <c r="AX20" i="38"/>
  <c r="AW20" i="38"/>
  <c r="AV20" i="38"/>
  <c r="AU20" i="38"/>
  <c r="AT20" i="38"/>
  <c r="AS20" i="38"/>
  <c r="AR20" i="38"/>
  <c r="AQ20" i="38"/>
  <c r="AP20" i="38"/>
  <c r="AO20" i="38"/>
  <c r="AN20" i="38"/>
  <c r="AM20" i="38"/>
  <c r="AL20" i="38"/>
  <c r="AK20" i="38"/>
  <c r="AJ20" i="38"/>
  <c r="AI20" i="38"/>
  <c r="AH20" i="38"/>
  <c r="AG20" i="38"/>
  <c r="AF20" i="38"/>
  <c r="AE20" i="38"/>
  <c r="AD20" i="38"/>
  <c r="AC20" i="38"/>
  <c r="AB20" i="38"/>
  <c r="AA20" i="38"/>
  <c r="Z20" i="38"/>
  <c r="Y20" i="38"/>
  <c r="X20" i="38"/>
  <c r="W20" i="38"/>
  <c r="V20" i="38"/>
  <c r="U20" i="38"/>
  <c r="T20" i="38"/>
  <c r="S20" i="38"/>
  <c r="R20" i="38"/>
  <c r="Q20" i="38"/>
  <c r="P20" i="38"/>
  <c r="BZ19" i="38"/>
  <c r="BY19" i="38"/>
  <c r="BX19" i="38"/>
  <c r="BW19" i="38"/>
  <c r="BV19" i="38"/>
  <c r="BU19" i="38"/>
  <c r="BT19" i="38"/>
  <c r="BS19" i="38"/>
  <c r="BR19" i="38"/>
  <c r="BQ19" i="38"/>
  <c r="BP19" i="38"/>
  <c r="BO19" i="38"/>
  <c r="BN19" i="38"/>
  <c r="BM19" i="38"/>
  <c r="BL19" i="38"/>
  <c r="BK19" i="38"/>
  <c r="BJ19" i="38"/>
  <c r="BI19" i="38"/>
  <c r="BH19" i="38"/>
  <c r="BG19" i="38"/>
  <c r="BF19" i="38"/>
  <c r="BE19" i="38"/>
  <c r="BD19" i="38"/>
  <c r="BC19" i="38"/>
  <c r="BB19" i="38"/>
  <c r="BA19" i="38"/>
  <c r="AZ19" i="38"/>
  <c r="AY19" i="38"/>
  <c r="AX19" i="38"/>
  <c r="AW19" i="38"/>
  <c r="AV19" i="38"/>
  <c r="AU19" i="38"/>
  <c r="AT19" i="38"/>
  <c r="AS19" i="38"/>
  <c r="AR19" i="38"/>
  <c r="AQ19" i="38"/>
  <c r="AP19" i="38"/>
  <c r="AO19" i="38"/>
  <c r="AN19" i="38"/>
  <c r="AM19" i="38"/>
  <c r="AL19" i="38"/>
  <c r="AK19" i="38"/>
  <c r="AJ19" i="38"/>
  <c r="AI19" i="38"/>
  <c r="AH19" i="38"/>
  <c r="AG19" i="38"/>
  <c r="AF19" i="38"/>
  <c r="AE19" i="38"/>
  <c r="AD19" i="38"/>
  <c r="AC19" i="38"/>
  <c r="AB19" i="38"/>
  <c r="AA19" i="38"/>
  <c r="Z19" i="38"/>
  <c r="Y19" i="38"/>
  <c r="X19" i="38"/>
  <c r="W19" i="38"/>
  <c r="V19" i="38"/>
  <c r="U19" i="38"/>
  <c r="T19" i="38"/>
  <c r="S19" i="38"/>
  <c r="R19" i="38"/>
  <c r="Q19" i="38"/>
  <c r="P19" i="38"/>
  <c r="BZ18" i="38"/>
  <c r="BY18" i="38"/>
  <c r="BX18" i="38"/>
  <c r="BW18" i="38"/>
  <c r="BV18" i="38"/>
  <c r="BU18" i="38"/>
  <c r="BT18" i="38"/>
  <c r="BS18" i="38"/>
  <c r="BR18" i="38"/>
  <c r="BQ18" i="38"/>
  <c r="BP18" i="38"/>
  <c r="BO18" i="38"/>
  <c r="BN18" i="38"/>
  <c r="BM18" i="38"/>
  <c r="BL18" i="38"/>
  <c r="BK18" i="38"/>
  <c r="BJ18" i="38"/>
  <c r="BI18" i="38"/>
  <c r="BH18" i="38"/>
  <c r="BG18" i="38"/>
  <c r="BF18" i="38"/>
  <c r="BE18" i="38"/>
  <c r="BD18" i="38"/>
  <c r="BC18" i="38"/>
  <c r="BB18" i="38"/>
  <c r="BA18" i="38"/>
  <c r="AZ18" i="38"/>
  <c r="AY18" i="38"/>
  <c r="AX18" i="38"/>
  <c r="AW18" i="38"/>
  <c r="AV18" i="38"/>
  <c r="AU18" i="38"/>
  <c r="AT18" i="38"/>
  <c r="AS18" i="38"/>
  <c r="AR18" i="38"/>
  <c r="AQ18" i="38"/>
  <c r="AP18" i="38"/>
  <c r="AO18" i="38"/>
  <c r="AN18" i="38"/>
  <c r="AM18" i="38"/>
  <c r="AL18" i="38"/>
  <c r="AK18" i="38"/>
  <c r="AJ18" i="38"/>
  <c r="AI18" i="38"/>
  <c r="AH18" i="38"/>
  <c r="AG18" i="38"/>
  <c r="AF18" i="38"/>
  <c r="AE18" i="38"/>
  <c r="AD18" i="38"/>
  <c r="AC18" i="38"/>
  <c r="AB18" i="38"/>
  <c r="AA18" i="38"/>
  <c r="Z18" i="38"/>
  <c r="Y18" i="38"/>
  <c r="X18" i="38"/>
  <c r="W18" i="38"/>
  <c r="V18" i="38"/>
  <c r="U18" i="38"/>
  <c r="T18" i="38"/>
  <c r="S18" i="38"/>
  <c r="R18" i="38"/>
  <c r="Q18" i="38"/>
  <c r="P18" i="38"/>
  <c r="BZ17" i="38"/>
  <c r="BY17" i="38"/>
  <c r="BX17" i="38"/>
  <c r="BW17" i="38"/>
  <c r="BV17" i="38"/>
  <c r="BU17" i="38"/>
  <c r="BT17" i="38"/>
  <c r="BS17" i="38"/>
  <c r="BR17" i="38"/>
  <c r="BQ17" i="38"/>
  <c r="BP17" i="38"/>
  <c r="BO17" i="38"/>
  <c r="BN17" i="38"/>
  <c r="BM17" i="38"/>
  <c r="BL17" i="38"/>
  <c r="BK17" i="38"/>
  <c r="BJ17" i="38"/>
  <c r="BI17" i="38"/>
  <c r="BH17" i="38"/>
  <c r="BG17" i="38"/>
  <c r="BF17" i="38"/>
  <c r="BE17" i="38"/>
  <c r="BD17" i="38"/>
  <c r="BC17" i="38"/>
  <c r="BB17" i="38"/>
  <c r="BA17" i="38"/>
  <c r="AZ17" i="38"/>
  <c r="AY17" i="38"/>
  <c r="AX17" i="38"/>
  <c r="AW17" i="38"/>
  <c r="AV17" i="38"/>
  <c r="AU17" i="38"/>
  <c r="AT17" i="38"/>
  <c r="AS17" i="38"/>
  <c r="AR17" i="38"/>
  <c r="AQ17" i="38"/>
  <c r="AP17" i="38"/>
  <c r="AO17" i="38"/>
  <c r="AN17" i="38"/>
  <c r="AM17" i="38"/>
  <c r="AL17" i="38"/>
  <c r="AK17" i="38"/>
  <c r="AJ17" i="38"/>
  <c r="AI17" i="38"/>
  <c r="AH17" i="38"/>
  <c r="AG17" i="38"/>
  <c r="AF17" i="38"/>
  <c r="AE17" i="38"/>
  <c r="AD17" i="38"/>
  <c r="AC17" i="38"/>
  <c r="AB17" i="38"/>
  <c r="AA17" i="38"/>
  <c r="Z17" i="38"/>
  <c r="Y17" i="38"/>
  <c r="X17" i="38"/>
  <c r="W17" i="38"/>
  <c r="V17" i="38"/>
  <c r="U17" i="38"/>
  <c r="T17" i="38"/>
  <c r="S17" i="38"/>
  <c r="R17" i="38"/>
  <c r="Q17" i="38"/>
  <c r="P17" i="38"/>
  <c r="BZ16" i="38"/>
  <c r="BY16" i="38"/>
  <c r="BX16" i="38"/>
  <c r="BW16" i="38"/>
  <c r="BV16" i="38"/>
  <c r="BU16" i="38"/>
  <c r="BT16" i="38"/>
  <c r="BS16" i="38"/>
  <c r="BR16" i="38"/>
  <c r="BQ16" i="38"/>
  <c r="BP16" i="38"/>
  <c r="BO16" i="38"/>
  <c r="BN16" i="38"/>
  <c r="BM16" i="38"/>
  <c r="BL16" i="38"/>
  <c r="BK16" i="38"/>
  <c r="BJ16" i="38"/>
  <c r="BI16" i="38"/>
  <c r="BH16" i="38"/>
  <c r="BG16" i="38"/>
  <c r="BF16" i="38"/>
  <c r="BE16" i="38"/>
  <c r="BD16" i="38"/>
  <c r="BC16" i="38"/>
  <c r="BB16" i="38"/>
  <c r="BA16" i="38"/>
  <c r="AZ16" i="38"/>
  <c r="AY16" i="38"/>
  <c r="AX16" i="38"/>
  <c r="AW16" i="38"/>
  <c r="AV16" i="38"/>
  <c r="AU16" i="38"/>
  <c r="AT16" i="38"/>
  <c r="AS16" i="38"/>
  <c r="AR16" i="38"/>
  <c r="AQ16" i="38"/>
  <c r="AP16" i="38"/>
  <c r="AO16" i="38"/>
  <c r="AN16" i="38"/>
  <c r="AM16" i="38"/>
  <c r="AL16" i="38"/>
  <c r="AK16" i="38"/>
  <c r="AJ16" i="38"/>
  <c r="AI16" i="38"/>
  <c r="AH16" i="38"/>
  <c r="AG16" i="38"/>
  <c r="AF16" i="38"/>
  <c r="AE16" i="38"/>
  <c r="AD16" i="38"/>
  <c r="AC16" i="38"/>
  <c r="AB16" i="38"/>
  <c r="AA16" i="38"/>
  <c r="Z16" i="38"/>
  <c r="Y16" i="38"/>
  <c r="X16" i="38"/>
  <c r="W16" i="38"/>
  <c r="V16" i="38"/>
  <c r="U16" i="38"/>
  <c r="T16" i="38"/>
  <c r="S16" i="38"/>
  <c r="R16" i="38"/>
  <c r="Q16" i="38"/>
  <c r="P16" i="38"/>
  <c r="BZ15" i="38"/>
  <c r="BY15" i="38"/>
  <c r="BX15" i="38"/>
  <c r="BW15" i="38"/>
  <c r="BV15" i="38"/>
  <c r="BU15" i="38"/>
  <c r="BT15" i="38"/>
  <c r="BS15" i="38"/>
  <c r="BR15" i="38"/>
  <c r="BQ15" i="38"/>
  <c r="BP15" i="38"/>
  <c r="BO15" i="38"/>
  <c r="BN15" i="38"/>
  <c r="BM15" i="38"/>
  <c r="BL15" i="38"/>
  <c r="BK15" i="38"/>
  <c r="BJ15" i="38"/>
  <c r="BI15" i="38"/>
  <c r="BH15" i="38"/>
  <c r="BG15" i="38"/>
  <c r="BF15" i="38"/>
  <c r="BE15" i="38"/>
  <c r="BD15" i="38"/>
  <c r="BC15" i="38"/>
  <c r="BB15" i="38"/>
  <c r="BA15" i="38"/>
  <c r="AZ15" i="38"/>
  <c r="AY15" i="38"/>
  <c r="AX15" i="38"/>
  <c r="AW15" i="38"/>
  <c r="AV15" i="38"/>
  <c r="AU15" i="38"/>
  <c r="AT15" i="38"/>
  <c r="AS15" i="38"/>
  <c r="AR15" i="38"/>
  <c r="AQ15" i="38"/>
  <c r="AP15" i="38"/>
  <c r="AO15" i="38"/>
  <c r="AN15" i="38"/>
  <c r="AM15" i="38"/>
  <c r="AL15" i="38"/>
  <c r="AK15" i="38"/>
  <c r="AJ15" i="38"/>
  <c r="AI15" i="38"/>
  <c r="AH15" i="38"/>
  <c r="AG15" i="38"/>
  <c r="AF15" i="38"/>
  <c r="AE15" i="38"/>
  <c r="AD15" i="38"/>
  <c r="AC15" i="38"/>
  <c r="AB15" i="38"/>
  <c r="AA15" i="38"/>
  <c r="Z15" i="38"/>
  <c r="Y15" i="38"/>
  <c r="X15" i="38"/>
  <c r="W15" i="38"/>
  <c r="V15" i="38"/>
  <c r="U15" i="38"/>
  <c r="T15" i="38"/>
  <c r="S15" i="38"/>
  <c r="R15" i="38"/>
  <c r="Q15" i="38"/>
  <c r="P15" i="38"/>
  <c r="BZ14" i="38"/>
  <c r="BY14" i="38"/>
  <c r="BX14" i="38"/>
  <c r="BW14" i="38"/>
  <c r="BV14" i="38"/>
  <c r="BU14" i="38"/>
  <c r="BT14" i="38"/>
  <c r="BS14" i="38"/>
  <c r="BR14" i="38"/>
  <c r="BQ14" i="38"/>
  <c r="BP14" i="38"/>
  <c r="BO14" i="38"/>
  <c r="BN14" i="38"/>
  <c r="BM14" i="38"/>
  <c r="BL14" i="38"/>
  <c r="BK14" i="38"/>
  <c r="BJ14" i="38"/>
  <c r="BI14" i="38"/>
  <c r="BH14" i="38"/>
  <c r="BG14" i="38"/>
  <c r="BF14" i="38"/>
  <c r="BE14" i="38"/>
  <c r="BD14" i="38"/>
  <c r="BC14" i="38"/>
  <c r="BB14" i="38"/>
  <c r="BA14" i="38"/>
  <c r="AZ14" i="38"/>
  <c r="AY14" i="38"/>
  <c r="AX14" i="38"/>
  <c r="AW14" i="38"/>
  <c r="AV14" i="38"/>
  <c r="AU14" i="38"/>
  <c r="AT14" i="38"/>
  <c r="AS14" i="38"/>
  <c r="AR14" i="38"/>
  <c r="AQ14" i="38"/>
  <c r="AP14" i="38"/>
  <c r="AO14" i="38"/>
  <c r="AN14" i="38"/>
  <c r="AM14" i="38"/>
  <c r="AL14" i="38"/>
  <c r="AK14" i="38"/>
  <c r="AJ14" i="38"/>
  <c r="AI14" i="38"/>
  <c r="AH14" i="38"/>
  <c r="AG14" i="38"/>
  <c r="AF14" i="38"/>
  <c r="AE14" i="38"/>
  <c r="AD14" i="38"/>
  <c r="AC14" i="38"/>
  <c r="AB14" i="38"/>
  <c r="AA14" i="38"/>
  <c r="Z14" i="38"/>
  <c r="Y14" i="38"/>
  <c r="X14" i="38"/>
  <c r="W14" i="38"/>
  <c r="V14" i="38"/>
  <c r="U14" i="38"/>
  <c r="T14" i="38"/>
  <c r="S14" i="38"/>
  <c r="R14" i="38"/>
  <c r="Q14" i="38"/>
  <c r="P14" i="38"/>
  <c r="BZ13" i="38"/>
  <c r="BY13" i="38"/>
  <c r="BX13" i="38"/>
  <c r="BW13" i="38"/>
  <c r="BV13" i="38"/>
  <c r="BU13" i="38"/>
  <c r="BT13" i="38"/>
  <c r="BS13" i="38"/>
  <c r="BR13" i="38"/>
  <c r="BQ13" i="38"/>
  <c r="BP13" i="38"/>
  <c r="BO13" i="38"/>
  <c r="BN13" i="38"/>
  <c r="BM13" i="38"/>
  <c r="BL13" i="38"/>
  <c r="BK13" i="38"/>
  <c r="BJ13" i="38"/>
  <c r="BI13" i="38"/>
  <c r="BH13" i="38"/>
  <c r="BG13" i="38"/>
  <c r="BF13" i="38"/>
  <c r="BE13" i="38"/>
  <c r="BD13" i="38"/>
  <c r="BC13" i="38"/>
  <c r="BB13" i="38"/>
  <c r="BA13" i="38"/>
  <c r="AZ13" i="38"/>
  <c r="AY13" i="38"/>
  <c r="AX13" i="38"/>
  <c r="AW13" i="38"/>
  <c r="AV13" i="38"/>
  <c r="AU13" i="38"/>
  <c r="AT13" i="38"/>
  <c r="AS13" i="38"/>
  <c r="AR13" i="38"/>
  <c r="AQ13" i="38"/>
  <c r="AP13" i="38"/>
  <c r="AO13" i="38"/>
  <c r="AN13" i="38"/>
  <c r="AM13" i="38"/>
  <c r="AL13" i="38"/>
  <c r="AK13" i="38"/>
  <c r="AJ13" i="38"/>
  <c r="AI13" i="38"/>
  <c r="AH13" i="38"/>
  <c r="AG13" i="38"/>
  <c r="AF13" i="38"/>
  <c r="AE13" i="38"/>
  <c r="AD13" i="38"/>
  <c r="AC13" i="38"/>
  <c r="AB13" i="38"/>
  <c r="AA13" i="38"/>
  <c r="Z13" i="38"/>
  <c r="Y13" i="38"/>
  <c r="X13" i="38"/>
  <c r="W13" i="38"/>
  <c r="V13" i="38"/>
  <c r="U13" i="38"/>
  <c r="T13" i="38"/>
  <c r="S13" i="38"/>
  <c r="R13" i="38"/>
  <c r="Q13" i="38"/>
  <c r="P13" i="38"/>
  <c r="BZ12" i="38"/>
  <c r="BY12" i="38"/>
  <c r="BX12" i="38"/>
  <c r="BW12" i="38"/>
  <c r="BV12" i="38"/>
  <c r="BU12" i="38"/>
  <c r="BT12" i="38"/>
  <c r="BS12" i="38"/>
  <c r="BR12" i="38"/>
  <c r="BQ12" i="38"/>
  <c r="BP12" i="38"/>
  <c r="BO12" i="38"/>
  <c r="BN12" i="38"/>
  <c r="BM12" i="38"/>
  <c r="BL12" i="38"/>
  <c r="BK12" i="38"/>
  <c r="BJ12" i="38"/>
  <c r="BI12" i="38"/>
  <c r="BH12" i="38"/>
  <c r="BG12" i="38"/>
  <c r="BF12" i="38"/>
  <c r="BE12" i="38"/>
  <c r="BD12" i="38"/>
  <c r="BC12" i="38"/>
  <c r="BB12" i="38"/>
  <c r="BA12" i="38"/>
  <c r="AZ12" i="38"/>
  <c r="AY12" i="38"/>
  <c r="AX12" i="38"/>
  <c r="AW12" i="38"/>
  <c r="AV12" i="38"/>
  <c r="AU12" i="38"/>
  <c r="AT12" i="38"/>
  <c r="AS12" i="38"/>
  <c r="AR12" i="38"/>
  <c r="AQ12" i="38"/>
  <c r="AP12" i="38"/>
  <c r="AO12" i="38"/>
  <c r="AN12" i="38"/>
  <c r="AM12" i="38"/>
  <c r="AL12" i="38"/>
  <c r="AK12" i="38"/>
  <c r="AJ12" i="38"/>
  <c r="AI12" i="38"/>
  <c r="AH12" i="38"/>
  <c r="AG12" i="38"/>
  <c r="AF12" i="38"/>
  <c r="AE12" i="38"/>
  <c r="AD12" i="38"/>
  <c r="AC12" i="38"/>
  <c r="AB12" i="38"/>
  <c r="AA12" i="38"/>
  <c r="Z12" i="38"/>
  <c r="Y12" i="38"/>
  <c r="X12" i="38"/>
  <c r="W12" i="38"/>
  <c r="V12" i="38"/>
  <c r="U12" i="38"/>
  <c r="T12" i="38"/>
  <c r="S12" i="38"/>
  <c r="R12" i="38"/>
  <c r="Q12" i="38"/>
  <c r="P12" i="38"/>
  <c r="BZ11" i="38"/>
  <c r="BY11" i="38"/>
  <c r="BX11" i="38"/>
  <c r="BW11" i="38"/>
  <c r="BV11" i="38"/>
  <c r="BU11" i="38"/>
  <c r="BT11" i="38"/>
  <c r="BS11" i="38"/>
  <c r="BR11" i="38"/>
  <c r="BQ11" i="38"/>
  <c r="BP11" i="38"/>
  <c r="BO11" i="38"/>
  <c r="BN11" i="38"/>
  <c r="BM11" i="38"/>
  <c r="BL11" i="38"/>
  <c r="BK11" i="38"/>
  <c r="BJ11" i="38"/>
  <c r="BI11" i="38"/>
  <c r="BH11" i="38"/>
  <c r="BG11" i="38"/>
  <c r="BF11" i="38"/>
  <c r="BE11" i="38"/>
  <c r="BD11" i="38"/>
  <c r="BC11" i="38"/>
  <c r="BB11" i="38"/>
  <c r="BA11" i="38"/>
  <c r="AZ11" i="38"/>
  <c r="AY11" i="38"/>
  <c r="AX11" i="38"/>
  <c r="AW11" i="38"/>
  <c r="AV11" i="38"/>
  <c r="AU11" i="38"/>
  <c r="AT11" i="38"/>
  <c r="AS11" i="38"/>
  <c r="AR11" i="38"/>
  <c r="AQ11" i="38"/>
  <c r="AP11" i="38"/>
  <c r="AO11" i="38"/>
  <c r="AN11" i="38"/>
  <c r="AM11" i="38"/>
  <c r="AL11" i="38"/>
  <c r="AK11" i="38"/>
  <c r="AJ11" i="38"/>
  <c r="AI11" i="38"/>
  <c r="AH11" i="38"/>
  <c r="AG11" i="38"/>
  <c r="AF11" i="38"/>
  <c r="AE11" i="38"/>
  <c r="AD11" i="38"/>
  <c r="AC11" i="38"/>
  <c r="AB11" i="38"/>
  <c r="AA11" i="38"/>
  <c r="Z11" i="38"/>
  <c r="Y11" i="38"/>
  <c r="X11" i="38"/>
  <c r="W11" i="38"/>
  <c r="V11" i="38"/>
  <c r="U11" i="38"/>
  <c r="T11" i="38"/>
  <c r="S11" i="38"/>
  <c r="R11" i="38"/>
  <c r="Q11" i="38"/>
  <c r="P11" i="38"/>
  <c r="BZ10" i="38"/>
  <c r="BY10" i="38"/>
  <c r="BX10" i="38"/>
  <c r="BW10" i="38"/>
  <c r="BV10" i="38"/>
  <c r="BU10" i="38"/>
  <c r="BT10" i="38"/>
  <c r="BS10" i="38"/>
  <c r="BR10" i="38"/>
  <c r="BQ10" i="38"/>
  <c r="BP10" i="38"/>
  <c r="BO10" i="38"/>
  <c r="BN10" i="38"/>
  <c r="BM10" i="38"/>
  <c r="BL10" i="38"/>
  <c r="BK10" i="38"/>
  <c r="BJ10" i="38"/>
  <c r="BI10" i="38"/>
  <c r="BH10" i="38"/>
  <c r="BG10" i="38"/>
  <c r="BF10" i="38"/>
  <c r="BE10" i="38"/>
  <c r="BD10" i="38"/>
  <c r="BC10" i="38"/>
  <c r="BB10" i="38"/>
  <c r="BA10" i="38"/>
  <c r="AZ10" i="38"/>
  <c r="AY10" i="38"/>
  <c r="AX10" i="38"/>
  <c r="AW10" i="38"/>
  <c r="AV10" i="38"/>
  <c r="AU10" i="38"/>
  <c r="AT10" i="38"/>
  <c r="AS10" i="38"/>
  <c r="AR10" i="38"/>
  <c r="AQ10" i="38"/>
  <c r="AP10" i="38"/>
  <c r="AO10" i="38"/>
  <c r="AN10" i="38"/>
  <c r="AM10" i="38"/>
  <c r="AL10" i="38"/>
  <c r="AK10" i="38"/>
  <c r="AJ10" i="38"/>
  <c r="AI10" i="38"/>
  <c r="AH10" i="38"/>
  <c r="AG10" i="38"/>
  <c r="AF10" i="38"/>
  <c r="AE10" i="38"/>
  <c r="AD10" i="38"/>
  <c r="AC10" i="38"/>
  <c r="AB10" i="38"/>
  <c r="AA10" i="38"/>
  <c r="Z10" i="38"/>
  <c r="Y10" i="38"/>
  <c r="X10" i="38"/>
  <c r="W10" i="38"/>
  <c r="V10" i="38"/>
  <c r="U10" i="38"/>
  <c r="T10" i="38"/>
  <c r="S10" i="38"/>
  <c r="R10" i="38"/>
  <c r="Q10" i="38"/>
  <c r="P10" i="38"/>
  <c r="BZ9" i="38"/>
  <c r="BY9" i="38"/>
  <c r="BX9" i="38"/>
  <c r="BW9" i="38"/>
  <c r="BV9" i="38"/>
  <c r="BU9" i="38"/>
  <c r="BT9" i="38"/>
  <c r="BS9" i="38"/>
  <c r="BR9" i="38"/>
  <c r="BQ9" i="38"/>
  <c r="BP9" i="38"/>
  <c r="BO9" i="38"/>
  <c r="BN9" i="38"/>
  <c r="BM9" i="38"/>
  <c r="BL9" i="38"/>
  <c r="BK9" i="38"/>
  <c r="BJ9" i="38"/>
  <c r="BI9" i="38"/>
  <c r="BH9" i="38"/>
  <c r="BG9" i="38"/>
  <c r="BF9" i="38"/>
  <c r="BE9" i="38"/>
  <c r="BD9" i="38"/>
  <c r="BC9" i="38"/>
  <c r="BB9" i="38"/>
  <c r="BA9" i="38"/>
  <c r="AZ9" i="38"/>
  <c r="AY9" i="38"/>
  <c r="AX9" i="38"/>
  <c r="AW9" i="38"/>
  <c r="AV9" i="38"/>
  <c r="AU9" i="38"/>
  <c r="AT9" i="38"/>
  <c r="AS9" i="38"/>
  <c r="AR9" i="38"/>
  <c r="AQ9" i="38"/>
  <c r="AP9" i="38"/>
  <c r="AO9" i="38"/>
  <c r="AN9" i="38"/>
  <c r="AM9" i="38"/>
  <c r="AL9" i="38"/>
  <c r="AK9" i="38"/>
  <c r="AJ9" i="38"/>
  <c r="AI9" i="38"/>
  <c r="AH9" i="38"/>
  <c r="AG9" i="38"/>
  <c r="AF9" i="38"/>
  <c r="AE9" i="38"/>
  <c r="AD9" i="38"/>
  <c r="AC9" i="38"/>
  <c r="AB9" i="38"/>
  <c r="AA9" i="38"/>
  <c r="Z9" i="38"/>
  <c r="Y9" i="38"/>
  <c r="X9" i="38"/>
  <c r="W9" i="38"/>
  <c r="V9" i="38"/>
  <c r="U9" i="38"/>
  <c r="T9" i="38"/>
  <c r="S9" i="38"/>
  <c r="R9" i="38"/>
  <c r="Q9" i="38"/>
  <c r="P9" i="38"/>
  <c r="BZ8" i="38"/>
  <c r="BY8" i="38"/>
  <c r="BX8" i="38"/>
  <c r="BW8" i="38"/>
  <c r="BV8" i="38"/>
  <c r="BU8" i="38"/>
  <c r="BT8" i="38"/>
  <c r="BS8" i="38"/>
  <c r="BR8" i="38"/>
  <c r="BQ8" i="38"/>
  <c r="BP8" i="38"/>
  <c r="BO8" i="38"/>
  <c r="BN8" i="38"/>
  <c r="BM8" i="38"/>
  <c r="BL8" i="38"/>
  <c r="BK8" i="38"/>
  <c r="BJ8" i="38"/>
  <c r="BI8" i="38"/>
  <c r="BH8" i="38"/>
  <c r="BG8" i="38"/>
  <c r="BF8" i="38"/>
  <c r="BE8" i="38"/>
  <c r="BD8" i="38"/>
  <c r="BC8" i="38"/>
  <c r="BB8" i="38"/>
  <c r="BA8" i="38"/>
  <c r="AZ8" i="38"/>
  <c r="AY8" i="38"/>
  <c r="AX8" i="38"/>
  <c r="AW8" i="38"/>
  <c r="AV8" i="38"/>
  <c r="AU8" i="38"/>
  <c r="AT8" i="38"/>
  <c r="AS8" i="38"/>
  <c r="AR8" i="38"/>
  <c r="AQ8" i="38"/>
  <c r="AP8" i="38"/>
  <c r="AO8" i="38"/>
  <c r="AN8" i="38"/>
  <c r="AM8" i="38"/>
  <c r="AL8" i="38"/>
  <c r="AK8" i="38"/>
  <c r="AJ8" i="38"/>
  <c r="AI8" i="38"/>
  <c r="AH8" i="38"/>
  <c r="AG8" i="38"/>
  <c r="AF8" i="38"/>
  <c r="AE8" i="38"/>
  <c r="AD8" i="38"/>
  <c r="AC8" i="38"/>
  <c r="AB8" i="38"/>
  <c r="AA8" i="38"/>
  <c r="Z8" i="38"/>
  <c r="Y8" i="38"/>
  <c r="X8" i="38"/>
  <c r="W8" i="38"/>
  <c r="V8" i="38"/>
  <c r="U8" i="38"/>
  <c r="T8" i="38"/>
  <c r="S8" i="38"/>
  <c r="R8" i="38"/>
  <c r="Q8" i="38"/>
  <c r="P8" i="38"/>
  <c r="BZ7" i="38"/>
  <c r="BY7" i="38"/>
  <c r="BX7" i="38"/>
  <c r="BW7" i="38"/>
  <c r="BV7" i="38"/>
  <c r="BU7" i="38"/>
  <c r="BT7" i="38"/>
  <c r="BS7" i="38"/>
  <c r="BR7" i="38"/>
  <c r="BQ7" i="38"/>
  <c r="BP7" i="38"/>
  <c r="BO7" i="38"/>
  <c r="BN7" i="38"/>
  <c r="BM7" i="38"/>
  <c r="BL7" i="38"/>
  <c r="BK7" i="38"/>
  <c r="BJ7" i="38"/>
  <c r="BI7" i="38"/>
  <c r="BH7" i="38"/>
  <c r="BG7" i="38"/>
  <c r="BF7" i="38"/>
  <c r="BE7" i="38"/>
  <c r="BD7" i="38"/>
  <c r="BC7" i="38"/>
  <c r="BB7" i="38"/>
  <c r="BA7" i="38"/>
  <c r="AZ7" i="38"/>
  <c r="AY7" i="38"/>
  <c r="AX7" i="38"/>
  <c r="AW7" i="38"/>
  <c r="AV7" i="38"/>
  <c r="AU7" i="38"/>
  <c r="AT7" i="38"/>
  <c r="AS7" i="38"/>
  <c r="AR7" i="38"/>
  <c r="AQ7" i="38"/>
  <c r="AP7" i="38"/>
  <c r="AO7" i="38"/>
  <c r="AN7" i="38"/>
  <c r="AM7" i="38"/>
  <c r="AL7" i="38"/>
  <c r="AK7" i="38"/>
  <c r="AJ7" i="38"/>
  <c r="AI7" i="38"/>
  <c r="AH7" i="38"/>
  <c r="AG7" i="38"/>
  <c r="AF7" i="38"/>
  <c r="AE7" i="38"/>
  <c r="AD7" i="38"/>
  <c r="AC7" i="38"/>
  <c r="AB7" i="38"/>
  <c r="AA7" i="38"/>
  <c r="Z7" i="38"/>
  <c r="Y7" i="38"/>
  <c r="X7" i="38"/>
  <c r="W7" i="38"/>
  <c r="V7" i="38"/>
  <c r="U7" i="38"/>
  <c r="T7" i="38"/>
  <c r="S7" i="38"/>
  <c r="R7" i="38"/>
  <c r="Q7" i="38"/>
  <c r="P7" i="38"/>
  <c r="BZ6" i="38"/>
  <c r="BY6" i="38"/>
  <c r="BX6" i="38"/>
  <c r="BW6" i="38"/>
  <c r="BV6" i="38"/>
  <c r="BU6" i="38"/>
  <c r="BT6" i="38"/>
  <c r="BS6" i="38"/>
  <c r="BR6" i="38"/>
  <c r="BQ6" i="38"/>
  <c r="BP6" i="38"/>
  <c r="BO6" i="38"/>
  <c r="BN6" i="38"/>
  <c r="BM6" i="38"/>
  <c r="BL6" i="38"/>
  <c r="BK6" i="38"/>
  <c r="BJ6" i="38"/>
  <c r="BI6" i="38"/>
  <c r="BH6" i="38"/>
  <c r="BG6" i="38"/>
  <c r="BF6" i="38"/>
  <c r="BE6" i="38"/>
  <c r="BD6" i="38"/>
  <c r="BC6" i="38"/>
  <c r="BB6" i="38"/>
  <c r="BA6" i="38"/>
  <c r="AZ6" i="38"/>
  <c r="AY6" i="38"/>
  <c r="AX6" i="38"/>
  <c r="AW6" i="38"/>
  <c r="AV6" i="38"/>
  <c r="AU6" i="38"/>
  <c r="AT6" i="38"/>
  <c r="AS6" i="38"/>
  <c r="AR6" i="38"/>
  <c r="AQ6" i="38"/>
  <c r="AP6" i="38"/>
  <c r="AO6" i="38"/>
  <c r="AN6" i="38"/>
  <c r="AM6" i="38"/>
  <c r="AL6" i="38"/>
  <c r="AK6" i="38"/>
  <c r="AJ6" i="38"/>
  <c r="AI6" i="38"/>
  <c r="AH6" i="38"/>
  <c r="AG6" i="38"/>
  <c r="AF6" i="38"/>
  <c r="AE6" i="38"/>
  <c r="AD6" i="38"/>
  <c r="AC6" i="38"/>
  <c r="AB6" i="38"/>
  <c r="AA6" i="38"/>
  <c r="Z6" i="38"/>
  <c r="Y6" i="38"/>
  <c r="X6" i="38"/>
  <c r="W6" i="38"/>
  <c r="V6" i="38"/>
  <c r="U6" i="38"/>
  <c r="T6" i="38"/>
  <c r="S6" i="38"/>
  <c r="R6" i="38"/>
  <c r="Q6" i="38"/>
  <c r="P6"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BZ4" i="38"/>
  <c r="BY4" i="38"/>
  <c r="BX4" i="38"/>
  <c r="BW4" i="38"/>
  <c r="BV4" i="38"/>
  <c r="BU4" i="38"/>
  <c r="BT4" i="38"/>
  <c r="BS4" i="38"/>
  <c r="BR4" i="38"/>
  <c r="BQ4" i="38"/>
  <c r="BP4" i="38"/>
  <c r="BO4" i="38"/>
  <c r="BN4" i="38"/>
  <c r="BM4" i="38"/>
  <c r="BL4" i="38"/>
  <c r="BK4" i="38"/>
  <c r="BJ4" i="38"/>
  <c r="BI4" i="38"/>
  <c r="BH4" i="38"/>
  <c r="BG4" i="38"/>
  <c r="BF4" i="38"/>
  <c r="BE4" i="38"/>
  <c r="BD4" i="38"/>
  <c r="BC4" i="38"/>
  <c r="BB4" i="38"/>
  <c r="BA4" i="38"/>
  <c r="AZ4" i="38"/>
  <c r="AY4" i="38"/>
  <c r="AX4" i="38"/>
  <c r="AW4" i="38"/>
  <c r="AV4" i="38"/>
  <c r="AU4" i="38"/>
  <c r="AT4" i="38"/>
  <c r="AS4" i="38"/>
  <c r="AR4" i="38"/>
  <c r="AQ4" i="38"/>
  <c r="AP4" i="38"/>
  <c r="AO4" i="38"/>
  <c r="AN4" i="38"/>
  <c r="AM4" i="38"/>
  <c r="AL4" i="38"/>
  <c r="AK4" i="38"/>
  <c r="AJ4" i="38"/>
  <c r="AI4" i="38"/>
  <c r="AH4" i="38"/>
  <c r="AG4" i="38"/>
  <c r="AF4" i="38"/>
  <c r="AE4" i="38"/>
  <c r="AD4" i="38"/>
  <c r="AC4" i="38"/>
  <c r="AB4" i="38"/>
  <c r="AA4" i="38"/>
  <c r="Z4" i="38"/>
  <c r="Y4" i="38"/>
  <c r="X4" i="38"/>
  <c r="W4" i="38"/>
  <c r="V4" i="38"/>
  <c r="U4" i="38"/>
  <c r="T4" i="38"/>
  <c r="S4" i="38"/>
  <c r="R4" i="38"/>
  <c r="Q4" i="38"/>
  <c r="P4" i="38"/>
  <c r="D204" i="38"/>
  <c r="D205" i="38"/>
  <c r="D206" i="38"/>
  <c r="Q221" i="38" l="1"/>
  <c r="Q222" i="38"/>
  <c r="Q223" i="38"/>
  <c r="Q224" i="38"/>
  <c r="Q225" i="38"/>
  <c r="Q226" i="38"/>
  <c r="Q227" i="38"/>
  <c r="Q228" i="38"/>
  <c r="Q229" i="38"/>
  <c r="Q230" i="38"/>
  <c r="Q231" i="38"/>
  <c r="Q232" i="38"/>
  <c r="Q233" i="38"/>
  <c r="Q234" i="38"/>
  <c r="Q235" i="38"/>
  <c r="R221" i="38"/>
  <c r="R222" i="38"/>
  <c r="R223" i="38"/>
  <c r="R224" i="38"/>
  <c r="R225" i="38"/>
  <c r="R226" i="38"/>
  <c r="R227" i="38"/>
  <c r="R228" i="38"/>
  <c r="R229" i="38"/>
  <c r="R230" i="38"/>
  <c r="R231" i="38"/>
  <c r="R232" i="38"/>
  <c r="R233" i="38"/>
  <c r="R234" i="38"/>
  <c r="R235" i="38"/>
  <c r="S221" i="38"/>
  <c r="S222" i="38"/>
  <c r="S223" i="38"/>
  <c r="S224" i="38"/>
  <c r="S225" i="38"/>
  <c r="S226" i="38"/>
  <c r="S227" i="38"/>
  <c r="S228" i="38"/>
  <c r="S229" i="38"/>
  <c r="S230" i="38"/>
  <c r="S231" i="38"/>
  <c r="S232" i="38"/>
  <c r="S233" i="38"/>
  <c r="S234" i="38"/>
  <c r="S235" i="38"/>
  <c r="T221" i="38"/>
  <c r="T222" i="38"/>
  <c r="T223" i="38"/>
  <c r="T224" i="38"/>
  <c r="T225" i="38"/>
  <c r="T226" i="38"/>
  <c r="T227" i="38"/>
  <c r="T228" i="38"/>
  <c r="T229" i="38"/>
  <c r="T230" i="38"/>
  <c r="T231" i="38"/>
  <c r="T232" i="38"/>
  <c r="T233" i="38"/>
  <c r="T234" i="38"/>
  <c r="T235" i="38"/>
  <c r="U221" i="38"/>
  <c r="U222" i="38"/>
  <c r="U223" i="38"/>
  <c r="U224" i="38"/>
  <c r="U225" i="38"/>
  <c r="U226" i="38"/>
  <c r="U227" i="38"/>
  <c r="U228" i="38"/>
  <c r="U229" i="38"/>
  <c r="U230" i="38"/>
  <c r="U231" i="38"/>
  <c r="U232" i="38"/>
  <c r="U233" i="38"/>
  <c r="U234" i="38"/>
  <c r="U235" i="38"/>
  <c r="V221" i="38"/>
  <c r="V222" i="38"/>
  <c r="V223" i="38"/>
  <c r="V224" i="38"/>
  <c r="V225" i="38"/>
  <c r="V226" i="38"/>
  <c r="V227" i="38"/>
  <c r="V228" i="38"/>
  <c r="V229" i="38"/>
  <c r="V230" i="38"/>
  <c r="V231" i="38"/>
  <c r="V232" i="38"/>
  <c r="V233" i="38"/>
  <c r="V234" i="38"/>
  <c r="V235" i="38"/>
  <c r="W221" i="38"/>
  <c r="W222" i="38"/>
  <c r="W223" i="38"/>
  <c r="W224" i="38"/>
  <c r="W225" i="38"/>
  <c r="W226" i="38"/>
  <c r="W227" i="38"/>
  <c r="W228" i="38"/>
  <c r="W229" i="38"/>
  <c r="W230" i="38"/>
  <c r="W231" i="38"/>
  <c r="W232" i="38"/>
  <c r="W233" i="38"/>
  <c r="W234" i="38"/>
  <c r="W235" i="38"/>
  <c r="X221" i="38"/>
  <c r="X222" i="38"/>
  <c r="X223" i="38"/>
  <c r="X224" i="38"/>
  <c r="X225" i="38"/>
  <c r="X226" i="38"/>
  <c r="X227" i="38"/>
  <c r="X228" i="38"/>
  <c r="X229" i="38"/>
  <c r="X230" i="38"/>
  <c r="X231" i="38"/>
  <c r="X232" i="38"/>
  <c r="X233" i="38"/>
  <c r="X234" i="38"/>
  <c r="X235" i="38"/>
  <c r="Y221" i="38"/>
  <c r="Y222" i="38"/>
  <c r="Y223" i="38"/>
  <c r="Y224" i="38"/>
  <c r="Y225" i="38"/>
  <c r="Y226" i="38"/>
  <c r="Y227" i="38"/>
  <c r="Y228" i="38"/>
  <c r="Y229" i="38"/>
  <c r="Y230" i="38"/>
  <c r="Y231" i="38"/>
  <c r="Y232" i="38"/>
  <c r="Y233" i="38"/>
  <c r="Y234" i="38"/>
  <c r="Y235" i="38"/>
  <c r="Z221" i="38"/>
  <c r="Z222" i="38"/>
  <c r="Z223" i="38"/>
  <c r="Z224" i="38"/>
  <c r="Z225" i="38"/>
  <c r="Z226" i="38"/>
  <c r="Z227" i="38"/>
  <c r="Z228" i="38"/>
  <c r="Z229" i="38"/>
  <c r="Z230" i="38"/>
  <c r="Z231" i="38"/>
  <c r="Z232" i="38"/>
  <c r="Z233" i="38"/>
  <c r="Z234" i="38"/>
  <c r="Z235" i="38"/>
  <c r="AA221" i="38"/>
  <c r="AA222" i="38"/>
  <c r="AA223" i="38"/>
  <c r="AA224" i="38"/>
  <c r="AA225" i="38"/>
  <c r="AA226" i="38"/>
  <c r="AA227" i="38"/>
  <c r="AA228" i="38"/>
  <c r="AA229" i="38"/>
  <c r="AA230" i="38"/>
  <c r="AA231" i="38"/>
  <c r="AA232" i="38"/>
  <c r="AA233" i="38"/>
  <c r="AA234" i="38"/>
  <c r="AA235" i="38"/>
  <c r="AB221" i="38"/>
  <c r="AB222" i="38"/>
  <c r="AB223" i="38"/>
  <c r="AB224" i="38"/>
  <c r="AB225" i="38"/>
  <c r="AB226" i="38"/>
  <c r="AB227" i="38"/>
  <c r="AB228" i="38"/>
  <c r="AB229" i="38"/>
  <c r="AB230" i="38"/>
  <c r="AB231" i="38"/>
  <c r="AB232" i="38"/>
  <c r="AB233" i="38"/>
  <c r="AB234" i="38"/>
  <c r="AB235" i="38"/>
  <c r="AC221" i="38"/>
  <c r="AC222" i="38"/>
  <c r="AC223" i="38"/>
  <c r="AC224" i="38"/>
  <c r="AC225" i="38"/>
  <c r="AC226" i="38"/>
  <c r="AC227" i="38"/>
  <c r="AC228" i="38"/>
  <c r="AC229" i="38"/>
  <c r="AC230" i="38"/>
  <c r="AC231" i="38"/>
  <c r="AC232" i="38"/>
  <c r="AC233" i="38"/>
  <c r="AC234" i="38"/>
  <c r="AC235" i="38"/>
  <c r="AD221" i="38"/>
  <c r="AD222" i="38"/>
  <c r="AD223" i="38"/>
  <c r="AD224" i="38"/>
  <c r="AD225" i="38"/>
  <c r="AD226" i="38"/>
  <c r="AD227" i="38"/>
  <c r="AD228" i="38"/>
  <c r="AD229" i="38"/>
  <c r="AD230" i="38"/>
  <c r="AD231" i="38"/>
  <c r="AD232" i="38"/>
  <c r="AD233" i="38"/>
  <c r="AD234" i="38"/>
  <c r="AD235" i="38"/>
  <c r="AE221" i="38"/>
  <c r="AE222" i="38"/>
  <c r="AE223" i="38"/>
  <c r="AE224" i="38"/>
  <c r="AE225" i="38"/>
  <c r="AE226" i="38"/>
  <c r="AE227" i="38"/>
  <c r="AE228" i="38"/>
  <c r="AE229" i="38"/>
  <c r="AE230" i="38"/>
  <c r="AE231" i="38"/>
  <c r="AE232" i="38"/>
  <c r="AE233" i="38"/>
  <c r="AE234" i="38"/>
  <c r="AE235" i="38"/>
  <c r="AF221" i="38"/>
  <c r="AF222" i="38"/>
  <c r="AF223" i="38"/>
  <c r="AF224" i="38"/>
  <c r="AF225" i="38"/>
  <c r="AF226" i="38"/>
  <c r="AF227" i="38"/>
  <c r="AF228" i="38"/>
  <c r="AF229" i="38"/>
  <c r="AF230" i="38"/>
  <c r="AF231" i="38"/>
  <c r="AF232" i="38"/>
  <c r="AF233" i="38"/>
  <c r="AF234" i="38"/>
  <c r="AF235" i="38"/>
  <c r="AG221" i="38"/>
  <c r="AG222" i="38"/>
  <c r="AG223" i="38"/>
  <c r="AG224" i="38"/>
  <c r="AG225" i="38"/>
  <c r="AG226" i="38"/>
  <c r="AG227" i="38"/>
  <c r="AG228" i="38"/>
  <c r="AG229" i="38"/>
  <c r="AG230" i="38"/>
  <c r="AG231" i="38"/>
  <c r="AG232" i="38"/>
  <c r="AG233" i="38"/>
  <c r="AG234" i="38"/>
  <c r="AG235" i="38"/>
  <c r="AH221" i="38"/>
  <c r="AH222" i="38"/>
  <c r="AH223" i="38"/>
  <c r="AH224" i="38"/>
  <c r="AH225" i="38"/>
  <c r="AH226" i="38"/>
  <c r="AH227" i="38"/>
  <c r="AH228" i="38"/>
  <c r="AH229" i="38"/>
  <c r="AH230" i="38"/>
  <c r="AH231" i="38"/>
  <c r="AH232" i="38"/>
  <c r="AH233" i="38"/>
  <c r="AH234" i="38"/>
  <c r="AH235" i="38"/>
  <c r="AI221" i="38"/>
  <c r="AI222" i="38"/>
  <c r="AI223" i="38"/>
  <c r="AI224" i="38"/>
  <c r="AI225" i="38"/>
  <c r="AI226" i="38"/>
  <c r="AI227" i="38"/>
  <c r="AI228" i="38"/>
  <c r="AI229" i="38"/>
  <c r="AI230" i="38"/>
  <c r="AI231" i="38"/>
  <c r="AI232" i="38"/>
  <c r="AI233" i="38"/>
  <c r="AI234" i="38"/>
  <c r="AI235" i="38"/>
  <c r="AJ221" i="38"/>
  <c r="AJ222" i="38"/>
  <c r="AJ223" i="38"/>
  <c r="AJ224" i="38"/>
  <c r="AJ225" i="38"/>
  <c r="AJ226" i="38"/>
  <c r="AJ227" i="38"/>
  <c r="AJ228" i="38"/>
  <c r="AJ229" i="38"/>
  <c r="AJ230" i="38"/>
  <c r="AJ231" i="38"/>
  <c r="AJ232" i="38"/>
  <c r="AJ233" i="38"/>
  <c r="AJ234" i="38"/>
  <c r="AJ235" i="38"/>
  <c r="AK221" i="38"/>
  <c r="AK222" i="38"/>
  <c r="AK223" i="38"/>
  <c r="AK224" i="38"/>
  <c r="AK225" i="38"/>
  <c r="AK226" i="38"/>
  <c r="AK227" i="38"/>
  <c r="AK228" i="38"/>
  <c r="AK229" i="38"/>
  <c r="AK230" i="38"/>
  <c r="AK231" i="38"/>
  <c r="AK232" i="38"/>
  <c r="AK233" i="38"/>
  <c r="AK234" i="38"/>
  <c r="AK235" i="38"/>
  <c r="AL221" i="38"/>
  <c r="AL222" i="38"/>
  <c r="AL223" i="38"/>
  <c r="AL224" i="38"/>
  <c r="AL225" i="38"/>
  <c r="AL226" i="38"/>
  <c r="AL227" i="38"/>
  <c r="AL228" i="38"/>
  <c r="AL229" i="38"/>
  <c r="AL230" i="38"/>
  <c r="AL231" i="38"/>
  <c r="AL232" i="38"/>
  <c r="AL233" i="38"/>
  <c r="AL234" i="38"/>
  <c r="AL235" i="38"/>
  <c r="AM221" i="38"/>
  <c r="AM222" i="38"/>
  <c r="AM223" i="38"/>
  <c r="AM224" i="38"/>
  <c r="AM225" i="38"/>
  <c r="AM226" i="38"/>
  <c r="AM227" i="38"/>
  <c r="AM228" i="38"/>
  <c r="AM229" i="38"/>
  <c r="AM230" i="38"/>
  <c r="AM231" i="38"/>
  <c r="AM232" i="38"/>
  <c r="AM233" i="38"/>
  <c r="AM234" i="38"/>
  <c r="AM235" i="38"/>
  <c r="AN221" i="38"/>
  <c r="AN222" i="38"/>
  <c r="AN223" i="38"/>
  <c r="AN224" i="38"/>
  <c r="AN225" i="38"/>
  <c r="AN226" i="38"/>
  <c r="AN227" i="38"/>
  <c r="AN228" i="38"/>
  <c r="AN229" i="38"/>
  <c r="AN230" i="38"/>
  <c r="AN231" i="38"/>
  <c r="AN232" i="38"/>
  <c r="AN233" i="38"/>
  <c r="AN234" i="38"/>
  <c r="AN235" i="38"/>
  <c r="AO221" i="38"/>
  <c r="AO222" i="38"/>
  <c r="AO223" i="38"/>
  <c r="AO224" i="38"/>
  <c r="AO225" i="38"/>
  <c r="AO226" i="38"/>
  <c r="AO227" i="38"/>
  <c r="AO228" i="38"/>
  <c r="AO229" i="38"/>
  <c r="AO230" i="38"/>
  <c r="AO231" i="38"/>
  <c r="AO232" i="38"/>
  <c r="AO233" i="38"/>
  <c r="AO234" i="38"/>
  <c r="AO235" i="38"/>
  <c r="AP221" i="38"/>
  <c r="AP222" i="38"/>
  <c r="AP223" i="38"/>
  <c r="AP224" i="38"/>
  <c r="AP225" i="38"/>
  <c r="AP226" i="38"/>
  <c r="AP227" i="38"/>
  <c r="AP228" i="38"/>
  <c r="AP229" i="38"/>
  <c r="AP230" i="38"/>
  <c r="AP231" i="38"/>
  <c r="AP232" i="38"/>
  <c r="AP233" i="38"/>
  <c r="AP234" i="38"/>
  <c r="AP235" i="38"/>
  <c r="AQ221" i="38"/>
  <c r="AQ222" i="38"/>
  <c r="AQ223" i="38"/>
  <c r="AQ224" i="38"/>
  <c r="AQ225" i="38"/>
  <c r="AQ226" i="38"/>
  <c r="AQ227" i="38"/>
  <c r="AQ228" i="38"/>
  <c r="AQ229" i="38"/>
  <c r="AQ230" i="38"/>
  <c r="AQ231" i="38"/>
  <c r="AQ232" i="38"/>
  <c r="AQ233" i="38"/>
  <c r="AQ234" i="38"/>
  <c r="AQ235" i="38"/>
  <c r="AR221" i="38"/>
  <c r="AR222" i="38"/>
  <c r="AR223" i="38"/>
  <c r="AR224" i="38"/>
  <c r="AR225" i="38"/>
  <c r="AR226" i="38"/>
  <c r="AR227" i="38"/>
  <c r="AR228" i="38"/>
  <c r="AR229" i="38"/>
  <c r="AR230" i="38"/>
  <c r="AR231" i="38"/>
  <c r="AR232" i="38"/>
  <c r="AR233" i="38"/>
  <c r="AR234" i="38"/>
  <c r="AR235" i="38"/>
  <c r="AS221" i="38"/>
  <c r="AS222" i="38"/>
  <c r="AS223" i="38"/>
  <c r="AS224" i="38"/>
  <c r="AS225" i="38"/>
  <c r="AS226" i="38"/>
  <c r="AS227" i="38"/>
  <c r="AS228" i="38"/>
  <c r="AS229" i="38"/>
  <c r="AS230" i="38"/>
  <c r="AS231" i="38"/>
  <c r="AS232" i="38"/>
  <c r="AS233" i="38"/>
  <c r="AS234" i="38"/>
  <c r="AS235" i="38"/>
  <c r="AT221" i="38"/>
  <c r="AT222" i="38"/>
  <c r="AT223" i="38"/>
  <c r="AT224" i="38"/>
  <c r="AT225" i="38"/>
  <c r="AT226" i="38"/>
  <c r="AT227" i="38"/>
  <c r="AT228" i="38"/>
  <c r="AT229" i="38"/>
  <c r="AT230" i="38"/>
  <c r="AT231" i="38"/>
  <c r="AT232" i="38"/>
  <c r="AT233" i="38"/>
  <c r="AT234" i="38"/>
  <c r="AT235" i="38"/>
  <c r="AU221" i="38"/>
  <c r="AU222" i="38"/>
  <c r="AU223" i="38"/>
  <c r="AU224" i="38"/>
  <c r="AU225" i="38"/>
  <c r="AU226" i="38"/>
  <c r="AU227" i="38"/>
  <c r="AU228" i="38"/>
  <c r="AU229" i="38"/>
  <c r="AU230" i="38"/>
  <c r="AU231" i="38"/>
  <c r="AU232" i="38"/>
  <c r="AU233" i="38"/>
  <c r="AU234" i="38"/>
  <c r="AU235" i="38"/>
  <c r="AV221" i="38"/>
  <c r="AV222" i="38"/>
  <c r="AV223" i="38"/>
  <c r="AV224" i="38"/>
  <c r="AV225" i="38"/>
  <c r="AV226" i="38"/>
  <c r="AV227" i="38"/>
  <c r="AV228" i="38"/>
  <c r="AV229" i="38"/>
  <c r="AV230" i="38"/>
  <c r="AV231" i="38"/>
  <c r="AV232" i="38"/>
  <c r="AV233" i="38"/>
  <c r="AV234" i="38"/>
  <c r="AV235" i="38"/>
  <c r="AW221" i="38"/>
  <c r="AW222" i="38"/>
  <c r="AW223" i="38"/>
  <c r="AW224" i="38"/>
  <c r="AW225" i="38"/>
  <c r="AW226" i="38"/>
  <c r="AW227" i="38"/>
  <c r="AW228" i="38"/>
  <c r="AW229" i="38"/>
  <c r="AW230" i="38"/>
  <c r="AW231" i="38"/>
  <c r="AW232" i="38"/>
  <c r="AW233" i="38"/>
  <c r="AW234" i="38"/>
  <c r="AW235" i="38"/>
  <c r="AX221" i="38"/>
  <c r="AX222" i="38"/>
  <c r="AX223" i="38"/>
  <c r="AX224" i="38"/>
  <c r="AX225" i="38"/>
  <c r="AX226" i="38"/>
  <c r="AX227" i="38"/>
  <c r="AX228" i="38"/>
  <c r="AX229" i="38"/>
  <c r="AX230" i="38"/>
  <c r="AX231" i="38"/>
  <c r="AX232" i="38"/>
  <c r="AX233" i="38"/>
  <c r="AX234" i="38"/>
  <c r="AX235" i="38"/>
  <c r="AY221" i="38"/>
  <c r="AY222" i="38"/>
  <c r="AY223" i="38"/>
  <c r="AY224" i="38"/>
  <c r="AY225" i="38"/>
  <c r="AY226" i="38"/>
  <c r="AY227" i="38"/>
  <c r="AY228" i="38"/>
  <c r="AY229" i="38"/>
  <c r="AY230" i="38"/>
  <c r="AY231" i="38"/>
  <c r="AY232" i="38"/>
  <c r="AY233" i="38"/>
  <c r="AY234" i="38"/>
  <c r="AY235" i="38"/>
  <c r="AZ221" i="38"/>
  <c r="AZ222" i="38"/>
  <c r="AZ223" i="38"/>
  <c r="AZ224" i="38"/>
  <c r="AZ225" i="38"/>
  <c r="AZ226" i="38"/>
  <c r="AZ227" i="38"/>
  <c r="AZ228" i="38"/>
  <c r="AZ229" i="38"/>
  <c r="AZ230" i="38"/>
  <c r="AZ231" i="38"/>
  <c r="AZ232" i="38"/>
  <c r="AZ233" i="38"/>
  <c r="AZ234" i="38"/>
  <c r="AZ235" i="38"/>
  <c r="BA221" i="38"/>
  <c r="BA222" i="38"/>
  <c r="BA223" i="38"/>
  <c r="BA224" i="38"/>
  <c r="BA225" i="38"/>
  <c r="BA226" i="38"/>
  <c r="BA227" i="38"/>
  <c r="BA228" i="38"/>
  <c r="BA229" i="38"/>
  <c r="BA230" i="38"/>
  <c r="BA231" i="38"/>
  <c r="BA232" i="38"/>
  <c r="BA233" i="38"/>
  <c r="BA234" i="38"/>
  <c r="BA235" i="38"/>
  <c r="BB221" i="38"/>
  <c r="BB222" i="38"/>
  <c r="BB223" i="38"/>
  <c r="BB224" i="38"/>
  <c r="BB225" i="38"/>
  <c r="BB226" i="38"/>
  <c r="BB227" i="38"/>
  <c r="BB228" i="38"/>
  <c r="BB229" i="38"/>
  <c r="BB230" i="38"/>
  <c r="BB231" i="38"/>
  <c r="BB232" i="38"/>
  <c r="BB233" i="38"/>
  <c r="BB234" i="38"/>
  <c r="BB235" i="38"/>
  <c r="BC221" i="38"/>
  <c r="BC222" i="38"/>
  <c r="BC223" i="38"/>
  <c r="BC224" i="38"/>
  <c r="BC225" i="38"/>
  <c r="BC226" i="38"/>
  <c r="BC227" i="38"/>
  <c r="BC228" i="38"/>
  <c r="BC229" i="38"/>
  <c r="BC230" i="38"/>
  <c r="BC231" i="38"/>
  <c r="BC232" i="38"/>
  <c r="BC233" i="38"/>
  <c r="BC234" i="38"/>
  <c r="BC235" i="38"/>
  <c r="BD221" i="38"/>
  <c r="BD222" i="38"/>
  <c r="BD223" i="38"/>
  <c r="BD224" i="38"/>
  <c r="BD225" i="38"/>
  <c r="BD226" i="38"/>
  <c r="BD227" i="38"/>
  <c r="BD228" i="38"/>
  <c r="BD229" i="38"/>
  <c r="BD230" i="38"/>
  <c r="BD231" i="38"/>
  <c r="BD232" i="38"/>
  <c r="BD233" i="38"/>
  <c r="BD234" i="38"/>
  <c r="BD235" i="38"/>
  <c r="BE221" i="38"/>
  <c r="BE222" i="38"/>
  <c r="BE223" i="38"/>
  <c r="BE224" i="38"/>
  <c r="BE225" i="38"/>
  <c r="BE226" i="38"/>
  <c r="BE227" i="38"/>
  <c r="BE228" i="38"/>
  <c r="BE229" i="38"/>
  <c r="BE230" i="38"/>
  <c r="BE231" i="38"/>
  <c r="BE232" i="38"/>
  <c r="BE233" i="38"/>
  <c r="BE234" i="38"/>
  <c r="BE235" i="38"/>
  <c r="BF221" i="38"/>
  <c r="BF222" i="38"/>
  <c r="BF223" i="38"/>
  <c r="BF224" i="38"/>
  <c r="BF225" i="38"/>
  <c r="BF226" i="38"/>
  <c r="BF227" i="38"/>
  <c r="BF228" i="38"/>
  <c r="BF229" i="38"/>
  <c r="BF230" i="38"/>
  <c r="BF231" i="38"/>
  <c r="BF232" i="38"/>
  <c r="BF233" i="38"/>
  <c r="BF234" i="38"/>
  <c r="BF235" i="38"/>
  <c r="BG221" i="38"/>
  <c r="BG222" i="38"/>
  <c r="BG223" i="38"/>
  <c r="BG224" i="38"/>
  <c r="BG225" i="38"/>
  <c r="BG226" i="38"/>
  <c r="BG227" i="38"/>
  <c r="BG228" i="38"/>
  <c r="BG229" i="38"/>
  <c r="BG230" i="38"/>
  <c r="BG231" i="38"/>
  <c r="BG232" i="38"/>
  <c r="BG233" i="38"/>
  <c r="BG234" i="38"/>
  <c r="BG235" i="38"/>
  <c r="BH221" i="38"/>
  <c r="BH222" i="38"/>
  <c r="BH223" i="38"/>
  <c r="BH224" i="38"/>
  <c r="BH225" i="38"/>
  <c r="BH226" i="38"/>
  <c r="BH227" i="38"/>
  <c r="BH228" i="38"/>
  <c r="BH229" i="38"/>
  <c r="BH230" i="38"/>
  <c r="BH231" i="38"/>
  <c r="BH232" i="38"/>
  <c r="BH233" i="38"/>
  <c r="BH234" i="38"/>
  <c r="BH235" i="38"/>
  <c r="BI221" i="38"/>
  <c r="BI222" i="38"/>
  <c r="BI223" i="38"/>
  <c r="BI224" i="38"/>
  <c r="BI225" i="38"/>
  <c r="BI226" i="38"/>
  <c r="BI227" i="38"/>
  <c r="BI228" i="38"/>
  <c r="BI229" i="38"/>
  <c r="BI230" i="38"/>
  <c r="BI231" i="38"/>
  <c r="BI232" i="38"/>
  <c r="BI233" i="38"/>
  <c r="BI234" i="38"/>
  <c r="BI235" i="38"/>
  <c r="BJ221" i="38"/>
  <c r="BJ222" i="38"/>
  <c r="BJ223" i="38"/>
  <c r="BJ224" i="38"/>
  <c r="BJ225" i="38"/>
  <c r="BJ226" i="38"/>
  <c r="BJ227" i="38"/>
  <c r="BJ228" i="38"/>
  <c r="BJ229" i="38"/>
  <c r="BJ230" i="38"/>
  <c r="BJ231" i="38"/>
  <c r="BJ232" i="38"/>
  <c r="BJ233" i="38"/>
  <c r="BJ234" i="38"/>
  <c r="BJ235" i="38"/>
  <c r="BK221" i="38"/>
  <c r="BK222" i="38"/>
  <c r="BK223" i="38"/>
  <c r="BK224" i="38"/>
  <c r="BK225" i="38"/>
  <c r="BK226" i="38"/>
  <c r="BK227" i="38"/>
  <c r="BK228" i="38"/>
  <c r="BK229" i="38"/>
  <c r="BK230" i="38"/>
  <c r="BK231" i="38"/>
  <c r="BK232" i="38"/>
  <c r="BK233" i="38"/>
  <c r="BK234" i="38"/>
  <c r="BK235" i="38"/>
  <c r="BL221" i="38"/>
  <c r="BL222" i="38"/>
  <c r="BL223" i="38"/>
  <c r="BL224" i="38"/>
  <c r="BL225" i="38"/>
  <c r="BL226" i="38"/>
  <c r="BL227" i="38"/>
  <c r="BL228" i="38"/>
  <c r="BL229" i="38"/>
  <c r="BL230" i="38"/>
  <c r="BL231" i="38"/>
  <c r="BL232" i="38"/>
  <c r="BL233" i="38"/>
  <c r="BL234" i="38"/>
  <c r="BL235" i="38"/>
  <c r="BM221" i="38"/>
  <c r="BM222" i="38"/>
  <c r="BM223" i="38"/>
  <c r="BM224" i="38"/>
  <c r="BM225" i="38"/>
  <c r="BM226" i="38"/>
  <c r="BM227" i="38"/>
  <c r="BM228" i="38"/>
  <c r="BM229" i="38"/>
  <c r="BM230" i="38"/>
  <c r="BM231" i="38"/>
  <c r="BM232" i="38"/>
  <c r="BM233" i="38"/>
  <c r="BM234" i="38"/>
  <c r="BM235" i="38"/>
  <c r="BN221" i="38"/>
  <c r="BN222" i="38"/>
  <c r="BN223" i="38"/>
  <c r="BN224" i="38"/>
  <c r="BN225" i="38"/>
  <c r="BN226" i="38"/>
  <c r="BN227" i="38"/>
  <c r="BN228" i="38"/>
  <c r="BN229" i="38"/>
  <c r="BN230" i="38"/>
  <c r="BN231" i="38"/>
  <c r="BN232" i="38"/>
  <c r="BN233" i="38"/>
  <c r="BN234" i="38"/>
  <c r="BN235" i="38"/>
  <c r="BO221" i="38"/>
  <c r="BO222" i="38"/>
  <c r="BO223" i="38"/>
  <c r="BO224" i="38"/>
  <c r="BO225" i="38"/>
  <c r="BO226" i="38"/>
  <c r="BO227" i="38"/>
  <c r="BO228" i="38"/>
  <c r="BO229" i="38"/>
  <c r="BO230" i="38"/>
  <c r="BO231" i="38"/>
  <c r="BO232" i="38"/>
  <c r="BO233" i="38"/>
  <c r="BO234" i="38"/>
  <c r="BO235" i="38"/>
  <c r="BP221" i="38"/>
  <c r="BP222" i="38"/>
  <c r="BP223" i="38"/>
  <c r="BP224" i="38"/>
  <c r="BP225" i="38"/>
  <c r="BP226" i="38"/>
  <c r="BP227" i="38"/>
  <c r="BP228" i="38"/>
  <c r="BP229" i="38"/>
  <c r="BP230" i="38"/>
  <c r="BP231" i="38"/>
  <c r="BP232" i="38"/>
  <c r="BP233" i="38"/>
  <c r="BP234" i="38"/>
  <c r="BP235" i="38"/>
  <c r="BQ221" i="38"/>
  <c r="BQ222" i="38"/>
  <c r="BQ223" i="38"/>
  <c r="BQ224" i="38"/>
  <c r="BQ225" i="38"/>
  <c r="BQ226" i="38"/>
  <c r="BQ227" i="38"/>
  <c r="BQ228" i="38"/>
  <c r="BQ229" i="38"/>
  <c r="BQ230" i="38"/>
  <c r="BQ231" i="38"/>
  <c r="BQ232" i="38"/>
  <c r="BQ233" i="38"/>
  <c r="BQ234" i="38"/>
  <c r="BQ235" i="38"/>
  <c r="BR221" i="38"/>
  <c r="BR222" i="38"/>
  <c r="BR223" i="38"/>
  <c r="BR224" i="38"/>
  <c r="BR225" i="38"/>
  <c r="BR226" i="38"/>
  <c r="BR227" i="38"/>
  <c r="BR228" i="38"/>
  <c r="BR229" i="38"/>
  <c r="BR230" i="38"/>
  <c r="BR231" i="38"/>
  <c r="BR232" i="38"/>
  <c r="BR233" i="38"/>
  <c r="BR234" i="38"/>
  <c r="BR235" i="38"/>
  <c r="BS221" i="38"/>
  <c r="BS222" i="38"/>
  <c r="BS223" i="38"/>
  <c r="BS224" i="38"/>
  <c r="BS225" i="38"/>
  <c r="BS226" i="38"/>
  <c r="BS227" i="38"/>
  <c r="BS228" i="38"/>
  <c r="BS229" i="38"/>
  <c r="BS230" i="38"/>
  <c r="BS231" i="38"/>
  <c r="BS232" i="38"/>
  <c r="BS233" i="38"/>
  <c r="BS234" i="38"/>
  <c r="BS235" i="38"/>
  <c r="BT221" i="38"/>
  <c r="BT222" i="38"/>
  <c r="BT223" i="38"/>
  <c r="BT224" i="38"/>
  <c r="BT225" i="38"/>
  <c r="BT226" i="38"/>
  <c r="BT227" i="38"/>
  <c r="BT228" i="38"/>
  <c r="BT229" i="38"/>
  <c r="BT230" i="38"/>
  <c r="BT231" i="38"/>
  <c r="BT232" i="38"/>
  <c r="BT233" i="38"/>
  <c r="BT234" i="38"/>
  <c r="BT235" i="38"/>
  <c r="BU221" i="38"/>
  <c r="BU222" i="38"/>
  <c r="BU223" i="38"/>
  <c r="BU224" i="38"/>
  <c r="BU225" i="38"/>
  <c r="BU226" i="38"/>
  <c r="BU227" i="38"/>
  <c r="BU228" i="38"/>
  <c r="BU229" i="38"/>
  <c r="BU230" i="38"/>
  <c r="BU231" i="38"/>
  <c r="BU232" i="38"/>
  <c r="BU233" i="38"/>
  <c r="BU234" i="38"/>
  <c r="BU235" i="38"/>
  <c r="BV221" i="38"/>
  <c r="BV222" i="38"/>
  <c r="BV223" i="38"/>
  <c r="BV224" i="38"/>
  <c r="BV225" i="38"/>
  <c r="BV226" i="38"/>
  <c r="BV227" i="38"/>
  <c r="BV228" i="38"/>
  <c r="BV229" i="38"/>
  <c r="BV230" i="38"/>
  <c r="BV231" i="38"/>
  <c r="BV232" i="38"/>
  <c r="BV233" i="38"/>
  <c r="BV234" i="38"/>
  <c r="BV235" i="38"/>
  <c r="BW221" i="38"/>
  <c r="BW222" i="38"/>
  <c r="BW223" i="38"/>
  <c r="BW224" i="38"/>
  <c r="BW225" i="38"/>
  <c r="BW226" i="38"/>
  <c r="BW227" i="38"/>
  <c r="BW228" i="38"/>
  <c r="BW229" i="38"/>
  <c r="BW230" i="38"/>
  <c r="BW231" i="38"/>
  <c r="BW232" i="38"/>
  <c r="BW233" i="38"/>
  <c r="BW234" i="38"/>
  <c r="BW235" i="38"/>
  <c r="BX221" i="38"/>
  <c r="BX222" i="38"/>
  <c r="BX223" i="38"/>
  <c r="BX224" i="38"/>
  <c r="BX225" i="38"/>
  <c r="BX226" i="38"/>
  <c r="BX227" i="38"/>
  <c r="BX228" i="38"/>
  <c r="BX229" i="38"/>
  <c r="BX230" i="38"/>
  <c r="BX231" i="38"/>
  <c r="BX232" i="38"/>
  <c r="BX233" i="38"/>
  <c r="BX234" i="38"/>
  <c r="BX235" i="38"/>
  <c r="BY221" i="38"/>
  <c r="BY222" i="38"/>
  <c r="BY223" i="38"/>
  <c r="BY224" i="38"/>
  <c r="BY225" i="38"/>
  <c r="BY226" i="38"/>
  <c r="BY227" i="38"/>
  <c r="BY228" i="38"/>
  <c r="BY229" i="38"/>
  <c r="BY230" i="38"/>
  <c r="BY231" i="38"/>
  <c r="BY232" i="38"/>
  <c r="BY233" i="38"/>
  <c r="BY234" i="38"/>
  <c r="BY235" i="38"/>
  <c r="BZ221" i="38"/>
  <c r="BZ222" i="38"/>
  <c r="BZ223" i="38"/>
  <c r="BZ224" i="38"/>
  <c r="BZ225" i="38"/>
  <c r="BZ226" i="38"/>
  <c r="BZ227" i="38"/>
  <c r="BZ228" i="38"/>
  <c r="BZ229" i="38"/>
  <c r="BZ230" i="38"/>
  <c r="BZ231" i="38"/>
  <c r="BZ232" i="38"/>
  <c r="BZ233" i="38"/>
  <c r="BZ234" i="38"/>
  <c r="BZ235" i="38"/>
  <c r="P221" i="38"/>
  <c r="P222" i="38"/>
  <c r="P223" i="38"/>
  <c r="P224" i="38"/>
  <c r="P225" i="38"/>
  <c r="P226" i="38"/>
  <c r="P227" i="38"/>
  <c r="P228" i="38"/>
  <c r="P229" i="38"/>
  <c r="P230" i="38"/>
  <c r="P231" i="38"/>
  <c r="P232" i="38"/>
  <c r="P233" i="38"/>
  <c r="P234" i="38"/>
  <c r="P235" i="38"/>
  <c r="P46" i="71" l="1"/>
  <c r="Q46" i="71"/>
  <c r="R46" i="71"/>
  <c r="S46" i="71"/>
  <c r="T46" i="71"/>
  <c r="U46" i="71"/>
  <c r="V46" i="71"/>
  <c r="W46" i="71"/>
  <c r="X46" i="71"/>
  <c r="Y46" i="71"/>
  <c r="Z46" i="71"/>
  <c r="AA46" i="71"/>
  <c r="AB46" i="71"/>
  <c r="AC46" i="71"/>
  <c r="AD46" i="71"/>
  <c r="AE46" i="71"/>
  <c r="AF46" i="71"/>
  <c r="AG46" i="71"/>
  <c r="AH46" i="71"/>
  <c r="AI46" i="71"/>
  <c r="AJ46" i="71"/>
  <c r="AK46" i="71"/>
  <c r="AL46" i="71"/>
  <c r="AM46" i="71"/>
  <c r="AN46" i="71"/>
  <c r="AO46" i="71"/>
  <c r="AP46" i="71"/>
  <c r="AQ46" i="71"/>
  <c r="AR46" i="71"/>
  <c r="AS46" i="71"/>
  <c r="AT46" i="71"/>
  <c r="AU46" i="71"/>
  <c r="AV46" i="71"/>
  <c r="AW46" i="71"/>
  <c r="AX46" i="71"/>
  <c r="AY46" i="71"/>
  <c r="AZ46" i="71"/>
  <c r="BA46" i="71"/>
  <c r="BB46" i="71"/>
  <c r="BC46" i="71"/>
  <c r="BD46" i="71"/>
  <c r="BE46" i="71"/>
  <c r="BF46" i="71"/>
  <c r="BG46" i="71"/>
  <c r="BH46" i="71"/>
  <c r="BI46" i="71"/>
  <c r="BJ46" i="71"/>
  <c r="BK46" i="71"/>
  <c r="BL46" i="71"/>
  <c r="BM46" i="71"/>
  <c r="BN46" i="71"/>
  <c r="BO46" i="71"/>
  <c r="BP46" i="71"/>
  <c r="BQ46" i="71"/>
  <c r="BR46" i="71"/>
  <c r="BS46" i="71"/>
  <c r="BT46" i="71"/>
  <c r="BU46" i="71"/>
  <c r="BV46" i="71"/>
  <c r="BW46" i="71"/>
  <c r="BX46" i="71"/>
  <c r="BY46" i="71"/>
  <c r="BZ46" i="71"/>
  <c r="P47" i="71"/>
  <c r="Q47" i="71"/>
  <c r="R47" i="71"/>
  <c r="S47" i="71"/>
  <c r="T47" i="71"/>
  <c r="U47" i="71"/>
  <c r="V47" i="71"/>
  <c r="W47" i="71"/>
  <c r="X47" i="71"/>
  <c r="Y47" i="71"/>
  <c r="Z47" i="71"/>
  <c r="AA47" i="71"/>
  <c r="AB47" i="71"/>
  <c r="AC47" i="71"/>
  <c r="AD47" i="71"/>
  <c r="AE47" i="71"/>
  <c r="AF47" i="71"/>
  <c r="AG47" i="71"/>
  <c r="AH47" i="71"/>
  <c r="AI47" i="71"/>
  <c r="AJ47" i="71"/>
  <c r="AK47" i="71"/>
  <c r="AL47" i="71"/>
  <c r="AM47" i="71"/>
  <c r="AN47" i="71"/>
  <c r="AO47" i="71"/>
  <c r="AP47" i="71"/>
  <c r="AQ47" i="71"/>
  <c r="AR47" i="71"/>
  <c r="AS47" i="71"/>
  <c r="AT47" i="71"/>
  <c r="AU47" i="71"/>
  <c r="AV47" i="71"/>
  <c r="AW47" i="71"/>
  <c r="AX47" i="71"/>
  <c r="AY47" i="71"/>
  <c r="AZ47" i="71"/>
  <c r="BA47" i="71"/>
  <c r="BB47" i="71"/>
  <c r="BC47" i="71"/>
  <c r="BD47" i="71"/>
  <c r="BE47" i="71"/>
  <c r="BF47" i="71"/>
  <c r="BG47" i="71"/>
  <c r="BH47" i="71"/>
  <c r="BI47" i="71"/>
  <c r="BJ47" i="71"/>
  <c r="BK47" i="71"/>
  <c r="BL47" i="71"/>
  <c r="BM47" i="71"/>
  <c r="BN47" i="71"/>
  <c r="BO47" i="71"/>
  <c r="BP47" i="71"/>
  <c r="BQ47" i="71"/>
  <c r="BR47" i="71"/>
  <c r="BS47" i="71"/>
  <c r="BT47" i="71"/>
  <c r="BU47" i="71"/>
  <c r="BV47" i="71"/>
  <c r="BW47" i="71"/>
  <c r="BX47" i="71"/>
  <c r="BY47" i="71"/>
  <c r="BZ47" i="71"/>
  <c r="BZ25" i="71"/>
  <c r="BY25" i="71"/>
  <c r="BX25" i="71"/>
  <c r="BW25" i="71"/>
  <c r="BV25" i="71"/>
  <c r="BU25" i="71"/>
  <c r="BT25" i="71"/>
  <c r="BS25" i="71"/>
  <c r="BR25" i="71"/>
  <c r="BQ25" i="71"/>
  <c r="BP25" i="71"/>
  <c r="BO25" i="71"/>
  <c r="BN25" i="71"/>
  <c r="BM25" i="71"/>
  <c r="BL25" i="71"/>
  <c r="BK25" i="71"/>
  <c r="BJ25" i="71"/>
  <c r="BI25" i="71"/>
  <c r="BH25" i="71"/>
  <c r="BG25" i="71"/>
  <c r="BF25" i="71"/>
  <c r="BE25" i="71"/>
  <c r="BD25" i="71"/>
  <c r="BC25" i="71"/>
  <c r="BB25" i="71"/>
  <c r="BA25" i="71"/>
  <c r="AZ25" i="71"/>
  <c r="AY25" i="71"/>
  <c r="AX25" i="71"/>
  <c r="AW25" i="71"/>
  <c r="AV25" i="71"/>
  <c r="AU25" i="71"/>
  <c r="AT25" i="71"/>
  <c r="AS25" i="71"/>
  <c r="AR25" i="71"/>
  <c r="AQ25" i="71"/>
  <c r="AP25" i="71"/>
  <c r="AO25" i="71"/>
  <c r="AN25" i="71"/>
  <c r="AM25" i="71"/>
  <c r="AL25" i="71"/>
  <c r="AK25" i="71"/>
  <c r="AJ25" i="71"/>
  <c r="AI25" i="71"/>
  <c r="AH25" i="71"/>
  <c r="AG25" i="71"/>
  <c r="AF25" i="71"/>
  <c r="AE25" i="71"/>
  <c r="AD25" i="71"/>
  <c r="AC25" i="71"/>
  <c r="AB25" i="71"/>
  <c r="AA25" i="71"/>
  <c r="Z25" i="71"/>
  <c r="Y25" i="71"/>
  <c r="X25" i="71"/>
  <c r="W25" i="71"/>
  <c r="V25" i="71"/>
  <c r="U25" i="71"/>
  <c r="T25" i="71"/>
  <c r="S25" i="71"/>
  <c r="R25" i="71"/>
  <c r="Q25" i="71"/>
  <c r="P25" i="71"/>
  <c r="BZ24" i="71"/>
  <c r="BY24" i="71"/>
  <c r="BX24" i="71"/>
  <c r="BW24" i="71"/>
  <c r="BV24" i="71"/>
  <c r="BU24" i="71"/>
  <c r="BT24" i="71"/>
  <c r="BS24" i="71"/>
  <c r="BR24" i="71"/>
  <c r="BQ24" i="71"/>
  <c r="BP24" i="71"/>
  <c r="BO24" i="71"/>
  <c r="BN24" i="71"/>
  <c r="BM24" i="71"/>
  <c r="BL24" i="71"/>
  <c r="BK24" i="71"/>
  <c r="BJ24" i="71"/>
  <c r="BI24" i="71"/>
  <c r="BH24" i="71"/>
  <c r="BG24" i="71"/>
  <c r="BF24" i="71"/>
  <c r="BE24" i="71"/>
  <c r="BD24" i="71"/>
  <c r="BC24" i="71"/>
  <c r="BB24" i="71"/>
  <c r="BA24" i="71"/>
  <c r="AZ24" i="71"/>
  <c r="AY24" i="71"/>
  <c r="AX24" i="71"/>
  <c r="AW24" i="71"/>
  <c r="AV24" i="71"/>
  <c r="AU24" i="71"/>
  <c r="AT24" i="71"/>
  <c r="AS24" i="71"/>
  <c r="AR24" i="71"/>
  <c r="AQ24" i="71"/>
  <c r="AP24" i="71"/>
  <c r="AO24" i="71"/>
  <c r="AN24" i="71"/>
  <c r="AM24" i="71"/>
  <c r="AL24" i="71"/>
  <c r="AK24" i="71"/>
  <c r="AJ24" i="71"/>
  <c r="AI24" i="71"/>
  <c r="AH24" i="71"/>
  <c r="AG24" i="71"/>
  <c r="AF24" i="71"/>
  <c r="AE24" i="71"/>
  <c r="AD24" i="71"/>
  <c r="AC24" i="71"/>
  <c r="AB24" i="71"/>
  <c r="AA24" i="71"/>
  <c r="Z24" i="71"/>
  <c r="Y24" i="71"/>
  <c r="X24" i="71"/>
  <c r="W24" i="71"/>
  <c r="V24" i="71"/>
  <c r="U24" i="71"/>
  <c r="T24" i="71"/>
  <c r="S24" i="71"/>
  <c r="R24" i="71"/>
  <c r="Q24" i="71"/>
  <c r="P24" i="71"/>
  <c r="BZ23" i="71"/>
  <c r="BY23" i="71"/>
  <c r="BX23" i="71"/>
  <c r="BW23" i="71"/>
  <c r="BV23" i="71"/>
  <c r="BU23" i="71"/>
  <c r="BT23" i="71"/>
  <c r="BS23" i="71"/>
  <c r="BR23" i="71"/>
  <c r="BQ23" i="71"/>
  <c r="BP23" i="71"/>
  <c r="BO23" i="71"/>
  <c r="BN23" i="71"/>
  <c r="BM23" i="71"/>
  <c r="BL23" i="71"/>
  <c r="BK23" i="71"/>
  <c r="BJ23" i="71"/>
  <c r="BI23" i="71"/>
  <c r="BH23" i="71"/>
  <c r="BG23" i="71"/>
  <c r="BF23" i="71"/>
  <c r="BE23" i="71"/>
  <c r="BD23" i="71"/>
  <c r="BC23" i="71"/>
  <c r="BB23" i="71"/>
  <c r="BA23" i="71"/>
  <c r="AZ23" i="71"/>
  <c r="AY23" i="71"/>
  <c r="AX23" i="71"/>
  <c r="AW23" i="71"/>
  <c r="AV23" i="71"/>
  <c r="AU23" i="71"/>
  <c r="AT23" i="71"/>
  <c r="AS23" i="71"/>
  <c r="AR23" i="71"/>
  <c r="AQ23" i="71"/>
  <c r="AP23" i="71"/>
  <c r="AO23" i="71"/>
  <c r="AN23" i="71"/>
  <c r="AM23" i="71"/>
  <c r="AL23" i="71"/>
  <c r="AK23" i="71"/>
  <c r="AJ23" i="71"/>
  <c r="AI23" i="71"/>
  <c r="AH23" i="71"/>
  <c r="AG23" i="71"/>
  <c r="AF23" i="71"/>
  <c r="AE23" i="71"/>
  <c r="AD23" i="71"/>
  <c r="AC23" i="71"/>
  <c r="AB23" i="71"/>
  <c r="AA23" i="71"/>
  <c r="Z23" i="71"/>
  <c r="Y23" i="71"/>
  <c r="X23" i="71"/>
  <c r="W23" i="71"/>
  <c r="V23" i="71"/>
  <c r="U23" i="71"/>
  <c r="T23" i="71"/>
  <c r="S23" i="71"/>
  <c r="R23" i="71"/>
  <c r="Q23" i="71"/>
  <c r="P23" i="71"/>
  <c r="BZ22" i="71"/>
  <c r="BY22" i="71"/>
  <c r="BX22" i="71"/>
  <c r="BW22" i="71"/>
  <c r="BV22" i="71"/>
  <c r="BU22" i="71"/>
  <c r="BT22" i="71"/>
  <c r="BS22" i="71"/>
  <c r="BR22" i="71"/>
  <c r="BQ22" i="71"/>
  <c r="BP22" i="71"/>
  <c r="BO22" i="71"/>
  <c r="BN22" i="71"/>
  <c r="BM22" i="71"/>
  <c r="BL22" i="71"/>
  <c r="BK22" i="71"/>
  <c r="BJ22" i="71"/>
  <c r="BI22" i="71"/>
  <c r="BH22" i="71"/>
  <c r="BG22" i="71"/>
  <c r="BF22" i="71"/>
  <c r="BE22" i="71"/>
  <c r="BD22" i="71"/>
  <c r="BC22" i="71"/>
  <c r="BB22" i="71"/>
  <c r="BA22" i="71"/>
  <c r="AZ22" i="71"/>
  <c r="AY22" i="71"/>
  <c r="AX22" i="71"/>
  <c r="AW22" i="71"/>
  <c r="AV22" i="71"/>
  <c r="AU22" i="71"/>
  <c r="AT22" i="71"/>
  <c r="AS22" i="71"/>
  <c r="AR22" i="71"/>
  <c r="AQ22" i="71"/>
  <c r="AP22" i="71"/>
  <c r="AO22" i="71"/>
  <c r="AN22" i="71"/>
  <c r="AM22" i="71"/>
  <c r="AL22" i="71"/>
  <c r="AK22" i="71"/>
  <c r="AJ22" i="71"/>
  <c r="AI22" i="71"/>
  <c r="AH22" i="71"/>
  <c r="AG22" i="71"/>
  <c r="AF22" i="71"/>
  <c r="AE22" i="71"/>
  <c r="AD22" i="71"/>
  <c r="AC22" i="71"/>
  <c r="AB22" i="71"/>
  <c r="AA22" i="71"/>
  <c r="Z22" i="71"/>
  <c r="Y22" i="71"/>
  <c r="X22" i="71"/>
  <c r="W22" i="71"/>
  <c r="V22" i="71"/>
  <c r="U22" i="71"/>
  <c r="T22" i="71"/>
  <c r="S22" i="71"/>
  <c r="R22" i="71"/>
  <c r="Q22" i="71"/>
  <c r="P22" i="71"/>
  <c r="BZ21" i="71"/>
  <c r="BY21" i="71"/>
  <c r="BX21" i="71"/>
  <c r="BW21" i="71"/>
  <c r="BV21" i="71"/>
  <c r="BU21" i="71"/>
  <c r="BT21" i="71"/>
  <c r="BS21" i="71"/>
  <c r="BR21" i="71"/>
  <c r="BQ21" i="71"/>
  <c r="BP21" i="71"/>
  <c r="BO21" i="71"/>
  <c r="BN21" i="71"/>
  <c r="BM21" i="71"/>
  <c r="BL21" i="71"/>
  <c r="BK21" i="71"/>
  <c r="BJ21" i="71"/>
  <c r="BI21" i="71"/>
  <c r="BH21" i="71"/>
  <c r="BG21" i="71"/>
  <c r="BF21" i="71"/>
  <c r="BE21" i="71"/>
  <c r="BD21" i="71"/>
  <c r="BC21" i="71"/>
  <c r="BB21" i="71"/>
  <c r="BA21" i="71"/>
  <c r="AZ21" i="71"/>
  <c r="AY21" i="71"/>
  <c r="AX21" i="71"/>
  <c r="AW21" i="71"/>
  <c r="AV21" i="71"/>
  <c r="AU21" i="71"/>
  <c r="AT21" i="71"/>
  <c r="AS21" i="71"/>
  <c r="AR21" i="71"/>
  <c r="AQ21" i="71"/>
  <c r="AP21" i="71"/>
  <c r="AO21" i="71"/>
  <c r="AN21" i="71"/>
  <c r="AM21" i="71"/>
  <c r="AL21" i="71"/>
  <c r="AK21" i="71"/>
  <c r="AJ21" i="71"/>
  <c r="AI21" i="71"/>
  <c r="AH21" i="71"/>
  <c r="AG21" i="71"/>
  <c r="AF21" i="71"/>
  <c r="AE21" i="71"/>
  <c r="AD21" i="71"/>
  <c r="AC21" i="71"/>
  <c r="AB21" i="71"/>
  <c r="AA21" i="71"/>
  <c r="Z21" i="71"/>
  <c r="Y21" i="71"/>
  <c r="X21" i="71"/>
  <c r="W21" i="71"/>
  <c r="V21" i="71"/>
  <c r="U21" i="71"/>
  <c r="T21" i="71"/>
  <c r="S21" i="71"/>
  <c r="R21" i="71"/>
  <c r="Q21" i="71"/>
  <c r="P21" i="71"/>
  <c r="BZ20" i="71"/>
  <c r="BY20" i="71"/>
  <c r="BX20" i="71"/>
  <c r="BW20" i="71"/>
  <c r="BV20" i="71"/>
  <c r="BU20" i="71"/>
  <c r="BT20" i="71"/>
  <c r="BS20" i="71"/>
  <c r="BR20" i="71"/>
  <c r="BQ20" i="71"/>
  <c r="BP20" i="71"/>
  <c r="BO20" i="71"/>
  <c r="BN20" i="71"/>
  <c r="BM20" i="71"/>
  <c r="BL20" i="71"/>
  <c r="BK20" i="71"/>
  <c r="BJ20" i="71"/>
  <c r="BI20" i="71"/>
  <c r="BH20" i="71"/>
  <c r="BG20" i="71"/>
  <c r="BF20" i="71"/>
  <c r="BE20" i="71"/>
  <c r="BD20" i="71"/>
  <c r="BC20" i="71"/>
  <c r="BB20" i="71"/>
  <c r="BA20" i="71"/>
  <c r="AZ20" i="71"/>
  <c r="AY20" i="71"/>
  <c r="AX20" i="71"/>
  <c r="AW20" i="71"/>
  <c r="AV20" i="71"/>
  <c r="AU20" i="71"/>
  <c r="AT20" i="71"/>
  <c r="AS20" i="71"/>
  <c r="AR20" i="71"/>
  <c r="AQ20" i="71"/>
  <c r="AP20" i="71"/>
  <c r="AO20" i="71"/>
  <c r="AN20" i="71"/>
  <c r="AM20" i="71"/>
  <c r="AL20" i="71"/>
  <c r="AK20" i="71"/>
  <c r="AJ20" i="71"/>
  <c r="AI20" i="71"/>
  <c r="AH20" i="71"/>
  <c r="AG20" i="71"/>
  <c r="AF20" i="71"/>
  <c r="AE20" i="71"/>
  <c r="AD20" i="71"/>
  <c r="AC20" i="71"/>
  <c r="AB20" i="71"/>
  <c r="AA20" i="71"/>
  <c r="Z20" i="71"/>
  <c r="Y20" i="71"/>
  <c r="X20" i="71"/>
  <c r="W20" i="71"/>
  <c r="V20" i="71"/>
  <c r="U20" i="71"/>
  <c r="T20" i="71"/>
  <c r="S20" i="71"/>
  <c r="R20" i="71"/>
  <c r="Q20" i="71"/>
  <c r="P20" i="71"/>
  <c r="BZ19" i="71"/>
  <c r="BY19" i="71"/>
  <c r="BX19" i="71"/>
  <c r="BW19" i="71"/>
  <c r="BV19" i="71"/>
  <c r="BU19" i="71"/>
  <c r="BT19" i="71"/>
  <c r="BS19" i="71"/>
  <c r="BR19" i="71"/>
  <c r="BQ19" i="71"/>
  <c r="BP19" i="71"/>
  <c r="BO19" i="71"/>
  <c r="BN19" i="71"/>
  <c r="BM19" i="71"/>
  <c r="BL19" i="71"/>
  <c r="BK19" i="71"/>
  <c r="BJ19" i="71"/>
  <c r="BI19" i="71"/>
  <c r="BH19" i="71"/>
  <c r="BG19" i="71"/>
  <c r="BF19" i="71"/>
  <c r="BE19" i="71"/>
  <c r="BD19" i="71"/>
  <c r="BC19" i="71"/>
  <c r="BB19" i="71"/>
  <c r="BA19" i="71"/>
  <c r="AZ19" i="71"/>
  <c r="AY19" i="71"/>
  <c r="AX19" i="71"/>
  <c r="AW19" i="71"/>
  <c r="AV19" i="71"/>
  <c r="AU19" i="71"/>
  <c r="AT19" i="71"/>
  <c r="AS19" i="71"/>
  <c r="AR19" i="71"/>
  <c r="AQ19" i="71"/>
  <c r="AP19" i="71"/>
  <c r="AO19" i="71"/>
  <c r="AN19" i="71"/>
  <c r="AM19" i="71"/>
  <c r="AL19" i="71"/>
  <c r="AK19" i="71"/>
  <c r="AJ19" i="71"/>
  <c r="AI19" i="71"/>
  <c r="AH19" i="71"/>
  <c r="AG19" i="71"/>
  <c r="AF19" i="71"/>
  <c r="AE19" i="71"/>
  <c r="AD19" i="71"/>
  <c r="AC19" i="71"/>
  <c r="AB19" i="71"/>
  <c r="AA19" i="71"/>
  <c r="Z19" i="71"/>
  <c r="Y19" i="71"/>
  <c r="X19" i="71"/>
  <c r="W19" i="71"/>
  <c r="V19" i="71"/>
  <c r="U19" i="71"/>
  <c r="T19" i="71"/>
  <c r="S19" i="71"/>
  <c r="R19" i="71"/>
  <c r="Q19" i="71"/>
  <c r="P19" i="71"/>
  <c r="BZ18" i="71"/>
  <c r="BY18" i="71"/>
  <c r="BX18" i="71"/>
  <c r="BW18" i="71"/>
  <c r="BV18" i="71"/>
  <c r="BU18" i="71"/>
  <c r="BT18" i="71"/>
  <c r="BS18" i="71"/>
  <c r="BR18" i="71"/>
  <c r="BQ18" i="71"/>
  <c r="BP18" i="71"/>
  <c r="BO18" i="71"/>
  <c r="BN18" i="71"/>
  <c r="BM18" i="71"/>
  <c r="BL18" i="71"/>
  <c r="BK18" i="71"/>
  <c r="BJ18" i="71"/>
  <c r="BI18" i="71"/>
  <c r="BH18" i="71"/>
  <c r="BG18" i="71"/>
  <c r="BF18" i="71"/>
  <c r="BE18" i="71"/>
  <c r="BD18" i="71"/>
  <c r="BC18" i="71"/>
  <c r="BB18" i="71"/>
  <c r="BA18" i="71"/>
  <c r="AZ18" i="71"/>
  <c r="AY18" i="71"/>
  <c r="AX18" i="71"/>
  <c r="AW18" i="71"/>
  <c r="AV18" i="71"/>
  <c r="AU18" i="71"/>
  <c r="AT18" i="71"/>
  <c r="AS18" i="71"/>
  <c r="AR18" i="71"/>
  <c r="AQ18" i="71"/>
  <c r="AP18" i="71"/>
  <c r="AO18" i="71"/>
  <c r="AN18" i="71"/>
  <c r="AM18" i="71"/>
  <c r="AL18" i="71"/>
  <c r="AK18" i="71"/>
  <c r="AJ18" i="71"/>
  <c r="AI18" i="71"/>
  <c r="AH18" i="71"/>
  <c r="AG18" i="71"/>
  <c r="AF18" i="71"/>
  <c r="AE18" i="71"/>
  <c r="AD18" i="71"/>
  <c r="AC18" i="71"/>
  <c r="AB18" i="71"/>
  <c r="AA18" i="71"/>
  <c r="Z18" i="71"/>
  <c r="Y18" i="71"/>
  <c r="X18" i="71"/>
  <c r="W18" i="71"/>
  <c r="V18" i="71"/>
  <c r="U18" i="71"/>
  <c r="T18" i="71"/>
  <c r="S18" i="71"/>
  <c r="R18" i="71"/>
  <c r="Q18" i="71"/>
  <c r="P18" i="71"/>
  <c r="BZ17" i="71"/>
  <c r="BY17" i="71"/>
  <c r="BX17" i="71"/>
  <c r="BW17" i="71"/>
  <c r="BV17" i="71"/>
  <c r="BU17" i="71"/>
  <c r="BT17" i="71"/>
  <c r="BS17" i="71"/>
  <c r="BR17" i="71"/>
  <c r="BQ17" i="71"/>
  <c r="BP17" i="71"/>
  <c r="BO17" i="71"/>
  <c r="BN17" i="71"/>
  <c r="BM17" i="71"/>
  <c r="BL17" i="71"/>
  <c r="BK17" i="71"/>
  <c r="BJ17" i="71"/>
  <c r="BI17" i="71"/>
  <c r="BH17" i="71"/>
  <c r="BG17" i="71"/>
  <c r="BF17" i="71"/>
  <c r="BE17" i="71"/>
  <c r="BD17" i="71"/>
  <c r="BC17" i="71"/>
  <c r="BB17" i="71"/>
  <c r="BA17" i="71"/>
  <c r="AZ17" i="71"/>
  <c r="AY17" i="71"/>
  <c r="AX17" i="71"/>
  <c r="AW17" i="71"/>
  <c r="AV17" i="71"/>
  <c r="AU17" i="71"/>
  <c r="AT17" i="71"/>
  <c r="AS17" i="71"/>
  <c r="AR17" i="71"/>
  <c r="AQ17" i="71"/>
  <c r="AP17" i="71"/>
  <c r="AO17" i="71"/>
  <c r="AN17" i="71"/>
  <c r="AM17" i="71"/>
  <c r="AL17" i="71"/>
  <c r="AK17" i="71"/>
  <c r="AJ17" i="71"/>
  <c r="AI17" i="71"/>
  <c r="AH17" i="71"/>
  <c r="AG17" i="71"/>
  <c r="AF17" i="71"/>
  <c r="AE17" i="71"/>
  <c r="AD17" i="71"/>
  <c r="AC17" i="71"/>
  <c r="AB17" i="71"/>
  <c r="AA17" i="71"/>
  <c r="Z17" i="71"/>
  <c r="Y17" i="71"/>
  <c r="X17" i="71"/>
  <c r="W17" i="71"/>
  <c r="V17" i="71"/>
  <c r="U17" i="71"/>
  <c r="T17" i="71"/>
  <c r="S17" i="71"/>
  <c r="R17" i="71"/>
  <c r="Q17" i="71"/>
  <c r="P17" i="71"/>
  <c r="BZ16" i="71"/>
  <c r="BY16" i="71"/>
  <c r="BX16" i="71"/>
  <c r="BW16" i="71"/>
  <c r="BV16" i="71"/>
  <c r="BU16" i="71"/>
  <c r="BT16" i="71"/>
  <c r="BS16" i="71"/>
  <c r="BR16" i="71"/>
  <c r="BQ16" i="71"/>
  <c r="BP16" i="71"/>
  <c r="BO16" i="71"/>
  <c r="BN16" i="71"/>
  <c r="BM16" i="71"/>
  <c r="BL16" i="71"/>
  <c r="BK16" i="71"/>
  <c r="BJ16" i="71"/>
  <c r="BI16" i="71"/>
  <c r="BH16" i="71"/>
  <c r="BG16" i="71"/>
  <c r="BF16" i="71"/>
  <c r="BE16" i="71"/>
  <c r="BD16" i="71"/>
  <c r="BC16" i="71"/>
  <c r="BB16" i="71"/>
  <c r="BA16" i="71"/>
  <c r="AZ16" i="71"/>
  <c r="AY16" i="71"/>
  <c r="AX16" i="71"/>
  <c r="AW16" i="71"/>
  <c r="AV16" i="71"/>
  <c r="AU16" i="71"/>
  <c r="AT16" i="71"/>
  <c r="AS16" i="71"/>
  <c r="AR16" i="71"/>
  <c r="AQ16" i="71"/>
  <c r="AP16" i="71"/>
  <c r="AO16" i="71"/>
  <c r="AN16" i="71"/>
  <c r="AM16" i="71"/>
  <c r="AL16" i="71"/>
  <c r="AK16" i="71"/>
  <c r="AJ16" i="71"/>
  <c r="AI16" i="71"/>
  <c r="AH16" i="71"/>
  <c r="AG16" i="71"/>
  <c r="AF16" i="71"/>
  <c r="AE16" i="71"/>
  <c r="AD16" i="71"/>
  <c r="AC16" i="71"/>
  <c r="AB16" i="71"/>
  <c r="AA16" i="71"/>
  <c r="Z16" i="71"/>
  <c r="Y16" i="71"/>
  <c r="X16" i="71"/>
  <c r="W16" i="71"/>
  <c r="V16" i="71"/>
  <c r="U16" i="71"/>
  <c r="T16" i="71"/>
  <c r="S16" i="71"/>
  <c r="R16" i="71"/>
  <c r="Q16" i="71"/>
  <c r="P16" i="71"/>
  <c r="BE15" i="71"/>
  <c r="BW14" i="71"/>
  <c r="BQ13" i="71"/>
  <c r="BK12" i="71"/>
  <c r="BE11" i="71"/>
  <c r="BW10" i="71"/>
  <c r="BQ9" i="71"/>
  <c r="BK8" i="71"/>
  <c r="BE7" i="71"/>
  <c r="BW6" i="71"/>
  <c r="BQ5" i="71"/>
  <c r="BK4" i="71"/>
  <c r="D25" i="71"/>
  <c r="B25" i="71"/>
  <c r="D24" i="71"/>
  <c r="B24" i="71"/>
  <c r="D23" i="71"/>
  <c r="B23" i="71"/>
  <c r="D22" i="71"/>
  <c r="B22" i="71"/>
  <c r="D21" i="71"/>
  <c r="B21" i="71"/>
  <c r="D20" i="71"/>
  <c r="B20" i="71"/>
  <c r="D19" i="71"/>
  <c r="B19" i="71"/>
  <c r="D18" i="71"/>
  <c r="B18" i="71"/>
  <c r="D17" i="71"/>
  <c r="B17" i="71"/>
  <c r="D16" i="71"/>
  <c r="B16" i="71"/>
  <c r="J16" i="71"/>
  <c r="J17" i="71"/>
  <c r="J18" i="71"/>
  <c r="J19" i="71"/>
  <c r="J20" i="71"/>
  <c r="J21" i="71"/>
  <c r="J22" i="71"/>
  <c r="J23" i="71"/>
  <c r="J24" i="71"/>
  <c r="J25" i="71"/>
  <c r="F47" i="71"/>
  <c r="F46" i="71"/>
  <c r="BZ45" i="71"/>
  <c r="BY45" i="71"/>
  <c r="BX45" i="71"/>
  <c r="BW45" i="71"/>
  <c r="BV45" i="71"/>
  <c r="BU45" i="71"/>
  <c r="BT45" i="71"/>
  <c r="BS45" i="71"/>
  <c r="BR45" i="71"/>
  <c r="BQ45" i="71"/>
  <c r="BP45" i="71"/>
  <c r="BO45" i="71"/>
  <c r="BN45" i="71"/>
  <c r="BM45" i="71"/>
  <c r="BL45" i="71"/>
  <c r="BK45" i="71"/>
  <c r="BJ45" i="71"/>
  <c r="BI45" i="71"/>
  <c r="BH45" i="71"/>
  <c r="BG45" i="71"/>
  <c r="BF45" i="71"/>
  <c r="BE45" i="71"/>
  <c r="BD45" i="71"/>
  <c r="BC45" i="71"/>
  <c r="BB45" i="71"/>
  <c r="BA45" i="71"/>
  <c r="AZ45" i="71"/>
  <c r="AY45" i="71"/>
  <c r="AX45" i="71"/>
  <c r="AW45" i="71"/>
  <c r="AV45" i="71"/>
  <c r="AU45" i="71"/>
  <c r="AT45" i="71"/>
  <c r="AS45" i="71"/>
  <c r="AR45" i="71"/>
  <c r="AQ45" i="71"/>
  <c r="AP45" i="71"/>
  <c r="AO45" i="71"/>
  <c r="AN45" i="71"/>
  <c r="AM45" i="71"/>
  <c r="AL45" i="71"/>
  <c r="AK45" i="71"/>
  <c r="AJ45" i="71"/>
  <c r="AI45" i="71"/>
  <c r="AH45" i="71"/>
  <c r="AG45" i="71"/>
  <c r="AF45" i="71"/>
  <c r="AE45" i="71"/>
  <c r="AD45" i="71"/>
  <c r="AC45" i="71"/>
  <c r="AB45" i="71"/>
  <c r="AA45" i="71"/>
  <c r="Z45" i="71"/>
  <c r="Y45" i="71"/>
  <c r="X45" i="71"/>
  <c r="W45" i="71"/>
  <c r="V45" i="71"/>
  <c r="U45" i="71"/>
  <c r="T45" i="71"/>
  <c r="S45" i="71"/>
  <c r="R45" i="71"/>
  <c r="Q45" i="71"/>
  <c r="P45" i="71"/>
  <c r="F45" i="71"/>
  <c r="BZ44" i="71"/>
  <c r="BY44" i="71"/>
  <c r="BX44" i="71"/>
  <c r="BW44" i="71"/>
  <c r="BV44" i="71"/>
  <c r="BU44" i="71"/>
  <c r="BT44" i="71"/>
  <c r="BS44" i="71"/>
  <c r="BR44" i="71"/>
  <c r="BQ44" i="71"/>
  <c r="BP44" i="71"/>
  <c r="BO44" i="71"/>
  <c r="BN44" i="71"/>
  <c r="BM44" i="71"/>
  <c r="BL44" i="71"/>
  <c r="BK44" i="71"/>
  <c r="BJ44" i="71"/>
  <c r="BI44" i="71"/>
  <c r="BH44" i="71"/>
  <c r="BG44" i="71"/>
  <c r="BF44" i="71"/>
  <c r="BE44" i="71"/>
  <c r="BD44" i="71"/>
  <c r="BC44" i="71"/>
  <c r="BB44" i="71"/>
  <c r="BA44" i="71"/>
  <c r="AZ44" i="71"/>
  <c r="AY44" i="71"/>
  <c r="AX44" i="71"/>
  <c r="AW44" i="71"/>
  <c r="AV44" i="71"/>
  <c r="AU44" i="71"/>
  <c r="AT44" i="71"/>
  <c r="AS44" i="71"/>
  <c r="AR44" i="71"/>
  <c r="AQ44" i="71"/>
  <c r="AP44" i="71"/>
  <c r="AO44" i="71"/>
  <c r="AN44" i="71"/>
  <c r="AM44" i="71"/>
  <c r="AL44" i="71"/>
  <c r="AK44" i="71"/>
  <c r="AJ44" i="71"/>
  <c r="AI44" i="71"/>
  <c r="AH44" i="71"/>
  <c r="AG44" i="71"/>
  <c r="AF44" i="71"/>
  <c r="AE44" i="71"/>
  <c r="AD44" i="71"/>
  <c r="AC44" i="71"/>
  <c r="AB44" i="71"/>
  <c r="AA44" i="71"/>
  <c r="Z44" i="71"/>
  <c r="Y44" i="71"/>
  <c r="X44" i="71"/>
  <c r="W44" i="71"/>
  <c r="V44" i="71"/>
  <c r="U44" i="71"/>
  <c r="T44" i="71"/>
  <c r="S44" i="71"/>
  <c r="R44" i="71"/>
  <c r="Q44" i="71"/>
  <c r="P44" i="71"/>
  <c r="F44" i="71"/>
  <c r="BX15" i="71"/>
  <c r="BW15" i="71"/>
  <c r="BV15" i="71"/>
  <c r="BU15" i="71"/>
  <c r="BT15" i="71"/>
  <c r="BS15" i="71"/>
  <c r="BR15" i="71"/>
  <c r="BQ15" i="71"/>
  <c r="BP15" i="71"/>
  <c r="BO15" i="71"/>
  <c r="BN15" i="71"/>
  <c r="BM15" i="71"/>
  <c r="BL15" i="71"/>
  <c r="BK15" i="71"/>
  <c r="BJ15" i="71"/>
  <c r="BI15" i="71"/>
  <c r="BH15" i="71"/>
  <c r="BG15" i="71"/>
  <c r="BF15" i="71"/>
  <c r="BD15" i="71"/>
  <c r="BC15" i="71"/>
  <c r="AZ15" i="71"/>
  <c r="AY15" i="71"/>
  <c r="AX15" i="71"/>
  <c r="AW15" i="71"/>
  <c r="AV15" i="71"/>
  <c r="AU15" i="71"/>
  <c r="AT15" i="71"/>
  <c r="AS15" i="71"/>
  <c r="AR15" i="71"/>
  <c r="AQ15" i="71"/>
  <c r="AP15" i="71"/>
  <c r="AO15" i="71"/>
  <c r="AN15" i="71"/>
  <c r="AM15" i="71"/>
  <c r="AL15" i="71"/>
  <c r="AK15" i="71"/>
  <c r="AJ15" i="71"/>
  <c r="AI15" i="71"/>
  <c r="AH15" i="71"/>
  <c r="AF15" i="71"/>
  <c r="AE15" i="71"/>
  <c r="AB15" i="71"/>
  <c r="AA15" i="71"/>
  <c r="Z15" i="71"/>
  <c r="Y15" i="71"/>
  <c r="X15" i="71"/>
  <c r="W15" i="71"/>
  <c r="V15" i="71"/>
  <c r="U15" i="71"/>
  <c r="T15" i="71"/>
  <c r="S15" i="71"/>
  <c r="R15" i="71"/>
  <c r="Q15" i="71"/>
  <c r="P15" i="71"/>
  <c r="J15" i="71"/>
  <c r="D15" i="71"/>
  <c r="B15" i="71"/>
  <c r="BZ14" i="71"/>
  <c r="BY14" i="71"/>
  <c r="BX14" i="71"/>
  <c r="BL14" i="71"/>
  <c r="BK14" i="71"/>
  <c r="BJ14" i="71"/>
  <c r="BI14" i="71"/>
  <c r="BH14" i="71"/>
  <c r="BG14" i="71"/>
  <c r="BF14" i="71"/>
  <c r="BE14" i="71"/>
  <c r="BD14" i="71"/>
  <c r="BC14" i="71"/>
  <c r="BB14" i="71"/>
  <c r="BA14" i="71"/>
  <c r="AZ14" i="71"/>
  <c r="AN14" i="71"/>
  <c r="AM14" i="71"/>
  <c r="AL14" i="71"/>
  <c r="AK14" i="71"/>
  <c r="AJ14" i="71"/>
  <c r="AI14" i="71"/>
  <c r="AH14" i="71"/>
  <c r="AG14" i="71"/>
  <c r="AF14" i="71"/>
  <c r="AE14" i="71"/>
  <c r="AD14" i="71"/>
  <c r="AC14" i="71"/>
  <c r="AB14" i="71"/>
  <c r="P14" i="71"/>
  <c r="J14" i="71"/>
  <c r="D14" i="71"/>
  <c r="B14" i="71"/>
  <c r="BZ13" i="71"/>
  <c r="BT13" i="71"/>
  <c r="BS13" i="71"/>
  <c r="BR13" i="71"/>
  <c r="BE13" i="71"/>
  <c r="BD13" i="71"/>
  <c r="BC13" i="71"/>
  <c r="BB13" i="71"/>
  <c r="AV13" i="71"/>
  <c r="AU13" i="71"/>
  <c r="AT13" i="71"/>
  <c r="AG13" i="71"/>
  <c r="AF13" i="71"/>
  <c r="AE13" i="71"/>
  <c r="AD13" i="71"/>
  <c r="X13" i="71"/>
  <c r="W13" i="71"/>
  <c r="V13" i="71"/>
  <c r="J13" i="71"/>
  <c r="D13" i="71"/>
  <c r="B13" i="71"/>
  <c r="BV12" i="71"/>
  <c r="BU12" i="71"/>
  <c r="BT12" i="71"/>
  <c r="BN12" i="71"/>
  <c r="BM12" i="71"/>
  <c r="BL12" i="71"/>
  <c r="AX12" i="71"/>
  <c r="AW12" i="71"/>
  <c r="AV12" i="71"/>
  <c r="AP12" i="71"/>
  <c r="AO12" i="71"/>
  <c r="AN12" i="71"/>
  <c r="Z12" i="71"/>
  <c r="Y12" i="71"/>
  <c r="X12" i="71"/>
  <c r="R12" i="71"/>
  <c r="Q12" i="71"/>
  <c r="P12" i="71"/>
  <c r="J12" i="71"/>
  <c r="D12" i="71"/>
  <c r="B12" i="71"/>
  <c r="BN11" i="71"/>
  <c r="BG11" i="71"/>
  <c r="BF11" i="71"/>
  <c r="AP11" i="71"/>
  <c r="AI11" i="71"/>
  <c r="AH11" i="71"/>
  <c r="R11" i="71"/>
  <c r="J11" i="71"/>
  <c r="D11" i="71"/>
  <c r="B11" i="71"/>
  <c r="BX10" i="71"/>
  <c r="BH10" i="71"/>
  <c r="AZ10" i="71"/>
  <c r="AJ10" i="71"/>
  <c r="AB10" i="71"/>
  <c r="J10" i="71"/>
  <c r="D10" i="71"/>
  <c r="B10" i="71"/>
  <c r="BZ9" i="71"/>
  <c r="BY9" i="71"/>
  <c r="BX9" i="71"/>
  <c r="BW9" i="71"/>
  <c r="BV9" i="71"/>
  <c r="BU9" i="71"/>
  <c r="BT9" i="71"/>
  <c r="BS9" i="71"/>
  <c r="BR9" i="71"/>
  <c r="BE9" i="71"/>
  <c r="BD9" i="71"/>
  <c r="BC9" i="71"/>
  <c r="BB9" i="71"/>
  <c r="BA9" i="71"/>
  <c r="AZ9" i="71"/>
  <c r="AY9" i="71"/>
  <c r="AX9" i="71"/>
  <c r="AW9" i="71"/>
  <c r="AV9" i="71"/>
  <c r="AU9" i="71"/>
  <c r="AT9" i="71"/>
  <c r="AG9" i="71"/>
  <c r="AF9" i="71"/>
  <c r="AE9" i="71"/>
  <c r="AD9" i="71"/>
  <c r="AC9" i="71"/>
  <c r="AB9" i="71"/>
  <c r="AA9" i="71"/>
  <c r="Z9" i="71"/>
  <c r="Y9" i="71"/>
  <c r="X9" i="71"/>
  <c r="W9" i="71"/>
  <c r="V9" i="71"/>
  <c r="J9" i="71"/>
  <c r="D9" i="71"/>
  <c r="B9" i="71"/>
  <c r="BW8" i="71"/>
  <c r="BV8" i="71"/>
  <c r="BU8" i="71"/>
  <c r="BT8" i="71"/>
  <c r="BR8" i="71"/>
  <c r="BQ8" i="71"/>
  <c r="BP8" i="71"/>
  <c r="BO8" i="71"/>
  <c r="BN8" i="71"/>
  <c r="BM8" i="71"/>
  <c r="BL8" i="71"/>
  <c r="AY8" i="71"/>
  <c r="AX8" i="71"/>
  <c r="AW8" i="71"/>
  <c r="AV8" i="71"/>
  <c r="AT8" i="71"/>
  <c r="AS8" i="71"/>
  <c r="AR8" i="71"/>
  <c r="AQ8" i="71"/>
  <c r="AP8" i="71"/>
  <c r="AO8" i="71"/>
  <c r="AN8" i="71"/>
  <c r="AA8" i="71"/>
  <c r="Z8" i="71"/>
  <c r="Y8" i="71"/>
  <c r="X8" i="71"/>
  <c r="V8" i="71"/>
  <c r="U8" i="71"/>
  <c r="T8" i="71"/>
  <c r="S8" i="71"/>
  <c r="R8" i="71"/>
  <c r="Q8" i="71"/>
  <c r="P8" i="71"/>
  <c r="J8" i="71"/>
  <c r="D8" i="71"/>
  <c r="B8" i="71"/>
  <c r="BQ7" i="71"/>
  <c r="BP7" i="71"/>
  <c r="BO7" i="71"/>
  <c r="BN7" i="71"/>
  <c r="BK7" i="71"/>
  <c r="BJ7" i="71"/>
  <c r="BI7" i="71"/>
  <c r="BH7" i="71"/>
  <c r="BG7" i="71"/>
  <c r="BF7" i="71"/>
  <c r="AS7" i="71"/>
  <c r="AR7" i="71"/>
  <c r="AQ7" i="71"/>
  <c r="AP7" i="71"/>
  <c r="AM7" i="71"/>
  <c r="AL7" i="71"/>
  <c r="AK7" i="71"/>
  <c r="AJ7" i="71"/>
  <c r="AI7" i="71"/>
  <c r="AH7" i="71"/>
  <c r="U7" i="71"/>
  <c r="T7" i="71"/>
  <c r="S7" i="71"/>
  <c r="R7" i="71"/>
  <c r="J7" i="71"/>
  <c r="D7" i="71"/>
  <c r="B7" i="71"/>
  <c r="BZ6" i="71"/>
  <c r="BY6" i="71"/>
  <c r="BX6" i="71"/>
  <c r="BK6" i="71"/>
  <c r="BJ6" i="71"/>
  <c r="BI6" i="71"/>
  <c r="BH6" i="71"/>
  <c r="BD6" i="71"/>
  <c r="BC6" i="71"/>
  <c r="BB6" i="71"/>
  <c r="BA6" i="71"/>
  <c r="AZ6" i="71"/>
  <c r="AM6" i="71"/>
  <c r="AL6" i="71"/>
  <c r="AK6" i="71"/>
  <c r="AJ6" i="71"/>
  <c r="AF6" i="71"/>
  <c r="AE6" i="71"/>
  <c r="AD6" i="71"/>
  <c r="AC6" i="71"/>
  <c r="AB6" i="71"/>
  <c r="J6" i="71"/>
  <c r="D6" i="71"/>
  <c r="B6" i="71"/>
  <c r="BZ5" i="71"/>
  <c r="BU5" i="71"/>
  <c r="BT5" i="71"/>
  <c r="BS5" i="71"/>
  <c r="BR5" i="71"/>
  <c r="BE5" i="71"/>
  <c r="BD5" i="71"/>
  <c r="BC5" i="71"/>
  <c r="BB5" i="71"/>
  <c r="AW5" i="71"/>
  <c r="AV5" i="71"/>
  <c r="AU5" i="71"/>
  <c r="AT5" i="71"/>
  <c r="AG5" i="71"/>
  <c r="AF5" i="71"/>
  <c r="AE5" i="71"/>
  <c r="AD5" i="71"/>
  <c r="Y5" i="71"/>
  <c r="X5" i="71"/>
  <c r="W5" i="71"/>
  <c r="V5" i="71"/>
  <c r="J5" i="71"/>
  <c r="D5" i="71"/>
  <c r="B5" i="71"/>
  <c r="BU4" i="71"/>
  <c r="BT4" i="71"/>
  <c r="BN4" i="71"/>
  <c r="BM4" i="71"/>
  <c r="BL4" i="71"/>
  <c r="AW4" i="71"/>
  <c r="AV4" i="71"/>
  <c r="AP4" i="71"/>
  <c r="AO4" i="71"/>
  <c r="AN4" i="71"/>
  <c r="Y4" i="71"/>
  <c r="X4" i="71"/>
  <c r="R4" i="71"/>
  <c r="Q4" i="71"/>
  <c r="P4" i="71"/>
  <c r="J4" i="71"/>
  <c r="D4" i="71"/>
  <c r="B4" i="71"/>
  <c r="P38" i="69"/>
  <c r="Q38" i="69"/>
  <c r="R38" i="69"/>
  <c r="S38" i="69"/>
  <c r="T38" i="69"/>
  <c r="U38" i="69"/>
  <c r="V38" i="69"/>
  <c r="W38" i="69"/>
  <c r="X38" i="69"/>
  <c r="Y38" i="69"/>
  <c r="Z38" i="69"/>
  <c r="AA38" i="69"/>
  <c r="AB38" i="69"/>
  <c r="AC38" i="69"/>
  <c r="AD38" i="69"/>
  <c r="AE38" i="69"/>
  <c r="AF38" i="69"/>
  <c r="AG38" i="69"/>
  <c r="AH38" i="69"/>
  <c r="AI38" i="69"/>
  <c r="AJ38" i="69"/>
  <c r="AK38" i="69"/>
  <c r="AL38" i="69"/>
  <c r="AM38" i="69"/>
  <c r="AN38" i="69"/>
  <c r="AO38" i="69"/>
  <c r="AP38" i="69"/>
  <c r="AQ38" i="69"/>
  <c r="AR38" i="69"/>
  <c r="AS38" i="69"/>
  <c r="AT38" i="69"/>
  <c r="AU38" i="69"/>
  <c r="AV38" i="69"/>
  <c r="AW38" i="69"/>
  <c r="AX38" i="69"/>
  <c r="AY38" i="69"/>
  <c r="AZ38" i="69"/>
  <c r="BA38" i="69"/>
  <c r="BB38" i="69"/>
  <c r="BC38" i="69"/>
  <c r="BD38" i="69"/>
  <c r="BE38" i="69"/>
  <c r="BF38" i="69"/>
  <c r="BG38" i="69"/>
  <c r="BH38" i="69"/>
  <c r="BI38" i="69"/>
  <c r="BJ38" i="69"/>
  <c r="BK38" i="69"/>
  <c r="BL38" i="69"/>
  <c r="BM38" i="69"/>
  <c r="BN38" i="69"/>
  <c r="BO38" i="69"/>
  <c r="BP38" i="69"/>
  <c r="BQ38" i="69"/>
  <c r="BR38" i="69"/>
  <c r="BS38" i="69"/>
  <c r="BT38" i="69"/>
  <c r="BU38" i="69"/>
  <c r="BV38" i="69"/>
  <c r="BW38" i="69"/>
  <c r="BX38" i="69"/>
  <c r="BY38" i="69"/>
  <c r="BZ38" i="69"/>
  <c r="F37" i="69"/>
  <c r="P37" i="69"/>
  <c r="Q37" i="69"/>
  <c r="R37" i="69"/>
  <c r="S37" i="69"/>
  <c r="T37" i="69"/>
  <c r="U37" i="69"/>
  <c r="V37" i="69"/>
  <c r="W37" i="69"/>
  <c r="X37" i="69"/>
  <c r="Y37" i="69"/>
  <c r="Z37" i="69"/>
  <c r="AA37" i="69"/>
  <c r="AB37" i="69"/>
  <c r="AC37" i="69"/>
  <c r="AD37" i="69"/>
  <c r="AE37" i="69"/>
  <c r="AF37" i="69"/>
  <c r="AG37" i="69"/>
  <c r="AH37" i="69"/>
  <c r="AI37" i="69"/>
  <c r="AJ37" i="69"/>
  <c r="AK37" i="69"/>
  <c r="AL37" i="69"/>
  <c r="AM37" i="69"/>
  <c r="AN37" i="69"/>
  <c r="AO37" i="69"/>
  <c r="AP37" i="69"/>
  <c r="AQ37" i="69"/>
  <c r="AR37" i="69"/>
  <c r="AS37" i="69"/>
  <c r="AT37" i="69"/>
  <c r="AU37" i="69"/>
  <c r="AV37" i="69"/>
  <c r="AW37" i="69"/>
  <c r="AX37" i="69"/>
  <c r="AY37" i="69"/>
  <c r="AZ37" i="69"/>
  <c r="BA37" i="69"/>
  <c r="BB37" i="69"/>
  <c r="BC37" i="69"/>
  <c r="BD37" i="69"/>
  <c r="BE37" i="69"/>
  <c r="BF37" i="69"/>
  <c r="BG37" i="69"/>
  <c r="BH37" i="69"/>
  <c r="BI37" i="69"/>
  <c r="BJ37" i="69"/>
  <c r="BK37" i="69"/>
  <c r="BL37" i="69"/>
  <c r="BM37" i="69"/>
  <c r="BN37" i="69"/>
  <c r="BO37" i="69"/>
  <c r="BP37" i="69"/>
  <c r="BQ37" i="69"/>
  <c r="BR37" i="69"/>
  <c r="BS37" i="69"/>
  <c r="BT37" i="69"/>
  <c r="BU37" i="69"/>
  <c r="BV37" i="69"/>
  <c r="BW37" i="69"/>
  <c r="BX37" i="69"/>
  <c r="BY37" i="69"/>
  <c r="BZ37" i="69"/>
  <c r="F36" i="69"/>
  <c r="BF5" i="69"/>
  <c r="BK6" i="69"/>
  <c r="BO7" i="69"/>
  <c r="BW8" i="69"/>
  <c r="BL10" i="69"/>
  <c r="BR11" i="69"/>
  <c r="BY12" i="69"/>
  <c r="BF13" i="69"/>
  <c r="BM14" i="69"/>
  <c r="BS15" i="69"/>
  <c r="BY16" i="69"/>
  <c r="BF17" i="69"/>
  <c r="BY4" i="69"/>
  <c r="BZ36" i="69"/>
  <c r="BY36" i="69"/>
  <c r="BX36" i="69"/>
  <c r="BW36" i="69"/>
  <c r="BV36" i="69"/>
  <c r="BU36" i="69"/>
  <c r="BT36" i="69"/>
  <c r="BS36" i="69"/>
  <c r="BR36" i="69"/>
  <c r="BQ36" i="69"/>
  <c r="BP36" i="69"/>
  <c r="BO36" i="69"/>
  <c r="BN36" i="69"/>
  <c r="BM36" i="69"/>
  <c r="BL36" i="69"/>
  <c r="BK36" i="69"/>
  <c r="BJ36" i="69"/>
  <c r="BI36" i="69"/>
  <c r="BH36" i="69"/>
  <c r="BG36" i="69"/>
  <c r="BF36" i="69"/>
  <c r="BE36" i="69"/>
  <c r="BD36" i="69"/>
  <c r="BC36" i="69"/>
  <c r="BB36" i="69"/>
  <c r="BA36" i="69"/>
  <c r="AZ36" i="69"/>
  <c r="AY36" i="69"/>
  <c r="AX36" i="69"/>
  <c r="AW36" i="69"/>
  <c r="AV36" i="69"/>
  <c r="AU36" i="69"/>
  <c r="AT36" i="69"/>
  <c r="AS36" i="69"/>
  <c r="AR36" i="69"/>
  <c r="AQ36" i="69"/>
  <c r="AP36" i="69"/>
  <c r="AO36" i="69"/>
  <c r="AN36" i="69"/>
  <c r="AM36" i="69"/>
  <c r="AL36" i="69"/>
  <c r="AK36" i="69"/>
  <c r="AJ36" i="69"/>
  <c r="AI36" i="69"/>
  <c r="AH36" i="69"/>
  <c r="AG36" i="69"/>
  <c r="AF36" i="69"/>
  <c r="AE36" i="69"/>
  <c r="AD36" i="69"/>
  <c r="AC36" i="69"/>
  <c r="AB36" i="69"/>
  <c r="AA36" i="69"/>
  <c r="Z36" i="69"/>
  <c r="Y36" i="69"/>
  <c r="X36" i="69"/>
  <c r="W36" i="69"/>
  <c r="V36" i="69"/>
  <c r="U36" i="69"/>
  <c r="T36" i="69"/>
  <c r="S36" i="69"/>
  <c r="R36" i="69"/>
  <c r="Q36" i="69"/>
  <c r="P36" i="69"/>
  <c r="BZ35" i="69"/>
  <c r="BY35" i="69"/>
  <c r="BX35" i="69"/>
  <c r="BW35" i="69"/>
  <c r="BV35" i="69"/>
  <c r="BU35" i="69"/>
  <c r="BT35" i="69"/>
  <c r="BS35" i="69"/>
  <c r="BR35" i="69"/>
  <c r="BQ35" i="69"/>
  <c r="BP35" i="69"/>
  <c r="BO35" i="69"/>
  <c r="BN35" i="69"/>
  <c r="BM35" i="69"/>
  <c r="BL35" i="69"/>
  <c r="BK35" i="69"/>
  <c r="BJ35" i="69"/>
  <c r="BI35" i="69"/>
  <c r="BH35" i="69"/>
  <c r="BG35" i="69"/>
  <c r="BF35" i="69"/>
  <c r="BE35" i="69"/>
  <c r="BD35" i="69"/>
  <c r="BC35" i="69"/>
  <c r="BB35" i="69"/>
  <c r="BA35" i="69"/>
  <c r="AZ35" i="69"/>
  <c r="AY35" i="69"/>
  <c r="AX35" i="69"/>
  <c r="AW35" i="69"/>
  <c r="AV35" i="69"/>
  <c r="AU35" i="69"/>
  <c r="AT35" i="69"/>
  <c r="AS35" i="69"/>
  <c r="AR35" i="69"/>
  <c r="AQ35" i="69"/>
  <c r="AP35" i="69"/>
  <c r="AO35" i="69"/>
  <c r="AN35" i="69"/>
  <c r="AM35" i="69"/>
  <c r="AL35" i="69"/>
  <c r="AK35" i="69"/>
  <c r="AJ35" i="69"/>
  <c r="AI35" i="69"/>
  <c r="AH35" i="69"/>
  <c r="AG35" i="69"/>
  <c r="AF35" i="69"/>
  <c r="AE35" i="69"/>
  <c r="AD35" i="69"/>
  <c r="AC35" i="69"/>
  <c r="AB35" i="69"/>
  <c r="AA35" i="69"/>
  <c r="Z35" i="69"/>
  <c r="Y35" i="69"/>
  <c r="X35" i="69"/>
  <c r="W35" i="69"/>
  <c r="V35" i="69"/>
  <c r="U35" i="69"/>
  <c r="T35" i="69"/>
  <c r="S35" i="69"/>
  <c r="R35" i="69"/>
  <c r="Q35" i="69"/>
  <c r="P35" i="69"/>
  <c r="F35" i="69"/>
  <c r="BZ34" i="69"/>
  <c r="BY34" i="69"/>
  <c r="BX34" i="69"/>
  <c r="BW34" i="69"/>
  <c r="BV34" i="69"/>
  <c r="BU34" i="69"/>
  <c r="BT34" i="69"/>
  <c r="BS34" i="69"/>
  <c r="BR34" i="69"/>
  <c r="BQ34" i="69"/>
  <c r="BP34" i="69"/>
  <c r="BO34" i="69"/>
  <c r="BN34" i="69"/>
  <c r="BM34" i="69"/>
  <c r="BL34" i="69"/>
  <c r="BK34" i="69"/>
  <c r="BJ34" i="69"/>
  <c r="BI34" i="69"/>
  <c r="BH34" i="69"/>
  <c r="BG34" i="69"/>
  <c r="BF34" i="69"/>
  <c r="BE34" i="69"/>
  <c r="BD34" i="69"/>
  <c r="BC34" i="69"/>
  <c r="BB34" i="69"/>
  <c r="BA34" i="69"/>
  <c r="AZ34" i="69"/>
  <c r="AY34" i="69"/>
  <c r="AX34" i="69"/>
  <c r="AW34" i="69"/>
  <c r="AV34" i="69"/>
  <c r="AU34" i="69"/>
  <c r="AT34" i="69"/>
  <c r="AS34" i="69"/>
  <c r="AR34" i="69"/>
  <c r="AQ34" i="69"/>
  <c r="AP34" i="69"/>
  <c r="AO34" i="69"/>
  <c r="AN34" i="69"/>
  <c r="AM34" i="69"/>
  <c r="AL34" i="69"/>
  <c r="AK34" i="69"/>
  <c r="AJ34" i="69"/>
  <c r="AI34" i="69"/>
  <c r="AH34" i="69"/>
  <c r="AG34" i="69"/>
  <c r="AF34" i="69"/>
  <c r="AE34" i="69"/>
  <c r="AD34" i="69"/>
  <c r="AC34" i="69"/>
  <c r="AB34" i="69"/>
  <c r="AA34" i="69"/>
  <c r="Z34" i="69"/>
  <c r="Y34" i="69"/>
  <c r="X34" i="69"/>
  <c r="W34" i="69"/>
  <c r="V34" i="69"/>
  <c r="U34" i="69"/>
  <c r="T34" i="69"/>
  <c r="S34" i="69"/>
  <c r="R34" i="69"/>
  <c r="Q34" i="69"/>
  <c r="P34" i="69"/>
  <c r="F34" i="69"/>
  <c r="BZ33" i="69"/>
  <c r="BY33" i="69"/>
  <c r="BX33" i="69"/>
  <c r="BW33" i="69"/>
  <c r="BV33" i="69"/>
  <c r="BU33" i="69"/>
  <c r="BT33" i="69"/>
  <c r="BS33" i="69"/>
  <c r="BR33" i="69"/>
  <c r="BQ33" i="69"/>
  <c r="BP33" i="69"/>
  <c r="BO33" i="69"/>
  <c r="BN33" i="69"/>
  <c r="BM33" i="69"/>
  <c r="BL33"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F33" i="69"/>
  <c r="BZ32" i="69"/>
  <c r="BY32" i="69"/>
  <c r="BX32" i="69"/>
  <c r="BW32" i="69"/>
  <c r="BV32" i="69"/>
  <c r="BU32" i="69"/>
  <c r="BT32" i="69"/>
  <c r="BS32" i="69"/>
  <c r="BR32" i="69"/>
  <c r="BQ32" i="69"/>
  <c r="BP32" i="69"/>
  <c r="BO32" i="69"/>
  <c r="BN32" i="69"/>
  <c r="BM32" i="69"/>
  <c r="BL32" i="69"/>
  <c r="BK32" i="69"/>
  <c r="BJ32" i="69"/>
  <c r="BI32" i="69"/>
  <c r="BH32" i="69"/>
  <c r="BG32" i="69"/>
  <c r="BF32" i="69"/>
  <c r="BE32" i="69"/>
  <c r="BD32" i="69"/>
  <c r="BC32" i="69"/>
  <c r="BB32" i="69"/>
  <c r="BA32" i="69"/>
  <c r="AZ32" i="69"/>
  <c r="AY32" i="69"/>
  <c r="AX32" i="69"/>
  <c r="AW32" i="69"/>
  <c r="AV32" i="69"/>
  <c r="AU32" i="69"/>
  <c r="AT32" i="69"/>
  <c r="AS32" i="69"/>
  <c r="AR32" i="69"/>
  <c r="AQ32" i="69"/>
  <c r="AP32" i="69"/>
  <c r="AO32" i="69"/>
  <c r="AN32" i="69"/>
  <c r="AM32" i="69"/>
  <c r="AL32" i="69"/>
  <c r="AK32" i="69"/>
  <c r="AJ32" i="69"/>
  <c r="AI32" i="69"/>
  <c r="AH32" i="69"/>
  <c r="AG32" i="69"/>
  <c r="AF32" i="69"/>
  <c r="AE32" i="69"/>
  <c r="AD32" i="69"/>
  <c r="AC32" i="69"/>
  <c r="AB32" i="69"/>
  <c r="AA32" i="69"/>
  <c r="Z32" i="69"/>
  <c r="Y32" i="69"/>
  <c r="X32" i="69"/>
  <c r="W32" i="69"/>
  <c r="V32" i="69"/>
  <c r="U32" i="69"/>
  <c r="T32" i="69"/>
  <c r="S32" i="69"/>
  <c r="R32" i="69"/>
  <c r="Q32" i="69"/>
  <c r="P32" i="69"/>
  <c r="F32" i="69"/>
  <c r="BZ31" i="69"/>
  <c r="BY31" i="69"/>
  <c r="BX31" i="69"/>
  <c r="BW31" i="69"/>
  <c r="BV31" i="69"/>
  <c r="BU31" i="69"/>
  <c r="BT31" i="69"/>
  <c r="BS31" i="69"/>
  <c r="BR31" i="69"/>
  <c r="BQ31" i="69"/>
  <c r="BP31" i="69"/>
  <c r="BO31" i="69"/>
  <c r="BN31" i="69"/>
  <c r="BM31" i="69"/>
  <c r="BL31" i="69"/>
  <c r="BK31" i="69"/>
  <c r="BJ31" i="69"/>
  <c r="BI31" i="69"/>
  <c r="BH31" i="69"/>
  <c r="BG31" i="69"/>
  <c r="BF31" i="69"/>
  <c r="BE31" i="69"/>
  <c r="BD31" i="69"/>
  <c r="BC31" i="69"/>
  <c r="BB31" i="69"/>
  <c r="BA31" i="69"/>
  <c r="AZ31" i="69"/>
  <c r="AY31" i="69"/>
  <c r="AX31" i="69"/>
  <c r="AW31" i="69"/>
  <c r="AV31" i="69"/>
  <c r="AU31" i="69"/>
  <c r="AT31" i="69"/>
  <c r="AS31" i="69"/>
  <c r="AR31" i="69"/>
  <c r="AQ31" i="69"/>
  <c r="AP31" i="69"/>
  <c r="AO31" i="69"/>
  <c r="AN31" i="69"/>
  <c r="AM31" i="69"/>
  <c r="AL31" i="69"/>
  <c r="AK31" i="69"/>
  <c r="AJ31" i="69"/>
  <c r="AI31" i="69"/>
  <c r="AH31" i="69"/>
  <c r="AG31" i="69"/>
  <c r="AF31" i="69"/>
  <c r="AE31" i="69"/>
  <c r="AD31" i="69"/>
  <c r="AC31" i="69"/>
  <c r="AB31" i="69"/>
  <c r="AA31" i="69"/>
  <c r="Z31" i="69"/>
  <c r="Y31" i="69"/>
  <c r="X31" i="69"/>
  <c r="W31" i="69"/>
  <c r="V31" i="69"/>
  <c r="U31" i="69"/>
  <c r="T31" i="69"/>
  <c r="S31" i="69"/>
  <c r="R31" i="69"/>
  <c r="Q31" i="69"/>
  <c r="P31" i="69"/>
  <c r="F31" i="69"/>
  <c r="BZ30" i="69"/>
  <c r="BY30" i="69"/>
  <c r="BX30" i="69"/>
  <c r="BW30" i="69"/>
  <c r="BV30" i="69"/>
  <c r="BU30" i="69"/>
  <c r="BT30" i="69"/>
  <c r="BS30" i="69"/>
  <c r="BR30" i="69"/>
  <c r="BQ30" i="69"/>
  <c r="BP30" i="69"/>
  <c r="BO30" i="69"/>
  <c r="BN30" i="69"/>
  <c r="BM30" i="69"/>
  <c r="BL30" i="69"/>
  <c r="BK30" i="69"/>
  <c r="BJ30" i="69"/>
  <c r="BI30" i="69"/>
  <c r="BH30" i="69"/>
  <c r="BG30" i="69"/>
  <c r="BF30" i="69"/>
  <c r="BE30" i="69"/>
  <c r="BD30" i="69"/>
  <c r="BC30" i="69"/>
  <c r="BB30" i="69"/>
  <c r="BA30" i="69"/>
  <c r="AZ30" i="69"/>
  <c r="AY30" i="69"/>
  <c r="AX30" i="69"/>
  <c r="AW30" i="69"/>
  <c r="AV30" i="69"/>
  <c r="AU30" i="69"/>
  <c r="AT30" i="69"/>
  <c r="AS30" i="69"/>
  <c r="AR30" i="69"/>
  <c r="AQ30" i="69"/>
  <c r="AP30" i="69"/>
  <c r="AO30" i="69"/>
  <c r="AN30" i="69"/>
  <c r="AM30" i="69"/>
  <c r="AL30" i="69"/>
  <c r="AK30" i="69"/>
  <c r="AJ30" i="69"/>
  <c r="AI30" i="69"/>
  <c r="AH30" i="69"/>
  <c r="AG30" i="69"/>
  <c r="AF30" i="69"/>
  <c r="AE30" i="69"/>
  <c r="AD30" i="69"/>
  <c r="AC30" i="69"/>
  <c r="AB30" i="69"/>
  <c r="AA30" i="69"/>
  <c r="Z30" i="69"/>
  <c r="Y30" i="69"/>
  <c r="X30" i="69"/>
  <c r="W30" i="69"/>
  <c r="V30" i="69"/>
  <c r="U30" i="69"/>
  <c r="T30" i="69"/>
  <c r="S30" i="69"/>
  <c r="R30" i="69"/>
  <c r="Q30" i="69"/>
  <c r="P30" i="69"/>
  <c r="F30" i="69"/>
  <c r="BX17" i="69"/>
  <c r="BV17" i="69"/>
  <c r="BU17" i="69"/>
  <c r="BT17" i="69"/>
  <c r="BS17" i="69"/>
  <c r="BR17" i="69"/>
  <c r="BP17" i="69"/>
  <c r="BN17" i="69"/>
  <c r="BM17" i="69"/>
  <c r="BL17" i="69"/>
  <c r="BK17" i="69"/>
  <c r="BI17" i="69"/>
  <c r="BH17" i="69"/>
  <c r="BG17" i="69"/>
  <c r="AZ17" i="69"/>
  <c r="AX17" i="69"/>
  <c r="AW17" i="69"/>
  <c r="AV17" i="69"/>
  <c r="AU17" i="69"/>
  <c r="AT17" i="69"/>
  <c r="AR17" i="69"/>
  <c r="AP17" i="69"/>
  <c r="AO17" i="69"/>
  <c r="AN17" i="69"/>
  <c r="AM17" i="69"/>
  <c r="AK17" i="69"/>
  <c r="AJ17" i="69"/>
  <c r="AI17" i="69"/>
  <c r="AB17" i="69"/>
  <c r="Z17" i="69"/>
  <c r="Y17" i="69"/>
  <c r="X17" i="69"/>
  <c r="W17" i="69"/>
  <c r="V17" i="69"/>
  <c r="T17" i="69"/>
  <c r="R17" i="69"/>
  <c r="Q17" i="69"/>
  <c r="P17" i="69"/>
  <c r="J17" i="69"/>
  <c r="D17" i="69"/>
  <c r="B17" i="69"/>
  <c r="BN16" i="69"/>
  <c r="BL16" i="69"/>
  <c r="BH16" i="69"/>
  <c r="BG16" i="69"/>
  <c r="AP16" i="69"/>
  <c r="AN16" i="69"/>
  <c r="AJ16" i="69"/>
  <c r="AI16" i="69"/>
  <c r="R16" i="69"/>
  <c r="P16" i="69"/>
  <c r="J16" i="69"/>
  <c r="D16" i="69"/>
  <c r="B16" i="69"/>
  <c r="J15" i="69"/>
  <c r="D15" i="69"/>
  <c r="B15" i="69"/>
  <c r="BZ14" i="69"/>
  <c r="BX14" i="69"/>
  <c r="BV14" i="69"/>
  <c r="BT14" i="69"/>
  <c r="BS14" i="69"/>
  <c r="BR14" i="69"/>
  <c r="BQ14" i="69"/>
  <c r="BO14" i="69"/>
  <c r="BN14" i="69"/>
  <c r="BD14" i="69"/>
  <c r="BC14" i="69"/>
  <c r="BB14" i="69"/>
  <c r="AZ14" i="69"/>
  <c r="AX14" i="69"/>
  <c r="AV14" i="69"/>
  <c r="AU14" i="69"/>
  <c r="AT14" i="69"/>
  <c r="AS14" i="69"/>
  <c r="AQ14" i="69"/>
  <c r="AP14" i="69"/>
  <c r="AF14" i="69"/>
  <c r="AE14" i="69"/>
  <c r="AD14" i="69"/>
  <c r="AB14" i="69"/>
  <c r="Z14" i="69"/>
  <c r="X14" i="69"/>
  <c r="W14" i="69"/>
  <c r="V14" i="69"/>
  <c r="U14" i="69"/>
  <c r="S14" i="69"/>
  <c r="R14" i="69"/>
  <c r="J14" i="69"/>
  <c r="D14" i="69"/>
  <c r="B14" i="69"/>
  <c r="BY13" i="69"/>
  <c r="BX13" i="69"/>
  <c r="BW13" i="69"/>
  <c r="BV13" i="69"/>
  <c r="BU13" i="69"/>
  <c r="BT13" i="69"/>
  <c r="BS13" i="69"/>
  <c r="BR13" i="69"/>
  <c r="BP13" i="69"/>
  <c r="BN13" i="69"/>
  <c r="BM13" i="69"/>
  <c r="BL13" i="69"/>
  <c r="BK13" i="69"/>
  <c r="BI13" i="69"/>
  <c r="BH13" i="69"/>
  <c r="BG13" i="69"/>
  <c r="BA13" i="69"/>
  <c r="AZ13" i="69"/>
  <c r="AY13" i="69"/>
  <c r="AX13" i="69"/>
  <c r="AW13" i="69"/>
  <c r="AV13" i="69"/>
  <c r="AU13" i="69"/>
  <c r="AT13" i="69"/>
  <c r="AR13" i="69"/>
  <c r="AP13" i="69"/>
  <c r="AO13" i="69"/>
  <c r="AN13" i="69"/>
  <c r="AM13" i="69"/>
  <c r="AK13" i="69"/>
  <c r="AJ13" i="69"/>
  <c r="AI13" i="69"/>
  <c r="AC13" i="69"/>
  <c r="AB13" i="69"/>
  <c r="AA13" i="69"/>
  <c r="Z13" i="69"/>
  <c r="Y13" i="69"/>
  <c r="X13" i="69"/>
  <c r="W13" i="69"/>
  <c r="V13" i="69"/>
  <c r="T13" i="69"/>
  <c r="R13" i="69"/>
  <c r="Q13" i="69"/>
  <c r="P13" i="69"/>
  <c r="J13" i="69"/>
  <c r="D13" i="69"/>
  <c r="B13" i="69"/>
  <c r="BZ12" i="69"/>
  <c r="BR12" i="69"/>
  <c r="BP12" i="69"/>
  <c r="BO12" i="69"/>
  <c r="BN12" i="69"/>
  <c r="BL12" i="69"/>
  <c r="BJ12" i="69"/>
  <c r="BH12" i="69"/>
  <c r="BG12" i="69"/>
  <c r="BF12" i="69"/>
  <c r="BE12" i="69"/>
  <c r="BC12" i="69"/>
  <c r="BB12" i="69"/>
  <c r="AT12" i="69"/>
  <c r="AR12" i="69"/>
  <c r="AQ12" i="69"/>
  <c r="AP12" i="69"/>
  <c r="AN12" i="69"/>
  <c r="AL12" i="69"/>
  <c r="AJ12" i="69"/>
  <c r="AI12" i="69"/>
  <c r="AH12" i="69"/>
  <c r="AG12" i="69"/>
  <c r="AE12" i="69"/>
  <c r="AD12" i="69"/>
  <c r="V12" i="69"/>
  <c r="T12" i="69"/>
  <c r="S12" i="69"/>
  <c r="R12" i="69"/>
  <c r="P12" i="69"/>
  <c r="J12" i="69"/>
  <c r="D12" i="69"/>
  <c r="B12" i="69"/>
  <c r="BZ11" i="69"/>
  <c r="BY11" i="69"/>
  <c r="BX11" i="69"/>
  <c r="BW11" i="69"/>
  <c r="BU11" i="69"/>
  <c r="BT11" i="69"/>
  <c r="BS11" i="69"/>
  <c r="BM11" i="69"/>
  <c r="BL11" i="69"/>
  <c r="BK11" i="69"/>
  <c r="BJ11" i="69"/>
  <c r="BI11" i="69"/>
  <c r="BH11" i="69"/>
  <c r="BG11" i="69"/>
  <c r="BF11" i="69"/>
  <c r="BD11" i="69"/>
  <c r="BB11" i="69"/>
  <c r="BA11" i="69"/>
  <c r="AZ11" i="69"/>
  <c r="AY11" i="69"/>
  <c r="AW11" i="69"/>
  <c r="AV11" i="69"/>
  <c r="AU11" i="69"/>
  <c r="AO11" i="69"/>
  <c r="AN11" i="69"/>
  <c r="AM11" i="69"/>
  <c r="AL11" i="69"/>
  <c r="AK11" i="69"/>
  <c r="AJ11" i="69"/>
  <c r="AI11" i="69"/>
  <c r="AH11" i="69"/>
  <c r="AF11" i="69"/>
  <c r="AD11" i="69"/>
  <c r="AC11" i="69"/>
  <c r="AB11" i="69"/>
  <c r="AA11" i="69"/>
  <c r="Y11" i="69"/>
  <c r="X11" i="69"/>
  <c r="W11" i="69"/>
  <c r="Q11" i="69"/>
  <c r="P11" i="69"/>
  <c r="J11" i="69"/>
  <c r="D11" i="69"/>
  <c r="B11" i="69"/>
  <c r="BZ10" i="69"/>
  <c r="BY10" i="69"/>
  <c r="BX10" i="69"/>
  <c r="BV10" i="69"/>
  <c r="BT10" i="69"/>
  <c r="BS10" i="69"/>
  <c r="BR10" i="69"/>
  <c r="BQ10" i="69"/>
  <c r="BO10" i="69"/>
  <c r="BN10" i="69"/>
  <c r="BM10" i="69"/>
  <c r="BH10" i="69"/>
  <c r="BG10" i="69"/>
  <c r="BF10" i="69"/>
  <c r="BE10" i="69"/>
  <c r="BD10" i="69"/>
  <c r="BC10" i="69"/>
  <c r="BB10" i="69"/>
  <c r="BA10" i="69"/>
  <c r="AZ10" i="69"/>
  <c r="AX10" i="69"/>
  <c r="AV10" i="69"/>
  <c r="AU10" i="69"/>
  <c r="AT10" i="69"/>
  <c r="AS10" i="69"/>
  <c r="AQ10" i="69"/>
  <c r="AP10" i="69"/>
  <c r="AO10" i="69"/>
  <c r="AJ10" i="69"/>
  <c r="AI10" i="69"/>
  <c r="AH10" i="69"/>
  <c r="AG10" i="69"/>
  <c r="AF10" i="69"/>
  <c r="AE10" i="69"/>
  <c r="AD10" i="69"/>
  <c r="AC10" i="69"/>
  <c r="AB10" i="69"/>
  <c r="Z10" i="69"/>
  <c r="X10" i="69"/>
  <c r="W10" i="69"/>
  <c r="V10" i="69"/>
  <c r="U10" i="69"/>
  <c r="S10" i="69"/>
  <c r="R10" i="69"/>
  <c r="Q10" i="69"/>
  <c r="J10" i="69"/>
  <c r="D10" i="69"/>
  <c r="B10" i="69"/>
  <c r="BZ9" i="69"/>
  <c r="BY9" i="69"/>
  <c r="BX9" i="69"/>
  <c r="BW9" i="69"/>
  <c r="BV9" i="69"/>
  <c r="BU9" i="69"/>
  <c r="BT9" i="69"/>
  <c r="BS9" i="69"/>
  <c r="BR9" i="69"/>
  <c r="BQ9" i="69"/>
  <c r="BP9" i="69"/>
  <c r="BO9" i="69"/>
  <c r="BN9" i="69"/>
  <c r="BM9" i="69"/>
  <c r="BL9" i="69"/>
  <c r="BK9" i="69"/>
  <c r="BJ9" i="69"/>
  <c r="BI9" i="69"/>
  <c r="BH9" i="69"/>
  <c r="BG9" i="69"/>
  <c r="BF9" i="69"/>
  <c r="BE9" i="69"/>
  <c r="BD9" i="69"/>
  <c r="BC9" i="69"/>
  <c r="BB9" i="69"/>
  <c r="BA9" i="69"/>
  <c r="AZ9" i="69"/>
  <c r="AY9" i="69"/>
  <c r="AX9" i="69"/>
  <c r="AW9" i="69"/>
  <c r="AV9" i="69"/>
  <c r="AU9" i="69"/>
  <c r="AT9" i="69"/>
  <c r="AS9" i="69"/>
  <c r="AR9" i="69"/>
  <c r="AQ9" i="69"/>
  <c r="AP9" i="69"/>
  <c r="AO9" i="69"/>
  <c r="AN9" i="69"/>
  <c r="AM9" i="69"/>
  <c r="AL9" i="69"/>
  <c r="AK9" i="69"/>
  <c r="AJ9" i="69"/>
  <c r="AI9" i="69"/>
  <c r="AH9" i="69"/>
  <c r="AG9" i="69"/>
  <c r="AF9" i="69"/>
  <c r="AE9" i="69"/>
  <c r="AD9" i="69"/>
  <c r="AC9" i="69"/>
  <c r="AB9" i="69"/>
  <c r="AA9" i="69"/>
  <c r="Z9" i="69"/>
  <c r="Y9" i="69"/>
  <c r="X9" i="69"/>
  <c r="W9" i="69"/>
  <c r="V9" i="69"/>
  <c r="U9" i="69"/>
  <c r="T9" i="69"/>
  <c r="S9" i="69"/>
  <c r="R9" i="69"/>
  <c r="Q9" i="69"/>
  <c r="P9" i="69"/>
  <c r="J9" i="69"/>
  <c r="D9" i="69"/>
  <c r="B9" i="69"/>
  <c r="BZ8" i="69"/>
  <c r="BY8" i="69"/>
  <c r="BX8" i="69"/>
  <c r="BV8" i="69"/>
  <c r="BT8" i="69"/>
  <c r="BS8" i="69"/>
  <c r="BR8" i="69"/>
  <c r="BQ8" i="69"/>
  <c r="BP8" i="69"/>
  <c r="BO8" i="69"/>
  <c r="BN8" i="69"/>
  <c r="BM8" i="69"/>
  <c r="BL8" i="69"/>
  <c r="BJ8" i="69"/>
  <c r="BH8" i="69"/>
  <c r="BG8" i="69"/>
  <c r="BF8" i="69"/>
  <c r="BE8" i="69"/>
  <c r="BC8" i="69"/>
  <c r="BB8" i="69"/>
  <c r="BA8" i="69"/>
  <c r="AZ8" i="69"/>
  <c r="AX8" i="69"/>
  <c r="AV8" i="69"/>
  <c r="AU8" i="69"/>
  <c r="AT8" i="69"/>
  <c r="AS8" i="69"/>
  <c r="AR8" i="69"/>
  <c r="AQ8" i="69"/>
  <c r="AP8" i="69"/>
  <c r="AO8" i="69"/>
  <c r="AN8" i="69"/>
  <c r="AL8" i="69"/>
  <c r="AJ8" i="69"/>
  <c r="AI8" i="69"/>
  <c r="AH8" i="69"/>
  <c r="AG8" i="69"/>
  <c r="AE8" i="69"/>
  <c r="AD8" i="69"/>
  <c r="AC8" i="69"/>
  <c r="AB8" i="69"/>
  <c r="Z8" i="69"/>
  <c r="X8" i="69"/>
  <c r="W8" i="69"/>
  <c r="V8" i="69"/>
  <c r="U8" i="69"/>
  <c r="T8" i="69"/>
  <c r="S8" i="69"/>
  <c r="R8" i="69"/>
  <c r="Q8" i="69"/>
  <c r="P8" i="69"/>
  <c r="J8" i="69"/>
  <c r="D8" i="69"/>
  <c r="B8" i="69"/>
  <c r="BZ7" i="69"/>
  <c r="BY7" i="69"/>
  <c r="BX7" i="69"/>
  <c r="BW7" i="69"/>
  <c r="BU7" i="69"/>
  <c r="BT7" i="69"/>
  <c r="BS7" i="69"/>
  <c r="BR7" i="69"/>
  <c r="BQ7" i="69"/>
  <c r="BP7" i="69"/>
  <c r="BN7" i="69"/>
  <c r="BM7" i="69"/>
  <c r="BL7" i="69"/>
  <c r="BK7" i="69"/>
  <c r="BJ7" i="69"/>
  <c r="BI7" i="69"/>
  <c r="BH7" i="69"/>
  <c r="BG7" i="69"/>
  <c r="BF7" i="69"/>
  <c r="BD7" i="69"/>
  <c r="BB7" i="69"/>
  <c r="BA7" i="69"/>
  <c r="AZ7" i="69"/>
  <c r="AY7" i="69"/>
  <c r="AW7" i="69"/>
  <c r="AV7" i="69"/>
  <c r="AU7" i="69"/>
  <c r="AT7" i="69"/>
  <c r="AS7" i="69"/>
  <c r="AR7" i="69"/>
  <c r="AP7" i="69"/>
  <c r="AO7" i="69"/>
  <c r="AN7" i="69"/>
  <c r="AM7" i="69"/>
  <c r="AL7" i="69"/>
  <c r="AK7" i="69"/>
  <c r="AJ7" i="69"/>
  <c r="AI7" i="69"/>
  <c r="AH7" i="69"/>
  <c r="AF7" i="69"/>
  <c r="AD7" i="69"/>
  <c r="AC7" i="69"/>
  <c r="AB7" i="69"/>
  <c r="AA7" i="69"/>
  <c r="Y7" i="69"/>
  <c r="X7" i="69"/>
  <c r="W7" i="69"/>
  <c r="V7" i="69"/>
  <c r="U7" i="69"/>
  <c r="T7" i="69"/>
  <c r="R7" i="69"/>
  <c r="Q7" i="69"/>
  <c r="P7" i="69"/>
  <c r="J7" i="69"/>
  <c r="D7" i="69"/>
  <c r="B7" i="69"/>
  <c r="BZ6" i="69"/>
  <c r="BY6" i="69"/>
  <c r="BX6" i="69"/>
  <c r="BV6" i="69"/>
  <c r="BT6" i="69"/>
  <c r="BS6" i="69"/>
  <c r="BR6" i="69"/>
  <c r="BQ6" i="69"/>
  <c r="BO6" i="69"/>
  <c r="BN6" i="69"/>
  <c r="BM6" i="69"/>
  <c r="BL6" i="69"/>
  <c r="BJ6" i="69"/>
  <c r="BH6" i="69"/>
  <c r="BG6" i="69"/>
  <c r="BF6" i="69"/>
  <c r="BE6" i="69"/>
  <c r="BD6" i="69"/>
  <c r="BC6" i="69"/>
  <c r="BB6" i="69"/>
  <c r="BA6" i="69"/>
  <c r="AZ6" i="69"/>
  <c r="AX6" i="69"/>
  <c r="AV6" i="69"/>
  <c r="AU6" i="69"/>
  <c r="AT6" i="69"/>
  <c r="AS6" i="69"/>
  <c r="AQ6" i="69"/>
  <c r="AP6" i="69"/>
  <c r="AO6" i="69"/>
  <c r="AN6" i="69"/>
  <c r="AL6" i="69"/>
  <c r="AJ6" i="69"/>
  <c r="AI6" i="69"/>
  <c r="AH6" i="69"/>
  <c r="AG6" i="69"/>
  <c r="AF6" i="69"/>
  <c r="AE6" i="69"/>
  <c r="AD6" i="69"/>
  <c r="AC6" i="69"/>
  <c r="AB6" i="69"/>
  <c r="Z6" i="69"/>
  <c r="X6" i="69"/>
  <c r="W6" i="69"/>
  <c r="V6" i="69"/>
  <c r="U6" i="69"/>
  <c r="S6" i="69"/>
  <c r="R6" i="69"/>
  <c r="Q6" i="69"/>
  <c r="P6" i="69"/>
  <c r="J6" i="69"/>
  <c r="D6" i="69"/>
  <c r="B6" i="69"/>
  <c r="BX5" i="69"/>
  <c r="BV5" i="69"/>
  <c r="BU5" i="69"/>
  <c r="BT5" i="69"/>
  <c r="BR5" i="69"/>
  <c r="BP5" i="69"/>
  <c r="BN5" i="69"/>
  <c r="BM5" i="69"/>
  <c r="BL5" i="69"/>
  <c r="BK5" i="69"/>
  <c r="BI5" i="69"/>
  <c r="BH5" i="69"/>
  <c r="BG5" i="69"/>
  <c r="AZ5" i="69"/>
  <c r="AX5" i="69"/>
  <c r="AW5" i="69"/>
  <c r="AV5" i="69"/>
  <c r="AT5" i="69"/>
  <c r="AR5" i="69"/>
  <c r="AP5" i="69"/>
  <c r="AO5" i="69"/>
  <c r="AN5" i="69"/>
  <c r="AM5" i="69"/>
  <c r="AK5" i="69"/>
  <c r="AJ5" i="69"/>
  <c r="AI5" i="69"/>
  <c r="AB5" i="69"/>
  <c r="Z5" i="69"/>
  <c r="Y5" i="69"/>
  <c r="X5" i="69"/>
  <c r="V5" i="69"/>
  <c r="T5" i="69"/>
  <c r="R5" i="69"/>
  <c r="Q5" i="69"/>
  <c r="P5" i="69"/>
  <c r="J5" i="69"/>
  <c r="D5" i="69"/>
  <c r="B5" i="69"/>
  <c r="BH4" i="69"/>
  <c r="AJ4" i="69"/>
  <c r="J4" i="69"/>
  <c r="D4" i="69"/>
  <c r="B4" i="69"/>
  <c r="P36" i="67"/>
  <c r="Q36" i="67"/>
  <c r="R36" i="67"/>
  <c r="S36" i="67"/>
  <c r="T36" i="67"/>
  <c r="U36" i="67"/>
  <c r="V36" i="67"/>
  <c r="W36" i="67"/>
  <c r="X36" i="67"/>
  <c r="Y36" i="67"/>
  <c r="Z36" i="67"/>
  <c r="AA36" i="67"/>
  <c r="AB36" i="67"/>
  <c r="AC36" i="67"/>
  <c r="AD36" i="67"/>
  <c r="AE36" i="67"/>
  <c r="AF36" i="67"/>
  <c r="AG36" i="67"/>
  <c r="AH36" i="67"/>
  <c r="AI36" i="67"/>
  <c r="AJ36" i="67"/>
  <c r="AK36" i="67"/>
  <c r="AL36" i="67"/>
  <c r="AM36" i="67"/>
  <c r="AN36" i="67"/>
  <c r="AO36" i="67"/>
  <c r="AP36" i="67"/>
  <c r="AQ36" i="67"/>
  <c r="AR36" i="67"/>
  <c r="AS36" i="67"/>
  <c r="AT36" i="67"/>
  <c r="AU36" i="67"/>
  <c r="AV36" i="67"/>
  <c r="AW36" i="67"/>
  <c r="AX36" i="67"/>
  <c r="AY36" i="67"/>
  <c r="AZ36" i="67"/>
  <c r="BA36" i="67"/>
  <c r="BB36" i="67"/>
  <c r="BC36" i="67"/>
  <c r="BD36" i="67"/>
  <c r="BE36" i="67"/>
  <c r="BF36" i="67"/>
  <c r="BG36" i="67"/>
  <c r="BH36" i="67"/>
  <c r="BI36" i="67"/>
  <c r="BJ36" i="67"/>
  <c r="BK36" i="67"/>
  <c r="BL36" i="67"/>
  <c r="BM36" i="67"/>
  <c r="BN36" i="67"/>
  <c r="BO36" i="67"/>
  <c r="BP36" i="67"/>
  <c r="BQ36" i="67"/>
  <c r="BR36" i="67"/>
  <c r="BS36" i="67"/>
  <c r="BT36" i="67"/>
  <c r="BU36" i="67"/>
  <c r="BV36" i="67"/>
  <c r="BW36" i="67"/>
  <c r="BX36" i="67"/>
  <c r="BY36" i="67"/>
  <c r="BZ36" i="67"/>
  <c r="BZ35" i="67"/>
  <c r="BY35" i="67"/>
  <c r="BX35" i="67"/>
  <c r="BW35" i="67"/>
  <c r="BV35" i="67"/>
  <c r="BU35" i="67"/>
  <c r="BT35" i="67"/>
  <c r="BS35" i="67"/>
  <c r="BR35" i="67"/>
  <c r="BQ35" i="67"/>
  <c r="BP35" i="67"/>
  <c r="BO35" i="67"/>
  <c r="BN35" i="67"/>
  <c r="BM35" i="67"/>
  <c r="BL35" i="67"/>
  <c r="BK35" i="67"/>
  <c r="BJ35" i="67"/>
  <c r="BI35" i="67"/>
  <c r="BH35" i="67"/>
  <c r="BG35" i="67"/>
  <c r="BF35" i="67"/>
  <c r="BE35" i="67"/>
  <c r="BD35" i="67"/>
  <c r="BC35" i="67"/>
  <c r="BB35" i="67"/>
  <c r="BA35" i="67"/>
  <c r="AZ35" i="67"/>
  <c r="AY35" i="67"/>
  <c r="AX35" i="67"/>
  <c r="AW35" i="67"/>
  <c r="AV35" i="67"/>
  <c r="AU35" i="67"/>
  <c r="AT35" i="67"/>
  <c r="AS35" i="67"/>
  <c r="AR35" i="67"/>
  <c r="AQ35" i="67"/>
  <c r="AP35" i="67"/>
  <c r="AO35" i="67"/>
  <c r="AN35" i="67"/>
  <c r="AM35" i="67"/>
  <c r="AL35" i="67"/>
  <c r="AK35" i="67"/>
  <c r="AJ35" i="67"/>
  <c r="AI35" i="67"/>
  <c r="AH35" i="67"/>
  <c r="AG35" i="67"/>
  <c r="AF35" i="67"/>
  <c r="AE35" i="67"/>
  <c r="AD35" i="67"/>
  <c r="AC35" i="67"/>
  <c r="AB35" i="67"/>
  <c r="AA35" i="67"/>
  <c r="Z35" i="67"/>
  <c r="Y35" i="67"/>
  <c r="X35" i="67"/>
  <c r="W35" i="67"/>
  <c r="V35" i="67"/>
  <c r="U35" i="67"/>
  <c r="T35" i="67"/>
  <c r="S35" i="67"/>
  <c r="R35" i="67"/>
  <c r="Q35" i="67"/>
  <c r="P35" i="67"/>
  <c r="BZ34" i="67"/>
  <c r="BY34" i="67"/>
  <c r="BX34" i="67"/>
  <c r="BW34" i="67"/>
  <c r="BV34" i="67"/>
  <c r="BU34" i="67"/>
  <c r="BT34" i="67"/>
  <c r="BS34" i="67"/>
  <c r="BR34" i="67"/>
  <c r="BQ34" i="67"/>
  <c r="BP34" i="67"/>
  <c r="BO34" i="67"/>
  <c r="BN34" i="67"/>
  <c r="BM34" i="67"/>
  <c r="BL34" i="67"/>
  <c r="BK34" i="67"/>
  <c r="BJ34" i="67"/>
  <c r="BI34" i="67"/>
  <c r="BH34" i="67"/>
  <c r="BG34" i="67"/>
  <c r="BF34" i="67"/>
  <c r="BE34" i="67"/>
  <c r="BD34" i="67"/>
  <c r="BC34" i="67"/>
  <c r="BB34" i="67"/>
  <c r="BA34" i="67"/>
  <c r="AZ34" i="67"/>
  <c r="AY34" i="67"/>
  <c r="AX34" i="67"/>
  <c r="AW34" i="67"/>
  <c r="AV34" i="67"/>
  <c r="AU34" i="67"/>
  <c r="AT34" i="67"/>
  <c r="AS34" i="67"/>
  <c r="AR34" i="67"/>
  <c r="AQ34" i="67"/>
  <c r="AP34" i="67"/>
  <c r="AO34" i="67"/>
  <c r="AN34" i="67"/>
  <c r="AM34" i="67"/>
  <c r="AL34" i="67"/>
  <c r="AK34" i="67"/>
  <c r="AJ34" i="67"/>
  <c r="AI34" i="67"/>
  <c r="AH34" i="67"/>
  <c r="AG34" i="67"/>
  <c r="AF34" i="67"/>
  <c r="AE34" i="67"/>
  <c r="AD34" i="67"/>
  <c r="AC34" i="67"/>
  <c r="AB34" i="67"/>
  <c r="AA34" i="67"/>
  <c r="Z34" i="67"/>
  <c r="Y34" i="67"/>
  <c r="X34" i="67"/>
  <c r="W34" i="67"/>
  <c r="V34" i="67"/>
  <c r="U34" i="67"/>
  <c r="T34" i="67"/>
  <c r="S34" i="67"/>
  <c r="R34" i="67"/>
  <c r="Q34" i="67"/>
  <c r="P34" i="67"/>
  <c r="BZ33" i="67"/>
  <c r="BY33" i="67"/>
  <c r="BX33" i="67"/>
  <c r="BW33" i="67"/>
  <c r="BV33" i="67"/>
  <c r="BU33" i="67"/>
  <c r="BT33" i="67"/>
  <c r="BS33" i="67"/>
  <c r="BR33" i="67"/>
  <c r="BQ33" i="67"/>
  <c r="BP33" i="67"/>
  <c r="BO33" i="67"/>
  <c r="BN33" i="67"/>
  <c r="BM33" i="67"/>
  <c r="BL33" i="67"/>
  <c r="BK33" i="67"/>
  <c r="BJ33" i="67"/>
  <c r="BI33" i="67"/>
  <c r="BH33" i="67"/>
  <c r="BG33" i="67"/>
  <c r="BF33" i="67"/>
  <c r="BE33" i="67"/>
  <c r="BD33" i="67"/>
  <c r="BC33" i="67"/>
  <c r="BB33" i="67"/>
  <c r="BA33" i="67"/>
  <c r="AZ33" i="67"/>
  <c r="AY33" i="67"/>
  <c r="AX33" i="67"/>
  <c r="AW33" i="67"/>
  <c r="AV33" i="67"/>
  <c r="AU33" i="67"/>
  <c r="AT33" i="67"/>
  <c r="AS33" i="67"/>
  <c r="AR33" i="67"/>
  <c r="AQ33" i="67"/>
  <c r="AP33" i="67"/>
  <c r="AO33" i="67"/>
  <c r="AN33" i="67"/>
  <c r="AM33" i="67"/>
  <c r="AL33" i="67"/>
  <c r="AK33" i="67"/>
  <c r="AJ33" i="67"/>
  <c r="AI33" i="67"/>
  <c r="AH33" i="67"/>
  <c r="AG33" i="67"/>
  <c r="AF33" i="67"/>
  <c r="AE33" i="67"/>
  <c r="AD33" i="67"/>
  <c r="AC33" i="67"/>
  <c r="AB33" i="67"/>
  <c r="AA33" i="67"/>
  <c r="Z33" i="67"/>
  <c r="Y33" i="67"/>
  <c r="X33" i="67"/>
  <c r="W33" i="67"/>
  <c r="V33" i="67"/>
  <c r="U33" i="67"/>
  <c r="T33" i="67"/>
  <c r="S33" i="67"/>
  <c r="R33" i="67"/>
  <c r="Q33" i="67"/>
  <c r="P33" i="67"/>
  <c r="BZ32" i="67"/>
  <c r="BY32" i="67"/>
  <c r="BX32" i="67"/>
  <c r="BW32" i="67"/>
  <c r="BV32" i="67"/>
  <c r="BU32" i="67"/>
  <c r="BT32" i="67"/>
  <c r="BS32" i="67"/>
  <c r="BR32" i="67"/>
  <c r="BQ32" i="67"/>
  <c r="BP32" i="67"/>
  <c r="BO32" i="67"/>
  <c r="BN32" i="67"/>
  <c r="BM32" i="67"/>
  <c r="BL32" i="67"/>
  <c r="BK32" i="67"/>
  <c r="BJ32" i="67"/>
  <c r="BI32" i="67"/>
  <c r="BH32" i="67"/>
  <c r="BG32" i="67"/>
  <c r="BF32" i="67"/>
  <c r="BE32" i="67"/>
  <c r="BD32" i="67"/>
  <c r="BC32" i="67"/>
  <c r="BB32" i="67"/>
  <c r="BA32" i="67"/>
  <c r="AZ32" i="67"/>
  <c r="AY32" i="67"/>
  <c r="AX32" i="67"/>
  <c r="AW32" i="67"/>
  <c r="AV32" i="67"/>
  <c r="AU32" i="67"/>
  <c r="AT32" i="67"/>
  <c r="AS32" i="67"/>
  <c r="AR32" i="67"/>
  <c r="AQ32" i="67"/>
  <c r="AP32" i="67"/>
  <c r="AO32" i="67"/>
  <c r="AN32" i="67"/>
  <c r="AM32" i="67"/>
  <c r="AL32" i="67"/>
  <c r="AK32" i="67"/>
  <c r="AJ32" i="67"/>
  <c r="AI32" i="67"/>
  <c r="AH32" i="67"/>
  <c r="AG32" i="67"/>
  <c r="AF32" i="67"/>
  <c r="AE32" i="67"/>
  <c r="AD32" i="67"/>
  <c r="AC32" i="67"/>
  <c r="AB32" i="67"/>
  <c r="AA32" i="67"/>
  <c r="Z32" i="67"/>
  <c r="Y32" i="67"/>
  <c r="X32" i="67"/>
  <c r="W32" i="67"/>
  <c r="V32" i="67"/>
  <c r="U32" i="67"/>
  <c r="T32" i="67"/>
  <c r="S32" i="67"/>
  <c r="R32" i="67"/>
  <c r="Q32" i="67"/>
  <c r="P32" i="67"/>
  <c r="BZ31" i="67"/>
  <c r="BY31" i="67"/>
  <c r="BX31" i="67"/>
  <c r="BW31" i="67"/>
  <c r="BV31" i="67"/>
  <c r="BU31" i="67"/>
  <c r="BT31" i="67"/>
  <c r="BS31" i="67"/>
  <c r="BR31" i="67"/>
  <c r="BQ31" i="67"/>
  <c r="BP31" i="67"/>
  <c r="BO31" i="67"/>
  <c r="BN31" i="67"/>
  <c r="BM31" i="67"/>
  <c r="BL31" i="67"/>
  <c r="BK31" i="67"/>
  <c r="BJ31" i="67"/>
  <c r="BI31" i="67"/>
  <c r="BH31" i="67"/>
  <c r="BG31" i="67"/>
  <c r="BF31" i="67"/>
  <c r="BE31" i="67"/>
  <c r="BD31" i="67"/>
  <c r="BC31" i="67"/>
  <c r="BB31" i="67"/>
  <c r="BA31" i="67"/>
  <c r="AZ31" i="67"/>
  <c r="AY31" i="67"/>
  <c r="AX31" i="67"/>
  <c r="AW31" i="67"/>
  <c r="AV31" i="67"/>
  <c r="AU31" i="67"/>
  <c r="AT31" i="67"/>
  <c r="AS31" i="67"/>
  <c r="AR31" i="67"/>
  <c r="AQ31" i="67"/>
  <c r="AP31" i="67"/>
  <c r="AO31" i="67"/>
  <c r="AN31" i="67"/>
  <c r="AM31" i="67"/>
  <c r="AL31" i="67"/>
  <c r="AK31" i="67"/>
  <c r="AJ31" i="67"/>
  <c r="AI31" i="67"/>
  <c r="AH31" i="67"/>
  <c r="AG31" i="67"/>
  <c r="AF31" i="67"/>
  <c r="AE31" i="67"/>
  <c r="AD31" i="67"/>
  <c r="AC31" i="67"/>
  <c r="AB31" i="67"/>
  <c r="AA31" i="67"/>
  <c r="Z31" i="67"/>
  <c r="Y31" i="67"/>
  <c r="X31" i="67"/>
  <c r="W31" i="67"/>
  <c r="V31" i="67"/>
  <c r="U31" i="67"/>
  <c r="T31" i="67"/>
  <c r="S31" i="67"/>
  <c r="R31" i="67"/>
  <c r="Q31" i="67"/>
  <c r="P31" i="67"/>
  <c r="BZ30" i="67"/>
  <c r="BY30" i="67"/>
  <c r="BX30" i="67"/>
  <c r="BW30" i="67"/>
  <c r="BV30" i="67"/>
  <c r="BU30" i="67"/>
  <c r="BT30" i="67"/>
  <c r="BS30" i="67"/>
  <c r="BR30" i="67"/>
  <c r="BQ30" i="67"/>
  <c r="BP30" i="67"/>
  <c r="BO30" i="67"/>
  <c r="BN30" i="67"/>
  <c r="BM30" i="67"/>
  <c r="BL30" i="67"/>
  <c r="BK30" i="67"/>
  <c r="BJ30" i="67"/>
  <c r="BI30" i="67"/>
  <c r="BH30" i="67"/>
  <c r="BG30" i="67"/>
  <c r="BF30" i="67"/>
  <c r="BE30" i="67"/>
  <c r="BD30" i="67"/>
  <c r="BC30" i="67"/>
  <c r="BB30" i="67"/>
  <c r="BA30" i="67"/>
  <c r="AZ30" i="67"/>
  <c r="AY30" i="67"/>
  <c r="AX30" i="67"/>
  <c r="AW30" i="67"/>
  <c r="AV30" i="67"/>
  <c r="AU30" i="67"/>
  <c r="AT30" i="67"/>
  <c r="AS30" i="67"/>
  <c r="AR30" i="67"/>
  <c r="AQ30" i="67"/>
  <c r="AP30" i="67"/>
  <c r="AO30" i="67"/>
  <c r="AN30" i="67"/>
  <c r="AM30" i="67"/>
  <c r="AL30" i="67"/>
  <c r="AK30" i="67"/>
  <c r="AJ30" i="67"/>
  <c r="AI30" i="67"/>
  <c r="AH30" i="67"/>
  <c r="AG30" i="67"/>
  <c r="AF30" i="67"/>
  <c r="AE30" i="67"/>
  <c r="AD30" i="67"/>
  <c r="AC30" i="67"/>
  <c r="AB30" i="67"/>
  <c r="AA30" i="67"/>
  <c r="Z30" i="67"/>
  <c r="Y30" i="67"/>
  <c r="X30" i="67"/>
  <c r="W30" i="67"/>
  <c r="V30" i="67"/>
  <c r="U30" i="67"/>
  <c r="T30" i="67"/>
  <c r="S30" i="67"/>
  <c r="R30" i="67"/>
  <c r="Q30" i="67"/>
  <c r="BP6" i="67"/>
  <c r="BW7" i="67"/>
  <c r="BF8" i="67"/>
  <c r="BT10" i="67"/>
  <c r="BC11" i="67"/>
  <c r="BJ12" i="67"/>
  <c r="BQ13" i="67"/>
  <c r="BX14" i="67"/>
  <c r="BG15" i="67"/>
  <c r="BN16" i="67"/>
  <c r="BU17" i="67"/>
  <c r="BZ4" i="67"/>
  <c r="D17" i="67"/>
  <c r="D16" i="67"/>
  <c r="D15" i="67"/>
  <c r="D14" i="67"/>
  <c r="D13" i="67"/>
  <c r="D12" i="67"/>
  <c r="D11" i="67"/>
  <c r="D10" i="67"/>
  <c r="D9" i="67"/>
  <c r="D8" i="67"/>
  <c r="D7" i="67"/>
  <c r="D6" i="67"/>
  <c r="D5" i="67"/>
  <c r="F35" i="67"/>
  <c r="F34" i="67"/>
  <c r="F33" i="67"/>
  <c r="F32" i="67"/>
  <c r="F31" i="67"/>
  <c r="P30" i="67"/>
  <c r="F30" i="67"/>
  <c r="BI17" i="67"/>
  <c r="BF17" i="67"/>
  <c r="AK17" i="67"/>
  <c r="AH17" i="67"/>
  <c r="J17" i="67"/>
  <c r="B17" i="67"/>
  <c r="J16" i="67"/>
  <c r="B16" i="67"/>
  <c r="BT15" i="67"/>
  <c r="BS15" i="67"/>
  <c r="BP15" i="67"/>
  <c r="BM15" i="67"/>
  <c r="BI15" i="67"/>
  <c r="BH15" i="67"/>
  <c r="AV15" i="67"/>
  <c r="AU15" i="67"/>
  <c r="AR15" i="67"/>
  <c r="AO15" i="67"/>
  <c r="AK15" i="67"/>
  <c r="AJ15" i="67"/>
  <c r="X15" i="67"/>
  <c r="W15" i="67"/>
  <c r="T15" i="67"/>
  <c r="Q15" i="67"/>
  <c r="J15" i="67"/>
  <c r="B15" i="67"/>
  <c r="BZ14" i="67"/>
  <c r="BY14" i="67"/>
  <c r="BO14" i="67"/>
  <c r="BN14" i="67"/>
  <c r="BM14" i="67"/>
  <c r="BL14" i="67"/>
  <c r="BJ14" i="67"/>
  <c r="BI14" i="67"/>
  <c r="BH14" i="67"/>
  <c r="BG14" i="67"/>
  <c r="BF14" i="67"/>
  <c r="BE14" i="67"/>
  <c r="BD14" i="67"/>
  <c r="BC14" i="67"/>
  <c r="BB14" i="67"/>
  <c r="BA14" i="67"/>
  <c r="AQ14" i="67"/>
  <c r="AP14" i="67"/>
  <c r="AO14" i="67"/>
  <c r="AN14" i="67"/>
  <c r="AL14" i="67"/>
  <c r="AK14" i="67"/>
  <c r="AJ14" i="67"/>
  <c r="AI14" i="67"/>
  <c r="AH14" i="67"/>
  <c r="AG14" i="67"/>
  <c r="AF14" i="67"/>
  <c r="AE14" i="67"/>
  <c r="AD14" i="67"/>
  <c r="AC14" i="67"/>
  <c r="S14" i="67"/>
  <c r="R14" i="67"/>
  <c r="Q14" i="67"/>
  <c r="P14" i="67"/>
  <c r="J14" i="67"/>
  <c r="B14" i="67"/>
  <c r="BZ13" i="67"/>
  <c r="BY13" i="67"/>
  <c r="BX13" i="67"/>
  <c r="BW13" i="67"/>
  <c r="BV13" i="67"/>
  <c r="BU13" i="67"/>
  <c r="BT13" i="67"/>
  <c r="BS13" i="67"/>
  <c r="BR13" i="67"/>
  <c r="BI13" i="67"/>
  <c r="BH13" i="67"/>
  <c r="BG13" i="67"/>
  <c r="BF13" i="67"/>
  <c r="BE13" i="67"/>
  <c r="BC13" i="67"/>
  <c r="BB13" i="67"/>
  <c r="BA13" i="67"/>
  <c r="AZ13" i="67"/>
  <c r="AY13" i="67"/>
  <c r="AX13" i="67"/>
  <c r="AW13" i="67"/>
  <c r="AV13" i="67"/>
  <c r="AU13" i="67"/>
  <c r="AT13" i="67"/>
  <c r="AK13" i="67"/>
  <c r="AJ13" i="67"/>
  <c r="AI13" i="67"/>
  <c r="AH13" i="67"/>
  <c r="AG13" i="67"/>
  <c r="AE13" i="67"/>
  <c r="AD13" i="67"/>
  <c r="AC13" i="67"/>
  <c r="AB13" i="67"/>
  <c r="AA13" i="67"/>
  <c r="Z13" i="67"/>
  <c r="Y13" i="67"/>
  <c r="X13" i="67"/>
  <c r="W13" i="67"/>
  <c r="V13" i="67"/>
  <c r="J13" i="67"/>
  <c r="B13" i="67"/>
  <c r="BZ12" i="67"/>
  <c r="BY12" i="67"/>
  <c r="BX12" i="67"/>
  <c r="BW12" i="67"/>
  <c r="BV12" i="67"/>
  <c r="BU12" i="67"/>
  <c r="BT12" i="67"/>
  <c r="BS12" i="67"/>
  <c r="BR12" i="67"/>
  <c r="BQ12" i="67"/>
  <c r="BP12" i="67"/>
  <c r="BO12" i="67"/>
  <c r="BN12" i="67"/>
  <c r="BM12" i="67"/>
  <c r="BL12" i="67"/>
  <c r="BK12" i="67"/>
  <c r="BI12" i="67"/>
  <c r="BH12" i="67"/>
  <c r="BG12" i="67"/>
  <c r="BE12" i="67"/>
  <c r="BD12" i="67"/>
  <c r="BC12" i="67"/>
  <c r="BB12" i="67"/>
  <c r="BA12" i="67"/>
  <c r="AZ12" i="67"/>
  <c r="AY12" i="67"/>
  <c r="AX12" i="67"/>
  <c r="AW12" i="67"/>
  <c r="AV12" i="67"/>
  <c r="AU12" i="67"/>
  <c r="AT12" i="67"/>
  <c r="AS12" i="67"/>
  <c r="AR12" i="67"/>
  <c r="AQ12" i="67"/>
  <c r="AP12" i="67"/>
  <c r="AO12" i="67"/>
  <c r="AN12" i="67"/>
  <c r="AM12" i="67"/>
  <c r="AK12" i="67"/>
  <c r="AJ12" i="67"/>
  <c r="AI12" i="67"/>
  <c r="AG12" i="67"/>
  <c r="AF12" i="67"/>
  <c r="AE12" i="67"/>
  <c r="AD12" i="67"/>
  <c r="AC12" i="67"/>
  <c r="AB12" i="67"/>
  <c r="AA12" i="67"/>
  <c r="Z12" i="67"/>
  <c r="Y12" i="67"/>
  <c r="X12" i="67"/>
  <c r="W12" i="67"/>
  <c r="V12" i="67"/>
  <c r="U12" i="67"/>
  <c r="T12" i="67"/>
  <c r="S12" i="67"/>
  <c r="R12" i="67"/>
  <c r="Q12" i="67"/>
  <c r="P12" i="67"/>
  <c r="J12" i="67"/>
  <c r="B12" i="67"/>
  <c r="BU11" i="67"/>
  <c r="BS11" i="67"/>
  <c r="BR11" i="67"/>
  <c r="BQ11" i="67"/>
  <c r="BP11" i="67"/>
  <c r="BO11" i="67"/>
  <c r="BM11" i="67"/>
  <c r="BL11" i="67"/>
  <c r="BK11" i="67"/>
  <c r="BJ11" i="67"/>
  <c r="BI11" i="67"/>
  <c r="BH11" i="67"/>
  <c r="BG11" i="67"/>
  <c r="BF11" i="67"/>
  <c r="BE11" i="67"/>
  <c r="BD11" i="67"/>
  <c r="AW11" i="67"/>
  <c r="AU11" i="67"/>
  <c r="AT11" i="67"/>
  <c r="AS11" i="67"/>
  <c r="AR11" i="67"/>
  <c r="AQ11" i="67"/>
  <c r="AO11" i="67"/>
  <c r="AN11" i="67"/>
  <c r="AM11" i="67"/>
  <c r="AL11" i="67"/>
  <c r="AK11" i="67"/>
  <c r="AJ11" i="67"/>
  <c r="AI11" i="67"/>
  <c r="AH11" i="67"/>
  <c r="AG11" i="67"/>
  <c r="AF11" i="67"/>
  <c r="Y11" i="67"/>
  <c r="W11" i="67"/>
  <c r="V11" i="67"/>
  <c r="U11" i="67"/>
  <c r="T11" i="67"/>
  <c r="S11" i="67"/>
  <c r="Q11" i="67"/>
  <c r="P11" i="67"/>
  <c r="J11" i="67"/>
  <c r="B11" i="67"/>
  <c r="BZ10" i="67"/>
  <c r="BY10" i="67"/>
  <c r="BX10" i="67"/>
  <c r="BW10" i="67"/>
  <c r="BV10" i="67"/>
  <c r="BU10" i="67"/>
  <c r="BO10" i="67"/>
  <c r="BN10" i="67"/>
  <c r="BL10" i="67"/>
  <c r="BK10" i="67"/>
  <c r="BJ10" i="67"/>
  <c r="BI10" i="67"/>
  <c r="BH10" i="67"/>
  <c r="BF10" i="67"/>
  <c r="BE10" i="67"/>
  <c r="BD10" i="67"/>
  <c r="BC10" i="67"/>
  <c r="BB10" i="67"/>
  <c r="BA10" i="67"/>
  <c r="AZ10" i="67"/>
  <c r="AY10" i="67"/>
  <c r="AX10" i="67"/>
  <c r="AW10" i="67"/>
  <c r="AQ10" i="67"/>
  <c r="AP10" i="67"/>
  <c r="AN10" i="67"/>
  <c r="AM10" i="67"/>
  <c r="AL10" i="67"/>
  <c r="AK10" i="67"/>
  <c r="AJ10" i="67"/>
  <c r="AH10" i="67"/>
  <c r="AG10" i="67"/>
  <c r="AF10" i="67"/>
  <c r="AE10" i="67"/>
  <c r="AD10" i="67"/>
  <c r="AC10" i="67"/>
  <c r="AB10" i="67"/>
  <c r="AA10" i="67"/>
  <c r="Z10" i="67"/>
  <c r="Y10" i="67"/>
  <c r="S10" i="67"/>
  <c r="R10" i="67"/>
  <c r="P10" i="67"/>
  <c r="J10" i="67"/>
  <c r="B10" i="67"/>
  <c r="BZ9" i="67"/>
  <c r="BY9" i="67"/>
  <c r="BX9" i="67"/>
  <c r="BW9" i="67"/>
  <c r="BV9" i="67"/>
  <c r="BU9" i="67"/>
  <c r="BT9" i="67"/>
  <c r="BS9" i="67"/>
  <c r="BR9" i="67"/>
  <c r="BQ9" i="67"/>
  <c r="BP9" i="67"/>
  <c r="BO9" i="67"/>
  <c r="BN9" i="67"/>
  <c r="BM9" i="67"/>
  <c r="BL9" i="67"/>
  <c r="BK9" i="67"/>
  <c r="BJ9" i="67"/>
  <c r="BI9" i="67"/>
  <c r="BH9" i="67"/>
  <c r="BG9" i="67"/>
  <c r="BF9" i="67"/>
  <c r="BE9" i="67"/>
  <c r="BD9" i="67"/>
  <c r="BC9" i="67"/>
  <c r="BB9" i="67"/>
  <c r="BA9" i="67"/>
  <c r="AZ9" i="67"/>
  <c r="AY9" i="67"/>
  <c r="AX9" i="67"/>
  <c r="AW9" i="67"/>
  <c r="AV9" i="67"/>
  <c r="AU9" i="67"/>
  <c r="AT9" i="67"/>
  <c r="AS9" i="67"/>
  <c r="AR9" i="67"/>
  <c r="AQ9" i="67"/>
  <c r="AP9" i="67"/>
  <c r="AO9" i="67"/>
  <c r="AN9" i="67"/>
  <c r="AM9" i="67"/>
  <c r="AL9" i="67"/>
  <c r="AK9" i="67"/>
  <c r="AJ9" i="67"/>
  <c r="AI9" i="67"/>
  <c r="AH9" i="67"/>
  <c r="AG9" i="67"/>
  <c r="AF9" i="67"/>
  <c r="AE9" i="67"/>
  <c r="AD9" i="67"/>
  <c r="AC9" i="67"/>
  <c r="AB9" i="67"/>
  <c r="AA9" i="67"/>
  <c r="Z9" i="67"/>
  <c r="Y9" i="67"/>
  <c r="X9" i="67"/>
  <c r="W9" i="67"/>
  <c r="V9" i="67"/>
  <c r="U9" i="67"/>
  <c r="T9" i="67"/>
  <c r="S9" i="67"/>
  <c r="R9" i="67"/>
  <c r="Q9" i="67"/>
  <c r="P9" i="67"/>
  <c r="J9" i="67"/>
  <c r="B9" i="67"/>
  <c r="BY8" i="67"/>
  <c r="BX8" i="67"/>
  <c r="BW8" i="67"/>
  <c r="BV8" i="67"/>
  <c r="BU8" i="67"/>
  <c r="BT8" i="67"/>
  <c r="BS8" i="67"/>
  <c r="BR8" i="67"/>
  <c r="BQ8" i="67"/>
  <c r="BP8" i="67"/>
  <c r="BO8" i="67"/>
  <c r="BN8" i="67"/>
  <c r="BM8" i="67"/>
  <c r="BL8" i="67"/>
  <c r="BK8" i="67"/>
  <c r="BJ8" i="67"/>
  <c r="BI8" i="67"/>
  <c r="BH8" i="67"/>
  <c r="BG8" i="67"/>
  <c r="BE8" i="67"/>
  <c r="BD8" i="67"/>
  <c r="BC8" i="67"/>
  <c r="BA8" i="67"/>
  <c r="AZ8" i="67"/>
  <c r="AY8" i="67"/>
  <c r="AX8" i="67"/>
  <c r="AW8" i="67"/>
  <c r="AV8" i="67"/>
  <c r="AU8" i="67"/>
  <c r="AT8" i="67"/>
  <c r="AS8" i="67"/>
  <c r="AR8" i="67"/>
  <c r="AQ8" i="67"/>
  <c r="AP8" i="67"/>
  <c r="AO8" i="67"/>
  <c r="AN8" i="67"/>
  <c r="AM8" i="67"/>
  <c r="AL8" i="67"/>
  <c r="AK8" i="67"/>
  <c r="AJ8" i="67"/>
  <c r="AI8" i="67"/>
  <c r="AG8" i="67"/>
  <c r="AF8" i="67"/>
  <c r="AE8" i="67"/>
  <c r="AC8" i="67"/>
  <c r="AB8" i="67"/>
  <c r="AA8" i="67"/>
  <c r="Z8" i="67"/>
  <c r="Y8" i="67"/>
  <c r="X8" i="67"/>
  <c r="W8" i="67"/>
  <c r="V8" i="67"/>
  <c r="U8" i="67"/>
  <c r="T8" i="67"/>
  <c r="S8" i="67"/>
  <c r="R8" i="67"/>
  <c r="Q8" i="67"/>
  <c r="P8" i="67"/>
  <c r="J8" i="67"/>
  <c r="B8" i="67"/>
  <c r="BZ7" i="67"/>
  <c r="BY7" i="67"/>
  <c r="BX7" i="67"/>
  <c r="BV7" i="67"/>
  <c r="BU7" i="67"/>
  <c r="BR7" i="67"/>
  <c r="BQ7" i="67"/>
  <c r="BO7" i="67"/>
  <c r="BN7" i="67"/>
  <c r="BM7" i="67"/>
  <c r="BL7" i="67"/>
  <c r="BK7" i="67"/>
  <c r="BJ7" i="67"/>
  <c r="BI7" i="67"/>
  <c r="BH7" i="67"/>
  <c r="BG7" i="67"/>
  <c r="BF7" i="67"/>
  <c r="BE7" i="67"/>
  <c r="BD7" i="67"/>
  <c r="BC7" i="67"/>
  <c r="BB7" i="67"/>
  <c r="BA7" i="67"/>
  <c r="AZ7" i="67"/>
  <c r="AX7" i="67"/>
  <c r="AW7" i="67"/>
  <c r="AT7" i="67"/>
  <c r="AS7" i="67"/>
  <c r="AQ7" i="67"/>
  <c r="AP7" i="67"/>
  <c r="AO7" i="67"/>
  <c r="AN7" i="67"/>
  <c r="AM7" i="67"/>
  <c r="AL7" i="67"/>
  <c r="AK7" i="67"/>
  <c r="AJ7" i="67"/>
  <c r="AI7" i="67"/>
  <c r="AH7" i="67"/>
  <c r="AG7" i="67"/>
  <c r="AF7" i="67"/>
  <c r="AE7" i="67"/>
  <c r="AD7" i="67"/>
  <c r="AC7" i="67"/>
  <c r="AB7" i="67"/>
  <c r="Z7" i="67"/>
  <c r="Y7" i="67"/>
  <c r="V7" i="67"/>
  <c r="U7" i="67"/>
  <c r="S7" i="67"/>
  <c r="R7" i="67"/>
  <c r="Q7" i="67"/>
  <c r="P7" i="67"/>
  <c r="J7" i="67"/>
  <c r="B7" i="67"/>
  <c r="BZ6" i="67"/>
  <c r="BY6" i="67"/>
  <c r="BX6" i="67"/>
  <c r="BW6" i="67"/>
  <c r="BV6" i="67"/>
  <c r="BU6" i="67"/>
  <c r="BT6" i="67"/>
  <c r="BS6" i="67"/>
  <c r="BR6" i="67"/>
  <c r="BQ6" i="67"/>
  <c r="BO6" i="67"/>
  <c r="BK6" i="67"/>
  <c r="BJ6" i="67"/>
  <c r="BH6" i="67"/>
  <c r="BG6" i="67"/>
  <c r="BF6" i="67"/>
  <c r="BE6" i="67"/>
  <c r="BD6" i="67"/>
  <c r="BB6" i="67"/>
  <c r="BA6" i="67"/>
  <c r="AZ6" i="67"/>
  <c r="AY6" i="67"/>
  <c r="AX6" i="67"/>
  <c r="AW6" i="67"/>
  <c r="AV6" i="67"/>
  <c r="AU6" i="67"/>
  <c r="AT6" i="67"/>
  <c r="AS6" i="67"/>
  <c r="AQ6" i="67"/>
  <c r="AM6" i="67"/>
  <c r="AL6" i="67"/>
  <c r="AJ6" i="67"/>
  <c r="AI6" i="67"/>
  <c r="AH6" i="67"/>
  <c r="AG6" i="67"/>
  <c r="AF6" i="67"/>
  <c r="AD6" i="67"/>
  <c r="AC6" i="67"/>
  <c r="AB6" i="67"/>
  <c r="AA6" i="67"/>
  <c r="Z6" i="67"/>
  <c r="Y6" i="67"/>
  <c r="X6" i="67"/>
  <c r="W6" i="67"/>
  <c r="V6" i="67"/>
  <c r="U6" i="67"/>
  <c r="S6" i="67"/>
  <c r="J6" i="67"/>
  <c r="B6" i="67"/>
  <c r="BZ5" i="67"/>
  <c r="BY5" i="67"/>
  <c r="BX5" i="67"/>
  <c r="BW5" i="67"/>
  <c r="BV5" i="67"/>
  <c r="BU5" i="67"/>
  <c r="BT5" i="67"/>
  <c r="BS5" i="67"/>
  <c r="BR5" i="67"/>
  <c r="BQ5" i="67"/>
  <c r="BP5" i="67"/>
  <c r="BO5" i="67"/>
  <c r="BN5" i="67"/>
  <c r="BM5" i="67"/>
  <c r="BL5" i="67"/>
  <c r="BK5" i="67"/>
  <c r="BJ5" i="67"/>
  <c r="BI5" i="67"/>
  <c r="BH5" i="67"/>
  <c r="BG5" i="67"/>
  <c r="BF5" i="67"/>
  <c r="BE5" i="67"/>
  <c r="BD5" i="67"/>
  <c r="BC5" i="67"/>
  <c r="BB5" i="67"/>
  <c r="BA5" i="67"/>
  <c r="AZ5" i="67"/>
  <c r="AY5" i="67"/>
  <c r="AX5" i="67"/>
  <c r="AW5" i="67"/>
  <c r="AV5" i="67"/>
  <c r="AU5" i="67"/>
  <c r="AT5" i="67"/>
  <c r="AS5" i="67"/>
  <c r="AR5" i="67"/>
  <c r="AQ5" i="67"/>
  <c r="AP5" i="67"/>
  <c r="AO5" i="67"/>
  <c r="AN5" i="67"/>
  <c r="AM5" i="67"/>
  <c r="AL5" i="67"/>
  <c r="AK5" i="67"/>
  <c r="AJ5" i="67"/>
  <c r="AI5" i="67"/>
  <c r="AH5" i="67"/>
  <c r="AG5" i="67"/>
  <c r="AF5" i="67"/>
  <c r="AE5" i="67"/>
  <c r="AD5" i="67"/>
  <c r="AC5" i="67"/>
  <c r="AB5" i="67"/>
  <c r="AA5" i="67"/>
  <c r="Z5" i="67"/>
  <c r="Y5" i="67"/>
  <c r="X5" i="67"/>
  <c r="W5" i="67"/>
  <c r="V5" i="67"/>
  <c r="U5" i="67"/>
  <c r="T5" i="67"/>
  <c r="S5" i="67"/>
  <c r="R5" i="67"/>
  <c r="Q5" i="67"/>
  <c r="P5" i="67"/>
  <c r="J5" i="67"/>
  <c r="B5" i="67"/>
  <c r="BY4" i="67"/>
  <c r="BX4" i="67"/>
  <c r="BU4" i="67"/>
  <c r="BT4" i="67"/>
  <c r="BR4" i="67"/>
  <c r="BQ4" i="67"/>
  <c r="BP4" i="67"/>
  <c r="BO4" i="67"/>
  <c r="BN4" i="67"/>
  <c r="BM4" i="67"/>
  <c r="BL4" i="67"/>
  <c r="BK4" i="67"/>
  <c r="BJ4" i="67"/>
  <c r="BI4" i="67"/>
  <c r="BH4" i="67"/>
  <c r="BG4" i="67"/>
  <c r="BF4" i="67"/>
  <c r="BE4" i="67"/>
  <c r="BD4" i="67"/>
  <c r="BC4" i="67"/>
  <c r="BA4" i="67"/>
  <c r="AZ4" i="67"/>
  <c r="AW4" i="67"/>
  <c r="AV4" i="67"/>
  <c r="AT4" i="67"/>
  <c r="AS4" i="67"/>
  <c r="AR4" i="67"/>
  <c r="AQ4" i="67"/>
  <c r="AP4" i="67"/>
  <c r="AO4" i="67"/>
  <c r="AN4" i="67"/>
  <c r="AM4" i="67"/>
  <c r="AL4" i="67"/>
  <c r="AK4" i="67"/>
  <c r="AJ4" i="67"/>
  <c r="AI4" i="67"/>
  <c r="AH4" i="67"/>
  <c r="AG4" i="67"/>
  <c r="AF4" i="67"/>
  <c r="AE4" i="67"/>
  <c r="AC4" i="67"/>
  <c r="AB4" i="67"/>
  <c r="Y4" i="67"/>
  <c r="X4" i="67"/>
  <c r="V4" i="67"/>
  <c r="U4" i="67"/>
  <c r="T4" i="67"/>
  <c r="S4" i="67"/>
  <c r="R4" i="67"/>
  <c r="Q4" i="67"/>
  <c r="P4" i="67"/>
  <c r="J4" i="67"/>
  <c r="D4" i="67"/>
  <c r="B4" i="67"/>
  <c r="BZ32" i="65"/>
  <c r="BY32" i="65"/>
  <c r="BX32" i="65"/>
  <c r="BW32" i="65"/>
  <c r="BV32" i="65"/>
  <c r="BU32" i="65"/>
  <c r="BT32" i="65"/>
  <c r="BS32" i="65"/>
  <c r="BR32" i="65"/>
  <c r="BQ32" i="65"/>
  <c r="BP32" i="65"/>
  <c r="BO32" i="65"/>
  <c r="BN32" i="65"/>
  <c r="BM32" i="65"/>
  <c r="BL32" i="65"/>
  <c r="BK32" i="65"/>
  <c r="BJ32" i="65"/>
  <c r="BI32" i="65"/>
  <c r="BH32" i="65"/>
  <c r="BG32" i="65"/>
  <c r="BF32" i="65"/>
  <c r="BE32" i="65"/>
  <c r="BD32" i="65"/>
  <c r="BC32" i="65"/>
  <c r="BB32" i="65"/>
  <c r="BA32" i="65"/>
  <c r="AZ32" i="65"/>
  <c r="AY32" i="65"/>
  <c r="AX32" i="65"/>
  <c r="AW32" i="65"/>
  <c r="AV32" i="65"/>
  <c r="AU32" i="65"/>
  <c r="AT32" i="65"/>
  <c r="AS32" i="65"/>
  <c r="AR32" i="65"/>
  <c r="AQ32" i="65"/>
  <c r="AP32" i="65"/>
  <c r="AO32" i="65"/>
  <c r="AN32" i="65"/>
  <c r="AM32" i="65"/>
  <c r="AL32" i="65"/>
  <c r="AK32" i="65"/>
  <c r="AJ32" i="65"/>
  <c r="AI32" i="65"/>
  <c r="AH32" i="65"/>
  <c r="AG32" i="65"/>
  <c r="AF32" i="65"/>
  <c r="AE32" i="65"/>
  <c r="AD32" i="65"/>
  <c r="AC32" i="65"/>
  <c r="AB32" i="65"/>
  <c r="AA32" i="65"/>
  <c r="Z32" i="65"/>
  <c r="Y32" i="65"/>
  <c r="X32" i="65"/>
  <c r="W32" i="65"/>
  <c r="V32" i="65"/>
  <c r="U32" i="65"/>
  <c r="T32" i="65"/>
  <c r="S32" i="65"/>
  <c r="R32" i="65"/>
  <c r="Q32" i="65"/>
  <c r="P32" i="65"/>
  <c r="BZ19" i="65"/>
  <c r="BY19" i="65"/>
  <c r="BX19" i="65"/>
  <c r="BW19" i="65"/>
  <c r="BV19" i="65"/>
  <c r="BU19" i="65"/>
  <c r="BT19" i="65"/>
  <c r="BS19" i="65"/>
  <c r="BR19" i="65"/>
  <c r="BQ19" i="65"/>
  <c r="BP19" i="65"/>
  <c r="BO19" i="65"/>
  <c r="BN19" i="65"/>
  <c r="BM19" i="65"/>
  <c r="BL19" i="65"/>
  <c r="BK19" i="65"/>
  <c r="BJ19" i="65"/>
  <c r="BI19" i="65"/>
  <c r="BH19" i="65"/>
  <c r="BG19" i="65"/>
  <c r="BF19" i="65"/>
  <c r="BE19" i="65"/>
  <c r="BD19" i="65"/>
  <c r="BC19" i="65"/>
  <c r="BB19" i="65"/>
  <c r="BA19" i="65"/>
  <c r="AZ19" i="65"/>
  <c r="AY19" i="65"/>
  <c r="AX19" i="65"/>
  <c r="AW19" i="65"/>
  <c r="AV19" i="65"/>
  <c r="AU19" i="65"/>
  <c r="AT19" i="65"/>
  <c r="AS19" i="65"/>
  <c r="AR19" i="65"/>
  <c r="AQ19" i="65"/>
  <c r="AP19" i="65"/>
  <c r="AO19" i="65"/>
  <c r="AN19" i="65"/>
  <c r="AM19" i="65"/>
  <c r="AL19" i="65"/>
  <c r="AK19" i="65"/>
  <c r="AJ19" i="65"/>
  <c r="AI19" i="65"/>
  <c r="AH19" i="65"/>
  <c r="AG19" i="65"/>
  <c r="AF19" i="65"/>
  <c r="AE19" i="65"/>
  <c r="AD19" i="65"/>
  <c r="AC19" i="65"/>
  <c r="AB19" i="65"/>
  <c r="AA19" i="65"/>
  <c r="Z19" i="65"/>
  <c r="Y19" i="65"/>
  <c r="X19" i="65"/>
  <c r="W19" i="65"/>
  <c r="V19" i="65"/>
  <c r="U19" i="65"/>
  <c r="T19" i="65"/>
  <c r="S19" i="65"/>
  <c r="R19" i="65"/>
  <c r="Q19" i="65"/>
  <c r="P19" i="65"/>
  <c r="BZ18" i="65"/>
  <c r="BY18" i="65"/>
  <c r="BX18" i="65"/>
  <c r="BW18" i="65"/>
  <c r="BV18" i="65"/>
  <c r="BU18" i="65"/>
  <c r="BT18" i="65"/>
  <c r="BS18" i="65"/>
  <c r="BR18" i="65"/>
  <c r="BQ18" i="65"/>
  <c r="BP18" i="65"/>
  <c r="BO18" i="65"/>
  <c r="BN18" i="65"/>
  <c r="BM18" i="65"/>
  <c r="BL18" i="65"/>
  <c r="BK18" i="65"/>
  <c r="BJ18" i="65"/>
  <c r="BI18" i="65"/>
  <c r="BH18" i="65"/>
  <c r="BG18" i="65"/>
  <c r="BF18" i="65"/>
  <c r="BE18" i="65"/>
  <c r="BD18" i="65"/>
  <c r="BC18" i="65"/>
  <c r="BB18" i="65"/>
  <c r="BA18" i="65"/>
  <c r="AZ18" i="65"/>
  <c r="AY18" i="65"/>
  <c r="AX18" i="65"/>
  <c r="AW18" i="65"/>
  <c r="AV18" i="65"/>
  <c r="AU18" i="65"/>
  <c r="AT18" i="65"/>
  <c r="AS18" i="65"/>
  <c r="AR18" i="65"/>
  <c r="AQ18" i="65"/>
  <c r="AP18" i="65"/>
  <c r="AO18" i="65"/>
  <c r="AN18" i="65"/>
  <c r="AM18" i="65"/>
  <c r="AL18" i="65"/>
  <c r="AK18" i="65"/>
  <c r="AJ18" i="65"/>
  <c r="AI18" i="65"/>
  <c r="AH18" i="65"/>
  <c r="AG18" i="65"/>
  <c r="AF18" i="65"/>
  <c r="AE18" i="65"/>
  <c r="AD18" i="65"/>
  <c r="AC18" i="65"/>
  <c r="AB18" i="65"/>
  <c r="AA18" i="65"/>
  <c r="Z18" i="65"/>
  <c r="Y18" i="65"/>
  <c r="X18" i="65"/>
  <c r="W18" i="65"/>
  <c r="V18" i="65"/>
  <c r="U18" i="65"/>
  <c r="T18" i="65"/>
  <c r="S18" i="65"/>
  <c r="R18" i="65"/>
  <c r="Q18" i="65"/>
  <c r="P18" i="65"/>
  <c r="BZ17" i="65"/>
  <c r="BY17" i="65"/>
  <c r="BX17" i="65"/>
  <c r="BW17" i="65"/>
  <c r="BV17" i="65"/>
  <c r="BU17" i="65"/>
  <c r="BT17" i="65"/>
  <c r="BS17" i="65"/>
  <c r="BR17" i="65"/>
  <c r="BQ17" i="65"/>
  <c r="BP17" i="65"/>
  <c r="BO17" i="65"/>
  <c r="BN17" i="65"/>
  <c r="BM17" i="65"/>
  <c r="BL17" i="65"/>
  <c r="BK17" i="65"/>
  <c r="BJ17" i="65"/>
  <c r="BI17" i="65"/>
  <c r="BH17" i="65"/>
  <c r="BG17" i="65"/>
  <c r="BF17" i="65"/>
  <c r="BE17" i="65"/>
  <c r="BD17" i="65"/>
  <c r="BC17" i="65"/>
  <c r="BB17" i="65"/>
  <c r="BA17" i="65"/>
  <c r="AZ17" i="65"/>
  <c r="AY17" i="65"/>
  <c r="AX17" i="65"/>
  <c r="AW17" i="65"/>
  <c r="AV17" i="65"/>
  <c r="AU17" i="65"/>
  <c r="AT17" i="65"/>
  <c r="AS17" i="65"/>
  <c r="AR17" i="65"/>
  <c r="AQ17" i="65"/>
  <c r="AP17" i="65"/>
  <c r="AO17" i="65"/>
  <c r="AN17" i="65"/>
  <c r="AM17" i="65"/>
  <c r="AL17" i="65"/>
  <c r="AK17" i="65"/>
  <c r="AJ17" i="65"/>
  <c r="AI17" i="65"/>
  <c r="AH17" i="65"/>
  <c r="AG17" i="65"/>
  <c r="AF17" i="65"/>
  <c r="AE17" i="65"/>
  <c r="AD17" i="65"/>
  <c r="AC17" i="65"/>
  <c r="AB17" i="65"/>
  <c r="AA17" i="65"/>
  <c r="Z17" i="65"/>
  <c r="Y17" i="65"/>
  <c r="X17" i="65"/>
  <c r="W17" i="65"/>
  <c r="V17" i="65"/>
  <c r="U17" i="65"/>
  <c r="T17" i="65"/>
  <c r="S17" i="65"/>
  <c r="R17" i="65"/>
  <c r="Q17" i="65"/>
  <c r="P17" i="65"/>
  <c r="BZ16" i="65"/>
  <c r="BY16" i="65"/>
  <c r="BX16" i="65"/>
  <c r="BW16" i="65"/>
  <c r="BV16" i="65"/>
  <c r="BU16" i="65"/>
  <c r="BT16" i="65"/>
  <c r="BS16" i="65"/>
  <c r="BR16" i="65"/>
  <c r="BQ16" i="65"/>
  <c r="BP16" i="65"/>
  <c r="BO16" i="65"/>
  <c r="BN16" i="65"/>
  <c r="BM16" i="65"/>
  <c r="BL16" i="65"/>
  <c r="BK16" i="65"/>
  <c r="BJ16" i="65"/>
  <c r="BI16" i="65"/>
  <c r="BH16" i="65"/>
  <c r="BG16" i="65"/>
  <c r="BF16" i="65"/>
  <c r="BE16" i="65"/>
  <c r="BD16" i="65"/>
  <c r="BC16" i="65"/>
  <c r="BB16" i="65"/>
  <c r="BA16" i="65"/>
  <c r="AZ16" i="65"/>
  <c r="AY16" i="65"/>
  <c r="AX16" i="65"/>
  <c r="AW16" i="65"/>
  <c r="AV16" i="65"/>
  <c r="AU16" i="65"/>
  <c r="AT16" i="65"/>
  <c r="AS16" i="65"/>
  <c r="AR16" i="65"/>
  <c r="AQ16" i="65"/>
  <c r="AP16" i="65"/>
  <c r="AO16" i="65"/>
  <c r="AN16" i="65"/>
  <c r="AM16" i="65"/>
  <c r="AL16" i="65"/>
  <c r="AK16" i="65"/>
  <c r="AJ16" i="65"/>
  <c r="AI16" i="65"/>
  <c r="AH16" i="65"/>
  <c r="AG16" i="65"/>
  <c r="AF16" i="65"/>
  <c r="AE16" i="65"/>
  <c r="AD16" i="65"/>
  <c r="AC16" i="65"/>
  <c r="AB16" i="65"/>
  <c r="AA16" i="65"/>
  <c r="Z16" i="65"/>
  <c r="Y16" i="65"/>
  <c r="X16" i="65"/>
  <c r="W16" i="65"/>
  <c r="V16" i="65"/>
  <c r="U16" i="65"/>
  <c r="T16" i="65"/>
  <c r="S16" i="65"/>
  <c r="R16" i="65"/>
  <c r="Q16" i="65"/>
  <c r="P16" i="65"/>
  <c r="BZ15" i="65"/>
  <c r="BY15" i="65"/>
  <c r="BX15" i="65"/>
  <c r="BW15" i="65"/>
  <c r="BV15" i="65"/>
  <c r="BU15" i="65"/>
  <c r="BT15" i="65"/>
  <c r="BS15" i="65"/>
  <c r="BR15" i="65"/>
  <c r="BQ15" i="65"/>
  <c r="BP15" i="65"/>
  <c r="BO15" i="65"/>
  <c r="BN15" i="65"/>
  <c r="BM15" i="65"/>
  <c r="BL15" i="65"/>
  <c r="BK15" i="65"/>
  <c r="BJ15" i="65"/>
  <c r="BI15" i="65"/>
  <c r="BH15" i="65"/>
  <c r="BG15" i="65"/>
  <c r="BF15" i="65"/>
  <c r="BE15" i="65"/>
  <c r="BD15" i="65"/>
  <c r="BC15" i="65"/>
  <c r="BB15" i="65"/>
  <c r="BA15" i="65"/>
  <c r="AZ15" i="65"/>
  <c r="AY15" i="65"/>
  <c r="AX15" i="65"/>
  <c r="AW15" i="65"/>
  <c r="AV15" i="65"/>
  <c r="AU15" i="65"/>
  <c r="AT15" i="65"/>
  <c r="AS15" i="65"/>
  <c r="AR15" i="65"/>
  <c r="AQ15" i="65"/>
  <c r="AP15" i="65"/>
  <c r="AO15" i="65"/>
  <c r="AN15" i="65"/>
  <c r="AM15" i="65"/>
  <c r="AL15" i="65"/>
  <c r="AK15" i="65"/>
  <c r="AJ15" i="65"/>
  <c r="AI15" i="65"/>
  <c r="AH15" i="65"/>
  <c r="AG15" i="65"/>
  <c r="AF15" i="65"/>
  <c r="AE15" i="65"/>
  <c r="AD15" i="65"/>
  <c r="AC15" i="65"/>
  <c r="AB15" i="65"/>
  <c r="AA15" i="65"/>
  <c r="Z15" i="65"/>
  <c r="Y15" i="65"/>
  <c r="X15" i="65"/>
  <c r="W15" i="65"/>
  <c r="V15" i="65"/>
  <c r="U15" i="65"/>
  <c r="T15" i="65"/>
  <c r="S15" i="65"/>
  <c r="R15" i="65"/>
  <c r="Q15" i="65"/>
  <c r="P15" i="65"/>
  <c r="BZ14" i="65"/>
  <c r="BY14" i="65"/>
  <c r="BX14" i="65"/>
  <c r="BW14" i="65"/>
  <c r="BV14" i="65"/>
  <c r="BU14" i="65"/>
  <c r="BT14" i="65"/>
  <c r="BS14" i="65"/>
  <c r="BR14" i="65"/>
  <c r="BQ14" i="65"/>
  <c r="BP14" i="65"/>
  <c r="BO14" i="65"/>
  <c r="BN14" i="65"/>
  <c r="BM14" i="65"/>
  <c r="BL14" i="65"/>
  <c r="BK14" i="65"/>
  <c r="BJ14" i="65"/>
  <c r="BI14" i="65"/>
  <c r="BH14" i="65"/>
  <c r="BG14" i="65"/>
  <c r="BF14" i="65"/>
  <c r="BE14" i="65"/>
  <c r="BD14" i="65"/>
  <c r="BC14" i="65"/>
  <c r="BB14" i="65"/>
  <c r="BA14" i="65"/>
  <c r="AZ14" i="65"/>
  <c r="AY14" i="65"/>
  <c r="AX14" i="65"/>
  <c r="AW14" i="65"/>
  <c r="AV14" i="65"/>
  <c r="AU14" i="65"/>
  <c r="AT14" i="65"/>
  <c r="AS14" i="65"/>
  <c r="AR14" i="65"/>
  <c r="AQ14" i="65"/>
  <c r="AP14" i="65"/>
  <c r="AO14" i="65"/>
  <c r="AN14" i="65"/>
  <c r="AM14" i="65"/>
  <c r="AL14" i="65"/>
  <c r="AK14" i="65"/>
  <c r="AJ14" i="65"/>
  <c r="AI14" i="65"/>
  <c r="AH14" i="65"/>
  <c r="AG14" i="65"/>
  <c r="AF14" i="65"/>
  <c r="AE14" i="65"/>
  <c r="AD14" i="65"/>
  <c r="AC14" i="65"/>
  <c r="AB14" i="65"/>
  <c r="AA14" i="65"/>
  <c r="Z14" i="65"/>
  <c r="Y14" i="65"/>
  <c r="X14" i="65"/>
  <c r="W14" i="65"/>
  <c r="V14" i="65"/>
  <c r="U14" i="65"/>
  <c r="T14" i="65"/>
  <c r="S14" i="65"/>
  <c r="R14" i="65"/>
  <c r="Q14" i="65"/>
  <c r="P14" i="65"/>
  <c r="BZ13" i="65"/>
  <c r="BY13" i="65"/>
  <c r="BX13" i="65"/>
  <c r="BW13" i="65"/>
  <c r="BV13" i="65"/>
  <c r="BU13" i="65"/>
  <c r="BT13" i="65"/>
  <c r="BS13" i="65"/>
  <c r="BR13" i="65"/>
  <c r="BQ13" i="65"/>
  <c r="BP13" i="65"/>
  <c r="BO13" i="65"/>
  <c r="BN13" i="65"/>
  <c r="BM13" i="65"/>
  <c r="BL13" i="65"/>
  <c r="BK13" i="65"/>
  <c r="BJ13" i="65"/>
  <c r="BI13" i="65"/>
  <c r="BH13" i="65"/>
  <c r="BG13" i="65"/>
  <c r="BF13" i="65"/>
  <c r="BE13" i="65"/>
  <c r="BD13" i="65"/>
  <c r="BC13" i="65"/>
  <c r="BB13" i="65"/>
  <c r="BA13" i="65"/>
  <c r="AZ13" i="65"/>
  <c r="AY13" i="65"/>
  <c r="AX13" i="65"/>
  <c r="AW13" i="65"/>
  <c r="AV13" i="65"/>
  <c r="AU13" i="65"/>
  <c r="AT13" i="65"/>
  <c r="AS13" i="65"/>
  <c r="AR13" i="65"/>
  <c r="AQ13" i="65"/>
  <c r="AP13" i="65"/>
  <c r="AO13" i="65"/>
  <c r="AN13" i="65"/>
  <c r="AM13" i="65"/>
  <c r="AL13" i="65"/>
  <c r="AK13" i="65"/>
  <c r="AJ13" i="65"/>
  <c r="AI13" i="65"/>
  <c r="AH13" i="65"/>
  <c r="AG13" i="65"/>
  <c r="AF13" i="65"/>
  <c r="AE13" i="65"/>
  <c r="AD13" i="65"/>
  <c r="AC13" i="65"/>
  <c r="AB13" i="65"/>
  <c r="AA13" i="65"/>
  <c r="Z13" i="65"/>
  <c r="Y13" i="65"/>
  <c r="X13" i="65"/>
  <c r="W13" i="65"/>
  <c r="V13" i="65"/>
  <c r="U13" i="65"/>
  <c r="T13" i="65"/>
  <c r="S13" i="65"/>
  <c r="R13" i="65"/>
  <c r="Q13" i="65"/>
  <c r="P13" i="65"/>
  <c r="BZ12" i="65"/>
  <c r="BY12" i="65"/>
  <c r="BX12" i="65"/>
  <c r="BW12" i="65"/>
  <c r="BV12" i="65"/>
  <c r="BU12" i="65"/>
  <c r="BT12" i="65"/>
  <c r="BS12" i="65"/>
  <c r="BR12" i="65"/>
  <c r="BQ12" i="65"/>
  <c r="BP12" i="65"/>
  <c r="BO12" i="65"/>
  <c r="BN12" i="65"/>
  <c r="BM12" i="65"/>
  <c r="BL12" i="65"/>
  <c r="BK12" i="65"/>
  <c r="BJ12" i="65"/>
  <c r="BI12" i="65"/>
  <c r="BH12" i="65"/>
  <c r="BG12" i="65"/>
  <c r="BF12" i="65"/>
  <c r="BE12" i="65"/>
  <c r="BD12" i="65"/>
  <c r="BC12" i="65"/>
  <c r="BB12" i="65"/>
  <c r="BA12" i="65"/>
  <c r="AZ12" i="65"/>
  <c r="AY12" i="65"/>
  <c r="AX12" i="65"/>
  <c r="AW12" i="65"/>
  <c r="AV12" i="65"/>
  <c r="AU12" i="65"/>
  <c r="AT12" i="65"/>
  <c r="AS12" i="65"/>
  <c r="AR12" i="65"/>
  <c r="AQ12" i="65"/>
  <c r="AP12" i="65"/>
  <c r="AO12" i="65"/>
  <c r="AN12" i="65"/>
  <c r="AM12" i="65"/>
  <c r="AL12" i="65"/>
  <c r="AK12" i="65"/>
  <c r="AJ12" i="65"/>
  <c r="AI12" i="65"/>
  <c r="AH12" i="65"/>
  <c r="AG12" i="65"/>
  <c r="AF12" i="65"/>
  <c r="AE12" i="65"/>
  <c r="AD12" i="65"/>
  <c r="AC12" i="65"/>
  <c r="AB12" i="65"/>
  <c r="AA12" i="65"/>
  <c r="Z12" i="65"/>
  <c r="Y12" i="65"/>
  <c r="X12" i="65"/>
  <c r="W12" i="65"/>
  <c r="V12" i="65"/>
  <c r="U12" i="65"/>
  <c r="T12" i="65"/>
  <c r="S12" i="65"/>
  <c r="R12" i="65"/>
  <c r="Q12" i="65"/>
  <c r="P12" i="65"/>
  <c r="BZ11" i="65"/>
  <c r="BY11" i="65"/>
  <c r="BX11" i="65"/>
  <c r="BW11" i="65"/>
  <c r="BV11" i="65"/>
  <c r="BU11" i="65"/>
  <c r="BT11" i="65"/>
  <c r="BS11" i="65"/>
  <c r="BR11" i="65"/>
  <c r="BQ11" i="65"/>
  <c r="BP11" i="65"/>
  <c r="BO11" i="65"/>
  <c r="BN11" i="65"/>
  <c r="BM11" i="65"/>
  <c r="BL11" i="65"/>
  <c r="BK11" i="65"/>
  <c r="BJ11" i="65"/>
  <c r="BI11" i="65"/>
  <c r="BH11" i="65"/>
  <c r="BG11" i="65"/>
  <c r="BF11" i="65"/>
  <c r="BE11" i="65"/>
  <c r="BD11" i="65"/>
  <c r="BC11" i="65"/>
  <c r="BB11" i="65"/>
  <c r="BA11" i="65"/>
  <c r="AZ11" i="65"/>
  <c r="AY11" i="65"/>
  <c r="AX11" i="65"/>
  <c r="AW11" i="65"/>
  <c r="AV11" i="65"/>
  <c r="AU11" i="65"/>
  <c r="AT11" i="65"/>
  <c r="AS11" i="65"/>
  <c r="AR11" i="65"/>
  <c r="AQ11" i="65"/>
  <c r="AP11" i="65"/>
  <c r="AO11" i="65"/>
  <c r="AN11" i="65"/>
  <c r="AM11" i="65"/>
  <c r="AL11" i="65"/>
  <c r="AK11" i="65"/>
  <c r="AJ11" i="65"/>
  <c r="AI11" i="65"/>
  <c r="AH11" i="65"/>
  <c r="AG11" i="65"/>
  <c r="AF11" i="65"/>
  <c r="AE11" i="65"/>
  <c r="AD11" i="65"/>
  <c r="AC11" i="65"/>
  <c r="AB11" i="65"/>
  <c r="AA11" i="65"/>
  <c r="Z11" i="65"/>
  <c r="Y11" i="65"/>
  <c r="X11" i="65"/>
  <c r="W11" i="65"/>
  <c r="V11" i="65"/>
  <c r="U11" i="65"/>
  <c r="T11" i="65"/>
  <c r="S11" i="65"/>
  <c r="R11" i="65"/>
  <c r="Q11" i="65"/>
  <c r="P11" i="65"/>
  <c r="BZ10" i="65"/>
  <c r="BY10" i="65"/>
  <c r="BX10" i="65"/>
  <c r="BW10" i="65"/>
  <c r="BV10" i="65"/>
  <c r="BU10" i="65"/>
  <c r="BT10" i="65"/>
  <c r="BS10" i="65"/>
  <c r="BR10" i="65"/>
  <c r="BQ10" i="65"/>
  <c r="BP10" i="65"/>
  <c r="BO10" i="65"/>
  <c r="BN10" i="65"/>
  <c r="BM10" i="65"/>
  <c r="BL10" i="65"/>
  <c r="BK10" i="65"/>
  <c r="BJ10" i="65"/>
  <c r="BI10" i="65"/>
  <c r="BH10" i="65"/>
  <c r="BG10" i="65"/>
  <c r="BF10" i="65"/>
  <c r="BE10" i="65"/>
  <c r="BD10" i="65"/>
  <c r="BC10" i="65"/>
  <c r="BB10" i="65"/>
  <c r="BA10" i="65"/>
  <c r="AZ10" i="65"/>
  <c r="AY10" i="65"/>
  <c r="AX10" i="65"/>
  <c r="AW10" i="65"/>
  <c r="AV10" i="65"/>
  <c r="AU10" i="65"/>
  <c r="AT10" i="65"/>
  <c r="AS10" i="65"/>
  <c r="AR10" i="65"/>
  <c r="AQ10" i="65"/>
  <c r="AP10" i="65"/>
  <c r="AO10" i="65"/>
  <c r="AN10" i="65"/>
  <c r="AM10" i="65"/>
  <c r="AL10" i="65"/>
  <c r="AK10" i="65"/>
  <c r="AJ10" i="65"/>
  <c r="AI10" i="65"/>
  <c r="AH10" i="65"/>
  <c r="AG10" i="65"/>
  <c r="AF10" i="65"/>
  <c r="AE10" i="65"/>
  <c r="AD10" i="65"/>
  <c r="AC10" i="65"/>
  <c r="AB10" i="65"/>
  <c r="AA10" i="65"/>
  <c r="Z10" i="65"/>
  <c r="Y10" i="65"/>
  <c r="X10" i="65"/>
  <c r="W10" i="65"/>
  <c r="V10" i="65"/>
  <c r="U10" i="65"/>
  <c r="T10" i="65"/>
  <c r="S10" i="65"/>
  <c r="R10" i="65"/>
  <c r="Q10" i="65"/>
  <c r="P10" i="65"/>
  <c r="BZ9" i="65"/>
  <c r="BY9" i="65"/>
  <c r="BX9" i="65"/>
  <c r="BW9" i="65"/>
  <c r="BV9" i="65"/>
  <c r="BU9" i="65"/>
  <c r="BT9" i="65"/>
  <c r="BS9" i="65"/>
  <c r="BR9" i="65"/>
  <c r="BQ9" i="65"/>
  <c r="BP9" i="65"/>
  <c r="BO9" i="65"/>
  <c r="BN9" i="65"/>
  <c r="BM9" i="65"/>
  <c r="BL9" i="65"/>
  <c r="BK9" i="65"/>
  <c r="BJ9" i="65"/>
  <c r="BI9" i="65"/>
  <c r="BH9" i="65"/>
  <c r="BG9" i="65"/>
  <c r="BF9" i="65"/>
  <c r="BE9" i="65"/>
  <c r="BD9" i="65"/>
  <c r="BC9" i="65"/>
  <c r="BB9" i="65"/>
  <c r="BA9" i="65"/>
  <c r="AZ9" i="65"/>
  <c r="AY9" i="65"/>
  <c r="AX9" i="65"/>
  <c r="AW9" i="65"/>
  <c r="AV9" i="65"/>
  <c r="AU9" i="65"/>
  <c r="AT9" i="65"/>
  <c r="AS9" i="65"/>
  <c r="AR9" i="65"/>
  <c r="AQ9" i="65"/>
  <c r="AP9" i="65"/>
  <c r="AO9" i="65"/>
  <c r="AN9" i="65"/>
  <c r="AM9" i="65"/>
  <c r="AL9" i="65"/>
  <c r="AK9" i="65"/>
  <c r="AJ9" i="65"/>
  <c r="AI9" i="65"/>
  <c r="AH9" i="65"/>
  <c r="AG9" i="65"/>
  <c r="AF9" i="65"/>
  <c r="AE9" i="65"/>
  <c r="AD9" i="65"/>
  <c r="AC9" i="65"/>
  <c r="AB9" i="65"/>
  <c r="AA9" i="65"/>
  <c r="Z9" i="65"/>
  <c r="Y9" i="65"/>
  <c r="X9" i="65"/>
  <c r="W9" i="65"/>
  <c r="V9" i="65"/>
  <c r="U9" i="65"/>
  <c r="T9" i="65"/>
  <c r="S9" i="65"/>
  <c r="R9" i="65"/>
  <c r="Q9" i="65"/>
  <c r="P9" i="65"/>
  <c r="BZ8" i="65"/>
  <c r="BY8" i="65"/>
  <c r="BX8" i="65"/>
  <c r="BW8" i="65"/>
  <c r="BV8" i="65"/>
  <c r="BU8" i="65"/>
  <c r="BT8" i="65"/>
  <c r="BS8" i="65"/>
  <c r="BR8" i="65"/>
  <c r="BQ8" i="65"/>
  <c r="BP8" i="65"/>
  <c r="BO8" i="65"/>
  <c r="BN8" i="65"/>
  <c r="BM8" i="65"/>
  <c r="BL8" i="65"/>
  <c r="BK8" i="65"/>
  <c r="BJ8" i="65"/>
  <c r="BI8" i="65"/>
  <c r="BH8" i="65"/>
  <c r="BG8" i="65"/>
  <c r="BF8" i="65"/>
  <c r="BE8" i="65"/>
  <c r="BD8" i="65"/>
  <c r="BC8" i="65"/>
  <c r="BB8" i="65"/>
  <c r="BA8" i="65"/>
  <c r="AZ8" i="65"/>
  <c r="AY8" i="65"/>
  <c r="AX8" i="65"/>
  <c r="AW8" i="65"/>
  <c r="AV8" i="65"/>
  <c r="AU8" i="65"/>
  <c r="AT8" i="65"/>
  <c r="AS8" i="65"/>
  <c r="AR8" i="65"/>
  <c r="AQ8" i="65"/>
  <c r="AP8" i="65"/>
  <c r="AO8" i="65"/>
  <c r="AN8" i="65"/>
  <c r="AM8" i="65"/>
  <c r="AL8" i="65"/>
  <c r="AK8" i="65"/>
  <c r="AJ8" i="65"/>
  <c r="AI8" i="65"/>
  <c r="AH8" i="65"/>
  <c r="AG8" i="65"/>
  <c r="AF8" i="65"/>
  <c r="AE8" i="65"/>
  <c r="AD8" i="65"/>
  <c r="AC8" i="65"/>
  <c r="AB8" i="65"/>
  <c r="AA8" i="65"/>
  <c r="Z8" i="65"/>
  <c r="Y8" i="65"/>
  <c r="X8" i="65"/>
  <c r="W8" i="65"/>
  <c r="V8" i="65"/>
  <c r="U8" i="65"/>
  <c r="T8" i="65"/>
  <c r="S8" i="65"/>
  <c r="R8" i="65"/>
  <c r="Q8" i="65"/>
  <c r="P8" i="65"/>
  <c r="BZ7" i="65"/>
  <c r="BY7" i="65"/>
  <c r="BX7" i="65"/>
  <c r="BW7" i="65"/>
  <c r="BV7" i="65"/>
  <c r="BU7" i="65"/>
  <c r="BT7" i="65"/>
  <c r="BS7" i="65"/>
  <c r="BR7" i="65"/>
  <c r="BQ7" i="65"/>
  <c r="BP7" i="65"/>
  <c r="BO7" i="65"/>
  <c r="BN7" i="65"/>
  <c r="BM7" i="65"/>
  <c r="BL7" i="65"/>
  <c r="BK7" i="65"/>
  <c r="BJ7" i="65"/>
  <c r="BI7" i="65"/>
  <c r="BH7" i="65"/>
  <c r="BG7" i="65"/>
  <c r="BF7" i="65"/>
  <c r="BE7" i="65"/>
  <c r="BD7" i="65"/>
  <c r="BC7" i="65"/>
  <c r="BB7" i="65"/>
  <c r="BA7" i="65"/>
  <c r="AZ7" i="65"/>
  <c r="AY7" i="65"/>
  <c r="AX7" i="65"/>
  <c r="AW7" i="65"/>
  <c r="AV7" i="65"/>
  <c r="AU7" i="65"/>
  <c r="AT7" i="65"/>
  <c r="AS7" i="65"/>
  <c r="AR7" i="65"/>
  <c r="AQ7" i="65"/>
  <c r="AP7" i="65"/>
  <c r="AO7" i="65"/>
  <c r="AN7" i="65"/>
  <c r="AM7" i="65"/>
  <c r="AL7" i="65"/>
  <c r="AK7" i="65"/>
  <c r="AJ7" i="65"/>
  <c r="AI7" i="65"/>
  <c r="AH7" i="65"/>
  <c r="AG7" i="65"/>
  <c r="AF7" i="65"/>
  <c r="AE7" i="65"/>
  <c r="AD7" i="65"/>
  <c r="AC7" i="65"/>
  <c r="AB7" i="65"/>
  <c r="AA7" i="65"/>
  <c r="Z7" i="65"/>
  <c r="Y7" i="65"/>
  <c r="X7" i="65"/>
  <c r="W7" i="65"/>
  <c r="V7" i="65"/>
  <c r="U7" i="65"/>
  <c r="T7" i="65"/>
  <c r="S7" i="65"/>
  <c r="R7" i="65"/>
  <c r="Q7" i="65"/>
  <c r="P7" i="65"/>
  <c r="BZ6" i="65"/>
  <c r="BY6" i="65"/>
  <c r="BX6" i="65"/>
  <c r="BW6" i="65"/>
  <c r="BV6" i="65"/>
  <c r="BU6" i="65"/>
  <c r="BT6" i="65"/>
  <c r="BS6" i="65"/>
  <c r="BR6" i="65"/>
  <c r="BQ6" i="65"/>
  <c r="BP6" i="65"/>
  <c r="BO6" i="65"/>
  <c r="BN6" i="65"/>
  <c r="BM6" i="65"/>
  <c r="BL6" i="65"/>
  <c r="BK6" i="65"/>
  <c r="BJ6" i="65"/>
  <c r="BI6" i="65"/>
  <c r="BH6" i="65"/>
  <c r="BG6" i="65"/>
  <c r="BF6" i="65"/>
  <c r="BE6" i="65"/>
  <c r="BD6" i="65"/>
  <c r="BC6" i="65"/>
  <c r="BB6" i="65"/>
  <c r="BA6" i="65"/>
  <c r="AZ6" i="65"/>
  <c r="AY6" i="65"/>
  <c r="AX6" i="65"/>
  <c r="AW6" i="65"/>
  <c r="AV6" i="65"/>
  <c r="AU6" i="65"/>
  <c r="AT6" i="65"/>
  <c r="AS6" i="65"/>
  <c r="AR6" i="65"/>
  <c r="AQ6" i="65"/>
  <c r="AP6" i="65"/>
  <c r="AO6" i="65"/>
  <c r="AN6" i="65"/>
  <c r="AM6" i="65"/>
  <c r="AL6" i="65"/>
  <c r="AK6" i="65"/>
  <c r="AJ6" i="65"/>
  <c r="AI6" i="65"/>
  <c r="AH6" i="65"/>
  <c r="AG6" i="65"/>
  <c r="AF6" i="65"/>
  <c r="AE6" i="65"/>
  <c r="AD6" i="65"/>
  <c r="AC6" i="65"/>
  <c r="AB6" i="65"/>
  <c r="AA6" i="65"/>
  <c r="Z6" i="65"/>
  <c r="Y6" i="65"/>
  <c r="X6" i="65"/>
  <c r="W6" i="65"/>
  <c r="V6" i="65"/>
  <c r="U6" i="65"/>
  <c r="T6" i="65"/>
  <c r="S6" i="65"/>
  <c r="R6" i="65"/>
  <c r="Q6" i="65"/>
  <c r="P6" i="65"/>
  <c r="BZ5" i="65"/>
  <c r="BY5" i="65"/>
  <c r="BX5" i="65"/>
  <c r="BW5" i="65"/>
  <c r="BV5" i="65"/>
  <c r="BU5" i="65"/>
  <c r="BT5" i="65"/>
  <c r="BS5" i="65"/>
  <c r="BR5" i="65"/>
  <c r="BQ5" i="65"/>
  <c r="BP5" i="65"/>
  <c r="BO5" i="65"/>
  <c r="BN5" i="65"/>
  <c r="BM5" i="65"/>
  <c r="BL5" i="65"/>
  <c r="BK5" i="65"/>
  <c r="BJ5" i="65"/>
  <c r="BI5" i="65"/>
  <c r="BH5" i="65"/>
  <c r="BG5" i="65"/>
  <c r="BF5" i="65"/>
  <c r="BE5" i="65"/>
  <c r="BD5" i="65"/>
  <c r="BC5" i="65"/>
  <c r="BB5" i="65"/>
  <c r="BA5" i="65"/>
  <c r="AZ5" i="65"/>
  <c r="AY5" i="65"/>
  <c r="AX5" i="65"/>
  <c r="AW5" i="65"/>
  <c r="AV5" i="65"/>
  <c r="AU5" i="65"/>
  <c r="AT5" i="65"/>
  <c r="AS5" i="65"/>
  <c r="AR5" i="65"/>
  <c r="AQ5" i="65"/>
  <c r="AP5" i="65"/>
  <c r="AO5" i="65"/>
  <c r="AN5" i="65"/>
  <c r="AM5" i="65"/>
  <c r="AL5" i="65"/>
  <c r="AK5" i="65"/>
  <c r="AJ5" i="65"/>
  <c r="AI5" i="65"/>
  <c r="AH5" i="65"/>
  <c r="AG5" i="65"/>
  <c r="AF5" i="65"/>
  <c r="AE5" i="65"/>
  <c r="AD5" i="65"/>
  <c r="AC5" i="65"/>
  <c r="AB5" i="65"/>
  <c r="AA5" i="65"/>
  <c r="Z5" i="65"/>
  <c r="Y5" i="65"/>
  <c r="X5" i="65"/>
  <c r="W5" i="65"/>
  <c r="V5" i="65"/>
  <c r="U5" i="65"/>
  <c r="T5" i="65"/>
  <c r="S5" i="65"/>
  <c r="R5" i="65"/>
  <c r="Q5" i="65"/>
  <c r="P5" i="65"/>
  <c r="BX4" i="65"/>
  <c r="J12" i="65"/>
  <c r="J13" i="65"/>
  <c r="J14" i="65"/>
  <c r="J15" i="65"/>
  <c r="J16" i="65"/>
  <c r="J17" i="65"/>
  <c r="J18" i="65"/>
  <c r="J19" i="65"/>
  <c r="B5" i="65"/>
  <c r="B6" i="65"/>
  <c r="B7" i="65"/>
  <c r="B8" i="65"/>
  <c r="B9" i="65"/>
  <c r="B10" i="65"/>
  <c r="B11" i="65"/>
  <c r="B12" i="65"/>
  <c r="B13" i="65"/>
  <c r="B14" i="65"/>
  <c r="B15" i="65"/>
  <c r="B16" i="65"/>
  <c r="B17" i="65"/>
  <c r="B18" i="65"/>
  <c r="B19" i="65"/>
  <c r="D4" i="65"/>
  <c r="BZ38" i="65"/>
  <c r="BY38" i="65"/>
  <c r="BX38" i="65"/>
  <c r="BW38" i="65"/>
  <c r="BV38" i="65"/>
  <c r="BU38" i="65"/>
  <c r="BT38" i="65"/>
  <c r="BS38" i="65"/>
  <c r="BR38" i="65"/>
  <c r="BQ38" i="65"/>
  <c r="BP38" i="65"/>
  <c r="BO38" i="65"/>
  <c r="BN38" i="65"/>
  <c r="BM38" i="65"/>
  <c r="BL38" i="65"/>
  <c r="BK38" i="65"/>
  <c r="BJ38" i="65"/>
  <c r="BI38" i="65"/>
  <c r="BH38" i="65"/>
  <c r="BG38" i="65"/>
  <c r="BF38" i="65"/>
  <c r="BE38" i="65"/>
  <c r="BD38" i="65"/>
  <c r="BC38" i="65"/>
  <c r="BB38" i="65"/>
  <c r="BA38" i="65"/>
  <c r="AZ38" i="65"/>
  <c r="AY38" i="65"/>
  <c r="AX38" i="65"/>
  <c r="AW38" i="65"/>
  <c r="AV38" i="65"/>
  <c r="AU38" i="65"/>
  <c r="AT38" i="65"/>
  <c r="AS38" i="65"/>
  <c r="AR38" i="65"/>
  <c r="AQ38" i="65"/>
  <c r="AP38" i="65"/>
  <c r="AO38" i="65"/>
  <c r="AN38" i="65"/>
  <c r="AM38" i="65"/>
  <c r="AL38" i="65"/>
  <c r="AK38" i="65"/>
  <c r="AJ38" i="65"/>
  <c r="AI38" i="65"/>
  <c r="AH38" i="65"/>
  <c r="AG38" i="65"/>
  <c r="AF38" i="65"/>
  <c r="AE38" i="65"/>
  <c r="AD38" i="65"/>
  <c r="AC38" i="65"/>
  <c r="AB38" i="65"/>
  <c r="AA38" i="65"/>
  <c r="Z38" i="65"/>
  <c r="Y38" i="65"/>
  <c r="X38" i="65"/>
  <c r="W38" i="65"/>
  <c r="V38" i="65"/>
  <c r="U38" i="65"/>
  <c r="T38" i="65"/>
  <c r="S38" i="65"/>
  <c r="R38" i="65"/>
  <c r="Q38" i="65"/>
  <c r="P38" i="65"/>
  <c r="F38" i="65"/>
  <c r="BZ37" i="65"/>
  <c r="BY37" i="65"/>
  <c r="BX37" i="65"/>
  <c r="BW37" i="65"/>
  <c r="BV37" i="65"/>
  <c r="BU37" i="65"/>
  <c r="BT37" i="65"/>
  <c r="BS37" i="65"/>
  <c r="BR37" i="65"/>
  <c r="BQ37" i="65"/>
  <c r="BP37" i="65"/>
  <c r="BO37" i="65"/>
  <c r="BN37" i="65"/>
  <c r="BM37" i="65"/>
  <c r="BL37" i="65"/>
  <c r="BK37" i="65"/>
  <c r="BJ37" i="65"/>
  <c r="BI37" i="65"/>
  <c r="BH37" i="65"/>
  <c r="BG37" i="65"/>
  <c r="BF37" i="65"/>
  <c r="BE37" i="65"/>
  <c r="BD37" i="65"/>
  <c r="BC37" i="65"/>
  <c r="BB37" i="65"/>
  <c r="BA37" i="65"/>
  <c r="AZ37" i="65"/>
  <c r="AY37" i="65"/>
  <c r="AX37" i="65"/>
  <c r="AW37" i="65"/>
  <c r="AV37" i="65"/>
  <c r="AU37" i="65"/>
  <c r="AT37" i="65"/>
  <c r="AS37" i="65"/>
  <c r="AR37" i="65"/>
  <c r="AQ37" i="65"/>
  <c r="AP37" i="65"/>
  <c r="AO37" i="65"/>
  <c r="AN37" i="65"/>
  <c r="AM37" i="65"/>
  <c r="AL37" i="65"/>
  <c r="AK37" i="65"/>
  <c r="AJ37" i="65"/>
  <c r="AI37" i="65"/>
  <c r="AH37" i="65"/>
  <c r="AG37" i="65"/>
  <c r="AF37" i="65"/>
  <c r="AE37" i="65"/>
  <c r="AD37" i="65"/>
  <c r="AC37" i="65"/>
  <c r="AB37" i="65"/>
  <c r="AA37" i="65"/>
  <c r="Z37" i="65"/>
  <c r="Y37" i="65"/>
  <c r="X37" i="65"/>
  <c r="W37" i="65"/>
  <c r="V37" i="65"/>
  <c r="U37" i="65"/>
  <c r="T37" i="65"/>
  <c r="S37" i="65"/>
  <c r="R37" i="65"/>
  <c r="Q37" i="65"/>
  <c r="P37" i="65"/>
  <c r="F37" i="65"/>
  <c r="BZ36" i="65"/>
  <c r="BY36" i="65"/>
  <c r="BX36" i="65"/>
  <c r="BW36" i="65"/>
  <c r="BV36" i="65"/>
  <c r="BU36" i="65"/>
  <c r="BT36" i="65"/>
  <c r="BS36" i="65"/>
  <c r="BR36" i="65"/>
  <c r="BQ36" i="65"/>
  <c r="BP36" i="65"/>
  <c r="BO36" i="65"/>
  <c r="BN36" i="65"/>
  <c r="BM36" i="65"/>
  <c r="BL36" i="65"/>
  <c r="BK36" i="65"/>
  <c r="BJ36" i="65"/>
  <c r="BI36" i="65"/>
  <c r="BH36" i="65"/>
  <c r="BG36" i="65"/>
  <c r="BF36" i="65"/>
  <c r="BE36" i="65"/>
  <c r="BD36" i="65"/>
  <c r="BC36" i="65"/>
  <c r="BB36" i="65"/>
  <c r="BA36" i="65"/>
  <c r="AZ36" i="65"/>
  <c r="AY36" i="65"/>
  <c r="AX36" i="65"/>
  <c r="AW36" i="65"/>
  <c r="AV36" i="65"/>
  <c r="AU36" i="65"/>
  <c r="AT36" i="65"/>
  <c r="AS36" i="65"/>
  <c r="AR36" i="65"/>
  <c r="AQ36" i="65"/>
  <c r="AP36" i="65"/>
  <c r="AO36" i="65"/>
  <c r="AN36" i="65"/>
  <c r="AM36" i="65"/>
  <c r="AL36" i="65"/>
  <c r="AK36" i="65"/>
  <c r="AJ36" i="65"/>
  <c r="AI36" i="65"/>
  <c r="AH36" i="65"/>
  <c r="AG36" i="65"/>
  <c r="AF36" i="65"/>
  <c r="AE36" i="65"/>
  <c r="AD36" i="65"/>
  <c r="AC36" i="65"/>
  <c r="AB36" i="65"/>
  <c r="AA36" i="65"/>
  <c r="Z36" i="65"/>
  <c r="Y36" i="65"/>
  <c r="X36" i="65"/>
  <c r="W36" i="65"/>
  <c r="V36" i="65"/>
  <c r="U36" i="65"/>
  <c r="T36" i="65"/>
  <c r="S36" i="65"/>
  <c r="R36" i="65"/>
  <c r="Q36" i="65"/>
  <c r="P36" i="65"/>
  <c r="F36" i="65"/>
  <c r="BZ35" i="65"/>
  <c r="BY35" i="65"/>
  <c r="BX35" i="65"/>
  <c r="BW35" i="65"/>
  <c r="BV35" i="65"/>
  <c r="BU35" i="65"/>
  <c r="BT35" i="65"/>
  <c r="BS35" i="65"/>
  <c r="BR35" i="65"/>
  <c r="BQ35" i="65"/>
  <c r="BP35" i="65"/>
  <c r="BO35" i="65"/>
  <c r="BN35" i="65"/>
  <c r="BM35" i="65"/>
  <c r="BL35" i="65"/>
  <c r="BK35" i="65"/>
  <c r="BJ35" i="65"/>
  <c r="BI35" i="65"/>
  <c r="BH35" i="65"/>
  <c r="BG35" i="65"/>
  <c r="BF35" i="65"/>
  <c r="BE35" i="65"/>
  <c r="BD35" i="65"/>
  <c r="BC35" i="65"/>
  <c r="BB35" i="65"/>
  <c r="BA35" i="65"/>
  <c r="AZ35" i="65"/>
  <c r="AY35" i="65"/>
  <c r="AX35" i="65"/>
  <c r="AW35" i="65"/>
  <c r="AV35" i="65"/>
  <c r="AU35" i="65"/>
  <c r="AT35" i="65"/>
  <c r="AS35" i="65"/>
  <c r="AR35" i="65"/>
  <c r="AQ35" i="65"/>
  <c r="AP35" i="65"/>
  <c r="AO35" i="65"/>
  <c r="AN35" i="65"/>
  <c r="AM35" i="65"/>
  <c r="AL35" i="65"/>
  <c r="AK35" i="65"/>
  <c r="AJ35" i="65"/>
  <c r="AI35" i="65"/>
  <c r="AH35" i="65"/>
  <c r="AG35" i="65"/>
  <c r="AF35" i="65"/>
  <c r="AE35" i="65"/>
  <c r="AD35" i="65"/>
  <c r="AC35" i="65"/>
  <c r="AB35" i="65"/>
  <c r="AA35" i="65"/>
  <c r="Z35" i="65"/>
  <c r="Y35" i="65"/>
  <c r="X35" i="65"/>
  <c r="W35" i="65"/>
  <c r="V35" i="65"/>
  <c r="U35" i="65"/>
  <c r="T35" i="65"/>
  <c r="S35" i="65"/>
  <c r="R35" i="65"/>
  <c r="Q35" i="65"/>
  <c r="P35" i="65"/>
  <c r="F35" i="65"/>
  <c r="BZ34" i="65"/>
  <c r="BY34" i="65"/>
  <c r="BX34" i="65"/>
  <c r="BW34" i="65"/>
  <c r="BV34" i="65"/>
  <c r="BU34" i="65"/>
  <c r="BT34" i="65"/>
  <c r="BS34" i="65"/>
  <c r="BR34" i="65"/>
  <c r="BQ34" i="65"/>
  <c r="BP34" i="65"/>
  <c r="BO34" i="65"/>
  <c r="BN34" i="65"/>
  <c r="BM34" i="65"/>
  <c r="BL34" i="65"/>
  <c r="BK34" i="65"/>
  <c r="BJ34" i="65"/>
  <c r="BI34" i="65"/>
  <c r="BH34" i="65"/>
  <c r="BG34" i="65"/>
  <c r="BF34" i="65"/>
  <c r="BE34" i="65"/>
  <c r="BD34" i="65"/>
  <c r="BC34" i="65"/>
  <c r="BB34" i="65"/>
  <c r="BA34" i="65"/>
  <c r="AZ34" i="65"/>
  <c r="AY34" i="65"/>
  <c r="AX34" i="65"/>
  <c r="AW34" i="65"/>
  <c r="AV34" i="65"/>
  <c r="AU34" i="65"/>
  <c r="AT34" i="65"/>
  <c r="AS34" i="65"/>
  <c r="AR34" i="65"/>
  <c r="AQ34" i="65"/>
  <c r="AP34" i="65"/>
  <c r="AO34" i="65"/>
  <c r="AN34" i="65"/>
  <c r="AM34" i="65"/>
  <c r="AL34" i="65"/>
  <c r="AK34" i="65"/>
  <c r="AJ34" i="65"/>
  <c r="AI34" i="65"/>
  <c r="AH34" i="65"/>
  <c r="AG34" i="65"/>
  <c r="AF34" i="65"/>
  <c r="AE34" i="65"/>
  <c r="AD34" i="65"/>
  <c r="AC34" i="65"/>
  <c r="AB34" i="65"/>
  <c r="AA34" i="65"/>
  <c r="Z34" i="65"/>
  <c r="Y34" i="65"/>
  <c r="X34" i="65"/>
  <c r="W34" i="65"/>
  <c r="V34" i="65"/>
  <c r="U34" i="65"/>
  <c r="T34" i="65"/>
  <c r="S34" i="65"/>
  <c r="R34" i="65"/>
  <c r="Q34" i="65"/>
  <c r="P34" i="65"/>
  <c r="F34" i="65"/>
  <c r="BZ33" i="65"/>
  <c r="BY33" i="65"/>
  <c r="BX33" i="65"/>
  <c r="BW33" i="65"/>
  <c r="BV33" i="65"/>
  <c r="BU33" i="65"/>
  <c r="BT33" i="65"/>
  <c r="BS33" i="65"/>
  <c r="BR33" i="65"/>
  <c r="BQ33" i="65"/>
  <c r="BP33" i="65"/>
  <c r="BO33" i="65"/>
  <c r="BN33" i="65"/>
  <c r="BM33" i="65"/>
  <c r="BL33" i="65"/>
  <c r="BK33" i="65"/>
  <c r="BJ33" i="65"/>
  <c r="BI33" i="65"/>
  <c r="BH33" i="65"/>
  <c r="BG33" i="65"/>
  <c r="BF33" i="65"/>
  <c r="BE33" i="65"/>
  <c r="BD33" i="65"/>
  <c r="BC33" i="65"/>
  <c r="BB33" i="65"/>
  <c r="BA33" i="65"/>
  <c r="AZ33" i="65"/>
  <c r="AY33" i="65"/>
  <c r="AX33" i="65"/>
  <c r="AW33" i="65"/>
  <c r="AV33" i="65"/>
  <c r="AU33" i="65"/>
  <c r="AT33" i="65"/>
  <c r="AS33" i="65"/>
  <c r="AR33" i="65"/>
  <c r="AQ33" i="65"/>
  <c r="AP33" i="65"/>
  <c r="AO33" i="65"/>
  <c r="AN33" i="65"/>
  <c r="AM33" i="65"/>
  <c r="AL33" i="65"/>
  <c r="AK33" i="65"/>
  <c r="AJ33" i="65"/>
  <c r="AI33" i="65"/>
  <c r="AH33" i="65"/>
  <c r="AG33" i="65"/>
  <c r="AF33" i="65"/>
  <c r="AE33" i="65"/>
  <c r="AD33" i="65"/>
  <c r="AC33" i="65"/>
  <c r="AB33" i="65"/>
  <c r="AA33" i="65"/>
  <c r="Z33" i="65"/>
  <c r="Y33" i="65"/>
  <c r="X33" i="65"/>
  <c r="W33" i="65"/>
  <c r="V33" i="65"/>
  <c r="U33" i="65"/>
  <c r="T33" i="65"/>
  <c r="S33" i="65"/>
  <c r="R33" i="65"/>
  <c r="Q33" i="65"/>
  <c r="P33" i="65"/>
  <c r="F33" i="65"/>
  <c r="F32" i="65"/>
  <c r="J11" i="65"/>
  <c r="J10" i="65"/>
  <c r="J9" i="65"/>
  <c r="J8" i="65"/>
  <c r="J7" i="65"/>
  <c r="J6" i="65"/>
  <c r="J5" i="65"/>
  <c r="BZ4" i="65"/>
  <c r="BY4" i="65"/>
  <c r="BI4" i="65"/>
  <c r="BD4" i="65"/>
  <c r="BC4" i="65"/>
  <c r="BB4" i="65"/>
  <c r="BA4" i="65"/>
  <c r="AK4" i="65"/>
  <c r="AF4" i="65"/>
  <c r="AE4" i="65"/>
  <c r="AD4" i="65"/>
  <c r="AC4" i="65"/>
  <c r="J4" i="65"/>
  <c r="B4" i="65"/>
  <c r="J37" i="63"/>
  <c r="J34" i="63"/>
  <c r="J33" i="63"/>
  <c r="J32" i="63"/>
  <c r="J31" i="63"/>
  <c r="J30" i="63"/>
  <c r="J29" i="63"/>
  <c r="J28" i="63"/>
  <c r="BZ15" i="63"/>
  <c r="BY15" i="63"/>
  <c r="BX15" i="63"/>
  <c r="BW15" i="63"/>
  <c r="BV15" i="63"/>
  <c r="BU15" i="63"/>
  <c r="BT15" i="63"/>
  <c r="BS15" i="63"/>
  <c r="BR15" i="63"/>
  <c r="BQ15" i="63"/>
  <c r="BP15" i="63"/>
  <c r="BO15" i="63"/>
  <c r="BN15" i="63"/>
  <c r="BM15" i="63"/>
  <c r="BL15" i="63"/>
  <c r="BK15" i="63"/>
  <c r="BJ15" i="63"/>
  <c r="BI15" i="63"/>
  <c r="BH15" i="63"/>
  <c r="BG15" i="63"/>
  <c r="BF15" i="63"/>
  <c r="BE15" i="63"/>
  <c r="BD15" i="63"/>
  <c r="BC15" i="63"/>
  <c r="BB15" i="63"/>
  <c r="BA15" i="63"/>
  <c r="AZ15" i="63"/>
  <c r="AY15" i="63"/>
  <c r="AX15" i="63"/>
  <c r="AW15" i="63"/>
  <c r="AV15" i="63"/>
  <c r="AU15" i="63"/>
  <c r="AT15" i="63"/>
  <c r="AS15" i="63"/>
  <c r="AR15" i="63"/>
  <c r="AQ15" i="63"/>
  <c r="AP15" i="63"/>
  <c r="AO15" i="63"/>
  <c r="AN15" i="63"/>
  <c r="AM15" i="63"/>
  <c r="AL15" i="63"/>
  <c r="AK15" i="63"/>
  <c r="AJ15" i="63"/>
  <c r="AI15" i="63"/>
  <c r="AH15" i="63"/>
  <c r="AG15" i="63"/>
  <c r="AF15" i="63"/>
  <c r="AE15" i="63"/>
  <c r="AD15" i="63"/>
  <c r="AC15" i="63"/>
  <c r="AB15" i="63"/>
  <c r="AA15" i="63"/>
  <c r="Z15" i="63"/>
  <c r="Y15" i="63"/>
  <c r="X15" i="63"/>
  <c r="W15" i="63"/>
  <c r="V15" i="63"/>
  <c r="U15" i="63"/>
  <c r="T15" i="63"/>
  <c r="S15" i="63"/>
  <c r="R15" i="63"/>
  <c r="Q15" i="63"/>
  <c r="P24" i="63"/>
  <c r="Q24" i="63"/>
  <c r="R24" i="63"/>
  <c r="S24" i="63"/>
  <c r="T24" i="63"/>
  <c r="U24" i="63"/>
  <c r="V24" i="63"/>
  <c r="W24" i="63"/>
  <c r="X24" i="63"/>
  <c r="Y24" i="63"/>
  <c r="Z24" i="63"/>
  <c r="AA24" i="63"/>
  <c r="AB24" i="63"/>
  <c r="AC24" i="63"/>
  <c r="AD24" i="63"/>
  <c r="AE24" i="63"/>
  <c r="AF24" i="63"/>
  <c r="AG24" i="63"/>
  <c r="AH24" i="63"/>
  <c r="AI24" i="63"/>
  <c r="AJ24" i="63"/>
  <c r="AK24" i="63"/>
  <c r="AL24" i="63"/>
  <c r="AM24" i="63"/>
  <c r="AN24" i="63"/>
  <c r="AO24" i="63"/>
  <c r="AP24" i="63"/>
  <c r="AQ24" i="63"/>
  <c r="AR24" i="63"/>
  <c r="AS24" i="63"/>
  <c r="AT24" i="63"/>
  <c r="AU24" i="63"/>
  <c r="AV24" i="63"/>
  <c r="AW24" i="63"/>
  <c r="AX24" i="63"/>
  <c r="AY24" i="63"/>
  <c r="AZ24" i="63"/>
  <c r="BA24" i="63"/>
  <c r="BB24" i="63"/>
  <c r="BC24" i="63"/>
  <c r="BD24" i="63"/>
  <c r="BE24" i="63"/>
  <c r="BF24" i="63"/>
  <c r="BG24" i="63"/>
  <c r="BH24" i="63"/>
  <c r="BI24" i="63"/>
  <c r="BJ24" i="63"/>
  <c r="BK24" i="63"/>
  <c r="BL24" i="63"/>
  <c r="BM24" i="63"/>
  <c r="BN24" i="63"/>
  <c r="BO24" i="63"/>
  <c r="BP24" i="63"/>
  <c r="BQ24" i="63"/>
  <c r="BR24" i="63"/>
  <c r="BS24" i="63"/>
  <c r="BT24" i="63"/>
  <c r="BU24" i="63"/>
  <c r="BV24" i="63"/>
  <c r="BW24" i="63"/>
  <c r="BX24" i="63"/>
  <c r="BY24" i="63"/>
  <c r="BZ24" i="63"/>
  <c r="P23" i="63"/>
  <c r="Q23" i="63"/>
  <c r="R23" i="63"/>
  <c r="S23" i="63"/>
  <c r="T23" i="63"/>
  <c r="U23" i="63"/>
  <c r="V23" i="63"/>
  <c r="W23" i="63"/>
  <c r="X23" i="63"/>
  <c r="Y23" i="63"/>
  <c r="Z23" i="63"/>
  <c r="AA23" i="63"/>
  <c r="AB23" i="63"/>
  <c r="AC23" i="63"/>
  <c r="AD23" i="63"/>
  <c r="AE23" i="63"/>
  <c r="AF23" i="63"/>
  <c r="AG23" i="63"/>
  <c r="AH23" i="63"/>
  <c r="AI23" i="63"/>
  <c r="AJ23" i="63"/>
  <c r="AK23" i="63"/>
  <c r="AL23" i="63"/>
  <c r="AM23" i="63"/>
  <c r="AN23" i="63"/>
  <c r="AO23" i="63"/>
  <c r="AP23" i="63"/>
  <c r="AQ23" i="63"/>
  <c r="AR23" i="63"/>
  <c r="AS23" i="63"/>
  <c r="AT23" i="63"/>
  <c r="AU23" i="63"/>
  <c r="AV23" i="63"/>
  <c r="AW23" i="63"/>
  <c r="AX23" i="63"/>
  <c r="AY23" i="63"/>
  <c r="AZ23" i="63"/>
  <c r="BA23" i="63"/>
  <c r="BB23" i="63"/>
  <c r="BC23" i="63"/>
  <c r="BD23" i="63"/>
  <c r="BE23" i="63"/>
  <c r="BF23" i="63"/>
  <c r="BG23" i="63"/>
  <c r="BH23" i="63"/>
  <c r="BI23" i="63"/>
  <c r="BJ23" i="63"/>
  <c r="BK23" i="63"/>
  <c r="BL23" i="63"/>
  <c r="BM23" i="63"/>
  <c r="BN23" i="63"/>
  <c r="BO23" i="63"/>
  <c r="BP23" i="63"/>
  <c r="BQ23" i="63"/>
  <c r="BR23" i="63"/>
  <c r="BS23" i="63"/>
  <c r="BT23" i="63"/>
  <c r="BU23" i="63"/>
  <c r="BV23" i="63"/>
  <c r="BW23" i="63"/>
  <c r="BX23" i="63"/>
  <c r="BY23" i="63"/>
  <c r="BZ23" i="63"/>
  <c r="P22" i="63"/>
  <c r="Q22" i="63"/>
  <c r="R22" i="63"/>
  <c r="S22" i="63"/>
  <c r="T22" i="63"/>
  <c r="U22" i="63"/>
  <c r="V22" i="63"/>
  <c r="W22" i="63"/>
  <c r="X22" i="63"/>
  <c r="Y22" i="63"/>
  <c r="Z22" i="63"/>
  <c r="AA22" i="63"/>
  <c r="AB22" i="63"/>
  <c r="AC22" i="63"/>
  <c r="AD22" i="63"/>
  <c r="AE22" i="63"/>
  <c r="AF22" i="63"/>
  <c r="AG22" i="63"/>
  <c r="AH22" i="63"/>
  <c r="AI22" i="63"/>
  <c r="AJ22" i="63"/>
  <c r="AK22" i="63"/>
  <c r="AL22" i="63"/>
  <c r="AM22" i="63"/>
  <c r="AN22" i="63"/>
  <c r="AO22" i="63"/>
  <c r="AP22" i="63"/>
  <c r="AQ22" i="63"/>
  <c r="AR22" i="63"/>
  <c r="AS22" i="63"/>
  <c r="AT22" i="63"/>
  <c r="AU22" i="63"/>
  <c r="AV22" i="63"/>
  <c r="AW22" i="63"/>
  <c r="AX22" i="63"/>
  <c r="AY22" i="63"/>
  <c r="AZ22" i="63"/>
  <c r="BA22" i="63"/>
  <c r="BB22" i="63"/>
  <c r="BC22" i="63"/>
  <c r="BD22" i="63"/>
  <c r="BE22" i="63"/>
  <c r="BF22" i="63"/>
  <c r="BG22" i="63"/>
  <c r="BH22" i="63"/>
  <c r="BI22" i="63"/>
  <c r="BJ22" i="63"/>
  <c r="BK22" i="63"/>
  <c r="BL22" i="63"/>
  <c r="BM22" i="63"/>
  <c r="BN22" i="63"/>
  <c r="BO22" i="63"/>
  <c r="BP22" i="63"/>
  <c r="BQ22" i="63"/>
  <c r="BR22" i="63"/>
  <c r="BS22" i="63"/>
  <c r="BT22" i="63"/>
  <c r="BU22" i="63"/>
  <c r="BV22" i="63"/>
  <c r="BW22" i="63"/>
  <c r="BX22" i="63"/>
  <c r="BY22" i="63"/>
  <c r="BZ22" i="63"/>
  <c r="F34" i="63"/>
  <c r="F33" i="63"/>
  <c r="F32" i="63"/>
  <c r="F31" i="63"/>
  <c r="F30" i="63"/>
  <c r="F29" i="63"/>
  <c r="F28" i="63"/>
  <c r="F27" i="63"/>
  <c r="F26" i="63"/>
  <c r="F25" i="63"/>
  <c r="F24" i="63"/>
  <c r="F23" i="63"/>
  <c r="F22" i="63"/>
  <c r="F21" i="63"/>
  <c r="P21" i="63"/>
  <c r="Q21" i="63"/>
  <c r="R21" i="63"/>
  <c r="S21" i="63"/>
  <c r="T21" i="63"/>
  <c r="U21" i="63"/>
  <c r="V21" i="63"/>
  <c r="W21" i="63"/>
  <c r="X21" i="63"/>
  <c r="Y21" i="63"/>
  <c r="Z21" i="63"/>
  <c r="AA21" i="63"/>
  <c r="AB21" i="63"/>
  <c r="AC21" i="63"/>
  <c r="AD21" i="63"/>
  <c r="AE21" i="63"/>
  <c r="AF21" i="63"/>
  <c r="AG21" i="63"/>
  <c r="AH21" i="63"/>
  <c r="AI21" i="63"/>
  <c r="AJ21" i="63"/>
  <c r="AK21" i="63"/>
  <c r="AL21" i="63"/>
  <c r="AM21" i="63"/>
  <c r="AN21" i="63"/>
  <c r="AO21" i="63"/>
  <c r="AP21" i="63"/>
  <c r="AQ21" i="63"/>
  <c r="AR21" i="63"/>
  <c r="AS21" i="63"/>
  <c r="AT21" i="63"/>
  <c r="AU21" i="63"/>
  <c r="AV21" i="63"/>
  <c r="AW21" i="63"/>
  <c r="AX21" i="63"/>
  <c r="AY21" i="63"/>
  <c r="AZ21" i="63"/>
  <c r="BA21" i="63"/>
  <c r="BB21" i="63"/>
  <c r="BC21" i="63"/>
  <c r="BD21" i="63"/>
  <c r="BE21" i="63"/>
  <c r="BF21" i="63"/>
  <c r="BG21" i="63"/>
  <c r="BH21" i="63"/>
  <c r="BI21" i="63"/>
  <c r="BJ21" i="63"/>
  <c r="BK21" i="63"/>
  <c r="BL21" i="63"/>
  <c r="BM21" i="63"/>
  <c r="BN21" i="63"/>
  <c r="BO21" i="63"/>
  <c r="BP21" i="63"/>
  <c r="BQ21" i="63"/>
  <c r="BR21" i="63"/>
  <c r="BS21" i="63"/>
  <c r="BT21" i="63"/>
  <c r="BU21" i="63"/>
  <c r="BV21" i="63"/>
  <c r="BW21" i="63"/>
  <c r="BX21" i="63"/>
  <c r="BY21" i="63"/>
  <c r="BZ21" i="63"/>
  <c r="P15" i="63"/>
  <c r="P16" i="63"/>
  <c r="Q16" i="63"/>
  <c r="R16" i="63"/>
  <c r="S16" i="63"/>
  <c r="T16" i="63"/>
  <c r="U16" i="63"/>
  <c r="V16" i="63"/>
  <c r="W16" i="63"/>
  <c r="X16" i="63"/>
  <c r="Y16" i="63"/>
  <c r="Z16" i="63"/>
  <c r="AA16" i="63"/>
  <c r="AB16" i="63"/>
  <c r="AC16" i="63"/>
  <c r="AD16" i="63"/>
  <c r="AE16" i="63"/>
  <c r="AF16" i="63"/>
  <c r="AG16" i="63"/>
  <c r="AH16" i="63"/>
  <c r="AI16" i="63"/>
  <c r="AJ16" i="63"/>
  <c r="AK16" i="63"/>
  <c r="AL16" i="63"/>
  <c r="AM16" i="63"/>
  <c r="AN16" i="63"/>
  <c r="AO16" i="63"/>
  <c r="AP16" i="63"/>
  <c r="AQ16" i="63"/>
  <c r="AR16" i="63"/>
  <c r="AS16" i="63"/>
  <c r="AT16" i="63"/>
  <c r="AU16" i="63"/>
  <c r="AV16" i="63"/>
  <c r="AW16" i="63"/>
  <c r="AX16" i="63"/>
  <c r="AY16" i="63"/>
  <c r="AZ16" i="63"/>
  <c r="BA16" i="63"/>
  <c r="BB16" i="63"/>
  <c r="BC16" i="63"/>
  <c r="BD16" i="63"/>
  <c r="BE16" i="63"/>
  <c r="BF16" i="63"/>
  <c r="BG16" i="63"/>
  <c r="BH16" i="63"/>
  <c r="BI16" i="63"/>
  <c r="BJ16" i="63"/>
  <c r="BK16" i="63"/>
  <c r="BL16" i="63"/>
  <c r="BM16" i="63"/>
  <c r="BN16" i="63"/>
  <c r="BO16" i="63"/>
  <c r="BP16" i="63"/>
  <c r="BQ16" i="63"/>
  <c r="BR16" i="63"/>
  <c r="BS16" i="63"/>
  <c r="BT16" i="63"/>
  <c r="BU16" i="63"/>
  <c r="BV16" i="63"/>
  <c r="BW16" i="63"/>
  <c r="BX16" i="63"/>
  <c r="BY16" i="63"/>
  <c r="BZ16" i="63"/>
  <c r="P17" i="63"/>
  <c r="Q17" i="63"/>
  <c r="R17" i="63"/>
  <c r="S17" i="63"/>
  <c r="T17" i="63"/>
  <c r="U17" i="63"/>
  <c r="V17" i="63"/>
  <c r="W17" i="63"/>
  <c r="X17" i="63"/>
  <c r="Y17" i="63"/>
  <c r="Z17" i="63"/>
  <c r="AA17" i="63"/>
  <c r="AB17" i="63"/>
  <c r="AC17" i="63"/>
  <c r="AD17" i="63"/>
  <c r="AE17" i="63"/>
  <c r="AF17" i="63"/>
  <c r="AG17" i="63"/>
  <c r="AH17" i="63"/>
  <c r="AI17" i="63"/>
  <c r="AJ17" i="63"/>
  <c r="AK17" i="63"/>
  <c r="AL17" i="63"/>
  <c r="AM17" i="63"/>
  <c r="AN17" i="63"/>
  <c r="AO17" i="63"/>
  <c r="AP17" i="63"/>
  <c r="AQ17" i="63"/>
  <c r="AR17" i="63"/>
  <c r="AS17" i="63"/>
  <c r="AT17" i="63"/>
  <c r="AU17" i="63"/>
  <c r="AV17" i="63"/>
  <c r="AW17" i="63"/>
  <c r="AX17" i="63"/>
  <c r="AY17" i="63"/>
  <c r="AZ17" i="63"/>
  <c r="BA17" i="63"/>
  <c r="BB17" i="63"/>
  <c r="BC17" i="63"/>
  <c r="BD17" i="63"/>
  <c r="BE17" i="63"/>
  <c r="BF17" i="63"/>
  <c r="BG17" i="63"/>
  <c r="BH17" i="63"/>
  <c r="BI17" i="63"/>
  <c r="BJ17" i="63"/>
  <c r="BK17" i="63"/>
  <c r="BL17" i="63"/>
  <c r="BM17" i="63"/>
  <c r="BN17" i="63"/>
  <c r="BO17" i="63"/>
  <c r="BP17" i="63"/>
  <c r="BQ17" i="63"/>
  <c r="BR17" i="63"/>
  <c r="BS17" i="63"/>
  <c r="BT17" i="63"/>
  <c r="BU17" i="63"/>
  <c r="BV17" i="63"/>
  <c r="BW17" i="63"/>
  <c r="BX17" i="63"/>
  <c r="BY17" i="63"/>
  <c r="BZ17" i="63"/>
  <c r="P18" i="63"/>
  <c r="Q18" i="63"/>
  <c r="R18" i="63"/>
  <c r="S18" i="63"/>
  <c r="T18" i="63"/>
  <c r="U18" i="63"/>
  <c r="V18" i="63"/>
  <c r="W18" i="63"/>
  <c r="X18" i="63"/>
  <c r="Y18" i="63"/>
  <c r="Z18" i="63"/>
  <c r="AA18" i="63"/>
  <c r="AB18" i="63"/>
  <c r="AC18" i="63"/>
  <c r="AD18" i="63"/>
  <c r="AE18" i="63"/>
  <c r="AF18" i="63"/>
  <c r="AG18" i="63"/>
  <c r="AH18" i="63"/>
  <c r="AI18" i="63"/>
  <c r="AJ18" i="63"/>
  <c r="AK18" i="63"/>
  <c r="AL18" i="63"/>
  <c r="AM18" i="63"/>
  <c r="AN18" i="63"/>
  <c r="AO18" i="63"/>
  <c r="AP18" i="63"/>
  <c r="AQ18" i="63"/>
  <c r="AR18" i="63"/>
  <c r="AS18" i="63"/>
  <c r="AT18" i="63"/>
  <c r="AU18" i="63"/>
  <c r="AV18" i="63"/>
  <c r="AW18" i="63"/>
  <c r="AX18" i="63"/>
  <c r="AY18" i="63"/>
  <c r="AZ18" i="63"/>
  <c r="BA18" i="63"/>
  <c r="BB18" i="63"/>
  <c r="BC18" i="63"/>
  <c r="BD18" i="63"/>
  <c r="BE18" i="63"/>
  <c r="BF18" i="63"/>
  <c r="BG18" i="63"/>
  <c r="BH18" i="63"/>
  <c r="BI18" i="63"/>
  <c r="BJ18" i="63"/>
  <c r="BK18" i="63"/>
  <c r="BL18" i="63"/>
  <c r="BM18" i="63"/>
  <c r="BN18" i="63"/>
  <c r="BO18" i="63"/>
  <c r="BP18" i="63"/>
  <c r="BQ18" i="63"/>
  <c r="BR18" i="63"/>
  <c r="BS18" i="63"/>
  <c r="BT18" i="63"/>
  <c r="BU18" i="63"/>
  <c r="BV18" i="63"/>
  <c r="BW18" i="63"/>
  <c r="BX18" i="63"/>
  <c r="BY18" i="63"/>
  <c r="BZ18" i="63"/>
  <c r="P19" i="63"/>
  <c r="Q19" i="63"/>
  <c r="R19" i="63"/>
  <c r="S19" i="63"/>
  <c r="T19" i="63"/>
  <c r="U19" i="63"/>
  <c r="V19" i="63"/>
  <c r="W19" i="63"/>
  <c r="X19" i="63"/>
  <c r="Y19" i="63"/>
  <c r="Z19" i="63"/>
  <c r="AA19" i="63"/>
  <c r="AB19" i="63"/>
  <c r="AC19" i="63"/>
  <c r="AD19" i="63"/>
  <c r="AE19" i="63"/>
  <c r="AF19" i="63"/>
  <c r="AG19" i="63"/>
  <c r="AH19" i="63"/>
  <c r="AI19" i="63"/>
  <c r="AJ19" i="63"/>
  <c r="AK19" i="63"/>
  <c r="AL19" i="63"/>
  <c r="AM19" i="63"/>
  <c r="AN19" i="63"/>
  <c r="AO19" i="63"/>
  <c r="AP19" i="63"/>
  <c r="AQ19" i="63"/>
  <c r="AR19" i="63"/>
  <c r="AS19" i="63"/>
  <c r="AT19" i="63"/>
  <c r="AU19" i="63"/>
  <c r="AV19" i="63"/>
  <c r="AW19" i="63"/>
  <c r="AX19" i="63"/>
  <c r="AY19" i="63"/>
  <c r="AZ19" i="63"/>
  <c r="BA19" i="63"/>
  <c r="BB19" i="63"/>
  <c r="BC19" i="63"/>
  <c r="BD19" i="63"/>
  <c r="BE19" i="63"/>
  <c r="BF19" i="63"/>
  <c r="BG19" i="63"/>
  <c r="BH19" i="63"/>
  <c r="BI19" i="63"/>
  <c r="BJ19" i="63"/>
  <c r="BK19" i="63"/>
  <c r="BL19" i="63"/>
  <c r="BM19" i="63"/>
  <c r="BN19" i="63"/>
  <c r="BO19" i="63"/>
  <c r="BP19" i="63"/>
  <c r="BQ19" i="63"/>
  <c r="BR19" i="63"/>
  <c r="BS19" i="63"/>
  <c r="BT19" i="63"/>
  <c r="BU19" i="63"/>
  <c r="BV19" i="63"/>
  <c r="BW19" i="63"/>
  <c r="BX19" i="63"/>
  <c r="BY19" i="63"/>
  <c r="BZ19" i="63"/>
  <c r="P20" i="63"/>
  <c r="Q20" i="63"/>
  <c r="R20" i="63"/>
  <c r="S20" i="63"/>
  <c r="T20" i="63"/>
  <c r="U20" i="63"/>
  <c r="V20" i="63"/>
  <c r="W20" i="63"/>
  <c r="X20" i="63"/>
  <c r="Y20" i="63"/>
  <c r="Z20" i="63"/>
  <c r="AA20" i="63"/>
  <c r="AB20" i="63"/>
  <c r="AC20" i="63"/>
  <c r="AD20" i="63"/>
  <c r="AE20" i="63"/>
  <c r="AF20" i="63"/>
  <c r="AG20" i="63"/>
  <c r="AH20" i="63"/>
  <c r="AI20" i="63"/>
  <c r="AJ20" i="63"/>
  <c r="AK20" i="63"/>
  <c r="AL20" i="63"/>
  <c r="AM20" i="63"/>
  <c r="AN20" i="63"/>
  <c r="AO20" i="63"/>
  <c r="AP20" i="63"/>
  <c r="AQ20" i="63"/>
  <c r="AR20" i="63"/>
  <c r="AS20" i="63"/>
  <c r="AT20" i="63"/>
  <c r="AU20" i="63"/>
  <c r="AV20" i="63"/>
  <c r="AW20" i="63"/>
  <c r="AX20" i="63"/>
  <c r="AY20" i="63"/>
  <c r="AZ20" i="63"/>
  <c r="BA20" i="63"/>
  <c r="BB20" i="63"/>
  <c r="BC20" i="63"/>
  <c r="BD20" i="63"/>
  <c r="BE20" i="63"/>
  <c r="BF20" i="63"/>
  <c r="BG20" i="63"/>
  <c r="BH20" i="63"/>
  <c r="BI20" i="63"/>
  <c r="BJ20" i="63"/>
  <c r="BK20" i="63"/>
  <c r="BL20" i="63"/>
  <c r="BM20" i="63"/>
  <c r="BN20" i="63"/>
  <c r="BO20" i="63"/>
  <c r="BP20" i="63"/>
  <c r="BQ20" i="63"/>
  <c r="BR20" i="63"/>
  <c r="BS20" i="63"/>
  <c r="BT20" i="63"/>
  <c r="BU20" i="63"/>
  <c r="BV20" i="63"/>
  <c r="BW20" i="63"/>
  <c r="BX20" i="63"/>
  <c r="BY20" i="63"/>
  <c r="BZ20" i="63"/>
  <c r="BW11" i="63"/>
  <c r="BP8" i="63"/>
  <c r="BJ7" i="63"/>
  <c r="BD6" i="63"/>
  <c r="BV5" i="63"/>
  <c r="BP4" i="63"/>
  <c r="F20" i="63"/>
  <c r="F19" i="63"/>
  <c r="F18" i="63"/>
  <c r="F17" i="63"/>
  <c r="F16" i="63"/>
  <c r="F15" i="63"/>
  <c r="BZ11" i="63"/>
  <c r="BY11" i="63"/>
  <c r="BX11" i="63"/>
  <c r="BV11" i="63"/>
  <c r="BU11" i="63"/>
  <c r="BT11" i="63"/>
  <c r="BS11" i="63"/>
  <c r="BR11" i="63"/>
  <c r="BQ11" i="63"/>
  <c r="BP11" i="63"/>
  <c r="BO11" i="63"/>
  <c r="BN11" i="63"/>
  <c r="BM11" i="63"/>
  <c r="BL11" i="63"/>
  <c r="BK11" i="63"/>
  <c r="BJ11" i="63"/>
  <c r="BI11" i="63"/>
  <c r="BH11" i="63"/>
  <c r="BG11" i="63"/>
  <c r="BF11" i="63"/>
  <c r="BE11" i="63"/>
  <c r="BD11" i="63"/>
  <c r="BC11" i="63"/>
  <c r="BB11" i="63"/>
  <c r="BA11" i="63"/>
  <c r="AZ11" i="63"/>
  <c r="AY11" i="63"/>
  <c r="AX11" i="63"/>
  <c r="AW11" i="63"/>
  <c r="AV11" i="63"/>
  <c r="AU11" i="63"/>
  <c r="AT11" i="63"/>
  <c r="AS11" i="63"/>
  <c r="AR11" i="63"/>
  <c r="AQ11" i="63"/>
  <c r="AP11" i="63"/>
  <c r="AO11" i="63"/>
  <c r="AN11" i="63"/>
  <c r="AM11" i="63"/>
  <c r="AL11" i="63"/>
  <c r="AK11" i="63"/>
  <c r="AJ11" i="63"/>
  <c r="AI11" i="63"/>
  <c r="AH11" i="63"/>
  <c r="AG11" i="63"/>
  <c r="AF11" i="63"/>
  <c r="AE11" i="63"/>
  <c r="AD11" i="63"/>
  <c r="AC11" i="63"/>
  <c r="AB11" i="63"/>
  <c r="AA11" i="63"/>
  <c r="Z11" i="63"/>
  <c r="Y11" i="63"/>
  <c r="X11" i="63"/>
  <c r="W11" i="63"/>
  <c r="V11" i="63"/>
  <c r="U11" i="63"/>
  <c r="T11" i="63"/>
  <c r="S11" i="63"/>
  <c r="R11" i="63"/>
  <c r="Q11" i="63"/>
  <c r="P11" i="63"/>
  <c r="J11" i="63"/>
  <c r="D11" i="63"/>
  <c r="B11" i="63"/>
  <c r="BZ10" i="63"/>
  <c r="BY10" i="63"/>
  <c r="BX10" i="63"/>
  <c r="BW10" i="63"/>
  <c r="BV10" i="63"/>
  <c r="BU10" i="63"/>
  <c r="BT10" i="63"/>
  <c r="BS10" i="63"/>
  <c r="BR10" i="63"/>
  <c r="BQ10" i="63"/>
  <c r="BP10" i="63"/>
  <c r="BO10" i="63"/>
  <c r="BN10" i="63"/>
  <c r="BM10" i="63"/>
  <c r="BL10" i="63"/>
  <c r="BK10" i="63"/>
  <c r="BJ10" i="63"/>
  <c r="BI10" i="63"/>
  <c r="BH10" i="63"/>
  <c r="BG10" i="63"/>
  <c r="BF10" i="63"/>
  <c r="BE10" i="63"/>
  <c r="BD10" i="63"/>
  <c r="BC10" i="63"/>
  <c r="BB10" i="63"/>
  <c r="BA10" i="63"/>
  <c r="AZ10" i="63"/>
  <c r="AY10" i="63"/>
  <c r="AX10" i="63"/>
  <c r="AW10" i="63"/>
  <c r="AV10" i="63"/>
  <c r="AU10" i="63"/>
  <c r="AT10" i="63"/>
  <c r="AS10" i="63"/>
  <c r="AR10" i="63"/>
  <c r="AQ10" i="63"/>
  <c r="AP10" i="63"/>
  <c r="AO10" i="63"/>
  <c r="AN10" i="63"/>
  <c r="AM10" i="63"/>
  <c r="AL10" i="63"/>
  <c r="AK10" i="63"/>
  <c r="AJ10" i="63"/>
  <c r="AI10" i="63"/>
  <c r="AH10" i="63"/>
  <c r="AG10" i="63"/>
  <c r="AF10" i="63"/>
  <c r="AE10" i="63"/>
  <c r="AD10" i="63"/>
  <c r="AC10" i="63"/>
  <c r="AB10" i="63"/>
  <c r="AA10" i="63"/>
  <c r="Z10" i="63"/>
  <c r="Y10" i="63"/>
  <c r="X10" i="63"/>
  <c r="W10" i="63"/>
  <c r="V10" i="63"/>
  <c r="U10" i="63"/>
  <c r="T10" i="63"/>
  <c r="S10" i="63"/>
  <c r="R10" i="63"/>
  <c r="Q10" i="63"/>
  <c r="P10" i="63"/>
  <c r="J10" i="63"/>
  <c r="D10" i="63"/>
  <c r="B10" i="63"/>
  <c r="BZ9" i="63"/>
  <c r="BY9" i="63"/>
  <c r="BX9" i="63"/>
  <c r="BW9" i="63"/>
  <c r="BV9" i="63"/>
  <c r="BU9" i="63"/>
  <c r="BT9" i="63"/>
  <c r="BS9" i="63"/>
  <c r="BR9" i="63"/>
  <c r="BQ9" i="63"/>
  <c r="BP9" i="63"/>
  <c r="BO9" i="63"/>
  <c r="BN9" i="63"/>
  <c r="BM9" i="63"/>
  <c r="BL9" i="63"/>
  <c r="BK9" i="63"/>
  <c r="BJ9" i="63"/>
  <c r="BI9" i="63"/>
  <c r="BH9" i="63"/>
  <c r="BG9" i="63"/>
  <c r="BF9" i="63"/>
  <c r="BE9" i="63"/>
  <c r="BD9" i="63"/>
  <c r="BC9" i="63"/>
  <c r="BB9" i="63"/>
  <c r="BA9" i="63"/>
  <c r="AZ9" i="63"/>
  <c r="AY9" i="63"/>
  <c r="AX9" i="63"/>
  <c r="AW9" i="63"/>
  <c r="AV9" i="63"/>
  <c r="AU9" i="63"/>
  <c r="AT9" i="63"/>
  <c r="AS9" i="63"/>
  <c r="AR9" i="63"/>
  <c r="AQ9" i="63"/>
  <c r="AP9" i="63"/>
  <c r="AO9" i="63"/>
  <c r="AN9" i="63"/>
  <c r="AM9" i="63"/>
  <c r="AL9" i="63"/>
  <c r="AK9" i="63"/>
  <c r="AJ9" i="63"/>
  <c r="AI9" i="63"/>
  <c r="AH9" i="63"/>
  <c r="AG9" i="63"/>
  <c r="AF9" i="63"/>
  <c r="AE9" i="63"/>
  <c r="AD9" i="63"/>
  <c r="AC9" i="63"/>
  <c r="AB9" i="63"/>
  <c r="AA9" i="63"/>
  <c r="Z9" i="63"/>
  <c r="Y9" i="63"/>
  <c r="X9" i="63"/>
  <c r="W9" i="63"/>
  <c r="V9" i="63"/>
  <c r="U9" i="63"/>
  <c r="T9" i="63"/>
  <c r="S9" i="63"/>
  <c r="R9" i="63"/>
  <c r="Q9" i="63"/>
  <c r="P9" i="63"/>
  <c r="J9" i="63"/>
  <c r="D9" i="63"/>
  <c r="B9" i="63"/>
  <c r="BY8" i="63"/>
  <c r="BW8" i="63"/>
  <c r="BV8" i="63"/>
  <c r="BU8" i="63"/>
  <c r="BT8" i="63"/>
  <c r="BS8" i="63"/>
  <c r="BR8" i="63"/>
  <c r="BQ8" i="63"/>
  <c r="BM8" i="63"/>
  <c r="BK8" i="63"/>
  <c r="BJ8" i="63"/>
  <c r="BH8" i="63"/>
  <c r="BG8" i="63"/>
  <c r="BF8" i="63"/>
  <c r="BC8" i="63"/>
  <c r="BA8" i="63"/>
  <c r="AY8" i="63"/>
  <c r="AX8" i="63"/>
  <c r="AW8" i="63"/>
  <c r="AV8" i="63"/>
  <c r="AU8" i="63"/>
  <c r="AT8" i="63"/>
  <c r="AS8" i="63"/>
  <c r="AO8" i="63"/>
  <c r="AM8" i="63"/>
  <c r="AL8" i="63"/>
  <c r="AJ8" i="63"/>
  <c r="AI8" i="63"/>
  <c r="AH8" i="63"/>
  <c r="AE8" i="63"/>
  <c r="AC8" i="63"/>
  <c r="AA8" i="63"/>
  <c r="Z8" i="63"/>
  <c r="Y8" i="63"/>
  <c r="X8" i="63"/>
  <c r="W8" i="63"/>
  <c r="V8" i="63"/>
  <c r="U8" i="63"/>
  <c r="Q8" i="63"/>
  <c r="J8" i="63"/>
  <c r="D8" i="63"/>
  <c r="B8" i="63"/>
  <c r="BZ7" i="63"/>
  <c r="BY7" i="63"/>
  <c r="BX7" i="63"/>
  <c r="BU7" i="63"/>
  <c r="BS7" i="63"/>
  <c r="BQ7" i="63"/>
  <c r="BP7" i="63"/>
  <c r="BO7" i="63"/>
  <c r="BN7" i="63"/>
  <c r="BM7" i="63"/>
  <c r="BL7" i="63"/>
  <c r="BK7" i="63"/>
  <c r="BG7" i="63"/>
  <c r="BF7" i="63"/>
  <c r="BE7" i="63"/>
  <c r="BD7" i="63"/>
  <c r="BB7" i="63"/>
  <c r="BA7" i="63"/>
  <c r="AZ7" i="63"/>
  <c r="AW7" i="63"/>
  <c r="AU7" i="63"/>
  <c r="AS7" i="63"/>
  <c r="AR7" i="63"/>
  <c r="AQ7" i="63"/>
  <c r="AP7" i="63"/>
  <c r="AO7" i="63"/>
  <c r="AN7" i="63"/>
  <c r="AM7" i="63"/>
  <c r="AI7" i="63"/>
  <c r="AH7" i="63"/>
  <c r="AG7" i="63"/>
  <c r="AF7" i="63"/>
  <c r="AD7" i="63"/>
  <c r="AC7" i="63"/>
  <c r="AB7" i="63"/>
  <c r="Y7" i="63"/>
  <c r="W7" i="63"/>
  <c r="U7" i="63"/>
  <c r="T7" i="63"/>
  <c r="S7" i="63"/>
  <c r="R7" i="63"/>
  <c r="Q7" i="63"/>
  <c r="P7" i="63"/>
  <c r="J7" i="63"/>
  <c r="D7" i="63"/>
  <c r="B7" i="63"/>
  <c r="BW6" i="63"/>
  <c r="BV6" i="63"/>
  <c r="BT6" i="63"/>
  <c r="BS6" i="63"/>
  <c r="BR6" i="63"/>
  <c r="BO6" i="63"/>
  <c r="BM6" i="63"/>
  <c r="BK6" i="63"/>
  <c r="BJ6" i="63"/>
  <c r="BI6" i="63"/>
  <c r="BH6" i="63"/>
  <c r="BG6" i="63"/>
  <c r="BF6" i="63"/>
  <c r="BE6" i="63"/>
  <c r="AY6" i="63"/>
  <c r="AX6" i="63"/>
  <c r="AV6" i="63"/>
  <c r="AU6" i="63"/>
  <c r="AT6" i="63"/>
  <c r="AQ6" i="63"/>
  <c r="AO6" i="63"/>
  <c r="AM6" i="63"/>
  <c r="AL6" i="63"/>
  <c r="AK6" i="63"/>
  <c r="AJ6" i="63"/>
  <c r="AI6" i="63"/>
  <c r="AH6" i="63"/>
  <c r="AG6" i="63"/>
  <c r="AA6" i="63"/>
  <c r="Z6" i="63"/>
  <c r="X6" i="63"/>
  <c r="W6" i="63"/>
  <c r="V6" i="63"/>
  <c r="S6" i="63"/>
  <c r="Q6" i="63"/>
  <c r="J6" i="63"/>
  <c r="D6" i="63"/>
  <c r="B6" i="63"/>
  <c r="BZ5" i="63"/>
  <c r="BY5" i="63"/>
  <c r="BX5" i="63"/>
  <c r="BW5" i="63"/>
  <c r="BP5" i="63"/>
  <c r="BL5" i="63"/>
  <c r="BI5" i="63"/>
  <c r="BG5" i="63"/>
  <c r="BE5" i="63"/>
  <c r="BD5" i="63"/>
  <c r="BC5" i="63"/>
  <c r="BB5" i="63"/>
  <c r="BA5" i="63"/>
  <c r="AZ5" i="63"/>
  <c r="AY5" i="63"/>
  <c r="AR5" i="63"/>
  <c r="AN5" i="63"/>
  <c r="AK5" i="63"/>
  <c r="AI5" i="63"/>
  <c r="AG5" i="63"/>
  <c r="AF5" i="63"/>
  <c r="AE5" i="63"/>
  <c r="AD5" i="63"/>
  <c r="AC5" i="63"/>
  <c r="AB5" i="63"/>
  <c r="AA5" i="63"/>
  <c r="T5" i="63"/>
  <c r="P5" i="63"/>
  <c r="J5" i="63"/>
  <c r="D5" i="63"/>
  <c r="B5" i="63"/>
  <c r="BY4" i="63"/>
  <c r="BW4" i="63"/>
  <c r="BV4" i="63"/>
  <c r="BU4" i="63"/>
  <c r="BT4" i="63"/>
  <c r="BS4" i="63"/>
  <c r="BR4" i="63"/>
  <c r="BQ4" i="63"/>
  <c r="BM4" i="63"/>
  <c r="BL4" i="63"/>
  <c r="BK4" i="63"/>
  <c r="BJ4" i="63"/>
  <c r="BI4" i="63"/>
  <c r="BH4" i="63"/>
  <c r="BG4" i="63"/>
  <c r="BF4" i="63"/>
  <c r="BC4" i="63"/>
  <c r="BA4" i="63"/>
  <c r="AY4" i="63"/>
  <c r="AX4" i="63"/>
  <c r="AW4" i="63"/>
  <c r="AV4" i="63"/>
  <c r="AU4" i="63"/>
  <c r="AT4" i="63"/>
  <c r="AS4" i="63"/>
  <c r="AO4" i="63"/>
  <c r="AN4" i="63"/>
  <c r="AM4" i="63"/>
  <c r="AL4" i="63"/>
  <c r="AK4" i="63"/>
  <c r="AJ4" i="63"/>
  <c r="AI4" i="63"/>
  <c r="AH4" i="63"/>
  <c r="AE4" i="63"/>
  <c r="AC4" i="63"/>
  <c r="AA4" i="63"/>
  <c r="Z4" i="63"/>
  <c r="Y4" i="63"/>
  <c r="X4" i="63"/>
  <c r="W4" i="63"/>
  <c r="V4" i="63"/>
  <c r="U4" i="63"/>
  <c r="Q4" i="63"/>
  <c r="P4" i="63"/>
  <c r="J4" i="63"/>
  <c r="D4" i="63"/>
  <c r="B4" i="63"/>
  <c r="Q15" i="61"/>
  <c r="Q16" i="61"/>
  <c r="Q17" i="61"/>
  <c r="Q18" i="61"/>
  <c r="Q19" i="61"/>
  <c r="Q20" i="61"/>
  <c r="R15" i="61"/>
  <c r="R16" i="61"/>
  <c r="R17" i="61"/>
  <c r="R18" i="61"/>
  <c r="R19" i="61"/>
  <c r="R20" i="61"/>
  <c r="S15" i="61"/>
  <c r="S16" i="61"/>
  <c r="S17" i="61"/>
  <c r="S18" i="61"/>
  <c r="S19" i="61"/>
  <c r="S20" i="61"/>
  <c r="T15" i="61"/>
  <c r="T16" i="61"/>
  <c r="T17" i="61"/>
  <c r="T18" i="61"/>
  <c r="T19" i="61"/>
  <c r="T20" i="61"/>
  <c r="U15" i="61"/>
  <c r="U16" i="61"/>
  <c r="U17" i="61"/>
  <c r="U18" i="61"/>
  <c r="U19" i="61"/>
  <c r="U20" i="61"/>
  <c r="V15" i="61"/>
  <c r="V16" i="61"/>
  <c r="V17" i="61"/>
  <c r="V18" i="61"/>
  <c r="V19" i="61"/>
  <c r="V20" i="61"/>
  <c r="W15" i="61"/>
  <c r="W16" i="61"/>
  <c r="W17" i="61"/>
  <c r="W18" i="61"/>
  <c r="W19" i="61"/>
  <c r="W20" i="61"/>
  <c r="X15" i="61"/>
  <c r="X16" i="61"/>
  <c r="X17" i="61"/>
  <c r="X18" i="61"/>
  <c r="X19" i="61"/>
  <c r="X20" i="61"/>
  <c r="Y15" i="61"/>
  <c r="Y16" i="61"/>
  <c r="Y17" i="61"/>
  <c r="Y18" i="61"/>
  <c r="Y19" i="61"/>
  <c r="Y20" i="61"/>
  <c r="Z15" i="61"/>
  <c r="Z16" i="61"/>
  <c r="Z17" i="61"/>
  <c r="Z18" i="61"/>
  <c r="Z19" i="61"/>
  <c r="Z20" i="61"/>
  <c r="AA15" i="61"/>
  <c r="AA16" i="61"/>
  <c r="AA17" i="61"/>
  <c r="AA18" i="61"/>
  <c r="AA19" i="61"/>
  <c r="AA20" i="61"/>
  <c r="AB15" i="61"/>
  <c r="AB16" i="61"/>
  <c r="AB17" i="61"/>
  <c r="AB18" i="61"/>
  <c r="AB19" i="61"/>
  <c r="AB20" i="61"/>
  <c r="AC15" i="61"/>
  <c r="AC16" i="61"/>
  <c r="AC17" i="61"/>
  <c r="AC18" i="61"/>
  <c r="AC19" i="61"/>
  <c r="AC20" i="61"/>
  <c r="AD15" i="61"/>
  <c r="AD16" i="61"/>
  <c r="AD17" i="61"/>
  <c r="AD18" i="61"/>
  <c r="AD19" i="61"/>
  <c r="AD20" i="61"/>
  <c r="AE15" i="61"/>
  <c r="AE16" i="61"/>
  <c r="AE17" i="61"/>
  <c r="AE18" i="61"/>
  <c r="AE19" i="61"/>
  <c r="AE20" i="61"/>
  <c r="AF15" i="61"/>
  <c r="AF16" i="61"/>
  <c r="AF17" i="61"/>
  <c r="AF18" i="61"/>
  <c r="AF19" i="61"/>
  <c r="AF20" i="61"/>
  <c r="AG15" i="61"/>
  <c r="AG16" i="61"/>
  <c r="AG17" i="61"/>
  <c r="AG18" i="61"/>
  <c r="AG19" i="61"/>
  <c r="AG20" i="61"/>
  <c r="AH15" i="61"/>
  <c r="AH16" i="61"/>
  <c r="AH17" i="61"/>
  <c r="AH18" i="61"/>
  <c r="AH19" i="61"/>
  <c r="AH20" i="61"/>
  <c r="AI15" i="61"/>
  <c r="AI16" i="61"/>
  <c r="AI17" i="61"/>
  <c r="AI18" i="61"/>
  <c r="AI19" i="61"/>
  <c r="AI20" i="61"/>
  <c r="AJ15" i="61"/>
  <c r="AJ16" i="61"/>
  <c r="AJ17" i="61"/>
  <c r="AJ18" i="61"/>
  <c r="AJ19" i="61"/>
  <c r="AJ20" i="61"/>
  <c r="AK15" i="61"/>
  <c r="AK16" i="61"/>
  <c r="AK17" i="61"/>
  <c r="AK18" i="61"/>
  <c r="AK19" i="61"/>
  <c r="AK20" i="61"/>
  <c r="AL15" i="61"/>
  <c r="AL16" i="61"/>
  <c r="AL17" i="61"/>
  <c r="AL18" i="61"/>
  <c r="AL19" i="61"/>
  <c r="AL20" i="61"/>
  <c r="AM15" i="61"/>
  <c r="AM16" i="61"/>
  <c r="AM17" i="61"/>
  <c r="AM18" i="61"/>
  <c r="AM19" i="61"/>
  <c r="AM20" i="61"/>
  <c r="AN15" i="61"/>
  <c r="AN16" i="61"/>
  <c r="AN17" i="61"/>
  <c r="AN18" i="61"/>
  <c r="AN19" i="61"/>
  <c r="AN20" i="61"/>
  <c r="AO15" i="61"/>
  <c r="AO16" i="61"/>
  <c r="AO17" i="61"/>
  <c r="AO18" i="61"/>
  <c r="AO19" i="61"/>
  <c r="AO20" i="61"/>
  <c r="AP15" i="61"/>
  <c r="AP16" i="61"/>
  <c r="AP17" i="61"/>
  <c r="AP18" i="61"/>
  <c r="AP19" i="61"/>
  <c r="AP20" i="61"/>
  <c r="AQ15" i="61"/>
  <c r="AQ16" i="61"/>
  <c r="AQ17" i="61"/>
  <c r="AQ18" i="61"/>
  <c r="AQ19" i="61"/>
  <c r="AQ20" i="61"/>
  <c r="AR15" i="61"/>
  <c r="AR16" i="61"/>
  <c r="AR17" i="61"/>
  <c r="AR18" i="61"/>
  <c r="AR19" i="61"/>
  <c r="AR20" i="61"/>
  <c r="AS15" i="61"/>
  <c r="AS16" i="61"/>
  <c r="AS17" i="61"/>
  <c r="AS18" i="61"/>
  <c r="AS19" i="61"/>
  <c r="AS20" i="61"/>
  <c r="AT15" i="61"/>
  <c r="AT16" i="61"/>
  <c r="AT17" i="61"/>
  <c r="AT18" i="61"/>
  <c r="AT19" i="61"/>
  <c r="AT20" i="61"/>
  <c r="AU15" i="61"/>
  <c r="AU16" i="61"/>
  <c r="AU17" i="61"/>
  <c r="AU18" i="61"/>
  <c r="AU19" i="61"/>
  <c r="AU20" i="61"/>
  <c r="AV15" i="61"/>
  <c r="AV16" i="61"/>
  <c r="AV17" i="61"/>
  <c r="AV18" i="61"/>
  <c r="AV19" i="61"/>
  <c r="AV20" i="61"/>
  <c r="AW15" i="61"/>
  <c r="AW16" i="61"/>
  <c r="AW17" i="61"/>
  <c r="AW18" i="61"/>
  <c r="AW19" i="61"/>
  <c r="AW20" i="61"/>
  <c r="AX15" i="61"/>
  <c r="AX16" i="61"/>
  <c r="AX17" i="61"/>
  <c r="AX18" i="61"/>
  <c r="AX19" i="61"/>
  <c r="AX20" i="61"/>
  <c r="AY15" i="61"/>
  <c r="AY16" i="61"/>
  <c r="AY17" i="61"/>
  <c r="AY18" i="61"/>
  <c r="AY19" i="61"/>
  <c r="AY20" i="61"/>
  <c r="AZ15" i="61"/>
  <c r="AZ16" i="61"/>
  <c r="AZ17" i="61"/>
  <c r="AZ18" i="61"/>
  <c r="AZ19" i="61"/>
  <c r="AZ20" i="61"/>
  <c r="BA15" i="61"/>
  <c r="BA16" i="61"/>
  <c r="BA17" i="61"/>
  <c r="BA18" i="61"/>
  <c r="BA19" i="61"/>
  <c r="BA20" i="61"/>
  <c r="BB15" i="61"/>
  <c r="BB16" i="61"/>
  <c r="BB17" i="61"/>
  <c r="BB18" i="61"/>
  <c r="BB19" i="61"/>
  <c r="BB20" i="61"/>
  <c r="BC15" i="61"/>
  <c r="BC16" i="61"/>
  <c r="BC17" i="61"/>
  <c r="BC18" i="61"/>
  <c r="BC19" i="61"/>
  <c r="BC20" i="61"/>
  <c r="BD15" i="61"/>
  <c r="BD16" i="61"/>
  <c r="BD17" i="61"/>
  <c r="BD18" i="61"/>
  <c r="BD19" i="61"/>
  <c r="BD20" i="61"/>
  <c r="BE15" i="61"/>
  <c r="BE16" i="61"/>
  <c r="BE17" i="61"/>
  <c r="BE18" i="61"/>
  <c r="BE19" i="61"/>
  <c r="BE20" i="61"/>
  <c r="BF15" i="61"/>
  <c r="BF16" i="61"/>
  <c r="BF17" i="61"/>
  <c r="BF18" i="61"/>
  <c r="BF19" i="61"/>
  <c r="BF20" i="61"/>
  <c r="BG15" i="61"/>
  <c r="BG16" i="61"/>
  <c r="BG17" i="61"/>
  <c r="BG18" i="61"/>
  <c r="BG19" i="61"/>
  <c r="BG20" i="61"/>
  <c r="BH15" i="61"/>
  <c r="BH16" i="61"/>
  <c r="BH17" i="61"/>
  <c r="BH18" i="61"/>
  <c r="BH19" i="61"/>
  <c r="BH20" i="61"/>
  <c r="BI15" i="61"/>
  <c r="BI16" i="61"/>
  <c r="BI17" i="61"/>
  <c r="BI18" i="61"/>
  <c r="BI19" i="61"/>
  <c r="BI20" i="61"/>
  <c r="BJ15" i="61"/>
  <c r="BJ16" i="61"/>
  <c r="BJ17" i="61"/>
  <c r="BJ18" i="61"/>
  <c r="BJ19" i="61"/>
  <c r="BJ20" i="61"/>
  <c r="BK15" i="61"/>
  <c r="BK16" i="61"/>
  <c r="BK17" i="61"/>
  <c r="BK18" i="61"/>
  <c r="BK19" i="61"/>
  <c r="BK20" i="61"/>
  <c r="BL15" i="61"/>
  <c r="BL16" i="61"/>
  <c r="BL17" i="61"/>
  <c r="BL18" i="61"/>
  <c r="BL19" i="61"/>
  <c r="BL20" i="61"/>
  <c r="BM15" i="61"/>
  <c r="BM16" i="61"/>
  <c r="BM17" i="61"/>
  <c r="BM18" i="61"/>
  <c r="BM19" i="61"/>
  <c r="BM20" i="61"/>
  <c r="BN15" i="61"/>
  <c r="BN16" i="61"/>
  <c r="BN17" i="61"/>
  <c r="BN18" i="61"/>
  <c r="BN19" i="61"/>
  <c r="BN20" i="61"/>
  <c r="BO15" i="61"/>
  <c r="BO16" i="61"/>
  <c r="BO17" i="61"/>
  <c r="BO18" i="61"/>
  <c r="BO19" i="61"/>
  <c r="BO20" i="61"/>
  <c r="BP15" i="61"/>
  <c r="BP16" i="61"/>
  <c r="BP17" i="61"/>
  <c r="BP18" i="61"/>
  <c r="BP19" i="61"/>
  <c r="BP20" i="61"/>
  <c r="BQ15" i="61"/>
  <c r="BQ16" i="61"/>
  <c r="BQ17" i="61"/>
  <c r="BQ18" i="61"/>
  <c r="BQ19" i="61"/>
  <c r="BQ20" i="61"/>
  <c r="BR15" i="61"/>
  <c r="BR16" i="61"/>
  <c r="BR17" i="61"/>
  <c r="BR18" i="61"/>
  <c r="BR19" i="61"/>
  <c r="BR20" i="61"/>
  <c r="BS15" i="61"/>
  <c r="BS16" i="61"/>
  <c r="BS17" i="61"/>
  <c r="BS18" i="61"/>
  <c r="BS19" i="61"/>
  <c r="BS20" i="61"/>
  <c r="BT15" i="61"/>
  <c r="BT16" i="61"/>
  <c r="BT17" i="61"/>
  <c r="BT18" i="61"/>
  <c r="BT19" i="61"/>
  <c r="BT20" i="61"/>
  <c r="BU15" i="61"/>
  <c r="BU16" i="61"/>
  <c r="BU17" i="61"/>
  <c r="BU18" i="61"/>
  <c r="BU19" i="61"/>
  <c r="BU20" i="61"/>
  <c r="BV15" i="61"/>
  <c r="BV16" i="61"/>
  <c r="BV17" i="61"/>
  <c r="BV18" i="61"/>
  <c r="BV19" i="61"/>
  <c r="BV20" i="61"/>
  <c r="BW15" i="61"/>
  <c r="BW16" i="61"/>
  <c r="BW17" i="61"/>
  <c r="BW18" i="61"/>
  <c r="BW19" i="61"/>
  <c r="BW20" i="61"/>
  <c r="BX15" i="61"/>
  <c r="BX16" i="61"/>
  <c r="BX17" i="61"/>
  <c r="BX18" i="61"/>
  <c r="BX19" i="61"/>
  <c r="BX20" i="61"/>
  <c r="BY15" i="61"/>
  <c r="BY16" i="61"/>
  <c r="BY17" i="61"/>
  <c r="BY18" i="61"/>
  <c r="BY19" i="61"/>
  <c r="BY20" i="61"/>
  <c r="BZ15" i="61"/>
  <c r="BZ16" i="61"/>
  <c r="BZ17" i="61"/>
  <c r="BZ18" i="61"/>
  <c r="BZ19" i="61"/>
  <c r="BZ20" i="61"/>
  <c r="P15" i="61"/>
  <c r="P16" i="61"/>
  <c r="P17" i="61"/>
  <c r="P18" i="61"/>
  <c r="P19" i="61"/>
  <c r="P20" i="61"/>
  <c r="BD5" i="61"/>
  <c r="BY6" i="61"/>
  <c r="BP7" i="61"/>
  <c r="BV8" i="61"/>
  <c r="BS9" i="61"/>
  <c r="BJ10" i="61"/>
  <c r="BP11" i="61"/>
  <c r="BP4" i="61"/>
  <c r="F20" i="61"/>
  <c r="F19" i="61"/>
  <c r="F18" i="61"/>
  <c r="F17" i="61"/>
  <c r="F16" i="61"/>
  <c r="F15" i="61"/>
  <c r="BZ11" i="61"/>
  <c r="BW11" i="61"/>
  <c r="BV11" i="61"/>
  <c r="BU11" i="61"/>
  <c r="BT11" i="61"/>
  <c r="BR11" i="61"/>
  <c r="BQ11" i="61"/>
  <c r="BI11" i="61"/>
  <c r="BF11" i="61"/>
  <c r="BE11" i="61"/>
  <c r="BD11" i="61"/>
  <c r="BC11" i="61"/>
  <c r="BB11" i="61"/>
  <c r="AY11" i="61"/>
  <c r="AX11" i="61"/>
  <c r="AW11" i="61"/>
  <c r="AV11" i="61"/>
  <c r="AT11" i="61"/>
  <c r="AS11" i="61"/>
  <c r="AK11" i="61"/>
  <c r="AH11" i="61"/>
  <c r="AG11" i="61"/>
  <c r="AF11" i="61"/>
  <c r="AE11" i="61"/>
  <c r="AD11" i="61"/>
  <c r="AA11" i="61"/>
  <c r="Z11" i="61"/>
  <c r="Y11" i="61"/>
  <c r="X11" i="61"/>
  <c r="V11" i="61"/>
  <c r="U11" i="61"/>
  <c r="J11" i="61"/>
  <c r="D11" i="61"/>
  <c r="B11" i="61"/>
  <c r="BZ10" i="61"/>
  <c r="BX10" i="61"/>
  <c r="BW10" i="61"/>
  <c r="BV10" i="61"/>
  <c r="BU10" i="61"/>
  <c r="BT10" i="61"/>
  <c r="BQ10" i="61"/>
  <c r="BP10" i="61"/>
  <c r="BO10" i="61"/>
  <c r="BN10" i="61"/>
  <c r="BL10" i="61"/>
  <c r="BK10" i="61"/>
  <c r="BI10" i="61"/>
  <c r="BG10" i="61"/>
  <c r="BD10" i="61"/>
  <c r="BC10" i="61"/>
  <c r="BB10" i="61"/>
  <c r="AZ10" i="61"/>
  <c r="AY10" i="61"/>
  <c r="AX10" i="61"/>
  <c r="AW10" i="61"/>
  <c r="AV10" i="61"/>
  <c r="AS10" i="61"/>
  <c r="AR10" i="61"/>
  <c r="AQ10" i="61"/>
  <c r="AP10" i="61"/>
  <c r="AN10" i="61"/>
  <c r="AM10" i="61"/>
  <c r="AK10" i="61"/>
  <c r="AI10" i="61"/>
  <c r="AF10" i="61"/>
  <c r="AE10" i="61"/>
  <c r="AD10" i="61"/>
  <c r="AB10" i="61"/>
  <c r="AA10" i="61"/>
  <c r="Z10" i="61"/>
  <c r="Y10" i="61"/>
  <c r="X10" i="61"/>
  <c r="U10" i="61"/>
  <c r="T10" i="61"/>
  <c r="S10" i="61"/>
  <c r="R10" i="61"/>
  <c r="P10" i="61"/>
  <c r="J10" i="61"/>
  <c r="D10" i="61"/>
  <c r="B10" i="61"/>
  <c r="BZ9" i="61"/>
  <c r="BY9" i="61"/>
  <c r="BX9" i="61"/>
  <c r="BW9" i="61"/>
  <c r="BV9" i="61"/>
  <c r="BU9" i="61"/>
  <c r="BT9" i="61"/>
  <c r="BR9" i="61"/>
  <c r="BQ9" i="61"/>
  <c r="BP9" i="61"/>
  <c r="BO9" i="61"/>
  <c r="BN9" i="61"/>
  <c r="BM9" i="61"/>
  <c r="BL9" i="61"/>
  <c r="BK9" i="61"/>
  <c r="BJ9" i="61"/>
  <c r="BI9" i="61"/>
  <c r="BH9" i="61"/>
  <c r="BG9" i="61"/>
  <c r="BF9" i="61"/>
  <c r="BE9" i="61"/>
  <c r="BD9" i="61"/>
  <c r="BC9" i="61"/>
  <c r="BB9" i="61"/>
  <c r="BA9" i="61"/>
  <c r="AZ9" i="61"/>
  <c r="AY9" i="61"/>
  <c r="AX9" i="61"/>
  <c r="AW9" i="61"/>
  <c r="AV9" i="61"/>
  <c r="AT9" i="61"/>
  <c r="AS9" i="61"/>
  <c r="AR9" i="61"/>
  <c r="AQ9" i="61"/>
  <c r="AP9" i="61"/>
  <c r="AO9" i="61"/>
  <c r="AN9" i="61"/>
  <c r="AM9" i="61"/>
  <c r="AL9" i="61"/>
  <c r="AK9" i="61"/>
  <c r="AJ9" i="61"/>
  <c r="AI9" i="61"/>
  <c r="AH9" i="61"/>
  <c r="AG9" i="61"/>
  <c r="AF9" i="61"/>
  <c r="AE9" i="61"/>
  <c r="AD9" i="61"/>
  <c r="AC9" i="61"/>
  <c r="AB9" i="61"/>
  <c r="AA9" i="61"/>
  <c r="Z9" i="61"/>
  <c r="Y9" i="61"/>
  <c r="X9" i="61"/>
  <c r="V9" i="61"/>
  <c r="U9" i="61"/>
  <c r="T9" i="61"/>
  <c r="S9" i="61"/>
  <c r="R9" i="61"/>
  <c r="Q9" i="61"/>
  <c r="P9" i="61"/>
  <c r="J9" i="61"/>
  <c r="D9" i="61"/>
  <c r="B9" i="61"/>
  <c r="BZ8" i="61"/>
  <c r="BX8" i="61"/>
  <c r="BW8" i="61"/>
  <c r="BU8" i="61"/>
  <c r="BS8" i="61"/>
  <c r="BR8" i="61"/>
  <c r="BP8" i="61"/>
  <c r="BO8" i="61"/>
  <c r="BN8" i="61"/>
  <c r="BL8" i="61"/>
  <c r="BK8" i="61"/>
  <c r="BJ8" i="61"/>
  <c r="BI8" i="61"/>
  <c r="BH8" i="61"/>
  <c r="BG8" i="61"/>
  <c r="BF8" i="61"/>
  <c r="BE8" i="61"/>
  <c r="BD8" i="61"/>
  <c r="BC8" i="61"/>
  <c r="BB8" i="61"/>
  <c r="AZ8" i="61"/>
  <c r="AY8" i="61"/>
  <c r="AW8" i="61"/>
  <c r="AU8" i="61"/>
  <c r="AT8" i="61"/>
  <c r="AR8" i="61"/>
  <c r="AQ8" i="61"/>
  <c r="AP8" i="61"/>
  <c r="AN8" i="61"/>
  <c r="AM8" i="61"/>
  <c r="AL8" i="61"/>
  <c r="AK8" i="61"/>
  <c r="AJ8" i="61"/>
  <c r="AI8" i="61"/>
  <c r="AH8" i="61"/>
  <c r="AG8" i="61"/>
  <c r="AF8" i="61"/>
  <c r="AE8" i="61"/>
  <c r="AD8" i="61"/>
  <c r="AB8" i="61"/>
  <c r="AA8" i="61"/>
  <c r="Y8" i="61"/>
  <c r="W8" i="61"/>
  <c r="V8" i="61"/>
  <c r="T8" i="61"/>
  <c r="S8" i="61"/>
  <c r="R8" i="61"/>
  <c r="P8" i="61"/>
  <c r="J8" i="61"/>
  <c r="D8" i="61"/>
  <c r="B8" i="61"/>
  <c r="BZ7" i="61"/>
  <c r="BW7" i="61"/>
  <c r="BV7" i="61"/>
  <c r="BU7" i="61"/>
  <c r="BT7" i="61"/>
  <c r="BR7" i="61"/>
  <c r="BQ7" i="61"/>
  <c r="BM7" i="61"/>
  <c r="BI7" i="61"/>
  <c r="BH7" i="61"/>
  <c r="BF7" i="61"/>
  <c r="BE7" i="61"/>
  <c r="BD7" i="61"/>
  <c r="BC7" i="61"/>
  <c r="BB7" i="61"/>
  <c r="AY7" i="61"/>
  <c r="AX7" i="61"/>
  <c r="AW7" i="61"/>
  <c r="AV7" i="61"/>
  <c r="AT7" i="61"/>
  <c r="AS7" i="61"/>
  <c r="AO7" i="61"/>
  <c r="AK7" i="61"/>
  <c r="AJ7" i="61"/>
  <c r="AH7" i="61"/>
  <c r="AG7" i="61"/>
  <c r="AF7" i="61"/>
  <c r="AE7" i="61"/>
  <c r="AD7" i="61"/>
  <c r="AA7" i="61"/>
  <c r="Z7" i="61"/>
  <c r="Y7" i="61"/>
  <c r="X7" i="61"/>
  <c r="V7" i="61"/>
  <c r="U7" i="61"/>
  <c r="Q7" i="61"/>
  <c r="J7" i="61"/>
  <c r="D7" i="61"/>
  <c r="B7" i="61"/>
  <c r="BZ6" i="61"/>
  <c r="BX6" i="61"/>
  <c r="BW6" i="61"/>
  <c r="BV6" i="61"/>
  <c r="BU6" i="61"/>
  <c r="BT6" i="61"/>
  <c r="BS6" i="61"/>
  <c r="BR6" i="61"/>
  <c r="BQ6" i="61"/>
  <c r="BP6" i="61"/>
  <c r="BO6" i="61"/>
  <c r="BN6" i="61"/>
  <c r="BM6" i="61"/>
  <c r="BL6" i="61"/>
  <c r="BK6" i="61"/>
  <c r="BJ6" i="61"/>
  <c r="BI6" i="61"/>
  <c r="BH6" i="61"/>
  <c r="BG6" i="61"/>
  <c r="BF6" i="61"/>
  <c r="BE6" i="61"/>
  <c r="BD6" i="61"/>
  <c r="BC6" i="61"/>
  <c r="BB6" i="61"/>
  <c r="AZ6" i="61"/>
  <c r="AY6" i="61"/>
  <c r="AX6" i="61"/>
  <c r="AW6" i="61"/>
  <c r="AV6" i="61"/>
  <c r="AU6" i="61"/>
  <c r="AT6" i="61"/>
  <c r="AS6" i="61"/>
  <c r="AR6" i="61"/>
  <c r="AQ6" i="61"/>
  <c r="AP6" i="61"/>
  <c r="AO6" i="61"/>
  <c r="AN6" i="61"/>
  <c r="AM6" i="61"/>
  <c r="AL6" i="61"/>
  <c r="AK6" i="61"/>
  <c r="AJ6" i="61"/>
  <c r="AI6" i="61"/>
  <c r="AH6" i="61"/>
  <c r="AG6" i="61"/>
  <c r="AF6" i="61"/>
  <c r="AE6" i="61"/>
  <c r="AD6" i="61"/>
  <c r="AB6" i="61"/>
  <c r="AA6" i="61"/>
  <c r="Z6" i="61"/>
  <c r="Y6" i="61"/>
  <c r="X6" i="61"/>
  <c r="W6" i="61"/>
  <c r="V6" i="61"/>
  <c r="U6" i="61"/>
  <c r="T6" i="61"/>
  <c r="S6" i="61"/>
  <c r="R6" i="61"/>
  <c r="Q6" i="61"/>
  <c r="P6" i="61"/>
  <c r="J6" i="61"/>
  <c r="D6" i="61"/>
  <c r="B6" i="61"/>
  <c r="BY5" i="61"/>
  <c r="BU5" i="61"/>
  <c r="BT5" i="61"/>
  <c r="BR5" i="61"/>
  <c r="BQ5" i="61"/>
  <c r="BP5" i="61"/>
  <c r="BO5" i="61"/>
  <c r="BN5" i="61"/>
  <c r="BK5" i="61"/>
  <c r="BJ5" i="61"/>
  <c r="BI5" i="61"/>
  <c r="BH5" i="61"/>
  <c r="BF5" i="61"/>
  <c r="BE5" i="61"/>
  <c r="BC5" i="61"/>
  <c r="BA5" i="61"/>
  <c r="AW5" i="61"/>
  <c r="AV5" i="61"/>
  <c r="AT5" i="61"/>
  <c r="AS5" i="61"/>
  <c r="AR5" i="61"/>
  <c r="AQ5" i="61"/>
  <c r="AP5" i="61"/>
  <c r="AM5" i="61"/>
  <c r="AL5" i="61"/>
  <c r="AK5" i="61"/>
  <c r="AJ5" i="61"/>
  <c r="AH5" i="61"/>
  <c r="AG5" i="61"/>
  <c r="AE5" i="61"/>
  <c r="AC5" i="61"/>
  <c r="Y5" i="61"/>
  <c r="X5" i="61"/>
  <c r="V5" i="61"/>
  <c r="U5" i="61"/>
  <c r="T5" i="61"/>
  <c r="S5" i="61"/>
  <c r="R5" i="61"/>
  <c r="J5" i="61"/>
  <c r="D5" i="61"/>
  <c r="B5" i="61"/>
  <c r="BZ4" i="61"/>
  <c r="BW4" i="61"/>
  <c r="BV4" i="61"/>
  <c r="BU4" i="61"/>
  <c r="BT4" i="61"/>
  <c r="BR4" i="61"/>
  <c r="BQ4" i="61"/>
  <c r="BI4" i="61"/>
  <c r="BH4" i="61"/>
  <c r="BF4" i="61"/>
  <c r="BE4" i="61"/>
  <c r="BD4" i="61"/>
  <c r="BC4" i="61"/>
  <c r="BB4" i="61"/>
  <c r="AY4" i="61"/>
  <c r="AX4" i="61"/>
  <c r="AW4" i="61"/>
  <c r="AV4" i="61"/>
  <c r="AT4" i="61"/>
  <c r="AS4" i="61"/>
  <c r="AK4" i="61"/>
  <c r="AJ4" i="61"/>
  <c r="AH4" i="61"/>
  <c r="AG4" i="61"/>
  <c r="AF4" i="61"/>
  <c r="AE4" i="61"/>
  <c r="AD4" i="61"/>
  <c r="AA4" i="61"/>
  <c r="Z4" i="61"/>
  <c r="Y4" i="61"/>
  <c r="X4" i="61"/>
  <c r="V4" i="61"/>
  <c r="U4" i="61"/>
  <c r="J4" i="61"/>
  <c r="D4" i="61"/>
  <c r="B4" i="61"/>
  <c r="Q24" i="59"/>
  <c r="Q25" i="59"/>
  <c r="Q26" i="59"/>
  <c r="Q27" i="59"/>
  <c r="Q28" i="59"/>
  <c r="Q29" i="59"/>
  <c r="R24" i="59"/>
  <c r="R25" i="59"/>
  <c r="R26" i="59"/>
  <c r="R27" i="59"/>
  <c r="R28" i="59"/>
  <c r="R29" i="59"/>
  <c r="S24" i="59"/>
  <c r="S25" i="59"/>
  <c r="S26" i="59"/>
  <c r="S27" i="59"/>
  <c r="S28" i="59"/>
  <c r="S29" i="59"/>
  <c r="T24" i="59"/>
  <c r="T25" i="59"/>
  <c r="T26" i="59"/>
  <c r="T27" i="59"/>
  <c r="T28" i="59"/>
  <c r="T29" i="59"/>
  <c r="U24" i="59"/>
  <c r="U25" i="59"/>
  <c r="U26" i="59"/>
  <c r="U27" i="59"/>
  <c r="U28" i="59"/>
  <c r="U29" i="59"/>
  <c r="V24" i="59"/>
  <c r="V25" i="59"/>
  <c r="V26" i="59"/>
  <c r="V27" i="59"/>
  <c r="V28" i="59"/>
  <c r="V29" i="59"/>
  <c r="W24" i="59"/>
  <c r="W25" i="59"/>
  <c r="W26" i="59"/>
  <c r="W27" i="59"/>
  <c r="W28" i="59"/>
  <c r="W29" i="59"/>
  <c r="X24" i="59"/>
  <c r="X25" i="59"/>
  <c r="X26" i="59"/>
  <c r="X27" i="59"/>
  <c r="X28" i="59"/>
  <c r="X29" i="59"/>
  <c r="Y24" i="59"/>
  <c r="Y25" i="59"/>
  <c r="Y26" i="59"/>
  <c r="Y27" i="59"/>
  <c r="Y28" i="59"/>
  <c r="Y29" i="59"/>
  <c r="Z24" i="59"/>
  <c r="Z25" i="59"/>
  <c r="Z26" i="59"/>
  <c r="Z27" i="59"/>
  <c r="Z28" i="59"/>
  <c r="Z29" i="59"/>
  <c r="AA24" i="59"/>
  <c r="AA25" i="59"/>
  <c r="AA26" i="59"/>
  <c r="AA27" i="59"/>
  <c r="AA28" i="59"/>
  <c r="AA29" i="59"/>
  <c r="AB24" i="59"/>
  <c r="AB25" i="59"/>
  <c r="AB26" i="59"/>
  <c r="AB27" i="59"/>
  <c r="AB28" i="59"/>
  <c r="AB29" i="59"/>
  <c r="AC24" i="59"/>
  <c r="AC25" i="59"/>
  <c r="AC26" i="59"/>
  <c r="AC27" i="59"/>
  <c r="AC28" i="59"/>
  <c r="AC29" i="59"/>
  <c r="AD24" i="59"/>
  <c r="AD25" i="59"/>
  <c r="AD26" i="59"/>
  <c r="AD27" i="59"/>
  <c r="AD28" i="59"/>
  <c r="AD29" i="59"/>
  <c r="AE24" i="59"/>
  <c r="AE25" i="59"/>
  <c r="AE26" i="59"/>
  <c r="AE27" i="59"/>
  <c r="AE28" i="59"/>
  <c r="AE29" i="59"/>
  <c r="AF24" i="59"/>
  <c r="AF25" i="59"/>
  <c r="AF26" i="59"/>
  <c r="AF27" i="59"/>
  <c r="AF28" i="59"/>
  <c r="AF29" i="59"/>
  <c r="AG24" i="59"/>
  <c r="AG25" i="59"/>
  <c r="AG26" i="59"/>
  <c r="AG27" i="59"/>
  <c r="AG28" i="59"/>
  <c r="AG29" i="59"/>
  <c r="AH24" i="59"/>
  <c r="AH25" i="59"/>
  <c r="AH26" i="59"/>
  <c r="AH27" i="59"/>
  <c r="AH28" i="59"/>
  <c r="AH29" i="59"/>
  <c r="AI24" i="59"/>
  <c r="AI25" i="59"/>
  <c r="AI26" i="59"/>
  <c r="AI27" i="59"/>
  <c r="AI28" i="59"/>
  <c r="AI29" i="59"/>
  <c r="AJ24" i="59"/>
  <c r="AJ25" i="59"/>
  <c r="AJ26" i="59"/>
  <c r="AJ27" i="59"/>
  <c r="AJ28" i="59"/>
  <c r="AJ29" i="59"/>
  <c r="AK24" i="59"/>
  <c r="AK25" i="59"/>
  <c r="AK26" i="59"/>
  <c r="AK27" i="59"/>
  <c r="AK28" i="59"/>
  <c r="AK29" i="59"/>
  <c r="AL24" i="59"/>
  <c r="AL25" i="59"/>
  <c r="AL26" i="59"/>
  <c r="AL27" i="59"/>
  <c r="AL28" i="59"/>
  <c r="AL29" i="59"/>
  <c r="AM24" i="59"/>
  <c r="AM25" i="59"/>
  <c r="AM26" i="59"/>
  <c r="AM27" i="59"/>
  <c r="AM28" i="59"/>
  <c r="AM29" i="59"/>
  <c r="AN24" i="59"/>
  <c r="AN25" i="59"/>
  <c r="AN26" i="59"/>
  <c r="AN27" i="59"/>
  <c r="AN28" i="59"/>
  <c r="AN29" i="59"/>
  <c r="AO24" i="59"/>
  <c r="AO25" i="59"/>
  <c r="AO26" i="59"/>
  <c r="AO27" i="59"/>
  <c r="AO28" i="59"/>
  <c r="AO29" i="59"/>
  <c r="AP24" i="59"/>
  <c r="AP25" i="59"/>
  <c r="AP26" i="59"/>
  <c r="AP27" i="59"/>
  <c r="AP28" i="59"/>
  <c r="AP29" i="59"/>
  <c r="AQ24" i="59"/>
  <c r="AQ25" i="59"/>
  <c r="AQ26" i="59"/>
  <c r="AQ27" i="59"/>
  <c r="AQ28" i="59"/>
  <c r="AQ29" i="59"/>
  <c r="AR24" i="59"/>
  <c r="AR25" i="59"/>
  <c r="AR26" i="59"/>
  <c r="AR27" i="59"/>
  <c r="AR28" i="59"/>
  <c r="AR29" i="59"/>
  <c r="AS24" i="59"/>
  <c r="AS25" i="59"/>
  <c r="AS26" i="59"/>
  <c r="AS27" i="59"/>
  <c r="AS28" i="59"/>
  <c r="AS29" i="59"/>
  <c r="AT24" i="59"/>
  <c r="AT25" i="59"/>
  <c r="AT26" i="59"/>
  <c r="AT27" i="59"/>
  <c r="AT28" i="59"/>
  <c r="AT29" i="59"/>
  <c r="AU24" i="59"/>
  <c r="AU25" i="59"/>
  <c r="AU26" i="59"/>
  <c r="AU27" i="59"/>
  <c r="AU28" i="59"/>
  <c r="AU29" i="59"/>
  <c r="AV24" i="59"/>
  <c r="AV25" i="59"/>
  <c r="AV26" i="59"/>
  <c r="AV27" i="59"/>
  <c r="AV28" i="59"/>
  <c r="AV29" i="59"/>
  <c r="AW24" i="59"/>
  <c r="AW25" i="59"/>
  <c r="AW26" i="59"/>
  <c r="AW27" i="59"/>
  <c r="AW28" i="59"/>
  <c r="AW29" i="59"/>
  <c r="AX24" i="59"/>
  <c r="AX25" i="59"/>
  <c r="AX26" i="59"/>
  <c r="AX27" i="59"/>
  <c r="AX28" i="59"/>
  <c r="AX29" i="59"/>
  <c r="AY24" i="59"/>
  <c r="AY25" i="59"/>
  <c r="AY26" i="59"/>
  <c r="AY27" i="59"/>
  <c r="AY28" i="59"/>
  <c r="AY29" i="59"/>
  <c r="AZ24" i="59"/>
  <c r="AZ25" i="59"/>
  <c r="AZ26" i="59"/>
  <c r="AZ27" i="59"/>
  <c r="AZ28" i="59"/>
  <c r="AZ29" i="59"/>
  <c r="BA24" i="59"/>
  <c r="BA25" i="59"/>
  <c r="BA26" i="59"/>
  <c r="BA27" i="59"/>
  <c r="BA28" i="59"/>
  <c r="BA29" i="59"/>
  <c r="BB24" i="59"/>
  <c r="BB25" i="59"/>
  <c r="BB26" i="59"/>
  <c r="BB27" i="59"/>
  <c r="BB28" i="59"/>
  <c r="BB29" i="59"/>
  <c r="BC24" i="59"/>
  <c r="BC25" i="59"/>
  <c r="BC26" i="59"/>
  <c r="BC27" i="59"/>
  <c r="BC28" i="59"/>
  <c r="BC29" i="59"/>
  <c r="BD24" i="59"/>
  <c r="BD25" i="59"/>
  <c r="BD26" i="59"/>
  <c r="BD27" i="59"/>
  <c r="BD28" i="59"/>
  <c r="BD29" i="59"/>
  <c r="BE24" i="59"/>
  <c r="BE25" i="59"/>
  <c r="BE26" i="59"/>
  <c r="BE27" i="59"/>
  <c r="BE28" i="59"/>
  <c r="BE29" i="59"/>
  <c r="BF24" i="59"/>
  <c r="BF25" i="59"/>
  <c r="BF26" i="59"/>
  <c r="BF27" i="59"/>
  <c r="BF28" i="59"/>
  <c r="BF29" i="59"/>
  <c r="BG24" i="59"/>
  <c r="BG25" i="59"/>
  <c r="BG26" i="59"/>
  <c r="BG27" i="59"/>
  <c r="BG28" i="59"/>
  <c r="BG29" i="59"/>
  <c r="BH24" i="59"/>
  <c r="BH25" i="59"/>
  <c r="BH26" i="59"/>
  <c r="BH27" i="59"/>
  <c r="BH28" i="59"/>
  <c r="BH29" i="59"/>
  <c r="BI24" i="59"/>
  <c r="BI25" i="59"/>
  <c r="BI26" i="59"/>
  <c r="BI27" i="59"/>
  <c r="BI28" i="59"/>
  <c r="BI29" i="59"/>
  <c r="BJ24" i="59"/>
  <c r="BJ25" i="59"/>
  <c r="BJ26" i="59"/>
  <c r="BJ27" i="59"/>
  <c r="BJ28" i="59"/>
  <c r="BJ29" i="59"/>
  <c r="BK24" i="59"/>
  <c r="BK25" i="59"/>
  <c r="BK26" i="59"/>
  <c r="BK27" i="59"/>
  <c r="BK28" i="59"/>
  <c r="BK29" i="59"/>
  <c r="BL24" i="59"/>
  <c r="BL25" i="59"/>
  <c r="BL26" i="59"/>
  <c r="BL27" i="59"/>
  <c r="BL28" i="59"/>
  <c r="BL29" i="59"/>
  <c r="BM24" i="59"/>
  <c r="BM25" i="59"/>
  <c r="BM26" i="59"/>
  <c r="BM27" i="59"/>
  <c r="BM28" i="59"/>
  <c r="BM29" i="59"/>
  <c r="BN24" i="59"/>
  <c r="BN25" i="59"/>
  <c r="BN26" i="59"/>
  <c r="BN27" i="59"/>
  <c r="BN28" i="59"/>
  <c r="BN29" i="59"/>
  <c r="BO24" i="59"/>
  <c r="BO25" i="59"/>
  <c r="BO26" i="59"/>
  <c r="BO27" i="59"/>
  <c r="BO28" i="59"/>
  <c r="BO29" i="59"/>
  <c r="BP24" i="59"/>
  <c r="BP25" i="59"/>
  <c r="BP26" i="59"/>
  <c r="BP27" i="59"/>
  <c r="BP28" i="59"/>
  <c r="BP29" i="59"/>
  <c r="BQ24" i="59"/>
  <c r="BQ25" i="59"/>
  <c r="BQ26" i="59"/>
  <c r="BQ27" i="59"/>
  <c r="BQ28" i="59"/>
  <c r="BQ29" i="59"/>
  <c r="BR24" i="59"/>
  <c r="BR25" i="59"/>
  <c r="BR26" i="59"/>
  <c r="BR27" i="59"/>
  <c r="BR28" i="59"/>
  <c r="BR29" i="59"/>
  <c r="BS24" i="59"/>
  <c r="BS25" i="59"/>
  <c r="BS26" i="59"/>
  <c r="BS27" i="59"/>
  <c r="BS28" i="59"/>
  <c r="BS29" i="59"/>
  <c r="BT24" i="59"/>
  <c r="BT25" i="59"/>
  <c r="BT26" i="59"/>
  <c r="BT27" i="59"/>
  <c r="BT28" i="59"/>
  <c r="BT29" i="59"/>
  <c r="BU24" i="59"/>
  <c r="BU25" i="59"/>
  <c r="BU26" i="59"/>
  <c r="BU27" i="59"/>
  <c r="BU28" i="59"/>
  <c r="BU29" i="59"/>
  <c r="BV24" i="59"/>
  <c r="BV25" i="59"/>
  <c r="BV26" i="59"/>
  <c r="BV27" i="59"/>
  <c r="BV28" i="59"/>
  <c r="BV29" i="59"/>
  <c r="BW24" i="59"/>
  <c r="BW25" i="59"/>
  <c r="BW26" i="59"/>
  <c r="BW27" i="59"/>
  <c r="BW28" i="59"/>
  <c r="BW29" i="59"/>
  <c r="BX24" i="59"/>
  <c r="BX25" i="59"/>
  <c r="BX26" i="59"/>
  <c r="BX27" i="59"/>
  <c r="BX28" i="59"/>
  <c r="BX29" i="59"/>
  <c r="BY24" i="59"/>
  <c r="BY25" i="59"/>
  <c r="BY26" i="59"/>
  <c r="BY27" i="59"/>
  <c r="BY28" i="59"/>
  <c r="BY29" i="59"/>
  <c r="BZ24" i="59"/>
  <c r="BZ25" i="59"/>
  <c r="BZ26" i="59"/>
  <c r="BZ27" i="59"/>
  <c r="BZ28" i="59"/>
  <c r="BZ29" i="59"/>
  <c r="P24" i="59"/>
  <c r="P25" i="59"/>
  <c r="P26" i="59"/>
  <c r="P27" i="59"/>
  <c r="P28" i="59"/>
  <c r="P29" i="59"/>
  <c r="F29" i="59"/>
  <c r="BU7" i="59"/>
  <c r="BC8" i="59"/>
  <c r="BU11" i="59"/>
  <c r="BC12" i="59"/>
  <c r="BI13" i="59"/>
  <c r="BO14" i="59"/>
  <c r="BU15" i="59"/>
  <c r="BC16" i="59"/>
  <c r="BI17" i="59"/>
  <c r="BO18" i="59"/>
  <c r="BU19" i="59"/>
  <c r="BC20" i="59"/>
  <c r="BC4" i="59"/>
  <c r="F28" i="59"/>
  <c r="F27" i="59"/>
  <c r="F26" i="59"/>
  <c r="F25" i="59"/>
  <c r="F24" i="59"/>
  <c r="BL20" i="59"/>
  <c r="BE20" i="59"/>
  <c r="BD20" i="59"/>
  <c r="AN20" i="59"/>
  <c r="AG20" i="59"/>
  <c r="AF20" i="59"/>
  <c r="P20" i="59"/>
  <c r="J20" i="59"/>
  <c r="D20" i="59"/>
  <c r="B20" i="59"/>
  <c r="BX19" i="59"/>
  <c r="BW19" i="59"/>
  <c r="BV19" i="59"/>
  <c r="BF19" i="59"/>
  <c r="AZ19" i="59"/>
  <c r="AY19" i="59"/>
  <c r="AX19" i="59"/>
  <c r="AH19" i="59"/>
  <c r="AB19" i="59"/>
  <c r="AA19" i="59"/>
  <c r="Z19" i="59"/>
  <c r="J19" i="59"/>
  <c r="D19" i="59"/>
  <c r="B19" i="59"/>
  <c r="BZ18" i="59"/>
  <c r="BY18" i="59"/>
  <c r="BX18" i="59"/>
  <c r="BU18" i="59"/>
  <c r="BT18" i="59"/>
  <c r="BS18" i="59"/>
  <c r="BR18" i="59"/>
  <c r="BQ18" i="59"/>
  <c r="BP18" i="59"/>
  <c r="BB18" i="59"/>
  <c r="BA18" i="59"/>
  <c r="AZ18" i="59"/>
  <c r="AW18" i="59"/>
  <c r="AV18" i="59"/>
  <c r="AU18" i="59"/>
  <c r="AT18" i="59"/>
  <c r="AS18" i="59"/>
  <c r="AR18" i="59"/>
  <c r="AD18" i="59"/>
  <c r="AC18" i="59"/>
  <c r="AB18" i="59"/>
  <c r="Y18" i="59"/>
  <c r="X18" i="59"/>
  <c r="W18" i="59"/>
  <c r="V18" i="59"/>
  <c r="U18" i="59"/>
  <c r="T18" i="59"/>
  <c r="J18" i="59"/>
  <c r="D18" i="59"/>
  <c r="B18" i="59"/>
  <c r="BZ17" i="59"/>
  <c r="BY17" i="59"/>
  <c r="BX17" i="59"/>
  <c r="BW17" i="59"/>
  <c r="BV17" i="59"/>
  <c r="BU17" i="59"/>
  <c r="BT17" i="59"/>
  <c r="BS17" i="59"/>
  <c r="BR17" i="59"/>
  <c r="BQ17" i="59"/>
  <c r="BP17" i="59"/>
  <c r="BO17" i="59"/>
  <c r="BN17" i="59"/>
  <c r="BM17" i="59"/>
  <c r="BL17" i="59"/>
  <c r="BK17" i="59"/>
  <c r="BJ17" i="59"/>
  <c r="BC17" i="59"/>
  <c r="BB17" i="59"/>
  <c r="BA17" i="59"/>
  <c r="AZ17" i="59"/>
  <c r="AY17" i="59"/>
  <c r="AX17" i="59"/>
  <c r="AW17" i="59"/>
  <c r="AV17" i="59"/>
  <c r="AU17" i="59"/>
  <c r="AT17" i="59"/>
  <c r="AS17" i="59"/>
  <c r="AR17" i="59"/>
  <c r="AQ17" i="59"/>
  <c r="AP17" i="59"/>
  <c r="AO17" i="59"/>
  <c r="AN17" i="59"/>
  <c r="AM17" i="59"/>
  <c r="AL17" i="59"/>
  <c r="AE17" i="59"/>
  <c r="AD17" i="59"/>
  <c r="AC17" i="59"/>
  <c r="AB17" i="59"/>
  <c r="AA17" i="59"/>
  <c r="Z17" i="59"/>
  <c r="Y17" i="59"/>
  <c r="X17" i="59"/>
  <c r="W17" i="59"/>
  <c r="V17" i="59"/>
  <c r="U17" i="59"/>
  <c r="T17" i="59"/>
  <c r="S17" i="59"/>
  <c r="R17" i="59"/>
  <c r="Q17" i="59"/>
  <c r="P17" i="59"/>
  <c r="J17" i="59"/>
  <c r="D17" i="59"/>
  <c r="B17" i="59"/>
  <c r="BP16" i="59"/>
  <c r="BN16" i="59"/>
  <c r="BM16" i="59"/>
  <c r="BL16" i="59"/>
  <c r="BK16" i="59"/>
  <c r="BI16" i="59"/>
  <c r="BH16" i="59"/>
  <c r="BG16" i="59"/>
  <c r="BF16" i="59"/>
  <c r="BE16" i="59"/>
  <c r="BD16" i="59"/>
  <c r="AR16" i="59"/>
  <c r="AP16" i="59"/>
  <c r="AO16" i="59"/>
  <c r="AN16" i="59"/>
  <c r="AM16" i="59"/>
  <c r="AK16" i="59"/>
  <c r="AJ16" i="59"/>
  <c r="AI16" i="59"/>
  <c r="AH16" i="59"/>
  <c r="AG16" i="59"/>
  <c r="AF16" i="59"/>
  <c r="T16" i="59"/>
  <c r="R16" i="59"/>
  <c r="Q16" i="59"/>
  <c r="P16" i="59"/>
  <c r="J16" i="59"/>
  <c r="D16" i="59"/>
  <c r="B16" i="59"/>
  <c r="BZ15" i="59"/>
  <c r="BY15" i="59"/>
  <c r="BX15" i="59"/>
  <c r="BW15" i="59"/>
  <c r="BV15" i="59"/>
  <c r="BL15" i="59"/>
  <c r="BK15" i="59"/>
  <c r="BJ15" i="59"/>
  <c r="BH15" i="59"/>
  <c r="BG15" i="59"/>
  <c r="BF15" i="59"/>
  <c r="BE15" i="59"/>
  <c r="BD15" i="59"/>
  <c r="BC15" i="59"/>
  <c r="BB15" i="59"/>
  <c r="BA15" i="59"/>
  <c r="AZ15" i="59"/>
  <c r="AY15" i="59"/>
  <c r="AX15" i="59"/>
  <c r="AN15" i="59"/>
  <c r="AM15" i="59"/>
  <c r="AL15" i="59"/>
  <c r="AJ15" i="59"/>
  <c r="AI15" i="59"/>
  <c r="AH15" i="59"/>
  <c r="AG15" i="59"/>
  <c r="AF15" i="59"/>
  <c r="AE15" i="59"/>
  <c r="AD15" i="59"/>
  <c r="AC15" i="59"/>
  <c r="AB15" i="59"/>
  <c r="AA15" i="59"/>
  <c r="Z15" i="59"/>
  <c r="P15" i="59"/>
  <c r="J15" i="59"/>
  <c r="D15" i="59"/>
  <c r="B15" i="59"/>
  <c r="BZ14" i="59"/>
  <c r="BY14" i="59"/>
  <c r="BX14" i="59"/>
  <c r="BW14" i="59"/>
  <c r="BV14" i="59"/>
  <c r="BU14" i="59"/>
  <c r="BT14" i="59"/>
  <c r="BS14" i="59"/>
  <c r="BR14" i="59"/>
  <c r="BQ14" i="59"/>
  <c r="BP14" i="59"/>
  <c r="BF14" i="59"/>
  <c r="BD14" i="59"/>
  <c r="BB14" i="59"/>
  <c r="BA14" i="59"/>
  <c r="AZ14" i="59"/>
  <c r="AY14" i="59"/>
  <c r="AX14" i="59"/>
  <c r="AW14" i="59"/>
  <c r="AV14" i="59"/>
  <c r="AU14" i="59"/>
  <c r="AT14" i="59"/>
  <c r="AS14" i="59"/>
  <c r="AR14" i="59"/>
  <c r="AH14" i="59"/>
  <c r="AF14" i="59"/>
  <c r="AD14" i="59"/>
  <c r="AC14" i="59"/>
  <c r="AB14" i="59"/>
  <c r="AA14" i="59"/>
  <c r="Z14" i="59"/>
  <c r="Y14" i="59"/>
  <c r="X14" i="59"/>
  <c r="W14" i="59"/>
  <c r="V14" i="59"/>
  <c r="U14" i="59"/>
  <c r="T14" i="59"/>
  <c r="J14" i="59"/>
  <c r="D14" i="59"/>
  <c r="B14" i="59"/>
  <c r="BY13" i="59"/>
  <c r="BX13" i="59"/>
  <c r="BW13" i="59"/>
  <c r="BV13" i="59"/>
  <c r="BT13" i="59"/>
  <c r="BS13" i="59"/>
  <c r="BR13" i="59"/>
  <c r="BQ13" i="59"/>
  <c r="BP13" i="59"/>
  <c r="BO13" i="59"/>
  <c r="BN13" i="59"/>
  <c r="BM13" i="59"/>
  <c r="BL13" i="59"/>
  <c r="BK13" i="59"/>
  <c r="BJ13" i="59"/>
  <c r="BA13" i="59"/>
  <c r="AZ13" i="59"/>
  <c r="AY13" i="59"/>
  <c r="AX13" i="59"/>
  <c r="AV13" i="59"/>
  <c r="AU13" i="59"/>
  <c r="AT13" i="59"/>
  <c r="AS13" i="59"/>
  <c r="AR13" i="59"/>
  <c r="AQ13" i="59"/>
  <c r="AP13" i="59"/>
  <c r="AO13" i="59"/>
  <c r="AN13" i="59"/>
  <c r="AM13" i="59"/>
  <c r="AL13" i="59"/>
  <c r="AC13" i="59"/>
  <c r="AB13" i="59"/>
  <c r="AA13" i="59"/>
  <c r="Z13" i="59"/>
  <c r="X13" i="59"/>
  <c r="W13" i="59"/>
  <c r="V13" i="59"/>
  <c r="U13" i="59"/>
  <c r="T13" i="59"/>
  <c r="S13" i="59"/>
  <c r="R13" i="59"/>
  <c r="Q13" i="59"/>
  <c r="P13" i="59"/>
  <c r="J13" i="59"/>
  <c r="D13" i="59"/>
  <c r="B13" i="59"/>
  <c r="BT12" i="59"/>
  <c r="BS12" i="59"/>
  <c r="BR12" i="59"/>
  <c r="BQ12" i="59"/>
  <c r="BP12" i="59"/>
  <c r="BN12" i="59"/>
  <c r="BM12" i="59"/>
  <c r="BL12" i="59"/>
  <c r="BK12" i="59"/>
  <c r="BJ12" i="59"/>
  <c r="BI12" i="59"/>
  <c r="BH12" i="59"/>
  <c r="BG12" i="59"/>
  <c r="BF12" i="59"/>
  <c r="BE12" i="59"/>
  <c r="BD12" i="59"/>
  <c r="AV12" i="59"/>
  <c r="AU12" i="59"/>
  <c r="AT12" i="59"/>
  <c r="AS12" i="59"/>
  <c r="AR12" i="59"/>
  <c r="AP12" i="59"/>
  <c r="AO12" i="59"/>
  <c r="AN12" i="59"/>
  <c r="AM12" i="59"/>
  <c r="AL12" i="59"/>
  <c r="AK12" i="59"/>
  <c r="AJ12" i="59"/>
  <c r="AI12" i="59"/>
  <c r="AH12" i="59"/>
  <c r="AG12" i="59"/>
  <c r="AF12" i="59"/>
  <c r="X12" i="59"/>
  <c r="W12" i="59"/>
  <c r="V12" i="59"/>
  <c r="U12" i="59"/>
  <c r="T12" i="59"/>
  <c r="R12" i="59"/>
  <c r="Q12" i="59"/>
  <c r="P12" i="59"/>
  <c r="J12" i="59"/>
  <c r="D12" i="59"/>
  <c r="B12" i="59"/>
  <c r="BZ11" i="59"/>
  <c r="BY11" i="59"/>
  <c r="BX11" i="59"/>
  <c r="BW11" i="59"/>
  <c r="BV11" i="59"/>
  <c r="BO11" i="59"/>
  <c r="BN11" i="59"/>
  <c r="BM11" i="59"/>
  <c r="BL11" i="59"/>
  <c r="BK11" i="59"/>
  <c r="BJ11" i="59"/>
  <c r="BH11" i="59"/>
  <c r="BG11" i="59"/>
  <c r="BF11" i="59"/>
  <c r="BE11" i="59"/>
  <c r="BD11" i="59"/>
  <c r="BC11" i="59"/>
  <c r="BB11" i="59"/>
  <c r="BA11" i="59"/>
  <c r="AZ11" i="59"/>
  <c r="AY11" i="59"/>
  <c r="AX11" i="59"/>
  <c r="AQ11" i="59"/>
  <c r="AP11" i="59"/>
  <c r="AO11" i="59"/>
  <c r="AN11" i="59"/>
  <c r="AM11" i="59"/>
  <c r="AL11" i="59"/>
  <c r="AJ11" i="59"/>
  <c r="AI11" i="59"/>
  <c r="AH11" i="59"/>
  <c r="AG11" i="59"/>
  <c r="AF11" i="59"/>
  <c r="AE11" i="59"/>
  <c r="AD11" i="59"/>
  <c r="AC11" i="59"/>
  <c r="AB11" i="59"/>
  <c r="AA11" i="59"/>
  <c r="Z11" i="59"/>
  <c r="S11" i="59"/>
  <c r="R11" i="59"/>
  <c r="Q11" i="59"/>
  <c r="P11" i="59"/>
  <c r="J11" i="59"/>
  <c r="D11" i="59"/>
  <c r="B11" i="59"/>
  <c r="BZ10" i="59"/>
  <c r="BY10" i="59"/>
  <c r="BX10" i="59"/>
  <c r="BW10" i="59"/>
  <c r="BV10" i="59"/>
  <c r="BU10" i="59"/>
  <c r="BT10" i="59"/>
  <c r="BS10" i="59"/>
  <c r="BR10" i="59"/>
  <c r="BQ10" i="59"/>
  <c r="BP10" i="59"/>
  <c r="BO10" i="59"/>
  <c r="BN10" i="59"/>
  <c r="BM10" i="59"/>
  <c r="BL10" i="59"/>
  <c r="BK10" i="59"/>
  <c r="BJ10" i="59"/>
  <c r="BI10" i="59"/>
  <c r="BH10" i="59"/>
  <c r="BG10" i="59"/>
  <c r="BF10" i="59"/>
  <c r="BE10" i="59"/>
  <c r="BD10" i="59"/>
  <c r="BC10" i="59"/>
  <c r="BB10" i="59"/>
  <c r="BA10" i="59"/>
  <c r="AZ10" i="59"/>
  <c r="AY10" i="59"/>
  <c r="AX10" i="59"/>
  <c r="AW10" i="59"/>
  <c r="AV10" i="59"/>
  <c r="AU10" i="59"/>
  <c r="AT10" i="59"/>
  <c r="AS10" i="59"/>
  <c r="AR10" i="59"/>
  <c r="AQ10" i="59"/>
  <c r="AP10" i="59"/>
  <c r="AO10" i="59"/>
  <c r="AN10" i="59"/>
  <c r="AM10" i="59"/>
  <c r="AL10" i="59"/>
  <c r="AK10" i="59"/>
  <c r="AJ10" i="59"/>
  <c r="AI10" i="59"/>
  <c r="AH10" i="59"/>
  <c r="AG10" i="59"/>
  <c r="AF10" i="59"/>
  <c r="AE10" i="59"/>
  <c r="AD10" i="59"/>
  <c r="AC10" i="59"/>
  <c r="AB10" i="59"/>
  <c r="AA10" i="59"/>
  <c r="Z10" i="59"/>
  <c r="Y10" i="59"/>
  <c r="X10" i="59"/>
  <c r="W10" i="59"/>
  <c r="V10" i="59"/>
  <c r="U10" i="59"/>
  <c r="T10" i="59"/>
  <c r="S10" i="59"/>
  <c r="R10" i="59"/>
  <c r="Q10" i="59"/>
  <c r="P10" i="59"/>
  <c r="J10" i="59"/>
  <c r="D10" i="59"/>
  <c r="B10" i="59"/>
  <c r="BZ9" i="59"/>
  <c r="BY9" i="59"/>
  <c r="BX9" i="59"/>
  <c r="BW9" i="59"/>
  <c r="BV9" i="59"/>
  <c r="BU9" i="59"/>
  <c r="BT9" i="59"/>
  <c r="BS9" i="59"/>
  <c r="BR9" i="59"/>
  <c r="BQ9" i="59"/>
  <c r="BP9" i="59"/>
  <c r="BO9" i="59"/>
  <c r="BN9" i="59"/>
  <c r="BM9" i="59"/>
  <c r="BL9" i="59"/>
  <c r="BK9" i="59"/>
  <c r="BJ9" i="59"/>
  <c r="BI9" i="59"/>
  <c r="BH9" i="59"/>
  <c r="BG9" i="59"/>
  <c r="BF9" i="59"/>
  <c r="BE9" i="59"/>
  <c r="BD9" i="59"/>
  <c r="BC9" i="59"/>
  <c r="BB9" i="59"/>
  <c r="BA9" i="59"/>
  <c r="AZ9" i="59"/>
  <c r="AY9" i="59"/>
  <c r="AX9" i="59"/>
  <c r="AW9" i="59"/>
  <c r="AV9" i="59"/>
  <c r="AU9" i="59"/>
  <c r="AT9" i="59"/>
  <c r="AS9" i="59"/>
  <c r="AR9" i="59"/>
  <c r="AQ9" i="59"/>
  <c r="AP9" i="59"/>
  <c r="AO9" i="59"/>
  <c r="AN9" i="59"/>
  <c r="AM9" i="59"/>
  <c r="AL9" i="59"/>
  <c r="AK9" i="59"/>
  <c r="AJ9" i="59"/>
  <c r="AI9" i="59"/>
  <c r="AH9" i="59"/>
  <c r="AG9" i="59"/>
  <c r="AF9" i="59"/>
  <c r="AE9" i="59"/>
  <c r="AD9" i="59"/>
  <c r="AC9" i="59"/>
  <c r="AB9" i="59"/>
  <c r="AA9" i="59"/>
  <c r="Z9" i="59"/>
  <c r="Y9" i="59"/>
  <c r="X9" i="59"/>
  <c r="W9" i="59"/>
  <c r="V9" i="59"/>
  <c r="U9" i="59"/>
  <c r="T9" i="59"/>
  <c r="S9" i="59"/>
  <c r="R9" i="59"/>
  <c r="Q9" i="59"/>
  <c r="P9" i="59"/>
  <c r="J9" i="59"/>
  <c r="D9" i="59"/>
  <c r="B9" i="59"/>
  <c r="BX8" i="59"/>
  <c r="BU8" i="59"/>
  <c r="BT8" i="59"/>
  <c r="BS8" i="59"/>
  <c r="BR8" i="59"/>
  <c r="BQ8" i="59"/>
  <c r="BP8" i="59"/>
  <c r="BO8" i="59"/>
  <c r="BN8" i="59"/>
  <c r="BM8" i="59"/>
  <c r="BL8" i="59"/>
  <c r="BK8" i="59"/>
  <c r="BJ8" i="59"/>
  <c r="BI8" i="59"/>
  <c r="BH8" i="59"/>
  <c r="BG8" i="59"/>
  <c r="BF8" i="59"/>
  <c r="BE8" i="59"/>
  <c r="BD8" i="59"/>
  <c r="AZ8" i="59"/>
  <c r="AW8" i="59"/>
  <c r="AV8" i="59"/>
  <c r="AU8" i="59"/>
  <c r="AT8" i="59"/>
  <c r="AS8" i="59"/>
  <c r="AR8" i="59"/>
  <c r="AQ8" i="59"/>
  <c r="AP8" i="59"/>
  <c r="AO8" i="59"/>
  <c r="AN8" i="59"/>
  <c r="AM8" i="59"/>
  <c r="AL8" i="59"/>
  <c r="AK8" i="59"/>
  <c r="AJ8" i="59"/>
  <c r="AI8" i="59"/>
  <c r="AH8" i="59"/>
  <c r="AG8" i="59"/>
  <c r="AF8" i="59"/>
  <c r="AB8" i="59"/>
  <c r="Y8" i="59"/>
  <c r="X8" i="59"/>
  <c r="W8" i="59"/>
  <c r="V8" i="59"/>
  <c r="U8" i="59"/>
  <c r="T8" i="59"/>
  <c r="S8" i="59"/>
  <c r="R8" i="59"/>
  <c r="Q8" i="59"/>
  <c r="P8" i="59"/>
  <c r="J8" i="59"/>
  <c r="D8" i="59"/>
  <c r="B8" i="59"/>
  <c r="BZ7" i="59"/>
  <c r="BY7" i="59"/>
  <c r="BX7" i="59"/>
  <c r="BW7" i="59"/>
  <c r="BV7" i="59"/>
  <c r="BS7" i="59"/>
  <c r="BR7" i="59"/>
  <c r="BO7" i="59"/>
  <c r="BN7" i="59"/>
  <c r="BM7" i="59"/>
  <c r="BL7" i="59"/>
  <c r="BK7" i="59"/>
  <c r="BJ7" i="59"/>
  <c r="BI7" i="59"/>
  <c r="BH7" i="59"/>
  <c r="BG7" i="59"/>
  <c r="BF7" i="59"/>
  <c r="BE7" i="59"/>
  <c r="BD7" i="59"/>
  <c r="BC7" i="59"/>
  <c r="BB7" i="59"/>
  <c r="BA7" i="59"/>
  <c r="AZ7" i="59"/>
  <c r="AY7" i="59"/>
  <c r="AX7" i="59"/>
  <c r="AU7" i="59"/>
  <c r="AT7" i="59"/>
  <c r="AQ7" i="59"/>
  <c r="AP7" i="59"/>
  <c r="AO7" i="59"/>
  <c r="AN7" i="59"/>
  <c r="AM7" i="59"/>
  <c r="AL7" i="59"/>
  <c r="AK7" i="59"/>
  <c r="AJ7" i="59"/>
  <c r="AI7" i="59"/>
  <c r="AH7" i="59"/>
  <c r="AG7" i="59"/>
  <c r="AF7" i="59"/>
  <c r="AE7" i="59"/>
  <c r="AD7" i="59"/>
  <c r="AC7" i="59"/>
  <c r="AB7" i="59"/>
  <c r="AA7" i="59"/>
  <c r="Z7" i="59"/>
  <c r="W7" i="59"/>
  <c r="V7" i="59"/>
  <c r="S7" i="59"/>
  <c r="R7" i="59"/>
  <c r="Q7" i="59"/>
  <c r="P7" i="59"/>
  <c r="J7" i="59"/>
  <c r="D7" i="59"/>
  <c r="B7" i="59"/>
  <c r="BZ6" i="59"/>
  <c r="BY6" i="59"/>
  <c r="BX6" i="59"/>
  <c r="BW6" i="59"/>
  <c r="BV6" i="59"/>
  <c r="BU6" i="59"/>
  <c r="BT6" i="59"/>
  <c r="BS6" i="59"/>
  <c r="BR6" i="59"/>
  <c r="BQ6" i="59"/>
  <c r="BP6" i="59"/>
  <c r="BO6" i="59"/>
  <c r="BN6" i="59"/>
  <c r="BM6" i="59"/>
  <c r="BL6" i="59"/>
  <c r="BK6" i="59"/>
  <c r="BJ6" i="59"/>
  <c r="BI6" i="59"/>
  <c r="BH6" i="59"/>
  <c r="BG6" i="59"/>
  <c r="BF6" i="59"/>
  <c r="BE6" i="59"/>
  <c r="BD6" i="59"/>
  <c r="BC6" i="59"/>
  <c r="BB6" i="59"/>
  <c r="BA6" i="59"/>
  <c r="AZ6" i="59"/>
  <c r="AY6" i="59"/>
  <c r="AX6" i="59"/>
  <c r="AW6" i="59"/>
  <c r="AV6" i="59"/>
  <c r="AU6" i="59"/>
  <c r="AT6" i="59"/>
  <c r="AS6" i="59"/>
  <c r="AR6" i="59"/>
  <c r="AQ6" i="59"/>
  <c r="AP6" i="59"/>
  <c r="AO6" i="59"/>
  <c r="AN6" i="59"/>
  <c r="AM6" i="59"/>
  <c r="AL6" i="59"/>
  <c r="AK6" i="59"/>
  <c r="AJ6" i="59"/>
  <c r="AI6" i="59"/>
  <c r="AH6" i="59"/>
  <c r="AG6" i="59"/>
  <c r="AF6" i="59"/>
  <c r="AE6" i="59"/>
  <c r="AD6" i="59"/>
  <c r="AC6" i="59"/>
  <c r="AB6" i="59"/>
  <c r="AA6" i="59"/>
  <c r="Z6" i="59"/>
  <c r="Y6" i="59"/>
  <c r="X6" i="59"/>
  <c r="W6" i="59"/>
  <c r="V6" i="59"/>
  <c r="U6" i="59"/>
  <c r="T6" i="59"/>
  <c r="S6" i="59"/>
  <c r="R6" i="59"/>
  <c r="Q6" i="59"/>
  <c r="P6" i="59"/>
  <c r="J6" i="59"/>
  <c r="D6" i="59"/>
  <c r="B6" i="59"/>
  <c r="BZ5" i="59"/>
  <c r="BY5" i="59"/>
  <c r="BX5" i="59"/>
  <c r="BW5" i="59"/>
  <c r="BV5" i="59"/>
  <c r="BU5" i="59"/>
  <c r="BT5" i="59"/>
  <c r="BS5" i="59"/>
  <c r="BR5" i="59"/>
  <c r="BQ5" i="59"/>
  <c r="BP5" i="59"/>
  <c r="BO5" i="59"/>
  <c r="BN5" i="59"/>
  <c r="BM5" i="59"/>
  <c r="BL5" i="59"/>
  <c r="BK5" i="59"/>
  <c r="BJ5" i="59"/>
  <c r="BI5" i="59"/>
  <c r="BH5" i="59"/>
  <c r="BG5" i="59"/>
  <c r="BF5" i="59"/>
  <c r="BE5" i="59"/>
  <c r="BD5" i="59"/>
  <c r="BC5" i="59"/>
  <c r="BB5" i="59"/>
  <c r="BA5" i="59"/>
  <c r="AZ5" i="59"/>
  <c r="AY5" i="59"/>
  <c r="AX5" i="59"/>
  <c r="AW5" i="59"/>
  <c r="AV5" i="59"/>
  <c r="AU5" i="59"/>
  <c r="AT5" i="59"/>
  <c r="AS5" i="59"/>
  <c r="AR5" i="59"/>
  <c r="AQ5" i="59"/>
  <c r="AP5" i="59"/>
  <c r="AO5" i="59"/>
  <c r="AN5" i="59"/>
  <c r="AM5" i="59"/>
  <c r="AL5" i="59"/>
  <c r="AK5" i="59"/>
  <c r="AJ5" i="59"/>
  <c r="AI5" i="59"/>
  <c r="AH5" i="59"/>
  <c r="AG5" i="59"/>
  <c r="AF5" i="59"/>
  <c r="AE5" i="59"/>
  <c r="AD5" i="59"/>
  <c r="AC5" i="59"/>
  <c r="AB5" i="59"/>
  <c r="AA5" i="59"/>
  <c r="Z5" i="59"/>
  <c r="Y5" i="59"/>
  <c r="X5" i="59"/>
  <c r="W5" i="59"/>
  <c r="V5" i="59"/>
  <c r="U5" i="59"/>
  <c r="T5" i="59"/>
  <c r="S5" i="59"/>
  <c r="R5" i="59"/>
  <c r="Q5" i="59"/>
  <c r="P5" i="59"/>
  <c r="J5" i="59"/>
  <c r="D5" i="59"/>
  <c r="B5" i="59"/>
  <c r="BN4" i="59"/>
  <c r="BM4" i="59"/>
  <c r="BL4" i="59"/>
  <c r="BK4" i="59"/>
  <c r="BI4" i="59"/>
  <c r="BH4" i="59"/>
  <c r="BG4" i="59"/>
  <c r="BF4" i="59"/>
  <c r="BE4" i="59"/>
  <c r="BD4" i="59"/>
  <c r="AP4" i="59"/>
  <c r="AO4" i="59"/>
  <c r="AN4" i="59"/>
  <c r="AM4" i="59"/>
  <c r="AK4" i="59"/>
  <c r="AJ4" i="59"/>
  <c r="AI4" i="59"/>
  <c r="AH4" i="59"/>
  <c r="AG4" i="59"/>
  <c r="AF4" i="59"/>
  <c r="R4" i="59"/>
  <c r="Q4" i="59"/>
  <c r="P4" i="59"/>
  <c r="J4" i="59"/>
  <c r="D4" i="59"/>
  <c r="B4" i="59"/>
  <c r="F30" i="26"/>
  <c r="F31" i="26"/>
  <c r="F32" i="26"/>
  <c r="F33" i="26"/>
  <c r="BZ33" i="26"/>
  <c r="BY33" i="26"/>
  <c r="BX33" i="26"/>
  <c r="BW33" i="26"/>
  <c r="BV33" i="26"/>
  <c r="BU33" i="26"/>
  <c r="BT33" i="26"/>
  <c r="BS33" i="26"/>
  <c r="BR33" i="26"/>
  <c r="BQ33" i="26"/>
  <c r="BP33" i="26"/>
  <c r="BO33" i="26"/>
  <c r="BN33" i="26"/>
  <c r="BM33" i="26"/>
  <c r="BL33" i="26"/>
  <c r="BK33" i="26"/>
  <c r="BJ33" i="26"/>
  <c r="BI33" i="26"/>
  <c r="BH33" i="26"/>
  <c r="BG33" i="26"/>
  <c r="BF33" i="26"/>
  <c r="BE33" i="26"/>
  <c r="BD33" i="26"/>
  <c r="BC33" i="26"/>
  <c r="BB33" i="26"/>
  <c r="BA33" i="26"/>
  <c r="AZ33" i="26"/>
  <c r="AY33" i="26"/>
  <c r="AX33" i="26"/>
  <c r="AW33" i="26"/>
  <c r="AV33" i="26"/>
  <c r="AU33" i="26"/>
  <c r="AT33" i="26"/>
  <c r="AS33" i="26"/>
  <c r="AR33" i="26"/>
  <c r="AQ33" i="26"/>
  <c r="AP33" i="26"/>
  <c r="AO33" i="26"/>
  <c r="AN33" i="26"/>
  <c r="AM33" i="26"/>
  <c r="AL33" i="26"/>
  <c r="AK33" i="26"/>
  <c r="AJ33" i="26"/>
  <c r="AI33" i="26"/>
  <c r="AH33" i="26"/>
  <c r="AG33" i="26"/>
  <c r="AF33" i="26"/>
  <c r="AE33" i="26"/>
  <c r="AD33" i="26"/>
  <c r="AC33" i="26"/>
  <c r="AB33" i="26"/>
  <c r="AA33" i="26"/>
  <c r="Z33" i="26"/>
  <c r="Y33" i="26"/>
  <c r="X33" i="26"/>
  <c r="W33" i="26"/>
  <c r="V33" i="26"/>
  <c r="U33" i="26"/>
  <c r="T33" i="26"/>
  <c r="S33" i="26"/>
  <c r="R33" i="26"/>
  <c r="Q33" i="26"/>
  <c r="P33" i="26"/>
  <c r="BZ32" i="26"/>
  <c r="BY32" i="26"/>
  <c r="BX32" i="26"/>
  <c r="BW32" i="26"/>
  <c r="BV32" i="26"/>
  <c r="BU32" i="26"/>
  <c r="BT32" i="26"/>
  <c r="BS32" i="26"/>
  <c r="BR32" i="26"/>
  <c r="BQ32" i="26"/>
  <c r="BP32" i="26"/>
  <c r="BO32" i="26"/>
  <c r="BN32" i="26"/>
  <c r="BM32" i="26"/>
  <c r="BL32" i="26"/>
  <c r="BK32" i="26"/>
  <c r="BJ32" i="26"/>
  <c r="BI32" i="26"/>
  <c r="BH32" i="26"/>
  <c r="BG32" i="26"/>
  <c r="BF32" i="26"/>
  <c r="BE32" i="26"/>
  <c r="BD32" i="26"/>
  <c r="BC32" i="26"/>
  <c r="BB32" i="26"/>
  <c r="BA32" i="26"/>
  <c r="AZ32" i="26"/>
  <c r="AY32" i="26"/>
  <c r="AX32" i="26"/>
  <c r="AW32" i="26"/>
  <c r="AV32" i="26"/>
  <c r="AU32" i="26"/>
  <c r="AT32" i="26"/>
  <c r="AS32" i="26"/>
  <c r="AR32" i="26"/>
  <c r="AQ32" i="26"/>
  <c r="AP32" i="26"/>
  <c r="AO32" i="26"/>
  <c r="AN32" i="26"/>
  <c r="AM32" i="26"/>
  <c r="AL32" i="26"/>
  <c r="AK32" i="26"/>
  <c r="AJ32" i="26"/>
  <c r="AI32" i="26"/>
  <c r="AH32" i="26"/>
  <c r="AG32" i="26"/>
  <c r="AF32" i="26"/>
  <c r="AE32" i="26"/>
  <c r="AD32" i="26"/>
  <c r="AC32" i="26"/>
  <c r="AB32" i="26"/>
  <c r="AA32" i="26"/>
  <c r="Z32" i="26"/>
  <c r="Y32" i="26"/>
  <c r="X32" i="26"/>
  <c r="W32" i="26"/>
  <c r="V32" i="26"/>
  <c r="U32" i="26"/>
  <c r="T32" i="26"/>
  <c r="S32" i="26"/>
  <c r="R32" i="26"/>
  <c r="Q32" i="26"/>
  <c r="P32" i="26"/>
  <c r="BZ31" i="26"/>
  <c r="BY31" i="26"/>
  <c r="BX31" i="26"/>
  <c r="BW31" i="26"/>
  <c r="BV31" i="26"/>
  <c r="BU31" i="26"/>
  <c r="BT31" i="26"/>
  <c r="BS31" i="26"/>
  <c r="BR31" i="26"/>
  <c r="BQ31" i="26"/>
  <c r="BP31" i="26"/>
  <c r="BO31" i="26"/>
  <c r="BN31" i="26"/>
  <c r="BM31" i="26"/>
  <c r="BL31" i="26"/>
  <c r="BK31" i="26"/>
  <c r="BJ31" i="26"/>
  <c r="BI31" i="26"/>
  <c r="BH31" i="26"/>
  <c r="BG31" i="26"/>
  <c r="BF31" i="26"/>
  <c r="BE31" i="26"/>
  <c r="BD31" i="26"/>
  <c r="BC31" i="26"/>
  <c r="BB31" i="26"/>
  <c r="BA31" i="26"/>
  <c r="AZ31" i="26"/>
  <c r="AY31" i="26"/>
  <c r="AX31" i="26"/>
  <c r="AW31" i="26"/>
  <c r="AV31" i="26"/>
  <c r="AU31" i="26"/>
  <c r="AT31" i="26"/>
  <c r="AS31" i="26"/>
  <c r="AR31" i="26"/>
  <c r="AQ31" i="26"/>
  <c r="AP31" i="26"/>
  <c r="AO31" i="26"/>
  <c r="AN31" i="26"/>
  <c r="AM31" i="26"/>
  <c r="AL31" i="26"/>
  <c r="AK31" i="26"/>
  <c r="AJ31" i="26"/>
  <c r="AI31" i="26"/>
  <c r="AH31" i="26"/>
  <c r="AG31" i="26"/>
  <c r="AF31" i="26"/>
  <c r="AE31" i="26"/>
  <c r="AD31" i="26"/>
  <c r="AC31" i="26"/>
  <c r="AB31" i="26"/>
  <c r="AA31" i="26"/>
  <c r="Z31" i="26"/>
  <c r="Y31" i="26"/>
  <c r="X31" i="26"/>
  <c r="W31" i="26"/>
  <c r="V31" i="26"/>
  <c r="U31" i="26"/>
  <c r="T31" i="26"/>
  <c r="S31" i="26"/>
  <c r="R31" i="26"/>
  <c r="Q31" i="26"/>
  <c r="P31" i="26"/>
  <c r="BZ30" i="26"/>
  <c r="BY30" i="26"/>
  <c r="BX30" i="26"/>
  <c r="BW30" i="26"/>
  <c r="BV30" i="26"/>
  <c r="BU30" i="26"/>
  <c r="BT30" i="26"/>
  <c r="BS30" i="26"/>
  <c r="BR30" i="26"/>
  <c r="BQ30" i="26"/>
  <c r="BP30" i="26"/>
  <c r="BO30" i="26"/>
  <c r="BN30" i="26"/>
  <c r="BM30" i="26"/>
  <c r="BL30" i="26"/>
  <c r="BK30" i="26"/>
  <c r="BJ30" i="26"/>
  <c r="BI30" i="26"/>
  <c r="BH30" i="26"/>
  <c r="BG30" i="26"/>
  <c r="BF30" i="26"/>
  <c r="BE30" i="26"/>
  <c r="BD30" i="26"/>
  <c r="BC30" i="26"/>
  <c r="BB30" i="26"/>
  <c r="BA30" i="26"/>
  <c r="AZ30" i="26"/>
  <c r="AY30" i="26"/>
  <c r="AX30" i="26"/>
  <c r="AW30" i="26"/>
  <c r="AV30" i="26"/>
  <c r="AU30" i="26"/>
  <c r="AT30" i="26"/>
  <c r="AS30" i="26"/>
  <c r="AR30" i="26"/>
  <c r="AQ30" i="26"/>
  <c r="AP30" i="26"/>
  <c r="AO30" i="26"/>
  <c r="AN30" i="26"/>
  <c r="AM30" i="26"/>
  <c r="AL30" i="26"/>
  <c r="AK30" i="26"/>
  <c r="AJ30" i="26"/>
  <c r="AI30" i="26"/>
  <c r="AH30" i="26"/>
  <c r="AG30" i="26"/>
  <c r="AF30" i="26"/>
  <c r="AE30" i="26"/>
  <c r="AD30" i="26"/>
  <c r="AC30" i="26"/>
  <c r="AB30" i="26"/>
  <c r="AA30" i="26"/>
  <c r="Z30" i="26"/>
  <c r="Y30" i="26"/>
  <c r="X30" i="26"/>
  <c r="W30" i="26"/>
  <c r="V30" i="26"/>
  <c r="U30" i="26"/>
  <c r="T30" i="26"/>
  <c r="S30" i="26"/>
  <c r="R30" i="26"/>
  <c r="Q30" i="26"/>
  <c r="P30" i="26"/>
  <c r="BZ29" i="26"/>
  <c r="BY29" i="26"/>
  <c r="BX29" i="26"/>
  <c r="BW29" i="26"/>
  <c r="BV29" i="26"/>
  <c r="BU29" i="26"/>
  <c r="BT29" i="26"/>
  <c r="BS29" i="26"/>
  <c r="BR29" i="26"/>
  <c r="BQ29" i="26"/>
  <c r="BP29" i="26"/>
  <c r="BO29" i="26"/>
  <c r="BN29" i="26"/>
  <c r="BM29" i="26"/>
  <c r="BL29" i="26"/>
  <c r="BK29" i="26"/>
  <c r="BJ29" i="26"/>
  <c r="BI29" i="26"/>
  <c r="BH29" i="26"/>
  <c r="BG29" i="26"/>
  <c r="BF29" i="26"/>
  <c r="BE29" i="26"/>
  <c r="BD29" i="26"/>
  <c r="BC29" i="26"/>
  <c r="BB29" i="26"/>
  <c r="BA29" i="26"/>
  <c r="AZ29" i="26"/>
  <c r="AY29" i="26"/>
  <c r="AX29" i="26"/>
  <c r="AW29" i="26"/>
  <c r="AV29" i="26"/>
  <c r="AU29" i="26"/>
  <c r="AT29" i="26"/>
  <c r="AS29" i="26"/>
  <c r="AR29" i="26"/>
  <c r="AQ29" i="26"/>
  <c r="AP29" i="26"/>
  <c r="AO29" i="26"/>
  <c r="AN29" i="26"/>
  <c r="AM29" i="26"/>
  <c r="AL29" i="26"/>
  <c r="AK29" i="26"/>
  <c r="AJ29" i="26"/>
  <c r="AI29" i="26"/>
  <c r="AH29" i="26"/>
  <c r="AG29" i="26"/>
  <c r="AF29" i="26"/>
  <c r="AE29" i="26"/>
  <c r="AD29" i="26"/>
  <c r="AC29" i="26"/>
  <c r="AB29" i="26"/>
  <c r="AA29" i="26"/>
  <c r="Z29" i="26"/>
  <c r="Y29" i="26"/>
  <c r="X29" i="26"/>
  <c r="W29" i="26"/>
  <c r="V29" i="26"/>
  <c r="U29" i="26"/>
  <c r="T29" i="26"/>
  <c r="S29" i="26"/>
  <c r="R29" i="26"/>
  <c r="Q29" i="26"/>
  <c r="P29" i="26"/>
  <c r="BY8" i="56"/>
  <c r="BG9" i="56"/>
  <c r="AV10" i="56"/>
  <c r="BX11" i="56"/>
  <c r="AP12" i="56"/>
  <c r="AM13" i="56"/>
  <c r="BM14" i="56"/>
  <c r="BS15" i="56"/>
  <c r="AU16" i="56"/>
  <c r="BG17" i="56"/>
  <c r="BM18" i="56"/>
  <c r="BS19" i="56"/>
  <c r="AE20" i="56"/>
  <c r="AP21" i="56"/>
  <c r="AS4" i="56"/>
  <c r="BZ40" i="56"/>
  <c r="BY40" i="56"/>
  <c r="BX40" i="56"/>
  <c r="BW40" i="56"/>
  <c r="BV40" i="56"/>
  <c r="BU40" i="56"/>
  <c r="BT40" i="56"/>
  <c r="BS40" i="56"/>
  <c r="BR40" i="56"/>
  <c r="BQ40" i="56"/>
  <c r="BP40" i="56"/>
  <c r="BO40" i="56"/>
  <c r="BN40" i="56"/>
  <c r="BM40" i="56"/>
  <c r="BL40" i="56"/>
  <c r="BK40" i="56"/>
  <c r="BJ40" i="56"/>
  <c r="BI40" i="56"/>
  <c r="BH40" i="56"/>
  <c r="BG40" i="56"/>
  <c r="BF40" i="56"/>
  <c r="BE40" i="56"/>
  <c r="BD40" i="56"/>
  <c r="BC40" i="56"/>
  <c r="BB40" i="56"/>
  <c r="BA40" i="56"/>
  <c r="AZ40" i="56"/>
  <c r="AY40" i="56"/>
  <c r="AX40" i="56"/>
  <c r="AW40" i="56"/>
  <c r="AV40" i="56"/>
  <c r="AU40" i="56"/>
  <c r="AT40" i="56"/>
  <c r="AS40" i="56"/>
  <c r="AR40" i="56"/>
  <c r="AQ40" i="56"/>
  <c r="AP40" i="56"/>
  <c r="AO40" i="56"/>
  <c r="AN40" i="56"/>
  <c r="AM40" i="56"/>
  <c r="AL40" i="56"/>
  <c r="AK40" i="56"/>
  <c r="AJ40" i="56"/>
  <c r="AI40" i="56"/>
  <c r="AH40" i="56"/>
  <c r="AG40" i="56"/>
  <c r="AF40" i="56"/>
  <c r="AE40" i="56"/>
  <c r="AD40" i="56"/>
  <c r="AC40" i="56"/>
  <c r="AB40" i="56"/>
  <c r="AA40" i="56"/>
  <c r="Z40" i="56"/>
  <c r="Y40" i="56"/>
  <c r="X40" i="56"/>
  <c r="W40" i="56"/>
  <c r="V40" i="56"/>
  <c r="U40" i="56"/>
  <c r="T40" i="56"/>
  <c r="S40" i="56"/>
  <c r="R40" i="56"/>
  <c r="Q40" i="56"/>
  <c r="P40" i="56"/>
  <c r="F40" i="56"/>
  <c r="BZ39" i="56"/>
  <c r="BY39" i="56"/>
  <c r="BX39" i="56"/>
  <c r="BW39" i="56"/>
  <c r="BV39" i="56"/>
  <c r="BU39" i="56"/>
  <c r="BT39" i="56"/>
  <c r="BS39" i="56"/>
  <c r="BR39" i="56"/>
  <c r="BQ39" i="56"/>
  <c r="BP39" i="56"/>
  <c r="BO39" i="56"/>
  <c r="BN39" i="56"/>
  <c r="BM39" i="56"/>
  <c r="BL39" i="56"/>
  <c r="BK39" i="56"/>
  <c r="BJ39" i="56"/>
  <c r="BI39" i="56"/>
  <c r="BH39" i="56"/>
  <c r="BG39" i="56"/>
  <c r="BF39" i="56"/>
  <c r="BE39" i="56"/>
  <c r="BD39" i="56"/>
  <c r="BC39" i="56"/>
  <c r="BB39" i="56"/>
  <c r="BA39" i="56"/>
  <c r="AZ39" i="56"/>
  <c r="AY39" i="56"/>
  <c r="AX39" i="56"/>
  <c r="AW39" i="56"/>
  <c r="AV39" i="56"/>
  <c r="AU39" i="56"/>
  <c r="AT39" i="56"/>
  <c r="AS39" i="56"/>
  <c r="AR39" i="56"/>
  <c r="AQ39" i="56"/>
  <c r="AP39" i="56"/>
  <c r="AO39" i="56"/>
  <c r="AN39" i="56"/>
  <c r="AM39" i="56"/>
  <c r="AL39" i="56"/>
  <c r="AK39" i="56"/>
  <c r="AJ39" i="56"/>
  <c r="AI39" i="56"/>
  <c r="AH39" i="56"/>
  <c r="AG39" i="56"/>
  <c r="AF39" i="56"/>
  <c r="AE39" i="56"/>
  <c r="AD39" i="56"/>
  <c r="AC39" i="56"/>
  <c r="AB39" i="56"/>
  <c r="AA39" i="56"/>
  <c r="Z39" i="56"/>
  <c r="Y39" i="56"/>
  <c r="X39" i="56"/>
  <c r="W39" i="56"/>
  <c r="V39" i="56"/>
  <c r="U39" i="56"/>
  <c r="T39" i="56"/>
  <c r="S39" i="56"/>
  <c r="R39" i="56"/>
  <c r="Q39" i="56"/>
  <c r="P39" i="56"/>
  <c r="F39" i="56"/>
  <c r="BZ38" i="56"/>
  <c r="BY38" i="56"/>
  <c r="BX38" i="56"/>
  <c r="BW38" i="56"/>
  <c r="BV38" i="56"/>
  <c r="BU38" i="56"/>
  <c r="BT38" i="56"/>
  <c r="BS38" i="56"/>
  <c r="BR38" i="56"/>
  <c r="BQ38" i="56"/>
  <c r="BP38" i="56"/>
  <c r="BO38" i="56"/>
  <c r="BN38" i="56"/>
  <c r="BM38" i="56"/>
  <c r="BL38" i="56"/>
  <c r="BK38" i="56"/>
  <c r="BJ38" i="56"/>
  <c r="BI38" i="56"/>
  <c r="BH38" i="56"/>
  <c r="BG38" i="56"/>
  <c r="BF38" i="56"/>
  <c r="BE38" i="56"/>
  <c r="BD38" i="56"/>
  <c r="BC38" i="56"/>
  <c r="BB38" i="56"/>
  <c r="BA38" i="56"/>
  <c r="AZ38" i="56"/>
  <c r="AY38" i="56"/>
  <c r="AX38" i="56"/>
  <c r="AW38" i="56"/>
  <c r="AV38" i="56"/>
  <c r="AU38" i="56"/>
  <c r="AT38" i="56"/>
  <c r="AS38" i="56"/>
  <c r="AR38" i="56"/>
  <c r="AQ38" i="56"/>
  <c r="AP38" i="56"/>
  <c r="AO38" i="56"/>
  <c r="AN38" i="56"/>
  <c r="AM38" i="56"/>
  <c r="AL38" i="56"/>
  <c r="AK38" i="56"/>
  <c r="AJ38" i="56"/>
  <c r="AI38" i="56"/>
  <c r="AH38" i="56"/>
  <c r="AG38" i="56"/>
  <c r="AF38" i="56"/>
  <c r="AE38" i="56"/>
  <c r="AD38" i="56"/>
  <c r="AC38" i="56"/>
  <c r="AB38" i="56"/>
  <c r="AA38" i="56"/>
  <c r="Z38" i="56"/>
  <c r="Y38" i="56"/>
  <c r="X38" i="56"/>
  <c r="W38" i="56"/>
  <c r="V38" i="56"/>
  <c r="U38" i="56"/>
  <c r="T38" i="56"/>
  <c r="S38" i="56"/>
  <c r="R38" i="56"/>
  <c r="Q38" i="56"/>
  <c r="P38" i="56"/>
  <c r="F38" i="56"/>
  <c r="BY21" i="56"/>
  <c r="BX21" i="56"/>
  <c r="BW21" i="56"/>
  <c r="BT21" i="56"/>
  <c r="BO21" i="56"/>
  <c r="BN21" i="56"/>
  <c r="BL21" i="56"/>
  <c r="BJ21" i="56"/>
  <c r="BI21" i="56"/>
  <c r="BA21" i="56"/>
  <c r="AZ21" i="56"/>
  <c r="AY21" i="56"/>
  <c r="AV21" i="56"/>
  <c r="AR21" i="56"/>
  <c r="AQ21" i="56"/>
  <c r="AC21" i="56"/>
  <c r="AB21" i="56"/>
  <c r="AA21" i="56"/>
  <c r="X21" i="56"/>
  <c r="S21" i="56"/>
  <c r="R21" i="56"/>
  <c r="P21" i="56"/>
  <c r="J21" i="56"/>
  <c r="D21" i="56"/>
  <c r="B21" i="56"/>
  <c r="BS20" i="56"/>
  <c r="BR20" i="56"/>
  <c r="BQ20" i="56"/>
  <c r="BN20" i="56"/>
  <c r="BJ20" i="56"/>
  <c r="BI20" i="56"/>
  <c r="AT20" i="56"/>
  <c r="AS20" i="56"/>
  <c r="AP20" i="56"/>
  <c r="AK20" i="56"/>
  <c r="AJ20" i="56"/>
  <c r="AH20" i="56"/>
  <c r="AF20" i="56"/>
  <c r="W20" i="56"/>
  <c r="V20" i="56"/>
  <c r="U20" i="56"/>
  <c r="R20" i="56"/>
  <c r="J20" i="56"/>
  <c r="D20" i="56"/>
  <c r="B20" i="56"/>
  <c r="BZ19" i="56"/>
  <c r="BY19" i="56"/>
  <c r="BX19" i="56"/>
  <c r="BW19" i="56"/>
  <c r="BV19" i="56"/>
  <c r="BU19" i="56"/>
  <c r="BM19" i="56"/>
  <c r="BL19" i="56"/>
  <c r="BK19" i="56"/>
  <c r="BH19" i="56"/>
  <c r="BD19" i="56"/>
  <c r="BC19" i="56"/>
  <c r="BB19" i="56"/>
  <c r="BA19" i="56"/>
  <c r="AZ19" i="56"/>
  <c r="AY19" i="56"/>
  <c r="AX19" i="56"/>
  <c r="AW19" i="56"/>
  <c r="AO19" i="56"/>
  <c r="AN19" i="56"/>
  <c r="AM19" i="56"/>
  <c r="AJ19" i="56"/>
  <c r="AF19" i="56"/>
  <c r="AE19" i="56"/>
  <c r="AD19" i="56"/>
  <c r="AC19" i="56"/>
  <c r="AB19" i="56"/>
  <c r="AA19" i="56"/>
  <c r="Z19" i="56"/>
  <c r="Y19" i="56"/>
  <c r="Q19" i="56"/>
  <c r="P19" i="56"/>
  <c r="J19" i="56"/>
  <c r="D19" i="56"/>
  <c r="B19" i="56"/>
  <c r="BZ18" i="56"/>
  <c r="BY18" i="56"/>
  <c r="BX18" i="56"/>
  <c r="BW18" i="56"/>
  <c r="BV18" i="56"/>
  <c r="BU18" i="56"/>
  <c r="BT18" i="56"/>
  <c r="BS18" i="56"/>
  <c r="BR18" i="56"/>
  <c r="BQ18" i="56"/>
  <c r="BP18" i="56"/>
  <c r="BO18" i="56"/>
  <c r="BJ18" i="56"/>
  <c r="BH18" i="56"/>
  <c r="BG18" i="56"/>
  <c r="BF18" i="56"/>
  <c r="BE18" i="56"/>
  <c r="BD18" i="56"/>
  <c r="BC18" i="56"/>
  <c r="BB18" i="56"/>
  <c r="BA18" i="56"/>
  <c r="AZ18" i="56"/>
  <c r="AY18" i="56"/>
  <c r="AX18" i="56"/>
  <c r="AW18" i="56"/>
  <c r="AV18" i="56"/>
  <c r="AU18" i="56"/>
  <c r="AT18" i="56"/>
  <c r="AS18" i="56"/>
  <c r="AR18" i="56"/>
  <c r="AQ18" i="56"/>
  <c r="AL18" i="56"/>
  <c r="AJ18" i="56"/>
  <c r="AI18" i="56"/>
  <c r="AH18" i="56"/>
  <c r="AG18" i="56"/>
  <c r="AF18" i="56"/>
  <c r="AE18" i="56"/>
  <c r="AD18" i="56"/>
  <c r="AC18" i="56"/>
  <c r="AB18" i="56"/>
  <c r="AA18" i="56"/>
  <c r="Z18" i="56"/>
  <c r="Y18" i="56"/>
  <c r="X18" i="56"/>
  <c r="W18" i="56"/>
  <c r="V18" i="56"/>
  <c r="U18" i="56"/>
  <c r="T18" i="56"/>
  <c r="S18" i="56"/>
  <c r="J18" i="56"/>
  <c r="D18" i="56"/>
  <c r="B18" i="56"/>
  <c r="BZ17" i="56"/>
  <c r="BY17" i="56"/>
  <c r="BX17" i="56"/>
  <c r="BW17" i="56"/>
  <c r="BV17" i="56"/>
  <c r="BU17" i="56"/>
  <c r="BT17" i="56"/>
  <c r="BS17" i="56"/>
  <c r="BR17" i="56"/>
  <c r="BQ17" i="56"/>
  <c r="BP17" i="56"/>
  <c r="BO17" i="56"/>
  <c r="BN17" i="56"/>
  <c r="BM17" i="56"/>
  <c r="BL17" i="56"/>
  <c r="BK17" i="56"/>
  <c r="BJ17" i="56"/>
  <c r="BI17" i="56"/>
  <c r="BD17" i="56"/>
  <c r="BB17" i="56"/>
  <c r="BA17" i="56"/>
  <c r="AZ17" i="56"/>
  <c r="AY17" i="56"/>
  <c r="AX17" i="56"/>
  <c r="AW17" i="56"/>
  <c r="AV17" i="56"/>
  <c r="AU17" i="56"/>
  <c r="AT17" i="56"/>
  <c r="AS17" i="56"/>
  <c r="AR17" i="56"/>
  <c r="AQ17" i="56"/>
  <c r="AP17" i="56"/>
  <c r="AO17" i="56"/>
  <c r="AN17" i="56"/>
  <c r="AM17" i="56"/>
  <c r="AL17" i="56"/>
  <c r="AK17" i="56"/>
  <c r="AF17" i="56"/>
  <c r="AD17" i="56"/>
  <c r="AC17" i="56"/>
  <c r="AB17" i="56"/>
  <c r="AA17" i="56"/>
  <c r="Z17" i="56"/>
  <c r="Y17" i="56"/>
  <c r="X17" i="56"/>
  <c r="W17" i="56"/>
  <c r="V17" i="56"/>
  <c r="U17" i="56"/>
  <c r="T17" i="56"/>
  <c r="S17" i="56"/>
  <c r="R17" i="56"/>
  <c r="Q17" i="56"/>
  <c r="P17" i="56"/>
  <c r="J17" i="56"/>
  <c r="D17" i="56"/>
  <c r="B17" i="56"/>
  <c r="BC16" i="56"/>
  <c r="AI16" i="56"/>
  <c r="AH16" i="56"/>
  <c r="AG16" i="56"/>
  <c r="AF16" i="56"/>
  <c r="J16" i="56"/>
  <c r="D16" i="56"/>
  <c r="B16" i="56"/>
  <c r="BZ15" i="56"/>
  <c r="BY15" i="56"/>
  <c r="BX15" i="56"/>
  <c r="BW15" i="56"/>
  <c r="BV15" i="56"/>
  <c r="BU15" i="56"/>
  <c r="BN15" i="56"/>
  <c r="BM15" i="56"/>
  <c r="BL15" i="56"/>
  <c r="BK15" i="56"/>
  <c r="BI15" i="56"/>
  <c r="BH15" i="56"/>
  <c r="BE15" i="56"/>
  <c r="BD15" i="56"/>
  <c r="BC15" i="56"/>
  <c r="BB15" i="56"/>
  <c r="BA15" i="56"/>
  <c r="AZ15" i="56"/>
  <c r="AY15" i="56"/>
  <c r="AX15" i="56"/>
  <c r="AW15" i="56"/>
  <c r="AP15" i="56"/>
  <c r="AO15" i="56"/>
  <c r="AN15" i="56"/>
  <c r="AM15" i="56"/>
  <c r="AK15" i="56"/>
  <c r="AJ15" i="56"/>
  <c r="AG15" i="56"/>
  <c r="AF15" i="56"/>
  <c r="AE15" i="56"/>
  <c r="AD15" i="56"/>
  <c r="AC15" i="56"/>
  <c r="AB15" i="56"/>
  <c r="AA15" i="56"/>
  <c r="Z15" i="56"/>
  <c r="Y15" i="56"/>
  <c r="R15" i="56"/>
  <c r="Q15" i="56"/>
  <c r="P15" i="56"/>
  <c r="J15" i="56"/>
  <c r="D15" i="56"/>
  <c r="B15" i="56"/>
  <c r="BZ14" i="56"/>
  <c r="BY14" i="56"/>
  <c r="BX14" i="56"/>
  <c r="BW14" i="56"/>
  <c r="BV14" i="56"/>
  <c r="BU14" i="56"/>
  <c r="BT14" i="56"/>
  <c r="BS14" i="56"/>
  <c r="BR14" i="56"/>
  <c r="BQ14" i="56"/>
  <c r="BP14" i="56"/>
  <c r="BO14" i="56"/>
  <c r="BJ14" i="56"/>
  <c r="BH14" i="56"/>
  <c r="BG14" i="56"/>
  <c r="BF14" i="56"/>
  <c r="BE14" i="56"/>
  <c r="BD14" i="56"/>
  <c r="BC14" i="56"/>
  <c r="BB14" i="56"/>
  <c r="BA14" i="56"/>
  <c r="AZ14" i="56"/>
  <c r="AY14" i="56"/>
  <c r="AX14" i="56"/>
  <c r="AW14" i="56"/>
  <c r="AV14" i="56"/>
  <c r="AU14" i="56"/>
  <c r="AT14" i="56"/>
  <c r="AS14" i="56"/>
  <c r="AR14" i="56"/>
  <c r="AQ14" i="56"/>
  <c r="AL14" i="56"/>
  <c r="AJ14" i="56"/>
  <c r="AI14" i="56"/>
  <c r="AH14" i="56"/>
  <c r="AG14" i="56"/>
  <c r="AF14" i="56"/>
  <c r="AE14" i="56"/>
  <c r="AD14" i="56"/>
  <c r="AC14" i="56"/>
  <c r="AB14" i="56"/>
  <c r="AA14" i="56"/>
  <c r="Z14" i="56"/>
  <c r="Y14" i="56"/>
  <c r="X14" i="56"/>
  <c r="W14" i="56"/>
  <c r="V14" i="56"/>
  <c r="U14" i="56"/>
  <c r="T14" i="56"/>
  <c r="S14" i="56"/>
  <c r="J14" i="56"/>
  <c r="D14" i="56"/>
  <c r="B14" i="56"/>
  <c r="BW13" i="56"/>
  <c r="BO13" i="56"/>
  <c r="BA13" i="56"/>
  <c r="AZ13" i="56"/>
  <c r="AY13" i="56"/>
  <c r="AV13" i="56"/>
  <c r="AR13" i="56"/>
  <c r="AA13" i="56"/>
  <c r="S13" i="56"/>
  <c r="J13" i="56"/>
  <c r="D13" i="56"/>
  <c r="B13" i="56"/>
  <c r="BS12" i="56"/>
  <c r="BR12" i="56"/>
  <c r="BQ12" i="56"/>
  <c r="BN12" i="56"/>
  <c r="BJ12" i="56"/>
  <c r="AT12" i="56"/>
  <c r="AS12" i="56"/>
  <c r="AK12" i="56"/>
  <c r="W12" i="56"/>
  <c r="V12" i="56"/>
  <c r="U12" i="56"/>
  <c r="R12" i="56"/>
  <c r="J12" i="56"/>
  <c r="D12" i="56"/>
  <c r="B12" i="56"/>
  <c r="BU11" i="56"/>
  <c r="BM11" i="56"/>
  <c r="BL11" i="56"/>
  <c r="BD11" i="56"/>
  <c r="BB11" i="56"/>
  <c r="AX11" i="56"/>
  <c r="AW11" i="56"/>
  <c r="AO11" i="56"/>
  <c r="AN11" i="56"/>
  <c r="AM11" i="56"/>
  <c r="AJ11" i="56"/>
  <c r="Y11" i="56"/>
  <c r="Q11" i="56"/>
  <c r="P11" i="56"/>
  <c r="J11" i="56"/>
  <c r="D11" i="56"/>
  <c r="B11" i="56"/>
  <c r="BV10" i="56"/>
  <c r="BT10" i="56"/>
  <c r="BR10" i="56"/>
  <c r="BQ10" i="56"/>
  <c r="BP10" i="56"/>
  <c r="BO10" i="56"/>
  <c r="BG10" i="56"/>
  <c r="BF10" i="56"/>
  <c r="AS10" i="56"/>
  <c r="AR10" i="56"/>
  <c r="AQ10" i="56"/>
  <c r="AH10" i="56"/>
  <c r="AG10" i="56"/>
  <c r="Z10" i="56"/>
  <c r="X10" i="56"/>
  <c r="V10" i="56"/>
  <c r="U10" i="56"/>
  <c r="T10" i="56"/>
  <c r="S10" i="56"/>
  <c r="J10" i="56"/>
  <c r="D10" i="56"/>
  <c r="B10" i="56"/>
  <c r="BZ9" i="56"/>
  <c r="BY9" i="56"/>
  <c r="BX9" i="56"/>
  <c r="BW9" i="56"/>
  <c r="BV9" i="56"/>
  <c r="BU9" i="56"/>
  <c r="BT9" i="56"/>
  <c r="BS9" i="56"/>
  <c r="BR9" i="56"/>
  <c r="BQ9" i="56"/>
  <c r="BP9" i="56"/>
  <c r="BO9" i="56"/>
  <c r="BN9" i="56"/>
  <c r="BM9" i="56"/>
  <c r="BL9" i="56"/>
  <c r="BK9" i="56"/>
  <c r="BJ9" i="56"/>
  <c r="BI9" i="56"/>
  <c r="BH9" i="56"/>
  <c r="BD9" i="56"/>
  <c r="BC9" i="56"/>
  <c r="BB9" i="56"/>
  <c r="BA9" i="56"/>
  <c r="AZ9" i="56"/>
  <c r="AY9" i="56"/>
  <c r="AX9" i="56"/>
  <c r="AW9" i="56"/>
  <c r="AV9" i="56"/>
  <c r="AU9" i="56"/>
  <c r="AT9" i="56"/>
  <c r="AS9" i="56"/>
  <c r="AR9" i="56"/>
  <c r="AQ9" i="56"/>
  <c r="AP9" i="56"/>
  <c r="AO9" i="56"/>
  <c r="AN9" i="56"/>
  <c r="AM9" i="56"/>
  <c r="AL9" i="56"/>
  <c r="AK9" i="56"/>
  <c r="AJ9" i="56"/>
  <c r="AF9" i="56"/>
  <c r="AE9" i="56"/>
  <c r="AD9" i="56"/>
  <c r="AC9" i="56"/>
  <c r="AB9" i="56"/>
  <c r="AA9" i="56"/>
  <c r="Z9" i="56"/>
  <c r="Y9" i="56"/>
  <c r="X9" i="56"/>
  <c r="W9" i="56"/>
  <c r="V9" i="56"/>
  <c r="U9" i="56"/>
  <c r="T9" i="56"/>
  <c r="S9" i="56"/>
  <c r="R9" i="56"/>
  <c r="Q9" i="56"/>
  <c r="P9" i="56"/>
  <c r="J9" i="56"/>
  <c r="D9" i="56"/>
  <c r="B9" i="56"/>
  <c r="BT8" i="56"/>
  <c r="BS8" i="56"/>
  <c r="BR8" i="56"/>
  <c r="BQ8" i="56"/>
  <c r="BO8" i="56"/>
  <c r="BN8" i="56"/>
  <c r="BK8" i="56"/>
  <c r="BJ8" i="56"/>
  <c r="BI8" i="56"/>
  <c r="BH8" i="56"/>
  <c r="BG8" i="56"/>
  <c r="BF8" i="56"/>
  <c r="BE8" i="56"/>
  <c r="BD8" i="56"/>
  <c r="BC8" i="56"/>
  <c r="AV8" i="56"/>
  <c r="AU8" i="56"/>
  <c r="AT8" i="56"/>
  <c r="AS8" i="56"/>
  <c r="AQ8" i="56"/>
  <c r="AP8" i="56"/>
  <c r="AM8" i="56"/>
  <c r="AL8" i="56"/>
  <c r="AK8" i="56"/>
  <c r="AJ8" i="56"/>
  <c r="AI8" i="56"/>
  <c r="AH8" i="56"/>
  <c r="AG8" i="56"/>
  <c r="AF8" i="56"/>
  <c r="AE8" i="56"/>
  <c r="X8" i="56"/>
  <c r="W8" i="56"/>
  <c r="V8" i="56"/>
  <c r="U8" i="56"/>
  <c r="S8" i="56"/>
  <c r="R8" i="56"/>
  <c r="J8" i="56"/>
  <c r="D8" i="56"/>
  <c r="B8" i="56"/>
  <c r="BZ7" i="56"/>
  <c r="BY7" i="56"/>
  <c r="BX7" i="56"/>
  <c r="BW7" i="56"/>
  <c r="BV7" i="56"/>
  <c r="BU7" i="56"/>
  <c r="BT7" i="56"/>
  <c r="BS7" i="56"/>
  <c r="BR7" i="56"/>
  <c r="BQ7" i="56"/>
  <c r="BP7" i="56"/>
  <c r="BO7" i="56"/>
  <c r="BN7" i="56"/>
  <c r="BM7" i="56"/>
  <c r="BL7" i="56"/>
  <c r="BK7" i="56"/>
  <c r="BJ7" i="56"/>
  <c r="BI7" i="56"/>
  <c r="BH7" i="56"/>
  <c r="BG7" i="56"/>
  <c r="BF7" i="56"/>
  <c r="BE7" i="56"/>
  <c r="BD7" i="56"/>
  <c r="BC7" i="56"/>
  <c r="BB7" i="56"/>
  <c r="BA7" i="56"/>
  <c r="AZ7" i="56"/>
  <c r="AY7" i="56"/>
  <c r="AX7" i="56"/>
  <c r="AW7" i="56"/>
  <c r="AV7" i="56"/>
  <c r="AU7" i="56"/>
  <c r="AT7" i="56"/>
  <c r="AS7" i="56"/>
  <c r="AR7" i="56"/>
  <c r="AQ7" i="56"/>
  <c r="AP7" i="56"/>
  <c r="AO7" i="56"/>
  <c r="AN7" i="56"/>
  <c r="AM7" i="56"/>
  <c r="AL7" i="56"/>
  <c r="AK7" i="56"/>
  <c r="AJ7" i="56"/>
  <c r="AI7" i="56"/>
  <c r="AH7" i="56"/>
  <c r="AG7" i="56"/>
  <c r="AF7" i="56"/>
  <c r="AE7" i="56"/>
  <c r="AD7" i="56"/>
  <c r="AC7" i="56"/>
  <c r="AB7" i="56"/>
  <c r="AA7" i="56"/>
  <c r="Z7" i="56"/>
  <c r="Y7" i="56"/>
  <c r="X7" i="56"/>
  <c r="W7" i="56"/>
  <c r="V7" i="56"/>
  <c r="U7" i="56"/>
  <c r="T7" i="56"/>
  <c r="S7" i="56"/>
  <c r="R7" i="56"/>
  <c r="Q7" i="56"/>
  <c r="P7" i="56"/>
  <c r="J7" i="56"/>
  <c r="D7" i="56"/>
  <c r="B7" i="56"/>
  <c r="BZ6" i="56"/>
  <c r="BY6" i="56"/>
  <c r="BX6" i="56"/>
  <c r="BW6" i="56"/>
  <c r="BV6" i="56"/>
  <c r="BU6" i="56"/>
  <c r="BT6" i="56"/>
  <c r="BS6" i="56"/>
  <c r="BR6" i="56"/>
  <c r="BQ6" i="56"/>
  <c r="BP6" i="56"/>
  <c r="BO6" i="56"/>
  <c r="BN6" i="56"/>
  <c r="BM6" i="56"/>
  <c r="BL6" i="56"/>
  <c r="BK6" i="56"/>
  <c r="BJ6" i="56"/>
  <c r="BI6" i="56"/>
  <c r="BH6" i="56"/>
  <c r="BG6" i="56"/>
  <c r="BF6" i="56"/>
  <c r="BE6" i="56"/>
  <c r="BD6" i="56"/>
  <c r="BC6" i="56"/>
  <c r="BB6" i="56"/>
  <c r="BA6" i="56"/>
  <c r="AZ6" i="56"/>
  <c r="AY6" i="56"/>
  <c r="AX6" i="56"/>
  <c r="AW6" i="56"/>
  <c r="AV6" i="56"/>
  <c r="AU6" i="56"/>
  <c r="AT6" i="56"/>
  <c r="AS6" i="56"/>
  <c r="AR6" i="56"/>
  <c r="AQ6" i="56"/>
  <c r="AP6" i="56"/>
  <c r="AO6" i="56"/>
  <c r="AN6" i="56"/>
  <c r="AM6" i="56"/>
  <c r="AL6" i="56"/>
  <c r="AK6" i="56"/>
  <c r="AJ6" i="56"/>
  <c r="AI6" i="56"/>
  <c r="AH6" i="56"/>
  <c r="AG6" i="56"/>
  <c r="AF6" i="56"/>
  <c r="AE6" i="56"/>
  <c r="AD6" i="56"/>
  <c r="AC6" i="56"/>
  <c r="AB6" i="56"/>
  <c r="AA6" i="56"/>
  <c r="Z6" i="56"/>
  <c r="Y6" i="56"/>
  <c r="X6" i="56"/>
  <c r="W6" i="56"/>
  <c r="V6" i="56"/>
  <c r="U6" i="56"/>
  <c r="T6" i="56"/>
  <c r="S6" i="56"/>
  <c r="R6" i="56"/>
  <c r="Q6" i="56"/>
  <c r="P6" i="56"/>
  <c r="J6" i="56"/>
  <c r="D6" i="56"/>
  <c r="B6" i="56"/>
  <c r="BZ5" i="56"/>
  <c r="BY5" i="56"/>
  <c r="BX5" i="56"/>
  <c r="BW5" i="56"/>
  <c r="BV5" i="56"/>
  <c r="BU5" i="56"/>
  <c r="BT5" i="56"/>
  <c r="BS5" i="56"/>
  <c r="BR5" i="56"/>
  <c r="BQ5" i="56"/>
  <c r="BP5" i="56"/>
  <c r="BO5" i="56"/>
  <c r="BN5" i="56"/>
  <c r="BM5" i="56"/>
  <c r="BL5" i="56"/>
  <c r="BK5" i="56"/>
  <c r="BJ5" i="56"/>
  <c r="BI5" i="56"/>
  <c r="BH5" i="56"/>
  <c r="BG5" i="56"/>
  <c r="BF5" i="56"/>
  <c r="BE5" i="56"/>
  <c r="BD5" i="56"/>
  <c r="BC5" i="56"/>
  <c r="BB5" i="56"/>
  <c r="BA5" i="56"/>
  <c r="AZ5" i="56"/>
  <c r="AY5" i="56"/>
  <c r="AX5" i="56"/>
  <c r="AW5" i="56"/>
  <c r="AV5" i="56"/>
  <c r="AU5" i="56"/>
  <c r="AT5" i="56"/>
  <c r="AS5" i="56"/>
  <c r="AR5" i="56"/>
  <c r="AQ5" i="56"/>
  <c r="AP5" i="56"/>
  <c r="AO5" i="56"/>
  <c r="AN5" i="56"/>
  <c r="AM5" i="56"/>
  <c r="AL5" i="56"/>
  <c r="AK5" i="56"/>
  <c r="AJ5" i="56"/>
  <c r="AI5" i="56"/>
  <c r="AH5" i="56"/>
  <c r="AG5" i="56"/>
  <c r="AF5" i="56"/>
  <c r="AE5" i="56"/>
  <c r="AD5" i="56"/>
  <c r="AC5" i="56"/>
  <c r="AB5" i="56"/>
  <c r="AA5" i="56"/>
  <c r="Z5" i="56"/>
  <c r="Y5" i="56"/>
  <c r="X5" i="56"/>
  <c r="W5" i="56"/>
  <c r="V5" i="56"/>
  <c r="U5" i="56"/>
  <c r="T5" i="56"/>
  <c r="S5" i="56"/>
  <c r="R5" i="56"/>
  <c r="Q5" i="56"/>
  <c r="P5" i="56"/>
  <c r="J5" i="56"/>
  <c r="D5" i="56"/>
  <c r="B5" i="56"/>
  <c r="BQ4" i="56"/>
  <c r="BJ4" i="56"/>
  <c r="BF4" i="56"/>
  <c r="BE4" i="56"/>
  <c r="BD4" i="56"/>
  <c r="BC4" i="56"/>
  <c r="AU4" i="56"/>
  <c r="AT4" i="56"/>
  <c r="AF4" i="56"/>
  <c r="AE4" i="56"/>
  <c r="U4" i="56"/>
  <c r="J4" i="56"/>
  <c r="D4" i="56"/>
  <c r="B4" i="56"/>
  <c r="BZ63" i="30"/>
  <c r="BY63" i="30"/>
  <c r="BX63" i="30"/>
  <c r="BW63" i="30"/>
  <c r="BV63" i="30"/>
  <c r="BU63" i="30"/>
  <c r="BT63" i="30"/>
  <c r="BS63" i="30"/>
  <c r="BR63" i="30"/>
  <c r="BQ63" i="30"/>
  <c r="BP63" i="30"/>
  <c r="BO63" i="30"/>
  <c r="BN63" i="30"/>
  <c r="BM63" i="30"/>
  <c r="BL63" i="30"/>
  <c r="BK63" i="30"/>
  <c r="BJ63" i="30"/>
  <c r="BI63" i="30"/>
  <c r="BH63" i="30"/>
  <c r="BG63" i="30"/>
  <c r="BF63" i="30"/>
  <c r="BE63" i="30"/>
  <c r="BD63" i="30"/>
  <c r="BC63" i="30"/>
  <c r="BB63" i="30"/>
  <c r="BA63" i="30"/>
  <c r="AZ63" i="30"/>
  <c r="AY63" i="30"/>
  <c r="AX63" i="30"/>
  <c r="AW63" i="30"/>
  <c r="AV63" i="30"/>
  <c r="AU63" i="30"/>
  <c r="AT63" i="30"/>
  <c r="AS63" i="30"/>
  <c r="AR63" i="30"/>
  <c r="AQ63" i="30"/>
  <c r="AP63" i="30"/>
  <c r="AO63" i="30"/>
  <c r="AN63" i="30"/>
  <c r="AM63" i="30"/>
  <c r="AL63" i="30"/>
  <c r="AK63" i="30"/>
  <c r="AJ63" i="30"/>
  <c r="AI63" i="30"/>
  <c r="AH63" i="30"/>
  <c r="AG63" i="30"/>
  <c r="AF63" i="30"/>
  <c r="AE63" i="30"/>
  <c r="AD63" i="30"/>
  <c r="AC63" i="30"/>
  <c r="AB63" i="30"/>
  <c r="AA63" i="30"/>
  <c r="Z63" i="30"/>
  <c r="Y63" i="30"/>
  <c r="X63" i="30"/>
  <c r="W63" i="30"/>
  <c r="V63" i="30"/>
  <c r="U63" i="30"/>
  <c r="T63" i="30"/>
  <c r="S63" i="30"/>
  <c r="R63" i="30"/>
  <c r="Q63" i="30"/>
  <c r="P63" i="30"/>
  <c r="BZ62" i="30"/>
  <c r="BY62" i="30"/>
  <c r="BX62" i="30"/>
  <c r="BW62" i="30"/>
  <c r="BV62" i="30"/>
  <c r="BU62" i="30"/>
  <c r="BT62" i="30"/>
  <c r="BS62" i="30"/>
  <c r="BR62" i="30"/>
  <c r="BQ62" i="30"/>
  <c r="BP62" i="30"/>
  <c r="BO62" i="30"/>
  <c r="BN62" i="30"/>
  <c r="BM62" i="30"/>
  <c r="BL62" i="30"/>
  <c r="BK62" i="30"/>
  <c r="BJ62" i="30"/>
  <c r="BI62" i="30"/>
  <c r="BH62" i="30"/>
  <c r="BG62" i="30"/>
  <c r="BF62" i="30"/>
  <c r="BE62" i="30"/>
  <c r="BD62" i="30"/>
  <c r="BC62" i="30"/>
  <c r="BB62" i="30"/>
  <c r="BA62" i="30"/>
  <c r="AZ62" i="30"/>
  <c r="AY62" i="30"/>
  <c r="AX62" i="30"/>
  <c r="AW62" i="30"/>
  <c r="AV62" i="30"/>
  <c r="AU62" i="30"/>
  <c r="AT62" i="30"/>
  <c r="AS62" i="30"/>
  <c r="AR62" i="30"/>
  <c r="AQ62" i="30"/>
  <c r="AP62" i="30"/>
  <c r="AO62" i="30"/>
  <c r="AN62" i="30"/>
  <c r="AM62" i="30"/>
  <c r="AL62" i="30"/>
  <c r="AK62" i="30"/>
  <c r="AJ62" i="30"/>
  <c r="AI62" i="30"/>
  <c r="AH62" i="30"/>
  <c r="AG62" i="30"/>
  <c r="AF62" i="30"/>
  <c r="AE62" i="30"/>
  <c r="AD62" i="30"/>
  <c r="AC62" i="30"/>
  <c r="AB62" i="30"/>
  <c r="AA62" i="30"/>
  <c r="Z62" i="30"/>
  <c r="Y62" i="30"/>
  <c r="X62" i="30"/>
  <c r="W62" i="30"/>
  <c r="V62" i="30"/>
  <c r="U62" i="30"/>
  <c r="T62" i="30"/>
  <c r="S62" i="30"/>
  <c r="R62" i="30"/>
  <c r="Q62" i="30"/>
  <c r="P62" i="30"/>
  <c r="BZ61" i="30"/>
  <c r="BY61" i="30"/>
  <c r="BX61" i="30"/>
  <c r="BW61" i="30"/>
  <c r="BV61" i="30"/>
  <c r="BU61" i="30"/>
  <c r="BT61" i="30"/>
  <c r="BS61" i="30"/>
  <c r="BR61" i="30"/>
  <c r="BQ61" i="30"/>
  <c r="BP61" i="30"/>
  <c r="BO61" i="30"/>
  <c r="BN61" i="30"/>
  <c r="BM61" i="30"/>
  <c r="BL61" i="30"/>
  <c r="BK61" i="30"/>
  <c r="BJ61" i="30"/>
  <c r="BI61" i="30"/>
  <c r="BH61" i="30"/>
  <c r="BG61" i="30"/>
  <c r="BF61" i="30"/>
  <c r="BE61" i="30"/>
  <c r="BD61" i="30"/>
  <c r="BC61" i="30"/>
  <c r="BB61" i="30"/>
  <c r="BA61" i="30"/>
  <c r="AZ61" i="30"/>
  <c r="AY61" i="30"/>
  <c r="AX61" i="30"/>
  <c r="AW61" i="30"/>
  <c r="AV61" i="30"/>
  <c r="AU61" i="30"/>
  <c r="AT61" i="30"/>
  <c r="AS61" i="30"/>
  <c r="AR61" i="30"/>
  <c r="AQ61" i="30"/>
  <c r="AP61" i="30"/>
  <c r="AO61" i="30"/>
  <c r="AN61" i="30"/>
  <c r="AM61" i="30"/>
  <c r="AL61" i="30"/>
  <c r="AK61" i="30"/>
  <c r="AJ61" i="30"/>
  <c r="AI61" i="30"/>
  <c r="AH61" i="30"/>
  <c r="AG61" i="30"/>
  <c r="AF61" i="30"/>
  <c r="AE61" i="30"/>
  <c r="AD61" i="30"/>
  <c r="AC61" i="30"/>
  <c r="AB61" i="30"/>
  <c r="AA61" i="30"/>
  <c r="Z61" i="30"/>
  <c r="Y61" i="30"/>
  <c r="X61" i="30"/>
  <c r="W61" i="30"/>
  <c r="V61" i="30"/>
  <c r="U61" i="30"/>
  <c r="T61" i="30"/>
  <c r="S61" i="30"/>
  <c r="R61" i="30"/>
  <c r="Q61" i="30"/>
  <c r="P61" i="30"/>
  <c r="BZ60" i="30"/>
  <c r="BY60" i="30"/>
  <c r="BX60" i="30"/>
  <c r="BW60" i="30"/>
  <c r="BV60" i="30"/>
  <c r="BU60" i="30"/>
  <c r="BT60" i="30"/>
  <c r="BS60" i="30"/>
  <c r="BR60" i="30"/>
  <c r="BQ60" i="30"/>
  <c r="BP60" i="30"/>
  <c r="BO60" i="30"/>
  <c r="BN60" i="30"/>
  <c r="BM60" i="30"/>
  <c r="BL60" i="30"/>
  <c r="BK60" i="30"/>
  <c r="BJ60" i="30"/>
  <c r="BI60" i="30"/>
  <c r="BH60" i="30"/>
  <c r="BG60" i="30"/>
  <c r="BF60" i="30"/>
  <c r="BE60" i="30"/>
  <c r="BD60" i="30"/>
  <c r="BC60" i="30"/>
  <c r="BB60" i="30"/>
  <c r="BA60" i="30"/>
  <c r="AZ60" i="30"/>
  <c r="AY60" i="30"/>
  <c r="AX60" i="30"/>
  <c r="AW60" i="30"/>
  <c r="AV60" i="30"/>
  <c r="AU60" i="30"/>
  <c r="AT60" i="30"/>
  <c r="AS60" i="30"/>
  <c r="AR60" i="30"/>
  <c r="AQ60" i="30"/>
  <c r="AP60" i="30"/>
  <c r="AO60" i="30"/>
  <c r="AN60" i="30"/>
  <c r="AM60" i="30"/>
  <c r="AL60" i="30"/>
  <c r="AK60" i="30"/>
  <c r="AJ60" i="30"/>
  <c r="AI60" i="30"/>
  <c r="AH60" i="30"/>
  <c r="AG60" i="30"/>
  <c r="AF60" i="30"/>
  <c r="AE60" i="30"/>
  <c r="AD60" i="30"/>
  <c r="AC60" i="30"/>
  <c r="AB60" i="30"/>
  <c r="AA60" i="30"/>
  <c r="Z60" i="30"/>
  <c r="Y60" i="30"/>
  <c r="X60" i="30"/>
  <c r="W60" i="30"/>
  <c r="V60" i="30"/>
  <c r="U60" i="30"/>
  <c r="T60" i="30"/>
  <c r="S60" i="30"/>
  <c r="R60" i="30"/>
  <c r="Q60" i="30"/>
  <c r="P60" i="30"/>
  <c r="BZ59" i="30"/>
  <c r="BY59" i="30"/>
  <c r="BX59" i="30"/>
  <c r="BW59" i="30"/>
  <c r="BV59" i="30"/>
  <c r="BU59" i="30"/>
  <c r="BT59" i="30"/>
  <c r="BS59" i="30"/>
  <c r="BR59" i="30"/>
  <c r="BQ59" i="30"/>
  <c r="BP59" i="30"/>
  <c r="BO59" i="30"/>
  <c r="BN59" i="30"/>
  <c r="BM59" i="30"/>
  <c r="BL59" i="30"/>
  <c r="BK59" i="30"/>
  <c r="BJ59" i="30"/>
  <c r="BI59" i="30"/>
  <c r="BH59" i="30"/>
  <c r="BG59" i="30"/>
  <c r="BF59" i="30"/>
  <c r="BE59" i="30"/>
  <c r="BD59" i="30"/>
  <c r="BC59" i="30"/>
  <c r="BB59" i="30"/>
  <c r="BA59" i="30"/>
  <c r="AZ59" i="30"/>
  <c r="AY59" i="30"/>
  <c r="AX59" i="30"/>
  <c r="AW59" i="30"/>
  <c r="AV59" i="30"/>
  <c r="AU59" i="30"/>
  <c r="AT59" i="30"/>
  <c r="AS59" i="30"/>
  <c r="AR59" i="30"/>
  <c r="AQ59" i="30"/>
  <c r="AP59" i="30"/>
  <c r="AO59" i="30"/>
  <c r="AN59" i="30"/>
  <c r="AM59" i="30"/>
  <c r="AL59" i="30"/>
  <c r="AK59" i="30"/>
  <c r="AJ59" i="30"/>
  <c r="AI59" i="30"/>
  <c r="AH59" i="30"/>
  <c r="AG59" i="30"/>
  <c r="AF59" i="30"/>
  <c r="AE59" i="30"/>
  <c r="AD59" i="30"/>
  <c r="AC59" i="30"/>
  <c r="AB59" i="30"/>
  <c r="AA59" i="30"/>
  <c r="Z59" i="30"/>
  <c r="Y59" i="30"/>
  <c r="X59" i="30"/>
  <c r="W59" i="30"/>
  <c r="V59" i="30"/>
  <c r="U59" i="30"/>
  <c r="T59" i="30"/>
  <c r="S59" i="30"/>
  <c r="R59" i="30"/>
  <c r="Q59" i="30"/>
  <c r="P59" i="30"/>
  <c r="BZ58" i="30"/>
  <c r="BY58" i="30"/>
  <c r="BX58" i="30"/>
  <c r="BW58" i="30"/>
  <c r="BV58" i="30"/>
  <c r="BU58" i="30"/>
  <c r="BT58" i="30"/>
  <c r="BS58" i="30"/>
  <c r="BR58" i="30"/>
  <c r="BQ58" i="30"/>
  <c r="BP58" i="30"/>
  <c r="BO58" i="30"/>
  <c r="BN58" i="30"/>
  <c r="BM58" i="30"/>
  <c r="BL58" i="30"/>
  <c r="BK58" i="30"/>
  <c r="BJ58" i="30"/>
  <c r="BI58" i="30"/>
  <c r="BH58" i="30"/>
  <c r="BG58" i="30"/>
  <c r="BF58" i="30"/>
  <c r="BE58" i="30"/>
  <c r="BD58" i="30"/>
  <c r="BC58" i="30"/>
  <c r="BB58" i="30"/>
  <c r="BA58" i="30"/>
  <c r="AZ58" i="30"/>
  <c r="AY58" i="30"/>
  <c r="AX58" i="30"/>
  <c r="AW58" i="30"/>
  <c r="AV58" i="30"/>
  <c r="AU58" i="30"/>
  <c r="AT58" i="30"/>
  <c r="AS58" i="30"/>
  <c r="AR58" i="30"/>
  <c r="AQ58" i="30"/>
  <c r="AP58" i="30"/>
  <c r="AO58" i="30"/>
  <c r="AN58" i="30"/>
  <c r="AM58" i="30"/>
  <c r="AL58" i="30"/>
  <c r="AK58" i="30"/>
  <c r="AJ58" i="30"/>
  <c r="AI58" i="30"/>
  <c r="AH58" i="30"/>
  <c r="AG58" i="30"/>
  <c r="AF58" i="30"/>
  <c r="AE58" i="30"/>
  <c r="AD58" i="30"/>
  <c r="AC58" i="30"/>
  <c r="AB58" i="30"/>
  <c r="AA58" i="30"/>
  <c r="Z58" i="30"/>
  <c r="Y58" i="30"/>
  <c r="X58" i="30"/>
  <c r="W58" i="30"/>
  <c r="V58" i="30"/>
  <c r="U58" i="30"/>
  <c r="T58" i="30"/>
  <c r="S58" i="30"/>
  <c r="R58" i="30"/>
  <c r="Q58" i="30"/>
  <c r="P58" i="30"/>
  <c r="BZ57" i="30"/>
  <c r="BY57" i="30"/>
  <c r="BX57" i="30"/>
  <c r="BW57" i="30"/>
  <c r="BV57" i="30"/>
  <c r="BU57" i="30"/>
  <c r="BT57" i="30"/>
  <c r="BS57" i="30"/>
  <c r="BR57" i="30"/>
  <c r="BQ57" i="30"/>
  <c r="BP57" i="30"/>
  <c r="BO57" i="30"/>
  <c r="BN57" i="30"/>
  <c r="BM57" i="30"/>
  <c r="BL57" i="30"/>
  <c r="BK57" i="30"/>
  <c r="BJ57" i="30"/>
  <c r="BI57" i="30"/>
  <c r="BH57" i="30"/>
  <c r="BG57" i="30"/>
  <c r="BF57" i="30"/>
  <c r="BE57" i="30"/>
  <c r="BD57" i="30"/>
  <c r="BC57" i="30"/>
  <c r="BB57" i="30"/>
  <c r="BA57" i="30"/>
  <c r="AZ57" i="30"/>
  <c r="AY57" i="30"/>
  <c r="AX57" i="30"/>
  <c r="AW57" i="30"/>
  <c r="AV57" i="30"/>
  <c r="AU57" i="30"/>
  <c r="AT57" i="30"/>
  <c r="AS57" i="30"/>
  <c r="AR57" i="30"/>
  <c r="AQ57" i="30"/>
  <c r="AP57" i="30"/>
  <c r="AO57" i="30"/>
  <c r="AN57" i="30"/>
  <c r="AM57" i="30"/>
  <c r="AL57" i="30"/>
  <c r="AK57" i="30"/>
  <c r="AJ57" i="30"/>
  <c r="AI57" i="30"/>
  <c r="AH57" i="30"/>
  <c r="AG57" i="30"/>
  <c r="AF57" i="30"/>
  <c r="AE57" i="30"/>
  <c r="AD57" i="30"/>
  <c r="AC57" i="30"/>
  <c r="AB57" i="30"/>
  <c r="AA57" i="30"/>
  <c r="Z57" i="30"/>
  <c r="Y57" i="30"/>
  <c r="X57" i="30"/>
  <c r="W57" i="30"/>
  <c r="V57" i="30"/>
  <c r="U57" i="30"/>
  <c r="T57" i="30"/>
  <c r="S57" i="30"/>
  <c r="R57" i="30"/>
  <c r="Q57" i="30"/>
  <c r="P57" i="30"/>
  <c r="BZ56" i="30"/>
  <c r="BY56" i="30"/>
  <c r="BX56" i="30"/>
  <c r="BW56" i="30"/>
  <c r="BV56" i="30"/>
  <c r="BU56" i="30"/>
  <c r="BT56" i="30"/>
  <c r="BS56" i="30"/>
  <c r="BR56" i="30"/>
  <c r="BQ56" i="30"/>
  <c r="BP56" i="30"/>
  <c r="BO56" i="30"/>
  <c r="BN56" i="30"/>
  <c r="BM56" i="30"/>
  <c r="BL56" i="30"/>
  <c r="BK56" i="30"/>
  <c r="BJ56" i="30"/>
  <c r="BI56" i="30"/>
  <c r="BH56" i="30"/>
  <c r="BG56" i="30"/>
  <c r="BF56" i="30"/>
  <c r="BE56" i="30"/>
  <c r="BD56" i="30"/>
  <c r="BC56" i="30"/>
  <c r="BB56" i="30"/>
  <c r="BA56" i="30"/>
  <c r="AZ56" i="30"/>
  <c r="AY56" i="30"/>
  <c r="AX56" i="30"/>
  <c r="AW56" i="30"/>
  <c r="AV56" i="30"/>
  <c r="AU56" i="30"/>
  <c r="AT56" i="30"/>
  <c r="AS56" i="30"/>
  <c r="AR56" i="30"/>
  <c r="AQ56" i="30"/>
  <c r="AP56" i="30"/>
  <c r="AO56" i="30"/>
  <c r="AN56" i="30"/>
  <c r="AM56" i="30"/>
  <c r="AL56" i="30"/>
  <c r="AK56" i="30"/>
  <c r="AJ56" i="30"/>
  <c r="AI56" i="30"/>
  <c r="AH56" i="30"/>
  <c r="AG56" i="30"/>
  <c r="AF56" i="30"/>
  <c r="AE56" i="30"/>
  <c r="AD56" i="30"/>
  <c r="AC56" i="30"/>
  <c r="AB56" i="30"/>
  <c r="AA56" i="30"/>
  <c r="Z56" i="30"/>
  <c r="Y56" i="30"/>
  <c r="X56" i="30"/>
  <c r="W56" i="30"/>
  <c r="V56" i="30"/>
  <c r="U56" i="30"/>
  <c r="T56" i="30"/>
  <c r="S56" i="30"/>
  <c r="R56" i="30"/>
  <c r="Q56" i="30"/>
  <c r="P56" i="30"/>
  <c r="BZ55" i="30"/>
  <c r="BY55" i="30"/>
  <c r="BX55" i="30"/>
  <c r="BW55" i="30"/>
  <c r="BV55" i="30"/>
  <c r="BU55" i="30"/>
  <c r="BT55" i="30"/>
  <c r="BS55" i="30"/>
  <c r="BR55" i="30"/>
  <c r="BQ55" i="30"/>
  <c r="BP55" i="30"/>
  <c r="BO55" i="30"/>
  <c r="BN55" i="30"/>
  <c r="BM55" i="30"/>
  <c r="BL55" i="30"/>
  <c r="BK55" i="30"/>
  <c r="BJ55" i="30"/>
  <c r="BI55" i="30"/>
  <c r="BH55" i="30"/>
  <c r="BG55" i="30"/>
  <c r="BF55" i="30"/>
  <c r="BE55" i="30"/>
  <c r="BD55" i="30"/>
  <c r="BC55" i="30"/>
  <c r="BB55" i="30"/>
  <c r="BA55" i="30"/>
  <c r="AZ55" i="30"/>
  <c r="AY55" i="30"/>
  <c r="AX55" i="30"/>
  <c r="AW55" i="30"/>
  <c r="AV55" i="30"/>
  <c r="AU55" i="30"/>
  <c r="AT55" i="30"/>
  <c r="AS55" i="30"/>
  <c r="AR55" i="30"/>
  <c r="AQ55" i="30"/>
  <c r="AP55" i="30"/>
  <c r="AO55" i="30"/>
  <c r="AN55" i="30"/>
  <c r="AM55" i="30"/>
  <c r="AL55" i="30"/>
  <c r="AK55" i="30"/>
  <c r="AJ55" i="30"/>
  <c r="AI55" i="30"/>
  <c r="AH55" i="30"/>
  <c r="AG55" i="30"/>
  <c r="AF55" i="30"/>
  <c r="AE55" i="30"/>
  <c r="AD55" i="30"/>
  <c r="AC55" i="30"/>
  <c r="AB55" i="30"/>
  <c r="AA55" i="30"/>
  <c r="Z55" i="30"/>
  <c r="Y55" i="30"/>
  <c r="X55" i="30"/>
  <c r="W55" i="30"/>
  <c r="V55" i="30"/>
  <c r="U55" i="30"/>
  <c r="T55" i="30"/>
  <c r="S55" i="30"/>
  <c r="R55" i="30"/>
  <c r="Q55" i="30"/>
  <c r="P55" i="30"/>
  <c r="BZ54" i="30"/>
  <c r="BY54" i="30"/>
  <c r="BX54" i="30"/>
  <c r="BW54" i="30"/>
  <c r="BV54" i="30"/>
  <c r="BU54" i="30"/>
  <c r="BT54" i="30"/>
  <c r="BS54" i="30"/>
  <c r="BR54" i="30"/>
  <c r="BQ54" i="30"/>
  <c r="BP54" i="30"/>
  <c r="BO54" i="30"/>
  <c r="BN54" i="30"/>
  <c r="BM54" i="30"/>
  <c r="BL54" i="30"/>
  <c r="BK54" i="30"/>
  <c r="BJ54" i="30"/>
  <c r="BI54" i="30"/>
  <c r="BH54" i="30"/>
  <c r="BG54" i="30"/>
  <c r="BF54" i="30"/>
  <c r="BE54" i="30"/>
  <c r="BD54" i="30"/>
  <c r="BC54" i="30"/>
  <c r="BB54" i="30"/>
  <c r="BA54" i="30"/>
  <c r="AZ54" i="30"/>
  <c r="AY54" i="30"/>
  <c r="AX54" i="30"/>
  <c r="AW54" i="30"/>
  <c r="AV54" i="30"/>
  <c r="AU54" i="30"/>
  <c r="AT54" i="30"/>
  <c r="AS54" i="30"/>
  <c r="AR54" i="30"/>
  <c r="AQ54" i="30"/>
  <c r="AP54" i="30"/>
  <c r="AO54" i="30"/>
  <c r="AN54" i="30"/>
  <c r="AM54" i="30"/>
  <c r="AL54" i="30"/>
  <c r="AK54" i="30"/>
  <c r="AJ54" i="30"/>
  <c r="AI54" i="30"/>
  <c r="AH54" i="30"/>
  <c r="AG54" i="30"/>
  <c r="AF54" i="30"/>
  <c r="AE54" i="30"/>
  <c r="AD54" i="30"/>
  <c r="AC54" i="30"/>
  <c r="AB54" i="30"/>
  <c r="AA54" i="30"/>
  <c r="Z54" i="30"/>
  <c r="Y54" i="30"/>
  <c r="X54" i="30"/>
  <c r="W54" i="30"/>
  <c r="V54" i="30"/>
  <c r="U54" i="30"/>
  <c r="T54" i="30"/>
  <c r="S54" i="30"/>
  <c r="R54" i="30"/>
  <c r="Q54" i="30"/>
  <c r="P54" i="30"/>
  <c r="BZ53" i="30"/>
  <c r="BY53" i="30"/>
  <c r="BX53" i="30"/>
  <c r="BW53" i="30"/>
  <c r="BV53" i="30"/>
  <c r="BU53" i="30"/>
  <c r="BT53" i="30"/>
  <c r="BS53" i="30"/>
  <c r="BR53" i="30"/>
  <c r="BQ53" i="30"/>
  <c r="BP53" i="30"/>
  <c r="BO53" i="30"/>
  <c r="BN53" i="30"/>
  <c r="BM53" i="30"/>
  <c r="BL53" i="30"/>
  <c r="BK53" i="30"/>
  <c r="BJ53" i="30"/>
  <c r="BI53" i="30"/>
  <c r="BH53" i="30"/>
  <c r="BG53" i="30"/>
  <c r="BF53" i="30"/>
  <c r="BE53" i="30"/>
  <c r="BD53" i="30"/>
  <c r="BC53" i="30"/>
  <c r="BB53" i="30"/>
  <c r="BA53" i="30"/>
  <c r="AZ53" i="30"/>
  <c r="AY53" i="30"/>
  <c r="AX53" i="30"/>
  <c r="AW53" i="30"/>
  <c r="AV53" i="30"/>
  <c r="AU53" i="30"/>
  <c r="AT53" i="30"/>
  <c r="AS53" i="30"/>
  <c r="AR53" i="30"/>
  <c r="AQ53" i="30"/>
  <c r="AP53" i="30"/>
  <c r="AO53" i="30"/>
  <c r="AN53" i="30"/>
  <c r="AM53" i="30"/>
  <c r="AL53" i="30"/>
  <c r="AK53" i="30"/>
  <c r="AJ53" i="30"/>
  <c r="AI53" i="30"/>
  <c r="AH53" i="30"/>
  <c r="AG53" i="30"/>
  <c r="AF53" i="30"/>
  <c r="AE53" i="30"/>
  <c r="AD53" i="30"/>
  <c r="AC53" i="30"/>
  <c r="AB53" i="30"/>
  <c r="AA53" i="30"/>
  <c r="Z53" i="30"/>
  <c r="Y53" i="30"/>
  <c r="X53" i="30"/>
  <c r="W53" i="30"/>
  <c r="V53" i="30"/>
  <c r="U53" i="30"/>
  <c r="T53" i="30"/>
  <c r="S53" i="30"/>
  <c r="R53" i="30"/>
  <c r="Q53" i="30"/>
  <c r="P53" i="30"/>
  <c r="BZ52" i="30"/>
  <c r="BY52" i="30"/>
  <c r="BX52" i="30"/>
  <c r="BW52" i="30"/>
  <c r="BV52" i="30"/>
  <c r="BU52" i="30"/>
  <c r="BT52" i="30"/>
  <c r="BS52" i="30"/>
  <c r="BR52" i="30"/>
  <c r="BQ52" i="30"/>
  <c r="BP52" i="30"/>
  <c r="BO52" i="30"/>
  <c r="BN52" i="30"/>
  <c r="BM52" i="30"/>
  <c r="BL52" i="30"/>
  <c r="BK52" i="30"/>
  <c r="BJ52" i="30"/>
  <c r="BI52" i="30"/>
  <c r="BH52" i="30"/>
  <c r="BG52" i="30"/>
  <c r="BF52" i="30"/>
  <c r="BE52" i="30"/>
  <c r="BD52" i="30"/>
  <c r="BC52" i="30"/>
  <c r="BB52" i="30"/>
  <c r="BA52" i="30"/>
  <c r="AZ52" i="30"/>
  <c r="AY52" i="30"/>
  <c r="AX52" i="30"/>
  <c r="AW52" i="30"/>
  <c r="AV52" i="30"/>
  <c r="AU52" i="30"/>
  <c r="AT52" i="30"/>
  <c r="AS52" i="30"/>
  <c r="AR52" i="30"/>
  <c r="AQ52" i="30"/>
  <c r="AP52" i="30"/>
  <c r="AO52" i="30"/>
  <c r="AN52" i="30"/>
  <c r="AM52" i="30"/>
  <c r="AL52" i="30"/>
  <c r="AK52" i="30"/>
  <c r="AJ52" i="30"/>
  <c r="AI52" i="30"/>
  <c r="AH52" i="30"/>
  <c r="AG52" i="30"/>
  <c r="AF52" i="30"/>
  <c r="AE52" i="30"/>
  <c r="AD52" i="30"/>
  <c r="AC52" i="30"/>
  <c r="AB52" i="30"/>
  <c r="AA52" i="30"/>
  <c r="Z52" i="30"/>
  <c r="Y52" i="30"/>
  <c r="X52" i="30"/>
  <c r="W52" i="30"/>
  <c r="V52" i="30"/>
  <c r="U52" i="30"/>
  <c r="T52" i="30"/>
  <c r="S52" i="30"/>
  <c r="R52" i="30"/>
  <c r="Q52" i="30"/>
  <c r="P52" i="30"/>
  <c r="BZ51" i="30"/>
  <c r="BY51" i="30"/>
  <c r="BX51" i="30"/>
  <c r="BW51" i="30"/>
  <c r="BV51" i="30"/>
  <c r="BU51" i="30"/>
  <c r="BT51" i="30"/>
  <c r="BS51" i="30"/>
  <c r="BR51" i="30"/>
  <c r="BQ51" i="30"/>
  <c r="BP51" i="30"/>
  <c r="BO51" i="30"/>
  <c r="BN51" i="30"/>
  <c r="BM51" i="30"/>
  <c r="BL51" i="30"/>
  <c r="BK51" i="30"/>
  <c r="BJ51" i="30"/>
  <c r="BI51" i="30"/>
  <c r="BH51" i="30"/>
  <c r="BG51" i="30"/>
  <c r="BF51" i="30"/>
  <c r="BE51" i="30"/>
  <c r="BD51" i="30"/>
  <c r="BC51" i="30"/>
  <c r="BB51" i="30"/>
  <c r="BA51" i="30"/>
  <c r="AZ51" i="30"/>
  <c r="AY51" i="30"/>
  <c r="AX51" i="30"/>
  <c r="AW51" i="30"/>
  <c r="AV51" i="30"/>
  <c r="AU51" i="30"/>
  <c r="AT51" i="30"/>
  <c r="AS51" i="30"/>
  <c r="AR51" i="30"/>
  <c r="AQ51" i="30"/>
  <c r="AP51" i="30"/>
  <c r="AO51" i="30"/>
  <c r="AN51" i="30"/>
  <c r="AM51" i="30"/>
  <c r="AL51" i="30"/>
  <c r="AK51" i="30"/>
  <c r="AJ51" i="30"/>
  <c r="AI51" i="30"/>
  <c r="AH51" i="30"/>
  <c r="AG51" i="30"/>
  <c r="AF51" i="30"/>
  <c r="AE51" i="30"/>
  <c r="AD51" i="30"/>
  <c r="AC51" i="30"/>
  <c r="AB51" i="30"/>
  <c r="AA51" i="30"/>
  <c r="Z51" i="30"/>
  <c r="Y51" i="30"/>
  <c r="X51" i="30"/>
  <c r="W51" i="30"/>
  <c r="V51" i="30"/>
  <c r="U51" i="30"/>
  <c r="T51" i="30"/>
  <c r="S51" i="30"/>
  <c r="R51" i="30"/>
  <c r="Q51" i="30"/>
  <c r="P51" i="30"/>
  <c r="BZ50" i="30"/>
  <c r="BY50" i="30"/>
  <c r="BX50" i="30"/>
  <c r="BW50" i="30"/>
  <c r="BV50" i="30"/>
  <c r="BU50" i="30"/>
  <c r="BT50" i="30"/>
  <c r="BS50" i="30"/>
  <c r="BR50" i="30"/>
  <c r="BQ50" i="30"/>
  <c r="BP50" i="30"/>
  <c r="BO50" i="30"/>
  <c r="BN50" i="30"/>
  <c r="BM50" i="30"/>
  <c r="BL50" i="30"/>
  <c r="BK50" i="30"/>
  <c r="BJ50" i="30"/>
  <c r="BI50" i="30"/>
  <c r="BH50" i="30"/>
  <c r="BG50" i="30"/>
  <c r="BF50" i="30"/>
  <c r="BE50" i="30"/>
  <c r="BD50" i="30"/>
  <c r="BC50" i="30"/>
  <c r="BB50" i="30"/>
  <c r="BA50" i="30"/>
  <c r="AZ50" i="30"/>
  <c r="AY50" i="30"/>
  <c r="AX50" i="30"/>
  <c r="AW50" i="30"/>
  <c r="AV50" i="30"/>
  <c r="AU50" i="30"/>
  <c r="AT50" i="30"/>
  <c r="AS50" i="30"/>
  <c r="AR50" i="30"/>
  <c r="AQ50" i="30"/>
  <c r="AP50" i="30"/>
  <c r="AO50" i="30"/>
  <c r="AN50" i="30"/>
  <c r="AM50" i="30"/>
  <c r="AL50" i="30"/>
  <c r="AK50" i="30"/>
  <c r="AJ50" i="30"/>
  <c r="AI50" i="30"/>
  <c r="AH50" i="30"/>
  <c r="AG50" i="30"/>
  <c r="AF50" i="30"/>
  <c r="AE50" i="30"/>
  <c r="AD50" i="30"/>
  <c r="AC50" i="30"/>
  <c r="AB50" i="30"/>
  <c r="AA50" i="30"/>
  <c r="Z50" i="30"/>
  <c r="Y50" i="30"/>
  <c r="X50" i="30"/>
  <c r="W50" i="30"/>
  <c r="V50" i="30"/>
  <c r="U50" i="30"/>
  <c r="T50" i="30"/>
  <c r="S50" i="30"/>
  <c r="R50" i="30"/>
  <c r="Q50" i="30"/>
  <c r="P50" i="30"/>
  <c r="BZ49" i="30"/>
  <c r="BY49" i="30"/>
  <c r="BX49" i="30"/>
  <c r="BW49" i="30"/>
  <c r="BV49" i="30"/>
  <c r="BU49" i="30"/>
  <c r="BT49" i="30"/>
  <c r="BS49" i="30"/>
  <c r="BR49" i="30"/>
  <c r="BQ49" i="30"/>
  <c r="BP49" i="30"/>
  <c r="BO49" i="30"/>
  <c r="BN49" i="30"/>
  <c r="BM49" i="30"/>
  <c r="BL49" i="30"/>
  <c r="BK49" i="30"/>
  <c r="BJ49" i="30"/>
  <c r="BI49" i="30"/>
  <c r="BH49" i="30"/>
  <c r="BG49" i="30"/>
  <c r="BF49" i="30"/>
  <c r="BE49" i="30"/>
  <c r="BD49" i="30"/>
  <c r="BC49" i="30"/>
  <c r="BB49" i="30"/>
  <c r="BA49" i="30"/>
  <c r="AZ49" i="30"/>
  <c r="AY49" i="30"/>
  <c r="AX49" i="30"/>
  <c r="AW49" i="30"/>
  <c r="AV49" i="30"/>
  <c r="AU49" i="30"/>
  <c r="AT49" i="30"/>
  <c r="AS49" i="30"/>
  <c r="AR49" i="30"/>
  <c r="AQ49" i="30"/>
  <c r="AP49" i="30"/>
  <c r="AO49" i="30"/>
  <c r="AN49" i="30"/>
  <c r="AM49" i="30"/>
  <c r="AL49" i="30"/>
  <c r="AK49" i="30"/>
  <c r="AJ49" i="30"/>
  <c r="AI49" i="30"/>
  <c r="AH49" i="30"/>
  <c r="AG49" i="30"/>
  <c r="AF49" i="30"/>
  <c r="AE49" i="30"/>
  <c r="AD49" i="30"/>
  <c r="AC49" i="30"/>
  <c r="AB49" i="30"/>
  <c r="AA49" i="30"/>
  <c r="Z49" i="30"/>
  <c r="Y49" i="30"/>
  <c r="X49" i="30"/>
  <c r="W49" i="30"/>
  <c r="V49" i="30"/>
  <c r="U49" i="30"/>
  <c r="T49" i="30"/>
  <c r="S49" i="30"/>
  <c r="R49" i="30"/>
  <c r="Q49" i="30"/>
  <c r="P49" i="30"/>
  <c r="D63" i="30"/>
  <c r="B63" i="30"/>
  <c r="D62" i="30"/>
  <c r="B62" i="30"/>
  <c r="D61" i="30"/>
  <c r="B61" i="30"/>
  <c r="D60" i="30"/>
  <c r="B60" i="30"/>
  <c r="D59" i="30"/>
  <c r="B59" i="30"/>
  <c r="D58" i="30"/>
  <c r="B58" i="30"/>
  <c r="D57" i="30"/>
  <c r="B57" i="30"/>
  <c r="D56" i="30"/>
  <c r="B56" i="30"/>
  <c r="D55" i="30"/>
  <c r="B55" i="30"/>
  <c r="D54" i="30"/>
  <c r="B54" i="30"/>
  <c r="D53" i="30"/>
  <c r="B53" i="30"/>
  <c r="D52" i="30"/>
  <c r="B52" i="30"/>
  <c r="D51" i="30"/>
  <c r="B51" i="30"/>
  <c r="D50" i="30"/>
  <c r="B50" i="30"/>
  <c r="D49" i="30"/>
  <c r="B49" i="30"/>
  <c r="J49" i="30"/>
  <c r="J50" i="30"/>
  <c r="J51" i="30"/>
  <c r="J52" i="30"/>
  <c r="J53" i="30"/>
  <c r="J54" i="30"/>
  <c r="J55" i="30"/>
  <c r="J56" i="30"/>
  <c r="J57" i="30"/>
  <c r="J58" i="30"/>
  <c r="J59" i="30"/>
  <c r="J60" i="30"/>
  <c r="J61" i="30"/>
  <c r="J62" i="30"/>
  <c r="J63" i="30"/>
  <c r="BZ71" i="53"/>
  <c r="BY71" i="53"/>
  <c r="BX71" i="53"/>
  <c r="BW71" i="53"/>
  <c r="BV71" i="53"/>
  <c r="BU71" i="53"/>
  <c r="BT71" i="53"/>
  <c r="BS71" i="53"/>
  <c r="BR71" i="53"/>
  <c r="BQ71" i="53"/>
  <c r="BP71" i="53"/>
  <c r="BO71" i="53"/>
  <c r="BN71" i="53"/>
  <c r="BM71" i="53"/>
  <c r="BL71" i="53"/>
  <c r="BK71" i="53"/>
  <c r="BJ71" i="53"/>
  <c r="BI71" i="53"/>
  <c r="BH71" i="53"/>
  <c r="BG71" i="53"/>
  <c r="BF71" i="53"/>
  <c r="BE71" i="53"/>
  <c r="BD71" i="53"/>
  <c r="BC71" i="53"/>
  <c r="BB71" i="53"/>
  <c r="BA71" i="53"/>
  <c r="AZ71" i="53"/>
  <c r="AY71" i="53"/>
  <c r="AX71" i="53"/>
  <c r="AW71" i="53"/>
  <c r="AV71" i="53"/>
  <c r="AU71" i="53"/>
  <c r="AT71" i="53"/>
  <c r="AS71" i="53"/>
  <c r="AR71" i="53"/>
  <c r="AQ71" i="53"/>
  <c r="AP71" i="53"/>
  <c r="AO71" i="53"/>
  <c r="AN71" i="53"/>
  <c r="AM71" i="53"/>
  <c r="AL71" i="53"/>
  <c r="AK71" i="53"/>
  <c r="AJ71" i="53"/>
  <c r="AI71" i="53"/>
  <c r="AH71" i="53"/>
  <c r="AG71" i="53"/>
  <c r="AF71" i="53"/>
  <c r="AE71" i="53"/>
  <c r="AD71" i="53"/>
  <c r="AC71" i="53"/>
  <c r="AB71" i="53"/>
  <c r="AA71" i="53"/>
  <c r="Z71" i="53"/>
  <c r="Y71" i="53"/>
  <c r="X71" i="53"/>
  <c r="W71" i="53"/>
  <c r="V71" i="53"/>
  <c r="U71" i="53"/>
  <c r="T71" i="53"/>
  <c r="S71" i="53"/>
  <c r="R71" i="53"/>
  <c r="Q71" i="53"/>
  <c r="BZ70" i="53"/>
  <c r="BY70" i="53"/>
  <c r="BX70" i="53"/>
  <c r="BW70" i="53"/>
  <c r="BV70" i="53"/>
  <c r="BU70" i="53"/>
  <c r="BT70" i="53"/>
  <c r="BS70" i="53"/>
  <c r="BR70" i="53"/>
  <c r="BQ70" i="53"/>
  <c r="BP70" i="53"/>
  <c r="BO70" i="53"/>
  <c r="BN70" i="53"/>
  <c r="BM70" i="53"/>
  <c r="BL70" i="53"/>
  <c r="BK70" i="53"/>
  <c r="BJ70" i="53"/>
  <c r="BI70" i="53"/>
  <c r="BH70" i="53"/>
  <c r="BG70" i="53"/>
  <c r="BF70" i="53"/>
  <c r="BE70" i="53"/>
  <c r="BD70" i="53"/>
  <c r="BC70" i="53"/>
  <c r="BB70" i="53"/>
  <c r="BA70" i="53"/>
  <c r="AZ70" i="53"/>
  <c r="AY70" i="53"/>
  <c r="AX70" i="53"/>
  <c r="AW70" i="53"/>
  <c r="AV70" i="53"/>
  <c r="AU70" i="53"/>
  <c r="AT70" i="53"/>
  <c r="AS70" i="53"/>
  <c r="AR70" i="53"/>
  <c r="AQ70" i="53"/>
  <c r="AP70" i="53"/>
  <c r="AO70" i="53"/>
  <c r="AN70" i="53"/>
  <c r="AM70" i="53"/>
  <c r="AL70" i="53"/>
  <c r="AK70" i="53"/>
  <c r="AJ70" i="53"/>
  <c r="AI70" i="53"/>
  <c r="AH70" i="53"/>
  <c r="AG70" i="53"/>
  <c r="AF70" i="53"/>
  <c r="AE70" i="53"/>
  <c r="AD70" i="53"/>
  <c r="AC70" i="53"/>
  <c r="AB70" i="53"/>
  <c r="AA70" i="53"/>
  <c r="Z70" i="53"/>
  <c r="Y70" i="53"/>
  <c r="X70" i="53"/>
  <c r="W70" i="53"/>
  <c r="V70" i="53"/>
  <c r="U70" i="53"/>
  <c r="T70" i="53"/>
  <c r="S70" i="53"/>
  <c r="R70" i="53"/>
  <c r="Q70" i="53"/>
  <c r="BZ69" i="53"/>
  <c r="BY69" i="53"/>
  <c r="BX69" i="53"/>
  <c r="BW69" i="53"/>
  <c r="BV69" i="53"/>
  <c r="BU69" i="53"/>
  <c r="BT69" i="53"/>
  <c r="BS69" i="53"/>
  <c r="BR69" i="53"/>
  <c r="BQ69" i="53"/>
  <c r="BP69" i="53"/>
  <c r="BO69" i="53"/>
  <c r="BN69" i="53"/>
  <c r="BM69" i="53"/>
  <c r="BL69" i="53"/>
  <c r="BK69" i="53"/>
  <c r="BJ69" i="53"/>
  <c r="BI69" i="53"/>
  <c r="BH69" i="53"/>
  <c r="BG69" i="53"/>
  <c r="BF69" i="53"/>
  <c r="BE69" i="53"/>
  <c r="BD69" i="53"/>
  <c r="BC69" i="53"/>
  <c r="BB69" i="53"/>
  <c r="BA69" i="53"/>
  <c r="AZ69" i="53"/>
  <c r="AY69" i="53"/>
  <c r="AX69" i="53"/>
  <c r="AW69" i="53"/>
  <c r="AV69" i="53"/>
  <c r="AU69" i="53"/>
  <c r="AT69" i="53"/>
  <c r="AS69" i="53"/>
  <c r="AR69" i="53"/>
  <c r="AQ69" i="53"/>
  <c r="AP69" i="53"/>
  <c r="AO69" i="53"/>
  <c r="AN69" i="53"/>
  <c r="AM69" i="53"/>
  <c r="AL69" i="53"/>
  <c r="AK69" i="53"/>
  <c r="AJ69" i="53"/>
  <c r="AI69" i="53"/>
  <c r="AH69" i="53"/>
  <c r="AG69" i="53"/>
  <c r="AF69" i="53"/>
  <c r="AE69" i="53"/>
  <c r="AD69" i="53"/>
  <c r="AC69" i="53"/>
  <c r="AB69" i="53"/>
  <c r="AA69" i="53"/>
  <c r="Z69" i="53"/>
  <c r="Y69" i="53"/>
  <c r="X69" i="53"/>
  <c r="W69" i="53"/>
  <c r="V69" i="53"/>
  <c r="U69" i="53"/>
  <c r="T69" i="53"/>
  <c r="S69" i="53"/>
  <c r="R69" i="53"/>
  <c r="Q69" i="53"/>
  <c r="BZ68" i="53"/>
  <c r="BY68" i="53"/>
  <c r="BX68" i="53"/>
  <c r="BW68" i="53"/>
  <c r="BV68" i="53"/>
  <c r="BU68" i="53"/>
  <c r="BT68" i="53"/>
  <c r="BS68" i="53"/>
  <c r="BR68" i="53"/>
  <c r="BQ68" i="53"/>
  <c r="BP68" i="53"/>
  <c r="BO68" i="53"/>
  <c r="BN68" i="53"/>
  <c r="BM68" i="53"/>
  <c r="BL68" i="53"/>
  <c r="BK68" i="53"/>
  <c r="BJ68" i="53"/>
  <c r="BI68" i="53"/>
  <c r="BH68" i="53"/>
  <c r="BG68" i="53"/>
  <c r="BF68" i="53"/>
  <c r="BE68" i="53"/>
  <c r="BD68" i="53"/>
  <c r="BC68" i="53"/>
  <c r="BB68" i="53"/>
  <c r="BA68" i="53"/>
  <c r="AZ68" i="53"/>
  <c r="AY68" i="53"/>
  <c r="AX68" i="53"/>
  <c r="AW68" i="53"/>
  <c r="AV68" i="53"/>
  <c r="AU68" i="53"/>
  <c r="AT68" i="53"/>
  <c r="AS68" i="53"/>
  <c r="AR68" i="53"/>
  <c r="AQ68" i="53"/>
  <c r="AP68" i="53"/>
  <c r="AO68" i="53"/>
  <c r="AN68" i="53"/>
  <c r="AM68" i="53"/>
  <c r="AL68" i="53"/>
  <c r="AK68" i="53"/>
  <c r="AJ68" i="53"/>
  <c r="AI68" i="53"/>
  <c r="AH68" i="53"/>
  <c r="AG68" i="53"/>
  <c r="AF68" i="53"/>
  <c r="AE68" i="53"/>
  <c r="AD68" i="53"/>
  <c r="AC68" i="53"/>
  <c r="AB68" i="53"/>
  <c r="AA68" i="53"/>
  <c r="Z68" i="53"/>
  <c r="Y68" i="53"/>
  <c r="X68" i="53"/>
  <c r="W68" i="53"/>
  <c r="V68" i="53"/>
  <c r="U68" i="53"/>
  <c r="T68" i="53"/>
  <c r="S68" i="53"/>
  <c r="R68" i="53"/>
  <c r="Q68" i="53"/>
  <c r="BZ67" i="53"/>
  <c r="BY67" i="53"/>
  <c r="BX67" i="53"/>
  <c r="BW67" i="53"/>
  <c r="BV67" i="53"/>
  <c r="BU67" i="53"/>
  <c r="BT67" i="53"/>
  <c r="BS67" i="53"/>
  <c r="BR67" i="53"/>
  <c r="BQ67" i="53"/>
  <c r="BP67" i="53"/>
  <c r="BO67" i="53"/>
  <c r="BN67" i="53"/>
  <c r="BM67" i="53"/>
  <c r="BL67" i="53"/>
  <c r="BK67" i="53"/>
  <c r="BJ67" i="53"/>
  <c r="BI67" i="53"/>
  <c r="BH67" i="53"/>
  <c r="BG67" i="53"/>
  <c r="BF67" i="53"/>
  <c r="BE67" i="53"/>
  <c r="BD67" i="53"/>
  <c r="BC67" i="53"/>
  <c r="BB67" i="53"/>
  <c r="BA67" i="53"/>
  <c r="AZ67" i="53"/>
  <c r="AY67" i="53"/>
  <c r="AX67" i="53"/>
  <c r="AW67" i="53"/>
  <c r="AV67" i="53"/>
  <c r="AU67" i="53"/>
  <c r="AT67" i="53"/>
  <c r="AS67" i="53"/>
  <c r="AR67" i="53"/>
  <c r="AQ67" i="53"/>
  <c r="AP67" i="53"/>
  <c r="AO67" i="53"/>
  <c r="AN67" i="53"/>
  <c r="AM67" i="53"/>
  <c r="AL67" i="53"/>
  <c r="AK67" i="53"/>
  <c r="AJ67" i="53"/>
  <c r="AI67" i="53"/>
  <c r="AH67" i="53"/>
  <c r="AG67" i="53"/>
  <c r="AF67" i="53"/>
  <c r="AE67" i="53"/>
  <c r="AD67" i="53"/>
  <c r="AC67" i="53"/>
  <c r="AB67" i="53"/>
  <c r="AA67" i="53"/>
  <c r="Z67" i="53"/>
  <c r="Y67" i="53"/>
  <c r="X67" i="53"/>
  <c r="W67" i="53"/>
  <c r="V67" i="53"/>
  <c r="U67" i="53"/>
  <c r="T67" i="53"/>
  <c r="S67" i="53"/>
  <c r="R67" i="53"/>
  <c r="Q67" i="53"/>
  <c r="P68" i="53"/>
  <c r="P69" i="53"/>
  <c r="P70" i="53"/>
  <c r="P71" i="53"/>
  <c r="P67" i="53"/>
  <c r="BZ39" i="53"/>
  <c r="BY39" i="53"/>
  <c r="BX39" i="53"/>
  <c r="BW39" i="53"/>
  <c r="BV39" i="53"/>
  <c r="BU39" i="53"/>
  <c r="BT39" i="53"/>
  <c r="BS39" i="53"/>
  <c r="BR39" i="53"/>
  <c r="BQ39" i="53"/>
  <c r="BP39" i="53"/>
  <c r="BO39" i="53"/>
  <c r="BN39" i="53"/>
  <c r="BM39" i="53"/>
  <c r="BL39" i="53"/>
  <c r="BK39" i="53"/>
  <c r="BJ39" i="53"/>
  <c r="BI39" i="53"/>
  <c r="BH39" i="53"/>
  <c r="BG39" i="53"/>
  <c r="BF39" i="53"/>
  <c r="BE39" i="53"/>
  <c r="BD39" i="53"/>
  <c r="BC39" i="53"/>
  <c r="BB39" i="53"/>
  <c r="BA39" i="53"/>
  <c r="AZ39" i="53"/>
  <c r="AY39" i="53"/>
  <c r="AX39" i="53"/>
  <c r="AW39" i="53"/>
  <c r="AV39" i="53"/>
  <c r="AU39" i="53"/>
  <c r="AT39" i="53"/>
  <c r="AS39" i="53"/>
  <c r="AR39" i="53"/>
  <c r="AQ39" i="53"/>
  <c r="AP39" i="53"/>
  <c r="AO39" i="53"/>
  <c r="AN39" i="53"/>
  <c r="AM39" i="53"/>
  <c r="AL39" i="53"/>
  <c r="AK39" i="53"/>
  <c r="AJ39" i="53"/>
  <c r="AI39" i="53"/>
  <c r="AH39" i="53"/>
  <c r="AG39" i="53"/>
  <c r="AF39" i="53"/>
  <c r="AE39" i="53"/>
  <c r="AD39" i="53"/>
  <c r="AC39" i="53"/>
  <c r="AB39" i="53"/>
  <c r="AA39" i="53"/>
  <c r="Z39" i="53"/>
  <c r="Y39" i="53"/>
  <c r="X39" i="53"/>
  <c r="W39" i="53"/>
  <c r="V39" i="53"/>
  <c r="U39" i="53"/>
  <c r="T39" i="53"/>
  <c r="S39" i="53"/>
  <c r="R39" i="53"/>
  <c r="Q39" i="53"/>
  <c r="P39" i="53"/>
  <c r="BZ38" i="53"/>
  <c r="BY38" i="53"/>
  <c r="BX38" i="53"/>
  <c r="BW38" i="53"/>
  <c r="BV38" i="53"/>
  <c r="BU38" i="53"/>
  <c r="BT38" i="53"/>
  <c r="BS38" i="53"/>
  <c r="BR38" i="53"/>
  <c r="BQ38" i="53"/>
  <c r="BP38" i="53"/>
  <c r="BO38" i="53"/>
  <c r="BN38" i="53"/>
  <c r="BM38" i="53"/>
  <c r="BL38" i="53"/>
  <c r="BK38" i="53"/>
  <c r="BJ38" i="53"/>
  <c r="BI38" i="53"/>
  <c r="BH38" i="53"/>
  <c r="BG38" i="53"/>
  <c r="BF38" i="53"/>
  <c r="BE38" i="53"/>
  <c r="BD38" i="53"/>
  <c r="BC38" i="53"/>
  <c r="BB38" i="53"/>
  <c r="BA38" i="53"/>
  <c r="AZ38" i="53"/>
  <c r="AY38" i="53"/>
  <c r="AX38" i="53"/>
  <c r="AW38" i="53"/>
  <c r="AV38" i="53"/>
  <c r="AU38" i="53"/>
  <c r="AT38" i="53"/>
  <c r="AS38" i="53"/>
  <c r="AR38" i="53"/>
  <c r="AQ38" i="53"/>
  <c r="AP38" i="53"/>
  <c r="AO38" i="53"/>
  <c r="AN38" i="53"/>
  <c r="AM38" i="53"/>
  <c r="AL38" i="53"/>
  <c r="AK38" i="53"/>
  <c r="AJ38" i="53"/>
  <c r="AI38" i="53"/>
  <c r="AH38" i="53"/>
  <c r="AG38" i="53"/>
  <c r="AF38" i="53"/>
  <c r="AE38" i="53"/>
  <c r="AD38" i="53"/>
  <c r="AC38" i="53"/>
  <c r="AB38" i="53"/>
  <c r="AA38" i="53"/>
  <c r="Z38" i="53"/>
  <c r="Y38" i="53"/>
  <c r="X38" i="53"/>
  <c r="W38" i="53"/>
  <c r="V38" i="53"/>
  <c r="U38" i="53"/>
  <c r="T38" i="53"/>
  <c r="S38" i="53"/>
  <c r="R38" i="53"/>
  <c r="Q38" i="53"/>
  <c r="P38" i="53"/>
  <c r="BZ37" i="53"/>
  <c r="BY37" i="53"/>
  <c r="BX37" i="53"/>
  <c r="BW37" i="53"/>
  <c r="BV37" i="53"/>
  <c r="BU37" i="53"/>
  <c r="BT37" i="53"/>
  <c r="BS37" i="53"/>
  <c r="BR37" i="53"/>
  <c r="BQ37" i="53"/>
  <c r="BP37" i="53"/>
  <c r="BO37" i="53"/>
  <c r="BN37" i="53"/>
  <c r="BM37" i="53"/>
  <c r="BL37" i="53"/>
  <c r="BK37" i="53"/>
  <c r="BJ37" i="53"/>
  <c r="BI37" i="53"/>
  <c r="BH37" i="53"/>
  <c r="BG37" i="53"/>
  <c r="BF37" i="53"/>
  <c r="BE37" i="53"/>
  <c r="BD37" i="53"/>
  <c r="BC37" i="53"/>
  <c r="BB37" i="53"/>
  <c r="BA37" i="53"/>
  <c r="AZ37" i="53"/>
  <c r="AY37" i="53"/>
  <c r="AX37" i="53"/>
  <c r="AW37" i="53"/>
  <c r="AV37" i="53"/>
  <c r="AU37" i="53"/>
  <c r="AT37" i="53"/>
  <c r="AS37" i="53"/>
  <c r="AR37" i="53"/>
  <c r="AQ37" i="53"/>
  <c r="AP37" i="53"/>
  <c r="AO37" i="53"/>
  <c r="AN37" i="53"/>
  <c r="AM37" i="53"/>
  <c r="AL37" i="53"/>
  <c r="AK37" i="53"/>
  <c r="AJ37" i="53"/>
  <c r="AI37" i="53"/>
  <c r="AH37" i="53"/>
  <c r="AG37" i="53"/>
  <c r="AF37" i="53"/>
  <c r="AE37" i="53"/>
  <c r="AD37" i="53"/>
  <c r="AC37" i="53"/>
  <c r="AB37" i="53"/>
  <c r="AA37" i="53"/>
  <c r="Z37" i="53"/>
  <c r="Y37" i="53"/>
  <c r="X37" i="53"/>
  <c r="W37" i="53"/>
  <c r="V37" i="53"/>
  <c r="U37" i="53"/>
  <c r="T37" i="53"/>
  <c r="S37" i="53"/>
  <c r="R37" i="53"/>
  <c r="Q37" i="53"/>
  <c r="P37" i="53"/>
  <c r="BZ36" i="53"/>
  <c r="BY36" i="53"/>
  <c r="BX36" i="53"/>
  <c r="BW36" i="53"/>
  <c r="BV36" i="53"/>
  <c r="BU36" i="53"/>
  <c r="BT36" i="53"/>
  <c r="BS36" i="53"/>
  <c r="BR36" i="53"/>
  <c r="BQ36" i="53"/>
  <c r="BP36" i="53"/>
  <c r="BO36" i="53"/>
  <c r="BN36" i="53"/>
  <c r="BM36" i="53"/>
  <c r="BL36" i="53"/>
  <c r="BK36" i="53"/>
  <c r="BJ36" i="53"/>
  <c r="BI36" i="53"/>
  <c r="BH36" i="53"/>
  <c r="BG36" i="53"/>
  <c r="BF36" i="53"/>
  <c r="BE36" i="53"/>
  <c r="BD36" i="53"/>
  <c r="BC36" i="53"/>
  <c r="BB36" i="53"/>
  <c r="BA36" i="53"/>
  <c r="AZ36" i="53"/>
  <c r="AY36" i="53"/>
  <c r="AX36" i="53"/>
  <c r="AW36" i="53"/>
  <c r="AV36" i="53"/>
  <c r="AU36" i="53"/>
  <c r="AT36" i="53"/>
  <c r="AS36" i="53"/>
  <c r="AR36" i="53"/>
  <c r="AQ36" i="53"/>
  <c r="AP36" i="53"/>
  <c r="AO36" i="53"/>
  <c r="AN36" i="53"/>
  <c r="AM36" i="53"/>
  <c r="AL36" i="53"/>
  <c r="AK36" i="53"/>
  <c r="AJ36" i="53"/>
  <c r="AI36" i="53"/>
  <c r="AH36" i="53"/>
  <c r="AG36" i="53"/>
  <c r="AF36" i="53"/>
  <c r="AE36" i="53"/>
  <c r="AD36" i="53"/>
  <c r="AC36" i="53"/>
  <c r="AB36" i="53"/>
  <c r="AA36" i="53"/>
  <c r="Z36" i="53"/>
  <c r="Y36" i="53"/>
  <c r="X36" i="53"/>
  <c r="W36" i="53"/>
  <c r="V36" i="53"/>
  <c r="U36" i="53"/>
  <c r="T36" i="53"/>
  <c r="S36" i="53"/>
  <c r="R36" i="53"/>
  <c r="Q36" i="53"/>
  <c r="P36" i="53"/>
  <c r="BZ35" i="53"/>
  <c r="BY35" i="53"/>
  <c r="BX35" i="53"/>
  <c r="BW35" i="53"/>
  <c r="BV35" i="53"/>
  <c r="BU35" i="53"/>
  <c r="BT35" i="53"/>
  <c r="BS35" i="53"/>
  <c r="BR35" i="53"/>
  <c r="BQ35" i="53"/>
  <c r="BP35" i="53"/>
  <c r="BO35" i="53"/>
  <c r="BN35" i="53"/>
  <c r="BM35" i="53"/>
  <c r="BL35" i="53"/>
  <c r="BK35" i="53"/>
  <c r="BJ35" i="53"/>
  <c r="BI35" i="53"/>
  <c r="BH35" i="53"/>
  <c r="BG35" i="53"/>
  <c r="BF35" i="53"/>
  <c r="BE35" i="53"/>
  <c r="BD35" i="53"/>
  <c r="BC35" i="53"/>
  <c r="BB35" i="53"/>
  <c r="BA35" i="53"/>
  <c r="AZ35" i="53"/>
  <c r="AY35" i="53"/>
  <c r="AX35" i="53"/>
  <c r="AW35" i="53"/>
  <c r="AV35" i="53"/>
  <c r="AU35" i="53"/>
  <c r="AT35" i="53"/>
  <c r="AS35" i="53"/>
  <c r="AR35" i="53"/>
  <c r="AQ35" i="53"/>
  <c r="AP35" i="53"/>
  <c r="AO35" i="53"/>
  <c r="AN35" i="53"/>
  <c r="AM35" i="53"/>
  <c r="AL35" i="53"/>
  <c r="AK35" i="53"/>
  <c r="AJ35" i="53"/>
  <c r="AI35" i="53"/>
  <c r="AH35" i="53"/>
  <c r="AG35" i="53"/>
  <c r="AF35" i="53"/>
  <c r="AE35" i="53"/>
  <c r="AD35" i="53"/>
  <c r="AC35" i="53"/>
  <c r="AB35" i="53"/>
  <c r="AA35" i="53"/>
  <c r="Z35" i="53"/>
  <c r="Y35" i="53"/>
  <c r="X35" i="53"/>
  <c r="W35" i="53"/>
  <c r="V35" i="53"/>
  <c r="U35" i="53"/>
  <c r="T35" i="53"/>
  <c r="S35" i="53"/>
  <c r="R35" i="53"/>
  <c r="Q35" i="53"/>
  <c r="P35" i="53"/>
  <c r="BZ34" i="53"/>
  <c r="BY34" i="53"/>
  <c r="BX34" i="53"/>
  <c r="BW34" i="53"/>
  <c r="BV34" i="53"/>
  <c r="BU34" i="53"/>
  <c r="BT34" i="53"/>
  <c r="BS34" i="53"/>
  <c r="BR34" i="53"/>
  <c r="BQ34" i="53"/>
  <c r="BP34" i="53"/>
  <c r="BO34" i="53"/>
  <c r="BN34" i="53"/>
  <c r="BM34" i="53"/>
  <c r="BL34" i="53"/>
  <c r="BK34" i="53"/>
  <c r="BJ34" i="53"/>
  <c r="BI34" i="53"/>
  <c r="BH34" i="53"/>
  <c r="BG34" i="53"/>
  <c r="BF34" i="53"/>
  <c r="BE34" i="53"/>
  <c r="BD34" i="53"/>
  <c r="BC34" i="53"/>
  <c r="BB34" i="53"/>
  <c r="BA34" i="53"/>
  <c r="AZ34" i="53"/>
  <c r="AY34" i="53"/>
  <c r="AX34" i="53"/>
  <c r="AW34" i="53"/>
  <c r="AV34" i="53"/>
  <c r="AU34" i="53"/>
  <c r="AT34" i="53"/>
  <c r="AS34" i="53"/>
  <c r="AR34" i="53"/>
  <c r="AQ34" i="53"/>
  <c r="AP34" i="53"/>
  <c r="AO34" i="53"/>
  <c r="AN34" i="53"/>
  <c r="AM34" i="53"/>
  <c r="AL34" i="53"/>
  <c r="AK34" i="53"/>
  <c r="AJ34" i="53"/>
  <c r="AI34" i="53"/>
  <c r="AH34" i="53"/>
  <c r="AG34" i="53"/>
  <c r="AF34" i="53"/>
  <c r="AE34" i="53"/>
  <c r="AD34" i="53"/>
  <c r="AC34" i="53"/>
  <c r="AB34" i="53"/>
  <c r="AA34" i="53"/>
  <c r="Z34" i="53"/>
  <c r="Y34" i="53"/>
  <c r="X34" i="53"/>
  <c r="W34" i="53"/>
  <c r="V34" i="53"/>
  <c r="U34" i="53"/>
  <c r="T34" i="53"/>
  <c r="S34" i="53"/>
  <c r="R34" i="53"/>
  <c r="Q34" i="53"/>
  <c r="P34" i="53"/>
  <c r="BZ33" i="53"/>
  <c r="BY33" i="53"/>
  <c r="BX33" i="53"/>
  <c r="BW33" i="53"/>
  <c r="BV33" i="53"/>
  <c r="BU33" i="53"/>
  <c r="BT33" i="53"/>
  <c r="BS33" i="53"/>
  <c r="BR33" i="53"/>
  <c r="BQ33" i="53"/>
  <c r="BP33" i="53"/>
  <c r="BO33" i="53"/>
  <c r="BN33" i="53"/>
  <c r="BM33" i="53"/>
  <c r="BL33" i="53"/>
  <c r="BK33" i="53"/>
  <c r="BJ33" i="53"/>
  <c r="BI33" i="53"/>
  <c r="BH33" i="53"/>
  <c r="BG33" i="53"/>
  <c r="BF33" i="53"/>
  <c r="BE33" i="53"/>
  <c r="BD33" i="53"/>
  <c r="BC33" i="53"/>
  <c r="BB33" i="53"/>
  <c r="BA33" i="53"/>
  <c r="AZ33" i="53"/>
  <c r="AY33" i="53"/>
  <c r="AX33" i="53"/>
  <c r="AW33" i="53"/>
  <c r="AV33" i="53"/>
  <c r="AU33" i="53"/>
  <c r="AT33" i="53"/>
  <c r="AS33" i="53"/>
  <c r="AR33" i="53"/>
  <c r="AQ33" i="53"/>
  <c r="AP33" i="53"/>
  <c r="AO33" i="53"/>
  <c r="AN33" i="53"/>
  <c r="AM33" i="53"/>
  <c r="AL33" i="53"/>
  <c r="AK33" i="53"/>
  <c r="AJ33" i="53"/>
  <c r="AI33" i="53"/>
  <c r="AH33" i="53"/>
  <c r="AG33" i="53"/>
  <c r="AF33" i="53"/>
  <c r="AE33" i="53"/>
  <c r="AD33" i="53"/>
  <c r="AC33" i="53"/>
  <c r="AB33" i="53"/>
  <c r="AA33" i="53"/>
  <c r="Z33" i="53"/>
  <c r="Y33" i="53"/>
  <c r="X33" i="53"/>
  <c r="W33" i="53"/>
  <c r="V33" i="53"/>
  <c r="U33" i="53"/>
  <c r="T33" i="53"/>
  <c r="S33" i="53"/>
  <c r="R33" i="53"/>
  <c r="Q33" i="53"/>
  <c r="P33" i="53"/>
  <c r="BZ32" i="53"/>
  <c r="BY32" i="53"/>
  <c r="BX32" i="53"/>
  <c r="BW32" i="53"/>
  <c r="BV32" i="53"/>
  <c r="BU32" i="53"/>
  <c r="BT32" i="53"/>
  <c r="BS32" i="53"/>
  <c r="BR32" i="53"/>
  <c r="BQ32" i="53"/>
  <c r="BP32" i="53"/>
  <c r="BO32" i="53"/>
  <c r="BN32" i="53"/>
  <c r="BM32" i="53"/>
  <c r="BL32" i="53"/>
  <c r="BK32" i="53"/>
  <c r="BJ32" i="53"/>
  <c r="BI32" i="53"/>
  <c r="BH32" i="53"/>
  <c r="BG32" i="53"/>
  <c r="BF32" i="53"/>
  <c r="BE32" i="53"/>
  <c r="BD32" i="53"/>
  <c r="BC32" i="53"/>
  <c r="BB32" i="53"/>
  <c r="BA32" i="53"/>
  <c r="AZ32" i="53"/>
  <c r="AY32" i="53"/>
  <c r="AX32" i="53"/>
  <c r="AW32" i="53"/>
  <c r="AV32" i="53"/>
  <c r="AU32" i="53"/>
  <c r="AT32" i="53"/>
  <c r="AS32" i="53"/>
  <c r="AR32" i="53"/>
  <c r="AQ32" i="53"/>
  <c r="AP32" i="53"/>
  <c r="AO32" i="53"/>
  <c r="AN32" i="53"/>
  <c r="AM32" i="53"/>
  <c r="AL32" i="53"/>
  <c r="AK32" i="53"/>
  <c r="AJ32" i="53"/>
  <c r="AI32" i="53"/>
  <c r="AH32" i="53"/>
  <c r="AG32" i="53"/>
  <c r="AF32" i="53"/>
  <c r="AE32" i="53"/>
  <c r="AD32" i="53"/>
  <c r="AC32" i="53"/>
  <c r="AB32" i="53"/>
  <c r="AA32" i="53"/>
  <c r="Z32" i="53"/>
  <c r="Y32" i="53"/>
  <c r="X32" i="53"/>
  <c r="W32" i="53"/>
  <c r="V32" i="53"/>
  <c r="U32" i="53"/>
  <c r="T32" i="53"/>
  <c r="S32" i="53"/>
  <c r="R32" i="53"/>
  <c r="Q32" i="53"/>
  <c r="P32" i="53"/>
  <c r="BZ31" i="53"/>
  <c r="BY31" i="53"/>
  <c r="BX31" i="53"/>
  <c r="BW31" i="53"/>
  <c r="BV31" i="53"/>
  <c r="BU31" i="53"/>
  <c r="BT31" i="53"/>
  <c r="BS31" i="53"/>
  <c r="BR31" i="53"/>
  <c r="BQ31" i="53"/>
  <c r="BP31" i="53"/>
  <c r="BO31" i="53"/>
  <c r="BN31" i="53"/>
  <c r="BM31" i="53"/>
  <c r="BL31" i="53"/>
  <c r="BK31" i="53"/>
  <c r="BJ31" i="53"/>
  <c r="BI31" i="53"/>
  <c r="BH31" i="53"/>
  <c r="BG31" i="53"/>
  <c r="BF31" i="53"/>
  <c r="BE31" i="53"/>
  <c r="BD31" i="53"/>
  <c r="BC31" i="53"/>
  <c r="BB31" i="53"/>
  <c r="BA31" i="53"/>
  <c r="AZ31" i="53"/>
  <c r="AY31" i="53"/>
  <c r="AX31" i="53"/>
  <c r="AW31" i="53"/>
  <c r="AV31" i="53"/>
  <c r="AU31" i="53"/>
  <c r="AT31" i="53"/>
  <c r="AS31" i="53"/>
  <c r="AR31" i="53"/>
  <c r="AQ31" i="53"/>
  <c r="AP31" i="53"/>
  <c r="AO31" i="53"/>
  <c r="AN31" i="53"/>
  <c r="AM31" i="53"/>
  <c r="AL31" i="53"/>
  <c r="AK31" i="53"/>
  <c r="AJ31" i="53"/>
  <c r="AI31" i="53"/>
  <c r="AH31" i="53"/>
  <c r="AG31" i="53"/>
  <c r="AF31" i="53"/>
  <c r="AE31" i="53"/>
  <c r="AD31" i="53"/>
  <c r="AC31" i="53"/>
  <c r="AB31" i="53"/>
  <c r="AA31" i="53"/>
  <c r="Z31" i="53"/>
  <c r="Y31" i="53"/>
  <c r="X31" i="53"/>
  <c r="W31" i="53"/>
  <c r="V31" i="53"/>
  <c r="U31" i="53"/>
  <c r="T31" i="53"/>
  <c r="S31" i="53"/>
  <c r="R31" i="53"/>
  <c r="Q31" i="53"/>
  <c r="P31" i="53"/>
  <c r="BZ30" i="53"/>
  <c r="BY30" i="53"/>
  <c r="BX30" i="53"/>
  <c r="BW30" i="53"/>
  <c r="BV30" i="53"/>
  <c r="BU30" i="53"/>
  <c r="BT30" i="53"/>
  <c r="BS30" i="53"/>
  <c r="BR30" i="53"/>
  <c r="BQ30" i="53"/>
  <c r="BP30" i="53"/>
  <c r="BO30" i="53"/>
  <c r="BN30" i="53"/>
  <c r="BM30" i="53"/>
  <c r="BL30" i="53"/>
  <c r="BK30" i="53"/>
  <c r="BJ30" i="53"/>
  <c r="BI30" i="53"/>
  <c r="BH30" i="53"/>
  <c r="BG30" i="53"/>
  <c r="BF30" i="53"/>
  <c r="BE30" i="53"/>
  <c r="BD30" i="53"/>
  <c r="BC30" i="53"/>
  <c r="BB30" i="53"/>
  <c r="BA30" i="53"/>
  <c r="AZ30" i="53"/>
  <c r="AY30" i="53"/>
  <c r="AX30" i="53"/>
  <c r="AW30" i="53"/>
  <c r="AV30" i="53"/>
  <c r="AU30" i="53"/>
  <c r="AT30" i="53"/>
  <c r="AS30" i="53"/>
  <c r="AR30" i="53"/>
  <c r="AQ30" i="53"/>
  <c r="AP30" i="53"/>
  <c r="AO30" i="53"/>
  <c r="AN30" i="53"/>
  <c r="AM30" i="53"/>
  <c r="AL30" i="53"/>
  <c r="AK30" i="53"/>
  <c r="AJ30" i="53"/>
  <c r="AI30" i="53"/>
  <c r="AH30" i="53"/>
  <c r="AG30" i="53"/>
  <c r="AF30" i="53"/>
  <c r="AE30" i="53"/>
  <c r="AD30" i="53"/>
  <c r="AC30" i="53"/>
  <c r="AB30" i="53"/>
  <c r="AA30" i="53"/>
  <c r="Z30" i="53"/>
  <c r="Y30" i="53"/>
  <c r="X30" i="53"/>
  <c r="W30" i="53"/>
  <c r="V30" i="53"/>
  <c r="U30" i="53"/>
  <c r="T30" i="53"/>
  <c r="S30" i="53"/>
  <c r="R30" i="53"/>
  <c r="Q30" i="53"/>
  <c r="P30" i="53"/>
  <c r="BZ29" i="53"/>
  <c r="BY29" i="53"/>
  <c r="BX29" i="53"/>
  <c r="BW29" i="53"/>
  <c r="BV29" i="53"/>
  <c r="BU29" i="53"/>
  <c r="BT29" i="53"/>
  <c r="BS29" i="53"/>
  <c r="BR29" i="53"/>
  <c r="BQ29" i="53"/>
  <c r="BP29" i="53"/>
  <c r="BO29" i="53"/>
  <c r="BN29" i="53"/>
  <c r="BM29" i="53"/>
  <c r="BL29" i="53"/>
  <c r="BK29" i="53"/>
  <c r="BJ29" i="53"/>
  <c r="BI29" i="53"/>
  <c r="BH29" i="53"/>
  <c r="BG29" i="53"/>
  <c r="BF29" i="53"/>
  <c r="BE29" i="53"/>
  <c r="BD29" i="53"/>
  <c r="BC29" i="53"/>
  <c r="BB29" i="53"/>
  <c r="BA29" i="53"/>
  <c r="AZ29" i="53"/>
  <c r="AY29" i="53"/>
  <c r="AX29" i="53"/>
  <c r="AW29" i="53"/>
  <c r="AV29" i="53"/>
  <c r="AU29" i="53"/>
  <c r="AT29" i="53"/>
  <c r="AS29" i="53"/>
  <c r="AR29" i="53"/>
  <c r="AQ29" i="53"/>
  <c r="AP29" i="53"/>
  <c r="AO29" i="53"/>
  <c r="AN29" i="53"/>
  <c r="AM29" i="53"/>
  <c r="AL29" i="53"/>
  <c r="AK29" i="53"/>
  <c r="AJ29" i="53"/>
  <c r="AI29" i="53"/>
  <c r="AH29" i="53"/>
  <c r="AG29" i="53"/>
  <c r="AF29" i="53"/>
  <c r="AE29" i="53"/>
  <c r="AD29" i="53"/>
  <c r="AC29" i="53"/>
  <c r="AB29" i="53"/>
  <c r="AA29" i="53"/>
  <c r="Z29" i="53"/>
  <c r="Y29" i="53"/>
  <c r="X29" i="53"/>
  <c r="W29" i="53"/>
  <c r="V29" i="53"/>
  <c r="U29" i="53"/>
  <c r="T29" i="53"/>
  <c r="S29" i="53"/>
  <c r="R29" i="53"/>
  <c r="Q29" i="53"/>
  <c r="P29" i="53"/>
  <c r="BZ28" i="53"/>
  <c r="BY28" i="53"/>
  <c r="BX28" i="53"/>
  <c r="BW28" i="53"/>
  <c r="BV28" i="53"/>
  <c r="BU28" i="53"/>
  <c r="BT28" i="53"/>
  <c r="BS28" i="53"/>
  <c r="BR28" i="53"/>
  <c r="BQ28" i="53"/>
  <c r="BP28" i="53"/>
  <c r="BO28" i="53"/>
  <c r="BN28" i="53"/>
  <c r="BM28" i="53"/>
  <c r="BL28" i="53"/>
  <c r="BK28" i="53"/>
  <c r="BJ28" i="53"/>
  <c r="BI28" i="53"/>
  <c r="BH28" i="53"/>
  <c r="BG28" i="53"/>
  <c r="BF28" i="53"/>
  <c r="BE28" i="53"/>
  <c r="BD28" i="53"/>
  <c r="BC28" i="53"/>
  <c r="BB28" i="53"/>
  <c r="BA28" i="53"/>
  <c r="AZ28" i="53"/>
  <c r="AY28" i="53"/>
  <c r="AX28" i="53"/>
  <c r="AW28" i="53"/>
  <c r="AV28" i="53"/>
  <c r="AU28" i="53"/>
  <c r="AT28" i="53"/>
  <c r="AS28" i="53"/>
  <c r="AR28" i="53"/>
  <c r="AQ28" i="53"/>
  <c r="AP28" i="53"/>
  <c r="AO28" i="53"/>
  <c r="AN28" i="53"/>
  <c r="AM28" i="53"/>
  <c r="AL28" i="53"/>
  <c r="AK28" i="53"/>
  <c r="AJ28" i="53"/>
  <c r="AI28" i="53"/>
  <c r="AH28" i="53"/>
  <c r="AG28" i="53"/>
  <c r="AF28" i="53"/>
  <c r="AE28" i="53"/>
  <c r="AD28" i="53"/>
  <c r="AC28" i="53"/>
  <c r="AB28" i="53"/>
  <c r="AA28" i="53"/>
  <c r="Z28" i="53"/>
  <c r="Y28" i="53"/>
  <c r="X28" i="53"/>
  <c r="W28" i="53"/>
  <c r="V28" i="53"/>
  <c r="U28" i="53"/>
  <c r="T28" i="53"/>
  <c r="S28" i="53"/>
  <c r="R28" i="53"/>
  <c r="Q28" i="53"/>
  <c r="P28" i="53"/>
  <c r="BZ27" i="53"/>
  <c r="BY27" i="53"/>
  <c r="BX27" i="53"/>
  <c r="BW27" i="53"/>
  <c r="BV27" i="53"/>
  <c r="BU27" i="53"/>
  <c r="BT27" i="53"/>
  <c r="BS27" i="53"/>
  <c r="BR27" i="53"/>
  <c r="BQ27" i="53"/>
  <c r="BP27" i="53"/>
  <c r="BO27" i="53"/>
  <c r="BN27" i="53"/>
  <c r="BM27" i="53"/>
  <c r="BL27" i="53"/>
  <c r="BK27" i="53"/>
  <c r="BJ27" i="53"/>
  <c r="BI27" i="53"/>
  <c r="BH27" i="53"/>
  <c r="BG27" i="53"/>
  <c r="BF27" i="53"/>
  <c r="BE27" i="53"/>
  <c r="BD27" i="53"/>
  <c r="BC27" i="53"/>
  <c r="BB27" i="53"/>
  <c r="BA27" i="53"/>
  <c r="AZ27" i="53"/>
  <c r="AY27" i="53"/>
  <c r="AX27" i="53"/>
  <c r="AW27" i="53"/>
  <c r="AV27" i="53"/>
  <c r="AU27" i="53"/>
  <c r="AT27" i="53"/>
  <c r="AS27" i="53"/>
  <c r="AR27" i="53"/>
  <c r="AQ27" i="53"/>
  <c r="AP27" i="53"/>
  <c r="AO27" i="53"/>
  <c r="AN27" i="53"/>
  <c r="AM27" i="53"/>
  <c r="AL27" i="53"/>
  <c r="AK27" i="53"/>
  <c r="AJ27" i="53"/>
  <c r="AI27" i="53"/>
  <c r="AH27" i="53"/>
  <c r="AG27" i="53"/>
  <c r="AF27" i="53"/>
  <c r="AE27" i="53"/>
  <c r="AD27" i="53"/>
  <c r="AC27" i="53"/>
  <c r="AB27" i="53"/>
  <c r="AA27" i="53"/>
  <c r="Z27" i="53"/>
  <c r="Y27" i="53"/>
  <c r="X27" i="53"/>
  <c r="W27" i="53"/>
  <c r="V27" i="53"/>
  <c r="U27" i="53"/>
  <c r="T27" i="53"/>
  <c r="S27" i="53"/>
  <c r="R27" i="53"/>
  <c r="Q27" i="53"/>
  <c r="P27" i="53"/>
  <c r="BZ26" i="53"/>
  <c r="BY26" i="53"/>
  <c r="BX26" i="53"/>
  <c r="BW26" i="53"/>
  <c r="BV26" i="53"/>
  <c r="BU26" i="53"/>
  <c r="BT26" i="53"/>
  <c r="BS26" i="53"/>
  <c r="BR26" i="53"/>
  <c r="BQ26" i="53"/>
  <c r="BP26" i="53"/>
  <c r="BO26" i="53"/>
  <c r="BN26" i="53"/>
  <c r="BM26" i="53"/>
  <c r="BL26" i="53"/>
  <c r="BK26" i="53"/>
  <c r="BJ26" i="53"/>
  <c r="BI26" i="53"/>
  <c r="BH26" i="53"/>
  <c r="BG26" i="53"/>
  <c r="BF26" i="53"/>
  <c r="BE26" i="53"/>
  <c r="BD26" i="53"/>
  <c r="BC26" i="53"/>
  <c r="BB26" i="53"/>
  <c r="BA26" i="53"/>
  <c r="AZ26" i="53"/>
  <c r="AY26" i="53"/>
  <c r="AX26" i="53"/>
  <c r="AW26" i="53"/>
  <c r="AV26" i="53"/>
  <c r="AU26" i="53"/>
  <c r="AT26" i="53"/>
  <c r="AS26" i="53"/>
  <c r="AR26" i="53"/>
  <c r="AQ26" i="53"/>
  <c r="AP26" i="53"/>
  <c r="AO26" i="53"/>
  <c r="AN26" i="53"/>
  <c r="AM26" i="53"/>
  <c r="AL26" i="53"/>
  <c r="AK26" i="53"/>
  <c r="AJ26" i="53"/>
  <c r="AI26" i="53"/>
  <c r="AH26" i="53"/>
  <c r="AG26" i="53"/>
  <c r="AF26" i="53"/>
  <c r="AE26" i="53"/>
  <c r="AD26" i="53"/>
  <c r="AC26" i="53"/>
  <c r="AB26" i="53"/>
  <c r="AA26" i="53"/>
  <c r="Z26" i="53"/>
  <c r="Y26" i="53"/>
  <c r="X26" i="53"/>
  <c r="W26" i="53"/>
  <c r="V26" i="53"/>
  <c r="U26" i="53"/>
  <c r="T26" i="53"/>
  <c r="S26" i="53"/>
  <c r="R26" i="53"/>
  <c r="Q26" i="53"/>
  <c r="P26" i="53"/>
  <c r="BZ25" i="53"/>
  <c r="BY25" i="53"/>
  <c r="BX25" i="53"/>
  <c r="BW25" i="53"/>
  <c r="BV25" i="53"/>
  <c r="BU25" i="53"/>
  <c r="BT25" i="53"/>
  <c r="BS25" i="53"/>
  <c r="BR25" i="53"/>
  <c r="BQ25" i="53"/>
  <c r="BP25" i="53"/>
  <c r="BO25" i="53"/>
  <c r="BN25" i="53"/>
  <c r="BM25" i="53"/>
  <c r="BL25" i="53"/>
  <c r="BK25" i="53"/>
  <c r="BJ25" i="53"/>
  <c r="BI25" i="53"/>
  <c r="BH25" i="53"/>
  <c r="BG25" i="53"/>
  <c r="BF25" i="53"/>
  <c r="BE25" i="53"/>
  <c r="BD25" i="53"/>
  <c r="BC25" i="53"/>
  <c r="BB25" i="53"/>
  <c r="BA25" i="53"/>
  <c r="AZ25" i="53"/>
  <c r="AY25" i="53"/>
  <c r="AX25" i="53"/>
  <c r="AW25" i="53"/>
  <c r="AV25" i="53"/>
  <c r="AU25" i="53"/>
  <c r="AT25" i="53"/>
  <c r="AS25" i="53"/>
  <c r="AR25" i="53"/>
  <c r="AQ25" i="53"/>
  <c r="AP25" i="53"/>
  <c r="AO25" i="53"/>
  <c r="AN25" i="53"/>
  <c r="AM25" i="53"/>
  <c r="AL25" i="53"/>
  <c r="AK25" i="53"/>
  <c r="AJ25" i="53"/>
  <c r="AI25" i="53"/>
  <c r="AH25" i="53"/>
  <c r="AG25" i="53"/>
  <c r="AF25" i="53"/>
  <c r="AE25" i="53"/>
  <c r="AD25" i="53"/>
  <c r="AC25" i="53"/>
  <c r="AB25" i="53"/>
  <c r="AA25" i="53"/>
  <c r="Z25" i="53"/>
  <c r="Y25" i="53"/>
  <c r="X25" i="53"/>
  <c r="W25" i="53"/>
  <c r="V25" i="53"/>
  <c r="U25" i="53"/>
  <c r="T25" i="53"/>
  <c r="S25" i="53"/>
  <c r="R25" i="53"/>
  <c r="Q25" i="53"/>
  <c r="P25" i="53"/>
  <c r="BZ24" i="53"/>
  <c r="BY24" i="53"/>
  <c r="BX24" i="53"/>
  <c r="BW24" i="53"/>
  <c r="BV24" i="53"/>
  <c r="BU24" i="53"/>
  <c r="BT24" i="53"/>
  <c r="BS24" i="53"/>
  <c r="BR24" i="53"/>
  <c r="BQ24" i="53"/>
  <c r="BP24" i="53"/>
  <c r="BO24" i="53"/>
  <c r="BN24" i="53"/>
  <c r="BM24" i="53"/>
  <c r="BL24" i="53"/>
  <c r="BK24" i="53"/>
  <c r="BJ24" i="53"/>
  <c r="BI24" i="53"/>
  <c r="BH24" i="53"/>
  <c r="BG24" i="53"/>
  <c r="BF24" i="53"/>
  <c r="BE24" i="53"/>
  <c r="BD24" i="53"/>
  <c r="BC24" i="53"/>
  <c r="BB24" i="53"/>
  <c r="BA24" i="53"/>
  <c r="AZ24" i="53"/>
  <c r="AY24" i="53"/>
  <c r="AX24" i="53"/>
  <c r="AW24" i="53"/>
  <c r="AV24" i="53"/>
  <c r="AU24" i="53"/>
  <c r="AT24" i="53"/>
  <c r="AS24" i="53"/>
  <c r="AR24" i="53"/>
  <c r="AQ24" i="53"/>
  <c r="AP24" i="53"/>
  <c r="AO24" i="53"/>
  <c r="AN24" i="53"/>
  <c r="AM24" i="53"/>
  <c r="AL24" i="53"/>
  <c r="AK24" i="53"/>
  <c r="AJ24" i="53"/>
  <c r="AI24" i="53"/>
  <c r="AH24" i="53"/>
  <c r="AG24" i="53"/>
  <c r="AF24" i="53"/>
  <c r="AE24" i="53"/>
  <c r="AD24" i="53"/>
  <c r="AC24" i="53"/>
  <c r="AB24" i="53"/>
  <c r="AA24" i="53"/>
  <c r="Z24" i="53"/>
  <c r="Y24" i="53"/>
  <c r="X24" i="53"/>
  <c r="W24" i="53"/>
  <c r="V24" i="53"/>
  <c r="U24" i="53"/>
  <c r="T24" i="53"/>
  <c r="S24" i="53"/>
  <c r="R24" i="53"/>
  <c r="Q24" i="53"/>
  <c r="P24" i="53"/>
  <c r="BZ23" i="53"/>
  <c r="BY23" i="53"/>
  <c r="BX23" i="53"/>
  <c r="BW23" i="53"/>
  <c r="BV23" i="53"/>
  <c r="BU23" i="53"/>
  <c r="BT23" i="53"/>
  <c r="BS23" i="53"/>
  <c r="BR23" i="53"/>
  <c r="BQ23" i="53"/>
  <c r="BP23" i="53"/>
  <c r="BO23" i="53"/>
  <c r="BN23" i="53"/>
  <c r="BM23" i="53"/>
  <c r="BL23" i="53"/>
  <c r="BK23" i="53"/>
  <c r="BJ23" i="53"/>
  <c r="BI23" i="53"/>
  <c r="BH23" i="53"/>
  <c r="BG23" i="53"/>
  <c r="BF23" i="53"/>
  <c r="BE23" i="53"/>
  <c r="BD23" i="53"/>
  <c r="BC23" i="53"/>
  <c r="BB23" i="53"/>
  <c r="BA23" i="53"/>
  <c r="AZ23" i="53"/>
  <c r="AY23" i="53"/>
  <c r="AX23" i="53"/>
  <c r="AW23" i="53"/>
  <c r="AV23" i="53"/>
  <c r="AU23" i="53"/>
  <c r="AT23" i="53"/>
  <c r="AS23" i="53"/>
  <c r="AR23" i="53"/>
  <c r="AQ23" i="53"/>
  <c r="AP23" i="53"/>
  <c r="AO23" i="53"/>
  <c r="AN23" i="53"/>
  <c r="AM23" i="53"/>
  <c r="AL23" i="53"/>
  <c r="AK23" i="53"/>
  <c r="AJ23" i="53"/>
  <c r="AI23" i="53"/>
  <c r="AH23" i="53"/>
  <c r="AG23" i="53"/>
  <c r="AF23" i="53"/>
  <c r="AE23" i="53"/>
  <c r="AD23" i="53"/>
  <c r="AC23" i="53"/>
  <c r="AB23" i="53"/>
  <c r="AA23" i="53"/>
  <c r="Z23" i="53"/>
  <c r="Y23" i="53"/>
  <c r="X23" i="53"/>
  <c r="W23" i="53"/>
  <c r="V23" i="53"/>
  <c r="U23" i="53"/>
  <c r="T23" i="53"/>
  <c r="S23" i="53"/>
  <c r="R23" i="53"/>
  <c r="Q23" i="53"/>
  <c r="P23" i="53"/>
  <c r="BZ22" i="53"/>
  <c r="BY22" i="53"/>
  <c r="BX22" i="53"/>
  <c r="BW22" i="53"/>
  <c r="BV22" i="53"/>
  <c r="BU22" i="53"/>
  <c r="BT22" i="53"/>
  <c r="BS22" i="53"/>
  <c r="BR22" i="53"/>
  <c r="BQ22" i="53"/>
  <c r="BP22" i="53"/>
  <c r="BO22" i="53"/>
  <c r="BN22" i="53"/>
  <c r="BM22" i="53"/>
  <c r="BL22" i="53"/>
  <c r="BK22" i="53"/>
  <c r="BJ22" i="53"/>
  <c r="BI22" i="53"/>
  <c r="BH22" i="53"/>
  <c r="BG22" i="53"/>
  <c r="BF22" i="53"/>
  <c r="BE22" i="53"/>
  <c r="BD22" i="53"/>
  <c r="BC22" i="53"/>
  <c r="BB22" i="53"/>
  <c r="BA22" i="53"/>
  <c r="AZ22" i="53"/>
  <c r="AY22" i="53"/>
  <c r="AX22" i="53"/>
  <c r="AW22" i="53"/>
  <c r="AV22" i="53"/>
  <c r="AU22" i="53"/>
  <c r="AT22" i="53"/>
  <c r="AS22" i="53"/>
  <c r="AR22" i="53"/>
  <c r="AQ22" i="53"/>
  <c r="AP22" i="53"/>
  <c r="AO22" i="53"/>
  <c r="AN22" i="53"/>
  <c r="AM22" i="53"/>
  <c r="AL22" i="53"/>
  <c r="AK22" i="53"/>
  <c r="AJ22" i="53"/>
  <c r="AI22" i="53"/>
  <c r="AH22" i="53"/>
  <c r="AG22" i="53"/>
  <c r="AF22" i="53"/>
  <c r="AE22" i="53"/>
  <c r="AD22" i="53"/>
  <c r="AC22" i="53"/>
  <c r="AB22" i="53"/>
  <c r="AA22" i="53"/>
  <c r="Z22" i="53"/>
  <c r="Y22" i="53"/>
  <c r="X22" i="53"/>
  <c r="W22" i="53"/>
  <c r="V22" i="53"/>
  <c r="U22" i="53"/>
  <c r="T22" i="53"/>
  <c r="S22" i="53"/>
  <c r="R22" i="53"/>
  <c r="Q22" i="53"/>
  <c r="P22" i="53"/>
  <c r="BZ21" i="53"/>
  <c r="BY21" i="53"/>
  <c r="BX21" i="53"/>
  <c r="BW21" i="53"/>
  <c r="BV21" i="53"/>
  <c r="BU21" i="53"/>
  <c r="BT21" i="53"/>
  <c r="BS21" i="53"/>
  <c r="BR21" i="53"/>
  <c r="BQ21" i="53"/>
  <c r="BP21" i="53"/>
  <c r="BO21" i="53"/>
  <c r="BN21" i="53"/>
  <c r="BM21" i="53"/>
  <c r="BL21" i="53"/>
  <c r="BK21" i="53"/>
  <c r="BJ21" i="53"/>
  <c r="BI21" i="53"/>
  <c r="BH21" i="53"/>
  <c r="BG21" i="53"/>
  <c r="BF21" i="53"/>
  <c r="BE21" i="53"/>
  <c r="BD21" i="53"/>
  <c r="BC21" i="53"/>
  <c r="BB21" i="53"/>
  <c r="BA21" i="53"/>
  <c r="AZ21" i="53"/>
  <c r="AY21" i="53"/>
  <c r="AX21" i="53"/>
  <c r="AW21" i="53"/>
  <c r="AV21" i="53"/>
  <c r="AU21" i="53"/>
  <c r="AT21" i="53"/>
  <c r="AS21" i="53"/>
  <c r="AR21" i="53"/>
  <c r="AQ21" i="53"/>
  <c r="AP21" i="53"/>
  <c r="AO21" i="53"/>
  <c r="AN21" i="53"/>
  <c r="AM21" i="53"/>
  <c r="AL21" i="53"/>
  <c r="AK21" i="53"/>
  <c r="AJ21" i="53"/>
  <c r="AI21" i="53"/>
  <c r="AH21" i="53"/>
  <c r="AG21" i="53"/>
  <c r="AF21" i="53"/>
  <c r="AE21" i="53"/>
  <c r="AD21" i="53"/>
  <c r="AC21" i="53"/>
  <c r="AB21" i="53"/>
  <c r="AA21" i="53"/>
  <c r="Z21" i="53"/>
  <c r="Y21" i="53"/>
  <c r="X21" i="53"/>
  <c r="W21" i="53"/>
  <c r="V21" i="53"/>
  <c r="U21" i="53"/>
  <c r="T21" i="53"/>
  <c r="S21" i="53"/>
  <c r="R21" i="53"/>
  <c r="Q21" i="53"/>
  <c r="P21" i="53"/>
  <c r="BZ20" i="53"/>
  <c r="BY20" i="53"/>
  <c r="BX20" i="53"/>
  <c r="BW20" i="53"/>
  <c r="BV20" i="53"/>
  <c r="BU20" i="53"/>
  <c r="BT20" i="53"/>
  <c r="BS20" i="53"/>
  <c r="BR20" i="53"/>
  <c r="BQ20" i="53"/>
  <c r="BP20" i="53"/>
  <c r="BO20" i="53"/>
  <c r="BN20" i="53"/>
  <c r="BM20" i="53"/>
  <c r="BL20" i="53"/>
  <c r="BK20" i="53"/>
  <c r="BJ20" i="53"/>
  <c r="BI20" i="53"/>
  <c r="BH20" i="53"/>
  <c r="BG20" i="53"/>
  <c r="BF20" i="53"/>
  <c r="BE20" i="53"/>
  <c r="BD20" i="53"/>
  <c r="BC20" i="53"/>
  <c r="BB20" i="53"/>
  <c r="BA20" i="53"/>
  <c r="AZ20" i="53"/>
  <c r="AY20" i="53"/>
  <c r="AX20" i="53"/>
  <c r="AW20" i="53"/>
  <c r="AV20" i="53"/>
  <c r="AU20" i="53"/>
  <c r="AT20" i="53"/>
  <c r="AS20" i="53"/>
  <c r="AR20" i="53"/>
  <c r="AQ20" i="53"/>
  <c r="AP20" i="53"/>
  <c r="AO20" i="53"/>
  <c r="AN20" i="53"/>
  <c r="AM20" i="53"/>
  <c r="AL20" i="53"/>
  <c r="AK20" i="53"/>
  <c r="AJ20" i="53"/>
  <c r="AI20" i="53"/>
  <c r="AH20" i="53"/>
  <c r="AG20" i="53"/>
  <c r="AF20" i="53"/>
  <c r="AE20" i="53"/>
  <c r="AD20" i="53"/>
  <c r="AC20" i="53"/>
  <c r="AB20" i="53"/>
  <c r="AA20" i="53"/>
  <c r="Z20" i="53"/>
  <c r="Y20" i="53"/>
  <c r="X20" i="53"/>
  <c r="W20" i="53"/>
  <c r="V20" i="53"/>
  <c r="U20" i="53"/>
  <c r="T20" i="53"/>
  <c r="S20" i="53"/>
  <c r="R20" i="53"/>
  <c r="Q20" i="53"/>
  <c r="P20" i="53"/>
  <c r="BZ19" i="53"/>
  <c r="BY19" i="53"/>
  <c r="BX19" i="53"/>
  <c r="BW19" i="53"/>
  <c r="BV19" i="53"/>
  <c r="BU19" i="53"/>
  <c r="BT19" i="53"/>
  <c r="BS19" i="53"/>
  <c r="BR19" i="53"/>
  <c r="BQ19" i="53"/>
  <c r="BP19" i="53"/>
  <c r="BO19" i="53"/>
  <c r="BN19" i="53"/>
  <c r="BM19" i="53"/>
  <c r="BL19" i="53"/>
  <c r="BK19" i="53"/>
  <c r="BJ19" i="53"/>
  <c r="BI19" i="53"/>
  <c r="BH19" i="53"/>
  <c r="BG19" i="53"/>
  <c r="BF19" i="53"/>
  <c r="BE19" i="53"/>
  <c r="BD19" i="53"/>
  <c r="BC19" i="53"/>
  <c r="BB19" i="53"/>
  <c r="BA19" i="53"/>
  <c r="AZ19" i="53"/>
  <c r="AY19" i="53"/>
  <c r="AX19" i="53"/>
  <c r="AW19" i="53"/>
  <c r="AV19" i="53"/>
  <c r="AU19" i="53"/>
  <c r="AT19" i="53"/>
  <c r="AS19" i="53"/>
  <c r="AR19" i="53"/>
  <c r="AQ19" i="53"/>
  <c r="AP19" i="53"/>
  <c r="AO19" i="53"/>
  <c r="AN19" i="53"/>
  <c r="AM19" i="53"/>
  <c r="AL19" i="53"/>
  <c r="AK19" i="53"/>
  <c r="AJ19" i="53"/>
  <c r="AI19" i="53"/>
  <c r="AH19" i="53"/>
  <c r="AG19" i="53"/>
  <c r="AF19" i="53"/>
  <c r="AE19" i="53"/>
  <c r="AD19" i="53"/>
  <c r="AC19" i="53"/>
  <c r="AB19" i="53"/>
  <c r="AA19" i="53"/>
  <c r="Z19" i="53"/>
  <c r="Y19" i="53"/>
  <c r="X19" i="53"/>
  <c r="W19" i="53"/>
  <c r="V19" i="53"/>
  <c r="U19" i="53"/>
  <c r="T19" i="53"/>
  <c r="S19" i="53"/>
  <c r="R19" i="53"/>
  <c r="Q19" i="53"/>
  <c r="P19" i="53"/>
  <c r="BZ18" i="53"/>
  <c r="BY18" i="53"/>
  <c r="BX18" i="53"/>
  <c r="BW18" i="53"/>
  <c r="BV18" i="53"/>
  <c r="BU18" i="53"/>
  <c r="BT18" i="53"/>
  <c r="BS18" i="53"/>
  <c r="BR18" i="53"/>
  <c r="BQ18" i="53"/>
  <c r="BP18" i="53"/>
  <c r="BO18" i="53"/>
  <c r="BN18" i="53"/>
  <c r="BM18" i="53"/>
  <c r="BL18" i="53"/>
  <c r="BK18" i="53"/>
  <c r="BJ18" i="53"/>
  <c r="BI18" i="53"/>
  <c r="BH18" i="53"/>
  <c r="BG18" i="53"/>
  <c r="BF18" i="53"/>
  <c r="BE18" i="53"/>
  <c r="BD18" i="53"/>
  <c r="BC18" i="53"/>
  <c r="BB18" i="53"/>
  <c r="BA18" i="53"/>
  <c r="AZ18" i="53"/>
  <c r="AY18" i="53"/>
  <c r="AX18" i="53"/>
  <c r="AW18" i="53"/>
  <c r="AV18" i="53"/>
  <c r="AU18" i="53"/>
  <c r="AT18" i="53"/>
  <c r="AS18" i="53"/>
  <c r="AR18" i="53"/>
  <c r="AQ18" i="53"/>
  <c r="AP18" i="53"/>
  <c r="AO18" i="53"/>
  <c r="AN18" i="53"/>
  <c r="AM18" i="53"/>
  <c r="AL18" i="53"/>
  <c r="AK18" i="53"/>
  <c r="AJ18" i="53"/>
  <c r="AI18" i="53"/>
  <c r="AH18" i="53"/>
  <c r="AG18" i="53"/>
  <c r="AF18" i="53"/>
  <c r="AE18" i="53"/>
  <c r="AD18" i="53"/>
  <c r="AC18" i="53"/>
  <c r="AB18" i="53"/>
  <c r="AA18" i="53"/>
  <c r="Z18" i="53"/>
  <c r="Y18" i="53"/>
  <c r="X18" i="53"/>
  <c r="W18" i="53"/>
  <c r="V18" i="53"/>
  <c r="U18" i="53"/>
  <c r="T18" i="53"/>
  <c r="S18" i="53"/>
  <c r="R18" i="53"/>
  <c r="Q18" i="53"/>
  <c r="P18" i="53"/>
  <c r="BZ17" i="53"/>
  <c r="BY17" i="53"/>
  <c r="BX17" i="53"/>
  <c r="BW17" i="53"/>
  <c r="BV17" i="53"/>
  <c r="BU17" i="53"/>
  <c r="BT17" i="53"/>
  <c r="BS17" i="53"/>
  <c r="BR17" i="53"/>
  <c r="BQ17" i="53"/>
  <c r="BP17" i="53"/>
  <c r="BO17" i="53"/>
  <c r="BN17" i="53"/>
  <c r="BM17" i="53"/>
  <c r="BL17" i="53"/>
  <c r="BK17" i="53"/>
  <c r="BJ17" i="53"/>
  <c r="BI17" i="53"/>
  <c r="BH17" i="53"/>
  <c r="BG17" i="53"/>
  <c r="BF17" i="53"/>
  <c r="BE17" i="53"/>
  <c r="BD17" i="53"/>
  <c r="BC17" i="53"/>
  <c r="BB17" i="53"/>
  <c r="BA17" i="53"/>
  <c r="AZ17" i="53"/>
  <c r="AY17" i="53"/>
  <c r="AX17" i="53"/>
  <c r="AW17" i="53"/>
  <c r="AV17" i="53"/>
  <c r="AU17" i="53"/>
  <c r="AT17" i="53"/>
  <c r="AS17" i="53"/>
  <c r="AR17" i="53"/>
  <c r="AQ17" i="53"/>
  <c r="AP17" i="53"/>
  <c r="AO17" i="53"/>
  <c r="AN17" i="53"/>
  <c r="AM17" i="53"/>
  <c r="AL17" i="53"/>
  <c r="AK17" i="53"/>
  <c r="AJ17" i="53"/>
  <c r="AI17" i="53"/>
  <c r="AH17" i="53"/>
  <c r="AG17" i="53"/>
  <c r="AF17" i="53"/>
  <c r="AE17" i="53"/>
  <c r="AD17" i="53"/>
  <c r="AC17" i="53"/>
  <c r="AB17" i="53"/>
  <c r="AA17" i="53"/>
  <c r="Z17" i="53"/>
  <c r="Y17" i="53"/>
  <c r="X17" i="53"/>
  <c r="W17" i="53"/>
  <c r="V17" i="53"/>
  <c r="U17" i="53"/>
  <c r="T17" i="53"/>
  <c r="S17" i="53"/>
  <c r="R17" i="53"/>
  <c r="Q17" i="53"/>
  <c r="P17" i="53"/>
  <c r="BZ16" i="53"/>
  <c r="BY16" i="53"/>
  <c r="BX16" i="53"/>
  <c r="BW16" i="53"/>
  <c r="BV16" i="53"/>
  <c r="BU16" i="53"/>
  <c r="BT16" i="53"/>
  <c r="BS16" i="53"/>
  <c r="BR16" i="53"/>
  <c r="BQ16" i="53"/>
  <c r="BP16" i="53"/>
  <c r="BO16" i="53"/>
  <c r="BN16" i="53"/>
  <c r="BM16" i="53"/>
  <c r="BL16" i="53"/>
  <c r="BK16" i="53"/>
  <c r="BJ16" i="53"/>
  <c r="BI16" i="53"/>
  <c r="BH16" i="53"/>
  <c r="BG16" i="53"/>
  <c r="BF16" i="53"/>
  <c r="BE16" i="53"/>
  <c r="BD16" i="53"/>
  <c r="BC16" i="53"/>
  <c r="BB16" i="53"/>
  <c r="BA16" i="53"/>
  <c r="AZ16" i="53"/>
  <c r="AY16" i="53"/>
  <c r="AX16" i="53"/>
  <c r="AW16" i="53"/>
  <c r="AV16" i="53"/>
  <c r="AU16" i="53"/>
  <c r="AT16" i="53"/>
  <c r="AS16" i="53"/>
  <c r="AR16" i="53"/>
  <c r="AQ16" i="53"/>
  <c r="AP16" i="53"/>
  <c r="AO16" i="53"/>
  <c r="AN16" i="53"/>
  <c r="AM16" i="53"/>
  <c r="AL16" i="53"/>
  <c r="AK16" i="53"/>
  <c r="AJ16" i="53"/>
  <c r="AI16" i="53"/>
  <c r="AH16" i="53"/>
  <c r="AG16" i="53"/>
  <c r="AF16" i="53"/>
  <c r="AE16" i="53"/>
  <c r="AD16" i="53"/>
  <c r="AC16" i="53"/>
  <c r="AB16" i="53"/>
  <c r="AA16" i="53"/>
  <c r="Z16" i="53"/>
  <c r="Y16" i="53"/>
  <c r="X16" i="53"/>
  <c r="W16" i="53"/>
  <c r="V16" i="53"/>
  <c r="U16" i="53"/>
  <c r="T16" i="53"/>
  <c r="S16" i="53"/>
  <c r="R16" i="53"/>
  <c r="Q16" i="53"/>
  <c r="P16" i="53"/>
  <c r="BZ15" i="53"/>
  <c r="BY15" i="53"/>
  <c r="BX15" i="53"/>
  <c r="BW15" i="53"/>
  <c r="BV15" i="53"/>
  <c r="BU15" i="53"/>
  <c r="BT15" i="53"/>
  <c r="BS15" i="53"/>
  <c r="BR15" i="53"/>
  <c r="BQ15" i="53"/>
  <c r="BP15" i="53"/>
  <c r="BO15" i="53"/>
  <c r="BN15" i="53"/>
  <c r="BM15" i="53"/>
  <c r="BL15" i="53"/>
  <c r="BK15" i="53"/>
  <c r="BJ15" i="53"/>
  <c r="BI15" i="53"/>
  <c r="BH15" i="53"/>
  <c r="BG15" i="53"/>
  <c r="BF15" i="53"/>
  <c r="BE15" i="53"/>
  <c r="BD15" i="53"/>
  <c r="BC15" i="53"/>
  <c r="BB15" i="53"/>
  <c r="BA15" i="53"/>
  <c r="AZ15" i="53"/>
  <c r="AY15" i="53"/>
  <c r="AX15" i="53"/>
  <c r="AW15" i="53"/>
  <c r="AV15" i="53"/>
  <c r="AU15" i="53"/>
  <c r="AT15" i="53"/>
  <c r="AS15" i="53"/>
  <c r="AR15" i="53"/>
  <c r="AQ15" i="53"/>
  <c r="AP15" i="53"/>
  <c r="AO15" i="53"/>
  <c r="AN15" i="53"/>
  <c r="AM15" i="53"/>
  <c r="AL15" i="53"/>
  <c r="AK15" i="53"/>
  <c r="AJ15" i="53"/>
  <c r="AI15" i="53"/>
  <c r="AH15" i="53"/>
  <c r="AG15" i="53"/>
  <c r="AF15" i="53"/>
  <c r="AE15" i="53"/>
  <c r="AD15" i="53"/>
  <c r="AC15" i="53"/>
  <c r="AB15" i="53"/>
  <c r="AA15" i="53"/>
  <c r="Z15" i="53"/>
  <c r="Y15" i="53"/>
  <c r="X15" i="53"/>
  <c r="W15" i="53"/>
  <c r="V15" i="53"/>
  <c r="U15" i="53"/>
  <c r="T15" i="53"/>
  <c r="S15" i="53"/>
  <c r="R15" i="53"/>
  <c r="Q15" i="53"/>
  <c r="P15" i="53"/>
  <c r="BZ14" i="53"/>
  <c r="BY14" i="53"/>
  <c r="BX14" i="53"/>
  <c r="BW14" i="53"/>
  <c r="BV14" i="53"/>
  <c r="BU14" i="53"/>
  <c r="BT14" i="53"/>
  <c r="BS14" i="53"/>
  <c r="BR14" i="53"/>
  <c r="BQ14" i="53"/>
  <c r="BP14" i="53"/>
  <c r="BO14" i="53"/>
  <c r="BN14" i="53"/>
  <c r="BM14" i="53"/>
  <c r="BL14" i="53"/>
  <c r="BK14" i="53"/>
  <c r="BJ14" i="53"/>
  <c r="BI14" i="53"/>
  <c r="BH14" i="53"/>
  <c r="BG14" i="53"/>
  <c r="BF14" i="53"/>
  <c r="BE14" i="53"/>
  <c r="BD14" i="53"/>
  <c r="BC14" i="53"/>
  <c r="BB14" i="53"/>
  <c r="BA14" i="53"/>
  <c r="AZ14" i="53"/>
  <c r="AY14" i="53"/>
  <c r="AX14" i="53"/>
  <c r="AW14" i="53"/>
  <c r="AV14" i="53"/>
  <c r="AU14" i="53"/>
  <c r="AT14" i="53"/>
  <c r="AS14" i="53"/>
  <c r="AR14" i="53"/>
  <c r="AQ14" i="53"/>
  <c r="AP14" i="53"/>
  <c r="AO14" i="53"/>
  <c r="AN14" i="53"/>
  <c r="AM14" i="53"/>
  <c r="AL14" i="53"/>
  <c r="AK14" i="53"/>
  <c r="AJ14" i="53"/>
  <c r="AI14" i="53"/>
  <c r="AH14" i="53"/>
  <c r="AG14" i="53"/>
  <c r="AF14" i="53"/>
  <c r="AE14" i="53"/>
  <c r="AD14" i="53"/>
  <c r="AC14" i="53"/>
  <c r="AB14" i="53"/>
  <c r="AA14" i="53"/>
  <c r="Z14" i="53"/>
  <c r="Y14" i="53"/>
  <c r="X14" i="53"/>
  <c r="W14" i="53"/>
  <c r="V14" i="53"/>
  <c r="U14" i="53"/>
  <c r="T14" i="53"/>
  <c r="S14" i="53"/>
  <c r="R14" i="53"/>
  <c r="Q14" i="53"/>
  <c r="P14" i="53"/>
  <c r="BZ13" i="53"/>
  <c r="BY13" i="53"/>
  <c r="BX13" i="53"/>
  <c r="BW13" i="53"/>
  <c r="BV13" i="53"/>
  <c r="BU13" i="53"/>
  <c r="BT13" i="53"/>
  <c r="BS13" i="53"/>
  <c r="BR13" i="53"/>
  <c r="BQ13" i="53"/>
  <c r="BP13" i="53"/>
  <c r="BO13" i="53"/>
  <c r="BN13" i="53"/>
  <c r="BM13" i="53"/>
  <c r="BL13" i="53"/>
  <c r="BK13" i="53"/>
  <c r="BJ13" i="53"/>
  <c r="BI13" i="53"/>
  <c r="BH13" i="53"/>
  <c r="BG13" i="53"/>
  <c r="BF13" i="53"/>
  <c r="BE13" i="53"/>
  <c r="BD13" i="53"/>
  <c r="BC13" i="53"/>
  <c r="BB13" i="53"/>
  <c r="BA13" i="53"/>
  <c r="AZ13" i="53"/>
  <c r="AY13" i="53"/>
  <c r="AX13" i="53"/>
  <c r="AW13" i="53"/>
  <c r="AV13" i="53"/>
  <c r="AU13" i="53"/>
  <c r="AT13" i="53"/>
  <c r="AS13" i="53"/>
  <c r="AR13" i="53"/>
  <c r="AQ13" i="53"/>
  <c r="AP13" i="53"/>
  <c r="AO13" i="53"/>
  <c r="AN13" i="53"/>
  <c r="AM13" i="53"/>
  <c r="AL13" i="53"/>
  <c r="AK13" i="53"/>
  <c r="AJ13" i="53"/>
  <c r="AI13" i="53"/>
  <c r="AH13" i="53"/>
  <c r="AG13" i="53"/>
  <c r="AF13" i="53"/>
  <c r="AE13" i="53"/>
  <c r="AD13" i="53"/>
  <c r="AC13" i="53"/>
  <c r="AB13" i="53"/>
  <c r="AA13" i="53"/>
  <c r="Z13" i="53"/>
  <c r="Y13" i="53"/>
  <c r="X13" i="53"/>
  <c r="W13" i="53"/>
  <c r="V13" i="53"/>
  <c r="U13" i="53"/>
  <c r="T13" i="53"/>
  <c r="S13" i="53"/>
  <c r="R13" i="53"/>
  <c r="Q13" i="53"/>
  <c r="P13" i="53"/>
  <c r="BZ12" i="53"/>
  <c r="BY12" i="53"/>
  <c r="BX12" i="53"/>
  <c r="BW12" i="53"/>
  <c r="BV12" i="53"/>
  <c r="BU12" i="53"/>
  <c r="BT12" i="53"/>
  <c r="BS12" i="53"/>
  <c r="BR12" i="53"/>
  <c r="BQ12" i="53"/>
  <c r="BP12" i="53"/>
  <c r="BO12" i="53"/>
  <c r="BN12" i="53"/>
  <c r="BM12" i="53"/>
  <c r="BL12" i="53"/>
  <c r="BK12" i="53"/>
  <c r="BJ12" i="53"/>
  <c r="BI12" i="53"/>
  <c r="BH12" i="53"/>
  <c r="BG12" i="53"/>
  <c r="BF12" i="53"/>
  <c r="BE12" i="53"/>
  <c r="BD12" i="53"/>
  <c r="BC12" i="53"/>
  <c r="BB12" i="53"/>
  <c r="BA12" i="53"/>
  <c r="AZ12" i="53"/>
  <c r="AY12" i="53"/>
  <c r="AX12" i="53"/>
  <c r="AW12" i="53"/>
  <c r="AV12" i="53"/>
  <c r="AU12" i="53"/>
  <c r="AT12" i="53"/>
  <c r="AS12" i="53"/>
  <c r="AR12" i="53"/>
  <c r="AQ12" i="53"/>
  <c r="AP12" i="53"/>
  <c r="AO12" i="53"/>
  <c r="AN12" i="53"/>
  <c r="AM12" i="53"/>
  <c r="AL12" i="53"/>
  <c r="AK12" i="53"/>
  <c r="AJ12" i="53"/>
  <c r="AI12" i="53"/>
  <c r="AH12" i="53"/>
  <c r="AG12" i="53"/>
  <c r="AF12" i="53"/>
  <c r="AE12" i="53"/>
  <c r="AD12" i="53"/>
  <c r="AC12" i="53"/>
  <c r="AB12" i="53"/>
  <c r="AA12" i="53"/>
  <c r="Z12" i="53"/>
  <c r="Y12" i="53"/>
  <c r="X12" i="53"/>
  <c r="W12" i="53"/>
  <c r="V12" i="53"/>
  <c r="U12" i="53"/>
  <c r="T12" i="53"/>
  <c r="S12" i="53"/>
  <c r="R12" i="53"/>
  <c r="Q12" i="53"/>
  <c r="P12" i="53"/>
  <c r="BZ11" i="53"/>
  <c r="BY11" i="53"/>
  <c r="BX11" i="53"/>
  <c r="BW11" i="53"/>
  <c r="BV11" i="53"/>
  <c r="BU11" i="53"/>
  <c r="BT11" i="53"/>
  <c r="BS11" i="53"/>
  <c r="BR11" i="53"/>
  <c r="BQ11" i="53"/>
  <c r="BP11" i="53"/>
  <c r="BO11" i="53"/>
  <c r="BN11" i="53"/>
  <c r="BM11" i="53"/>
  <c r="BL11" i="53"/>
  <c r="BK11" i="53"/>
  <c r="BJ11" i="53"/>
  <c r="BI11" i="53"/>
  <c r="BH11" i="53"/>
  <c r="BG11" i="53"/>
  <c r="BF11" i="53"/>
  <c r="BE11" i="53"/>
  <c r="BD11" i="53"/>
  <c r="BC11" i="53"/>
  <c r="BB11" i="53"/>
  <c r="BA11" i="53"/>
  <c r="AZ11" i="53"/>
  <c r="AY11" i="53"/>
  <c r="AX11" i="53"/>
  <c r="AW11" i="53"/>
  <c r="AV11" i="53"/>
  <c r="AU11" i="53"/>
  <c r="AT11" i="53"/>
  <c r="AS11" i="53"/>
  <c r="AR11" i="53"/>
  <c r="AQ11" i="53"/>
  <c r="AP11" i="53"/>
  <c r="AO11" i="53"/>
  <c r="AN11" i="53"/>
  <c r="AM11" i="53"/>
  <c r="AL11" i="53"/>
  <c r="AK11" i="53"/>
  <c r="AJ11" i="53"/>
  <c r="AI11" i="53"/>
  <c r="AH11" i="53"/>
  <c r="AG11" i="53"/>
  <c r="AF11" i="53"/>
  <c r="AE11" i="53"/>
  <c r="AD11" i="53"/>
  <c r="AC11" i="53"/>
  <c r="AB11" i="53"/>
  <c r="AA11" i="53"/>
  <c r="Z11" i="53"/>
  <c r="Y11" i="53"/>
  <c r="X11" i="53"/>
  <c r="W11" i="53"/>
  <c r="V11" i="53"/>
  <c r="U11" i="53"/>
  <c r="T11" i="53"/>
  <c r="S11" i="53"/>
  <c r="R11" i="53"/>
  <c r="Q11" i="53"/>
  <c r="P11" i="53"/>
  <c r="BZ10" i="53"/>
  <c r="BY10" i="53"/>
  <c r="BX10" i="53"/>
  <c r="BW10" i="53"/>
  <c r="BV10" i="53"/>
  <c r="BU10" i="53"/>
  <c r="BT10" i="53"/>
  <c r="BS10" i="53"/>
  <c r="BR10" i="53"/>
  <c r="BQ10" i="53"/>
  <c r="BP10" i="53"/>
  <c r="BO10" i="53"/>
  <c r="BN10" i="53"/>
  <c r="BM10" i="53"/>
  <c r="BL10" i="53"/>
  <c r="BK10" i="53"/>
  <c r="BJ10" i="53"/>
  <c r="BI10" i="53"/>
  <c r="BH10" i="53"/>
  <c r="BG10" i="53"/>
  <c r="BF10" i="53"/>
  <c r="BE10" i="53"/>
  <c r="BD10" i="53"/>
  <c r="BC10" i="53"/>
  <c r="BB10" i="53"/>
  <c r="BA10" i="53"/>
  <c r="AZ10" i="53"/>
  <c r="AY10" i="53"/>
  <c r="AX10" i="53"/>
  <c r="AW10" i="53"/>
  <c r="AV10" i="53"/>
  <c r="AU10" i="53"/>
  <c r="AT10" i="53"/>
  <c r="AS10" i="53"/>
  <c r="AR10" i="53"/>
  <c r="AQ10" i="53"/>
  <c r="AP10" i="53"/>
  <c r="AO10" i="53"/>
  <c r="AN10" i="53"/>
  <c r="AM10" i="53"/>
  <c r="AL10" i="53"/>
  <c r="AK10" i="53"/>
  <c r="AJ10" i="53"/>
  <c r="AI10" i="53"/>
  <c r="AH10" i="53"/>
  <c r="AG10" i="53"/>
  <c r="AF10" i="53"/>
  <c r="AE10" i="53"/>
  <c r="AD10" i="53"/>
  <c r="AC10" i="53"/>
  <c r="AB10" i="53"/>
  <c r="AA10" i="53"/>
  <c r="Z10" i="53"/>
  <c r="Y10" i="53"/>
  <c r="X10" i="53"/>
  <c r="W10" i="53"/>
  <c r="V10" i="53"/>
  <c r="U10" i="53"/>
  <c r="T10" i="53"/>
  <c r="S10" i="53"/>
  <c r="R10" i="53"/>
  <c r="Q10" i="53"/>
  <c r="P10" i="53"/>
  <c r="BZ9" i="53"/>
  <c r="BY9" i="53"/>
  <c r="BX9" i="53"/>
  <c r="BW9" i="53"/>
  <c r="BV9" i="53"/>
  <c r="BU9" i="53"/>
  <c r="BT9" i="53"/>
  <c r="BS9" i="53"/>
  <c r="BR9" i="53"/>
  <c r="BQ9" i="53"/>
  <c r="BP9" i="53"/>
  <c r="BO9" i="53"/>
  <c r="BN9" i="53"/>
  <c r="BM9" i="53"/>
  <c r="BL9" i="53"/>
  <c r="BK9" i="53"/>
  <c r="BJ9" i="53"/>
  <c r="BI9" i="53"/>
  <c r="BH9" i="53"/>
  <c r="BG9" i="53"/>
  <c r="BF9" i="53"/>
  <c r="BE9" i="53"/>
  <c r="BD9" i="53"/>
  <c r="BC9" i="53"/>
  <c r="BB9" i="53"/>
  <c r="BA9" i="53"/>
  <c r="AZ9" i="53"/>
  <c r="AY9" i="53"/>
  <c r="AX9" i="53"/>
  <c r="AW9" i="53"/>
  <c r="AV9" i="53"/>
  <c r="AU9" i="53"/>
  <c r="AT9" i="53"/>
  <c r="AS9" i="53"/>
  <c r="AR9" i="53"/>
  <c r="AQ9" i="53"/>
  <c r="AP9" i="53"/>
  <c r="AO9" i="53"/>
  <c r="AN9" i="53"/>
  <c r="AM9" i="53"/>
  <c r="AL9" i="53"/>
  <c r="AK9" i="53"/>
  <c r="AJ9" i="53"/>
  <c r="AI9" i="53"/>
  <c r="AH9" i="53"/>
  <c r="AG9" i="53"/>
  <c r="AF9" i="53"/>
  <c r="AE9" i="53"/>
  <c r="AD9" i="53"/>
  <c r="AC9" i="53"/>
  <c r="AB9" i="53"/>
  <c r="AA9" i="53"/>
  <c r="Z9" i="53"/>
  <c r="Y9" i="53"/>
  <c r="X9" i="53"/>
  <c r="W9" i="53"/>
  <c r="V9" i="53"/>
  <c r="U9" i="53"/>
  <c r="T9" i="53"/>
  <c r="S9" i="53"/>
  <c r="R9" i="53"/>
  <c r="Q9" i="53"/>
  <c r="P9" i="53"/>
  <c r="BZ8" i="53"/>
  <c r="BY8" i="53"/>
  <c r="BX8" i="53"/>
  <c r="BW8" i="53"/>
  <c r="BV8" i="53"/>
  <c r="BU8" i="53"/>
  <c r="BT8" i="53"/>
  <c r="BS8" i="53"/>
  <c r="BR8" i="53"/>
  <c r="BQ8" i="53"/>
  <c r="BP8" i="53"/>
  <c r="BO8" i="53"/>
  <c r="BN8" i="53"/>
  <c r="BM8" i="53"/>
  <c r="BL8" i="53"/>
  <c r="BK8" i="53"/>
  <c r="BJ8" i="53"/>
  <c r="BI8" i="53"/>
  <c r="BH8" i="53"/>
  <c r="BG8" i="53"/>
  <c r="BF8" i="53"/>
  <c r="BE8" i="53"/>
  <c r="BD8" i="53"/>
  <c r="BC8" i="53"/>
  <c r="BB8" i="53"/>
  <c r="BA8" i="53"/>
  <c r="AZ8" i="53"/>
  <c r="AY8" i="53"/>
  <c r="AX8" i="53"/>
  <c r="AW8" i="53"/>
  <c r="AV8" i="53"/>
  <c r="AU8" i="53"/>
  <c r="AT8" i="53"/>
  <c r="AS8" i="53"/>
  <c r="AR8" i="53"/>
  <c r="AQ8" i="53"/>
  <c r="AP8" i="53"/>
  <c r="AO8" i="53"/>
  <c r="AN8" i="53"/>
  <c r="AM8" i="53"/>
  <c r="AL8" i="53"/>
  <c r="AK8" i="53"/>
  <c r="AJ8" i="53"/>
  <c r="AI8" i="53"/>
  <c r="AH8" i="53"/>
  <c r="AG8" i="53"/>
  <c r="AF8" i="53"/>
  <c r="AE8" i="53"/>
  <c r="AD8" i="53"/>
  <c r="AC8" i="53"/>
  <c r="AB8" i="53"/>
  <c r="AA8" i="53"/>
  <c r="Z8" i="53"/>
  <c r="Y8" i="53"/>
  <c r="X8" i="53"/>
  <c r="W8" i="53"/>
  <c r="V8" i="53"/>
  <c r="U8" i="53"/>
  <c r="T8" i="53"/>
  <c r="S8" i="53"/>
  <c r="R8" i="53"/>
  <c r="Q8" i="53"/>
  <c r="P8" i="53"/>
  <c r="BZ7" i="53"/>
  <c r="BY7" i="53"/>
  <c r="BX7" i="53"/>
  <c r="BW7" i="53"/>
  <c r="BV7" i="53"/>
  <c r="BU7" i="53"/>
  <c r="BT7" i="53"/>
  <c r="BS7" i="53"/>
  <c r="BR7" i="53"/>
  <c r="BQ7" i="53"/>
  <c r="BP7" i="53"/>
  <c r="BO7" i="53"/>
  <c r="BN7" i="53"/>
  <c r="BM7" i="53"/>
  <c r="BL7" i="53"/>
  <c r="BK7" i="53"/>
  <c r="BJ7" i="53"/>
  <c r="BI7" i="53"/>
  <c r="BH7" i="53"/>
  <c r="BG7" i="53"/>
  <c r="BF7" i="53"/>
  <c r="BE7" i="53"/>
  <c r="BD7" i="53"/>
  <c r="BC7" i="53"/>
  <c r="BB7" i="53"/>
  <c r="BA7" i="53"/>
  <c r="AZ7" i="53"/>
  <c r="AY7" i="53"/>
  <c r="AX7" i="53"/>
  <c r="AW7" i="53"/>
  <c r="AV7" i="53"/>
  <c r="AU7" i="53"/>
  <c r="AT7" i="53"/>
  <c r="AS7" i="53"/>
  <c r="AR7" i="53"/>
  <c r="AQ7" i="53"/>
  <c r="AP7" i="53"/>
  <c r="AO7" i="53"/>
  <c r="AN7" i="53"/>
  <c r="AM7" i="53"/>
  <c r="AL7" i="53"/>
  <c r="AK7" i="53"/>
  <c r="AJ7" i="53"/>
  <c r="AI7" i="53"/>
  <c r="AH7" i="53"/>
  <c r="AG7" i="53"/>
  <c r="AF7" i="53"/>
  <c r="AE7" i="53"/>
  <c r="AD7" i="53"/>
  <c r="AC7" i="53"/>
  <c r="AB7" i="53"/>
  <c r="AA7" i="53"/>
  <c r="Z7" i="53"/>
  <c r="Y7" i="53"/>
  <c r="X7" i="53"/>
  <c r="W7" i="53"/>
  <c r="V7" i="53"/>
  <c r="U7" i="53"/>
  <c r="T7" i="53"/>
  <c r="S7" i="53"/>
  <c r="R7" i="53"/>
  <c r="Q7" i="53"/>
  <c r="P7" i="53"/>
  <c r="BZ6" i="53"/>
  <c r="BY6" i="53"/>
  <c r="BX6" i="53"/>
  <c r="BW6" i="53"/>
  <c r="BV6" i="53"/>
  <c r="BU6" i="53"/>
  <c r="BT6" i="53"/>
  <c r="BS6" i="53"/>
  <c r="BR6" i="53"/>
  <c r="BQ6" i="53"/>
  <c r="BP6" i="53"/>
  <c r="BO6" i="53"/>
  <c r="BN6" i="53"/>
  <c r="BM6" i="53"/>
  <c r="BL6" i="53"/>
  <c r="BK6" i="53"/>
  <c r="BJ6" i="53"/>
  <c r="BI6" i="53"/>
  <c r="BH6" i="53"/>
  <c r="BG6" i="53"/>
  <c r="BF6" i="53"/>
  <c r="BE6" i="53"/>
  <c r="BD6" i="53"/>
  <c r="BC6" i="53"/>
  <c r="BB6" i="53"/>
  <c r="BA6" i="53"/>
  <c r="AZ6" i="53"/>
  <c r="AY6" i="53"/>
  <c r="AX6" i="53"/>
  <c r="AW6" i="53"/>
  <c r="AV6" i="53"/>
  <c r="AU6" i="53"/>
  <c r="AT6" i="53"/>
  <c r="AS6" i="53"/>
  <c r="AR6" i="53"/>
  <c r="AQ6" i="53"/>
  <c r="AP6" i="53"/>
  <c r="AO6" i="53"/>
  <c r="AN6" i="53"/>
  <c r="AM6" i="53"/>
  <c r="AL6" i="53"/>
  <c r="AK6" i="53"/>
  <c r="AJ6" i="53"/>
  <c r="AI6" i="53"/>
  <c r="AH6" i="53"/>
  <c r="AG6" i="53"/>
  <c r="AF6" i="53"/>
  <c r="AE6" i="53"/>
  <c r="AD6" i="53"/>
  <c r="AC6" i="53"/>
  <c r="AB6" i="53"/>
  <c r="AA6" i="53"/>
  <c r="Z6" i="53"/>
  <c r="Y6" i="53"/>
  <c r="X6" i="53"/>
  <c r="W6" i="53"/>
  <c r="V6" i="53"/>
  <c r="U6" i="53"/>
  <c r="T6" i="53"/>
  <c r="S6" i="53"/>
  <c r="R6" i="53"/>
  <c r="Q6" i="53"/>
  <c r="P6" i="53"/>
  <c r="BZ5" i="53"/>
  <c r="BY5" i="53"/>
  <c r="BX5" i="53"/>
  <c r="BW5" i="53"/>
  <c r="BV5" i="53"/>
  <c r="BU5" i="53"/>
  <c r="BT5" i="53"/>
  <c r="BS5" i="53"/>
  <c r="BR5" i="53"/>
  <c r="BQ5" i="53"/>
  <c r="BP5" i="53"/>
  <c r="BO5" i="53"/>
  <c r="BN5" i="53"/>
  <c r="BM5" i="53"/>
  <c r="BL5" i="53"/>
  <c r="BK5" i="53"/>
  <c r="BJ5" i="53"/>
  <c r="BI5" i="53"/>
  <c r="BH5" i="53"/>
  <c r="BG5" i="53"/>
  <c r="BF5" i="53"/>
  <c r="BE5" i="53"/>
  <c r="BD5" i="53"/>
  <c r="BC5" i="53"/>
  <c r="BB5" i="53"/>
  <c r="BA5" i="53"/>
  <c r="AZ5" i="53"/>
  <c r="AY5" i="53"/>
  <c r="AX5" i="53"/>
  <c r="AW5" i="53"/>
  <c r="AV5" i="53"/>
  <c r="AU5" i="53"/>
  <c r="AT5" i="53"/>
  <c r="AS5" i="53"/>
  <c r="AR5" i="53"/>
  <c r="AQ5" i="53"/>
  <c r="AP5" i="53"/>
  <c r="AO5" i="53"/>
  <c r="AN5" i="53"/>
  <c r="AM5" i="53"/>
  <c r="AL5" i="53"/>
  <c r="AK5" i="53"/>
  <c r="AJ5" i="53"/>
  <c r="AI5" i="53"/>
  <c r="AH5" i="53"/>
  <c r="AG5" i="53"/>
  <c r="AF5" i="53"/>
  <c r="AE5" i="53"/>
  <c r="AD5" i="53"/>
  <c r="AC5" i="53"/>
  <c r="AB5" i="53"/>
  <c r="AA5" i="53"/>
  <c r="Z5" i="53"/>
  <c r="Y5" i="53"/>
  <c r="X5" i="53"/>
  <c r="W5" i="53"/>
  <c r="V5" i="53"/>
  <c r="U5" i="53"/>
  <c r="T5" i="53"/>
  <c r="S5" i="53"/>
  <c r="R5" i="53"/>
  <c r="Q5" i="53"/>
  <c r="P5" i="53"/>
  <c r="BL4" i="53"/>
  <c r="D26" i="53"/>
  <c r="D27" i="53"/>
  <c r="D28" i="53"/>
  <c r="D29" i="53"/>
  <c r="D30" i="53"/>
  <c r="D31" i="53"/>
  <c r="D32" i="53"/>
  <c r="D33" i="53"/>
  <c r="D34" i="53"/>
  <c r="D35" i="53"/>
  <c r="D36" i="53"/>
  <c r="D37" i="53"/>
  <c r="D38" i="53"/>
  <c r="D39" i="53"/>
  <c r="B5" i="53"/>
  <c r="B6" i="53"/>
  <c r="B7" i="53"/>
  <c r="B8" i="53"/>
  <c r="B9" i="53"/>
  <c r="B10" i="53"/>
  <c r="B11" i="53"/>
  <c r="B12" i="53"/>
  <c r="B13" i="53"/>
  <c r="B14" i="53"/>
  <c r="B15" i="53"/>
  <c r="B16" i="53"/>
  <c r="B17" i="53"/>
  <c r="B18" i="53"/>
  <c r="B19" i="53"/>
  <c r="B20" i="53"/>
  <c r="B21" i="53"/>
  <c r="B22" i="53"/>
  <c r="B23" i="53"/>
  <c r="B24" i="53"/>
  <c r="B25" i="53"/>
  <c r="B26" i="53"/>
  <c r="B27" i="53"/>
  <c r="B28" i="53"/>
  <c r="B29" i="53"/>
  <c r="B30" i="53"/>
  <c r="B31" i="53"/>
  <c r="B32" i="53"/>
  <c r="B33" i="53"/>
  <c r="B34" i="53"/>
  <c r="B35" i="53"/>
  <c r="B36" i="53"/>
  <c r="B37" i="53"/>
  <c r="B38" i="53"/>
  <c r="B39" i="53"/>
  <c r="J5" i="53"/>
  <c r="J6" i="53"/>
  <c r="J7" i="53"/>
  <c r="J8" i="53"/>
  <c r="J9" i="53"/>
  <c r="J10" i="53"/>
  <c r="J11" i="53"/>
  <c r="J12" i="53"/>
  <c r="J13" i="53"/>
  <c r="J14" i="53"/>
  <c r="J15" i="53"/>
  <c r="J16" i="53"/>
  <c r="J17" i="53"/>
  <c r="J18" i="53"/>
  <c r="J19" i="53"/>
  <c r="J20" i="53"/>
  <c r="J21" i="53"/>
  <c r="J22" i="53"/>
  <c r="J23" i="53"/>
  <c r="J24" i="53"/>
  <c r="J25" i="53"/>
  <c r="J26" i="53"/>
  <c r="J27" i="53"/>
  <c r="J28" i="53"/>
  <c r="J29" i="53"/>
  <c r="J30" i="53"/>
  <c r="J31" i="53"/>
  <c r="J32" i="53"/>
  <c r="J33" i="53"/>
  <c r="J34" i="53"/>
  <c r="J35" i="53"/>
  <c r="J36" i="53"/>
  <c r="J37" i="53"/>
  <c r="J38" i="53"/>
  <c r="J39" i="53"/>
  <c r="F71" i="53"/>
  <c r="F70" i="53"/>
  <c r="F69" i="53"/>
  <c r="F68" i="53"/>
  <c r="F67" i="53"/>
  <c r="D25" i="53"/>
  <c r="D24" i="53"/>
  <c r="D23" i="53"/>
  <c r="D22" i="53"/>
  <c r="D21" i="53"/>
  <c r="D20" i="53"/>
  <c r="D19" i="53"/>
  <c r="D18" i="53"/>
  <c r="D17" i="53"/>
  <c r="D16" i="53"/>
  <c r="D15" i="53"/>
  <c r="D14" i="53"/>
  <c r="D13" i="53"/>
  <c r="D12" i="53"/>
  <c r="D11" i="53"/>
  <c r="D10" i="53"/>
  <c r="D9" i="53"/>
  <c r="D8" i="53"/>
  <c r="D7" i="53"/>
  <c r="D6" i="53"/>
  <c r="D5" i="53"/>
  <c r="BW4" i="53"/>
  <c r="BV4" i="53"/>
  <c r="BU4" i="53"/>
  <c r="BT4" i="53"/>
  <c r="BS4" i="53"/>
  <c r="BR4" i="53"/>
  <c r="AV4" i="53"/>
  <c r="AU4" i="53"/>
  <c r="AT4" i="53"/>
  <c r="AS4" i="53"/>
  <c r="AR4" i="53"/>
  <c r="AQ4" i="53"/>
  <c r="AP4" i="53"/>
  <c r="AO4" i="53"/>
  <c r="AN4" i="53"/>
  <c r="AM4" i="53"/>
  <c r="AL4" i="53"/>
  <c r="P4" i="53"/>
  <c r="J4" i="53"/>
  <c r="D4" i="53"/>
  <c r="B4" i="53"/>
  <c r="BY10" i="71" l="1"/>
  <c r="AD10" i="71"/>
  <c r="BB10" i="71"/>
  <c r="BZ10" i="71"/>
  <c r="AJ11" i="71"/>
  <c r="BH11" i="71"/>
  <c r="S4" i="71"/>
  <c r="AQ4" i="71"/>
  <c r="BO4" i="71"/>
  <c r="AE10" i="71"/>
  <c r="BC10" i="71"/>
  <c r="AK11" i="71"/>
  <c r="BI11" i="71"/>
  <c r="S12" i="71"/>
  <c r="AQ12" i="71"/>
  <c r="BO12" i="71"/>
  <c r="Y13" i="71"/>
  <c r="AW13" i="71"/>
  <c r="BU13" i="71"/>
  <c r="T4" i="71"/>
  <c r="AR4" i="71"/>
  <c r="BP4" i="71"/>
  <c r="Z5" i="71"/>
  <c r="AX5" i="71"/>
  <c r="BV5" i="71"/>
  <c r="AF10" i="71"/>
  <c r="BD10" i="71"/>
  <c r="AL11" i="71"/>
  <c r="BJ11" i="71"/>
  <c r="T12" i="71"/>
  <c r="AR12" i="71"/>
  <c r="BP12" i="71"/>
  <c r="Z13" i="71"/>
  <c r="AX13" i="71"/>
  <c r="BV13" i="71"/>
  <c r="U4" i="71"/>
  <c r="AS4" i="71"/>
  <c r="BQ4" i="71"/>
  <c r="AA5" i="71"/>
  <c r="AY5" i="71"/>
  <c r="BW5" i="71"/>
  <c r="AG6" i="71"/>
  <c r="BE6" i="71"/>
  <c r="AG10" i="71"/>
  <c r="BE10" i="71"/>
  <c r="AM11" i="71"/>
  <c r="BK11" i="71"/>
  <c r="U12" i="71"/>
  <c r="AS12" i="71"/>
  <c r="BQ12" i="71"/>
  <c r="AA13" i="71"/>
  <c r="AY13" i="71"/>
  <c r="BW13" i="71"/>
  <c r="V4" i="71"/>
  <c r="AT4" i="71"/>
  <c r="BR4" i="71"/>
  <c r="AB5" i="71"/>
  <c r="AZ5" i="71"/>
  <c r="BX5" i="71"/>
  <c r="AH6" i="71"/>
  <c r="BF6" i="71"/>
  <c r="P7" i="71"/>
  <c r="AN7" i="71"/>
  <c r="BL7" i="71"/>
  <c r="AH10" i="71"/>
  <c r="BF10" i="71"/>
  <c r="P11" i="71"/>
  <c r="AN11" i="71"/>
  <c r="BL11" i="71"/>
  <c r="V12" i="71"/>
  <c r="AT12" i="71"/>
  <c r="BR12" i="71"/>
  <c r="AB13" i="71"/>
  <c r="AZ13" i="71"/>
  <c r="BX13" i="71"/>
  <c r="AC10" i="71"/>
  <c r="BA10" i="71"/>
  <c r="W4" i="71"/>
  <c r="AU4" i="71"/>
  <c r="BS4" i="71"/>
  <c r="AC5" i="71"/>
  <c r="BA5" i="71"/>
  <c r="BY5" i="71"/>
  <c r="AI6" i="71"/>
  <c r="BG6" i="71"/>
  <c r="Q7" i="71"/>
  <c r="AO7" i="71"/>
  <c r="BM7" i="71"/>
  <c r="W8" i="71"/>
  <c r="AU8" i="71"/>
  <c r="BS8" i="71"/>
  <c r="AI10" i="71"/>
  <c r="BG10" i="71"/>
  <c r="Q11" i="71"/>
  <c r="AO11" i="71"/>
  <c r="BM11" i="71"/>
  <c r="W12" i="71"/>
  <c r="AU12" i="71"/>
  <c r="BS12" i="71"/>
  <c r="AC13" i="71"/>
  <c r="BA13" i="71"/>
  <c r="BY13" i="71"/>
  <c r="AK10" i="71"/>
  <c r="BI10" i="71"/>
  <c r="S11" i="71"/>
  <c r="AQ11" i="71"/>
  <c r="BO11" i="71"/>
  <c r="Z4" i="71"/>
  <c r="AX4" i="71"/>
  <c r="BV4" i="71"/>
  <c r="AL10" i="71"/>
  <c r="BJ10" i="71"/>
  <c r="T11" i="71"/>
  <c r="AR11" i="71"/>
  <c r="BP11" i="71"/>
  <c r="AA4" i="71"/>
  <c r="AY4" i="71"/>
  <c r="BW4" i="71"/>
  <c r="AM10" i="71"/>
  <c r="BK10" i="71"/>
  <c r="U11" i="71"/>
  <c r="AS11" i="71"/>
  <c r="BQ11" i="71"/>
  <c r="AA12" i="71"/>
  <c r="AY12" i="71"/>
  <c r="BW12" i="71"/>
  <c r="AB4" i="71"/>
  <c r="AZ4" i="71"/>
  <c r="BX4" i="71"/>
  <c r="AH5" i="71"/>
  <c r="BF5" i="71"/>
  <c r="P6" i="71"/>
  <c r="AN6" i="71"/>
  <c r="BL6" i="71"/>
  <c r="V7" i="71"/>
  <c r="AT7" i="71"/>
  <c r="BR7" i="71"/>
  <c r="AB8" i="71"/>
  <c r="AZ8" i="71"/>
  <c r="BX8" i="71"/>
  <c r="AH9" i="71"/>
  <c r="BF9" i="71"/>
  <c r="P10" i="71"/>
  <c r="AN10" i="71"/>
  <c r="BL10" i="71"/>
  <c r="V11" i="71"/>
  <c r="AT11" i="71"/>
  <c r="BR11" i="71"/>
  <c r="AB12" i="71"/>
  <c r="AZ12" i="71"/>
  <c r="BX12" i="71"/>
  <c r="AH13" i="71"/>
  <c r="BF13" i="71"/>
  <c r="AC4" i="71"/>
  <c r="BA4" i="71"/>
  <c r="BY4" i="71"/>
  <c r="AI5" i="71"/>
  <c r="BG5" i="71"/>
  <c r="Q6" i="71"/>
  <c r="AO6" i="71"/>
  <c r="BM6" i="71"/>
  <c r="W7" i="71"/>
  <c r="AU7" i="71"/>
  <c r="BS7" i="71"/>
  <c r="AC8" i="71"/>
  <c r="BA8" i="71"/>
  <c r="BY8" i="71"/>
  <c r="AI9" i="71"/>
  <c r="BG9" i="71"/>
  <c r="Q10" i="71"/>
  <c r="AO10" i="71"/>
  <c r="BM10" i="71"/>
  <c r="W11" i="71"/>
  <c r="AU11" i="71"/>
  <c r="BS11" i="71"/>
  <c r="AC12" i="71"/>
  <c r="BA12" i="71"/>
  <c r="BY12" i="71"/>
  <c r="AI13" i="71"/>
  <c r="BG13" i="71"/>
  <c r="Q14" i="71"/>
  <c r="AO14" i="71"/>
  <c r="BM14" i="71"/>
  <c r="AD4" i="71"/>
  <c r="BB4" i="71"/>
  <c r="BZ4" i="71"/>
  <c r="AJ5" i="71"/>
  <c r="BH5" i="71"/>
  <c r="R6" i="71"/>
  <c r="AP6" i="71"/>
  <c r="BN6" i="71"/>
  <c r="X7" i="71"/>
  <c r="AV7" i="71"/>
  <c r="BT7" i="71"/>
  <c r="AD8" i="71"/>
  <c r="BB8" i="71"/>
  <c r="BZ8" i="71"/>
  <c r="AJ9" i="71"/>
  <c r="BH9" i="71"/>
  <c r="R10" i="71"/>
  <c r="AP10" i="71"/>
  <c r="BN10" i="71"/>
  <c r="X11" i="71"/>
  <c r="AV11" i="71"/>
  <c r="BT11" i="71"/>
  <c r="AD12" i="71"/>
  <c r="BB12" i="71"/>
  <c r="BZ12" i="71"/>
  <c r="AJ13" i="71"/>
  <c r="BH13" i="71"/>
  <c r="R14" i="71"/>
  <c r="AP14" i="71"/>
  <c r="BN14" i="71"/>
  <c r="AE4" i="71"/>
  <c r="BC4" i="71"/>
  <c r="AK5" i="71"/>
  <c r="BI5" i="71"/>
  <c r="S6" i="71"/>
  <c r="AQ6" i="71"/>
  <c r="BO6" i="71"/>
  <c r="Y7" i="71"/>
  <c r="AW7" i="71"/>
  <c r="BU7" i="71"/>
  <c r="AE8" i="71"/>
  <c r="BC8" i="71"/>
  <c r="AK9" i="71"/>
  <c r="BI9" i="71"/>
  <c r="S10" i="71"/>
  <c r="AQ10" i="71"/>
  <c r="BO10" i="71"/>
  <c r="Y11" i="71"/>
  <c r="AW11" i="71"/>
  <c r="BU11" i="71"/>
  <c r="AE12" i="71"/>
  <c r="BC12" i="71"/>
  <c r="AK13" i="71"/>
  <c r="BI13" i="71"/>
  <c r="S14" i="71"/>
  <c r="AQ14" i="71"/>
  <c r="BO14" i="71"/>
  <c r="AF4" i="71"/>
  <c r="BD4" i="71"/>
  <c r="AL5" i="71"/>
  <c r="BJ5" i="71"/>
  <c r="T6" i="71"/>
  <c r="AR6" i="71"/>
  <c r="BP6" i="71"/>
  <c r="Z7" i="71"/>
  <c r="AX7" i="71"/>
  <c r="BV7" i="71"/>
  <c r="AF8" i="71"/>
  <c r="BD8" i="71"/>
  <c r="AL9" i="71"/>
  <c r="BJ9" i="71"/>
  <c r="T10" i="71"/>
  <c r="AR10" i="71"/>
  <c r="BP10" i="71"/>
  <c r="Z11" i="71"/>
  <c r="AX11" i="71"/>
  <c r="BV11" i="71"/>
  <c r="AF12" i="71"/>
  <c r="BD12" i="71"/>
  <c r="AL13" i="71"/>
  <c r="BJ13" i="71"/>
  <c r="T14" i="71"/>
  <c r="AR14" i="71"/>
  <c r="BP14" i="71"/>
  <c r="AG4" i="71"/>
  <c r="BE4" i="71"/>
  <c r="AM5" i="71"/>
  <c r="BK5" i="71"/>
  <c r="U6" i="71"/>
  <c r="AS6" i="71"/>
  <c r="BQ6" i="71"/>
  <c r="AA7" i="71"/>
  <c r="AY7" i="71"/>
  <c r="BW7" i="71"/>
  <c r="AG8" i="71"/>
  <c r="BE8" i="71"/>
  <c r="AM9" i="71"/>
  <c r="BK9" i="71"/>
  <c r="U10" i="71"/>
  <c r="AS10" i="71"/>
  <c r="BQ10" i="71"/>
  <c r="AA11" i="71"/>
  <c r="AY11" i="71"/>
  <c r="BW11" i="71"/>
  <c r="AG12" i="71"/>
  <c r="BE12" i="71"/>
  <c r="AM13" i="71"/>
  <c r="BK13" i="71"/>
  <c r="U14" i="71"/>
  <c r="AS14" i="71"/>
  <c r="BQ14" i="71"/>
  <c r="AH4" i="71"/>
  <c r="BF4" i="71"/>
  <c r="P5" i="71"/>
  <c r="AN5" i="71"/>
  <c r="BL5" i="71"/>
  <c r="V6" i="71"/>
  <c r="AT6" i="71"/>
  <c r="BR6" i="71"/>
  <c r="AB7" i="71"/>
  <c r="AZ7" i="71"/>
  <c r="BX7" i="71"/>
  <c r="AH8" i="71"/>
  <c r="BF8" i="71"/>
  <c r="P9" i="71"/>
  <c r="AN9" i="71"/>
  <c r="BL9" i="71"/>
  <c r="V10" i="71"/>
  <c r="AT10" i="71"/>
  <c r="BR10" i="71"/>
  <c r="AB11" i="71"/>
  <c r="AZ11" i="71"/>
  <c r="BX11" i="71"/>
  <c r="AH12" i="71"/>
  <c r="BF12" i="71"/>
  <c r="P13" i="71"/>
  <c r="AN13" i="71"/>
  <c r="BL13" i="71"/>
  <c r="V14" i="71"/>
  <c r="AT14" i="71"/>
  <c r="BR14" i="71"/>
  <c r="AI4" i="71"/>
  <c r="BG4" i="71"/>
  <c r="Q5" i="71"/>
  <c r="AO5" i="71"/>
  <c r="BM5" i="71"/>
  <c r="W6" i="71"/>
  <c r="AU6" i="71"/>
  <c r="BS6" i="71"/>
  <c r="AC7" i="71"/>
  <c r="BA7" i="71"/>
  <c r="BY7" i="71"/>
  <c r="AI8" i="71"/>
  <c r="BG8" i="71"/>
  <c r="Q9" i="71"/>
  <c r="AO9" i="71"/>
  <c r="BM9" i="71"/>
  <c r="W10" i="71"/>
  <c r="AU10" i="71"/>
  <c r="BS10" i="71"/>
  <c r="AC11" i="71"/>
  <c r="BA11" i="71"/>
  <c r="BY11" i="71"/>
  <c r="AI12" i="71"/>
  <c r="BG12" i="71"/>
  <c r="Q13" i="71"/>
  <c r="AO13" i="71"/>
  <c r="BM13" i="71"/>
  <c r="W14" i="71"/>
  <c r="AU14" i="71"/>
  <c r="BS14" i="71"/>
  <c r="AC15" i="71"/>
  <c r="BA15" i="71"/>
  <c r="BY15" i="71"/>
  <c r="AJ4" i="71"/>
  <c r="BH4" i="71"/>
  <c r="R5" i="71"/>
  <c r="AP5" i="71"/>
  <c r="BN5" i="71"/>
  <c r="X6" i="71"/>
  <c r="AV6" i="71"/>
  <c r="BT6" i="71"/>
  <c r="AD7" i="71"/>
  <c r="BB7" i="71"/>
  <c r="BZ7" i="71"/>
  <c r="AJ8" i="71"/>
  <c r="BH8" i="71"/>
  <c r="R9" i="71"/>
  <c r="AP9" i="71"/>
  <c r="BN9" i="71"/>
  <c r="X10" i="71"/>
  <c r="AV10" i="71"/>
  <c r="BT10" i="71"/>
  <c r="AD11" i="71"/>
  <c r="BB11" i="71"/>
  <c r="BZ11" i="71"/>
  <c r="AJ12" i="71"/>
  <c r="BH12" i="71"/>
  <c r="R13" i="71"/>
  <c r="AP13" i="71"/>
  <c r="BN13" i="71"/>
  <c r="X14" i="71"/>
  <c r="AV14" i="71"/>
  <c r="BT14" i="71"/>
  <c r="AD15" i="71"/>
  <c r="BB15" i="71"/>
  <c r="BZ15" i="71"/>
  <c r="AK4" i="71"/>
  <c r="BI4" i="71"/>
  <c r="S5" i="71"/>
  <c r="AQ5" i="71"/>
  <c r="BO5" i="71"/>
  <c r="Y6" i="71"/>
  <c r="AW6" i="71"/>
  <c r="BU6" i="71"/>
  <c r="AE7" i="71"/>
  <c r="BC7" i="71"/>
  <c r="AK8" i="71"/>
  <c r="BI8" i="71"/>
  <c r="S9" i="71"/>
  <c r="AQ9" i="71"/>
  <c r="BO9" i="71"/>
  <c r="Y10" i="71"/>
  <c r="AW10" i="71"/>
  <c r="BU10" i="71"/>
  <c r="AE11" i="71"/>
  <c r="BC11" i="71"/>
  <c r="AK12" i="71"/>
  <c r="BI12" i="71"/>
  <c r="S13" i="71"/>
  <c r="AQ13" i="71"/>
  <c r="BO13" i="71"/>
  <c r="Y14" i="71"/>
  <c r="AW14" i="71"/>
  <c r="BU14" i="71"/>
  <c r="AL4" i="71"/>
  <c r="BJ4" i="71"/>
  <c r="T5" i="71"/>
  <c r="AR5" i="71"/>
  <c r="BP5" i="71"/>
  <c r="Z6" i="71"/>
  <c r="AX6" i="71"/>
  <c r="BV6" i="71"/>
  <c r="AF7" i="71"/>
  <c r="BD7" i="71"/>
  <c r="AL8" i="71"/>
  <c r="BJ8" i="71"/>
  <c r="T9" i="71"/>
  <c r="AR9" i="71"/>
  <c r="BP9" i="71"/>
  <c r="Z10" i="71"/>
  <c r="AX10" i="71"/>
  <c r="BV10" i="71"/>
  <c r="AF11" i="71"/>
  <c r="BD11" i="71"/>
  <c r="AL12" i="71"/>
  <c r="BJ12" i="71"/>
  <c r="T13" i="71"/>
  <c r="AR13" i="71"/>
  <c r="BP13" i="71"/>
  <c r="Z14" i="71"/>
  <c r="AX14" i="71"/>
  <c r="BV14" i="71"/>
  <c r="AM4" i="71"/>
  <c r="U5" i="71"/>
  <c r="AS5" i="71"/>
  <c r="AA6" i="71"/>
  <c r="AY6" i="71"/>
  <c r="AG7" i="71"/>
  <c r="AM8" i="71"/>
  <c r="U9" i="71"/>
  <c r="AS9" i="71"/>
  <c r="AA10" i="71"/>
  <c r="AY10" i="71"/>
  <c r="AG11" i="71"/>
  <c r="AM12" i="71"/>
  <c r="U13" i="71"/>
  <c r="AS13" i="71"/>
  <c r="AA14" i="71"/>
  <c r="AY14" i="71"/>
  <c r="AG15" i="71"/>
  <c r="K47" i="71"/>
  <c r="J72" i="71" s="1"/>
  <c r="K46" i="71"/>
  <c r="J71" i="71" s="1"/>
  <c r="K44" i="71"/>
  <c r="J69" i="71" s="1"/>
  <c r="K45" i="71"/>
  <c r="J70" i="71" s="1"/>
  <c r="K37" i="69"/>
  <c r="K36" i="69"/>
  <c r="J55" i="69" s="1"/>
  <c r="AD4" i="69"/>
  <c r="BB4" i="69"/>
  <c r="BZ4" i="69"/>
  <c r="X15" i="69"/>
  <c r="AV15" i="69"/>
  <c r="BT15" i="69"/>
  <c r="AD16" i="69"/>
  <c r="BB16" i="69"/>
  <c r="BZ16" i="69"/>
  <c r="AE4" i="69"/>
  <c r="BC4" i="69"/>
  <c r="Y15" i="69"/>
  <c r="AW15" i="69"/>
  <c r="BU15" i="69"/>
  <c r="AE16" i="69"/>
  <c r="BC16" i="69"/>
  <c r="AF4" i="69"/>
  <c r="BD4" i="69"/>
  <c r="AL5" i="69"/>
  <c r="BJ5" i="69"/>
  <c r="T6" i="69"/>
  <c r="AR6" i="69"/>
  <c r="BP6" i="69"/>
  <c r="Z7" i="69"/>
  <c r="AX7" i="69"/>
  <c r="BV7" i="69"/>
  <c r="AF8" i="69"/>
  <c r="BD8" i="69"/>
  <c r="T10" i="69"/>
  <c r="AR10" i="69"/>
  <c r="BP10" i="69"/>
  <c r="Z11" i="69"/>
  <c r="AX11" i="69"/>
  <c r="BV11" i="69"/>
  <c r="AF12" i="69"/>
  <c r="BD12" i="69"/>
  <c r="AL13" i="69"/>
  <c r="BJ13" i="69"/>
  <c r="T14" i="69"/>
  <c r="AR14" i="69"/>
  <c r="BP14" i="69"/>
  <c r="Z15" i="69"/>
  <c r="AX15" i="69"/>
  <c r="BV15" i="69"/>
  <c r="AF16" i="69"/>
  <c r="BD16" i="69"/>
  <c r="AL17" i="69"/>
  <c r="BJ17" i="69"/>
  <c r="AG4" i="69"/>
  <c r="BE4" i="69"/>
  <c r="AA15" i="69"/>
  <c r="AY15" i="69"/>
  <c r="BW15" i="69"/>
  <c r="AG16" i="69"/>
  <c r="BE16" i="69"/>
  <c r="AH4" i="69"/>
  <c r="BF4" i="69"/>
  <c r="AB15" i="69"/>
  <c r="AZ15" i="69"/>
  <c r="BX15" i="69"/>
  <c r="AH16" i="69"/>
  <c r="BF16" i="69"/>
  <c r="AI4" i="69"/>
  <c r="BG4" i="69"/>
  <c r="AC15" i="69"/>
  <c r="BA15" i="69"/>
  <c r="BY15" i="69"/>
  <c r="AD15" i="69"/>
  <c r="BB15" i="69"/>
  <c r="BZ15" i="69"/>
  <c r="AK4" i="69"/>
  <c r="BI4" i="69"/>
  <c r="S5" i="69"/>
  <c r="AQ5" i="69"/>
  <c r="BO5" i="69"/>
  <c r="Y6" i="69"/>
  <c r="AW6" i="69"/>
  <c r="BU6" i="69"/>
  <c r="AE7" i="69"/>
  <c r="BC7" i="69"/>
  <c r="AK8" i="69"/>
  <c r="BI8" i="69"/>
  <c r="Y10" i="69"/>
  <c r="AW10" i="69"/>
  <c r="BU10" i="69"/>
  <c r="AE11" i="69"/>
  <c r="BC11" i="69"/>
  <c r="AK12" i="69"/>
  <c r="BI12" i="69"/>
  <c r="S13" i="69"/>
  <c r="AQ13" i="69"/>
  <c r="BO13" i="69"/>
  <c r="Y14" i="69"/>
  <c r="AW14" i="69"/>
  <c r="BU14" i="69"/>
  <c r="AE15" i="69"/>
  <c r="BC15" i="69"/>
  <c r="AK16" i="69"/>
  <c r="BI16" i="69"/>
  <c r="S17" i="69"/>
  <c r="AQ17" i="69"/>
  <c r="BO17" i="69"/>
  <c r="AL4" i="69"/>
  <c r="BJ4" i="69"/>
  <c r="AF15" i="69"/>
  <c r="BD15" i="69"/>
  <c r="AL16" i="69"/>
  <c r="BJ16" i="69"/>
  <c r="AM4" i="69"/>
  <c r="BK4" i="69"/>
  <c r="U5" i="69"/>
  <c r="AS5" i="69"/>
  <c r="BQ5" i="69"/>
  <c r="AA6" i="69"/>
  <c r="AY6" i="69"/>
  <c r="BW6" i="69"/>
  <c r="AG7" i="69"/>
  <c r="BE7" i="69"/>
  <c r="AM8" i="69"/>
  <c r="BK8" i="69"/>
  <c r="AA10" i="69"/>
  <c r="AY10" i="69"/>
  <c r="BW10" i="69"/>
  <c r="AG11" i="69"/>
  <c r="BE11" i="69"/>
  <c r="AM12" i="69"/>
  <c r="BK12" i="69"/>
  <c r="U13" i="69"/>
  <c r="AS13" i="69"/>
  <c r="BQ13" i="69"/>
  <c r="AA14" i="69"/>
  <c r="AY14" i="69"/>
  <c r="BW14" i="69"/>
  <c r="AG15" i="69"/>
  <c r="BE15" i="69"/>
  <c r="AM16" i="69"/>
  <c r="BK16" i="69"/>
  <c r="U17" i="69"/>
  <c r="AS17" i="69"/>
  <c r="BQ17" i="69"/>
  <c r="P4" i="69"/>
  <c r="AN4" i="69"/>
  <c r="BL4" i="69"/>
  <c r="AH15" i="69"/>
  <c r="BF15" i="69"/>
  <c r="Q4" i="69"/>
  <c r="AO4" i="69"/>
  <c r="BM4" i="69"/>
  <c r="W5" i="69"/>
  <c r="AU5" i="69"/>
  <c r="BS5" i="69"/>
  <c r="Q12" i="69"/>
  <c r="AO12" i="69"/>
  <c r="BM12" i="69"/>
  <c r="AC14" i="69"/>
  <c r="BA14" i="69"/>
  <c r="BY14" i="69"/>
  <c r="AI15" i="69"/>
  <c r="BG15" i="69"/>
  <c r="Q16" i="69"/>
  <c r="AO16" i="69"/>
  <c r="BM16" i="69"/>
  <c r="R4" i="69"/>
  <c r="AP4" i="69"/>
  <c r="BN4" i="69"/>
  <c r="AJ15" i="69"/>
  <c r="BH15" i="69"/>
  <c r="S4" i="69"/>
  <c r="AQ4" i="69"/>
  <c r="BO4" i="69"/>
  <c r="AK15" i="69"/>
  <c r="BI15" i="69"/>
  <c r="S16" i="69"/>
  <c r="AQ16" i="69"/>
  <c r="BO16" i="69"/>
  <c r="T4" i="69"/>
  <c r="AR4" i="69"/>
  <c r="BP4" i="69"/>
  <c r="AL15" i="69"/>
  <c r="BJ15" i="69"/>
  <c r="T16" i="69"/>
  <c r="AR16" i="69"/>
  <c r="BP16" i="69"/>
  <c r="U4" i="69"/>
  <c r="AS4" i="69"/>
  <c r="BQ4" i="69"/>
  <c r="AA5" i="69"/>
  <c r="AY5" i="69"/>
  <c r="BW5" i="69"/>
  <c r="U12" i="69"/>
  <c r="AS12" i="69"/>
  <c r="BQ12" i="69"/>
  <c r="AG14" i="69"/>
  <c r="BE14" i="69"/>
  <c r="AM15" i="69"/>
  <c r="BK15" i="69"/>
  <c r="U16" i="69"/>
  <c r="AS16" i="69"/>
  <c r="BQ16" i="69"/>
  <c r="AA17" i="69"/>
  <c r="AY17" i="69"/>
  <c r="BW17" i="69"/>
  <c r="V4" i="69"/>
  <c r="AT4" i="69"/>
  <c r="BR4" i="69"/>
  <c r="AH14" i="69"/>
  <c r="BF14" i="69"/>
  <c r="P15" i="69"/>
  <c r="AN15" i="69"/>
  <c r="BL15" i="69"/>
  <c r="V16" i="69"/>
  <c r="AT16" i="69"/>
  <c r="BR16" i="69"/>
  <c r="W4" i="69"/>
  <c r="AU4" i="69"/>
  <c r="BS4" i="69"/>
  <c r="AC5" i="69"/>
  <c r="BA5" i="69"/>
  <c r="BY5" i="69"/>
  <c r="W12" i="69"/>
  <c r="AU12" i="69"/>
  <c r="BS12" i="69"/>
  <c r="AI14" i="69"/>
  <c r="BG14" i="69"/>
  <c r="Q15" i="69"/>
  <c r="AO15" i="69"/>
  <c r="BM15" i="69"/>
  <c r="W16" i="69"/>
  <c r="AU16" i="69"/>
  <c r="BS16" i="69"/>
  <c r="AC17" i="69"/>
  <c r="BA17" i="69"/>
  <c r="BY17" i="69"/>
  <c r="X4" i="69"/>
  <c r="AV4" i="69"/>
  <c r="BT4" i="69"/>
  <c r="AD5" i="69"/>
  <c r="BB5" i="69"/>
  <c r="BZ5" i="69"/>
  <c r="R11" i="69"/>
  <c r="AP11" i="69"/>
  <c r="BN11" i="69"/>
  <c r="X12" i="69"/>
  <c r="AV12" i="69"/>
  <c r="BT12" i="69"/>
  <c r="AD13" i="69"/>
  <c r="BB13" i="69"/>
  <c r="BZ13" i="69"/>
  <c r="AJ14" i="69"/>
  <c r="BH14" i="69"/>
  <c r="R15" i="69"/>
  <c r="AP15" i="69"/>
  <c r="BN15" i="69"/>
  <c r="X16" i="69"/>
  <c r="AV16" i="69"/>
  <c r="BT16" i="69"/>
  <c r="AD17" i="69"/>
  <c r="BB17" i="69"/>
  <c r="BZ17" i="69"/>
  <c r="Y4" i="69"/>
  <c r="AW4" i="69"/>
  <c r="BU4" i="69"/>
  <c r="AE5" i="69"/>
  <c r="BC5" i="69"/>
  <c r="AK6" i="69"/>
  <c r="BI6" i="69"/>
  <c r="S7" i="69"/>
  <c r="AQ7" i="69"/>
  <c r="Y8" i="69"/>
  <c r="AW8" i="69"/>
  <c r="BU8" i="69"/>
  <c r="AK10" i="69"/>
  <c r="BI10" i="69"/>
  <c r="S11" i="69"/>
  <c r="AQ11" i="69"/>
  <c r="BO11" i="69"/>
  <c r="Y12" i="69"/>
  <c r="AW12" i="69"/>
  <c r="BU12" i="69"/>
  <c r="AE13" i="69"/>
  <c r="BC13" i="69"/>
  <c r="AK14" i="69"/>
  <c r="BI14" i="69"/>
  <c r="S15" i="69"/>
  <c r="AQ15" i="69"/>
  <c r="BO15" i="69"/>
  <c r="Y16" i="69"/>
  <c r="AW16" i="69"/>
  <c r="BU16" i="69"/>
  <c r="AE17" i="69"/>
  <c r="BC17" i="69"/>
  <c r="Z4" i="69"/>
  <c r="AX4" i="69"/>
  <c r="BV4" i="69"/>
  <c r="AF5" i="69"/>
  <c r="BD5" i="69"/>
  <c r="AL10" i="69"/>
  <c r="BJ10" i="69"/>
  <c r="T11" i="69"/>
  <c r="AR11" i="69"/>
  <c r="BP11" i="69"/>
  <c r="Z12" i="69"/>
  <c r="AX12" i="69"/>
  <c r="BV12" i="69"/>
  <c r="AF13" i="69"/>
  <c r="BD13" i="69"/>
  <c r="AL14" i="69"/>
  <c r="BJ14" i="69"/>
  <c r="T15" i="69"/>
  <c r="AR15" i="69"/>
  <c r="BP15" i="69"/>
  <c r="Z16" i="69"/>
  <c r="AX16" i="69"/>
  <c r="BV16" i="69"/>
  <c r="AF17" i="69"/>
  <c r="BD17" i="69"/>
  <c r="AA4" i="69"/>
  <c r="AY4" i="69"/>
  <c r="BW4" i="69"/>
  <c r="AG5" i="69"/>
  <c r="BE5" i="69"/>
  <c r="AM6" i="69"/>
  <c r="AA8" i="69"/>
  <c r="AY8" i="69"/>
  <c r="AM10" i="69"/>
  <c r="BK10" i="69"/>
  <c r="U11" i="69"/>
  <c r="AS11" i="69"/>
  <c r="BQ11" i="69"/>
  <c r="AA12" i="69"/>
  <c r="AY12" i="69"/>
  <c r="BW12" i="69"/>
  <c r="AG13" i="69"/>
  <c r="BE13" i="69"/>
  <c r="AM14" i="69"/>
  <c r="BK14" i="69"/>
  <c r="U15" i="69"/>
  <c r="AS15" i="69"/>
  <c r="BQ15" i="69"/>
  <c r="AA16" i="69"/>
  <c r="AY16" i="69"/>
  <c r="BW16" i="69"/>
  <c r="AG17" i="69"/>
  <c r="BE17" i="69"/>
  <c r="AB4" i="69"/>
  <c r="AZ4" i="69"/>
  <c r="BX4" i="69"/>
  <c r="AH5" i="69"/>
  <c r="P10" i="69"/>
  <c r="AN10" i="69"/>
  <c r="V11" i="69"/>
  <c r="AT11" i="69"/>
  <c r="AB12" i="69"/>
  <c r="AZ12" i="69"/>
  <c r="BX12" i="69"/>
  <c r="AH13" i="69"/>
  <c r="P14" i="69"/>
  <c r="AN14" i="69"/>
  <c r="BL14" i="69"/>
  <c r="V15" i="69"/>
  <c r="AT15" i="69"/>
  <c r="BR15" i="69"/>
  <c r="AB16" i="69"/>
  <c r="AZ16" i="69"/>
  <c r="BX16" i="69"/>
  <c r="AH17" i="69"/>
  <c r="AC4" i="69"/>
  <c r="BA4" i="69"/>
  <c r="AC12" i="69"/>
  <c r="BA12" i="69"/>
  <c r="Q14" i="69"/>
  <c r="AO14" i="69"/>
  <c r="W15" i="69"/>
  <c r="AU15" i="69"/>
  <c r="AC16" i="69"/>
  <c r="BA16" i="69"/>
  <c r="K34" i="69"/>
  <c r="J53" i="69" s="1"/>
  <c r="K31" i="69"/>
  <c r="J50" i="69" s="1"/>
  <c r="K35" i="69"/>
  <c r="J54" i="69" s="1"/>
  <c r="K33" i="69"/>
  <c r="J52" i="69" s="1"/>
  <c r="K32" i="69"/>
  <c r="J51" i="69" s="1"/>
  <c r="K30" i="69"/>
  <c r="J49" i="69" s="1"/>
  <c r="K26" i="59" a="1"/>
  <c r="K26" i="59" s="1"/>
  <c r="K28" i="59" a="1"/>
  <c r="K28" i="59" s="1"/>
  <c r="K25" i="59" a="1"/>
  <c r="K25" i="59" s="1"/>
  <c r="K24" i="59" a="1"/>
  <c r="K24" i="59" s="1"/>
  <c r="K27" i="59" a="1"/>
  <c r="K27" i="59" s="1"/>
  <c r="X13" i="63"/>
  <c r="AL13" i="63"/>
  <c r="BJ13" i="63"/>
  <c r="K29" i="59" a="1"/>
  <c r="K29" i="59" s="1"/>
  <c r="BS13" i="63"/>
  <c r="AU13" i="63"/>
  <c r="W13" i="63"/>
  <c r="AT13" i="63"/>
  <c r="BQ13" i="63"/>
  <c r="U13" i="63"/>
  <c r="AO13" i="63"/>
  <c r="BR13" i="63"/>
  <c r="AS13" i="63"/>
  <c r="Q13" i="63"/>
  <c r="BM13" i="63"/>
  <c r="S16" i="67"/>
  <c r="AQ16" i="67"/>
  <c r="BO16" i="67"/>
  <c r="Z17" i="67"/>
  <c r="AX17" i="67"/>
  <c r="BV17" i="67"/>
  <c r="T16" i="67"/>
  <c r="AR16" i="67"/>
  <c r="BP16" i="67"/>
  <c r="AA17" i="67"/>
  <c r="AY17" i="67"/>
  <c r="BW17" i="67"/>
  <c r="AL15" i="67"/>
  <c r="BJ15" i="67"/>
  <c r="U16" i="67"/>
  <c r="AS16" i="67"/>
  <c r="BQ16" i="67"/>
  <c r="AB17" i="67"/>
  <c r="AZ17" i="67"/>
  <c r="BX17" i="67"/>
  <c r="AM15" i="67"/>
  <c r="BK15" i="67"/>
  <c r="V16" i="67"/>
  <c r="AT16" i="67"/>
  <c r="BR16" i="67"/>
  <c r="AC17" i="67"/>
  <c r="BA17" i="67"/>
  <c r="BY17" i="67"/>
  <c r="P15" i="67"/>
  <c r="AN15" i="67"/>
  <c r="BL15" i="67"/>
  <c r="W16" i="67"/>
  <c r="AU16" i="67"/>
  <c r="BS16" i="67"/>
  <c r="AD17" i="67"/>
  <c r="BB17" i="67"/>
  <c r="BZ17" i="67"/>
  <c r="X16" i="67"/>
  <c r="AV16" i="67"/>
  <c r="BT16" i="67"/>
  <c r="AE17" i="67"/>
  <c r="BC17" i="67"/>
  <c r="R15" i="67"/>
  <c r="AP15" i="67"/>
  <c r="BN15" i="67"/>
  <c r="Y16" i="67"/>
  <c r="AW16" i="67"/>
  <c r="BU16" i="67"/>
  <c r="AF17" i="67"/>
  <c r="BD17" i="67"/>
  <c r="S15" i="67"/>
  <c r="AQ15" i="67"/>
  <c r="BO15" i="67"/>
  <c r="Z16" i="67"/>
  <c r="AX16" i="67"/>
  <c r="BV16" i="67"/>
  <c r="AG17" i="67"/>
  <c r="BE17" i="67"/>
  <c r="AA16" i="67"/>
  <c r="AY16" i="67"/>
  <c r="BW16" i="67"/>
  <c r="U15" i="67"/>
  <c r="AS15" i="67"/>
  <c r="BQ15" i="67"/>
  <c r="AB16" i="67"/>
  <c r="AZ16" i="67"/>
  <c r="BX16" i="67"/>
  <c r="AI17" i="67"/>
  <c r="BG17" i="67"/>
  <c r="AE6" i="67"/>
  <c r="BC6" i="67"/>
  <c r="AI10" i="67"/>
  <c r="BG10" i="67"/>
  <c r="R11" i="67"/>
  <c r="AP11" i="67"/>
  <c r="BN11" i="67"/>
  <c r="AF13" i="67"/>
  <c r="BD13" i="67"/>
  <c r="AM14" i="67"/>
  <c r="BK14" i="67"/>
  <c r="V15" i="67"/>
  <c r="AT15" i="67"/>
  <c r="BR15" i="67"/>
  <c r="AC16" i="67"/>
  <c r="BA16" i="67"/>
  <c r="BY16" i="67"/>
  <c r="AJ17" i="67"/>
  <c r="BH17" i="67"/>
  <c r="AD16" i="67"/>
  <c r="BB16" i="67"/>
  <c r="BZ16" i="67"/>
  <c r="AE16" i="67"/>
  <c r="BC16" i="67"/>
  <c r="AL17" i="67"/>
  <c r="BJ17" i="67"/>
  <c r="Z15" i="67"/>
  <c r="AX15" i="67"/>
  <c r="BV15" i="67"/>
  <c r="AG16" i="67"/>
  <c r="BE16" i="67"/>
  <c r="P17" i="67"/>
  <c r="AN17" i="67"/>
  <c r="BL17" i="67"/>
  <c r="Y15" i="67"/>
  <c r="AW15" i="67"/>
  <c r="BU15" i="67"/>
  <c r="AF16" i="67"/>
  <c r="BD16" i="67"/>
  <c r="AM17" i="67"/>
  <c r="BK17" i="67"/>
  <c r="T14" i="67"/>
  <c r="AR14" i="67"/>
  <c r="BP14" i="67"/>
  <c r="AA15" i="67"/>
  <c r="AY15" i="67"/>
  <c r="BW15" i="67"/>
  <c r="AH16" i="67"/>
  <c r="BF16" i="67"/>
  <c r="Q17" i="67"/>
  <c r="AO17" i="67"/>
  <c r="BM17" i="67"/>
  <c r="W4" i="67"/>
  <c r="AU4" i="67"/>
  <c r="BS4" i="67"/>
  <c r="AK6" i="67"/>
  <c r="BI6" i="67"/>
  <c r="T7" i="67"/>
  <c r="AR7" i="67"/>
  <c r="BP7" i="67"/>
  <c r="Q10" i="67"/>
  <c r="AO10" i="67"/>
  <c r="BM10" i="67"/>
  <c r="X11" i="67"/>
  <c r="AV11" i="67"/>
  <c r="BT11" i="67"/>
  <c r="AL13" i="67"/>
  <c r="BJ13" i="67"/>
  <c r="U14" i="67"/>
  <c r="AS14" i="67"/>
  <c r="BQ14" i="67"/>
  <c r="AB15" i="67"/>
  <c r="AZ15" i="67"/>
  <c r="BX15" i="67"/>
  <c r="AI16" i="67"/>
  <c r="BG16" i="67"/>
  <c r="R17" i="67"/>
  <c r="AP17" i="67"/>
  <c r="BN17" i="67"/>
  <c r="AM13" i="67"/>
  <c r="BK13" i="67"/>
  <c r="V14" i="67"/>
  <c r="AT14" i="67"/>
  <c r="BR14" i="67"/>
  <c r="AC15" i="67"/>
  <c r="BA15" i="67"/>
  <c r="BY15" i="67"/>
  <c r="AJ16" i="67"/>
  <c r="BH16" i="67"/>
  <c r="S17" i="67"/>
  <c r="AQ17" i="67"/>
  <c r="BO17" i="67"/>
  <c r="Z11" i="67"/>
  <c r="AX11" i="67"/>
  <c r="BV11" i="67"/>
  <c r="P13" i="67"/>
  <c r="AN13" i="67"/>
  <c r="BL13" i="67"/>
  <c r="W14" i="67"/>
  <c r="AU14" i="67"/>
  <c r="BS14" i="67"/>
  <c r="AD15" i="67"/>
  <c r="BB15" i="67"/>
  <c r="BZ15" i="67"/>
  <c r="AK16" i="67"/>
  <c r="BI16" i="67"/>
  <c r="T17" i="67"/>
  <c r="AR17" i="67"/>
  <c r="BP17" i="67"/>
  <c r="Z4" i="67"/>
  <c r="AX4" i="67"/>
  <c r="BV4" i="67"/>
  <c r="P6" i="67"/>
  <c r="AN6" i="67"/>
  <c r="BL6" i="67"/>
  <c r="W7" i="67"/>
  <c r="AU7" i="67"/>
  <c r="BS7" i="67"/>
  <c r="AD8" i="67"/>
  <c r="BB8" i="67"/>
  <c r="BZ8" i="67"/>
  <c r="T10" i="67"/>
  <c r="AR10" i="67"/>
  <c r="BP10" i="67"/>
  <c r="AA11" i="67"/>
  <c r="AY11" i="67"/>
  <c r="BW11" i="67"/>
  <c r="AH12" i="67"/>
  <c r="BF12" i="67"/>
  <c r="Q13" i="67"/>
  <c r="AO13" i="67"/>
  <c r="BM13" i="67"/>
  <c r="X14" i="67"/>
  <c r="AV14" i="67"/>
  <c r="BT14" i="67"/>
  <c r="AE15" i="67"/>
  <c r="BC15" i="67"/>
  <c r="AL16" i="67"/>
  <c r="BJ16" i="67"/>
  <c r="U17" i="67"/>
  <c r="AS17" i="67"/>
  <c r="BQ17" i="67"/>
  <c r="AA4" i="67"/>
  <c r="AY4" i="67"/>
  <c r="BW4" i="67"/>
  <c r="Q6" i="67"/>
  <c r="AO6" i="67"/>
  <c r="BM6" i="67"/>
  <c r="X7" i="67"/>
  <c r="AV7" i="67"/>
  <c r="BT7" i="67"/>
  <c r="U10" i="67"/>
  <c r="AS10" i="67"/>
  <c r="BQ10" i="67"/>
  <c r="AB11" i="67"/>
  <c r="AZ11" i="67"/>
  <c r="BX11" i="67"/>
  <c r="R13" i="67"/>
  <c r="AP13" i="67"/>
  <c r="BN13" i="67"/>
  <c r="Y14" i="67"/>
  <c r="AW14" i="67"/>
  <c r="BU14" i="67"/>
  <c r="AF15" i="67"/>
  <c r="BD15" i="67"/>
  <c r="AM16" i="67"/>
  <c r="BK16" i="67"/>
  <c r="V17" i="67"/>
  <c r="AT17" i="67"/>
  <c r="BR17" i="67"/>
  <c r="R6" i="67"/>
  <c r="AP6" i="67"/>
  <c r="BN6" i="67"/>
  <c r="V10" i="67"/>
  <c r="AT10" i="67"/>
  <c r="BR10" i="67"/>
  <c r="AC11" i="67"/>
  <c r="BA11" i="67"/>
  <c r="BY11" i="67"/>
  <c r="S13" i="67"/>
  <c r="AQ13" i="67"/>
  <c r="BO13" i="67"/>
  <c r="Z14" i="67"/>
  <c r="AX14" i="67"/>
  <c r="BV14" i="67"/>
  <c r="AG15" i="67"/>
  <c r="BE15" i="67"/>
  <c r="P16" i="67"/>
  <c r="AN16" i="67"/>
  <c r="BL16" i="67"/>
  <c r="W17" i="67"/>
  <c r="AU17" i="67"/>
  <c r="BS17" i="67"/>
  <c r="W10" i="67"/>
  <c r="AU10" i="67"/>
  <c r="BS10" i="67"/>
  <c r="AD11" i="67"/>
  <c r="BB11" i="67"/>
  <c r="BZ11" i="67"/>
  <c r="T13" i="67"/>
  <c r="AR13" i="67"/>
  <c r="BP13" i="67"/>
  <c r="AA14" i="67"/>
  <c r="AY14" i="67"/>
  <c r="BW14" i="67"/>
  <c r="AH15" i="67"/>
  <c r="BF15" i="67"/>
  <c r="Q16" i="67"/>
  <c r="AO16" i="67"/>
  <c r="BM16" i="67"/>
  <c r="X17" i="67"/>
  <c r="AV17" i="67"/>
  <c r="BT17" i="67"/>
  <c r="AD4" i="67"/>
  <c r="BB4" i="67"/>
  <c r="T6" i="67"/>
  <c r="AR6" i="67"/>
  <c r="AA7" i="67"/>
  <c r="AY7" i="67"/>
  <c r="AH8" i="67"/>
  <c r="X10" i="67"/>
  <c r="AV10" i="67"/>
  <c r="AE11" i="67"/>
  <c r="AL12" i="67"/>
  <c r="U13" i="67"/>
  <c r="AS13" i="67"/>
  <c r="AB14" i="67"/>
  <c r="AZ14" i="67"/>
  <c r="AI15" i="67"/>
  <c r="R16" i="67"/>
  <c r="AP16" i="67"/>
  <c r="Y17" i="67"/>
  <c r="AW17" i="67"/>
  <c r="K30" i="67"/>
  <c r="J49" i="67" s="1"/>
  <c r="K32" i="67"/>
  <c r="J51" i="67" s="1"/>
  <c r="K34" i="67"/>
  <c r="J53" i="67" s="1"/>
  <c r="K35" i="67"/>
  <c r="K33" i="67"/>
  <c r="J52" i="67" s="1"/>
  <c r="K31" i="67"/>
  <c r="J50" i="67" s="1"/>
  <c r="K32" i="65"/>
  <c r="J53" i="65" s="1"/>
  <c r="K34" i="65"/>
  <c r="J55" i="65" s="1"/>
  <c r="K33" i="65"/>
  <c r="J54" i="65" s="1"/>
  <c r="K35" i="65"/>
  <c r="J56" i="65" s="1"/>
  <c r="K36" i="65"/>
  <c r="J57" i="65" s="1"/>
  <c r="K37" i="65"/>
  <c r="J58" i="65" s="1"/>
  <c r="K38" i="65"/>
  <c r="J59" i="65" s="1"/>
  <c r="AK13" i="63"/>
  <c r="BI13" i="63"/>
  <c r="P13" i="63"/>
  <c r="BD13" i="63"/>
  <c r="AF13" i="63"/>
  <c r="AM13" i="63"/>
  <c r="BK13" i="63"/>
  <c r="AN13" i="63"/>
  <c r="BL13" i="63"/>
  <c r="BY13" i="63"/>
  <c r="BA13" i="63"/>
  <c r="AC13" i="63"/>
  <c r="BG13" i="63"/>
  <c r="AI13" i="63"/>
  <c r="R13" i="63"/>
  <c r="AP13" i="63"/>
  <c r="BN13" i="63"/>
  <c r="BF13" i="63"/>
  <c r="AH13" i="63"/>
  <c r="S13" i="63"/>
  <c r="AQ13" i="63"/>
  <c r="BO13" i="63"/>
  <c r="BE13" i="63"/>
  <c r="AG13" i="63"/>
  <c r="T13" i="63"/>
  <c r="AR13" i="63"/>
  <c r="BP13" i="63"/>
  <c r="BC13" i="63"/>
  <c r="AE13" i="63"/>
  <c r="V13" i="63"/>
  <c r="BW13" i="63"/>
  <c r="AY13" i="63"/>
  <c r="AA13" i="63"/>
  <c r="Z13" i="63"/>
  <c r="AX13" i="63"/>
  <c r="BU13" i="63"/>
  <c r="AW13" i="63"/>
  <c r="Y13" i="63"/>
  <c r="AB13" i="63"/>
  <c r="AZ13" i="63"/>
  <c r="BX13" i="63"/>
  <c r="BT13" i="63"/>
  <c r="AV13" i="63"/>
  <c r="AD13" i="63"/>
  <c r="BB13" i="63"/>
  <c r="BZ13" i="63"/>
  <c r="BV13" i="63"/>
  <c r="AJ13" i="63"/>
  <c r="BH13" i="63"/>
  <c r="AG4" i="65"/>
  <c r="BE4" i="65"/>
  <c r="AH4" i="65"/>
  <c r="BF4" i="65"/>
  <c r="AI4" i="65"/>
  <c r="BG4" i="65"/>
  <c r="AJ4" i="65"/>
  <c r="BH4" i="65"/>
  <c r="AL4" i="65"/>
  <c r="BJ4" i="65"/>
  <c r="AM4" i="65"/>
  <c r="BK4" i="65"/>
  <c r="P4" i="65"/>
  <c r="AN4" i="65"/>
  <c r="BL4" i="65"/>
  <c r="Q4" i="65"/>
  <c r="AO4" i="65"/>
  <c r="BM4" i="65"/>
  <c r="R4" i="65"/>
  <c r="AP4" i="65"/>
  <c r="BN4" i="65"/>
  <c r="S4" i="65"/>
  <c r="AQ4" i="65"/>
  <c r="BO4" i="65"/>
  <c r="T4" i="65"/>
  <c r="AR4" i="65"/>
  <c r="BP4" i="65"/>
  <c r="U4" i="65"/>
  <c r="AS4" i="65"/>
  <c r="BQ4" i="65"/>
  <c r="V4" i="65"/>
  <c r="AT4" i="65"/>
  <c r="BR4" i="65"/>
  <c r="W4" i="65"/>
  <c r="AU4" i="65"/>
  <c r="BS4" i="65"/>
  <c r="X4" i="65"/>
  <c r="AV4" i="65"/>
  <c r="BT4" i="65"/>
  <c r="Y4" i="65"/>
  <c r="AW4" i="65"/>
  <c r="BU4" i="65"/>
  <c r="Z4" i="65"/>
  <c r="AX4" i="65"/>
  <c r="BV4" i="65"/>
  <c r="AA4" i="65"/>
  <c r="AY4" i="65"/>
  <c r="BW4" i="65"/>
  <c r="AB4" i="65"/>
  <c r="AZ4" i="65"/>
  <c r="AB4" i="63"/>
  <c r="AZ4" i="63"/>
  <c r="BX4" i="63"/>
  <c r="AH5" i="63"/>
  <c r="BF5" i="63"/>
  <c r="P6" i="63"/>
  <c r="AN6" i="63"/>
  <c r="BL6" i="63"/>
  <c r="V7" i="63"/>
  <c r="AT7" i="63"/>
  <c r="BR7" i="63"/>
  <c r="AB8" i="63"/>
  <c r="AZ8" i="63"/>
  <c r="BX8" i="63"/>
  <c r="AD4" i="63"/>
  <c r="BB4" i="63"/>
  <c r="BZ4" i="63"/>
  <c r="AJ5" i="63"/>
  <c r="BH5" i="63"/>
  <c r="R6" i="63"/>
  <c r="AP6" i="63"/>
  <c r="BN6" i="63"/>
  <c r="X7" i="63"/>
  <c r="AV7" i="63"/>
  <c r="BT7" i="63"/>
  <c r="AD8" i="63"/>
  <c r="BB8" i="63"/>
  <c r="BZ8" i="63"/>
  <c r="AF4" i="63"/>
  <c r="BD4" i="63"/>
  <c r="AL5" i="63"/>
  <c r="BJ5" i="63"/>
  <c r="T6" i="63"/>
  <c r="AR6" i="63"/>
  <c r="BP6" i="63"/>
  <c r="Z7" i="63"/>
  <c r="AX7" i="63"/>
  <c r="BV7" i="63"/>
  <c r="AF8" i="63"/>
  <c r="BD8" i="63"/>
  <c r="AG4" i="63"/>
  <c r="BE4" i="63"/>
  <c r="AM5" i="63"/>
  <c r="BK5" i="63"/>
  <c r="U6" i="63"/>
  <c r="AS6" i="63"/>
  <c r="BQ6" i="63"/>
  <c r="AA7" i="63"/>
  <c r="AY7" i="63"/>
  <c r="BW7" i="63"/>
  <c r="AG8" i="63"/>
  <c r="BE8" i="63"/>
  <c r="Q5" i="63"/>
  <c r="AO5" i="63"/>
  <c r="BM5" i="63"/>
  <c r="R5" i="63"/>
  <c r="AP5" i="63"/>
  <c r="BN5" i="63"/>
  <c r="S5" i="63"/>
  <c r="AQ5" i="63"/>
  <c r="BO5" i="63"/>
  <c r="Y6" i="63"/>
  <c r="AW6" i="63"/>
  <c r="BU6" i="63"/>
  <c r="AE7" i="63"/>
  <c r="BC7" i="63"/>
  <c r="AK8" i="63"/>
  <c r="BI8" i="63"/>
  <c r="U5" i="63"/>
  <c r="AS5" i="63"/>
  <c r="BQ5" i="63"/>
  <c r="V5" i="63"/>
  <c r="AT5" i="63"/>
  <c r="BR5" i="63"/>
  <c r="AB6" i="63"/>
  <c r="AZ6" i="63"/>
  <c r="BX6" i="63"/>
  <c r="P8" i="63"/>
  <c r="AN8" i="63"/>
  <c r="BL8" i="63"/>
  <c r="W5" i="63"/>
  <c r="AU5" i="63"/>
  <c r="BS5" i="63"/>
  <c r="AC6" i="63"/>
  <c r="BA6" i="63"/>
  <c r="BY6" i="63"/>
  <c r="R4" i="63"/>
  <c r="AP4" i="63"/>
  <c r="BN4" i="63"/>
  <c r="X5" i="63"/>
  <c r="AV5" i="63"/>
  <c r="BT5" i="63"/>
  <c r="AD6" i="63"/>
  <c r="BB6" i="63"/>
  <c r="BZ6" i="63"/>
  <c r="AJ7" i="63"/>
  <c r="BH7" i="63"/>
  <c r="R8" i="63"/>
  <c r="AP8" i="63"/>
  <c r="BN8" i="63"/>
  <c r="S4" i="63"/>
  <c r="AQ4" i="63"/>
  <c r="BO4" i="63"/>
  <c r="Y5" i="63"/>
  <c r="AW5" i="63"/>
  <c r="BU5" i="63"/>
  <c r="AE6" i="63"/>
  <c r="BC6" i="63"/>
  <c r="AK7" i="63"/>
  <c r="BI7" i="63"/>
  <c r="S8" i="63"/>
  <c r="AQ8" i="63"/>
  <c r="BO8" i="63"/>
  <c r="T4" i="63"/>
  <c r="AR4" i="63"/>
  <c r="Z5" i="63"/>
  <c r="AX5" i="63"/>
  <c r="AF6" i="63"/>
  <c r="AL7" i="63"/>
  <c r="T8" i="63"/>
  <c r="AR8" i="63"/>
  <c r="W4" i="61"/>
  <c r="AU4" i="61"/>
  <c r="BS4" i="61"/>
  <c r="AI5" i="61"/>
  <c r="BG5" i="61"/>
  <c r="W7" i="61"/>
  <c r="AU7" i="61"/>
  <c r="BS7" i="61"/>
  <c r="AC8" i="61"/>
  <c r="BA8" i="61"/>
  <c r="BY8" i="61"/>
  <c r="Q10" i="61"/>
  <c r="AO10" i="61"/>
  <c r="BM10" i="61"/>
  <c r="W11" i="61"/>
  <c r="AU11" i="61"/>
  <c r="BS11" i="61"/>
  <c r="AB4" i="61"/>
  <c r="AZ4" i="61"/>
  <c r="BX4" i="61"/>
  <c r="P5" i="61"/>
  <c r="AN5" i="61"/>
  <c r="BL5" i="61"/>
  <c r="AB7" i="61"/>
  <c r="AZ7" i="61"/>
  <c r="BX7" i="61"/>
  <c r="V10" i="61"/>
  <c r="AT10" i="61"/>
  <c r="BR10" i="61"/>
  <c r="AB11" i="61"/>
  <c r="AZ11" i="61"/>
  <c r="BX11" i="61"/>
  <c r="AC4" i="61"/>
  <c r="BA4" i="61"/>
  <c r="BY4" i="61"/>
  <c r="Q5" i="61"/>
  <c r="AO5" i="61"/>
  <c r="BM5" i="61"/>
  <c r="AC7" i="61"/>
  <c r="BA7" i="61"/>
  <c r="BY7" i="61"/>
  <c r="W10" i="61"/>
  <c r="AU10" i="61"/>
  <c r="BS10" i="61"/>
  <c r="AC11" i="61"/>
  <c r="BA11" i="61"/>
  <c r="BY11" i="61"/>
  <c r="AI4" i="61"/>
  <c r="BG4" i="61"/>
  <c r="W5" i="61"/>
  <c r="AU5" i="61"/>
  <c r="BS5" i="61"/>
  <c r="AC6" i="61"/>
  <c r="BA6" i="61"/>
  <c r="AI7" i="61"/>
  <c r="BG7" i="61"/>
  <c r="Q8" i="61"/>
  <c r="AO8" i="61"/>
  <c r="BM8" i="61"/>
  <c r="W9" i="61"/>
  <c r="AU9" i="61"/>
  <c r="AC10" i="61"/>
  <c r="BA10" i="61"/>
  <c r="BY10" i="61"/>
  <c r="AI11" i="61"/>
  <c r="BG11" i="61"/>
  <c r="AJ11" i="61"/>
  <c r="BH11" i="61"/>
  <c r="AL4" i="61"/>
  <c r="BJ4" i="61"/>
  <c r="Z5" i="61"/>
  <c r="AX5" i="61"/>
  <c r="BV5" i="61"/>
  <c r="AL7" i="61"/>
  <c r="BJ7" i="61"/>
  <c r="AL11" i="61"/>
  <c r="BJ11" i="61"/>
  <c r="AM4" i="61"/>
  <c r="BK4" i="61"/>
  <c r="AA5" i="61"/>
  <c r="AY5" i="61"/>
  <c r="BW5" i="61"/>
  <c r="AM7" i="61"/>
  <c r="BK7" i="61"/>
  <c r="U8" i="61"/>
  <c r="AS8" i="61"/>
  <c r="BQ8" i="61"/>
  <c r="AG10" i="61"/>
  <c r="BE10" i="61"/>
  <c r="AM11" i="61"/>
  <c r="BK11" i="61"/>
  <c r="P4" i="61"/>
  <c r="AN4" i="61"/>
  <c r="BL4" i="61"/>
  <c r="AB5" i="61"/>
  <c r="AZ5" i="61"/>
  <c r="BX5" i="61"/>
  <c r="P7" i="61"/>
  <c r="AN7" i="61"/>
  <c r="BL7" i="61"/>
  <c r="AH10" i="61"/>
  <c r="BF10" i="61"/>
  <c r="P11" i="61"/>
  <c r="AN11" i="61"/>
  <c r="BL11" i="61"/>
  <c r="Q4" i="61"/>
  <c r="AO4" i="61"/>
  <c r="BM4" i="61"/>
  <c r="Q11" i="61"/>
  <c r="AO11" i="61"/>
  <c r="BM11" i="61"/>
  <c r="R4" i="61"/>
  <c r="AP4" i="61"/>
  <c r="BN4" i="61"/>
  <c r="AD5" i="61"/>
  <c r="BB5" i="61"/>
  <c r="BZ5" i="61"/>
  <c r="R7" i="61"/>
  <c r="AP7" i="61"/>
  <c r="BN7" i="61"/>
  <c r="X8" i="61"/>
  <c r="AV8" i="61"/>
  <c r="BT8" i="61"/>
  <c r="AJ10" i="61"/>
  <c r="BH10" i="61"/>
  <c r="R11" i="61"/>
  <c r="AP11" i="61"/>
  <c r="BN11" i="61"/>
  <c r="S4" i="61"/>
  <c r="AQ4" i="61"/>
  <c r="BO4" i="61"/>
  <c r="S7" i="61"/>
  <c r="AQ7" i="61"/>
  <c r="BO7" i="61"/>
  <c r="S11" i="61"/>
  <c r="AQ11" i="61"/>
  <c r="BO11" i="61"/>
  <c r="T4" i="61"/>
  <c r="AR4" i="61"/>
  <c r="AF5" i="61"/>
  <c r="T7" i="61"/>
  <c r="AR7" i="61"/>
  <c r="Z8" i="61"/>
  <c r="AX8" i="61"/>
  <c r="AL10" i="61"/>
  <c r="T11" i="61"/>
  <c r="AR11" i="61"/>
  <c r="AH20" i="59"/>
  <c r="BF20" i="59"/>
  <c r="AC19" i="59"/>
  <c r="BA19" i="59"/>
  <c r="BY19" i="59"/>
  <c r="AI20" i="59"/>
  <c r="BG20" i="59"/>
  <c r="AD19" i="59"/>
  <c r="BB19" i="59"/>
  <c r="BZ19" i="59"/>
  <c r="AJ20" i="59"/>
  <c r="BH20" i="59"/>
  <c r="AE19" i="59"/>
  <c r="BC19" i="59"/>
  <c r="AK20" i="59"/>
  <c r="BI20" i="59"/>
  <c r="AL4" i="59"/>
  <c r="BJ4" i="59"/>
  <c r="AL16" i="59"/>
  <c r="BJ16" i="59"/>
  <c r="Z18" i="59"/>
  <c r="AX18" i="59"/>
  <c r="BV18" i="59"/>
  <c r="AF19" i="59"/>
  <c r="BD19" i="59"/>
  <c r="AL20" i="59"/>
  <c r="BJ20" i="59"/>
  <c r="AA18" i="59"/>
  <c r="AY18" i="59"/>
  <c r="BW18" i="59"/>
  <c r="AG19" i="59"/>
  <c r="BE19" i="59"/>
  <c r="AM20" i="59"/>
  <c r="BK20" i="59"/>
  <c r="AJ19" i="59"/>
  <c r="BH19" i="59"/>
  <c r="R20" i="59"/>
  <c r="AP20" i="59"/>
  <c r="BN20" i="59"/>
  <c r="S4" i="59"/>
  <c r="AQ4" i="59"/>
  <c r="BO4" i="59"/>
  <c r="AK11" i="59"/>
  <c r="BI11" i="59"/>
  <c r="S12" i="59"/>
  <c r="AQ12" i="59"/>
  <c r="BO12" i="59"/>
  <c r="Y13" i="59"/>
  <c r="AW13" i="59"/>
  <c r="BU13" i="59"/>
  <c r="AE14" i="59"/>
  <c r="BC14" i="59"/>
  <c r="AK15" i="59"/>
  <c r="BI15" i="59"/>
  <c r="S16" i="59"/>
  <c r="AQ16" i="59"/>
  <c r="BO16" i="59"/>
  <c r="AE18" i="59"/>
  <c r="BC18" i="59"/>
  <c r="AK19" i="59"/>
  <c r="BI19" i="59"/>
  <c r="S20" i="59"/>
  <c r="AQ20" i="59"/>
  <c r="BO20" i="59"/>
  <c r="T4" i="59"/>
  <c r="AR4" i="59"/>
  <c r="BP4" i="59"/>
  <c r="AF18" i="59"/>
  <c r="BD18" i="59"/>
  <c r="AL19" i="59"/>
  <c r="BJ19" i="59"/>
  <c r="T20" i="59"/>
  <c r="AR20" i="59"/>
  <c r="BP20" i="59"/>
  <c r="AI19" i="59"/>
  <c r="BG19" i="59"/>
  <c r="Q20" i="59"/>
  <c r="AO20" i="59"/>
  <c r="BM20" i="59"/>
  <c r="U4" i="59"/>
  <c r="AS4" i="59"/>
  <c r="BQ4" i="59"/>
  <c r="AG14" i="59"/>
  <c r="BE14" i="59"/>
  <c r="U16" i="59"/>
  <c r="AS16" i="59"/>
  <c r="BQ16" i="59"/>
  <c r="AG18" i="59"/>
  <c r="BE18" i="59"/>
  <c r="AM19" i="59"/>
  <c r="BK19" i="59"/>
  <c r="U20" i="59"/>
  <c r="AS20" i="59"/>
  <c r="BQ20" i="59"/>
  <c r="V4" i="59"/>
  <c r="AT4" i="59"/>
  <c r="BR4" i="59"/>
  <c r="V16" i="59"/>
  <c r="AT16" i="59"/>
  <c r="BR16" i="59"/>
  <c r="AH18" i="59"/>
  <c r="BF18" i="59"/>
  <c r="P19" i="59"/>
  <c r="AN19" i="59"/>
  <c r="BL19" i="59"/>
  <c r="V20" i="59"/>
  <c r="AT20" i="59"/>
  <c r="BR20" i="59"/>
  <c r="W4" i="59"/>
  <c r="AU4" i="59"/>
  <c r="BS4" i="59"/>
  <c r="AI14" i="59"/>
  <c r="BG14" i="59"/>
  <c r="Q15" i="59"/>
  <c r="AO15" i="59"/>
  <c r="BM15" i="59"/>
  <c r="W16" i="59"/>
  <c r="AU16" i="59"/>
  <c r="BS16" i="59"/>
  <c r="AI18" i="59"/>
  <c r="BG18" i="59"/>
  <c r="Q19" i="59"/>
  <c r="AO19" i="59"/>
  <c r="BM19" i="59"/>
  <c r="W20" i="59"/>
  <c r="AU20" i="59"/>
  <c r="BS20" i="59"/>
  <c r="X4" i="59"/>
  <c r="AV4" i="59"/>
  <c r="BT4" i="59"/>
  <c r="AD13" i="59"/>
  <c r="BB13" i="59"/>
  <c r="BZ13" i="59"/>
  <c r="AJ14" i="59"/>
  <c r="BH14" i="59"/>
  <c r="R15" i="59"/>
  <c r="AP15" i="59"/>
  <c r="BN15" i="59"/>
  <c r="X16" i="59"/>
  <c r="AV16" i="59"/>
  <c r="BT16" i="59"/>
  <c r="AJ18" i="59"/>
  <c r="BH18" i="59"/>
  <c r="R19" i="59"/>
  <c r="AP19" i="59"/>
  <c r="BN19" i="59"/>
  <c r="X20" i="59"/>
  <c r="AV20" i="59"/>
  <c r="BT20" i="59"/>
  <c r="Y4" i="59"/>
  <c r="AW4" i="59"/>
  <c r="BU4" i="59"/>
  <c r="Y12" i="59"/>
  <c r="AW12" i="59"/>
  <c r="BU12" i="59"/>
  <c r="AE13" i="59"/>
  <c r="BC13" i="59"/>
  <c r="AK14" i="59"/>
  <c r="BI14" i="59"/>
  <c r="S15" i="59"/>
  <c r="AQ15" i="59"/>
  <c r="BO15" i="59"/>
  <c r="Y16" i="59"/>
  <c r="AW16" i="59"/>
  <c r="BU16" i="59"/>
  <c r="AK18" i="59"/>
  <c r="BI18" i="59"/>
  <c r="S19" i="59"/>
  <c r="AQ19" i="59"/>
  <c r="BO19" i="59"/>
  <c r="Y20" i="59"/>
  <c r="AW20" i="59"/>
  <c r="BU20" i="59"/>
  <c r="Z4" i="59"/>
  <c r="AX4" i="59"/>
  <c r="BV4" i="59"/>
  <c r="T7" i="59"/>
  <c r="AR7" i="59"/>
  <c r="BP7" i="59"/>
  <c r="Z8" i="59"/>
  <c r="AX8" i="59"/>
  <c r="BV8" i="59"/>
  <c r="T11" i="59"/>
  <c r="AR11" i="59"/>
  <c r="BP11" i="59"/>
  <c r="Z12" i="59"/>
  <c r="AX12" i="59"/>
  <c r="BV12" i="59"/>
  <c r="AF13" i="59"/>
  <c r="BD13" i="59"/>
  <c r="AL14" i="59"/>
  <c r="BJ14" i="59"/>
  <c r="T15" i="59"/>
  <c r="AR15" i="59"/>
  <c r="BP15" i="59"/>
  <c r="Z16" i="59"/>
  <c r="AX16" i="59"/>
  <c r="BV16" i="59"/>
  <c r="AF17" i="59"/>
  <c r="BD17" i="59"/>
  <c r="AL18" i="59"/>
  <c r="BJ18" i="59"/>
  <c r="T19" i="59"/>
  <c r="AR19" i="59"/>
  <c r="BP19" i="59"/>
  <c r="Z20" i="59"/>
  <c r="AX20" i="59"/>
  <c r="BV20" i="59"/>
  <c r="AA4" i="59"/>
  <c r="AY4" i="59"/>
  <c r="BW4" i="59"/>
  <c r="U7" i="59"/>
  <c r="AS7" i="59"/>
  <c r="BQ7" i="59"/>
  <c r="AA8" i="59"/>
  <c r="AY8" i="59"/>
  <c r="BW8" i="59"/>
  <c r="U11" i="59"/>
  <c r="AS11" i="59"/>
  <c r="BQ11" i="59"/>
  <c r="AA12" i="59"/>
  <c r="AY12" i="59"/>
  <c r="BW12" i="59"/>
  <c r="AG13" i="59"/>
  <c r="BE13" i="59"/>
  <c r="AM14" i="59"/>
  <c r="BK14" i="59"/>
  <c r="U15" i="59"/>
  <c r="AS15" i="59"/>
  <c r="BQ15" i="59"/>
  <c r="AA16" i="59"/>
  <c r="AY16" i="59"/>
  <c r="BW16" i="59"/>
  <c r="AG17" i="59"/>
  <c r="BE17" i="59"/>
  <c r="AM18" i="59"/>
  <c r="BK18" i="59"/>
  <c r="U19" i="59"/>
  <c r="AS19" i="59"/>
  <c r="BQ19" i="59"/>
  <c r="AA20" i="59"/>
  <c r="AY20" i="59"/>
  <c r="BW20" i="59"/>
  <c r="AB4" i="59"/>
  <c r="AZ4" i="59"/>
  <c r="BX4" i="59"/>
  <c r="V11" i="59"/>
  <c r="AT11" i="59"/>
  <c r="BR11" i="59"/>
  <c r="AB12" i="59"/>
  <c r="AZ12" i="59"/>
  <c r="BX12" i="59"/>
  <c r="AH13" i="59"/>
  <c r="BF13" i="59"/>
  <c r="P14" i="59"/>
  <c r="AN14" i="59"/>
  <c r="BL14" i="59"/>
  <c r="V15" i="59"/>
  <c r="AT15" i="59"/>
  <c r="BR15" i="59"/>
  <c r="AB16" i="59"/>
  <c r="AZ16" i="59"/>
  <c r="BX16" i="59"/>
  <c r="AH17" i="59"/>
  <c r="BF17" i="59"/>
  <c r="P18" i="59"/>
  <c r="AN18" i="59"/>
  <c r="BL18" i="59"/>
  <c r="V19" i="59"/>
  <c r="AT19" i="59"/>
  <c r="BR19" i="59"/>
  <c r="AB20" i="59"/>
  <c r="AZ20" i="59"/>
  <c r="BX20" i="59"/>
  <c r="AC4" i="59"/>
  <c r="BA4" i="59"/>
  <c r="BY4" i="59"/>
  <c r="AC8" i="59"/>
  <c r="BA8" i="59"/>
  <c r="BY8" i="59"/>
  <c r="W11" i="59"/>
  <c r="AU11" i="59"/>
  <c r="BS11" i="59"/>
  <c r="AC12" i="59"/>
  <c r="BA12" i="59"/>
  <c r="BY12" i="59"/>
  <c r="AI13" i="59"/>
  <c r="BG13" i="59"/>
  <c r="Q14" i="59"/>
  <c r="AO14" i="59"/>
  <c r="BM14" i="59"/>
  <c r="W15" i="59"/>
  <c r="AU15" i="59"/>
  <c r="BS15" i="59"/>
  <c r="AC16" i="59"/>
  <c r="BA16" i="59"/>
  <c r="BY16" i="59"/>
  <c r="AI17" i="59"/>
  <c r="BG17" i="59"/>
  <c r="Q18" i="59"/>
  <c r="AO18" i="59"/>
  <c r="BM18" i="59"/>
  <c r="W19" i="59"/>
  <c r="AU19" i="59"/>
  <c r="BS19" i="59"/>
  <c r="AC20" i="59"/>
  <c r="BA20" i="59"/>
  <c r="BY20" i="59"/>
  <c r="AD4" i="59"/>
  <c r="BB4" i="59"/>
  <c r="BZ4" i="59"/>
  <c r="X7" i="59"/>
  <c r="AV7" i="59"/>
  <c r="BT7" i="59"/>
  <c r="AD8" i="59"/>
  <c r="BB8" i="59"/>
  <c r="BZ8" i="59"/>
  <c r="X11" i="59"/>
  <c r="AV11" i="59"/>
  <c r="BT11" i="59"/>
  <c r="AD12" i="59"/>
  <c r="BB12" i="59"/>
  <c r="BZ12" i="59"/>
  <c r="AJ13" i="59"/>
  <c r="BH13" i="59"/>
  <c r="R14" i="59"/>
  <c r="AP14" i="59"/>
  <c r="BN14" i="59"/>
  <c r="X15" i="59"/>
  <c r="AV15" i="59"/>
  <c r="BT15" i="59"/>
  <c r="AD16" i="59"/>
  <c r="BB16" i="59"/>
  <c r="BZ16" i="59"/>
  <c r="AJ17" i="59"/>
  <c r="BH17" i="59"/>
  <c r="R18" i="59"/>
  <c r="AP18" i="59"/>
  <c r="BN18" i="59"/>
  <c r="X19" i="59"/>
  <c r="AV19" i="59"/>
  <c r="BT19" i="59"/>
  <c r="AD20" i="59"/>
  <c r="BB20" i="59"/>
  <c r="BZ20" i="59"/>
  <c r="AE4" i="59"/>
  <c r="Y7" i="59"/>
  <c r="AW7" i="59"/>
  <c r="AE8" i="59"/>
  <c r="Y11" i="59"/>
  <c r="AW11" i="59"/>
  <c r="AE12" i="59"/>
  <c r="AK13" i="59"/>
  <c r="S14" i="59"/>
  <c r="AQ14" i="59"/>
  <c r="Y15" i="59"/>
  <c r="AW15" i="59"/>
  <c r="AE16" i="59"/>
  <c r="AK17" i="59"/>
  <c r="S18" i="59"/>
  <c r="AQ18" i="59"/>
  <c r="Y19" i="59"/>
  <c r="AW19" i="59"/>
  <c r="AE20" i="59"/>
  <c r="BE10" i="56"/>
  <c r="AF11" i="56"/>
  <c r="BI12" i="56"/>
  <c r="AQ13" i="56"/>
  <c r="AE16" i="56"/>
  <c r="BH20" i="56"/>
  <c r="AE12" i="56"/>
  <c r="BI13" i="56"/>
  <c r="AK16" i="56"/>
  <c r="BY4" i="56"/>
  <c r="BA4" i="56"/>
  <c r="AC4" i="56"/>
  <c r="BX4" i="56"/>
  <c r="AZ4" i="56"/>
  <c r="AB4" i="56"/>
  <c r="BV4" i="56"/>
  <c r="AX4" i="56"/>
  <c r="Z4" i="56"/>
  <c r="AV4" i="56"/>
  <c r="BW4" i="56"/>
  <c r="AY4" i="56"/>
  <c r="AA4" i="56"/>
  <c r="BT4" i="56"/>
  <c r="X4" i="56"/>
  <c r="BU4" i="56"/>
  <c r="AW4" i="56"/>
  <c r="Y4" i="56"/>
  <c r="BP4" i="56"/>
  <c r="AR4" i="56"/>
  <c r="T4" i="56"/>
  <c r="BO4" i="56"/>
  <c r="AQ4" i="56"/>
  <c r="S4" i="56"/>
  <c r="BM4" i="56"/>
  <c r="AO4" i="56"/>
  <c r="Q4" i="56"/>
  <c r="BK4" i="56"/>
  <c r="AM4" i="56"/>
  <c r="BL4" i="56"/>
  <c r="AN4" i="56"/>
  <c r="P4" i="56"/>
  <c r="BZ4" i="56"/>
  <c r="BB4" i="56"/>
  <c r="AD4" i="56"/>
  <c r="BG4" i="56"/>
  <c r="W10" i="56"/>
  <c r="BS10" i="56"/>
  <c r="AY11" i="56"/>
  <c r="AF12" i="56"/>
  <c r="BJ13" i="56"/>
  <c r="AL16" i="56"/>
  <c r="BG21" i="56"/>
  <c r="AI21" i="56"/>
  <c r="BF21" i="56"/>
  <c r="AH21" i="56"/>
  <c r="BD21" i="56"/>
  <c r="AF21" i="56"/>
  <c r="BZ21" i="56"/>
  <c r="AD21" i="56"/>
  <c r="BE21" i="56"/>
  <c r="AG21" i="56"/>
  <c r="BB21" i="56"/>
  <c r="BC21" i="56"/>
  <c r="AE21" i="56"/>
  <c r="BV21" i="56"/>
  <c r="AX21" i="56"/>
  <c r="Z21" i="56"/>
  <c r="BU21" i="56"/>
  <c r="AW21" i="56"/>
  <c r="Y21" i="56"/>
  <c r="BS21" i="56"/>
  <c r="AU21" i="56"/>
  <c r="W21" i="56"/>
  <c r="BQ21" i="56"/>
  <c r="AS21" i="56"/>
  <c r="U21" i="56"/>
  <c r="BR21" i="56"/>
  <c r="AT21" i="56"/>
  <c r="V21" i="56"/>
  <c r="BH21" i="56"/>
  <c r="AJ21" i="56"/>
  <c r="AJ16" i="56"/>
  <c r="BH4" i="56"/>
  <c r="AZ11" i="56"/>
  <c r="AG12" i="56"/>
  <c r="BK13" i="56"/>
  <c r="AP16" i="56"/>
  <c r="BY20" i="56"/>
  <c r="BA20" i="56"/>
  <c r="AC20" i="56"/>
  <c r="BX20" i="56"/>
  <c r="AZ20" i="56"/>
  <c r="AB20" i="56"/>
  <c r="BV20" i="56"/>
  <c r="AX20" i="56"/>
  <c r="Z20" i="56"/>
  <c r="BT20" i="56"/>
  <c r="AV20" i="56"/>
  <c r="BW20" i="56"/>
  <c r="AY20" i="56"/>
  <c r="AA20" i="56"/>
  <c r="X20" i="56"/>
  <c r="BU20" i="56"/>
  <c r="AW20" i="56"/>
  <c r="Y20" i="56"/>
  <c r="BP20" i="56"/>
  <c r="AR20" i="56"/>
  <c r="T20" i="56"/>
  <c r="BO20" i="56"/>
  <c r="AQ20" i="56"/>
  <c r="S20" i="56"/>
  <c r="BM20" i="56"/>
  <c r="AO20" i="56"/>
  <c r="Q20" i="56"/>
  <c r="BK20" i="56"/>
  <c r="AM20" i="56"/>
  <c r="BL20" i="56"/>
  <c r="AN20" i="56"/>
  <c r="P20" i="56"/>
  <c r="BZ20" i="56"/>
  <c r="BB20" i="56"/>
  <c r="AD20" i="56"/>
  <c r="BI4" i="56"/>
  <c r="Y10" i="56"/>
  <c r="BU10" i="56"/>
  <c r="BA11" i="56"/>
  <c r="AH12" i="56"/>
  <c r="P13" i="56"/>
  <c r="BL13" i="56"/>
  <c r="AS16" i="56"/>
  <c r="AG20" i="56"/>
  <c r="BK21" i="56"/>
  <c r="AI12" i="56"/>
  <c r="Q13" i="56"/>
  <c r="BM13" i="56"/>
  <c r="AT16" i="56"/>
  <c r="R4" i="56"/>
  <c r="BN4" i="56"/>
  <c r="AD10" i="56"/>
  <c r="BZ10" i="56"/>
  <c r="BC11" i="56"/>
  <c r="AJ12" i="56"/>
  <c r="R13" i="56"/>
  <c r="BN13" i="56"/>
  <c r="AI20" i="56"/>
  <c r="Q21" i="56"/>
  <c r="BM21" i="56"/>
  <c r="BY16" i="56"/>
  <c r="BA16" i="56"/>
  <c r="AC16" i="56"/>
  <c r="BX16" i="56"/>
  <c r="AZ16" i="56"/>
  <c r="AB16" i="56"/>
  <c r="BV16" i="56"/>
  <c r="AX16" i="56"/>
  <c r="Z16" i="56"/>
  <c r="BT16" i="56"/>
  <c r="AV16" i="56"/>
  <c r="BW16" i="56"/>
  <c r="AY16" i="56"/>
  <c r="AA16" i="56"/>
  <c r="X16" i="56"/>
  <c r="BU16" i="56"/>
  <c r="AW16" i="56"/>
  <c r="Y16" i="56"/>
  <c r="BP16" i="56"/>
  <c r="AR16" i="56"/>
  <c r="T16" i="56"/>
  <c r="BO16" i="56"/>
  <c r="AQ16" i="56"/>
  <c r="S16" i="56"/>
  <c r="BM16" i="56"/>
  <c r="AO16" i="56"/>
  <c r="Q16" i="56"/>
  <c r="BK16" i="56"/>
  <c r="AM16" i="56"/>
  <c r="BL16" i="56"/>
  <c r="AN16" i="56"/>
  <c r="P16" i="56"/>
  <c r="BZ16" i="56"/>
  <c r="BB16" i="56"/>
  <c r="AD16" i="56"/>
  <c r="V4" i="56"/>
  <c r="BR4" i="56"/>
  <c r="BH11" i="56"/>
  <c r="AL12" i="56"/>
  <c r="T13" i="56"/>
  <c r="BP13" i="56"/>
  <c r="BD16" i="56"/>
  <c r="W4" i="56"/>
  <c r="BS4" i="56"/>
  <c r="AI10" i="56"/>
  <c r="BK11" i="56"/>
  <c r="X13" i="56"/>
  <c r="BT13" i="56"/>
  <c r="BE16" i="56"/>
  <c r="AL20" i="56"/>
  <c r="T21" i="56"/>
  <c r="BP21" i="56"/>
  <c r="AB13" i="56"/>
  <c r="BX13" i="56"/>
  <c r="BG16" i="56"/>
  <c r="BY12" i="56"/>
  <c r="BA12" i="56"/>
  <c r="AC12" i="56"/>
  <c r="BX12" i="56"/>
  <c r="AZ12" i="56"/>
  <c r="AB12" i="56"/>
  <c r="BV12" i="56"/>
  <c r="AX12" i="56"/>
  <c r="Z12" i="56"/>
  <c r="BT12" i="56"/>
  <c r="BW12" i="56"/>
  <c r="AY12" i="56"/>
  <c r="AA12" i="56"/>
  <c r="AV12" i="56"/>
  <c r="X12" i="56"/>
  <c r="BU12" i="56"/>
  <c r="AW12" i="56"/>
  <c r="Y12" i="56"/>
  <c r="BP12" i="56"/>
  <c r="AR12" i="56"/>
  <c r="T12" i="56"/>
  <c r="BO12" i="56"/>
  <c r="AQ12" i="56"/>
  <c r="S12" i="56"/>
  <c r="BM12" i="56"/>
  <c r="AO12" i="56"/>
  <c r="Q12" i="56"/>
  <c r="BK12" i="56"/>
  <c r="AM12" i="56"/>
  <c r="BL12" i="56"/>
  <c r="AN12" i="56"/>
  <c r="P12" i="56"/>
  <c r="BZ12" i="56"/>
  <c r="BB12" i="56"/>
  <c r="AD12" i="56"/>
  <c r="AI4" i="56"/>
  <c r="AU10" i="56"/>
  <c r="AA11" i="56"/>
  <c r="BW11" i="56"/>
  <c r="BD12" i="56"/>
  <c r="AL13" i="56"/>
  <c r="BJ16" i="56"/>
  <c r="BC20" i="56"/>
  <c r="AK21" i="56"/>
  <c r="AJ4" i="56"/>
  <c r="AB11" i="56"/>
  <c r="BE12" i="56"/>
  <c r="R16" i="56"/>
  <c r="BN16" i="56"/>
  <c r="BD20" i="56"/>
  <c r="AL21" i="56"/>
  <c r="BF16" i="56"/>
  <c r="BG13" i="56"/>
  <c r="AI13" i="56"/>
  <c r="BF13" i="56"/>
  <c r="AH13" i="56"/>
  <c r="BD13" i="56"/>
  <c r="AF13" i="56"/>
  <c r="BZ13" i="56"/>
  <c r="BE13" i="56"/>
  <c r="AG13" i="56"/>
  <c r="BB13" i="56"/>
  <c r="AD13" i="56"/>
  <c r="BC13" i="56"/>
  <c r="AE13" i="56"/>
  <c r="BV13" i="56"/>
  <c r="AX13" i="56"/>
  <c r="Z13" i="56"/>
  <c r="BU13" i="56"/>
  <c r="AW13" i="56"/>
  <c r="Y13" i="56"/>
  <c r="BS13" i="56"/>
  <c r="AU13" i="56"/>
  <c r="W13" i="56"/>
  <c r="BQ13" i="56"/>
  <c r="AS13" i="56"/>
  <c r="U13" i="56"/>
  <c r="BR13" i="56"/>
  <c r="AT13" i="56"/>
  <c r="V13" i="56"/>
  <c r="BH13" i="56"/>
  <c r="AJ13" i="56"/>
  <c r="AG4" i="56"/>
  <c r="AU12" i="56"/>
  <c r="AC13" i="56"/>
  <c r="BY13" i="56"/>
  <c r="BH16" i="56"/>
  <c r="BS11" i="56"/>
  <c r="AU11" i="56"/>
  <c r="W11" i="56"/>
  <c r="BR11" i="56"/>
  <c r="AT11" i="56"/>
  <c r="V11" i="56"/>
  <c r="BP11" i="56"/>
  <c r="AR11" i="56"/>
  <c r="T11" i="56"/>
  <c r="BN11" i="56"/>
  <c r="R11" i="56"/>
  <c r="BQ11" i="56"/>
  <c r="AS11" i="56"/>
  <c r="U11" i="56"/>
  <c r="AP11" i="56"/>
  <c r="BO11" i="56"/>
  <c r="AQ11" i="56"/>
  <c r="S11" i="56"/>
  <c r="BJ11" i="56"/>
  <c r="AL11" i="56"/>
  <c r="BI11" i="56"/>
  <c r="AK11" i="56"/>
  <c r="BG11" i="56"/>
  <c r="AI11" i="56"/>
  <c r="BE11" i="56"/>
  <c r="AG11" i="56"/>
  <c r="BF11" i="56"/>
  <c r="AH11" i="56"/>
  <c r="BT11" i="56"/>
  <c r="AV11" i="56"/>
  <c r="X11" i="56"/>
  <c r="BM10" i="56"/>
  <c r="AO10" i="56"/>
  <c r="Q10" i="56"/>
  <c r="BL10" i="56"/>
  <c r="AN10" i="56"/>
  <c r="P10" i="56"/>
  <c r="BJ10" i="56"/>
  <c r="AL10" i="56"/>
  <c r="AJ10" i="56"/>
  <c r="BK10" i="56"/>
  <c r="AM10" i="56"/>
  <c r="BH10" i="56"/>
  <c r="BI10" i="56"/>
  <c r="AK10" i="56"/>
  <c r="BD10" i="56"/>
  <c r="AF10" i="56"/>
  <c r="BC10" i="56"/>
  <c r="AE10" i="56"/>
  <c r="BY10" i="56"/>
  <c r="BA10" i="56"/>
  <c r="AC10" i="56"/>
  <c r="BW10" i="56"/>
  <c r="AY10" i="56"/>
  <c r="AA10" i="56"/>
  <c r="BX10" i="56"/>
  <c r="AZ10" i="56"/>
  <c r="AB10" i="56"/>
  <c r="BN10" i="56"/>
  <c r="AP10" i="56"/>
  <c r="R10" i="56"/>
  <c r="AK4" i="56"/>
  <c r="AW10" i="56"/>
  <c r="AC11" i="56"/>
  <c r="BY11" i="56"/>
  <c r="BF12" i="56"/>
  <c r="AN13" i="56"/>
  <c r="U16" i="56"/>
  <c r="BQ16" i="56"/>
  <c r="BE20" i="56"/>
  <c r="AM21" i="56"/>
  <c r="AH4" i="56"/>
  <c r="AT10" i="56"/>
  <c r="Z11" i="56"/>
  <c r="BV11" i="56"/>
  <c r="BC12" i="56"/>
  <c r="AK13" i="56"/>
  <c r="BI16" i="56"/>
  <c r="AU20" i="56"/>
  <c r="AL4" i="56"/>
  <c r="AX10" i="56"/>
  <c r="AD11" i="56"/>
  <c r="BZ11" i="56"/>
  <c r="BG12" i="56"/>
  <c r="AO13" i="56"/>
  <c r="V16" i="56"/>
  <c r="BR16" i="56"/>
  <c r="BF20" i="56"/>
  <c r="AN21" i="56"/>
  <c r="AP4" i="56"/>
  <c r="BB10" i="56"/>
  <c r="AE11" i="56"/>
  <c r="BH12" i="56"/>
  <c r="AP13" i="56"/>
  <c r="W16" i="56"/>
  <c r="BS16" i="56"/>
  <c r="BG20" i="56"/>
  <c r="AO21" i="56"/>
  <c r="AD8" i="56"/>
  <c r="BB8" i="56"/>
  <c r="BZ8" i="56"/>
  <c r="R14" i="56"/>
  <c r="AP14" i="56"/>
  <c r="BN14" i="56"/>
  <c r="X15" i="56"/>
  <c r="AV15" i="56"/>
  <c r="BT15" i="56"/>
  <c r="AJ17" i="56"/>
  <c r="BH17" i="56"/>
  <c r="R18" i="56"/>
  <c r="AP18" i="56"/>
  <c r="BN18" i="56"/>
  <c r="X19" i="56"/>
  <c r="AV19" i="56"/>
  <c r="BT19" i="56"/>
  <c r="P8" i="56"/>
  <c r="AN8" i="56"/>
  <c r="BL8" i="56"/>
  <c r="AH15" i="56"/>
  <c r="BF15" i="56"/>
  <c r="AH19" i="56"/>
  <c r="BF19" i="56"/>
  <c r="AG19" i="56"/>
  <c r="BE19" i="56"/>
  <c r="Q8" i="56"/>
  <c r="AO8" i="56"/>
  <c r="BM8" i="56"/>
  <c r="AI15" i="56"/>
  <c r="BG15" i="56"/>
  <c r="AI19" i="56"/>
  <c r="BG19" i="56"/>
  <c r="AK19" i="56"/>
  <c r="BI19" i="56"/>
  <c r="T8" i="56"/>
  <c r="AR8" i="56"/>
  <c r="BP8" i="56"/>
  <c r="AL15" i="56"/>
  <c r="BJ15" i="56"/>
  <c r="AL19" i="56"/>
  <c r="BJ19" i="56"/>
  <c r="Y8" i="56"/>
  <c r="AW8" i="56"/>
  <c r="BU8" i="56"/>
  <c r="AK14" i="56"/>
  <c r="BI14" i="56"/>
  <c r="S15" i="56"/>
  <c r="AQ15" i="56"/>
  <c r="BO15" i="56"/>
  <c r="AE17" i="56"/>
  <c r="BC17" i="56"/>
  <c r="AK18" i="56"/>
  <c r="BI18" i="56"/>
  <c r="S19" i="56"/>
  <c r="AQ19" i="56"/>
  <c r="BO19" i="56"/>
  <c r="R19" i="56"/>
  <c r="AA8" i="56"/>
  <c r="AY8" i="56"/>
  <c r="BW8" i="56"/>
  <c r="AG9" i="56"/>
  <c r="BE9" i="56"/>
  <c r="AM14" i="56"/>
  <c r="BK14" i="56"/>
  <c r="U15" i="56"/>
  <c r="AS15" i="56"/>
  <c r="BQ15" i="56"/>
  <c r="AG17" i="56"/>
  <c r="BE17" i="56"/>
  <c r="AM18" i="56"/>
  <c r="BK18" i="56"/>
  <c r="U19" i="56"/>
  <c r="AS19" i="56"/>
  <c r="BQ19" i="56"/>
  <c r="AP19" i="56"/>
  <c r="BN19" i="56"/>
  <c r="Z8" i="56"/>
  <c r="AX8" i="56"/>
  <c r="BV8" i="56"/>
  <c r="T15" i="56"/>
  <c r="AR15" i="56"/>
  <c r="BP15" i="56"/>
  <c r="T19" i="56"/>
  <c r="AR19" i="56"/>
  <c r="BP19" i="56"/>
  <c r="AB8" i="56"/>
  <c r="AZ8" i="56"/>
  <c r="BX8" i="56"/>
  <c r="AH9" i="56"/>
  <c r="BF9" i="56"/>
  <c r="P14" i="56"/>
  <c r="AN14" i="56"/>
  <c r="BL14" i="56"/>
  <c r="V15" i="56"/>
  <c r="AT15" i="56"/>
  <c r="BR15" i="56"/>
  <c r="AH17" i="56"/>
  <c r="BF17" i="56"/>
  <c r="P18" i="56"/>
  <c r="AN18" i="56"/>
  <c r="BL18" i="56"/>
  <c r="V19" i="56"/>
  <c r="AT19" i="56"/>
  <c r="BR19" i="56"/>
  <c r="AC8" i="56"/>
  <c r="BA8" i="56"/>
  <c r="AI9" i="56"/>
  <c r="Q14" i="56"/>
  <c r="AO14" i="56"/>
  <c r="W15" i="56"/>
  <c r="AU15" i="56"/>
  <c r="AI17" i="56"/>
  <c r="Q18" i="56"/>
  <c r="AO18" i="56"/>
  <c r="W19" i="56"/>
  <c r="AU19" i="56"/>
  <c r="K38" i="56"/>
  <c r="J63" i="56" s="1"/>
  <c r="K39" i="56"/>
  <c r="J64" i="56" s="1"/>
  <c r="K40" i="56"/>
  <c r="J65" i="56" s="1"/>
  <c r="AF65" i="53"/>
  <c r="AI65" i="53"/>
  <c r="AE65" i="53"/>
  <c r="BG65" i="53"/>
  <c r="BC65" i="53"/>
  <c r="AN65" i="53"/>
  <c r="BD65" i="53"/>
  <c r="AG65" i="53"/>
  <c r="AJ65" i="53"/>
  <c r="AU65" i="53"/>
  <c r="W65" i="53"/>
  <c r="S65" i="53"/>
  <c r="BW65" i="53"/>
  <c r="BS65" i="53"/>
  <c r="BO65" i="53"/>
  <c r="BK65" i="53"/>
  <c r="AY65" i="53"/>
  <c r="AQ65" i="53"/>
  <c r="AM65" i="53"/>
  <c r="AA65" i="53"/>
  <c r="P65" i="53"/>
  <c r="AD65" i="53"/>
  <c r="BE65" i="53"/>
  <c r="BZ65" i="53"/>
  <c r="BV65" i="53"/>
  <c r="BR65" i="53"/>
  <c r="BN65" i="53"/>
  <c r="BJ65" i="53"/>
  <c r="BF65" i="53"/>
  <c r="BB65" i="53"/>
  <c r="AX65" i="53"/>
  <c r="AT65" i="53"/>
  <c r="AP65" i="53"/>
  <c r="AL65" i="53"/>
  <c r="AH65" i="53"/>
  <c r="Z65" i="53"/>
  <c r="V65" i="53"/>
  <c r="R65" i="53"/>
  <c r="U65" i="53"/>
  <c r="BY65" i="53"/>
  <c r="BU65" i="53"/>
  <c r="BQ65" i="53"/>
  <c r="BM65" i="53"/>
  <c r="BI65" i="53"/>
  <c r="BA65" i="53"/>
  <c r="AW65" i="53"/>
  <c r="AS65" i="53"/>
  <c r="AO65" i="53"/>
  <c r="AK65" i="53"/>
  <c r="AC65" i="53"/>
  <c r="Y65" i="53"/>
  <c r="Q65" i="53"/>
  <c r="BH65" i="53"/>
  <c r="BL65" i="53"/>
  <c r="BX65" i="53"/>
  <c r="BT65" i="53"/>
  <c r="BP65" i="53"/>
  <c r="AZ65" i="53"/>
  <c r="AV65" i="53"/>
  <c r="AR65" i="53"/>
  <c r="AB65" i="53"/>
  <c r="X65" i="53"/>
  <c r="T65" i="53"/>
  <c r="K68" i="53"/>
  <c r="K71" i="53"/>
  <c r="K67" i="53"/>
  <c r="K70" i="53"/>
  <c r="K69" i="53"/>
  <c r="Q4" i="53"/>
  <c r="AW4" i="53"/>
  <c r="R4" i="53"/>
  <c r="T4" i="53"/>
  <c r="BH4" i="53"/>
  <c r="W4" i="53"/>
  <c r="BK4" i="53"/>
  <c r="AF4" i="53"/>
  <c r="BZ4" i="53"/>
  <c r="BB4" i="53"/>
  <c r="AD4" i="53"/>
  <c r="BY4" i="53"/>
  <c r="BA4" i="53"/>
  <c r="AC4" i="53"/>
  <c r="BE4" i="53"/>
  <c r="AE4" i="53"/>
  <c r="BD4" i="53"/>
  <c r="AB4" i="53"/>
  <c r="BC4" i="53"/>
  <c r="AA4" i="53"/>
  <c r="AY4" i="53"/>
  <c r="Y4" i="53"/>
  <c r="AZ4" i="53"/>
  <c r="Z4" i="53"/>
  <c r="BX4" i="53"/>
  <c r="AX4" i="53"/>
  <c r="X4" i="53"/>
  <c r="S4" i="53"/>
  <c r="V4" i="53"/>
  <c r="U4" i="53"/>
  <c r="BI4" i="53"/>
  <c r="BO4" i="53"/>
  <c r="BF4" i="53"/>
  <c r="AG4" i="53"/>
  <c r="BM4" i="53"/>
  <c r="AI4" i="53"/>
  <c r="AJ4" i="53"/>
  <c r="BP4" i="53"/>
  <c r="BG4" i="53"/>
  <c r="BJ4" i="53"/>
  <c r="AH4" i="53"/>
  <c r="BN4" i="53"/>
  <c r="AK4" i="53"/>
  <c r="BQ4" i="53"/>
  <c r="J43" i="59" l="1"/>
  <c r="J47" i="59"/>
  <c r="J44" i="59"/>
  <c r="J46" i="59"/>
  <c r="J45" i="59"/>
  <c r="BX6" i="49" l="1"/>
  <c r="BW6" i="49"/>
  <c r="BV6" i="49"/>
  <c r="BU6" i="49"/>
  <c r="BT6" i="49"/>
  <c r="BS6" i="49"/>
  <c r="BR6" i="49"/>
  <c r="BQ6" i="49"/>
  <c r="BP6" i="49"/>
  <c r="BO6" i="49"/>
  <c r="BN6" i="49"/>
  <c r="BM6" i="49"/>
  <c r="BL6" i="49"/>
  <c r="BK6" i="49"/>
  <c r="BJ6" i="49"/>
  <c r="BI6" i="49"/>
  <c r="BH6" i="49"/>
  <c r="BG6" i="49"/>
  <c r="BF6" i="49"/>
  <c r="BE6" i="49"/>
  <c r="BD6" i="49"/>
  <c r="BC6" i="49"/>
  <c r="BB6" i="49"/>
  <c r="BA6" i="49"/>
  <c r="AZ6" i="49"/>
  <c r="AY6" i="49"/>
  <c r="AX6" i="49"/>
  <c r="AW6" i="49"/>
  <c r="AV6" i="49"/>
  <c r="AU6" i="49"/>
  <c r="AT6" i="49"/>
  <c r="AS6" i="49"/>
  <c r="AR6" i="49"/>
  <c r="AQ6" i="49"/>
  <c r="AP6" i="49"/>
  <c r="AO6" i="49"/>
  <c r="AN6" i="49"/>
  <c r="AM6" i="49"/>
  <c r="Z6" i="49"/>
  <c r="AA6" i="49"/>
  <c r="AB6" i="49"/>
  <c r="AC6" i="49"/>
  <c r="AD6" i="49"/>
  <c r="AE6" i="49"/>
  <c r="AF6" i="49"/>
  <c r="AG6" i="49"/>
  <c r="AH6" i="49"/>
  <c r="AI6" i="49"/>
  <c r="AJ6" i="49"/>
  <c r="AK6" i="49"/>
  <c r="AL6" i="49"/>
  <c r="Y6" i="49"/>
  <c r="X6" i="49"/>
  <c r="W6" i="49"/>
  <c r="V6" i="49"/>
  <c r="U6" i="49"/>
  <c r="T6" i="49"/>
  <c r="S6" i="49"/>
  <c r="R6" i="49"/>
  <c r="Q6" i="49"/>
  <c r="P6" i="49"/>
  <c r="O6" i="49"/>
  <c r="N6" i="49"/>
  <c r="J19" i="47"/>
  <c r="J18" i="47"/>
  <c r="J17" i="47"/>
  <c r="J16" i="47"/>
  <c r="J15" i="47"/>
  <c r="J14" i="47"/>
  <c r="J13" i="47"/>
  <c r="J12" i="47"/>
  <c r="J11" i="47"/>
  <c r="J10" i="47"/>
  <c r="J4" i="47"/>
  <c r="Q74" i="30" l="1"/>
  <c r="Q75" i="30"/>
  <c r="Q76" i="30"/>
  <c r="Q77" i="30"/>
  <c r="Q78" i="30"/>
  <c r="R74" i="30"/>
  <c r="R75" i="30"/>
  <c r="R76" i="30"/>
  <c r="R77" i="30"/>
  <c r="R78" i="30"/>
  <c r="S74" i="30"/>
  <c r="S75" i="30"/>
  <c r="S76" i="30"/>
  <c r="S77" i="30"/>
  <c r="S78" i="30"/>
  <c r="T74" i="30"/>
  <c r="T75" i="30"/>
  <c r="T76" i="30"/>
  <c r="T77" i="30"/>
  <c r="T78" i="30"/>
  <c r="U74" i="30"/>
  <c r="U75" i="30"/>
  <c r="U76" i="30"/>
  <c r="U77" i="30"/>
  <c r="U78" i="30"/>
  <c r="V74" i="30"/>
  <c r="V75" i="30"/>
  <c r="V76" i="30"/>
  <c r="V77" i="30"/>
  <c r="V78" i="30"/>
  <c r="W74" i="30"/>
  <c r="W75" i="30"/>
  <c r="W76" i="30"/>
  <c r="W77" i="30"/>
  <c r="W78" i="30"/>
  <c r="X74" i="30"/>
  <c r="X75" i="30"/>
  <c r="X76" i="30"/>
  <c r="X77" i="30"/>
  <c r="X78" i="30"/>
  <c r="Y74" i="30"/>
  <c r="Y75" i="30"/>
  <c r="Y76" i="30"/>
  <c r="Y77" i="30"/>
  <c r="Y78" i="30"/>
  <c r="Z74" i="30"/>
  <c r="Z75" i="30"/>
  <c r="Z76" i="30"/>
  <c r="Z77" i="30"/>
  <c r="Z78" i="30"/>
  <c r="AA74" i="30"/>
  <c r="AA75" i="30"/>
  <c r="AA76" i="30"/>
  <c r="AA77" i="30"/>
  <c r="AA78" i="30"/>
  <c r="AB74" i="30"/>
  <c r="AB75" i="30"/>
  <c r="AB76" i="30"/>
  <c r="AB77" i="30"/>
  <c r="AB78" i="30"/>
  <c r="AC74" i="30"/>
  <c r="AC75" i="30"/>
  <c r="AC76" i="30"/>
  <c r="AC77" i="30"/>
  <c r="AC78" i="30"/>
  <c r="AD74" i="30"/>
  <c r="AD75" i="30"/>
  <c r="AD76" i="30"/>
  <c r="AD77" i="30"/>
  <c r="AD78" i="30"/>
  <c r="AE74" i="30"/>
  <c r="AE75" i="30"/>
  <c r="AE76" i="30"/>
  <c r="AE77" i="30"/>
  <c r="AE78" i="30"/>
  <c r="AF74" i="30"/>
  <c r="AF75" i="30"/>
  <c r="AF76" i="30"/>
  <c r="AF77" i="30"/>
  <c r="AF78" i="30"/>
  <c r="AG74" i="30"/>
  <c r="AG75" i="30"/>
  <c r="AG76" i="30"/>
  <c r="AG77" i="30"/>
  <c r="AG78" i="30"/>
  <c r="AH74" i="30"/>
  <c r="AH75" i="30"/>
  <c r="AH76" i="30"/>
  <c r="AH77" i="30"/>
  <c r="AH78" i="30"/>
  <c r="AI74" i="30"/>
  <c r="AI75" i="30"/>
  <c r="AI76" i="30"/>
  <c r="AI77" i="30"/>
  <c r="AI78" i="30"/>
  <c r="AJ74" i="30"/>
  <c r="AJ75" i="30"/>
  <c r="AJ76" i="30"/>
  <c r="AJ77" i="30"/>
  <c r="AJ78" i="30"/>
  <c r="AK74" i="30"/>
  <c r="AK75" i="30"/>
  <c r="AK76" i="30"/>
  <c r="AK77" i="30"/>
  <c r="AK78" i="30"/>
  <c r="AL74" i="30"/>
  <c r="AL75" i="30"/>
  <c r="AL76" i="30"/>
  <c r="AL77" i="30"/>
  <c r="AL78" i="30"/>
  <c r="AM74" i="30"/>
  <c r="AM75" i="30"/>
  <c r="AM76" i="30"/>
  <c r="AM77" i="30"/>
  <c r="AM78" i="30"/>
  <c r="AN74" i="30"/>
  <c r="AN75" i="30"/>
  <c r="AN76" i="30"/>
  <c r="AN77" i="30"/>
  <c r="AN78" i="30"/>
  <c r="AO74" i="30"/>
  <c r="AO75" i="30"/>
  <c r="AO76" i="30"/>
  <c r="AO77" i="30"/>
  <c r="AO78" i="30"/>
  <c r="AP74" i="30"/>
  <c r="AP75" i="30"/>
  <c r="AP76" i="30"/>
  <c r="AP77" i="30"/>
  <c r="AP78" i="30"/>
  <c r="AQ74" i="30"/>
  <c r="AQ75" i="30"/>
  <c r="AQ76" i="30"/>
  <c r="AQ77" i="30"/>
  <c r="AQ78" i="30"/>
  <c r="AR74" i="30"/>
  <c r="AR75" i="30"/>
  <c r="AR76" i="30"/>
  <c r="AR77" i="30"/>
  <c r="AR78" i="30"/>
  <c r="AS74" i="30"/>
  <c r="AS75" i="30"/>
  <c r="AS76" i="30"/>
  <c r="AS77" i="30"/>
  <c r="AS78" i="30"/>
  <c r="AT74" i="30"/>
  <c r="AT75" i="30"/>
  <c r="AT76" i="30"/>
  <c r="AT77" i="30"/>
  <c r="AT78" i="30"/>
  <c r="AU74" i="30"/>
  <c r="AU75" i="30"/>
  <c r="AU76" i="30"/>
  <c r="AU77" i="30"/>
  <c r="AU78" i="30"/>
  <c r="AV74" i="30"/>
  <c r="AV75" i="30"/>
  <c r="AV76" i="30"/>
  <c r="AV77" i="30"/>
  <c r="AV78" i="30"/>
  <c r="AW74" i="30"/>
  <c r="AW75" i="30"/>
  <c r="AW76" i="30"/>
  <c r="AW77" i="30"/>
  <c r="AW78" i="30"/>
  <c r="AX74" i="30"/>
  <c r="AX75" i="30"/>
  <c r="AX76" i="30"/>
  <c r="AX77" i="30"/>
  <c r="AX78" i="30"/>
  <c r="AY74" i="30"/>
  <c r="AY75" i="30"/>
  <c r="AY76" i="30"/>
  <c r="AY77" i="30"/>
  <c r="AY78" i="30"/>
  <c r="AZ74" i="30"/>
  <c r="AZ75" i="30"/>
  <c r="AZ76" i="30"/>
  <c r="AZ77" i="30"/>
  <c r="AZ78" i="30"/>
  <c r="BA74" i="30"/>
  <c r="BA75" i="30"/>
  <c r="BA76" i="30"/>
  <c r="BA77" i="30"/>
  <c r="BA78" i="30"/>
  <c r="BB74" i="30"/>
  <c r="BB75" i="30"/>
  <c r="BB76" i="30"/>
  <c r="BB77" i="30"/>
  <c r="BB78" i="30"/>
  <c r="BC74" i="30"/>
  <c r="BC75" i="30"/>
  <c r="BC76" i="30"/>
  <c r="BC77" i="30"/>
  <c r="BC78" i="30"/>
  <c r="BD74" i="30"/>
  <c r="BD75" i="30"/>
  <c r="BD76" i="30"/>
  <c r="BD77" i="30"/>
  <c r="BD78" i="30"/>
  <c r="BE74" i="30"/>
  <c r="BE75" i="30"/>
  <c r="BE76" i="30"/>
  <c r="BE77" i="30"/>
  <c r="BE78" i="30"/>
  <c r="BF74" i="30"/>
  <c r="BF75" i="30"/>
  <c r="BF76" i="30"/>
  <c r="BF77" i="30"/>
  <c r="BF78" i="30"/>
  <c r="BG74" i="30"/>
  <c r="BG75" i="30"/>
  <c r="BG76" i="30"/>
  <c r="BG77" i="30"/>
  <c r="BG78" i="30"/>
  <c r="BH74" i="30"/>
  <c r="BH75" i="30"/>
  <c r="BH76" i="30"/>
  <c r="BH77" i="30"/>
  <c r="BH78" i="30"/>
  <c r="BI74" i="30"/>
  <c r="BI75" i="30"/>
  <c r="BI76" i="30"/>
  <c r="BI77" i="30"/>
  <c r="BI78" i="30"/>
  <c r="BJ74" i="30"/>
  <c r="BJ75" i="30"/>
  <c r="BJ76" i="30"/>
  <c r="BJ77" i="30"/>
  <c r="BJ78" i="30"/>
  <c r="BK74" i="30"/>
  <c r="BK75" i="30"/>
  <c r="BK76" i="30"/>
  <c r="BK77" i="30"/>
  <c r="BK78" i="30"/>
  <c r="BL74" i="30"/>
  <c r="BL75" i="30"/>
  <c r="BL76" i="30"/>
  <c r="BL77" i="30"/>
  <c r="BL78" i="30"/>
  <c r="BM74" i="30"/>
  <c r="BM75" i="30"/>
  <c r="BM76" i="30"/>
  <c r="BM77" i="30"/>
  <c r="BM78" i="30"/>
  <c r="BN74" i="30"/>
  <c r="BN75" i="30"/>
  <c r="BN76" i="30"/>
  <c r="BN77" i="30"/>
  <c r="BN78" i="30"/>
  <c r="BO74" i="30"/>
  <c r="BO75" i="30"/>
  <c r="BO76" i="30"/>
  <c r="BO77" i="30"/>
  <c r="BO78" i="30"/>
  <c r="BP74" i="30"/>
  <c r="BP75" i="30"/>
  <c r="BP76" i="30"/>
  <c r="BP77" i="30"/>
  <c r="BP78" i="30"/>
  <c r="BQ74" i="30"/>
  <c r="BQ75" i="30"/>
  <c r="BQ76" i="30"/>
  <c r="BQ77" i="30"/>
  <c r="BQ78" i="30"/>
  <c r="BR74" i="30"/>
  <c r="BR75" i="30"/>
  <c r="BR76" i="30"/>
  <c r="BR77" i="30"/>
  <c r="BR78" i="30"/>
  <c r="BS74" i="30"/>
  <c r="BS75" i="30"/>
  <c r="BS76" i="30"/>
  <c r="BS77" i="30"/>
  <c r="BS78" i="30"/>
  <c r="BT74" i="30"/>
  <c r="BT75" i="30"/>
  <c r="BT76" i="30"/>
  <c r="BT77" i="30"/>
  <c r="BT78" i="30"/>
  <c r="BU74" i="30"/>
  <c r="BU75" i="30"/>
  <c r="BU76" i="30"/>
  <c r="BU77" i="30"/>
  <c r="BU78" i="30"/>
  <c r="BV74" i="30"/>
  <c r="BV75" i="30"/>
  <c r="BV76" i="30"/>
  <c r="BV77" i="30"/>
  <c r="BV78" i="30"/>
  <c r="BW74" i="30"/>
  <c r="BW75" i="30"/>
  <c r="BW76" i="30"/>
  <c r="BW77" i="30"/>
  <c r="BW78" i="30"/>
  <c r="BX74" i="30"/>
  <c r="BX75" i="30"/>
  <c r="BX76" i="30"/>
  <c r="BX77" i="30"/>
  <c r="BX78" i="30"/>
  <c r="BY74" i="30"/>
  <c r="BY75" i="30"/>
  <c r="BY76" i="30"/>
  <c r="BY77" i="30"/>
  <c r="BY78" i="30"/>
  <c r="BZ74" i="30"/>
  <c r="BZ75" i="30"/>
  <c r="BZ76" i="30"/>
  <c r="BZ77" i="30"/>
  <c r="BZ78" i="30"/>
  <c r="P74" i="30"/>
  <c r="P75" i="30"/>
  <c r="P76" i="30"/>
  <c r="P77" i="30"/>
  <c r="P78" i="30"/>
  <c r="K74" i="30" l="1"/>
  <c r="K75" i="30"/>
  <c r="K76" i="30"/>
  <c r="K78" i="30"/>
  <c r="K77" i="30"/>
  <c r="G236" i="38"/>
  <c r="F234" i="38"/>
  <c r="F235" i="38"/>
  <c r="F236" i="38"/>
  <c r="F226" i="38"/>
  <c r="F227" i="38"/>
  <c r="F228" i="38"/>
  <c r="F229" i="38"/>
  <c r="F230" i="38"/>
  <c r="F231" i="38"/>
  <c r="F232" i="38"/>
  <c r="F233" i="38"/>
  <c r="D22" i="38"/>
  <c r="D23" i="38"/>
  <c r="D24" i="38"/>
  <c r="D25" i="38"/>
  <c r="D26" i="38"/>
  <c r="D27" i="38"/>
  <c r="D28" i="38"/>
  <c r="D29" i="38"/>
  <c r="D30" i="38"/>
  <c r="D31" i="38"/>
  <c r="D32" i="38"/>
  <c r="D33" i="38"/>
  <c r="D34" i="38"/>
  <c r="D35" i="38"/>
  <c r="D36" i="38"/>
  <c r="D37" i="38"/>
  <c r="D38" i="38"/>
  <c r="D39" i="38"/>
  <c r="D40" i="38"/>
  <c r="D41" i="38"/>
  <c r="D42" i="38"/>
  <c r="D43" i="38"/>
  <c r="D44" i="38"/>
  <c r="D45" i="38"/>
  <c r="D46" i="38"/>
  <c r="D47" i="38"/>
  <c r="D48" i="38"/>
  <c r="D49" i="38"/>
  <c r="D50" i="38"/>
  <c r="D51" i="38"/>
  <c r="D52" i="38"/>
  <c r="D53" i="38"/>
  <c r="D54" i="38"/>
  <c r="D55" i="38"/>
  <c r="D56" i="38"/>
  <c r="D57" i="38"/>
  <c r="D58" i="38"/>
  <c r="D59" i="38"/>
  <c r="D60" i="38"/>
  <c r="D61" i="38"/>
  <c r="D62" i="38"/>
  <c r="D63" i="38"/>
  <c r="D64" i="38"/>
  <c r="D65" i="38"/>
  <c r="D66" i="38"/>
  <c r="D67" i="38"/>
  <c r="D68" i="38"/>
  <c r="D69" i="38"/>
  <c r="D70" i="38"/>
  <c r="D71" i="38"/>
  <c r="D72" i="38"/>
  <c r="D73" i="38"/>
  <c r="D74" i="38"/>
  <c r="D75" i="38"/>
  <c r="D76" i="38"/>
  <c r="D77" i="38"/>
  <c r="D78" i="38"/>
  <c r="D79" i="38"/>
  <c r="D80" i="38"/>
  <c r="D81" i="38"/>
  <c r="D82" i="38"/>
  <c r="D83" i="38"/>
  <c r="D84" i="38"/>
  <c r="D85" i="38"/>
  <c r="D86" i="38"/>
  <c r="D87" i="38"/>
  <c r="D88" i="38"/>
  <c r="D89" i="38"/>
  <c r="D90" i="38"/>
  <c r="D91" i="38"/>
  <c r="D92" i="38"/>
  <c r="D93" i="38"/>
  <c r="D94" i="38"/>
  <c r="D95" i="38"/>
  <c r="D96" i="38"/>
  <c r="D97" i="38"/>
  <c r="D98" i="38"/>
  <c r="D99" i="38"/>
  <c r="D100" i="38"/>
  <c r="D101" i="38"/>
  <c r="D102" i="38"/>
  <c r="D103" i="38"/>
  <c r="D104" i="38"/>
  <c r="D105" i="38"/>
  <c r="D106" i="38"/>
  <c r="D107" i="38"/>
  <c r="D108" i="38"/>
  <c r="D109" i="38"/>
  <c r="D110" i="38"/>
  <c r="D111" i="38"/>
  <c r="D112" i="38"/>
  <c r="D113" i="38"/>
  <c r="D114" i="38"/>
  <c r="D115" i="38"/>
  <c r="D116" i="38"/>
  <c r="D117" i="38"/>
  <c r="D118" i="38"/>
  <c r="D119" i="38"/>
  <c r="D120" i="38"/>
  <c r="D121" i="38"/>
  <c r="D122" i="38"/>
  <c r="D123" i="38"/>
  <c r="D124" i="38"/>
  <c r="D125" i="38"/>
  <c r="D126" i="38"/>
  <c r="D127" i="38"/>
  <c r="D128" i="38"/>
  <c r="D129" i="38"/>
  <c r="D130" i="38"/>
  <c r="D131" i="38"/>
  <c r="D132" i="38"/>
  <c r="D133" i="38"/>
  <c r="D134" i="38"/>
  <c r="D135" i="38"/>
  <c r="D136" i="38"/>
  <c r="D137" i="38"/>
  <c r="D138" i="38"/>
  <c r="D139" i="38"/>
  <c r="D140" i="38"/>
  <c r="D141" i="38"/>
  <c r="D142" i="38"/>
  <c r="D143" i="38"/>
  <c r="D144" i="38"/>
  <c r="D145" i="38"/>
  <c r="D146" i="38"/>
  <c r="D147" i="38"/>
  <c r="D148" i="38"/>
  <c r="D149" i="38"/>
  <c r="D150" i="38"/>
  <c r="D151" i="38"/>
  <c r="D152" i="38"/>
  <c r="D153" i="38"/>
  <c r="D154" i="38"/>
  <c r="D155" i="38"/>
  <c r="D156" i="38"/>
  <c r="D157" i="38"/>
  <c r="D158" i="38"/>
  <c r="D159" i="38"/>
  <c r="D160" i="38"/>
  <c r="D161" i="38"/>
  <c r="D162" i="38"/>
  <c r="D163" i="38"/>
  <c r="D164" i="38"/>
  <c r="D165" i="38"/>
  <c r="D166" i="38"/>
  <c r="D167" i="38"/>
  <c r="D168" i="38"/>
  <c r="D169" i="38"/>
  <c r="D170" i="38"/>
  <c r="D171" i="38"/>
  <c r="D172" i="38"/>
  <c r="D173" i="38"/>
  <c r="D174" i="38"/>
  <c r="D175" i="38"/>
  <c r="D176" i="38"/>
  <c r="D177" i="38"/>
  <c r="D178" i="38"/>
  <c r="D179" i="38"/>
  <c r="D180" i="38"/>
  <c r="D181" i="38"/>
  <c r="D182" i="38"/>
  <c r="D183" i="38"/>
  <c r="D184" i="38"/>
  <c r="D185" i="38"/>
  <c r="D186" i="38"/>
  <c r="D187" i="38"/>
  <c r="D188" i="38"/>
  <c r="D189" i="38"/>
  <c r="D190" i="38"/>
  <c r="D191" i="38"/>
  <c r="D192" i="38"/>
  <c r="D193" i="38"/>
  <c r="D194" i="38"/>
  <c r="D195" i="38"/>
  <c r="D196" i="38"/>
  <c r="D197" i="38"/>
  <c r="D198" i="38"/>
  <c r="D199" i="38"/>
  <c r="D200" i="38"/>
  <c r="D201" i="38"/>
  <c r="D202" i="38"/>
  <c r="D203" i="38"/>
  <c r="B22" i="38"/>
  <c r="B23" i="38"/>
  <c r="B24" i="38"/>
  <c r="B25" i="38"/>
  <c r="B26" i="38"/>
  <c r="B27" i="38"/>
  <c r="B28" i="38"/>
  <c r="B29" i="38"/>
  <c r="B30" i="38"/>
  <c r="B31" i="38"/>
  <c r="B32" i="38"/>
  <c r="B33" i="38"/>
  <c r="B34" i="38"/>
  <c r="B35" i="38"/>
  <c r="B36" i="38"/>
  <c r="B37" i="38"/>
  <c r="B38" i="38"/>
  <c r="B39" i="38"/>
  <c r="B40" i="38"/>
  <c r="B41" i="38"/>
  <c r="B42" i="38"/>
  <c r="B43" i="38"/>
  <c r="B44" i="38"/>
  <c r="B45" i="38"/>
  <c r="B46" i="38"/>
  <c r="B47" i="38"/>
  <c r="B48" i="38"/>
  <c r="B49" i="38"/>
  <c r="B50" i="38"/>
  <c r="B51" i="38"/>
  <c r="B52" i="38"/>
  <c r="B53" i="38"/>
  <c r="B54" i="38"/>
  <c r="B55" i="38"/>
  <c r="B56" i="38"/>
  <c r="B57" i="38"/>
  <c r="B58" i="38"/>
  <c r="B59" i="38"/>
  <c r="B60" i="38"/>
  <c r="B61" i="38"/>
  <c r="B62" i="38"/>
  <c r="B63" i="38"/>
  <c r="B64" i="38"/>
  <c r="B65" i="38"/>
  <c r="B66" i="38"/>
  <c r="B67" i="38"/>
  <c r="B68" i="38"/>
  <c r="B69" i="38"/>
  <c r="B70" i="38"/>
  <c r="B71" i="38"/>
  <c r="B72" i="38"/>
  <c r="B73" i="38"/>
  <c r="B74" i="38"/>
  <c r="B75" i="38"/>
  <c r="B76" i="38"/>
  <c r="B77" i="38"/>
  <c r="B78" i="38"/>
  <c r="B79" i="38"/>
  <c r="B80" i="38"/>
  <c r="B81" i="38"/>
  <c r="B82" i="38"/>
  <c r="B83" i="38"/>
  <c r="B84" i="38"/>
  <c r="B85" i="38"/>
  <c r="B86" i="38"/>
  <c r="B87" i="38"/>
  <c r="B88" i="38"/>
  <c r="B89" i="38"/>
  <c r="B90" i="38"/>
  <c r="B91" i="38"/>
  <c r="B92" i="38"/>
  <c r="B93" i="38"/>
  <c r="B94" i="38"/>
  <c r="B95" i="38"/>
  <c r="B96" i="38"/>
  <c r="B97" i="38"/>
  <c r="B98" i="38"/>
  <c r="B99" i="38"/>
  <c r="B100" i="38"/>
  <c r="B101" i="38"/>
  <c r="B102" i="38"/>
  <c r="B103" i="38"/>
  <c r="B104" i="38"/>
  <c r="B105" i="38"/>
  <c r="B106" i="38"/>
  <c r="B107" i="38"/>
  <c r="B108" i="38"/>
  <c r="B109" i="38"/>
  <c r="B110" i="38"/>
  <c r="B111" i="38"/>
  <c r="B112" i="38"/>
  <c r="B113" i="38"/>
  <c r="B114" i="38"/>
  <c r="B115" i="38"/>
  <c r="B116" i="38"/>
  <c r="B117" i="38"/>
  <c r="B118" i="38"/>
  <c r="B119" i="38"/>
  <c r="B120" i="38"/>
  <c r="B121" i="38"/>
  <c r="B122" i="38"/>
  <c r="B123" i="38"/>
  <c r="B124" i="38"/>
  <c r="B125" i="38"/>
  <c r="B126" i="38"/>
  <c r="B127" i="38"/>
  <c r="B128" i="38"/>
  <c r="B129" i="38"/>
  <c r="B130" i="38"/>
  <c r="B131" i="38"/>
  <c r="B132" i="38"/>
  <c r="B133" i="38"/>
  <c r="B134" i="38"/>
  <c r="B135" i="38"/>
  <c r="B136" i="38"/>
  <c r="B137" i="38"/>
  <c r="B138" i="38"/>
  <c r="B139" i="38"/>
  <c r="B140" i="38"/>
  <c r="B141" i="38"/>
  <c r="B142" i="38"/>
  <c r="B143" i="38"/>
  <c r="B144" i="38"/>
  <c r="B145" i="38"/>
  <c r="B146" i="38"/>
  <c r="B147" i="38"/>
  <c r="B148" i="38"/>
  <c r="B149" i="38"/>
  <c r="B150" i="38"/>
  <c r="B151" i="38"/>
  <c r="B152" i="38"/>
  <c r="B153" i="38"/>
  <c r="B154" i="38"/>
  <c r="B155" i="38"/>
  <c r="B156" i="38"/>
  <c r="B157" i="38"/>
  <c r="B158" i="38"/>
  <c r="B159" i="38"/>
  <c r="B160" i="38"/>
  <c r="B161" i="38"/>
  <c r="B162" i="38"/>
  <c r="B163" i="38"/>
  <c r="B164" i="38"/>
  <c r="B165" i="38"/>
  <c r="B166" i="38"/>
  <c r="B167" i="38"/>
  <c r="B168" i="38"/>
  <c r="B169" i="38"/>
  <c r="B170" i="38"/>
  <c r="B171" i="38"/>
  <c r="B172" i="38"/>
  <c r="B173" i="38"/>
  <c r="B174" i="38"/>
  <c r="B175" i="38"/>
  <c r="B176" i="38"/>
  <c r="B177" i="38"/>
  <c r="B178" i="38"/>
  <c r="B179" i="38"/>
  <c r="B180" i="38"/>
  <c r="B181" i="38"/>
  <c r="B182" i="38"/>
  <c r="B183" i="38"/>
  <c r="B184" i="38"/>
  <c r="B185" i="38"/>
  <c r="B186" i="38"/>
  <c r="B187" i="38"/>
  <c r="B188" i="38"/>
  <c r="B189" i="38"/>
  <c r="B190" i="38"/>
  <c r="B191" i="38"/>
  <c r="B192" i="38"/>
  <c r="B193" i="38"/>
  <c r="B194" i="38"/>
  <c r="B195" i="38"/>
  <c r="B196" i="38"/>
  <c r="B197" i="38"/>
  <c r="B198" i="38"/>
  <c r="B199" i="38"/>
  <c r="B200" i="38"/>
  <c r="B201" i="38"/>
  <c r="B202" i="38"/>
  <c r="B203" i="38"/>
  <c r="J22" i="38"/>
  <c r="J23" i="38"/>
  <c r="J24" i="38"/>
  <c r="J25" i="38"/>
  <c r="J26" i="38"/>
  <c r="J27" i="38"/>
  <c r="J28" i="38"/>
  <c r="J29" i="38"/>
  <c r="J30" i="38"/>
  <c r="J31" i="38"/>
  <c r="J32" i="38"/>
  <c r="J33" i="38"/>
  <c r="J34" i="38"/>
  <c r="J35" i="38"/>
  <c r="J36" i="38"/>
  <c r="J37" i="38"/>
  <c r="J38" i="38"/>
  <c r="J39" i="38"/>
  <c r="J40" i="38"/>
  <c r="J41" i="38"/>
  <c r="J42" i="38"/>
  <c r="J43" i="38"/>
  <c r="J44" i="38"/>
  <c r="J45" i="38"/>
  <c r="J46" i="38"/>
  <c r="J47" i="38"/>
  <c r="J48" i="38"/>
  <c r="J49" i="38"/>
  <c r="J50" i="38"/>
  <c r="J51" i="38"/>
  <c r="J52" i="38"/>
  <c r="J53" i="38"/>
  <c r="J54" i="38"/>
  <c r="J55" i="38"/>
  <c r="J56" i="38"/>
  <c r="J57" i="38"/>
  <c r="J58" i="38"/>
  <c r="J59" i="38"/>
  <c r="J60" i="38"/>
  <c r="J61" i="38"/>
  <c r="J62" i="38"/>
  <c r="J63" i="38"/>
  <c r="J64" i="38"/>
  <c r="J65" i="38"/>
  <c r="J66" i="38"/>
  <c r="J67" i="38"/>
  <c r="J68" i="38"/>
  <c r="J69" i="38"/>
  <c r="J70" i="38"/>
  <c r="J71" i="38"/>
  <c r="J72" i="38"/>
  <c r="J73" i="38"/>
  <c r="J74" i="38"/>
  <c r="J75" i="38"/>
  <c r="J76" i="38"/>
  <c r="J77" i="38"/>
  <c r="J78" i="38"/>
  <c r="J79" i="38"/>
  <c r="J80" i="38"/>
  <c r="J81" i="38"/>
  <c r="J82" i="38"/>
  <c r="J83" i="38"/>
  <c r="J84" i="38"/>
  <c r="J85" i="38"/>
  <c r="J86" i="38"/>
  <c r="J87" i="38"/>
  <c r="J88" i="38"/>
  <c r="J89" i="38"/>
  <c r="J90" i="38"/>
  <c r="J91" i="38"/>
  <c r="J92" i="38"/>
  <c r="J93" i="38"/>
  <c r="J94" i="38"/>
  <c r="J95" i="38"/>
  <c r="J96" i="38"/>
  <c r="J97" i="38"/>
  <c r="J98" i="38"/>
  <c r="J99" i="38"/>
  <c r="J100" i="38"/>
  <c r="J101" i="38"/>
  <c r="J102" i="38"/>
  <c r="J103" i="38"/>
  <c r="J104" i="38"/>
  <c r="J105" i="38"/>
  <c r="J106" i="38"/>
  <c r="J107" i="38"/>
  <c r="J108" i="38"/>
  <c r="J109" i="38"/>
  <c r="J110" i="38"/>
  <c r="J111" i="38"/>
  <c r="J112" i="38"/>
  <c r="J113" i="38"/>
  <c r="J114" i="38"/>
  <c r="J115" i="38"/>
  <c r="J116" i="38"/>
  <c r="J117" i="38"/>
  <c r="J118" i="38"/>
  <c r="J119" i="38"/>
  <c r="J120" i="38"/>
  <c r="J121" i="38"/>
  <c r="J122" i="38"/>
  <c r="J123" i="38"/>
  <c r="J124" i="38"/>
  <c r="J125" i="38"/>
  <c r="J126" i="38"/>
  <c r="J127" i="38"/>
  <c r="J128" i="38"/>
  <c r="J129" i="38"/>
  <c r="J130" i="38"/>
  <c r="J131" i="38"/>
  <c r="J132" i="38"/>
  <c r="J133" i="38"/>
  <c r="J134" i="38"/>
  <c r="J135" i="38"/>
  <c r="J136" i="38"/>
  <c r="J137" i="38"/>
  <c r="J138" i="38"/>
  <c r="J139" i="38"/>
  <c r="J140" i="38"/>
  <c r="J141" i="38"/>
  <c r="J142" i="38"/>
  <c r="J143" i="38"/>
  <c r="J144" i="38"/>
  <c r="J145" i="38"/>
  <c r="J146" i="38"/>
  <c r="J147" i="38"/>
  <c r="J148" i="38"/>
  <c r="J149" i="38"/>
  <c r="J150" i="38"/>
  <c r="J151" i="38"/>
  <c r="J152" i="38"/>
  <c r="J153" i="38"/>
  <c r="J154" i="38"/>
  <c r="J155" i="38"/>
  <c r="J156" i="38"/>
  <c r="J157" i="38"/>
  <c r="J158" i="38"/>
  <c r="J159" i="38"/>
  <c r="J160" i="38"/>
  <c r="J161" i="38"/>
  <c r="J162" i="38"/>
  <c r="J163" i="38"/>
  <c r="J164" i="38"/>
  <c r="J165" i="38"/>
  <c r="J166" i="38"/>
  <c r="J167" i="38"/>
  <c r="J168" i="38"/>
  <c r="J169" i="38"/>
  <c r="J170" i="38"/>
  <c r="J171" i="38"/>
  <c r="J172" i="38"/>
  <c r="J173" i="38"/>
  <c r="J174" i="38"/>
  <c r="J175" i="38"/>
  <c r="J176" i="38"/>
  <c r="J177" i="38"/>
  <c r="J178" i="38"/>
  <c r="J179" i="38"/>
  <c r="J180" i="38"/>
  <c r="J181" i="38"/>
  <c r="J182" i="38"/>
  <c r="J183" i="38"/>
  <c r="J184" i="38"/>
  <c r="J185" i="38"/>
  <c r="J186" i="38"/>
  <c r="J187" i="38"/>
  <c r="J188" i="38"/>
  <c r="J189" i="38"/>
  <c r="J190" i="38"/>
  <c r="J191" i="38"/>
  <c r="J192" i="38"/>
  <c r="J193" i="38"/>
  <c r="J194" i="38"/>
  <c r="J195" i="38"/>
  <c r="J196" i="38"/>
  <c r="J197" i="38"/>
  <c r="J198" i="38"/>
  <c r="J199" i="38"/>
  <c r="J200" i="38"/>
  <c r="J201" i="38"/>
  <c r="J202" i="38"/>
  <c r="J203" i="38"/>
  <c r="F225" i="38"/>
  <c r="F224" i="38"/>
  <c r="F223" i="38"/>
  <c r="F222" i="38"/>
  <c r="F221" i="38"/>
  <c r="J21" i="38"/>
  <c r="D21" i="38"/>
  <c r="B21" i="38"/>
  <c r="J20" i="38"/>
  <c r="D20" i="38"/>
  <c r="B20" i="38"/>
  <c r="J19" i="38"/>
  <c r="D19" i="38"/>
  <c r="B19" i="38"/>
  <c r="J18" i="38"/>
  <c r="D18" i="38"/>
  <c r="B18" i="38"/>
  <c r="J17" i="38"/>
  <c r="D17" i="38"/>
  <c r="B17" i="38"/>
  <c r="J16" i="38"/>
  <c r="D16" i="38"/>
  <c r="B16" i="38"/>
  <c r="J15" i="38"/>
  <c r="D15" i="38"/>
  <c r="B15" i="38"/>
  <c r="J14" i="38"/>
  <c r="D14" i="38"/>
  <c r="B14" i="38"/>
  <c r="J13" i="38"/>
  <c r="D13" i="38"/>
  <c r="B13" i="38"/>
  <c r="J12" i="38"/>
  <c r="D12" i="38"/>
  <c r="B12" i="38"/>
  <c r="J11" i="38"/>
  <c r="D11" i="38"/>
  <c r="B11" i="38"/>
  <c r="J10" i="38"/>
  <c r="D10" i="38"/>
  <c r="B10" i="38"/>
  <c r="J9" i="38"/>
  <c r="D9" i="38"/>
  <c r="B9" i="38"/>
  <c r="J8" i="38"/>
  <c r="D8" i="38"/>
  <c r="B8" i="38"/>
  <c r="J7" i="38"/>
  <c r="D7" i="38"/>
  <c r="B7" i="38"/>
  <c r="J6" i="38"/>
  <c r="D6" i="38"/>
  <c r="B6" i="38"/>
  <c r="J5" i="38"/>
  <c r="D5" i="38"/>
  <c r="B5" i="38"/>
  <c r="J4" i="38"/>
  <c r="D4" i="38"/>
  <c r="B4" i="38"/>
  <c r="BZ10" i="34"/>
  <c r="BY10" i="34"/>
  <c r="BX10" i="34"/>
  <c r="BW10" i="34"/>
  <c r="BV10" i="34"/>
  <c r="BU10" i="34"/>
  <c r="BT10" i="34"/>
  <c r="BS10" i="34"/>
  <c r="BR10" i="34"/>
  <c r="BQ10" i="34"/>
  <c r="BP10" i="34"/>
  <c r="BO10" i="34"/>
  <c r="BN10" i="34"/>
  <c r="BM10" i="34"/>
  <c r="BL10" i="34"/>
  <c r="BK10" i="34"/>
  <c r="BJ10" i="34"/>
  <c r="BI10" i="34"/>
  <c r="BH10" i="34"/>
  <c r="BG10" i="34"/>
  <c r="BF10" i="34"/>
  <c r="BE10" i="34"/>
  <c r="BD10" i="34"/>
  <c r="BC10" i="34"/>
  <c r="BB10" i="34"/>
  <c r="BA10" i="34"/>
  <c r="AZ10" i="34"/>
  <c r="AY10" i="34"/>
  <c r="AX10" i="34"/>
  <c r="AW10" i="34"/>
  <c r="AV10" i="34"/>
  <c r="AU10" i="34"/>
  <c r="AT10" i="34"/>
  <c r="AS10" i="34"/>
  <c r="AR10" i="34"/>
  <c r="AQ10" i="34"/>
  <c r="AP10" i="34"/>
  <c r="AO10" i="34"/>
  <c r="AN10" i="34"/>
  <c r="AM10" i="34"/>
  <c r="AL10" i="34"/>
  <c r="AK10" i="34"/>
  <c r="AJ10" i="34"/>
  <c r="AI10" i="34"/>
  <c r="AH10" i="34"/>
  <c r="AG10" i="34"/>
  <c r="AF10" i="34"/>
  <c r="AE10" i="34"/>
  <c r="AD10" i="34"/>
  <c r="AC10" i="34"/>
  <c r="AB10" i="34"/>
  <c r="AA10" i="34"/>
  <c r="Z10" i="34"/>
  <c r="Y10" i="34"/>
  <c r="X10" i="34"/>
  <c r="W10" i="34"/>
  <c r="V10" i="34"/>
  <c r="U10" i="34"/>
  <c r="T10" i="34"/>
  <c r="S10" i="34"/>
  <c r="R10" i="34"/>
  <c r="Q10" i="34"/>
  <c r="P10" i="34"/>
  <c r="F10" i="34"/>
  <c r="BZ4" i="34"/>
  <c r="BY4" i="34"/>
  <c r="BX4" i="34"/>
  <c r="BW4" i="34"/>
  <c r="BV4" i="34"/>
  <c r="BU4" i="34"/>
  <c r="BT4" i="34"/>
  <c r="BS4" i="34"/>
  <c r="BR4" i="34"/>
  <c r="BQ4" i="34"/>
  <c r="BP4" i="34"/>
  <c r="BO4" i="34"/>
  <c r="BN4" i="34"/>
  <c r="BM4" i="34"/>
  <c r="BL4" i="34"/>
  <c r="BK4" i="34"/>
  <c r="BJ4" i="34"/>
  <c r="BI4" i="34"/>
  <c r="BH4" i="34"/>
  <c r="BG4" i="34"/>
  <c r="BF4" i="34"/>
  <c r="BE4" i="34"/>
  <c r="BD4" i="34"/>
  <c r="BC4" i="34"/>
  <c r="BB4" i="34"/>
  <c r="BA4" i="34"/>
  <c r="AZ4" i="34"/>
  <c r="AY4" i="34"/>
  <c r="AX4" i="34"/>
  <c r="AW4" i="34"/>
  <c r="AV4" i="34"/>
  <c r="AU4" i="34"/>
  <c r="AT4" i="34"/>
  <c r="AS4" i="34"/>
  <c r="AR4" i="34"/>
  <c r="AQ4" i="34"/>
  <c r="AP4" i="34"/>
  <c r="AO4" i="34"/>
  <c r="AN4" i="34"/>
  <c r="AM4" i="34"/>
  <c r="AL4" i="34"/>
  <c r="AK4" i="34"/>
  <c r="AJ4" i="34"/>
  <c r="AI4" i="34"/>
  <c r="AH4" i="34"/>
  <c r="AG4" i="34"/>
  <c r="AF4" i="34"/>
  <c r="AE4" i="34"/>
  <c r="AD4" i="34"/>
  <c r="AC4" i="34"/>
  <c r="AB4" i="34"/>
  <c r="AA4" i="34"/>
  <c r="Z4" i="34"/>
  <c r="Y4" i="34"/>
  <c r="X4" i="34"/>
  <c r="W4" i="34"/>
  <c r="V4" i="34"/>
  <c r="U4" i="34"/>
  <c r="T4" i="34"/>
  <c r="S4" i="34"/>
  <c r="R4" i="34"/>
  <c r="Q4" i="34"/>
  <c r="P4" i="34"/>
  <c r="J4" i="34"/>
  <c r="D4" i="34"/>
  <c r="B4" i="34"/>
  <c r="F78" i="30"/>
  <c r="F77" i="30"/>
  <c r="F76" i="30"/>
  <c r="F75" i="30"/>
  <c r="BZ48" i="30"/>
  <c r="BY48" i="30"/>
  <c r="BX48" i="30"/>
  <c r="BW48" i="30"/>
  <c r="BV48" i="30"/>
  <c r="BU48" i="30"/>
  <c r="BT48" i="30"/>
  <c r="BS48" i="30"/>
  <c r="BR48" i="30"/>
  <c r="BQ48" i="30"/>
  <c r="BP48" i="30"/>
  <c r="BO48" i="30"/>
  <c r="BN48" i="30"/>
  <c r="BM48" i="30"/>
  <c r="BL48" i="30"/>
  <c r="BK48" i="30"/>
  <c r="BJ48" i="30"/>
  <c r="BI48" i="30"/>
  <c r="BH48" i="30"/>
  <c r="BG48" i="30"/>
  <c r="BF48" i="30"/>
  <c r="BE48" i="30"/>
  <c r="BD48" i="30"/>
  <c r="BC48" i="30"/>
  <c r="BB48" i="30"/>
  <c r="BA48" i="30"/>
  <c r="AZ48" i="30"/>
  <c r="AY48" i="30"/>
  <c r="AX48" i="30"/>
  <c r="AW48" i="30"/>
  <c r="AV48" i="30"/>
  <c r="AU48" i="30"/>
  <c r="AT48" i="30"/>
  <c r="AS48" i="30"/>
  <c r="AR48" i="30"/>
  <c r="AQ48" i="30"/>
  <c r="AP48" i="30"/>
  <c r="AO48" i="30"/>
  <c r="AN48" i="30"/>
  <c r="AM48" i="30"/>
  <c r="AL48" i="30"/>
  <c r="AK48" i="30"/>
  <c r="AJ48" i="30"/>
  <c r="AI48" i="30"/>
  <c r="AH48" i="30"/>
  <c r="AG48" i="30"/>
  <c r="AF48" i="30"/>
  <c r="AE48" i="30"/>
  <c r="AD48" i="30"/>
  <c r="AC48" i="30"/>
  <c r="AB48" i="30"/>
  <c r="AA48" i="30"/>
  <c r="Z48" i="30"/>
  <c r="Y48" i="30"/>
  <c r="X48" i="30"/>
  <c r="W48" i="30"/>
  <c r="V48" i="30"/>
  <c r="U48" i="30"/>
  <c r="T48" i="30"/>
  <c r="S48" i="30"/>
  <c r="R48" i="30"/>
  <c r="Q48" i="30"/>
  <c r="P48" i="30"/>
  <c r="BZ47" i="30"/>
  <c r="BY47" i="30"/>
  <c r="BX47" i="30"/>
  <c r="BW47" i="30"/>
  <c r="BV47" i="30"/>
  <c r="BU47" i="30"/>
  <c r="BT47" i="30"/>
  <c r="BS47" i="30"/>
  <c r="BR47" i="30"/>
  <c r="BQ47" i="30"/>
  <c r="BP47" i="30"/>
  <c r="BO47" i="30"/>
  <c r="BN47" i="30"/>
  <c r="BM47" i="30"/>
  <c r="BL47" i="30"/>
  <c r="BK47" i="30"/>
  <c r="BJ47" i="30"/>
  <c r="BI47" i="30"/>
  <c r="BH47" i="30"/>
  <c r="BG47" i="30"/>
  <c r="BF47" i="30"/>
  <c r="BE47" i="30"/>
  <c r="BD47" i="30"/>
  <c r="BC47" i="30"/>
  <c r="BB47" i="30"/>
  <c r="BA47" i="30"/>
  <c r="AZ47" i="30"/>
  <c r="AY47" i="30"/>
  <c r="AX47" i="30"/>
  <c r="AW47" i="30"/>
  <c r="AV47" i="30"/>
  <c r="AU47" i="30"/>
  <c r="AT47" i="30"/>
  <c r="AS47" i="30"/>
  <c r="AR47" i="30"/>
  <c r="AQ47" i="30"/>
  <c r="AP47" i="30"/>
  <c r="AO47" i="30"/>
  <c r="AN47" i="30"/>
  <c r="AM47" i="30"/>
  <c r="AL47" i="30"/>
  <c r="AK47" i="30"/>
  <c r="AJ47" i="30"/>
  <c r="AI47" i="30"/>
  <c r="AH47" i="30"/>
  <c r="AG47" i="30"/>
  <c r="AF47" i="30"/>
  <c r="AE47" i="30"/>
  <c r="AD47" i="30"/>
  <c r="AC47" i="30"/>
  <c r="AB47" i="30"/>
  <c r="AA47" i="30"/>
  <c r="Z47" i="30"/>
  <c r="Y47" i="30"/>
  <c r="X47" i="30"/>
  <c r="W47" i="30"/>
  <c r="V47" i="30"/>
  <c r="U47" i="30"/>
  <c r="T47" i="30"/>
  <c r="S47" i="30"/>
  <c r="R47" i="30"/>
  <c r="Q47" i="30"/>
  <c r="P47" i="30"/>
  <c r="BZ46" i="30"/>
  <c r="BY46" i="30"/>
  <c r="BX46" i="30"/>
  <c r="BW46" i="30"/>
  <c r="BV46" i="30"/>
  <c r="BU46" i="30"/>
  <c r="BT46" i="30"/>
  <c r="BS46" i="30"/>
  <c r="BR46" i="30"/>
  <c r="BQ46" i="30"/>
  <c r="BP46" i="30"/>
  <c r="BO46" i="30"/>
  <c r="BN46" i="30"/>
  <c r="BM46" i="30"/>
  <c r="BL46" i="30"/>
  <c r="BK46" i="30"/>
  <c r="BJ46" i="30"/>
  <c r="BI46" i="30"/>
  <c r="BH46" i="30"/>
  <c r="BG46" i="30"/>
  <c r="BF46" i="30"/>
  <c r="BE46" i="30"/>
  <c r="BD46" i="30"/>
  <c r="BC46" i="30"/>
  <c r="BB46" i="30"/>
  <c r="BA46" i="30"/>
  <c r="AZ46" i="30"/>
  <c r="AY46" i="30"/>
  <c r="AX46" i="30"/>
  <c r="AW46" i="30"/>
  <c r="AV46" i="30"/>
  <c r="AU46" i="30"/>
  <c r="AT46" i="30"/>
  <c r="AS46" i="30"/>
  <c r="AR46" i="30"/>
  <c r="AQ46" i="30"/>
  <c r="AP46" i="30"/>
  <c r="AO46" i="30"/>
  <c r="AN46" i="30"/>
  <c r="AM46" i="30"/>
  <c r="AL46" i="30"/>
  <c r="AK46" i="30"/>
  <c r="AJ46" i="30"/>
  <c r="AI46" i="30"/>
  <c r="AH46" i="30"/>
  <c r="AG46" i="30"/>
  <c r="AF46" i="30"/>
  <c r="AE46" i="30"/>
  <c r="AD46" i="30"/>
  <c r="AC46" i="30"/>
  <c r="AB46" i="30"/>
  <c r="AA46" i="30"/>
  <c r="Z46" i="30"/>
  <c r="Y46" i="30"/>
  <c r="X46" i="30"/>
  <c r="W46" i="30"/>
  <c r="V46" i="30"/>
  <c r="U46" i="30"/>
  <c r="T46" i="30"/>
  <c r="S46" i="30"/>
  <c r="R46" i="30"/>
  <c r="Q46" i="30"/>
  <c r="P46" i="30"/>
  <c r="BZ45" i="30"/>
  <c r="BY45" i="30"/>
  <c r="BX45" i="30"/>
  <c r="BW45" i="30"/>
  <c r="BV45" i="30"/>
  <c r="BU45" i="30"/>
  <c r="BT45" i="30"/>
  <c r="BS45" i="30"/>
  <c r="BR45" i="30"/>
  <c r="BQ45" i="30"/>
  <c r="BP45" i="30"/>
  <c r="BO45" i="30"/>
  <c r="BN45" i="30"/>
  <c r="BM45" i="30"/>
  <c r="BL45" i="30"/>
  <c r="BK45" i="30"/>
  <c r="BJ45" i="30"/>
  <c r="BI45" i="30"/>
  <c r="BH45" i="30"/>
  <c r="BG45" i="30"/>
  <c r="BF45" i="30"/>
  <c r="BE45" i="30"/>
  <c r="BD45" i="30"/>
  <c r="BC45" i="30"/>
  <c r="BB45" i="30"/>
  <c r="BA45" i="30"/>
  <c r="AZ45" i="30"/>
  <c r="AY45" i="30"/>
  <c r="AX45" i="30"/>
  <c r="AW45" i="30"/>
  <c r="AV45" i="30"/>
  <c r="AU45" i="30"/>
  <c r="AT45" i="30"/>
  <c r="AS45" i="30"/>
  <c r="AR45" i="30"/>
  <c r="AQ45" i="30"/>
  <c r="AP45" i="30"/>
  <c r="AO45" i="30"/>
  <c r="AN45" i="30"/>
  <c r="AM45" i="30"/>
  <c r="AL45" i="30"/>
  <c r="AK45" i="30"/>
  <c r="AJ45" i="30"/>
  <c r="AI45" i="30"/>
  <c r="AH45" i="30"/>
  <c r="AG45" i="30"/>
  <c r="AF45" i="30"/>
  <c r="AE45" i="30"/>
  <c r="AD45" i="30"/>
  <c r="AC45" i="30"/>
  <c r="AB45" i="30"/>
  <c r="AA45" i="30"/>
  <c r="Z45" i="30"/>
  <c r="Y45" i="30"/>
  <c r="X45" i="30"/>
  <c r="W45" i="30"/>
  <c r="V45" i="30"/>
  <c r="U45" i="30"/>
  <c r="T45" i="30"/>
  <c r="S45" i="30"/>
  <c r="R45" i="30"/>
  <c r="Q45" i="30"/>
  <c r="P45" i="30"/>
  <c r="BZ44" i="30"/>
  <c r="BY44" i="30"/>
  <c r="BX44" i="30"/>
  <c r="BW44" i="30"/>
  <c r="BV44" i="30"/>
  <c r="BU44" i="30"/>
  <c r="BT44" i="30"/>
  <c r="BS44" i="30"/>
  <c r="BR44" i="30"/>
  <c r="BQ44" i="30"/>
  <c r="BP44" i="30"/>
  <c r="BO44" i="30"/>
  <c r="BN44" i="30"/>
  <c r="BM44" i="30"/>
  <c r="BL44" i="30"/>
  <c r="BK44" i="30"/>
  <c r="BJ44" i="30"/>
  <c r="BI44" i="30"/>
  <c r="BH44" i="30"/>
  <c r="BG44" i="30"/>
  <c r="BF44" i="30"/>
  <c r="BE44" i="30"/>
  <c r="BD44" i="30"/>
  <c r="BC44" i="30"/>
  <c r="BB44" i="30"/>
  <c r="BA44" i="30"/>
  <c r="AZ44" i="30"/>
  <c r="AY44" i="30"/>
  <c r="AX44" i="30"/>
  <c r="AW44" i="30"/>
  <c r="AV44" i="30"/>
  <c r="AU44" i="30"/>
  <c r="AT44" i="30"/>
  <c r="AS44" i="30"/>
  <c r="AR44" i="30"/>
  <c r="AQ44" i="30"/>
  <c r="AP44" i="30"/>
  <c r="AO44" i="30"/>
  <c r="AN44" i="30"/>
  <c r="AM44" i="30"/>
  <c r="AL44" i="30"/>
  <c r="AK44" i="30"/>
  <c r="AJ44" i="30"/>
  <c r="AI44" i="30"/>
  <c r="AH44" i="30"/>
  <c r="AG44" i="30"/>
  <c r="AF44" i="30"/>
  <c r="AE44" i="30"/>
  <c r="AD44" i="30"/>
  <c r="AC44" i="30"/>
  <c r="AB44" i="30"/>
  <c r="AA44" i="30"/>
  <c r="Z44" i="30"/>
  <c r="Y44" i="30"/>
  <c r="X44" i="30"/>
  <c r="W44" i="30"/>
  <c r="V44" i="30"/>
  <c r="U44" i="30"/>
  <c r="T44" i="30"/>
  <c r="S44" i="30"/>
  <c r="R44" i="30"/>
  <c r="Q44" i="30"/>
  <c r="P44" i="30"/>
  <c r="BZ43" i="30"/>
  <c r="BY43" i="30"/>
  <c r="BX43" i="30"/>
  <c r="BW43" i="30"/>
  <c r="BV43" i="30"/>
  <c r="BU43" i="30"/>
  <c r="BT43" i="30"/>
  <c r="BS43" i="30"/>
  <c r="BR43" i="30"/>
  <c r="BQ43" i="30"/>
  <c r="BP43" i="30"/>
  <c r="BO43" i="30"/>
  <c r="BN43" i="30"/>
  <c r="BM43" i="30"/>
  <c r="BL43" i="30"/>
  <c r="BK43" i="30"/>
  <c r="BJ43" i="30"/>
  <c r="BI43" i="30"/>
  <c r="BH43" i="30"/>
  <c r="BG43" i="30"/>
  <c r="BF43" i="30"/>
  <c r="BE43" i="30"/>
  <c r="BD43" i="30"/>
  <c r="BC43" i="30"/>
  <c r="BB43" i="30"/>
  <c r="BA43" i="30"/>
  <c r="AZ43" i="30"/>
  <c r="AY43" i="30"/>
  <c r="AX43" i="30"/>
  <c r="AW43" i="30"/>
  <c r="AV43" i="30"/>
  <c r="AU43" i="30"/>
  <c r="AT43" i="30"/>
  <c r="AS43" i="30"/>
  <c r="AR43" i="30"/>
  <c r="AQ43" i="30"/>
  <c r="AP43" i="30"/>
  <c r="AO43" i="30"/>
  <c r="AN43" i="30"/>
  <c r="AM43" i="30"/>
  <c r="AL43" i="30"/>
  <c r="AK43" i="30"/>
  <c r="AJ43" i="30"/>
  <c r="AI43" i="30"/>
  <c r="AH43" i="30"/>
  <c r="AG43" i="30"/>
  <c r="AF43" i="30"/>
  <c r="AE43" i="30"/>
  <c r="AD43" i="30"/>
  <c r="AC43" i="30"/>
  <c r="AB43" i="30"/>
  <c r="AA43" i="30"/>
  <c r="Z43" i="30"/>
  <c r="Y43" i="30"/>
  <c r="X43" i="30"/>
  <c r="W43" i="30"/>
  <c r="V43" i="30"/>
  <c r="U43" i="30"/>
  <c r="T43" i="30"/>
  <c r="S43" i="30"/>
  <c r="R43" i="30"/>
  <c r="Q43" i="30"/>
  <c r="P43" i="30"/>
  <c r="BZ42" i="30"/>
  <c r="BY42" i="30"/>
  <c r="BX42" i="30"/>
  <c r="BW42" i="30"/>
  <c r="BV42" i="30"/>
  <c r="BU42" i="30"/>
  <c r="BT42" i="30"/>
  <c r="BS42" i="30"/>
  <c r="BR42" i="30"/>
  <c r="BQ42" i="30"/>
  <c r="BP42" i="30"/>
  <c r="BO42" i="30"/>
  <c r="BN42" i="30"/>
  <c r="BM42" i="30"/>
  <c r="BL42" i="30"/>
  <c r="BK42" i="30"/>
  <c r="BJ42" i="30"/>
  <c r="BI42" i="30"/>
  <c r="BH42" i="30"/>
  <c r="BG42" i="30"/>
  <c r="BF42" i="30"/>
  <c r="BE42" i="30"/>
  <c r="BD42" i="30"/>
  <c r="BC42" i="30"/>
  <c r="BB42" i="30"/>
  <c r="BA42" i="30"/>
  <c r="AZ42" i="30"/>
  <c r="AY42" i="30"/>
  <c r="AX42" i="30"/>
  <c r="AW42" i="30"/>
  <c r="AV42" i="30"/>
  <c r="AU42" i="30"/>
  <c r="AT42" i="30"/>
  <c r="AS42" i="30"/>
  <c r="AR42" i="30"/>
  <c r="AQ42" i="30"/>
  <c r="AP42" i="30"/>
  <c r="AO42" i="30"/>
  <c r="AN42" i="30"/>
  <c r="AM42" i="30"/>
  <c r="AL42" i="30"/>
  <c r="AK42" i="30"/>
  <c r="AJ42" i="30"/>
  <c r="AI42" i="30"/>
  <c r="AH42" i="30"/>
  <c r="AG42" i="30"/>
  <c r="AF42" i="30"/>
  <c r="AE42" i="30"/>
  <c r="AD42" i="30"/>
  <c r="AC42" i="30"/>
  <c r="AB42" i="30"/>
  <c r="AA42" i="30"/>
  <c r="Z42" i="30"/>
  <c r="Y42" i="30"/>
  <c r="X42" i="30"/>
  <c r="W42" i="30"/>
  <c r="V42" i="30"/>
  <c r="U42" i="30"/>
  <c r="T42" i="30"/>
  <c r="S42" i="30"/>
  <c r="R42" i="30"/>
  <c r="Q42" i="30"/>
  <c r="P42" i="30"/>
  <c r="BZ41" i="30"/>
  <c r="BY41" i="30"/>
  <c r="BX41" i="30"/>
  <c r="BW41" i="30"/>
  <c r="BV41" i="30"/>
  <c r="BU41" i="30"/>
  <c r="BT41" i="30"/>
  <c r="BS41" i="30"/>
  <c r="BR41" i="30"/>
  <c r="BQ41" i="30"/>
  <c r="BP41" i="30"/>
  <c r="BO41" i="30"/>
  <c r="BN41" i="30"/>
  <c r="BM41" i="30"/>
  <c r="BL41" i="30"/>
  <c r="BK41" i="30"/>
  <c r="BJ41" i="30"/>
  <c r="BI41" i="30"/>
  <c r="BH41" i="30"/>
  <c r="BG41" i="30"/>
  <c r="BF41" i="30"/>
  <c r="BE41" i="30"/>
  <c r="BD41" i="30"/>
  <c r="BC41" i="30"/>
  <c r="BB41" i="30"/>
  <c r="BA41" i="30"/>
  <c r="AZ41" i="30"/>
  <c r="AY41" i="30"/>
  <c r="AX41" i="30"/>
  <c r="AW41" i="30"/>
  <c r="AV41" i="30"/>
  <c r="AU41" i="30"/>
  <c r="AT41" i="30"/>
  <c r="AS41" i="30"/>
  <c r="AR41" i="30"/>
  <c r="AQ41" i="30"/>
  <c r="AP41" i="30"/>
  <c r="AO41" i="30"/>
  <c r="AN41" i="30"/>
  <c r="AM41" i="30"/>
  <c r="AL41" i="30"/>
  <c r="AK41" i="30"/>
  <c r="AJ41" i="30"/>
  <c r="AI41" i="30"/>
  <c r="AH41" i="30"/>
  <c r="AG41" i="30"/>
  <c r="AF41" i="30"/>
  <c r="AE41" i="30"/>
  <c r="AD41" i="30"/>
  <c r="AC41" i="30"/>
  <c r="AB41" i="30"/>
  <c r="AA41" i="30"/>
  <c r="Z41" i="30"/>
  <c r="Y41" i="30"/>
  <c r="X41" i="30"/>
  <c r="W41" i="30"/>
  <c r="V41" i="30"/>
  <c r="U41" i="30"/>
  <c r="T41" i="30"/>
  <c r="S41" i="30"/>
  <c r="R41" i="30"/>
  <c r="Q41" i="30"/>
  <c r="P41" i="30"/>
  <c r="BZ40" i="30"/>
  <c r="BY40" i="30"/>
  <c r="BX40" i="30"/>
  <c r="BW40" i="30"/>
  <c r="BV40" i="30"/>
  <c r="BU40" i="30"/>
  <c r="BT40" i="30"/>
  <c r="BS40" i="30"/>
  <c r="BR40" i="30"/>
  <c r="BQ40" i="30"/>
  <c r="BP40" i="30"/>
  <c r="BO40" i="30"/>
  <c r="BN40" i="30"/>
  <c r="BM40" i="30"/>
  <c r="BL40" i="30"/>
  <c r="BK40" i="30"/>
  <c r="BJ40" i="30"/>
  <c r="BI40" i="30"/>
  <c r="BH40" i="30"/>
  <c r="BG40" i="30"/>
  <c r="BF40" i="30"/>
  <c r="BE40" i="30"/>
  <c r="BD40" i="30"/>
  <c r="BC40" i="30"/>
  <c r="BB40" i="30"/>
  <c r="BA40" i="30"/>
  <c r="AZ40" i="30"/>
  <c r="AY40" i="30"/>
  <c r="AX40" i="30"/>
  <c r="AW40" i="30"/>
  <c r="AV40" i="30"/>
  <c r="AU40" i="30"/>
  <c r="AT40" i="30"/>
  <c r="AS40" i="30"/>
  <c r="AR40" i="30"/>
  <c r="AQ40" i="30"/>
  <c r="AP40" i="30"/>
  <c r="AO40" i="30"/>
  <c r="AN40" i="30"/>
  <c r="AM40" i="30"/>
  <c r="AL40" i="30"/>
  <c r="AK40" i="30"/>
  <c r="AJ40" i="30"/>
  <c r="AI40" i="30"/>
  <c r="AH40" i="30"/>
  <c r="AG40" i="30"/>
  <c r="AF40" i="30"/>
  <c r="AE40" i="30"/>
  <c r="AD40" i="30"/>
  <c r="AC40" i="30"/>
  <c r="AB40" i="30"/>
  <c r="AA40" i="30"/>
  <c r="Z40" i="30"/>
  <c r="Y40" i="30"/>
  <c r="X40" i="30"/>
  <c r="W40" i="30"/>
  <c r="V40" i="30"/>
  <c r="U40" i="30"/>
  <c r="T40" i="30"/>
  <c r="S40" i="30"/>
  <c r="R40" i="30"/>
  <c r="Q40" i="30"/>
  <c r="P40" i="30"/>
  <c r="BZ39" i="30"/>
  <c r="BY39" i="30"/>
  <c r="BX39" i="30"/>
  <c r="BW39" i="30"/>
  <c r="BV39" i="30"/>
  <c r="BU39" i="30"/>
  <c r="BT39" i="30"/>
  <c r="BS39" i="30"/>
  <c r="BR39" i="30"/>
  <c r="BQ39" i="30"/>
  <c r="BP39" i="30"/>
  <c r="BO39" i="30"/>
  <c r="BN39" i="30"/>
  <c r="BM39" i="30"/>
  <c r="BL39" i="30"/>
  <c r="BK39" i="30"/>
  <c r="BJ39" i="30"/>
  <c r="BI39" i="30"/>
  <c r="BH39" i="30"/>
  <c r="BG39" i="30"/>
  <c r="BF39" i="30"/>
  <c r="BE39" i="30"/>
  <c r="BD39" i="30"/>
  <c r="BC39" i="30"/>
  <c r="BB39" i="30"/>
  <c r="BA39" i="30"/>
  <c r="AZ39" i="30"/>
  <c r="AY39" i="30"/>
  <c r="AX39" i="30"/>
  <c r="AW39" i="30"/>
  <c r="AV39" i="30"/>
  <c r="AU39" i="30"/>
  <c r="AT39" i="30"/>
  <c r="AS39" i="30"/>
  <c r="AR39" i="30"/>
  <c r="AQ39" i="30"/>
  <c r="AP39" i="30"/>
  <c r="AO39" i="30"/>
  <c r="AN39" i="30"/>
  <c r="AM39" i="30"/>
  <c r="AL39" i="30"/>
  <c r="AK39" i="30"/>
  <c r="AJ39" i="30"/>
  <c r="AI39" i="30"/>
  <c r="AH39" i="30"/>
  <c r="AG39" i="30"/>
  <c r="AF39" i="30"/>
  <c r="AE39" i="30"/>
  <c r="AD39" i="30"/>
  <c r="AC39" i="30"/>
  <c r="AB39" i="30"/>
  <c r="AA39" i="30"/>
  <c r="Z39" i="30"/>
  <c r="Y39" i="30"/>
  <c r="X39" i="30"/>
  <c r="W39" i="30"/>
  <c r="V39" i="30"/>
  <c r="U39" i="30"/>
  <c r="T39" i="30"/>
  <c r="S39" i="30"/>
  <c r="R39" i="30"/>
  <c r="Q39" i="30"/>
  <c r="P39" i="30"/>
  <c r="BZ38" i="30"/>
  <c r="BY38" i="30"/>
  <c r="BX38" i="30"/>
  <c r="BW38" i="30"/>
  <c r="BV38" i="30"/>
  <c r="BU38" i="30"/>
  <c r="BT38" i="30"/>
  <c r="BS38" i="30"/>
  <c r="BR38" i="30"/>
  <c r="BQ38" i="30"/>
  <c r="BP38" i="30"/>
  <c r="BO38" i="30"/>
  <c r="BN38" i="30"/>
  <c r="BM38" i="30"/>
  <c r="BL38" i="30"/>
  <c r="BK38" i="30"/>
  <c r="BJ38" i="30"/>
  <c r="BI38" i="30"/>
  <c r="BH38" i="30"/>
  <c r="BG38" i="30"/>
  <c r="BF38" i="30"/>
  <c r="BE38" i="30"/>
  <c r="BD38" i="30"/>
  <c r="BC38" i="30"/>
  <c r="BB38" i="30"/>
  <c r="BA38" i="30"/>
  <c r="AZ38" i="30"/>
  <c r="AY38" i="30"/>
  <c r="AX38" i="30"/>
  <c r="AW38" i="30"/>
  <c r="AV38" i="30"/>
  <c r="AU38" i="30"/>
  <c r="AT38" i="30"/>
  <c r="AS38" i="30"/>
  <c r="AR38" i="30"/>
  <c r="AQ38" i="30"/>
  <c r="AP38" i="30"/>
  <c r="AO38" i="30"/>
  <c r="AN38" i="30"/>
  <c r="AM38" i="30"/>
  <c r="AL38" i="30"/>
  <c r="AK38" i="30"/>
  <c r="AJ38" i="30"/>
  <c r="AI38" i="30"/>
  <c r="AH38" i="30"/>
  <c r="AG38" i="30"/>
  <c r="AF38" i="30"/>
  <c r="AE38" i="30"/>
  <c r="AD38" i="30"/>
  <c r="AC38" i="30"/>
  <c r="AB38" i="30"/>
  <c r="AA38" i="30"/>
  <c r="Z38" i="30"/>
  <c r="Y38" i="30"/>
  <c r="X38" i="30"/>
  <c r="W38" i="30"/>
  <c r="V38" i="30"/>
  <c r="U38" i="30"/>
  <c r="T38" i="30"/>
  <c r="S38" i="30"/>
  <c r="R38" i="30"/>
  <c r="Q38" i="30"/>
  <c r="P38" i="30"/>
  <c r="BZ37" i="30"/>
  <c r="BY37" i="30"/>
  <c r="BX37" i="30"/>
  <c r="BW37" i="30"/>
  <c r="BV37" i="30"/>
  <c r="BU37" i="30"/>
  <c r="BT37" i="30"/>
  <c r="BS37" i="30"/>
  <c r="BR37" i="30"/>
  <c r="BQ37" i="30"/>
  <c r="BP37" i="30"/>
  <c r="BO37" i="30"/>
  <c r="BN37" i="30"/>
  <c r="BM37" i="30"/>
  <c r="BL37" i="30"/>
  <c r="BK37" i="30"/>
  <c r="BJ37" i="30"/>
  <c r="BI37" i="30"/>
  <c r="BH37" i="30"/>
  <c r="BG37" i="30"/>
  <c r="BF37" i="30"/>
  <c r="BE37" i="30"/>
  <c r="BD37" i="30"/>
  <c r="BC37" i="30"/>
  <c r="BB37" i="30"/>
  <c r="BA37" i="30"/>
  <c r="AZ37" i="30"/>
  <c r="AY37" i="30"/>
  <c r="AX37" i="30"/>
  <c r="AW37" i="30"/>
  <c r="AV37" i="30"/>
  <c r="AU37" i="30"/>
  <c r="AT37" i="30"/>
  <c r="AS37" i="30"/>
  <c r="AR37" i="30"/>
  <c r="AQ37" i="30"/>
  <c r="AP37" i="30"/>
  <c r="AO37" i="30"/>
  <c r="AN37" i="30"/>
  <c r="AM37" i="30"/>
  <c r="AL37" i="30"/>
  <c r="AK37" i="30"/>
  <c r="AJ37" i="30"/>
  <c r="AI37" i="30"/>
  <c r="AH37" i="30"/>
  <c r="AG37" i="30"/>
  <c r="AF37" i="30"/>
  <c r="AE37" i="30"/>
  <c r="AD37" i="30"/>
  <c r="AC37" i="30"/>
  <c r="AB37" i="30"/>
  <c r="AA37" i="30"/>
  <c r="Z37" i="30"/>
  <c r="Y37" i="30"/>
  <c r="X37" i="30"/>
  <c r="W37" i="30"/>
  <c r="V37" i="30"/>
  <c r="U37" i="30"/>
  <c r="T37" i="30"/>
  <c r="S37" i="30"/>
  <c r="R37" i="30"/>
  <c r="Q37" i="30"/>
  <c r="P37" i="30"/>
  <c r="BZ36" i="30"/>
  <c r="BY36" i="30"/>
  <c r="BX36" i="30"/>
  <c r="BW36" i="30"/>
  <c r="BV36" i="30"/>
  <c r="BU36" i="30"/>
  <c r="BT36" i="30"/>
  <c r="BS36" i="30"/>
  <c r="BR36" i="30"/>
  <c r="BQ36" i="30"/>
  <c r="BP36" i="30"/>
  <c r="BO36" i="30"/>
  <c r="BN36" i="30"/>
  <c r="BM36" i="30"/>
  <c r="BL36" i="30"/>
  <c r="BK36" i="30"/>
  <c r="BJ36" i="30"/>
  <c r="BI36" i="30"/>
  <c r="BH36" i="30"/>
  <c r="BG36" i="30"/>
  <c r="BF36" i="30"/>
  <c r="BE36" i="30"/>
  <c r="BD36" i="30"/>
  <c r="BC36" i="30"/>
  <c r="BB36" i="30"/>
  <c r="BA36" i="30"/>
  <c r="AZ36" i="30"/>
  <c r="AY36" i="30"/>
  <c r="AX36" i="30"/>
  <c r="AW36" i="30"/>
  <c r="AV36" i="30"/>
  <c r="AU36" i="30"/>
  <c r="AT36" i="30"/>
  <c r="AS36" i="30"/>
  <c r="AR36" i="30"/>
  <c r="AQ36" i="30"/>
  <c r="AP36" i="30"/>
  <c r="AO36" i="30"/>
  <c r="AN36" i="30"/>
  <c r="AM36" i="30"/>
  <c r="AL36" i="30"/>
  <c r="AK36" i="30"/>
  <c r="AJ36" i="30"/>
  <c r="AI36" i="30"/>
  <c r="AH36" i="30"/>
  <c r="AG36" i="30"/>
  <c r="AF36" i="30"/>
  <c r="AE36" i="30"/>
  <c r="AD36" i="30"/>
  <c r="AC36" i="30"/>
  <c r="AB36" i="30"/>
  <c r="AA36" i="30"/>
  <c r="Z36" i="30"/>
  <c r="Y36" i="30"/>
  <c r="X36" i="30"/>
  <c r="W36" i="30"/>
  <c r="V36" i="30"/>
  <c r="U36" i="30"/>
  <c r="T36" i="30"/>
  <c r="S36" i="30"/>
  <c r="R36" i="30"/>
  <c r="Q36" i="30"/>
  <c r="P36" i="30"/>
  <c r="BZ35" i="30"/>
  <c r="BY35" i="30"/>
  <c r="BX35" i="30"/>
  <c r="BW35" i="30"/>
  <c r="BV35" i="30"/>
  <c r="BU35" i="30"/>
  <c r="BT35" i="30"/>
  <c r="BS35" i="30"/>
  <c r="BR35" i="30"/>
  <c r="BQ35" i="30"/>
  <c r="BP35" i="30"/>
  <c r="BO35" i="30"/>
  <c r="BN35" i="30"/>
  <c r="BM35" i="30"/>
  <c r="BL35" i="30"/>
  <c r="BK35" i="30"/>
  <c r="BJ35" i="30"/>
  <c r="BI35" i="30"/>
  <c r="BH35" i="30"/>
  <c r="BG35" i="30"/>
  <c r="BF35" i="30"/>
  <c r="BE35" i="30"/>
  <c r="BD35" i="30"/>
  <c r="BC35" i="30"/>
  <c r="BB35" i="30"/>
  <c r="BA35" i="30"/>
  <c r="AZ35" i="30"/>
  <c r="AY35" i="30"/>
  <c r="AX35" i="30"/>
  <c r="AW35" i="30"/>
  <c r="AV35" i="30"/>
  <c r="AU35" i="30"/>
  <c r="AT35" i="30"/>
  <c r="AS35" i="30"/>
  <c r="AR35" i="30"/>
  <c r="AQ35" i="30"/>
  <c r="AP35" i="30"/>
  <c r="AO35" i="30"/>
  <c r="AN35" i="30"/>
  <c r="AM35" i="30"/>
  <c r="AL35" i="30"/>
  <c r="AK35" i="30"/>
  <c r="AJ35" i="30"/>
  <c r="AI35" i="30"/>
  <c r="AH35" i="30"/>
  <c r="AG35" i="30"/>
  <c r="AF35" i="30"/>
  <c r="AE35" i="30"/>
  <c r="AD35" i="30"/>
  <c r="AC35" i="30"/>
  <c r="AB35" i="30"/>
  <c r="AA35" i="30"/>
  <c r="Z35" i="30"/>
  <c r="Y35" i="30"/>
  <c r="X35" i="30"/>
  <c r="W35" i="30"/>
  <c r="V35" i="30"/>
  <c r="U35" i="30"/>
  <c r="T35" i="30"/>
  <c r="S35" i="30"/>
  <c r="R35" i="30"/>
  <c r="Q35" i="30"/>
  <c r="P35" i="30"/>
  <c r="BZ34" i="30"/>
  <c r="BY34" i="30"/>
  <c r="BX34" i="30"/>
  <c r="BW34" i="30"/>
  <c r="BV34" i="30"/>
  <c r="BU34" i="30"/>
  <c r="BT34" i="30"/>
  <c r="BS34" i="30"/>
  <c r="BR34" i="30"/>
  <c r="BQ34" i="30"/>
  <c r="BP34" i="30"/>
  <c r="BO34" i="30"/>
  <c r="BN34" i="30"/>
  <c r="BM34" i="30"/>
  <c r="BL34" i="30"/>
  <c r="BK34" i="30"/>
  <c r="BJ34" i="30"/>
  <c r="BI34" i="30"/>
  <c r="BH34" i="30"/>
  <c r="BG34" i="30"/>
  <c r="BF34" i="30"/>
  <c r="BE34" i="30"/>
  <c r="BD34" i="30"/>
  <c r="BC34" i="30"/>
  <c r="BB34" i="30"/>
  <c r="BA34" i="30"/>
  <c r="AZ34" i="30"/>
  <c r="AY34" i="30"/>
  <c r="AX34" i="30"/>
  <c r="AW34" i="30"/>
  <c r="AV34" i="30"/>
  <c r="AU34" i="30"/>
  <c r="AT34" i="30"/>
  <c r="AS34" i="30"/>
  <c r="AR34" i="30"/>
  <c r="AQ34" i="30"/>
  <c r="AP34" i="30"/>
  <c r="AO34" i="30"/>
  <c r="AN34" i="30"/>
  <c r="AM34" i="30"/>
  <c r="AL34" i="30"/>
  <c r="AK34" i="30"/>
  <c r="AJ34" i="30"/>
  <c r="AI34" i="30"/>
  <c r="AH34" i="30"/>
  <c r="AG34" i="30"/>
  <c r="AF34" i="30"/>
  <c r="AE34" i="30"/>
  <c r="AD34" i="30"/>
  <c r="AC34" i="30"/>
  <c r="AB34" i="30"/>
  <c r="AA34" i="30"/>
  <c r="Z34" i="30"/>
  <c r="Y34" i="30"/>
  <c r="X34" i="30"/>
  <c r="W34" i="30"/>
  <c r="V34" i="30"/>
  <c r="U34" i="30"/>
  <c r="T34" i="30"/>
  <c r="S34" i="30"/>
  <c r="R34" i="30"/>
  <c r="Q34" i="30"/>
  <c r="P34" i="30"/>
  <c r="BZ33" i="30"/>
  <c r="BY33" i="30"/>
  <c r="BX33" i="30"/>
  <c r="BW33" i="30"/>
  <c r="BV33" i="30"/>
  <c r="BU33" i="30"/>
  <c r="BT33" i="30"/>
  <c r="BS33" i="30"/>
  <c r="BR33" i="30"/>
  <c r="BQ33" i="30"/>
  <c r="BP33" i="30"/>
  <c r="BO33" i="30"/>
  <c r="BN33" i="30"/>
  <c r="BM33" i="30"/>
  <c r="BL33" i="30"/>
  <c r="BK33" i="30"/>
  <c r="BJ33" i="30"/>
  <c r="BI33" i="30"/>
  <c r="BH33" i="30"/>
  <c r="BG33" i="30"/>
  <c r="BF33" i="30"/>
  <c r="BE33" i="30"/>
  <c r="BD33" i="30"/>
  <c r="BC33" i="30"/>
  <c r="BB33" i="30"/>
  <c r="BA33" i="30"/>
  <c r="AZ33" i="30"/>
  <c r="AY33" i="30"/>
  <c r="AX33" i="30"/>
  <c r="AW33" i="30"/>
  <c r="AV33" i="30"/>
  <c r="AU33" i="30"/>
  <c r="AT33" i="30"/>
  <c r="AS33" i="30"/>
  <c r="AR33" i="30"/>
  <c r="AQ33" i="30"/>
  <c r="AP33" i="30"/>
  <c r="AO33" i="30"/>
  <c r="AN33" i="30"/>
  <c r="AM33" i="30"/>
  <c r="AL33" i="30"/>
  <c r="AK33" i="30"/>
  <c r="AJ33" i="30"/>
  <c r="AI33" i="30"/>
  <c r="AH33" i="30"/>
  <c r="AG33" i="30"/>
  <c r="AF33" i="30"/>
  <c r="AE33" i="30"/>
  <c r="AD33" i="30"/>
  <c r="AC33" i="30"/>
  <c r="AB33" i="30"/>
  <c r="AA33" i="30"/>
  <c r="Z33" i="30"/>
  <c r="Y33" i="30"/>
  <c r="X33" i="30"/>
  <c r="W33" i="30"/>
  <c r="V33" i="30"/>
  <c r="U33" i="30"/>
  <c r="T33" i="30"/>
  <c r="S33" i="30"/>
  <c r="R33" i="30"/>
  <c r="Q33" i="30"/>
  <c r="P33" i="30"/>
  <c r="BZ32" i="30"/>
  <c r="BY32" i="30"/>
  <c r="BX32" i="30"/>
  <c r="BW32" i="30"/>
  <c r="BV32" i="30"/>
  <c r="BU32" i="30"/>
  <c r="BT32" i="30"/>
  <c r="BS32" i="30"/>
  <c r="BR32" i="30"/>
  <c r="BQ32" i="30"/>
  <c r="BP32" i="30"/>
  <c r="BO32" i="30"/>
  <c r="BN32" i="30"/>
  <c r="BM32" i="30"/>
  <c r="BL32" i="30"/>
  <c r="BK32" i="30"/>
  <c r="BJ32" i="30"/>
  <c r="BI32" i="30"/>
  <c r="BH32" i="30"/>
  <c r="BG32" i="30"/>
  <c r="BF32" i="30"/>
  <c r="BE32" i="30"/>
  <c r="BD32" i="30"/>
  <c r="BC32" i="30"/>
  <c r="BB32" i="30"/>
  <c r="BA32" i="30"/>
  <c r="AZ32" i="30"/>
  <c r="AY32" i="30"/>
  <c r="AX32" i="30"/>
  <c r="AW32" i="30"/>
  <c r="AV32" i="30"/>
  <c r="AU32" i="30"/>
  <c r="AT32" i="30"/>
  <c r="AS32" i="30"/>
  <c r="AR32" i="30"/>
  <c r="AQ32" i="30"/>
  <c r="AP32" i="30"/>
  <c r="AO32" i="30"/>
  <c r="AN32" i="30"/>
  <c r="AM32" i="30"/>
  <c r="AL32" i="30"/>
  <c r="AK32" i="30"/>
  <c r="AJ32" i="30"/>
  <c r="AI32" i="30"/>
  <c r="AH32" i="30"/>
  <c r="AG32" i="30"/>
  <c r="AF32" i="30"/>
  <c r="AE32" i="30"/>
  <c r="AD32" i="30"/>
  <c r="AC32" i="30"/>
  <c r="AB32" i="30"/>
  <c r="AA32" i="30"/>
  <c r="Z32" i="30"/>
  <c r="Y32" i="30"/>
  <c r="X32" i="30"/>
  <c r="W32" i="30"/>
  <c r="V32" i="30"/>
  <c r="U32" i="30"/>
  <c r="T32" i="30"/>
  <c r="S32" i="30"/>
  <c r="R32" i="30"/>
  <c r="Q32" i="30"/>
  <c r="P32" i="30"/>
  <c r="BZ31" i="30"/>
  <c r="BY31" i="30"/>
  <c r="BX31" i="30"/>
  <c r="BW31" i="30"/>
  <c r="BV31" i="30"/>
  <c r="BU31" i="30"/>
  <c r="BT31" i="30"/>
  <c r="BS31" i="30"/>
  <c r="BR31" i="30"/>
  <c r="BQ31" i="30"/>
  <c r="BP31" i="30"/>
  <c r="BO31" i="30"/>
  <c r="BN31" i="30"/>
  <c r="BM31" i="30"/>
  <c r="BL31" i="30"/>
  <c r="BK31" i="30"/>
  <c r="BJ31" i="30"/>
  <c r="BI31" i="30"/>
  <c r="BH31" i="30"/>
  <c r="BG31" i="30"/>
  <c r="BF31" i="30"/>
  <c r="BE31" i="30"/>
  <c r="BD31" i="30"/>
  <c r="BC31" i="30"/>
  <c r="BB31" i="30"/>
  <c r="BA31" i="30"/>
  <c r="AZ31" i="30"/>
  <c r="AY31" i="30"/>
  <c r="AX31" i="30"/>
  <c r="AW31" i="30"/>
  <c r="AV31" i="30"/>
  <c r="AU31" i="30"/>
  <c r="AT31" i="30"/>
  <c r="AS31" i="30"/>
  <c r="AR31" i="30"/>
  <c r="AQ31" i="30"/>
  <c r="AP31" i="30"/>
  <c r="AO31" i="30"/>
  <c r="AN31" i="30"/>
  <c r="AM31" i="30"/>
  <c r="AL31" i="30"/>
  <c r="AK31" i="30"/>
  <c r="AJ31" i="30"/>
  <c r="AI31" i="30"/>
  <c r="AH31" i="30"/>
  <c r="AG31" i="30"/>
  <c r="AF31" i="30"/>
  <c r="AE31" i="30"/>
  <c r="AD31" i="30"/>
  <c r="AC31" i="30"/>
  <c r="AB31" i="30"/>
  <c r="AA31" i="30"/>
  <c r="Z31" i="30"/>
  <c r="Y31" i="30"/>
  <c r="X31" i="30"/>
  <c r="W31" i="30"/>
  <c r="V31" i="30"/>
  <c r="U31" i="30"/>
  <c r="T31" i="30"/>
  <c r="S31" i="30"/>
  <c r="R31" i="30"/>
  <c r="Q31" i="30"/>
  <c r="P31" i="30"/>
  <c r="BZ30" i="30"/>
  <c r="BY30" i="30"/>
  <c r="BX30" i="30"/>
  <c r="BW30" i="30"/>
  <c r="BV30" i="30"/>
  <c r="BU30" i="30"/>
  <c r="BT30" i="30"/>
  <c r="BS30" i="30"/>
  <c r="BR30" i="30"/>
  <c r="BQ30" i="30"/>
  <c r="BP30" i="30"/>
  <c r="BO30" i="30"/>
  <c r="BN30" i="30"/>
  <c r="BM30" i="30"/>
  <c r="BL30" i="30"/>
  <c r="BK30" i="30"/>
  <c r="BJ30" i="30"/>
  <c r="BI30" i="30"/>
  <c r="BH30" i="30"/>
  <c r="BG30" i="30"/>
  <c r="BF30" i="30"/>
  <c r="BE30" i="30"/>
  <c r="BD30" i="30"/>
  <c r="BC30" i="30"/>
  <c r="BB30" i="30"/>
  <c r="BA30" i="30"/>
  <c r="AZ30" i="30"/>
  <c r="AY30" i="30"/>
  <c r="AX30" i="30"/>
  <c r="AW30" i="30"/>
  <c r="AV30" i="30"/>
  <c r="AU30" i="30"/>
  <c r="AT30" i="30"/>
  <c r="AS30" i="30"/>
  <c r="AR30" i="30"/>
  <c r="AQ30" i="30"/>
  <c r="AP30" i="30"/>
  <c r="AO30" i="30"/>
  <c r="AN30" i="30"/>
  <c r="AM30" i="30"/>
  <c r="AL30" i="30"/>
  <c r="AK30" i="30"/>
  <c r="AJ30" i="30"/>
  <c r="AI30" i="30"/>
  <c r="AH30" i="30"/>
  <c r="AG30" i="30"/>
  <c r="AF30" i="30"/>
  <c r="AE30" i="30"/>
  <c r="AD30" i="30"/>
  <c r="AC30" i="30"/>
  <c r="AB30" i="30"/>
  <c r="AA30" i="30"/>
  <c r="Z30" i="30"/>
  <c r="Y30" i="30"/>
  <c r="X30" i="30"/>
  <c r="W30" i="30"/>
  <c r="V30" i="30"/>
  <c r="U30" i="30"/>
  <c r="T30" i="30"/>
  <c r="S30" i="30"/>
  <c r="R30" i="30"/>
  <c r="Q30" i="30"/>
  <c r="P30" i="30"/>
  <c r="BZ29" i="30"/>
  <c r="BY29" i="30"/>
  <c r="BX29" i="30"/>
  <c r="BW29" i="30"/>
  <c r="BV29" i="30"/>
  <c r="BU29" i="30"/>
  <c r="BT29" i="30"/>
  <c r="BS29" i="30"/>
  <c r="BR29" i="30"/>
  <c r="BQ29" i="30"/>
  <c r="BP29" i="30"/>
  <c r="BO29" i="30"/>
  <c r="BN29" i="30"/>
  <c r="BM29" i="30"/>
  <c r="BL29" i="30"/>
  <c r="BK29" i="30"/>
  <c r="BJ29" i="30"/>
  <c r="BI29" i="30"/>
  <c r="BH29" i="30"/>
  <c r="BG29" i="30"/>
  <c r="BF29" i="30"/>
  <c r="BE29" i="30"/>
  <c r="BD29" i="30"/>
  <c r="BC29" i="30"/>
  <c r="BB29" i="30"/>
  <c r="BA29" i="30"/>
  <c r="AZ29" i="30"/>
  <c r="AY29" i="30"/>
  <c r="AX29" i="30"/>
  <c r="AW29" i="30"/>
  <c r="AV29" i="30"/>
  <c r="AU29" i="30"/>
  <c r="AT29" i="30"/>
  <c r="AS29" i="30"/>
  <c r="AR29" i="30"/>
  <c r="AQ29" i="30"/>
  <c r="AP29" i="30"/>
  <c r="AO29" i="30"/>
  <c r="AN29" i="30"/>
  <c r="AM29" i="30"/>
  <c r="AL29" i="30"/>
  <c r="AK29" i="30"/>
  <c r="AJ29" i="30"/>
  <c r="AI29" i="30"/>
  <c r="AH29" i="30"/>
  <c r="AG29" i="30"/>
  <c r="AF29" i="30"/>
  <c r="AE29" i="30"/>
  <c r="AD29" i="30"/>
  <c r="AC29" i="30"/>
  <c r="AB29" i="30"/>
  <c r="AA29" i="30"/>
  <c r="Z29" i="30"/>
  <c r="Y29" i="30"/>
  <c r="X29" i="30"/>
  <c r="W29" i="30"/>
  <c r="V29" i="30"/>
  <c r="U29" i="30"/>
  <c r="T29" i="30"/>
  <c r="S29" i="30"/>
  <c r="R29" i="30"/>
  <c r="Q29" i="30"/>
  <c r="P29" i="30"/>
  <c r="BZ28" i="30"/>
  <c r="BY28" i="30"/>
  <c r="BX28" i="30"/>
  <c r="BW28" i="30"/>
  <c r="BV28" i="30"/>
  <c r="BU28" i="30"/>
  <c r="BT28" i="30"/>
  <c r="BS28" i="30"/>
  <c r="BR28" i="30"/>
  <c r="BQ28" i="30"/>
  <c r="BP28" i="30"/>
  <c r="BO28" i="30"/>
  <c r="BN28" i="30"/>
  <c r="BM28" i="30"/>
  <c r="BL28" i="30"/>
  <c r="BK28" i="30"/>
  <c r="BJ28" i="30"/>
  <c r="BI28" i="30"/>
  <c r="BH28" i="30"/>
  <c r="BG28" i="30"/>
  <c r="BF28" i="30"/>
  <c r="BE28" i="30"/>
  <c r="BD28" i="30"/>
  <c r="BC28" i="30"/>
  <c r="BB28" i="30"/>
  <c r="BA28" i="30"/>
  <c r="AZ28" i="30"/>
  <c r="AY28" i="30"/>
  <c r="AX28" i="30"/>
  <c r="AW28" i="30"/>
  <c r="AV28" i="30"/>
  <c r="AU28" i="30"/>
  <c r="AT28" i="30"/>
  <c r="AS28" i="30"/>
  <c r="AR28" i="30"/>
  <c r="AQ28" i="30"/>
  <c r="AP28" i="30"/>
  <c r="AO28" i="30"/>
  <c r="AN28" i="30"/>
  <c r="AM28" i="30"/>
  <c r="AL28" i="30"/>
  <c r="AK28" i="30"/>
  <c r="AJ28" i="30"/>
  <c r="AI28" i="30"/>
  <c r="AH28" i="30"/>
  <c r="AG28" i="30"/>
  <c r="AF28" i="30"/>
  <c r="AE28" i="30"/>
  <c r="AD28" i="30"/>
  <c r="AC28" i="30"/>
  <c r="AB28" i="30"/>
  <c r="AA28" i="30"/>
  <c r="Z28" i="30"/>
  <c r="Y28" i="30"/>
  <c r="X28" i="30"/>
  <c r="W28" i="30"/>
  <c r="V28" i="30"/>
  <c r="U28" i="30"/>
  <c r="T28" i="30"/>
  <c r="S28" i="30"/>
  <c r="R28" i="30"/>
  <c r="Q28" i="30"/>
  <c r="P28" i="30"/>
  <c r="BZ27" i="30"/>
  <c r="BY27" i="30"/>
  <c r="BX27" i="30"/>
  <c r="BW27" i="30"/>
  <c r="BV27" i="30"/>
  <c r="BU27" i="30"/>
  <c r="BT27" i="30"/>
  <c r="BS27" i="30"/>
  <c r="BR27" i="30"/>
  <c r="BQ27" i="30"/>
  <c r="BP27" i="30"/>
  <c r="BO27" i="30"/>
  <c r="BN27" i="30"/>
  <c r="BM27" i="30"/>
  <c r="BL27" i="30"/>
  <c r="BK27" i="30"/>
  <c r="BJ27" i="30"/>
  <c r="BI27" i="30"/>
  <c r="BH27" i="30"/>
  <c r="BG27" i="30"/>
  <c r="BF27" i="30"/>
  <c r="BE27" i="30"/>
  <c r="BD27" i="30"/>
  <c r="BC27" i="30"/>
  <c r="BB27" i="30"/>
  <c r="BA27" i="30"/>
  <c r="AZ27" i="30"/>
  <c r="AY27" i="30"/>
  <c r="AX27" i="30"/>
  <c r="AW27" i="30"/>
  <c r="AV27" i="30"/>
  <c r="AU27" i="30"/>
  <c r="AT27" i="30"/>
  <c r="AS27" i="30"/>
  <c r="AR27" i="30"/>
  <c r="AQ27" i="30"/>
  <c r="AP27" i="30"/>
  <c r="AO27" i="30"/>
  <c r="AN27" i="30"/>
  <c r="AM27" i="30"/>
  <c r="AL27" i="30"/>
  <c r="AK27" i="30"/>
  <c r="AJ27" i="30"/>
  <c r="AI27" i="30"/>
  <c r="AH27" i="30"/>
  <c r="AG27" i="30"/>
  <c r="AF27" i="30"/>
  <c r="AE27" i="30"/>
  <c r="AD27" i="30"/>
  <c r="AC27" i="30"/>
  <c r="AB27" i="30"/>
  <c r="AA27" i="30"/>
  <c r="Z27" i="30"/>
  <c r="Y27" i="30"/>
  <c r="X27" i="30"/>
  <c r="W27" i="30"/>
  <c r="V27" i="30"/>
  <c r="U27" i="30"/>
  <c r="T27" i="30"/>
  <c r="S27" i="30"/>
  <c r="R27" i="30"/>
  <c r="Q27" i="30"/>
  <c r="P27" i="30"/>
  <c r="BZ26" i="30"/>
  <c r="BY26" i="30"/>
  <c r="BX26" i="30"/>
  <c r="BW26" i="30"/>
  <c r="BV26" i="30"/>
  <c r="BU26" i="30"/>
  <c r="BT26" i="30"/>
  <c r="BS26" i="30"/>
  <c r="BR26" i="30"/>
  <c r="BQ26" i="30"/>
  <c r="BP26" i="30"/>
  <c r="BO26" i="30"/>
  <c r="BN26" i="30"/>
  <c r="BM26" i="30"/>
  <c r="BL26" i="30"/>
  <c r="BK26" i="30"/>
  <c r="BJ26" i="30"/>
  <c r="BI26" i="30"/>
  <c r="BH26" i="30"/>
  <c r="BG26" i="30"/>
  <c r="BF26" i="30"/>
  <c r="BE26" i="30"/>
  <c r="BD26" i="30"/>
  <c r="BC26" i="30"/>
  <c r="BB26" i="30"/>
  <c r="BA26" i="30"/>
  <c r="AZ26" i="30"/>
  <c r="AY26" i="30"/>
  <c r="AX26" i="30"/>
  <c r="AW26" i="30"/>
  <c r="AV26" i="30"/>
  <c r="AU26" i="30"/>
  <c r="AT26" i="30"/>
  <c r="AS26" i="30"/>
  <c r="AR26" i="30"/>
  <c r="AQ26" i="30"/>
  <c r="AP26" i="30"/>
  <c r="AO26" i="30"/>
  <c r="AN26" i="30"/>
  <c r="AM26" i="30"/>
  <c r="AL26" i="30"/>
  <c r="AK26" i="30"/>
  <c r="AJ26" i="30"/>
  <c r="AI26" i="30"/>
  <c r="AH26" i="30"/>
  <c r="AG26" i="30"/>
  <c r="AF26" i="30"/>
  <c r="AE26" i="30"/>
  <c r="AD26" i="30"/>
  <c r="AC26" i="30"/>
  <c r="AB26" i="30"/>
  <c r="AA26" i="30"/>
  <c r="Z26" i="30"/>
  <c r="Y26" i="30"/>
  <c r="X26" i="30"/>
  <c r="W26" i="30"/>
  <c r="V26" i="30"/>
  <c r="U26" i="30"/>
  <c r="T26" i="30"/>
  <c r="S26" i="30"/>
  <c r="R26" i="30"/>
  <c r="Q26" i="30"/>
  <c r="P26" i="30"/>
  <c r="F74" i="30"/>
  <c r="J26" i="30"/>
  <c r="J27" i="30"/>
  <c r="J28" i="30"/>
  <c r="J29" i="30"/>
  <c r="J30" i="30"/>
  <c r="J31" i="30"/>
  <c r="J32" i="30"/>
  <c r="J33" i="30"/>
  <c r="J34" i="30"/>
  <c r="J35" i="30"/>
  <c r="J36" i="30"/>
  <c r="J37" i="30"/>
  <c r="J38" i="30"/>
  <c r="J39" i="30"/>
  <c r="J40" i="30"/>
  <c r="J41" i="30"/>
  <c r="J42" i="30"/>
  <c r="J43" i="30"/>
  <c r="J44" i="30"/>
  <c r="J45" i="30"/>
  <c r="J46" i="30"/>
  <c r="J47" i="30"/>
  <c r="J48" i="30"/>
  <c r="D48" i="30"/>
  <c r="B48" i="30"/>
  <c r="D47" i="30"/>
  <c r="B47" i="30"/>
  <c r="D46" i="30"/>
  <c r="B46" i="30"/>
  <c r="D45" i="30"/>
  <c r="B45" i="30"/>
  <c r="D44" i="30"/>
  <c r="B44" i="30"/>
  <c r="D43" i="30"/>
  <c r="B43" i="30"/>
  <c r="D42" i="30"/>
  <c r="B42" i="30"/>
  <c r="D41" i="30"/>
  <c r="B41" i="30"/>
  <c r="D40" i="30"/>
  <c r="B40" i="30"/>
  <c r="D39" i="30"/>
  <c r="B39" i="30"/>
  <c r="D38" i="30"/>
  <c r="B38" i="30"/>
  <c r="D37" i="30"/>
  <c r="B37" i="30"/>
  <c r="D36" i="30"/>
  <c r="B36" i="30"/>
  <c r="D35" i="30"/>
  <c r="B35" i="30"/>
  <c r="D34" i="30"/>
  <c r="B34" i="30"/>
  <c r="D33" i="30"/>
  <c r="B33" i="30"/>
  <c r="D32" i="30"/>
  <c r="B32" i="30"/>
  <c r="D31" i="30"/>
  <c r="B31" i="30"/>
  <c r="D30" i="30"/>
  <c r="B30" i="30"/>
  <c r="D29" i="30"/>
  <c r="B29" i="30"/>
  <c r="D28" i="30"/>
  <c r="B28" i="30"/>
  <c r="D27" i="30"/>
  <c r="B27" i="30"/>
  <c r="D26" i="30"/>
  <c r="B26" i="30"/>
  <c r="BZ25" i="30"/>
  <c r="BY25" i="30"/>
  <c r="BX25" i="30"/>
  <c r="BW25" i="30"/>
  <c r="BV25" i="30"/>
  <c r="BU25" i="30"/>
  <c r="BT25" i="30"/>
  <c r="BS25" i="30"/>
  <c r="BR25" i="30"/>
  <c r="BQ25" i="30"/>
  <c r="BP25" i="30"/>
  <c r="BO25" i="30"/>
  <c r="BN25" i="30"/>
  <c r="BM25" i="30"/>
  <c r="BL25" i="30"/>
  <c r="BK25" i="30"/>
  <c r="BJ25" i="30"/>
  <c r="BI25" i="30"/>
  <c r="BH25" i="30"/>
  <c r="BG25" i="30"/>
  <c r="BF25" i="30"/>
  <c r="BE25" i="30"/>
  <c r="BD25" i="30"/>
  <c r="BC25" i="30"/>
  <c r="BB25" i="30"/>
  <c r="BA25" i="30"/>
  <c r="AZ25" i="30"/>
  <c r="AY25" i="30"/>
  <c r="AX25" i="30"/>
  <c r="AW25" i="30"/>
  <c r="AV25" i="30"/>
  <c r="AU25" i="30"/>
  <c r="AT25" i="30"/>
  <c r="AS25" i="30"/>
  <c r="AR25" i="30"/>
  <c r="AQ25" i="30"/>
  <c r="AP25" i="30"/>
  <c r="AO25" i="30"/>
  <c r="AN25" i="30"/>
  <c r="AM25" i="30"/>
  <c r="AL25" i="30"/>
  <c r="AK25" i="30"/>
  <c r="AJ25" i="30"/>
  <c r="AI25" i="30"/>
  <c r="AH25" i="30"/>
  <c r="AG25" i="30"/>
  <c r="AF25" i="30"/>
  <c r="AE25" i="30"/>
  <c r="AD25" i="30"/>
  <c r="AC25" i="30"/>
  <c r="AB25" i="30"/>
  <c r="AA25" i="30"/>
  <c r="Z25" i="30"/>
  <c r="Y25" i="30"/>
  <c r="X25" i="30"/>
  <c r="W25" i="30"/>
  <c r="V25" i="30"/>
  <c r="U25" i="30"/>
  <c r="T25" i="30"/>
  <c r="S25" i="30"/>
  <c r="R25" i="30"/>
  <c r="Q25" i="30"/>
  <c r="P25" i="30"/>
  <c r="J25" i="30"/>
  <c r="D25" i="30"/>
  <c r="B25" i="30"/>
  <c r="BZ24" i="30"/>
  <c r="BY24" i="30"/>
  <c r="BX24" i="30"/>
  <c r="BW24" i="30"/>
  <c r="BV24" i="30"/>
  <c r="BU24" i="30"/>
  <c r="BT24" i="30"/>
  <c r="BS24" i="30"/>
  <c r="BR24" i="30"/>
  <c r="BQ24" i="30"/>
  <c r="BP24" i="30"/>
  <c r="BO24" i="30"/>
  <c r="BN24" i="30"/>
  <c r="BM24" i="30"/>
  <c r="BL24" i="30"/>
  <c r="BK24" i="30"/>
  <c r="BJ24" i="30"/>
  <c r="BI24" i="30"/>
  <c r="BH24" i="30"/>
  <c r="BG24" i="30"/>
  <c r="BF24" i="30"/>
  <c r="BE24" i="30"/>
  <c r="BD24" i="30"/>
  <c r="BC24" i="30"/>
  <c r="BB24" i="30"/>
  <c r="BA24" i="30"/>
  <c r="AZ24" i="30"/>
  <c r="AY24" i="30"/>
  <c r="AX24" i="30"/>
  <c r="AW24" i="30"/>
  <c r="AV24" i="30"/>
  <c r="AU24" i="30"/>
  <c r="AT24" i="30"/>
  <c r="AS24" i="30"/>
  <c r="AR24" i="30"/>
  <c r="AQ24" i="30"/>
  <c r="AP24" i="30"/>
  <c r="AO24" i="30"/>
  <c r="AN24" i="30"/>
  <c r="AM24" i="30"/>
  <c r="AL24" i="30"/>
  <c r="AK24" i="30"/>
  <c r="AJ24" i="30"/>
  <c r="AI24" i="30"/>
  <c r="AH24" i="30"/>
  <c r="AG24" i="30"/>
  <c r="AF24" i="30"/>
  <c r="AE24" i="30"/>
  <c r="AD24" i="30"/>
  <c r="AC24" i="30"/>
  <c r="AB24" i="30"/>
  <c r="AA24" i="30"/>
  <c r="Z24" i="30"/>
  <c r="Y24" i="30"/>
  <c r="X24" i="30"/>
  <c r="W24" i="30"/>
  <c r="V24" i="30"/>
  <c r="U24" i="30"/>
  <c r="T24" i="30"/>
  <c r="S24" i="30"/>
  <c r="R24" i="30"/>
  <c r="Q24" i="30"/>
  <c r="P24" i="30"/>
  <c r="J24" i="30"/>
  <c r="D24" i="30"/>
  <c r="B24" i="30"/>
  <c r="BZ23" i="30"/>
  <c r="BY23" i="30"/>
  <c r="BX23" i="30"/>
  <c r="BW23" i="30"/>
  <c r="BV23" i="30"/>
  <c r="BU23" i="30"/>
  <c r="BT23" i="30"/>
  <c r="BS23" i="30"/>
  <c r="BR23" i="30"/>
  <c r="BQ23" i="30"/>
  <c r="BP23" i="30"/>
  <c r="BO23" i="30"/>
  <c r="BN23" i="30"/>
  <c r="BM23" i="30"/>
  <c r="BL23" i="30"/>
  <c r="BK23" i="30"/>
  <c r="BJ23" i="30"/>
  <c r="BI23" i="30"/>
  <c r="BH23" i="30"/>
  <c r="BG23" i="30"/>
  <c r="BF23" i="30"/>
  <c r="BE23" i="30"/>
  <c r="BD23" i="30"/>
  <c r="BC23" i="30"/>
  <c r="BB23" i="30"/>
  <c r="BA23" i="30"/>
  <c r="AZ23" i="30"/>
  <c r="AY23" i="30"/>
  <c r="AX23" i="30"/>
  <c r="AW23" i="30"/>
  <c r="AV23" i="30"/>
  <c r="AU23" i="30"/>
  <c r="AT23" i="30"/>
  <c r="AS23" i="30"/>
  <c r="AR23" i="30"/>
  <c r="AQ23" i="30"/>
  <c r="AP23" i="30"/>
  <c r="AO23" i="30"/>
  <c r="AN23" i="30"/>
  <c r="AM23" i="30"/>
  <c r="AL23" i="30"/>
  <c r="AK23" i="30"/>
  <c r="AJ23" i="30"/>
  <c r="AI23" i="30"/>
  <c r="AH23" i="30"/>
  <c r="AG23" i="30"/>
  <c r="AF23" i="30"/>
  <c r="AE23" i="30"/>
  <c r="AD23" i="30"/>
  <c r="AC23" i="30"/>
  <c r="AB23" i="30"/>
  <c r="AA23" i="30"/>
  <c r="Z23" i="30"/>
  <c r="Y23" i="30"/>
  <c r="X23" i="30"/>
  <c r="W23" i="30"/>
  <c r="V23" i="30"/>
  <c r="U23" i="30"/>
  <c r="T23" i="30"/>
  <c r="S23" i="30"/>
  <c r="R23" i="30"/>
  <c r="Q23" i="30"/>
  <c r="P23" i="30"/>
  <c r="J23" i="30"/>
  <c r="D23" i="30"/>
  <c r="B23" i="30"/>
  <c r="BZ22" i="30"/>
  <c r="BY22" i="30"/>
  <c r="BX22" i="30"/>
  <c r="BW22" i="30"/>
  <c r="BV22" i="30"/>
  <c r="BU22" i="30"/>
  <c r="BT22" i="30"/>
  <c r="BS22" i="30"/>
  <c r="BR22" i="30"/>
  <c r="BQ22" i="30"/>
  <c r="BP22" i="30"/>
  <c r="BO22" i="30"/>
  <c r="BN22" i="30"/>
  <c r="BM22" i="30"/>
  <c r="BL22" i="30"/>
  <c r="BK22" i="30"/>
  <c r="BJ22" i="30"/>
  <c r="BI22" i="30"/>
  <c r="BH22" i="30"/>
  <c r="BG22" i="30"/>
  <c r="BF22" i="30"/>
  <c r="BE22" i="30"/>
  <c r="BD22" i="30"/>
  <c r="BC22" i="30"/>
  <c r="BB22" i="30"/>
  <c r="BA22" i="30"/>
  <c r="AZ22" i="30"/>
  <c r="AY22" i="30"/>
  <c r="AX22" i="30"/>
  <c r="AW22" i="30"/>
  <c r="AV22" i="30"/>
  <c r="AU22" i="30"/>
  <c r="AT22" i="30"/>
  <c r="AS22" i="30"/>
  <c r="AR22" i="30"/>
  <c r="AQ22" i="30"/>
  <c r="AP22" i="30"/>
  <c r="AO22" i="30"/>
  <c r="AN22" i="30"/>
  <c r="AM22" i="30"/>
  <c r="AL22" i="30"/>
  <c r="AK22" i="30"/>
  <c r="AJ22" i="30"/>
  <c r="AI22" i="30"/>
  <c r="AH22" i="30"/>
  <c r="AG22" i="30"/>
  <c r="AF22" i="30"/>
  <c r="AE22" i="30"/>
  <c r="AD22" i="30"/>
  <c r="AC22" i="30"/>
  <c r="AB22" i="30"/>
  <c r="AA22" i="30"/>
  <c r="Z22" i="30"/>
  <c r="Y22" i="30"/>
  <c r="X22" i="30"/>
  <c r="W22" i="30"/>
  <c r="V22" i="30"/>
  <c r="U22" i="30"/>
  <c r="T22" i="30"/>
  <c r="S22" i="30"/>
  <c r="R22" i="30"/>
  <c r="Q22" i="30"/>
  <c r="P22" i="30"/>
  <c r="J22" i="30"/>
  <c r="D22" i="30"/>
  <c r="B22" i="30"/>
  <c r="BZ21" i="30"/>
  <c r="BY21" i="30"/>
  <c r="BX21" i="30"/>
  <c r="BW21" i="30"/>
  <c r="BV21" i="30"/>
  <c r="BU21" i="30"/>
  <c r="BT21" i="30"/>
  <c r="BS21" i="30"/>
  <c r="BR21" i="30"/>
  <c r="BQ21" i="30"/>
  <c r="BP21" i="30"/>
  <c r="BO21" i="30"/>
  <c r="BN21" i="30"/>
  <c r="BM21" i="30"/>
  <c r="BL21" i="30"/>
  <c r="BK21" i="30"/>
  <c r="BJ21" i="30"/>
  <c r="BI21" i="30"/>
  <c r="BH21" i="30"/>
  <c r="BG21" i="30"/>
  <c r="BF21" i="30"/>
  <c r="BE21" i="30"/>
  <c r="BD21" i="30"/>
  <c r="BC21" i="30"/>
  <c r="BB21" i="30"/>
  <c r="BA21" i="30"/>
  <c r="AZ21" i="30"/>
  <c r="AY21" i="30"/>
  <c r="AX21" i="30"/>
  <c r="AW21" i="30"/>
  <c r="AV21" i="30"/>
  <c r="AU21" i="30"/>
  <c r="AT21" i="30"/>
  <c r="AS21" i="30"/>
  <c r="AR21" i="30"/>
  <c r="AQ21" i="30"/>
  <c r="AP21" i="30"/>
  <c r="AO21" i="30"/>
  <c r="AN21" i="30"/>
  <c r="AM21" i="30"/>
  <c r="AL21" i="30"/>
  <c r="AK21" i="30"/>
  <c r="AJ21" i="30"/>
  <c r="AI21" i="30"/>
  <c r="AH21" i="30"/>
  <c r="AG21" i="30"/>
  <c r="AF21" i="30"/>
  <c r="AE21" i="30"/>
  <c r="AD21" i="30"/>
  <c r="AC21" i="30"/>
  <c r="AB21" i="30"/>
  <c r="AA21" i="30"/>
  <c r="Z21" i="30"/>
  <c r="Y21" i="30"/>
  <c r="X21" i="30"/>
  <c r="W21" i="30"/>
  <c r="V21" i="30"/>
  <c r="U21" i="30"/>
  <c r="T21" i="30"/>
  <c r="S21" i="30"/>
  <c r="R21" i="30"/>
  <c r="Q21" i="30"/>
  <c r="P21" i="30"/>
  <c r="J21" i="30"/>
  <c r="D21" i="30"/>
  <c r="B21" i="30"/>
  <c r="BZ20" i="30"/>
  <c r="BY20" i="30"/>
  <c r="BX20" i="30"/>
  <c r="BW20" i="30"/>
  <c r="BV20" i="30"/>
  <c r="BU20" i="30"/>
  <c r="BT20" i="30"/>
  <c r="BS20" i="30"/>
  <c r="BR20" i="30"/>
  <c r="BQ20" i="30"/>
  <c r="BP20" i="30"/>
  <c r="BO20" i="30"/>
  <c r="BN20" i="30"/>
  <c r="BM20" i="30"/>
  <c r="BL20" i="30"/>
  <c r="BK20" i="30"/>
  <c r="BJ20" i="30"/>
  <c r="BI20" i="30"/>
  <c r="BH20" i="30"/>
  <c r="BG20" i="30"/>
  <c r="BF20" i="30"/>
  <c r="BE20" i="30"/>
  <c r="BD20" i="30"/>
  <c r="BC20" i="30"/>
  <c r="BB20" i="30"/>
  <c r="BA20" i="30"/>
  <c r="AZ20" i="30"/>
  <c r="AY20" i="30"/>
  <c r="AX20" i="30"/>
  <c r="AW20" i="30"/>
  <c r="AV20" i="30"/>
  <c r="AU20" i="30"/>
  <c r="AT20" i="30"/>
  <c r="AS20" i="30"/>
  <c r="AR20" i="30"/>
  <c r="AQ20" i="30"/>
  <c r="AP20" i="30"/>
  <c r="AO20" i="30"/>
  <c r="AN20" i="30"/>
  <c r="AM20" i="30"/>
  <c r="AL20" i="30"/>
  <c r="AK20" i="30"/>
  <c r="AJ20" i="30"/>
  <c r="AI20" i="30"/>
  <c r="AH20" i="30"/>
  <c r="AG20" i="30"/>
  <c r="AF20" i="30"/>
  <c r="AE20" i="30"/>
  <c r="AD20" i="30"/>
  <c r="AC20" i="30"/>
  <c r="AB20" i="30"/>
  <c r="AA20" i="30"/>
  <c r="Z20" i="30"/>
  <c r="Y20" i="30"/>
  <c r="X20" i="30"/>
  <c r="W20" i="30"/>
  <c r="V20" i="30"/>
  <c r="U20" i="30"/>
  <c r="T20" i="30"/>
  <c r="S20" i="30"/>
  <c r="R20" i="30"/>
  <c r="Q20" i="30"/>
  <c r="P20" i="30"/>
  <c r="J20" i="30"/>
  <c r="D20" i="30"/>
  <c r="B20" i="30"/>
  <c r="BZ19" i="30"/>
  <c r="BY19" i="30"/>
  <c r="BX19" i="30"/>
  <c r="BW19" i="30"/>
  <c r="BV19" i="30"/>
  <c r="BU19" i="30"/>
  <c r="BT19" i="30"/>
  <c r="BS19" i="30"/>
  <c r="BR19" i="30"/>
  <c r="BQ19" i="30"/>
  <c r="BP19" i="30"/>
  <c r="BO19" i="30"/>
  <c r="BN19" i="30"/>
  <c r="BM19" i="30"/>
  <c r="BL19" i="30"/>
  <c r="BK19" i="30"/>
  <c r="BJ19" i="30"/>
  <c r="BI19" i="30"/>
  <c r="BH19" i="30"/>
  <c r="BG19" i="30"/>
  <c r="BF19" i="30"/>
  <c r="BE19" i="30"/>
  <c r="BD19" i="30"/>
  <c r="BC19" i="30"/>
  <c r="BB19" i="30"/>
  <c r="BA19" i="30"/>
  <c r="AZ19" i="30"/>
  <c r="AY19" i="30"/>
  <c r="AX19" i="30"/>
  <c r="AW19" i="30"/>
  <c r="AV19" i="30"/>
  <c r="AU19" i="30"/>
  <c r="AT19" i="30"/>
  <c r="AS19" i="30"/>
  <c r="AR19" i="30"/>
  <c r="AQ19" i="30"/>
  <c r="AP19" i="30"/>
  <c r="AO19" i="30"/>
  <c r="AN19" i="30"/>
  <c r="AM19" i="30"/>
  <c r="AL19" i="30"/>
  <c r="AK19" i="30"/>
  <c r="AJ19" i="30"/>
  <c r="AI19" i="30"/>
  <c r="AH19" i="30"/>
  <c r="AG19" i="30"/>
  <c r="AF19" i="30"/>
  <c r="AE19" i="30"/>
  <c r="AD19" i="30"/>
  <c r="AC19" i="30"/>
  <c r="AB19" i="30"/>
  <c r="AA19" i="30"/>
  <c r="Z19" i="30"/>
  <c r="Y19" i="30"/>
  <c r="X19" i="30"/>
  <c r="W19" i="30"/>
  <c r="V19" i="30"/>
  <c r="U19" i="30"/>
  <c r="T19" i="30"/>
  <c r="S19" i="30"/>
  <c r="R19" i="30"/>
  <c r="Q19" i="30"/>
  <c r="P19" i="30"/>
  <c r="J19" i="30"/>
  <c r="D19" i="30"/>
  <c r="B19" i="30"/>
  <c r="BZ18" i="30"/>
  <c r="BY18" i="30"/>
  <c r="BX18" i="30"/>
  <c r="BW18" i="30"/>
  <c r="BV18" i="30"/>
  <c r="BU18" i="30"/>
  <c r="BT18" i="30"/>
  <c r="BS18" i="30"/>
  <c r="BR18" i="30"/>
  <c r="BQ18" i="30"/>
  <c r="BP18" i="30"/>
  <c r="BO18" i="30"/>
  <c r="BN18" i="30"/>
  <c r="BM18" i="30"/>
  <c r="BL18" i="30"/>
  <c r="BK18" i="30"/>
  <c r="BJ18" i="30"/>
  <c r="BI18" i="30"/>
  <c r="BH18" i="30"/>
  <c r="BG18" i="30"/>
  <c r="BF18" i="30"/>
  <c r="BE18" i="30"/>
  <c r="BD18" i="30"/>
  <c r="BC18" i="30"/>
  <c r="BB18" i="30"/>
  <c r="BA18" i="30"/>
  <c r="AZ18" i="30"/>
  <c r="AY18" i="30"/>
  <c r="AX18" i="30"/>
  <c r="AW18" i="30"/>
  <c r="AV18" i="30"/>
  <c r="AU18" i="30"/>
  <c r="AT18" i="30"/>
  <c r="AS18" i="30"/>
  <c r="AR18" i="30"/>
  <c r="AQ18" i="30"/>
  <c r="AP18" i="30"/>
  <c r="AO18" i="30"/>
  <c r="AN18" i="30"/>
  <c r="AM18" i="30"/>
  <c r="AL18" i="30"/>
  <c r="AK18" i="30"/>
  <c r="AJ18" i="30"/>
  <c r="AI18" i="30"/>
  <c r="AH18" i="30"/>
  <c r="AG18" i="30"/>
  <c r="AF18" i="30"/>
  <c r="AE18" i="30"/>
  <c r="AD18" i="30"/>
  <c r="AC18" i="30"/>
  <c r="AB18" i="30"/>
  <c r="AA18" i="30"/>
  <c r="Z18" i="30"/>
  <c r="Y18" i="30"/>
  <c r="X18" i="30"/>
  <c r="W18" i="30"/>
  <c r="V18" i="30"/>
  <c r="U18" i="30"/>
  <c r="T18" i="30"/>
  <c r="S18" i="30"/>
  <c r="R18" i="30"/>
  <c r="Q18" i="30"/>
  <c r="P18" i="30"/>
  <c r="J18" i="30"/>
  <c r="D18" i="30"/>
  <c r="B18" i="30"/>
  <c r="BZ17" i="30"/>
  <c r="BY17" i="30"/>
  <c r="BX17" i="30"/>
  <c r="BW17" i="30"/>
  <c r="BV17" i="30"/>
  <c r="BU17" i="30"/>
  <c r="BT17" i="30"/>
  <c r="BS17" i="30"/>
  <c r="BR17" i="30"/>
  <c r="BQ17" i="30"/>
  <c r="BP17" i="30"/>
  <c r="BO17" i="30"/>
  <c r="BN17" i="30"/>
  <c r="BM17" i="30"/>
  <c r="BL17" i="30"/>
  <c r="BK17" i="30"/>
  <c r="BJ17" i="30"/>
  <c r="BI17" i="30"/>
  <c r="BH17" i="30"/>
  <c r="BG17" i="30"/>
  <c r="BF17" i="30"/>
  <c r="BE17" i="30"/>
  <c r="BD17" i="30"/>
  <c r="BC17" i="30"/>
  <c r="BB17" i="30"/>
  <c r="BA17" i="30"/>
  <c r="AZ17" i="30"/>
  <c r="AY17" i="30"/>
  <c r="AX17" i="30"/>
  <c r="AW17" i="30"/>
  <c r="AV17" i="30"/>
  <c r="AU17" i="30"/>
  <c r="AT17" i="30"/>
  <c r="AS17" i="30"/>
  <c r="AR17" i="30"/>
  <c r="AQ17" i="30"/>
  <c r="AP17" i="30"/>
  <c r="AO17" i="30"/>
  <c r="AN17" i="30"/>
  <c r="AM17" i="30"/>
  <c r="AL17" i="30"/>
  <c r="AK17" i="30"/>
  <c r="AJ17" i="30"/>
  <c r="AI17" i="30"/>
  <c r="AH17" i="30"/>
  <c r="AG17" i="30"/>
  <c r="AF17" i="30"/>
  <c r="AE17" i="30"/>
  <c r="AD17" i="30"/>
  <c r="AC17" i="30"/>
  <c r="AB17" i="30"/>
  <c r="AA17" i="30"/>
  <c r="Z17" i="30"/>
  <c r="Y17" i="30"/>
  <c r="X17" i="30"/>
  <c r="W17" i="30"/>
  <c r="V17" i="30"/>
  <c r="U17" i="30"/>
  <c r="T17" i="30"/>
  <c r="S17" i="30"/>
  <c r="R17" i="30"/>
  <c r="Q17" i="30"/>
  <c r="P17" i="30"/>
  <c r="J17" i="30"/>
  <c r="D17" i="30"/>
  <c r="B17" i="30"/>
  <c r="BZ16" i="30"/>
  <c r="BY16" i="30"/>
  <c r="BX16" i="30"/>
  <c r="BW16" i="30"/>
  <c r="BV16" i="30"/>
  <c r="BU16" i="30"/>
  <c r="BT16" i="30"/>
  <c r="BS16" i="30"/>
  <c r="BR16" i="30"/>
  <c r="BQ16" i="30"/>
  <c r="BP16" i="30"/>
  <c r="BO16" i="30"/>
  <c r="BN16" i="30"/>
  <c r="BM16" i="30"/>
  <c r="BL16" i="30"/>
  <c r="BK16" i="30"/>
  <c r="BJ16" i="30"/>
  <c r="BI16" i="30"/>
  <c r="BH16" i="30"/>
  <c r="BG16" i="30"/>
  <c r="BF16" i="30"/>
  <c r="BE16" i="30"/>
  <c r="BD16" i="30"/>
  <c r="BC16" i="30"/>
  <c r="BB16" i="30"/>
  <c r="BA16" i="30"/>
  <c r="AZ16" i="30"/>
  <c r="AY16" i="30"/>
  <c r="AX16" i="30"/>
  <c r="AW16" i="30"/>
  <c r="AV16" i="30"/>
  <c r="AU16" i="30"/>
  <c r="AT16" i="30"/>
  <c r="AS16" i="30"/>
  <c r="AR16" i="30"/>
  <c r="AQ16" i="30"/>
  <c r="AP16" i="30"/>
  <c r="AO16" i="30"/>
  <c r="AN16" i="30"/>
  <c r="AM16" i="30"/>
  <c r="AL16" i="30"/>
  <c r="AK16" i="30"/>
  <c r="AJ16" i="30"/>
  <c r="AI16" i="30"/>
  <c r="AH16" i="30"/>
  <c r="AG16" i="30"/>
  <c r="AF16" i="30"/>
  <c r="AE16" i="30"/>
  <c r="AD16" i="30"/>
  <c r="AC16" i="30"/>
  <c r="AB16" i="30"/>
  <c r="AA16" i="30"/>
  <c r="Z16" i="30"/>
  <c r="Y16" i="30"/>
  <c r="X16" i="30"/>
  <c r="W16" i="30"/>
  <c r="V16" i="30"/>
  <c r="U16" i="30"/>
  <c r="T16" i="30"/>
  <c r="S16" i="30"/>
  <c r="R16" i="30"/>
  <c r="Q16" i="30"/>
  <c r="P16" i="30"/>
  <c r="J16" i="30"/>
  <c r="D16" i="30"/>
  <c r="B16" i="30"/>
  <c r="BZ15" i="30"/>
  <c r="BY15" i="30"/>
  <c r="BX15" i="30"/>
  <c r="BW15" i="30"/>
  <c r="BV15" i="30"/>
  <c r="BU15" i="30"/>
  <c r="BT15" i="30"/>
  <c r="BS15" i="30"/>
  <c r="BR15" i="30"/>
  <c r="BQ15" i="30"/>
  <c r="BP15" i="30"/>
  <c r="BO15" i="30"/>
  <c r="BN15" i="30"/>
  <c r="BM15" i="30"/>
  <c r="BL15" i="30"/>
  <c r="BK15" i="30"/>
  <c r="BJ15" i="30"/>
  <c r="BI15" i="30"/>
  <c r="BH15" i="30"/>
  <c r="BG15" i="30"/>
  <c r="BF15" i="30"/>
  <c r="BE15" i="30"/>
  <c r="BD15" i="30"/>
  <c r="BC15" i="30"/>
  <c r="BB15" i="30"/>
  <c r="BA15" i="30"/>
  <c r="AZ15" i="30"/>
  <c r="AY15" i="30"/>
  <c r="AX15" i="30"/>
  <c r="AW15" i="30"/>
  <c r="AV15" i="30"/>
  <c r="AU15" i="30"/>
  <c r="AT15" i="30"/>
  <c r="AS15" i="30"/>
  <c r="AR15" i="30"/>
  <c r="AQ15" i="30"/>
  <c r="AP15" i="30"/>
  <c r="AO15" i="30"/>
  <c r="AN15" i="30"/>
  <c r="AM15" i="30"/>
  <c r="AL15" i="30"/>
  <c r="AK15" i="30"/>
  <c r="AJ15" i="30"/>
  <c r="AI15" i="30"/>
  <c r="AH15" i="30"/>
  <c r="AG15" i="30"/>
  <c r="AF15" i="30"/>
  <c r="AE15" i="30"/>
  <c r="AD15" i="30"/>
  <c r="AC15" i="30"/>
  <c r="AB15" i="30"/>
  <c r="AA15" i="30"/>
  <c r="Z15" i="30"/>
  <c r="Y15" i="30"/>
  <c r="X15" i="30"/>
  <c r="W15" i="30"/>
  <c r="V15" i="30"/>
  <c r="U15" i="30"/>
  <c r="T15" i="30"/>
  <c r="S15" i="30"/>
  <c r="R15" i="30"/>
  <c r="Q15" i="30"/>
  <c r="P15" i="30"/>
  <c r="J15" i="30"/>
  <c r="D15" i="30"/>
  <c r="B15" i="30"/>
  <c r="BZ14" i="30"/>
  <c r="BY14" i="30"/>
  <c r="BX14" i="30"/>
  <c r="BW14" i="30"/>
  <c r="BV14" i="30"/>
  <c r="BU14" i="30"/>
  <c r="BT14" i="30"/>
  <c r="BS14" i="30"/>
  <c r="BR14" i="30"/>
  <c r="BQ14" i="30"/>
  <c r="BP14" i="30"/>
  <c r="BO14" i="30"/>
  <c r="BN14" i="30"/>
  <c r="BM14" i="30"/>
  <c r="BL14" i="30"/>
  <c r="BK14" i="30"/>
  <c r="BJ14" i="30"/>
  <c r="BI14" i="30"/>
  <c r="BH14" i="30"/>
  <c r="BG14" i="30"/>
  <c r="BF14" i="30"/>
  <c r="BE14" i="30"/>
  <c r="BD14" i="30"/>
  <c r="BC14" i="30"/>
  <c r="BB14" i="30"/>
  <c r="BA14" i="30"/>
  <c r="AZ14" i="30"/>
  <c r="AY14" i="30"/>
  <c r="AX14" i="30"/>
  <c r="AW14" i="30"/>
  <c r="AV14" i="30"/>
  <c r="AU14" i="30"/>
  <c r="AT14" i="30"/>
  <c r="AS14" i="30"/>
  <c r="AR14" i="30"/>
  <c r="AQ14" i="30"/>
  <c r="AP14" i="30"/>
  <c r="AO14" i="30"/>
  <c r="AN14" i="30"/>
  <c r="AM14" i="30"/>
  <c r="AL14" i="30"/>
  <c r="AK14" i="30"/>
  <c r="AJ14" i="30"/>
  <c r="AI14" i="30"/>
  <c r="AH14" i="30"/>
  <c r="AG14" i="30"/>
  <c r="AF14" i="30"/>
  <c r="AE14" i="30"/>
  <c r="AD14" i="30"/>
  <c r="AC14" i="30"/>
  <c r="AB14" i="30"/>
  <c r="AA14" i="30"/>
  <c r="Z14" i="30"/>
  <c r="Y14" i="30"/>
  <c r="X14" i="30"/>
  <c r="W14" i="30"/>
  <c r="V14" i="30"/>
  <c r="U14" i="30"/>
  <c r="T14" i="30"/>
  <c r="S14" i="30"/>
  <c r="R14" i="30"/>
  <c r="Q14" i="30"/>
  <c r="P14" i="30"/>
  <c r="J14" i="30"/>
  <c r="D14" i="30"/>
  <c r="B14" i="30"/>
  <c r="BZ13" i="30"/>
  <c r="BY13" i="30"/>
  <c r="BX13" i="30"/>
  <c r="BW13" i="30"/>
  <c r="BV13" i="30"/>
  <c r="BU13" i="30"/>
  <c r="BT13" i="30"/>
  <c r="BS13" i="30"/>
  <c r="BR13" i="30"/>
  <c r="BQ13" i="30"/>
  <c r="BP13" i="30"/>
  <c r="BO13" i="30"/>
  <c r="BN13" i="30"/>
  <c r="BM13" i="30"/>
  <c r="BL13" i="30"/>
  <c r="BK13" i="30"/>
  <c r="BJ13" i="30"/>
  <c r="BI13" i="30"/>
  <c r="BH13" i="30"/>
  <c r="BG13" i="30"/>
  <c r="BF13" i="30"/>
  <c r="BE13" i="30"/>
  <c r="BD13" i="30"/>
  <c r="BC13" i="30"/>
  <c r="BB13" i="30"/>
  <c r="BA13" i="30"/>
  <c r="AZ13" i="30"/>
  <c r="AY13" i="30"/>
  <c r="AX13" i="30"/>
  <c r="AW13" i="30"/>
  <c r="AV13" i="30"/>
  <c r="AU13" i="30"/>
  <c r="AT13" i="30"/>
  <c r="AS13" i="30"/>
  <c r="AR13" i="30"/>
  <c r="AQ13" i="30"/>
  <c r="AP13" i="30"/>
  <c r="AO13" i="30"/>
  <c r="AN13" i="30"/>
  <c r="AM13" i="30"/>
  <c r="AL13" i="30"/>
  <c r="AK13" i="30"/>
  <c r="AJ13" i="30"/>
  <c r="AI13" i="30"/>
  <c r="AH13" i="30"/>
  <c r="AG13" i="30"/>
  <c r="AF13" i="30"/>
  <c r="AE13" i="30"/>
  <c r="AD13" i="30"/>
  <c r="AC13" i="30"/>
  <c r="AB13" i="30"/>
  <c r="AA13" i="30"/>
  <c r="Z13" i="30"/>
  <c r="Y13" i="30"/>
  <c r="X13" i="30"/>
  <c r="W13" i="30"/>
  <c r="V13" i="30"/>
  <c r="U13" i="30"/>
  <c r="T13" i="30"/>
  <c r="S13" i="30"/>
  <c r="R13" i="30"/>
  <c r="Q13" i="30"/>
  <c r="P13" i="30"/>
  <c r="J13" i="30"/>
  <c r="D13" i="30"/>
  <c r="B13" i="30"/>
  <c r="BZ12" i="30"/>
  <c r="BY12" i="30"/>
  <c r="BX12" i="30"/>
  <c r="BW12" i="30"/>
  <c r="BV12" i="30"/>
  <c r="BU12" i="30"/>
  <c r="BT12" i="30"/>
  <c r="BS12" i="30"/>
  <c r="BR12" i="30"/>
  <c r="BQ12" i="30"/>
  <c r="BP12" i="30"/>
  <c r="BO12" i="30"/>
  <c r="BN12" i="30"/>
  <c r="BM12" i="30"/>
  <c r="BL12" i="30"/>
  <c r="BK12" i="30"/>
  <c r="BJ12" i="30"/>
  <c r="BI12" i="30"/>
  <c r="BH12" i="30"/>
  <c r="BG12" i="30"/>
  <c r="BF12" i="30"/>
  <c r="BE12" i="30"/>
  <c r="BD12" i="30"/>
  <c r="BC12" i="30"/>
  <c r="BB12" i="30"/>
  <c r="BA12" i="30"/>
  <c r="AZ12" i="30"/>
  <c r="AY12" i="30"/>
  <c r="AX12" i="30"/>
  <c r="AW12" i="30"/>
  <c r="AV12" i="30"/>
  <c r="AU12" i="30"/>
  <c r="AT12" i="30"/>
  <c r="AS12" i="30"/>
  <c r="AR12" i="30"/>
  <c r="AQ12" i="30"/>
  <c r="AP12" i="30"/>
  <c r="AO12" i="30"/>
  <c r="AN12" i="30"/>
  <c r="AM12" i="30"/>
  <c r="AL12" i="30"/>
  <c r="AK12" i="30"/>
  <c r="AJ12" i="30"/>
  <c r="AI12" i="30"/>
  <c r="AH12" i="30"/>
  <c r="AG12" i="30"/>
  <c r="AF12" i="30"/>
  <c r="AE12" i="30"/>
  <c r="AD12" i="30"/>
  <c r="AC12" i="30"/>
  <c r="AB12" i="30"/>
  <c r="AA12" i="30"/>
  <c r="Z12" i="30"/>
  <c r="Y12" i="30"/>
  <c r="X12" i="30"/>
  <c r="W12" i="30"/>
  <c r="V12" i="30"/>
  <c r="U12" i="30"/>
  <c r="T12" i="30"/>
  <c r="S12" i="30"/>
  <c r="R12" i="30"/>
  <c r="Q12" i="30"/>
  <c r="P12" i="30"/>
  <c r="J12" i="30"/>
  <c r="D12" i="30"/>
  <c r="B12" i="30"/>
  <c r="BZ11" i="30"/>
  <c r="BY11" i="30"/>
  <c r="BX11" i="30"/>
  <c r="BW11" i="30"/>
  <c r="BV11" i="30"/>
  <c r="BU11" i="30"/>
  <c r="BT11" i="30"/>
  <c r="BS11" i="30"/>
  <c r="BR11" i="30"/>
  <c r="BQ11" i="30"/>
  <c r="BP11" i="30"/>
  <c r="BO11" i="30"/>
  <c r="BN11" i="30"/>
  <c r="BM11" i="30"/>
  <c r="BL11" i="30"/>
  <c r="BK11" i="30"/>
  <c r="BJ11" i="30"/>
  <c r="BI11" i="30"/>
  <c r="BH11" i="30"/>
  <c r="BG11" i="30"/>
  <c r="BF11" i="30"/>
  <c r="BE11" i="30"/>
  <c r="BD11" i="30"/>
  <c r="BC11" i="30"/>
  <c r="BB11" i="30"/>
  <c r="BA11" i="30"/>
  <c r="AZ11" i="30"/>
  <c r="AY11" i="30"/>
  <c r="AX11" i="30"/>
  <c r="AW11" i="30"/>
  <c r="AV11" i="30"/>
  <c r="AU11" i="30"/>
  <c r="AT11" i="30"/>
  <c r="AS11" i="30"/>
  <c r="AR11" i="30"/>
  <c r="AQ11" i="30"/>
  <c r="AP11" i="30"/>
  <c r="AO11" i="30"/>
  <c r="AN11" i="30"/>
  <c r="AM11" i="30"/>
  <c r="AL11" i="30"/>
  <c r="AK11" i="30"/>
  <c r="AJ11" i="30"/>
  <c r="AI11" i="30"/>
  <c r="AH11" i="30"/>
  <c r="AG11" i="30"/>
  <c r="AF11" i="30"/>
  <c r="AE11" i="30"/>
  <c r="AD11" i="30"/>
  <c r="AC11" i="30"/>
  <c r="AB11" i="30"/>
  <c r="AA11" i="30"/>
  <c r="Z11" i="30"/>
  <c r="Y11" i="30"/>
  <c r="X11" i="30"/>
  <c r="W11" i="30"/>
  <c r="V11" i="30"/>
  <c r="U11" i="30"/>
  <c r="T11" i="30"/>
  <c r="S11" i="30"/>
  <c r="R11" i="30"/>
  <c r="Q11" i="30"/>
  <c r="P11" i="30"/>
  <c r="J11" i="30"/>
  <c r="D11" i="30"/>
  <c r="B11" i="30"/>
  <c r="BZ10" i="30"/>
  <c r="BY10" i="30"/>
  <c r="BX10" i="30"/>
  <c r="BW10" i="30"/>
  <c r="BV10" i="30"/>
  <c r="BU10" i="30"/>
  <c r="BT10" i="30"/>
  <c r="BS10" i="30"/>
  <c r="BR10" i="30"/>
  <c r="BQ10" i="30"/>
  <c r="BP10" i="30"/>
  <c r="BO10" i="30"/>
  <c r="BN10" i="30"/>
  <c r="BM10" i="30"/>
  <c r="BL10" i="30"/>
  <c r="BK10" i="30"/>
  <c r="BJ10" i="30"/>
  <c r="BI10" i="30"/>
  <c r="BH10" i="30"/>
  <c r="BG10" i="30"/>
  <c r="BF10" i="30"/>
  <c r="BE10" i="30"/>
  <c r="BD10" i="30"/>
  <c r="BC10" i="30"/>
  <c r="BB10" i="30"/>
  <c r="BA10" i="30"/>
  <c r="AZ10" i="30"/>
  <c r="AY10" i="30"/>
  <c r="AX10" i="30"/>
  <c r="AW10" i="30"/>
  <c r="AV10" i="30"/>
  <c r="AU10" i="30"/>
  <c r="AT10" i="30"/>
  <c r="AS10" i="30"/>
  <c r="AR10" i="30"/>
  <c r="AQ10" i="30"/>
  <c r="AP10" i="30"/>
  <c r="AO10" i="30"/>
  <c r="AN10" i="30"/>
  <c r="AM10" i="30"/>
  <c r="AL10" i="30"/>
  <c r="AK10" i="30"/>
  <c r="AJ10" i="30"/>
  <c r="AI10" i="30"/>
  <c r="AH10" i="30"/>
  <c r="AG10" i="30"/>
  <c r="AF10" i="30"/>
  <c r="AE10" i="30"/>
  <c r="AD10" i="30"/>
  <c r="AC10" i="30"/>
  <c r="AB10" i="30"/>
  <c r="AA10" i="30"/>
  <c r="Z10" i="30"/>
  <c r="Y10" i="30"/>
  <c r="X10" i="30"/>
  <c r="W10" i="30"/>
  <c r="V10" i="30"/>
  <c r="U10" i="30"/>
  <c r="T10" i="30"/>
  <c r="S10" i="30"/>
  <c r="R10" i="30"/>
  <c r="Q10" i="30"/>
  <c r="P10" i="30"/>
  <c r="J10" i="30"/>
  <c r="D10" i="30"/>
  <c r="B10" i="30"/>
  <c r="BZ9" i="30"/>
  <c r="BY9" i="30"/>
  <c r="BX9" i="30"/>
  <c r="BW9" i="30"/>
  <c r="BV9" i="30"/>
  <c r="BU9" i="30"/>
  <c r="BT9" i="30"/>
  <c r="BS9" i="30"/>
  <c r="BR9" i="30"/>
  <c r="BQ9" i="30"/>
  <c r="BP9" i="30"/>
  <c r="BO9" i="30"/>
  <c r="BN9" i="30"/>
  <c r="BM9" i="30"/>
  <c r="BL9" i="30"/>
  <c r="BK9" i="30"/>
  <c r="BJ9" i="30"/>
  <c r="BI9" i="30"/>
  <c r="BH9" i="30"/>
  <c r="BG9" i="30"/>
  <c r="BF9" i="30"/>
  <c r="BE9" i="30"/>
  <c r="BD9" i="30"/>
  <c r="BC9" i="30"/>
  <c r="BB9" i="30"/>
  <c r="BA9" i="30"/>
  <c r="AZ9" i="30"/>
  <c r="AY9" i="30"/>
  <c r="AX9" i="30"/>
  <c r="AW9" i="30"/>
  <c r="AV9" i="30"/>
  <c r="AU9" i="30"/>
  <c r="AT9" i="30"/>
  <c r="AS9" i="30"/>
  <c r="AR9" i="30"/>
  <c r="AQ9" i="30"/>
  <c r="AP9" i="30"/>
  <c r="AO9" i="30"/>
  <c r="AN9" i="30"/>
  <c r="AM9" i="30"/>
  <c r="AL9" i="30"/>
  <c r="AK9" i="30"/>
  <c r="AJ9" i="30"/>
  <c r="AI9" i="30"/>
  <c r="AH9" i="30"/>
  <c r="AG9" i="30"/>
  <c r="AF9" i="30"/>
  <c r="AE9" i="30"/>
  <c r="AD9" i="30"/>
  <c r="AC9" i="30"/>
  <c r="AB9" i="30"/>
  <c r="AA9" i="30"/>
  <c r="Z9" i="30"/>
  <c r="Y9" i="30"/>
  <c r="X9" i="30"/>
  <c r="W9" i="30"/>
  <c r="V9" i="30"/>
  <c r="U9" i="30"/>
  <c r="T9" i="30"/>
  <c r="S9" i="30"/>
  <c r="R9" i="30"/>
  <c r="Q9" i="30"/>
  <c r="P9" i="30"/>
  <c r="J9" i="30"/>
  <c r="D9" i="30"/>
  <c r="B9" i="30"/>
  <c r="BZ8" i="30"/>
  <c r="BY8" i="30"/>
  <c r="BX8" i="30"/>
  <c r="BW8" i="30"/>
  <c r="BV8" i="30"/>
  <c r="BU8" i="30"/>
  <c r="BT8" i="30"/>
  <c r="BS8" i="30"/>
  <c r="BR8" i="30"/>
  <c r="BQ8" i="30"/>
  <c r="BP8" i="30"/>
  <c r="BO8" i="30"/>
  <c r="BN8" i="30"/>
  <c r="BM8" i="30"/>
  <c r="BL8" i="30"/>
  <c r="BK8" i="30"/>
  <c r="BJ8" i="30"/>
  <c r="BI8" i="30"/>
  <c r="BH8" i="30"/>
  <c r="BG8" i="30"/>
  <c r="BF8" i="30"/>
  <c r="BE8" i="30"/>
  <c r="BD8" i="30"/>
  <c r="BC8" i="30"/>
  <c r="BB8" i="30"/>
  <c r="BA8" i="30"/>
  <c r="AZ8" i="30"/>
  <c r="AY8" i="30"/>
  <c r="AX8" i="30"/>
  <c r="AW8" i="30"/>
  <c r="AV8" i="30"/>
  <c r="AU8" i="30"/>
  <c r="AT8" i="30"/>
  <c r="AS8" i="30"/>
  <c r="AR8" i="30"/>
  <c r="AQ8" i="30"/>
  <c r="AP8" i="30"/>
  <c r="AO8" i="30"/>
  <c r="AN8" i="30"/>
  <c r="AM8" i="30"/>
  <c r="AL8" i="30"/>
  <c r="AK8" i="30"/>
  <c r="AJ8" i="30"/>
  <c r="AI8" i="30"/>
  <c r="AH8" i="30"/>
  <c r="AG8" i="30"/>
  <c r="AF8" i="30"/>
  <c r="AE8" i="30"/>
  <c r="AD8" i="30"/>
  <c r="AC8" i="30"/>
  <c r="AB8" i="30"/>
  <c r="AA8" i="30"/>
  <c r="Z8" i="30"/>
  <c r="Y8" i="30"/>
  <c r="X8" i="30"/>
  <c r="W8" i="30"/>
  <c r="V8" i="30"/>
  <c r="U8" i="30"/>
  <c r="T8" i="30"/>
  <c r="S8" i="30"/>
  <c r="R8" i="30"/>
  <c r="Q8" i="30"/>
  <c r="P8" i="30"/>
  <c r="J8" i="30"/>
  <c r="D8" i="30"/>
  <c r="B8" i="30"/>
  <c r="BZ7" i="30"/>
  <c r="BY7" i="30"/>
  <c r="BX7" i="30"/>
  <c r="BW7" i="30"/>
  <c r="BV7" i="30"/>
  <c r="BU7" i="30"/>
  <c r="BT7" i="30"/>
  <c r="BS7" i="30"/>
  <c r="BR7" i="30"/>
  <c r="BQ7" i="30"/>
  <c r="BP7" i="30"/>
  <c r="BO7" i="30"/>
  <c r="BN7" i="30"/>
  <c r="BM7" i="30"/>
  <c r="BL7" i="30"/>
  <c r="BK7" i="30"/>
  <c r="BJ7" i="30"/>
  <c r="BI7" i="30"/>
  <c r="BH7" i="30"/>
  <c r="BG7" i="30"/>
  <c r="BF7" i="30"/>
  <c r="BE7" i="30"/>
  <c r="BD7" i="30"/>
  <c r="BC7" i="30"/>
  <c r="BB7" i="30"/>
  <c r="BA7" i="30"/>
  <c r="AZ7" i="30"/>
  <c r="AY7" i="30"/>
  <c r="AX7" i="30"/>
  <c r="AW7" i="30"/>
  <c r="AV7" i="30"/>
  <c r="AU7" i="30"/>
  <c r="AT7" i="30"/>
  <c r="AS7" i="30"/>
  <c r="AR7" i="30"/>
  <c r="AQ7" i="30"/>
  <c r="AP7" i="30"/>
  <c r="AO7" i="30"/>
  <c r="AN7" i="30"/>
  <c r="AM7" i="30"/>
  <c r="AL7" i="30"/>
  <c r="AK7" i="30"/>
  <c r="AJ7" i="30"/>
  <c r="AI7" i="30"/>
  <c r="AH7" i="30"/>
  <c r="AG7" i="30"/>
  <c r="AF7" i="30"/>
  <c r="AE7" i="30"/>
  <c r="AD7" i="30"/>
  <c r="AC7" i="30"/>
  <c r="AB7" i="30"/>
  <c r="AA7" i="30"/>
  <c r="Z7" i="30"/>
  <c r="Y7" i="30"/>
  <c r="X7" i="30"/>
  <c r="W7" i="30"/>
  <c r="V7" i="30"/>
  <c r="U7" i="30"/>
  <c r="T7" i="30"/>
  <c r="S7" i="30"/>
  <c r="R7" i="30"/>
  <c r="Q7" i="30"/>
  <c r="P7" i="30"/>
  <c r="J7" i="30"/>
  <c r="D7" i="30"/>
  <c r="B7" i="30"/>
  <c r="BZ6" i="30"/>
  <c r="BY6" i="30"/>
  <c r="BX6" i="30"/>
  <c r="BW6" i="30"/>
  <c r="BV6" i="30"/>
  <c r="BU6" i="30"/>
  <c r="BT6" i="30"/>
  <c r="BS6" i="30"/>
  <c r="BR6" i="30"/>
  <c r="BQ6" i="30"/>
  <c r="BP6" i="30"/>
  <c r="BO6" i="30"/>
  <c r="BN6" i="30"/>
  <c r="BM6" i="30"/>
  <c r="BL6" i="30"/>
  <c r="BK6" i="30"/>
  <c r="BJ6" i="30"/>
  <c r="BI6" i="30"/>
  <c r="BH6" i="30"/>
  <c r="BG6" i="30"/>
  <c r="BF6" i="30"/>
  <c r="BE6" i="30"/>
  <c r="BD6" i="30"/>
  <c r="BC6" i="30"/>
  <c r="BB6" i="30"/>
  <c r="BA6" i="30"/>
  <c r="AZ6" i="30"/>
  <c r="AY6" i="30"/>
  <c r="AX6" i="30"/>
  <c r="AW6" i="30"/>
  <c r="AV6" i="30"/>
  <c r="AU6" i="30"/>
  <c r="AT6" i="30"/>
  <c r="AS6" i="30"/>
  <c r="AR6" i="30"/>
  <c r="AQ6" i="30"/>
  <c r="AP6" i="30"/>
  <c r="AO6" i="30"/>
  <c r="AN6" i="30"/>
  <c r="AM6" i="30"/>
  <c r="AL6" i="30"/>
  <c r="AK6" i="30"/>
  <c r="AJ6" i="30"/>
  <c r="AI6" i="30"/>
  <c r="AH6" i="30"/>
  <c r="AG6" i="30"/>
  <c r="AF6" i="30"/>
  <c r="AE6" i="30"/>
  <c r="AD6" i="30"/>
  <c r="AC6" i="30"/>
  <c r="AB6" i="30"/>
  <c r="AA6" i="30"/>
  <c r="Z6" i="30"/>
  <c r="Y6" i="30"/>
  <c r="X6" i="30"/>
  <c r="W6" i="30"/>
  <c r="V6" i="30"/>
  <c r="U6" i="30"/>
  <c r="T6" i="30"/>
  <c r="S6" i="30"/>
  <c r="R6" i="30"/>
  <c r="Q6" i="30"/>
  <c r="P6" i="30"/>
  <c r="J6" i="30"/>
  <c r="D6" i="30"/>
  <c r="B6" i="30"/>
  <c r="BZ5" i="30"/>
  <c r="BY5" i="30"/>
  <c r="BX5" i="30"/>
  <c r="BW5" i="30"/>
  <c r="BV5" i="30"/>
  <c r="BU5" i="30"/>
  <c r="BT5" i="30"/>
  <c r="BS5" i="30"/>
  <c r="BR5" i="30"/>
  <c r="BQ5" i="30"/>
  <c r="BP5" i="30"/>
  <c r="BO5" i="30"/>
  <c r="BN5" i="30"/>
  <c r="BM5" i="30"/>
  <c r="BL5" i="30"/>
  <c r="BK5" i="30"/>
  <c r="BJ5" i="30"/>
  <c r="BI5" i="30"/>
  <c r="BH5" i="30"/>
  <c r="BG5" i="30"/>
  <c r="BF5" i="30"/>
  <c r="BE5" i="30"/>
  <c r="BD5" i="30"/>
  <c r="BC5" i="30"/>
  <c r="BB5" i="30"/>
  <c r="BA5" i="30"/>
  <c r="AZ5" i="30"/>
  <c r="AY5" i="30"/>
  <c r="AX5" i="30"/>
  <c r="AW5" i="30"/>
  <c r="AV5" i="30"/>
  <c r="AU5" i="30"/>
  <c r="AT5" i="30"/>
  <c r="AS5" i="30"/>
  <c r="AR5" i="30"/>
  <c r="AQ5" i="30"/>
  <c r="AP5" i="30"/>
  <c r="AO5" i="30"/>
  <c r="AN5" i="30"/>
  <c r="AM5" i="30"/>
  <c r="AL5" i="30"/>
  <c r="AK5" i="30"/>
  <c r="AJ5" i="30"/>
  <c r="AI5" i="30"/>
  <c r="AH5" i="30"/>
  <c r="AG5" i="30"/>
  <c r="AF5" i="30"/>
  <c r="AE5" i="30"/>
  <c r="AD5" i="30"/>
  <c r="AC5" i="30"/>
  <c r="AB5" i="30"/>
  <c r="AA5" i="30"/>
  <c r="Z5" i="30"/>
  <c r="Y5" i="30"/>
  <c r="X5" i="30"/>
  <c r="W5" i="30"/>
  <c r="V5" i="30"/>
  <c r="U5" i="30"/>
  <c r="T5" i="30"/>
  <c r="S5" i="30"/>
  <c r="R5" i="30"/>
  <c r="Q5" i="30"/>
  <c r="P5" i="30"/>
  <c r="J5" i="30"/>
  <c r="D5" i="30"/>
  <c r="B5" i="30"/>
  <c r="BZ4" i="30"/>
  <c r="BY4" i="30"/>
  <c r="BX4" i="30"/>
  <c r="BW4" i="30"/>
  <c r="BV4" i="30"/>
  <c r="BU4" i="30"/>
  <c r="BT4" i="30"/>
  <c r="BS4" i="30"/>
  <c r="BR4" i="30"/>
  <c r="BQ4" i="30"/>
  <c r="BP4" i="30"/>
  <c r="BO4" i="30"/>
  <c r="BN4" i="30"/>
  <c r="BM4" i="30"/>
  <c r="BL4" i="30"/>
  <c r="BK4" i="30"/>
  <c r="BJ4" i="30"/>
  <c r="BI4" i="30"/>
  <c r="BH4" i="30"/>
  <c r="BG4" i="30"/>
  <c r="BF4" i="30"/>
  <c r="BE4" i="30"/>
  <c r="BD4" i="30"/>
  <c r="BC4" i="30"/>
  <c r="BB4" i="30"/>
  <c r="BA4" i="30"/>
  <c r="AZ4" i="30"/>
  <c r="AY4" i="30"/>
  <c r="AX4" i="30"/>
  <c r="AW4" i="30"/>
  <c r="AV4" i="30"/>
  <c r="AU4" i="30"/>
  <c r="AT4" i="30"/>
  <c r="AS4" i="30"/>
  <c r="AR4" i="30"/>
  <c r="AQ4" i="30"/>
  <c r="AP4" i="30"/>
  <c r="AO4" i="30"/>
  <c r="AN4" i="30"/>
  <c r="AM4" i="30"/>
  <c r="AL4" i="30"/>
  <c r="AK4" i="30"/>
  <c r="AJ4" i="30"/>
  <c r="AI4" i="30"/>
  <c r="AH4" i="30"/>
  <c r="AG4" i="30"/>
  <c r="AF4" i="30"/>
  <c r="AE4" i="30"/>
  <c r="AD4" i="30"/>
  <c r="AC4" i="30"/>
  <c r="AB4" i="30"/>
  <c r="AA4" i="30"/>
  <c r="Z4" i="30"/>
  <c r="Y4" i="30"/>
  <c r="X4" i="30"/>
  <c r="W4" i="30"/>
  <c r="V4" i="30"/>
  <c r="U4" i="30"/>
  <c r="T4" i="30"/>
  <c r="S4" i="30"/>
  <c r="R4" i="30"/>
  <c r="Q4" i="30"/>
  <c r="P4" i="30"/>
  <c r="J4" i="30"/>
  <c r="D4" i="30"/>
  <c r="B4" i="30"/>
  <c r="Q236" i="38" l="1"/>
  <c r="Q237" i="38" s="1"/>
  <c r="AC236" i="38"/>
  <c r="AC237" i="38" s="1"/>
  <c r="BG236" i="38"/>
  <c r="BG237" i="38" s="1"/>
  <c r="R236" i="38"/>
  <c r="R237" i="38" s="1"/>
  <c r="U236" i="38"/>
  <c r="U237" i="38" s="1"/>
  <c r="X236" i="38"/>
  <c r="X237" i="38" s="1"/>
  <c r="AA236" i="38"/>
  <c r="AA237" i="38" s="1"/>
  <c r="AD236" i="38"/>
  <c r="AD237" i="38" s="1"/>
  <c r="AG236" i="38"/>
  <c r="AG237" i="38" s="1"/>
  <c r="AJ236" i="38"/>
  <c r="AJ237" i="38" s="1"/>
  <c r="AM236" i="38"/>
  <c r="AM237" i="38" s="1"/>
  <c r="AP236" i="38"/>
  <c r="AP237" i="38" s="1"/>
  <c r="AS236" i="38"/>
  <c r="AS237" i="38" s="1"/>
  <c r="AV236" i="38"/>
  <c r="AV237" i="38" s="1"/>
  <c r="AY236" i="38"/>
  <c r="AY237" i="38" s="1"/>
  <c r="BB236" i="38"/>
  <c r="BB237" i="38" s="1"/>
  <c r="BE236" i="38"/>
  <c r="BE237" i="38" s="1"/>
  <c r="BH236" i="38"/>
  <c r="BH237" i="38" s="1"/>
  <c r="BK236" i="38"/>
  <c r="BK237" i="38" s="1"/>
  <c r="BN236" i="38"/>
  <c r="BN237" i="38" s="1"/>
  <c r="BQ236" i="38"/>
  <c r="BQ237" i="38" s="1"/>
  <c r="BT236" i="38"/>
  <c r="BT237" i="38" s="1"/>
  <c r="BW236" i="38"/>
  <c r="BW237" i="38" s="1"/>
  <c r="BZ236" i="38"/>
  <c r="BZ237" i="38" s="1"/>
  <c r="AR236" i="38"/>
  <c r="AR237" i="38" s="1"/>
  <c r="BF236" i="38"/>
  <c r="BF237" i="38" s="1"/>
  <c r="Z236" i="38"/>
  <c r="Z237" i="38" s="1"/>
  <c r="AO236" i="38"/>
  <c r="AO237" i="38" s="1"/>
  <c r="AX236" i="38"/>
  <c r="AX237" i="38" s="1"/>
  <c r="BS236" i="38"/>
  <c r="BS237" i="38" s="1"/>
  <c r="V236" i="38"/>
  <c r="V237" i="38" s="1"/>
  <c r="AB236" i="38"/>
  <c r="AB237" i="38" s="1"/>
  <c r="AW236" i="38"/>
  <c r="AW237" i="38" s="1"/>
  <c r="W236" i="38"/>
  <c r="W237" i="38" s="1"/>
  <c r="AI236" i="38"/>
  <c r="AI237" i="38" s="1"/>
  <c r="BD236" i="38"/>
  <c r="BD237" i="38" s="1"/>
  <c r="S236" i="38"/>
  <c r="S237" i="38" s="1"/>
  <c r="AH236" i="38"/>
  <c r="AH237" i="38" s="1"/>
  <c r="AQ236" i="38"/>
  <c r="AQ237" i="38" s="1"/>
  <c r="BX236" i="38"/>
  <c r="BX237" i="38" s="1"/>
  <c r="AL236" i="38"/>
  <c r="AL237" i="38" s="1"/>
  <c r="AU236" i="38"/>
  <c r="AU237" i="38" s="1"/>
  <c r="BA236" i="38"/>
  <c r="BA237" i="38" s="1"/>
  <c r="BJ236" i="38"/>
  <c r="BJ237" i="38" s="1"/>
  <c r="AT236" i="38"/>
  <c r="AT237" i="38" s="1"/>
  <c r="BC236" i="38"/>
  <c r="BC237" i="38" s="1"/>
  <c r="BL236" i="38"/>
  <c r="BL237" i="38" s="1"/>
  <c r="AF236" i="38"/>
  <c r="AF237" i="38" s="1"/>
  <c r="BM236" i="38"/>
  <c r="BM237" i="38" s="1"/>
  <c r="BV236" i="38"/>
  <c r="BV237" i="38" s="1"/>
  <c r="BR236" i="38"/>
  <c r="BR237" i="38" s="1"/>
  <c r="P236" i="38"/>
  <c r="T236" i="38"/>
  <c r="T237" i="38" s="1"/>
  <c r="BP236" i="38"/>
  <c r="BP237" i="38" s="1"/>
  <c r="BY236" i="38"/>
  <c r="BY237" i="38" s="1"/>
  <c r="AK236" i="38"/>
  <c r="AK237" i="38" s="1"/>
  <c r="Y236" i="38"/>
  <c r="Y237" i="38" s="1"/>
  <c r="AE236" i="38"/>
  <c r="AE237" i="38" s="1"/>
  <c r="AN236" i="38"/>
  <c r="AN237" i="38" s="1"/>
  <c r="AZ236" i="38"/>
  <c r="AZ237" i="38" s="1"/>
  <c r="BI236" i="38"/>
  <c r="BI237" i="38" s="1"/>
  <c r="BU236" i="38"/>
  <c r="BU237" i="38" s="1"/>
  <c r="BO236" i="38"/>
  <c r="BO237" i="38" s="1"/>
  <c r="K221" i="38" l="1"/>
  <c r="P237" i="38"/>
  <c r="K233" i="38"/>
  <c r="K234" i="38"/>
  <c r="K235" i="38"/>
  <c r="K232" i="38"/>
  <c r="K236" i="38"/>
  <c r="K222" i="38"/>
  <c r="K223" i="38"/>
  <c r="K224" i="38"/>
  <c r="K219" i="38" s="1"/>
  <c r="K225" i="38"/>
  <c r="K226" i="38"/>
  <c r="K227" i="38"/>
  <c r="K228" i="38"/>
  <c r="K229" i="38"/>
  <c r="K230" i="38"/>
  <c r="K231" i="38"/>
  <c r="AJ25" i="26"/>
  <c r="AI25" i="26"/>
  <c r="AH25" i="26"/>
  <c r="AF25" i="26"/>
  <c r="AE25" i="26"/>
  <c r="BZ24" i="26"/>
  <c r="BX24" i="26"/>
  <c r="BW24" i="26"/>
  <c r="BV24" i="26"/>
  <c r="BU24" i="26"/>
  <c r="BS24" i="26"/>
  <c r="BR24" i="26"/>
  <c r="BK24" i="26"/>
  <c r="BI24" i="26"/>
  <c r="BH24" i="26"/>
  <c r="BG24" i="26"/>
  <c r="BF24" i="26"/>
  <c r="BE24" i="26"/>
  <c r="BD24" i="26"/>
  <c r="BC24" i="26"/>
  <c r="BB24" i="26"/>
  <c r="AZ24" i="26"/>
  <c r="AY24" i="26"/>
  <c r="AX24" i="26"/>
  <c r="AW24" i="26"/>
  <c r="AU24" i="26"/>
  <c r="AT24" i="26"/>
  <c r="AM24" i="26"/>
  <c r="AK24" i="26"/>
  <c r="AJ24" i="26"/>
  <c r="AI24" i="26"/>
  <c r="AH24" i="26"/>
  <c r="AG24" i="26"/>
  <c r="AF24" i="26"/>
  <c r="AE24" i="26"/>
  <c r="AD24" i="26"/>
  <c r="AB24" i="26"/>
  <c r="AA24" i="26"/>
  <c r="Z24" i="26"/>
  <c r="Y24" i="26"/>
  <c r="W24" i="26"/>
  <c r="V24" i="26"/>
  <c r="BZ23" i="26"/>
  <c r="BX23" i="26"/>
  <c r="BW23" i="26"/>
  <c r="BV23" i="26"/>
  <c r="BU23" i="26"/>
  <c r="BT23" i="26"/>
  <c r="BS23" i="26"/>
  <c r="BR23" i="26"/>
  <c r="BQ23" i="26"/>
  <c r="BO23" i="26"/>
  <c r="BN23" i="26"/>
  <c r="BM23" i="26"/>
  <c r="BL23" i="26"/>
  <c r="BJ23" i="26"/>
  <c r="BI23" i="26"/>
  <c r="BB23" i="26"/>
  <c r="AZ23" i="26"/>
  <c r="AY23" i="26"/>
  <c r="AX23" i="26"/>
  <c r="AW23" i="26"/>
  <c r="AV23" i="26"/>
  <c r="AU23" i="26"/>
  <c r="AT23" i="26"/>
  <c r="AS23" i="26"/>
  <c r="AQ23" i="26"/>
  <c r="AP23" i="26"/>
  <c r="AO23" i="26"/>
  <c r="AN23" i="26"/>
  <c r="AL23" i="26"/>
  <c r="AK23" i="26"/>
  <c r="AD23" i="26"/>
  <c r="AB23" i="26"/>
  <c r="AA23" i="26"/>
  <c r="Z23" i="26"/>
  <c r="Y23" i="26"/>
  <c r="X23" i="26"/>
  <c r="W23" i="26"/>
  <c r="V23" i="26"/>
  <c r="U23" i="26"/>
  <c r="S23" i="26"/>
  <c r="R23" i="26"/>
  <c r="Q23" i="26"/>
  <c r="P23" i="26"/>
  <c r="BY22" i="26"/>
  <c r="BX22" i="26"/>
  <c r="BU22" i="26"/>
  <c r="BQ22" i="26"/>
  <c r="BO22" i="26"/>
  <c r="BN22" i="26"/>
  <c r="BM22" i="26"/>
  <c r="BL22" i="26"/>
  <c r="BK22" i="26"/>
  <c r="BJ22" i="26"/>
  <c r="BI22" i="26"/>
  <c r="BH22" i="26"/>
  <c r="BF22" i="26"/>
  <c r="BE22" i="26"/>
  <c r="BD22" i="26"/>
  <c r="BC22" i="26"/>
  <c r="BA22" i="26"/>
  <c r="AZ22" i="26"/>
  <c r="AW22" i="26"/>
  <c r="AS22" i="26"/>
  <c r="AQ22" i="26"/>
  <c r="AP22" i="26"/>
  <c r="AO22" i="26"/>
  <c r="AN22" i="26"/>
  <c r="AM22" i="26"/>
  <c r="AL22" i="26"/>
  <c r="AK22" i="26"/>
  <c r="AJ22" i="26"/>
  <c r="AH22" i="26"/>
  <c r="AG22" i="26"/>
  <c r="AF22" i="26"/>
  <c r="AE22" i="26"/>
  <c r="AC22" i="26"/>
  <c r="AB22" i="26"/>
  <c r="Y22" i="26"/>
  <c r="U22" i="26"/>
  <c r="S22" i="26"/>
  <c r="R22" i="26"/>
  <c r="Q22" i="26"/>
  <c r="P22" i="26"/>
  <c r="BB21" i="26"/>
  <c r="BA21" i="26"/>
  <c r="AZ21" i="26"/>
  <c r="AY21" i="26"/>
  <c r="AW21" i="26"/>
  <c r="AV21" i="26"/>
  <c r="AU21" i="26"/>
  <c r="AT21" i="26"/>
  <c r="BR20" i="26"/>
  <c r="BQ20" i="26"/>
  <c r="BP20" i="26"/>
  <c r="BO20" i="26"/>
  <c r="BN20" i="26"/>
  <c r="BL20" i="26"/>
  <c r="BK20" i="26"/>
  <c r="BJ20" i="26"/>
  <c r="BI20" i="26"/>
  <c r="BG20" i="26"/>
  <c r="BF20" i="26"/>
  <c r="AL20" i="26"/>
  <c r="AH20" i="26"/>
  <c r="V20" i="26"/>
  <c r="U20" i="26"/>
  <c r="T20" i="26"/>
  <c r="S20" i="26"/>
  <c r="R20" i="26"/>
  <c r="P20" i="26"/>
  <c r="BZ19" i="26"/>
  <c r="BY19" i="26"/>
  <c r="BX19" i="26"/>
  <c r="BV19" i="26"/>
  <c r="BU19" i="26"/>
  <c r="BL19" i="26"/>
  <c r="BK19" i="26"/>
  <c r="BJ19" i="26"/>
  <c r="BI19" i="26"/>
  <c r="BH19" i="26"/>
  <c r="BG19" i="26"/>
  <c r="BF19" i="26"/>
  <c r="BE19" i="26"/>
  <c r="BC19" i="26"/>
  <c r="BB19" i="26"/>
  <c r="BA19" i="26"/>
  <c r="AZ19" i="26"/>
  <c r="AX19" i="26"/>
  <c r="AW19" i="26"/>
  <c r="AN19" i="26"/>
  <c r="AM19" i="26"/>
  <c r="AL19" i="26"/>
  <c r="AK19" i="26"/>
  <c r="AJ19" i="26"/>
  <c r="AI19" i="26"/>
  <c r="AH19" i="26"/>
  <c r="AG19" i="26"/>
  <c r="AE19" i="26"/>
  <c r="AD19" i="26"/>
  <c r="AC19" i="26"/>
  <c r="AB19" i="26"/>
  <c r="Z19" i="26"/>
  <c r="Y19" i="26"/>
  <c r="P19" i="26"/>
  <c r="AT18" i="26"/>
  <c r="BN17" i="26"/>
  <c r="BM17" i="26"/>
  <c r="BL17" i="26"/>
  <c r="BK17" i="26"/>
  <c r="BI17" i="26"/>
  <c r="R17" i="26"/>
  <c r="Q17" i="26"/>
  <c r="P17" i="26"/>
  <c r="BZ16" i="26"/>
  <c r="BX16" i="26"/>
  <c r="BW16" i="26"/>
  <c r="BV16" i="26"/>
  <c r="BU16" i="26"/>
  <c r="BS16" i="26"/>
  <c r="BR16" i="26"/>
  <c r="BK16" i="26"/>
  <c r="BI16" i="26"/>
  <c r="BH16" i="26"/>
  <c r="BG16" i="26"/>
  <c r="BF16" i="26"/>
  <c r="BE16" i="26"/>
  <c r="BD16" i="26"/>
  <c r="BC16" i="26"/>
  <c r="BB16" i="26"/>
  <c r="AZ16" i="26"/>
  <c r="AY16" i="26"/>
  <c r="AX16" i="26"/>
  <c r="AW16" i="26"/>
  <c r="AU16" i="26"/>
  <c r="AT16" i="26"/>
  <c r="AM16" i="26"/>
  <c r="AK16" i="26"/>
  <c r="AJ16" i="26"/>
  <c r="AI16" i="26"/>
  <c r="AH16" i="26"/>
  <c r="AG16" i="26"/>
  <c r="AF16" i="26"/>
  <c r="AE16" i="26"/>
  <c r="AD16" i="26"/>
  <c r="AB16" i="26"/>
  <c r="AA16" i="26"/>
  <c r="Z16" i="26"/>
  <c r="Y16" i="26"/>
  <c r="W16" i="26"/>
  <c r="V16" i="26"/>
  <c r="BZ15" i="26"/>
  <c r="BX15" i="26"/>
  <c r="BW15" i="26"/>
  <c r="BV15" i="26"/>
  <c r="BU15" i="26"/>
  <c r="BT15" i="26"/>
  <c r="BS15" i="26"/>
  <c r="BR15" i="26"/>
  <c r="BQ15" i="26"/>
  <c r="BO15" i="26"/>
  <c r="BN15" i="26"/>
  <c r="BM15" i="26"/>
  <c r="BL15" i="26"/>
  <c r="BJ15" i="26"/>
  <c r="BI15" i="26"/>
  <c r="BB15" i="26"/>
  <c r="AZ15" i="26"/>
  <c r="AY15" i="26"/>
  <c r="AX15" i="26"/>
  <c r="AW15" i="26"/>
  <c r="AV15" i="26"/>
  <c r="AU15" i="26"/>
  <c r="AT15" i="26"/>
  <c r="AS15" i="26"/>
  <c r="AQ15" i="26"/>
  <c r="AP15" i="26"/>
  <c r="AO15" i="26"/>
  <c r="AN15" i="26"/>
  <c r="AL15" i="26"/>
  <c r="AK15" i="26"/>
  <c r="AD15" i="26"/>
  <c r="AB15" i="26"/>
  <c r="AA15" i="26"/>
  <c r="Z15" i="26"/>
  <c r="Y15" i="26"/>
  <c r="X15" i="26"/>
  <c r="W15" i="26"/>
  <c r="V15" i="26"/>
  <c r="U15" i="26"/>
  <c r="S15" i="26"/>
  <c r="R15" i="26"/>
  <c r="Q15" i="26"/>
  <c r="P15" i="26"/>
  <c r="BZ14" i="26"/>
  <c r="BY14" i="26"/>
  <c r="BX14" i="26"/>
  <c r="BU14" i="26"/>
  <c r="BT14" i="26"/>
  <c r="BS14" i="26"/>
  <c r="BQ14" i="26"/>
  <c r="BP14" i="26"/>
  <c r="BO14" i="26"/>
  <c r="BN14" i="26"/>
  <c r="BM14" i="26"/>
  <c r="BL14" i="26"/>
  <c r="BK14" i="26"/>
  <c r="BJ14" i="26"/>
  <c r="BI14" i="26"/>
  <c r="BH14" i="26"/>
  <c r="BG14" i="26"/>
  <c r="BF14" i="26"/>
  <c r="BE14" i="26"/>
  <c r="BD14" i="26"/>
  <c r="BC14" i="26"/>
  <c r="BB14" i="26"/>
  <c r="BA14" i="26"/>
  <c r="AZ14" i="26"/>
  <c r="AW14" i="26"/>
  <c r="AV14" i="26"/>
  <c r="AU14" i="26"/>
  <c r="AS14" i="26"/>
  <c r="AR14" i="26"/>
  <c r="AQ14" i="26"/>
  <c r="AP14" i="26"/>
  <c r="AO14" i="26"/>
  <c r="AN14" i="26"/>
  <c r="AM14" i="26"/>
  <c r="AL14" i="26"/>
  <c r="AK14" i="26"/>
  <c r="AJ14" i="26"/>
  <c r="AI14" i="26"/>
  <c r="AH14" i="26"/>
  <c r="AG14" i="26"/>
  <c r="AF14" i="26"/>
  <c r="AE14" i="26"/>
  <c r="AD14" i="26"/>
  <c r="AC14" i="26"/>
  <c r="AB14" i="26"/>
  <c r="Y14" i="26"/>
  <c r="X14" i="26"/>
  <c r="W14" i="26"/>
  <c r="U14" i="26"/>
  <c r="T14" i="26"/>
  <c r="S14" i="26"/>
  <c r="R14" i="26"/>
  <c r="Q14" i="26"/>
  <c r="P14" i="26"/>
  <c r="BX13" i="26"/>
  <c r="BW13" i="26"/>
  <c r="BU13" i="26"/>
  <c r="BT13" i="26"/>
  <c r="BS13" i="26"/>
  <c r="BR13" i="26"/>
  <c r="BP13" i="26"/>
  <c r="BO13" i="26"/>
  <c r="BD13" i="26"/>
  <c r="BC13" i="26"/>
  <c r="AR13" i="26"/>
  <c r="AB13" i="26"/>
  <c r="AA13" i="26"/>
  <c r="Y13" i="26"/>
  <c r="X13" i="26"/>
  <c r="W13" i="26"/>
  <c r="V13" i="26"/>
  <c r="T13" i="26"/>
  <c r="S13" i="26"/>
  <c r="BS12" i="26"/>
  <c r="BR12" i="26"/>
  <c r="BI12" i="26"/>
  <c r="BG12" i="26"/>
  <c r="BF12" i="26"/>
  <c r="AU12" i="26"/>
  <c r="AT12" i="26"/>
  <c r="AS12" i="26"/>
  <c r="AR12" i="26"/>
  <c r="AQ12" i="26"/>
  <c r="AP12" i="26"/>
  <c r="AN12" i="26"/>
  <c r="AM12" i="26"/>
  <c r="AL12" i="26"/>
  <c r="AK12" i="26"/>
  <c r="AI12" i="26"/>
  <c r="AH12" i="26"/>
  <c r="W12" i="26"/>
  <c r="V12" i="26"/>
  <c r="BZ11" i="26"/>
  <c r="BY11" i="26"/>
  <c r="BX11" i="26"/>
  <c r="BV11" i="26"/>
  <c r="BU11" i="26"/>
  <c r="BN11" i="26"/>
  <c r="BL11" i="26"/>
  <c r="BK11" i="26"/>
  <c r="BJ11" i="26"/>
  <c r="BI11" i="26"/>
  <c r="BH11" i="26"/>
  <c r="BG11" i="26"/>
  <c r="BF11" i="26"/>
  <c r="BE11" i="26"/>
  <c r="BC11" i="26"/>
  <c r="BB11" i="26"/>
  <c r="BA11" i="26"/>
  <c r="AZ11" i="26"/>
  <c r="AX11" i="26"/>
  <c r="AW11" i="26"/>
  <c r="AP11" i="26"/>
  <c r="AN11" i="26"/>
  <c r="AM11" i="26"/>
  <c r="AL11" i="26"/>
  <c r="AK11" i="26"/>
  <c r="AJ11" i="26"/>
  <c r="AI11" i="26"/>
  <c r="AH11" i="26"/>
  <c r="AG11" i="26"/>
  <c r="AE11" i="26"/>
  <c r="AD11" i="26"/>
  <c r="AC11" i="26"/>
  <c r="AB11" i="26"/>
  <c r="Z11" i="26"/>
  <c r="Y11" i="26"/>
  <c r="R11" i="26"/>
  <c r="P11" i="26"/>
  <c r="BT10" i="26"/>
  <c r="X10" i="26"/>
  <c r="AQ9" i="26"/>
  <c r="AP9" i="26"/>
  <c r="AO9" i="26"/>
  <c r="AN9" i="26"/>
  <c r="AM9" i="26"/>
  <c r="BZ8" i="26"/>
  <c r="BX8" i="26"/>
  <c r="BW8" i="26"/>
  <c r="BV8" i="26"/>
  <c r="BU8" i="26"/>
  <c r="BS8" i="26"/>
  <c r="BR8" i="26"/>
  <c r="BK8" i="26"/>
  <c r="BI8" i="26"/>
  <c r="BH8" i="26"/>
  <c r="BG8" i="26"/>
  <c r="BF8" i="26"/>
  <c r="BE8" i="26"/>
  <c r="BD8" i="26"/>
  <c r="BC8" i="26"/>
  <c r="BB8" i="26"/>
  <c r="AZ8" i="26"/>
  <c r="AY8" i="26"/>
  <c r="AX8" i="26"/>
  <c r="AW8" i="26"/>
  <c r="AU8" i="26"/>
  <c r="AT8" i="26"/>
  <c r="AM8" i="26"/>
  <c r="AK8" i="26"/>
  <c r="AJ8" i="26"/>
  <c r="AI8" i="26"/>
  <c r="AH8" i="26"/>
  <c r="AG8" i="26"/>
  <c r="AF8" i="26"/>
  <c r="AE8" i="26"/>
  <c r="AD8" i="26"/>
  <c r="AB8" i="26"/>
  <c r="AA8" i="26"/>
  <c r="Z8" i="26"/>
  <c r="Y8" i="26"/>
  <c r="W8" i="26"/>
  <c r="V8" i="26"/>
  <c r="BZ7" i="26"/>
  <c r="BX7" i="26"/>
  <c r="BW7" i="26"/>
  <c r="BV7" i="26"/>
  <c r="BU7" i="26"/>
  <c r="BT7" i="26"/>
  <c r="BS7" i="26"/>
  <c r="BR7" i="26"/>
  <c r="BQ7" i="26"/>
  <c r="BO7" i="26"/>
  <c r="BN7" i="26"/>
  <c r="BM7" i="26"/>
  <c r="BL7" i="26"/>
  <c r="BJ7" i="26"/>
  <c r="BI7" i="26"/>
  <c r="BB7" i="26"/>
  <c r="AZ7" i="26"/>
  <c r="AY7" i="26"/>
  <c r="AX7" i="26"/>
  <c r="AW7" i="26"/>
  <c r="AV7" i="26"/>
  <c r="AU7" i="26"/>
  <c r="AT7" i="26"/>
  <c r="AS7" i="26"/>
  <c r="AQ7" i="26"/>
  <c r="AP7" i="26"/>
  <c r="AO7" i="26"/>
  <c r="AN7" i="26"/>
  <c r="AL7" i="26"/>
  <c r="AK7" i="26"/>
  <c r="AD7" i="26"/>
  <c r="AB7" i="26"/>
  <c r="AA7" i="26"/>
  <c r="Z7" i="26"/>
  <c r="Y7" i="26"/>
  <c r="X7" i="26"/>
  <c r="W7" i="26"/>
  <c r="V7" i="26"/>
  <c r="U7" i="26"/>
  <c r="S7" i="26"/>
  <c r="R7" i="26"/>
  <c r="Q7" i="26"/>
  <c r="P7" i="26"/>
  <c r="BZ6" i="26"/>
  <c r="BY6" i="26"/>
  <c r="BX6" i="26"/>
  <c r="BU6" i="26"/>
  <c r="BT6" i="26"/>
  <c r="BS6" i="26"/>
  <c r="BQ6" i="26"/>
  <c r="BP6" i="26"/>
  <c r="BO6" i="26"/>
  <c r="BN6" i="26"/>
  <c r="BM6" i="26"/>
  <c r="BL6" i="26"/>
  <c r="BK6" i="26"/>
  <c r="BJ6" i="26"/>
  <c r="BI6" i="26"/>
  <c r="BH6" i="26"/>
  <c r="BG6" i="26"/>
  <c r="BF6" i="26"/>
  <c r="BE6" i="26"/>
  <c r="BD6" i="26"/>
  <c r="BC6" i="26"/>
  <c r="BB6" i="26"/>
  <c r="BA6" i="26"/>
  <c r="AZ6" i="26"/>
  <c r="AW6" i="26"/>
  <c r="AV6" i="26"/>
  <c r="AU6" i="26"/>
  <c r="AS6" i="26"/>
  <c r="AR6" i="26"/>
  <c r="AQ6" i="26"/>
  <c r="AP6" i="26"/>
  <c r="AO6" i="26"/>
  <c r="AN6" i="26"/>
  <c r="AM6" i="26"/>
  <c r="AL6" i="26"/>
  <c r="AK6" i="26"/>
  <c r="AJ6" i="26"/>
  <c r="AI6" i="26"/>
  <c r="AH6" i="26"/>
  <c r="AG6" i="26"/>
  <c r="AF6" i="26"/>
  <c r="AE6" i="26"/>
  <c r="AD6" i="26"/>
  <c r="AC6" i="26"/>
  <c r="AB6" i="26"/>
  <c r="Y6" i="26"/>
  <c r="X6" i="26"/>
  <c r="W6" i="26"/>
  <c r="U6" i="26"/>
  <c r="T6" i="26"/>
  <c r="S6" i="26"/>
  <c r="R6" i="26"/>
  <c r="Q6" i="26"/>
  <c r="P6" i="26"/>
  <c r="J25" i="26"/>
  <c r="J24" i="26"/>
  <c r="J23" i="26"/>
  <c r="J22" i="26"/>
  <c r="J21" i="26"/>
  <c r="J20" i="26"/>
  <c r="J19" i="26"/>
  <c r="J18" i="26"/>
  <c r="J17" i="26"/>
  <c r="J16" i="26"/>
  <c r="J15" i="26"/>
  <c r="J14" i="26"/>
  <c r="J13" i="26"/>
  <c r="J12" i="26"/>
  <c r="J11" i="26"/>
  <c r="J10" i="26"/>
  <c r="J9" i="26"/>
  <c r="J8" i="26"/>
  <c r="J7" i="26"/>
  <c r="J6" i="26"/>
  <c r="B6" i="26"/>
  <c r="D6" i="26"/>
  <c r="BW6" i="26"/>
  <c r="B7" i="26"/>
  <c r="D7" i="26"/>
  <c r="BH7" i="26"/>
  <c r="B8" i="26"/>
  <c r="D8" i="26"/>
  <c r="BQ8" i="26"/>
  <c r="B9" i="26"/>
  <c r="D9" i="26"/>
  <c r="BM9" i="26"/>
  <c r="B10" i="26"/>
  <c r="D10" i="26"/>
  <c r="BO10" i="26"/>
  <c r="B11" i="26"/>
  <c r="D11" i="26"/>
  <c r="BT11" i="26"/>
  <c r="B12" i="26"/>
  <c r="D12" i="26"/>
  <c r="BL12" i="26"/>
  <c r="B13" i="26"/>
  <c r="D13" i="26"/>
  <c r="AT13" i="26"/>
  <c r="B14" i="26"/>
  <c r="D14" i="26"/>
  <c r="BW14" i="26"/>
  <c r="B15" i="26"/>
  <c r="D15" i="26"/>
  <c r="BH15" i="26"/>
  <c r="B16" i="26"/>
  <c r="D16" i="26"/>
  <c r="BQ16" i="26"/>
  <c r="B17" i="26"/>
  <c r="D17" i="26"/>
  <c r="AJ17" i="26"/>
  <c r="B18" i="26"/>
  <c r="D18" i="26"/>
  <c r="BV18" i="26"/>
  <c r="B19" i="26"/>
  <c r="D19" i="26"/>
  <c r="BT19" i="26"/>
  <c r="B20" i="26"/>
  <c r="D20" i="26"/>
  <c r="AQ20" i="26"/>
  <c r="B21" i="26"/>
  <c r="D21" i="26"/>
  <c r="BY21" i="26"/>
  <c r="B22" i="26"/>
  <c r="D22" i="26"/>
  <c r="BW22" i="26"/>
  <c r="B23" i="26"/>
  <c r="D23" i="26"/>
  <c r="BH23" i="26"/>
  <c r="B24" i="26"/>
  <c r="D24" i="26"/>
  <c r="BQ24" i="26"/>
  <c r="B25" i="26"/>
  <c r="D25" i="26"/>
  <c r="AR25" i="26"/>
  <c r="D4" i="26"/>
  <c r="D5" i="26"/>
  <c r="F29" i="26"/>
  <c r="J5" i="26"/>
  <c r="BC5" i="26"/>
  <c r="B5" i="26"/>
  <c r="BZ4" i="26"/>
  <c r="BY4" i="26"/>
  <c r="BX4" i="26"/>
  <c r="BW4" i="26"/>
  <c r="BV4" i="26"/>
  <c r="AW4" i="26"/>
  <c r="AV4" i="26"/>
  <c r="AU4" i="26"/>
  <c r="J4" i="26"/>
  <c r="BO4" i="26"/>
  <c r="B4" i="26"/>
  <c r="K31" i="26" l="1"/>
  <c r="J55" i="26" s="1"/>
  <c r="K29" i="26"/>
  <c r="J53" i="26" s="1"/>
  <c r="K33" i="26"/>
  <c r="J57" i="26" s="1"/>
  <c r="K32" i="26"/>
  <c r="J56" i="26" s="1"/>
  <c r="K30" i="26"/>
  <c r="J54" i="26" s="1"/>
  <c r="AQ5" i="26"/>
  <c r="Y10" i="26"/>
  <c r="BU10" i="26"/>
  <c r="AV18" i="26"/>
  <c r="AU5" i="26"/>
  <c r="AB10" i="26"/>
  <c r="BX10" i="26"/>
  <c r="AY18" i="26"/>
  <c r="AT5" i="26"/>
  <c r="AA10" i="26"/>
  <c r="BW10" i="26"/>
  <c r="AX18" i="26"/>
  <c r="AC10" i="26"/>
  <c r="S17" i="26"/>
  <c r="AN10" i="26"/>
  <c r="BA18" i="26"/>
  <c r="BF9" i="26"/>
  <c r="Q18" i="26"/>
  <c r="BG9" i="26"/>
  <c r="BB5" i="26"/>
  <c r="BH9" i="26"/>
  <c r="AS10" i="26"/>
  <c r="AC13" i="26"/>
  <c r="BY13" i="26"/>
  <c r="AI17" i="26"/>
  <c r="T18" i="26"/>
  <c r="BP18" i="26"/>
  <c r="BP21" i="26"/>
  <c r="AQ25" i="26"/>
  <c r="BI9" i="26"/>
  <c r="AT10" i="26"/>
  <c r="AD13" i="26"/>
  <c r="BZ13" i="26"/>
  <c r="U18" i="26"/>
  <c r="BQ18" i="26"/>
  <c r="W20" i="26"/>
  <c r="S21" i="26"/>
  <c r="BR21" i="26"/>
  <c r="BV10" i="26"/>
  <c r="BZ25" i="26"/>
  <c r="BB25" i="26"/>
  <c r="AD25" i="26"/>
  <c r="BQ25" i="26"/>
  <c r="U25" i="26"/>
  <c r="BY25" i="26"/>
  <c r="BA25" i="26"/>
  <c r="AC25" i="26"/>
  <c r="BX25" i="26"/>
  <c r="AZ25" i="26"/>
  <c r="AB25" i="26"/>
  <c r="V25" i="26"/>
  <c r="BW25" i="26"/>
  <c r="AY25" i="26"/>
  <c r="AA25" i="26"/>
  <c r="AS25" i="26"/>
  <c r="BV25" i="26"/>
  <c r="AX25" i="26"/>
  <c r="Z25" i="26"/>
  <c r="BU25" i="26"/>
  <c r="AW25" i="26"/>
  <c r="Y25" i="26"/>
  <c r="BR25" i="26"/>
  <c r="BT25" i="26"/>
  <c r="AV25" i="26"/>
  <c r="X25" i="26"/>
  <c r="BS25" i="26"/>
  <c r="AU25" i="26"/>
  <c r="W25" i="26"/>
  <c r="AT25" i="26"/>
  <c r="BJ25" i="26"/>
  <c r="AL25" i="26"/>
  <c r="BE25" i="26"/>
  <c r="AG25" i="26"/>
  <c r="BN5" i="26"/>
  <c r="AP5" i="26"/>
  <c r="R5" i="26"/>
  <c r="BE5" i="26"/>
  <c r="BM5" i="26"/>
  <c r="AO5" i="26"/>
  <c r="Q5" i="26"/>
  <c r="AH5" i="26"/>
  <c r="BL5" i="26"/>
  <c r="AN5" i="26"/>
  <c r="P5" i="26"/>
  <c r="AG5" i="26"/>
  <c r="BK5" i="26"/>
  <c r="AM5" i="26"/>
  <c r="BJ5" i="26"/>
  <c r="AL5" i="26"/>
  <c r="BI5" i="26"/>
  <c r="AK5" i="26"/>
  <c r="BF5" i="26"/>
  <c r="BH5" i="26"/>
  <c r="AJ5" i="26"/>
  <c r="BG5" i="26"/>
  <c r="AI5" i="26"/>
  <c r="BV5" i="26"/>
  <c r="AX5" i="26"/>
  <c r="Z5" i="26"/>
  <c r="BQ5" i="26"/>
  <c r="AS5" i="26"/>
  <c r="U5" i="26"/>
  <c r="BZ17" i="26"/>
  <c r="BB17" i="26"/>
  <c r="AD17" i="26"/>
  <c r="BQ17" i="26"/>
  <c r="AS17" i="26"/>
  <c r="U17" i="26"/>
  <c r="BY17" i="26"/>
  <c r="BA17" i="26"/>
  <c r="AC17" i="26"/>
  <c r="BR17" i="26"/>
  <c r="BX17" i="26"/>
  <c r="AZ17" i="26"/>
  <c r="AB17" i="26"/>
  <c r="BW17" i="26"/>
  <c r="AY17" i="26"/>
  <c r="AA17" i="26"/>
  <c r="BV17" i="26"/>
  <c r="AX17" i="26"/>
  <c r="Z17" i="26"/>
  <c r="BU17" i="26"/>
  <c r="AW17" i="26"/>
  <c r="Y17" i="26"/>
  <c r="AT17" i="26"/>
  <c r="V17" i="26"/>
  <c r="BT17" i="26"/>
  <c r="AV17" i="26"/>
  <c r="X17" i="26"/>
  <c r="BS17" i="26"/>
  <c r="AU17" i="26"/>
  <c r="W17" i="26"/>
  <c r="BJ17" i="26"/>
  <c r="AL17" i="26"/>
  <c r="BE17" i="26"/>
  <c r="AG17" i="26"/>
  <c r="AV5" i="26"/>
  <c r="AR9" i="26"/>
  <c r="BY10" i="26"/>
  <c r="BO17" i="26"/>
  <c r="AZ18" i="26"/>
  <c r="AK25" i="26"/>
  <c r="AW5" i="26"/>
  <c r="BC9" i="26"/>
  <c r="T17" i="26"/>
  <c r="BP17" i="26"/>
  <c r="AM25" i="26"/>
  <c r="AY5" i="26"/>
  <c r="BD9" i="26"/>
  <c r="AO10" i="26"/>
  <c r="AE17" i="26"/>
  <c r="P18" i="26"/>
  <c r="BL18" i="26"/>
  <c r="AN25" i="26"/>
  <c r="AZ5" i="26"/>
  <c r="AQ10" i="26"/>
  <c r="AF17" i="26"/>
  <c r="BM18" i="26"/>
  <c r="BC21" i="26"/>
  <c r="AO25" i="26"/>
  <c r="BA5" i="26"/>
  <c r="AR10" i="26"/>
  <c r="AH17" i="26"/>
  <c r="S18" i="26"/>
  <c r="BO18" i="26"/>
  <c r="BO21" i="26"/>
  <c r="AP25" i="26"/>
  <c r="BD5" i="26"/>
  <c r="BK9" i="26"/>
  <c r="AV10" i="26"/>
  <c r="AE13" i="26"/>
  <c r="AK17" i="26"/>
  <c r="V18" i="26"/>
  <c r="BR18" i="26"/>
  <c r="T21" i="26"/>
  <c r="BS21" i="26"/>
  <c r="BC25" i="26"/>
  <c r="S5" i="26"/>
  <c r="BO5" i="26"/>
  <c r="P9" i="26"/>
  <c r="BL9" i="26"/>
  <c r="AW10" i="26"/>
  <c r="AF13" i="26"/>
  <c r="AM17" i="26"/>
  <c r="X18" i="26"/>
  <c r="BT18" i="26"/>
  <c r="AI20" i="26"/>
  <c r="V21" i="26"/>
  <c r="BT21" i="26"/>
  <c r="BD25" i="26"/>
  <c r="T5" i="26"/>
  <c r="BP5" i="26"/>
  <c r="Q9" i="26"/>
  <c r="AX10" i="26"/>
  <c r="AQ13" i="26"/>
  <c r="AN17" i="26"/>
  <c r="Y18" i="26"/>
  <c r="BU18" i="26"/>
  <c r="AK20" i="26"/>
  <c r="W21" i="26"/>
  <c r="BU21" i="26"/>
  <c r="BF25" i="26"/>
  <c r="BZ9" i="26"/>
  <c r="BB9" i="26"/>
  <c r="AD9" i="26"/>
  <c r="BQ9" i="26"/>
  <c r="AS9" i="26"/>
  <c r="BY9" i="26"/>
  <c r="BA9" i="26"/>
  <c r="AC9" i="26"/>
  <c r="V9" i="26"/>
  <c r="BX9" i="26"/>
  <c r="AZ9" i="26"/>
  <c r="AB9" i="26"/>
  <c r="BW9" i="26"/>
  <c r="AY9" i="26"/>
  <c r="AA9" i="26"/>
  <c r="U9" i="26"/>
  <c r="BV9" i="26"/>
  <c r="AX9" i="26"/>
  <c r="Z9" i="26"/>
  <c r="BU9" i="26"/>
  <c r="AW9" i="26"/>
  <c r="Y9" i="26"/>
  <c r="BR9" i="26"/>
  <c r="AT9" i="26"/>
  <c r="BT9" i="26"/>
  <c r="AV9" i="26"/>
  <c r="X9" i="26"/>
  <c r="BS9" i="26"/>
  <c r="AU9" i="26"/>
  <c r="W9" i="26"/>
  <c r="BJ9" i="26"/>
  <c r="AL9" i="26"/>
  <c r="BE9" i="26"/>
  <c r="AG9" i="26"/>
  <c r="V5" i="26"/>
  <c r="BR5" i="26"/>
  <c r="R9" i="26"/>
  <c r="BN9" i="26"/>
  <c r="AY10" i="26"/>
  <c r="AO17" i="26"/>
  <c r="Z18" i="26"/>
  <c r="X21" i="26"/>
  <c r="BW21" i="26"/>
  <c r="BG25" i="26"/>
  <c r="BK18" i="26"/>
  <c r="AM18" i="26"/>
  <c r="BZ18" i="26"/>
  <c r="BB18" i="26"/>
  <c r="AD18" i="26"/>
  <c r="BJ18" i="26"/>
  <c r="AL18" i="26"/>
  <c r="BI18" i="26"/>
  <c r="AK18" i="26"/>
  <c r="BH18" i="26"/>
  <c r="AJ18" i="26"/>
  <c r="BG18" i="26"/>
  <c r="AI18" i="26"/>
  <c r="BF18" i="26"/>
  <c r="AH18" i="26"/>
  <c r="BC18" i="26"/>
  <c r="AE18" i="26"/>
  <c r="BE18" i="26"/>
  <c r="AG18" i="26"/>
  <c r="BD18" i="26"/>
  <c r="AF18" i="26"/>
  <c r="BS18" i="26"/>
  <c r="AU18" i="26"/>
  <c r="W18" i="26"/>
  <c r="BN18" i="26"/>
  <c r="AP18" i="26"/>
  <c r="R18" i="26"/>
  <c r="AR5" i="26"/>
  <c r="Z10" i="26"/>
  <c r="AW18" i="26"/>
  <c r="W5" i="26"/>
  <c r="BS5" i="26"/>
  <c r="S9" i="26"/>
  <c r="BO9" i="26"/>
  <c r="AZ10" i="26"/>
  <c r="AP17" i="26"/>
  <c r="AA18" i="26"/>
  <c r="BW18" i="26"/>
  <c r="AM20" i="26"/>
  <c r="Y21" i="26"/>
  <c r="BX21" i="26"/>
  <c r="BH25" i="26"/>
  <c r="BN13" i="26"/>
  <c r="AP13" i="26"/>
  <c r="R13" i="26"/>
  <c r="BE13" i="26"/>
  <c r="AG13" i="26"/>
  <c r="BM13" i="26"/>
  <c r="AO13" i="26"/>
  <c r="Q13" i="26"/>
  <c r="BL13" i="26"/>
  <c r="AN13" i="26"/>
  <c r="P13" i="26"/>
  <c r="BK13" i="26"/>
  <c r="AM13" i="26"/>
  <c r="BJ13" i="26"/>
  <c r="AL13" i="26"/>
  <c r="BI13" i="26"/>
  <c r="AK13" i="26"/>
  <c r="BF13" i="26"/>
  <c r="AH13" i="26"/>
  <c r="BH13" i="26"/>
  <c r="AJ13" i="26"/>
  <c r="BG13" i="26"/>
  <c r="AI13" i="26"/>
  <c r="BV13" i="26"/>
  <c r="AX13" i="26"/>
  <c r="Z13" i="26"/>
  <c r="BQ13" i="26"/>
  <c r="AS13" i="26"/>
  <c r="U13" i="26"/>
  <c r="X5" i="26"/>
  <c r="BT5" i="26"/>
  <c r="T9" i="26"/>
  <c r="BP9" i="26"/>
  <c r="BA10" i="26"/>
  <c r="BJ12" i="26"/>
  <c r="AU13" i="26"/>
  <c r="AQ17" i="26"/>
  <c r="AB18" i="26"/>
  <c r="BX18" i="26"/>
  <c r="AN20" i="26"/>
  <c r="AA21" i="26"/>
  <c r="BI25" i="26"/>
  <c r="BN21" i="26"/>
  <c r="AP21" i="26"/>
  <c r="R21" i="26"/>
  <c r="BE21" i="26"/>
  <c r="AG21" i="26"/>
  <c r="BD21" i="26"/>
  <c r="AF21" i="26"/>
  <c r="BM21" i="26"/>
  <c r="AO21" i="26"/>
  <c r="Q21" i="26"/>
  <c r="BL21" i="26"/>
  <c r="AN21" i="26"/>
  <c r="P21" i="26"/>
  <c r="BK21" i="26"/>
  <c r="AM21" i="26"/>
  <c r="BJ21" i="26"/>
  <c r="AL21" i="26"/>
  <c r="BI21" i="26"/>
  <c r="AK21" i="26"/>
  <c r="BF21" i="26"/>
  <c r="AH21" i="26"/>
  <c r="BH21" i="26"/>
  <c r="AJ21" i="26"/>
  <c r="BG21" i="26"/>
  <c r="AI21" i="26"/>
  <c r="BV21" i="26"/>
  <c r="AX21" i="26"/>
  <c r="Z21" i="26"/>
  <c r="BQ21" i="26"/>
  <c r="AS21" i="26"/>
  <c r="U21" i="26"/>
  <c r="Y5" i="26"/>
  <c r="BU5" i="26"/>
  <c r="AE9" i="26"/>
  <c r="P10" i="26"/>
  <c r="BL10" i="26"/>
  <c r="BK12" i="26"/>
  <c r="AV13" i="26"/>
  <c r="AR17" i="26"/>
  <c r="AC18" i="26"/>
  <c r="BY18" i="26"/>
  <c r="AP20" i="26"/>
  <c r="AB21" i="26"/>
  <c r="BZ21" i="26"/>
  <c r="BK25" i="26"/>
  <c r="AA5" i="26"/>
  <c r="BW5" i="26"/>
  <c r="AF9" i="26"/>
  <c r="Q10" i="26"/>
  <c r="BM10" i="26"/>
  <c r="P12" i="26"/>
  <c r="AW13" i="26"/>
  <c r="BC17" i="26"/>
  <c r="AN18" i="26"/>
  <c r="AC21" i="26"/>
  <c r="P25" i="26"/>
  <c r="BL25" i="26"/>
  <c r="BE20" i="26"/>
  <c r="AG20" i="26"/>
  <c r="BT20" i="26"/>
  <c r="AV20" i="26"/>
  <c r="X20" i="26"/>
  <c r="BS20" i="26"/>
  <c r="BD20" i="26"/>
  <c r="AF20" i="26"/>
  <c r="BC20" i="26"/>
  <c r="AE20" i="26"/>
  <c r="BZ20" i="26"/>
  <c r="BB20" i="26"/>
  <c r="AD20" i="26"/>
  <c r="BY20" i="26"/>
  <c r="BA20" i="26"/>
  <c r="AC20" i="26"/>
  <c r="BX20" i="26"/>
  <c r="AZ20" i="26"/>
  <c r="AB20" i="26"/>
  <c r="BU20" i="26"/>
  <c r="AW20" i="26"/>
  <c r="Y20" i="26"/>
  <c r="BW20" i="26"/>
  <c r="AY20" i="26"/>
  <c r="AA20" i="26"/>
  <c r="BV20" i="26"/>
  <c r="AX20" i="26"/>
  <c r="Z20" i="26"/>
  <c r="BM20" i="26"/>
  <c r="AO20" i="26"/>
  <c r="Q20" i="26"/>
  <c r="BH20" i="26"/>
  <c r="AJ20" i="26"/>
  <c r="BE12" i="26"/>
  <c r="AG12" i="26"/>
  <c r="BT12" i="26"/>
  <c r="AV12" i="26"/>
  <c r="X12" i="26"/>
  <c r="BD12" i="26"/>
  <c r="AF12" i="26"/>
  <c r="AW12" i="26"/>
  <c r="BC12" i="26"/>
  <c r="AE12" i="26"/>
  <c r="BZ12" i="26"/>
  <c r="BB12" i="26"/>
  <c r="AD12" i="26"/>
  <c r="BY12" i="26"/>
  <c r="BA12" i="26"/>
  <c r="AC12" i="26"/>
  <c r="BX12" i="26"/>
  <c r="AZ12" i="26"/>
  <c r="AB12" i="26"/>
  <c r="BU12" i="26"/>
  <c r="Y12" i="26"/>
  <c r="BW12" i="26"/>
  <c r="AY12" i="26"/>
  <c r="AA12" i="26"/>
  <c r="BV12" i="26"/>
  <c r="AX12" i="26"/>
  <c r="Z12" i="26"/>
  <c r="BM12" i="26"/>
  <c r="AO12" i="26"/>
  <c r="Q12" i="26"/>
  <c r="BH12" i="26"/>
  <c r="AJ12" i="26"/>
  <c r="AB5" i="26"/>
  <c r="BX5" i="26"/>
  <c r="AH9" i="26"/>
  <c r="S10" i="26"/>
  <c r="R12" i="26"/>
  <c r="BN12" i="26"/>
  <c r="AY13" i="26"/>
  <c r="BD17" i="26"/>
  <c r="AO18" i="26"/>
  <c r="AR20" i="26"/>
  <c r="AD21" i="26"/>
  <c r="Q25" i="26"/>
  <c r="BM25" i="26"/>
  <c r="BK10" i="26"/>
  <c r="AM10" i="26"/>
  <c r="BZ10" i="26"/>
  <c r="BB10" i="26"/>
  <c r="AD10" i="26"/>
  <c r="BJ10" i="26"/>
  <c r="AL10" i="26"/>
  <c r="BC10" i="26"/>
  <c r="BI10" i="26"/>
  <c r="AK10" i="26"/>
  <c r="AE10" i="26"/>
  <c r="BH10" i="26"/>
  <c r="AJ10" i="26"/>
  <c r="BG10" i="26"/>
  <c r="AI10" i="26"/>
  <c r="BF10" i="26"/>
  <c r="AH10" i="26"/>
  <c r="BE10" i="26"/>
  <c r="AG10" i="26"/>
  <c r="BD10" i="26"/>
  <c r="AF10" i="26"/>
  <c r="BS10" i="26"/>
  <c r="AU10" i="26"/>
  <c r="W10" i="26"/>
  <c r="BN10" i="26"/>
  <c r="AP10" i="26"/>
  <c r="R10" i="26"/>
  <c r="AC5" i="26"/>
  <c r="BY5" i="26"/>
  <c r="AI9" i="26"/>
  <c r="T10" i="26"/>
  <c r="BP10" i="26"/>
  <c r="S12" i="26"/>
  <c r="BO12" i="26"/>
  <c r="AZ13" i="26"/>
  <c r="BF17" i="26"/>
  <c r="AQ18" i="26"/>
  <c r="AS20" i="26"/>
  <c r="AE21" i="26"/>
  <c r="R25" i="26"/>
  <c r="BN25" i="26"/>
  <c r="AF5" i="26"/>
  <c r="AD5" i="26"/>
  <c r="BZ5" i="26"/>
  <c r="AJ9" i="26"/>
  <c r="U10" i="26"/>
  <c r="BQ10" i="26"/>
  <c r="T12" i="26"/>
  <c r="BP12" i="26"/>
  <c r="BA13" i="26"/>
  <c r="BG17" i="26"/>
  <c r="AR18" i="26"/>
  <c r="AT20" i="26"/>
  <c r="AQ21" i="26"/>
  <c r="S25" i="26"/>
  <c r="BO25" i="26"/>
  <c r="AE5" i="26"/>
  <c r="AK9" i="26"/>
  <c r="V10" i="26"/>
  <c r="BR10" i="26"/>
  <c r="U12" i="26"/>
  <c r="BQ12" i="26"/>
  <c r="BB13" i="26"/>
  <c r="BH17" i="26"/>
  <c r="AS18" i="26"/>
  <c r="AU20" i="26"/>
  <c r="AR21" i="26"/>
  <c r="T25" i="26"/>
  <c r="BP25" i="26"/>
  <c r="AM7" i="26"/>
  <c r="BK7" i="26"/>
  <c r="X8" i="26"/>
  <c r="AV8" i="26"/>
  <c r="BT8" i="26"/>
  <c r="AA11" i="26"/>
  <c r="AY11" i="26"/>
  <c r="BW11" i="26"/>
  <c r="AM15" i="26"/>
  <c r="BK15" i="26"/>
  <c r="X16" i="26"/>
  <c r="AV16" i="26"/>
  <c r="BT16" i="26"/>
  <c r="AA19" i="26"/>
  <c r="AY19" i="26"/>
  <c r="BW19" i="26"/>
  <c r="AD22" i="26"/>
  <c r="BB22" i="26"/>
  <c r="BZ22" i="26"/>
  <c r="AM23" i="26"/>
  <c r="BK23" i="26"/>
  <c r="X24" i="26"/>
  <c r="AV24" i="26"/>
  <c r="BT24" i="26"/>
  <c r="T7" i="26"/>
  <c r="AR7" i="26"/>
  <c r="BP7" i="26"/>
  <c r="AC8" i="26"/>
  <c r="BA8" i="26"/>
  <c r="BY8" i="26"/>
  <c r="AF11" i="26"/>
  <c r="BD11" i="26"/>
  <c r="T15" i="26"/>
  <c r="AR15" i="26"/>
  <c r="BP15" i="26"/>
  <c r="AC16" i="26"/>
  <c r="BA16" i="26"/>
  <c r="BY16" i="26"/>
  <c r="AF19" i="26"/>
  <c r="BD19" i="26"/>
  <c r="AI22" i="26"/>
  <c r="BG22" i="26"/>
  <c r="T23" i="26"/>
  <c r="AR23" i="26"/>
  <c r="BP23" i="26"/>
  <c r="AC24" i="26"/>
  <c r="BA24" i="26"/>
  <c r="BY24" i="26"/>
  <c r="AC7" i="26"/>
  <c r="BA7" i="26"/>
  <c r="BY7" i="26"/>
  <c r="AL8" i="26"/>
  <c r="BJ8" i="26"/>
  <c r="Q11" i="26"/>
  <c r="AO11" i="26"/>
  <c r="BM11" i="26"/>
  <c r="AC15" i="26"/>
  <c r="BA15" i="26"/>
  <c r="BY15" i="26"/>
  <c r="AL16" i="26"/>
  <c r="BJ16" i="26"/>
  <c r="Q19" i="26"/>
  <c r="AO19" i="26"/>
  <c r="BM19" i="26"/>
  <c r="T22" i="26"/>
  <c r="AR22" i="26"/>
  <c r="BP22" i="26"/>
  <c r="AC23" i="26"/>
  <c r="BA23" i="26"/>
  <c r="BY23" i="26"/>
  <c r="AL24" i="26"/>
  <c r="BJ24" i="26"/>
  <c r="R19" i="26"/>
  <c r="AP19" i="26"/>
  <c r="BN19" i="26"/>
  <c r="V6" i="26"/>
  <c r="AT6" i="26"/>
  <c r="BR6" i="26"/>
  <c r="AE7" i="26"/>
  <c r="BC7" i="26"/>
  <c r="P8" i="26"/>
  <c r="AN8" i="26"/>
  <c r="BL8" i="26"/>
  <c r="S11" i="26"/>
  <c r="AQ11" i="26"/>
  <c r="BO11" i="26"/>
  <c r="V14" i="26"/>
  <c r="AT14" i="26"/>
  <c r="BR14" i="26"/>
  <c r="AE15" i="26"/>
  <c r="BC15" i="26"/>
  <c r="P16" i="26"/>
  <c r="AN16" i="26"/>
  <c r="BL16" i="26"/>
  <c r="S19" i="26"/>
  <c r="AQ19" i="26"/>
  <c r="BO19" i="26"/>
  <c r="V22" i="26"/>
  <c r="AT22" i="26"/>
  <c r="BR22" i="26"/>
  <c r="AE23" i="26"/>
  <c r="BC23" i="26"/>
  <c r="P24" i="26"/>
  <c r="AN24" i="26"/>
  <c r="BL24" i="26"/>
  <c r="AF7" i="26"/>
  <c r="BD7" i="26"/>
  <c r="Q8" i="26"/>
  <c r="AO8" i="26"/>
  <c r="BM8" i="26"/>
  <c r="T11" i="26"/>
  <c r="AR11" i="26"/>
  <c r="BP11" i="26"/>
  <c r="AF15" i="26"/>
  <c r="BD15" i="26"/>
  <c r="Q16" i="26"/>
  <c r="AO16" i="26"/>
  <c r="BM16" i="26"/>
  <c r="T19" i="26"/>
  <c r="AR19" i="26"/>
  <c r="BP19" i="26"/>
  <c r="W22" i="26"/>
  <c r="AU22" i="26"/>
  <c r="BS22" i="26"/>
  <c r="AF23" i="26"/>
  <c r="BD23" i="26"/>
  <c r="Q24" i="26"/>
  <c r="AO24" i="26"/>
  <c r="BM24" i="26"/>
  <c r="AG7" i="26"/>
  <c r="BE7" i="26"/>
  <c r="R8" i="26"/>
  <c r="AP8" i="26"/>
  <c r="BN8" i="26"/>
  <c r="U11" i="26"/>
  <c r="AS11" i="26"/>
  <c r="BQ11" i="26"/>
  <c r="AG15" i="26"/>
  <c r="BE15" i="26"/>
  <c r="R16" i="26"/>
  <c r="AP16" i="26"/>
  <c r="BN16" i="26"/>
  <c r="U19" i="26"/>
  <c r="AS19" i="26"/>
  <c r="BQ19" i="26"/>
  <c r="X22" i="26"/>
  <c r="AV22" i="26"/>
  <c r="BT22" i="26"/>
  <c r="AG23" i="26"/>
  <c r="BE23" i="26"/>
  <c r="R24" i="26"/>
  <c r="AP24" i="26"/>
  <c r="BN24" i="26"/>
  <c r="AK4" i="26"/>
  <c r="AR4" i="26"/>
  <c r="AH7" i="26"/>
  <c r="BF7" i="26"/>
  <c r="S8" i="26"/>
  <c r="AQ8" i="26"/>
  <c r="BO8" i="26"/>
  <c r="V11" i="26"/>
  <c r="AT11" i="26"/>
  <c r="BR11" i="26"/>
  <c r="AH15" i="26"/>
  <c r="BF15" i="26"/>
  <c r="S16" i="26"/>
  <c r="AQ16" i="26"/>
  <c r="BO16" i="26"/>
  <c r="V19" i="26"/>
  <c r="AT19" i="26"/>
  <c r="BR19" i="26"/>
  <c r="AH23" i="26"/>
  <c r="BF23" i="26"/>
  <c r="S24" i="26"/>
  <c r="AQ24" i="26"/>
  <c r="BO24" i="26"/>
  <c r="AS4" i="26"/>
  <c r="Z6" i="26"/>
  <c r="AX6" i="26"/>
  <c r="BV6" i="26"/>
  <c r="AI7" i="26"/>
  <c r="BG7" i="26"/>
  <c r="T8" i="26"/>
  <c r="AR8" i="26"/>
  <c r="BP8" i="26"/>
  <c r="W11" i="26"/>
  <c r="AU11" i="26"/>
  <c r="BS11" i="26"/>
  <c r="Z14" i="26"/>
  <c r="AX14" i="26"/>
  <c r="BV14" i="26"/>
  <c r="AI15" i="26"/>
  <c r="BG15" i="26"/>
  <c r="T16" i="26"/>
  <c r="AR16" i="26"/>
  <c r="BP16" i="26"/>
  <c r="W19" i="26"/>
  <c r="AU19" i="26"/>
  <c r="BS19" i="26"/>
  <c r="Z22" i="26"/>
  <c r="AX22" i="26"/>
  <c r="BV22" i="26"/>
  <c r="AI23" i="26"/>
  <c r="BG23" i="26"/>
  <c r="T24" i="26"/>
  <c r="AR24" i="26"/>
  <c r="BP24" i="26"/>
  <c r="AH4" i="26"/>
  <c r="AT4" i="26"/>
  <c r="AA6" i="26"/>
  <c r="AY6" i="26"/>
  <c r="AJ7" i="26"/>
  <c r="U8" i="26"/>
  <c r="AS8" i="26"/>
  <c r="X11" i="26"/>
  <c r="AV11" i="26"/>
  <c r="AA14" i="26"/>
  <c r="AY14" i="26"/>
  <c r="AJ15" i="26"/>
  <c r="U16" i="26"/>
  <c r="AS16" i="26"/>
  <c r="X19" i="26"/>
  <c r="AV19" i="26"/>
  <c r="AA22" i="26"/>
  <c r="AY22" i="26"/>
  <c r="AJ23" i="26"/>
  <c r="U24" i="26"/>
  <c r="AS24" i="26"/>
  <c r="U4" i="26"/>
  <c r="BA4" i="26"/>
  <c r="V4" i="26"/>
  <c r="BB4" i="26"/>
  <c r="W4" i="26"/>
  <c r="BC4" i="26"/>
  <c r="X4" i="26"/>
  <c r="BD4" i="26"/>
  <c r="AB4" i="26"/>
  <c r="BP4" i="26"/>
  <c r="AY4" i="26"/>
  <c r="BF4" i="26"/>
  <c r="BI4" i="26"/>
  <c r="AC4" i="26"/>
  <c r="BQ4" i="26"/>
  <c r="T4" i="26"/>
  <c r="AZ4" i="26"/>
  <c r="AE4" i="26"/>
  <c r="BS4" i="26"/>
  <c r="AX4" i="26"/>
  <c r="Y4" i="26"/>
  <c r="BE4" i="26"/>
  <c r="Z4" i="26"/>
  <c r="AA4" i="26"/>
  <c r="AD4" i="26"/>
  <c r="BR4" i="26"/>
  <c r="AF4" i="26"/>
  <c r="BT4" i="26"/>
  <c r="AG4" i="26"/>
  <c r="BU4" i="26"/>
  <c r="AI4" i="26"/>
  <c r="BG4" i="26"/>
  <c r="AJ4" i="26"/>
  <c r="BH4" i="26"/>
  <c r="AL4" i="26"/>
  <c r="BJ4" i="26"/>
  <c r="AM4" i="26"/>
  <c r="BK4" i="26"/>
  <c r="P4" i="26"/>
  <c r="AN4" i="26"/>
  <c r="BL4" i="26"/>
  <c r="Q4" i="26"/>
  <c r="AO4" i="26"/>
  <c r="BM4" i="26"/>
  <c r="R4" i="26"/>
  <c r="AP4" i="26"/>
  <c r="BN4" i="26"/>
  <c r="S4" i="26"/>
  <c r="AQ4" i="26"/>
  <c r="AP3" i="47" l="1"/>
  <c r="AY3" i="47"/>
  <c r="AZ3" i="47"/>
  <c r="BL3" i="47"/>
  <c r="BK3" i="47"/>
  <c r="BM3" i="47"/>
  <c r="BN3" i="47"/>
  <c r="AO3" i="47"/>
  <c r="BJ3" i="47"/>
  <c r="O3" i="47"/>
  <c r="Q3" i="47"/>
  <c r="R3" i="47"/>
  <c r="AA3" i="47"/>
  <c r="AB3" i="47"/>
  <c r="K3" i="47"/>
  <c r="AL3" i="47"/>
  <c r="N3" i="47"/>
  <c r="AM3" i="47"/>
  <c r="AN3" i="47"/>
  <c r="AC3" i="47"/>
  <c r="BA3" i="47"/>
  <c r="AD3" i="47"/>
  <c r="BB3" i="47"/>
  <c r="AF3" i="47"/>
  <c r="BD3" i="47"/>
  <c r="AG3" i="47"/>
  <c r="BE3" i="47"/>
  <c r="AH3" i="47"/>
  <c r="AI3" i="47"/>
  <c r="BG3" i="47"/>
  <c r="L3" i="47"/>
  <c r="AJ3" i="47"/>
  <c r="BH3" i="47"/>
  <c r="AE3" i="47"/>
  <c r="BC3" i="47"/>
  <c r="BF3" i="47"/>
  <c r="M3" i="47"/>
  <c r="AK3" i="47"/>
  <c r="BI3" i="47"/>
  <c r="S3" i="47"/>
  <c r="AQ3" i="47"/>
  <c r="BO3" i="47"/>
  <c r="T3" i="47"/>
  <c r="AR3" i="47"/>
  <c r="BP3" i="47"/>
  <c r="U3" i="47"/>
  <c r="AS3" i="47"/>
  <c r="BQ3" i="47"/>
  <c r="V3" i="47"/>
  <c r="AT3" i="47"/>
  <c r="BR3" i="47"/>
  <c r="W3" i="47"/>
  <c r="AU3" i="47"/>
  <c r="BS3" i="47"/>
  <c r="X3" i="47"/>
  <c r="AV3" i="47"/>
  <c r="BT3" i="47"/>
  <c r="Y3" i="47"/>
  <c r="AW3" i="47"/>
  <c r="BU3" i="47"/>
  <c r="Z3" i="47"/>
  <c r="AX3" i="47"/>
  <c r="P3"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Mahir Er</author>
  </authors>
  <commentList>
    <comment ref="M2" authorId="0" shapeId="0" xr:uid="{08EA95E0-93B7-4DE1-BAD5-B253289928BF}">
      <text>
        <r>
          <rPr>
            <b/>
            <sz val="9"/>
            <color indexed="81"/>
            <rFont val="Tahoma"/>
            <family val="2"/>
            <charset val="162"/>
          </rPr>
          <t>Mahir Er:</t>
        </r>
        <r>
          <rPr>
            <sz val="9"/>
            <color indexed="81"/>
            <rFont val="Tahoma"/>
            <family val="2"/>
            <charset val="162"/>
          </rPr>
          <t xml:space="preserve">
Son 10 aya düzeltme yapıldı.</t>
        </r>
      </text>
    </comment>
    <comment ref="M4" authorId="0" shapeId="0" xr:uid="{91E6D1FF-064B-4612-9A70-0E4A0BA04FFC}">
      <text>
        <r>
          <rPr>
            <b/>
            <sz val="9"/>
            <color indexed="81"/>
            <rFont val="Tahoma"/>
            <family val="2"/>
            <charset val="162"/>
          </rPr>
          <t>Mahir Er:</t>
        </r>
        <r>
          <rPr>
            <sz val="9"/>
            <color indexed="81"/>
            <rFont val="Tahoma"/>
            <family val="2"/>
            <charset val="162"/>
          </rPr>
          <t xml:space="preserve">
Son aylardan düzeltildi.</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91D1AB-0B22-42B8-908F-097F1F1E0A5F}" keepAlive="1" name="Query - 01-MK-21-10 DAĞILIM" description="Connection to the '01-MK-21-10 DAĞILIM' query in the workbook." type="5" refreshedVersion="0" background="1">
    <dbPr connection="Provider=Microsoft.Mashup.OleDb.1;Data Source=$Workbook$;Location=&quot;01-MK-21-10 DAĞILIM&quot;;Extended Properties=&quot;&quot;" command="SELECT * FROM [01-MK-21-10 DAĞILIM]"/>
  </connection>
  <connection id="2" xr16:uid="{1E416B4B-864B-4132-8BE4-510F182B254E}" keepAlive="1" name="Query - 01-MK-21-10 DAĞILIM-2" description="Connection to the '01-MK-21-10 DAĞILIM-2' query in the workbook." type="5" refreshedVersion="8" background="1" saveData="1">
    <dbPr connection="Provider=Microsoft.Mashup.OleDb.1;Data Source=$Workbook$;Location=&quot;01-MK-21-10 DAĞILIM-2&quot;;Extended Properties=&quot;&quot;" command="SELECT * FROM [01-MK-21-10 DAĞILIM-2]"/>
  </connection>
  <connection id="3" xr16:uid="{2CE96D2D-20E4-42A6-9A0B-2F16EF8161BB}" keepAlive="1" name="Query - 01-MK-21-10 LİSTE" description="Connection to the '01-MK-21-10 LİSTE' query in the workbook." type="5" refreshedVersion="0" background="1">
    <dbPr connection="Provider=Microsoft.Mashup.OleDb.1;Data Source=$Workbook$;Location=&quot;01-MK-21-10 LİSTE&quot;;Extended Properties=&quot;&quot;" command="SELECT * FROM [01-MK-21-10 LİSTE]"/>
  </connection>
  <connection id="4" xr16:uid="{FEAFD9A4-AEB5-43D6-B3BA-96E3F95F7D94}" keepAlive="1" name="Query - 01-MK-22-11 DAĞILIM" description="Connection to the '01-MK-22-11 DAĞILIM' query in the workbook." type="5" refreshedVersion="0" background="1">
    <dbPr connection="Provider=Microsoft.Mashup.OleDb.1;Data Source=$Workbook$;Location=&quot;01-MK-22-11 DAĞILIM&quot;;Extended Properties=&quot;&quot;" command="SELECT * FROM [01-MK-22-11 DAĞILIM]"/>
  </connection>
  <connection id="5" xr16:uid="{5A027EAE-F1D9-426E-B001-A12A12B4A7F4}" keepAlive="1" name="Query - 01-MK-22-11 DAĞILIM-2" description="Connection to the '01-MK-22-11 DAĞILIM-2' query in the workbook." type="5" refreshedVersion="8" background="1" saveData="1">
    <dbPr connection="Provider=Microsoft.Mashup.OleDb.1;Data Source=$Workbook$;Location=&quot;01-MK-22-11 DAĞILIM-2&quot;;Extended Properties=&quot;&quot;" command="SELECT * FROM [01-MK-22-11 DAĞILIM-2]"/>
  </connection>
  <connection id="6" xr16:uid="{FAEE05D2-3030-49DF-B124-9C217D9B3755}" keepAlive="1" name="Query - 01-MK-22-11 LİSTE" description="Connection to the '01-MK-22-11 LİSTE' query in the workbook." type="5" refreshedVersion="0" background="1">
    <dbPr connection="Provider=Microsoft.Mashup.OleDb.1;Data Source=$Workbook$;Location=&quot;01-MK-22-11 LİSTE&quot;;Extended Properties=&quot;&quot;" command="SELECT * FROM [01-MK-22-11 LİSTE]"/>
  </connection>
  <connection id="7" xr16:uid="{5F58D151-0DC3-4E3A-B673-1AA30F75F647}" keepAlive="1" name="Query - 01-MK-23-10 DAĞILIM" description="Connection to the '01-MK-23-10 DAĞILIM' query in the workbook." type="5" refreshedVersion="0" background="1">
    <dbPr connection="Provider=Microsoft.Mashup.OleDb.1;Data Source=$Workbook$;Location=&quot;01-MK-23-10 DAĞILIM&quot;;Extended Properties=&quot;&quot;" command="SELECT * FROM [01-MK-23-10 DAĞILIM]"/>
  </connection>
  <connection id="8" xr16:uid="{BE83ECCB-1252-4DB5-989C-F227D4E0056F}" keepAlive="1" name="Query - 01-MK-23-10 DAĞILIM-2" description="Connection to the '01-MK-23-10 DAĞILIM-2' query in the workbook." type="5" refreshedVersion="8" background="1" saveData="1">
    <dbPr connection="Provider=Microsoft.Mashup.OleDb.1;Data Source=$Workbook$;Location=&quot;01-MK-23-10 DAĞILIM-2&quot;;Extended Properties=&quot;&quot;" command="SELECT * FROM [01-MK-23-10 DAĞILIM-2]"/>
  </connection>
  <connection id="9" xr16:uid="{B2318DEF-7640-4A21-80D3-E0819AAB19EE}" keepAlive="1" name="Query - 01-MK-23-10 LİSTE" description="Connection to the '01-MK-23-10 LİSTE' query in the workbook." type="5" refreshedVersion="0" background="1">
    <dbPr connection="Provider=Microsoft.Mashup.OleDb.1;Data Source=$Workbook$;Location=&quot;01-MK-23-10 LİSTE&quot;;Extended Properties=&quot;&quot;" command="SELECT * FROM [01-MK-23-10 LİSTE]"/>
  </connection>
  <connection id="10" xr16:uid="{32E31A00-A82C-4190-B051-F9C197D4ED82}" keepAlive="1" name="Query - 01-MK-26-10 DAĞILIM" description="Connection to the '01-MK-26-10 DAĞILIM' query in the workbook." type="5" refreshedVersion="0" background="1">
    <dbPr connection="Provider=Microsoft.Mashup.OleDb.1;Data Source=$Workbook$;Location=&quot;01-MK-26-10 DAĞILIM&quot;;Extended Properties=&quot;&quot;" command="SELECT * FROM [01-MK-26-10 DAĞILIM]"/>
  </connection>
  <connection id="11" xr16:uid="{9C0377CC-2CC3-42C8-BDBB-1DA12FF6F3E3}" keepAlive="1" name="Query - 01-MK-26-10 DAĞILIM-2" description="Connection to the '01-MK-26-10 DAĞILIM-2' query in the workbook." type="5" refreshedVersion="8" background="1" saveData="1">
    <dbPr connection="Provider=Microsoft.Mashup.OleDb.1;Data Source=$Workbook$;Location=&quot;01-MK-26-10 DAĞILIM-2&quot;;Extended Properties=&quot;&quot;" command="SELECT * FROM [01-MK-26-10 DAĞILIM-2]"/>
  </connection>
  <connection id="12" xr16:uid="{1BDDF510-84AF-4BF5-B6F5-62757A86F948}" keepAlive="1" name="Query - 01-MK-26-10 LİSTE" description="Connection to the '01-MK-26-10 LİSTE' query in the workbook." type="5" refreshedVersion="0" background="1">
    <dbPr connection="Provider=Microsoft.Mashup.OleDb.1;Data Source=$Workbook$;Location=&quot;01-MK-26-10 LİSTE&quot;;Extended Properties=&quot;&quot;" command="SELECT * FROM [01-MK-26-10 LİSTE]"/>
  </connection>
  <connection id="13" xr16:uid="{3E7CF434-603B-438E-A5D9-E7F101E8B1A5}" keepAlive="1" name="Query - BİRİMLER" description="Connection to the 'BİRİMLER' query in the workbook." type="5" refreshedVersion="0" background="1">
    <dbPr connection="Provider=Microsoft.Mashup.OleDb.1;Data Source=$Workbook$;Location=BİRİMLER;Extended Properties=&quot;&quot;" command="SELECT * FROM [BİRİMLER]"/>
  </connection>
  <connection id="14" xr16:uid="{131FBCFF-4871-438C-A29F-14D00A1BBA70}" keepAlive="1" name="Query - BİRİMLER (2)" description="Connection to the 'BİRİMLER (2)' query in the workbook." type="5" refreshedVersion="0" background="1">
    <dbPr connection="Provider=Microsoft.Mashup.OleDb.1;Data Source=$Workbook$;Location=&quot;BİRİMLER (2)&quot;;Extended Properties=&quot;&quot;" command="SELECT * FROM [BİRİMLER (2)]"/>
  </connection>
  <connection id="15" xr16:uid="{A221B4DB-6BA8-48F2-B792-D33C323844BA}" keepAlive="1" name="Query - BİRİMLER (3)" description="Connection to the 'BİRİMLER (3)' query in the workbook." type="5" refreshedVersion="0" background="1">
    <dbPr connection="Provider=Microsoft.Mashup.OleDb.1;Data Source=$Workbook$;Location=&quot;BİRİMLER (3)&quot;;Extended Properties=&quot;&quot;" command="SELECT * FROM [BİRİMLER (3)]"/>
  </connection>
  <connection id="16" xr16:uid="{81D5C632-784B-468E-9620-C367C985BD29}" keepAlive="1" name="Query - GELİR AKTİVİTE DETAYI" description="Connection to the 'GELİR AKTİVİTE DETAYI' query in the workbook." type="5" refreshedVersion="0" background="1">
    <dbPr connection="Provider=Microsoft.Mashup.OleDb.1;Data Source=$Workbook$;Location=&quot;GELİR AKTİVİTE DETAYI&quot;;Extended Properties=&quot;&quot;" command="SELECT * FROM [GELİR AKTİVİTE DETAYI]"/>
  </connection>
  <connection id="17" xr16:uid="{9E733700-EB54-4122-8DF3-29564FD5444E}" keepAlive="1" name="Query - GELİR AKTİVİTE TİPİ" description="Connection to the 'GELİR AKTİVİTE TİPİ' query in the workbook." type="5" refreshedVersion="0" background="1">
    <dbPr connection="Provider=Microsoft.Mashup.OleDb.1;Data Source=$Workbook$;Location=&quot;GELİR AKTİVİTE TİPİ&quot;;Extended Properties=&quot;&quot;" command="SELECT * FROM [GELİR AKTİVİTE TİPİ]"/>
  </connection>
  <connection id="18" xr16:uid="{2AB726EC-9811-439C-AF30-F03DF43BEA51}" keepAlive="1" name="Query - GİDER BİRİM FİYATLAR R4" description="Connection to the 'GİDER BİRİM FİYATLAR R4' query in the workbook." type="5" refreshedVersion="0" background="1">
    <dbPr connection="Provider=Microsoft.Mashup.OleDb.1;Data Source=$Workbook$;Location=&quot;GİDER BİRİM FİYATLAR R4&quot;;Extended Properties=&quot;&quot;" command="SELECT * FROM [GİDER BİRİM FİYATLAR R4]"/>
  </connection>
  <connection id="19" xr16:uid="{E3223181-7378-473B-BF44-EB65E60A4EB3}" keepAlive="1" name="Query - GİDER BİRİM FİYATLAR R4 (2)" description="Connection to the 'GİDER BİRİM FİYATLAR R4 (2)' query in the workbook." type="5" refreshedVersion="0" background="1">
    <dbPr connection="Provider=Microsoft.Mashup.OleDb.1;Data Source=$Workbook$;Location=&quot;GİDER BİRİM FİYATLAR R4 (2)&quot;;Extended Properties=&quot;&quot;" command="SELECT * FROM [GİDER BİRİM FİYATLAR R4 (2)]"/>
  </connection>
  <connection id="20" xr16:uid="{80C0E0B6-4694-4EA8-9298-05D6A8C13CE4}" keepAlive="1" name="Query - K TAŞ OCAĞI DAĞILIM" description="Connection to the 'K TAŞ OCAĞI DAĞILIM' query in the workbook." type="5" refreshedVersion="0" background="1">
    <dbPr connection="Provider=Microsoft.Mashup.OleDb.1;Data Source=$Workbook$;Location=&quot;K TAŞ OCAĞI DAĞILIM&quot;;Extended Properties=&quot;&quot;" command="SELECT * FROM [K TAŞ OCAĞI DAĞILIM]"/>
  </connection>
  <connection id="21" xr16:uid="{50930401-0980-48E1-93D6-6CACD09C7E05}" keepAlive="1" name="Query - K TAŞ OCAĞI DAĞILIM-2" description="Connection to the 'K TAŞ OCAĞI DAĞILIM-2' query in the workbook." type="5" refreshedVersion="8" background="1" saveData="1">
    <dbPr connection="Provider=Microsoft.Mashup.OleDb.1;Data Source=$Workbook$;Location=&quot;K TAŞ OCAĞI DAĞILIM-2&quot;;Extended Properties=&quot;&quot;" command="SELECT * FROM [K TAŞ OCAĞI DAĞILIM-2]"/>
  </connection>
  <connection id="22" xr16:uid="{CD4CEB95-690B-4CFC-B804-566AB5F4BA41}" keepAlive="1" name="Query - K TAŞ OCAĞI LİSTE" description="Connection to the 'K TAŞ OCAĞI LİSTE' query in the workbook." type="5" refreshedVersion="0" background="1">
    <dbPr connection="Provider=Microsoft.Mashup.OleDb.1;Data Source=$Workbook$;Location=&quot;K TAŞ OCAĞI LİSTE&quot;;Extended Properties=&quot;&quot;" command="SELECT * FROM [K TAŞ OCAĞI LİSTE]"/>
  </connection>
  <connection id="23" xr16:uid="{CECFB5E5-ECB0-4E96-8E72-9B9A085E7605}" keepAlive="1" name="Query - L1" description="Connection to the 'L1' query in the workbook." type="5" refreshedVersion="0" background="1">
    <dbPr connection="Provider=Microsoft.Mashup.OleDb.1;Data Source=$Workbook$;Location=L1;Extended Properties=&quot;&quot;" command="SELECT * FROM [L1]"/>
  </connection>
  <connection id="24" xr16:uid="{EE3FF051-2311-4DFA-A0FD-0E5CEA344E55}" keepAlive="1" name="Query - L2" description="Connection to the 'L2' query in the workbook." type="5" refreshedVersion="0" background="1">
    <dbPr connection="Provider=Microsoft.Mashup.OleDb.1;Data Source=$Workbook$;Location=L2;Extended Properties=&quot;&quot;" command="SELECT * FROM [L2]"/>
  </connection>
  <connection id="25" xr16:uid="{A9FAB2BF-AC66-4A7C-B8B4-3F5C231C16C6}" keepAlive="1" name="Query - L3" description="Connection to the 'L3' query in the workbook." type="5" refreshedVersion="0" background="1">
    <dbPr connection="Provider=Microsoft.Mashup.OleDb.1;Data Source=$Workbook$;Location=L3;Extended Properties=&quot;&quot;" command="SELECT * FROM [L3]"/>
  </connection>
  <connection id="26" xr16:uid="{8047C920-F08D-4DDB-8C17-3464E4BAE83B}" keepAlive="1" name="Query - L4" description="Connection to the 'L4' query in the workbook." type="5" refreshedVersion="0" background="1">
    <dbPr connection="Provider=Microsoft.Mashup.OleDb.1;Data Source=$Workbook$;Location=L4;Extended Properties=&quot;&quot;" command="SELECT * FROM [L4]"/>
  </connection>
  <connection id="27" xr16:uid="{00DA6EDD-BE2D-4C9E-82E6-C820C9928381}" keepAlive="1" name="Query - L4T" description="Connection to the 'L4T' query in the workbook." type="5" refreshedVersion="8" background="1" saveData="1">
    <dbPr connection="Provider=Microsoft.Mashup.OleDb.1;Data Source=$Workbook$;Location=L4T;Extended Properties=&quot;&quot;" command="SELECT * FROM [L4T]"/>
  </connection>
  <connection id="28" xr16:uid="{C7F42568-B2A2-4B57-8A67-4C213D1E0AB9}" keepAlive="1" name="Query - M1" description="Connection to the 'M1' query in the workbook." type="5" refreshedVersion="0" background="1">
    <dbPr connection="Provider=Microsoft.Mashup.OleDb.1;Data Source=$Workbook$;Location=M1;Extended Properties=&quot;&quot;" command="SELECT * FROM [M1]"/>
  </connection>
  <connection id="29" xr16:uid="{FC2202EC-6E4A-4E84-A49E-95D18768BE38}" keepAlive="1" name="Query - M1 (2)" description="Connection to the 'M1 (2)' query in the workbook." type="5" refreshedVersion="0" background="1">
    <dbPr connection="Provider=Microsoft.Mashup.OleDb.1;Data Source=$Workbook$;Location=&quot;M1 (2)&quot;;Extended Properties=&quot;&quot;" command="SELECT * FROM [M1 (2)]"/>
  </connection>
  <connection id="30" xr16:uid="{1E2AE54B-FBD9-45EC-B2BC-507ECDC912E4}" keepAlive="1" name="Query - M2" description="Connection to the 'M2' query in the workbook." type="5" refreshedVersion="0" background="1">
    <dbPr connection="Provider=Microsoft.Mashup.OleDb.1;Data Source=$Workbook$;Location=M2;Extended Properties=&quot;&quot;" command="SELECT * FROM [M2]"/>
  </connection>
  <connection id="31" xr16:uid="{9AE15298-F122-418E-8C08-BC1B06BAA0E3}" keepAlive="1" name="Query - M2 (2)" description="Connection to the 'M2 (2)' query in the workbook." type="5" refreshedVersion="0" background="1">
    <dbPr connection="Provider=Microsoft.Mashup.OleDb.1;Data Source=$Workbook$;Location=&quot;M2 (2)&quot;;Extended Properties=&quot;&quot;" command="SELECT * FROM [M2 (2)]"/>
  </connection>
  <connection id="32" xr16:uid="{3B83A893-0C8B-4A3E-A343-2ABF610DD0DE}" keepAlive="1" name="Query - MİKSER DAĞILIM" description="Connection to the 'MİKSER DAĞILIM' query in the workbook." type="5" refreshedVersion="8" background="1" saveData="1">
    <dbPr connection="Provider=Microsoft.Mashup.OleDb.1;Data Source=$Workbook$;Location=&quot;MİKSER DAĞILIM&quot;;Extended Properties=&quot;&quot;" command="SELECT * FROM [MİKSER DAĞILIM]"/>
  </connection>
  <connection id="33" xr16:uid="{FD0B131D-6845-46BA-9263-B0117AE6775B}" keepAlive="1" name="Query - MİKSER DAĞILIM-2" description="Connection to the 'MİKSER DAĞILIM-2' query in the workbook." type="5" refreshedVersion="8" background="1" saveData="1">
    <dbPr connection="Provider=Microsoft.Mashup.OleDb.1;Data Source=$Workbook$;Location=&quot;MİKSER DAĞILIM-2&quot;;Extended Properties=&quot;&quot;" command="SELECT * FROM [MİKSER DAĞILIM-2]"/>
  </connection>
  <connection id="34" xr16:uid="{B4F5DFDA-DB3F-48FC-804E-EB4D44E18C8C}" keepAlive="1" name="Query - MİKSER LİSTE" description="Connection to the 'MİKSER LİSTE' query in the workbook." type="5" refreshedVersion="0" background="1">
    <dbPr connection="Provider=Microsoft.Mashup.OleDb.1;Data Source=$Workbook$;Location=&quot;MİKSER LİSTE&quot;;Extended Properties=&quot;&quot;" command="SELECT * FROM [MİKSER LİSTE]"/>
  </connection>
  <connection id="35" xr16:uid="{FA88FA63-C068-4FD8-B83A-3FECEB4FA4D7}" keepAlive="1" name="Query - R1" description="Connection to the 'R1' query in the workbook." type="5" refreshedVersion="0" background="1">
    <dbPr connection="Provider=Microsoft.Mashup.OleDb.1;Data Source=$Workbook$;Location=R1;Extended Properties=&quot;&quot;" command="SELECT * FROM [R1]"/>
  </connection>
  <connection id="36" xr16:uid="{6BD113A6-6270-4B26-9020-F9D5C1A91392}" keepAlive="1" name="Query - R1 (2)" description="Connection to the 'R1 (2)' query in the workbook." type="5" refreshedVersion="0" background="1">
    <dbPr connection="Provider=Microsoft.Mashup.OleDb.1;Data Source=$Workbook$;Location=&quot;R1 (2)&quot;;Extended Properties=&quot;&quot;" command="SELECT * FROM [R1 (2)]"/>
  </connection>
  <connection id="37" xr16:uid="{69727904-D05D-4EC0-BDE9-5936AD86F432}" keepAlive="1" name="Query - R2" description="Connection to the 'R2' query in the workbook." type="5" refreshedVersion="0" background="1">
    <dbPr connection="Provider=Microsoft.Mashup.OleDb.1;Data Source=$Workbook$;Location=R2;Extended Properties=&quot;&quot;" command="SELECT * FROM [R2]"/>
  </connection>
  <connection id="38" xr16:uid="{E513E165-6217-437C-92C7-8560FC763EA5}" keepAlive="1" name="Query - R2 (2)" description="Connection to the 'R2 (2)' query in the workbook." type="5" refreshedVersion="0" background="1">
    <dbPr connection="Provider=Microsoft.Mashup.OleDb.1;Data Source=$Workbook$;Location=&quot;R2 (2)&quot;;Extended Properties=&quot;&quot;" command="SELECT * FROM [R2 (2)]"/>
  </connection>
  <connection id="39" xr16:uid="{B8022E3E-C1D6-4188-92CB-CE23FB7E23DE}" keepAlive="1" name="Query - R3" description="Connection to the 'R3' query in the workbook." type="5" refreshedVersion="0" background="1">
    <dbPr connection="Provider=Microsoft.Mashup.OleDb.1;Data Source=$Workbook$;Location=R3;Extended Properties=&quot;&quot;" command="SELECT * FROM [R3]"/>
  </connection>
  <connection id="40" xr16:uid="{F27D01AB-7EC9-400E-B769-C38B688735E6}" keepAlive="1" name="Query - R3 (2)" description="Connection to the 'R3 (2)' query in the workbook." type="5" refreshedVersion="0" background="1">
    <dbPr connection="Provider=Microsoft.Mashup.OleDb.1;Data Source=$Workbook$;Location=&quot;R3 (2)&quot;;Extended Properties=&quot;&quot;" command="SELECT * FROM [R3 (2)]"/>
  </connection>
  <connection id="41" xr16:uid="{ADEE2634-B2B3-4B93-A774-CDFEE84A48A1}" keepAlive="1" name="Query - R4" description="Connection to the 'R4' query in the workbook." type="5" refreshedVersion="0" background="1">
    <dbPr connection="Provider=Microsoft.Mashup.OleDb.1;Data Source=$Workbook$;Location=R4;Extended Properties=&quot;&quot;" command="SELECT * FROM [R4]"/>
  </connection>
  <connection id="42" xr16:uid="{372FAFC9-6DC3-4A90-90D8-78BAC03AE748}" keepAlive="1" name="Query - R4 (2)" description="Connection to the 'R4 (2)' query in the workbook." type="5" refreshedVersion="0" background="1">
    <dbPr connection="Provider=Microsoft.Mashup.OleDb.1;Data Source=$Workbook$;Location=&quot;R4 (2)&quot;;Extended Properties=&quot;&quot;" command="SELECT * FROM [R4 (2)]"/>
  </connection>
  <connection id="43" xr16:uid="{A7F526CA-C2F9-4A67-AEAE-95D7450C019B}" keepAlive="1" name="Query - R4T" description="Connection to the 'R4T' query in the workbook." type="5" refreshedVersion="8" background="1" saveData="1">
    <dbPr connection="Provider=Microsoft.Mashup.OleDb.1;Data Source=$Workbook$;Location=R4T;Extended Properties=&quot;&quot;" command="SELECT * FROM [R4T]"/>
  </connection>
  <connection id="44" xr16:uid="{08D6DD53-C64A-4DFD-8D6E-3AE5E8F4CE03}" keepAlive="1" name="Query - R4T (2)" description="Connection to the 'R4T (2)' query in the workbook." type="5" refreshedVersion="8" background="1" saveData="1">
    <dbPr connection="Provider=Microsoft.Mashup.OleDb.1;Data Source=$Workbook$;Location=&quot;R4T (2)&quot;;Extended Properties=&quot;&quot;" command="SELECT * FROM [R4T (2)]"/>
  </connection>
  <connection id="45" xr16:uid="{60F936F7-2CDA-45DB-A4C9-9366417865C4}" keepAlive="1" name="Query - RAPOR AYI" description="Connection to the 'RAPOR AYI' query in the workbook." type="5" refreshedVersion="0" background="1">
    <dbPr connection="Provider=Microsoft.Mashup.OleDb.1;Data Source=$Workbook$;Location=&quot;RAPOR AYI&quot;;Extended Properties=&quot;&quot;" command="SELECT * FROM [RAPOR AYI]"/>
  </connection>
  <connection id="46" xr16:uid="{F1B67928-98C7-4847-AB89-9D50CF7093D2}" keepAlive="1" name="Query - RAPOR AYI (2)" description="Connection to the 'RAPOR AYI (2)' query in the workbook." type="5" refreshedVersion="0" background="1">
    <dbPr connection="Provider=Microsoft.Mashup.OleDb.1;Data Source=$Workbook$;Location=&quot;RAPOR AYI (2)&quot;;Extended Properties=&quot;&quot;" command="SELECT * FROM [RAPOR AYI (2)]"/>
  </connection>
  <connection id="47" xr16:uid="{4F6137D2-8203-4ED3-8DB1-F1D340DAEE0F}" keepAlive="1" name="Query - RAPOR AYLARI" description="Connection to the 'RAPOR AYLARI' query in the workbook." type="5" refreshedVersion="0" background="1">
    <dbPr connection="Provider=Microsoft.Mashup.OleDb.1;Data Source=$Workbook$;Location=&quot;RAPOR AYLARI&quot;;Extended Properties=&quot;&quot;" command="SELECT * FROM [RAPOR AYLARI]"/>
  </connection>
  <connection id="48" xr16:uid="{C1D529C2-6C05-41FA-A4A0-53FF374D63B1}" keepAlive="1" name="Query - RAPOR AYLARI (2)" description="Connection to the 'RAPOR AYLARI (2)' query in the workbook." type="5" refreshedVersion="0" background="1">
    <dbPr connection="Provider=Microsoft.Mashup.OleDb.1;Data Source=$Workbook$;Location=&quot;RAPOR AYLARI (2)&quot;;Extended Properties=&quot;&quot;" command="SELECT * FROM [RAPOR AYLARI (2)]"/>
  </connection>
  <connection id="49" xr16:uid="{DD4C8A7D-E540-4905-A6CE-A8F29C160671}" keepAlive="1" name="Query - SU TEMİNİ DAĞILIM" description="Connection to the 'SU TEMİNİ DAĞILIM' query in the workbook." type="5" refreshedVersion="0" background="1">
    <dbPr connection="Provider=Microsoft.Mashup.OleDb.1;Data Source=$Workbook$;Location=&quot;SU TEMİNİ DAĞILIM&quot;;Extended Properties=&quot;&quot;" command="SELECT * FROM [SU TEMİNİ DAĞILIM]"/>
  </connection>
  <connection id="50" xr16:uid="{6992D096-FF0C-49D7-8E6A-FD1B0A319CBC}" keepAlive="1" name="Query - SU TEMİNİ DAĞILIM-2" description="Connection to the 'SU TEMİNİ DAĞILIM-2' query in the workbook." type="5" refreshedVersion="8" background="1" saveData="1">
    <dbPr connection="Provider=Microsoft.Mashup.OleDb.1;Data Source=$Workbook$;Location=&quot;SU TEMİNİ DAĞILIM-2&quot;;Extended Properties=&quot;&quot;" command="SELECT * FROM [SU TEMİNİ DAĞILIM-2]"/>
  </connection>
  <connection id="51" xr16:uid="{19E27E0D-19B8-4810-A65E-B90CD8BF1869}" keepAlive="1" name="Query - SU TEMİNİ LİSTE" description="Connection to the 'SU TEMİNİ LİSTE' query in the workbook." type="5" refreshedVersion="0" background="1">
    <dbPr connection="Provider=Microsoft.Mashup.OleDb.1;Data Source=$Workbook$;Location=&quot;SU TEMİNİ LİSTE&quot;;Extended Properties=&quot;&quot;" command="SELECT * FROM [SU TEMİNİ LİSTE]"/>
  </connection>
  <connection id="52" xr16:uid="{1A05A9C2-4DB3-4EBF-9304-22150E9ACD25}" keepAlive="1" name="Query - T1" description="Connection to the 'T1' query in the workbook." type="5" refreshedVersion="0" background="1">
    <dbPr connection="Provider=Microsoft.Mashup.OleDb.1;Data Source=$Workbook$;Location=T1;Extended Properties=&quot;&quot;" command="SELECT * FROM [T1]"/>
  </connection>
  <connection id="53" xr16:uid="{2C4F96BE-735A-4AB7-AEE2-753662B651B7}" keepAlive="1" name="Query - T1 (2)" description="Connection to the 'T1 (2)' query in the workbook." type="5" refreshedVersion="0" background="1">
    <dbPr connection="Provider=Microsoft.Mashup.OleDb.1;Data Source=$Workbook$;Location=&quot;T1 (2)&quot;;Extended Properties=&quot;&quot;" command="SELECT * FROM [T1 (2)]"/>
  </connection>
  <connection id="54" xr16:uid="{27D7437D-3DA0-4D2D-A6CA-F588397651F4}" keepAlive="1" name="Query - TAŞ OCAĞI DAĞILIM" description="Connection to the 'TAŞ OCAĞI DAĞILIM' query in the workbook." type="5" refreshedVersion="0" background="1">
    <dbPr connection="Provider=Microsoft.Mashup.OleDb.1;Data Source=$Workbook$;Location=&quot;TAŞ OCAĞI DAĞILIM&quot;;Extended Properties=&quot;&quot;" command="SELECT * FROM [TAŞ OCAĞI DAĞILIM]"/>
  </connection>
  <connection id="55" xr16:uid="{051CD442-686B-4BA4-850F-93C25C620F13}" keepAlive="1" name="Query - TAŞ OCAĞI DAĞILIM-2" description="Connection to the 'TAŞ OCAĞI DAĞILIM-2' query in the workbook." type="5" refreshedVersion="8" background="1" saveData="1">
    <dbPr connection="Provider=Microsoft.Mashup.OleDb.1;Data Source=$Workbook$;Location=&quot;TAŞ OCAĞI DAĞILIM-2&quot;;Extended Properties=&quot;&quot;" command="SELECT * FROM [TAŞ OCAĞI DAĞILIM-2]"/>
  </connection>
  <connection id="56" xr16:uid="{21F2795D-AADB-48BF-A273-EAC49A9AD9B4}" keepAlive="1" name="Query - TAŞ OCAĞI LİSTE" description="Connection to the 'TAŞ OCAĞI LİSTE' query in the workbook." type="5" refreshedVersion="0" background="1">
    <dbPr connection="Provider=Microsoft.Mashup.OleDb.1;Data Source=$Workbook$;Location=&quot;TAŞ OCAĞI LİSTE&quot;;Extended Properties=&quot;&quot;" command="SELECT * FROM [TAŞ OCAĞI LİST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<sst xmlns="http://schemas.openxmlformats.org/spreadsheetml/2006/main" count="107363" uniqueCount="8684">
  <si>
    <t>Rep Month</t>
  </si>
  <si>
    <t>L4 Code</t>
  </si>
  <si>
    <t>D-01.ALT-01.TPR-001</t>
  </si>
  <si>
    <t>R4 Code</t>
  </si>
  <si>
    <t>01-MK-21-10-1001</t>
  </si>
  <si>
    <t>01-MK-21-10-1002</t>
  </si>
  <si>
    <t>01-MK-22-11-1002</t>
  </si>
  <si>
    <t>01-MK-22-12-1001</t>
  </si>
  <si>
    <t>01-MK-23-10-1004</t>
  </si>
  <si>
    <t>01-MK-24-10-1001</t>
  </si>
  <si>
    <t>01-MK-24-10-1002</t>
  </si>
  <si>
    <t>01-MK-26-10-1003</t>
  </si>
  <si>
    <t>01-MK-26-10-1005</t>
  </si>
  <si>
    <t>01-MK-28-10-1001</t>
  </si>
  <si>
    <t>01-MK-29-10-1001</t>
  </si>
  <si>
    <t>01-MK-31-11-1002</t>
  </si>
  <si>
    <t>Machine R4 Code</t>
  </si>
  <si>
    <t>02-PR-10-10-1007</t>
  </si>
  <si>
    <t>02-PR-10-10-1008</t>
  </si>
  <si>
    <t>02-PR-10-10-1009</t>
  </si>
  <si>
    <t>02-PR-10-10-1010</t>
  </si>
  <si>
    <t>02-PR-10-10-1011</t>
  </si>
  <si>
    <t>02-PR-10-10-1012</t>
  </si>
  <si>
    <t>02-PR-10-10-1013</t>
  </si>
  <si>
    <t>01-MK-22-13-1001</t>
  </si>
  <si>
    <t>R4 Desc</t>
  </si>
  <si>
    <t>M2 Code</t>
  </si>
  <si>
    <t>AMR - KAMYON - ÜSTYAPI HARİÇ - MAN - [F2]</t>
  </si>
  <si>
    <t>AMR - EKSKAVATÖR - 70 TON - PALETLİ - LİEBHERR R 966</t>
  </si>
  <si>
    <t>DOZER OPERATÖRÜ</t>
  </si>
  <si>
    <t>EKSKAVATÖR OPERATÖRÜ</t>
  </si>
  <si>
    <t>LODER OPERATÖRÜ</t>
  </si>
  <si>
    <t>GREYDER OPERATÖRÜ</t>
  </si>
  <si>
    <t>SİLİNDİR OPERATÖRÜ</t>
  </si>
  <si>
    <t>JUMBO / TAMROCK OPERATÖRÜ</t>
  </si>
  <si>
    <t>1000</t>
  </si>
  <si>
    <t>T1 Code</t>
  </si>
  <si>
    <t>2408</t>
  </si>
  <si>
    <t>999-SHG-9999</t>
  </si>
  <si>
    <t>R3 KOD</t>
  </si>
  <si>
    <t>AÇIKLAMA</t>
  </si>
  <si>
    <t>BİRİM</t>
  </si>
  <si>
    <t>MAKİNE MİKTAR</t>
  </si>
  <si>
    <t>01-MK-10-11</t>
  </si>
  <si>
    <t>mak × ay</t>
  </si>
  <si>
    <t>01-MK-10-11-1001</t>
  </si>
  <si>
    <t/>
  </si>
  <si>
    <t>01-MK-10-11-1002</t>
  </si>
  <si>
    <t>(1)</t>
  </si>
  <si>
    <t>01-MK-10-11-1003</t>
  </si>
  <si>
    <t>(2)</t>
  </si>
  <si>
    <t>01-MK-10-11-1004</t>
  </si>
  <si>
    <t>(3)</t>
  </si>
  <si>
    <t>01-MK-10-11-1005</t>
  </si>
  <si>
    <t>(4)</t>
  </si>
  <si>
    <t>R4 KOD</t>
  </si>
  <si>
    <t>MAKİNE ID</t>
  </si>
  <si>
    <t>REP_MONTH</t>
  </si>
  <si>
    <t>R4 AÇIKLAMA</t>
  </si>
  <si>
    <t>KOD</t>
  </si>
  <si>
    <t>M2 KOD</t>
  </si>
  <si>
    <t>M2 AÇIKLAMA</t>
  </si>
  <si>
    <t>T1 KOD</t>
  </si>
  <si>
    <t>T1 AÇIKLAMA</t>
  </si>
  <si>
    <t>MENŞEİ</t>
  </si>
  <si>
    <t>B. FİYAT / AMORTİSMAN TARİHİ</t>
  </si>
  <si>
    <t>P.BİRİMİ</t>
  </si>
  <si>
    <t>BİRİM FİYATLAR</t>
  </si>
  <si>
    <t>FİYAT FARKI/ESKALASYON İNDEKSİ</t>
  </si>
  <si>
    <t>AMORTİSMAN RAYİCİ</t>
  </si>
  <si>
    <t>AMORTİSMAN TİPİ</t>
  </si>
  <si>
    <t>AMORTİSMAN TUTARI</t>
  </si>
  <si>
    <t>AMORTİSMAN MAKİNE MİKTARI</t>
  </si>
  <si>
    <t>FİNANSMAN TİPİ</t>
  </si>
  <si>
    <t>GÜMRÜK VERGİSİ</t>
  </si>
  <si>
    <t>CC KATSAYISI</t>
  </si>
  <si>
    <t>YAKIT/ENERJİ</t>
  </si>
  <si>
    <t>MAKİNE BR. SAAT ENERJİ/YAKIT TÜKETİMi</t>
  </si>
  <si>
    <t>ENERJİ/YAKIT BİRİM</t>
  </si>
  <si>
    <t>KAPASİTE</t>
  </si>
  <si>
    <t>KAPASİTE BİRİM</t>
  </si>
  <si>
    <t>OPERATÖR R4 KOD</t>
  </si>
  <si>
    <t>OPERATÖR</t>
  </si>
  <si>
    <t>OPERATÖR M2 KOD</t>
  </si>
  <si>
    <t>OPERATÖR M2 AÇIKLAMA</t>
  </si>
  <si>
    <t>OPERATÖR T1 KOD</t>
  </si>
  <si>
    <t>OPERATÖR T1 AÇIKLAMA</t>
  </si>
  <si>
    <t>R1 KOD</t>
  </si>
  <si>
    <t>R2 KOD</t>
  </si>
  <si>
    <t>SEVİYE</t>
  </si>
  <si>
    <t>01-MK</t>
  </si>
  <si>
    <t>DİREKT MAKİNE</t>
  </si>
  <si>
    <t>01-MK-10</t>
  </si>
  <si>
    <t>SABİT TESİSLER</t>
  </si>
  <si>
    <t>10</t>
  </si>
  <si>
    <t>BETON SANTRALLERİ</t>
  </si>
  <si>
    <t>11</t>
  </si>
  <si>
    <t>PROJE GENELİ</t>
  </si>
  <si>
    <t>TR</t>
  </si>
  <si>
    <t>1.02.2024</t>
  </si>
  <si>
    <t>EUR</t>
  </si>
  <si>
    <t>EVET</t>
  </si>
  <si>
    <t>SABİT TESİS</t>
  </si>
  <si>
    <t>SELL &amp; LB</t>
  </si>
  <si>
    <t>HAYIR</t>
  </si>
  <si>
    <t>ELEKTRİK</t>
  </si>
  <si>
    <t>kwh</t>
  </si>
  <si>
    <t>02-PR-10-10-1001</t>
  </si>
  <si>
    <t>BETON SANTRALİ / PLENT OPERATÖRÜ</t>
  </si>
  <si>
    <t>1001</t>
  </si>
  <si>
    <t>1.03.2024</t>
  </si>
  <si>
    <t>1002</t>
  </si>
  <si>
    <t>1003</t>
  </si>
  <si>
    <t>1004</t>
  </si>
  <si>
    <t>1.06.2024</t>
  </si>
  <si>
    <t>1005</t>
  </si>
  <si>
    <t>01-MK-10-12</t>
  </si>
  <si>
    <t>ÇİMENTO SİLOLARI</t>
  </si>
  <si>
    <t>12</t>
  </si>
  <si>
    <t>01-MK-10-12-1000</t>
  </si>
  <si>
    <t>AMR - ÇİMENTO SİLOSU</t>
  </si>
  <si>
    <t>01-MK-10-12-1001</t>
  </si>
  <si>
    <t>AMR - ÇİMENTO SİLOSU (60 TON)</t>
  </si>
  <si>
    <t>01-MK-10-15</t>
  </si>
  <si>
    <t>KONKASÖRLER</t>
  </si>
  <si>
    <t>15</t>
  </si>
  <si>
    <t>01-MK-10-15-1001</t>
  </si>
  <si>
    <t>AMR - KONKASÖR - BAZALT - 250 TON/SA - AYMAK</t>
  </si>
  <si>
    <t>1.08.2024</t>
  </si>
  <si>
    <t>02-PR-10-10-1017</t>
  </si>
  <si>
    <t>KONKASÖR OPERATÖRÜ</t>
  </si>
  <si>
    <t>01-MK-10-15-1002</t>
  </si>
  <si>
    <t>AMR - KONKASÖR - KALKER(1) - 300 TON/SA - AYMAK</t>
  </si>
  <si>
    <t>1.09.2024</t>
  </si>
  <si>
    <t>01-MK-10-15-1003</t>
  </si>
  <si>
    <t>1.12.2024</t>
  </si>
  <si>
    <t>01-MK-10-15-1004</t>
  </si>
  <si>
    <t>AMR - KONKASÖR - KALKER - 300 TON/SA - AYMAK</t>
  </si>
  <si>
    <t>01-MK-10-16</t>
  </si>
  <si>
    <t>KONİK KIRICILAR</t>
  </si>
  <si>
    <t>16</t>
  </si>
  <si>
    <t>01-MK-10-16-1001</t>
  </si>
  <si>
    <t>AMR - KONİK KIRICI - METSO</t>
  </si>
  <si>
    <t>OECD</t>
  </si>
  <si>
    <t>1.04.2024</t>
  </si>
  <si>
    <t>MAKİNE</t>
  </si>
  <si>
    <t>NAKİT</t>
  </si>
  <si>
    <t>01-MK-10-16-1002</t>
  </si>
  <si>
    <t>01-MK-11</t>
  </si>
  <si>
    <t>MOBİL BETON POMPALARI</t>
  </si>
  <si>
    <t>01-MK-11-10</t>
  </si>
  <si>
    <t>01-MK-11-10-1001</t>
  </si>
  <si>
    <t>AMR - MOBİL BETON POMPASI - MERCEDES - SCHWİNG</t>
  </si>
  <si>
    <t>OEKB</t>
  </si>
  <si>
    <t>1.05.2024</t>
  </si>
  <si>
    <t>MAZOT</t>
  </si>
  <si>
    <t>lt / sa</t>
  </si>
  <si>
    <t>02-PR-10-10-1003</t>
  </si>
  <si>
    <t>BETON POMPASI OPERATÖRÜ</t>
  </si>
  <si>
    <t>01-MK-11-10-1002</t>
  </si>
  <si>
    <t>1.10.2024</t>
  </si>
  <si>
    <t>01-MK-11-10-1003</t>
  </si>
  <si>
    <t>01-MK-11-10-1004</t>
  </si>
  <si>
    <t>01-MK-11-10-1005</t>
  </si>
  <si>
    <t>(5)</t>
  </si>
  <si>
    <t>01-MK-11-10-1006</t>
  </si>
  <si>
    <t>(6)</t>
  </si>
  <si>
    <t>1006</t>
  </si>
  <si>
    <t>01-MK-12</t>
  </si>
  <si>
    <t>SABİT BETON POMPALARI</t>
  </si>
  <si>
    <t>01-MK-12-10</t>
  </si>
  <si>
    <t>01-MK-12-10-1001</t>
  </si>
  <si>
    <t>AMR - SABİT BETON POMPASI - ELEKTRİKLİ</t>
  </si>
  <si>
    <t>01-MK-13</t>
  </si>
  <si>
    <t>PÜSKÜRTME MAKİNELERİ</t>
  </si>
  <si>
    <t>13</t>
  </si>
  <si>
    <t>01-MK-13-10</t>
  </si>
  <si>
    <t>01-MK-13-10-1001</t>
  </si>
  <si>
    <t>AMR - PÜSKÜRTME M. - 30M³/SA - TÜNELMAK AD250G</t>
  </si>
  <si>
    <t>02-PR-10-10-1004</t>
  </si>
  <si>
    <t>SHOTCRETE MAKİNESİ OPERATÖRÜ</t>
  </si>
  <si>
    <t>01-MK-13-10-1002</t>
  </si>
  <si>
    <t>AMR - PÜSKÜRTME M. - 30M³/SA - TÜNELMAK AD450W</t>
  </si>
  <si>
    <t>01-MK-13-10-1003</t>
  </si>
  <si>
    <t>AMR - PÜSKÜRTME M. - KAMYON - FORD</t>
  </si>
  <si>
    <t>01-MK-13-10-1004</t>
  </si>
  <si>
    <t>01-MK-13-10-1005</t>
  </si>
  <si>
    <t>01-MK-13-10-1006</t>
  </si>
  <si>
    <t>01-MK-13-10-1007</t>
  </si>
  <si>
    <t>1007</t>
  </si>
  <si>
    <t>01-MK-13-10-1008</t>
  </si>
  <si>
    <t>1008</t>
  </si>
  <si>
    <t>01-MK-13-10-1009</t>
  </si>
  <si>
    <t>1009</t>
  </si>
  <si>
    <t>01-MK-13-10-1010</t>
  </si>
  <si>
    <t>1010</t>
  </si>
  <si>
    <t>01-MK-13-10-1011</t>
  </si>
  <si>
    <t>1.01.2025</t>
  </si>
  <si>
    <t>1011</t>
  </si>
  <si>
    <t>01-MK-13-10-1012</t>
  </si>
  <si>
    <t>1012</t>
  </si>
  <si>
    <t>01-MK-13-10-1013</t>
  </si>
  <si>
    <t>1.07.2024</t>
  </si>
  <si>
    <t>1013</t>
  </si>
  <si>
    <t>01-MK-13-10-1014</t>
  </si>
  <si>
    <t>1014</t>
  </si>
  <si>
    <t>01-MK-13-10-1015</t>
  </si>
  <si>
    <t>1015</t>
  </si>
  <si>
    <t>01-MK-13-10-1016</t>
  </si>
  <si>
    <t>1016</t>
  </si>
  <si>
    <t>01-MK-14</t>
  </si>
  <si>
    <t>ENJEKSİYON (POMPA) SETLERİ</t>
  </si>
  <si>
    <t>14</t>
  </si>
  <si>
    <t>01-MK-14-10</t>
  </si>
  <si>
    <t>01-MK-14-10-1001</t>
  </si>
  <si>
    <t>AMR - ENJEKSİYON SETİ - MUTO ENJEKSİYON 30 BAR</t>
  </si>
  <si>
    <t>01-MK-15</t>
  </si>
  <si>
    <t>FOREKAZIK MAKİNELERİ</t>
  </si>
  <si>
    <t>01-MK-15-10</t>
  </si>
  <si>
    <t>01-MK-15-10-1001</t>
  </si>
  <si>
    <t>AMR - FOREKAZIK MAKİNESİ</t>
  </si>
  <si>
    <t>01-MK-16</t>
  </si>
  <si>
    <t>TAŞ KOLON MAKİNELERİ</t>
  </si>
  <si>
    <t>01-MK-16-10</t>
  </si>
  <si>
    <t>01-MK-16-10-1001</t>
  </si>
  <si>
    <t>AMR - TAŞ KOLON MAKİNESİ</t>
  </si>
  <si>
    <t>01-MK-17</t>
  </si>
  <si>
    <t>DSM MAKİNELERİ</t>
  </si>
  <si>
    <t>17</t>
  </si>
  <si>
    <t>01-MK-17-10</t>
  </si>
  <si>
    <t>01-MK-17-10-1001</t>
  </si>
  <si>
    <t>AMR - DSM - BAUER RG 22 S + MB 75F</t>
  </si>
  <si>
    <t>02-PR-10-10-1005</t>
  </si>
  <si>
    <t>FOREKAZIK &amp; DKK &amp; DSM OPERATÖRÜ</t>
  </si>
  <si>
    <t>01-MK-17-10-1002</t>
  </si>
  <si>
    <t>AMR - DSM - BAUER RG 27 S + MB 75F</t>
  </si>
  <si>
    <t>01-MK-17-10-1003</t>
  </si>
  <si>
    <t>AMR - TAŞ KOLON VE FORE KAZIK - BAUER BG 33 + TR17</t>
  </si>
  <si>
    <t>01-MK-17-10-1004</t>
  </si>
  <si>
    <t>AMR - DSM &amp; FORE K. - BAUER BG 36V + MB 120F</t>
  </si>
  <si>
    <t>01-MK-17-10-1005</t>
  </si>
  <si>
    <t>AMR - DSM &amp; FORE K. - BAUER BG 36V + MB 120F + CFA</t>
  </si>
  <si>
    <t>01-MK-17-10-1006</t>
  </si>
  <si>
    <t>AMR - DSM POMPASI - TECNİWELL</t>
  </si>
  <si>
    <t>01-MK-17-10-1008</t>
  </si>
  <si>
    <t>01-MK-17-10-1009</t>
  </si>
  <si>
    <t>01-MK-17-10-1010</t>
  </si>
  <si>
    <t>1.11.2024</t>
  </si>
  <si>
    <t>01-MK-17-10-1011</t>
  </si>
  <si>
    <t>01-MK-17-10-1012</t>
  </si>
  <si>
    <t>01-MK-17-10-1013</t>
  </si>
  <si>
    <t>01-MK-17-10-1014</t>
  </si>
  <si>
    <t>01-MK-17-10-1015</t>
  </si>
  <si>
    <t>01-MK-17-10-1016</t>
  </si>
  <si>
    <t>01-MK-17-10-1017</t>
  </si>
  <si>
    <t>1017</t>
  </si>
  <si>
    <t>01-MK-17-10-1018</t>
  </si>
  <si>
    <t>1018</t>
  </si>
  <si>
    <t>01-MK-17-10-1019</t>
  </si>
  <si>
    <t>1019</t>
  </si>
  <si>
    <t>01-MK-17-10-1020</t>
  </si>
  <si>
    <t>1020</t>
  </si>
  <si>
    <t>01-MK-17-10-1021</t>
  </si>
  <si>
    <t>(7)</t>
  </si>
  <si>
    <t>1021</t>
  </si>
  <si>
    <t>01-MK-17-10-1022</t>
  </si>
  <si>
    <t>(8)</t>
  </si>
  <si>
    <t>1022</t>
  </si>
  <si>
    <t>01-MK-17-10-1023</t>
  </si>
  <si>
    <t>(9)</t>
  </si>
  <si>
    <t>1023</t>
  </si>
  <si>
    <t>01-MK-17-10-1024</t>
  </si>
  <si>
    <t>(10)</t>
  </si>
  <si>
    <t>1024</t>
  </si>
  <si>
    <t>01-MK-18</t>
  </si>
  <si>
    <t>MEKANİK PLENTLER</t>
  </si>
  <si>
    <t>18</t>
  </si>
  <si>
    <t>01-MK-18-10</t>
  </si>
  <si>
    <t>01-MK-18-10-1001</t>
  </si>
  <si>
    <t>AMR - MEKANİK PLENT - 250/400 T/S</t>
  </si>
  <si>
    <t>01-MK-19</t>
  </si>
  <si>
    <t>FİNİŞERLER</t>
  </si>
  <si>
    <t>19</t>
  </si>
  <si>
    <t>01-MK-19-10</t>
  </si>
  <si>
    <t>01-MK-19-10-1001</t>
  </si>
  <si>
    <t>AMR - FİNİŞER - DYNAPAC SD2500CS</t>
  </si>
  <si>
    <t>01-MK-21</t>
  </si>
  <si>
    <t>DOZERLER</t>
  </si>
  <si>
    <t>21</t>
  </si>
  <si>
    <t>01-MK-21-10</t>
  </si>
  <si>
    <t>DOZERLER - CAT D7 / D8</t>
  </si>
  <si>
    <t>AMR - DOZER - LİEBHERR - PR 746</t>
  </si>
  <si>
    <t>AMR - DOZER - LİEBHERR - PR 756</t>
  </si>
  <si>
    <t>01-MK-21-10-1003</t>
  </si>
  <si>
    <t>01-MK-21-10-1004</t>
  </si>
  <si>
    <t>01-MK-21-10-1005</t>
  </si>
  <si>
    <t>01-MK-21-10-1006</t>
  </si>
  <si>
    <t>01-MK-21-10-1007</t>
  </si>
  <si>
    <t>01-MK-21-10-1008</t>
  </si>
  <si>
    <t>01-MK-21-10-1009</t>
  </si>
  <si>
    <t>01-MK-21-10-1010</t>
  </si>
  <si>
    <t>01-MK-21-10-1011</t>
  </si>
  <si>
    <t>01-MK-21-10-1012</t>
  </si>
  <si>
    <t>01-MK-21-10-1013</t>
  </si>
  <si>
    <t>01-MK-21-10-1014</t>
  </si>
  <si>
    <t>01-MK-21-10-1015</t>
  </si>
  <si>
    <t>01-MK-21-10-1016</t>
  </si>
  <si>
    <t>01-MK-21-10-1017</t>
  </si>
  <si>
    <t>01-MK-21-10-1018</t>
  </si>
  <si>
    <t>01-MK-22</t>
  </si>
  <si>
    <t>EKSKAVATÖRLER</t>
  </si>
  <si>
    <t>22</t>
  </si>
  <si>
    <t>01-MK-22-10</t>
  </si>
  <si>
    <t>EKSKAVATÖR - 20 / 25 TON</t>
  </si>
  <si>
    <t>01-MK-22-10-1001</t>
  </si>
  <si>
    <t>AMR - EKSKAVATÖR - 20 TON - JCB - 220 XL</t>
  </si>
  <si>
    <t>UKEF</t>
  </si>
  <si>
    <t>01-MK-22-10-1002</t>
  </si>
  <si>
    <t>AMR - EKSKAVATÖR - 18 TON - LASTİKLİ - LİEBHERR A 918</t>
  </si>
  <si>
    <t>01-MK-22-10-1003</t>
  </si>
  <si>
    <t>01-MK-22-10-1004</t>
  </si>
  <si>
    <t>01-MK-22-10-1005</t>
  </si>
  <si>
    <t>01-MK-22-10-1006</t>
  </si>
  <si>
    <t>AMR - EKSKAVATÖR - 20 TON - JCB - 220 XL - SİF</t>
  </si>
  <si>
    <t>01-MK-22-10-1007</t>
  </si>
  <si>
    <t>01-MK-22-10-1008</t>
  </si>
  <si>
    <t>01-MK-22-10-1009</t>
  </si>
  <si>
    <t>01-MK-22-10-1010</t>
  </si>
  <si>
    <t>01-MK-22-10-1011</t>
  </si>
  <si>
    <t>01-MK-22-10-1012</t>
  </si>
  <si>
    <t>01-MK-22-10-1013</t>
  </si>
  <si>
    <t>01-MK-22-10-1014</t>
  </si>
  <si>
    <t>(11)</t>
  </si>
  <si>
    <t>01-MK-22-10-1015</t>
  </si>
  <si>
    <t>(12)</t>
  </si>
  <si>
    <t>01-MK-22-10-1016</t>
  </si>
  <si>
    <t>(13)</t>
  </si>
  <si>
    <t>01-MK-22-10-1017</t>
  </si>
  <si>
    <t>01-MK-22-10-1018</t>
  </si>
  <si>
    <t>01-MK-22-11</t>
  </si>
  <si>
    <t>EKSKAVATÖR - 26 / 35 TON</t>
  </si>
  <si>
    <t>01-MK-22-11-1001</t>
  </si>
  <si>
    <t>AMR - EKSKAVATÖR - 28 TON - PALETLİ - LİEBHERR R 928</t>
  </si>
  <si>
    <t>AMR - EKSKAVATÖR - 35 TON - PALETLİ - LİEBHERR R 938</t>
  </si>
  <si>
    <t>01-MK-22-11-1003</t>
  </si>
  <si>
    <t>01-MK-22-11-1004</t>
  </si>
  <si>
    <t>01-MK-22-11-1005</t>
  </si>
  <si>
    <t>01-MK-22-11-1006</t>
  </si>
  <si>
    <t>01-MK-22-11-1007</t>
  </si>
  <si>
    <t>01-MK-22-11-1008</t>
  </si>
  <si>
    <t>01-MK-22-11-1009</t>
  </si>
  <si>
    <t>01-MK-22-11-1010</t>
  </si>
  <si>
    <t>01-MK-22-11-1011</t>
  </si>
  <si>
    <t>01-MK-22-11-1012</t>
  </si>
  <si>
    <t>01-MK-22-11-1013</t>
  </si>
  <si>
    <t>01-MK-22-11-1014</t>
  </si>
  <si>
    <t>01-MK-22-11-1015</t>
  </si>
  <si>
    <t>01-MK-22-11-1016</t>
  </si>
  <si>
    <t>01-MK-22-11-1017</t>
  </si>
  <si>
    <t>01-MK-22-11-1018</t>
  </si>
  <si>
    <t>01-MK-22-11-1019</t>
  </si>
  <si>
    <t>01-MK-22-11-1020</t>
  </si>
  <si>
    <t>01-MK-22-11-1021</t>
  </si>
  <si>
    <t>(14)</t>
  </si>
  <si>
    <t>01-MK-22-11-1022</t>
  </si>
  <si>
    <t>(15)</t>
  </si>
  <si>
    <t>01-MK-22-11-1023</t>
  </si>
  <si>
    <t>(16)</t>
  </si>
  <si>
    <t>01-MK-22-11-1024</t>
  </si>
  <si>
    <t>(17)</t>
  </si>
  <si>
    <t>01-MK-22-11-1025</t>
  </si>
  <si>
    <t>(18)</t>
  </si>
  <si>
    <t>1025</t>
  </si>
  <si>
    <t>01-MK-22-11-1026</t>
  </si>
  <si>
    <t>(19)</t>
  </si>
  <si>
    <t>1026</t>
  </si>
  <si>
    <t>01-MK-22-11-1027</t>
  </si>
  <si>
    <t>(20)</t>
  </si>
  <si>
    <t>1027</t>
  </si>
  <si>
    <t>01-MK-22-11-1028</t>
  </si>
  <si>
    <t>1028</t>
  </si>
  <si>
    <t>01-MK-22-11-1029</t>
  </si>
  <si>
    <t>1029</t>
  </si>
  <si>
    <t>01-MK-22-11-1030</t>
  </si>
  <si>
    <t>1030</t>
  </si>
  <si>
    <t>01-MK-22-11-1031</t>
  </si>
  <si>
    <t>1031</t>
  </si>
  <si>
    <t>01-MK-22-11-1032</t>
  </si>
  <si>
    <t>1032</t>
  </si>
  <si>
    <t>01-MK-22-11-1033</t>
  </si>
  <si>
    <t>1033</t>
  </si>
  <si>
    <t>01-MK-22-11-1034</t>
  </si>
  <si>
    <t>1034</t>
  </si>
  <si>
    <t>01-MK-22-11-1035</t>
  </si>
  <si>
    <t>1035</t>
  </si>
  <si>
    <t>01-MK-22-11-1036</t>
  </si>
  <si>
    <t>1036</t>
  </si>
  <si>
    <t>01-MK-22-11-1037</t>
  </si>
  <si>
    <t>1037</t>
  </si>
  <si>
    <t>01-MK-22-11-1038</t>
  </si>
  <si>
    <t>1038</t>
  </si>
  <si>
    <t>01-MK-22-11-1039</t>
  </si>
  <si>
    <t>1039</t>
  </si>
  <si>
    <t>01-MK-22-11-1040</t>
  </si>
  <si>
    <t>1040</t>
  </si>
  <si>
    <t>01-MK-22-11-1041</t>
  </si>
  <si>
    <t>1041</t>
  </si>
  <si>
    <t>01-MK-22-11-1042</t>
  </si>
  <si>
    <t>1042</t>
  </si>
  <si>
    <t>01-MK-22-11-1043</t>
  </si>
  <si>
    <t>(21)</t>
  </si>
  <si>
    <t>1043</t>
  </si>
  <si>
    <t>01-MK-22-11-1044</t>
  </si>
  <si>
    <t>(22)</t>
  </si>
  <si>
    <t>1044</t>
  </si>
  <si>
    <t>01-MK-22-11-1045</t>
  </si>
  <si>
    <t>1045</t>
  </si>
  <si>
    <t>01-MK-22-11-1046</t>
  </si>
  <si>
    <t>1046</t>
  </si>
  <si>
    <t>01-MK-22-11-1047</t>
  </si>
  <si>
    <t>(23)</t>
  </si>
  <si>
    <t>1047</t>
  </si>
  <si>
    <t>01-MK-22-11-1048</t>
  </si>
  <si>
    <t>(24)</t>
  </si>
  <si>
    <t>1048</t>
  </si>
  <si>
    <t>01-MK-22-11-1049</t>
  </si>
  <si>
    <t>(25)</t>
  </si>
  <si>
    <t>1049</t>
  </si>
  <si>
    <t>01-MK-22-12</t>
  </si>
  <si>
    <t>EKSKAVATÖR - 46 / 55 TON</t>
  </si>
  <si>
    <t>AMR - EKSKAVATÖR - 45 TON - PALETLİ - LİEBHERR R 945</t>
  </si>
  <si>
    <t>01-MK-22-12-1002</t>
  </si>
  <si>
    <t>01-MK-22-12-1003</t>
  </si>
  <si>
    <t>01-MK-22-12-1004</t>
  </si>
  <si>
    <t>01-MK-22-12-1005</t>
  </si>
  <si>
    <t>01-MK-22-12-1006</t>
  </si>
  <si>
    <t>01-MK-22-12-1007</t>
  </si>
  <si>
    <t>01-MK-22-12-1008</t>
  </si>
  <si>
    <t>01-MK-22-12-1009</t>
  </si>
  <si>
    <t>01-MK-22-12-1010</t>
  </si>
  <si>
    <t>01-MK-22-12-1011</t>
  </si>
  <si>
    <t>01-MK-22-12-1012</t>
  </si>
  <si>
    <t>01-MK-22-12-1013</t>
  </si>
  <si>
    <t>01-MK-22-12-1014</t>
  </si>
  <si>
    <t>01-MK-22-12-1015</t>
  </si>
  <si>
    <t>01-MK-22-13</t>
  </si>
  <si>
    <t>EKSKAVATÖR - 66 / 75 TON</t>
  </si>
  <si>
    <t>1.12.2023</t>
  </si>
  <si>
    <t>01-MK-23</t>
  </si>
  <si>
    <t>HİDROLİK KIRICILAR</t>
  </si>
  <si>
    <t>23</t>
  </si>
  <si>
    <t>01-MK-23-10</t>
  </si>
  <si>
    <t>01-MK-23-10-1001</t>
  </si>
  <si>
    <t>01-MK-23-10-1002</t>
  </si>
  <si>
    <t>01-MK-23-10-1003</t>
  </si>
  <si>
    <t>01-MK-23-10-1005</t>
  </si>
  <si>
    <t>AMR - HİDROLİK KIRICI - SANDVİK - 2166 E</t>
  </si>
  <si>
    <t>01-MK-23-10-1006</t>
  </si>
  <si>
    <t>01-MK-23-10-1007</t>
  </si>
  <si>
    <t>AMR - HİDROLİK KIRICI - SANDVİK - 2577 E</t>
  </si>
  <si>
    <t>01-MK-23-10-1011</t>
  </si>
  <si>
    <t>AMR - HİDROLİK KIRICI - SANDVİK - 3288 E</t>
  </si>
  <si>
    <t>01-MK-23-10-1012</t>
  </si>
  <si>
    <t>01-MK-23-10-1013</t>
  </si>
  <si>
    <t>01-MK-23-10-1014</t>
  </si>
  <si>
    <t>AMR - HİDROLİK KIRICI - VEGA - VB 77</t>
  </si>
  <si>
    <t>01-MK-23-10-1015</t>
  </si>
  <si>
    <t>01-MK-23-10-1016</t>
  </si>
  <si>
    <t>01-MK-23-10-1017</t>
  </si>
  <si>
    <t>01-MK-23-10-1018</t>
  </si>
  <si>
    <t>01-MK-23-10-1019</t>
  </si>
  <si>
    <t>01-MK-23-10-1020</t>
  </si>
  <si>
    <t>01-MK-23-10-1021</t>
  </si>
  <si>
    <t>01-MK-23-10-1022</t>
  </si>
  <si>
    <t>01-MK-23-10-1023</t>
  </si>
  <si>
    <t>01-MK-23-10-1024</t>
  </si>
  <si>
    <t>01-MK-23-10-1025</t>
  </si>
  <si>
    <t>01-MK-23-10-1026</t>
  </si>
  <si>
    <t>01-MK-23-10-1027</t>
  </si>
  <si>
    <t>01-MK-23-10-1028</t>
  </si>
  <si>
    <t>01-MK-23-10-1029</t>
  </si>
  <si>
    <t>01-MK-23-10-1030</t>
  </si>
  <si>
    <t>01-MK-23-10-1031</t>
  </si>
  <si>
    <t>01-MK-23-10-1032</t>
  </si>
  <si>
    <t>01-MK-24</t>
  </si>
  <si>
    <t>LODERLER</t>
  </si>
  <si>
    <t>24</t>
  </si>
  <si>
    <t>01-MK-24-10</t>
  </si>
  <si>
    <t>LODERLER - LASTİKLİ</t>
  </si>
  <si>
    <t>AMR - LASTİKLİ LODER - LİEBHERR L550 XP</t>
  </si>
  <si>
    <t>AMR - LASTİKLİ LODER - LİEBHERR L566 XP</t>
  </si>
  <si>
    <t>01-MK-24-10-1003</t>
  </si>
  <si>
    <t>01-MK-24-10-1004</t>
  </si>
  <si>
    <t>01-MK-24-10-1005</t>
  </si>
  <si>
    <t>01-MK-24-10-1006</t>
  </si>
  <si>
    <t>01-MK-24-10-1007</t>
  </si>
  <si>
    <t>01-MK-24-10-1008</t>
  </si>
  <si>
    <t>01-MK-24-10-1009</t>
  </si>
  <si>
    <t>01-MK-24-10-1010</t>
  </si>
  <si>
    <t>01-MK-24-10-1011</t>
  </si>
  <si>
    <t>01-MK-24-10-1012</t>
  </si>
  <si>
    <t>01-MK-24-10-1013</t>
  </si>
  <si>
    <t>01-MK-24-10-1014</t>
  </si>
  <si>
    <t>01-MK-24-10-1015</t>
  </si>
  <si>
    <t>01-MK-24-10-1016</t>
  </si>
  <si>
    <t>01-MK-24-10-1017</t>
  </si>
  <si>
    <t>01-MK-24-10-1018</t>
  </si>
  <si>
    <t>01-MK-24-10-1019</t>
  </si>
  <si>
    <t>01-MK-24-10-1020</t>
  </si>
  <si>
    <t>01-MK-24-10-1021</t>
  </si>
  <si>
    <t>01-MK-24-10-1022</t>
  </si>
  <si>
    <t>01-MK-24-10-1023</t>
  </si>
  <si>
    <t>01-MK-24-10-1024</t>
  </si>
  <si>
    <t>01-MK-24-10-1025</t>
  </si>
  <si>
    <t>01-MK-24-10-1026</t>
  </si>
  <si>
    <t>01-MK-24-10-1027</t>
  </si>
  <si>
    <t>01-MK-24-10-1028</t>
  </si>
  <si>
    <t>01-MK-24-10-1029</t>
  </si>
  <si>
    <t>01-MK-24-10-1030</t>
  </si>
  <si>
    <t>01-MK-24-10-1031</t>
  </si>
  <si>
    <t>01-MK-24-10-1032</t>
  </si>
  <si>
    <t>01-MK-24-10-1033</t>
  </si>
  <si>
    <t>01-MK-24-10-1034</t>
  </si>
  <si>
    <t>01-MK-24-10-1035</t>
  </si>
  <si>
    <t>01-MK-24-10-1036</t>
  </si>
  <si>
    <t>01-MK-24-10-1037</t>
  </si>
  <si>
    <t>01-MK-24-10-1038</t>
  </si>
  <si>
    <t>01-MK-24-10-1039</t>
  </si>
  <si>
    <t>01-MK-24-10-1040</t>
  </si>
  <si>
    <t>01-MK-25</t>
  </si>
  <si>
    <t>BEKO LODERLER</t>
  </si>
  <si>
    <t>25</t>
  </si>
  <si>
    <t>01-MK-25-10</t>
  </si>
  <si>
    <t>BEKO LODER - 4×4 - EŞİT TEKER</t>
  </si>
  <si>
    <t>01-MK-25-10-1001</t>
  </si>
  <si>
    <t>AMR - BEKO LODER - 4×4 - JCB 4 CX - EŞİT TEKER</t>
  </si>
  <si>
    <t>01-MK-25-10-1002</t>
  </si>
  <si>
    <t>01-MK-25-10-1003</t>
  </si>
  <si>
    <t>1.03.2025</t>
  </si>
  <si>
    <t>01-MK-25-10-1004</t>
  </si>
  <si>
    <t>01-MK-25-10-1005</t>
  </si>
  <si>
    <t>01-MK-25-10-1006</t>
  </si>
  <si>
    <t>01-MK-25-10-1007</t>
  </si>
  <si>
    <t>01-MK-25-10-1008</t>
  </si>
  <si>
    <t>01-MK-25-10-1009</t>
  </si>
  <si>
    <t>01-MK-25-10-1010</t>
  </si>
  <si>
    <t>01-MK-25-10-1011</t>
  </si>
  <si>
    <t>01-MK-25-10-1012</t>
  </si>
  <si>
    <t>01-MK-25-10-1013</t>
  </si>
  <si>
    <t>01-MK-25-10-1014</t>
  </si>
  <si>
    <t>01-MK-25-10-1015</t>
  </si>
  <si>
    <t>01-MK-25-10-1016</t>
  </si>
  <si>
    <t>01-MK-26</t>
  </si>
  <si>
    <t>KAMYONLAR</t>
  </si>
  <si>
    <t>26</t>
  </si>
  <si>
    <t>01-MK-26-10</t>
  </si>
  <si>
    <t>DAMPERLİ KAMYON - 32 TON</t>
  </si>
  <si>
    <t>01-MK-26-10-1001</t>
  </si>
  <si>
    <t>AMR - KAMYON - FORD - ÖZDEMİRSAN</t>
  </si>
  <si>
    <t>KAMYON ŞÖFÖRÜ</t>
  </si>
  <si>
    <t>01-MK-26-10-1002</t>
  </si>
  <si>
    <t>AMR - KAMYON - ÜSTYAPI - ÖZDEMİRSAN</t>
  </si>
  <si>
    <t>AMR - KAMYON - MAN - KH</t>
  </si>
  <si>
    <t>KUKE</t>
  </si>
  <si>
    <t>01-MK-26-10-1004</t>
  </si>
  <si>
    <t>AMR - KAMYON - ÜSTYAPI - KH</t>
  </si>
  <si>
    <t>01-MK-26-10-1006</t>
  </si>
  <si>
    <t>AMR - KAMYON - ÜSTYAPI HARİÇ - 20 TON - IVECO</t>
  </si>
  <si>
    <t>01-MK-26-10-1008</t>
  </si>
  <si>
    <t>01-MK-26-10-1009</t>
  </si>
  <si>
    <t>01-MK-26-10-1010</t>
  </si>
  <si>
    <t>01-MK-26-10-1011</t>
  </si>
  <si>
    <t>1.10.2025</t>
  </si>
  <si>
    <t>01-MK-26-10-1012</t>
  </si>
  <si>
    <t>01-MK-26-10-1013</t>
  </si>
  <si>
    <t>1.02.2025</t>
  </si>
  <si>
    <t>01-MK-26-10-1014</t>
  </si>
  <si>
    <t>01-MK-26-10-1015</t>
  </si>
  <si>
    <t>01-MK-26-10-1016</t>
  </si>
  <si>
    <t>01-MK-26-10-1017</t>
  </si>
  <si>
    <t>01-MK-26-10-1018</t>
  </si>
  <si>
    <t>01-MK-26-10-1019</t>
  </si>
  <si>
    <t>01-MK-26-10-1020</t>
  </si>
  <si>
    <t>01-MK-26-10-1021</t>
  </si>
  <si>
    <t>01-MK-26-10-1022</t>
  </si>
  <si>
    <t>01-MK-26-10-1023</t>
  </si>
  <si>
    <t>01-MK-26-10-1024</t>
  </si>
  <si>
    <t>01-MK-26-10-1025</t>
  </si>
  <si>
    <t>01-MK-26-10-1026</t>
  </si>
  <si>
    <t>01-MK-26-10-1027</t>
  </si>
  <si>
    <t>01-MK-26-10-1028</t>
  </si>
  <si>
    <t>01-MK-26-10-1029</t>
  </si>
  <si>
    <t>01-MK-26-10-1030</t>
  </si>
  <si>
    <t>01-MK-26-10-1031</t>
  </si>
  <si>
    <t>01-MK-26-10-1032</t>
  </si>
  <si>
    <t>01-MK-26-10-1033</t>
  </si>
  <si>
    <t>01-MK-26-10-1034</t>
  </si>
  <si>
    <t>01-MK-26-10-1035</t>
  </si>
  <si>
    <t>01-MK-26-10-1036</t>
  </si>
  <si>
    <t>01-MK-26-10-1037</t>
  </si>
  <si>
    <t>01-MK-26-10-1038</t>
  </si>
  <si>
    <t>01-MK-26-10-1039</t>
  </si>
  <si>
    <t>01-MK-26-10-1040</t>
  </si>
  <si>
    <t>01-MK-26-10-1041</t>
  </si>
  <si>
    <t>01-MK-26-10-1042</t>
  </si>
  <si>
    <t>01-MK-26-10-1043</t>
  </si>
  <si>
    <t>01-MK-26-10-1044</t>
  </si>
  <si>
    <t>(26)</t>
  </si>
  <si>
    <t>01-MK-26-10-1045</t>
  </si>
  <si>
    <t>(27)</t>
  </si>
  <si>
    <t>01-MK-26-10-1046</t>
  </si>
  <si>
    <t>(28)</t>
  </si>
  <si>
    <t>01-MK-26-10-1047</t>
  </si>
  <si>
    <t>(29)</t>
  </si>
  <si>
    <t>01-MK-26-10-1048</t>
  </si>
  <si>
    <t>(30)</t>
  </si>
  <si>
    <t>01-MK-26-10-1049</t>
  </si>
  <si>
    <t>(31)</t>
  </si>
  <si>
    <t>01-MK-26-10-1050</t>
  </si>
  <si>
    <t>(32)</t>
  </si>
  <si>
    <t>1050</t>
  </si>
  <si>
    <t>01-MK-26-10-1051</t>
  </si>
  <si>
    <t>(33)</t>
  </si>
  <si>
    <t>1051</t>
  </si>
  <si>
    <t>01-MK-26-10-1052</t>
  </si>
  <si>
    <t>(34)</t>
  </si>
  <si>
    <t>1052</t>
  </si>
  <si>
    <t>01-MK-26-10-1053</t>
  </si>
  <si>
    <t>(35)</t>
  </si>
  <si>
    <t>1053</t>
  </si>
  <si>
    <t>01-MK-26-10-1054</t>
  </si>
  <si>
    <t>(36)</t>
  </si>
  <si>
    <t>1054</t>
  </si>
  <si>
    <t>01-MK-26-10-1055</t>
  </si>
  <si>
    <t>(37)</t>
  </si>
  <si>
    <t>1055</t>
  </si>
  <si>
    <t>01-MK-26-10-1056</t>
  </si>
  <si>
    <t>(38)</t>
  </si>
  <si>
    <t>1056</t>
  </si>
  <si>
    <t>01-MK-26-10-1057</t>
  </si>
  <si>
    <t>(39)</t>
  </si>
  <si>
    <t>1057</t>
  </si>
  <si>
    <t>01-MK-26-10-1058</t>
  </si>
  <si>
    <t>(40)</t>
  </si>
  <si>
    <t>1058</t>
  </si>
  <si>
    <t>01-MK-26-10-1059</t>
  </si>
  <si>
    <t>(41)</t>
  </si>
  <si>
    <t>1059</t>
  </si>
  <si>
    <t>01-MK-26-10-1060</t>
  </si>
  <si>
    <t>(42)</t>
  </si>
  <si>
    <t>1060</t>
  </si>
  <si>
    <t>01-MK-26-10-1061</t>
  </si>
  <si>
    <t>(43)</t>
  </si>
  <si>
    <t>1061</t>
  </si>
  <si>
    <t>01-MK-26-10-1062</t>
  </si>
  <si>
    <t>(44)</t>
  </si>
  <si>
    <t>1062</t>
  </si>
  <si>
    <t>01-MK-26-10-1063</t>
  </si>
  <si>
    <t>(45)</t>
  </si>
  <si>
    <t>1063</t>
  </si>
  <si>
    <t>01-MK-26-10-1064</t>
  </si>
  <si>
    <t>(46)</t>
  </si>
  <si>
    <t>1064</t>
  </si>
  <si>
    <t>01-MK-26-10-1065</t>
  </si>
  <si>
    <t>(47)</t>
  </si>
  <si>
    <t>1065</t>
  </si>
  <si>
    <t>01-MK-26-10-1066</t>
  </si>
  <si>
    <t>(48)</t>
  </si>
  <si>
    <t>1066</t>
  </si>
  <si>
    <t>01-MK-26-10-1067</t>
  </si>
  <si>
    <t>(49)</t>
  </si>
  <si>
    <t>1067</t>
  </si>
  <si>
    <t>01-MK-26-10-1068</t>
  </si>
  <si>
    <t>(50)</t>
  </si>
  <si>
    <t>1068</t>
  </si>
  <si>
    <t>01-MK-26-10-1069</t>
  </si>
  <si>
    <t>(51)</t>
  </si>
  <si>
    <t>1069</t>
  </si>
  <si>
    <t>01-MK-26-10-1070</t>
  </si>
  <si>
    <t>(52)</t>
  </si>
  <si>
    <t>1070</t>
  </si>
  <si>
    <t>01-MK-26-10-1071</t>
  </si>
  <si>
    <t>(53)</t>
  </si>
  <si>
    <t>1071</t>
  </si>
  <si>
    <t>01-MK-26-10-1072</t>
  </si>
  <si>
    <t>(54)</t>
  </si>
  <si>
    <t>1072</t>
  </si>
  <si>
    <t>01-MK-26-10-1073</t>
  </si>
  <si>
    <t>(55)</t>
  </si>
  <si>
    <t>1073</t>
  </si>
  <si>
    <t>01-MK-26-10-1074</t>
  </si>
  <si>
    <t>(56)</t>
  </si>
  <si>
    <t>1074</t>
  </si>
  <si>
    <t>01-MK-26-10-1075</t>
  </si>
  <si>
    <t>(57)</t>
  </si>
  <si>
    <t>1075</t>
  </si>
  <si>
    <t>01-MK-26-10-1076</t>
  </si>
  <si>
    <t>(58)</t>
  </si>
  <si>
    <t>1076</t>
  </si>
  <si>
    <t>01-MK-26-10-1077</t>
  </si>
  <si>
    <t>(59)</t>
  </si>
  <si>
    <t>1077</t>
  </si>
  <si>
    <t>01-MK-26-10-1078</t>
  </si>
  <si>
    <t>(60)</t>
  </si>
  <si>
    <t>1078</t>
  </si>
  <si>
    <t>01-MK-26-10-1079</t>
  </si>
  <si>
    <t>(61)</t>
  </si>
  <si>
    <t>1079</t>
  </si>
  <si>
    <t>01-MK-26-10-1080</t>
  </si>
  <si>
    <t>(62)</t>
  </si>
  <si>
    <t>1080</t>
  </si>
  <si>
    <t>01-MK-26-10-1081</t>
  </si>
  <si>
    <t>(63)</t>
  </si>
  <si>
    <t>1081</t>
  </si>
  <si>
    <t>01-MK-26-10-1082</t>
  </si>
  <si>
    <t>(64)</t>
  </si>
  <si>
    <t>1082</t>
  </si>
  <si>
    <t>01-MK-26-10-1083</t>
  </si>
  <si>
    <t>(65)</t>
  </si>
  <si>
    <t>1083</t>
  </si>
  <si>
    <t>01-MK-26-10-1084</t>
  </si>
  <si>
    <t>(66)</t>
  </si>
  <si>
    <t>1084</t>
  </si>
  <si>
    <t>01-MK-26-10-1085</t>
  </si>
  <si>
    <t>(67)</t>
  </si>
  <si>
    <t>1085</t>
  </si>
  <si>
    <t>01-MK-26-10-1086</t>
  </si>
  <si>
    <t>(68)</t>
  </si>
  <si>
    <t>1086</t>
  </si>
  <si>
    <t>01-MK-26-10-1087</t>
  </si>
  <si>
    <t>(69)</t>
  </si>
  <si>
    <t>1087</t>
  </si>
  <si>
    <t>01-MK-26-10-1088</t>
  </si>
  <si>
    <t>(70)</t>
  </si>
  <si>
    <t>1088</t>
  </si>
  <si>
    <t>01-MK-26-10-1089</t>
  </si>
  <si>
    <t>(71)</t>
  </si>
  <si>
    <t>1089</t>
  </si>
  <si>
    <t>01-MK-26-10-1090</t>
  </si>
  <si>
    <t>(72)</t>
  </si>
  <si>
    <t>1090</t>
  </si>
  <si>
    <t>01-MK-26-10-1091</t>
  </si>
  <si>
    <t>(73)</t>
  </si>
  <si>
    <t>1091</t>
  </si>
  <si>
    <t>01-MK-26-10-1092</t>
  </si>
  <si>
    <t>(74)</t>
  </si>
  <si>
    <t>1092</t>
  </si>
  <si>
    <t>01-MK-26-10-1093</t>
  </si>
  <si>
    <t>(75)</t>
  </si>
  <si>
    <t>1093</t>
  </si>
  <si>
    <t>01-MK-26-10-1094</t>
  </si>
  <si>
    <t>(76)</t>
  </si>
  <si>
    <t>1094</t>
  </si>
  <si>
    <t>01-MK-26-10-1095</t>
  </si>
  <si>
    <t>(77)</t>
  </si>
  <si>
    <t>1095</t>
  </si>
  <si>
    <t>01-MK-26-10-1096</t>
  </si>
  <si>
    <t>(78)</t>
  </si>
  <si>
    <t>1096</t>
  </si>
  <si>
    <t>01-MK-26-10-1097</t>
  </si>
  <si>
    <t>(79)</t>
  </si>
  <si>
    <t>1097</t>
  </si>
  <si>
    <t>01-MK-26-10-1098</t>
  </si>
  <si>
    <t>(80)</t>
  </si>
  <si>
    <t>1098</t>
  </si>
  <si>
    <t>01-MK-26-10-1099</t>
  </si>
  <si>
    <t>(81)</t>
  </si>
  <si>
    <t>1099</t>
  </si>
  <si>
    <t>01-MK-26-10-1100</t>
  </si>
  <si>
    <t>(82)</t>
  </si>
  <si>
    <t>1100</t>
  </si>
  <si>
    <t>01-MK-26-10-1101</t>
  </si>
  <si>
    <t>(83)</t>
  </si>
  <si>
    <t>1101</t>
  </si>
  <si>
    <t>01-MK-26-10-1102</t>
  </si>
  <si>
    <t>(84)</t>
  </si>
  <si>
    <t>1102</t>
  </si>
  <si>
    <t>01-MK-26-10-1103</t>
  </si>
  <si>
    <t>(85)</t>
  </si>
  <si>
    <t>1103</t>
  </si>
  <si>
    <t>01-MK-26-10-1104</t>
  </si>
  <si>
    <t>(86)</t>
  </si>
  <si>
    <t>1104</t>
  </si>
  <si>
    <t>01-MK-26-10-1105</t>
  </si>
  <si>
    <t>(87)</t>
  </si>
  <si>
    <t>1105</t>
  </si>
  <si>
    <t>01-MK-26-10-1106</t>
  </si>
  <si>
    <t>(88)</t>
  </si>
  <si>
    <t>1106</t>
  </si>
  <si>
    <t>01-MK-26-10-1107</t>
  </si>
  <si>
    <t>(89)</t>
  </si>
  <si>
    <t>1107</t>
  </si>
  <si>
    <t>01-MK-26-10-1108</t>
  </si>
  <si>
    <t>(90)</t>
  </si>
  <si>
    <t>1108</t>
  </si>
  <si>
    <t>01-MK-26-10-1109</t>
  </si>
  <si>
    <t>(91)</t>
  </si>
  <si>
    <t>1109</t>
  </si>
  <si>
    <t>01-MK-26-10-1110</t>
  </si>
  <si>
    <t>(92)</t>
  </si>
  <si>
    <t>1110</t>
  </si>
  <si>
    <t>01-MK-26-10-1111</t>
  </si>
  <si>
    <t>(93)</t>
  </si>
  <si>
    <t>1111</t>
  </si>
  <si>
    <t>01-MK-26-10-1112</t>
  </si>
  <si>
    <t>(94)</t>
  </si>
  <si>
    <t>1112</t>
  </si>
  <si>
    <t>01-MK-26-10-1113</t>
  </si>
  <si>
    <t>(95)</t>
  </si>
  <si>
    <t>1113</t>
  </si>
  <si>
    <t>01-MK-26-10-1114</t>
  </si>
  <si>
    <t>(96)</t>
  </si>
  <si>
    <t>1114</t>
  </si>
  <si>
    <t>01-MK-26-10-1115</t>
  </si>
  <si>
    <t>(97)</t>
  </si>
  <si>
    <t>1115</t>
  </si>
  <si>
    <t>01-MK-26-10-1116</t>
  </si>
  <si>
    <t>(98)</t>
  </si>
  <si>
    <t>1116</t>
  </si>
  <si>
    <t>01-MK-26-10-1117</t>
  </si>
  <si>
    <t>(99)</t>
  </si>
  <si>
    <t>1117</t>
  </si>
  <si>
    <t>01-MK-26-10-1118</t>
  </si>
  <si>
    <t>(100)</t>
  </si>
  <si>
    <t>1118</t>
  </si>
  <si>
    <t>01-MK-26-10-1119</t>
  </si>
  <si>
    <t>(101)</t>
  </si>
  <si>
    <t>1119</t>
  </si>
  <si>
    <t>01-MK-26-10-1120</t>
  </si>
  <si>
    <t>(102)</t>
  </si>
  <si>
    <t>1120</t>
  </si>
  <si>
    <t>01-MK-26-10-1121</t>
  </si>
  <si>
    <t>(103)</t>
  </si>
  <si>
    <t>1121</t>
  </si>
  <si>
    <t>01-MK-26-10-1122</t>
  </si>
  <si>
    <t>(104)</t>
  </si>
  <si>
    <t>1122</t>
  </si>
  <si>
    <t>01-MK-26-10-1123</t>
  </si>
  <si>
    <t>(105)</t>
  </si>
  <si>
    <t>1123</t>
  </si>
  <si>
    <t>01-MK-26-10-1124</t>
  </si>
  <si>
    <t>(106)</t>
  </si>
  <si>
    <t>1124</t>
  </si>
  <si>
    <t>01-MK-26-10-1125</t>
  </si>
  <si>
    <t>(107)</t>
  </si>
  <si>
    <t>1125</t>
  </si>
  <si>
    <t>01-MK-26-10-1126</t>
  </si>
  <si>
    <t>(108)</t>
  </si>
  <si>
    <t>1126</t>
  </si>
  <si>
    <t>01-MK-26-10-1127</t>
  </si>
  <si>
    <t>(109)</t>
  </si>
  <si>
    <t>1127</t>
  </si>
  <si>
    <t>01-MK-26-10-1128</t>
  </si>
  <si>
    <t>(110)</t>
  </si>
  <si>
    <t>1128</t>
  </si>
  <si>
    <t>01-MK-26-10-1129</t>
  </si>
  <si>
    <t>(111)</t>
  </si>
  <si>
    <t>1129</t>
  </si>
  <si>
    <t>01-MK-26-10-1130</t>
  </si>
  <si>
    <t>(112)</t>
  </si>
  <si>
    <t>1130</t>
  </si>
  <si>
    <t>01-MK-26-10-1131</t>
  </si>
  <si>
    <t>(113)</t>
  </si>
  <si>
    <t>1131</t>
  </si>
  <si>
    <t>01-MK-26-10-1132</t>
  </si>
  <si>
    <t>(114)</t>
  </si>
  <si>
    <t>1132</t>
  </si>
  <si>
    <t>01-MK-26-10-1133</t>
  </si>
  <si>
    <t>(115)</t>
  </si>
  <si>
    <t>1133</t>
  </si>
  <si>
    <t>01-MK-26-10-1134</t>
  </si>
  <si>
    <t>(116)</t>
  </si>
  <si>
    <t>1134</t>
  </si>
  <si>
    <t>01-MK-26-10-1135</t>
  </si>
  <si>
    <t>(117)</t>
  </si>
  <si>
    <t>1135</t>
  </si>
  <si>
    <t>01-MK-26-10-1136</t>
  </si>
  <si>
    <t>(118)</t>
  </si>
  <si>
    <t>1136</t>
  </si>
  <si>
    <t>01-MK-26-10-1137</t>
  </si>
  <si>
    <t>(119)</t>
  </si>
  <si>
    <t>1137</t>
  </si>
  <si>
    <t>01-MK-26-10-1138</t>
  </si>
  <si>
    <t>(120)</t>
  </si>
  <si>
    <t>1138</t>
  </si>
  <si>
    <t>01-MK-26-10-1139</t>
  </si>
  <si>
    <t>(121)</t>
  </si>
  <si>
    <t>1139</t>
  </si>
  <si>
    <t>01-MK-26-10-1140</t>
  </si>
  <si>
    <t>(122)</t>
  </si>
  <si>
    <t>1140</t>
  </si>
  <si>
    <t>01-MK-26-10-1141</t>
  </si>
  <si>
    <t>(123)</t>
  </si>
  <si>
    <t>1141</t>
  </si>
  <si>
    <t>01-MK-26-10-1142</t>
  </si>
  <si>
    <t>(124)</t>
  </si>
  <si>
    <t>1142</t>
  </si>
  <si>
    <t>01-MK-26-10-1143</t>
  </si>
  <si>
    <t>(125)</t>
  </si>
  <si>
    <t>1143</t>
  </si>
  <si>
    <t>01-MK-26-10-1144</t>
  </si>
  <si>
    <t>(126)</t>
  </si>
  <si>
    <t>1144</t>
  </si>
  <si>
    <t>01-MK-26-10-1145</t>
  </si>
  <si>
    <t>(127)</t>
  </si>
  <si>
    <t>1145</t>
  </si>
  <si>
    <t>01-MK-26-10-1146</t>
  </si>
  <si>
    <t>(128)</t>
  </si>
  <si>
    <t>1146</t>
  </si>
  <si>
    <t>01-MK-26-10-1147</t>
  </si>
  <si>
    <t>(129)</t>
  </si>
  <si>
    <t>1147</t>
  </si>
  <si>
    <t>01-MK-26-10-1148</t>
  </si>
  <si>
    <t>(130)</t>
  </si>
  <si>
    <t>1148</t>
  </si>
  <si>
    <t>01-MK-26-10-1149</t>
  </si>
  <si>
    <t>(131)</t>
  </si>
  <si>
    <t>1149</t>
  </si>
  <si>
    <t>01-MK-26-10-1150</t>
  </si>
  <si>
    <t>(132)</t>
  </si>
  <si>
    <t>1150</t>
  </si>
  <si>
    <t>01-MK-26-10-1151</t>
  </si>
  <si>
    <t>(133)</t>
  </si>
  <si>
    <t>1151</t>
  </si>
  <si>
    <t>01-MK-26-10-1152</t>
  </si>
  <si>
    <t>(134)</t>
  </si>
  <si>
    <t>1152</t>
  </si>
  <si>
    <t>01-MK-26-10-1153</t>
  </si>
  <si>
    <t>(135)</t>
  </si>
  <si>
    <t>1153</t>
  </si>
  <si>
    <t>01-MK-26-10-1154</t>
  </si>
  <si>
    <t>(136)</t>
  </si>
  <si>
    <t>1154</t>
  </si>
  <si>
    <t>01-MK-26-10-1155</t>
  </si>
  <si>
    <t>(137)</t>
  </si>
  <si>
    <t>1155</t>
  </si>
  <si>
    <t>01-MK-26-10-1156</t>
  </si>
  <si>
    <t>(138)</t>
  </si>
  <si>
    <t>1156</t>
  </si>
  <si>
    <t>01-MK-26-10-1157</t>
  </si>
  <si>
    <t>(139)</t>
  </si>
  <si>
    <t>1157</t>
  </si>
  <si>
    <t>01-MK-26-10-1158</t>
  </si>
  <si>
    <t>(140)</t>
  </si>
  <si>
    <t>1158</t>
  </si>
  <si>
    <t>01-MK-26-10-1159</t>
  </si>
  <si>
    <t>(141)</t>
  </si>
  <si>
    <t>1159</t>
  </si>
  <si>
    <t>01-MK-26-10-1160</t>
  </si>
  <si>
    <t>(142)</t>
  </si>
  <si>
    <t>1160</t>
  </si>
  <si>
    <t>01-MK-26-10-1161</t>
  </si>
  <si>
    <t>(143)</t>
  </si>
  <si>
    <t>1161</t>
  </si>
  <si>
    <t>01-MK-26-10-1162</t>
  </si>
  <si>
    <t>(144)</t>
  </si>
  <si>
    <t>1162</t>
  </si>
  <si>
    <t>01-MK-26-10-1163</t>
  </si>
  <si>
    <t>(145)</t>
  </si>
  <si>
    <t>1163</t>
  </si>
  <si>
    <t>01-MK-26-10-1164</t>
  </si>
  <si>
    <t>(146)</t>
  </si>
  <si>
    <t>1164</t>
  </si>
  <si>
    <t>01-MK-26-10-1165</t>
  </si>
  <si>
    <t>(147)</t>
  </si>
  <si>
    <t>1165</t>
  </si>
  <si>
    <t>01-MK-26-10-1166</t>
  </si>
  <si>
    <t>(148)</t>
  </si>
  <si>
    <t>1166</t>
  </si>
  <si>
    <t>01-MK-26-10-1167</t>
  </si>
  <si>
    <t>(149)</t>
  </si>
  <si>
    <t>1167</t>
  </si>
  <si>
    <t>01-MK-26-10-1168</t>
  </si>
  <si>
    <t>(150)</t>
  </si>
  <si>
    <t>1168</t>
  </si>
  <si>
    <t>01-MK-26-10-1169</t>
  </si>
  <si>
    <t>(151)</t>
  </si>
  <si>
    <t>1169</t>
  </si>
  <si>
    <t>01-MK-26-10-1170</t>
  </si>
  <si>
    <t>(152)</t>
  </si>
  <si>
    <t>1170</t>
  </si>
  <si>
    <t>01-MK-26-10-1171</t>
  </si>
  <si>
    <t>(153)</t>
  </si>
  <si>
    <t>1171</t>
  </si>
  <si>
    <t>01-MK-26-10-1172</t>
  </si>
  <si>
    <t>(154)</t>
  </si>
  <si>
    <t>1172</t>
  </si>
  <si>
    <t>01-MK-26-10-1173</t>
  </si>
  <si>
    <t>(155)</t>
  </si>
  <si>
    <t>1173</t>
  </si>
  <si>
    <t>01-MK-26-10-1174</t>
  </si>
  <si>
    <t>(156)</t>
  </si>
  <si>
    <t>1174</t>
  </si>
  <si>
    <t>01-MK-26-10-1175</t>
  </si>
  <si>
    <t>(157)</t>
  </si>
  <si>
    <t>1175</t>
  </si>
  <si>
    <t>01-MK-26-10-1176</t>
  </si>
  <si>
    <t>(158)</t>
  </si>
  <si>
    <t>1176</t>
  </si>
  <si>
    <t>01-MK-26-10-1177</t>
  </si>
  <si>
    <t>(159)</t>
  </si>
  <si>
    <t>1177</t>
  </si>
  <si>
    <t>01-MK-26-10-1178</t>
  </si>
  <si>
    <t>(160)</t>
  </si>
  <si>
    <t>1178</t>
  </si>
  <si>
    <t>01-MK-26-10-1179</t>
  </si>
  <si>
    <t>(161)</t>
  </si>
  <si>
    <t>1179</t>
  </si>
  <si>
    <t>01-MK-26-10-1180</t>
  </si>
  <si>
    <t>(162)</t>
  </si>
  <si>
    <t>1180</t>
  </si>
  <si>
    <t>01-MK-26-10-1181</t>
  </si>
  <si>
    <t>(163)</t>
  </si>
  <si>
    <t>1181</t>
  </si>
  <si>
    <t>01-MK-26-10-1182</t>
  </si>
  <si>
    <t>(164)</t>
  </si>
  <si>
    <t>1182</t>
  </si>
  <si>
    <t>01-MK-26-10-1183</t>
  </si>
  <si>
    <t>(165)</t>
  </si>
  <si>
    <t>1183</t>
  </si>
  <si>
    <t>01-MK-26-10-1184</t>
  </si>
  <si>
    <t>(166)</t>
  </si>
  <si>
    <t>1184</t>
  </si>
  <si>
    <t>01-MK-26-10-1185</t>
  </si>
  <si>
    <t>(167)</t>
  </si>
  <si>
    <t>1185</t>
  </si>
  <si>
    <t>01-MK-26-10-1186</t>
  </si>
  <si>
    <t>(168)</t>
  </si>
  <si>
    <t>1186</t>
  </si>
  <si>
    <t>01-MK-26-10-1187</t>
  </si>
  <si>
    <t>(169)</t>
  </si>
  <si>
    <t>1187</t>
  </si>
  <si>
    <t>01-MK-26-10-1188</t>
  </si>
  <si>
    <t>(170)</t>
  </si>
  <si>
    <t>1188</t>
  </si>
  <si>
    <t>01-MK-26-10-1189</t>
  </si>
  <si>
    <t>(171)</t>
  </si>
  <si>
    <t>1189</t>
  </si>
  <si>
    <t>01-MK-26-10-1190</t>
  </si>
  <si>
    <t>(172)</t>
  </si>
  <si>
    <t>1190</t>
  </si>
  <si>
    <t>01-MK-26-10-1191</t>
  </si>
  <si>
    <t>(173)</t>
  </si>
  <si>
    <t>1191</t>
  </si>
  <si>
    <t>01-MK-26-10-1192</t>
  </si>
  <si>
    <t>(174)</t>
  </si>
  <si>
    <t>1192</t>
  </si>
  <si>
    <t>01-MK-26-10-1193</t>
  </si>
  <si>
    <t>(175)</t>
  </si>
  <si>
    <t>1193</t>
  </si>
  <si>
    <t>01-MK-26-10-1194</t>
  </si>
  <si>
    <t>(176)</t>
  </si>
  <si>
    <t>1194</t>
  </si>
  <si>
    <t>01-MK-26-10-1195</t>
  </si>
  <si>
    <t>(177)</t>
  </si>
  <si>
    <t>1195</t>
  </si>
  <si>
    <t>01-MK-26-10-1196</t>
  </si>
  <si>
    <t>(178)</t>
  </si>
  <si>
    <t>1196</t>
  </si>
  <si>
    <t>01-MK-26-10-1197</t>
  </si>
  <si>
    <t>(179)</t>
  </si>
  <si>
    <t>1197</t>
  </si>
  <si>
    <t>01-MK-26-10-1198</t>
  </si>
  <si>
    <t>(180)</t>
  </si>
  <si>
    <t>1198</t>
  </si>
  <si>
    <t>01-MK-26-10-1199</t>
  </si>
  <si>
    <t>(181)</t>
  </si>
  <si>
    <t>1199</t>
  </si>
  <si>
    <t>01-MK-26-10-1200</t>
  </si>
  <si>
    <t>(182)</t>
  </si>
  <si>
    <t>1200</t>
  </si>
  <si>
    <t>01-MK-26-10-1201</t>
  </si>
  <si>
    <t>(183)</t>
  </si>
  <si>
    <t>1201</t>
  </si>
  <si>
    <t>01-MK-26-10-1202</t>
  </si>
  <si>
    <t>(184)</t>
  </si>
  <si>
    <t>1202</t>
  </si>
  <si>
    <t>01-MK-26-10-1203</t>
  </si>
  <si>
    <t>(185)</t>
  </si>
  <si>
    <t>1203</t>
  </si>
  <si>
    <t>01-MK-26-10-1204</t>
  </si>
  <si>
    <t>(186)</t>
  </si>
  <si>
    <t>1204</t>
  </si>
  <si>
    <t>01-MK-26-10-1205</t>
  </si>
  <si>
    <t>(187)</t>
  </si>
  <si>
    <t>1205</t>
  </si>
  <si>
    <t>01-MK-26-10-1206</t>
  </si>
  <si>
    <t>(188)</t>
  </si>
  <si>
    <t>1206</t>
  </si>
  <si>
    <t>01-MK-26-10-1207</t>
  </si>
  <si>
    <t>(189)</t>
  </si>
  <si>
    <t>1207</t>
  </si>
  <si>
    <t>01-MK-26-10-1208</t>
  </si>
  <si>
    <t>(190)</t>
  </si>
  <si>
    <t>1208</t>
  </si>
  <si>
    <t>01-MK-26-10-1209</t>
  </si>
  <si>
    <t>(191)</t>
  </si>
  <si>
    <t>1209</t>
  </si>
  <si>
    <t>01-MK-26-10-1210</t>
  </si>
  <si>
    <t>(192)</t>
  </si>
  <si>
    <t>1210</t>
  </si>
  <si>
    <t>01-MK-27</t>
  </si>
  <si>
    <t>BETON MİKSERLERİ</t>
  </si>
  <si>
    <t>27</t>
  </si>
  <si>
    <t>01-MK-27-10</t>
  </si>
  <si>
    <t>01-MK-27-10-1001</t>
  </si>
  <si>
    <t>AMR - TRANSMİKSER - ÜSTYAPI DAHİL - 12 M³ - FORD</t>
  </si>
  <si>
    <t>01-MK-27-10-1002</t>
  </si>
  <si>
    <t>01-MK-27-10-1003</t>
  </si>
  <si>
    <t>01-MK-27-10-1004</t>
  </si>
  <si>
    <t>01-MK-27-10-1005</t>
  </si>
  <si>
    <t>01-MK-27-10-1006</t>
  </si>
  <si>
    <t>01-MK-27-10-1007</t>
  </si>
  <si>
    <t>01-MK-27-10-1008</t>
  </si>
  <si>
    <t>01-MK-27-10-1009</t>
  </si>
  <si>
    <t>01-MK-27-10-1010</t>
  </si>
  <si>
    <t>01-MK-27-10-1011</t>
  </si>
  <si>
    <t>01-MK-27-10-1012</t>
  </si>
  <si>
    <t>01-MK-27-10-1013</t>
  </si>
  <si>
    <t>01-MK-27-10-1014</t>
  </si>
  <si>
    <t>01-MK-27-10-1015</t>
  </si>
  <si>
    <t>01-MK-27-10-1016</t>
  </si>
  <si>
    <t>01-MK-27-10-1017</t>
  </si>
  <si>
    <t>01-MK-27-10-1018</t>
  </si>
  <si>
    <t>01-MK-27-10-1019</t>
  </si>
  <si>
    <t>01-MK-27-10-1020</t>
  </si>
  <si>
    <t>01-MK-27-10-1021</t>
  </si>
  <si>
    <t>01-MK-27-10-1022</t>
  </si>
  <si>
    <t>01-MK-27-10-1023</t>
  </si>
  <si>
    <t>01-MK-27-10-1024</t>
  </si>
  <si>
    <t>01-MK-27-10-1025</t>
  </si>
  <si>
    <t>01-MK-27-10-1026</t>
  </si>
  <si>
    <t>01-MK-27-10-1027</t>
  </si>
  <si>
    <t>01-MK-27-10-1028</t>
  </si>
  <si>
    <t>01-MK-27-10-1029</t>
  </si>
  <si>
    <t>01-MK-27-10-1030</t>
  </si>
  <si>
    <t>01-MK-27-10-1031</t>
  </si>
  <si>
    <t>01-MK-27-10-1032</t>
  </si>
  <si>
    <t>01-MK-27-10-1033</t>
  </si>
  <si>
    <t>01-MK-27-10-1034</t>
  </si>
  <si>
    <t>01-MK-27-10-1035</t>
  </si>
  <si>
    <t>01-MK-27-10-1036</t>
  </si>
  <si>
    <t>01-MK-27-10-1037</t>
  </si>
  <si>
    <t>01-MK-27-10-1038</t>
  </si>
  <si>
    <t>01-MK-27-10-1039</t>
  </si>
  <si>
    <t>01-MK-28</t>
  </si>
  <si>
    <t>GREYDERLER</t>
  </si>
  <si>
    <t>28</t>
  </si>
  <si>
    <t>01-MK-28-10</t>
  </si>
  <si>
    <t>GREYDER - CAT 14</t>
  </si>
  <si>
    <t>AMR - GREYDER - CAT 150</t>
  </si>
  <si>
    <t>01-MK-28-10-1002</t>
  </si>
  <si>
    <t>AMR - GREYDER - KOMATSU GD 675-7</t>
  </si>
  <si>
    <t>01-MK-28-10-1003</t>
  </si>
  <si>
    <t>01-MK-28-10-1004</t>
  </si>
  <si>
    <t>01-MK-28-10-1005</t>
  </si>
  <si>
    <t>01-MK-28-10-1006</t>
  </si>
  <si>
    <t>01-MK-28-10-1007</t>
  </si>
  <si>
    <t>01-MK-28-10-1008</t>
  </si>
  <si>
    <t>01-MK-28-10-1009</t>
  </si>
  <si>
    <t>01-MK-29</t>
  </si>
  <si>
    <t>SİLİNDİRLER</t>
  </si>
  <si>
    <t>29</t>
  </si>
  <si>
    <t>01-MK-29-10</t>
  </si>
  <si>
    <t>SİLİNDİR - TOPRAK</t>
  </si>
  <si>
    <t>AMR - SİLİNDİR - TOPRAK - AMMAN ARS 150</t>
  </si>
  <si>
    <t>01-MK-29-10-1002</t>
  </si>
  <si>
    <t>01-MK-29-10-1003</t>
  </si>
  <si>
    <t>01-MK-29-10-1004</t>
  </si>
  <si>
    <t>01-MK-29-10-1005</t>
  </si>
  <si>
    <t>01-MK-29-10-1006</t>
  </si>
  <si>
    <t>01-MK-29-10-1007</t>
  </si>
  <si>
    <t>01-MK-29-10-1008</t>
  </si>
  <si>
    <t>01-MK-29-10-1009</t>
  </si>
  <si>
    <t>01-MK-30</t>
  </si>
  <si>
    <t>TELEHANDLERLAR</t>
  </si>
  <si>
    <t>30</t>
  </si>
  <si>
    <t>01-MK-30-10</t>
  </si>
  <si>
    <t>TELEHANDLER - 14 M. BOMLU SEPETLİ</t>
  </si>
  <si>
    <t>01-MK-30-10-1001</t>
  </si>
  <si>
    <t>AMR - TELESKOPİK YÜKLEYİCİ - JCB</t>
  </si>
  <si>
    <t>01-MK-30-10-1002</t>
  </si>
  <si>
    <t>01-MK-30-10-1003</t>
  </si>
  <si>
    <t>01-MK-30-10-1004</t>
  </si>
  <si>
    <t>01-MK-30-10-1005</t>
  </si>
  <si>
    <t>01-MK-30-10-1006</t>
  </si>
  <si>
    <t>01-MK-30-10-1007</t>
  </si>
  <si>
    <t>01-MK-30-10-1008</t>
  </si>
  <si>
    <t>01-MK-30-10-1009</t>
  </si>
  <si>
    <t>01-MK-30-10-1010</t>
  </si>
  <si>
    <t>01-MK-30-10-1011</t>
  </si>
  <si>
    <t>01-MK-30-10-1012</t>
  </si>
  <si>
    <t>01-MK-30-10-1013</t>
  </si>
  <si>
    <t>01-MK-30-10-1014</t>
  </si>
  <si>
    <t>01-MK-31</t>
  </si>
  <si>
    <t>JUMBO / ROCK / DELİCİ</t>
  </si>
  <si>
    <t>31</t>
  </si>
  <si>
    <t>01-MK-31-10</t>
  </si>
  <si>
    <t>JUMBO - ÇİFT KOLLU</t>
  </si>
  <si>
    <t>01-MK-31-10-1001</t>
  </si>
  <si>
    <t>AMR - JUMBO - EPİROC - BOOMER L2</t>
  </si>
  <si>
    <t>01-MK-31-10-1002</t>
  </si>
  <si>
    <t>AMR - JUMBO - EPİROC - BOOMER M2</t>
  </si>
  <si>
    <t>01-MK-31-10-1003</t>
  </si>
  <si>
    <t>01-MK-31-10-1004</t>
  </si>
  <si>
    <t>01-MK-31-10-1005</t>
  </si>
  <si>
    <t>01-MK-31-10-1006</t>
  </si>
  <si>
    <t>01-MK-31-10-1007</t>
  </si>
  <si>
    <t>01-MK-31-10-1008</t>
  </si>
  <si>
    <t>01-MK-31-10-1009</t>
  </si>
  <si>
    <t>01-MK-31-10-1010</t>
  </si>
  <si>
    <t>01-MK-31-10-1011</t>
  </si>
  <si>
    <t>01-MK-31-10-1012</t>
  </si>
  <si>
    <t>01-MK-31-10-1013</t>
  </si>
  <si>
    <t>01-MK-31-10-1014</t>
  </si>
  <si>
    <t>01-MK-31-11</t>
  </si>
  <si>
    <t>ROCK</t>
  </si>
  <si>
    <t>01-MK-31-11-1001</t>
  </si>
  <si>
    <t>AMR - ROCK - FLEXİROC T35</t>
  </si>
  <si>
    <t>AMR - ROCK - FLEXİROC T40</t>
  </si>
  <si>
    <t>01-MK-31-11-1003</t>
  </si>
  <si>
    <t>01-MK-31-11-1004</t>
  </si>
  <si>
    <t>01-MK-31-11-1005</t>
  </si>
  <si>
    <t>01-MK-31-11-1006</t>
  </si>
  <si>
    <t>01-MK-31-11-1007</t>
  </si>
  <si>
    <t>01-MK-31-11-1008</t>
  </si>
  <si>
    <t>01-MK-31-11-1009</t>
  </si>
  <si>
    <t>01-MK-31-11-1010</t>
  </si>
  <si>
    <t>01-MK-31-11-1011</t>
  </si>
  <si>
    <t>01-MK-31-11-1012</t>
  </si>
  <si>
    <t>01-MK-31-11-1013</t>
  </si>
  <si>
    <t>01-MK-31-11-1014</t>
  </si>
  <si>
    <t>01-MK-31-11-1015</t>
  </si>
  <si>
    <t>01-MK-31-11-1016</t>
  </si>
  <si>
    <t>01-MK-31-11-1017</t>
  </si>
  <si>
    <t>01-MK-32</t>
  </si>
  <si>
    <t>JENERATÖRLER</t>
  </si>
  <si>
    <t>32</t>
  </si>
  <si>
    <t>01-MK-32-10</t>
  </si>
  <si>
    <t>JENERATÖR - 300 KVA</t>
  </si>
  <si>
    <t>01-MK-32-10-1001</t>
  </si>
  <si>
    <t>AMR - JENERATÖR - ALİMAR 220</t>
  </si>
  <si>
    <t>01-MK-32-10-1002</t>
  </si>
  <si>
    <t>AMR - JENERATÖR - ALİMAR 510</t>
  </si>
  <si>
    <t>01-MK-32-10-1003</t>
  </si>
  <si>
    <t>AMR - JENERATÖR - ALİMAR 825</t>
  </si>
  <si>
    <t>01-MK-32-10-1004</t>
  </si>
  <si>
    <t>01-MK-32-10-1005</t>
  </si>
  <si>
    <t>01-MK-32-10-1006</t>
  </si>
  <si>
    <t>01-MK-32-10-1007</t>
  </si>
  <si>
    <t>01-MK-32-10-1008</t>
  </si>
  <si>
    <t>01-MK-32-10-1009</t>
  </si>
  <si>
    <t>01-MK-32-10-1010</t>
  </si>
  <si>
    <t>01-MK-32-10-1011</t>
  </si>
  <si>
    <t>01-MK-32-10-1012</t>
  </si>
  <si>
    <t>01-MK-32-10-1013</t>
  </si>
  <si>
    <t>01-MK-32-10-1014</t>
  </si>
  <si>
    <t>01-MK-32-10-1015</t>
  </si>
  <si>
    <t>01-MK-32-10-1016</t>
  </si>
  <si>
    <t>01-MK-32-10-1017</t>
  </si>
  <si>
    <t>01-MK-32-10-1018</t>
  </si>
  <si>
    <t>01-MK-32-11</t>
  </si>
  <si>
    <t>JENERATÖR - 500 KVA</t>
  </si>
  <si>
    <t>01-MK-32-12</t>
  </si>
  <si>
    <t>JENERATÖR - 1.650 KVA</t>
  </si>
  <si>
    <t>01-MK-33</t>
  </si>
  <si>
    <t>TÜNEL JETFANLARI</t>
  </si>
  <si>
    <t>33</t>
  </si>
  <si>
    <t>01-MK-33-10</t>
  </si>
  <si>
    <t>01-MK-33-10-1000</t>
  </si>
  <si>
    <t>AMR - EPIROC 110W</t>
  </si>
  <si>
    <t>01-MK-33-10-1001</t>
  </si>
  <si>
    <t>AMR - EPIROC 150W</t>
  </si>
  <si>
    <t>01-MK-34</t>
  </si>
  <si>
    <t>POMPALAR</t>
  </si>
  <si>
    <t>34</t>
  </si>
  <si>
    <t>01-MK-34-10</t>
  </si>
  <si>
    <t>POMPALAR - 2" - 6" ARASI</t>
  </si>
  <si>
    <t>01-MK-34-10-1000</t>
  </si>
  <si>
    <t>01-MK-35</t>
  </si>
  <si>
    <t>SU TANKLARI</t>
  </si>
  <si>
    <t>35</t>
  </si>
  <si>
    <t>01-MK-35-10</t>
  </si>
  <si>
    <t>01-MK-35-10-1000</t>
  </si>
  <si>
    <t>AMR - SU TANKI (50 TON)</t>
  </si>
  <si>
    <t>01-MK-36</t>
  </si>
  <si>
    <t>ARAZÖZLER</t>
  </si>
  <si>
    <t>36</t>
  </si>
  <si>
    <t>01-MK-36-10</t>
  </si>
  <si>
    <t>ARAZÖZLER ( SU TANKERLERİ ) - 18 / 20 TON</t>
  </si>
  <si>
    <t>01-MK-36-10-1001</t>
  </si>
  <si>
    <t>AMR - ARAZÖZ - 20 TON - FORD - ELİBÜYÜK</t>
  </si>
  <si>
    <t>01-MK-36-10-1002</t>
  </si>
  <si>
    <t>AMR - ARAZÖZ - ÜSTYAPI - 20 TON - ELİBÜYÜK - [F1]</t>
  </si>
  <si>
    <t>01-MK-36-10-1003</t>
  </si>
  <si>
    <t>AMR - ARAZÖZ - ÜSTYAPI HARİÇ - 20 TON - FORD - [F2]</t>
  </si>
  <si>
    <t>01-MK-36-10-1004</t>
  </si>
  <si>
    <t>AMR - ARAZÖZ - ÜSTYAPI - 20 TON - ELİBÜYÜK - [F2]</t>
  </si>
  <si>
    <t>01-MK-36-10-1005</t>
  </si>
  <si>
    <t>AMR - ARAZÖZ - ÜSTYAPI H. - 20 T. - FORD - [F3]</t>
  </si>
  <si>
    <t>01-MK-36-10-1006</t>
  </si>
  <si>
    <t>01-MK-36-10-1007</t>
  </si>
  <si>
    <t>01-MK-36-10-1008</t>
  </si>
  <si>
    <t>01-MK-36-10-1009</t>
  </si>
  <si>
    <t>01-MK-36-10-1010</t>
  </si>
  <si>
    <t>01-MK-40</t>
  </si>
  <si>
    <t>ÜSTYAPI MAK. ( FINIŞER HARIÇ )</t>
  </si>
  <si>
    <t>40</t>
  </si>
  <si>
    <t>01-MK-40-14</t>
  </si>
  <si>
    <t>LOKOMOTİFLER - 1300 HP, 500 TON TP</t>
  </si>
  <si>
    <t>01-MK-40-15</t>
  </si>
  <si>
    <t>BALAST REGÜLATÖRLERİ</t>
  </si>
  <si>
    <t>01-MK-40-16</t>
  </si>
  <si>
    <t>STABİLİZATÖRLER</t>
  </si>
  <si>
    <t>01-MK-40-17</t>
  </si>
  <si>
    <t>TAMPİNG MAKİNELERİ</t>
  </si>
  <si>
    <t>01-MK-40-18</t>
  </si>
  <si>
    <t>DEMİRYOLU KAMYONLARI</t>
  </si>
  <si>
    <t>01-MK-40-19</t>
  </si>
  <si>
    <t>DEMİRYOLU EKSKAVATÖRLERİ</t>
  </si>
  <si>
    <t>01-MK-40-20</t>
  </si>
  <si>
    <t>FLAT VAGONLAR</t>
  </si>
  <si>
    <t>20</t>
  </si>
  <si>
    <t>01-MK-40-21</t>
  </si>
  <si>
    <t>RAYLI KAYNAK MAKİNELERİ</t>
  </si>
  <si>
    <t>01-MK-40-22</t>
  </si>
  <si>
    <t>RAYLI ISITMA MAKİNELERİ</t>
  </si>
  <si>
    <t>01-MK-40-23</t>
  </si>
  <si>
    <t>KAYNAK EKİPMANLARI</t>
  </si>
  <si>
    <t>01-MK-40-24</t>
  </si>
  <si>
    <t>DETENSİONİNG EKİPMANLARI</t>
  </si>
  <si>
    <t>01-MK-40-25</t>
  </si>
  <si>
    <t>ALUMİNOTERMİK KAYNAK EKİPMANLARI</t>
  </si>
  <si>
    <t>01-MK-40-26</t>
  </si>
  <si>
    <t>DEMİRYOLU UNİMOGLARI</t>
  </si>
  <si>
    <t>01-MK-40-27</t>
  </si>
  <si>
    <t>SLEEPER ÜRETİM TESİSLERİ</t>
  </si>
  <si>
    <t>01-MK-40-28</t>
  </si>
  <si>
    <t>MAKAS BURAJ MAKİNELERİ</t>
  </si>
  <si>
    <t>01-MK-90</t>
  </si>
  <si>
    <t>TÜM DİREKT MAKİNELER</t>
  </si>
  <si>
    <t>90</t>
  </si>
  <si>
    <t>01-MK-90-10</t>
  </si>
  <si>
    <t>01-MK-90-10-1000</t>
  </si>
  <si>
    <t>BAKIM / ONARIM</t>
  </si>
  <si>
    <t>01-MK-90-10-1001</t>
  </si>
  <si>
    <t>BAKIM / ONARIM (KWH)</t>
  </si>
  <si>
    <t>02-PR</t>
  </si>
  <si>
    <t>DİREKT PERSONEL</t>
  </si>
  <si>
    <t>02-PR-10</t>
  </si>
  <si>
    <t>OPERATÖRLER VE ŞÖFÖRLER</t>
  </si>
  <si>
    <t>02-PR-10-10</t>
  </si>
  <si>
    <t>02-PR-10-10-1002</t>
  </si>
  <si>
    <t>BETON SANTRALİ / PLENT OPERATÖR YARDIMCISI</t>
  </si>
  <si>
    <t>02-PR-10-10-1006</t>
  </si>
  <si>
    <t>FİNİŞER OPERATÖRÜ</t>
  </si>
  <si>
    <t>02-PR-10-10-1014</t>
  </si>
  <si>
    <t>TIR ŞÖFÖRÜ</t>
  </si>
  <si>
    <t>02-PR-10-10-1015</t>
  </si>
  <si>
    <t>VİNÇ OPERATÖRÜ</t>
  </si>
  <si>
    <t>02-PR-10-10-1016</t>
  </si>
  <si>
    <t>KANTAR OPERATÖRÜ</t>
  </si>
  <si>
    <t>02-PR-10-10-1018</t>
  </si>
  <si>
    <t>YÜKLEYİCİ OPERATÖRÜ</t>
  </si>
  <si>
    <t>02-PR-10-10-1019</t>
  </si>
  <si>
    <t>MEKANİK PLENT OPERATÖRÜ</t>
  </si>
  <si>
    <t>02-PR-20</t>
  </si>
  <si>
    <t>DİREKT PERSONELLER</t>
  </si>
  <si>
    <t>02-PR-20-10</t>
  </si>
  <si>
    <t>02-PR-20-10-1001</t>
  </si>
  <si>
    <t>DÜZ İŞÇİ</t>
  </si>
  <si>
    <t>02-PR-20-10-1002</t>
  </si>
  <si>
    <t>TÜNEL İŞÇİSİ</t>
  </si>
  <si>
    <t>ATEŞÇİ</t>
  </si>
  <si>
    <t>ATEŞÇİ YARDIMCISI</t>
  </si>
  <si>
    <t>02-PR-20-10-1005</t>
  </si>
  <si>
    <t>KAYNAKÇI</t>
  </si>
  <si>
    <t>02-PR-20-10-1006</t>
  </si>
  <si>
    <t>FORMEN</t>
  </si>
  <si>
    <t>03-ML</t>
  </si>
  <si>
    <t>MALZEME - SARF</t>
  </si>
  <si>
    <t>03-ML-10</t>
  </si>
  <si>
    <t>ENERJİ / PETROL KALEMLERİ</t>
  </si>
  <si>
    <t>03-ML-10-10</t>
  </si>
  <si>
    <t>03-ML-10-10-1001</t>
  </si>
  <si>
    <t>03-ML-10-10-1002</t>
  </si>
  <si>
    <t>LNG</t>
  </si>
  <si>
    <t>03-ML-10-10-1003</t>
  </si>
  <si>
    <t>MAKİNE YAĞI</t>
  </si>
  <si>
    <t>03-ML-10-10-1004</t>
  </si>
  <si>
    <t>BİTÜM</t>
  </si>
  <si>
    <t>03-ML-10-10-1005</t>
  </si>
  <si>
    <t>AKARYAKIT - MOTORİN</t>
  </si>
  <si>
    <t>03-ML-11</t>
  </si>
  <si>
    <t>ANA İNŞAAT MALZEMELERİ</t>
  </si>
  <si>
    <t>03-ML-11-10</t>
  </si>
  <si>
    <t>03-ML-11-10-1001</t>
  </si>
  <si>
    <t>DÖKME ÇİMENTO</t>
  </si>
  <si>
    <t>03-ML-11-10-1002</t>
  </si>
  <si>
    <t>TORBA ÇİMENTO</t>
  </si>
  <si>
    <t>03-ML-11-10-1003</t>
  </si>
  <si>
    <t>KUM / AGREGA</t>
  </si>
  <si>
    <t>03-ML-11-10-1004</t>
  </si>
  <si>
    <t>TAŞ</t>
  </si>
  <si>
    <t>03-ML-11-10-1005</t>
  </si>
  <si>
    <t>BETON - KATKI - AKIŞKANLAŞTIRICI / PRİZ HIZLANDIRICI</t>
  </si>
  <si>
    <t>03-ML-11-10-1006</t>
  </si>
  <si>
    <t>KATRAN BADANA</t>
  </si>
  <si>
    <t>03-ML-11-10-1007</t>
  </si>
  <si>
    <t>HAZIR BETON - C25 / 30</t>
  </si>
  <si>
    <t>03-ML-11-10-1008</t>
  </si>
  <si>
    <t>HAZIR BETON - PÜSKÜRTME BETO</t>
  </si>
  <si>
    <t>03-ML-11-10-1009</t>
  </si>
  <si>
    <t>NERVÜRLÜ DEMİR</t>
  </si>
  <si>
    <t>03-ML-11-10-1010</t>
  </si>
  <si>
    <t>HASIR ÇELİK</t>
  </si>
  <si>
    <t>03-ML-11-10-1011</t>
  </si>
  <si>
    <t>PROFİL DEMİR</t>
  </si>
  <si>
    <t>03-ML-11-10-1012</t>
  </si>
  <si>
    <t>ÖNGERME ÇELİK (KÖPRÜLER İÇİN)</t>
  </si>
  <si>
    <t>03-ML-12</t>
  </si>
  <si>
    <t>DİĞER İNŞAAT MALZEMELERİ</t>
  </si>
  <si>
    <t>03-ML-12-10</t>
  </si>
  <si>
    <t>03-ML-12-10-1001</t>
  </si>
  <si>
    <t>MEMBRAN - BİTÜMLÜ</t>
  </si>
  <si>
    <t>03-ML-12-10-1002</t>
  </si>
  <si>
    <t>MEMBRAN - PVC - 2 MM.</t>
  </si>
  <si>
    <t>03-ML-12-10-1003</t>
  </si>
  <si>
    <t>SU TUTUCU BANT</t>
  </si>
  <si>
    <t>03-ML-12-10-1004</t>
  </si>
  <si>
    <t>PREKAST KABLO KANALI VE KAPAKLARI</t>
  </si>
  <si>
    <t>03-ML-12-10-1005</t>
  </si>
  <si>
    <t>NEOPREN MESNET</t>
  </si>
  <si>
    <t>03-ML-12-10-1006</t>
  </si>
  <si>
    <t>GENLEŞME DERZİ</t>
  </si>
  <si>
    <t>03-ML-12-10-1007</t>
  </si>
  <si>
    <t>FONT IZGARA</t>
  </si>
  <si>
    <t>03-ML-12-10-1008</t>
  </si>
  <si>
    <t>GEOTEKSTİL KEÇE</t>
  </si>
  <si>
    <t>03-ML-12-10-1009</t>
  </si>
  <si>
    <t>MEMBRAN İSKELESİ (ADET)</t>
  </si>
  <si>
    <t>03-ML-12-10-1010</t>
  </si>
  <si>
    <t>MEMBRAN SABİTLEME ÇİVİSİ</t>
  </si>
  <si>
    <t>03-ML-22</t>
  </si>
  <si>
    <t>BORULAR</t>
  </si>
  <si>
    <t>03-ML-22-10</t>
  </si>
  <si>
    <t>03-ML-22-10-1001</t>
  </si>
  <si>
    <t>HDPE BORU - Ø 400</t>
  </si>
  <si>
    <t>03-ML-22-10-1002</t>
  </si>
  <si>
    <t>PVC BARBAKAN BORU Ø 50</t>
  </si>
  <si>
    <t>03-ML-22-10-1003</t>
  </si>
  <si>
    <t>DRENAJ BORUSU Ø 200</t>
  </si>
  <si>
    <t>03-ML-22-10-1004</t>
  </si>
  <si>
    <t>ENJEKSİYON/HAVA ALMA AMAÇLI BORU 12 MM.</t>
  </si>
  <si>
    <t>03-ML-22-10-1005</t>
  </si>
  <si>
    <t>FANDUCT - 6500 MT.</t>
  </si>
  <si>
    <t>03-ML-22-10-1006</t>
  </si>
  <si>
    <t>ELEKTRİK PANO</t>
  </si>
  <si>
    <t>03-ML-22-10-1007</t>
  </si>
  <si>
    <t>PVC BORU - Ø 50 - PERFORE</t>
  </si>
  <si>
    <t>03-ML-23</t>
  </si>
  <si>
    <t>ELEKTRİK TESİSATI MALZEMELERİ</t>
  </si>
  <si>
    <t>03-ML-23-10</t>
  </si>
  <si>
    <t>PANOLAR</t>
  </si>
  <si>
    <t>03-ML-23-10-1001</t>
  </si>
  <si>
    <t>ELEKTRİK PANOSU - GENEL</t>
  </si>
  <si>
    <t>03-ML-31</t>
  </si>
  <si>
    <t>PATLAYICILAR</t>
  </si>
  <si>
    <t>03-ML-31-10</t>
  </si>
  <si>
    <t>03-ML-31-10-1001</t>
  </si>
  <si>
    <t>ANFO</t>
  </si>
  <si>
    <t>03-ML-31-10-1002</t>
  </si>
  <si>
    <t>ANFO - SULU</t>
  </si>
  <si>
    <t>03-ML-31-10-1003</t>
  </si>
  <si>
    <t>DİNAMİT</t>
  </si>
  <si>
    <t>03-ML-31-10-1004</t>
  </si>
  <si>
    <t>KAPSÜLE DUYARLI PATLAYICI - 38 ×370</t>
  </si>
  <si>
    <t>03-ML-31-10-1005</t>
  </si>
  <si>
    <t>ELEKTRİKLİ KAPSÜL - 1,50 MT.</t>
  </si>
  <si>
    <t>03-ML-31-10-1006</t>
  </si>
  <si>
    <t>ELEKTRİKSİZ KAPSÜL</t>
  </si>
  <si>
    <t>03-ML-31-10-1007</t>
  </si>
  <si>
    <t>ELEKTRİKSİZ KAPSÜL - 4,00 MT.</t>
  </si>
  <si>
    <t>03-ML-31-10-1008</t>
  </si>
  <si>
    <t>ELEKTRİKSİZ KAPSÜL - 12,00 MT.</t>
  </si>
  <si>
    <t>03-ML-31-10-1009</t>
  </si>
  <si>
    <t>ZİL TELİ</t>
  </si>
  <si>
    <t>03-ML-31-10-1010</t>
  </si>
  <si>
    <t>İNFİLAKLI FİTİL - 5 GR. - PETN / MT.</t>
  </si>
  <si>
    <t>03-ML-31-10-1011</t>
  </si>
  <si>
    <t>İNFİLAKLI FİTİL - 80 GR. PETN / MT.</t>
  </si>
  <si>
    <t>03-ML-32</t>
  </si>
  <si>
    <t>ZEMİN DESTEKLEME MALZEMELERİ</t>
  </si>
  <si>
    <t>03-ML-32-10</t>
  </si>
  <si>
    <t>03-ML-32-10-1001</t>
  </si>
  <si>
    <t>PLAKA ( BULON - 150 × 150 × 15 )</t>
  </si>
  <si>
    <t>03-ML-32-10-1002</t>
  </si>
  <si>
    <t>PLAKA ( BULON - 200 × 200 × 15 ) - IBO</t>
  </si>
  <si>
    <t>03-ML-32-10-1003</t>
  </si>
  <si>
    <t>PLAKA ( BULON - 200 × 200 × 20 )</t>
  </si>
  <si>
    <t>03-ML-32-10-1004</t>
  </si>
  <si>
    <t>R32N BULON ( 6+3 MT )</t>
  </si>
  <si>
    <t>03-ML-32-10-1005</t>
  </si>
  <si>
    <t>R32 SOMUN ( M² )</t>
  </si>
  <si>
    <t>03-ML-32-10-1006</t>
  </si>
  <si>
    <t>R32 MANŞON</t>
  </si>
  <si>
    <t>03-ML-32-10-1007</t>
  </si>
  <si>
    <t>R32 CROS BİT</t>
  </si>
  <si>
    <t>03-ML-32-10-1008</t>
  </si>
  <si>
    <t>2.0" ÇELİK BORU</t>
  </si>
  <si>
    <t>03-ML-32-10-1009</t>
  </si>
  <si>
    <t>M27 SOMUN</t>
  </si>
  <si>
    <t>03-ML-32-10-1010</t>
  </si>
  <si>
    <t>RİNG BİT - 88,9 MM ROBİT</t>
  </si>
  <si>
    <t>03-ML-32-10-1011</t>
  </si>
  <si>
    <t>PİLOT BİT ( 88,9R )</t>
  </si>
  <si>
    <t>03-ML-32-10-1012</t>
  </si>
  <si>
    <t>PİLOT BİT - 88,9R - TİJ / ROD ( 6,40 + 3,00 M.)</t>
  </si>
  <si>
    <t>03-ML-32-10-1013</t>
  </si>
  <si>
    <t>SABİTLEME ÇİVİSİ</t>
  </si>
  <si>
    <t>03-ML-32-10-1014</t>
  </si>
  <si>
    <t>IBO BULON</t>
  </si>
  <si>
    <t>03-ML-32-10-1015</t>
  </si>
  <si>
    <t>NPI, PLAKA, VS.</t>
  </si>
  <si>
    <t>03-ML-32-10-1016</t>
  </si>
  <si>
    <t>1.5" ÇELİK BORU</t>
  </si>
  <si>
    <t>03-ML-32-10-1017</t>
  </si>
  <si>
    <t>3.5" ÇELİK BORU</t>
  </si>
  <si>
    <t>03-ML-32-10-1018</t>
  </si>
  <si>
    <t>R32 SOMUN (M27) (ADET)</t>
  </si>
  <si>
    <t>04-ML</t>
  </si>
  <si>
    <t>MALZEME - AMORTİSMAN</t>
  </si>
  <si>
    <t>04-ML-10</t>
  </si>
  <si>
    <t>KALIPLAR</t>
  </si>
  <si>
    <t>04-ML-10-10</t>
  </si>
  <si>
    <t>TÜNEL KALIPLARI</t>
  </si>
  <si>
    <t>04-ML-10-10-1000</t>
  </si>
  <si>
    <t>AMR - İÇ KALIP ANA TÜNEL - ÇEKA</t>
  </si>
  <si>
    <t>04-ML-10-20</t>
  </si>
  <si>
    <t>FLÜT YAPISI KALIPLARI</t>
  </si>
  <si>
    <t>04-ML-10-20-1000</t>
  </si>
  <si>
    <t>AMR - FLÜT KALIBI - ANA TÜNEL - ÇEKA</t>
  </si>
  <si>
    <t>04-ML-10-30</t>
  </si>
  <si>
    <t>SIĞINMA CEBİ KALIPLARI</t>
  </si>
  <si>
    <t>04-ML-10-30-1000</t>
  </si>
  <si>
    <t>AMR - SIĞINMA CEBİ KALIBI - ANA TÜNEL - ÇEKA</t>
  </si>
  <si>
    <t>04-ML-10-40</t>
  </si>
  <si>
    <t>INVERT ALIN KALIBLARI</t>
  </si>
  <si>
    <t>04-ML-10-40-1000</t>
  </si>
  <si>
    <t>AMR - INVERT ALIN KALIBI</t>
  </si>
  <si>
    <t>04-ML-10-50</t>
  </si>
  <si>
    <t>GÜVENLİK TÜNELİ KALIPLARI</t>
  </si>
  <si>
    <t>50</t>
  </si>
  <si>
    <t>04-ML-10-50-1000</t>
  </si>
  <si>
    <t>AMR - İÇ KALIP-GÜVENLIK TÜNELI - ÇEKA</t>
  </si>
  <si>
    <t>04-ML-10-60</t>
  </si>
  <si>
    <t>GÜVENLİK TÜNELİ FLÜT KALIPLARI</t>
  </si>
  <si>
    <t>60</t>
  </si>
  <si>
    <t>04-ML-10-60-1000</t>
  </si>
  <si>
    <t>AMR - FLÜT KALIBI - GÜVENLIK TÜNELI - ÇEKA</t>
  </si>
  <si>
    <t>04-ML-10-70</t>
  </si>
  <si>
    <t>GÜVENLİK TÜNELİ MANEVRA CEP KALIPLARI</t>
  </si>
  <si>
    <t>70</t>
  </si>
  <si>
    <t>04-ML-10-70-1000</t>
  </si>
  <si>
    <t>AMR - MANEVRA CEBI KALIBI - GÜVENLIK TÜNELI - ÇEKA</t>
  </si>
  <si>
    <t>05-TŞ</t>
  </si>
  <si>
    <t>05-TŞ-10</t>
  </si>
  <si>
    <t>TOPRAK İŞLERİ</t>
  </si>
  <si>
    <t>05-TŞ-10-10</t>
  </si>
  <si>
    <t>TŞR - TOPRAK İŞLERİ</t>
  </si>
  <si>
    <t>05-TŞ-10-10-1001</t>
  </si>
  <si>
    <t>TŞR - KAZI - YARMA VE YAN ARİYET - PORTAL</t>
  </si>
  <si>
    <t>05-TŞ-10-10-1002</t>
  </si>
  <si>
    <t>999-SHG-1102</t>
  </si>
  <si>
    <t>RAYSAN - GENEL</t>
  </si>
  <si>
    <t>RAYSAN İNŞAAT</t>
  </si>
  <si>
    <t>m³</t>
  </si>
  <si>
    <t>1.08.2023</t>
  </si>
  <si>
    <t>TRY</t>
  </si>
  <si>
    <t>0</t>
  </si>
  <si>
    <t>05-TŞ-10-10-1003</t>
  </si>
  <si>
    <t>05-TŞ-10-10-1004</t>
  </si>
  <si>
    <t>999-SHG-1104</t>
  </si>
  <si>
    <t>ÖZDOĞAN İNŞAAT</t>
  </si>
  <si>
    <t>999-SHG-1101</t>
  </si>
  <si>
    <t>DOĞUŞ T. - GENEL</t>
  </si>
  <si>
    <t>DOĞUŞ TEKNİK</t>
  </si>
  <si>
    <t>999-SHG-1103</t>
  </si>
  <si>
    <t>PETSAN - GENEL</t>
  </si>
  <si>
    <t>PETSAN İNŞAAT</t>
  </si>
  <si>
    <t>1.01.2024</t>
  </si>
  <si>
    <t>05-TŞ-11</t>
  </si>
  <si>
    <t>SANAT YAPILARI</t>
  </si>
  <si>
    <t>05-TŞ-11-10</t>
  </si>
  <si>
    <t>TŞR - SANAT YAPILARI</t>
  </si>
  <si>
    <t>05-TŞ-11-10-1001</t>
  </si>
  <si>
    <t>05-TŞ-11-10-1002</t>
  </si>
  <si>
    <t>TŞR - AÇ KAPA YAPILARI BETON İŞÇİLİĞİ (KALIP DAHİL)</t>
  </si>
  <si>
    <t>05-TŞ-11-10-1003</t>
  </si>
  <si>
    <t>TŞR - MENFEZ YAPILARI BETON İŞÇİLİĞİ (KALIP DAHİL)</t>
  </si>
  <si>
    <t>05-TŞ-11-10-1004</t>
  </si>
  <si>
    <t>TŞR - ALT GEÇİT YAPILARI BETON İŞÇİLİĞİ (KALIP DAHİL)</t>
  </si>
  <si>
    <t>05-TŞ-11-10-1005</t>
  </si>
  <si>
    <t>TŞR - KAZI - SANAT YAPISI (KÖPRÜ HARİÇ )</t>
  </si>
  <si>
    <t>05-TŞ-11-10-1006</t>
  </si>
  <si>
    <t>05-TŞ-11-10-1007</t>
  </si>
  <si>
    <t>05-TŞ-11-10-1008</t>
  </si>
  <si>
    <t>t</t>
  </si>
  <si>
    <t>05-TŞ-11-10-1009</t>
  </si>
  <si>
    <t>TŞR - MOLOZ TAŞ İNŞAAT - HAZIR BETON HARCIYLA</t>
  </si>
  <si>
    <t>05-TŞ-11-10-1010</t>
  </si>
  <si>
    <t>05-TŞ-11-10-1011</t>
  </si>
  <si>
    <t>m</t>
  </si>
  <si>
    <t>05-TŞ-11-10-1012</t>
  </si>
  <si>
    <t>TŞR - PREFABRİK DRENAJ VE KONTROL BACASI YAP.</t>
  </si>
  <si>
    <t>05-TŞ-11-10-1013</t>
  </si>
  <si>
    <t>05-TŞ-11-10-1014</t>
  </si>
  <si>
    <t>TŞR - FONTTAN IZGARA, KAPAK, GARGUY</t>
  </si>
  <si>
    <t>05-TŞ-11-10-1015</t>
  </si>
  <si>
    <t>TŞR - DÖKME KAZIK - Ø 120 CM. - KÖPRÜ HARİÇ</t>
  </si>
  <si>
    <t>05-TŞ-11-10-1016</t>
  </si>
  <si>
    <t>TŞR - KIRMATAŞ KOLON - Ø 70 CM.</t>
  </si>
  <si>
    <t>05-TŞ-11-10-1017</t>
  </si>
  <si>
    <t>TŞR - DOLGU - İSTİFSİZ TAŞ</t>
  </si>
  <si>
    <t>05-TŞ-11-10-1018</t>
  </si>
  <si>
    <t>TŞR - SU TUTUCU YERİNE KONULMASI</t>
  </si>
  <si>
    <t>05-TŞ-11-10-1019</t>
  </si>
  <si>
    <t>05-TŞ-11-10-1020</t>
  </si>
  <si>
    <t>05-TŞ-11-10-1021</t>
  </si>
  <si>
    <t>TŞR - SOİLMİXİNG KOLON - Ø 80 CM.</t>
  </si>
  <si>
    <t>05-TŞ-11-10-1022</t>
  </si>
  <si>
    <t>05-TŞ-11-10-1023</t>
  </si>
  <si>
    <t>05-TŞ-11-10-1024</t>
  </si>
  <si>
    <t>TŞR - BETON - DEMİRLİ - KÖPRÜ HARİCİ - TÜNEL HARİCİ</t>
  </si>
  <si>
    <t>05-TŞ-11-10-1025</t>
  </si>
  <si>
    <t>TŞR - BETON - DEMİRLİ - KÖPRÜ HARİCİ - TÜNEL</t>
  </si>
  <si>
    <t>05-TŞ-11-10-1026</t>
  </si>
  <si>
    <t>TŞR - BETON - TÜNEL DOLGU BETONU DÖKÜLMESİ</t>
  </si>
  <si>
    <t>05-TŞ-11-10-1027</t>
  </si>
  <si>
    <t>TŞR - SN BULON DİŞ AÇMA İŞÇİLİĞİ</t>
  </si>
  <si>
    <t>05-TŞ-12</t>
  </si>
  <si>
    <t>KÖPRÜ İŞLERİ</t>
  </si>
  <si>
    <t>05-TŞ-12-10</t>
  </si>
  <si>
    <t>TŞR - KÖPRÜ İŞLERİ</t>
  </si>
  <si>
    <t>05-TŞ-12-10-1001</t>
  </si>
  <si>
    <t>TŞR - KÖPRÜ TEMELİ KAZILMASI</t>
  </si>
  <si>
    <t>05-TŞ-12-10-1002</t>
  </si>
  <si>
    <t>TŞR - DÖKME KAZIK - Ø 120 CM. - KÖPRÜ</t>
  </si>
  <si>
    <t>05-TŞ-12-10-1003</t>
  </si>
  <si>
    <t>TŞR - BETON - DEMİRSİZ - TEMEL - KÖPRÜ (KALIP DAHİL)</t>
  </si>
  <si>
    <t>05-TŞ-12-10-1004</t>
  </si>
  <si>
    <t>TŞR - BETON - DEMİRLİ - KÖPRÜ - C 30/37</t>
  </si>
  <si>
    <t>05-TŞ-12-10-1005</t>
  </si>
  <si>
    <t>TŞR - BETON - ÖNGERMELİ KÖPRÜ KİRİŞLERİNDE</t>
  </si>
  <si>
    <t>05-TŞ-12-10-1006</t>
  </si>
  <si>
    <t>TŞR - ÖNGERME ÇELİĞİ YERİNE KOYMA</t>
  </si>
  <si>
    <t>05-TŞ-12-10-1007</t>
  </si>
  <si>
    <t>TŞR - KÖPRÜLERDE MEMBRAN İLE SU YALITIMI</t>
  </si>
  <si>
    <t>05-TŞ-12-10-1008</t>
  </si>
  <si>
    <t>TŞR - KATRAN BADANA YAPILMASI</t>
  </si>
  <si>
    <t>05-TŞ-12-10-1009</t>
  </si>
  <si>
    <t>TŞR - KÖPRÜLERDE GENLEŞME DERZİ İŞÇİLİĞİ</t>
  </si>
  <si>
    <t>05-TŞ-12-10-1010</t>
  </si>
  <si>
    <t>TŞR - NEOPREN MESNET MONTAJI</t>
  </si>
  <si>
    <t>05-TŞ-12-10-1011</t>
  </si>
  <si>
    <t>TŞR - KÖPRÜ KORKULUK - PROFİLDEN YAPILMASI İŞÇİLİĞİ</t>
  </si>
  <si>
    <t>05-TŞ-12-10-1012</t>
  </si>
  <si>
    <t>TŞR - KÖPRÜLERDE PREKAST CEPHE PANELİ YAPILMASI İŞÇİLİĞİ</t>
  </si>
  <si>
    <t>05-TŞ-12-10-1013</t>
  </si>
  <si>
    <t>TŞR - TEMELDE GROBETON İŞÇİLİĞİ KÖPRÜ (KALIP DAHİL)</t>
  </si>
  <si>
    <t>05-TŞ-12-10-1014</t>
  </si>
  <si>
    <t>TŞR - TEMELDE BETON İŞÇİLİĞİ KÖPRÜ (DEMİRLİ - KALIP DAHİL)</t>
  </si>
  <si>
    <t>05-TŞ-12-10-1015</t>
  </si>
  <si>
    <t>TŞR - ELEVASYON BETON İŞÇİLİĞİ KÖPRÜ (DEMİRLİ - KALIP DAHİL)</t>
  </si>
  <si>
    <t>05-TŞ-12-10-1016</t>
  </si>
  <si>
    <t>TŞR - DÖŞEME BETON İŞÇİLİĞİ KÖPRÜ (DEMİRLİ - KALIP DAHİL)</t>
  </si>
  <si>
    <t>05-TŞ-12-10-1017</t>
  </si>
  <si>
    <t>TŞR - BAŞLIK KİRİŞ BETON İŞÇİLİĞİ KÖPRÜ (DEMİRLİ - KALIP DAHİL)</t>
  </si>
  <si>
    <t>05-TŞ-12-10-1018</t>
  </si>
  <si>
    <t>TŞR - ÖNGERİLMELİ KİRİŞ İMALATI KÖPRÜ (KALIP DAHİL)</t>
  </si>
  <si>
    <t>05-TŞ-12-10-1019</t>
  </si>
  <si>
    <t>TŞR - ÖNGERİLMELİ KİRİŞ MONTAJI İŞÇİLİĞİ KÖPRÜ</t>
  </si>
  <si>
    <t>05-TŞ-13</t>
  </si>
  <si>
    <t>TÜNEL İŞLERİ</t>
  </si>
  <si>
    <t>05-TŞ-13-10</t>
  </si>
  <si>
    <t>TŞR - TÜNEL İŞLERİ</t>
  </si>
  <si>
    <t>05-TŞ-13-10-1001</t>
  </si>
  <si>
    <t>TŞR - TÜNEL BETON - KALIP İŞÇİLİĞİ - KEMER</t>
  </si>
  <si>
    <t>05-TŞ-13-10-1002</t>
  </si>
  <si>
    <t>TŞR - TÜNEL BETON - KALIP İŞÇİLİĞİ - INVERT</t>
  </si>
  <si>
    <t>05-TŞ-13-10-1003</t>
  </si>
  <si>
    <t>TŞR - POROZ BETON İŞÇİLİĞİ</t>
  </si>
  <si>
    <t>05-TŞ-13-10-1004</t>
  </si>
  <si>
    <t>TŞR - TÜNEL KALIP MONTAJ DEMONTAJ İŞÇİLİĞİ</t>
  </si>
  <si>
    <t>05-TŞ-13-10-1005</t>
  </si>
  <si>
    <t>TŞR - TÜNELDE HASIR DEMİR İŞÇİLİĞİ</t>
  </si>
  <si>
    <t>05-TŞ-13-10-1006</t>
  </si>
  <si>
    <t>TŞR - TÜNELLERDE İKSA BÜKÜM İŞÇİLİĞİ</t>
  </si>
  <si>
    <t>05-TŞ-13-10-1007</t>
  </si>
  <si>
    <t>TŞR - TÜNELLERDE İKSA MONTAJ İŞÇİLİĞİ</t>
  </si>
  <si>
    <t>05-TŞ-13-10-1008</t>
  </si>
  <si>
    <t>05-TŞ-13-10-1009</t>
  </si>
  <si>
    <t>TŞR - TÜNEL KAZISI YAPILMASI</t>
  </si>
  <si>
    <t>102-TNL-1103</t>
  </si>
  <si>
    <t>102-TNL-1101</t>
  </si>
  <si>
    <t>102-TNL-1104</t>
  </si>
  <si>
    <t>ÖZDOĞAN - GENEL</t>
  </si>
  <si>
    <t>05-TŞ-13-10-1010</t>
  </si>
  <si>
    <t>05-TŞ-13-10-1011</t>
  </si>
  <si>
    <t>05-TŞ-13-10-1012</t>
  </si>
  <si>
    <t>05-TŞ-13-10-1013</t>
  </si>
  <si>
    <t>TŞR - TÜNELDE HASIR ÇELİK İLE İKSA YAPILMASI İŞÇİLİĞİ</t>
  </si>
  <si>
    <t>05-TŞ-13-10-1014</t>
  </si>
  <si>
    <t>05-TŞ-13-10-1015</t>
  </si>
  <si>
    <t>05-TŞ-13-10-1016</t>
  </si>
  <si>
    <t>TŞR - TÜNELLERDE IBO BULONU YAPILMASI (MLZ. HARİÇ)</t>
  </si>
  <si>
    <t>05-TŞ-13-10-1017</t>
  </si>
  <si>
    <t>m²</t>
  </si>
  <si>
    <t>05-TŞ-13-10-1018</t>
  </si>
  <si>
    <t>05-TŞ-13-10-1019</t>
  </si>
  <si>
    <t>05-TŞ-13-10-1020</t>
  </si>
  <si>
    <t>05-TŞ-13-10-1021</t>
  </si>
  <si>
    <t>TŞR - ENJEKSİYON AMAÇLI DELİK AÇILMASI</t>
  </si>
  <si>
    <t>05-TŞ-13-10-1022</t>
  </si>
  <si>
    <t>05-TŞ-13-10-1023</t>
  </si>
  <si>
    <t>TŞR - SU YALITIM İŞÇİLİĞİ (MEMBRAN + KEÇE)</t>
  </si>
  <si>
    <t>05-TŞ-13-10-1024</t>
  </si>
  <si>
    <t>05-TŞ-14</t>
  </si>
  <si>
    <t>ÜSTYAPI İŞLERİ</t>
  </si>
  <si>
    <t>05-TŞ-14-10</t>
  </si>
  <si>
    <t>TŞR - ÜSTYAPI İŞLERİ</t>
  </si>
  <si>
    <t>05-TŞ-14-10-1001</t>
  </si>
  <si>
    <t>TŞR - SATHİ KAPLAMA (BİTÜM HARİÇ HERŞEY DAHİL)</t>
  </si>
  <si>
    <t>05-TŞ-14-10-1002</t>
  </si>
  <si>
    <t>TŞR - ASFALT KAPLAMA (BİTÜM HARİÇ HERŞEY DAHİL)</t>
  </si>
  <si>
    <t>05-TŞ-14-10-1003</t>
  </si>
  <si>
    <t>TŞR - SU YALITIMI İŞÇİLİĞİ ( MEMBRAN + GEOTEKSTİL KEÇE )</t>
  </si>
  <si>
    <t>05-TŞ-14-10-1004</t>
  </si>
  <si>
    <t>TŞR - BİTÜMLÜ SICAK TEMEL TABAKASI (BİTÜM HARİÇ HERŞEY DAHİL)</t>
  </si>
  <si>
    <t>05-TŞ-15</t>
  </si>
  <si>
    <t>DİĞER İŞLER</t>
  </si>
  <si>
    <t>05-TŞ-15-10</t>
  </si>
  <si>
    <t>TŞR - DİĞER İŞLER</t>
  </si>
  <si>
    <t>05-TŞ-15-10-1001</t>
  </si>
  <si>
    <t>TŞR - ALTYAPI AKTARIMLARI</t>
  </si>
  <si>
    <t>05-TŞ-15-10-1002</t>
  </si>
  <si>
    <t>TŞR - ALTYAPI HAT EMNİYETİ SERTİFİKASYONU</t>
  </si>
  <si>
    <t>05-TŞ-30</t>
  </si>
  <si>
    <t>MAKİNE VE EKİPMAN KİRALAMA</t>
  </si>
  <si>
    <t>05-TŞ-30-20</t>
  </si>
  <si>
    <t>KİRALIK MAKİNE VE EKİPMANLAR</t>
  </si>
  <si>
    <t>05-TŞ-30-20-1000</t>
  </si>
  <si>
    <t>KİRA - JENERATÖR</t>
  </si>
  <si>
    <t>05-TŞ-30-20-1100</t>
  </si>
  <si>
    <t>KİRA - HİTACHİ ZX-225</t>
  </si>
  <si>
    <t>05-TŞ-30-20-1120</t>
  </si>
  <si>
    <t>KİRA - LODER</t>
  </si>
  <si>
    <t>05-TŞ-30-20-1130</t>
  </si>
  <si>
    <t>KİRA - JCB</t>
  </si>
  <si>
    <t>05-TŞ-30-20-1140</t>
  </si>
  <si>
    <t>KİRA - EKSKAVATÖR</t>
  </si>
  <si>
    <t>05-TŞ-30-20-1150</t>
  </si>
  <si>
    <t>KİRA - KAMYON</t>
  </si>
  <si>
    <t>05-TŞ-30-30</t>
  </si>
  <si>
    <t>BAKIM - ONARIM - NAKLİYE</t>
  </si>
  <si>
    <t>05-TŞ-30-30-1000</t>
  </si>
  <si>
    <t>GENEL NAKLİYE BEDELİ</t>
  </si>
  <si>
    <t>05-TŞ-30-30-1001</t>
  </si>
  <si>
    <t>GENEL BAKIM ONARIM BEDELİ</t>
  </si>
  <si>
    <t>05-TŞ-40</t>
  </si>
  <si>
    <t>MOBİLİZASYON</t>
  </si>
  <si>
    <t>05-TŞ-40-10</t>
  </si>
  <si>
    <t>05-TŞ-40-10-1000</t>
  </si>
  <si>
    <t>MOBİLİZASYON BEDELİ</t>
  </si>
  <si>
    <t>05-TŞ-90</t>
  </si>
  <si>
    <t>KESİNTİLER</t>
  </si>
  <si>
    <t>05-TŞ-90-10</t>
  </si>
  <si>
    <t>YEMEK / MUTFAK GIDERLERI</t>
  </si>
  <si>
    <t>05-TŞ-90-10-1000</t>
  </si>
  <si>
    <t>KESİNTİ - YEMEK / MUTFAK GIDERLERI</t>
  </si>
  <si>
    <t>05-TŞ-90-11</t>
  </si>
  <si>
    <t>KONAKLAMA GİDERLERİ</t>
  </si>
  <si>
    <t>05-TŞ-90-11-1000</t>
  </si>
  <si>
    <t>KESİNTİ - KONAKLAMA GİDERLERİ</t>
  </si>
  <si>
    <t>05-TŞ-90-70</t>
  </si>
  <si>
    <t>OSGB GİDERLERİ</t>
  </si>
  <si>
    <t>05-TŞ-90-70-1000</t>
  </si>
  <si>
    <t>KESİNTİ - SAHA GÖZETİM PERSONELİ VE DOKTOR</t>
  </si>
  <si>
    <t>05-TŞ-90-70-1050</t>
  </si>
  <si>
    <t>KESİNTİ - KİRA - DUSTER 4X4 (YAKIT DAHİL, 3000KM)</t>
  </si>
  <si>
    <t>05-TŞ-90-80</t>
  </si>
  <si>
    <t>İŞÇİLİK GİDERLERİ</t>
  </si>
  <si>
    <t>80</t>
  </si>
  <si>
    <t>05-TŞ-90-80-1000</t>
  </si>
  <si>
    <t>KESİNTİ - İŞÇİLİK</t>
  </si>
  <si>
    <t>05-TŞ-90-90</t>
  </si>
  <si>
    <t>MALZEME GİDERLERİ</t>
  </si>
  <si>
    <t>05-TŞ-90-90-1000</t>
  </si>
  <si>
    <t>KESİNTİ - C16/20 HAZIR BETON</t>
  </si>
  <si>
    <t>05-TŞ-90-90-1001</t>
  </si>
  <si>
    <t>KESİNTİ - C25/30 HAZIR BETON</t>
  </si>
  <si>
    <t>05-TŞ-90-90-1050</t>
  </si>
  <si>
    <t>KESİNTİ - HASIR ÇELİK (TB FER 25 C)</t>
  </si>
  <si>
    <t>05-TŞ-90-90-1051</t>
  </si>
  <si>
    <t>KESİNTİ - NERVÜRLÜ İNŞAAT DEMİRİ</t>
  </si>
  <si>
    <t>05-TŞ-90-90-1100</t>
  </si>
  <si>
    <t>KESİNTİ - PATLAYICI MALZEME</t>
  </si>
  <si>
    <t>05-TŞ-90-91</t>
  </si>
  <si>
    <t>YAKIT / ENERJİ KESİNTİLERİ</t>
  </si>
  <si>
    <t>91</t>
  </si>
  <si>
    <t>05-TŞ-90-91-1000</t>
  </si>
  <si>
    <t>KESİNTİ - ELEKTRİK BEDELİ</t>
  </si>
  <si>
    <t>05-TŞ-90-92</t>
  </si>
  <si>
    <t>KİRA BEDELLERİ</t>
  </si>
  <si>
    <t>92</t>
  </si>
  <si>
    <t>05-TŞ-90-92-1000</t>
  </si>
  <si>
    <t>KESİNTİ - KİRA - JENERATÖR</t>
  </si>
  <si>
    <t>05-TŞ-90-92-1100</t>
  </si>
  <si>
    <t>KESİNTİ - KİRA - LIEBHERR 966</t>
  </si>
  <si>
    <t>06-AA</t>
  </si>
  <si>
    <t>ALT ANALİZ - GENEL</t>
  </si>
  <si>
    <t>06-AA-10</t>
  </si>
  <si>
    <t>SU VE MALZEMELER</t>
  </si>
  <si>
    <t>06-AA-10-10</t>
  </si>
  <si>
    <t>06-AA-10-10-1001</t>
  </si>
  <si>
    <t>AGREGA</t>
  </si>
  <si>
    <t>06-AA-10-10-1002</t>
  </si>
  <si>
    <t>06-AA-10-10-1003</t>
  </si>
  <si>
    <t>SU TEMİNİ</t>
  </si>
  <si>
    <t>06-AA-10-10-1004</t>
  </si>
  <si>
    <t>TÜNEL KALIPLARI - PAÇAL</t>
  </si>
  <si>
    <t>06-AA-11</t>
  </si>
  <si>
    <t>TESİSLER</t>
  </si>
  <si>
    <t>06-AA-11-10</t>
  </si>
  <si>
    <t>06-AA-11-10-1001</t>
  </si>
  <si>
    <t>06-AA-12</t>
  </si>
  <si>
    <t>ÜSTYAPI</t>
  </si>
  <si>
    <t>06-AA-12-10</t>
  </si>
  <si>
    <t>06-AA-12-10-1001</t>
  </si>
  <si>
    <t>SEÇME MALZEMENİN HAVALANDIRILMASI VE TEKRAR SERİMİ</t>
  </si>
  <si>
    <t>06-AA-12-10-1002</t>
  </si>
  <si>
    <t>BALASTALTI (SUBBALAST) TEMİNİ VE SERİLMESİ</t>
  </si>
  <si>
    <t>06-AA-12-10-1003</t>
  </si>
  <si>
    <t>ASFALT BETONU BİNDER TABAKASI MALZEME TEMİNİ VE SERİLMESİ</t>
  </si>
  <si>
    <t>06-AA-12-10-1004</t>
  </si>
  <si>
    <t>BAM TEMİNİ VE SERİLMESİ</t>
  </si>
  <si>
    <t>06-AA-12-10-1005</t>
  </si>
  <si>
    <t>BALAST TEMİNİ VE SERİLMESİ - 1. KADEME</t>
  </si>
  <si>
    <t>06-AA-12-10-1006</t>
  </si>
  <si>
    <t>BALAST TEMİNİ VE SERİLMESİ - 2. KADEME</t>
  </si>
  <si>
    <t>06-AA-12-10-1007</t>
  </si>
  <si>
    <t>BALASTLI DEMİRYOLU YP. (60E2-B07 TRAVERS - TEK HAT ) HAT FERŞİ</t>
  </si>
  <si>
    <t>06-AA-12-10-1008</t>
  </si>
  <si>
    <t>BALASTSIZ DEMİRYOLU YAPILMASI (60E2) (TEK HAT ) (KYS HARİÇ)</t>
  </si>
  <si>
    <t>06-AA-12-10-1009</t>
  </si>
  <si>
    <t>SEVİYE AYARLAMA TABAKASI YAPILMASI (C25/30)</t>
  </si>
  <si>
    <t>06-AA-12-10-1010</t>
  </si>
  <si>
    <t>MAKAS - 120 KM/SA - TEMİN VE FERŞ</t>
  </si>
  <si>
    <t>06-AA-12-10-1011</t>
  </si>
  <si>
    <t>MAKAS - 120 KM/SA - TEMİNİ</t>
  </si>
  <si>
    <t>06-AA-12-10-1012</t>
  </si>
  <si>
    <t>MAKAS - 120 KM/SA - DİL TAKIMI &amp; GÖBEK</t>
  </si>
  <si>
    <t>06-AA-12-10-1013</t>
  </si>
  <si>
    <t>MAKAS - 100 KM/SA - TEMİN VE FERŞ</t>
  </si>
  <si>
    <t>06-AA-12-10-1014</t>
  </si>
  <si>
    <t>MAKAS - 100 KM/SA - TEMİNİ</t>
  </si>
  <si>
    <t>06-AA-12-10-1015</t>
  </si>
  <si>
    <t>MAKAS - 100 KM/SA - DİL TAKIMI &amp; GÖBEK</t>
  </si>
  <si>
    <t>06-AA-12-10-1016</t>
  </si>
  <si>
    <t>HAT MUAYENESİ VE RAPORLANMASI</t>
  </si>
  <si>
    <t>06-AA-12-10-1017</t>
  </si>
  <si>
    <t>RAY TAŞLAMA MAKİNESİ İLE TAŞLAMA YAP.</t>
  </si>
  <si>
    <t>06-AA-12-10-1018</t>
  </si>
  <si>
    <t>HATTIN YOL ÖLÇÜM MAKİNESİ İLE ÖLÇÜLMESİ</t>
  </si>
  <si>
    <t>06-AA-12-10-1019</t>
  </si>
  <si>
    <t>HATTIN PERİYODİK BAKIMI</t>
  </si>
  <si>
    <t>06-AA-12-10-1020</t>
  </si>
  <si>
    <t>MEVCUT DEMİRYOLU HATTININ SÖKÜLMESİ</t>
  </si>
  <si>
    <t>06-AA-12-10-1021</t>
  </si>
  <si>
    <t>MEVCUT MAKASLARIN SÖKÜLMESİ</t>
  </si>
  <si>
    <t>06-AA-12-10-1022</t>
  </si>
  <si>
    <t>GEÇİCİ BALASTLI DEMİRYOLU YAPIMI</t>
  </si>
  <si>
    <t>06-AA-12-10-1023</t>
  </si>
  <si>
    <t>PLENTMİKS TEMEL VE SATHİ KAPL. - SERVİS YOLU</t>
  </si>
  <si>
    <t>06-AA-12-10-1024</t>
  </si>
  <si>
    <t>HER ÇEŞİT İHATA YAPILMASI</t>
  </si>
  <si>
    <t>06-AA-13</t>
  </si>
  <si>
    <t>ELEKTRİFİKASYON / SİNYALİZASYON</t>
  </si>
  <si>
    <t>06-AA-13-10</t>
  </si>
  <si>
    <t>06-AA-13-10-1001</t>
  </si>
  <si>
    <t>ELEKTRİK İŞLERİ</t>
  </si>
  <si>
    <t>06-AA-13-10-1002</t>
  </si>
  <si>
    <t>SİNYALİZASYON İŞLERİ</t>
  </si>
  <si>
    <t>11-MK</t>
  </si>
  <si>
    <t>11-MK-11</t>
  </si>
  <si>
    <t>11-MK-11-10</t>
  </si>
  <si>
    <t>11-MK-11-10-1001</t>
  </si>
  <si>
    <t>AMR - KANTAR</t>
  </si>
  <si>
    <t>11-MK-11-10-1002</t>
  </si>
  <si>
    <t>AMR - AKARYAKIT İSTASYONU</t>
  </si>
  <si>
    <t>11-MK-20</t>
  </si>
  <si>
    <t>11-MK-20-10</t>
  </si>
  <si>
    <t>11-MK-20-10-1001</t>
  </si>
  <si>
    <t>AMR - EKSKAVATÖR - LASTİKLİ - 20 TON</t>
  </si>
  <si>
    <t>11-MK-21</t>
  </si>
  <si>
    <t>MOBİL VİNÇLER</t>
  </si>
  <si>
    <t>11-MK-21-10</t>
  </si>
  <si>
    <t>11-MK-21-10-1001</t>
  </si>
  <si>
    <t>AMR - VİNÇLİ KAMYON (Hİ-UP) - FORD - FASSİ</t>
  </si>
  <si>
    <t>11-MK-21-10-1002</t>
  </si>
  <si>
    <t>AMR - VİNÇLİ KAMYON (Hİ-UP) - MAN - FASSİ</t>
  </si>
  <si>
    <t>11-MK-21-10-1003</t>
  </si>
  <si>
    <t>11-MK-21-10-1004</t>
  </si>
  <si>
    <t>11-MK-21-10-1005</t>
  </si>
  <si>
    <t>11-MK-21-10-1006</t>
  </si>
  <si>
    <t>11-MK-21-10-1007</t>
  </si>
  <si>
    <t>11-MK-21-10-1008</t>
  </si>
  <si>
    <t>11-MK-21-10-1009</t>
  </si>
  <si>
    <t>11-MK-21-10-1010</t>
  </si>
  <si>
    <t>11-MK-22</t>
  </si>
  <si>
    <t>11-MK-22-10</t>
  </si>
  <si>
    <t>11-MK-22-10-1001</t>
  </si>
  <si>
    <t>AMR - JENERATÖR - 1650 KVA - CAT</t>
  </si>
  <si>
    <t>11-MK-23</t>
  </si>
  <si>
    <t>FORKLİFTLER</t>
  </si>
  <si>
    <t>11-MK-23-10</t>
  </si>
  <si>
    <t>11-MK-23-10-1001</t>
  </si>
  <si>
    <t>AMR - FORKLİFT - 5 TON - HYSTER</t>
  </si>
  <si>
    <t>11-MK-23-10-1002</t>
  </si>
  <si>
    <t>AMR - FORKLİFT - 10 TON - HYSTER</t>
  </si>
  <si>
    <t>11-MK-24</t>
  </si>
  <si>
    <t>TANKERLER</t>
  </si>
  <si>
    <t>11-MK-24-10</t>
  </si>
  <si>
    <t>11-MK-24-10-1001</t>
  </si>
  <si>
    <t>AMR - MAZOT TANKERİ - 20 TON - FORD - SİNANLI</t>
  </si>
  <si>
    <t>11-MK-24-10-1002</t>
  </si>
  <si>
    <t>AMR - MAZOT TANKERİ - 20 TON - ÜSTYAPI - SİNANLI - [F1]</t>
  </si>
  <si>
    <t>11-MK-24-10-1003</t>
  </si>
  <si>
    <t>AMR - MAZOT TANKERİ - 20 TON - KAMYON - [F2]</t>
  </si>
  <si>
    <t>11-MK-24-10-1004</t>
  </si>
  <si>
    <t>AMR - MAZOT TANKERİ - 20 TON - ÜSTYAPI - SİNANLI - [F2]</t>
  </si>
  <si>
    <t>11-MK-24-10-1005</t>
  </si>
  <si>
    <t>AMR - MAZOT TANKERİ - 20 TON - KAMYON - [F3]</t>
  </si>
  <si>
    <t>11-MK-24-10-1006</t>
  </si>
  <si>
    <t>AMR - MAZOT TANKERİ - 20 TON - ÜSTYAPI - SİNANLI - [F3]</t>
  </si>
  <si>
    <t>11-MK-24-10-1007</t>
  </si>
  <si>
    <t>AMR - MAZOT TANKERİ - 20 TON - KAMYON - [F4]</t>
  </si>
  <si>
    <t>11-MK-24-10-1008</t>
  </si>
  <si>
    <t>AMR - MAZOT TANKERİ - ÜSTYAPI - ÇEKİCİ İÇİN</t>
  </si>
  <si>
    <t>11-MK-24-10-1009</t>
  </si>
  <si>
    <t>11-MK-24-10-1010</t>
  </si>
  <si>
    <t>11-MK-24-10-1011</t>
  </si>
  <si>
    <t>AMR - MAZOT TANKERİ - 20 TON - IVECO - SİNANLI</t>
  </si>
  <si>
    <t>11-MK-24-10-1012</t>
  </si>
  <si>
    <t>11-MK-24-10-1013</t>
  </si>
  <si>
    <t>11-MK-24-10-1014</t>
  </si>
  <si>
    <t>11-MK-24-10-1015</t>
  </si>
  <si>
    <t>11-MK-25</t>
  </si>
  <si>
    <t>VİDANJÖRLER / ÇÖP KAMYONLARI</t>
  </si>
  <si>
    <t>11-MK-25-10</t>
  </si>
  <si>
    <t>11-MK-25-10-1001</t>
  </si>
  <si>
    <t>AMR - VİDANJÖR - 20 T - FORD - ÜSTYAPI DAHİL</t>
  </si>
  <si>
    <t>11-MK-25-10-1002</t>
  </si>
  <si>
    <t>AMR - VİDANJÖR - 20 M³ - ALTYAPI</t>
  </si>
  <si>
    <t>11-MK-25-10-1003</t>
  </si>
  <si>
    <t>AMR - ÇÖP KAMYONU - FORD - ÜSTYAPI DAHİL</t>
  </si>
  <si>
    <t>11-MK-25-10-1004</t>
  </si>
  <si>
    <t>AMR - ÇÖP KAMYONU - ÜSTYAPI</t>
  </si>
  <si>
    <t>11-MK-26</t>
  </si>
  <si>
    <t>TEHLİKELİ M. TAŞIMA KAMYONLARI</t>
  </si>
  <si>
    <t>11-MK-26-10</t>
  </si>
  <si>
    <t>11-MK-26-10-1001</t>
  </si>
  <si>
    <t>AMR - TEHLİKELİ M. TAŞIMA KMY. - İSUZU - ÜSTYAPI DAHİL</t>
  </si>
  <si>
    <t>11-MK-26-10-1002</t>
  </si>
  <si>
    <t>AMR - TEHLİKELİ M. TAŞIMA KMY. - ÜSTYAPI</t>
  </si>
  <si>
    <t>11-MK-27</t>
  </si>
  <si>
    <t>BAKIM / LASTİK ARAÇLARI</t>
  </si>
  <si>
    <t>11-MK-27-10</t>
  </si>
  <si>
    <t>11-MK-27-10-1001</t>
  </si>
  <si>
    <t>AMR - BAKIM ARABASI K. - FORD - GÜRBÜZ</t>
  </si>
  <si>
    <t>11-MK-27-10-1002</t>
  </si>
  <si>
    <t>AMR - BAKIM ARABASI K. - ÜSTYAPI - GÜRBÜZ - [F1]</t>
  </si>
  <si>
    <t>11-MK-27-10-1003</t>
  </si>
  <si>
    <t>AMR - BAKIM ARABASI K. - ÜSTYAPI HARİÇ - FORD - [F2]</t>
  </si>
  <si>
    <t>11-MK-27-10-1004</t>
  </si>
  <si>
    <t>AMR - BAKIM ARABASI K. - ÜSTYAPI - GÜRBÜZ - [F2]</t>
  </si>
  <si>
    <t>11-MK-27-10-1005</t>
  </si>
  <si>
    <t>AMR - BAKIM ARABASI K. - ÜSTYAPI HARİÇ - IVECO</t>
  </si>
  <si>
    <t>11-MK-27-10-1006</t>
  </si>
  <si>
    <t>AMR - LASTİK ARACI KAMYONU - FORD - GÜRBÜZ</t>
  </si>
  <si>
    <t>11-MK-27-10-1007</t>
  </si>
  <si>
    <t>AMR - LASTİK ARACI KAMYONU - ÜSTYAPI</t>
  </si>
  <si>
    <t>11-MK-27-10-1008</t>
  </si>
  <si>
    <t>11-MK-27-10-1009</t>
  </si>
  <si>
    <t>AMR - BAKIM ARABASI K. - IVECO - GÜRBÜZ</t>
  </si>
  <si>
    <t>11-MK-27-10-1010</t>
  </si>
  <si>
    <t>11-MK-27-10-1011</t>
  </si>
  <si>
    <t>AMR - LASTİK ARACI KAMYONU - IVECO - GÜRBÜZ</t>
  </si>
  <si>
    <t>11-MK-27-10-1012</t>
  </si>
  <si>
    <t>11-MK-27-10-1013</t>
  </si>
  <si>
    <t>11-MK-27-10-1014</t>
  </si>
  <si>
    <t>11-MK-27-10-1015</t>
  </si>
  <si>
    <t>11-MK-27-10-1016</t>
  </si>
  <si>
    <t>11-MK-27-10-1017</t>
  </si>
  <si>
    <t>11-MK-28</t>
  </si>
  <si>
    <t>TIR VE LOWBED / DORSELER</t>
  </si>
  <si>
    <t>11-MK-28-10</t>
  </si>
  <si>
    <t>11-MK-28-10-1001</t>
  </si>
  <si>
    <t>AMR - TIR - ÇEKİCİ - 4×2 - MAN</t>
  </si>
  <si>
    <t>11-MK-28-10-1002</t>
  </si>
  <si>
    <t>11-MK-28-10-1003</t>
  </si>
  <si>
    <t>11-MK-28-10-1004</t>
  </si>
  <si>
    <t>AMR - TIR - ÇEKİCİ - 6×4 - MAN</t>
  </si>
  <si>
    <t>11-MK-28-10-1005</t>
  </si>
  <si>
    <t>11-MK-28-10-1006</t>
  </si>
  <si>
    <t>11-MK-28-10-1007</t>
  </si>
  <si>
    <t>AMR - LOWBED - ÖZDEMİRSAN</t>
  </si>
  <si>
    <t>11-MK-28-10-1008</t>
  </si>
  <si>
    <t>11-MK-28-10-1009</t>
  </si>
  <si>
    <t>AMR - KASALI DORSE - KOLUMAN</t>
  </si>
  <si>
    <t>11-MK-28-10-1010</t>
  </si>
  <si>
    <t>11-MK-28-10-1011</t>
  </si>
  <si>
    <t>11-MK-28-10-1012</t>
  </si>
  <si>
    <t>11-MK-28-10-1013</t>
  </si>
  <si>
    <t>11-MK-28-10-1014</t>
  </si>
  <si>
    <t>11-MK-28-10-1015</t>
  </si>
  <si>
    <t>11-MK-28-10-1016</t>
  </si>
  <si>
    <t>11-MK-28-10-1017</t>
  </si>
  <si>
    <t>11-MK-28-10-1018</t>
  </si>
  <si>
    <t>11-MK-28-10-1019</t>
  </si>
  <si>
    <t>11-MK-40</t>
  </si>
  <si>
    <t>KAMYON ÜSTÜ JENERATÖRLER</t>
  </si>
  <si>
    <t>11-MK-40-10</t>
  </si>
  <si>
    <t>11-MK-40-10-1001</t>
  </si>
  <si>
    <t>AMR - KAMYONÜSTÜ JENERATÖR - 650 KVA - KAMYON - MAN</t>
  </si>
  <si>
    <t>11-MK-40-10-1002</t>
  </si>
  <si>
    <t>AMR - KAMYONÜSTÜ JENERATÖR - 650 KVA - JENERATÖR - CAT</t>
  </si>
  <si>
    <t>11-MK-41</t>
  </si>
  <si>
    <t>KOMPRESÖRLER</t>
  </si>
  <si>
    <t>41</t>
  </si>
  <si>
    <t>11-MK-41-10</t>
  </si>
  <si>
    <t>11-MK-41-10-1001</t>
  </si>
  <si>
    <t>AMR - KOMPRESÖR - ELEKTRİKLİ - 13 BAR - INGERSOLL RAND</t>
  </si>
  <si>
    <t>11-MK-41-10-1002</t>
  </si>
  <si>
    <t>AMR - SEYYAR DİZEL KOMPRESÖR - ATLAS COPCO XAS136</t>
  </si>
  <si>
    <t>11-MK-41-10-1003</t>
  </si>
  <si>
    <t>AMR - SEYYAR DİZEL KOMPRESÖR - ATLAS COPCO XAS282</t>
  </si>
  <si>
    <t>11-MK-42</t>
  </si>
  <si>
    <t>HİDROFORLAR</t>
  </si>
  <si>
    <t>42</t>
  </si>
  <si>
    <t>11-MK-42-10</t>
  </si>
  <si>
    <t>11-MK-42-10-1001</t>
  </si>
  <si>
    <t>AMR - HİDROFOR - GRUNDFOS</t>
  </si>
  <si>
    <t>11-MK-43</t>
  </si>
  <si>
    <t>YAKIT TANKLARI</t>
  </si>
  <si>
    <t>43</t>
  </si>
  <si>
    <t>11-MK-43-10</t>
  </si>
  <si>
    <t>11-MK-43-10-1001</t>
  </si>
  <si>
    <t>AMR - YAKIT TANKI - 50 TON - INGERSOLL RAND</t>
  </si>
  <si>
    <t>11-MK-44</t>
  </si>
  <si>
    <t>HAVA TANKLARI</t>
  </si>
  <si>
    <t>44</t>
  </si>
  <si>
    <t>11-MK-44-10</t>
  </si>
  <si>
    <t>11-MK-44-10-1001</t>
  </si>
  <si>
    <t>AMR - HAVA TANKI</t>
  </si>
  <si>
    <t>11-MK-45</t>
  </si>
  <si>
    <t>45</t>
  </si>
  <si>
    <t>11-MK-45-10</t>
  </si>
  <si>
    <t>11-MK-45-10-1001</t>
  </si>
  <si>
    <t>AMR - SU TANKI - 25 TON - DOĞAN TANKER</t>
  </si>
  <si>
    <t>11-MK-46</t>
  </si>
  <si>
    <t>IŞIK KULELERİ</t>
  </si>
  <si>
    <t>46</t>
  </si>
  <si>
    <t>11-MK-46-10</t>
  </si>
  <si>
    <t>11-MK-46-10-1001</t>
  </si>
  <si>
    <t>AMR - IŞIK KULESİ - JENERATÖRLÜ - ATLAS COPCO</t>
  </si>
  <si>
    <t>11-MK-47</t>
  </si>
  <si>
    <t>ATÖLYE EKİPMANLARI</t>
  </si>
  <si>
    <t>47</t>
  </si>
  <si>
    <t>11-MK-47-10</t>
  </si>
  <si>
    <t>PROFİL BÜKME MAKİNELERİ</t>
  </si>
  <si>
    <t>11-MK-47-10-1001</t>
  </si>
  <si>
    <t>AMR - PROFİL BÜKME MAKİNESİ</t>
  </si>
  <si>
    <t>11-MK-47-11</t>
  </si>
  <si>
    <t>DEMİR KESME BÜKME MAKİNELERİ</t>
  </si>
  <si>
    <t>11-MK-47-11-1001</t>
  </si>
  <si>
    <t>AMR - DEMİR KESME MAKİNESİ / 55 MM - OFMER</t>
  </si>
  <si>
    <t>11-MK-47-11-1002</t>
  </si>
  <si>
    <t>AMR - DEMİR BÜKME MAKİNESİ / 55 MM - OFMER</t>
  </si>
  <si>
    <t>11-MK-47-12</t>
  </si>
  <si>
    <t>TORNA TEZGAHLARI</t>
  </si>
  <si>
    <t>11-MK-47-12-1001</t>
  </si>
  <si>
    <t>AMR - TORNA TEZGAHI - 2 METRE - BULON DİŞİ İÇİN - BAOJİ</t>
  </si>
  <si>
    <t>11-MK-47-12-1002</t>
  </si>
  <si>
    <t>AMR - TORNA TEZGAHI - 3 METRE - ANA ATÖLYE - TRENS</t>
  </si>
  <si>
    <t>11-MK-47-13</t>
  </si>
  <si>
    <t>ISIMAKLAR</t>
  </si>
  <si>
    <t>11-MK-47-13-1001</t>
  </si>
  <si>
    <t>AMR - ISIMAK G-35 APAREY</t>
  </si>
  <si>
    <t>11-MK-47-13-1002</t>
  </si>
  <si>
    <t>AMR - ISIMAK G-55 APAREY</t>
  </si>
  <si>
    <t>11-MK-47-14</t>
  </si>
  <si>
    <t>YIKAMA JETLERİ</t>
  </si>
  <si>
    <t>11-MK-47-14-1001</t>
  </si>
  <si>
    <t>AMR - KARCHER YIKAMA JETİ - 250 BAR - KARCHER</t>
  </si>
  <si>
    <t>11-MK-47-14-1002</t>
  </si>
  <si>
    <t>AMR - KARCHER YIKAMA JETİ - 1000 BAR - KAMAT</t>
  </si>
  <si>
    <t>11-MK-47-15</t>
  </si>
  <si>
    <t>SÜTUNLU MATKAPLAR</t>
  </si>
  <si>
    <t>11-MK-47-15-1001</t>
  </si>
  <si>
    <t>AMR - SÜTUNLU MATKAP - VDM</t>
  </si>
  <si>
    <t>11-MK-47-16</t>
  </si>
  <si>
    <t>ŞERİT TESTERELER</t>
  </si>
  <si>
    <t>11-MK-47-16-1001</t>
  </si>
  <si>
    <t>AMR - ŞERİT TESTERE - DİSPA</t>
  </si>
  <si>
    <t>11-MK-47-17</t>
  </si>
  <si>
    <t>HİDROLİK PRESLER</t>
  </si>
  <si>
    <t>11-MK-47-17-1001</t>
  </si>
  <si>
    <t>AMR - 200 TON HİDROLİK PRES</t>
  </si>
  <si>
    <t>11-MK-47-18</t>
  </si>
  <si>
    <t>KAYNAK MAKİNELERİ</t>
  </si>
  <si>
    <t>11-MK-47-18-1001</t>
  </si>
  <si>
    <t>AMR - GAZ ALTI KAYNAK MAKİNELERİ</t>
  </si>
  <si>
    <t>11-MK-47-18-1002</t>
  </si>
  <si>
    <t>AMR - ELEKTRİKLİ KAYNAK MAKİNELERİ</t>
  </si>
  <si>
    <t>11-MK-47-18-1003</t>
  </si>
  <si>
    <t>AMR - DİZEL KAYNAK MAKİNELERİ</t>
  </si>
  <si>
    <t>11-MK-47-18-1004</t>
  </si>
  <si>
    <t>AMR - ÇANTA KAYNAK MAKİNELERİ</t>
  </si>
  <si>
    <t>11-MK-47-19</t>
  </si>
  <si>
    <t>ELEKTROD MAKİNELERİ</t>
  </si>
  <si>
    <t>11-MK-47-19-1001</t>
  </si>
  <si>
    <t>AMR - ELEKTROD KURUTMA FIRINLARI</t>
  </si>
  <si>
    <t>11-MK-47-19-1002</t>
  </si>
  <si>
    <t>AMR - ELEKTROD TERMOSU</t>
  </si>
  <si>
    <t>11-MK-47-20</t>
  </si>
  <si>
    <t>LASTİK DEĞİŞTİRME MAKİNELERİ</t>
  </si>
  <si>
    <t>11-MK-47-20-1001</t>
  </si>
  <si>
    <t>AMR - LASTİK DEĞİŞTİRME MAKİNESİ - CORGHİ</t>
  </si>
  <si>
    <t>11-MK-47-21</t>
  </si>
  <si>
    <t>HORTUM BASMA MAKİNELERİ</t>
  </si>
  <si>
    <t>11-MK-47-21-1001</t>
  </si>
  <si>
    <t>AMR - HORTUM BASMA MAKİNESİ - TEKSAN</t>
  </si>
  <si>
    <t>11-MK-47-30</t>
  </si>
  <si>
    <t>ATÖLYE TAVAN VİNÇLERİ</t>
  </si>
  <si>
    <t>11-MK-47-30-1001</t>
  </si>
  <si>
    <t>AMR - ATÖLYE TAVAN VİNCİ - 6,30 TON</t>
  </si>
  <si>
    <t>11-MK-47-31</t>
  </si>
  <si>
    <t>AMR - ATÖLYE TAKIMLARI</t>
  </si>
  <si>
    <t>11-MK-47-31-1001</t>
  </si>
  <si>
    <t>11-MK-48</t>
  </si>
  <si>
    <t>TOPOĞRAFİK ÖLÇÜM ALETLERİ</t>
  </si>
  <si>
    <t>48</t>
  </si>
  <si>
    <t>11-MK-48-10</t>
  </si>
  <si>
    <t>11-MK-48-10-1001</t>
  </si>
  <si>
    <t>AMR - TOPOĞRAFİK ÖLÇÜM ALETLERİ</t>
  </si>
  <si>
    <t>11-MK-50</t>
  </si>
  <si>
    <t>SAHA VİNÇLERİ</t>
  </si>
  <si>
    <t>11-MK-50-10</t>
  </si>
  <si>
    <t>DEMİR SAHASI PORTAL VİNÇLERİ</t>
  </si>
  <si>
    <t>11-MK-50-10-1001</t>
  </si>
  <si>
    <t>AMR - DEMİR SAHASI PORTAL VİNÇLERİ - 6,3 TON - 3 TON</t>
  </si>
  <si>
    <t>11-MK-70</t>
  </si>
  <si>
    <t>STD. ARAZİ ARACI - YÜKLENİCİ</t>
  </si>
  <si>
    <t>11-MK-70-10</t>
  </si>
  <si>
    <t>11-MK-70-10-1001</t>
  </si>
  <si>
    <t>AMR - ARAZİ ARACI - DUSTER - 4×4</t>
  </si>
  <si>
    <t>11-MK-70-10-1002</t>
  </si>
  <si>
    <t>AMR - ARAZİ ARACI - DUSTER - 4×4 - SATINALMA</t>
  </si>
  <si>
    <t>11-MK-70-10-1003</t>
  </si>
  <si>
    <t>AMR - ARAZİ ARACI - NİSSAN - 4×4 - SATINALMA</t>
  </si>
  <si>
    <t>11-MK-71</t>
  </si>
  <si>
    <t>STD. ARAZİ ARACI - İDARE</t>
  </si>
  <si>
    <t>71</t>
  </si>
  <si>
    <t>11-MK-71-10</t>
  </si>
  <si>
    <t>11-MK-71-10-1001</t>
  </si>
  <si>
    <t>AMR - ARAZİ ARACI - DUSTER - 4×4 - İDARE</t>
  </si>
  <si>
    <t>11-MK-72</t>
  </si>
  <si>
    <t>STANDART BİNEK ARAÇLAR</t>
  </si>
  <si>
    <t>72</t>
  </si>
  <si>
    <t>11-MK-72-10</t>
  </si>
  <si>
    <t>11-MK-72-10-1001</t>
  </si>
  <si>
    <t>AMR - MİNİBÜS</t>
  </si>
  <si>
    <t>11-MK-72-10-1002</t>
  </si>
  <si>
    <t>AMR - BİNEK ARAÇ - DOBLO</t>
  </si>
  <si>
    <t>11-MK-72-10-1003</t>
  </si>
  <si>
    <t>AMR - BİNEK ARAÇ - EGEA</t>
  </si>
  <si>
    <t>11-MK-73</t>
  </si>
  <si>
    <t>PİKAPLAR</t>
  </si>
  <si>
    <t>73</t>
  </si>
  <si>
    <t>11-MK-73-10</t>
  </si>
  <si>
    <t>11-MK-73-10-1001</t>
  </si>
  <si>
    <t>AMR - PİKAP - 4×4</t>
  </si>
  <si>
    <t>11-MK-74</t>
  </si>
  <si>
    <t>PREMİUM BİNEK ARAÇLAR</t>
  </si>
  <si>
    <t>74</t>
  </si>
  <si>
    <t>11-MK-74-10</t>
  </si>
  <si>
    <t>11-MK-74-10-1001</t>
  </si>
  <si>
    <t>AMR - PREMİUM BİNEK ARAÇ - 3LT. ÜZERİ - İDARE</t>
  </si>
  <si>
    <t>11-MK-74-10-1002</t>
  </si>
  <si>
    <t>AMR - PREMİUM BİNEK ARAÇ - SUPERB</t>
  </si>
  <si>
    <t>12-PR</t>
  </si>
  <si>
    <t>ENDİREKT PERSONEL</t>
  </si>
  <si>
    <t>12-PR-50</t>
  </si>
  <si>
    <t>END. PERS. - ÜST YÖNETİM</t>
  </si>
  <si>
    <t>12-PR-50-10</t>
  </si>
  <si>
    <t>12-PR-50-10-1001</t>
  </si>
  <si>
    <t>PROJE KOORDİNATÖRÜ</t>
  </si>
  <si>
    <t>12-PR-50-10-1002</t>
  </si>
  <si>
    <t>PROJE DİREKTÖRÜ</t>
  </si>
  <si>
    <t>12-PR-50-10-1003</t>
  </si>
  <si>
    <t>PROJE MÜDÜRÜ</t>
  </si>
  <si>
    <t>12-PR-50-10-1004</t>
  </si>
  <si>
    <t>PROJE MÜDÜRÜ YARDIMCISI</t>
  </si>
  <si>
    <t>12-PR-50-10-1005</t>
  </si>
  <si>
    <t>12-PR-51</t>
  </si>
  <si>
    <t>END. PERS. - TEKNİK OFİS</t>
  </si>
  <si>
    <t>51</t>
  </si>
  <si>
    <t>12-PR-51-10</t>
  </si>
  <si>
    <t>12-PR-51-10-1001</t>
  </si>
  <si>
    <t>MERKEZ TEKNİK OFİS MÜDÜRÜ</t>
  </si>
  <si>
    <t>12-PR-51-10-1002</t>
  </si>
  <si>
    <t>MERKEZ PLANLAMA VE RAPORLAMA MÜH.</t>
  </si>
  <si>
    <t>12-PR-51-10-1003</t>
  </si>
  <si>
    <t>MERKEZ BÜTÇE MALİYET KONTROL ŞEFİ</t>
  </si>
  <si>
    <t>12-PR-51-10-1004</t>
  </si>
  <si>
    <t>MERKEZ BÜTÇE MALİYET KONTROL MÜHENDİSİ</t>
  </si>
  <si>
    <t>12-PR-51-10-1005</t>
  </si>
  <si>
    <t>MERKEZ SÖZLEŞME ŞEFİ</t>
  </si>
  <si>
    <t>12-PR-51-10-1006</t>
  </si>
  <si>
    <t>SAHA TEKNİK OFİS MÜDÜRÜ</t>
  </si>
  <si>
    <t>12-PR-51-10-1007</t>
  </si>
  <si>
    <t>SAHA PLANLAMA / RAPORLAMA ŞEFİ</t>
  </si>
  <si>
    <t>12-PR-51-10-1008</t>
  </si>
  <si>
    <t>SAHA PLANLAMA / RAPORLAMA MÜHENDİSİ</t>
  </si>
  <si>
    <t>12-PR-51-10-1009</t>
  </si>
  <si>
    <t>SAHA BÜTÇE MALİYET ŞEFİ</t>
  </si>
  <si>
    <t>12-PR-51-10-1010</t>
  </si>
  <si>
    <t>SAHA BÜTÇE MALİYET MÜHENDİSİ</t>
  </si>
  <si>
    <t>12-PR-51-10-1011</t>
  </si>
  <si>
    <t>SAHA İDARİ HAKEDİŞ ŞEFİ</t>
  </si>
  <si>
    <t>12-PR-51-10-1012</t>
  </si>
  <si>
    <t>SAHA TAŞERON HAKEDİŞİ ŞEFİ</t>
  </si>
  <si>
    <t>12-PR-51-10-1013</t>
  </si>
  <si>
    <t>SAHA TEKNİK OFİS TEKNİKERİ</t>
  </si>
  <si>
    <t>12-PR-52</t>
  </si>
  <si>
    <t>END. PERS. - TASARIM</t>
  </si>
  <si>
    <t>52</t>
  </si>
  <si>
    <t>12-PR-52-10</t>
  </si>
  <si>
    <t>12-PR-52-10-1001</t>
  </si>
  <si>
    <t>MERKEZ TASARIM MÜDÜRÜ</t>
  </si>
  <si>
    <t>12-PR-52-10-1002</t>
  </si>
  <si>
    <t>MERKEZ TASARIM ŞEFİ</t>
  </si>
  <si>
    <t>12-PR-52-10-1003</t>
  </si>
  <si>
    <t>MERKEZ TASARIM MÜHENDİSİ</t>
  </si>
  <si>
    <t>12-PR-52-10-1004</t>
  </si>
  <si>
    <t>TEKNİK RESSAM</t>
  </si>
  <si>
    <t>12-PR-53</t>
  </si>
  <si>
    <t>END. PERS. - ETÜD PROJE VE KAMULAŞTIRMA</t>
  </si>
  <si>
    <t>53</t>
  </si>
  <si>
    <t>12-PR-53-10</t>
  </si>
  <si>
    <t>12-PR-53-10-1001</t>
  </si>
  <si>
    <t>ETÜT - HARİTA MÜDÜRÜ</t>
  </si>
  <si>
    <t>12-PR-53-10-1002</t>
  </si>
  <si>
    <t>ETÜT - HARİTA ŞEFİ</t>
  </si>
  <si>
    <t>12-PR-53-10-1003</t>
  </si>
  <si>
    <t>ETÜT - HARİTA MÜHENDİSİ</t>
  </si>
  <si>
    <t>12-PR-53-10-1004</t>
  </si>
  <si>
    <t>ETÜT - HARİTA TEKNİKERİ / TOPOĞRAF</t>
  </si>
  <si>
    <t>12-PR-53-10-1005</t>
  </si>
  <si>
    <t>ALET OPERATÖRÜ</t>
  </si>
  <si>
    <t>12-PR-53-10-1006</t>
  </si>
  <si>
    <t>ŞENÖR</t>
  </si>
  <si>
    <t>12-PR-53-10-1007</t>
  </si>
  <si>
    <t>MERKEZ KAMULAŞTIRMA ŞEFİ</t>
  </si>
  <si>
    <t>12-PR-53-10-1008</t>
  </si>
  <si>
    <t>MERKEZ KAMULAŞTIRMA MÜHENDİSİ</t>
  </si>
  <si>
    <t>12-PR-54</t>
  </si>
  <si>
    <t>END. PERS. - ÇEVRE VE SOSYAL</t>
  </si>
  <si>
    <t>54</t>
  </si>
  <si>
    <t>12-PR-54-10</t>
  </si>
  <si>
    <t>12-PR-54-10-1001</t>
  </si>
  <si>
    <t>MERKEZ ÇEVRE VE SOSYAL UYUM MÜDÜRÜ</t>
  </si>
  <si>
    <t>12-PR-54-10-1002</t>
  </si>
  <si>
    <t>MERKEZ SOSYAL ETKİ ŞEFİ</t>
  </si>
  <si>
    <t>12-PR-54-10-1003</t>
  </si>
  <si>
    <t>MERKEZ ÇEVRE VE SOS. İŞL. DOKÜMANTASYON</t>
  </si>
  <si>
    <t>12-PR-54-10-1004</t>
  </si>
  <si>
    <t>12-PR-54-10-1005</t>
  </si>
  <si>
    <t>HALKLA İLİŞKİLER UZMANI</t>
  </si>
  <si>
    <t>12-PR-54-10-1006</t>
  </si>
  <si>
    <t>12-PR-54-10-1007</t>
  </si>
  <si>
    <t>12-PR-54-10-1008</t>
  </si>
  <si>
    <t>ARKEOLOG</t>
  </si>
  <si>
    <t>12-PR-54-10-1009</t>
  </si>
  <si>
    <t>BİYOLOG</t>
  </si>
  <si>
    <t>12-PR-55</t>
  </si>
  <si>
    <t>END. PERS. - FİNANS VE MUHASEBE</t>
  </si>
  <si>
    <t>55</t>
  </si>
  <si>
    <t>12-PR-55-10</t>
  </si>
  <si>
    <t>12-PR-55-10-1001</t>
  </si>
  <si>
    <t>MERKEZ FİNANS MÜDÜRÜ</t>
  </si>
  <si>
    <t>12-PR-55-10-1002</t>
  </si>
  <si>
    <t>MERKEZ FİNANS ŞEFİ</t>
  </si>
  <si>
    <t>12-PR-55-10-1003</t>
  </si>
  <si>
    <t>MERKEZ FİNANS UZMANI</t>
  </si>
  <si>
    <t>12-PR-55-10-1004</t>
  </si>
  <si>
    <t>MERKEZ MUHASEBE MÜDÜRÜ</t>
  </si>
  <si>
    <t>12-PR-55-10-1005</t>
  </si>
  <si>
    <t>MERKEZ MUHASEBE ŞEFİ</t>
  </si>
  <si>
    <t>12-PR-55-10-1006</t>
  </si>
  <si>
    <t>MERKEZ MUHASEBE UZMANI</t>
  </si>
  <si>
    <t>12-PR-55-10-1007</t>
  </si>
  <si>
    <t>MUHASEBE ŞEFİ</t>
  </si>
  <si>
    <t>12-PR-56</t>
  </si>
  <si>
    <t>END. PERS. - SATINALMA</t>
  </si>
  <si>
    <t>56</t>
  </si>
  <si>
    <t>12-PR-56-10</t>
  </si>
  <si>
    <t>12-PR-56-10-1001</t>
  </si>
  <si>
    <t>MERKEZ SATINALMA MÜDÜRÜ</t>
  </si>
  <si>
    <t>12-PR-56-10-1002</t>
  </si>
  <si>
    <t>MERKEZ SATINALMA ŞEFİ</t>
  </si>
  <si>
    <t>12-PR-56-10-1003</t>
  </si>
  <si>
    <t>MERKEZ SATINALMA UZMANI</t>
  </si>
  <si>
    <t>12-PR-56-10-1004</t>
  </si>
  <si>
    <t>SATINALMA UZMAN YARDIMCISI</t>
  </si>
  <si>
    <t>12-PR-56-10-1005</t>
  </si>
  <si>
    <t>MERKEZ LOJİSTİK - GÜMRÜK ŞEFİ</t>
  </si>
  <si>
    <t>12-PR-56-10-1006</t>
  </si>
  <si>
    <t>MERKEZ SİGORTA ŞEFİ</t>
  </si>
  <si>
    <t>12-PR-56-10-1007</t>
  </si>
  <si>
    <t>SATINALMA ŞEFİ</t>
  </si>
  <si>
    <t>12-PR-57</t>
  </si>
  <si>
    <t>END. PERS. - İNSAN KAYNAKLARI VE EYS</t>
  </si>
  <si>
    <t>57</t>
  </si>
  <si>
    <t>12-PR-57-10</t>
  </si>
  <si>
    <t>12-PR-57-10-1001</t>
  </si>
  <si>
    <t>MERKEZ İNSAN KAYNAKLARI MÜDÜRÜ</t>
  </si>
  <si>
    <t>12-PR-57-10-1002</t>
  </si>
  <si>
    <t>MERKEZ İNSAN KAYNAKLARI UZMANI</t>
  </si>
  <si>
    <t>12-PR-57-10-1003</t>
  </si>
  <si>
    <t>MERKEZ DCC UZMANI</t>
  </si>
  <si>
    <t>12-PR-57-10-1004</t>
  </si>
  <si>
    <t>İNSAN KAYNAKLARI UZMANI</t>
  </si>
  <si>
    <t>12-PR-57-10-1005</t>
  </si>
  <si>
    <t>PUANTÖR</t>
  </si>
  <si>
    <t>12-PR-57-10-1006</t>
  </si>
  <si>
    <t>DCC UZMANI</t>
  </si>
  <si>
    <t>12-PR-57-10-1007</t>
  </si>
  <si>
    <t>MERKEZ ENTEGRE YÖNETİM SİSTEMLERİ MD.</t>
  </si>
  <si>
    <t>12-PR-57-10-1008</t>
  </si>
  <si>
    <t>ENTEGRE YÖNETİM SİSTEMLERİ ŞEFİ</t>
  </si>
  <si>
    <t>12-PR-57-10-1009</t>
  </si>
  <si>
    <t>ENTEGRE YÖNETİM SİSTEMLERİ MÜHENDİSİ</t>
  </si>
  <si>
    <t>12-PR-58</t>
  </si>
  <si>
    <t>END. PERS. - DESTEK / HİZMET</t>
  </si>
  <si>
    <t>58</t>
  </si>
  <si>
    <t>12-PR-58-10</t>
  </si>
  <si>
    <t>12-PR-58-10-1001</t>
  </si>
  <si>
    <t>MERKEZ BİLGİ İŞLEM UZMANI</t>
  </si>
  <si>
    <t>12-PR-58-10-1002</t>
  </si>
  <si>
    <t>12-PR-58-10-1003</t>
  </si>
  <si>
    <t>HOPHOPÇU</t>
  </si>
  <si>
    <t>12-PR-58-10-1004</t>
  </si>
  <si>
    <t>MERKEZ ÇAYCI</t>
  </si>
  <si>
    <t>12-PR-58-10-1005</t>
  </si>
  <si>
    <t>12-PR-58-10-1006</t>
  </si>
  <si>
    <t>AMBAR ŞEFİ</t>
  </si>
  <si>
    <t>12-PR-58-10-1007</t>
  </si>
  <si>
    <t>AMBAR SORUMLUSU</t>
  </si>
  <si>
    <t>12-PR-58-10-1008</t>
  </si>
  <si>
    <t>AMBAR SORUMLUSU YARDIMCISI</t>
  </si>
  <si>
    <t>12-PR-58-10-1009</t>
  </si>
  <si>
    <t>AMBAR İŞÇİSİ / KANTARCI</t>
  </si>
  <si>
    <t>12-PR-58-10-1010</t>
  </si>
  <si>
    <t>MAZOTÇU</t>
  </si>
  <si>
    <t>12-PR-58-10-1011</t>
  </si>
  <si>
    <t>KAMP AMİRİ</t>
  </si>
  <si>
    <t>12-PR-58-10-1012</t>
  </si>
  <si>
    <t>KOĞUŞÇU</t>
  </si>
  <si>
    <t>12-PR-58-10-1013</t>
  </si>
  <si>
    <t>TEMİZLİK GÖREVLİSİ</t>
  </si>
  <si>
    <t>12-PR-58-10-1014</t>
  </si>
  <si>
    <t>KAMP DÜZ İŞÇİ</t>
  </si>
  <si>
    <t>12-PR-58-10-1015</t>
  </si>
  <si>
    <t>ÇAYCI</t>
  </si>
  <si>
    <t>12-PR-58-10-1016</t>
  </si>
  <si>
    <t>GÜVENLİK AMİRİ</t>
  </si>
  <si>
    <t>12-PR-58-10-1017</t>
  </si>
  <si>
    <t>BEKÇİ</t>
  </si>
  <si>
    <t>12-PR-58-10-1018</t>
  </si>
  <si>
    <t>12-PR-58-10-1019</t>
  </si>
  <si>
    <t>12-PR-58-10-1020</t>
  </si>
  <si>
    <t>İZİN VE PROTOKOL MÜDÜRÜ</t>
  </si>
  <si>
    <t>12-PR-58-10-1021</t>
  </si>
  <si>
    <t>İZİN VE PROTOKOL ŞEFİ</t>
  </si>
  <si>
    <t>12-PR-58-10-1022</t>
  </si>
  <si>
    <t>KAMU KURUMLARI SORUMLUSU</t>
  </si>
  <si>
    <t>12-PR-58-10-1023</t>
  </si>
  <si>
    <t>3. ŞAHISLAR SORUMLUSU</t>
  </si>
  <si>
    <t>12-PR-58-10-1024</t>
  </si>
  <si>
    <t>OCAKLAR DAİMİ NEZARETÇİ</t>
  </si>
  <si>
    <t>12-PR-59</t>
  </si>
  <si>
    <t>END. PERS. - TOPRAK İŞLERİ</t>
  </si>
  <si>
    <t>59</t>
  </si>
  <si>
    <t>12-PR-59-10</t>
  </si>
  <si>
    <t>12-PR-59-10-1001</t>
  </si>
  <si>
    <t>TOPRAK İŞLERİ MÜDÜRÜ</t>
  </si>
  <si>
    <t>12-PR-59-10-1002</t>
  </si>
  <si>
    <t>TOPRAK İŞLERİ ŞEFİ</t>
  </si>
  <si>
    <t>12-PR-59-10-1003</t>
  </si>
  <si>
    <t>TOPRAK İŞLERİ MÜHENDİSİ</t>
  </si>
  <si>
    <t>12-PR-59-10-1004</t>
  </si>
  <si>
    <t>TOPRAK İŞLERİ FORMENİ</t>
  </si>
  <si>
    <t>12-PR-59-10-1005</t>
  </si>
  <si>
    <t>BAYRAKÇI</t>
  </si>
  <si>
    <t>12-PR-59-10-1006</t>
  </si>
  <si>
    <t>ZEMİN İYİLEŞTİRME MÜHENDİSİ</t>
  </si>
  <si>
    <t>12-PR-59-10-1007</t>
  </si>
  <si>
    <t>OCAKLAR MÜHENDİSİ</t>
  </si>
  <si>
    <t>12-PR-59-10-1008</t>
  </si>
  <si>
    <t>PATLATMA MÜHENDİSİ</t>
  </si>
  <si>
    <t>12-PR-60</t>
  </si>
  <si>
    <t>END. PERS. - SANAT YAPILARI</t>
  </si>
  <si>
    <t>12-PR-60-10</t>
  </si>
  <si>
    <t>12-PR-60-10-1001</t>
  </si>
  <si>
    <t>SANAT YAPILARI MÜDÜRÜ</t>
  </si>
  <si>
    <t>12-PR-60-10-1002</t>
  </si>
  <si>
    <t>SANAT YAPILARI ŞEFİ</t>
  </si>
  <si>
    <t>12-PR-60-10-1003</t>
  </si>
  <si>
    <t>SANAT YAPILARI MÜHENDİSİ</t>
  </si>
  <si>
    <t>12-PR-60-10-1004</t>
  </si>
  <si>
    <t>SANAT YAPILARI TEKNİKERİ</t>
  </si>
  <si>
    <t>12-PR-60-10-1005</t>
  </si>
  <si>
    <t>SANAT YAPILARI FORMENİ</t>
  </si>
  <si>
    <t>12-PR-61</t>
  </si>
  <si>
    <t>END. PERS. - TÜNELLER</t>
  </si>
  <si>
    <t>61</t>
  </si>
  <si>
    <t>12-PR-61-10</t>
  </si>
  <si>
    <t>12-PR-61-10-1001</t>
  </si>
  <si>
    <t>TÜNEL MÜDÜRÜ</t>
  </si>
  <si>
    <t>12-PR-61-10-1002</t>
  </si>
  <si>
    <t>TÜNEL ŞEFİ</t>
  </si>
  <si>
    <t>12-PR-61-10-1003</t>
  </si>
  <si>
    <t>TÜNEL MÜHENDİSİ</t>
  </si>
  <si>
    <t>12-PR-61-10-1004</t>
  </si>
  <si>
    <t>TÜNEL FORMENİ</t>
  </si>
  <si>
    <t>12-PR-62</t>
  </si>
  <si>
    <t>END. PERS. - ÜSTYAPI VE DİĞER</t>
  </si>
  <si>
    <t>62</t>
  </si>
  <si>
    <t>12-PR-62-10</t>
  </si>
  <si>
    <t>12-PR-62-10-1001</t>
  </si>
  <si>
    <t>ÜSTYAPI - ŞEF</t>
  </si>
  <si>
    <t>12-PR-62-10-1002</t>
  </si>
  <si>
    <t>ÜSTYAPI - KALİTE KONTROL ŞEFİ</t>
  </si>
  <si>
    <t>12-PR-62-10-1003</t>
  </si>
  <si>
    <t>ÜSTYAPI - ELEKTRİK İŞLERİ ŞEFİ</t>
  </si>
  <si>
    <t>12-PR-62-10-1004</t>
  </si>
  <si>
    <t>ÜSTYAPI - ÖLÇÜM İŞLERİ ŞEFİ</t>
  </si>
  <si>
    <t>12-PR-62-10-1005</t>
  </si>
  <si>
    <t>ÜSTYAPI - KAYNAK MÜHENDİSİ</t>
  </si>
  <si>
    <t>12-PR-62-10-1006</t>
  </si>
  <si>
    <t>ÜSTYAPI - FORMEN</t>
  </si>
  <si>
    <t>12-PR-62-10-1007</t>
  </si>
  <si>
    <t>ÜSTYAPI - TREN KONTROLLER ŞEFİ</t>
  </si>
  <si>
    <t>12-PR-62-10-1008</t>
  </si>
  <si>
    <t>ÜSTYAPI - TREN TEŞKİLİ MEMURU</t>
  </si>
  <si>
    <t>12-PR-62-10-1009</t>
  </si>
  <si>
    <t>ÜSTYAPI - BAKIM ONARIMCI</t>
  </si>
  <si>
    <t>12-PR-62-10-1010</t>
  </si>
  <si>
    <t>ÜSTYAPI - TOPOĞRAF</t>
  </si>
  <si>
    <t>12-PR-62-10-1011</t>
  </si>
  <si>
    <t>ÜSTYAPI - ALET OPERATÖRÜ</t>
  </si>
  <si>
    <t>12-PR-62-10-1012</t>
  </si>
  <si>
    <t>ÜSTYAPI - ŞENÖR</t>
  </si>
  <si>
    <t>12-PR-63</t>
  </si>
  <si>
    <t>END. PERS. - GENEL SAHA İŞLERİ</t>
  </si>
  <si>
    <t>63</t>
  </si>
  <si>
    <t>12-PR-63-10</t>
  </si>
  <si>
    <t>12-PR-63-10-1001</t>
  </si>
  <si>
    <t>BETON SEVKİYAT ŞEFİ</t>
  </si>
  <si>
    <t>12-PR-63-10-1002</t>
  </si>
  <si>
    <t>DEPLASMANLAR ŞEFİ</t>
  </si>
  <si>
    <t>12-PR-63-10-1003</t>
  </si>
  <si>
    <t>DEPLASMANLAR MÜHENDİSİ</t>
  </si>
  <si>
    <t>12-PR-64</t>
  </si>
  <si>
    <t>END. PERS. - MAKİNE</t>
  </si>
  <si>
    <t>64</t>
  </si>
  <si>
    <t>12-PR-64-10</t>
  </si>
  <si>
    <t>12-PR-64-10-1001</t>
  </si>
  <si>
    <t>MAKİNE MÜDÜRÜ</t>
  </si>
  <si>
    <t>12-PR-64-10-1002</t>
  </si>
  <si>
    <t>MAKİNE ŞEFİ</t>
  </si>
  <si>
    <t>12-PR-64-10-1003</t>
  </si>
  <si>
    <t>MAKİNE MALİYET MÜHENDİSİ</t>
  </si>
  <si>
    <t>12-PR-64-10-1004</t>
  </si>
  <si>
    <t>MAKİNE FORMENİ</t>
  </si>
  <si>
    <t>12-PR-64-10-1005</t>
  </si>
  <si>
    <t>MEKANİK TESİSAT FORMENİ</t>
  </si>
  <si>
    <t>12-PR-64-10-1006</t>
  </si>
  <si>
    <t>SIHHİ TESİSAT USTASI</t>
  </si>
  <si>
    <t>12-PR-64-10-1007</t>
  </si>
  <si>
    <t>SIHHİ TESİSAT USTA YARDIMCISI</t>
  </si>
  <si>
    <t>12-PR-64-10-1008</t>
  </si>
  <si>
    <t>12-PR-64-10-1009</t>
  </si>
  <si>
    <t>BAKIM ELEMANI</t>
  </si>
  <si>
    <t>12-PR-64-10-1010</t>
  </si>
  <si>
    <t>MAKİNE USTASI / TAMİRCİ</t>
  </si>
  <si>
    <t>12-PR-64-10-1011</t>
  </si>
  <si>
    <t>KAPORTA BOYA USTASI</t>
  </si>
  <si>
    <t>12-PR-64-10-1012</t>
  </si>
  <si>
    <t>YAĞCI</t>
  </si>
  <si>
    <t>12-PR-64-10-1013</t>
  </si>
  <si>
    <t>TORNACI</t>
  </si>
  <si>
    <t>12-PR-64-10-1014</t>
  </si>
  <si>
    <t>USTA YARDIMCISI</t>
  </si>
  <si>
    <t>12-PR-64-10-1015</t>
  </si>
  <si>
    <t>ÇIRAK</t>
  </si>
  <si>
    <t>12-PR-64-10-1016</t>
  </si>
  <si>
    <t>ELEKTRİK TEKNİKERİ</t>
  </si>
  <si>
    <t>12-PR-64-10-1017</t>
  </si>
  <si>
    <t>ELEKTRİKÇİ</t>
  </si>
  <si>
    <t>12-PR-64-10-1018</t>
  </si>
  <si>
    <t>OTO ELEKTRİKÇİSİ</t>
  </si>
  <si>
    <t>12-PR-64-10-1019</t>
  </si>
  <si>
    <t>LASTİKÇİ</t>
  </si>
  <si>
    <t>12-PR-64-10-1020</t>
  </si>
  <si>
    <t>MAKASÇI</t>
  </si>
  <si>
    <t>12-PR-65</t>
  </si>
  <si>
    <t>END. PERS. - KALİTE KONTROL</t>
  </si>
  <si>
    <t>65</t>
  </si>
  <si>
    <t>12-PR-65-10</t>
  </si>
  <si>
    <t>12-PR-65-10-1001</t>
  </si>
  <si>
    <t>KALİTE KONTROL MÜDÜRÜ</t>
  </si>
  <si>
    <t>12-PR-65-10-1002</t>
  </si>
  <si>
    <t>KALİTE KONTROL ŞEFİ</t>
  </si>
  <si>
    <t>12-PR-65-10-1003</t>
  </si>
  <si>
    <t>KALİTE KONTROL MÜHENDİSİ</t>
  </si>
  <si>
    <t>12-PR-65-10-1004</t>
  </si>
  <si>
    <t>KALİTE KONTROL TEKNİKERİ</t>
  </si>
  <si>
    <t>12-PR-65-10-1005</t>
  </si>
  <si>
    <t>KALİTE KONTROL - DÜZ İŞÇİ</t>
  </si>
  <si>
    <t>12-PR-65-10-1006</t>
  </si>
  <si>
    <t>KALİTE KONTROL - DOKÜMANTASYON</t>
  </si>
  <si>
    <t>12-PR-65-10-1007</t>
  </si>
  <si>
    <t>LABORATUAR TEKNİSYENİ</t>
  </si>
  <si>
    <t>12-PR-65-10-1008</t>
  </si>
  <si>
    <t>KALİTE KONTROL SAHA TEKNİSYENİ</t>
  </si>
  <si>
    <t>12-PR-65-10-1009</t>
  </si>
  <si>
    <t>BETON SANTRALİ FORMENİ</t>
  </si>
  <si>
    <t>12-PR-66</t>
  </si>
  <si>
    <t>END. PERS. - ISG</t>
  </si>
  <si>
    <t>66</t>
  </si>
  <si>
    <t>12-PR-66-10</t>
  </si>
  <si>
    <t>12-PR-66-10-1001</t>
  </si>
  <si>
    <t>ISG MÜDÜRÜ</t>
  </si>
  <si>
    <t>12-PR-66-10-1002</t>
  </si>
  <si>
    <t>ISG ŞEFİ</t>
  </si>
  <si>
    <t>12-PR-66-10-1003</t>
  </si>
  <si>
    <t>ISG MÜHENDİSİ</t>
  </si>
  <si>
    <t>12-PR-66-10-1004</t>
  </si>
  <si>
    <t>ISG TRAFİK EMNİYET ŞEFİ</t>
  </si>
  <si>
    <t>12-PR-66-10-1005</t>
  </si>
  <si>
    <t>ISG TRAFİK EMNİYET MÜHENDİSİ</t>
  </si>
  <si>
    <t>12-PR-66-10-1006</t>
  </si>
  <si>
    <t>ISG TRAFİK EMNİYET ELEMANI</t>
  </si>
  <si>
    <t>12-PR-66-10-1007</t>
  </si>
  <si>
    <t>ISG EĞİTMEN</t>
  </si>
  <si>
    <t>12-PR-66-10-1008</t>
  </si>
  <si>
    <t>ISG DOKÜMANTASYON</t>
  </si>
  <si>
    <t>12-PR-66-10-1009</t>
  </si>
  <si>
    <t>ISG SÜPERVİZÖR</t>
  </si>
  <si>
    <t>12-PR-70</t>
  </si>
  <si>
    <t>END. PERS. - İDARE</t>
  </si>
  <si>
    <t>12-PR-70-10</t>
  </si>
  <si>
    <t>12-PR-70-10-1001</t>
  </si>
  <si>
    <t>İDARE - MİMAR / MÜHENDİS</t>
  </si>
  <si>
    <t>12-PR-70-10-1002</t>
  </si>
  <si>
    <t>İDARE - TEKNİKER / TEKNİSYEN</t>
  </si>
  <si>
    <t>12-PR-70-10-1003</t>
  </si>
  <si>
    <t>İDARE - SEKRETER</t>
  </si>
  <si>
    <t>12-PR-70-10-1004</t>
  </si>
  <si>
    <t>İDARE - OFİS ELEMANI</t>
  </si>
  <si>
    <t>12-PR-70-10-1005</t>
  </si>
  <si>
    <t>İDARE - ARŞİV ELEMANI</t>
  </si>
  <si>
    <t>12-PR-70-10-1006</t>
  </si>
  <si>
    <t>İDARE - ŞOFÖR</t>
  </si>
  <si>
    <t>12-PR-70-10-1007</t>
  </si>
  <si>
    <t>İDARE - HİZMETLİ</t>
  </si>
  <si>
    <t>AMORTİSMAN BAŞLANGIÇ</t>
  </si>
  <si>
    <t>D-01.ALT-01.TPR-006</t>
  </si>
  <si>
    <t>D-01.ALT-02.SNT-002</t>
  </si>
  <si>
    <t>D-01.ALT-02.SNT-003</t>
  </si>
  <si>
    <t>D-01.ALT-02.SNT-004</t>
  </si>
  <si>
    <t>D-01.ALT-02.SNT-006</t>
  </si>
  <si>
    <t>D-01.ALT-02.SNT-009</t>
  </si>
  <si>
    <t>D-01.ALT-02.SNT-018</t>
  </si>
  <si>
    <t>D-01.ALT-02.SNT-021</t>
  </si>
  <si>
    <t>D-01.ALT-03.KPR-008</t>
  </si>
  <si>
    <t>D-01.ALT-03.KPR-010</t>
  </si>
  <si>
    <t>D-01.ALT-03.KPR-011</t>
  </si>
  <si>
    <t>D-01.ALT-03.KPR-013</t>
  </si>
  <si>
    <t>D-01.ALT-03.KPR-022</t>
  </si>
  <si>
    <t>D-01.ALT-04.TNL-006</t>
  </si>
  <si>
    <t>D-01.ALT-04.TNL-011</t>
  </si>
  <si>
    <t>D-01.ALT-04.TNL-013</t>
  </si>
  <si>
    <t>D-01.ALT-04.TNL-018</t>
  </si>
  <si>
    <t>FFAK</t>
  </si>
  <si>
    <t>FFK AK</t>
  </si>
  <si>
    <t>L4 Birim</t>
  </si>
  <si>
    <t>L4 Katsayı</t>
  </si>
  <si>
    <t>AYGM GRUBU</t>
  </si>
  <si>
    <t>AYGM KODU</t>
  </si>
  <si>
    <t>AYGM AÇIKLAMASI</t>
  </si>
  <si>
    <t>AYGM GELİR B.FİYAT</t>
  </si>
  <si>
    <t>AYGM GELİR MİKTAR</t>
  </si>
  <si>
    <t>DOĞUŞ NAKİT KODU</t>
  </si>
  <si>
    <t>NAKİT ÖTELEME (Ay)</t>
  </si>
  <si>
    <t>VERGİ</t>
  </si>
  <si>
    <t>AKTİVİTE TİPİ</t>
  </si>
  <si>
    <t>SİPARİŞ İHZ. ORANI</t>
  </si>
  <si>
    <t>SEVK İHZ. ORANI</t>
  </si>
  <si>
    <t>TESLİM İHZ. ORANI</t>
  </si>
  <si>
    <t>L1 KOD</t>
  </si>
  <si>
    <t>L2 KOD</t>
  </si>
  <si>
    <t>L3 KOD</t>
  </si>
  <si>
    <t>L4 KOD</t>
  </si>
  <si>
    <t>A</t>
  </si>
  <si>
    <t>AYGM GELİR KALEMLERİ</t>
  </si>
  <si>
    <t>A-01.ALT</t>
  </si>
  <si>
    <t>GELİR - ALTYAPI İŞLERİ</t>
  </si>
  <si>
    <t>01.ALT</t>
  </si>
  <si>
    <t>A-01.ALT-01.TPR</t>
  </si>
  <si>
    <t>GELİR - TOPRAK İŞLERİ</t>
  </si>
  <si>
    <t>01.TPR</t>
  </si>
  <si>
    <t>A-01.ALT-01.TPR-001</t>
  </si>
  <si>
    <t>KAZI - YARMA VE YAN ARIYET</t>
  </si>
  <si>
    <t>01-ALTYAPI İŞLERİ</t>
  </si>
  <si>
    <t>AYGM-TP-001</t>
  </si>
  <si>
    <t>Her cins ve klastaki zeminde yarma ve yan ariyet kazısı yapılması, nakli ve kullanılması (sulama ve sıkıştırma dahil)  (depo yerleri yükleniciye ait) (herşey dahil)</t>
  </si>
  <si>
    <t>IN.01</t>
  </si>
  <si>
    <t>İMALAT</t>
  </si>
  <si>
    <t>001</t>
  </si>
  <si>
    <t>A-01.ALT-01.TPR-002</t>
  </si>
  <si>
    <t>KAZI - ARIYET OCAĞI</t>
  </si>
  <si>
    <t>AYGM-TP-002</t>
  </si>
  <si>
    <t xml:space="preserve">Her cins ve klastaki zeminde ariyet ocağı kazısı yapılması temini, nakli ve kullanılması (sulama ve sıkıştırma dahil)  (herşey dahil)        </t>
  </si>
  <si>
    <t>002</t>
  </si>
  <si>
    <t>A-01.ALT-01.TPR-003</t>
  </si>
  <si>
    <t>KAZI - SIYIRMA</t>
  </si>
  <si>
    <t>AYGM-TP-003</t>
  </si>
  <si>
    <t>Dolgu altlarındaki her cins zayıf (bitkisel toprak, Ağaç kesme, kök sökme v.s ) ve oynak (batak ve balçık) zeminlerin kazılması, nakli, kullanılması ve depoya atılması (herşey dahil) (depo yerleri yükleniciye ait)</t>
  </si>
  <si>
    <t>003</t>
  </si>
  <si>
    <t>A-01.ALT-01.TPR-004</t>
  </si>
  <si>
    <t>DOLGU - İSTIFSIZ TAŞ - TABAN İYILEŞTIRME</t>
  </si>
  <si>
    <t>AYGM-TP-004</t>
  </si>
  <si>
    <t>Ocak  taşından makine ile istifsiz taş dolgu yapılması(dolgu,yarma, aç-kapa ve sanat yapısı tabanlarında iyileştirme)</t>
  </si>
  <si>
    <t>004</t>
  </si>
  <si>
    <t>A-01.ALT-01.TPR-005</t>
  </si>
  <si>
    <t>DOLGU - ALTTEMEL. YAKLAŞIM</t>
  </si>
  <si>
    <t>AYGM-TP-005</t>
  </si>
  <si>
    <t>Ocak Taşından Konkasörle Kırılmış ve Elenmiş Malzeme ile Alttemel Tabakası,  Granüler Malzeme İle Yaklaşım Dolgusu  Teşkili</t>
  </si>
  <si>
    <t>005</t>
  </si>
  <si>
    <t>A-01.ALT-01.TPR-006</t>
  </si>
  <si>
    <t>DOLGU - ÇIMENTOLU. YAKLAŞIM</t>
  </si>
  <si>
    <t>AYGM-TP-006</t>
  </si>
  <si>
    <t>Çimentolu Granüler Malzeme ile Yaklaşım Dolgusu Yapılması</t>
  </si>
  <si>
    <t>006</t>
  </si>
  <si>
    <t>A-01.ALT-02.SNT</t>
  </si>
  <si>
    <t>GELİR - SANAT YAPILARI</t>
  </si>
  <si>
    <t>02.SNT</t>
  </si>
  <si>
    <t>A-01.ALT-02.SNT-001</t>
  </si>
  <si>
    <t>KAZI - SANAT YAPISI (KÖPRÜ HARIÇ)</t>
  </si>
  <si>
    <t>AYGM-SN-001</t>
  </si>
  <si>
    <t xml:space="preserve">Her derinlikte her cins ve klastaki zeminde kuruda veya suda her türlü sanat yapısı kazısı (köprü temel kazıları hariç) yapılması nakli ve kullanılması (herşey dahil ) </t>
  </si>
  <si>
    <t>A-01.ALT-02.SNT-002</t>
  </si>
  <si>
    <t>BETON - DEMIRSIZ - TEMEL - KÖPRÜ HARICI</t>
  </si>
  <si>
    <t>AYGM-SN-002</t>
  </si>
  <si>
    <t xml:space="preserve">Her türlü inşaat temellerinde (köprüler hariç) kuruda veya suda her dozda demirsiz beton yapılması (herşey dahil) (min C16/20 hazır beton harcı ile) </t>
  </si>
  <si>
    <t>A-01.ALT-02.SNT-003</t>
  </si>
  <si>
    <t>BETON - DRENAJ HENDEĞI. TÜNEL DOLGU</t>
  </si>
  <si>
    <t>AYGM-SN-003</t>
  </si>
  <si>
    <t>Her türlü yüzeysel drenaj hendeklerinin ve tünel dolgu betonunun yapılması (herşey dahil)   (Hazır beton harcı ile)</t>
  </si>
  <si>
    <t>A-01.ALT-02.SNT-004</t>
  </si>
  <si>
    <t>BETON - AÇIKTA - DEMIRLI</t>
  </si>
  <si>
    <t>AYGM-SN-004</t>
  </si>
  <si>
    <t>Her türlü inşaata kuruda veya suda her dozda demirli beton yapılması (betonarme duvar, menfez, altgeçit, baca,  tüm açıklıklarda aç-kapa yapıları vb.) (herşey dahil)( C25/30  veya C 30/37) (Hazır beton harcı ile)</t>
  </si>
  <si>
    <t>A-01.ALT-02.SNT-005</t>
  </si>
  <si>
    <t>NERVÜRLÜ ÇELIK ZATI BEDELI</t>
  </si>
  <si>
    <t>AYGM-SN-005</t>
  </si>
  <si>
    <t>İnşaat bünyesine giren nervürlü çelik zati bedeli, yüklenmesi, taşınması, boşaltılması, istifi ve işçiliği (her çapta)  (herşey dahil)</t>
  </si>
  <si>
    <t>A-01.ALT-02.SNT-006</t>
  </si>
  <si>
    <t>MOLOZ TAŞ İNŞAAT - HAZIR BETON HARCIYLA</t>
  </si>
  <si>
    <t>AYGM-SN-006</t>
  </si>
  <si>
    <t xml:space="preserve">Ocak taşı ile moloz taş inşaat (Hazır beton harcı ile) (Gömme oluklu derz ile herşey dahil) </t>
  </si>
  <si>
    <t>A-01.ALT-02.SNT-007</t>
  </si>
  <si>
    <t>DOLGU - KIRMATAŞ</t>
  </si>
  <si>
    <t>AYGM-SN-007</t>
  </si>
  <si>
    <t>Uygun granulometreye sahip  kırmataş veya elenmiş malzeme ile sanat yapıları ve köprü temel tabanına, beton yol ve tretuvar altlarına ,drenaj hendekleri ile her türlü büz ve Drenaj Boruları yanlarına kırmataş ile dolgu yapılması (Her şey dahil)</t>
  </si>
  <si>
    <t>007</t>
  </si>
  <si>
    <t>A-01.ALT-02.SNT-008</t>
  </si>
  <si>
    <t>TÜNEL TIPI DRENAJ BORUSU DÖŞENMESI</t>
  </si>
  <si>
    <t>AYGM-SN-008</t>
  </si>
  <si>
    <t>Tünel tipi drenaj borusu temini, nakli  ve döşenmesi (herşey dahil) (Ø 200 mm)</t>
  </si>
  <si>
    <t>008</t>
  </si>
  <si>
    <t>A-01.ALT-02.SNT-009</t>
  </si>
  <si>
    <t>PREFABRIK DRENAJ VE KONTROL BACASI YAP.</t>
  </si>
  <si>
    <t>AYGM-SN-009</t>
  </si>
  <si>
    <t>Prefabrik drenaj ve kontrol bacası yapılması  (C30/37 hazır beton harcı ile)</t>
  </si>
  <si>
    <t>009</t>
  </si>
  <si>
    <t>A-01.ALT-02.SNT-011</t>
  </si>
  <si>
    <t>KORUGE DRENAJ BORUSU - Ø 400 MM</t>
  </si>
  <si>
    <t>AYGM-SN-011</t>
  </si>
  <si>
    <t>ø 400 mm anma çap koruge drenaj boruları yüksek yoğunluklu polietilen (HDPE) ve polipilen (PP) esaslı boru döşenmesi (Herşey dahil)</t>
  </si>
  <si>
    <t>011</t>
  </si>
  <si>
    <t>A-01.ALT-02.SNT-015</t>
  </si>
  <si>
    <t>FONTTAN IZGARA. KAPAK. GARGUY</t>
  </si>
  <si>
    <t>kg</t>
  </si>
  <si>
    <t>AYGM-SN-015</t>
  </si>
  <si>
    <t>Fonttan; ızgara, kapak, garguy yapılması nakli ve yerine döşenmesi  (Her şey dahil)</t>
  </si>
  <si>
    <t>015</t>
  </si>
  <si>
    <t>A-01.ALT-02.SNT-018</t>
  </si>
  <si>
    <t>PÜSKÜRTME BETONU YAPILMASI</t>
  </si>
  <si>
    <t>AYGM-SN-018</t>
  </si>
  <si>
    <t>Püskürtme betonu (shotcrete) yapılması (Her şey dahil)</t>
  </si>
  <si>
    <t>018</t>
  </si>
  <si>
    <t>A-01.ALT-02.SNT-021</t>
  </si>
  <si>
    <t>DÖKME KAZIK - Ø 120 CM. - KÖPRÜ HARIÇ</t>
  </si>
  <si>
    <t>AYGM-SN-021</t>
  </si>
  <si>
    <t>Ø 120 cm Çapında Her Boyda Yerinde Dökme Kazık Yapılması (Köprüler ve Heyelanlı Bölgeler Hariç) (C 30/37 Hazır Beton Harcı ile)</t>
  </si>
  <si>
    <t>021</t>
  </si>
  <si>
    <t>A-01.ALT-02.SNT-023</t>
  </si>
  <si>
    <t>KIRMATAŞ KOLON - Ø 70 CM.</t>
  </si>
  <si>
    <t>AYGM-SN-023</t>
  </si>
  <si>
    <t xml:space="preserve">Taşıma Gücü Düşük Zeminlerde 50 cm lik Delik Açılarak En Az 70 cm Çapında Darbeli Kırmataş Kolon Yapılması </t>
  </si>
  <si>
    <t>023</t>
  </si>
  <si>
    <t>A-01.ALT-02.SNT-029</t>
  </si>
  <si>
    <t>HASIR ÇELIK TEMINI VE İŞÇILIĞI</t>
  </si>
  <si>
    <t>AYGM-SN-029</t>
  </si>
  <si>
    <t>Hasır Çelik zati bedeli yüklenmesi, taşınması, boşaltılması, istifi ve işçiliği (Her Şey Dahil)</t>
  </si>
  <si>
    <t>029</t>
  </si>
  <si>
    <t>A-01.ALT-02.SNT-030</t>
  </si>
  <si>
    <t>SOILMIXING KOLON - Ø 80 CM.</t>
  </si>
  <si>
    <t>AYGM-SN-030</t>
  </si>
  <si>
    <t>80 cm çapında, her zeminde, her derinlikte, her açıda derin karıştırma (soilmixing) metodu ile kolon oluşturulması, (min 80 dev/dk dönüş hızında, 100 bar basınçlı ve 470 kw'lı (630 hp) delgi makinesi ile)</t>
  </si>
  <si>
    <t>030</t>
  </si>
  <si>
    <t>A-01.ALT-02.SNT-033</t>
  </si>
  <si>
    <t>DOLGU - İSTIFSIZ TAŞ</t>
  </si>
  <si>
    <t>AYGM-SN-033</t>
  </si>
  <si>
    <t>Ocak Taşı ile İstifsiz Taş Dolgu Yapılması (herşey dahil )</t>
  </si>
  <si>
    <t>033</t>
  </si>
  <si>
    <t>A-01.ALT-02.SNT-034</t>
  </si>
  <si>
    <t>SU TUTUCU TEMINI VE YERINE KONULMASI</t>
  </si>
  <si>
    <t>AYGM-SN-034</t>
  </si>
  <si>
    <t>Su Tutucu Temini ve Yerine Konulması</t>
  </si>
  <si>
    <t>034</t>
  </si>
  <si>
    <t>A-01.ALT-02.SNT-037</t>
  </si>
  <si>
    <t>ZEMIN ÇIVISI VE YERINE YERLEŞTIRILMESI</t>
  </si>
  <si>
    <t>AYGM-SN-037</t>
  </si>
  <si>
    <t>Her Çapta ve Her Uzunlukta Zemin Çivisi İmali ve Yerine Yerleştirilmesi (Her Şey Dahil)</t>
  </si>
  <si>
    <t>037</t>
  </si>
  <si>
    <t>A-01.ALT-02.SNT-043</t>
  </si>
  <si>
    <t>BARBAKAN DELIĞI - GEOTEKSTIL SARIMLI</t>
  </si>
  <si>
    <t>AYGM-SN-043</t>
  </si>
  <si>
    <t>Delgi makinasıyla her türlü zeminde/kayada, her uzunlukta, her çapta, her boy ve açıda barbakan deliği delinmesi ve tesis edilmesi (Geotekstil sarımlı)</t>
  </si>
  <si>
    <t>043</t>
  </si>
  <si>
    <t>A-01.ALT-03.KPR</t>
  </si>
  <si>
    <t>GELİR - KÖPRÜ İŞLERİ</t>
  </si>
  <si>
    <t>03.KPR</t>
  </si>
  <si>
    <t>A-01.ALT-03.KPR-001</t>
  </si>
  <si>
    <t>KÖPRÜ TEMELI KAZILMASI</t>
  </si>
  <si>
    <t>AYGM-KP-001</t>
  </si>
  <si>
    <t>Her derinlikte, her cins ve klastaki zeminde kuruda veya suda her türlü köprü temeli kazılması ve kullanılması (Makine ile) (herşey dahil)</t>
  </si>
  <si>
    <t>A-01.ALT-03.KPR-008</t>
  </si>
  <si>
    <t>DÖKME KAZIK - Ø 120 CM. - KÖPRÜ</t>
  </si>
  <si>
    <t>AYGM-KP-008</t>
  </si>
  <si>
    <t>Köprülerde veya heyelanlı bölgelerde Ø 120 cm çapında, her boyda yerinde dökme kazık yapılması (C 30/37 hazır beton harcı ile) (herşey dahil)</t>
  </si>
  <si>
    <t>A-01.ALT-03.KPR-010</t>
  </si>
  <si>
    <t>BETON - DEMIRSIZ - TEMEL - KÖPRÜ</t>
  </si>
  <si>
    <t>AYGM-KP-010</t>
  </si>
  <si>
    <t>Köprü temellerinde kuruda veya suda her dozda demirsiz beton yapılması ( C16/20 hazır beton harcı ile) (herşey dahil )</t>
  </si>
  <si>
    <t>010</t>
  </si>
  <si>
    <t>A-01.ALT-03.KPR-011</t>
  </si>
  <si>
    <t>BETON - DEMIRLI - KÖPRÜ - C 30/37</t>
  </si>
  <si>
    <t>AYGM-KP-011</t>
  </si>
  <si>
    <t>Köprülerde kuruda veya suda her dozda demirli beton yapılması (C 30/37 hazır beton harcı ile) (herşey dahil )</t>
  </si>
  <si>
    <t>A-01.ALT-03.KPR-013</t>
  </si>
  <si>
    <t>BETON - ÖNGERMELI KÖPRÜ KIRIŞLERINDE</t>
  </si>
  <si>
    <t>AYGM-KP-013</t>
  </si>
  <si>
    <t>Köprülerin öngerilmeli (önçekim)  boyuna ve enine kirişlerinde her dozda demirli beton yapılması  (Min. C45/55 hazır beton harcı ile) (kirişlerin yerlerine montajı dahil) (herşey dahil)</t>
  </si>
  <si>
    <t>013</t>
  </si>
  <si>
    <t>A-01.ALT-03.KPR-014</t>
  </si>
  <si>
    <t>ÖNGERME ÇELIĞI TEMIN VE YERINE KOYMA</t>
  </si>
  <si>
    <t>AYGM-KP-014</t>
  </si>
  <si>
    <t>Yüksek dayanımlı öngerme çeliğinin temini, yerine konulması, gerilmesi, gevşetilmesi (herşey dahil)  (Kılıf Borusu Dahil)</t>
  </si>
  <si>
    <t>014</t>
  </si>
  <si>
    <t>A-01.ALT-03.KPR-015</t>
  </si>
  <si>
    <t>KÖPRÜLERDE MEMBRAN ILE SU YALITIMI</t>
  </si>
  <si>
    <t>AYGM-KP-015</t>
  </si>
  <si>
    <t>Köprülerde polimer bitümlü membran ile su yalıtımı yapılması (herşey dahil)</t>
  </si>
  <si>
    <t>A-01.ALT-03.KPR-016</t>
  </si>
  <si>
    <t>KATRAN BADANA YAPILMASI</t>
  </si>
  <si>
    <t>AYGM-KP-016</t>
  </si>
  <si>
    <t>Beton yüzeylere katran badana yapılması, işçiliği temini (herşey dahil)</t>
  </si>
  <si>
    <t>016</t>
  </si>
  <si>
    <t>A-01.ALT-03.KPR-017</t>
  </si>
  <si>
    <t>KÖPRÜLERDE GENLEŞME DERZI ( MLZ. + İŞÇ. )</t>
  </si>
  <si>
    <t>AYGM-KP-017</t>
  </si>
  <si>
    <t>Köprülerde Her tip, sabit ankrajlı, kauçuk contalı, sıcak haddelenmiş veya ekstrüde özel çelik profilli, su geçirmez tip genleşme derzi yapılması ve yerine konulması  (herşey dahil )</t>
  </si>
  <si>
    <t>017</t>
  </si>
  <si>
    <t>A-01.ALT-03.KPR-018</t>
  </si>
  <si>
    <t>NEOPREN MESNET TEMINI VE MONTAJI</t>
  </si>
  <si>
    <t>dm³</t>
  </si>
  <si>
    <t>AYGM-KP-018</t>
  </si>
  <si>
    <t xml:space="preserve">Neopren (lastik) mesnet tertibatı temini ve yerine montajı (herşey dahil) </t>
  </si>
  <si>
    <t>A-01.ALT-03.KPR-019</t>
  </si>
  <si>
    <t>KÖPRÜ KORKULUK - PROFILDEN ( MLZ. + İŞÇ. )</t>
  </si>
  <si>
    <t>AYGM-KP-019</t>
  </si>
  <si>
    <t>Profil demirinden köprü korkuluk imalatı yapılması ve yerine montajı (herşey dahil)</t>
  </si>
  <si>
    <t>019</t>
  </si>
  <si>
    <t>A-01.ALT-03.KPR-022</t>
  </si>
  <si>
    <t>KÖPRÜLERDE PREKAST CEPHE PANELI (MLZ.+İŞÇ.)</t>
  </si>
  <si>
    <t>AYGM-KP-022</t>
  </si>
  <si>
    <t>Köprülerde  Prekast cephe panellerinin yapılması ,nakli ve yerine konulması (herşey dahil ) (Her ebat ve kalınlıkta ) (toprakarme yapılar hariç) (C30/37 hazır beton harcı ile )</t>
  </si>
  <si>
    <t>022</t>
  </si>
  <si>
    <t>A-01.ALT-04.TNL</t>
  </si>
  <si>
    <t>GELİR - TÜNEL İŞLERİ</t>
  </si>
  <si>
    <t>04.TNL</t>
  </si>
  <si>
    <t>A-01.ALT-04.TNL-001</t>
  </si>
  <si>
    <t>TÜNEL KAZISI YAPILMASI</t>
  </si>
  <si>
    <t>AYGM-TN-001</t>
  </si>
  <si>
    <t>Her Cins ve Klastaki Zeminde Tünel Kazısı Yapılması</t>
  </si>
  <si>
    <t>A-01.ALT-04.TNL-002</t>
  </si>
  <si>
    <t>TÜNELLERDE ÇELIK İKSA YAPILMASI (MLZ.+İŞÇ.)</t>
  </si>
  <si>
    <t>AYGM-TN-002</t>
  </si>
  <si>
    <t>Tünellerde Her çeşit profil, çelik çubuk ve çelik saçlarla çelik iksa yapılması (malzeme dahil) (her şey dahil)</t>
  </si>
  <si>
    <t>A-01.ALT-04.TNL-003</t>
  </si>
  <si>
    <t>SÜREN - TÜNEL - Ø 3.5" - K. DELGILI + ENJEKS.</t>
  </si>
  <si>
    <t>AYGM-TN-003</t>
  </si>
  <si>
    <t>Tünelde 3,5" Çapında Kendinden Delgili  Enjeksiyonlu Süren Yapılması</t>
  </si>
  <si>
    <t>A-01.ALT-04.TNL-004</t>
  </si>
  <si>
    <t>SÜREN - TÜNEL - ÇELIK BORU + ENJEKS.</t>
  </si>
  <si>
    <t>AYGM-TN-004</t>
  </si>
  <si>
    <t>Tünelde Çelik Boru ile Enjeksiyonlu Süren Yapılması</t>
  </si>
  <si>
    <t>A-01.ALT-04.TNL-005</t>
  </si>
  <si>
    <t>TÜNELDE HASIR ÇELIK ILE İKSA</t>
  </si>
  <si>
    <t>AYGM-TN-005</t>
  </si>
  <si>
    <t>Tünelde hazır nervürlü hasır çelikten iksa yapılması</t>
  </si>
  <si>
    <t>A-01.ALT-04.TNL-006</t>
  </si>
  <si>
    <t>TÜNELDE PÜSKÜRTME BETONU YAPILMASI</t>
  </si>
  <si>
    <t>AYGM-TN-006</t>
  </si>
  <si>
    <t>Tünelde Püskürtme Betonu Yapılması</t>
  </si>
  <si>
    <t>A-01.ALT-04.TNL-007</t>
  </si>
  <si>
    <t>TÜNELLERDE SN KAYA BULONU YAPILMASI</t>
  </si>
  <si>
    <t>AYGM-TN-007</t>
  </si>
  <si>
    <t>Tünellerde SN Kaya Bulonu Yapılması (Her Şey Dahil)</t>
  </si>
  <si>
    <t>A-01.ALT-04.TNL-009</t>
  </si>
  <si>
    <t>TÜNELLERDE IBO BULONU YAPILMASI (MLZ.+İŞÇ.)</t>
  </si>
  <si>
    <t>AYGM-TN-009</t>
  </si>
  <si>
    <t>IBO Bulonu Tesis Edilmesi (IBO Bulonu Bedeli, Manşon, Plaka, Somun, Her Türlü Malzeme, İşçilik Bedeli ve Nakliyeler Dahil)</t>
  </si>
  <si>
    <t>A-01.ALT-04.TNL-010</t>
  </si>
  <si>
    <t>SU YALITIMI  - TÜNELLERDE</t>
  </si>
  <si>
    <t>AYGM-TN-010</t>
  </si>
  <si>
    <t>Tünellerde ve tünel tipi aç-kapalarda su yalıtımı yapılması</t>
  </si>
  <si>
    <t>A-01.ALT-04.TNL-011</t>
  </si>
  <si>
    <t>TÜNELLERDE NIHAI BETON KAPLAMASI - C25/30</t>
  </si>
  <si>
    <t>AYGM-TN-011</t>
  </si>
  <si>
    <t>Tünel Nihai Beton Kaplmasının Yapılması (C25/30 Hazır Beton Harcı İle)</t>
  </si>
  <si>
    <t>A-01.ALT-04.TNL-013</t>
  </si>
  <si>
    <t>PREKAST KABLO KANALI YAPILMASI</t>
  </si>
  <si>
    <t>AYGM-TN-013</t>
  </si>
  <si>
    <t>Prekast Kablo Kanalı  ve Kapaklarının Yapılması</t>
  </si>
  <si>
    <t>A-01.ALT-04.TNL-016</t>
  </si>
  <si>
    <t>TÜNELDE ENJEKSIYON YAPILMASI</t>
  </si>
  <si>
    <t>AYGM-TN-016</t>
  </si>
  <si>
    <t>Tünelde Enjeksiyon Yapılması</t>
  </si>
  <si>
    <t>A-01.ALT-04.TNL-017</t>
  </si>
  <si>
    <t>ENJEKSIYON AMAÇLI DELIK AÇILMASI</t>
  </si>
  <si>
    <t>AYGM-TN-017</t>
  </si>
  <si>
    <t>Her türlü zeminlerde ve kayalarda (Bloklu,molozlu,çakıllı,kumlu,siltli ve killi zeminler ile kayalarda) her derinlikte Enjeksiyon Amaçlı Delik Açılması</t>
  </si>
  <si>
    <t>A-01.ALT-04.TNL-018</t>
  </si>
  <si>
    <t>BETON - DEMIRSIZ - BOŞLUK / POROZ</t>
  </si>
  <si>
    <t>AYGM-TN-018</t>
  </si>
  <si>
    <t xml:space="preserve">Her Dozda Demirsiz Beton Yapılması (Boşluk / Poroz Betonu) (Kullanılan Her Türlü Malzeme ve Nakliyeler Dahil) </t>
  </si>
  <si>
    <t>A-01.ALT-05.TKP</t>
  </si>
  <si>
    <t>GELİR - TEMEL VE KAPLAMALAR</t>
  </si>
  <si>
    <t>05.TKP</t>
  </si>
  <si>
    <t>A-01.ALT-05.TKP-001</t>
  </si>
  <si>
    <t>PLENTMIKS ALTTEMEL VE PLENTMIKS TEMEL</t>
  </si>
  <si>
    <t>AYGM-KÜ-001</t>
  </si>
  <si>
    <t xml:space="preserve">Servis ve Bağlantı Yollarında Ocak taşından konkasörle kırılmış ve elenmiş malzemeyle plentmiks alttemel ve plentmiks temel yapılması ve nakli (Su temini ve nakli dahil) (herşey dahil) </t>
  </si>
  <si>
    <t>A-01.ALT-05.TKP-002</t>
  </si>
  <si>
    <t>BITÜMLÜ SICAK TEMEL YAPILMASI</t>
  </si>
  <si>
    <t>AYGM-KÜ-002</t>
  </si>
  <si>
    <t>Bitümlü Sıcak Temel tabakası yapılması (Kırılmış ve elenmiş ocak taşı ile) (Yüklenici malı bitüm ile herşey dahil) (Tip A)</t>
  </si>
  <si>
    <t>A-01.ALT-05.TKP-003</t>
  </si>
  <si>
    <t>BINDER TABAKASI YAPILMASI ( BITÜM YÜKLENICI )</t>
  </si>
  <si>
    <t>AYGM-KÜ-003</t>
  </si>
  <si>
    <t>Asfalt Betonu Binder tabakası yapılması için gerekli herşey dahil (Kırılmış ve elenmiş ocak taşı ile) (Yüklenici malı bitüm ile )</t>
  </si>
  <si>
    <t>A-01.ALT-05.TKP-004</t>
  </si>
  <si>
    <t>AŞINMA TABAKASI YAPILMASI</t>
  </si>
  <si>
    <t>AYGM-KÜ-004</t>
  </si>
  <si>
    <t>Asfalt betonu aşınma tabakası yapılması için gerekli herşey dahil ( Kırılmış ve elenmiş ocak taşı ile )(Tip1) (Yüklenici malı bitüm ile )</t>
  </si>
  <si>
    <t>A-01.ALT-05.TKP-005</t>
  </si>
  <si>
    <t>İKI TABAKA ASTARLI BITÜMLÜ SATHI KAPLAMA YP.</t>
  </si>
  <si>
    <t>dekar</t>
  </si>
  <si>
    <t>AYGM-KÜ-005</t>
  </si>
  <si>
    <t xml:space="preserve">İki tabaka astarlı bitümlü sathi kaplama yapılması (A-Tipi + C-Tipi) (Kırılmış ve elenmiş ocak taşı ile) </t>
  </si>
  <si>
    <t>A-01.ALT-06.AAK</t>
  </si>
  <si>
    <t>GELİR - ALTYAPI AKTARIMLARI</t>
  </si>
  <si>
    <t>06.AAK</t>
  </si>
  <si>
    <t>A-01.ALT-06.AAK-001</t>
  </si>
  <si>
    <t>ALTYAPI AKTARIMLARI</t>
  </si>
  <si>
    <t>götürü</t>
  </si>
  <si>
    <t>AYGM-AA-001</t>
  </si>
  <si>
    <t>Altyapı Aktarımları</t>
  </si>
  <si>
    <t>IN.03</t>
  </si>
  <si>
    <t>A-01.ALT-07.SRT</t>
  </si>
  <si>
    <t>GELİR - ALTYAPI SERTİFİKASYON</t>
  </si>
  <si>
    <t>07.SRT</t>
  </si>
  <si>
    <t>A-01.ALT-07.SRT-001</t>
  </si>
  <si>
    <t>ALTYAPI HAT EMNIYETI SERTIFIKASYONU</t>
  </si>
  <si>
    <t>S-ALT</t>
  </si>
  <si>
    <t>Altyapı Hat Emniyeti Ölçme &amp;Test&amp;Sertifikasyonu 1-58 arası Sıra No'lu pozlar için teklif edilen toplam tutarının %3 'inden az olmayacaktır.)</t>
  </si>
  <si>
    <t>A-02.UST</t>
  </si>
  <si>
    <t>GELİR - ÜSTYAPI İŞLERİ</t>
  </si>
  <si>
    <t>02.UST</t>
  </si>
  <si>
    <t>A-02.UST-01.GNL</t>
  </si>
  <si>
    <t>GELİR - GENEL ÜSTYAPI İŞLERİ</t>
  </si>
  <si>
    <t>01.GNL</t>
  </si>
  <si>
    <t>A-02.UST-01.GNL-010</t>
  </si>
  <si>
    <t>SEÇME MALZ.NIN HAVALANDIRILMASI VE SERIMI</t>
  </si>
  <si>
    <t>02-ÜSTYAPI İŞLERİ</t>
  </si>
  <si>
    <t>AYGM-UST-001</t>
  </si>
  <si>
    <t>Seçme Malzemenin Havalandırılması ve Tekrar Serimi</t>
  </si>
  <si>
    <t>A-02.UST-01.GNL-020</t>
  </si>
  <si>
    <t>BALASTALTI (SUBBALAST) TEMINI VE SERILMESI</t>
  </si>
  <si>
    <t>AYGM-UST-002</t>
  </si>
  <si>
    <t>Balastaltı (Subbalast) Temini ve Serilmesi</t>
  </si>
  <si>
    <t>020</t>
  </si>
  <si>
    <t>A-02.UST-01.GNL-030</t>
  </si>
  <si>
    <t>ASFALT BETONU BINDER TABAKASI ( MLZ.+İŞÇ. )</t>
  </si>
  <si>
    <t>AYGM-UST-003</t>
  </si>
  <si>
    <t xml:space="preserve">Asfalt Betonu Binder Tabakası Malzeme Temini ve Serilmesi </t>
  </si>
  <si>
    <t>A-02.UST-01.GNL-040</t>
  </si>
  <si>
    <t>BAM TEMINI VE SERILMESI</t>
  </si>
  <si>
    <t>AYGM-UST-004</t>
  </si>
  <si>
    <t>BAM Temini ve Serilmesi</t>
  </si>
  <si>
    <t>040</t>
  </si>
  <si>
    <t>A-02.UST-01.GNL-051</t>
  </si>
  <si>
    <t>BALAST TEMINI VE SERILMESI - 1</t>
  </si>
  <si>
    <t>AYGM-UST-005-a</t>
  </si>
  <si>
    <t>Balast Temini ve Serilmesi</t>
  </si>
  <si>
    <t>051</t>
  </si>
  <si>
    <t>A-02.UST-01.GNL-052</t>
  </si>
  <si>
    <t>BALAST TEMINI VE SERILMESI - 2</t>
  </si>
  <si>
    <t>AYGM-UST-005-b</t>
  </si>
  <si>
    <t>052</t>
  </si>
  <si>
    <t>A-02.UST-01.GNL-071</t>
  </si>
  <si>
    <t>RAY - BALASTLI DEMIRYOLU YAPILMASI</t>
  </si>
  <si>
    <t>AYGM-UST-007-a</t>
  </si>
  <si>
    <t xml:space="preserve">Balastlı Demiryolu Yapılması (60E1-B70 travers ile)  ( Tek Hat ) </t>
  </si>
  <si>
    <t>071</t>
  </si>
  <si>
    <t>A-02.UST-01.GNL-072</t>
  </si>
  <si>
    <t>TRAVERS - BALASTLI DEMIRYOLU YAPILMASI</t>
  </si>
  <si>
    <t>AYGM-UST-007-b</t>
  </si>
  <si>
    <t>072</t>
  </si>
  <si>
    <t>A-02.UST-01.GNL-080</t>
  </si>
  <si>
    <t>BALASTSIZ DEMIRYOLU YAPILMASI</t>
  </si>
  <si>
    <t>AYGM-UST-008</t>
  </si>
  <si>
    <t>Balastsız Demiryolu Yapılması (60E1) (Tek Hat ) (KYS Hariç)</t>
  </si>
  <si>
    <t>080</t>
  </si>
  <si>
    <t>A-02.UST-01.GNL-090</t>
  </si>
  <si>
    <t>SEVIYE AYARLAMA TABAKASI YAP. (C25/30)</t>
  </si>
  <si>
    <t>AYGM-UST-009</t>
  </si>
  <si>
    <t xml:space="preserve">Seviye Ayarlama Tabakası Yapılması (C25/30) </t>
  </si>
  <si>
    <t>090</t>
  </si>
  <si>
    <t>A-02.UST-01.GNL-130</t>
  </si>
  <si>
    <t>MAKAS - 120 KM/SA - TEMIN VE FERŞ</t>
  </si>
  <si>
    <t>adet</t>
  </si>
  <si>
    <t>AYGM-UST-013</t>
  </si>
  <si>
    <t>Sapan Yolu 120 km/saat Hıza Uygun Oynar Göbekli Basit Makasın Temini ve Ferşi</t>
  </si>
  <si>
    <t>130</t>
  </si>
  <si>
    <t>A-02.UST-01.GNL-140</t>
  </si>
  <si>
    <t>MAKAS - 120 KM/SA - TEMINI</t>
  </si>
  <si>
    <t>AYGM-UST-014</t>
  </si>
  <si>
    <t xml:space="preserve">Sapan Yolu 120 km/saat Hıza Uygun Oynar Göbekli Basit Makasın Temini </t>
  </si>
  <si>
    <t>140</t>
  </si>
  <si>
    <t>A-02.UST-01.GNL-150</t>
  </si>
  <si>
    <t>MAKAS - 120 KM/SA - DIL TAKIMI &amp; GÖBEK</t>
  </si>
  <si>
    <t>set</t>
  </si>
  <si>
    <t>AYGM-UST-015</t>
  </si>
  <si>
    <t>Sapan Yolu 120 km/saat Hıza Uygun Oynar Göbekli Basit Makasın Sağ ve Sol Dil Takımı ile Göbeğinin Temini</t>
  </si>
  <si>
    <t>150</t>
  </si>
  <si>
    <t>A-02.UST-01.GNL-160</t>
  </si>
  <si>
    <t>MAKAS - 100 KM/SA - TEMIN VE FERŞ</t>
  </si>
  <si>
    <t>AYGM-UST-016</t>
  </si>
  <si>
    <t>Sapan Yolu 100 km/saat Hıza Uygun Oynar Göbekli Basit Makasın Temini ve Ferşi</t>
  </si>
  <si>
    <t>160</t>
  </si>
  <si>
    <t>A-02.UST-01.GNL-170</t>
  </si>
  <si>
    <t>MAKAS - 100 KM/SA - TEMINI</t>
  </si>
  <si>
    <t>AYGM-UST-017</t>
  </si>
  <si>
    <t xml:space="preserve">Sapan Yolu 100 km/saat Hıza Uygun Oynar Göbekli Basit Makasın Temini </t>
  </si>
  <si>
    <t>170</t>
  </si>
  <si>
    <t>A-02.UST-01.GNL-180</t>
  </si>
  <si>
    <t>MAKAS - 100 KM/SA - DIL TAKIMI &amp; GÖBEK</t>
  </si>
  <si>
    <t>AYGM-UST-018</t>
  </si>
  <si>
    <t>Sapan Yolu 100 km/saat Hıza Uygun Oynar Göbekli Basit Makasın Sağ ve Sol Dil Takımı ile Göbeğinin Temini</t>
  </si>
  <si>
    <t>180</t>
  </si>
  <si>
    <t>A-02.UST-01.GNL-340</t>
  </si>
  <si>
    <t>HAT MUAYENESI VE RAPORLANMASI</t>
  </si>
  <si>
    <t>AYGM-UST-034</t>
  </si>
  <si>
    <t>Hattın Tahribatsız Muayene Makinesi ile Ölçülmesi ve Raporlanması    (Ultrasonik Muayene)</t>
  </si>
  <si>
    <t>340</t>
  </si>
  <si>
    <t>A-02.UST-01.GNL-350</t>
  </si>
  <si>
    <t>RAY TAŞLAMA MAKINESI ILE TAŞLAMA YAP.</t>
  </si>
  <si>
    <t>AYGM-UST-035</t>
  </si>
  <si>
    <t>Ray Taşlama Makinesi ile Taşlamasının Yapılması (0,5 mm'ye kadar. 0,5 mm dahil)</t>
  </si>
  <si>
    <t>350</t>
  </si>
  <si>
    <t>A-02.UST-01.GNL-360</t>
  </si>
  <si>
    <t>HATTIN YOL ÖLÇÜM MAKINESI ILE ÖLÇÜLMESI</t>
  </si>
  <si>
    <t>AYGM-UST-036</t>
  </si>
  <si>
    <t>Hattın Yol Ölçüm Makinesi ile Ölçülmesi</t>
  </si>
  <si>
    <t>360</t>
  </si>
  <si>
    <t>A-02.UST-01.GNL-370</t>
  </si>
  <si>
    <t>HATTIN PERIYODIK BAKIMI</t>
  </si>
  <si>
    <t>AYGM-UST-037</t>
  </si>
  <si>
    <t>İşletmeye Alınan Hattın Periyodik Bakımlarının Yapılması</t>
  </si>
  <si>
    <t>370</t>
  </si>
  <si>
    <t>A-02.UST-01.GNL-380</t>
  </si>
  <si>
    <t>MEVCUT DEMIRYOLU HATTININ SÖKÜLMESI</t>
  </si>
  <si>
    <t>AYGM-UST-038</t>
  </si>
  <si>
    <t>Mevcut Demiryolu Hattının Sökülmesi</t>
  </si>
  <si>
    <t>380</t>
  </si>
  <si>
    <t>A-02.UST-01.GNL-390</t>
  </si>
  <si>
    <t>MEVCUT MAKASLARIN SÖKÜLMESI</t>
  </si>
  <si>
    <t>AYGM-UST-039</t>
  </si>
  <si>
    <t>Mevcut Makasların Sökülmesi</t>
  </si>
  <si>
    <t>390</t>
  </si>
  <si>
    <t>A-02.UST-01.GNL-400</t>
  </si>
  <si>
    <t>GEÇICI BALASTLI DEMIRYOLU YAPIMI</t>
  </si>
  <si>
    <t>AYGM-UST-045</t>
  </si>
  <si>
    <t>Geçici Balastlı Demiryolu Yapımı</t>
  </si>
  <si>
    <t>400</t>
  </si>
  <si>
    <t>A-02.UST-01.GNL-410</t>
  </si>
  <si>
    <t>PLENTMIKS TEMEL VE SATHI KAPL. - SERVIS YOLU</t>
  </si>
  <si>
    <t>AYGM-UST-041</t>
  </si>
  <si>
    <t>Servis Yollarına Plentmiks Temel ve Sathi Kaplama Yapılması</t>
  </si>
  <si>
    <t>410</t>
  </si>
  <si>
    <t>A-02.UST-01.GNL-420</t>
  </si>
  <si>
    <t>HER ÇEŞIT İHATA YAPILMASI</t>
  </si>
  <si>
    <t>AYGM-UST-042</t>
  </si>
  <si>
    <t>Her Çeşit İhata Yapılması</t>
  </si>
  <si>
    <t>420</t>
  </si>
  <si>
    <t>A-02.UST-02.SRT</t>
  </si>
  <si>
    <t>GELİR - ÜSTYAPI SERTİFİKASYON</t>
  </si>
  <si>
    <t>02.SRT</t>
  </si>
  <si>
    <t>A-02.UST-02.SRT-001</t>
  </si>
  <si>
    <t>ÜSTYAPI HAT EMNIYETI SERTIFIKASYONU</t>
  </si>
  <si>
    <t>S-ÜST</t>
  </si>
  <si>
    <t>Üstyapı Hat Emniyeti Ölçme &amp;Test&amp;Sertifikasyonu 1-24 arası Sıra No'lu pozlar için teklif edilen toplam tutarının %3 'inden az olmayacaktır.)</t>
  </si>
  <si>
    <t>A-03.IST</t>
  </si>
  <si>
    <t>GELİR - İSTASYON İŞLERİ</t>
  </si>
  <si>
    <t>03.IST</t>
  </si>
  <si>
    <t>A-03.IST-00.KNS</t>
  </si>
  <si>
    <t>GELİR - İSTASYONLAR - KONSOLİDE</t>
  </si>
  <si>
    <t>00.KNS</t>
  </si>
  <si>
    <t>A-03.IST-01.IST</t>
  </si>
  <si>
    <t>GELİR - İSTASYONLAR - GENEL</t>
  </si>
  <si>
    <t>01.IST</t>
  </si>
  <si>
    <t>A-03.IST-01.IST-001</t>
  </si>
  <si>
    <t>YENIFAKILI İSTASYONU</t>
  </si>
  <si>
    <t>03-İSTASYON İŞLERİ</t>
  </si>
  <si>
    <t>AYGM-YEF-İST-01</t>
  </si>
  <si>
    <t>Yenifakılı İstasyonu</t>
  </si>
  <si>
    <t>A-03.IST-01.IST-002</t>
  </si>
  <si>
    <t>ŞEFAATLI İSTASYONU</t>
  </si>
  <si>
    <t>AYGM-ŞEF-İST-02</t>
  </si>
  <si>
    <t>Şefaatli İstasyonu</t>
  </si>
  <si>
    <t>A-03.IST-02.SRT</t>
  </si>
  <si>
    <t>GELİR - İSTASYON TEST VE SERTİFİKASYON</t>
  </si>
  <si>
    <t>A-03.IST-02.SRT-001</t>
  </si>
  <si>
    <t>İSTASYON HAT EMNIYETI ÖLÇME &amp; TEST &amp; SERTIFIKASYONU</t>
  </si>
  <si>
    <t>S-İST</t>
  </si>
  <si>
    <t>istasyon Hat Emniyeti Ölçme &amp;Test&amp;Sertifikasyonu 1-2 arası Sıra No'lu pozlar için teklif edilen toplam tutarının %3 'inden az olmayacaktır.)</t>
  </si>
  <si>
    <t>A-04.ELK</t>
  </si>
  <si>
    <t>GELİR - ELEKTRİK İŞLERİ</t>
  </si>
  <si>
    <t>04.ELK</t>
  </si>
  <si>
    <t>A-04.ELK-00.KNS</t>
  </si>
  <si>
    <t>GELİR - ELKTR - KONSOLİDE</t>
  </si>
  <si>
    <t>A-04.ELK-01.KAT</t>
  </si>
  <si>
    <t>GELİR - ELKTR - KATANER</t>
  </si>
  <si>
    <t>01.KAT</t>
  </si>
  <si>
    <t>A-04.ELK-01.KAT-001</t>
  </si>
  <si>
    <t>1 ST - 1 PT - 1 Dİ</t>
  </si>
  <si>
    <t>04-ELEKTRİFİKASYON</t>
  </si>
  <si>
    <t>AYGM-KAT-0001</t>
  </si>
  <si>
    <t>A-04.ELK-01.KAT-002</t>
  </si>
  <si>
    <t>2 ST - 2 PT - 1 Dİ</t>
  </si>
  <si>
    <t>AYGM-KAT-0002</t>
  </si>
  <si>
    <t>A-04.ELK-01.KAT-003</t>
  </si>
  <si>
    <t>1 ST - 1 PT - 1 Dİ - 1 KATANER ANKRAJI</t>
  </si>
  <si>
    <t>AYGM-KAT-0003</t>
  </si>
  <si>
    <t>1 ST - 1 PT - 1 Dİ - 1 KATENER ANKRAJI</t>
  </si>
  <si>
    <t>A-04.ELK-01.KAT-004</t>
  </si>
  <si>
    <t>1 ST - 1 PT - 1 Dİ - FT</t>
  </si>
  <si>
    <t>AYGM-KAT-0004</t>
  </si>
  <si>
    <t>A-04.ELK-01.KAT-005</t>
  </si>
  <si>
    <t>1 ST - 1 PT - 1 Dİ ANKRAJI</t>
  </si>
  <si>
    <t>AYGM-KAT-0005</t>
  </si>
  <si>
    <t>A-04.ELK-01.KAT-006</t>
  </si>
  <si>
    <t>1ST - 1PT - 1Dİ - 1 ANTIŞÖMINMAN ANKRAJI</t>
  </si>
  <si>
    <t>AYGM-KAT-0006</t>
  </si>
  <si>
    <t>1ST - 1PT - 1Dİ - 1 ANTİŞÖMİNMAN ANKRAJI</t>
  </si>
  <si>
    <t>A-04.ELK-01.KAT-007</t>
  </si>
  <si>
    <t>2ST - 2PT - 1Dİ - 1 ANTIŞÖMINMAN ANKRAJI</t>
  </si>
  <si>
    <t>AYGM-KAT-0007</t>
  </si>
  <si>
    <t>2ST - 2PT - 1Dİ - 1 ANTİŞÖMİNMAN ANKRAJI</t>
  </si>
  <si>
    <t>A-04.ELK-01.KAT-008</t>
  </si>
  <si>
    <t>1ST - 1PT - 1Dİ - FT - 1 ANTIŞÖMINMAN ANKRAJI</t>
  </si>
  <si>
    <t>AYGM-KAT-0008</t>
  </si>
  <si>
    <t>1ST - 1PT - 1Dİ - FT - 1 ANTİŞÖMİNMAN ANKRAJI</t>
  </si>
  <si>
    <t>A-04.ELK-01.KAT-009</t>
  </si>
  <si>
    <t>2ST - 2PT - 1Dİ - FT - 1 ANTIŞÖMINMAN ANKRAJI</t>
  </si>
  <si>
    <t>AYGM-KAT-0009</t>
  </si>
  <si>
    <t>2ST - 2PT - 1Dİ - FT - 1 ANTİŞÖMİNMAN ANKRAJI</t>
  </si>
  <si>
    <t>A-04.ELK-01.KAT-010</t>
  </si>
  <si>
    <t>2 ST - 2 PT - 1 Dİ - FT</t>
  </si>
  <si>
    <t>AYGM-KAT-0010</t>
  </si>
  <si>
    <t>A-04.ELK-01.KAT-011</t>
  </si>
  <si>
    <t>1 ST - 1 PT - 1 Dİ - FT - 1 KATANER ANKRAJI</t>
  </si>
  <si>
    <t>AYGM-KAT-0011</t>
  </si>
  <si>
    <t>1 ST - 1 PT - 1 Dİ - FT - 1 KATENER ANKRAJI</t>
  </si>
  <si>
    <t>A-04.ELK-01.KAT-012</t>
  </si>
  <si>
    <t>2 ST - 2 PT - 1 Dİ ANKRAJI</t>
  </si>
  <si>
    <t>AYGM-KAT-0012</t>
  </si>
  <si>
    <t>012</t>
  </si>
  <si>
    <t>A-04.ELK-01.KAT-013</t>
  </si>
  <si>
    <t>3 ST - 3 PT  -  FT</t>
  </si>
  <si>
    <t>AYGM-KAT-0013</t>
  </si>
  <si>
    <t>A-04.ELK-01.KAT-014</t>
  </si>
  <si>
    <t>4ST - 4 PT - 1Dİ</t>
  </si>
  <si>
    <t>AYGM-KAT-0014</t>
  </si>
  <si>
    <t>A-04.ELK-01.KAT-015</t>
  </si>
  <si>
    <t>KATANER DONANIMI - SEKSIYONER</t>
  </si>
  <si>
    <t>AYGM-KAT-0015</t>
  </si>
  <si>
    <t>KATENER DONANIMI -  SEKSİYONER</t>
  </si>
  <si>
    <t>A-04.ELK-01.KAT-016</t>
  </si>
  <si>
    <t>HERTZ DIREĞI</t>
  </si>
  <si>
    <t>AYGM-KAT-0016</t>
  </si>
  <si>
    <t>HERTZ DİREĞİ</t>
  </si>
  <si>
    <t>A-04.ELK-01.KAT-017</t>
  </si>
  <si>
    <t>PORTAL IÇIN DIREK</t>
  </si>
  <si>
    <t>AYGM-KAT-0017</t>
  </si>
  <si>
    <t>PORTAL İÇİN DİREK</t>
  </si>
  <si>
    <t>A-04.ELK-01.KAT-018</t>
  </si>
  <si>
    <t>2 ST - 2 PT - 1 Dİ - FT - 1 KATANER ANKRAJI</t>
  </si>
  <si>
    <t>AYGM-KAT-0018</t>
  </si>
  <si>
    <t>2 ST - 2 PT - 1 Dİ - FT - 1 KATENER ANKRAJI</t>
  </si>
  <si>
    <t>A-04.ELK-01.KAT-019</t>
  </si>
  <si>
    <t>1 ST - 1 PT -  1 Dİ -  FT ANKRAJI</t>
  </si>
  <si>
    <t>AYGM-KAT-0019</t>
  </si>
  <si>
    <t>A-04.ELK-01.KAT-020</t>
  </si>
  <si>
    <t>2 ST - 2 PT - FT</t>
  </si>
  <si>
    <t>AYGM-KAT-0020</t>
  </si>
  <si>
    <t xml:space="preserve">2 ST - 2 PT - FT </t>
  </si>
  <si>
    <t>A-04.ELK-01.KAT-021</t>
  </si>
  <si>
    <t>2 ST - 2 PT -  1 Dİ - FT ANKRAJI</t>
  </si>
  <si>
    <t>AYGM-KAT-0021</t>
  </si>
  <si>
    <t>A-04.ELK-01.KAT-022</t>
  </si>
  <si>
    <t>3 ST - 3 PT -  1 Dİ - FT - 1 KATANER ANKRAJI</t>
  </si>
  <si>
    <t>AYGM-KAT-0022</t>
  </si>
  <si>
    <t>3 ST - 3 PT -  1 Dİ - FT - 1 KATENER ANKRAJI</t>
  </si>
  <si>
    <t>A-04.ELK-01.KAT-023</t>
  </si>
  <si>
    <t>2 Dİ - 4 FT</t>
  </si>
  <si>
    <t>AYGM-KAT-0023</t>
  </si>
  <si>
    <t>A-04.ELK-01.KAT-024</t>
  </si>
  <si>
    <t>2 Dİ - 4 FT ANKRAJI</t>
  </si>
  <si>
    <t>AYGM-KAT-0024</t>
  </si>
  <si>
    <t>024</t>
  </si>
  <si>
    <t>A-04.ELK-01.KAT-025</t>
  </si>
  <si>
    <t>YÜKSELTILMIŞ ANKRAJ DIREĞI</t>
  </si>
  <si>
    <t>AYGM-KAT-0025</t>
  </si>
  <si>
    <t>YÜKSELTİLMİŞ ANKRAJ DİREĞİ</t>
  </si>
  <si>
    <t>025</t>
  </si>
  <si>
    <t>A-04.ELK-01.KAT-026</t>
  </si>
  <si>
    <t>PORTALLER IÇIN ŞEZ KONSTRÜKSIYONLARI</t>
  </si>
  <si>
    <t>AYGM-KAT-0026</t>
  </si>
  <si>
    <t>PORTALLAR İÇİN ŞEZ KONSTRÜKSİYONLARI</t>
  </si>
  <si>
    <t>026</t>
  </si>
  <si>
    <t>A-04.ELK-01.KAT-027</t>
  </si>
  <si>
    <t>TÜNELLER IÇIN ŞEZ KONSTRÜKSIYONLARI</t>
  </si>
  <si>
    <t>AYGM-KAT-0027</t>
  </si>
  <si>
    <t>TÜNELLER İÇİN ŞEZ KONSTRÜKSİYONLARI</t>
  </si>
  <si>
    <t>027</t>
  </si>
  <si>
    <t>A-04.ELK-01.KAT-028</t>
  </si>
  <si>
    <t>ANKRAJ TEMELLERI</t>
  </si>
  <si>
    <t>AYGM-KAT-0028</t>
  </si>
  <si>
    <t>ANKRAJ TEMELLERİ</t>
  </si>
  <si>
    <t>028</t>
  </si>
  <si>
    <t>A-04.ELK-01.KAT-029</t>
  </si>
  <si>
    <t>TOPRAK ZEMIN ÜZERINE ÇELIK DIREK TEMELI</t>
  </si>
  <si>
    <t>AYGM-KAT-0029</t>
  </si>
  <si>
    <t>TOPRAK ZEMİN ÜZERİNE ÇELİK DİREK TEMELİ</t>
  </si>
  <si>
    <t>A-04.ELK-01.KAT-030</t>
  </si>
  <si>
    <t>BETON ZEMIN ÜZERINDE ÇELIK DIREK KAIDELERI</t>
  </si>
  <si>
    <t>AYGM-KAT-0030</t>
  </si>
  <si>
    <t>BETON ZEMİN ÜZERİNDE ÇELİK DİREK KAİDELERİ</t>
  </si>
  <si>
    <t>A-04.ELK-01.KAT-031</t>
  </si>
  <si>
    <t>BETON ZEMIN ÜZERINE ANKRAJ TEMELI KAIDELERI</t>
  </si>
  <si>
    <t>AYGM-KAT-0031</t>
  </si>
  <si>
    <t>BETON ZEMİN ÜZERİNE ANKRAJ TEMELİ KAİDELERİ</t>
  </si>
  <si>
    <t>031</t>
  </si>
  <si>
    <t>A-04.ELK-01.KAT-032</t>
  </si>
  <si>
    <t>MENHOL</t>
  </si>
  <si>
    <t>AYGM-KAT-0032</t>
  </si>
  <si>
    <t>032</t>
  </si>
  <si>
    <t>A-04.ELK-01.KAT-033</t>
  </si>
  <si>
    <t>SEYIR TELI (120 MM2) (CU AG 0.1)</t>
  </si>
  <si>
    <t>AYGM-KAT-0033</t>
  </si>
  <si>
    <t>SEYİR TELİ (120 mm2) (Cu Ag 0,1)</t>
  </si>
  <si>
    <t>A-04.ELK-01.KAT-034</t>
  </si>
  <si>
    <t>PORTÖR TELI (70 MM2) (BZ II)</t>
  </si>
  <si>
    <t>AYGM-KAT-0034</t>
  </si>
  <si>
    <t>PORTÖR TELİ (70 mm2) (Bz II)</t>
  </si>
  <si>
    <t>A-04.ELK-01.KAT-035</t>
  </si>
  <si>
    <t>DÖNÜŞ İLETKENI 152/25 (176.9 MM2) AL/ST OSTRICH</t>
  </si>
  <si>
    <t>AYGM-KAT-0035</t>
  </si>
  <si>
    <t>DÖNÜŞ İLETKENİ 152/25 (176,9 mm2) AL/ST OSTRICH</t>
  </si>
  <si>
    <t>035</t>
  </si>
  <si>
    <t>A-04.ELK-01.KAT-036</t>
  </si>
  <si>
    <t>Y HALATI (35 MM2) (BZ II) (14 M)</t>
  </si>
  <si>
    <t>AYGM-KAT-0036</t>
  </si>
  <si>
    <t>Y HALATI (35 mm2) (Bz II) (14 m)</t>
  </si>
  <si>
    <t>036</t>
  </si>
  <si>
    <t>A-04.ELK-01.KAT-037</t>
  </si>
  <si>
    <t>Y HALATI (35 MM2) (BZ II) (18 M)</t>
  </si>
  <si>
    <t>AYGM-KAT-0037</t>
  </si>
  <si>
    <t>Y HALATI (35 mm2) (Bz II) (18 m)</t>
  </si>
  <si>
    <t>A-04.ELK-01.KAT-038</t>
  </si>
  <si>
    <t>PANDÜL (16 MM2) (BZ II)</t>
  </si>
  <si>
    <t>AYGM-KAT-0038</t>
  </si>
  <si>
    <t>PANDÜL (16 mm2) (Bz II)</t>
  </si>
  <si>
    <t>038</t>
  </si>
  <si>
    <t>A-04.ELK-01.KAT-039</t>
  </si>
  <si>
    <t>FIDER İLETKENI 242/39 (280.84) MM2 AL/ST HAWK</t>
  </si>
  <si>
    <t>AYGM-KAT-0039</t>
  </si>
  <si>
    <t>FİDER İLETKENİ 242/39 (280,84) mm2 AL/ST HAWK</t>
  </si>
  <si>
    <t>039</t>
  </si>
  <si>
    <t>A-04.ELK-01.KAT-040</t>
  </si>
  <si>
    <t>İZOLELI FIDER İLETKENI 1X240 MM2 (BAKIR)</t>
  </si>
  <si>
    <t>AYGM-KAT-0040</t>
  </si>
  <si>
    <t>İZOLELİ FİDER İLETKENİ 1x240 mm2 (BAKIR)</t>
  </si>
  <si>
    <t>A-04.ELK-01.KAT-041</t>
  </si>
  <si>
    <t>KABLO BAŞLIĞI (1X240 MM2 KABLO İÇIN)</t>
  </si>
  <si>
    <t>AYGM-KAT-0041</t>
  </si>
  <si>
    <t>KABLO BAŞLIĞI (1x240 mm2 KABLO İÇİN)</t>
  </si>
  <si>
    <t>041</t>
  </si>
  <si>
    <t>A-04.ELK-01.KAT-042</t>
  </si>
  <si>
    <t>BESLEME İRTIBATI 50 MM2</t>
  </si>
  <si>
    <t>AYGM-KAT-0042</t>
  </si>
  <si>
    <t>BESLEME İRTİBATI 50 mm2</t>
  </si>
  <si>
    <t>042</t>
  </si>
  <si>
    <t>A-04.ELK-01.KAT-043</t>
  </si>
  <si>
    <t>İKI KATENER ARASI ELEKTRIKI İRTIBAT 120 MM2</t>
  </si>
  <si>
    <t>AYGM-KAT-0043</t>
  </si>
  <si>
    <t>İKİ KATENER ARASI ELEKTRİKİ İRTİBAT120 mm2</t>
  </si>
  <si>
    <t>A-04.ELK-01.KAT-044</t>
  </si>
  <si>
    <t>FIDER VE SEKSIYONER İÇIN KATENER İRTIBATI 120 MM2</t>
  </si>
  <si>
    <t>AYGM-KAT-0044</t>
  </si>
  <si>
    <t>FİDER VE SEKSİYONER İÇİN KATENER İRTİBATI 120 mm2</t>
  </si>
  <si>
    <t>044</t>
  </si>
  <si>
    <t>A-04.ELK-01.KAT-045</t>
  </si>
  <si>
    <t>TOPRAKLAMA İRTIBATI 8 MM (ALÜMINYUM FILMAŞIN)</t>
  </si>
  <si>
    <t>AYGM-KAT-0045</t>
  </si>
  <si>
    <t>TOPRAKLAMA İRTİBATI 8 mm (ALÜMİNYUM FİLMAŞİN)</t>
  </si>
  <si>
    <t>045</t>
  </si>
  <si>
    <t>A-04.ELK-01.KAT-046</t>
  </si>
  <si>
    <t>10 MM ÇAPLI İLETKENLE TOPRAKLAMA İRTIBATLARI</t>
  </si>
  <si>
    <t>AYGM-KAT-0046</t>
  </si>
  <si>
    <t>10 mm ÇAPLI İLETKENLE TOPRAKLAMA İRTİBATLARI</t>
  </si>
  <si>
    <t>046</t>
  </si>
  <si>
    <t>A-04.ELK-01.KAT-047</t>
  </si>
  <si>
    <t>GERI DÖNÜŞ İLETKENLERININ PARALELLENMESI</t>
  </si>
  <si>
    <t>AYGM-KAT-0047</t>
  </si>
  <si>
    <t>GERİ DÖNÜŞ İLETKENLERİNİN PARALELLENMESİ</t>
  </si>
  <si>
    <t>047</t>
  </si>
  <si>
    <t>A-04.ELK-01.KAT-048</t>
  </si>
  <si>
    <t>GERI DÖNÜŞ İLETKENI RAY ARASI BAĞLANTI İLETKENI NYY 1X50 MM2</t>
  </si>
  <si>
    <t>AYGM-KAT-0048</t>
  </si>
  <si>
    <t>GERİ DÖNÜŞ İLETKENİ RAY ARASI BAĞLANTI İLETKENİ NYY 1x50 mm2</t>
  </si>
  <si>
    <t>048</t>
  </si>
  <si>
    <t>A-04.ELK-01.KAT-049</t>
  </si>
  <si>
    <t>TOPRAKLAMA İSTASYONU</t>
  </si>
  <si>
    <t>AYGM-KAT-0049</t>
  </si>
  <si>
    <t>049</t>
  </si>
  <si>
    <t>A-04.ELK-01.KAT-050</t>
  </si>
  <si>
    <t>KONSOL-HOBAN TAKIMI</t>
  </si>
  <si>
    <t>AYGM-KAT-0050</t>
  </si>
  <si>
    <t>050</t>
  </si>
  <si>
    <t>A-04.ELK-01.KAT-051</t>
  </si>
  <si>
    <t>YÜKSELEN KATENER İÇIN KONSOL-HOBAN TAKIMI</t>
  </si>
  <si>
    <t>AYGM-KAT-0051</t>
  </si>
  <si>
    <t>YÜKSELEN KATENER İÇİN KONSOL-HOBAN TAKIMI</t>
  </si>
  <si>
    <t>A-04.ELK-01.KAT-052</t>
  </si>
  <si>
    <t>SABIT SEYIR TELI ANKRAJI</t>
  </si>
  <si>
    <t>AYGM-KAT-0052</t>
  </si>
  <si>
    <t xml:space="preserve">SABİT SEYİR TELİ ANKRAJI </t>
  </si>
  <si>
    <t>A-04.ELK-01.KAT-053</t>
  </si>
  <si>
    <t>SABIT PORTÖR TELI ANKRAJI</t>
  </si>
  <si>
    <t>AYGM-KAT-0053</t>
  </si>
  <si>
    <t>SABİT PORTÖR TELİ ANKRAJI</t>
  </si>
  <si>
    <t>053</t>
  </si>
  <si>
    <t>A-04.ELK-01.KAT-054</t>
  </si>
  <si>
    <t>DÖNÜŞ İLETKENI ANKRAJI</t>
  </si>
  <si>
    <t>AYGM-KAT-0054</t>
  </si>
  <si>
    <t>DÖNÜŞ İLETKENİ ANKRAJI</t>
  </si>
  <si>
    <t>054</t>
  </si>
  <si>
    <t>A-04.ELK-01.KAT-055</t>
  </si>
  <si>
    <t>FIDER HATTI ANKRAJI</t>
  </si>
  <si>
    <t>AYGM-KAT-0055</t>
  </si>
  <si>
    <t>FİDER HATTI ANKRAJI</t>
  </si>
  <si>
    <t>055</t>
  </si>
  <si>
    <t>A-04.ELK-01.KAT-056</t>
  </si>
  <si>
    <t>AÇIK HAT İÇIN ANTIŞÖMINMAN TESISI</t>
  </si>
  <si>
    <t>AYGM-KAT-0056</t>
  </si>
  <si>
    <t>AÇIK HAT İÇİN ANTİŞÖMİNMAN TESİSİ</t>
  </si>
  <si>
    <t>056</t>
  </si>
  <si>
    <t>A-04.ELK-01.KAT-057</t>
  </si>
  <si>
    <t>TÜNEL İÇI ANTIŞÖMINMAN TESISI</t>
  </si>
  <si>
    <t>AYGM-KAT-0057</t>
  </si>
  <si>
    <t>TÜNEL İÇİ ANTİŞÖMİNMAN TESİSİ</t>
  </si>
  <si>
    <t>057</t>
  </si>
  <si>
    <t>A-04.ELK-01.KAT-058</t>
  </si>
  <si>
    <t>ANKRAJ DIREĞI İÇIN LENTE</t>
  </si>
  <si>
    <t>AYGM-KAT-0058</t>
  </si>
  <si>
    <t>ANKRAJ DİREĞİ İÇİN LENTE</t>
  </si>
  <si>
    <t>058</t>
  </si>
  <si>
    <t>A-04.ELK-01.KAT-059</t>
  </si>
  <si>
    <t>AÇIK HAT İÇIN OTOMATIK GERGI CIHAZI SETI (PT VE ST AYRI AYRI REGÜLARIZE. 500'ER KG BETON KARŞI AĞIRLIK 1:3 ÇEVIRME ORANLI)</t>
  </si>
  <si>
    <t>AYGM-KAT-0059</t>
  </si>
  <si>
    <t xml:space="preserve">AÇIK HAT İÇİN OTOMATİK GERGİ CİHAZI SETİ (PT VE ST AYRI AYRI REGÜLARİZE, 500'er KG BETON KARŞI AĞIRLIK 1:3 ÇEVİRME ORANLI) </t>
  </si>
  <si>
    <t>059</t>
  </si>
  <si>
    <t>A-04.ELK-01.KAT-060</t>
  </si>
  <si>
    <t>AÇIK HAT İÇIN OTOMATIK GERGI CIHAZI SETI (PT VE ST AYRI AYRI REGÜLARIZE. 500'ER KG DÖKME DEMIR KARŞI AĞIRLIK 1:3 ÇEVIRME ORANLI)</t>
  </si>
  <si>
    <t>AYGM-KAT-0060</t>
  </si>
  <si>
    <t xml:space="preserve">AÇIK HAT İÇİN OTOMATİK GERGİ CİHAZI SETİ (PT VE ST AYRI AYRI REGÜLARİZE, 500'er KG DÖKME DEMİR KARŞI AĞIRLIK 1:3 ÇEVİRME ORANLI) </t>
  </si>
  <si>
    <t>060</t>
  </si>
  <si>
    <t>A-04.ELK-01.KAT-061</t>
  </si>
  <si>
    <t>YAYLI OTOMATIK GERGI CIHAZI (GERILME KUVVETI 1500 KG)</t>
  </si>
  <si>
    <t>AYGM-KAT-0061</t>
  </si>
  <si>
    <t xml:space="preserve">YAYLI OTOMATİK GERGİ CİHAZI (GERİLME KUVVETİ 1500 KG)  </t>
  </si>
  <si>
    <t>061</t>
  </si>
  <si>
    <t>A-04.ELK-01.KAT-062</t>
  </si>
  <si>
    <t>ARA İZOLASYONLAR</t>
  </si>
  <si>
    <t>AYGM-KAT-0062</t>
  </si>
  <si>
    <t>062</t>
  </si>
  <si>
    <t>A-04.ELK-01.KAT-063</t>
  </si>
  <si>
    <t>SEKSIYON İZOLATÖRÜ (IS) (160 KM/H)</t>
  </si>
  <si>
    <t>AYGM-KAT-0063</t>
  </si>
  <si>
    <t>SEKSİYON İZOLATÖRÜ (IS) (160 KM/H)</t>
  </si>
  <si>
    <t>063</t>
  </si>
  <si>
    <t>A-04.ELK-01.KAT-064</t>
  </si>
  <si>
    <t>GEÇIŞ BARASI (KRUVAZMAN ÇUBUĞU)</t>
  </si>
  <si>
    <t>AYGM-KAT-0064</t>
  </si>
  <si>
    <t>GEÇİŞ BARASI (KRUVAZMAN ÇUBUĞU)</t>
  </si>
  <si>
    <t>064</t>
  </si>
  <si>
    <t>A-04.ELK-01.KAT-065</t>
  </si>
  <si>
    <t>1'DEN FAZLA FIDER HATTI İÇIN FIDER KONSOLU</t>
  </si>
  <si>
    <t>AYGM-KAT-0065</t>
  </si>
  <si>
    <t>1'DEN FAZLA FİDER HATTI İÇİN FİDER KONSOLU</t>
  </si>
  <si>
    <t>065</t>
  </si>
  <si>
    <t>A-04.ELK-01.KAT-066</t>
  </si>
  <si>
    <t>ÇELIK KONSTRÜKSIYONLAR</t>
  </si>
  <si>
    <t>AYGM-KAT-0066</t>
  </si>
  <si>
    <t>ÇELİK KONSTRÜKSİYONLAR</t>
  </si>
  <si>
    <t>066</t>
  </si>
  <si>
    <t>A-04.ELK-01.KAT-067</t>
  </si>
  <si>
    <t>E 11 İÇIN "AÇMA" KATENER İŞARETI</t>
  </si>
  <si>
    <t>AYGM-KAT-0067</t>
  </si>
  <si>
    <t xml:space="preserve">E 11 İÇİN "AÇMA" KATENER İŞARETİ. </t>
  </si>
  <si>
    <t>067</t>
  </si>
  <si>
    <t>A-04.ELK-01.KAT-068</t>
  </si>
  <si>
    <t>E 12 İÇIN "KAPAMA" KATENER İŞARETI</t>
  </si>
  <si>
    <t>AYGM-KAT-0068</t>
  </si>
  <si>
    <t>E 12 İÇİN "KAPAMA" KATENER İŞARETİ.</t>
  </si>
  <si>
    <t>068</t>
  </si>
  <si>
    <t>A-04.ELK-01.KAT-069</t>
  </si>
  <si>
    <t>ÇELIK DIREK VE ŞEZLER İÇIN NUMARALANDIRMA</t>
  </si>
  <si>
    <t>AYGM-KAT-0069</t>
  </si>
  <si>
    <t>ÇELİK DİREK VE ŞEZLER İÇİN NUMARALANDIRMA</t>
  </si>
  <si>
    <t>069</t>
  </si>
  <si>
    <t>A-04.ELK-01.KAT-070</t>
  </si>
  <si>
    <t>TOPRAKLAMA ŞERIDI</t>
  </si>
  <si>
    <t>AYGM-KAT-0070</t>
  </si>
  <si>
    <t>TOPRAKLAMA ŞERİDİ</t>
  </si>
  <si>
    <t>070</t>
  </si>
  <si>
    <t>A-04.ELK-01.KAT-071</t>
  </si>
  <si>
    <t>KORUMA PANOLARI (ANTIVANDALIZM)</t>
  </si>
  <si>
    <t>AYGM-KAT-0071</t>
  </si>
  <si>
    <t>KORUMA PANOLARI (ANTİVANDALİZM)</t>
  </si>
  <si>
    <t>A-04.ELK-01.KAT-072</t>
  </si>
  <si>
    <t>NÖTR BÖLGE POSTALARI BARA. İLETKEN VE TOPRAKLAMA BAĞLANTISI</t>
  </si>
  <si>
    <t>AYGM-KAT-0072</t>
  </si>
  <si>
    <t>NÖTR BÖLGE POSTALARI BARA, İLETKEN VE TOPRAKLAMA BAĞLANTISI</t>
  </si>
  <si>
    <t>A-04.ELK-01.KAT-073</t>
  </si>
  <si>
    <t>NÖTR BÖLGE POSTALARI GÜÇ VE KUMANDA KABLAJI</t>
  </si>
  <si>
    <t>AYGM-KAT-0073</t>
  </si>
  <si>
    <t>073</t>
  </si>
  <si>
    <t>A-04.ELK-01.KAT-074</t>
  </si>
  <si>
    <t>NÖTR BÖLGE KORUMA PANOSU</t>
  </si>
  <si>
    <t>AYGM-KAT-0074</t>
  </si>
  <si>
    <t>074</t>
  </si>
  <si>
    <t>A-04.ELK-01.KAT-075</t>
  </si>
  <si>
    <t>İSTASYON POSTALARI BARA. İLETKEN VE TOPRAKLAMA BAĞLANTISI</t>
  </si>
  <si>
    <t>AYGM-KAT-0075</t>
  </si>
  <si>
    <t>İSTASYON POSTALARI BARA, İLETKEN VE TOPRAKLAMA BAĞLANTISI</t>
  </si>
  <si>
    <t>075</t>
  </si>
  <si>
    <t>A-04.ELK-01.KAT-076</t>
  </si>
  <si>
    <t>İSTASYON POSTALARI GÜÇ VE KUMANDA KABLAJI</t>
  </si>
  <si>
    <t>AYGM-KAT-0076</t>
  </si>
  <si>
    <t>076</t>
  </si>
  <si>
    <t>A-04.ELK-01.KAT-077</t>
  </si>
  <si>
    <t>MAKAS POSTALARI BARA. İLETKEN VE TOPRAKLAMA BAĞLANTISI</t>
  </si>
  <si>
    <t>AYGM-KAT-0077</t>
  </si>
  <si>
    <t>MAKAS POSTALARI BARA, İLETKEN VE TOPRAKLAMA BAĞLANTISI</t>
  </si>
  <si>
    <t>077</t>
  </si>
  <si>
    <t>A-04.ELK-01.KAT-078</t>
  </si>
  <si>
    <t>MAKAS POSTALARI GÜÇ VE KUMANDA KABLAJI</t>
  </si>
  <si>
    <t>AYGM-KAT-0078</t>
  </si>
  <si>
    <t>078</t>
  </si>
  <si>
    <t>A-04.ELK-01.KAT-079</t>
  </si>
  <si>
    <t>TÜNEL TOPRAKLAMA SISTEMI GÜÇ. KUMANDA VE TOPRAKLAMA BAĞLANTILARI</t>
  </si>
  <si>
    <t>AYGM-KAT-0079</t>
  </si>
  <si>
    <t>TÜNEL TOPRAKLAMA SİSTEMİ GÜÇ, KUMANDA VE TOPRAKLAMA BAĞLANTILARI</t>
  </si>
  <si>
    <t>079</t>
  </si>
  <si>
    <t>A-04.ELK-01.KAT-080</t>
  </si>
  <si>
    <t>NÖTR BÖLGE POSTASI. İSTASYON POSTASI VE MAKAS POSTASI İÇIN POSTA BINASI</t>
  </si>
  <si>
    <t>AYGM-KAT-0080</t>
  </si>
  <si>
    <t>NÖTR BÖLGE POSTASI, İSTASYON POSTASI VE MAKAS POSTASI İÇİN POSTA BİNASI</t>
  </si>
  <si>
    <t>A-04.ELK-01.KAT-081</t>
  </si>
  <si>
    <t>TÜNEL TOPRAKLAMA SISTEMI IÇIN HARICI KABIN</t>
  </si>
  <si>
    <t>AYGM-KAT-0081</t>
  </si>
  <si>
    <t>TÜNEL TOPRAKLAMA SİSTEMİ İÇİN HARİCİ KABİN</t>
  </si>
  <si>
    <t>081</t>
  </si>
  <si>
    <t>A-04.ELK-01.KAT-082</t>
  </si>
  <si>
    <t>POSTA BINALARI IİÇIN KLIMA</t>
  </si>
  <si>
    <t>AYGM-KAT-0082</t>
  </si>
  <si>
    <t>POSTA BİNALARI İÇİN KLİMA</t>
  </si>
  <si>
    <t>082</t>
  </si>
  <si>
    <t>A-04.ELK-01.KAT-083</t>
  </si>
  <si>
    <t>230 VAC HARICI DAĞITIM PANOSU</t>
  </si>
  <si>
    <t>AYGM-KAT-0083</t>
  </si>
  <si>
    <t>230 VAC HARİCİ DAĞITIM PANOSU</t>
  </si>
  <si>
    <t>083</t>
  </si>
  <si>
    <t>A-04.ELK-01.KAT-084</t>
  </si>
  <si>
    <t>230 VAC DAHILI DAĞITIM PANOSU</t>
  </si>
  <si>
    <t>AYGM-KAT-0084</t>
  </si>
  <si>
    <t>230 VAC DAHİLİ DAĞITIM PANOSU</t>
  </si>
  <si>
    <t>084</t>
  </si>
  <si>
    <t>A-04.ELK-01.KAT-085</t>
  </si>
  <si>
    <t>TÜNEL TOPRAKLAMA SISTEMI IÇIN KONTROL-KUMANDA PANELI</t>
  </si>
  <si>
    <t>AYGM-KAT-0085</t>
  </si>
  <si>
    <t>TÜNEL TOPRAKLAMA SİSTEMİ İÇİN KONTROL-KUMANDA PANELİ</t>
  </si>
  <si>
    <t>085</t>
  </si>
  <si>
    <t>A-04.ELK-01.KAT-086</t>
  </si>
  <si>
    <t>TÜNEL TOPRAKLAMA SISTEMI IÇIN LOKAL KUMANDA-İKAZ PANELI</t>
  </si>
  <si>
    <t>AYGM-KAT-0086</t>
  </si>
  <si>
    <t>TÜNEL TOPRAKLAMA SİSTEMİ İÇİN LOKAL KUMANDA-İKAZ PANELİ</t>
  </si>
  <si>
    <t>086</t>
  </si>
  <si>
    <t>A-04.ELK-01.KAT-087</t>
  </si>
  <si>
    <t>YARDIMCI SERVIS TRANSFORMATÖRÜ (25 KV / 230 V - 5 KVA)</t>
  </si>
  <si>
    <t>AYGM-KAT-0087</t>
  </si>
  <si>
    <t>YARDIMCI SERVİS TRANSFORMATÖRÜ (25 KV / 230V-5 kVA)</t>
  </si>
  <si>
    <t>087</t>
  </si>
  <si>
    <t>A-04.ELK-01.KAT-088</t>
  </si>
  <si>
    <t>YARDIMCI SERVIS TRANSFORMATÖRÜ (25 KV / 230 V - 30 KVA)</t>
  </si>
  <si>
    <t>AYGM-KAT-0088</t>
  </si>
  <si>
    <t>YARDIMCI SERVİS TRANSFORMATÖRÜ (25 KV / 230V-30 kVA)</t>
  </si>
  <si>
    <t>088</t>
  </si>
  <si>
    <t>A-04.ELK-01.KAT-089</t>
  </si>
  <si>
    <t>CER POSTALARI IÇIN 230V AC/110V DC REDRESÖR</t>
  </si>
  <si>
    <t>AYGM-KAT-0089</t>
  </si>
  <si>
    <t>CER POSTALARI İÇİN 230V AC/110V DC REDRESÖR</t>
  </si>
  <si>
    <t>089</t>
  </si>
  <si>
    <t>A-04.ELK-01.KAT-090</t>
  </si>
  <si>
    <t>CER POSTALARI IÇIN 110 VDC AKÜ GRUBU</t>
  </si>
  <si>
    <t>AYGM-KAT-0090</t>
  </si>
  <si>
    <t>CER POSTALARI İÇİN 110 VDC AKÜ GRUBU</t>
  </si>
  <si>
    <t>A-04.ELK-01.KAT-091</t>
  </si>
  <si>
    <t>HDPE KABLO MUHAFAZA BORUSU Ø75</t>
  </si>
  <si>
    <t>AYGM-KAT-0091</t>
  </si>
  <si>
    <t>091</t>
  </si>
  <si>
    <t>A-04.ELK-01.KAT-101</t>
  </si>
  <si>
    <t>BETON DIREK DEMONTAJI</t>
  </si>
  <si>
    <t>AYGM-KAT-D-001</t>
  </si>
  <si>
    <t>BETON DİREK DEMONTAJI</t>
  </si>
  <si>
    <t>101</t>
  </si>
  <si>
    <t>A-04.ELK-01.KAT-102</t>
  </si>
  <si>
    <t>KOMPLE KATENER HATTI DEMONTAJI</t>
  </si>
  <si>
    <t>AYGM-KAT-D-002</t>
  </si>
  <si>
    <t>102</t>
  </si>
  <si>
    <t>A-04.ELK-01.KAT-103</t>
  </si>
  <si>
    <t>ÇELIK PORTAL DEMONTAJI</t>
  </si>
  <si>
    <t>AYGM-KAT-D-003</t>
  </si>
  <si>
    <t>ÇELİK PORTAL DEMONTAJI</t>
  </si>
  <si>
    <t>103</t>
  </si>
  <si>
    <t>A-04.ELK-01.KAT-104</t>
  </si>
  <si>
    <t>ÇELIK ŞEZ KONSTRÜKSIYONLARI DEMONTAJI</t>
  </si>
  <si>
    <t>AYGM-KAT-D-004</t>
  </si>
  <si>
    <t>ÇELİK ŞEZ KONSTRÜKSİYONLARI DEMONTAJI</t>
  </si>
  <si>
    <t>104</t>
  </si>
  <si>
    <t>A-04.ELK-01.KAT-105</t>
  </si>
  <si>
    <t>DÖNÜŞ İLETKENI YA DA TOPRAKLAMA İLETKENI DEMONTAJI</t>
  </si>
  <si>
    <t>AYGM-KAT-D-005</t>
  </si>
  <si>
    <t>DÖNÜŞ İLETKENİ YA DA TOPRAKLAMA İLETKENİ DEMONTAJI</t>
  </si>
  <si>
    <t>105</t>
  </si>
  <si>
    <t>A-04.ELK-01.KAT-106</t>
  </si>
  <si>
    <t>KONSOL-HOBAN TAKIMI DEMONTAJI</t>
  </si>
  <si>
    <t>AYGM-KAT-D-006</t>
  </si>
  <si>
    <t>106</t>
  </si>
  <si>
    <t>A-04.ELK-01.KAT-107</t>
  </si>
  <si>
    <t>ELEKTROMEKANIK CIHAZ DEMONTAJI (AYIRICI. KESICI. ÖLÇÜ TRANSFORMATÖRLERI. YST V.B.)</t>
  </si>
  <si>
    <t>AYGM-KAT-D-007</t>
  </si>
  <si>
    <t>ELEKTROMEKANİK CİHAZ DEMONTAJI (AYIRICI, KESİCİ, ÖLÇÜ TRANSFORMATÖRLERİ, YST VB.)</t>
  </si>
  <si>
    <t>107</t>
  </si>
  <si>
    <t>A-04.ELK-01.KAT-108</t>
  </si>
  <si>
    <t>ANKRAJ DIREĞI IÇIN LENTE DEMONTAJI</t>
  </si>
  <si>
    <t>AYGM-KAT-D-008</t>
  </si>
  <si>
    <t>ANKRAJ DİREĞİ İÇİN LENTE DEMONTAJI</t>
  </si>
  <si>
    <t>108</t>
  </si>
  <si>
    <t>A-04.ELK-01.KAT-109</t>
  </si>
  <si>
    <t>OTOMATIK GERGI CIHAZI SETI DEMONTAJI</t>
  </si>
  <si>
    <t>AYGM-KAT-D-009</t>
  </si>
  <si>
    <t>OTOMATİK GERGİ CİHAZI SETİ DEMONTAJI</t>
  </si>
  <si>
    <t>109</t>
  </si>
  <si>
    <t>A-04.ELK-01.KAT-110</t>
  </si>
  <si>
    <t>SEKSIYON İZOLATÖRÜ (IS) DEMONTAJI</t>
  </si>
  <si>
    <t>AYGM-KAT-D-010</t>
  </si>
  <si>
    <t>SEKSİYON İZOLATÖRÜ (IS) DEMONTAJI</t>
  </si>
  <si>
    <t>110</t>
  </si>
  <si>
    <t>A-04.ELK-02.TRF</t>
  </si>
  <si>
    <t>GELİR - ELKTR - TRANSFORMATÖR</t>
  </si>
  <si>
    <t>02.TRF</t>
  </si>
  <si>
    <t>A-04.ELK-02.TRF-001</t>
  </si>
  <si>
    <t>TRANSFORMATÖR MERKEZLERI IÇIN 230 V AC/110 VDC REDRESÖR</t>
  </si>
  <si>
    <t>AYGM-TRF-0001</t>
  </si>
  <si>
    <t xml:space="preserve">TRANSFORMATÖR MERKEZLERİ İÇİN 230V AC/110 VDC REDRESÖR </t>
  </si>
  <si>
    <t>A-04.ELK-02.TRF-002</t>
  </si>
  <si>
    <t>TRANSFORMATÖR MERKEZLERI IÇIN 110 VDC AKÜ GRUBU</t>
  </si>
  <si>
    <t>AYGM-TRF-0002</t>
  </si>
  <si>
    <t xml:space="preserve">TRANSFORMATÖR MERKEZLERİ İÇİN 110 VDC AKÜ GRUBU </t>
  </si>
  <si>
    <t>A-04.ELK-02.TRF-003</t>
  </si>
  <si>
    <t>ELLE KUMANDALI AYIRICI (TEK KUTUPLU 27.5 KV. 1250 A)</t>
  </si>
  <si>
    <t>AYGM-TRF-0003</t>
  </si>
  <si>
    <t>ELLE KUMANDALI AYIRICI (TEK KUTUPLU 27.5 kV, 1250 A)</t>
  </si>
  <si>
    <t>A-04.ELK-02.TRF-004</t>
  </si>
  <si>
    <t>MOTOR KUMANDALI TOPRAKLAMALI AYIRICI (TEK KUTUPLU 27.5 KV. 1250 A)</t>
  </si>
  <si>
    <t>AYGM-TRF-0004</t>
  </si>
  <si>
    <t>MOTOR KUMANDALI TOPRAKLAMALI AYIRICI (TEK KUTUPLU 27.5 kV, 1250 A)</t>
  </si>
  <si>
    <t>A-04.ELK-02.TRF-005</t>
  </si>
  <si>
    <t>MOTOR KUMANDALI AYIRICI (TEK KUTUPLU 27.5 KV. 1250 A)</t>
  </si>
  <si>
    <t>AYGM-TRF-0005</t>
  </si>
  <si>
    <t>MOTOR KUMANDALI AYIRICI (TEK KUTUPLU 27.5 kV, 1250 A)</t>
  </si>
  <si>
    <t>A-04.ELK-02.TRF-006</t>
  </si>
  <si>
    <t>YÜK AYIRICISI (TEK KUTUPLU 27.5 KV. 1250 A)</t>
  </si>
  <si>
    <t>AYGM-TRF-0006</t>
  </si>
  <si>
    <t>YÜK AYIRICISI (TEK KUTUPLU 27.5 kV, 1250 A)</t>
  </si>
  <si>
    <t>A-04.ELK-02.TRF-007</t>
  </si>
  <si>
    <t>YÜK AYIRICISI (ANA KONTAKLARI VAKUM HÜCRESINDE. TEK KUTUPLU. 27.5 KV. 1250 A)</t>
  </si>
  <si>
    <t>AYGM-TRF-0007</t>
  </si>
  <si>
    <t>YÜK AYIRICISI (ANA KONTAKLARI VAKUM HÜCRESİNDE, TEK KUTUPLU, 27.5 kV, 1250A)</t>
  </si>
  <si>
    <t>A-04.ELK-02.TRF-008</t>
  </si>
  <si>
    <t>AKIM TRANSFORMATÖRÜ (27.5 KV. 1200/1-1 A)</t>
  </si>
  <si>
    <t>AYGM-TRF-0008</t>
  </si>
  <si>
    <t>AKIM TRANSFORMATÖRÜ (27,5 kV, 1200/1-1 A)</t>
  </si>
  <si>
    <t>A-04.ELK-02.TRF-009</t>
  </si>
  <si>
    <t>AKIM TRANSFORMATÖRÜ (27.5 KV. 1200 A/1-1-1 A)</t>
  </si>
  <si>
    <t>AYGM-TRF-0009</t>
  </si>
  <si>
    <t>AKIM TRANSFORMATÖRÜ (27,5 kV, 1200 A/1-1-1 A)</t>
  </si>
  <si>
    <t>A-04.ELK-02.TRF-010</t>
  </si>
  <si>
    <t>GERILIM TRANSFORMATÖRÜ (25 KV)</t>
  </si>
  <si>
    <t>AYGM-TRF-0010</t>
  </si>
  <si>
    <t>GERİLİM TRANSFORMATÖRÜ (25 kV)</t>
  </si>
  <si>
    <t>A-04.ELK-02.TRF-011</t>
  </si>
  <si>
    <t>PARAFUDR (27.5 KV TARAFI)</t>
  </si>
  <si>
    <t>AYGM-TRF-0011</t>
  </si>
  <si>
    <t>PARAFUDR (27,5 kV TARAFI)</t>
  </si>
  <si>
    <t>A-04.ELK-02.TRF-012</t>
  </si>
  <si>
    <t>DEVRE KESICI (TEK KUTUPLU. 27.5 KV. 1250 A)</t>
  </si>
  <si>
    <t>AYGM-TRF-0012</t>
  </si>
  <si>
    <t>DEVRE KESİCİ (TEK KUTUPLU, 27,5 kV, 1250 A)</t>
  </si>
  <si>
    <t>A-04.ELK-02.TRF-013</t>
  </si>
  <si>
    <t>BARALAR. İLETKENLER VE İZOLATÖRLER</t>
  </si>
  <si>
    <t>AYGM-TRF-0013</t>
  </si>
  <si>
    <t>BARALAR, İLETKENLER VE İZOLATÖRLER</t>
  </si>
  <si>
    <t>A-04.ELK-02.TRF-014</t>
  </si>
  <si>
    <t>TRANSFORMATÖR MERKEZI KABLAJI</t>
  </si>
  <si>
    <t>AYGM-TRF-0014</t>
  </si>
  <si>
    <t>TRANSFORMATÖR MERKEZİ KABLAJI</t>
  </si>
  <si>
    <t>A-04.ELK-02.TRF-015</t>
  </si>
  <si>
    <t>TRANSFORMATÖR MERKEZI TADILATI</t>
  </si>
  <si>
    <t>AYGM-TRF-0015</t>
  </si>
  <si>
    <t>TRANSFORMATÖR MERKEZİ TADİLATI</t>
  </si>
  <si>
    <t>A-04.ELK-02.TRF-016</t>
  </si>
  <si>
    <t>TRAFO MERKEZI KATENER HATTI ARASI ENERJI NAKIL HATTI</t>
  </si>
  <si>
    <t>km</t>
  </si>
  <si>
    <t>AYGM-TRF-0016</t>
  </si>
  <si>
    <t>TRAFO MERKEZİ KATENER HATTI ARASI ENERJİ NAKİL HATTI</t>
  </si>
  <si>
    <t>A-04.ELK-02.TRF-017</t>
  </si>
  <si>
    <t>DÖNÜŞ AKIMI KABLOLARI (1X240 MM2 NYY)</t>
  </si>
  <si>
    <t>AYGM-TRF-0017</t>
  </si>
  <si>
    <t>DÖNÜŞ AKIMI KABLOLARI (1x240 mm2 NYY)</t>
  </si>
  <si>
    <t>A-04.ELK-02.TRF-018</t>
  </si>
  <si>
    <t>TOPRAKLAMA SISTEMI MODIFIKASYONU</t>
  </si>
  <si>
    <t>AYGM-TRF-0018</t>
  </si>
  <si>
    <t>TOPRAKLAMA SİSTEMİ MODİFİKASYONU</t>
  </si>
  <si>
    <t>A-04.ELK-02.TRF-019</t>
  </si>
  <si>
    <t>KORUMA PANELI</t>
  </si>
  <si>
    <t>AYGM-TRF-0019</t>
  </si>
  <si>
    <t>KORUMA PANELİ</t>
  </si>
  <si>
    <t>A-04.ELK-02.TRF-020</t>
  </si>
  <si>
    <t>25 KV TARAFI İÇIN SAHA DAĞITIM PANOSU</t>
  </si>
  <si>
    <t>AYGM-TRF-0020</t>
  </si>
  <si>
    <t>25 kV TARAFI İÇİN SAHA DAĞITIM PANOSU</t>
  </si>
  <si>
    <t>A-04.ELK-02.TRF-021</t>
  </si>
  <si>
    <t>DEMIR DONATILI BETON TEMELLER</t>
  </si>
  <si>
    <t>AYGM-TRF-0021</t>
  </si>
  <si>
    <t>DEMİR DONATILI BETON TEMELLER</t>
  </si>
  <si>
    <t>A-04.ELK-02.TRF-022</t>
  </si>
  <si>
    <t>KIREÇ VE MICIR SERILMESI</t>
  </si>
  <si>
    <t>AYGM-TRF-0022</t>
  </si>
  <si>
    <t>KİREÇ VE MICIR SERİLMESİ</t>
  </si>
  <si>
    <t>A-04.ELK-02.TRF-023</t>
  </si>
  <si>
    <t>DRENAJ SISTEMI</t>
  </si>
  <si>
    <t>AYGM-TRF-0023</t>
  </si>
  <si>
    <t>DRENAJ SİSTEMİ</t>
  </si>
  <si>
    <t>A-04.ELK-02.TRF-024</t>
  </si>
  <si>
    <t>İHATA. İSTINAT VE KADEME DUVARININ YAPILMASI</t>
  </si>
  <si>
    <t>AYGM-TRF-0024</t>
  </si>
  <si>
    <t xml:space="preserve">İHATA, İSTİNAT VE KADEME DUVARININ YAPILMASI </t>
  </si>
  <si>
    <t>A-04.ELK-02.TRF-025</t>
  </si>
  <si>
    <t>DUVAR ÜZERI PANEL ÇIT İMALATI VE MONTAJI</t>
  </si>
  <si>
    <t>AYGM-TRF-0025</t>
  </si>
  <si>
    <t>DUVAR ÜZERİ PANEL ÇİT İMALATI VE MONTAJI</t>
  </si>
  <si>
    <t>A-04.ELK-02.TRF-026</t>
  </si>
  <si>
    <t>TRANSFORMATÖR ŞALT SAHASI ETRAFINA PANEL ÇIT İMALATI VE MONTAJI</t>
  </si>
  <si>
    <t>AYGM-TRF-0026</t>
  </si>
  <si>
    <t>TRANSFORMATÖR ŞALT SAHASI ETRAFINA PANEL ÇİT İMALATI VE MONTAJI</t>
  </si>
  <si>
    <t>A-04.ELK-02.TRF-027</t>
  </si>
  <si>
    <t>İÇ İHATA KAPISI</t>
  </si>
  <si>
    <t>AYGM-TRF-0027</t>
  </si>
  <si>
    <t>A-04.ELK-02.TRF-028</t>
  </si>
  <si>
    <t>DIŞ İHATA KAPISI</t>
  </si>
  <si>
    <t>AYGM-TRF-0028</t>
  </si>
  <si>
    <t>A-04.ELK-02.TRF-029</t>
  </si>
  <si>
    <t>K2 TIPI KABLO KANALI VE BETONARME KAPAKLARININ YAPILMASI</t>
  </si>
  <si>
    <t>AYGM-TRF-0029</t>
  </si>
  <si>
    <t>K2 TİPİ KABLO KANALI VE BETONARME KAPAKLARININ YAPILMASI</t>
  </si>
  <si>
    <t>A-04.ELK-02.TRF-030</t>
  </si>
  <si>
    <t>K4 TIPI KABLO KANALI VE BETONARME KAPAKLARININ YAPILMASI</t>
  </si>
  <si>
    <t>AYGM-TRF-0030</t>
  </si>
  <si>
    <t>K4 TİPİ KABLO KANALI VE BETONARME KAPAKLARININ YAPILMASI</t>
  </si>
  <si>
    <t>A-04.ELK-02.TRF-031</t>
  </si>
  <si>
    <t>K25 TIPI KABLO KANALI VE BETONARME KAPAKLARININ YAPILMASI</t>
  </si>
  <si>
    <t>AYGM-TRF-0031</t>
  </si>
  <si>
    <t>K25 TİPİ KABLO KANALI VE BETONARME KAPAKLARININ YAPILMASI</t>
  </si>
  <si>
    <t>A-04.ELK-02.TRF-032</t>
  </si>
  <si>
    <t>K40 TIPI KABLO KANALI VE BETONARME KAPAKLARININ YAPILMASI</t>
  </si>
  <si>
    <t>AYGM-TRF-0032</t>
  </si>
  <si>
    <t>K40 TİPİ KABLO KANALI VE BETONARME KAPAKLARININ YAPILMASI</t>
  </si>
  <si>
    <t>A-04.ELK-02.TRF-033</t>
  </si>
  <si>
    <t>GERI DÖNÜŞ BARASI MENHOLÜ</t>
  </si>
  <si>
    <t>AYGM-TRF-0033</t>
  </si>
  <si>
    <t>GERİ DÖNÜŞ BARASI MENHOLÜ</t>
  </si>
  <si>
    <t>A-04.ELK-02.TRF-034</t>
  </si>
  <si>
    <t>TRAFO SAHASI TESVIYESININ YAPILMASI (KAZI) (YUMUŞAK VE SERT TOPRAK)</t>
  </si>
  <si>
    <t>AYGM-TRF-0034</t>
  </si>
  <si>
    <t>TRAFO SAHASI TESVİYESİNİN YAPILMASI (KAZI) (YUMUŞAK VE SERT TOPRAK)</t>
  </si>
  <si>
    <t>A-04.ELK-02.TRF-035</t>
  </si>
  <si>
    <t>TRAFO MERKEZI SAHASINA DOLGU YAPILMASI</t>
  </si>
  <si>
    <t>AYGM-TRF-0035</t>
  </si>
  <si>
    <t>TRAFO MERKEZİ SAHASINA DOLGU YAPILMASI</t>
  </si>
  <si>
    <t>A-04.ELK-03.UZK</t>
  </si>
  <si>
    <t>GELİR - ELKTR - UZAK UÇ BİRİMLERİ</t>
  </si>
  <si>
    <t>03.UZK</t>
  </si>
  <si>
    <t>A-04.ELK-03.UZK-001</t>
  </si>
  <si>
    <t>ELEKTRIFIKASYON SISTEMLERI SUNUCULARI (SERVERLAR)</t>
  </si>
  <si>
    <t>AYGM-UK-0001</t>
  </si>
  <si>
    <t>ELEKTRİFİKASYON SİSTEMLERİ SUNUCULARI (SERVERLAR)</t>
  </si>
  <si>
    <t>A-04.ELK-03.UZK-002</t>
  </si>
  <si>
    <t>TÜNEL ELEKTROMEKANIK SISTEMLERI SUNUCULARI (SERVERLAR)</t>
  </si>
  <si>
    <t>AYGM-UK-0002</t>
  </si>
  <si>
    <t>TÜNEL ELEKTROMEKANİK SİSTEMLERİ SUNUCULARI (SERVERLAR)</t>
  </si>
  <si>
    <t>A-04.ELK-03.UZK-003</t>
  </si>
  <si>
    <t>LED MONITÖR</t>
  </si>
  <si>
    <t>AYGM-UK-0003</t>
  </si>
  <si>
    <t>LED MONİTÖR</t>
  </si>
  <si>
    <t>A-04.ELK-03.UZK-004</t>
  </si>
  <si>
    <t>UZAKTAN KUMANDA MERKEZI KABLAJI VE KABLO KANALLARI</t>
  </si>
  <si>
    <t>AYGM-UK-0004</t>
  </si>
  <si>
    <t>UZAKTAN KUMANDA MERKEZİ KABLAJI VE KABLO KANALLARI</t>
  </si>
  <si>
    <t>A-04.ELK-03.UZK-005</t>
  </si>
  <si>
    <t>İSTASYON POSTALARI UZAK UÇ BIRIMLERI (RTU) VE TEÇHIZATI</t>
  </si>
  <si>
    <t>AYGM-UK-0005</t>
  </si>
  <si>
    <t xml:space="preserve">İSTASYON POSTALARI UZAK UÇ BİRİMLERİ (RTU) VE TEÇHİZATI  </t>
  </si>
  <si>
    <t>A-04.ELK-03.UZK-006</t>
  </si>
  <si>
    <t>NÖTR BÖLGE UZAK UÇ BIRIMLERI (RTU) VE TEÇHIZATI</t>
  </si>
  <si>
    <t>AYGM-UK-0006</t>
  </si>
  <si>
    <t>NÖTR BÖLGE UZAK UÇ BİRİMLERİ(RTU) VE TEÇHİZATI</t>
  </si>
  <si>
    <t>A-04.ELK-03.UZK-007</t>
  </si>
  <si>
    <t>MAKAS POSTALARI UZAK UÇ BIRIMLERI (RTU) VE TEÇHIZATI</t>
  </si>
  <si>
    <t>AYGM-UK-0007</t>
  </si>
  <si>
    <t>MAKAS POSTALARI UZAK UÇ BİRİMLERİ(RTU) VE TEÇHİZATI</t>
  </si>
  <si>
    <t>A-04.ELK-03.UZK-008</t>
  </si>
  <si>
    <t>UZAKTAN KUMANDA MERKEZI TEFRIŞATI</t>
  </si>
  <si>
    <t>AYGM-UK-0008</t>
  </si>
  <si>
    <t>UZAKTAN KUMANDA MERKEZİ TEFRİŞATI</t>
  </si>
  <si>
    <t>A-04.ELK-03.UZK-009</t>
  </si>
  <si>
    <t>VERI İLETIM EKIPMANLARI IÇIN KESINTISIZ GÜÇ KAYNAĞI</t>
  </si>
  <si>
    <t>AYGM-UK-0009</t>
  </si>
  <si>
    <t>VERİ İLETİM EKİPMANLARI İÇİN KESİNTİSİZ GÜÇ KAYNAĞI</t>
  </si>
  <si>
    <t>A-04.ELK-03.UZK-010</t>
  </si>
  <si>
    <t>MEVCUT TELEKOMANDA ENTEGRASYON</t>
  </si>
  <si>
    <t>AYGM-UK-0010</t>
  </si>
  <si>
    <t>A-04.ELK-04.TUE</t>
  </si>
  <si>
    <t>GELİR - ELKTR - TÜNEL</t>
  </si>
  <si>
    <t>04.TUE</t>
  </si>
  <si>
    <t>A-04.ELK-04.TUE-001</t>
  </si>
  <si>
    <t>TÜNEL AYDINLATMA İŞLERI (KM:5+800 6+270 - 470 METRE)</t>
  </si>
  <si>
    <t>AYGM-TU-0001</t>
  </si>
  <si>
    <t>TÜNEL AYDINLATMA İŞLERİ (KM:5+800 6+270 - 470 METRE)</t>
  </si>
  <si>
    <t>A-04.ELK-04.TUE-002</t>
  </si>
  <si>
    <t>TÜNEL AYDINLATMA. YANGIN ALGILAMA VE YANGIN SÖNDÜRME İŞLERI (KM:7+046 8+066 - 1020 METRE)</t>
  </si>
  <si>
    <t>AYGM-TU-0002</t>
  </si>
  <si>
    <t>TÜNEL AYDINLATMA, YANGIN ALGILAMA VE YANGIN SÖNDÜRME İŞLERİ (KM:7+046 8+066 - 1020 METRE)</t>
  </si>
  <si>
    <t>A-04.ELK-04.TUE-003</t>
  </si>
  <si>
    <t>TÜNEL ACIL YÖNLENDIRME İŞLERI (KM:10+865 11+195 - 330 METRE)</t>
  </si>
  <si>
    <t>AYGM-TU-0003</t>
  </si>
  <si>
    <t>TÜNEL ACİL YÖNLENDİRME İŞLERİ (KM:10+865 11+195 - 330 METRE)</t>
  </si>
  <si>
    <t>A-04.ELK-04.TUE-004</t>
  </si>
  <si>
    <t>TÜNEL AYDINLATMA. YANGIN ALGILAMA VE YANGIN SÖNDÜRME İŞLERI (KM:13+405 15+365 - 1960 METRE)</t>
  </si>
  <si>
    <t>AYGM-TU-0004</t>
  </si>
  <si>
    <t>TÜNEL AYDINLATMA, YANGIN ALGILAMA VE YANGIN SÖNDÜRME İŞLERİ (KM:13+405 15+365 - 1960 METRE)</t>
  </si>
  <si>
    <t>A-04.ELK-04.TUE-005</t>
  </si>
  <si>
    <t>TÜNEL AYDINLATMA İŞLERI (KM:14+500 15+400 900 METRE)</t>
  </si>
  <si>
    <t>AYGM-TU-0005</t>
  </si>
  <si>
    <t>TÜNEL AYDINLATMA İŞLERİ (KM:14+500 15+400 900 METRE)</t>
  </si>
  <si>
    <t>A-04.ELK-04.TUE-006</t>
  </si>
  <si>
    <t>TÜNEL AYDINLATMA İŞLERI (KM:15+515 15+965 - 450 METRE)</t>
  </si>
  <si>
    <t>AYGM-TU-0006</t>
  </si>
  <si>
    <t>TÜNEL AYDINLATMA İŞLERİ (KM:15+515 15+965 - 450 METRE)</t>
  </si>
  <si>
    <t>A-04.ELK-04.TUE-007</t>
  </si>
  <si>
    <t>TÜNEL AYDINLATMA İŞLERI (KM:17+598 18+045 - 447 METRE)</t>
  </si>
  <si>
    <t>AYGM-TU-0007</t>
  </si>
  <si>
    <t>TÜNEL AYDINLATMA İŞLERİ (KM:17+598 18+045 - 447 METRE)</t>
  </si>
  <si>
    <t>A-04.ELK-04.TUE-008</t>
  </si>
  <si>
    <t>TÜNEL AYDINLATMA İŞLERI (KM:21+000 21+830 - 830 METRE)</t>
  </si>
  <si>
    <t>AYGM-TU-0008</t>
  </si>
  <si>
    <t>TÜNEL AYDINLATMA İŞLERİ (KM:21+000 21+830 - 830 METRE)</t>
  </si>
  <si>
    <t>A-04.ELK-04.TUE-009</t>
  </si>
  <si>
    <t>TÜNEL AYDINLATMA İŞLERI (KM:50+665 51+255 - 590 METRE)</t>
  </si>
  <si>
    <t>AYGM-TU-0009</t>
  </si>
  <si>
    <t>TÜNEL AYDINLATMA İŞLERİ (KM:50+665 51+255 - 590 METRE)</t>
  </si>
  <si>
    <t>A-04.ELK-04.TUE-010</t>
  </si>
  <si>
    <t>TÜNEL AYDINLATMA İŞLERI (KM:62+465 63+285 - 820 METRE)</t>
  </si>
  <si>
    <t>AYGM-TU-0010</t>
  </si>
  <si>
    <t>TÜNEL AYDINLATMA İŞLERİ (KM:62+465 63+285 - 820 METRE)</t>
  </si>
  <si>
    <t>A-04.ELK-04.TUE-011</t>
  </si>
  <si>
    <t>TÜNEL AYDINLATMA İŞLERI (KM:66+980 67+890 - 910 METRE)</t>
  </si>
  <si>
    <t>AYGM-TU-0011</t>
  </si>
  <si>
    <t>TÜNEL AYDINLATMA İŞLERİ (KM:66+980 67+890 - 910 METRE)</t>
  </si>
  <si>
    <t>A-04.ELK-04.TUE-012</t>
  </si>
  <si>
    <t>TÜNEL ACIL YÖNLENDIRME İŞLERI (KM:102+990 103+103 - 113 METRE)</t>
  </si>
  <si>
    <t>AYGM-TU-0012</t>
  </si>
  <si>
    <t>TÜNEL ACİL YÖNLENDİRME İŞLERİ (KM:102+990 103+103 - 113 METRE)</t>
  </si>
  <si>
    <t>A-04.ELK-04.TUE-013</t>
  </si>
  <si>
    <t>TÜNEL AYDINLATMA. YANGIN ALGILAMA VE YANGIN SÖNDÜRME İŞLERI (KM:107+930 111+282 - 3352 METRE)</t>
  </si>
  <si>
    <t>AYGM-TU-0013</t>
  </si>
  <si>
    <t>TÜNEL AYDINLATMA, YANGIN ALGILAMA VE YANGIN SÖNDÜRME İŞLERİ (KM:107+930 111+282 - 3352 METRE)</t>
  </si>
  <si>
    <t>A-04.ELK-04.TUE-014</t>
  </si>
  <si>
    <t>TÜNEL ACIL YÖNLENDIRME İŞLERI (KM:109+300 109+668 338 METRE)</t>
  </si>
  <si>
    <t>AYGM-TU-0014</t>
  </si>
  <si>
    <t>TÜNEL ACİL YÖNLENDİRME İŞLERİ (KM:109+300 109+668 338 METRE)</t>
  </si>
  <si>
    <t>A-04.ELK-04.TUE-015</t>
  </si>
  <si>
    <t>TÜNEL ACIL YÖNLENDIRME İŞLERI (KM:110+400 110+602 202 METRE)</t>
  </si>
  <si>
    <t>AYGM-TU-0015</t>
  </si>
  <si>
    <t>TÜNEL ACİL YÖNLENDİRME İŞLERİ (KM:110+400 110+602 202 METRE)</t>
  </si>
  <si>
    <t>A-04.ELK-04.TUE-016</t>
  </si>
  <si>
    <t>TÜNEL AYDINLATMA. YANGIN ALGILAMA VE YANGIN SÖNDÜRME İŞLERI (KM:127+798 129+527 - 1729 METRE)</t>
  </si>
  <si>
    <t>AYGM-TU-0016</t>
  </si>
  <si>
    <t>TÜNEL AYDINLATMA, YANGIN ALGILAMA VE YANGIN SÖNDÜRME İŞLERİ (KM:127+798 129+527 - 1729 METRE)</t>
  </si>
  <si>
    <t>A-04.ELK-04.TUE-017</t>
  </si>
  <si>
    <t>TÜNEL AYDINLATMA İŞLERI (KM:128+600 129+174 574 METRE)</t>
  </si>
  <si>
    <t>AYGM-TU-0017</t>
  </si>
  <si>
    <t>TÜNEL AYDINLATMA İŞLERİ (KM:128+600 129+174 574 METRE)</t>
  </si>
  <si>
    <t>A-04.ELK-04.TUE-018</t>
  </si>
  <si>
    <t>TÜNEL AYDINLATMA. YANGIN ALGILAMA VE YANGIN SÖNDÜRME İŞLERI (KM:132+662 136+942 - 3280 METRE)</t>
  </si>
  <si>
    <t>AYGM-TU-0018</t>
  </si>
  <si>
    <t>TÜNEL AYDINLATMA, YANGIN ALGILAMA VE YANGIN SÖNDÜRME İŞLERİ (KM:132+662 136+942 - 3280 METRE)</t>
  </si>
  <si>
    <t>A-04.ELK-04.TUE-019</t>
  </si>
  <si>
    <t>TÜNEL ACIL YÖNLENDIRME İŞLERI (KM:134+700 134+908 208 METRE)</t>
  </si>
  <si>
    <t>AYGM-TU-0019</t>
  </si>
  <si>
    <t>TÜNEL ACİL YÖNLENDİRME İŞLERİ (KM:134+700 134+908 208 METRE)</t>
  </si>
  <si>
    <t>A-04.ELK-04.TUE-020</t>
  </si>
  <si>
    <t>TÜNEL AYDINLATMA İŞLERI (KM:135+800 136+236 436 METRE)</t>
  </si>
  <si>
    <t>AYGM-TU-0020</t>
  </si>
  <si>
    <t>TÜNEL AYDINLATMA İŞLERİ (KM:135+800 136+236 436 METRE)</t>
  </si>
  <si>
    <t>A-04.ELK-04.TUE-021</t>
  </si>
  <si>
    <t>SU TEMINI IÇIN ARTEZYEN KUYU</t>
  </si>
  <si>
    <t>AYGM-TU-0021</t>
  </si>
  <si>
    <t>SU TEMİNİ İÇİN ARTEZYEN KUYU</t>
  </si>
  <si>
    <t>A-04.ELK-04.TUE-022</t>
  </si>
  <si>
    <t>ARTEZYEN SU KUYUSU AÇILMASI</t>
  </si>
  <si>
    <t>AYGM-TU-0022</t>
  </si>
  <si>
    <t xml:space="preserve">ARTEZYEN SU KUYUSU AÇILMASI </t>
  </si>
  <si>
    <t>A-04.ELK-04.TUE-023</t>
  </si>
  <si>
    <t>TÜNEL ELEKTROMEKANIK SISTEMLERI İÇIN ENERJI NAKIL HATTI</t>
  </si>
  <si>
    <t>AYGM-TU-0023</t>
  </si>
  <si>
    <t>TÜNEL ELEKTROMEKANİK SİSTEMLERİ İÇİN ENERJİ NAKİL HATTI</t>
  </si>
  <si>
    <t>A-04.ELK-05.SRT</t>
  </si>
  <si>
    <t>GELİR - ELKTR - SERTİFİKASYON</t>
  </si>
  <si>
    <t>05.SRT</t>
  </si>
  <si>
    <t>A-04.ELK-05.SRT-001</t>
  </si>
  <si>
    <t>ELEKTRIFIKASYON HAT EMNIYETI ÖLÇME. TEST &amp; SERTIFIKASYONU</t>
  </si>
  <si>
    <t>S-ELE</t>
  </si>
  <si>
    <t>Elektrifikasyon Hat Emniyeti Ölçme &amp;Test&amp;Sertifikasyonu 1-169 arası Sıra No'lu pozlar için teklif edilen toplam tutarının %3 'inden az olmayacaktır.)</t>
  </si>
  <si>
    <t>A-05.SNY</t>
  </si>
  <si>
    <t>GELİR - SİNYALİZASYON İŞLERİ</t>
  </si>
  <si>
    <t>05.SNY</t>
  </si>
  <si>
    <t>A-05.SNY-00.KNS</t>
  </si>
  <si>
    <t>GELİR - SNYLZ - KONSOLİDE</t>
  </si>
  <si>
    <t>A-05.SNY-01.GNL</t>
  </si>
  <si>
    <t>GELİR - SNYLZ - GENEL</t>
  </si>
  <si>
    <t>A-05.SNY-01.GNL-001</t>
  </si>
  <si>
    <t>YEDEKLI CTC SUNUCU SISTEMI</t>
  </si>
  <si>
    <t>05-SİNYALİZASYON, TELEKOM VE DESTEK SİSTEMLERİ</t>
  </si>
  <si>
    <t>AYGM-SİN-1.1</t>
  </si>
  <si>
    <t xml:space="preserve">Yedekli CTC Sunucu Sistemi </t>
  </si>
  <si>
    <t>A-05.SNY-01.GNL-002</t>
  </si>
  <si>
    <t>CTC SISTEMI YAZILIMI</t>
  </si>
  <si>
    <t>AYGM-SİN-1.2</t>
  </si>
  <si>
    <t>CTC Sistemi Yazılımı</t>
  </si>
  <si>
    <t>A-05.SNY-01.GNL-003</t>
  </si>
  <si>
    <t>SÜPERVIZÖR KONSOLU</t>
  </si>
  <si>
    <t>AYGM-SİN-1.3</t>
  </si>
  <si>
    <t>Süpervizör Konsolu</t>
  </si>
  <si>
    <t>A-05.SNY-01.GNL-004</t>
  </si>
  <si>
    <t>OPERATÖR KONSOLU</t>
  </si>
  <si>
    <t>AYGM-SİN-1.4</t>
  </si>
  <si>
    <t>Operatör Konsolu</t>
  </si>
  <si>
    <t>A-05.SNY-01.GNL-005</t>
  </si>
  <si>
    <t>TEŞHIS SISTEMLERI</t>
  </si>
  <si>
    <t>AYGM-SİN-1.5</t>
  </si>
  <si>
    <t>Teşhis Sistemleri</t>
  </si>
  <si>
    <t>A-05.SNY-01.GNL-006</t>
  </si>
  <si>
    <t>SIFIR ÇERÇEVE LCD LED VIDEO WALL (MONTAJA ILIŞKIN TÜM BILEŞENLER DAHIL)</t>
  </si>
  <si>
    <t>AYGM-SİN-1.6</t>
  </si>
  <si>
    <t>Sıfır Çerçeve LCD LED Video Wall (Montaja ilişkin tüm bileşenler dahil)</t>
  </si>
  <si>
    <t>A-05.SNY-01.GNL-007</t>
  </si>
  <si>
    <t>LCD LED VIDEO WALL IÇIN KONTROL BILGISAYARI</t>
  </si>
  <si>
    <t>AYGM-SİN-1.7</t>
  </si>
  <si>
    <t>LCD LED Video Wall için Kontrol Bilgisayarı</t>
  </si>
  <si>
    <t>A-05.SNY-01.GNL-008</t>
  </si>
  <si>
    <t>LCD MONITÖRLER</t>
  </si>
  <si>
    <t>AYGM-SİN-1.8</t>
  </si>
  <si>
    <t>LCD Monitörler</t>
  </si>
  <si>
    <t>A-05.SNY-01.GNL-009</t>
  </si>
  <si>
    <t>CTC IÇIN BILGI İLETIM SISTEMI</t>
  </si>
  <si>
    <t>AYGM-SİN-1.9</t>
  </si>
  <si>
    <t>CTC için Bilgi İletim Sistemi</t>
  </si>
  <si>
    <t>A-05.SNY-01.GNL-010</t>
  </si>
  <si>
    <t>PROTOKOL KAYIT SISTEMI (YAZICISI DAHIL)</t>
  </si>
  <si>
    <t>AYGM-SİN-1.10</t>
  </si>
  <si>
    <t>Protokol Kayıt Sistemi (Yazıcısı dahil)</t>
  </si>
  <si>
    <t>A-05.SNY-01.GNL-011</t>
  </si>
  <si>
    <t>TRENGRAF SISTEMI (YAZICISI DAHIL)</t>
  </si>
  <si>
    <t>AYGM-SİN-1.11</t>
  </si>
  <si>
    <t>Trengraf Sistemi (Yazıcısı dahil)</t>
  </si>
  <si>
    <t>A-05.SNY-01.GNL-012</t>
  </si>
  <si>
    <t>OLAY GÖRÜNTÜLEYICI (MOVIOLA)</t>
  </si>
  <si>
    <t>AYGM-SİN-1.12</t>
  </si>
  <si>
    <t xml:space="preserve">Olay Görüntüleyici (Moviola) </t>
  </si>
  <si>
    <t>A-05.SNY-01.GNL-013</t>
  </si>
  <si>
    <t>ELEKTRONIK EKIPMAN KABINLERI</t>
  </si>
  <si>
    <t>AYGM-SİN-1.13</t>
  </si>
  <si>
    <t>Elektronik Ekipman Kabinleri</t>
  </si>
  <si>
    <t>A-05.SNY-01.GNL-014</t>
  </si>
  <si>
    <t>CTC İÇIN KLIMALAR</t>
  </si>
  <si>
    <t>AYGM-SİN-1.14</t>
  </si>
  <si>
    <t>CTC İçin Klimalar</t>
  </si>
  <si>
    <t>A-05.SNY-01.GNL-015</t>
  </si>
  <si>
    <t>CTC SISTEMININ TESIS EDILECEĞI ODALARIN DÜZENLEMESI (TADILAT. BOYA. AYDINLATMA. YÜKSELTILMIŞ DÖŞEME V.B.)</t>
  </si>
  <si>
    <t>AYGM-SİN-1.15</t>
  </si>
  <si>
    <t>CTC Sisteminin Tesis Edileceği Odaların Düzenlemesi (Tadilat, boya, aydınlatma, yükseltilmiş döşeme v.b.)</t>
  </si>
  <si>
    <t>A-05.SNY-01.GNL-016</t>
  </si>
  <si>
    <t>CTC ODASI TEFRIŞATI</t>
  </si>
  <si>
    <t>AYGM-SİN-1.16</t>
  </si>
  <si>
    <t xml:space="preserve">CTC Odası Tefrişatı </t>
  </si>
  <si>
    <t>A-05.SNY-01.GNL-017</t>
  </si>
  <si>
    <t>CTC SISTEMININ PROJELENDIRILMESI</t>
  </si>
  <si>
    <t>AYGM-SİN-1.17</t>
  </si>
  <si>
    <t>CTC Sisteminin Projelendirilmesi</t>
  </si>
  <si>
    <t>A-05.SNY-01.GNL-018</t>
  </si>
  <si>
    <t>DIĞER CTC SISTEMI EKIPMANLARI VE İŞLERI</t>
  </si>
  <si>
    <t>AYGM-SİN-1.18</t>
  </si>
  <si>
    <t>Diğer CTC Sistemi Ekipmanları ve İşleri</t>
  </si>
  <si>
    <t>A-05.SNY-02.ANK</t>
  </si>
  <si>
    <t>GELİR - SNYLZ - ANKLAŞMAN SİSTEMİ</t>
  </si>
  <si>
    <t>02.ANK</t>
  </si>
  <si>
    <t>A-05.SNY-02.ANK-001</t>
  </si>
  <si>
    <t>ANKLAŞMAN BÖLGESI-1 ANA ANKLAŞMANI</t>
  </si>
  <si>
    <t>AYGM-SİN-2.1</t>
  </si>
  <si>
    <t>Anklaşman Bölgesi-1 Ana Anklaşmanı</t>
  </si>
  <si>
    <t>A-05.SNY-02.ANK-002</t>
  </si>
  <si>
    <t>ANKLAŞMAN BÖLGESI-1 YARDIMCI ANKLAŞMANI</t>
  </si>
  <si>
    <t>AYGM-SİN-2.2</t>
  </si>
  <si>
    <t>Anklaşman Bölgesi-1 Yardımcı Anklaşmanı</t>
  </si>
  <si>
    <t>A-05.SNY-02.ANK-003</t>
  </si>
  <si>
    <t>ANKLAŞMAN BÖLGESI-2 ANA ANKLAŞMANI</t>
  </si>
  <si>
    <t>AYGM-SİN-2.3</t>
  </si>
  <si>
    <t>Anklaşman Bölgesi-2 Ana Anklaşmanı</t>
  </si>
  <si>
    <t>A-05.SNY-02.ANK-004</t>
  </si>
  <si>
    <t>ANKLAŞMAN BÖLGESI-2 YARDIMCI ANKLAŞMANI</t>
  </si>
  <si>
    <t>AYGM-SİN-2.4</t>
  </si>
  <si>
    <t>Anklaşman Bölgesi-2 Yardımcı Anklaşmanı</t>
  </si>
  <si>
    <t>A-05.SNY-02.ANK-005</t>
  </si>
  <si>
    <t>ANKLAŞMAN BÖLGESI-3 ANA ANKLAŞMANI</t>
  </si>
  <si>
    <t>AYGM-SİN-2.5</t>
  </si>
  <si>
    <t>Anklaşman Bölgesi-3 Ana Anklaşmanı</t>
  </si>
  <si>
    <t>A-05.SNY-02.ANK-006</t>
  </si>
  <si>
    <t>ANKLAŞMAN BÖLGESI-3 YARDIMCI ANKLAŞMANI</t>
  </si>
  <si>
    <t>AYGM-SİN-2.6</t>
  </si>
  <si>
    <t>Anklaşman Bölgesi-3 Yardımcı Anklaşmanı</t>
  </si>
  <si>
    <t>A-05.SNY-02.ANK-007</t>
  </si>
  <si>
    <t>ANKLAŞMAN SISTEMI YAZILIMI (ANA ANKLAŞMAN VE YARDIMCI ANKLAŞMANLAR DAHIL)</t>
  </si>
  <si>
    <t>AYGM-SİN-2.7</t>
  </si>
  <si>
    <t xml:space="preserve">Anklaşman Sistemi Yazılımı (Ana anklaşman ve yardımcı anklaşmanlar dahil) </t>
  </si>
  <si>
    <t>A-05.SNY-02.ANK-008</t>
  </si>
  <si>
    <t>ELEKTRONIK EKIPMAN KABINLERI (ANA ANKLAŞMAN VE YARDIMCI ANKLAŞMAN BINALARI DAHIL)</t>
  </si>
  <si>
    <t>AYGM-SİN-2.8</t>
  </si>
  <si>
    <t xml:space="preserve">Elektronik Ekipman Kabinleri (Ana anklaşman ve yardımcı anklaşman binaları dahil) </t>
  </si>
  <si>
    <t>A-05.SNY-02.ANK-009</t>
  </si>
  <si>
    <t>RÖLE GRUPLARI. RÖLE TABANLARI.  RÖLE RAKLARI. RÖLE ÇATILARI. KABLOLARI (HER BIR ANKLAŞMAN IÇIN YARDIMCI ANKLAŞMANLARI DAHIL OLMAK ÜZERE)</t>
  </si>
  <si>
    <t>AYGM-SİN-2.9</t>
  </si>
  <si>
    <t>Röle Grupları, Röle Tabanları,  Röle Rakları, Röle Çatıları, Kabloları (her bir anklaşman için yardımcı anklaşmanları dahil olmak üzere)</t>
  </si>
  <si>
    <t>A-05.SNY-02.ANK-010</t>
  </si>
  <si>
    <t>LOKAL OPERATÖR KONSOLU</t>
  </si>
  <si>
    <t>AYGM-SİN-2.10</t>
  </si>
  <si>
    <t>Lokal Operatör Konsolu</t>
  </si>
  <si>
    <t>A-05.SNY-02.ANK-011</t>
  </si>
  <si>
    <t>ANKLAŞMAN BAKIM DESTEK SISTEMI</t>
  </si>
  <si>
    <t>AYGM-SİN-2.11</t>
  </si>
  <si>
    <t>Anklaşman Bakım Destek Sistemi</t>
  </si>
  <si>
    <t>A-05.SNY-02.ANK-012</t>
  </si>
  <si>
    <t>BILGI İLETIM SISTEMI (HER BIR ANKLAŞMAN IÇIN YARDIMCI ANKLAŞMANLARI DAHIL OLMAK ÜZERE)</t>
  </si>
  <si>
    <t>AYGM-SİN-2.12</t>
  </si>
  <si>
    <t>Bilgi İletim Sistemi (her bir anklaşman için yardımcı anklaşmanları dahil olmak üzere)</t>
  </si>
  <si>
    <t>A-05.SNY-02.ANK-013</t>
  </si>
  <si>
    <t>LOKAL OPERATÖR ODASI IÇIN MOBILYA (MASA. SANDALYE V.S.)</t>
  </si>
  <si>
    <t>AYGM-SİN-2.13</t>
  </si>
  <si>
    <t>Lokal Operatör Odası için Mobilya (Masa, sandalye vs.)</t>
  </si>
  <si>
    <t>A-05.SNY-02.ANK-014</t>
  </si>
  <si>
    <t>ANKLAŞMAN SISTEMININ PROJELENDIRILMESI (TÜM HAT)</t>
  </si>
  <si>
    <t>AYGM-SİN-2.14</t>
  </si>
  <si>
    <t>Anklaşman Sisteminin Projelendirilmesi (Tüm Hat)</t>
  </si>
  <si>
    <t>A-05.SNY-03.MHY</t>
  </si>
  <si>
    <t>GELİR - SNYLZ - MAKAS, HAT, YOLBOYU</t>
  </si>
  <si>
    <t>03.MHY</t>
  </si>
  <si>
    <t>A-05.SNY-03.MHY-011</t>
  </si>
  <si>
    <t>HER TIP MAKAS IÇIN MAKAS TAHRIK. KILITLEME VE TAHKIK EKIPMANI  (MONTAJA ILIŞKIN TÜM BILEŞENLER DAHIL)</t>
  </si>
  <si>
    <t>AYGM-SİN-3.1.1</t>
  </si>
  <si>
    <t>Her tip Makas için Makas Tahrik, Kilitleme ve Tahkik Ekipmanı  (Montaja ilişkin tüm bileşenler dahil)</t>
  </si>
  <si>
    <t>A-05.SNY-03.MHY-012</t>
  </si>
  <si>
    <t>DERAYMAN TAHRIK SISTEMI (MONTAJA ILIŞKIN TÜM BILEŞENLER DAHIL)</t>
  </si>
  <si>
    <t>AYGM-SİN-3.1.2</t>
  </si>
  <si>
    <t>Derayman Tahrik Sistemi (Montaja ilişkin tüm bileşenler dahil)</t>
  </si>
  <si>
    <t>A-05.SNY-03.MHY-013</t>
  </si>
  <si>
    <t>MAKAS TAHRIK. KILITLEME VE TAHKIK SISTEMLERININ PROJELENDIRILMESI (TÜM HAT)</t>
  </si>
  <si>
    <t>AYGM-SİN-3.1.3</t>
  </si>
  <si>
    <t>Makas Tahrik, Kilitleme ve Tahkik Sistemlerinin Projelendirilmesi (Tüm Hat)</t>
  </si>
  <si>
    <t>A-05.SNY-03.MHY-021</t>
  </si>
  <si>
    <t>HER TIP MAKAS IÇIN MAKAS ISITICI SISTEMI (MONTAJA ILIŞKIN TÜM BILEŞENLER DAHIL)</t>
  </si>
  <si>
    <t>AYGM-SİN-3.2.1</t>
  </si>
  <si>
    <t>Her tip Makas için Makas Isıtıcı Sistemi (Montaja ilişkin tüm bileşenler dahil)</t>
  </si>
  <si>
    <t>A-05.SNY-03.MHY-022</t>
  </si>
  <si>
    <t>MAKAS ISITICI SISTEMI IÇIN ENERJI TEMINI (TRAFO. DIREK VE TÜM YARDIMCI/KORUMA EKIPMANLARI DAHIL)</t>
  </si>
  <si>
    <t>AYGM-SİN-3.2.2</t>
  </si>
  <si>
    <t>Makas ısıtıcı sistemi için enerji temini (trafo, direk ve tüm yardımcı/koruma ekipmanları dahil)</t>
  </si>
  <si>
    <t>A-05.SNY-03.MHY-023</t>
  </si>
  <si>
    <t>MAKAS ISITICILARININ PROJELENDIRILMESI (TÜM HAT)</t>
  </si>
  <si>
    <t>AYGM-SİN-3.2.3</t>
  </si>
  <si>
    <t>Makas Isıtıcılarının Projelendirilmesi (Tüm Hat)</t>
  </si>
  <si>
    <t>A-05.SNY-03.MHY-031</t>
  </si>
  <si>
    <t>ANKLAŞMAN BÖLGESI-1 ANKLAŞMAN BÖLGESI IÇIN DAHILI RAY DEVRESI EKIPMANLARI (ANA ANKLAŞMAN VE TÜM YARDIMCI ANKLAŞMAN BÖLGESINDEKI RAY DEVRELERI DAHIL)</t>
  </si>
  <si>
    <t>AYGM-SİN-3.3.1</t>
  </si>
  <si>
    <t>Anklaşman Bölgesi-1 Anklaşman Bölgesi için Dahili Ray Devresi Ekipmanları (Ana anklaşman ve tüm yardımcı anklaşman bölgesindeki ray devreleri dahil)</t>
  </si>
  <si>
    <t>A-05.SNY-03.MHY-032</t>
  </si>
  <si>
    <t>ANKLAŞMAN BÖLGESI-1 ANKLAŞMAN BÖLGESI IÇIN HARICI RAY DEVRESI EKIPMANLARI (ANA ANKLAŞMAN VE TÜM YARDIMCI ANKLAŞMAN BÖLGESINDEKI RAY DEVRELERI DAHIL)</t>
  </si>
  <si>
    <t>AYGM-SİN-3.3.2</t>
  </si>
  <si>
    <t>Anklaşman Bölgesi-1 Anklaşman Bölgesi için Harici Ray Devresi Ekipmanları (Ana anklaşman ve tüm yardımcı anklaşman bölgesindeki ray devreleri dahil)</t>
  </si>
  <si>
    <t>A-05.SNY-03.MHY-033</t>
  </si>
  <si>
    <t>ANKLAŞMAN BÖLGESI-2 ANKLAŞMAN BÖLGESI IÇIN DAHILI RAY DEVRESI EKIPMANLARI (ANA ANKLAŞMAN VE TÜM YARDIMCI ANKLAŞMAN BÖLGESINDEKI RAY DEVRELERI DAHIL)</t>
  </si>
  <si>
    <t>AYGM-SİN-3.3.3</t>
  </si>
  <si>
    <t>Anklaşman Bölgesi-2 Anklaşman Bölgesi için Dahili Ray Devresi Ekipmanları (Ana anklaşman ve tüm yardımcı anklaşman bölgesindeki ray devreleri dahil)</t>
  </si>
  <si>
    <t>A-05.SNY-03.MHY-034</t>
  </si>
  <si>
    <t>ANKLAŞMAN BÖLGESI-2 ANKLAŞMAN BÖLGESI IÇIN HARICI RAY DEVRESI EKIPMANLARI (ANA ANKLAŞMAN VE TÜM YARDIMCI ANKLAŞMAN BÖLGESINDEKI RAY DEVRELERI DAHIL)</t>
  </si>
  <si>
    <t>AYGM-SİN-3.3.4</t>
  </si>
  <si>
    <t>Anklaşman Bölgesi-2 Anklaşman Bölgesi için Harici Ray Devresi Ekipmanları (Ana anklaşman ve tüm yardımcı anklaşman bölgesindeki ray devreleri dahil)</t>
  </si>
  <si>
    <t>A-05.SNY-03.MHY-035</t>
  </si>
  <si>
    <t>ANKLAŞMAN BÖLGESI-3 ANKLAŞMAN BÖLGESI IÇIN DAHILI RAY DEVRESI EKIPMANLARI (ANA ANKLAŞMAN VE TÜM YARDIMCI ANKLAŞMAN BÖLGESINDEKI RAY DEVRELERI DAHIL)</t>
  </si>
  <si>
    <t>AYGM-SİN-3.3.5</t>
  </si>
  <si>
    <t>Anklaşman Bölgesi-3 Anklaşman Bölgesi için Dahili Ray Devresi Ekipmanları (Ana anklaşman ve tüm yardımcı anklaşman bölgesindeki ray devreleri dahil)</t>
  </si>
  <si>
    <t>A-05.SNY-03.MHY-036</t>
  </si>
  <si>
    <t>ANKLAŞMAN BÖLGESI-3 ANKLAŞMAN BÖLGESI IÇIN HARICI RAY DEVRESI EKIPMANLARI (ANA ANKLAŞMAN VE TÜM YARDIMCI ANKLAŞMAN BÖLGESINDEKI RAY DEVRELERI DAHIL)</t>
  </si>
  <si>
    <t>AYGM-SİN-3.3.6</t>
  </si>
  <si>
    <t>Anklaşman Bölgesi-3 Anklaşman Bölgesi için Harici Ray Devresi Ekipmanları (Ana anklaşman ve tüm yardımcı anklaşman bölgesindeki ray devreleri dahil)</t>
  </si>
  <si>
    <t>A-05.SNY-03.MHY-037</t>
  </si>
  <si>
    <t>HAT SERBESTLIĞI TESPIT SISTEMLERININ PROJELENDIRILMESI (TÜM HAT)</t>
  </si>
  <si>
    <t>AYGM-SİN-3.3.7</t>
  </si>
  <si>
    <t>Hat Serbestliği Tespit Sistemlerinin Projelendirilmesi (Tüm Hat)</t>
  </si>
  <si>
    <t>A-05.SNY-03.MHY-041</t>
  </si>
  <si>
    <t>4'LÜ YÜKSEK LED'LI YOLBOYU SINYALI (SINYAL BAŞLIKLARI. ARMATÜRLERI. SIPERLIKLERI. KILITLERI. KIMLIK PANELI. SINYAL TEMELI. MERDIVENI VE TEMELI. SINYAL BAKIM PLATFORMU. KORKULUĞU VE SINYAL IÇ KABLAJI DAHIL)</t>
  </si>
  <si>
    <t>AYGM-SİN-3.4.1</t>
  </si>
  <si>
    <t xml:space="preserve">4'lü Yüksek LED'li Yolboyu Sinyali (Sinyal başlıkları, armatürleri, siperlikleri, kilitleri, kimlik paneli, sinyal temeli, merdiveni ve temeli, sinyal bakım platformu, korkuluğu ve sinyal iç kablajı dahil) </t>
  </si>
  <si>
    <t>A-05.SNY-03.MHY-042</t>
  </si>
  <si>
    <t>3'LÜ YÜKSEK LED'LI YOLBOYU SINYALI (SINYAL BAŞLIKLARI. ARMATÜRLERI. SIPERLIKLERI. KILITLERI.  KIMLIK PANELI. SINYAL TEMELI. MERDIVENI VE TEMELI. SINYAL BAKIM PLATFORMU. KORKULUĞU VE SINYAL IÇ KABLAJI DAHIL)</t>
  </si>
  <si>
    <t>AYGM-SİN-3.4.2</t>
  </si>
  <si>
    <t xml:space="preserve">3'lü Yüksek LED'li Yolboyu Sinyali (Sinyal başlıkları, armatürleri, siperlikleri, kilitleri,  kimlik paneli, sinyal temeli, merdiveni ve temeli, sinyal bakım platformu, korkuluğu ve sinyal iç kablajı dahil) </t>
  </si>
  <si>
    <t>A-05.SNY-03.MHY-043</t>
  </si>
  <si>
    <t>3'LÜ CÜCE LED'LI YOLBOYU SINYALI (SINYAL BAŞLIKLARI. ARMATÜRLERI. SIPERLIKLERI. KILITLERI.  KIMLIK PANELI. SINYAL TEMELI. KOMPLE IÇ KABLAJI DAHIL)</t>
  </si>
  <si>
    <t>AYGM-SİN-3.4.3</t>
  </si>
  <si>
    <t>3'lü Cüce LED'li Yolboyu Sinyali (Sinyal başlıkları, armatürleri, siperlikleri, kilitleri,  kimlik paneli, sinyal temeli, komple iç kablajı dahil)</t>
  </si>
  <si>
    <t>A-05.SNY-03.MHY-044</t>
  </si>
  <si>
    <t>4'LÜ YÜKSEK SINYAL LED TIPI KONSOL ÜZERINDE (TÜM BAĞLANTI BILEŞENLERI DAHIL)</t>
  </si>
  <si>
    <t>AYGM-SİN-3.4.4</t>
  </si>
  <si>
    <t xml:space="preserve">4'lü Yüksek Sinyal Led Tipi Konsol Üzerinde (Tüm bağlantı bileşenleri dahil) </t>
  </si>
  <si>
    <t>A-05.SNY-03.MHY-045</t>
  </si>
  <si>
    <t>3'LÜ YÜKSEK SINYAL LED TIPI KONSOL ÜZERINDE (TÜM BAĞLANTI BILEŞENLERI DAHIL)</t>
  </si>
  <si>
    <t>AYGM-SİN-3.4.5</t>
  </si>
  <si>
    <t xml:space="preserve">3'lü Yüksek Sinyal Led Tipi Konsol Üzerinde (Tüm bağlantı bileşenleri dahil) </t>
  </si>
  <si>
    <t>A-05.SNY-03.MHY-046</t>
  </si>
  <si>
    <t>HIZI GÖSTERIR ALFANÜMERIK (FIBEROPTIK) SINYAL</t>
  </si>
  <si>
    <t>AYGM-SİN-3.4.6</t>
  </si>
  <si>
    <t>Hızı Gösterir Alfanümerik (Fiberoptik) Sinyal</t>
  </si>
  <si>
    <t>A-05.SNY-03.MHY-047</t>
  </si>
  <si>
    <t>SINYAL KÖPRÜSÜ TAŞIYICI KONSOLU (4 YOL) (KILITLERI. KONSOL TEMELLERI. MERDIVENI. SINYAL BAKIM PLATFORMU. KONSOL YÜRÜME PLATFORMU. YÜRÜME PALTFORMU KORKULUĞU VE MONTAJA ILIŞKIN TÜM BILEŞENLERI DAHIL)</t>
  </si>
  <si>
    <t>AYGM-SİN-3.4.7</t>
  </si>
  <si>
    <t xml:space="preserve">Sinyal Köprüsü Taşıyıcı Konsolu (4 Yol) (Kilitleri, konsol temelleri, merdiveni, sinyal bakım platformu, konsol yürüme platformu, yürüme paltformu korkuluğu ve montaja ilişkin tüm bileşenleri dahil) </t>
  </si>
  <si>
    <t>A-05.SNY-03.MHY-048</t>
  </si>
  <si>
    <t>SANAL SINYAL LEVHASI (TEMEL VE DIREĞI DAHIL)</t>
  </si>
  <si>
    <t>AYGM-SİN-3.4.8</t>
  </si>
  <si>
    <t>Sanal Sinyal Levhası (temel ve direği dahil)</t>
  </si>
  <si>
    <t>A-05.SNY-03.MHY-049</t>
  </si>
  <si>
    <t>YAKLAŞMA LEVHASI ( KBS SINYALLERI IÇIN)</t>
  </si>
  <si>
    <t>AYGM-SİN-3.4.9</t>
  </si>
  <si>
    <t>Yaklaşma Levhası ( KBS sinyalleri için)</t>
  </si>
  <si>
    <t>A-05.SNY-03.MHY-050</t>
  </si>
  <si>
    <t>YOL BOYU SINYALLERININ PROJELENDIRILMESI (TÜM HAT)</t>
  </si>
  <si>
    <t>AYGM-SİN-3.4.10</t>
  </si>
  <si>
    <t>Yol Boyu Sinyallerinin Projelendirilmesi (Tüm Hat)</t>
  </si>
  <si>
    <t>A-05.SNY-03.MHY-051</t>
  </si>
  <si>
    <t>50 TERMINALLI BAĞLANTI KUTUSU (TEMEL VE MONTAJA ILIŞKIN TÜM BILEŞENLER DAHIL)</t>
  </si>
  <si>
    <t>AYGM-SİN-3.5.1</t>
  </si>
  <si>
    <t>50 Terminalli Bağlantı Kutusu (temel ve montaja ilişkin tüm bileşenler dahil)</t>
  </si>
  <si>
    <t>A-05.SNY-03.MHY-052</t>
  </si>
  <si>
    <t>100 TERMINALLI BAĞLANTI KUTUSU (TEMEL VE MONTAJA ILIŞKIN TÜM BILEŞENLER DAHIL)</t>
  </si>
  <si>
    <t>AYGM-SİN-3.5.2</t>
  </si>
  <si>
    <t>100 Terminalli Bağlantı Kutusu (temel ve montaja ilişkin tüm bileşenler dahil)</t>
  </si>
  <si>
    <t>A-05.SNY-04.GKS</t>
  </si>
  <si>
    <t>GELİR - SNYLZ - GÜÇ KAYNAĞI SİSTEMLERİ</t>
  </si>
  <si>
    <t>04.GKS</t>
  </si>
  <si>
    <t>A-05.SNY-04.GKS-001</t>
  </si>
  <si>
    <t>KATENER TRAFOSU 27.5/0.23 KV (DIREĞI VE TÜM YARDIMCI/KORUMA EKIPMANLARI DAHIL)</t>
  </si>
  <si>
    <t>AYGM-SİN-4.1.1</t>
  </si>
  <si>
    <t>Katener Trafosu 27,5/0,23 KV (direği ve tüm yardımcı/koruma ekipmanları dahil)</t>
  </si>
  <si>
    <t>A-05.SNY-04.GKS-002</t>
  </si>
  <si>
    <t>ŞEBEKE TRAFOSU (DIREĞI VE TÜM YARDIMCI/KORUMA EKIPMANLARI DAHIL)</t>
  </si>
  <si>
    <t>AYGM-SİN-4.1.2</t>
  </si>
  <si>
    <t>Şebeke Trafosu (direği ve tüm yardımcı/koruma ekipmanları dahil)</t>
  </si>
  <si>
    <t>A-05.SNY-04.GKS-003</t>
  </si>
  <si>
    <t>KATENER İZOLASYON TRAFOSU</t>
  </si>
  <si>
    <t>AYGM-SİN-4.1.3</t>
  </si>
  <si>
    <t>Katener İzolasyon Trafosu</t>
  </si>
  <si>
    <t>A-05.SNY-04.GKS-004</t>
  </si>
  <si>
    <t>ŞEBEKE İZOLASYON TRAFOSU</t>
  </si>
  <si>
    <t>AYGM-SİN-4.1.4</t>
  </si>
  <si>
    <t>Şebeke İzolasyon Trafosu</t>
  </si>
  <si>
    <t>A-05.SNY-04.GKS-005</t>
  </si>
  <si>
    <t>GÜÇ FAKTÖRÜ KOMPANZASYON SISTEMI</t>
  </si>
  <si>
    <t>AYGM-SİN-4.1.5</t>
  </si>
  <si>
    <t>Güç Faktörü Kompanzasyon Sistemi</t>
  </si>
  <si>
    <t>A-05.SNY-04.GKS-006</t>
  </si>
  <si>
    <t>KATENER ENERJISI İÇIN STABILIZATÖR</t>
  </si>
  <si>
    <t>AYGM-SİN-4.1.6</t>
  </si>
  <si>
    <t xml:space="preserve">Katener Enerjisi İçin Stabilizatör </t>
  </si>
  <si>
    <t>A-05.SNY-04.GKS-007</t>
  </si>
  <si>
    <t>ŞEBEKE ENERJISI İÇIN STABILIZATÖR</t>
  </si>
  <si>
    <t>AYGM-SİN-4.1.7</t>
  </si>
  <si>
    <t>Şebeke Enerjisi İçin Stabilizatör</t>
  </si>
  <si>
    <t>A-05.SNY-04.GKS-008</t>
  </si>
  <si>
    <t>UPS SISTEMI IÇIN KATENER VE ŞEBEKE BESLEME (HER TÜRLÜ PANO. KORUMA VE YARDIMCI EKIPMANLAR DAHIL)</t>
  </si>
  <si>
    <t>AYGM-SİN-4.1.8</t>
  </si>
  <si>
    <t>UPS Sistemi için Katener ve Şebeke Besleme (Her türlü pano, koruma ve yardımcı ekipmanlar dahil)</t>
  </si>
  <si>
    <t>A-05.SNY-04.GKS-009</t>
  </si>
  <si>
    <t>YEDEKLI UPS</t>
  </si>
  <si>
    <t>AYGM-SİN-4.1.9</t>
  </si>
  <si>
    <t>Yedekli UPS</t>
  </si>
  <si>
    <t>A-05.SNY-04.GKS-010</t>
  </si>
  <si>
    <t>AKÜ GRUBU</t>
  </si>
  <si>
    <t>AYGM-SİN-4.1.10</t>
  </si>
  <si>
    <t>Akü Grubu</t>
  </si>
  <si>
    <t>A-05.SNY-04.GKS-011</t>
  </si>
  <si>
    <t>UPS DAĞITIM PANOSU/PANOLARI</t>
  </si>
  <si>
    <t>AYGM-SİN-4.1.11</t>
  </si>
  <si>
    <t>UPS Dağıtım Panosu/Panoları</t>
  </si>
  <si>
    <t>A-05.SNY-04.GKS-012</t>
  </si>
  <si>
    <t>KATENER FILTRESI</t>
  </si>
  <si>
    <t>AYGM-SİN-4.1.12</t>
  </si>
  <si>
    <t>Katener Filtresi</t>
  </si>
  <si>
    <t>A-05.SNY-04.GKS-013</t>
  </si>
  <si>
    <t>TELEKOM GÜÇ KAYNAĞI VE PANOSU/PANOLARI</t>
  </si>
  <si>
    <t>AYGM-SİN-4.1.13</t>
  </si>
  <si>
    <t>Telekom Güç Kaynağı ve Panosu/Panoları</t>
  </si>
  <si>
    <t>A-05.SNY-04.GKS-014</t>
  </si>
  <si>
    <t>ENERJI BESLEME VE DAĞITIM SISTEMLERININ PROJELENDIRILMESI (TÜM HAT)</t>
  </si>
  <si>
    <t>AYGM-SİN-4.1.14</t>
  </si>
  <si>
    <t>Enerji Besleme ve Dağıtım Sistemlerinin Projelendirilmesi (Tüm Hat)</t>
  </si>
  <si>
    <t>A-05.SNY-04.GKS-021</t>
  </si>
  <si>
    <t>ŞEBEKE ENERJISI TEMINI</t>
  </si>
  <si>
    <t>AYGM-SİN-4.2.1</t>
  </si>
  <si>
    <t>Şebeke Enerjisi Temini</t>
  </si>
  <si>
    <t>A-05.SNY-04.GKS-022</t>
  </si>
  <si>
    <t>AYGM-SİN-4.2.2</t>
  </si>
  <si>
    <t>A-05.SNY-04.GKS-023</t>
  </si>
  <si>
    <t>AYGM-SİN-4.2.3</t>
  </si>
  <si>
    <t>A-05.SNY-04.GKS-024</t>
  </si>
  <si>
    <t>KATERNER İZOLASYON TRAFOSU</t>
  </si>
  <si>
    <t>AYGM-SİN-4.2.4</t>
  </si>
  <si>
    <t>Katerner İzolasyon Trafosu</t>
  </si>
  <si>
    <t>A-05.SNY-04.GKS-025</t>
  </si>
  <si>
    <t>AYGM-SİN-4.2.5</t>
  </si>
  <si>
    <t>A-05.SNY-04.GKS-026</t>
  </si>
  <si>
    <t>AYGM-SİN-4.2.6</t>
  </si>
  <si>
    <t>A-05.SNY-04.GKS-027</t>
  </si>
  <si>
    <t>KONVERTÖR (MAKAS MOTORLARI IÇIN)</t>
  </si>
  <si>
    <t>AYGM-SİN-4.2.7</t>
  </si>
  <si>
    <t>Konvertör (Makas motorları için)</t>
  </si>
  <si>
    <t>A-05.SNY-04.GKS-028</t>
  </si>
  <si>
    <t>KATENER ENERJISI IÇIN STABILIZATÖR</t>
  </si>
  <si>
    <t>AYGM-SİN-4.2.8</t>
  </si>
  <si>
    <t xml:space="preserve">Katener Enerjisi için Stabilizatör </t>
  </si>
  <si>
    <t>A-05.SNY-04.GKS-029</t>
  </si>
  <si>
    <t>ŞEBEKE ENERJISI IÇIN STABILIZATÖR</t>
  </si>
  <si>
    <t>AYGM-SİN-4.2.9</t>
  </si>
  <si>
    <t>Şebeke Enerjisi için Stabilizatör</t>
  </si>
  <si>
    <t>A-05.SNY-04.GKS-030</t>
  </si>
  <si>
    <t>UPS IÇIN KATENER VE ŞEBEKE BESLEME (HER TÜRLÜ PANO. KORUMA VE YARDIMCI EKIPMANLAR DAHIL)</t>
  </si>
  <si>
    <t>AYGM-SİN-4.2.10</t>
  </si>
  <si>
    <t>UPS için Katener ve Şebeke Besleme (Her türlü pano, koruma ve yardımcı ekipmanlar dahil)</t>
  </si>
  <si>
    <t>A-05.SNY-04.GKS-031</t>
  </si>
  <si>
    <t>AYGM-SİN-4.2.11</t>
  </si>
  <si>
    <t>A-05.SNY-04.GKS-032</t>
  </si>
  <si>
    <t>AYGM-SİN-4.2.12</t>
  </si>
  <si>
    <t>A-05.SNY-04.GKS-033</t>
  </si>
  <si>
    <t>UPS DAĞITIM PANOSU</t>
  </si>
  <si>
    <t>AYGM-SİN-4.2.13</t>
  </si>
  <si>
    <t>UPS Dağıtım Panosu</t>
  </si>
  <si>
    <t>A-05.SNY-04.GKS-034</t>
  </si>
  <si>
    <t>AYGM-SİN-4.2.14</t>
  </si>
  <si>
    <t>A-05.SNY-04.GKS-035</t>
  </si>
  <si>
    <t>TELEKOM GÜÇ KAYNAĞI VE PANOSU</t>
  </si>
  <si>
    <t>AYGM-SİN-4.2.15</t>
  </si>
  <si>
    <t>Telekom Güç Kaynağı ve Panosu</t>
  </si>
  <si>
    <t>A-05.SNY-04.GKS-036</t>
  </si>
  <si>
    <t>YÜKSELTICI TRAFO (HER TÜRLÜ KORUMA EKIPMANLARI. KABIN VE KABIN'DEN DAĞITIMINA ILIŞKIN TÜM BILEŞENLER DAHIL)</t>
  </si>
  <si>
    <t>AYGM-SİN-4.2.16</t>
  </si>
  <si>
    <t>Yükseltici Trafo (Her türlü koruma ekipmanları, kabin ve kabin'den dağıtımına ilişkin tüm bileşenler dahil)</t>
  </si>
  <si>
    <t>A-05.SNY-04.GKS-037</t>
  </si>
  <si>
    <t>İNDIRICI TRAFO (HER TÜRLÜ KORUMA EKIPMANLARI. DOLAP VE DOLAPTAN DAĞITIMINA ILIŞKIN TÜM BILEŞENLER DAHIL)</t>
  </si>
  <si>
    <t>AYGM-SİN-4.2.17</t>
  </si>
  <si>
    <t>İndirici Trafo (Her türlü koruma ekipmanları, dolap ve dolaptan dağıtımına ilişkin tüm bileşenler dahil)</t>
  </si>
  <si>
    <t>A-05.SNY-04.GKS-038</t>
  </si>
  <si>
    <t>AYGM-SİN-4.2.18</t>
  </si>
  <si>
    <t>A-05.SNY-04.GKS-041</t>
  </si>
  <si>
    <t>AYGM-SİN-4.3.1</t>
  </si>
  <si>
    <t>A-05.SNY-04.GKS-042</t>
  </si>
  <si>
    <t>AYGM-SİN-4.3.2</t>
  </si>
  <si>
    <t>A-05.SNY-04.GKS-043</t>
  </si>
  <si>
    <t>AYGM-SİN-4.3.3</t>
  </si>
  <si>
    <t>A-05.SNY-04.GKS-044</t>
  </si>
  <si>
    <t>AYGM-SİN-4.3.4</t>
  </si>
  <si>
    <t>A-05.SNY-04.GKS-045</t>
  </si>
  <si>
    <t>AYGM-SİN-4.3.5</t>
  </si>
  <si>
    <t>A-05.SNY-04.GKS-046</t>
  </si>
  <si>
    <t>AYGM-SİN-4.3.6</t>
  </si>
  <si>
    <t>A-05.SNY-04.GKS-047</t>
  </si>
  <si>
    <t>AYGM-SİN-4.3.7</t>
  </si>
  <si>
    <t>A-05.SNY-04.GKS-048</t>
  </si>
  <si>
    <t>AYGM-SİN-4.3.8</t>
  </si>
  <si>
    <t>A-05.SNY-04.GKS-049</t>
  </si>
  <si>
    <t>AYGM-SİN-4.3.9</t>
  </si>
  <si>
    <t>A-05.SNY-04.GKS-050</t>
  </si>
  <si>
    <t>AYGM-SİN-4.3.10</t>
  </si>
  <si>
    <t>A-05.SNY-04.GKS-051</t>
  </si>
  <si>
    <t>AYGM-SİN-4.3.11</t>
  </si>
  <si>
    <t>A-05.SNY-04.GKS-052</t>
  </si>
  <si>
    <t>AYGM-SİN-4.3.12</t>
  </si>
  <si>
    <t>A-05.SNY-04.GKS-053</t>
  </si>
  <si>
    <t>AYGM-SİN-4.3.13</t>
  </si>
  <si>
    <t>A-05.SNY-04.GKS-054</t>
  </si>
  <si>
    <t>AYGM-SİN-4.3.14</t>
  </si>
  <si>
    <t>A-05.SNY-04.GKS-055</t>
  </si>
  <si>
    <t>AYGM-SİN-4.3.15</t>
  </si>
  <si>
    <t>A-05.SNY-04.GKS-056</t>
  </si>
  <si>
    <t>AYGM-SİN-4.3.16</t>
  </si>
  <si>
    <t>A-05.SNY-04.GKS-057</t>
  </si>
  <si>
    <t>AYGM-SİN-4.3.17</t>
  </si>
  <si>
    <t>A-05.SNY-04.GKS-058</t>
  </si>
  <si>
    <t>AYGM-SİN-4.3.18</t>
  </si>
  <si>
    <t>A-05.SNY-04.GKS-061</t>
  </si>
  <si>
    <t>AYGM-SİN-4.4.1</t>
  </si>
  <si>
    <t>A-05.SNY-04.GKS-062</t>
  </si>
  <si>
    <t>İNDIRICI TRAFO (HER TÜRLÜ KORUMA EKIPMANLARI VE KABIN'DEN DAĞITIMINA ILIŞKIN TÜM BILEŞENLER DAHIL)</t>
  </si>
  <si>
    <t>AYGM-SİN-4.4.2</t>
  </si>
  <si>
    <t>İndirici Trafo (Her türlü koruma ekipmanları ve kabin'den dağıtımına ilişkin tüm bileşenler dahil)</t>
  </si>
  <si>
    <t>A-05.SNY-04.GKS-063</t>
  </si>
  <si>
    <t>AYGM-SİN-4.4.3</t>
  </si>
  <si>
    <t>A-05.SNY-04.GKS-064</t>
  </si>
  <si>
    <t>DIĞER ENERJI BESLEME. DAĞITIM SISTEMLERI EKIPMANLARI VE İŞLERI</t>
  </si>
  <si>
    <t>AYGM-SİN-4.4.4</t>
  </si>
  <si>
    <t>Diğer Enerji Besleme, Dağıtım Sistemleri Ekipmanları ve İşleri</t>
  </si>
  <si>
    <t>A-05.SNY-05.TBN</t>
  </si>
  <si>
    <t>GELİR - SNYLZ - TEKNİK BİNALAR</t>
  </si>
  <si>
    <t>05.TBN</t>
  </si>
  <si>
    <t>A-05.SNY-05.TBN-011</t>
  </si>
  <si>
    <t>TEKNIK BINA İNŞAASI (GÜÇ ODASI. AKÜ ODASI. SINYLIZASYON EKIPMANLARI ODASI. HABERLEŞME EKIPMANLARI ODASI. OPERATÖR ODASI)</t>
  </si>
  <si>
    <t>AYGM-SİN-5.1.1</t>
  </si>
  <si>
    <t xml:space="preserve">Teknik Bina İnşaası (Güç Odası, Akü Odası, Sinylizasyon Ekipmanları Odası, Haberleşme Ekipmanları Odası, Operatör Odası)  </t>
  </si>
  <si>
    <t>A-05.SNY-05.TBN-012</t>
  </si>
  <si>
    <t>TEKNIK BINA ÇEVRE DÜZENLEMESI</t>
  </si>
  <si>
    <t>AYGM-SİN-5.1.2</t>
  </si>
  <si>
    <t xml:space="preserve">Teknik Bina Çevre Düzenlemesi </t>
  </si>
  <si>
    <t>A-05.SNY-05.TBN-013</t>
  </si>
  <si>
    <t>TEKNIK BINA İÇIN KLIMALAR</t>
  </si>
  <si>
    <t>AYGM-SİN-5.1.3</t>
  </si>
  <si>
    <t>Teknik Bina İçin Klimalar</t>
  </si>
  <si>
    <t>A-05.SNY-05.TBN-014</t>
  </si>
  <si>
    <t>TEKNIK BINA İNŞAASI VE İNŞAAT İŞLERININ PROJELENDIRILMESI (TÜM HAT)</t>
  </si>
  <si>
    <t>AYGM-SİN-5.1.4</t>
  </si>
  <si>
    <t>Teknik Bina İnşaası ve İnşaat İşlerinin Projelendirilmesi (Tüm Hat)</t>
  </si>
  <si>
    <t>A-05.SNY-05.TBN-015</t>
  </si>
  <si>
    <t>DIĞER TEKNIK BINA İNŞAASI VE İNŞAAT İŞLERI</t>
  </si>
  <si>
    <t>AYGM-SİN-5.1.5</t>
  </si>
  <si>
    <t xml:space="preserve">Diğer Teknik Bina İnşaası ve İnşaat İşleri </t>
  </si>
  <si>
    <t>A-05.SNY-05.TBN-021</t>
  </si>
  <si>
    <t>TEKNIK BINA İNŞAASI (GÜÇ ODASI. AKÜ ODASI. SINYALIZASYON EKIPMANLARI ODASI. HABERLEŞME EKIPMANLARI ODASI)</t>
  </si>
  <si>
    <t>AYGM-SİN-5.2.1</t>
  </si>
  <si>
    <t xml:space="preserve">Teknik Bina İnşaası (Güç Odası, Akü Odası, Sinyalizasyon Ekipmanları Odası, Haberleşme Ekipmanları Odası) </t>
  </si>
  <si>
    <t>A-05.SNY-05.TBN-022</t>
  </si>
  <si>
    <t>AYGM-SİN-5.2.2</t>
  </si>
  <si>
    <t>A-05.SNY-05.TBN-023</t>
  </si>
  <si>
    <t>AYGM-SİN-5.2.3</t>
  </si>
  <si>
    <t>A-05.SNY-05.TBN-024</t>
  </si>
  <si>
    <t>AYGM-SİN-5.2.4</t>
  </si>
  <si>
    <t xml:space="preserve">Teknik Bina İnşaası ve İnşaat İşlerinin Projelendirilmesi (Tüm Hat) </t>
  </si>
  <si>
    <t>A-05.SNY-05.TBN-025</t>
  </si>
  <si>
    <t>AYGM-SİN-5.2.5</t>
  </si>
  <si>
    <t>Diğer Teknik Bina İnşaası ve İnşaat İşleri</t>
  </si>
  <si>
    <t>A-05.SNY-05.TBN-031</t>
  </si>
  <si>
    <t>TEKNIK BINA İNŞAASI</t>
  </si>
  <si>
    <t>AYGM-SİN-5.3.1</t>
  </si>
  <si>
    <t xml:space="preserve">Teknik Bina İnşaası  </t>
  </si>
  <si>
    <t>A-05.SNY-05.TBN-032</t>
  </si>
  <si>
    <t>AYGM-SİN-5.3.2</t>
  </si>
  <si>
    <t>A-05.SNY-05.TBN-033</t>
  </si>
  <si>
    <t>AYGM-SİN-5.3.3</t>
  </si>
  <si>
    <t>A-05.SNY-05.TBN-034</t>
  </si>
  <si>
    <t>AYGM-SİN-5.3.4</t>
  </si>
  <si>
    <t>A-05.SNY-06.ARY</t>
  </si>
  <si>
    <t>GELİR - SNYLZ - ARAYÜZLER</t>
  </si>
  <si>
    <t>06.ARY</t>
  </si>
  <si>
    <t>A-05.SNY-06.ARY-001</t>
  </si>
  <si>
    <t>MEVCUT YOL BOYU SINYALIZASYON SISTEMLERI ILE YAPILACAK ÇIFT HAT - TEK HAT ARAYÜZÜ (PROJELENDIRILMESI DAHIL)</t>
  </si>
  <si>
    <t>AYGM-SİN-6.1</t>
  </si>
  <si>
    <t>Mevcut Yol Boyu Sinyalizasyon Sistemleri ile Yapılacak Çift Hat - Tek Hat Arayüzü (Projelendirilmesi dahil)</t>
  </si>
  <si>
    <t>A-05.SNY-06.ARY-002</t>
  </si>
  <si>
    <t>SINYALIZASYON. ERTMS/ETCS SEVIYE 1 VE ERTMS/ETCS SEVIYE 2 SISTEMLERI ILE YAPILACAK ÇIFT HAT -ÇIFT HAT ARAYÜZÜ (PROJELENDIRILMESI DAHIL)</t>
  </si>
  <si>
    <t>AYGM-SİN-6.2</t>
  </si>
  <si>
    <t>Sinyalizasyon, ERTMS/ETCS Seviye 1 ve ERTMS/ETCS Seviye 2 Sistemleri ile Yapılacak Çift Hat -Çift Hat Arayüzü (Projelendirilmesi dahil)</t>
  </si>
  <si>
    <t>A-05.SNY-06.ARY-003</t>
  </si>
  <si>
    <t>GSM-R SISTEMI. AĞ İLETIŞIM SISTEMI VE DESTEK SISTEMLERI ILE YAPILACAK ARAYÜZ (PROJELENDIRILMESI DAHIL)</t>
  </si>
  <si>
    <t>AYGM-SİN-6.3</t>
  </si>
  <si>
    <t>GSM-R Sistemi, Ağ İletişim Sistemi ve Destek Sistemleri ile Yapılacak Arayüz (Projelendirilmesi dahil)</t>
  </si>
  <si>
    <t>A-05.SNY-06.ARY-004</t>
  </si>
  <si>
    <t>CTC'DE. TÜNEL AYDINLATMA SISTEMI ILE YAPILACAK ARAYÜZ (PROJELENDIRME DAHIL)</t>
  </si>
  <si>
    <t>AYGM-SİN-6.4</t>
  </si>
  <si>
    <t>CTC'de, Tünel Aydınlatma Sistemi ile Yapılacak Arayüz (Projelendirme dahil)</t>
  </si>
  <si>
    <t>A-05.SNY-06.ARY-005</t>
  </si>
  <si>
    <t>CTC'DE. DEPREM ERKEN UYARI SISTEMI ILE YAPILACAK ARAYÜZ (PROJELENDIRME DAHIL)</t>
  </si>
  <si>
    <t>AYGM-SİN-6.5</t>
  </si>
  <si>
    <t>CTC'de, Deprem Erken Uyarı Sistemi ile Yapılacak Arayüz (Projelendirme dahil)</t>
  </si>
  <si>
    <t>A-05.SNY-06.ARY-006</t>
  </si>
  <si>
    <t>ANKARA'DA TESIS EDILEN YOLCU BILGILENDIRME YÖNETIM SISTEMI ILE ARAYÜZ (PROJELENDIRME DAHIL)</t>
  </si>
  <si>
    <t>AYGM-SİN-6.6</t>
  </si>
  <si>
    <t>Ankara'da Tesis Edilen Yolcu Bilgilendirme Yönetim Sistemi ile Arayüz (Projelendirme dahil)</t>
  </si>
  <si>
    <t>A-05.SNY-06.ARY-007</t>
  </si>
  <si>
    <t>İSTASYON YOLCU BILGILENDIRME SISTEMI ILE ARAYÜZ (PROJELENDIRME DAHIL)</t>
  </si>
  <si>
    <t>AYGM-SİN-6.7</t>
  </si>
  <si>
    <t>İstasyon Yolcu Bilgilendirme Sistemi ile Arayüz (Projelendirme dahil)</t>
  </si>
  <si>
    <t>A-05.SNY-06.ARY-008</t>
  </si>
  <si>
    <t>ARAYÜZLER İÇIN DIĞER EKIPMANLAR VE İŞLER</t>
  </si>
  <si>
    <t>AYGM-SİN-6.8</t>
  </si>
  <si>
    <t>Arayüzler İçin Diğer Ekipmanlar ve İşler</t>
  </si>
  <si>
    <t>A-05.SNY-07.ETC</t>
  </si>
  <si>
    <t>GELİR - SNYLZ - ETCS</t>
  </si>
  <si>
    <t>07.ETC</t>
  </si>
  <si>
    <t>A-05.SNY-07.ETC-001</t>
  </si>
  <si>
    <t>ERTMS/ETCS RADYO BLOK MERKEZI (RBC)</t>
  </si>
  <si>
    <t>AYGM-SİN-7.1.1</t>
  </si>
  <si>
    <t>ERTMS/ETCS Radyo Blok Merkezi (RBC)</t>
  </si>
  <si>
    <t>A-05.SNY-07.ETC-002</t>
  </si>
  <si>
    <t>ANKLAŞMAN BÖLGESI-1 ANKLAŞMAN BÖLGESI (YARDIMCI ANKLAŞMANLARI DAHIL) İÇIN TEKNIK BINA İÇI ETCS EKIPMANLARI</t>
  </si>
  <si>
    <t>AYGM-SİN-7.1.2</t>
  </si>
  <si>
    <t>Anklaşman Bölgesi-1 Anklaşman Bölgesi (Yardımcı Anklaşmanları Dahil) İçin Teknik Bina İçi ETCS Ekipmanları</t>
  </si>
  <si>
    <t>A-05.SNY-07.ETC-003</t>
  </si>
  <si>
    <t>ANKLAŞMAN BÖLGESI-2 ANKLAŞMAN BÖLGESI (YARDIMCI ANKLAŞMANLARI DAHIL) İÇIN TEKNIK BINA İÇI ETCS EKIPMANLARI</t>
  </si>
  <si>
    <t>AYGM-SİN-7.1.3</t>
  </si>
  <si>
    <t>Anklaşman Bölgesi-2 Anklaşman Bölgesi (Yardımcı Anklaşmanları Dahil) İçin Teknik Bina İçi ETCS Ekipmanları</t>
  </si>
  <si>
    <t>A-05.SNY-07.ETC-004</t>
  </si>
  <si>
    <t>ANKLAŞMAN BÖLGESI-3 ANKLAŞMAN BÖLGESI (YARDIMCI ANKLAŞMANLARI DAHIL) İÇIN TEKNIK BINA İÇI ETCS EKIPMANLARI</t>
  </si>
  <si>
    <t>AYGM-SİN-7.1.4</t>
  </si>
  <si>
    <t>Anklaşman Bölgesi-3 Anklaşman Bölgesi (Yardımcı Anklaşmanları Dahil) İçin Teknik Bina İçi ETCS Ekipmanları</t>
  </si>
  <si>
    <t>A-05.SNY-07.ETC-005</t>
  </si>
  <si>
    <t>SABIT BALIZ (MONTAJA ILIŞKIN TÜM BILEŞENLER DAHIL)</t>
  </si>
  <si>
    <t>AYGM-SİN-7.1.5</t>
  </si>
  <si>
    <t>Sabit Baliz (Montaja ilişkin tüm bileşenler dahil)</t>
  </si>
  <si>
    <t>A-05.SNY-07.ETC-006</t>
  </si>
  <si>
    <t>SINYAL BALIZ GRUBU (SABIT VE PROGRAMLANABILIR BALIZLER. MONTAJA ILIŞKIN TÜM BILEŞENLER DAHIL)</t>
  </si>
  <si>
    <t>AYGM-SİN-7.1.6</t>
  </si>
  <si>
    <t>Sinyal Baliz Grubu (Sabit ve programlanabilir balizler, montaja ilişkin tüm bileşenler dahil)</t>
  </si>
  <si>
    <t>A-05.SNY-07.ETC-007</t>
  </si>
  <si>
    <t>İNFILL BALIZ GRUBU (SABIT VE PROGRAMLANABILIR BALIZLER. MONTAJA ILIŞKIN TÜM BILEŞENLER DAHIL)</t>
  </si>
  <si>
    <t>AYGM-SİN-7.1.7</t>
  </si>
  <si>
    <t>İnfill Baliz Grubu (Sabit ve programlanabilir balizler, montaja ilişkin tüm bileşenler dahil)</t>
  </si>
  <si>
    <t>A-05.SNY-07.ETC-008</t>
  </si>
  <si>
    <t>BALIZ KABLOSU</t>
  </si>
  <si>
    <t>AYGM-SİN-7.1.8</t>
  </si>
  <si>
    <t>Baliz Kablosu</t>
  </si>
  <si>
    <t>A-05.SNY-07.ETC-009</t>
  </si>
  <si>
    <t>BALIZ BAĞLANTI KUTUSU (TEMEL VE MONTAJA ILIŞKIN TÜM BILEŞENLER DAHIL)</t>
  </si>
  <si>
    <t>AYGM-SİN-7.1.9</t>
  </si>
  <si>
    <t>Baliz Bağlantı Kutusu (temel ve montaja ilişkin tüm bileşenler dahil)</t>
  </si>
  <si>
    <t>A-05.SNY-07.ETC-010</t>
  </si>
  <si>
    <t>BALIZ PROGRAMLAMA CIHAZI</t>
  </si>
  <si>
    <t>AYGM-SİN-7.1.10</t>
  </si>
  <si>
    <t>Baliz programlama cihazı</t>
  </si>
  <si>
    <t>A-05.SNY-07.ETC-011</t>
  </si>
  <si>
    <t>ETCS BAKIM DESTEK SISTEMI</t>
  </si>
  <si>
    <t>AYGM-SİN-7.1.11</t>
  </si>
  <si>
    <t>ETCS Bakım Destek Sistemi</t>
  </si>
  <si>
    <t>A-05.SNY-07.ETC-012</t>
  </si>
  <si>
    <t>RBC BAKIM DESTEK SISTEMI</t>
  </si>
  <si>
    <t>AYGM-SİN-7.1.12</t>
  </si>
  <si>
    <t>RBC Bakım Destek Sistemi</t>
  </si>
  <si>
    <t>A-05.SNY-07.ETC-013</t>
  </si>
  <si>
    <t>LOKAL KUMANDA MERKEZINDEN ERTMS/ETCS SEVIYE 1 VE SEVIYE 2 IÇIN DINAMIK GEÇICI HIZ KISITLAMASININ UYGULANABILMESINE AIT EKIPMANLAR (TEKNIK BINA IÇI TÜM EKIPMANLAR. ENTEGRASYON. HABERLEŞME. MONTAJ VE TÜM DIĞER BILEŞENLERI DAHIL)</t>
  </si>
  <si>
    <t>AYGM-SİN-7.1.13</t>
  </si>
  <si>
    <t>Lokal Kumanda Merkezinden ERTMS/ETCS Seviye 1 ve Seviye 2 için Dinamik Geçici Hız Kısıtlamasının Uygulanabilmesine ait Ekipmanlar (Teknik bina içi tüm ekipmanlar, entegrasyon, haberleşme, montaj ve tüm diğer bileşenleri dahil)</t>
  </si>
  <si>
    <t>A-05.SNY-07.ETC-014</t>
  </si>
  <si>
    <t>CTC KUMANDA MERKEZINDEN ERTMS/ETCS SEVIYE 1 VE SEVIYE 2 IÇIN DINAMIK GEÇICI HIZ KISITLAMASININ UYGULANABILMESINE AIT EKIPMANLAR (CTC KUMANDA MERKEZI IÇI TÜM EKIPMANLAR. ENTEGRASYON. HABERLEŞME. MONTAJ VE TÜM DIĞER BILEŞENLERI DAHIL)</t>
  </si>
  <si>
    <t>AYGM-SİN-7.1.14</t>
  </si>
  <si>
    <t>CTC Kumanda Merkezinden ERTMS/ETCS Seviye 1 ve Seviye 2 için Dinamik Geçici Hız Kısıtlamasının Uygulanabilmesine ait Ekipmanlar (CTC Kumanda Merkezi içi tüm ekipmanlar, entegrasyon, haberleşme, montaj ve tüm diğer bileşenleri dahil)</t>
  </si>
  <si>
    <t>A-05.SNY-07.ETC-015</t>
  </si>
  <si>
    <t>ETCS SEVIYE 2 ADLI KAYIT ÜNITESI</t>
  </si>
  <si>
    <t>AYGM-SİN-7.1.15</t>
  </si>
  <si>
    <t>ETCS Seviye 2 Adli Kayıt Ünitesi</t>
  </si>
  <si>
    <t>A-05.SNY-07.ETC-016</t>
  </si>
  <si>
    <t>YOL BOYU ETCS SISTEMININ PROJELENDIRILMESI</t>
  </si>
  <si>
    <t>AYGM-SİN-7.1.16</t>
  </si>
  <si>
    <t>Yol Boyu ETCS Sisteminin Projelendirilmesi</t>
  </si>
  <si>
    <t>A-05.SNY-07.ETC-017</t>
  </si>
  <si>
    <t>HAYATI BILGISAYAR (EVC)</t>
  </si>
  <si>
    <t>AYGM-SİN-7.2.1</t>
  </si>
  <si>
    <t>Hayati Bilgisayar (EVC)</t>
  </si>
  <si>
    <t>A-05.SNY-07.ETC-018</t>
  </si>
  <si>
    <t>MAKINIST MAKINE ARAYÜZÜ (DMI)</t>
  </si>
  <si>
    <t>AYGM-SİN-7.2.2</t>
  </si>
  <si>
    <t>Makinist Makine Arayüzü (DMI)</t>
  </si>
  <si>
    <t>A-05.SNY-07.ETC-019</t>
  </si>
  <si>
    <t>BALIZ AKTARIM MODÜLÜ. ANTEN DAHIL</t>
  </si>
  <si>
    <t>AYGM-SİN-7.2.3</t>
  </si>
  <si>
    <t>Baliz Aktarım Modülü, Anten dahil</t>
  </si>
  <si>
    <t>A-05.SNY-07.ETC-020</t>
  </si>
  <si>
    <t>HIZ VE MESAFE SENSÖRLERI</t>
  </si>
  <si>
    <t>AYGM-SİN-7.2.4</t>
  </si>
  <si>
    <t>Hız ve Mesafe Sensörleri</t>
  </si>
  <si>
    <t>A-05.SNY-07.ETC-021</t>
  </si>
  <si>
    <t>ADLI KAYIT CIHAZI (JRU)</t>
  </si>
  <si>
    <t>AYGM-SİN-7.2.5</t>
  </si>
  <si>
    <t>Adli Kayıt Cihazı (JRU)</t>
  </si>
  <si>
    <t>A-05.SNY-07.ETC-022</t>
  </si>
  <si>
    <t>ETCS SEVIYE 2 HABERLEŞME EKIPMANI</t>
  </si>
  <si>
    <t>AYGM-SİN-7.2.6</t>
  </si>
  <si>
    <t>ETCS Seviye 2 Haberleşme Ekipmanı</t>
  </si>
  <si>
    <t>A-05.SNY-07.ETC-023</t>
  </si>
  <si>
    <t>TREN ILE ETCS SISTEMI ARASINDAKI TREN ARAYÜZÜ</t>
  </si>
  <si>
    <t>AYGM-SİN-7.2.7</t>
  </si>
  <si>
    <t>Tren ile ETCS sistemi arasındaki tren arayüzü</t>
  </si>
  <si>
    <t>A-05.SNY-07.ETC-024</t>
  </si>
  <si>
    <t>ARAÇ ÜSTÜ ETCS SISTEMI GÜÇ KAYNAĞI</t>
  </si>
  <si>
    <t>AYGM-SİN-7.2.8</t>
  </si>
  <si>
    <t>Araç Üstü ETCS Sistemi Güç Kaynağı</t>
  </si>
  <si>
    <t>A-05.SNY-07.ETC-025</t>
  </si>
  <si>
    <t>ARAÇ ÜSTÜ ETCS SISTEMI EKIPMANLARININ PROJELENDIRILMESI</t>
  </si>
  <si>
    <t>AYGM-SİN-7.2.9</t>
  </si>
  <si>
    <t>Araç Üstü ETCS Sistemi Ekipmanlarının Projelendirilmesi</t>
  </si>
  <si>
    <t>A-05.SNY-08.TDS</t>
  </si>
  <si>
    <t>GELİR - S - TEKERLEK AŞIRI ISINMA DEDEKT.</t>
  </si>
  <si>
    <t>08.TDS</t>
  </si>
  <si>
    <t>A-05.SNY-08.TDS-001</t>
  </si>
  <si>
    <t>TEKERLEK AŞIRI ISINMA TESPIT SISTEMI</t>
  </si>
  <si>
    <t>AYGM-SİN-8.1</t>
  </si>
  <si>
    <t>Tekerlek Aşırı Isınma Tespit Sistemi</t>
  </si>
  <si>
    <t>A-05.SNY-08.TDS-002</t>
  </si>
  <si>
    <t>TEKERLEK YÜZEYI AŞINMASI ALGILAMA SISTEMI</t>
  </si>
  <si>
    <t>AYGM-SİN-8.2</t>
  </si>
  <si>
    <t>Tekerlek Yüzeyi Aşınması Algılama Sistemi</t>
  </si>
  <si>
    <t>A-05.SNY-08.TDS-003</t>
  </si>
  <si>
    <t>YÖNETIM VE TEŞHIS SISTEMI</t>
  </si>
  <si>
    <t>AYGM-SİN-8.3</t>
  </si>
  <si>
    <t>Yönetim ve Teşhis Sistemi</t>
  </si>
  <si>
    <t>A-05.SNY-09.KBL</t>
  </si>
  <si>
    <t>GELİR - S - KABLO VE KABLO KANALLARI</t>
  </si>
  <si>
    <t>09.KBL</t>
  </si>
  <si>
    <t>A-05.SNY-09.KBL-001</t>
  </si>
  <si>
    <t>BETON KABLO KANALI YAPILMASI</t>
  </si>
  <si>
    <t>AYGM-SİN-9.1</t>
  </si>
  <si>
    <t>Beton Kablo Kanalı Yapılması</t>
  </si>
  <si>
    <t>A-05.SNY-09.KBL-002</t>
  </si>
  <si>
    <t>BETON KABLO KANALLARININ KAPAKLARI DAHIL ÜZERININ KAPATILMASI VE SIKIŞTIRILMASI</t>
  </si>
  <si>
    <t>AYGM-SİN-9.2</t>
  </si>
  <si>
    <t>Beton Kablo Kanallarının Kapakları Dahil Üzerinin Kapatılması ve Sıkıştırılması</t>
  </si>
  <si>
    <t>A-05.SNY-09.KBL-003</t>
  </si>
  <si>
    <t>RAYALTI GEÇIŞI İÇIN MEHHOL</t>
  </si>
  <si>
    <t>AYGM-SİN-9.3</t>
  </si>
  <si>
    <t>Rayaltı Geçişi İçin Mehhol</t>
  </si>
  <si>
    <t>A-05.SNY-09.KBL-004</t>
  </si>
  <si>
    <t>FIBER KABLO EK MENHOLÜ</t>
  </si>
  <si>
    <t>AYGM-SİN-9.4</t>
  </si>
  <si>
    <t>Fiber Kablo Ek Menholü</t>
  </si>
  <si>
    <t>A-05.SNY-09.KBL-005</t>
  </si>
  <si>
    <t>SAC KANAL DÖŞENMESI</t>
  </si>
  <si>
    <t>AYGM-SİN-9.5</t>
  </si>
  <si>
    <t>Sac Kanal Döşenmesi</t>
  </si>
  <si>
    <t>A-05.SNY-09.KBL-006</t>
  </si>
  <si>
    <t>DEMIRYOLU VE KARAYOLU ALTINDAN GEÇIŞ YAPILMASI (HDPE BORU ILE)</t>
  </si>
  <si>
    <t>AYGM-SİN-9.6</t>
  </si>
  <si>
    <t>Demiryolu ve Karayolu Altından Geçiş Yapılması (HDPE Boru ile)</t>
  </si>
  <si>
    <t>A-05.SNY-09.KBL-007</t>
  </si>
  <si>
    <t>TOPRAKLAMA MENHOLÜ</t>
  </si>
  <si>
    <t>AYGM-SİN-9.7</t>
  </si>
  <si>
    <t>Topraklama Menholü</t>
  </si>
  <si>
    <t>A-05.SNY-09.KBL-008</t>
  </si>
  <si>
    <t>ÇELIK SPIRALLI BORU (EKIPMAN ILE KABLO KANALI/MENHOL ARASINDA)</t>
  </si>
  <si>
    <t>AYGM-SİN-9.8</t>
  </si>
  <si>
    <t>Çelik Spiralli Boru (Ekipman ile kablo kanalı/menhol arasında)</t>
  </si>
  <si>
    <t>A-05.SNY-09.KBL-011</t>
  </si>
  <si>
    <t>ANKLAŞMAN BÖLGESI-1 ANKLAŞMAN BÖLGESI (YARDIMCI ANKLAŞMANLARI DAHIL) İÇIN TÜM SINYAL KABLOLARININ TEMINI VE DÖŞENMESI</t>
  </si>
  <si>
    <t>AYGM-SİN-10.1</t>
  </si>
  <si>
    <t>Anklaşman Bölgesi-1 Anklaşman Bölgesi (Yardımcı Anklaşmanları Dahil) İçin Tüm Sinyal Kablolarının Temini ve Döşenmesi</t>
  </si>
  <si>
    <t>A-05.SNY-09.KBL-012</t>
  </si>
  <si>
    <t>ANKLAŞMAN BÖLGESI-2 ANKLAŞMAN BÖLGESI (YARDIMCI ANKLAŞMANLARI DAHIL) İÇIN TÜM SINYAL KABLOLARININ TEMINI VE DÖŞENMESI</t>
  </si>
  <si>
    <t>AYGM-SİN-10.2</t>
  </si>
  <si>
    <t>Anklaşman Bölgesi-2 Anklaşman Bölgesi (Yardımcı Anklaşmanları Dahil) İçin Tüm Sinyal Kablolarının Temini ve Döşenmesi</t>
  </si>
  <si>
    <t>A-05.SNY-09.KBL-013</t>
  </si>
  <si>
    <t>ANKLAŞMAN BÖLGESI-3 ANKLAŞMAN BÖLGESI (YARDIMCI ANKLAŞMANLARI DAHIL) İÇIN TÜM SINYAL KABLOLARININ TEMINI VE DÖŞENMESI</t>
  </si>
  <si>
    <t>AYGM-SİN-10.3</t>
  </si>
  <si>
    <t>Anklaşman Bölgesi-3 Anklaşman Bölgesi (Yardımcı Anklaşmanları Dahil) İçin Tüm Sinyal Kablolarının Temini ve Döşenmesi</t>
  </si>
  <si>
    <t>A-05.SNY-09.KBL-014</t>
  </si>
  <si>
    <t>25 MM2 3 FAZ ENERJI KABLOSU</t>
  </si>
  <si>
    <t>AYGM-SİN-10.4</t>
  </si>
  <si>
    <t>25 mm2 3 Faz Enerji Kablosu</t>
  </si>
  <si>
    <t>A-05.SNY-09.KBL-015</t>
  </si>
  <si>
    <t>16 MM2 3 FAZ ENERJI KABLOSU</t>
  </si>
  <si>
    <t>AYGM-SİN-10.5</t>
  </si>
  <si>
    <t>16 mm2 3 Faz Enerji Kablosu</t>
  </si>
  <si>
    <t>A-05.SNY-09.KBL-016</t>
  </si>
  <si>
    <t>10 MM2 3 FAZ ENERJI KABLOSU</t>
  </si>
  <si>
    <t>AYGM-SİN-10.6</t>
  </si>
  <si>
    <t>10 mm2 3 Faz Enerji Kablosu</t>
  </si>
  <si>
    <t>A-05.SNY-09.KBL-017</t>
  </si>
  <si>
    <t>TALI ENERJI KABLOLARI</t>
  </si>
  <si>
    <t>AYGM-SİN-10.7</t>
  </si>
  <si>
    <t>Tali Enerji Kabloları</t>
  </si>
  <si>
    <t>A-05.SNY-09.KBL-018</t>
  </si>
  <si>
    <t>SINYAL KABLOLARININ EKI</t>
  </si>
  <si>
    <t>AYGM-SİN-10.8</t>
  </si>
  <si>
    <t>Sinyal Kablolarının Eki</t>
  </si>
  <si>
    <t>A-05.SNY-09.KBL-019</t>
  </si>
  <si>
    <t>ENERJI KABLOLARININ EKI</t>
  </si>
  <si>
    <t>AYGM-SİN-10.9</t>
  </si>
  <si>
    <t>Enerji Kablolarının Eki</t>
  </si>
  <si>
    <t>A-05.SNY-09.KBL-020</t>
  </si>
  <si>
    <t>SINYAL KABLOLARININ TERMINASYONU</t>
  </si>
  <si>
    <t>AYGM-SİN-10.10</t>
  </si>
  <si>
    <t>Sinyal Kablolarının Terminasyonu</t>
  </si>
  <si>
    <t>A-05.SNY-09.KBL-021</t>
  </si>
  <si>
    <t>ENERJI KABLOLARININ TERMINASYONU</t>
  </si>
  <si>
    <t>AYGM-SİN-10.11</t>
  </si>
  <si>
    <t>Enerji Kablolarının Terminasyonu</t>
  </si>
  <si>
    <t>A-05.SNY-09.KBL-022</t>
  </si>
  <si>
    <t>SINYAL VE ENERJI KABLOLARININ TEKNIK BINADA YÜKSEK GERILIMDEN KORUNMASI</t>
  </si>
  <si>
    <t>AYGM-SİN-10.12</t>
  </si>
  <si>
    <t>Sinyal ve Enerji Kablolarının Teknik Binada Yüksek Gerilimden Korunması</t>
  </si>
  <si>
    <t>A-05.SNY-09.KBL-023</t>
  </si>
  <si>
    <t>TÜM SINYALIZASYON VE TELEKOMINIKASYON SISTEMLERININ TOPRAKLANMASI (TOPRAKLAMA KABLOSU VE EKIPMANLAR DAHIL)</t>
  </si>
  <si>
    <t>AYGM-SİN-10.13</t>
  </si>
  <si>
    <t>Tüm Sinyalizasyon ve Telekominikasyon Sistemlerinin Topraklanması (Topraklama kablosu ve ekipmanlar dahil)</t>
  </si>
  <si>
    <t>A-05.SNY-09.KBL-031</t>
  </si>
  <si>
    <t>216  DAMARLI FO KABLO</t>
  </si>
  <si>
    <t>AYGM-SİN-11.1</t>
  </si>
  <si>
    <t>216  Damarlı FO Kablo</t>
  </si>
  <si>
    <t>A-05.SNY-09.KBL-032</t>
  </si>
  <si>
    <t>24 DAMARLI FO KABLO</t>
  </si>
  <si>
    <t>AYGM-SİN-11.2</t>
  </si>
  <si>
    <t>24 Damarlı FO Kablo</t>
  </si>
  <si>
    <t>A-05.SNY-09.KBL-033</t>
  </si>
  <si>
    <t>216 DAMARLI FIBER OPTIK KABLO EK VE TERMINASYONU (PIG TAIL. ARDIŞIK BAĞLANTI. ORTA AYAR MANŞONU. FIBER DÜZ EK. PATCH CORD. PATCH PANEL. ODF VE GEREKLI ISE DIĞER MALZEMELER ILE EK VE TERMINASYON YAPILMASI)</t>
  </si>
  <si>
    <t>AYGM-SİN-11.3</t>
  </si>
  <si>
    <t>216 Damarlı Fiber Optik Kablo Ek ve Terminasyonu (Pig tail, ardışık bağlantı, orta ayar manşonu, fiber düz ek, patch cord, patch panel, ODF ve gerekli ise diğer malzemeler ile ek ve terminasyon yapılması)</t>
  </si>
  <si>
    <t>A-05.SNY-09.KBL-034</t>
  </si>
  <si>
    <t>24 DAMARLI FIBER OPTIK KABLO EK VE TERMINASYONU (PIG TAIL. ARDIŞIK BAĞLANTI. ORTA AYAR MANŞONU. FIBER DÜZ EK. PATCH CORD. PATCH PANEL. MINI ODF VE GEREKLI ISE DIĞER MALZEMELER ILE EK VE TERMINASYON YAPILMASI)</t>
  </si>
  <si>
    <t>AYGM-SİN-11.4</t>
  </si>
  <si>
    <t>24 Damarlı Fiber Optik Kablo Ek ve Terminasyonu (Pig tail, ardışık bağlantı, orta ayar manşonu, fiber düz ek, patch cord, patch panel, Mini ODF ve gerekli ise diğer malzemeler ile ek ve terminasyon yapılması)</t>
  </si>
  <si>
    <t>A-05.SNY-12.HBR</t>
  </si>
  <si>
    <t>GELİR - SNYLZ - HABERLEŞME SİSTEMİ</t>
  </si>
  <si>
    <t>12.HBR</t>
  </si>
  <si>
    <t>A-05.SNY-12.HBR-001</t>
  </si>
  <si>
    <t>IP/MPLS TIP-1 CIHAZI</t>
  </si>
  <si>
    <t>AYGM-SİN-12.1</t>
  </si>
  <si>
    <t xml:space="preserve">IP/MPLS Tip-1 Cihazı </t>
  </si>
  <si>
    <t>A-05.SNY-12.HBR-002</t>
  </si>
  <si>
    <t>IP/MPLS TIP-2 CIHAZI</t>
  </si>
  <si>
    <t>AYGM-SİN-12.2</t>
  </si>
  <si>
    <t>IP/MPLS Tip-2 Cihazı</t>
  </si>
  <si>
    <t>A-05.SNY-12.HBR-003</t>
  </si>
  <si>
    <t>İSTASYON ANAHTARI TIP-1</t>
  </si>
  <si>
    <t>AYGM-SİN-12.3</t>
  </si>
  <si>
    <t>İstasyon Anahtarı Tip-1</t>
  </si>
  <si>
    <t>A-05.SNY-12.HBR-004</t>
  </si>
  <si>
    <t>İSTASYON ANAHTARI TIP-2</t>
  </si>
  <si>
    <t>AYGM-SİN-12.4</t>
  </si>
  <si>
    <t xml:space="preserve">İstasyon Anahtarı Tip-2 </t>
  </si>
  <si>
    <t>A-05.SNY-12.HBR-005</t>
  </si>
  <si>
    <t>KAMERA VE GÜVENLIK İZLEME SISTEMI AĞ ANAHTARI</t>
  </si>
  <si>
    <t>AYGM-SİN-12.5</t>
  </si>
  <si>
    <t>Kamera ve Güvenlik İzleme Sistemi Ağ Anahtarı</t>
  </si>
  <si>
    <t>A-05.SNY-12.HBR-006</t>
  </si>
  <si>
    <t>ENDÜSTRIYEL ETHERNET ÖZELLIKLI İSTASYON ANAHTARI TIP-1</t>
  </si>
  <si>
    <t>AYGM-SİN-12.6</t>
  </si>
  <si>
    <t xml:space="preserve">Endüstriyel Ethernet Özellikli İstasyon Anahtarı Tip-1 </t>
  </si>
  <si>
    <t>A-05.SNY-12.HBR-007</t>
  </si>
  <si>
    <t>ENDÜSTRIYEL ETHERNET ÖZELLIKLI İSTASYON ANAHTARI TIP-2</t>
  </si>
  <si>
    <t>AYGM-SİN-12.7</t>
  </si>
  <si>
    <t xml:space="preserve">Endüstriyel Ethernet Özellikli İstasyon Anahtarı Tip-2 </t>
  </si>
  <si>
    <t>A-05.SNY-12.HBR-008</t>
  </si>
  <si>
    <t>SAAT KAYNAĞI PRC (PRIMARY RATE CLOCK)</t>
  </si>
  <si>
    <t>AYGM-SİN-12.8</t>
  </si>
  <si>
    <t>Saat Kaynağı PRC (Primary Rate Clock)</t>
  </si>
  <si>
    <t>A-05.SNY-12.HBR-009</t>
  </si>
  <si>
    <t>SAHA DOLABI</t>
  </si>
  <si>
    <t>AYGM-SİN-12.9</t>
  </si>
  <si>
    <t>Saha Dolabı</t>
  </si>
  <si>
    <t>A-05.SNY-12.HBR-010</t>
  </si>
  <si>
    <t>AĞ İLETIŞIM SISTEMI YÖNETIMI</t>
  </si>
  <si>
    <t>AYGM-SİN-12.10</t>
  </si>
  <si>
    <t>Ağ İletişim Sistemi Yönetimi</t>
  </si>
  <si>
    <t>A-05.SNY-12.HBR-011</t>
  </si>
  <si>
    <t>AĞ İLETIŞIM SISTEMI PROJELENDIRMESI</t>
  </si>
  <si>
    <t>AYGM-SİN-12.11</t>
  </si>
  <si>
    <t>Ağ İletişim Sistemi Projelendirmesi</t>
  </si>
  <si>
    <t>A-05.SNY-13.TEL</t>
  </si>
  <si>
    <t>GELİR - SNYLZ - TELEFON SİSTEMİ</t>
  </si>
  <si>
    <t>13.TEL</t>
  </si>
  <si>
    <t>A-05.SNY-13.TEL-001</t>
  </si>
  <si>
    <t>TELEFON SANTRALI</t>
  </si>
  <si>
    <t>AYGM-SİN-13.1</t>
  </si>
  <si>
    <t>Telefon Santrali</t>
  </si>
  <si>
    <t>A-05.SNY-13.TEL-002</t>
  </si>
  <si>
    <t>KONSOL</t>
  </si>
  <si>
    <t>AYGM-SİN-13.2</t>
  </si>
  <si>
    <t>Konsol</t>
  </si>
  <si>
    <t>A-05.SNY-13.TEL-003</t>
  </si>
  <si>
    <t>BINA  İÇI TELEFON</t>
  </si>
  <si>
    <t>AYGM-SİN-13.3</t>
  </si>
  <si>
    <t>Bina  İçi Telefon</t>
  </si>
  <si>
    <t>A-05.SNY-13.TEL-004</t>
  </si>
  <si>
    <t>IP DECT TELEFON</t>
  </si>
  <si>
    <t>AYGM-SİN-13.4</t>
  </si>
  <si>
    <t xml:space="preserve">IP DECT Telefon </t>
  </si>
  <si>
    <t>A-05.SNY-13.TEL-005</t>
  </si>
  <si>
    <t>BAZ İSTASYONU</t>
  </si>
  <si>
    <t>AYGM-SİN-13.5</t>
  </si>
  <si>
    <t xml:space="preserve">Baz İstasyonu </t>
  </si>
  <si>
    <t>A-05.SNY-13.TEL-006</t>
  </si>
  <si>
    <t>YOL BOYU AÇIK HAT TELEFONU (TEMEL VE DIREĞI DAHIL)</t>
  </si>
  <si>
    <t>AYGM-SİN-13.6</t>
  </si>
  <si>
    <t>Yol Boyu Açık Hat Telefonu (temel ve direği dahil)</t>
  </si>
  <si>
    <t>A-05.SNY-13.TEL-007</t>
  </si>
  <si>
    <t>SES KAYIT SISTEMI</t>
  </si>
  <si>
    <t>AYGM-SİN-13.7</t>
  </si>
  <si>
    <t>Ses Kayıt Sistemi</t>
  </si>
  <si>
    <t>A-05.SNY-13.TEL-008</t>
  </si>
  <si>
    <t>TELEFON SISTEMI YÖNETIMI</t>
  </si>
  <si>
    <t>AYGM-SİN-13.8</t>
  </si>
  <si>
    <t>Telefon Sistemi Yönetimi</t>
  </si>
  <si>
    <t>A-05.SNY-13.TEL-009</t>
  </si>
  <si>
    <t>TELEFON SISTEMI PROJELENDIRMESI</t>
  </si>
  <si>
    <t>AYGM-SİN-13.9</t>
  </si>
  <si>
    <t>Telefon Sistemi Projelendirmesi</t>
  </si>
  <si>
    <t>A-05.SNY-14.GSM</t>
  </si>
  <si>
    <t>GELİR - SNYLZ - GSM-R SİSTEMİ</t>
  </si>
  <si>
    <t>14.GSM</t>
  </si>
  <si>
    <t>A-05.SNY-14.GSM-011</t>
  </si>
  <si>
    <t>NSS SISTEMINE ENTEGRASYON</t>
  </si>
  <si>
    <t>AYGM-SİN-14.1.1</t>
  </si>
  <si>
    <t>NSS Sistemine Entegrasyon</t>
  </si>
  <si>
    <t>A-05.SNY-14.GSM-021</t>
  </si>
  <si>
    <t>BAZ İSTASYONU KONTROLÜ (BSC)</t>
  </si>
  <si>
    <t>AYGM-SİN-14.2.1</t>
  </si>
  <si>
    <t>Baz İstasyonu Kontrolü (BSC)</t>
  </si>
  <si>
    <t>A-05.SNY-14.GSM-022</t>
  </si>
  <si>
    <t>TRAU</t>
  </si>
  <si>
    <t>AYGM-SİN-14.2.2</t>
  </si>
  <si>
    <t>A-05.SNY-14.GSM-023</t>
  </si>
  <si>
    <t>BAZ İSTASYONU ALICI VE VERICISI (BTS)</t>
  </si>
  <si>
    <t>AYGM-SİN-14.2.3</t>
  </si>
  <si>
    <t>Baz İstasyonu Alıcı ve Vericisi (BTS)</t>
  </si>
  <si>
    <t>A-05.SNY-14.GSM-024</t>
  </si>
  <si>
    <t>GSM-R KULELERI (UÇAK İKAZ SISTEMI. TEMELI VE DIĞER AKSESUARLAR. FEEDER VE JUMPER KABLOLAR DAHIL)</t>
  </si>
  <si>
    <t>AYGM-SİN-14.2.4</t>
  </si>
  <si>
    <t>GSM-R Kuleleri (Uçak İkaz Sistemi, Temeli ve diğer aksesuarlar, Feeder ve Jumper Kablolar dahil)</t>
  </si>
  <si>
    <t>A-05.SNY-14.GSM-025</t>
  </si>
  <si>
    <t>GSM-R BTS ANTENLERI</t>
  </si>
  <si>
    <t>AYGM-SİN-14.2.5</t>
  </si>
  <si>
    <t>GSM-R BTS Antenleri</t>
  </si>
  <si>
    <t>A-05.SNY-14.GSM-026</t>
  </si>
  <si>
    <t>TÜNEL KAPSAMASI IÇIN TEKRARLAYICI ÜNITE</t>
  </si>
  <si>
    <t>AYGM-SİN-14.2.6</t>
  </si>
  <si>
    <t>Tünel Kapsaması için Tekrarlayıcı Ünite</t>
  </si>
  <si>
    <t>A-05.SNY-14.GSM-027</t>
  </si>
  <si>
    <t>TEKRARLAYICI ANA ÜNITELERI</t>
  </si>
  <si>
    <t>AYGM-SİN-14.2.7</t>
  </si>
  <si>
    <t>Tekrarlayıcı Ana Üniteleri</t>
  </si>
  <si>
    <t>A-05.SNY-14.GSM-028</t>
  </si>
  <si>
    <t>KAÇAKLI (SIZINTILI-LEAKY FEEDER)  KABLO TEMINI VE TESISI</t>
  </si>
  <si>
    <t>AYGM-SİN-14.2.8</t>
  </si>
  <si>
    <t>Kaçaklı (Sızıntılı-Leaky Feeder)  Kablo Temini ve Tesisi</t>
  </si>
  <si>
    <t>A-05.SNY-14.GSM-029</t>
  </si>
  <si>
    <t>TÜNEL KAPSAMASI IÇIN ANTEN</t>
  </si>
  <si>
    <t>AYGM-SİN-14.2.9</t>
  </si>
  <si>
    <t>Tünel Kapsaması için Anten</t>
  </si>
  <si>
    <t>A-05.SNY-14.GSM-030</t>
  </si>
  <si>
    <t>OMC (OPERATIONS&amp; MANAGEMET CENTER-OMC-R. OMC-S)</t>
  </si>
  <si>
    <t>AYGM-SİN-14.2.10</t>
  </si>
  <si>
    <t>OMC (Operations&amp; Managemet Center-OMC-R, OMC-S)</t>
  </si>
  <si>
    <t>A-05.SNY-14.GSM-031</t>
  </si>
  <si>
    <t>DIĞER BSS EKIPMANLARI VE İŞLERI</t>
  </si>
  <si>
    <t>AYGM-SİN-14.2.11</t>
  </si>
  <si>
    <t>Diğer BSS Ekipmanları ve İşleri</t>
  </si>
  <si>
    <t>A-05.SNY-14.GSM-041</t>
  </si>
  <si>
    <t>DISPEÇER PABX SISTEMI</t>
  </si>
  <si>
    <t>AYGM-SİN-14.3.1</t>
  </si>
  <si>
    <t>Dispeçer PABX Sistemi</t>
  </si>
  <si>
    <t>A-05.SNY-14.GSM-042</t>
  </si>
  <si>
    <t>DISPEÇER KONSOLU</t>
  </si>
  <si>
    <t>AYGM-SİN-14.3.2</t>
  </si>
  <si>
    <t>Dispeçer Konsolu</t>
  </si>
  <si>
    <t>A-05.SNY-14.GSM-043</t>
  </si>
  <si>
    <t>SIM KART</t>
  </si>
  <si>
    <t>AYGM-SİN-14.3.3</t>
  </si>
  <si>
    <t>Sim Kart</t>
  </si>
  <si>
    <t>A-05.SNY-14.GSM-044</t>
  </si>
  <si>
    <t>OPH</t>
  </si>
  <si>
    <t>AYGM-SİN-14.3.4</t>
  </si>
  <si>
    <t>A-05.SNY-14.GSM-045</t>
  </si>
  <si>
    <t>OPS</t>
  </si>
  <si>
    <t>AYGM-SİN-14.3.5</t>
  </si>
  <si>
    <t>A-05.SNY-14.GSM-046</t>
  </si>
  <si>
    <t>GPH</t>
  </si>
  <si>
    <t>AYGM-SİN-14.3.6</t>
  </si>
  <si>
    <t>A-05.SNY-14.GSM-047</t>
  </si>
  <si>
    <t>KABIN RADYO</t>
  </si>
  <si>
    <t>AYGM-SİN-14.3.7</t>
  </si>
  <si>
    <t>Kabin Radyo</t>
  </si>
  <si>
    <t>A-05.SNY-14.GSM-048</t>
  </si>
  <si>
    <t>DIĞER DSS SISTEMI VE MOBIL EKIPMANLAR. İŞLERI</t>
  </si>
  <si>
    <t>AYGM-SİN-14.3.8</t>
  </si>
  <si>
    <t>Diğer DSS Sistemi ve Mobil Ekipmanlar, İşleri</t>
  </si>
  <si>
    <t>A-05.SNY-14.GSM-050</t>
  </si>
  <si>
    <t>GSM-R SISTEMI PROJELENDIRMESI</t>
  </si>
  <si>
    <t>AYGM-SİN-14.4</t>
  </si>
  <si>
    <t>GSM-R Sistemi Projelendirmesi</t>
  </si>
  <si>
    <t>A-05.SNY-15.CCT</t>
  </si>
  <si>
    <t>GELİR - SNYLZ - CCTV SİSTEMİ</t>
  </si>
  <si>
    <t>15.CCT</t>
  </si>
  <si>
    <t>A-05.SNY-15.CCT-001</t>
  </si>
  <si>
    <t>BLADE ŞASI</t>
  </si>
  <si>
    <t>AYGM-SİN-15.1</t>
  </si>
  <si>
    <t xml:space="preserve">Blade Şasi </t>
  </si>
  <si>
    <t>A-05.SNY-15.CCT-002</t>
  </si>
  <si>
    <t>BLADE SERVER</t>
  </si>
  <si>
    <t>AYGM-SİN-15.2</t>
  </si>
  <si>
    <t xml:space="preserve">Blade Server </t>
  </si>
  <si>
    <t>A-05.SNY-15.CCT-003</t>
  </si>
  <si>
    <t>VIDEO ANALIZ YAZILIMI</t>
  </si>
  <si>
    <t>AYGM-SİN-15.3</t>
  </si>
  <si>
    <t>Video Analiz Yazılımı</t>
  </si>
  <si>
    <t>A-05.SNY-15.CCT-004</t>
  </si>
  <si>
    <t>KAYIT.YÖNETIM VE İZLEME YAZILIMI</t>
  </si>
  <si>
    <t>AYGM-SİN-15.4</t>
  </si>
  <si>
    <t xml:space="preserve">Kayıt,Yönetim ve İzleme Yazılımı </t>
  </si>
  <si>
    <t>A-05.SNY-15.CCT-005</t>
  </si>
  <si>
    <t>FIBER KANALLI KAYIT DEPOLAMA BIRIMI</t>
  </si>
  <si>
    <t>AYGM-SİN-15.5</t>
  </si>
  <si>
    <t xml:space="preserve">Fiber Kanallı Kayıt Depolama Birimi </t>
  </si>
  <si>
    <t>A-05.SNY-15.CCT-006</t>
  </si>
  <si>
    <t>AYGM-SİN-15.6</t>
  </si>
  <si>
    <t>A-05.SNY-15.CCT-007</t>
  </si>
  <si>
    <t>AYGM-SİN-15.7</t>
  </si>
  <si>
    <t>A-05.SNY-15.CCT-008</t>
  </si>
  <si>
    <t>İZLEME VE YÖNETIM AMAÇLI İŞ İSTASYONU</t>
  </si>
  <si>
    <t>AYGM-SİN-15.8</t>
  </si>
  <si>
    <t>İzleme ve Yönetim Amaçlı İş İstasyonu</t>
  </si>
  <si>
    <t>A-05.SNY-15.CCT-009</t>
  </si>
  <si>
    <t>SABIT KAMERA</t>
  </si>
  <si>
    <t>AYGM-SİN-15.9</t>
  </si>
  <si>
    <t>Sabit Kamera</t>
  </si>
  <si>
    <t>A-05.SNY-15.CCT-010</t>
  </si>
  <si>
    <t>HAREKETLI KAMERA</t>
  </si>
  <si>
    <t>AYGM-SİN-15.10</t>
  </si>
  <si>
    <t>Hareketli Kamera</t>
  </si>
  <si>
    <t>A-05.SNY-15.CCT-011</t>
  </si>
  <si>
    <t>SABIT KAMERA LENSI</t>
  </si>
  <si>
    <t>AYGM-SİN-15.11</t>
  </si>
  <si>
    <t>Sabit Kamera Lensi</t>
  </si>
  <si>
    <t>A-05.SNY-15.CCT-012</t>
  </si>
  <si>
    <t>A TIPI IR SPOT</t>
  </si>
  <si>
    <t>AYGM-SİN-15.12</t>
  </si>
  <si>
    <t>A Tipi IR Spot</t>
  </si>
  <si>
    <t>A-05.SNY-15.CCT-013</t>
  </si>
  <si>
    <t>B TIPI IR SPOT</t>
  </si>
  <si>
    <t>AYGM-SİN-15.13</t>
  </si>
  <si>
    <t>B Tipi IR Spot</t>
  </si>
  <si>
    <t>A-05.SNY-15.CCT-014</t>
  </si>
  <si>
    <t>KAMERA KORUMASI</t>
  </si>
  <si>
    <t>AYGM-SİN-15.14</t>
  </si>
  <si>
    <t>Kamera Koruması</t>
  </si>
  <si>
    <t>A-05.SNY-15.CCT-015</t>
  </si>
  <si>
    <t>KAMERA DIREĞI ÇELIK ( TEMEL. PLATFORM VE DIĞER AKSESUARLAR DAHIL)</t>
  </si>
  <si>
    <t>AYGM-SİN-15.15</t>
  </si>
  <si>
    <t>Kamera Direği Çelik ( Temel, Platform ve Diğer Aksesuarlar Dahil)</t>
  </si>
  <si>
    <t>A-05.SNY-15.CCT-016</t>
  </si>
  <si>
    <t>RÜZGAR SENSÖRÜ YAZILIMI</t>
  </si>
  <si>
    <t>AYGM-SİN-15.16</t>
  </si>
  <si>
    <t>Rüzgar Sensörü yazılımı</t>
  </si>
  <si>
    <t>A-05.SNY-15.CCT-017</t>
  </si>
  <si>
    <t>RÜZGAR SENSÖRÜ</t>
  </si>
  <si>
    <t>AYGM-SİN-15.17</t>
  </si>
  <si>
    <t>Rüzgar Sensörü</t>
  </si>
  <si>
    <t>A-05.SNY-15.CCT-018</t>
  </si>
  <si>
    <t>UTP KABLO (BAĞLANTI ELEMANLARI DAHIL)</t>
  </si>
  <si>
    <t>AYGM-SİN-15.18</t>
  </si>
  <si>
    <t>UTP Kablo (Bağlantı Elemanları Dahil)</t>
  </si>
  <si>
    <t>A-05.SNY-15.CCT-019</t>
  </si>
  <si>
    <t>KAMERALI GÜVENLIK VE İZLEME SISTEMI PROJELENDIRMESI</t>
  </si>
  <si>
    <t>AYGM-SİN-15.19</t>
  </si>
  <si>
    <t xml:space="preserve">Kameralı Güvenlik ve İzleme Sistemi Projelendirmesi </t>
  </si>
  <si>
    <t>A-05.SNY-16.YNG</t>
  </si>
  <si>
    <t>GELİR - SNYLZ - YANGIN ALGILAMA SİST.</t>
  </si>
  <si>
    <t>16.YNG</t>
  </si>
  <si>
    <t>A-05.SNY-16.YNG-001</t>
  </si>
  <si>
    <t>KONTROL PANELI</t>
  </si>
  <si>
    <t>AYGM-SİN-16.1</t>
  </si>
  <si>
    <t>Kontrol Paneli</t>
  </si>
  <si>
    <t>A-05.SNY-16.YNG-002</t>
  </si>
  <si>
    <t>MERKEZI GRAFIK YÖNETIM YAZILIMI VE DONANIM (MONTAJA ILIŞKIN TÜM BILEŞENLER DAHIL)</t>
  </si>
  <si>
    <t>AYGM-SİN-16.2</t>
  </si>
  <si>
    <t>Merkezi Grafik Yönetim Yazılımı ve Donanım (Montaja ilişkin tüm bileşenler dahil)</t>
  </si>
  <si>
    <t>A-05.SNY-16.YNG-003</t>
  </si>
  <si>
    <t>TEKNIK BINANIN TÜM ODALARI İÇIN AKILLI İNTERAKTIF ADRESLI KOMBINE OPTIK DUMAN VE ISI DEDEKTÖRLERI</t>
  </si>
  <si>
    <t>AYGM-SİN-16.3</t>
  </si>
  <si>
    <t>Teknik Binanın Tüm Odaları İçin Akıllı İnteraktif Adresli Kombine Optik Duman ve Isı Dedektörleri</t>
  </si>
  <si>
    <t>A-05.SNY-16.YNG-004</t>
  </si>
  <si>
    <t>KAPI KILIT KONTAĞI</t>
  </si>
  <si>
    <t>AYGM-SİN-16.4</t>
  </si>
  <si>
    <t>Kapı Kilit Kontağı</t>
  </si>
  <si>
    <t>A-05.SNY-16.YNG-005</t>
  </si>
  <si>
    <t>KEYPAD ŞIFRELI TUŞ TAKIMI</t>
  </si>
  <si>
    <t>AYGM-SİN-16.5</t>
  </si>
  <si>
    <t>Keypad Şifreli Tuş Takımı</t>
  </si>
  <si>
    <t>A-05.SNY-16.YNG-006</t>
  </si>
  <si>
    <t>ALARM VE İZLEME SISTEMI PROJELENDIRMESI</t>
  </si>
  <si>
    <t>AYGM-SİN-16.6</t>
  </si>
  <si>
    <t>Alarm ve İzleme Sistemi Projelendirmesi</t>
  </si>
  <si>
    <t>A-05.SNY-17.DPR</t>
  </si>
  <si>
    <t>GELİR - SNYLZ - DEPREM ERKEN UYARI S.</t>
  </si>
  <si>
    <t>17.DPR</t>
  </si>
  <si>
    <t>A-05.SNY-17.DPR-001</t>
  </si>
  <si>
    <t>SAYISAL KUVVETLI YER HAREKETI KAYIT CIHAZI (HER CIHAZ; BIR ADET SAYISAL KAYIT CIHAZI ILE IKI ADET IVME ÖLÇER VE GEREKLI TÜM MONTAJ BAĞLANTI MALZEMELERINI IÇERIR.)</t>
  </si>
  <si>
    <t>AYGM-SİN-17.1</t>
  </si>
  <si>
    <t>Sayısal Kuvvetli Yer Hareketi Kayıt Cihazı (Her cihaz; bir adet sayısal kayıt cihazı ile iki adet ivme ölçer ve gerekli tüm montaj bağlantı malzemelerini içerir.)</t>
  </si>
  <si>
    <t>A-05.SNY-17.DPR-002</t>
  </si>
  <si>
    <t>SAYISAL TILT SENSÖRÜ VE KAYIT CIHAZI( HER CIHAZ; BIR ADET SAYISAL KAYIT CIHAZI ILE BIR ADET TILT SENSÖRÜ VE GEREKLI TÜM  MONTAJ BAĞLANTI MALZEMELERINI IÇERIR)</t>
  </si>
  <si>
    <t>AYGM-SİN-17.2</t>
  </si>
  <si>
    <t>Sayısal Tilt Sensörü ve Kayıt Cihazı( Her cihaz; bir adet sayısal kayıt cihazı ile bir adet tilt sensörü ve gerekli tüm  montaj bağlantı malzemelerini içerir)</t>
  </si>
  <si>
    <t>A-05.SNY-17.DPR-003</t>
  </si>
  <si>
    <t>RÜZGAR SENSÖRÜ VE KAYIT CIHAZI</t>
  </si>
  <si>
    <t>AYGM-SİN-17.3</t>
  </si>
  <si>
    <t>Rüzgar Sensörü ve Kayıt Cihazı</t>
  </si>
  <si>
    <t>A-05.SNY-17.DPR-004</t>
  </si>
  <si>
    <t>İVMEÖLÇER İSTASYON KABINI</t>
  </si>
  <si>
    <t>AYGM-SİN-17.4</t>
  </si>
  <si>
    <t>İvmeölçer İstasyon Kabini</t>
  </si>
  <si>
    <t>A-05.SNY-17.DPR-005</t>
  </si>
  <si>
    <t>VERI DEPOLAMA VE KONTROL SISTEMI (YAZILIMI DAHIL)</t>
  </si>
  <si>
    <t>AYGM-SİN-17.5</t>
  </si>
  <si>
    <t>Veri Depolama ve Kontrol Sistemi (Yazılımı Dahil)</t>
  </si>
  <si>
    <t>A-05.SNY-17.DPR-006</t>
  </si>
  <si>
    <t>UYDU MODEM</t>
  </si>
  <si>
    <t>AYGM-SİN-17.6</t>
  </si>
  <si>
    <t>Uydu Modem</t>
  </si>
  <si>
    <t>A-05.SNY-17.DPR-007</t>
  </si>
  <si>
    <t>HAT DIŞINDA BULUNAN İVME ÖLÇER İSTASYONU İÇIN YEDEKLI UPS</t>
  </si>
  <si>
    <t>AYGM-SİN-17.7</t>
  </si>
  <si>
    <t>Hat Dışında Bulunan İvme Ölçer İstasyonu İçin Yedekli UPS</t>
  </si>
  <si>
    <t>A-05.SNY-17.DPR-008</t>
  </si>
  <si>
    <t>FIBER OPTIK DÖNÜŞTÜRÜCÜ</t>
  </si>
  <si>
    <t>AYGM-SİN-17.8</t>
  </si>
  <si>
    <t>Fiber Optik Dönüştürücü</t>
  </si>
  <si>
    <t>A-05.SNY-17.DPR-009</t>
  </si>
  <si>
    <t>SUNUCULAR</t>
  </si>
  <si>
    <t>AYGM-SİN-17.9</t>
  </si>
  <si>
    <t>Sunucular</t>
  </si>
  <si>
    <t>A-05.SNY-17.DPR-010</t>
  </si>
  <si>
    <t>DEPREM ERKEN UYARI SISTEMI PROJELENDIRMESI</t>
  </si>
  <si>
    <t>AYGM-SİN-17.10</t>
  </si>
  <si>
    <t>Deprem Erken Uyarı Sistemi Projelendirmesi</t>
  </si>
  <si>
    <t>A-05.SNY-17.DPR-011</t>
  </si>
  <si>
    <t>DIĞER DEPREM ERKEN UYARI SISTEMI EKIPMANLARI VE İŞLERI</t>
  </si>
  <si>
    <t>AYGM-SİN-17.11</t>
  </si>
  <si>
    <t>Diğer Deprem Erken Uyarı Sistemi Ekipmanları ve İşleri</t>
  </si>
  <si>
    <t>A-05.SNY-18.TDA</t>
  </si>
  <si>
    <t>GELİR - SNYLZ - TEST VE DEVREYE ALMA</t>
  </si>
  <si>
    <t>18.TDA</t>
  </si>
  <si>
    <t>A-05.SNY-18.TDA-001</t>
  </si>
  <si>
    <t>ANKLAŞMAN (TÜM YARDIMCI ANKLAŞMANLARI DAHIL) VE LOC SISTEMLERININ TEST VE HIZMETE ALINMASI (ÖLÇÜ CIHAZI. TEST DOKÜMANI VE IŞÇILIĞI DAHIL)</t>
  </si>
  <si>
    <t>AYGM-SİN-18.1</t>
  </si>
  <si>
    <t>Anklaşman (Tüm Yardımcı Anklaşmanları dahil) ve LOC Sistemlerinin Test ve Hizmete Alınması (Ölçü cihazı, test dokümanı ve işçiliği dahil)</t>
  </si>
  <si>
    <t>A-05.SNY-18.TDA-002</t>
  </si>
  <si>
    <t>CTC KUMANDA MERKEZI SISTEMLERININ TEST VE HIZMETE ALINMASI (ÖLÇÜ CIHAZI. TEST DOKÜMANI VE IŞÇILIĞI DAHIL)</t>
  </si>
  <si>
    <t>AYGM-SİN-18.2</t>
  </si>
  <si>
    <t>CTC Kumanda Merkezi Sistemlerinin Test ve Hizmete Alınması (Ölçü cihazı, test dokümanı ve işçiliği dahil)</t>
  </si>
  <si>
    <t>A-05.SNY-18.TDA-003</t>
  </si>
  <si>
    <t>TÜM YOL BOYU SINYALIZASYON EKIPMANLARININ (MAKAS TAHRIK. KILITLEME VE TAHKIK SISTEMLERI. MAKAS ISITICI SISTEMLERI. HAT SERBESTLIĞI TESPIT SISTEMLERI. YOLBOYU LED'LI SINYALLER) TEST VE HIZMETE ALINMASI (ÖLÇÜ CIHAZI. TEST DOKÜMANI VE IŞÇILIĞI DAHIL)</t>
  </si>
  <si>
    <t>AYGM-SİN-18.3</t>
  </si>
  <si>
    <t>Tüm Yol Boyu Sinyalizasyon Ekipmanlarının (Makas Tahrik, Kilitleme ve Tahkik Sistemleri, Makas Isıtıcı Sistemleri, Hat Serbestliği Tespit Sistemleri, Yolboyu LED'li Sinyaller) Test ve Hizmete Alınması (Ölçü cihazı, test dokümanı ve işçiliği dahil)</t>
  </si>
  <si>
    <t>A-05.SNY-18.TDA-004</t>
  </si>
  <si>
    <t>TÜM ENERJI BESLEME VE DAĞITIM SISTEMLERININ TEST VE HIZMETE ALINMASI (ÖLÇÜ CIHAZI. TEST DOKÜMANI VE IŞÇILIĞI DAHIL)</t>
  </si>
  <si>
    <t>AYGM-SİN-18.4</t>
  </si>
  <si>
    <t>Tüm Enerji Besleme ve Dağıtım Sistemlerinin Test ve Hizmete Alınması (Ölçü cihazı, test dokümanı ve işçiliği dahil)</t>
  </si>
  <si>
    <t>A-05.SNY-18.TDA-005</t>
  </si>
  <si>
    <t>TÜM YOL BOYU ETCS SISTEMLERININ TEST VE HIZMETE ALINMASI (ÖLÇÜ CIHAZI. TEST DOKÜMANI VE IŞÇILIĞI DAHIL)</t>
  </si>
  <si>
    <t>AYGM-SİN-18.5</t>
  </si>
  <si>
    <t>Tüm Yol Boyu ETCS Sistemlerinin Test ve Hizmete Alınması (Ölçü cihazı, test dokümanı ve işçiliği dahil)</t>
  </si>
  <si>
    <t>A-05.SNY-18.TDA-006</t>
  </si>
  <si>
    <t>ARAÇ ÜSTÜ ETCS SISTEMLERININ TEST VE HIZMETE ALINMASI (ÖLÇÜ CIHAZI. TEST DOKÜMANI VE IŞÇILIĞI DAHIL)</t>
  </si>
  <si>
    <t>AYGM-SİN-18.6</t>
  </si>
  <si>
    <t>Araç Üstü ETCS Sistemlerinin Test ve Hizmete Alınması (Ölçü cihazı, test dokümanı ve işçiliği dahil)</t>
  </si>
  <si>
    <t>A-05.SNY-18.TDA-007</t>
  </si>
  <si>
    <t>TÜM TEKERLEK DEDEKTÖRÜ SISTEMLERININ TEST VE HIZMETE ALINMASI (ÖLÇÜ CIHAZI. TEST DOKÜMANI VE IŞÇILIĞI DAHIL)</t>
  </si>
  <si>
    <t>AYGM-SİN-18.7</t>
  </si>
  <si>
    <t>Tüm Tekerlek Dedektörü Sistemlerinin Test ve Hizmete Alınması (Ölçü cihazı, test dokümanı ve işçiliği dahil)</t>
  </si>
  <si>
    <t>A-05.SNY-18.TDA-008</t>
  </si>
  <si>
    <t>TÜM SINYAL VE ENERJI KABLOLARININ TEST VE HIZMETE ALINMASI (ÖLÇÜ CIHAZI. TEST DOKÜMANI VE IŞÇILIĞI DAHIL)</t>
  </si>
  <si>
    <t>AYGM-SİN-18.8</t>
  </si>
  <si>
    <t xml:space="preserve">Tüm Sinyal ve Enerji Kablolarının Test ve Hizmete Alınması (Ölçü cihazı, test dokümanı ve işçiliği dahil) </t>
  </si>
  <si>
    <t>A-05.SNY-18.TDA-009</t>
  </si>
  <si>
    <t>TÜM FIBER OPTIK KABLOLARIN TEST VE HIZMETE ALINMASI (ÖLÇÜ CIHAZI. TEST DOKÜMANI VE IŞÇILIĞI DAHIL)</t>
  </si>
  <si>
    <t>AYGM-SİN-18.9</t>
  </si>
  <si>
    <t>Tüm Fiber Optik Kabloların Test ve Hizmete Alınması (Ölçü cihazı, test dokümanı ve işçiliği dahil)</t>
  </si>
  <si>
    <t>A-05.SNY-18.TDA-010</t>
  </si>
  <si>
    <t>AĞ İLETIŞIM SISTEMLERININ TAMAMININ TEST VE HIZMETE ALINMASI (ÖLÇÜ CIHAZI. TEST DOKÜMANI VE IŞÇILIĞI DAHIL)</t>
  </si>
  <si>
    <t>AYGM-SİN-18.10</t>
  </si>
  <si>
    <t>Ağ İletişim Sistemlerinin Tamamının Test ve Hizmete Alınması (Ölçü cihazı, test dokümanı ve işçiliği dahil)</t>
  </si>
  <si>
    <t>A-05.SNY-18.TDA-011</t>
  </si>
  <si>
    <t>GSM-R SISTEMININ (BSS. DSS VE MOBIL TERMINALLER) TAMAMININTEST VE HIZMETE ALINMASI (ÖLÇÜ CIHAZI. TEST DOKÜMANI VE IŞÇILIĞI DAHIL)</t>
  </si>
  <si>
    <t>AYGM-SİN-18.11</t>
  </si>
  <si>
    <t>GSM-R Sisteminin (BSS, DSS ve Mobil Terminaller) TamamınınTest ve Hizmete Alınması (Ölçü cihazı, test dokümanı ve işçiliği dahil)</t>
  </si>
  <si>
    <t>A-05.SNY-18.TDA-012</t>
  </si>
  <si>
    <t>NSS SISTEMLERINE ENTEGRASYONUN TEST VE HIZMETE ALINMASI  (ÖLÇÜ CIHAZI. TEST DOKÜMANI VE IŞÇILIĞI DAHIL)</t>
  </si>
  <si>
    <t>AYGM-SİN-18.12</t>
  </si>
  <si>
    <t>NSS Sistemlerine Entegrasyonun Test ve Hizmete Alınması  (Ölçü cihazı, test dokümanı ve işçiliği dahil)</t>
  </si>
  <si>
    <t>A-05.SNY-18.TDA-013</t>
  </si>
  <si>
    <t>TELEFON SISTEMLERININ TAMAMININ TEST VE HIZMETE ALINMASI (ÖLÇÜ CIHAZI. TEST DOKÜMANI VE IŞÇILIĞI DAHIL)</t>
  </si>
  <si>
    <t>AYGM-SİN-18.13</t>
  </si>
  <si>
    <t>Telefon Sistemlerinin Tamamının Test ve Hizmete Alınması (Ölçü cihazı, test dokümanı ve işçiliği dahil)</t>
  </si>
  <si>
    <t>A-05.SNY-18.TDA-014</t>
  </si>
  <si>
    <t>KAMERALI GÜVENLIK VE İZLEME SISTEMLERININ TAMAMININ TEST VE HIZMETE ALINMASI (ÖLÇÜ CIHAZI. TEST DOKÜMANI VE IŞÇILIĞI DAHIL)</t>
  </si>
  <si>
    <t>AYGM-SİN-18.14</t>
  </si>
  <si>
    <t>Kameralı Güvenlik ve İzleme Sistemlerinin Tamamının Test ve Hizmete Alınması (Ölçü cihazı, test dokümanı ve işçiliği dahil)</t>
  </si>
  <si>
    <t>A-05.SNY-18.TDA-015</t>
  </si>
  <si>
    <t>ALARM VE İZLEME SISTEMININ TAMAMININ TEST VE HIZMETE ALINMASI (ÖLÇÜ CIHAZI. TEST DOKÜMANI VE IŞÇILIĞI DAHIL)</t>
  </si>
  <si>
    <t>AYGM-SİN-18.15</t>
  </si>
  <si>
    <t>Alarm ve İzleme Sisteminin Tamamının Test ve Hizmete Alınması (Ölçü cihazı, test dokümanı ve işçiliği dahil)</t>
  </si>
  <si>
    <t>A-05.SNY-18.TDA-016</t>
  </si>
  <si>
    <t>DEPREM ERKEN UYARI SISTEMININ TAMAMININ TEST VE HIZMETE ALINMASI (ÖLÇÜ CIHAZI. TEST DOKÜMANI VE IŞÇILIĞI DAHIL)</t>
  </si>
  <si>
    <t>AYGM-SİN-18.16</t>
  </si>
  <si>
    <t>Deprem Erken Uyarı Sisteminin Tamamının Test ve Hizmete Alınması (Ölçü cihazı, test dokümanı ve işçiliği dahil)</t>
  </si>
  <si>
    <t>A-05.SNY-18.TDA-017</t>
  </si>
  <si>
    <t>TEŞHIS VE BAKIM DESTEK SISTEMLERININ TAMAMININ TEST VE HIZMETE ALINMASI (ÖLÇÜ CIHAZI. TEST DOKÜMANI VE IŞÇILIĞI DAHIL)</t>
  </si>
  <si>
    <t>AYGM-SİN-18.17</t>
  </si>
  <si>
    <t>Teşhis ve Bakım Destek Sistemlerinin Tamamının Test ve Hizmete Alınması (Ölçü cihazı, test dokümanı ve işçiliği dahil)</t>
  </si>
  <si>
    <t>A-05.SNY-18.TDA-018</t>
  </si>
  <si>
    <t>YÜKSEK HIZLI TREN HAT KESIMI SINYALIZASYON. ERTMS/ETCS SEVIYE 1 VE ERTMS/ETCS SEVIYE 2 SISTEMLERI ILE YAPILACAK ÇIFT HAT-ÇIFT HAT ARAYÜZÜN TEST VE HIZMETE ALINMASI (ÖLÇÜ CIHAZI. TEST DOKÜMANI VE IŞÇILIĞI DAHIL)</t>
  </si>
  <si>
    <t>AYGM-SİN-18.18</t>
  </si>
  <si>
    <t>Yüksek Hızlı Tren Hat Kesimi Sinyalizasyon, ERTMS/ETCS Seviye 1 ve ERTMS/ETCS Seviye 2 Sistemleri ile Yapılacak Çift Hat-Çift Hat Arayüzün Test ve Hizmete Alınması (Ölçü cihazı, test dokümanı ve işçiliği dahil)</t>
  </si>
  <si>
    <t>A-05.SNY-18.TDA-019</t>
  </si>
  <si>
    <t>MEVCUT YOL BOYU SINYALIZASYON SISTEMLERI ILE YAPILACAK ÇIFT HAT - TEK HAT ARAYÜZÜN TEST VE HIZMETE ALINMASI (ÖLÇÜ CIHAZI. TEST DOKÜMANI VE IŞÇILIĞI DAHIL)</t>
  </si>
  <si>
    <t>AYGM-SİN-18.19</t>
  </si>
  <si>
    <t>Mevcut Yol Boyu Sinyalizasyon Sistemleri ile Yapılacak Çift Hat - Tek Hat Arayüzün Test ve Hizmete Alınması (Ölçü cihazı, test dokümanı ve işçiliği dahil)</t>
  </si>
  <si>
    <t>A-05.SNY-18.TDA-020</t>
  </si>
  <si>
    <t>TELEKOMÜNIKASYON (GSM-R SISTEMI. AĞ İLETIŞIM SISTEMI) VE DESTEK SISTEMLERI ILE YAPILACAK ARAYÜZÜN TAMAMININ TEST VE HIZMETE ALINMASI (ÖLÇÜ CIHAZI. TEST DOKÜMANI VE IŞÇILIĞI DAHIL)</t>
  </si>
  <si>
    <t>AYGM-SİN-18.20</t>
  </si>
  <si>
    <t>Telekomünikasyon (GSM-R Sistemi, Ağ İletişim Sistemi) ve Destek Sistemleri ile Yapılacak Arayüzün Tamamının Test ve Hizmete Alınması (Ölçü cihazı, test dokümanı ve işçiliği dahil)</t>
  </si>
  <si>
    <t>A-05.SNY-18.TDA-021</t>
  </si>
  <si>
    <t>TÜNEL AYDINLATMA SISTEMI ILE YAPILACAK ARAYÜZLERIN TAMAMININ TEST VE HIZMETE ALINMASI (ÖLÇÜ CIHAZI. TEST DOKÜMANI VE IŞÇILIĞI DAHIL)</t>
  </si>
  <si>
    <t>AYGM-SİN-18.21</t>
  </si>
  <si>
    <t>Tünel Aydınlatma Sistemi ile Yapılacak Arayüzlerin Tamamının Test ve Hizmete Alınması (Ölçü cihazı, test dokümanı ve işçiliği dahil)</t>
  </si>
  <si>
    <t>A-05.SNY-18.TDA-022</t>
  </si>
  <si>
    <t>DEPREM ERKEN UYARI SISTEMI ILE YAPILACAK ARAYÜZLERIN TAMAMININ TEST VE HIZMETE ALINMASI (ÖLÇÜ CIHAZI. TEST DOKÜMANI VE IŞÇILIĞI DAHIL)</t>
  </si>
  <si>
    <t>AYGM-SİN-18.22</t>
  </si>
  <si>
    <t>Deprem Erken Uyarı Sistemi ile Yapılacak Arayüzlerin Tamamının Test ve Hizmete Alınması (Ölçü cihazı, test dokümanı ve işçiliği dahil)</t>
  </si>
  <si>
    <t>A-05.SNY-18.TDA-023</t>
  </si>
  <si>
    <t>ANKARA'DA TESIS EDILEN YOLCU BILGILENDIRME YÖNETIM SISTEMI ILE YAPILACAK ARAYÜZÜN TEST VE HIZMETE ALINMASI (ÖLÇÜ CIHAZI. TEST DOKÜMANI VE IŞÇILIĞI DAHIL)</t>
  </si>
  <si>
    <t>AYGM-SİN-18.23</t>
  </si>
  <si>
    <t>Ankara'da Tesis Edilen Yolcu Bilgilendirme Yönetim Sistemi ile Yapılacak Arayüzün Test ve Hizmete Alınması (Ölçü cihazı, test dokümanı ve işçiliği dahil)</t>
  </si>
  <si>
    <t>A-05.SNY-18.TDA-024</t>
  </si>
  <si>
    <t>İSTASYON YOLCU BILGILENDIRME SISTEMI ILE YAPILACAK ARAYÜZÜN TEST VE HIZMETE ALINMASI (ÖLÇÜ CIHAZI. TEST DOKÜMANI VE IŞÇILIĞI DAHIL)</t>
  </si>
  <si>
    <t>AYGM-SİN-18.24</t>
  </si>
  <si>
    <t xml:space="preserve"> İstasyon Yolcu Bilgilendirme Sistemi ile Yapılacak Arayüzün Test ve Hizmete Alınması (Ölçü cihazı, test dokümanı ve işçiliği dahil)</t>
  </si>
  <si>
    <t>A-05.SNY-19.EGT</t>
  </si>
  <si>
    <t>GELİR - SNYLZ - EĞİTİMLER</t>
  </si>
  <si>
    <t>19.EGT</t>
  </si>
  <si>
    <t>A-05.SNY-19.EGT-001</t>
  </si>
  <si>
    <t>SINYALIZASYON SISTEMLERI VE ALT SISTEMLERI EĞITIMLERI</t>
  </si>
  <si>
    <t>AYGM-SİN-19.1</t>
  </si>
  <si>
    <t>Sinyalizasyon Sistemleri ve Alt Sistemleri Eğitimleri</t>
  </si>
  <si>
    <t>A-05.SNY-19.EGT-002</t>
  </si>
  <si>
    <t>TELEKOMÜNIKASYON SISTEMLERI. DESTEK SISTEMLERI VE ALT SISTEMLERI EĞITIMLERI</t>
  </si>
  <si>
    <t>AYGM-SİN-19.2</t>
  </si>
  <si>
    <t>Telekomünikasyon Sistemleri, Destek Sistemleri ve Alt Sistemleri Eğitimleri</t>
  </si>
  <si>
    <t>A-05.SNY-19.EGT-003</t>
  </si>
  <si>
    <t>ERTMS/ETCS ARAÇ ÜSTÜ SISTEMI EĞITIMI</t>
  </si>
  <si>
    <t>AYGM-SİN-19.3</t>
  </si>
  <si>
    <t>ERTMS/ETCS Araç Üstü Sistemi Eğitimi</t>
  </si>
  <si>
    <t>A-05.SNY-19.EGT-004</t>
  </si>
  <si>
    <t>TEKERLEK DEDEKTÖR SISTEMLERI EĞITIMI</t>
  </si>
  <si>
    <t>AYGM-SİN-19.4</t>
  </si>
  <si>
    <t>Tekerlek Dedektör Sistemleri Eğitimi</t>
  </si>
  <si>
    <t>A-05.SNY-19.EGT-005</t>
  </si>
  <si>
    <t>SINYALIZASYON SISTEMLERI VE ALT SISTEMLERI DOKÜMANLARI (TASARIM. TEST VE HIZMETE ALMA AŞAMASINDA SUNULACAK TÜM DOKÜMANLAR)</t>
  </si>
  <si>
    <t>AYGM-SİN-19.5</t>
  </si>
  <si>
    <t>Sinyalizasyon Sistemleri ve Alt Sistemleri Dokümanları (Tasarım, Test ve Hizmete Alma Aşamasında Sunulacak Tüm Dokümanlar)</t>
  </si>
  <si>
    <t>A-05.SNY-19.EGT-006</t>
  </si>
  <si>
    <t>TELEKOMÜNIKASYON SISTEMLERI. DESTEK SISTEMLERI VE ALT SISTEMLERI DOKÜMANLARI (TASARIM. TEST VE HIZMETE ALMA AŞAMASINDA SUNULACAK TÜM DOKÜMANLAR)</t>
  </si>
  <si>
    <t>AYGM-SİN-19.6</t>
  </si>
  <si>
    <t>Telekomünikasyon Sistemleri, Destek Sistemleri ve Alt Sistemleri Dokümanları (Tasarım, Test ve Hizmete Alma Aşamasında Sunulacak Tüm Dokümanlar)</t>
  </si>
  <si>
    <t>A-05.SNY-19.EGT-007</t>
  </si>
  <si>
    <t>ERTMS/ETCS ARAÇ ÜSTÜ SISTEMI  DOKÜMANLARI (TASARIM. TEST VE HIZMETE ALMA AŞAMASINDA SUNULACAK TÜM DOKÜMANLAR)</t>
  </si>
  <si>
    <t>AYGM-SİN-19.7</t>
  </si>
  <si>
    <t>ERTMS/ETCS Araç Üstü Sistemi  Dokümanları (Tasarım, Test ve Hizmete Alma Aşamasında Sunulacak Tüm Dokümanlar)</t>
  </si>
  <si>
    <t>A-05.SNY-19.EGT-008</t>
  </si>
  <si>
    <t>TEKERLEK DEDEKTÖR SISTEMLERI  DOKÜMANLARI (TASARIM. TEST VE HIZMETE ALMA AŞAMASINDA SUNULACAK TÜM DOKÜMANLAR)</t>
  </si>
  <si>
    <t>AYGM-SİN-19.8</t>
  </si>
  <si>
    <t>Tekerlek Dedektör Sistemleri  Dokümanları (Tasarım, Test ve Hizmete Alma Aşamasında Sunulacak Tüm Dokümanlar)</t>
  </si>
  <si>
    <t>A-05.SNY-20.BKM</t>
  </si>
  <si>
    <t>GELİR - SNYLZ - BAKIM, ÖLÇME DEĞERL.</t>
  </si>
  <si>
    <t>20.BKM</t>
  </si>
  <si>
    <t>A-05.SNY-20.BKM-001</t>
  </si>
  <si>
    <t>ANKLAŞMAN SISTEMLERI İÇIN BAKIM. ÖLÇME. DEĞERLENDIRME. AYAR CIHAZ VE TEÇHIZATI</t>
  </si>
  <si>
    <t>AYGM-SİN-20.1</t>
  </si>
  <si>
    <t xml:space="preserve">Anklaşman Sistemleri İçin Bakım, Ölçme, Değerlendirme, Ayar Cihaz ve Teçhizatı </t>
  </si>
  <si>
    <t>A-05.SNY-20.BKM-002</t>
  </si>
  <si>
    <t>HAT SERBESTLIĞI ALGILAMA SISTEMLERI İÇIN BAKIM. ÖLÇME. DEĞERLENDIRME. AYAR CIHAZ VE TEÇHIZATI</t>
  </si>
  <si>
    <t>AYGM-SİN-20.2</t>
  </si>
  <si>
    <t>Hat Serbestliği Algılama Sistemleri İçin Bakım, Ölçme, Değerlendirme, Ayar Cihaz ve Teçhizatı</t>
  </si>
  <si>
    <t>A-05.SNY-20.BKM-003</t>
  </si>
  <si>
    <t>HAT BOYU SINYALLERI İÇIN BAKIM. ÖLÇME. DEĞERLENDIRME. AYAR CIHAZ VE TEÇHIZATI</t>
  </si>
  <si>
    <t>AYGM-SİN-20.3</t>
  </si>
  <si>
    <t>Hat Boyu Sinyalleri İçin Bakım, Ölçme, Değerlendirme, Ayar Cihaz ve Teçhizatı</t>
  </si>
  <si>
    <t>A-05.SNY-20.BKM-004</t>
  </si>
  <si>
    <t>MTKT SISTEMLERI İÇIN BAKIM. ÖLÇME. DEĞERLENDIRME. AYAR CIHAZ VE TEÇHIZATI</t>
  </si>
  <si>
    <t>AYGM-SİN-20.4</t>
  </si>
  <si>
    <t>MTKT Sistemleri İçin Bakım, Ölçme, Değerlendirme, Ayar Cihaz ve Teçhizatı</t>
  </si>
  <si>
    <t>A-05.SNY-20.BKM-005</t>
  </si>
  <si>
    <t>ARAÇ ÜSTÜ ETCS SISTEMI İÇIN BAKIM. ÖLÇME. DEĞERLENDIRME. AYAR CIHAZ VE TEÇHIZATI</t>
  </si>
  <si>
    <t>AYGM-SİN-20.5</t>
  </si>
  <si>
    <t>Araç Üstü ETCS Sistemi İçin Bakım, Ölçme, Değerlendirme, Ayar Cihaz ve Teçhizatı</t>
  </si>
  <si>
    <t>A-05.SNY-20.BKM-006</t>
  </si>
  <si>
    <t>FO KABLO SISTEMI İÇIN BAKIM. ÖLÇME. DEĞERLENDIRME. AYAR CIHAZ VE TEÇHIZATI</t>
  </si>
  <si>
    <t>AYGM-SİN-20.6</t>
  </si>
  <si>
    <t>FO Kablo Sistemi İçin Bakım, Ölçme, Değerlendirme, Ayar Cihaz ve Teçhizatı</t>
  </si>
  <si>
    <t>A-05.SNY-20.BKM-007</t>
  </si>
  <si>
    <t>AĞ İLETIŞIM SISTEMI İÇIN BAKIM. ÖLÇME. DEĞERLENDIRME. AYAR CIHAZ VE TEÇHIZATI</t>
  </si>
  <si>
    <t>AYGM-SİN-20.7</t>
  </si>
  <si>
    <t>Ağ İletişim Sistemi İçin Bakım, Ölçme, Değerlendirme, Ayar Cihaz ve Teçhizatı</t>
  </si>
  <si>
    <t>A-05.SNY-20.BKM-008</t>
  </si>
  <si>
    <t>GSM-R SISTEMI İÇIN BAKIM. ÖLÇME. DEĞERLENDIRME. AYAR CIHAZ VE TEÇHIZATI</t>
  </si>
  <si>
    <t>AYGM-SİN-20.8</t>
  </si>
  <si>
    <t>GSM-R Sistemi İçin Bakım, Ölçme, Değerlendirme, Ayar Cihaz ve Teçhizatı</t>
  </si>
  <si>
    <t>A-05.SNY-20.BKM-009</t>
  </si>
  <si>
    <t>KAMERALI GÜVENLIK VE İZLEME SISTEMI İÇIN BAKIM. ÖLÇME. DEĞERLENDIRME. AYAR CIHAZ VE TEÇHIZATI</t>
  </si>
  <si>
    <t>AYGM-SİN-20.9</t>
  </si>
  <si>
    <t>Kameralı Güvenlik ve İzleme Sistemi İçin Bakım, Ölçme, Değerlendirme, Ayar Cihaz ve Teçhizatı</t>
  </si>
  <si>
    <t>A-05.SNY-20.BKM-010</t>
  </si>
  <si>
    <t>ALARM VE İZLEME SISTEMI İÇIN BAKIM. ÖLÇME. DEĞERLENDIRME. AYAR CIHAZ VE TEÇHIZATI</t>
  </si>
  <si>
    <t>AYGM-SİN-20.10</t>
  </si>
  <si>
    <t>Alarm ve İzleme Sistemi İçin Bakım, Ölçme, Değerlendirme, Ayar Cihaz ve Teçhizatı</t>
  </si>
  <si>
    <t>A-05.SNY-20.BKM-011</t>
  </si>
  <si>
    <t>DEPREM ERKEN UYARI SISTEMI İÇIN BAKIM. ÖLÇME. DEĞERLENDIRME. AYAR CIHAZ VE TEÇHIZATI</t>
  </si>
  <si>
    <t>AYGM-SİN-20.11</t>
  </si>
  <si>
    <t>Deprem Erken Uyarı Sistemi İçin Bakım, Ölçme, Değerlendirme, Ayar Cihaz ve Teçhizatı</t>
  </si>
  <si>
    <t>A-05.SNY-20.BKM-012</t>
  </si>
  <si>
    <t>TEKERLEK DEDEKTÖR SISTEMI İÇIN BAKIM. ÖLÇME. DEĞERLENDIRME. AYAR CIHAZ VE TEÇHIZATI</t>
  </si>
  <si>
    <t>AYGM-SİN-20.12</t>
  </si>
  <si>
    <t>Tekerlek Dedektör Sistemi İçin Bakım, Ölçme, Değerlendirme, Ayar Cihaz ve Teçhizatı</t>
  </si>
  <si>
    <t>A-05.SNY-20.BKM-021</t>
  </si>
  <si>
    <t>SINYALIZASYON BAKIM İŞLERI</t>
  </si>
  <si>
    <t>AYGM-SİN-21</t>
  </si>
  <si>
    <t>Sinyalizasyon Bakım İşleri</t>
  </si>
  <si>
    <t>A-05.SNY-21.SRT</t>
  </si>
  <si>
    <t>GELİR - SNYLZ - TEST VE SERTİFİKASYON</t>
  </si>
  <si>
    <t>21.SRT</t>
  </si>
  <si>
    <t>A-05.SNY-21.SRT-001</t>
  </si>
  <si>
    <t>SINYALIZASYON HAT EMNIYETI ÖLÇME &amp;TEST&amp;SERTIFIKASYONU 1-352 ARASI SIRA NO'LU POZLAR IÇIN TEKLIF EDILEN TOPLAM TUTARININ %3 'INDEN AZ OLMAYACAKTIR.)</t>
  </si>
  <si>
    <t>S-SİN</t>
  </si>
  <si>
    <t>Sinyalizasyon Hat Emniyeti Ölçme &amp;Test&amp;Sertifikasyonu 1-352 arası Sıra No'lu pozlar için teklif edilen toplam tutarının %3 'inden az olmayacaktır.)</t>
  </si>
  <si>
    <t>A-05.SNY-90.DGR</t>
  </si>
  <si>
    <t>GELİR - SNYLZ - DİĞER SİSTEMLER</t>
  </si>
  <si>
    <t>90.DGR</t>
  </si>
  <si>
    <t>A-06.DGR</t>
  </si>
  <si>
    <t>GELİR - DİĞER İŞLER</t>
  </si>
  <si>
    <t>06.DGR</t>
  </si>
  <si>
    <t>A-06.DGR-01.FTR</t>
  </si>
  <si>
    <t>GELİR - FATURALI GİDERLER</t>
  </si>
  <si>
    <t>01.FTR</t>
  </si>
  <si>
    <t>A-06.DGR-01.FTR-001</t>
  </si>
  <si>
    <t>FATURALI GIDERLER</t>
  </si>
  <si>
    <t>06-FATURALI GİDERLER</t>
  </si>
  <si>
    <t>F-GİD</t>
  </si>
  <si>
    <t>Faturalı Giderler</t>
  </si>
  <si>
    <t>A-11.ALT</t>
  </si>
  <si>
    <t>İHZARAT - ALTYAPI İŞLERİ</t>
  </si>
  <si>
    <t>11.ALT</t>
  </si>
  <si>
    <t>A-11.ALT-02.SNT</t>
  </si>
  <si>
    <t>İHZARAT - SANAT YAPILARI</t>
  </si>
  <si>
    <t>A-11.ALT-02.SNT-005</t>
  </si>
  <si>
    <t>İHZARAT - NERVÜRLÜ ÇELIK ZATI BEDELI</t>
  </si>
  <si>
    <t>İHZARAT</t>
  </si>
  <si>
    <t>A-11.ALT-02.SNT-029</t>
  </si>
  <si>
    <t>İHZARAT - HASIR ÇELIK TEMINI VE İŞÇILIĞI</t>
  </si>
  <si>
    <t>A-11.ALT-02.SNT-037</t>
  </si>
  <si>
    <t>İHZARAT - ZEMIN ÇIVISI VE YERINE YERLEŞTIRILMESI</t>
  </si>
  <si>
    <t>A-11.ALT-03.KPR</t>
  </si>
  <si>
    <t>İHZARAT - KÖPRÜ İŞLERİ</t>
  </si>
  <si>
    <t>A-11.ALT-03.KPR-014</t>
  </si>
  <si>
    <t>İHZARAT - ÖNGERME ÇELIĞI TEMIN VE YERINE KOYMA</t>
  </si>
  <si>
    <t>A-11.ALT-04.TNL</t>
  </si>
  <si>
    <t>İHZARAT - TÜNEL İŞLERİ</t>
  </si>
  <si>
    <t>A-11.ALT-04.TNL-002</t>
  </si>
  <si>
    <t>İHZARAT - TÜNELLERDE ÇELIK İKSA YAPILMASI (MLZ.+İŞÇ.)</t>
  </si>
  <si>
    <t>A-11.ALT-04.TNL-003</t>
  </si>
  <si>
    <t>İHZARAT - SÜREN - TÜNEL - Ø 3.5" - K. DELGILI + ENJEKS.</t>
  </si>
  <si>
    <t>A-11.ALT-04.TNL-004</t>
  </si>
  <si>
    <t>İHZARAT - SÜREN - TÜNEL - ÇELIK BORU + ENJEKS.</t>
  </si>
  <si>
    <t>A-11.ALT-04.TNL-005</t>
  </si>
  <si>
    <t>İHZARAT - TÜNELDE HASIR ÇELIK ILE İKSA</t>
  </si>
  <si>
    <t>A-11.ALT-04.TNL-007</t>
  </si>
  <si>
    <t>İHZARAT - TÜNELLERDE SN KAYA BULONU YAPILMASI</t>
  </si>
  <si>
    <t>A-11.ALT-04.TNL-009</t>
  </si>
  <si>
    <t>İHZARAT - TÜNELLERDE IBO BULONU YAPILMASI (MLZ.+İŞÇ.)</t>
  </si>
  <si>
    <t>A-12.UST</t>
  </si>
  <si>
    <t>İHZARAT - ÜSTYAPI İŞLERİ</t>
  </si>
  <si>
    <t>12.UST</t>
  </si>
  <si>
    <t>A-12.UST-01.GNL</t>
  </si>
  <si>
    <t>İHZARAT - GENEL ÜSTYAPI İŞLERİ</t>
  </si>
  <si>
    <t>A-12.UST-01.GNL-051</t>
  </si>
  <si>
    <t>İHZARAT - BALAST TEMINI VE SERILMESI - 1</t>
  </si>
  <si>
    <t>A-12.UST-01.GNL-052</t>
  </si>
  <si>
    <t>İHZARAT - BALAST TEMINI VE SERILMESI - 2</t>
  </si>
  <si>
    <t>A-12.UST-01.GNL-071</t>
  </si>
  <si>
    <t>İHZARAT - RAY - BALASTLI DEMIRYOLU YAPILMASI</t>
  </si>
  <si>
    <t>A-12.UST-01.GNL-072</t>
  </si>
  <si>
    <t>İHZARAT - TRAVERS - BALASTLI DEMIRYOLU YAPILMASI</t>
  </si>
  <si>
    <t>A-12.UST-01.GNL-080</t>
  </si>
  <si>
    <t>İHZARAT - BALASTSIZ DEMIRYOLU YAPILMASI</t>
  </si>
  <si>
    <t>A-12.UST-01.GNL-130</t>
  </si>
  <si>
    <t>İHZARAT - MAKAS - 120 KM/SA - TEMIN VE FERŞ</t>
  </si>
  <si>
    <t>A-12.UST-01.GNL-140</t>
  </si>
  <si>
    <t>İHZARAT - MAKAS - 120 KM/SA - TEMINI</t>
  </si>
  <si>
    <t>A-12.UST-01.GNL-150</t>
  </si>
  <si>
    <t>İHZARAT - MAKAS - 120 KM/SA - DIL TAKIMI &amp; GÖBEK</t>
  </si>
  <si>
    <t>A-12.UST-01.GNL-160</t>
  </si>
  <si>
    <t>İHZARAT - MAKAS - 100 KM/SA - TEMIN VE FERŞ</t>
  </si>
  <si>
    <t>A-12.UST-01.GNL-170</t>
  </si>
  <si>
    <t>İHZARAT - MAKAS - 100 KM/SA - TEMINI</t>
  </si>
  <si>
    <t>A-12.UST-01.GNL-180</t>
  </si>
  <si>
    <t>İHZARAT - MAKAS - 100 KM/SA - DIL TAKIMI &amp; GÖBEK</t>
  </si>
  <si>
    <t>A-30.FFK</t>
  </si>
  <si>
    <t>GELİR - FİYAT FARKI</t>
  </si>
  <si>
    <t>30.FFK</t>
  </si>
  <si>
    <t>A-30.FFK-01.GNL</t>
  </si>
  <si>
    <t>A-30.FFK-01.GNL-001</t>
  </si>
  <si>
    <t>FIYAT FARKI GELIRI</t>
  </si>
  <si>
    <t>IN.02</t>
  </si>
  <si>
    <t>A-30.FFK-01.GNL-002</t>
  </si>
  <si>
    <t>D</t>
  </si>
  <si>
    <t>DİREKT MALİYET KALEMLERİ</t>
  </si>
  <si>
    <t>D-01.ALT</t>
  </si>
  <si>
    <t>DRK. GİDER - ALTYAPI İŞLERİ</t>
  </si>
  <si>
    <t>D-01.ALT-01.TPR</t>
  </si>
  <si>
    <t>KNSLD</t>
  </si>
  <si>
    <t>1</t>
  </si>
  <si>
    <t>D-01.ALT-01.TPR-002</t>
  </si>
  <si>
    <t>D-01.ALT-01.TPR-003</t>
  </si>
  <si>
    <t>D-01.ALT-01.TPR-004</t>
  </si>
  <si>
    <t>D-01.ALT-01.TPR-005</t>
  </si>
  <si>
    <t>D-01.ALT-02.SNT</t>
  </si>
  <si>
    <t>D-01.ALT-02.SNT-001</t>
  </si>
  <si>
    <t>KAZI - SANAT YAPISI ( KÖPRÜ HARIÇ )</t>
  </si>
  <si>
    <t>D-01.ALT-02.SNT-005</t>
  </si>
  <si>
    <t>D-01.ALT-02.SNT-007</t>
  </si>
  <si>
    <t>D-01.ALT-02.SNT-008</t>
  </si>
  <si>
    <t>D-01.ALT-02.SNT-011</t>
  </si>
  <si>
    <t>D-01.ALT-02.SNT-015</t>
  </si>
  <si>
    <t>D-01.ALT-02.SNT-023</t>
  </si>
  <si>
    <t>D-01.ALT-02.SNT-029</t>
  </si>
  <si>
    <t>D-01.ALT-02.SNT-030</t>
  </si>
  <si>
    <t>D-01.ALT-02.SNT-033</t>
  </si>
  <si>
    <t>D-01.ALT-02.SNT-034</t>
  </si>
  <si>
    <t>D-01.ALT-02.SNT-037</t>
  </si>
  <si>
    <t>D-01.ALT-02.SNT-043</t>
  </si>
  <si>
    <t>D-01.ALT-03.KPR</t>
  </si>
  <si>
    <t>D-01.ALT-03.KPR-001</t>
  </si>
  <si>
    <t>D-01.ALT-03.KPR-014</t>
  </si>
  <si>
    <t>D-01.ALT-03.KPR-015</t>
  </si>
  <si>
    <t>D-01.ALT-03.KPR-016</t>
  </si>
  <si>
    <t>D-01.ALT-03.KPR-017</t>
  </si>
  <si>
    <t>D-01.ALT-03.KPR-018</t>
  </si>
  <si>
    <t>D-01.ALT-03.KPR-019</t>
  </si>
  <si>
    <t>D-01.ALT-04.TNL</t>
  </si>
  <si>
    <t>D-01.ALT-04.TNL-001</t>
  </si>
  <si>
    <t>D-01.ALT-04.TNL-002</t>
  </si>
  <si>
    <t>D-01.ALT-04.TNL-003</t>
  </si>
  <si>
    <t>D-01.ALT-04.TNL-004</t>
  </si>
  <si>
    <t>D-01.ALT-04.TNL-005</t>
  </si>
  <si>
    <t>D-01.ALT-04.TNL-007</t>
  </si>
  <si>
    <t>D-01.ALT-04.TNL-009</t>
  </si>
  <si>
    <t>D-01.ALT-04.TNL-010</t>
  </si>
  <si>
    <t>D-01.ALT-04.TNL-016</t>
  </si>
  <si>
    <t>D-01.ALT-04.TNL-017</t>
  </si>
  <si>
    <t>D-01.ALT-05.TKP</t>
  </si>
  <si>
    <t>TEMEL VE KAPLAMALAR</t>
  </si>
  <si>
    <t>D-01.ALT-05.TKP-001</t>
  </si>
  <si>
    <t>D-01.ALT-05.TKP-002</t>
  </si>
  <si>
    <t>D-01.ALT-05.TKP-003</t>
  </si>
  <si>
    <t>D-01.ALT-05.TKP-004</t>
  </si>
  <si>
    <t>D-01.ALT-05.TKP-005</t>
  </si>
  <si>
    <t>D-01.ALT-06.AAK</t>
  </si>
  <si>
    <t>D-01.ALT-06.AAK-001</t>
  </si>
  <si>
    <t>EX.09</t>
  </si>
  <si>
    <t>D-01.ALT-07.SRT</t>
  </si>
  <si>
    <t>ALTYAPI SERTİFİKASYON</t>
  </si>
  <si>
    <t>D-01.ALT-07.SRT-001</t>
  </si>
  <si>
    <t>D-02.UST</t>
  </si>
  <si>
    <t>DRK. GİDER - ÜSTYAPI İŞLERİ</t>
  </si>
  <si>
    <t>D-02.UST-01.UST</t>
  </si>
  <si>
    <t>GENEL ÜSTYAPI İŞLERİ</t>
  </si>
  <si>
    <t>01.UST</t>
  </si>
  <si>
    <t>D-02.UST-01.UST-010</t>
  </si>
  <si>
    <t>plt - m</t>
  </si>
  <si>
    <t>D-02.UST-01.UST-020</t>
  </si>
  <si>
    <t>D-02.UST-01.UST-030</t>
  </si>
  <si>
    <t>D-02.UST-01.UST-040</t>
  </si>
  <si>
    <t>D-02.UST-01.UST-051</t>
  </si>
  <si>
    <t>D-02.UST-01.UST-052</t>
  </si>
  <si>
    <t>D-02.UST-01.UST-071</t>
  </si>
  <si>
    <t>hat - m</t>
  </si>
  <si>
    <t>D-02.UST-01.UST-072</t>
  </si>
  <si>
    <t>D-02.UST-01.UST-080</t>
  </si>
  <si>
    <t>D-02.UST-01.UST-090</t>
  </si>
  <si>
    <t>D-02.UST-01.UST-130</t>
  </si>
  <si>
    <t>D-02.UST-01.UST-140</t>
  </si>
  <si>
    <t>D-02.UST-01.UST-150</t>
  </si>
  <si>
    <t>D-02.UST-01.UST-160</t>
  </si>
  <si>
    <t>D-02.UST-01.UST-170</t>
  </si>
  <si>
    <t>D-02.UST-01.UST-180</t>
  </si>
  <si>
    <t>D-02.UST-01.UST-340</t>
  </si>
  <si>
    <t>D-02.UST-01.UST-350</t>
  </si>
  <si>
    <t>D-02.UST-01.UST-360</t>
  </si>
  <si>
    <t>D-02.UST-01.UST-370</t>
  </si>
  <si>
    <t>D-02.UST-01.UST-380</t>
  </si>
  <si>
    <t>D-02.UST-01.UST-390</t>
  </si>
  <si>
    <t>D-02.UST-01.UST-400</t>
  </si>
  <si>
    <t>D-02.UST-01.UST-410</t>
  </si>
  <si>
    <t>D-02.UST-01.UST-420</t>
  </si>
  <si>
    <t>D-02.UST-02.SRT</t>
  </si>
  <si>
    <t>ÜSTYAPI SERTİFİKASYON</t>
  </si>
  <si>
    <t>D-02.UST-02.SRT-001</t>
  </si>
  <si>
    <t>D-03.IST</t>
  </si>
  <si>
    <t>DRK. GİDER - İSTASYON İŞLERİ</t>
  </si>
  <si>
    <t>D-03.IST-01.IST</t>
  </si>
  <si>
    <t>İSTASYONLAR - GENEL</t>
  </si>
  <si>
    <t>D-03.IST-01.IST-001</t>
  </si>
  <si>
    <t>D-03.IST-01.IST-002</t>
  </si>
  <si>
    <t>D-03.IST-02.SRT</t>
  </si>
  <si>
    <t>İSTASYON TEST VE SERTİFİKASYON</t>
  </si>
  <si>
    <t>D-03.IST-02.SRT-001</t>
  </si>
  <si>
    <t>paçal</t>
  </si>
  <si>
    <t>D-04.ELK</t>
  </si>
  <si>
    <t>DRK. GİDER - ELEKTRİK İŞLERİ</t>
  </si>
  <si>
    <t>D-04.ELK-00.KNS</t>
  </si>
  <si>
    <t>ELEKTRİK İŞLERİ - KONSOLİDE</t>
  </si>
  <si>
    <t>D-04.ELK-00.KNS-000</t>
  </si>
  <si>
    <t>000</t>
  </si>
  <si>
    <t>D-05.SNY</t>
  </si>
  <si>
    <t>DRK. GİDER - SİNYALİZASYON İŞLERİ</t>
  </si>
  <si>
    <t>D-05.SNY-00.KNS</t>
  </si>
  <si>
    <t>SİNYALİZASYON İŞLERİ - KONSOLİDE</t>
  </si>
  <si>
    <t>D-05.SNY-00.KNS-000</t>
  </si>
  <si>
    <t>D-06.PER</t>
  </si>
  <si>
    <t>DRK. GİDER - PERSONEL</t>
  </si>
  <si>
    <t>06.PER</t>
  </si>
  <si>
    <t>D-06.PER-01.OPR</t>
  </si>
  <si>
    <t>DİREKT OPERATÖRLER</t>
  </si>
  <si>
    <t>01.OPR</t>
  </si>
  <si>
    <t>D-06.PER-01.OPR-101</t>
  </si>
  <si>
    <t>BETON SANTRALI / PLENT OPERATÖRÜ</t>
  </si>
  <si>
    <t>adam × ay</t>
  </si>
  <si>
    <t>D-06.PER-01.OPR-102</t>
  </si>
  <si>
    <t>BETON SANTRALI / PLENT OPERATÖR YARDIMCISI</t>
  </si>
  <si>
    <t>D-06.PER-01.OPR-105</t>
  </si>
  <si>
    <t>D-06.PER-01.OPR-112</t>
  </si>
  <si>
    <t>SHOTCRETE MAKINESI OPERATÖRÜ</t>
  </si>
  <si>
    <t>112</t>
  </si>
  <si>
    <t>D-06.PER-01.OPR-115</t>
  </si>
  <si>
    <t>115</t>
  </si>
  <si>
    <t>D-06.PER-01.OPR-134</t>
  </si>
  <si>
    <t>FINIŞER OPERATÖRÜ</t>
  </si>
  <si>
    <t>134</t>
  </si>
  <si>
    <t>D-06.PER-01.OPR-201</t>
  </si>
  <si>
    <t>201</t>
  </si>
  <si>
    <t>D-06.PER-01.OPR-202</t>
  </si>
  <si>
    <t>202</t>
  </si>
  <si>
    <t>D-06.PER-01.OPR-204</t>
  </si>
  <si>
    <t>204</t>
  </si>
  <si>
    <t>D-06.PER-01.OPR-205</t>
  </si>
  <si>
    <t>205</t>
  </si>
  <si>
    <t>D-06.PER-01.OPR-206</t>
  </si>
  <si>
    <t>206</t>
  </si>
  <si>
    <t>D-06.PER-01.OPR-208</t>
  </si>
  <si>
    <t>SILINDIR OPERATÖRÜ</t>
  </si>
  <si>
    <t>208</t>
  </si>
  <si>
    <t>D-06.PER-01.OPR-211</t>
  </si>
  <si>
    <t>JUMBO / TAMOOCK OPERATÖRÜ</t>
  </si>
  <si>
    <t>211</t>
  </si>
  <si>
    <t>D-06.PER-01.OPR-213</t>
  </si>
  <si>
    <t>213</t>
  </si>
  <si>
    <t>D-06.PER-01.OPR-220</t>
  </si>
  <si>
    <t>VINÇ OPERATÖRÜ</t>
  </si>
  <si>
    <t>220</t>
  </si>
  <si>
    <t>D-06.PER-91.DGR</t>
  </si>
  <si>
    <t>DİĞER DİREKT PERSONEL</t>
  </si>
  <si>
    <t>91.DGR</t>
  </si>
  <si>
    <t>D-06.PER-91.DGR-101</t>
  </si>
  <si>
    <t>DÜZ İŞÇI</t>
  </si>
  <si>
    <t>D-06.PER-91.DGR-111</t>
  </si>
  <si>
    <t>TÜNEL İŞÇISI</t>
  </si>
  <si>
    <t>111</t>
  </si>
  <si>
    <t>D-06.PER-91.DGR-121</t>
  </si>
  <si>
    <t>ATEŞÇI</t>
  </si>
  <si>
    <t>121</t>
  </si>
  <si>
    <t>D-06.PER-91.DGR-122</t>
  </si>
  <si>
    <t>ATEŞÇI YARDIMCISI</t>
  </si>
  <si>
    <t>122</t>
  </si>
  <si>
    <t>D-06.PER-91.DGR-131</t>
  </si>
  <si>
    <t>131</t>
  </si>
  <si>
    <t>D-06.PER-91.DGR-201</t>
  </si>
  <si>
    <t>D-06.PER-91.DGR-990</t>
  </si>
  <si>
    <t>DIĞER DIREKT İŞÇI ÜCRET VE ÖDEMELERI</t>
  </si>
  <si>
    <t>990</t>
  </si>
  <si>
    <t>D-07.KMK</t>
  </si>
  <si>
    <t>DRK. GİDER - KİRALIK MAKİNELER VE EKİPMANLAR</t>
  </si>
  <si>
    <t>07.KMK</t>
  </si>
  <si>
    <t>D-07.KMK-01.DZR</t>
  </si>
  <si>
    <t>KİRALIK DOZERLER</t>
  </si>
  <si>
    <t>01.DZR</t>
  </si>
  <si>
    <t>D-07.KMK-01.DZR-110</t>
  </si>
  <si>
    <t>KIRALIK DOZER - KOMATSU - D155 - OPERATÖRSÜZ</t>
  </si>
  <si>
    <t>EX.08</t>
  </si>
  <si>
    <t>D-07.KMK-01.DZR-115</t>
  </si>
  <si>
    <t>KIRALIK DOZER - KOMATSU - D155 - OPERATÖRLÜ</t>
  </si>
  <si>
    <t>D-07.KMK-02.GRD</t>
  </si>
  <si>
    <t>KİRALIK GREYDERLER</t>
  </si>
  <si>
    <t>02.GRD</t>
  </si>
  <si>
    <t>D-07.KMK-02.GRD-110</t>
  </si>
  <si>
    <t>KIRALIK GREYDER - CAT 14 H</t>
  </si>
  <si>
    <t>D-07.KMK-02.GRD-120</t>
  </si>
  <si>
    <t>KIRALIK GREYDER - CAT 140 M</t>
  </si>
  <si>
    <t>120</t>
  </si>
  <si>
    <t>D-07.KMK-03.EKS</t>
  </si>
  <si>
    <t>KİRALIK EKSKAVATÖRLER</t>
  </si>
  <si>
    <t>03.EKS</t>
  </si>
  <si>
    <t>D-07.KMK-03.EKS-110</t>
  </si>
  <si>
    <t>KIRALIK EKSKAVATÖR - CAT 318D - LASTIKLI</t>
  </si>
  <si>
    <t>D-07.KMK-03.EKS-120</t>
  </si>
  <si>
    <t>KIRALIK EKSKAVATÖR - CAT 336 - PALETLI</t>
  </si>
  <si>
    <t>D-07.KMK-03.EKS-125</t>
  </si>
  <si>
    <t>KIRALIK EKSKAVATÖR - CAT 336 - PALETLI - KIRICILI</t>
  </si>
  <si>
    <t>125</t>
  </si>
  <si>
    <t>D-07.KMK-03.EKS-210</t>
  </si>
  <si>
    <t>KIRALIK EKSKAVATÖR - LIEBHERR 938 - PALETLI</t>
  </si>
  <si>
    <t>210</t>
  </si>
  <si>
    <t>D-07.KMK-03.EKS-310</t>
  </si>
  <si>
    <t>KIRALIK EKSKAVATÖR - HIDROMEK 220 - PALETLI</t>
  </si>
  <si>
    <t>310</t>
  </si>
  <si>
    <t>D-07.KMK-03.EKS-410</t>
  </si>
  <si>
    <t>KIRALIK EKSKAVATÖR - SUMITOMO - PALETLI - SH145X-6</t>
  </si>
  <si>
    <t>D-07.KMK-03.EKS-510</t>
  </si>
  <si>
    <t>KİRALIK - HİTACHİ ZX-225</t>
  </si>
  <si>
    <t>510</t>
  </si>
  <si>
    <t>D-07.KMK-03.EKS-800</t>
  </si>
  <si>
    <t>KİRALIK - EKSKAVATÖR</t>
  </si>
  <si>
    <t>800</t>
  </si>
  <si>
    <t>D-07.KMK-04.LDR</t>
  </si>
  <si>
    <t>KİRALIK LODERLER</t>
  </si>
  <si>
    <t>04.LDR</t>
  </si>
  <si>
    <t>D-07.KMK-04.LDR-110</t>
  </si>
  <si>
    <t>LODER - CAT 950 L</t>
  </si>
  <si>
    <t>D-07.KMK-04.LDR-120</t>
  </si>
  <si>
    <t>LODER - CAT 962</t>
  </si>
  <si>
    <t>D-07.KMK-04.LDR-130</t>
  </si>
  <si>
    <t>LODER - CAT 966</t>
  </si>
  <si>
    <t>D-07.KMK-04.LDR-800</t>
  </si>
  <si>
    <t>D-07.KMK-05.BLD</t>
  </si>
  <si>
    <t>KİRALIK BEKO LODERLER</t>
  </si>
  <si>
    <t>05.BLD</t>
  </si>
  <si>
    <t>D-07.KMK-05.BLD-110</t>
  </si>
  <si>
    <t>KIRALIK BEKO LODER - CAT 444 F</t>
  </si>
  <si>
    <t>D-07.KMK-05.BLD-120</t>
  </si>
  <si>
    <t>KIRALIK BEKO LODER - HIDROMEK - 3CX</t>
  </si>
  <si>
    <t>D-07.KMK-05.BLD-800</t>
  </si>
  <si>
    <t>KIRALIK BEKO LODERLER</t>
  </si>
  <si>
    <t>D-07.KMK-06.KMY</t>
  </si>
  <si>
    <t>KİRALIK KAMYONLAR</t>
  </si>
  <si>
    <t>06.KMY</t>
  </si>
  <si>
    <t>D-07.KMK-06.KMY-110</t>
  </si>
  <si>
    <t>KIRALIK KAMYONLAR - MERCEDES - ACTROS 4850</t>
  </si>
  <si>
    <t>D-07.KMK-06.KMY-120</t>
  </si>
  <si>
    <t>KIRALIK KAMYONLAR - MERCEDES - AXOR 3228L</t>
  </si>
  <si>
    <t>D-07.KMK-06.KMY-800</t>
  </si>
  <si>
    <t>KİRALIK - KAMYON</t>
  </si>
  <si>
    <t>D-07.KMK-07.MKS</t>
  </si>
  <si>
    <t>KİRALIK TRANSMİKSERLER</t>
  </si>
  <si>
    <t>07.MKS</t>
  </si>
  <si>
    <t>D-07.KMK-07.MKS-110</t>
  </si>
  <si>
    <t>KIRALIK TRANSMIKSERLER - MERCEDES - 12 M3</t>
  </si>
  <si>
    <t>D-07.KMK-08.SLD</t>
  </si>
  <si>
    <t>KİRALIK SİLİNDİRLER</t>
  </si>
  <si>
    <t>08.SLD</t>
  </si>
  <si>
    <t>D-07.KMK-08.SLD-110</t>
  </si>
  <si>
    <t>KIRALIK SILINDIR - HAMM 3414</t>
  </si>
  <si>
    <t>D-07.KMK-09.JMB</t>
  </si>
  <si>
    <t>KİRALIK JUMBOLAR</t>
  </si>
  <si>
    <t>09.JMB</t>
  </si>
  <si>
    <t>D-07.KMK-10.RDL</t>
  </si>
  <si>
    <t>KİRALIK ROCK / DELİCİLER</t>
  </si>
  <si>
    <t>10.RDL</t>
  </si>
  <si>
    <t>D-07.KMK-10.RDL-110</t>
  </si>
  <si>
    <t>ATLAS ROCK D7</t>
  </si>
  <si>
    <t>D-07.KMK-11.ARZ</t>
  </si>
  <si>
    <t>KİRALIK ARAZÖZLER</t>
  </si>
  <si>
    <t>11.ARZ</t>
  </si>
  <si>
    <t>D-07.KMK-11.ARZ-110</t>
  </si>
  <si>
    <t>KIRALIK ARAZÖZLER</t>
  </si>
  <si>
    <t>D-07.KMK-11.ARZ-115</t>
  </si>
  <si>
    <t>KIRALIK ARAZÖZLER - ÇIFT VARDIYA</t>
  </si>
  <si>
    <t>D-07.KMK-12.SBS</t>
  </si>
  <si>
    <t>KİRALIK SİLOBASLAR</t>
  </si>
  <si>
    <t>12.SBS</t>
  </si>
  <si>
    <t>D-07.KMK-12.SBS-110</t>
  </si>
  <si>
    <t>KIRALIK SILOBAS</t>
  </si>
  <si>
    <t>D-07.KMK-13.BPM</t>
  </si>
  <si>
    <t>KİRALIK BETON POMPALARI</t>
  </si>
  <si>
    <t>13.BPM</t>
  </si>
  <si>
    <t>D-07.KMK-13.BPM-110</t>
  </si>
  <si>
    <t>KIRALIK BETON POMPASI - PUTZMEISTER 36 - OPR. HARIÇ</t>
  </si>
  <si>
    <t>D-07.KMK-13.BPM-115</t>
  </si>
  <si>
    <t>KIRALIK BETON POMPASI - PUTZMEISTER 36 - OPR. DAHIL</t>
  </si>
  <si>
    <t>D-07.KMK-35.JNR</t>
  </si>
  <si>
    <t>KİRALIK JENERATÖRLER</t>
  </si>
  <si>
    <t>35.JNR</t>
  </si>
  <si>
    <t>D-07.KMK-35.JNR-100</t>
  </si>
  <si>
    <t>KİRALIK JENERATÖR</t>
  </si>
  <si>
    <t>100</t>
  </si>
  <si>
    <t>D-07.MBO</t>
  </si>
  <si>
    <t>DRK. GİDER - MAKİNE BAKIM / ONARIM</t>
  </si>
  <si>
    <t>07.MBO</t>
  </si>
  <si>
    <t>D-07.MBO-01.DZG</t>
  </si>
  <si>
    <t>DOZER VE GREYDER - BAKIM ONARIM</t>
  </si>
  <si>
    <t>01.DZG</t>
  </si>
  <si>
    <t>D-07.MBO-01.DZG-110</t>
  </si>
  <si>
    <t>DOZER - CAT D7 / D8 - BAKIM / ONARIM</t>
  </si>
  <si>
    <t>D-07.MBO-01.DZG-510</t>
  </si>
  <si>
    <t>GREYDER - CAT 14 - BAKIM / ONARIM</t>
  </si>
  <si>
    <t>D-07.MBO-02.EKS</t>
  </si>
  <si>
    <t>EKSKAVATÖRLER VE H. KIRICILAR - BAKIM ONARIM</t>
  </si>
  <si>
    <t>02.EKS</t>
  </si>
  <si>
    <t>D-07.MBO-02.EKS-120</t>
  </si>
  <si>
    <t>EKSKAVATÖR - 20 / 25 TON - BAKIM / ONARIM</t>
  </si>
  <si>
    <t>D-07.MBO-02.EKS-130</t>
  </si>
  <si>
    <t>EKSKAVATÖR - 26 / 35 TON - BAKIM / ONARIM</t>
  </si>
  <si>
    <t>D-07.MBO-02.EKS-140</t>
  </si>
  <si>
    <t>EKSKAVATÖR - 46 / 55 TON - BAKIM / ONARIM</t>
  </si>
  <si>
    <t>D-07.MBO-02.EKS-170</t>
  </si>
  <si>
    <t>EKSKAVATÖR - 66 / 75 TON - BAKIM / ONARIM</t>
  </si>
  <si>
    <t>D-07.MBO-02.EKS-510</t>
  </si>
  <si>
    <t>HIDROLIK KIRICI - BAKIM / ONARIM</t>
  </si>
  <si>
    <t>D-07.MBO-03.LDR</t>
  </si>
  <si>
    <t>LODERLER VE BEKO LODERLER - BAKIM ONARIM</t>
  </si>
  <si>
    <t>03.LDR</t>
  </si>
  <si>
    <t>D-07.MBO-03.LDR-110</t>
  </si>
  <si>
    <t>LODER - CAT 950L / 966L - LASTIKLI - BAKIM / ONARIM</t>
  </si>
  <si>
    <t>D-07.MBO-03.LDR-510</t>
  </si>
  <si>
    <t>BEKO LODER - 4×4 - EŞIT TEKER - BAKIM / ONARIM</t>
  </si>
  <si>
    <t>D-07.MBO-04.KMY</t>
  </si>
  <si>
    <t>KAMYONLAR - BAKIM ONARIM</t>
  </si>
  <si>
    <t>04.KMY</t>
  </si>
  <si>
    <t>D-07.MBO-04.KMY-110</t>
  </si>
  <si>
    <t>DAMPERLI KAMYON - 32 TON - BAKIM / ONARIM</t>
  </si>
  <si>
    <t>D-07.MBO-05.MKS</t>
  </si>
  <si>
    <t>BETON MİKSERLERİ - BAKIM ONARIM</t>
  </si>
  <si>
    <t>05.MKS</t>
  </si>
  <si>
    <t>D-07.MBO-05.MKS-110</t>
  </si>
  <si>
    <t>BETON MIKSERI - 8 / 10 M³ - BAKIM / ONARIM</t>
  </si>
  <si>
    <t>D-07.MBO-11.FTD</t>
  </si>
  <si>
    <t>FORE KAZIK / TAŞ KOLON / DSM M. - BAKIM ONARIM</t>
  </si>
  <si>
    <t>11.FTD</t>
  </si>
  <si>
    <t>D-07.MBO-11.FTD-110</t>
  </si>
  <si>
    <t>DSM - DSM MAKINASI - BAKIM / ONARIM</t>
  </si>
  <si>
    <t>D-07.MBO-11.FTD-120</t>
  </si>
  <si>
    <t>FOREKAZIK MAKINESI - BAKIM / ONARIM</t>
  </si>
  <si>
    <t>D-07.MBO-11.FTD-130</t>
  </si>
  <si>
    <t>TAŞ KOLON MAKINESI - BAKIM / ONARIM</t>
  </si>
  <si>
    <t>D-07.MBO-12.SLN</t>
  </si>
  <si>
    <t>SİLİNDİRLER - BAKIM ONARIM</t>
  </si>
  <si>
    <t>12.SLN</t>
  </si>
  <si>
    <t>D-07.MBO-12.SLN-110</t>
  </si>
  <si>
    <t>SILINDIR - TOPRAK - BAKIM / ONARIM</t>
  </si>
  <si>
    <t>D-07.MBO-13.JRD</t>
  </si>
  <si>
    <t>JUMBO / ROCK VE DELİCİLER - BAKIM ONARIM</t>
  </si>
  <si>
    <t>13.JRD</t>
  </si>
  <si>
    <t>D-07.MBO-13.JRD-110</t>
  </si>
  <si>
    <t>JUMBO - ÇIFT KOLLU - BAKIM / ONARIM</t>
  </si>
  <si>
    <t>D-07.MBO-13.JRD-210</t>
  </si>
  <si>
    <t>ROCK - BAKIM / ONARIM</t>
  </si>
  <si>
    <t>D-07.MBO-14.ARZ</t>
  </si>
  <si>
    <t>ARAZÖZLER - BAKIM ONARIM</t>
  </si>
  <si>
    <t>14.ARZ</t>
  </si>
  <si>
    <t>D-07.MBO-14.ARZ-110</t>
  </si>
  <si>
    <t>ARAZÖZLER ( SU TANKERLERI ) - 18 / 20 TON - BAKIM / ONARIM</t>
  </si>
  <si>
    <t>D-07.MBO-21.STS</t>
  </si>
  <si>
    <t>SABİT TESİSLER - BAKIM ONARIM</t>
  </si>
  <si>
    <t>21.STS</t>
  </si>
  <si>
    <t>D-07.MBO-21.STS-110</t>
  </si>
  <si>
    <t>BETON SANTRALLERI - BAKIM / ONARIM</t>
  </si>
  <si>
    <t>D-07.MBO-21.STS-112</t>
  </si>
  <si>
    <t>ÇIMENTO SILOLARI - BAKIM / ONARIM</t>
  </si>
  <si>
    <t>D-07.MBO-21.STS-120</t>
  </si>
  <si>
    <t>D-07.MBO-21.STS-122</t>
  </si>
  <si>
    <t>KONIK KIRICILAR - BAKIM / ONARIM</t>
  </si>
  <si>
    <t>D-07.MBO-21.STS-130</t>
  </si>
  <si>
    <t>MEKANIK PLENTLER - BAKIM / ONARIM</t>
  </si>
  <si>
    <t>D-07.MBO-22.BPM</t>
  </si>
  <si>
    <t>BETON POMPALARI - BAKIM ONARIM</t>
  </si>
  <si>
    <t>22.BPM</t>
  </si>
  <si>
    <t>D-07.MBO-22.BPM-110</t>
  </si>
  <si>
    <t>MOBIL BETON POMPASI - 24 / 26 M. - BAKIM / ONARIM</t>
  </si>
  <si>
    <t>D-07.MBO-22.BPM-120</t>
  </si>
  <si>
    <t>SABIT BETON POMPASI - ELEKTRIKLI - BAKIM / ONARIM</t>
  </si>
  <si>
    <t>D-07.MBO-24.PMK</t>
  </si>
  <si>
    <t>PÜSKÜRTME MAKİNELERİ - BAKIM ONARIM</t>
  </si>
  <si>
    <t>24.PMK</t>
  </si>
  <si>
    <t>D-07.MBO-24.PMK-110</t>
  </si>
  <si>
    <t>PÜSKÜRTME MAKINESI - 30 M³/SA - BAKIM / ONARIM</t>
  </si>
  <si>
    <t>D-07.MBO-31.THL</t>
  </si>
  <si>
    <t>TELEHANDLERLAR - BAKIM ONARIM</t>
  </si>
  <si>
    <t>31.THL</t>
  </si>
  <si>
    <t>D-07.MBO-31.THL-110</t>
  </si>
  <si>
    <t>TELEHANDLER - 14 M. BOMLU SEPETLI - BAKIM / ONARIM</t>
  </si>
  <si>
    <t>D-07.MBO-51.EPS</t>
  </si>
  <si>
    <t>ENJEKSİYON POMPA SETLERİ - BAKIM ONARIM</t>
  </si>
  <si>
    <t>51.EPS</t>
  </si>
  <si>
    <t>D-07.MBO-51.EPS-110</t>
  </si>
  <si>
    <t>ENJEKSIYON SETI - MUTO ENJEKSIYON 30 BAR - BAKIM / ONARIM</t>
  </si>
  <si>
    <t>D-07.MBO-52.JNR</t>
  </si>
  <si>
    <t>JENERATÖRLER - BAKIM ONARIM</t>
  </si>
  <si>
    <t>52.JNR</t>
  </si>
  <si>
    <t>D-07.MBO-52.JNR-030</t>
  </si>
  <si>
    <t>JENERATÖR - 300 KVA - BAKIM / ONARIM</t>
  </si>
  <si>
    <t>D-07.MBO-52.JNR-050</t>
  </si>
  <si>
    <t>JENERATÖR - 500 KVA - BAKIM / ONARIM</t>
  </si>
  <si>
    <t>D-07.MBO-52.JNR-165</t>
  </si>
  <si>
    <t>JENERATÖR - 1.650 KVA - BAKIM / ONARIM</t>
  </si>
  <si>
    <t>165</t>
  </si>
  <si>
    <t>D-07.MBO-53.JFN</t>
  </si>
  <si>
    <t>TÜNEL JETFANLARI - BAKIM ONARIM</t>
  </si>
  <si>
    <t>53.JFN</t>
  </si>
  <si>
    <t>D-07.MBO-53.JFN-110</t>
  </si>
  <si>
    <t>TÜNEL JETFAN - 110 / 150 KW - BAKIM / ONARIM</t>
  </si>
  <si>
    <t>D-07.MBO-54.PMP</t>
  </si>
  <si>
    <t>POMPALAR - BAKIM ONARIM</t>
  </si>
  <si>
    <t>54.PMP</t>
  </si>
  <si>
    <t>D-07.MBO-54.PMP-110</t>
  </si>
  <si>
    <t>POMPA - 2" - 6" ARASI - BAKIM / ONARIM</t>
  </si>
  <si>
    <t>D-07.MBO-55.TNK</t>
  </si>
  <si>
    <t>TANKLAR - BAKIM ONARIM</t>
  </si>
  <si>
    <t>55.TNK</t>
  </si>
  <si>
    <t>D-07.MBO-55.TNK-110</t>
  </si>
  <si>
    <t>SU TANKI - 50 TON - BAKIM / ONARIM</t>
  </si>
  <si>
    <t>D-07.MBO-61.FNS</t>
  </si>
  <si>
    <t>FİNİŞERLER - BAKIM ONARIM</t>
  </si>
  <si>
    <t>61.FNS</t>
  </si>
  <si>
    <t>D-07.MBO-61.FNS-110</t>
  </si>
  <si>
    <t>FINIŞERLER - BAKIM / ONARIM</t>
  </si>
  <si>
    <t>D-07.MBO-81.UST</t>
  </si>
  <si>
    <t>ÜSTYAPI MAKİNELERİ - BAKIM ONARIM</t>
  </si>
  <si>
    <t>81.UST</t>
  </si>
  <si>
    <t>D-07.MBO-81.UST-110</t>
  </si>
  <si>
    <t>MIKRO YÜKLEYICI - BAKIM / ONARIM</t>
  </si>
  <si>
    <t>D-07.MBO-81.UST-120</t>
  </si>
  <si>
    <t>MINI EKSKAVATÖR - BAKIM / ONARIM</t>
  </si>
  <si>
    <t>D-07.MBO-81.UST-130</t>
  </si>
  <si>
    <t>BALAST VAGONU - BAKIM / ONARIM</t>
  </si>
  <si>
    <t>D-07.MBO-81.UST-140</t>
  </si>
  <si>
    <t>LOKOMOTIF - 1300 HP. 500 TON TP - BAKIM / ONARIM</t>
  </si>
  <si>
    <t>D-07.MBO-81.UST-150</t>
  </si>
  <si>
    <t>BALAST REGÜLATÖRÜ - BAKIM / ONARIM</t>
  </si>
  <si>
    <t>D-07.MBO-81.UST-160</t>
  </si>
  <si>
    <t>STABILIZATÖR - BAKIM / ONARIM</t>
  </si>
  <si>
    <t>D-07.MBO-81.UST-170</t>
  </si>
  <si>
    <t>TAMPING MAKINESI - BAKIM / ONARIM</t>
  </si>
  <si>
    <t>D-07.MBO-81.UST-180</t>
  </si>
  <si>
    <t>DEMIRYOLU KAMYONU - BAKIM / ONARIM</t>
  </si>
  <si>
    <t>D-07.MBO-81.UST-190</t>
  </si>
  <si>
    <t>DEMIRYOLU EKSKAVATÖRÜ - BAKIM / ONARIM</t>
  </si>
  <si>
    <t>190</t>
  </si>
  <si>
    <t>D-07.MBO-81.UST-200</t>
  </si>
  <si>
    <t>FLAT VAGON - BAKIM / ONARIM</t>
  </si>
  <si>
    <t>200</t>
  </si>
  <si>
    <t>D-07.MBO-81.UST-210</t>
  </si>
  <si>
    <t>RAYLI KAYNAK MAKINESI - BAKIM / ONARIM</t>
  </si>
  <si>
    <t>D-07.MBO-81.UST-220</t>
  </si>
  <si>
    <t>RAYLI ISITMA MAKINESI - BAKIM / ONARIM</t>
  </si>
  <si>
    <t>D-07.MBO-81.UST-230</t>
  </si>
  <si>
    <t>KAYNAK EKIPMANLARI - BAKIM / ONARIM</t>
  </si>
  <si>
    <t>230</t>
  </si>
  <si>
    <t>D-07.MBO-81.UST-240</t>
  </si>
  <si>
    <t>DETENSIONING EKIPMANLARI - BAKIM / ONARIM</t>
  </si>
  <si>
    <t>240</t>
  </si>
  <si>
    <t>D-07.MBO-81.UST-250</t>
  </si>
  <si>
    <t>ALUMINOTERMIK KAYNAK EKIPMANLARI - BAKIM / ONARIM</t>
  </si>
  <si>
    <t>250</t>
  </si>
  <si>
    <t>D-07.MBO-81.UST-260</t>
  </si>
  <si>
    <t>DEMIRYOLU UNIMOG - BAKIM / ONARIM</t>
  </si>
  <si>
    <t>260</t>
  </si>
  <si>
    <t>D-07.MBO-81.UST-270</t>
  </si>
  <si>
    <t>SLEEPER ÜRETIM TESISI - BAKIM / ONARIM</t>
  </si>
  <si>
    <t>270</t>
  </si>
  <si>
    <t>D-07.MBO-81.UST-280</t>
  </si>
  <si>
    <t>MAKAS BURAJ MAKINESI - BAKIM / ONARIM</t>
  </si>
  <si>
    <t>280</t>
  </si>
  <si>
    <t>D-07.MBO-91.DGR</t>
  </si>
  <si>
    <t>DİĞER MAKİNE VE EKİPMANLAR - BAKIM ONARIM</t>
  </si>
  <si>
    <t>D-07.MBO-91.DGR-510</t>
  </si>
  <si>
    <t>TÜNEL KALIBI - BAKIM / ONARIM</t>
  </si>
  <si>
    <t>D-07.MBO-91.DGR-520</t>
  </si>
  <si>
    <t>FLÜT YAPISI KALIBI - BAKIM / ONARIM</t>
  </si>
  <si>
    <t>520</t>
  </si>
  <si>
    <t>D-07.MBO-91.DGR-530</t>
  </si>
  <si>
    <t>SIĞINMA CEBI KALIBI - BAKIM / ONARIM</t>
  </si>
  <si>
    <t>530</t>
  </si>
  <si>
    <t>D-07.MBO-91.DGR-540</t>
  </si>
  <si>
    <t>INVERT ALIN KALIBI - BAKIM / ONARIM</t>
  </si>
  <si>
    <t>540</t>
  </si>
  <si>
    <t>D-07.MBO-91.DGR-550</t>
  </si>
  <si>
    <t>GÜVENLIK TÜNELI KALIP - BAKIM / ONARIM</t>
  </si>
  <si>
    <t>550</t>
  </si>
  <si>
    <t>D-07.MBO-91.DGR-560</t>
  </si>
  <si>
    <t>GÜVENLIK TÜNELI FLÜT KALIP - BAKIM / ONARIM</t>
  </si>
  <si>
    <t>560</t>
  </si>
  <si>
    <t>D-07.MBO-91.DGR-570</t>
  </si>
  <si>
    <t>GÜVENLIK TÜNELI MANEVRA CEP KALIP - BAKIM / ONARIM</t>
  </si>
  <si>
    <t>570</t>
  </si>
  <si>
    <t>D-07.MBO-92.KNS</t>
  </si>
  <si>
    <t>DİREKT MAKİNELER KONSOLİDE - BAKIM ONARIM</t>
  </si>
  <si>
    <t>92.KNS</t>
  </si>
  <si>
    <t>D-07.MBO-92.KNS-510</t>
  </si>
  <si>
    <t>D-07.MLS</t>
  </si>
  <si>
    <t>DRK. GİDER - MAKİNE ÖDEMELERİ - LEASING</t>
  </si>
  <si>
    <t>07.MLS</t>
  </si>
  <si>
    <t>D-07.MLS-01.DZG</t>
  </si>
  <si>
    <t>DOZER VE GREYDERLER</t>
  </si>
  <si>
    <t>D-07.MLS-01.DZG-110</t>
  </si>
  <si>
    <t>DOZER - CAT D7 / D8</t>
  </si>
  <si>
    <t>D-07.MLS-01.DZG-510</t>
  </si>
  <si>
    <t>D-07.MLS-02.EKS</t>
  </si>
  <si>
    <t>EKSKAVATÖRLER VE HİDROLİK KIRICILAR</t>
  </si>
  <si>
    <t>D-07.MLS-02.EKS-120</t>
  </si>
  <si>
    <t>D-07.MLS-02.EKS-130</t>
  </si>
  <si>
    <t>D-07.MLS-02.EKS-140</t>
  </si>
  <si>
    <t>D-07.MLS-02.EKS-170</t>
  </si>
  <si>
    <t>D-07.MLS-02.EKS-510</t>
  </si>
  <si>
    <t>HIDROLIK KIRICI</t>
  </si>
  <si>
    <t>D-07.MLS-03.LDR</t>
  </si>
  <si>
    <t>LODERLER VE BEKO LODERLER</t>
  </si>
  <si>
    <t>D-07.MLS-03.LDR-110</t>
  </si>
  <si>
    <t>LODER - CAT 950L / 966L - LASTIKLI</t>
  </si>
  <si>
    <t>D-07.MLS-03.LDR-510</t>
  </si>
  <si>
    <t>BEKO LODER - 4×4 - EŞIT TEKER</t>
  </si>
  <si>
    <t>D-07.MLS-04.KMY</t>
  </si>
  <si>
    <t>D-07.MLS-04.KMY-110</t>
  </si>
  <si>
    <t>DAMPERLI KAMYON - 32 TON</t>
  </si>
  <si>
    <t>D-07.MLS-05.MKS</t>
  </si>
  <si>
    <t>D-07.MLS-05.MKS-110</t>
  </si>
  <si>
    <t>BETON MIKSERI - 8 / 10 M³</t>
  </si>
  <si>
    <t>D-07.MLS-11.FTD</t>
  </si>
  <si>
    <t>FORE KAZIK / TAŞ KOLON / DSM MAKİNELERİ</t>
  </si>
  <si>
    <t>D-07.MLS-11.FTD-110</t>
  </si>
  <si>
    <t>DSM - DSM MAKINASI</t>
  </si>
  <si>
    <t>D-07.MLS-11.FTD-120</t>
  </si>
  <si>
    <t>FOREKAZIK MAKINESI</t>
  </si>
  <si>
    <t>D-07.MLS-11.FTD-130</t>
  </si>
  <si>
    <t>TAŞ KOLON MAKINESI</t>
  </si>
  <si>
    <t>D-07.MLS-12.SLN</t>
  </si>
  <si>
    <t>D-07.MLS-12.SLN-110</t>
  </si>
  <si>
    <t>SILINDIR - TOPRAK</t>
  </si>
  <si>
    <t>D-07.MLS-13.JRD</t>
  </si>
  <si>
    <t>JUMBO / ROCK VE DELİCİLER</t>
  </si>
  <si>
    <t>D-07.MLS-13.JRD-110</t>
  </si>
  <si>
    <t>JUMBO - ÇIFT KOLLU</t>
  </si>
  <si>
    <t>D-07.MLS-13.JRD-210</t>
  </si>
  <si>
    <t>D-07.MLS-14.ARZ</t>
  </si>
  <si>
    <t>D-07.MLS-14.ARZ-110</t>
  </si>
  <si>
    <t>ARAZÖZLER ( SU TANKERLERI ) - 18 / 20 TON</t>
  </si>
  <si>
    <t>D-07.MLS-21.STS</t>
  </si>
  <si>
    <t>D-07.MLS-21.STS-110</t>
  </si>
  <si>
    <t>BETON SANTRALLERI</t>
  </si>
  <si>
    <t>D-07.MLS-21.STS-112</t>
  </si>
  <si>
    <t>ÇIMENTO SILOLARI</t>
  </si>
  <si>
    <t>D-07.MLS-21.STS-120</t>
  </si>
  <si>
    <t>D-07.MLS-21.STS-122</t>
  </si>
  <si>
    <t>KONIK KIRICILAR</t>
  </si>
  <si>
    <t>D-07.MLS-21.STS-130</t>
  </si>
  <si>
    <t>MEKANIK PLENTLER</t>
  </si>
  <si>
    <t>D-07.MLS-22.BPM</t>
  </si>
  <si>
    <t>BETON POMPALARI</t>
  </si>
  <si>
    <t>D-07.MLS-22.BPM-110</t>
  </si>
  <si>
    <t>MOBIL BETON POMPASI - 24 / 26 M.</t>
  </si>
  <si>
    <t>D-07.MLS-22.BPM-120</t>
  </si>
  <si>
    <t>SABIT BETON POMPASI - ELEKTRIKLI</t>
  </si>
  <si>
    <t>D-07.MLS-24.PMK</t>
  </si>
  <si>
    <t>D-07.MLS-24.PMK-110</t>
  </si>
  <si>
    <t>PÜSKÜRTME MAKINESI - 30 M³/SA</t>
  </si>
  <si>
    <t>D-07.MLS-31.THL</t>
  </si>
  <si>
    <t>D-07.MLS-31.THL-110</t>
  </si>
  <si>
    <t>TELEHANDLER - 14 M. BOMLU SEPETLI</t>
  </si>
  <si>
    <t>D-07.MLS-51.EPS</t>
  </si>
  <si>
    <t>ENJEKSİYON POMPA SETLERİ</t>
  </si>
  <si>
    <t>D-07.MLS-51.EPS-110</t>
  </si>
  <si>
    <t>ENJEKSIYON SETI - MUTO ENJEKSIYON 30 BAR</t>
  </si>
  <si>
    <t>D-07.MLS-52.JNR</t>
  </si>
  <si>
    <t>D-07.MLS-52.JNR-030</t>
  </si>
  <si>
    <t>D-07.MLS-52.JNR-050</t>
  </si>
  <si>
    <t>D-07.MLS-52.JNR-165</t>
  </si>
  <si>
    <t>D-07.MLS-53.JFN</t>
  </si>
  <si>
    <t>D-07.MLS-53.JFN-110</t>
  </si>
  <si>
    <t>TÜNEL JETFAN - 110 / 150 KW</t>
  </si>
  <si>
    <t>D-07.MLS-54.PMP</t>
  </si>
  <si>
    <t>D-07.MLS-54.PMP-110</t>
  </si>
  <si>
    <t>POMPA - 2" - 6" ARASI</t>
  </si>
  <si>
    <t>D-07.MLS-55.TNK</t>
  </si>
  <si>
    <t>TANKLAR</t>
  </si>
  <si>
    <t>D-07.MLS-55.TNK-110</t>
  </si>
  <si>
    <t>SU TANKI - 50 TON</t>
  </si>
  <si>
    <t>D-07.MLS-61.FNS</t>
  </si>
  <si>
    <t>D-07.MLS-61.FNS-110</t>
  </si>
  <si>
    <t>FINIŞERLER</t>
  </si>
  <si>
    <t>D-07.MLS-81.UST</t>
  </si>
  <si>
    <t>ÜSTYAPI MAKİNELERİ ( FINIŞER HARIÇ )</t>
  </si>
  <si>
    <t>D-07.MLS-81.UST-110</t>
  </si>
  <si>
    <t>MIKRO YÜKLEYICI</t>
  </si>
  <si>
    <t>D-07.MLS-81.UST-120</t>
  </si>
  <si>
    <t>MINI EKSKAVATÖR</t>
  </si>
  <si>
    <t>D-07.MLS-81.UST-130</t>
  </si>
  <si>
    <t>BALAST VAGONU</t>
  </si>
  <si>
    <t>D-07.MLS-81.UST-140</t>
  </si>
  <si>
    <t>LOKOMOTIF - 1300 HP. 500 TON TP</t>
  </si>
  <si>
    <t>D-07.MLS-81.UST-150</t>
  </si>
  <si>
    <t>BALAST REGÜLATÖRÜ</t>
  </si>
  <si>
    <t>D-07.MLS-81.UST-160</t>
  </si>
  <si>
    <t>STABILIZATÖR</t>
  </si>
  <si>
    <t>D-07.MLS-81.UST-170</t>
  </si>
  <si>
    <t>TAMPING MAKINESI</t>
  </si>
  <si>
    <t>D-07.MLS-81.UST-180</t>
  </si>
  <si>
    <t>DEMIRYOLU KAMYONU</t>
  </si>
  <si>
    <t>D-07.MLS-81.UST-190</t>
  </si>
  <si>
    <t>DEMIRYOLU EKSKAVATÖRÜ</t>
  </si>
  <si>
    <t>D-07.MLS-81.UST-200</t>
  </si>
  <si>
    <t>FLAT VAGON</t>
  </si>
  <si>
    <t>D-07.MLS-81.UST-210</t>
  </si>
  <si>
    <t>RAYLI KAYNAK MAKINESI</t>
  </si>
  <si>
    <t>D-07.MLS-81.UST-220</t>
  </si>
  <si>
    <t>RAYLI ISITMA MAKINESI</t>
  </si>
  <si>
    <t>D-07.MLS-81.UST-230</t>
  </si>
  <si>
    <t>KAYNAK EKIPMANLARI</t>
  </si>
  <si>
    <t>D-07.MLS-81.UST-240</t>
  </si>
  <si>
    <t>DETENSIONING EKIPMANLARI</t>
  </si>
  <si>
    <t>D-07.MLS-81.UST-250</t>
  </si>
  <si>
    <t>ALUMINOTERMIK KAYNAK EKIPMANLARI</t>
  </si>
  <si>
    <t>D-07.MLS-81.UST-260</t>
  </si>
  <si>
    <t>DEMIRYOLU UNIMOG</t>
  </si>
  <si>
    <t>D-07.MLS-81.UST-270</t>
  </si>
  <si>
    <t>SLEEPER ÜRETIM TESISI</t>
  </si>
  <si>
    <t>D-07.MLS-81.UST-280</t>
  </si>
  <si>
    <t>MAKAS BURAJ MAKINESI</t>
  </si>
  <si>
    <t>D-07.MLS-91.DGR</t>
  </si>
  <si>
    <t>DİĞER MAKİNE VE EKİPMANLAR</t>
  </si>
  <si>
    <t>D-07.MLS-91.DGR-510</t>
  </si>
  <si>
    <t>TÜNEL KALIBI</t>
  </si>
  <si>
    <t>D-07.MLS-91.DGR-520</t>
  </si>
  <si>
    <t>FLÜT YAPISI KALIBI</t>
  </si>
  <si>
    <t>D-07.MLS-91.DGR-530</t>
  </si>
  <si>
    <t>SIĞINMA CEBI KALIBI</t>
  </si>
  <si>
    <t>D-07.MLS-91.DGR-540</t>
  </si>
  <si>
    <t>INVERT ALIN KALIBI</t>
  </si>
  <si>
    <t>D-07.MLS-91.DGR-550</t>
  </si>
  <si>
    <t>GÜVENLIK TÜNELI KALIP</t>
  </si>
  <si>
    <t>D-07.MLS-91.DGR-560</t>
  </si>
  <si>
    <t>GÜVENLIK TÜNELI FLÜT KALIP</t>
  </si>
  <si>
    <t>D-07.MLS-91.DGR-570</t>
  </si>
  <si>
    <t>GÜVENLIK TÜNELI MANEVRA CEP KALIP</t>
  </si>
  <si>
    <t>D-07.MLS-92.KNS</t>
  </si>
  <si>
    <t>DİREKT MAKİNELER KONSOLİDE</t>
  </si>
  <si>
    <t>D-07.MLS-92.KNS-510</t>
  </si>
  <si>
    <t>D-07.MNK</t>
  </si>
  <si>
    <t>DRK. GİDER - MAKİNE ÖDEMELERİ - NAKİT</t>
  </si>
  <si>
    <t>07.MNK</t>
  </si>
  <si>
    <t>D-07.MNK-01.DZG</t>
  </si>
  <si>
    <t>D-07.MNK-01.DZG-110</t>
  </si>
  <si>
    <t>D-07.MNK-01.DZG-510</t>
  </si>
  <si>
    <t>D-07.MNK-02.EKS</t>
  </si>
  <si>
    <t>D-07.MNK-02.EKS-120</t>
  </si>
  <si>
    <t>D-07.MNK-02.EKS-130</t>
  </si>
  <si>
    <t>D-07.MNK-02.EKS-140</t>
  </si>
  <si>
    <t>D-07.MNK-02.EKS-170</t>
  </si>
  <si>
    <t>D-07.MNK-02.EKS-510</t>
  </si>
  <si>
    <t>D-07.MNK-03.LDR</t>
  </si>
  <si>
    <t>D-07.MNK-03.LDR-110</t>
  </si>
  <si>
    <t>D-07.MNK-03.LDR-510</t>
  </si>
  <si>
    <t>D-07.MNK-04.KMY</t>
  </si>
  <si>
    <t>D-07.MNK-04.KMY-110</t>
  </si>
  <si>
    <t>D-07.MNK-05.MKS</t>
  </si>
  <si>
    <t>D-07.MNK-05.MKS-110</t>
  </si>
  <si>
    <t>D-07.MNK-11.FTD</t>
  </si>
  <si>
    <t>D-07.MNK-11.FTD-110</t>
  </si>
  <si>
    <t>D-07.MNK-11.FTD-120</t>
  </si>
  <si>
    <t>D-07.MNK-11.FTD-130</t>
  </si>
  <si>
    <t>D-07.MNK-12.SLN</t>
  </si>
  <si>
    <t>D-07.MNK-12.SLN-110</t>
  </si>
  <si>
    <t>D-07.MNK-13.JRD</t>
  </si>
  <si>
    <t>D-07.MNK-13.JRD-110</t>
  </si>
  <si>
    <t>D-07.MNK-13.JRD-210</t>
  </si>
  <si>
    <t>D-07.MNK-14.ARZ</t>
  </si>
  <si>
    <t>D-07.MNK-14.ARZ-110</t>
  </si>
  <si>
    <t>D-07.MNK-21.STS</t>
  </si>
  <si>
    <t>D-07.MNK-21.STS-110</t>
  </si>
  <si>
    <t>D-07.MNK-21.STS-112</t>
  </si>
  <si>
    <t>D-07.MNK-21.STS-120</t>
  </si>
  <si>
    <t>D-07.MNK-21.STS-122</t>
  </si>
  <si>
    <t>D-07.MNK-21.STS-130</t>
  </si>
  <si>
    <t>D-07.MNK-22.BPM</t>
  </si>
  <si>
    <t>D-07.MNK-22.BPM-110</t>
  </si>
  <si>
    <t>D-07.MNK-22.BPM-120</t>
  </si>
  <si>
    <t>D-07.MNK-24.PMK</t>
  </si>
  <si>
    <t>D-07.MNK-24.PMK-110</t>
  </si>
  <si>
    <t>D-07.MNK-31.THL</t>
  </si>
  <si>
    <t>D-07.MNK-31.THL-110</t>
  </si>
  <si>
    <t>D-07.MNK-51.EPS</t>
  </si>
  <si>
    <t>D-07.MNK-51.EPS-110</t>
  </si>
  <si>
    <t>D-07.MNK-52.JNR</t>
  </si>
  <si>
    <t>D-07.MNK-52.JNR-030</t>
  </si>
  <si>
    <t>D-07.MNK-52.JNR-050</t>
  </si>
  <si>
    <t>D-07.MNK-52.JNR-165</t>
  </si>
  <si>
    <t>D-07.MNK-53.JFN</t>
  </si>
  <si>
    <t>D-07.MNK-53.JFN-110</t>
  </si>
  <si>
    <t>D-07.MNK-54.PMP</t>
  </si>
  <si>
    <t>D-07.MNK-54.PMP-110</t>
  </si>
  <si>
    <t>D-07.MNK-55.TNK</t>
  </si>
  <si>
    <t>D-07.MNK-55.TNK-110</t>
  </si>
  <si>
    <t>D-07.MNK-61.FNS</t>
  </si>
  <si>
    <t>D-07.MNK-61.FNS-110</t>
  </si>
  <si>
    <t>D-07.MNK-81.UST</t>
  </si>
  <si>
    <t>D-07.MNK-81.UST-110</t>
  </si>
  <si>
    <t>D-07.MNK-81.UST-120</t>
  </si>
  <si>
    <t>D-07.MNK-81.UST-130</t>
  </si>
  <si>
    <t>D-07.MNK-81.UST-140</t>
  </si>
  <si>
    <t>D-07.MNK-81.UST-150</t>
  </si>
  <si>
    <t>D-07.MNK-81.UST-160</t>
  </si>
  <si>
    <t>D-07.MNK-81.UST-170</t>
  </si>
  <si>
    <t>D-07.MNK-81.UST-180</t>
  </si>
  <si>
    <t>D-07.MNK-81.UST-190</t>
  </si>
  <si>
    <t>D-07.MNK-81.UST-200</t>
  </si>
  <si>
    <t>D-07.MNK-81.UST-210</t>
  </si>
  <si>
    <t>D-07.MNK-81.UST-220</t>
  </si>
  <si>
    <t>D-07.MNK-81.UST-230</t>
  </si>
  <si>
    <t>D-07.MNK-81.UST-240</t>
  </si>
  <si>
    <t>D-07.MNK-81.UST-250</t>
  </si>
  <si>
    <t>D-07.MNK-81.UST-260</t>
  </si>
  <si>
    <t>D-07.MNK-81.UST-270</t>
  </si>
  <si>
    <t>D-07.MNK-81.UST-280</t>
  </si>
  <si>
    <t>D-07.MNK-91.DGR</t>
  </si>
  <si>
    <t>D-07.MNK-91.DGR-510</t>
  </si>
  <si>
    <t>D-07.MNK-91.DGR-520</t>
  </si>
  <si>
    <t>D-07.MNK-91.DGR-530</t>
  </si>
  <si>
    <t>D-07.MNK-91.DGR-540</t>
  </si>
  <si>
    <t>D-07.MNK-91.DGR-550</t>
  </si>
  <si>
    <t>D-07.MNK-91.DGR-560</t>
  </si>
  <si>
    <t>D-07.MNK-91.DGR-570</t>
  </si>
  <si>
    <t>D-07.MNK-92.KNS</t>
  </si>
  <si>
    <t>D-07.MNK-92.KNS-510</t>
  </si>
  <si>
    <t>D-08.MLZ</t>
  </si>
  <si>
    <t>DRK. GİDER - MALZEME SATIN ALIMLARI</t>
  </si>
  <si>
    <t>08.MLZ</t>
  </si>
  <si>
    <t>D-08.MLZ-01.ANA</t>
  </si>
  <si>
    <t>ANA İNŞAAT MLZ., YAKIT / ELEKTRİK</t>
  </si>
  <si>
    <t>01.ANA</t>
  </si>
  <si>
    <t>D-08.MLZ-01.ANA-014</t>
  </si>
  <si>
    <t>HAZIR BETON - C14</t>
  </si>
  <si>
    <t>EX.04</t>
  </si>
  <si>
    <t>D-08.MLZ-01.ANA-016</t>
  </si>
  <si>
    <t>HAZIR BETON - C16</t>
  </si>
  <si>
    <t>D-08.MLZ-01.ANA-020</t>
  </si>
  <si>
    <t>HAZIR BETON - C20</t>
  </si>
  <si>
    <t>D-08.MLZ-01.ANA-025</t>
  </si>
  <si>
    <t>D-08.MLZ-01.ANA-030</t>
  </si>
  <si>
    <t>HAZIR BETON - C30</t>
  </si>
  <si>
    <t>D-08.MLZ-01.ANA-080</t>
  </si>
  <si>
    <t>HAZIR BETON - PÜSKÜRTME BETONU</t>
  </si>
  <si>
    <t>D-08.MLZ-01.ANA-090</t>
  </si>
  <si>
    <t>BETON - KATKI - AKIŞKANLAŞTIRICI / PRIZ HIZLANDIRICI</t>
  </si>
  <si>
    <t>D-08.MLZ-01.ANA-110</t>
  </si>
  <si>
    <t>NERVÜRLÜ DEMIR</t>
  </si>
  <si>
    <t>D-08.MLZ-01.ANA-120</t>
  </si>
  <si>
    <t>HASIR ÇELIK</t>
  </si>
  <si>
    <t>D-08.MLZ-01.ANA-130</t>
  </si>
  <si>
    <t>PASPAYI</t>
  </si>
  <si>
    <t>D-08.MLZ-01.ANA-140</t>
  </si>
  <si>
    <t>ÖNGERME ÇELIK (KÖPRÜLER İÇIN)</t>
  </si>
  <si>
    <t>D-08.MLZ-01.ANA-150</t>
  </si>
  <si>
    <t>PROFIL DEMIR</t>
  </si>
  <si>
    <t>D-08.MLZ-01.ANA-210</t>
  </si>
  <si>
    <t>D-08.MLZ-01.ANA-220</t>
  </si>
  <si>
    <t>D-08.MLZ-01.ANA-310</t>
  </si>
  <si>
    <t>DÖKME ÇIMENTO</t>
  </si>
  <si>
    <t>D-08.MLZ-01.ANA-320</t>
  </si>
  <si>
    <t>TORBA ÇIMENTO</t>
  </si>
  <si>
    <t>320</t>
  </si>
  <si>
    <t>D-08.MLZ-01.ANA-410</t>
  </si>
  <si>
    <t>BITÜM</t>
  </si>
  <si>
    <t>D-08.MLZ-01.ANA-610</t>
  </si>
  <si>
    <t>KALIP KERESTE / PLYWOOD</t>
  </si>
  <si>
    <t>610</t>
  </si>
  <si>
    <t>D-08.MLZ-01.ANA-620</t>
  </si>
  <si>
    <t>PROFIL ÇELIK (KUTU. L. NPI VS.)</t>
  </si>
  <si>
    <t>620</t>
  </si>
  <si>
    <t>D-08.MLZ-01.ANA-710</t>
  </si>
  <si>
    <t>AKARYAKIT - MOTORIN</t>
  </si>
  <si>
    <t>lt</t>
  </si>
  <si>
    <t>EX.05</t>
  </si>
  <si>
    <t>710</t>
  </si>
  <si>
    <t>D-08.MLZ-01.ANA-720</t>
  </si>
  <si>
    <t>AKARYAKIT - BENZIN</t>
  </si>
  <si>
    <t>720</t>
  </si>
  <si>
    <t>D-08.MLZ-01.ANA-730</t>
  </si>
  <si>
    <t>AKARYAKIT - ADBLUE</t>
  </si>
  <si>
    <t>730</t>
  </si>
  <si>
    <t>D-08.MLZ-01.ANA-740</t>
  </si>
  <si>
    <t>MAKINE YAĞI</t>
  </si>
  <si>
    <t>740</t>
  </si>
  <si>
    <t>D-08.MLZ-01.ANA-790</t>
  </si>
  <si>
    <t>DIĞER AKARYAKIT VE YAĞLAR</t>
  </si>
  <si>
    <t>790</t>
  </si>
  <si>
    <t>D-08.MLZ-01.ANA-810</t>
  </si>
  <si>
    <t>ELEKTRIK</t>
  </si>
  <si>
    <t>810</t>
  </si>
  <si>
    <t>D-08.MLZ-01.ANA-820</t>
  </si>
  <si>
    <t>820</t>
  </si>
  <si>
    <t>D-08.MLZ-03.PTI</t>
  </si>
  <si>
    <t>PATLATMALI İŞ MALZEMELERİ</t>
  </si>
  <si>
    <t>03.PTI</t>
  </si>
  <si>
    <t>D-08.MLZ-03.PTI-111</t>
  </si>
  <si>
    <t>D-08.MLZ-03.PTI-112</t>
  </si>
  <si>
    <t>D-08.MLZ-03.PTI-121</t>
  </si>
  <si>
    <t>DINAMIT</t>
  </si>
  <si>
    <t>D-08.MLZ-03.PTI-122</t>
  </si>
  <si>
    <t>D-08.MLZ-03.PTI-132</t>
  </si>
  <si>
    <t>ELEKTRIKLI KAPSÜL - 1.50 MT.</t>
  </si>
  <si>
    <t>132</t>
  </si>
  <si>
    <t>D-08.MLZ-03.PTI-140</t>
  </si>
  <si>
    <t>ELEKTRIKSIZ KAPSÜL</t>
  </si>
  <si>
    <t>D-08.MLZ-03.PTI-141</t>
  </si>
  <si>
    <t>ELEKTRIKSIZ KAPSÜL - 4.00 MT.</t>
  </si>
  <si>
    <t>141</t>
  </si>
  <si>
    <t>D-08.MLZ-03.PTI-142</t>
  </si>
  <si>
    <t>ELEKTRIKSIZ KAPSÜL - 12.00 MT.</t>
  </si>
  <si>
    <t>142</t>
  </si>
  <si>
    <t>D-08.MLZ-03.PTI-151</t>
  </si>
  <si>
    <t>ZIL TELI</t>
  </si>
  <si>
    <t>151</t>
  </si>
  <si>
    <t>D-08.MLZ-03.PTI-161</t>
  </si>
  <si>
    <t>İNFILAKLI FITIL - 5 GR. - PETN / MT.</t>
  </si>
  <si>
    <t>161</t>
  </si>
  <si>
    <t>D-08.MLZ-03.PTI-168</t>
  </si>
  <si>
    <t>İNFILAKLI FITIL - 80 GR. PETN / MT.</t>
  </si>
  <si>
    <t>168</t>
  </si>
  <si>
    <t>D-08.MLZ-03.PTI-800</t>
  </si>
  <si>
    <t>PATLAYICI MADDE VE ATEŞLEME SISTEMLERI TEMINI</t>
  </si>
  <si>
    <t>D-08.MLZ-04.DST</t>
  </si>
  <si>
    <t>DESTEKLEME İŞLERİ MALZEMELERİ</t>
  </si>
  <si>
    <t>04.DST</t>
  </si>
  <si>
    <t>D-08.MLZ-04.DST-111</t>
  </si>
  <si>
    <t>D-08.MLZ-04.DST-112</t>
  </si>
  <si>
    <t>D-08.MLZ-04.DST-113</t>
  </si>
  <si>
    <t>113</t>
  </si>
  <si>
    <t>D-08.MLZ-04.DST-131</t>
  </si>
  <si>
    <t>D-08.MLZ-04.DST-132</t>
  </si>
  <si>
    <t>D-08.MLZ-04.DST-133</t>
  </si>
  <si>
    <t>133</t>
  </si>
  <si>
    <t>D-08.MLZ-04.DST-134</t>
  </si>
  <si>
    <t>R32 CROS BIT</t>
  </si>
  <si>
    <t>D-08.MLZ-04.DST-142</t>
  </si>
  <si>
    <t>2.0" ÇELIK BORU</t>
  </si>
  <si>
    <t>D-08.MLZ-04.DST-151</t>
  </si>
  <si>
    <t>D-08.MLZ-04.DST-213</t>
  </si>
  <si>
    <t>RING BIT - 88.9 MM ROBIT</t>
  </si>
  <si>
    <t>D-08.MLZ-04.DST-215</t>
  </si>
  <si>
    <t>PILOT BIT ( 88.9R )</t>
  </si>
  <si>
    <t>215</t>
  </si>
  <si>
    <t>D-08.MLZ-04.DST-216</t>
  </si>
  <si>
    <t>PILOT BIT - 88.9R - TIJ / ROD ( 6.40 + 3.00 M.)</t>
  </si>
  <si>
    <t>216</t>
  </si>
  <si>
    <t>D-08.MLZ-04.DST-226</t>
  </si>
  <si>
    <t>SABITLEME ÇIVISI</t>
  </si>
  <si>
    <t>226</t>
  </si>
  <si>
    <t>D-08.MLZ-04.DST-511</t>
  </si>
  <si>
    <t>511</t>
  </si>
  <si>
    <t>D-08.MLZ-04.DST-521</t>
  </si>
  <si>
    <t>NPI. PLAKA. AKS VS.</t>
  </si>
  <si>
    <t>521</t>
  </si>
  <si>
    <t>D-08.MLZ-04.DST-542</t>
  </si>
  <si>
    <t>1.5" ÇELIK BORU</t>
  </si>
  <si>
    <t>542</t>
  </si>
  <si>
    <t>D-08.MLZ-04.DST-544</t>
  </si>
  <si>
    <t>3.5" ÇELIK BORU</t>
  </si>
  <si>
    <t>544</t>
  </si>
  <si>
    <t>D-08.MLZ-04.DST-810</t>
  </si>
  <si>
    <t>IBO BULON. BULON MANŞON. SOMUN. PLAKA</t>
  </si>
  <si>
    <t>D-08.MLZ-05.MEK</t>
  </si>
  <si>
    <t>İNŞAAT MEKANİK MALZEMELERİ</t>
  </si>
  <si>
    <t>05.MEK</t>
  </si>
  <si>
    <t>D-08.MLZ-05.MEK-110</t>
  </si>
  <si>
    <t>ENDÜSTRIYEL BORU - SÜREN</t>
  </si>
  <si>
    <t>D-08.MLZ-05.MEK-210</t>
  </si>
  <si>
    <t>PIS SU BORULARI</t>
  </si>
  <si>
    <t>D-08.MLZ-05.MEK-220</t>
  </si>
  <si>
    <t>TESISAT BORULARI</t>
  </si>
  <si>
    <t>D-08.MLZ-05.MEK-290</t>
  </si>
  <si>
    <t>BORU AKSESUARLARI</t>
  </si>
  <si>
    <t>290</t>
  </si>
  <si>
    <t>D-08.MLZ-05.MEK-310</t>
  </si>
  <si>
    <t>VANALAR</t>
  </si>
  <si>
    <t>D-08.MLZ-05.MEK-990</t>
  </si>
  <si>
    <t>DIĞER İNŞAAT MEKANIK MALZEMELERI</t>
  </si>
  <si>
    <t>D-08.MLZ-06.ELK</t>
  </si>
  <si>
    <t>İNŞAAT ELEKTRİK MALZEMELERİ</t>
  </si>
  <si>
    <t>06.ELK</t>
  </si>
  <si>
    <t>D-08.MLZ-06.ELK-800</t>
  </si>
  <si>
    <t>D-08.MLZ-07.YDK</t>
  </si>
  <si>
    <t>YEDEK PARÇALAR</t>
  </si>
  <si>
    <t>07.YDK</t>
  </si>
  <si>
    <t>D-08.MLZ-07.YDK-800</t>
  </si>
  <si>
    <t>D-08.MLZ-08.DGR</t>
  </si>
  <si>
    <t>08.DGR</t>
  </si>
  <si>
    <t>D-08.MLZ-08.DGR-110</t>
  </si>
  <si>
    <t>ANKRAJ DEMIR PLAKA</t>
  </si>
  <si>
    <t>D-08.MLZ-08.DGR-120</t>
  </si>
  <si>
    <t>D-08.MLZ-08.DGR-130</t>
  </si>
  <si>
    <t>D-08.MLZ-08.DGR-140</t>
  </si>
  <si>
    <t>GENLEŞME DERZI</t>
  </si>
  <si>
    <t>D-08.MLZ-08.DGR-150</t>
  </si>
  <si>
    <t>D-08.MLZ-08.DGR-160</t>
  </si>
  <si>
    <t>GEOTEKSTIL KEÇE</t>
  </si>
  <si>
    <t>D-08.MLZ-08.DGR-210</t>
  </si>
  <si>
    <t>BETON BACA GÖVDESI</t>
  </si>
  <si>
    <t>D-08.MLZ-08.DGR-220</t>
  </si>
  <si>
    <t>D-08.MLZ-08.DGR-310</t>
  </si>
  <si>
    <t>D-08.MLZ-08.DGR-410</t>
  </si>
  <si>
    <t>MEMBRAN - BITÜMLÜ</t>
  </si>
  <si>
    <t>D-08.MLZ-08.DGR-420</t>
  </si>
  <si>
    <t>D-08.MLZ-08.DGR-510</t>
  </si>
  <si>
    <t>D-08.MLZ-08.DGR-520</t>
  </si>
  <si>
    <t>D-08.MLZ-08.DGR-530</t>
  </si>
  <si>
    <t>D-08.MLZ-08.DGR-540</t>
  </si>
  <si>
    <t>ENJEKSIYON/HAVA ALMA AMAÇLI BORU 12 MM.</t>
  </si>
  <si>
    <t>D-08.MLZ-08.DGR-550</t>
  </si>
  <si>
    <t>D-08.MLZ-08.DGR-570</t>
  </si>
  <si>
    <t>D-08.MLZ-08.DGR-610</t>
  </si>
  <si>
    <t>ELEKTRIK PANO</t>
  </si>
  <si>
    <t>D-08.MLZ-08.DGR-990</t>
  </si>
  <si>
    <t>TÜM DIĞER MALZEMELER</t>
  </si>
  <si>
    <t>D-08.MLZ-09.TMK</t>
  </si>
  <si>
    <t>TAŞERON MALZEME KESİNTİLERİ</t>
  </si>
  <si>
    <t>09.TMK</t>
  </si>
  <si>
    <t>D-08.MLZ-09.TMK-800</t>
  </si>
  <si>
    <t>TAŞERON MALZEME KESINTILERI (TUTAR OLARAK)</t>
  </si>
  <si>
    <t>D-09.TSR</t>
  </si>
  <si>
    <t>DRK. GİDER - GENEL TAŞERONLAR</t>
  </si>
  <si>
    <t>09.TSR</t>
  </si>
  <si>
    <t>D-09.TSR-10.MHZ</t>
  </si>
  <si>
    <t>MALZEME HAZIRLIK İŞLERİ</t>
  </si>
  <si>
    <t>10.MHZ</t>
  </si>
  <si>
    <t>D-09.TSR-10.MHZ-110</t>
  </si>
  <si>
    <t>BULONLARDA DIŞ AÇIMI İŞLERI - 28 MM</t>
  </si>
  <si>
    <t>EX.02</t>
  </si>
  <si>
    <t>D-09.TSR-10.MHZ-120</t>
  </si>
  <si>
    <t>BULONLARDA DIŞ AÇIMI İŞLERI - 32 MM</t>
  </si>
  <si>
    <t>D-09.TSR-20.MLZ</t>
  </si>
  <si>
    <t>MALZEME TEDARİĞİ</t>
  </si>
  <si>
    <t>20.MLZ</t>
  </si>
  <si>
    <t>D-09.TSR-20.MLZ-100</t>
  </si>
  <si>
    <t>D-09.TSR-80.KNS</t>
  </si>
  <si>
    <t>GENEL TAŞERONLAR - KONSOLİDE</t>
  </si>
  <si>
    <t>80.KNS</t>
  </si>
  <si>
    <t>D-09.TSR-80.KNS-101</t>
  </si>
  <si>
    <t>GENEL - NAKLİYE BEDELİ</t>
  </si>
  <si>
    <t>D-09.TSR-80.KNS-120</t>
  </si>
  <si>
    <t>GENEL - BAKIM ONARIM BEDELİ</t>
  </si>
  <si>
    <t>D-09.TSR-80.KNS-880</t>
  </si>
  <si>
    <t>880</t>
  </si>
  <si>
    <t>D-09.TSR-81.MBL</t>
  </si>
  <si>
    <t>81.MBL</t>
  </si>
  <si>
    <t>D-09.TSR-81.MBL-100</t>
  </si>
  <si>
    <t>D-09.TSR-90.KST</t>
  </si>
  <si>
    <t>GENEL TAŞERONLAR - KESİNTİ</t>
  </si>
  <si>
    <t>90.KST</t>
  </si>
  <si>
    <t>D-09.TSR-90.KST-100</t>
  </si>
  <si>
    <t>D-09.TSR-90.KST-101</t>
  </si>
  <si>
    <t>D-09.TSR-90.KST-600</t>
  </si>
  <si>
    <t>KESİNTİ - MAKİNE VE EKİPMAN KİRASI</t>
  </si>
  <si>
    <t>600</t>
  </si>
  <si>
    <t>D-09.TSR-90.KST-700</t>
  </si>
  <si>
    <t>KESİNTİ - OSGB DİGERLERİ</t>
  </si>
  <si>
    <t>700</t>
  </si>
  <si>
    <t>D-09.TSR-90.KST-800</t>
  </si>
  <si>
    <t>D-09.TSR-90.KST-900</t>
  </si>
  <si>
    <t>KESİNTİ - MALZEME GİDERLERİ</t>
  </si>
  <si>
    <t>900</t>
  </si>
  <si>
    <t>D-09.TSR-90.KST-910</t>
  </si>
  <si>
    <t>KESİNTİ - YAKIT / ENERJİ GİDERLERİ</t>
  </si>
  <si>
    <t>910</t>
  </si>
  <si>
    <t>E</t>
  </si>
  <si>
    <t>ENDİREKT MALİYET KALEMLERİ</t>
  </si>
  <si>
    <t>E-01.PRS</t>
  </si>
  <si>
    <t>END. GİDER - ENDİREKT PERSONEL</t>
  </si>
  <si>
    <t>01.PRS</t>
  </si>
  <si>
    <t>E-01.PRS-01.MAA</t>
  </si>
  <si>
    <t>ENDİREKT PERSONEL MAAŞ GD.</t>
  </si>
  <si>
    <t>01.MAA</t>
  </si>
  <si>
    <t>E-01.PRS-01.MAA-001</t>
  </si>
  <si>
    <t>ÜST YÖNETIM GRUBU MAAŞ GIDERLERI</t>
  </si>
  <si>
    <t>EX.01</t>
  </si>
  <si>
    <t>E-01.PRS-01.MAA-002</t>
  </si>
  <si>
    <t>TEKNIK OFIS GRUBU MAAŞ GIDERLERI</t>
  </si>
  <si>
    <t>E-01.PRS-01.MAA-003</t>
  </si>
  <si>
    <t>TASARIM GRUBU MAAŞ GIDERLERI</t>
  </si>
  <si>
    <t>E-01.PRS-01.MAA-004</t>
  </si>
  <si>
    <t>ETÜD PROJE VE KAMULAŞTIRMA GRUBU MAAŞ GD.</t>
  </si>
  <si>
    <t>E-01.PRS-01.MAA-005</t>
  </si>
  <si>
    <t>ÇEVRE VE SOSYAL UYUM GRUBU MAAŞ GIDERLERI</t>
  </si>
  <si>
    <t>E-01.PRS-01.MAA-006</t>
  </si>
  <si>
    <t>FINANS VE MUHASEBE GRUBU MAAŞ GIDERLERI</t>
  </si>
  <si>
    <t>E-01.PRS-01.MAA-007</t>
  </si>
  <si>
    <t>SATINALMA GRUBU MAAŞ GIDERLERI</t>
  </si>
  <si>
    <t>E-01.PRS-01.MAA-008</t>
  </si>
  <si>
    <t>İNSAN KAYNAKLARI VE EYS MAAŞ GIDERLERI</t>
  </si>
  <si>
    <t>E-01.PRS-01.MAA-009</t>
  </si>
  <si>
    <t>DESTEK / HIZMET GRUBU MAAŞ GIDERLERI</t>
  </si>
  <si>
    <t>E-01.PRS-01.MAA-010</t>
  </si>
  <si>
    <t>TOPRAK İŞLERI GRUBU MAAŞ GIDERLERI</t>
  </si>
  <si>
    <t>E-01.PRS-01.MAA-011</t>
  </si>
  <si>
    <t>SANAT YAPILARI GRUBU MAAŞ GIDERLERI</t>
  </si>
  <si>
    <t>E-01.PRS-01.MAA-012</t>
  </si>
  <si>
    <t>TÜNEL İMALATLARI GRUBU MAAŞ GIDERLERI</t>
  </si>
  <si>
    <t>E-01.PRS-01.MAA-013</t>
  </si>
  <si>
    <t>ÜSTYAPI VE DIĞER İMALATLAR GR. MAAŞ GD.</t>
  </si>
  <si>
    <t>E-01.PRS-01.MAA-014</t>
  </si>
  <si>
    <t>GENEL SAHA İŞLERI GRUBU MAAŞ GIDERLERI</t>
  </si>
  <si>
    <t>E-01.PRS-01.MAA-015</t>
  </si>
  <si>
    <t>MAKINE GRUBU MAAŞ GIDERLERI</t>
  </si>
  <si>
    <t>E-01.PRS-01.MAA-016</t>
  </si>
  <si>
    <t>KALITE KONTROL GRUBU MAAŞ GIDERLERI</t>
  </si>
  <si>
    <t>E-01.PRS-01.MAA-017</t>
  </si>
  <si>
    <t>ISG GRUBU MAAŞ GIDERLERI</t>
  </si>
  <si>
    <t>E-01.PRS-01.MAA-021</t>
  </si>
  <si>
    <t>İDARE GRUBU MAAŞ GIDERLERI</t>
  </si>
  <si>
    <t>E-01.PRS-01.MAA-800</t>
  </si>
  <si>
    <t>MAAŞ GIDERLERI GENEL (SAP GERÇEKLEŞME GIRIŞI)</t>
  </si>
  <si>
    <t>E-01.PRS-90.DGR</t>
  </si>
  <si>
    <t>ENDİREKT PERSONEL DİĞER GD.</t>
  </si>
  <si>
    <t>E-01.PRS-90.DGR-990</t>
  </si>
  <si>
    <t>ENDIREKT PERSONEL DIĞER GIDERLER</t>
  </si>
  <si>
    <t>EX.03</t>
  </si>
  <si>
    <t>E-02.MAK</t>
  </si>
  <si>
    <t>END. GİDER - ENDİREKT MAKİNA EKİPMAN</t>
  </si>
  <si>
    <t>02.MAK</t>
  </si>
  <si>
    <t>E-02.MAK-01.AMR</t>
  </si>
  <si>
    <t>AMORTİSMAN GİDERLERİ</t>
  </si>
  <si>
    <t>01.AMR</t>
  </si>
  <si>
    <t>E-02.MAK-01.AMR-010</t>
  </si>
  <si>
    <t>EX.31</t>
  </si>
  <si>
    <t>E-02.MAK-01.AMR-020</t>
  </si>
  <si>
    <t>E-02.MAK-01.AMR-030</t>
  </si>
  <si>
    <t>AMR - TIR - ÇEKICI</t>
  </si>
  <si>
    <t>EX.30</t>
  </si>
  <si>
    <t>E-02.MAK-01.AMR-041</t>
  </si>
  <si>
    <t>AMR - LOWBED - 120 TON - ÖN YÜKLEMELI - VINÇLI</t>
  </si>
  <si>
    <t>E-02.MAK-01.AMR-042</t>
  </si>
  <si>
    <t>AMR - LOWBED - 120 TON - ÖN YÜKLEMELI</t>
  </si>
  <si>
    <t>E-02.MAK-01.AMR-043</t>
  </si>
  <si>
    <t>AMR - LOWBED - 60 TON - SAL TIPI ARKA YÜKLEMELI</t>
  </si>
  <si>
    <t>E-02.MAK-01.AMR-044</t>
  </si>
  <si>
    <t>AMR - SAL DORSE - KAPAKLI - L: 13.60 M.</t>
  </si>
  <si>
    <t>E-02.MAK-01.AMR-050</t>
  </si>
  <si>
    <t>AMR - EKSKAVATÖR - LASTIKLI - 20 TON</t>
  </si>
  <si>
    <t>E-02.MAK-01.AMR-061</t>
  </si>
  <si>
    <t>AMR - MOBIL VINÇ - ROUGH TERRAIN - 30 TON</t>
  </si>
  <si>
    <t>E-02.MAK-01.AMR-062</t>
  </si>
  <si>
    <t>AMR - MOBIL VINÇ - ROUGH TERRAIN - 50 TON</t>
  </si>
  <si>
    <t>E-02.MAK-01.AMR-063</t>
  </si>
  <si>
    <t>AMR - MOBIL VINÇ - ROUGH TERRAIN - 70 TON / 90 TON</t>
  </si>
  <si>
    <t>E-02.MAK-01.AMR-064</t>
  </si>
  <si>
    <t>AMR - MOBIL VINÇ - ALL TERRAIN - 100 TON</t>
  </si>
  <si>
    <t>E-02.MAK-01.AMR-065</t>
  </si>
  <si>
    <t>AMR - MOBIL VINÇ - ALL TERRAIN - 130 TON</t>
  </si>
  <si>
    <t>E-02.MAK-01.AMR-066</t>
  </si>
  <si>
    <t>AMR - MOBIL VINÇ - ALL TERRAIN - 160 TON</t>
  </si>
  <si>
    <t>E-02.MAK-01.AMR-067</t>
  </si>
  <si>
    <t>AMR - VINÇLI KAMYON (HI-UP)</t>
  </si>
  <si>
    <t>E-02.MAK-01.AMR-080</t>
  </si>
  <si>
    <t>AMR - FORKLIFT - 5  TON</t>
  </si>
  <si>
    <t>E-02.MAK-01.AMR-081</t>
  </si>
  <si>
    <t>AMR - FORKLIFT - 10 TON</t>
  </si>
  <si>
    <t>E-02.MAK-01.AMR-090</t>
  </si>
  <si>
    <t>AMR - MAZOT TANKERI - 20 TON</t>
  </si>
  <si>
    <t>E-02.MAK-01.AMR-095</t>
  </si>
  <si>
    <t>AMR - SU TANKERI - 20 TON</t>
  </si>
  <si>
    <t>095</t>
  </si>
  <si>
    <t>E-02.MAK-01.AMR-100</t>
  </si>
  <si>
    <t>AMR - VIDANJÖR</t>
  </si>
  <si>
    <t>E-02.MAK-01.AMR-105</t>
  </si>
  <si>
    <t>AMR - ÇÖP KAMYONU</t>
  </si>
  <si>
    <t>E-02.MAK-01.AMR-106</t>
  </si>
  <si>
    <t>AMR - TEHLIKELI MADDE TAŞIMA KAMYONU</t>
  </si>
  <si>
    <t>E-02.MAK-01.AMR-110</t>
  </si>
  <si>
    <t>AMR - BAKIM ARACI</t>
  </si>
  <si>
    <t>E-02.MAK-01.AMR-111</t>
  </si>
  <si>
    <t>AMR - LASTIK ARACI</t>
  </si>
  <si>
    <t>E-02.MAK-01.AMR-121</t>
  </si>
  <si>
    <t>AMR - JENERATÖR - 300 KVA</t>
  </si>
  <si>
    <t>E-02.MAK-01.AMR-122</t>
  </si>
  <si>
    <t>AMR - JENERATÖR - 500 KVA</t>
  </si>
  <si>
    <t>E-02.MAK-01.AMR-123</t>
  </si>
  <si>
    <t>AMR - JENERATÖR - 1650 KVA</t>
  </si>
  <si>
    <t>123</t>
  </si>
  <si>
    <t>E-02.MAK-01.AMR-140</t>
  </si>
  <si>
    <t>AMR - KAMYONÜSTÜ JENERATÖR - 650 KVA</t>
  </si>
  <si>
    <t>E-02.MAK-01.AMR-150</t>
  </si>
  <si>
    <t>AMR - KOMPRESÖR - ELEKTRIKLI - 20 M³/DAK. 13 BAR</t>
  </si>
  <si>
    <t>E-02.MAK-01.AMR-160</t>
  </si>
  <si>
    <t>AMR - HIDROFOR</t>
  </si>
  <si>
    <t>E-02.MAK-01.AMR-170</t>
  </si>
  <si>
    <t>AMR - YAKIT TANKI - 50 TON</t>
  </si>
  <si>
    <t>E-02.MAK-01.AMR-180</t>
  </si>
  <si>
    <t>AMR - HAVA TANKI - 10 M³</t>
  </si>
  <si>
    <t>E-02.MAK-01.AMR-190</t>
  </si>
  <si>
    <t>AMR - SU TANKI - 25 TON</t>
  </si>
  <si>
    <t>E-02.MAK-01.AMR-200</t>
  </si>
  <si>
    <t>AMR - IŞIK KULESI - JENERATÖRLÜ</t>
  </si>
  <si>
    <t>E-02.MAK-01.AMR-210</t>
  </si>
  <si>
    <t>AMR - ATÖLYE EKIPMANLARI</t>
  </si>
  <si>
    <t>E-02.MAK-01.AMR-215</t>
  </si>
  <si>
    <t>AMR - PROFIL BÜKME MAKINESI</t>
  </si>
  <si>
    <t>E-02.MAK-01.AMR-220</t>
  </si>
  <si>
    <t>AMR - TOPOĞRAFIK ÖLÇÜM ALETLERI</t>
  </si>
  <si>
    <t>E-02.MAK-01.AMR-510</t>
  </si>
  <si>
    <t>AMR - ARAZI ARACI - DUSTER - 4×4</t>
  </si>
  <si>
    <t>E-02.MAK-01.AMR-511</t>
  </si>
  <si>
    <t>AMR - ARAZI ARACI - DUSTER - 4×4 - SATINALMA</t>
  </si>
  <si>
    <t>E-02.MAK-01.AMR-512</t>
  </si>
  <si>
    <t>AMR - ARAZI ARACI - NISSAN - 4×4 - SATINALMA</t>
  </si>
  <si>
    <t>512</t>
  </si>
  <si>
    <t>E-02.MAK-01.AMR-520</t>
  </si>
  <si>
    <t>AMR - ARAZI ARACI - DUSTER - 4×4 - İDARE</t>
  </si>
  <si>
    <t>E-02.MAK-01.AMR-530</t>
  </si>
  <si>
    <t>AMR - MINIBÜS</t>
  </si>
  <si>
    <t>E-02.MAK-01.AMR-531</t>
  </si>
  <si>
    <t>AMR - BINEK ARAÇ - DOBLO</t>
  </si>
  <si>
    <t>531</t>
  </si>
  <si>
    <t>E-02.MAK-01.AMR-532</t>
  </si>
  <si>
    <t>AMR - BINEK ARAÇ - EGEA</t>
  </si>
  <si>
    <t>532</t>
  </si>
  <si>
    <t>E-02.MAK-01.AMR-540</t>
  </si>
  <si>
    <t>AMR - PIKAP - 4×4</t>
  </si>
  <si>
    <t>E-02.MAK-01.AMR-551</t>
  </si>
  <si>
    <t>AMR - PREMIUM BINEK ARAÇ - 3LT. ÜZERI - İDARE</t>
  </si>
  <si>
    <t>EX.12</t>
  </si>
  <si>
    <t>551</t>
  </si>
  <si>
    <t>E-02.MAK-01.AMR-552</t>
  </si>
  <si>
    <t>AMR - PREMIUM BINEK ARAÇ - SUPERB</t>
  </si>
  <si>
    <t>552</t>
  </si>
  <si>
    <t>E-02.MAK-01.AMR-810</t>
  </si>
  <si>
    <t>AMR - TESIS. MAKINE VE CIHAZLAR</t>
  </si>
  <si>
    <t>E-02.MAK-01.MLS</t>
  </si>
  <si>
    <t>ENDİREKT MAKİNE ÖDEMELERİ - LEASING</t>
  </si>
  <si>
    <t>01.MLS</t>
  </si>
  <si>
    <t>E-02.MAK-01.MLS-010</t>
  </si>
  <si>
    <t>MLS - KANTAR</t>
  </si>
  <si>
    <t>E-02.MAK-01.MLS-020</t>
  </si>
  <si>
    <t>MLS - AKARYAKIT İSTASYONU</t>
  </si>
  <si>
    <t>E-02.MAK-01.MLS-030</t>
  </si>
  <si>
    <t>MLS - TIR - ÇEKICI</t>
  </si>
  <si>
    <t>E-02.MAK-01.MLS-041</t>
  </si>
  <si>
    <t>MLS - LOWBED - 120 TON - ÖN YÜKLEMELI - VINÇLI</t>
  </si>
  <si>
    <t>E-02.MAK-01.MLS-042</t>
  </si>
  <si>
    <t>MLS - LOWBED - 120 TON - ÖN YÜKLEMELI</t>
  </si>
  <si>
    <t>E-02.MAK-01.MLS-043</t>
  </si>
  <si>
    <t>MLS - LOWBED - 60 TON - SAL TIPI ARKA YÜKLEMELI</t>
  </si>
  <si>
    <t>E-02.MAK-01.MLS-044</t>
  </si>
  <si>
    <t>MLS - SAL DORSE - KAPAKLI - L: 13.60 M.</t>
  </si>
  <si>
    <t>E-02.MAK-01.MLS-050</t>
  </si>
  <si>
    <t>MLS - EKSKAVATÖR - LASTIKLI - 20 TON</t>
  </si>
  <si>
    <t>E-02.MAK-01.MLS-061</t>
  </si>
  <si>
    <t>MLS - MOBIL VINÇ - ROUGH TERRAIN - 30 TON</t>
  </si>
  <si>
    <t>E-02.MAK-01.MLS-062</t>
  </si>
  <si>
    <t>MLS - MOBIL VINÇ - ROUGH TERRAIN - 50 TON</t>
  </si>
  <si>
    <t>E-02.MAK-01.MLS-063</t>
  </si>
  <si>
    <t>MLS - MOBIL VINÇ - ROUGH TERRAIN - 70 TON / 90 TON</t>
  </si>
  <si>
    <t>E-02.MAK-01.MLS-064</t>
  </si>
  <si>
    <t>MLS - MOBIL VINÇ - ALL TERRAIN - 100 TON</t>
  </si>
  <si>
    <t>E-02.MAK-01.MLS-065</t>
  </si>
  <si>
    <t>MLS - MOBIL VINÇ - ALL TERRAIN - 130 TON</t>
  </si>
  <si>
    <t>E-02.MAK-01.MLS-066</t>
  </si>
  <si>
    <t>MLS - MOBIL VINÇ - ALL TERRAIN - 160 TON</t>
  </si>
  <si>
    <t>E-02.MAK-01.MLS-067</t>
  </si>
  <si>
    <t>MLS - VINÇLI KAMYON (HI-UP)</t>
  </si>
  <si>
    <t>E-02.MAK-01.MLS-080</t>
  </si>
  <si>
    <t>MLS - FORKLIFT - 5  TON</t>
  </si>
  <si>
    <t>E-02.MAK-01.MLS-081</t>
  </si>
  <si>
    <t>MLS - FORKLIFT - 10 TON</t>
  </si>
  <si>
    <t>E-02.MAK-01.MLS-090</t>
  </si>
  <si>
    <t>MLS - MAZOT TANKERI - 20 TON</t>
  </si>
  <si>
    <t>E-02.MAK-01.MLS-095</t>
  </si>
  <si>
    <t>MLS - SU TANKERI - 20 TON</t>
  </si>
  <si>
    <t>E-02.MAK-01.MLS-100</t>
  </si>
  <si>
    <t>MLS - VIDANJÖR</t>
  </si>
  <si>
    <t>E-02.MAK-01.MLS-105</t>
  </si>
  <si>
    <t>MLS - ÇÖP KAMYONU</t>
  </si>
  <si>
    <t>E-02.MAK-01.MLS-106</t>
  </si>
  <si>
    <t>MLS - TEHLIKELI MADDE TAŞIMA KAMYONU</t>
  </si>
  <si>
    <t>E-02.MAK-01.MLS-110</t>
  </si>
  <si>
    <t>MLS - BAKIM ARACI</t>
  </si>
  <si>
    <t>E-02.MAK-01.MLS-111</t>
  </si>
  <si>
    <t>MLS - LASTIK ARACI</t>
  </si>
  <si>
    <t>E-02.MAK-01.MLS-121</t>
  </si>
  <si>
    <t>MLS - JENERATÖR - 300 KVA</t>
  </si>
  <si>
    <t>E-02.MAK-01.MLS-122</t>
  </si>
  <si>
    <t>MLS - JENERATÖR - 500 KVA</t>
  </si>
  <si>
    <t>E-02.MAK-01.MLS-123</t>
  </si>
  <si>
    <t>MLS - JENERATÖR - 1650 KVA</t>
  </si>
  <si>
    <t>E-02.MAK-01.MLS-140</t>
  </si>
  <si>
    <t>MLS - KAMYONÜSTÜ JENERATÖR - 650 KVA</t>
  </si>
  <si>
    <t>E-02.MAK-01.MLS-150</t>
  </si>
  <si>
    <t>MLS - KOMPRESÖR - ELEKTRIKLI - 20 M³/DAK. 13 BAR</t>
  </si>
  <si>
    <t>E-02.MAK-01.MLS-160</t>
  </si>
  <si>
    <t>MLS - HIDROFOR</t>
  </si>
  <si>
    <t>E-02.MAK-01.MLS-170</t>
  </si>
  <si>
    <t>MLS - YAKIT TANKI - 50 TON</t>
  </si>
  <si>
    <t>E-02.MAK-01.MLS-180</t>
  </si>
  <si>
    <t>MLS - HAVA TANKI - 10 M³</t>
  </si>
  <si>
    <t>E-02.MAK-01.MLS-190</t>
  </si>
  <si>
    <t>MLS - SU TANKI - 25 TON</t>
  </si>
  <si>
    <t>E-02.MAK-01.MLS-200</t>
  </si>
  <si>
    <t>MLS - IŞIK KULESI - JENERATÖRLÜ</t>
  </si>
  <si>
    <t>E-02.MAK-01.MLS-210</t>
  </si>
  <si>
    <t>MLS - ATÖLYE EKIPMANLARI</t>
  </si>
  <si>
    <t>E-02.MAK-01.MLS-215</t>
  </si>
  <si>
    <t>MLS - PROFIL BÜKME MAKINESI</t>
  </si>
  <si>
    <t>E-02.MAK-01.MLS-220</t>
  </si>
  <si>
    <t>MLS - TOPOĞRAFIK ÖLÇÜM ALETLERI</t>
  </si>
  <si>
    <t>E-02.MAK-01.MLS-510</t>
  </si>
  <si>
    <t>MLS - ARAZI ARACI - DUSTER - 4×4</t>
  </si>
  <si>
    <t>E-02.MAK-01.MLS-511</t>
  </si>
  <si>
    <t>MLS - ARAZI ARACI - DUSTER - 4×4 - SATINALMA</t>
  </si>
  <si>
    <t>E-02.MAK-01.MLS-512</t>
  </si>
  <si>
    <t>MLS - ARAZI ARACI - NISSAN - 4×4 - SATINALMA</t>
  </si>
  <si>
    <t>E-02.MAK-01.MLS-520</t>
  </si>
  <si>
    <t>MLS - ARAZI ARACI - DUSTER - 4×4 - İDARE</t>
  </si>
  <si>
    <t>E-02.MAK-01.MLS-530</t>
  </si>
  <si>
    <t>MLS - MINIBÜS</t>
  </si>
  <si>
    <t>E-02.MAK-01.MLS-531</t>
  </si>
  <si>
    <t>MLS - BINEK ARAÇ - DOBLO</t>
  </si>
  <si>
    <t>E-02.MAK-01.MLS-532</t>
  </si>
  <si>
    <t>MLS - BINEK ARAÇ - EGEA</t>
  </si>
  <si>
    <t>E-02.MAK-01.MLS-540</t>
  </si>
  <si>
    <t>MLS - PIKAP - 4×4</t>
  </si>
  <si>
    <t>E-02.MAK-01.MLS-551</t>
  </si>
  <si>
    <t>MLS - PREMIUM BINEK ARAÇ - 3LT. ÜZERI - İDARE</t>
  </si>
  <si>
    <t>E-02.MAK-01.MLS-552</t>
  </si>
  <si>
    <t>MLS - PREMIUM BINEK ARAÇ - SUPERB</t>
  </si>
  <si>
    <t>E-02.MAK-01.MLS-810</t>
  </si>
  <si>
    <t>MLS - TESIS. MAKINE VE CIHAZLAR</t>
  </si>
  <si>
    <t>E-02.MAK-01.MNK</t>
  </si>
  <si>
    <t>ENDİREKT MAKİNE ÖDEMELERİ - NAKİT</t>
  </si>
  <si>
    <t>01.MNK</t>
  </si>
  <si>
    <t>E-02.MAK-01.MNK-010</t>
  </si>
  <si>
    <t>MNK - KANTAR</t>
  </si>
  <si>
    <t>E-02.MAK-01.MNK-020</t>
  </si>
  <si>
    <t>MNK - AKARYAKIT İSTASYONU</t>
  </si>
  <si>
    <t>E-02.MAK-01.MNK-030</t>
  </si>
  <si>
    <t>MNK - TIR - ÇEKICI</t>
  </si>
  <si>
    <t>E-02.MAK-01.MNK-041</t>
  </si>
  <si>
    <t>MNK - LOWBED - 120 TON - ÖN YÜKLEMELI - VINÇLI</t>
  </si>
  <si>
    <t>E-02.MAK-01.MNK-042</t>
  </si>
  <si>
    <t>MNK - LOWBED - 120 TON - ÖN YÜKLEMELI</t>
  </si>
  <si>
    <t>E-02.MAK-01.MNK-043</t>
  </si>
  <si>
    <t>MNK - LOWBED - 60 TON - SAL TIPI ARKA YÜKLEMELI</t>
  </si>
  <si>
    <t>E-02.MAK-01.MNK-044</t>
  </si>
  <si>
    <t>MNK - SAL DORSE - KAPAKLI - L: 13.60 M.</t>
  </si>
  <si>
    <t>E-02.MAK-01.MNK-050</t>
  </si>
  <si>
    <t>MNK - EKSKAVATÖR - LASTIKLI - 20 TON</t>
  </si>
  <si>
    <t>E-02.MAK-01.MNK-061</t>
  </si>
  <si>
    <t>MNK - MOBIL VINÇ - ROUGH TERRAIN - 30 TON</t>
  </si>
  <si>
    <t>E-02.MAK-01.MNK-062</t>
  </si>
  <si>
    <t>MNK - MOBIL VINÇ - ROUGH TERRAIN - 50 TON</t>
  </si>
  <si>
    <t>E-02.MAK-01.MNK-063</t>
  </si>
  <si>
    <t>MNK - MOBIL VINÇ - ROUGH TERRAIN - 70 TON / 90 TON</t>
  </si>
  <si>
    <t>E-02.MAK-01.MNK-064</t>
  </si>
  <si>
    <t>MNK - MOBIL VINÇ - ALL TERRAIN - 100 TON</t>
  </si>
  <si>
    <t>E-02.MAK-01.MNK-065</t>
  </si>
  <si>
    <t>MNK - MOBIL VINÇ - ALL TERRAIN - 130 TON</t>
  </si>
  <si>
    <t>E-02.MAK-01.MNK-066</t>
  </si>
  <si>
    <t>MNK - MOBIL VINÇ - ALL TERRAIN - 160 TON</t>
  </si>
  <si>
    <t>E-02.MAK-01.MNK-067</t>
  </si>
  <si>
    <t>MNK - VINÇLI KAMYON (HI-UP)</t>
  </si>
  <si>
    <t>E-02.MAK-01.MNK-080</t>
  </si>
  <si>
    <t>MNK - FORKLIFT - 5  TON</t>
  </si>
  <si>
    <t>E-02.MAK-01.MNK-081</t>
  </si>
  <si>
    <t>MNK - FORKLIFT - 10 TON</t>
  </si>
  <si>
    <t>E-02.MAK-01.MNK-090</t>
  </si>
  <si>
    <t>MNK - MAZOT TANKERI - 20 TON</t>
  </si>
  <si>
    <t>E-02.MAK-01.MNK-095</t>
  </si>
  <si>
    <t>MNK - SU TANKERI - 20 TON</t>
  </si>
  <si>
    <t>E-02.MAK-01.MNK-100</t>
  </si>
  <si>
    <t>MNK - VIDANJÖR</t>
  </si>
  <si>
    <t>E-02.MAK-01.MNK-105</t>
  </si>
  <si>
    <t>MNK - ÇÖP KAMYONU</t>
  </si>
  <si>
    <t>E-02.MAK-01.MNK-106</t>
  </si>
  <si>
    <t>MNK - TEHLIKELI MADDE TAŞIMA KAMYONU</t>
  </si>
  <si>
    <t>E-02.MAK-01.MNK-110</t>
  </si>
  <si>
    <t>MNK - BAKIM ARACI</t>
  </si>
  <si>
    <t>E-02.MAK-01.MNK-111</t>
  </si>
  <si>
    <t>MNK - LASTIK ARACI</t>
  </si>
  <si>
    <t>E-02.MAK-01.MNK-121</t>
  </si>
  <si>
    <t>MNK - JENERATÖR - 300 KVA</t>
  </si>
  <si>
    <t>E-02.MAK-01.MNK-122</t>
  </si>
  <si>
    <t>MNK - JENERATÖR - 500 KVA</t>
  </si>
  <si>
    <t>E-02.MAK-01.MNK-123</t>
  </si>
  <si>
    <t>MNK - JENERATÖR - 1650 KVA</t>
  </si>
  <si>
    <t>E-02.MAK-01.MNK-140</t>
  </si>
  <si>
    <t>MNK - KAMYONÜSTÜ JENERATÖR - 650 KVA</t>
  </si>
  <si>
    <t>E-02.MAK-01.MNK-150</t>
  </si>
  <si>
    <t>MNK - KOMPRESÖR - ELEKTRIKLI - 20 M³/DAK. 13 BAR</t>
  </si>
  <si>
    <t>E-02.MAK-01.MNK-160</t>
  </si>
  <si>
    <t>MNK - HIDROFOR</t>
  </si>
  <si>
    <t>E-02.MAK-01.MNK-170</t>
  </si>
  <si>
    <t>MNK - YAKIT TANKI - 50 TON</t>
  </si>
  <si>
    <t>E-02.MAK-01.MNK-180</t>
  </si>
  <si>
    <t>MNK - HAVA TANKI - 10 M³</t>
  </si>
  <si>
    <t>E-02.MAK-01.MNK-190</t>
  </si>
  <si>
    <t>MNK - SU TANKI - 25 TON</t>
  </si>
  <si>
    <t>E-02.MAK-01.MNK-200</t>
  </si>
  <si>
    <t>MNK - IŞIK KULESI - JENERATÖRLÜ</t>
  </si>
  <si>
    <t>E-02.MAK-01.MNK-210</t>
  </si>
  <si>
    <t>MNK - ATÖLYE EKIPMANLARI</t>
  </si>
  <si>
    <t>E-02.MAK-01.MNK-215</t>
  </si>
  <si>
    <t>MNK - PROFIL BÜKME MAKINESI</t>
  </si>
  <si>
    <t>E-02.MAK-01.MNK-220</t>
  </si>
  <si>
    <t>MNK - TOPOĞRAFIK ÖLÇÜM ALETLERI</t>
  </si>
  <si>
    <t>E-02.MAK-01.MNK-510</t>
  </si>
  <si>
    <t>MNK - ARAZI ARACI - DUSTER - 4×4</t>
  </si>
  <si>
    <t>E-02.MAK-01.MNK-511</t>
  </si>
  <si>
    <t>MNK - ARAZI ARACI - DUSTER - 4×4 - SATINALMA</t>
  </si>
  <si>
    <t>E-02.MAK-01.MNK-512</t>
  </si>
  <si>
    <t>MNK - ARAZI ARACI - NISSAN - 4×4 - SATINALMA</t>
  </si>
  <si>
    <t>E-02.MAK-01.MNK-520</t>
  </si>
  <si>
    <t>MNK - ARAZI ARACI - DUSTER - 4×4 - İDARE</t>
  </si>
  <si>
    <t>E-02.MAK-01.MNK-530</t>
  </si>
  <si>
    <t>MNK - MINIBÜS</t>
  </si>
  <si>
    <t>E-02.MAK-01.MNK-531</t>
  </si>
  <si>
    <t>MNK - BINEK ARAÇ - DOBLO</t>
  </si>
  <si>
    <t>E-02.MAK-01.MNK-532</t>
  </si>
  <si>
    <t>MNK - BINEK ARAÇ - EGEA</t>
  </si>
  <si>
    <t>E-02.MAK-01.MNK-540</t>
  </si>
  <si>
    <t>MNK - PIKAP - 4×4</t>
  </si>
  <si>
    <t>E-02.MAK-01.MNK-551</t>
  </si>
  <si>
    <t>MNK - PREMIUM BINEK ARAÇ - 3LT. ÜZERI - İDARE</t>
  </si>
  <si>
    <t>E-02.MAK-01.MNK-552</t>
  </si>
  <si>
    <t>MNK - PREMIUM BINEK ARAÇ - SUPERB</t>
  </si>
  <si>
    <t>E-02.MAK-01.MNK-810</t>
  </si>
  <si>
    <t>MNK - TESIS. MAKINE VE CIHAZLAR</t>
  </si>
  <si>
    <t>E-02.MAK-02.KRA</t>
  </si>
  <si>
    <t>KİRALIK MAKİNE GİDERLERİ</t>
  </si>
  <si>
    <t>02.KRA</t>
  </si>
  <si>
    <t>E-02.MAK-02.KRA-060</t>
  </si>
  <si>
    <t>KIRA - MOBIL VINÇ - 35 TON</t>
  </si>
  <si>
    <t>E-02.MAK-02.KRA-100</t>
  </si>
  <si>
    <t>KIRA - VIDANJÖR - 18 TON</t>
  </si>
  <si>
    <t>E-02.MAK-02.KRA-710</t>
  </si>
  <si>
    <t>KIRA - PERSONEL SERVISI</t>
  </si>
  <si>
    <t>ay</t>
  </si>
  <si>
    <t>E-02.MAK-02.KRA-750</t>
  </si>
  <si>
    <t>KIRA - BINEK OTO</t>
  </si>
  <si>
    <t>750</t>
  </si>
  <si>
    <t>E-02.MAK-02.KRA-800</t>
  </si>
  <si>
    <t>E-02.MAK-03.YKT</t>
  </si>
  <si>
    <t>YAKIT GİDERLERİ</t>
  </si>
  <si>
    <t>03.YKT</t>
  </si>
  <si>
    <t>E-02.MAK-03.YKT-030</t>
  </si>
  <si>
    <t>YKT - TIR - ÇEKICI</t>
  </si>
  <si>
    <t>E-02.MAK-03.YKT-050</t>
  </si>
  <si>
    <t>YKT - EKSKAVATÖR - LASTIKLI - 20 TON</t>
  </si>
  <si>
    <t>E-02.MAK-03.YKT-061</t>
  </si>
  <si>
    <t>YKT - MOBIL VINÇ - ROUGH TERRAIN - 30 TON</t>
  </si>
  <si>
    <t>E-02.MAK-03.YKT-062</t>
  </si>
  <si>
    <t>YKT - MOBIL VINÇ - ROUGH TERRAIN - 50 TON</t>
  </si>
  <si>
    <t>E-02.MAK-03.YKT-063</t>
  </si>
  <si>
    <t>YKT - MOBIL VINÇ - ROUGH TERRAIN - 70 TON / 90 TON</t>
  </si>
  <si>
    <t>E-02.MAK-03.YKT-064</t>
  </si>
  <si>
    <t>YKT - MOBIL VINÇ - ALL TERRAIN - 100 TON</t>
  </si>
  <si>
    <t>E-02.MAK-03.YKT-065</t>
  </si>
  <si>
    <t>YKT - MOBIL VINÇ - ALL TERRAIN - 130 TON</t>
  </si>
  <si>
    <t>E-02.MAK-03.YKT-066</t>
  </si>
  <si>
    <t>YKT - MOBIL VINÇ - ALL TERRAIN - 160 TON</t>
  </si>
  <si>
    <t>E-02.MAK-03.YKT-067</t>
  </si>
  <si>
    <t>YKT - VINÇLI KAMYON (HI-UP)</t>
  </si>
  <si>
    <t>E-02.MAK-03.YKT-080</t>
  </si>
  <si>
    <t>YKT - FORKLIFT - 5  TON</t>
  </si>
  <si>
    <t>E-02.MAK-03.YKT-081</t>
  </si>
  <si>
    <t>YKT - FORKLIFT - 10 TON</t>
  </si>
  <si>
    <t>E-02.MAK-03.YKT-090</t>
  </si>
  <si>
    <t>YKT - MAZOT TANKERI - 20 TON</t>
  </si>
  <si>
    <t>E-02.MAK-03.YKT-095</t>
  </si>
  <si>
    <t>YKT - SU TANKERI - 20 TON</t>
  </si>
  <si>
    <t>E-02.MAK-03.YKT-100</t>
  </si>
  <si>
    <t>YKT - VIDANJÖR</t>
  </si>
  <si>
    <t>E-02.MAK-03.YKT-105</t>
  </si>
  <si>
    <t>YKT - ÇÖP KAMYONU</t>
  </si>
  <si>
    <t>E-02.MAK-03.YKT-110</t>
  </si>
  <si>
    <t>YKT - BAKIM ARACI</t>
  </si>
  <si>
    <t>E-02.MAK-03.YKT-111</t>
  </si>
  <si>
    <t>YKT - LASTIK ARACI</t>
  </si>
  <si>
    <t>E-02.MAK-03.YKT-121</t>
  </si>
  <si>
    <t>YKT - JENERATÖR - 300 KVA</t>
  </si>
  <si>
    <t>E-02.MAK-03.YKT-122</t>
  </si>
  <si>
    <t>YKT - JENERATÖR - 500 KVA</t>
  </si>
  <si>
    <t>E-02.MAK-03.YKT-123</t>
  </si>
  <si>
    <t>YKT - JENERATÖR - 1650 KVA</t>
  </si>
  <si>
    <t>E-02.MAK-03.YKT-140</t>
  </si>
  <si>
    <t>YKT - KAMYONÜSTÜ JENERATÖR - 650 KVA</t>
  </si>
  <si>
    <t>E-02.MAK-03.YKT-150</t>
  </si>
  <si>
    <t>YKT - KOMPRESÖR - ELEKTRIKLI - 20 M³/DAK. 13 BAR</t>
  </si>
  <si>
    <t>E-02.MAK-03.YKT-200</t>
  </si>
  <si>
    <t>YKT - IŞIK KULESI - JENERATÖRLÜ</t>
  </si>
  <si>
    <t>E-02.MAK-03.YKT-510</t>
  </si>
  <si>
    <t>YKT - ARAZI ARACI - DUSTER - 4×4</t>
  </si>
  <si>
    <t>E-02.MAK-03.YKT-511</t>
  </si>
  <si>
    <t>YKT - ARAZI ARACI - DUSTER - 4×4 - SATINALMA</t>
  </si>
  <si>
    <t>E-02.MAK-03.YKT-512</t>
  </si>
  <si>
    <t>YKT - ARAZI ARACI - NISSAN - 4×4 - SATINALMA</t>
  </si>
  <si>
    <t>E-02.MAK-03.YKT-520</t>
  </si>
  <si>
    <t>YKT - ARAZI ARACI - DUSTER - 4×4 - İDARE</t>
  </si>
  <si>
    <t>E-02.MAK-03.YKT-530</t>
  </si>
  <si>
    <t>YKT - MINIBÜS</t>
  </si>
  <si>
    <t>E-02.MAK-03.YKT-531</t>
  </si>
  <si>
    <t>YKT - BINEK ARAÇ - DOBLO</t>
  </si>
  <si>
    <t>E-02.MAK-03.YKT-532</t>
  </si>
  <si>
    <t>YKT - BINEK ARAÇ - EGEA</t>
  </si>
  <si>
    <t>E-02.MAK-03.YKT-540</t>
  </si>
  <si>
    <t>YKT - PIKAP - 4×4</t>
  </si>
  <si>
    <t>E-02.MAK-03.YKT-551</t>
  </si>
  <si>
    <t>YKT - PREMIUM BINEK ARAÇ - 3LT. ÜZERI - İDARE</t>
  </si>
  <si>
    <t>E-02.MAK-03.YKT-552</t>
  </si>
  <si>
    <t>YKT - PREMIUM BINEK ARAÇ - SUPERB</t>
  </si>
  <si>
    <t>E-02.MAK-03.YKT-800</t>
  </si>
  <si>
    <t>E-02.MAK-04.BKM</t>
  </si>
  <si>
    <t>BAKIM GİDERLERİ</t>
  </si>
  <si>
    <t>04.BKM</t>
  </si>
  <si>
    <t>E-02.MAK-04.BKM-030</t>
  </si>
  <si>
    <t>BKM - TIR - ÇEKICI</t>
  </si>
  <si>
    <t>EX.07</t>
  </si>
  <si>
    <t>E-02.MAK-04.BKM-050</t>
  </si>
  <si>
    <t>BKM - EKSKAVATÖR - LASTIKLI - 20 TON</t>
  </si>
  <si>
    <t>E-02.MAK-04.BKM-061</t>
  </si>
  <si>
    <t>BKM - MOBIL VINÇ - ROUGH TERRAIN - 30 TON</t>
  </si>
  <si>
    <t>E-02.MAK-04.BKM-062</t>
  </si>
  <si>
    <t>BKM - MOBIL VINÇ - ROUGH TERRAIN - 50 TON</t>
  </si>
  <si>
    <t>E-02.MAK-04.BKM-063</t>
  </si>
  <si>
    <t>BKM - MOBIL VINÇ - ROUGH TERRAIN - 70 TON / 90 TON</t>
  </si>
  <si>
    <t>E-02.MAK-04.BKM-064</t>
  </si>
  <si>
    <t>BKM - MOBIL VINÇ - ALL TERRAIN - 100 TON</t>
  </si>
  <si>
    <t>E-02.MAK-04.BKM-065</t>
  </si>
  <si>
    <t>BKM - MOBIL VINÇ - ALL TERRAIN - 130 TON</t>
  </si>
  <si>
    <t>E-02.MAK-04.BKM-066</t>
  </si>
  <si>
    <t>BKM - MOBIL VINÇ - ALL TERRAIN - 160 TON</t>
  </si>
  <si>
    <t>E-02.MAK-04.BKM-067</t>
  </si>
  <si>
    <t>BKM - VINÇLI KAMYON (HI-UP)</t>
  </si>
  <si>
    <t>E-02.MAK-04.BKM-080</t>
  </si>
  <si>
    <t>BKM - FORKLIFT - 5  TON</t>
  </si>
  <si>
    <t>E-02.MAK-04.BKM-081</t>
  </si>
  <si>
    <t>BKM - FORKLIFT - 10 TON</t>
  </si>
  <si>
    <t>E-02.MAK-04.BKM-090</t>
  </si>
  <si>
    <t>BKM - MAZOT TANKERI - 20 TON</t>
  </si>
  <si>
    <t>E-02.MAK-04.BKM-105</t>
  </si>
  <si>
    <t>BKM - ÇÖP KAMYONU</t>
  </si>
  <si>
    <t>E-02.MAK-04.BKM-110</t>
  </si>
  <si>
    <t>BKM - BAKIM ARACI</t>
  </si>
  <si>
    <t>E-02.MAK-04.BKM-111</t>
  </si>
  <si>
    <t>BKM - LASTIK ARACI</t>
  </si>
  <si>
    <t>E-02.MAK-04.BKM-121</t>
  </si>
  <si>
    <t>BKM - JENERATÖR - 300 KVA</t>
  </si>
  <si>
    <t>EX.14</t>
  </si>
  <si>
    <t>E-02.MAK-04.BKM-122</t>
  </si>
  <si>
    <t>BKM - JENERATÖR - 500 KVA</t>
  </si>
  <si>
    <t>E-02.MAK-04.BKM-123</t>
  </si>
  <si>
    <t>BKM - JENERATÖR - 1650 KVA</t>
  </si>
  <si>
    <t>E-02.MAK-04.BKM-140</t>
  </si>
  <si>
    <t>BKM - KAMYONÜSTÜ JENERATÖR - 650 KVA</t>
  </si>
  <si>
    <t>E-02.MAK-04.BKM-150</t>
  </si>
  <si>
    <t>BKM - KOMPRESÖR - ELEKTRIKLI - 20 M³/DAK. 13 BAR</t>
  </si>
  <si>
    <t>E-02.MAK-04.BKM-510</t>
  </si>
  <si>
    <t>BKM - ARAZI ARACI - DUSTER - 4×4</t>
  </si>
  <si>
    <t>E-02.MAK-04.BKM-511</t>
  </si>
  <si>
    <t>BKM - ARAZI ARACI - DUSTER - 4×4 - SATINALMA</t>
  </si>
  <si>
    <t>E-02.MAK-04.BKM-512</t>
  </si>
  <si>
    <t>BKM - ARAZI ARACI - NISSAN - 4×4 - SATINALMA</t>
  </si>
  <si>
    <t>E-02.MAK-04.BKM-520</t>
  </si>
  <si>
    <t>BKM - ARAZI ARACI - DUSTER - 4×4 - İDARE</t>
  </si>
  <si>
    <t>E-02.MAK-04.BKM-530</t>
  </si>
  <si>
    <t>BKM - MINIBÜS</t>
  </si>
  <si>
    <t>E-02.MAK-04.BKM-531</t>
  </si>
  <si>
    <t>BKM - BINEK ARAÇ - DOBLO</t>
  </si>
  <si>
    <t>E-02.MAK-04.BKM-532</t>
  </si>
  <si>
    <t>BKM - BINEK ARAÇ - EGEA</t>
  </si>
  <si>
    <t>E-02.MAK-04.BKM-540</t>
  </si>
  <si>
    <t>BKM - PIKAP - 4×4</t>
  </si>
  <si>
    <t>E-02.MAK-04.BKM-551</t>
  </si>
  <si>
    <t>BKM - PREMIUM BINEK ARAÇ - 3LT. ÜZERI - İDARE</t>
  </si>
  <si>
    <t>E-02.MAK-04.BKM-552</t>
  </si>
  <si>
    <t>BKM - PREMIUM BINEK ARAÇ - SUPERB</t>
  </si>
  <si>
    <t>E-02.MAK-04.BKM-810</t>
  </si>
  <si>
    <t>E-02.MAK-04.BKM-820</t>
  </si>
  <si>
    <t>E-02.MAK-05.OPS</t>
  </si>
  <si>
    <t>OPERATÖR / ŞOFÖR GİDERLERİ</t>
  </si>
  <si>
    <t>05.OPS</t>
  </si>
  <si>
    <t>E-02.MAK-05.OPS-030</t>
  </si>
  <si>
    <t>OPS - TIR - ÇEKICI</t>
  </si>
  <si>
    <t>E-02.MAK-05.OPS-050</t>
  </si>
  <si>
    <t>OPS - EKSKAVATÖR - LASTIKLI - 20 TON</t>
  </si>
  <si>
    <t>E-02.MAK-05.OPS-061</t>
  </si>
  <si>
    <t>OPS - MOBIL VINÇ - ROUGH TERRAIN - 30 TON</t>
  </si>
  <si>
    <t>E-02.MAK-05.OPS-062</t>
  </si>
  <si>
    <t>OPS - MOBIL VINÇ - ROUGH TERRAIN - 50 TON</t>
  </si>
  <si>
    <t>E-02.MAK-05.OPS-063</t>
  </si>
  <si>
    <t>OPS - MOBIL VINÇ - ROUGH TERRAIN - 70 TON / 90 TON</t>
  </si>
  <si>
    <t>E-02.MAK-05.OPS-067</t>
  </si>
  <si>
    <t>OPS - VINÇLI KAMYON (HI-UP)</t>
  </si>
  <si>
    <t>E-02.MAK-05.OPS-080</t>
  </si>
  <si>
    <t>OPS - FORKLIFT - 5  TON</t>
  </si>
  <si>
    <t>E-02.MAK-05.OPS-081</t>
  </si>
  <si>
    <t>OPS - FORKLIFT - 10 TON</t>
  </si>
  <si>
    <t>E-02.MAK-05.OPS-090</t>
  </si>
  <si>
    <t>OPS - MAZOT TANKERI - 20 TON</t>
  </si>
  <si>
    <t>E-02.MAK-05.OPS-095</t>
  </si>
  <si>
    <t>OPS - ARAZÖZ - 20 TON</t>
  </si>
  <si>
    <t>E-02.MAK-05.OPS-105</t>
  </si>
  <si>
    <t>OPS - ÇÖP KAMYONU</t>
  </si>
  <si>
    <t>E-02.MAK-05.OPS-110</t>
  </si>
  <si>
    <t>OPS - BAKIM ARACI</t>
  </si>
  <si>
    <t>E-02.MAK-05.OPS-111</t>
  </si>
  <si>
    <t>OPS - LASTIK ARACI</t>
  </si>
  <si>
    <t>E-02.MAK-05.OPS-140</t>
  </si>
  <si>
    <t>OPS - KAMYONÜSTÜ JENERATÖR - 650 KVA</t>
  </si>
  <si>
    <t>E-03.TSR</t>
  </si>
  <si>
    <t>END. GİDER - TASARIM İŞLERİ</t>
  </si>
  <si>
    <t>03.TSR</t>
  </si>
  <si>
    <t>E-03.TSR-80.GNL</t>
  </si>
  <si>
    <t>END. GİDER - GENEL TASARIM İŞLERİ</t>
  </si>
  <si>
    <t>80.GNL</t>
  </si>
  <si>
    <t>E-03.TSR-80.GNL-111</t>
  </si>
  <si>
    <t>GENEL TASARIM İŞLERI</t>
  </si>
  <si>
    <t>E-04.DNS</t>
  </si>
  <si>
    <t>END. GİDER - HİZMET VE DANIŞMANLIKLAR</t>
  </si>
  <si>
    <t>04.DNS</t>
  </si>
  <si>
    <t>E-04.DNS-01.SEC</t>
  </si>
  <si>
    <t>SEÇ DANIŞMANLARI</t>
  </si>
  <si>
    <t>01.SEC</t>
  </si>
  <si>
    <t>E-04.DNS-01.SEC-110</t>
  </si>
  <si>
    <t>ÇEVRE DANIŞMANLIK VE ÇSED İŞLERI ( RAPOR VE MONITORING HARICI )</t>
  </si>
  <si>
    <t>EX.19</t>
  </si>
  <si>
    <t>E-04.DNS-01.SEC-120</t>
  </si>
  <si>
    <t>ÇSED RAPORU</t>
  </si>
  <si>
    <t>E-04.DNS-01.SEC-125</t>
  </si>
  <si>
    <t>ÇSED MONITORING HIZMETI</t>
  </si>
  <si>
    <t>E-04.DNS-01.SEC-130</t>
  </si>
  <si>
    <t>ÇSED COMMITMENT FEE</t>
  </si>
  <si>
    <t>E-04.DNS-01.SEC-210</t>
  </si>
  <si>
    <t>ÇSED KAPSAMINDAKI YYEP VE GKİP HAZIRLANMASI</t>
  </si>
  <si>
    <t>E-04.DNS-01.SEC-220</t>
  </si>
  <si>
    <t>ÇSED - KÜLTÜREL MIRAS ÇALIŞMALARI İŞLERI DANIŞMANLIK İŞLERI</t>
  </si>
  <si>
    <t>E-04.DNS-01.SEC-230</t>
  </si>
  <si>
    <t>SAHA ÖLÇÜM VE ÇEVRESEL İZLEMELERIN YAPILMASI</t>
  </si>
  <si>
    <t>E-04.DNS-01.SEC-240</t>
  </si>
  <si>
    <t>ÇSED - SOSYAL ÇALIŞMALAR - 01</t>
  </si>
  <si>
    <t>E-04.DNS-01.SEC-250</t>
  </si>
  <si>
    <t>ÇSED - SOSYAL ÇALIŞMALAR - 02</t>
  </si>
  <si>
    <t>E-04.DNS-01.SEC-260</t>
  </si>
  <si>
    <t>ÇSED KAPSAMINDAKI YERALTI SUYU SÜRDÜRÜLEBILIRLIK  RAPORU</t>
  </si>
  <si>
    <t>E-04.DNS-01.SEC-270</t>
  </si>
  <si>
    <t>ÇSED KAPSAMINDA KUŞ GÖZLEMI YAPILMASI İŞI</t>
  </si>
  <si>
    <t>E-04.DNS-02.PRJ</t>
  </si>
  <si>
    <t>PROJE / ÖLÇÜM DANIŞMANLARI</t>
  </si>
  <si>
    <t>02.PRJ</t>
  </si>
  <si>
    <t>E-04.DNS-02.PRJ-110</t>
  </si>
  <si>
    <t>PROJE YAPIMI ( &amp; JEODEZIK ÖLÇÜMLER )</t>
  </si>
  <si>
    <t>E-04.DNS-03.TKN</t>
  </si>
  <si>
    <t>TEKNİK MÜŞAVİRLİK / DANIŞMANLIK</t>
  </si>
  <si>
    <t>03.TKN</t>
  </si>
  <si>
    <t>E-04.DNS-03.TKN-110</t>
  </si>
  <si>
    <t>TEKNIK MÜŞAVIRLIK</t>
  </si>
  <si>
    <t>E-04.DNS-04.ZMN</t>
  </si>
  <si>
    <t>ZEMİN ETÜD / HİZMET / DANIŞMANLIK</t>
  </si>
  <si>
    <t>04.ZMN</t>
  </si>
  <si>
    <t>E-04.DNS-04.ZMN-110</t>
  </si>
  <si>
    <t>SONDAJLAR</t>
  </si>
  <si>
    <t>E-04.DNS-04.ZMN-120</t>
  </si>
  <si>
    <t>ZEMIN ETÜDÜ</t>
  </si>
  <si>
    <t>E-04.DNS-04.ZMN-130</t>
  </si>
  <si>
    <t>ARAŞTIRMA İŞLERI ( DERIN KUYU )</t>
  </si>
  <si>
    <t>E-04.DNS-90.DGR</t>
  </si>
  <si>
    <t>DİĞER DANIŞMANLIKLAR</t>
  </si>
  <si>
    <t>E-04.DNS-90.DGR-110</t>
  </si>
  <si>
    <t>MUFG DANIŞMANLIK</t>
  </si>
  <si>
    <t>E-04.DNS-90.DGR-210</t>
  </si>
  <si>
    <t>HUKUK MÜŞAVIRLIĞI / DANIŞMANLIĞI</t>
  </si>
  <si>
    <t>E-04.DNS-90.DGR-220</t>
  </si>
  <si>
    <t>TERCÜME</t>
  </si>
  <si>
    <t>E-04.DNS-90.DGR-310</t>
  </si>
  <si>
    <t>İZIN VE RUHSATLARIN TAKIBI</t>
  </si>
  <si>
    <t>E-04.DNS-90.DGR-410</t>
  </si>
  <si>
    <t>KAMULAŞTIRMA İŞLERI</t>
  </si>
  <si>
    <t>E-04.DNS-90.DGR-510</t>
  </si>
  <si>
    <t>TEHLIKELI MADDE / PATLATMA HIZMET / DANIŞMANLIK</t>
  </si>
  <si>
    <t>E-04.DNS-90.DGR-610</t>
  </si>
  <si>
    <t>ETÜD ARAŞTIRMA VE KALITE KONTROL HIZMETI</t>
  </si>
  <si>
    <t>E-04.DNS-90.DGR-650</t>
  </si>
  <si>
    <t>NAKLIYE ORGANIZASYON / GÜMRÜK İŞLERI</t>
  </si>
  <si>
    <t>650</t>
  </si>
  <si>
    <t>E-04.DNS-90.DGR-710</t>
  </si>
  <si>
    <t>FINANSAL DANIŞMANLIK / MALI MÜŞAVIRLIK</t>
  </si>
  <si>
    <t>E-04.DNS-90.DGR-800</t>
  </si>
  <si>
    <t>DIĞER TÜM HIZMET / DANIŞMANLIK</t>
  </si>
  <si>
    <t>E-05.GNL</t>
  </si>
  <si>
    <t>END. GİDER - GENEL ENDİREKT</t>
  </si>
  <si>
    <t>05.GNL</t>
  </si>
  <si>
    <t>E-05.GNL-01.YMK</t>
  </si>
  <si>
    <t>YEMEK GİDERLERİ</t>
  </si>
  <si>
    <t>01.YMK</t>
  </si>
  <si>
    <t>E-05.GNL-01.YMK-110</t>
  </si>
  <si>
    <t>YEMEK VE İÇME SUYU GIDERLERI - MAVI YAKA ( YEMEKHANE )</t>
  </si>
  <si>
    <t>E-05.GNL-01.YMK-120</t>
  </si>
  <si>
    <t>YEMEK VE İÇME SUYU GIDERLERI - BEYAZ YAKA ( YEMEK KARTI )</t>
  </si>
  <si>
    <t>E-05.GNL-01.YMK-210</t>
  </si>
  <si>
    <t>MUTFAK LPG GIDERLERI</t>
  </si>
  <si>
    <t>E-05.GNL-01.YMK-310</t>
  </si>
  <si>
    <t>ÇAY OCAĞI MASRAFLARI</t>
  </si>
  <si>
    <t>E-05.GNL-01.YMK-510</t>
  </si>
  <si>
    <t>İDARE - YEMEK GIDERLERI</t>
  </si>
  <si>
    <t>E-05.GNL-01.YMK-800</t>
  </si>
  <si>
    <t>E-05.GNL-02.TMZ</t>
  </si>
  <si>
    <t>TEMİZLİK GİDERLERİ</t>
  </si>
  <si>
    <t>02.TMZ</t>
  </si>
  <si>
    <t>E-05.GNL-02.TMZ-110</t>
  </si>
  <si>
    <t>EX.50</t>
  </si>
  <si>
    <t>E-05.GNL-03.ISG</t>
  </si>
  <si>
    <t>ISG / OSGB / SAĞLIK GİDERLERİ</t>
  </si>
  <si>
    <t>03.ISG</t>
  </si>
  <si>
    <t>E-05.GNL-03.ISG-110</t>
  </si>
  <si>
    <t>ISG TEŞVIK PROGRAMI</t>
  </si>
  <si>
    <t>EX.26</t>
  </si>
  <si>
    <t>E-05.GNL-03.ISG-210</t>
  </si>
  <si>
    <t>OSGB HIZMETI (&amp; PERSONELLERI)</t>
  </si>
  <si>
    <t>E-05.GNL-03.ISG-215</t>
  </si>
  <si>
    <t>İLAÇ GIDERLERI</t>
  </si>
  <si>
    <t>E-05.GNL-03.ISG-310</t>
  </si>
  <si>
    <t>İÇ VE DIŞ DENETIM VE ZIYARETLER</t>
  </si>
  <si>
    <t>E-05.GNL-03.ISG-410</t>
  </si>
  <si>
    <t>HAYAT HATTI MALZEMELERI</t>
  </si>
  <si>
    <t>E-05.GNL-03.ISG-420</t>
  </si>
  <si>
    <t>KORKULUK MALZEMELERI</t>
  </si>
  <si>
    <t>E-05.GNL-03.ISG-430</t>
  </si>
  <si>
    <t>YER KAPLAMA MALZEMELERI</t>
  </si>
  <si>
    <t>430</t>
  </si>
  <si>
    <t>E-05.GNL-03.ISG-440</t>
  </si>
  <si>
    <t>İŞARETLENDIRME / SINIRLANDIRMA EKIPMANLARI</t>
  </si>
  <si>
    <t>440</t>
  </si>
  <si>
    <t>E-05.GNL-03.ISG-450</t>
  </si>
  <si>
    <t>YANGIN GÜVENLIĞI EKIPMANLARI</t>
  </si>
  <si>
    <t>450</t>
  </si>
  <si>
    <t>E-05.GNL-03.ISG-460</t>
  </si>
  <si>
    <t>TRAFIK GÜVENLIĞI EKIPMANLARI</t>
  </si>
  <si>
    <t>460</t>
  </si>
  <si>
    <t>E-05.GNL-03.ISG-480</t>
  </si>
  <si>
    <t>SAĞLIK MALZEMELERI</t>
  </si>
  <si>
    <t>480</t>
  </si>
  <si>
    <t>E-05.GNL-03.ISG-490</t>
  </si>
  <si>
    <t>ISG DESTEK EKIP EKIPMAN VE SARF MALZEMELERI</t>
  </si>
  <si>
    <t>490</t>
  </si>
  <si>
    <t>E-05.GNL-03.ISG-510</t>
  </si>
  <si>
    <t>KIŞISEL KORUYUCU EKIPMANLAR - BEYAZ YAKA</t>
  </si>
  <si>
    <t>E-05.GNL-03.ISG-520</t>
  </si>
  <si>
    <t>KIŞISEL KORUYUCU EKIPMANLAR - MAVI YAKA</t>
  </si>
  <si>
    <t>E-05.GNL-03.ISG-530</t>
  </si>
  <si>
    <t>KIŞISEL KORUYUCU EKIPMANLAR - MISAFIR</t>
  </si>
  <si>
    <t>E-05.GNL-03.ISG-540</t>
  </si>
  <si>
    <t>KIŞISEL KORUYUCU EKIPMANLAR - İŞE ÖZEL</t>
  </si>
  <si>
    <t>E-05.GNL-03.ISG-610</t>
  </si>
  <si>
    <t>EĞITIM FAALIYETLERI EKIPMANLARI</t>
  </si>
  <si>
    <t>EX.13</t>
  </si>
  <si>
    <t>E-05.GNL-03.ISG-620</t>
  </si>
  <si>
    <t>EĞITIM FAALIYETLERI</t>
  </si>
  <si>
    <t>E-05.GNL-03.ISG-800</t>
  </si>
  <si>
    <t>E-05.GNL-03.ISG-810</t>
  </si>
  <si>
    <t>E-05.GNL-03.ISG-990</t>
  </si>
  <si>
    <t>İŞ GÜVENLIĞI GIDERLERI - GENEL</t>
  </si>
  <si>
    <t>E-05.GNL-04.KKT</t>
  </si>
  <si>
    <t>KALİTE KONTROL / LAB GİDERLERİ</t>
  </si>
  <si>
    <t>04.KKT</t>
  </si>
  <si>
    <t>E-05.GNL-04.KKT-000</t>
  </si>
  <si>
    <t>KALITE KONTROL / LAB GIDERLERI</t>
  </si>
  <si>
    <t>E-05.GNL-05.ISI</t>
  </si>
  <si>
    <t>ISITMA / SOĞUTMA GİDERLERİ</t>
  </si>
  <si>
    <t>05.ISI</t>
  </si>
  <si>
    <t>E-05.GNL-05.ISI-110</t>
  </si>
  <si>
    <t>EX.25</t>
  </si>
  <si>
    <t>E-05.GNL-06.ESU</t>
  </si>
  <si>
    <t>ELEKTRİK / SU / DOĞALGAZ GİDERLERİ</t>
  </si>
  <si>
    <t>06.ESU</t>
  </si>
  <si>
    <t>E-05.GNL-06.ESU-110</t>
  </si>
  <si>
    <t>ELEKTRIK GIDERLERI - ANA ŞANTIYELER</t>
  </si>
  <si>
    <t>E-05.GNL-06.ESU-120</t>
  </si>
  <si>
    <t>ELEKTRIK GIDERLERI - KOLTUK ŞANTIYELER</t>
  </si>
  <si>
    <t>E-05.GNL-06.ESU-210</t>
  </si>
  <si>
    <t>SU GIDERLERI</t>
  </si>
  <si>
    <t>E-05.GNL-06.ESU-510</t>
  </si>
  <si>
    <t>İDARE - ELEKTRIK / SU GIDERLERI</t>
  </si>
  <si>
    <t>E-05.GNL-06.ESU-810</t>
  </si>
  <si>
    <t>E-05.GNL-07.ITG</t>
  </si>
  <si>
    <t>IT GİDERLERİ</t>
  </si>
  <si>
    <t>07.ITG</t>
  </si>
  <si>
    <t>E-05.GNL-07.ITG-800</t>
  </si>
  <si>
    <t>EX.20</t>
  </si>
  <si>
    <t>E-05.GNL-08.ILT</t>
  </si>
  <si>
    <t>İLETİŞİM / İNTERNET GİDERLERİ</t>
  </si>
  <si>
    <t>08.ILT</t>
  </si>
  <si>
    <t>E-05.GNL-08.ILT-110</t>
  </si>
  <si>
    <t>TELEFON GIDERLERI</t>
  </si>
  <si>
    <t>EX.21</t>
  </si>
  <si>
    <t>E-05.GNL-08.ILT-120</t>
  </si>
  <si>
    <t>INTERNET GIDERLERI</t>
  </si>
  <si>
    <t>E-05.GNL-10.KRT</t>
  </si>
  <si>
    <t>KIRTASİYE / KARGO GİDERLERİ</t>
  </si>
  <si>
    <t>10.KRT</t>
  </si>
  <si>
    <t>E-05.GNL-10.KRT-110</t>
  </si>
  <si>
    <t>OFIS / KIRTASIYE / KARGO GIDERLERI - ŞANTIYE</t>
  </si>
  <si>
    <t>EX.22</t>
  </si>
  <si>
    <t>E-05.GNL-10.KRT-210</t>
  </si>
  <si>
    <t>OFIS / KIRTASIYE / KARGO GIDERLERI - ANKARA</t>
  </si>
  <si>
    <t>E-05.GNL-10.KRT-800</t>
  </si>
  <si>
    <t>OFIS / KIRTASIYE / KARGO GIDERLERI - GENEL</t>
  </si>
  <si>
    <t>E-05.GNL-11.YLC</t>
  </si>
  <si>
    <t>YOLCULUK / KONAKLAMA GİDERLERİ</t>
  </si>
  <si>
    <t>11.YLC</t>
  </si>
  <si>
    <t>E-05.GNL-11.YLC-110</t>
  </si>
  <si>
    <t>YOLCULUK GIDERLERI</t>
  </si>
  <si>
    <t>EX.23</t>
  </si>
  <si>
    <t>E-05.GNL-11.YLC-120</t>
  </si>
  <si>
    <t>TEKNIK GEZILER</t>
  </si>
  <si>
    <t>EX.18</t>
  </si>
  <si>
    <t>E-05.GNL-11.YLC-210</t>
  </si>
  <si>
    <t>KONAKLAMA GIDERLERI</t>
  </si>
  <si>
    <t>E-05.GNL-11.YLC-310</t>
  </si>
  <si>
    <t>YURTDIŞI YOL / KONAKLAMA GIDERLERI</t>
  </si>
  <si>
    <t>E-05.GNL-11.YLC-520</t>
  </si>
  <si>
    <t>İDARE - TEKNIK GEZILER</t>
  </si>
  <si>
    <t>E-05.GNL-12.AGR</t>
  </si>
  <si>
    <t>TEMSİL VE AĞIRLAMA GİDERLERİ</t>
  </si>
  <si>
    <t>12.AGR</t>
  </si>
  <si>
    <t>E-05.GNL-12.AGR-110</t>
  </si>
  <si>
    <t>TEMSIL VE AĞIRLAMA GIDERLERI - ŞANTIYE</t>
  </si>
  <si>
    <t>EX.24</t>
  </si>
  <si>
    <t>E-05.GNL-12.AGR-210</t>
  </si>
  <si>
    <t>TEMSIL VE AĞIRLAMA GIDERLERI - ANKARA OFIS</t>
  </si>
  <si>
    <t>E-05.GNL-12.AGR-810</t>
  </si>
  <si>
    <t>E-05.GNL-13.TBK</t>
  </si>
  <si>
    <t>TESİS / BİNA BAKIM ONARIM GİDERLERİ</t>
  </si>
  <si>
    <t>13.TBK</t>
  </si>
  <si>
    <t>E-05.GNL-13.TBK-110</t>
  </si>
  <si>
    <t>TESIS / BINA BAKIM ONARIM GIDERLERI</t>
  </si>
  <si>
    <t>E-05.GNL-13.TBK-510</t>
  </si>
  <si>
    <t>İDARE - TESIS BAKIM GIDERLERI</t>
  </si>
  <si>
    <t>E-05.GNL-14.OLC</t>
  </si>
  <si>
    <t>ÖLÇÜM GİDERLERİ ( EKIPMAN VS. )</t>
  </si>
  <si>
    <t>14.OLC</t>
  </si>
  <si>
    <t>E-05.GNL-14.OLC-000</t>
  </si>
  <si>
    <t>ÖLÇÜM GIDERLERI ( EKIPMAN VS. )</t>
  </si>
  <si>
    <t>E-05.GNL-15.GUV</t>
  </si>
  <si>
    <t>GÜVENLİK GİDERLERİ</t>
  </si>
  <si>
    <t>15.GUV</t>
  </si>
  <si>
    <t>E-05.GNL-15.GUV-110</t>
  </si>
  <si>
    <t>GÜVENLIK GIDERLERI</t>
  </si>
  <si>
    <t>EX.27</t>
  </si>
  <si>
    <t>E-05.GNL-16.EGT</t>
  </si>
  <si>
    <t>EĞİTİM / STAJ / SEMİNER GİDERLERİ</t>
  </si>
  <si>
    <t>16.EGT</t>
  </si>
  <si>
    <t>E-05.GNL-16.EGT-810</t>
  </si>
  <si>
    <t>E-05.GNL-17.YRD</t>
  </si>
  <si>
    <t>BAĞIŞ / YARDIM GİDERLERİ</t>
  </si>
  <si>
    <t>17.YRD</t>
  </si>
  <si>
    <t>E-05.GNL-17.YRD-000</t>
  </si>
  <si>
    <t>BAĞIŞ / YARDIM GIDERLERI</t>
  </si>
  <si>
    <t>E-05.GNL-18.MNT</t>
  </si>
  <si>
    <t>MAHMEKE / NOTER GİDERLERİ</t>
  </si>
  <si>
    <t>18.MNT</t>
  </si>
  <si>
    <t>E-05.GNL-18.MNT-810</t>
  </si>
  <si>
    <t>MAHMEKE / NOTER GIDERLERI</t>
  </si>
  <si>
    <t>E-05.GNL-19.TNT</t>
  </si>
  <si>
    <t>TANITIM GİDERLERİ</t>
  </si>
  <si>
    <t>19.TNT</t>
  </si>
  <si>
    <t>E-05.GNL-19.TNT-110</t>
  </si>
  <si>
    <t>FOTOĞRAF / VIDEO / DRONE ÇEKIM GIDERLERI</t>
  </si>
  <si>
    <t>E-05.GNL-19.TNT-120</t>
  </si>
  <si>
    <t>HALK TANITIM ORGANIZASYONLARI</t>
  </si>
  <si>
    <t>E-05.GNL-20.CVR</t>
  </si>
  <si>
    <t>ÇEVRE GİDERLERİ</t>
  </si>
  <si>
    <t>20.CVR</t>
  </si>
  <si>
    <t>E-05.GNL-20.CVR-110</t>
  </si>
  <si>
    <t>ÇÖPLERIN UZAKLAŞTIRILMASI</t>
  </si>
  <si>
    <t>E-05.GNL-20.CVR-120</t>
  </si>
  <si>
    <t>ÇEVRESEL ORTAM ÖLÇÜMLERI</t>
  </si>
  <si>
    <t>E-05.GNL-20.SEÇ</t>
  </si>
  <si>
    <t>SEÇ GİDERLERİ</t>
  </si>
  <si>
    <t>20.SEÇ</t>
  </si>
  <si>
    <t>E-05.GNL-20.SEÇ-810</t>
  </si>
  <si>
    <t>E-05.GNL-50.NAK</t>
  </si>
  <si>
    <t>NAKLİYE GİDERLERİ</t>
  </si>
  <si>
    <t>50.NAK</t>
  </si>
  <si>
    <t>E-05.GNL-50.NAK-800</t>
  </si>
  <si>
    <t>EX.16</t>
  </si>
  <si>
    <t>E-05.GNL-99.DGR</t>
  </si>
  <si>
    <t>DİĞER GENEL GİDERLER</t>
  </si>
  <si>
    <t>99.DGR</t>
  </si>
  <si>
    <t>E-05.GNL-99.DGR-110</t>
  </si>
  <si>
    <t>SERVIS GIDERLERI</t>
  </si>
  <si>
    <t>E-05.GNL-99.DGR-210</t>
  </si>
  <si>
    <t>KÜÇÜK EKIPMANLAR VE SARF MALZEMELERI</t>
  </si>
  <si>
    <t>E-05.GNL-99.DGR-310</t>
  </si>
  <si>
    <t>EĞLENCE VE ÇEŞITLI SARFLAR</t>
  </si>
  <si>
    <t>E-05.GNL-99.DGR-510</t>
  </si>
  <si>
    <t>İDARE - SERVIS. TELEFON BAĞLANTILARI. İŞLETME GIDERLERI</t>
  </si>
  <si>
    <t>E-06.MBL</t>
  </si>
  <si>
    <t>END. GİDER - MOBİLİZASYON</t>
  </si>
  <si>
    <t>06.MBL</t>
  </si>
  <si>
    <t>E-06.MBL-01.MKB</t>
  </si>
  <si>
    <t>MOBİLİZASYON KABA İNŞAAT İŞLERİ</t>
  </si>
  <si>
    <t>01.MKB</t>
  </si>
  <si>
    <t>E-06.MBL-01.MKB-010</t>
  </si>
  <si>
    <t>PREFABRIK BINA TEMEL İŞLERI</t>
  </si>
  <si>
    <t>EX.11</t>
  </si>
  <si>
    <t>E-06.MBL-01.MKB-022</t>
  </si>
  <si>
    <t>BINA BETONLARI</t>
  </si>
  <si>
    <t>E-06.MBL-01.MKB-030</t>
  </si>
  <si>
    <t>KAZI İŞLERI</t>
  </si>
  <si>
    <t>E-06.MBL-01.MKB-040</t>
  </si>
  <si>
    <t>DOLGU İŞLERI</t>
  </si>
  <si>
    <t>E-06.MBL-01.MKB-510</t>
  </si>
  <si>
    <t>İDARE - OFIS TABAN BETONU</t>
  </si>
  <si>
    <t>E-06.MBL-02.ARK</t>
  </si>
  <si>
    <t>ARSA / KİRA BEDELLERİ</t>
  </si>
  <si>
    <t>02.ARK</t>
  </si>
  <si>
    <t>E-06.MBL-02.ARK-110</t>
  </si>
  <si>
    <t>ANA ŞANTIYE - DÜVER</t>
  </si>
  <si>
    <t>EX.15</t>
  </si>
  <si>
    <t>E-06.MBL-02.ARK-120</t>
  </si>
  <si>
    <t>ANA ŞANTIYE - CAKCAK</t>
  </si>
  <si>
    <t>E-06.MBL-02.ARK-130</t>
  </si>
  <si>
    <t>KOLTUK ŞANTIYE</t>
  </si>
  <si>
    <t>E-06.MBL-02.ARK-210</t>
  </si>
  <si>
    <t>MERA (OT) BEDELI - DEPO SAHALARI</t>
  </si>
  <si>
    <t>E-06.MBL-02.ARK-220</t>
  </si>
  <si>
    <t>MERA (OT) BEDELI - OCAKLAR</t>
  </si>
  <si>
    <t>E-06.MBL-02.ARK-310</t>
  </si>
  <si>
    <t>OCAK VE ARIYET İZIN</t>
  </si>
  <si>
    <t>E-06.MBL-02.ARK-410</t>
  </si>
  <si>
    <t>ANKARA OFIS KIRA / AIDAT BEDELI</t>
  </si>
  <si>
    <t>E-06.MBL-02.ARK-810</t>
  </si>
  <si>
    <t>E-06.MBL-03.PRF</t>
  </si>
  <si>
    <t>PREFABRİK BİNALAR</t>
  </si>
  <si>
    <t>03.PRF</t>
  </si>
  <si>
    <t>E-06.MBL-03.PRF-001</t>
  </si>
  <si>
    <t>OFIS</t>
  </si>
  <si>
    <t>E-06.MBL-03.PRF-002</t>
  </si>
  <si>
    <t>ATÖLYELER</t>
  </si>
  <si>
    <t>E-06.MBL-03.PRF-003</t>
  </si>
  <si>
    <t>MODÜLER SISTEM AMBAR</t>
  </si>
  <si>
    <t>E-06.MBL-03.PRF-006</t>
  </si>
  <si>
    <t>İŞÇI YATAKHANESI</t>
  </si>
  <si>
    <t>E-06.MBL-03.PRF-007</t>
  </si>
  <si>
    <t>İŞÇI - FORMEN LOKAL</t>
  </si>
  <si>
    <t>E-06.MBL-03.PRF-008</t>
  </si>
  <si>
    <t>MEKANIK BINA</t>
  </si>
  <si>
    <t>E-06.MBL-03.PRF-011</t>
  </si>
  <si>
    <t>VIP YATAKHANE</t>
  </si>
  <si>
    <t>E-06.MBL-03.PRF-012</t>
  </si>
  <si>
    <t>MÜHENDIS YATAKHANE</t>
  </si>
  <si>
    <t>E-06.MBL-03.PRF-013</t>
  </si>
  <si>
    <t>FORMEN YATAKHANE</t>
  </si>
  <si>
    <t>E-06.MBL-03.PRF-014</t>
  </si>
  <si>
    <t>VIP LOKAL</t>
  </si>
  <si>
    <t>E-06.MBL-03.PRF-015</t>
  </si>
  <si>
    <t>MÜHENDIS LOKAL</t>
  </si>
  <si>
    <t>E-06.MBL-03.PRF-021</t>
  </si>
  <si>
    <t>MUTFAK - YEMEKHANE</t>
  </si>
  <si>
    <t>E-06.MBL-03.PRF-022</t>
  </si>
  <si>
    <t>SPOR SALONU</t>
  </si>
  <si>
    <t>E-06.MBL-03.PRF-023</t>
  </si>
  <si>
    <t>REVIR</t>
  </si>
  <si>
    <t>E-06.MBL-03.PRF-024</t>
  </si>
  <si>
    <t>ÇAMAŞIRHANE</t>
  </si>
  <si>
    <t>E-06.MBL-03.PRF-025</t>
  </si>
  <si>
    <t>MESCIT</t>
  </si>
  <si>
    <t>E-06.MBL-03.PRF-031</t>
  </si>
  <si>
    <t>KAZAN DAIRESI</t>
  </si>
  <si>
    <t>E-06.MBL-03.PRF-032</t>
  </si>
  <si>
    <t>KONTEYNER TIPI SAHA OFIS</t>
  </si>
  <si>
    <t>E-06.MBL-03.PRF-033</t>
  </si>
  <si>
    <t>WC KONTEYNER</t>
  </si>
  <si>
    <t>E-06.MBL-03.PRF-039</t>
  </si>
  <si>
    <t>GENEL KONTEYNER - %50 AMORTISMANLI</t>
  </si>
  <si>
    <t>E-06.MBL-03.PRF-111</t>
  </si>
  <si>
    <t>İDARE - OFIS</t>
  </si>
  <si>
    <t>E-06.MBL-03.PRF-151</t>
  </si>
  <si>
    <t>İDARE - SAHA OFISLERI - 20 M²</t>
  </si>
  <si>
    <t>E-06.MBL-03.PRF-810</t>
  </si>
  <si>
    <t>PREFABRIK BINALAR - GENEL</t>
  </si>
  <si>
    <t>E-06.MBL-05.INC</t>
  </si>
  <si>
    <t>İNCE İŞLER</t>
  </si>
  <si>
    <t>05.INC</t>
  </si>
  <si>
    <t>E-06.MBL-05.INC-000</t>
  </si>
  <si>
    <t>E-06.MBL-06.TSS</t>
  </si>
  <si>
    <t>TESİSAT İŞLERİ</t>
  </si>
  <si>
    <t>06.TSS</t>
  </si>
  <si>
    <t>E-06.MBL-06.TSS-110</t>
  </si>
  <si>
    <t>SU ARITMA PAKET SISTEM</t>
  </si>
  <si>
    <t>E-06.MBL-06.TSS-120</t>
  </si>
  <si>
    <t>SU ARITMA İŞLETME GIDERI</t>
  </si>
  <si>
    <t>E-06.MBL-06.TSS-130</t>
  </si>
  <si>
    <t>PISSU TESISATI PAKET SISTEM</t>
  </si>
  <si>
    <t>E-06.MBL-06.TSS-135</t>
  </si>
  <si>
    <t>PISSU TESISATI BAĞLANTISI</t>
  </si>
  <si>
    <t>135</t>
  </si>
  <si>
    <t>E-06.MBL-06.TSS-140</t>
  </si>
  <si>
    <t>PISSU TESISATI İŞLETME GIDERI</t>
  </si>
  <si>
    <t>E-06.MBL-06.TSS-210</t>
  </si>
  <si>
    <t>SU BAĞLANTISI</t>
  </si>
  <si>
    <t>E-06.MBL-06.TSS-220</t>
  </si>
  <si>
    <t>DEPO VE TANKLAR</t>
  </si>
  <si>
    <t>E-06.MBL-06.TSS-310</t>
  </si>
  <si>
    <t>YANGIN GÜVENLIĞI SISTEMI</t>
  </si>
  <si>
    <t>E-06.MBL-06.TSS-510</t>
  </si>
  <si>
    <t>İDARE - ELEKTRIK - SU BAĞLANTISI</t>
  </si>
  <si>
    <t>E-06.MBL-06.TSS-810</t>
  </si>
  <si>
    <t>GENEL MEKANIK TESISAT İŞLERI</t>
  </si>
  <si>
    <t>E-06.MBL-07.ELK</t>
  </si>
  <si>
    <t>ELEKTRİK / HABERLEŞME ALTYAPI İŞLERİ</t>
  </si>
  <si>
    <t>07.ELK</t>
  </si>
  <si>
    <t>E-06.MBL-07.ELK-110</t>
  </si>
  <si>
    <t>ELEKTRIK İŞLERI ( TÜM TRAFOLAR VE BAĞLANTILARI )</t>
  </si>
  <si>
    <t>E-06.MBL-07.ELK-210</t>
  </si>
  <si>
    <t>TELEFON BAĞLANTISI</t>
  </si>
  <si>
    <t>E-06.MBL-08.MBE</t>
  </si>
  <si>
    <t>MOBİLYA / DEMİRBAŞLAR - YÜKLENİCİ</t>
  </si>
  <si>
    <t>08.MBE</t>
  </si>
  <si>
    <t>E-06.MBL-08.MBE-001</t>
  </si>
  <si>
    <t>OFIS MOBILYALARI</t>
  </si>
  <si>
    <t>E-06.MBL-08.MBE-005</t>
  </si>
  <si>
    <t>LABORATUAR EKIPMANLARI</t>
  </si>
  <si>
    <t>E-06.MBL-08.MBE-011</t>
  </si>
  <si>
    <t>REVIR SAĞLIK GEREÇLERI</t>
  </si>
  <si>
    <t>E-06.MBL-08.MBE-012</t>
  </si>
  <si>
    <t>ÇAMAŞIRHANE EKIPMANLARI</t>
  </si>
  <si>
    <t>E-06.MBL-08.MBE-013</t>
  </si>
  <si>
    <t>MUTFAK EKIPMANLARI</t>
  </si>
  <si>
    <t>E-06.MBL-08.MBE-021</t>
  </si>
  <si>
    <t>KLIMALAR - OFIS</t>
  </si>
  <si>
    <t>E-06.MBL-08.MBE-022</t>
  </si>
  <si>
    <t>KLIMALAR - OFIS HARICI</t>
  </si>
  <si>
    <t>E-06.MBL-08.MBE-041</t>
  </si>
  <si>
    <t>MÜHENDIS / VIP YATAKHANESI MOBILYALARI</t>
  </si>
  <si>
    <t>E-06.MBL-08.MBE-042</t>
  </si>
  <si>
    <t>FORMEN YATAKHANESI MOBILYALARI</t>
  </si>
  <si>
    <t>E-06.MBL-08.MBE-043</t>
  </si>
  <si>
    <t>İŞÇI YATAKHANESI MOBILYALARI</t>
  </si>
  <si>
    <t>E-06.MBL-08.MBE-044</t>
  </si>
  <si>
    <t>MÜHENDIS / VIP LOKALI MOBILYALARI</t>
  </si>
  <si>
    <t>E-06.MBL-08.MBE-045</t>
  </si>
  <si>
    <t>FORMEN / İŞÇI LOKALI MOBILYALARI</t>
  </si>
  <si>
    <t>E-06.MBL-08.MBE-046</t>
  </si>
  <si>
    <t>REVIR MOBILYA / DEMIRBAŞLARI</t>
  </si>
  <si>
    <t>E-06.MBL-08.MBE-047</t>
  </si>
  <si>
    <t>SPOR SALONU MOBILYA / DEMIRBAŞLARI</t>
  </si>
  <si>
    <t>E-06.MBL-08.MBE-048</t>
  </si>
  <si>
    <t>MESCIT MOBILYA / DEMIRBAŞLARI</t>
  </si>
  <si>
    <t>E-06.MBL-08.MBE-049</t>
  </si>
  <si>
    <t>MUTFAK / YEMEKHANE MOBILYA / DEMIRBAŞLARI</t>
  </si>
  <si>
    <t>E-06.MBL-08.MBE-710</t>
  </si>
  <si>
    <t>SEÇ EKIPMANLARI - FOTOĞRAF MAKINESI</t>
  </si>
  <si>
    <t>E-06.MBL-08.MBE-720</t>
  </si>
  <si>
    <t>SEÇ EKIPMANLARI - GAZ DEDEKTÖRÜ</t>
  </si>
  <si>
    <t>E-06.MBL-08.MBE-730</t>
  </si>
  <si>
    <t>SEÇ EKIPMANLARI - IŞIK ÖLÇER</t>
  </si>
  <si>
    <t>E-06.MBL-08.MBE-740</t>
  </si>
  <si>
    <t>SEÇ EKIPMANLARI - İLAN PANOSU</t>
  </si>
  <si>
    <t>E-06.MBL-08.MBE-750</t>
  </si>
  <si>
    <t>SEÇ EKIPMANLARI - ŞARJLI EL FENERI</t>
  </si>
  <si>
    <t>E-06.MBL-08.MBE-760</t>
  </si>
  <si>
    <t>SEÇ EKIPMANLARI - MEGAFON</t>
  </si>
  <si>
    <t>760</t>
  </si>
  <si>
    <t>E-06.MBL-08.MBE-770</t>
  </si>
  <si>
    <t>SEÇ EKIPMANLARI - İSKELE ÖRTÜSÜ</t>
  </si>
  <si>
    <t>770</t>
  </si>
  <si>
    <t>E-06.MBL-08.MBE-810</t>
  </si>
  <si>
    <t>E-06.MBL-09.MBE</t>
  </si>
  <si>
    <t>MOBİLYA / DEMİRBAŞLAR - İDARE</t>
  </si>
  <si>
    <t>09.MBE</t>
  </si>
  <si>
    <t>E-06.MBL-09.MBE-111</t>
  </si>
  <si>
    <t>İDARE - OFIS MOBILYALARI</t>
  </si>
  <si>
    <t>E-06.MBL-09.MBE-112</t>
  </si>
  <si>
    <t>İDARE - DIĞER TEFRIŞAT</t>
  </si>
  <si>
    <t>E-06.MBL-09.MBE-121</t>
  </si>
  <si>
    <t>İDARE - KLIMALAR</t>
  </si>
  <si>
    <t>E-06.MBL-10.OFE</t>
  </si>
  <si>
    <t>OFİS EKİPMANLARI - YÜKLENİCİ</t>
  </si>
  <si>
    <t>10.OFE</t>
  </si>
  <si>
    <t>E-06.MBL-10.OFE-011</t>
  </si>
  <si>
    <t>YAZICILAR</t>
  </si>
  <si>
    <t>E-06.MBL-10.OFE-012</t>
  </si>
  <si>
    <t>FOTOKOPI MAKINALARI</t>
  </si>
  <si>
    <t>E-06.MBL-10.OFE-013</t>
  </si>
  <si>
    <t>PLOTTERLAR</t>
  </si>
  <si>
    <t>E-06.MBL-10.OFE-014</t>
  </si>
  <si>
    <t>FAX MAKINALARI</t>
  </si>
  <si>
    <t>E-06.MBL-10.OFE-015</t>
  </si>
  <si>
    <t>BILGISAYARLAR</t>
  </si>
  <si>
    <t>E-06.MBL-10.OFE-016</t>
  </si>
  <si>
    <t>FOTOĞRAF MAKINALARI</t>
  </si>
  <si>
    <t>E-06.MBL-10.OFE-017</t>
  </si>
  <si>
    <t>PROJEKSIYON CIHAZLARI</t>
  </si>
  <si>
    <t>E-06.MBL-10.OFE-018</t>
  </si>
  <si>
    <t>BÜYÜK EKRAN LCD TVLER</t>
  </si>
  <si>
    <t>E-06.MBL-10.OFE-019</t>
  </si>
  <si>
    <t>UPSLER</t>
  </si>
  <si>
    <t>E-06.MBL-10.OFE-021</t>
  </si>
  <si>
    <t>TELEFONLAR - TELSIZ</t>
  </si>
  <si>
    <t>E-06.MBL-10.OFE-022</t>
  </si>
  <si>
    <t>TELEFONLAR - MOBIL</t>
  </si>
  <si>
    <t>E-06.MBL-10.OFE-110</t>
  </si>
  <si>
    <t>ANKARA OFIS - DESKTOP / LAPTOP</t>
  </si>
  <si>
    <t>E-06.MBL-11.OFE</t>
  </si>
  <si>
    <t>OFİS EKİPMANLARI - İDARE</t>
  </si>
  <si>
    <t>11.OFE</t>
  </si>
  <si>
    <t>E-06.MBL-11.OFE-111</t>
  </si>
  <si>
    <t>İDARE - YAZICILAR</t>
  </si>
  <si>
    <t>E-06.MBL-11.OFE-112</t>
  </si>
  <si>
    <t>İDARE - FOTOKOPI MAKINALARI</t>
  </si>
  <si>
    <t>E-06.MBL-11.OFE-115</t>
  </si>
  <si>
    <t>İDARE - BILGISAYARLAR</t>
  </si>
  <si>
    <t>E-06.MBL-11.OFE-116</t>
  </si>
  <si>
    <t>İDARE - FOTOĞRAF MAKINALARI</t>
  </si>
  <si>
    <t>116</t>
  </si>
  <si>
    <t>E-06.MBL-11.OFE-117</t>
  </si>
  <si>
    <t>İDARE - PROJEKSIYON CIHAZLARI</t>
  </si>
  <si>
    <t>117</t>
  </si>
  <si>
    <t>E-06.MBL-11.OFE-118</t>
  </si>
  <si>
    <t>İDARE - BÜYÜK EKRAN LCD TVLER</t>
  </si>
  <si>
    <t>118</t>
  </si>
  <si>
    <t>E-06.MBL-11.OFE-119</t>
  </si>
  <si>
    <t>İDARE - UPSLER</t>
  </si>
  <si>
    <t>119</t>
  </si>
  <si>
    <t>E-06.MBL-11.OFE-121</t>
  </si>
  <si>
    <t>İDARE - TELEFONLAR - TELSIZ</t>
  </si>
  <si>
    <t>E-06.MBL-11.OFE-122</t>
  </si>
  <si>
    <t>İDARE - TELEFONLAR - MOBIL</t>
  </si>
  <si>
    <t>E-06.MBL-11.OFE-131</t>
  </si>
  <si>
    <t>İDARE - GENIŞ KAPASITELI CILT MAKINELERI</t>
  </si>
  <si>
    <t>E-06.MBL-11.OFE-132</t>
  </si>
  <si>
    <t>İDARE - EVRAK İMHA MAKINELERI</t>
  </si>
  <si>
    <t>E-06.MBL-11.OFE-134</t>
  </si>
  <si>
    <t>İDARE - İŞ İLERLEME DIJITAL PANO</t>
  </si>
  <si>
    <t>E-06.MBL-11.OFE-135</t>
  </si>
  <si>
    <t>İDARE - DRONE</t>
  </si>
  <si>
    <t>E-06.MBL-11.OFE-136</t>
  </si>
  <si>
    <t>İDARE - TELEFON HATTIYLA YAZICI / FOTOKOPI / FAX / TARAYICI</t>
  </si>
  <si>
    <t>136</t>
  </si>
  <si>
    <t>E-06.MBL-11.OFE-137</t>
  </si>
  <si>
    <t>İDARE - KAMERA - CCTV</t>
  </si>
  <si>
    <t>137</t>
  </si>
  <si>
    <t>E-06.MBL-12.ITE</t>
  </si>
  <si>
    <t>IT EKİPM. / YAZILIMLAR - YÜKLENİCİ</t>
  </si>
  <si>
    <t>12.ITE</t>
  </si>
  <si>
    <t>E-06.MBL-12.ITE-111</t>
  </si>
  <si>
    <t>SANTRAL</t>
  </si>
  <si>
    <t>E-06.MBL-12.ITE-112</t>
  </si>
  <si>
    <t>SWITCH</t>
  </si>
  <si>
    <t>E-06.MBL-12.ITE-113</t>
  </si>
  <si>
    <t>ROUTER</t>
  </si>
  <si>
    <t>E-06.MBL-12.ITE-114</t>
  </si>
  <si>
    <t>KABLOLAMA</t>
  </si>
  <si>
    <t>114</t>
  </si>
  <si>
    <t>E-06.MBL-12.ITE-115</t>
  </si>
  <si>
    <t>KABINET</t>
  </si>
  <si>
    <t>E-06.MBL-12.ITE-121</t>
  </si>
  <si>
    <t>IT SISTEMI ( DOĞUŞ )</t>
  </si>
  <si>
    <t>E-06.MBL-12.ITE-131</t>
  </si>
  <si>
    <t>IOVA LISANS</t>
  </si>
  <si>
    <t>E-06.MBL-12.ITE-132</t>
  </si>
  <si>
    <t>IOVA BAKIM</t>
  </si>
  <si>
    <t>E-06.MBL-12.ITE-133</t>
  </si>
  <si>
    <t>IOVA GELIŞTIRME</t>
  </si>
  <si>
    <t>E-06.MBL-12.ITE-141</t>
  </si>
  <si>
    <t>ADOBE ACROBAT PROFESSIONAL</t>
  </si>
  <si>
    <t>E-06.MBL-12.ITE-142</t>
  </si>
  <si>
    <t>AUTOCAD ABONELIK</t>
  </si>
  <si>
    <t>yıl</t>
  </si>
  <si>
    <t>E-06.MBL-12.ITE-143</t>
  </si>
  <si>
    <t>AUTOCAD LT ABONELIK</t>
  </si>
  <si>
    <t>143</t>
  </si>
  <si>
    <t>E-06.MBL-12.ITE-144</t>
  </si>
  <si>
    <t>NETCAD</t>
  </si>
  <si>
    <t>144</t>
  </si>
  <si>
    <t>E-06.MBL-12.ITE-145</t>
  </si>
  <si>
    <t>PRIMAVERA</t>
  </si>
  <si>
    <t>145</t>
  </si>
  <si>
    <t>E-06.MBL-12.ITE-146</t>
  </si>
  <si>
    <t>TILOS ABONELIK</t>
  </si>
  <si>
    <t>146</t>
  </si>
  <si>
    <t>E-06.MBL-12.ITE-210</t>
  </si>
  <si>
    <t>ANKARA OFIS - SAP</t>
  </si>
  <si>
    <t>E-06.MBL-12.ITE-220</t>
  </si>
  <si>
    <t>ANKARA OFIS - EBA</t>
  </si>
  <si>
    <t>E-06.MBL-12.ITE-230</t>
  </si>
  <si>
    <t>ANKARA OFIS - MICROSOFT OFFICE</t>
  </si>
  <si>
    <t>E-06.MBL-12.ITE-240</t>
  </si>
  <si>
    <t>ANKARA OFIS - AUTOCAD</t>
  </si>
  <si>
    <t>E-06.MBL-12.ITE-250</t>
  </si>
  <si>
    <t>ANKARA OFIS - NETCAD</t>
  </si>
  <si>
    <t>E-06.MBL-12.ITE-260</t>
  </si>
  <si>
    <t>ANKARA OFIS - PRIMAVERA</t>
  </si>
  <si>
    <t>E-06.MBL-12.ITE-310</t>
  </si>
  <si>
    <t>ANKARA OFIS - WAN / KABLOLAMA / SISTEM ODASI</t>
  </si>
  <si>
    <t>E-06.MBL-12.ITE-810</t>
  </si>
  <si>
    <t>E-06.MBL-12.ITE-820</t>
  </si>
  <si>
    <t>E-06.MBL-13.ITE</t>
  </si>
  <si>
    <t>IT EKİPM. / YAZILIMLAR - İDARE</t>
  </si>
  <si>
    <t>13.ITE</t>
  </si>
  <si>
    <t>E-06.MBL-13.ITE-112</t>
  </si>
  <si>
    <t>E-06.MBL-13.ITE-113</t>
  </si>
  <si>
    <t>E-06.MBL-13.ITE-114</t>
  </si>
  <si>
    <t>E-06.MBL-13.ITE-115</t>
  </si>
  <si>
    <t>E-06.MBL-13.ITE-116</t>
  </si>
  <si>
    <t>SUNUCU</t>
  </si>
  <si>
    <t>E-06.MBL-13.ITE-117</t>
  </si>
  <si>
    <t>SISTEM ODASI (+ KLIMA / YANGIN SÖNDÜRME )</t>
  </si>
  <si>
    <t>E-06.MBL-13.ITE-118</t>
  </si>
  <si>
    <t>WAN İLK YATIRIM MALIYET</t>
  </si>
  <si>
    <t>E-06.MBL-13.ITE-141</t>
  </si>
  <si>
    <t>E-06.MBL-13.ITE-142</t>
  </si>
  <si>
    <t>E-06.MBL-13.ITE-146</t>
  </si>
  <si>
    <t>E-06.MBL-13.ITE-151</t>
  </si>
  <si>
    <t>PROJE TAKIP BILGI SISTEMI YAZILIMI</t>
  </si>
  <si>
    <t>E-06.MBL-13.ITE-152</t>
  </si>
  <si>
    <t>MICROSOFT OFFICE LISANS</t>
  </si>
  <si>
    <t>152</t>
  </si>
  <si>
    <t>E-06.MBL-13.ITE-153</t>
  </si>
  <si>
    <t>MICROSOFT VISIO LISANS</t>
  </si>
  <si>
    <t>153</t>
  </si>
  <si>
    <t>E-06.MBL-13.ITE-154</t>
  </si>
  <si>
    <t>ANTIVIRÜS LISANS</t>
  </si>
  <si>
    <t>154</t>
  </si>
  <si>
    <t>E-06.MBL-21.CVR</t>
  </si>
  <si>
    <t>ÇEVRE DÜZENLEMESİ / YOLLAR</t>
  </si>
  <si>
    <t>21.CVR</t>
  </si>
  <si>
    <t>E-06.MBL-21.CVR-110</t>
  </si>
  <si>
    <t>TANITIM LEVHASI</t>
  </si>
  <si>
    <t>E-06.MBL-21.CVR-120</t>
  </si>
  <si>
    <t>İŞARETLEMELER</t>
  </si>
  <si>
    <t>E-06.MBL-21.CVR-130</t>
  </si>
  <si>
    <t>SERVIS YOLLARI BAKIMI</t>
  </si>
  <si>
    <t>E-06.MBL-21.CVR-210</t>
  </si>
  <si>
    <t>ÇIT / ÇEVRE DUVARI</t>
  </si>
  <si>
    <t>E-06.MBL-21.CVR-220</t>
  </si>
  <si>
    <t>GÜVENLIK KAPISI / GÜVENLIK KLÜBESI</t>
  </si>
  <si>
    <t>E-06.MBL-21.CVR-310</t>
  </si>
  <si>
    <t>ÇEVRE İZIN VE LISANSLAR</t>
  </si>
  <si>
    <t>E-06.MBL-21.CVR-420</t>
  </si>
  <si>
    <t>TEHLIKELI VE TIBBI ATIKLARIN BERTARAFI</t>
  </si>
  <si>
    <t>E-06.MBL-21.CVR-430</t>
  </si>
  <si>
    <t>ATIK TOPLAMA ALANLARI</t>
  </si>
  <si>
    <t>E-06.MBL-21.CVR-440</t>
  </si>
  <si>
    <t>TEKERLEK YIKAMA ÜNITESI</t>
  </si>
  <si>
    <t>E-06.MBL-21.CVR-450</t>
  </si>
  <si>
    <t>YAĞ TUTUCU VE EMICI BEZ SETI</t>
  </si>
  <si>
    <t>E-06.MBL-21.CVR-810</t>
  </si>
  <si>
    <t>ÇEVRE DÜZENLEMESI / YOLLAR</t>
  </si>
  <si>
    <t>E-06.MBL-80.DMB</t>
  </si>
  <si>
    <t>DEMOBİLİZASYON</t>
  </si>
  <si>
    <t>80.DMB</t>
  </si>
  <si>
    <t>E-06.MBL-80.DMB-110</t>
  </si>
  <si>
    <t>SAHANIN TEMIZLENMESI VE TAMIRI</t>
  </si>
  <si>
    <t>E-06.MBL-80.DMB-120</t>
  </si>
  <si>
    <t>KABUL VE BAKIM GIDERLERI</t>
  </si>
  <si>
    <t>E-06.MBL-80.DMB-130</t>
  </si>
  <si>
    <t>TESISLERIN KALDIRILMASI</t>
  </si>
  <si>
    <t>E-06.MBL-80.DMB-140</t>
  </si>
  <si>
    <t>BOZULAN KÖY / ŞEHIR YOLLARININ YAPILMASI</t>
  </si>
  <si>
    <t>E-06.MBL-80.DMB-210</t>
  </si>
  <si>
    <t>DEMOBILIZASYON - NAKLIYE DAHIL</t>
  </si>
  <si>
    <t>E-06.MBL-90.DGR</t>
  </si>
  <si>
    <t>DİĞER MOBİLİZASYON İŞLERİ</t>
  </si>
  <si>
    <t>E-06.MBL-90.DGR-110</t>
  </si>
  <si>
    <t>YURTDIŞI OFIS KURULUMU</t>
  </si>
  <si>
    <t>E-06.MBL-90.DGR-120</t>
  </si>
  <si>
    <t>E-06.MBL-90.DGR-810</t>
  </si>
  <si>
    <t>E-06.MBL-90.DGR-820</t>
  </si>
  <si>
    <t>İŞVEREN MOBILIZASYON VE SATINALMA GIDERLERI</t>
  </si>
  <si>
    <t>E-07.FIN</t>
  </si>
  <si>
    <t>END. GİDER - FİNANSAL / VERGİ / RESİM</t>
  </si>
  <si>
    <t>07.FIN</t>
  </si>
  <si>
    <t>E-07.FIN-01.TEM</t>
  </si>
  <si>
    <t>TEMİNAT MEKTUPLARI</t>
  </si>
  <si>
    <t>01.TEM</t>
  </si>
  <si>
    <t>E-07.FIN-01.TEM-010</t>
  </si>
  <si>
    <t>KATI TEMINAT MEKTUBU MASRAFI</t>
  </si>
  <si>
    <t>EX.10</t>
  </si>
  <si>
    <t>E-07.FIN-01.TEM-020</t>
  </si>
  <si>
    <t>İHZARAT TEMINAT MEKTUBU MASRAFI</t>
  </si>
  <si>
    <t>E-07.FIN-01.TEM-030</t>
  </si>
  <si>
    <t>FIYAT FARKI TEMINAT MEKTUBU MASRAFI</t>
  </si>
  <si>
    <t>E-07.FIN-01.TEM-040</t>
  </si>
  <si>
    <t>NAKIT KESINTI MEKTUP MASRAFI</t>
  </si>
  <si>
    <t>E-07.FIN-01.TEM-050</t>
  </si>
  <si>
    <t>KESIN HESAP TEMINAT MEKTUBU MASRAFI</t>
  </si>
  <si>
    <t>E-07.FIN-01.TEM-810</t>
  </si>
  <si>
    <t>E-07.FIN-20.VGR</t>
  </si>
  <si>
    <t>VERGİ VE RESİMLER</t>
  </si>
  <si>
    <t>20.VGR</t>
  </si>
  <si>
    <t>E-07.FIN-20.VGR-010</t>
  </si>
  <si>
    <t>GELIR VERGISI</t>
  </si>
  <si>
    <t>EX.28</t>
  </si>
  <si>
    <t>E-07.FIN-20.VGR-110</t>
  </si>
  <si>
    <t>BELEDIYE VERGI VE RESIMLERI</t>
  </si>
  <si>
    <t>E-07.FIN-20.VGR-120</t>
  </si>
  <si>
    <t>DAMGA VERGISI</t>
  </si>
  <si>
    <t>E-07.FIN-20.VGR-130</t>
  </si>
  <si>
    <t>MOTORLU TAŞIT VERGISI</t>
  </si>
  <si>
    <t>E-07.FIN-20.VGR-210</t>
  </si>
  <si>
    <t>İNGILTERE GELIR VERGISI</t>
  </si>
  <si>
    <t>E-07.FIN-20.VGR-220</t>
  </si>
  <si>
    <t>POLONYA GELIR VERGISI</t>
  </si>
  <si>
    <t>E-07.FIN-20.VGR-990</t>
  </si>
  <si>
    <t>DIĞER VERGI. RESIM VE HARÇLAR</t>
  </si>
  <si>
    <t>E-07.FIN-90.GNL</t>
  </si>
  <si>
    <t>GENEL FİNANSAL GİDERLER</t>
  </si>
  <si>
    <t>90.GNL</t>
  </si>
  <si>
    <t>E-07.FIN-90.GNL-110</t>
  </si>
  <si>
    <t>BANKA MASRAFLARI</t>
  </si>
  <si>
    <t>EX.29</t>
  </si>
  <si>
    <t>E-07.FIN-90.GNL-810</t>
  </si>
  <si>
    <t>GENEL FINANSAL GIDERLER</t>
  </si>
  <si>
    <t>E-08.SGR</t>
  </si>
  <si>
    <t>END. GİDER - SİGORTA</t>
  </si>
  <si>
    <t>08.SGR</t>
  </si>
  <si>
    <t>E-08.SGR-01.ALL</t>
  </si>
  <si>
    <t>ALL RİSK SİGORTASI</t>
  </si>
  <si>
    <t>01.ALL</t>
  </si>
  <si>
    <t>E-08.SGR-01.ALL-001</t>
  </si>
  <si>
    <t>EX.17</t>
  </si>
  <si>
    <t>E-08.SGR-02.KSK</t>
  </si>
  <si>
    <t>PLAKALI TRAFİK / KASKO SİGORTASI</t>
  </si>
  <si>
    <t>02.KSK</t>
  </si>
  <si>
    <t>E-08.SGR-02.KSK-001</t>
  </si>
  <si>
    <t>E-08.SGR-03.ANA</t>
  </si>
  <si>
    <t>PLAKASIZ ANA EKİPMAN SİGORTASI</t>
  </si>
  <si>
    <t>03.ANA</t>
  </si>
  <si>
    <t>E-08.SGR-03.ANA-001</t>
  </si>
  <si>
    <t>PLAKASIZ ANA EKIPMAN SIGORTASI</t>
  </si>
  <si>
    <t>E-08.SGR-04.NKL</t>
  </si>
  <si>
    <t>NAKLİYE SİGORTASI</t>
  </si>
  <si>
    <t>04.NKL</t>
  </si>
  <si>
    <t>E-08.SGR-04.NKL-001</t>
  </si>
  <si>
    <t>NAKLIYE SIGORTASI</t>
  </si>
  <si>
    <t>E-08.SGR-05.PRS</t>
  </si>
  <si>
    <t>PERSONEL FERDİ KAZA SİGORTASI</t>
  </si>
  <si>
    <t>05.PRS</t>
  </si>
  <si>
    <t>E-08.SGR-05.PRS-001</t>
  </si>
  <si>
    <t>PERSONEL FERDI KAZA SIGORTASI</t>
  </si>
  <si>
    <t>E-08.SGR-06.MMS</t>
  </si>
  <si>
    <t>İŞVEREN MALİ MESULİYET SİGORTASI</t>
  </si>
  <si>
    <t>06.MMS</t>
  </si>
  <si>
    <t>E-08.SGR-06.MMS-810</t>
  </si>
  <si>
    <t>İŞVEREN MALI MESULIYET SIGORTASI</t>
  </si>
  <si>
    <t>E-08.SGR-90.DGR</t>
  </si>
  <si>
    <t>DİĞER SİGORTALAR</t>
  </si>
  <si>
    <t>E-08.SGR-90.DGR-110</t>
  </si>
  <si>
    <t>TEHLIKELI MADDE MALI MESULIYET SIGORTASI</t>
  </si>
  <si>
    <t>E-08.SGR-90.DGR-990</t>
  </si>
  <si>
    <t>DIĞER SIGORTA GIDERLERI</t>
  </si>
  <si>
    <t>E-09.MGD</t>
  </si>
  <si>
    <t>END. GİDER - MERKEZ GİDER PAYLARI VE DİĞER</t>
  </si>
  <si>
    <t>09.MGD</t>
  </si>
  <si>
    <t>E-09.MGD-10.MGP</t>
  </si>
  <si>
    <t>MERKEZ GİDER PAYLARI</t>
  </si>
  <si>
    <t>10.MGP</t>
  </si>
  <si>
    <t>E-09.MGD-10.MGP-110</t>
  </si>
  <si>
    <t>MERKEZ GIDER PAYI - DOĞUŞ İNŞAAT</t>
  </si>
  <si>
    <t>E-09.MGD-10.MGP-120</t>
  </si>
  <si>
    <t>MERKEZ GIDER PAYI - ÇELIKLER İNŞAAT</t>
  </si>
  <si>
    <t>E-09.MGD-10.MGP-130</t>
  </si>
  <si>
    <t>MERKEZ GIDER PAYI - ÖZKAR İNŞAAT</t>
  </si>
  <si>
    <t>E-09.MGD-10.MGP-880</t>
  </si>
  <si>
    <t>E-09.MGD-70.ONG</t>
  </si>
  <si>
    <t>ÖNGÖRÜLMEYEN GİDERLER</t>
  </si>
  <si>
    <t>70.ONG</t>
  </si>
  <si>
    <t>E-09.MGD-70.ONG-810</t>
  </si>
  <si>
    <t>E-09.MGD-90.DGR</t>
  </si>
  <si>
    <t>DİĞER ENDİREKT GİDERLER</t>
  </si>
  <si>
    <t>E-09.MGD-90.DGR-120</t>
  </si>
  <si>
    <t>ENDİREKT İŞÇİLİK MAAŞ GIDERLERI GENEL (SAP GERÇEKLEŞME GIRIŞI)</t>
  </si>
  <si>
    <t>E-09.MGD-90.DGR-990</t>
  </si>
  <si>
    <t>BETON - DEMIRLI - AÇIKTA</t>
  </si>
  <si>
    <t>1.09.2023</t>
  </si>
  <si>
    <t>1.10.2023</t>
  </si>
  <si>
    <t>1.11.2023</t>
  </si>
  <si>
    <t>1.04.2025</t>
  </si>
  <si>
    <t>1.05.2025</t>
  </si>
  <si>
    <t>1.06.2025</t>
  </si>
  <si>
    <t>1.07.2025</t>
  </si>
  <si>
    <t>1.08.2025</t>
  </si>
  <si>
    <t>1.09.2025</t>
  </si>
  <si>
    <t>1.11.2025</t>
  </si>
  <si>
    <t>1.12.2025</t>
  </si>
  <si>
    <t>1.01.2026</t>
  </si>
  <si>
    <t>1.02.2026</t>
  </si>
  <si>
    <t>1.03.2026</t>
  </si>
  <si>
    <t>1.04.2026</t>
  </si>
  <si>
    <t>1.05.2026</t>
  </si>
  <si>
    <t>1.06.2026</t>
  </si>
  <si>
    <t>1.07.2026</t>
  </si>
  <si>
    <t>1.08.2026</t>
  </si>
  <si>
    <t>1.09.2026</t>
  </si>
  <si>
    <t>1.10.2026</t>
  </si>
  <si>
    <t>1.11.2026</t>
  </si>
  <si>
    <t>1.12.2026</t>
  </si>
  <si>
    <t>1.01.2027</t>
  </si>
  <si>
    <t>1.02.2027</t>
  </si>
  <si>
    <t>1.03.2027</t>
  </si>
  <si>
    <t>1.04.2027</t>
  </si>
  <si>
    <t>1.05.2027</t>
  </si>
  <si>
    <t>1.06.2027</t>
  </si>
  <si>
    <t>1.07.2027</t>
  </si>
  <si>
    <t>1.08.2027</t>
  </si>
  <si>
    <t>1.09.2027</t>
  </si>
  <si>
    <t>1.10.2027</t>
  </si>
  <si>
    <t>1.11.2027</t>
  </si>
  <si>
    <t>1.12.2027</t>
  </si>
  <si>
    <t>1.01.2028</t>
  </si>
  <si>
    <t>1.02.2028</t>
  </si>
  <si>
    <t>1.03.2028</t>
  </si>
  <si>
    <t>1.04.2028</t>
  </si>
  <si>
    <t>1.05.2028</t>
  </si>
  <si>
    <t>1.06.2028</t>
  </si>
  <si>
    <t>1.07.2028</t>
  </si>
  <si>
    <t>1.08.2028</t>
  </si>
  <si>
    <t>1.09.2028</t>
  </si>
  <si>
    <t>1.10.2028</t>
  </si>
  <si>
    <t>1.11.2028</t>
  </si>
  <si>
    <t>1.12.2028</t>
  </si>
  <si>
    <t>DGS.01</t>
  </si>
  <si>
    <t>DGS.02</t>
  </si>
  <si>
    <t>RYS.01</t>
  </si>
  <si>
    <t>PTS.01</t>
  </si>
  <si>
    <t>PTS.02</t>
  </si>
  <si>
    <t>OZD.01</t>
  </si>
  <si>
    <t>OZD.02</t>
  </si>
  <si>
    <t>DOĞUŞ-ÇELİKLER-ÖZKAR</t>
  </si>
  <si>
    <t>RYS.02</t>
  </si>
  <si>
    <t>01-MK-12-10-1002</t>
  </si>
  <si>
    <t>01-MK-12-10-1003</t>
  </si>
  <si>
    <t>01-MK-12-10-1004</t>
  </si>
  <si>
    <t>01-MK-12-10-1005</t>
  </si>
  <si>
    <t>01-MK-12-10-1006</t>
  </si>
  <si>
    <t>Column1</t>
  </si>
  <si>
    <t>R4 Kod</t>
  </si>
  <si>
    <t>*01-MK-23-10 DAĞILIM-2 KULLANILDI</t>
  </si>
  <si>
    <t>01-MK-23-10 DAĞILIM</t>
  </si>
  <si>
    <t>R3 Kod</t>
  </si>
  <si>
    <t>01-MK-22-11 DAĞILIM</t>
  </si>
  <si>
    <t>01-MK-22-13 DAĞILIM</t>
  </si>
  <si>
    <t>01-MK-23-13</t>
  </si>
  <si>
    <t>01-MK-26-10 DAĞILIM</t>
  </si>
  <si>
    <t>*01-MK-26-10 DAĞILIM-2 KULLANILDI</t>
  </si>
  <si>
    <t>TOPLAM</t>
  </si>
  <si>
    <t>BETON SANTRALİ</t>
  </si>
  <si>
    <t>R4 Desc2</t>
  </si>
  <si>
    <t>KIRMATAŞ</t>
  </si>
  <si>
    <t>DÖKÜM SAHASI</t>
  </si>
  <si>
    <t>OCAK</t>
  </si>
  <si>
    <t>DÖKÜM SAHASINDA</t>
  </si>
  <si>
    <t>01-MK-22-10 DAĞILIM</t>
  </si>
  <si>
    <t>01-MK-31-11 DAĞILIM</t>
  </si>
  <si>
    <t>01-MK-28-10 DAĞILIM</t>
  </si>
  <si>
    <t>01-MK-25-10 DAĞILIM</t>
  </si>
  <si>
    <t>* son kalemde imalat miktarı yok</t>
  </si>
  <si>
    <t>01-MK-31-10 DAĞILIM</t>
  </si>
  <si>
    <t>01-MK-30-10 DAĞILIM</t>
  </si>
  <si>
    <t>*Emanet ekip miktar dağılımı yok</t>
  </si>
  <si>
    <t>01-MK-17-10 DAĞILIM</t>
  </si>
  <si>
    <t>OPERATÖR R4 Code</t>
  </si>
  <si>
    <t>01-MK-26-10-4001</t>
  </si>
  <si>
    <t>AMR - KAMYON - MAN - KH - GENERİC</t>
  </si>
  <si>
    <t>01-MK-26-10-4002</t>
  </si>
  <si>
    <t>01-MK-26-10-4003</t>
  </si>
  <si>
    <t>01-MK-31-11-1101</t>
  </si>
  <si>
    <t>01-MK-22-11-1101</t>
  </si>
  <si>
    <t>01-MK-24-10-1101</t>
  </si>
  <si>
    <t>01-MK-26-10-4101</t>
  </si>
  <si>
    <t>01-MK-24-10-1102</t>
  </si>
  <si>
    <t>01-MK-26-10-4102</t>
  </si>
  <si>
    <t>01-MK-34-10-1001</t>
  </si>
  <si>
    <t>01-MK-30-10-1101</t>
  </si>
  <si>
    <t>01-MK-27-10-1100</t>
  </si>
  <si>
    <t>01-MK-26-10-4103</t>
  </si>
  <si>
    <t>01-MK-26-10-4104</t>
  </si>
  <si>
    <t>01-MK-26-10-4105</t>
  </si>
  <si>
    <t>E-02.MAK-05.OPS-010</t>
  </si>
  <si>
    <t>E-02.MAK-05.OPS-020</t>
  </si>
  <si>
    <t>E-02.MAK-05.OPS-064</t>
  </si>
  <si>
    <t>E-02.MAK-05.OPS-065</t>
  </si>
  <si>
    <t>E-02.MAK-05.OPS-066</t>
  </si>
  <si>
    <t>E-02.MAK-05.OPS-100</t>
  </si>
  <si>
    <t>E-02.MAK-05.OPS-106</t>
  </si>
  <si>
    <t>E-02.MAK-01.AMR-125</t>
  </si>
  <si>
    <t>12-PR-51-10-1014</t>
  </si>
  <si>
    <t>12-PR-54-10-1010</t>
  </si>
  <si>
    <t>12-PR-59-10-1009</t>
  </si>
  <si>
    <t>12-PR-59-10-1011</t>
  </si>
  <si>
    <t>12-PR-59-10-1012</t>
  </si>
  <si>
    <t>12-PR-60-10-1006</t>
  </si>
  <si>
    <t>12-PR-57-10-1010</t>
  </si>
  <si>
    <t>12-PR-54-10-1011</t>
  </si>
  <si>
    <t>12-PR-59-10-1013</t>
  </si>
  <si>
    <t>12-PR-65-10-1010</t>
  </si>
  <si>
    <t>12-PR-55-10-1009</t>
  </si>
  <si>
    <t>12-PR-55-10-1010</t>
  </si>
  <si>
    <t>12-PR-64-10-1021</t>
  </si>
  <si>
    <t>12-PR-64-10-1022</t>
  </si>
  <si>
    <t>12-PR-64-10-1023</t>
  </si>
  <si>
    <t>12-PR-58-10-1025</t>
  </si>
  <si>
    <t>12-PR-70-10-1011</t>
  </si>
  <si>
    <t>12-PR-70-10-1012</t>
  </si>
  <si>
    <t>12-PR-70-10-1013</t>
  </si>
  <si>
    <t>12-PR-70-10-1014</t>
  </si>
  <si>
    <t>12-PR-58-10-1026</t>
  </si>
  <si>
    <t>12-PR-58-10-1027</t>
  </si>
  <si>
    <t>12-PR-51-10-1016</t>
  </si>
  <si>
    <t>12-PR-51-10-1017</t>
  </si>
  <si>
    <t>12-PR-51-10-1018</t>
  </si>
  <si>
    <t>12-PR-52-10-1005</t>
  </si>
  <si>
    <t>12-PR-57-10-1013</t>
  </si>
  <si>
    <t>12-PR-53-10-1009</t>
  </si>
  <si>
    <t>12-PR-57-10-1011</t>
  </si>
  <si>
    <t>12-PR-57-10-1012</t>
  </si>
  <si>
    <t>12-PR-51-10-1015</t>
  </si>
  <si>
    <t>ELEKTRIK İŞLERI - KONSOLİDE</t>
  </si>
  <si>
    <t>SINYALIZASYON İŞLERI - KONSOLİDE</t>
  </si>
  <si>
    <t>DIREKT MAKINELER - BAKIM / ONARIM - KONSOLİDE</t>
  </si>
  <si>
    <t>DIREKT MAKINELER - KONSOLİDE</t>
  </si>
  <si>
    <t>İNŞAAT ELEKTRIK MALZEMELERI - KONSOLİDE</t>
  </si>
  <si>
    <t>YEDEK PARÇALAR - KONSOLİDE</t>
  </si>
  <si>
    <t>D-10.PRV</t>
  </si>
  <si>
    <t>PROVİZYON TUTAR - KONSOLİDE</t>
  </si>
  <si>
    <t>10.PRV</t>
  </si>
  <si>
    <t>D-10.PRV-10.MLZ</t>
  </si>
  <si>
    <t>MALZEME GİDERLERİ - KONSOLİDE</t>
  </si>
  <si>
    <t>10.MLZ</t>
  </si>
  <si>
    <t>D-10.PRV-10.MLZ-100</t>
  </si>
  <si>
    <t>D-10.PRV-10.MLZ-110</t>
  </si>
  <si>
    <t>AKARYAKIT VE YAĞLAR - KONSOLİDE</t>
  </si>
  <si>
    <t>D-10.PRV-11.DMG</t>
  </si>
  <si>
    <t>DİREKT MAAŞ GİDERLERİ - KONSOLİDE</t>
  </si>
  <si>
    <t>11.DMG</t>
  </si>
  <si>
    <t>D-10.PRV-11.DMG-100</t>
  </si>
  <si>
    <t>KIRALIK MAKINE - KONSOLİDE</t>
  </si>
  <si>
    <t>E-02.MAK-03.YKT-106</t>
  </si>
  <si>
    <t>YKT - TEHLİKELİ M. TAŞIMA KMY. - İSUZU - ÜSTYAPI DAHİL</t>
  </si>
  <si>
    <t>E-02.MAK-03.YKT-125</t>
  </si>
  <si>
    <t>YKT - JENERATÖR - 825 KVA</t>
  </si>
  <si>
    <t>YKT - BINEK OTO YAKIT GIDERLERI - KONSOLİDE</t>
  </si>
  <si>
    <t>E-02.MAK-04.BKM-095</t>
  </si>
  <si>
    <t>BKM - SU TANKERI - 20 TON</t>
  </si>
  <si>
    <t>E-02.MAK-04.BKM-100</t>
  </si>
  <si>
    <t>BKM - VIDANJÖR</t>
  </si>
  <si>
    <t>E-02.MAK-04.BKM-106</t>
  </si>
  <si>
    <t>BKM- TEHLIKELI MADDE TAŞIMA KAMYONU</t>
  </si>
  <si>
    <t>E-02.MAK-04.BKM-125</t>
  </si>
  <si>
    <t>BKM - JENERATÖR - 825 KVA</t>
  </si>
  <si>
    <t>BKM - İŞ MAKINELERI BAKIM - ONARIM GIDERLERI - KONSOLİDE</t>
  </si>
  <si>
    <t>BKM - BINEK OTO BAKIM - ONARIM GIDERLERI - KONSOLİDE</t>
  </si>
  <si>
    <t>OPS - KANTAR</t>
  </si>
  <si>
    <t>OPS - AKARYAKIT İSTASYONU</t>
  </si>
  <si>
    <t>MNK - AKAR</t>
  </si>
  <si>
    <t>OPS - MOBIL VINÇ - ALL TERRAIN - 100 TON</t>
  </si>
  <si>
    <t>OPS - MOBIL VINÇ - ALL TERRAIN - 130 TON</t>
  </si>
  <si>
    <t>OPS - MOBIL VINÇ - ALL TERRAIN - 160 TON</t>
  </si>
  <si>
    <t>OPS - VIDANJÖR</t>
  </si>
  <si>
    <t>OPS - TEHLIKELI MADDE TAŞIMA KAMYONU</t>
  </si>
  <si>
    <t>E-05.GNL-01.YMK-111</t>
  </si>
  <si>
    <t>YEMEK VE İÇME SUYU GIDERLERI - BEYAZ YAKA - YEMEKHANE</t>
  </si>
  <si>
    <t>YEMEK / MUTFAK GIDERLERI - KONSOLİDE</t>
  </si>
  <si>
    <t>SAHA TEMIZLIK GIDERLERI</t>
  </si>
  <si>
    <t>E-05.GNL-02.TMZ-111</t>
  </si>
  <si>
    <t>TEMIZLIK GIDERLERI - ŞANTİYE</t>
  </si>
  <si>
    <t>E-05.GNL-03.ISG-411</t>
  </si>
  <si>
    <t>GÜVENLİK AĞLARI İMALATI</t>
  </si>
  <si>
    <t>411</t>
  </si>
  <si>
    <t>ISG MALZEMELERI - KONSOLİDE</t>
  </si>
  <si>
    <t>SAĞLIK GIDERLERI - KONSOLİDE</t>
  </si>
  <si>
    <t>ŞANTİYE - ISITMA / SOĞUTMA GIDERLERI</t>
  </si>
  <si>
    <t>E-05.GNL-05.ISI-111</t>
  </si>
  <si>
    <t>ANKARA MERKEZ - ISITMA / SOĞUTMA GIDERLERI</t>
  </si>
  <si>
    <t>ELEKTRIK / DOĞALGAZ GIDERLERI - KONSOLİDE</t>
  </si>
  <si>
    <t>IT GIDERLERI - KONSOLİDE</t>
  </si>
  <si>
    <t>E-05.GNL-12.AGR-211</t>
  </si>
  <si>
    <t>ŞANTİYE ZİYARET GİDERLERİ</t>
  </si>
  <si>
    <t>TEMSIL VE AĞIRLAMA GIDERLERI - KONSOLİDE</t>
  </si>
  <si>
    <t>E-05.GNL-15.GUV-111</t>
  </si>
  <si>
    <t>EĞITIM / STAJ / SEMINER GIDERLERI - KONSOLİDE</t>
  </si>
  <si>
    <t>SEÇ GIDERLERI - KONSOLİDE</t>
  </si>
  <si>
    <t>NAKLIYE GIDERLERI - KONSOLİDE</t>
  </si>
  <si>
    <t>E-05.GNL-55.KİR</t>
  </si>
  <si>
    <t>TAŞIT KİRALAMA GİDERLERİ</t>
  </si>
  <si>
    <t>55.KİR</t>
  </si>
  <si>
    <t>E-05.GNL-55.KİR-100</t>
  </si>
  <si>
    <t>E-05.GNL-99.DGR-311</t>
  </si>
  <si>
    <t>ANKARA OFIS - DİĞER İŞLETME GİDERLERİ</t>
  </si>
  <si>
    <t>311</t>
  </si>
  <si>
    <t>E-05.GNL-99.DGR-410</t>
  </si>
  <si>
    <t>KANTİN VE ÇEŞİTLİ SARFLAR</t>
  </si>
  <si>
    <t>E-05.GNL-99.DGR-990</t>
  </si>
  <si>
    <t>DİĞER GİDERLER - KONSOLİDE</t>
  </si>
  <si>
    <t>GAYRIMENKUL KIRASI - KONSOLİDE</t>
  </si>
  <si>
    <t>E-06.MBL-02.ARK-820</t>
  </si>
  <si>
    <t>OCAK - DÖKÜM YERİ - ŞANTİYE RESMİ GİDERLERİ - KONSOLİDE</t>
  </si>
  <si>
    <t>E-06.MBL-08.MBE-050</t>
  </si>
  <si>
    <t>MUTFAK EKİPMANLARI</t>
  </si>
  <si>
    <t>E-06.MBL-08.MBE-051</t>
  </si>
  <si>
    <t>ISITMA - SOĞUTMA EKİPMANLARI</t>
  </si>
  <si>
    <t>MOBILYA VE DEMIRBAŞLAR - KONSOLİDE</t>
  </si>
  <si>
    <t>IT YAZILIM VE HIZMETLERI - KONSOLİDE</t>
  </si>
  <si>
    <t>IT EKIPMANLARI - KONSOLİDE</t>
  </si>
  <si>
    <t>KONKASÖR ALANLARI</t>
  </si>
  <si>
    <t>E-06.MBL-90.DGR-121</t>
  </si>
  <si>
    <t>MAAŞ GIDERLERI GENEL - KONSOLİDE</t>
  </si>
  <si>
    <t>MOBILIZASYON GIDERLERI - KONSOLİDE</t>
  </si>
  <si>
    <t>E-06.MBL-90.DGR-830</t>
  </si>
  <si>
    <t>DİĞER DEMİRBAŞ MALZEMELER - KONSOLİDE</t>
  </si>
  <si>
    <t>830</t>
  </si>
  <si>
    <t>TEMINAT MEKTUBU KOMISYONLARI - KONSOLİDE</t>
  </si>
  <si>
    <t>ALL RISK SIGORTASI - KONSOLİDE</t>
  </si>
  <si>
    <t>PLAKALI TRAFIK / KASKO SIGORTASI - KONSOLİDE</t>
  </si>
  <si>
    <t>MERKEZ GIDER PAYLARI - KONSOLİDE</t>
  </si>
  <si>
    <t>ÖNGÖRÜLMEYEN GIDERLER - KONSOLİDE</t>
  </si>
  <si>
    <t>E-09.MGD-80.IDR</t>
  </si>
  <si>
    <t>AYGM GİDERLERİ</t>
  </si>
  <si>
    <t>80.IDR</t>
  </si>
  <si>
    <t>E-09.MGD-80.IDR-100</t>
  </si>
  <si>
    <t>AYGM GİDERLERİ - KONSOLİDE</t>
  </si>
  <si>
    <t>E-09.MGD-90.DGR-121</t>
  </si>
  <si>
    <t>ENDİREKT İŞÇİLİK MAAŞ GIDERLERI GENEL - KONSOLİDE</t>
  </si>
  <si>
    <t>DIĞER ENDIREKT GIDERLER - KONSOLİDE</t>
  </si>
  <si>
    <t>DOĞUŞ ÇELİKLER ÖZKAR</t>
  </si>
  <si>
    <t>-</t>
  </si>
  <si>
    <t>AMR - DSM &amp; FORE K. - BAUER BG 36V + MB 120F + CFA - GENERİC</t>
  </si>
  <si>
    <t>brm</t>
  </si>
  <si>
    <t>AMR - EKSKAVATÖR - 28 TON - PALETLİ - LİEBHERR R 928 - GENERİC</t>
  </si>
  <si>
    <t>AMR - EKSKAVATÖR - 35 TON - PALETLİ - LİEBHERR R 938 - GENERİC</t>
  </si>
  <si>
    <t>AMR - EKSKAVATÖR - 35 TON - PALETLİ - LİEBHERR R 938 - KIRMATAŞ - GENERİC</t>
  </si>
  <si>
    <t>AMR - EKSKAVATÖR - 45 TON - PALETLİ - LİEBHERR R 945 - GENERİC</t>
  </si>
  <si>
    <t>AMR - LASTİKLİ LODER - LİEBHERR L566 XP - GENERİC</t>
  </si>
  <si>
    <t>AMR - LASTİKLİ LODER - LİEBHERR L566 XP - KIRMATAŞ - GENERİC</t>
  </si>
  <si>
    <t>AMR - LASTİKLİ LODER - LİEBHERR L566 XP - BETON SANTRALİ - GENERİC</t>
  </si>
  <si>
    <t>4001</t>
  </si>
  <si>
    <t>4002</t>
  </si>
  <si>
    <t>4003</t>
  </si>
  <si>
    <t>AMR - KAMYON - MAN - KH - KIRMATAŞ - GENERİC</t>
  </si>
  <si>
    <t>4101</t>
  </si>
  <si>
    <t>AMR - KAMYON - MAN - KH - BETON SANTRALİ - GENERİC</t>
  </si>
  <si>
    <t>4102</t>
  </si>
  <si>
    <t>4103</t>
  </si>
  <si>
    <t>4104</t>
  </si>
  <si>
    <t>4105</t>
  </si>
  <si>
    <t>AMR - TRANSMİKSER - ÜSTYAPI DAHİL - 12 M³ - GENERİC</t>
  </si>
  <si>
    <t>AMR - TELESKOPİK YÜKLEYİCİ - JCB - GENERİC</t>
  </si>
  <si>
    <t>AMR - ROCK - FLEXİROC T40 - GENERİC</t>
  </si>
  <si>
    <t>AMR - ROCK - FLEXİROC T40 - KIRMATAŞ - GENERİC</t>
  </si>
  <si>
    <t>AMR - ATLAS COPCO WEDA 4"</t>
  </si>
  <si>
    <t>AMR - ATLAS COPCO WEDA 4" - GENERİC</t>
  </si>
  <si>
    <t>YKT AK</t>
  </si>
  <si>
    <t>02-PR-10-10-1020</t>
  </si>
  <si>
    <t>OPERATÖRLER - GENEL</t>
  </si>
  <si>
    <t>adam × saat</t>
  </si>
  <si>
    <t>02-PR-20-10-1008</t>
  </si>
  <si>
    <t>SANAT YAPILARI İŞÇİ</t>
  </si>
  <si>
    <t>02-PR-20-10-1100</t>
  </si>
  <si>
    <t>İŞÇİ - DİĞER</t>
  </si>
  <si>
    <t>DÜZ İŞÇİ (SA)</t>
  </si>
  <si>
    <t>02-PR-20-10-1102</t>
  </si>
  <si>
    <t>FORMEN (SA)</t>
  </si>
  <si>
    <t>02-PR-20-10-1103</t>
  </si>
  <si>
    <t>TÜNEL İŞÇİSİ (SA)</t>
  </si>
  <si>
    <t>02-PR-20-10-1104</t>
  </si>
  <si>
    <t>SHOTCRETE MAKİNESİ OPERATÖRÜ (SA)</t>
  </si>
  <si>
    <t>02-PR-20-10-1105</t>
  </si>
  <si>
    <t>KAYNAKÇI (SA)</t>
  </si>
  <si>
    <t>02-PR-20-10-1106</t>
  </si>
  <si>
    <t>USD AK</t>
  </si>
  <si>
    <t>EUR AK</t>
  </si>
  <si>
    <t>03-ML-11-10-1013</t>
  </si>
  <si>
    <t>KALIP MALZEMELERİ - GENEL</t>
  </si>
  <si>
    <t>03-ML-12-10-1100</t>
  </si>
  <si>
    <t>DİĞER MALZEMELER</t>
  </si>
  <si>
    <t>03-ML-13</t>
  </si>
  <si>
    <t>İNCE İŞLER İNŞAAT MALZEMELERİ</t>
  </si>
  <si>
    <t>03-ML-13-10</t>
  </si>
  <si>
    <t>03-ML-13-10-1100</t>
  </si>
  <si>
    <t>İNCE İŞLER İNŞAAT MALZEMELERİ - GENEL</t>
  </si>
  <si>
    <t>03-ML-24</t>
  </si>
  <si>
    <t>MEKANİK TESİSATI MALZEMELERİ</t>
  </si>
  <si>
    <t>03-ML-24-10</t>
  </si>
  <si>
    <t>03-ML-24-10-1100</t>
  </si>
  <si>
    <t>MEKANİK TESİSATI MALZEMELERİ - GENEL</t>
  </si>
  <si>
    <t>03-ML-31-10-1012</t>
  </si>
  <si>
    <t>PATLAYICI - GENEL</t>
  </si>
  <si>
    <t>03-ML-32-10-1019</t>
  </si>
  <si>
    <t>SN BULON</t>
  </si>
  <si>
    <t>03-ML-90</t>
  </si>
  <si>
    <t>GENEL SARFİYAT</t>
  </si>
  <si>
    <t>03-ML-90-10</t>
  </si>
  <si>
    <t>03-ML-90-10-1100</t>
  </si>
  <si>
    <t>ALT YÜKLENİCİLER</t>
  </si>
  <si>
    <t>TŞR - KAZI - YARMA VE YAN ARİYET - PATLATMALI</t>
  </si>
  <si>
    <t>RYS.03</t>
  </si>
  <si>
    <t>TŞR - KAZI - YARMA VE YAN ARİYET - PATLATMASIZ</t>
  </si>
  <si>
    <t>TŞR - KAZI - YARMA VE YAN ARİYET - ORTAKLAR</t>
  </si>
  <si>
    <t>TŞR - AÇIKTA HASIR ÇELİK İŞÇİLİĞİ</t>
  </si>
  <si>
    <t>TŞR - BETON - DEMİRSİZ - TEMEL - KÖPRÜ HARİCİ (KALIP DAHİL)</t>
  </si>
  <si>
    <t>TŞR - BETON - DRENAJ HENDEĞİ (KALIP DAHİL)</t>
  </si>
  <si>
    <t>TŞR - NERVÜRLÜ ÇELİK İŞÇİLİĞİ</t>
  </si>
  <si>
    <t>TŞR - DOLGU - KIRMATAŞ</t>
  </si>
  <si>
    <t>TŞR - TÜNEL TİPİ DRENAJ BORUSU DÖŞENMESİ</t>
  </si>
  <si>
    <t>TŞR - KORUGE DRENAJ BORUSU - Ø 400 MM</t>
  </si>
  <si>
    <t>TŞR - PÜSKÜRTME BETONU YAPILMASI</t>
  </si>
  <si>
    <t>TŞR - HASIR ÇELİK TEMİNİ VE İŞÇİLİĞİ</t>
  </si>
  <si>
    <t>TŞR - ZEMİN ÇİVİSİ VE YERİNE YERLEŞTİRİLMESİ</t>
  </si>
  <si>
    <t>TŞR - BARBAKAN DELİĞİ - GEOTEKSTİL SARIMLI</t>
  </si>
  <si>
    <t>TŞR - TÜNELLERDE ÇELİK İKSA YAPILMASI (MLZ.+İŞÇ.)</t>
  </si>
  <si>
    <t>TŞR - SÜREN - TÜNEL - Ø 3,5" - K. DELGİLİ + ENJEKS.</t>
  </si>
  <si>
    <t>TŞR - SÜREN - TÜNEL - ÇELİK BORU + ENJEKS.</t>
  </si>
  <si>
    <t>TŞR - TÜNELDE PÜSKÜRTME BETONU YAPILMASI</t>
  </si>
  <si>
    <t>TŞR - TÜNELLERDE SN KAYA BULONU YAPILMASI</t>
  </si>
  <si>
    <t>TŞR - TÜNELLERDE IBO BULONU YAPILMASI (MLZ.+İŞÇ.)</t>
  </si>
  <si>
    <t>TŞR - SU YALITIMI - TÜNELLERDE</t>
  </si>
  <si>
    <t>TŞR - TÜNELLERDE NİHAİ BETON KAPLAMASI - C25/30</t>
  </si>
  <si>
    <t>TŞR - PREKAST KABLO KANALI YAPILMASI (KALIP DAHİL)</t>
  </si>
  <si>
    <t>TŞR - TÜNELDE ENJEKSİYON YAPILMASI</t>
  </si>
  <si>
    <t>TŞR - BETON - DEMİRSİZ - BOŞLUK / POROZ</t>
  </si>
  <si>
    <t>07-KG</t>
  </si>
  <si>
    <t>KONSOLİDE GİDERLER</t>
  </si>
  <si>
    <t>07-KG-10</t>
  </si>
  <si>
    <t>ALT YÜKLENİCİ GİDERLERİ</t>
  </si>
  <si>
    <t>07-KG-10-10</t>
  </si>
  <si>
    <t>07-KG-10-10-1000</t>
  </si>
  <si>
    <t>KONS - ALT YÜKLENİCİ GİDERLERİ</t>
  </si>
  <si>
    <t>07-KG-15</t>
  </si>
  <si>
    <t>YEMEK / MUTFAK GİDERLERİ</t>
  </si>
  <si>
    <t>07-KG-15-10</t>
  </si>
  <si>
    <t>07-KG-15-10-1000</t>
  </si>
  <si>
    <t>KONS - YEMEK / MUTFAK GİDERLERİ</t>
  </si>
  <si>
    <t>07-KG-20</t>
  </si>
  <si>
    <t>07-KG-20-10</t>
  </si>
  <si>
    <t>MOBİLİZASYON GİDERLERİ</t>
  </si>
  <si>
    <t>07-KG-20-10-1000</t>
  </si>
  <si>
    <t>KONS - MOBİLİZASYON GİDERLERİ</t>
  </si>
  <si>
    <t>07-KG-25</t>
  </si>
  <si>
    <t>MAKİNE VE EKİPMAN</t>
  </si>
  <si>
    <t>07-KG-25-10</t>
  </si>
  <si>
    <t>07-KG-25-10-1000</t>
  </si>
  <si>
    <t>KONS - KİRALIK MAKİNE VE EKİPMAN GİDERLERİ</t>
  </si>
  <si>
    <t>07-KG-25-20</t>
  </si>
  <si>
    <t>MAKİNE VE EKİPMAN YAKIT/BAKIM GİDERLERİ</t>
  </si>
  <si>
    <t>07-KG-25-20-1000</t>
  </si>
  <si>
    <t>KONS - MAKİNE VE EKİPMAN YAKIT/BAKIM GİDERLERİ</t>
  </si>
  <si>
    <t>07-KG-30</t>
  </si>
  <si>
    <t>ŞANTİYE İŞLETME GİDERLERİ</t>
  </si>
  <si>
    <t>07-KG-30-10</t>
  </si>
  <si>
    <t>ELEKTRİK / DOĞALGAZ GİDERLERİ</t>
  </si>
  <si>
    <t>07-KG-30-10-1000</t>
  </si>
  <si>
    <t>KONS - ELEKTRİK / DOĞALGAZ GİDERLERİ</t>
  </si>
  <si>
    <t>07-KG-35</t>
  </si>
  <si>
    <t>MERKEZ GİDERLERİ</t>
  </si>
  <si>
    <t>07-KG-35-10</t>
  </si>
  <si>
    <t>07-KG-35-10-1000</t>
  </si>
  <si>
    <t>KONS - MERKEZ GİDERLERİ</t>
  </si>
  <si>
    <t>07-KG-40</t>
  </si>
  <si>
    <t>MAAŞ GİDERLERİ</t>
  </si>
  <si>
    <t>07-KG-40-10</t>
  </si>
  <si>
    <t>07-KG-40-10-1000</t>
  </si>
  <si>
    <t>KONS - BRÜT MAAŞ GİDERLERİ</t>
  </si>
  <si>
    <t>07-KG-45</t>
  </si>
  <si>
    <t>07-KG-45-10</t>
  </si>
  <si>
    <t>07-KG-45-10-1000</t>
  </si>
  <si>
    <t>KONS - AYGM GİDERLERİ</t>
  </si>
  <si>
    <t>07-KG-50</t>
  </si>
  <si>
    <t>IT EKİPM. / YAZILIMLAR</t>
  </si>
  <si>
    <t>07-KG-50-10</t>
  </si>
  <si>
    <t>07-KG-50-10-1000</t>
  </si>
  <si>
    <t>KONS - IT EKİPMANLARI</t>
  </si>
  <si>
    <t>07-KG-50-10-1100</t>
  </si>
  <si>
    <t>KONS - YAZILIMLAR</t>
  </si>
  <si>
    <t>07-KG-55</t>
  </si>
  <si>
    <t>MEKTUP GİDERLERİ</t>
  </si>
  <si>
    <t>07-KG-55-10</t>
  </si>
  <si>
    <t>07-KG-55-10-1000</t>
  </si>
  <si>
    <t>KONS - MEKTUP GİDERLERİ</t>
  </si>
  <si>
    <t>07-KG-60</t>
  </si>
  <si>
    <t>SİGORTA GİDERLERİ</t>
  </si>
  <si>
    <t>07-KG-60-10</t>
  </si>
  <si>
    <t>07-KG-60-10-1000</t>
  </si>
  <si>
    <t>KONS - ALL RISK SİGORTASI</t>
  </si>
  <si>
    <t>07-KG-60-10-1010</t>
  </si>
  <si>
    <t>KONS - PLAKALI TRAFIK / KASKO SIGORTASI</t>
  </si>
  <si>
    <t>07-KG-65</t>
  </si>
  <si>
    <t>HİZMET VE DANIŞMANLIKLAR</t>
  </si>
  <si>
    <t>07-KG-65-10</t>
  </si>
  <si>
    <t>07-KG-65-10-1000</t>
  </si>
  <si>
    <t>KONS - RAMBOLL GİDERİ (ÇEVRE DANIŞMANI)</t>
  </si>
  <si>
    <t>07-KG-70</t>
  </si>
  <si>
    <t>YURTDIŞI ŞİRKET GİDERLERİ</t>
  </si>
  <si>
    <t>07-KG-70-10</t>
  </si>
  <si>
    <t>07-KG-70-10-1000</t>
  </si>
  <si>
    <t>KONS - YURTDIŞI ŞİRKET GİDERLERİ</t>
  </si>
  <si>
    <t>07-KG-99</t>
  </si>
  <si>
    <t>DİĞER GİDERLER</t>
  </si>
  <si>
    <t>99</t>
  </si>
  <si>
    <t>07-KG-99-10</t>
  </si>
  <si>
    <t>07-KG-99-10-1000</t>
  </si>
  <si>
    <t>KONS - DİĞER GİDERLER</t>
  </si>
  <si>
    <t>07-KG-99-10-1005</t>
  </si>
  <si>
    <t>KONS - DİĞER DEMİRBAŞ GİDERLERİ</t>
  </si>
  <si>
    <t>07-KG-99-10-1010</t>
  </si>
  <si>
    <t>KONS - OCAK - DÖKÜM YERİ - ŞANTİYE RESMİ GİDERLERİ</t>
  </si>
  <si>
    <t>08-HE</t>
  </si>
  <si>
    <t>HİZMET, EĞİTİM VE DANIŞMANLIKLAR</t>
  </si>
  <si>
    <t>08-HE-10</t>
  </si>
  <si>
    <t>HİZMETLER</t>
  </si>
  <si>
    <t>08-HE-10-10</t>
  </si>
  <si>
    <t>08-HE-10-10-1100</t>
  </si>
  <si>
    <t>HİZMETLER - GENEL</t>
  </si>
  <si>
    <t>08-HE-10-11</t>
  </si>
  <si>
    <t>HUKUK MÜŞAVİRLİĞİ</t>
  </si>
  <si>
    <t>08-HE-10-11-1000</t>
  </si>
  <si>
    <t>08-HE-10-12</t>
  </si>
  <si>
    <t>TEKNİK MÜŞAVİRLİK</t>
  </si>
  <si>
    <t>08-HE-10-12-1000</t>
  </si>
  <si>
    <t>08-HE-10-13</t>
  </si>
  <si>
    <t>ÇŞED</t>
  </si>
  <si>
    <t>08-HE-10-13-1000</t>
  </si>
  <si>
    <t>ÇŞED RAPORU</t>
  </si>
  <si>
    <t>08-HE-10-13-1001</t>
  </si>
  <si>
    <t>ÇSED MONITORING MASRAFLARI</t>
  </si>
  <si>
    <t>08-HE-10-13-1002</t>
  </si>
  <si>
    <t>COMMITMENT FEE</t>
  </si>
  <si>
    <t>08-HE-10-14</t>
  </si>
  <si>
    <t>08-HE-10-14-1000</t>
  </si>
  <si>
    <t>08-HE-10-15</t>
  </si>
  <si>
    <t>SONDAJ VE ZEMİN ETÜTLERİ</t>
  </si>
  <si>
    <t>08-HE-10-15-1000</t>
  </si>
  <si>
    <t>08-HE-10-15-1001</t>
  </si>
  <si>
    <t>ZEMİN ETÜDÜ (OCAKLAR)</t>
  </si>
  <si>
    <t>08-HE-10-15-1002</t>
  </si>
  <si>
    <t>ARAŞTIRMA İŞLERİ (DERİN KUYU)</t>
  </si>
  <si>
    <t>08-HE-11</t>
  </si>
  <si>
    <t>TASARIM İŞLERİ</t>
  </si>
  <si>
    <t>08-HE-11-10</t>
  </si>
  <si>
    <t>08-HE-11-10-1000</t>
  </si>
  <si>
    <t>08-HE-12</t>
  </si>
  <si>
    <t>OSGB</t>
  </si>
  <si>
    <t>08-HE-12-10</t>
  </si>
  <si>
    <t>08-HE-12-10-1000</t>
  </si>
  <si>
    <t>OSGB HİZMETİ</t>
  </si>
  <si>
    <t>08-HE-12-11</t>
  </si>
  <si>
    <t>OSGB İMALATLARI</t>
  </si>
  <si>
    <t>08-HE-12-11-1000</t>
  </si>
  <si>
    <t>HAYAT HATTI</t>
  </si>
  <si>
    <t>08-HE-12-11-1001</t>
  </si>
  <si>
    <t>KORKULUK İMALATI</t>
  </si>
  <si>
    <t>08-HE-12-11-1002</t>
  </si>
  <si>
    <t>08-HE-12-11-1003</t>
  </si>
  <si>
    <t>YER KAPLAMA İMALATLARI</t>
  </si>
  <si>
    <t>08-HE-12-12</t>
  </si>
  <si>
    <t>OSGB - SAĞLIK UYGULAMALARI</t>
  </si>
  <si>
    <t>08-HE-12-12-1000</t>
  </si>
  <si>
    <t>08-HE-12-13</t>
  </si>
  <si>
    <t>OSGB - İŞARETLEME / SINIFLANDIRMA</t>
  </si>
  <si>
    <t>08-HE-12-13-1000</t>
  </si>
  <si>
    <t>08-HE-12-14</t>
  </si>
  <si>
    <t>OSGB - YANGIN GÜVENLİĞİ</t>
  </si>
  <si>
    <t>08-HE-12-14-1000</t>
  </si>
  <si>
    <t>08-HE-12-15</t>
  </si>
  <si>
    <t>OSGB - TRAFİK GÜVENLİĞİ</t>
  </si>
  <si>
    <t>08-HE-12-15-1000</t>
  </si>
  <si>
    <t>08-HE-12-16</t>
  </si>
  <si>
    <t>OSGB - EĞİTİM FAALİYETLERİ</t>
  </si>
  <si>
    <t>08-HE-12-16-1000</t>
  </si>
  <si>
    <t>08-HE-13</t>
  </si>
  <si>
    <t>ÇEVRE YÖNETİMİ</t>
  </si>
  <si>
    <t>08-HE-13-10</t>
  </si>
  <si>
    <t>08-HE-13-10-1000</t>
  </si>
  <si>
    <t>11-MK-11-10-1003</t>
  </si>
  <si>
    <t>AMR - BİNALAR</t>
  </si>
  <si>
    <t>11-MK-11-10-1004</t>
  </si>
  <si>
    <t>AMR - DEMİRBAŞ MALZEMELER</t>
  </si>
  <si>
    <t>11-MK-11-10-1100</t>
  </si>
  <si>
    <t>AMR - DİĞER DURAN VARLIKLAR</t>
  </si>
  <si>
    <t>11-MK-70-10-1100</t>
  </si>
  <si>
    <t>AMR - GENEL TAŞITLAR</t>
  </si>
  <si>
    <t>11-MK-80</t>
  </si>
  <si>
    <t>MAKİNE - GENEL</t>
  </si>
  <si>
    <t>11-MK-80-10</t>
  </si>
  <si>
    <t>11-MK-80-10-1001</t>
  </si>
  <si>
    <t>AMR - MAKİNE - GENEL</t>
  </si>
  <si>
    <t>11-MK-90</t>
  </si>
  <si>
    <t>TÜM ENDİREKT MAKİNELER</t>
  </si>
  <si>
    <t>11-MK-90-10</t>
  </si>
  <si>
    <t>11-MK-90-10-1100</t>
  </si>
  <si>
    <t>BAKIM - ONARIM - NAKLİYE - GENEL</t>
  </si>
  <si>
    <t>MALİ İŞLER MÜDÜRÜ</t>
  </si>
  <si>
    <t>MERKEZ KONTRAT MÜHENDİSİ</t>
  </si>
  <si>
    <t>MERKEZ - ALT YÜKLENİCİ ŞEFİ</t>
  </si>
  <si>
    <t>SAHA - TEKNİK OFİS ŞEFİ</t>
  </si>
  <si>
    <t>SAHA - TEKNİK OFİS MÜHENDİSİ</t>
  </si>
  <si>
    <t>SAHA - SÖZLEŞME ŞEFİ</t>
  </si>
  <si>
    <t>SAHA - TASARIM ŞEFİ</t>
  </si>
  <si>
    <t>MERKEZ - KAMULAŞTIRMA - HARİTA MÜHENDİSİ</t>
  </si>
  <si>
    <t>SAHA - ÇEVRE VE SOSYAL UYUM ŞEFİ</t>
  </si>
  <si>
    <t>SAHA - ÇEVRE VE SOSYAL UYUM MÜDÜRÜ</t>
  </si>
  <si>
    <t>SAHA - ÇEVRE MÜHENDİSİ</t>
  </si>
  <si>
    <t>MERKEZ - ÇEVRE VE SOSYAL UYUM UZMANI</t>
  </si>
  <si>
    <t>HALKLA İLİŞKİLER ŞEFİ</t>
  </si>
  <si>
    <t>12-PR-55-10-1008</t>
  </si>
  <si>
    <t>SAHA MUHASEBE UZMANI</t>
  </si>
  <si>
    <t>SAHA MUHASEBE ŞEFİ</t>
  </si>
  <si>
    <t>SAHA MUHASEBE ELEMANI</t>
  </si>
  <si>
    <t>PERSONEL ŞEFİ</t>
  </si>
  <si>
    <t>MERKEZ - İDARİ İŞLER UZMANI</t>
  </si>
  <si>
    <t>MERKEZ - PERSONEL ŞEFİ</t>
  </si>
  <si>
    <t>SAHA - DCC UZMANI</t>
  </si>
  <si>
    <t>MERKEZ - ŞOFÖR / EVRAK TAKİP</t>
  </si>
  <si>
    <t>MERKEZ - SEKRETER</t>
  </si>
  <si>
    <t>MERKEZ - BİLGİ İŞLEM UZMANI</t>
  </si>
  <si>
    <t>SAHA - BİLGİ İŞLEM ELEMANI</t>
  </si>
  <si>
    <t>SAHA - ŞOFÖR</t>
  </si>
  <si>
    <t>SAHA - SEKRETER</t>
  </si>
  <si>
    <t>ZEMİN İYİLEŞTİRME ŞEFİ</t>
  </si>
  <si>
    <t>12-PR-59-10-1010</t>
  </si>
  <si>
    <t>SAHA MÜHENDİSİ</t>
  </si>
  <si>
    <t>TOPRAK İŞLERİ FORMENİ (FORE KAZIK)</t>
  </si>
  <si>
    <t>PATLATMA ŞEFİ</t>
  </si>
  <si>
    <t>SANAT YAPILARI KISIM ŞEFİ</t>
  </si>
  <si>
    <t>MAKİNE SİCİL PERSONELİ</t>
  </si>
  <si>
    <t>SATIN ALMA UZMAN YARDIMCISI</t>
  </si>
  <si>
    <t>İNŞAAT TEKNİKERİ</t>
  </si>
  <si>
    <t>ÜRETİM KALİTE KONTROL MÜDÜRÜ</t>
  </si>
  <si>
    <t>12-PR-67</t>
  </si>
  <si>
    <t>END. PERS. - GENEL</t>
  </si>
  <si>
    <t>67</t>
  </si>
  <si>
    <t>12-PR-67-10</t>
  </si>
  <si>
    <t>12-PR-67-10-1001</t>
  </si>
  <si>
    <t>PERSONEL - GENEL</t>
  </si>
  <si>
    <t>12-PR-67-10-1002</t>
  </si>
  <si>
    <t>PERSONEL - MOBİLİZASYON</t>
  </si>
  <si>
    <t>12-PR-70-10-1010</t>
  </si>
  <si>
    <t>İDARE - PERSONEL GENEL</t>
  </si>
  <si>
    <t>İDARE - HARİTA MÜHENDİSİ</t>
  </si>
  <si>
    <t>İDARE - BÜRO MEMURU (BİLGİSAYARLI MODELLEME)</t>
  </si>
  <si>
    <t>İDARE - BÜRO MEMURU (MATEMATİKÇİ)</t>
  </si>
  <si>
    <t>İDARE - YÖNETİM BİLİŞİM SİSTEMLERİ UZMANI</t>
  </si>
  <si>
    <t>13-ES</t>
  </si>
  <si>
    <t>ENDİREKT SARFİYAT</t>
  </si>
  <si>
    <t>13-ES-10</t>
  </si>
  <si>
    <t>13-ES-10-10</t>
  </si>
  <si>
    <t>13-ES-10-10-1001</t>
  </si>
  <si>
    <t>13-ES-10-10-1005</t>
  </si>
  <si>
    <t>13-ES-40</t>
  </si>
  <si>
    <t>KİRA GİDERLERİ</t>
  </si>
  <si>
    <t>13-ES-40-10</t>
  </si>
  <si>
    <t>13-ES-40-10-1000</t>
  </si>
  <si>
    <t>ARSA / KİRA BEDELLERİ - GENEL</t>
  </si>
  <si>
    <t>13-ES-41</t>
  </si>
  <si>
    <t>PREFABRİK YAPILAR - TEFRİŞAT</t>
  </si>
  <si>
    <t>13-ES-41-10</t>
  </si>
  <si>
    <t>PREFABRİK YAPILAR</t>
  </si>
  <si>
    <t>13-ES-41-10-1000</t>
  </si>
  <si>
    <t>13-ES-41-10-1001</t>
  </si>
  <si>
    <t>İŞÇİ YATAKHANESİ</t>
  </si>
  <si>
    <t>13-ES-41-10-1002</t>
  </si>
  <si>
    <t>İŞÇİ FORMEN LOKALİ</t>
  </si>
  <si>
    <t>13-ES-41-10-1003</t>
  </si>
  <si>
    <t>MÜHENDİS YATAKHANE</t>
  </si>
  <si>
    <t>13-ES-41-10-1004</t>
  </si>
  <si>
    <t>13-ES-41-10-1005</t>
  </si>
  <si>
    <t>13-ES-41-10-1006</t>
  </si>
  <si>
    <t>13-ES-41-10-1007</t>
  </si>
  <si>
    <t>MÜHENDİS LOKAL</t>
  </si>
  <si>
    <t>13-ES-41-10-1008</t>
  </si>
  <si>
    <t>MUTFAK / YEMEKHANE</t>
  </si>
  <si>
    <t>13-ES-41-10-1009</t>
  </si>
  <si>
    <t>13-ES-41-10-1010</t>
  </si>
  <si>
    <t>REVİR</t>
  </si>
  <si>
    <t>13-ES-41-10-1011</t>
  </si>
  <si>
    <t>13-ES-41-10-1012</t>
  </si>
  <si>
    <t>MESCİT</t>
  </si>
  <si>
    <t>13-ES-41-10-1013</t>
  </si>
  <si>
    <t>13-ES-41-10-1014</t>
  </si>
  <si>
    <t>MEKANİK BİNA</t>
  </si>
  <si>
    <t>13-ES-41-10-1015</t>
  </si>
  <si>
    <t>KAZAN DAİRESİ</t>
  </si>
  <si>
    <t>13-ES-41-10-1016</t>
  </si>
  <si>
    <t>OFİS</t>
  </si>
  <si>
    <t>13-ES-41-20</t>
  </si>
  <si>
    <t>TEFRİŞAT - EKİPMAN</t>
  </si>
  <si>
    <t>13-ES-41-20-1000</t>
  </si>
  <si>
    <t>TEFRİŞAT</t>
  </si>
  <si>
    <t>13-ES-41-20-1001</t>
  </si>
  <si>
    <t>EKİPMAN</t>
  </si>
  <si>
    <t>13-ES-41-20-1002</t>
  </si>
  <si>
    <t>ÇAMAŞIRHANE EKİPMANI</t>
  </si>
  <si>
    <t>13-ES-41-20-1003</t>
  </si>
  <si>
    <t>MÜHENDİS / VIP YATAKHANE</t>
  </si>
  <si>
    <t>13-ES-41-20-1004</t>
  </si>
  <si>
    <t>FORMEN YATAKHANESİ</t>
  </si>
  <si>
    <t>13-ES-41-20-1005</t>
  </si>
  <si>
    <t>13-ES-41-20-1006</t>
  </si>
  <si>
    <t>MÜHENDİS / VIP LOKALİ</t>
  </si>
  <si>
    <t>13-ES-41-20-1007</t>
  </si>
  <si>
    <t>FORMEN / İŞÇİ LOKALİ</t>
  </si>
  <si>
    <t>13-ES-41-20-1008</t>
  </si>
  <si>
    <t>13-ES-41-20-1009</t>
  </si>
  <si>
    <t>13-ES-41-20-1010</t>
  </si>
  <si>
    <t>13-ES-41-20-1011</t>
  </si>
  <si>
    <t>13-ES-41-20-1012</t>
  </si>
  <si>
    <t>MUTFAK EKİPMANI</t>
  </si>
  <si>
    <t>13-ES-41-20-1013</t>
  </si>
  <si>
    <t>KLİMA</t>
  </si>
  <si>
    <t>13-ES-41-20-1014</t>
  </si>
  <si>
    <t>13-ES-42</t>
  </si>
  <si>
    <t>İŞLETME GİDERLERİ</t>
  </si>
  <si>
    <t>13-ES-42-10</t>
  </si>
  <si>
    <t>13-ES-42-10-1000</t>
  </si>
  <si>
    <t>ELEKTRİK - ANA ŞANTİYELER</t>
  </si>
  <si>
    <t>13-ES-42-10-1001</t>
  </si>
  <si>
    <t>ELEKTRİK - KOLTUK ŞANTİYELER</t>
  </si>
  <si>
    <t>13-ES-42-10-1002</t>
  </si>
  <si>
    <t>ŞANTİYE - ISITMA / SOĞUTMA GİDERLERİ</t>
  </si>
  <si>
    <t>13-ES-42-10-1010</t>
  </si>
  <si>
    <t>ŞANTİYE - TEMİZLİK İŞLERİ</t>
  </si>
  <si>
    <t>13-ES-42-11</t>
  </si>
  <si>
    <t>GÜVENLİK HİZMETİ</t>
  </si>
  <si>
    <t>13-ES-42-11-1000</t>
  </si>
  <si>
    <t>GÜVENLİK HİZMETİ GİDERİ</t>
  </si>
  <si>
    <t>13-ES-43</t>
  </si>
  <si>
    <t>İSG MALZEMELERİ</t>
  </si>
  <si>
    <t>13-ES-43-10</t>
  </si>
  <si>
    <t>13-ES-43-10-1000</t>
  </si>
  <si>
    <t>İSG DESTEK EKİP EKİPMAN VE SARF MALZEMELERİ</t>
  </si>
  <si>
    <t>13-ES-43-10-1001</t>
  </si>
  <si>
    <t>BEYAZ YAKA GİYİM</t>
  </si>
  <si>
    <t>13-ES-43-10-1002</t>
  </si>
  <si>
    <t>MAVİ YAKAM GİYİM</t>
  </si>
  <si>
    <t>13-ES-43-10-1003</t>
  </si>
  <si>
    <t>MİSAFİR GİYİM</t>
  </si>
  <si>
    <t>13-ES-43-10-1004</t>
  </si>
  <si>
    <t>İŞE ÖZEL KKD'LER</t>
  </si>
  <si>
    <t>13-ES-44</t>
  </si>
  <si>
    <t>IT EKİPMAN/YAZILIM</t>
  </si>
  <si>
    <t>13-ES-44-10</t>
  </si>
  <si>
    <t>BİLGİSAYAR</t>
  </si>
  <si>
    <t>13-ES-44-10-1000</t>
  </si>
  <si>
    <t>13-ES-44-10-1001</t>
  </si>
  <si>
    <t>ANKARA MERKEZ - BİLGİSAYAR</t>
  </si>
  <si>
    <t>13-ES-44-11</t>
  </si>
  <si>
    <t>TELEFON - TELSİZ</t>
  </si>
  <si>
    <t>13-ES-44-11-1000</t>
  </si>
  <si>
    <t>TELEFON-TELSİZ</t>
  </si>
  <si>
    <t>13-ES-44-11-1001</t>
  </si>
  <si>
    <t>TELEFON-MOBİL</t>
  </si>
  <si>
    <t>13-ES-44-90</t>
  </si>
  <si>
    <t>YAZILIMLAR</t>
  </si>
  <si>
    <t>13-ES-44-90-1050</t>
  </si>
  <si>
    <t>ACROBAT PROFESSIONAL</t>
  </si>
  <si>
    <t>13-ES-44-90-1051</t>
  </si>
  <si>
    <t>IOVA - LİSANS</t>
  </si>
  <si>
    <t>13-ES-44-90-1052</t>
  </si>
  <si>
    <t>IOVA - BAKIM</t>
  </si>
  <si>
    <t>13-ES-44-90-1053</t>
  </si>
  <si>
    <t>IOVA - GELİŞTİRME</t>
  </si>
  <si>
    <t>13-ES-44-90-1054</t>
  </si>
  <si>
    <t>AUTOCAD - ABONELİK</t>
  </si>
  <si>
    <t>13-ES-44-90-1055</t>
  </si>
  <si>
    <t>AUTOCAD LT - ABONELİK</t>
  </si>
  <si>
    <t>13-ES-44-90-1056</t>
  </si>
  <si>
    <t>13-ES-44-90-1057</t>
  </si>
  <si>
    <t>13-ES-44-90-1058</t>
  </si>
  <si>
    <t>TILOS</t>
  </si>
  <si>
    <t>13-ES-44-90-1059</t>
  </si>
  <si>
    <t>ANKARA MERKEZ - SAP LİSANSI</t>
  </si>
  <si>
    <t>13-ES-44-90-1060</t>
  </si>
  <si>
    <t>ANKARA MERKEZ - EBA LİSANSI</t>
  </si>
  <si>
    <t>13-ES-44-90-1061</t>
  </si>
  <si>
    <t>ANKARA MERKEZ - MICROSOFT OFFICE</t>
  </si>
  <si>
    <t>13-ES-44-90-1062</t>
  </si>
  <si>
    <t>ANKARA MERKEZ - AUTOCAD</t>
  </si>
  <si>
    <t>13-ES-44-90-1063</t>
  </si>
  <si>
    <t>ANKARA MERKEZ - NETCAD</t>
  </si>
  <si>
    <t>13-ES-44-90-1064</t>
  </si>
  <si>
    <t>ANKARA MERKEZ - PRIMAVERA</t>
  </si>
  <si>
    <t>13-ES-44-99</t>
  </si>
  <si>
    <t>IT SİSTEMİ (DOĞUŞ)</t>
  </si>
  <si>
    <t>13-ES-44-99-1000</t>
  </si>
  <si>
    <t>13-ES-83</t>
  </si>
  <si>
    <t>KIRTASİYE / POSTA</t>
  </si>
  <si>
    <t>83</t>
  </si>
  <si>
    <t>13-ES-83-10</t>
  </si>
  <si>
    <t>13-ES-83-10-1000</t>
  </si>
  <si>
    <t>13-ES-84</t>
  </si>
  <si>
    <t>KOMUNİKASYON</t>
  </si>
  <si>
    <t>84</t>
  </si>
  <si>
    <t>13-ES-84-10</t>
  </si>
  <si>
    <t>13-ES-84-10-1000</t>
  </si>
  <si>
    <t>TELEFON</t>
  </si>
  <si>
    <t>13-ES-84-10-1001</t>
  </si>
  <si>
    <t>İNTERNET</t>
  </si>
  <si>
    <t>13-ES-85</t>
  </si>
  <si>
    <t>85</t>
  </si>
  <si>
    <t>13-ES-85-10</t>
  </si>
  <si>
    <t>13-ES-85-10-1000</t>
  </si>
  <si>
    <t>ANKARA OFIS - KİRA BEDELİ</t>
  </si>
  <si>
    <t>13-ES-85-11</t>
  </si>
  <si>
    <t>ARSA BEDELLERİ</t>
  </si>
  <si>
    <t>13-ES-85-11-1000</t>
  </si>
  <si>
    <t>DÜVER ŞANTİYE ARSA BEDELİ</t>
  </si>
  <si>
    <t>13-ES-85-11-1001</t>
  </si>
  <si>
    <t>CAKCAK ŞANTİYE ARSA BEDELİ</t>
  </si>
  <si>
    <t>13-ES-85-11-1002</t>
  </si>
  <si>
    <t>KOLTUK ŞANTİYELER ARSA BEDELİ</t>
  </si>
  <si>
    <t>13-ES-85-11-1003</t>
  </si>
  <si>
    <t>DEPO SAHALARI MERA / OT BEDELİ</t>
  </si>
  <si>
    <t>13-ES-85-11-1004</t>
  </si>
  <si>
    <t>OCAK VE ARİYET İZİN (IIA)</t>
  </si>
  <si>
    <t>13-ES-85-11-1005</t>
  </si>
  <si>
    <t>OCAKLAR MERA / OT BEDELİ</t>
  </si>
  <si>
    <t>13-ES-85-11-1006</t>
  </si>
  <si>
    <t>13-ES-86</t>
  </si>
  <si>
    <t>86</t>
  </si>
  <si>
    <t>13-ES-86-10</t>
  </si>
  <si>
    <t>13-ES-86-10-1000</t>
  </si>
  <si>
    <t>13-ES-86-10-1001</t>
  </si>
  <si>
    <t>ŞANTİYE - YEMEK / MUTFAK / SU GİDERLERİ</t>
  </si>
  <si>
    <t>13-ES-86-10-1002</t>
  </si>
  <si>
    <t>ŞANTİYE - MUTFAK MASRAFLARI (LPG)</t>
  </si>
  <si>
    <t>13-ES-87</t>
  </si>
  <si>
    <t>87</t>
  </si>
  <si>
    <t>13-ES-87-10</t>
  </si>
  <si>
    <t>13-ES-87-10-1000</t>
  </si>
  <si>
    <t>13-ES-88</t>
  </si>
  <si>
    <t>SERVİS, BAKIM VE HİZMETLER</t>
  </si>
  <si>
    <t>88</t>
  </si>
  <si>
    <t>13-ES-88-10</t>
  </si>
  <si>
    <t>13-ES-88-10-1050</t>
  </si>
  <si>
    <t>ARITMA SUYU PAKET SİSTEM İŞLETME</t>
  </si>
  <si>
    <t>13-ES-88-10-1051</t>
  </si>
  <si>
    <t>ELEKTRİK &amp; GÜÇ BEDELİ</t>
  </si>
  <si>
    <t>13-ES-88-10-1052</t>
  </si>
  <si>
    <t>PİSSU İŞLETME GİDERİ</t>
  </si>
  <si>
    <t>13-ES-88-10-1053</t>
  </si>
  <si>
    <t>YAKIT GİDERİ</t>
  </si>
  <si>
    <t>13-ES-88-10-1054</t>
  </si>
  <si>
    <t>13-ES-88-10-1100</t>
  </si>
  <si>
    <t>GENEL SAHA TEMİZLİĞİ</t>
  </si>
  <si>
    <t>13-ES-88-11</t>
  </si>
  <si>
    <t>BİNA BAKIM VE ONARIMLARI</t>
  </si>
  <si>
    <t>13-ES-88-11-1000</t>
  </si>
  <si>
    <t>13-ES-88-12</t>
  </si>
  <si>
    <t>SERVİS YOLLARI VE BAKIMI</t>
  </si>
  <si>
    <t>13-ES-88-12-1000</t>
  </si>
  <si>
    <t>13-ES-88-13</t>
  </si>
  <si>
    <t>DEMOBİLİZASYON İŞLERİ</t>
  </si>
  <si>
    <t>13-ES-88-13-1000</t>
  </si>
  <si>
    <t>SAHANIN TEMİZLENMESİ VE TAMİRİ</t>
  </si>
  <si>
    <t>13-ES-88-13-1002</t>
  </si>
  <si>
    <t>TESİSLERİN KALDIRILMASI</t>
  </si>
  <si>
    <t>13-ES-88-13-1003</t>
  </si>
  <si>
    <t>BOZULAN KÖY / ŞEHİR YOLLARININ TAMİRİ</t>
  </si>
  <si>
    <t>13-ES-88-13-1004</t>
  </si>
  <si>
    <t>DEMOBİLİZASYON (NAKLİYE DAHİL)</t>
  </si>
  <si>
    <t>13-ES-89</t>
  </si>
  <si>
    <t>İDARE - SERVİS, BAKIM VE HİZMETLER</t>
  </si>
  <si>
    <t>89</t>
  </si>
  <si>
    <t>13-ES-89-10</t>
  </si>
  <si>
    <t>13-ES-89-10-1000</t>
  </si>
  <si>
    <t>İDARE - SERVİS VE TELEFON BAĞLANTILARI, İŞLETME GİDERLERİ</t>
  </si>
  <si>
    <t>13-ES-89-10-1001</t>
  </si>
  <si>
    <t>İDARE - OFİS BAKIMI/YEMEK GİDERLERİ</t>
  </si>
  <si>
    <t>13-ES-89-10-1002</t>
  </si>
  <si>
    <t>İDARE - ELEKTRİK/SU</t>
  </si>
  <si>
    <t>13-ES-89-10-1003</t>
  </si>
  <si>
    <t>İDARE - GENEL BAKIM</t>
  </si>
  <si>
    <t>13-ES-89-10-1100</t>
  </si>
  <si>
    <t>İDARE - TEKNİK GEZİLER</t>
  </si>
  <si>
    <t>13-ES-90</t>
  </si>
  <si>
    <t>13-ES-90-10</t>
  </si>
  <si>
    <t>13-ES-90-10-1000</t>
  </si>
  <si>
    <t>13-ES-90-10-1001</t>
  </si>
  <si>
    <t>13-ES-90-10-1002</t>
  </si>
  <si>
    <t>KÜÇÜK EKİPMANLAR</t>
  </si>
  <si>
    <t>13-ES-90-10-1003</t>
  </si>
  <si>
    <t>İLAÇ</t>
  </si>
  <si>
    <t>13-ES-91</t>
  </si>
  <si>
    <t>KABUL GIDERLERI</t>
  </si>
  <si>
    <t>13-ES-91-10</t>
  </si>
  <si>
    <t>13-ES-91-10-1000</t>
  </si>
  <si>
    <t>13-ES-92</t>
  </si>
  <si>
    <t>TEMSIL / AĞIRLAMA VE SEYAHAT GIDERLERI</t>
  </si>
  <si>
    <t>13-ES-92-10</t>
  </si>
  <si>
    <t>TEMSIL VE AĞIRLAMA GIDERLERI</t>
  </si>
  <si>
    <t>13-ES-92-10-1000</t>
  </si>
  <si>
    <t>13-ES-92-11</t>
  </si>
  <si>
    <t>13-ES-92-11-1000</t>
  </si>
  <si>
    <t>13-ES-92-11-1001</t>
  </si>
  <si>
    <t>ANKARA MERKEZ - SEYAHAT GİDERLERİ</t>
  </si>
  <si>
    <t>13-ES-92-12</t>
  </si>
  <si>
    <t>MİSAFİRLERİN AĞIRLANMASI</t>
  </si>
  <si>
    <t>13-ES-92-12-1000</t>
  </si>
  <si>
    <t>13-ES-92-13</t>
  </si>
  <si>
    <t>FOTOĞRAF / EĞLENCE</t>
  </si>
  <si>
    <t>13-ES-92-13-1000</t>
  </si>
  <si>
    <t>FOTOĞRAF VE VİDEO ÇEKİMLERİ</t>
  </si>
  <si>
    <t>13-ES-92-13-1001</t>
  </si>
  <si>
    <t>EĞLENCE</t>
  </si>
  <si>
    <t>13-ES-92-13-1002</t>
  </si>
  <si>
    <t>ÇEŞİTLİ DİĞER GİDERLER</t>
  </si>
  <si>
    <t>13-ES-92-13-1003</t>
  </si>
  <si>
    <t>HALKA TANITIM ORGANİZASYONLARI</t>
  </si>
  <si>
    <t>13-ES-92-14</t>
  </si>
  <si>
    <t>İÇ VE DIŞ DENETİMLER</t>
  </si>
  <si>
    <t>13-ES-92-14-1000</t>
  </si>
  <si>
    <t>İÇ VE DIŞ DENETİM ZİYARETLERİ</t>
  </si>
  <si>
    <t>21-KM</t>
  </si>
  <si>
    <t>21-KM-90</t>
  </si>
  <si>
    <t>KİRALIK MAKİNE VE EKİPMANLAR - GENEL</t>
  </si>
  <si>
    <t>21-KM-90-10</t>
  </si>
  <si>
    <t>21-KM-90-10-1000</t>
  </si>
  <si>
    <t>21-KM-90-10-1001</t>
  </si>
  <si>
    <t>KİRALIK ARAÇ - OTOMOBİL</t>
  </si>
  <si>
    <t>01-MK-36-10-1011</t>
  </si>
  <si>
    <t>01-MK-17-11-1006</t>
  </si>
  <si>
    <t>01-MK-17-11-1015</t>
  </si>
  <si>
    <t>01-MK-17-11-1016</t>
  </si>
  <si>
    <t>01-MK-17-11-1017</t>
  </si>
  <si>
    <t>01-MK-17-11-1018</t>
  </si>
  <si>
    <t>01-MK-17-11-1020</t>
  </si>
  <si>
    <t>01-MK-17-11-1021</t>
  </si>
  <si>
    <t>01-MK-17-11-1022</t>
  </si>
  <si>
    <t>01-MK-17-11-1023</t>
  </si>
  <si>
    <t>01-MK-17-11-1024</t>
  </si>
  <si>
    <t>01-MK-17-11-1025</t>
  </si>
  <si>
    <t>D-11.ALT-10.MLZ-100</t>
  </si>
  <si>
    <t>D-11.ALT-10.MLZ-101</t>
  </si>
  <si>
    <t>D-11.ALT-10.MLZ-102</t>
  </si>
  <si>
    <t>D-11.ALT-10.MLZ-103</t>
  </si>
  <si>
    <t>D-11.ALT-12.SRV-100</t>
  </si>
  <si>
    <t>BETON NAKLİ</t>
  </si>
  <si>
    <t>BETON POMPA BEDELİ</t>
  </si>
  <si>
    <t>D-11.ALT-12.SRV-101</t>
  </si>
  <si>
    <t>SABİT BETON POMPA BEDELİ</t>
  </si>
  <si>
    <t>01-MK-21-10-1019</t>
  </si>
  <si>
    <t>01-MK-28-10-1010</t>
  </si>
  <si>
    <t>2409</t>
  </si>
  <si>
    <t>D-11.ALT-12.SRV-102</t>
  </si>
  <si>
    <t>GFF AK</t>
  </si>
  <si>
    <t>01-MK-23-13-1001</t>
  </si>
  <si>
    <t>01-MK-23-13-1002</t>
  </si>
  <si>
    <t>01-MK-23-13-1003</t>
  </si>
  <si>
    <t>01-MK-23-11-1004</t>
  </si>
  <si>
    <t>01-MK-23-11-1005</t>
  </si>
  <si>
    <t>01-MK-23-11-1006</t>
  </si>
  <si>
    <t>01-MK-23-11-1007</t>
  </si>
  <si>
    <t>01-MK-23-12-1004</t>
  </si>
  <si>
    <t>01-MK-23-12-1005</t>
  </si>
  <si>
    <t>01-MK-23-12-1006</t>
  </si>
  <si>
    <t>01-MK-23-12-1007</t>
  </si>
  <si>
    <t>01-MK-23-13-1004</t>
  </si>
  <si>
    <t>01-MK-23-13-1005</t>
  </si>
  <si>
    <t>01-MK-23-13-1006</t>
  </si>
  <si>
    <t>01-MK-23-13-1007</t>
  </si>
  <si>
    <t>01-MK-23-11-1003</t>
  </si>
  <si>
    <t>01-MK-23-12-1001</t>
  </si>
  <si>
    <t>01-MK-23-12-1002</t>
  </si>
  <si>
    <t>01-MK-23-12-1003</t>
  </si>
  <si>
    <t>FİNANSMAN ORANI</t>
  </si>
  <si>
    <t>FİNANSMAN MODELİ</t>
  </si>
  <si>
    <t>LEASING</t>
  </si>
  <si>
    <t>DİĞER EKİPMANLAR</t>
  </si>
  <si>
    <t>01-MK-17-11</t>
  </si>
  <si>
    <t>DSM POMPALARI</t>
  </si>
  <si>
    <t>01-MK-17-11-1007</t>
  </si>
  <si>
    <t>AMR - DSM MİKSER JM30</t>
  </si>
  <si>
    <t>AMR - DSM POMPASI - TECNİWELL - GENERİC</t>
  </si>
  <si>
    <t>AMR - DOZER - LİEBHERR - PR 756 - GENERİC</t>
  </si>
  <si>
    <t>EKSKAVATÖR - 20 / 25 TON ( JCB 220X L SV / LIEBHERR A 918 )</t>
  </si>
  <si>
    <t>EKSKAVATÖR - 26 / 35 TON ( LIEBHERR R 928 / LİEBHERR R 938 )</t>
  </si>
  <si>
    <t>EKSKAVATÖR - 46 / 55 TON ( LIEBHERR R 945 )</t>
  </si>
  <si>
    <t>EKSKAVATÖR - 66 / 75 TON ( LIEBHERR R 966 )</t>
  </si>
  <si>
    <t>HİDROLİK KIRICI - ( 0,35 - 0,45 T ) - ( KAZICI YÜKLEYİCİ 4 - 8 T )</t>
  </si>
  <si>
    <t>01-MK-23-11</t>
  </si>
  <si>
    <t>HİDROLİK KIRICI - ( 1,25 - 1,50 T ) - ( EKSKAVATÖR 16 - 26 T )</t>
  </si>
  <si>
    <t>01-MK-23-11-1001</t>
  </si>
  <si>
    <t>01-MK-23-11-1002</t>
  </si>
  <si>
    <t>01-MK-23-12</t>
  </si>
  <si>
    <t>HİDROLİK KIRICI - ( 2,40 - 2,60 T ) - ( EKSKAVATÖR 26  - 42 T )</t>
  </si>
  <si>
    <t>AMR - GREYDER - CAT 150 - GENERİC</t>
  </si>
  <si>
    <t>03-ML-10-11</t>
  </si>
  <si>
    <t>03-ML-10-11-1000</t>
  </si>
  <si>
    <t>03-ML-10-11-1001</t>
  </si>
  <si>
    <t>03-ML-90-10-1300</t>
  </si>
  <si>
    <t>0 - 37 KM ARASI ÜST YAPI İŞLERİ (SADECE RAY)</t>
  </si>
  <si>
    <t>1.12.2021</t>
  </si>
  <si>
    <t>1300</t>
  </si>
  <si>
    <t>BETON SANTRALİ İŞLETME BEDELİ</t>
  </si>
  <si>
    <t>06-AA-14</t>
  </si>
  <si>
    <t>06-AA-14-10</t>
  </si>
  <si>
    <t>06-AA-14-10-1000</t>
  </si>
  <si>
    <t>BETON NAKLİ - 15KM</t>
  </si>
  <si>
    <t>06-AA-14-11</t>
  </si>
  <si>
    <t>06-AA-14-11-1000</t>
  </si>
  <si>
    <t>MOBİL BETON POMPASI İŞLETİMİ</t>
  </si>
  <si>
    <t>06-AA-14-12</t>
  </si>
  <si>
    <t>AKARYAKIT DAĞITIMI</t>
  </si>
  <si>
    <t>06-AA-14-12-1000</t>
  </si>
  <si>
    <t>ARAÇ</t>
  </si>
  <si>
    <t>ANKARA MERKEZ - TEMSİL AĞIRLAMA GİDERLERİ</t>
  </si>
  <si>
    <t>DİREKT MAKİNE - KİRALIK</t>
  </si>
  <si>
    <t>2410</t>
  </si>
  <si>
    <t>1.01.2029</t>
  </si>
  <si>
    <t>1.02.2029</t>
  </si>
  <si>
    <t>1.03.2029</t>
  </si>
  <si>
    <t>1.04.2029</t>
  </si>
  <si>
    <t>1.05.2029</t>
  </si>
  <si>
    <t>1.06.2029</t>
  </si>
  <si>
    <t>1.07.2029</t>
  </si>
  <si>
    <t>1.08.2029</t>
  </si>
  <si>
    <t>1.09.2029</t>
  </si>
  <si>
    <t>1.10.2029</t>
  </si>
  <si>
    <t>1.11.2029</t>
  </si>
  <si>
    <t>1.12.2029</t>
  </si>
  <si>
    <t>1.01.2030</t>
  </si>
  <si>
    <t>1.02.2030</t>
  </si>
  <si>
    <t>1.03.2030</t>
  </si>
  <si>
    <t>1.04.2030</t>
  </si>
  <si>
    <t>1.05.2030</t>
  </si>
  <si>
    <t>1.06.2030</t>
  </si>
  <si>
    <t>1.07.2030</t>
  </si>
  <si>
    <t>1.08.2030</t>
  </si>
  <si>
    <t>1.09.2030</t>
  </si>
  <si>
    <t>1.10.2030</t>
  </si>
  <si>
    <t>1.11.2030</t>
  </si>
  <si>
    <t>1.12.2030</t>
  </si>
  <si>
    <t>L4 Desc</t>
  </si>
  <si>
    <t>M2 Desc</t>
  </si>
  <si>
    <t>T1 Desc</t>
  </si>
  <si>
    <t>Taşeron Kod</t>
  </si>
  <si>
    <t>Sözleşme Miktar</t>
  </si>
  <si>
    <t>Kalan Miktar</t>
  </si>
  <si>
    <t>Kalan Dağılan Fark</t>
  </si>
  <si>
    <t>Toplam Miktar</t>
  </si>
  <si>
    <t>KAPASİTE KONTROL</t>
  </si>
  <si>
    <t>M-2551</t>
  </si>
  <si>
    <t>M-2552</t>
  </si>
  <si>
    <t>M-2581</t>
  </si>
  <si>
    <t>ZEMİN</t>
  </si>
  <si>
    <t>HİDROLİK KIRICI - ( 1,70 - 1,80 T ) - ( EKSKAVATÖR 21 - 32 T )</t>
  </si>
  <si>
    <t>03-ML-45</t>
  </si>
  <si>
    <t>BAKIM / ONARIM / YEDEK PARÇA</t>
  </si>
  <si>
    <t>03-ML-45-20</t>
  </si>
  <si>
    <t>03-ML-45-20-1100</t>
  </si>
  <si>
    <t>YEDEK PARÇA BEDELİ</t>
  </si>
  <si>
    <t>03-ML-70</t>
  </si>
  <si>
    <t>MAKİNE BAKIM / ONARIM / YEDEK PARÇA</t>
  </si>
  <si>
    <t>03-ML-70-30</t>
  </si>
  <si>
    <t>MAKİNE YEDEK PARÇA</t>
  </si>
  <si>
    <t>03-ML-70-30-1000</t>
  </si>
  <si>
    <t>MAKİNE YEDEK PARÇA BEDELİ</t>
  </si>
  <si>
    <t>05-TŞ-30-20-0090</t>
  </si>
  <si>
    <t>KİRA - KOMPRESÖR</t>
  </si>
  <si>
    <t>0090</t>
  </si>
  <si>
    <t>05-TŞ-30-20-1160</t>
  </si>
  <si>
    <t>KİRA - GREYDER</t>
  </si>
  <si>
    <t>05-TŞ-30-20-1170</t>
  </si>
  <si>
    <t>KİRA - SİLİNDİR</t>
  </si>
  <si>
    <t>05-TŞ-30-20-1200</t>
  </si>
  <si>
    <t>KİRA - MOBİL BETON POMPASI</t>
  </si>
  <si>
    <t>05-TŞ-30-20-1300</t>
  </si>
  <si>
    <t>KİRA - ARAZÖZ - VİDANJÖR</t>
  </si>
  <si>
    <t>05-TŞ-40-10-1010</t>
  </si>
  <si>
    <t>05-TŞ-40-17</t>
  </si>
  <si>
    <t>05-TŞ-40-17-1000</t>
  </si>
  <si>
    <t>ELEKTRIK İŞLERI ( TÜM TRAFOLAR VE BAĞLANTILARI DAHİL )</t>
  </si>
  <si>
    <t>05-TŞ-40-21</t>
  </si>
  <si>
    <t>05-TŞ-40-21-1210</t>
  </si>
  <si>
    <t>08-HE-10-13-1003</t>
  </si>
  <si>
    <t>08-HE-10-13-1004</t>
  </si>
  <si>
    <t>ÇŞED - ESIA RAPORU</t>
  </si>
  <si>
    <t>08-HE-10-13-1005</t>
  </si>
  <si>
    <t>KUŞ GÖZLEMİ YAPILMASI</t>
  </si>
  <si>
    <t>08-HE-10-13-1006</t>
  </si>
  <si>
    <t>KÜLTÜREL MIRAS ÇALIŞMALARI İŞLERI DANIŞMANLIK İŞLERI</t>
  </si>
  <si>
    <t>08-HE-10-13-1007</t>
  </si>
  <si>
    <t>08-HE-10-13-1008</t>
  </si>
  <si>
    <t>08-HE-10-13-1009</t>
  </si>
  <si>
    <t>08-HE-10-16</t>
  </si>
  <si>
    <t>MADEN TETKİKLERİ</t>
  </si>
  <si>
    <t>08-HE-10-16-1000</t>
  </si>
  <si>
    <t>08-HE-10-17</t>
  </si>
  <si>
    <t>KAMULAŞTIRMA</t>
  </si>
  <si>
    <t>08-HE-10-17-1000</t>
  </si>
  <si>
    <t>TASARIM PROJELERİ YAPIMI (&amp; JEODEZİK ÖLÇÜMLER)</t>
  </si>
  <si>
    <t>ENDİREKT MAKİNE,TESİS VE BİNALAR</t>
  </si>
  <si>
    <t>11-MK-11-10-1005</t>
  </si>
  <si>
    <t>11-MK-11-10-1006</t>
  </si>
  <si>
    <t>AMR - KONTEYNER - PREFABRİK YAPILAR</t>
  </si>
  <si>
    <t>13-ES-10-11</t>
  </si>
  <si>
    <t>13-ES-10-11-1000</t>
  </si>
  <si>
    <t>13-ES-23</t>
  </si>
  <si>
    <t>13-ES-24</t>
  </si>
  <si>
    <t>13-ES-24-10</t>
  </si>
  <si>
    <t>13-ES-24-10-1000</t>
  </si>
  <si>
    <t>13-ES-40-14</t>
  </si>
  <si>
    <t>BİNEK OTO KİRA BEDELLERİ</t>
  </si>
  <si>
    <t>13-ES-40-14-1000</t>
  </si>
  <si>
    <t>BİNEK OTO KİRA BEDELİ</t>
  </si>
  <si>
    <t>13-ES-40-15</t>
  </si>
  <si>
    <t>MAKİNE / EKİPMAN KİRA BEDELLERİ</t>
  </si>
  <si>
    <t>13-ES-40-15-1050</t>
  </si>
  <si>
    <t>JENERATÖR KİRA BEDELİ</t>
  </si>
  <si>
    <t>İSG VE SAĞLIK MALZEMELERİ</t>
  </si>
  <si>
    <t>13-ES-43-11</t>
  </si>
  <si>
    <t>SAĞLIK MALZEMELERİ</t>
  </si>
  <si>
    <t>13-ES-43-11-1000</t>
  </si>
  <si>
    <t>13-ES-50</t>
  </si>
  <si>
    <t>13-ES-50-10</t>
  </si>
  <si>
    <t>BİNEK ARAÇ BAKIM GİDERİ</t>
  </si>
  <si>
    <t>13-ES-50-10-1000</t>
  </si>
  <si>
    <t>BAKIM / YEDEK PARÇA</t>
  </si>
  <si>
    <t>13-ES-50-11</t>
  </si>
  <si>
    <t>JENERATÖR BAKIM GİDERİ</t>
  </si>
  <si>
    <t>13-ES-50-11-1000</t>
  </si>
  <si>
    <t>JENERATÖR BAKIM / YEDEK PARÇA GİDERİ</t>
  </si>
  <si>
    <t>13-ES-51</t>
  </si>
  <si>
    <t>MAKİNE VE EKİPMAN SARFİYAT GİDERLERİ</t>
  </si>
  <si>
    <t>13-ES-51-10</t>
  </si>
  <si>
    <t>MAKİNE SARF MALZEME</t>
  </si>
  <si>
    <t>13-ES-51-10-1000</t>
  </si>
  <si>
    <t>LASTİK BEDELİ</t>
  </si>
  <si>
    <t>13-ES-51-15</t>
  </si>
  <si>
    <t>ATÖLYE EKİPMANLARI SARFİYATI</t>
  </si>
  <si>
    <t>13-ES-51-15-1000</t>
  </si>
  <si>
    <t>13-ES-60</t>
  </si>
  <si>
    <t>ŞANTİYE GİDERLERİ</t>
  </si>
  <si>
    <t>13-ES-60-10</t>
  </si>
  <si>
    <t>ŞANTİYE KONAKLAMA GİDERLERİ</t>
  </si>
  <si>
    <t>13-ES-60-10-1000</t>
  </si>
  <si>
    <t>13-ES-61</t>
  </si>
  <si>
    <t>OFİS GİDERLERİ</t>
  </si>
  <si>
    <t>13-ES-61-10</t>
  </si>
  <si>
    <t>OFİS MALZEMELERİ</t>
  </si>
  <si>
    <t>13-ES-61-10-1000</t>
  </si>
  <si>
    <t>13-ES-86-10-1003</t>
  </si>
  <si>
    <t>YEMEK KARTI GİDERLERİ ( SODEXO )</t>
  </si>
  <si>
    <t>13-ES-86-10-1004</t>
  </si>
  <si>
    <t>YEME İÇME MASRAFLARI</t>
  </si>
  <si>
    <t>13-ES-88-10-1060</t>
  </si>
  <si>
    <t>ŞANTİYE PERSONEL SERVİSİ</t>
  </si>
  <si>
    <t>BİNALARIN BAKIMI / YEDEK PARÇA</t>
  </si>
  <si>
    <t>13-ES-88-11-1010</t>
  </si>
  <si>
    <t>SIHHI TESİSAT YEDEK PARÇA</t>
  </si>
  <si>
    <t>13-ES-92-11-1002</t>
  </si>
  <si>
    <t>ŞANTİYE ZİYARETİ YEME İÇME GİDERLERİ</t>
  </si>
  <si>
    <t>13-ES-92-15</t>
  </si>
  <si>
    <t>YURTDIŞI YOL VE KONAKLAMA GİDERLERİ</t>
  </si>
  <si>
    <t>13-ES-92-15-1000</t>
  </si>
  <si>
    <t>13-ES-93</t>
  </si>
  <si>
    <t>FİNANSAL GİDERLER</t>
  </si>
  <si>
    <t>93</t>
  </si>
  <si>
    <t>13-ES-93-10</t>
  </si>
  <si>
    <t>13-ES-93-10-1020</t>
  </si>
  <si>
    <t>13-ES-93-10-1030</t>
  </si>
  <si>
    <t>13-ES-93-11</t>
  </si>
  <si>
    <t>13-ES-93-11-1000</t>
  </si>
  <si>
    <t>13-ES-94</t>
  </si>
  <si>
    <t>94</t>
  </si>
  <si>
    <t>13-ES-94-10</t>
  </si>
  <si>
    <t>ALL RISK SIGORTASI</t>
  </si>
  <si>
    <t>13-ES-94-10-1000</t>
  </si>
  <si>
    <t>13-ES-94-12</t>
  </si>
  <si>
    <t>13-ES-94-12-1000</t>
  </si>
  <si>
    <t>13-ES-94-15</t>
  </si>
  <si>
    <t>13-ES-94-15-1000</t>
  </si>
  <si>
    <t>13-ES-94-17</t>
  </si>
  <si>
    <t>ELEKTRONİK CİHAZ SİGORTASI</t>
  </si>
  <si>
    <t>13-ES-94-17-1000</t>
  </si>
  <si>
    <t>13-ES-94-90</t>
  </si>
  <si>
    <t>13-ES-94-90-1000</t>
  </si>
  <si>
    <t>13-ES-94-90-1005</t>
  </si>
  <si>
    <t>Aylık Pompa Başı</t>
  </si>
  <si>
    <t>01-MK-11-11-1001</t>
  </si>
  <si>
    <t>01-MK-11-11-1002</t>
  </si>
  <si>
    <t>01-MK-11-11-1003</t>
  </si>
  <si>
    <t>01-MK-11-11-1004</t>
  </si>
  <si>
    <t>01-MK-11-11-1005</t>
  </si>
  <si>
    <t>01-MK-11-11-1006</t>
  </si>
  <si>
    <t>M</t>
  </si>
  <si>
    <t>L2</t>
  </si>
  <si>
    <t>S1</t>
  </si>
  <si>
    <t>LX</t>
  </si>
  <si>
    <t>M-2251</t>
  </si>
  <si>
    <t>M-2252</t>
  </si>
  <si>
    <t>M-2253</t>
  </si>
  <si>
    <t>M-2254</t>
  </si>
  <si>
    <t>01-MK-11-11</t>
  </si>
  <si>
    <t>KAMYON ALT YAPISI</t>
  </si>
  <si>
    <t>AMR - KAMYON - MERCEDES</t>
  </si>
  <si>
    <t>N</t>
  </si>
  <si>
    <t>NX</t>
  </si>
  <si>
    <t>02-PR-30</t>
  </si>
  <si>
    <t>DİREKT PERSONELLER ( SA )</t>
  </si>
  <si>
    <t>02-PR-30-10</t>
  </si>
  <si>
    <t>02-PR-30-10-1003</t>
  </si>
  <si>
    <t>02-PR-30-10-1004</t>
  </si>
  <si>
    <t>02-PR-30-10-1101</t>
  </si>
  <si>
    <t>02-PR-30-10-1102</t>
  </si>
  <si>
    <t>02-PR-30-10-1103</t>
  </si>
  <si>
    <t>02-PR-30-10-1104</t>
  </si>
  <si>
    <t>02-PR-30-10-1105</t>
  </si>
  <si>
    <t>02-PR-30-10-1106</t>
  </si>
  <si>
    <t>01-MK-27-11-1001</t>
  </si>
  <si>
    <t>01-MK-27-11-1002</t>
  </si>
  <si>
    <t>01-MK-27-11-1003</t>
  </si>
  <si>
    <t>01-MK-27-11-1004</t>
  </si>
  <si>
    <t>01-MK-27-11-1005</t>
  </si>
  <si>
    <t>01-MK-27-11-1006</t>
  </si>
  <si>
    <t>01-MK-27-11-1007</t>
  </si>
  <si>
    <t>01-MK-27-11-1008</t>
  </si>
  <si>
    <t>01-MK-27-11-1009</t>
  </si>
  <si>
    <t>01-MK-27-11-1010</t>
  </si>
  <si>
    <t>01-MK-27-11-1011</t>
  </si>
  <si>
    <t>01-MK-27-11-1012</t>
  </si>
  <si>
    <t>01-MK-27-11-1013</t>
  </si>
  <si>
    <t>01-MK-27-11-1014</t>
  </si>
  <si>
    <t>01-MK-27-11-1015</t>
  </si>
  <si>
    <t>01-MK-27-11-1016</t>
  </si>
  <si>
    <t>01-MK-27-11-1017</t>
  </si>
  <si>
    <t>01-MK-27-11-1018</t>
  </si>
  <si>
    <t>01-MK-27-11-1019</t>
  </si>
  <si>
    <t>01-MK-27-11-1020</t>
  </si>
  <si>
    <t>01-MK-27-11-1021</t>
  </si>
  <si>
    <t>01-MK-27-11-1022</t>
  </si>
  <si>
    <t>01-MK-27-11-1023</t>
  </si>
  <si>
    <t>01-MK-27-11-1024</t>
  </si>
  <si>
    <t>01-MK-27-11-1025</t>
  </si>
  <si>
    <t>01-MK-27-11-1026</t>
  </si>
  <si>
    <t>01-MK-27-11-1027</t>
  </si>
  <si>
    <t>01-MK-27-11-1028</t>
  </si>
  <si>
    <t>01-MK-27-11-1029</t>
  </si>
  <si>
    <t>01-MK-27-11-1030</t>
  </si>
  <si>
    <t>01-MK-27-11-1031</t>
  </si>
  <si>
    <t>01-MK-27-11-1032</t>
  </si>
  <si>
    <t>01-MK-27-11-1033</t>
  </si>
  <si>
    <t>01-MK-27-11-1034</t>
  </si>
  <si>
    <t>01-MK-27-11-1035</t>
  </si>
  <si>
    <t>01-MK-27-11-1100</t>
  </si>
  <si>
    <t>M-2771</t>
  </si>
  <si>
    <t>M-2772</t>
  </si>
  <si>
    <t>M-2773</t>
  </si>
  <si>
    <t>M-2774</t>
  </si>
  <si>
    <t>M-2775</t>
  </si>
  <si>
    <t>M-2776</t>
  </si>
  <si>
    <t>M-2777</t>
  </si>
  <si>
    <t>M-2778</t>
  </si>
  <si>
    <t>M-2779</t>
  </si>
  <si>
    <t>M-2780</t>
  </si>
  <si>
    <t>M-2781</t>
  </si>
  <si>
    <t>M-2782</t>
  </si>
  <si>
    <t>M-2783</t>
  </si>
  <si>
    <t>M-2784</t>
  </si>
  <si>
    <t>M-2785</t>
  </si>
  <si>
    <t>M-2786</t>
  </si>
  <si>
    <t>M-2787</t>
  </si>
  <si>
    <t>M-2788</t>
  </si>
  <si>
    <t>M-2789</t>
  </si>
  <si>
    <t>M-2790</t>
  </si>
  <si>
    <t>M-2791</t>
  </si>
  <si>
    <t>M-2792</t>
  </si>
  <si>
    <t>M-2793</t>
  </si>
  <si>
    <t>M-2794</t>
  </si>
  <si>
    <t>M-2795</t>
  </si>
  <si>
    <t>KIRMATAŞ TEMİNİ</t>
  </si>
  <si>
    <t>AMR - BETON SANTRALİ - SABİT - MEKA - 140 M³/SA</t>
  </si>
  <si>
    <t>AMR - BETON SANTRALİ - MOBİL - MEKA - 100 M³/SA</t>
  </si>
  <si>
    <t>BETON MİKSERİ ÜST YAPISI - 12 M³</t>
  </si>
  <si>
    <t>AMR - TRANSMİKSER - ÜSTYAPISI - İMER</t>
  </si>
  <si>
    <t>AMR - TRANSMİKSER - ÜSTYAPISI - BETAMİX</t>
  </si>
  <si>
    <t>SACE</t>
  </si>
  <si>
    <t>AMR - TRANSMİKSER - ÜSTYAPISI - GENERİC</t>
  </si>
  <si>
    <t>01-MK-27-11</t>
  </si>
  <si>
    <t>AMR - KAMYON - FORD</t>
  </si>
  <si>
    <t>AMR - KAMYON - İVECO</t>
  </si>
  <si>
    <t>01-MK-27-11-1036</t>
  </si>
  <si>
    <t>AMR - KAMYON - İVECO - GENERİC</t>
  </si>
  <si>
    <t>01-MK-27-11-1037</t>
  </si>
  <si>
    <t>01-MK-27-11-1038</t>
  </si>
  <si>
    <t>01-MK-27-11-1039</t>
  </si>
  <si>
    <t>R</t>
  </si>
  <si>
    <t>TAŞ TEMİNİ</t>
  </si>
  <si>
    <t>L</t>
  </si>
  <si>
    <t>01-MK-22-12-1016</t>
  </si>
  <si>
    <t>01-MK-31-11-1102</t>
  </si>
  <si>
    <t>R-2601</t>
  </si>
  <si>
    <t>SX</t>
  </si>
  <si>
    <t>R-2550</t>
  </si>
  <si>
    <t>R-2551</t>
  </si>
  <si>
    <t>L-2126</t>
  </si>
  <si>
    <t>AMR - EKSKAVATÖR - 45 TON - PALETLİ - LİEBHERR R 945 - TAŞ - GENERİC</t>
  </si>
  <si>
    <t>S-2101</t>
  </si>
  <si>
    <t>S-2102</t>
  </si>
  <si>
    <t>S-2106</t>
  </si>
  <si>
    <t>S-2107</t>
  </si>
  <si>
    <t>S-2108</t>
  </si>
  <si>
    <t>S-2109</t>
  </si>
  <si>
    <t>AMR - ROCK - FLEXİROC T40 - TAŞ - GENERİC</t>
  </si>
  <si>
    <t>G</t>
  </si>
  <si>
    <t>2021</t>
  </si>
  <si>
    <t>H</t>
  </si>
  <si>
    <t>2007</t>
  </si>
  <si>
    <t>Machine ID</t>
  </si>
  <si>
    <t>01-MK-36-11-1001</t>
  </si>
  <si>
    <t>01-MK-36-11-1002</t>
  </si>
  <si>
    <t>01-MK-36-11-1003</t>
  </si>
  <si>
    <t>01-MK-36-11-1004</t>
  </si>
  <si>
    <t>01-MK-36-11-1005</t>
  </si>
  <si>
    <t>01-MK-36-11-1006</t>
  </si>
  <si>
    <t>01-MK-36-11-1007</t>
  </si>
  <si>
    <t>B-2001</t>
  </si>
  <si>
    <t>B-2051</t>
  </si>
  <si>
    <t>B-2052</t>
  </si>
  <si>
    <t>B-2054</t>
  </si>
  <si>
    <t>B-2055</t>
  </si>
  <si>
    <t>B-2056</t>
  </si>
  <si>
    <t>11-MK-24-11-1001</t>
  </si>
  <si>
    <t>11-MK-24-11-1002</t>
  </si>
  <si>
    <t>11-MK-24-11-1003</t>
  </si>
  <si>
    <t>11-MK-24-11-1004</t>
  </si>
  <si>
    <t>11-MK-24-11-1005</t>
  </si>
  <si>
    <t>11-MK-24-11-1006</t>
  </si>
  <si>
    <t>11-MK-24-11-1007</t>
  </si>
  <si>
    <t>11-MK-24-11-1008</t>
  </si>
  <si>
    <t>01.12.204</t>
  </si>
  <si>
    <t>B-2002</t>
  </si>
  <si>
    <t>B-2003</t>
  </si>
  <si>
    <t>B-2004</t>
  </si>
  <si>
    <t>01-MK-13-11-1001</t>
  </si>
  <si>
    <t>01-MK-13-11-1002</t>
  </si>
  <si>
    <t>01-MK-13-11-1003</t>
  </si>
  <si>
    <t>01-MK-13-11-1004</t>
  </si>
  <si>
    <t>BAĞLANTI</t>
  </si>
  <si>
    <t>D-01.ALT-02.SNT-018-1000</t>
  </si>
  <si>
    <t>D-01.ALT-04.TNL-004-1000</t>
  </si>
  <si>
    <t>D-01.ALT-04.TNL-006-1000</t>
  </si>
  <si>
    <t>D-01.ALT-02.SNT-037-1000</t>
  </si>
  <si>
    <t>D-01.ALT-04.TNL-003-1000</t>
  </si>
  <si>
    <t>D-01.ALT-04.TNL-007-1000</t>
  </si>
  <si>
    <t>D-01.ALT-04.TNL-009-1000</t>
  </si>
  <si>
    <t>01-MK-17-10-1007</t>
  </si>
  <si>
    <t>D-01.ALT-02.SNT-021-1000</t>
  </si>
  <si>
    <t>D-01.ALT-02.SNT-030-1000</t>
  </si>
  <si>
    <t>D-01.ALT-03.KPR-008-1000</t>
  </si>
  <si>
    <t>D-01.ALT-05.TKP-001-1000</t>
  </si>
  <si>
    <t>D-01.ALT-02.SNT-001-1000</t>
  </si>
  <si>
    <t>D-01.ALT-01.TPR-003-1000</t>
  </si>
  <si>
    <t>D-01.ALT-01.TPR-004-1000</t>
  </si>
  <si>
    <t>D-01.ALT-02.SNT-033-1000</t>
  </si>
  <si>
    <t>D-01.ALT-03.KPR-001-1000</t>
  </si>
  <si>
    <t>D-01.ALT-01.TPR-002-1000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</si>
</sst>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3" formatCode="_-* #,##0.00_-;\-* #,##0.00_-;_-* &quot;-&quot;??_-;_-@_-"/>
    <numFmt numFmtId="164" formatCode="#,##0;\-\ #,##0;\-"/>
    <numFmt numFmtId="165" formatCode="#,##0;\-#,##0;\-"/>
    <numFmt numFmtId="166" formatCode="#,##0.00;\-#,##0.00;\-"/>
    <numFmt numFmtId="167" formatCode="#,##0;[Red]\-#,##0;\-"/>
    <numFmt numFmtId="168" formatCode="#,##0\ %;[Red]\-#,##0\ %;\-"/>
    <numFmt numFmtId="169" formatCode="0.0"/>
    <numFmt numFmtId="170" formatCode="#,##0.00;\-\ #,##0.00;\-"/>
    <numFmt numFmtId="172" formatCode="#,##0.00;[Red]\-#,##0.00;\-"/>
    <numFmt numFmtId="173" formatCode="0.000"/>
    <numFmt numFmtId="174" formatCode="#,##0.00_ ;\-#,##0.00\ "/>
  </numFmts>
  <fonts count="21">
    <font>
      <sz val="11"/>
      <color theme="1"/>
      <name val="Calibri"/>
      <family val="2"/>
      <scheme val="minor"/>
    </font>
    <font>
      <sz val="11"/>
      <color theme="1"/>
      <name val="Segoe UI Bold"/>
      <family val="2"/>
      <charset val="162"/>
    </font>
    <font>
      <b/>
      <sz val="9"/>
      <color rgb="FF000000"/>
      <name val="Segoe UI Semibold"/>
      <family val="2"/>
      <charset val="162"/>
    </font>
    <font>
      <sz val="8"/>
      <name val="Calibri"/>
      <family val="2"/>
      <scheme val="minor"/>
    </font>
    <font>
      <sz val="11"/>
      <color theme="1"/>
      <name val="Calibri"/>
      <family val="2"/>
      <charset val="162"/>
      <scheme val="minor"/>
    </font>
    <font>
      <sz val="9"/>
      <color indexed="8"/>
      <name val="Segoe UI Semibold"/>
      <family val="2"/>
      <charset val="162"/>
    </font>
    <font>
      <sz val="10"/>
      <color indexed="8"/>
      <name val="Arial"/>
      <family val="2"/>
      <charset val="162"/>
    </font>
    <font>
      <sz val="11"/>
      <color theme="1"/>
      <name val="Calibri"/>
      <family val="2"/>
      <scheme val="minor"/>
    </font>
    <font>
      <b/>
      <sz val="11"/>
      <color theme="0"/>
      <name val="Calibri"/>
      <family val="2"/>
      <charset val="162"/>
      <scheme val="minor"/>
    </font>
    <font>
      <sz val="10"/>
      <color rgb="FF000000"/>
      <name val="Aptos Narrow"/>
      <family val="2"/>
    </font>
    <font>
      <b/>
      <sz val="11"/>
      <color theme="0"/>
      <name val="Calibri"/>
      <family val="2"/>
      <scheme val="minor"/>
    </font>
    <font>
      <b/>
      <sz val="11"/>
      <color theme="1"/>
      <name val="Calibri"/>
      <family val="2"/>
      <scheme val="minor"/>
    </font>
    <font>
      <sz val="11"/>
      <color theme="1"/>
      <name val="Aptos Narrow"/>
      <family val="2"/>
      <charset val="162"/>
    </font>
    <font>
      <b/>
      <sz val="11"/>
      <color rgb="FFFF0000"/>
      <name val="Calibri"/>
      <family val="2"/>
      <charset val="162"/>
      <scheme val="minor"/>
    </font>
    <font>
      <sz val="10"/>
      <name val="Arial"/>
      <family val="2"/>
      <charset val="162"/>
    </font>
    <font>
      <b/>
      <sz val="10"/>
      <color rgb="FF000000"/>
      <name val="Segoe UI Semibold"/>
      <family val="2"/>
      <charset val="162"/>
    </font>
    <font>
      <sz val="10"/>
      <color indexed="8"/>
      <name val="Segoe UI Semibold"/>
      <family val="2"/>
      <charset val="162"/>
    </font>
    <font>
      <sz val="10"/>
      <color theme="1"/>
      <name val="Segoe UI Semibold"/>
      <family val="2"/>
      <charset val="162"/>
    </font>
    <font>
      <sz val="9"/>
      <color theme="1"/>
      <name val="Segoe UI Semibold"/>
      <family val="2"/>
      <charset val="162"/>
    </font>
    <font>
      <b/>
      <sz val="9"/>
      <color indexed="81"/>
      <name val="Tahoma"/>
      <family val="2"/>
      <charset val="162"/>
    </font>
    <font>
      <sz val="9"/>
      <color indexed="81"/>
      <name val="Tahoma"/>
      <family val="2"/>
      <charset val="162"/>
    </font>
  </fonts>
  <fills count="20">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solid">
        <fgColor rgb="FFFFFF00"/>
        <bgColor rgb="FFC0C0C0"/>
      </patternFill>
    </fill>
    <fill>
      <patternFill patternType="solid">
        <fgColor theme="4"/>
        <bgColor theme="4"/>
      </patternFill>
    </fill>
    <fill>
      <patternFill patternType="solid">
        <fgColor theme="3" tint="-0.499984740745262"/>
        <bgColor theme="4" tint="0.79992065187536243"/>
      </patternFill>
    </fill>
    <fill>
      <patternFill patternType="solid">
        <fgColor theme="4" tint="-0.249977111117893"/>
        <bgColor theme="4" tint="0.79992065187536243"/>
      </patternFill>
    </fill>
    <fill>
      <patternFill patternType="solid">
        <fgColor theme="5" tint="-0.249977111117893"/>
        <bgColor theme="4" tint="0.79992065187536243"/>
      </patternFill>
    </fill>
    <fill>
      <patternFill patternType="solid">
        <fgColor rgb="FF8DB4E2"/>
        <bgColor indexed="64"/>
      </patternFill>
    </fill>
    <fill>
      <patternFill patternType="solid">
        <fgColor rgb="FFC5D9F1"/>
        <bgColor theme="4" tint="0.7998596148564104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0070C0"/>
        <bgColor indexed="64"/>
      </patternFill>
    </fill>
    <fill>
      <patternFill patternType="solid">
        <fgColor theme="3" tint="0.39997558519241921"/>
        <bgColor indexed="64"/>
      </patternFill>
    </fill>
    <fill>
      <patternFill patternType="solid">
        <fgColor rgb="FFFFFF00"/>
        <bgColor indexed="64"/>
      </patternFill>
    </fill>
    <fill>
      <patternFill patternType="solid">
        <fgColor theme="2" tint="-9.9978637043366805E-2"/>
        <bgColor rgb="FF000000"/>
      </patternFill>
    </fill>
    <fill>
      <patternFill patternType="solid">
        <fgColor theme="2" tint="-9.9978637043366805E-2"/>
        <bgColor indexed="64"/>
      </patternFill>
    </fill>
  </fills>
  <borders count="43">
    <border>
      <left/>
      <right/>
      <top/>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right/>
      <top style="medium">
        <color theme="1"/>
      </top>
      <bottom style="medium">
        <color theme="1"/>
      </bottom>
      <diagonal/>
    </border>
    <border>
      <left style="thin">
        <color auto="1"/>
      </left>
      <right style="thin">
        <color auto="1"/>
      </right>
      <top/>
      <bottom style="thin">
        <color theme="0" tint="-0.14996795556505021"/>
      </bottom>
      <diagonal/>
    </border>
    <border>
      <left style="thin">
        <color theme="0" tint="-0.34998626667073579"/>
      </left>
      <right style="thin">
        <color theme="0" tint="-0.34998626667073579"/>
      </right>
      <top/>
      <bottom style="thin">
        <color theme="0" tint="-0.14996795556505021"/>
      </bottom>
      <diagonal/>
    </border>
    <border>
      <left style="thin">
        <color theme="0" tint="-0.34998626667073579"/>
      </left>
      <right style="thin">
        <color theme="1"/>
      </right>
      <top/>
      <bottom style="thin">
        <color theme="0" tint="-0.14996795556505021"/>
      </bottom>
      <diagonal/>
    </border>
    <border>
      <left style="thin">
        <color theme="0" tint="-0.34998626667073579"/>
      </left>
      <right style="thin">
        <color theme="0" tint="-0.34998626667073579"/>
      </right>
      <top style="thin">
        <color theme="0" tint="-0.14996795556505021"/>
      </top>
      <bottom style="thin">
        <color theme="0" tint="-0.14996795556505021"/>
      </bottom>
      <diagonal/>
    </border>
    <border>
      <left style="thin">
        <color theme="0" tint="-0.34998626667073579"/>
      </left>
      <right style="thin">
        <color theme="1"/>
      </right>
      <top style="thin">
        <color theme="0" tint="-0.14996795556505021"/>
      </top>
      <bottom style="thin">
        <color theme="0" tint="-0.14996795556505021"/>
      </bottom>
      <diagonal/>
    </border>
    <border>
      <left style="thin">
        <color theme="0" tint="-0.34998626667073579"/>
      </left>
      <right style="thin">
        <color theme="0" tint="-0.34998626667073579"/>
      </right>
      <top style="thin">
        <color theme="0" tint="-0.14996795556505021"/>
      </top>
      <bottom/>
      <diagonal/>
    </border>
    <border>
      <left/>
      <right/>
      <top/>
      <bottom style="thin">
        <color theme="0" tint="-0.14996795556505021"/>
      </bottom>
      <diagonal/>
    </border>
    <border>
      <left/>
      <right style="medium">
        <color theme="1"/>
      </right>
      <top style="medium">
        <color theme="1"/>
      </top>
      <bottom style="medium">
        <color theme="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style="medium">
        <color theme="1"/>
      </left>
      <right/>
      <top style="medium">
        <color theme="1"/>
      </top>
      <bottom style="medium">
        <color theme="1"/>
      </bottom>
      <diagonal/>
    </border>
    <border>
      <left style="thin">
        <color auto="1"/>
      </left>
      <right style="thin">
        <color theme="0" tint="-0.34998626667073579"/>
      </right>
      <top/>
      <bottom style="thin">
        <color theme="0" tint="-0.14996795556505021"/>
      </bottom>
      <diagonal/>
    </border>
    <border>
      <left style="thin">
        <color theme="0" tint="-0.34998626667073579"/>
      </left>
      <right style="thin">
        <color auto="1"/>
      </right>
      <top/>
      <bottom style="thin">
        <color theme="0" tint="-0.14996795556505021"/>
      </bottom>
      <diagonal/>
    </border>
    <border>
      <left style="thin">
        <color auto="1"/>
      </left>
      <right style="thin">
        <color theme="0" tint="-0.34998626667073579"/>
      </right>
      <top style="thin">
        <color theme="0" tint="-0.14996795556505021"/>
      </top>
      <bottom style="thin">
        <color theme="0" tint="-0.14996795556505021"/>
      </bottom>
      <diagonal/>
    </border>
    <border>
      <left style="thin">
        <color theme="0" tint="-0.34998626667073579"/>
      </left>
      <right style="thin">
        <color auto="1"/>
      </right>
      <top style="thin">
        <color theme="0" tint="-0.14996795556505021"/>
      </top>
      <bottom style="thin">
        <color theme="0" tint="-0.14996795556505021"/>
      </bottom>
      <diagonal/>
    </border>
    <border>
      <left style="thin">
        <color auto="1"/>
      </left>
      <right style="thin">
        <color theme="0" tint="-0.34998626667073579"/>
      </right>
      <top style="thin">
        <color theme="0" tint="-0.14996795556505021"/>
      </top>
      <bottom/>
      <diagonal/>
    </border>
    <border>
      <left style="thin">
        <color theme="0" tint="-0.34998626667073579"/>
      </left>
      <right style="thin">
        <color auto="1"/>
      </right>
      <top style="thin">
        <color theme="0" tint="-0.14996795556505021"/>
      </top>
      <bottom/>
      <diagonal/>
    </border>
    <border>
      <left style="thin">
        <color auto="1"/>
      </left>
      <right style="thin">
        <color theme="0" tint="-0.34998626667073579"/>
      </right>
      <top style="thin">
        <color auto="1"/>
      </top>
      <bottom style="thin">
        <color theme="0" tint="-0.34998626667073579"/>
      </bottom>
      <diagonal/>
    </border>
    <border>
      <left style="thin">
        <color theme="0" tint="-0.34998626667073579"/>
      </left>
      <right style="thin">
        <color theme="0" tint="-0.34998626667073579"/>
      </right>
      <top style="thin">
        <color auto="1"/>
      </top>
      <bottom style="thin">
        <color theme="0" tint="-0.34998626667073579"/>
      </bottom>
      <diagonal/>
    </border>
    <border>
      <left style="thin">
        <color theme="0" tint="-0.34998626667073579"/>
      </left>
      <right style="thin">
        <color auto="1"/>
      </right>
      <top style="thin">
        <color auto="1"/>
      </top>
      <bottom style="thin">
        <color theme="0" tint="-0.34998626667073579"/>
      </bottom>
      <diagonal/>
    </border>
    <border>
      <left style="thin">
        <color auto="1"/>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auto="1"/>
      </right>
      <top style="thin">
        <color theme="0" tint="-0.34998626667073579"/>
      </top>
      <bottom style="thin">
        <color theme="0" tint="-0.34998626667073579"/>
      </bottom>
      <diagonal/>
    </border>
    <border>
      <left/>
      <right style="thick">
        <color rgb="FFFF0000"/>
      </right>
      <top/>
      <bottom/>
      <diagonal/>
    </border>
    <border>
      <left style="thin">
        <color auto="1"/>
      </left>
      <right style="thick">
        <color rgb="FFFF0000"/>
      </right>
      <top style="thin">
        <color auto="1"/>
      </top>
      <bottom style="thin">
        <color auto="1"/>
      </bottom>
      <diagonal/>
    </border>
    <border>
      <left/>
      <right style="thin">
        <color auto="1"/>
      </right>
      <top style="thin">
        <color auto="1"/>
      </top>
      <bottom style="thin">
        <color auto="1"/>
      </bottom>
      <diagonal/>
    </border>
    <border>
      <left style="thin">
        <color theme="1"/>
      </left>
      <right/>
      <top/>
      <bottom style="thin">
        <color theme="0" tint="-0.14996795556505021"/>
      </bottom>
      <diagonal/>
    </border>
    <border>
      <left/>
      <right style="thin">
        <color theme="0" tint="-0.34998626667073579"/>
      </right>
      <top/>
      <bottom style="thin">
        <color theme="0" tint="-0.14996795556505021"/>
      </bottom>
      <diagonal/>
    </border>
    <border>
      <left style="thin">
        <color theme="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34998626667073579"/>
      </right>
      <top style="thin">
        <color theme="0" tint="-0.14996795556505021"/>
      </top>
      <bottom style="thin">
        <color theme="0" tint="-0.14996795556505021"/>
      </bottom>
      <diagonal/>
    </border>
    <border>
      <left style="thin">
        <color theme="1"/>
      </left>
      <right/>
      <top style="thin">
        <color theme="0" tint="-0.14996795556505021"/>
      </top>
      <bottom style="medium">
        <color theme="1"/>
      </bottom>
      <diagonal/>
    </border>
    <border>
      <left/>
      <right/>
      <top style="thin">
        <color theme="0" tint="-0.14996795556505021"/>
      </top>
      <bottom style="medium">
        <color theme="1"/>
      </bottom>
      <diagonal/>
    </border>
    <border>
      <left style="thin">
        <color theme="0" tint="-0.34998626667073579"/>
      </left>
      <right style="thin">
        <color theme="0" tint="-0.34998626667073579"/>
      </right>
      <top style="thin">
        <color theme="0" tint="-0.14996795556505021"/>
      </top>
      <bottom style="medium">
        <color theme="1"/>
      </bottom>
      <diagonal/>
    </border>
    <border>
      <left/>
      <right style="thin">
        <color theme="0" tint="-0.34998626667073579"/>
      </right>
      <top style="thin">
        <color theme="0" tint="-0.14996795556505021"/>
      </top>
      <bottom style="medium">
        <color theme="1"/>
      </bottom>
      <diagonal/>
    </border>
    <border>
      <left style="thin">
        <color theme="0" tint="-0.34998626667073579"/>
      </left>
      <right style="thin">
        <color theme="1"/>
      </right>
      <top style="thin">
        <color theme="0" tint="-0.14996795556505021"/>
      </top>
      <bottom style="medium">
        <color theme="1"/>
      </bottom>
      <diagonal/>
    </border>
    <border>
      <left style="thin">
        <color auto="1"/>
      </left>
      <right style="thick">
        <color rgb="FFFF0000"/>
      </right>
      <top/>
      <bottom style="thin">
        <color auto="1"/>
      </bottom>
      <diagonal/>
    </border>
    <border>
      <left/>
      <right style="thin">
        <color auto="1"/>
      </right>
      <top/>
      <bottom style="thin">
        <color auto="1"/>
      </bottom>
      <diagonal/>
    </border>
  </borders>
  <cellStyleXfs count="14">
    <xf numFmtId="0" fontId="0" fillId="0" borderId="0"/>
    <xf numFmtId="0" fontId="4" fillId="3" borderId="0"/>
    <xf numFmtId="0" fontId="6" fillId="3" borderId="0"/>
    <xf numFmtId="0" fontId="7" fillId="3" borderId="0"/>
    <xf numFmtId="43" fontId="7" fillId="0" borderId="0" applyFont="0" applyFill="0" applyBorder="0" applyAlignment="0" applyProtection="0"/>
    <xf numFmtId="9" fontId="7" fillId="0" borderId="0" applyFont="0" applyFill="0" applyBorder="0" applyAlignment="0" applyProtection="0"/>
    <xf numFmtId="0" fontId="7" fillId="3" borderId="0"/>
    <xf numFmtId="43" fontId="7" fillId="3" borderId="0" applyFont="0" applyFill="0" applyBorder="0" applyAlignment="0" applyProtection="0"/>
    <xf numFmtId="9" fontId="7" fillId="3" borderId="0" applyFont="0" applyFill="0" applyBorder="0" applyAlignment="0" applyProtection="0"/>
    <xf numFmtId="0" fontId="1" fillId="3" borderId="0"/>
    <xf numFmtId="43" fontId="1" fillId="3" borderId="0" applyFont="0" applyFill="0" applyBorder="0" applyAlignment="0" applyProtection="0"/>
    <xf numFmtId="0" fontId="14" fillId="3" borderId="0"/>
    <xf numFmtId="9" fontId="4" fillId="3" borderId="0" applyFont="0" applyFill="0" applyBorder="0" applyAlignment="0" applyProtection="0"/>
    <xf numFmtId="43" fontId="4" fillId="3" borderId="0" applyFont="0" applyFill="0" applyBorder="0" applyAlignment="0" applyProtection="0"/>
  </cellStyleXfs>
  <cellXfs count="303">
    <xf numFmtId="0" fontId="0" fillId="0" borderId="0" xfId="0"/>
    <xf numFmtId="14" fontId="2" fillId="2" borderId="1" xfId="0" quotePrefix="1" applyNumberFormat="1" applyFont="1" applyFill="1" applyBorder="1" applyAlignment="1">
      <alignment horizontal="center" vertical="center"/>
    </xf>
    <xf numFmtId="164" fontId="5" fillId="3" borderId="2" xfId="2" applyNumberFormat="1" applyFont="1" applyBorder="1" applyAlignment="1">
      <alignment horizontal="right"/>
    </xf>
    <xf numFmtId="14" fontId="2" fillId="4" borderId="1" xfId="0" quotePrefix="1" applyNumberFormat="1" applyFont="1" applyFill="1" applyBorder="1" applyAlignment="1">
      <alignment horizontal="center" vertical="center"/>
    </xf>
    <xf numFmtId="0" fontId="8" fillId="5" borderId="3" xfId="0" applyFont="1" applyFill="1" applyBorder="1" applyAlignment="1">
      <alignment horizontal="left" vertical="center" indent="1"/>
    </xf>
    <xf numFmtId="0" fontId="8" fillId="5" borderId="3" xfId="0" applyFont="1" applyFill="1" applyBorder="1" applyAlignment="1">
      <alignment horizontal="left" vertical="center" wrapText="1" indent="1"/>
    </xf>
    <xf numFmtId="165" fontId="8" fillId="5" borderId="3" xfId="0" applyNumberFormat="1" applyFont="1" applyFill="1" applyBorder="1" applyAlignment="1">
      <alignment horizontal="center" vertical="center" wrapText="1"/>
    </xf>
    <xf numFmtId="0" fontId="0" fillId="0" borderId="4" xfId="0" applyBorder="1" applyAlignment="1">
      <alignment horizontal="left" indent="1"/>
    </xf>
    <xf numFmtId="165" fontId="0" fillId="0" borderId="4" xfId="0" applyNumberFormat="1" applyBorder="1" applyAlignment="1">
      <alignment horizontal="center"/>
    </xf>
    <xf numFmtId="0" fontId="0" fillId="0" borderId="4" xfId="0" quotePrefix="1" applyBorder="1" applyAlignment="1">
      <alignment horizontal="left" indent="1"/>
    </xf>
    <xf numFmtId="0" fontId="0" fillId="0" borderId="0" xfId="0" applyAlignment="1">
      <alignment horizontal="center"/>
    </xf>
    <xf numFmtId="0" fontId="0" fillId="0" borderId="0" xfId="0" applyAlignment="1">
      <alignment horizontal="center" vertical="center"/>
    </xf>
    <xf numFmtId="166" fontId="0" fillId="0" borderId="0" xfId="0" applyNumberFormat="1" applyAlignment="1">
      <alignment horizontal="center" vertical="center"/>
    </xf>
    <xf numFmtId="167" fontId="0" fillId="0" borderId="0" xfId="0" applyNumberFormat="1" applyAlignment="1">
      <alignment horizontal="right" indent="1"/>
    </xf>
    <xf numFmtId="0" fontId="0" fillId="0" borderId="0" xfId="0" applyAlignment="1">
      <alignment horizontal="right" indent="1"/>
    </xf>
    <xf numFmtId="0" fontId="0" fillId="0" borderId="0" xfId="0" applyAlignment="1">
      <alignment horizontal="left"/>
    </xf>
    <xf numFmtId="0" fontId="0" fillId="0" borderId="0" xfId="0" applyAlignment="1">
      <alignment vertical="center"/>
    </xf>
    <xf numFmtId="166" fontId="0" fillId="0" borderId="0" xfId="0" applyNumberFormat="1" applyAlignment="1">
      <alignment horizontal="right" vertical="center" indent="1"/>
    </xf>
    <xf numFmtId="167" fontId="0" fillId="0" borderId="0" xfId="0" applyNumberFormat="1" applyAlignment="1">
      <alignment horizontal="right" vertical="center" indent="1"/>
    </xf>
    <xf numFmtId="167" fontId="0" fillId="0" borderId="0" xfId="0" applyNumberFormat="1" applyAlignment="1">
      <alignment horizontal="center" vertical="center"/>
    </xf>
    <xf numFmtId="0" fontId="10" fillId="6" borderId="0" xfId="0" applyFont="1" applyFill="1" applyAlignment="1">
      <alignment vertical="center" wrapText="1"/>
    </xf>
    <xf numFmtId="0" fontId="10" fillId="6" borderId="0" xfId="0" applyFont="1" applyFill="1" applyAlignment="1">
      <alignment horizontal="center" vertical="center" wrapText="1"/>
    </xf>
    <xf numFmtId="166" fontId="10" fillId="7" borderId="0" xfId="0" applyNumberFormat="1" applyFont="1" applyFill="1" applyAlignment="1">
      <alignment horizontal="center" vertical="center" wrapText="1"/>
    </xf>
    <xf numFmtId="0" fontId="10" fillId="7" borderId="0" xfId="0" applyFont="1" applyFill="1" applyAlignment="1">
      <alignment horizontal="center" vertical="center" wrapText="1"/>
    </xf>
    <xf numFmtId="167" fontId="10" fillId="6" borderId="0" xfId="0" applyNumberFormat="1" applyFont="1" applyFill="1" applyAlignment="1">
      <alignment horizontal="center" vertical="center" wrapText="1"/>
    </xf>
    <xf numFmtId="0" fontId="10" fillId="8" borderId="5" xfId="0" applyFont="1" applyFill="1" applyBorder="1"/>
    <xf numFmtId="0" fontId="10" fillId="8" borderId="5" xfId="0" applyFont="1" applyFill="1" applyBorder="1" applyAlignment="1">
      <alignment horizontal="center"/>
    </xf>
    <xf numFmtId="0" fontId="10" fillId="8" borderId="5" xfId="0" applyFont="1" applyFill="1" applyBorder="1" applyAlignment="1">
      <alignment horizontal="center" vertical="center"/>
    </xf>
    <xf numFmtId="166" fontId="10" fillId="8" borderId="5" xfId="0" applyNumberFormat="1" applyFont="1" applyFill="1" applyBorder="1" applyAlignment="1">
      <alignment horizontal="center" vertical="center"/>
    </xf>
    <xf numFmtId="166" fontId="10" fillId="8" borderId="5" xfId="0" applyNumberFormat="1" applyFont="1" applyFill="1" applyBorder="1" applyAlignment="1">
      <alignment horizontal="right" indent="1"/>
    </xf>
    <xf numFmtId="167" fontId="10" fillId="8" borderId="5" xfId="0" applyNumberFormat="1" applyFont="1" applyFill="1" applyBorder="1" applyAlignment="1">
      <alignment horizontal="right" vertical="center" indent="1"/>
    </xf>
    <xf numFmtId="0" fontId="10" fillId="8" borderId="5" xfId="0" applyFont="1" applyFill="1" applyBorder="1" applyAlignment="1">
      <alignment vertical="center"/>
    </xf>
    <xf numFmtId="0" fontId="10" fillId="8" borderId="6" xfId="0" applyFont="1" applyFill="1" applyBorder="1" applyAlignment="1">
      <alignment horizontal="center" vertical="center"/>
    </xf>
    <xf numFmtId="0" fontId="11" fillId="9" borderId="7" xfId="0" applyFont="1" applyFill="1" applyBorder="1" applyAlignment="1">
      <alignment horizontal="left" indent="2"/>
    </xf>
    <xf numFmtId="0" fontId="11" fillId="9" borderId="7" xfId="0" applyFont="1" applyFill="1" applyBorder="1" applyAlignment="1">
      <alignment horizontal="center"/>
    </xf>
    <xf numFmtId="0" fontId="11" fillId="9" borderId="7" xfId="0" applyFont="1" applyFill="1" applyBorder="1" applyAlignment="1">
      <alignment horizontal="center" vertical="center"/>
    </xf>
    <xf numFmtId="166" fontId="11" fillId="9" borderId="7" xfId="0" applyNumberFormat="1" applyFont="1" applyFill="1" applyBorder="1" applyAlignment="1">
      <alignment horizontal="center" vertical="center"/>
    </xf>
    <xf numFmtId="166" fontId="11" fillId="9" borderId="7" xfId="0" applyNumberFormat="1" applyFont="1" applyFill="1" applyBorder="1" applyAlignment="1">
      <alignment horizontal="right" indent="1"/>
    </xf>
    <xf numFmtId="167" fontId="11" fillId="9" borderId="7" xfId="0" applyNumberFormat="1" applyFont="1" applyFill="1" applyBorder="1" applyAlignment="1">
      <alignment horizontal="right" vertical="center" indent="1"/>
    </xf>
    <xf numFmtId="0" fontId="11" fillId="9" borderId="7" xfId="0" applyFont="1" applyFill="1" applyBorder="1" applyAlignment="1">
      <alignment vertical="center"/>
    </xf>
    <xf numFmtId="0" fontId="11" fillId="9" borderId="8" xfId="0" applyFont="1" applyFill="1" applyBorder="1" applyAlignment="1">
      <alignment horizontal="center" vertical="center"/>
    </xf>
    <xf numFmtId="0" fontId="11" fillId="10" borderId="7" xfId="0" applyFont="1" applyFill="1" applyBorder="1" applyAlignment="1">
      <alignment horizontal="left" indent="4"/>
    </xf>
    <xf numFmtId="0" fontId="11" fillId="10" borderId="7" xfId="0" applyFont="1" applyFill="1" applyBorder="1" applyAlignment="1">
      <alignment horizontal="center"/>
    </xf>
    <xf numFmtId="0" fontId="11" fillId="10" borderId="7" xfId="0" applyFont="1" applyFill="1" applyBorder="1" applyAlignment="1">
      <alignment horizontal="center" vertical="center"/>
    </xf>
    <xf numFmtId="166" fontId="11" fillId="10" borderId="7" xfId="0" applyNumberFormat="1" applyFont="1" applyFill="1" applyBorder="1" applyAlignment="1">
      <alignment horizontal="center" vertical="center"/>
    </xf>
    <xf numFmtId="166" fontId="11" fillId="10" borderId="7" xfId="0" applyNumberFormat="1" applyFont="1" applyFill="1" applyBorder="1" applyAlignment="1">
      <alignment horizontal="right" indent="1"/>
    </xf>
    <xf numFmtId="167" fontId="11" fillId="10" borderId="7" xfId="0" applyNumberFormat="1" applyFont="1" applyFill="1" applyBorder="1" applyAlignment="1">
      <alignment horizontal="right" vertical="center" indent="1"/>
    </xf>
    <xf numFmtId="0" fontId="11" fillId="10" borderId="7" xfId="0" applyFont="1" applyFill="1" applyBorder="1" applyAlignment="1">
      <alignment vertical="center"/>
    </xf>
    <xf numFmtId="0" fontId="11" fillId="10" borderId="8" xfId="0" applyFont="1" applyFill="1" applyBorder="1" applyAlignment="1">
      <alignment horizontal="center" vertical="center"/>
    </xf>
    <xf numFmtId="0" fontId="10" fillId="8" borderId="7" xfId="0" applyFont="1" applyFill="1" applyBorder="1"/>
    <xf numFmtId="0" fontId="10" fillId="8" borderId="7" xfId="0" applyFont="1" applyFill="1" applyBorder="1" applyAlignment="1">
      <alignment horizontal="center"/>
    </xf>
    <xf numFmtId="0" fontId="10" fillId="8" borderId="7" xfId="0" applyFont="1" applyFill="1" applyBorder="1" applyAlignment="1">
      <alignment horizontal="center" vertical="center"/>
    </xf>
    <xf numFmtId="166" fontId="10" fillId="8" borderId="7" xfId="0" applyNumberFormat="1" applyFont="1" applyFill="1" applyBorder="1" applyAlignment="1">
      <alignment horizontal="center" vertical="center"/>
    </xf>
    <xf numFmtId="166" fontId="10" fillId="8" borderId="7" xfId="0" applyNumberFormat="1" applyFont="1" applyFill="1" applyBorder="1" applyAlignment="1">
      <alignment horizontal="right" indent="1"/>
    </xf>
    <xf numFmtId="167" fontId="10" fillId="8" borderId="7" xfId="0" applyNumberFormat="1" applyFont="1" applyFill="1" applyBorder="1" applyAlignment="1">
      <alignment horizontal="right" vertical="center" indent="1"/>
    </xf>
    <xf numFmtId="0" fontId="10" fillId="8" borderId="7" xfId="0" applyFont="1" applyFill="1" applyBorder="1" applyAlignment="1">
      <alignment vertical="center"/>
    </xf>
    <xf numFmtId="0" fontId="10" fillId="8" borderId="8" xfId="0" applyFont="1" applyFill="1" applyBorder="1" applyAlignment="1">
      <alignment horizontal="center" vertical="center"/>
    </xf>
    <xf numFmtId="14" fontId="11" fillId="0" borderId="7" xfId="0" applyNumberFormat="1" applyFont="1" applyBorder="1" applyAlignment="1">
      <alignment horizontal="center"/>
    </xf>
    <xf numFmtId="14" fontId="0" fillId="0" borderId="0" xfId="0" applyNumberFormat="1"/>
    <xf numFmtId="14" fontId="11" fillId="0" borderId="10" xfId="0" applyNumberFormat="1" applyFont="1" applyBorder="1" applyAlignment="1">
      <alignment horizontal="center"/>
    </xf>
    <xf numFmtId="0" fontId="12" fillId="3" borderId="0" xfId="0" applyFont="1" applyFill="1"/>
    <xf numFmtId="0" fontId="12" fillId="3" borderId="0" xfId="0" applyFont="1" applyFill="1" applyAlignment="1">
      <alignment horizontal="center" vertical="center"/>
    </xf>
    <xf numFmtId="0" fontId="12" fillId="3" borderId="0" xfId="0" applyFont="1" applyFill="1" applyAlignment="1">
      <alignment horizontal="left" vertical="center" indent="1"/>
    </xf>
    <xf numFmtId="166" fontId="12" fillId="3" borderId="0" xfId="0" applyNumberFormat="1" applyFont="1" applyFill="1" applyAlignment="1">
      <alignment horizontal="right" indent="1"/>
    </xf>
    <xf numFmtId="167" fontId="12" fillId="3" borderId="0" xfId="0" applyNumberFormat="1" applyFont="1" applyFill="1" applyAlignment="1">
      <alignment horizontal="center" vertical="center"/>
    </xf>
    <xf numFmtId="168" fontId="12" fillId="3" borderId="0" xfId="0" applyNumberFormat="1" applyFont="1" applyFill="1" applyAlignment="1">
      <alignment horizontal="right" indent="1"/>
    </xf>
    <xf numFmtId="0" fontId="0" fillId="0" borderId="0" xfId="0" applyAlignment="1">
      <alignment horizontal="left" indent="1"/>
    </xf>
    <xf numFmtId="169" fontId="0" fillId="0" borderId="0" xfId="0" applyNumberFormat="1"/>
    <xf numFmtId="170" fontId="5" fillId="3" borderId="2" xfId="2" applyNumberFormat="1" applyFont="1" applyBorder="1" applyAlignment="1">
      <alignment horizontal="right" wrapText="1"/>
    </xf>
    <xf numFmtId="165" fontId="0" fillId="0" borderId="0" xfId="0" applyNumberFormat="1" applyAlignment="1">
      <alignment horizontal="center"/>
    </xf>
    <xf numFmtId="14" fontId="11" fillId="0" borderId="0" xfId="0" applyNumberFormat="1" applyFont="1" applyAlignment="1">
      <alignment horizontal="center"/>
    </xf>
    <xf numFmtId="0" fontId="0" fillId="0" borderId="0" xfId="0" quotePrefix="1" applyAlignment="1">
      <alignment horizontal="left" indent="1"/>
    </xf>
    <xf numFmtId="0" fontId="0" fillId="11" borderId="11" xfId="0" applyFill="1" applyBorder="1"/>
    <xf numFmtId="0" fontId="0" fillId="12" borderId="0" xfId="0" applyFill="1"/>
    <xf numFmtId="170" fontId="0" fillId="0" borderId="0" xfId="0" applyNumberFormat="1"/>
    <xf numFmtId="14" fontId="2" fillId="4" borderId="12" xfId="0" quotePrefix="1" applyNumberFormat="1" applyFont="1" applyFill="1" applyBorder="1" applyAlignment="1">
      <alignment horizontal="center" vertical="center"/>
    </xf>
    <xf numFmtId="14" fontId="2" fillId="2" borderId="12" xfId="0" quotePrefix="1" applyNumberFormat="1" applyFont="1" applyFill="1" applyBorder="1" applyAlignment="1">
      <alignment horizontal="center" vertical="center"/>
    </xf>
    <xf numFmtId="0" fontId="0" fillId="13" borderId="0" xfId="0" applyFill="1"/>
    <xf numFmtId="0" fontId="13" fillId="0" borderId="0" xfId="0" applyFont="1" applyAlignment="1">
      <alignment horizontal="left" indent="1"/>
    </xf>
    <xf numFmtId="0" fontId="0" fillId="0" borderId="0" xfId="0" quotePrefix="1"/>
    <xf numFmtId="0" fontId="0" fillId="11" borderId="15" xfId="0" applyFill="1" applyBorder="1"/>
    <xf numFmtId="0" fontId="0" fillId="13" borderId="0" xfId="0" applyFill="1" applyAlignment="1">
      <alignment horizontal="left" vertical="center"/>
    </xf>
    <xf numFmtId="43" fontId="0" fillId="0" borderId="0" xfId="4" applyFont="1"/>
    <xf numFmtId="9" fontId="0" fillId="0" borderId="0" xfId="5" applyFont="1"/>
    <xf numFmtId="10" fontId="0" fillId="0" borderId="0" xfId="5" applyNumberFormat="1" applyFont="1"/>
    <xf numFmtId="0" fontId="0" fillId="14" borderId="0" xfId="0" applyFill="1"/>
    <xf numFmtId="0" fontId="0" fillId="12" borderId="0" xfId="0" applyFill="1" applyAlignment="1">
      <alignment horizontal="left" vertical="center"/>
    </xf>
    <xf numFmtId="4" fontId="0" fillId="0" borderId="0" xfId="0" applyNumberFormat="1"/>
    <xf numFmtId="173" fontId="0" fillId="0" borderId="0" xfId="5" applyNumberFormat="1" applyFont="1"/>
    <xf numFmtId="0" fontId="13" fillId="0" borderId="0" xfId="0" applyFont="1"/>
    <xf numFmtId="14" fontId="2" fillId="2" borderId="14" xfId="0" quotePrefix="1" applyNumberFormat="1" applyFont="1" applyFill="1" applyBorder="1" applyAlignment="1">
      <alignment horizontal="center" vertical="center"/>
    </xf>
    <xf numFmtId="43" fontId="0" fillId="0" borderId="0" xfId="0" applyNumberFormat="1"/>
    <xf numFmtId="0" fontId="10" fillId="7" borderId="0" xfId="0" applyFont="1" applyFill="1" applyAlignment="1">
      <alignment horizontal="left" vertical="center" wrapText="1"/>
    </xf>
    <xf numFmtId="168" fontId="10" fillId="7" borderId="0" xfId="0" applyNumberFormat="1" applyFont="1" applyFill="1" applyAlignment="1">
      <alignment horizontal="center" vertical="center" wrapText="1"/>
    </xf>
    <xf numFmtId="0" fontId="10" fillId="8" borderId="16" xfId="0" applyFont="1" applyFill="1" applyBorder="1"/>
    <xf numFmtId="0" fontId="10" fillId="8" borderId="5" xfId="0" applyFont="1" applyFill="1" applyBorder="1" applyAlignment="1">
      <alignment horizontal="left" vertical="center" indent="1"/>
    </xf>
    <xf numFmtId="167" fontId="10" fillId="8" borderId="5" xfId="0" applyNumberFormat="1" applyFont="1" applyFill="1" applyBorder="1" applyAlignment="1">
      <alignment horizontal="center" vertical="center"/>
    </xf>
    <xf numFmtId="168" fontId="10" fillId="8" borderId="5" xfId="0" applyNumberFormat="1" applyFont="1" applyFill="1" applyBorder="1" applyAlignment="1">
      <alignment horizontal="right" indent="1"/>
    </xf>
    <xf numFmtId="0" fontId="10" fillId="8" borderId="17" xfId="0" applyFont="1" applyFill="1" applyBorder="1" applyAlignment="1">
      <alignment horizontal="center" vertical="center"/>
    </xf>
    <xf numFmtId="0" fontId="11" fillId="9" borderId="18" xfId="0" applyFont="1" applyFill="1" applyBorder="1"/>
    <xf numFmtId="0" fontId="11" fillId="9" borderId="7" xfId="0" applyFont="1" applyFill="1" applyBorder="1" applyAlignment="1">
      <alignment horizontal="left" vertical="center" indent="1"/>
    </xf>
    <xf numFmtId="167" fontId="11" fillId="9" borderId="7" xfId="0" applyNumberFormat="1" applyFont="1" applyFill="1" applyBorder="1" applyAlignment="1">
      <alignment horizontal="center" vertical="center"/>
    </xf>
    <xf numFmtId="168" fontId="11" fillId="9" borderId="7" xfId="0" applyNumberFormat="1" applyFont="1" applyFill="1" applyBorder="1" applyAlignment="1">
      <alignment horizontal="right" indent="1"/>
    </xf>
    <xf numFmtId="0" fontId="11" fillId="9" borderId="19" xfId="0" applyFont="1" applyFill="1" applyBorder="1" applyAlignment="1">
      <alignment horizontal="center" vertical="center"/>
    </xf>
    <xf numFmtId="0" fontId="11" fillId="10" borderId="18" xfId="0" applyFont="1" applyFill="1" applyBorder="1"/>
    <xf numFmtId="0" fontId="11" fillId="10" borderId="7" xfId="0" applyFont="1" applyFill="1" applyBorder="1" applyAlignment="1">
      <alignment horizontal="left" vertical="center" indent="1"/>
    </xf>
    <xf numFmtId="167" fontId="11" fillId="10" borderId="7" xfId="0" applyNumberFormat="1" applyFont="1" applyFill="1" applyBorder="1" applyAlignment="1">
      <alignment horizontal="center" vertical="center"/>
    </xf>
    <xf numFmtId="168" fontId="11" fillId="10" borderId="7" xfId="0" applyNumberFormat="1" applyFont="1" applyFill="1" applyBorder="1" applyAlignment="1">
      <alignment horizontal="right" indent="1"/>
    </xf>
    <xf numFmtId="0" fontId="11" fillId="10" borderId="19" xfId="0" applyFont="1" applyFill="1" applyBorder="1" applyAlignment="1">
      <alignment horizontal="center" vertical="center"/>
    </xf>
    <xf numFmtId="0" fontId="11" fillId="3" borderId="18" xfId="0" applyFont="1" applyFill="1" applyBorder="1"/>
    <xf numFmtId="0" fontId="11" fillId="3" borderId="7" xfId="0" applyFont="1" applyFill="1" applyBorder="1" applyAlignment="1">
      <alignment horizontal="left" indent="6"/>
    </xf>
    <xf numFmtId="0" fontId="11" fillId="3" borderId="7" xfId="0" applyFont="1" applyFill="1" applyBorder="1" applyAlignment="1">
      <alignment horizontal="center" vertical="center"/>
    </xf>
    <xf numFmtId="0" fontId="11" fillId="3" borderId="7" xfId="0" applyFont="1" applyFill="1" applyBorder="1" applyAlignment="1">
      <alignment horizontal="left" vertical="center" indent="1"/>
    </xf>
    <xf numFmtId="166" fontId="11" fillId="3" borderId="7" xfId="0" applyNumberFormat="1" applyFont="1" applyFill="1" applyBorder="1" applyAlignment="1">
      <alignment horizontal="right" indent="1"/>
    </xf>
    <xf numFmtId="167" fontId="11" fillId="3" borderId="7" xfId="0" applyNumberFormat="1" applyFont="1" applyFill="1" applyBorder="1" applyAlignment="1">
      <alignment horizontal="center" vertical="center"/>
    </xf>
    <xf numFmtId="168" fontId="11" fillId="3" borderId="7" xfId="0" applyNumberFormat="1" applyFont="1" applyFill="1" applyBorder="1" applyAlignment="1">
      <alignment horizontal="right" indent="1"/>
    </xf>
    <xf numFmtId="0" fontId="11" fillId="3" borderId="19" xfId="0" applyFont="1" applyFill="1" applyBorder="1" applyAlignment="1">
      <alignment horizontal="center" vertical="center"/>
    </xf>
    <xf numFmtId="0" fontId="10" fillId="8" borderId="18" xfId="0" applyFont="1" applyFill="1" applyBorder="1"/>
    <xf numFmtId="0" fontId="10" fillId="8" borderId="7" xfId="0" applyFont="1" applyFill="1" applyBorder="1" applyAlignment="1">
      <alignment horizontal="left" vertical="center" indent="1"/>
    </xf>
    <xf numFmtId="167" fontId="10" fillId="8" borderId="7" xfId="0" applyNumberFormat="1" applyFont="1" applyFill="1" applyBorder="1" applyAlignment="1">
      <alignment horizontal="center" vertical="center"/>
    </xf>
    <xf numFmtId="168" fontId="10" fillId="8" borderId="7" xfId="0" applyNumberFormat="1" applyFont="1" applyFill="1" applyBorder="1" applyAlignment="1">
      <alignment horizontal="right" indent="1"/>
    </xf>
    <xf numFmtId="0" fontId="10" fillId="8" borderId="19" xfId="0" applyFont="1" applyFill="1" applyBorder="1" applyAlignment="1">
      <alignment horizontal="center" vertical="center"/>
    </xf>
    <xf numFmtId="0" fontId="11" fillId="3" borderId="20" xfId="0" applyFont="1" applyFill="1" applyBorder="1"/>
    <xf numFmtId="0" fontId="11" fillId="3" borderId="9" xfId="0" applyFont="1" applyFill="1" applyBorder="1" applyAlignment="1">
      <alignment horizontal="left" indent="6"/>
    </xf>
    <xf numFmtId="0" fontId="11" fillId="3" borderId="9" xfId="0" applyFont="1" applyFill="1" applyBorder="1" applyAlignment="1">
      <alignment horizontal="center" vertical="center"/>
    </xf>
    <xf numFmtId="0" fontId="11" fillId="3" borderId="9" xfId="0" applyFont="1" applyFill="1" applyBorder="1" applyAlignment="1">
      <alignment horizontal="left" vertical="center" indent="1"/>
    </xf>
    <xf numFmtId="166" fontId="11" fillId="3" borderId="9" xfId="0" applyNumberFormat="1" applyFont="1" applyFill="1" applyBorder="1" applyAlignment="1">
      <alignment horizontal="right" indent="1"/>
    </xf>
    <xf numFmtId="167" fontId="11" fillId="3" borderId="9" xfId="0" applyNumberFormat="1" applyFont="1" applyFill="1" applyBorder="1" applyAlignment="1">
      <alignment horizontal="center" vertical="center"/>
    </xf>
    <xf numFmtId="168" fontId="11" fillId="3" borderId="9" xfId="0" applyNumberFormat="1" applyFont="1" applyFill="1" applyBorder="1" applyAlignment="1">
      <alignment horizontal="right" indent="1"/>
    </xf>
    <xf numFmtId="0" fontId="11" fillId="3" borderId="21" xfId="0" applyFont="1" applyFill="1" applyBorder="1" applyAlignment="1">
      <alignment horizontal="center" vertical="center"/>
    </xf>
    <xf numFmtId="14" fontId="15" fillId="2" borderId="1" xfId="0" quotePrefix="1" applyNumberFormat="1" applyFont="1" applyFill="1" applyBorder="1" applyAlignment="1">
      <alignment horizontal="center" vertical="center"/>
    </xf>
    <xf numFmtId="14" fontId="15" fillId="4" borderId="1" xfId="0" quotePrefix="1" applyNumberFormat="1" applyFont="1" applyFill="1" applyBorder="1" applyAlignment="1">
      <alignment horizontal="left" vertical="center"/>
    </xf>
    <xf numFmtId="14" fontId="15" fillId="4" borderId="1" xfId="0" quotePrefix="1" applyNumberFormat="1" applyFont="1" applyFill="1" applyBorder="1" applyAlignment="1">
      <alignment horizontal="left" vertical="center" indent="1"/>
    </xf>
    <xf numFmtId="14" fontId="15" fillId="4" borderId="1" xfId="0" quotePrefix="1" applyNumberFormat="1" applyFont="1" applyFill="1" applyBorder="1" applyAlignment="1">
      <alignment horizontal="center" vertical="center"/>
    </xf>
    <xf numFmtId="164" fontId="16" fillId="3" borderId="2" xfId="2" applyNumberFormat="1" applyFont="1" applyBorder="1" applyAlignment="1">
      <alignment horizontal="right"/>
    </xf>
    <xf numFmtId="0" fontId="17" fillId="0" borderId="0" xfId="0" applyFont="1"/>
    <xf numFmtId="164" fontId="16" fillId="3" borderId="2" xfId="2" quotePrefix="1" applyNumberFormat="1" applyFont="1" applyBorder="1" applyAlignment="1">
      <alignment horizontal="center"/>
    </xf>
    <xf numFmtId="0" fontId="0" fillId="0" borderId="2" xfId="0" applyBorder="1"/>
    <xf numFmtId="14" fontId="2" fillId="2" borderId="22" xfId="0" quotePrefix="1" applyNumberFormat="1" applyFont="1" applyFill="1" applyBorder="1" applyAlignment="1">
      <alignment horizontal="center" vertical="center"/>
    </xf>
    <xf numFmtId="14" fontId="2" fillId="4" borderId="23" xfId="0" quotePrefix="1" applyNumberFormat="1" applyFont="1" applyFill="1" applyBorder="1" applyAlignment="1">
      <alignment horizontal="center" vertical="center"/>
    </xf>
    <xf numFmtId="14" fontId="2" fillId="2" borderId="23" xfId="0" quotePrefix="1" applyNumberFormat="1" applyFont="1" applyFill="1" applyBorder="1" applyAlignment="1">
      <alignment horizontal="center" vertical="center"/>
    </xf>
    <xf numFmtId="14" fontId="2" fillId="4" borderId="23" xfId="0" quotePrefix="1" applyNumberFormat="1" applyFont="1" applyFill="1" applyBorder="1" applyAlignment="1">
      <alignment horizontal="left" vertical="center" indent="1"/>
    </xf>
    <xf numFmtId="14" fontId="2" fillId="4" borderId="23" xfId="0" quotePrefix="1" applyNumberFormat="1" applyFont="1" applyFill="1" applyBorder="1" applyAlignment="1">
      <alignment horizontal="left" vertical="center"/>
    </xf>
    <xf numFmtId="14" fontId="2" fillId="2" borderId="24" xfId="0" quotePrefix="1" applyNumberFormat="1" applyFont="1" applyFill="1" applyBorder="1" applyAlignment="1">
      <alignment horizontal="center" vertical="center"/>
    </xf>
    <xf numFmtId="0" fontId="18" fillId="0" borderId="0" xfId="0" applyFont="1"/>
    <xf numFmtId="164" fontId="5" fillId="3" borderId="25" xfId="2" quotePrefix="1" applyNumberFormat="1" applyFont="1" applyBorder="1" applyAlignment="1">
      <alignment horizontal="center"/>
    </xf>
    <xf numFmtId="164" fontId="5" fillId="3" borderId="26" xfId="2" applyNumberFormat="1" applyFont="1" applyBorder="1" applyAlignment="1">
      <alignment horizontal="center"/>
    </xf>
    <xf numFmtId="164" fontId="5" fillId="3" borderId="26" xfId="2" applyNumberFormat="1" applyFont="1" applyBorder="1" applyAlignment="1">
      <alignment horizontal="left"/>
    </xf>
    <xf numFmtId="164" fontId="5" fillId="3" borderId="26" xfId="2" applyNumberFormat="1" applyFont="1" applyBorder="1" applyAlignment="1">
      <alignment horizontal="right"/>
    </xf>
    <xf numFmtId="170" fontId="5" fillId="3" borderId="26" xfId="2" applyNumberFormat="1" applyFont="1" applyBorder="1" applyAlignment="1">
      <alignment horizontal="right" wrapText="1"/>
    </xf>
    <xf numFmtId="0" fontId="18" fillId="0" borderId="26" xfId="0" applyFont="1" applyBorder="1" applyAlignment="1">
      <alignment horizontal="center"/>
    </xf>
    <xf numFmtId="0" fontId="18" fillId="0" borderId="27" xfId="0" applyFont="1" applyBorder="1"/>
    <xf numFmtId="174" fontId="18" fillId="0" borderId="0" xfId="0" applyNumberFormat="1" applyFont="1"/>
    <xf numFmtId="0" fontId="18" fillId="0" borderId="0" xfId="0" applyFont="1" applyAlignment="1">
      <alignment horizontal="center"/>
    </xf>
    <xf numFmtId="0" fontId="18" fillId="0" borderId="0" xfId="0" applyFont="1" applyAlignment="1">
      <alignment horizontal="left" indent="1"/>
    </xf>
    <xf numFmtId="0" fontId="18" fillId="0" borderId="0" xfId="0" applyFont="1" applyAlignment="1">
      <alignment horizontal="left"/>
    </xf>
    <xf numFmtId="164" fontId="5" fillId="3" borderId="26" xfId="2" applyNumberFormat="1" applyFont="1" applyBorder="1" applyAlignment="1">
      <alignment horizontal="left" indent="1"/>
    </xf>
    <xf numFmtId="0" fontId="0" fillId="11" borderId="0" xfId="0" quotePrefix="1" applyFill="1"/>
    <xf numFmtId="0" fontId="0" fillId="11" borderId="0" xfId="0" applyFill="1"/>
    <xf numFmtId="0" fontId="0" fillId="11" borderId="0" xfId="0" applyFill="1" applyAlignment="1">
      <alignment horizontal="center"/>
    </xf>
    <xf numFmtId="49" fontId="0" fillId="11" borderId="0" xfId="0" applyNumberFormat="1" applyFill="1" applyAlignment="1">
      <alignment horizontal="center"/>
    </xf>
    <xf numFmtId="40" fontId="0" fillId="11" borderId="0" xfId="7" applyNumberFormat="1" applyFont="1" applyFill="1"/>
    <xf numFmtId="40" fontId="0" fillId="11" borderId="0" xfId="0" applyNumberFormat="1" applyFill="1"/>
    <xf numFmtId="172" fontId="0" fillId="11" borderId="0" xfId="0" applyNumberFormat="1" applyFill="1"/>
    <xf numFmtId="172" fontId="0" fillId="11" borderId="28" xfId="0" applyNumberFormat="1" applyFill="1" applyBorder="1"/>
    <xf numFmtId="0" fontId="2" fillId="2" borderId="1" xfId="0" applyFont="1" applyFill="1" applyBorder="1" applyAlignment="1">
      <alignment horizontal="center" vertical="center"/>
    </xf>
    <xf numFmtId="49" fontId="2" fillId="2" borderId="1" xfId="0" applyNumberFormat="1" applyFont="1" applyFill="1" applyBorder="1" applyAlignment="1">
      <alignment horizontal="center" vertical="center"/>
    </xf>
    <xf numFmtId="40" fontId="2" fillId="2" borderId="1" xfId="0" applyNumberFormat="1" applyFont="1" applyFill="1" applyBorder="1" applyAlignment="1">
      <alignment horizontal="center" vertical="center"/>
    </xf>
    <xf numFmtId="14" fontId="2" fillId="2" borderId="29" xfId="0" quotePrefix="1" applyNumberFormat="1" applyFont="1" applyFill="1" applyBorder="1" applyAlignment="1">
      <alignment horizontal="center" vertical="center"/>
    </xf>
    <xf numFmtId="14" fontId="2" fillId="2" borderId="30" xfId="0" quotePrefix="1" applyNumberFormat="1" applyFont="1" applyFill="1" applyBorder="1" applyAlignment="1">
      <alignment horizontal="center" vertical="center"/>
    </xf>
    <xf numFmtId="164" fontId="16" fillId="3" borderId="0" xfId="2" applyNumberFormat="1" applyFont="1" applyAlignment="1">
      <alignment horizontal="right"/>
    </xf>
    <xf numFmtId="0" fontId="10" fillId="8" borderId="31" xfId="0" applyFont="1" applyFill="1" applyBorder="1" applyAlignment="1">
      <alignment vertical="center"/>
    </xf>
    <xf numFmtId="0" fontId="10" fillId="8" borderId="10" xfId="0" applyFont="1" applyFill="1" applyBorder="1"/>
    <xf numFmtId="0" fontId="10" fillId="8" borderId="10" xfId="0" applyFont="1" applyFill="1" applyBorder="1" applyAlignment="1">
      <alignment horizontal="center"/>
    </xf>
    <xf numFmtId="0" fontId="10" fillId="8" borderId="10" xfId="0" applyFont="1" applyFill="1" applyBorder="1" applyAlignment="1">
      <alignment horizontal="center" vertical="center"/>
    </xf>
    <xf numFmtId="166" fontId="10" fillId="8" borderId="10" xfId="0" applyNumberFormat="1" applyFont="1" applyFill="1" applyBorder="1" applyAlignment="1">
      <alignment horizontal="center" vertical="center"/>
    </xf>
    <xf numFmtId="167" fontId="10" fillId="8" borderId="10" xfId="0" applyNumberFormat="1" applyFont="1" applyFill="1" applyBorder="1" applyAlignment="1">
      <alignment horizontal="right" indent="1"/>
    </xf>
    <xf numFmtId="166" fontId="10" fillId="8" borderId="10" xfId="0" applyNumberFormat="1" applyFont="1" applyFill="1" applyBorder="1" applyAlignment="1">
      <alignment horizontal="right" indent="1"/>
    </xf>
    <xf numFmtId="0" fontId="10" fillId="8" borderId="10" xfId="0" applyFont="1" applyFill="1" applyBorder="1" applyAlignment="1">
      <alignment horizontal="left"/>
    </xf>
    <xf numFmtId="166" fontId="10" fillId="8" borderId="32" xfId="0" applyNumberFormat="1" applyFont="1" applyFill="1" applyBorder="1" applyAlignment="1">
      <alignment horizontal="center" vertical="center"/>
    </xf>
    <xf numFmtId="0" fontId="11" fillId="9" borderId="33" xfId="0" applyFont="1" applyFill="1" applyBorder="1" applyAlignment="1">
      <alignment vertical="center"/>
    </xf>
    <xf numFmtId="0" fontId="11" fillId="9" borderId="34" xfId="0" applyFont="1" applyFill="1" applyBorder="1"/>
    <xf numFmtId="0" fontId="11" fillId="9" borderId="34" xfId="0" applyFont="1" applyFill="1" applyBorder="1" applyAlignment="1">
      <alignment horizontal="center"/>
    </xf>
    <xf numFmtId="0" fontId="11" fillId="9" borderId="34" xfId="0" applyFont="1" applyFill="1" applyBorder="1" applyAlignment="1">
      <alignment horizontal="center" vertical="center"/>
    </xf>
    <xf numFmtId="166" fontId="11" fillId="9" borderId="34" xfId="0" applyNumberFormat="1" applyFont="1" applyFill="1" applyBorder="1" applyAlignment="1">
      <alignment horizontal="center" vertical="center"/>
    </xf>
    <xf numFmtId="167" fontId="11" fillId="9" borderId="34" xfId="0" applyNumberFormat="1" applyFont="1" applyFill="1" applyBorder="1" applyAlignment="1">
      <alignment horizontal="right" indent="1"/>
    </xf>
    <xf numFmtId="166" fontId="11" fillId="9" borderId="34" xfId="0" applyNumberFormat="1" applyFont="1" applyFill="1" applyBorder="1" applyAlignment="1">
      <alignment horizontal="right" indent="1"/>
    </xf>
    <xf numFmtId="0" fontId="11" fillId="9" borderId="34" xfId="0" applyFont="1" applyFill="1" applyBorder="1" applyAlignment="1">
      <alignment horizontal="left"/>
    </xf>
    <xf numFmtId="166" fontId="11" fillId="9" borderId="35" xfId="0" applyNumberFormat="1" applyFont="1" applyFill="1" applyBorder="1" applyAlignment="1">
      <alignment horizontal="center" vertical="center"/>
    </xf>
    <xf numFmtId="0" fontId="11" fillId="10" borderId="33" xfId="0" applyFont="1" applyFill="1" applyBorder="1" applyAlignment="1">
      <alignment vertical="center"/>
    </xf>
    <xf numFmtId="0" fontId="11" fillId="10" borderId="34" xfId="0" applyFont="1" applyFill="1" applyBorder="1"/>
    <xf numFmtId="0" fontId="11" fillId="10" borderId="34" xfId="0" applyFont="1" applyFill="1" applyBorder="1" applyAlignment="1">
      <alignment horizontal="center"/>
    </xf>
    <xf numFmtId="0" fontId="11" fillId="10" borderId="34" xfId="0" applyFont="1" applyFill="1" applyBorder="1" applyAlignment="1">
      <alignment horizontal="center" vertical="center"/>
    </xf>
    <xf numFmtId="166" fontId="11" fillId="10" borderId="34" xfId="0" applyNumberFormat="1" applyFont="1" applyFill="1" applyBorder="1" applyAlignment="1">
      <alignment horizontal="center" vertical="center"/>
    </xf>
    <xf numFmtId="167" fontId="11" fillId="10" borderId="34" xfId="0" applyNumberFormat="1" applyFont="1" applyFill="1" applyBorder="1" applyAlignment="1">
      <alignment horizontal="right" indent="1"/>
    </xf>
    <xf numFmtId="166" fontId="11" fillId="10" borderId="34" xfId="0" applyNumberFormat="1" applyFont="1" applyFill="1" applyBorder="1" applyAlignment="1">
      <alignment horizontal="right" indent="1"/>
    </xf>
    <xf numFmtId="0" fontId="11" fillId="10" borderId="34" xfId="0" applyFont="1" applyFill="1" applyBorder="1" applyAlignment="1">
      <alignment horizontal="left"/>
    </xf>
    <xf numFmtId="166" fontId="11" fillId="10" borderId="35" xfId="0" applyNumberFormat="1" applyFont="1" applyFill="1" applyBorder="1" applyAlignment="1">
      <alignment horizontal="center" vertical="center"/>
    </xf>
    <xf numFmtId="0" fontId="10" fillId="8" borderId="33" xfId="0" applyFont="1" applyFill="1" applyBorder="1" applyAlignment="1">
      <alignment vertical="center"/>
    </xf>
    <xf numFmtId="0" fontId="10" fillId="8" borderId="34" xfId="0" applyFont="1" applyFill="1" applyBorder="1"/>
    <xf numFmtId="0" fontId="10" fillId="8" borderId="34" xfId="0" applyFont="1" applyFill="1" applyBorder="1" applyAlignment="1">
      <alignment horizontal="center"/>
    </xf>
    <xf numFmtId="0" fontId="10" fillId="8" borderId="34" xfId="0" applyFont="1" applyFill="1" applyBorder="1" applyAlignment="1">
      <alignment horizontal="center" vertical="center"/>
    </xf>
    <xf numFmtId="166" fontId="10" fillId="8" borderId="34" xfId="0" applyNumberFormat="1" applyFont="1" applyFill="1" applyBorder="1" applyAlignment="1">
      <alignment horizontal="center" vertical="center"/>
    </xf>
    <xf numFmtId="167" fontId="10" fillId="8" borderId="34" xfId="0" applyNumberFormat="1" applyFont="1" applyFill="1" applyBorder="1" applyAlignment="1">
      <alignment horizontal="right" indent="1"/>
    </xf>
    <xf numFmtId="166" fontId="10" fillId="8" borderId="34" xfId="0" applyNumberFormat="1" applyFont="1" applyFill="1" applyBorder="1" applyAlignment="1">
      <alignment horizontal="right" indent="1"/>
    </xf>
    <xf numFmtId="0" fontId="10" fillId="8" borderId="34" xfId="0" applyFont="1" applyFill="1" applyBorder="1" applyAlignment="1">
      <alignment horizontal="left"/>
    </xf>
    <xf numFmtId="166" fontId="10" fillId="8" borderId="35" xfId="0" applyNumberFormat="1" applyFont="1" applyFill="1" applyBorder="1" applyAlignment="1">
      <alignment horizontal="center" vertical="center"/>
    </xf>
    <xf numFmtId="165" fontId="0" fillId="0" borderId="2" xfId="0" applyNumberFormat="1" applyBorder="1"/>
    <xf numFmtId="164" fontId="5" fillId="3" borderId="2" xfId="2" quotePrefix="1" applyNumberFormat="1" applyFont="1" applyBorder="1" applyAlignment="1">
      <alignment horizontal="center"/>
    </xf>
    <xf numFmtId="0" fontId="18" fillId="0" borderId="2" xfId="0" applyFont="1" applyBorder="1"/>
    <xf numFmtId="165" fontId="18" fillId="0" borderId="2" xfId="0" applyNumberFormat="1" applyFont="1" applyBorder="1"/>
    <xf numFmtId="14" fontId="15" fillId="0" borderId="26" xfId="0" applyNumberFormat="1" applyFont="1" applyBorder="1" applyAlignment="1">
      <alignment horizontal="right" vertical="center" indent="1"/>
    </xf>
    <xf numFmtId="14" fontId="2" fillId="2" borderId="22" xfId="0" quotePrefix="1" applyNumberFormat="1" applyFont="1" applyFill="1" applyBorder="1" applyAlignment="1">
      <alignment horizontal="left" vertical="center"/>
    </xf>
    <xf numFmtId="14" fontId="2" fillId="2" borderId="23" xfId="0" quotePrefix="1" applyNumberFormat="1" applyFont="1" applyFill="1" applyBorder="1" applyAlignment="1">
      <alignment horizontal="left" vertical="center"/>
    </xf>
    <xf numFmtId="14" fontId="2" fillId="2" borderId="24" xfId="0" quotePrefix="1" applyNumberFormat="1" applyFont="1" applyFill="1" applyBorder="1" applyAlignment="1">
      <alignment horizontal="left" vertical="center"/>
    </xf>
    <xf numFmtId="49" fontId="2" fillId="4" borderId="23" xfId="0" quotePrefix="1" applyNumberFormat="1" applyFont="1" applyFill="1" applyBorder="1" applyAlignment="1">
      <alignment horizontal="left" vertical="center"/>
    </xf>
    <xf numFmtId="49" fontId="18" fillId="0" borderId="2" xfId="0" applyNumberFormat="1" applyFont="1" applyBorder="1"/>
    <xf numFmtId="49" fontId="0" fillId="0" borderId="0" xfId="0" applyNumberFormat="1"/>
    <xf numFmtId="172" fontId="0" fillId="0" borderId="0" xfId="0" applyNumberFormat="1"/>
    <xf numFmtId="164" fontId="16" fillId="3" borderId="2" xfId="2" applyNumberFormat="1" applyFont="1" applyBorder="1" applyAlignment="1">
      <alignment horizontal="center" vertical="center"/>
    </xf>
    <xf numFmtId="0" fontId="0" fillId="0" borderId="2" xfId="0" applyBorder="1" applyAlignment="1">
      <alignment horizontal="center" vertical="center"/>
    </xf>
    <xf numFmtId="165" fontId="0" fillId="13" borderId="2" xfId="0" applyNumberFormat="1" applyFill="1" applyBorder="1"/>
    <xf numFmtId="0" fontId="10" fillId="6" borderId="3" xfId="0" applyFont="1" applyFill="1" applyBorder="1" applyAlignment="1">
      <alignment vertical="center" wrapText="1"/>
    </xf>
    <xf numFmtId="0" fontId="10" fillId="6" borderId="3" xfId="0" applyFont="1" applyFill="1" applyBorder="1" applyAlignment="1">
      <alignment horizontal="center" vertical="center" wrapText="1"/>
    </xf>
    <xf numFmtId="166" fontId="10" fillId="7" borderId="3" xfId="0" applyNumberFormat="1" applyFont="1" applyFill="1" applyBorder="1" applyAlignment="1">
      <alignment horizontal="center" vertical="center" wrapText="1"/>
    </xf>
    <xf numFmtId="0" fontId="10" fillId="7" borderId="3" xfId="0" applyFont="1" applyFill="1" applyBorder="1" applyAlignment="1">
      <alignment horizontal="center" vertical="center" wrapText="1"/>
    </xf>
    <xf numFmtId="166" fontId="10" fillId="6" borderId="3" xfId="0" applyNumberFormat="1" applyFont="1" applyFill="1" applyBorder="1" applyAlignment="1">
      <alignment horizontal="center" vertical="center" wrapText="1"/>
    </xf>
    <xf numFmtId="167" fontId="10" fillId="6" borderId="3" xfId="0" applyNumberFormat="1" applyFont="1" applyFill="1" applyBorder="1" applyAlignment="1">
      <alignment horizontal="center" vertical="center" wrapText="1"/>
    </xf>
    <xf numFmtId="0" fontId="11" fillId="0" borderId="33" xfId="0" applyFont="1" applyBorder="1" applyAlignment="1">
      <alignment vertical="center"/>
    </xf>
    <xf numFmtId="0" fontId="11" fillId="0" borderId="34" xfId="0" applyFont="1" applyBorder="1"/>
    <xf numFmtId="0" fontId="11" fillId="0" borderId="34" xfId="0" applyFont="1" applyBorder="1" applyAlignment="1">
      <alignment horizontal="center"/>
    </xf>
    <xf numFmtId="0" fontId="11" fillId="0" borderId="34" xfId="0" applyFont="1" applyBorder="1" applyAlignment="1">
      <alignment horizontal="center" vertical="center"/>
    </xf>
    <xf numFmtId="166" fontId="11" fillId="0" borderId="34" xfId="0" applyNumberFormat="1" applyFont="1" applyBorder="1" applyAlignment="1">
      <alignment horizontal="center" vertical="center"/>
    </xf>
    <xf numFmtId="167" fontId="11" fillId="0" borderId="34" xfId="0" applyNumberFormat="1" applyFont="1" applyBorder="1" applyAlignment="1">
      <alignment horizontal="right" indent="1"/>
    </xf>
    <xf numFmtId="166" fontId="11" fillId="0" borderId="34" xfId="0" applyNumberFormat="1" applyFont="1" applyBorder="1" applyAlignment="1">
      <alignment horizontal="right" indent="1"/>
    </xf>
    <xf numFmtId="0" fontId="11" fillId="0" borderId="34" xfId="0" applyFont="1" applyBorder="1" applyAlignment="1">
      <alignment horizontal="left"/>
    </xf>
    <xf numFmtId="166" fontId="11" fillId="0" borderId="7" xfId="0" applyNumberFormat="1" applyFont="1" applyBorder="1" applyAlignment="1">
      <alignment horizontal="center" vertical="center"/>
    </xf>
    <xf numFmtId="0" fontId="11" fillId="0" borderId="7" xfId="0" applyFont="1" applyBorder="1" applyAlignment="1">
      <alignment horizontal="center" vertical="center"/>
    </xf>
    <xf numFmtId="166" fontId="11" fillId="0" borderId="35" xfId="0" applyNumberFormat="1" applyFont="1" applyBorder="1" applyAlignment="1">
      <alignment horizontal="center" vertical="center"/>
    </xf>
    <xf numFmtId="167" fontId="11" fillId="0" borderId="7" xfId="0" applyNumberFormat="1" applyFont="1" applyBorder="1" applyAlignment="1">
      <alignment horizontal="right" vertical="center" indent="1"/>
    </xf>
    <xf numFmtId="0" fontId="11" fillId="0" borderId="7" xfId="0" applyFont="1" applyBorder="1" applyAlignment="1">
      <alignment vertical="center"/>
    </xf>
    <xf numFmtId="0" fontId="11" fillId="0" borderId="7" xfId="0" applyFont="1" applyBorder="1" applyAlignment="1">
      <alignment horizontal="center"/>
    </xf>
    <xf numFmtId="0" fontId="11" fillId="0" borderId="8" xfId="0" applyFont="1" applyBorder="1" applyAlignment="1">
      <alignment horizontal="center" vertical="center"/>
    </xf>
    <xf numFmtId="0" fontId="11" fillId="0" borderId="36" xfId="0" applyFont="1" applyBorder="1" applyAlignment="1">
      <alignment vertical="center"/>
    </xf>
    <xf numFmtId="0" fontId="11" fillId="0" borderId="37" xfId="0" applyFont="1" applyBorder="1"/>
    <xf numFmtId="0" fontId="11" fillId="0" borderId="37" xfId="0" applyFont="1" applyBorder="1" applyAlignment="1">
      <alignment horizontal="center"/>
    </xf>
    <xf numFmtId="0" fontId="11" fillId="0" borderId="37" xfId="0" applyFont="1" applyBorder="1" applyAlignment="1">
      <alignment horizontal="center" vertical="center"/>
    </xf>
    <xf numFmtId="166" fontId="11" fillId="0" borderId="37" xfId="0" applyNumberFormat="1" applyFont="1" applyBorder="1" applyAlignment="1">
      <alignment horizontal="center" vertical="center"/>
    </xf>
    <xf numFmtId="167" fontId="11" fillId="0" borderId="37" xfId="0" applyNumberFormat="1" applyFont="1" applyBorder="1" applyAlignment="1">
      <alignment horizontal="right" indent="1"/>
    </xf>
    <xf numFmtId="166" fontId="11" fillId="0" borderId="37" xfId="0" applyNumberFormat="1" applyFont="1" applyBorder="1" applyAlignment="1">
      <alignment horizontal="right" indent="1"/>
    </xf>
    <xf numFmtId="0" fontId="11" fillId="0" borderId="37" xfId="0" applyFont="1" applyBorder="1" applyAlignment="1">
      <alignment horizontal="left"/>
    </xf>
    <xf numFmtId="166" fontId="11" fillId="0" borderId="38" xfId="0" applyNumberFormat="1" applyFont="1" applyBorder="1" applyAlignment="1">
      <alignment horizontal="center" vertical="center"/>
    </xf>
    <xf numFmtId="0" fontId="11" fillId="0" borderId="38" xfId="0" applyFont="1" applyBorder="1" applyAlignment="1">
      <alignment horizontal="center" vertical="center"/>
    </xf>
    <xf numFmtId="166" fontId="11" fillId="0" borderId="39" xfId="0" applyNumberFormat="1" applyFont="1" applyBorder="1" applyAlignment="1">
      <alignment horizontal="center" vertical="center"/>
    </xf>
    <xf numFmtId="167" fontId="11" fillId="0" borderId="38" xfId="0" applyNumberFormat="1" applyFont="1" applyBorder="1" applyAlignment="1">
      <alignment horizontal="right" vertical="center" indent="1"/>
    </xf>
    <xf numFmtId="0" fontId="11" fillId="0" borderId="38" xfId="0" applyFont="1" applyBorder="1" applyAlignment="1">
      <alignment vertical="center"/>
    </xf>
    <xf numFmtId="0" fontId="11" fillId="0" borderId="38" xfId="0" applyFont="1" applyBorder="1" applyAlignment="1">
      <alignment horizontal="center"/>
    </xf>
    <xf numFmtId="0" fontId="11" fillId="0" borderId="40" xfId="0" applyFont="1" applyBorder="1" applyAlignment="1">
      <alignment horizontal="center" vertical="center"/>
    </xf>
    <xf numFmtId="0" fontId="0" fillId="0" borderId="0" xfId="0" quotePrefix="1" applyAlignment="1">
      <alignment horizontal="center"/>
    </xf>
    <xf numFmtId="0" fontId="18" fillId="0" borderId="2" xfId="0" applyFont="1" applyBorder="1" applyAlignment="1">
      <alignment horizontal="center" vertical="center"/>
    </xf>
    <xf numFmtId="164" fontId="16" fillId="0" borderId="2" xfId="2" quotePrefix="1" applyNumberFormat="1" applyFont="1" applyFill="1" applyBorder="1" applyAlignment="1">
      <alignment horizontal="center"/>
    </xf>
    <xf numFmtId="164" fontId="16" fillId="0" borderId="2" xfId="2" applyNumberFormat="1" applyFont="1" applyFill="1" applyBorder="1" applyAlignment="1">
      <alignment horizontal="center" vertical="center"/>
    </xf>
    <xf numFmtId="14" fontId="0" fillId="0" borderId="0" xfId="0" applyNumberFormat="1" applyAlignment="1">
      <alignment horizontal="center" vertical="center"/>
    </xf>
    <xf numFmtId="14" fontId="0" fillId="0" borderId="0" xfId="0" quotePrefix="1" applyNumberFormat="1" applyAlignment="1">
      <alignment horizontal="center"/>
    </xf>
    <xf numFmtId="0" fontId="2" fillId="2" borderId="12" xfId="0" applyFont="1" applyFill="1" applyBorder="1" applyAlignment="1">
      <alignment horizontal="center" vertical="center"/>
    </xf>
    <xf numFmtId="49" fontId="2" fillId="2" borderId="12" xfId="0" applyNumberFormat="1" applyFont="1" applyFill="1" applyBorder="1" applyAlignment="1">
      <alignment horizontal="center" vertical="center"/>
    </xf>
    <xf numFmtId="40" fontId="2" fillId="2" borderId="12" xfId="0" applyNumberFormat="1" applyFont="1" applyFill="1" applyBorder="1" applyAlignment="1">
      <alignment horizontal="center" vertical="center"/>
    </xf>
    <xf numFmtId="14" fontId="2" fillId="2" borderId="13" xfId="0" quotePrefix="1" applyNumberFormat="1" applyFont="1" applyFill="1" applyBorder="1" applyAlignment="1">
      <alignment horizontal="center" vertical="center"/>
    </xf>
    <xf numFmtId="14" fontId="2" fillId="2" borderId="41" xfId="0" quotePrefix="1" applyNumberFormat="1" applyFont="1" applyFill="1" applyBorder="1" applyAlignment="1">
      <alignment horizontal="center" vertical="center"/>
    </xf>
    <xf numFmtId="14" fontId="2" fillId="2" borderId="42" xfId="0" quotePrefix="1" applyNumberFormat="1" applyFont="1" applyFill="1" applyBorder="1" applyAlignment="1">
      <alignment horizontal="center" vertical="center"/>
    </xf>
    <xf numFmtId="14" fontId="2" fillId="2" borderId="12" xfId="0" applyNumberFormat="1" applyFont="1" applyFill="1" applyBorder="1" applyAlignment="1">
      <alignment horizontal="center" vertical="center"/>
    </xf>
    <xf numFmtId="0" fontId="0" fillId="15" borderId="0" xfId="0" applyFill="1"/>
    <xf numFmtId="49" fontId="0" fillId="0" borderId="0" xfId="0" applyNumberFormat="1" applyAlignment="1">
      <alignment horizontal="center"/>
    </xf>
    <xf numFmtId="40" fontId="0" fillId="3" borderId="0" xfId="7" quotePrefix="1" applyNumberFormat="1" applyFont="1" applyFill="1"/>
    <xf numFmtId="40" fontId="0" fillId="0" borderId="0" xfId="0" applyNumberFormat="1"/>
    <xf numFmtId="40" fontId="0" fillId="15" borderId="0" xfId="7" quotePrefix="1" applyNumberFormat="1" applyFont="1" applyFill="1"/>
    <xf numFmtId="172" fontId="0" fillId="16" borderId="28" xfId="0" applyNumberFormat="1" applyFill="1" applyBorder="1"/>
    <xf numFmtId="167" fontId="0" fillId="0" borderId="0" xfId="0" applyNumberFormat="1"/>
    <xf numFmtId="0" fontId="0" fillId="0" borderId="0" xfId="0" applyFill="1"/>
    <xf numFmtId="0" fontId="0" fillId="0" borderId="28" xfId="0" applyBorder="1"/>
    <xf numFmtId="172" fontId="0" fillId="16" borderId="0" xfId="0" applyNumberFormat="1" applyFill="1" applyBorder="1"/>
    <xf numFmtId="49" fontId="0" fillId="0" borderId="0" xfId="0" applyNumberFormat="1" applyAlignment="1">
      <alignment horizontal="left"/>
    </xf>
    <xf numFmtId="43" fontId="0" fillId="15" borderId="0" xfId="4" quotePrefix="1" applyFont="1" applyFill="1"/>
    <xf numFmtId="14" fontId="0" fillId="0" borderId="0" xfId="0" applyNumberFormat="1" applyFill="1"/>
    <xf numFmtId="14" fontId="2" fillId="4" borderId="23" xfId="0" quotePrefix="1" applyNumberFormat="1" applyFont="1" applyFill="1" applyBorder="1" applyAlignment="1">
      <alignment vertical="center"/>
    </xf>
    <xf numFmtId="0" fontId="18" fillId="0" borderId="2" xfId="0" applyFont="1" applyBorder="1" applyAlignment="1"/>
    <xf numFmtId="0" fontId="0" fillId="0" borderId="0" xfId="0" applyAlignment="1"/>
    <xf numFmtId="172" fontId="0" fillId="17" borderId="0" xfId="0" applyNumberFormat="1" applyFill="1"/>
    <xf numFmtId="14" fontId="11" fillId="0" borderId="34" xfId="0" applyNumberFormat="1" applyFont="1" applyBorder="1" applyAlignment="1">
      <alignment horizontal="center"/>
    </xf>
    <xf numFmtId="164" fontId="5" fillId="17" borderId="25" xfId="2" quotePrefix="1" applyNumberFormat="1" applyFont="1" applyFill="1" applyBorder="1" applyAlignment="1">
      <alignment horizontal="center"/>
    </xf>
    <xf numFmtId="164" fontId="5" fillId="0" borderId="26" xfId="2" applyNumberFormat="1" applyFont="1" applyFill="1" applyBorder="1" applyAlignment="1">
      <alignment horizontal="center"/>
    </xf>
    <xf numFmtId="164" fontId="5" fillId="17" borderId="26" xfId="2" applyNumberFormat="1" applyFont="1" applyFill="1" applyBorder="1" applyAlignment="1">
      <alignment horizontal="center"/>
    </xf>
    <xf numFmtId="164" fontId="5" fillId="18" borderId="25" xfId="2" quotePrefix="1" applyNumberFormat="1" applyFont="1" applyFill="1" applyBorder="1" applyAlignment="1">
      <alignment horizontal="center"/>
    </xf>
    <xf numFmtId="164" fontId="5" fillId="19" borderId="25" xfId="2" quotePrefix="1" applyNumberFormat="1" applyFont="1" applyFill="1" applyBorder="1" applyAlignment="1">
      <alignment horizontal="center"/>
    </xf>
    <xf numFmtId="164" fontId="5" fillId="0" borderId="26" xfId="2" applyNumberFormat="1" applyFont="1" applyFill="1" applyBorder="1" applyAlignment="1">
      <alignment horizontal="left"/>
    </xf>
    <xf numFmtId="0" fontId="18" fillId="0" borderId="26" xfId="0" applyFont="1" applyFill="1" applyBorder="1" applyAlignment="1">
      <alignment horizontal="center"/>
    </xf>
    <xf numFmtId="164" fontId="5" fillId="0" borderId="26" xfId="2" applyNumberFormat="1" applyFont="1" applyFill="1" applyBorder="1" applyAlignment="1">
      <alignment horizontal="left" indent="1"/>
    </xf>
    <xf numFmtId="164" fontId="5" fillId="0" borderId="26" xfId="2" applyNumberFormat="1" applyFont="1" applyFill="1" applyBorder="1" applyAlignment="1">
      <alignment horizontal="right"/>
    </xf>
    <xf numFmtId="170" fontId="5" fillId="0" borderId="26" xfId="2" applyNumberFormat="1" applyFont="1" applyFill="1" applyBorder="1" applyAlignment="1">
      <alignment horizontal="right" wrapText="1"/>
    </xf>
    <xf numFmtId="0" fontId="18" fillId="0" borderId="27" xfId="0" applyFont="1" applyFill="1" applyBorder="1"/>
    <xf numFmtId="0" fontId="18" fillId="0" borderId="0" xfId="0" applyFont="1" applyFill="1"/>
    <xf numFmtId="170" fontId="5" fillId="0" borderId="2" xfId="2" applyNumberFormat="1" applyFont="1" applyFill="1" applyBorder="1" applyAlignment="1">
      <alignment horizontal="right" wrapText="1"/>
    </xf>
    <xf numFmtId="174" fontId="18" fillId="0" borderId="0" xfId="0" applyNumberFormat="1" applyFont="1" applyFill="1"/>
  </cellXfs>
  <cellStyles count="14">
    <cellStyle name="Comma" xfId="4" builtinId="3"/>
    <cellStyle name="Comma 2" xfId="7" xr:uid="{C9511A07-16D8-4DF1-B4B5-BC41111E3ED1}"/>
    <cellStyle name="Comma 3" xfId="10" xr:uid="{E4D259A3-839C-4F41-8992-8D57C0AC4569}"/>
    <cellStyle name="Comma 4" xfId="13" xr:uid="{ED9834BF-ACF5-4A84-896B-DF126BC53E58}"/>
    <cellStyle name="Normal" xfId="0" builtinId="0"/>
    <cellStyle name="Normal 2" xfId="3" xr:uid="{AB847CD5-A1B5-4490-8DFD-A88639409BFE}"/>
    <cellStyle name="Normal 2 2 2" xfId="11" xr:uid="{88D03458-15E6-488D-BB3F-0E0E7753F872}"/>
    <cellStyle name="Normal 3" xfId="6" xr:uid="{7201D01C-7787-49C3-9493-EFB7E1B15639}"/>
    <cellStyle name="Normal 4" xfId="9" xr:uid="{76C5680A-412A-4525-B8CF-F330B63C6B3D}"/>
    <cellStyle name="Normal 8" xfId="1" xr:uid="{2B69EC02-94F9-4D65-B019-A99824B96977}"/>
    <cellStyle name="Normal_t_Aylik_Mkt_Gider" xfId="2" xr:uid="{0828C09D-5311-4BC2-AE6F-39CFA6EF6B64}"/>
    <cellStyle name="Percent" xfId="5" builtinId="5"/>
    <cellStyle name="Percent 2" xfId="8" xr:uid="{48014D86-5B62-407D-BA84-14C5285A2798}"/>
    <cellStyle name="Percent 3" xfId="12" xr:uid="{8626E1EE-49BD-4C3B-82FF-7184ADB06FBF}"/>
  </cellStyles>
  <dxfs count="978">
    <dxf>
      <fill>
        <patternFill patternType="none">
          <fgColor indexed="64"/>
          <bgColor indexed="65"/>
        </patternFill>
      </fill>
    </dxf>
    <dxf>
      <fill>
        <patternFill patternType="none">
          <fgColor indexed="64"/>
          <bgColor indexed="65"/>
        </patternFill>
      </fill>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border outline="0">
        <top style="thin">
          <color auto="1"/>
        </top>
      </border>
    </dxf>
    <dxf>
      <border outline="0">
        <bottom style="thin">
          <color auto="1"/>
        </bottom>
      </border>
    </dxf>
    <dxf>
      <font>
        <b/>
        <i val="0"/>
        <strike val="0"/>
        <condense val="0"/>
        <extend val="0"/>
        <outline val="0"/>
        <shadow val="0"/>
        <u val="none"/>
        <vertAlign val="baseline"/>
        <sz val="9"/>
        <color rgb="FF000000"/>
        <name val="Segoe UI Semibold"/>
        <family val="2"/>
        <charset val="162"/>
        <scheme val="none"/>
      </font>
      <numFmt numFmtId="19" formatCode="d/mm/yyyy"/>
      <fill>
        <patternFill patternType="solid">
          <fgColor rgb="FFC0C0C0"/>
          <bgColor rgb="FFC0C0C0"/>
        </patternFill>
      </fill>
      <alignment horizontal="center" vertical="center" textRotation="0" wrapText="0" indent="0" justifyLastLine="0" shrinkToFit="0" readingOrder="0"/>
      <border diagonalUp="0" diagonalDown="0" outline="0">
        <left style="thin">
          <color auto="1"/>
        </left>
        <right style="thin">
          <color auto="1"/>
        </right>
        <top/>
        <bottom/>
      </border>
    </dxf>
    <dxf>
      <alignment horizontal="left" vertical="bottom" textRotation="0" wrapText="0" indent="1" justifyLastLine="0" shrinkToFit="0" readingOrder="0"/>
      <border diagonalUp="0" diagonalDown="0">
        <left style="thin">
          <color auto="1"/>
        </left>
        <right style="thin">
          <color auto="1"/>
        </right>
        <top/>
        <bottom style="thin">
          <color theme="0" tint="-0.14996795556505021"/>
        </bottom>
        <vertical/>
        <horizontal/>
      </border>
    </dxf>
    <dxf>
      <alignment horizontal="left" vertical="bottom" textRotation="0" wrapText="0" indent="1" justifyLastLine="0" shrinkToFit="0" readingOrder="0"/>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35" formatCode="_-* #,##0.00_-;\-* #,##0.00_-;_-* &quot;-&quot;??_-;_-@_-"/>
    </dxf>
    <dxf>
      <numFmt numFmtId="35" formatCode="_-* #,##0.00_-;\-* #,##0.00_-;_-* &quot;-&quot;??_-;_-@_-"/>
    </dxf>
    <dxf>
      <border outline="0">
        <top style="thin">
          <color auto="1"/>
        </top>
      </border>
    </dxf>
    <dxf>
      <border outline="0">
        <bottom style="thin">
          <color auto="1"/>
        </bottom>
      </border>
    </dxf>
    <dxf>
      <font>
        <b/>
        <i val="0"/>
        <strike val="0"/>
        <condense val="0"/>
        <extend val="0"/>
        <outline val="0"/>
        <shadow val="0"/>
        <u val="none"/>
        <vertAlign val="baseline"/>
        <sz val="9"/>
        <color rgb="FF000000"/>
        <name val="Segoe UI Semibold"/>
        <family val="2"/>
        <charset val="162"/>
        <scheme val="none"/>
      </font>
      <numFmt numFmtId="19" formatCode="d/mm/yyyy"/>
      <fill>
        <patternFill patternType="solid">
          <fgColor rgb="FFC0C0C0"/>
          <bgColor rgb="FFC0C0C0"/>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0" formatCode="General"/>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fill>
        <patternFill patternType="none">
          <fgColor indexed="64"/>
          <bgColor auto="1"/>
        </patternFill>
      </fill>
    </dxf>
    <dxf>
      <border outline="0">
        <top style="thin">
          <color auto="1"/>
        </top>
      </border>
    </dxf>
    <dxf>
      <border outline="0">
        <bottom style="thin">
          <color auto="1"/>
        </bottom>
      </border>
    </dxf>
    <dxf>
      <font>
        <b/>
        <i val="0"/>
        <strike val="0"/>
        <condense val="0"/>
        <extend val="0"/>
        <outline val="0"/>
        <shadow val="0"/>
        <u val="none"/>
        <vertAlign val="baseline"/>
        <sz val="9"/>
        <color rgb="FF000000"/>
        <name val="Segoe UI Semibold"/>
        <family val="2"/>
        <charset val="162"/>
        <scheme val="none"/>
      </font>
      <numFmt numFmtId="19" formatCode="d/mm/yyyy"/>
      <fill>
        <patternFill patternType="solid">
          <fgColor rgb="FFC0C0C0"/>
          <bgColor rgb="FFC0C0C0"/>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0" formatCode="General"/>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border outline="0">
        <top style="thin">
          <color auto="1"/>
        </top>
      </border>
    </dxf>
    <dxf>
      <border outline="0">
        <bottom style="thin">
          <color auto="1"/>
        </bottom>
      </border>
    </dxf>
    <dxf>
      <font>
        <b/>
        <i val="0"/>
        <strike val="0"/>
        <condense val="0"/>
        <extend val="0"/>
        <outline val="0"/>
        <shadow val="0"/>
        <u val="none"/>
        <vertAlign val="baseline"/>
        <sz val="9"/>
        <color rgb="FF000000"/>
        <name val="Segoe UI Semibold"/>
        <family val="2"/>
        <charset val="162"/>
        <scheme val="none"/>
      </font>
      <numFmt numFmtId="19" formatCode="d/mm/yyyy"/>
      <fill>
        <patternFill patternType="solid">
          <fgColor rgb="FFC0C0C0"/>
          <bgColor rgb="FFC0C0C0"/>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0" formatCode="General"/>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border outline="0">
        <top style="thin">
          <color auto="1"/>
        </top>
      </border>
    </dxf>
    <dxf>
      <border outline="0">
        <bottom style="thin">
          <color auto="1"/>
        </bottom>
      </border>
    </dxf>
    <dxf>
      <font>
        <b/>
        <i val="0"/>
        <strike val="0"/>
        <condense val="0"/>
        <extend val="0"/>
        <outline val="0"/>
        <shadow val="0"/>
        <u val="none"/>
        <vertAlign val="baseline"/>
        <sz val="9"/>
        <color rgb="FF000000"/>
        <name val="Segoe UI Semibold"/>
        <family val="2"/>
        <charset val="162"/>
        <scheme val="none"/>
      </font>
      <numFmt numFmtId="19" formatCode="d/mm/yyyy"/>
      <fill>
        <patternFill patternType="solid">
          <fgColor rgb="FFC0C0C0"/>
          <bgColor rgb="FFC0C0C0"/>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border outline="0">
        <top style="thin">
          <color auto="1"/>
        </top>
      </border>
    </dxf>
    <dxf>
      <border outline="0">
        <bottom style="thin">
          <color auto="1"/>
        </bottom>
      </border>
    </dxf>
    <dxf>
      <font>
        <b/>
        <i val="0"/>
        <strike val="0"/>
        <condense val="0"/>
        <extend val="0"/>
        <outline val="0"/>
        <shadow val="0"/>
        <u val="none"/>
        <vertAlign val="baseline"/>
        <sz val="9"/>
        <color rgb="FF000000"/>
        <name val="Segoe UI Semibold"/>
        <family val="2"/>
        <charset val="162"/>
        <scheme val="none"/>
      </font>
      <numFmt numFmtId="19" formatCode="d/mm/yyyy"/>
      <fill>
        <patternFill patternType="solid">
          <fgColor rgb="FFC0C0C0"/>
          <bgColor rgb="FFC0C0C0"/>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fill>
        <patternFill patternType="none">
          <fgColor indexed="64"/>
          <bgColor auto="1"/>
        </patternFill>
      </fill>
    </dxf>
    <dxf>
      <border outline="0">
        <top style="thin">
          <color auto="1"/>
        </top>
      </border>
    </dxf>
    <dxf>
      <border outline="0">
        <bottom style="thin">
          <color auto="1"/>
        </bottom>
      </border>
    </dxf>
    <dxf>
      <font>
        <b/>
        <i val="0"/>
        <strike val="0"/>
        <condense val="0"/>
        <extend val="0"/>
        <outline val="0"/>
        <shadow val="0"/>
        <u val="none"/>
        <vertAlign val="baseline"/>
        <sz val="9"/>
        <color rgb="FF000000"/>
        <name val="Segoe UI Semibold"/>
        <family val="2"/>
        <charset val="162"/>
        <scheme val="none"/>
      </font>
      <numFmt numFmtId="19" formatCode="d/mm/yyyy"/>
      <fill>
        <patternFill patternType="solid">
          <fgColor rgb="FFC0C0C0"/>
          <bgColor rgb="FFC0C0C0"/>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fill>
        <patternFill patternType="none">
          <fgColor indexed="64"/>
          <bgColor auto="1"/>
        </patternFill>
      </fill>
    </dxf>
    <dxf>
      <border outline="0">
        <top style="thin">
          <color auto="1"/>
        </top>
      </border>
    </dxf>
    <dxf>
      <border outline="0">
        <bottom style="thin">
          <color auto="1"/>
        </bottom>
      </border>
    </dxf>
    <dxf>
      <font>
        <b/>
        <i val="0"/>
        <strike val="0"/>
        <condense val="0"/>
        <extend val="0"/>
        <outline val="0"/>
        <shadow val="0"/>
        <u val="none"/>
        <vertAlign val="baseline"/>
        <sz val="9"/>
        <color rgb="FF000000"/>
        <name val="Segoe UI Semibold"/>
        <family val="2"/>
        <charset val="162"/>
        <scheme val="none"/>
      </font>
      <numFmt numFmtId="19" formatCode="d/mm/yyyy"/>
      <fill>
        <patternFill patternType="solid">
          <fgColor rgb="FFC0C0C0"/>
          <bgColor rgb="FFC0C0C0"/>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border outline="0">
        <top style="thin">
          <color auto="1"/>
        </top>
      </border>
    </dxf>
    <dxf>
      <border outline="0">
        <bottom style="thin">
          <color auto="1"/>
        </bottom>
      </border>
    </dxf>
    <dxf>
      <font>
        <b/>
        <i val="0"/>
        <strike val="0"/>
        <condense val="0"/>
        <extend val="0"/>
        <outline val="0"/>
        <shadow val="0"/>
        <u val="none"/>
        <vertAlign val="baseline"/>
        <sz val="9"/>
        <color rgb="FF000000"/>
        <name val="Segoe UI Semibold"/>
        <family val="2"/>
        <charset val="162"/>
        <scheme val="none"/>
      </font>
      <numFmt numFmtId="19" formatCode="d/mm/yyyy"/>
      <fill>
        <patternFill patternType="solid">
          <fgColor rgb="FFC0C0C0"/>
          <bgColor rgb="FFC0C0C0"/>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border outline="0">
        <top style="thin">
          <color auto="1"/>
        </top>
      </border>
    </dxf>
    <dxf>
      <border outline="0">
        <bottom style="thin">
          <color auto="1"/>
        </bottom>
      </border>
    </dxf>
    <dxf>
      <font>
        <b/>
        <i val="0"/>
        <strike val="0"/>
        <condense val="0"/>
        <extend val="0"/>
        <outline val="0"/>
        <shadow val="0"/>
        <u val="none"/>
        <vertAlign val="baseline"/>
        <sz val="9"/>
        <color rgb="FF000000"/>
        <name val="Segoe UI Semibold"/>
        <family val="2"/>
        <charset val="162"/>
        <scheme val="none"/>
      </font>
      <numFmt numFmtId="19" formatCode="d/mm/yyyy"/>
      <fill>
        <patternFill patternType="solid">
          <fgColor rgb="FFC0C0C0"/>
          <bgColor rgb="FFC0C0C0"/>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border outline="0">
        <top style="thin">
          <color auto="1"/>
        </top>
      </border>
    </dxf>
    <dxf>
      <border outline="0">
        <bottom style="thin">
          <color auto="1"/>
        </bottom>
      </border>
    </dxf>
    <dxf>
      <font>
        <b/>
        <i val="0"/>
        <strike val="0"/>
        <condense val="0"/>
        <extend val="0"/>
        <outline val="0"/>
        <shadow val="0"/>
        <u val="none"/>
        <vertAlign val="baseline"/>
        <sz val="9"/>
        <color rgb="FF000000"/>
        <name val="Segoe UI Semibold"/>
        <family val="2"/>
        <charset val="162"/>
        <scheme val="none"/>
      </font>
      <numFmt numFmtId="19" formatCode="d/mm/yyyy"/>
      <fill>
        <patternFill patternType="solid">
          <fgColor rgb="FFC0C0C0"/>
          <bgColor rgb="FFC0C0C0"/>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border outline="0">
        <top style="thin">
          <color auto="1"/>
        </top>
      </border>
    </dxf>
    <dxf>
      <border outline="0">
        <bottom style="thin">
          <color auto="1"/>
        </bottom>
      </border>
    </dxf>
    <dxf>
      <font>
        <b/>
        <i val="0"/>
        <strike val="0"/>
        <condense val="0"/>
        <extend val="0"/>
        <outline val="0"/>
        <shadow val="0"/>
        <u val="none"/>
        <vertAlign val="baseline"/>
        <sz val="9"/>
        <color rgb="FF000000"/>
        <name val="Segoe UI Semibold"/>
        <family val="2"/>
        <charset val="162"/>
        <scheme val="none"/>
      </font>
      <numFmt numFmtId="19" formatCode="d/mm/yyyy"/>
      <fill>
        <patternFill patternType="solid">
          <fgColor rgb="FFC0C0C0"/>
          <bgColor rgb="FFC0C0C0"/>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numFmt numFmtId="170" formatCode="#,##0.00;\-\ #,##0.00;\-"/>
    </dxf>
    <dxf>
      <border outline="0">
        <top style="thin">
          <color auto="1"/>
        </top>
      </border>
    </dxf>
    <dxf>
      <border outline="0">
        <bottom style="thin">
          <color auto="1"/>
        </bottom>
      </border>
    </dxf>
    <dxf>
      <font>
        <b/>
        <i val="0"/>
        <strike val="0"/>
        <condense val="0"/>
        <extend val="0"/>
        <outline val="0"/>
        <shadow val="0"/>
        <u val="none"/>
        <vertAlign val="baseline"/>
        <sz val="9"/>
        <color rgb="FF000000"/>
        <name val="Segoe UI Semibold"/>
        <family val="2"/>
        <charset val="162"/>
        <scheme val="none"/>
      </font>
      <numFmt numFmtId="19" formatCode="d/mm/yyyy"/>
      <fill>
        <patternFill patternType="solid">
          <fgColor rgb="FFC0C0C0"/>
          <bgColor rgb="FFC0C0C0"/>
        </patternFill>
      </fill>
      <alignment horizontal="center" vertical="center" textRotation="0" wrapText="0" indent="0" justifyLastLine="0" shrinkToFit="0" readingOrder="0"/>
      <border diagonalUp="0" diagonalDown="0" outline="0">
        <left style="thin">
          <color auto="1"/>
        </left>
        <right style="thin">
          <color auto="1"/>
        </right>
        <top/>
        <bottom/>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auto="1"/>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8"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8"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8"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7" formatCode="#,##0;[Red]\-#,##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7" formatCode="#,##0;[Red]\-#,##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00;\-#,##0.00;\-"/>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00;\-#,##0.00;\-"/>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style="thin">
          <color theme="0" tint="-0.34998626667073579"/>
        </left>
        <right style="thin">
          <color theme="0" tint="-0.34998626667073579"/>
        </right>
        <top style="thin">
          <color theme="0" tint="-0.14996795556505021"/>
        </top>
        <bottom style="thin">
          <color theme="0" tint="-0.14996795556505021"/>
        </bottom>
      </border>
    </dxf>
    <dxf>
      <font>
        <b/>
      </font>
      <numFmt numFmtId="0" formatCode="General"/>
      <fill>
        <patternFill patternType="none">
          <fgColor indexed="64"/>
          <bgColor indexed="65"/>
        </patternFill>
      </fill>
      <border diagonalUp="0" diagonalDown="0">
        <left style="thin">
          <color auto="1"/>
        </left>
        <right style="thin">
          <color theme="0" tint="-0.34998626667073579"/>
        </right>
        <top style="thin">
          <color theme="0" tint="-0.14996795556505021"/>
        </top>
        <bottom style="thin">
          <color theme="0" tint="-0.14996795556505021"/>
        </bottom>
        <vertical/>
        <horizontal/>
      </border>
    </dxf>
    <dxf>
      <font>
        <b/>
      </font>
    </dxf>
    <dxf>
      <font>
        <b/>
      </font>
      <alignment vertical="center" textRotation="0" wrapText="1" indent="0" justifyLastLine="0" shrinkToFit="0" readingOrder="0"/>
    </dxf>
    <dxf>
      <fill>
        <patternFill>
          <bgColor rgb="FFECF9FE"/>
        </patternFill>
      </fill>
    </dxf>
    <dxf>
      <fill>
        <patternFill>
          <bgColor rgb="FF00B0F0"/>
        </patternFill>
      </fill>
    </dxf>
    <dxf>
      <font>
        <color theme="0"/>
      </font>
      <fill>
        <patternFill>
          <bgColor rgb="FF002060"/>
        </patternFill>
      </fill>
    </dxf>
    <dxf>
      <fill>
        <patternFill>
          <bgColor rgb="FFECF9FE"/>
        </patternFill>
      </fill>
    </dxf>
    <dxf>
      <fill>
        <patternFill patternType="solid">
          <fgColor theme="4" tint="0.79998168889431442"/>
          <bgColor theme="4" tint="0.79998168889431442"/>
        </patternFill>
      </fill>
      <border>
        <bottom style="thin">
          <color theme="4"/>
        </bottom>
      </border>
    </dxf>
    <dxf>
      <font>
        <color theme="0"/>
      </font>
      <fill>
        <patternFill patternType="solid">
          <fgColor theme="4" tint="0.39997558519241921"/>
          <bgColor theme="4" tint="0.39997558519241921"/>
        </patternFill>
      </fill>
      <border>
        <bottom style="thin">
          <color theme="4" tint="0.79998168889431442"/>
        </bottom>
        <horizontal style="thin">
          <color theme="4" tint="0.39997558519241921"/>
        </horizontal>
      </border>
    </dxf>
    <dxf>
      <border>
        <bottom style="thin">
          <color theme="4" tint="0.59999389629810485"/>
        </bottom>
      </border>
    </dxf>
    <dxf>
      <font>
        <b/>
        <color theme="1"/>
      </font>
      <fill>
        <patternFill patternType="solid">
          <fgColor theme="0" tint="-0.14999847407452621"/>
          <bgColor theme="0" tint="-0.14999847407452621"/>
        </patternFill>
      </fill>
    </dxf>
    <dxf>
      <font>
        <b/>
        <color theme="0"/>
      </font>
      <fill>
        <patternFill patternType="solid">
          <fgColor theme="4" tint="0.39997558519241921"/>
          <bgColor theme="4" tint="0.39997558519241921"/>
        </patternFill>
      </fill>
    </dxf>
    <dxf>
      <font>
        <b/>
        <color theme="0"/>
      </font>
    </dxf>
    <dxf>
      <border>
        <left style="thin">
          <color theme="4" tint="-0.249977111117893"/>
        </left>
        <right style="thin">
          <color theme="4" tint="-0.249977111117893"/>
        </right>
      </border>
    </dxf>
    <dxf>
      <border>
        <top style="thin">
          <color theme="4" tint="-0.249977111117893"/>
        </top>
        <bottom style="thin">
          <color theme="4" tint="-0.249977111117893"/>
        </bottom>
        <horizontal style="thin">
          <color theme="4" tint="-0.249977111117893"/>
        </horizontal>
      </border>
    </dxf>
    <dxf>
      <border>
        <right style="thick">
          <color auto="1"/>
        </right>
      </border>
    </dxf>
    <dxf>
      <font>
        <b/>
        <color theme="1"/>
      </font>
      <border>
        <top style="double">
          <color theme="4" tint="-0.249977111117893"/>
        </top>
      </border>
    </dxf>
    <dxf>
      <font>
        <color theme="0"/>
      </font>
      <fill>
        <patternFill patternType="solid">
          <fgColor theme="4" tint="-0.249977111117893"/>
          <bgColor theme="4" tint="-0.249977111117893"/>
        </patternFill>
      </fill>
      <border>
        <horizontal style="thin">
          <color theme="4" tint="-0.249977111117893"/>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
      <fill>
        <patternFill patternType="solid">
          <fgColor rgb="FFD9D9D9"/>
          <bgColor rgb="FFD9D9D9"/>
        </patternFill>
      </fill>
    </dxf>
    <dxf>
      <fill>
        <patternFill patternType="solid">
          <fgColor rgb="FFD9D9D9"/>
          <bgColor rgb="FFD9D9D9"/>
        </patternFill>
      </fill>
    </dxf>
    <dxf>
      <font>
        <b/>
        <color rgb="FFFFFFFF"/>
      </font>
      <fill>
        <patternFill patternType="solid">
          <fgColor rgb="FF4F81BD"/>
          <bgColor rgb="FF4F81BD"/>
        </patternFill>
      </fill>
    </dxf>
    <dxf>
      <font>
        <b/>
        <color rgb="FFFFFFFF"/>
      </font>
      <fill>
        <patternFill patternType="solid">
          <fgColor rgb="FF4F81BD"/>
          <bgColor rgb="FF4F81BD"/>
        </patternFill>
      </fill>
    </dxf>
    <dxf>
      <border>
        <top style="double">
          <color rgb="FF000000"/>
        </top>
      </border>
    </dxf>
    <dxf>
      <font>
        <b/>
        <color rgb="FFFFFFFF"/>
      </font>
      <fill>
        <patternFill patternType="solid">
          <fgColor rgb="FF4F81BD"/>
          <bgColor rgb="FF4F81BD"/>
        </patternFill>
      </fill>
      <border>
        <bottom style="medium">
          <color rgb="FF000000"/>
        </bottom>
      </border>
    </dxf>
    <dxf>
      <font>
        <color rgb="FF000000"/>
      </font>
      <border>
        <top style="medium">
          <color rgb="FF000000"/>
        </top>
        <bottom style="medium">
          <color rgb="FF000000"/>
        </bottom>
      </border>
    </dxf>
  </dxfs>
  <tableStyles count="4" defaultTableStyle="TableStyleMedium9" defaultPivotStyle="PivotStyleLight16">
    <tableStyle name="TableStyleMedium16 2" pivot="0" count="7" xr9:uid="{85A74D32-6337-434E-A56A-787572FF0E50}">
      <tableStyleElement type="wholeTable" dxfId="977"/>
      <tableStyleElement type="headerRow" dxfId="976"/>
      <tableStyleElement type="totalRow" dxfId="975"/>
      <tableStyleElement type="firstColumn" dxfId="974"/>
      <tableStyleElement type="lastColumn" dxfId="973"/>
      <tableStyleElement type="firstRowStripe" dxfId="972"/>
      <tableStyleElement type="firstColumnStripe" dxfId="971"/>
    </tableStyle>
    <tableStyle name="Flattened Pivot Style" table="0" count="3" xr9:uid="{4ED0141C-EDDB-4A31-89C6-D9300F6A3688}">
      <tableStyleElement type="headerRow" dxfId="970"/>
      <tableStyleElement type="totalRow" dxfId="969"/>
      <tableStyleElement type="secondRowStripe" dxfId="968"/>
    </tableStyle>
    <tableStyle name="PivotStyleMedium2 2" table="0" count="11" xr9:uid="{A5C775EC-2D03-4365-934B-E9A753EB53CD}">
      <tableStyleElement type="headerRow" dxfId="967"/>
      <tableStyleElement type="totalRow" dxfId="966"/>
      <tableStyleElement type="firstColumn" dxfId="965"/>
      <tableStyleElement type="firstRowStripe" dxfId="964"/>
      <tableStyleElement type="firstColumnStripe" size="3" dxfId="963"/>
      <tableStyleElement type="firstHeaderCell" dxfId="962"/>
      <tableStyleElement type="firstSubtotalRow" dxfId="961"/>
      <tableStyleElement type="secondSubtotalRow" dxfId="960"/>
      <tableStyleElement type="firstColumnSubheading" dxfId="959"/>
      <tableStyleElement type="firstRowSubheading" dxfId="958"/>
      <tableStyleElement type="secondRowSubheading" dxfId="957"/>
    </tableStyle>
    <tableStyle name="PivotTable Style 1" table="0" count="4" xr9:uid="{372BDEED-CB04-41A6-BF80-1C7ADD42FFD3}">
      <tableStyleElement type="wholeTable" dxfId="956"/>
      <tableStyleElement type="headerRow" dxfId="955"/>
      <tableStyleElement type="firstRowStripe" dxfId="954"/>
      <tableStyleElement type="secondColumnStripe" dxfId="95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onnections" Target="connections.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4140200</xdr:colOff>
          <xdr:row>1</xdr:row>
          <xdr:rowOff>44450</xdr:rowOff>
        </xdr:from>
        <xdr:to>
          <xdr:col>2</xdr:col>
          <xdr:colOff>4997450</xdr:colOff>
          <xdr:row>1</xdr:row>
          <xdr:rowOff>292100</xdr:rowOff>
        </xdr:to>
        <xdr:sp macro="" textlink="">
          <xdr:nvSpPr>
            <xdr:cNvPr id="4097" name="Button 1" hidden="1">
              <a:extLst>
                <a:ext uri="{63B3BB69-23CF-44E3-9099-C40C66FF867C}">
                  <a14:compatExt spid="_x0000_s4097"/>
                </a:ext>
                <a:ext uri="{FF2B5EF4-FFF2-40B4-BE49-F238E27FC236}">
                  <a16:creationId xmlns:a16="http://schemas.microsoft.com/office/drawing/2014/main" id="{00000000-0008-0000-0100-00000110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tr-TR" sz="1000" b="0" i="0" u="none" strike="noStrike" baseline="0">
                  <a:solidFill>
                    <a:srgbClr val="000000"/>
                  </a:solidFill>
                  <a:latin typeface="Aptos Narrow"/>
                </a:rPr>
                <a:t>DÜZENLE</a:t>
              </a:r>
            </a:p>
            <a:p>
              <a:pPr algn="ctr" rtl="0">
                <a:defRPr sz="1000"/>
              </a:pPr>
              <a:endParaRPr lang="tr-TR" sz="1000" b="0" i="0" u="none" strike="noStrike" baseline="0">
                <a:solidFill>
                  <a:srgbClr val="000000"/>
                </a:solidFill>
                <a:latin typeface="Aptos Narrow"/>
              </a:endParaRP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4146550</xdr:colOff>
          <xdr:row>1</xdr:row>
          <xdr:rowOff>50800</xdr:rowOff>
        </xdr:from>
        <xdr:to>
          <xdr:col>2</xdr:col>
          <xdr:colOff>5003800</xdr:colOff>
          <xdr:row>1</xdr:row>
          <xdr:rowOff>298450</xdr:rowOff>
        </xdr:to>
        <xdr:sp macro="" textlink="">
          <xdr:nvSpPr>
            <xdr:cNvPr id="4098" name="Button 2" hidden="1">
              <a:extLst>
                <a:ext uri="{63B3BB69-23CF-44E3-9099-C40C66FF867C}">
                  <a14:compatExt spid="_x0000_s4098"/>
                </a:ext>
                <a:ext uri="{FF2B5EF4-FFF2-40B4-BE49-F238E27FC236}">
                  <a16:creationId xmlns:a16="http://schemas.microsoft.com/office/drawing/2014/main" id="{00000000-0008-0000-0100-00000210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tr-TR" sz="1000" b="0" i="0" u="none" strike="noStrike" baseline="0">
                  <a:solidFill>
                    <a:srgbClr val="000000"/>
                  </a:solidFill>
                  <a:latin typeface="Aptos Narrow"/>
                </a:rPr>
                <a:t>DÜZENLE</a:t>
              </a:r>
            </a:p>
            <a:p>
              <a:pPr algn="ctr" rtl="0">
                <a:defRPr sz="1000"/>
              </a:pPr>
              <a:endParaRPr lang="tr-TR" sz="1000" b="0" i="0" u="none" strike="noStrike" baseline="0">
                <a:solidFill>
                  <a:srgbClr val="000000"/>
                </a:solidFill>
                <a:latin typeface="Aptos Narrow"/>
              </a:endParaRPr>
            </a:p>
          </xdr:txBody>
        </xdr:sp>
        <xdr:clientData fPrintsWithSheet="0"/>
      </xdr:twoCellAnchor>
    </mc:Choice>
    <mc:Fallback/>
  </mc:AlternateContent>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adjustColumnWidth="0" connectionId="27" xr16:uid="{9FD29CDA-BCCF-4F62-897F-7A822CA5604C}" autoFormatId="16" applyNumberFormats="0" applyBorderFormats="0" applyFontFormats="0" applyPatternFormats="0" applyAlignmentFormats="0" applyWidthHeightFormats="0">
  <queryTableRefresh nextId="29" unboundColumnsRight="1">
    <queryTableFields count="20">
      <queryTableField id="1" name="KOD" tableColumnId="1"/>
      <queryTableField id="2" name="AÇIKLAMA" tableColumnId="2"/>
      <queryTableField id="3" name="BİRİM" tableColumnId="3"/>
      <queryTableField id="4" name="AYGM GRUBU" tableColumnId="4"/>
      <queryTableField id="5" name="AYGM KODU" tableColumnId="5"/>
      <queryTableField id="6" name="AYGM AÇIKLAMASI" tableColumnId="6"/>
      <queryTableField id="7" name="AYGM GELİR B.FİYAT" tableColumnId="7"/>
      <queryTableField id="8" name="AYGM GELİR MİKTAR" tableColumnId="8"/>
      <queryTableField id="9" name="DOĞUŞ NAKİT KODU" tableColumnId="9"/>
      <queryTableField id="10" name="NAKİT ÖTELEME (Ay)" tableColumnId="10"/>
      <queryTableField id="12" name="VERGİ" tableColumnId="12"/>
      <queryTableField id="16" name="AKTİVİTE TİPİ" tableColumnId="16"/>
      <queryTableField id="18" name="SİPARİŞ İHZ. ORANI" tableColumnId="18"/>
      <queryTableField id="19" name="SEVK İHZ. ORANI" tableColumnId="19"/>
      <queryTableField id="20" name="TESLİM İHZ. ORANI" tableColumnId="20"/>
      <queryTableField id="24" name="L1 KOD" tableColumnId="24"/>
      <queryTableField id="23" name="L2 KOD" tableColumnId="23"/>
      <queryTableField id="22" name="L3 KOD" tableColumnId="22"/>
      <queryTableField id="21" name="L4 KOD" tableColumnId="21"/>
      <queryTableField id="25" dataBound="0"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8" xr16:uid="{8C774DB7-6F5A-4FF3-805C-EBC373086474}" autoFormatId="16" applyNumberFormats="0" applyBorderFormats="0" applyFontFormats="0" applyPatternFormats="0" applyAlignmentFormats="0" applyWidthHeightFormats="0">
  <queryTableRefresh nextId="71">
    <queryTableFields count="69">
      <queryTableField id="69" name="R3 KOD" tableColumnId="69"/>
      <queryTableField id="1" name="R4 Kod" tableColumnId="1"/>
      <queryTableField id="2" name="L4 Code" tableColumnId="2"/>
      <queryTableField id="3" name="M2 Code" tableColumnId="3"/>
      <queryTableField id="4" name="T1 Code" tableColumnId="4"/>
      <queryTableField id="5" name="FFAK" tableColumnId="5"/>
      <queryTableField id="6" name="1.10.2023" tableColumnId="6"/>
      <queryTableField id="7" name="1.11.2023" tableColumnId="7"/>
      <queryTableField id="8" name="1.12.2023" tableColumnId="8"/>
      <queryTableField id="9" name="1.01.2024" tableColumnId="9"/>
      <queryTableField id="10" name="1.02.2024" tableColumnId="10"/>
      <queryTableField id="11" name="1.03.2024" tableColumnId="11"/>
      <queryTableField id="12" name="1.04.2024" tableColumnId="12"/>
      <queryTableField id="13" name="1.05.2024" tableColumnId="13"/>
      <queryTableField id="14" name="1.06.2024" tableColumnId="14"/>
      <queryTableField id="15" name="1.07.2024" tableColumnId="15"/>
      <queryTableField id="16" name="1.08.2024" tableColumnId="16"/>
      <queryTableField id="17" name="1.09.2024" tableColumnId="17"/>
      <queryTableField id="18" name="1.10.2024" tableColumnId="18"/>
      <queryTableField id="19" name="1.11.2024" tableColumnId="19"/>
      <queryTableField id="20" name="1.12.2024" tableColumnId="20"/>
      <queryTableField id="21" name="1.01.2025" tableColumnId="21"/>
      <queryTableField id="22" name="1.02.2025" tableColumnId="22"/>
      <queryTableField id="23" name="1.03.2025" tableColumnId="23"/>
      <queryTableField id="24" name="1.04.2025" tableColumnId="24"/>
      <queryTableField id="25" name="1.05.2025" tableColumnId="25"/>
      <queryTableField id="26" name="1.06.2025" tableColumnId="26"/>
      <queryTableField id="27" name="1.07.2025" tableColumnId="27"/>
      <queryTableField id="28" name="1.08.2025" tableColumnId="28"/>
      <queryTableField id="29" name="1.09.2025" tableColumnId="29"/>
      <queryTableField id="30" name="1.10.2025" tableColumnId="30"/>
      <queryTableField id="31" name="1.11.2025" tableColumnId="31"/>
      <queryTableField id="32" name="1.12.2025" tableColumnId="32"/>
      <queryTableField id="33" name="1.01.2026" tableColumnId="33"/>
      <queryTableField id="34" name="1.02.2026" tableColumnId="34"/>
      <queryTableField id="35" name="1.03.2026" tableColumnId="35"/>
      <queryTableField id="36" name="1.04.2026" tableColumnId="36"/>
      <queryTableField id="37" name="1.05.2026" tableColumnId="37"/>
      <queryTableField id="38" name="1.06.2026" tableColumnId="38"/>
      <queryTableField id="39" name="1.07.2026" tableColumnId="39"/>
      <queryTableField id="40" name="1.08.2026" tableColumnId="40"/>
      <queryTableField id="41" name="1.09.2026" tableColumnId="41"/>
      <queryTableField id="42" name="1.10.2026" tableColumnId="42"/>
      <queryTableField id="43" name="1.11.2026" tableColumnId="43"/>
      <queryTableField id="44" name="1.12.2026" tableColumnId="44"/>
      <queryTableField id="45" name="1.01.2027" tableColumnId="45"/>
      <queryTableField id="46" name="1.02.2027" tableColumnId="46"/>
      <queryTableField id="47" name="1.03.2027" tableColumnId="47"/>
      <queryTableField id="48" name="1.04.2027" tableColumnId="48"/>
      <queryTableField id="49" name="1.05.2027" tableColumnId="49"/>
      <queryTableField id="50" name="1.06.2027" tableColumnId="50"/>
      <queryTableField id="51" name="1.07.2027" tableColumnId="51"/>
      <queryTableField id="52" name="1.08.2027" tableColumnId="52"/>
      <queryTableField id="53" name="1.09.2027" tableColumnId="53"/>
      <queryTableField id="54" name="1.10.2027" tableColumnId="54"/>
      <queryTableField id="55" name="1.11.2027" tableColumnId="55"/>
      <queryTableField id="56" name="1.12.2027" tableColumnId="56"/>
      <queryTableField id="57" name="1.01.2028" tableColumnId="57"/>
      <queryTableField id="58" name="1.02.2028" tableColumnId="58"/>
      <queryTableField id="59" name="1.03.2028" tableColumnId="59"/>
      <queryTableField id="60" name="1.04.2028" tableColumnId="60"/>
      <queryTableField id="61" name="1.05.2028" tableColumnId="61"/>
      <queryTableField id="62" name="1.06.2028" tableColumnId="62"/>
      <queryTableField id="63" name="1.07.2028" tableColumnId="63"/>
      <queryTableField id="64" name="1.08.2028" tableColumnId="64"/>
      <queryTableField id="65" name="1.09.2028" tableColumnId="65"/>
      <queryTableField id="66" name="1.10.2028" tableColumnId="66"/>
      <queryTableField id="67" name="1.11.2028" tableColumnId="67"/>
      <queryTableField id="68" name="1.12.2028" tableColumnId="6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5" xr16:uid="{ADD869FE-FB1F-4822-AB8E-3C30321799F4}" autoFormatId="16" applyNumberFormats="0" applyBorderFormats="0" applyFontFormats="0" applyPatternFormats="0" applyAlignmentFormats="0" applyWidthHeightFormats="0">
  <queryTableRefresh nextId="70">
    <queryTableFields count="69">
      <queryTableField id="1" name="R3 Kod" tableColumnId="1"/>
      <queryTableField id="2" name="R4 Kod" tableColumnId="2"/>
      <queryTableField id="3" name="L4 Code" tableColumnId="3"/>
      <queryTableField id="4" name="M2 Code" tableColumnId="4"/>
      <queryTableField id="5" name="T1 Code" tableColumnId="5"/>
      <queryTableField id="6" name="FFAK" tableColumnId="6"/>
      <queryTableField id="7" name="1.10.2023" tableColumnId="7"/>
      <queryTableField id="8" name="1.11.2023" tableColumnId="8"/>
      <queryTableField id="9" name="1.12.2023" tableColumnId="9"/>
      <queryTableField id="10" name="1.01.2024" tableColumnId="10"/>
      <queryTableField id="11" name="1.02.2024" tableColumnId="11"/>
      <queryTableField id="12" name="1.03.2024" tableColumnId="12"/>
      <queryTableField id="13" name="1.04.2024" tableColumnId="13"/>
      <queryTableField id="14" name="1.05.2024" tableColumnId="14"/>
      <queryTableField id="15" name="1.06.2024" tableColumnId="15"/>
      <queryTableField id="16" name="1.07.2024" tableColumnId="16"/>
      <queryTableField id="17" name="1.08.2024" tableColumnId="17"/>
      <queryTableField id="18" name="1.09.2024" tableColumnId="18"/>
      <queryTableField id="19" name="1.10.2024" tableColumnId="19"/>
      <queryTableField id="20" name="1.11.2024" tableColumnId="20"/>
      <queryTableField id="21" name="1.12.2024" tableColumnId="21"/>
      <queryTableField id="22" name="1.01.2025" tableColumnId="22"/>
      <queryTableField id="23" name="1.02.2025" tableColumnId="23"/>
      <queryTableField id="24" name="1.03.2025" tableColumnId="24"/>
      <queryTableField id="25" name="1.04.2025" tableColumnId="25"/>
      <queryTableField id="26" name="1.05.2025" tableColumnId="26"/>
      <queryTableField id="27" name="1.06.2025" tableColumnId="27"/>
      <queryTableField id="28" name="1.07.2025" tableColumnId="28"/>
      <queryTableField id="29" name="1.08.2025" tableColumnId="29"/>
      <queryTableField id="30" name="1.09.2025" tableColumnId="30"/>
      <queryTableField id="31" name="1.10.2025" tableColumnId="31"/>
      <queryTableField id="32" name="1.11.2025" tableColumnId="32"/>
      <queryTableField id="33" name="1.12.2025" tableColumnId="33"/>
      <queryTableField id="34" name="1.01.2026" tableColumnId="34"/>
      <queryTableField id="35" name="1.02.2026" tableColumnId="35"/>
      <queryTableField id="36" name="1.03.2026" tableColumnId="36"/>
      <queryTableField id="37" name="1.04.2026" tableColumnId="37"/>
      <queryTableField id="38" name="1.05.2026" tableColumnId="38"/>
      <queryTableField id="39" name="1.06.2026" tableColumnId="39"/>
      <queryTableField id="40" name="1.07.2026" tableColumnId="40"/>
      <queryTableField id="41" name="1.08.2026" tableColumnId="41"/>
      <queryTableField id="42" name="1.09.2026" tableColumnId="42"/>
      <queryTableField id="43" name="1.10.2026" tableColumnId="43"/>
      <queryTableField id="44" name="1.11.2026" tableColumnId="44"/>
      <queryTableField id="45" name="1.12.2026" tableColumnId="45"/>
      <queryTableField id="46" name="1.01.2027" tableColumnId="46"/>
      <queryTableField id="47" name="1.02.2027" tableColumnId="47"/>
      <queryTableField id="48" name="1.03.2027" tableColumnId="48"/>
      <queryTableField id="49" name="1.04.2027" tableColumnId="49"/>
      <queryTableField id="50" name="1.05.2027" tableColumnId="50"/>
      <queryTableField id="51" name="1.06.2027" tableColumnId="51"/>
      <queryTableField id="52" name="1.07.2027" tableColumnId="52"/>
      <queryTableField id="53" name="1.08.2027" tableColumnId="53"/>
      <queryTableField id="54" name="1.09.2027" tableColumnId="54"/>
      <queryTableField id="55" name="1.10.2027" tableColumnId="55"/>
      <queryTableField id="56" name="1.11.2027" tableColumnId="56"/>
      <queryTableField id="57" name="1.12.2027" tableColumnId="57"/>
      <queryTableField id="58" name="1.01.2028" tableColumnId="58"/>
      <queryTableField id="59" name="1.02.2028" tableColumnId="59"/>
      <queryTableField id="60" name="1.03.2028" tableColumnId="60"/>
      <queryTableField id="61" name="1.04.2028" tableColumnId="61"/>
      <queryTableField id="62" name="1.05.2028" tableColumnId="62"/>
      <queryTableField id="63" name="1.06.2028" tableColumnId="63"/>
      <queryTableField id="64" name="1.07.2028" tableColumnId="64"/>
      <queryTableField id="65" name="1.08.2028" tableColumnId="65"/>
      <queryTableField id="66" name="1.09.2028" tableColumnId="66"/>
      <queryTableField id="67" name="1.10.2028" tableColumnId="67"/>
      <queryTableField id="68" name="1.11.2028" tableColumnId="68"/>
      <queryTableField id="69" name="1.12.2028" tableColumnId="6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D44DC19E-CF9B-4898-845B-A10067768DE4}" autoFormatId="16" applyNumberFormats="0" applyBorderFormats="0" applyFontFormats="0" applyPatternFormats="0" applyAlignmentFormats="0" applyWidthHeightFormats="0">
  <queryTableRefresh nextId="70">
    <queryTableFields count="69">
      <queryTableField id="1" name="R3 Kod" tableColumnId="1"/>
      <queryTableField id="2" name="R4 Kod" tableColumnId="2"/>
      <queryTableField id="3" name="L4 Code" tableColumnId="3"/>
      <queryTableField id="4" name="M2 Code" tableColumnId="4"/>
      <queryTableField id="5" name="T1 Code" tableColumnId="5"/>
      <queryTableField id="6" name="FFAK" tableColumnId="6"/>
      <queryTableField id="7" name="1.10.2023" tableColumnId="7"/>
      <queryTableField id="8" name="1.11.2023" tableColumnId="8"/>
      <queryTableField id="9" name="1.12.2023" tableColumnId="9"/>
      <queryTableField id="10" name="1.01.2024" tableColumnId="10"/>
      <queryTableField id="11" name="1.02.2024" tableColumnId="11"/>
      <queryTableField id="12" name="1.03.2024" tableColumnId="12"/>
      <queryTableField id="13" name="1.04.2024" tableColumnId="13"/>
      <queryTableField id="14" name="1.05.2024" tableColumnId="14"/>
      <queryTableField id="15" name="1.06.2024" tableColumnId="15"/>
      <queryTableField id="16" name="1.07.2024" tableColumnId="16"/>
      <queryTableField id="17" name="1.08.2024" tableColumnId="17"/>
      <queryTableField id="18" name="1.09.2024" tableColumnId="18"/>
      <queryTableField id="19" name="1.10.2024" tableColumnId="19"/>
      <queryTableField id="20" name="1.11.2024" tableColumnId="20"/>
      <queryTableField id="21" name="1.12.2024" tableColumnId="21"/>
      <queryTableField id="22" name="1.01.2025" tableColumnId="22"/>
      <queryTableField id="23" name="1.02.2025" tableColumnId="23"/>
      <queryTableField id="24" name="1.03.2025" tableColumnId="24"/>
      <queryTableField id="25" name="1.04.2025" tableColumnId="25"/>
      <queryTableField id="26" name="1.05.2025" tableColumnId="26"/>
      <queryTableField id="27" name="1.06.2025" tableColumnId="27"/>
      <queryTableField id="28" name="1.07.2025" tableColumnId="28"/>
      <queryTableField id="29" name="1.08.2025" tableColumnId="29"/>
      <queryTableField id="30" name="1.09.2025" tableColumnId="30"/>
      <queryTableField id="31" name="1.10.2025" tableColumnId="31"/>
      <queryTableField id="32" name="1.11.2025" tableColumnId="32"/>
      <queryTableField id="33" name="1.12.2025" tableColumnId="33"/>
      <queryTableField id="34" name="1.01.2026" tableColumnId="34"/>
      <queryTableField id="35" name="1.02.2026" tableColumnId="35"/>
      <queryTableField id="36" name="1.03.2026" tableColumnId="36"/>
      <queryTableField id="37" name="1.04.2026" tableColumnId="37"/>
      <queryTableField id="38" name="1.05.2026" tableColumnId="38"/>
      <queryTableField id="39" name="1.06.2026" tableColumnId="39"/>
      <queryTableField id="40" name="1.07.2026" tableColumnId="40"/>
      <queryTableField id="41" name="1.08.2026" tableColumnId="41"/>
      <queryTableField id="42" name="1.09.2026" tableColumnId="42"/>
      <queryTableField id="43" name="1.10.2026" tableColumnId="43"/>
      <queryTableField id="44" name="1.11.2026" tableColumnId="44"/>
      <queryTableField id="45" name="1.12.2026" tableColumnId="45"/>
      <queryTableField id="46" name="1.01.2027" tableColumnId="46"/>
      <queryTableField id="47" name="1.02.2027" tableColumnId="47"/>
      <queryTableField id="48" name="1.03.2027" tableColumnId="48"/>
      <queryTableField id="49" name="1.04.2027" tableColumnId="49"/>
      <queryTableField id="50" name="1.05.2027" tableColumnId="50"/>
      <queryTableField id="51" name="1.06.2027" tableColumnId="51"/>
      <queryTableField id="52" name="1.07.2027" tableColumnId="52"/>
      <queryTableField id="53" name="1.08.2027" tableColumnId="53"/>
      <queryTableField id="54" name="1.09.2027" tableColumnId="54"/>
      <queryTableField id="55" name="1.10.2027" tableColumnId="55"/>
      <queryTableField id="56" name="1.11.2027" tableColumnId="56"/>
      <queryTableField id="57" name="1.12.2027" tableColumnId="57"/>
      <queryTableField id="58" name="1.01.2028" tableColumnId="58"/>
      <queryTableField id="59" name="1.02.2028" tableColumnId="59"/>
      <queryTableField id="60" name="1.03.2028" tableColumnId="60"/>
      <queryTableField id="61" name="1.04.2028" tableColumnId="61"/>
      <queryTableField id="62" name="1.05.2028" tableColumnId="62"/>
      <queryTableField id="63" name="1.06.2028" tableColumnId="63"/>
      <queryTableField id="64" name="1.07.2028" tableColumnId="64"/>
      <queryTableField id="65" name="1.08.2028" tableColumnId="65"/>
      <queryTableField id="66" name="1.09.2028" tableColumnId="66"/>
      <queryTableField id="67" name="1.10.2028" tableColumnId="67"/>
      <queryTableField id="68" name="1.11.2028" tableColumnId="68"/>
      <queryTableField id="69" name="1.12.2028" tableColumnId="6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21F25254-CEA6-49ED-B8DA-21E6724C1EF1}" name="L4T_30" displayName="L4T_30" ref="B2:U1841" tableType="queryTable" totalsRowShown="0" headerRowDxfId="952" dataDxfId="951">
  <autoFilter ref="B2:U1841" xr:uid="{21F25254-CEA6-49ED-B8DA-21E6724C1EF1}"/>
  <tableColumns count="20">
    <tableColumn id="1" xr3:uid="{0290B87A-B8B9-47BE-9449-A34220D68080}" uniqueName="1" name="KOD" queryTableFieldId="1" dataDxfId="950"/>
    <tableColumn id="2" xr3:uid="{F2243DB8-1D01-4D9C-93E4-19A8D3A9D033}" uniqueName="2" name="AÇIKLAMA" queryTableFieldId="2" dataDxfId="949"/>
    <tableColumn id="3" xr3:uid="{680BE1B3-DCFA-4AB0-AFC7-83EE3502E6AB}" uniqueName="3" name="BİRİM" queryTableFieldId="3" dataDxfId="948"/>
    <tableColumn id="4" xr3:uid="{867DEC69-C2F6-4014-89C3-5CD9E0586B95}" uniqueName="4" name="AYGM GRUBU" queryTableFieldId="4" dataDxfId="947"/>
    <tableColumn id="5" xr3:uid="{1ED0F1F7-C32F-48F1-9730-874FE67F6457}" uniqueName="5" name="AYGM KODU" queryTableFieldId="5" dataDxfId="946"/>
    <tableColumn id="6" xr3:uid="{D5992A98-11E7-4AD9-86EC-434493609243}" uniqueName="6" name="AYGM AÇIKLAMASI" queryTableFieldId="6" dataDxfId="945"/>
    <tableColumn id="7" xr3:uid="{BFEC4286-96C8-417B-BA68-72C271896724}" uniqueName="7" name="AYGM GELİR B.FİYAT" queryTableFieldId="7" dataDxfId="944"/>
    <tableColumn id="8" xr3:uid="{68EF8FB2-0C4D-40E5-B60C-0470056239E3}" uniqueName="8" name="AYGM GELİR MİKTAR" queryTableFieldId="8" dataDxfId="943"/>
    <tableColumn id="9" xr3:uid="{CE437370-A520-4687-8280-7CF5BB5A735A}" uniqueName="9" name="DOĞUŞ NAKİT KODU" queryTableFieldId="9" dataDxfId="942"/>
    <tableColumn id="10" xr3:uid="{4154EB41-2BF0-4EE9-A88F-38837A14A4CB}" uniqueName="10" name="NAKİT ÖTELEME (Ay)" queryTableFieldId="10" dataDxfId="941"/>
    <tableColumn id="12" xr3:uid="{E6C45F18-A36E-4F2D-8E47-AC2C53A580AD}" uniqueName="12" name="VERGİ" queryTableFieldId="12" dataDxfId="940"/>
    <tableColumn id="16" xr3:uid="{D98879EA-52EC-4F08-899A-3D54DA8902F2}" uniqueName="16" name="AKTİVİTE TİPİ" queryTableFieldId="16" dataDxfId="939"/>
    <tableColumn id="18" xr3:uid="{748C0E76-8175-4CC6-955F-5333010AB593}" uniqueName="18" name="SİPARİŞ İHZ. ORANI" queryTableFieldId="18" dataDxfId="938"/>
    <tableColumn id="19" xr3:uid="{700988EB-6512-4B09-B7F3-49FC8DA362D7}" uniqueName="19" name="SEVK İHZ. ORANI" queryTableFieldId="19" dataDxfId="937"/>
    <tableColumn id="20" xr3:uid="{B7911AC9-1DBD-41E0-8573-15EA40CC8F2F}" uniqueName="20" name="TESLİM İHZ. ORANI" queryTableFieldId="20" dataDxfId="936"/>
    <tableColumn id="24" xr3:uid="{4A63BA58-8D21-4CDB-9FB0-8F636479DE98}" uniqueName="24" name="L1 KOD" queryTableFieldId="24" dataDxfId="935"/>
    <tableColumn id="23" xr3:uid="{13E743BB-8D9A-49BD-8383-B48E820845E6}" uniqueName="23" name="L2 KOD" queryTableFieldId="23" dataDxfId="934"/>
    <tableColumn id="22" xr3:uid="{BF3B8F07-1249-4BBA-AE87-3A718DBFC803}" uniqueName="22" name="L3 KOD" queryTableFieldId="22" dataDxfId="933"/>
    <tableColumn id="21" xr3:uid="{8463CCBB-7C16-4177-9C15-E7262B76FCFF}" uniqueName="21" name="L4 KOD" queryTableFieldId="21" dataDxfId="932"/>
    <tableColumn id="25" xr3:uid="{3E8C8867-A931-41BC-8ED7-9BE23B51B04C}" uniqueName="25" name="SEVİYE" queryTableFieldId="25" dataDxfId="931">
      <calculatedColumnFormula>+IF(LEN(L4T_30[[#This Row],[KOD]])=1,1,IF(LEN(L4T_30[[#This Row],[KOD]])=8,2,IF(LEN(L4T_30[[#This Row],[KOD]])=15,3,4)))</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8DAADA3-B9DE-47F8-BE87-C02E6C1EACF7}" name="Table8155" displayName="Table8155" ref="L28:BZ33" totalsRowShown="0" headerRowDxfId="930" headerRowBorderDxfId="929" tableBorderDxfId="928">
  <autoFilter ref="L28:BZ33" xr:uid="{F8DAADA3-B9DE-47F8-BE87-C02E6C1EACF7}"/>
  <tableColumns count="67">
    <tableColumn id="1" xr3:uid="{C331091D-5C70-466D-AEB8-BD18DF665A2B}" name="L4 Code"/>
    <tableColumn id="2" xr3:uid="{5A465DAA-55F9-4704-AF58-16C220592835}" name="M2 Code"/>
    <tableColumn id="3" xr3:uid="{E884342B-4736-4279-AC47-48425620CEA4}" name="T1 Code"/>
    <tableColumn id="4" xr3:uid="{6FB16C9F-AEAB-41C8-AB74-3C915A1AE919}" name="FFAK"/>
    <tableColumn id="5" xr3:uid="{2CEA0DB5-81EE-4F8B-A9D4-465899EA73B0}" name="1.10.2023" dataDxfId="927">
      <calculatedColumnFormula>+IFERROR(SUMIFS(#REF!,#REF!,$L29,#REF!,$M29)*$G29,0)</calculatedColumnFormula>
    </tableColumn>
    <tableColumn id="6" xr3:uid="{02C4BE91-8A64-4673-9C20-5F9E42D9B202}" name="1.11.2023" dataDxfId="926">
      <calculatedColumnFormula>+IFERROR(SUMIFS(#REF!,#REF!,$L29,#REF!,$M29)*$G29,0)</calculatedColumnFormula>
    </tableColumn>
    <tableColumn id="7" xr3:uid="{4C428AF4-0FD2-4302-A03A-68DA24717A4A}" name="1.12.2023" dataDxfId="925">
      <calculatedColumnFormula>+IFERROR(SUMIFS(#REF!,#REF!,$L29,#REF!,$M29)*$G29,0)</calculatedColumnFormula>
    </tableColumn>
    <tableColumn id="8" xr3:uid="{58350881-ABD7-4FE6-BD69-945B70494F94}" name="1.01.2024" dataDxfId="924">
      <calculatedColumnFormula>+IFERROR(SUMIFS(#REF!,#REF!,$L29,#REF!,$M29)*$G29,0)</calculatedColumnFormula>
    </tableColumn>
    <tableColumn id="9" xr3:uid="{5DA499B5-0811-482C-BD64-7F6376A1C693}" name="1.02.2024" dataDxfId="923">
      <calculatedColumnFormula>+IFERROR(SUMIFS(#REF!,#REF!,$L29,#REF!,$M29)*$G29,0)</calculatedColumnFormula>
    </tableColumn>
    <tableColumn id="10" xr3:uid="{057789E5-1EEB-4A01-9A49-088D014F1BF0}" name="1.03.2024" dataDxfId="922">
      <calculatedColumnFormula>+IFERROR(SUMIFS(#REF!,#REF!,$L29,#REF!,$M29)*$G29,0)</calculatedColumnFormula>
    </tableColumn>
    <tableColumn id="11" xr3:uid="{81F67CAB-0D3D-461D-AB85-EEFC5B6BFBB6}" name="1.04.2024" dataDxfId="921">
      <calculatedColumnFormula>+IFERROR(SUMIFS(#REF!,#REF!,$L29,#REF!,$M29)*$G29,0)</calculatedColumnFormula>
    </tableColumn>
    <tableColumn id="12" xr3:uid="{BB21DD7B-6AD2-4A9E-A834-8C3A1FF29948}" name="1.05.2024" dataDxfId="920">
      <calculatedColumnFormula>+IFERROR(SUMIFS(#REF!,#REF!,$L29,#REF!,$M29)*$G29,0)</calculatedColumnFormula>
    </tableColumn>
    <tableColumn id="13" xr3:uid="{C11DCF12-6263-43AC-A2A2-2D911DDE74EF}" name="1.06.2024" dataDxfId="919">
      <calculatedColumnFormula>+IFERROR(SUMIFS(#REF!,#REF!,$L29,#REF!,$M29)*$G29,0)</calculatedColumnFormula>
    </tableColumn>
    <tableColumn id="14" xr3:uid="{06C2E0B8-2C19-4419-80D6-B33568FFCC95}" name="1.07.2024" dataDxfId="918">
      <calculatedColumnFormula>+IFERROR(SUMIFS(#REF!,#REF!,$L29,#REF!,$M29)*$G29,0)</calculatedColumnFormula>
    </tableColumn>
    <tableColumn id="15" xr3:uid="{E618FF60-94FB-4C63-A0A1-A3C598AE1C1A}" name="1.08.2024" dataDxfId="917">
      <calculatedColumnFormula>+IFERROR(SUMIFS(#REF!,#REF!,$L29,#REF!,$M29)*$G29,0)</calculatedColumnFormula>
    </tableColumn>
    <tableColumn id="16" xr3:uid="{98A736EB-3D67-4D93-B726-CCFCA3B5658F}" name="1.09.2024" dataDxfId="916">
      <calculatedColumnFormula>+IFERROR(SUMIFS(#REF!,#REF!,$L29,#REF!,$M29)*$G29,0)</calculatedColumnFormula>
    </tableColumn>
    <tableColumn id="17" xr3:uid="{021C25AC-2C8F-4864-8DD9-A2C1449A637B}" name="1.10.2024" dataDxfId="915">
      <calculatedColumnFormula>+IFERROR(SUMIFS(#REF!,#REF!,$L29,#REF!,$M29)*$G29,0)</calculatedColumnFormula>
    </tableColumn>
    <tableColumn id="18" xr3:uid="{3E36CBB7-4AAF-40C7-BA77-CC81BD0E2A8D}" name="1.11.2024" dataDxfId="914">
      <calculatedColumnFormula>+IFERROR(SUMIFS(#REF!,#REF!,$L29,#REF!,$M29)*$G29,0)</calculatedColumnFormula>
    </tableColumn>
    <tableColumn id="19" xr3:uid="{2C72FF4D-A60A-472B-BD13-0DF916F45014}" name="1.12.2024" dataDxfId="913">
      <calculatedColumnFormula>+IFERROR(SUMIFS(#REF!,#REF!,$L29,#REF!,$M29)*$G29,0)</calculatedColumnFormula>
    </tableColumn>
    <tableColumn id="20" xr3:uid="{41D5C2FD-1DAD-4256-8CDE-C31740E6B56C}" name="1.01.2025" dataDxfId="912">
      <calculatedColumnFormula>+IFERROR(SUMIFS(#REF!,#REF!,$L29,#REF!,$M29)*$G29,0)</calculatedColumnFormula>
    </tableColumn>
    <tableColumn id="21" xr3:uid="{25265C01-8948-4A39-84AE-E594CAB46E37}" name="1.02.2025" dataDxfId="911">
      <calculatedColumnFormula>+IFERROR(SUMIFS(#REF!,#REF!,$L29,#REF!,$M29)*$G29,0)</calculatedColumnFormula>
    </tableColumn>
    <tableColumn id="22" xr3:uid="{2B672CAD-DFA7-453B-BFA2-B0C1256CB2BA}" name="1.03.2025" dataDxfId="910">
      <calculatedColumnFormula>+IFERROR(SUMIFS(#REF!,#REF!,$L29,#REF!,$M29)*$G29,0)</calculatedColumnFormula>
    </tableColumn>
    <tableColumn id="23" xr3:uid="{49727D4D-9420-49B5-A114-4F91EDE6B709}" name="1.04.2025" dataDxfId="909">
      <calculatedColumnFormula>+IFERROR(SUMIFS(#REF!,#REF!,$L29,#REF!,$M29)*$G29,0)</calculatedColumnFormula>
    </tableColumn>
    <tableColumn id="24" xr3:uid="{5B0679C1-F6B4-428D-B3D3-DF7554C07FB8}" name="1.05.2025" dataDxfId="908">
      <calculatedColumnFormula>+IFERROR(SUMIFS(#REF!,#REF!,$L29,#REF!,$M29)*$G29,0)</calculatedColumnFormula>
    </tableColumn>
    <tableColumn id="25" xr3:uid="{68469890-2F7E-43F7-8629-CAF6C383E1AD}" name="1.06.2025" dataDxfId="907">
      <calculatedColumnFormula>+IFERROR(SUMIFS(#REF!,#REF!,$L29,#REF!,$M29)*$G29,0)</calculatedColumnFormula>
    </tableColumn>
    <tableColumn id="26" xr3:uid="{D15C76FF-2D1D-4A59-B55B-3B6F34F5EDA8}" name="1.07.2025" dataDxfId="906">
      <calculatedColumnFormula>+IFERROR(SUMIFS(#REF!,#REF!,$L29,#REF!,$M29)*$G29,0)</calculatedColumnFormula>
    </tableColumn>
    <tableColumn id="27" xr3:uid="{A07C77D3-0159-46C8-9AA4-C936F780C8F7}" name="1.08.2025" dataDxfId="905">
      <calculatedColumnFormula>+IFERROR(SUMIFS(#REF!,#REF!,$L29,#REF!,$M29)*$G29,0)</calculatedColumnFormula>
    </tableColumn>
    <tableColumn id="28" xr3:uid="{122B6CE0-3299-40C5-8AFC-4E991B3D7C42}" name="1.09.2025" dataDxfId="904">
      <calculatedColumnFormula>+IFERROR(SUMIFS(#REF!,#REF!,$L29,#REF!,$M29)*$G29,0)</calculatedColumnFormula>
    </tableColumn>
    <tableColumn id="29" xr3:uid="{F0DC81B3-A8DB-46DE-BC68-4FADA39A83E9}" name="1.10.2025" dataDxfId="903">
      <calculatedColumnFormula>+IFERROR(SUMIFS(#REF!,#REF!,$L29,#REF!,$M29)*$G29,0)</calculatedColumnFormula>
    </tableColumn>
    <tableColumn id="30" xr3:uid="{F5B6E2C0-247C-4959-AD23-A5E2A33B5AB3}" name="1.11.2025" dataDxfId="902">
      <calculatedColumnFormula>+IFERROR(SUMIFS(#REF!,#REF!,$L29,#REF!,$M29)*$G29,0)</calculatedColumnFormula>
    </tableColumn>
    <tableColumn id="31" xr3:uid="{FCAF6DAA-8DED-4F5E-B322-9A8B7121A6BF}" name="1.12.2025" dataDxfId="901">
      <calculatedColumnFormula>+IFERROR(SUMIFS(#REF!,#REF!,$L29,#REF!,$M29)*$G29,0)</calculatedColumnFormula>
    </tableColumn>
    <tableColumn id="32" xr3:uid="{4C889464-AB45-4DA8-A7DA-FED0FEC5A38B}" name="1.01.2026" dataDxfId="900">
      <calculatedColumnFormula>+IFERROR(SUMIFS(#REF!,#REF!,$L29,#REF!,$M29)*$G29,0)</calculatedColumnFormula>
    </tableColumn>
    <tableColumn id="33" xr3:uid="{CE301B9F-4DD0-4426-8D0A-45DD899FDB52}" name="1.02.2026" dataDxfId="899">
      <calculatedColumnFormula>+IFERROR(SUMIFS(#REF!,#REF!,$L29,#REF!,$M29)*$G29,0)</calculatedColumnFormula>
    </tableColumn>
    <tableColumn id="34" xr3:uid="{058CE1C0-C763-4486-A281-FC15A12691E4}" name="1.03.2026" dataDxfId="898">
      <calculatedColumnFormula>+IFERROR(SUMIFS(#REF!,#REF!,$L29,#REF!,$M29)*$G29,0)</calculatedColumnFormula>
    </tableColumn>
    <tableColumn id="35" xr3:uid="{E7D2ABBA-9F1A-49D1-81CD-2D2DFB420139}" name="1.04.2026" dataDxfId="897">
      <calculatedColumnFormula>+IFERROR(SUMIFS(#REF!,#REF!,$L29,#REF!,$M29)*$G29,0)</calculatedColumnFormula>
    </tableColumn>
    <tableColumn id="36" xr3:uid="{1354B8A9-53F4-4754-A796-EB0C2AC05DD9}" name="1.05.2026" dataDxfId="896">
      <calculatedColumnFormula>+IFERROR(SUMIFS(#REF!,#REF!,$L29,#REF!,$M29)*$G29,0)</calculatedColumnFormula>
    </tableColumn>
    <tableColumn id="37" xr3:uid="{5E7B0C84-95FD-4A46-B831-8635D5710FC1}" name="1.06.2026" dataDxfId="895">
      <calculatedColumnFormula>+IFERROR(SUMIFS(#REF!,#REF!,$L29,#REF!,$M29)*$G29,0)</calculatedColumnFormula>
    </tableColumn>
    <tableColumn id="38" xr3:uid="{F6612F8A-ADEA-45E7-9BA1-B59BD532678D}" name="1.07.2026" dataDxfId="894">
      <calculatedColumnFormula>+IFERROR(SUMIFS(#REF!,#REF!,$L29,#REF!,$M29)*$G29,0)</calculatedColumnFormula>
    </tableColumn>
    <tableColumn id="39" xr3:uid="{9DC43EF1-083A-469A-A64E-C58AE041EF8A}" name="1.08.2026" dataDxfId="893">
      <calculatedColumnFormula>+IFERROR(SUMIFS(#REF!,#REF!,$L29,#REF!,$M29)*$G29,0)</calculatedColumnFormula>
    </tableColumn>
    <tableColumn id="40" xr3:uid="{18D44A9B-21EF-41CB-A854-C2091D035BA2}" name="1.09.2026" dataDxfId="892">
      <calculatedColumnFormula>+IFERROR(SUMIFS(#REF!,#REF!,$L29,#REF!,$M29)*$G29,0)</calculatedColumnFormula>
    </tableColumn>
    <tableColumn id="41" xr3:uid="{889EC3BA-34BB-4DE5-942D-F374EDAE24BA}" name="1.10.2026" dataDxfId="891">
      <calculatedColumnFormula>+IFERROR(SUMIFS(#REF!,#REF!,$L29,#REF!,$M29)*$G29,0)</calculatedColumnFormula>
    </tableColumn>
    <tableColumn id="42" xr3:uid="{629AA7BD-9A65-495D-949C-FA8F2EA951D9}" name="1.11.2026" dataDxfId="890">
      <calculatedColumnFormula>+IFERROR(SUMIFS(#REF!,#REF!,$L29,#REF!,$M29)*$G29,0)</calculatedColumnFormula>
    </tableColumn>
    <tableColumn id="43" xr3:uid="{0423EDFB-0531-49C2-93B4-5E21AF4DEED5}" name="1.12.2026" dataDxfId="889">
      <calculatedColumnFormula>+IFERROR(SUMIFS(#REF!,#REF!,$L29,#REF!,$M29)*$G29,0)</calculatedColumnFormula>
    </tableColumn>
    <tableColumn id="44" xr3:uid="{A289CD1D-E780-44B9-AEE8-6D9E384FBD1B}" name="1.01.2027" dataDxfId="888">
      <calculatedColumnFormula>+IFERROR(SUMIFS(#REF!,#REF!,$L29,#REF!,$M29)*$G29,0)</calculatedColumnFormula>
    </tableColumn>
    <tableColumn id="45" xr3:uid="{C7792FB7-5C73-4A3F-979D-6CC2FB04F92C}" name="1.02.2027" dataDxfId="887">
      <calculatedColumnFormula>+IFERROR(SUMIFS(#REF!,#REF!,$L29,#REF!,$M29)*$G29,0)</calculatedColumnFormula>
    </tableColumn>
    <tableColumn id="46" xr3:uid="{0BDC199A-3F79-4CB5-9C07-031418847534}" name="1.03.2027" dataDxfId="886">
      <calculatedColumnFormula>+IFERROR(SUMIFS(#REF!,#REF!,$L29,#REF!,$M29)*$G29,0)</calculatedColumnFormula>
    </tableColumn>
    <tableColumn id="47" xr3:uid="{8C089E40-5D9C-4764-AECB-8632328BFD88}" name="1.04.2027" dataDxfId="885">
      <calculatedColumnFormula>+IFERROR(SUMIFS(#REF!,#REF!,$L29,#REF!,$M29)*$G29,0)</calculatedColumnFormula>
    </tableColumn>
    <tableColumn id="48" xr3:uid="{FDD85372-5210-434F-84F1-67BDF85AEC56}" name="1.05.2027" dataDxfId="884">
      <calculatedColumnFormula>+IFERROR(SUMIFS(#REF!,#REF!,$L29,#REF!,$M29)*$G29,0)</calculatedColumnFormula>
    </tableColumn>
    <tableColumn id="49" xr3:uid="{4076F095-8830-45FE-B524-7FE579CCD6AD}" name="1.06.2027" dataDxfId="883">
      <calculatedColumnFormula>+IFERROR(SUMIFS(#REF!,#REF!,$L29,#REF!,$M29)*$G29,0)</calculatedColumnFormula>
    </tableColumn>
    <tableColumn id="50" xr3:uid="{A789F2F0-FAF5-4A52-A118-ABEDB3F61D90}" name="1.07.2027" dataDxfId="882">
      <calculatedColumnFormula>+IFERROR(SUMIFS(#REF!,#REF!,$L29,#REF!,$M29)*$G29,0)</calculatedColumnFormula>
    </tableColumn>
    <tableColumn id="51" xr3:uid="{2C6EBB45-01AA-463B-81F9-744AF5192820}" name="1.08.2027" dataDxfId="881">
      <calculatedColumnFormula>+IFERROR(SUMIFS(#REF!,#REF!,$L29,#REF!,$M29)*$G29,0)</calculatedColumnFormula>
    </tableColumn>
    <tableColumn id="52" xr3:uid="{907ACA7E-88CF-4EB7-9EEB-5999F28FE5A8}" name="1.09.2027" dataDxfId="880">
      <calculatedColumnFormula>+IFERROR(SUMIFS(#REF!,#REF!,$L29,#REF!,$M29)*$G29,0)</calculatedColumnFormula>
    </tableColumn>
    <tableColumn id="53" xr3:uid="{F61D03A0-63D9-4541-97A7-8FE6F7789420}" name="1.10.2027" dataDxfId="879">
      <calculatedColumnFormula>+IFERROR(SUMIFS(#REF!,#REF!,$L29,#REF!,$M29)*$G29,0)</calculatedColumnFormula>
    </tableColumn>
    <tableColumn id="54" xr3:uid="{66F05BD8-713E-417A-A587-B9093931CA66}" name="1.11.2027" dataDxfId="878">
      <calculatedColumnFormula>+IFERROR(SUMIFS(#REF!,#REF!,$L29,#REF!,$M29)*$G29,0)</calculatedColumnFormula>
    </tableColumn>
    <tableColumn id="55" xr3:uid="{09FA32F7-F910-4B15-A0AC-E734E3DC3B5D}" name="1.12.2027" dataDxfId="877">
      <calculatedColumnFormula>+IFERROR(SUMIFS(#REF!,#REF!,$L29,#REF!,$M29)*$G29,0)</calculatedColumnFormula>
    </tableColumn>
    <tableColumn id="56" xr3:uid="{72A030B4-690B-416E-8119-AEE1BE3AA9DD}" name="1.01.2028" dataDxfId="876">
      <calculatedColumnFormula>+IFERROR(SUMIFS(#REF!,#REF!,$L29,#REF!,$M29)*$G29,0)</calculatedColumnFormula>
    </tableColumn>
    <tableColumn id="57" xr3:uid="{A82ECA1B-0EED-4DEB-AA9D-C9F30F856C51}" name="1.02.2028" dataDxfId="875">
      <calculatedColumnFormula>+IFERROR(SUMIFS(#REF!,#REF!,$L29,#REF!,$M29)*$G29,0)</calculatedColumnFormula>
    </tableColumn>
    <tableColumn id="58" xr3:uid="{B9F647FB-AE00-4EFA-B6A9-FB1F3EF5396B}" name="1.03.2028" dataDxfId="874">
      <calculatedColumnFormula>+IFERROR(SUMIFS(#REF!,#REF!,$L29,#REF!,$M29)*$G29,0)</calculatedColumnFormula>
    </tableColumn>
    <tableColumn id="59" xr3:uid="{8A5BBF14-3C18-46F7-AA68-28B551053805}" name="1.04.2028" dataDxfId="873">
      <calculatedColumnFormula>+IFERROR(SUMIFS(#REF!,#REF!,$L29,#REF!,$M29)*$G29,0)</calculatedColumnFormula>
    </tableColumn>
    <tableColumn id="60" xr3:uid="{983B2833-2FBA-41B0-A05F-B07A10207BDD}" name="1.05.2028" dataDxfId="872">
      <calculatedColumnFormula>+IFERROR(SUMIFS(#REF!,#REF!,$L29,#REF!,$M29)*$G29,0)</calculatedColumnFormula>
    </tableColumn>
    <tableColumn id="61" xr3:uid="{3150A120-785A-49EE-A6A3-5B8F26C5870D}" name="1.06.2028" dataDxfId="871">
      <calculatedColumnFormula>+IFERROR(SUMIFS(#REF!,#REF!,$L29,#REF!,$M29)*$G29,0)</calculatedColumnFormula>
    </tableColumn>
    <tableColumn id="62" xr3:uid="{3C219CB8-CD57-4D08-BEEC-40D58C7C0686}" name="1.07.2028" dataDxfId="870">
      <calculatedColumnFormula>+IFERROR(SUMIFS(#REF!,#REF!,$L29,#REF!,$M29)*$G29,0)</calculatedColumnFormula>
    </tableColumn>
    <tableColumn id="63" xr3:uid="{52446601-BB0B-4C35-8EF5-EA79B430A31B}" name="1.08.2028" dataDxfId="869">
      <calculatedColumnFormula>+IFERROR(SUMIFS(#REF!,#REF!,$L29,#REF!,$M29)*$G29,0)</calculatedColumnFormula>
    </tableColumn>
    <tableColumn id="64" xr3:uid="{224D0182-50F5-4C0F-B89E-E538CAA901ED}" name="1.09.2028" dataDxfId="868">
      <calculatedColumnFormula>+IFERROR(SUMIFS(#REF!,#REF!,$L29,#REF!,$M29)*$G29,0)</calculatedColumnFormula>
    </tableColumn>
    <tableColumn id="65" xr3:uid="{10B8531B-6700-4B59-BFCA-7D97C68F3D1D}" name="1.10.2028" dataDxfId="867">
      <calculatedColumnFormula>+IFERROR(SUMIFS(#REF!,#REF!,$L29,#REF!,$M29)*$G29,0)</calculatedColumnFormula>
    </tableColumn>
    <tableColumn id="66" xr3:uid="{AAAE2DB5-A579-4B37-BD28-33B1C148EDD5}" name="1.11.2028" dataDxfId="866">
      <calculatedColumnFormula>+IFERROR(SUMIFS(#REF!,#REF!,$L29,#REF!,$M29)*$G29,0)</calculatedColumnFormula>
    </tableColumn>
    <tableColumn id="67" xr3:uid="{662E40DE-9CFB-4284-8C91-34D140CCB787}" name="1.12.2028" dataDxfId="865">
      <calculatedColumnFormula>+IFERROR(SUMIFS(#REF!,#REF!,$L29,#REF!,$M29)*$G29,0)</calculatedColumnFormula>
    </tableColumn>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25ACD88-BA46-4F66-8B61-1282EEBF30F6}" name="Table10167" displayName="Table10167" ref="J28:J50" totalsRowShown="0">
  <autoFilter ref="J28:J50" xr:uid="{125ACD88-BA46-4F66-8B61-1282EEBF30F6}"/>
  <tableColumns count="1">
    <tableColumn id="1" xr3:uid="{5ECE5281-2742-4B5A-9456-19484DCA6D32}" name="R4 Kod"/>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795719FF-2494-46D4-B28A-B240AB1CCE43}" name="Table815535" displayName="Table815535" ref="L23:BZ29" totalsRowShown="0" headerRowDxfId="864" headerRowBorderDxfId="863" tableBorderDxfId="862">
  <autoFilter ref="L23:BZ29" xr:uid="{795719FF-2494-46D4-B28A-B240AB1CCE43}"/>
  <tableColumns count="67">
    <tableColumn id="1" xr3:uid="{430EBDE0-F41C-4E28-8486-489E4102FD17}" name="L4 Code"/>
    <tableColumn id="2" xr3:uid="{E18D8E9D-D055-4094-9C59-92090B50C370}" name="M2 Code"/>
    <tableColumn id="3" xr3:uid="{2A322B04-DD6D-47AD-A9A2-D736EDF93424}" name="T1 Code"/>
    <tableColumn id="4" xr3:uid="{3FAFAAB2-F3B0-42FD-A7CC-AA460BBF6137}" name="FFAK"/>
    <tableColumn id="5" xr3:uid="{6ABE2BB5-F32A-4273-96A1-E2F3309426AC}" name="1.10.2023" dataDxfId="861">
      <calculatedColumnFormula>+IFERROR(SUMIFS(#REF!,#REF!,$L24,#REF!,$M24)*$G24/P$22,0)</calculatedColumnFormula>
    </tableColumn>
    <tableColumn id="6" xr3:uid="{6B8E9DF5-8CD1-4E1B-9E60-F90D8B48CBAC}" name="1.11.2023" dataDxfId="860">
      <calculatedColumnFormula>+IFERROR(SUMIFS(#REF!,#REF!,$L24,#REF!,$M24)*$G24/Q$22,0)</calculatedColumnFormula>
    </tableColumn>
    <tableColumn id="7" xr3:uid="{0062A76E-8B2E-4494-B6E1-ECC2A88F0399}" name="1.12.2023" dataDxfId="859">
      <calculatedColumnFormula>+IFERROR(SUMIFS(#REF!,#REF!,$L24,#REF!,$M24)*$G24/R$22,0)</calculatedColumnFormula>
    </tableColumn>
    <tableColumn id="8" xr3:uid="{D50DD3F5-7915-4EB6-8235-D9D44C8BA7F1}" name="1.01.2024" dataDxfId="858">
      <calculatedColumnFormula>+IFERROR(SUMIFS(#REF!,#REF!,$L24,#REF!,$M24)*$G24/S$22,0)</calculatedColumnFormula>
    </tableColumn>
    <tableColumn id="9" xr3:uid="{A126AB8C-739E-4857-8456-EED8C6306BD0}" name="1.02.2024" dataDxfId="857">
      <calculatedColumnFormula>+IFERROR(SUMIFS(#REF!,#REF!,$L24,#REF!,$M24)*$G24/T$22,0)</calculatedColumnFormula>
    </tableColumn>
    <tableColumn id="10" xr3:uid="{70370DBD-CB27-4A17-BB63-20EA3C2E0CF2}" name="1.03.2024" dataDxfId="856">
      <calculatedColumnFormula>+IFERROR(SUMIFS(#REF!,#REF!,$L24,#REF!,$M24)*$G24/U$22,0)</calculatedColumnFormula>
    </tableColumn>
    <tableColumn id="11" xr3:uid="{1A3DA99C-DADF-4599-AA26-A71FB63B914E}" name="1.04.2024" dataDxfId="855">
      <calculatedColumnFormula>+IFERROR(SUMIFS(#REF!,#REF!,$L24,#REF!,$M24)*$G24/V$22,0)</calculatedColumnFormula>
    </tableColumn>
    <tableColumn id="12" xr3:uid="{F5FF3CB6-890B-4F86-B25B-1DA7248B388E}" name="1.05.2024" dataDxfId="854">
      <calculatedColumnFormula>+IFERROR(SUMIFS(#REF!,#REF!,$L24,#REF!,$M24)*$G24/W$22,0)</calculatedColumnFormula>
    </tableColumn>
    <tableColumn id="13" xr3:uid="{633108F2-958F-4265-B966-538968B981F2}" name="1.06.2024" dataDxfId="853">
      <calculatedColumnFormula>+IFERROR(SUMIFS(#REF!,#REF!,$L24,#REF!,$M24)*$G24/X$22,0)</calculatedColumnFormula>
    </tableColumn>
    <tableColumn id="14" xr3:uid="{54DEA51B-82D8-4DCA-A772-A91B442B915B}" name="1.07.2024" dataDxfId="852">
      <calculatedColumnFormula>+IFERROR(SUMIFS(#REF!,#REF!,$L24,#REF!,$M24)*$G24/Y$22,0)</calculatedColumnFormula>
    </tableColumn>
    <tableColumn id="15" xr3:uid="{F2EBF9FD-1274-42FF-920A-729CB08037DA}" name="1.08.2024" dataDxfId="851">
      <calculatedColumnFormula>+IFERROR(SUMIFS(#REF!,#REF!,$L24,#REF!,$M24)*$G24/Z$22,0)</calculatedColumnFormula>
    </tableColumn>
    <tableColumn id="16" xr3:uid="{20ABAC5A-25B7-4C60-9918-2AA92701B3DB}" name="1.09.2024" dataDxfId="850">
      <calculatedColumnFormula>+IFERROR(SUMIFS(#REF!,#REF!,$L24,#REF!,$M24)*$G24/AA$22,0)</calculatedColumnFormula>
    </tableColumn>
    <tableColumn id="17" xr3:uid="{FEEBA4C5-CCA7-4808-B546-F41630405CF2}" name="1.10.2024" dataDxfId="849">
      <calculatedColumnFormula>+IFERROR(SUMIFS(#REF!,#REF!,$L24,#REF!,$M24)*$G24/AB$22,0)</calculatedColumnFormula>
    </tableColumn>
    <tableColumn id="18" xr3:uid="{17308CFB-EF61-48BF-B929-EF20111E79F7}" name="1.11.2024" dataDxfId="848">
      <calculatedColumnFormula>+IFERROR(SUMIFS(#REF!,#REF!,$L24,#REF!,$M24)*$G24/AC$22,0)</calculatedColumnFormula>
    </tableColumn>
    <tableColumn id="19" xr3:uid="{EE49FC24-9592-41E8-9ED3-BD8F60D96E2C}" name="1.12.2024" dataDxfId="847">
      <calculatedColumnFormula>+IFERROR(SUMIFS(#REF!,#REF!,$L24,#REF!,$M24)*$G24/AD$22,0)</calculatedColumnFormula>
    </tableColumn>
    <tableColumn id="20" xr3:uid="{7E12006A-D780-47E1-B092-2A281618C70D}" name="1.01.2025" dataDxfId="846">
      <calculatedColumnFormula>+IFERROR(SUMIFS(#REF!,#REF!,$L24,#REF!,$M24)*$G24/AE$22,0)</calculatedColumnFormula>
    </tableColumn>
    <tableColumn id="21" xr3:uid="{917D014F-9436-4F48-88F5-7EEF3FEA5914}" name="1.02.2025" dataDxfId="845">
      <calculatedColumnFormula>+IFERROR(SUMIFS(#REF!,#REF!,$L24,#REF!,$M24)*$G24/AF$22,0)</calculatedColumnFormula>
    </tableColumn>
    <tableColumn id="22" xr3:uid="{BABD28BA-267D-4E5A-995E-E09B0F86AA0C}" name="1.03.2025" dataDxfId="844">
      <calculatedColumnFormula>+IFERROR(SUMIFS(#REF!,#REF!,$L24,#REF!,$M24)*$G24/AG$22,0)</calculatedColumnFormula>
    </tableColumn>
    <tableColumn id="23" xr3:uid="{04F42CA2-7EB6-4CA0-877C-4AB3C3CCC6BF}" name="1.04.2025" dataDxfId="843">
      <calculatedColumnFormula>+IFERROR(SUMIFS(#REF!,#REF!,$L24,#REF!,$M24)*$G24/AH$22,0)</calculatedColumnFormula>
    </tableColumn>
    <tableColumn id="24" xr3:uid="{B6E6F45A-5D78-4D02-88E4-F1695BD95F3F}" name="1.05.2025" dataDxfId="842">
      <calculatedColumnFormula>+IFERROR(SUMIFS(#REF!,#REF!,$L24,#REF!,$M24)*$G24/AI$22,0)</calculatedColumnFormula>
    </tableColumn>
    <tableColumn id="25" xr3:uid="{46D6B5AD-D6A3-482A-BE03-774EAA6A2E00}" name="1.06.2025" dataDxfId="841">
      <calculatedColumnFormula>+IFERROR(SUMIFS(#REF!,#REF!,$L24,#REF!,$M24)*$G24/AJ$22,0)</calculatedColumnFormula>
    </tableColumn>
    <tableColumn id="26" xr3:uid="{5B185A42-691B-47CB-89D8-86B8F5766887}" name="1.07.2025" dataDxfId="840">
      <calculatedColumnFormula>+IFERROR(SUMIFS(#REF!,#REF!,$L24,#REF!,$M24)*$G24/AK$22,0)</calculatedColumnFormula>
    </tableColumn>
    <tableColumn id="27" xr3:uid="{872951FC-0052-42CE-AF4D-2B5E4E84F7B9}" name="1.08.2025" dataDxfId="839">
      <calculatedColumnFormula>+IFERROR(SUMIFS(#REF!,#REF!,$L24,#REF!,$M24)*$G24/AL$22,0)</calculatedColumnFormula>
    </tableColumn>
    <tableColumn id="28" xr3:uid="{1F1A067E-15BF-43EF-8C5E-B83098D492C6}" name="1.09.2025" dataDxfId="838">
      <calculatedColumnFormula>+IFERROR(SUMIFS(#REF!,#REF!,$L24,#REF!,$M24)*$G24/AM$22,0)</calculatedColumnFormula>
    </tableColumn>
    <tableColumn id="29" xr3:uid="{ACA76431-CB4E-44AF-8327-FC0D55915651}" name="1.10.2025" dataDxfId="837">
      <calculatedColumnFormula>+IFERROR(SUMIFS(#REF!,#REF!,$L24,#REF!,$M24)*$G24/AN$22,0)</calculatedColumnFormula>
    </tableColumn>
    <tableColumn id="30" xr3:uid="{45878484-3E44-466D-8E1F-27CABC42AD0A}" name="1.11.2025" dataDxfId="836">
      <calculatedColumnFormula>+IFERROR(SUMIFS(#REF!,#REF!,$L24,#REF!,$M24)*$G24/AO$22,0)</calculatedColumnFormula>
    </tableColumn>
    <tableColumn id="31" xr3:uid="{0A41CE00-6E7D-4C6F-924C-ABB939860BE4}" name="1.12.2025" dataDxfId="835">
      <calculatedColumnFormula>+IFERROR(SUMIFS(#REF!,#REF!,$L24,#REF!,$M24)*$G24/AP$22,0)</calculatedColumnFormula>
    </tableColumn>
    <tableColumn id="32" xr3:uid="{113D2A94-1731-40C3-A535-FA6E742C4693}" name="1.01.2026" dataDxfId="834">
      <calculatedColumnFormula>+IFERROR(SUMIFS(#REF!,#REF!,$L24,#REF!,$M24)*$G24/AQ$22,0)</calculatedColumnFormula>
    </tableColumn>
    <tableColumn id="33" xr3:uid="{1747BDE1-05CB-4758-A952-5B1DF9B744F1}" name="1.02.2026" dataDxfId="833">
      <calculatedColumnFormula>+IFERROR(SUMIFS(#REF!,#REF!,$L24,#REF!,$M24)*$G24/AR$22,0)</calculatedColumnFormula>
    </tableColumn>
    <tableColumn id="34" xr3:uid="{1ACC29B9-E088-4EA9-B02A-AC8D04A93E68}" name="1.03.2026" dataDxfId="832">
      <calculatedColumnFormula>+IFERROR(SUMIFS(#REF!,#REF!,$L24,#REF!,$M24)*$G24/AS$22,0)</calculatedColumnFormula>
    </tableColumn>
    <tableColumn id="35" xr3:uid="{E5DCDDBE-6591-4FD0-8A0D-51D50F6BBBE3}" name="1.04.2026" dataDxfId="831">
      <calculatedColumnFormula>+IFERROR(SUMIFS(#REF!,#REF!,$L24,#REF!,$M24)*$G24/AT$22,0)</calculatedColumnFormula>
    </tableColumn>
    <tableColumn id="36" xr3:uid="{1AC776FF-6089-4403-A79C-0186F23CF043}" name="1.05.2026" dataDxfId="830">
      <calculatedColumnFormula>+IFERROR(SUMIFS(#REF!,#REF!,$L24,#REF!,$M24)*$G24/AU$22,0)</calculatedColumnFormula>
    </tableColumn>
    <tableColumn id="37" xr3:uid="{A85DF29B-5711-457B-A6CC-F3D1F30FCF70}" name="1.06.2026" dataDxfId="829">
      <calculatedColumnFormula>+IFERROR(SUMIFS(#REF!,#REF!,$L24,#REF!,$M24)*$G24/AV$22,0)</calculatedColumnFormula>
    </tableColumn>
    <tableColumn id="38" xr3:uid="{67F35940-7868-48B5-A926-4A26623BA447}" name="1.07.2026" dataDxfId="828">
      <calculatedColumnFormula>+IFERROR(SUMIFS(#REF!,#REF!,$L24,#REF!,$M24)*$G24/AW$22,0)</calculatedColumnFormula>
    </tableColumn>
    <tableColumn id="39" xr3:uid="{F0C7D857-8305-45DE-9B04-C641BB5F1B0F}" name="1.08.2026" dataDxfId="827">
      <calculatedColumnFormula>+IFERROR(SUMIFS(#REF!,#REF!,$L24,#REF!,$M24)*$G24/AX$22,0)</calculatedColumnFormula>
    </tableColumn>
    <tableColumn id="40" xr3:uid="{A5AFB5E4-D45C-49B3-996C-8D67F1F652E0}" name="1.09.2026" dataDxfId="826">
      <calculatedColumnFormula>+IFERROR(SUMIFS(#REF!,#REF!,$L24,#REF!,$M24)*$G24/AY$22,0)</calculatedColumnFormula>
    </tableColumn>
    <tableColumn id="41" xr3:uid="{86F0D03B-A5C8-4E32-BD5C-48D922691134}" name="1.10.2026" dataDxfId="825">
      <calculatedColumnFormula>+IFERROR(SUMIFS(#REF!,#REF!,$L24,#REF!,$M24)*$G24/AZ$22,0)</calculatedColumnFormula>
    </tableColumn>
    <tableColumn id="42" xr3:uid="{BC8650B4-981D-4B92-BCC1-49547B4D6489}" name="1.11.2026" dataDxfId="824">
      <calculatedColumnFormula>+IFERROR(SUMIFS(#REF!,#REF!,$L24,#REF!,$M24)*$G24/BA$22,0)</calculatedColumnFormula>
    </tableColumn>
    <tableColumn id="43" xr3:uid="{2FD0A5FD-20C3-4152-95AC-1F596BAE16F5}" name="1.12.2026" dataDxfId="823">
      <calculatedColumnFormula>+IFERROR(SUMIFS(#REF!,#REF!,$L24,#REF!,$M24)*$G24/BB$22,0)</calculatedColumnFormula>
    </tableColumn>
    <tableColumn id="44" xr3:uid="{3E80AD37-E036-4F2A-AC11-558A4E4CF264}" name="1.01.2027" dataDxfId="822">
      <calculatedColumnFormula>+IFERROR(SUMIFS(#REF!,#REF!,$L24,#REF!,$M24)*$G24/BC$22,0)</calculatedColumnFormula>
    </tableColumn>
    <tableColumn id="45" xr3:uid="{5D547276-46A4-4F65-BA82-173B0A006D8A}" name="1.02.2027" dataDxfId="821">
      <calculatedColumnFormula>+IFERROR(SUMIFS(#REF!,#REF!,$L24,#REF!,$M24)*$G24/BD$22,0)</calculatedColumnFormula>
    </tableColumn>
    <tableColumn id="46" xr3:uid="{7E0406DC-29BE-4926-AE6F-5DF35ADFFF17}" name="1.03.2027" dataDxfId="820">
      <calculatedColumnFormula>+IFERROR(SUMIFS(#REF!,#REF!,$L24,#REF!,$M24)*$G24/BE$22,0)</calculatedColumnFormula>
    </tableColumn>
    <tableColumn id="47" xr3:uid="{BB5A529C-643B-42FA-A123-B73C68CC9F6B}" name="1.04.2027" dataDxfId="819">
      <calculatedColumnFormula>+IFERROR(SUMIFS(#REF!,#REF!,$L24,#REF!,$M24)*$G24/BF$22,0)</calculatedColumnFormula>
    </tableColumn>
    <tableColumn id="48" xr3:uid="{491195AA-98F7-45DF-8C97-1BA3729183F3}" name="1.05.2027" dataDxfId="818">
      <calculatedColumnFormula>+IFERROR(SUMIFS(#REF!,#REF!,$L24,#REF!,$M24)*$G24/BG$22,0)</calculatedColumnFormula>
    </tableColumn>
    <tableColumn id="49" xr3:uid="{72DC6C59-2476-4312-B4EA-317B5B943F6D}" name="1.06.2027" dataDxfId="817">
      <calculatedColumnFormula>+IFERROR(SUMIFS(#REF!,#REF!,$L24,#REF!,$M24)*$G24/BH$22,0)</calculatedColumnFormula>
    </tableColumn>
    <tableColumn id="50" xr3:uid="{B552C462-9EA9-432C-88AA-75D545BA15C3}" name="1.07.2027" dataDxfId="816">
      <calculatedColumnFormula>+IFERROR(SUMIFS(#REF!,#REF!,$L24,#REF!,$M24)*$G24/BI$22,0)</calculatedColumnFormula>
    </tableColumn>
    <tableColumn id="51" xr3:uid="{E9551A44-90F7-4F4A-881F-BCCC5F53B492}" name="1.08.2027" dataDxfId="815">
      <calculatedColumnFormula>+IFERROR(SUMIFS(#REF!,#REF!,$L24,#REF!,$M24)*$G24/BJ$22,0)</calculatedColumnFormula>
    </tableColumn>
    <tableColumn id="52" xr3:uid="{16998A9D-0363-4810-A58E-768DCEDCBE54}" name="1.09.2027" dataDxfId="814">
      <calculatedColumnFormula>+IFERROR(SUMIFS(#REF!,#REF!,$L24,#REF!,$M24)*$G24/BK$22,0)</calculatedColumnFormula>
    </tableColumn>
    <tableColumn id="53" xr3:uid="{0CB2B4A1-C6D2-4DBC-88B8-389E31A0808D}" name="1.10.2027" dataDxfId="813">
      <calculatedColumnFormula>+IFERROR(SUMIFS(#REF!,#REF!,$L24,#REF!,$M24)*$G24/BL$22,0)</calculatedColumnFormula>
    </tableColumn>
    <tableColumn id="54" xr3:uid="{473013EF-2729-492E-9097-D6F95CCDCD1A}" name="1.11.2027" dataDxfId="812">
      <calculatedColumnFormula>+IFERROR(SUMIFS(#REF!,#REF!,$L24,#REF!,$M24)*$G24/BM$22,0)</calculatedColumnFormula>
    </tableColumn>
    <tableColumn id="55" xr3:uid="{3DBA6604-1580-4A07-B61D-5D738A31C0B2}" name="1.12.2027" dataDxfId="811">
      <calculatedColumnFormula>+IFERROR(SUMIFS(#REF!,#REF!,$L24,#REF!,$M24)*$G24/BN$22,0)</calculatedColumnFormula>
    </tableColumn>
    <tableColumn id="56" xr3:uid="{71C25C30-FFFD-446F-A786-6349E7550E91}" name="1.01.2028" dataDxfId="810">
      <calculatedColumnFormula>+IFERROR(SUMIFS(#REF!,#REF!,$L24,#REF!,$M24)*$G24/BO$22,0)</calculatedColumnFormula>
    </tableColumn>
    <tableColumn id="57" xr3:uid="{8244815D-46E2-4227-8E3F-646551F280FA}" name="1.02.2028" dataDxfId="809">
      <calculatedColumnFormula>+IFERROR(SUMIFS(#REF!,#REF!,$L24,#REF!,$M24)*$G24/BP$22,0)</calculatedColumnFormula>
    </tableColumn>
    <tableColumn id="58" xr3:uid="{2382E2B3-713F-454C-AF07-7699B371F9F1}" name="1.03.2028" dataDxfId="808">
      <calculatedColumnFormula>+IFERROR(SUMIFS(#REF!,#REF!,$L24,#REF!,$M24)*$G24/BQ$22,0)</calculatedColumnFormula>
    </tableColumn>
    <tableColumn id="59" xr3:uid="{C59458B7-6C8F-4BC7-93E4-EBA50C3E2AA9}" name="1.04.2028" dataDxfId="807">
      <calculatedColumnFormula>+IFERROR(SUMIFS(#REF!,#REF!,$L24,#REF!,$M24)*$G24/BR$22,0)</calculatedColumnFormula>
    </tableColumn>
    <tableColumn id="60" xr3:uid="{B666AED8-89B6-45D8-B4CD-474613BACE97}" name="1.05.2028" dataDxfId="806">
      <calculatedColumnFormula>+IFERROR(SUMIFS(#REF!,#REF!,$L24,#REF!,$M24)*$G24/BS$22,0)</calculatedColumnFormula>
    </tableColumn>
    <tableColumn id="61" xr3:uid="{0F988394-5496-4CF1-818C-678CD7FF4A57}" name="1.06.2028" dataDxfId="805">
      <calculatedColumnFormula>+IFERROR(SUMIFS(#REF!,#REF!,$L24,#REF!,$M24)*$G24/BT$22,0)</calculatedColumnFormula>
    </tableColumn>
    <tableColumn id="62" xr3:uid="{2C1F87A6-5311-46ED-B44F-0EEB88DE2DA3}" name="1.07.2028" dataDxfId="804">
      <calculatedColumnFormula>+IFERROR(SUMIFS(#REF!,#REF!,$L24,#REF!,$M24)*$G24/BU$22,0)</calculatedColumnFormula>
    </tableColumn>
    <tableColumn id="63" xr3:uid="{E7C62F01-96E4-4EE5-A759-8F2EB70D3C77}" name="1.08.2028" dataDxfId="803">
      <calculatedColumnFormula>+IFERROR(SUMIFS(#REF!,#REF!,$L24,#REF!,$M24)*$G24/BV$22,0)</calculatedColumnFormula>
    </tableColumn>
    <tableColumn id="64" xr3:uid="{94410FF4-0F83-42EE-8F0A-5D218E349A0E}" name="1.09.2028" dataDxfId="802">
      <calculatedColumnFormula>+IFERROR(SUMIFS(#REF!,#REF!,$L24,#REF!,$M24)*$G24/BW$22,0)</calculatedColumnFormula>
    </tableColumn>
    <tableColumn id="65" xr3:uid="{6E1E4084-379A-46D3-AC0D-F6C6335B1366}" name="1.10.2028" dataDxfId="801">
      <calculatedColumnFormula>+IFERROR(SUMIFS(#REF!,#REF!,$L24,#REF!,$M24)*$G24/BX$22,0)</calculatedColumnFormula>
    </tableColumn>
    <tableColumn id="66" xr3:uid="{1AAEE8F3-B06B-4EAF-AF67-A9E0B90C1C5E}" name="1.11.2028" dataDxfId="800">
      <calculatedColumnFormula>+IFERROR(SUMIFS(#REF!,#REF!,$L24,#REF!,$M24)*$G24/BY$22,0)</calculatedColumnFormula>
    </tableColumn>
    <tableColumn id="67" xr3:uid="{B6D83D27-2AF4-4B91-9255-C69AEE8DFF13}" name="1.12.2028" dataDxfId="799">
      <calculatedColumnFormula>+IFERROR(SUMIFS(#REF!,#REF!,$L24,#REF!,$M24)*$G24/BZ$22,0)</calculatedColumnFormula>
    </tableColumn>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25A660C-FCAE-45D3-BC34-912F744D98D7}" name="Table1016736" displayName="Table1016736" ref="J23:J40" totalsRowShown="0">
  <autoFilter ref="J23:J40" xr:uid="{025A660C-FCAE-45D3-BC34-912F744D98D7}"/>
  <tableColumns count="1">
    <tableColumn id="1" xr3:uid="{5741ECC1-95F7-46E5-A86A-13BDC8119FB9}" name="R4 Kod"/>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3F6BE5D-DFBF-467A-8566-EFE5E47D1BEF}" name="Table81553537" displayName="Table81553537" ref="L14:BZ20" totalsRowShown="0" headerRowDxfId="798" headerRowBorderDxfId="797" tableBorderDxfId="796">
  <autoFilter ref="L14:BZ20" xr:uid="{23F6BE5D-DFBF-467A-8566-EFE5E47D1BEF}"/>
  <tableColumns count="67">
    <tableColumn id="1" xr3:uid="{D4401334-FF1A-4F82-82BA-A7FF4464EB4F}" name="L4 Code"/>
    <tableColumn id="2" xr3:uid="{CB37817B-F858-42AE-BAB2-A9B4E957CD34}" name="M2 Code"/>
    <tableColumn id="3" xr3:uid="{C39E3314-2B22-4B89-8C8A-07D3FCFEAC7A}" name="T1 Code"/>
    <tableColumn id="4" xr3:uid="{EBAC5B65-8915-4C04-A9AA-86D5FE3B4111}" name="FFAK"/>
    <tableColumn id="5" xr3:uid="{31F48264-7105-4696-9574-678E43820FC5}" name="1.10.2023" dataDxfId="795">
      <calculatedColumnFormula>+IFERROR(SUMIFS(#REF!,#REF!,$L15,#REF!,$M15)*$G15,0)</calculatedColumnFormula>
    </tableColumn>
    <tableColumn id="6" xr3:uid="{4FFCBE81-E3F0-4A66-A322-C57FA25AF2DB}" name="1.11.2023" dataDxfId="794">
      <calculatedColumnFormula>+IFERROR(SUMIFS(#REF!,#REF!,$L15,#REF!,$M15)*$G15,0)</calculatedColumnFormula>
    </tableColumn>
    <tableColumn id="7" xr3:uid="{059B8C6B-D232-4823-877C-6CD0D2EBDC00}" name="1.12.2023" dataDxfId="793">
      <calculatedColumnFormula>+IFERROR(SUMIFS(#REF!,#REF!,$L15,#REF!,$M15)*$G15,0)</calculatedColumnFormula>
    </tableColumn>
    <tableColumn id="8" xr3:uid="{6E07BAAC-FE18-4030-9C1B-79E4BA197B69}" name="1.01.2024" dataDxfId="792">
      <calculatedColumnFormula>+IFERROR(SUMIFS(#REF!,#REF!,$L15,#REF!,$M15)*$G15,0)</calculatedColumnFormula>
    </tableColumn>
    <tableColumn id="9" xr3:uid="{3AA005B3-85C7-44F8-9EE3-B33F72FD3A96}" name="1.02.2024" dataDxfId="791">
      <calculatedColumnFormula>+IFERROR(SUMIFS(#REF!,#REF!,$L15,#REF!,$M15)*$G15,0)</calculatedColumnFormula>
    </tableColumn>
    <tableColumn id="10" xr3:uid="{E3166E1C-2E6D-4E11-8211-EF03D7ACD988}" name="1.03.2024" dataDxfId="790">
      <calculatedColumnFormula>+IFERROR(SUMIFS(#REF!,#REF!,$L15,#REF!,$M15)*$G15,0)</calculatedColumnFormula>
    </tableColumn>
    <tableColumn id="11" xr3:uid="{8BA5EDDA-0775-405B-99B6-B48224A33026}" name="1.04.2024" dataDxfId="789">
      <calculatedColumnFormula>+IFERROR(SUMIFS(#REF!,#REF!,$L15,#REF!,$M15)*$G15,0)</calculatedColumnFormula>
    </tableColumn>
    <tableColumn id="12" xr3:uid="{C00BD068-BAB0-43CC-A0ED-4DAA533DA8E4}" name="1.05.2024" dataDxfId="788">
      <calculatedColumnFormula>+IFERROR(SUMIFS(#REF!,#REF!,$L15,#REF!,$M15)*$G15,0)</calculatedColumnFormula>
    </tableColumn>
    <tableColumn id="13" xr3:uid="{E6CE9ABC-D28C-49A0-ABC4-4D7497B50375}" name="1.06.2024" dataDxfId="787">
      <calculatedColumnFormula>+IFERROR(SUMIFS(#REF!,#REF!,$L15,#REF!,$M15)*$G15,0)</calculatedColumnFormula>
    </tableColumn>
    <tableColumn id="14" xr3:uid="{9FE37647-765A-4C6B-80F5-87CE4229C091}" name="1.07.2024" dataDxfId="786">
      <calculatedColumnFormula>+IFERROR(SUMIFS(#REF!,#REF!,$L15,#REF!,$M15)*$G15,0)</calculatedColumnFormula>
    </tableColumn>
    <tableColumn id="15" xr3:uid="{76CF1336-2683-4DDF-8536-E5F08506AB86}" name="1.08.2024" dataDxfId="785">
      <calculatedColumnFormula>+IFERROR(SUMIFS(#REF!,#REF!,$L15,#REF!,$M15)*$G15,0)</calculatedColumnFormula>
    </tableColumn>
    <tableColumn id="16" xr3:uid="{00940B81-8013-4EB1-842F-1B1CE83324F7}" name="1.09.2024" dataDxfId="784">
      <calculatedColumnFormula>+IFERROR(SUMIFS(#REF!,#REF!,$L15,#REF!,$M15)*$G15,0)</calculatedColumnFormula>
    </tableColumn>
    <tableColumn id="17" xr3:uid="{0FE543B5-1085-431D-8A2D-C02C6739F181}" name="1.10.2024" dataDxfId="783">
      <calculatedColumnFormula>+IFERROR(SUMIFS(#REF!,#REF!,$L15,#REF!,$M15)*$G15,0)</calculatedColumnFormula>
    </tableColumn>
    <tableColumn id="18" xr3:uid="{2BEAEBAD-5FEF-4918-8432-F573BDC121F9}" name="1.11.2024" dataDxfId="782">
      <calculatedColumnFormula>+IFERROR(SUMIFS(#REF!,#REF!,$L15,#REF!,$M15)*$G15,0)</calculatedColumnFormula>
    </tableColumn>
    <tableColumn id="19" xr3:uid="{9C48D348-E057-42A6-8AB0-EC6F7987E72F}" name="1.12.2024" dataDxfId="781">
      <calculatedColumnFormula>+IFERROR(SUMIFS(#REF!,#REF!,$L15,#REF!,$M15)*$G15,0)</calculatedColumnFormula>
    </tableColumn>
    <tableColumn id="20" xr3:uid="{B9C7A7EA-1D57-4F40-94EE-72BCE8BEC673}" name="1.01.2025" dataDxfId="780">
      <calculatedColumnFormula>+IFERROR(SUMIFS(#REF!,#REF!,$L15,#REF!,$M15)*$G15,0)</calculatedColumnFormula>
    </tableColumn>
    <tableColumn id="21" xr3:uid="{4F8E19AE-E1D1-4848-A29C-969C38F2656C}" name="1.02.2025" dataDxfId="779">
      <calculatedColumnFormula>+IFERROR(SUMIFS(#REF!,#REF!,$L15,#REF!,$M15)*$G15,0)</calculatedColumnFormula>
    </tableColumn>
    <tableColumn id="22" xr3:uid="{73F74C89-AF44-4C10-9715-DA38FEF223BF}" name="1.03.2025" dataDxfId="778">
      <calculatedColumnFormula>+IFERROR(SUMIFS(#REF!,#REF!,$L15,#REF!,$M15)*$G15,0)</calculatedColumnFormula>
    </tableColumn>
    <tableColumn id="23" xr3:uid="{889F8FFB-EAC9-4137-9888-7C8B983ED9AD}" name="1.04.2025" dataDxfId="777">
      <calculatedColumnFormula>+IFERROR(SUMIFS(#REF!,#REF!,$L15,#REF!,$M15)*$G15,0)</calculatedColumnFormula>
    </tableColumn>
    <tableColumn id="24" xr3:uid="{F1DD35E2-00DF-4109-B493-405746BB1FBA}" name="1.05.2025" dataDxfId="776">
      <calculatedColumnFormula>+IFERROR(SUMIFS(#REF!,#REF!,$L15,#REF!,$M15)*$G15,0)</calculatedColumnFormula>
    </tableColumn>
    <tableColumn id="25" xr3:uid="{0C540E27-0AB3-4A06-AE83-599F5C6A8357}" name="1.06.2025" dataDxfId="775">
      <calculatedColumnFormula>+IFERROR(SUMIFS(#REF!,#REF!,$L15,#REF!,$M15)*$G15,0)</calculatedColumnFormula>
    </tableColumn>
    <tableColumn id="26" xr3:uid="{18CA3457-EA9F-43B5-9092-DDBC2CB160AC}" name="1.07.2025" dataDxfId="774">
      <calculatedColumnFormula>+IFERROR(SUMIFS(#REF!,#REF!,$L15,#REF!,$M15)*$G15,0)</calculatedColumnFormula>
    </tableColumn>
    <tableColumn id="27" xr3:uid="{21F25F0E-FB00-4AED-A2CD-E1219381024A}" name="1.08.2025" dataDxfId="773">
      <calculatedColumnFormula>+IFERROR(SUMIFS(#REF!,#REF!,$L15,#REF!,$M15)*$G15,0)</calculatedColumnFormula>
    </tableColumn>
    <tableColumn id="28" xr3:uid="{96C0F0C4-0341-4514-BDF2-2B969BC8853F}" name="1.09.2025" dataDxfId="772">
      <calculatedColumnFormula>+IFERROR(SUMIFS(#REF!,#REF!,$L15,#REF!,$M15)*$G15,0)</calculatedColumnFormula>
    </tableColumn>
    <tableColumn id="29" xr3:uid="{DC551551-B1EB-4167-8824-94210F40532D}" name="1.10.2025" dataDxfId="771">
      <calculatedColumnFormula>+IFERROR(SUMIFS(#REF!,#REF!,$L15,#REF!,$M15)*$G15,0)</calculatedColumnFormula>
    </tableColumn>
    <tableColumn id="30" xr3:uid="{5214C2A6-B4B0-42DE-A434-BDA160A39365}" name="1.11.2025" dataDxfId="770">
      <calculatedColumnFormula>+IFERROR(SUMIFS(#REF!,#REF!,$L15,#REF!,$M15)*$G15,0)</calculatedColumnFormula>
    </tableColumn>
    <tableColumn id="31" xr3:uid="{565ED5D4-1126-4F34-AEBD-52EBBE94AE09}" name="1.12.2025" dataDxfId="769">
      <calculatedColumnFormula>+IFERROR(SUMIFS(#REF!,#REF!,$L15,#REF!,$M15)*$G15,0)</calculatedColumnFormula>
    </tableColumn>
    <tableColumn id="32" xr3:uid="{688F1BB8-CC8E-45A4-9528-56CA88E83206}" name="1.01.2026" dataDxfId="768">
      <calculatedColumnFormula>+IFERROR(SUMIFS(#REF!,#REF!,$L15,#REF!,$M15)*$G15,0)</calculatedColumnFormula>
    </tableColumn>
    <tableColumn id="33" xr3:uid="{2E280BB0-8666-4D8D-9B4D-BB9212A7855E}" name="1.02.2026" dataDxfId="767">
      <calculatedColumnFormula>+IFERROR(SUMIFS(#REF!,#REF!,$L15,#REF!,$M15)*$G15,0)</calculatedColumnFormula>
    </tableColumn>
    <tableColumn id="34" xr3:uid="{BAD5B9E1-7BF9-45BA-BAA3-010188E51008}" name="1.03.2026" dataDxfId="766">
      <calculatedColumnFormula>+IFERROR(SUMIFS(#REF!,#REF!,$L15,#REF!,$M15)*$G15,0)</calculatedColumnFormula>
    </tableColumn>
    <tableColumn id="35" xr3:uid="{74373AC3-9964-4E05-8D7D-81EB40C02719}" name="1.04.2026" dataDxfId="765">
      <calculatedColumnFormula>+IFERROR(SUMIFS(#REF!,#REF!,$L15,#REF!,$M15)*$G15,0)</calculatedColumnFormula>
    </tableColumn>
    <tableColumn id="36" xr3:uid="{6E3246D4-C1CA-4ECA-A4C9-6582A17CB6FA}" name="1.05.2026" dataDxfId="764">
      <calculatedColumnFormula>+IFERROR(SUMIFS(#REF!,#REF!,$L15,#REF!,$M15)*$G15,0)</calculatedColumnFormula>
    </tableColumn>
    <tableColumn id="37" xr3:uid="{434CEB41-6CF1-4AE2-A9CF-924DE263B48F}" name="1.06.2026" dataDxfId="763">
      <calculatedColumnFormula>+IFERROR(SUMIFS(#REF!,#REF!,$L15,#REF!,$M15)*$G15,0)</calculatedColumnFormula>
    </tableColumn>
    <tableColumn id="38" xr3:uid="{2410446D-F9E7-468D-B9B4-17264D34C407}" name="1.07.2026" dataDxfId="762">
      <calculatedColumnFormula>+IFERROR(SUMIFS(#REF!,#REF!,$L15,#REF!,$M15)*$G15,0)</calculatedColumnFormula>
    </tableColumn>
    <tableColumn id="39" xr3:uid="{25B50C16-AFFC-4653-A5A7-8ECDA078E69B}" name="1.08.2026" dataDxfId="761">
      <calculatedColumnFormula>+IFERROR(SUMIFS(#REF!,#REF!,$L15,#REF!,$M15)*$G15,0)</calculatedColumnFormula>
    </tableColumn>
    <tableColumn id="40" xr3:uid="{F85F75AD-CBA6-468F-A3FB-27277ECB1C5A}" name="1.09.2026" dataDxfId="760">
      <calculatedColumnFormula>+IFERROR(SUMIFS(#REF!,#REF!,$L15,#REF!,$M15)*$G15,0)</calculatedColumnFormula>
    </tableColumn>
    <tableColumn id="41" xr3:uid="{B226C92F-BFF7-472D-BE2D-0363864BACF0}" name="1.10.2026" dataDxfId="759">
      <calculatedColumnFormula>+IFERROR(SUMIFS(#REF!,#REF!,$L15,#REF!,$M15)*$G15,0)</calculatedColumnFormula>
    </tableColumn>
    <tableColumn id="42" xr3:uid="{2FEA4409-AC52-4A11-99D5-0294B1B87B2D}" name="1.11.2026" dataDxfId="758">
      <calculatedColumnFormula>+IFERROR(SUMIFS(#REF!,#REF!,$L15,#REF!,$M15)*$G15,0)</calculatedColumnFormula>
    </tableColumn>
    <tableColumn id="43" xr3:uid="{23BB7307-BABB-4789-98B3-B852C3C6C6F8}" name="1.12.2026" dataDxfId="757">
      <calculatedColumnFormula>+IFERROR(SUMIFS(#REF!,#REF!,$L15,#REF!,$M15)*$G15,0)</calculatedColumnFormula>
    </tableColumn>
    <tableColumn id="44" xr3:uid="{9DC60426-7D56-479A-B877-401EB0CA9662}" name="1.01.2027" dataDxfId="756">
      <calculatedColumnFormula>+IFERROR(SUMIFS(#REF!,#REF!,$L15,#REF!,$M15)*$G15,0)</calculatedColumnFormula>
    </tableColumn>
    <tableColumn id="45" xr3:uid="{FE123D11-C1DF-4762-BA11-D22C51173B4C}" name="1.02.2027" dataDxfId="755">
      <calculatedColumnFormula>+IFERROR(SUMIFS(#REF!,#REF!,$L15,#REF!,$M15)*$G15,0)</calculatedColumnFormula>
    </tableColumn>
    <tableColumn id="46" xr3:uid="{ACF66E8B-55E1-42E4-BE2A-35B64E866179}" name="1.03.2027" dataDxfId="754">
      <calculatedColumnFormula>+IFERROR(SUMIFS(#REF!,#REF!,$L15,#REF!,$M15)*$G15,0)</calculatedColumnFormula>
    </tableColumn>
    <tableColumn id="47" xr3:uid="{E3FC96F2-8513-40A3-872E-C1A79A4231E8}" name="1.04.2027" dataDxfId="753">
      <calculatedColumnFormula>+IFERROR(SUMIFS(#REF!,#REF!,$L15,#REF!,$M15)*$G15,0)</calculatedColumnFormula>
    </tableColumn>
    <tableColumn id="48" xr3:uid="{56E7CBA2-A086-4879-83C0-0949DA6CB700}" name="1.05.2027" dataDxfId="752">
      <calculatedColumnFormula>+IFERROR(SUMIFS(#REF!,#REF!,$L15,#REF!,$M15)*$G15,0)</calculatedColumnFormula>
    </tableColumn>
    <tableColumn id="49" xr3:uid="{1BEC3D8F-2691-48DD-A4CB-44ECEB76C284}" name="1.06.2027" dataDxfId="751">
      <calculatedColumnFormula>+IFERROR(SUMIFS(#REF!,#REF!,$L15,#REF!,$M15)*$G15,0)</calculatedColumnFormula>
    </tableColumn>
    <tableColumn id="50" xr3:uid="{3D5EA628-CA72-4EBF-9881-9E14EEC599F5}" name="1.07.2027" dataDxfId="750">
      <calculatedColumnFormula>+IFERROR(SUMIFS(#REF!,#REF!,$L15,#REF!,$M15)*$G15,0)</calculatedColumnFormula>
    </tableColumn>
    <tableColumn id="51" xr3:uid="{2E6BA110-1C39-4B43-8C53-B369ED912FC8}" name="1.08.2027" dataDxfId="749">
      <calculatedColumnFormula>+IFERROR(SUMIFS(#REF!,#REF!,$L15,#REF!,$M15)*$G15,0)</calculatedColumnFormula>
    </tableColumn>
    <tableColumn id="52" xr3:uid="{7E132578-9CE8-49A8-AAAD-3FB88C221C06}" name="1.09.2027" dataDxfId="748">
      <calculatedColumnFormula>+IFERROR(SUMIFS(#REF!,#REF!,$L15,#REF!,$M15)*$G15,0)</calculatedColumnFormula>
    </tableColumn>
    <tableColumn id="53" xr3:uid="{C8186848-2EF2-473D-98DB-262366AE6F0A}" name="1.10.2027" dataDxfId="747">
      <calculatedColumnFormula>+IFERROR(SUMIFS(#REF!,#REF!,$L15,#REF!,$M15)*$G15,0)</calculatedColumnFormula>
    </tableColumn>
    <tableColumn id="54" xr3:uid="{5AFF056D-3555-4173-8FD1-CCF5B69905AF}" name="1.11.2027" dataDxfId="746">
      <calculatedColumnFormula>+IFERROR(SUMIFS(#REF!,#REF!,$L15,#REF!,$M15)*$G15,0)</calculatedColumnFormula>
    </tableColumn>
    <tableColumn id="55" xr3:uid="{F339385A-4B99-4977-ADF8-05C115CEAAF9}" name="1.12.2027" dataDxfId="745">
      <calculatedColumnFormula>+IFERROR(SUMIFS(#REF!,#REF!,$L15,#REF!,$M15)*$G15,0)</calculatedColumnFormula>
    </tableColumn>
    <tableColumn id="56" xr3:uid="{22885FC3-4582-42D2-9CC1-80EBA5982750}" name="1.01.2028" dataDxfId="744">
      <calculatedColumnFormula>+IFERROR(SUMIFS(#REF!,#REF!,$L15,#REF!,$M15)*$G15,0)</calculatedColumnFormula>
    </tableColumn>
    <tableColumn id="57" xr3:uid="{A1E6C1B7-E101-476E-B61C-DF8B0BBE8E25}" name="1.02.2028" dataDxfId="743">
      <calculatedColumnFormula>+IFERROR(SUMIFS(#REF!,#REF!,$L15,#REF!,$M15)*$G15,0)</calculatedColumnFormula>
    </tableColumn>
    <tableColumn id="58" xr3:uid="{D03017F1-D330-42FA-8035-5F5AC2595E3A}" name="1.03.2028" dataDxfId="742">
      <calculatedColumnFormula>+IFERROR(SUMIFS(#REF!,#REF!,$L15,#REF!,$M15)*$G15,0)</calculatedColumnFormula>
    </tableColumn>
    <tableColumn id="59" xr3:uid="{BBB19A2B-1997-4685-A42A-63C8E4E94F08}" name="1.04.2028" dataDxfId="741">
      <calculatedColumnFormula>+IFERROR(SUMIFS(#REF!,#REF!,$L15,#REF!,$M15)*$G15,0)</calculatedColumnFormula>
    </tableColumn>
    <tableColumn id="60" xr3:uid="{A623F9B6-79B3-4A4B-9BEF-CEA06962768C}" name="1.05.2028" dataDxfId="740">
      <calculatedColumnFormula>+IFERROR(SUMIFS(#REF!,#REF!,$L15,#REF!,$M15)*$G15,0)</calculatedColumnFormula>
    </tableColumn>
    <tableColumn id="61" xr3:uid="{933AC08E-FD62-4969-B7FE-9B29E04BDDE7}" name="1.06.2028" dataDxfId="739">
      <calculatedColumnFormula>+IFERROR(SUMIFS(#REF!,#REF!,$L15,#REF!,$M15)*$G15,0)</calculatedColumnFormula>
    </tableColumn>
    <tableColumn id="62" xr3:uid="{889C2DDE-4ED6-46CD-A77A-3B5E921107F1}" name="1.07.2028" dataDxfId="738">
      <calculatedColumnFormula>+IFERROR(SUMIFS(#REF!,#REF!,$L15,#REF!,$M15)*$G15,0)</calculatedColumnFormula>
    </tableColumn>
    <tableColumn id="63" xr3:uid="{47BCC3AE-729F-4D4E-9009-2F935785B60D}" name="1.08.2028" dataDxfId="737">
      <calculatedColumnFormula>+IFERROR(SUMIFS(#REF!,#REF!,$L15,#REF!,$M15)*$G15,0)</calculatedColumnFormula>
    </tableColumn>
    <tableColumn id="64" xr3:uid="{446BB822-081A-4566-8301-3A35A2AA1E0D}" name="1.09.2028" dataDxfId="736">
      <calculatedColumnFormula>+IFERROR(SUMIFS(#REF!,#REF!,$L15,#REF!,$M15)*$G15,0)</calculatedColumnFormula>
    </tableColumn>
    <tableColumn id="65" xr3:uid="{4EC50F13-B511-4BDB-9B3E-C00622BD2007}" name="1.10.2028" dataDxfId="735">
      <calculatedColumnFormula>+IFERROR(SUMIFS(#REF!,#REF!,$L15,#REF!,$M15)*$G15,0)</calculatedColumnFormula>
    </tableColumn>
    <tableColumn id="66" xr3:uid="{E131DFB2-4AA3-417C-B2CE-CEC165C3BEB8}" name="1.11.2028" dataDxfId="734">
      <calculatedColumnFormula>+IFERROR(SUMIFS(#REF!,#REF!,$L15,#REF!,$M15)*$G15,0)</calculatedColumnFormula>
    </tableColumn>
    <tableColumn id="67" xr3:uid="{D4C06065-A81F-47EE-8B7A-51D449C6FCA5}" name="1.12.2028" dataDxfId="733">
      <calculatedColumnFormula>+IFERROR(SUMIFS(#REF!,#REF!,$L15,#REF!,$M15)*$G15,0)</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CBFBA7AE-5760-4510-95E4-FFE9F79DF333}" name="Table101673638" displayName="Table101673638" ref="J14:J22" totalsRowShown="0">
  <autoFilter ref="J14:J22" xr:uid="{CBFBA7AE-5760-4510-95E4-FFE9F79DF333}"/>
  <tableColumns count="1">
    <tableColumn id="1" xr3:uid="{36C01F4F-1C59-46F2-9C57-B35CF06442EB}" name="R4 Kod"/>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81C85CDC-FD54-4E0C-B918-5E4A39CA0B1E}" name="Table8155353739" displayName="Table8155353739" ref="L14:BZ24" totalsRowShown="0" headerRowDxfId="732" headerRowBorderDxfId="731" tableBorderDxfId="730">
  <autoFilter ref="L14:BZ24" xr:uid="{81C85CDC-FD54-4E0C-B918-5E4A39CA0B1E}"/>
  <tableColumns count="67">
    <tableColumn id="1" xr3:uid="{81562557-1ED7-45C6-9B80-5BDEC9646228}" name="L4 Code"/>
    <tableColumn id="2" xr3:uid="{7B05AD3B-4D97-4EFE-8203-403D7C5E34D8}" name="M2 Code"/>
    <tableColumn id="3" xr3:uid="{ECC1BA81-6C37-4311-847D-51F76123A492}" name="T1 Code"/>
    <tableColumn id="4" xr3:uid="{F1A9345E-2F04-46EB-92EE-3625C1141D64}" name="FFAK"/>
    <tableColumn id="5" xr3:uid="{596EBB71-5D59-495A-AAB2-D22F1545D0C3}" name="1.10.2023" dataDxfId="729">
      <calculatedColumnFormula>+IFERROR(SUMIFS(#REF!,#REF!,$L15,#REF!,$M15)*$G15,0)</calculatedColumnFormula>
    </tableColumn>
    <tableColumn id="6" xr3:uid="{F2215715-6F91-4321-A519-A12C740DF4F8}" name="1.11.2023" dataDxfId="728">
      <calculatedColumnFormula>+IFERROR(SUMIFS(#REF!,#REF!,$L15,#REF!,$M15)*$G15,0)</calculatedColumnFormula>
    </tableColumn>
    <tableColumn id="7" xr3:uid="{102C445D-7F34-4D42-8FFD-0B4C26FE3BBC}" name="1.12.2023" dataDxfId="727">
      <calculatedColumnFormula>+IFERROR(SUMIFS(#REF!,#REF!,$L15,#REF!,$M15)*$G15,0)</calculatedColumnFormula>
    </tableColumn>
    <tableColumn id="8" xr3:uid="{569210C6-1AE3-4391-BDD2-FC58331FCD66}" name="1.01.2024" dataDxfId="726">
      <calculatedColumnFormula>+IFERROR(SUMIFS(#REF!,#REF!,$L15,#REF!,$M15)*$G15,0)</calculatedColumnFormula>
    </tableColumn>
    <tableColumn id="9" xr3:uid="{ECEA5336-A5F2-42A6-98A0-C39AFC9AE181}" name="1.02.2024" dataDxfId="725">
      <calculatedColumnFormula>+IFERROR(SUMIFS(#REF!,#REF!,$L15,#REF!,$M15)*$G15,0)</calculatedColumnFormula>
    </tableColumn>
    <tableColumn id="10" xr3:uid="{EE14CBF0-09A3-4FD0-9B52-6F95234F2F58}" name="1.03.2024" dataDxfId="724">
      <calculatedColumnFormula>+IFERROR(SUMIFS(#REF!,#REF!,$L15,#REF!,$M15)*$G15,0)</calculatedColumnFormula>
    </tableColumn>
    <tableColumn id="11" xr3:uid="{31BEC515-F88B-4338-94C5-7C9F9C42D767}" name="1.04.2024" dataDxfId="723">
      <calculatedColumnFormula>+IFERROR(SUMIFS(#REF!,#REF!,$L15,#REF!,$M15)*$G15,0)</calculatedColumnFormula>
    </tableColumn>
    <tableColumn id="12" xr3:uid="{832A8DA8-FE80-4E4A-87AC-87A13A730BD9}" name="1.05.2024" dataDxfId="722">
      <calculatedColumnFormula>+IFERROR(SUMIFS(#REF!,#REF!,$L15,#REF!,$M15)*$G15,0)</calculatedColumnFormula>
    </tableColumn>
    <tableColumn id="13" xr3:uid="{F09F4775-2C99-49B2-976A-CCC52EDBF89C}" name="1.06.2024" dataDxfId="721">
      <calculatedColumnFormula>+IFERROR(SUMIFS(#REF!,#REF!,$L15,#REF!,$M15)*$G15,0)</calculatedColumnFormula>
    </tableColumn>
    <tableColumn id="14" xr3:uid="{1BE3F3AF-1E94-47EB-B0DF-271CE08DB8D5}" name="1.07.2024" dataDxfId="720">
      <calculatedColumnFormula>+IFERROR(SUMIFS(#REF!,#REF!,$L15,#REF!,$M15)*$G15,0)</calculatedColumnFormula>
    </tableColumn>
    <tableColumn id="15" xr3:uid="{102663D8-7E9B-46E2-9B15-565E6427E45E}" name="1.08.2024" dataDxfId="719">
      <calculatedColumnFormula>+IFERROR(SUMIFS(#REF!,#REF!,$L15,#REF!,$M15)*$G15,0)</calculatedColumnFormula>
    </tableColumn>
    <tableColumn id="16" xr3:uid="{2138714C-6ED0-4FAE-8383-710D0459AE66}" name="1.09.2024" dataDxfId="718">
      <calculatedColumnFormula>+IFERROR(SUMIFS(#REF!,#REF!,$L15,#REF!,$M15)*$G15,0)</calculatedColumnFormula>
    </tableColumn>
    <tableColumn id="17" xr3:uid="{AD23814E-0BFC-4195-9DEF-81CB6700278B}" name="1.10.2024" dataDxfId="717">
      <calculatedColumnFormula>+IFERROR(SUMIFS(#REF!,#REF!,$L15,#REF!,$M15)*$G15,0)</calculatedColumnFormula>
    </tableColumn>
    <tableColumn id="18" xr3:uid="{A491D35B-3D71-4F39-8598-DDBC4E020466}" name="1.11.2024" dataDxfId="716">
      <calculatedColumnFormula>+IFERROR(SUMIFS(#REF!,#REF!,$L15,#REF!,$M15)*$G15,0)</calculatedColumnFormula>
    </tableColumn>
    <tableColumn id="19" xr3:uid="{DB2410C6-E5A4-43A1-BDFA-80DCAEF12640}" name="1.12.2024" dataDxfId="715">
      <calculatedColumnFormula>+IFERROR(SUMIFS(#REF!,#REF!,$L15,#REF!,$M15)*$G15,0)</calculatedColumnFormula>
    </tableColumn>
    <tableColumn id="20" xr3:uid="{7225107B-F302-4A23-B069-4B1E2A15D193}" name="1.01.2025" dataDxfId="714">
      <calculatedColumnFormula>+IFERROR(SUMIFS(#REF!,#REF!,$L15,#REF!,$M15)*$G15,0)</calculatedColumnFormula>
    </tableColumn>
    <tableColumn id="21" xr3:uid="{FAE4EB0A-9967-492E-B39F-B2BCE41529EF}" name="1.02.2025" dataDxfId="713">
      <calculatedColumnFormula>+IFERROR(SUMIFS(#REF!,#REF!,$L15,#REF!,$M15)*$G15,0)</calculatedColumnFormula>
    </tableColumn>
    <tableColumn id="22" xr3:uid="{3F98B8F7-1DB7-43C9-8D01-78ED8195C55F}" name="1.03.2025" dataDxfId="712">
      <calculatedColumnFormula>+IFERROR(SUMIFS(#REF!,#REF!,$L15,#REF!,$M15)*$G15,0)</calculatedColumnFormula>
    </tableColumn>
    <tableColumn id="23" xr3:uid="{97795D25-775E-4E9E-92A3-A0EAF138352C}" name="1.04.2025" dataDxfId="711">
      <calculatedColumnFormula>+IFERROR(SUMIFS(#REF!,#REF!,$L15,#REF!,$M15)*$G15,0)</calculatedColumnFormula>
    </tableColumn>
    <tableColumn id="24" xr3:uid="{C602EE6A-2652-4E9E-A3C4-A78A514C167F}" name="1.05.2025" dataDxfId="710">
      <calculatedColumnFormula>+IFERROR(SUMIFS(#REF!,#REF!,$L15,#REF!,$M15)*$G15,0)</calculatedColumnFormula>
    </tableColumn>
    <tableColumn id="25" xr3:uid="{E259DEB8-3704-4648-9F62-40C379C7281A}" name="1.06.2025" dataDxfId="709">
      <calculatedColumnFormula>+IFERROR(SUMIFS(#REF!,#REF!,$L15,#REF!,$M15)*$G15,0)</calculatedColumnFormula>
    </tableColumn>
    <tableColumn id="26" xr3:uid="{4488FAC7-17F2-4753-BFB0-A807A479D834}" name="1.07.2025" dataDxfId="708">
      <calculatedColumnFormula>+IFERROR(SUMIFS(#REF!,#REF!,$L15,#REF!,$M15)*$G15,0)</calculatedColumnFormula>
    </tableColumn>
    <tableColumn id="27" xr3:uid="{4EFB6596-7659-49CC-A1BC-7F79646FFA32}" name="1.08.2025" dataDxfId="707">
      <calculatedColumnFormula>+IFERROR(SUMIFS(#REF!,#REF!,$L15,#REF!,$M15)*$G15,0)</calculatedColumnFormula>
    </tableColumn>
    <tableColumn id="28" xr3:uid="{BB0091C9-A07F-4C43-8586-5D8B73BD45B3}" name="1.09.2025" dataDxfId="706">
      <calculatedColumnFormula>+IFERROR(SUMIFS(#REF!,#REF!,$L15,#REF!,$M15)*$G15,0)</calculatedColumnFormula>
    </tableColumn>
    <tableColumn id="29" xr3:uid="{177772D6-CF5E-4B9A-9AD9-F3853AD27408}" name="1.10.2025" dataDxfId="705">
      <calculatedColumnFormula>+IFERROR(SUMIFS(#REF!,#REF!,$L15,#REF!,$M15)*$G15,0)</calculatedColumnFormula>
    </tableColumn>
    <tableColumn id="30" xr3:uid="{F57EB172-6D09-4331-B905-7A63695FF34A}" name="1.11.2025" dataDxfId="704">
      <calculatedColumnFormula>+IFERROR(SUMIFS(#REF!,#REF!,$L15,#REF!,$M15)*$G15,0)</calculatedColumnFormula>
    </tableColumn>
    <tableColumn id="31" xr3:uid="{8CCBFAA7-DDFC-4AA4-87AF-CBD18A5408E2}" name="1.12.2025" dataDxfId="703">
      <calculatedColumnFormula>+IFERROR(SUMIFS(#REF!,#REF!,$L15,#REF!,$M15)*$G15,0)</calculatedColumnFormula>
    </tableColumn>
    <tableColumn id="32" xr3:uid="{FF25DDB0-B7AA-4BE9-90F6-BD659C2D8DCE}" name="1.01.2026" dataDxfId="702">
      <calculatedColumnFormula>+IFERROR(SUMIFS(#REF!,#REF!,$L15,#REF!,$M15)*$G15,0)</calculatedColumnFormula>
    </tableColumn>
    <tableColumn id="33" xr3:uid="{612359A6-6391-41CF-957C-08BF96839B11}" name="1.02.2026" dataDxfId="701">
      <calculatedColumnFormula>+IFERROR(SUMIFS(#REF!,#REF!,$L15,#REF!,$M15)*$G15,0)</calculatedColumnFormula>
    </tableColumn>
    <tableColumn id="34" xr3:uid="{E9094227-84FB-409F-97AF-C40B1F9C9B70}" name="1.03.2026" dataDxfId="700">
      <calculatedColumnFormula>+IFERROR(SUMIFS(#REF!,#REF!,$L15,#REF!,$M15)*$G15,0)</calculatedColumnFormula>
    </tableColumn>
    <tableColumn id="35" xr3:uid="{4F35F6EF-E451-46F4-A07C-52FE59EAE0C5}" name="1.04.2026" dataDxfId="699">
      <calculatedColumnFormula>+IFERROR(SUMIFS(#REF!,#REF!,$L15,#REF!,$M15)*$G15,0)</calculatedColumnFormula>
    </tableColumn>
    <tableColumn id="36" xr3:uid="{CD77D2BD-B9CC-45CD-8CE6-FAFCCDA3FE7C}" name="1.05.2026" dataDxfId="698">
      <calculatedColumnFormula>+IFERROR(SUMIFS(#REF!,#REF!,$L15,#REF!,$M15)*$G15,0)</calculatedColumnFormula>
    </tableColumn>
    <tableColumn id="37" xr3:uid="{E9D47A53-79B0-47A3-973C-AD9C16CCF070}" name="1.06.2026" dataDxfId="697">
      <calculatedColumnFormula>+IFERROR(SUMIFS(#REF!,#REF!,$L15,#REF!,$M15)*$G15,0)</calculatedColumnFormula>
    </tableColumn>
    <tableColumn id="38" xr3:uid="{9B4AFD52-45A0-4890-A504-A5B6AE2A81DC}" name="1.07.2026" dataDxfId="696">
      <calculatedColumnFormula>+IFERROR(SUMIFS(#REF!,#REF!,$L15,#REF!,$M15)*$G15,0)</calculatedColumnFormula>
    </tableColumn>
    <tableColumn id="39" xr3:uid="{FEE5AB56-BDAF-451B-917C-C20B8A5D0ECA}" name="1.08.2026" dataDxfId="695">
      <calculatedColumnFormula>+IFERROR(SUMIFS(#REF!,#REF!,$L15,#REF!,$M15)*$G15,0)</calculatedColumnFormula>
    </tableColumn>
    <tableColumn id="40" xr3:uid="{996FE4E4-EA33-429B-8927-0FDBBAB4CCAD}" name="1.09.2026" dataDxfId="694">
      <calculatedColumnFormula>+IFERROR(SUMIFS(#REF!,#REF!,$L15,#REF!,$M15)*$G15,0)</calculatedColumnFormula>
    </tableColumn>
    <tableColumn id="41" xr3:uid="{CC9E88EB-AE36-414F-83BF-BD990C6B9C10}" name="1.10.2026" dataDxfId="693">
      <calculatedColumnFormula>+IFERROR(SUMIFS(#REF!,#REF!,$L15,#REF!,$M15)*$G15,0)</calculatedColumnFormula>
    </tableColumn>
    <tableColumn id="42" xr3:uid="{E243529C-CE8D-4496-B70B-660C26C5E661}" name="1.11.2026" dataDxfId="692">
      <calculatedColumnFormula>+IFERROR(SUMIFS(#REF!,#REF!,$L15,#REF!,$M15)*$G15,0)</calculatedColumnFormula>
    </tableColumn>
    <tableColumn id="43" xr3:uid="{2C906998-14E4-4A66-98D1-E5B38A615564}" name="1.12.2026" dataDxfId="691">
      <calculatedColumnFormula>+IFERROR(SUMIFS(#REF!,#REF!,$L15,#REF!,$M15)*$G15,0)</calculatedColumnFormula>
    </tableColumn>
    <tableColumn id="44" xr3:uid="{2C673B35-9D4F-454A-9828-CF6930BB8B08}" name="1.01.2027" dataDxfId="690">
      <calculatedColumnFormula>+IFERROR(SUMIFS(#REF!,#REF!,$L15,#REF!,$M15)*$G15,0)</calculatedColumnFormula>
    </tableColumn>
    <tableColumn id="45" xr3:uid="{C753CD76-E17B-43C7-A580-ACFFC14A78B5}" name="1.02.2027" dataDxfId="689">
      <calculatedColumnFormula>+IFERROR(SUMIFS(#REF!,#REF!,$L15,#REF!,$M15)*$G15,0)</calculatedColumnFormula>
    </tableColumn>
    <tableColumn id="46" xr3:uid="{8D062CE7-67AC-4951-985B-24549EB52B11}" name="1.03.2027" dataDxfId="688">
      <calculatedColumnFormula>+IFERROR(SUMIFS(#REF!,#REF!,$L15,#REF!,$M15)*$G15,0)</calculatedColumnFormula>
    </tableColumn>
    <tableColumn id="47" xr3:uid="{FCD60529-E9B6-4F48-BB21-01F081926269}" name="1.04.2027" dataDxfId="687">
      <calculatedColumnFormula>+IFERROR(SUMIFS(#REF!,#REF!,$L15,#REF!,$M15)*$G15,0)</calculatedColumnFormula>
    </tableColumn>
    <tableColumn id="48" xr3:uid="{7719C51C-491F-4591-9066-E06955C36D73}" name="1.05.2027" dataDxfId="686">
      <calculatedColumnFormula>+IFERROR(SUMIFS(#REF!,#REF!,$L15,#REF!,$M15)*$G15,0)</calculatedColumnFormula>
    </tableColumn>
    <tableColumn id="49" xr3:uid="{C10FA23B-6EFC-4D4F-A781-15ECC6C4D04D}" name="1.06.2027" dataDxfId="685">
      <calculatedColumnFormula>+IFERROR(SUMIFS(#REF!,#REF!,$L15,#REF!,$M15)*$G15,0)</calculatedColumnFormula>
    </tableColumn>
    <tableColumn id="50" xr3:uid="{1799427B-11AE-40FE-9D86-F0DB14072309}" name="1.07.2027" dataDxfId="684">
      <calculatedColumnFormula>+IFERROR(SUMIFS(#REF!,#REF!,$L15,#REF!,$M15)*$G15,0)</calculatedColumnFormula>
    </tableColumn>
    <tableColumn id="51" xr3:uid="{FCDE516F-E759-4CE7-ABA6-C3C3A9415819}" name="1.08.2027" dataDxfId="683">
      <calculatedColumnFormula>+IFERROR(SUMIFS(#REF!,#REF!,$L15,#REF!,$M15)*$G15,0)</calculatedColumnFormula>
    </tableColumn>
    <tableColumn id="52" xr3:uid="{CD854157-DDC5-42D7-82C3-A0CAE0C548CB}" name="1.09.2027" dataDxfId="682">
      <calculatedColumnFormula>+IFERROR(SUMIFS(#REF!,#REF!,$L15,#REF!,$M15)*$G15,0)</calculatedColumnFormula>
    </tableColumn>
    <tableColumn id="53" xr3:uid="{FE1594C4-A9D0-4323-98CA-55C08B19B834}" name="1.10.2027" dataDxfId="681">
      <calculatedColumnFormula>+IFERROR(SUMIFS(#REF!,#REF!,$L15,#REF!,$M15)*$G15,0)</calculatedColumnFormula>
    </tableColumn>
    <tableColumn id="54" xr3:uid="{065A6ADF-1F53-43CE-8A98-9C4E4C0B3F53}" name="1.11.2027" dataDxfId="680">
      <calculatedColumnFormula>+IFERROR(SUMIFS(#REF!,#REF!,$L15,#REF!,$M15)*$G15,0)</calculatedColumnFormula>
    </tableColumn>
    <tableColumn id="55" xr3:uid="{BD4553FF-A1EB-4BEB-AB15-787DB01F5024}" name="1.12.2027" dataDxfId="679">
      <calculatedColumnFormula>+IFERROR(SUMIFS(#REF!,#REF!,$L15,#REF!,$M15)*$G15,0)</calculatedColumnFormula>
    </tableColumn>
    <tableColumn id="56" xr3:uid="{03325127-B982-4399-9BB7-D1F8A7BD1D2E}" name="1.01.2028" dataDxfId="678">
      <calculatedColumnFormula>+IFERROR(SUMIFS(#REF!,#REF!,$L15,#REF!,$M15)*$G15,0)</calculatedColumnFormula>
    </tableColumn>
    <tableColumn id="57" xr3:uid="{66715F52-2948-468C-B052-ECFB5EB6792A}" name="1.02.2028" dataDxfId="677">
      <calculatedColumnFormula>+IFERROR(SUMIFS(#REF!,#REF!,$L15,#REF!,$M15)*$G15,0)</calculatedColumnFormula>
    </tableColumn>
    <tableColumn id="58" xr3:uid="{9F63314A-C85F-4141-88A6-77C6B8F96C88}" name="1.03.2028" dataDxfId="676">
      <calculatedColumnFormula>+IFERROR(SUMIFS(#REF!,#REF!,$L15,#REF!,$M15)*$G15,0)</calculatedColumnFormula>
    </tableColumn>
    <tableColumn id="59" xr3:uid="{C716D9E1-1E6E-4685-8143-CAF1E6808E16}" name="1.04.2028" dataDxfId="675">
      <calculatedColumnFormula>+IFERROR(SUMIFS(#REF!,#REF!,$L15,#REF!,$M15)*$G15,0)</calculatedColumnFormula>
    </tableColumn>
    <tableColumn id="60" xr3:uid="{2FDE245E-FA94-4FB9-B960-16B5205A9A43}" name="1.05.2028" dataDxfId="674">
      <calculatedColumnFormula>+IFERROR(SUMIFS(#REF!,#REF!,$L15,#REF!,$M15)*$G15,0)</calculatedColumnFormula>
    </tableColumn>
    <tableColumn id="61" xr3:uid="{895D3160-D9F9-4383-97E7-89F2E77AA887}" name="1.06.2028" dataDxfId="673">
      <calculatedColumnFormula>+IFERROR(SUMIFS(#REF!,#REF!,$L15,#REF!,$M15)*$G15,0)</calculatedColumnFormula>
    </tableColumn>
    <tableColumn id="62" xr3:uid="{7EE01360-1442-4BE1-B70F-12E0D5A4EF2D}" name="1.07.2028" dataDxfId="672">
      <calculatedColumnFormula>+IFERROR(SUMIFS(#REF!,#REF!,$L15,#REF!,$M15)*$G15,0)</calculatedColumnFormula>
    </tableColumn>
    <tableColumn id="63" xr3:uid="{578F0D1B-0E91-437D-8D52-D343D6541513}" name="1.08.2028" dataDxfId="671">
      <calculatedColumnFormula>+IFERROR(SUMIFS(#REF!,#REF!,$L15,#REF!,$M15)*$G15,0)</calculatedColumnFormula>
    </tableColumn>
    <tableColumn id="64" xr3:uid="{E6A2267F-2D51-4CC4-9E2B-5EC9D63ADF9C}" name="1.09.2028" dataDxfId="670">
      <calculatedColumnFormula>+IFERROR(SUMIFS(#REF!,#REF!,$L15,#REF!,$M15)*$G15,0)</calculatedColumnFormula>
    </tableColumn>
    <tableColumn id="65" xr3:uid="{528732B5-8821-4290-B9F3-8DF247A4FE3B}" name="1.10.2028" dataDxfId="669">
      <calculatedColumnFormula>+IFERROR(SUMIFS(#REF!,#REF!,$L15,#REF!,$M15)*$G15,0)</calculatedColumnFormula>
    </tableColumn>
    <tableColumn id="66" xr3:uid="{4EECD0B1-80F1-47B2-9286-63707BF2EBC8}" name="1.11.2028" dataDxfId="668">
      <calculatedColumnFormula>+IFERROR(SUMIFS(#REF!,#REF!,$L15,#REF!,$M15)*$G15,0)</calculatedColumnFormula>
    </tableColumn>
    <tableColumn id="67" xr3:uid="{D82C4782-DB72-4244-A91D-92F249F7582E}" name="1.12.2028" dataDxfId="667">
      <calculatedColumnFormula>+IFERROR(SUMIFS(#REF!,#REF!,$L15,#REF!,$M15)*$G15,0)</calculatedColumnFormula>
    </tableColumn>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A2E4DEE9-2B86-4695-8421-872D93BC4BEC}" name="Table10167363840" displayName="Table10167363840" ref="J14:J22" totalsRowShown="0">
  <autoFilter ref="J14:J22" xr:uid="{A2E4DEE9-2B86-4695-8421-872D93BC4BEC}"/>
  <tableColumns count="1">
    <tableColumn id="1" xr3:uid="{05BC3134-FC78-4817-BAF9-F1F9D105930F}" name="R4 Kod"/>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ED6A3E13-0C93-450B-8A64-1C152B691841}" name="Table815535373941" displayName="Table815535373941" ref="L31:BZ38" totalsRowShown="0" headerRowDxfId="666" headerRowBorderDxfId="665" tableBorderDxfId="664">
  <autoFilter ref="L31:BZ38" xr:uid="{ED6A3E13-0C93-450B-8A64-1C152B691841}"/>
  <tableColumns count="67">
    <tableColumn id="1" xr3:uid="{DCC3993E-0EA1-42E4-84AE-78E5A538D9FE}" name="L4 Code"/>
    <tableColumn id="2" xr3:uid="{D492F0CF-37D2-4202-A9B1-817B1A20A002}" name="M2 Code"/>
    <tableColumn id="3" xr3:uid="{7BFF2498-79AC-413C-BAE8-5E016FC3F1A9}" name="T1 Code"/>
    <tableColumn id="4" xr3:uid="{8A8A342F-98F2-4011-9FBB-FE9C46D38679}" name="FFAK"/>
    <tableColumn id="5" xr3:uid="{BE84E534-93C9-4E70-A0B5-F16900E80F53}" name="1.10.2023" dataDxfId="663">
      <calculatedColumnFormula>+IFERROR(SUMIFS(#REF!,#REF!,$L32,#REF!,$M32)*$G32,0)</calculatedColumnFormula>
    </tableColumn>
    <tableColumn id="6" xr3:uid="{F775583E-5CAB-45C3-BD6B-40B7C86A7190}" name="1.11.2023" dataDxfId="662">
      <calculatedColumnFormula>+IFERROR(SUMIFS(#REF!,#REF!,$L32,#REF!,$M32)*$G32,0)</calculatedColumnFormula>
    </tableColumn>
    <tableColumn id="7" xr3:uid="{68B373F2-4684-4CA7-93F5-607F50E4042D}" name="1.12.2023" dataDxfId="661">
      <calculatedColumnFormula>+IFERROR(SUMIFS(#REF!,#REF!,$L32,#REF!,$M32)*$G32,0)</calculatedColumnFormula>
    </tableColumn>
    <tableColumn id="8" xr3:uid="{6FA85779-A3DA-40CC-A9F3-A40890257791}" name="1.01.2024" dataDxfId="660">
      <calculatedColumnFormula>+IFERROR(SUMIFS(#REF!,#REF!,$L32,#REF!,$M32)*$G32,0)</calculatedColumnFormula>
    </tableColumn>
    <tableColumn id="9" xr3:uid="{D57FAA61-3B5D-4385-96B0-E84809D6B316}" name="1.02.2024" dataDxfId="659">
      <calculatedColumnFormula>+IFERROR(SUMIFS(#REF!,#REF!,$L32,#REF!,$M32)*$G32,0)</calculatedColumnFormula>
    </tableColumn>
    <tableColumn id="10" xr3:uid="{5B93E3C8-B941-47C0-9738-4ECCBCA1D8B5}" name="1.03.2024" dataDxfId="658">
      <calculatedColumnFormula>+IFERROR(SUMIFS(#REF!,#REF!,$L32,#REF!,$M32)*$G32,0)</calculatedColumnFormula>
    </tableColumn>
    <tableColumn id="11" xr3:uid="{51E4CDC7-8C85-4605-84DE-B01BCA971466}" name="1.04.2024" dataDxfId="657">
      <calculatedColumnFormula>+IFERROR(SUMIFS(#REF!,#REF!,$L32,#REF!,$M32)*$G32,0)</calculatedColumnFormula>
    </tableColumn>
    <tableColumn id="12" xr3:uid="{4FDB3FB8-2F74-49A1-A2A6-FF14CD5D158C}" name="1.05.2024" dataDxfId="656">
      <calculatedColumnFormula>+IFERROR(SUMIFS(#REF!,#REF!,$L32,#REF!,$M32)*$G32,0)</calculatedColumnFormula>
    </tableColumn>
    <tableColumn id="13" xr3:uid="{976F89F8-4581-4DF6-B3C3-17C0433289B5}" name="1.06.2024" dataDxfId="655">
      <calculatedColumnFormula>+IFERROR(SUMIFS(#REF!,#REF!,$L32,#REF!,$M32)*$G32,0)</calculatedColumnFormula>
    </tableColumn>
    <tableColumn id="14" xr3:uid="{F9E071DB-922A-47E8-A3E8-7248F0A83589}" name="1.07.2024" dataDxfId="654">
      <calculatedColumnFormula>+IFERROR(SUMIFS(#REF!,#REF!,$L32,#REF!,$M32)*$G32,0)</calculatedColumnFormula>
    </tableColumn>
    <tableColumn id="15" xr3:uid="{B965C2A7-6A2E-453B-97CE-309A002CAF1A}" name="1.08.2024" dataDxfId="653">
      <calculatedColumnFormula>+IFERROR(SUMIFS(#REF!,#REF!,$L32,#REF!,$M32)*$G32,0)</calculatedColumnFormula>
    </tableColumn>
    <tableColumn id="16" xr3:uid="{5738326E-F5B5-4603-BCFF-220DD78BEFCF}" name="1.09.2024" dataDxfId="652">
      <calculatedColumnFormula>+IFERROR(SUMIFS(#REF!,#REF!,$L32,#REF!,$M32)*$G32,0)</calculatedColumnFormula>
    </tableColumn>
    <tableColumn id="17" xr3:uid="{05A0A87D-39ED-49EB-80AD-05F9AD1A239D}" name="1.10.2024" dataDxfId="651">
      <calculatedColumnFormula>+IFERROR(SUMIFS(#REF!,#REF!,$L32,#REF!,$M32)*$G32,0)</calculatedColumnFormula>
    </tableColumn>
    <tableColumn id="18" xr3:uid="{E2AFA31D-9E83-49AC-820C-85866095C357}" name="1.11.2024" dataDxfId="650">
      <calculatedColumnFormula>+IFERROR(SUMIFS(#REF!,#REF!,$L32,#REF!,$M32)*$G32,0)</calculatedColumnFormula>
    </tableColumn>
    <tableColumn id="19" xr3:uid="{8C86D45D-8050-4BB2-B049-9CD3827DEFC3}" name="1.12.2024" dataDxfId="649">
      <calculatedColumnFormula>+IFERROR(SUMIFS(#REF!,#REF!,$L32,#REF!,$M32)*$G32,0)</calculatedColumnFormula>
    </tableColumn>
    <tableColumn id="20" xr3:uid="{C92D122D-3961-4B6A-8411-4928AE9C09DF}" name="1.01.2025" dataDxfId="648">
      <calculatedColumnFormula>+IFERROR(SUMIFS(#REF!,#REF!,$L32,#REF!,$M32)*$G32,0)</calculatedColumnFormula>
    </tableColumn>
    <tableColumn id="21" xr3:uid="{2EA84392-6474-445C-A9C8-770F3D9B559B}" name="1.02.2025" dataDxfId="647">
      <calculatedColumnFormula>+IFERROR(SUMIFS(#REF!,#REF!,$L32,#REF!,$M32)*$G32,0)</calculatedColumnFormula>
    </tableColumn>
    <tableColumn id="22" xr3:uid="{081C95B4-B04A-48D4-9BF2-1A27A55B3699}" name="1.03.2025" dataDxfId="646">
      <calculatedColumnFormula>+IFERROR(SUMIFS(#REF!,#REF!,$L32,#REF!,$M32)*$G32,0)</calculatedColumnFormula>
    </tableColumn>
    <tableColumn id="23" xr3:uid="{36BC7B96-39B3-41F6-B385-86CF767E252C}" name="1.04.2025" dataDxfId="645">
      <calculatedColumnFormula>+IFERROR(SUMIFS(#REF!,#REF!,$L32,#REF!,$M32)*$G32,0)</calculatedColumnFormula>
    </tableColumn>
    <tableColumn id="24" xr3:uid="{45508DC5-F32D-450C-9C54-C0E67F9ADF72}" name="1.05.2025" dataDxfId="644">
      <calculatedColumnFormula>+IFERROR(SUMIFS(#REF!,#REF!,$L32,#REF!,$M32)*$G32,0)</calculatedColumnFormula>
    </tableColumn>
    <tableColumn id="25" xr3:uid="{574C0704-7D4A-4906-AFA0-DF8BC57306A9}" name="1.06.2025" dataDxfId="643">
      <calculatedColumnFormula>+IFERROR(SUMIFS(#REF!,#REF!,$L32,#REF!,$M32)*$G32,0)</calculatedColumnFormula>
    </tableColumn>
    <tableColumn id="26" xr3:uid="{231CD812-70F0-4EB0-A25B-C6C85A184CD7}" name="1.07.2025" dataDxfId="642">
      <calculatedColumnFormula>+IFERROR(SUMIFS(#REF!,#REF!,$L32,#REF!,$M32)*$G32,0)</calculatedColumnFormula>
    </tableColumn>
    <tableColumn id="27" xr3:uid="{756AF211-95BA-41E7-AAB2-FD40F0BB5874}" name="1.08.2025" dataDxfId="641">
      <calculatedColumnFormula>+IFERROR(SUMIFS(#REF!,#REF!,$L32,#REF!,$M32)*$G32,0)</calculatedColumnFormula>
    </tableColumn>
    <tableColumn id="28" xr3:uid="{0BC116BB-1CAE-4C3C-A555-67A05F36AA38}" name="1.09.2025" dataDxfId="640">
      <calculatedColumnFormula>+IFERROR(SUMIFS(#REF!,#REF!,$L32,#REF!,$M32)*$G32,0)</calculatedColumnFormula>
    </tableColumn>
    <tableColumn id="29" xr3:uid="{FAD8AF84-5640-4774-92DD-D280367E903B}" name="1.10.2025" dataDxfId="639">
      <calculatedColumnFormula>+IFERROR(SUMIFS(#REF!,#REF!,$L32,#REF!,$M32)*$G32,0)</calculatedColumnFormula>
    </tableColumn>
    <tableColumn id="30" xr3:uid="{70AD7181-D24D-4B52-BE91-344395268471}" name="1.11.2025" dataDxfId="638">
      <calculatedColumnFormula>+IFERROR(SUMIFS(#REF!,#REF!,$L32,#REF!,$M32)*$G32,0)</calculatedColumnFormula>
    </tableColumn>
    <tableColumn id="31" xr3:uid="{0DE33619-6D74-428C-ABE3-C56F6C2BC397}" name="1.12.2025" dataDxfId="637">
      <calculatedColumnFormula>+IFERROR(SUMIFS(#REF!,#REF!,$L32,#REF!,$M32)*$G32,0)</calculatedColumnFormula>
    </tableColumn>
    <tableColumn id="32" xr3:uid="{BDEFC3C4-22B2-4DBF-9284-A0A263945475}" name="1.01.2026" dataDxfId="636">
      <calculatedColumnFormula>+IFERROR(SUMIFS(#REF!,#REF!,$L32,#REF!,$M32)*$G32,0)</calculatedColumnFormula>
    </tableColumn>
    <tableColumn id="33" xr3:uid="{11931D2F-E022-4F87-B595-75EF542D0118}" name="1.02.2026" dataDxfId="635">
      <calculatedColumnFormula>+IFERROR(SUMIFS(#REF!,#REF!,$L32,#REF!,$M32)*$G32,0)</calculatedColumnFormula>
    </tableColumn>
    <tableColumn id="34" xr3:uid="{74AC930F-0364-479D-A320-94F353F1E62E}" name="1.03.2026" dataDxfId="634">
      <calculatedColumnFormula>+IFERROR(SUMIFS(#REF!,#REF!,$L32,#REF!,$M32)*$G32,0)</calculatedColumnFormula>
    </tableColumn>
    <tableColumn id="35" xr3:uid="{D7FE656F-3A7B-4FE1-AEEB-308F900DFA54}" name="1.04.2026" dataDxfId="633">
      <calculatedColumnFormula>+IFERROR(SUMIFS(#REF!,#REF!,$L32,#REF!,$M32)*$G32,0)</calculatedColumnFormula>
    </tableColumn>
    <tableColumn id="36" xr3:uid="{8A682AAF-C766-47F2-8BCE-BE0E036D80C2}" name="1.05.2026" dataDxfId="632">
      <calculatedColumnFormula>+IFERROR(SUMIFS(#REF!,#REF!,$L32,#REF!,$M32)*$G32,0)</calculatedColumnFormula>
    </tableColumn>
    <tableColumn id="37" xr3:uid="{B0C1D153-EC52-4A78-934F-766F35ECDBC0}" name="1.06.2026" dataDxfId="631">
      <calculatedColumnFormula>+IFERROR(SUMIFS(#REF!,#REF!,$L32,#REF!,$M32)*$G32,0)</calculatedColumnFormula>
    </tableColumn>
    <tableColumn id="38" xr3:uid="{5EC77E6B-FDA6-4947-916D-82F4BE3BA2BD}" name="1.07.2026" dataDxfId="630">
      <calculatedColumnFormula>+IFERROR(SUMIFS(#REF!,#REF!,$L32,#REF!,$M32)*$G32,0)</calculatedColumnFormula>
    </tableColumn>
    <tableColumn id="39" xr3:uid="{037F8CD9-E77F-46BB-9AA9-5697A5AC3EE9}" name="1.08.2026" dataDxfId="629">
      <calculatedColumnFormula>+IFERROR(SUMIFS(#REF!,#REF!,$L32,#REF!,$M32)*$G32,0)</calculatedColumnFormula>
    </tableColumn>
    <tableColumn id="40" xr3:uid="{BFBF5AA2-D7DF-4DC8-B85A-98E92232444A}" name="1.09.2026" dataDxfId="628">
      <calculatedColumnFormula>+IFERROR(SUMIFS(#REF!,#REF!,$L32,#REF!,$M32)*$G32,0)</calculatedColumnFormula>
    </tableColumn>
    <tableColumn id="41" xr3:uid="{4E1CD1D5-9E1F-4FDB-A266-AF0A8EB595FC}" name="1.10.2026" dataDxfId="627">
      <calculatedColumnFormula>+IFERROR(SUMIFS(#REF!,#REF!,$L32,#REF!,$M32)*$G32,0)</calculatedColumnFormula>
    </tableColumn>
    <tableColumn id="42" xr3:uid="{DEB4C21E-0984-40B9-8152-DB916620665D}" name="1.11.2026" dataDxfId="626">
      <calculatedColumnFormula>+IFERROR(SUMIFS(#REF!,#REF!,$L32,#REF!,$M32)*$G32,0)</calculatedColumnFormula>
    </tableColumn>
    <tableColumn id="43" xr3:uid="{5C5A6C73-CDC9-4DAA-A222-5922DE308427}" name="1.12.2026" dataDxfId="625">
      <calculatedColumnFormula>+IFERROR(SUMIFS(#REF!,#REF!,$L32,#REF!,$M32)*$G32,0)</calculatedColumnFormula>
    </tableColumn>
    <tableColumn id="44" xr3:uid="{4D1CCFA6-D7AF-416D-B94A-498F3A7958DD}" name="1.01.2027" dataDxfId="624">
      <calculatedColumnFormula>+IFERROR(SUMIFS(#REF!,#REF!,$L32,#REF!,$M32)*$G32,0)</calculatedColumnFormula>
    </tableColumn>
    <tableColumn id="45" xr3:uid="{61C2C19A-EC78-4DF5-BD13-2F281539F7D2}" name="1.02.2027" dataDxfId="623">
      <calculatedColumnFormula>+IFERROR(SUMIFS(#REF!,#REF!,$L32,#REF!,$M32)*$G32,0)</calculatedColumnFormula>
    </tableColumn>
    <tableColumn id="46" xr3:uid="{165B4409-DDFA-40A6-9A8A-CCE69DF3EAF2}" name="1.03.2027" dataDxfId="622">
      <calculatedColumnFormula>+IFERROR(SUMIFS(#REF!,#REF!,$L32,#REF!,$M32)*$G32,0)</calculatedColumnFormula>
    </tableColumn>
    <tableColumn id="47" xr3:uid="{25FE9752-CB3E-4238-AE8A-3A2A7D09FE62}" name="1.04.2027" dataDxfId="621">
      <calculatedColumnFormula>+IFERROR(SUMIFS(#REF!,#REF!,$L32,#REF!,$M32)*$G32,0)</calculatedColumnFormula>
    </tableColumn>
    <tableColumn id="48" xr3:uid="{6E8D9CF6-28FA-4D10-95E2-362DA77DDC53}" name="1.05.2027" dataDxfId="620">
      <calculatedColumnFormula>+IFERROR(SUMIFS(#REF!,#REF!,$L32,#REF!,$M32)*$G32,0)</calculatedColumnFormula>
    </tableColumn>
    <tableColumn id="49" xr3:uid="{67ACBF79-D6D2-4B87-BF5C-F849FEB06532}" name="1.06.2027" dataDxfId="619">
      <calculatedColumnFormula>+IFERROR(SUMIFS(#REF!,#REF!,$L32,#REF!,$M32)*$G32,0)</calculatedColumnFormula>
    </tableColumn>
    <tableColumn id="50" xr3:uid="{D3B810F4-901B-4102-BC48-CB1CCEAB6666}" name="1.07.2027" dataDxfId="618">
      <calculatedColumnFormula>+IFERROR(SUMIFS(#REF!,#REF!,$L32,#REF!,$M32)*$G32,0)</calculatedColumnFormula>
    </tableColumn>
    <tableColumn id="51" xr3:uid="{0EAAB584-6E00-4DB3-BC7F-9855A8187515}" name="1.08.2027" dataDxfId="617">
      <calculatedColumnFormula>+IFERROR(SUMIFS(#REF!,#REF!,$L32,#REF!,$M32)*$G32,0)</calculatedColumnFormula>
    </tableColumn>
    <tableColumn id="52" xr3:uid="{5B12721C-28BC-404B-9FA5-FFA850AA016F}" name="1.09.2027" dataDxfId="616">
      <calculatedColumnFormula>+IFERROR(SUMIFS(#REF!,#REF!,$L32,#REF!,$M32)*$G32,0)</calculatedColumnFormula>
    </tableColumn>
    <tableColumn id="53" xr3:uid="{2C3C1D88-63C3-4B61-B65D-D7515FDC5016}" name="1.10.2027" dataDxfId="615">
      <calculatedColumnFormula>+IFERROR(SUMIFS(#REF!,#REF!,$L32,#REF!,$M32)*$G32,0)</calculatedColumnFormula>
    </tableColumn>
    <tableColumn id="54" xr3:uid="{861C58C2-34B9-4628-94A2-AEDAE4712A2C}" name="1.11.2027" dataDxfId="614">
      <calculatedColumnFormula>+IFERROR(SUMIFS(#REF!,#REF!,$L32,#REF!,$M32)*$G32,0)</calculatedColumnFormula>
    </tableColumn>
    <tableColumn id="55" xr3:uid="{DA3F3C5F-8432-4311-A5C8-88A1F77818D5}" name="1.12.2027" dataDxfId="613">
      <calculatedColumnFormula>+IFERROR(SUMIFS(#REF!,#REF!,$L32,#REF!,$M32)*$G32,0)</calculatedColumnFormula>
    </tableColumn>
    <tableColumn id="56" xr3:uid="{83293AE0-6797-4DE8-985D-282F08E43474}" name="1.01.2028" dataDxfId="612">
      <calculatedColumnFormula>+IFERROR(SUMIFS(#REF!,#REF!,$L32,#REF!,$M32)*$G32,0)</calculatedColumnFormula>
    </tableColumn>
    <tableColumn id="57" xr3:uid="{F2502141-B68B-48C8-A781-B08A9D56E3B4}" name="1.02.2028" dataDxfId="611">
      <calculatedColumnFormula>+IFERROR(SUMIFS(#REF!,#REF!,$L32,#REF!,$M32)*$G32,0)</calculatedColumnFormula>
    </tableColumn>
    <tableColumn id="58" xr3:uid="{8E567B45-9AF4-4256-AD41-7393F403196B}" name="1.03.2028" dataDxfId="610">
      <calculatedColumnFormula>+IFERROR(SUMIFS(#REF!,#REF!,$L32,#REF!,$M32)*$G32,0)</calculatedColumnFormula>
    </tableColumn>
    <tableColumn id="59" xr3:uid="{625FDCE8-2DE7-4FFE-A5BB-BC7977A26733}" name="1.04.2028" dataDxfId="609">
      <calculatedColumnFormula>+IFERROR(SUMIFS(#REF!,#REF!,$L32,#REF!,$M32)*$G32,0)</calculatedColumnFormula>
    </tableColumn>
    <tableColumn id="60" xr3:uid="{0641F739-0154-4983-9AB2-BE9F6AE5989B}" name="1.05.2028" dataDxfId="608">
      <calculatedColumnFormula>+IFERROR(SUMIFS(#REF!,#REF!,$L32,#REF!,$M32)*$G32,0)</calculatedColumnFormula>
    </tableColumn>
    <tableColumn id="61" xr3:uid="{5E4DC0C9-FFD9-4E5B-9B73-58D5808477AF}" name="1.06.2028" dataDxfId="607">
      <calculatedColumnFormula>+IFERROR(SUMIFS(#REF!,#REF!,$L32,#REF!,$M32)*$G32,0)</calculatedColumnFormula>
    </tableColumn>
    <tableColumn id="62" xr3:uid="{33230319-FE87-424C-88FA-D0F90187D88B}" name="1.07.2028" dataDxfId="606">
      <calculatedColumnFormula>+IFERROR(SUMIFS(#REF!,#REF!,$L32,#REF!,$M32)*$G32,0)</calculatedColumnFormula>
    </tableColumn>
    <tableColumn id="63" xr3:uid="{386BE790-E289-4DEE-A4D8-6CA93368A2D8}" name="1.08.2028" dataDxfId="605">
      <calculatedColumnFormula>+IFERROR(SUMIFS(#REF!,#REF!,$L32,#REF!,$M32)*$G32,0)</calculatedColumnFormula>
    </tableColumn>
    <tableColumn id="64" xr3:uid="{F7226423-A181-48AB-9FDD-BE1117E52F9C}" name="1.09.2028" dataDxfId="604">
      <calculatedColumnFormula>+IFERROR(SUMIFS(#REF!,#REF!,$L32,#REF!,$M32)*$G32,0)</calculatedColumnFormula>
    </tableColumn>
    <tableColumn id="65" xr3:uid="{80AA2EB2-2AB3-41D6-A2EA-B6674C28B062}" name="1.10.2028" dataDxfId="603">
      <calculatedColumnFormula>+IFERROR(SUMIFS(#REF!,#REF!,$L32,#REF!,$M32)*$G32,0)</calculatedColumnFormula>
    </tableColumn>
    <tableColumn id="66" xr3:uid="{A5C2DF5B-51AD-4DA1-B598-475E59AF6ECF}" name="1.11.2028" dataDxfId="602">
      <calculatedColumnFormula>+IFERROR(SUMIFS(#REF!,#REF!,$L32,#REF!,$M32)*$G32,0)</calculatedColumnFormula>
    </tableColumn>
    <tableColumn id="67" xr3:uid="{F9E4F31A-8254-4816-A0E9-B06197964114}" name="1.12.2028" dataDxfId="601">
      <calculatedColumnFormula>+IFERROR(SUMIFS(#REF!,#REF!,$L32,#REF!,$M32)*$G32,0)</calculatedColumnFormula>
    </tableColumn>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D8BE891-D6D8-49DA-B4CC-F391894408EE}" name="Table1016736384042" displayName="Table1016736384042" ref="J31:J47" totalsRowShown="0">
  <autoFilter ref="J31:J47" xr:uid="{FD8BE891-D6D8-49DA-B4CC-F391894408EE}"/>
  <tableColumns count="1">
    <tableColumn id="1" xr3:uid="{56BA1B01-45A7-414E-9976-6C24CA9C14E7}" name="R4 Kod"/>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B31BBD12-C908-4466-B979-90E2DD8164A0}" name="Table81553537394143" displayName="Table81553537394143" ref="L29:BZ36" totalsRowShown="0" headerRowDxfId="600" headerRowBorderDxfId="599" tableBorderDxfId="598">
  <autoFilter ref="L29:BZ36" xr:uid="{B31BBD12-C908-4466-B979-90E2DD8164A0}"/>
  <tableColumns count="67">
    <tableColumn id="1" xr3:uid="{D138D544-7F80-44FA-8105-127506611FF4}" name="L4 Code" dataDxfId="597"/>
    <tableColumn id="2" xr3:uid="{79402A65-D3DB-44B1-AB9F-E20F5B89DB07}" name="M2 Code"/>
    <tableColumn id="3" xr3:uid="{C8B0D965-CC2C-4C81-A951-43E3DBFD24DA}" name="T1 Code"/>
    <tableColumn id="4" xr3:uid="{23C0F385-AB16-4CE6-959C-031B5BD02AED}" name="FFAK"/>
    <tableColumn id="5" xr3:uid="{DA4ED02B-A66C-49C6-9542-48F888F88365}" name="1.10.2023" dataDxfId="596">
      <calculatedColumnFormula>+IFERROR(SUMIFS(#REF!,#REF!,$L30,#REF!,$M30)*$G30,0)</calculatedColumnFormula>
    </tableColumn>
    <tableColumn id="6" xr3:uid="{B376FC87-87AE-469C-806A-22BDAA83B840}" name="1.11.2023" dataDxfId="595">
      <calculatedColumnFormula>+IFERROR(SUMIFS(#REF!,#REF!,$L30,#REF!,$M30)*$G30,0)</calculatedColumnFormula>
    </tableColumn>
    <tableColumn id="7" xr3:uid="{A9C0D21A-5E13-4455-8443-6EAFDF190849}" name="1.12.2023" dataDxfId="594">
      <calculatedColumnFormula>+IFERROR(SUMIFS(#REF!,#REF!,$L30,#REF!,$M30)*$G30,0)</calculatedColumnFormula>
    </tableColumn>
    <tableColumn id="8" xr3:uid="{9A8B5EF9-D5B5-4663-8121-17B248F8F83F}" name="1.01.2024" dataDxfId="593">
      <calculatedColumnFormula>+IFERROR(SUMIFS(#REF!,#REF!,$L30,#REF!,$M30)*$G30,0)</calculatedColumnFormula>
    </tableColumn>
    <tableColumn id="9" xr3:uid="{899FBC15-FFD2-4CEF-972F-1C085D988E5F}" name="1.02.2024" dataDxfId="592">
      <calculatedColumnFormula>+IFERROR(SUMIFS(#REF!,#REF!,$L30,#REF!,$M30)*$G30,0)</calculatedColumnFormula>
    </tableColumn>
    <tableColumn id="10" xr3:uid="{B63FCBF2-A3AB-4AC3-8B9F-F7E2E314666F}" name="1.03.2024" dataDxfId="591">
      <calculatedColumnFormula>+IFERROR(SUMIFS(#REF!,#REF!,$L30,#REF!,$M30)*$G30,0)</calculatedColumnFormula>
    </tableColumn>
    <tableColumn id="11" xr3:uid="{B9C14C37-A5FC-4F9A-A8BE-AF80536D224E}" name="1.04.2024" dataDxfId="590">
      <calculatedColumnFormula>+IFERROR(SUMIFS(#REF!,#REF!,$L30,#REF!,$M30)*$G30,0)</calculatedColumnFormula>
    </tableColumn>
    <tableColumn id="12" xr3:uid="{F3E9DF9A-3AA4-4174-81E0-587CF5B291DE}" name="1.05.2024" dataDxfId="589">
      <calculatedColumnFormula>+IFERROR(SUMIFS(#REF!,#REF!,$L30,#REF!,$M30)*$G30,0)</calculatedColumnFormula>
    </tableColumn>
    <tableColumn id="13" xr3:uid="{38BAF262-5339-4006-9DE2-5E206B5F71BE}" name="1.06.2024" dataDxfId="588">
      <calculatedColumnFormula>+IFERROR(SUMIFS(#REF!,#REF!,$L30,#REF!,$M30)*$G30,0)</calculatedColumnFormula>
    </tableColumn>
    <tableColumn id="14" xr3:uid="{0C978113-C25D-403C-BF2E-27F3F199DCC7}" name="1.07.2024" dataDxfId="587">
      <calculatedColumnFormula>+IFERROR(SUMIFS(#REF!,#REF!,$L30,#REF!,$M30)*$G30,0)</calculatedColumnFormula>
    </tableColumn>
    <tableColumn id="15" xr3:uid="{3A0F2211-99AA-450F-9578-1EB549A28FA5}" name="1.08.2024" dataDxfId="586">
      <calculatedColumnFormula>+IFERROR(SUMIFS(#REF!,#REF!,$L30,#REF!,$M30)*$G30,0)</calculatedColumnFormula>
    </tableColumn>
    <tableColumn id="16" xr3:uid="{D4DF3C17-16E4-48B7-8280-6005A4F8A7DC}" name="1.09.2024" dataDxfId="585">
      <calculatedColumnFormula>+IFERROR(SUMIFS(#REF!,#REF!,$L30,#REF!,$M30)*$G30,0)</calculatedColumnFormula>
    </tableColumn>
    <tableColumn id="17" xr3:uid="{0416C2E0-6E54-40A5-9CE4-6E572C977626}" name="1.10.2024" dataDxfId="584">
      <calculatedColumnFormula>+IFERROR(SUMIFS(#REF!,#REF!,$L30,#REF!,$M30)*$G30,0)</calculatedColumnFormula>
    </tableColumn>
    <tableColumn id="18" xr3:uid="{0983CD00-B403-4858-A5B2-9C0254C67E76}" name="1.11.2024" dataDxfId="583">
      <calculatedColumnFormula>+IFERROR(SUMIFS(#REF!,#REF!,$L30,#REF!,$M30)*$G30,0)</calculatedColumnFormula>
    </tableColumn>
    <tableColumn id="19" xr3:uid="{4E0F16EA-1BC3-48B9-81E1-9B0C7502004E}" name="1.12.2024" dataDxfId="582">
      <calculatedColumnFormula>+IFERROR(SUMIFS(#REF!,#REF!,$L30,#REF!,$M30)*$G30,0)</calculatedColumnFormula>
    </tableColumn>
    <tableColumn id="20" xr3:uid="{B3E3625C-817E-477C-A10E-915B31D30537}" name="1.01.2025" dataDxfId="581">
      <calculatedColumnFormula>+IFERROR(SUMIFS(#REF!,#REF!,$L30,#REF!,$M30)*$G30,0)</calculatedColumnFormula>
    </tableColumn>
    <tableColumn id="21" xr3:uid="{D609E028-7211-43EC-AE5F-8795BBA90DEF}" name="1.02.2025" dataDxfId="580">
      <calculatedColumnFormula>+IFERROR(SUMIFS(#REF!,#REF!,$L30,#REF!,$M30)*$G30,0)</calculatedColumnFormula>
    </tableColumn>
    <tableColumn id="22" xr3:uid="{68A6C834-3B38-4DC7-8B42-DE3227E26B92}" name="1.03.2025" dataDxfId="579">
      <calculatedColumnFormula>+IFERROR(SUMIFS(#REF!,#REF!,$L30,#REF!,$M30)*$G30,0)</calculatedColumnFormula>
    </tableColumn>
    <tableColumn id="23" xr3:uid="{F9E5856E-A5EA-4938-A9FA-A6384A51F249}" name="1.04.2025" dataDxfId="578">
      <calculatedColumnFormula>+IFERROR(SUMIFS(#REF!,#REF!,$L30,#REF!,$M30)*$G30,0)</calculatedColumnFormula>
    </tableColumn>
    <tableColumn id="24" xr3:uid="{9D3D88C8-975E-4C25-85FB-FE4BB921F4E1}" name="1.05.2025" dataDxfId="577">
      <calculatedColumnFormula>+IFERROR(SUMIFS(#REF!,#REF!,$L30,#REF!,$M30)*$G30,0)</calculatedColumnFormula>
    </tableColumn>
    <tableColumn id="25" xr3:uid="{4089D379-CE78-46B1-91F5-BE55DC8FF35A}" name="1.06.2025" dataDxfId="576">
      <calculatedColumnFormula>+IFERROR(SUMIFS(#REF!,#REF!,$L30,#REF!,$M30)*$G30,0)</calculatedColumnFormula>
    </tableColumn>
    <tableColumn id="26" xr3:uid="{6F964FA0-0BE8-49AB-94D9-85BCC814A0E7}" name="1.07.2025" dataDxfId="575">
      <calculatedColumnFormula>+IFERROR(SUMIFS(#REF!,#REF!,$L30,#REF!,$M30)*$G30,0)</calculatedColumnFormula>
    </tableColumn>
    <tableColumn id="27" xr3:uid="{210F8C71-E205-4B54-B048-9BF5B38D9F7C}" name="1.08.2025" dataDxfId="574">
      <calculatedColumnFormula>+IFERROR(SUMIFS(#REF!,#REF!,$L30,#REF!,$M30)*$G30,0)</calculatedColumnFormula>
    </tableColumn>
    <tableColumn id="28" xr3:uid="{49121FF4-9620-42E3-B6B5-43B7328FC08D}" name="1.09.2025" dataDxfId="573">
      <calculatedColumnFormula>+IFERROR(SUMIFS(#REF!,#REF!,$L30,#REF!,$M30)*$G30,0)</calculatedColumnFormula>
    </tableColumn>
    <tableColumn id="29" xr3:uid="{8B6AFD98-17AF-4B9D-AE11-448C10854602}" name="1.10.2025" dataDxfId="572">
      <calculatedColumnFormula>+IFERROR(SUMIFS(#REF!,#REF!,$L30,#REF!,$M30)*$G30,0)</calculatedColumnFormula>
    </tableColumn>
    <tableColumn id="30" xr3:uid="{22B3A026-E64F-4AC0-B078-9D0186F365C6}" name="1.11.2025" dataDxfId="571">
      <calculatedColumnFormula>+IFERROR(SUMIFS(#REF!,#REF!,$L30,#REF!,$M30)*$G30,0)</calculatedColumnFormula>
    </tableColumn>
    <tableColumn id="31" xr3:uid="{9241908F-34C1-43DD-AE30-44E831429FA4}" name="1.12.2025" dataDxfId="570">
      <calculatedColumnFormula>+IFERROR(SUMIFS(#REF!,#REF!,$L30,#REF!,$M30)*$G30,0)</calculatedColumnFormula>
    </tableColumn>
    <tableColumn id="32" xr3:uid="{2D3010E8-7A89-4F56-9CFC-D45AFA449F50}" name="1.01.2026" dataDxfId="569">
      <calculatedColumnFormula>+IFERROR(SUMIFS(#REF!,#REF!,$L30,#REF!,$M30)*$G30,0)</calculatedColumnFormula>
    </tableColumn>
    <tableColumn id="33" xr3:uid="{E3C97D49-7240-4892-A4B6-ED3A7D7F7FD9}" name="1.02.2026" dataDxfId="568">
      <calculatedColumnFormula>+IFERROR(SUMIFS(#REF!,#REF!,$L30,#REF!,$M30)*$G30,0)</calculatedColumnFormula>
    </tableColumn>
    <tableColumn id="34" xr3:uid="{405EF129-E51E-4938-8C73-4BC817C48D3F}" name="1.03.2026" dataDxfId="567">
      <calculatedColumnFormula>+IFERROR(SUMIFS(#REF!,#REF!,$L30,#REF!,$M30)*$G30,0)</calculatedColumnFormula>
    </tableColumn>
    <tableColumn id="35" xr3:uid="{CBC24D44-5CEF-429D-AF76-C7C0C85E308B}" name="1.04.2026" dataDxfId="566">
      <calculatedColumnFormula>+IFERROR(SUMIFS(#REF!,#REF!,$L30,#REF!,$M30)*$G30,0)</calculatedColumnFormula>
    </tableColumn>
    <tableColumn id="36" xr3:uid="{C6AAC3E7-FE40-44A5-907F-AC513A96ED7F}" name="1.05.2026" dataDxfId="565">
      <calculatedColumnFormula>+IFERROR(SUMIFS(#REF!,#REF!,$L30,#REF!,$M30)*$G30,0)</calculatedColumnFormula>
    </tableColumn>
    <tableColumn id="37" xr3:uid="{0500883A-D9C8-433A-8D8D-0F747982D6A3}" name="1.06.2026" dataDxfId="564">
      <calculatedColumnFormula>+IFERROR(SUMIFS(#REF!,#REF!,$L30,#REF!,$M30)*$G30,0)</calculatedColumnFormula>
    </tableColumn>
    <tableColumn id="38" xr3:uid="{35C54CFC-78C4-4CF3-949F-1719E27577D8}" name="1.07.2026" dataDxfId="563">
      <calculatedColumnFormula>+IFERROR(SUMIFS(#REF!,#REF!,$L30,#REF!,$M30)*$G30,0)</calculatedColumnFormula>
    </tableColumn>
    <tableColumn id="39" xr3:uid="{A27CBE37-751C-49A5-AEB1-D0481ACE6B9D}" name="1.08.2026" dataDxfId="562">
      <calculatedColumnFormula>+IFERROR(SUMIFS(#REF!,#REF!,$L30,#REF!,$M30)*$G30,0)</calculatedColumnFormula>
    </tableColumn>
    <tableColumn id="40" xr3:uid="{378D3ECA-9AF2-49B2-9734-D4FE392B0113}" name="1.09.2026" dataDxfId="561">
      <calculatedColumnFormula>+IFERROR(SUMIFS(#REF!,#REF!,$L30,#REF!,$M30)*$G30,0)</calculatedColumnFormula>
    </tableColumn>
    <tableColumn id="41" xr3:uid="{CA713AA6-93B5-4F58-8249-374BB3403610}" name="1.10.2026" dataDxfId="560">
      <calculatedColumnFormula>+IFERROR(SUMIFS(#REF!,#REF!,$L30,#REF!,$M30)*$G30,0)</calculatedColumnFormula>
    </tableColumn>
    <tableColumn id="42" xr3:uid="{56BCEFB7-70A4-454C-A0FE-3309C3A8364C}" name="1.11.2026" dataDxfId="559">
      <calculatedColumnFormula>+IFERROR(SUMIFS(#REF!,#REF!,$L30,#REF!,$M30)*$G30,0)</calculatedColumnFormula>
    </tableColumn>
    <tableColumn id="43" xr3:uid="{8DB07951-128F-446F-855D-77D42EBAE479}" name="1.12.2026" dataDxfId="558">
      <calculatedColumnFormula>+IFERROR(SUMIFS(#REF!,#REF!,$L30,#REF!,$M30)*$G30,0)</calculatedColumnFormula>
    </tableColumn>
    <tableColumn id="44" xr3:uid="{B0F2ECB4-2D79-4822-8CC9-1A4B1528CC2E}" name="1.01.2027" dataDxfId="557">
      <calculatedColumnFormula>+IFERROR(SUMIFS(#REF!,#REF!,$L30,#REF!,$M30)*$G30,0)</calculatedColumnFormula>
    </tableColumn>
    <tableColumn id="45" xr3:uid="{144464DE-8719-40D4-815D-279A7FF8D15E}" name="1.02.2027" dataDxfId="556">
      <calculatedColumnFormula>+IFERROR(SUMIFS(#REF!,#REF!,$L30,#REF!,$M30)*$G30,0)</calculatedColumnFormula>
    </tableColumn>
    <tableColumn id="46" xr3:uid="{B739092C-48A6-4D0A-B08F-0FBD5598BCA8}" name="1.03.2027" dataDxfId="555">
      <calculatedColumnFormula>+IFERROR(SUMIFS(#REF!,#REF!,$L30,#REF!,$M30)*$G30,0)</calculatedColumnFormula>
    </tableColumn>
    <tableColumn id="47" xr3:uid="{3B4A5368-068C-493B-98AF-912DED183A7D}" name="1.04.2027" dataDxfId="554">
      <calculatedColumnFormula>+IFERROR(SUMIFS(#REF!,#REF!,$L30,#REF!,$M30)*$G30,0)</calculatedColumnFormula>
    </tableColumn>
    <tableColumn id="48" xr3:uid="{AE3C82EE-742C-4325-A8FD-EAA22D754D7D}" name="1.05.2027" dataDxfId="553">
      <calculatedColumnFormula>+IFERROR(SUMIFS(#REF!,#REF!,$L30,#REF!,$M30)*$G30,0)</calculatedColumnFormula>
    </tableColumn>
    <tableColumn id="49" xr3:uid="{6A5A9CD1-74B1-4EE0-9479-93D58A440F88}" name="1.06.2027" dataDxfId="552">
      <calculatedColumnFormula>+IFERROR(SUMIFS(#REF!,#REF!,$L30,#REF!,$M30)*$G30,0)</calculatedColumnFormula>
    </tableColumn>
    <tableColumn id="50" xr3:uid="{FAB09B6E-4C80-46D6-AE33-4D32774BACE3}" name="1.07.2027" dataDxfId="551">
      <calculatedColumnFormula>+IFERROR(SUMIFS(#REF!,#REF!,$L30,#REF!,$M30)*$G30,0)</calculatedColumnFormula>
    </tableColumn>
    <tableColumn id="51" xr3:uid="{2CBA811A-99C2-4A04-AFB8-C4D76906404F}" name="1.08.2027" dataDxfId="550">
      <calculatedColumnFormula>+IFERROR(SUMIFS(#REF!,#REF!,$L30,#REF!,$M30)*$G30,0)</calculatedColumnFormula>
    </tableColumn>
    <tableColumn id="52" xr3:uid="{93E5A825-3A69-4676-8C74-FBA13F06E999}" name="1.09.2027" dataDxfId="549">
      <calculatedColumnFormula>+IFERROR(SUMIFS(#REF!,#REF!,$L30,#REF!,$M30)*$G30,0)</calculatedColumnFormula>
    </tableColumn>
    <tableColumn id="53" xr3:uid="{01E0F1FB-F9CE-4AB8-B043-836B6891EFEC}" name="1.10.2027" dataDxfId="548">
      <calculatedColumnFormula>+IFERROR(SUMIFS(#REF!,#REF!,$L30,#REF!,$M30)*$G30,0)</calculatedColumnFormula>
    </tableColumn>
    <tableColumn id="54" xr3:uid="{3BF7F815-DAA1-46DD-87C9-B3C508B3AB65}" name="1.11.2027" dataDxfId="547">
      <calculatedColumnFormula>+IFERROR(SUMIFS(#REF!,#REF!,$L30,#REF!,$M30)*$G30,0)</calculatedColumnFormula>
    </tableColumn>
    <tableColumn id="55" xr3:uid="{DFDB1645-E135-4A12-8B78-4C6292379B7D}" name="1.12.2027" dataDxfId="546">
      <calculatedColumnFormula>+IFERROR(SUMIFS(#REF!,#REF!,$L30,#REF!,$M30)*$G30,0)</calculatedColumnFormula>
    </tableColumn>
    <tableColumn id="56" xr3:uid="{F861A709-36C3-46FD-8B28-CF2FF53ABFBD}" name="1.01.2028" dataDxfId="545">
      <calculatedColumnFormula>+IFERROR(SUMIFS(#REF!,#REF!,$L30,#REF!,$M30)*$G30,0)</calculatedColumnFormula>
    </tableColumn>
    <tableColumn id="57" xr3:uid="{7F73A2EA-B386-47DE-BEF5-6B633EBACD8D}" name="1.02.2028" dataDxfId="544">
      <calculatedColumnFormula>+IFERROR(SUMIFS(#REF!,#REF!,$L30,#REF!,$M30)*$G30,0)</calculatedColumnFormula>
    </tableColumn>
    <tableColumn id="58" xr3:uid="{8264B8A3-5F8A-4790-9E56-8876DDEB1A89}" name="1.03.2028" dataDxfId="543">
      <calculatedColumnFormula>+IFERROR(SUMIFS(#REF!,#REF!,$L30,#REF!,$M30)*$G30,0)</calculatedColumnFormula>
    </tableColumn>
    <tableColumn id="59" xr3:uid="{859AFBB6-122D-4994-A89C-806F943957E2}" name="1.04.2028" dataDxfId="542">
      <calculatedColumnFormula>+IFERROR(SUMIFS(#REF!,#REF!,$L30,#REF!,$M30)*$G30,0)</calculatedColumnFormula>
    </tableColumn>
    <tableColumn id="60" xr3:uid="{403F27A5-371D-4FA1-A39C-4A487D34D010}" name="1.05.2028" dataDxfId="541">
      <calculatedColumnFormula>+IFERROR(SUMIFS(#REF!,#REF!,$L30,#REF!,$M30)*$G30,0)</calculatedColumnFormula>
    </tableColumn>
    <tableColumn id="61" xr3:uid="{20A40A5E-D5C8-4FAB-9E09-F428D43F837E}" name="1.06.2028" dataDxfId="540">
      <calculatedColumnFormula>+IFERROR(SUMIFS(#REF!,#REF!,$L30,#REF!,$M30)*$G30,0)</calculatedColumnFormula>
    </tableColumn>
    <tableColumn id="62" xr3:uid="{9DC602C5-C64D-4467-AD7D-1DBE833A5502}" name="1.07.2028" dataDxfId="539">
      <calculatedColumnFormula>+IFERROR(SUMIFS(#REF!,#REF!,$L30,#REF!,$M30)*$G30,0)</calculatedColumnFormula>
    </tableColumn>
    <tableColumn id="63" xr3:uid="{63D53D0B-A076-4415-A9AB-8EAEACD867A2}" name="1.08.2028" dataDxfId="538">
      <calculatedColumnFormula>+IFERROR(SUMIFS(#REF!,#REF!,$L30,#REF!,$M30)*$G30,0)</calculatedColumnFormula>
    </tableColumn>
    <tableColumn id="64" xr3:uid="{D6F119A5-B7B4-4905-B2D6-E357A80D025A}" name="1.09.2028" dataDxfId="537">
      <calculatedColumnFormula>+IFERROR(SUMIFS(#REF!,#REF!,$L30,#REF!,$M30)*$G30,0)</calculatedColumnFormula>
    </tableColumn>
    <tableColumn id="65" xr3:uid="{98906DB3-57BF-49EB-8C36-022F60E048C8}" name="1.10.2028" dataDxfId="536">
      <calculatedColumnFormula>+IFERROR(SUMIFS(#REF!,#REF!,$L30,#REF!,$M30)*$G30,0)</calculatedColumnFormula>
    </tableColumn>
    <tableColumn id="66" xr3:uid="{3A83F6E7-E182-4DB3-8D07-7D6C9A44B3F9}" name="1.11.2028" dataDxfId="535">
      <calculatedColumnFormula>+IFERROR(SUMIFS(#REF!,#REF!,$L30,#REF!,$M30)*$G30,0)</calculatedColumnFormula>
    </tableColumn>
    <tableColumn id="67" xr3:uid="{674013A3-F62E-461F-9AE0-11BF8E18D580}" name="1.12.2028" dataDxfId="534">
      <calculatedColumnFormula>+IFERROR(SUMIFS(#REF!,#REF!,$L30,#REF!,$M30)*$G30,0)</calculatedColumnFormula>
    </tableColumn>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C336EDA7-FB48-40D7-B2F3-F496437D29A9}" name="Table101673638404244" displayName="Table101673638404244" ref="J29:J43" totalsRowShown="0">
  <autoFilter ref="J29:J43" xr:uid="{C336EDA7-FB48-40D7-B2F3-F496437D29A9}"/>
  <tableColumns count="1">
    <tableColumn id="1" xr3:uid="{BAFFDD6C-E779-4946-9916-C4B927CB47F3}" name="R4 Kod"/>
  </tableColumns>
  <tableStyleInfo name="TableStyleMedium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4438718B-399C-499F-80A4-A484F98EFAE5}" name="Table8155353739414345" displayName="Table8155353739414345" ref="L29:BZ38" totalsRowShown="0" headerRowDxfId="533" headerRowBorderDxfId="532" tableBorderDxfId="531">
  <autoFilter ref="L29:BZ38" xr:uid="{4438718B-399C-499F-80A4-A484F98EFAE5}"/>
  <tableColumns count="67">
    <tableColumn id="1" xr3:uid="{38039F80-D83E-441F-BFF7-EE0D0FB4D661}" name="L4 Code" dataDxfId="530"/>
    <tableColumn id="2" xr3:uid="{1B7981FB-358E-4F85-9AB6-255B20D51EA9}" name="M2 Code"/>
    <tableColumn id="3" xr3:uid="{764110C1-B0F5-4CCC-9265-7DA4F822AB73}" name="T1 Code"/>
    <tableColumn id="4" xr3:uid="{54D826DD-D4B6-40FC-B1BD-6E665986A0DD}" name="FFAK"/>
    <tableColumn id="5" xr3:uid="{D4A308E5-7877-47E2-B8EC-3799C5CBA076}" name="1.10.2023" dataDxfId="529">
      <calculatedColumnFormula>+IFERROR(SUMIFS(#REF!,#REF!,$L30,#REF!,$M30)*$G30,0)</calculatedColumnFormula>
    </tableColumn>
    <tableColumn id="6" xr3:uid="{DCC83C11-1C99-4212-9E45-88668018CA71}" name="1.11.2023" dataDxfId="528">
      <calculatedColumnFormula>+IFERROR(SUMIFS(#REF!,#REF!,$L30,#REF!,$M30)*$G30,0)</calculatedColumnFormula>
    </tableColumn>
    <tableColumn id="7" xr3:uid="{A57A7856-0695-4ECF-9DBF-39A7DBD2330F}" name="1.12.2023" dataDxfId="527">
      <calculatedColumnFormula>+IFERROR(SUMIFS(#REF!,#REF!,$L30,#REF!,$M30)*$G30,0)</calculatedColumnFormula>
    </tableColumn>
    <tableColumn id="8" xr3:uid="{8D55908F-F7EB-461A-8F1E-84E57652C492}" name="1.01.2024" dataDxfId="526">
      <calculatedColumnFormula>+IFERROR(SUMIFS(#REF!,#REF!,$L30,#REF!,$M30)*$G30,0)</calculatedColumnFormula>
    </tableColumn>
    <tableColumn id="9" xr3:uid="{D5A13C75-268D-4285-A6CB-CFC4F0B2AA4F}" name="1.02.2024" dataDxfId="525">
      <calculatedColumnFormula>+IFERROR(SUMIFS(#REF!,#REF!,$L30,#REF!,$M30)*$G30,0)</calculatedColumnFormula>
    </tableColumn>
    <tableColumn id="10" xr3:uid="{0F79E930-133B-4ACA-8C43-8A1E7B5DFF0F}" name="1.03.2024" dataDxfId="524">
      <calculatedColumnFormula>+IFERROR(SUMIFS(#REF!,#REF!,$L30,#REF!,$M30)*$G30,0)</calculatedColumnFormula>
    </tableColumn>
    <tableColumn id="11" xr3:uid="{253BD79D-DD57-4B8A-A4B5-39B368C4BA8D}" name="1.04.2024" dataDxfId="523">
      <calculatedColumnFormula>+IFERROR(SUMIFS(#REF!,#REF!,$L30,#REF!,$M30)*$G30,0)</calculatedColumnFormula>
    </tableColumn>
    <tableColumn id="12" xr3:uid="{19AD3F61-25A0-4B89-83A6-C0D0473E807A}" name="1.05.2024" dataDxfId="522">
      <calculatedColumnFormula>+IFERROR(SUMIFS(#REF!,#REF!,$L30,#REF!,$M30)*$G30,0)</calculatedColumnFormula>
    </tableColumn>
    <tableColumn id="13" xr3:uid="{D6FDF0B1-7168-48AC-998B-2FA181724BAA}" name="1.06.2024" dataDxfId="521">
      <calculatedColumnFormula>+IFERROR(SUMIFS(#REF!,#REF!,$L30,#REF!,$M30)*$G30,0)</calculatedColumnFormula>
    </tableColumn>
    <tableColumn id="14" xr3:uid="{60EDC43B-75E3-4BDE-9318-EBC67FBE621F}" name="1.07.2024" dataDxfId="520">
      <calculatedColumnFormula>+IFERROR(SUMIFS(#REF!,#REF!,$L30,#REF!,$M30)*$G30,0)</calculatedColumnFormula>
    </tableColumn>
    <tableColumn id="15" xr3:uid="{A9551AF2-C56A-4CD4-BDA8-73FA26E22040}" name="1.08.2024" dataDxfId="519">
      <calculatedColumnFormula>+IFERROR(SUMIFS(#REF!,#REF!,$L30,#REF!,$M30)*$G30,0)</calculatedColumnFormula>
    </tableColumn>
    <tableColumn id="16" xr3:uid="{F8211ACC-298F-4CAB-903F-E87168071240}" name="1.09.2024" dataDxfId="518">
      <calculatedColumnFormula>+IFERROR(SUMIFS(#REF!,#REF!,$L30,#REF!,$M30)*$G30,0)</calculatedColumnFormula>
    </tableColumn>
    <tableColumn id="17" xr3:uid="{BBF78E7E-3549-45A8-A64F-D4CF79834438}" name="1.10.2024" dataDxfId="517">
      <calculatedColumnFormula>+IFERROR(SUMIFS(#REF!,#REF!,$L30,#REF!,$M30)*$G30,0)</calculatedColumnFormula>
    </tableColumn>
    <tableColumn id="18" xr3:uid="{32377C20-87F4-40CE-848F-E4F4DF29B3E1}" name="1.11.2024" dataDxfId="516">
      <calculatedColumnFormula>+IFERROR(SUMIFS(#REF!,#REF!,$L30,#REF!,$M30)*$G30,0)</calculatedColumnFormula>
    </tableColumn>
    <tableColumn id="19" xr3:uid="{73309047-B38A-4F0E-8ADC-982B08D426A8}" name="1.12.2024" dataDxfId="515">
      <calculatedColumnFormula>+IFERROR(SUMIFS(#REF!,#REF!,$L30,#REF!,$M30)*$G30,0)</calculatedColumnFormula>
    </tableColumn>
    <tableColumn id="20" xr3:uid="{D7365CE3-2644-4CE6-B5E6-4336BA72BCA9}" name="1.01.2025" dataDxfId="514">
      <calculatedColumnFormula>+IFERROR(SUMIFS(#REF!,#REF!,$L30,#REF!,$M30)*$G30,0)</calculatedColumnFormula>
    </tableColumn>
    <tableColumn id="21" xr3:uid="{EDDE0DCD-8DD1-401C-936C-B3B1DAEA18D5}" name="1.02.2025" dataDxfId="513">
      <calculatedColumnFormula>+IFERROR(SUMIFS(#REF!,#REF!,$L30,#REF!,$M30)*$G30,0)</calculatedColumnFormula>
    </tableColumn>
    <tableColumn id="22" xr3:uid="{3B85A143-F665-4AB4-9A0A-65724E86CA40}" name="1.03.2025" dataDxfId="512">
      <calculatedColumnFormula>+IFERROR(SUMIFS(#REF!,#REF!,$L30,#REF!,$M30)*$G30,0)</calculatedColumnFormula>
    </tableColumn>
    <tableColumn id="23" xr3:uid="{F5D47A25-5061-4D04-AC33-543A7C822DD6}" name="1.04.2025" dataDxfId="511">
      <calculatedColumnFormula>+IFERROR(SUMIFS(#REF!,#REF!,$L30,#REF!,$M30)*$G30,0)</calculatedColumnFormula>
    </tableColumn>
    <tableColumn id="24" xr3:uid="{23A69D98-F367-4263-9114-FF30A3B66D07}" name="1.05.2025" dataDxfId="510">
      <calculatedColumnFormula>+IFERROR(SUMIFS(#REF!,#REF!,$L30,#REF!,$M30)*$G30,0)</calculatedColumnFormula>
    </tableColumn>
    <tableColumn id="25" xr3:uid="{C5C18856-6B0C-43C7-8801-15FB45591439}" name="1.06.2025" dataDxfId="509">
      <calculatedColumnFormula>+IFERROR(SUMIFS(#REF!,#REF!,$L30,#REF!,$M30)*$G30,0)</calculatedColumnFormula>
    </tableColumn>
    <tableColumn id="26" xr3:uid="{65B1378D-9E87-42C8-BCE0-B63A507C57F6}" name="1.07.2025" dataDxfId="508">
      <calculatedColumnFormula>+IFERROR(SUMIFS(#REF!,#REF!,$L30,#REF!,$M30)*$G30,0)</calculatedColumnFormula>
    </tableColumn>
    <tableColumn id="27" xr3:uid="{B89E99FB-E216-4434-9878-7C332A71E723}" name="1.08.2025" dataDxfId="507">
      <calculatedColumnFormula>+IFERROR(SUMIFS(#REF!,#REF!,$L30,#REF!,$M30)*$G30,0)</calculatedColumnFormula>
    </tableColumn>
    <tableColumn id="28" xr3:uid="{8D30AFA7-4706-4C84-87C5-374AE2403800}" name="1.09.2025" dataDxfId="506">
      <calculatedColumnFormula>+IFERROR(SUMIFS(#REF!,#REF!,$L30,#REF!,$M30)*$G30,0)</calculatedColumnFormula>
    </tableColumn>
    <tableColumn id="29" xr3:uid="{529CE123-1E48-4F5F-95BB-42295E9AE9B0}" name="1.10.2025" dataDxfId="505">
      <calculatedColumnFormula>+IFERROR(SUMIFS(#REF!,#REF!,$L30,#REF!,$M30)*$G30,0)</calculatedColumnFormula>
    </tableColumn>
    <tableColumn id="30" xr3:uid="{8CD90EED-D798-4A1C-8CBE-761113956C44}" name="1.11.2025" dataDxfId="504">
      <calculatedColumnFormula>+IFERROR(SUMIFS(#REF!,#REF!,$L30,#REF!,$M30)*$G30,0)</calculatedColumnFormula>
    </tableColumn>
    <tableColumn id="31" xr3:uid="{F36F6253-72C7-4770-85EF-0CB530501ED2}" name="1.12.2025" dataDxfId="503">
      <calculatedColumnFormula>+IFERROR(SUMIFS(#REF!,#REF!,$L30,#REF!,$M30)*$G30,0)</calculatedColumnFormula>
    </tableColumn>
    <tableColumn id="32" xr3:uid="{5F92DFE3-D67B-4009-9A95-A837BAE4E40B}" name="1.01.2026" dataDxfId="502">
      <calculatedColumnFormula>+IFERROR(SUMIFS(#REF!,#REF!,$L30,#REF!,$M30)*$G30,0)</calculatedColumnFormula>
    </tableColumn>
    <tableColumn id="33" xr3:uid="{581EBB70-7582-421B-A064-E4DD0303B991}" name="1.02.2026" dataDxfId="501">
      <calculatedColumnFormula>+IFERROR(SUMIFS(#REF!,#REF!,$L30,#REF!,$M30)*$G30,0)</calculatedColumnFormula>
    </tableColumn>
    <tableColumn id="34" xr3:uid="{6F302BE1-15AC-4CAF-933A-07E650D60CA2}" name="1.03.2026" dataDxfId="500">
      <calculatedColumnFormula>+IFERROR(SUMIFS(#REF!,#REF!,$L30,#REF!,$M30)*$G30,0)</calculatedColumnFormula>
    </tableColumn>
    <tableColumn id="35" xr3:uid="{A18E248D-6441-405E-83F3-22C86BD76E1C}" name="1.04.2026" dataDxfId="499">
      <calculatedColumnFormula>+IFERROR(SUMIFS(#REF!,#REF!,$L30,#REF!,$M30)*$G30,0)</calculatedColumnFormula>
    </tableColumn>
    <tableColumn id="36" xr3:uid="{B6921DBB-1614-4D00-B5B0-523A5B1C97DD}" name="1.05.2026" dataDxfId="498">
      <calculatedColumnFormula>+IFERROR(SUMIFS(#REF!,#REF!,$L30,#REF!,$M30)*$G30,0)</calculatedColumnFormula>
    </tableColumn>
    <tableColumn id="37" xr3:uid="{D292EBBC-C539-47AF-9987-F695850670E7}" name="1.06.2026" dataDxfId="497">
      <calculatedColumnFormula>+IFERROR(SUMIFS(#REF!,#REF!,$L30,#REF!,$M30)*$G30,0)</calculatedColumnFormula>
    </tableColumn>
    <tableColumn id="38" xr3:uid="{8844BDE4-66E7-40FF-9C95-80CB9021DA9E}" name="1.07.2026" dataDxfId="496">
      <calculatedColumnFormula>+IFERROR(SUMIFS(#REF!,#REF!,$L30,#REF!,$M30)*$G30,0)</calculatedColumnFormula>
    </tableColumn>
    <tableColumn id="39" xr3:uid="{2B5920CE-40A4-4684-9FC4-E455A4D43985}" name="1.08.2026" dataDxfId="495">
      <calculatedColumnFormula>+IFERROR(SUMIFS(#REF!,#REF!,$L30,#REF!,$M30)*$G30,0)</calculatedColumnFormula>
    </tableColumn>
    <tableColumn id="40" xr3:uid="{496465F0-B340-46D6-9558-480F3E7616E2}" name="1.09.2026" dataDxfId="494">
      <calculatedColumnFormula>+IFERROR(SUMIFS(#REF!,#REF!,$L30,#REF!,$M30)*$G30,0)</calculatedColumnFormula>
    </tableColumn>
    <tableColumn id="41" xr3:uid="{03353F44-11C5-4DD2-B6CF-F2CF18158503}" name="1.10.2026" dataDxfId="493">
      <calculatedColumnFormula>+IFERROR(SUMIFS(#REF!,#REF!,$L30,#REF!,$M30)*$G30,0)</calculatedColumnFormula>
    </tableColumn>
    <tableColumn id="42" xr3:uid="{1D8890C9-652F-4BD7-9EB7-2BB35595E42F}" name="1.11.2026" dataDxfId="492">
      <calculatedColumnFormula>+IFERROR(SUMIFS(#REF!,#REF!,$L30,#REF!,$M30)*$G30,0)</calculatedColumnFormula>
    </tableColumn>
    <tableColumn id="43" xr3:uid="{76A5C7F0-3763-4027-8348-DF306997E59D}" name="1.12.2026" dataDxfId="491">
      <calculatedColumnFormula>+IFERROR(SUMIFS(#REF!,#REF!,$L30,#REF!,$M30)*$G30,0)</calculatedColumnFormula>
    </tableColumn>
    <tableColumn id="44" xr3:uid="{5C6E16BD-747A-444C-BB81-6C75C1AD0902}" name="1.01.2027" dataDxfId="490">
      <calculatedColumnFormula>+IFERROR(SUMIFS(#REF!,#REF!,$L30,#REF!,$M30)*$G30,0)</calculatedColumnFormula>
    </tableColumn>
    <tableColumn id="45" xr3:uid="{FD52A5DD-B426-444F-9EDC-FFA5F0A56B80}" name="1.02.2027" dataDxfId="489">
      <calculatedColumnFormula>+IFERROR(SUMIFS(#REF!,#REF!,$L30,#REF!,$M30)*$G30,0)</calculatedColumnFormula>
    </tableColumn>
    <tableColumn id="46" xr3:uid="{B27C679E-6D84-42C1-91DD-82FC05BCFEA0}" name="1.03.2027" dataDxfId="488">
      <calculatedColumnFormula>+IFERROR(SUMIFS(#REF!,#REF!,$L30,#REF!,$M30)*$G30,0)</calculatedColumnFormula>
    </tableColumn>
    <tableColumn id="47" xr3:uid="{E146BE7B-B00E-4B44-906F-870EC3F9714C}" name="1.04.2027" dataDxfId="487">
      <calculatedColumnFormula>+IFERROR(SUMIFS(#REF!,#REF!,$L30,#REF!,$M30)*$G30,0)</calculatedColumnFormula>
    </tableColumn>
    <tableColumn id="48" xr3:uid="{AB7D5F0C-06D0-49F2-804E-8329501400D8}" name="1.05.2027" dataDxfId="486">
      <calculatedColumnFormula>+IFERROR(SUMIFS(#REF!,#REF!,$L30,#REF!,$M30)*$G30,0)</calculatedColumnFormula>
    </tableColumn>
    <tableColumn id="49" xr3:uid="{069752A0-BF0F-4A27-A65C-3F56FC9F463D}" name="1.06.2027" dataDxfId="485">
      <calculatedColumnFormula>+IFERROR(SUMIFS(#REF!,#REF!,$L30,#REF!,$M30)*$G30,0)</calculatedColumnFormula>
    </tableColumn>
    <tableColumn id="50" xr3:uid="{E65EB8EE-A501-40BB-A0FA-839BC416A501}" name="1.07.2027" dataDxfId="484">
      <calculatedColumnFormula>+IFERROR(SUMIFS(#REF!,#REF!,$L30,#REF!,$M30)*$G30,0)</calculatedColumnFormula>
    </tableColumn>
    <tableColumn id="51" xr3:uid="{305767F4-7154-419A-90BB-3C9BAE53B677}" name="1.08.2027" dataDxfId="483">
      <calculatedColumnFormula>+IFERROR(SUMIFS(#REF!,#REF!,$L30,#REF!,$M30)*$G30,0)</calculatedColumnFormula>
    </tableColumn>
    <tableColumn id="52" xr3:uid="{D8BC9095-13BC-4E0D-85DC-CE7B57350823}" name="1.09.2027" dataDxfId="482">
      <calculatedColumnFormula>+IFERROR(SUMIFS(#REF!,#REF!,$L30,#REF!,$M30)*$G30,0)</calculatedColumnFormula>
    </tableColumn>
    <tableColumn id="53" xr3:uid="{1D02D7D1-E6E9-40C3-9898-750E5FB26050}" name="1.10.2027" dataDxfId="481">
      <calculatedColumnFormula>+IFERROR(SUMIFS(#REF!,#REF!,$L30,#REF!,$M30)*$G30,0)</calculatedColumnFormula>
    </tableColumn>
    <tableColumn id="54" xr3:uid="{974C6CAF-7238-40D8-A444-346EBD0160CA}" name="1.11.2027" dataDxfId="480">
      <calculatedColumnFormula>+IFERROR(SUMIFS(#REF!,#REF!,$L30,#REF!,$M30)*$G30,0)</calculatedColumnFormula>
    </tableColumn>
    <tableColumn id="55" xr3:uid="{250A0A14-EEFC-4658-BA44-FA3501150372}" name="1.12.2027" dataDxfId="479">
      <calculatedColumnFormula>+IFERROR(SUMIFS(#REF!,#REF!,$L30,#REF!,$M30)*$G30,0)</calculatedColumnFormula>
    </tableColumn>
    <tableColumn id="56" xr3:uid="{04A25461-6D58-4CD3-B6DF-6646FDAE2BA5}" name="1.01.2028" dataDxfId="478">
      <calculatedColumnFormula>+IFERROR(SUMIFS(#REF!,#REF!,$L30,#REF!,$M30)*$G30,0)</calculatedColumnFormula>
    </tableColumn>
    <tableColumn id="57" xr3:uid="{E821A4E3-21F4-49B3-BF12-7E4F9C3AA737}" name="1.02.2028" dataDxfId="477">
      <calculatedColumnFormula>+IFERROR(SUMIFS(#REF!,#REF!,$L30,#REF!,$M30)*$G30,0)</calculatedColumnFormula>
    </tableColumn>
    <tableColumn id="58" xr3:uid="{76A36C57-9E44-4264-8578-E29E06156BF0}" name="1.03.2028" dataDxfId="476">
      <calculatedColumnFormula>+IFERROR(SUMIFS(#REF!,#REF!,$L30,#REF!,$M30)*$G30,0)</calculatedColumnFormula>
    </tableColumn>
    <tableColumn id="59" xr3:uid="{9ECDD229-1F1A-447E-B99A-C33081C9986C}" name="1.04.2028" dataDxfId="475">
      <calculatedColumnFormula>+IFERROR(SUMIFS(#REF!,#REF!,$L30,#REF!,$M30)*$G30,0)</calculatedColumnFormula>
    </tableColumn>
    <tableColumn id="60" xr3:uid="{134AC01C-FC2C-412F-9725-F9113B8F4544}" name="1.05.2028" dataDxfId="474">
      <calculatedColumnFormula>+IFERROR(SUMIFS(#REF!,#REF!,$L30,#REF!,$M30)*$G30,0)</calculatedColumnFormula>
    </tableColumn>
    <tableColumn id="61" xr3:uid="{28759D61-90ED-48A1-8D1D-2B51CD4A9BF4}" name="1.06.2028" dataDxfId="473">
      <calculatedColumnFormula>+IFERROR(SUMIFS(#REF!,#REF!,$L30,#REF!,$M30)*$G30,0)</calculatedColumnFormula>
    </tableColumn>
    <tableColumn id="62" xr3:uid="{645DDD4B-E5D6-4963-B918-27F6470838B4}" name="1.07.2028" dataDxfId="472">
      <calculatedColumnFormula>+IFERROR(SUMIFS(#REF!,#REF!,$L30,#REF!,$M30)*$G30,0)</calculatedColumnFormula>
    </tableColumn>
    <tableColumn id="63" xr3:uid="{A86528BD-4CC7-43D0-A5FF-B83A0F287A2B}" name="1.08.2028" dataDxfId="471">
      <calculatedColumnFormula>+IFERROR(SUMIFS(#REF!,#REF!,$L30,#REF!,$M30)*$G30,0)</calculatedColumnFormula>
    </tableColumn>
    <tableColumn id="64" xr3:uid="{8E7CEB77-7B56-4EA6-8354-CC2C8C06DEC5}" name="1.09.2028" dataDxfId="470">
      <calculatedColumnFormula>+IFERROR(SUMIFS(#REF!,#REF!,$L30,#REF!,$M30)*$G30,0)</calculatedColumnFormula>
    </tableColumn>
    <tableColumn id="65" xr3:uid="{41DD8457-B17F-4E1E-B22A-4809CF92980B}" name="1.10.2028" dataDxfId="469">
      <calculatedColumnFormula>+IFERROR(SUMIFS(#REF!,#REF!,$L30,#REF!,$M30)*$G30,0)</calculatedColumnFormula>
    </tableColumn>
    <tableColumn id="66" xr3:uid="{04865DCC-DF0E-42EE-A04C-326BCD1C5C7B}" name="1.11.2028" dataDxfId="468">
      <calculatedColumnFormula>+IFERROR(SUMIFS(#REF!,#REF!,$L30,#REF!,$M30)*$G30,0)</calculatedColumnFormula>
    </tableColumn>
    <tableColumn id="67" xr3:uid="{F138A60C-F35A-4379-AB49-A9C9C109C177}" name="1.12.2028" dataDxfId="467">
      <calculatedColumnFormula>+IFERROR(SUMIFS(#REF!,#REF!,$L30,#REF!,$M30)*$G30,0)</calculatedColumnFormula>
    </tableColumn>
  </tableColumns>
  <tableStyleInfo name="TableStyleMedium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2CDD77A-55C7-44E3-9827-EC14550FDCA4}" name="Table10167363840424446" displayName="Table10167363840424446" ref="J29:J43" totalsRowShown="0">
  <autoFilter ref="J29:J43" xr:uid="{02CDD77A-55C7-44E3-9827-EC14550FDCA4}"/>
  <tableColumns count="1">
    <tableColumn id="1" xr3:uid="{A9D26AE9-79A1-4A85-AFC6-47E798819889}" name="R4 Kod"/>
  </tableColumns>
  <tableStyleInfo name="TableStyleMedium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5D572EA-7B31-434E-84E3-5885F3A6FDBC}" name="Table815517" displayName="Table815517" ref="L66:BZ71" totalsRowShown="0" headerRowDxfId="466" headerRowBorderDxfId="465" tableBorderDxfId="464">
  <autoFilter ref="L66:BZ71" xr:uid="{35D572EA-7B31-434E-84E3-5885F3A6FDBC}"/>
  <tableColumns count="67">
    <tableColumn id="1" xr3:uid="{21109943-46F8-4050-9EF0-4852153F66CC}" name="L4 Code"/>
    <tableColumn id="2" xr3:uid="{EFCD10B0-8B0A-40E3-AE37-A8B6F3D7895A}" name="M2 Code"/>
    <tableColumn id="3" xr3:uid="{E55123F6-6AAA-4E43-B492-7FEECA8BF7E1}" name="T1 Code"/>
    <tableColumn id="4" xr3:uid="{52841C23-4C18-4334-AFAE-3BD63CF8F959}" name="FFAK"/>
    <tableColumn id="5" xr3:uid="{9584CCAB-B70B-48A0-B7F8-0E3533C152F1}" name="1.10.2023" dataDxfId="463">
      <calculatedColumnFormula>+IFERROR(SUMIFS(#REF!,#REF!,$L67,#REF!,$M67)*$G67,0)</calculatedColumnFormula>
    </tableColumn>
    <tableColumn id="6" xr3:uid="{8F8C99F8-0A8E-4FDD-A13D-7B7BDAF4F808}" name="1.11.2023" dataDxfId="462">
      <calculatedColumnFormula>+IFERROR(SUMIFS(#REF!,#REF!,$L67,#REF!,$M67)*$G67,0)</calculatedColumnFormula>
    </tableColumn>
    <tableColumn id="7" xr3:uid="{9917FD11-D903-4C62-B723-20B8ECFD3B77}" name="1.12.2023" dataDxfId="461">
      <calculatedColumnFormula>+IFERROR(SUMIFS(#REF!,#REF!,$L67,#REF!,$M67)*$G67,0)</calculatedColumnFormula>
    </tableColumn>
    <tableColumn id="8" xr3:uid="{5454E54C-35D9-43C2-AAD3-52F78FC114C3}" name="1.01.2024" dataDxfId="460">
      <calculatedColumnFormula>+IFERROR(SUMIFS(#REF!,#REF!,$L67,#REF!,$M67)*$G67,0)</calculatedColumnFormula>
    </tableColumn>
    <tableColumn id="9" xr3:uid="{1DCEB602-2026-4AE6-ABD4-0D293997F0BA}" name="1.02.2024" dataDxfId="459">
      <calculatedColumnFormula>+IFERROR(SUMIFS(#REF!,#REF!,$L67,#REF!,$M67)*$G67,0)</calculatedColumnFormula>
    </tableColumn>
    <tableColumn id="10" xr3:uid="{91DA3194-668F-41CF-A40B-578A8DE97EB7}" name="1.03.2024" dataDxfId="458">
      <calculatedColumnFormula>+IFERROR(SUMIFS(#REF!,#REF!,$L67,#REF!,$M67)*$G67,0)</calculatedColumnFormula>
    </tableColumn>
    <tableColumn id="11" xr3:uid="{7D3A277D-B9A0-4A09-A7A8-35C8EE4FE823}" name="1.04.2024" dataDxfId="457">
      <calculatedColumnFormula>+IFERROR(SUMIFS(#REF!,#REF!,$L67,#REF!,$M67)*$G67,0)</calculatedColumnFormula>
    </tableColumn>
    <tableColumn id="12" xr3:uid="{E4F925F3-2478-4FC2-B3C3-367DE8EB46C7}" name="1.05.2024" dataDxfId="456">
      <calculatedColumnFormula>+IFERROR(SUMIFS(#REF!,#REF!,$L67,#REF!,$M67)*$G67,0)</calculatedColumnFormula>
    </tableColumn>
    <tableColumn id="13" xr3:uid="{08C0C479-0CC6-4596-A0E3-E52A7394E6BF}" name="1.06.2024" dataDxfId="455">
      <calculatedColumnFormula>+IFERROR(SUMIFS(#REF!,#REF!,$L67,#REF!,$M67)*$G67,0)</calculatedColumnFormula>
    </tableColumn>
    <tableColumn id="14" xr3:uid="{BF69936C-2F9D-4FE0-8D69-1AB5DB576005}" name="1.07.2024" dataDxfId="454">
      <calculatedColumnFormula>+IFERROR(SUMIFS(#REF!,#REF!,$L67,#REF!,$M67)*$G67,0)</calculatedColumnFormula>
    </tableColumn>
    <tableColumn id="15" xr3:uid="{B5978A90-915C-46B4-A09B-9FEDEA259ADC}" name="1.08.2024" dataDxfId="453">
      <calculatedColumnFormula>+IFERROR(SUMIFS(#REF!,#REF!,$L67,#REF!,$M67)*$G67,0)</calculatedColumnFormula>
    </tableColumn>
    <tableColumn id="16" xr3:uid="{15316689-4E5C-4A5A-82CF-3FC2C4BB40A4}" name="1.09.2024" dataDxfId="452">
      <calculatedColumnFormula>+IFERROR(SUMIFS(#REF!,#REF!,$L67,#REF!,$M67)*$G67,0)</calculatedColumnFormula>
    </tableColumn>
    <tableColumn id="17" xr3:uid="{C5EF3695-8747-440D-91D9-76F76A150210}" name="1.10.2024" dataDxfId="451">
      <calculatedColumnFormula>+IFERROR(SUMIFS(#REF!,#REF!,$L67,#REF!,$M67)*$G67,0)</calculatedColumnFormula>
    </tableColumn>
    <tableColumn id="18" xr3:uid="{A07E9B53-83B9-49F6-8339-C37A7F18AD4D}" name="1.11.2024" dataDxfId="450">
      <calculatedColumnFormula>+IFERROR(SUMIFS(#REF!,#REF!,$L67,#REF!,$M67)*$G67,0)</calculatedColumnFormula>
    </tableColumn>
    <tableColumn id="19" xr3:uid="{50B88B64-3338-4D81-9ECD-641A73D1A0E6}" name="1.12.2024" dataDxfId="449">
      <calculatedColumnFormula>+IFERROR(SUMIFS(#REF!,#REF!,$L67,#REF!,$M67)*$G67,0)</calculatedColumnFormula>
    </tableColumn>
    <tableColumn id="20" xr3:uid="{5D2CA0C7-7CB1-40B1-BE9F-CE797B3CBAD3}" name="1.01.2025" dataDxfId="448">
      <calculatedColumnFormula>+IFERROR(SUMIFS(#REF!,#REF!,$L67,#REF!,$M67)*$G67,0)</calculatedColumnFormula>
    </tableColumn>
    <tableColumn id="21" xr3:uid="{7059E1BB-819F-412E-AD43-82E63258C665}" name="1.02.2025" dataDxfId="447">
      <calculatedColumnFormula>+IFERROR(SUMIFS(#REF!,#REF!,$L67,#REF!,$M67)*$G67,0)</calculatedColumnFormula>
    </tableColumn>
    <tableColumn id="22" xr3:uid="{C5E79130-8759-461B-B717-8D8FD89B797B}" name="1.03.2025" dataDxfId="446">
      <calculatedColumnFormula>+IFERROR(SUMIFS(#REF!,#REF!,$L67,#REF!,$M67)*$G67,0)</calculatedColumnFormula>
    </tableColumn>
    <tableColumn id="23" xr3:uid="{04F7BE29-A2BD-4B59-B37A-EDD33F9DCDE9}" name="1.04.2025" dataDxfId="445">
      <calculatedColumnFormula>+IFERROR(SUMIFS(#REF!,#REF!,$L67,#REF!,$M67)*$G67,0)</calculatedColumnFormula>
    </tableColumn>
    <tableColumn id="24" xr3:uid="{7D66FA1C-314E-44FF-9546-B72EF923BF00}" name="1.05.2025" dataDxfId="444">
      <calculatedColumnFormula>+IFERROR(SUMIFS(#REF!,#REF!,$L67,#REF!,$M67)*$G67,0)</calculatedColumnFormula>
    </tableColumn>
    <tableColumn id="25" xr3:uid="{EB84F314-E940-4B8D-BD25-86C459214F6E}" name="1.06.2025" dataDxfId="443">
      <calculatedColumnFormula>+IFERROR(SUMIFS(#REF!,#REF!,$L67,#REF!,$M67)*$G67,0)</calculatedColumnFormula>
    </tableColumn>
    <tableColumn id="26" xr3:uid="{3C1FF9CC-DBB4-4CB8-8CAD-FA55DF7D01ED}" name="1.07.2025" dataDxfId="442">
      <calculatedColumnFormula>+IFERROR(SUMIFS(#REF!,#REF!,$L67,#REF!,$M67)*$G67,0)</calculatedColumnFormula>
    </tableColumn>
    <tableColumn id="27" xr3:uid="{21626F36-B7B8-44C5-AB59-00CE0FA50EA1}" name="1.08.2025" dataDxfId="441">
      <calculatedColumnFormula>+IFERROR(SUMIFS(#REF!,#REF!,$L67,#REF!,$M67)*$G67,0)</calculatedColumnFormula>
    </tableColumn>
    <tableColumn id="28" xr3:uid="{84820E52-8188-442E-A5B0-65BA001A2390}" name="1.09.2025" dataDxfId="440">
      <calculatedColumnFormula>+IFERROR(SUMIFS(#REF!,#REF!,$L67,#REF!,$M67)*$G67,0)</calculatedColumnFormula>
    </tableColumn>
    <tableColumn id="29" xr3:uid="{8B860C82-22F3-4EE0-BFE3-0FEC9EA64515}" name="1.10.2025" dataDxfId="439">
      <calculatedColumnFormula>+IFERROR(SUMIFS(#REF!,#REF!,$L67,#REF!,$M67)*$G67,0)</calculatedColumnFormula>
    </tableColumn>
    <tableColumn id="30" xr3:uid="{7228AC41-CEBF-4FEF-B737-144FD10318BA}" name="1.11.2025" dataDxfId="438">
      <calculatedColumnFormula>+IFERROR(SUMIFS(#REF!,#REF!,$L67,#REF!,$M67)*$G67,0)</calculatedColumnFormula>
    </tableColumn>
    <tableColumn id="31" xr3:uid="{E82F89E1-F0C5-4A1A-8EF6-2EA45D3D4AD4}" name="1.12.2025" dataDxfId="437">
      <calculatedColumnFormula>+IFERROR(SUMIFS(#REF!,#REF!,$L67,#REF!,$M67)*$G67,0)</calculatedColumnFormula>
    </tableColumn>
    <tableColumn id="32" xr3:uid="{55C97E46-67DA-48E0-8F68-769A02FF0B13}" name="1.01.2026" dataDxfId="436">
      <calculatedColumnFormula>+IFERROR(SUMIFS(#REF!,#REF!,$L67,#REF!,$M67)*$G67,0)</calculatedColumnFormula>
    </tableColumn>
    <tableColumn id="33" xr3:uid="{082A7E7C-1765-40FF-B243-92B1200A60F4}" name="1.02.2026" dataDxfId="435">
      <calculatedColumnFormula>+IFERROR(SUMIFS(#REF!,#REF!,$L67,#REF!,$M67)*$G67,0)</calculatedColumnFormula>
    </tableColumn>
    <tableColumn id="34" xr3:uid="{D80C9E3A-04A1-4EC0-AB62-CC260C232DB6}" name="1.03.2026" dataDxfId="434">
      <calculatedColumnFormula>+IFERROR(SUMIFS(#REF!,#REF!,$L67,#REF!,$M67)*$G67,0)</calculatedColumnFormula>
    </tableColumn>
    <tableColumn id="35" xr3:uid="{6032ED42-98D6-44BE-AAF1-235D0062E0CC}" name="1.04.2026" dataDxfId="433">
      <calculatedColumnFormula>+IFERROR(SUMIFS(#REF!,#REF!,$L67,#REF!,$M67)*$G67,0)</calculatedColumnFormula>
    </tableColumn>
    <tableColumn id="36" xr3:uid="{858A25C3-9B82-419A-AB4D-9A206B08A08C}" name="1.05.2026" dataDxfId="432">
      <calculatedColumnFormula>+IFERROR(SUMIFS(#REF!,#REF!,$L67,#REF!,$M67)*$G67,0)</calculatedColumnFormula>
    </tableColumn>
    <tableColumn id="37" xr3:uid="{A24629CC-E4F6-40DE-8DEF-7CFE6D3DB0AC}" name="1.06.2026" dataDxfId="431">
      <calculatedColumnFormula>+IFERROR(SUMIFS(#REF!,#REF!,$L67,#REF!,$M67)*$G67,0)</calculatedColumnFormula>
    </tableColumn>
    <tableColumn id="38" xr3:uid="{549D5FDC-C679-4381-84DB-99E5BF391C03}" name="1.07.2026" dataDxfId="430">
      <calculatedColumnFormula>+IFERROR(SUMIFS(#REF!,#REF!,$L67,#REF!,$M67)*$G67,0)</calculatedColumnFormula>
    </tableColumn>
    <tableColumn id="39" xr3:uid="{72A89453-D513-4516-B686-82B777480E9E}" name="1.08.2026" dataDxfId="429">
      <calculatedColumnFormula>+IFERROR(SUMIFS(#REF!,#REF!,$L67,#REF!,$M67)*$G67,0)</calculatedColumnFormula>
    </tableColumn>
    <tableColumn id="40" xr3:uid="{F0E3BC7C-FF92-4997-8792-E16DAE1C81D5}" name="1.09.2026" dataDxfId="428">
      <calculatedColumnFormula>+IFERROR(SUMIFS(#REF!,#REF!,$L67,#REF!,$M67)*$G67,0)</calculatedColumnFormula>
    </tableColumn>
    <tableColumn id="41" xr3:uid="{FB416EDD-4EDD-4577-9354-2C64EF6F85CC}" name="1.10.2026" dataDxfId="427">
      <calculatedColumnFormula>+IFERROR(SUMIFS(#REF!,#REF!,$L67,#REF!,$M67)*$G67,0)</calculatedColumnFormula>
    </tableColumn>
    <tableColumn id="42" xr3:uid="{6601D423-4A9F-4AA6-9E83-4DF6956C9B0D}" name="1.11.2026" dataDxfId="426">
      <calculatedColumnFormula>+IFERROR(SUMIFS(#REF!,#REF!,$L67,#REF!,$M67)*$G67,0)</calculatedColumnFormula>
    </tableColumn>
    <tableColumn id="43" xr3:uid="{42BD9EC2-C9B9-4280-A5CC-F51D781EAA05}" name="1.12.2026" dataDxfId="425">
      <calculatedColumnFormula>+IFERROR(SUMIFS(#REF!,#REF!,$L67,#REF!,$M67)*$G67,0)</calculatedColumnFormula>
    </tableColumn>
    <tableColumn id="44" xr3:uid="{7CF86118-8251-4F2F-BD38-18B5544876B9}" name="1.01.2027" dataDxfId="424">
      <calculatedColumnFormula>+IFERROR(SUMIFS(#REF!,#REF!,$L67,#REF!,$M67)*$G67,0)</calculatedColumnFormula>
    </tableColumn>
    <tableColumn id="45" xr3:uid="{1C40815B-B588-46FE-95A2-3686E9E9B1DC}" name="1.02.2027" dataDxfId="423">
      <calculatedColumnFormula>+IFERROR(SUMIFS(#REF!,#REF!,$L67,#REF!,$M67)*$G67,0)</calculatedColumnFormula>
    </tableColumn>
    <tableColumn id="46" xr3:uid="{A55E56CC-A9D6-4315-9FB8-BFC6C24BA2B6}" name="1.03.2027" dataDxfId="422">
      <calculatedColumnFormula>+IFERROR(SUMIFS(#REF!,#REF!,$L67,#REF!,$M67)*$G67,0)</calculatedColumnFormula>
    </tableColumn>
    <tableColumn id="47" xr3:uid="{21DB6F40-3D6E-4895-B523-CC1E509E6C67}" name="1.04.2027" dataDxfId="421">
      <calculatedColumnFormula>+IFERROR(SUMIFS(#REF!,#REF!,$L67,#REF!,$M67)*$G67,0)</calculatedColumnFormula>
    </tableColumn>
    <tableColumn id="48" xr3:uid="{EFFD96CA-B75D-43EC-93EF-296691931350}" name="1.05.2027" dataDxfId="420">
      <calculatedColumnFormula>+IFERROR(SUMIFS(#REF!,#REF!,$L67,#REF!,$M67)*$G67,0)</calculatedColumnFormula>
    </tableColumn>
    <tableColumn id="49" xr3:uid="{81F3FE80-6C80-4E25-ADDA-05A9425CC712}" name="1.06.2027" dataDxfId="419">
      <calculatedColumnFormula>+IFERROR(SUMIFS(#REF!,#REF!,$L67,#REF!,$M67)*$G67,0)</calculatedColumnFormula>
    </tableColumn>
    <tableColumn id="50" xr3:uid="{65D74045-911F-40D5-8B19-FEFDA2B1BE72}" name="1.07.2027" dataDxfId="418">
      <calculatedColumnFormula>+IFERROR(SUMIFS(#REF!,#REF!,$L67,#REF!,$M67)*$G67,0)</calculatedColumnFormula>
    </tableColumn>
    <tableColumn id="51" xr3:uid="{3D69E93C-1774-43EA-B995-E3E1383836C2}" name="1.08.2027" dataDxfId="417">
      <calculatedColumnFormula>+IFERROR(SUMIFS(#REF!,#REF!,$L67,#REF!,$M67)*$G67,0)</calculatedColumnFormula>
    </tableColumn>
    <tableColumn id="52" xr3:uid="{99234402-3D9B-49EF-BFE0-82433156F603}" name="1.09.2027" dataDxfId="416">
      <calculatedColumnFormula>+IFERROR(SUMIFS(#REF!,#REF!,$L67,#REF!,$M67)*$G67,0)</calculatedColumnFormula>
    </tableColumn>
    <tableColumn id="53" xr3:uid="{88F942A6-51AB-4D22-B2E9-31CDA0AE8ECD}" name="1.10.2027" dataDxfId="415">
      <calculatedColumnFormula>+IFERROR(SUMIFS(#REF!,#REF!,$L67,#REF!,$M67)*$G67,0)</calculatedColumnFormula>
    </tableColumn>
    <tableColumn id="54" xr3:uid="{65CA6339-A1EA-4E6A-8611-4489304AB6D6}" name="1.11.2027" dataDxfId="414">
      <calculatedColumnFormula>+IFERROR(SUMIFS(#REF!,#REF!,$L67,#REF!,$M67)*$G67,0)</calculatedColumnFormula>
    </tableColumn>
    <tableColumn id="55" xr3:uid="{81CCE969-E1CB-4726-909C-CE081EC2E794}" name="1.12.2027" dataDxfId="413">
      <calculatedColumnFormula>+IFERROR(SUMIFS(#REF!,#REF!,$L67,#REF!,$M67)*$G67,0)</calculatedColumnFormula>
    </tableColumn>
    <tableColumn id="56" xr3:uid="{4F2D960C-A119-4D36-AE70-A357D58F1637}" name="1.01.2028" dataDxfId="412">
      <calculatedColumnFormula>+IFERROR(SUMIFS(#REF!,#REF!,$L67,#REF!,$M67)*$G67,0)</calculatedColumnFormula>
    </tableColumn>
    <tableColumn id="57" xr3:uid="{D274B394-4FDD-46D3-9B5C-8B847A11E4B7}" name="1.02.2028" dataDxfId="411">
      <calculatedColumnFormula>+IFERROR(SUMIFS(#REF!,#REF!,$L67,#REF!,$M67)*$G67,0)</calculatedColumnFormula>
    </tableColumn>
    <tableColumn id="58" xr3:uid="{C9EB2D3B-25C3-4870-A4C4-E80BC2A833E5}" name="1.03.2028" dataDxfId="410">
      <calculatedColumnFormula>+IFERROR(SUMIFS(#REF!,#REF!,$L67,#REF!,$M67)*$G67,0)</calculatedColumnFormula>
    </tableColumn>
    <tableColumn id="59" xr3:uid="{A5B00412-10CC-45E0-AE5A-BCEDBF17DE12}" name="1.04.2028" dataDxfId="409">
      <calculatedColumnFormula>+IFERROR(SUMIFS(#REF!,#REF!,$L67,#REF!,$M67)*$G67,0)</calculatedColumnFormula>
    </tableColumn>
    <tableColumn id="60" xr3:uid="{85618682-5D8E-4C04-A9C5-86E817CA9036}" name="1.05.2028" dataDxfId="408">
      <calculatedColumnFormula>+IFERROR(SUMIFS(#REF!,#REF!,$L67,#REF!,$M67)*$G67,0)</calculatedColumnFormula>
    </tableColumn>
    <tableColumn id="61" xr3:uid="{9B8A5F18-F8CF-4A6E-946A-B20EA99DC59B}" name="1.06.2028" dataDxfId="407">
      <calculatedColumnFormula>+IFERROR(SUMIFS(#REF!,#REF!,$L67,#REF!,$M67)*$G67,0)</calculatedColumnFormula>
    </tableColumn>
    <tableColumn id="62" xr3:uid="{79CA4909-F4BE-413C-A30E-D24A70598A05}" name="1.07.2028" dataDxfId="406">
      <calculatedColumnFormula>+IFERROR(SUMIFS(#REF!,#REF!,$L67,#REF!,$M67)*$G67,0)</calculatedColumnFormula>
    </tableColumn>
    <tableColumn id="63" xr3:uid="{A458CFAB-E480-49E8-A572-9E9EE9ED97EC}" name="1.08.2028" dataDxfId="405">
      <calculatedColumnFormula>+IFERROR(SUMIFS(#REF!,#REF!,$L67,#REF!,$M67)*$G67,0)</calculatedColumnFormula>
    </tableColumn>
    <tableColumn id="64" xr3:uid="{D85FCBC9-E8E4-4AEB-A1EE-C90E66EC5C55}" name="1.09.2028" dataDxfId="404">
      <calculatedColumnFormula>+IFERROR(SUMIFS(#REF!,#REF!,$L67,#REF!,$M67)*$G67,0)</calculatedColumnFormula>
    </tableColumn>
    <tableColumn id="65" xr3:uid="{E8596F26-175C-4B69-9F93-80AD01B735B6}" name="1.10.2028" dataDxfId="403">
      <calculatedColumnFormula>+IFERROR(SUMIFS(#REF!,#REF!,$L67,#REF!,$M67)*$G67,0)</calculatedColumnFormula>
    </tableColumn>
    <tableColumn id="66" xr3:uid="{8B751C3F-6F00-48AA-BD66-5E9FD9AC3726}" name="1.11.2028" dataDxfId="402">
      <calculatedColumnFormula>+IFERROR(SUMIFS(#REF!,#REF!,$L67,#REF!,$M67)*$G67,0)</calculatedColumnFormula>
    </tableColumn>
    <tableColumn id="67" xr3:uid="{BA9B7AA2-A91E-4442-A615-3D10697B7EED}" name="1.12.2028" dataDxfId="401">
      <calculatedColumnFormula>+IFERROR(SUMIFS(#REF!,#REF!,$L67,#REF!,$M67)*$G67,0)</calculatedColumnFormula>
    </tableColumn>
  </tableColumns>
  <tableStyleInfo name="TableStyleMedium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2E05EE42-7FF5-4C6D-B453-26318EE8264A}" name="Table1016732" displayName="Table1016732" ref="J66:J102" totalsRowShown="0">
  <autoFilter ref="J66:J102" xr:uid="{2E05EE42-7FF5-4C6D-B453-26318EE8264A}"/>
  <tableColumns count="1">
    <tableColumn id="1" xr3:uid="{DDCFE7B5-1F20-4D0C-95C8-2F2FEDF3358E}" name="R4 Kod"/>
  </tableColumns>
  <tableStyleInfo name="TableStyleMedium9"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12002CEB-19C5-4AE9-9DD3-ADE08D06D283}" name="Table81551733" displayName="Table81551733" ref="L37:BZ40" totalsRowShown="0" headerRowDxfId="400" headerRowBorderDxfId="399" tableBorderDxfId="398">
  <autoFilter ref="L37:BZ40" xr:uid="{12002CEB-19C5-4AE9-9DD3-ADE08D06D283}"/>
  <tableColumns count="67">
    <tableColumn id="1" xr3:uid="{B8B385E4-6B2F-4047-9AE4-B623CA4EEEDF}" name="L4 Code"/>
    <tableColumn id="2" xr3:uid="{B57056CA-1BD6-4C6C-9D91-8B13714B7703}" name="M2 Code"/>
    <tableColumn id="3" xr3:uid="{B1744456-9AB3-4B44-BA5F-3B93BDBB6015}" name="T1 Code"/>
    <tableColumn id="4" xr3:uid="{310FAC58-C0CC-45C8-8A31-166C86B7AA13}" name="FFAK"/>
    <tableColumn id="5" xr3:uid="{B081E3FE-BD1B-495A-9538-C4D3DB3B4A1C}" name="1.10.2023" dataDxfId="397">
      <calculatedColumnFormula>+IFERROR(SUMIFS(#REF!,#REF!,$L38,#REF!,$M38)*$G38,0)</calculatedColumnFormula>
    </tableColumn>
    <tableColumn id="6" xr3:uid="{0CBCAD89-30E9-4A6D-8B37-FE9BBC43F305}" name="1.11.2023" dataDxfId="396">
      <calculatedColumnFormula>+IFERROR(SUMIFS(#REF!,#REF!,$L38,#REF!,$M38)*$G38,0)</calculatedColumnFormula>
    </tableColumn>
    <tableColumn id="7" xr3:uid="{B8A0FC6E-1314-4ADE-83C7-564BC3A4392D}" name="1.12.2023" dataDxfId="395">
      <calculatedColumnFormula>+IFERROR(SUMIFS(#REF!,#REF!,$L38,#REF!,$M38)*$G38,0)</calculatedColumnFormula>
    </tableColumn>
    <tableColumn id="8" xr3:uid="{D4DE2E0A-AA9A-4F81-91DF-1812C306EC27}" name="1.01.2024" dataDxfId="394">
      <calculatedColumnFormula>+IFERROR(SUMIFS(#REF!,#REF!,$L38,#REF!,$M38)*$G38,0)</calculatedColumnFormula>
    </tableColumn>
    <tableColumn id="9" xr3:uid="{C61F4EED-EEB0-4C0D-8962-DB2FBBE4370D}" name="1.02.2024" dataDxfId="393">
      <calculatedColumnFormula>+IFERROR(SUMIFS(#REF!,#REF!,$L38,#REF!,$M38)*$G38,0)</calculatedColumnFormula>
    </tableColumn>
    <tableColumn id="10" xr3:uid="{D312E26E-055F-47D6-9590-3B191352EEBF}" name="1.03.2024" dataDxfId="392">
      <calculatedColumnFormula>+IFERROR(SUMIFS(#REF!,#REF!,$L38,#REF!,$M38)*$G38,0)</calculatedColumnFormula>
    </tableColumn>
    <tableColumn id="11" xr3:uid="{E0D935FA-254D-4CFA-AFB9-33002FCD2436}" name="1.04.2024" dataDxfId="391">
      <calculatedColumnFormula>+IFERROR(SUMIFS(#REF!,#REF!,$L38,#REF!,$M38)*$G38,0)</calculatedColumnFormula>
    </tableColumn>
    <tableColumn id="12" xr3:uid="{F07B059A-0950-4123-8E12-3CDF2B53586B}" name="1.05.2024" dataDxfId="390">
      <calculatedColumnFormula>+IFERROR(SUMIFS(#REF!,#REF!,$L38,#REF!,$M38)*$G38,0)</calculatedColumnFormula>
    </tableColumn>
    <tableColumn id="13" xr3:uid="{56E92148-97A0-4E31-BA2C-06D034E0239E}" name="1.06.2024" dataDxfId="389">
      <calculatedColumnFormula>+IFERROR(SUMIFS(#REF!,#REF!,$L38,#REF!,$M38)*$G38,0)</calculatedColumnFormula>
    </tableColumn>
    <tableColumn id="14" xr3:uid="{4860BE8A-1369-43F1-B70A-668DE0DE58E0}" name="1.07.2024" dataDxfId="388">
      <calculatedColumnFormula>+IFERROR(SUMIFS(#REF!,#REF!,$L38,#REF!,$M38)*$G38,0)</calculatedColumnFormula>
    </tableColumn>
    <tableColumn id="15" xr3:uid="{4A3D48B6-9E86-483E-95B3-00B26D9B1B71}" name="1.08.2024" dataDxfId="387">
      <calculatedColumnFormula>+IFERROR(SUMIFS(#REF!,#REF!,$L38,#REF!,$M38)*$G38,0)</calculatedColumnFormula>
    </tableColumn>
    <tableColumn id="16" xr3:uid="{BA66ED19-4061-486A-A9DD-D1946ED5FEF2}" name="1.09.2024" dataDxfId="386">
      <calculatedColumnFormula>+IFERROR(SUMIFS(#REF!,#REF!,$L38,#REF!,$M38)*$G38,0)</calculatedColumnFormula>
    </tableColumn>
    <tableColumn id="17" xr3:uid="{BDE3B6E1-1172-4C5D-803B-EF999E9C14C4}" name="1.10.2024" dataDxfId="385">
      <calculatedColumnFormula>+IFERROR(SUMIFS(#REF!,#REF!,$L38,#REF!,$M38)*$G38,0)</calculatedColumnFormula>
    </tableColumn>
    <tableColumn id="18" xr3:uid="{126137FF-F4C3-4AAC-B265-A0E6DCE07D6D}" name="1.11.2024" dataDxfId="384">
      <calculatedColumnFormula>+IFERROR(SUMIFS(#REF!,#REF!,$L38,#REF!,$M38)*$G38,0)</calculatedColumnFormula>
    </tableColumn>
    <tableColumn id="19" xr3:uid="{D3C3322F-C91B-444B-A126-0224EB8B0A9F}" name="1.12.2024" dataDxfId="383">
      <calculatedColumnFormula>+IFERROR(SUMIFS(#REF!,#REF!,$L38,#REF!,$M38)*$G38,0)</calculatedColumnFormula>
    </tableColumn>
    <tableColumn id="20" xr3:uid="{B4D8E6E1-0064-4AE1-9F76-F642BD56DB09}" name="1.01.2025" dataDxfId="382">
      <calculatedColumnFormula>+IFERROR(SUMIFS(#REF!,#REF!,$L38,#REF!,$M38)*$G38,0)</calculatedColumnFormula>
    </tableColumn>
    <tableColumn id="21" xr3:uid="{E13B971D-418B-4349-9BE8-F78FEBAA41BF}" name="1.02.2025" dataDxfId="381">
      <calculatedColumnFormula>+IFERROR(SUMIFS(#REF!,#REF!,$L38,#REF!,$M38)*$G38,0)</calculatedColumnFormula>
    </tableColumn>
    <tableColumn id="22" xr3:uid="{A4E7D45E-B953-490C-BAA0-95DD1296AB78}" name="1.03.2025" dataDxfId="380">
      <calculatedColumnFormula>+IFERROR(SUMIFS(#REF!,#REF!,$L38,#REF!,$M38)*$G38,0)</calculatedColumnFormula>
    </tableColumn>
    <tableColumn id="23" xr3:uid="{D839A962-C200-43F0-AAD9-2018B838561A}" name="1.04.2025" dataDxfId="379">
      <calculatedColumnFormula>+IFERROR(SUMIFS(#REF!,#REF!,$L38,#REF!,$M38)*$G38,0)</calculatedColumnFormula>
    </tableColumn>
    <tableColumn id="24" xr3:uid="{5F781ED7-461A-4496-B3F1-2C55D33EBAB6}" name="1.05.2025" dataDxfId="378">
      <calculatedColumnFormula>+IFERROR(SUMIFS(#REF!,#REF!,$L38,#REF!,$M38)*$G38,0)</calculatedColumnFormula>
    </tableColumn>
    <tableColumn id="25" xr3:uid="{7CEB88A6-6366-49F8-9467-4BC50D531DEB}" name="1.06.2025" dataDxfId="377">
      <calculatedColumnFormula>+IFERROR(SUMIFS(#REF!,#REF!,$L38,#REF!,$M38)*$G38,0)</calculatedColumnFormula>
    </tableColumn>
    <tableColumn id="26" xr3:uid="{BD8534C7-9F66-4713-A88E-C39F5AA9DB92}" name="1.07.2025" dataDxfId="376">
      <calculatedColumnFormula>+IFERROR(SUMIFS(#REF!,#REF!,$L38,#REF!,$M38)*$G38,0)</calculatedColumnFormula>
    </tableColumn>
    <tableColumn id="27" xr3:uid="{34DB93EC-0654-497F-A6A2-74086911CF6C}" name="1.08.2025" dataDxfId="375">
      <calculatedColumnFormula>+IFERROR(SUMIFS(#REF!,#REF!,$L38,#REF!,$M38)*$G38,0)</calculatedColumnFormula>
    </tableColumn>
    <tableColumn id="28" xr3:uid="{7285625F-FB59-4B01-BF16-925081591CC3}" name="1.09.2025" dataDxfId="374">
      <calculatedColumnFormula>+IFERROR(SUMIFS(#REF!,#REF!,$L38,#REF!,$M38)*$G38,0)</calculatedColumnFormula>
    </tableColumn>
    <tableColumn id="29" xr3:uid="{B76040B7-F4A9-47E1-B34F-A4689C0FD51A}" name="1.10.2025" dataDxfId="373">
      <calculatedColumnFormula>+IFERROR(SUMIFS(#REF!,#REF!,$L38,#REF!,$M38)*$G38,0)</calculatedColumnFormula>
    </tableColumn>
    <tableColumn id="30" xr3:uid="{47910129-C04A-435E-A57F-6496733E40BE}" name="1.11.2025" dataDxfId="372">
      <calculatedColumnFormula>+IFERROR(SUMIFS(#REF!,#REF!,$L38,#REF!,$M38)*$G38,0)</calculatedColumnFormula>
    </tableColumn>
    <tableColumn id="31" xr3:uid="{7B5751A9-5CBA-40A3-BB5F-801223AC3657}" name="1.12.2025" dataDxfId="371">
      <calculatedColumnFormula>+IFERROR(SUMIFS(#REF!,#REF!,$L38,#REF!,$M38)*$G38,0)</calculatedColumnFormula>
    </tableColumn>
    <tableColumn id="32" xr3:uid="{38281139-BF7B-42FB-8D64-BCF9F32F0C74}" name="1.01.2026" dataDxfId="370">
      <calculatedColumnFormula>+IFERROR(SUMIFS(#REF!,#REF!,$L38,#REF!,$M38)*$G38,0)</calculatedColumnFormula>
    </tableColumn>
    <tableColumn id="33" xr3:uid="{6E74E9DB-5256-476D-8994-34D2B3923DC8}" name="1.02.2026" dataDxfId="369">
      <calculatedColumnFormula>+IFERROR(SUMIFS(#REF!,#REF!,$L38,#REF!,$M38)*$G38,0)</calculatedColumnFormula>
    </tableColumn>
    <tableColumn id="34" xr3:uid="{C186E8BC-A10D-4267-8F15-954096D557FB}" name="1.03.2026" dataDxfId="368">
      <calculatedColumnFormula>+IFERROR(SUMIFS(#REF!,#REF!,$L38,#REF!,$M38)*$G38,0)</calculatedColumnFormula>
    </tableColumn>
    <tableColumn id="35" xr3:uid="{8A5D832B-99F5-4ACF-8F5C-FED2047E7705}" name="1.04.2026" dataDxfId="367">
      <calculatedColumnFormula>+IFERROR(SUMIFS(#REF!,#REF!,$L38,#REF!,$M38)*$G38,0)</calculatedColumnFormula>
    </tableColumn>
    <tableColumn id="36" xr3:uid="{05F4647D-346A-48F1-BB42-77807C068AF8}" name="1.05.2026" dataDxfId="366">
      <calculatedColumnFormula>+IFERROR(SUMIFS(#REF!,#REF!,$L38,#REF!,$M38)*$G38,0)</calculatedColumnFormula>
    </tableColumn>
    <tableColumn id="37" xr3:uid="{5B66E237-8803-47EA-A3D2-788209CC753C}" name="1.06.2026" dataDxfId="365">
      <calculatedColumnFormula>+IFERROR(SUMIFS(#REF!,#REF!,$L38,#REF!,$M38)*$G38,0)</calculatedColumnFormula>
    </tableColumn>
    <tableColumn id="38" xr3:uid="{454BF7A0-D9A8-4864-8725-E3A087D5A641}" name="1.07.2026" dataDxfId="364">
      <calculatedColumnFormula>+IFERROR(SUMIFS(#REF!,#REF!,$L38,#REF!,$M38)*$G38,0)</calculatedColumnFormula>
    </tableColumn>
    <tableColumn id="39" xr3:uid="{AF8824D8-8197-47D0-836C-B30255FE31F4}" name="1.08.2026" dataDxfId="363">
      <calculatedColumnFormula>+IFERROR(SUMIFS(#REF!,#REF!,$L38,#REF!,$M38)*$G38,0)</calculatedColumnFormula>
    </tableColumn>
    <tableColumn id="40" xr3:uid="{BD12CA87-6C27-4AB5-B443-194A68CC1393}" name="1.09.2026" dataDxfId="362">
      <calculatedColumnFormula>+IFERROR(SUMIFS(#REF!,#REF!,$L38,#REF!,$M38)*$G38,0)</calculatedColumnFormula>
    </tableColumn>
    <tableColumn id="41" xr3:uid="{9355ACCC-32BA-4593-897F-440BF5753416}" name="1.10.2026" dataDxfId="361">
      <calculatedColumnFormula>+IFERROR(SUMIFS(#REF!,#REF!,$L38,#REF!,$M38)*$G38,0)</calculatedColumnFormula>
    </tableColumn>
    <tableColumn id="42" xr3:uid="{5BD64538-3990-4D42-B56A-A85345225454}" name="1.11.2026" dataDxfId="360">
      <calculatedColumnFormula>+IFERROR(SUMIFS(#REF!,#REF!,$L38,#REF!,$M38)*$G38,0)</calculatedColumnFormula>
    </tableColumn>
    <tableColumn id="43" xr3:uid="{B553E245-3D85-4AEA-9487-7A9C16AFD8BA}" name="1.12.2026" dataDxfId="359">
      <calculatedColumnFormula>+IFERROR(SUMIFS(#REF!,#REF!,$L38,#REF!,$M38)*$G38,0)</calculatedColumnFormula>
    </tableColumn>
    <tableColumn id="44" xr3:uid="{F9497644-E2F7-4784-B6CF-43D07B0A0DC3}" name="1.01.2027" dataDxfId="358">
      <calculatedColumnFormula>+IFERROR(SUMIFS(#REF!,#REF!,$L38,#REF!,$M38)*$G38,0)</calculatedColumnFormula>
    </tableColumn>
    <tableColumn id="45" xr3:uid="{2BE5FCF4-683C-41CE-9D0B-A1B27490A5D2}" name="1.02.2027" dataDxfId="357">
      <calculatedColumnFormula>+IFERROR(SUMIFS(#REF!,#REF!,$L38,#REF!,$M38)*$G38,0)</calculatedColumnFormula>
    </tableColumn>
    <tableColumn id="46" xr3:uid="{75C6E40B-C13C-49CA-A9BA-F97F412D9C04}" name="1.03.2027" dataDxfId="356">
      <calculatedColumnFormula>+IFERROR(SUMIFS(#REF!,#REF!,$L38,#REF!,$M38)*$G38,0)</calculatedColumnFormula>
    </tableColumn>
    <tableColumn id="47" xr3:uid="{B037C028-15C0-4CC7-8468-7F5CDCAC3385}" name="1.04.2027" dataDxfId="355">
      <calculatedColumnFormula>+IFERROR(SUMIFS(#REF!,#REF!,$L38,#REF!,$M38)*$G38,0)</calculatedColumnFormula>
    </tableColumn>
    <tableColumn id="48" xr3:uid="{E40B1C39-A8AF-460C-ACC6-46853E0DD2D5}" name="1.05.2027" dataDxfId="354">
      <calculatedColumnFormula>+IFERROR(SUMIFS(#REF!,#REF!,$L38,#REF!,$M38)*$G38,0)</calculatedColumnFormula>
    </tableColumn>
    <tableColumn id="49" xr3:uid="{0C0F44E0-F21D-4189-A06A-E9FDB908055F}" name="1.06.2027" dataDxfId="353">
      <calculatedColumnFormula>+IFERROR(SUMIFS(#REF!,#REF!,$L38,#REF!,$M38)*$G38,0)</calculatedColumnFormula>
    </tableColumn>
    <tableColumn id="50" xr3:uid="{4AB11371-A12D-46BE-8D67-7EFB0E7B17DC}" name="1.07.2027" dataDxfId="352">
      <calculatedColumnFormula>+IFERROR(SUMIFS(#REF!,#REF!,$L38,#REF!,$M38)*$G38,0)</calculatedColumnFormula>
    </tableColumn>
    <tableColumn id="51" xr3:uid="{B0FDB19B-5AA5-458B-ADD7-A8012362F4CF}" name="1.08.2027" dataDxfId="351">
      <calculatedColumnFormula>+IFERROR(SUMIFS(#REF!,#REF!,$L38,#REF!,$M38)*$G38,0)</calculatedColumnFormula>
    </tableColumn>
    <tableColumn id="52" xr3:uid="{AFD6766B-B8B4-4A19-A63F-47E6F0D32BCE}" name="1.09.2027" dataDxfId="350">
      <calculatedColumnFormula>+IFERROR(SUMIFS(#REF!,#REF!,$L38,#REF!,$M38)*$G38,0)</calculatedColumnFormula>
    </tableColumn>
    <tableColumn id="53" xr3:uid="{803AF603-5938-4181-96DD-4F0771F317CA}" name="1.10.2027" dataDxfId="349">
      <calculatedColumnFormula>+IFERROR(SUMIFS(#REF!,#REF!,$L38,#REF!,$M38)*$G38,0)</calculatedColumnFormula>
    </tableColumn>
    <tableColumn id="54" xr3:uid="{E4FD82CC-42B2-4B0E-85A6-153972FFBA4B}" name="1.11.2027" dataDxfId="348">
      <calculatedColumnFormula>+IFERROR(SUMIFS(#REF!,#REF!,$L38,#REF!,$M38)*$G38,0)</calculatedColumnFormula>
    </tableColumn>
    <tableColumn id="55" xr3:uid="{C1CB83C5-E6B8-4CBC-89B4-13A9DDA658D4}" name="1.12.2027" dataDxfId="347">
      <calculatedColumnFormula>+IFERROR(SUMIFS(#REF!,#REF!,$L38,#REF!,$M38)*$G38,0)</calculatedColumnFormula>
    </tableColumn>
    <tableColumn id="56" xr3:uid="{1DAFD7EA-F5D0-41B9-A5D4-AC59BD9DDFB1}" name="1.01.2028" dataDxfId="346">
      <calculatedColumnFormula>+IFERROR(SUMIFS(#REF!,#REF!,$L38,#REF!,$M38)*$G38,0)</calculatedColumnFormula>
    </tableColumn>
    <tableColumn id="57" xr3:uid="{1CA42F5B-0D12-48C1-A6AC-E222C645D100}" name="1.02.2028" dataDxfId="345">
      <calculatedColumnFormula>+IFERROR(SUMIFS(#REF!,#REF!,$L38,#REF!,$M38)*$G38,0)</calculatedColumnFormula>
    </tableColumn>
    <tableColumn id="58" xr3:uid="{96A8E94A-44F3-4E49-9DE8-0AB3D7ECFD00}" name="1.03.2028" dataDxfId="344">
      <calculatedColumnFormula>+IFERROR(SUMIFS(#REF!,#REF!,$L38,#REF!,$M38)*$G38,0)</calculatedColumnFormula>
    </tableColumn>
    <tableColumn id="59" xr3:uid="{B3AAC186-5701-4A59-922E-3476B4F99630}" name="1.04.2028" dataDxfId="343">
      <calculatedColumnFormula>+IFERROR(SUMIFS(#REF!,#REF!,$L38,#REF!,$M38)*$G38,0)</calculatedColumnFormula>
    </tableColumn>
    <tableColumn id="60" xr3:uid="{69310926-CA98-403C-98C0-D539963B0D71}" name="1.05.2028" dataDxfId="342">
      <calculatedColumnFormula>+IFERROR(SUMIFS(#REF!,#REF!,$L38,#REF!,$M38)*$G38,0)</calculatedColumnFormula>
    </tableColumn>
    <tableColumn id="61" xr3:uid="{7233CC47-A55F-4FFB-AB70-6F7C7EA31AC0}" name="1.06.2028" dataDxfId="341">
      <calculatedColumnFormula>+IFERROR(SUMIFS(#REF!,#REF!,$L38,#REF!,$M38)*$G38,0)</calculatedColumnFormula>
    </tableColumn>
    <tableColumn id="62" xr3:uid="{058CAEE2-C810-4919-84F7-0AD8D4241F8D}" name="1.07.2028" dataDxfId="340">
      <calculatedColumnFormula>+IFERROR(SUMIFS(#REF!,#REF!,$L38,#REF!,$M38)*$G38,0)</calculatedColumnFormula>
    </tableColumn>
    <tableColumn id="63" xr3:uid="{5211FE6E-F396-46E5-9497-E9EC5BECBF7F}" name="1.08.2028" dataDxfId="339">
      <calculatedColumnFormula>+IFERROR(SUMIFS(#REF!,#REF!,$L38,#REF!,$M38)*$G38,0)</calculatedColumnFormula>
    </tableColumn>
    <tableColumn id="64" xr3:uid="{37A9BE27-C041-4FDE-85D4-6F54B2C5FA19}" name="1.09.2028" dataDxfId="338">
      <calculatedColumnFormula>+IFERROR(SUMIFS(#REF!,#REF!,$L38,#REF!,$M38)*$G38,0)</calculatedColumnFormula>
    </tableColumn>
    <tableColumn id="65" xr3:uid="{29EF44C7-022B-47DB-A503-344F98756E2C}" name="1.10.2028" dataDxfId="337">
      <calculatedColumnFormula>+IFERROR(SUMIFS(#REF!,#REF!,$L38,#REF!,$M38)*$G38,0)</calculatedColumnFormula>
    </tableColumn>
    <tableColumn id="66" xr3:uid="{871C7714-C61A-42BB-B998-D6E4204CD863}" name="1.11.2028" dataDxfId="336">
      <calculatedColumnFormula>+IFERROR(SUMIFS(#REF!,#REF!,$L38,#REF!,$M38)*$G38,0)</calculatedColumnFormula>
    </tableColumn>
    <tableColumn id="67" xr3:uid="{34B7F392-B123-4CE8-8902-35A92DF2B017}" name="1.12.2028" dataDxfId="335">
      <calculatedColumnFormula>+IFERROR(SUMIFS(#REF!,#REF!,$L38,#REF!,$M38)*$G38,0)</calculatedColumnFormula>
    </tableColumn>
  </tableColumns>
  <tableStyleInfo name="TableStyleMedium9"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63F18CD4-FAFB-49D2-A4C4-7D86A954A9D3}" name="Table101673234" displayName="Table101673234" ref="J37:J55" totalsRowShown="0">
  <autoFilter ref="J37:J55" xr:uid="{63F18CD4-FAFB-49D2-A4C4-7D86A954A9D3}"/>
  <tableColumns count="1">
    <tableColumn id="1" xr3:uid="{7D68A374-3370-4E4E-B699-7C6E603F088C}" name="R4 Kod"/>
  </tableColumns>
  <tableStyleInfo name="TableStyleMedium9"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03D9E8C-9E21-4A00-BFAD-59C2F00EB5BD}" name="_01_MK_23_10_DAĞILIM_2" displayName="_01_MK_23_10_DAĞILIM_2" ref="A1:BQ133" tableType="queryTable" totalsRowShown="0">
  <autoFilter ref="A1:BQ133" xr:uid="{303D9E8C-9E21-4A00-BFAD-59C2F00EB5BD}"/>
  <tableColumns count="69">
    <tableColumn id="69" xr3:uid="{8B830BF6-9952-46EC-9119-5F7011AED49E}" uniqueName="69" name="R3 Kod" queryTableFieldId="69"/>
    <tableColumn id="1" xr3:uid="{717BA9AA-66D8-4710-B62F-71D599D6F0C4}" uniqueName="1" name="R4 Kod" queryTableFieldId="1" dataDxfId="334"/>
    <tableColumn id="2" xr3:uid="{987830C8-3D09-4E57-B8DF-4A08B681AB98}" uniqueName="2" name="L4 Code" queryTableFieldId="2"/>
    <tableColumn id="3" xr3:uid="{68FF99B3-4170-4251-AC78-0184E1A3A94A}" uniqueName="3" name="M2 Code" queryTableFieldId="3"/>
    <tableColumn id="4" xr3:uid="{8607F44A-68A5-457B-85BF-62779455A904}" uniqueName="4" name="T1 Code" queryTableFieldId="4"/>
    <tableColumn id="5" xr3:uid="{A1986AE1-FF08-4DCF-9FF7-5B16ECB93020}" uniqueName="5" name="FFAK" queryTableFieldId="5"/>
    <tableColumn id="6" xr3:uid="{3F19A592-FD01-42ED-9790-4D429A3D698C}" uniqueName="6" name="1.10.2023" queryTableFieldId="6"/>
    <tableColumn id="7" xr3:uid="{A7840823-8ACF-4977-880C-F635D2CD8B36}" uniqueName="7" name="1.11.2023" queryTableFieldId="7"/>
    <tableColumn id="8" xr3:uid="{F1E6D912-0D2B-48D6-A2CD-8F2DA84BE509}" uniqueName="8" name="1.12.2023" queryTableFieldId="8"/>
    <tableColumn id="9" xr3:uid="{AA07050C-9F57-464B-8C78-C3BE1671DE5C}" uniqueName="9" name="1.01.2024" queryTableFieldId="9"/>
    <tableColumn id="10" xr3:uid="{D589ED4C-3531-4FE9-B8E3-BB665314C859}" uniqueName="10" name="1.02.2024" queryTableFieldId="10"/>
    <tableColumn id="11" xr3:uid="{D75332BC-A6F8-4AF1-919A-5339E37183AE}" uniqueName="11" name="1.03.2024" queryTableFieldId="11"/>
    <tableColumn id="12" xr3:uid="{C6E47451-AE4A-44FD-9F30-B81BC4142790}" uniqueName="12" name="1.04.2024" queryTableFieldId="12"/>
    <tableColumn id="13" xr3:uid="{B03E08C8-3AB5-4113-B4E7-E534DA480734}" uniqueName="13" name="1.05.2024" queryTableFieldId="13"/>
    <tableColumn id="14" xr3:uid="{40440E23-4428-4806-885D-E9C85714FADC}" uniqueName="14" name="1.06.2024" queryTableFieldId="14"/>
    <tableColumn id="15" xr3:uid="{7514BBBB-CFE4-419C-B8B8-9D72D26063DC}" uniqueName="15" name="1.07.2024" queryTableFieldId="15"/>
    <tableColumn id="16" xr3:uid="{885626F3-D950-414B-82EF-485857792557}" uniqueName="16" name="1.08.2024" queryTableFieldId="16"/>
    <tableColumn id="17" xr3:uid="{5F74BE56-1C97-4CC5-8118-6650D30ACC53}" uniqueName="17" name="1.09.2024" queryTableFieldId="17"/>
    <tableColumn id="18" xr3:uid="{A2E26CBD-0FEB-40D5-B1D5-649B6B18324C}" uniqueName="18" name="1.10.2024" queryTableFieldId="18"/>
    <tableColumn id="19" xr3:uid="{D5CDDE10-5507-4BC2-AACB-C962C2E684D5}" uniqueName="19" name="1.11.2024" queryTableFieldId="19"/>
    <tableColumn id="20" xr3:uid="{1D3B6CDF-7809-47A7-B4F3-B1099D9C769C}" uniqueName="20" name="1.12.2024" queryTableFieldId="20"/>
    <tableColumn id="21" xr3:uid="{4D699980-549F-44BD-AD55-5C7FD74D04E6}" uniqueName="21" name="1.01.2025" queryTableFieldId="21"/>
    <tableColumn id="22" xr3:uid="{AA56F447-C370-4112-8DE4-3B677AF3D22C}" uniqueName="22" name="1.02.2025" queryTableFieldId="22"/>
    <tableColumn id="23" xr3:uid="{F86AF7F2-6D9C-4349-9A08-C31E6F052295}" uniqueName="23" name="1.03.2025" queryTableFieldId="23"/>
    <tableColumn id="24" xr3:uid="{43043DDB-2A20-42A8-86E4-618C577AF2A8}" uniqueName="24" name="1.04.2025" queryTableFieldId="24"/>
    <tableColumn id="25" xr3:uid="{471CA85E-5824-4499-85AE-F2760CFBC477}" uniqueName="25" name="1.05.2025" queryTableFieldId="25"/>
    <tableColumn id="26" xr3:uid="{1DF613EE-97A7-497B-A634-0D3182FA6DEC}" uniqueName="26" name="1.06.2025" queryTableFieldId="26"/>
    <tableColumn id="27" xr3:uid="{13E2FF79-407E-4D45-8074-B6069D932FF6}" uniqueName="27" name="1.07.2025" queryTableFieldId="27"/>
    <tableColumn id="28" xr3:uid="{BA634619-BAF8-4443-B946-953E1EA2967C}" uniqueName="28" name="1.08.2025" queryTableFieldId="28"/>
    <tableColumn id="29" xr3:uid="{581675E4-2BB6-4B45-B644-1EB33F2FA5FB}" uniqueName="29" name="1.09.2025" queryTableFieldId="29"/>
    <tableColumn id="30" xr3:uid="{2FA0E3DA-8454-4449-A52B-6D109CE2285E}" uniqueName="30" name="1.10.2025" queryTableFieldId="30"/>
    <tableColumn id="31" xr3:uid="{5862920C-E809-4C80-8D27-84FC0B3D953A}" uniqueName="31" name="1.11.2025" queryTableFieldId="31"/>
    <tableColumn id="32" xr3:uid="{C998DE9F-6ACF-498F-92F1-05BC2A545954}" uniqueName="32" name="1.12.2025" queryTableFieldId="32"/>
    <tableColumn id="33" xr3:uid="{FE2A872E-4747-4E82-8400-4EDE83CE4BB6}" uniqueName="33" name="1.01.2026" queryTableFieldId="33"/>
    <tableColumn id="34" xr3:uid="{32708A15-314B-4E77-9158-93A235539843}" uniqueName="34" name="1.02.2026" queryTableFieldId="34"/>
    <tableColumn id="35" xr3:uid="{782E0FE9-1F0F-4827-8B2D-3AA2DE28FEE8}" uniqueName="35" name="1.03.2026" queryTableFieldId="35"/>
    <tableColumn id="36" xr3:uid="{362421DC-64E7-41D1-BBF3-249D2C32CF2A}" uniqueName="36" name="1.04.2026" queryTableFieldId="36"/>
    <tableColumn id="37" xr3:uid="{CC4EACCF-89D4-4A55-BC65-22D0E341C344}" uniqueName="37" name="1.05.2026" queryTableFieldId="37"/>
    <tableColumn id="38" xr3:uid="{CFDA4A1B-F2C0-4C1C-9DD8-ED17203DB2A5}" uniqueName="38" name="1.06.2026" queryTableFieldId="38"/>
    <tableColumn id="39" xr3:uid="{2E910C32-24F6-4213-B70A-049AD8AD1C09}" uniqueName="39" name="1.07.2026" queryTableFieldId="39"/>
    <tableColumn id="40" xr3:uid="{694C3A0F-9B24-45CA-B28C-4EB46B7B3672}" uniqueName="40" name="1.08.2026" queryTableFieldId="40"/>
    <tableColumn id="41" xr3:uid="{C3699823-875B-42F4-90D2-2E75B2795098}" uniqueName="41" name="1.09.2026" queryTableFieldId="41"/>
    <tableColumn id="42" xr3:uid="{D9268F60-354F-495A-9733-D5B19DB786C6}" uniqueName="42" name="1.10.2026" queryTableFieldId="42"/>
    <tableColumn id="43" xr3:uid="{56D432BE-DE33-4FC8-B675-BCADFF18206E}" uniqueName="43" name="1.11.2026" queryTableFieldId="43"/>
    <tableColumn id="44" xr3:uid="{E200DC0B-9CAD-4998-BE9A-EF29B04A1921}" uniqueName="44" name="1.12.2026" queryTableFieldId="44"/>
    <tableColumn id="45" xr3:uid="{738E7CE0-A1B9-4A1B-869B-4ADE19430B00}" uniqueName="45" name="1.01.2027" queryTableFieldId="45"/>
    <tableColumn id="46" xr3:uid="{F881FEBC-D438-4E77-A359-8C1ECBAD7AFD}" uniqueName="46" name="1.02.2027" queryTableFieldId="46"/>
    <tableColumn id="47" xr3:uid="{D0B24776-960B-45D4-BD66-1BA69EFABBC4}" uniqueName="47" name="1.03.2027" queryTableFieldId="47"/>
    <tableColumn id="48" xr3:uid="{DFF205C6-4122-4757-BE2D-34F7316F79E2}" uniqueName="48" name="1.04.2027" queryTableFieldId="48"/>
    <tableColumn id="49" xr3:uid="{10CF13A8-760F-420A-B0EF-9303AD344E0E}" uniqueName="49" name="1.05.2027" queryTableFieldId="49"/>
    <tableColumn id="50" xr3:uid="{AB1BA7C7-2F99-48A9-9F07-1583A4DFDC10}" uniqueName="50" name="1.06.2027" queryTableFieldId="50"/>
    <tableColumn id="51" xr3:uid="{F1143A99-0675-4781-A318-25CE5445B34F}" uniqueName="51" name="1.07.2027" queryTableFieldId="51"/>
    <tableColumn id="52" xr3:uid="{1B543642-45F0-42D1-BD07-E3EF991882FB}" uniqueName="52" name="1.08.2027" queryTableFieldId="52"/>
    <tableColumn id="53" xr3:uid="{DEADE95C-5E11-44FB-8FE1-0DBDC4A87B8E}" uniqueName="53" name="1.09.2027" queryTableFieldId="53"/>
    <tableColumn id="54" xr3:uid="{F68DB2F4-365C-4EEB-A8B8-27C16D09A834}" uniqueName="54" name="1.10.2027" queryTableFieldId="54"/>
    <tableColumn id="55" xr3:uid="{3975DCAD-1876-4652-9EBD-708CC2BEAB9F}" uniqueName="55" name="1.11.2027" queryTableFieldId="55"/>
    <tableColumn id="56" xr3:uid="{AD1248D1-33C5-4CF3-8BC9-EBC662A7BE5A}" uniqueName="56" name="1.12.2027" queryTableFieldId="56"/>
    <tableColumn id="57" xr3:uid="{D97B2D1F-FB87-45C9-83B3-C2FAC411A491}" uniqueName="57" name="1.01.2028" queryTableFieldId="57"/>
    <tableColumn id="58" xr3:uid="{B4BBACEC-402C-4D14-AB7D-96C2585F6094}" uniqueName="58" name="1.02.2028" queryTableFieldId="58"/>
    <tableColumn id="59" xr3:uid="{509B9D5E-D39A-4FAB-AA51-FE6139B31769}" uniqueName="59" name="1.03.2028" queryTableFieldId="59"/>
    <tableColumn id="60" xr3:uid="{92447839-D15D-4037-AD50-F4F4DA4C333A}" uniqueName="60" name="1.04.2028" queryTableFieldId="60"/>
    <tableColumn id="61" xr3:uid="{3397DAA4-BD58-4D09-840A-CC3D84CFF764}" uniqueName="61" name="1.05.2028" queryTableFieldId="61"/>
    <tableColumn id="62" xr3:uid="{43051121-A42A-48CA-8309-74392B559058}" uniqueName="62" name="1.06.2028" queryTableFieldId="62"/>
    <tableColumn id="63" xr3:uid="{1066E699-EC1C-4B0A-AF98-E75249F0B196}" uniqueName="63" name="1.07.2028" queryTableFieldId="63"/>
    <tableColumn id="64" xr3:uid="{C875ACA8-F4A2-4FEB-AE60-87CCC1FFECFD}" uniqueName="64" name="1.08.2028" queryTableFieldId="64"/>
    <tableColumn id="65" xr3:uid="{6EB5EF66-4AB1-4D5D-B7B2-EFD1576E4B2D}" uniqueName="65" name="1.09.2028" queryTableFieldId="65"/>
    <tableColumn id="66" xr3:uid="{5C9B29FB-B66E-4996-A55A-85316C66BC4A}" uniqueName="66" name="1.10.2028" queryTableFieldId="66"/>
    <tableColumn id="67" xr3:uid="{2FE28506-DBB2-4059-AA06-892C024C39B2}" uniqueName="67" name="1.11.2028" queryTableFieldId="67"/>
    <tableColumn id="68" xr3:uid="{79B677A7-46A9-4316-8401-2D5130A7AD6D}" uniqueName="68" name="1.12.2028" queryTableFieldId="68"/>
  </tableColumns>
  <tableStyleInfo name="TableStyleMedium16"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75A6DF1-0357-4FF7-859D-EAEBFB5FAE6E}" name="Table815511" displayName="Table815511" ref="L73:BZ78" totalsRowShown="0" headerRowDxfId="333" headerRowBorderDxfId="332" tableBorderDxfId="331">
  <autoFilter ref="L73:BZ78" xr:uid="{E75A6DF1-0357-4FF7-859D-EAEBFB5FAE6E}"/>
  <tableColumns count="67">
    <tableColumn id="1" xr3:uid="{11D83A6A-C22B-40AF-B269-D6B3330883DF}" name="L4 Code"/>
    <tableColumn id="2" xr3:uid="{4216F687-542F-4608-A155-97D6881C4FBE}" name="M2 Code"/>
    <tableColumn id="3" xr3:uid="{84B8DA8D-88C0-458E-9285-D4069D249982}" name="T1 Code"/>
    <tableColumn id="4" xr3:uid="{0D0C74CC-057C-4C55-900B-166D4D39A66F}" name="FFAK"/>
    <tableColumn id="5" xr3:uid="{BE17BE14-67D1-46D2-955F-34DFEE445C3F}" name="1.10.2023" dataDxfId="330">
      <calculatedColumnFormula>+IFERROR(SUMIFS(#REF!,#REF!,$L74,#REF!,$M74)*$G74/P$72,0)</calculatedColumnFormula>
    </tableColumn>
    <tableColumn id="6" xr3:uid="{A0656866-6FBF-44C0-9958-E9A6D3059456}" name="1.11.2023" dataDxfId="329">
      <calculatedColumnFormula>+IFERROR(SUMIFS(#REF!,#REF!,$L74,#REF!,$M74)*$G74/Q$72,0)</calculatedColumnFormula>
    </tableColumn>
    <tableColumn id="7" xr3:uid="{574E8964-3E0B-4ADB-8E8A-309A325C9A4A}" name="1.12.2023" dataDxfId="328">
      <calculatedColumnFormula>+IFERROR(SUMIFS(#REF!,#REF!,$L74,#REF!,$M74)*$G74/R$72,0)</calculatedColumnFormula>
    </tableColumn>
    <tableColumn id="8" xr3:uid="{C62410B4-9B08-453E-8BCD-118A5E8F3EAD}" name="1.01.2024" dataDxfId="327">
      <calculatedColumnFormula>+IFERROR(SUMIFS(#REF!,#REF!,$L74,#REF!,$M74)*$G74/S$72,0)</calculatedColumnFormula>
    </tableColumn>
    <tableColumn id="9" xr3:uid="{0024CF60-D183-444F-82A0-B6D43AEFF1B9}" name="1.02.2024" dataDxfId="326">
      <calculatedColumnFormula>+IFERROR(SUMIFS(#REF!,#REF!,$L74,#REF!,$M74)*$G74/T$72,0)</calculatedColumnFormula>
    </tableColumn>
    <tableColumn id="10" xr3:uid="{5C5A9E01-009D-4C33-B973-D53F0F9C4397}" name="1.03.2024" dataDxfId="325">
      <calculatedColumnFormula>+IFERROR(SUMIFS(#REF!,#REF!,$L74,#REF!,$M74)*$G74/U$72,0)</calculatedColumnFormula>
    </tableColumn>
    <tableColumn id="11" xr3:uid="{4D3B8A51-5924-4258-845D-52A792CE4DAC}" name="1.04.2024" dataDxfId="324">
      <calculatedColumnFormula>+IFERROR(SUMIFS(#REF!,#REF!,$L74,#REF!,$M74)*$G74/V$72,0)</calculatedColumnFormula>
    </tableColumn>
    <tableColumn id="12" xr3:uid="{0E1F012C-F19A-419B-BFC6-5EA732B5BCEB}" name="1.05.2024" dataDxfId="323">
      <calculatedColumnFormula>+IFERROR(SUMIFS(#REF!,#REF!,$L74,#REF!,$M74)*$G74/W$72,0)</calculatedColumnFormula>
    </tableColumn>
    <tableColumn id="13" xr3:uid="{6C868D25-1405-425C-AE95-FE0EAA5CC2E5}" name="1.06.2024" dataDxfId="322">
      <calculatedColumnFormula>+IFERROR(SUMIFS(#REF!,#REF!,$L74,#REF!,$M74)*$G74/X$72,0)</calculatedColumnFormula>
    </tableColumn>
    <tableColumn id="14" xr3:uid="{640B11E0-3E0D-4F35-868C-626E1E079D84}" name="1.07.2024" dataDxfId="321">
      <calculatedColumnFormula>+IFERROR(SUMIFS(#REF!,#REF!,$L74,#REF!,$M74)*$G74/Y$72,0)</calculatedColumnFormula>
    </tableColumn>
    <tableColumn id="15" xr3:uid="{9D10F106-A91F-46CB-A853-70F4D06D3608}" name="1.08.2024" dataDxfId="320">
      <calculatedColumnFormula>+IFERROR(SUMIFS(#REF!,#REF!,$L74,#REF!,$M74)*$G74/Z$72,0)</calculatedColumnFormula>
    </tableColumn>
    <tableColumn id="16" xr3:uid="{AAB04E40-C64B-4EAA-BF57-107FB615C733}" name="1.09.2024" dataDxfId="319">
      <calculatedColumnFormula>+IFERROR(SUMIFS(#REF!,#REF!,$L74,#REF!,$M74)*$G74/AA$72,0)</calculatedColumnFormula>
    </tableColumn>
    <tableColumn id="17" xr3:uid="{9BB8D965-11EA-4836-89DF-8042689DDBB6}" name="1.10.2024" dataDxfId="318">
      <calculatedColumnFormula>+IFERROR(SUMIFS(#REF!,#REF!,$L74,#REF!,$M74)*$G74/AB$72,0)</calculatedColumnFormula>
    </tableColumn>
    <tableColumn id="18" xr3:uid="{766CE6A4-AB9F-4253-9E63-C280C24C63F8}" name="1.11.2024" dataDxfId="317">
      <calculatedColumnFormula>+IFERROR(SUMIFS(#REF!,#REF!,$L74,#REF!,$M74)*$G74/AC$72,0)</calculatedColumnFormula>
    </tableColumn>
    <tableColumn id="19" xr3:uid="{EFBCAFBE-3503-4678-99C2-DB0540172B32}" name="1.12.2024" dataDxfId="316">
      <calculatedColumnFormula>+IFERROR(SUMIFS(#REF!,#REF!,$L74,#REF!,$M74)*$G74/AD$72,0)</calculatedColumnFormula>
    </tableColumn>
    <tableColumn id="20" xr3:uid="{53BA87FD-CD82-4EA4-9C3B-1F78382C2512}" name="1.01.2025" dataDxfId="315">
      <calculatedColumnFormula>+IFERROR(SUMIFS(#REF!,#REF!,$L74,#REF!,$M74)*$G74/AE$72,0)</calculatedColumnFormula>
    </tableColumn>
    <tableColumn id="21" xr3:uid="{4EA33BB6-EED5-4623-A816-9279DDD842D5}" name="1.02.2025" dataDxfId="314">
      <calculatedColumnFormula>+IFERROR(SUMIFS(#REF!,#REF!,$L74,#REF!,$M74)*$G74/AF$72,0)</calculatedColumnFormula>
    </tableColumn>
    <tableColumn id="22" xr3:uid="{AFCC786F-C886-46B2-8CF8-8BB72262AE5D}" name="1.03.2025" dataDxfId="313">
      <calculatedColumnFormula>+IFERROR(SUMIFS(#REF!,#REF!,$L74,#REF!,$M74)*$G74/AG$72,0)</calculatedColumnFormula>
    </tableColumn>
    <tableColumn id="23" xr3:uid="{8A440003-B45C-4DA7-BBF2-80EB6C477233}" name="1.04.2025" dataDxfId="312">
      <calculatedColumnFormula>+IFERROR(SUMIFS(#REF!,#REF!,$L74,#REF!,$M74)*$G74/AH$72,0)</calculatedColumnFormula>
    </tableColumn>
    <tableColumn id="24" xr3:uid="{A6F1B8B8-93F5-4A9E-85C9-1AD2F5A3BE0E}" name="1.05.2025" dataDxfId="311">
      <calculatedColumnFormula>+IFERROR(SUMIFS(#REF!,#REF!,$L74,#REF!,$M74)*$G74/AI$72,0)</calculatedColumnFormula>
    </tableColumn>
    <tableColumn id="25" xr3:uid="{7F90D2BF-5F12-4EF5-8D5D-AE8D520393C4}" name="1.06.2025" dataDxfId="310">
      <calculatedColumnFormula>+IFERROR(SUMIFS(#REF!,#REF!,$L74,#REF!,$M74)*$G74/AJ$72,0)</calculatedColumnFormula>
    </tableColumn>
    <tableColumn id="26" xr3:uid="{DABBEAC4-67C0-4F01-962A-E0E190235C4B}" name="1.07.2025" dataDxfId="309">
      <calculatedColumnFormula>+IFERROR(SUMIFS(#REF!,#REF!,$L74,#REF!,$M74)*$G74/AK$72,0)</calculatedColumnFormula>
    </tableColumn>
    <tableColumn id="27" xr3:uid="{32547BC4-2DDE-49CE-A394-C56E50A970A9}" name="1.08.2025" dataDxfId="308">
      <calculatedColumnFormula>+IFERROR(SUMIFS(#REF!,#REF!,$L74,#REF!,$M74)*$G74/AL$72,0)</calculatedColumnFormula>
    </tableColumn>
    <tableColumn id="28" xr3:uid="{7A10CF0B-D2E4-4160-9109-876B5E891D50}" name="1.09.2025" dataDxfId="307">
      <calculatedColumnFormula>+IFERROR(SUMIFS(#REF!,#REF!,$L74,#REF!,$M74)*$G74/AM$72,0)</calculatedColumnFormula>
    </tableColumn>
    <tableColumn id="29" xr3:uid="{60EC1867-9C03-421B-A19F-D899DD6B4158}" name="1.10.2025" dataDxfId="306">
      <calculatedColumnFormula>+IFERROR(SUMIFS(#REF!,#REF!,$L74,#REF!,$M74)*$G74/AN$72,0)</calculatedColumnFormula>
    </tableColumn>
    <tableColumn id="30" xr3:uid="{9A1CB228-4BA8-46B1-9AFA-AA1DB2AE8951}" name="1.11.2025" dataDxfId="305">
      <calculatedColumnFormula>+IFERROR(SUMIFS(#REF!,#REF!,$L74,#REF!,$M74)*$G74/AO$72,0)</calculatedColumnFormula>
    </tableColumn>
    <tableColumn id="31" xr3:uid="{F1DCE826-D9F3-4DC4-A465-DB4F709C7535}" name="1.12.2025" dataDxfId="304">
      <calculatedColumnFormula>+IFERROR(SUMIFS(#REF!,#REF!,$L74,#REF!,$M74)*$G74/AP$72,0)</calculatedColumnFormula>
    </tableColumn>
    <tableColumn id="32" xr3:uid="{A8E9E3E3-D33D-4746-B443-A00453F818F5}" name="1.01.2026" dataDxfId="303">
      <calculatedColumnFormula>+IFERROR(SUMIFS(#REF!,#REF!,$L74,#REF!,$M74)*$G74/AQ$72,0)</calculatedColumnFormula>
    </tableColumn>
    <tableColumn id="33" xr3:uid="{40C81157-F9E4-407C-B150-C3F738D70289}" name="1.02.2026" dataDxfId="302">
      <calculatedColumnFormula>+IFERROR(SUMIFS(#REF!,#REF!,$L74,#REF!,$M74)*$G74/AR$72,0)</calculatedColumnFormula>
    </tableColumn>
    <tableColumn id="34" xr3:uid="{33836062-976A-4593-B7B6-583220CADB90}" name="1.03.2026" dataDxfId="301">
      <calculatedColumnFormula>+IFERROR(SUMIFS(#REF!,#REF!,$L74,#REF!,$M74)*$G74/AS$72,0)</calculatedColumnFormula>
    </tableColumn>
    <tableColumn id="35" xr3:uid="{7223D2B7-35B0-4B75-90AE-546AC5E42F0F}" name="1.04.2026" dataDxfId="300">
      <calculatedColumnFormula>+IFERROR(SUMIFS(#REF!,#REF!,$L74,#REF!,$M74)*$G74/AT$72,0)</calculatedColumnFormula>
    </tableColumn>
    <tableColumn id="36" xr3:uid="{7E1C0F5B-01AF-4767-BB49-F6BE46C0C896}" name="1.05.2026" dataDxfId="299">
      <calculatedColumnFormula>+IFERROR(SUMIFS(#REF!,#REF!,$L74,#REF!,$M74)*$G74/AU$72,0)</calculatedColumnFormula>
    </tableColumn>
    <tableColumn id="37" xr3:uid="{E3C4DE20-0611-4B05-9500-35AD281EC8B1}" name="1.06.2026" dataDxfId="298">
      <calculatedColumnFormula>+IFERROR(SUMIFS(#REF!,#REF!,$L74,#REF!,$M74)*$G74/AV$72,0)</calculatedColumnFormula>
    </tableColumn>
    <tableColumn id="38" xr3:uid="{3B76F1D9-771F-40E4-983A-E427546509AA}" name="1.07.2026" dataDxfId="297">
      <calculatedColumnFormula>+IFERROR(SUMIFS(#REF!,#REF!,$L74,#REF!,$M74)*$G74/AW$72,0)</calculatedColumnFormula>
    </tableColumn>
    <tableColumn id="39" xr3:uid="{4C5432E6-CDBE-4597-BFE9-F1E6498C6434}" name="1.08.2026" dataDxfId="296">
      <calculatedColumnFormula>+IFERROR(SUMIFS(#REF!,#REF!,$L74,#REF!,$M74)*$G74/AX$72,0)</calculatedColumnFormula>
    </tableColumn>
    <tableColumn id="40" xr3:uid="{0501A509-2588-4130-92B0-D55AB9B5AAFF}" name="1.09.2026" dataDxfId="295">
      <calculatedColumnFormula>+IFERROR(SUMIFS(#REF!,#REF!,$L74,#REF!,$M74)*$G74/AY$72,0)</calculatedColumnFormula>
    </tableColumn>
    <tableColumn id="41" xr3:uid="{A90464B6-4217-4F5E-AF71-E5B4B43F532D}" name="1.10.2026" dataDxfId="294">
      <calculatedColumnFormula>+IFERROR(SUMIFS(#REF!,#REF!,$L74,#REF!,$M74)*$G74/AZ$72,0)</calculatedColumnFormula>
    </tableColumn>
    <tableColumn id="42" xr3:uid="{B3E7A9CF-75DC-43C3-B562-34649DF3C9DD}" name="1.11.2026" dataDxfId="293">
      <calculatedColumnFormula>+IFERROR(SUMIFS(#REF!,#REF!,$L74,#REF!,$M74)*$G74/BA$72,0)</calculatedColumnFormula>
    </tableColumn>
    <tableColumn id="43" xr3:uid="{5E0EAB5C-05EF-4199-99E2-068EF87059BC}" name="1.12.2026" dataDxfId="292">
      <calculatedColumnFormula>+IFERROR(SUMIFS(#REF!,#REF!,$L74,#REF!,$M74)*$G74/BB$72,0)</calculatedColumnFormula>
    </tableColumn>
    <tableColumn id="44" xr3:uid="{8F14D78C-309D-4B6A-9C28-EB0572E25533}" name="1.01.2027" dataDxfId="291">
      <calculatedColumnFormula>+IFERROR(SUMIFS(#REF!,#REF!,$L74,#REF!,$M74)*$G74/BC$72,0)</calculatedColumnFormula>
    </tableColumn>
    <tableColumn id="45" xr3:uid="{A54AC4B9-EB31-493C-AE13-3F186C7B8F21}" name="1.02.2027" dataDxfId="290">
      <calculatedColumnFormula>+IFERROR(SUMIFS(#REF!,#REF!,$L74,#REF!,$M74)*$G74/BD$72,0)</calculatedColumnFormula>
    </tableColumn>
    <tableColumn id="46" xr3:uid="{B94B54C6-9E94-495B-8CD4-3236DFEA7094}" name="1.03.2027" dataDxfId="289">
      <calculatedColumnFormula>+IFERROR(SUMIFS(#REF!,#REF!,$L74,#REF!,$M74)*$G74/BE$72,0)</calculatedColumnFormula>
    </tableColumn>
    <tableColumn id="47" xr3:uid="{C6C7DA5E-846B-44DE-B257-F22F77F20E83}" name="1.04.2027" dataDxfId="288">
      <calculatedColumnFormula>+IFERROR(SUMIFS(#REF!,#REF!,$L74,#REF!,$M74)*$G74/BF$72,0)</calculatedColumnFormula>
    </tableColumn>
    <tableColumn id="48" xr3:uid="{C35D1E8B-B75A-45F5-B47A-B488C301D1CC}" name="1.05.2027" dataDxfId="287">
      <calculatedColumnFormula>+IFERROR(SUMIFS(#REF!,#REF!,$L74,#REF!,$M74)*$G74/BG$72,0)</calculatedColumnFormula>
    </tableColumn>
    <tableColumn id="49" xr3:uid="{2C9A75CB-DA17-4626-AF1F-E8FA371BCC0F}" name="1.06.2027" dataDxfId="286">
      <calculatedColumnFormula>+IFERROR(SUMIFS(#REF!,#REF!,$L74,#REF!,$M74)*$G74/BH$72,0)</calculatedColumnFormula>
    </tableColumn>
    <tableColumn id="50" xr3:uid="{7776809E-DA53-4B9C-96F9-DE9A965D0991}" name="1.07.2027" dataDxfId="285">
      <calculatedColumnFormula>+IFERROR(SUMIFS(#REF!,#REF!,$L74,#REF!,$M74)*$G74/BI$72,0)</calculatedColumnFormula>
    </tableColumn>
    <tableColumn id="51" xr3:uid="{F1D9AFE2-F4A5-4AC7-B021-1A5CF6708773}" name="1.08.2027" dataDxfId="284">
      <calculatedColumnFormula>+IFERROR(SUMIFS(#REF!,#REF!,$L74,#REF!,$M74)*$G74/BJ$72,0)</calculatedColumnFormula>
    </tableColumn>
    <tableColumn id="52" xr3:uid="{A643A3B9-4817-4C32-8648-B3F40BBBA38E}" name="1.09.2027" dataDxfId="283">
      <calculatedColumnFormula>+IFERROR(SUMIFS(#REF!,#REF!,$L74,#REF!,$M74)*$G74/BK$72,0)</calculatedColumnFormula>
    </tableColumn>
    <tableColumn id="53" xr3:uid="{570C6D6B-FDC6-40A0-8542-BEBE210E307F}" name="1.10.2027" dataDxfId="282">
      <calculatedColumnFormula>+IFERROR(SUMIFS(#REF!,#REF!,$L74,#REF!,$M74)*$G74/BL$72,0)</calculatedColumnFormula>
    </tableColumn>
    <tableColumn id="54" xr3:uid="{EB0C8FB8-702C-43E2-99A3-BFBF5BBEAD78}" name="1.11.2027" dataDxfId="281">
      <calculatedColumnFormula>+IFERROR(SUMIFS(#REF!,#REF!,$L74,#REF!,$M74)*$G74/BM$72,0)</calculatedColumnFormula>
    </tableColumn>
    <tableColumn id="55" xr3:uid="{274E1E95-FFE8-4A64-B5F0-91AAD650BEBC}" name="1.12.2027" dataDxfId="280">
      <calculatedColumnFormula>+IFERROR(SUMIFS(#REF!,#REF!,$L74,#REF!,$M74)*$G74/BN$72,0)</calculatedColumnFormula>
    </tableColumn>
    <tableColumn id="56" xr3:uid="{B3A7FCCF-A85F-4EA8-A31A-603423083D33}" name="1.01.2028" dataDxfId="279">
      <calculatedColumnFormula>+IFERROR(SUMIFS(#REF!,#REF!,$L74,#REF!,$M74)*$G74/BO$72,0)</calculatedColumnFormula>
    </tableColumn>
    <tableColumn id="57" xr3:uid="{3E44653E-EC09-41B4-83C2-68BA9D47C236}" name="1.02.2028" dataDxfId="278">
      <calculatedColumnFormula>+IFERROR(SUMIFS(#REF!,#REF!,$L74,#REF!,$M74)*$G74/BP$72,0)</calculatedColumnFormula>
    </tableColumn>
    <tableColumn id="58" xr3:uid="{71806034-245E-411D-866A-B5022FAAB1F4}" name="1.03.2028" dataDxfId="277">
      <calculatedColumnFormula>+IFERROR(SUMIFS(#REF!,#REF!,$L74,#REF!,$M74)*$G74/BQ$72,0)</calculatedColumnFormula>
    </tableColumn>
    <tableColumn id="59" xr3:uid="{0A3386FF-A5A0-419A-B0E8-D4D7A963835D}" name="1.04.2028" dataDxfId="276">
      <calculatedColumnFormula>+IFERROR(SUMIFS(#REF!,#REF!,$L74,#REF!,$M74)*$G74/BR$72,0)</calculatedColumnFormula>
    </tableColumn>
    <tableColumn id="60" xr3:uid="{A42F0DE5-F2F0-4BAC-88F3-41173032AFB8}" name="1.05.2028" dataDxfId="275">
      <calculatedColumnFormula>+IFERROR(SUMIFS(#REF!,#REF!,$L74,#REF!,$M74)*$G74/BS$72,0)</calculatedColumnFormula>
    </tableColumn>
    <tableColumn id="61" xr3:uid="{F894A8A4-1403-4ABA-B509-1A71E7219B5E}" name="1.06.2028" dataDxfId="274">
      <calculatedColumnFormula>+IFERROR(SUMIFS(#REF!,#REF!,$L74,#REF!,$M74)*$G74/BT$72,0)</calculatedColumnFormula>
    </tableColumn>
    <tableColumn id="62" xr3:uid="{3B772234-E77D-451A-9B65-AB4230C8DD6A}" name="1.07.2028" dataDxfId="273">
      <calculatedColumnFormula>+IFERROR(SUMIFS(#REF!,#REF!,$L74,#REF!,$M74)*$G74/BU$72,0)</calculatedColumnFormula>
    </tableColumn>
    <tableColumn id="63" xr3:uid="{0B71E1A2-9D02-434C-8171-0DA9CD3EAAFD}" name="1.08.2028" dataDxfId="272">
      <calculatedColumnFormula>+IFERROR(SUMIFS(#REF!,#REF!,$L74,#REF!,$M74)*$G74/BV$72,0)</calculatedColumnFormula>
    </tableColumn>
    <tableColumn id="64" xr3:uid="{5AA921CD-450E-4AFB-A4BD-ED782C70E390}" name="1.09.2028" dataDxfId="271">
      <calculatedColumnFormula>+IFERROR(SUMIFS(#REF!,#REF!,$L74,#REF!,$M74)*$G74/BW$72,0)</calculatedColumnFormula>
    </tableColumn>
    <tableColumn id="65" xr3:uid="{01D4AAAB-FE39-4AAD-AA64-A72E5F8E4F9F}" name="1.10.2028" dataDxfId="270">
      <calculatedColumnFormula>+IFERROR(SUMIFS(#REF!,#REF!,$L74,#REF!,$M74)*$G74/BX$72,0)</calculatedColumnFormula>
    </tableColumn>
    <tableColumn id="66" xr3:uid="{952521E1-2F6C-4ED8-B573-17A655F57CDB}" name="1.11.2028" dataDxfId="269">
      <calculatedColumnFormula>+IFERROR(SUMIFS(#REF!,#REF!,$L74,#REF!,$M74)*$G74/BY$72,0)</calculatedColumnFormula>
    </tableColumn>
    <tableColumn id="67" xr3:uid="{836547DE-C990-4503-8B64-E0130062DA8A}" name="1.12.2028" dataDxfId="268">
      <calculatedColumnFormula>+IFERROR(SUMIFS(#REF!,#REF!,$L74,#REF!,$M74)*$G74/BZ$72,0)</calculatedColumnFormula>
    </tableColumn>
  </tableColumns>
  <tableStyleInfo name="TableStyleMedium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93D1C8C-279A-4FDC-86C4-32E6A3626CC9}" name="Table1016712" displayName="Table1016712" ref="J73:J133" totalsRowShown="0">
  <autoFilter ref="J73:J133" xr:uid="{993D1C8C-279A-4FDC-86C4-32E6A3626CC9}"/>
  <tableColumns count="1">
    <tableColumn id="1" xr3:uid="{86DD37D2-9163-4689-B932-6743A07DCE12}" name="R4 Kod"/>
  </tableColumns>
  <tableStyleInfo name="TableStyleMedium9"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0CA4F3F-185F-406F-9FAE-B706C1BB769D}" name="_01_MK_22_11_DAĞILIM_2" displayName="_01_MK_22_11_DAĞILIM_2" ref="A1:BQ226" tableType="queryTable" totalsRowShown="0">
  <autoFilter ref="A1:BQ226" xr:uid="{70CA4F3F-185F-406F-9FAE-B706C1BB769D}"/>
  <tableColumns count="69">
    <tableColumn id="1" xr3:uid="{1BEE8304-44CB-422E-9962-9455E8C4829B}" uniqueName="1" name="R3 Kod" queryTableFieldId="1"/>
    <tableColumn id="2" xr3:uid="{014114AC-95A7-4930-966D-7857678ABE15}" uniqueName="2" name="R4 Kod" queryTableFieldId="2" dataDxfId="267"/>
    <tableColumn id="3" xr3:uid="{BA0F5D48-A985-47A1-84F5-2E9B87D8E7D7}" uniqueName="3" name="L4 Code" queryTableFieldId="3"/>
    <tableColumn id="4" xr3:uid="{04808856-AABB-44A3-A356-1475CE284E0C}" uniqueName="4" name="M2 Code" queryTableFieldId="4"/>
    <tableColumn id="5" xr3:uid="{F8323DA4-1F5E-488A-A128-6DFE3A2E7E6D}" uniqueName="5" name="T1 Code" queryTableFieldId="5"/>
    <tableColumn id="6" xr3:uid="{20D3140C-2658-42EB-BC4A-111C89A5EE43}" uniqueName="6" name="FFAK" queryTableFieldId="6"/>
    <tableColumn id="7" xr3:uid="{226DF086-0B0E-48A9-9E73-9BCA72D2FB60}" uniqueName="7" name="1.10.2023" queryTableFieldId="7"/>
    <tableColumn id="8" xr3:uid="{B9CFA27E-1AA4-4126-8ED0-9E95F0BEDCC5}" uniqueName="8" name="1.11.2023" queryTableFieldId="8"/>
    <tableColumn id="9" xr3:uid="{3BF1A4DF-55E5-43E5-9E71-38A151612C75}" uniqueName="9" name="1.12.2023" queryTableFieldId="9"/>
    <tableColumn id="10" xr3:uid="{DF37BCE0-023B-4B98-9CE8-EC88B1D64CD7}" uniqueName="10" name="1.01.2024" queryTableFieldId="10"/>
    <tableColumn id="11" xr3:uid="{E1856DBC-9F36-49B3-8851-065D93A61BC7}" uniqueName="11" name="1.02.2024" queryTableFieldId="11"/>
    <tableColumn id="12" xr3:uid="{6104E0D2-6FA3-4F9F-A845-5F42DEC2E23C}" uniqueName="12" name="1.03.2024" queryTableFieldId="12"/>
    <tableColumn id="13" xr3:uid="{AD74A4AE-7989-43BF-91F5-7DB59E3DA9A9}" uniqueName="13" name="1.04.2024" queryTableFieldId="13"/>
    <tableColumn id="14" xr3:uid="{B83CFDCE-1CAD-4F32-879F-5F082BD06E37}" uniqueName="14" name="1.05.2024" queryTableFieldId="14"/>
    <tableColumn id="15" xr3:uid="{7A89F097-530B-4109-BB81-45F46E9FE64D}" uniqueName="15" name="1.06.2024" queryTableFieldId="15"/>
    <tableColumn id="16" xr3:uid="{7FB7B5D7-829D-44F4-8CD3-A8C8309ACEBB}" uniqueName="16" name="1.07.2024" queryTableFieldId="16"/>
    <tableColumn id="17" xr3:uid="{EEBCC676-BDB2-4F24-A399-0A3BC1A6E518}" uniqueName="17" name="1.08.2024" queryTableFieldId="17"/>
    <tableColumn id="18" xr3:uid="{BBC96202-7CB3-4E72-B394-8F2837299EDB}" uniqueName="18" name="1.09.2024" queryTableFieldId="18"/>
    <tableColumn id="19" xr3:uid="{3E5D253D-4B85-43D7-B55C-3CF0D15B1AC6}" uniqueName="19" name="1.10.2024" queryTableFieldId="19"/>
    <tableColumn id="20" xr3:uid="{F00D7D80-B967-49A8-B492-BF51599B069E}" uniqueName="20" name="1.11.2024" queryTableFieldId="20"/>
    <tableColumn id="21" xr3:uid="{B0A254E8-692D-4DBB-991C-50BE13878902}" uniqueName="21" name="1.12.2024" queryTableFieldId="21"/>
    <tableColumn id="22" xr3:uid="{F7CDAB98-005A-4E75-A557-B34BC1FC1D87}" uniqueName="22" name="1.01.2025" queryTableFieldId="22"/>
    <tableColumn id="23" xr3:uid="{3F4F346F-05A8-4D6B-9DA8-6386262000F0}" uniqueName="23" name="1.02.2025" queryTableFieldId="23"/>
    <tableColumn id="24" xr3:uid="{FD3B53D5-24F8-4D01-B9F7-385EDA15DAD4}" uniqueName="24" name="1.03.2025" queryTableFieldId="24"/>
    <tableColumn id="25" xr3:uid="{1FE51CAD-51D4-4ABD-BA8E-F93BD8569CA4}" uniqueName="25" name="1.04.2025" queryTableFieldId="25"/>
    <tableColumn id="26" xr3:uid="{20C1F3A7-3154-4047-8CA4-05B44B860771}" uniqueName="26" name="1.05.2025" queryTableFieldId="26"/>
    <tableColumn id="27" xr3:uid="{BD3CD285-23E5-4B4F-8F3C-78FE8EEAF6D9}" uniqueName="27" name="1.06.2025" queryTableFieldId="27"/>
    <tableColumn id="28" xr3:uid="{B32FCCB8-62E4-4229-852F-C0BC44F6E642}" uniqueName="28" name="1.07.2025" queryTableFieldId="28"/>
    <tableColumn id="29" xr3:uid="{790CB330-53C9-48E5-ACD9-A5E893790339}" uniqueName="29" name="1.08.2025" queryTableFieldId="29"/>
    <tableColumn id="30" xr3:uid="{ECC63326-7B0A-4321-A0F4-D3BAB4D6E004}" uniqueName="30" name="1.09.2025" queryTableFieldId="30"/>
    <tableColumn id="31" xr3:uid="{FC28D15C-BB67-426B-99BF-3E25BAA4D3DA}" uniqueName="31" name="1.10.2025" queryTableFieldId="31"/>
    <tableColumn id="32" xr3:uid="{EE6D81BC-2CCB-40C7-BEFB-769E1C4069B2}" uniqueName="32" name="1.11.2025" queryTableFieldId="32"/>
    <tableColumn id="33" xr3:uid="{78321ED6-1599-4A71-89FC-658E6AED0802}" uniqueName="33" name="1.12.2025" queryTableFieldId="33"/>
    <tableColumn id="34" xr3:uid="{97FCA623-3992-4C4D-8D81-2E354EACD635}" uniqueName="34" name="1.01.2026" queryTableFieldId="34"/>
    <tableColumn id="35" xr3:uid="{01402B2C-3ACE-4920-8FA0-6A77568069D8}" uniqueName="35" name="1.02.2026" queryTableFieldId="35"/>
    <tableColumn id="36" xr3:uid="{B36FCFD7-74C9-4F60-AE21-E27269BBE490}" uniqueName="36" name="1.03.2026" queryTableFieldId="36"/>
    <tableColumn id="37" xr3:uid="{75B028F2-797F-4AD9-9D54-A7D608911D7C}" uniqueName="37" name="1.04.2026" queryTableFieldId="37"/>
    <tableColumn id="38" xr3:uid="{1198B959-5C9C-4FF4-9F72-342431A5E94A}" uniqueName="38" name="1.05.2026" queryTableFieldId="38"/>
    <tableColumn id="39" xr3:uid="{C3F871C9-A30D-4A1E-A742-183F327EE057}" uniqueName="39" name="1.06.2026" queryTableFieldId="39"/>
    <tableColumn id="40" xr3:uid="{192FE9ED-B91E-48FD-99ED-F23B887DE6D7}" uniqueName="40" name="1.07.2026" queryTableFieldId="40"/>
    <tableColumn id="41" xr3:uid="{C6949936-D2E9-47B9-B637-0B0F7B94B18B}" uniqueName="41" name="1.08.2026" queryTableFieldId="41"/>
    <tableColumn id="42" xr3:uid="{E3B202CD-B1CB-4746-AF5B-595041669B0F}" uniqueName="42" name="1.09.2026" queryTableFieldId="42"/>
    <tableColumn id="43" xr3:uid="{14EA1B06-D0F5-4972-B174-1A56B10FA354}" uniqueName="43" name="1.10.2026" queryTableFieldId="43"/>
    <tableColumn id="44" xr3:uid="{E860BB88-9C80-4ABB-B86F-94D772DD7632}" uniqueName="44" name="1.11.2026" queryTableFieldId="44"/>
    <tableColumn id="45" xr3:uid="{C6A5E153-AE83-450A-899C-2FB9472AD745}" uniqueName="45" name="1.12.2026" queryTableFieldId="45"/>
    <tableColumn id="46" xr3:uid="{2850C542-20E3-443F-9F0D-43AC9789BCA9}" uniqueName="46" name="1.01.2027" queryTableFieldId="46"/>
    <tableColumn id="47" xr3:uid="{58B41042-7F1B-4F5F-B5F9-5A4973B03261}" uniqueName="47" name="1.02.2027" queryTableFieldId="47"/>
    <tableColumn id="48" xr3:uid="{1CD227C8-B2F1-4821-9163-0ED4652A540F}" uniqueName="48" name="1.03.2027" queryTableFieldId="48"/>
    <tableColumn id="49" xr3:uid="{609BA0F0-1BFF-4A2D-A046-448F478C9285}" uniqueName="49" name="1.04.2027" queryTableFieldId="49"/>
    <tableColumn id="50" xr3:uid="{35E33AC4-4526-4C76-A2C0-FED187C6375B}" uniqueName="50" name="1.05.2027" queryTableFieldId="50"/>
    <tableColumn id="51" xr3:uid="{493ABE0F-E256-4D7B-B7B1-53E844F089CD}" uniqueName="51" name="1.06.2027" queryTableFieldId="51"/>
    <tableColumn id="52" xr3:uid="{633180FF-5B4A-4726-94DA-B5AD5C4751B8}" uniqueName="52" name="1.07.2027" queryTableFieldId="52"/>
    <tableColumn id="53" xr3:uid="{57DD4946-F01A-41E1-8433-70B79CC1255B}" uniqueName="53" name="1.08.2027" queryTableFieldId="53"/>
    <tableColumn id="54" xr3:uid="{4963D3CA-970B-49CF-96FF-508EFB28B82B}" uniqueName="54" name="1.09.2027" queryTableFieldId="54"/>
    <tableColumn id="55" xr3:uid="{94706A80-539D-41BD-AEF0-7F07F08E6C0D}" uniqueName="55" name="1.10.2027" queryTableFieldId="55"/>
    <tableColumn id="56" xr3:uid="{9F86E562-B955-439A-8DA3-E8B3C3856926}" uniqueName="56" name="1.11.2027" queryTableFieldId="56"/>
    <tableColumn id="57" xr3:uid="{BF0233BC-3E55-4FCA-AC27-85CD9058E3D9}" uniqueName="57" name="1.12.2027" queryTableFieldId="57"/>
    <tableColumn id="58" xr3:uid="{A62CB325-3559-48D6-B17F-EE29C45D9467}" uniqueName="58" name="1.01.2028" queryTableFieldId="58"/>
    <tableColumn id="59" xr3:uid="{FEA17EB9-9FF5-4DA9-9D48-05AC622BA2B4}" uniqueName="59" name="1.02.2028" queryTableFieldId="59"/>
    <tableColumn id="60" xr3:uid="{038AE829-9E96-4FEC-AA99-FEFEFB0EE2BB}" uniqueName="60" name="1.03.2028" queryTableFieldId="60"/>
    <tableColumn id="61" xr3:uid="{79DE1BE9-6931-4464-9F22-ED77C26004AE}" uniqueName="61" name="1.04.2028" queryTableFieldId="61"/>
    <tableColumn id="62" xr3:uid="{B84E7C31-1DFA-4F12-A2AA-D486A2BC179F}" uniqueName="62" name="1.05.2028" queryTableFieldId="62"/>
    <tableColumn id="63" xr3:uid="{A723D783-CEFE-4A39-8F35-438BC6FC69ED}" uniqueName="63" name="1.06.2028" queryTableFieldId="63"/>
    <tableColumn id="64" xr3:uid="{EAFC57BE-B29D-4044-8C43-29B4AE93A269}" uniqueName="64" name="1.07.2028" queryTableFieldId="64"/>
    <tableColumn id="65" xr3:uid="{AC45E32F-F294-4ECA-A6D8-EBB70759DFE8}" uniqueName="65" name="1.08.2028" queryTableFieldId="65"/>
    <tableColumn id="66" xr3:uid="{50A6A4B9-601A-4C19-A12B-ADD558485C23}" uniqueName="66" name="1.09.2028" queryTableFieldId="66"/>
    <tableColumn id="67" xr3:uid="{2C74A605-00A2-459C-99E0-A73DD982E173}" uniqueName="67" name="1.10.2028" queryTableFieldId="67"/>
    <tableColumn id="68" xr3:uid="{B7ABA6FF-8821-4909-8BD0-0382A2AABFDC}" uniqueName="68" name="1.11.2028" queryTableFieldId="68"/>
    <tableColumn id="69" xr3:uid="{24F12BCD-E501-4ACE-AF13-3C79F48EF77D}" uniqueName="69" name="1.12.2028" queryTableFieldId="69"/>
  </tableColumns>
  <tableStyleInfo name="TableStyleMedium16" showFirstColumn="0" showLastColumn="0" showRowStripes="0"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BC436F8B-0252-4292-9D31-04FDE1B2E73A}" name="Table815535373941434549" displayName="Table815535373941434549" ref="L43:BZ47" totalsRowShown="0" headerRowDxfId="266" headerRowBorderDxfId="265" tableBorderDxfId="264">
  <autoFilter ref="L43:BZ47" xr:uid="{BC436F8B-0252-4292-9D31-04FDE1B2E73A}"/>
  <tableColumns count="67">
    <tableColumn id="1" xr3:uid="{624D886C-D5E1-44AD-93FE-1FAEF78ECBAB}" name="L4 Code" dataDxfId="263"/>
    <tableColumn id="2" xr3:uid="{0473553F-0F20-4D38-827B-453B04586763}" name="M2 Code"/>
    <tableColumn id="3" xr3:uid="{53DA69D1-FC1C-44AC-97B0-B3B801A87A1C}" name="T1 Code"/>
    <tableColumn id="4" xr3:uid="{FF87DA47-E692-49C9-A9F4-B558CE8E5808}" name="FFAK"/>
    <tableColumn id="5" xr3:uid="{71C3CC56-B731-4E74-AE1F-3C2D61CC878B}" name="1.10.2023" dataDxfId="262">
      <calculatedColumnFormula>+IFERROR(SUMIFS(#REF!,#REF!,$L44,#REF!,$M44)*$G44,0)</calculatedColumnFormula>
    </tableColumn>
    <tableColumn id="6" xr3:uid="{0304CF60-B8F5-4EF0-8792-8514B9D84AE3}" name="1.11.2023" dataDxfId="261">
      <calculatedColumnFormula>+IFERROR(SUMIFS(#REF!,#REF!,$L44,#REF!,$M44)*$G44,0)</calculatedColumnFormula>
    </tableColumn>
    <tableColumn id="7" xr3:uid="{40F927AD-235B-4189-B534-093DCFA8843D}" name="1.12.2023" dataDxfId="260">
      <calculatedColumnFormula>+IFERROR(SUMIFS(#REF!,#REF!,$L44,#REF!,$M44)*$G44,0)</calculatedColumnFormula>
    </tableColumn>
    <tableColumn id="8" xr3:uid="{197BD9AF-630E-46B1-8B00-D355111857B5}" name="1.01.2024" dataDxfId="259">
      <calculatedColumnFormula>+IFERROR(SUMIFS(#REF!,#REF!,$L44,#REF!,$M44)*$G44,0)</calculatedColumnFormula>
    </tableColumn>
    <tableColumn id="9" xr3:uid="{9BC09F21-CA83-46A9-82B2-AABD5C233A37}" name="1.02.2024" dataDxfId="258">
      <calculatedColumnFormula>+IFERROR(SUMIFS(#REF!,#REF!,$L44,#REF!,$M44)*$G44,0)</calculatedColumnFormula>
    </tableColumn>
    <tableColumn id="10" xr3:uid="{3030DBF5-B134-464A-8B81-6FDC84FFE4D5}" name="1.03.2024" dataDxfId="257">
      <calculatedColumnFormula>+IFERROR(SUMIFS(#REF!,#REF!,$L44,#REF!,$M44)*$G44,0)</calculatedColumnFormula>
    </tableColumn>
    <tableColumn id="11" xr3:uid="{09688E9C-112C-4E28-97D9-4F5C582E56E4}" name="1.04.2024" dataDxfId="256">
      <calculatedColumnFormula>+IFERROR(SUMIFS(#REF!,#REF!,$L44,#REF!,$M44)*$G44,0)</calculatedColumnFormula>
    </tableColumn>
    <tableColumn id="12" xr3:uid="{5C7F5471-1F0F-401A-8E8B-BC66E78FF0AD}" name="1.05.2024" dataDxfId="255">
      <calculatedColumnFormula>+IFERROR(SUMIFS(#REF!,#REF!,$L44,#REF!,$M44)*$G44,0)</calculatedColumnFormula>
    </tableColumn>
    <tableColumn id="13" xr3:uid="{2688D450-DF5D-4393-9ED9-B42D23C43DD6}" name="1.06.2024" dataDxfId="254">
      <calculatedColumnFormula>+IFERROR(SUMIFS(#REF!,#REF!,$L44,#REF!,$M44)*$G44,0)</calculatedColumnFormula>
    </tableColumn>
    <tableColumn id="14" xr3:uid="{D1F0BFB0-403E-4A36-BE1A-52206912F3D4}" name="1.07.2024" dataDxfId="253">
      <calculatedColumnFormula>+IFERROR(SUMIFS(#REF!,#REF!,$L44,#REF!,$M44)*$G44,0)</calculatedColumnFormula>
    </tableColumn>
    <tableColumn id="15" xr3:uid="{02D53D9E-10DA-4036-A10C-A5218DABF33F}" name="1.08.2024" dataDxfId="252">
      <calculatedColumnFormula>+IFERROR(SUMIFS(#REF!,#REF!,$L44,#REF!,$M44)*$G44,0)</calculatedColumnFormula>
    </tableColumn>
    <tableColumn id="16" xr3:uid="{2292E2C3-3EE5-4E55-9BDC-BF75FFA02B4F}" name="1.09.2024" dataDxfId="251">
      <calculatedColumnFormula>+IFERROR(SUMIFS(#REF!,#REF!,$L44,#REF!,$M44)*$G44,0)</calculatedColumnFormula>
    </tableColumn>
    <tableColumn id="17" xr3:uid="{41513CA8-19E8-496F-B3E7-BA6F1914C5B2}" name="1.10.2024" dataDxfId="250">
      <calculatedColumnFormula>+IFERROR(SUMIFS(#REF!,#REF!,$L44,#REF!,$M44)*$G44,0)</calculatedColumnFormula>
    </tableColumn>
    <tableColumn id="18" xr3:uid="{38905432-5D8A-4C1F-B63E-8331DECC5EDB}" name="1.11.2024" dataDxfId="249">
      <calculatedColumnFormula>+IFERROR(SUMIFS(#REF!,#REF!,$L44,#REF!,$M44)*$G44,0)</calculatedColumnFormula>
    </tableColumn>
    <tableColumn id="19" xr3:uid="{0AE8F495-A190-47F3-BAB4-5E842D4EF453}" name="1.12.2024" dataDxfId="248">
      <calculatedColumnFormula>+IFERROR(SUMIFS(#REF!,#REF!,$L44,#REF!,$M44)*$G44,0)</calculatedColumnFormula>
    </tableColumn>
    <tableColumn id="20" xr3:uid="{EAA4A1A3-8F32-4404-B696-25AD11430FA0}" name="1.01.2025" dataDxfId="247">
      <calculatedColumnFormula>+IFERROR(SUMIFS(#REF!,#REF!,$L44,#REF!,$M44)*$G44,0)</calculatedColumnFormula>
    </tableColumn>
    <tableColumn id="21" xr3:uid="{5E791BD7-BE78-4B9E-A7E0-D2F2C58DDCAA}" name="1.02.2025" dataDxfId="246">
      <calculatedColumnFormula>+IFERROR(SUMIFS(#REF!,#REF!,$L44,#REF!,$M44)*$G44,0)</calculatedColumnFormula>
    </tableColumn>
    <tableColumn id="22" xr3:uid="{C1E56003-5249-4409-A17E-9515E775834D}" name="1.03.2025" dataDxfId="245">
      <calculatedColumnFormula>+IFERROR(SUMIFS(#REF!,#REF!,$L44,#REF!,$M44)*$G44,0)</calculatedColumnFormula>
    </tableColumn>
    <tableColumn id="23" xr3:uid="{3FA7948B-8ABD-4580-8A33-78D7DB12795D}" name="1.04.2025" dataDxfId="244">
      <calculatedColumnFormula>+IFERROR(SUMIFS(#REF!,#REF!,$L44,#REF!,$M44)*$G44,0)</calculatedColumnFormula>
    </tableColumn>
    <tableColumn id="24" xr3:uid="{CCAB7952-6090-4BD3-957A-BF81EE06154E}" name="1.05.2025" dataDxfId="243">
      <calculatedColumnFormula>+IFERROR(SUMIFS(#REF!,#REF!,$L44,#REF!,$M44)*$G44,0)</calculatedColumnFormula>
    </tableColumn>
    <tableColumn id="25" xr3:uid="{9C7E4970-6F2E-4E03-BCA9-187699ADA376}" name="1.06.2025" dataDxfId="242">
      <calculatedColumnFormula>+IFERROR(SUMIFS(#REF!,#REF!,$L44,#REF!,$M44)*$G44,0)</calculatedColumnFormula>
    </tableColumn>
    <tableColumn id="26" xr3:uid="{B7C91746-8716-4041-A198-FE2D14884DB2}" name="1.07.2025" dataDxfId="241">
      <calculatedColumnFormula>+IFERROR(SUMIFS(#REF!,#REF!,$L44,#REF!,$M44)*$G44,0)</calculatedColumnFormula>
    </tableColumn>
    <tableColumn id="27" xr3:uid="{0B4CA993-068C-49BE-9D74-CA57E1EDB9D9}" name="1.08.2025" dataDxfId="240">
      <calculatedColumnFormula>+IFERROR(SUMIFS(#REF!,#REF!,$L44,#REF!,$M44)*$G44,0)</calculatedColumnFormula>
    </tableColumn>
    <tableColumn id="28" xr3:uid="{99436DA9-3F0E-4213-9876-F1E2189C4A08}" name="1.09.2025" dataDxfId="239">
      <calculatedColumnFormula>+IFERROR(SUMIFS(#REF!,#REF!,$L44,#REF!,$M44)*$G44,0)</calculatedColumnFormula>
    </tableColumn>
    <tableColumn id="29" xr3:uid="{DD16000D-F965-430A-8834-20BE9770DDA8}" name="1.10.2025" dataDxfId="238">
      <calculatedColumnFormula>+IFERROR(SUMIFS(#REF!,#REF!,$L44,#REF!,$M44)*$G44,0)</calculatedColumnFormula>
    </tableColumn>
    <tableColumn id="30" xr3:uid="{63FD989D-115C-4443-85D3-82AD9874D04E}" name="1.11.2025" dataDxfId="237">
      <calculatedColumnFormula>+IFERROR(SUMIFS(#REF!,#REF!,$L44,#REF!,$M44)*$G44,0)</calculatedColumnFormula>
    </tableColumn>
    <tableColumn id="31" xr3:uid="{A11A4AA4-4593-4AA9-AB99-B93B47834049}" name="1.12.2025" dataDxfId="236">
      <calculatedColumnFormula>+IFERROR(SUMIFS(#REF!,#REF!,$L44,#REF!,$M44)*$G44,0)</calculatedColumnFormula>
    </tableColumn>
    <tableColumn id="32" xr3:uid="{5D9F4243-D9B6-4A97-B26F-E29E62DF4CE2}" name="1.01.2026" dataDxfId="235">
      <calculatedColumnFormula>+IFERROR(SUMIFS(#REF!,#REF!,$L44,#REF!,$M44)*$G44,0)</calculatedColumnFormula>
    </tableColumn>
    <tableColumn id="33" xr3:uid="{B2CE14D7-1962-46BC-B1CF-B0E85C512CDA}" name="1.02.2026" dataDxfId="234">
      <calculatedColumnFormula>+IFERROR(SUMIFS(#REF!,#REF!,$L44,#REF!,$M44)*$G44,0)</calculatedColumnFormula>
    </tableColumn>
    <tableColumn id="34" xr3:uid="{75692207-DF0A-4C7B-943A-33D018D7D44B}" name="1.03.2026" dataDxfId="233">
      <calculatedColumnFormula>+IFERROR(SUMIFS(#REF!,#REF!,$L44,#REF!,$M44)*$G44,0)</calculatedColumnFormula>
    </tableColumn>
    <tableColumn id="35" xr3:uid="{FF1055E0-05BA-43DD-A681-3C82F90788AB}" name="1.04.2026" dataDxfId="232">
      <calculatedColumnFormula>+IFERROR(SUMIFS(#REF!,#REF!,$L44,#REF!,$M44)*$G44,0)</calculatedColumnFormula>
    </tableColumn>
    <tableColumn id="36" xr3:uid="{262A0981-5F49-4A09-9E49-461464FE98F9}" name="1.05.2026" dataDxfId="231">
      <calculatedColumnFormula>+IFERROR(SUMIFS(#REF!,#REF!,$L44,#REF!,$M44)*$G44,0)</calculatedColumnFormula>
    </tableColumn>
    <tableColumn id="37" xr3:uid="{9320F723-E48D-460E-9636-C67650BBA3F9}" name="1.06.2026" dataDxfId="230">
      <calculatedColumnFormula>+IFERROR(SUMIFS(#REF!,#REF!,$L44,#REF!,$M44)*$G44,0)</calculatedColumnFormula>
    </tableColumn>
    <tableColumn id="38" xr3:uid="{C874F1F6-C9F1-4C9B-81E7-6D6E60C2BBD7}" name="1.07.2026" dataDxfId="229">
      <calculatedColumnFormula>+IFERROR(SUMIFS(#REF!,#REF!,$L44,#REF!,$M44)*$G44,0)</calculatedColumnFormula>
    </tableColumn>
    <tableColumn id="39" xr3:uid="{EE7C88A1-5AA9-4298-B1B8-BEC5BC257479}" name="1.08.2026" dataDxfId="228">
      <calculatedColumnFormula>+IFERROR(SUMIFS(#REF!,#REF!,$L44,#REF!,$M44)*$G44,0)</calculatedColumnFormula>
    </tableColumn>
    <tableColumn id="40" xr3:uid="{7917B1F1-6622-40BC-998B-0B1BAC48D712}" name="1.09.2026" dataDxfId="227">
      <calculatedColumnFormula>+IFERROR(SUMIFS(#REF!,#REF!,$L44,#REF!,$M44)*$G44,0)</calculatedColumnFormula>
    </tableColumn>
    <tableColumn id="41" xr3:uid="{FA88E2DB-5E5E-4559-B570-E7588286B3DF}" name="1.10.2026" dataDxfId="226">
      <calculatedColumnFormula>+IFERROR(SUMIFS(#REF!,#REF!,$L44,#REF!,$M44)*$G44,0)</calculatedColumnFormula>
    </tableColumn>
    <tableColumn id="42" xr3:uid="{516336BC-FB90-47F6-9A95-B2A28C94D473}" name="1.11.2026" dataDxfId="225">
      <calculatedColumnFormula>+IFERROR(SUMIFS(#REF!,#REF!,$L44,#REF!,$M44)*$G44,0)</calculatedColumnFormula>
    </tableColumn>
    <tableColumn id="43" xr3:uid="{416A5703-0E1F-4071-BC45-A4E447844208}" name="1.12.2026" dataDxfId="224">
      <calculatedColumnFormula>+IFERROR(SUMIFS(#REF!,#REF!,$L44,#REF!,$M44)*$G44,0)</calculatedColumnFormula>
    </tableColumn>
    <tableColumn id="44" xr3:uid="{91D8FBE0-5BE7-452E-B0FF-D4077AAB539F}" name="1.01.2027" dataDxfId="223">
      <calculatedColumnFormula>+IFERROR(SUMIFS(#REF!,#REF!,$L44,#REF!,$M44)*$G44,0)</calculatedColumnFormula>
    </tableColumn>
    <tableColumn id="45" xr3:uid="{731F56BB-DD5C-4F3A-8646-2B393E17F027}" name="1.02.2027" dataDxfId="222">
      <calculatedColumnFormula>+IFERROR(SUMIFS(#REF!,#REF!,$L44,#REF!,$M44)*$G44,0)</calculatedColumnFormula>
    </tableColumn>
    <tableColumn id="46" xr3:uid="{5772EC92-03A4-42AC-99D7-52098131B0C5}" name="1.03.2027" dataDxfId="221">
      <calculatedColumnFormula>+IFERROR(SUMIFS(#REF!,#REF!,$L44,#REF!,$M44)*$G44,0)</calculatedColumnFormula>
    </tableColumn>
    <tableColumn id="47" xr3:uid="{C4A7FB1B-7C46-4537-B7C5-2489C8443E22}" name="1.04.2027" dataDxfId="220">
      <calculatedColumnFormula>+IFERROR(SUMIFS(#REF!,#REF!,$L44,#REF!,$M44)*$G44,0)</calculatedColumnFormula>
    </tableColumn>
    <tableColumn id="48" xr3:uid="{6A0A9C0C-43A1-4DE6-A69E-466407BD00EC}" name="1.05.2027" dataDxfId="219">
      <calculatedColumnFormula>+IFERROR(SUMIFS(#REF!,#REF!,$L44,#REF!,$M44)*$G44,0)</calculatedColumnFormula>
    </tableColumn>
    <tableColumn id="49" xr3:uid="{B758A9C2-85D7-470B-9098-C8767D158FF4}" name="1.06.2027" dataDxfId="218">
      <calculatedColumnFormula>+IFERROR(SUMIFS(#REF!,#REF!,$L44,#REF!,$M44)*$G44,0)</calculatedColumnFormula>
    </tableColumn>
    <tableColumn id="50" xr3:uid="{AA9EFEC3-C071-487A-B438-961BE82862B3}" name="1.07.2027" dataDxfId="217">
      <calculatedColumnFormula>+IFERROR(SUMIFS(#REF!,#REF!,$L44,#REF!,$M44)*$G44,0)</calculatedColumnFormula>
    </tableColumn>
    <tableColumn id="51" xr3:uid="{FE3A4089-D7C5-4E28-A505-277FC327F4C1}" name="1.08.2027" dataDxfId="216">
      <calculatedColumnFormula>+IFERROR(SUMIFS(#REF!,#REF!,$L44,#REF!,$M44)*$G44,0)</calculatedColumnFormula>
    </tableColumn>
    <tableColumn id="52" xr3:uid="{72176F15-34FB-492D-817A-70F309430478}" name="1.09.2027" dataDxfId="215">
      <calculatedColumnFormula>+IFERROR(SUMIFS(#REF!,#REF!,$L44,#REF!,$M44)*$G44,0)</calculatedColumnFormula>
    </tableColumn>
    <tableColumn id="53" xr3:uid="{EE6F849E-DD30-40DB-8E9E-E93EFF11FC68}" name="1.10.2027" dataDxfId="214">
      <calculatedColumnFormula>+IFERROR(SUMIFS(#REF!,#REF!,$L44,#REF!,$M44)*$G44,0)</calculatedColumnFormula>
    </tableColumn>
    <tableColumn id="54" xr3:uid="{74DCF482-21AD-4DA9-9122-F85D7B57F23B}" name="1.11.2027" dataDxfId="213">
      <calculatedColumnFormula>+IFERROR(SUMIFS(#REF!,#REF!,$L44,#REF!,$M44)*$G44,0)</calculatedColumnFormula>
    </tableColumn>
    <tableColumn id="55" xr3:uid="{2BA93D62-AAFD-4E51-868F-84B331C00C32}" name="1.12.2027" dataDxfId="212">
      <calculatedColumnFormula>+IFERROR(SUMIFS(#REF!,#REF!,$L44,#REF!,$M44)*$G44,0)</calculatedColumnFormula>
    </tableColumn>
    <tableColumn id="56" xr3:uid="{45EE3EB0-C83E-406A-9D54-165179F71DD0}" name="1.01.2028" dataDxfId="211">
      <calculatedColumnFormula>+IFERROR(SUMIFS(#REF!,#REF!,$L44,#REF!,$M44)*$G44,0)</calculatedColumnFormula>
    </tableColumn>
    <tableColumn id="57" xr3:uid="{E646CC75-5A65-4AF3-A265-8ADF0EE41CA6}" name="1.02.2028" dataDxfId="210">
      <calculatedColumnFormula>+IFERROR(SUMIFS(#REF!,#REF!,$L44,#REF!,$M44)*$G44,0)</calculatedColumnFormula>
    </tableColumn>
    <tableColumn id="58" xr3:uid="{11315647-E5C4-43F8-976C-74BB3413FBA3}" name="1.03.2028" dataDxfId="209">
      <calculatedColumnFormula>+IFERROR(SUMIFS(#REF!,#REF!,$L44,#REF!,$M44)*$G44,0)</calculatedColumnFormula>
    </tableColumn>
    <tableColumn id="59" xr3:uid="{1DFF6A38-64E2-4C87-AA4E-8D6C7939BBAD}" name="1.04.2028" dataDxfId="208">
      <calculatedColumnFormula>+IFERROR(SUMIFS(#REF!,#REF!,$L44,#REF!,$M44)*$G44,0)</calculatedColumnFormula>
    </tableColumn>
    <tableColumn id="60" xr3:uid="{3A2E8080-3613-40C9-BFDA-BF10377246F6}" name="1.05.2028" dataDxfId="207">
      <calculatedColumnFormula>+IFERROR(SUMIFS(#REF!,#REF!,$L44,#REF!,$M44)*$G44,0)</calculatedColumnFormula>
    </tableColumn>
    <tableColumn id="61" xr3:uid="{29DED858-7210-44D2-8EDF-4AB3927FEC97}" name="1.06.2028" dataDxfId="206">
      <calculatedColumnFormula>+IFERROR(SUMIFS(#REF!,#REF!,$L44,#REF!,$M44)*$G44,0)</calculatedColumnFormula>
    </tableColumn>
    <tableColumn id="62" xr3:uid="{51686DC1-B2A1-4F95-9086-30C88D55FAF6}" name="1.07.2028" dataDxfId="205">
      <calculatedColumnFormula>+IFERROR(SUMIFS(#REF!,#REF!,$L44,#REF!,$M44)*$G44,0)</calculatedColumnFormula>
    </tableColumn>
    <tableColumn id="63" xr3:uid="{CBCBF0AA-F423-4EB9-A5E3-FE4603D4F161}" name="1.08.2028" dataDxfId="204">
      <calculatedColumnFormula>+IFERROR(SUMIFS(#REF!,#REF!,$L44,#REF!,$M44)*$G44,0)</calculatedColumnFormula>
    </tableColumn>
    <tableColumn id="64" xr3:uid="{6AC90A55-90DE-429B-AB49-A8545B8A7D8F}" name="1.09.2028" dataDxfId="203">
      <calculatedColumnFormula>+IFERROR(SUMIFS(#REF!,#REF!,$L44,#REF!,$M44)*$G44,0)</calculatedColumnFormula>
    </tableColumn>
    <tableColumn id="65" xr3:uid="{38938674-E88E-433A-BA21-B5DD4ED35704}" name="1.10.2028" dataDxfId="202">
      <calculatedColumnFormula>+IFERROR(SUMIFS(#REF!,#REF!,$L44,#REF!,$M44)*$G44,0)</calculatedColumnFormula>
    </tableColumn>
    <tableColumn id="66" xr3:uid="{B45FBB7D-AA97-4A80-B2C5-E6D4FB9C1A65}" name="1.11.2028" dataDxfId="201">
      <calculatedColumnFormula>+IFERROR(SUMIFS(#REF!,#REF!,$L44,#REF!,$M44)*$G44,0)</calculatedColumnFormula>
    </tableColumn>
    <tableColumn id="67" xr3:uid="{BF38F3A3-D758-4F08-ACFE-7EC7EFF94DF7}" name="1.12.2028" dataDxfId="200">
      <calculatedColumnFormula>+IFERROR(SUMIFS(#REF!,#REF!,$L44,#REF!,$M44)*$G44,0)</calculatedColumnFormula>
    </tableColumn>
  </tableColumns>
  <tableStyleInfo name="TableStyleMedium9"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322589BA-E751-44A7-A066-CB8543D1843F}" name="Table1016736384042444650" displayName="Table1016736384042444650" ref="J43:J65" totalsRowShown="0">
  <autoFilter ref="J43:J65" xr:uid="{322589BA-E751-44A7-A066-CB8543D1843F}"/>
  <tableColumns count="1">
    <tableColumn id="1" xr3:uid="{0699B490-51B6-4DA0-8FB1-4A4A0E11E571}" name="R4 Kod"/>
  </tableColumns>
  <tableStyleInfo name="TableStyleMedium9"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AC6F701F-2920-4987-8FE8-B7AD06BD1151}" name="_01_MK_21_10_DAĞILIM_2" displayName="_01_MK_21_10_DAĞILIM_2" ref="A1:BQ91" tableType="queryTable" totalsRowShown="0">
  <autoFilter ref="A1:BQ91" xr:uid="{AC6F701F-2920-4987-8FE8-B7AD06BD1151}"/>
  <tableColumns count="69">
    <tableColumn id="1" xr3:uid="{DDAA6B59-620B-430A-B57E-A0B820A8514D}" uniqueName="1" name="R3 Kod" queryTableFieldId="1"/>
    <tableColumn id="2" xr3:uid="{8365224B-0F89-45D0-95BB-9C68E8B38134}" uniqueName="2" name="R4 Kod" queryTableFieldId="2" dataDxfId="199"/>
    <tableColumn id="3" xr3:uid="{661D1951-A19B-40AB-AFF1-14C94D7D5C8E}" uniqueName="3" name="L4 Code" queryTableFieldId="3"/>
    <tableColumn id="4" xr3:uid="{76E20929-AF40-4C6C-A712-91A2782DDE9A}" uniqueName="4" name="M2 Code" queryTableFieldId="4"/>
    <tableColumn id="5" xr3:uid="{C2B82C9E-4FA5-450B-819D-8A731239CBD4}" uniqueName="5" name="T1 Code" queryTableFieldId="5"/>
    <tableColumn id="6" xr3:uid="{AFFCEE02-D7E6-4739-9E32-8BADCBD3FDE0}" uniqueName="6" name="FFAK" queryTableFieldId="6"/>
    <tableColumn id="7" xr3:uid="{1E55892D-CE0F-42D2-B49E-E6B29496FC8E}" uniqueName="7" name="1.10.2023" queryTableFieldId="7"/>
    <tableColumn id="8" xr3:uid="{959FE9DE-6BB2-46A1-BC64-B97C68E2236B}" uniqueName="8" name="1.11.2023" queryTableFieldId="8"/>
    <tableColumn id="9" xr3:uid="{2592411E-1F00-457E-B2DD-89B44DB4A621}" uniqueName="9" name="1.12.2023" queryTableFieldId="9"/>
    <tableColumn id="10" xr3:uid="{BB985B37-B028-4663-A0A9-ED5E4907A9DF}" uniqueName="10" name="1.01.2024" queryTableFieldId="10"/>
    <tableColumn id="11" xr3:uid="{687C5E68-79EC-402A-AB88-9146E9463140}" uniqueName="11" name="1.02.2024" queryTableFieldId="11"/>
    <tableColumn id="12" xr3:uid="{199D1A30-DD91-45D7-B381-938E2D561FD1}" uniqueName="12" name="1.03.2024" queryTableFieldId="12"/>
    <tableColumn id="13" xr3:uid="{48FC2D3C-7259-487E-BF30-8C05FD85ECD8}" uniqueName="13" name="1.04.2024" queryTableFieldId="13"/>
    <tableColumn id="14" xr3:uid="{25567597-65B8-45F7-A744-36E26F5E3885}" uniqueName="14" name="1.05.2024" queryTableFieldId="14"/>
    <tableColumn id="15" xr3:uid="{FABDC0F6-07E1-4684-8F15-3DE1DECD39E2}" uniqueName="15" name="1.06.2024" queryTableFieldId="15"/>
    <tableColumn id="16" xr3:uid="{1225CDD3-C0BA-462D-8B94-2EE6E5F0E085}" uniqueName="16" name="1.07.2024" queryTableFieldId="16"/>
    <tableColumn id="17" xr3:uid="{EBA0C702-CFDD-4961-89D1-B47E1D39F83C}" uniqueName="17" name="1.08.2024" queryTableFieldId="17"/>
    <tableColumn id="18" xr3:uid="{0A06B3BF-DF59-4F1A-B6C8-ABEFBABCD950}" uniqueName="18" name="1.09.2024" queryTableFieldId="18"/>
    <tableColumn id="19" xr3:uid="{775233D4-5F22-463F-BC97-269944F9844E}" uniqueName="19" name="1.10.2024" queryTableFieldId="19"/>
    <tableColumn id="20" xr3:uid="{31D6A656-ACEB-4425-BA84-88866B5D29EF}" uniqueName="20" name="1.11.2024" queryTableFieldId="20"/>
    <tableColumn id="21" xr3:uid="{F3FB2C6D-7C09-4367-B28C-E59E5F3C2D1D}" uniqueName="21" name="1.12.2024" queryTableFieldId="21"/>
    <tableColumn id="22" xr3:uid="{3AF82DE5-825E-425C-A203-34A1DB911BB6}" uniqueName="22" name="1.01.2025" queryTableFieldId="22"/>
    <tableColumn id="23" xr3:uid="{A2E161E4-BC9B-44BA-A6D7-8C4E3F924F01}" uniqueName="23" name="1.02.2025" queryTableFieldId="23"/>
    <tableColumn id="24" xr3:uid="{93FEF2F2-C165-4286-B2EA-0A5A76DACF02}" uniqueName="24" name="1.03.2025" queryTableFieldId="24"/>
    <tableColumn id="25" xr3:uid="{B4D17D2D-60FD-4CDB-A1D4-B767B392BE87}" uniqueName="25" name="1.04.2025" queryTableFieldId="25"/>
    <tableColumn id="26" xr3:uid="{98999882-7E1D-4E61-A455-5676822AA17C}" uniqueName="26" name="1.05.2025" queryTableFieldId="26"/>
    <tableColumn id="27" xr3:uid="{B17DDF00-063C-4DDE-8083-16A0031D6D5D}" uniqueName="27" name="1.06.2025" queryTableFieldId="27"/>
    <tableColumn id="28" xr3:uid="{5B5FEDC6-6DB5-467F-BB0F-7C60F28780D4}" uniqueName="28" name="1.07.2025" queryTableFieldId="28"/>
    <tableColumn id="29" xr3:uid="{EC91B5D2-FD85-4086-A5C8-CE8BEB394E1A}" uniqueName="29" name="1.08.2025" queryTableFieldId="29"/>
    <tableColumn id="30" xr3:uid="{62596057-3777-4473-97CD-1EFF23221322}" uniqueName="30" name="1.09.2025" queryTableFieldId="30"/>
    <tableColumn id="31" xr3:uid="{F42016CB-8A47-4112-9190-9AC9DD82967A}" uniqueName="31" name="1.10.2025" queryTableFieldId="31"/>
    <tableColumn id="32" xr3:uid="{BAF4C1A8-CFB2-4152-8E53-25E3395E4D35}" uniqueName="32" name="1.11.2025" queryTableFieldId="32"/>
    <tableColumn id="33" xr3:uid="{FEC20E73-2BD4-450E-9785-6D16094647AE}" uniqueName="33" name="1.12.2025" queryTableFieldId="33"/>
    <tableColumn id="34" xr3:uid="{D0996D54-77E1-4416-A629-A00F9F904ABB}" uniqueName="34" name="1.01.2026" queryTableFieldId="34"/>
    <tableColumn id="35" xr3:uid="{994A0A01-6C89-4CEC-AC92-0F23DE5E164A}" uniqueName="35" name="1.02.2026" queryTableFieldId="35"/>
    <tableColumn id="36" xr3:uid="{18FE3949-FBEC-4A47-B89B-30E49763EBFA}" uniqueName="36" name="1.03.2026" queryTableFieldId="36"/>
    <tableColumn id="37" xr3:uid="{74DFECBA-5124-40EC-BDC3-49C9FB7628E0}" uniqueName="37" name="1.04.2026" queryTableFieldId="37"/>
    <tableColumn id="38" xr3:uid="{023C7972-F76C-4D20-A71D-7F47D30587CA}" uniqueName="38" name="1.05.2026" queryTableFieldId="38"/>
    <tableColumn id="39" xr3:uid="{447FFE87-0848-4738-8954-DF429EDDCCC2}" uniqueName="39" name="1.06.2026" queryTableFieldId="39"/>
    <tableColumn id="40" xr3:uid="{E5BFF7B5-805D-4843-8DF0-44C18E8309E7}" uniqueName="40" name="1.07.2026" queryTableFieldId="40"/>
    <tableColumn id="41" xr3:uid="{3E89D902-CACB-4750-962C-6C31058CF8F4}" uniqueName="41" name="1.08.2026" queryTableFieldId="41"/>
    <tableColumn id="42" xr3:uid="{AFBF392D-CC33-48B7-A920-1C69C0BAE101}" uniqueName="42" name="1.09.2026" queryTableFieldId="42"/>
    <tableColumn id="43" xr3:uid="{8B5703E0-A997-4AAF-85F5-02E42B002029}" uniqueName="43" name="1.10.2026" queryTableFieldId="43"/>
    <tableColumn id="44" xr3:uid="{CD646CFC-CC80-4945-9159-5ED85D6728CF}" uniqueName="44" name="1.11.2026" queryTableFieldId="44"/>
    <tableColumn id="45" xr3:uid="{A0674CBF-09CF-44EE-A40C-539FCF6640AA}" uniqueName="45" name="1.12.2026" queryTableFieldId="45"/>
    <tableColumn id="46" xr3:uid="{A186F561-B297-4573-A664-ABE3A1AA645B}" uniqueName="46" name="1.01.2027" queryTableFieldId="46"/>
    <tableColumn id="47" xr3:uid="{F5E6E868-4B83-40CE-B095-CD01D239C5EF}" uniqueName="47" name="1.02.2027" queryTableFieldId="47"/>
    <tableColumn id="48" xr3:uid="{960013D1-B0F9-4847-A628-EEA3437CEC21}" uniqueName="48" name="1.03.2027" queryTableFieldId="48"/>
    <tableColumn id="49" xr3:uid="{9427560B-0E85-4C6A-9655-6C1466EF48CE}" uniqueName="49" name="1.04.2027" queryTableFieldId="49"/>
    <tableColumn id="50" xr3:uid="{7B228B1B-ADF2-4988-A802-5490CD49FF9D}" uniqueName="50" name="1.05.2027" queryTableFieldId="50"/>
    <tableColumn id="51" xr3:uid="{8E2C10A0-9081-4C4C-8EF4-735B6EF94CFC}" uniqueName="51" name="1.06.2027" queryTableFieldId="51"/>
    <tableColumn id="52" xr3:uid="{31D2DE32-9D20-41AD-B7DF-0DA97D4C555B}" uniqueName="52" name="1.07.2027" queryTableFieldId="52"/>
    <tableColumn id="53" xr3:uid="{B8C0878C-A522-492F-9A63-DBEAAE5CDB12}" uniqueName="53" name="1.08.2027" queryTableFieldId="53"/>
    <tableColumn id="54" xr3:uid="{B410753A-2E62-4D9C-8D9C-EB9E474E9517}" uniqueName="54" name="1.09.2027" queryTableFieldId="54"/>
    <tableColumn id="55" xr3:uid="{4EDB8B95-2D09-4EC6-9479-A39A6198EF5A}" uniqueName="55" name="1.10.2027" queryTableFieldId="55"/>
    <tableColumn id="56" xr3:uid="{7543D05C-F6E2-4404-8A65-BCE601F0F64A}" uniqueName="56" name="1.11.2027" queryTableFieldId="56"/>
    <tableColumn id="57" xr3:uid="{87A0B3C8-6DE6-430D-98A5-5F370AC231D9}" uniqueName="57" name="1.12.2027" queryTableFieldId="57"/>
    <tableColumn id="58" xr3:uid="{7F736FB0-AB61-4B2B-8973-1B0C0E9B8105}" uniqueName="58" name="1.01.2028" queryTableFieldId="58"/>
    <tableColumn id="59" xr3:uid="{22F288CA-523D-47F2-8B71-FA806848168F}" uniqueName="59" name="1.02.2028" queryTableFieldId="59"/>
    <tableColumn id="60" xr3:uid="{41BE38A8-8A61-42E1-A2E1-33C9F76E87C0}" uniqueName="60" name="1.03.2028" queryTableFieldId="60"/>
    <tableColumn id="61" xr3:uid="{7955B062-E30D-42A8-9AC3-BA807E478880}" uniqueName="61" name="1.04.2028" queryTableFieldId="61"/>
    <tableColumn id="62" xr3:uid="{71AA7EF6-BF6A-4287-BD77-DD1FC3C0BF7D}" uniqueName="62" name="1.05.2028" queryTableFieldId="62"/>
    <tableColumn id="63" xr3:uid="{59066A99-4586-4001-B47B-A98AD31D176B}" uniqueName="63" name="1.06.2028" queryTableFieldId="63"/>
    <tableColumn id="64" xr3:uid="{E944DE6F-BFD5-4157-8881-DBD909B19E71}" uniqueName="64" name="1.07.2028" queryTableFieldId="64"/>
    <tableColumn id="65" xr3:uid="{9161DC7F-66F5-425F-BDB4-844744B7AE59}" uniqueName="65" name="1.08.2028" queryTableFieldId="65"/>
    <tableColumn id="66" xr3:uid="{4EA4F39C-E99B-459C-B8C5-03FE23D9AC5F}" uniqueName="66" name="1.09.2028" queryTableFieldId="66"/>
    <tableColumn id="67" xr3:uid="{BE98A4DC-3A71-47A3-B34C-68F982E24D7E}" uniqueName="67" name="1.10.2028" queryTableFieldId="67"/>
    <tableColumn id="68" xr3:uid="{0D51AACF-6CFB-4D70-8B1C-96E2EC248924}" uniqueName="68" name="1.11.2028" queryTableFieldId="68"/>
    <tableColumn id="69" xr3:uid="{0F0AF8F5-6071-474B-9FBB-B436FEDE3D6D}" uniqueName="69" name="1.12.2028" queryTableFieldId="69"/>
  </tableColumns>
  <tableStyleInfo name="TableStyleMedium16" showFirstColumn="0" showLastColumn="0" showRowStripes="0"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FA7B2AAD-BCE0-4F5E-8E0A-66D4A2EBA1CE}" name="Table8155112528" displayName="Table8155112528" ref="L220:BZ237" totalsRowCount="1" headerRowDxfId="198" headerRowBorderDxfId="197" tableBorderDxfId="196">
  <autoFilter ref="L220:BZ236" xr:uid="{FA7B2AAD-BCE0-4F5E-8E0A-66D4A2EBA1CE}"/>
  <tableColumns count="67">
    <tableColumn id="1" xr3:uid="{EB243076-5F33-4F49-8D34-D23D1255375B}" name="L4 Code"/>
    <tableColumn id="2" xr3:uid="{0F34C7F1-5D74-46D1-894D-95C634AFD92D}" name="M2 Code"/>
    <tableColumn id="3" xr3:uid="{A9D8F481-F44F-4AAB-8FB8-764BE5322920}" name="T1 Code"/>
    <tableColumn id="4" xr3:uid="{D88682DE-F28D-4571-A7AC-6D55E98248C8}" name="FFAK"/>
    <tableColumn id="5" xr3:uid="{DB5EA2E4-9C27-4D50-8046-1B0CDFAD66A4}" name="1.10.2023" totalsRowFunction="custom" dataDxfId="195" totalsRowDxfId="194" dataCellStyle="Comma">
      <calculatedColumnFormula>+IFERROR(SUMIFS(#REF!,#REF!,$L221,#REF!,$M221)*$G221,0)</calculatedColumnFormula>
      <totalsRowFormula>+SUM(Table8155112528[1.10.2023])/26/9/30</totalsRowFormula>
    </tableColumn>
    <tableColumn id="6" xr3:uid="{A48B0627-9C27-414B-94FA-973895C930B0}" name="1.11.2023" totalsRowFunction="custom" dataDxfId="193" totalsRowDxfId="192" dataCellStyle="Comma">
      <calculatedColumnFormula>+IFERROR(SUMIFS(#REF!,#REF!,$L221,#REF!,$M221)*$G221,0)</calculatedColumnFormula>
      <totalsRowFormula>+SUM(Table8155112528[1.11.2023])/26/9/30</totalsRowFormula>
    </tableColumn>
    <tableColumn id="7" xr3:uid="{C240A24A-E6AE-46ED-8782-E9D7C8111CA6}" name="1.12.2023" totalsRowFunction="custom" dataDxfId="191" totalsRowDxfId="190" dataCellStyle="Comma">
      <calculatedColumnFormula>+IFERROR(SUMIFS(#REF!,#REF!,$L221,#REF!,$M221)*$G221,0)</calculatedColumnFormula>
      <totalsRowFormula>+SUM(Table8155112528[1.12.2023])/26/9/30</totalsRowFormula>
    </tableColumn>
    <tableColumn id="8" xr3:uid="{EA101146-0B45-4F4E-B164-1EF7C02BA908}" name="1.01.2024" totalsRowFunction="custom" dataDxfId="189" totalsRowDxfId="188" dataCellStyle="Comma">
      <calculatedColumnFormula>+IFERROR(SUMIFS(#REF!,#REF!,$L221,#REF!,$M221)*$G221,0)</calculatedColumnFormula>
      <totalsRowFormula>+SUM(Table8155112528[1.01.2024])/26/9/30</totalsRowFormula>
    </tableColumn>
    <tableColumn id="9" xr3:uid="{3ABE744F-DED0-4865-B935-8F3345928FC8}" name="1.02.2024" totalsRowFunction="custom" dataDxfId="187" totalsRowDxfId="186" dataCellStyle="Comma">
      <calculatedColumnFormula>+IFERROR(SUMIFS(#REF!,#REF!,$L221,#REF!,$M221)*$G221,0)</calculatedColumnFormula>
      <totalsRowFormula>+SUM(Table8155112528[1.02.2024])/26/9/30</totalsRowFormula>
    </tableColumn>
    <tableColumn id="10" xr3:uid="{1AF1B8EF-E7F8-4836-8C68-AFACBBFEC1F8}" name="1.03.2024" totalsRowFunction="custom" dataDxfId="185" totalsRowDxfId="184" dataCellStyle="Comma">
      <calculatedColumnFormula>+IFERROR(SUMIFS(#REF!,#REF!,$L221,#REF!,$M221)*$G221,0)</calculatedColumnFormula>
      <totalsRowFormula>+SUM(Table8155112528[1.03.2024])/26/9/30</totalsRowFormula>
    </tableColumn>
    <tableColumn id="11" xr3:uid="{895DD7D1-371E-4E61-BF72-2B45E5410FCB}" name="1.04.2024" totalsRowFunction="custom" dataDxfId="183" totalsRowDxfId="182" dataCellStyle="Comma">
      <calculatedColumnFormula>+IFERROR(SUMIFS(#REF!,#REF!,$L221,#REF!,$M221)*$G221,0)</calculatedColumnFormula>
      <totalsRowFormula>+SUM(Table8155112528[1.04.2024])/26/9/30</totalsRowFormula>
    </tableColumn>
    <tableColumn id="12" xr3:uid="{65E7FA74-1079-42B0-B19F-8689D2755B3F}" name="1.05.2024" totalsRowFunction="custom" dataDxfId="181" totalsRowDxfId="180" dataCellStyle="Comma">
      <calculatedColumnFormula>+IFERROR(SUMIFS(#REF!,#REF!,$L221,#REF!,$M221)*$G221,0)</calculatedColumnFormula>
      <totalsRowFormula>+SUM(Table8155112528[1.05.2024])/26/9/30</totalsRowFormula>
    </tableColumn>
    <tableColumn id="13" xr3:uid="{401E67B7-A855-40FE-B87F-07DF17F1216A}" name="1.06.2024" totalsRowFunction="custom" dataDxfId="179" totalsRowDxfId="178" dataCellStyle="Comma">
      <calculatedColumnFormula>+IFERROR(SUMIFS(#REF!,#REF!,$L221,#REF!,$M221)*$G221,0)</calculatedColumnFormula>
      <totalsRowFormula>+SUM(Table8155112528[1.06.2024])/26/9/30</totalsRowFormula>
    </tableColumn>
    <tableColumn id="14" xr3:uid="{6C1FDA3B-CAB5-443F-8E21-CDB500AF762D}" name="1.07.2024" totalsRowFunction="custom" dataDxfId="177" totalsRowDxfId="176" dataCellStyle="Comma">
      <calculatedColumnFormula>+IFERROR(SUMIFS(#REF!,#REF!,$L221,#REF!,$M221)*$G221,0)</calculatedColumnFormula>
      <totalsRowFormula>+SUM(Table8155112528[1.07.2024])/26/9/30</totalsRowFormula>
    </tableColumn>
    <tableColumn id="15" xr3:uid="{0F6E72D5-7FD8-45B6-890F-BE0D4EA7ECDA}" name="1.08.2024" totalsRowFunction="custom" dataDxfId="175" totalsRowDxfId="174" dataCellStyle="Comma">
      <calculatedColumnFormula>+IFERROR(SUMIFS(#REF!,#REF!,$L221,#REF!,$M221)*$G221,0)</calculatedColumnFormula>
      <totalsRowFormula>+SUM(Table8155112528[1.08.2024])/26/9/30</totalsRowFormula>
    </tableColumn>
    <tableColumn id="16" xr3:uid="{4749A4F5-A39C-4123-89EA-D0464C2D5A59}" name="1.09.2024" totalsRowFunction="custom" dataDxfId="173" totalsRowDxfId="172" dataCellStyle="Comma">
      <calculatedColumnFormula>+IFERROR(SUMIFS(#REF!,#REF!,$L221,#REF!,$M221)*$G221,0)</calculatedColumnFormula>
      <totalsRowFormula>+SUM(Table8155112528[1.09.2024])/26/9/30</totalsRowFormula>
    </tableColumn>
    <tableColumn id="17" xr3:uid="{20E26F6D-B39F-4D29-9C57-72DED31A8882}" name="1.10.2024" totalsRowFunction="custom" dataDxfId="171" totalsRowDxfId="170" dataCellStyle="Comma">
      <calculatedColumnFormula>+IFERROR(SUMIFS(#REF!,#REF!,$L221,#REF!,$M221)*$G221,0)</calculatedColumnFormula>
      <totalsRowFormula>+SUM(Table8155112528[1.10.2024])/26/9/30</totalsRowFormula>
    </tableColumn>
    <tableColumn id="18" xr3:uid="{62C586B0-6273-4097-A424-8AF8DA52A2B3}" name="1.11.2024" totalsRowFunction="custom" dataDxfId="169" totalsRowDxfId="168" dataCellStyle="Comma">
      <calculatedColumnFormula>+IFERROR(SUMIFS(#REF!,#REF!,$L221,#REF!,$M221)*$G221,0)</calculatedColumnFormula>
      <totalsRowFormula>+SUM(Table8155112528[1.11.2024])/26/9/30</totalsRowFormula>
    </tableColumn>
    <tableColumn id="19" xr3:uid="{D8615514-4941-4986-9017-D8B5CF728CBF}" name="1.12.2024" totalsRowFunction="custom" dataDxfId="167" totalsRowDxfId="166" dataCellStyle="Comma">
      <calculatedColumnFormula>+IFERROR(SUMIFS(#REF!,#REF!,$L221,#REF!,$M221)*$G221,0)</calculatedColumnFormula>
      <totalsRowFormula>+SUM(Table8155112528[1.12.2024])/26/9/30</totalsRowFormula>
    </tableColumn>
    <tableColumn id="20" xr3:uid="{627B845E-5285-485F-AA97-13E7A449F35E}" name="1.01.2025" totalsRowFunction="custom" dataDxfId="165" totalsRowDxfId="164" dataCellStyle="Comma">
      <calculatedColumnFormula>+IFERROR(SUMIFS(#REF!,#REF!,$L221,#REF!,$M221)*$G221,0)</calculatedColumnFormula>
      <totalsRowFormula>+SUM(Table8155112528[1.01.2025])/26/9/30</totalsRowFormula>
    </tableColumn>
    <tableColumn id="21" xr3:uid="{88345206-4580-46BD-B04C-94C91978D853}" name="1.02.2025" totalsRowFunction="custom" dataDxfId="163" totalsRowDxfId="162" dataCellStyle="Comma">
      <calculatedColumnFormula>+IFERROR(SUMIFS(#REF!,#REF!,$L221,#REF!,$M221)*$G221,0)</calculatedColumnFormula>
      <totalsRowFormula>+SUM(Table8155112528[1.02.2025])/26/9/30</totalsRowFormula>
    </tableColumn>
    <tableColumn id="22" xr3:uid="{5A26FAA0-2F52-477F-8E4D-DCD0D2652A01}" name="1.03.2025" totalsRowFunction="custom" dataDxfId="161" totalsRowDxfId="160" dataCellStyle="Comma">
      <calculatedColumnFormula>+IFERROR(SUMIFS(#REF!,#REF!,$L221,#REF!,$M221)*$G221,0)</calculatedColumnFormula>
      <totalsRowFormula>+SUM(Table8155112528[1.03.2025])/26/9/30</totalsRowFormula>
    </tableColumn>
    <tableColumn id="23" xr3:uid="{9C29D51A-C36A-4E3C-A23C-AB1CFBAAEC90}" name="1.04.2025" totalsRowFunction="custom" dataDxfId="159" totalsRowDxfId="158" dataCellStyle="Comma">
      <calculatedColumnFormula>+IFERROR(SUMIFS(#REF!,#REF!,$L221,#REF!,$M221)*$G221,0)</calculatedColumnFormula>
      <totalsRowFormula>+SUM(Table8155112528[1.04.2025])/26/9/30</totalsRowFormula>
    </tableColumn>
    <tableColumn id="24" xr3:uid="{B4A584E9-207E-41FA-995B-5210FEC59177}" name="1.05.2025" totalsRowFunction="custom" dataDxfId="157" totalsRowDxfId="156" dataCellStyle="Comma">
      <calculatedColumnFormula>+IFERROR(SUMIFS(#REF!,#REF!,$L221,#REF!,$M221)*$G221,0)</calculatedColumnFormula>
      <totalsRowFormula>+SUM(Table8155112528[1.05.2025])/26/9/30</totalsRowFormula>
    </tableColumn>
    <tableColumn id="25" xr3:uid="{4182F338-5FDD-448D-A835-1634D11894A3}" name="1.06.2025" totalsRowFunction="custom" dataDxfId="155" totalsRowDxfId="154" dataCellStyle="Comma">
      <calculatedColumnFormula>+IFERROR(SUMIFS(#REF!,#REF!,$L221,#REF!,$M221)*$G221,0)</calculatedColumnFormula>
      <totalsRowFormula>+SUM(Table8155112528[1.06.2025])/26/9/30</totalsRowFormula>
    </tableColumn>
    <tableColumn id="26" xr3:uid="{0C67F472-25E2-4447-A761-47214BF528AD}" name="1.07.2025" totalsRowFunction="custom" dataDxfId="153" totalsRowDxfId="152" dataCellStyle="Comma">
      <calculatedColumnFormula>+IFERROR(SUMIFS(#REF!,#REF!,$L221,#REF!,$M221)*$G221,0)</calculatedColumnFormula>
      <totalsRowFormula>+SUM(Table8155112528[1.07.2025])/26/9/30</totalsRowFormula>
    </tableColumn>
    <tableColumn id="27" xr3:uid="{3D7CE8A9-7325-441C-9060-D5CD8FD1B95D}" name="1.08.2025" totalsRowFunction="custom" dataDxfId="151" totalsRowDxfId="150" dataCellStyle="Comma">
      <calculatedColumnFormula>+IFERROR(SUMIFS(#REF!,#REF!,$L221,#REF!,$M221)*$G221,0)</calculatedColumnFormula>
      <totalsRowFormula>+SUM(Table8155112528[1.08.2025])/26/9/30</totalsRowFormula>
    </tableColumn>
    <tableColumn id="28" xr3:uid="{69C37223-D3E9-46E3-8A3E-882C7A79283F}" name="1.09.2025" totalsRowFunction="custom" dataDxfId="149" totalsRowDxfId="148" dataCellStyle="Comma">
      <calculatedColumnFormula>+IFERROR(SUMIFS(#REF!,#REF!,$L221,#REF!,$M221)*$G221,0)</calculatedColumnFormula>
      <totalsRowFormula>+SUM(Table8155112528[1.09.2025])/26/9/30</totalsRowFormula>
    </tableColumn>
    <tableColumn id="29" xr3:uid="{10F18476-5D86-4B2E-90D6-4F0DEEA6FA91}" name="1.10.2025" totalsRowFunction="custom" dataDxfId="147" totalsRowDxfId="146" dataCellStyle="Comma">
      <calculatedColumnFormula>+IFERROR(SUMIFS(#REF!,#REF!,$L221,#REF!,$M221)*$G221,0)</calculatedColumnFormula>
      <totalsRowFormula>+SUM(Table8155112528[1.10.2025])/26/9/30</totalsRowFormula>
    </tableColumn>
    <tableColumn id="30" xr3:uid="{73C5C324-2C71-4685-9875-21234EF0DD9F}" name="1.11.2025" totalsRowFunction="custom" dataDxfId="145" totalsRowDxfId="144" dataCellStyle="Comma">
      <calculatedColumnFormula>+IFERROR(SUMIFS(#REF!,#REF!,$L221,#REF!,$M221)*$G221,0)</calculatedColumnFormula>
      <totalsRowFormula>+SUM(Table8155112528[1.11.2025])/26/9/30</totalsRowFormula>
    </tableColumn>
    <tableColumn id="31" xr3:uid="{D4FEA53C-59F1-4742-B8D0-9E9F2A3DEC6C}" name="1.12.2025" totalsRowFunction="custom" dataDxfId="143" totalsRowDxfId="142" dataCellStyle="Comma">
      <calculatedColumnFormula>+IFERROR(SUMIFS(#REF!,#REF!,$L221,#REF!,$M221)*$G221,0)</calculatedColumnFormula>
      <totalsRowFormula>+SUM(Table8155112528[1.12.2025])/26/9/30</totalsRowFormula>
    </tableColumn>
    <tableColumn id="32" xr3:uid="{578CAAD1-059C-4839-9B9A-62FA0B59D14F}" name="1.01.2026" totalsRowFunction="custom" dataDxfId="141" totalsRowDxfId="140" dataCellStyle="Comma">
      <calculatedColumnFormula>+IFERROR(SUMIFS(#REF!,#REF!,$L221,#REF!,$M221)*$G221,0)</calculatedColumnFormula>
      <totalsRowFormula>+SUM(Table8155112528[1.01.2026])/26/9/30</totalsRowFormula>
    </tableColumn>
    <tableColumn id="33" xr3:uid="{39439554-07F8-4507-9172-A4BF82D28CF7}" name="1.02.2026" totalsRowFunction="custom" dataDxfId="139" totalsRowDxfId="138" dataCellStyle="Comma">
      <calculatedColumnFormula>+IFERROR(SUMIFS(#REF!,#REF!,$L221,#REF!,$M221)*$G221,0)</calculatedColumnFormula>
      <totalsRowFormula>+SUM(Table8155112528[1.02.2026])/26/9/30</totalsRowFormula>
    </tableColumn>
    <tableColumn id="34" xr3:uid="{4F6CDA5E-668D-4D8A-91ED-E598E69F17FD}" name="1.03.2026" totalsRowFunction="custom" dataDxfId="137" totalsRowDxfId="136" dataCellStyle="Comma">
      <calculatedColumnFormula>+IFERROR(SUMIFS(#REF!,#REF!,$L221,#REF!,$M221)*$G221,0)</calculatedColumnFormula>
      <totalsRowFormula>+SUM(Table8155112528[1.03.2026])/26/9/30</totalsRowFormula>
    </tableColumn>
    <tableColumn id="35" xr3:uid="{47585D52-9A20-44E8-98A2-047252DB8E64}" name="1.04.2026" totalsRowFunction="custom" dataDxfId="135" totalsRowDxfId="134" dataCellStyle="Comma">
      <calculatedColumnFormula>+IFERROR(SUMIFS(#REF!,#REF!,$L221,#REF!,$M221)*$G221,0)</calculatedColumnFormula>
      <totalsRowFormula>+SUM(Table8155112528[1.04.2026])/26/9/30</totalsRowFormula>
    </tableColumn>
    <tableColumn id="36" xr3:uid="{00E7C541-A776-4C4A-84D0-DC3FCD07DC48}" name="1.05.2026" totalsRowFunction="custom" dataDxfId="133" totalsRowDxfId="132" dataCellStyle="Comma">
      <calculatedColumnFormula>+IFERROR(SUMIFS(#REF!,#REF!,$L221,#REF!,$M221)*$G221,0)</calculatedColumnFormula>
      <totalsRowFormula>+SUM(Table8155112528[1.05.2026])/26/9/30</totalsRowFormula>
    </tableColumn>
    <tableColumn id="37" xr3:uid="{C032603D-8D1D-483A-AF3F-50862CBCEE9D}" name="1.06.2026" totalsRowFunction="custom" dataDxfId="131" totalsRowDxfId="130" dataCellStyle="Comma">
      <calculatedColumnFormula>+IFERROR(SUMIFS(#REF!,#REF!,$L221,#REF!,$M221)*$G221,0)</calculatedColumnFormula>
      <totalsRowFormula>+SUM(Table8155112528[1.06.2026])/26/9/30</totalsRowFormula>
    </tableColumn>
    <tableColumn id="38" xr3:uid="{C433F229-AA95-4506-99C1-EFC39398A18F}" name="1.07.2026" totalsRowFunction="custom" dataDxfId="129" totalsRowDxfId="128" dataCellStyle="Comma">
      <calculatedColumnFormula>+IFERROR(SUMIFS(#REF!,#REF!,$L221,#REF!,$M221)*$G221,0)</calculatedColumnFormula>
      <totalsRowFormula>+SUM(Table8155112528[1.07.2026])/26/9/30</totalsRowFormula>
    </tableColumn>
    <tableColumn id="39" xr3:uid="{2C021299-4D2E-4E42-B2B5-BF569BFE69AC}" name="1.08.2026" totalsRowFunction="custom" dataDxfId="127" totalsRowDxfId="126" dataCellStyle="Comma">
      <calculatedColumnFormula>+IFERROR(SUMIFS(#REF!,#REF!,$L221,#REF!,$M221)*$G221,0)</calculatedColumnFormula>
      <totalsRowFormula>+SUM(Table8155112528[1.08.2026])/26/9/30</totalsRowFormula>
    </tableColumn>
    <tableColumn id="40" xr3:uid="{2856924B-49BD-4212-AB27-355C50FC48B1}" name="1.09.2026" totalsRowFunction="custom" dataDxfId="125" totalsRowDxfId="124" dataCellStyle="Comma">
      <calculatedColumnFormula>+IFERROR(SUMIFS(#REF!,#REF!,$L221,#REF!,$M221)*$G221,0)</calculatedColumnFormula>
      <totalsRowFormula>+SUM(Table8155112528[1.09.2026])/26/9/30</totalsRowFormula>
    </tableColumn>
    <tableColumn id="41" xr3:uid="{D844991B-9B74-46C8-8F13-DA7402D48D61}" name="1.10.2026" totalsRowFunction="custom" dataDxfId="123" totalsRowDxfId="122" dataCellStyle="Comma">
      <calculatedColumnFormula>+IFERROR(SUMIFS(#REF!,#REF!,$L221,#REF!,$M221)*$G221,0)</calculatedColumnFormula>
      <totalsRowFormula>+SUM(Table8155112528[1.10.2026])/26/9/30</totalsRowFormula>
    </tableColumn>
    <tableColumn id="42" xr3:uid="{1EB28A4D-1CEC-4368-BDA9-24D7AC2B4E52}" name="1.11.2026" totalsRowFunction="custom" dataDxfId="121" totalsRowDxfId="120" dataCellStyle="Comma">
      <calculatedColumnFormula>+IFERROR(SUMIFS(#REF!,#REF!,$L221,#REF!,$M221)*$G221,0)</calculatedColumnFormula>
      <totalsRowFormula>+SUM(Table8155112528[1.11.2026])/26/9/30</totalsRowFormula>
    </tableColumn>
    <tableColumn id="43" xr3:uid="{59346E59-032E-4C87-B9EE-ACACD74FC6AC}" name="1.12.2026" totalsRowFunction="custom" dataDxfId="119" totalsRowDxfId="118" dataCellStyle="Comma">
      <calculatedColumnFormula>+IFERROR(SUMIFS(#REF!,#REF!,$L221,#REF!,$M221)*$G221,0)</calculatedColumnFormula>
      <totalsRowFormula>+SUM(Table8155112528[1.12.2026])/26/9/30</totalsRowFormula>
    </tableColumn>
    <tableColumn id="44" xr3:uid="{9665C209-61D2-4F29-89DD-390B2C1DCF96}" name="1.01.2027" totalsRowFunction="custom" dataDxfId="117" totalsRowDxfId="116" dataCellStyle="Comma">
      <calculatedColumnFormula>+IFERROR(SUMIFS(#REF!,#REF!,$L221,#REF!,$M221)*$G221,0)</calculatedColumnFormula>
      <totalsRowFormula>+SUM(Table8155112528[1.01.2027])/26/9/30</totalsRowFormula>
    </tableColumn>
    <tableColumn id="45" xr3:uid="{5210B63C-C9DA-4C4F-BCA2-B1C5EFECA486}" name="1.02.2027" totalsRowFunction="custom" dataDxfId="115" totalsRowDxfId="114" dataCellStyle="Comma">
      <calculatedColumnFormula>+IFERROR(SUMIFS(#REF!,#REF!,$L221,#REF!,$M221)*$G221,0)</calculatedColumnFormula>
      <totalsRowFormula>+SUM(Table8155112528[1.02.2027])/26/9/30</totalsRowFormula>
    </tableColumn>
    <tableColumn id="46" xr3:uid="{22B4F5AA-1E2E-4494-81D9-E649A5BF4D08}" name="1.03.2027" totalsRowFunction="custom" dataDxfId="113" totalsRowDxfId="112" dataCellStyle="Comma">
      <calculatedColumnFormula>+IFERROR(SUMIFS(#REF!,#REF!,$L221,#REF!,$M221)*$G221,0)</calculatedColumnFormula>
      <totalsRowFormula>+SUM(Table8155112528[1.03.2027])/26/9/30</totalsRowFormula>
    </tableColumn>
    <tableColumn id="47" xr3:uid="{82581F2A-97FD-40D5-BEDB-EB0A40475880}" name="1.04.2027" totalsRowFunction="custom" dataDxfId="111" totalsRowDxfId="110" dataCellStyle="Comma">
      <calculatedColumnFormula>+IFERROR(SUMIFS(#REF!,#REF!,$L221,#REF!,$M221)*$G221,0)</calculatedColumnFormula>
      <totalsRowFormula>+SUM(Table8155112528[1.04.2027])/26/9/30</totalsRowFormula>
    </tableColumn>
    <tableColumn id="48" xr3:uid="{960FA34C-9FD7-41E5-8072-55AA1C4987D4}" name="1.05.2027" totalsRowFunction="custom" dataDxfId="109" totalsRowDxfId="108" dataCellStyle="Comma">
      <calculatedColumnFormula>+IFERROR(SUMIFS(#REF!,#REF!,$L221,#REF!,$M221)*$G221,0)</calculatedColumnFormula>
      <totalsRowFormula>+SUM(Table8155112528[1.05.2027])/26/9/30</totalsRowFormula>
    </tableColumn>
    <tableColumn id="49" xr3:uid="{316F132D-D8AC-4090-8112-1F0EDD655E50}" name="1.06.2027" totalsRowFunction="custom" dataDxfId="107" totalsRowDxfId="106" dataCellStyle="Comma">
      <calculatedColumnFormula>+IFERROR(SUMIFS(#REF!,#REF!,$L221,#REF!,$M221)*$G221,0)</calculatedColumnFormula>
      <totalsRowFormula>+SUM(Table8155112528[1.06.2027])/26/9/30</totalsRowFormula>
    </tableColumn>
    <tableColumn id="50" xr3:uid="{152CFB48-689A-4048-922E-2426D7B7390A}" name="1.07.2027" totalsRowFunction="custom" dataDxfId="105" totalsRowDxfId="104" dataCellStyle="Comma">
      <calculatedColumnFormula>+IFERROR(SUMIFS(#REF!,#REF!,$L221,#REF!,$M221)*$G221,0)</calculatedColumnFormula>
      <totalsRowFormula>+SUM(Table8155112528[1.07.2027])/26/9/30</totalsRowFormula>
    </tableColumn>
    <tableColumn id="51" xr3:uid="{D93A99C4-4CC8-4011-9C42-3959B8CCCBC9}" name="1.08.2027" totalsRowFunction="custom" dataDxfId="103" totalsRowDxfId="102" dataCellStyle="Comma">
      <calculatedColumnFormula>+IFERROR(SUMIFS(#REF!,#REF!,$L221,#REF!,$M221)*$G221,0)</calculatedColumnFormula>
      <totalsRowFormula>+SUM(Table8155112528[1.08.2027])/26/9/30</totalsRowFormula>
    </tableColumn>
    <tableColumn id="52" xr3:uid="{37D33D4C-FA99-4869-BDB3-51C1B5A6B166}" name="1.09.2027" totalsRowFunction="custom" dataDxfId="101" totalsRowDxfId="100" dataCellStyle="Comma">
      <calculatedColumnFormula>+IFERROR(SUMIFS(#REF!,#REF!,$L221,#REF!,$M221)*$G221,0)</calculatedColumnFormula>
      <totalsRowFormula>+SUM(Table8155112528[1.09.2027])/26/9/30</totalsRowFormula>
    </tableColumn>
    <tableColumn id="53" xr3:uid="{27A171DB-E2A8-48A1-B68D-D8E5E8BA2C85}" name="1.10.2027" totalsRowFunction="custom" dataDxfId="99" totalsRowDxfId="98" dataCellStyle="Comma">
      <calculatedColumnFormula>+IFERROR(SUMIFS(#REF!,#REF!,$L221,#REF!,$M221)*$G221,0)</calculatedColumnFormula>
      <totalsRowFormula>+SUM(Table8155112528[1.10.2027])/26/9/30</totalsRowFormula>
    </tableColumn>
    <tableColumn id="54" xr3:uid="{4D991FB6-FFEB-4E57-9293-575453443022}" name="1.11.2027" totalsRowFunction="custom" dataDxfId="97" totalsRowDxfId="96" dataCellStyle="Comma">
      <calculatedColumnFormula>+IFERROR(SUMIFS(#REF!,#REF!,$L221,#REF!,$M221)*$G221,0)</calculatedColumnFormula>
      <totalsRowFormula>+SUM(Table8155112528[1.11.2027])/26/9/30</totalsRowFormula>
    </tableColumn>
    <tableColumn id="55" xr3:uid="{EDB5200F-6AD6-45DF-AFDD-5BD1F8A90DAE}" name="1.12.2027" totalsRowFunction="custom" dataDxfId="95" totalsRowDxfId="94" dataCellStyle="Comma">
      <calculatedColumnFormula>+IFERROR(SUMIFS(#REF!,#REF!,$L221,#REF!,$M221)*$G221,0)</calculatedColumnFormula>
      <totalsRowFormula>+SUM(Table8155112528[1.12.2027])/26/9/30</totalsRowFormula>
    </tableColumn>
    <tableColumn id="56" xr3:uid="{A8F652A4-AA0C-4EC0-8CF1-4B590135BC3C}" name="1.01.2028" totalsRowFunction="custom" dataDxfId="93" totalsRowDxfId="92" dataCellStyle="Comma">
      <calculatedColumnFormula>+IFERROR(SUMIFS(#REF!,#REF!,$L221,#REF!,$M221)*$G221,0)</calculatedColumnFormula>
      <totalsRowFormula>+SUM(Table8155112528[1.01.2028])/26/9/30</totalsRowFormula>
    </tableColumn>
    <tableColumn id="57" xr3:uid="{901B737D-5174-4A69-8183-C27E09D6F5B0}" name="1.02.2028" totalsRowFunction="custom" dataDxfId="91" totalsRowDxfId="90" dataCellStyle="Comma">
      <calculatedColumnFormula>+IFERROR(SUMIFS(#REF!,#REF!,$L221,#REF!,$M221)*$G221,0)</calculatedColumnFormula>
      <totalsRowFormula>+SUM(Table8155112528[1.02.2028])/26/9/30</totalsRowFormula>
    </tableColumn>
    <tableColumn id="58" xr3:uid="{FD4F77B4-FAFA-4BC9-8CA0-A2073CCFBA72}" name="1.03.2028" totalsRowFunction="custom" dataDxfId="89" totalsRowDxfId="88" dataCellStyle="Comma">
      <calculatedColumnFormula>+IFERROR(SUMIFS(#REF!,#REF!,$L221,#REF!,$M221)*$G221,0)</calculatedColumnFormula>
      <totalsRowFormula>+SUM(Table8155112528[1.03.2028])/26/9/30</totalsRowFormula>
    </tableColumn>
    <tableColumn id="59" xr3:uid="{80A93809-C5D3-4CFF-8B75-824063C86863}" name="1.04.2028" totalsRowFunction="custom" dataDxfId="87" totalsRowDxfId="86" dataCellStyle="Comma">
      <calculatedColumnFormula>+IFERROR(SUMIFS(#REF!,#REF!,$L221,#REF!,$M221)*$G221,0)</calculatedColumnFormula>
      <totalsRowFormula>+SUM(Table8155112528[1.04.2028])/26/9/30</totalsRowFormula>
    </tableColumn>
    <tableColumn id="60" xr3:uid="{63C66E94-8D5D-4D4A-92F3-88712A559B6C}" name="1.05.2028" totalsRowFunction="custom" dataDxfId="85" totalsRowDxfId="84" dataCellStyle="Comma">
      <calculatedColumnFormula>+IFERROR(SUMIFS(#REF!,#REF!,$L221,#REF!,$M221)*$G221,0)</calculatedColumnFormula>
      <totalsRowFormula>+SUM(Table8155112528[1.05.2028])/26/9/30</totalsRowFormula>
    </tableColumn>
    <tableColumn id="61" xr3:uid="{4179C0DF-946B-4496-AA93-088570B69745}" name="1.06.2028" totalsRowFunction="custom" dataDxfId="83" totalsRowDxfId="82" dataCellStyle="Comma">
      <calculatedColumnFormula>+IFERROR(SUMIFS(#REF!,#REF!,$L221,#REF!,$M221)*$G221,0)</calculatedColumnFormula>
      <totalsRowFormula>+SUM(Table8155112528[1.06.2028])/26/9/30</totalsRowFormula>
    </tableColumn>
    <tableColumn id="62" xr3:uid="{9390A8A8-0314-4378-9B33-C1473B68D60F}" name="1.07.2028" totalsRowFunction="custom" dataDxfId="81" totalsRowDxfId="80" dataCellStyle="Comma">
      <calculatedColumnFormula>+IFERROR(SUMIFS(#REF!,#REF!,$L221,#REF!,$M221)*$G221,0)</calculatedColumnFormula>
      <totalsRowFormula>+SUM(Table8155112528[1.07.2028])/26/9/30</totalsRowFormula>
    </tableColumn>
    <tableColumn id="63" xr3:uid="{7D82F5B4-DA2F-4E12-B763-47EDBC86764D}" name="1.08.2028" totalsRowFunction="custom" dataDxfId="79" totalsRowDxfId="78" dataCellStyle="Comma">
      <calculatedColumnFormula>+IFERROR(SUMIFS(#REF!,#REF!,$L221,#REF!,$M221)*$G221,0)</calculatedColumnFormula>
      <totalsRowFormula>+SUM(Table8155112528[1.08.2028])/26/9/30</totalsRowFormula>
    </tableColumn>
    <tableColumn id="64" xr3:uid="{917BD814-4CF8-49C3-9325-E505B5160934}" name="1.09.2028" totalsRowFunction="custom" dataDxfId="77" totalsRowDxfId="76" dataCellStyle="Comma">
      <calculatedColumnFormula>+IFERROR(SUMIFS(#REF!,#REF!,$L221,#REF!,$M221)*$G221,0)</calculatedColumnFormula>
      <totalsRowFormula>+SUM(Table8155112528[1.09.2028])/26/9/30</totalsRowFormula>
    </tableColumn>
    <tableColumn id="65" xr3:uid="{E0077F51-F309-411C-96E3-900D2C48121D}" name="1.10.2028" totalsRowFunction="custom" dataDxfId="75" totalsRowDxfId="74" dataCellStyle="Comma">
      <calculatedColumnFormula>+IFERROR(SUMIFS(#REF!,#REF!,$L221,#REF!,$M221)*$G221,0)</calculatedColumnFormula>
      <totalsRowFormula>+SUM(Table8155112528[1.10.2028])/26/9/30</totalsRowFormula>
    </tableColumn>
    <tableColumn id="66" xr3:uid="{3DA99F11-A910-473A-A01D-5A5FF48FA308}" name="1.11.2028" totalsRowFunction="custom" dataDxfId="73" totalsRowDxfId="72" dataCellStyle="Comma">
      <calculatedColumnFormula>+IFERROR(SUMIFS(#REF!,#REF!,$L221,#REF!,$M221)*$G221,0)</calculatedColumnFormula>
      <totalsRowFormula>+SUM(Table8155112528[1.11.2028])/26/9/30</totalsRowFormula>
    </tableColumn>
    <tableColumn id="67" xr3:uid="{4F4822C3-6991-4E07-BBAB-0E20E148AFC4}" name="1.12.2028" totalsRowFunction="custom" dataDxfId="71" totalsRowDxfId="70" dataCellStyle="Comma">
      <calculatedColumnFormula>+IFERROR(SUMIFS(#REF!,#REF!,$L221,#REF!,$M221)*$G221,0)</calculatedColumnFormula>
      <totalsRowFormula>+SUM(Table8155112528[1.12.2028])/26/9/30</totalsRowFormula>
    </tableColumn>
  </tableColumns>
  <tableStyleInfo name="TableStyleMedium9"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399634BB-E234-480F-B6AD-0C9A64B2691E}" name="Table10167122629" displayName="Table10167122629" ref="J220:J420" totalsRowShown="0" dataDxfId="69">
  <autoFilter ref="J220:J420" xr:uid="{399634BB-E234-480F-B6AD-0C9A64B2691E}"/>
  <tableColumns count="1">
    <tableColumn id="1" xr3:uid="{CC94042B-5698-42F4-9B64-AF774FF3E129}" name="R4 Kod" dataDxfId="68"/>
  </tableColumns>
  <tableStyleInfo name="TableStyleMedium9"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B740F901-599E-4BFC-A49F-1729442C291E}" name="Table81551122" displayName="Table81551122" ref="L9:BZ10" totalsRowShown="0" headerRowDxfId="67" headerRowBorderDxfId="66" tableBorderDxfId="65">
  <autoFilter ref="L9:BZ10" xr:uid="{B740F901-599E-4BFC-A49F-1729442C291E}"/>
  <tableColumns count="67">
    <tableColumn id="1" xr3:uid="{8D390CB9-4FF1-47E8-823C-3CA0E913B86F}" name="L4 Code"/>
    <tableColumn id="2" xr3:uid="{669C3BA2-7867-43A4-8383-C5FD89BC1506}" name="M2 Code"/>
    <tableColumn id="3" xr3:uid="{E9FC812E-828A-4F84-A060-F58406FCF291}" name="T1 Code"/>
    <tableColumn id="4" xr3:uid="{CCF6AFA9-6A3E-4846-9424-732873C95703}" name="FFAK"/>
    <tableColumn id="5" xr3:uid="{A18422D1-79DE-4538-A344-501CC8BBF99E}" name="1.10.2023" dataDxfId="64">
      <calculatedColumnFormula>+IFERROR(SUMIFS(#REF!,#REF!,$L10,#REF!,$M10)*$G10/P$8,0)</calculatedColumnFormula>
    </tableColumn>
    <tableColumn id="6" xr3:uid="{62A77BC7-B40A-4FEE-BFB4-0D9B2B0B18F7}" name="1.11.2023" dataDxfId="63">
      <calculatedColumnFormula>+IFERROR(SUMIFS(#REF!,#REF!,$L10,#REF!,$M10)*$G10/Q$8,0)</calculatedColumnFormula>
    </tableColumn>
    <tableColumn id="7" xr3:uid="{75A89EB6-558B-43E6-9B92-260D3C4BFFC3}" name="1.12.2023" dataDxfId="62">
      <calculatedColumnFormula>+IFERROR(SUMIFS(#REF!,#REF!,$L10,#REF!,$M10)*$G10/R$8,0)</calculatedColumnFormula>
    </tableColumn>
    <tableColumn id="8" xr3:uid="{7ABC92EB-E7EC-4B77-9EF1-D5A13465010F}" name="1.01.2024" dataDxfId="61">
      <calculatedColumnFormula>+IFERROR(SUMIFS(#REF!,#REF!,$L10,#REF!,$M10)*$G10/S$8,0)</calculatedColumnFormula>
    </tableColumn>
    <tableColumn id="9" xr3:uid="{8A49F3E4-FF72-43E9-87BC-4B0C0085AB63}" name="1.02.2024" dataDxfId="60">
      <calculatedColumnFormula>+IFERROR(SUMIFS(#REF!,#REF!,$L10,#REF!,$M10)*$G10/T$8,0)</calculatedColumnFormula>
    </tableColumn>
    <tableColumn id="10" xr3:uid="{AE4F633A-6D7C-48BE-88C5-1F83268DE7ED}" name="1.03.2024" dataDxfId="59">
      <calculatedColumnFormula>+IFERROR(SUMIFS(#REF!,#REF!,$L10,#REF!,$M10)*$G10/U$8,0)</calculatedColumnFormula>
    </tableColumn>
    <tableColumn id="11" xr3:uid="{D7628BEA-1A52-48F6-B0BD-16EFBD2280A9}" name="1.04.2024" dataDxfId="58">
      <calculatedColumnFormula>+IFERROR(SUMIFS(#REF!,#REF!,$L10,#REF!,$M10)*$G10/V$8,0)</calculatedColumnFormula>
    </tableColumn>
    <tableColumn id="12" xr3:uid="{EA55CD22-A387-4CCD-BD00-C99F64510262}" name="1.05.2024" dataDxfId="57">
      <calculatedColumnFormula>+IFERROR(SUMIFS(#REF!,#REF!,$L10,#REF!,$M10)*$G10/W$8,0)</calculatedColumnFormula>
    </tableColumn>
    <tableColumn id="13" xr3:uid="{74D624E5-93B3-4AF8-A28D-2DEE5E26B614}" name="1.06.2024" dataDxfId="56">
      <calculatedColumnFormula>+IFERROR(SUMIFS(#REF!,#REF!,$L10,#REF!,$M10)*$G10/X$8,0)</calculatedColumnFormula>
    </tableColumn>
    <tableColumn id="14" xr3:uid="{54DE10C8-D1D1-45E0-8921-8950B027DEA6}" name="1.07.2024" dataDxfId="55">
      <calculatedColumnFormula>+IFERROR(SUMIFS(#REF!,#REF!,$L10,#REF!,$M10)*$G10/Y$8,0)</calculatedColumnFormula>
    </tableColumn>
    <tableColumn id="15" xr3:uid="{18921CD2-9523-4A70-A4E8-0251BE661A76}" name="1.08.2024" dataDxfId="54">
      <calculatedColumnFormula>+IFERROR(SUMIFS(#REF!,#REF!,$L10,#REF!,$M10)*$G10/Z$8,0)</calculatedColumnFormula>
    </tableColumn>
    <tableColumn id="16" xr3:uid="{0842FBAC-10B6-4DF6-80B4-7C02C9196F17}" name="1.09.2024" dataDxfId="53">
      <calculatedColumnFormula>+IFERROR(SUMIFS(#REF!,#REF!,$L10,#REF!,$M10)*$G10/AA$8,0)</calculatedColumnFormula>
    </tableColumn>
    <tableColumn id="17" xr3:uid="{B0AE7B58-9C43-4B6A-A31B-D6CB1455ED99}" name="1.10.2024" dataDxfId="52">
      <calculatedColumnFormula>+IFERROR(SUMIFS(#REF!,#REF!,$L10,#REF!,$M10)*$G10/AB$8,0)</calculatedColumnFormula>
    </tableColumn>
    <tableColumn id="18" xr3:uid="{02A1D3C1-1F42-49EA-B443-923EF4ED6C3F}" name="1.11.2024" dataDxfId="51">
      <calculatedColumnFormula>+IFERROR(SUMIFS(#REF!,#REF!,$L10,#REF!,$M10)*$G10/AC$8,0)</calculatedColumnFormula>
    </tableColumn>
    <tableColumn id="19" xr3:uid="{7EB65FB6-F522-4AF0-B204-C182F3FDA510}" name="1.12.2024" dataDxfId="50">
      <calculatedColumnFormula>+IFERROR(SUMIFS(#REF!,#REF!,$L10,#REF!,$M10)*$G10/AD$8,0)</calculatedColumnFormula>
    </tableColumn>
    <tableColumn id="20" xr3:uid="{8325359E-3FA5-402B-B0C9-8AC28105EBE7}" name="1.01.2025" dataDxfId="49">
      <calculatedColumnFormula>+IFERROR(SUMIFS(#REF!,#REF!,$L10,#REF!,$M10)*$G10/AE$8,0)</calculatedColumnFormula>
    </tableColumn>
    <tableColumn id="21" xr3:uid="{090B8ACF-7D15-4F05-A75F-5D34E079A7AB}" name="1.02.2025" dataDxfId="48">
      <calculatedColumnFormula>+IFERROR(SUMIFS(#REF!,#REF!,$L10,#REF!,$M10)*$G10/AF$8,0)</calculatedColumnFormula>
    </tableColumn>
    <tableColumn id="22" xr3:uid="{1C47A8EE-D404-4A51-BD8E-B77190634DC5}" name="1.03.2025" dataDxfId="47">
      <calculatedColumnFormula>+IFERROR(SUMIFS(#REF!,#REF!,$L10,#REF!,$M10)*$G10/AG$8,0)</calculatedColumnFormula>
    </tableColumn>
    <tableColumn id="23" xr3:uid="{CDE8D78E-E358-4359-B870-146CF97397DF}" name="1.04.2025" dataDxfId="46">
      <calculatedColumnFormula>+IFERROR(SUMIFS(#REF!,#REF!,$L10,#REF!,$M10)*$G10/AH$8,0)</calculatedColumnFormula>
    </tableColumn>
    <tableColumn id="24" xr3:uid="{B8DB9CB7-FB2A-44C9-8AAD-53B2480B53F3}" name="1.05.2025" dataDxfId="45">
      <calculatedColumnFormula>+IFERROR(SUMIFS(#REF!,#REF!,$L10,#REF!,$M10)*$G10/AI$8,0)</calculatedColumnFormula>
    </tableColumn>
    <tableColumn id="25" xr3:uid="{3550B77A-C01D-4B25-91E5-9861CDE64916}" name="1.06.2025" dataDxfId="44">
      <calculatedColumnFormula>+IFERROR(SUMIFS(#REF!,#REF!,$L10,#REF!,$M10)*$G10/AJ$8,0)</calculatedColumnFormula>
    </tableColumn>
    <tableColumn id="26" xr3:uid="{96A5D6CF-1B36-44B6-8ECB-8ECB5004ABAC}" name="1.07.2025" dataDxfId="43">
      <calculatedColumnFormula>+IFERROR(SUMIFS(#REF!,#REF!,$L10,#REF!,$M10)*$G10/AK$8,0)</calculatedColumnFormula>
    </tableColumn>
    <tableColumn id="27" xr3:uid="{A31F5325-7C08-427F-A0CC-BE8044438F83}" name="1.08.2025" dataDxfId="42">
      <calculatedColumnFormula>+IFERROR(SUMIFS(#REF!,#REF!,$L10,#REF!,$M10)*$G10/AL$8,0)</calculatedColumnFormula>
    </tableColumn>
    <tableColumn id="28" xr3:uid="{55DAA05C-78DF-4385-A77A-EDC63CB238A3}" name="1.09.2025" dataDxfId="41">
      <calculatedColumnFormula>+IFERROR(SUMIFS(#REF!,#REF!,$L10,#REF!,$M10)*$G10/AM$8,0)</calculatedColumnFormula>
    </tableColumn>
    <tableColumn id="29" xr3:uid="{FFE42B77-68B1-49B9-87C6-7C24C767473E}" name="1.10.2025" dataDxfId="40">
      <calculatedColumnFormula>+IFERROR(SUMIFS(#REF!,#REF!,$L10,#REF!,$M10)*$G10/AN$8,0)</calculatedColumnFormula>
    </tableColumn>
    <tableColumn id="30" xr3:uid="{EBFC0334-A921-4CF4-9018-AB8B15B83BCD}" name="1.11.2025" dataDxfId="39">
      <calculatedColumnFormula>+IFERROR(SUMIFS(#REF!,#REF!,$L10,#REF!,$M10)*$G10/AO$8,0)</calculatedColumnFormula>
    </tableColumn>
    <tableColumn id="31" xr3:uid="{EC5EE474-7C28-4038-8233-3245C1039F20}" name="1.12.2025" dataDxfId="38">
      <calculatedColumnFormula>+IFERROR(SUMIFS(#REF!,#REF!,$L10,#REF!,$M10)*$G10/AP$8,0)</calculatedColumnFormula>
    </tableColumn>
    <tableColumn id="32" xr3:uid="{F21B9005-7A2D-4B47-9AE3-58C2AB0C0C54}" name="1.01.2026" dataDxfId="37">
      <calculatedColumnFormula>+IFERROR(SUMIFS(#REF!,#REF!,$L10,#REF!,$M10)*$G10/AQ$8,0)</calculatedColumnFormula>
    </tableColumn>
    <tableColumn id="33" xr3:uid="{724615F3-51CA-43D2-9B89-6397D5698DBD}" name="1.02.2026" dataDxfId="36">
      <calculatedColumnFormula>+IFERROR(SUMIFS(#REF!,#REF!,$L10,#REF!,$M10)*$G10/AR$8,0)</calculatedColumnFormula>
    </tableColumn>
    <tableColumn id="34" xr3:uid="{C89ADC17-A088-4FC1-958F-46F5338A29D4}" name="1.03.2026" dataDxfId="35">
      <calculatedColumnFormula>+IFERROR(SUMIFS(#REF!,#REF!,$L10,#REF!,$M10)*$G10/AS$8,0)</calculatedColumnFormula>
    </tableColumn>
    <tableColumn id="35" xr3:uid="{469427E4-BC85-4A4D-8687-FC7271DE76C7}" name="1.04.2026" dataDxfId="34">
      <calculatedColumnFormula>+IFERROR(SUMIFS(#REF!,#REF!,$L10,#REF!,$M10)*$G10/AT$8,0)</calculatedColumnFormula>
    </tableColumn>
    <tableColumn id="36" xr3:uid="{3C6B7B16-6ED9-4A73-B28B-3F3EC9B311D9}" name="1.05.2026" dataDxfId="33">
      <calculatedColumnFormula>+IFERROR(SUMIFS(#REF!,#REF!,$L10,#REF!,$M10)*$G10/AU$8,0)</calculatedColumnFormula>
    </tableColumn>
    <tableColumn id="37" xr3:uid="{0A5A5F9E-46D6-4FD5-9D4E-4B48397AC102}" name="1.06.2026" dataDxfId="32">
      <calculatedColumnFormula>+IFERROR(SUMIFS(#REF!,#REF!,$L10,#REF!,$M10)*$G10/AV$8,0)</calculatedColumnFormula>
    </tableColumn>
    <tableColumn id="38" xr3:uid="{53902FA5-A441-4B0A-86EA-E5FB748DF92F}" name="1.07.2026" dataDxfId="31">
      <calculatedColumnFormula>+IFERROR(SUMIFS(#REF!,#REF!,$L10,#REF!,$M10)*$G10/AW$8,0)</calculatedColumnFormula>
    </tableColumn>
    <tableColumn id="39" xr3:uid="{F5113203-5A56-4114-94FF-6A3A5D40D244}" name="1.08.2026" dataDxfId="30">
      <calculatedColumnFormula>+IFERROR(SUMIFS(#REF!,#REF!,$L10,#REF!,$M10)*$G10/AX$8,0)</calculatedColumnFormula>
    </tableColumn>
    <tableColumn id="40" xr3:uid="{1FF85397-8FA3-42AD-8D31-06EDBE0D79C1}" name="1.09.2026" dataDxfId="29">
      <calculatedColumnFormula>+IFERROR(SUMIFS(#REF!,#REF!,$L10,#REF!,$M10)*$G10/AY$8,0)</calculatedColumnFormula>
    </tableColumn>
    <tableColumn id="41" xr3:uid="{9171BA4E-B5E0-49CC-8EFF-503F81905FA5}" name="1.10.2026" dataDxfId="28">
      <calculatedColumnFormula>+IFERROR(SUMIFS(#REF!,#REF!,$L10,#REF!,$M10)*$G10/AZ$8,0)</calculatedColumnFormula>
    </tableColumn>
    <tableColumn id="42" xr3:uid="{98B5C4F5-BA3E-4364-B87E-1F43A0E0544A}" name="1.11.2026" dataDxfId="27">
      <calculatedColumnFormula>+IFERROR(SUMIFS(#REF!,#REF!,$L10,#REF!,$M10)*$G10/BA$8,0)</calculatedColumnFormula>
    </tableColumn>
    <tableColumn id="43" xr3:uid="{44083BCC-101C-44EF-ADBE-A7505A029489}" name="1.12.2026" dataDxfId="26">
      <calculatedColumnFormula>+IFERROR(SUMIFS(#REF!,#REF!,$L10,#REF!,$M10)*$G10/BB$8,0)</calculatedColumnFormula>
    </tableColumn>
    <tableColumn id="44" xr3:uid="{FEBC3B45-535D-4D67-AE8E-B96BC6CB8912}" name="1.01.2027" dataDxfId="25">
      <calculatedColumnFormula>+IFERROR(SUMIFS(#REF!,#REF!,$L10,#REF!,$M10)*$G10/BC$8,0)</calculatedColumnFormula>
    </tableColumn>
    <tableColumn id="45" xr3:uid="{79F25A29-D61C-4789-96D4-620DCC120580}" name="1.02.2027" dataDxfId="24">
      <calculatedColumnFormula>+IFERROR(SUMIFS(#REF!,#REF!,$L10,#REF!,$M10)*$G10/BD$8,0)</calculatedColumnFormula>
    </tableColumn>
    <tableColumn id="46" xr3:uid="{2AB4BE25-8A7A-43C0-8878-F1A6BA6D8957}" name="1.03.2027" dataDxfId="23">
      <calculatedColumnFormula>+IFERROR(SUMIFS(#REF!,#REF!,$L10,#REF!,$M10)*$G10/BE$8,0)</calculatedColumnFormula>
    </tableColumn>
    <tableColumn id="47" xr3:uid="{F184630C-4893-4580-A2EB-BAABCAD0F096}" name="1.04.2027" dataDxfId="22">
      <calculatedColumnFormula>+IFERROR(SUMIFS(#REF!,#REF!,$L10,#REF!,$M10)*$G10/BF$8,0)</calculatedColumnFormula>
    </tableColumn>
    <tableColumn id="48" xr3:uid="{FB4BF6F0-8E9F-4034-AA51-43B1035C0942}" name="1.05.2027" dataDxfId="21">
      <calculatedColumnFormula>+IFERROR(SUMIFS(#REF!,#REF!,$L10,#REF!,$M10)*$G10/BG$8,0)</calculatedColumnFormula>
    </tableColumn>
    <tableColumn id="49" xr3:uid="{F2888422-9EEA-4F24-BBDC-CC6980366BDA}" name="1.06.2027" dataDxfId="20">
      <calculatedColumnFormula>+IFERROR(SUMIFS(#REF!,#REF!,$L10,#REF!,$M10)*$G10/BH$8,0)</calculatedColumnFormula>
    </tableColumn>
    <tableColumn id="50" xr3:uid="{F8F3983F-8932-4312-839A-711234990906}" name="1.07.2027" dataDxfId="19">
      <calculatedColumnFormula>+IFERROR(SUMIFS(#REF!,#REF!,$L10,#REF!,$M10)*$G10/BI$8,0)</calculatedColumnFormula>
    </tableColumn>
    <tableColumn id="51" xr3:uid="{C8B5C69A-F89E-4BB7-9149-5B67BCA3BC9C}" name="1.08.2027" dataDxfId="18">
      <calculatedColumnFormula>+IFERROR(SUMIFS(#REF!,#REF!,$L10,#REF!,$M10)*$G10/BJ$8,0)</calculatedColumnFormula>
    </tableColumn>
    <tableColumn id="52" xr3:uid="{9AD0B3CF-830C-4812-98A9-028143A490F9}" name="1.09.2027" dataDxfId="17">
      <calculatedColumnFormula>+IFERROR(SUMIFS(#REF!,#REF!,$L10,#REF!,$M10)*$G10/BK$8,0)</calculatedColumnFormula>
    </tableColumn>
    <tableColumn id="53" xr3:uid="{9F522057-2C78-48A0-815E-8ACDF0F57092}" name="1.10.2027" dataDxfId="16">
      <calculatedColumnFormula>+IFERROR(SUMIFS(#REF!,#REF!,$L10,#REF!,$M10)*$G10/BL$8,0)</calculatedColumnFormula>
    </tableColumn>
    <tableColumn id="54" xr3:uid="{8F539DCC-88FA-444D-949C-64F4ECC4B465}" name="1.11.2027" dataDxfId="15">
      <calculatedColumnFormula>+IFERROR(SUMIFS(#REF!,#REF!,$L10,#REF!,$M10)*$G10/BM$8,0)</calculatedColumnFormula>
    </tableColumn>
    <tableColumn id="55" xr3:uid="{7DCDB583-42F3-4F75-9C7D-4207382A2EBC}" name="1.12.2027" dataDxfId="14">
      <calculatedColumnFormula>+IFERROR(SUMIFS(#REF!,#REF!,$L10,#REF!,$M10)*$G10/BN$8,0)</calculatedColumnFormula>
    </tableColumn>
    <tableColumn id="56" xr3:uid="{B5D795A8-1F7E-49AA-9FEE-2FE8B1C26900}" name="1.01.2028" dataDxfId="13">
      <calculatedColumnFormula>+IFERROR(SUMIFS(#REF!,#REF!,$L10,#REF!,$M10)*$G10/BO$8,0)</calculatedColumnFormula>
    </tableColumn>
    <tableColumn id="57" xr3:uid="{5B11080A-2534-4F81-880B-0D3AEBAC1386}" name="1.02.2028" dataDxfId="12">
      <calculatedColumnFormula>+IFERROR(SUMIFS(#REF!,#REF!,$L10,#REF!,$M10)*$G10/BP$8,0)</calculatedColumnFormula>
    </tableColumn>
    <tableColumn id="58" xr3:uid="{2EB295CA-BD2A-4080-992A-F57799BCA142}" name="1.03.2028" dataDxfId="11">
      <calculatedColumnFormula>+IFERROR(SUMIFS(#REF!,#REF!,$L10,#REF!,$M10)*$G10/BQ$8,0)</calculatedColumnFormula>
    </tableColumn>
    <tableColumn id="59" xr3:uid="{107453D4-9258-490C-9C2E-37324621862F}" name="1.04.2028" dataDxfId="10">
      <calculatedColumnFormula>+IFERROR(SUMIFS(#REF!,#REF!,$L10,#REF!,$M10)*$G10/BR$8,0)</calculatedColumnFormula>
    </tableColumn>
    <tableColumn id="60" xr3:uid="{2896584C-7C42-40CC-8627-CE50618B9D7B}" name="1.05.2028" dataDxfId="9">
      <calculatedColumnFormula>+IFERROR(SUMIFS(#REF!,#REF!,$L10,#REF!,$M10)*$G10/BS$8,0)</calculatedColumnFormula>
    </tableColumn>
    <tableColumn id="61" xr3:uid="{113E0632-F431-41C6-85A2-CCDF6C7487F8}" name="1.06.2028" dataDxfId="8">
      <calculatedColumnFormula>+IFERROR(SUMIFS(#REF!,#REF!,$L10,#REF!,$M10)*$G10/BT$8,0)</calculatedColumnFormula>
    </tableColumn>
    <tableColumn id="62" xr3:uid="{DDA5799A-AF3E-46B1-AE59-0105E8A6B1BF}" name="1.07.2028" dataDxfId="7">
      <calculatedColumnFormula>+IFERROR(SUMIFS(#REF!,#REF!,$L10,#REF!,$M10)*$G10/BU$8,0)</calculatedColumnFormula>
    </tableColumn>
    <tableColumn id="63" xr3:uid="{7977E0A7-A398-4C76-8C36-45C37045ED19}" name="1.08.2028" dataDxfId="6">
      <calculatedColumnFormula>+IFERROR(SUMIFS(#REF!,#REF!,$L10,#REF!,$M10)*$G10/BV$8,0)</calculatedColumnFormula>
    </tableColumn>
    <tableColumn id="64" xr3:uid="{13AB9B1F-CC1F-4AB8-B47E-144416E43815}" name="1.09.2028" dataDxfId="5">
      <calculatedColumnFormula>+IFERROR(SUMIFS(#REF!,#REF!,$L10,#REF!,$M10)*$G10/BW$8,0)</calculatedColumnFormula>
    </tableColumn>
    <tableColumn id="65" xr3:uid="{CA71EBBE-4B3B-4967-AEC0-F8A9262ABCB6}" name="1.10.2028" dataDxfId="4">
      <calculatedColumnFormula>+IFERROR(SUMIFS(#REF!,#REF!,$L10,#REF!,$M10)*$G10/BX$8,0)</calculatedColumnFormula>
    </tableColumn>
    <tableColumn id="66" xr3:uid="{84FE1AD0-69BF-4E68-8EA0-C7C0965CB635}" name="1.11.2028" dataDxfId="3">
      <calculatedColumnFormula>+IFERROR(SUMIFS(#REF!,#REF!,$L10,#REF!,$M10)*$G10/BY$8,0)</calculatedColumnFormula>
    </tableColumn>
    <tableColumn id="67" xr3:uid="{0BF4EB62-3129-4DFB-99BE-F915CC1E1599}" name="1.12.2028" dataDxfId="2">
      <calculatedColumnFormula>+IFERROR(SUMIFS(#REF!,#REF!,$L10,#REF!,$M10)*$G10/BZ$8,0)</calculatedColumnFormula>
    </tableColumn>
  </tableColumns>
  <tableStyleInfo name="TableStyleMedium9"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88B9180-8FC7-48D8-82C8-D580C0D7E847}" name="Table101671224" displayName="Table101671224" ref="J9:K10" totalsRowShown="0">
  <autoFilter ref="J9:K10" xr:uid="{A88B9180-8FC7-48D8-82C8-D580C0D7E847}"/>
  <tableColumns count="2">
    <tableColumn id="1" xr3:uid="{80A8DF1E-3771-474F-BA4A-055046F3DA76}" name="R4 Kod"/>
    <tableColumn id="2" xr3:uid="{B62E9E92-30EC-48B3-8AB5-9A71D220DB26}" name="Column1"/>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1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table" Target="../tables/table6.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table" Target="../tables/table8.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table" Target="../tables/table10.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table" Target="../tables/table12.xml"/></Relationships>
</file>

<file path=xl/worksheets/_rels/sheet24.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table" Target="../tables/table14.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table" Target="../tables/table16.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table" Target="../tables/table21.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table" Target="../tables/table24.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35.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table" Target="../tables/table27.xml"/></Relationships>
</file>

<file path=xl/worksheets/_rels/sheet36.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table" Target="../tables/table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92D050"/>
  </sheetPr>
  <dimension ref="A1:CX977"/>
  <sheetViews>
    <sheetView zoomScale="85" zoomScaleNormal="85" workbookViewId="0">
      <pane xSplit="5" ySplit="1" topLeftCell="F860" activePane="bottomRight" state="frozen"/>
      <selection activeCell="C427" sqref="C427"/>
      <selection pane="topRight" activeCell="C427" sqref="C427"/>
      <selection pane="bottomLeft" activeCell="C427" sqref="C427"/>
      <selection pane="bottomRight" activeCell="D875" sqref="D875"/>
    </sheetView>
  </sheetViews>
  <sheetFormatPr defaultRowHeight="14"/>
  <cols>
    <col min="1" max="1" width="14.54296875" style="153" bestFit="1" customWidth="1"/>
    <col min="2" max="2" width="18.26953125" style="153" bestFit="1" customWidth="1"/>
    <col min="3" max="4" width="60.6328125" style="144" customWidth="1"/>
    <col min="5" max="5" width="21.81640625" style="153" bestFit="1" customWidth="1"/>
    <col min="6" max="6" width="19" style="153" customWidth="1"/>
    <col min="7" max="8" width="12.08984375" style="153" customWidth="1"/>
    <col min="9" max="9" width="25.453125" style="154" bestFit="1" customWidth="1"/>
    <col min="10" max="48" width="11.90625" style="144" customWidth="1"/>
    <col min="49" max="96" width="13.81640625" style="144" customWidth="1"/>
    <col min="97" max="97" width="21.08984375" style="153" bestFit="1" customWidth="1"/>
    <col min="98" max="98" width="23.26953125" style="144" bestFit="1" customWidth="1"/>
    <col min="99" max="16384" width="8.7265625" style="144"/>
  </cols>
  <sheetData>
    <row r="1" spans="1:102">
      <c r="A1" s="138" t="s">
        <v>0</v>
      </c>
      <c r="B1" s="139" t="s">
        <v>3</v>
      </c>
      <c r="C1" s="140" t="s">
        <v>25</v>
      </c>
      <c r="D1" s="140"/>
      <c r="E1" s="139" t="s">
        <v>1</v>
      </c>
      <c r="F1" s="139" t="s">
        <v>26</v>
      </c>
      <c r="G1" s="139" t="s">
        <v>36</v>
      </c>
      <c r="H1" s="139" t="s">
        <v>2607</v>
      </c>
      <c r="I1" s="141" t="s">
        <v>7475</v>
      </c>
      <c r="J1" s="140">
        <v>45200</v>
      </c>
      <c r="K1" s="140">
        <f>+EDATE(J1,1)</f>
        <v>45231</v>
      </c>
      <c r="L1" s="140">
        <f t="shared" ref="L1:Q1" si="0">+EDATE(K1,1)</f>
        <v>45261</v>
      </c>
      <c r="M1" s="140">
        <f t="shared" si="0"/>
        <v>45292</v>
      </c>
      <c r="N1" s="140">
        <f t="shared" si="0"/>
        <v>45323</v>
      </c>
      <c r="O1" s="140">
        <f t="shared" si="0"/>
        <v>45352</v>
      </c>
      <c r="P1" s="140">
        <f t="shared" si="0"/>
        <v>45383</v>
      </c>
      <c r="Q1" s="140">
        <f t="shared" si="0"/>
        <v>45413</v>
      </c>
      <c r="R1" s="140">
        <f t="shared" ref="R1" si="1">+EDATE(Q1,1)</f>
        <v>45444</v>
      </c>
      <c r="S1" s="140">
        <f t="shared" ref="S1" si="2">+EDATE(R1,1)</f>
        <v>45474</v>
      </c>
      <c r="T1" s="140">
        <f t="shared" ref="T1" si="3">+EDATE(S1,1)</f>
        <v>45505</v>
      </c>
      <c r="U1" s="140">
        <f t="shared" ref="U1" si="4">+EDATE(T1,1)</f>
        <v>45536</v>
      </c>
      <c r="V1" s="140">
        <f t="shared" ref="V1" si="5">+EDATE(U1,1)</f>
        <v>45566</v>
      </c>
      <c r="W1" s="140">
        <f t="shared" ref="W1" si="6">+EDATE(V1,1)</f>
        <v>45597</v>
      </c>
      <c r="X1" s="140">
        <f t="shared" ref="X1" si="7">+EDATE(W1,1)</f>
        <v>45627</v>
      </c>
      <c r="Y1" s="140">
        <f t="shared" ref="Y1" si="8">+EDATE(X1,1)</f>
        <v>45658</v>
      </c>
      <c r="Z1" s="140">
        <f t="shared" ref="Z1" si="9">+EDATE(Y1,1)</f>
        <v>45689</v>
      </c>
      <c r="AA1" s="140">
        <f t="shared" ref="AA1" si="10">+EDATE(Z1,1)</f>
        <v>45717</v>
      </c>
      <c r="AB1" s="140">
        <f t="shared" ref="AB1" si="11">+EDATE(AA1,1)</f>
        <v>45748</v>
      </c>
      <c r="AC1" s="140">
        <f t="shared" ref="AC1" si="12">+EDATE(AB1,1)</f>
        <v>45778</v>
      </c>
      <c r="AD1" s="140">
        <f t="shared" ref="AD1" si="13">+EDATE(AC1,1)</f>
        <v>45809</v>
      </c>
      <c r="AE1" s="140">
        <f t="shared" ref="AE1" si="14">+EDATE(AD1,1)</f>
        <v>45839</v>
      </c>
      <c r="AF1" s="140">
        <f t="shared" ref="AF1" si="15">+EDATE(AE1,1)</f>
        <v>45870</v>
      </c>
      <c r="AG1" s="140">
        <f t="shared" ref="AG1" si="16">+EDATE(AF1,1)</f>
        <v>45901</v>
      </c>
      <c r="AH1" s="140">
        <f t="shared" ref="AH1" si="17">+EDATE(AG1,1)</f>
        <v>45931</v>
      </c>
      <c r="AI1" s="140">
        <f t="shared" ref="AI1" si="18">+EDATE(AH1,1)</f>
        <v>45962</v>
      </c>
      <c r="AJ1" s="140">
        <f t="shared" ref="AJ1" si="19">+EDATE(AI1,1)</f>
        <v>45992</v>
      </c>
      <c r="AK1" s="140">
        <f t="shared" ref="AK1" si="20">+EDATE(AJ1,1)</f>
        <v>46023</v>
      </c>
      <c r="AL1" s="140">
        <f t="shared" ref="AL1" si="21">+EDATE(AK1,1)</f>
        <v>46054</v>
      </c>
      <c r="AM1" s="140">
        <f t="shared" ref="AM1" si="22">+EDATE(AL1,1)</f>
        <v>46082</v>
      </c>
      <c r="AN1" s="140">
        <f t="shared" ref="AN1" si="23">+EDATE(AM1,1)</f>
        <v>46113</v>
      </c>
      <c r="AO1" s="140">
        <f t="shared" ref="AO1" si="24">+EDATE(AN1,1)</f>
        <v>46143</v>
      </c>
      <c r="AP1" s="140">
        <f t="shared" ref="AP1" si="25">+EDATE(AO1,1)</f>
        <v>46174</v>
      </c>
      <c r="AQ1" s="140">
        <f t="shared" ref="AQ1" si="26">+EDATE(AP1,1)</f>
        <v>46204</v>
      </c>
      <c r="AR1" s="140">
        <f t="shared" ref="AR1" si="27">+EDATE(AQ1,1)</f>
        <v>46235</v>
      </c>
      <c r="AS1" s="140">
        <f t="shared" ref="AS1" si="28">+EDATE(AR1,1)</f>
        <v>46266</v>
      </c>
      <c r="AT1" s="140">
        <f t="shared" ref="AT1" si="29">+EDATE(AS1,1)</f>
        <v>46296</v>
      </c>
      <c r="AU1" s="140">
        <f t="shared" ref="AU1" si="30">+EDATE(AT1,1)</f>
        <v>46327</v>
      </c>
      <c r="AV1" s="140">
        <f t="shared" ref="AV1" si="31">+EDATE(AU1,1)</f>
        <v>46357</v>
      </c>
      <c r="AW1" s="140">
        <f t="shared" ref="AW1" si="32">+EDATE(AV1,1)</f>
        <v>46388</v>
      </c>
      <c r="AX1" s="140">
        <f t="shared" ref="AX1" si="33">+EDATE(AW1,1)</f>
        <v>46419</v>
      </c>
      <c r="AY1" s="140">
        <f t="shared" ref="AY1" si="34">+EDATE(AX1,1)</f>
        <v>46447</v>
      </c>
      <c r="AZ1" s="140">
        <f t="shared" ref="AZ1" si="35">+EDATE(AY1,1)</f>
        <v>46478</v>
      </c>
      <c r="BA1" s="140">
        <f t="shared" ref="BA1" si="36">+EDATE(AZ1,1)</f>
        <v>46508</v>
      </c>
      <c r="BB1" s="140">
        <f t="shared" ref="BB1" si="37">+EDATE(BA1,1)</f>
        <v>46539</v>
      </c>
      <c r="BC1" s="140">
        <f t="shared" ref="BC1" si="38">+EDATE(BB1,1)</f>
        <v>46569</v>
      </c>
      <c r="BD1" s="140">
        <f t="shared" ref="BD1" si="39">+EDATE(BC1,1)</f>
        <v>46600</v>
      </c>
      <c r="BE1" s="140">
        <f t="shared" ref="BE1" si="40">+EDATE(BD1,1)</f>
        <v>46631</v>
      </c>
      <c r="BF1" s="140">
        <f t="shared" ref="BF1" si="41">+EDATE(BE1,1)</f>
        <v>46661</v>
      </c>
      <c r="BG1" s="140">
        <f t="shared" ref="BG1" si="42">+EDATE(BF1,1)</f>
        <v>46692</v>
      </c>
      <c r="BH1" s="140">
        <f t="shared" ref="BH1" si="43">+EDATE(BG1,1)</f>
        <v>46722</v>
      </c>
      <c r="BI1" s="140">
        <f t="shared" ref="BI1" si="44">+EDATE(BH1,1)</f>
        <v>46753</v>
      </c>
      <c r="BJ1" s="140">
        <f t="shared" ref="BJ1" si="45">+EDATE(BI1,1)</f>
        <v>46784</v>
      </c>
      <c r="BK1" s="140">
        <f t="shared" ref="BK1" si="46">+EDATE(BJ1,1)</f>
        <v>46813</v>
      </c>
      <c r="BL1" s="140">
        <f t="shared" ref="BL1" si="47">+EDATE(BK1,1)</f>
        <v>46844</v>
      </c>
      <c r="BM1" s="140">
        <f t="shared" ref="BM1" si="48">+EDATE(BL1,1)</f>
        <v>46874</v>
      </c>
      <c r="BN1" s="140">
        <f t="shared" ref="BN1" si="49">+EDATE(BM1,1)</f>
        <v>46905</v>
      </c>
      <c r="BO1" s="140">
        <f t="shared" ref="BO1" si="50">+EDATE(BN1,1)</f>
        <v>46935</v>
      </c>
      <c r="BP1" s="140">
        <f t="shared" ref="BP1" si="51">+EDATE(BO1,1)</f>
        <v>46966</v>
      </c>
      <c r="BQ1" s="140">
        <f t="shared" ref="BQ1" si="52">+EDATE(BP1,1)</f>
        <v>46997</v>
      </c>
      <c r="BR1" s="140">
        <f t="shared" ref="BR1" si="53">+EDATE(BQ1,1)</f>
        <v>47027</v>
      </c>
      <c r="BS1" s="140">
        <f t="shared" ref="BS1" si="54">+EDATE(BR1,1)</f>
        <v>47058</v>
      </c>
      <c r="BT1" s="140">
        <f t="shared" ref="BT1" si="55">+EDATE(BS1,1)</f>
        <v>47088</v>
      </c>
      <c r="BU1" s="140">
        <f t="shared" ref="BU1" si="56">+EDATE(BT1,1)</f>
        <v>47119</v>
      </c>
      <c r="BV1" s="140">
        <f t="shared" ref="BV1" si="57">+EDATE(BU1,1)</f>
        <v>47150</v>
      </c>
      <c r="BW1" s="140">
        <f t="shared" ref="BW1" si="58">+EDATE(BV1,1)</f>
        <v>47178</v>
      </c>
      <c r="BX1" s="140">
        <f t="shared" ref="BX1" si="59">+EDATE(BW1,1)</f>
        <v>47209</v>
      </c>
      <c r="BY1" s="140">
        <f t="shared" ref="BY1" si="60">+EDATE(BX1,1)</f>
        <v>47239</v>
      </c>
      <c r="BZ1" s="140">
        <f t="shared" ref="BZ1" si="61">+EDATE(BY1,1)</f>
        <v>47270</v>
      </c>
      <c r="CA1" s="140">
        <f t="shared" ref="CA1" si="62">+EDATE(BZ1,1)</f>
        <v>47300</v>
      </c>
      <c r="CB1" s="140">
        <f t="shared" ref="CB1" si="63">+EDATE(CA1,1)</f>
        <v>47331</v>
      </c>
      <c r="CC1" s="140">
        <f t="shared" ref="CC1" si="64">+EDATE(CB1,1)</f>
        <v>47362</v>
      </c>
      <c r="CD1" s="140">
        <f t="shared" ref="CD1" si="65">+EDATE(CC1,1)</f>
        <v>47392</v>
      </c>
      <c r="CE1" s="140">
        <f t="shared" ref="CE1" si="66">+EDATE(CD1,1)</f>
        <v>47423</v>
      </c>
      <c r="CF1" s="140">
        <f t="shared" ref="CF1" si="67">+EDATE(CE1,1)</f>
        <v>47453</v>
      </c>
      <c r="CG1" s="140">
        <f t="shared" ref="CG1" si="68">+EDATE(CF1,1)</f>
        <v>47484</v>
      </c>
      <c r="CH1" s="140">
        <f t="shared" ref="CH1" si="69">+EDATE(CG1,1)</f>
        <v>47515</v>
      </c>
      <c r="CI1" s="140">
        <f t="shared" ref="CI1" si="70">+EDATE(CH1,1)</f>
        <v>47543</v>
      </c>
      <c r="CJ1" s="140">
        <f t="shared" ref="CJ1" si="71">+EDATE(CI1,1)</f>
        <v>47574</v>
      </c>
      <c r="CK1" s="140">
        <f t="shared" ref="CK1" si="72">+EDATE(CJ1,1)</f>
        <v>47604</v>
      </c>
      <c r="CL1" s="140">
        <f t="shared" ref="CL1" si="73">+EDATE(CK1,1)</f>
        <v>47635</v>
      </c>
      <c r="CM1" s="140">
        <f t="shared" ref="CM1" si="74">+EDATE(CL1,1)</f>
        <v>47665</v>
      </c>
      <c r="CN1" s="140">
        <f t="shared" ref="CN1" si="75">+EDATE(CM1,1)</f>
        <v>47696</v>
      </c>
      <c r="CO1" s="140">
        <f t="shared" ref="CO1" si="76">+EDATE(CN1,1)</f>
        <v>47727</v>
      </c>
      <c r="CP1" s="140">
        <f t="shared" ref="CP1" si="77">+EDATE(CO1,1)</f>
        <v>47757</v>
      </c>
      <c r="CQ1" s="140">
        <f t="shared" ref="CQ1" si="78">+EDATE(CP1,1)</f>
        <v>47788</v>
      </c>
      <c r="CR1" s="140">
        <f t="shared" ref="CR1" si="79">+EDATE(CQ1,1)</f>
        <v>47818</v>
      </c>
      <c r="CS1" s="140" t="s">
        <v>16</v>
      </c>
      <c r="CT1" s="143" t="s">
        <v>7489</v>
      </c>
    </row>
    <row r="2" spans="1:102">
      <c r="A2" s="289" t="s">
        <v>8334</v>
      </c>
      <c r="B2" s="146" t="s">
        <v>7462</v>
      </c>
      <c r="C2" s="147" t="str">
        <f>+_xlfn.XLOOKUP(B2,'R4'!B:B,'R4'!C:C)</f>
        <v>AMR - SABİT BETON POMPASI - ELEKTRİKLİ</v>
      </c>
      <c r="D2" s="147"/>
      <c r="E2" s="150" t="s">
        <v>2604</v>
      </c>
      <c r="F2" s="150" t="s">
        <v>1704</v>
      </c>
      <c r="G2" s="150" t="s">
        <v>35</v>
      </c>
      <c r="H2" s="150" t="s">
        <v>8271</v>
      </c>
      <c r="I2" s="156" t="s">
        <v>8266</v>
      </c>
      <c r="J2" s="148">
        <v>0</v>
      </c>
      <c r="K2" s="149">
        <v>0</v>
      </c>
      <c r="L2" s="149">
        <v>0</v>
      </c>
      <c r="M2" s="149">
        <v>0</v>
      </c>
      <c r="N2" s="149">
        <v>0</v>
      </c>
      <c r="O2" s="149">
        <v>0</v>
      </c>
      <c r="P2" s="149">
        <v>0</v>
      </c>
      <c r="Q2" s="149">
        <v>0.37593743513289651</v>
      </c>
      <c r="R2" s="149">
        <v>0.37593743513289651</v>
      </c>
      <c r="S2" s="149">
        <v>0.37593743513289651</v>
      </c>
      <c r="T2" s="149">
        <v>0.37593743513289651</v>
      </c>
      <c r="U2" s="149">
        <v>0.37593743513289651</v>
      </c>
      <c r="V2" s="149">
        <v>0.37593743513289651</v>
      </c>
      <c r="W2" s="149">
        <v>0.37593743513289651</v>
      </c>
      <c r="X2" s="149">
        <v>0.37593743513289651</v>
      </c>
      <c r="Y2" s="149">
        <v>0.37593743513289651</v>
      </c>
      <c r="Z2" s="149">
        <v>0.37593743513289651</v>
      </c>
      <c r="AA2" s="149">
        <v>0.37593743513289651</v>
      </c>
      <c r="AB2" s="149">
        <v>0.37593743513289651</v>
      </c>
      <c r="AC2" s="149">
        <v>0.37593743513289651</v>
      </c>
      <c r="AD2" s="149">
        <v>0.37593743513289651</v>
      </c>
      <c r="AE2" s="149">
        <v>0.37593743513289651</v>
      </c>
      <c r="AF2" s="149">
        <v>0.37593743513289651</v>
      </c>
      <c r="AG2" s="149">
        <v>0.37593743513289651</v>
      </c>
      <c r="AH2" s="149">
        <v>0.37593743513289651</v>
      </c>
      <c r="AI2" s="149">
        <v>0.37593743513289651</v>
      </c>
      <c r="AJ2" s="149">
        <v>0.37593743513289651</v>
      </c>
      <c r="AK2" s="149">
        <v>0.37593743513289651</v>
      </c>
      <c r="AL2" s="149">
        <v>0.37593743513289651</v>
      </c>
      <c r="AM2" s="149">
        <v>0.37593743513289651</v>
      </c>
      <c r="AN2" s="149">
        <v>0.37593743513289651</v>
      </c>
      <c r="AO2" s="149">
        <v>0.37593743513289651</v>
      </c>
      <c r="AP2" s="149">
        <v>0.37593743513289651</v>
      </c>
      <c r="AQ2" s="149">
        <v>0.37593743513289651</v>
      </c>
      <c r="AR2" s="149">
        <v>0.37593743513289651</v>
      </c>
      <c r="AS2" s="149">
        <v>0.37593743513289651</v>
      </c>
      <c r="AT2" s="149">
        <v>0.37593743513289651</v>
      </c>
      <c r="AU2" s="149">
        <v>0.37593743513289651</v>
      </c>
      <c r="AV2" s="149">
        <v>0.37593743513289651</v>
      </c>
      <c r="AW2" s="149">
        <v>0.37593743513289651</v>
      </c>
      <c r="AX2" s="149">
        <v>0.37593743513289651</v>
      </c>
      <c r="AY2" s="149">
        <v>0.37593743513289651</v>
      </c>
      <c r="AZ2" s="149">
        <v>0.37593743513289651</v>
      </c>
      <c r="BA2" s="149">
        <v>0.37593743513289651</v>
      </c>
      <c r="BB2" s="149">
        <v>0.37593743513289651</v>
      </c>
      <c r="BC2" s="149">
        <v>0.37593743513289651</v>
      </c>
      <c r="BD2" s="149">
        <v>0.37593743513289651</v>
      </c>
      <c r="BE2" s="149">
        <v>0.37593743513289651</v>
      </c>
      <c r="BF2" s="149">
        <v>0.37593743513289651</v>
      </c>
      <c r="BG2" s="149">
        <v>0.37593743513289651</v>
      </c>
      <c r="BH2" s="149">
        <v>0.37593743513289651</v>
      </c>
      <c r="BI2" s="149">
        <v>0.37593743513289651</v>
      </c>
      <c r="BJ2" s="149">
        <v>0.37593743513289651</v>
      </c>
      <c r="BK2" s="149">
        <v>0.37593743513289651</v>
      </c>
      <c r="BL2" s="149">
        <v>0.37593743513289651</v>
      </c>
      <c r="BM2" s="149">
        <v>0.37593743513289651</v>
      </c>
      <c r="BN2" s="149">
        <v>0.37593743513289651</v>
      </c>
      <c r="BO2" s="149">
        <v>0.37593743513289651</v>
      </c>
      <c r="BP2" s="149">
        <v>0.37593743513289651</v>
      </c>
      <c r="BQ2" s="149">
        <v>0.37593743513289651</v>
      </c>
      <c r="BR2" s="149">
        <v>0.37593743513289651</v>
      </c>
      <c r="BS2" s="149">
        <v>0.37593743513289651</v>
      </c>
      <c r="BT2" s="149">
        <v>0.37593743513289651</v>
      </c>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50"/>
      <c r="CT2" s="151"/>
      <c r="CW2" s="68"/>
      <c r="CX2" s="152"/>
    </row>
    <row r="3" spans="1:102">
      <c r="A3" s="289" t="s">
        <v>8334</v>
      </c>
      <c r="B3" s="146" t="s">
        <v>171</v>
      </c>
      <c r="C3" s="147" t="str">
        <f>+_xlfn.XLOOKUP(B3,'R4'!B:B,'R4'!C:C)</f>
        <v>AMR - SABİT BETON POMPASI - ELEKTRİKLİ</v>
      </c>
      <c r="D3" s="147"/>
      <c r="E3" s="150" t="s">
        <v>2604</v>
      </c>
      <c r="F3" s="150" t="s">
        <v>38</v>
      </c>
      <c r="G3" s="150" t="s">
        <v>35</v>
      </c>
      <c r="H3" s="150" t="s">
        <v>8271</v>
      </c>
      <c r="I3" s="156" t="s">
        <v>8266</v>
      </c>
      <c r="J3" s="148"/>
      <c r="K3" s="149"/>
      <c r="L3" s="149"/>
      <c r="M3" s="149"/>
      <c r="N3" s="149"/>
      <c r="O3" s="149"/>
      <c r="P3" s="149"/>
      <c r="Q3" s="149">
        <v>1</v>
      </c>
      <c r="R3" s="149">
        <v>1</v>
      </c>
      <c r="S3" s="149">
        <v>1</v>
      </c>
      <c r="T3" s="149">
        <v>1</v>
      </c>
      <c r="U3" s="149">
        <v>1</v>
      </c>
      <c r="V3" s="149">
        <v>1</v>
      </c>
      <c r="W3" s="149">
        <v>1</v>
      </c>
      <c r="X3" s="149">
        <v>1</v>
      </c>
      <c r="Y3" s="149">
        <v>1</v>
      </c>
      <c r="Z3" s="149">
        <v>1</v>
      </c>
      <c r="AA3" s="149">
        <v>1</v>
      </c>
      <c r="AB3" s="149">
        <v>1</v>
      </c>
      <c r="AC3" s="149">
        <v>1</v>
      </c>
      <c r="AD3" s="149">
        <v>1</v>
      </c>
      <c r="AE3" s="149">
        <v>1</v>
      </c>
      <c r="AF3" s="149">
        <v>1</v>
      </c>
      <c r="AG3" s="149">
        <v>1</v>
      </c>
      <c r="AH3" s="149">
        <v>1</v>
      </c>
      <c r="AI3" s="149">
        <v>1</v>
      </c>
      <c r="AJ3" s="149">
        <v>1</v>
      </c>
      <c r="AK3" s="149">
        <v>1</v>
      </c>
      <c r="AL3" s="149">
        <v>1</v>
      </c>
      <c r="AM3" s="149">
        <v>1</v>
      </c>
      <c r="AN3" s="149">
        <v>1</v>
      </c>
      <c r="AO3" s="149">
        <v>1</v>
      </c>
      <c r="AP3" s="149">
        <v>1</v>
      </c>
      <c r="AQ3" s="149">
        <v>1</v>
      </c>
      <c r="AR3" s="149">
        <v>1</v>
      </c>
      <c r="AS3" s="149">
        <v>1</v>
      </c>
      <c r="AT3" s="149">
        <v>1</v>
      </c>
      <c r="AU3" s="149">
        <v>1</v>
      </c>
      <c r="AV3" s="149">
        <v>1</v>
      </c>
      <c r="AW3" s="149">
        <v>1</v>
      </c>
      <c r="AX3" s="149">
        <v>1</v>
      </c>
      <c r="AY3" s="149">
        <v>1</v>
      </c>
      <c r="AZ3" s="149">
        <v>1</v>
      </c>
      <c r="BA3" s="149">
        <v>1</v>
      </c>
      <c r="BB3" s="149">
        <v>1</v>
      </c>
      <c r="BC3" s="149">
        <v>1</v>
      </c>
      <c r="BD3" s="149">
        <v>1</v>
      </c>
      <c r="BE3" s="149">
        <v>1</v>
      </c>
      <c r="BF3" s="149">
        <v>1</v>
      </c>
      <c r="BG3" s="149">
        <v>1</v>
      </c>
      <c r="BH3" s="149">
        <v>1</v>
      </c>
      <c r="BI3" s="149">
        <v>1</v>
      </c>
      <c r="BJ3" s="149">
        <v>1</v>
      </c>
      <c r="BK3" s="149">
        <v>1</v>
      </c>
      <c r="BL3" s="149">
        <v>1</v>
      </c>
      <c r="BM3" s="149">
        <v>1</v>
      </c>
      <c r="BN3" s="149">
        <v>1</v>
      </c>
      <c r="BO3" s="149">
        <v>1</v>
      </c>
      <c r="BP3" s="149">
        <v>1</v>
      </c>
      <c r="BQ3" s="149">
        <v>1</v>
      </c>
      <c r="BR3" s="149">
        <v>1</v>
      </c>
      <c r="BS3" s="149">
        <v>1</v>
      </c>
      <c r="BT3" s="149">
        <v>1</v>
      </c>
      <c r="BU3" s="149"/>
      <c r="BV3" s="149"/>
      <c r="BW3" s="149"/>
      <c r="BX3" s="149"/>
      <c r="BY3" s="149"/>
      <c r="BZ3" s="149"/>
      <c r="CA3" s="149"/>
      <c r="CB3" s="149"/>
      <c r="CC3" s="149"/>
      <c r="CD3" s="149"/>
      <c r="CE3" s="149"/>
      <c r="CF3" s="149"/>
      <c r="CG3" s="149"/>
      <c r="CH3" s="149"/>
      <c r="CI3" s="149"/>
      <c r="CJ3" s="149"/>
      <c r="CK3" s="149"/>
      <c r="CL3" s="149"/>
      <c r="CM3" s="149"/>
      <c r="CN3" s="149"/>
      <c r="CO3" s="149"/>
      <c r="CP3" s="149"/>
      <c r="CQ3" s="149"/>
      <c r="CR3" s="149"/>
      <c r="CS3" s="150"/>
      <c r="CT3" s="151"/>
      <c r="CW3" s="68"/>
      <c r="CX3" s="152"/>
    </row>
    <row r="4" spans="1:102">
      <c r="A4" s="289" t="s">
        <v>8334</v>
      </c>
      <c r="B4" s="146" t="s">
        <v>7458</v>
      </c>
      <c r="C4" s="147" t="str">
        <f>+_xlfn.XLOOKUP(B4,'R4'!B:B,'R4'!C:C)</f>
        <v>AMR - SABİT BETON POMPASI - ELEKTRİKLİ</v>
      </c>
      <c r="D4" s="147"/>
      <c r="E4" s="150" t="s">
        <v>2604</v>
      </c>
      <c r="F4" s="150" t="s">
        <v>38</v>
      </c>
      <c r="G4" s="150" t="s">
        <v>35</v>
      </c>
      <c r="H4" s="150" t="s">
        <v>8271</v>
      </c>
      <c r="I4" s="156" t="s">
        <v>8266</v>
      </c>
      <c r="J4" s="148"/>
      <c r="K4" s="149"/>
      <c r="L4" s="149"/>
      <c r="M4" s="149"/>
      <c r="N4" s="149"/>
      <c r="O4" s="149"/>
      <c r="P4" s="149"/>
      <c r="Q4" s="149">
        <v>1</v>
      </c>
      <c r="R4" s="149">
        <v>1</v>
      </c>
      <c r="S4" s="149">
        <v>1</v>
      </c>
      <c r="T4" s="149">
        <v>1</v>
      </c>
      <c r="U4" s="149">
        <v>1</v>
      </c>
      <c r="V4" s="149">
        <v>1</v>
      </c>
      <c r="W4" s="149">
        <v>1</v>
      </c>
      <c r="X4" s="149">
        <v>1</v>
      </c>
      <c r="Y4" s="149">
        <v>1</v>
      </c>
      <c r="Z4" s="149">
        <v>1</v>
      </c>
      <c r="AA4" s="149">
        <v>1</v>
      </c>
      <c r="AB4" s="149">
        <v>1</v>
      </c>
      <c r="AC4" s="149">
        <v>1</v>
      </c>
      <c r="AD4" s="149">
        <v>1</v>
      </c>
      <c r="AE4" s="149">
        <v>1</v>
      </c>
      <c r="AF4" s="149">
        <v>1</v>
      </c>
      <c r="AG4" s="149">
        <v>1</v>
      </c>
      <c r="AH4" s="149">
        <v>1</v>
      </c>
      <c r="AI4" s="149">
        <v>1</v>
      </c>
      <c r="AJ4" s="149">
        <v>1</v>
      </c>
      <c r="AK4" s="149">
        <v>1</v>
      </c>
      <c r="AL4" s="149">
        <v>1</v>
      </c>
      <c r="AM4" s="149">
        <v>1</v>
      </c>
      <c r="AN4" s="149">
        <v>1</v>
      </c>
      <c r="AO4" s="149">
        <v>1</v>
      </c>
      <c r="AP4" s="149">
        <v>1</v>
      </c>
      <c r="AQ4" s="149">
        <v>1</v>
      </c>
      <c r="AR4" s="149">
        <v>1</v>
      </c>
      <c r="AS4" s="149">
        <v>1</v>
      </c>
      <c r="AT4" s="149">
        <v>1</v>
      </c>
      <c r="AU4" s="149">
        <v>1</v>
      </c>
      <c r="AV4" s="149">
        <v>1</v>
      </c>
      <c r="AW4" s="149">
        <v>1</v>
      </c>
      <c r="AX4" s="149">
        <v>1</v>
      </c>
      <c r="AY4" s="149">
        <v>1</v>
      </c>
      <c r="AZ4" s="149">
        <v>1</v>
      </c>
      <c r="BA4" s="149">
        <v>1</v>
      </c>
      <c r="BB4" s="149">
        <v>1</v>
      </c>
      <c r="BC4" s="149">
        <v>1</v>
      </c>
      <c r="BD4" s="149">
        <v>1</v>
      </c>
      <c r="BE4" s="149">
        <v>1</v>
      </c>
      <c r="BF4" s="149">
        <v>1</v>
      </c>
      <c r="BG4" s="149">
        <v>1</v>
      </c>
      <c r="BH4" s="149">
        <v>1</v>
      </c>
      <c r="BI4" s="149">
        <v>1</v>
      </c>
      <c r="BJ4" s="149">
        <v>1</v>
      </c>
      <c r="BK4" s="149">
        <v>1</v>
      </c>
      <c r="BL4" s="149">
        <v>1</v>
      </c>
      <c r="BM4" s="149">
        <v>1</v>
      </c>
      <c r="BN4" s="149">
        <v>1</v>
      </c>
      <c r="BO4" s="149">
        <v>1</v>
      </c>
      <c r="BP4" s="149">
        <v>1</v>
      </c>
      <c r="BQ4" s="149">
        <v>1</v>
      </c>
      <c r="BR4" s="149">
        <v>1</v>
      </c>
      <c r="BS4" s="149">
        <v>1</v>
      </c>
      <c r="BT4" s="149">
        <v>1</v>
      </c>
      <c r="BU4" s="149"/>
      <c r="BV4" s="149"/>
      <c r="BW4" s="149"/>
      <c r="BX4" s="149"/>
      <c r="BY4" s="149"/>
      <c r="BZ4" s="149"/>
      <c r="CA4" s="149"/>
      <c r="CB4" s="149"/>
      <c r="CC4" s="149"/>
      <c r="CD4" s="149"/>
      <c r="CE4" s="149"/>
      <c r="CF4" s="149"/>
      <c r="CG4" s="149"/>
      <c r="CH4" s="149"/>
      <c r="CI4" s="149"/>
      <c r="CJ4" s="149"/>
      <c r="CK4" s="149"/>
      <c r="CL4" s="149"/>
      <c r="CM4" s="149"/>
      <c r="CN4" s="149"/>
      <c r="CO4" s="149"/>
      <c r="CP4" s="149"/>
      <c r="CQ4" s="149"/>
      <c r="CR4" s="149"/>
      <c r="CS4" s="150"/>
      <c r="CT4" s="151"/>
      <c r="CW4" s="68"/>
      <c r="CX4" s="152"/>
    </row>
    <row r="5" spans="1:102">
      <c r="A5" s="289" t="s">
        <v>8334</v>
      </c>
      <c r="B5" s="146" t="s">
        <v>7459</v>
      </c>
      <c r="C5" s="147" t="str">
        <f>+_xlfn.XLOOKUP(B5,'R4'!B:B,'R4'!C:C)</f>
        <v>AMR - SABİT BETON POMPASI - ELEKTRİKLİ</v>
      </c>
      <c r="D5" s="147"/>
      <c r="E5" s="150" t="s">
        <v>2604</v>
      </c>
      <c r="F5" s="150" t="s">
        <v>38</v>
      </c>
      <c r="G5" s="150" t="s">
        <v>35</v>
      </c>
      <c r="H5" s="150" t="s">
        <v>8271</v>
      </c>
      <c r="I5" s="156" t="s">
        <v>8266</v>
      </c>
      <c r="J5" s="148"/>
      <c r="K5" s="149"/>
      <c r="L5" s="149"/>
      <c r="M5" s="149"/>
      <c r="N5" s="149"/>
      <c r="O5" s="149"/>
      <c r="P5" s="149"/>
      <c r="Q5" s="149">
        <v>1</v>
      </c>
      <c r="R5" s="149">
        <v>1</v>
      </c>
      <c r="S5" s="149">
        <v>1</v>
      </c>
      <c r="T5" s="149">
        <v>1</v>
      </c>
      <c r="U5" s="149">
        <v>1</v>
      </c>
      <c r="V5" s="149">
        <v>1</v>
      </c>
      <c r="W5" s="149">
        <v>1</v>
      </c>
      <c r="X5" s="149">
        <v>1</v>
      </c>
      <c r="Y5" s="149">
        <v>1</v>
      </c>
      <c r="Z5" s="149">
        <v>1</v>
      </c>
      <c r="AA5" s="149">
        <v>1</v>
      </c>
      <c r="AB5" s="149">
        <v>1</v>
      </c>
      <c r="AC5" s="149">
        <v>1</v>
      </c>
      <c r="AD5" s="149">
        <v>1</v>
      </c>
      <c r="AE5" s="149">
        <v>1</v>
      </c>
      <c r="AF5" s="149">
        <v>1</v>
      </c>
      <c r="AG5" s="149">
        <v>1</v>
      </c>
      <c r="AH5" s="149">
        <v>1</v>
      </c>
      <c r="AI5" s="149">
        <v>1</v>
      </c>
      <c r="AJ5" s="149">
        <v>1</v>
      </c>
      <c r="AK5" s="149">
        <v>1</v>
      </c>
      <c r="AL5" s="149">
        <v>1</v>
      </c>
      <c r="AM5" s="149">
        <v>1</v>
      </c>
      <c r="AN5" s="149">
        <v>1</v>
      </c>
      <c r="AO5" s="149">
        <v>1</v>
      </c>
      <c r="AP5" s="149">
        <v>1</v>
      </c>
      <c r="AQ5" s="149">
        <v>1</v>
      </c>
      <c r="AR5" s="149">
        <v>1</v>
      </c>
      <c r="AS5" s="149">
        <v>1</v>
      </c>
      <c r="AT5" s="149">
        <v>1</v>
      </c>
      <c r="AU5" s="149">
        <v>1</v>
      </c>
      <c r="AV5" s="149">
        <v>1</v>
      </c>
      <c r="AW5" s="149">
        <v>1</v>
      </c>
      <c r="AX5" s="149">
        <v>1</v>
      </c>
      <c r="AY5" s="149">
        <v>1</v>
      </c>
      <c r="AZ5" s="149">
        <v>1</v>
      </c>
      <c r="BA5" s="149">
        <v>1</v>
      </c>
      <c r="BB5" s="149">
        <v>1</v>
      </c>
      <c r="BC5" s="149">
        <v>1</v>
      </c>
      <c r="BD5" s="149">
        <v>1</v>
      </c>
      <c r="BE5" s="149">
        <v>1</v>
      </c>
      <c r="BF5" s="149">
        <v>1</v>
      </c>
      <c r="BG5" s="149">
        <v>1</v>
      </c>
      <c r="BH5" s="149">
        <v>1</v>
      </c>
      <c r="BI5" s="149">
        <v>1</v>
      </c>
      <c r="BJ5" s="149">
        <v>1</v>
      </c>
      <c r="BK5" s="149">
        <v>1</v>
      </c>
      <c r="BL5" s="149">
        <v>1</v>
      </c>
      <c r="BM5" s="149">
        <v>1</v>
      </c>
      <c r="BN5" s="149">
        <v>1</v>
      </c>
      <c r="BO5" s="149">
        <v>1</v>
      </c>
      <c r="BP5" s="149">
        <v>1</v>
      </c>
      <c r="BQ5" s="149">
        <v>1</v>
      </c>
      <c r="BR5" s="149">
        <v>1</v>
      </c>
      <c r="BS5" s="149">
        <v>1</v>
      </c>
      <c r="BT5" s="149">
        <v>1</v>
      </c>
      <c r="BU5" s="149"/>
      <c r="BV5" s="149"/>
      <c r="BW5" s="149"/>
      <c r="BX5" s="149"/>
      <c r="BY5" s="149"/>
      <c r="BZ5" s="149"/>
      <c r="CA5" s="149"/>
      <c r="CB5" s="149"/>
      <c r="CC5" s="149"/>
      <c r="CD5" s="149"/>
      <c r="CE5" s="149"/>
      <c r="CF5" s="149"/>
      <c r="CG5" s="149"/>
      <c r="CH5" s="149"/>
      <c r="CI5" s="149"/>
      <c r="CJ5" s="149"/>
      <c r="CK5" s="149"/>
      <c r="CL5" s="149"/>
      <c r="CM5" s="149"/>
      <c r="CN5" s="149"/>
      <c r="CO5" s="149"/>
      <c r="CP5" s="149"/>
      <c r="CQ5" s="149"/>
      <c r="CR5" s="149"/>
      <c r="CS5" s="150"/>
      <c r="CT5" s="151"/>
      <c r="CW5" s="68"/>
      <c r="CX5" s="152"/>
    </row>
    <row r="6" spans="1:102">
      <c r="A6" s="289" t="s">
        <v>8334</v>
      </c>
      <c r="B6" s="146" t="s">
        <v>7460</v>
      </c>
      <c r="C6" s="147" t="str">
        <f>+_xlfn.XLOOKUP(B6,'R4'!B:B,'R4'!C:C)</f>
        <v>AMR - SABİT BETON POMPASI - ELEKTRİKLİ</v>
      </c>
      <c r="D6" s="147"/>
      <c r="E6" s="150" t="s">
        <v>2604</v>
      </c>
      <c r="F6" s="150" t="s">
        <v>38</v>
      </c>
      <c r="G6" s="150" t="s">
        <v>35</v>
      </c>
      <c r="H6" s="150" t="s">
        <v>8271</v>
      </c>
      <c r="I6" s="156" t="s">
        <v>8266</v>
      </c>
      <c r="J6" s="148"/>
      <c r="K6" s="149"/>
      <c r="L6" s="149"/>
      <c r="M6" s="149"/>
      <c r="N6" s="149"/>
      <c r="O6" s="149"/>
      <c r="P6" s="149"/>
      <c r="Q6" s="149">
        <v>1</v>
      </c>
      <c r="R6" s="149">
        <v>1</v>
      </c>
      <c r="S6" s="149">
        <v>1</v>
      </c>
      <c r="T6" s="149">
        <v>1</v>
      </c>
      <c r="U6" s="149">
        <v>1</v>
      </c>
      <c r="V6" s="149">
        <v>1</v>
      </c>
      <c r="W6" s="149">
        <v>1</v>
      </c>
      <c r="X6" s="149">
        <v>1</v>
      </c>
      <c r="Y6" s="149">
        <v>1</v>
      </c>
      <c r="Z6" s="149">
        <v>1</v>
      </c>
      <c r="AA6" s="149">
        <v>1</v>
      </c>
      <c r="AB6" s="149">
        <v>1</v>
      </c>
      <c r="AC6" s="149">
        <v>1</v>
      </c>
      <c r="AD6" s="149">
        <v>1</v>
      </c>
      <c r="AE6" s="149">
        <v>1</v>
      </c>
      <c r="AF6" s="149">
        <v>1</v>
      </c>
      <c r="AG6" s="149">
        <v>1</v>
      </c>
      <c r="AH6" s="149">
        <v>1</v>
      </c>
      <c r="AI6" s="149">
        <v>1</v>
      </c>
      <c r="AJ6" s="149">
        <v>1</v>
      </c>
      <c r="AK6" s="149">
        <v>1</v>
      </c>
      <c r="AL6" s="149">
        <v>1</v>
      </c>
      <c r="AM6" s="149">
        <v>1</v>
      </c>
      <c r="AN6" s="149">
        <v>1</v>
      </c>
      <c r="AO6" s="149">
        <v>1</v>
      </c>
      <c r="AP6" s="149">
        <v>1</v>
      </c>
      <c r="AQ6" s="149">
        <v>1</v>
      </c>
      <c r="AR6" s="149">
        <v>1</v>
      </c>
      <c r="AS6" s="149">
        <v>1</v>
      </c>
      <c r="AT6" s="149">
        <v>1</v>
      </c>
      <c r="AU6" s="149">
        <v>1</v>
      </c>
      <c r="AV6" s="149">
        <v>1</v>
      </c>
      <c r="AW6" s="149">
        <v>1</v>
      </c>
      <c r="AX6" s="149">
        <v>1</v>
      </c>
      <c r="AY6" s="149">
        <v>1</v>
      </c>
      <c r="AZ6" s="149">
        <v>1</v>
      </c>
      <c r="BA6" s="149">
        <v>1</v>
      </c>
      <c r="BB6" s="149">
        <v>1</v>
      </c>
      <c r="BC6" s="149">
        <v>1</v>
      </c>
      <c r="BD6" s="149">
        <v>1</v>
      </c>
      <c r="BE6" s="149">
        <v>1</v>
      </c>
      <c r="BF6" s="149">
        <v>1</v>
      </c>
      <c r="BG6" s="149">
        <v>1</v>
      </c>
      <c r="BH6" s="149">
        <v>1</v>
      </c>
      <c r="BI6" s="149">
        <v>1</v>
      </c>
      <c r="BJ6" s="149">
        <v>1</v>
      </c>
      <c r="BK6" s="149">
        <v>1</v>
      </c>
      <c r="BL6" s="149">
        <v>1</v>
      </c>
      <c r="BM6" s="149">
        <v>1</v>
      </c>
      <c r="BN6" s="149">
        <v>1</v>
      </c>
      <c r="BO6" s="149">
        <v>1</v>
      </c>
      <c r="BP6" s="149">
        <v>1</v>
      </c>
      <c r="BQ6" s="149">
        <v>1</v>
      </c>
      <c r="BR6" s="149">
        <v>1</v>
      </c>
      <c r="BS6" s="149">
        <v>1</v>
      </c>
      <c r="BT6" s="149">
        <v>1</v>
      </c>
      <c r="BU6" s="149"/>
      <c r="BV6" s="149"/>
      <c r="BW6" s="149"/>
      <c r="BX6" s="149"/>
      <c r="BY6" s="149"/>
      <c r="BZ6" s="149"/>
      <c r="CA6" s="149"/>
      <c r="CB6" s="149"/>
      <c r="CC6" s="149"/>
      <c r="CD6" s="149"/>
      <c r="CE6" s="149"/>
      <c r="CF6" s="149"/>
      <c r="CG6" s="149"/>
      <c r="CH6" s="149"/>
      <c r="CI6" s="149"/>
      <c r="CJ6" s="149"/>
      <c r="CK6" s="149"/>
      <c r="CL6" s="149"/>
      <c r="CM6" s="149"/>
      <c r="CN6" s="149"/>
      <c r="CO6" s="149"/>
      <c r="CP6" s="149"/>
      <c r="CQ6" s="149"/>
      <c r="CR6" s="149"/>
      <c r="CS6" s="150"/>
      <c r="CT6" s="151"/>
      <c r="CW6" s="68"/>
      <c r="CX6" s="152"/>
    </row>
    <row r="7" spans="1:102">
      <c r="A7" s="289" t="s">
        <v>8334</v>
      </c>
      <c r="B7" s="146" t="s">
        <v>7461</v>
      </c>
      <c r="C7" s="147" t="str">
        <f>+_xlfn.XLOOKUP(B7,'R4'!B:B,'R4'!C:C)</f>
        <v>AMR - SABİT BETON POMPASI - ELEKTRİKLİ</v>
      </c>
      <c r="D7" s="147"/>
      <c r="E7" s="150" t="s">
        <v>2604</v>
      </c>
      <c r="F7" s="150" t="s">
        <v>38</v>
      </c>
      <c r="G7" s="150" t="s">
        <v>35</v>
      </c>
      <c r="H7" s="150" t="s">
        <v>8271</v>
      </c>
      <c r="I7" s="156" t="s">
        <v>8266</v>
      </c>
      <c r="J7" s="148"/>
      <c r="K7" s="149"/>
      <c r="L7" s="149"/>
      <c r="M7" s="149"/>
      <c r="N7" s="149"/>
      <c r="O7" s="149"/>
      <c r="P7" s="149"/>
      <c r="Q7" s="149">
        <v>1</v>
      </c>
      <c r="R7" s="149">
        <v>1</v>
      </c>
      <c r="S7" s="149">
        <v>1</v>
      </c>
      <c r="T7" s="149">
        <v>1</v>
      </c>
      <c r="U7" s="149">
        <v>1</v>
      </c>
      <c r="V7" s="149">
        <v>1</v>
      </c>
      <c r="W7" s="149">
        <v>1</v>
      </c>
      <c r="X7" s="149">
        <v>1</v>
      </c>
      <c r="Y7" s="149">
        <v>1</v>
      </c>
      <c r="Z7" s="149">
        <v>1</v>
      </c>
      <c r="AA7" s="149">
        <v>1</v>
      </c>
      <c r="AB7" s="149">
        <v>1</v>
      </c>
      <c r="AC7" s="149">
        <v>1</v>
      </c>
      <c r="AD7" s="149">
        <v>1</v>
      </c>
      <c r="AE7" s="149">
        <v>1</v>
      </c>
      <c r="AF7" s="149">
        <v>1</v>
      </c>
      <c r="AG7" s="149">
        <v>1</v>
      </c>
      <c r="AH7" s="149">
        <v>1</v>
      </c>
      <c r="AI7" s="149">
        <v>1</v>
      </c>
      <c r="AJ7" s="149">
        <v>1</v>
      </c>
      <c r="AK7" s="149">
        <v>1</v>
      </c>
      <c r="AL7" s="149">
        <v>1</v>
      </c>
      <c r="AM7" s="149">
        <v>1</v>
      </c>
      <c r="AN7" s="149">
        <v>1</v>
      </c>
      <c r="AO7" s="149">
        <v>1</v>
      </c>
      <c r="AP7" s="149">
        <v>1</v>
      </c>
      <c r="AQ7" s="149">
        <v>1</v>
      </c>
      <c r="AR7" s="149">
        <v>1</v>
      </c>
      <c r="AS7" s="149">
        <v>1</v>
      </c>
      <c r="AT7" s="149">
        <v>1</v>
      </c>
      <c r="AU7" s="149">
        <v>1</v>
      </c>
      <c r="AV7" s="149">
        <v>1</v>
      </c>
      <c r="AW7" s="149">
        <v>1</v>
      </c>
      <c r="AX7" s="149">
        <v>1</v>
      </c>
      <c r="AY7" s="149">
        <v>1</v>
      </c>
      <c r="AZ7" s="149">
        <v>1</v>
      </c>
      <c r="BA7" s="149">
        <v>1</v>
      </c>
      <c r="BB7" s="149">
        <v>1</v>
      </c>
      <c r="BC7" s="149">
        <v>1</v>
      </c>
      <c r="BD7" s="149">
        <v>1</v>
      </c>
      <c r="BE7" s="149">
        <v>1</v>
      </c>
      <c r="BF7" s="149">
        <v>1</v>
      </c>
      <c r="BG7" s="149">
        <v>1</v>
      </c>
      <c r="BH7" s="149">
        <v>1</v>
      </c>
      <c r="BI7" s="149">
        <v>1</v>
      </c>
      <c r="BJ7" s="149">
        <v>1</v>
      </c>
      <c r="BK7" s="149">
        <v>1</v>
      </c>
      <c r="BL7" s="149">
        <v>1</v>
      </c>
      <c r="BM7" s="149">
        <v>1</v>
      </c>
      <c r="BN7" s="149">
        <v>1</v>
      </c>
      <c r="BO7" s="149">
        <v>1</v>
      </c>
      <c r="BP7" s="149">
        <v>1</v>
      </c>
      <c r="BQ7" s="149">
        <v>1</v>
      </c>
      <c r="BR7" s="149">
        <v>1</v>
      </c>
      <c r="BS7" s="149">
        <v>1</v>
      </c>
      <c r="BT7" s="149">
        <v>1</v>
      </c>
      <c r="BU7" s="149"/>
      <c r="BV7" s="149"/>
      <c r="BW7" s="149"/>
      <c r="BX7" s="149"/>
      <c r="BY7" s="149"/>
      <c r="BZ7" s="149"/>
      <c r="CA7" s="149"/>
      <c r="CB7" s="149"/>
      <c r="CC7" s="149"/>
      <c r="CD7" s="149"/>
      <c r="CE7" s="149"/>
      <c r="CF7" s="149"/>
      <c r="CG7" s="149"/>
      <c r="CH7" s="149"/>
      <c r="CI7" s="149"/>
      <c r="CJ7" s="149"/>
      <c r="CK7" s="149"/>
      <c r="CL7" s="149"/>
      <c r="CM7" s="149"/>
      <c r="CN7" s="149"/>
      <c r="CO7" s="149"/>
      <c r="CP7" s="149"/>
      <c r="CQ7" s="149"/>
      <c r="CR7" s="149"/>
      <c r="CS7" s="150"/>
      <c r="CT7" s="151"/>
      <c r="CW7" s="68"/>
      <c r="CX7" s="152"/>
    </row>
    <row r="8" spans="1:102">
      <c r="A8" s="289" t="s">
        <v>8334</v>
      </c>
      <c r="B8" s="146" t="s">
        <v>7462</v>
      </c>
      <c r="C8" s="147" t="str">
        <f>+_xlfn.XLOOKUP(B8,'R4'!B:B,'R4'!C:C)</f>
        <v>AMR - SABİT BETON POMPASI - ELEKTRİKLİ</v>
      </c>
      <c r="D8" s="147"/>
      <c r="E8" s="150" t="s">
        <v>2604</v>
      </c>
      <c r="F8" s="150" t="s">
        <v>1705</v>
      </c>
      <c r="G8" s="150" t="s">
        <v>35</v>
      </c>
      <c r="H8" s="150" t="s">
        <v>8271</v>
      </c>
      <c r="I8" s="156" t="s">
        <v>8266</v>
      </c>
      <c r="J8" s="148">
        <v>0</v>
      </c>
      <c r="K8" s="149">
        <v>0</v>
      </c>
      <c r="L8" s="149">
        <v>0</v>
      </c>
      <c r="M8" s="149">
        <v>0</v>
      </c>
      <c r="N8" s="149">
        <v>0</v>
      </c>
      <c r="O8" s="149">
        <v>0</v>
      </c>
      <c r="P8" s="149">
        <v>0</v>
      </c>
      <c r="Q8" s="149">
        <v>0.22522177809333968</v>
      </c>
      <c r="R8" s="149">
        <v>0.22522177809333968</v>
      </c>
      <c r="S8" s="149">
        <v>0.22522177809333968</v>
      </c>
      <c r="T8" s="149">
        <v>0.22522177809333968</v>
      </c>
      <c r="U8" s="149">
        <v>0.22522177809333968</v>
      </c>
      <c r="V8" s="149">
        <v>0.22522177809333968</v>
      </c>
      <c r="W8" s="149">
        <v>0.22522177809333968</v>
      </c>
      <c r="X8" s="149">
        <v>0.22522177809333968</v>
      </c>
      <c r="Y8" s="149">
        <v>0.22522177809333968</v>
      </c>
      <c r="Z8" s="149">
        <v>0.22522177809333968</v>
      </c>
      <c r="AA8" s="149">
        <v>0.22522177809333968</v>
      </c>
      <c r="AB8" s="149">
        <v>0.22522177809333968</v>
      </c>
      <c r="AC8" s="149">
        <v>0.22522177809333968</v>
      </c>
      <c r="AD8" s="149">
        <v>0.22522177809333968</v>
      </c>
      <c r="AE8" s="149">
        <v>0.22522177809333968</v>
      </c>
      <c r="AF8" s="149">
        <v>0.22522177809333968</v>
      </c>
      <c r="AG8" s="149">
        <v>0.22522177809333968</v>
      </c>
      <c r="AH8" s="149">
        <v>0.22522177809333968</v>
      </c>
      <c r="AI8" s="149">
        <v>0.22522177809333968</v>
      </c>
      <c r="AJ8" s="149">
        <v>0.22522177809333968</v>
      </c>
      <c r="AK8" s="149">
        <v>0.22522177809333968</v>
      </c>
      <c r="AL8" s="149">
        <v>0.22522177809333968</v>
      </c>
      <c r="AM8" s="149">
        <v>0.22522177809333968</v>
      </c>
      <c r="AN8" s="149">
        <v>0.22522177809333968</v>
      </c>
      <c r="AO8" s="149">
        <v>0.22522177809333968</v>
      </c>
      <c r="AP8" s="149">
        <v>0.22522177809333968</v>
      </c>
      <c r="AQ8" s="149">
        <v>0.22522177809333968</v>
      </c>
      <c r="AR8" s="149">
        <v>0.22522177809333968</v>
      </c>
      <c r="AS8" s="149">
        <v>0.22522177809333968</v>
      </c>
      <c r="AT8" s="149">
        <v>0.22522177809333968</v>
      </c>
      <c r="AU8" s="149">
        <v>0.22522177809333968</v>
      </c>
      <c r="AV8" s="149">
        <v>0.22522177809333968</v>
      </c>
      <c r="AW8" s="149">
        <v>0.22522177809333968</v>
      </c>
      <c r="AX8" s="149">
        <v>0.22522177809333968</v>
      </c>
      <c r="AY8" s="149">
        <v>0.22522177809333968</v>
      </c>
      <c r="AZ8" s="149">
        <v>0.22522177809333968</v>
      </c>
      <c r="BA8" s="149">
        <v>0.22522177809333968</v>
      </c>
      <c r="BB8" s="149">
        <v>0.22522177809333968</v>
      </c>
      <c r="BC8" s="149">
        <v>0.22522177809333968</v>
      </c>
      <c r="BD8" s="149">
        <v>0.22522177809333968</v>
      </c>
      <c r="BE8" s="149">
        <v>0.22522177809333968</v>
      </c>
      <c r="BF8" s="149">
        <v>0.22522177809333968</v>
      </c>
      <c r="BG8" s="149">
        <v>0.22522177809333968</v>
      </c>
      <c r="BH8" s="149">
        <v>0.22522177809333968</v>
      </c>
      <c r="BI8" s="149">
        <v>0.22522177809333968</v>
      </c>
      <c r="BJ8" s="149">
        <v>0.22522177809333968</v>
      </c>
      <c r="BK8" s="149">
        <v>0.22522177809333968</v>
      </c>
      <c r="BL8" s="149">
        <v>0.22522177809333968</v>
      </c>
      <c r="BM8" s="149">
        <v>0.22522177809333968</v>
      </c>
      <c r="BN8" s="149">
        <v>0.22522177809333968</v>
      </c>
      <c r="BO8" s="149">
        <v>0.22522177809333968</v>
      </c>
      <c r="BP8" s="149">
        <v>0.22522177809333968</v>
      </c>
      <c r="BQ8" s="149">
        <v>0.22522177809333968</v>
      </c>
      <c r="BR8" s="149">
        <v>0.22522177809333968</v>
      </c>
      <c r="BS8" s="149">
        <v>0.22522177809333968</v>
      </c>
      <c r="BT8" s="149">
        <v>0.22522177809333968</v>
      </c>
      <c r="BU8" s="149"/>
      <c r="BV8" s="149"/>
      <c r="BW8" s="149"/>
      <c r="BX8" s="149"/>
      <c r="BY8" s="149"/>
      <c r="BZ8" s="149"/>
      <c r="CA8" s="149"/>
      <c r="CB8" s="149"/>
      <c r="CC8" s="149"/>
      <c r="CD8" s="149"/>
      <c r="CE8" s="149"/>
      <c r="CF8" s="149"/>
      <c r="CG8" s="149"/>
      <c r="CH8" s="149"/>
      <c r="CI8" s="149"/>
      <c r="CJ8" s="149"/>
      <c r="CK8" s="149"/>
      <c r="CL8" s="149"/>
      <c r="CM8" s="149"/>
      <c r="CN8" s="149"/>
      <c r="CO8" s="149"/>
      <c r="CP8" s="149"/>
      <c r="CQ8" s="149"/>
      <c r="CR8" s="149"/>
      <c r="CS8" s="150"/>
      <c r="CT8" s="151"/>
      <c r="CW8" s="68"/>
      <c r="CX8" s="152"/>
    </row>
    <row r="9" spans="1:102">
      <c r="A9" s="289" t="s">
        <v>8334</v>
      </c>
      <c r="B9" s="146" t="s">
        <v>7462</v>
      </c>
      <c r="C9" s="147" t="str">
        <f>+_xlfn.XLOOKUP(B9,'R4'!B:B,'R4'!C:C)</f>
        <v>AMR - SABİT BETON POMPASI - ELEKTRİKLİ</v>
      </c>
      <c r="D9" s="147"/>
      <c r="E9" s="150" t="s">
        <v>2604</v>
      </c>
      <c r="F9" s="150" t="s">
        <v>1703</v>
      </c>
      <c r="G9" s="150" t="s">
        <v>35</v>
      </c>
      <c r="H9" s="150" t="s">
        <v>8271</v>
      </c>
      <c r="I9" s="156" t="s">
        <v>8266</v>
      </c>
      <c r="J9" s="148">
        <v>0</v>
      </c>
      <c r="K9" s="149">
        <v>0</v>
      </c>
      <c r="L9" s="149">
        <v>0</v>
      </c>
      <c r="M9" s="149">
        <v>0</v>
      </c>
      <c r="N9" s="149">
        <v>0</v>
      </c>
      <c r="O9" s="149">
        <v>0</v>
      </c>
      <c r="P9" s="149">
        <v>0</v>
      </c>
      <c r="Q9" s="149">
        <v>0.2596531941407374</v>
      </c>
      <c r="R9" s="149">
        <v>0.2596531941407374</v>
      </c>
      <c r="S9" s="149">
        <v>0.2596531941407374</v>
      </c>
      <c r="T9" s="149">
        <v>0.2596531941407374</v>
      </c>
      <c r="U9" s="149">
        <v>0.2596531941407374</v>
      </c>
      <c r="V9" s="149">
        <v>0.2596531941407374</v>
      </c>
      <c r="W9" s="149">
        <v>0.2596531941407374</v>
      </c>
      <c r="X9" s="149">
        <v>0.2596531941407374</v>
      </c>
      <c r="Y9" s="149">
        <v>0.2596531941407374</v>
      </c>
      <c r="Z9" s="149">
        <v>0.2596531941407374</v>
      </c>
      <c r="AA9" s="149">
        <v>0.2596531941407374</v>
      </c>
      <c r="AB9" s="149">
        <v>0.2596531941407374</v>
      </c>
      <c r="AC9" s="149">
        <v>0.2596531941407374</v>
      </c>
      <c r="AD9" s="149">
        <v>0.2596531941407374</v>
      </c>
      <c r="AE9" s="149">
        <v>0.2596531941407374</v>
      </c>
      <c r="AF9" s="149">
        <v>0.2596531941407374</v>
      </c>
      <c r="AG9" s="149">
        <v>0.2596531941407374</v>
      </c>
      <c r="AH9" s="149">
        <v>0.2596531941407374</v>
      </c>
      <c r="AI9" s="149">
        <v>0.2596531941407374</v>
      </c>
      <c r="AJ9" s="149">
        <v>0.2596531941407374</v>
      </c>
      <c r="AK9" s="149">
        <v>0.2596531941407374</v>
      </c>
      <c r="AL9" s="149">
        <v>0.2596531941407374</v>
      </c>
      <c r="AM9" s="149">
        <v>0.2596531941407374</v>
      </c>
      <c r="AN9" s="149">
        <v>0.2596531941407374</v>
      </c>
      <c r="AO9" s="149">
        <v>0.2596531941407374</v>
      </c>
      <c r="AP9" s="149">
        <v>0.2596531941407374</v>
      </c>
      <c r="AQ9" s="149">
        <v>0.2596531941407374</v>
      </c>
      <c r="AR9" s="149">
        <v>0.2596531941407374</v>
      </c>
      <c r="AS9" s="149">
        <v>0.2596531941407374</v>
      </c>
      <c r="AT9" s="149">
        <v>0.2596531941407374</v>
      </c>
      <c r="AU9" s="149">
        <v>0.2596531941407374</v>
      </c>
      <c r="AV9" s="149">
        <v>0.2596531941407374</v>
      </c>
      <c r="AW9" s="149">
        <v>0.2596531941407374</v>
      </c>
      <c r="AX9" s="149">
        <v>0.2596531941407374</v>
      </c>
      <c r="AY9" s="149">
        <v>0.2596531941407374</v>
      </c>
      <c r="AZ9" s="149">
        <v>0.2596531941407374</v>
      </c>
      <c r="BA9" s="149">
        <v>0.2596531941407374</v>
      </c>
      <c r="BB9" s="149">
        <v>0.2596531941407374</v>
      </c>
      <c r="BC9" s="149">
        <v>0.2596531941407374</v>
      </c>
      <c r="BD9" s="149">
        <v>0.2596531941407374</v>
      </c>
      <c r="BE9" s="149">
        <v>0.2596531941407374</v>
      </c>
      <c r="BF9" s="149">
        <v>0.2596531941407374</v>
      </c>
      <c r="BG9" s="149">
        <v>0.2596531941407374</v>
      </c>
      <c r="BH9" s="149">
        <v>0.2596531941407374</v>
      </c>
      <c r="BI9" s="149">
        <v>0.2596531941407374</v>
      </c>
      <c r="BJ9" s="149">
        <v>0.2596531941407374</v>
      </c>
      <c r="BK9" s="149">
        <v>0.2596531941407374</v>
      </c>
      <c r="BL9" s="149">
        <v>0.2596531941407374</v>
      </c>
      <c r="BM9" s="149">
        <v>0.2596531941407374</v>
      </c>
      <c r="BN9" s="149">
        <v>0.2596531941407374</v>
      </c>
      <c r="BO9" s="149">
        <v>0.2596531941407374</v>
      </c>
      <c r="BP9" s="149">
        <v>0.2596531941407374</v>
      </c>
      <c r="BQ9" s="149">
        <v>0.2596531941407374</v>
      </c>
      <c r="BR9" s="149">
        <v>0.2596531941407374</v>
      </c>
      <c r="BS9" s="149">
        <v>0.2596531941407374</v>
      </c>
      <c r="BT9" s="149">
        <v>0.2596531941407374</v>
      </c>
      <c r="BU9" s="149"/>
      <c r="BV9" s="149"/>
      <c r="BW9" s="149"/>
      <c r="BX9" s="149"/>
      <c r="BY9" s="149"/>
      <c r="BZ9" s="149"/>
      <c r="CA9" s="149"/>
      <c r="CB9" s="149"/>
      <c r="CC9" s="149"/>
      <c r="CD9" s="149"/>
      <c r="CE9" s="149"/>
      <c r="CF9" s="149"/>
      <c r="CG9" s="149"/>
      <c r="CH9" s="149"/>
      <c r="CI9" s="149"/>
      <c r="CJ9" s="149"/>
      <c r="CK9" s="149"/>
      <c r="CL9" s="149"/>
      <c r="CM9" s="149"/>
      <c r="CN9" s="149"/>
      <c r="CO9" s="149"/>
      <c r="CP9" s="149"/>
      <c r="CQ9" s="149"/>
      <c r="CR9" s="149"/>
      <c r="CS9" s="150"/>
      <c r="CT9" s="151"/>
      <c r="CW9" s="68"/>
      <c r="CX9" s="152"/>
    </row>
    <row r="10" spans="1:102">
      <c r="A10" s="289" t="s">
        <v>8334</v>
      </c>
      <c r="B10" s="146" t="s">
        <v>7462</v>
      </c>
      <c r="C10" s="147" t="str">
        <f>+_xlfn.XLOOKUP(B10,'R4'!B:B,'R4'!C:C)</f>
        <v>AMR - SABİT BETON POMPASI - ELEKTRİKLİ</v>
      </c>
      <c r="D10" s="147"/>
      <c r="E10" s="150" t="s">
        <v>2605</v>
      </c>
      <c r="F10" s="150" t="s">
        <v>1704</v>
      </c>
      <c r="G10" s="150" t="s">
        <v>35</v>
      </c>
      <c r="H10" s="150" t="s">
        <v>8271</v>
      </c>
      <c r="I10" s="156" t="s">
        <v>8266</v>
      </c>
      <c r="J10" s="148">
        <v>0</v>
      </c>
      <c r="K10" s="149">
        <v>0</v>
      </c>
      <c r="L10" s="149">
        <v>0</v>
      </c>
      <c r="M10" s="149">
        <v>0</v>
      </c>
      <c r="N10" s="149">
        <v>0</v>
      </c>
      <c r="O10" s="149">
        <v>0</v>
      </c>
      <c r="P10" s="149">
        <v>0</v>
      </c>
      <c r="Q10" s="149">
        <v>1.0945099213716098E-2</v>
      </c>
      <c r="R10" s="149">
        <v>1.0945099213716098E-2</v>
      </c>
      <c r="S10" s="149">
        <v>1.0945099213716098E-2</v>
      </c>
      <c r="T10" s="149">
        <v>1.0945099213716098E-2</v>
      </c>
      <c r="U10" s="149">
        <v>1.0945099213716098E-2</v>
      </c>
      <c r="V10" s="149">
        <v>1.0945099213716098E-2</v>
      </c>
      <c r="W10" s="149">
        <v>1.0945099213716098E-2</v>
      </c>
      <c r="X10" s="149">
        <v>1.0945099213716098E-2</v>
      </c>
      <c r="Y10" s="149">
        <v>1.0945099213716098E-2</v>
      </c>
      <c r="Z10" s="149">
        <v>1.0945099213716098E-2</v>
      </c>
      <c r="AA10" s="149">
        <v>1.0945099213716098E-2</v>
      </c>
      <c r="AB10" s="149">
        <v>1.0945099213716098E-2</v>
      </c>
      <c r="AC10" s="149">
        <v>1.0945099213716098E-2</v>
      </c>
      <c r="AD10" s="149">
        <v>1.0945099213716098E-2</v>
      </c>
      <c r="AE10" s="149">
        <v>1.0945099213716098E-2</v>
      </c>
      <c r="AF10" s="149">
        <v>1.0945099213716098E-2</v>
      </c>
      <c r="AG10" s="149">
        <v>1.0945099213716098E-2</v>
      </c>
      <c r="AH10" s="149">
        <v>1.0945099213716098E-2</v>
      </c>
      <c r="AI10" s="149">
        <v>1.0945099213716098E-2</v>
      </c>
      <c r="AJ10" s="149">
        <v>1.0945099213716098E-2</v>
      </c>
      <c r="AK10" s="149">
        <v>1.0945099213716098E-2</v>
      </c>
      <c r="AL10" s="149">
        <v>1.0945099213716098E-2</v>
      </c>
      <c r="AM10" s="149">
        <v>1.0945099213716098E-2</v>
      </c>
      <c r="AN10" s="149">
        <v>1.0945099213716098E-2</v>
      </c>
      <c r="AO10" s="149">
        <v>1.0945099213716098E-2</v>
      </c>
      <c r="AP10" s="149">
        <v>1.0945099213716098E-2</v>
      </c>
      <c r="AQ10" s="149">
        <v>1.0945099213716098E-2</v>
      </c>
      <c r="AR10" s="149">
        <v>1.0945099213716098E-2</v>
      </c>
      <c r="AS10" s="149">
        <v>1.0945099213716098E-2</v>
      </c>
      <c r="AT10" s="149">
        <v>1.0945099213716098E-2</v>
      </c>
      <c r="AU10" s="149">
        <v>1.0945099213716098E-2</v>
      </c>
      <c r="AV10" s="149">
        <v>1.0945099213716098E-2</v>
      </c>
      <c r="AW10" s="149">
        <v>1.0945099213716098E-2</v>
      </c>
      <c r="AX10" s="149">
        <v>1.0945099213716098E-2</v>
      </c>
      <c r="AY10" s="149">
        <v>1.0945099213716098E-2</v>
      </c>
      <c r="AZ10" s="149">
        <v>1.0945099213716098E-2</v>
      </c>
      <c r="BA10" s="149">
        <v>1.0945099213716098E-2</v>
      </c>
      <c r="BB10" s="149">
        <v>1.0945099213716098E-2</v>
      </c>
      <c r="BC10" s="149">
        <v>1.0945099213716098E-2</v>
      </c>
      <c r="BD10" s="149">
        <v>1.0945099213716098E-2</v>
      </c>
      <c r="BE10" s="149">
        <v>1.0945099213716098E-2</v>
      </c>
      <c r="BF10" s="149">
        <v>1.0945099213716098E-2</v>
      </c>
      <c r="BG10" s="149">
        <v>1.0945099213716098E-2</v>
      </c>
      <c r="BH10" s="149">
        <v>1.0945099213716098E-2</v>
      </c>
      <c r="BI10" s="149">
        <v>1.0945099213716098E-2</v>
      </c>
      <c r="BJ10" s="149">
        <v>1.0945099213716098E-2</v>
      </c>
      <c r="BK10" s="149">
        <v>1.0945099213716098E-2</v>
      </c>
      <c r="BL10" s="149">
        <v>1.0945099213716098E-2</v>
      </c>
      <c r="BM10" s="149">
        <v>1.0945099213716098E-2</v>
      </c>
      <c r="BN10" s="149">
        <v>1.0945099213716098E-2</v>
      </c>
      <c r="BO10" s="149">
        <v>1.0945099213716098E-2</v>
      </c>
      <c r="BP10" s="149">
        <v>1.0945099213716098E-2</v>
      </c>
      <c r="BQ10" s="149">
        <v>1.0945099213716098E-2</v>
      </c>
      <c r="BR10" s="149">
        <v>1.0945099213716098E-2</v>
      </c>
      <c r="BS10" s="149">
        <v>1.0945099213716098E-2</v>
      </c>
      <c r="BT10" s="149">
        <v>1.0945099213716098E-2</v>
      </c>
      <c r="BU10" s="149"/>
      <c r="BV10" s="149"/>
      <c r="BW10" s="149"/>
      <c r="BX10" s="149"/>
      <c r="BY10" s="149"/>
      <c r="BZ10" s="149"/>
      <c r="CA10" s="149"/>
      <c r="CB10" s="149"/>
      <c r="CC10" s="149"/>
      <c r="CD10" s="149"/>
      <c r="CE10" s="149"/>
      <c r="CF10" s="149"/>
      <c r="CG10" s="149"/>
      <c r="CH10" s="149"/>
      <c r="CI10" s="149"/>
      <c r="CJ10" s="149"/>
      <c r="CK10" s="149"/>
      <c r="CL10" s="149"/>
      <c r="CM10" s="149"/>
      <c r="CN10" s="149"/>
      <c r="CO10" s="149"/>
      <c r="CP10" s="149"/>
      <c r="CQ10" s="149"/>
      <c r="CR10" s="149"/>
      <c r="CS10" s="150"/>
      <c r="CT10" s="151"/>
      <c r="CW10" s="68"/>
      <c r="CX10" s="152"/>
    </row>
    <row r="11" spans="1:102">
      <c r="A11" s="289" t="s">
        <v>8334</v>
      </c>
      <c r="B11" s="146" t="s">
        <v>7462</v>
      </c>
      <c r="C11" s="147" t="str">
        <f>+_xlfn.XLOOKUP(B11,'R4'!B:B,'R4'!C:C)</f>
        <v>AMR - SABİT BETON POMPASI - ELEKTRİKLİ</v>
      </c>
      <c r="D11" s="147"/>
      <c r="E11" s="150" t="s">
        <v>2605</v>
      </c>
      <c r="F11" s="150" t="s">
        <v>38</v>
      </c>
      <c r="G11" s="150" t="s">
        <v>35</v>
      </c>
      <c r="H11" s="150" t="s">
        <v>8271</v>
      </c>
      <c r="I11" s="156" t="s">
        <v>8266</v>
      </c>
      <c r="J11" s="148">
        <v>0</v>
      </c>
      <c r="K11" s="149">
        <v>0</v>
      </c>
      <c r="L11" s="149">
        <v>0</v>
      </c>
      <c r="M11" s="149">
        <v>0</v>
      </c>
      <c r="N11" s="149">
        <v>0</v>
      </c>
      <c r="O11" s="149">
        <v>0</v>
      </c>
      <c r="P11" s="149">
        <v>0</v>
      </c>
      <c r="Q11" s="149">
        <v>6.2473299633198941E-2</v>
      </c>
      <c r="R11" s="149">
        <v>6.2473299633198941E-2</v>
      </c>
      <c r="S11" s="149">
        <v>6.2473299633198941E-2</v>
      </c>
      <c r="T11" s="149">
        <v>6.2473299633198941E-2</v>
      </c>
      <c r="U11" s="149">
        <v>6.2473299633198941E-2</v>
      </c>
      <c r="V11" s="149">
        <v>6.2473299633198941E-2</v>
      </c>
      <c r="W11" s="149">
        <v>6.2473299633198941E-2</v>
      </c>
      <c r="X11" s="149">
        <v>6.2473299633198941E-2</v>
      </c>
      <c r="Y11" s="149">
        <v>6.2473299633198941E-2</v>
      </c>
      <c r="Z11" s="149">
        <v>6.2473299633198941E-2</v>
      </c>
      <c r="AA11" s="149">
        <v>6.2473299633198941E-2</v>
      </c>
      <c r="AB11" s="149">
        <v>6.2473299633198941E-2</v>
      </c>
      <c r="AC11" s="149">
        <v>6.2473299633198941E-2</v>
      </c>
      <c r="AD11" s="149">
        <v>6.2473299633198941E-2</v>
      </c>
      <c r="AE11" s="149">
        <v>6.2473299633198941E-2</v>
      </c>
      <c r="AF11" s="149">
        <v>6.2473299633198941E-2</v>
      </c>
      <c r="AG11" s="149">
        <v>6.2473299633198941E-2</v>
      </c>
      <c r="AH11" s="149">
        <v>6.2473299633198941E-2</v>
      </c>
      <c r="AI11" s="149">
        <v>6.2473299633198941E-2</v>
      </c>
      <c r="AJ11" s="149">
        <v>6.2473299633198941E-2</v>
      </c>
      <c r="AK11" s="149">
        <v>6.2473299633198941E-2</v>
      </c>
      <c r="AL11" s="149">
        <v>6.2473299633198941E-2</v>
      </c>
      <c r="AM11" s="149">
        <v>6.2473299633198941E-2</v>
      </c>
      <c r="AN11" s="149">
        <v>6.2473299633198941E-2</v>
      </c>
      <c r="AO11" s="149">
        <v>6.2473299633198941E-2</v>
      </c>
      <c r="AP11" s="149">
        <v>6.2473299633198941E-2</v>
      </c>
      <c r="AQ11" s="149">
        <v>6.2473299633198941E-2</v>
      </c>
      <c r="AR11" s="149">
        <v>6.2473299633198941E-2</v>
      </c>
      <c r="AS11" s="149">
        <v>6.2473299633198941E-2</v>
      </c>
      <c r="AT11" s="149">
        <v>6.2473299633198941E-2</v>
      </c>
      <c r="AU11" s="149">
        <v>6.2473299633198941E-2</v>
      </c>
      <c r="AV11" s="149">
        <v>6.2473299633198941E-2</v>
      </c>
      <c r="AW11" s="149">
        <v>6.2473299633198941E-2</v>
      </c>
      <c r="AX11" s="149">
        <v>6.2473299633198941E-2</v>
      </c>
      <c r="AY11" s="149">
        <v>6.2473299633198941E-2</v>
      </c>
      <c r="AZ11" s="149">
        <v>6.2473299633198941E-2</v>
      </c>
      <c r="BA11" s="149">
        <v>6.2473299633198941E-2</v>
      </c>
      <c r="BB11" s="149">
        <v>6.2473299633198941E-2</v>
      </c>
      <c r="BC11" s="149">
        <v>6.2473299633198941E-2</v>
      </c>
      <c r="BD11" s="149">
        <v>6.2473299633198941E-2</v>
      </c>
      <c r="BE11" s="149">
        <v>6.2473299633198941E-2</v>
      </c>
      <c r="BF11" s="149">
        <v>6.2473299633198941E-2</v>
      </c>
      <c r="BG11" s="149">
        <v>6.2473299633198941E-2</v>
      </c>
      <c r="BH11" s="149">
        <v>6.2473299633198941E-2</v>
      </c>
      <c r="BI11" s="149">
        <v>6.2473299633198941E-2</v>
      </c>
      <c r="BJ11" s="149">
        <v>6.2473299633198941E-2</v>
      </c>
      <c r="BK11" s="149">
        <v>6.2473299633198941E-2</v>
      </c>
      <c r="BL11" s="149">
        <v>6.2473299633198941E-2</v>
      </c>
      <c r="BM11" s="149">
        <v>6.2473299633198941E-2</v>
      </c>
      <c r="BN11" s="149">
        <v>6.2473299633198941E-2</v>
      </c>
      <c r="BO11" s="149">
        <v>6.2473299633198941E-2</v>
      </c>
      <c r="BP11" s="149">
        <v>6.2473299633198941E-2</v>
      </c>
      <c r="BQ11" s="149">
        <v>6.2473299633198941E-2</v>
      </c>
      <c r="BR11" s="149">
        <v>6.2473299633198941E-2</v>
      </c>
      <c r="BS11" s="149">
        <v>6.2473299633198941E-2</v>
      </c>
      <c r="BT11" s="149">
        <v>6.2473299633198941E-2</v>
      </c>
      <c r="BU11" s="149"/>
      <c r="BV11" s="149"/>
      <c r="BW11" s="149"/>
      <c r="BX11" s="149"/>
      <c r="BY11" s="149"/>
      <c r="BZ11" s="149"/>
      <c r="CA11" s="149"/>
      <c r="CB11" s="149"/>
      <c r="CC11" s="149"/>
      <c r="CD11" s="149"/>
      <c r="CE11" s="149"/>
      <c r="CF11" s="149"/>
      <c r="CG11" s="149"/>
      <c r="CH11" s="149"/>
      <c r="CI11" s="149"/>
      <c r="CJ11" s="149"/>
      <c r="CK11" s="149"/>
      <c r="CL11" s="149"/>
      <c r="CM11" s="149"/>
      <c r="CN11" s="149"/>
      <c r="CO11" s="149"/>
      <c r="CP11" s="149"/>
      <c r="CQ11" s="149"/>
      <c r="CR11" s="149"/>
      <c r="CS11" s="150"/>
      <c r="CT11" s="151"/>
      <c r="CW11" s="68"/>
      <c r="CX11" s="152"/>
    </row>
    <row r="12" spans="1:102">
      <c r="A12" s="289" t="s">
        <v>8334</v>
      </c>
      <c r="B12" s="146" t="s">
        <v>7462</v>
      </c>
      <c r="C12" s="147" t="str">
        <f>+_xlfn.XLOOKUP(B12,'R4'!B:B,'R4'!C:C)</f>
        <v>AMR - SABİT BETON POMPASI - ELEKTRİKLİ</v>
      </c>
      <c r="D12" s="147"/>
      <c r="E12" s="150" t="s">
        <v>2605</v>
      </c>
      <c r="F12" s="150" t="s">
        <v>1705</v>
      </c>
      <c r="G12" s="150" t="s">
        <v>35</v>
      </c>
      <c r="H12" s="150" t="s">
        <v>8271</v>
      </c>
      <c r="I12" s="156" t="s">
        <v>8266</v>
      </c>
      <c r="J12" s="148">
        <v>0</v>
      </c>
      <c r="K12" s="149">
        <v>0</v>
      </c>
      <c r="L12" s="149">
        <v>0</v>
      </c>
      <c r="M12" s="149">
        <v>0</v>
      </c>
      <c r="N12" s="149">
        <v>0</v>
      </c>
      <c r="O12" s="149">
        <v>0</v>
      </c>
      <c r="P12" s="149">
        <v>0</v>
      </c>
      <c r="Q12" s="149">
        <v>6.7660613321154075E-3</v>
      </c>
      <c r="R12" s="149">
        <v>6.7660613321154075E-3</v>
      </c>
      <c r="S12" s="149">
        <v>6.7660613321154075E-3</v>
      </c>
      <c r="T12" s="149">
        <v>6.7660613321154075E-3</v>
      </c>
      <c r="U12" s="149">
        <v>6.7660613321154075E-3</v>
      </c>
      <c r="V12" s="149">
        <v>6.7660613321154075E-3</v>
      </c>
      <c r="W12" s="149">
        <v>6.7660613321154075E-3</v>
      </c>
      <c r="X12" s="149">
        <v>6.7660613321154075E-3</v>
      </c>
      <c r="Y12" s="149">
        <v>6.7660613321154075E-3</v>
      </c>
      <c r="Z12" s="149">
        <v>6.7660613321154075E-3</v>
      </c>
      <c r="AA12" s="149">
        <v>6.7660613321154075E-3</v>
      </c>
      <c r="AB12" s="149">
        <v>6.7660613321154075E-3</v>
      </c>
      <c r="AC12" s="149">
        <v>6.7660613321154075E-3</v>
      </c>
      <c r="AD12" s="149">
        <v>6.7660613321154075E-3</v>
      </c>
      <c r="AE12" s="149">
        <v>6.7660613321154075E-3</v>
      </c>
      <c r="AF12" s="149">
        <v>6.7660613321154075E-3</v>
      </c>
      <c r="AG12" s="149">
        <v>6.7660613321154075E-3</v>
      </c>
      <c r="AH12" s="149">
        <v>6.7660613321154075E-3</v>
      </c>
      <c r="AI12" s="149">
        <v>6.7660613321154075E-3</v>
      </c>
      <c r="AJ12" s="149">
        <v>6.7660613321154075E-3</v>
      </c>
      <c r="AK12" s="149">
        <v>6.7660613321154075E-3</v>
      </c>
      <c r="AL12" s="149">
        <v>6.7660613321154075E-3</v>
      </c>
      <c r="AM12" s="149">
        <v>6.7660613321154075E-3</v>
      </c>
      <c r="AN12" s="149">
        <v>6.7660613321154075E-3</v>
      </c>
      <c r="AO12" s="149">
        <v>6.7660613321154075E-3</v>
      </c>
      <c r="AP12" s="149">
        <v>6.7660613321154075E-3</v>
      </c>
      <c r="AQ12" s="149">
        <v>6.7660613321154075E-3</v>
      </c>
      <c r="AR12" s="149">
        <v>6.7660613321154075E-3</v>
      </c>
      <c r="AS12" s="149">
        <v>6.7660613321154075E-3</v>
      </c>
      <c r="AT12" s="149">
        <v>6.7660613321154075E-3</v>
      </c>
      <c r="AU12" s="149">
        <v>6.7660613321154075E-3</v>
      </c>
      <c r="AV12" s="149">
        <v>6.7660613321154075E-3</v>
      </c>
      <c r="AW12" s="149">
        <v>6.7660613321154075E-3</v>
      </c>
      <c r="AX12" s="149">
        <v>6.7660613321154075E-3</v>
      </c>
      <c r="AY12" s="149">
        <v>6.7660613321154075E-3</v>
      </c>
      <c r="AZ12" s="149">
        <v>6.7660613321154075E-3</v>
      </c>
      <c r="BA12" s="149">
        <v>6.7660613321154075E-3</v>
      </c>
      <c r="BB12" s="149">
        <v>6.7660613321154075E-3</v>
      </c>
      <c r="BC12" s="149">
        <v>6.7660613321154075E-3</v>
      </c>
      <c r="BD12" s="149">
        <v>6.7660613321154075E-3</v>
      </c>
      <c r="BE12" s="149">
        <v>6.7660613321154075E-3</v>
      </c>
      <c r="BF12" s="149">
        <v>6.7660613321154075E-3</v>
      </c>
      <c r="BG12" s="149">
        <v>6.7660613321154075E-3</v>
      </c>
      <c r="BH12" s="149">
        <v>6.7660613321154075E-3</v>
      </c>
      <c r="BI12" s="149">
        <v>6.7660613321154075E-3</v>
      </c>
      <c r="BJ12" s="149">
        <v>6.7660613321154075E-3</v>
      </c>
      <c r="BK12" s="149">
        <v>6.7660613321154075E-3</v>
      </c>
      <c r="BL12" s="149">
        <v>6.7660613321154075E-3</v>
      </c>
      <c r="BM12" s="149">
        <v>6.7660613321154075E-3</v>
      </c>
      <c r="BN12" s="149">
        <v>6.7660613321154075E-3</v>
      </c>
      <c r="BO12" s="149">
        <v>6.7660613321154075E-3</v>
      </c>
      <c r="BP12" s="149">
        <v>6.7660613321154075E-3</v>
      </c>
      <c r="BQ12" s="149">
        <v>6.7660613321154075E-3</v>
      </c>
      <c r="BR12" s="149">
        <v>6.7660613321154075E-3</v>
      </c>
      <c r="BS12" s="149">
        <v>6.7660613321154075E-3</v>
      </c>
      <c r="BT12" s="149">
        <v>6.7660613321154075E-3</v>
      </c>
      <c r="BU12" s="149"/>
      <c r="BV12" s="149"/>
      <c r="BW12" s="149"/>
      <c r="BX12" s="149"/>
      <c r="BY12" s="149"/>
      <c r="BZ12" s="149"/>
      <c r="CA12" s="149"/>
      <c r="CB12" s="149"/>
      <c r="CC12" s="149"/>
      <c r="CD12" s="149"/>
      <c r="CE12" s="149"/>
      <c r="CF12" s="149"/>
      <c r="CG12" s="149"/>
      <c r="CH12" s="149"/>
      <c r="CI12" s="149"/>
      <c r="CJ12" s="149"/>
      <c r="CK12" s="149"/>
      <c r="CL12" s="149"/>
      <c r="CM12" s="149"/>
      <c r="CN12" s="149"/>
      <c r="CO12" s="149"/>
      <c r="CP12" s="149"/>
      <c r="CQ12" s="149"/>
      <c r="CR12" s="149"/>
      <c r="CS12" s="150"/>
      <c r="CT12" s="151"/>
      <c r="CW12" s="68"/>
      <c r="CX12" s="152"/>
    </row>
    <row r="13" spans="1:102">
      <c r="A13" s="289" t="s">
        <v>8334</v>
      </c>
      <c r="B13" s="146" t="s">
        <v>7462</v>
      </c>
      <c r="C13" s="147" t="str">
        <f>+_xlfn.XLOOKUP(B13,'R4'!B:B,'R4'!C:C)</f>
        <v>AMR - SABİT BETON POMPASI - ELEKTRİKLİ</v>
      </c>
      <c r="D13" s="147"/>
      <c r="E13" s="150" t="s">
        <v>2605</v>
      </c>
      <c r="F13" s="150" t="s">
        <v>1703</v>
      </c>
      <c r="G13" s="150" t="s">
        <v>35</v>
      </c>
      <c r="H13" s="150" t="s">
        <v>8271</v>
      </c>
      <c r="I13" s="156" t="s">
        <v>8266</v>
      </c>
      <c r="J13" s="148">
        <v>0</v>
      </c>
      <c r="K13" s="149">
        <v>0</v>
      </c>
      <c r="L13" s="149">
        <v>0</v>
      </c>
      <c r="M13" s="149">
        <v>0</v>
      </c>
      <c r="N13" s="149">
        <v>0</v>
      </c>
      <c r="O13" s="149">
        <v>0</v>
      </c>
      <c r="P13" s="149">
        <v>0</v>
      </c>
      <c r="Q13" s="149">
        <v>8.7560793709728843E-3</v>
      </c>
      <c r="R13" s="149">
        <v>8.7560793709728843E-3</v>
      </c>
      <c r="S13" s="149">
        <v>8.7560793709728843E-3</v>
      </c>
      <c r="T13" s="149">
        <v>8.7560793709728843E-3</v>
      </c>
      <c r="U13" s="149">
        <v>8.7560793709728843E-3</v>
      </c>
      <c r="V13" s="149">
        <v>8.7560793709728843E-3</v>
      </c>
      <c r="W13" s="149">
        <v>8.7560793709728843E-3</v>
      </c>
      <c r="X13" s="149">
        <v>8.7560793709728843E-3</v>
      </c>
      <c r="Y13" s="149">
        <v>8.7560793709728843E-3</v>
      </c>
      <c r="Z13" s="149">
        <v>8.7560793709728843E-3</v>
      </c>
      <c r="AA13" s="149">
        <v>8.7560793709728843E-3</v>
      </c>
      <c r="AB13" s="149">
        <v>8.7560793709728843E-3</v>
      </c>
      <c r="AC13" s="149">
        <v>8.7560793709728843E-3</v>
      </c>
      <c r="AD13" s="149">
        <v>8.7560793709728843E-3</v>
      </c>
      <c r="AE13" s="149">
        <v>8.7560793709728843E-3</v>
      </c>
      <c r="AF13" s="149">
        <v>8.7560793709728843E-3</v>
      </c>
      <c r="AG13" s="149">
        <v>8.7560793709728843E-3</v>
      </c>
      <c r="AH13" s="149">
        <v>8.7560793709728843E-3</v>
      </c>
      <c r="AI13" s="149">
        <v>8.7560793709728843E-3</v>
      </c>
      <c r="AJ13" s="149">
        <v>8.7560793709728843E-3</v>
      </c>
      <c r="AK13" s="149">
        <v>8.7560793709728843E-3</v>
      </c>
      <c r="AL13" s="149">
        <v>8.7560793709728843E-3</v>
      </c>
      <c r="AM13" s="149">
        <v>8.7560793709728843E-3</v>
      </c>
      <c r="AN13" s="149">
        <v>8.7560793709728843E-3</v>
      </c>
      <c r="AO13" s="149">
        <v>8.7560793709728843E-3</v>
      </c>
      <c r="AP13" s="149">
        <v>8.7560793709728843E-3</v>
      </c>
      <c r="AQ13" s="149">
        <v>8.7560793709728843E-3</v>
      </c>
      <c r="AR13" s="149">
        <v>8.7560793709728843E-3</v>
      </c>
      <c r="AS13" s="149">
        <v>8.7560793709728843E-3</v>
      </c>
      <c r="AT13" s="149">
        <v>8.7560793709728843E-3</v>
      </c>
      <c r="AU13" s="149">
        <v>8.7560793709728843E-3</v>
      </c>
      <c r="AV13" s="149">
        <v>8.7560793709728843E-3</v>
      </c>
      <c r="AW13" s="149">
        <v>8.7560793709728843E-3</v>
      </c>
      <c r="AX13" s="149">
        <v>8.7560793709728843E-3</v>
      </c>
      <c r="AY13" s="149">
        <v>8.7560793709728843E-3</v>
      </c>
      <c r="AZ13" s="149">
        <v>8.7560793709728843E-3</v>
      </c>
      <c r="BA13" s="149">
        <v>8.7560793709728843E-3</v>
      </c>
      <c r="BB13" s="149">
        <v>8.7560793709728843E-3</v>
      </c>
      <c r="BC13" s="149">
        <v>8.7560793709728843E-3</v>
      </c>
      <c r="BD13" s="149">
        <v>8.7560793709728843E-3</v>
      </c>
      <c r="BE13" s="149">
        <v>8.7560793709728843E-3</v>
      </c>
      <c r="BF13" s="149">
        <v>8.7560793709728843E-3</v>
      </c>
      <c r="BG13" s="149">
        <v>8.7560793709728843E-3</v>
      </c>
      <c r="BH13" s="149">
        <v>8.7560793709728843E-3</v>
      </c>
      <c r="BI13" s="149">
        <v>8.7560793709728843E-3</v>
      </c>
      <c r="BJ13" s="149">
        <v>8.7560793709728843E-3</v>
      </c>
      <c r="BK13" s="149">
        <v>8.7560793709728843E-3</v>
      </c>
      <c r="BL13" s="149">
        <v>8.7560793709728843E-3</v>
      </c>
      <c r="BM13" s="149">
        <v>8.7560793709728843E-3</v>
      </c>
      <c r="BN13" s="149">
        <v>8.7560793709728843E-3</v>
      </c>
      <c r="BO13" s="149">
        <v>8.7560793709728843E-3</v>
      </c>
      <c r="BP13" s="149">
        <v>8.7560793709728843E-3</v>
      </c>
      <c r="BQ13" s="149">
        <v>8.7560793709728843E-3</v>
      </c>
      <c r="BR13" s="149">
        <v>8.7560793709728843E-3</v>
      </c>
      <c r="BS13" s="149">
        <v>8.7560793709728843E-3</v>
      </c>
      <c r="BT13" s="149">
        <v>8.7560793709728843E-3</v>
      </c>
      <c r="BU13" s="149"/>
      <c r="BV13" s="149"/>
      <c r="BW13" s="149"/>
      <c r="BX13" s="149"/>
      <c r="BY13" s="149"/>
      <c r="BZ13" s="149"/>
      <c r="CA13" s="149"/>
      <c r="CB13" s="149"/>
      <c r="CC13" s="149"/>
      <c r="CD13" s="149"/>
      <c r="CE13" s="149"/>
      <c r="CF13" s="149"/>
      <c r="CG13" s="149"/>
      <c r="CH13" s="149"/>
      <c r="CI13" s="149"/>
      <c r="CJ13" s="149"/>
      <c r="CK13" s="149"/>
      <c r="CL13" s="149"/>
      <c r="CM13" s="149"/>
      <c r="CN13" s="149"/>
      <c r="CO13" s="149"/>
      <c r="CP13" s="149"/>
      <c r="CQ13" s="149"/>
      <c r="CR13" s="149"/>
      <c r="CS13" s="150"/>
      <c r="CT13" s="151"/>
      <c r="CW13" s="68"/>
      <c r="CX13" s="152"/>
    </row>
    <row r="14" spans="1:102">
      <c r="A14" s="289" t="s">
        <v>8334</v>
      </c>
      <c r="B14" s="146" t="s">
        <v>7462</v>
      </c>
      <c r="C14" s="147" t="str">
        <f>+_xlfn.XLOOKUP(B14,'R4'!B:B,'R4'!C:C)</f>
        <v>AMR - SABİT BETON POMPASI - ELEKTRİKLİ</v>
      </c>
      <c r="D14" s="147"/>
      <c r="E14" s="150" t="s">
        <v>2606</v>
      </c>
      <c r="F14" s="150" t="s">
        <v>1704</v>
      </c>
      <c r="G14" s="150" t="s">
        <v>35</v>
      </c>
      <c r="H14" s="150" t="s">
        <v>8271</v>
      </c>
      <c r="I14" s="156" t="s">
        <v>8266</v>
      </c>
      <c r="J14" s="148">
        <v>0</v>
      </c>
      <c r="K14" s="149">
        <v>0</v>
      </c>
      <c r="L14" s="149">
        <v>0</v>
      </c>
      <c r="M14" s="149">
        <v>0</v>
      </c>
      <c r="N14" s="149">
        <v>0</v>
      </c>
      <c r="O14" s="149">
        <v>0</v>
      </c>
      <c r="P14" s="149">
        <v>0</v>
      </c>
      <c r="Q14" s="149">
        <v>1.5738992453429228E-3</v>
      </c>
      <c r="R14" s="149">
        <v>1.5738992453429228E-3</v>
      </c>
      <c r="S14" s="149">
        <v>1.5738992453429228E-3</v>
      </c>
      <c r="T14" s="149">
        <v>1.5738992453429228E-3</v>
      </c>
      <c r="U14" s="149">
        <v>1.5738992453429228E-3</v>
      </c>
      <c r="V14" s="149">
        <v>1.5738992453429228E-3</v>
      </c>
      <c r="W14" s="149">
        <v>1.5738992453429228E-3</v>
      </c>
      <c r="X14" s="149">
        <v>1.5738992453429228E-3</v>
      </c>
      <c r="Y14" s="149">
        <v>1.5738992453429228E-3</v>
      </c>
      <c r="Z14" s="149">
        <v>1.5738992453429228E-3</v>
      </c>
      <c r="AA14" s="149">
        <v>1.5738992453429228E-3</v>
      </c>
      <c r="AB14" s="149">
        <v>1.5738992453429228E-3</v>
      </c>
      <c r="AC14" s="149">
        <v>1.5738992453429228E-3</v>
      </c>
      <c r="AD14" s="149">
        <v>1.5738992453429228E-3</v>
      </c>
      <c r="AE14" s="149">
        <v>1.5738992453429228E-3</v>
      </c>
      <c r="AF14" s="149">
        <v>1.5738992453429228E-3</v>
      </c>
      <c r="AG14" s="149">
        <v>1.5738992453429228E-3</v>
      </c>
      <c r="AH14" s="149">
        <v>1.5738992453429228E-3</v>
      </c>
      <c r="AI14" s="149">
        <v>1.5738992453429228E-3</v>
      </c>
      <c r="AJ14" s="149">
        <v>1.5738992453429228E-3</v>
      </c>
      <c r="AK14" s="149">
        <v>1.5738992453429228E-3</v>
      </c>
      <c r="AL14" s="149">
        <v>1.5738992453429228E-3</v>
      </c>
      <c r="AM14" s="149">
        <v>1.5738992453429228E-3</v>
      </c>
      <c r="AN14" s="149">
        <v>1.5738992453429228E-3</v>
      </c>
      <c r="AO14" s="149">
        <v>1.5738992453429228E-3</v>
      </c>
      <c r="AP14" s="149">
        <v>1.5738992453429228E-3</v>
      </c>
      <c r="AQ14" s="149">
        <v>1.5738992453429228E-3</v>
      </c>
      <c r="AR14" s="149">
        <v>1.5738992453429228E-3</v>
      </c>
      <c r="AS14" s="149">
        <v>1.5738992453429228E-3</v>
      </c>
      <c r="AT14" s="149">
        <v>1.5738992453429228E-3</v>
      </c>
      <c r="AU14" s="149">
        <v>1.5738992453429228E-3</v>
      </c>
      <c r="AV14" s="149">
        <v>1.5738992453429228E-3</v>
      </c>
      <c r="AW14" s="149">
        <v>1.5738992453429228E-3</v>
      </c>
      <c r="AX14" s="149">
        <v>1.5738992453429228E-3</v>
      </c>
      <c r="AY14" s="149">
        <v>1.5738992453429228E-3</v>
      </c>
      <c r="AZ14" s="149">
        <v>1.5738992453429228E-3</v>
      </c>
      <c r="BA14" s="149">
        <v>1.5738992453429228E-3</v>
      </c>
      <c r="BB14" s="149">
        <v>1.5738992453429228E-3</v>
      </c>
      <c r="BC14" s="149">
        <v>1.5738992453429228E-3</v>
      </c>
      <c r="BD14" s="149">
        <v>1.5738992453429228E-3</v>
      </c>
      <c r="BE14" s="149">
        <v>1.5738992453429228E-3</v>
      </c>
      <c r="BF14" s="149">
        <v>1.5738992453429228E-3</v>
      </c>
      <c r="BG14" s="149">
        <v>1.5738992453429228E-3</v>
      </c>
      <c r="BH14" s="149">
        <v>1.5738992453429228E-3</v>
      </c>
      <c r="BI14" s="149">
        <v>1.5738992453429228E-3</v>
      </c>
      <c r="BJ14" s="149">
        <v>1.5738992453429228E-3</v>
      </c>
      <c r="BK14" s="149">
        <v>1.5738992453429228E-3</v>
      </c>
      <c r="BL14" s="149">
        <v>1.5738992453429228E-3</v>
      </c>
      <c r="BM14" s="149">
        <v>1.5738992453429228E-3</v>
      </c>
      <c r="BN14" s="149">
        <v>1.5738992453429228E-3</v>
      </c>
      <c r="BO14" s="149">
        <v>1.5738992453429228E-3</v>
      </c>
      <c r="BP14" s="149">
        <v>1.5738992453429228E-3</v>
      </c>
      <c r="BQ14" s="149">
        <v>1.5738992453429228E-3</v>
      </c>
      <c r="BR14" s="149">
        <v>1.5738992453429228E-3</v>
      </c>
      <c r="BS14" s="149">
        <v>1.5738992453429228E-3</v>
      </c>
      <c r="BT14" s="149">
        <v>1.5738992453429228E-3</v>
      </c>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50"/>
      <c r="CT14" s="151"/>
      <c r="CW14" s="68"/>
      <c r="CX14" s="152"/>
    </row>
    <row r="15" spans="1:102">
      <c r="A15" s="289" t="s">
        <v>8334</v>
      </c>
      <c r="B15" s="146" t="s">
        <v>7462</v>
      </c>
      <c r="C15" s="147" t="str">
        <f>+_xlfn.XLOOKUP(B15,'R4'!B:B,'R4'!C:C)</f>
        <v>AMR - SABİT BETON POMPASI - ELEKTRİKLİ</v>
      </c>
      <c r="D15" s="147"/>
      <c r="E15" s="150" t="s">
        <v>2606</v>
      </c>
      <c r="F15" s="150" t="s">
        <v>38</v>
      </c>
      <c r="G15" s="150" t="s">
        <v>35</v>
      </c>
      <c r="H15" s="150" t="s">
        <v>8271</v>
      </c>
      <c r="I15" s="156" t="s">
        <v>8266</v>
      </c>
      <c r="J15" s="148">
        <v>0</v>
      </c>
      <c r="K15" s="149">
        <v>0</v>
      </c>
      <c r="L15" s="149">
        <v>0</v>
      </c>
      <c r="M15" s="149">
        <v>0</v>
      </c>
      <c r="N15" s="149">
        <v>0</v>
      </c>
      <c r="O15" s="149">
        <v>0</v>
      </c>
      <c r="P15" s="149">
        <v>0</v>
      </c>
      <c r="Q15" s="149">
        <v>4.572592885806518E-2</v>
      </c>
      <c r="R15" s="149">
        <v>4.572592885806518E-2</v>
      </c>
      <c r="S15" s="149">
        <v>4.572592885806518E-2</v>
      </c>
      <c r="T15" s="149">
        <v>4.572592885806518E-2</v>
      </c>
      <c r="U15" s="149">
        <v>4.572592885806518E-2</v>
      </c>
      <c r="V15" s="149">
        <v>4.572592885806518E-2</v>
      </c>
      <c r="W15" s="149">
        <v>4.572592885806518E-2</v>
      </c>
      <c r="X15" s="149">
        <v>4.572592885806518E-2</v>
      </c>
      <c r="Y15" s="149">
        <v>4.572592885806518E-2</v>
      </c>
      <c r="Z15" s="149">
        <v>4.572592885806518E-2</v>
      </c>
      <c r="AA15" s="149">
        <v>4.572592885806518E-2</v>
      </c>
      <c r="AB15" s="149">
        <v>4.572592885806518E-2</v>
      </c>
      <c r="AC15" s="149">
        <v>4.572592885806518E-2</v>
      </c>
      <c r="AD15" s="149">
        <v>4.572592885806518E-2</v>
      </c>
      <c r="AE15" s="149">
        <v>4.572592885806518E-2</v>
      </c>
      <c r="AF15" s="149">
        <v>4.572592885806518E-2</v>
      </c>
      <c r="AG15" s="149">
        <v>4.572592885806518E-2</v>
      </c>
      <c r="AH15" s="149">
        <v>4.572592885806518E-2</v>
      </c>
      <c r="AI15" s="149">
        <v>4.572592885806518E-2</v>
      </c>
      <c r="AJ15" s="149">
        <v>4.572592885806518E-2</v>
      </c>
      <c r="AK15" s="149">
        <v>4.572592885806518E-2</v>
      </c>
      <c r="AL15" s="149">
        <v>4.572592885806518E-2</v>
      </c>
      <c r="AM15" s="149">
        <v>4.572592885806518E-2</v>
      </c>
      <c r="AN15" s="149">
        <v>4.572592885806518E-2</v>
      </c>
      <c r="AO15" s="149">
        <v>4.572592885806518E-2</v>
      </c>
      <c r="AP15" s="149">
        <v>4.572592885806518E-2</v>
      </c>
      <c r="AQ15" s="149">
        <v>4.572592885806518E-2</v>
      </c>
      <c r="AR15" s="149">
        <v>4.572592885806518E-2</v>
      </c>
      <c r="AS15" s="149">
        <v>4.572592885806518E-2</v>
      </c>
      <c r="AT15" s="149">
        <v>4.572592885806518E-2</v>
      </c>
      <c r="AU15" s="149">
        <v>4.572592885806518E-2</v>
      </c>
      <c r="AV15" s="149">
        <v>4.572592885806518E-2</v>
      </c>
      <c r="AW15" s="149">
        <v>4.572592885806518E-2</v>
      </c>
      <c r="AX15" s="149">
        <v>4.572592885806518E-2</v>
      </c>
      <c r="AY15" s="149">
        <v>4.572592885806518E-2</v>
      </c>
      <c r="AZ15" s="149">
        <v>4.572592885806518E-2</v>
      </c>
      <c r="BA15" s="149">
        <v>4.572592885806518E-2</v>
      </c>
      <c r="BB15" s="149">
        <v>4.572592885806518E-2</v>
      </c>
      <c r="BC15" s="149">
        <v>4.572592885806518E-2</v>
      </c>
      <c r="BD15" s="149">
        <v>4.572592885806518E-2</v>
      </c>
      <c r="BE15" s="149">
        <v>4.572592885806518E-2</v>
      </c>
      <c r="BF15" s="149">
        <v>4.572592885806518E-2</v>
      </c>
      <c r="BG15" s="149">
        <v>4.572592885806518E-2</v>
      </c>
      <c r="BH15" s="149">
        <v>4.572592885806518E-2</v>
      </c>
      <c r="BI15" s="149">
        <v>4.572592885806518E-2</v>
      </c>
      <c r="BJ15" s="149">
        <v>4.572592885806518E-2</v>
      </c>
      <c r="BK15" s="149">
        <v>4.572592885806518E-2</v>
      </c>
      <c r="BL15" s="149">
        <v>4.572592885806518E-2</v>
      </c>
      <c r="BM15" s="149">
        <v>4.572592885806518E-2</v>
      </c>
      <c r="BN15" s="149">
        <v>4.572592885806518E-2</v>
      </c>
      <c r="BO15" s="149">
        <v>4.572592885806518E-2</v>
      </c>
      <c r="BP15" s="149">
        <v>4.572592885806518E-2</v>
      </c>
      <c r="BQ15" s="149">
        <v>4.572592885806518E-2</v>
      </c>
      <c r="BR15" s="149">
        <v>4.572592885806518E-2</v>
      </c>
      <c r="BS15" s="149">
        <v>4.572592885806518E-2</v>
      </c>
      <c r="BT15" s="149">
        <v>4.572592885806518E-2</v>
      </c>
      <c r="BU15" s="149"/>
      <c r="BV15" s="149"/>
      <c r="BW15" s="149"/>
      <c r="BX15" s="149"/>
      <c r="BY15" s="149"/>
      <c r="BZ15" s="149"/>
      <c r="CA15" s="149"/>
      <c r="CB15" s="149"/>
      <c r="CC15" s="149"/>
      <c r="CD15" s="149"/>
      <c r="CE15" s="149"/>
      <c r="CF15" s="149"/>
      <c r="CG15" s="149"/>
      <c r="CH15" s="149"/>
      <c r="CI15" s="149"/>
      <c r="CJ15" s="149"/>
      <c r="CK15" s="149"/>
      <c r="CL15" s="149"/>
      <c r="CM15" s="149"/>
      <c r="CN15" s="149"/>
      <c r="CO15" s="149"/>
      <c r="CP15" s="149"/>
      <c r="CQ15" s="149"/>
      <c r="CR15" s="149"/>
      <c r="CS15" s="150"/>
      <c r="CT15" s="151"/>
      <c r="CW15" s="68"/>
      <c r="CX15" s="152"/>
    </row>
    <row r="16" spans="1:102">
      <c r="A16" s="289" t="s">
        <v>8334</v>
      </c>
      <c r="B16" s="146" t="s">
        <v>7462</v>
      </c>
      <c r="C16" s="147" t="str">
        <f>+_xlfn.XLOOKUP(B16,'R4'!B:B,'R4'!C:C)</f>
        <v>AMR - SABİT BETON POMPASI - ELEKTRİKLİ</v>
      </c>
      <c r="D16" s="147"/>
      <c r="E16" s="150" t="s">
        <v>2606</v>
      </c>
      <c r="F16" s="150" t="s">
        <v>1705</v>
      </c>
      <c r="G16" s="150" t="s">
        <v>35</v>
      </c>
      <c r="H16" s="150" t="s">
        <v>8271</v>
      </c>
      <c r="I16" s="156" t="s">
        <v>8266</v>
      </c>
      <c r="J16" s="148">
        <v>0</v>
      </c>
      <c r="K16" s="149">
        <v>0</v>
      </c>
      <c r="L16" s="149">
        <v>0</v>
      </c>
      <c r="M16" s="149">
        <v>0</v>
      </c>
      <c r="N16" s="149">
        <v>0</v>
      </c>
      <c r="O16" s="149">
        <v>0</v>
      </c>
      <c r="P16" s="149">
        <v>0</v>
      </c>
      <c r="Q16" s="149">
        <v>1.0003466860894748E-3</v>
      </c>
      <c r="R16" s="149">
        <v>1.0003466860894748E-3</v>
      </c>
      <c r="S16" s="149">
        <v>1.0003466860894748E-3</v>
      </c>
      <c r="T16" s="149">
        <v>1.0003466860894748E-3</v>
      </c>
      <c r="U16" s="149">
        <v>1.0003466860894748E-3</v>
      </c>
      <c r="V16" s="149">
        <v>1.0003466860894748E-3</v>
      </c>
      <c r="W16" s="149">
        <v>1.0003466860894748E-3</v>
      </c>
      <c r="X16" s="149">
        <v>1.0003466860894748E-3</v>
      </c>
      <c r="Y16" s="149">
        <v>1.0003466860894748E-3</v>
      </c>
      <c r="Z16" s="149">
        <v>1.0003466860894748E-3</v>
      </c>
      <c r="AA16" s="149">
        <v>1.0003466860894748E-3</v>
      </c>
      <c r="AB16" s="149">
        <v>1.0003466860894748E-3</v>
      </c>
      <c r="AC16" s="149">
        <v>1.0003466860894748E-3</v>
      </c>
      <c r="AD16" s="149">
        <v>1.0003466860894748E-3</v>
      </c>
      <c r="AE16" s="149">
        <v>1.0003466860894748E-3</v>
      </c>
      <c r="AF16" s="149">
        <v>1.0003466860894748E-3</v>
      </c>
      <c r="AG16" s="149">
        <v>1.0003466860894748E-3</v>
      </c>
      <c r="AH16" s="149">
        <v>1.0003466860894748E-3</v>
      </c>
      <c r="AI16" s="149">
        <v>1.0003466860894748E-3</v>
      </c>
      <c r="AJ16" s="149">
        <v>1.0003466860894748E-3</v>
      </c>
      <c r="AK16" s="149">
        <v>1.0003466860894748E-3</v>
      </c>
      <c r="AL16" s="149">
        <v>1.0003466860894748E-3</v>
      </c>
      <c r="AM16" s="149">
        <v>1.0003466860894748E-3</v>
      </c>
      <c r="AN16" s="149">
        <v>1.0003466860894748E-3</v>
      </c>
      <c r="AO16" s="149">
        <v>1.0003466860894748E-3</v>
      </c>
      <c r="AP16" s="149">
        <v>1.0003466860894748E-3</v>
      </c>
      <c r="AQ16" s="149">
        <v>1.0003466860894748E-3</v>
      </c>
      <c r="AR16" s="149">
        <v>1.0003466860894748E-3</v>
      </c>
      <c r="AS16" s="149">
        <v>1.0003466860894748E-3</v>
      </c>
      <c r="AT16" s="149">
        <v>1.0003466860894748E-3</v>
      </c>
      <c r="AU16" s="149">
        <v>1.0003466860894748E-3</v>
      </c>
      <c r="AV16" s="149">
        <v>1.0003466860894748E-3</v>
      </c>
      <c r="AW16" s="149">
        <v>1.0003466860894748E-3</v>
      </c>
      <c r="AX16" s="149">
        <v>1.0003466860894748E-3</v>
      </c>
      <c r="AY16" s="149">
        <v>1.0003466860894748E-3</v>
      </c>
      <c r="AZ16" s="149">
        <v>1.0003466860894748E-3</v>
      </c>
      <c r="BA16" s="149">
        <v>1.0003466860894748E-3</v>
      </c>
      <c r="BB16" s="149">
        <v>1.0003466860894748E-3</v>
      </c>
      <c r="BC16" s="149">
        <v>1.0003466860894748E-3</v>
      </c>
      <c r="BD16" s="149">
        <v>1.0003466860894748E-3</v>
      </c>
      <c r="BE16" s="149">
        <v>1.0003466860894748E-3</v>
      </c>
      <c r="BF16" s="149">
        <v>1.0003466860894748E-3</v>
      </c>
      <c r="BG16" s="149">
        <v>1.0003466860894748E-3</v>
      </c>
      <c r="BH16" s="149">
        <v>1.0003466860894748E-3</v>
      </c>
      <c r="BI16" s="149">
        <v>1.0003466860894748E-3</v>
      </c>
      <c r="BJ16" s="149">
        <v>1.0003466860894748E-3</v>
      </c>
      <c r="BK16" s="149">
        <v>1.0003466860894748E-3</v>
      </c>
      <c r="BL16" s="149">
        <v>1.0003466860894748E-3</v>
      </c>
      <c r="BM16" s="149">
        <v>1.0003466860894748E-3</v>
      </c>
      <c r="BN16" s="149">
        <v>1.0003466860894748E-3</v>
      </c>
      <c r="BO16" s="149">
        <v>1.0003466860894748E-3</v>
      </c>
      <c r="BP16" s="149">
        <v>1.0003466860894748E-3</v>
      </c>
      <c r="BQ16" s="149">
        <v>1.0003466860894748E-3</v>
      </c>
      <c r="BR16" s="149">
        <v>1.0003466860894748E-3</v>
      </c>
      <c r="BS16" s="149">
        <v>1.0003466860894748E-3</v>
      </c>
      <c r="BT16" s="149">
        <v>1.0003466860894748E-3</v>
      </c>
      <c r="BU16" s="149"/>
      <c r="BV16" s="149"/>
      <c r="BW16" s="149"/>
      <c r="BX16" s="149"/>
      <c r="BY16" s="149"/>
      <c r="BZ16" s="149"/>
      <c r="CA16" s="149"/>
      <c r="CB16" s="149"/>
      <c r="CC16" s="149"/>
      <c r="CD16" s="149"/>
      <c r="CE16" s="149"/>
      <c r="CF16" s="149"/>
      <c r="CG16" s="149"/>
      <c r="CH16" s="149"/>
      <c r="CI16" s="149"/>
      <c r="CJ16" s="149"/>
      <c r="CK16" s="149"/>
      <c r="CL16" s="149"/>
      <c r="CM16" s="149"/>
      <c r="CN16" s="149"/>
      <c r="CO16" s="149"/>
      <c r="CP16" s="149"/>
      <c r="CQ16" s="149"/>
      <c r="CR16" s="149"/>
      <c r="CS16" s="150"/>
      <c r="CT16" s="151"/>
      <c r="CW16" s="68"/>
      <c r="CX16" s="152"/>
    </row>
    <row r="17" spans="1:102">
      <c r="A17" s="289" t="s">
        <v>8334</v>
      </c>
      <c r="B17" s="146" t="s">
        <v>7462</v>
      </c>
      <c r="C17" s="147" t="str">
        <f>+_xlfn.XLOOKUP(B17,'R4'!B:B,'R4'!C:C)</f>
        <v>AMR - SABİT BETON POMPASI - ELEKTRİKLİ</v>
      </c>
      <c r="D17" s="147"/>
      <c r="E17" s="150" t="s">
        <v>2606</v>
      </c>
      <c r="F17" s="150" t="s">
        <v>1703</v>
      </c>
      <c r="G17" s="150" t="s">
        <v>35</v>
      </c>
      <c r="H17" s="150" t="s">
        <v>8271</v>
      </c>
      <c r="I17" s="156" t="s">
        <v>8266</v>
      </c>
      <c r="J17" s="148">
        <v>0</v>
      </c>
      <c r="K17" s="149">
        <v>0</v>
      </c>
      <c r="L17" s="149">
        <v>0</v>
      </c>
      <c r="M17" s="149">
        <v>0</v>
      </c>
      <c r="N17" s="149">
        <v>0</v>
      </c>
      <c r="O17" s="149">
        <v>0</v>
      </c>
      <c r="P17" s="149">
        <v>0</v>
      </c>
      <c r="Q17" s="149">
        <v>1.9468782935255116E-3</v>
      </c>
      <c r="R17" s="149">
        <v>1.9468782935255116E-3</v>
      </c>
      <c r="S17" s="149">
        <v>1.9468782935255116E-3</v>
      </c>
      <c r="T17" s="149">
        <v>1.9468782935255116E-3</v>
      </c>
      <c r="U17" s="149">
        <v>1.9468782935255116E-3</v>
      </c>
      <c r="V17" s="149">
        <v>1.9468782935255116E-3</v>
      </c>
      <c r="W17" s="149">
        <v>1.9468782935255116E-3</v>
      </c>
      <c r="X17" s="149">
        <v>1.9468782935255116E-3</v>
      </c>
      <c r="Y17" s="149">
        <v>1.9468782935255116E-3</v>
      </c>
      <c r="Z17" s="149">
        <v>1.9468782935255116E-3</v>
      </c>
      <c r="AA17" s="149">
        <v>1.9468782935255116E-3</v>
      </c>
      <c r="AB17" s="149">
        <v>1.9468782935255116E-3</v>
      </c>
      <c r="AC17" s="149">
        <v>1.9468782935255116E-3</v>
      </c>
      <c r="AD17" s="149">
        <v>1.9468782935255116E-3</v>
      </c>
      <c r="AE17" s="149">
        <v>1.9468782935255116E-3</v>
      </c>
      <c r="AF17" s="149">
        <v>1.9468782935255116E-3</v>
      </c>
      <c r="AG17" s="149">
        <v>1.9468782935255116E-3</v>
      </c>
      <c r="AH17" s="149">
        <v>1.9468782935255116E-3</v>
      </c>
      <c r="AI17" s="149">
        <v>1.9468782935255116E-3</v>
      </c>
      <c r="AJ17" s="149">
        <v>1.9468782935255116E-3</v>
      </c>
      <c r="AK17" s="149">
        <v>1.9468782935255116E-3</v>
      </c>
      <c r="AL17" s="149">
        <v>1.9468782935255116E-3</v>
      </c>
      <c r="AM17" s="149">
        <v>1.9468782935255116E-3</v>
      </c>
      <c r="AN17" s="149">
        <v>1.9468782935255116E-3</v>
      </c>
      <c r="AO17" s="149">
        <v>1.9468782935255116E-3</v>
      </c>
      <c r="AP17" s="149">
        <v>1.9468782935255116E-3</v>
      </c>
      <c r="AQ17" s="149">
        <v>1.9468782935255116E-3</v>
      </c>
      <c r="AR17" s="149">
        <v>1.9468782935255116E-3</v>
      </c>
      <c r="AS17" s="149">
        <v>1.9468782935255116E-3</v>
      </c>
      <c r="AT17" s="149">
        <v>1.9468782935255116E-3</v>
      </c>
      <c r="AU17" s="149">
        <v>1.9468782935255116E-3</v>
      </c>
      <c r="AV17" s="149">
        <v>1.9468782935255116E-3</v>
      </c>
      <c r="AW17" s="149">
        <v>1.9468782935255116E-3</v>
      </c>
      <c r="AX17" s="149">
        <v>1.9468782935255116E-3</v>
      </c>
      <c r="AY17" s="149">
        <v>1.9468782935255116E-3</v>
      </c>
      <c r="AZ17" s="149">
        <v>1.9468782935255116E-3</v>
      </c>
      <c r="BA17" s="149">
        <v>1.9468782935255116E-3</v>
      </c>
      <c r="BB17" s="149">
        <v>1.9468782935255116E-3</v>
      </c>
      <c r="BC17" s="149">
        <v>1.9468782935255116E-3</v>
      </c>
      <c r="BD17" s="149">
        <v>1.9468782935255116E-3</v>
      </c>
      <c r="BE17" s="149">
        <v>1.9468782935255116E-3</v>
      </c>
      <c r="BF17" s="149">
        <v>1.9468782935255116E-3</v>
      </c>
      <c r="BG17" s="149">
        <v>1.9468782935255116E-3</v>
      </c>
      <c r="BH17" s="149">
        <v>1.9468782935255116E-3</v>
      </c>
      <c r="BI17" s="149">
        <v>1.9468782935255116E-3</v>
      </c>
      <c r="BJ17" s="149">
        <v>1.9468782935255116E-3</v>
      </c>
      <c r="BK17" s="149">
        <v>1.9468782935255116E-3</v>
      </c>
      <c r="BL17" s="149">
        <v>1.9468782935255116E-3</v>
      </c>
      <c r="BM17" s="149">
        <v>1.9468782935255116E-3</v>
      </c>
      <c r="BN17" s="149">
        <v>1.9468782935255116E-3</v>
      </c>
      <c r="BO17" s="149">
        <v>1.9468782935255116E-3</v>
      </c>
      <c r="BP17" s="149">
        <v>1.9468782935255116E-3</v>
      </c>
      <c r="BQ17" s="149">
        <v>1.9468782935255116E-3</v>
      </c>
      <c r="BR17" s="149">
        <v>1.9468782935255116E-3</v>
      </c>
      <c r="BS17" s="149">
        <v>1.9468782935255116E-3</v>
      </c>
      <c r="BT17" s="149">
        <v>1.9468782935255116E-3</v>
      </c>
      <c r="BU17" s="149"/>
      <c r="BV17" s="149"/>
      <c r="BW17" s="149"/>
      <c r="BX17" s="149"/>
      <c r="BY17" s="149"/>
      <c r="BZ17" s="149"/>
      <c r="CA17" s="149"/>
      <c r="CB17" s="149"/>
      <c r="CC17" s="149"/>
      <c r="CD17" s="149"/>
      <c r="CE17" s="149"/>
      <c r="CF17" s="149"/>
      <c r="CG17" s="149"/>
      <c r="CH17" s="149"/>
      <c r="CI17" s="149"/>
      <c r="CJ17" s="149"/>
      <c r="CK17" s="149"/>
      <c r="CL17" s="149"/>
      <c r="CM17" s="149"/>
      <c r="CN17" s="149"/>
      <c r="CO17" s="149"/>
      <c r="CP17" s="149"/>
      <c r="CQ17" s="149"/>
      <c r="CR17" s="149"/>
      <c r="CS17" s="150"/>
      <c r="CT17" s="151"/>
      <c r="CW17" s="68"/>
      <c r="CX17" s="152"/>
    </row>
    <row r="18" spans="1:102">
      <c r="A18" s="293" t="s">
        <v>8334</v>
      </c>
      <c r="B18" s="146" t="s">
        <v>177</v>
      </c>
      <c r="C18" s="147" t="str">
        <f>+_xlfn.XLOOKUP(B18,'R4'!B:B,'R4'!C:C)</f>
        <v>AMR - PÜSKÜRTME M. - 30M³/SA - TÜNELMAK AD250G</v>
      </c>
      <c r="D18" s="147"/>
      <c r="E18" s="150" t="s">
        <v>2603</v>
      </c>
      <c r="F18" s="150" t="s">
        <v>38</v>
      </c>
      <c r="G18" s="150" t="s">
        <v>35</v>
      </c>
      <c r="H18" s="150" t="s">
        <v>8271</v>
      </c>
      <c r="I18" s="156"/>
      <c r="J18" s="148">
        <v>0</v>
      </c>
      <c r="K18" s="149">
        <v>0</v>
      </c>
      <c r="L18" s="149">
        <v>0</v>
      </c>
      <c r="M18" s="149">
        <v>0</v>
      </c>
      <c r="N18" s="149">
        <v>0</v>
      </c>
      <c r="O18" s="149">
        <v>0</v>
      </c>
      <c r="P18" s="149">
        <v>0</v>
      </c>
      <c r="Q18" s="149">
        <v>0</v>
      </c>
      <c r="R18" s="149">
        <v>0</v>
      </c>
      <c r="S18" s="149">
        <v>0</v>
      </c>
      <c r="T18" s="149">
        <v>1</v>
      </c>
      <c r="U18" s="149">
        <v>1</v>
      </c>
      <c r="V18" s="149">
        <v>1</v>
      </c>
      <c r="W18" s="149">
        <v>1</v>
      </c>
      <c r="X18" s="149">
        <v>1</v>
      </c>
      <c r="Y18" s="149">
        <v>1</v>
      </c>
      <c r="Z18" s="149">
        <v>1</v>
      </c>
      <c r="AA18" s="149">
        <v>1</v>
      </c>
      <c r="AB18" s="149">
        <v>1</v>
      </c>
      <c r="AC18" s="149">
        <v>1</v>
      </c>
      <c r="AD18" s="149">
        <v>1</v>
      </c>
      <c r="AE18" s="149">
        <v>1</v>
      </c>
      <c r="AF18" s="149">
        <v>1</v>
      </c>
      <c r="AG18" s="149">
        <v>1</v>
      </c>
      <c r="AH18" s="149">
        <v>1</v>
      </c>
      <c r="AI18" s="149">
        <v>1</v>
      </c>
      <c r="AJ18" s="149">
        <v>1</v>
      </c>
      <c r="AK18" s="149">
        <v>1</v>
      </c>
      <c r="AL18" s="149">
        <v>1</v>
      </c>
      <c r="AM18" s="149">
        <v>1</v>
      </c>
      <c r="AN18" s="149">
        <v>1</v>
      </c>
      <c r="AO18" s="149">
        <v>1</v>
      </c>
      <c r="AP18" s="149">
        <v>1</v>
      </c>
      <c r="AQ18" s="149">
        <v>1</v>
      </c>
      <c r="AR18" s="149">
        <v>1</v>
      </c>
      <c r="AS18" s="149">
        <v>1</v>
      </c>
      <c r="AT18" s="149">
        <v>1</v>
      </c>
      <c r="AU18" s="149">
        <v>1</v>
      </c>
      <c r="AV18" s="149">
        <v>1</v>
      </c>
      <c r="AW18" s="149">
        <v>1</v>
      </c>
      <c r="AX18" s="149">
        <v>1</v>
      </c>
      <c r="AY18" s="149">
        <v>1</v>
      </c>
      <c r="AZ18" s="149">
        <v>1</v>
      </c>
      <c r="BA18" s="149">
        <v>1</v>
      </c>
      <c r="BB18" s="149">
        <v>1</v>
      </c>
      <c r="BC18" s="149">
        <v>1</v>
      </c>
      <c r="BD18" s="149">
        <v>1</v>
      </c>
      <c r="BE18" s="149">
        <v>1</v>
      </c>
      <c r="BF18" s="149">
        <v>1</v>
      </c>
      <c r="BG18" s="149">
        <v>1</v>
      </c>
      <c r="BH18" s="149">
        <v>1</v>
      </c>
      <c r="BI18" s="149">
        <v>1</v>
      </c>
      <c r="BJ18" s="149">
        <v>1</v>
      </c>
      <c r="BK18" s="149">
        <v>1</v>
      </c>
      <c r="BL18" s="149">
        <v>1</v>
      </c>
      <c r="BM18" s="149">
        <v>1</v>
      </c>
      <c r="BN18" s="149">
        <v>1</v>
      </c>
      <c r="BO18" s="149">
        <v>1</v>
      </c>
      <c r="BP18" s="149">
        <v>1</v>
      </c>
      <c r="BQ18" s="149">
        <v>1</v>
      </c>
      <c r="BR18" s="149">
        <v>1</v>
      </c>
      <c r="BS18" s="149">
        <v>1</v>
      </c>
      <c r="BT18" s="149">
        <v>1</v>
      </c>
      <c r="BU18" s="149"/>
      <c r="BV18" s="149"/>
      <c r="BW18" s="149"/>
      <c r="BX18" s="149"/>
      <c r="BY18" s="149"/>
      <c r="BZ18" s="149"/>
      <c r="CA18" s="149"/>
      <c r="CB18" s="149"/>
      <c r="CC18" s="149"/>
      <c r="CD18" s="149"/>
      <c r="CE18" s="149"/>
      <c r="CF18" s="149"/>
      <c r="CG18" s="149"/>
      <c r="CH18" s="149"/>
      <c r="CI18" s="149"/>
      <c r="CJ18" s="149"/>
      <c r="CK18" s="149"/>
      <c r="CL18" s="149"/>
      <c r="CM18" s="149"/>
      <c r="CN18" s="149"/>
      <c r="CO18" s="149"/>
      <c r="CP18" s="149"/>
      <c r="CQ18" s="149"/>
      <c r="CR18" s="149"/>
      <c r="CS18" s="150"/>
      <c r="CT18" s="151"/>
      <c r="CW18" s="68"/>
      <c r="CX18" s="152"/>
    </row>
    <row r="19" spans="1:102">
      <c r="A19" s="293" t="s">
        <v>8334</v>
      </c>
      <c r="B19" s="146" t="s">
        <v>181</v>
      </c>
      <c r="C19" s="147" t="str">
        <f>+_xlfn.XLOOKUP(B19,'R4'!B:B,'R4'!C:C)</f>
        <v>AMR - PÜSKÜRTME M. - 30M³/SA - TÜNELMAK AD450W</v>
      </c>
      <c r="D19" s="147"/>
      <c r="E19" s="150" t="s">
        <v>2603</v>
      </c>
      <c r="F19" s="150" t="s">
        <v>38</v>
      </c>
      <c r="G19" s="150" t="s">
        <v>35</v>
      </c>
      <c r="H19" s="150" t="s">
        <v>8271</v>
      </c>
      <c r="I19" s="156"/>
      <c r="J19" s="148">
        <v>0</v>
      </c>
      <c r="K19" s="149">
        <v>0</v>
      </c>
      <c r="L19" s="149">
        <v>0</v>
      </c>
      <c r="M19" s="149">
        <v>0</v>
      </c>
      <c r="N19" s="149">
        <v>0</v>
      </c>
      <c r="O19" s="149">
        <v>1</v>
      </c>
      <c r="P19" s="149">
        <v>1</v>
      </c>
      <c r="Q19" s="149">
        <v>1</v>
      </c>
      <c r="R19" s="149">
        <v>1</v>
      </c>
      <c r="S19" s="149">
        <v>1</v>
      </c>
      <c r="T19" s="149">
        <v>1</v>
      </c>
      <c r="U19" s="149">
        <v>1</v>
      </c>
      <c r="V19" s="149">
        <v>1</v>
      </c>
      <c r="W19" s="149">
        <v>1</v>
      </c>
      <c r="X19" s="149">
        <v>1</v>
      </c>
      <c r="Y19" s="149">
        <v>1</v>
      </c>
      <c r="Z19" s="149">
        <v>1</v>
      </c>
      <c r="AA19" s="149">
        <v>1</v>
      </c>
      <c r="AB19" s="149">
        <v>1</v>
      </c>
      <c r="AC19" s="149">
        <v>1</v>
      </c>
      <c r="AD19" s="149">
        <v>1</v>
      </c>
      <c r="AE19" s="149">
        <v>1</v>
      </c>
      <c r="AF19" s="149">
        <v>1</v>
      </c>
      <c r="AG19" s="149">
        <v>1</v>
      </c>
      <c r="AH19" s="149">
        <v>1</v>
      </c>
      <c r="AI19" s="149">
        <v>1</v>
      </c>
      <c r="AJ19" s="149">
        <v>1</v>
      </c>
      <c r="AK19" s="149">
        <v>1</v>
      </c>
      <c r="AL19" s="149">
        <v>1</v>
      </c>
      <c r="AM19" s="149">
        <v>1</v>
      </c>
      <c r="AN19" s="149">
        <v>1</v>
      </c>
      <c r="AO19" s="149">
        <v>1</v>
      </c>
      <c r="AP19" s="149">
        <v>1</v>
      </c>
      <c r="AQ19" s="149">
        <v>1</v>
      </c>
      <c r="AR19" s="149">
        <v>1</v>
      </c>
      <c r="AS19" s="149">
        <v>1</v>
      </c>
      <c r="AT19" s="149">
        <v>1</v>
      </c>
      <c r="AU19" s="149">
        <v>1</v>
      </c>
      <c r="AV19" s="149">
        <v>1</v>
      </c>
      <c r="AW19" s="149">
        <v>1</v>
      </c>
      <c r="AX19" s="149">
        <v>1</v>
      </c>
      <c r="AY19" s="149">
        <v>1</v>
      </c>
      <c r="AZ19" s="149">
        <v>1</v>
      </c>
      <c r="BA19" s="149">
        <v>1</v>
      </c>
      <c r="BB19" s="149">
        <v>1</v>
      </c>
      <c r="BC19" s="149">
        <v>1</v>
      </c>
      <c r="BD19" s="149">
        <v>1</v>
      </c>
      <c r="BE19" s="149">
        <v>1</v>
      </c>
      <c r="BF19" s="149">
        <v>1</v>
      </c>
      <c r="BG19" s="149">
        <v>1</v>
      </c>
      <c r="BH19" s="149">
        <v>1</v>
      </c>
      <c r="BI19" s="149">
        <v>1</v>
      </c>
      <c r="BJ19" s="149">
        <v>1</v>
      </c>
      <c r="BK19" s="149">
        <v>1</v>
      </c>
      <c r="BL19" s="149">
        <v>1</v>
      </c>
      <c r="BM19" s="149">
        <v>1</v>
      </c>
      <c r="BN19" s="149">
        <v>1</v>
      </c>
      <c r="BO19" s="149">
        <v>1</v>
      </c>
      <c r="BP19" s="149">
        <v>1</v>
      </c>
      <c r="BQ19" s="149">
        <v>1</v>
      </c>
      <c r="BR19" s="149">
        <v>1</v>
      </c>
      <c r="BS19" s="149">
        <v>1</v>
      </c>
      <c r="BT19" s="149">
        <v>1</v>
      </c>
      <c r="BU19" s="149"/>
      <c r="BV19" s="149"/>
      <c r="BW19" s="149"/>
      <c r="BX19" s="149"/>
      <c r="BY19" s="149"/>
      <c r="BZ19" s="149"/>
      <c r="CA19" s="149"/>
      <c r="CB19" s="149"/>
      <c r="CC19" s="149"/>
      <c r="CD19" s="149"/>
      <c r="CE19" s="149"/>
      <c r="CF19" s="149"/>
      <c r="CG19" s="149"/>
      <c r="CH19" s="149"/>
      <c r="CI19" s="149"/>
      <c r="CJ19" s="149"/>
      <c r="CK19" s="149"/>
      <c r="CL19" s="149"/>
      <c r="CM19" s="149"/>
      <c r="CN19" s="149"/>
      <c r="CO19" s="149"/>
      <c r="CP19" s="149"/>
      <c r="CQ19" s="149"/>
      <c r="CR19" s="149"/>
      <c r="CS19" s="150"/>
      <c r="CT19" s="151"/>
      <c r="CW19" s="68"/>
      <c r="CX19" s="152"/>
    </row>
    <row r="20" spans="1:102">
      <c r="A20" s="293" t="s">
        <v>8334</v>
      </c>
      <c r="B20" s="146" t="s">
        <v>185</v>
      </c>
      <c r="C20" s="147" t="str">
        <f>+_xlfn.XLOOKUP(B20,'R4'!B:B,'R4'!C:C)</f>
        <v>AMR - PÜSKÜRTME M. - 30M³/SA - TÜNELMAK AD250G</v>
      </c>
      <c r="D20" s="147"/>
      <c r="E20" s="150" t="s">
        <v>2603</v>
      </c>
      <c r="F20" s="150" t="s">
        <v>38</v>
      </c>
      <c r="G20" s="150" t="s">
        <v>35</v>
      </c>
      <c r="H20" s="150" t="s">
        <v>8271</v>
      </c>
      <c r="I20" s="156"/>
      <c r="J20" s="148">
        <v>0</v>
      </c>
      <c r="K20" s="149">
        <v>0</v>
      </c>
      <c r="L20" s="149">
        <v>0</v>
      </c>
      <c r="M20" s="149">
        <v>0</v>
      </c>
      <c r="N20" s="149">
        <v>0</v>
      </c>
      <c r="O20" s="149">
        <v>0</v>
      </c>
      <c r="P20" s="149">
        <v>0</v>
      </c>
      <c r="Q20" s="149">
        <v>0</v>
      </c>
      <c r="R20" s="149">
        <v>0</v>
      </c>
      <c r="S20" s="149">
        <v>0</v>
      </c>
      <c r="T20" s="149">
        <v>1</v>
      </c>
      <c r="U20" s="149">
        <v>1</v>
      </c>
      <c r="V20" s="149">
        <v>1</v>
      </c>
      <c r="W20" s="149">
        <v>1</v>
      </c>
      <c r="X20" s="149">
        <v>1</v>
      </c>
      <c r="Y20" s="149">
        <v>1</v>
      </c>
      <c r="Z20" s="149">
        <v>1</v>
      </c>
      <c r="AA20" s="149">
        <v>1</v>
      </c>
      <c r="AB20" s="149">
        <v>1</v>
      </c>
      <c r="AC20" s="149">
        <v>1</v>
      </c>
      <c r="AD20" s="149">
        <v>1</v>
      </c>
      <c r="AE20" s="149">
        <v>1</v>
      </c>
      <c r="AF20" s="149">
        <v>1</v>
      </c>
      <c r="AG20" s="149">
        <v>1</v>
      </c>
      <c r="AH20" s="149">
        <v>1</v>
      </c>
      <c r="AI20" s="149">
        <v>1</v>
      </c>
      <c r="AJ20" s="149">
        <v>1</v>
      </c>
      <c r="AK20" s="149">
        <v>1</v>
      </c>
      <c r="AL20" s="149">
        <v>1</v>
      </c>
      <c r="AM20" s="149">
        <v>1</v>
      </c>
      <c r="AN20" s="149">
        <v>1</v>
      </c>
      <c r="AO20" s="149">
        <v>1</v>
      </c>
      <c r="AP20" s="149">
        <v>1</v>
      </c>
      <c r="AQ20" s="149">
        <v>1</v>
      </c>
      <c r="AR20" s="149">
        <v>1</v>
      </c>
      <c r="AS20" s="149">
        <v>1</v>
      </c>
      <c r="AT20" s="149">
        <v>1</v>
      </c>
      <c r="AU20" s="149">
        <v>1</v>
      </c>
      <c r="AV20" s="149">
        <v>1</v>
      </c>
      <c r="AW20" s="149">
        <v>1</v>
      </c>
      <c r="AX20" s="149">
        <v>1</v>
      </c>
      <c r="AY20" s="149">
        <v>1</v>
      </c>
      <c r="AZ20" s="149">
        <v>1</v>
      </c>
      <c r="BA20" s="149">
        <v>1</v>
      </c>
      <c r="BB20" s="149">
        <v>1</v>
      </c>
      <c r="BC20" s="149">
        <v>1</v>
      </c>
      <c r="BD20" s="149">
        <v>1</v>
      </c>
      <c r="BE20" s="149">
        <v>1</v>
      </c>
      <c r="BF20" s="149">
        <v>1</v>
      </c>
      <c r="BG20" s="149">
        <v>1</v>
      </c>
      <c r="BH20" s="149">
        <v>1</v>
      </c>
      <c r="BI20" s="149">
        <v>1</v>
      </c>
      <c r="BJ20" s="149">
        <v>1</v>
      </c>
      <c r="BK20" s="149">
        <v>1</v>
      </c>
      <c r="BL20" s="149">
        <v>1</v>
      </c>
      <c r="BM20" s="149">
        <v>1</v>
      </c>
      <c r="BN20" s="149">
        <v>1</v>
      </c>
      <c r="BO20" s="149">
        <v>1</v>
      </c>
      <c r="BP20" s="149">
        <v>1</v>
      </c>
      <c r="BQ20" s="149">
        <v>1</v>
      </c>
      <c r="BR20" s="149">
        <v>1</v>
      </c>
      <c r="BS20" s="149">
        <v>1</v>
      </c>
      <c r="BT20" s="149">
        <v>1</v>
      </c>
      <c r="BU20" s="149"/>
      <c r="BV20" s="149"/>
      <c r="BW20" s="149"/>
      <c r="BX20" s="149"/>
      <c r="BY20" s="149"/>
      <c r="BZ20" s="149"/>
      <c r="CA20" s="149"/>
      <c r="CB20" s="149"/>
      <c r="CC20" s="149"/>
      <c r="CD20" s="149"/>
      <c r="CE20" s="149"/>
      <c r="CF20" s="149"/>
      <c r="CG20" s="149"/>
      <c r="CH20" s="149"/>
      <c r="CI20" s="149"/>
      <c r="CJ20" s="149"/>
      <c r="CK20" s="149"/>
      <c r="CL20" s="149"/>
      <c r="CM20" s="149"/>
      <c r="CN20" s="149"/>
      <c r="CO20" s="149"/>
      <c r="CP20" s="149"/>
      <c r="CQ20" s="149"/>
      <c r="CR20" s="149"/>
      <c r="CS20" s="150"/>
      <c r="CT20" s="151"/>
      <c r="CW20" s="68"/>
      <c r="CX20" s="152"/>
    </row>
    <row r="21" spans="1:102">
      <c r="A21" s="293" t="s">
        <v>8334</v>
      </c>
      <c r="B21" s="146" t="s">
        <v>186</v>
      </c>
      <c r="C21" s="147" t="str">
        <f>+_xlfn.XLOOKUP(B21,'R4'!B:B,'R4'!C:C)</f>
        <v>AMR - PÜSKÜRTME M. - 30M³/SA - TÜNELMAK AD250G</v>
      </c>
      <c r="D21" s="147"/>
      <c r="E21" s="150" t="s">
        <v>2603</v>
      </c>
      <c r="F21" s="150" t="s">
        <v>38</v>
      </c>
      <c r="G21" s="150" t="s">
        <v>35</v>
      </c>
      <c r="H21" s="150" t="s">
        <v>8271</v>
      </c>
      <c r="I21" s="156"/>
      <c r="J21" s="148">
        <v>0</v>
      </c>
      <c r="K21" s="149">
        <v>0</v>
      </c>
      <c r="L21" s="149">
        <v>0</v>
      </c>
      <c r="M21" s="149">
        <v>0</v>
      </c>
      <c r="N21" s="149">
        <v>0</v>
      </c>
      <c r="O21" s="149">
        <v>0</v>
      </c>
      <c r="P21" s="149">
        <v>0</v>
      </c>
      <c r="Q21" s="149">
        <v>0</v>
      </c>
      <c r="R21" s="149">
        <v>0</v>
      </c>
      <c r="S21" s="149">
        <v>0</v>
      </c>
      <c r="T21" s="149">
        <v>0</v>
      </c>
      <c r="U21" s="149">
        <v>1</v>
      </c>
      <c r="V21" s="149">
        <v>1</v>
      </c>
      <c r="W21" s="149">
        <v>1</v>
      </c>
      <c r="X21" s="149">
        <v>1</v>
      </c>
      <c r="Y21" s="149">
        <v>1</v>
      </c>
      <c r="Z21" s="149">
        <v>1</v>
      </c>
      <c r="AA21" s="149">
        <v>1</v>
      </c>
      <c r="AB21" s="149">
        <v>1</v>
      </c>
      <c r="AC21" s="149">
        <v>1</v>
      </c>
      <c r="AD21" s="149">
        <v>1</v>
      </c>
      <c r="AE21" s="149">
        <v>1</v>
      </c>
      <c r="AF21" s="149">
        <v>1</v>
      </c>
      <c r="AG21" s="149">
        <v>1</v>
      </c>
      <c r="AH21" s="149">
        <v>1</v>
      </c>
      <c r="AI21" s="149">
        <v>1</v>
      </c>
      <c r="AJ21" s="149">
        <v>1</v>
      </c>
      <c r="AK21" s="149">
        <v>1</v>
      </c>
      <c r="AL21" s="149">
        <v>1</v>
      </c>
      <c r="AM21" s="149">
        <v>1</v>
      </c>
      <c r="AN21" s="149">
        <v>1</v>
      </c>
      <c r="AO21" s="149">
        <v>1</v>
      </c>
      <c r="AP21" s="149">
        <v>1</v>
      </c>
      <c r="AQ21" s="149">
        <v>1</v>
      </c>
      <c r="AR21" s="149">
        <v>1</v>
      </c>
      <c r="AS21" s="149">
        <v>1</v>
      </c>
      <c r="AT21" s="149">
        <v>1</v>
      </c>
      <c r="AU21" s="149">
        <v>1</v>
      </c>
      <c r="AV21" s="149">
        <v>1</v>
      </c>
      <c r="AW21" s="149">
        <v>1</v>
      </c>
      <c r="AX21" s="149">
        <v>1</v>
      </c>
      <c r="AY21" s="149">
        <v>1</v>
      </c>
      <c r="AZ21" s="149">
        <v>1</v>
      </c>
      <c r="BA21" s="149">
        <v>1</v>
      </c>
      <c r="BB21" s="149">
        <v>1</v>
      </c>
      <c r="BC21" s="149">
        <v>1</v>
      </c>
      <c r="BD21" s="149">
        <v>1</v>
      </c>
      <c r="BE21" s="149">
        <v>1</v>
      </c>
      <c r="BF21" s="149">
        <v>1</v>
      </c>
      <c r="BG21" s="149">
        <v>1</v>
      </c>
      <c r="BH21" s="149">
        <v>1</v>
      </c>
      <c r="BI21" s="149">
        <v>1</v>
      </c>
      <c r="BJ21" s="149">
        <v>1</v>
      </c>
      <c r="BK21" s="149">
        <v>1</v>
      </c>
      <c r="BL21" s="149">
        <v>1</v>
      </c>
      <c r="BM21" s="149">
        <v>1</v>
      </c>
      <c r="BN21" s="149">
        <v>1</v>
      </c>
      <c r="BO21" s="149">
        <v>1</v>
      </c>
      <c r="BP21" s="149">
        <v>1</v>
      </c>
      <c r="BQ21" s="149">
        <v>1</v>
      </c>
      <c r="BR21" s="149">
        <v>1</v>
      </c>
      <c r="BS21" s="149">
        <v>1</v>
      </c>
      <c r="BT21" s="149">
        <v>1</v>
      </c>
      <c r="BU21" s="149"/>
      <c r="BV21" s="149"/>
      <c r="BW21" s="149"/>
      <c r="BX21" s="149"/>
      <c r="BY21" s="149"/>
      <c r="BZ21" s="149"/>
      <c r="CA21" s="149"/>
      <c r="CB21" s="149"/>
      <c r="CC21" s="149"/>
      <c r="CD21" s="149"/>
      <c r="CE21" s="149"/>
      <c r="CF21" s="149"/>
      <c r="CG21" s="149"/>
      <c r="CH21" s="149"/>
      <c r="CI21" s="149"/>
      <c r="CJ21" s="149"/>
      <c r="CK21" s="149"/>
      <c r="CL21" s="149"/>
      <c r="CM21" s="149"/>
      <c r="CN21" s="149"/>
      <c r="CO21" s="149"/>
      <c r="CP21" s="149"/>
      <c r="CQ21" s="149"/>
      <c r="CR21" s="149"/>
      <c r="CS21" s="150"/>
      <c r="CT21" s="151"/>
      <c r="CW21" s="68"/>
      <c r="CX21" s="152"/>
    </row>
    <row r="22" spans="1:102">
      <c r="A22" s="293" t="s">
        <v>8334</v>
      </c>
      <c r="B22" s="146" t="s">
        <v>187</v>
      </c>
      <c r="C22" s="147" t="str">
        <f>+_xlfn.XLOOKUP(B22,'R4'!B:B,'R4'!C:C)</f>
        <v>AMR - PÜSKÜRTME M. - 30M³/SA - TÜNELMAK AD250G</v>
      </c>
      <c r="D22" s="147"/>
      <c r="E22" s="150" t="s">
        <v>2603</v>
      </c>
      <c r="F22" s="150" t="s">
        <v>38</v>
      </c>
      <c r="G22" s="150" t="s">
        <v>35</v>
      </c>
      <c r="H22" s="150" t="s">
        <v>8271</v>
      </c>
      <c r="I22" s="156"/>
      <c r="J22" s="148">
        <v>0</v>
      </c>
      <c r="K22" s="149">
        <v>0</v>
      </c>
      <c r="L22" s="149">
        <v>0</v>
      </c>
      <c r="M22" s="149">
        <v>0</v>
      </c>
      <c r="N22" s="149">
        <v>0</v>
      </c>
      <c r="O22" s="149">
        <v>0</v>
      </c>
      <c r="P22" s="149">
        <v>0</v>
      </c>
      <c r="Q22" s="149">
        <v>0</v>
      </c>
      <c r="R22" s="149">
        <v>0</v>
      </c>
      <c r="S22" s="149">
        <v>0</v>
      </c>
      <c r="T22" s="149">
        <v>0</v>
      </c>
      <c r="U22" s="149">
        <v>0</v>
      </c>
      <c r="V22" s="149">
        <v>0</v>
      </c>
      <c r="W22" s="149">
        <v>0</v>
      </c>
      <c r="X22" s="149">
        <v>1</v>
      </c>
      <c r="Y22" s="149">
        <v>1</v>
      </c>
      <c r="Z22" s="149">
        <v>1</v>
      </c>
      <c r="AA22" s="149">
        <v>1</v>
      </c>
      <c r="AB22" s="149">
        <v>1</v>
      </c>
      <c r="AC22" s="149">
        <v>1</v>
      </c>
      <c r="AD22" s="149">
        <v>1</v>
      </c>
      <c r="AE22" s="149">
        <v>1</v>
      </c>
      <c r="AF22" s="149">
        <v>1</v>
      </c>
      <c r="AG22" s="149">
        <v>1</v>
      </c>
      <c r="AH22" s="149">
        <v>1</v>
      </c>
      <c r="AI22" s="149">
        <v>1</v>
      </c>
      <c r="AJ22" s="149">
        <v>1</v>
      </c>
      <c r="AK22" s="149">
        <v>1</v>
      </c>
      <c r="AL22" s="149">
        <v>1</v>
      </c>
      <c r="AM22" s="149">
        <v>1</v>
      </c>
      <c r="AN22" s="149">
        <v>1</v>
      </c>
      <c r="AO22" s="149">
        <v>1</v>
      </c>
      <c r="AP22" s="149">
        <v>1</v>
      </c>
      <c r="AQ22" s="149">
        <v>1</v>
      </c>
      <c r="AR22" s="149">
        <v>1</v>
      </c>
      <c r="AS22" s="149">
        <v>1</v>
      </c>
      <c r="AT22" s="149">
        <v>1</v>
      </c>
      <c r="AU22" s="149">
        <v>1</v>
      </c>
      <c r="AV22" s="149">
        <v>1</v>
      </c>
      <c r="AW22" s="149">
        <v>1</v>
      </c>
      <c r="AX22" s="149">
        <v>1</v>
      </c>
      <c r="AY22" s="149">
        <v>1</v>
      </c>
      <c r="AZ22" s="149">
        <v>1</v>
      </c>
      <c r="BA22" s="149">
        <v>1</v>
      </c>
      <c r="BB22" s="149">
        <v>1</v>
      </c>
      <c r="BC22" s="149">
        <v>1</v>
      </c>
      <c r="BD22" s="149">
        <v>1</v>
      </c>
      <c r="BE22" s="149">
        <v>1</v>
      </c>
      <c r="BF22" s="149">
        <v>1</v>
      </c>
      <c r="BG22" s="149">
        <v>1</v>
      </c>
      <c r="BH22" s="149">
        <v>1</v>
      </c>
      <c r="BI22" s="149">
        <v>1</v>
      </c>
      <c r="BJ22" s="149">
        <v>1</v>
      </c>
      <c r="BK22" s="149">
        <v>1</v>
      </c>
      <c r="BL22" s="149">
        <v>1</v>
      </c>
      <c r="BM22" s="149">
        <v>1</v>
      </c>
      <c r="BN22" s="149">
        <v>1</v>
      </c>
      <c r="BO22" s="149">
        <v>1</v>
      </c>
      <c r="BP22" s="149">
        <v>1</v>
      </c>
      <c r="BQ22" s="149">
        <v>1</v>
      </c>
      <c r="BR22" s="149">
        <v>1</v>
      </c>
      <c r="BS22" s="149">
        <v>1</v>
      </c>
      <c r="BT22" s="149">
        <v>1</v>
      </c>
      <c r="BU22" s="149"/>
      <c r="BV22" s="149"/>
      <c r="BW22" s="149"/>
      <c r="BX22" s="149"/>
      <c r="BY22" s="149"/>
      <c r="BZ22" s="149"/>
      <c r="CA22" s="149"/>
      <c r="CB22" s="149"/>
      <c r="CC22" s="149"/>
      <c r="CD22" s="149"/>
      <c r="CE22" s="149"/>
      <c r="CF22" s="149"/>
      <c r="CG22" s="149"/>
      <c r="CH22" s="149"/>
      <c r="CI22" s="149"/>
      <c r="CJ22" s="149"/>
      <c r="CK22" s="149"/>
      <c r="CL22" s="149"/>
      <c r="CM22" s="149"/>
      <c r="CN22" s="149"/>
      <c r="CO22" s="149"/>
      <c r="CP22" s="149"/>
      <c r="CQ22" s="149"/>
      <c r="CR22" s="149"/>
      <c r="CS22" s="150"/>
      <c r="CT22" s="151"/>
      <c r="CW22" s="68"/>
      <c r="CX22" s="152"/>
    </row>
    <row r="23" spans="1:102">
      <c r="A23" s="293" t="s">
        <v>8334</v>
      </c>
      <c r="B23" s="146" t="s">
        <v>188</v>
      </c>
      <c r="C23" s="147" t="str">
        <f>+_xlfn.XLOOKUP(B23,'R4'!B:B,'R4'!C:C)</f>
        <v>AMR - PÜSKÜRTME M. - 30M³/SA - TÜNELMAK AD450W</v>
      </c>
      <c r="D23" s="147"/>
      <c r="E23" s="150" t="s">
        <v>2603</v>
      </c>
      <c r="F23" s="150" t="s">
        <v>38</v>
      </c>
      <c r="G23" s="150" t="s">
        <v>35</v>
      </c>
      <c r="H23" s="150" t="s">
        <v>8271</v>
      </c>
      <c r="I23" s="156"/>
      <c r="J23" s="148">
        <v>0</v>
      </c>
      <c r="K23" s="149">
        <v>0</v>
      </c>
      <c r="L23" s="149">
        <v>0</v>
      </c>
      <c r="M23" s="149">
        <v>0</v>
      </c>
      <c r="N23" s="149">
        <v>0</v>
      </c>
      <c r="O23" s="149">
        <v>0</v>
      </c>
      <c r="P23" s="149">
        <v>0</v>
      </c>
      <c r="Q23" s="149">
        <v>0</v>
      </c>
      <c r="R23" s="149">
        <v>0</v>
      </c>
      <c r="S23" s="149">
        <v>0</v>
      </c>
      <c r="T23" s="149">
        <v>1</v>
      </c>
      <c r="U23" s="149">
        <v>1</v>
      </c>
      <c r="V23" s="149">
        <v>1</v>
      </c>
      <c r="W23" s="149">
        <v>1</v>
      </c>
      <c r="X23" s="149">
        <v>1</v>
      </c>
      <c r="Y23" s="149">
        <v>1</v>
      </c>
      <c r="Z23" s="149">
        <v>1</v>
      </c>
      <c r="AA23" s="149">
        <v>1</v>
      </c>
      <c r="AB23" s="149">
        <v>1</v>
      </c>
      <c r="AC23" s="149">
        <v>1</v>
      </c>
      <c r="AD23" s="149">
        <v>1</v>
      </c>
      <c r="AE23" s="149">
        <v>1</v>
      </c>
      <c r="AF23" s="149">
        <v>1</v>
      </c>
      <c r="AG23" s="149">
        <v>1</v>
      </c>
      <c r="AH23" s="149">
        <v>1</v>
      </c>
      <c r="AI23" s="149">
        <v>1</v>
      </c>
      <c r="AJ23" s="149">
        <v>1</v>
      </c>
      <c r="AK23" s="149">
        <v>1</v>
      </c>
      <c r="AL23" s="149">
        <v>1</v>
      </c>
      <c r="AM23" s="149">
        <v>1</v>
      </c>
      <c r="AN23" s="149">
        <v>1</v>
      </c>
      <c r="AO23" s="149">
        <v>1</v>
      </c>
      <c r="AP23" s="149">
        <v>1</v>
      </c>
      <c r="AQ23" s="149">
        <v>1</v>
      </c>
      <c r="AR23" s="149">
        <v>1</v>
      </c>
      <c r="AS23" s="149">
        <v>1</v>
      </c>
      <c r="AT23" s="149">
        <v>1</v>
      </c>
      <c r="AU23" s="149">
        <v>1</v>
      </c>
      <c r="AV23" s="149">
        <v>1</v>
      </c>
      <c r="AW23" s="149">
        <v>1</v>
      </c>
      <c r="AX23" s="149">
        <v>1</v>
      </c>
      <c r="AY23" s="149">
        <v>1</v>
      </c>
      <c r="AZ23" s="149">
        <v>1</v>
      </c>
      <c r="BA23" s="149">
        <v>1</v>
      </c>
      <c r="BB23" s="149">
        <v>1</v>
      </c>
      <c r="BC23" s="149">
        <v>1</v>
      </c>
      <c r="BD23" s="149">
        <v>1</v>
      </c>
      <c r="BE23" s="149">
        <v>1</v>
      </c>
      <c r="BF23" s="149">
        <v>1</v>
      </c>
      <c r="BG23" s="149">
        <v>1</v>
      </c>
      <c r="BH23" s="149">
        <v>1</v>
      </c>
      <c r="BI23" s="149">
        <v>1</v>
      </c>
      <c r="BJ23" s="149">
        <v>1</v>
      </c>
      <c r="BK23" s="149">
        <v>1</v>
      </c>
      <c r="BL23" s="149">
        <v>1</v>
      </c>
      <c r="BM23" s="149">
        <v>1</v>
      </c>
      <c r="BN23" s="149">
        <v>1</v>
      </c>
      <c r="BO23" s="149">
        <v>1</v>
      </c>
      <c r="BP23" s="149">
        <v>1</v>
      </c>
      <c r="BQ23" s="149">
        <v>1</v>
      </c>
      <c r="BR23" s="149">
        <v>1</v>
      </c>
      <c r="BS23" s="149">
        <v>1</v>
      </c>
      <c r="BT23" s="149">
        <v>1</v>
      </c>
      <c r="BU23" s="149"/>
      <c r="BV23" s="149"/>
      <c r="BW23" s="149"/>
      <c r="BX23" s="149"/>
      <c r="BY23" s="149"/>
      <c r="BZ23" s="149"/>
      <c r="CA23" s="149"/>
      <c r="CB23" s="149"/>
      <c r="CC23" s="149"/>
      <c r="CD23" s="149"/>
      <c r="CE23" s="149"/>
      <c r="CF23" s="149"/>
      <c r="CG23" s="149"/>
      <c r="CH23" s="149"/>
      <c r="CI23" s="149"/>
      <c r="CJ23" s="149"/>
      <c r="CK23" s="149"/>
      <c r="CL23" s="149"/>
      <c r="CM23" s="149"/>
      <c r="CN23" s="149"/>
      <c r="CO23" s="149"/>
      <c r="CP23" s="149"/>
      <c r="CQ23" s="149"/>
      <c r="CR23" s="149"/>
      <c r="CS23" s="150"/>
      <c r="CT23" s="151"/>
      <c r="CW23" s="68"/>
      <c r="CX23" s="152"/>
    </row>
    <row r="24" spans="1:102">
      <c r="A24" s="293" t="s">
        <v>8334</v>
      </c>
      <c r="B24" s="146" t="s">
        <v>190</v>
      </c>
      <c r="C24" s="147" t="str">
        <f>+_xlfn.XLOOKUP(B24,'R4'!B:B,'R4'!C:C)</f>
        <v>AMR - PÜSKÜRTME M. - 30M³/SA - TÜNELMAK AD450W</v>
      </c>
      <c r="D24" s="147"/>
      <c r="E24" s="150" t="s">
        <v>2603</v>
      </c>
      <c r="F24" s="150" t="s">
        <v>38</v>
      </c>
      <c r="G24" s="150" t="s">
        <v>35</v>
      </c>
      <c r="H24" s="150" t="s">
        <v>8271</v>
      </c>
      <c r="I24" s="156"/>
      <c r="J24" s="148">
        <v>0</v>
      </c>
      <c r="K24" s="149">
        <v>0</v>
      </c>
      <c r="L24" s="149">
        <v>0</v>
      </c>
      <c r="M24" s="149">
        <v>0</v>
      </c>
      <c r="N24" s="149">
        <v>0</v>
      </c>
      <c r="O24" s="149">
        <v>0</v>
      </c>
      <c r="P24" s="149">
        <v>0</v>
      </c>
      <c r="Q24" s="149">
        <v>0</v>
      </c>
      <c r="R24" s="149">
        <v>0</v>
      </c>
      <c r="S24" s="149">
        <v>0</v>
      </c>
      <c r="T24" s="149">
        <v>0</v>
      </c>
      <c r="U24" s="149">
        <v>1</v>
      </c>
      <c r="V24" s="149">
        <v>1</v>
      </c>
      <c r="W24" s="149">
        <v>1</v>
      </c>
      <c r="X24" s="149">
        <v>1</v>
      </c>
      <c r="Y24" s="149">
        <v>1</v>
      </c>
      <c r="Z24" s="149">
        <v>1</v>
      </c>
      <c r="AA24" s="149">
        <v>1</v>
      </c>
      <c r="AB24" s="149">
        <v>1</v>
      </c>
      <c r="AC24" s="149">
        <v>1</v>
      </c>
      <c r="AD24" s="149">
        <v>1</v>
      </c>
      <c r="AE24" s="149">
        <v>1</v>
      </c>
      <c r="AF24" s="149">
        <v>1</v>
      </c>
      <c r="AG24" s="149">
        <v>1</v>
      </c>
      <c r="AH24" s="149">
        <v>1</v>
      </c>
      <c r="AI24" s="149">
        <v>1</v>
      </c>
      <c r="AJ24" s="149">
        <v>1</v>
      </c>
      <c r="AK24" s="149">
        <v>1</v>
      </c>
      <c r="AL24" s="149">
        <v>1</v>
      </c>
      <c r="AM24" s="149">
        <v>1</v>
      </c>
      <c r="AN24" s="149">
        <v>1</v>
      </c>
      <c r="AO24" s="149">
        <v>1</v>
      </c>
      <c r="AP24" s="149">
        <v>1</v>
      </c>
      <c r="AQ24" s="149">
        <v>1</v>
      </c>
      <c r="AR24" s="149">
        <v>1</v>
      </c>
      <c r="AS24" s="149">
        <v>1</v>
      </c>
      <c r="AT24" s="149">
        <v>1</v>
      </c>
      <c r="AU24" s="149">
        <v>1</v>
      </c>
      <c r="AV24" s="149">
        <v>1</v>
      </c>
      <c r="AW24" s="149">
        <v>1</v>
      </c>
      <c r="AX24" s="149">
        <v>1</v>
      </c>
      <c r="AY24" s="149">
        <v>1</v>
      </c>
      <c r="AZ24" s="149">
        <v>1</v>
      </c>
      <c r="BA24" s="149">
        <v>1</v>
      </c>
      <c r="BB24" s="149">
        <v>1</v>
      </c>
      <c r="BC24" s="149">
        <v>1</v>
      </c>
      <c r="BD24" s="149">
        <v>1</v>
      </c>
      <c r="BE24" s="149">
        <v>1</v>
      </c>
      <c r="BF24" s="149">
        <v>1</v>
      </c>
      <c r="BG24" s="149">
        <v>1</v>
      </c>
      <c r="BH24" s="149">
        <v>1</v>
      </c>
      <c r="BI24" s="149">
        <v>1</v>
      </c>
      <c r="BJ24" s="149">
        <v>1</v>
      </c>
      <c r="BK24" s="149">
        <v>1</v>
      </c>
      <c r="BL24" s="149">
        <v>1</v>
      </c>
      <c r="BM24" s="149">
        <v>1</v>
      </c>
      <c r="BN24" s="149">
        <v>1</v>
      </c>
      <c r="BO24" s="149">
        <v>1</v>
      </c>
      <c r="BP24" s="149">
        <v>1</v>
      </c>
      <c r="BQ24" s="149">
        <v>1</v>
      </c>
      <c r="BR24" s="149">
        <v>1</v>
      </c>
      <c r="BS24" s="149">
        <v>1</v>
      </c>
      <c r="BT24" s="149">
        <v>1</v>
      </c>
      <c r="BU24" s="149"/>
      <c r="BV24" s="149"/>
      <c r="BW24" s="149"/>
      <c r="BX24" s="149"/>
      <c r="BY24" s="149"/>
      <c r="BZ24" s="149"/>
      <c r="CA24" s="149"/>
      <c r="CB24" s="149"/>
      <c r="CC24" s="149"/>
      <c r="CD24" s="149"/>
      <c r="CE24" s="149"/>
      <c r="CF24" s="149"/>
      <c r="CG24" s="149"/>
      <c r="CH24" s="149"/>
      <c r="CI24" s="149"/>
      <c r="CJ24" s="149"/>
      <c r="CK24" s="149"/>
      <c r="CL24" s="149"/>
      <c r="CM24" s="149"/>
      <c r="CN24" s="149"/>
      <c r="CO24" s="149"/>
      <c r="CP24" s="149"/>
      <c r="CQ24" s="149"/>
      <c r="CR24" s="149"/>
      <c r="CS24" s="150"/>
      <c r="CT24" s="151"/>
      <c r="CW24" s="68"/>
      <c r="CX24" s="152"/>
    </row>
    <row r="25" spans="1:102">
      <c r="A25" s="293" t="s">
        <v>8334</v>
      </c>
      <c r="B25" s="146" t="s">
        <v>192</v>
      </c>
      <c r="C25" s="147" t="str">
        <f>+_xlfn.XLOOKUP(B25,'R4'!B:B,'R4'!C:C)</f>
        <v>AMR - PÜSKÜRTME M. - 30M³/SA - TÜNELMAK AD450W</v>
      </c>
      <c r="D25" s="147"/>
      <c r="E25" s="150" t="s">
        <v>2603</v>
      </c>
      <c r="F25" s="150" t="s">
        <v>38</v>
      </c>
      <c r="G25" s="150" t="s">
        <v>35</v>
      </c>
      <c r="H25" s="150" t="s">
        <v>8271</v>
      </c>
      <c r="I25" s="156"/>
      <c r="J25" s="148">
        <v>0</v>
      </c>
      <c r="K25" s="149">
        <v>0</v>
      </c>
      <c r="L25" s="149">
        <v>0</v>
      </c>
      <c r="M25" s="149">
        <v>0</v>
      </c>
      <c r="N25" s="149">
        <v>0</v>
      </c>
      <c r="O25" s="149">
        <v>0</v>
      </c>
      <c r="P25" s="149">
        <v>0</v>
      </c>
      <c r="Q25" s="149">
        <v>0</v>
      </c>
      <c r="R25" s="149">
        <v>0</v>
      </c>
      <c r="S25" s="149">
        <v>0</v>
      </c>
      <c r="T25" s="149">
        <v>0</v>
      </c>
      <c r="U25" s="149">
        <v>0</v>
      </c>
      <c r="V25" s="149">
        <v>1</v>
      </c>
      <c r="W25" s="149">
        <v>1</v>
      </c>
      <c r="X25" s="149">
        <v>1</v>
      </c>
      <c r="Y25" s="149">
        <v>1</v>
      </c>
      <c r="Z25" s="149">
        <v>1</v>
      </c>
      <c r="AA25" s="149">
        <v>1</v>
      </c>
      <c r="AB25" s="149">
        <v>1</v>
      </c>
      <c r="AC25" s="149">
        <v>1</v>
      </c>
      <c r="AD25" s="149">
        <v>1</v>
      </c>
      <c r="AE25" s="149">
        <v>1</v>
      </c>
      <c r="AF25" s="149">
        <v>1</v>
      </c>
      <c r="AG25" s="149">
        <v>1</v>
      </c>
      <c r="AH25" s="149">
        <v>1</v>
      </c>
      <c r="AI25" s="149">
        <v>1</v>
      </c>
      <c r="AJ25" s="149">
        <v>1</v>
      </c>
      <c r="AK25" s="149">
        <v>1</v>
      </c>
      <c r="AL25" s="149">
        <v>1</v>
      </c>
      <c r="AM25" s="149">
        <v>1</v>
      </c>
      <c r="AN25" s="149">
        <v>1</v>
      </c>
      <c r="AO25" s="149">
        <v>1</v>
      </c>
      <c r="AP25" s="149">
        <v>1</v>
      </c>
      <c r="AQ25" s="149">
        <v>1</v>
      </c>
      <c r="AR25" s="149">
        <v>1</v>
      </c>
      <c r="AS25" s="149">
        <v>1</v>
      </c>
      <c r="AT25" s="149">
        <v>1</v>
      </c>
      <c r="AU25" s="149">
        <v>1</v>
      </c>
      <c r="AV25" s="149">
        <v>1</v>
      </c>
      <c r="AW25" s="149">
        <v>1</v>
      </c>
      <c r="AX25" s="149">
        <v>1</v>
      </c>
      <c r="AY25" s="149">
        <v>1</v>
      </c>
      <c r="AZ25" s="149">
        <v>1</v>
      </c>
      <c r="BA25" s="149">
        <v>1</v>
      </c>
      <c r="BB25" s="149">
        <v>1</v>
      </c>
      <c r="BC25" s="149">
        <v>1</v>
      </c>
      <c r="BD25" s="149">
        <v>1</v>
      </c>
      <c r="BE25" s="149">
        <v>1</v>
      </c>
      <c r="BF25" s="149">
        <v>1</v>
      </c>
      <c r="BG25" s="149">
        <v>1</v>
      </c>
      <c r="BH25" s="149">
        <v>1</v>
      </c>
      <c r="BI25" s="149">
        <v>1</v>
      </c>
      <c r="BJ25" s="149">
        <v>1</v>
      </c>
      <c r="BK25" s="149">
        <v>1</v>
      </c>
      <c r="BL25" s="149">
        <v>1</v>
      </c>
      <c r="BM25" s="149">
        <v>1</v>
      </c>
      <c r="BN25" s="149">
        <v>1</v>
      </c>
      <c r="BO25" s="149">
        <v>1</v>
      </c>
      <c r="BP25" s="149">
        <v>1</v>
      </c>
      <c r="BQ25" s="149">
        <v>1</v>
      </c>
      <c r="BR25" s="149">
        <v>1</v>
      </c>
      <c r="BS25" s="149">
        <v>1</v>
      </c>
      <c r="BT25" s="149">
        <v>1</v>
      </c>
      <c r="BU25" s="149"/>
      <c r="BV25" s="149"/>
      <c r="BW25" s="149"/>
      <c r="BX25" s="149"/>
      <c r="BY25" s="149"/>
      <c r="BZ25" s="149"/>
      <c r="CA25" s="149"/>
      <c r="CB25" s="149"/>
      <c r="CC25" s="149"/>
      <c r="CD25" s="149"/>
      <c r="CE25" s="149"/>
      <c r="CF25" s="149"/>
      <c r="CG25" s="149"/>
      <c r="CH25" s="149"/>
      <c r="CI25" s="149"/>
      <c r="CJ25" s="149"/>
      <c r="CK25" s="149"/>
      <c r="CL25" s="149"/>
      <c r="CM25" s="149"/>
      <c r="CN25" s="149"/>
      <c r="CO25" s="149"/>
      <c r="CP25" s="149"/>
      <c r="CQ25" s="149"/>
      <c r="CR25" s="149"/>
      <c r="CS25" s="150"/>
      <c r="CT25" s="151"/>
      <c r="CW25" s="68"/>
      <c r="CX25" s="152"/>
    </row>
    <row r="26" spans="1:102">
      <c r="A26" s="293" t="s">
        <v>8334</v>
      </c>
      <c r="B26" s="146" t="s">
        <v>194</v>
      </c>
      <c r="C26" s="147" t="str">
        <f>+_xlfn.XLOOKUP(B26,'R4'!B:B,'R4'!C:C)</f>
        <v>AMR - PÜSKÜRTME M. - 30M³/SA - TÜNELMAK AD450W</v>
      </c>
      <c r="D26" s="147"/>
      <c r="E26" s="150" t="s">
        <v>2603</v>
      </c>
      <c r="F26" s="150" t="s">
        <v>38</v>
      </c>
      <c r="G26" s="150" t="s">
        <v>35</v>
      </c>
      <c r="H26" s="150" t="s">
        <v>8271</v>
      </c>
      <c r="I26" s="156"/>
      <c r="J26" s="148">
        <v>0</v>
      </c>
      <c r="K26" s="149">
        <v>0</v>
      </c>
      <c r="L26" s="149">
        <v>0</v>
      </c>
      <c r="M26" s="149">
        <v>0</v>
      </c>
      <c r="N26" s="149">
        <v>0</v>
      </c>
      <c r="O26" s="149">
        <v>0</v>
      </c>
      <c r="P26" s="149">
        <v>0</v>
      </c>
      <c r="Q26" s="149">
        <v>0</v>
      </c>
      <c r="R26" s="149">
        <v>0</v>
      </c>
      <c r="S26" s="149">
        <v>0</v>
      </c>
      <c r="T26" s="149">
        <v>0</v>
      </c>
      <c r="U26" s="149">
        <v>0</v>
      </c>
      <c r="V26" s="149">
        <v>0</v>
      </c>
      <c r="W26" s="149">
        <v>0</v>
      </c>
      <c r="X26" s="149">
        <v>1</v>
      </c>
      <c r="Y26" s="149">
        <v>1</v>
      </c>
      <c r="Z26" s="149">
        <v>1</v>
      </c>
      <c r="AA26" s="149">
        <v>1</v>
      </c>
      <c r="AB26" s="149">
        <v>1</v>
      </c>
      <c r="AC26" s="149">
        <v>1</v>
      </c>
      <c r="AD26" s="149">
        <v>1</v>
      </c>
      <c r="AE26" s="149">
        <v>1</v>
      </c>
      <c r="AF26" s="149">
        <v>1</v>
      </c>
      <c r="AG26" s="149">
        <v>1</v>
      </c>
      <c r="AH26" s="149">
        <v>1</v>
      </c>
      <c r="AI26" s="149">
        <v>1</v>
      </c>
      <c r="AJ26" s="149">
        <v>1</v>
      </c>
      <c r="AK26" s="149">
        <v>1</v>
      </c>
      <c r="AL26" s="149">
        <v>1</v>
      </c>
      <c r="AM26" s="149">
        <v>1</v>
      </c>
      <c r="AN26" s="149">
        <v>1</v>
      </c>
      <c r="AO26" s="149">
        <v>1</v>
      </c>
      <c r="AP26" s="149">
        <v>1</v>
      </c>
      <c r="AQ26" s="149">
        <v>1</v>
      </c>
      <c r="AR26" s="149">
        <v>1</v>
      </c>
      <c r="AS26" s="149">
        <v>1</v>
      </c>
      <c r="AT26" s="149">
        <v>1</v>
      </c>
      <c r="AU26" s="149">
        <v>1</v>
      </c>
      <c r="AV26" s="149">
        <v>1</v>
      </c>
      <c r="AW26" s="149">
        <v>1</v>
      </c>
      <c r="AX26" s="149">
        <v>1</v>
      </c>
      <c r="AY26" s="149">
        <v>1</v>
      </c>
      <c r="AZ26" s="149">
        <v>1</v>
      </c>
      <c r="BA26" s="149">
        <v>1</v>
      </c>
      <c r="BB26" s="149">
        <v>1</v>
      </c>
      <c r="BC26" s="149">
        <v>1</v>
      </c>
      <c r="BD26" s="149">
        <v>1</v>
      </c>
      <c r="BE26" s="149">
        <v>1</v>
      </c>
      <c r="BF26" s="149">
        <v>1</v>
      </c>
      <c r="BG26" s="149">
        <v>1</v>
      </c>
      <c r="BH26" s="149">
        <v>1</v>
      </c>
      <c r="BI26" s="149">
        <v>1</v>
      </c>
      <c r="BJ26" s="149">
        <v>1</v>
      </c>
      <c r="BK26" s="149">
        <v>1</v>
      </c>
      <c r="BL26" s="149">
        <v>1</v>
      </c>
      <c r="BM26" s="149">
        <v>1</v>
      </c>
      <c r="BN26" s="149">
        <v>1</v>
      </c>
      <c r="BO26" s="149">
        <v>1</v>
      </c>
      <c r="BP26" s="149">
        <v>1</v>
      </c>
      <c r="BQ26" s="149">
        <v>1</v>
      </c>
      <c r="BR26" s="149">
        <v>1</v>
      </c>
      <c r="BS26" s="149">
        <v>1</v>
      </c>
      <c r="BT26" s="149">
        <v>1</v>
      </c>
      <c r="BU26" s="149"/>
      <c r="BV26" s="149"/>
      <c r="BW26" s="149"/>
      <c r="BX26" s="149"/>
      <c r="BY26" s="149"/>
      <c r="BZ26" s="149"/>
      <c r="CA26" s="149"/>
      <c r="CB26" s="149"/>
      <c r="CC26" s="149"/>
      <c r="CD26" s="149"/>
      <c r="CE26" s="149"/>
      <c r="CF26" s="149"/>
      <c r="CG26" s="149"/>
      <c r="CH26" s="149"/>
      <c r="CI26" s="149"/>
      <c r="CJ26" s="149"/>
      <c r="CK26" s="149"/>
      <c r="CL26" s="149"/>
      <c r="CM26" s="149"/>
      <c r="CN26" s="149"/>
      <c r="CO26" s="149"/>
      <c r="CP26" s="149"/>
      <c r="CQ26" s="149"/>
      <c r="CR26" s="149"/>
      <c r="CS26" s="150"/>
      <c r="CT26" s="151"/>
      <c r="CW26" s="68"/>
      <c r="CX26" s="152"/>
    </row>
    <row r="27" spans="1:102">
      <c r="A27" s="293" t="s">
        <v>8334</v>
      </c>
      <c r="B27" s="146" t="s">
        <v>183</v>
      </c>
      <c r="C27" s="147" t="str">
        <f>+_xlfn.XLOOKUP(B27,'R4'!B:B,'R4'!C:C)</f>
        <v>AMR - PÜSKÜRTME M. - KAMYON - FORD</v>
      </c>
      <c r="D27" s="147"/>
      <c r="E27" s="150" t="s">
        <v>2603</v>
      </c>
      <c r="F27" s="150" t="s">
        <v>38</v>
      </c>
      <c r="G27" s="150" t="s">
        <v>35</v>
      </c>
      <c r="H27" s="150" t="s">
        <v>8271</v>
      </c>
      <c r="I27" s="156"/>
      <c r="J27" s="148">
        <v>0</v>
      </c>
      <c r="K27" s="149">
        <v>0</v>
      </c>
      <c r="L27" s="149">
        <v>0</v>
      </c>
      <c r="M27" s="149">
        <v>0</v>
      </c>
      <c r="N27" s="149">
        <v>0</v>
      </c>
      <c r="O27" s="149">
        <v>0</v>
      </c>
      <c r="P27" s="149">
        <v>1</v>
      </c>
      <c r="Q27" s="149">
        <v>1</v>
      </c>
      <c r="R27" s="149">
        <v>1</v>
      </c>
      <c r="S27" s="149">
        <v>1</v>
      </c>
      <c r="T27" s="149">
        <v>1</v>
      </c>
      <c r="U27" s="149">
        <v>1</v>
      </c>
      <c r="V27" s="149">
        <v>1</v>
      </c>
      <c r="W27" s="149">
        <v>1</v>
      </c>
      <c r="X27" s="149">
        <v>1</v>
      </c>
      <c r="Y27" s="149">
        <v>1</v>
      </c>
      <c r="Z27" s="149">
        <v>1</v>
      </c>
      <c r="AA27" s="149">
        <v>1</v>
      </c>
      <c r="AB27" s="149">
        <v>1</v>
      </c>
      <c r="AC27" s="149">
        <v>1</v>
      </c>
      <c r="AD27" s="149">
        <v>1</v>
      </c>
      <c r="AE27" s="149">
        <v>1</v>
      </c>
      <c r="AF27" s="149">
        <v>1</v>
      </c>
      <c r="AG27" s="149">
        <v>1</v>
      </c>
      <c r="AH27" s="149">
        <v>1</v>
      </c>
      <c r="AI27" s="149">
        <v>1</v>
      </c>
      <c r="AJ27" s="149">
        <v>1</v>
      </c>
      <c r="AK27" s="149">
        <v>1</v>
      </c>
      <c r="AL27" s="149">
        <v>1</v>
      </c>
      <c r="AM27" s="149">
        <v>1</v>
      </c>
      <c r="AN27" s="149">
        <v>1</v>
      </c>
      <c r="AO27" s="149">
        <v>1</v>
      </c>
      <c r="AP27" s="149">
        <v>1</v>
      </c>
      <c r="AQ27" s="149">
        <v>1</v>
      </c>
      <c r="AR27" s="149">
        <v>1</v>
      </c>
      <c r="AS27" s="149">
        <v>1</v>
      </c>
      <c r="AT27" s="149">
        <v>1</v>
      </c>
      <c r="AU27" s="149">
        <v>1</v>
      </c>
      <c r="AV27" s="149">
        <v>1</v>
      </c>
      <c r="AW27" s="149">
        <v>1</v>
      </c>
      <c r="AX27" s="149">
        <v>1</v>
      </c>
      <c r="AY27" s="149">
        <v>1</v>
      </c>
      <c r="AZ27" s="149">
        <v>1</v>
      </c>
      <c r="BA27" s="149">
        <v>1</v>
      </c>
      <c r="BB27" s="149">
        <v>1</v>
      </c>
      <c r="BC27" s="149">
        <v>1</v>
      </c>
      <c r="BD27" s="149">
        <v>1</v>
      </c>
      <c r="BE27" s="149">
        <v>1</v>
      </c>
      <c r="BF27" s="149">
        <v>1</v>
      </c>
      <c r="BG27" s="149">
        <v>1</v>
      </c>
      <c r="BH27" s="149">
        <v>1</v>
      </c>
      <c r="BI27" s="149">
        <v>1</v>
      </c>
      <c r="BJ27" s="149">
        <v>1</v>
      </c>
      <c r="BK27" s="149">
        <v>1</v>
      </c>
      <c r="BL27" s="149">
        <v>1</v>
      </c>
      <c r="BM27" s="149">
        <v>1</v>
      </c>
      <c r="BN27" s="149">
        <v>1</v>
      </c>
      <c r="BO27" s="149">
        <v>1</v>
      </c>
      <c r="BP27" s="149">
        <v>1</v>
      </c>
      <c r="BQ27" s="149">
        <v>1</v>
      </c>
      <c r="BR27" s="149">
        <v>1</v>
      </c>
      <c r="BS27" s="149">
        <v>1</v>
      </c>
      <c r="BT27" s="149">
        <v>1</v>
      </c>
      <c r="BU27" s="149"/>
      <c r="BV27" s="149"/>
      <c r="BW27" s="149"/>
      <c r="BX27" s="149"/>
      <c r="BY27" s="149"/>
      <c r="BZ27" s="149"/>
      <c r="CA27" s="149"/>
      <c r="CB27" s="149"/>
      <c r="CC27" s="149"/>
      <c r="CD27" s="149"/>
      <c r="CE27" s="149"/>
      <c r="CF27" s="149"/>
      <c r="CG27" s="149"/>
      <c r="CH27" s="149"/>
      <c r="CI27" s="149"/>
      <c r="CJ27" s="149"/>
      <c r="CK27" s="149"/>
      <c r="CL27" s="149"/>
      <c r="CM27" s="149"/>
      <c r="CN27" s="149"/>
      <c r="CO27" s="149"/>
      <c r="CP27" s="149"/>
      <c r="CQ27" s="149"/>
      <c r="CR27" s="149"/>
      <c r="CS27" s="150"/>
      <c r="CT27" s="151"/>
      <c r="CW27" s="68"/>
      <c r="CX27" s="152"/>
    </row>
    <row r="28" spans="1:102">
      <c r="A28" s="293" t="s">
        <v>8334</v>
      </c>
      <c r="B28" s="146" t="s">
        <v>199</v>
      </c>
      <c r="C28" s="147" t="str">
        <f>+_xlfn.XLOOKUP(B28,'R4'!B:B,'R4'!C:C)</f>
        <v>AMR - PÜSKÜRTME M. - KAMYON - FORD</v>
      </c>
      <c r="D28" s="147"/>
      <c r="E28" s="150" t="s">
        <v>2603</v>
      </c>
      <c r="F28" s="150" t="s">
        <v>38</v>
      </c>
      <c r="G28" s="150" t="s">
        <v>35</v>
      </c>
      <c r="H28" s="150" t="s">
        <v>8271</v>
      </c>
      <c r="I28" s="156"/>
      <c r="J28" s="148">
        <v>0</v>
      </c>
      <c r="K28" s="149">
        <v>0</v>
      </c>
      <c r="L28" s="149">
        <v>0</v>
      </c>
      <c r="M28" s="149">
        <v>0</v>
      </c>
      <c r="N28" s="149">
        <v>0</v>
      </c>
      <c r="O28" s="149">
        <v>0</v>
      </c>
      <c r="P28" s="149">
        <v>0</v>
      </c>
      <c r="Q28" s="149">
        <v>1</v>
      </c>
      <c r="R28" s="149">
        <v>1</v>
      </c>
      <c r="S28" s="149">
        <v>1</v>
      </c>
      <c r="T28" s="149">
        <v>1</v>
      </c>
      <c r="U28" s="149">
        <v>1</v>
      </c>
      <c r="V28" s="149">
        <v>1</v>
      </c>
      <c r="W28" s="149">
        <v>1</v>
      </c>
      <c r="X28" s="149">
        <v>1</v>
      </c>
      <c r="Y28" s="149">
        <v>1</v>
      </c>
      <c r="Z28" s="149">
        <v>1</v>
      </c>
      <c r="AA28" s="149">
        <v>1</v>
      </c>
      <c r="AB28" s="149">
        <v>1</v>
      </c>
      <c r="AC28" s="149">
        <v>1</v>
      </c>
      <c r="AD28" s="149">
        <v>1</v>
      </c>
      <c r="AE28" s="149">
        <v>1</v>
      </c>
      <c r="AF28" s="149">
        <v>1</v>
      </c>
      <c r="AG28" s="149">
        <v>1</v>
      </c>
      <c r="AH28" s="149">
        <v>1</v>
      </c>
      <c r="AI28" s="149">
        <v>1</v>
      </c>
      <c r="AJ28" s="149">
        <v>1</v>
      </c>
      <c r="AK28" s="149">
        <v>1</v>
      </c>
      <c r="AL28" s="149">
        <v>1</v>
      </c>
      <c r="AM28" s="149">
        <v>1</v>
      </c>
      <c r="AN28" s="149">
        <v>1</v>
      </c>
      <c r="AO28" s="149">
        <v>1</v>
      </c>
      <c r="AP28" s="149">
        <v>1</v>
      </c>
      <c r="AQ28" s="149">
        <v>1</v>
      </c>
      <c r="AR28" s="149">
        <v>1</v>
      </c>
      <c r="AS28" s="149">
        <v>1</v>
      </c>
      <c r="AT28" s="149">
        <v>1</v>
      </c>
      <c r="AU28" s="149">
        <v>1</v>
      </c>
      <c r="AV28" s="149">
        <v>1</v>
      </c>
      <c r="AW28" s="149">
        <v>1</v>
      </c>
      <c r="AX28" s="149">
        <v>1</v>
      </c>
      <c r="AY28" s="149">
        <v>1</v>
      </c>
      <c r="AZ28" s="149">
        <v>1</v>
      </c>
      <c r="BA28" s="149">
        <v>1</v>
      </c>
      <c r="BB28" s="149">
        <v>1</v>
      </c>
      <c r="BC28" s="149">
        <v>1</v>
      </c>
      <c r="BD28" s="149">
        <v>1</v>
      </c>
      <c r="BE28" s="149">
        <v>1</v>
      </c>
      <c r="BF28" s="149">
        <v>1</v>
      </c>
      <c r="BG28" s="149">
        <v>1</v>
      </c>
      <c r="BH28" s="149">
        <v>1</v>
      </c>
      <c r="BI28" s="149">
        <v>1</v>
      </c>
      <c r="BJ28" s="149">
        <v>1</v>
      </c>
      <c r="BK28" s="149">
        <v>1</v>
      </c>
      <c r="BL28" s="149">
        <v>1</v>
      </c>
      <c r="BM28" s="149">
        <v>1</v>
      </c>
      <c r="BN28" s="149">
        <v>1</v>
      </c>
      <c r="BO28" s="149">
        <v>1</v>
      </c>
      <c r="BP28" s="149">
        <v>1</v>
      </c>
      <c r="BQ28" s="149">
        <v>1</v>
      </c>
      <c r="BR28" s="149">
        <v>1</v>
      </c>
      <c r="BS28" s="149">
        <v>1</v>
      </c>
      <c r="BT28" s="149">
        <v>1</v>
      </c>
      <c r="BU28" s="149"/>
      <c r="BV28" s="149"/>
      <c r="BW28" s="149"/>
      <c r="BX28" s="149"/>
      <c r="BY28" s="149"/>
      <c r="BZ28" s="149"/>
      <c r="CA28" s="149"/>
      <c r="CB28" s="149"/>
      <c r="CC28" s="149"/>
      <c r="CD28" s="149"/>
      <c r="CE28" s="149"/>
      <c r="CF28" s="149"/>
      <c r="CG28" s="149"/>
      <c r="CH28" s="149"/>
      <c r="CI28" s="149"/>
      <c r="CJ28" s="149"/>
      <c r="CK28" s="149"/>
      <c r="CL28" s="149"/>
      <c r="CM28" s="149"/>
      <c r="CN28" s="149"/>
      <c r="CO28" s="149"/>
      <c r="CP28" s="149"/>
      <c r="CQ28" s="149"/>
      <c r="CR28" s="149"/>
      <c r="CS28" s="150"/>
      <c r="CT28" s="151"/>
      <c r="CW28" s="68"/>
      <c r="CX28" s="152"/>
    </row>
    <row r="29" spans="1:102">
      <c r="A29" s="293" t="s">
        <v>8334</v>
      </c>
      <c r="B29" s="146" t="s">
        <v>201</v>
      </c>
      <c r="C29" s="147" t="str">
        <f>+_xlfn.XLOOKUP(B29,'R4'!B:B,'R4'!C:C)</f>
        <v>AMR - PÜSKÜRTME M. - KAMYON - FORD</v>
      </c>
      <c r="D29" s="147"/>
      <c r="E29" s="150" t="s">
        <v>2603</v>
      </c>
      <c r="F29" s="150" t="s">
        <v>38</v>
      </c>
      <c r="G29" s="150" t="s">
        <v>35</v>
      </c>
      <c r="H29" s="150" t="s">
        <v>8271</v>
      </c>
      <c r="I29" s="156"/>
      <c r="J29" s="148">
        <v>0</v>
      </c>
      <c r="K29" s="149">
        <v>0</v>
      </c>
      <c r="L29" s="149">
        <v>0</v>
      </c>
      <c r="M29" s="149">
        <v>0</v>
      </c>
      <c r="N29" s="149">
        <v>0</v>
      </c>
      <c r="O29" s="149">
        <v>0</v>
      </c>
      <c r="P29" s="149">
        <v>0</v>
      </c>
      <c r="Q29" s="149">
        <v>0</v>
      </c>
      <c r="R29" s="149">
        <v>0</v>
      </c>
      <c r="S29" s="149">
        <v>1</v>
      </c>
      <c r="T29" s="149">
        <v>1</v>
      </c>
      <c r="U29" s="149">
        <v>1</v>
      </c>
      <c r="V29" s="149">
        <v>1</v>
      </c>
      <c r="W29" s="149">
        <v>1</v>
      </c>
      <c r="X29" s="149">
        <v>1</v>
      </c>
      <c r="Y29" s="149">
        <v>1</v>
      </c>
      <c r="Z29" s="149">
        <v>1</v>
      </c>
      <c r="AA29" s="149">
        <v>1</v>
      </c>
      <c r="AB29" s="149">
        <v>1</v>
      </c>
      <c r="AC29" s="149">
        <v>1</v>
      </c>
      <c r="AD29" s="149">
        <v>1</v>
      </c>
      <c r="AE29" s="149">
        <v>1</v>
      </c>
      <c r="AF29" s="149">
        <v>1</v>
      </c>
      <c r="AG29" s="149">
        <v>1</v>
      </c>
      <c r="AH29" s="149">
        <v>1</v>
      </c>
      <c r="AI29" s="149">
        <v>1</v>
      </c>
      <c r="AJ29" s="149">
        <v>1</v>
      </c>
      <c r="AK29" s="149">
        <v>1</v>
      </c>
      <c r="AL29" s="149">
        <v>1</v>
      </c>
      <c r="AM29" s="149">
        <v>1</v>
      </c>
      <c r="AN29" s="149">
        <v>1</v>
      </c>
      <c r="AO29" s="149">
        <v>1</v>
      </c>
      <c r="AP29" s="149">
        <v>1</v>
      </c>
      <c r="AQ29" s="149">
        <v>1</v>
      </c>
      <c r="AR29" s="149">
        <v>1</v>
      </c>
      <c r="AS29" s="149">
        <v>1</v>
      </c>
      <c r="AT29" s="149">
        <v>1</v>
      </c>
      <c r="AU29" s="149">
        <v>1</v>
      </c>
      <c r="AV29" s="149">
        <v>1</v>
      </c>
      <c r="AW29" s="149">
        <v>1</v>
      </c>
      <c r="AX29" s="149">
        <v>1</v>
      </c>
      <c r="AY29" s="149">
        <v>1</v>
      </c>
      <c r="AZ29" s="149">
        <v>1</v>
      </c>
      <c r="BA29" s="149">
        <v>1</v>
      </c>
      <c r="BB29" s="149">
        <v>1</v>
      </c>
      <c r="BC29" s="149">
        <v>1</v>
      </c>
      <c r="BD29" s="149">
        <v>1</v>
      </c>
      <c r="BE29" s="149">
        <v>1</v>
      </c>
      <c r="BF29" s="149">
        <v>1</v>
      </c>
      <c r="BG29" s="149">
        <v>1</v>
      </c>
      <c r="BH29" s="149">
        <v>1</v>
      </c>
      <c r="BI29" s="149">
        <v>1</v>
      </c>
      <c r="BJ29" s="149">
        <v>1</v>
      </c>
      <c r="BK29" s="149">
        <v>1</v>
      </c>
      <c r="BL29" s="149">
        <v>1</v>
      </c>
      <c r="BM29" s="149">
        <v>1</v>
      </c>
      <c r="BN29" s="149">
        <v>1</v>
      </c>
      <c r="BO29" s="149">
        <v>1</v>
      </c>
      <c r="BP29" s="149">
        <v>1</v>
      </c>
      <c r="BQ29" s="149">
        <v>1</v>
      </c>
      <c r="BR29" s="149">
        <v>1</v>
      </c>
      <c r="BS29" s="149">
        <v>1</v>
      </c>
      <c r="BT29" s="149">
        <v>1</v>
      </c>
      <c r="BU29" s="149"/>
      <c r="BV29" s="149"/>
      <c r="BW29" s="149"/>
      <c r="BX29" s="149"/>
      <c r="BY29" s="149"/>
      <c r="BZ29" s="149"/>
      <c r="CA29" s="149"/>
      <c r="CB29" s="149"/>
      <c r="CC29" s="149"/>
      <c r="CD29" s="149"/>
      <c r="CE29" s="149"/>
      <c r="CF29" s="149"/>
      <c r="CG29" s="149"/>
      <c r="CH29" s="149"/>
      <c r="CI29" s="149"/>
      <c r="CJ29" s="149"/>
      <c r="CK29" s="149"/>
      <c r="CL29" s="149"/>
      <c r="CM29" s="149"/>
      <c r="CN29" s="149"/>
      <c r="CO29" s="149"/>
      <c r="CP29" s="149"/>
      <c r="CQ29" s="149"/>
      <c r="CR29" s="149"/>
      <c r="CS29" s="150"/>
      <c r="CT29" s="151"/>
      <c r="CW29" s="68"/>
      <c r="CX29" s="152"/>
    </row>
    <row r="30" spans="1:102">
      <c r="A30" s="293" t="s">
        <v>8334</v>
      </c>
      <c r="B30" s="146" t="s">
        <v>196</v>
      </c>
      <c r="C30" s="147" t="str">
        <f>+_xlfn.XLOOKUP(B30,'R4'!B:B,'R4'!C:C)</f>
        <v>AMR - PÜSKÜRTME M. - 30M³/SA - TÜNELMAK AD450W</v>
      </c>
      <c r="D30" s="147"/>
      <c r="E30" s="150" t="s">
        <v>2596</v>
      </c>
      <c r="F30" s="150" t="s">
        <v>38</v>
      </c>
      <c r="G30" s="150" t="s">
        <v>35</v>
      </c>
      <c r="H30" s="150" t="s">
        <v>8271</v>
      </c>
      <c r="I30" s="156"/>
      <c r="J30" s="148">
        <v>0</v>
      </c>
      <c r="K30" s="149">
        <v>0</v>
      </c>
      <c r="L30" s="149">
        <v>0</v>
      </c>
      <c r="M30" s="149">
        <v>0</v>
      </c>
      <c r="N30" s="149">
        <v>0</v>
      </c>
      <c r="O30" s="149">
        <v>0</v>
      </c>
      <c r="P30" s="149">
        <v>0</v>
      </c>
      <c r="Q30" s="149">
        <v>0</v>
      </c>
      <c r="R30" s="149">
        <v>0</v>
      </c>
      <c r="S30" s="149">
        <v>0</v>
      </c>
      <c r="T30" s="149">
        <v>0</v>
      </c>
      <c r="U30" s="149">
        <v>0</v>
      </c>
      <c r="V30" s="149">
        <v>1</v>
      </c>
      <c r="W30" s="149">
        <v>1</v>
      </c>
      <c r="X30" s="149">
        <v>1</v>
      </c>
      <c r="Y30" s="149">
        <v>1</v>
      </c>
      <c r="Z30" s="149">
        <v>1</v>
      </c>
      <c r="AA30" s="149">
        <v>1</v>
      </c>
      <c r="AB30" s="149">
        <v>1</v>
      </c>
      <c r="AC30" s="149">
        <v>1</v>
      </c>
      <c r="AD30" s="149">
        <v>1</v>
      </c>
      <c r="AE30" s="149">
        <v>1</v>
      </c>
      <c r="AF30" s="149">
        <v>1</v>
      </c>
      <c r="AG30" s="149">
        <v>1</v>
      </c>
      <c r="AH30" s="149">
        <v>1</v>
      </c>
      <c r="AI30" s="149">
        <v>1</v>
      </c>
      <c r="AJ30" s="149">
        <v>1</v>
      </c>
      <c r="AK30" s="149">
        <v>1</v>
      </c>
      <c r="AL30" s="149">
        <v>1</v>
      </c>
      <c r="AM30" s="149">
        <v>1</v>
      </c>
      <c r="AN30" s="149">
        <v>1</v>
      </c>
      <c r="AO30" s="149">
        <v>1</v>
      </c>
      <c r="AP30" s="149">
        <v>1</v>
      </c>
      <c r="AQ30" s="149">
        <v>1</v>
      </c>
      <c r="AR30" s="149">
        <v>1</v>
      </c>
      <c r="AS30" s="149">
        <v>1</v>
      </c>
      <c r="AT30" s="149">
        <v>1</v>
      </c>
      <c r="AU30" s="149">
        <v>1</v>
      </c>
      <c r="AV30" s="149">
        <v>1</v>
      </c>
      <c r="AW30" s="149">
        <v>1</v>
      </c>
      <c r="AX30" s="149">
        <v>1</v>
      </c>
      <c r="AY30" s="149">
        <v>1</v>
      </c>
      <c r="AZ30" s="149">
        <v>1</v>
      </c>
      <c r="BA30" s="149">
        <v>1</v>
      </c>
      <c r="BB30" s="149">
        <v>1</v>
      </c>
      <c r="BC30" s="149">
        <v>1</v>
      </c>
      <c r="BD30" s="149">
        <v>1</v>
      </c>
      <c r="BE30" s="149">
        <v>1</v>
      </c>
      <c r="BF30" s="149">
        <v>1</v>
      </c>
      <c r="BG30" s="149">
        <v>1</v>
      </c>
      <c r="BH30" s="149">
        <v>1</v>
      </c>
      <c r="BI30" s="149">
        <v>1</v>
      </c>
      <c r="BJ30" s="149">
        <v>1</v>
      </c>
      <c r="BK30" s="149">
        <v>1</v>
      </c>
      <c r="BL30" s="149">
        <v>1</v>
      </c>
      <c r="BM30" s="149">
        <v>1</v>
      </c>
      <c r="BN30" s="149">
        <v>1</v>
      </c>
      <c r="BO30" s="149">
        <v>1</v>
      </c>
      <c r="BP30" s="149">
        <v>1</v>
      </c>
      <c r="BQ30" s="149">
        <v>1</v>
      </c>
      <c r="BR30" s="149">
        <v>1</v>
      </c>
      <c r="BS30" s="149">
        <v>1</v>
      </c>
      <c r="BT30" s="149">
        <v>1</v>
      </c>
      <c r="BU30" s="149"/>
      <c r="BV30" s="149"/>
      <c r="BW30" s="149"/>
      <c r="BX30" s="149"/>
      <c r="BY30" s="149"/>
      <c r="BZ30" s="149"/>
      <c r="CA30" s="149"/>
      <c r="CB30" s="149"/>
      <c r="CC30" s="149"/>
      <c r="CD30" s="149"/>
      <c r="CE30" s="149"/>
      <c r="CF30" s="149"/>
      <c r="CG30" s="149"/>
      <c r="CH30" s="149"/>
      <c r="CI30" s="149"/>
      <c r="CJ30" s="149"/>
      <c r="CK30" s="149"/>
      <c r="CL30" s="149"/>
      <c r="CM30" s="149"/>
      <c r="CN30" s="149"/>
      <c r="CO30" s="149"/>
      <c r="CP30" s="149"/>
      <c r="CQ30" s="149"/>
      <c r="CR30" s="149"/>
      <c r="CS30" s="150"/>
      <c r="CT30" s="151"/>
      <c r="CW30" s="68"/>
      <c r="CX30" s="152"/>
    </row>
    <row r="31" spans="1:102">
      <c r="A31" s="293" t="s">
        <v>8334</v>
      </c>
      <c r="B31" s="146" t="s">
        <v>204</v>
      </c>
      <c r="C31" s="147" t="str">
        <f>+_xlfn.XLOOKUP(B31,'R4'!B:B,'R4'!C:C)</f>
        <v>AMR - PÜSKÜRTME M. - KAMYON - FORD</v>
      </c>
      <c r="D31" s="147"/>
      <c r="E31" s="150" t="s">
        <v>2596</v>
      </c>
      <c r="F31" s="150" t="s">
        <v>38</v>
      </c>
      <c r="G31" s="150" t="s">
        <v>35</v>
      </c>
      <c r="H31" s="150" t="s">
        <v>8271</v>
      </c>
      <c r="I31" s="156"/>
      <c r="J31" s="148">
        <v>0</v>
      </c>
      <c r="K31" s="149">
        <v>0</v>
      </c>
      <c r="L31" s="149">
        <v>0</v>
      </c>
      <c r="M31" s="149">
        <v>0</v>
      </c>
      <c r="N31" s="149">
        <v>0</v>
      </c>
      <c r="O31" s="149">
        <v>1</v>
      </c>
      <c r="P31" s="149">
        <v>1</v>
      </c>
      <c r="Q31" s="149">
        <v>1</v>
      </c>
      <c r="R31" s="149">
        <v>1</v>
      </c>
      <c r="S31" s="149">
        <v>1</v>
      </c>
      <c r="T31" s="149">
        <v>1</v>
      </c>
      <c r="U31" s="149">
        <v>1</v>
      </c>
      <c r="V31" s="149">
        <v>1</v>
      </c>
      <c r="W31" s="149">
        <v>1</v>
      </c>
      <c r="X31" s="149">
        <v>1</v>
      </c>
      <c r="Y31" s="149">
        <v>1</v>
      </c>
      <c r="Z31" s="149">
        <v>1</v>
      </c>
      <c r="AA31" s="149">
        <v>1</v>
      </c>
      <c r="AB31" s="149">
        <v>1</v>
      </c>
      <c r="AC31" s="149">
        <v>1</v>
      </c>
      <c r="AD31" s="149">
        <v>1</v>
      </c>
      <c r="AE31" s="149">
        <v>1</v>
      </c>
      <c r="AF31" s="149">
        <v>1</v>
      </c>
      <c r="AG31" s="149">
        <v>1</v>
      </c>
      <c r="AH31" s="149">
        <v>1</v>
      </c>
      <c r="AI31" s="149">
        <v>1</v>
      </c>
      <c r="AJ31" s="149">
        <v>1</v>
      </c>
      <c r="AK31" s="149">
        <v>1</v>
      </c>
      <c r="AL31" s="149">
        <v>1</v>
      </c>
      <c r="AM31" s="149">
        <v>1</v>
      </c>
      <c r="AN31" s="149">
        <v>1</v>
      </c>
      <c r="AO31" s="149">
        <v>1</v>
      </c>
      <c r="AP31" s="149">
        <v>1</v>
      </c>
      <c r="AQ31" s="149">
        <v>1</v>
      </c>
      <c r="AR31" s="149">
        <v>1</v>
      </c>
      <c r="AS31" s="149">
        <v>1</v>
      </c>
      <c r="AT31" s="149">
        <v>1</v>
      </c>
      <c r="AU31" s="149">
        <v>1</v>
      </c>
      <c r="AV31" s="149">
        <v>1</v>
      </c>
      <c r="AW31" s="149">
        <v>1</v>
      </c>
      <c r="AX31" s="149">
        <v>1</v>
      </c>
      <c r="AY31" s="149">
        <v>1</v>
      </c>
      <c r="AZ31" s="149">
        <v>1</v>
      </c>
      <c r="BA31" s="149">
        <v>1</v>
      </c>
      <c r="BB31" s="149">
        <v>1</v>
      </c>
      <c r="BC31" s="149">
        <v>1</v>
      </c>
      <c r="BD31" s="149">
        <v>1</v>
      </c>
      <c r="BE31" s="149">
        <v>1</v>
      </c>
      <c r="BF31" s="149">
        <v>1</v>
      </c>
      <c r="BG31" s="149">
        <v>1</v>
      </c>
      <c r="BH31" s="149">
        <v>1</v>
      </c>
      <c r="BI31" s="149">
        <v>1</v>
      </c>
      <c r="BJ31" s="149">
        <v>1</v>
      </c>
      <c r="BK31" s="149">
        <v>1</v>
      </c>
      <c r="BL31" s="149">
        <v>1</v>
      </c>
      <c r="BM31" s="149">
        <v>1</v>
      </c>
      <c r="BN31" s="149">
        <v>1</v>
      </c>
      <c r="BO31" s="149">
        <v>1</v>
      </c>
      <c r="BP31" s="149">
        <v>1</v>
      </c>
      <c r="BQ31" s="149">
        <v>1</v>
      </c>
      <c r="BR31" s="149">
        <v>1</v>
      </c>
      <c r="BS31" s="149">
        <v>1</v>
      </c>
      <c r="BT31" s="149">
        <v>1</v>
      </c>
      <c r="BU31" s="149"/>
      <c r="BV31" s="149"/>
      <c r="BW31" s="149"/>
      <c r="BX31" s="149"/>
      <c r="BY31" s="149"/>
      <c r="BZ31" s="149"/>
      <c r="CA31" s="149"/>
      <c r="CB31" s="149"/>
      <c r="CC31" s="149"/>
      <c r="CD31" s="149"/>
      <c r="CE31" s="149"/>
      <c r="CF31" s="149"/>
      <c r="CG31" s="149"/>
      <c r="CH31" s="149"/>
      <c r="CI31" s="149"/>
      <c r="CJ31" s="149"/>
      <c r="CK31" s="149"/>
      <c r="CL31" s="149"/>
      <c r="CM31" s="149"/>
      <c r="CN31" s="149"/>
      <c r="CO31" s="149"/>
      <c r="CP31" s="149"/>
      <c r="CQ31" s="149"/>
      <c r="CR31" s="149"/>
      <c r="CS31" s="150"/>
      <c r="CT31" s="151"/>
      <c r="CW31" s="68"/>
      <c r="CX31" s="152"/>
    </row>
    <row r="32" spans="1:102">
      <c r="A32" s="293" t="s">
        <v>8334</v>
      </c>
      <c r="B32" s="146" t="s">
        <v>206</v>
      </c>
      <c r="C32" s="147" t="str">
        <f>+_xlfn.XLOOKUP(B32,'R4'!B:B,'R4'!C:C)</f>
        <v>AMR - PÜSKÜRTME M. - 30M³/SA - TÜNELMAK AD450W</v>
      </c>
      <c r="D32" s="147"/>
      <c r="E32" s="150" t="s">
        <v>2596</v>
      </c>
      <c r="F32" s="150" t="s">
        <v>38</v>
      </c>
      <c r="G32" s="150" t="s">
        <v>35</v>
      </c>
      <c r="H32" s="150" t="s">
        <v>8271</v>
      </c>
      <c r="I32" s="156"/>
      <c r="J32" s="148">
        <v>0</v>
      </c>
      <c r="K32" s="149">
        <v>0</v>
      </c>
      <c r="L32" s="149">
        <v>0</v>
      </c>
      <c r="M32" s="149">
        <v>0</v>
      </c>
      <c r="N32" s="149">
        <v>0</v>
      </c>
      <c r="O32" s="149">
        <v>1</v>
      </c>
      <c r="P32" s="149">
        <v>1</v>
      </c>
      <c r="Q32" s="149">
        <v>1</v>
      </c>
      <c r="R32" s="149">
        <v>1</v>
      </c>
      <c r="S32" s="149">
        <v>1</v>
      </c>
      <c r="T32" s="149">
        <v>1</v>
      </c>
      <c r="U32" s="149">
        <v>1</v>
      </c>
      <c r="V32" s="149">
        <v>1</v>
      </c>
      <c r="W32" s="149">
        <v>1</v>
      </c>
      <c r="X32" s="149">
        <v>1</v>
      </c>
      <c r="Y32" s="149">
        <v>1</v>
      </c>
      <c r="Z32" s="149">
        <v>1</v>
      </c>
      <c r="AA32" s="149">
        <v>1</v>
      </c>
      <c r="AB32" s="149">
        <v>1</v>
      </c>
      <c r="AC32" s="149">
        <v>1</v>
      </c>
      <c r="AD32" s="149">
        <v>1</v>
      </c>
      <c r="AE32" s="149">
        <v>1</v>
      </c>
      <c r="AF32" s="149">
        <v>1</v>
      </c>
      <c r="AG32" s="149">
        <v>1</v>
      </c>
      <c r="AH32" s="149">
        <v>1</v>
      </c>
      <c r="AI32" s="149">
        <v>1</v>
      </c>
      <c r="AJ32" s="149">
        <v>1</v>
      </c>
      <c r="AK32" s="149">
        <v>1</v>
      </c>
      <c r="AL32" s="149">
        <v>1</v>
      </c>
      <c r="AM32" s="149">
        <v>1</v>
      </c>
      <c r="AN32" s="149">
        <v>1</v>
      </c>
      <c r="AO32" s="149">
        <v>1</v>
      </c>
      <c r="AP32" s="149">
        <v>1</v>
      </c>
      <c r="AQ32" s="149">
        <v>1</v>
      </c>
      <c r="AR32" s="149">
        <v>1</v>
      </c>
      <c r="AS32" s="149">
        <v>1</v>
      </c>
      <c r="AT32" s="149">
        <v>1</v>
      </c>
      <c r="AU32" s="149">
        <v>1</v>
      </c>
      <c r="AV32" s="149">
        <v>1</v>
      </c>
      <c r="AW32" s="149">
        <v>1</v>
      </c>
      <c r="AX32" s="149">
        <v>1</v>
      </c>
      <c r="AY32" s="149">
        <v>1</v>
      </c>
      <c r="AZ32" s="149">
        <v>1</v>
      </c>
      <c r="BA32" s="149">
        <v>1</v>
      </c>
      <c r="BB32" s="149">
        <v>1</v>
      </c>
      <c r="BC32" s="149">
        <v>1</v>
      </c>
      <c r="BD32" s="149">
        <v>1</v>
      </c>
      <c r="BE32" s="149">
        <v>1</v>
      </c>
      <c r="BF32" s="149">
        <v>1</v>
      </c>
      <c r="BG32" s="149">
        <v>1</v>
      </c>
      <c r="BH32" s="149">
        <v>1</v>
      </c>
      <c r="BI32" s="149">
        <v>1</v>
      </c>
      <c r="BJ32" s="149">
        <v>1</v>
      </c>
      <c r="BK32" s="149">
        <v>1</v>
      </c>
      <c r="BL32" s="149">
        <v>1</v>
      </c>
      <c r="BM32" s="149">
        <v>1</v>
      </c>
      <c r="BN32" s="149">
        <v>1</v>
      </c>
      <c r="BO32" s="149">
        <v>1</v>
      </c>
      <c r="BP32" s="149">
        <v>1</v>
      </c>
      <c r="BQ32" s="149">
        <v>1</v>
      </c>
      <c r="BR32" s="149">
        <v>1</v>
      </c>
      <c r="BS32" s="149">
        <v>1</v>
      </c>
      <c r="BT32" s="149">
        <v>1</v>
      </c>
      <c r="BU32" s="149"/>
      <c r="BV32" s="149"/>
      <c r="BW32" s="149"/>
      <c r="BX32" s="149"/>
      <c r="BY32" s="149"/>
      <c r="BZ32" s="149"/>
      <c r="CA32" s="149"/>
      <c r="CB32" s="149"/>
      <c r="CC32" s="149"/>
      <c r="CD32" s="149"/>
      <c r="CE32" s="149"/>
      <c r="CF32" s="149"/>
      <c r="CG32" s="149"/>
      <c r="CH32" s="149"/>
      <c r="CI32" s="149"/>
      <c r="CJ32" s="149"/>
      <c r="CK32" s="149"/>
      <c r="CL32" s="149"/>
      <c r="CM32" s="149"/>
      <c r="CN32" s="149"/>
      <c r="CO32" s="149"/>
      <c r="CP32" s="149"/>
      <c r="CQ32" s="149"/>
      <c r="CR32" s="149"/>
      <c r="CS32" s="150"/>
      <c r="CT32" s="151"/>
      <c r="CW32" s="68"/>
      <c r="CX32" s="152"/>
    </row>
    <row r="33" spans="1:102">
      <c r="A33" s="293" t="s">
        <v>8334</v>
      </c>
      <c r="B33" s="146" t="s">
        <v>208</v>
      </c>
      <c r="C33" s="147" t="str">
        <f>+_xlfn.XLOOKUP(B33,'R4'!B:B,'R4'!C:C)</f>
        <v>AMR - PÜSKÜRTME M. - 30M³/SA - TÜNELMAK AD450W</v>
      </c>
      <c r="D33" s="147"/>
      <c r="E33" s="150" t="s">
        <v>2596</v>
      </c>
      <c r="F33" s="150" t="s">
        <v>38</v>
      </c>
      <c r="G33" s="150" t="s">
        <v>35</v>
      </c>
      <c r="H33" s="150" t="s">
        <v>8271</v>
      </c>
      <c r="I33" s="156"/>
      <c r="J33" s="148"/>
      <c r="K33" s="149"/>
      <c r="L33" s="149"/>
      <c r="M33" s="149"/>
      <c r="N33" s="149"/>
      <c r="O33" s="149"/>
      <c r="P33" s="149"/>
      <c r="Q33" s="149"/>
      <c r="R33" s="149"/>
      <c r="S33" s="149"/>
      <c r="T33" s="149"/>
      <c r="U33" s="149"/>
      <c r="V33" s="149"/>
      <c r="W33" s="149"/>
      <c r="X33" s="149"/>
      <c r="Y33" s="149"/>
      <c r="Z33" s="149"/>
      <c r="AA33" s="149"/>
      <c r="AB33" s="149"/>
      <c r="AC33" s="149"/>
      <c r="AD33" s="149"/>
      <c r="AE33" s="149"/>
      <c r="AF33" s="149"/>
      <c r="AG33" s="149"/>
      <c r="AH33" s="149"/>
      <c r="AI33" s="149"/>
      <c r="AJ33" s="149"/>
      <c r="AK33" s="149"/>
      <c r="AL33" s="149"/>
      <c r="AM33" s="149"/>
      <c r="AN33" s="149"/>
      <c r="AO33" s="149"/>
      <c r="AP33" s="149"/>
      <c r="AQ33" s="149"/>
      <c r="AR33" s="149"/>
      <c r="AS33" s="149"/>
      <c r="AT33" s="149"/>
      <c r="AU33" s="149"/>
      <c r="AV33" s="149"/>
      <c r="AW33" s="149"/>
      <c r="AX33" s="149"/>
      <c r="AY33" s="149"/>
      <c r="AZ33" s="149"/>
      <c r="BA33" s="149"/>
      <c r="BB33" s="149"/>
      <c r="BC33" s="149"/>
      <c r="BD33" s="149"/>
      <c r="BE33" s="149"/>
      <c r="BF33" s="149"/>
      <c r="BG33" s="149"/>
      <c r="BH33" s="149"/>
      <c r="BI33" s="149"/>
      <c r="BJ33" s="149"/>
      <c r="BK33" s="149"/>
      <c r="BL33" s="149"/>
      <c r="BM33" s="149"/>
      <c r="BN33" s="149"/>
      <c r="BO33" s="149"/>
      <c r="BP33" s="149"/>
      <c r="BQ33" s="149"/>
      <c r="BR33" s="149"/>
      <c r="BS33" s="149"/>
      <c r="BT33" s="149"/>
      <c r="BU33" s="149"/>
      <c r="BV33" s="149"/>
      <c r="BW33" s="149"/>
      <c r="BX33" s="149"/>
      <c r="BY33" s="149"/>
      <c r="BZ33" s="149"/>
      <c r="CA33" s="149"/>
      <c r="CB33" s="149"/>
      <c r="CC33" s="149"/>
      <c r="CD33" s="149"/>
      <c r="CE33" s="149"/>
      <c r="CF33" s="149"/>
      <c r="CG33" s="149"/>
      <c r="CH33" s="149"/>
      <c r="CI33" s="149"/>
      <c r="CJ33" s="149"/>
      <c r="CK33" s="149"/>
      <c r="CL33" s="149"/>
      <c r="CM33" s="149"/>
      <c r="CN33" s="149"/>
      <c r="CO33" s="149"/>
      <c r="CP33" s="149"/>
      <c r="CQ33" s="149"/>
      <c r="CR33" s="149"/>
      <c r="CS33" s="150"/>
      <c r="CT33" s="151"/>
      <c r="CW33" s="68"/>
      <c r="CX33" s="152"/>
    </row>
    <row r="34" spans="1:102">
      <c r="A34" s="289" t="s">
        <v>8334</v>
      </c>
      <c r="B34" s="146" t="s">
        <v>8308</v>
      </c>
      <c r="C34" s="147" t="str">
        <f>+_xlfn.XLOOKUP(B34,'R4'!B:B,'R4'!C:C)</f>
        <v>AMR - HİDROLİK KIRICI - SANDVİK - 2166 E</v>
      </c>
      <c r="D34" s="147"/>
      <c r="E34" s="150" t="s">
        <v>2</v>
      </c>
      <c r="F34" s="150" t="s">
        <v>38</v>
      </c>
      <c r="G34" s="150" t="s">
        <v>35</v>
      </c>
      <c r="H34" s="150" t="s">
        <v>8271</v>
      </c>
      <c r="I34" s="156"/>
      <c r="J34" s="148">
        <v>0</v>
      </c>
      <c r="K34" s="149">
        <v>0</v>
      </c>
      <c r="L34" s="149">
        <v>0</v>
      </c>
      <c r="M34" s="149">
        <v>0</v>
      </c>
      <c r="N34" s="149">
        <v>0</v>
      </c>
      <c r="O34" s="149">
        <v>0</v>
      </c>
      <c r="P34" s="149">
        <v>0</v>
      </c>
      <c r="Q34" s="149">
        <v>0</v>
      </c>
      <c r="R34" s="149">
        <v>0</v>
      </c>
      <c r="S34" s="149">
        <v>0</v>
      </c>
      <c r="T34" s="149">
        <v>1</v>
      </c>
      <c r="U34" s="149">
        <v>1</v>
      </c>
      <c r="V34" s="149">
        <v>1</v>
      </c>
      <c r="W34" s="149">
        <v>1</v>
      </c>
      <c r="X34" s="149">
        <v>1</v>
      </c>
      <c r="Y34" s="149">
        <v>1</v>
      </c>
      <c r="Z34" s="149">
        <v>1</v>
      </c>
      <c r="AA34" s="149">
        <v>1</v>
      </c>
      <c r="AB34" s="149">
        <v>1</v>
      </c>
      <c r="AC34" s="149">
        <v>1</v>
      </c>
      <c r="AD34" s="149">
        <v>1</v>
      </c>
      <c r="AE34" s="149">
        <v>1</v>
      </c>
      <c r="AF34" s="149">
        <v>1</v>
      </c>
      <c r="AG34" s="149">
        <v>1</v>
      </c>
      <c r="AH34" s="149">
        <v>1</v>
      </c>
      <c r="AI34" s="149">
        <v>1</v>
      </c>
      <c r="AJ34" s="149">
        <v>1</v>
      </c>
      <c r="AK34" s="149">
        <v>1</v>
      </c>
      <c r="AL34" s="149">
        <v>1</v>
      </c>
      <c r="AM34" s="149">
        <v>1</v>
      </c>
      <c r="AN34" s="149">
        <v>1</v>
      </c>
      <c r="AO34" s="149">
        <v>1</v>
      </c>
      <c r="AP34" s="149">
        <v>1</v>
      </c>
      <c r="AQ34" s="149">
        <v>1</v>
      </c>
      <c r="AR34" s="149">
        <v>1</v>
      </c>
      <c r="AS34" s="149">
        <v>1</v>
      </c>
      <c r="AT34" s="149">
        <v>1</v>
      </c>
      <c r="AU34" s="149">
        <v>1</v>
      </c>
      <c r="AV34" s="149">
        <v>1</v>
      </c>
      <c r="AW34" s="149">
        <v>1</v>
      </c>
      <c r="AX34" s="149">
        <v>1</v>
      </c>
      <c r="AY34" s="149">
        <v>1</v>
      </c>
      <c r="AZ34" s="149">
        <v>1</v>
      </c>
      <c r="BA34" s="149">
        <v>1</v>
      </c>
      <c r="BB34" s="149">
        <v>1</v>
      </c>
      <c r="BC34" s="149">
        <v>1</v>
      </c>
      <c r="BD34" s="149">
        <v>1</v>
      </c>
      <c r="BE34" s="149">
        <v>1</v>
      </c>
      <c r="BF34" s="149">
        <v>1</v>
      </c>
      <c r="BG34" s="149">
        <v>1</v>
      </c>
      <c r="BH34" s="149">
        <v>1</v>
      </c>
      <c r="BI34" s="149">
        <v>1</v>
      </c>
      <c r="BJ34" s="149">
        <v>1</v>
      </c>
      <c r="BK34" s="149">
        <v>1</v>
      </c>
      <c r="BL34" s="149">
        <v>1</v>
      </c>
      <c r="BM34" s="149">
        <v>1</v>
      </c>
      <c r="BN34" s="149">
        <v>1</v>
      </c>
      <c r="BO34" s="149">
        <v>1</v>
      </c>
      <c r="BP34" s="149">
        <v>1</v>
      </c>
      <c r="BQ34" s="149">
        <v>1</v>
      </c>
      <c r="BR34" s="149">
        <v>1</v>
      </c>
      <c r="BS34" s="149">
        <v>1</v>
      </c>
      <c r="BT34" s="149">
        <v>1</v>
      </c>
      <c r="BU34" s="149"/>
      <c r="BV34" s="149"/>
      <c r="BW34" s="149"/>
      <c r="BX34" s="149"/>
      <c r="BY34" s="149"/>
      <c r="BZ34" s="149"/>
      <c r="CA34" s="149"/>
      <c r="CB34" s="149"/>
      <c r="CC34" s="149"/>
      <c r="CD34" s="149"/>
      <c r="CE34" s="149"/>
      <c r="CF34" s="149"/>
      <c r="CG34" s="149"/>
      <c r="CH34" s="149"/>
      <c r="CI34" s="149"/>
      <c r="CJ34" s="149"/>
      <c r="CK34" s="149"/>
      <c r="CL34" s="149"/>
      <c r="CM34" s="149"/>
      <c r="CN34" s="149"/>
      <c r="CO34" s="149"/>
      <c r="CP34" s="149"/>
      <c r="CQ34" s="149"/>
      <c r="CR34" s="149"/>
      <c r="CS34" s="150"/>
      <c r="CT34" s="151"/>
      <c r="CW34" s="68"/>
      <c r="CX34" s="152"/>
    </row>
    <row r="35" spans="1:102">
      <c r="A35" s="289" t="s">
        <v>8334</v>
      </c>
      <c r="B35" s="146" t="s">
        <v>8309</v>
      </c>
      <c r="C35" s="147" t="str">
        <f>+_xlfn.XLOOKUP(B35,'R4'!B:B,'R4'!C:C)</f>
        <v>AMR - HİDROLİK KIRICI - SANDVİK - 2166 E</v>
      </c>
      <c r="D35" s="147"/>
      <c r="E35" s="150" t="s">
        <v>2</v>
      </c>
      <c r="F35" s="150" t="s">
        <v>38</v>
      </c>
      <c r="G35" s="150" t="s">
        <v>35</v>
      </c>
      <c r="H35" s="150" t="s">
        <v>8271</v>
      </c>
      <c r="I35" s="156"/>
      <c r="J35" s="148">
        <v>0</v>
      </c>
      <c r="K35" s="149">
        <v>0</v>
      </c>
      <c r="L35" s="149">
        <v>0</v>
      </c>
      <c r="M35" s="149">
        <v>0</v>
      </c>
      <c r="N35" s="149">
        <v>0</v>
      </c>
      <c r="O35" s="149">
        <v>0</v>
      </c>
      <c r="P35" s="149">
        <v>0</v>
      </c>
      <c r="Q35" s="149">
        <v>0</v>
      </c>
      <c r="R35" s="149">
        <v>0</v>
      </c>
      <c r="S35" s="149">
        <v>0</v>
      </c>
      <c r="T35" s="149">
        <v>0</v>
      </c>
      <c r="U35" s="149">
        <v>1</v>
      </c>
      <c r="V35" s="149">
        <v>1</v>
      </c>
      <c r="W35" s="149">
        <v>1</v>
      </c>
      <c r="X35" s="149">
        <v>1</v>
      </c>
      <c r="Y35" s="149">
        <v>1</v>
      </c>
      <c r="Z35" s="149">
        <v>1</v>
      </c>
      <c r="AA35" s="149">
        <v>1</v>
      </c>
      <c r="AB35" s="149">
        <v>1</v>
      </c>
      <c r="AC35" s="149">
        <v>1</v>
      </c>
      <c r="AD35" s="149">
        <v>1</v>
      </c>
      <c r="AE35" s="149">
        <v>1</v>
      </c>
      <c r="AF35" s="149">
        <v>1</v>
      </c>
      <c r="AG35" s="149">
        <v>1</v>
      </c>
      <c r="AH35" s="149">
        <v>1</v>
      </c>
      <c r="AI35" s="149">
        <v>1</v>
      </c>
      <c r="AJ35" s="149">
        <v>1</v>
      </c>
      <c r="AK35" s="149">
        <v>1</v>
      </c>
      <c r="AL35" s="149">
        <v>1</v>
      </c>
      <c r="AM35" s="149">
        <v>1</v>
      </c>
      <c r="AN35" s="149">
        <v>1</v>
      </c>
      <c r="AO35" s="149">
        <v>1</v>
      </c>
      <c r="AP35" s="149">
        <v>1</v>
      </c>
      <c r="AQ35" s="149">
        <v>1</v>
      </c>
      <c r="AR35" s="149">
        <v>1</v>
      </c>
      <c r="AS35" s="149">
        <v>1</v>
      </c>
      <c r="AT35" s="149">
        <v>1</v>
      </c>
      <c r="AU35" s="149">
        <v>1</v>
      </c>
      <c r="AV35" s="149">
        <v>1</v>
      </c>
      <c r="AW35" s="149">
        <v>1</v>
      </c>
      <c r="AX35" s="149">
        <v>1</v>
      </c>
      <c r="AY35" s="149">
        <v>1</v>
      </c>
      <c r="AZ35" s="149">
        <v>1</v>
      </c>
      <c r="BA35" s="149">
        <v>1</v>
      </c>
      <c r="BB35" s="149">
        <v>1</v>
      </c>
      <c r="BC35" s="149">
        <v>1</v>
      </c>
      <c r="BD35" s="149">
        <v>1</v>
      </c>
      <c r="BE35" s="149">
        <v>1</v>
      </c>
      <c r="BF35" s="149">
        <v>1</v>
      </c>
      <c r="BG35" s="149">
        <v>1</v>
      </c>
      <c r="BH35" s="149">
        <v>1</v>
      </c>
      <c r="BI35" s="149">
        <v>1</v>
      </c>
      <c r="BJ35" s="149">
        <v>1</v>
      </c>
      <c r="BK35" s="149">
        <v>1</v>
      </c>
      <c r="BL35" s="149">
        <v>1</v>
      </c>
      <c r="BM35" s="149">
        <v>1</v>
      </c>
      <c r="BN35" s="149">
        <v>1</v>
      </c>
      <c r="BO35" s="149">
        <v>1</v>
      </c>
      <c r="BP35" s="149">
        <v>1</v>
      </c>
      <c r="BQ35" s="149">
        <v>1</v>
      </c>
      <c r="BR35" s="149">
        <v>1</v>
      </c>
      <c r="BS35" s="149">
        <v>1</v>
      </c>
      <c r="BT35" s="149">
        <v>1</v>
      </c>
      <c r="BU35" s="149"/>
      <c r="BV35" s="149"/>
      <c r="BW35" s="149"/>
      <c r="BX35" s="149"/>
      <c r="BY35" s="149"/>
      <c r="BZ35" s="149"/>
      <c r="CA35" s="149"/>
      <c r="CB35" s="149"/>
      <c r="CC35" s="149"/>
      <c r="CD35" s="149"/>
      <c r="CE35" s="149"/>
      <c r="CF35" s="149"/>
      <c r="CG35" s="149"/>
      <c r="CH35" s="149"/>
      <c r="CI35" s="149"/>
      <c r="CJ35" s="149"/>
      <c r="CK35" s="149"/>
      <c r="CL35" s="149"/>
      <c r="CM35" s="149"/>
      <c r="CN35" s="149"/>
      <c r="CO35" s="149"/>
      <c r="CP35" s="149"/>
      <c r="CQ35" s="149"/>
      <c r="CR35" s="149"/>
      <c r="CS35" s="150"/>
      <c r="CT35" s="151"/>
      <c r="CW35" s="68"/>
      <c r="CX35" s="152"/>
    </row>
    <row r="36" spans="1:102">
      <c r="A36" s="289" t="s">
        <v>8334</v>
      </c>
      <c r="B36" s="146" t="s">
        <v>8275</v>
      </c>
      <c r="C36" s="147" t="str">
        <f>+_xlfn.XLOOKUP(B36,'R4'!B:B,'R4'!C:C)</f>
        <v>AMR - HİDROLİK KIRICI - SANDVİK - 2166 E</v>
      </c>
      <c r="D36" s="147"/>
      <c r="E36" s="150" t="s">
        <v>2</v>
      </c>
      <c r="F36" s="150" t="s">
        <v>38</v>
      </c>
      <c r="G36" s="150" t="s">
        <v>35</v>
      </c>
      <c r="H36" s="150" t="s">
        <v>8271</v>
      </c>
      <c r="I36" s="156"/>
      <c r="J36" s="148">
        <v>0</v>
      </c>
      <c r="K36" s="149">
        <v>0</v>
      </c>
      <c r="L36" s="149">
        <v>0</v>
      </c>
      <c r="M36" s="149">
        <v>0</v>
      </c>
      <c r="N36" s="149">
        <v>0</v>
      </c>
      <c r="O36" s="149">
        <v>0</v>
      </c>
      <c r="P36" s="149">
        <v>0</v>
      </c>
      <c r="Q36" s="149">
        <v>0</v>
      </c>
      <c r="R36" s="149">
        <v>0</v>
      </c>
      <c r="S36" s="149">
        <v>0</v>
      </c>
      <c r="T36" s="149">
        <v>1</v>
      </c>
      <c r="U36" s="149">
        <v>1</v>
      </c>
      <c r="V36" s="149">
        <v>1</v>
      </c>
      <c r="W36" s="149">
        <v>1</v>
      </c>
      <c r="X36" s="149">
        <v>1</v>
      </c>
      <c r="Y36" s="149">
        <v>1</v>
      </c>
      <c r="Z36" s="149">
        <v>1</v>
      </c>
      <c r="AA36" s="149">
        <v>1</v>
      </c>
      <c r="AB36" s="149">
        <v>1</v>
      </c>
      <c r="AC36" s="149">
        <v>1</v>
      </c>
      <c r="AD36" s="149">
        <v>1</v>
      </c>
      <c r="AE36" s="149">
        <v>1</v>
      </c>
      <c r="AF36" s="149">
        <v>1</v>
      </c>
      <c r="AG36" s="149">
        <v>1</v>
      </c>
      <c r="AH36" s="149">
        <v>1</v>
      </c>
      <c r="AI36" s="149">
        <v>1</v>
      </c>
      <c r="AJ36" s="149">
        <v>1</v>
      </c>
      <c r="AK36" s="149">
        <v>1</v>
      </c>
      <c r="AL36" s="149">
        <v>1</v>
      </c>
      <c r="AM36" s="149">
        <v>1</v>
      </c>
      <c r="AN36" s="149">
        <v>1</v>
      </c>
      <c r="AO36" s="149">
        <v>1</v>
      </c>
      <c r="AP36" s="149">
        <v>1</v>
      </c>
      <c r="AQ36" s="149">
        <v>1</v>
      </c>
      <c r="AR36" s="149">
        <v>1</v>
      </c>
      <c r="AS36" s="149">
        <v>1</v>
      </c>
      <c r="AT36" s="149">
        <v>1</v>
      </c>
      <c r="AU36" s="149">
        <v>1</v>
      </c>
      <c r="AV36" s="149">
        <v>1</v>
      </c>
      <c r="AW36" s="149">
        <v>1</v>
      </c>
      <c r="AX36" s="149">
        <v>1</v>
      </c>
      <c r="AY36" s="149">
        <v>1</v>
      </c>
      <c r="AZ36" s="149">
        <v>1</v>
      </c>
      <c r="BA36" s="149">
        <v>1</v>
      </c>
      <c r="BB36" s="149">
        <v>1</v>
      </c>
      <c r="BC36" s="149">
        <v>1</v>
      </c>
      <c r="BD36" s="149">
        <v>1</v>
      </c>
      <c r="BE36" s="149">
        <v>1</v>
      </c>
      <c r="BF36" s="149">
        <v>1</v>
      </c>
      <c r="BG36" s="149">
        <v>1</v>
      </c>
      <c r="BH36" s="149">
        <v>1</v>
      </c>
      <c r="BI36" s="149">
        <v>1</v>
      </c>
      <c r="BJ36" s="149">
        <v>1</v>
      </c>
      <c r="BK36" s="149">
        <v>1</v>
      </c>
      <c r="BL36" s="149">
        <v>1</v>
      </c>
      <c r="BM36" s="149">
        <v>1</v>
      </c>
      <c r="BN36" s="149">
        <v>1</v>
      </c>
      <c r="BO36" s="149">
        <v>1</v>
      </c>
      <c r="BP36" s="149">
        <v>1</v>
      </c>
      <c r="BQ36" s="149">
        <v>1</v>
      </c>
      <c r="BR36" s="149">
        <v>1</v>
      </c>
      <c r="BS36" s="149">
        <v>1</v>
      </c>
      <c r="BT36" s="149">
        <v>1</v>
      </c>
      <c r="BU36" s="149"/>
      <c r="BV36" s="149"/>
      <c r="BW36" s="149"/>
      <c r="BX36" s="149"/>
      <c r="BY36" s="149"/>
      <c r="BZ36" s="149"/>
      <c r="CA36" s="149"/>
      <c r="CB36" s="149"/>
      <c r="CC36" s="149"/>
      <c r="CD36" s="149"/>
      <c r="CE36" s="149"/>
      <c r="CF36" s="149"/>
      <c r="CG36" s="149"/>
      <c r="CH36" s="149"/>
      <c r="CI36" s="149"/>
      <c r="CJ36" s="149"/>
      <c r="CK36" s="149"/>
      <c r="CL36" s="149"/>
      <c r="CM36" s="149"/>
      <c r="CN36" s="149"/>
      <c r="CO36" s="149"/>
      <c r="CP36" s="149"/>
      <c r="CQ36" s="149"/>
      <c r="CR36" s="149"/>
      <c r="CS36" s="150"/>
      <c r="CT36" s="151"/>
      <c r="CW36" s="68"/>
      <c r="CX36" s="152"/>
    </row>
    <row r="37" spans="1:102">
      <c r="A37" s="289" t="s">
        <v>8334</v>
      </c>
      <c r="B37" s="146" t="s">
        <v>8276</v>
      </c>
      <c r="C37" s="147" t="str">
        <f>+_xlfn.XLOOKUP(B37,'R4'!B:B,'R4'!C:C)</f>
        <v>AMR - HİDROLİK KIRICI - SANDVİK - 2166 E</v>
      </c>
      <c r="D37" s="147"/>
      <c r="E37" s="150" t="s">
        <v>2</v>
      </c>
      <c r="F37" s="150" t="s">
        <v>38</v>
      </c>
      <c r="G37" s="150" t="s">
        <v>35</v>
      </c>
      <c r="H37" s="150" t="s">
        <v>8271</v>
      </c>
      <c r="I37" s="156"/>
      <c r="J37" s="148">
        <v>0</v>
      </c>
      <c r="K37" s="149">
        <v>0</v>
      </c>
      <c r="L37" s="149">
        <v>0</v>
      </c>
      <c r="M37" s="149">
        <v>0</v>
      </c>
      <c r="N37" s="149">
        <v>0</v>
      </c>
      <c r="O37" s="149">
        <v>0</v>
      </c>
      <c r="P37" s="149">
        <v>0</v>
      </c>
      <c r="Q37" s="149">
        <v>0</v>
      </c>
      <c r="R37" s="149">
        <v>0</v>
      </c>
      <c r="S37" s="149">
        <v>0</v>
      </c>
      <c r="T37" s="149">
        <v>0</v>
      </c>
      <c r="U37" s="149">
        <v>1</v>
      </c>
      <c r="V37" s="149">
        <v>1</v>
      </c>
      <c r="W37" s="149">
        <v>1</v>
      </c>
      <c r="X37" s="149">
        <v>1</v>
      </c>
      <c r="Y37" s="149">
        <v>1</v>
      </c>
      <c r="Z37" s="149">
        <v>1</v>
      </c>
      <c r="AA37" s="149">
        <v>1</v>
      </c>
      <c r="AB37" s="149">
        <v>1</v>
      </c>
      <c r="AC37" s="149">
        <v>1</v>
      </c>
      <c r="AD37" s="149">
        <v>1</v>
      </c>
      <c r="AE37" s="149">
        <v>1</v>
      </c>
      <c r="AF37" s="149">
        <v>1</v>
      </c>
      <c r="AG37" s="149">
        <v>1</v>
      </c>
      <c r="AH37" s="149">
        <v>1</v>
      </c>
      <c r="AI37" s="149">
        <v>1</v>
      </c>
      <c r="AJ37" s="149">
        <v>1</v>
      </c>
      <c r="AK37" s="149">
        <v>1</v>
      </c>
      <c r="AL37" s="149">
        <v>1</v>
      </c>
      <c r="AM37" s="149">
        <v>1</v>
      </c>
      <c r="AN37" s="149">
        <v>1</v>
      </c>
      <c r="AO37" s="149">
        <v>1</v>
      </c>
      <c r="AP37" s="149">
        <v>1</v>
      </c>
      <c r="AQ37" s="149">
        <v>1</v>
      </c>
      <c r="AR37" s="149">
        <v>1</v>
      </c>
      <c r="AS37" s="149">
        <v>1</v>
      </c>
      <c r="AT37" s="149">
        <v>1</v>
      </c>
      <c r="AU37" s="149">
        <v>1</v>
      </c>
      <c r="AV37" s="149">
        <v>1</v>
      </c>
      <c r="AW37" s="149">
        <v>1</v>
      </c>
      <c r="AX37" s="149">
        <v>1</v>
      </c>
      <c r="AY37" s="149">
        <v>1</v>
      </c>
      <c r="AZ37" s="149">
        <v>1</v>
      </c>
      <c r="BA37" s="149">
        <v>1</v>
      </c>
      <c r="BB37" s="149">
        <v>1</v>
      </c>
      <c r="BC37" s="149">
        <v>1</v>
      </c>
      <c r="BD37" s="149">
        <v>1</v>
      </c>
      <c r="BE37" s="149">
        <v>1</v>
      </c>
      <c r="BF37" s="149">
        <v>1</v>
      </c>
      <c r="BG37" s="149">
        <v>1</v>
      </c>
      <c r="BH37" s="149">
        <v>1</v>
      </c>
      <c r="BI37" s="149">
        <v>1</v>
      </c>
      <c r="BJ37" s="149">
        <v>1</v>
      </c>
      <c r="BK37" s="149">
        <v>1</v>
      </c>
      <c r="BL37" s="149">
        <v>1</v>
      </c>
      <c r="BM37" s="149">
        <v>1</v>
      </c>
      <c r="BN37" s="149">
        <v>1</v>
      </c>
      <c r="BO37" s="149">
        <v>1</v>
      </c>
      <c r="BP37" s="149">
        <v>1</v>
      </c>
      <c r="BQ37" s="149">
        <v>1</v>
      </c>
      <c r="BR37" s="149">
        <v>1</v>
      </c>
      <c r="BS37" s="149">
        <v>1</v>
      </c>
      <c r="BT37" s="149">
        <v>1</v>
      </c>
      <c r="BU37" s="149"/>
      <c r="BV37" s="149"/>
      <c r="BW37" s="149"/>
      <c r="BX37" s="149"/>
      <c r="BY37" s="149"/>
      <c r="BZ37" s="149"/>
      <c r="CA37" s="149"/>
      <c r="CB37" s="149"/>
      <c r="CC37" s="149"/>
      <c r="CD37" s="149"/>
      <c r="CE37" s="149"/>
      <c r="CF37" s="149"/>
      <c r="CG37" s="149"/>
      <c r="CH37" s="149"/>
      <c r="CI37" s="149"/>
      <c r="CJ37" s="149"/>
      <c r="CK37" s="149"/>
      <c r="CL37" s="149"/>
      <c r="CM37" s="149"/>
      <c r="CN37" s="149"/>
      <c r="CO37" s="149"/>
      <c r="CP37" s="149"/>
      <c r="CQ37" s="149"/>
      <c r="CR37" s="149"/>
      <c r="CS37" s="150"/>
      <c r="CT37" s="151"/>
      <c r="CW37" s="68"/>
      <c r="CX37" s="152"/>
    </row>
    <row r="38" spans="1:102">
      <c r="A38" s="289" t="s">
        <v>8334</v>
      </c>
      <c r="B38" s="146" t="s">
        <v>8277</v>
      </c>
      <c r="C38" s="147" t="str">
        <f>+_xlfn.XLOOKUP(B38,'R4'!B:B,'R4'!C:C)</f>
        <v>AMR - HİDROLİK KIRICI - SANDVİK - 2166 E</v>
      </c>
      <c r="D38" s="147"/>
      <c r="E38" s="150" t="s">
        <v>2</v>
      </c>
      <c r="F38" s="150" t="s">
        <v>38</v>
      </c>
      <c r="G38" s="150" t="s">
        <v>35</v>
      </c>
      <c r="H38" s="150" t="s">
        <v>8271</v>
      </c>
      <c r="I38" s="156"/>
      <c r="J38" s="148">
        <v>0</v>
      </c>
      <c r="K38" s="149">
        <v>0</v>
      </c>
      <c r="L38" s="149">
        <v>0</v>
      </c>
      <c r="M38" s="149">
        <v>0</v>
      </c>
      <c r="N38" s="149">
        <v>0</v>
      </c>
      <c r="O38" s="149">
        <v>0</v>
      </c>
      <c r="P38" s="149">
        <v>0</v>
      </c>
      <c r="Q38" s="149">
        <v>0</v>
      </c>
      <c r="R38" s="149">
        <v>0</v>
      </c>
      <c r="S38" s="149">
        <v>0</v>
      </c>
      <c r="T38" s="149">
        <v>0</v>
      </c>
      <c r="U38" s="149">
        <v>1</v>
      </c>
      <c r="V38" s="149">
        <v>1</v>
      </c>
      <c r="W38" s="149">
        <v>1</v>
      </c>
      <c r="X38" s="149">
        <v>1</v>
      </c>
      <c r="Y38" s="149">
        <v>1</v>
      </c>
      <c r="Z38" s="149">
        <v>1</v>
      </c>
      <c r="AA38" s="149">
        <v>1</v>
      </c>
      <c r="AB38" s="149">
        <v>1</v>
      </c>
      <c r="AC38" s="149">
        <v>1</v>
      </c>
      <c r="AD38" s="149">
        <v>1</v>
      </c>
      <c r="AE38" s="149">
        <v>1</v>
      </c>
      <c r="AF38" s="149">
        <v>1</v>
      </c>
      <c r="AG38" s="149">
        <v>1</v>
      </c>
      <c r="AH38" s="149">
        <v>1</v>
      </c>
      <c r="AI38" s="149">
        <v>1</v>
      </c>
      <c r="AJ38" s="149">
        <v>1</v>
      </c>
      <c r="AK38" s="149">
        <v>1</v>
      </c>
      <c r="AL38" s="149">
        <v>1</v>
      </c>
      <c r="AM38" s="149">
        <v>1</v>
      </c>
      <c r="AN38" s="149">
        <v>1</v>
      </c>
      <c r="AO38" s="149">
        <v>1</v>
      </c>
      <c r="AP38" s="149">
        <v>1</v>
      </c>
      <c r="AQ38" s="149">
        <v>1</v>
      </c>
      <c r="AR38" s="149">
        <v>1</v>
      </c>
      <c r="AS38" s="149">
        <v>1</v>
      </c>
      <c r="AT38" s="149">
        <v>1</v>
      </c>
      <c r="AU38" s="149">
        <v>1</v>
      </c>
      <c r="AV38" s="149">
        <v>1</v>
      </c>
      <c r="AW38" s="149">
        <v>1</v>
      </c>
      <c r="AX38" s="149">
        <v>1</v>
      </c>
      <c r="AY38" s="149">
        <v>1</v>
      </c>
      <c r="AZ38" s="149">
        <v>1</v>
      </c>
      <c r="BA38" s="149">
        <v>1</v>
      </c>
      <c r="BB38" s="149">
        <v>1</v>
      </c>
      <c r="BC38" s="149">
        <v>1</v>
      </c>
      <c r="BD38" s="149">
        <v>1</v>
      </c>
      <c r="BE38" s="149">
        <v>1</v>
      </c>
      <c r="BF38" s="149">
        <v>1</v>
      </c>
      <c r="BG38" s="149">
        <v>1</v>
      </c>
      <c r="BH38" s="149">
        <v>1</v>
      </c>
      <c r="BI38" s="149">
        <v>1</v>
      </c>
      <c r="BJ38" s="149">
        <v>1</v>
      </c>
      <c r="BK38" s="149">
        <v>1</v>
      </c>
      <c r="BL38" s="149">
        <v>1</v>
      </c>
      <c r="BM38" s="149">
        <v>1</v>
      </c>
      <c r="BN38" s="149">
        <v>1</v>
      </c>
      <c r="BO38" s="149">
        <v>1</v>
      </c>
      <c r="BP38" s="149">
        <v>1</v>
      </c>
      <c r="BQ38" s="149">
        <v>1</v>
      </c>
      <c r="BR38" s="149">
        <v>1</v>
      </c>
      <c r="BS38" s="149">
        <v>1</v>
      </c>
      <c r="BT38" s="149">
        <v>1</v>
      </c>
      <c r="BU38" s="149"/>
      <c r="BV38" s="149"/>
      <c r="BW38" s="149"/>
      <c r="BX38" s="149"/>
      <c r="BY38" s="149"/>
      <c r="BZ38" s="149"/>
      <c r="CA38" s="149"/>
      <c r="CB38" s="149"/>
      <c r="CC38" s="149"/>
      <c r="CD38" s="149"/>
      <c r="CE38" s="149"/>
      <c r="CF38" s="149"/>
      <c r="CG38" s="149"/>
      <c r="CH38" s="149"/>
      <c r="CI38" s="149"/>
      <c r="CJ38" s="149"/>
      <c r="CK38" s="149"/>
      <c r="CL38" s="149"/>
      <c r="CM38" s="149"/>
      <c r="CN38" s="149"/>
      <c r="CO38" s="149"/>
      <c r="CP38" s="149"/>
      <c r="CQ38" s="149"/>
      <c r="CR38" s="149"/>
      <c r="CS38" s="150"/>
      <c r="CT38" s="151"/>
      <c r="CW38" s="68"/>
      <c r="CX38" s="152"/>
    </row>
    <row r="39" spans="1:102">
      <c r="A39" s="289" t="s">
        <v>8334</v>
      </c>
      <c r="B39" s="146" t="s">
        <v>8278</v>
      </c>
      <c r="C39" s="147" t="str">
        <f>+_xlfn.XLOOKUP(B39,'R4'!B:B,'R4'!C:C)</f>
        <v>AMR - HİDROLİK KIRICI - SANDVİK - 2166 E</v>
      </c>
      <c r="D39" s="147"/>
      <c r="E39" s="150" t="s">
        <v>2</v>
      </c>
      <c r="F39" s="150" t="s">
        <v>38</v>
      </c>
      <c r="G39" s="150" t="s">
        <v>35</v>
      </c>
      <c r="H39" s="150" t="s">
        <v>8271</v>
      </c>
      <c r="I39" s="156"/>
      <c r="J39" s="148">
        <v>0</v>
      </c>
      <c r="K39" s="149">
        <v>0</v>
      </c>
      <c r="L39" s="149">
        <v>0</v>
      </c>
      <c r="M39" s="149">
        <v>0</v>
      </c>
      <c r="N39" s="149">
        <v>0</v>
      </c>
      <c r="O39" s="149">
        <v>0</v>
      </c>
      <c r="P39" s="149">
        <v>0</v>
      </c>
      <c r="Q39" s="149">
        <v>0</v>
      </c>
      <c r="R39" s="149">
        <v>0</v>
      </c>
      <c r="S39" s="149">
        <v>0</v>
      </c>
      <c r="T39" s="149">
        <v>0</v>
      </c>
      <c r="U39" s="149">
        <v>1</v>
      </c>
      <c r="V39" s="149">
        <v>1</v>
      </c>
      <c r="W39" s="149">
        <v>1</v>
      </c>
      <c r="X39" s="149">
        <v>1</v>
      </c>
      <c r="Y39" s="149">
        <v>1</v>
      </c>
      <c r="Z39" s="149">
        <v>1</v>
      </c>
      <c r="AA39" s="149">
        <v>1</v>
      </c>
      <c r="AB39" s="149">
        <v>1</v>
      </c>
      <c r="AC39" s="149">
        <v>1</v>
      </c>
      <c r="AD39" s="149">
        <v>1</v>
      </c>
      <c r="AE39" s="149">
        <v>1</v>
      </c>
      <c r="AF39" s="149">
        <v>1</v>
      </c>
      <c r="AG39" s="149">
        <v>1</v>
      </c>
      <c r="AH39" s="149">
        <v>1</v>
      </c>
      <c r="AI39" s="149">
        <v>1</v>
      </c>
      <c r="AJ39" s="149">
        <v>1</v>
      </c>
      <c r="AK39" s="149">
        <v>1</v>
      </c>
      <c r="AL39" s="149">
        <v>1</v>
      </c>
      <c r="AM39" s="149">
        <v>1</v>
      </c>
      <c r="AN39" s="149">
        <v>1</v>
      </c>
      <c r="AO39" s="149">
        <v>1</v>
      </c>
      <c r="AP39" s="149">
        <v>1</v>
      </c>
      <c r="AQ39" s="149">
        <v>1</v>
      </c>
      <c r="AR39" s="149">
        <v>1</v>
      </c>
      <c r="AS39" s="149">
        <v>1</v>
      </c>
      <c r="AT39" s="149">
        <v>1</v>
      </c>
      <c r="AU39" s="149">
        <v>1</v>
      </c>
      <c r="AV39" s="149">
        <v>1</v>
      </c>
      <c r="AW39" s="149">
        <v>1</v>
      </c>
      <c r="AX39" s="149">
        <v>1</v>
      </c>
      <c r="AY39" s="149">
        <v>1</v>
      </c>
      <c r="AZ39" s="149">
        <v>1</v>
      </c>
      <c r="BA39" s="149">
        <v>1</v>
      </c>
      <c r="BB39" s="149">
        <v>1</v>
      </c>
      <c r="BC39" s="149">
        <v>1</v>
      </c>
      <c r="BD39" s="149">
        <v>1</v>
      </c>
      <c r="BE39" s="149">
        <v>1</v>
      </c>
      <c r="BF39" s="149">
        <v>1</v>
      </c>
      <c r="BG39" s="149">
        <v>1</v>
      </c>
      <c r="BH39" s="149">
        <v>1</v>
      </c>
      <c r="BI39" s="149">
        <v>1</v>
      </c>
      <c r="BJ39" s="149">
        <v>1</v>
      </c>
      <c r="BK39" s="149">
        <v>1</v>
      </c>
      <c r="BL39" s="149">
        <v>1</v>
      </c>
      <c r="BM39" s="149">
        <v>1</v>
      </c>
      <c r="BN39" s="149">
        <v>1</v>
      </c>
      <c r="BO39" s="149">
        <v>1</v>
      </c>
      <c r="BP39" s="149">
        <v>1</v>
      </c>
      <c r="BQ39" s="149">
        <v>1</v>
      </c>
      <c r="BR39" s="149">
        <v>1</v>
      </c>
      <c r="BS39" s="149">
        <v>1</v>
      </c>
      <c r="BT39" s="149">
        <v>1</v>
      </c>
      <c r="BU39" s="149"/>
      <c r="BV39" s="149"/>
      <c r="BW39" s="149"/>
      <c r="BX39" s="149"/>
      <c r="BY39" s="149"/>
      <c r="BZ39" s="149"/>
      <c r="CA39" s="149"/>
      <c r="CB39" s="149"/>
      <c r="CC39" s="149"/>
      <c r="CD39" s="149"/>
      <c r="CE39" s="149"/>
      <c r="CF39" s="149"/>
      <c r="CG39" s="149"/>
      <c r="CH39" s="149"/>
      <c r="CI39" s="149"/>
      <c r="CJ39" s="149"/>
      <c r="CK39" s="149"/>
      <c r="CL39" s="149"/>
      <c r="CM39" s="149"/>
      <c r="CN39" s="149"/>
      <c r="CO39" s="149"/>
      <c r="CP39" s="149"/>
      <c r="CQ39" s="149"/>
      <c r="CR39" s="149"/>
      <c r="CS39" s="150"/>
      <c r="CT39" s="151"/>
      <c r="CW39" s="68"/>
      <c r="CX39" s="152"/>
    </row>
    <row r="40" spans="1:102">
      <c r="A40" s="289" t="s">
        <v>8334</v>
      </c>
      <c r="B40" s="146" t="s">
        <v>8279</v>
      </c>
      <c r="C40" s="147" t="str">
        <f>+_xlfn.XLOOKUP(B40,'R4'!B:B,'R4'!C:C)</f>
        <v>AMR - HİDROLİK KIRICI - SANDVİK - 2577 E</v>
      </c>
      <c r="D40" s="147"/>
      <c r="E40" s="150" t="s">
        <v>2</v>
      </c>
      <c r="F40" s="150" t="s">
        <v>38</v>
      </c>
      <c r="G40" s="150" t="s">
        <v>35</v>
      </c>
      <c r="H40" s="150" t="s">
        <v>8271</v>
      </c>
      <c r="I40" s="156"/>
      <c r="J40" s="148">
        <v>0</v>
      </c>
      <c r="K40" s="149">
        <v>0</v>
      </c>
      <c r="L40" s="149">
        <v>0</v>
      </c>
      <c r="M40" s="149">
        <v>0</v>
      </c>
      <c r="N40" s="149">
        <v>0</v>
      </c>
      <c r="O40" s="149">
        <v>0</v>
      </c>
      <c r="P40" s="149">
        <v>0</v>
      </c>
      <c r="Q40" s="149">
        <v>0</v>
      </c>
      <c r="R40" s="149">
        <v>0</v>
      </c>
      <c r="S40" s="149">
        <v>0</v>
      </c>
      <c r="T40" s="149">
        <v>1</v>
      </c>
      <c r="U40" s="149">
        <v>1</v>
      </c>
      <c r="V40" s="149">
        <v>1</v>
      </c>
      <c r="W40" s="149">
        <v>1</v>
      </c>
      <c r="X40" s="149">
        <v>1</v>
      </c>
      <c r="Y40" s="149">
        <v>1</v>
      </c>
      <c r="Z40" s="149">
        <v>1</v>
      </c>
      <c r="AA40" s="149">
        <v>1</v>
      </c>
      <c r="AB40" s="149">
        <v>1</v>
      </c>
      <c r="AC40" s="149">
        <v>1</v>
      </c>
      <c r="AD40" s="149">
        <v>1</v>
      </c>
      <c r="AE40" s="149">
        <v>1</v>
      </c>
      <c r="AF40" s="149">
        <v>1</v>
      </c>
      <c r="AG40" s="149">
        <v>1</v>
      </c>
      <c r="AH40" s="149">
        <v>1</v>
      </c>
      <c r="AI40" s="149">
        <v>1</v>
      </c>
      <c r="AJ40" s="149">
        <v>1</v>
      </c>
      <c r="AK40" s="149">
        <v>1</v>
      </c>
      <c r="AL40" s="149">
        <v>1</v>
      </c>
      <c r="AM40" s="149">
        <v>1</v>
      </c>
      <c r="AN40" s="149">
        <v>1</v>
      </c>
      <c r="AO40" s="149">
        <v>1</v>
      </c>
      <c r="AP40" s="149">
        <v>1</v>
      </c>
      <c r="AQ40" s="149">
        <v>1</v>
      </c>
      <c r="AR40" s="149">
        <v>1</v>
      </c>
      <c r="AS40" s="149">
        <v>1</v>
      </c>
      <c r="AT40" s="149">
        <v>1</v>
      </c>
      <c r="AU40" s="149">
        <v>1</v>
      </c>
      <c r="AV40" s="149">
        <v>1</v>
      </c>
      <c r="AW40" s="149">
        <v>1</v>
      </c>
      <c r="AX40" s="149">
        <v>1</v>
      </c>
      <c r="AY40" s="149">
        <v>1</v>
      </c>
      <c r="AZ40" s="149">
        <v>1</v>
      </c>
      <c r="BA40" s="149">
        <v>1</v>
      </c>
      <c r="BB40" s="149">
        <v>1</v>
      </c>
      <c r="BC40" s="149">
        <v>1</v>
      </c>
      <c r="BD40" s="149">
        <v>1</v>
      </c>
      <c r="BE40" s="149">
        <v>1</v>
      </c>
      <c r="BF40" s="149">
        <v>1</v>
      </c>
      <c r="BG40" s="149">
        <v>1</v>
      </c>
      <c r="BH40" s="149">
        <v>1</v>
      </c>
      <c r="BI40" s="149">
        <v>1</v>
      </c>
      <c r="BJ40" s="149">
        <v>1</v>
      </c>
      <c r="BK40" s="149">
        <v>1</v>
      </c>
      <c r="BL40" s="149">
        <v>1</v>
      </c>
      <c r="BM40" s="149">
        <v>1</v>
      </c>
      <c r="BN40" s="149">
        <v>1</v>
      </c>
      <c r="BO40" s="149">
        <v>1</v>
      </c>
      <c r="BP40" s="149">
        <v>1</v>
      </c>
      <c r="BQ40" s="149">
        <v>1</v>
      </c>
      <c r="BR40" s="149">
        <v>1</v>
      </c>
      <c r="BS40" s="149">
        <v>1</v>
      </c>
      <c r="BT40" s="149">
        <v>1</v>
      </c>
      <c r="BU40" s="149"/>
      <c r="BV40" s="149"/>
      <c r="BW40" s="149"/>
      <c r="BX40" s="149"/>
      <c r="BY40" s="149"/>
      <c r="BZ40" s="149"/>
      <c r="CA40" s="149"/>
      <c r="CB40" s="149"/>
      <c r="CC40" s="149"/>
      <c r="CD40" s="149"/>
      <c r="CE40" s="149"/>
      <c r="CF40" s="149"/>
      <c r="CG40" s="149"/>
      <c r="CH40" s="149"/>
      <c r="CI40" s="149"/>
      <c r="CJ40" s="149"/>
      <c r="CK40" s="149"/>
      <c r="CL40" s="149"/>
      <c r="CM40" s="149"/>
      <c r="CN40" s="149"/>
      <c r="CO40" s="149"/>
      <c r="CP40" s="149"/>
      <c r="CQ40" s="149"/>
      <c r="CR40" s="149"/>
      <c r="CS40" s="150"/>
      <c r="CT40" s="151"/>
      <c r="CW40" s="68"/>
      <c r="CX40" s="152"/>
    </row>
    <row r="41" spans="1:102">
      <c r="A41" s="289" t="s">
        <v>8334</v>
      </c>
      <c r="B41" s="146" t="s">
        <v>8280</v>
      </c>
      <c r="C41" s="147" t="str">
        <f>+_xlfn.XLOOKUP(B41,'R4'!B:B,'R4'!C:C)</f>
        <v>AMR - HİDROLİK KIRICI - SANDVİK - 2577 E</v>
      </c>
      <c r="D41" s="147"/>
      <c r="E41" s="150" t="s">
        <v>2</v>
      </c>
      <c r="F41" s="150" t="s">
        <v>38</v>
      </c>
      <c r="G41" s="150" t="s">
        <v>35</v>
      </c>
      <c r="H41" s="150" t="s">
        <v>8271</v>
      </c>
      <c r="I41" s="156"/>
      <c r="J41" s="148">
        <v>0</v>
      </c>
      <c r="K41" s="149">
        <v>0</v>
      </c>
      <c r="L41" s="149">
        <v>0</v>
      </c>
      <c r="M41" s="149">
        <v>0</v>
      </c>
      <c r="N41" s="149">
        <v>0</v>
      </c>
      <c r="O41" s="149">
        <v>0</v>
      </c>
      <c r="P41" s="149">
        <v>0</v>
      </c>
      <c r="Q41" s="149">
        <v>0</v>
      </c>
      <c r="R41" s="149">
        <v>0</v>
      </c>
      <c r="S41" s="149">
        <v>0</v>
      </c>
      <c r="T41" s="149">
        <v>0</v>
      </c>
      <c r="U41" s="149">
        <v>1</v>
      </c>
      <c r="V41" s="149">
        <v>1</v>
      </c>
      <c r="W41" s="149">
        <v>1</v>
      </c>
      <c r="X41" s="149">
        <v>1</v>
      </c>
      <c r="Y41" s="149">
        <v>1</v>
      </c>
      <c r="Z41" s="149">
        <v>1</v>
      </c>
      <c r="AA41" s="149">
        <v>1</v>
      </c>
      <c r="AB41" s="149">
        <v>1</v>
      </c>
      <c r="AC41" s="149">
        <v>1</v>
      </c>
      <c r="AD41" s="149">
        <v>1</v>
      </c>
      <c r="AE41" s="149">
        <v>1</v>
      </c>
      <c r="AF41" s="149">
        <v>1</v>
      </c>
      <c r="AG41" s="149">
        <v>1</v>
      </c>
      <c r="AH41" s="149">
        <v>1</v>
      </c>
      <c r="AI41" s="149">
        <v>1</v>
      </c>
      <c r="AJ41" s="149">
        <v>1</v>
      </c>
      <c r="AK41" s="149">
        <v>1</v>
      </c>
      <c r="AL41" s="149">
        <v>1</v>
      </c>
      <c r="AM41" s="149">
        <v>1</v>
      </c>
      <c r="AN41" s="149">
        <v>1</v>
      </c>
      <c r="AO41" s="149">
        <v>1</v>
      </c>
      <c r="AP41" s="149">
        <v>1</v>
      </c>
      <c r="AQ41" s="149">
        <v>1</v>
      </c>
      <c r="AR41" s="149">
        <v>1</v>
      </c>
      <c r="AS41" s="149">
        <v>1</v>
      </c>
      <c r="AT41" s="149">
        <v>1</v>
      </c>
      <c r="AU41" s="149">
        <v>1</v>
      </c>
      <c r="AV41" s="149">
        <v>1</v>
      </c>
      <c r="AW41" s="149">
        <v>1</v>
      </c>
      <c r="AX41" s="149">
        <v>1</v>
      </c>
      <c r="AY41" s="149">
        <v>1</v>
      </c>
      <c r="AZ41" s="149">
        <v>1</v>
      </c>
      <c r="BA41" s="149">
        <v>1</v>
      </c>
      <c r="BB41" s="149">
        <v>1</v>
      </c>
      <c r="BC41" s="149">
        <v>1</v>
      </c>
      <c r="BD41" s="149">
        <v>1</v>
      </c>
      <c r="BE41" s="149">
        <v>1</v>
      </c>
      <c r="BF41" s="149">
        <v>1</v>
      </c>
      <c r="BG41" s="149">
        <v>1</v>
      </c>
      <c r="BH41" s="149">
        <v>1</v>
      </c>
      <c r="BI41" s="149">
        <v>1</v>
      </c>
      <c r="BJ41" s="149">
        <v>1</v>
      </c>
      <c r="BK41" s="149">
        <v>1</v>
      </c>
      <c r="BL41" s="149">
        <v>1</v>
      </c>
      <c r="BM41" s="149">
        <v>1</v>
      </c>
      <c r="BN41" s="149">
        <v>1</v>
      </c>
      <c r="BO41" s="149">
        <v>1</v>
      </c>
      <c r="BP41" s="149">
        <v>1</v>
      </c>
      <c r="BQ41" s="149">
        <v>1</v>
      </c>
      <c r="BR41" s="149">
        <v>1</v>
      </c>
      <c r="BS41" s="149">
        <v>1</v>
      </c>
      <c r="BT41" s="149">
        <v>1</v>
      </c>
      <c r="BU41" s="149"/>
      <c r="BV41" s="149"/>
      <c r="BW41" s="149"/>
      <c r="BX41" s="149"/>
      <c r="BY41" s="149"/>
      <c r="BZ41" s="149"/>
      <c r="CA41" s="149"/>
      <c r="CB41" s="149"/>
      <c r="CC41" s="149"/>
      <c r="CD41" s="149"/>
      <c r="CE41" s="149"/>
      <c r="CF41" s="149"/>
      <c r="CG41" s="149"/>
      <c r="CH41" s="149"/>
      <c r="CI41" s="149"/>
      <c r="CJ41" s="149"/>
      <c r="CK41" s="149"/>
      <c r="CL41" s="149"/>
      <c r="CM41" s="149"/>
      <c r="CN41" s="149"/>
      <c r="CO41" s="149"/>
      <c r="CP41" s="149"/>
      <c r="CQ41" s="149"/>
      <c r="CR41" s="149"/>
      <c r="CS41" s="150"/>
      <c r="CT41" s="151"/>
      <c r="CW41" s="68"/>
      <c r="CX41" s="152"/>
    </row>
    <row r="42" spans="1:102">
      <c r="A42" s="289" t="s">
        <v>8334</v>
      </c>
      <c r="B42" s="146" t="s">
        <v>8281</v>
      </c>
      <c r="C42" s="147" t="str">
        <f>+_xlfn.XLOOKUP(B42,'R4'!B:B,'R4'!C:C)</f>
        <v>AMR - HİDROLİK KIRICI - SANDVİK - 2577 E</v>
      </c>
      <c r="D42" s="147"/>
      <c r="E42" s="150" t="s">
        <v>2</v>
      </c>
      <c r="F42" s="150" t="s">
        <v>38</v>
      </c>
      <c r="G42" s="150" t="s">
        <v>35</v>
      </c>
      <c r="H42" s="150" t="s">
        <v>8271</v>
      </c>
      <c r="I42" s="156"/>
      <c r="J42" s="148">
        <v>0</v>
      </c>
      <c r="K42" s="149">
        <v>0</v>
      </c>
      <c r="L42" s="149">
        <v>0</v>
      </c>
      <c r="M42" s="149">
        <v>0</v>
      </c>
      <c r="N42" s="149">
        <v>0</v>
      </c>
      <c r="O42" s="149">
        <v>0</v>
      </c>
      <c r="P42" s="149">
        <v>0</v>
      </c>
      <c r="Q42" s="149">
        <v>0</v>
      </c>
      <c r="R42" s="149">
        <v>0</v>
      </c>
      <c r="S42" s="149">
        <v>0</v>
      </c>
      <c r="T42" s="149">
        <v>0</v>
      </c>
      <c r="U42" s="149">
        <v>1</v>
      </c>
      <c r="V42" s="149">
        <v>1</v>
      </c>
      <c r="W42" s="149">
        <v>1</v>
      </c>
      <c r="X42" s="149">
        <v>1</v>
      </c>
      <c r="Y42" s="149">
        <v>1</v>
      </c>
      <c r="Z42" s="149">
        <v>1</v>
      </c>
      <c r="AA42" s="149">
        <v>1</v>
      </c>
      <c r="AB42" s="149">
        <v>1</v>
      </c>
      <c r="AC42" s="149">
        <v>1</v>
      </c>
      <c r="AD42" s="149">
        <v>1</v>
      </c>
      <c r="AE42" s="149">
        <v>1</v>
      </c>
      <c r="AF42" s="149">
        <v>1</v>
      </c>
      <c r="AG42" s="149">
        <v>1</v>
      </c>
      <c r="AH42" s="149">
        <v>1</v>
      </c>
      <c r="AI42" s="149">
        <v>1</v>
      </c>
      <c r="AJ42" s="149">
        <v>1</v>
      </c>
      <c r="AK42" s="149">
        <v>1</v>
      </c>
      <c r="AL42" s="149">
        <v>1</v>
      </c>
      <c r="AM42" s="149">
        <v>1</v>
      </c>
      <c r="AN42" s="149">
        <v>1</v>
      </c>
      <c r="AO42" s="149">
        <v>1</v>
      </c>
      <c r="AP42" s="149">
        <v>1</v>
      </c>
      <c r="AQ42" s="149">
        <v>1</v>
      </c>
      <c r="AR42" s="149">
        <v>1</v>
      </c>
      <c r="AS42" s="149">
        <v>1</v>
      </c>
      <c r="AT42" s="149">
        <v>1</v>
      </c>
      <c r="AU42" s="149">
        <v>1</v>
      </c>
      <c r="AV42" s="149">
        <v>1</v>
      </c>
      <c r="AW42" s="149">
        <v>1</v>
      </c>
      <c r="AX42" s="149">
        <v>1</v>
      </c>
      <c r="AY42" s="149">
        <v>1</v>
      </c>
      <c r="AZ42" s="149">
        <v>1</v>
      </c>
      <c r="BA42" s="149">
        <v>1</v>
      </c>
      <c r="BB42" s="149">
        <v>1</v>
      </c>
      <c r="BC42" s="149">
        <v>1</v>
      </c>
      <c r="BD42" s="149">
        <v>1</v>
      </c>
      <c r="BE42" s="149">
        <v>1</v>
      </c>
      <c r="BF42" s="149">
        <v>1</v>
      </c>
      <c r="BG42" s="149">
        <v>1</v>
      </c>
      <c r="BH42" s="149">
        <v>1</v>
      </c>
      <c r="BI42" s="149">
        <v>1</v>
      </c>
      <c r="BJ42" s="149">
        <v>1</v>
      </c>
      <c r="BK42" s="149">
        <v>1</v>
      </c>
      <c r="BL42" s="149">
        <v>1</v>
      </c>
      <c r="BM42" s="149">
        <v>1</v>
      </c>
      <c r="BN42" s="149">
        <v>1</v>
      </c>
      <c r="BO42" s="149">
        <v>1</v>
      </c>
      <c r="BP42" s="149">
        <v>1</v>
      </c>
      <c r="BQ42" s="149">
        <v>1</v>
      </c>
      <c r="BR42" s="149">
        <v>1</v>
      </c>
      <c r="BS42" s="149">
        <v>1</v>
      </c>
      <c r="BT42" s="149">
        <v>1</v>
      </c>
      <c r="BU42" s="149"/>
      <c r="BV42" s="149"/>
      <c r="BW42" s="149"/>
      <c r="BX42" s="149"/>
      <c r="BY42" s="149"/>
      <c r="BZ42" s="149"/>
      <c r="CA42" s="149"/>
      <c r="CB42" s="149"/>
      <c r="CC42" s="149"/>
      <c r="CD42" s="149"/>
      <c r="CE42" s="149"/>
      <c r="CF42" s="149"/>
      <c r="CG42" s="149"/>
      <c r="CH42" s="149"/>
      <c r="CI42" s="149"/>
      <c r="CJ42" s="149"/>
      <c r="CK42" s="149"/>
      <c r="CL42" s="149"/>
      <c r="CM42" s="149"/>
      <c r="CN42" s="149"/>
      <c r="CO42" s="149"/>
      <c r="CP42" s="149"/>
      <c r="CQ42" s="149"/>
      <c r="CR42" s="149"/>
      <c r="CS42" s="150"/>
      <c r="CT42" s="151"/>
      <c r="CW42" s="68"/>
      <c r="CX42" s="152"/>
    </row>
    <row r="43" spans="1:102">
      <c r="A43" s="289" t="s">
        <v>8334</v>
      </c>
      <c r="B43" s="146" t="s">
        <v>8282</v>
      </c>
      <c r="C43" s="147" t="str">
        <f>+_xlfn.XLOOKUP(B43,'R4'!B:B,'R4'!C:C)</f>
        <v>AMR - HİDROLİK KIRICI - SANDVİK - 2577 E</v>
      </c>
      <c r="D43" s="147"/>
      <c r="E43" s="150" t="s">
        <v>2</v>
      </c>
      <c r="F43" s="150" t="s">
        <v>38</v>
      </c>
      <c r="G43" s="150" t="s">
        <v>35</v>
      </c>
      <c r="H43" s="150" t="s">
        <v>8271</v>
      </c>
      <c r="I43" s="156"/>
      <c r="J43" s="148">
        <v>0</v>
      </c>
      <c r="K43" s="149">
        <v>0</v>
      </c>
      <c r="L43" s="149">
        <v>0</v>
      </c>
      <c r="M43" s="149">
        <v>0</v>
      </c>
      <c r="N43" s="149">
        <v>0</v>
      </c>
      <c r="O43" s="149">
        <v>0</v>
      </c>
      <c r="P43" s="149">
        <v>0</v>
      </c>
      <c r="Q43" s="149">
        <v>0</v>
      </c>
      <c r="R43" s="149">
        <v>0</v>
      </c>
      <c r="S43" s="149">
        <v>0</v>
      </c>
      <c r="T43" s="149">
        <v>0</v>
      </c>
      <c r="U43" s="149">
        <v>1</v>
      </c>
      <c r="V43" s="149">
        <v>1</v>
      </c>
      <c r="W43" s="149">
        <v>1</v>
      </c>
      <c r="X43" s="149">
        <v>1</v>
      </c>
      <c r="Y43" s="149">
        <v>1</v>
      </c>
      <c r="Z43" s="149">
        <v>1</v>
      </c>
      <c r="AA43" s="149">
        <v>1</v>
      </c>
      <c r="AB43" s="149">
        <v>1</v>
      </c>
      <c r="AC43" s="149">
        <v>1</v>
      </c>
      <c r="AD43" s="149">
        <v>1</v>
      </c>
      <c r="AE43" s="149">
        <v>1</v>
      </c>
      <c r="AF43" s="149">
        <v>1</v>
      </c>
      <c r="AG43" s="149">
        <v>1</v>
      </c>
      <c r="AH43" s="149">
        <v>1</v>
      </c>
      <c r="AI43" s="149">
        <v>1</v>
      </c>
      <c r="AJ43" s="149">
        <v>1</v>
      </c>
      <c r="AK43" s="149">
        <v>1</v>
      </c>
      <c r="AL43" s="149">
        <v>1</v>
      </c>
      <c r="AM43" s="149">
        <v>1</v>
      </c>
      <c r="AN43" s="149">
        <v>1</v>
      </c>
      <c r="AO43" s="149">
        <v>1</v>
      </c>
      <c r="AP43" s="149">
        <v>1</v>
      </c>
      <c r="AQ43" s="149">
        <v>1</v>
      </c>
      <c r="AR43" s="149">
        <v>1</v>
      </c>
      <c r="AS43" s="149">
        <v>1</v>
      </c>
      <c r="AT43" s="149">
        <v>1</v>
      </c>
      <c r="AU43" s="149">
        <v>1</v>
      </c>
      <c r="AV43" s="149">
        <v>1</v>
      </c>
      <c r="AW43" s="149">
        <v>1</v>
      </c>
      <c r="AX43" s="149">
        <v>1</v>
      </c>
      <c r="AY43" s="149">
        <v>1</v>
      </c>
      <c r="AZ43" s="149">
        <v>1</v>
      </c>
      <c r="BA43" s="149">
        <v>1</v>
      </c>
      <c r="BB43" s="149">
        <v>1</v>
      </c>
      <c r="BC43" s="149">
        <v>1</v>
      </c>
      <c r="BD43" s="149">
        <v>1</v>
      </c>
      <c r="BE43" s="149">
        <v>1</v>
      </c>
      <c r="BF43" s="149">
        <v>1</v>
      </c>
      <c r="BG43" s="149">
        <v>1</v>
      </c>
      <c r="BH43" s="149">
        <v>1</v>
      </c>
      <c r="BI43" s="149">
        <v>1</v>
      </c>
      <c r="BJ43" s="149">
        <v>1</v>
      </c>
      <c r="BK43" s="149">
        <v>1</v>
      </c>
      <c r="BL43" s="149">
        <v>1</v>
      </c>
      <c r="BM43" s="149">
        <v>1</v>
      </c>
      <c r="BN43" s="149">
        <v>1</v>
      </c>
      <c r="BO43" s="149">
        <v>1</v>
      </c>
      <c r="BP43" s="149">
        <v>1</v>
      </c>
      <c r="BQ43" s="149">
        <v>1</v>
      </c>
      <c r="BR43" s="149">
        <v>1</v>
      </c>
      <c r="BS43" s="149">
        <v>1</v>
      </c>
      <c r="BT43" s="149">
        <v>1</v>
      </c>
      <c r="BU43" s="149"/>
      <c r="BV43" s="149"/>
      <c r="BW43" s="149"/>
      <c r="BX43" s="149"/>
      <c r="BY43" s="149"/>
      <c r="BZ43" s="149"/>
      <c r="CA43" s="149"/>
      <c r="CB43" s="149"/>
      <c r="CC43" s="149"/>
      <c r="CD43" s="149"/>
      <c r="CE43" s="149"/>
      <c r="CF43" s="149"/>
      <c r="CG43" s="149"/>
      <c r="CH43" s="149"/>
      <c r="CI43" s="149"/>
      <c r="CJ43" s="149"/>
      <c r="CK43" s="149"/>
      <c r="CL43" s="149"/>
      <c r="CM43" s="149"/>
      <c r="CN43" s="149"/>
      <c r="CO43" s="149"/>
      <c r="CP43" s="149"/>
      <c r="CQ43" s="149"/>
      <c r="CR43" s="149"/>
      <c r="CS43" s="150"/>
      <c r="CT43" s="151"/>
      <c r="CW43" s="68"/>
      <c r="CX43" s="152"/>
    </row>
    <row r="44" spans="1:102">
      <c r="A44" s="289" t="s">
        <v>8334</v>
      </c>
      <c r="B44" s="146" t="s">
        <v>8287</v>
      </c>
      <c r="C44" s="147" t="str">
        <f>+_xlfn.XLOOKUP(B44,'R4'!B:B,'R4'!C:C)</f>
        <v>AMR - HİDROLİK KIRICI - SANDVİK - 2166 E</v>
      </c>
      <c r="D44" s="147"/>
      <c r="E44" s="150" t="s">
        <v>5140</v>
      </c>
      <c r="F44" s="150" t="s">
        <v>38</v>
      </c>
      <c r="G44" s="150" t="s">
        <v>35</v>
      </c>
      <c r="H44" s="150" t="s">
        <v>8271</v>
      </c>
      <c r="I44" s="156"/>
      <c r="J44" s="148">
        <v>0</v>
      </c>
      <c r="K44" s="149">
        <v>0</v>
      </c>
      <c r="L44" s="149">
        <v>0</v>
      </c>
      <c r="M44" s="149">
        <v>0</v>
      </c>
      <c r="N44" s="149">
        <v>0</v>
      </c>
      <c r="O44" s="149">
        <v>0</v>
      </c>
      <c r="P44" s="149">
        <v>0</v>
      </c>
      <c r="Q44" s="149">
        <v>0</v>
      </c>
      <c r="R44" s="149">
        <v>0</v>
      </c>
      <c r="S44" s="149">
        <v>0</v>
      </c>
      <c r="T44" s="149">
        <v>1</v>
      </c>
      <c r="U44" s="149">
        <v>1</v>
      </c>
      <c r="V44" s="149">
        <v>1</v>
      </c>
      <c r="W44" s="149">
        <v>1</v>
      </c>
      <c r="X44" s="149">
        <v>1</v>
      </c>
      <c r="Y44" s="149">
        <v>1</v>
      </c>
      <c r="Z44" s="149">
        <v>1</v>
      </c>
      <c r="AA44" s="149">
        <v>1</v>
      </c>
      <c r="AB44" s="149">
        <v>1</v>
      </c>
      <c r="AC44" s="149">
        <v>1</v>
      </c>
      <c r="AD44" s="149">
        <v>1</v>
      </c>
      <c r="AE44" s="149">
        <v>1</v>
      </c>
      <c r="AF44" s="149">
        <v>1</v>
      </c>
      <c r="AG44" s="149">
        <v>1</v>
      </c>
      <c r="AH44" s="149">
        <v>1</v>
      </c>
      <c r="AI44" s="149">
        <v>1</v>
      </c>
      <c r="AJ44" s="149">
        <v>1</v>
      </c>
      <c r="AK44" s="149">
        <v>1</v>
      </c>
      <c r="AL44" s="149">
        <v>1</v>
      </c>
      <c r="AM44" s="149">
        <v>1</v>
      </c>
      <c r="AN44" s="149">
        <v>1</v>
      </c>
      <c r="AO44" s="149">
        <v>1</v>
      </c>
      <c r="AP44" s="149">
        <v>1</v>
      </c>
      <c r="AQ44" s="149">
        <v>1</v>
      </c>
      <c r="AR44" s="149">
        <v>1</v>
      </c>
      <c r="AS44" s="149">
        <v>1</v>
      </c>
      <c r="AT44" s="149">
        <v>1</v>
      </c>
      <c r="AU44" s="149">
        <v>1</v>
      </c>
      <c r="AV44" s="149">
        <v>1</v>
      </c>
      <c r="AW44" s="149">
        <v>1</v>
      </c>
      <c r="AX44" s="149">
        <v>1</v>
      </c>
      <c r="AY44" s="149">
        <v>1</v>
      </c>
      <c r="AZ44" s="149">
        <v>1</v>
      </c>
      <c r="BA44" s="149">
        <v>1</v>
      </c>
      <c r="BB44" s="149">
        <v>1</v>
      </c>
      <c r="BC44" s="149">
        <v>1</v>
      </c>
      <c r="BD44" s="149">
        <v>1</v>
      </c>
      <c r="BE44" s="149">
        <v>1</v>
      </c>
      <c r="BF44" s="149">
        <v>1</v>
      </c>
      <c r="BG44" s="149">
        <v>1</v>
      </c>
      <c r="BH44" s="149">
        <v>1</v>
      </c>
      <c r="BI44" s="149">
        <v>1</v>
      </c>
      <c r="BJ44" s="149">
        <v>1</v>
      </c>
      <c r="BK44" s="149">
        <v>1</v>
      </c>
      <c r="BL44" s="149">
        <v>1</v>
      </c>
      <c r="BM44" s="149">
        <v>1</v>
      </c>
      <c r="BN44" s="149">
        <v>1</v>
      </c>
      <c r="BO44" s="149">
        <v>1</v>
      </c>
      <c r="BP44" s="149">
        <v>1</v>
      </c>
      <c r="BQ44" s="149">
        <v>1</v>
      </c>
      <c r="BR44" s="149">
        <v>1</v>
      </c>
      <c r="BS44" s="149">
        <v>1</v>
      </c>
      <c r="BT44" s="149">
        <v>1</v>
      </c>
      <c r="BU44" s="149"/>
      <c r="BV44" s="149"/>
      <c r="BW44" s="149"/>
      <c r="BX44" s="149"/>
      <c r="BY44" s="149"/>
      <c r="BZ44" s="149"/>
      <c r="CA44" s="149"/>
      <c r="CB44" s="149"/>
      <c r="CC44" s="149"/>
      <c r="CD44" s="149"/>
      <c r="CE44" s="149"/>
      <c r="CF44" s="149"/>
      <c r="CG44" s="149"/>
      <c r="CH44" s="149"/>
      <c r="CI44" s="149"/>
      <c r="CJ44" s="149"/>
      <c r="CK44" s="149"/>
      <c r="CL44" s="149"/>
      <c r="CM44" s="149"/>
      <c r="CN44" s="149"/>
      <c r="CO44" s="149"/>
      <c r="CP44" s="149"/>
      <c r="CQ44" s="149"/>
      <c r="CR44" s="149"/>
      <c r="CS44" s="150"/>
      <c r="CT44" s="151"/>
      <c r="CW44" s="68"/>
      <c r="CX44" s="152"/>
    </row>
    <row r="45" spans="1:102">
      <c r="A45" s="289" t="s">
        <v>8334</v>
      </c>
      <c r="B45" s="146" t="s">
        <v>8288</v>
      </c>
      <c r="C45" s="147" t="str">
        <f>+_xlfn.XLOOKUP(B45,'R4'!B:B,'R4'!C:C)</f>
        <v>AMR - HİDROLİK KIRICI - SANDVİK - 2577 E</v>
      </c>
      <c r="D45" s="147"/>
      <c r="E45" s="150" t="s">
        <v>2594</v>
      </c>
      <c r="F45" s="150" t="s">
        <v>38</v>
      </c>
      <c r="G45" s="150" t="s">
        <v>35</v>
      </c>
      <c r="H45" s="150" t="s">
        <v>8271</v>
      </c>
      <c r="I45" s="156"/>
      <c r="J45" s="148">
        <v>0</v>
      </c>
      <c r="K45" s="149">
        <v>0</v>
      </c>
      <c r="L45" s="149">
        <v>0</v>
      </c>
      <c r="M45" s="149">
        <v>0</v>
      </c>
      <c r="N45" s="149">
        <v>0</v>
      </c>
      <c r="O45" s="149">
        <v>0</v>
      </c>
      <c r="P45" s="149">
        <v>0</v>
      </c>
      <c r="Q45" s="149">
        <v>0</v>
      </c>
      <c r="R45" s="149">
        <v>0</v>
      </c>
      <c r="S45" s="149">
        <v>0</v>
      </c>
      <c r="T45" s="149">
        <v>0</v>
      </c>
      <c r="U45" s="149">
        <v>1</v>
      </c>
      <c r="V45" s="149">
        <v>1</v>
      </c>
      <c r="W45" s="149">
        <v>1</v>
      </c>
      <c r="X45" s="149">
        <v>1</v>
      </c>
      <c r="Y45" s="149">
        <v>1</v>
      </c>
      <c r="Z45" s="149">
        <v>1</v>
      </c>
      <c r="AA45" s="149">
        <v>1</v>
      </c>
      <c r="AB45" s="149">
        <v>1</v>
      </c>
      <c r="AC45" s="149">
        <v>1</v>
      </c>
      <c r="AD45" s="149">
        <v>1</v>
      </c>
      <c r="AE45" s="149">
        <v>1</v>
      </c>
      <c r="AF45" s="149">
        <v>1</v>
      </c>
      <c r="AG45" s="149">
        <v>1</v>
      </c>
      <c r="AH45" s="149">
        <v>1</v>
      </c>
      <c r="AI45" s="149">
        <v>1</v>
      </c>
      <c r="AJ45" s="149">
        <v>1</v>
      </c>
      <c r="AK45" s="149">
        <v>1</v>
      </c>
      <c r="AL45" s="149">
        <v>1</v>
      </c>
      <c r="AM45" s="149">
        <v>1</v>
      </c>
      <c r="AN45" s="149">
        <v>1</v>
      </c>
      <c r="AO45" s="149">
        <v>1</v>
      </c>
      <c r="AP45" s="149">
        <v>1</v>
      </c>
      <c r="AQ45" s="149">
        <v>1</v>
      </c>
      <c r="AR45" s="149">
        <v>1</v>
      </c>
      <c r="AS45" s="149">
        <v>1</v>
      </c>
      <c r="AT45" s="149">
        <v>1</v>
      </c>
      <c r="AU45" s="149">
        <v>1</v>
      </c>
      <c r="AV45" s="149">
        <v>1</v>
      </c>
      <c r="AW45" s="149">
        <v>1</v>
      </c>
      <c r="AX45" s="149">
        <v>1</v>
      </c>
      <c r="AY45" s="149">
        <v>1</v>
      </c>
      <c r="AZ45" s="149">
        <v>1</v>
      </c>
      <c r="BA45" s="149">
        <v>1</v>
      </c>
      <c r="BB45" s="149">
        <v>1</v>
      </c>
      <c r="BC45" s="149">
        <v>1</v>
      </c>
      <c r="BD45" s="149">
        <v>1</v>
      </c>
      <c r="BE45" s="149">
        <v>1</v>
      </c>
      <c r="BF45" s="149">
        <v>1</v>
      </c>
      <c r="BG45" s="149">
        <v>1</v>
      </c>
      <c r="BH45" s="149">
        <v>1</v>
      </c>
      <c r="BI45" s="149">
        <v>1</v>
      </c>
      <c r="BJ45" s="149">
        <v>1</v>
      </c>
      <c r="BK45" s="149">
        <v>1</v>
      </c>
      <c r="BL45" s="149">
        <v>1</v>
      </c>
      <c r="BM45" s="149">
        <v>1</v>
      </c>
      <c r="BN45" s="149">
        <v>1</v>
      </c>
      <c r="BO45" s="149">
        <v>1</v>
      </c>
      <c r="BP45" s="149">
        <v>1</v>
      </c>
      <c r="BQ45" s="149">
        <v>1</v>
      </c>
      <c r="BR45" s="149">
        <v>1</v>
      </c>
      <c r="BS45" s="149">
        <v>1</v>
      </c>
      <c r="BT45" s="149">
        <v>1</v>
      </c>
      <c r="BU45" s="149"/>
      <c r="BV45" s="149"/>
      <c r="BW45" s="149"/>
      <c r="BX45" s="149"/>
      <c r="BY45" s="149"/>
      <c r="BZ45" s="149"/>
      <c r="CA45" s="149"/>
      <c r="CB45" s="149"/>
      <c r="CC45" s="149"/>
      <c r="CD45" s="149"/>
      <c r="CE45" s="149"/>
      <c r="CF45" s="149"/>
      <c r="CG45" s="149"/>
      <c r="CH45" s="149"/>
      <c r="CI45" s="149"/>
      <c r="CJ45" s="149"/>
      <c r="CK45" s="149"/>
      <c r="CL45" s="149"/>
      <c r="CM45" s="149"/>
      <c r="CN45" s="149"/>
      <c r="CO45" s="149"/>
      <c r="CP45" s="149"/>
      <c r="CQ45" s="149"/>
      <c r="CR45" s="149"/>
      <c r="CS45" s="150"/>
      <c r="CT45" s="151"/>
      <c r="CW45" s="68"/>
      <c r="CX45" s="152"/>
    </row>
    <row r="46" spans="1:102">
      <c r="A46" s="289" t="s">
        <v>8334</v>
      </c>
      <c r="B46" s="146" t="s">
        <v>8285</v>
      </c>
      <c r="C46" s="147" t="str">
        <f>+_xlfn.XLOOKUP(B46,'R4'!B:B,'R4'!C:C)</f>
        <v>AMR - HİDROLİK KIRICI - SANDVİK - 3288 E</v>
      </c>
      <c r="D46" s="147"/>
      <c r="E46" s="150" t="s">
        <v>5160</v>
      </c>
      <c r="F46" s="150" t="s">
        <v>38</v>
      </c>
      <c r="G46" s="150" t="s">
        <v>35</v>
      </c>
      <c r="H46" s="150" t="s">
        <v>8271</v>
      </c>
      <c r="I46" s="156"/>
      <c r="J46" s="148">
        <v>0</v>
      </c>
      <c r="K46" s="149">
        <v>0</v>
      </c>
      <c r="L46" s="149">
        <v>0</v>
      </c>
      <c r="M46" s="149">
        <v>0</v>
      </c>
      <c r="N46" s="149">
        <v>0</v>
      </c>
      <c r="O46" s="149">
        <v>0</v>
      </c>
      <c r="P46" s="149">
        <v>0</v>
      </c>
      <c r="Q46" s="149">
        <v>0</v>
      </c>
      <c r="R46" s="149">
        <v>0</v>
      </c>
      <c r="S46" s="149">
        <v>0</v>
      </c>
      <c r="T46" s="149">
        <v>0</v>
      </c>
      <c r="U46" s="149">
        <v>1</v>
      </c>
      <c r="V46" s="149">
        <v>1</v>
      </c>
      <c r="W46" s="149">
        <v>1</v>
      </c>
      <c r="X46" s="149">
        <v>1</v>
      </c>
      <c r="Y46" s="149">
        <v>1</v>
      </c>
      <c r="Z46" s="149">
        <v>1</v>
      </c>
      <c r="AA46" s="149">
        <v>1</v>
      </c>
      <c r="AB46" s="149">
        <v>1</v>
      </c>
      <c r="AC46" s="149">
        <v>1</v>
      </c>
      <c r="AD46" s="149">
        <v>1</v>
      </c>
      <c r="AE46" s="149">
        <v>1</v>
      </c>
      <c r="AF46" s="149">
        <v>1</v>
      </c>
      <c r="AG46" s="149">
        <v>1</v>
      </c>
      <c r="AH46" s="149">
        <v>1</v>
      </c>
      <c r="AI46" s="149">
        <v>1</v>
      </c>
      <c r="AJ46" s="149">
        <v>1</v>
      </c>
      <c r="AK46" s="149">
        <v>1</v>
      </c>
      <c r="AL46" s="149">
        <v>1</v>
      </c>
      <c r="AM46" s="149">
        <v>1</v>
      </c>
      <c r="AN46" s="149">
        <v>1</v>
      </c>
      <c r="AO46" s="149">
        <v>1</v>
      </c>
      <c r="AP46" s="149">
        <v>1</v>
      </c>
      <c r="AQ46" s="149">
        <v>1</v>
      </c>
      <c r="AR46" s="149">
        <v>1</v>
      </c>
      <c r="AS46" s="149">
        <v>1</v>
      </c>
      <c r="AT46" s="149">
        <v>1</v>
      </c>
      <c r="AU46" s="149">
        <v>1</v>
      </c>
      <c r="AV46" s="149">
        <v>1</v>
      </c>
      <c r="AW46" s="149">
        <v>1</v>
      </c>
      <c r="AX46" s="149">
        <v>1</v>
      </c>
      <c r="AY46" s="149">
        <v>1</v>
      </c>
      <c r="AZ46" s="149">
        <v>1</v>
      </c>
      <c r="BA46" s="149">
        <v>1</v>
      </c>
      <c r="BB46" s="149">
        <v>1</v>
      </c>
      <c r="BC46" s="149">
        <v>1</v>
      </c>
      <c r="BD46" s="149">
        <v>1</v>
      </c>
      <c r="BE46" s="149">
        <v>1</v>
      </c>
      <c r="BF46" s="149">
        <v>1</v>
      </c>
      <c r="BG46" s="149">
        <v>1</v>
      </c>
      <c r="BH46" s="149">
        <v>1</v>
      </c>
      <c r="BI46" s="149">
        <v>1</v>
      </c>
      <c r="BJ46" s="149">
        <v>1</v>
      </c>
      <c r="BK46" s="149">
        <v>1</v>
      </c>
      <c r="BL46" s="149">
        <v>1</v>
      </c>
      <c r="BM46" s="149">
        <v>1</v>
      </c>
      <c r="BN46" s="149">
        <v>1</v>
      </c>
      <c r="BO46" s="149">
        <v>1</v>
      </c>
      <c r="BP46" s="149">
        <v>1</v>
      </c>
      <c r="BQ46" s="149">
        <v>1</v>
      </c>
      <c r="BR46" s="149">
        <v>1</v>
      </c>
      <c r="BS46" s="149">
        <v>1</v>
      </c>
      <c r="BT46" s="149">
        <v>1</v>
      </c>
      <c r="BU46" s="149"/>
      <c r="BV46" s="149"/>
      <c r="BW46" s="149"/>
      <c r="BX46" s="149"/>
      <c r="BY46" s="149"/>
      <c r="BZ46" s="149"/>
      <c r="CA46" s="149"/>
      <c r="CB46" s="149"/>
      <c r="CC46" s="149"/>
      <c r="CD46" s="149"/>
      <c r="CE46" s="149"/>
      <c r="CF46" s="149"/>
      <c r="CG46" s="149"/>
      <c r="CH46" s="149"/>
      <c r="CI46" s="149"/>
      <c r="CJ46" s="149"/>
      <c r="CK46" s="149"/>
      <c r="CL46" s="149"/>
      <c r="CM46" s="149"/>
      <c r="CN46" s="149"/>
      <c r="CO46" s="149"/>
      <c r="CP46" s="149"/>
      <c r="CQ46" s="149"/>
      <c r="CR46" s="149"/>
      <c r="CS46" s="150"/>
      <c r="CT46" s="151"/>
      <c r="CW46" s="68"/>
      <c r="CX46" s="152"/>
    </row>
    <row r="47" spans="1:102">
      <c r="A47" s="289" t="s">
        <v>8334</v>
      </c>
      <c r="B47" s="146" t="s">
        <v>8</v>
      </c>
      <c r="C47" s="147" t="str">
        <f>+_xlfn.XLOOKUP(B47,'R4'!B:B,'R4'!C:C)</f>
        <v>AMR - HİDROLİK KIRICI - VEGA - VB 77</v>
      </c>
      <c r="D47" s="147"/>
      <c r="E47" s="150" t="s">
        <v>5163</v>
      </c>
      <c r="F47" s="150" t="s">
        <v>38</v>
      </c>
      <c r="G47" s="150" t="s">
        <v>35</v>
      </c>
      <c r="H47" s="150" t="s">
        <v>8271</v>
      </c>
      <c r="I47" s="156"/>
      <c r="J47" s="148">
        <v>0</v>
      </c>
      <c r="K47" s="149">
        <v>0</v>
      </c>
      <c r="L47" s="149">
        <v>0</v>
      </c>
      <c r="M47" s="149">
        <v>0</v>
      </c>
      <c r="N47" s="149">
        <v>0</v>
      </c>
      <c r="O47" s="149">
        <v>0</v>
      </c>
      <c r="P47" s="149">
        <v>0</v>
      </c>
      <c r="Q47" s="149">
        <v>0</v>
      </c>
      <c r="R47" s="149">
        <v>0</v>
      </c>
      <c r="S47" s="149">
        <v>0</v>
      </c>
      <c r="T47" s="149">
        <v>1</v>
      </c>
      <c r="U47" s="149">
        <v>1</v>
      </c>
      <c r="V47" s="149">
        <v>1</v>
      </c>
      <c r="W47" s="149">
        <v>1</v>
      </c>
      <c r="X47" s="149">
        <v>1</v>
      </c>
      <c r="Y47" s="149">
        <v>1</v>
      </c>
      <c r="Z47" s="149">
        <v>1</v>
      </c>
      <c r="AA47" s="149">
        <v>1</v>
      </c>
      <c r="AB47" s="149">
        <v>1</v>
      </c>
      <c r="AC47" s="149">
        <v>1</v>
      </c>
      <c r="AD47" s="149">
        <v>1</v>
      </c>
      <c r="AE47" s="149">
        <v>1</v>
      </c>
      <c r="AF47" s="149">
        <v>1</v>
      </c>
      <c r="AG47" s="149">
        <v>1</v>
      </c>
      <c r="AH47" s="149">
        <v>1</v>
      </c>
      <c r="AI47" s="149">
        <v>1</v>
      </c>
      <c r="AJ47" s="149">
        <v>1</v>
      </c>
      <c r="AK47" s="149">
        <v>1</v>
      </c>
      <c r="AL47" s="149">
        <v>1</v>
      </c>
      <c r="AM47" s="149">
        <v>1</v>
      </c>
      <c r="AN47" s="149">
        <v>1</v>
      </c>
      <c r="AO47" s="149">
        <v>1</v>
      </c>
      <c r="AP47" s="149">
        <v>1</v>
      </c>
      <c r="AQ47" s="149">
        <v>1</v>
      </c>
      <c r="AR47" s="149">
        <v>1</v>
      </c>
      <c r="AS47" s="149">
        <v>1</v>
      </c>
      <c r="AT47" s="149">
        <v>1</v>
      </c>
      <c r="AU47" s="149">
        <v>1</v>
      </c>
      <c r="AV47" s="149">
        <v>1</v>
      </c>
      <c r="AW47" s="149">
        <v>1</v>
      </c>
      <c r="AX47" s="149">
        <v>1</v>
      </c>
      <c r="AY47" s="149">
        <v>1</v>
      </c>
      <c r="AZ47" s="149">
        <v>1</v>
      </c>
      <c r="BA47" s="149">
        <v>1</v>
      </c>
      <c r="BB47" s="149">
        <v>1</v>
      </c>
      <c r="BC47" s="149">
        <v>1</v>
      </c>
      <c r="BD47" s="149">
        <v>1</v>
      </c>
      <c r="BE47" s="149">
        <v>1</v>
      </c>
      <c r="BF47" s="149">
        <v>1</v>
      </c>
      <c r="BG47" s="149">
        <v>1</v>
      </c>
      <c r="BH47" s="149">
        <v>1</v>
      </c>
      <c r="BI47" s="149">
        <v>1</v>
      </c>
      <c r="BJ47" s="149">
        <v>1</v>
      </c>
      <c r="BK47" s="149">
        <v>1</v>
      </c>
      <c r="BL47" s="149">
        <v>1</v>
      </c>
      <c r="BM47" s="149">
        <v>1</v>
      </c>
      <c r="BN47" s="149">
        <v>1</v>
      </c>
      <c r="BO47" s="149">
        <v>1</v>
      </c>
      <c r="BP47" s="149">
        <v>1</v>
      </c>
      <c r="BQ47" s="149">
        <v>1</v>
      </c>
      <c r="BR47" s="149">
        <v>1</v>
      </c>
      <c r="BS47" s="149">
        <v>1</v>
      </c>
      <c r="BT47" s="149">
        <v>1</v>
      </c>
      <c r="BU47" s="149"/>
      <c r="BV47" s="149"/>
      <c r="BW47" s="149"/>
      <c r="BX47" s="149"/>
      <c r="BY47" s="149"/>
      <c r="BZ47" s="149"/>
      <c r="CA47" s="149"/>
      <c r="CB47" s="149"/>
      <c r="CC47" s="149"/>
      <c r="CD47" s="149"/>
      <c r="CE47" s="149"/>
      <c r="CF47" s="149"/>
      <c r="CG47" s="149"/>
      <c r="CH47" s="149"/>
      <c r="CI47" s="149"/>
      <c r="CJ47" s="149"/>
      <c r="CK47" s="149"/>
      <c r="CL47" s="149"/>
      <c r="CM47" s="149"/>
      <c r="CN47" s="149"/>
      <c r="CO47" s="149"/>
      <c r="CP47" s="149"/>
      <c r="CQ47" s="149"/>
      <c r="CR47" s="149"/>
      <c r="CS47" s="150"/>
      <c r="CT47" s="151"/>
      <c r="CW47" s="68"/>
      <c r="CX47" s="152"/>
    </row>
    <row r="48" spans="1:102">
      <c r="A48" s="289" t="s">
        <v>8334</v>
      </c>
      <c r="B48" s="146" t="s">
        <v>455</v>
      </c>
      <c r="C48" s="147" t="str">
        <f>+_xlfn.XLOOKUP(B48,'R4'!B:B,'R4'!C:C)</f>
        <v>AMR - HİDROLİK KIRICI - VEGA - VB 77</v>
      </c>
      <c r="D48" s="147"/>
      <c r="E48" s="150" t="s">
        <v>5163</v>
      </c>
      <c r="F48" s="150" t="s">
        <v>38</v>
      </c>
      <c r="G48" s="150" t="s">
        <v>35</v>
      </c>
      <c r="H48" s="150" t="s">
        <v>8271</v>
      </c>
      <c r="I48" s="156"/>
      <c r="J48" s="148">
        <v>0</v>
      </c>
      <c r="K48" s="149">
        <v>0</v>
      </c>
      <c r="L48" s="149">
        <v>0</v>
      </c>
      <c r="M48" s="149">
        <v>0</v>
      </c>
      <c r="N48" s="149">
        <v>0</v>
      </c>
      <c r="O48" s="149">
        <v>0</v>
      </c>
      <c r="P48" s="149">
        <v>0</v>
      </c>
      <c r="Q48" s="149">
        <v>0</v>
      </c>
      <c r="R48" s="149">
        <v>0</v>
      </c>
      <c r="S48" s="149">
        <v>0</v>
      </c>
      <c r="T48" s="149">
        <v>0</v>
      </c>
      <c r="U48" s="149">
        <v>1</v>
      </c>
      <c r="V48" s="149">
        <v>1</v>
      </c>
      <c r="W48" s="149">
        <v>1</v>
      </c>
      <c r="X48" s="149">
        <v>1</v>
      </c>
      <c r="Y48" s="149">
        <v>1</v>
      </c>
      <c r="Z48" s="149">
        <v>1</v>
      </c>
      <c r="AA48" s="149">
        <v>1</v>
      </c>
      <c r="AB48" s="149">
        <v>1</v>
      </c>
      <c r="AC48" s="149">
        <v>1</v>
      </c>
      <c r="AD48" s="149">
        <v>1</v>
      </c>
      <c r="AE48" s="149">
        <v>1</v>
      </c>
      <c r="AF48" s="149">
        <v>1</v>
      </c>
      <c r="AG48" s="149">
        <v>1</v>
      </c>
      <c r="AH48" s="149">
        <v>1</v>
      </c>
      <c r="AI48" s="149">
        <v>1</v>
      </c>
      <c r="AJ48" s="149">
        <v>1</v>
      </c>
      <c r="AK48" s="149">
        <v>1</v>
      </c>
      <c r="AL48" s="149">
        <v>1</v>
      </c>
      <c r="AM48" s="149">
        <v>1</v>
      </c>
      <c r="AN48" s="149">
        <v>1</v>
      </c>
      <c r="AO48" s="149">
        <v>1</v>
      </c>
      <c r="AP48" s="149">
        <v>1</v>
      </c>
      <c r="AQ48" s="149">
        <v>1</v>
      </c>
      <c r="AR48" s="149">
        <v>1</v>
      </c>
      <c r="AS48" s="149">
        <v>1</v>
      </c>
      <c r="AT48" s="149">
        <v>1</v>
      </c>
      <c r="AU48" s="149">
        <v>1</v>
      </c>
      <c r="AV48" s="149">
        <v>1</v>
      </c>
      <c r="AW48" s="149">
        <v>1</v>
      </c>
      <c r="AX48" s="149">
        <v>1</v>
      </c>
      <c r="AY48" s="149">
        <v>1</v>
      </c>
      <c r="AZ48" s="149">
        <v>1</v>
      </c>
      <c r="BA48" s="149">
        <v>1</v>
      </c>
      <c r="BB48" s="149">
        <v>1</v>
      </c>
      <c r="BC48" s="149">
        <v>1</v>
      </c>
      <c r="BD48" s="149">
        <v>1</v>
      </c>
      <c r="BE48" s="149">
        <v>1</v>
      </c>
      <c r="BF48" s="149">
        <v>1</v>
      </c>
      <c r="BG48" s="149">
        <v>1</v>
      </c>
      <c r="BH48" s="149">
        <v>1</v>
      </c>
      <c r="BI48" s="149">
        <v>1</v>
      </c>
      <c r="BJ48" s="149">
        <v>1</v>
      </c>
      <c r="BK48" s="149">
        <v>1</v>
      </c>
      <c r="BL48" s="149">
        <v>1</v>
      </c>
      <c r="BM48" s="149">
        <v>1</v>
      </c>
      <c r="BN48" s="149">
        <v>1</v>
      </c>
      <c r="BO48" s="149">
        <v>1</v>
      </c>
      <c r="BP48" s="149">
        <v>1</v>
      </c>
      <c r="BQ48" s="149">
        <v>1</v>
      </c>
      <c r="BR48" s="149">
        <v>1</v>
      </c>
      <c r="BS48" s="149">
        <v>1</v>
      </c>
      <c r="BT48" s="149">
        <v>1</v>
      </c>
      <c r="BU48" s="149"/>
      <c r="BV48" s="149"/>
      <c r="BW48" s="149"/>
      <c r="BX48" s="149"/>
      <c r="BY48" s="149"/>
      <c r="BZ48" s="149"/>
      <c r="CA48" s="149"/>
      <c r="CB48" s="149"/>
      <c r="CC48" s="149"/>
      <c r="CD48" s="149"/>
      <c r="CE48" s="149"/>
      <c r="CF48" s="149"/>
      <c r="CG48" s="149"/>
      <c r="CH48" s="149"/>
      <c r="CI48" s="149"/>
      <c r="CJ48" s="149"/>
      <c r="CK48" s="149"/>
      <c r="CL48" s="149"/>
      <c r="CM48" s="149"/>
      <c r="CN48" s="149"/>
      <c r="CO48" s="149"/>
      <c r="CP48" s="149"/>
      <c r="CQ48" s="149"/>
      <c r="CR48" s="149"/>
      <c r="CS48" s="150"/>
      <c r="CT48" s="151"/>
      <c r="CW48" s="68"/>
      <c r="CX48" s="152"/>
    </row>
    <row r="49" spans="1:102">
      <c r="A49" s="289" t="s">
        <v>8334</v>
      </c>
      <c r="B49" s="146" t="s">
        <v>457</v>
      </c>
      <c r="C49" s="147" t="str">
        <f>+_xlfn.XLOOKUP(B49,'R4'!B:B,'R4'!C:C)</f>
        <v>AMR - HİDROLİK KIRICI - VEGA - VB 77</v>
      </c>
      <c r="D49" s="147"/>
      <c r="E49" s="150" t="s">
        <v>5163</v>
      </c>
      <c r="F49" s="150" t="s">
        <v>38</v>
      </c>
      <c r="G49" s="150" t="s">
        <v>35</v>
      </c>
      <c r="H49" s="150" t="s">
        <v>8271</v>
      </c>
      <c r="I49" s="156"/>
      <c r="J49" s="148">
        <v>0</v>
      </c>
      <c r="K49" s="149">
        <v>0</v>
      </c>
      <c r="L49" s="149">
        <v>0</v>
      </c>
      <c r="M49" s="149">
        <v>0</v>
      </c>
      <c r="N49" s="149">
        <v>0</v>
      </c>
      <c r="O49" s="149">
        <v>0</v>
      </c>
      <c r="P49" s="149">
        <v>0</v>
      </c>
      <c r="Q49" s="149">
        <v>0</v>
      </c>
      <c r="R49" s="149">
        <v>0</v>
      </c>
      <c r="S49" s="149">
        <v>0</v>
      </c>
      <c r="T49" s="149">
        <v>0</v>
      </c>
      <c r="U49" s="149">
        <v>1</v>
      </c>
      <c r="V49" s="149">
        <v>1</v>
      </c>
      <c r="W49" s="149">
        <v>1</v>
      </c>
      <c r="X49" s="149">
        <v>1</v>
      </c>
      <c r="Y49" s="149">
        <v>1</v>
      </c>
      <c r="Z49" s="149">
        <v>1</v>
      </c>
      <c r="AA49" s="149">
        <v>1</v>
      </c>
      <c r="AB49" s="149">
        <v>1</v>
      </c>
      <c r="AC49" s="149">
        <v>1</v>
      </c>
      <c r="AD49" s="149">
        <v>1</v>
      </c>
      <c r="AE49" s="149">
        <v>1</v>
      </c>
      <c r="AF49" s="149">
        <v>1</v>
      </c>
      <c r="AG49" s="149">
        <v>1</v>
      </c>
      <c r="AH49" s="149">
        <v>1</v>
      </c>
      <c r="AI49" s="149">
        <v>1</v>
      </c>
      <c r="AJ49" s="149">
        <v>1</v>
      </c>
      <c r="AK49" s="149">
        <v>1</v>
      </c>
      <c r="AL49" s="149">
        <v>1</v>
      </c>
      <c r="AM49" s="149">
        <v>1</v>
      </c>
      <c r="AN49" s="149">
        <v>1</v>
      </c>
      <c r="AO49" s="149">
        <v>1</v>
      </c>
      <c r="AP49" s="149">
        <v>1</v>
      </c>
      <c r="AQ49" s="149">
        <v>1</v>
      </c>
      <c r="AR49" s="149">
        <v>1</v>
      </c>
      <c r="AS49" s="149">
        <v>1</v>
      </c>
      <c r="AT49" s="149">
        <v>1</v>
      </c>
      <c r="AU49" s="149">
        <v>1</v>
      </c>
      <c r="AV49" s="149">
        <v>1</v>
      </c>
      <c r="AW49" s="149">
        <v>1</v>
      </c>
      <c r="AX49" s="149">
        <v>1</v>
      </c>
      <c r="AY49" s="149">
        <v>1</v>
      </c>
      <c r="AZ49" s="149">
        <v>1</v>
      </c>
      <c r="BA49" s="149">
        <v>1</v>
      </c>
      <c r="BB49" s="149">
        <v>1</v>
      </c>
      <c r="BC49" s="149">
        <v>1</v>
      </c>
      <c r="BD49" s="149">
        <v>1</v>
      </c>
      <c r="BE49" s="149">
        <v>1</v>
      </c>
      <c r="BF49" s="149">
        <v>1</v>
      </c>
      <c r="BG49" s="149">
        <v>1</v>
      </c>
      <c r="BH49" s="149">
        <v>1</v>
      </c>
      <c r="BI49" s="149">
        <v>1</v>
      </c>
      <c r="BJ49" s="149">
        <v>1</v>
      </c>
      <c r="BK49" s="149">
        <v>1</v>
      </c>
      <c r="BL49" s="149">
        <v>1</v>
      </c>
      <c r="BM49" s="149">
        <v>1</v>
      </c>
      <c r="BN49" s="149">
        <v>1</v>
      </c>
      <c r="BO49" s="149">
        <v>1</v>
      </c>
      <c r="BP49" s="149">
        <v>1</v>
      </c>
      <c r="BQ49" s="149">
        <v>1</v>
      </c>
      <c r="BR49" s="149">
        <v>1</v>
      </c>
      <c r="BS49" s="149">
        <v>1</v>
      </c>
      <c r="BT49" s="149">
        <v>1</v>
      </c>
      <c r="BU49" s="149"/>
      <c r="BV49" s="149"/>
      <c r="BW49" s="149"/>
      <c r="BX49" s="149"/>
      <c r="BY49" s="149"/>
      <c r="BZ49" s="149"/>
      <c r="CA49" s="149"/>
      <c r="CB49" s="149"/>
      <c r="CC49" s="149"/>
      <c r="CD49" s="149"/>
      <c r="CE49" s="149"/>
      <c r="CF49" s="149"/>
      <c r="CG49" s="149"/>
      <c r="CH49" s="149"/>
      <c r="CI49" s="149"/>
      <c r="CJ49" s="149"/>
      <c r="CK49" s="149"/>
      <c r="CL49" s="149"/>
      <c r="CM49" s="149"/>
      <c r="CN49" s="149"/>
      <c r="CO49" s="149"/>
      <c r="CP49" s="149"/>
      <c r="CQ49" s="149"/>
      <c r="CR49" s="149"/>
      <c r="CS49" s="150"/>
      <c r="CT49" s="151"/>
      <c r="CW49" s="68"/>
      <c r="CX49" s="152"/>
    </row>
    <row r="50" spans="1:102">
      <c r="A50" s="289" t="s">
        <v>8334</v>
      </c>
      <c r="B50" s="146" t="s">
        <v>458</v>
      </c>
      <c r="C50" s="147" t="str">
        <f>+_xlfn.XLOOKUP(B50,'R4'!B:B,'R4'!C:C)</f>
        <v>AMR - HİDROLİK KIRICI - VEGA - VB 77</v>
      </c>
      <c r="D50" s="147"/>
      <c r="E50" s="150" t="s">
        <v>5163</v>
      </c>
      <c r="F50" s="150" t="s">
        <v>38</v>
      </c>
      <c r="G50" s="150" t="s">
        <v>35</v>
      </c>
      <c r="H50" s="150" t="s">
        <v>8271</v>
      </c>
      <c r="I50" s="156"/>
      <c r="J50" s="148">
        <v>0</v>
      </c>
      <c r="K50" s="149">
        <v>0</v>
      </c>
      <c r="L50" s="149">
        <v>0</v>
      </c>
      <c r="M50" s="149">
        <v>0</v>
      </c>
      <c r="N50" s="149">
        <v>0</v>
      </c>
      <c r="O50" s="149">
        <v>0</v>
      </c>
      <c r="P50" s="149">
        <v>0</v>
      </c>
      <c r="Q50" s="149">
        <v>0</v>
      </c>
      <c r="R50" s="149">
        <v>0</v>
      </c>
      <c r="S50" s="149">
        <v>0</v>
      </c>
      <c r="T50" s="149">
        <v>0</v>
      </c>
      <c r="U50" s="149">
        <v>1</v>
      </c>
      <c r="V50" s="149">
        <v>1</v>
      </c>
      <c r="W50" s="149">
        <v>1</v>
      </c>
      <c r="X50" s="149">
        <v>1</v>
      </c>
      <c r="Y50" s="149">
        <v>1</v>
      </c>
      <c r="Z50" s="149">
        <v>1</v>
      </c>
      <c r="AA50" s="149">
        <v>1</v>
      </c>
      <c r="AB50" s="149">
        <v>1</v>
      </c>
      <c r="AC50" s="149">
        <v>1</v>
      </c>
      <c r="AD50" s="149">
        <v>1</v>
      </c>
      <c r="AE50" s="149">
        <v>1</v>
      </c>
      <c r="AF50" s="149">
        <v>1</v>
      </c>
      <c r="AG50" s="149">
        <v>1</v>
      </c>
      <c r="AH50" s="149">
        <v>1</v>
      </c>
      <c r="AI50" s="149">
        <v>1</v>
      </c>
      <c r="AJ50" s="149">
        <v>1</v>
      </c>
      <c r="AK50" s="149">
        <v>1</v>
      </c>
      <c r="AL50" s="149">
        <v>1</v>
      </c>
      <c r="AM50" s="149">
        <v>1</v>
      </c>
      <c r="AN50" s="149">
        <v>1</v>
      </c>
      <c r="AO50" s="149">
        <v>1</v>
      </c>
      <c r="AP50" s="149">
        <v>1</v>
      </c>
      <c r="AQ50" s="149">
        <v>1</v>
      </c>
      <c r="AR50" s="149">
        <v>1</v>
      </c>
      <c r="AS50" s="149">
        <v>1</v>
      </c>
      <c r="AT50" s="149">
        <v>1</v>
      </c>
      <c r="AU50" s="149">
        <v>1</v>
      </c>
      <c r="AV50" s="149">
        <v>1</v>
      </c>
      <c r="AW50" s="149">
        <v>1</v>
      </c>
      <c r="AX50" s="149">
        <v>1</v>
      </c>
      <c r="AY50" s="149">
        <v>1</v>
      </c>
      <c r="AZ50" s="149">
        <v>1</v>
      </c>
      <c r="BA50" s="149">
        <v>1</v>
      </c>
      <c r="BB50" s="149">
        <v>1</v>
      </c>
      <c r="BC50" s="149">
        <v>1</v>
      </c>
      <c r="BD50" s="149">
        <v>1</v>
      </c>
      <c r="BE50" s="149">
        <v>1</v>
      </c>
      <c r="BF50" s="149">
        <v>1</v>
      </c>
      <c r="BG50" s="149">
        <v>1</v>
      </c>
      <c r="BH50" s="149">
        <v>1</v>
      </c>
      <c r="BI50" s="149">
        <v>1</v>
      </c>
      <c r="BJ50" s="149">
        <v>1</v>
      </c>
      <c r="BK50" s="149">
        <v>1</v>
      </c>
      <c r="BL50" s="149">
        <v>1</v>
      </c>
      <c r="BM50" s="149">
        <v>1</v>
      </c>
      <c r="BN50" s="149">
        <v>1</v>
      </c>
      <c r="BO50" s="149">
        <v>1</v>
      </c>
      <c r="BP50" s="149">
        <v>1</v>
      </c>
      <c r="BQ50" s="149">
        <v>1</v>
      </c>
      <c r="BR50" s="149">
        <v>1</v>
      </c>
      <c r="BS50" s="149">
        <v>1</v>
      </c>
      <c r="BT50" s="149">
        <v>1</v>
      </c>
      <c r="BU50" s="149"/>
      <c r="BV50" s="149"/>
      <c r="BW50" s="149"/>
      <c r="BX50" s="149"/>
      <c r="BY50" s="149"/>
      <c r="BZ50" s="149"/>
      <c r="CA50" s="149"/>
      <c r="CB50" s="149"/>
      <c r="CC50" s="149"/>
      <c r="CD50" s="149"/>
      <c r="CE50" s="149"/>
      <c r="CF50" s="149"/>
      <c r="CG50" s="149"/>
      <c r="CH50" s="149"/>
      <c r="CI50" s="149"/>
      <c r="CJ50" s="149"/>
      <c r="CK50" s="149"/>
      <c r="CL50" s="149"/>
      <c r="CM50" s="149"/>
      <c r="CN50" s="149"/>
      <c r="CO50" s="149"/>
      <c r="CP50" s="149"/>
      <c r="CQ50" s="149"/>
      <c r="CR50" s="149"/>
      <c r="CS50" s="150"/>
      <c r="CT50" s="151"/>
      <c r="CW50" s="68"/>
      <c r="CX50" s="152"/>
    </row>
    <row r="51" spans="1:102">
      <c r="A51" s="289" t="s">
        <v>8334</v>
      </c>
      <c r="B51" s="146" t="s">
        <v>341</v>
      </c>
      <c r="C51" s="147" t="str">
        <f>+_xlfn.XLOOKUP(B51,'R4'!B:B,'R4'!C:C)</f>
        <v>AMR - EKSKAVATÖR - 28 TON - PALETLİ - LİEBHERR R 928</v>
      </c>
      <c r="D51" s="147"/>
      <c r="E51" s="150" t="s">
        <v>2</v>
      </c>
      <c r="F51" s="150" t="s">
        <v>38</v>
      </c>
      <c r="G51" s="150" t="s">
        <v>35</v>
      </c>
      <c r="H51" s="150" t="s">
        <v>8271</v>
      </c>
      <c r="I51" s="156"/>
      <c r="J51" s="148">
        <v>0</v>
      </c>
      <c r="K51" s="149">
        <v>0</v>
      </c>
      <c r="L51" s="149">
        <v>0</v>
      </c>
      <c r="M51" s="149">
        <v>0</v>
      </c>
      <c r="N51" s="149">
        <v>0</v>
      </c>
      <c r="O51" s="149">
        <v>0</v>
      </c>
      <c r="P51" s="149">
        <v>0</v>
      </c>
      <c r="Q51" s="149">
        <v>0</v>
      </c>
      <c r="R51" s="149">
        <v>1</v>
      </c>
      <c r="S51" s="149">
        <v>1</v>
      </c>
      <c r="T51" s="149">
        <v>1</v>
      </c>
      <c r="U51" s="149">
        <v>1</v>
      </c>
      <c r="V51" s="149">
        <v>1</v>
      </c>
      <c r="W51" s="149">
        <v>1</v>
      </c>
      <c r="X51" s="149">
        <v>1</v>
      </c>
      <c r="Y51" s="149">
        <v>1</v>
      </c>
      <c r="Z51" s="149">
        <v>1</v>
      </c>
      <c r="AA51" s="149">
        <v>1</v>
      </c>
      <c r="AB51" s="149">
        <v>1</v>
      </c>
      <c r="AC51" s="149">
        <v>1</v>
      </c>
      <c r="AD51" s="149">
        <v>1</v>
      </c>
      <c r="AE51" s="149">
        <v>1</v>
      </c>
      <c r="AF51" s="149">
        <v>1</v>
      </c>
      <c r="AG51" s="149">
        <v>1</v>
      </c>
      <c r="AH51" s="149">
        <v>1</v>
      </c>
      <c r="AI51" s="149">
        <v>1</v>
      </c>
      <c r="AJ51" s="149">
        <v>1</v>
      </c>
      <c r="AK51" s="149">
        <v>1</v>
      </c>
      <c r="AL51" s="149">
        <v>1</v>
      </c>
      <c r="AM51" s="149">
        <v>1</v>
      </c>
      <c r="AN51" s="149">
        <v>1</v>
      </c>
      <c r="AO51" s="149">
        <v>1</v>
      </c>
      <c r="AP51" s="149">
        <v>1</v>
      </c>
      <c r="AQ51" s="149">
        <v>1</v>
      </c>
      <c r="AR51" s="149">
        <v>1</v>
      </c>
      <c r="AS51" s="149">
        <v>1</v>
      </c>
      <c r="AT51" s="149">
        <v>1</v>
      </c>
      <c r="AU51" s="149">
        <v>1</v>
      </c>
      <c r="AV51" s="149">
        <v>1</v>
      </c>
      <c r="AW51" s="149">
        <v>1</v>
      </c>
      <c r="AX51" s="149">
        <v>1</v>
      </c>
      <c r="AY51" s="149">
        <v>1</v>
      </c>
      <c r="AZ51" s="149">
        <v>1</v>
      </c>
      <c r="BA51" s="149">
        <v>1</v>
      </c>
      <c r="BB51" s="149">
        <v>1</v>
      </c>
      <c r="BC51" s="149">
        <v>1</v>
      </c>
      <c r="BD51" s="149">
        <v>1</v>
      </c>
      <c r="BE51" s="149">
        <v>1</v>
      </c>
      <c r="BF51" s="149">
        <v>1</v>
      </c>
      <c r="BG51" s="149">
        <v>1</v>
      </c>
      <c r="BH51" s="149">
        <v>1</v>
      </c>
      <c r="BI51" s="149">
        <v>1</v>
      </c>
      <c r="BJ51" s="149">
        <v>1</v>
      </c>
      <c r="BK51" s="149">
        <v>1</v>
      </c>
      <c r="BL51" s="149">
        <v>1</v>
      </c>
      <c r="BM51" s="149">
        <v>1</v>
      </c>
      <c r="BN51" s="149">
        <v>1</v>
      </c>
      <c r="BO51" s="149">
        <v>1</v>
      </c>
      <c r="BP51" s="149">
        <v>1</v>
      </c>
      <c r="BQ51" s="149">
        <v>1</v>
      </c>
      <c r="BR51" s="149">
        <v>1</v>
      </c>
      <c r="BS51" s="149">
        <v>1</v>
      </c>
      <c r="BT51" s="149">
        <v>1</v>
      </c>
      <c r="BU51" s="149"/>
      <c r="BV51" s="149"/>
      <c r="BW51" s="149"/>
      <c r="BX51" s="149"/>
      <c r="BY51" s="149"/>
      <c r="BZ51" s="149"/>
      <c r="CA51" s="149"/>
      <c r="CB51" s="149"/>
      <c r="CC51" s="149"/>
      <c r="CD51" s="149"/>
      <c r="CE51" s="149"/>
      <c r="CF51" s="149"/>
      <c r="CG51" s="149"/>
      <c r="CH51" s="149"/>
      <c r="CI51" s="149"/>
      <c r="CJ51" s="149"/>
      <c r="CK51" s="149"/>
      <c r="CL51" s="149"/>
      <c r="CM51" s="149"/>
      <c r="CN51" s="149"/>
      <c r="CO51" s="149"/>
      <c r="CP51" s="149"/>
      <c r="CQ51" s="149"/>
      <c r="CR51" s="149"/>
      <c r="CS51" s="150"/>
      <c r="CT51" s="151"/>
      <c r="CW51" s="68"/>
      <c r="CX51" s="152"/>
    </row>
    <row r="52" spans="1:102">
      <c r="A52" s="289" t="s">
        <v>8334</v>
      </c>
      <c r="B52" s="146" t="s">
        <v>6</v>
      </c>
      <c r="C52" s="147" t="str">
        <f>+_xlfn.XLOOKUP(B52,'R4'!B:B,'R4'!C:C)</f>
        <v>AMR - EKSKAVATÖR - 35 TON - PALETLİ - LİEBHERR R 938</v>
      </c>
      <c r="D52" s="147"/>
      <c r="E52" s="150" t="s">
        <v>2</v>
      </c>
      <c r="F52" s="150" t="s">
        <v>38</v>
      </c>
      <c r="G52" s="150" t="s">
        <v>35</v>
      </c>
      <c r="H52" s="150" t="s">
        <v>8271</v>
      </c>
      <c r="I52" s="156"/>
      <c r="J52" s="148">
        <v>0</v>
      </c>
      <c r="K52" s="149">
        <v>0</v>
      </c>
      <c r="L52" s="149">
        <v>0</v>
      </c>
      <c r="M52" s="149">
        <v>0</v>
      </c>
      <c r="N52" s="149">
        <v>0</v>
      </c>
      <c r="O52" s="149">
        <v>0</v>
      </c>
      <c r="P52" s="149">
        <v>0</v>
      </c>
      <c r="Q52" s="149">
        <v>0</v>
      </c>
      <c r="R52" s="149">
        <v>0</v>
      </c>
      <c r="S52" s="149">
        <v>1</v>
      </c>
      <c r="T52" s="149">
        <v>1</v>
      </c>
      <c r="U52" s="149">
        <v>1</v>
      </c>
      <c r="V52" s="149">
        <v>1</v>
      </c>
      <c r="W52" s="149">
        <v>1</v>
      </c>
      <c r="X52" s="149">
        <v>1</v>
      </c>
      <c r="Y52" s="149">
        <v>1</v>
      </c>
      <c r="Z52" s="149">
        <v>1</v>
      </c>
      <c r="AA52" s="149">
        <v>1</v>
      </c>
      <c r="AB52" s="149">
        <v>1</v>
      </c>
      <c r="AC52" s="149">
        <v>1</v>
      </c>
      <c r="AD52" s="149">
        <v>1</v>
      </c>
      <c r="AE52" s="149">
        <v>1</v>
      </c>
      <c r="AF52" s="149">
        <v>1</v>
      </c>
      <c r="AG52" s="149">
        <v>1</v>
      </c>
      <c r="AH52" s="149">
        <v>1</v>
      </c>
      <c r="AI52" s="149">
        <v>1</v>
      </c>
      <c r="AJ52" s="149">
        <v>1</v>
      </c>
      <c r="AK52" s="149">
        <v>1</v>
      </c>
      <c r="AL52" s="149">
        <v>1</v>
      </c>
      <c r="AM52" s="149">
        <v>1</v>
      </c>
      <c r="AN52" s="149">
        <v>1</v>
      </c>
      <c r="AO52" s="149">
        <v>1</v>
      </c>
      <c r="AP52" s="149">
        <v>1</v>
      </c>
      <c r="AQ52" s="149">
        <v>1</v>
      </c>
      <c r="AR52" s="149">
        <v>1</v>
      </c>
      <c r="AS52" s="149">
        <v>1</v>
      </c>
      <c r="AT52" s="149">
        <v>1</v>
      </c>
      <c r="AU52" s="149">
        <v>1</v>
      </c>
      <c r="AV52" s="149">
        <v>1</v>
      </c>
      <c r="AW52" s="149">
        <v>1</v>
      </c>
      <c r="AX52" s="149">
        <v>1</v>
      </c>
      <c r="AY52" s="149">
        <v>1</v>
      </c>
      <c r="AZ52" s="149">
        <v>1</v>
      </c>
      <c r="BA52" s="149">
        <v>1</v>
      </c>
      <c r="BB52" s="149">
        <v>1</v>
      </c>
      <c r="BC52" s="149">
        <v>1</v>
      </c>
      <c r="BD52" s="149">
        <v>1</v>
      </c>
      <c r="BE52" s="149">
        <v>1</v>
      </c>
      <c r="BF52" s="149">
        <v>1</v>
      </c>
      <c r="BG52" s="149">
        <v>1</v>
      </c>
      <c r="BH52" s="149">
        <v>1</v>
      </c>
      <c r="BI52" s="149">
        <v>1</v>
      </c>
      <c r="BJ52" s="149">
        <v>1</v>
      </c>
      <c r="BK52" s="149">
        <v>1</v>
      </c>
      <c r="BL52" s="149">
        <v>1</v>
      </c>
      <c r="BM52" s="149">
        <v>1</v>
      </c>
      <c r="BN52" s="149">
        <v>1</v>
      </c>
      <c r="BO52" s="149">
        <v>1</v>
      </c>
      <c r="BP52" s="149">
        <v>1</v>
      </c>
      <c r="BQ52" s="149">
        <v>1</v>
      </c>
      <c r="BR52" s="149">
        <v>1</v>
      </c>
      <c r="BS52" s="149">
        <v>1</v>
      </c>
      <c r="BT52" s="149">
        <v>1</v>
      </c>
      <c r="BU52" s="149"/>
      <c r="BV52" s="149"/>
      <c r="BW52" s="149"/>
      <c r="BX52" s="149"/>
      <c r="BY52" s="149"/>
      <c r="BZ52" s="149"/>
      <c r="CA52" s="149"/>
      <c r="CB52" s="149"/>
      <c r="CC52" s="149"/>
      <c r="CD52" s="149"/>
      <c r="CE52" s="149"/>
      <c r="CF52" s="149"/>
      <c r="CG52" s="149"/>
      <c r="CH52" s="149"/>
      <c r="CI52" s="149"/>
      <c r="CJ52" s="149"/>
      <c r="CK52" s="149"/>
      <c r="CL52" s="149"/>
      <c r="CM52" s="149"/>
      <c r="CN52" s="149"/>
      <c r="CO52" s="149"/>
      <c r="CP52" s="149"/>
      <c r="CQ52" s="149"/>
      <c r="CR52" s="149"/>
      <c r="CS52" s="150"/>
      <c r="CT52" s="151"/>
      <c r="CW52" s="68"/>
      <c r="CX52" s="152"/>
    </row>
    <row r="53" spans="1:102">
      <c r="A53" s="289" t="s">
        <v>8334</v>
      </c>
      <c r="B53" s="146" t="s">
        <v>344</v>
      </c>
      <c r="C53" s="147" t="str">
        <f>+_xlfn.XLOOKUP(B53,'R4'!B:B,'R4'!C:C)</f>
        <v>AMR - EKSKAVATÖR - 35 TON - PALETLİ - LİEBHERR R 938</v>
      </c>
      <c r="D53" s="147"/>
      <c r="E53" s="150" t="s">
        <v>2</v>
      </c>
      <c r="F53" s="150" t="s">
        <v>38</v>
      </c>
      <c r="G53" s="150" t="s">
        <v>35</v>
      </c>
      <c r="H53" s="150" t="s">
        <v>8271</v>
      </c>
      <c r="I53" s="156"/>
      <c r="J53" s="148">
        <v>0</v>
      </c>
      <c r="K53" s="149">
        <v>0</v>
      </c>
      <c r="L53" s="149">
        <v>0</v>
      </c>
      <c r="M53" s="149">
        <v>0</v>
      </c>
      <c r="N53" s="149">
        <v>0</v>
      </c>
      <c r="O53" s="149">
        <v>0</v>
      </c>
      <c r="P53" s="149">
        <v>0</v>
      </c>
      <c r="Q53" s="149">
        <v>0</v>
      </c>
      <c r="R53" s="149">
        <v>0</v>
      </c>
      <c r="S53" s="149">
        <v>0</v>
      </c>
      <c r="T53" s="149">
        <v>1</v>
      </c>
      <c r="U53" s="149">
        <v>1</v>
      </c>
      <c r="V53" s="149">
        <v>1</v>
      </c>
      <c r="W53" s="149">
        <v>1</v>
      </c>
      <c r="X53" s="149">
        <v>1</v>
      </c>
      <c r="Y53" s="149">
        <v>1</v>
      </c>
      <c r="Z53" s="149">
        <v>1</v>
      </c>
      <c r="AA53" s="149">
        <v>1</v>
      </c>
      <c r="AB53" s="149">
        <v>1</v>
      </c>
      <c r="AC53" s="149">
        <v>1</v>
      </c>
      <c r="AD53" s="149">
        <v>1</v>
      </c>
      <c r="AE53" s="149">
        <v>1</v>
      </c>
      <c r="AF53" s="149">
        <v>1</v>
      </c>
      <c r="AG53" s="149">
        <v>1</v>
      </c>
      <c r="AH53" s="149">
        <v>1</v>
      </c>
      <c r="AI53" s="149">
        <v>1</v>
      </c>
      <c r="AJ53" s="149">
        <v>1</v>
      </c>
      <c r="AK53" s="149">
        <v>1</v>
      </c>
      <c r="AL53" s="149">
        <v>1</v>
      </c>
      <c r="AM53" s="149">
        <v>1</v>
      </c>
      <c r="AN53" s="149">
        <v>1</v>
      </c>
      <c r="AO53" s="149">
        <v>1</v>
      </c>
      <c r="AP53" s="149">
        <v>1</v>
      </c>
      <c r="AQ53" s="149">
        <v>1</v>
      </c>
      <c r="AR53" s="149">
        <v>1</v>
      </c>
      <c r="AS53" s="149">
        <v>1</v>
      </c>
      <c r="AT53" s="149">
        <v>1</v>
      </c>
      <c r="AU53" s="149">
        <v>1</v>
      </c>
      <c r="AV53" s="149">
        <v>1</v>
      </c>
      <c r="AW53" s="149">
        <v>1</v>
      </c>
      <c r="AX53" s="149">
        <v>1</v>
      </c>
      <c r="AY53" s="149">
        <v>1</v>
      </c>
      <c r="AZ53" s="149">
        <v>1</v>
      </c>
      <c r="BA53" s="149">
        <v>1</v>
      </c>
      <c r="BB53" s="149">
        <v>1</v>
      </c>
      <c r="BC53" s="149">
        <v>1</v>
      </c>
      <c r="BD53" s="149">
        <v>1</v>
      </c>
      <c r="BE53" s="149">
        <v>1</v>
      </c>
      <c r="BF53" s="149">
        <v>1</v>
      </c>
      <c r="BG53" s="149">
        <v>1</v>
      </c>
      <c r="BH53" s="149">
        <v>1</v>
      </c>
      <c r="BI53" s="149">
        <v>1</v>
      </c>
      <c r="BJ53" s="149">
        <v>1</v>
      </c>
      <c r="BK53" s="149">
        <v>1</v>
      </c>
      <c r="BL53" s="149">
        <v>1</v>
      </c>
      <c r="BM53" s="149">
        <v>1</v>
      </c>
      <c r="BN53" s="149">
        <v>1</v>
      </c>
      <c r="BO53" s="149">
        <v>1</v>
      </c>
      <c r="BP53" s="149">
        <v>1</v>
      </c>
      <c r="BQ53" s="149">
        <v>1</v>
      </c>
      <c r="BR53" s="149">
        <v>1</v>
      </c>
      <c r="BS53" s="149">
        <v>1</v>
      </c>
      <c r="BT53" s="149">
        <v>1</v>
      </c>
      <c r="BU53" s="149"/>
      <c r="BV53" s="149"/>
      <c r="BW53" s="149"/>
      <c r="BX53" s="149"/>
      <c r="BY53" s="149"/>
      <c r="BZ53" s="149"/>
      <c r="CA53" s="149"/>
      <c r="CB53" s="149"/>
      <c r="CC53" s="149"/>
      <c r="CD53" s="149"/>
      <c r="CE53" s="149"/>
      <c r="CF53" s="149"/>
      <c r="CG53" s="149"/>
      <c r="CH53" s="149"/>
      <c r="CI53" s="149"/>
      <c r="CJ53" s="149"/>
      <c r="CK53" s="149"/>
      <c r="CL53" s="149"/>
      <c r="CM53" s="149"/>
      <c r="CN53" s="149"/>
      <c r="CO53" s="149"/>
      <c r="CP53" s="149"/>
      <c r="CQ53" s="149"/>
      <c r="CR53" s="149"/>
      <c r="CS53" s="150"/>
      <c r="CT53" s="151"/>
      <c r="CW53" s="68"/>
      <c r="CX53" s="152"/>
    </row>
    <row r="54" spans="1:102">
      <c r="A54" s="289" t="s">
        <v>8334</v>
      </c>
      <c r="B54" s="146" t="s">
        <v>345</v>
      </c>
      <c r="C54" s="147" t="str">
        <f>+_xlfn.XLOOKUP(B54,'R4'!B:B,'R4'!C:C)</f>
        <v>AMR - EKSKAVATÖR - 28 TON - PALETLİ - LİEBHERR R 928</v>
      </c>
      <c r="D54" s="147"/>
      <c r="E54" s="150" t="s">
        <v>2</v>
      </c>
      <c r="F54" s="150" t="s">
        <v>38</v>
      </c>
      <c r="G54" s="150" t="s">
        <v>35</v>
      </c>
      <c r="H54" s="150" t="s">
        <v>8271</v>
      </c>
      <c r="I54" s="156"/>
      <c r="J54" s="148">
        <v>0</v>
      </c>
      <c r="K54" s="149">
        <v>0</v>
      </c>
      <c r="L54" s="149">
        <v>0</v>
      </c>
      <c r="M54" s="149">
        <v>0</v>
      </c>
      <c r="N54" s="149">
        <v>0</v>
      </c>
      <c r="O54" s="149">
        <v>0</v>
      </c>
      <c r="P54" s="149">
        <v>0</v>
      </c>
      <c r="Q54" s="149">
        <v>0</v>
      </c>
      <c r="R54" s="149">
        <v>0</v>
      </c>
      <c r="S54" s="149">
        <v>1</v>
      </c>
      <c r="T54" s="149">
        <v>1</v>
      </c>
      <c r="U54" s="149">
        <v>1</v>
      </c>
      <c r="V54" s="149">
        <v>1</v>
      </c>
      <c r="W54" s="149">
        <v>1</v>
      </c>
      <c r="X54" s="149">
        <v>1</v>
      </c>
      <c r="Y54" s="149">
        <v>1</v>
      </c>
      <c r="Z54" s="149">
        <v>1</v>
      </c>
      <c r="AA54" s="149">
        <v>1</v>
      </c>
      <c r="AB54" s="149">
        <v>1</v>
      </c>
      <c r="AC54" s="149">
        <v>1</v>
      </c>
      <c r="AD54" s="149">
        <v>1</v>
      </c>
      <c r="AE54" s="149">
        <v>1</v>
      </c>
      <c r="AF54" s="149">
        <v>1</v>
      </c>
      <c r="AG54" s="149">
        <v>1</v>
      </c>
      <c r="AH54" s="149">
        <v>1</v>
      </c>
      <c r="AI54" s="149">
        <v>1</v>
      </c>
      <c r="AJ54" s="149">
        <v>1</v>
      </c>
      <c r="AK54" s="149">
        <v>1</v>
      </c>
      <c r="AL54" s="149">
        <v>1</v>
      </c>
      <c r="AM54" s="149">
        <v>1</v>
      </c>
      <c r="AN54" s="149">
        <v>1</v>
      </c>
      <c r="AO54" s="149">
        <v>1</v>
      </c>
      <c r="AP54" s="149">
        <v>1</v>
      </c>
      <c r="AQ54" s="149">
        <v>1</v>
      </c>
      <c r="AR54" s="149">
        <v>1</v>
      </c>
      <c r="AS54" s="149">
        <v>1</v>
      </c>
      <c r="AT54" s="149">
        <v>1</v>
      </c>
      <c r="AU54" s="149">
        <v>1</v>
      </c>
      <c r="AV54" s="149">
        <v>1</v>
      </c>
      <c r="AW54" s="149">
        <v>1</v>
      </c>
      <c r="AX54" s="149">
        <v>1</v>
      </c>
      <c r="AY54" s="149">
        <v>1</v>
      </c>
      <c r="AZ54" s="149">
        <v>1</v>
      </c>
      <c r="BA54" s="149">
        <v>1</v>
      </c>
      <c r="BB54" s="149">
        <v>1</v>
      </c>
      <c r="BC54" s="149">
        <v>1</v>
      </c>
      <c r="BD54" s="149">
        <v>1</v>
      </c>
      <c r="BE54" s="149">
        <v>1</v>
      </c>
      <c r="BF54" s="149">
        <v>1</v>
      </c>
      <c r="BG54" s="149">
        <v>1</v>
      </c>
      <c r="BH54" s="149">
        <v>1</v>
      </c>
      <c r="BI54" s="149">
        <v>1</v>
      </c>
      <c r="BJ54" s="149">
        <v>1</v>
      </c>
      <c r="BK54" s="149">
        <v>1</v>
      </c>
      <c r="BL54" s="149">
        <v>1</v>
      </c>
      <c r="BM54" s="149">
        <v>1</v>
      </c>
      <c r="BN54" s="149">
        <v>1</v>
      </c>
      <c r="BO54" s="149">
        <v>1</v>
      </c>
      <c r="BP54" s="149">
        <v>1</v>
      </c>
      <c r="BQ54" s="149">
        <v>1</v>
      </c>
      <c r="BR54" s="149">
        <v>1</v>
      </c>
      <c r="BS54" s="149">
        <v>1</v>
      </c>
      <c r="BT54" s="149">
        <v>1</v>
      </c>
      <c r="BU54" s="149"/>
      <c r="BV54" s="149"/>
      <c r="BW54" s="149"/>
      <c r="BX54" s="149"/>
      <c r="BY54" s="149"/>
      <c r="BZ54" s="149"/>
      <c r="CA54" s="149"/>
      <c r="CB54" s="149"/>
      <c r="CC54" s="149"/>
      <c r="CD54" s="149"/>
      <c r="CE54" s="149"/>
      <c r="CF54" s="149"/>
      <c r="CG54" s="149"/>
      <c r="CH54" s="149"/>
      <c r="CI54" s="149"/>
      <c r="CJ54" s="149"/>
      <c r="CK54" s="149"/>
      <c r="CL54" s="149"/>
      <c r="CM54" s="149"/>
      <c r="CN54" s="149"/>
      <c r="CO54" s="149"/>
      <c r="CP54" s="149"/>
      <c r="CQ54" s="149"/>
      <c r="CR54" s="149"/>
      <c r="CS54" s="150"/>
      <c r="CT54" s="151"/>
      <c r="CW54" s="68"/>
      <c r="CX54" s="152"/>
    </row>
    <row r="55" spans="1:102">
      <c r="A55" s="289" t="s">
        <v>8334</v>
      </c>
      <c r="B55" s="146" t="s">
        <v>346</v>
      </c>
      <c r="C55" s="147" t="str">
        <f>+_xlfn.XLOOKUP(B55,'R4'!B:B,'R4'!C:C)</f>
        <v>AMR - EKSKAVATÖR - 28 TON - PALETLİ - LİEBHERR R 928</v>
      </c>
      <c r="D55" s="147"/>
      <c r="E55" s="150" t="s">
        <v>2</v>
      </c>
      <c r="F55" s="150" t="s">
        <v>38</v>
      </c>
      <c r="G55" s="150" t="s">
        <v>35</v>
      </c>
      <c r="H55" s="150" t="s">
        <v>8271</v>
      </c>
      <c r="I55" s="156"/>
      <c r="J55" s="148">
        <v>0</v>
      </c>
      <c r="K55" s="149">
        <v>0</v>
      </c>
      <c r="L55" s="149">
        <v>0</v>
      </c>
      <c r="M55" s="149">
        <v>0</v>
      </c>
      <c r="N55" s="149">
        <v>0</v>
      </c>
      <c r="O55" s="149">
        <v>0</v>
      </c>
      <c r="P55" s="149">
        <v>0</v>
      </c>
      <c r="Q55" s="149">
        <v>0</v>
      </c>
      <c r="R55" s="149">
        <v>0</v>
      </c>
      <c r="S55" s="149">
        <v>0</v>
      </c>
      <c r="T55" s="149">
        <v>1</v>
      </c>
      <c r="U55" s="149">
        <v>1</v>
      </c>
      <c r="V55" s="149">
        <v>1</v>
      </c>
      <c r="W55" s="149">
        <v>1</v>
      </c>
      <c r="X55" s="149">
        <v>1</v>
      </c>
      <c r="Y55" s="149">
        <v>1</v>
      </c>
      <c r="Z55" s="149">
        <v>1</v>
      </c>
      <c r="AA55" s="149">
        <v>1</v>
      </c>
      <c r="AB55" s="149">
        <v>1</v>
      </c>
      <c r="AC55" s="149">
        <v>1</v>
      </c>
      <c r="AD55" s="149">
        <v>1</v>
      </c>
      <c r="AE55" s="149">
        <v>1</v>
      </c>
      <c r="AF55" s="149">
        <v>1</v>
      </c>
      <c r="AG55" s="149">
        <v>1</v>
      </c>
      <c r="AH55" s="149">
        <v>1</v>
      </c>
      <c r="AI55" s="149">
        <v>1</v>
      </c>
      <c r="AJ55" s="149">
        <v>1</v>
      </c>
      <c r="AK55" s="149">
        <v>1</v>
      </c>
      <c r="AL55" s="149">
        <v>1</v>
      </c>
      <c r="AM55" s="149">
        <v>1</v>
      </c>
      <c r="AN55" s="149">
        <v>1</v>
      </c>
      <c r="AO55" s="149">
        <v>1</v>
      </c>
      <c r="AP55" s="149">
        <v>1</v>
      </c>
      <c r="AQ55" s="149">
        <v>1</v>
      </c>
      <c r="AR55" s="149">
        <v>1</v>
      </c>
      <c r="AS55" s="149">
        <v>1</v>
      </c>
      <c r="AT55" s="149">
        <v>1</v>
      </c>
      <c r="AU55" s="149">
        <v>1</v>
      </c>
      <c r="AV55" s="149">
        <v>1</v>
      </c>
      <c r="AW55" s="149">
        <v>1</v>
      </c>
      <c r="AX55" s="149">
        <v>1</v>
      </c>
      <c r="AY55" s="149">
        <v>1</v>
      </c>
      <c r="AZ55" s="149">
        <v>1</v>
      </c>
      <c r="BA55" s="149">
        <v>1</v>
      </c>
      <c r="BB55" s="149">
        <v>1</v>
      </c>
      <c r="BC55" s="149">
        <v>1</v>
      </c>
      <c r="BD55" s="149">
        <v>1</v>
      </c>
      <c r="BE55" s="149">
        <v>1</v>
      </c>
      <c r="BF55" s="149">
        <v>1</v>
      </c>
      <c r="BG55" s="149">
        <v>1</v>
      </c>
      <c r="BH55" s="149">
        <v>1</v>
      </c>
      <c r="BI55" s="149">
        <v>1</v>
      </c>
      <c r="BJ55" s="149">
        <v>1</v>
      </c>
      <c r="BK55" s="149">
        <v>1</v>
      </c>
      <c r="BL55" s="149">
        <v>1</v>
      </c>
      <c r="BM55" s="149">
        <v>1</v>
      </c>
      <c r="BN55" s="149">
        <v>1</v>
      </c>
      <c r="BO55" s="149">
        <v>1</v>
      </c>
      <c r="BP55" s="149">
        <v>1</v>
      </c>
      <c r="BQ55" s="149">
        <v>1</v>
      </c>
      <c r="BR55" s="149">
        <v>1</v>
      </c>
      <c r="BS55" s="149">
        <v>1</v>
      </c>
      <c r="BT55" s="149">
        <v>1</v>
      </c>
      <c r="BU55" s="149"/>
      <c r="BV55" s="149"/>
      <c r="BW55" s="149"/>
      <c r="BX55" s="149"/>
      <c r="BY55" s="149"/>
      <c r="BZ55" s="149"/>
      <c r="CA55" s="149"/>
      <c r="CB55" s="149"/>
      <c r="CC55" s="149"/>
      <c r="CD55" s="149"/>
      <c r="CE55" s="149"/>
      <c r="CF55" s="149"/>
      <c r="CG55" s="149"/>
      <c r="CH55" s="149"/>
      <c r="CI55" s="149"/>
      <c r="CJ55" s="149"/>
      <c r="CK55" s="149"/>
      <c r="CL55" s="149"/>
      <c r="CM55" s="149"/>
      <c r="CN55" s="149"/>
      <c r="CO55" s="149"/>
      <c r="CP55" s="149"/>
      <c r="CQ55" s="149"/>
      <c r="CR55" s="149"/>
      <c r="CS55" s="150"/>
      <c r="CT55" s="151"/>
      <c r="CW55" s="68"/>
      <c r="CX55" s="152"/>
    </row>
    <row r="56" spans="1:102">
      <c r="A56" s="289" t="s">
        <v>8334</v>
      </c>
      <c r="B56" s="146" t="s">
        <v>347</v>
      </c>
      <c r="C56" s="147" t="str">
        <f>+_xlfn.XLOOKUP(B56,'R4'!B:B,'R4'!C:C)</f>
        <v>AMR - EKSKAVATÖR - 28 TON - PALETLİ - LİEBHERR R 928</v>
      </c>
      <c r="D56" s="147"/>
      <c r="E56" s="150" t="s">
        <v>2</v>
      </c>
      <c r="F56" s="150" t="s">
        <v>38</v>
      </c>
      <c r="G56" s="150" t="s">
        <v>35</v>
      </c>
      <c r="H56" s="150" t="s">
        <v>8271</v>
      </c>
      <c r="I56" s="156"/>
      <c r="J56" s="148">
        <v>0</v>
      </c>
      <c r="K56" s="149">
        <v>0</v>
      </c>
      <c r="L56" s="149">
        <v>0</v>
      </c>
      <c r="M56" s="149">
        <v>0</v>
      </c>
      <c r="N56" s="149">
        <v>0</v>
      </c>
      <c r="O56" s="149">
        <v>0</v>
      </c>
      <c r="P56" s="149">
        <v>0</v>
      </c>
      <c r="Q56" s="149">
        <v>0</v>
      </c>
      <c r="R56" s="149">
        <v>0</v>
      </c>
      <c r="S56" s="149">
        <v>0</v>
      </c>
      <c r="T56" s="149">
        <v>0</v>
      </c>
      <c r="U56" s="149">
        <v>0</v>
      </c>
      <c r="V56" s="149">
        <v>0</v>
      </c>
      <c r="W56" s="149">
        <v>0</v>
      </c>
      <c r="X56" s="149">
        <v>1</v>
      </c>
      <c r="Y56" s="149">
        <v>1</v>
      </c>
      <c r="Z56" s="149">
        <v>1</v>
      </c>
      <c r="AA56" s="149">
        <v>1</v>
      </c>
      <c r="AB56" s="149">
        <v>1</v>
      </c>
      <c r="AC56" s="149">
        <v>1</v>
      </c>
      <c r="AD56" s="149">
        <v>1</v>
      </c>
      <c r="AE56" s="149">
        <v>1</v>
      </c>
      <c r="AF56" s="149">
        <v>1</v>
      </c>
      <c r="AG56" s="149">
        <v>1</v>
      </c>
      <c r="AH56" s="149">
        <v>1</v>
      </c>
      <c r="AI56" s="149">
        <v>1</v>
      </c>
      <c r="AJ56" s="149">
        <v>1</v>
      </c>
      <c r="AK56" s="149">
        <v>1</v>
      </c>
      <c r="AL56" s="149">
        <v>1</v>
      </c>
      <c r="AM56" s="149">
        <v>1</v>
      </c>
      <c r="AN56" s="149">
        <v>1</v>
      </c>
      <c r="AO56" s="149">
        <v>1</v>
      </c>
      <c r="AP56" s="149">
        <v>1</v>
      </c>
      <c r="AQ56" s="149">
        <v>1</v>
      </c>
      <c r="AR56" s="149">
        <v>1</v>
      </c>
      <c r="AS56" s="149">
        <v>1</v>
      </c>
      <c r="AT56" s="149">
        <v>1</v>
      </c>
      <c r="AU56" s="149">
        <v>1</v>
      </c>
      <c r="AV56" s="149">
        <v>1</v>
      </c>
      <c r="AW56" s="149">
        <v>1</v>
      </c>
      <c r="AX56" s="149">
        <v>1</v>
      </c>
      <c r="AY56" s="149">
        <v>1</v>
      </c>
      <c r="AZ56" s="149">
        <v>1</v>
      </c>
      <c r="BA56" s="149">
        <v>1</v>
      </c>
      <c r="BB56" s="149">
        <v>1</v>
      </c>
      <c r="BC56" s="149">
        <v>1</v>
      </c>
      <c r="BD56" s="149">
        <v>1</v>
      </c>
      <c r="BE56" s="149">
        <v>1</v>
      </c>
      <c r="BF56" s="149">
        <v>1</v>
      </c>
      <c r="BG56" s="149">
        <v>1</v>
      </c>
      <c r="BH56" s="149">
        <v>1</v>
      </c>
      <c r="BI56" s="149">
        <v>1</v>
      </c>
      <c r="BJ56" s="149">
        <v>1</v>
      </c>
      <c r="BK56" s="149">
        <v>1</v>
      </c>
      <c r="BL56" s="149">
        <v>1</v>
      </c>
      <c r="BM56" s="149">
        <v>1</v>
      </c>
      <c r="BN56" s="149">
        <v>1</v>
      </c>
      <c r="BO56" s="149">
        <v>1</v>
      </c>
      <c r="BP56" s="149">
        <v>1</v>
      </c>
      <c r="BQ56" s="149">
        <v>1</v>
      </c>
      <c r="BR56" s="149">
        <v>1</v>
      </c>
      <c r="BS56" s="149">
        <v>1</v>
      </c>
      <c r="BT56" s="149">
        <v>1</v>
      </c>
      <c r="BU56" s="149"/>
      <c r="BV56" s="149"/>
      <c r="BW56" s="149"/>
      <c r="BX56" s="149"/>
      <c r="BY56" s="149"/>
      <c r="BZ56" s="149"/>
      <c r="CA56" s="149"/>
      <c r="CB56" s="149"/>
      <c r="CC56" s="149"/>
      <c r="CD56" s="149"/>
      <c r="CE56" s="149"/>
      <c r="CF56" s="149"/>
      <c r="CG56" s="149"/>
      <c r="CH56" s="149"/>
      <c r="CI56" s="149"/>
      <c r="CJ56" s="149"/>
      <c r="CK56" s="149"/>
      <c r="CL56" s="149"/>
      <c r="CM56" s="149"/>
      <c r="CN56" s="149"/>
      <c r="CO56" s="149"/>
      <c r="CP56" s="149"/>
      <c r="CQ56" s="149"/>
      <c r="CR56" s="149"/>
      <c r="CS56" s="150"/>
      <c r="CT56" s="151"/>
      <c r="CW56" s="68"/>
      <c r="CX56" s="152"/>
    </row>
    <row r="57" spans="1:102">
      <c r="A57" s="289" t="s">
        <v>8334</v>
      </c>
      <c r="B57" s="146" t="s">
        <v>348</v>
      </c>
      <c r="C57" s="147" t="str">
        <f>+_xlfn.XLOOKUP(B57,'R4'!B:B,'R4'!C:C)</f>
        <v>AMR - EKSKAVATÖR - 28 TON - PALETLİ - LİEBHERR R 928 - GENERİC</v>
      </c>
      <c r="D57" s="147"/>
      <c r="E57" s="150" t="s">
        <v>2</v>
      </c>
      <c r="F57" s="150" t="s">
        <v>38</v>
      </c>
      <c r="G57" s="150" t="s">
        <v>35</v>
      </c>
      <c r="H57" s="150" t="s">
        <v>8271</v>
      </c>
      <c r="I57" s="156"/>
      <c r="J57" s="148">
        <v>0</v>
      </c>
      <c r="K57" s="149">
        <v>0</v>
      </c>
      <c r="L57" s="149">
        <v>0</v>
      </c>
      <c r="M57" s="149">
        <v>0</v>
      </c>
      <c r="N57" s="149">
        <v>0</v>
      </c>
      <c r="O57" s="149">
        <v>0</v>
      </c>
      <c r="P57" s="149">
        <v>0</v>
      </c>
      <c r="Q57" s="149">
        <v>0</v>
      </c>
      <c r="R57" s="149">
        <v>0</v>
      </c>
      <c r="S57" s="149">
        <v>0</v>
      </c>
      <c r="T57" s="149">
        <v>1</v>
      </c>
      <c r="U57" s="149">
        <v>1</v>
      </c>
      <c r="V57" s="149">
        <v>1</v>
      </c>
      <c r="W57" s="149">
        <v>1</v>
      </c>
      <c r="X57" s="149">
        <v>1</v>
      </c>
      <c r="Y57" s="149">
        <v>1</v>
      </c>
      <c r="Z57" s="149">
        <v>1</v>
      </c>
      <c r="AA57" s="149">
        <v>1</v>
      </c>
      <c r="AB57" s="149">
        <v>1</v>
      </c>
      <c r="AC57" s="149">
        <v>1</v>
      </c>
      <c r="AD57" s="149">
        <v>1</v>
      </c>
      <c r="AE57" s="149">
        <v>1</v>
      </c>
      <c r="AF57" s="149">
        <v>1</v>
      </c>
      <c r="AG57" s="149">
        <v>1</v>
      </c>
      <c r="AH57" s="149">
        <v>1</v>
      </c>
      <c r="AI57" s="149">
        <v>1</v>
      </c>
      <c r="AJ57" s="149">
        <v>1</v>
      </c>
      <c r="AK57" s="149">
        <v>1</v>
      </c>
      <c r="AL57" s="149">
        <v>1</v>
      </c>
      <c r="AM57" s="149">
        <v>1</v>
      </c>
      <c r="AN57" s="149">
        <v>1</v>
      </c>
      <c r="AO57" s="149">
        <v>1</v>
      </c>
      <c r="AP57" s="149">
        <v>1</v>
      </c>
      <c r="AQ57" s="149">
        <v>1</v>
      </c>
      <c r="AR57" s="149">
        <v>1</v>
      </c>
      <c r="AS57" s="149">
        <v>1</v>
      </c>
      <c r="AT57" s="149">
        <v>1</v>
      </c>
      <c r="AU57" s="149">
        <v>1</v>
      </c>
      <c r="AV57" s="149">
        <v>1</v>
      </c>
      <c r="AW57" s="149">
        <v>1</v>
      </c>
      <c r="AX57" s="149">
        <v>1</v>
      </c>
      <c r="AY57" s="149">
        <v>1</v>
      </c>
      <c r="AZ57" s="149">
        <v>1</v>
      </c>
      <c r="BA57" s="149">
        <v>1</v>
      </c>
      <c r="BB57" s="149">
        <v>1</v>
      </c>
      <c r="BC57" s="149">
        <v>1</v>
      </c>
      <c r="BD57" s="149">
        <v>1</v>
      </c>
      <c r="BE57" s="149">
        <v>1</v>
      </c>
      <c r="BF57" s="149">
        <v>1</v>
      </c>
      <c r="BG57" s="149">
        <v>1</v>
      </c>
      <c r="BH57" s="149">
        <v>1</v>
      </c>
      <c r="BI57" s="149">
        <v>1</v>
      </c>
      <c r="BJ57" s="149">
        <v>1</v>
      </c>
      <c r="BK57" s="149">
        <v>1</v>
      </c>
      <c r="BL57" s="149">
        <v>1</v>
      </c>
      <c r="BM57" s="149">
        <v>1</v>
      </c>
      <c r="BN57" s="149">
        <v>1</v>
      </c>
      <c r="BO57" s="149">
        <v>1</v>
      </c>
      <c r="BP57" s="149">
        <v>1</v>
      </c>
      <c r="BQ57" s="149">
        <v>1</v>
      </c>
      <c r="BR57" s="149">
        <v>1</v>
      </c>
      <c r="BS57" s="149">
        <v>1</v>
      </c>
      <c r="BT57" s="149">
        <v>1</v>
      </c>
      <c r="BU57" s="149"/>
      <c r="BV57" s="149"/>
      <c r="BW57" s="149"/>
      <c r="BX57" s="149"/>
      <c r="BY57" s="149"/>
      <c r="BZ57" s="149"/>
      <c r="CA57" s="149"/>
      <c r="CB57" s="149"/>
      <c r="CC57" s="149"/>
      <c r="CD57" s="149"/>
      <c r="CE57" s="149"/>
      <c r="CF57" s="149"/>
      <c r="CG57" s="149"/>
      <c r="CH57" s="149"/>
      <c r="CI57" s="149"/>
      <c r="CJ57" s="149"/>
      <c r="CK57" s="149"/>
      <c r="CL57" s="149"/>
      <c r="CM57" s="149"/>
      <c r="CN57" s="149"/>
      <c r="CO57" s="149"/>
      <c r="CP57" s="149"/>
      <c r="CQ57" s="149"/>
      <c r="CR57" s="149"/>
      <c r="CS57" s="150"/>
      <c r="CT57" s="151"/>
      <c r="CW57" s="68"/>
      <c r="CX57" s="152"/>
    </row>
    <row r="58" spans="1:102">
      <c r="A58" s="289" t="s">
        <v>8334</v>
      </c>
      <c r="B58" s="146" t="s">
        <v>349</v>
      </c>
      <c r="C58" s="147" t="str">
        <f>+_xlfn.XLOOKUP(B58,'R4'!B:B,'R4'!C:C)</f>
        <v>AMR - EKSKAVATÖR - 35 TON - PALETLİ - LİEBHERR R 938</v>
      </c>
      <c r="D58" s="147"/>
      <c r="E58" s="150" t="s">
        <v>2</v>
      </c>
      <c r="F58" s="150" t="s">
        <v>38</v>
      </c>
      <c r="G58" s="150" t="s">
        <v>35</v>
      </c>
      <c r="H58" s="150" t="s">
        <v>8271</v>
      </c>
      <c r="I58" s="156"/>
      <c r="J58" s="148">
        <v>0</v>
      </c>
      <c r="K58" s="149">
        <v>0</v>
      </c>
      <c r="L58" s="149">
        <v>0</v>
      </c>
      <c r="M58" s="149">
        <v>0</v>
      </c>
      <c r="N58" s="149">
        <v>0</v>
      </c>
      <c r="O58" s="149">
        <v>0</v>
      </c>
      <c r="P58" s="149">
        <v>0</v>
      </c>
      <c r="Q58" s="149">
        <v>0</v>
      </c>
      <c r="R58" s="149">
        <v>0</v>
      </c>
      <c r="S58" s="149">
        <v>0</v>
      </c>
      <c r="T58" s="149">
        <v>0</v>
      </c>
      <c r="U58" s="149">
        <v>0</v>
      </c>
      <c r="V58" s="149">
        <v>0</v>
      </c>
      <c r="W58" s="149">
        <v>0</v>
      </c>
      <c r="X58" s="149">
        <v>1</v>
      </c>
      <c r="Y58" s="149">
        <v>1</v>
      </c>
      <c r="Z58" s="149">
        <v>1</v>
      </c>
      <c r="AA58" s="149">
        <v>1</v>
      </c>
      <c r="AB58" s="149">
        <v>1</v>
      </c>
      <c r="AC58" s="149">
        <v>1</v>
      </c>
      <c r="AD58" s="149">
        <v>1</v>
      </c>
      <c r="AE58" s="149">
        <v>1</v>
      </c>
      <c r="AF58" s="149">
        <v>1</v>
      </c>
      <c r="AG58" s="149">
        <v>1</v>
      </c>
      <c r="AH58" s="149">
        <v>1</v>
      </c>
      <c r="AI58" s="149">
        <v>1</v>
      </c>
      <c r="AJ58" s="149">
        <v>1</v>
      </c>
      <c r="AK58" s="149">
        <v>1</v>
      </c>
      <c r="AL58" s="149">
        <v>1</v>
      </c>
      <c r="AM58" s="149">
        <v>1</v>
      </c>
      <c r="AN58" s="149">
        <v>1</v>
      </c>
      <c r="AO58" s="149">
        <v>1</v>
      </c>
      <c r="AP58" s="149">
        <v>1</v>
      </c>
      <c r="AQ58" s="149">
        <v>1</v>
      </c>
      <c r="AR58" s="149">
        <v>1</v>
      </c>
      <c r="AS58" s="149">
        <v>1</v>
      </c>
      <c r="AT58" s="149">
        <v>1</v>
      </c>
      <c r="AU58" s="149">
        <v>1</v>
      </c>
      <c r="AV58" s="149">
        <v>1</v>
      </c>
      <c r="AW58" s="149">
        <v>1</v>
      </c>
      <c r="AX58" s="149">
        <v>1</v>
      </c>
      <c r="AY58" s="149">
        <v>1</v>
      </c>
      <c r="AZ58" s="149">
        <v>1</v>
      </c>
      <c r="BA58" s="149">
        <v>1</v>
      </c>
      <c r="BB58" s="149">
        <v>1</v>
      </c>
      <c r="BC58" s="149">
        <v>1</v>
      </c>
      <c r="BD58" s="149">
        <v>1</v>
      </c>
      <c r="BE58" s="149">
        <v>1</v>
      </c>
      <c r="BF58" s="149">
        <v>1</v>
      </c>
      <c r="BG58" s="149">
        <v>1</v>
      </c>
      <c r="BH58" s="149">
        <v>1</v>
      </c>
      <c r="BI58" s="149">
        <v>1</v>
      </c>
      <c r="BJ58" s="149">
        <v>1</v>
      </c>
      <c r="BK58" s="149">
        <v>1</v>
      </c>
      <c r="BL58" s="149">
        <v>1</v>
      </c>
      <c r="BM58" s="149">
        <v>1</v>
      </c>
      <c r="BN58" s="149">
        <v>1</v>
      </c>
      <c r="BO58" s="149">
        <v>1</v>
      </c>
      <c r="BP58" s="149">
        <v>1</v>
      </c>
      <c r="BQ58" s="149">
        <v>1</v>
      </c>
      <c r="BR58" s="149">
        <v>1</v>
      </c>
      <c r="BS58" s="149">
        <v>1</v>
      </c>
      <c r="BT58" s="149">
        <v>1</v>
      </c>
      <c r="BU58" s="149"/>
      <c r="BV58" s="149"/>
      <c r="BW58" s="149"/>
      <c r="BX58" s="149"/>
      <c r="BY58" s="149"/>
      <c r="BZ58" s="149"/>
      <c r="CA58" s="149"/>
      <c r="CB58" s="149"/>
      <c r="CC58" s="149"/>
      <c r="CD58" s="149"/>
      <c r="CE58" s="149"/>
      <c r="CF58" s="149"/>
      <c r="CG58" s="149"/>
      <c r="CH58" s="149"/>
      <c r="CI58" s="149"/>
      <c r="CJ58" s="149"/>
      <c r="CK58" s="149"/>
      <c r="CL58" s="149"/>
      <c r="CM58" s="149"/>
      <c r="CN58" s="149"/>
      <c r="CO58" s="149"/>
      <c r="CP58" s="149"/>
      <c r="CQ58" s="149"/>
      <c r="CR58" s="149"/>
      <c r="CS58" s="150"/>
      <c r="CT58" s="151"/>
      <c r="CW58" s="68"/>
      <c r="CX58" s="152"/>
    </row>
    <row r="59" spans="1:102">
      <c r="A59" s="289" t="s">
        <v>8334</v>
      </c>
      <c r="B59" s="146" t="s">
        <v>354</v>
      </c>
      <c r="C59" s="147" t="str">
        <f>+_xlfn.XLOOKUP(B59,'R4'!B:B,'R4'!C:C)</f>
        <v>AMR - EKSKAVATÖR - 35 TON - PALETLİ - LİEBHERR R 938</v>
      </c>
      <c r="D59" s="147"/>
      <c r="E59" s="150" t="s">
        <v>2</v>
      </c>
      <c r="F59" s="150" t="s">
        <v>38</v>
      </c>
      <c r="G59" s="150" t="s">
        <v>35</v>
      </c>
      <c r="H59" s="150" t="s">
        <v>8271</v>
      </c>
      <c r="I59" s="156"/>
      <c r="J59" s="148">
        <v>0</v>
      </c>
      <c r="K59" s="149">
        <v>0</v>
      </c>
      <c r="L59" s="149">
        <v>0</v>
      </c>
      <c r="M59" s="149">
        <v>0</v>
      </c>
      <c r="N59" s="149">
        <v>0</v>
      </c>
      <c r="O59" s="149">
        <v>0</v>
      </c>
      <c r="P59" s="149">
        <v>0</v>
      </c>
      <c r="Q59" s="149">
        <v>0</v>
      </c>
      <c r="R59" s="149">
        <v>0</v>
      </c>
      <c r="S59" s="149">
        <v>1</v>
      </c>
      <c r="T59" s="149">
        <v>1</v>
      </c>
      <c r="U59" s="149">
        <v>1</v>
      </c>
      <c r="V59" s="149">
        <v>1</v>
      </c>
      <c r="W59" s="149">
        <v>1</v>
      </c>
      <c r="X59" s="149">
        <v>1</v>
      </c>
      <c r="Y59" s="149">
        <v>1</v>
      </c>
      <c r="Z59" s="149">
        <v>1</v>
      </c>
      <c r="AA59" s="149">
        <v>1</v>
      </c>
      <c r="AB59" s="149">
        <v>1</v>
      </c>
      <c r="AC59" s="149">
        <v>1</v>
      </c>
      <c r="AD59" s="149">
        <v>1</v>
      </c>
      <c r="AE59" s="149">
        <v>1</v>
      </c>
      <c r="AF59" s="149">
        <v>1</v>
      </c>
      <c r="AG59" s="149">
        <v>1</v>
      </c>
      <c r="AH59" s="149">
        <v>1</v>
      </c>
      <c r="AI59" s="149">
        <v>1</v>
      </c>
      <c r="AJ59" s="149">
        <v>1</v>
      </c>
      <c r="AK59" s="149">
        <v>1</v>
      </c>
      <c r="AL59" s="149">
        <v>1</v>
      </c>
      <c r="AM59" s="149">
        <v>1</v>
      </c>
      <c r="AN59" s="149">
        <v>1</v>
      </c>
      <c r="AO59" s="149">
        <v>1</v>
      </c>
      <c r="AP59" s="149">
        <v>1</v>
      </c>
      <c r="AQ59" s="149">
        <v>1</v>
      </c>
      <c r="AR59" s="149">
        <v>1</v>
      </c>
      <c r="AS59" s="149">
        <v>1</v>
      </c>
      <c r="AT59" s="149">
        <v>1</v>
      </c>
      <c r="AU59" s="149">
        <v>1</v>
      </c>
      <c r="AV59" s="149">
        <v>1</v>
      </c>
      <c r="AW59" s="149">
        <v>1</v>
      </c>
      <c r="AX59" s="149">
        <v>1</v>
      </c>
      <c r="AY59" s="149">
        <v>1</v>
      </c>
      <c r="AZ59" s="149">
        <v>1</v>
      </c>
      <c r="BA59" s="149">
        <v>1</v>
      </c>
      <c r="BB59" s="149">
        <v>1</v>
      </c>
      <c r="BC59" s="149">
        <v>1</v>
      </c>
      <c r="BD59" s="149">
        <v>1</v>
      </c>
      <c r="BE59" s="149">
        <v>1</v>
      </c>
      <c r="BF59" s="149">
        <v>1</v>
      </c>
      <c r="BG59" s="149">
        <v>1</v>
      </c>
      <c r="BH59" s="149">
        <v>1</v>
      </c>
      <c r="BI59" s="149">
        <v>1</v>
      </c>
      <c r="BJ59" s="149">
        <v>1</v>
      </c>
      <c r="BK59" s="149">
        <v>1</v>
      </c>
      <c r="BL59" s="149">
        <v>1</v>
      </c>
      <c r="BM59" s="149">
        <v>1</v>
      </c>
      <c r="BN59" s="149">
        <v>1</v>
      </c>
      <c r="BO59" s="149">
        <v>1</v>
      </c>
      <c r="BP59" s="149">
        <v>1</v>
      </c>
      <c r="BQ59" s="149">
        <v>1</v>
      </c>
      <c r="BR59" s="149">
        <v>1</v>
      </c>
      <c r="BS59" s="149">
        <v>1</v>
      </c>
      <c r="BT59" s="149">
        <v>1</v>
      </c>
      <c r="BU59" s="149"/>
      <c r="BV59" s="149"/>
      <c r="BW59" s="149"/>
      <c r="BX59" s="149"/>
      <c r="BY59" s="149"/>
      <c r="BZ59" s="149"/>
      <c r="CA59" s="149"/>
      <c r="CB59" s="149"/>
      <c r="CC59" s="149"/>
      <c r="CD59" s="149"/>
      <c r="CE59" s="149"/>
      <c r="CF59" s="149"/>
      <c r="CG59" s="149"/>
      <c r="CH59" s="149"/>
      <c r="CI59" s="149"/>
      <c r="CJ59" s="149"/>
      <c r="CK59" s="149"/>
      <c r="CL59" s="149"/>
      <c r="CM59" s="149"/>
      <c r="CN59" s="149"/>
      <c r="CO59" s="149"/>
      <c r="CP59" s="149"/>
      <c r="CQ59" s="149"/>
      <c r="CR59" s="149"/>
      <c r="CS59" s="150"/>
      <c r="CT59" s="151"/>
      <c r="CW59" s="68"/>
      <c r="CX59" s="152"/>
    </row>
    <row r="60" spans="1:102">
      <c r="A60" s="289" t="s">
        <v>8334</v>
      </c>
      <c r="B60" s="146" t="s">
        <v>355</v>
      </c>
      <c r="C60" s="147" t="str">
        <f>+_xlfn.XLOOKUP(B60,'R4'!B:B,'R4'!C:C)</f>
        <v>AMR - EKSKAVATÖR - 35 TON - PALETLİ - LİEBHERR R 938</v>
      </c>
      <c r="D60" s="147"/>
      <c r="E60" s="150" t="s">
        <v>2</v>
      </c>
      <c r="F60" s="150" t="s">
        <v>38</v>
      </c>
      <c r="G60" s="150" t="s">
        <v>35</v>
      </c>
      <c r="H60" s="150" t="s">
        <v>8271</v>
      </c>
      <c r="I60" s="156"/>
      <c r="J60" s="148">
        <v>0</v>
      </c>
      <c r="K60" s="149">
        <v>0</v>
      </c>
      <c r="L60" s="149">
        <v>0</v>
      </c>
      <c r="M60" s="149">
        <v>0</v>
      </c>
      <c r="N60" s="149">
        <v>0</v>
      </c>
      <c r="O60" s="149">
        <v>0</v>
      </c>
      <c r="P60" s="149">
        <v>0</v>
      </c>
      <c r="Q60" s="149">
        <v>0</v>
      </c>
      <c r="R60" s="149">
        <v>0</v>
      </c>
      <c r="S60" s="149">
        <v>1</v>
      </c>
      <c r="T60" s="149">
        <v>1</v>
      </c>
      <c r="U60" s="149">
        <v>1</v>
      </c>
      <c r="V60" s="149">
        <v>1</v>
      </c>
      <c r="W60" s="149">
        <v>1</v>
      </c>
      <c r="X60" s="149">
        <v>1</v>
      </c>
      <c r="Y60" s="149">
        <v>1</v>
      </c>
      <c r="Z60" s="149">
        <v>1</v>
      </c>
      <c r="AA60" s="149">
        <v>1</v>
      </c>
      <c r="AB60" s="149">
        <v>1</v>
      </c>
      <c r="AC60" s="149">
        <v>1</v>
      </c>
      <c r="AD60" s="149">
        <v>1</v>
      </c>
      <c r="AE60" s="149">
        <v>1</v>
      </c>
      <c r="AF60" s="149">
        <v>1</v>
      </c>
      <c r="AG60" s="149">
        <v>1</v>
      </c>
      <c r="AH60" s="149">
        <v>1</v>
      </c>
      <c r="AI60" s="149">
        <v>1</v>
      </c>
      <c r="AJ60" s="149">
        <v>1</v>
      </c>
      <c r="AK60" s="149">
        <v>1</v>
      </c>
      <c r="AL60" s="149">
        <v>1</v>
      </c>
      <c r="AM60" s="149">
        <v>1</v>
      </c>
      <c r="AN60" s="149">
        <v>1</v>
      </c>
      <c r="AO60" s="149">
        <v>1</v>
      </c>
      <c r="AP60" s="149">
        <v>1</v>
      </c>
      <c r="AQ60" s="149">
        <v>1</v>
      </c>
      <c r="AR60" s="149">
        <v>1</v>
      </c>
      <c r="AS60" s="149">
        <v>1</v>
      </c>
      <c r="AT60" s="149">
        <v>1</v>
      </c>
      <c r="AU60" s="149">
        <v>1</v>
      </c>
      <c r="AV60" s="149">
        <v>1</v>
      </c>
      <c r="AW60" s="149">
        <v>1</v>
      </c>
      <c r="AX60" s="149">
        <v>1</v>
      </c>
      <c r="AY60" s="149">
        <v>1</v>
      </c>
      <c r="AZ60" s="149">
        <v>1</v>
      </c>
      <c r="BA60" s="149">
        <v>1</v>
      </c>
      <c r="BB60" s="149">
        <v>1</v>
      </c>
      <c r="BC60" s="149">
        <v>1</v>
      </c>
      <c r="BD60" s="149">
        <v>1</v>
      </c>
      <c r="BE60" s="149">
        <v>1</v>
      </c>
      <c r="BF60" s="149">
        <v>1</v>
      </c>
      <c r="BG60" s="149">
        <v>1</v>
      </c>
      <c r="BH60" s="149">
        <v>1</v>
      </c>
      <c r="BI60" s="149">
        <v>1</v>
      </c>
      <c r="BJ60" s="149">
        <v>1</v>
      </c>
      <c r="BK60" s="149">
        <v>1</v>
      </c>
      <c r="BL60" s="149">
        <v>1</v>
      </c>
      <c r="BM60" s="149">
        <v>1</v>
      </c>
      <c r="BN60" s="149">
        <v>1</v>
      </c>
      <c r="BO60" s="149">
        <v>1</v>
      </c>
      <c r="BP60" s="149">
        <v>1</v>
      </c>
      <c r="BQ60" s="149">
        <v>1</v>
      </c>
      <c r="BR60" s="149">
        <v>1</v>
      </c>
      <c r="BS60" s="149">
        <v>1</v>
      </c>
      <c r="BT60" s="149">
        <v>1</v>
      </c>
      <c r="BU60" s="149"/>
      <c r="BV60" s="149"/>
      <c r="BW60" s="149"/>
      <c r="BX60" s="149"/>
      <c r="BY60" s="149"/>
      <c r="BZ60" s="149"/>
      <c r="CA60" s="149"/>
      <c r="CB60" s="149"/>
      <c r="CC60" s="149"/>
      <c r="CD60" s="149"/>
      <c r="CE60" s="149"/>
      <c r="CF60" s="149"/>
      <c r="CG60" s="149"/>
      <c r="CH60" s="149"/>
      <c r="CI60" s="149"/>
      <c r="CJ60" s="149"/>
      <c r="CK60" s="149"/>
      <c r="CL60" s="149"/>
      <c r="CM60" s="149"/>
      <c r="CN60" s="149"/>
      <c r="CO60" s="149"/>
      <c r="CP60" s="149"/>
      <c r="CQ60" s="149"/>
      <c r="CR60" s="149"/>
      <c r="CS60" s="150"/>
      <c r="CT60" s="151"/>
      <c r="CW60" s="68"/>
      <c r="CX60" s="152"/>
    </row>
    <row r="61" spans="1:102">
      <c r="A61" s="289" t="s">
        <v>8334</v>
      </c>
      <c r="B61" s="146" t="s">
        <v>356</v>
      </c>
      <c r="C61" s="147" t="str">
        <f>+_xlfn.XLOOKUP(B61,'R4'!B:B,'R4'!C:C)</f>
        <v>AMR - EKSKAVATÖR - 35 TON - PALETLİ - LİEBHERR R 938</v>
      </c>
      <c r="D61" s="147"/>
      <c r="E61" s="150" t="s">
        <v>2</v>
      </c>
      <c r="F61" s="150" t="s">
        <v>38</v>
      </c>
      <c r="G61" s="150" t="s">
        <v>35</v>
      </c>
      <c r="H61" s="150" t="s">
        <v>8271</v>
      </c>
      <c r="I61" s="156"/>
      <c r="J61" s="148">
        <v>0</v>
      </c>
      <c r="K61" s="149">
        <v>0</v>
      </c>
      <c r="L61" s="149">
        <v>0</v>
      </c>
      <c r="M61" s="149">
        <v>0</v>
      </c>
      <c r="N61" s="149">
        <v>0</v>
      </c>
      <c r="O61" s="149">
        <v>0</v>
      </c>
      <c r="P61" s="149">
        <v>0</v>
      </c>
      <c r="Q61" s="149">
        <v>0</v>
      </c>
      <c r="R61" s="149">
        <v>0</v>
      </c>
      <c r="S61" s="149">
        <v>0</v>
      </c>
      <c r="T61" s="149">
        <v>1</v>
      </c>
      <c r="U61" s="149">
        <v>1</v>
      </c>
      <c r="V61" s="149">
        <v>1</v>
      </c>
      <c r="W61" s="149">
        <v>1</v>
      </c>
      <c r="X61" s="149">
        <v>1</v>
      </c>
      <c r="Y61" s="149">
        <v>1</v>
      </c>
      <c r="Z61" s="149">
        <v>1</v>
      </c>
      <c r="AA61" s="149">
        <v>1</v>
      </c>
      <c r="AB61" s="149">
        <v>1</v>
      </c>
      <c r="AC61" s="149">
        <v>1</v>
      </c>
      <c r="AD61" s="149">
        <v>1</v>
      </c>
      <c r="AE61" s="149">
        <v>1</v>
      </c>
      <c r="AF61" s="149">
        <v>1</v>
      </c>
      <c r="AG61" s="149">
        <v>1</v>
      </c>
      <c r="AH61" s="149">
        <v>1</v>
      </c>
      <c r="AI61" s="149">
        <v>1</v>
      </c>
      <c r="AJ61" s="149">
        <v>1</v>
      </c>
      <c r="AK61" s="149">
        <v>1</v>
      </c>
      <c r="AL61" s="149">
        <v>1</v>
      </c>
      <c r="AM61" s="149">
        <v>1</v>
      </c>
      <c r="AN61" s="149">
        <v>1</v>
      </c>
      <c r="AO61" s="149">
        <v>1</v>
      </c>
      <c r="AP61" s="149">
        <v>1</v>
      </c>
      <c r="AQ61" s="149">
        <v>1</v>
      </c>
      <c r="AR61" s="149">
        <v>1</v>
      </c>
      <c r="AS61" s="149">
        <v>1</v>
      </c>
      <c r="AT61" s="149">
        <v>1</v>
      </c>
      <c r="AU61" s="149">
        <v>1</v>
      </c>
      <c r="AV61" s="149">
        <v>1</v>
      </c>
      <c r="AW61" s="149">
        <v>1</v>
      </c>
      <c r="AX61" s="149">
        <v>1</v>
      </c>
      <c r="AY61" s="149">
        <v>1</v>
      </c>
      <c r="AZ61" s="149">
        <v>1</v>
      </c>
      <c r="BA61" s="149">
        <v>1</v>
      </c>
      <c r="BB61" s="149">
        <v>1</v>
      </c>
      <c r="BC61" s="149">
        <v>1</v>
      </c>
      <c r="BD61" s="149">
        <v>1</v>
      </c>
      <c r="BE61" s="149">
        <v>1</v>
      </c>
      <c r="BF61" s="149">
        <v>1</v>
      </c>
      <c r="BG61" s="149">
        <v>1</v>
      </c>
      <c r="BH61" s="149">
        <v>1</v>
      </c>
      <c r="BI61" s="149">
        <v>1</v>
      </c>
      <c r="BJ61" s="149">
        <v>1</v>
      </c>
      <c r="BK61" s="149">
        <v>1</v>
      </c>
      <c r="BL61" s="149">
        <v>1</v>
      </c>
      <c r="BM61" s="149">
        <v>1</v>
      </c>
      <c r="BN61" s="149">
        <v>1</v>
      </c>
      <c r="BO61" s="149">
        <v>1</v>
      </c>
      <c r="BP61" s="149">
        <v>1</v>
      </c>
      <c r="BQ61" s="149">
        <v>1</v>
      </c>
      <c r="BR61" s="149">
        <v>1</v>
      </c>
      <c r="BS61" s="149">
        <v>1</v>
      </c>
      <c r="BT61" s="149">
        <v>1</v>
      </c>
      <c r="BU61" s="149"/>
      <c r="BV61" s="149"/>
      <c r="BW61" s="149"/>
      <c r="BX61" s="149"/>
      <c r="BY61" s="149"/>
      <c r="BZ61" s="149"/>
      <c r="CA61" s="149"/>
      <c r="CB61" s="149"/>
      <c r="CC61" s="149"/>
      <c r="CD61" s="149"/>
      <c r="CE61" s="149"/>
      <c r="CF61" s="149"/>
      <c r="CG61" s="149"/>
      <c r="CH61" s="149"/>
      <c r="CI61" s="149"/>
      <c r="CJ61" s="149"/>
      <c r="CK61" s="149"/>
      <c r="CL61" s="149"/>
      <c r="CM61" s="149"/>
      <c r="CN61" s="149"/>
      <c r="CO61" s="149"/>
      <c r="CP61" s="149"/>
      <c r="CQ61" s="149"/>
      <c r="CR61" s="149"/>
      <c r="CS61" s="150"/>
      <c r="CT61" s="151"/>
      <c r="CW61" s="68"/>
      <c r="CX61" s="152"/>
    </row>
    <row r="62" spans="1:102">
      <c r="A62" s="289" t="s">
        <v>8334</v>
      </c>
      <c r="B62" s="146" t="s">
        <v>357</v>
      </c>
      <c r="C62" s="147" t="str">
        <f>+_xlfn.XLOOKUP(B62,'R4'!B:B,'R4'!C:C)</f>
        <v>AMR - EKSKAVATÖR - 35 TON - PALETLİ - LİEBHERR R 938</v>
      </c>
      <c r="D62" s="147"/>
      <c r="E62" s="150" t="s">
        <v>2</v>
      </c>
      <c r="F62" s="150" t="s">
        <v>38</v>
      </c>
      <c r="G62" s="150" t="s">
        <v>35</v>
      </c>
      <c r="H62" s="150" t="s">
        <v>8271</v>
      </c>
      <c r="I62" s="156"/>
      <c r="J62" s="148">
        <v>0</v>
      </c>
      <c r="K62" s="149">
        <v>0</v>
      </c>
      <c r="L62" s="149">
        <v>0</v>
      </c>
      <c r="M62" s="149">
        <v>0</v>
      </c>
      <c r="N62" s="149">
        <v>0</v>
      </c>
      <c r="O62" s="149">
        <v>0</v>
      </c>
      <c r="P62" s="149">
        <v>0</v>
      </c>
      <c r="Q62" s="149">
        <v>0</v>
      </c>
      <c r="R62" s="149">
        <v>0</v>
      </c>
      <c r="S62" s="149">
        <v>0</v>
      </c>
      <c r="T62" s="149">
        <v>1</v>
      </c>
      <c r="U62" s="149">
        <v>1</v>
      </c>
      <c r="V62" s="149">
        <v>1</v>
      </c>
      <c r="W62" s="149">
        <v>1</v>
      </c>
      <c r="X62" s="149">
        <v>1</v>
      </c>
      <c r="Y62" s="149">
        <v>1</v>
      </c>
      <c r="Z62" s="149">
        <v>1</v>
      </c>
      <c r="AA62" s="149">
        <v>1</v>
      </c>
      <c r="AB62" s="149">
        <v>1</v>
      </c>
      <c r="AC62" s="149">
        <v>1</v>
      </c>
      <c r="AD62" s="149">
        <v>1</v>
      </c>
      <c r="AE62" s="149">
        <v>1</v>
      </c>
      <c r="AF62" s="149">
        <v>1</v>
      </c>
      <c r="AG62" s="149">
        <v>1</v>
      </c>
      <c r="AH62" s="149">
        <v>1</v>
      </c>
      <c r="AI62" s="149">
        <v>1</v>
      </c>
      <c r="AJ62" s="149">
        <v>1</v>
      </c>
      <c r="AK62" s="149">
        <v>1</v>
      </c>
      <c r="AL62" s="149">
        <v>1</v>
      </c>
      <c r="AM62" s="149">
        <v>1</v>
      </c>
      <c r="AN62" s="149">
        <v>1</v>
      </c>
      <c r="AO62" s="149">
        <v>1</v>
      </c>
      <c r="AP62" s="149">
        <v>1</v>
      </c>
      <c r="AQ62" s="149">
        <v>1</v>
      </c>
      <c r="AR62" s="149">
        <v>1</v>
      </c>
      <c r="AS62" s="149">
        <v>1</v>
      </c>
      <c r="AT62" s="149">
        <v>1</v>
      </c>
      <c r="AU62" s="149">
        <v>1</v>
      </c>
      <c r="AV62" s="149">
        <v>1</v>
      </c>
      <c r="AW62" s="149">
        <v>1</v>
      </c>
      <c r="AX62" s="149">
        <v>1</v>
      </c>
      <c r="AY62" s="149">
        <v>1</v>
      </c>
      <c r="AZ62" s="149">
        <v>1</v>
      </c>
      <c r="BA62" s="149">
        <v>1</v>
      </c>
      <c r="BB62" s="149">
        <v>1</v>
      </c>
      <c r="BC62" s="149">
        <v>1</v>
      </c>
      <c r="BD62" s="149">
        <v>1</v>
      </c>
      <c r="BE62" s="149">
        <v>1</v>
      </c>
      <c r="BF62" s="149">
        <v>1</v>
      </c>
      <c r="BG62" s="149">
        <v>1</v>
      </c>
      <c r="BH62" s="149">
        <v>1</v>
      </c>
      <c r="BI62" s="149">
        <v>1</v>
      </c>
      <c r="BJ62" s="149">
        <v>1</v>
      </c>
      <c r="BK62" s="149">
        <v>1</v>
      </c>
      <c r="BL62" s="149">
        <v>1</v>
      </c>
      <c r="BM62" s="149">
        <v>1</v>
      </c>
      <c r="BN62" s="149">
        <v>1</v>
      </c>
      <c r="BO62" s="149">
        <v>1</v>
      </c>
      <c r="BP62" s="149">
        <v>1</v>
      </c>
      <c r="BQ62" s="149">
        <v>1</v>
      </c>
      <c r="BR62" s="149">
        <v>1</v>
      </c>
      <c r="BS62" s="149">
        <v>1</v>
      </c>
      <c r="BT62" s="149">
        <v>1</v>
      </c>
      <c r="BU62" s="149"/>
      <c r="BV62" s="149"/>
      <c r="BW62" s="149"/>
      <c r="BX62" s="149"/>
      <c r="BY62" s="149"/>
      <c r="BZ62" s="149"/>
      <c r="CA62" s="149"/>
      <c r="CB62" s="149"/>
      <c r="CC62" s="149"/>
      <c r="CD62" s="149"/>
      <c r="CE62" s="149"/>
      <c r="CF62" s="149"/>
      <c r="CG62" s="149"/>
      <c r="CH62" s="149"/>
      <c r="CI62" s="149"/>
      <c r="CJ62" s="149"/>
      <c r="CK62" s="149"/>
      <c r="CL62" s="149"/>
      <c r="CM62" s="149"/>
      <c r="CN62" s="149"/>
      <c r="CO62" s="149"/>
      <c r="CP62" s="149"/>
      <c r="CQ62" s="149"/>
      <c r="CR62" s="149"/>
      <c r="CS62" s="150"/>
      <c r="CT62" s="151"/>
      <c r="CW62" s="68"/>
      <c r="CX62" s="152"/>
    </row>
    <row r="63" spans="1:102">
      <c r="A63" s="289" t="s">
        <v>8334</v>
      </c>
      <c r="B63" s="146" t="s">
        <v>358</v>
      </c>
      <c r="C63" s="147" t="str">
        <f>+_xlfn.XLOOKUP(B63,'R4'!B:B,'R4'!C:C)</f>
        <v>AMR - EKSKAVATÖR - 35 TON - PALETLİ - LİEBHERR R 938</v>
      </c>
      <c r="D63" s="147"/>
      <c r="E63" s="150" t="s">
        <v>2</v>
      </c>
      <c r="F63" s="150" t="s">
        <v>38</v>
      </c>
      <c r="G63" s="150" t="s">
        <v>35</v>
      </c>
      <c r="H63" s="150" t="s">
        <v>8271</v>
      </c>
      <c r="I63" s="156"/>
      <c r="J63" s="148">
        <v>0</v>
      </c>
      <c r="K63" s="149">
        <v>0</v>
      </c>
      <c r="L63" s="149">
        <v>0</v>
      </c>
      <c r="M63" s="149">
        <v>0</v>
      </c>
      <c r="N63" s="149">
        <v>0</v>
      </c>
      <c r="O63" s="149">
        <v>0</v>
      </c>
      <c r="P63" s="149">
        <v>0</v>
      </c>
      <c r="Q63" s="149">
        <v>0</v>
      </c>
      <c r="R63" s="149">
        <v>0</v>
      </c>
      <c r="S63" s="149">
        <v>0</v>
      </c>
      <c r="T63" s="149">
        <v>1</v>
      </c>
      <c r="U63" s="149">
        <v>1</v>
      </c>
      <c r="V63" s="149">
        <v>1</v>
      </c>
      <c r="W63" s="149">
        <v>1</v>
      </c>
      <c r="X63" s="149">
        <v>1</v>
      </c>
      <c r="Y63" s="149">
        <v>1</v>
      </c>
      <c r="Z63" s="149">
        <v>1</v>
      </c>
      <c r="AA63" s="149">
        <v>1</v>
      </c>
      <c r="AB63" s="149">
        <v>1</v>
      </c>
      <c r="AC63" s="149">
        <v>1</v>
      </c>
      <c r="AD63" s="149">
        <v>1</v>
      </c>
      <c r="AE63" s="149">
        <v>1</v>
      </c>
      <c r="AF63" s="149">
        <v>1</v>
      </c>
      <c r="AG63" s="149">
        <v>1</v>
      </c>
      <c r="AH63" s="149">
        <v>1</v>
      </c>
      <c r="AI63" s="149">
        <v>1</v>
      </c>
      <c r="AJ63" s="149">
        <v>1</v>
      </c>
      <c r="AK63" s="149">
        <v>1</v>
      </c>
      <c r="AL63" s="149">
        <v>1</v>
      </c>
      <c r="AM63" s="149">
        <v>1</v>
      </c>
      <c r="AN63" s="149">
        <v>1</v>
      </c>
      <c r="AO63" s="149">
        <v>1</v>
      </c>
      <c r="AP63" s="149">
        <v>1</v>
      </c>
      <c r="AQ63" s="149">
        <v>1</v>
      </c>
      <c r="AR63" s="149">
        <v>1</v>
      </c>
      <c r="AS63" s="149">
        <v>1</v>
      </c>
      <c r="AT63" s="149">
        <v>1</v>
      </c>
      <c r="AU63" s="149">
        <v>1</v>
      </c>
      <c r="AV63" s="149">
        <v>1</v>
      </c>
      <c r="AW63" s="149">
        <v>1</v>
      </c>
      <c r="AX63" s="149">
        <v>1</v>
      </c>
      <c r="AY63" s="149">
        <v>1</v>
      </c>
      <c r="AZ63" s="149">
        <v>1</v>
      </c>
      <c r="BA63" s="149">
        <v>1</v>
      </c>
      <c r="BB63" s="149">
        <v>1</v>
      </c>
      <c r="BC63" s="149">
        <v>1</v>
      </c>
      <c r="BD63" s="149">
        <v>1</v>
      </c>
      <c r="BE63" s="149">
        <v>1</v>
      </c>
      <c r="BF63" s="149">
        <v>1</v>
      </c>
      <c r="BG63" s="149">
        <v>1</v>
      </c>
      <c r="BH63" s="149">
        <v>1</v>
      </c>
      <c r="BI63" s="149">
        <v>1</v>
      </c>
      <c r="BJ63" s="149">
        <v>1</v>
      </c>
      <c r="BK63" s="149">
        <v>1</v>
      </c>
      <c r="BL63" s="149">
        <v>1</v>
      </c>
      <c r="BM63" s="149">
        <v>1</v>
      </c>
      <c r="BN63" s="149">
        <v>1</v>
      </c>
      <c r="BO63" s="149">
        <v>1</v>
      </c>
      <c r="BP63" s="149">
        <v>1</v>
      </c>
      <c r="BQ63" s="149">
        <v>1</v>
      </c>
      <c r="BR63" s="149">
        <v>1</v>
      </c>
      <c r="BS63" s="149">
        <v>1</v>
      </c>
      <c r="BT63" s="149">
        <v>1</v>
      </c>
      <c r="BU63" s="149"/>
      <c r="BV63" s="149"/>
      <c r="BW63" s="149"/>
      <c r="BX63" s="149"/>
      <c r="BY63" s="149"/>
      <c r="BZ63" s="149"/>
      <c r="CA63" s="149"/>
      <c r="CB63" s="149"/>
      <c r="CC63" s="149"/>
      <c r="CD63" s="149"/>
      <c r="CE63" s="149"/>
      <c r="CF63" s="149"/>
      <c r="CG63" s="149"/>
      <c r="CH63" s="149"/>
      <c r="CI63" s="149"/>
      <c r="CJ63" s="149"/>
      <c r="CK63" s="149"/>
      <c r="CL63" s="149"/>
      <c r="CM63" s="149"/>
      <c r="CN63" s="149"/>
      <c r="CO63" s="149"/>
      <c r="CP63" s="149"/>
      <c r="CQ63" s="149"/>
      <c r="CR63" s="149"/>
      <c r="CS63" s="150"/>
      <c r="CT63" s="151"/>
      <c r="CW63" s="68"/>
      <c r="CX63" s="152"/>
    </row>
    <row r="64" spans="1:102">
      <c r="A64" s="289" t="s">
        <v>8334</v>
      </c>
      <c r="B64" s="146" t="s">
        <v>359</v>
      </c>
      <c r="C64" s="147" t="str">
        <f>+_xlfn.XLOOKUP(B64,'R4'!B:B,'R4'!C:C)</f>
        <v>AMR - EKSKAVATÖR - 35 TON - PALETLİ - LİEBHERR R 938</v>
      </c>
      <c r="D64" s="147"/>
      <c r="E64" s="150" t="s">
        <v>2</v>
      </c>
      <c r="F64" s="150" t="s">
        <v>38</v>
      </c>
      <c r="G64" s="150" t="s">
        <v>35</v>
      </c>
      <c r="H64" s="150" t="s">
        <v>8271</v>
      </c>
      <c r="I64" s="156"/>
      <c r="J64" s="148">
        <v>0</v>
      </c>
      <c r="K64" s="149">
        <v>0</v>
      </c>
      <c r="L64" s="149">
        <v>0</v>
      </c>
      <c r="M64" s="149">
        <v>0</v>
      </c>
      <c r="N64" s="149">
        <v>0</v>
      </c>
      <c r="O64" s="149">
        <v>0</v>
      </c>
      <c r="P64" s="149">
        <v>0</v>
      </c>
      <c r="Q64" s="149">
        <v>0</v>
      </c>
      <c r="R64" s="149">
        <v>0</v>
      </c>
      <c r="S64" s="149">
        <v>0</v>
      </c>
      <c r="T64" s="149">
        <v>1</v>
      </c>
      <c r="U64" s="149">
        <v>1</v>
      </c>
      <c r="V64" s="149">
        <v>1</v>
      </c>
      <c r="W64" s="149">
        <v>1</v>
      </c>
      <c r="X64" s="149">
        <v>1</v>
      </c>
      <c r="Y64" s="149">
        <v>1</v>
      </c>
      <c r="Z64" s="149">
        <v>1</v>
      </c>
      <c r="AA64" s="149">
        <v>1</v>
      </c>
      <c r="AB64" s="149">
        <v>1</v>
      </c>
      <c r="AC64" s="149">
        <v>1</v>
      </c>
      <c r="AD64" s="149">
        <v>1</v>
      </c>
      <c r="AE64" s="149">
        <v>1</v>
      </c>
      <c r="AF64" s="149">
        <v>1</v>
      </c>
      <c r="AG64" s="149">
        <v>1</v>
      </c>
      <c r="AH64" s="149">
        <v>1</v>
      </c>
      <c r="AI64" s="149">
        <v>1</v>
      </c>
      <c r="AJ64" s="149">
        <v>1</v>
      </c>
      <c r="AK64" s="149">
        <v>1</v>
      </c>
      <c r="AL64" s="149">
        <v>1</v>
      </c>
      <c r="AM64" s="149">
        <v>1</v>
      </c>
      <c r="AN64" s="149">
        <v>1</v>
      </c>
      <c r="AO64" s="149">
        <v>1</v>
      </c>
      <c r="AP64" s="149">
        <v>1</v>
      </c>
      <c r="AQ64" s="149">
        <v>1</v>
      </c>
      <c r="AR64" s="149">
        <v>1</v>
      </c>
      <c r="AS64" s="149">
        <v>1</v>
      </c>
      <c r="AT64" s="149">
        <v>1</v>
      </c>
      <c r="AU64" s="149">
        <v>1</v>
      </c>
      <c r="AV64" s="149">
        <v>1</v>
      </c>
      <c r="AW64" s="149">
        <v>1</v>
      </c>
      <c r="AX64" s="149">
        <v>1</v>
      </c>
      <c r="AY64" s="149">
        <v>1</v>
      </c>
      <c r="AZ64" s="149">
        <v>1</v>
      </c>
      <c r="BA64" s="149">
        <v>1</v>
      </c>
      <c r="BB64" s="149">
        <v>1</v>
      </c>
      <c r="BC64" s="149">
        <v>1</v>
      </c>
      <c r="BD64" s="149">
        <v>1</v>
      </c>
      <c r="BE64" s="149">
        <v>1</v>
      </c>
      <c r="BF64" s="149">
        <v>1</v>
      </c>
      <c r="BG64" s="149">
        <v>1</v>
      </c>
      <c r="BH64" s="149">
        <v>1</v>
      </c>
      <c r="BI64" s="149">
        <v>1</v>
      </c>
      <c r="BJ64" s="149">
        <v>1</v>
      </c>
      <c r="BK64" s="149">
        <v>1</v>
      </c>
      <c r="BL64" s="149">
        <v>1</v>
      </c>
      <c r="BM64" s="149">
        <v>1</v>
      </c>
      <c r="BN64" s="149">
        <v>1</v>
      </c>
      <c r="BO64" s="149">
        <v>1</v>
      </c>
      <c r="BP64" s="149">
        <v>1</v>
      </c>
      <c r="BQ64" s="149">
        <v>1</v>
      </c>
      <c r="BR64" s="149">
        <v>1</v>
      </c>
      <c r="BS64" s="149">
        <v>1</v>
      </c>
      <c r="BT64" s="149">
        <v>1</v>
      </c>
      <c r="BU64" s="149"/>
      <c r="BV64" s="149"/>
      <c r="BW64" s="149"/>
      <c r="BX64" s="149"/>
      <c r="BY64" s="149"/>
      <c r="BZ64" s="149"/>
      <c r="CA64" s="149"/>
      <c r="CB64" s="149"/>
      <c r="CC64" s="149"/>
      <c r="CD64" s="149"/>
      <c r="CE64" s="149"/>
      <c r="CF64" s="149"/>
      <c r="CG64" s="149"/>
      <c r="CH64" s="149"/>
      <c r="CI64" s="149"/>
      <c r="CJ64" s="149"/>
      <c r="CK64" s="149"/>
      <c r="CL64" s="149"/>
      <c r="CM64" s="149"/>
      <c r="CN64" s="149"/>
      <c r="CO64" s="149"/>
      <c r="CP64" s="149"/>
      <c r="CQ64" s="149"/>
      <c r="CR64" s="149"/>
      <c r="CS64" s="150"/>
      <c r="CT64" s="151"/>
      <c r="CW64" s="68"/>
      <c r="CX64" s="152"/>
    </row>
    <row r="65" spans="1:102">
      <c r="A65" s="289" t="s">
        <v>8334</v>
      </c>
      <c r="B65" s="146" t="s">
        <v>360</v>
      </c>
      <c r="C65" s="147" t="str">
        <f>+_xlfn.XLOOKUP(B65,'R4'!B:B,'R4'!C:C)</f>
        <v>AMR - EKSKAVATÖR - 35 TON - PALETLİ - LİEBHERR R 938</v>
      </c>
      <c r="D65" s="147"/>
      <c r="E65" s="150" t="s">
        <v>2</v>
      </c>
      <c r="F65" s="150" t="s">
        <v>38</v>
      </c>
      <c r="G65" s="150" t="s">
        <v>35</v>
      </c>
      <c r="H65" s="150" t="s">
        <v>8271</v>
      </c>
      <c r="I65" s="156"/>
      <c r="J65" s="148">
        <v>0</v>
      </c>
      <c r="K65" s="149">
        <v>0</v>
      </c>
      <c r="L65" s="149">
        <v>0</v>
      </c>
      <c r="M65" s="149">
        <v>0</v>
      </c>
      <c r="N65" s="149">
        <v>0</v>
      </c>
      <c r="O65" s="149">
        <v>0</v>
      </c>
      <c r="P65" s="149">
        <v>0</v>
      </c>
      <c r="Q65" s="149">
        <v>0</v>
      </c>
      <c r="R65" s="149">
        <v>0</v>
      </c>
      <c r="S65" s="149">
        <v>0</v>
      </c>
      <c r="T65" s="149">
        <v>1</v>
      </c>
      <c r="U65" s="149">
        <v>1</v>
      </c>
      <c r="V65" s="149">
        <v>1</v>
      </c>
      <c r="W65" s="149">
        <v>1</v>
      </c>
      <c r="X65" s="149">
        <v>1</v>
      </c>
      <c r="Y65" s="149">
        <v>1</v>
      </c>
      <c r="Z65" s="149">
        <v>1</v>
      </c>
      <c r="AA65" s="149">
        <v>1</v>
      </c>
      <c r="AB65" s="149">
        <v>1</v>
      </c>
      <c r="AC65" s="149">
        <v>1</v>
      </c>
      <c r="AD65" s="149">
        <v>1</v>
      </c>
      <c r="AE65" s="149">
        <v>1</v>
      </c>
      <c r="AF65" s="149">
        <v>1</v>
      </c>
      <c r="AG65" s="149">
        <v>1</v>
      </c>
      <c r="AH65" s="149">
        <v>1</v>
      </c>
      <c r="AI65" s="149">
        <v>1</v>
      </c>
      <c r="AJ65" s="149">
        <v>1</v>
      </c>
      <c r="AK65" s="149">
        <v>1</v>
      </c>
      <c r="AL65" s="149">
        <v>1</v>
      </c>
      <c r="AM65" s="149">
        <v>1</v>
      </c>
      <c r="AN65" s="149">
        <v>1</v>
      </c>
      <c r="AO65" s="149">
        <v>1</v>
      </c>
      <c r="AP65" s="149">
        <v>1</v>
      </c>
      <c r="AQ65" s="149">
        <v>1</v>
      </c>
      <c r="AR65" s="149">
        <v>1</v>
      </c>
      <c r="AS65" s="149">
        <v>1</v>
      </c>
      <c r="AT65" s="149">
        <v>1</v>
      </c>
      <c r="AU65" s="149">
        <v>1</v>
      </c>
      <c r="AV65" s="149">
        <v>1</v>
      </c>
      <c r="AW65" s="149">
        <v>1</v>
      </c>
      <c r="AX65" s="149">
        <v>1</v>
      </c>
      <c r="AY65" s="149">
        <v>1</v>
      </c>
      <c r="AZ65" s="149">
        <v>1</v>
      </c>
      <c r="BA65" s="149">
        <v>1</v>
      </c>
      <c r="BB65" s="149">
        <v>1</v>
      </c>
      <c r="BC65" s="149">
        <v>1</v>
      </c>
      <c r="BD65" s="149">
        <v>1</v>
      </c>
      <c r="BE65" s="149">
        <v>1</v>
      </c>
      <c r="BF65" s="149">
        <v>1</v>
      </c>
      <c r="BG65" s="149">
        <v>1</v>
      </c>
      <c r="BH65" s="149">
        <v>1</v>
      </c>
      <c r="BI65" s="149">
        <v>1</v>
      </c>
      <c r="BJ65" s="149">
        <v>1</v>
      </c>
      <c r="BK65" s="149">
        <v>1</v>
      </c>
      <c r="BL65" s="149">
        <v>1</v>
      </c>
      <c r="BM65" s="149">
        <v>1</v>
      </c>
      <c r="BN65" s="149">
        <v>1</v>
      </c>
      <c r="BO65" s="149">
        <v>1</v>
      </c>
      <c r="BP65" s="149">
        <v>1</v>
      </c>
      <c r="BQ65" s="149">
        <v>1</v>
      </c>
      <c r="BR65" s="149">
        <v>1</v>
      </c>
      <c r="BS65" s="149">
        <v>1</v>
      </c>
      <c r="BT65" s="149">
        <v>1</v>
      </c>
      <c r="BU65" s="149"/>
      <c r="BV65" s="149"/>
      <c r="BW65" s="149"/>
      <c r="BX65" s="149"/>
      <c r="BY65" s="149"/>
      <c r="BZ65" s="149"/>
      <c r="CA65" s="149"/>
      <c r="CB65" s="149"/>
      <c r="CC65" s="149"/>
      <c r="CD65" s="149"/>
      <c r="CE65" s="149"/>
      <c r="CF65" s="149"/>
      <c r="CG65" s="149"/>
      <c r="CH65" s="149"/>
      <c r="CI65" s="149"/>
      <c r="CJ65" s="149"/>
      <c r="CK65" s="149"/>
      <c r="CL65" s="149"/>
      <c r="CM65" s="149"/>
      <c r="CN65" s="149"/>
      <c r="CO65" s="149"/>
      <c r="CP65" s="149"/>
      <c r="CQ65" s="149"/>
      <c r="CR65" s="149"/>
      <c r="CS65" s="150"/>
      <c r="CT65" s="151"/>
      <c r="CW65" s="68"/>
      <c r="CX65" s="152"/>
    </row>
    <row r="66" spans="1:102">
      <c r="A66" s="289" t="s">
        <v>8334</v>
      </c>
      <c r="B66" s="146" t="s">
        <v>361</v>
      </c>
      <c r="C66" s="147" t="str">
        <f>+_xlfn.XLOOKUP(B66,'R4'!B:B,'R4'!C:C)</f>
        <v>AMR - EKSKAVATÖR - 35 TON - PALETLİ - LİEBHERR R 938</v>
      </c>
      <c r="D66" s="147"/>
      <c r="E66" s="150" t="s">
        <v>2</v>
      </c>
      <c r="F66" s="150" t="s">
        <v>38</v>
      </c>
      <c r="G66" s="150" t="s">
        <v>35</v>
      </c>
      <c r="H66" s="150" t="s">
        <v>8271</v>
      </c>
      <c r="I66" s="156"/>
      <c r="J66" s="148">
        <v>0</v>
      </c>
      <c r="K66" s="149">
        <v>0</v>
      </c>
      <c r="L66" s="149">
        <v>0</v>
      </c>
      <c r="M66" s="149">
        <v>0</v>
      </c>
      <c r="N66" s="149">
        <v>0</v>
      </c>
      <c r="O66" s="149">
        <v>0</v>
      </c>
      <c r="P66" s="149">
        <v>0</v>
      </c>
      <c r="Q66" s="149">
        <v>0</v>
      </c>
      <c r="R66" s="149">
        <v>0</v>
      </c>
      <c r="S66" s="149">
        <v>0</v>
      </c>
      <c r="T66" s="149">
        <v>1</v>
      </c>
      <c r="U66" s="149">
        <v>1</v>
      </c>
      <c r="V66" s="149">
        <v>1</v>
      </c>
      <c r="W66" s="149">
        <v>1</v>
      </c>
      <c r="X66" s="149">
        <v>1</v>
      </c>
      <c r="Y66" s="149">
        <v>1</v>
      </c>
      <c r="Z66" s="149">
        <v>1</v>
      </c>
      <c r="AA66" s="149">
        <v>1</v>
      </c>
      <c r="AB66" s="149">
        <v>1</v>
      </c>
      <c r="AC66" s="149">
        <v>1</v>
      </c>
      <c r="AD66" s="149">
        <v>1</v>
      </c>
      <c r="AE66" s="149">
        <v>1</v>
      </c>
      <c r="AF66" s="149">
        <v>1</v>
      </c>
      <c r="AG66" s="149">
        <v>1</v>
      </c>
      <c r="AH66" s="149">
        <v>1</v>
      </c>
      <c r="AI66" s="149">
        <v>1</v>
      </c>
      <c r="AJ66" s="149">
        <v>1</v>
      </c>
      <c r="AK66" s="149">
        <v>1</v>
      </c>
      <c r="AL66" s="149">
        <v>1</v>
      </c>
      <c r="AM66" s="149">
        <v>1</v>
      </c>
      <c r="AN66" s="149">
        <v>1</v>
      </c>
      <c r="AO66" s="149">
        <v>1</v>
      </c>
      <c r="AP66" s="149">
        <v>1</v>
      </c>
      <c r="AQ66" s="149">
        <v>1</v>
      </c>
      <c r="AR66" s="149">
        <v>1</v>
      </c>
      <c r="AS66" s="149">
        <v>1</v>
      </c>
      <c r="AT66" s="149">
        <v>1</v>
      </c>
      <c r="AU66" s="149">
        <v>1</v>
      </c>
      <c r="AV66" s="149">
        <v>1</v>
      </c>
      <c r="AW66" s="149">
        <v>1</v>
      </c>
      <c r="AX66" s="149">
        <v>1</v>
      </c>
      <c r="AY66" s="149">
        <v>1</v>
      </c>
      <c r="AZ66" s="149">
        <v>1</v>
      </c>
      <c r="BA66" s="149">
        <v>1</v>
      </c>
      <c r="BB66" s="149">
        <v>1</v>
      </c>
      <c r="BC66" s="149">
        <v>1</v>
      </c>
      <c r="BD66" s="149">
        <v>1</v>
      </c>
      <c r="BE66" s="149">
        <v>1</v>
      </c>
      <c r="BF66" s="149">
        <v>1</v>
      </c>
      <c r="BG66" s="149">
        <v>1</v>
      </c>
      <c r="BH66" s="149">
        <v>1</v>
      </c>
      <c r="BI66" s="149">
        <v>1</v>
      </c>
      <c r="BJ66" s="149">
        <v>1</v>
      </c>
      <c r="BK66" s="149">
        <v>1</v>
      </c>
      <c r="BL66" s="149">
        <v>1</v>
      </c>
      <c r="BM66" s="149">
        <v>1</v>
      </c>
      <c r="BN66" s="149">
        <v>1</v>
      </c>
      <c r="BO66" s="149">
        <v>1</v>
      </c>
      <c r="BP66" s="149">
        <v>1</v>
      </c>
      <c r="BQ66" s="149">
        <v>1</v>
      </c>
      <c r="BR66" s="149">
        <v>1</v>
      </c>
      <c r="BS66" s="149">
        <v>1</v>
      </c>
      <c r="BT66" s="149">
        <v>1</v>
      </c>
      <c r="BU66" s="149"/>
      <c r="BV66" s="149"/>
      <c r="BW66" s="149"/>
      <c r="BX66" s="149"/>
      <c r="BY66" s="149"/>
      <c r="BZ66" s="149"/>
      <c r="CA66" s="149"/>
      <c r="CB66" s="149"/>
      <c r="CC66" s="149"/>
      <c r="CD66" s="149"/>
      <c r="CE66" s="149"/>
      <c r="CF66" s="149"/>
      <c r="CG66" s="149"/>
      <c r="CH66" s="149"/>
      <c r="CI66" s="149"/>
      <c r="CJ66" s="149"/>
      <c r="CK66" s="149"/>
      <c r="CL66" s="149"/>
      <c r="CM66" s="149"/>
      <c r="CN66" s="149"/>
      <c r="CO66" s="149"/>
      <c r="CP66" s="149"/>
      <c r="CQ66" s="149"/>
      <c r="CR66" s="149"/>
      <c r="CS66" s="150"/>
      <c r="CT66" s="151"/>
      <c r="CW66" s="68"/>
      <c r="CX66" s="152"/>
    </row>
    <row r="67" spans="1:102">
      <c r="A67" s="289" t="s">
        <v>8334</v>
      </c>
      <c r="B67" s="146" t="s">
        <v>362</v>
      </c>
      <c r="C67" s="147" t="str">
        <f>+_xlfn.XLOOKUP(B67,'R4'!B:B,'R4'!C:C)</f>
        <v>AMR - EKSKAVATÖR - 35 TON - PALETLİ - LİEBHERR R 938</v>
      </c>
      <c r="D67" s="147"/>
      <c r="E67" s="150" t="s">
        <v>2</v>
      </c>
      <c r="F67" s="150" t="s">
        <v>38</v>
      </c>
      <c r="G67" s="150" t="s">
        <v>35</v>
      </c>
      <c r="H67" s="150" t="s">
        <v>8271</v>
      </c>
      <c r="I67" s="156"/>
      <c r="J67" s="148">
        <v>0</v>
      </c>
      <c r="K67" s="149">
        <v>0</v>
      </c>
      <c r="L67" s="149">
        <v>0</v>
      </c>
      <c r="M67" s="149">
        <v>0</v>
      </c>
      <c r="N67" s="149">
        <v>0</v>
      </c>
      <c r="O67" s="149">
        <v>0</v>
      </c>
      <c r="P67" s="149">
        <v>0</v>
      </c>
      <c r="Q67" s="149">
        <v>0</v>
      </c>
      <c r="R67" s="149">
        <v>0</v>
      </c>
      <c r="S67" s="149">
        <v>0</v>
      </c>
      <c r="T67" s="149">
        <v>1</v>
      </c>
      <c r="U67" s="149">
        <v>1</v>
      </c>
      <c r="V67" s="149">
        <v>1</v>
      </c>
      <c r="W67" s="149">
        <v>1</v>
      </c>
      <c r="X67" s="149">
        <v>1</v>
      </c>
      <c r="Y67" s="149">
        <v>1</v>
      </c>
      <c r="Z67" s="149">
        <v>1</v>
      </c>
      <c r="AA67" s="149">
        <v>1</v>
      </c>
      <c r="AB67" s="149">
        <v>1</v>
      </c>
      <c r="AC67" s="149">
        <v>1</v>
      </c>
      <c r="AD67" s="149">
        <v>1</v>
      </c>
      <c r="AE67" s="149">
        <v>1</v>
      </c>
      <c r="AF67" s="149">
        <v>1</v>
      </c>
      <c r="AG67" s="149">
        <v>1</v>
      </c>
      <c r="AH67" s="149">
        <v>1</v>
      </c>
      <c r="AI67" s="149">
        <v>1</v>
      </c>
      <c r="AJ67" s="149">
        <v>1</v>
      </c>
      <c r="AK67" s="149">
        <v>1</v>
      </c>
      <c r="AL67" s="149">
        <v>1</v>
      </c>
      <c r="AM67" s="149">
        <v>1</v>
      </c>
      <c r="AN67" s="149">
        <v>1</v>
      </c>
      <c r="AO67" s="149">
        <v>1</v>
      </c>
      <c r="AP67" s="149">
        <v>1</v>
      </c>
      <c r="AQ67" s="149">
        <v>1</v>
      </c>
      <c r="AR67" s="149">
        <v>1</v>
      </c>
      <c r="AS67" s="149">
        <v>1</v>
      </c>
      <c r="AT67" s="149">
        <v>1</v>
      </c>
      <c r="AU67" s="149">
        <v>1</v>
      </c>
      <c r="AV67" s="149">
        <v>1</v>
      </c>
      <c r="AW67" s="149">
        <v>1</v>
      </c>
      <c r="AX67" s="149">
        <v>1</v>
      </c>
      <c r="AY67" s="149">
        <v>1</v>
      </c>
      <c r="AZ67" s="149">
        <v>1</v>
      </c>
      <c r="BA67" s="149">
        <v>1</v>
      </c>
      <c r="BB67" s="149">
        <v>1</v>
      </c>
      <c r="BC67" s="149">
        <v>1</v>
      </c>
      <c r="BD67" s="149">
        <v>1</v>
      </c>
      <c r="BE67" s="149">
        <v>1</v>
      </c>
      <c r="BF67" s="149">
        <v>1</v>
      </c>
      <c r="BG67" s="149">
        <v>1</v>
      </c>
      <c r="BH67" s="149">
        <v>1</v>
      </c>
      <c r="BI67" s="149">
        <v>1</v>
      </c>
      <c r="BJ67" s="149">
        <v>1</v>
      </c>
      <c r="BK67" s="149">
        <v>1</v>
      </c>
      <c r="BL67" s="149">
        <v>1</v>
      </c>
      <c r="BM67" s="149">
        <v>1</v>
      </c>
      <c r="BN67" s="149">
        <v>1</v>
      </c>
      <c r="BO67" s="149">
        <v>1</v>
      </c>
      <c r="BP67" s="149">
        <v>1</v>
      </c>
      <c r="BQ67" s="149">
        <v>1</v>
      </c>
      <c r="BR67" s="149">
        <v>1</v>
      </c>
      <c r="BS67" s="149">
        <v>1</v>
      </c>
      <c r="BT67" s="149">
        <v>1</v>
      </c>
      <c r="BU67" s="149"/>
      <c r="BV67" s="149"/>
      <c r="BW67" s="149"/>
      <c r="BX67" s="149"/>
      <c r="BY67" s="149"/>
      <c r="BZ67" s="149"/>
      <c r="CA67" s="149"/>
      <c r="CB67" s="149"/>
      <c r="CC67" s="149"/>
      <c r="CD67" s="149"/>
      <c r="CE67" s="149"/>
      <c r="CF67" s="149"/>
      <c r="CG67" s="149"/>
      <c r="CH67" s="149"/>
      <c r="CI67" s="149"/>
      <c r="CJ67" s="149"/>
      <c r="CK67" s="149"/>
      <c r="CL67" s="149"/>
      <c r="CM67" s="149"/>
      <c r="CN67" s="149"/>
      <c r="CO67" s="149"/>
      <c r="CP67" s="149"/>
      <c r="CQ67" s="149"/>
      <c r="CR67" s="149"/>
      <c r="CS67" s="150"/>
      <c r="CT67" s="151"/>
      <c r="CW67" s="68"/>
      <c r="CX67" s="152"/>
    </row>
    <row r="68" spans="1:102">
      <c r="A68" s="289" t="s">
        <v>8334</v>
      </c>
      <c r="B68" s="146" t="s">
        <v>364</v>
      </c>
      <c r="C68" s="147" t="str">
        <f>+_xlfn.XLOOKUP(B68,'R4'!B:B,'R4'!C:C)</f>
        <v>AMR - EKSKAVATÖR - 35 TON - PALETLİ - LİEBHERR R 938</v>
      </c>
      <c r="D68" s="147"/>
      <c r="E68" s="150" t="s">
        <v>2</v>
      </c>
      <c r="F68" s="150" t="s">
        <v>38</v>
      </c>
      <c r="G68" s="150" t="s">
        <v>35</v>
      </c>
      <c r="H68" s="150" t="s">
        <v>8271</v>
      </c>
      <c r="I68" s="156"/>
      <c r="J68" s="148">
        <v>0</v>
      </c>
      <c r="K68" s="149">
        <v>0</v>
      </c>
      <c r="L68" s="149">
        <v>0</v>
      </c>
      <c r="M68" s="149">
        <v>0</v>
      </c>
      <c r="N68" s="149">
        <v>0</v>
      </c>
      <c r="O68" s="149">
        <v>0</v>
      </c>
      <c r="P68" s="149">
        <v>0</v>
      </c>
      <c r="Q68" s="149">
        <v>0</v>
      </c>
      <c r="R68" s="149">
        <v>0</v>
      </c>
      <c r="S68" s="149">
        <v>0</v>
      </c>
      <c r="T68" s="149">
        <v>1</v>
      </c>
      <c r="U68" s="149">
        <v>1</v>
      </c>
      <c r="V68" s="149">
        <v>1</v>
      </c>
      <c r="W68" s="149">
        <v>1</v>
      </c>
      <c r="X68" s="149">
        <v>1</v>
      </c>
      <c r="Y68" s="149">
        <v>1</v>
      </c>
      <c r="Z68" s="149">
        <v>1</v>
      </c>
      <c r="AA68" s="149">
        <v>1</v>
      </c>
      <c r="AB68" s="149">
        <v>1</v>
      </c>
      <c r="AC68" s="149">
        <v>1</v>
      </c>
      <c r="AD68" s="149">
        <v>1</v>
      </c>
      <c r="AE68" s="149">
        <v>1</v>
      </c>
      <c r="AF68" s="149">
        <v>1</v>
      </c>
      <c r="AG68" s="149">
        <v>1</v>
      </c>
      <c r="AH68" s="149">
        <v>1</v>
      </c>
      <c r="AI68" s="149">
        <v>1</v>
      </c>
      <c r="AJ68" s="149">
        <v>1</v>
      </c>
      <c r="AK68" s="149">
        <v>1</v>
      </c>
      <c r="AL68" s="149">
        <v>1</v>
      </c>
      <c r="AM68" s="149">
        <v>1</v>
      </c>
      <c r="AN68" s="149">
        <v>1</v>
      </c>
      <c r="AO68" s="149">
        <v>1</v>
      </c>
      <c r="AP68" s="149">
        <v>1</v>
      </c>
      <c r="AQ68" s="149">
        <v>1</v>
      </c>
      <c r="AR68" s="149">
        <v>1</v>
      </c>
      <c r="AS68" s="149">
        <v>1</v>
      </c>
      <c r="AT68" s="149">
        <v>1</v>
      </c>
      <c r="AU68" s="149">
        <v>1</v>
      </c>
      <c r="AV68" s="149">
        <v>1</v>
      </c>
      <c r="AW68" s="149">
        <v>1</v>
      </c>
      <c r="AX68" s="149">
        <v>1</v>
      </c>
      <c r="AY68" s="149">
        <v>1</v>
      </c>
      <c r="AZ68" s="149">
        <v>1</v>
      </c>
      <c r="BA68" s="149">
        <v>1</v>
      </c>
      <c r="BB68" s="149">
        <v>1</v>
      </c>
      <c r="BC68" s="149">
        <v>1</v>
      </c>
      <c r="BD68" s="149">
        <v>1</v>
      </c>
      <c r="BE68" s="149">
        <v>1</v>
      </c>
      <c r="BF68" s="149">
        <v>1</v>
      </c>
      <c r="BG68" s="149">
        <v>1</v>
      </c>
      <c r="BH68" s="149">
        <v>1</v>
      </c>
      <c r="BI68" s="149">
        <v>1</v>
      </c>
      <c r="BJ68" s="149">
        <v>1</v>
      </c>
      <c r="BK68" s="149">
        <v>1</v>
      </c>
      <c r="BL68" s="149">
        <v>1</v>
      </c>
      <c r="BM68" s="149">
        <v>1</v>
      </c>
      <c r="BN68" s="149">
        <v>1</v>
      </c>
      <c r="BO68" s="149">
        <v>1</v>
      </c>
      <c r="BP68" s="149">
        <v>1</v>
      </c>
      <c r="BQ68" s="149">
        <v>1</v>
      </c>
      <c r="BR68" s="149">
        <v>1</v>
      </c>
      <c r="BS68" s="149">
        <v>1</v>
      </c>
      <c r="BT68" s="149">
        <v>1</v>
      </c>
      <c r="BU68" s="149"/>
      <c r="BV68" s="149"/>
      <c r="BW68" s="149"/>
      <c r="BX68" s="149"/>
      <c r="BY68" s="149"/>
      <c r="BZ68" s="149"/>
      <c r="CA68" s="149"/>
      <c r="CB68" s="149"/>
      <c r="CC68" s="149"/>
      <c r="CD68" s="149"/>
      <c r="CE68" s="149"/>
      <c r="CF68" s="149"/>
      <c r="CG68" s="149"/>
      <c r="CH68" s="149"/>
      <c r="CI68" s="149"/>
      <c r="CJ68" s="149"/>
      <c r="CK68" s="149"/>
      <c r="CL68" s="149"/>
      <c r="CM68" s="149"/>
      <c r="CN68" s="149"/>
      <c r="CO68" s="149"/>
      <c r="CP68" s="149"/>
      <c r="CQ68" s="149"/>
      <c r="CR68" s="149"/>
      <c r="CS68" s="150"/>
      <c r="CT68" s="151"/>
      <c r="CW68" s="68"/>
      <c r="CX68" s="152"/>
    </row>
    <row r="69" spans="1:102">
      <c r="A69" s="289" t="s">
        <v>8334</v>
      </c>
      <c r="B69" s="146" t="s">
        <v>366</v>
      </c>
      <c r="C69" s="147" t="str">
        <f>+_xlfn.XLOOKUP(B69,'R4'!B:B,'R4'!C:C)</f>
        <v>AMR - EKSKAVATÖR - 35 TON - PALETLİ - LİEBHERR R 938</v>
      </c>
      <c r="D69" s="147"/>
      <c r="E69" s="150" t="s">
        <v>2</v>
      </c>
      <c r="F69" s="150" t="s">
        <v>38</v>
      </c>
      <c r="G69" s="150" t="s">
        <v>35</v>
      </c>
      <c r="H69" s="150" t="s">
        <v>8271</v>
      </c>
      <c r="I69" s="156"/>
      <c r="J69" s="148">
        <v>0</v>
      </c>
      <c r="K69" s="149">
        <v>0</v>
      </c>
      <c r="L69" s="149">
        <v>0</v>
      </c>
      <c r="M69" s="149">
        <v>0</v>
      </c>
      <c r="N69" s="149">
        <v>0</v>
      </c>
      <c r="O69" s="149">
        <v>0</v>
      </c>
      <c r="P69" s="149">
        <v>0</v>
      </c>
      <c r="Q69" s="149">
        <v>0</v>
      </c>
      <c r="R69" s="149">
        <v>0</v>
      </c>
      <c r="S69" s="149">
        <v>0</v>
      </c>
      <c r="T69" s="149">
        <v>1</v>
      </c>
      <c r="U69" s="149">
        <v>1</v>
      </c>
      <c r="V69" s="149">
        <v>1</v>
      </c>
      <c r="W69" s="149">
        <v>1</v>
      </c>
      <c r="X69" s="149">
        <v>1</v>
      </c>
      <c r="Y69" s="149">
        <v>1</v>
      </c>
      <c r="Z69" s="149">
        <v>1</v>
      </c>
      <c r="AA69" s="149">
        <v>1</v>
      </c>
      <c r="AB69" s="149">
        <v>1</v>
      </c>
      <c r="AC69" s="149">
        <v>1</v>
      </c>
      <c r="AD69" s="149">
        <v>1</v>
      </c>
      <c r="AE69" s="149">
        <v>1</v>
      </c>
      <c r="AF69" s="149">
        <v>1</v>
      </c>
      <c r="AG69" s="149">
        <v>1</v>
      </c>
      <c r="AH69" s="149">
        <v>1</v>
      </c>
      <c r="AI69" s="149">
        <v>1</v>
      </c>
      <c r="AJ69" s="149">
        <v>1</v>
      </c>
      <c r="AK69" s="149">
        <v>1</v>
      </c>
      <c r="AL69" s="149">
        <v>1</v>
      </c>
      <c r="AM69" s="149">
        <v>1</v>
      </c>
      <c r="AN69" s="149">
        <v>1</v>
      </c>
      <c r="AO69" s="149">
        <v>1</v>
      </c>
      <c r="AP69" s="149">
        <v>1</v>
      </c>
      <c r="AQ69" s="149">
        <v>1</v>
      </c>
      <c r="AR69" s="149">
        <v>1</v>
      </c>
      <c r="AS69" s="149">
        <v>1</v>
      </c>
      <c r="AT69" s="149">
        <v>1</v>
      </c>
      <c r="AU69" s="149">
        <v>1</v>
      </c>
      <c r="AV69" s="149">
        <v>1</v>
      </c>
      <c r="AW69" s="149">
        <v>1</v>
      </c>
      <c r="AX69" s="149">
        <v>1</v>
      </c>
      <c r="AY69" s="149">
        <v>1</v>
      </c>
      <c r="AZ69" s="149">
        <v>1</v>
      </c>
      <c r="BA69" s="149">
        <v>1</v>
      </c>
      <c r="BB69" s="149">
        <v>1</v>
      </c>
      <c r="BC69" s="149">
        <v>1</v>
      </c>
      <c r="BD69" s="149">
        <v>1</v>
      </c>
      <c r="BE69" s="149">
        <v>1</v>
      </c>
      <c r="BF69" s="149">
        <v>1</v>
      </c>
      <c r="BG69" s="149">
        <v>1</v>
      </c>
      <c r="BH69" s="149">
        <v>1</v>
      </c>
      <c r="BI69" s="149">
        <v>1</v>
      </c>
      <c r="BJ69" s="149">
        <v>1</v>
      </c>
      <c r="BK69" s="149">
        <v>1</v>
      </c>
      <c r="BL69" s="149">
        <v>1</v>
      </c>
      <c r="BM69" s="149">
        <v>1</v>
      </c>
      <c r="BN69" s="149">
        <v>1</v>
      </c>
      <c r="BO69" s="149">
        <v>1</v>
      </c>
      <c r="BP69" s="149">
        <v>1</v>
      </c>
      <c r="BQ69" s="149">
        <v>1</v>
      </c>
      <c r="BR69" s="149">
        <v>1</v>
      </c>
      <c r="BS69" s="149">
        <v>1</v>
      </c>
      <c r="BT69" s="149">
        <v>1</v>
      </c>
      <c r="BU69" s="149"/>
      <c r="BV69" s="149"/>
      <c r="BW69" s="149"/>
      <c r="BX69" s="149"/>
      <c r="BY69" s="149"/>
      <c r="BZ69" s="149"/>
      <c r="CA69" s="149"/>
      <c r="CB69" s="149"/>
      <c r="CC69" s="149"/>
      <c r="CD69" s="149"/>
      <c r="CE69" s="149"/>
      <c r="CF69" s="149"/>
      <c r="CG69" s="149"/>
      <c r="CH69" s="149"/>
      <c r="CI69" s="149"/>
      <c r="CJ69" s="149"/>
      <c r="CK69" s="149"/>
      <c r="CL69" s="149"/>
      <c r="CM69" s="149"/>
      <c r="CN69" s="149"/>
      <c r="CO69" s="149"/>
      <c r="CP69" s="149"/>
      <c r="CQ69" s="149"/>
      <c r="CR69" s="149"/>
      <c r="CS69" s="150"/>
      <c r="CT69" s="151"/>
      <c r="CW69" s="68"/>
      <c r="CX69" s="152"/>
    </row>
    <row r="70" spans="1:102">
      <c r="A70" s="289" t="s">
        <v>8334</v>
      </c>
      <c r="B70" s="146" t="s">
        <v>368</v>
      </c>
      <c r="C70" s="147" t="str">
        <f>+_xlfn.XLOOKUP(B70,'R4'!B:B,'R4'!C:C)</f>
        <v>AMR - EKSKAVATÖR - 35 TON - PALETLİ - LİEBHERR R 938</v>
      </c>
      <c r="D70" s="147"/>
      <c r="E70" s="150" t="s">
        <v>2</v>
      </c>
      <c r="F70" s="150" t="s">
        <v>38</v>
      </c>
      <c r="G70" s="150" t="s">
        <v>35</v>
      </c>
      <c r="H70" s="150" t="s">
        <v>8271</v>
      </c>
      <c r="I70" s="156"/>
      <c r="J70" s="148">
        <v>0</v>
      </c>
      <c r="K70" s="149">
        <v>0</v>
      </c>
      <c r="L70" s="149">
        <v>0</v>
      </c>
      <c r="M70" s="149">
        <v>0</v>
      </c>
      <c r="N70" s="149">
        <v>0</v>
      </c>
      <c r="O70" s="149">
        <v>0</v>
      </c>
      <c r="P70" s="149">
        <v>0</v>
      </c>
      <c r="Q70" s="149">
        <v>0</v>
      </c>
      <c r="R70" s="149">
        <v>0</v>
      </c>
      <c r="S70" s="149">
        <v>0</v>
      </c>
      <c r="T70" s="149">
        <v>1</v>
      </c>
      <c r="U70" s="149">
        <v>1</v>
      </c>
      <c r="V70" s="149">
        <v>1</v>
      </c>
      <c r="W70" s="149">
        <v>1</v>
      </c>
      <c r="X70" s="149">
        <v>1</v>
      </c>
      <c r="Y70" s="149">
        <v>1</v>
      </c>
      <c r="Z70" s="149">
        <v>1</v>
      </c>
      <c r="AA70" s="149">
        <v>1</v>
      </c>
      <c r="AB70" s="149">
        <v>1</v>
      </c>
      <c r="AC70" s="149">
        <v>1</v>
      </c>
      <c r="AD70" s="149">
        <v>1</v>
      </c>
      <c r="AE70" s="149">
        <v>1</v>
      </c>
      <c r="AF70" s="149">
        <v>1</v>
      </c>
      <c r="AG70" s="149">
        <v>1</v>
      </c>
      <c r="AH70" s="149">
        <v>1</v>
      </c>
      <c r="AI70" s="149">
        <v>1</v>
      </c>
      <c r="AJ70" s="149">
        <v>1</v>
      </c>
      <c r="AK70" s="149">
        <v>1</v>
      </c>
      <c r="AL70" s="149">
        <v>1</v>
      </c>
      <c r="AM70" s="149">
        <v>1</v>
      </c>
      <c r="AN70" s="149">
        <v>1</v>
      </c>
      <c r="AO70" s="149">
        <v>1</v>
      </c>
      <c r="AP70" s="149">
        <v>1</v>
      </c>
      <c r="AQ70" s="149">
        <v>1</v>
      </c>
      <c r="AR70" s="149">
        <v>1</v>
      </c>
      <c r="AS70" s="149">
        <v>1</v>
      </c>
      <c r="AT70" s="149">
        <v>1</v>
      </c>
      <c r="AU70" s="149">
        <v>1</v>
      </c>
      <c r="AV70" s="149">
        <v>1</v>
      </c>
      <c r="AW70" s="149">
        <v>1</v>
      </c>
      <c r="AX70" s="149">
        <v>1</v>
      </c>
      <c r="AY70" s="149">
        <v>1</v>
      </c>
      <c r="AZ70" s="149">
        <v>1</v>
      </c>
      <c r="BA70" s="149">
        <v>1</v>
      </c>
      <c r="BB70" s="149">
        <v>1</v>
      </c>
      <c r="BC70" s="149">
        <v>1</v>
      </c>
      <c r="BD70" s="149">
        <v>1</v>
      </c>
      <c r="BE70" s="149">
        <v>1</v>
      </c>
      <c r="BF70" s="149">
        <v>1</v>
      </c>
      <c r="BG70" s="149">
        <v>1</v>
      </c>
      <c r="BH70" s="149">
        <v>1</v>
      </c>
      <c r="BI70" s="149">
        <v>1</v>
      </c>
      <c r="BJ70" s="149">
        <v>1</v>
      </c>
      <c r="BK70" s="149">
        <v>1</v>
      </c>
      <c r="BL70" s="149">
        <v>1</v>
      </c>
      <c r="BM70" s="149">
        <v>1</v>
      </c>
      <c r="BN70" s="149">
        <v>1</v>
      </c>
      <c r="BO70" s="149">
        <v>1</v>
      </c>
      <c r="BP70" s="149">
        <v>1</v>
      </c>
      <c r="BQ70" s="149">
        <v>1</v>
      </c>
      <c r="BR70" s="149">
        <v>1</v>
      </c>
      <c r="BS70" s="149">
        <v>1</v>
      </c>
      <c r="BT70" s="149">
        <v>1</v>
      </c>
      <c r="BU70" s="149"/>
      <c r="BV70" s="149"/>
      <c r="BW70" s="149"/>
      <c r="BX70" s="149"/>
      <c r="BY70" s="149"/>
      <c r="BZ70" s="149"/>
      <c r="CA70" s="149"/>
      <c r="CB70" s="149"/>
      <c r="CC70" s="149"/>
      <c r="CD70" s="149"/>
      <c r="CE70" s="149"/>
      <c r="CF70" s="149"/>
      <c r="CG70" s="149"/>
      <c r="CH70" s="149"/>
      <c r="CI70" s="149"/>
      <c r="CJ70" s="149"/>
      <c r="CK70" s="149"/>
      <c r="CL70" s="149"/>
      <c r="CM70" s="149"/>
      <c r="CN70" s="149"/>
      <c r="CO70" s="149"/>
      <c r="CP70" s="149"/>
      <c r="CQ70" s="149"/>
      <c r="CR70" s="149"/>
      <c r="CS70" s="150"/>
      <c r="CT70" s="151"/>
      <c r="CW70" s="68"/>
      <c r="CX70" s="152"/>
    </row>
    <row r="71" spans="1:102">
      <c r="A71" s="289" t="s">
        <v>8334</v>
      </c>
      <c r="B71" s="146" t="s">
        <v>370</v>
      </c>
      <c r="C71" s="147" t="str">
        <f>+_xlfn.XLOOKUP(B71,'R4'!B:B,'R4'!C:C)</f>
        <v>AMR - EKSKAVATÖR - 35 TON - PALETLİ - LİEBHERR R 938</v>
      </c>
      <c r="D71" s="147"/>
      <c r="E71" s="150" t="s">
        <v>2</v>
      </c>
      <c r="F71" s="150" t="s">
        <v>38</v>
      </c>
      <c r="G71" s="150" t="s">
        <v>35</v>
      </c>
      <c r="H71" s="150" t="s">
        <v>8271</v>
      </c>
      <c r="I71" s="156"/>
      <c r="J71" s="148">
        <v>0</v>
      </c>
      <c r="K71" s="149">
        <v>0</v>
      </c>
      <c r="L71" s="149">
        <v>0</v>
      </c>
      <c r="M71" s="149">
        <v>0</v>
      </c>
      <c r="N71" s="149">
        <v>0</v>
      </c>
      <c r="O71" s="149">
        <v>0</v>
      </c>
      <c r="P71" s="149">
        <v>0</v>
      </c>
      <c r="Q71" s="149">
        <v>0</v>
      </c>
      <c r="R71" s="149">
        <v>0</v>
      </c>
      <c r="S71" s="149">
        <v>0</v>
      </c>
      <c r="T71" s="149">
        <v>1</v>
      </c>
      <c r="U71" s="149">
        <v>1</v>
      </c>
      <c r="V71" s="149">
        <v>1</v>
      </c>
      <c r="W71" s="149">
        <v>1</v>
      </c>
      <c r="X71" s="149">
        <v>1</v>
      </c>
      <c r="Y71" s="149">
        <v>1</v>
      </c>
      <c r="Z71" s="149">
        <v>1</v>
      </c>
      <c r="AA71" s="149">
        <v>1</v>
      </c>
      <c r="AB71" s="149">
        <v>1</v>
      </c>
      <c r="AC71" s="149">
        <v>1</v>
      </c>
      <c r="AD71" s="149">
        <v>1</v>
      </c>
      <c r="AE71" s="149">
        <v>1</v>
      </c>
      <c r="AF71" s="149">
        <v>1</v>
      </c>
      <c r="AG71" s="149">
        <v>1</v>
      </c>
      <c r="AH71" s="149">
        <v>1</v>
      </c>
      <c r="AI71" s="149">
        <v>1</v>
      </c>
      <c r="AJ71" s="149">
        <v>1</v>
      </c>
      <c r="AK71" s="149">
        <v>1</v>
      </c>
      <c r="AL71" s="149">
        <v>1</v>
      </c>
      <c r="AM71" s="149">
        <v>1</v>
      </c>
      <c r="AN71" s="149">
        <v>1</v>
      </c>
      <c r="AO71" s="149">
        <v>1</v>
      </c>
      <c r="AP71" s="149">
        <v>1</v>
      </c>
      <c r="AQ71" s="149">
        <v>1</v>
      </c>
      <c r="AR71" s="149">
        <v>1</v>
      </c>
      <c r="AS71" s="149">
        <v>1</v>
      </c>
      <c r="AT71" s="149">
        <v>1</v>
      </c>
      <c r="AU71" s="149">
        <v>1</v>
      </c>
      <c r="AV71" s="149">
        <v>1</v>
      </c>
      <c r="AW71" s="149">
        <v>1</v>
      </c>
      <c r="AX71" s="149">
        <v>1</v>
      </c>
      <c r="AY71" s="149">
        <v>1</v>
      </c>
      <c r="AZ71" s="149">
        <v>1</v>
      </c>
      <c r="BA71" s="149">
        <v>1</v>
      </c>
      <c r="BB71" s="149">
        <v>1</v>
      </c>
      <c r="BC71" s="149">
        <v>1</v>
      </c>
      <c r="BD71" s="149">
        <v>1</v>
      </c>
      <c r="BE71" s="149">
        <v>1</v>
      </c>
      <c r="BF71" s="149">
        <v>1</v>
      </c>
      <c r="BG71" s="149">
        <v>1</v>
      </c>
      <c r="BH71" s="149">
        <v>1</v>
      </c>
      <c r="BI71" s="149">
        <v>1</v>
      </c>
      <c r="BJ71" s="149">
        <v>1</v>
      </c>
      <c r="BK71" s="149">
        <v>1</v>
      </c>
      <c r="BL71" s="149">
        <v>1</v>
      </c>
      <c r="BM71" s="149">
        <v>1</v>
      </c>
      <c r="BN71" s="149">
        <v>1</v>
      </c>
      <c r="BO71" s="149">
        <v>1</v>
      </c>
      <c r="BP71" s="149">
        <v>1</v>
      </c>
      <c r="BQ71" s="149">
        <v>1</v>
      </c>
      <c r="BR71" s="149">
        <v>1</v>
      </c>
      <c r="BS71" s="149">
        <v>1</v>
      </c>
      <c r="BT71" s="149">
        <v>1</v>
      </c>
      <c r="BU71" s="149"/>
      <c r="BV71" s="149"/>
      <c r="BW71" s="149"/>
      <c r="BX71" s="149"/>
      <c r="BY71" s="149"/>
      <c r="BZ71" s="149"/>
      <c r="CA71" s="149"/>
      <c r="CB71" s="149"/>
      <c r="CC71" s="149"/>
      <c r="CD71" s="149"/>
      <c r="CE71" s="149"/>
      <c r="CF71" s="149"/>
      <c r="CG71" s="149"/>
      <c r="CH71" s="149"/>
      <c r="CI71" s="149"/>
      <c r="CJ71" s="149"/>
      <c r="CK71" s="149"/>
      <c r="CL71" s="149"/>
      <c r="CM71" s="149"/>
      <c r="CN71" s="149"/>
      <c r="CO71" s="149"/>
      <c r="CP71" s="149"/>
      <c r="CQ71" s="149"/>
      <c r="CR71" s="149"/>
      <c r="CS71" s="150"/>
      <c r="CT71" s="151"/>
      <c r="CW71" s="68"/>
      <c r="CX71" s="152"/>
    </row>
    <row r="72" spans="1:102">
      <c r="A72" s="289" t="s">
        <v>8334</v>
      </c>
      <c r="B72" s="146" t="s">
        <v>373</v>
      </c>
      <c r="C72" s="147" t="str">
        <f>+_xlfn.XLOOKUP(B72,'R4'!B:B,'R4'!C:C)</f>
        <v>AMR - EKSKAVATÖR - 35 TON - PALETLİ - LİEBHERR R 938</v>
      </c>
      <c r="D72" s="147"/>
      <c r="E72" s="150" t="s">
        <v>2</v>
      </c>
      <c r="F72" s="150" t="s">
        <v>38</v>
      </c>
      <c r="G72" s="150" t="s">
        <v>35</v>
      </c>
      <c r="H72" s="150" t="s">
        <v>8271</v>
      </c>
      <c r="I72" s="156"/>
      <c r="J72" s="148">
        <v>0</v>
      </c>
      <c r="K72" s="149">
        <v>0</v>
      </c>
      <c r="L72" s="149">
        <v>0</v>
      </c>
      <c r="M72" s="149">
        <v>0</v>
      </c>
      <c r="N72" s="149">
        <v>0</v>
      </c>
      <c r="O72" s="149">
        <v>0</v>
      </c>
      <c r="P72" s="149">
        <v>0</v>
      </c>
      <c r="Q72" s="149">
        <v>0</v>
      </c>
      <c r="R72" s="149">
        <v>0</v>
      </c>
      <c r="S72" s="149">
        <v>0</v>
      </c>
      <c r="T72" s="149">
        <v>1</v>
      </c>
      <c r="U72" s="149">
        <v>1</v>
      </c>
      <c r="V72" s="149">
        <v>1</v>
      </c>
      <c r="W72" s="149">
        <v>1</v>
      </c>
      <c r="X72" s="149">
        <v>1</v>
      </c>
      <c r="Y72" s="149">
        <v>1</v>
      </c>
      <c r="Z72" s="149">
        <v>1</v>
      </c>
      <c r="AA72" s="149">
        <v>1</v>
      </c>
      <c r="AB72" s="149">
        <v>1</v>
      </c>
      <c r="AC72" s="149">
        <v>1</v>
      </c>
      <c r="AD72" s="149">
        <v>1</v>
      </c>
      <c r="AE72" s="149">
        <v>1</v>
      </c>
      <c r="AF72" s="149">
        <v>1</v>
      </c>
      <c r="AG72" s="149">
        <v>1</v>
      </c>
      <c r="AH72" s="149">
        <v>1</v>
      </c>
      <c r="AI72" s="149">
        <v>1</v>
      </c>
      <c r="AJ72" s="149">
        <v>1</v>
      </c>
      <c r="AK72" s="149">
        <v>1</v>
      </c>
      <c r="AL72" s="149">
        <v>1</v>
      </c>
      <c r="AM72" s="149">
        <v>1</v>
      </c>
      <c r="AN72" s="149">
        <v>1</v>
      </c>
      <c r="AO72" s="149">
        <v>1</v>
      </c>
      <c r="AP72" s="149">
        <v>1</v>
      </c>
      <c r="AQ72" s="149">
        <v>1</v>
      </c>
      <c r="AR72" s="149">
        <v>1</v>
      </c>
      <c r="AS72" s="149">
        <v>1</v>
      </c>
      <c r="AT72" s="149">
        <v>1</v>
      </c>
      <c r="AU72" s="149">
        <v>1</v>
      </c>
      <c r="AV72" s="149">
        <v>1</v>
      </c>
      <c r="AW72" s="149">
        <v>1</v>
      </c>
      <c r="AX72" s="149">
        <v>1</v>
      </c>
      <c r="AY72" s="149">
        <v>1</v>
      </c>
      <c r="AZ72" s="149">
        <v>1</v>
      </c>
      <c r="BA72" s="149">
        <v>1</v>
      </c>
      <c r="BB72" s="149">
        <v>1</v>
      </c>
      <c r="BC72" s="149">
        <v>1</v>
      </c>
      <c r="BD72" s="149">
        <v>1</v>
      </c>
      <c r="BE72" s="149">
        <v>1</v>
      </c>
      <c r="BF72" s="149">
        <v>1</v>
      </c>
      <c r="BG72" s="149">
        <v>1</v>
      </c>
      <c r="BH72" s="149">
        <v>1</v>
      </c>
      <c r="BI72" s="149">
        <v>1</v>
      </c>
      <c r="BJ72" s="149">
        <v>1</v>
      </c>
      <c r="BK72" s="149">
        <v>1</v>
      </c>
      <c r="BL72" s="149">
        <v>1</v>
      </c>
      <c r="BM72" s="149">
        <v>1</v>
      </c>
      <c r="BN72" s="149">
        <v>1</v>
      </c>
      <c r="BO72" s="149">
        <v>1</v>
      </c>
      <c r="BP72" s="149">
        <v>1</v>
      </c>
      <c r="BQ72" s="149">
        <v>1</v>
      </c>
      <c r="BR72" s="149">
        <v>1</v>
      </c>
      <c r="BS72" s="149">
        <v>1</v>
      </c>
      <c r="BT72" s="149">
        <v>1</v>
      </c>
      <c r="BU72" s="149"/>
      <c r="BV72" s="149"/>
      <c r="BW72" s="149"/>
      <c r="BX72" s="149"/>
      <c r="BY72" s="149"/>
      <c r="BZ72" s="149"/>
      <c r="CA72" s="149"/>
      <c r="CB72" s="149"/>
      <c r="CC72" s="149"/>
      <c r="CD72" s="149"/>
      <c r="CE72" s="149"/>
      <c r="CF72" s="149"/>
      <c r="CG72" s="149"/>
      <c r="CH72" s="149"/>
      <c r="CI72" s="149"/>
      <c r="CJ72" s="149"/>
      <c r="CK72" s="149"/>
      <c r="CL72" s="149"/>
      <c r="CM72" s="149"/>
      <c r="CN72" s="149"/>
      <c r="CO72" s="149"/>
      <c r="CP72" s="149"/>
      <c r="CQ72" s="149"/>
      <c r="CR72" s="149"/>
      <c r="CS72" s="150"/>
      <c r="CT72" s="151"/>
      <c r="CW72" s="68"/>
      <c r="CX72" s="152"/>
    </row>
    <row r="73" spans="1:102">
      <c r="A73" s="289" t="s">
        <v>8334</v>
      </c>
      <c r="B73" s="146" t="s">
        <v>376</v>
      </c>
      <c r="C73" s="147" t="str">
        <f>+_xlfn.XLOOKUP(B73,'R4'!B:B,'R4'!C:C)</f>
        <v>AMR - EKSKAVATÖR - 35 TON - PALETLİ - LİEBHERR R 938</v>
      </c>
      <c r="D73" s="147"/>
      <c r="E73" s="150" t="s">
        <v>2</v>
      </c>
      <c r="F73" s="150" t="s">
        <v>38</v>
      </c>
      <c r="G73" s="150" t="s">
        <v>35</v>
      </c>
      <c r="H73" s="150" t="s">
        <v>8271</v>
      </c>
      <c r="I73" s="156"/>
      <c r="J73" s="148">
        <v>0</v>
      </c>
      <c r="K73" s="149">
        <v>0</v>
      </c>
      <c r="L73" s="149">
        <v>0</v>
      </c>
      <c r="M73" s="149">
        <v>0</v>
      </c>
      <c r="N73" s="149">
        <v>0</v>
      </c>
      <c r="O73" s="149">
        <v>0</v>
      </c>
      <c r="P73" s="149">
        <v>0</v>
      </c>
      <c r="Q73" s="149">
        <v>0</v>
      </c>
      <c r="R73" s="149">
        <v>0</v>
      </c>
      <c r="S73" s="149">
        <v>0</v>
      </c>
      <c r="T73" s="149">
        <v>1</v>
      </c>
      <c r="U73" s="149">
        <v>1</v>
      </c>
      <c r="V73" s="149">
        <v>1</v>
      </c>
      <c r="W73" s="149">
        <v>1</v>
      </c>
      <c r="X73" s="149">
        <v>1</v>
      </c>
      <c r="Y73" s="149">
        <v>1</v>
      </c>
      <c r="Z73" s="149">
        <v>1</v>
      </c>
      <c r="AA73" s="149">
        <v>1</v>
      </c>
      <c r="AB73" s="149">
        <v>1</v>
      </c>
      <c r="AC73" s="149">
        <v>1</v>
      </c>
      <c r="AD73" s="149">
        <v>1</v>
      </c>
      <c r="AE73" s="149">
        <v>1</v>
      </c>
      <c r="AF73" s="149">
        <v>1</v>
      </c>
      <c r="AG73" s="149">
        <v>1</v>
      </c>
      <c r="AH73" s="149">
        <v>1</v>
      </c>
      <c r="AI73" s="149">
        <v>1</v>
      </c>
      <c r="AJ73" s="149">
        <v>1</v>
      </c>
      <c r="AK73" s="149">
        <v>1</v>
      </c>
      <c r="AL73" s="149">
        <v>1</v>
      </c>
      <c r="AM73" s="149">
        <v>1</v>
      </c>
      <c r="AN73" s="149">
        <v>1</v>
      </c>
      <c r="AO73" s="149">
        <v>1</v>
      </c>
      <c r="AP73" s="149">
        <v>1</v>
      </c>
      <c r="AQ73" s="149">
        <v>1</v>
      </c>
      <c r="AR73" s="149">
        <v>1</v>
      </c>
      <c r="AS73" s="149">
        <v>1</v>
      </c>
      <c r="AT73" s="149">
        <v>1</v>
      </c>
      <c r="AU73" s="149">
        <v>1</v>
      </c>
      <c r="AV73" s="149">
        <v>1</v>
      </c>
      <c r="AW73" s="149">
        <v>1</v>
      </c>
      <c r="AX73" s="149">
        <v>1</v>
      </c>
      <c r="AY73" s="149">
        <v>1</v>
      </c>
      <c r="AZ73" s="149">
        <v>1</v>
      </c>
      <c r="BA73" s="149">
        <v>1</v>
      </c>
      <c r="BB73" s="149">
        <v>1</v>
      </c>
      <c r="BC73" s="149">
        <v>1</v>
      </c>
      <c r="BD73" s="149">
        <v>1</v>
      </c>
      <c r="BE73" s="149">
        <v>1</v>
      </c>
      <c r="BF73" s="149">
        <v>1</v>
      </c>
      <c r="BG73" s="149">
        <v>1</v>
      </c>
      <c r="BH73" s="149">
        <v>1</v>
      </c>
      <c r="BI73" s="149">
        <v>1</v>
      </c>
      <c r="BJ73" s="149">
        <v>1</v>
      </c>
      <c r="BK73" s="149">
        <v>1</v>
      </c>
      <c r="BL73" s="149">
        <v>1</v>
      </c>
      <c r="BM73" s="149">
        <v>1</v>
      </c>
      <c r="BN73" s="149">
        <v>1</v>
      </c>
      <c r="BO73" s="149">
        <v>1</v>
      </c>
      <c r="BP73" s="149">
        <v>1</v>
      </c>
      <c r="BQ73" s="149">
        <v>1</v>
      </c>
      <c r="BR73" s="149">
        <v>1</v>
      </c>
      <c r="BS73" s="149">
        <v>1</v>
      </c>
      <c r="BT73" s="149">
        <v>1</v>
      </c>
      <c r="BU73" s="149"/>
      <c r="BV73" s="149"/>
      <c r="BW73" s="149"/>
      <c r="BX73" s="149"/>
      <c r="BY73" s="149"/>
      <c r="BZ73" s="149"/>
      <c r="CA73" s="149"/>
      <c r="CB73" s="149"/>
      <c r="CC73" s="149"/>
      <c r="CD73" s="149"/>
      <c r="CE73" s="149"/>
      <c r="CF73" s="149"/>
      <c r="CG73" s="149"/>
      <c r="CH73" s="149"/>
      <c r="CI73" s="149"/>
      <c r="CJ73" s="149"/>
      <c r="CK73" s="149"/>
      <c r="CL73" s="149"/>
      <c r="CM73" s="149"/>
      <c r="CN73" s="149"/>
      <c r="CO73" s="149"/>
      <c r="CP73" s="149"/>
      <c r="CQ73" s="149"/>
      <c r="CR73" s="149"/>
      <c r="CS73" s="150"/>
      <c r="CT73" s="151"/>
      <c r="CW73" s="68"/>
      <c r="CX73" s="152"/>
    </row>
    <row r="74" spans="1:102">
      <c r="A74" s="289" t="s">
        <v>8334</v>
      </c>
      <c r="B74" s="146" t="s">
        <v>379</v>
      </c>
      <c r="C74" s="147" t="str">
        <f>+_xlfn.XLOOKUP(B74,'R4'!B:B,'R4'!C:C)</f>
        <v>AMR - EKSKAVATÖR - 28 TON - PALETLİ - LİEBHERR R 928</v>
      </c>
      <c r="D74" s="147"/>
      <c r="E74" s="150" t="s">
        <v>2</v>
      </c>
      <c r="F74" s="150" t="s">
        <v>38</v>
      </c>
      <c r="G74" s="150" t="s">
        <v>35</v>
      </c>
      <c r="H74" s="150" t="s">
        <v>8271</v>
      </c>
      <c r="I74" s="156"/>
      <c r="J74" s="148">
        <v>0</v>
      </c>
      <c r="K74" s="149">
        <v>0</v>
      </c>
      <c r="L74" s="149">
        <v>0</v>
      </c>
      <c r="M74" s="149">
        <v>0</v>
      </c>
      <c r="N74" s="149">
        <v>0</v>
      </c>
      <c r="O74" s="149">
        <v>0</v>
      </c>
      <c r="P74" s="149">
        <v>0</v>
      </c>
      <c r="Q74" s="149">
        <v>0</v>
      </c>
      <c r="R74" s="149">
        <v>0</v>
      </c>
      <c r="S74" s="149">
        <v>1</v>
      </c>
      <c r="T74" s="149">
        <v>1</v>
      </c>
      <c r="U74" s="149">
        <v>1</v>
      </c>
      <c r="V74" s="149">
        <v>1</v>
      </c>
      <c r="W74" s="149">
        <v>1</v>
      </c>
      <c r="X74" s="149">
        <v>1</v>
      </c>
      <c r="Y74" s="149">
        <v>1</v>
      </c>
      <c r="Z74" s="149">
        <v>1</v>
      </c>
      <c r="AA74" s="149">
        <v>1</v>
      </c>
      <c r="AB74" s="149">
        <v>1</v>
      </c>
      <c r="AC74" s="149">
        <v>1</v>
      </c>
      <c r="AD74" s="149">
        <v>1</v>
      </c>
      <c r="AE74" s="149">
        <v>1</v>
      </c>
      <c r="AF74" s="149">
        <v>1</v>
      </c>
      <c r="AG74" s="149">
        <v>1</v>
      </c>
      <c r="AH74" s="149">
        <v>1</v>
      </c>
      <c r="AI74" s="149">
        <v>1</v>
      </c>
      <c r="AJ74" s="149">
        <v>1</v>
      </c>
      <c r="AK74" s="149">
        <v>1</v>
      </c>
      <c r="AL74" s="149">
        <v>1</v>
      </c>
      <c r="AM74" s="149">
        <v>1</v>
      </c>
      <c r="AN74" s="149">
        <v>1</v>
      </c>
      <c r="AO74" s="149">
        <v>1</v>
      </c>
      <c r="AP74" s="149">
        <v>1</v>
      </c>
      <c r="AQ74" s="149">
        <v>1</v>
      </c>
      <c r="AR74" s="149">
        <v>1</v>
      </c>
      <c r="AS74" s="149">
        <v>1</v>
      </c>
      <c r="AT74" s="149">
        <v>1</v>
      </c>
      <c r="AU74" s="149">
        <v>1</v>
      </c>
      <c r="AV74" s="149">
        <v>1</v>
      </c>
      <c r="AW74" s="149">
        <v>1</v>
      </c>
      <c r="AX74" s="149">
        <v>1</v>
      </c>
      <c r="AY74" s="149">
        <v>1</v>
      </c>
      <c r="AZ74" s="149">
        <v>1</v>
      </c>
      <c r="BA74" s="149">
        <v>1</v>
      </c>
      <c r="BB74" s="149">
        <v>1</v>
      </c>
      <c r="BC74" s="149">
        <v>1</v>
      </c>
      <c r="BD74" s="149">
        <v>1</v>
      </c>
      <c r="BE74" s="149">
        <v>1</v>
      </c>
      <c r="BF74" s="149">
        <v>1</v>
      </c>
      <c r="BG74" s="149">
        <v>1</v>
      </c>
      <c r="BH74" s="149">
        <v>1</v>
      </c>
      <c r="BI74" s="149">
        <v>1</v>
      </c>
      <c r="BJ74" s="149">
        <v>1</v>
      </c>
      <c r="BK74" s="149">
        <v>1</v>
      </c>
      <c r="BL74" s="149">
        <v>1</v>
      </c>
      <c r="BM74" s="149">
        <v>1</v>
      </c>
      <c r="BN74" s="149">
        <v>1</v>
      </c>
      <c r="BO74" s="149">
        <v>1</v>
      </c>
      <c r="BP74" s="149">
        <v>1</v>
      </c>
      <c r="BQ74" s="149">
        <v>1</v>
      </c>
      <c r="BR74" s="149">
        <v>1</v>
      </c>
      <c r="BS74" s="149">
        <v>1</v>
      </c>
      <c r="BT74" s="149">
        <v>1</v>
      </c>
      <c r="BU74" s="149"/>
      <c r="BV74" s="149"/>
      <c r="BW74" s="149"/>
      <c r="BX74" s="149"/>
      <c r="BY74" s="149"/>
      <c r="BZ74" s="149"/>
      <c r="CA74" s="149"/>
      <c r="CB74" s="149"/>
      <c r="CC74" s="149"/>
      <c r="CD74" s="149"/>
      <c r="CE74" s="149"/>
      <c r="CF74" s="149"/>
      <c r="CG74" s="149"/>
      <c r="CH74" s="149"/>
      <c r="CI74" s="149"/>
      <c r="CJ74" s="149"/>
      <c r="CK74" s="149"/>
      <c r="CL74" s="149"/>
      <c r="CM74" s="149"/>
      <c r="CN74" s="149"/>
      <c r="CO74" s="149"/>
      <c r="CP74" s="149"/>
      <c r="CQ74" s="149"/>
      <c r="CR74" s="149"/>
      <c r="CS74" s="150"/>
      <c r="CT74" s="151"/>
      <c r="CW74" s="68"/>
      <c r="CX74" s="152"/>
    </row>
    <row r="75" spans="1:102">
      <c r="A75" s="289" t="s">
        <v>8334</v>
      </c>
      <c r="B75" s="146" t="s">
        <v>381</v>
      </c>
      <c r="C75" s="147" t="str">
        <f>+_xlfn.XLOOKUP(B75,'R4'!B:B,'R4'!C:C)</f>
        <v>AMR - EKSKAVATÖR - 28 TON - PALETLİ - LİEBHERR R 928</v>
      </c>
      <c r="D75" s="147"/>
      <c r="E75" s="150" t="s">
        <v>2</v>
      </c>
      <c r="F75" s="150" t="s">
        <v>38</v>
      </c>
      <c r="G75" s="150" t="s">
        <v>35</v>
      </c>
      <c r="H75" s="150" t="s">
        <v>8271</v>
      </c>
      <c r="I75" s="156"/>
      <c r="J75" s="148">
        <v>0</v>
      </c>
      <c r="K75" s="149">
        <v>0</v>
      </c>
      <c r="L75" s="149">
        <v>0</v>
      </c>
      <c r="M75" s="149">
        <v>0</v>
      </c>
      <c r="N75" s="149">
        <v>0</v>
      </c>
      <c r="O75" s="149">
        <v>0</v>
      </c>
      <c r="P75" s="149">
        <v>0</v>
      </c>
      <c r="Q75" s="149">
        <v>0</v>
      </c>
      <c r="R75" s="149">
        <v>0</v>
      </c>
      <c r="S75" s="149">
        <v>0</v>
      </c>
      <c r="T75" s="149">
        <v>1</v>
      </c>
      <c r="U75" s="149">
        <v>1</v>
      </c>
      <c r="V75" s="149">
        <v>1</v>
      </c>
      <c r="W75" s="149">
        <v>1</v>
      </c>
      <c r="X75" s="149">
        <v>1</v>
      </c>
      <c r="Y75" s="149">
        <v>1</v>
      </c>
      <c r="Z75" s="149">
        <v>1</v>
      </c>
      <c r="AA75" s="149">
        <v>1</v>
      </c>
      <c r="AB75" s="149">
        <v>1</v>
      </c>
      <c r="AC75" s="149">
        <v>1</v>
      </c>
      <c r="AD75" s="149">
        <v>1</v>
      </c>
      <c r="AE75" s="149">
        <v>1</v>
      </c>
      <c r="AF75" s="149">
        <v>1</v>
      </c>
      <c r="AG75" s="149">
        <v>1</v>
      </c>
      <c r="AH75" s="149">
        <v>1</v>
      </c>
      <c r="AI75" s="149">
        <v>1</v>
      </c>
      <c r="AJ75" s="149">
        <v>1</v>
      </c>
      <c r="AK75" s="149">
        <v>1</v>
      </c>
      <c r="AL75" s="149">
        <v>1</v>
      </c>
      <c r="AM75" s="149">
        <v>1</v>
      </c>
      <c r="AN75" s="149">
        <v>1</v>
      </c>
      <c r="AO75" s="149">
        <v>1</v>
      </c>
      <c r="AP75" s="149">
        <v>1</v>
      </c>
      <c r="AQ75" s="149">
        <v>1</v>
      </c>
      <c r="AR75" s="149">
        <v>1</v>
      </c>
      <c r="AS75" s="149">
        <v>1</v>
      </c>
      <c r="AT75" s="149">
        <v>1</v>
      </c>
      <c r="AU75" s="149">
        <v>1</v>
      </c>
      <c r="AV75" s="149">
        <v>1</v>
      </c>
      <c r="AW75" s="149">
        <v>1</v>
      </c>
      <c r="AX75" s="149">
        <v>1</v>
      </c>
      <c r="AY75" s="149">
        <v>1</v>
      </c>
      <c r="AZ75" s="149">
        <v>1</v>
      </c>
      <c r="BA75" s="149">
        <v>1</v>
      </c>
      <c r="BB75" s="149">
        <v>1</v>
      </c>
      <c r="BC75" s="149">
        <v>1</v>
      </c>
      <c r="BD75" s="149">
        <v>1</v>
      </c>
      <c r="BE75" s="149">
        <v>1</v>
      </c>
      <c r="BF75" s="149">
        <v>1</v>
      </c>
      <c r="BG75" s="149">
        <v>1</v>
      </c>
      <c r="BH75" s="149">
        <v>1</v>
      </c>
      <c r="BI75" s="149">
        <v>1</v>
      </c>
      <c r="BJ75" s="149">
        <v>1</v>
      </c>
      <c r="BK75" s="149">
        <v>1</v>
      </c>
      <c r="BL75" s="149">
        <v>1</v>
      </c>
      <c r="BM75" s="149">
        <v>1</v>
      </c>
      <c r="BN75" s="149">
        <v>1</v>
      </c>
      <c r="BO75" s="149">
        <v>1</v>
      </c>
      <c r="BP75" s="149">
        <v>1</v>
      </c>
      <c r="BQ75" s="149">
        <v>1</v>
      </c>
      <c r="BR75" s="149">
        <v>1</v>
      </c>
      <c r="BS75" s="149">
        <v>1</v>
      </c>
      <c r="BT75" s="149">
        <v>1</v>
      </c>
      <c r="BU75" s="149"/>
      <c r="BV75" s="149"/>
      <c r="BW75" s="149"/>
      <c r="BX75" s="149"/>
      <c r="BY75" s="149"/>
      <c r="BZ75" s="149"/>
      <c r="CA75" s="149"/>
      <c r="CB75" s="149"/>
      <c r="CC75" s="149"/>
      <c r="CD75" s="149"/>
      <c r="CE75" s="149"/>
      <c r="CF75" s="149"/>
      <c r="CG75" s="149"/>
      <c r="CH75" s="149"/>
      <c r="CI75" s="149"/>
      <c r="CJ75" s="149"/>
      <c r="CK75" s="149"/>
      <c r="CL75" s="149"/>
      <c r="CM75" s="149"/>
      <c r="CN75" s="149"/>
      <c r="CO75" s="149"/>
      <c r="CP75" s="149"/>
      <c r="CQ75" s="149"/>
      <c r="CR75" s="149"/>
      <c r="CS75" s="150"/>
      <c r="CT75" s="151"/>
      <c r="CW75" s="68"/>
      <c r="CX75" s="152"/>
    </row>
    <row r="76" spans="1:102">
      <c r="A76" s="289" t="s">
        <v>8334</v>
      </c>
      <c r="B76" s="146" t="s">
        <v>383</v>
      </c>
      <c r="C76" s="147" t="str">
        <f>+_xlfn.XLOOKUP(B76,'R4'!B:B,'R4'!C:C)</f>
        <v>AMR - EKSKAVATÖR - 28 TON - PALETLİ - LİEBHERR R 928</v>
      </c>
      <c r="D76" s="147"/>
      <c r="E76" s="150" t="s">
        <v>2</v>
      </c>
      <c r="F76" s="150" t="s">
        <v>38</v>
      </c>
      <c r="G76" s="150" t="s">
        <v>35</v>
      </c>
      <c r="H76" s="150" t="s">
        <v>8271</v>
      </c>
      <c r="I76" s="156"/>
      <c r="J76" s="148">
        <v>0</v>
      </c>
      <c r="K76" s="149">
        <v>0</v>
      </c>
      <c r="L76" s="149">
        <v>0</v>
      </c>
      <c r="M76" s="149">
        <v>0</v>
      </c>
      <c r="N76" s="149">
        <v>0</v>
      </c>
      <c r="O76" s="149">
        <v>0</v>
      </c>
      <c r="P76" s="149">
        <v>0</v>
      </c>
      <c r="Q76" s="149">
        <v>0</v>
      </c>
      <c r="R76" s="149">
        <v>0</v>
      </c>
      <c r="S76" s="149">
        <v>0</v>
      </c>
      <c r="T76" s="149">
        <v>1</v>
      </c>
      <c r="U76" s="149">
        <v>1</v>
      </c>
      <c r="V76" s="149">
        <v>1</v>
      </c>
      <c r="W76" s="149">
        <v>1</v>
      </c>
      <c r="X76" s="149">
        <v>1</v>
      </c>
      <c r="Y76" s="149">
        <v>1</v>
      </c>
      <c r="Z76" s="149">
        <v>1</v>
      </c>
      <c r="AA76" s="149">
        <v>1</v>
      </c>
      <c r="AB76" s="149">
        <v>1</v>
      </c>
      <c r="AC76" s="149">
        <v>1</v>
      </c>
      <c r="AD76" s="149">
        <v>1</v>
      </c>
      <c r="AE76" s="149">
        <v>1</v>
      </c>
      <c r="AF76" s="149">
        <v>1</v>
      </c>
      <c r="AG76" s="149">
        <v>1</v>
      </c>
      <c r="AH76" s="149">
        <v>1</v>
      </c>
      <c r="AI76" s="149">
        <v>1</v>
      </c>
      <c r="AJ76" s="149">
        <v>1</v>
      </c>
      <c r="AK76" s="149">
        <v>1</v>
      </c>
      <c r="AL76" s="149">
        <v>1</v>
      </c>
      <c r="AM76" s="149">
        <v>1</v>
      </c>
      <c r="AN76" s="149">
        <v>1</v>
      </c>
      <c r="AO76" s="149">
        <v>1</v>
      </c>
      <c r="AP76" s="149">
        <v>1</v>
      </c>
      <c r="AQ76" s="149">
        <v>1</v>
      </c>
      <c r="AR76" s="149">
        <v>1</v>
      </c>
      <c r="AS76" s="149">
        <v>1</v>
      </c>
      <c r="AT76" s="149">
        <v>1</v>
      </c>
      <c r="AU76" s="149">
        <v>1</v>
      </c>
      <c r="AV76" s="149">
        <v>1</v>
      </c>
      <c r="AW76" s="149">
        <v>1</v>
      </c>
      <c r="AX76" s="149">
        <v>1</v>
      </c>
      <c r="AY76" s="149">
        <v>1</v>
      </c>
      <c r="AZ76" s="149">
        <v>1</v>
      </c>
      <c r="BA76" s="149">
        <v>1</v>
      </c>
      <c r="BB76" s="149">
        <v>1</v>
      </c>
      <c r="BC76" s="149">
        <v>1</v>
      </c>
      <c r="BD76" s="149">
        <v>1</v>
      </c>
      <c r="BE76" s="149">
        <v>1</v>
      </c>
      <c r="BF76" s="149">
        <v>1</v>
      </c>
      <c r="BG76" s="149">
        <v>1</v>
      </c>
      <c r="BH76" s="149">
        <v>1</v>
      </c>
      <c r="BI76" s="149">
        <v>1</v>
      </c>
      <c r="BJ76" s="149">
        <v>1</v>
      </c>
      <c r="BK76" s="149">
        <v>1</v>
      </c>
      <c r="BL76" s="149">
        <v>1</v>
      </c>
      <c r="BM76" s="149">
        <v>1</v>
      </c>
      <c r="BN76" s="149">
        <v>1</v>
      </c>
      <c r="BO76" s="149">
        <v>1</v>
      </c>
      <c r="BP76" s="149">
        <v>1</v>
      </c>
      <c r="BQ76" s="149">
        <v>1</v>
      </c>
      <c r="BR76" s="149">
        <v>1</v>
      </c>
      <c r="BS76" s="149">
        <v>1</v>
      </c>
      <c r="BT76" s="149">
        <v>1</v>
      </c>
      <c r="BU76" s="149"/>
      <c r="BV76" s="149"/>
      <c r="BW76" s="149"/>
      <c r="BX76" s="149"/>
      <c r="BY76" s="149"/>
      <c r="BZ76" s="149"/>
      <c r="CA76" s="149"/>
      <c r="CB76" s="149"/>
      <c r="CC76" s="149"/>
      <c r="CD76" s="149"/>
      <c r="CE76" s="149"/>
      <c r="CF76" s="149"/>
      <c r="CG76" s="149"/>
      <c r="CH76" s="149"/>
      <c r="CI76" s="149"/>
      <c r="CJ76" s="149"/>
      <c r="CK76" s="149"/>
      <c r="CL76" s="149"/>
      <c r="CM76" s="149"/>
      <c r="CN76" s="149"/>
      <c r="CO76" s="149"/>
      <c r="CP76" s="149"/>
      <c r="CQ76" s="149"/>
      <c r="CR76" s="149"/>
      <c r="CS76" s="150"/>
      <c r="CT76" s="151"/>
      <c r="CW76" s="68"/>
      <c r="CX76" s="152"/>
    </row>
    <row r="77" spans="1:102">
      <c r="A77" s="289" t="s">
        <v>8334</v>
      </c>
      <c r="B77" s="146" t="s">
        <v>385</v>
      </c>
      <c r="C77" s="147" t="str">
        <f>+_xlfn.XLOOKUP(B77,'R4'!B:B,'R4'!C:C)</f>
        <v>AMR - EKSKAVATÖR - 28 TON - PALETLİ - LİEBHERR R 928</v>
      </c>
      <c r="D77" s="147"/>
      <c r="E77" s="150" t="s">
        <v>2</v>
      </c>
      <c r="F77" s="150" t="s">
        <v>38</v>
      </c>
      <c r="G77" s="150" t="s">
        <v>35</v>
      </c>
      <c r="H77" s="150" t="s">
        <v>8271</v>
      </c>
      <c r="I77" s="156"/>
      <c r="J77" s="148">
        <v>0</v>
      </c>
      <c r="K77" s="149">
        <v>0</v>
      </c>
      <c r="L77" s="149">
        <v>0</v>
      </c>
      <c r="M77" s="149">
        <v>0</v>
      </c>
      <c r="N77" s="149">
        <v>0</v>
      </c>
      <c r="O77" s="149">
        <v>0</v>
      </c>
      <c r="P77" s="149">
        <v>0</v>
      </c>
      <c r="Q77" s="149">
        <v>0</v>
      </c>
      <c r="R77" s="149">
        <v>0</v>
      </c>
      <c r="S77" s="149">
        <v>0</v>
      </c>
      <c r="T77" s="149">
        <v>1</v>
      </c>
      <c r="U77" s="149">
        <v>1</v>
      </c>
      <c r="V77" s="149">
        <v>1</v>
      </c>
      <c r="W77" s="149">
        <v>1</v>
      </c>
      <c r="X77" s="149">
        <v>1</v>
      </c>
      <c r="Y77" s="149">
        <v>1</v>
      </c>
      <c r="Z77" s="149">
        <v>1</v>
      </c>
      <c r="AA77" s="149">
        <v>1</v>
      </c>
      <c r="AB77" s="149">
        <v>1</v>
      </c>
      <c r="AC77" s="149">
        <v>1</v>
      </c>
      <c r="AD77" s="149">
        <v>1</v>
      </c>
      <c r="AE77" s="149">
        <v>1</v>
      </c>
      <c r="AF77" s="149">
        <v>1</v>
      </c>
      <c r="AG77" s="149">
        <v>1</v>
      </c>
      <c r="AH77" s="149">
        <v>1</v>
      </c>
      <c r="AI77" s="149">
        <v>1</v>
      </c>
      <c r="AJ77" s="149">
        <v>1</v>
      </c>
      <c r="AK77" s="149">
        <v>1</v>
      </c>
      <c r="AL77" s="149">
        <v>1</v>
      </c>
      <c r="AM77" s="149">
        <v>1</v>
      </c>
      <c r="AN77" s="149">
        <v>1</v>
      </c>
      <c r="AO77" s="149">
        <v>1</v>
      </c>
      <c r="AP77" s="149">
        <v>1</v>
      </c>
      <c r="AQ77" s="149">
        <v>1</v>
      </c>
      <c r="AR77" s="149">
        <v>1</v>
      </c>
      <c r="AS77" s="149">
        <v>1</v>
      </c>
      <c r="AT77" s="149">
        <v>1</v>
      </c>
      <c r="AU77" s="149">
        <v>1</v>
      </c>
      <c r="AV77" s="149">
        <v>1</v>
      </c>
      <c r="AW77" s="149">
        <v>1</v>
      </c>
      <c r="AX77" s="149">
        <v>1</v>
      </c>
      <c r="AY77" s="149">
        <v>1</v>
      </c>
      <c r="AZ77" s="149">
        <v>1</v>
      </c>
      <c r="BA77" s="149">
        <v>1</v>
      </c>
      <c r="BB77" s="149">
        <v>1</v>
      </c>
      <c r="BC77" s="149">
        <v>1</v>
      </c>
      <c r="BD77" s="149">
        <v>1</v>
      </c>
      <c r="BE77" s="149">
        <v>1</v>
      </c>
      <c r="BF77" s="149">
        <v>1</v>
      </c>
      <c r="BG77" s="149">
        <v>1</v>
      </c>
      <c r="BH77" s="149">
        <v>1</v>
      </c>
      <c r="BI77" s="149">
        <v>1</v>
      </c>
      <c r="BJ77" s="149">
        <v>1</v>
      </c>
      <c r="BK77" s="149">
        <v>1</v>
      </c>
      <c r="BL77" s="149">
        <v>1</v>
      </c>
      <c r="BM77" s="149">
        <v>1</v>
      </c>
      <c r="BN77" s="149">
        <v>1</v>
      </c>
      <c r="BO77" s="149">
        <v>1</v>
      </c>
      <c r="BP77" s="149">
        <v>1</v>
      </c>
      <c r="BQ77" s="149">
        <v>1</v>
      </c>
      <c r="BR77" s="149">
        <v>1</v>
      </c>
      <c r="BS77" s="149">
        <v>1</v>
      </c>
      <c r="BT77" s="149">
        <v>1</v>
      </c>
      <c r="BU77" s="149"/>
      <c r="BV77" s="149"/>
      <c r="BW77" s="149"/>
      <c r="BX77" s="149"/>
      <c r="BY77" s="149"/>
      <c r="BZ77" s="149"/>
      <c r="CA77" s="149"/>
      <c r="CB77" s="149"/>
      <c r="CC77" s="149"/>
      <c r="CD77" s="149"/>
      <c r="CE77" s="149"/>
      <c r="CF77" s="149"/>
      <c r="CG77" s="149"/>
      <c r="CH77" s="149"/>
      <c r="CI77" s="149"/>
      <c r="CJ77" s="149"/>
      <c r="CK77" s="149"/>
      <c r="CL77" s="149"/>
      <c r="CM77" s="149"/>
      <c r="CN77" s="149"/>
      <c r="CO77" s="149"/>
      <c r="CP77" s="149"/>
      <c r="CQ77" s="149"/>
      <c r="CR77" s="149"/>
      <c r="CS77" s="150"/>
      <c r="CT77" s="151"/>
      <c r="CW77" s="68"/>
      <c r="CX77" s="152"/>
    </row>
    <row r="78" spans="1:102">
      <c r="A78" s="289" t="s">
        <v>8334</v>
      </c>
      <c r="B78" s="146" t="s">
        <v>387</v>
      </c>
      <c r="C78" s="147" t="str">
        <f>+_xlfn.XLOOKUP(B78,'R4'!B:B,'R4'!C:C)</f>
        <v>AMR - EKSKAVATÖR - 28 TON - PALETLİ - LİEBHERR R 928</v>
      </c>
      <c r="D78" s="147"/>
      <c r="E78" s="150" t="s">
        <v>2</v>
      </c>
      <c r="F78" s="150" t="s">
        <v>38</v>
      </c>
      <c r="G78" s="150" t="s">
        <v>35</v>
      </c>
      <c r="H78" s="150" t="s">
        <v>8271</v>
      </c>
      <c r="I78" s="156"/>
      <c r="J78" s="148">
        <v>0</v>
      </c>
      <c r="K78" s="149">
        <v>0</v>
      </c>
      <c r="L78" s="149">
        <v>0</v>
      </c>
      <c r="M78" s="149">
        <v>0</v>
      </c>
      <c r="N78" s="149">
        <v>0</v>
      </c>
      <c r="O78" s="149">
        <v>0</v>
      </c>
      <c r="P78" s="149">
        <v>0</v>
      </c>
      <c r="Q78" s="149">
        <v>0</v>
      </c>
      <c r="R78" s="149">
        <v>0</v>
      </c>
      <c r="S78" s="149">
        <v>0</v>
      </c>
      <c r="T78" s="149">
        <v>1</v>
      </c>
      <c r="U78" s="149">
        <v>1</v>
      </c>
      <c r="V78" s="149">
        <v>1</v>
      </c>
      <c r="W78" s="149">
        <v>1</v>
      </c>
      <c r="X78" s="149">
        <v>1</v>
      </c>
      <c r="Y78" s="149">
        <v>1</v>
      </c>
      <c r="Z78" s="149">
        <v>1</v>
      </c>
      <c r="AA78" s="149">
        <v>1</v>
      </c>
      <c r="AB78" s="149">
        <v>1</v>
      </c>
      <c r="AC78" s="149">
        <v>1</v>
      </c>
      <c r="AD78" s="149">
        <v>1</v>
      </c>
      <c r="AE78" s="149">
        <v>1</v>
      </c>
      <c r="AF78" s="149">
        <v>1</v>
      </c>
      <c r="AG78" s="149">
        <v>1</v>
      </c>
      <c r="AH78" s="149">
        <v>1</v>
      </c>
      <c r="AI78" s="149">
        <v>1</v>
      </c>
      <c r="AJ78" s="149">
        <v>1</v>
      </c>
      <c r="AK78" s="149">
        <v>1</v>
      </c>
      <c r="AL78" s="149">
        <v>1</v>
      </c>
      <c r="AM78" s="149">
        <v>1</v>
      </c>
      <c r="AN78" s="149">
        <v>1</v>
      </c>
      <c r="AO78" s="149">
        <v>1</v>
      </c>
      <c r="AP78" s="149">
        <v>1</v>
      </c>
      <c r="AQ78" s="149">
        <v>1</v>
      </c>
      <c r="AR78" s="149">
        <v>1</v>
      </c>
      <c r="AS78" s="149">
        <v>1</v>
      </c>
      <c r="AT78" s="149">
        <v>1</v>
      </c>
      <c r="AU78" s="149">
        <v>1</v>
      </c>
      <c r="AV78" s="149">
        <v>1</v>
      </c>
      <c r="AW78" s="149">
        <v>1</v>
      </c>
      <c r="AX78" s="149">
        <v>1</v>
      </c>
      <c r="AY78" s="149">
        <v>1</v>
      </c>
      <c r="AZ78" s="149">
        <v>1</v>
      </c>
      <c r="BA78" s="149">
        <v>1</v>
      </c>
      <c r="BB78" s="149">
        <v>1</v>
      </c>
      <c r="BC78" s="149">
        <v>1</v>
      </c>
      <c r="BD78" s="149">
        <v>1</v>
      </c>
      <c r="BE78" s="149">
        <v>1</v>
      </c>
      <c r="BF78" s="149">
        <v>1</v>
      </c>
      <c r="BG78" s="149">
        <v>1</v>
      </c>
      <c r="BH78" s="149">
        <v>1</v>
      </c>
      <c r="BI78" s="149">
        <v>1</v>
      </c>
      <c r="BJ78" s="149">
        <v>1</v>
      </c>
      <c r="BK78" s="149">
        <v>1</v>
      </c>
      <c r="BL78" s="149">
        <v>1</v>
      </c>
      <c r="BM78" s="149">
        <v>1</v>
      </c>
      <c r="BN78" s="149">
        <v>1</v>
      </c>
      <c r="BO78" s="149">
        <v>1</v>
      </c>
      <c r="BP78" s="149">
        <v>1</v>
      </c>
      <c r="BQ78" s="149">
        <v>1</v>
      </c>
      <c r="BR78" s="149">
        <v>1</v>
      </c>
      <c r="BS78" s="149">
        <v>1</v>
      </c>
      <c r="BT78" s="149">
        <v>1</v>
      </c>
      <c r="BU78" s="149"/>
      <c r="BV78" s="149"/>
      <c r="BW78" s="149"/>
      <c r="BX78" s="149"/>
      <c r="BY78" s="149"/>
      <c r="BZ78" s="149"/>
      <c r="CA78" s="149"/>
      <c r="CB78" s="149"/>
      <c r="CC78" s="149"/>
      <c r="CD78" s="149"/>
      <c r="CE78" s="149"/>
      <c r="CF78" s="149"/>
      <c r="CG78" s="149"/>
      <c r="CH78" s="149"/>
      <c r="CI78" s="149"/>
      <c r="CJ78" s="149"/>
      <c r="CK78" s="149"/>
      <c r="CL78" s="149"/>
      <c r="CM78" s="149"/>
      <c r="CN78" s="149"/>
      <c r="CO78" s="149"/>
      <c r="CP78" s="149"/>
      <c r="CQ78" s="149"/>
      <c r="CR78" s="149"/>
      <c r="CS78" s="150"/>
      <c r="CT78" s="151"/>
      <c r="CW78" s="68"/>
      <c r="CX78" s="152"/>
    </row>
    <row r="79" spans="1:102">
      <c r="A79" s="289" t="s">
        <v>8334</v>
      </c>
      <c r="B79" s="146" t="s">
        <v>389</v>
      </c>
      <c r="C79" s="147" t="str">
        <f>+_xlfn.XLOOKUP(B79,'R4'!B:B,'R4'!C:C)</f>
        <v>AMR - EKSKAVATÖR - 28 TON - PALETLİ - LİEBHERR R 928</v>
      </c>
      <c r="D79" s="147"/>
      <c r="E79" s="150" t="s">
        <v>2</v>
      </c>
      <c r="F79" s="150" t="s">
        <v>38</v>
      </c>
      <c r="G79" s="150" t="s">
        <v>35</v>
      </c>
      <c r="H79" s="150" t="s">
        <v>8271</v>
      </c>
      <c r="I79" s="156"/>
      <c r="J79" s="148">
        <v>0</v>
      </c>
      <c r="K79" s="149">
        <v>0</v>
      </c>
      <c r="L79" s="149">
        <v>0</v>
      </c>
      <c r="M79" s="149">
        <v>0</v>
      </c>
      <c r="N79" s="149">
        <v>0</v>
      </c>
      <c r="O79" s="149">
        <v>0</v>
      </c>
      <c r="P79" s="149">
        <v>0</v>
      </c>
      <c r="Q79" s="149">
        <v>0</v>
      </c>
      <c r="R79" s="149">
        <v>0</v>
      </c>
      <c r="S79" s="149">
        <v>0</v>
      </c>
      <c r="T79" s="149">
        <v>1</v>
      </c>
      <c r="U79" s="149">
        <v>1</v>
      </c>
      <c r="V79" s="149">
        <v>1</v>
      </c>
      <c r="W79" s="149">
        <v>1</v>
      </c>
      <c r="X79" s="149">
        <v>1</v>
      </c>
      <c r="Y79" s="149">
        <v>1</v>
      </c>
      <c r="Z79" s="149">
        <v>1</v>
      </c>
      <c r="AA79" s="149">
        <v>1</v>
      </c>
      <c r="AB79" s="149">
        <v>1</v>
      </c>
      <c r="AC79" s="149">
        <v>1</v>
      </c>
      <c r="AD79" s="149">
        <v>1</v>
      </c>
      <c r="AE79" s="149">
        <v>1</v>
      </c>
      <c r="AF79" s="149">
        <v>1</v>
      </c>
      <c r="AG79" s="149">
        <v>1</v>
      </c>
      <c r="AH79" s="149">
        <v>1</v>
      </c>
      <c r="AI79" s="149">
        <v>1</v>
      </c>
      <c r="AJ79" s="149">
        <v>1</v>
      </c>
      <c r="AK79" s="149">
        <v>1</v>
      </c>
      <c r="AL79" s="149">
        <v>1</v>
      </c>
      <c r="AM79" s="149">
        <v>1</v>
      </c>
      <c r="AN79" s="149">
        <v>1</v>
      </c>
      <c r="AO79" s="149">
        <v>1</v>
      </c>
      <c r="AP79" s="149">
        <v>1</v>
      </c>
      <c r="AQ79" s="149">
        <v>1</v>
      </c>
      <c r="AR79" s="149">
        <v>1</v>
      </c>
      <c r="AS79" s="149">
        <v>1</v>
      </c>
      <c r="AT79" s="149">
        <v>1</v>
      </c>
      <c r="AU79" s="149">
        <v>1</v>
      </c>
      <c r="AV79" s="149">
        <v>1</v>
      </c>
      <c r="AW79" s="149">
        <v>1</v>
      </c>
      <c r="AX79" s="149">
        <v>1</v>
      </c>
      <c r="AY79" s="149">
        <v>1</v>
      </c>
      <c r="AZ79" s="149">
        <v>1</v>
      </c>
      <c r="BA79" s="149">
        <v>1</v>
      </c>
      <c r="BB79" s="149">
        <v>1</v>
      </c>
      <c r="BC79" s="149">
        <v>1</v>
      </c>
      <c r="BD79" s="149">
        <v>1</v>
      </c>
      <c r="BE79" s="149">
        <v>1</v>
      </c>
      <c r="BF79" s="149">
        <v>1</v>
      </c>
      <c r="BG79" s="149">
        <v>1</v>
      </c>
      <c r="BH79" s="149">
        <v>1</v>
      </c>
      <c r="BI79" s="149">
        <v>1</v>
      </c>
      <c r="BJ79" s="149">
        <v>1</v>
      </c>
      <c r="BK79" s="149">
        <v>1</v>
      </c>
      <c r="BL79" s="149">
        <v>1</v>
      </c>
      <c r="BM79" s="149">
        <v>1</v>
      </c>
      <c r="BN79" s="149">
        <v>1</v>
      </c>
      <c r="BO79" s="149">
        <v>1</v>
      </c>
      <c r="BP79" s="149">
        <v>1</v>
      </c>
      <c r="BQ79" s="149">
        <v>1</v>
      </c>
      <c r="BR79" s="149">
        <v>1</v>
      </c>
      <c r="BS79" s="149">
        <v>1</v>
      </c>
      <c r="BT79" s="149">
        <v>1</v>
      </c>
      <c r="BU79" s="149"/>
      <c r="BV79" s="149"/>
      <c r="BW79" s="149"/>
      <c r="BX79" s="149"/>
      <c r="BY79" s="149"/>
      <c r="BZ79" s="149"/>
      <c r="CA79" s="149"/>
      <c r="CB79" s="149"/>
      <c r="CC79" s="149"/>
      <c r="CD79" s="149"/>
      <c r="CE79" s="149"/>
      <c r="CF79" s="149"/>
      <c r="CG79" s="149"/>
      <c r="CH79" s="149"/>
      <c r="CI79" s="149"/>
      <c r="CJ79" s="149"/>
      <c r="CK79" s="149"/>
      <c r="CL79" s="149"/>
      <c r="CM79" s="149"/>
      <c r="CN79" s="149"/>
      <c r="CO79" s="149"/>
      <c r="CP79" s="149"/>
      <c r="CQ79" s="149"/>
      <c r="CR79" s="149"/>
      <c r="CS79" s="150"/>
      <c r="CT79" s="151"/>
      <c r="CW79" s="68"/>
      <c r="CX79" s="152"/>
    </row>
    <row r="80" spans="1:102">
      <c r="A80" s="289" t="s">
        <v>8334</v>
      </c>
      <c r="B80" s="146" t="s">
        <v>391</v>
      </c>
      <c r="C80" s="147" t="str">
        <f>+_xlfn.XLOOKUP(B80,'R4'!B:B,'R4'!C:C)</f>
        <v>AMR - EKSKAVATÖR - 28 TON - PALETLİ - LİEBHERR R 928</v>
      </c>
      <c r="D80" s="147"/>
      <c r="E80" s="150" t="s">
        <v>5135</v>
      </c>
      <c r="F80" s="150" t="s">
        <v>38</v>
      </c>
      <c r="G80" s="150" t="s">
        <v>35</v>
      </c>
      <c r="H80" s="150" t="s">
        <v>8271</v>
      </c>
      <c r="I80" s="156"/>
      <c r="J80" s="148">
        <v>0</v>
      </c>
      <c r="K80" s="149">
        <v>0</v>
      </c>
      <c r="L80" s="149">
        <v>0</v>
      </c>
      <c r="M80" s="149">
        <v>0</v>
      </c>
      <c r="N80" s="149">
        <v>0</v>
      </c>
      <c r="O80" s="149">
        <v>0</v>
      </c>
      <c r="P80" s="149">
        <v>0</v>
      </c>
      <c r="Q80" s="149">
        <v>0</v>
      </c>
      <c r="R80" s="149">
        <v>0</v>
      </c>
      <c r="S80" s="149">
        <v>0</v>
      </c>
      <c r="T80" s="149">
        <v>0</v>
      </c>
      <c r="U80" s="149">
        <v>0</v>
      </c>
      <c r="V80" s="149">
        <v>0</v>
      </c>
      <c r="W80" s="149">
        <v>0</v>
      </c>
      <c r="X80" s="149">
        <v>1</v>
      </c>
      <c r="Y80" s="149">
        <v>1</v>
      </c>
      <c r="Z80" s="149">
        <v>1</v>
      </c>
      <c r="AA80" s="149">
        <v>1</v>
      </c>
      <c r="AB80" s="149">
        <v>1</v>
      </c>
      <c r="AC80" s="149">
        <v>1</v>
      </c>
      <c r="AD80" s="149">
        <v>1</v>
      </c>
      <c r="AE80" s="149">
        <v>1</v>
      </c>
      <c r="AF80" s="149">
        <v>1</v>
      </c>
      <c r="AG80" s="149">
        <v>1</v>
      </c>
      <c r="AH80" s="149">
        <v>1</v>
      </c>
      <c r="AI80" s="149">
        <v>1</v>
      </c>
      <c r="AJ80" s="149">
        <v>1</v>
      </c>
      <c r="AK80" s="149">
        <v>1</v>
      </c>
      <c r="AL80" s="149">
        <v>1</v>
      </c>
      <c r="AM80" s="149">
        <v>1</v>
      </c>
      <c r="AN80" s="149">
        <v>1</v>
      </c>
      <c r="AO80" s="149">
        <v>1</v>
      </c>
      <c r="AP80" s="149">
        <v>1</v>
      </c>
      <c r="AQ80" s="149">
        <v>1</v>
      </c>
      <c r="AR80" s="149">
        <v>1</v>
      </c>
      <c r="AS80" s="149">
        <v>1</v>
      </c>
      <c r="AT80" s="149">
        <v>1</v>
      </c>
      <c r="AU80" s="149">
        <v>1</v>
      </c>
      <c r="AV80" s="149">
        <v>1</v>
      </c>
      <c r="AW80" s="149">
        <v>1</v>
      </c>
      <c r="AX80" s="149">
        <v>1</v>
      </c>
      <c r="AY80" s="149">
        <v>1</v>
      </c>
      <c r="AZ80" s="149">
        <v>1</v>
      </c>
      <c r="BA80" s="149">
        <v>1</v>
      </c>
      <c r="BB80" s="149">
        <v>1</v>
      </c>
      <c r="BC80" s="149">
        <v>1</v>
      </c>
      <c r="BD80" s="149">
        <v>1</v>
      </c>
      <c r="BE80" s="149">
        <v>1</v>
      </c>
      <c r="BF80" s="149">
        <v>1</v>
      </c>
      <c r="BG80" s="149">
        <v>1</v>
      </c>
      <c r="BH80" s="149">
        <v>1</v>
      </c>
      <c r="BI80" s="149">
        <v>1</v>
      </c>
      <c r="BJ80" s="149">
        <v>1</v>
      </c>
      <c r="BK80" s="149">
        <v>1</v>
      </c>
      <c r="BL80" s="149">
        <v>1</v>
      </c>
      <c r="BM80" s="149">
        <v>1</v>
      </c>
      <c r="BN80" s="149">
        <v>1</v>
      </c>
      <c r="BO80" s="149">
        <v>1</v>
      </c>
      <c r="BP80" s="149">
        <v>1</v>
      </c>
      <c r="BQ80" s="149">
        <v>1</v>
      </c>
      <c r="BR80" s="149">
        <v>1</v>
      </c>
      <c r="BS80" s="149">
        <v>1</v>
      </c>
      <c r="BT80" s="149">
        <v>1</v>
      </c>
      <c r="BU80" s="149"/>
      <c r="BV80" s="149"/>
      <c r="BW80" s="149"/>
      <c r="BX80" s="149"/>
      <c r="BY80" s="149"/>
      <c r="BZ80" s="149"/>
      <c r="CA80" s="149"/>
      <c r="CB80" s="149"/>
      <c r="CC80" s="149"/>
      <c r="CD80" s="149"/>
      <c r="CE80" s="149"/>
      <c r="CF80" s="149"/>
      <c r="CG80" s="149"/>
      <c r="CH80" s="149"/>
      <c r="CI80" s="149"/>
      <c r="CJ80" s="149"/>
      <c r="CK80" s="149"/>
      <c r="CL80" s="149"/>
      <c r="CM80" s="149"/>
      <c r="CN80" s="149"/>
      <c r="CO80" s="149"/>
      <c r="CP80" s="149"/>
      <c r="CQ80" s="149"/>
      <c r="CR80" s="149"/>
      <c r="CS80" s="150"/>
      <c r="CT80" s="151"/>
      <c r="CW80" s="68"/>
      <c r="CX80" s="152"/>
    </row>
    <row r="81" spans="1:102">
      <c r="A81" s="289" t="s">
        <v>8334</v>
      </c>
      <c r="B81" s="146" t="s">
        <v>393</v>
      </c>
      <c r="C81" s="147" t="str">
        <f>+_xlfn.XLOOKUP(B81,'R4'!B:B,'R4'!C:C)</f>
        <v>AMR - EKSKAVATÖR - 28 TON - PALETLİ - LİEBHERR R 928</v>
      </c>
      <c r="D81" s="147"/>
      <c r="E81" s="150" t="s">
        <v>5135</v>
      </c>
      <c r="F81" s="150" t="s">
        <v>38</v>
      </c>
      <c r="G81" s="150" t="s">
        <v>35</v>
      </c>
      <c r="H81" s="150" t="s">
        <v>8271</v>
      </c>
      <c r="I81" s="156"/>
      <c r="J81" s="148">
        <v>0</v>
      </c>
      <c r="K81" s="149">
        <v>0</v>
      </c>
      <c r="L81" s="149">
        <v>0</v>
      </c>
      <c r="M81" s="149">
        <v>0</v>
      </c>
      <c r="N81" s="149">
        <v>0</v>
      </c>
      <c r="O81" s="149">
        <v>0</v>
      </c>
      <c r="P81" s="149">
        <v>0</v>
      </c>
      <c r="Q81" s="149">
        <v>0</v>
      </c>
      <c r="R81" s="149">
        <v>0</v>
      </c>
      <c r="S81" s="149">
        <v>0</v>
      </c>
      <c r="T81" s="149">
        <v>0</v>
      </c>
      <c r="U81" s="149">
        <v>0</v>
      </c>
      <c r="V81" s="149">
        <v>0</v>
      </c>
      <c r="W81" s="149">
        <v>0</v>
      </c>
      <c r="X81" s="149">
        <v>1</v>
      </c>
      <c r="Y81" s="149">
        <v>1</v>
      </c>
      <c r="Z81" s="149">
        <v>1</v>
      </c>
      <c r="AA81" s="149">
        <v>1</v>
      </c>
      <c r="AB81" s="149">
        <v>1</v>
      </c>
      <c r="AC81" s="149">
        <v>1</v>
      </c>
      <c r="AD81" s="149">
        <v>1</v>
      </c>
      <c r="AE81" s="149">
        <v>1</v>
      </c>
      <c r="AF81" s="149">
        <v>1</v>
      </c>
      <c r="AG81" s="149">
        <v>1</v>
      </c>
      <c r="AH81" s="149">
        <v>1</v>
      </c>
      <c r="AI81" s="149">
        <v>1</v>
      </c>
      <c r="AJ81" s="149">
        <v>1</v>
      </c>
      <c r="AK81" s="149">
        <v>1</v>
      </c>
      <c r="AL81" s="149">
        <v>1</v>
      </c>
      <c r="AM81" s="149">
        <v>1</v>
      </c>
      <c r="AN81" s="149">
        <v>1</v>
      </c>
      <c r="AO81" s="149">
        <v>1</v>
      </c>
      <c r="AP81" s="149">
        <v>1</v>
      </c>
      <c r="AQ81" s="149">
        <v>1</v>
      </c>
      <c r="AR81" s="149">
        <v>1</v>
      </c>
      <c r="AS81" s="149">
        <v>1</v>
      </c>
      <c r="AT81" s="149">
        <v>1</v>
      </c>
      <c r="AU81" s="149">
        <v>1</v>
      </c>
      <c r="AV81" s="149">
        <v>1</v>
      </c>
      <c r="AW81" s="149">
        <v>1</v>
      </c>
      <c r="AX81" s="149">
        <v>1</v>
      </c>
      <c r="AY81" s="149">
        <v>1</v>
      </c>
      <c r="AZ81" s="149">
        <v>1</v>
      </c>
      <c r="BA81" s="149">
        <v>1</v>
      </c>
      <c r="BB81" s="149">
        <v>1</v>
      </c>
      <c r="BC81" s="149">
        <v>1</v>
      </c>
      <c r="BD81" s="149">
        <v>1</v>
      </c>
      <c r="BE81" s="149">
        <v>1</v>
      </c>
      <c r="BF81" s="149">
        <v>1</v>
      </c>
      <c r="BG81" s="149">
        <v>1</v>
      </c>
      <c r="BH81" s="149">
        <v>1</v>
      </c>
      <c r="BI81" s="149">
        <v>1</v>
      </c>
      <c r="BJ81" s="149">
        <v>1</v>
      </c>
      <c r="BK81" s="149">
        <v>1</v>
      </c>
      <c r="BL81" s="149">
        <v>1</v>
      </c>
      <c r="BM81" s="149">
        <v>1</v>
      </c>
      <c r="BN81" s="149">
        <v>1</v>
      </c>
      <c r="BO81" s="149">
        <v>1</v>
      </c>
      <c r="BP81" s="149">
        <v>1</v>
      </c>
      <c r="BQ81" s="149">
        <v>1</v>
      </c>
      <c r="BR81" s="149">
        <v>1</v>
      </c>
      <c r="BS81" s="149">
        <v>1</v>
      </c>
      <c r="BT81" s="149">
        <v>1</v>
      </c>
      <c r="BU81" s="149"/>
      <c r="BV81" s="149"/>
      <c r="BW81" s="149"/>
      <c r="BX81" s="149"/>
      <c r="BY81" s="149"/>
      <c r="BZ81" s="149"/>
      <c r="CA81" s="149"/>
      <c r="CB81" s="149"/>
      <c r="CC81" s="149"/>
      <c r="CD81" s="149"/>
      <c r="CE81" s="149"/>
      <c r="CF81" s="149"/>
      <c r="CG81" s="149"/>
      <c r="CH81" s="149"/>
      <c r="CI81" s="149"/>
      <c r="CJ81" s="149"/>
      <c r="CK81" s="149"/>
      <c r="CL81" s="149"/>
      <c r="CM81" s="149"/>
      <c r="CN81" s="149"/>
      <c r="CO81" s="149"/>
      <c r="CP81" s="149"/>
      <c r="CQ81" s="149"/>
      <c r="CR81" s="149"/>
      <c r="CS81" s="150"/>
      <c r="CT81" s="151"/>
      <c r="CW81" s="68"/>
      <c r="CX81" s="152"/>
    </row>
    <row r="82" spans="1:102">
      <c r="A82" s="289" t="s">
        <v>8334</v>
      </c>
      <c r="B82" s="146" t="s">
        <v>395</v>
      </c>
      <c r="C82" s="147" t="str">
        <f>+_xlfn.XLOOKUP(B82,'R4'!B:B,'R4'!C:C)</f>
        <v>AMR - EKSKAVATÖR - 28 TON - PALETLİ - LİEBHERR R 928</v>
      </c>
      <c r="D82" s="147"/>
      <c r="E82" s="150" t="s">
        <v>5135</v>
      </c>
      <c r="F82" s="150" t="s">
        <v>38</v>
      </c>
      <c r="G82" s="150" t="s">
        <v>35</v>
      </c>
      <c r="H82" s="150" t="s">
        <v>8271</v>
      </c>
      <c r="I82" s="156"/>
      <c r="J82" s="148">
        <v>0</v>
      </c>
      <c r="K82" s="149">
        <v>0</v>
      </c>
      <c r="L82" s="149">
        <v>0</v>
      </c>
      <c r="M82" s="149">
        <v>0</v>
      </c>
      <c r="N82" s="149">
        <v>0</v>
      </c>
      <c r="O82" s="149">
        <v>0</v>
      </c>
      <c r="P82" s="149">
        <v>0</v>
      </c>
      <c r="Q82" s="149">
        <v>0</v>
      </c>
      <c r="R82" s="149">
        <v>0</v>
      </c>
      <c r="S82" s="149">
        <v>0</v>
      </c>
      <c r="T82" s="149">
        <v>0</v>
      </c>
      <c r="U82" s="149">
        <v>0</v>
      </c>
      <c r="V82" s="149">
        <v>0</v>
      </c>
      <c r="W82" s="149">
        <v>0</v>
      </c>
      <c r="X82" s="149">
        <v>1</v>
      </c>
      <c r="Y82" s="149">
        <v>1</v>
      </c>
      <c r="Z82" s="149">
        <v>1</v>
      </c>
      <c r="AA82" s="149">
        <v>1</v>
      </c>
      <c r="AB82" s="149">
        <v>1</v>
      </c>
      <c r="AC82" s="149">
        <v>1</v>
      </c>
      <c r="AD82" s="149">
        <v>1</v>
      </c>
      <c r="AE82" s="149">
        <v>1</v>
      </c>
      <c r="AF82" s="149">
        <v>1</v>
      </c>
      <c r="AG82" s="149">
        <v>1</v>
      </c>
      <c r="AH82" s="149">
        <v>1</v>
      </c>
      <c r="AI82" s="149">
        <v>1</v>
      </c>
      <c r="AJ82" s="149">
        <v>1</v>
      </c>
      <c r="AK82" s="149">
        <v>1</v>
      </c>
      <c r="AL82" s="149">
        <v>1</v>
      </c>
      <c r="AM82" s="149">
        <v>1</v>
      </c>
      <c r="AN82" s="149">
        <v>1</v>
      </c>
      <c r="AO82" s="149">
        <v>1</v>
      </c>
      <c r="AP82" s="149">
        <v>1</v>
      </c>
      <c r="AQ82" s="149">
        <v>1</v>
      </c>
      <c r="AR82" s="149">
        <v>1</v>
      </c>
      <c r="AS82" s="149">
        <v>1</v>
      </c>
      <c r="AT82" s="149">
        <v>1</v>
      </c>
      <c r="AU82" s="149">
        <v>1</v>
      </c>
      <c r="AV82" s="149">
        <v>1</v>
      </c>
      <c r="AW82" s="149">
        <v>1</v>
      </c>
      <c r="AX82" s="149">
        <v>1</v>
      </c>
      <c r="AY82" s="149">
        <v>1</v>
      </c>
      <c r="AZ82" s="149">
        <v>1</v>
      </c>
      <c r="BA82" s="149">
        <v>1</v>
      </c>
      <c r="BB82" s="149">
        <v>1</v>
      </c>
      <c r="BC82" s="149">
        <v>1</v>
      </c>
      <c r="BD82" s="149">
        <v>1</v>
      </c>
      <c r="BE82" s="149">
        <v>1</v>
      </c>
      <c r="BF82" s="149">
        <v>1</v>
      </c>
      <c r="BG82" s="149">
        <v>1</v>
      </c>
      <c r="BH82" s="149">
        <v>1</v>
      </c>
      <c r="BI82" s="149">
        <v>1</v>
      </c>
      <c r="BJ82" s="149">
        <v>1</v>
      </c>
      <c r="BK82" s="149">
        <v>1</v>
      </c>
      <c r="BL82" s="149">
        <v>1</v>
      </c>
      <c r="BM82" s="149">
        <v>1</v>
      </c>
      <c r="BN82" s="149">
        <v>1</v>
      </c>
      <c r="BO82" s="149">
        <v>1</v>
      </c>
      <c r="BP82" s="149">
        <v>1</v>
      </c>
      <c r="BQ82" s="149">
        <v>1</v>
      </c>
      <c r="BR82" s="149">
        <v>1</v>
      </c>
      <c r="BS82" s="149">
        <v>1</v>
      </c>
      <c r="BT82" s="149">
        <v>1</v>
      </c>
      <c r="BU82" s="149"/>
      <c r="BV82" s="149"/>
      <c r="BW82" s="149"/>
      <c r="BX82" s="149"/>
      <c r="BY82" s="149"/>
      <c r="BZ82" s="149"/>
      <c r="CA82" s="149"/>
      <c r="CB82" s="149"/>
      <c r="CC82" s="149"/>
      <c r="CD82" s="149"/>
      <c r="CE82" s="149"/>
      <c r="CF82" s="149"/>
      <c r="CG82" s="149"/>
      <c r="CH82" s="149"/>
      <c r="CI82" s="149"/>
      <c r="CJ82" s="149"/>
      <c r="CK82" s="149"/>
      <c r="CL82" s="149"/>
      <c r="CM82" s="149"/>
      <c r="CN82" s="149"/>
      <c r="CO82" s="149"/>
      <c r="CP82" s="149"/>
      <c r="CQ82" s="149"/>
      <c r="CR82" s="149"/>
      <c r="CS82" s="150"/>
      <c r="CT82" s="151"/>
      <c r="CW82" s="68"/>
      <c r="CX82" s="152"/>
    </row>
    <row r="83" spans="1:102">
      <c r="A83" s="289" t="s">
        <v>8334</v>
      </c>
      <c r="B83" s="146" t="s">
        <v>397</v>
      </c>
      <c r="C83" s="147" t="str">
        <f>+_xlfn.XLOOKUP(B83,'R4'!B:B,'R4'!C:C)</f>
        <v>AMR - EKSKAVATÖR - 28 TON - PALETLİ - LİEBHERR R 928</v>
      </c>
      <c r="D83" s="147"/>
      <c r="E83" s="150" t="s">
        <v>5135</v>
      </c>
      <c r="F83" s="150" t="s">
        <v>38</v>
      </c>
      <c r="G83" s="150" t="s">
        <v>35</v>
      </c>
      <c r="H83" s="150" t="s">
        <v>8271</v>
      </c>
      <c r="I83" s="156"/>
      <c r="J83" s="148">
        <v>0</v>
      </c>
      <c r="K83" s="149">
        <v>0</v>
      </c>
      <c r="L83" s="149">
        <v>0</v>
      </c>
      <c r="M83" s="149">
        <v>0</v>
      </c>
      <c r="N83" s="149">
        <v>0</v>
      </c>
      <c r="O83" s="149">
        <v>0</v>
      </c>
      <c r="P83" s="149">
        <v>0</v>
      </c>
      <c r="Q83" s="149">
        <v>0</v>
      </c>
      <c r="R83" s="149">
        <v>0</v>
      </c>
      <c r="S83" s="149">
        <v>0</v>
      </c>
      <c r="T83" s="149">
        <v>0</v>
      </c>
      <c r="U83" s="149">
        <v>0</v>
      </c>
      <c r="V83" s="149">
        <v>0</v>
      </c>
      <c r="W83" s="149">
        <v>0</v>
      </c>
      <c r="X83" s="149">
        <v>1</v>
      </c>
      <c r="Y83" s="149">
        <v>1</v>
      </c>
      <c r="Z83" s="149">
        <v>1</v>
      </c>
      <c r="AA83" s="149">
        <v>1</v>
      </c>
      <c r="AB83" s="149">
        <v>1</v>
      </c>
      <c r="AC83" s="149">
        <v>1</v>
      </c>
      <c r="AD83" s="149">
        <v>1</v>
      </c>
      <c r="AE83" s="149">
        <v>1</v>
      </c>
      <c r="AF83" s="149">
        <v>1</v>
      </c>
      <c r="AG83" s="149">
        <v>1</v>
      </c>
      <c r="AH83" s="149">
        <v>1</v>
      </c>
      <c r="AI83" s="149">
        <v>1</v>
      </c>
      <c r="AJ83" s="149">
        <v>1</v>
      </c>
      <c r="AK83" s="149">
        <v>1</v>
      </c>
      <c r="AL83" s="149">
        <v>1</v>
      </c>
      <c r="AM83" s="149">
        <v>1</v>
      </c>
      <c r="AN83" s="149">
        <v>1</v>
      </c>
      <c r="AO83" s="149">
        <v>1</v>
      </c>
      <c r="AP83" s="149">
        <v>1</v>
      </c>
      <c r="AQ83" s="149">
        <v>1</v>
      </c>
      <c r="AR83" s="149">
        <v>1</v>
      </c>
      <c r="AS83" s="149">
        <v>1</v>
      </c>
      <c r="AT83" s="149">
        <v>1</v>
      </c>
      <c r="AU83" s="149">
        <v>1</v>
      </c>
      <c r="AV83" s="149">
        <v>1</v>
      </c>
      <c r="AW83" s="149">
        <v>1</v>
      </c>
      <c r="AX83" s="149">
        <v>1</v>
      </c>
      <c r="AY83" s="149">
        <v>1</v>
      </c>
      <c r="AZ83" s="149">
        <v>1</v>
      </c>
      <c r="BA83" s="149">
        <v>1</v>
      </c>
      <c r="BB83" s="149">
        <v>1</v>
      </c>
      <c r="BC83" s="149">
        <v>1</v>
      </c>
      <c r="BD83" s="149">
        <v>1</v>
      </c>
      <c r="BE83" s="149">
        <v>1</v>
      </c>
      <c r="BF83" s="149">
        <v>1</v>
      </c>
      <c r="BG83" s="149">
        <v>1</v>
      </c>
      <c r="BH83" s="149">
        <v>1</v>
      </c>
      <c r="BI83" s="149">
        <v>1</v>
      </c>
      <c r="BJ83" s="149">
        <v>1</v>
      </c>
      <c r="BK83" s="149">
        <v>1</v>
      </c>
      <c r="BL83" s="149">
        <v>1</v>
      </c>
      <c r="BM83" s="149">
        <v>1</v>
      </c>
      <c r="BN83" s="149">
        <v>1</v>
      </c>
      <c r="BO83" s="149">
        <v>1</v>
      </c>
      <c r="BP83" s="149">
        <v>1</v>
      </c>
      <c r="BQ83" s="149">
        <v>1</v>
      </c>
      <c r="BR83" s="149">
        <v>1</v>
      </c>
      <c r="BS83" s="149">
        <v>1</v>
      </c>
      <c r="BT83" s="149">
        <v>1</v>
      </c>
      <c r="BU83" s="149"/>
      <c r="BV83" s="149"/>
      <c r="BW83" s="149"/>
      <c r="BX83" s="149"/>
      <c r="BY83" s="149"/>
      <c r="BZ83" s="149"/>
      <c r="CA83" s="149"/>
      <c r="CB83" s="149"/>
      <c r="CC83" s="149"/>
      <c r="CD83" s="149"/>
      <c r="CE83" s="149"/>
      <c r="CF83" s="149"/>
      <c r="CG83" s="149"/>
      <c r="CH83" s="149"/>
      <c r="CI83" s="149"/>
      <c r="CJ83" s="149"/>
      <c r="CK83" s="149"/>
      <c r="CL83" s="149"/>
      <c r="CM83" s="149"/>
      <c r="CN83" s="149"/>
      <c r="CO83" s="149"/>
      <c r="CP83" s="149"/>
      <c r="CQ83" s="149"/>
      <c r="CR83" s="149"/>
      <c r="CS83" s="150"/>
      <c r="CT83" s="151"/>
      <c r="CW83" s="68"/>
      <c r="CX83" s="152"/>
    </row>
    <row r="84" spans="1:102">
      <c r="A84" s="289" t="s">
        <v>8334</v>
      </c>
      <c r="B84" s="146" t="s">
        <v>399</v>
      </c>
      <c r="C84" s="147" t="str">
        <f>+_xlfn.XLOOKUP(B84,'R4'!B:B,'R4'!C:C)</f>
        <v>AMR - EKSKAVATÖR - 28 TON - PALETLİ - LİEBHERR R 928</v>
      </c>
      <c r="D84" s="147"/>
      <c r="E84" s="150" t="s">
        <v>5135</v>
      </c>
      <c r="F84" s="150" t="s">
        <v>38</v>
      </c>
      <c r="G84" s="150" t="s">
        <v>35</v>
      </c>
      <c r="H84" s="150" t="s">
        <v>8271</v>
      </c>
      <c r="I84" s="156"/>
      <c r="J84" s="148">
        <v>0</v>
      </c>
      <c r="K84" s="149">
        <v>0</v>
      </c>
      <c r="L84" s="149">
        <v>0</v>
      </c>
      <c r="M84" s="149">
        <v>0</v>
      </c>
      <c r="N84" s="149">
        <v>0</v>
      </c>
      <c r="O84" s="149">
        <v>0</v>
      </c>
      <c r="P84" s="149">
        <v>0</v>
      </c>
      <c r="Q84" s="149">
        <v>0</v>
      </c>
      <c r="R84" s="149">
        <v>0</v>
      </c>
      <c r="S84" s="149">
        <v>0</v>
      </c>
      <c r="T84" s="149">
        <v>0</v>
      </c>
      <c r="U84" s="149">
        <v>0</v>
      </c>
      <c r="V84" s="149">
        <v>0</v>
      </c>
      <c r="W84" s="149">
        <v>0</v>
      </c>
      <c r="X84" s="149">
        <v>1</v>
      </c>
      <c r="Y84" s="149">
        <v>1</v>
      </c>
      <c r="Z84" s="149">
        <v>1</v>
      </c>
      <c r="AA84" s="149">
        <v>1</v>
      </c>
      <c r="AB84" s="149">
        <v>1</v>
      </c>
      <c r="AC84" s="149">
        <v>1</v>
      </c>
      <c r="AD84" s="149">
        <v>1</v>
      </c>
      <c r="AE84" s="149">
        <v>1</v>
      </c>
      <c r="AF84" s="149">
        <v>1</v>
      </c>
      <c r="AG84" s="149">
        <v>1</v>
      </c>
      <c r="AH84" s="149">
        <v>1</v>
      </c>
      <c r="AI84" s="149">
        <v>1</v>
      </c>
      <c r="AJ84" s="149">
        <v>1</v>
      </c>
      <c r="AK84" s="149">
        <v>1</v>
      </c>
      <c r="AL84" s="149">
        <v>1</v>
      </c>
      <c r="AM84" s="149">
        <v>1</v>
      </c>
      <c r="AN84" s="149">
        <v>1</v>
      </c>
      <c r="AO84" s="149">
        <v>1</v>
      </c>
      <c r="AP84" s="149">
        <v>1</v>
      </c>
      <c r="AQ84" s="149">
        <v>1</v>
      </c>
      <c r="AR84" s="149">
        <v>1</v>
      </c>
      <c r="AS84" s="149">
        <v>1</v>
      </c>
      <c r="AT84" s="149">
        <v>1</v>
      </c>
      <c r="AU84" s="149">
        <v>1</v>
      </c>
      <c r="AV84" s="149">
        <v>1</v>
      </c>
      <c r="AW84" s="149">
        <v>1</v>
      </c>
      <c r="AX84" s="149">
        <v>1</v>
      </c>
      <c r="AY84" s="149">
        <v>1</v>
      </c>
      <c r="AZ84" s="149">
        <v>1</v>
      </c>
      <c r="BA84" s="149">
        <v>1</v>
      </c>
      <c r="BB84" s="149">
        <v>1</v>
      </c>
      <c r="BC84" s="149">
        <v>1</v>
      </c>
      <c r="BD84" s="149">
        <v>1</v>
      </c>
      <c r="BE84" s="149">
        <v>1</v>
      </c>
      <c r="BF84" s="149">
        <v>1</v>
      </c>
      <c r="BG84" s="149">
        <v>1</v>
      </c>
      <c r="BH84" s="149">
        <v>1</v>
      </c>
      <c r="BI84" s="149">
        <v>1</v>
      </c>
      <c r="BJ84" s="149">
        <v>1</v>
      </c>
      <c r="BK84" s="149">
        <v>1</v>
      </c>
      <c r="BL84" s="149">
        <v>1</v>
      </c>
      <c r="BM84" s="149">
        <v>1</v>
      </c>
      <c r="BN84" s="149">
        <v>1</v>
      </c>
      <c r="BO84" s="149">
        <v>1</v>
      </c>
      <c r="BP84" s="149">
        <v>1</v>
      </c>
      <c r="BQ84" s="149">
        <v>1</v>
      </c>
      <c r="BR84" s="149">
        <v>1</v>
      </c>
      <c r="BS84" s="149">
        <v>1</v>
      </c>
      <c r="BT84" s="149">
        <v>1</v>
      </c>
      <c r="BU84" s="149"/>
      <c r="BV84" s="149"/>
      <c r="BW84" s="149"/>
      <c r="BX84" s="149"/>
      <c r="BY84" s="149"/>
      <c r="BZ84" s="149"/>
      <c r="CA84" s="149"/>
      <c r="CB84" s="149"/>
      <c r="CC84" s="149"/>
      <c r="CD84" s="149"/>
      <c r="CE84" s="149"/>
      <c r="CF84" s="149"/>
      <c r="CG84" s="149"/>
      <c r="CH84" s="149"/>
      <c r="CI84" s="149"/>
      <c r="CJ84" s="149"/>
      <c r="CK84" s="149"/>
      <c r="CL84" s="149"/>
      <c r="CM84" s="149"/>
      <c r="CN84" s="149"/>
      <c r="CO84" s="149"/>
      <c r="CP84" s="149"/>
      <c r="CQ84" s="149"/>
      <c r="CR84" s="149"/>
      <c r="CS84" s="150"/>
      <c r="CT84" s="151"/>
      <c r="CW84" s="68"/>
      <c r="CX84" s="152"/>
    </row>
    <row r="85" spans="1:102">
      <c r="A85" s="289" t="s">
        <v>8334</v>
      </c>
      <c r="B85" s="146" t="s">
        <v>401</v>
      </c>
      <c r="C85" s="147" t="str">
        <f>+_xlfn.XLOOKUP(B85,'R4'!B:B,'R4'!C:C)</f>
        <v>AMR - EKSKAVATÖR - 28 TON - PALETLİ - LİEBHERR R 928</v>
      </c>
      <c r="D85" s="147"/>
      <c r="E85" s="150" t="s">
        <v>5135</v>
      </c>
      <c r="F85" s="150" t="s">
        <v>38</v>
      </c>
      <c r="G85" s="150" t="s">
        <v>35</v>
      </c>
      <c r="H85" s="150" t="s">
        <v>8271</v>
      </c>
      <c r="I85" s="156"/>
      <c r="J85" s="148">
        <v>0</v>
      </c>
      <c r="K85" s="149">
        <v>0</v>
      </c>
      <c r="L85" s="149">
        <v>0</v>
      </c>
      <c r="M85" s="149">
        <v>0</v>
      </c>
      <c r="N85" s="149">
        <v>0</v>
      </c>
      <c r="O85" s="149">
        <v>0</v>
      </c>
      <c r="P85" s="149">
        <v>0</v>
      </c>
      <c r="Q85" s="149">
        <v>0</v>
      </c>
      <c r="R85" s="149">
        <v>0</v>
      </c>
      <c r="S85" s="149">
        <v>0</v>
      </c>
      <c r="T85" s="149">
        <v>0</v>
      </c>
      <c r="U85" s="149">
        <v>0</v>
      </c>
      <c r="V85" s="149">
        <v>0</v>
      </c>
      <c r="W85" s="149">
        <v>0</v>
      </c>
      <c r="X85" s="149">
        <v>1</v>
      </c>
      <c r="Y85" s="149">
        <v>1</v>
      </c>
      <c r="Z85" s="149">
        <v>1</v>
      </c>
      <c r="AA85" s="149">
        <v>1</v>
      </c>
      <c r="AB85" s="149">
        <v>1</v>
      </c>
      <c r="AC85" s="149">
        <v>1</v>
      </c>
      <c r="AD85" s="149">
        <v>1</v>
      </c>
      <c r="AE85" s="149">
        <v>1</v>
      </c>
      <c r="AF85" s="149">
        <v>1</v>
      </c>
      <c r="AG85" s="149">
        <v>1</v>
      </c>
      <c r="AH85" s="149">
        <v>1</v>
      </c>
      <c r="AI85" s="149">
        <v>1</v>
      </c>
      <c r="AJ85" s="149">
        <v>1</v>
      </c>
      <c r="AK85" s="149">
        <v>1</v>
      </c>
      <c r="AL85" s="149">
        <v>1</v>
      </c>
      <c r="AM85" s="149">
        <v>1</v>
      </c>
      <c r="AN85" s="149">
        <v>1</v>
      </c>
      <c r="AO85" s="149">
        <v>1</v>
      </c>
      <c r="AP85" s="149">
        <v>1</v>
      </c>
      <c r="AQ85" s="149">
        <v>1</v>
      </c>
      <c r="AR85" s="149">
        <v>1</v>
      </c>
      <c r="AS85" s="149">
        <v>1</v>
      </c>
      <c r="AT85" s="149">
        <v>1</v>
      </c>
      <c r="AU85" s="149">
        <v>1</v>
      </c>
      <c r="AV85" s="149">
        <v>1</v>
      </c>
      <c r="AW85" s="149">
        <v>1</v>
      </c>
      <c r="AX85" s="149">
        <v>1</v>
      </c>
      <c r="AY85" s="149">
        <v>1</v>
      </c>
      <c r="AZ85" s="149">
        <v>1</v>
      </c>
      <c r="BA85" s="149">
        <v>1</v>
      </c>
      <c r="BB85" s="149">
        <v>1</v>
      </c>
      <c r="BC85" s="149">
        <v>1</v>
      </c>
      <c r="BD85" s="149">
        <v>1</v>
      </c>
      <c r="BE85" s="149">
        <v>1</v>
      </c>
      <c r="BF85" s="149">
        <v>1</v>
      </c>
      <c r="BG85" s="149">
        <v>1</v>
      </c>
      <c r="BH85" s="149">
        <v>1</v>
      </c>
      <c r="BI85" s="149">
        <v>1</v>
      </c>
      <c r="BJ85" s="149">
        <v>1</v>
      </c>
      <c r="BK85" s="149">
        <v>1</v>
      </c>
      <c r="BL85" s="149">
        <v>1</v>
      </c>
      <c r="BM85" s="149">
        <v>1</v>
      </c>
      <c r="BN85" s="149">
        <v>1</v>
      </c>
      <c r="BO85" s="149">
        <v>1</v>
      </c>
      <c r="BP85" s="149">
        <v>1</v>
      </c>
      <c r="BQ85" s="149">
        <v>1</v>
      </c>
      <c r="BR85" s="149">
        <v>1</v>
      </c>
      <c r="BS85" s="149">
        <v>1</v>
      </c>
      <c r="BT85" s="149">
        <v>1</v>
      </c>
      <c r="BU85" s="149"/>
      <c r="BV85" s="149"/>
      <c r="BW85" s="149"/>
      <c r="BX85" s="149"/>
      <c r="BY85" s="149"/>
      <c r="BZ85" s="149"/>
      <c r="CA85" s="149"/>
      <c r="CB85" s="149"/>
      <c r="CC85" s="149"/>
      <c r="CD85" s="149"/>
      <c r="CE85" s="149"/>
      <c r="CF85" s="149"/>
      <c r="CG85" s="149"/>
      <c r="CH85" s="149"/>
      <c r="CI85" s="149"/>
      <c r="CJ85" s="149"/>
      <c r="CK85" s="149"/>
      <c r="CL85" s="149"/>
      <c r="CM85" s="149"/>
      <c r="CN85" s="149"/>
      <c r="CO85" s="149"/>
      <c r="CP85" s="149"/>
      <c r="CQ85" s="149"/>
      <c r="CR85" s="149"/>
      <c r="CS85" s="150"/>
      <c r="CT85" s="151"/>
      <c r="CW85" s="68"/>
      <c r="CX85" s="152"/>
    </row>
    <row r="86" spans="1:102">
      <c r="A86" s="289" t="s">
        <v>8334</v>
      </c>
      <c r="B86" s="146" t="s">
        <v>403</v>
      </c>
      <c r="C86" s="147" t="str">
        <f>+_xlfn.XLOOKUP(B86,'R4'!B:B,'R4'!C:C)</f>
        <v>AMR - EKSKAVATÖR - 28 TON - PALETLİ - LİEBHERR R 928</v>
      </c>
      <c r="D86" s="147"/>
      <c r="E86" s="150" t="s">
        <v>5135</v>
      </c>
      <c r="F86" s="150" t="s">
        <v>38</v>
      </c>
      <c r="G86" s="150" t="s">
        <v>35</v>
      </c>
      <c r="H86" s="150" t="s">
        <v>8271</v>
      </c>
      <c r="I86" s="156"/>
      <c r="J86" s="148">
        <v>0</v>
      </c>
      <c r="K86" s="149">
        <v>0</v>
      </c>
      <c r="L86" s="149">
        <v>0</v>
      </c>
      <c r="M86" s="149">
        <v>0</v>
      </c>
      <c r="N86" s="149">
        <v>0</v>
      </c>
      <c r="O86" s="149">
        <v>0</v>
      </c>
      <c r="P86" s="149">
        <v>0</v>
      </c>
      <c r="Q86" s="149">
        <v>0</v>
      </c>
      <c r="R86" s="149">
        <v>0</v>
      </c>
      <c r="S86" s="149">
        <v>0</v>
      </c>
      <c r="T86" s="149">
        <v>0</v>
      </c>
      <c r="U86" s="149">
        <v>0</v>
      </c>
      <c r="V86" s="149">
        <v>0</v>
      </c>
      <c r="W86" s="149">
        <v>0</v>
      </c>
      <c r="X86" s="149">
        <v>1</v>
      </c>
      <c r="Y86" s="149">
        <v>1</v>
      </c>
      <c r="Z86" s="149">
        <v>1</v>
      </c>
      <c r="AA86" s="149">
        <v>1</v>
      </c>
      <c r="AB86" s="149">
        <v>1</v>
      </c>
      <c r="AC86" s="149">
        <v>1</v>
      </c>
      <c r="AD86" s="149">
        <v>1</v>
      </c>
      <c r="AE86" s="149">
        <v>1</v>
      </c>
      <c r="AF86" s="149">
        <v>1</v>
      </c>
      <c r="AG86" s="149">
        <v>1</v>
      </c>
      <c r="AH86" s="149">
        <v>1</v>
      </c>
      <c r="AI86" s="149">
        <v>1</v>
      </c>
      <c r="AJ86" s="149">
        <v>1</v>
      </c>
      <c r="AK86" s="149">
        <v>1</v>
      </c>
      <c r="AL86" s="149">
        <v>1</v>
      </c>
      <c r="AM86" s="149">
        <v>1</v>
      </c>
      <c r="AN86" s="149">
        <v>1</v>
      </c>
      <c r="AO86" s="149">
        <v>1</v>
      </c>
      <c r="AP86" s="149">
        <v>1</v>
      </c>
      <c r="AQ86" s="149">
        <v>1</v>
      </c>
      <c r="AR86" s="149">
        <v>1</v>
      </c>
      <c r="AS86" s="149">
        <v>1</v>
      </c>
      <c r="AT86" s="149">
        <v>1</v>
      </c>
      <c r="AU86" s="149">
        <v>1</v>
      </c>
      <c r="AV86" s="149">
        <v>1</v>
      </c>
      <c r="AW86" s="149">
        <v>1</v>
      </c>
      <c r="AX86" s="149">
        <v>1</v>
      </c>
      <c r="AY86" s="149">
        <v>1</v>
      </c>
      <c r="AZ86" s="149">
        <v>1</v>
      </c>
      <c r="BA86" s="149">
        <v>1</v>
      </c>
      <c r="BB86" s="149">
        <v>1</v>
      </c>
      <c r="BC86" s="149">
        <v>1</v>
      </c>
      <c r="BD86" s="149">
        <v>1</v>
      </c>
      <c r="BE86" s="149">
        <v>1</v>
      </c>
      <c r="BF86" s="149">
        <v>1</v>
      </c>
      <c r="BG86" s="149">
        <v>1</v>
      </c>
      <c r="BH86" s="149">
        <v>1</v>
      </c>
      <c r="BI86" s="149">
        <v>1</v>
      </c>
      <c r="BJ86" s="149">
        <v>1</v>
      </c>
      <c r="BK86" s="149">
        <v>1</v>
      </c>
      <c r="BL86" s="149">
        <v>1</v>
      </c>
      <c r="BM86" s="149">
        <v>1</v>
      </c>
      <c r="BN86" s="149">
        <v>1</v>
      </c>
      <c r="BO86" s="149">
        <v>1</v>
      </c>
      <c r="BP86" s="149">
        <v>1</v>
      </c>
      <c r="BQ86" s="149">
        <v>1</v>
      </c>
      <c r="BR86" s="149">
        <v>1</v>
      </c>
      <c r="BS86" s="149">
        <v>1</v>
      </c>
      <c r="BT86" s="149">
        <v>1</v>
      </c>
      <c r="BU86" s="149"/>
      <c r="BV86" s="149"/>
      <c r="BW86" s="149"/>
      <c r="BX86" s="149"/>
      <c r="BY86" s="149"/>
      <c r="BZ86" s="149"/>
      <c r="CA86" s="149"/>
      <c r="CB86" s="149"/>
      <c r="CC86" s="149"/>
      <c r="CD86" s="149"/>
      <c r="CE86" s="149"/>
      <c r="CF86" s="149"/>
      <c r="CG86" s="149"/>
      <c r="CH86" s="149"/>
      <c r="CI86" s="149"/>
      <c r="CJ86" s="149"/>
      <c r="CK86" s="149"/>
      <c r="CL86" s="149"/>
      <c r="CM86" s="149"/>
      <c r="CN86" s="149"/>
      <c r="CO86" s="149"/>
      <c r="CP86" s="149"/>
      <c r="CQ86" s="149"/>
      <c r="CR86" s="149"/>
      <c r="CS86" s="150"/>
      <c r="CT86" s="151"/>
      <c r="CW86" s="68"/>
      <c r="CX86" s="152"/>
    </row>
    <row r="87" spans="1:102">
      <c r="A87" s="289" t="s">
        <v>8334</v>
      </c>
      <c r="B87" s="146" t="s">
        <v>405</v>
      </c>
      <c r="C87" s="147" t="str">
        <f>+_xlfn.XLOOKUP(B87,'R4'!B:B,'R4'!C:C)</f>
        <v>AMR - EKSKAVATÖR - 28 TON - PALETLİ - LİEBHERR R 928</v>
      </c>
      <c r="D87" s="147"/>
      <c r="E87" s="150" t="s">
        <v>5135</v>
      </c>
      <c r="F87" s="150" t="s">
        <v>38</v>
      </c>
      <c r="G87" s="150" t="s">
        <v>35</v>
      </c>
      <c r="H87" s="150" t="s">
        <v>8271</v>
      </c>
      <c r="I87" s="156"/>
      <c r="J87" s="148">
        <v>0</v>
      </c>
      <c r="K87" s="149">
        <v>0</v>
      </c>
      <c r="L87" s="149">
        <v>0</v>
      </c>
      <c r="M87" s="149">
        <v>0</v>
      </c>
      <c r="N87" s="149">
        <v>0</v>
      </c>
      <c r="O87" s="149">
        <v>0</v>
      </c>
      <c r="P87" s="149">
        <v>0</v>
      </c>
      <c r="Q87" s="149">
        <v>0</v>
      </c>
      <c r="R87" s="149">
        <v>0</v>
      </c>
      <c r="S87" s="149">
        <v>0</v>
      </c>
      <c r="T87" s="149">
        <v>0</v>
      </c>
      <c r="U87" s="149">
        <v>0</v>
      </c>
      <c r="V87" s="149">
        <v>0</v>
      </c>
      <c r="W87" s="149">
        <v>0</v>
      </c>
      <c r="X87" s="149">
        <v>1</v>
      </c>
      <c r="Y87" s="149">
        <v>1</v>
      </c>
      <c r="Z87" s="149">
        <v>1</v>
      </c>
      <c r="AA87" s="149">
        <v>1</v>
      </c>
      <c r="AB87" s="149">
        <v>1</v>
      </c>
      <c r="AC87" s="149">
        <v>1</v>
      </c>
      <c r="AD87" s="149">
        <v>1</v>
      </c>
      <c r="AE87" s="149">
        <v>1</v>
      </c>
      <c r="AF87" s="149">
        <v>1</v>
      </c>
      <c r="AG87" s="149">
        <v>1</v>
      </c>
      <c r="AH87" s="149">
        <v>1</v>
      </c>
      <c r="AI87" s="149">
        <v>1</v>
      </c>
      <c r="AJ87" s="149">
        <v>1</v>
      </c>
      <c r="AK87" s="149">
        <v>1</v>
      </c>
      <c r="AL87" s="149">
        <v>1</v>
      </c>
      <c r="AM87" s="149">
        <v>1</v>
      </c>
      <c r="AN87" s="149">
        <v>1</v>
      </c>
      <c r="AO87" s="149">
        <v>1</v>
      </c>
      <c r="AP87" s="149">
        <v>1</v>
      </c>
      <c r="AQ87" s="149">
        <v>1</v>
      </c>
      <c r="AR87" s="149">
        <v>1</v>
      </c>
      <c r="AS87" s="149">
        <v>1</v>
      </c>
      <c r="AT87" s="149">
        <v>1</v>
      </c>
      <c r="AU87" s="149">
        <v>1</v>
      </c>
      <c r="AV87" s="149">
        <v>1</v>
      </c>
      <c r="AW87" s="149">
        <v>1</v>
      </c>
      <c r="AX87" s="149">
        <v>1</v>
      </c>
      <c r="AY87" s="149">
        <v>1</v>
      </c>
      <c r="AZ87" s="149">
        <v>1</v>
      </c>
      <c r="BA87" s="149">
        <v>1</v>
      </c>
      <c r="BB87" s="149">
        <v>1</v>
      </c>
      <c r="BC87" s="149">
        <v>1</v>
      </c>
      <c r="BD87" s="149">
        <v>1</v>
      </c>
      <c r="BE87" s="149">
        <v>1</v>
      </c>
      <c r="BF87" s="149">
        <v>1</v>
      </c>
      <c r="BG87" s="149">
        <v>1</v>
      </c>
      <c r="BH87" s="149">
        <v>1</v>
      </c>
      <c r="BI87" s="149">
        <v>1</v>
      </c>
      <c r="BJ87" s="149">
        <v>1</v>
      </c>
      <c r="BK87" s="149">
        <v>1</v>
      </c>
      <c r="BL87" s="149">
        <v>1</v>
      </c>
      <c r="BM87" s="149">
        <v>1</v>
      </c>
      <c r="BN87" s="149">
        <v>1</v>
      </c>
      <c r="BO87" s="149">
        <v>1</v>
      </c>
      <c r="BP87" s="149">
        <v>1</v>
      </c>
      <c r="BQ87" s="149">
        <v>1</v>
      </c>
      <c r="BR87" s="149">
        <v>1</v>
      </c>
      <c r="BS87" s="149">
        <v>1</v>
      </c>
      <c r="BT87" s="149">
        <v>1</v>
      </c>
      <c r="BU87" s="149"/>
      <c r="BV87" s="149"/>
      <c r="BW87" s="149"/>
      <c r="BX87" s="149"/>
      <c r="BY87" s="149"/>
      <c r="BZ87" s="149"/>
      <c r="CA87" s="149"/>
      <c r="CB87" s="149"/>
      <c r="CC87" s="149"/>
      <c r="CD87" s="149"/>
      <c r="CE87" s="149"/>
      <c r="CF87" s="149"/>
      <c r="CG87" s="149"/>
      <c r="CH87" s="149"/>
      <c r="CI87" s="149"/>
      <c r="CJ87" s="149"/>
      <c r="CK87" s="149"/>
      <c r="CL87" s="149"/>
      <c r="CM87" s="149"/>
      <c r="CN87" s="149"/>
      <c r="CO87" s="149"/>
      <c r="CP87" s="149"/>
      <c r="CQ87" s="149"/>
      <c r="CR87" s="149"/>
      <c r="CS87" s="150"/>
      <c r="CT87" s="151"/>
      <c r="CW87" s="68"/>
      <c r="CX87" s="152"/>
    </row>
    <row r="88" spans="1:102">
      <c r="A88" s="289" t="s">
        <v>8334</v>
      </c>
      <c r="B88" s="146" t="s">
        <v>407</v>
      </c>
      <c r="C88" s="147" t="str">
        <f>+_xlfn.XLOOKUP(B88,'R4'!B:B,'R4'!C:C)</f>
        <v>AMR - EKSKAVATÖR - 28 TON - PALETLİ - LİEBHERR R 928</v>
      </c>
      <c r="D88" s="147"/>
      <c r="E88" s="150" t="s">
        <v>5135</v>
      </c>
      <c r="F88" s="150" t="s">
        <v>38</v>
      </c>
      <c r="G88" s="150" t="s">
        <v>35</v>
      </c>
      <c r="H88" s="150" t="s">
        <v>8271</v>
      </c>
      <c r="I88" s="156"/>
      <c r="J88" s="148">
        <v>0</v>
      </c>
      <c r="K88" s="149">
        <v>0</v>
      </c>
      <c r="L88" s="149">
        <v>0</v>
      </c>
      <c r="M88" s="149">
        <v>0</v>
      </c>
      <c r="N88" s="149">
        <v>0</v>
      </c>
      <c r="O88" s="149">
        <v>0</v>
      </c>
      <c r="P88" s="149">
        <v>0</v>
      </c>
      <c r="Q88" s="149">
        <v>0</v>
      </c>
      <c r="R88" s="149">
        <v>0</v>
      </c>
      <c r="S88" s="149">
        <v>0</v>
      </c>
      <c r="T88" s="149">
        <v>0</v>
      </c>
      <c r="U88" s="149">
        <v>0</v>
      </c>
      <c r="V88" s="149">
        <v>0</v>
      </c>
      <c r="W88" s="149">
        <v>0</v>
      </c>
      <c r="X88" s="149">
        <v>1</v>
      </c>
      <c r="Y88" s="149">
        <v>1</v>
      </c>
      <c r="Z88" s="149">
        <v>1</v>
      </c>
      <c r="AA88" s="149">
        <v>1</v>
      </c>
      <c r="AB88" s="149">
        <v>1</v>
      </c>
      <c r="AC88" s="149">
        <v>1</v>
      </c>
      <c r="AD88" s="149">
        <v>1</v>
      </c>
      <c r="AE88" s="149">
        <v>1</v>
      </c>
      <c r="AF88" s="149">
        <v>1</v>
      </c>
      <c r="AG88" s="149">
        <v>1</v>
      </c>
      <c r="AH88" s="149">
        <v>1</v>
      </c>
      <c r="AI88" s="149">
        <v>1</v>
      </c>
      <c r="AJ88" s="149">
        <v>1</v>
      </c>
      <c r="AK88" s="149">
        <v>1</v>
      </c>
      <c r="AL88" s="149">
        <v>1</v>
      </c>
      <c r="AM88" s="149">
        <v>1</v>
      </c>
      <c r="AN88" s="149">
        <v>1</v>
      </c>
      <c r="AO88" s="149">
        <v>1</v>
      </c>
      <c r="AP88" s="149">
        <v>1</v>
      </c>
      <c r="AQ88" s="149">
        <v>1</v>
      </c>
      <c r="AR88" s="149">
        <v>1</v>
      </c>
      <c r="AS88" s="149">
        <v>1</v>
      </c>
      <c r="AT88" s="149">
        <v>1</v>
      </c>
      <c r="AU88" s="149">
        <v>1</v>
      </c>
      <c r="AV88" s="149">
        <v>1</v>
      </c>
      <c r="AW88" s="149">
        <v>1</v>
      </c>
      <c r="AX88" s="149">
        <v>1</v>
      </c>
      <c r="AY88" s="149">
        <v>1</v>
      </c>
      <c r="AZ88" s="149">
        <v>1</v>
      </c>
      <c r="BA88" s="149">
        <v>1</v>
      </c>
      <c r="BB88" s="149">
        <v>1</v>
      </c>
      <c r="BC88" s="149">
        <v>1</v>
      </c>
      <c r="BD88" s="149">
        <v>1</v>
      </c>
      <c r="BE88" s="149">
        <v>1</v>
      </c>
      <c r="BF88" s="149">
        <v>1</v>
      </c>
      <c r="BG88" s="149">
        <v>1</v>
      </c>
      <c r="BH88" s="149">
        <v>1</v>
      </c>
      <c r="BI88" s="149">
        <v>1</v>
      </c>
      <c r="BJ88" s="149">
        <v>1</v>
      </c>
      <c r="BK88" s="149">
        <v>1</v>
      </c>
      <c r="BL88" s="149">
        <v>1</v>
      </c>
      <c r="BM88" s="149">
        <v>1</v>
      </c>
      <c r="BN88" s="149">
        <v>1</v>
      </c>
      <c r="BO88" s="149">
        <v>1</v>
      </c>
      <c r="BP88" s="149">
        <v>1</v>
      </c>
      <c r="BQ88" s="149">
        <v>1</v>
      </c>
      <c r="BR88" s="149">
        <v>1</v>
      </c>
      <c r="BS88" s="149">
        <v>1</v>
      </c>
      <c r="BT88" s="149">
        <v>1</v>
      </c>
      <c r="BU88" s="149"/>
      <c r="BV88" s="149"/>
      <c r="BW88" s="149"/>
      <c r="BX88" s="149"/>
      <c r="BY88" s="149"/>
      <c r="BZ88" s="149"/>
      <c r="CA88" s="149"/>
      <c r="CB88" s="149"/>
      <c r="CC88" s="149"/>
      <c r="CD88" s="149"/>
      <c r="CE88" s="149"/>
      <c r="CF88" s="149"/>
      <c r="CG88" s="149"/>
      <c r="CH88" s="149"/>
      <c r="CI88" s="149"/>
      <c r="CJ88" s="149"/>
      <c r="CK88" s="149"/>
      <c r="CL88" s="149"/>
      <c r="CM88" s="149"/>
      <c r="CN88" s="149"/>
      <c r="CO88" s="149"/>
      <c r="CP88" s="149"/>
      <c r="CQ88" s="149"/>
      <c r="CR88" s="149"/>
      <c r="CS88" s="150"/>
      <c r="CT88" s="151"/>
      <c r="CW88" s="68"/>
      <c r="CX88" s="152"/>
    </row>
    <row r="89" spans="1:102">
      <c r="A89" s="289" t="s">
        <v>8334</v>
      </c>
      <c r="B89" s="146" t="s">
        <v>409</v>
      </c>
      <c r="C89" s="147" t="str">
        <f>+_xlfn.XLOOKUP(B89,'R4'!B:B,'R4'!C:C)</f>
        <v>AMR - EKSKAVATÖR - 28 TON - PALETLİ - LİEBHERR R 928</v>
      </c>
      <c r="D89" s="147"/>
      <c r="E89" s="150" t="s">
        <v>5135</v>
      </c>
      <c r="F89" s="150" t="s">
        <v>38</v>
      </c>
      <c r="G89" s="150" t="s">
        <v>35</v>
      </c>
      <c r="H89" s="150" t="s">
        <v>8271</v>
      </c>
      <c r="I89" s="156"/>
      <c r="J89" s="148">
        <v>0</v>
      </c>
      <c r="K89" s="149">
        <v>0</v>
      </c>
      <c r="L89" s="149">
        <v>0</v>
      </c>
      <c r="M89" s="149">
        <v>0</v>
      </c>
      <c r="N89" s="149">
        <v>0</v>
      </c>
      <c r="O89" s="149">
        <v>0</v>
      </c>
      <c r="P89" s="149">
        <v>0</v>
      </c>
      <c r="Q89" s="149">
        <v>0</v>
      </c>
      <c r="R89" s="149">
        <v>0</v>
      </c>
      <c r="S89" s="149">
        <v>0</v>
      </c>
      <c r="T89" s="149">
        <v>0</v>
      </c>
      <c r="U89" s="149">
        <v>0</v>
      </c>
      <c r="V89" s="149">
        <v>0</v>
      </c>
      <c r="W89" s="149">
        <v>0</v>
      </c>
      <c r="X89" s="149">
        <v>1</v>
      </c>
      <c r="Y89" s="149">
        <v>1</v>
      </c>
      <c r="Z89" s="149">
        <v>1</v>
      </c>
      <c r="AA89" s="149">
        <v>1</v>
      </c>
      <c r="AB89" s="149">
        <v>1</v>
      </c>
      <c r="AC89" s="149">
        <v>1</v>
      </c>
      <c r="AD89" s="149">
        <v>1</v>
      </c>
      <c r="AE89" s="149">
        <v>1</v>
      </c>
      <c r="AF89" s="149">
        <v>1</v>
      </c>
      <c r="AG89" s="149">
        <v>1</v>
      </c>
      <c r="AH89" s="149">
        <v>1</v>
      </c>
      <c r="AI89" s="149">
        <v>1</v>
      </c>
      <c r="AJ89" s="149">
        <v>1</v>
      </c>
      <c r="AK89" s="149">
        <v>1</v>
      </c>
      <c r="AL89" s="149">
        <v>1</v>
      </c>
      <c r="AM89" s="149">
        <v>1</v>
      </c>
      <c r="AN89" s="149">
        <v>1</v>
      </c>
      <c r="AO89" s="149">
        <v>1</v>
      </c>
      <c r="AP89" s="149">
        <v>1</v>
      </c>
      <c r="AQ89" s="149">
        <v>1</v>
      </c>
      <c r="AR89" s="149">
        <v>1</v>
      </c>
      <c r="AS89" s="149">
        <v>1</v>
      </c>
      <c r="AT89" s="149">
        <v>1</v>
      </c>
      <c r="AU89" s="149">
        <v>1</v>
      </c>
      <c r="AV89" s="149">
        <v>1</v>
      </c>
      <c r="AW89" s="149">
        <v>1</v>
      </c>
      <c r="AX89" s="149">
        <v>1</v>
      </c>
      <c r="AY89" s="149">
        <v>1</v>
      </c>
      <c r="AZ89" s="149">
        <v>1</v>
      </c>
      <c r="BA89" s="149">
        <v>1</v>
      </c>
      <c r="BB89" s="149">
        <v>1</v>
      </c>
      <c r="BC89" s="149">
        <v>1</v>
      </c>
      <c r="BD89" s="149">
        <v>1</v>
      </c>
      <c r="BE89" s="149">
        <v>1</v>
      </c>
      <c r="BF89" s="149">
        <v>1</v>
      </c>
      <c r="BG89" s="149">
        <v>1</v>
      </c>
      <c r="BH89" s="149">
        <v>1</v>
      </c>
      <c r="BI89" s="149">
        <v>1</v>
      </c>
      <c r="BJ89" s="149">
        <v>1</v>
      </c>
      <c r="BK89" s="149">
        <v>1</v>
      </c>
      <c r="BL89" s="149">
        <v>1</v>
      </c>
      <c r="BM89" s="149">
        <v>1</v>
      </c>
      <c r="BN89" s="149">
        <v>1</v>
      </c>
      <c r="BO89" s="149">
        <v>1</v>
      </c>
      <c r="BP89" s="149">
        <v>1</v>
      </c>
      <c r="BQ89" s="149">
        <v>1</v>
      </c>
      <c r="BR89" s="149">
        <v>1</v>
      </c>
      <c r="BS89" s="149">
        <v>1</v>
      </c>
      <c r="BT89" s="149">
        <v>1</v>
      </c>
      <c r="BU89" s="149"/>
      <c r="BV89" s="149"/>
      <c r="BW89" s="149"/>
      <c r="BX89" s="149"/>
      <c r="BY89" s="149"/>
      <c r="BZ89" s="149"/>
      <c r="CA89" s="149"/>
      <c r="CB89" s="149"/>
      <c r="CC89" s="149"/>
      <c r="CD89" s="149"/>
      <c r="CE89" s="149"/>
      <c r="CF89" s="149"/>
      <c r="CG89" s="149"/>
      <c r="CH89" s="149"/>
      <c r="CI89" s="149"/>
      <c r="CJ89" s="149"/>
      <c r="CK89" s="149"/>
      <c r="CL89" s="149"/>
      <c r="CM89" s="149"/>
      <c r="CN89" s="149"/>
      <c r="CO89" s="149"/>
      <c r="CP89" s="149"/>
      <c r="CQ89" s="149"/>
      <c r="CR89" s="149"/>
      <c r="CS89" s="150"/>
      <c r="CT89" s="151"/>
      <c r="CW89" s="68"/>
      <c r="CX89" s="152"/>
    </row>
    <row r="90" spans="1:102">
      <c r="A90" s="289" t="s">
        <v>8334</v>
      </c>
      <c r="B90" s="146" t="s">
        <v>417</v>
      </c>
      <c r="C90" s="147" t="str">
        <f>+_xlfn.XLOOKUP(B90,'R4'!B:B,'R4'!C:C)</f>
        <v>AMR - EKSKAVATÖR - 35 TON - PALETLİ - LİEBHERR R 938</v>
      </c>
      <c r="D90" s="147"/>
      <c r="E90" s="150" t="s">
        <v>5138</v>
      </c>
      <c r="F90" s="150" t="s">
        <v>38</v>
      </c>
      <c r="G90" s="150" t="s">
        <v>35</v>
      </c>
      <c r="H90" s="150" t="s">
        <v>8271</v>
      </c>
      <c r="I90" s="156"/>
      <c r="J90" s="148">
        <v>0</v>
      </c>
      <c r="K90" s="149">
        <v>0</v>
      </c>
      <c r="L90" s="149">
        <v>0</v>
      </c>
      <c r="M90" s="149">
        <v>0</v>
      </c>
      <c r="N90" s="149">
        <v>0</v>
      </c>
      <c r="O90" s="149">
        <v>0</v>
      </c>
      <c r="P90" s="149">
        <v>0</v>
      </c>
      <c r="Q90" s="149">
        <v>0</v>
      </c>
      <c r="R90" s="149">
        <v>0</v>
      </c>
      <c r="S90" s="149">
        <v>0</v>
      </c>
      <c r="T90" s="149">
        <v>0</v>
      </c>
      <c r="U90" s="149">
        <v>0</v>
      </c>
      <c r="V90" s="149">
        <v>0</v>
      </c>
      <c r="W90" s="149">
        <v>0</v>
      </c>
      <c r="X90" s="149">
        <v>1</v>
      </c>
      <c r="Y90" s="149">
        <v>1</v>
      </c>
      <c r="Z90" s="149">
        <v>1</v>
      </c>
      <c r="AA90" s="149">
        <v>1</v>
      </c>
      <c r="AB90" s="149">
        <v>1</v>
      </c>
      <c r="AC90" s="149">
        <v>1</v>
      </c>
      <c r="AD90" s="149">
        <v>1</v>
      </c>
      <c r="AE90" s="149">
        <v>1</v>
      </c>
      <c r="AF90" s="149">
        <v>1</v>
      </c>
      <c r="AG90" s="149">
        <v>1</v>
      </c>
      <c r="AH90" s="149">
        <v>1</v>
      </c>
      <c r="AI90" s="149">
        <v>1</v>
      </c>
      <c r="AJ90" s="149">
        <v>1</v>
      </c>
      <c r="AK90" s="149">
        <v>1</v>
      </c>
      <c r="AL90" s="149">
        <v>1</v>
      </c>
      <c r="AM90" s="149">
        <v>1</v>
      </c>
      <c r="AN90" s="149">
        <v>1</v>
      </c>
      <c r="AO90" s="149">
        <v>1</v>
      </c>
      <c r="AP90" s="149">
        <v>1</v>
      </c>
      <c r="AQ90" s="149">
        <v>1</v>
      </c>
      <c r="AR90" s="149">
        <v>1</v>
      </c>
      <c r="AS90" s="149">
        <v>1</v>
      </c>
      <c r="AT90" s="149">
        <v>1</v>
      </c>
      <c r="AU90" s="149">
        <v>1</v>
      </c>
      <c r="AV90" s="149">
        <v>1</v>
      </c>
      <c r="AW90" s="149">
        <v>1</v>
      </c>
      <c r="AX90" s="149">
        <v>1</v>
      </c>
      <c r="AY90" s="149">
        <v>1</v>
      </c>
      <c r="AZ90" s="149">
        <v>1</v>
      </c>
      <c r="BA90" s="149">
        <v>1</v>
      </c>
      <c r="BB90" s="149">
        <v>1</v>
      </c>
      <c r="BC90" s="149">
        <v>1</v>
      </c>
      <c r="BD90" s="149">
        <v>1</v>
      </c>
      <c r="BE90" s="149">
        <v>1</v>
      </c>
      <c r="BF90" s="149">
        <v>1</v>
      </c>
      <c r="BG90" s="149">
        <v>1</v>
      </c>
      <c r="BH90" s="149">
        <v>1</v>
      </c>
      <c r="BI90" s="149">
        <v>1</v>
      </c>
      <c r="BJ90" s="149">
        <v>1</v>
      </c>
      <c r="BK90" s="149">
        <v>1</v>
      </c>
      <c r="BL90" s="149">
        <v>1</v>
      </c>
      <c r="BM90" s="149">
        <v>1</v>
      </c>
      <c r="BN90" s="149">
        <v>1</v>
      </c>
      <c r="BO90" s="149">
        <v>1</v>
      </c>
      <c r="BP90" s="149">
        <v>1</v>
      </c>
      <c r="BQ90" s="149">
        <v>1</v>
      </c>
      <c r="BR90" s="149">
        <v>1</v>
      </c>
      <c r="BS90" s="149">
        <v>1</v>
      </c>
      <c r="BT90" s="149">
        <v>1</v>
      </c>
      <c r="BU90" s="149"/>
      <c r="BV90" s="149"/>
      <c r="BW90" s="149"/>
      <c r="BX90" s="149"/>
      <c r="BY90" s="149"/>
      <c r="BZ90" s="149"/>
      <c r="CA90" s="149"/>
      <c r="CB90" s="149"/>
      <c r="CC90" s="149"/>
      <c r="CD90" s="149"/>
      <c r="CE90" s="149"/>
      <c r="CF90" s="149"/>
      <c r="CG90" s="149"/>
      <c r="CH90" s="149"/>
      <c r="CI90" s="149"/>
      <c r="CJ90" s="149"/>
      <c r="CK90" s="149"/>
      <c r="CL90" s="149"/>
      <c r="CM90" s="149"/>
      <c r="CN90" s="149"/>
      <c r="CO90" s="149"/>
      <c r="CP90" s="149"/>
      <c r="CQ90" s="149"/>
      <c r="CR90" s="149"/>
      <c r="CS90" s="150"/>
      <c r="CT90" s="151"/>
      <c r="CW90" s="68"/>
      <c r="CX90" s="152"/>
    </row>
    <row r="91" spans="1:102">
      <c r="A91" s="289" t="s">
        <v>8334</v>
      </c>
      <c r="B91" s="146" t="s">
        <v>419</v>
      </c>
      <c r="C91" s="147" t="str">
        <f>+_xlfn.XLOOKUP(B91,'R4'!B:B,'R4'!C:C)</f>
        <v>AMR - EKSKAVATÖR - 35 TON - PALETLİ - LİEBHERR R 938 - GENERİC</v>
      </c>
      <c r="D91" s="147"/>
      <c r="E91" s="150" t="s">
        <v>5138</v>
      </c>
      <c r="F91" s="150" t="s">
        <v>38</v>
      </c>
      <c r="G91" s="150" t="s">
        <v>35</v>
      </c>
      <c r="H91" s="150" t="s">
        <v>8271</v>
      </c>
      <c r="I91" s="156"/>
      <c r="J91" s="148">
        <v>0</v>
      </c>
      <c r="K91" s="149">
        <v>0</v>
      </c>
      <c r="L91" s="149">
        <v>0</v>
      </c>
      <c r="M91" s="149">
        <v>0</v>
      </c>
      <c r="N91" s="149">
        <v>0</v>
      </c>
      <c r="O91" s="149">
        <v>0</v>
      </c>
      <c r="P91" s="149">
        <v>0</v>
      </c>
      <c r="Q91" s="149">
        <v>0</v>
      </c>
      <c r="R91" s="149">
        <v>0</v>
      </c>
      <c r="S91" s="149">
        <v>0</v>
      </c>
      <c r="T91" s="149">
        <v>1</v>
      </c>
      <c r="U91" s="149">
        <v>1</v>
      </c>
      <c r="V91" s="149">
        <v>1</v>
      </c>
      <c r="W91" s="149">
        <v>1</v>
      </c>
      <c r="X91" s="149">
        <v>1</v>
      </c>
      <c r="Y91" s="149">
        <v>1</v>
      </c>
      <c r="Z91" s="149">
        <v>1</v>
      </c>
      <c r="AA91" s="149">
        <v>1</v>
      </c>
      <c r="AB91" s="149">
        <v>1</v>
      </c>
      <c r="AC91" s="149">
        <v>1</v>
      </c>
      <c r="AD91" s="149">
        <v>1</v>
      </c>
      <c r="AE91" s="149">
        <v>1</v>
      </c>
      <c r="AF91" s="149">
        <v>1</v>
      </c>
      <c r="AG91" s="149">
        <v>1</v>
      </c>
      <c r="AH91" s="149">
        <v>1</v>
      </c>
      <c r="AI91" s="149">
        <v>1</v>
      </c>
      <c r="AJ91" s="149">
        <v>1</v>
      </c>
      <c r="AK91" s="149">
        <v>1</v>
      </c>
      <c r="AL91" s="149">
        <v>1</v>
      </c>
      <c r="AM91" s="149">
        <v>1</v>
      </c>
      <c r="AN91" s="149">
        <v>1</v>
      </c>
      <c r="AO91" s="149">
        <v>1</v>
      </c>
      <c r="AP91" s="149">
        <v>1</v>
      </c>
      <c r="AQ91" s="149">
        <v>1</v>
      </c>
      <c r="AR91" s="149">
        <v>1</v>
      </c>
      <c r="AS91" s="149">
        <v>1</v>
      </c>
      <c r="AT91" s="149">
        <v>1</v>
      </c>
      <c r="AU91" s="149">
        <v>1</v>
      </c>
      <c r="AV91" s="149">
        <v>1</v>
      </c>
      <c r="AW91" s="149">
        <v>1</v>
      </c>
      <c r="AX91" s="149">
        <v>1</v>
      </c>
      <c r="AY91" s="149">
        <v>1</v>
      </c>
      <c r="AZ91" s="149">
        <v>1</v>
      </c>
      <c r="BA91" s="149">
        <v>1</v>
      </c>
      <c r="BB91" s="149">
        <v>1</v>
      </c>
      <c r="BC91" s="149">
        <v>1</v>
      </c>
      <c r="BD91" s="149">
        <v>1</v>
      </c>
      <c r="BE91" s="149">
        <v>1</v>
      </c>
      <c r="BF91" s="149">
        <v>1</v>
      </c>
      <c r="BG91" s="149">
        <v>1</v>
      </c>
      <c r="BH91" s="149">
        <v>1</v>
      </c>
      <c r="BI91" s="149">
        <v>1</v>
      </c>
      <c r="BJ91" s="149">
        <v>1</v>
      </c>
      <c r="BK91" s="149">
        <v>1</v>
      </c>
      <c r="BL91" s="149">
        <v>1</v>
      </c>
      <c r="BM91" s="149">
        <v>1</v>
      </c>
      <c r="BN91" s="149">
        <v>1</v>
      </c>
      <c r="BO91" s="149">
        <v>1</v>
      </c>
      <c r="BP91" s="149">
        <v>1</v>
      </c>
      <c r="BQ91" s="149">
        <v>1</v>
      </c>
      <c r="BR91" s="149">
        <v>1</v>
      </c>
      <c r="BS91" s="149">
        <v>1</v>
      </c>
      <c r="BT91" s="149">
        <v>1</v>
      </c>
      <c r="BU91" s="149"/>
      <c r="BV91" s="149"/>
      <c r="BW91" s="149"/>
      <c r="BX91" s="149"/>
      <c r="BY91" s="149"/>
      <c r="BZ91" s="149"/>
      <c r="CA91" s="149"/>
      <c r="CB91" s="149"/>
      <c r="CC91" s="149"/>
      <c r="CD91" s="149"/>
      <c r="CE91" s="149"/>
      <c r="CF91" s="149"/>
      <c r="CG91" s="149"/>
      <c r="CH91" s="149"/>
      <c r="CI91" s="149"/>
      <c r="CJ91" s="149"/>
      <c r="CK91" s="149"/>
      <c r="CL91" s="149"/>
      <c r="CM91" s="149"/>
      <c r="CN91" s="149"/>
      <c r="CO91" s="149"/>
      <c r="CP91" s="149"/>
      <c r="CQ91" s="149"/>
      <c r="CR91" s="149"/>
      <c r="CS91" s="150"/>
      <c r="CT91" s="151"/>
      <c r="CW91" s="68"/>
      <c r="CX91" s="152"/>
    </row>
    <row r="92" spans="1:102">
      <c r="A92" s="289" t="s">
        <v>8334</v>
      </c>
      <c r="B92" s="146" t="s">
        <v>422</v>
      </c>
      <c r="C92" s="147" t="str">
        <f>+_xlfn.XLOOKUP(B92,'R4'!B:B,'R4'!C:C)</f>
        <v>AMR - EKSKAVATÖR - 35 TON - PALETLİ - LİEBHERR R 938 - GENERİC</v>
      </c>
      <c r="D92" s="147"/>
      <c r="E92" s="150" t="s">
        <v>5155</v>
      </c>
      <c r="F92" s="150" t="s">
        <v>38</v>
      </c>
      <c r="G92" s="150" t="s">
        <v>35</v>
      </c>
      <c r="H92" s="150" t="s">
        <v>8271</v>
      </c>
      <c r="I92" s="156"/>
      <c r="J92" s="148">
        <v>0</v>
      </c>
      <c r="K92" s="149">
        <v>0</v>
      </c>
      <c r="L92" s="149">
        <v>0</v>
      </c>
      <c r="M92" s="149">
        <v>0</v>
      </c>
      <c r="N92" s="149">
        <v>0</v>
      </c>
      <c r="O92" s="149">
        <v>0</v>
      </c>
      <c r="P92" s="149">
        <v>0</v>
      </c>
      <c r="Q92" s="149">
        <v>0</v>
      </c>
      <c r="R92" s="149">
        <v>0</v>
      </c>
      <c r="S92" s="149">
        <v>0</v>
      </c>
      <c r="T92" s="149">
        <v>1</v>
      </c>
      <c r="U92" s="149">
        <v>1</v>
      </c>
      <c r="V92" s="149">
        <v>1</v>
      </c>
      <c r="W92" s="149">
        <v>1</v>
      </c>
      <c r="X92" s="149">
        <v>1</v>
      </c>
      <c r="Y92" s="149">
        <v>1</v>
      </c>
      <c r="Z92" s="149">
        <v>1</v>
      </c>
      <c r="AA92" s="149">
        <v>1</v>
      </c>
      <c r="AB92" s="149">
        <v>1</v>
      </c>
      <c r="AC92" s="149">
        <v>1</v>
      </c>
      <c r="AD92" s="149">
        <v>1</v>
      </c>
      <c r="AE92" s="149">
        <v>1</v>
      </c>
      <c r="AF92" s="149">
        <v>1</v>
      </c>
      <c r="AG92" s="149">
        <v>1</v>
      </c>
      <c r="AH92" s="149">
        <v>1</v>
      </c>
      <c r="AI92" s="149">
        <v>1</v>
      </c>
      <c r="AJ92" s="149">
        <v>1</v>
      </c>
      <c r="AK92" s="149">
        <v>1</v>
      </c>
      <c r="AL92" s="149">
        <v>1</v>
      </c>
      <c r="AM92" s="149">
        <v>1</v>
      </c>
      <c r="AN92" s="149">
        <v>1</v>
      </c>
      <c r="AO92" s="149">
        <v>1</v>
      </c>
      <c r="AP92" s="149">
        <v>1</v>
      </c>
      <c r="AQ92" s="149">
        <v>1</v>
      </c>
      <c r="AR92" s="149">
        <v>1</v>
      </c>
      <c r="AS92" s="149">
        <v>1</v>
      </c>
      <c r="AT92" s="149">
        <v>1</v>
      </c>
      <c r="AU92" s="149">
        <v>1</v>
      </c>
      <c r="AV92" s="149">
        <v>1</v>
      </c>
      <c r="AW92" s="149">
        <v>1</v>
      </c>
      <c r="AX92" s="149">
        <v>1</v>
      </c>
      <c r="AY92" s="149">
        <v>1</v>
      </c>
      <c r="AZ92" s="149">
        <v>1</v>
      </c>
      <c r="BA92" s="149">
        <v>1</v>
      </c>
      <c r="BB92" s="149">
        <v>1</v>
      </c>
      <c r="BC92" s="149">
        <v>1</v>
      </c>
      <c r="BD92" s="149">
        <v>1</v>
      </c>
      <c r="BE92" s="149">
        <v>1</v>
      </c>
      <c r="BF92" s="149">
        <v>1</v>
      </c>
      <c r="BG92" s="149">
        <v>1</v>
      </c>
      <c r="BH92" s="149">
        <v>1</v>
      </c>
      <c r="BI92" s="149">
        <v>1</v>
      </c>
      <c r="BJ92" s="149">
        <v>1</v>
      </c>
      <c r="BK92" s="149">
        <v>1</v>
      </c>
      <c r="BL92" s="149">
        <v>1</v>
      </c>
      <c r="BM92" s="149">
        <v>1</v>
      </c>
      <c r="BN92" s="149">
        <v>1</v>
      </c>
      <c r="BO92" s="149">
        <v>1</v>
      </c>
      <c r="BP92" s="149">
        <v>1</v>
      </c>
      <c r="BQ92" s="149">
        <v>1</v>
      </c>
      <c r="BR92" s="149">
        <v>1</v>
      </c>
      <c r="BS92" s="149">
        <v>1</v>
      </c>
      <c r="BT92" s="149">
        <v>1</v>
      </c>
      <c r="BU92" s="149"/>
      <c r="BV92" s="149"/>
      <c r="BW92" s="149"/>
      <c r="BX92" s="149"/>
      <c r="BY92" s="149"/>
      <c r="BZ92" s="149"/>
      <c r="CA92" s="149"/>
      <c r="CB92" s="149"/>
      <c r="CC92" s="149"/>
      <c r="CD92" s="149"/>
      <c r="CE92" s="149"/>
      <c r="CF92" s="149"/>
      <c r="CG92" s="149"/>
      <c r="CH92" s="149"/>
      <c r="CI92" s="149"/>
      <c r="CJ92" s="149"/>
      <c r="CK92" s="149"/>
      <c r="CL92" s="149"/>
      <c r="CM92" s="149"/>
      <c r="CN92" s="149"/>
      <c r="CO92" s="149"/>
      <c r="CP92" s="149"/>
      <c r="CQ92" s="149"/>
      <c r="CR92" s="149"/>
      <c r="CS92" s="150"/>
      <c r="CT92" s="151"/>
      <c r="CW92" s="68"/>
      <c r="CX92" s="152"/>
    </row>
    <row r="93" spans="1:102">
      <c r="A93" s="289" t="s">
        <v>8334</v>
      </c>
      <c r="B93" s="146" t="s">
        <v>425</v>
      </c>
      <c r="C93" s="147" t="str">
        <f>+_xlfn.XLOOKUP(B93,'R4'!B:B,'R4'!C:C)</f>
        <v>AMR - EKSKAVATÖR - 35 TON - PALETLİ - LİEBHERR R 938 - GENERİC</v>
      </c>
      <c r="D93" s="147"/>
      <c r="E93" s="150" t="s">
        <v>2</v>
      </c>
      <c r="F93" s="150" t="s">
        <v>38</v>
      </c>
      <c r="G93" s="150" t="s">
        <v>35</v>
      </c>
      <c r="H93" s="150" t="s">
        <v>8271</v>
      </c>
      <c r="I93" s="156"/>
      <c r="J93" s="148">
        <v>0</v>
      </c>
      <c r="K93" s="149">
        <v>0</v>
      </c>
      <c r="L93" s="149">
        <v>0</v>
      </c>
      <c r="M93" s="149">
        <v>0</v>
      </c>
      <c r="N93" s="149">
        <v>0</v>
      </c>
      <c r="O93" s="149">
        <v>0</v>
      </c>
      <c r="P93" s="149">
        <v>0</v>
      </c>
      <c r="Q93" s="149">
        <v>0</v>
      </c>
      <c r="R93" s="149">
        <v>0</v>
      </c>
      <c r="S93" s="149">
        <v>0</v>
      </c>
      <c r="T93" s="149">
        <v>0</v>
      </c>
      <c r="U93" s="149">
        <v>1</v>
      </c>
      <c r="V93" s="149">
        <v>1</v>
      </c>
      <c r="W93" s="149">
        <v>1</v>
      </c>
      <c r="X93" s="149">
        <v>1</v>
      </c>
      <c r="Y93" s="149">
        <v>1</v>
      </c>
      <c r="Z93" s="149">
        <v>1</v>
      </c>
      <c r="AA93" s="149">
        <v>1</v>
      </c>
      <c r="AB93" s="149">
        <v>1</v>
      </c>
      <c r="AC93" s="149">
        <v>1</v>
      </c>
      <c r="AD93" s="149">
        <v>1</v>
      </c>
      <c r="AE93" s="149">
        <v>1</v>
      </c>
      <c r="AF93" s="149">
        <v>1</v>
      </c>
      <c r="AG93" s="149">
        <v>1</v>
      </c>
      <c r="AH93" s="149">
        <v>1</v>
      </c>
      <c r="AI93" s="149">
        <v>1</v>
      </c>
      <c r="AJ93" s="149">
        <v>1</v>
      </c>
      <c r="AK93" s="149">
        <v>1</v>
      </c>
      <c r="AL93" s="149">
        <v>1</v>
      </c>
      <c r="AM93" s="149">
        <v>1</v>
      </c>
      <c r="AN93" s="149">
        <v>1</v>
      </c>
      <c r="AO93" s="149">
        <v>1</v>
      </c>
      <c r="AP93" s="149">
        <v>1</v>
      </c>
      <c r="AQ93" s="149">
        <v>1</v>
      </c>
      <c r="AR93" s="149">
        <v>1</v>
      </c>
      <c r="AS93" s="149">
        <v>1</v>
      </c>
      <c r="AT93" s="149">
        <v>1</v>
      </c>
      <c r="AU93" s="149">
        <v>1</v>
      </c>
      <c r="AV93" s="149">
        <v>1</v>
      </c>
      <c r="AW93" s="149">
        <v>1</v>
      </c>
      <c r="AX93" s="149">
        <v>1</v>
      </c>
      <c r="AY93" s="149">
        <v>1</v>
      </c>
      <c r="AZ93" s="149">
        <v>1</v>
      </c>
      <c r="BA93" s="149">
        <v>1</v>
      </c>
      <c r="BB93" s="149">
        <v>1</v>
      </c>
      <c r="BC93" s="149">
        <v>1</v>
      </c>
      <c r="BD93" s="149">
        <v>1</v>
      </c>
      <c r="BE93" s="149">
        <v>1</v>
      </c>
      <c r="BF93" s="149">
        <v>1</v>
      </c>
      <c r="BG93" s="149">
        <v>1</v>
      </c>
      <c r="BH93" s="149">
        <v>1</v>
      </c>
      <c r="BI93" s="149">
        <v>1</v>
      </c>
      <c r="BJ93" s="149">
        <v>1</v>
      </c>
      <c r="BK93" s="149">
        <v>1</v>
      </c>
      <c r="BL93" s="149">
        <v>1</v>
      </c>
      <c r="BM93" s="149">
        <v>1</v>
      </c>
      <c r="BN93" s="149">
        <v>1</v>
      </c>
      <c r="BO93" s="149">
        <v>1</v>
      </c>
      <c r="BP93" s="149">
        <v>1</v>
      </c>
      <c r="BQ93" s="149">
        <v>1</v>
      </c>
      <c r="BR93" s="149">
        <v>1</v>
      </c>
      <c r="BS93" s="149">
        <v>1</v>
      </c>
      <c r="BT93" s="149">
        <v>1</v>
      </c>
      <c r="BU93" s="149"/>
      <c r="BV93" s="149"/>
      <c r="BW93" s="149"/>
      <c r="BX93" s="149"/>
      <c r="BY93" s="149"/>
      <c r="BZ93" s="149"/>
      <c r="CA93" s="149"/>
      <c r="CB93" s="149"/>
      <c r="CC93" s="149"/>
      <c r="CD93" s="149"/>
      <c r="CE93" s="149"/>
      <c r="CF93" s="149"/>
      <c r="CG93" s="149"/>
      <c r="CH93" s="149"/>
      <c r="CI93" s="149"/>
      <c r="CJ93" s="149"/>
      <c r="CK93" s="149"/>
      <c r="CL93" s="149"/>
      <c r="CM93" s="149"/>
      <c r="CN93" s="149"/>
      <c r="CO93" s="149"/>
      <c r="CP93" s="149"/>
      <c r="CQ93" s="149"/>
      <c r="CR93" s="149"/>
      <c r="CS93" s="150"/>
      <c r="CT93" s="151"/>
      <c r="CW93" s="68"/>
      <c r="CX93" s="152"/>
    </row>
    <row r="94" spans="1:102">
      <c r="A94" s="293" t="s">
        <v>8334</v>
      </c>
      <c r="B94" s="146" t="s">
        <v>4</v>
      </c>
      <c r="C94" s="147" t="str">
        <f>+_xlfn.XLOOKUP(B94,'R4'!B:B,'R4'!C:C)</f>
        <v>AMR - DOZER - LİEBHERR - PR 746</v>
      </c>
      <c r="D94" s="147"/>
      <c r="E94" s="150" t="s">
        <v>2</v>
      </c>
      <c r="F94" s="150" t="s">
        <v>38</v>
      </c>
      <c r="G94" s="150" t="s">
        <v>35</v>
      </c>
      <c r="H94" s="150" t="s">
        <v>8271</v>
      </c>
      <c r="I94" s="156" t="s">
        <v>7479</v>
      </c>
      <c r="J94" s="148">
        <v>0</v>
      </c>
      <c r="K94" s="149">
        <v>0</v>
      </c>
      <c r="L94" s="149">
        <v>0</v>
      </c>
      <c r="M94" s="149">
        <v>0</v>
      </c>
      <c r="N94" s="149">
        <v>0</v>
      </c>
      <c r="O94" s="149">
        <v>0</v>
      </c>
      <c r="P94" s="149">
        <v>0</v>
      </c>
      <c r="Q94" s="149">
        <v>0</v>
      </c>
      <c r="R94" s="149">
        <v>1</v>
      </c>
      <c r="S94" s="149">
        <v>1</v>
      </c>
      <c r="T94" s="149">
        <v>1</v>
      </c>
      <c r="U94" s="149">
        <v>1</v>
      </c>
      <c r="V94" s="149">
        <v>1</v>
      </c>
      <c r="W94" s="149">
        <v>1</v>
      </c>
      <c r="X94" s="149">
        <v>1</v>
      </c>
      <c r="Y94" s="149">
        <v>1</v>
      </c>
      <c r="Z94" s="149">
        <v>1</v>
      </c>
      <c r="AA94" s="149">
        <v>1</v>
      </c>
      <c r="AB94" s="149">
        <v>1</v>
      </c>
      <c r="AC94" s="149">
        <v>1</v>
      </c>
      <c r="AD94" s="149">
        <v>1</v>
      </c>
      <c r="AE94" s="149">
        <v>1</v>
      </c>
      <c r="AF94" s="149">
        <v>1</v>
      </c>
      <c r="AG94" s="149">
        <v>1</v>
      </c>
      <c r="AH94" s="149">
        <v>1</v>
      </c>
      <c r="AI94" s="149">
        <v>1</v>
      </c>
      <c r="AJ94" s="149">
        <v>1</v>
      </c>
      <c r="AK94" s="149">
        <v>1</v>
      </c>
      <c r="AL94" s="149">
        <v>1</v>
      </c>
      <c r="AM94" s="149">
        <v>1</v>
      </c>
      <c r="AN94" s="149">
        <v>1</v>
      </c>
      <c r="AO94" s="149">
        <v>1</v>
      </c>
      <c r="AP94" s="149">
        <v>1</v>
      </c>
      <c r="AQ94" s="149">
        <v>1</v>
      </c>
      <c r="AR94" s="149">
        <v>1</v>
      </c>
      <c r="AS94" s="149">
        <v>1</v>
      </c>
      <c r="AT94" s="149">
        <v>1</v>
      </c>
      <c r="AU94" s="149">
        <v>1</v>
      </c>
      <c r="AV94" s="149">
        <v>1</v>
      </c>
      <c r="AW94" s="149">
        <v>1</v>
      </c>
      <c r="AX94" s="149">
        <v>1</v>
      </c>
      <c r="AY94" s="149">
        <v>1</v>
      </c>
      <c r="AZ94" s="149">
        <v>1</v>
      </c>
      <c r="BA94" s="149">
        <v>1</v>
      </c>
      <c r="BB94" s="149">
        <v>1</v>
      </c>
      <c r="BC94" s="149">
        <v>1</v>
      </c>
      <c r="BD94" s="149">
        <v>1</v>
      </c>
      <c r="BE94" s="149">
        <v>1</v>
      </c>
      <c r="BF94" s="149">
        <v>1</v>
      </c>
      <c r="BG94" s="149">
        <v>1</v>
      </c>
      <c r="BH94" s="149">
        <v>1</v>
      </c>
      <c r="BI94" s="149">
        <v>1</v>
      </c>
      <c r="BJ94" s="149">
        <v>1</v>
      </c>
      <c r="BK94" s="149">
        <v>1</v>
      </c>
      <c r="BL94" s="149">
        <v>1</v>
      </c>
      <c r="BM94" s="149">
        <v>1</v>
      </c>
      <c r="BN94" s="149">
        <v>1</v>
      </c>
      <c r="BO94" s="149">
        <v>1</v>
      </c>
      <c r="BP94" s="149">
        <v>1</v>
      </c>
      <c r="BQ94" s="149">
        <v>1</v>
      </c>
      <c r="BR94" s="149">
        <v>1</v>
      </c>
      <c r="BS94" s="149">
        <v>1</v>
      </c>
      <c r="BT94" s="149">
        <v>1</v>
      </c>
      <c r="BU94" s="149"/>
      <c r="BV94" s="149"/>
      <c r="BW94" s="149"/>
      <c r="BX94" s="149"/>
      <c r="BY94" s="149"/>
      <c r="BZ94" s="149"/>
      <c r="CA94" s="149"/>
      <c r="CB94" s="149"/>
      <c r="CC94" s="149"/>
      <c r="CD94" s="149"/>
      <c r="CE94" s="149"/>
      <c r="CF94" s="149"/>
      <c r="CG94" s="149"/>
      <c r="CH94" s="149"/>
      <c r="CI94" s="149"/>
      <c r="CJ94" s="149"/>
      <c r="CK94" s="149"/>
      <c r="CL94" s="149"/>
      <c r="CM94" s="149"/>
      <c r="CN94" s="149"/>
      <c r="CO94" s="149"/>
      <c r="CP94" s="149"/>
      <c r="CQ94" s="149"/>
      <c r="CR94" s="149"/>
      <c r="CS94" s="150"/>
      <c r="CT94" s="151"/>
      <c r="CW94" s="68"/>
      <c r="CX94" s="152"/>
    </row>
    <row r="95" spans="1:102">
      <c r="A95" s="293" t="s">
        <v>8334</v>
      </c>
      <c r="B95" s="146" t="s">
        <v>5</v>
      </c>
      <c r="C95" s="147" t="str">
        <f>+_xlfn.XLOOKUP(B95,'R4'!B:B,'R4'!C:C)</f>
        <v>AMR - DOZER - LİEBHERR - PR 756</v>
      </c>
      <c r="D95" s="147"/>
      <c r="E95" s="150" t="s">
        <v>2</v>
      </c>
      <c r="F95" s="150" t="s">
        <v>38</v>
      </c>
      <c r="G95" s="150" t="s">
        <v>35</v>
      </c>
      <c r="H95" s="150" t="s">
        <v>8271</v>
      </c>
      <c r="I95" s="156" t="s">
        <v>7479</v>
      </c>
      <c r="J95" s="148">
        <v>0</v>
      </c>
      <c r="K95" s="149">
        <v>0</v>
      </c>
      <c r="L95" s="149">
        <v>0</v>
      </c>
      <c r="M95" s="149">
        <v>0</v>
      </c>
      <c r="N95" s="149">
        <v>0</v>
      </c>
      <c r="O95" s="149">
        <v>0</v>
      </c>
      <c r="P95" s="149">
        <v>0</v>
      </c>
      <c r="Q95" s="149">
        <v>0</v>
      </c>
      <c r="R95" s="149">
        <v>0</v>
      </c>
      <c r="S95" s="149">
        <v>0</v>
      </c>
      <c r="T95" s="149">
        <v>1</v>
      </c>
      <c r="U95" s="149">
        <v>1</v>
      </c>
      <c r="V95" s="149">
        <v>1</v>
      </c>
      <c r="W95" s="149">
        <v>1</v>
      </c>
      <c r="X95" s="149">
        <v>1</v>
      </c>
      <c r="Y95" s="149">
        <v>1</v>
      </c>
      <c r="Z95" s="149">
        <v>1</v>
      </c>
      <c r="AA95" s="149">
        <v>1</v>
      </c>
      <c r="AB95" s="149">
        <v>1</v>
      </c>
      <c r="AC95" s="149">
        <v>1</v>
      </c>
      <c r="AD95" s="149">
        <v>1</v>
      </c>
      <c r="AE95" s="149">
        <v>1</v>
      </c>
      <c r="AF95" s="149">
        <v>1</v>
      </c>
      <c r="AG95" s="149">
        <v>1</v>
      </c>
      <c r="AH95" s="149">
        <v>1</v>
      </c>
      <c r="AI95" s="149">
        <v>1</v>
      </c>
      <c r="AJ95" s="149">
        <v>1</v>
      </c>
      <c r="AK95" s="149">
        <v>1</v>
      </c>
      <c r="AL95" s="149">
        <v>1</v>
      </c>
      <c r="AM95" s="149">
        <v>1</v>
      </c>
      <c r="AN95" s="149">
        <v>1</v>
      </c>
      <c r="AO95" s="149">
        <v>1</v>
      </c>
      <c r="AP95" s="149">
        <v>1</v>
      </c>
      <c r="AQ95" s="149">
        <v>1</v>
      </c>
      <c r="AR95" s="149">
        <v>1</v>
      </c>
      <c r="AS95" s="149">
        <v>1</v>
      </c>
      <c r="AT95" s="149">
        <v>1</v>
      </c>
      <c r="AU95" s="149">
        <v>1</v>
      </c>
      <c r="AV95" s="149">
        <v>1</v>
      </c>
      <c r="AW95" s="149">
        <v>1</v>
      </c>
      <c r="AX95" s="149">
        <v>1</v>
      </c>
      <c r="AY95" s="149">
        <v>1</v>
      </c>
      <c r="AZ95" s="149">
        <v>1</v>
      </c>
      <c r="BA95" s="149">
        <v>1</v>
      </c>
      <c r="BB95" s="149">
        <v>1</v>
      </c>
      <c r="BC95" s="149">
        <v>1</v>
      </c>
      <c r="BD95" s="149">
        <v>1</v>
      </c>
      <c r="BE95" s="149">
        <v>1</v>
      </c>
      <c r="BF95" s="149">
        <v>1</v>
      </c>
      <c r="BG95" s="149">
        <v>1</v>
      </c>
      <c r="BH95" s="149">
        <v>1</v>
      </c>
      <c r="BI95" s="149">
        <v>1</v>
      </c>
      <c r="BJ95" s="149">
        <v>1</v>
      </c>
      <c r="BK95" s="149">
        <v>1</v>
      </c>
      <c r="BL95" s="149">
        <v>1</v>
      </c>
      <c r="BM95" s="149">
        <v>1</v>
      </c>
      <c r="BN95" s="149">
        <v>1</v>
      </c>
      <c r="BO95" s="149">
        <v>1</v>
      </c>
      <c r="BP95" s="149">
        <v>1</v>
      </c>
      <c r="BQ95" s="149">
        <v>1</v>
      </c>
      <c r="BR95" s="149">
        <v>1</v>
      </c>
      <c r="BS95" s="149">
        <v>1</v>
      </c>
      <c r="BT95" s="149">
        <v>1</v>
      </c>
      <c r="BU95" s="149"/>
      <c r="BV95" s="149"/>
      <c r="BW95" s="149"/>
      <c r="BX95" s="149"/>
      <c r="BY95" s="149"/>
      <c r="BZ95" s="149"/>
      <c r="CA95" s="149"/>
      <c r="CB95" s="149"/>
      <c r="CC95" s="149"/>
      <c r="CD95" s="149"/>
      <c r="CE95" s="149"/>
      <c r="CF95" s="149"/>
      <c r="CG95" s="149"/>
      <c r="CH95" s="149"/>
      <c r="CI95" s="149"/>
      <c r="CJ95" s="149"/>
      <c r="CK95" s="149"/>
      <c r="CL95" s="149"/>
      <c r="CM95" s="149"/>
      <c r="CN95" s="149"/>
      <c r="CO95" s="149"/>
      <c r="CP95" s="149"/>
      <c r="CQ95" s="149"/>
      <c r="CR95" s="149"/>
      <c r="CS95" s="150"/>
      <c r="CT95" s="151"/>
      <c r="CW95" s="68"/>
      <c r="CX95" s="152"/>
    </row>
    <row r="96" spans="1:102">
      <c r="A96" s="293" t="s">
        <v>8334</v>
      </c>
      <c r="B96" s="146" t="s">
        <v>293</v>
      </c>
      <c r="C96" s="147" t="str">
        <f>+_xlfn.XLOOKUP(B96,'R4'!B:B,'R4'!C:C)</f>
        <v>AMR - DOZER - LİEBHERR - PR 746</v>
      </c>
      <c r="D96" s="147"/>
      <c r="E96" s="150" t="s">
        <v>2</v>
      </c>
      <c r="F96" s="150" t="s">
        <v>38</v>
      </c>
      <c r="G96" s="150" t="s">
        <v>35</v>
      </c>
      <c r="H96" s="150" t="s">
        <v>8271</v>
      </c>
      <c r="I96" s="156" t="s">
        <v>7479</v>
      </c>
      <c r="J96" s="148">
        <v>0</v>
      </c>
      <c r="K96" s="149">
        <v>0</v>
      </c>
      <c r="L96" s="149">
        <v>0</v>
      </c>
      <c r="M96" s="149">
        <v>0</v>
      </c>
      <c r="N96" s="149">
        <v>0</v>
      </c>
      <c r="O96" s="149">
        <v>0</v>
      </c>
      <c r="P96" s="149">
        <v>0</v>
      </c>
      <c r="Q96" s="149">
        <v>0</v>
      </c>
      <c r="R96" s="149">
        <v>0</v>
      </c>
      <c r="S96" s="149">
        <v>1</v>
      </c>
      <c r="T96" s="149">
        <v>1</v>
      </c>
      <c r="U96" s="149">
        <v>1</v>
      </c>
      <c r="V96" s="149">
        <v>1</v>
      </c>
      <c r="W96" s="149">
        <v>1</v>
      </c>
      <c r="X96" s="149">
        <v>1</v>
      </c>
      <c r="Y96" s="149">
        <v>1</v>
      </c>
      <c r="Z96" s="149">
        <v>1</v>
      </c>
      <c r="AA96" s="149">
        <v>1</v>
      </c>
      <c r="AB96" s="149">
        <v>1</v>
      </c>
      <c r="AC96" s="149">
        <v>1</v>
      </c>
      <c r="AD96" s="149">
        <v>1</v>
      </c>
      <c r="AE96" s="149">
        <v>1</v>
      </c>
      <c r="AF96" s="149">
        <v>1</v>
      </c>
      <c r="AG96" s="149">
        <v>1</v>
      </c>
      <c r="AH96" s="149">
        <v>1</v>
      </c>
      <c r="AI96" s="149">
        <v>1</v>
      </c>
      <c r="AJ96" s="149">
        <v>1</v>
      </c>
      <c r="AK96" s="149">
        <v>1</v>
      </c>
      <c r="AL96" s="149">
        <v>1</v>
      </c>
      <c r="AM96" s="149">
        <v>1</v>
      </c>
      <c r="AN96" s="149">
        <v>1</v>
      </c>
      <c r="AO96" s="149">
        <v>1</v>
      </c>
      <c r="AP96" s="149">
        <v>1</v>
      </c>
      <c r="AQ96" s="149">
        <v>1</v>
      </c>
      <c r="AR96" s="149">
        <v>1</v>
      </c>
      <c r="AS96" s="149">
        <v>1</v>
      </c>
      <c r="AT96" s="149">
        <v>1</v>
      </c>
      <c r="AU96" s="149">
        <v>1</v>
      </c>
      <c r="AV96" s="149">
        <v>1</v>
      </c>
      <c r="AW96" s="149">
        <v>1</v>
      </c>
      <c r="AX96" s="149">
        <v>1</v>
      </c>
      <c r="AY96" s="149">
        <v>1</v>
      </c>
      <c r="AZ96" s="149">
        <v>1</v>
      </c>
      <c r="BA96" s="149">
        <v>1</v>
      </c>
      <c r="BB96" s="149">
        <v>1</v>
      </c>
      <c r="BC96" s="149">
        <v>1</v>
      </c>
      <c r="BD96" s="149">
        <v>1</v>
      </c>
      <c r="BE96" s="149">
        <v>1</v>
      </c>
      <c r="BF96" s="149">
        <v>1</v>
      </c>
      <c r="BG96" s="149">
        <v>1</v>
      </c>
      <c r="BH96" s="149">
        <v>1</v>
      </c>
      <c r="BI96" s="149">
        <v>1</v>
      </c>
      <c r="BJ96" s="149">
        <v>1</v>
      </c>
      <c r="BK96" s="149">
        <v>1</v>
      </c>
      <c r="BL96" s="149">
        <v>1</v>
      </c>
      <c r="BM96" s="149">
        <v>1</v>
      </c>
      <c r="BN96" s="149">
        <v>1</v>
      </c>
      <c r="BO96" s="149">
        <v>1</v>
      </c>
      <c r="BP96" s="149">
        <v>1</v>
      </c>
      <c r="BQ96" s="149">
        <v>1</v>
      </c>
      <c r="BR96" s="149">
        <v>1</v>
      </c>
      <c r="BS96" s="149">
        <v>1</v>
      </c>
      <c r="BT96" s="149">
        <v>1</v>
      </c>
      <c r="BU96" s="149"/>
      <c r="BV96" s="149"/>
      <c r="BW96" s="149"/>
      <c r="BX96" s="149"/>
      <c r="BY96" s="149"/>
      <c r="BZ96" s="149"/>
      <c r="CA96" s="149"/>
      <c r="CB96" s="149"/>
      <c r="CC96" s="149"/>
      <c r="CD96" s="149"/>
      <c r="CE96" s="149"/>
      <c r="CF96" s="149"/>
      <c r="CG96" s="149"/>
      <c r="CH96" s="149"/>
      <c r="CI96" s="149"/>
      <c r="CJ96" s="149"/>
      <c r="CK96" s="149"/>
      <c r="CL96" s="149"/>
      <c r="CM96" s="149"/>
      <c r="CN96" s="149"/>
      <c r="CO96" s="149"/>
      <c r="CP96" s="149"/>
      <c r="CQ96" s="149"/>
      <c r="CR96" s="149"/>
      <c r="CS96" s="150"/>
      <c r="CT96" s="151"/>
      <c r="CW96" s="68"/>
      <c r="CX96" s="152"/>
    </row>
    <row r="97" spans="1:102">
      <c r="A97" s="293" t="s">
        <v>8334</v>
      </c>
      <c r="B97" s="146" t="s">
        <v>294</v>
      </c>
      <c r="C97" s="147" t="str">
        <f>+_xlfn.XLOOKUP(B97,'R4'!B:B,'R4'!C:C)</f>
        <v>AMR - DOZER - LİEBHERR - PR 746</v>
      </c>
      <c r="D97" s="147"/>
      <c r="E97" s="150" t="s">
        <v>5136</v>
      </c>
      <c r="F97" s="150" t="s">
        <v>38</v>
      </c>
      <c r="G97" s="150" t="s">
        <v>35</v>
      </c>
      <c r="H97" s="150" t="s">
        <v>8271</v>
      </c>
      <c r="I97" s="156"/>
      <c r="J97" s="148">
        <v>0</v>
      </c>
      <c r="K97" s="149">
        <v>0</v>
      </c>
      <c r="L97" s="149">
        <v>0</v>
      </c>
      <c r="M97" s="149">
        <v>0</v>
      </c>
      <c r="N97" s="149">
        <v>0</v>
      </c>
      <c r="O97" s="149">
        <v>0</v>
      </c>
      <c r="P97" s="149">
        <v>0</v>
      </c>
      <c r="Q97" s="149">
        <v>0</v>
      </c>
      <c r="R97" s="149">
        <v>0</v>
      </c>
      <c r="S97" s="149">
        <v>0</v>
      </c>
      <c r="T97" s="149">
        <v>1</v>
      </c>
      <c r="U97" s="149">
        <v>1</v>
      </c>
      <c r="V97" s="149">
        <v>1</v>
      </c>
      <c r="W97" s="149">
        <v>1</v>
      </c>
      <c r="X97" s="149">
        <v>1</v>
      </c>
      <c r="Y97" s="149">
        <v>1</v>
      </c>
      <c r="Z97" s="149">
        <v>1</v>
      </c>
      <c r="AA97" s="149">
        <v>1</v>
      </c>
      <c r="AB97" s="149">
        <v>1</v>
      </c>
      <c r="AC97" s="149">
        <v>1</v>
      </c>
      <c r="AD97" s="149">
        <v>1</v>
      </c>
      <c r="AE97" s="149">
        <v>1</v>
      </c>
      <c r="AF97" s="149">
        <v>1</v>
      </c>
      <c r="AG97" s="149">
        <v>1</v>
      </c>
      <c r="AH97" s="149">
        <v>1</v>
      </c>
      <c r="AI97" s="149">
        <v>1</v>
      </c>
      <c r="AJ97" s="149">
        <v>1</v>
      </c>
      <c r="AK97" s="149">
        <v>1</v>
      </c>
      <c r="AL97" s="149">
        <v>1</v>
      </c>
      <c r="AM97" s="149">
        <v>1</v>
      </c>
      <c r="AN97" s="149">
        <v>1</v>
      </c>
      <c r="AO97" s="149">
        <v>1</v>
      </c>
      <c r="AP97" s="149">
        <v>1</v>
      </c>
      <c r="AQ97" s="149">
        <v>1</v>
      </c>
      <c r="AR97" s="149">
        <v>1</v>
      </c>
      <c r="AS97" s="149">
        <v>1</v>
      </c>
      <c r="AT97" s="149">
        <v>1</v>
      </c>
      <c r="AU97" s="149">
        <v>1</v>
      </c>
      <c r="AV97" s="149">
        <v>1</v>
      </c>
      <c r="AW97" s="149">
        <v>1</v>
      </c>
      <c r="AX97" s="149">
        <v>1</v>
      </c>
      <c r="AY97" s="149">
        <v>1</v>
      </c>
      <c r="AZ97" s="149">
        <v>1</v>
      </c>
      <c r="BA97" s="149">
        <v>1</v>
      </c>
      <c r="BB97" s="149">
        <v>1</v>
      </c>
      <c r="BC97" s="149">
        <v>1</v>
      </c>
      <c r="BD97" s="149">
        <v>1</v>
      </c>
      <c r="BE97" s="149">
        <v>1</v>
      </c>
      <c r="BF97" s="149">
        <v>1</v>
      </c>
      <c r="BG97" s="149">
        <v>1</v>
      </c>
      <c r="BH97" s="149">
        <v>1</v>
      </c>
      <c r="BI97" s="149">
        <v>1</v>
      </c>
      <c r="BJ97" s="149">
        <v>1</v>
      </c>
      <c r="BK97" s="149">
        <v>1</v>
      </c>
      <c r="BL97" s="149">
        <v>1</v>
      </c>
      <c r="BM97" s="149">
        <v>1</v>
      </c>
      <c r="BN97" s="149">
        <v>1</v>
      </c>
      <c r="BO97" s="149">
        <v>1</v>
      </c>
      <c r="BP97" s="149">
        <v>1</v>
      </c>
      <c r="BQ97" s="149">
        <v>1</v>
      </c>
      <c r="BR97" s="149">
        <v>1</v>
      </c>
      <c r="BS97" s="149">
        <v>1</v>
      </c>
      <c r="BT97" s="149">
        <v>1</v>
      </c>
      <c r="BU97" s="149"/>
      <c r="BV97" s="149"/>
      <c r="BW97" s="149"/>
      <c r="BX97" s="149"/>
      <c r="BY97" s="149"/>
      <c r="BZ97" s="149"/>
      <c r="CA97" s="149"/>
      <c r="CB97" s="149"/>
      <c r="CC97" s="149"/>
      <c r="CD97" s="149"/>
      <c r="CE97" s="149"/>
      <c r="CF97" s="149"/>
      <c r="CG97" s="149"/>
      <c r="CH97" s="149"/>
      <c r="CI97" s="149"/>
      <c r="CJ97" s="149"/>
      <c r="CK97" s="149"/>
      <c r="CL97" s="149"/>
      <c r="CM97" s="149"/>
      <c r="CN97" s="149"/>
      <c r="CO97" s="149"/>
      <c r="CP97" s="149"/>
      <c r="CQ97" s="149"/>
      <c r="CR97" s="149"/>
      <c r="CS97" s="150"/>
      <c r="CT97" s="151"/>
      <c r="CW97" s="68"/>
      <c r="CX97" s="152"/>
    </row>
    <row r="98" spans="1:102">
      <c r="A98" s="293" t="s">
        <v>8334</v>
      </c>
      <c r="B98" s="146" t="s">
        <v>295</v>
      </c>
      <c r="C98" s="147" t="str">
        <f>+_xlfn.XLOOKUP(B98,'R4'!B:B,'R4'!C:C)</f>
        <v>AMR - DOZER - LİEBHERR - PR 746</v>
      </c>
      <c r="D98" s="147"/>
      <c r="E98" s="150" t="s">
        <v>5136</v>
      </c>
      <c r="F98" s="150" t="s">
        <v>38</v>
      </c>
      <c r="G98" s="150" t="s">
        <v>35</v>
      </c>
      <c r="H98" s="150" t="s">
        <v>8271</v>
      </c>
      <c r="I98" s="156"/>
      <c r="J98" s="148">
        <v>0</v>
      </c>
      <c r="K98" s="149">
        <v>0</v>
      </c>
      <c r="L98" s="149">
        <v>0</v>
      </c>
      <c r="M98" s="149">
        <v>0</v>
      </c>
      <c r="N98" s="149">
        <v>0</v>
      </c>
      <c r="O98" s="149">
        <v>0</v>
      </c>
      <c r="P98" s="149">
        <v>0</v>
      </c>
      <c r="Q98" s="149">
        <v>0</v>
      </c>
      <c r="R98" s="149">
        <v>0</v>
      </c>
      <c r="S98" s="149">
        <v>0</v>
      </c>
      <c r="T98" s="149">
        <v>0</v>
      </c>
      <c r="U98" s="149">
        <v>0</v>
      </c>
      <c r="V98" s="149">
        <v>0</v>
      </c>
      <c r="W98" s="149">
        <v>0</v>
      </c>
      <c r="X98" s="149">
        <v>1</v>
      </c>
      <c r="Y98" s="149">
        <v>1</v>
      </c>
      <c r="Z98" s="149">
        <v>1</v>
      </c>
      <c r="AA98" s="149">
        <v>1</v>
      </c>
      <c r="AB98" s="149">
        <v>1</v>
      </c>
      <c r="AC98" s="149">
        <v>1</v>
      </c>
      <c r="AD98" s="149">
        <v>1</v>
      </c>
      <c r="AE98" s="149">
        <v>1</v>
      </c>
      <c r="AF98" s="149">
        <v>1</v>
      </c>
      <c r="AG98" s="149">
        <v>1</v>
      </c>
      <c r="AH98" s="149">
        <v>1</v>
      </c>
      <c r="AI98" s="149">
        <v>1</v>
      </c>
      <c r="AJ98" s="149">
        <v>1</v>
      </c>
      <c r="AK98" s="149">
        <v>1</v>
      </c>
      <c r="AL98" s="149">
        <v>1</v>
      </c>
      <c r="AM98" s="149">
        <v>1</v>
      </c>
      <c r="AN98" s="149">
        <v>1</v>
      </c>
      <c r="AO98" s="149">
        <v>1</v>
      </c>
      <c r="AP98" s="149">
        <v>1</v>
      </c>
      <c r="AQ98" s="149">
        <v>1</v>
      </c>
      <c r="AR98" s="149">
        <v>1</v>
      </c>
      <c r="AS98" s="149">
        <v>1</v>
      </c>
      <c r="AT98" s="149">
        <v>1</v>
      </c>
      <c r="AU98" s="149">
        <v>1</v>
      </c>
      <c r="AV98" s="149">
        <v>1</v>
      </c>
      <c r="AW98" s="149">
        <v>1</v>
      </c>
      <c r="AX98" s="149">
        <v>1</v>
      </c>
      <c r="AY98" s="149">
        <v>1</v>
      </c>
      <c r="AZ98" s="149">
        <v>1</v>
      </c>
      <c r="BA98" s="149">
        <v>1</v>
      </c>
      <c r="BB98" s="149">
        <v>1</v>
      </c>
      <c r="BC98" s="149">
        <v>1</v>
      </c>
      <c r="BD98" s="149">
        <v>1</v>
      </c>
      <c r="BE98" s="149">
        <v>1</v>
      </c>
      <c r="BF98" s="149">
        <v>1</v>
      </c>
      <c r="BG98" s="149">
        <v>1</v>
      </c>
      <c r="BH98" s="149">
        <v>1</v>
      </c>
      <c r="BI98" s="149">
        <v>1</v>
      </c>
      <c r="BJ98" s="149">
        <v>1</v>
      </c>
      <c r="BK98" s="149">
        <v>1</v>
      </c>
      <c r="BL98" s="149">
        <v>1</v>
      </c>
      <c r="BM98" s="149">
        <v>1</v>
      </c>
      <c r="BN98" s="149">
        <v>1</v>
      </c>
      <c r="BO98" s="149">
        <v>1</v>
      </c>
      <c r="BP98" s="149">
        <v>1</v>
      </c>
      <c r="BQ98" s="149">
        <v>1</v>
      </c>
      <c r="BR98" s="149">
        <v>1</v>
      </c>
      <c r="BS98" s="149">
        <v>1</v>
      </c>
      <c r="BT98" s="149">
        <v>1</v>
      </c>
      <c r="BU98" s="149"/>
      <c r="BV98" s="149"/>
      <c r="BW98" s="149"/>
      <c r="BX98" s="149"/>
      <c r="BY98" s="149"/>
      <c r="BZ98" s="149"/>
      <c r="CA98" s="149"/>
      <c r="CB98" s="149"/>
      <c r="CC98" s="149"/>
      <c r="CD98" s="149"/>
      <c r="CE98" s="149"/>
      <c r="CF98" s="149"/>
      <c r="CG98" s="149"/>
      <c r="CH98" s="149"/>
      <c r="CI98" s="149"/>
      <c r="CJ98" s="149"/>
      <c r="CK98" s="149"/>
      <c r="CL98" s="149"/>
      <c r="CM98" s="149"/>
      <c r="CN98" s="149"/>
      <c r="CO98" s="149"/>
      <c r="CP98" s="149"/>
      <c r="CQ98" s="149"/>
      <c r="CR98" s="149"/>
      <c r="CS98" s="150"/>
      <c r="CT98" s="151"/>
      <c r="CW98" s="68"/>
      <c r="CX98" s="152"/>
    </row>
    <row r="99" spans="1:102">
      <c r="A99" s="293" t="s">
        <v>8334</v>
      </c>
      <c r="B99" s="146" t="s">
        <v>296</v>
      </c>
      <c r="C99" s="147" t="str">
        <f>+_xlfn.XLOOKUP(B99,'R4'!B:B,'R4'!C:C)</f>
        <v>AMR - DOZER - LİEBHERR - PR 756</v>
      </c>
      <c r="D99" s="147"/>
      <c r="E99" s="150" t="s">
        <v>5136</v>
      </c>
      <c r="F99" s="150" t="s">
        <v>38</v>
      </c>
      <c r="G99" s="150" t="s">
        <v>35</v>
      </c>
      <c r="H99" s="150" t="s">
        <v>8271</v>
      </c>
      <c r="I99" s="156"/>
      <c r="J99" s="148">
        <v>0</v>
      </c>
      <c r="K99" s="149">
        <v>0</v>
      </c>
      <c r="L99" s="149">
        <v>0</v>
      </c>
      <c r="M99" s="149">
        <v>0</v>
      </c>
      <c r="N99" s="149">
        <v>0</v>
      </c>
      <c r="O99" s="149">
        <v>0</v>
      </c>
      <c r="P99" s="149">
        <v>0</v>
      </c>
      <c r="Q99" s="149">
        <v>0</v>
      </c>
      <c r="R99" s="149">
        <v>0</v>
      </c>
      <c r="S99" s="149">
        <v>0</v>
      </c>
      <c r="T99" s="149">
        <v>0</v>
      </c>
      <c r="U99" s="149">
        <v>0</v>
      </c>
      <c r="V99" s="149">
        <v>0</v>
      </c>
      <c r="W99" s="149">
        <v>0</v>
      </c>
      <c r="X99" s="149">
        <v>1</v>
      </c>
      <c r="Y99" s="149">
        <v>1</v>
      </c>
      <c r="Z99" s="149">
        <v>1</v>
      </c>
      <c r="AA99" s="149">
        <v>1</v>
      </c>
      <c r="AB99" s="149">
        <v>1</v>
      </c>
      <c r="AC99" s="149">
        <v>1</v>
      </c>
      <c r="AD99" s="149">
        <v>1</v>
      </c>
      <c r="AE99" s="149">
        <v>1</v>
      </c>
      <c r="AF99" s="149">
        <v>1</v>
      </c>
      <c r="AG99" s="149">
        <v>1</v>
      </c>
      <c r="AH99" s="149">
        <v>1</v>
      </c>
      <c r="AI99" s="149">
        <v>1</v>
      </c>
      <c r="AJ99" s="149">
        <v>1</v>
      </c>
      <c r="AK99" s="149">
        <v>1</v>
      </c>
      <c r="AL99" s="149">
        <v>1</v>
      </c>
      <c r="AM99" s="149">
        <v>1</v>
      </c>
      <c r="AN99" s="149">
        <v>1</v>
      </c>
      <c r="AO99" s="149">
        <v>1</v>
      </c>
      <c r="AP99" s="149">
        <v>1</v>
      </c>
      <c r="AQ99" s="149">
        <v>1</v>
      </c>
      <c r="AR99" s="149">
        <v>1</v>
      </c>
      <c r="AS99" s="149">
        <v>1</v>
      </c>
      <c r="AT99" s="149">
        <v>1</v>
      </c>
      <c r="AU99" s="149">
        <v>1</v>
      </c>
      <c r="AV99" s="149">
        <v>1</v>
      </c>
      <c r="AW99" s="149">
        <v>1</v>
      </c>
      <c r="AX99" s="149">
        <v>1</v>
      </c>
      <c r="AY99" s="149">
        <v>1</v>
      </c>
      <c r="AZ99" s="149">
        <v>1</v>
      </c>
      <c r="BA99" s="149">
        <v>1</v>
      </c>
      <c r="BB99" s="149">
        <v>1</v>
      </c>
      <c r="BC99" s="149">
        <v>1</v>
      </c>
      <c r="BD99" s="149">
        <v>1</v>
      </c>
      <c r="BE99" s="149">
        <v>1</v>
      </c>
      <c r="BF99" s="149">
        <v>1</v>
      </c>
      <c r="BG99" s="149">
        <v>1</v>
      </c>
      <c r="BH99" s="149">
        <v>1</v>
      </c>
      <c r="BI99" s="149">
        <v>1</v>
      </c>
      <c r="BJ99" s="149">
        <v>1</v>
      </c>
      <c r="BK99" s="149">
        <v>1</v>
      </c>
      <c r="BL99" s="149">
        <v>1</v>
      </c>
      <c r="BM99" s="149">
        <v>1</v>
      </c>
      <c r="BN99" s="149">
        <v>1</v>
      </c>
      <c r="BO99" s="149">
        <v>1</v>
      </c>
      <c r="BP99" s="149">
        <v>1</v>
      </c>
      <c r="BQ99" s="149">
        <v>1</v>
      </c>
      <c r="BR99" s="149">
        <v>1</v>
      </c>
      <c r="BS99" s="149">
        <v>1</v>
      </c>
      <c r="BT99" s="149">
        <v>1</v>
      </c>
      <c r="BU99" s="149"/>
      <c r="BV99" s="149"/>
      <c r="BW99" s="149"/>
      <c r="BX99" s="149"/>
      <c r="BY99" s="149"/>
      <c r="BZ99" s="149"/>
      <c r="CA99" s="149"/>
      <c r="CB99" s="149"/>
      <c r="CC99" s="149"/>
      <c r="CD99" s="149"/>
      <c r="CE99" s="149"/>
      <c r="CF99" s="149"/>
      <c r="CG99" s="149"/>
      <c r="CH99" s="149"/>
      <c r="CI99" s="149"/>
      <c r="CJ99" s="149"/>
      <c r="CK99" s="149"/>
      <c r="CL99" s="149"/>
      <c r="CM99" s="149"/>
      <c r="CN99" s="149"/>
      <c r="CO99" s="149"/>
      <c r="CP99" s="149"/>
      <c r="CQ99" s="149"/>
      <c r="CR99" s="149"/>
      <c r="CS99" s="150"/>
      <c r="CT99" s="151"/>
      <c r="CW99" s="68"/>
      <c r="CX99" s="152"/>
    </row>
    <row r="100" spans="1:102">
      <c r="A100" s="293" t="s">
        <v>8334</v>
      </c>
      <c r="B100" s="146" t="s">
        <v>297</v>
      </c>
      <c r="C100" s="147" t="str">
        <f>+_xlfn.XLOOKUP(B100,'R4'!B:B,'R4'!C:C)</f>
        <v>AMR - DOZER - LİEBHERR - PR 756</v>
      </c>
      <c r="D100" s="147"/>
      <c r="E100" s="150" t="s">
        <v>2</v>
      </c>
      <c r="F100" s="150" t="s">
        <v>38</v>
      </c>
      <c r="G100" s="150" t="s">
        <v>35</v>
      </c>
      <c r="H100" s="150" t="s">
        <v>8271</v>
      </c>
      <c r="I100" s="156" t="s">
        <v>7479</v>
      </c>
      <c r="J100" s="148">
        <v>0</v>
      </c>
      <c r="K100" s="149">
        <v>0</v>
      </c>
      <c r="L100" s="149">
        <v>0</v>
      </c>
      <c r="M100" s="149">
        <v>0</v>
      </c>
      <c r="N100" s="149">
        <v>0</v>
      </c>
      <c r="O100" s="149">
        <v>0</v>
      </c>
      <c r="P100" s="149">
        <v>0</v>
      </c>
      <c r="Q100" s="149">
        <v>0</v>
      </c>
      <c r="R100" s="149">
        <v>0</v>
      </c>
      <c r="S100" s="149">
        <v>0</v>
      </c>
      <c r="T100" s="149">
        <v>1</v>
      </c>
      <c r="U100" s="149">
        <v>1</v>
      </c>
      <c r="V100" s="149">
        <v>1</v>
      </c>
      <c r="W100" s="149">
        <v>1</v>
      </c>
      <c r="X100" s="149">
        <v>1</v>
      </c>
      <c r="Y100" s="149">
        <v>1</v>
      </c>
      <c r="Z100" s="149">
        <v>1</v>
      </c>
      <c r="AA100" s="149">
        <v>1</v>
      </c>
      <c r="AB100" s="149">
        <v>1</v>
      </c>
      <c r="AC100" s="149">
        <v>1</v>
      </c>
      <c r="AD100" s="149">
        <v>1</v>
      </c>
      <c r="AE100" s="149">
        <v>1</v>
      </c>
      <c r="AF100" s="149">
        <v>1</v>
      </c>
      <c r="AG100" s="149">
        <v>1</v>
      </c>
      <c r="AH100" s="149">
        <v>1</v>
      </c>
      <c r="AI100" s="149">
        <v>1</v>
      </c>
      <c r="AJ100" s="149">
        <v>1</v>
      </c>
      <c r="AK100" s="149">
        <v>1</v>
      </c>
      <c r="AL100" s="149">
        <v>1</v>
      </c>
      <c r="AM100" s="149">
        <v>1</v>
      </c>
      <c r="AN100" s="149">
        <v>1</v>
      </c>
      <c r="AO100" s="149">
        <v>1</v>
      </c>
      <c r="AP100" s="149">
        <v>1</v>
      </c>
      <c r="AQ100" s="149">
        <v>1</v>
      </c>
      <c r="AR100" s="149">
        <v>1</v>
      </c>
      <c r="AS100" s="149">
        <v>1</v>
      </c>
      <c r="AT100" s="149">
        <v>1</v>
      </c>
      <c r="AU100" s="149">
        <v>1</v>
      </c>
      <c r="AV100" s="149">
        <v>1</v>
      </c>
      <c r="AW100" s="149">
        <v>1</v>
      </c>
      <c r="AX100" s="149">
        <v>1</v>
      </c>
      <c r="AY100" s="149">
        <v>1</v>
      </c>
      <c r="AZ100" s="149">
        <v>1</v>
      </c>
      <c r="BA100" s="149">
        <v>1</v>
      </c>
      <c r="BB100" s="149">
        <v>1</v>
      </c>
      <c r="BC100" s="149">
        <v>1</v>
      </c>
      <c r="BD100" s="149">
        <v>1</v>
      </c>
      <c r="BE100" s="149">
        <v>1</v>
      </c>
      <c r="BF100" s="149">
        <v>1</v>
      </c>
      <c r="BG100" s="149">
        <v>1</v>
      </c>
      <c r="BH100" s="149">
        <v>1</v>
      </c>
      <c r="BI100" s="149">
        <v>1</v>
      </c>
      <c r="BJ100" s="149">
        <v>1</v>
      </c>
      <c r="BK100" s="149">
        <v>1</v>
      </c>
      <c r="BL100" s="149">
        <v>1</v>
      </c>
      <c r="BM100" s="149">
        <v>1</v>
      </c>
      <c r="BN100" s="149">
        <v>1</v>
      </c>
      <c r="BO100" s="149">
        <v>1</v>
      </c>
      <c r="BP100" s="149">
        <v>1</v>
      </c>
      <c r="BQ100" s="149">
        <v>1</v>
      </c>
      <c r="BR100" s="149">
        <v>1</v>
      </c>
      <c r="BS100" s="149">
        <v>1</v>
      </c>
      <c r="BT100" s="149">
        <v>1</v>
      </c>
      <c r="BU100" s="149"/>
      <c r="BV100" s="149"/>
      <c r="BW100" s="149"/>
      <c r="BX100" s="149"/>
      <c r="BY100" s="149"/>
      <c r="BZ100" s="149"/>
      <c r="CA100" s="149"/>
      <c r="CB100" s="149"/>
      <c r="CC100" s="149"/>
      <c r="CD100" s="149"/>
      <c r="CE100" s="149"/>
      <c r="CF100" s="149"/>
      <c r="CG100" s="149"/>
      <c r="CH100" s="149"/>
      <c r="CI100" s="149"/>
      <c r="CJ100" s="149"/>
      <c r="CK100" s="149"/>
      <c r="CL100" s="149"/>
      <c r="CM100" s="149"/>
      <c r="CN100" s="149"/>
      <c r="CO100" s="149"/>
      <c r="CP100" s="149"/>
      <c r="CQ100" s="149"/>
      <c r="CR100" s="149"/>
      <c r="CS100" s="150"/>
      <c r="CT100" s="151"/>
      <c r="CW100" s="68"/>
      <c r="CX100" s="152"/>
    </row>
    <row r="101" spans="1:102">
      <c r="A101" s="293" t="s">
        <v>8334</v>
      </c>
      <c r="B101" s="146" t="s">
        <v>298</v>
      </c>
      <c r="C101" s="147" t="str">
        <f>+_xlfn.XLOOKUP(B101,'R4'!B:B,'R4'!C:C)</f>
        <v>AMR - DOZER - LİEBHERR - PR 756</v>
      </c>
      <c r="D101" s="147"/>
      <c r="E101" s="150" t="s">
        <v>2</v>
      </c>
      <c r="F101" s="150" t="s">
        <v>38</v>
      </c>
      <c r="G101" s="150" t="s">
        <v>35</v>
      </c>
      <c r="H101" s="150" t="s">
        <v>8271</v>
      </c>
      <c r="I101" s="156" t="s">
        <v>7479</v>
      </c>
      <c r="J101" s="148">
        <v>0</v>
      </c>
      <c r="K101" s="149">
        <v>0</v>
      </c>
      <c r="L101" s="149">
        <v>0</v>
      </c>
      <c r="M101" s="149">
        <v>0</v>
      </c>
      <c r="N101" s="149">
        <v>0</v>
      </c>
      <c r="O101" s="149">
        <v>0</v>
      </c>
      <c r="P101" s="149">
        <v>0</v>
      </c>
      <c r="Q101" s="149">
        <v>0</v>
      </c>
      <c r="R101" s="149">
        <v>0</v>
      </c>
      <c r="S101" s="149">
        <v>0</v>
      </c>
      <c r="T101" s="149">
        <v>1</v>
      </c>
      <c r="U101" s="149">
        <v>1</v>
      </c>
      <c r="V101" s="149">
        <v>1</v>
      </c>
      <c r="W101" s="149">
        <v>1</v>
      </c>
      <c r="X101" s="149">
        <v>1</v>
      </c>
      <c r="Y101" s="149">
        <v>1</v>
      </c>
      <c r="Z101" s="149">
        <v>1</v>
      </c>
      <c r="AA101" s="149">
        <v>1</v>
      </c>
      <c r="AB101" s="149">
        <v>1</v>
      </c>
      <c r="AC101" s="149">
        <v>1</v>
      </c>
      <c r="AD101" s="149">
        <v>1</v>
      </c>
      <c r="AE101" s="149">
        <v>1</v>
      </c>
      <c r="AF101" s="149">
        <v>1</v>
      </c>
      <c r="AG101" s="149">
        <v>1</v>
      </c>
      <c r="AH101" s="149">
        <v>1</v>
      </c>
      <c r="AI101" s="149">
        <v>1</v>
      </c>
      <c r="AJ101" s="149">
        <v>1</v>
      </c>
      <c r="AK101" s="149">
        <v>1</v>
      </c>
      <c r="AL101" s="149">
        <v>1</v>
      </c>
      <c r="AM101" s="149">
        <v>1</v>
      </c>
      <c r="AN101" s="149">
        <v>1</v>
      </c>
      <c r="AO101" s="149">
        <v>1</v>
      </c>
      <c r="AP101" s="149">
        <v>1</v>
      </c>
      <c r="AQ101" s="149">
        <v>1</v>
      </c>
      <c r="AR101" s="149">
        <v>1</v>
      </c>
      <c r="AS101" s="149">
        <v>1</v>
      </c>
      <c r="AT101" s="149">
        <v>1</v>
      </c>
      <c r="AU101" s="149">
        <v>1</v>
      </c>
      <c r="AV101" s="149">
        <v>1</v>
      </c>
      <c r="AW101" s="149">
        <v>1</v>
      </c>
      <c r="AX101" s="149">
        <v>1</v>
      </c>
      <c r="AY101" s="149">
        <v>1</v>
      </c>
      <c r="AZ101" s="149">
        <v>1</v>
      </c>
      <c r="BA101" s="149">
        <v>1</v>
      </c>
      <c r="BB101" s="149">
        <v>1</v>
      </c>
      <c r="BC101" s="149">
        <v>1</v>
      </c>
      <c r="BD101" s="149">
        <v>1</v>
      </c>
      <c r="BE101" s="149">
        <v>1</v>
      </c>
      <c r="BF101" s="149">
        <v>1</v>
      </c>
      <c r="BG101" s="149">
        <v>1</v>
      </c>
      <c r="BH101" s="149">
        <v>1</v>
      </c>
      <c r="BI101" s="149">
        <v>1</v>
      </c>
      <c r="BJ101" s="149">
        <v>1</v>
      </c>
      <c r="BK101" s="149">
        <v>1</v>
      </c>
      <c r="BL101" s="149">
        <v>1</v>
      </c>
      <c r="BM101" s="149">
        <v>1</v>
      </c>
      <c r="BN101" s="149">
        <v>1</v>
      </c>
      <c r="BO101" s="149">
        <v>1</v>
      </c>
      <c r="BP101" s="149">
        <v>1</v>
      </c>
      <c r="BQ101" s="149">
        <v>1</v>
      </c>
      <c r="BR101" s="149">
        <v>1</v>
      </c>
      <c r="BS101" s="149">
        <v>1</v>
      </c>
      <c r="BT101" s="149">
        <v>1</v>
      </c>
      <c r="BU101" s="149"/>
      <c r="BV101" s="149"/>
      <c r="BW101" s="149"/>
      <c r="BX101" s="149"/>
      <c r="BY101" s="149"/>
      <c r="BZ101" s="149"/>
      <c r="CA101" s="149"/>
      <c r="CB101" s="149"/>
      <c r="CC101" s="149"/>
      <c r="CD101" s="149"/>
      <c r="CE101" s="149"/>
      <c r="CF101" s="149"/>
      <c r="CG101" s="149"/>
      <c r="CH101" s="149"/>
      <c r="CI101" s="149"/>
      <c r="CJ101" s="149"/>
      <c r="CK101" s="149"/>
      <c r="CL101" s="149"/>
      <c r="CM101" s="149"/>
      <c r="CN101" s="149"/>
      <c r="CO101" s="149"/>
      <c r="CP101" s="149"/>
      <c r="CQ101" s="149"/>
      <c r="CR101" s="149"/>
      <c r="CS101" s="150"/>
      <c r="CT101" s="151"/>
      <c r="CW101" s="68"/>
      <c r="CX101" s="152"/>
    </row>
    <row r="102" spans="1:102">
      <c r="A102" s="293" t="s">
        <v>8334</v>
      </c>
      <c r="B102" s="146" t="s">
        <v>299</v>
      </c>
      <c r="C102" s="147" t="str">
        <f>+_xlfn.XLOOKUP(B102,'R4'!B:B,'R4'!C:C)</f>
        <v>AMR - DOZER - LİEBHERR - PR 756</v>
      </c>
      <c r="D102" s="147"/>
      <c r="E102" s="150" t="s">
        <v>2</v>
      </c>
      <c r="F102" s="150" t="s">
        <v>38</v>
      </c>
      <c r="G102" s="150" t="s">
        <v>35</v>
      </c>
      <c r="H102" s="150" t="s">
        <v>8271</v>
      </c>
      <c r="I102" s="156"/>
      <c r="J102" s="148">
        <v>0</v>
      </c>
      <c r="K102" s="149">
        <v>0</v>
      </c>
      <c r="L102" s="149">
        <v>0</v>
      </c>
      <c r="M102" s="149">
        <v>0</v>
      </c>
      <c r="N102" s="149">
        <v>0</v>
      </c>
      <c r="O102" s="149">
        <v>0</v>
      </c>
      <c r="P102" s="149">
        <v>0</v>
      </c>
      <c r="Q102" s="149">
        <v>0</v>
      </c>
      <c r="R102" s="149">
        <v>0</v>
      </c>
      <c r="S102" s="149">
        <v>0</v>
      </c>
      <c r="T102" s="149">
        <v>1</v>
      </c>
      <c r="U102" s="149">
        <v>1</v>
      </c>
      <c r="V102" s="149">
        <v>1</v>
      </c>
      <c r="W102" s="149">
        <v>1</v>
      </c>
      <c r="X102" s="149">
        <v>1</v>
      </c>
      <c r="Y102" s="149">
        <v>1</v>
      </c>
      <c r="Z102" s="149">
        <v>1</v>
      </c>
      <c r="AA102" s="149">
        <v>1</v>
      </c>
      <c r="AB102" s="149">
        <v>1</v>
      </c>
      <c r="AC102" s="149">
        <v>1</v>
      </c>
      <c r="AD102" s="149">
        <v>1</v>
      </c>
      <c r="AE102" s="149">
        <v>1</v>
      </c>
      <c r="AF102" s="149">
        <v>1</v>
      </c>
      <c r="AG102" s="149">
        <v>1</v>
      </c>
      <c r="AH102" s="149">
        <v>1</v>
      </c>
      <c r="AI102" s="149">
        <v>1</v>
      </c>
      <c r="AJ102" s="149">
        <v>1</v>
      </c>
      <c r="AK102" s="149">
        <v>1</v>
      </c>
      <c r="AL102" s="149">
        <v>1</v>
      </c>
      <c r="AM102" s="149">
        <v>1</v>
      </c>
      <c r="AN102" s="149">
        <v>1</v>
      </c>
      <c r="AO102" s="149">
        <v>1</v>
      </c>
      <c r="AP102" s="149">
        <v>1</v>
      </c>
      <c r="AQ102" s="149">
        <v>1</v>
      </c>
      <c r="AR102" s="149">
        <v>1</v>
      </c>
      <c r="AS102" s="149">
        <v>1</v>
      </c>
      <c r="AT102" s="149">
        <v>1</v>
      </c>
      <c r="AU102" s="149">
        <v>1</v>
      </c>
      <c r="AV102" s="149">
        <v>1</v>
      </c>
      <c r="AW102" s="149">
        <v>1</v>
      </c>
      <c r="AX102" s="149">
        <v>1</v>
      </c>
      <c r="AY102" s="149">
        <v>1</v>
      </c>
      <c r="AZ102" s="149">
        <v>1</v>
      </c>
      <c r="BA102" s="149">
        <v>1</v>
      </c>
      <c r="BB102" s="149">
        <v>1</v>
      </c>
      <c r="BC102" s="149">
        <v>1</v>
      </c>
      <c r="BD102" s="149">
        <v>1</v>
      </c>
      <c r="BE102" s="149">
        <v>1</v>
      </c>
      <c r="BF102" s="149">
        <v>1</v>
      </c>
      <c r="BG102" s="149">
        <v>1</v>
      </c>
      <c r="BH102" s="149">
        <v>1</v>
      </c>
      <c r="BI102" s="149">
        <v>1</v>
      </c>
      <c r="BJ102" s="149">
        <v>1</v>
      </c>
      <c r="BK102" s="149">
        <v>1</v>
      </c>
      <c r="BL102" s="149">
        <v>1</v>
      </c>
      <c r="BM102" s="149">
        <v>1</v>
      </c>
      <c r="BN102" s="149">
        <v>1</v>
      </c>
      <c r="BO102" s="149">
        <v>1</v>
      </c>
      <c r="BP102" s="149">
        <v>1</v>
      </c>
      <c r="BQ102" s="149">
        <v>1</v>
      </c>
      <c r="BR102" s="149">
        <v>1</v>
      </c>
      <c r="BS102" s="149">
        <v>1</v>
      </c>
      <c r="BT102" s="149">
        <v>1</v>
      </c>
      <c r="BU102" s="149"/>
      <c r="BV102" s="149"/>
      <c r="BW102" s="149"/>
      <c r="BX102" s="149"/>
      <c r="BY102" s="149"/>
      <c r="BZ102" s="149"/>
      <c r="CA102" s="149"/>
      <c r="CB102" s="149"/>
      <c r="CC102" s="149"/>
      <c r="CD102" s="149"/>
      <c r="CE102" s="149"/>
      <c r="CF102" s="149"/>
      <c r="CG102" s="149"/>
      <c r="CH102" s="149"/>
      <c r="CI102" s="149"/>
      <c r="CJ102" s="149"/>
      <c r="CK102" s="149"/>
      <c r="CL102" s="149"/>
      <c r="CM102" s="149"/>
      <c r="CN102" s="149"/>
      <c r="CO102" s="149"/>
      <c r="CP102" s="149"/>
      <c r="CQ102" s="149"/>
      <c r="CR102" s="149"/>
      <c r="CS102" s="150"/>
      <c r="CT102" s="151"/>
      <c r="CW102" s="68"/>
      <c r="CX102" s="152"/>
    </row>
    <row r="103" spans="1:102">
      <c r="A103" s="293" t="s">
        <v>8334</v>
      </c>
      <c r="B103" s="146" t="s">
        <v>300</v>
      </c>
      <c r="C103" s="147" t="str">
        <f>+_xlfn.XLOOKUP(B103,'R4'!B:B,'R4'!C:C)</f>
        <v>AMR - DOZER - LİEBHERR - PR 746</v>
      </c>
      <c r="D103" s="147"/>
      <c r="E103" s="150" t="s">
        <v>2</v>
      </c>
      <c r="F103" s="150" t="s">
        <v>38</v>
      </c>
      <c r="G103" s="150" t="s">
        <v>35</v>
      </c>
      <c r="H103" s="150" t="s">
        <v>8271</v>
      </c>
      <c r="I103" s="156"/>
      <c r="J103" s="148">
        <v>0</v>
      </c>
      <c r="K103" s="149">
        <v>0</v>
      </c>
      <c r="L103" s="149">
        <v>0</v>
      </c>
      <c r="M103" s="149">
        <v>0</v>
      </c>
      <c r="N103" s="149">
        <v>0</v>
      </c>
      <c r="O103" s="149">
        <v>0</v>
      </c>
      <c r="P103" s="149">
        <v>0</v>
      </c>
      <c r="Q103" s="149">
        <v>0</v>
      </c>
      <c r="R103" s="149">
        <v>0</v>
      </c>
      <c r="S103" s="149">
        <v>1</v>
      </c>
      <c r="T103" s="149">
        <v>1</v>
      </c>
      <c r="U103" s="149">
        <v>1</v>
      </c>
      <c r="V103" s="149">
        <v>1</v>
      </c>
      <c r="W103" s="149">
        <v>1</v>
      </c>
      <c r="X103" s="149">
        <v>1</v>
      </c>
      <c r="Y103" s="149">
        <v>1</v>
      </c>
      <c r="Z103" s="149">
        <v>1</v>
      </c>
      <c r="AA103" s="149">
        <v>1</v>
      </c>
      <c r="AB103" s="149">
        <v>1</v>
      </c>
      <c r="AC103" s="149">
        <v>1</v>
      </c>
      <c r="AD103" s="149">
        <v>1</v>
      </c>
      <c r="AE103" s="149">
        <v>1</v>
      </c>
      <c r="AF103" s="149">
        <v>1</v>
      </c>
      <c r="AG103" s="149">
        <v>1</v>
      </c>
      <c r="AH103" s="149">
        <v>1</v>
      </c>
      <c r="AI103" s="149">
        <v>1</v>
      </c>
      <c r="AJ103" s="149">
        <v>1</v>
      </c>
      <c r="AK103" s="149">
        <v>1</v>
      </c>
      <c r="AL103" s="149">
        <v>1</v>
      </c>
      <c r="AM103" s="149">
        <v>1</v>
      </c>
      <c r="AN103" s="149">
        <v>1</v>
      </c>
      <c r="AO103" s="149">
        <v>1</v>
      </c>
      <c r="AP103" s="149">
        <v>1</v>
      </c>
      <c r="AQ103" s="149">
        <v>1</v>
      </c>
      <c r="AR103" s="149">
        <v>1</v>
      </c>
      <c r="AS103" s="149">
        <v>1</v>
      </c>
      <c r="AT103" s="149">
        <v>1</v>
      </c>
      <c r="AU103" s="149">
        <v>1</v>
      </c>
      <c r="AV103" s="149">
        <v>1</v>
      </c>
      <c r="AW103" s="149">
        <v>1</v>
      </c>
      <c r="AX103" s="149">
        <v>1</v>
      </c>
      <c r="AY103" s="149">
        <v>1</v>
      </c>
      <c r="AZ103" s="149">
        <v>1</v>
      </c>
      <c r="BA103" s="149">
        <v>1</v>
      </c>
      <c r="BB103" s="149">
        <v>1</v>
      </c>
      <c r="BC103" s="149">
        <v>1</v>
      </c>
      <c r="BD103" s="149">
        <v>1</v>
      </c>
      <c r="BE103" s="149">
        <v>1</v>
      </c>
      <c r="BF103" s="149">
        <v>1</v>
      </c>
      <c r="BG103" s="149">
        <v>1</v>
      </c>
      <c r="BH103" s="149">
        <v>1</v>
      </c>
      <c r="BI103" s="149">
        <v>1</v>
      </c>
      <c r="BJ103" s="149">
        <v>1</v>
      </c>
      <c r="BK103" s="149">
        <v>1</v>
      </c>
      <c r="BL103" s="149">
        <v>1</v>
      </c>
      <c r="BM103" s="149">
        <v>1</v>
      </c>
      <c r="BN103" s="149">
        <v>1</v>
      </c>
      <c r="BO103" s="149">
        <v>1</v>
      </c>
      <c r="BP103" s="149">
        <v>1</v>
      </c>
      <c r="BQ103" s="149">
        <v>1</v>
      </c>
      <c r="BR103" s="149">
        <v>1</v>
      </c>
      <c r="BS103" s="149">
        <v>1</v>
      </c>
      <c r="BT103" s="149">
        <v>1</v>
      </c>
      <c r="BU103" s="149"/>
      <c r="BV103" s="149"/>
      <c r="BW103" s="149"/>
      <c r="BX103" s="149"/>
      <c r="BY103" s="149"/>
      <c r="BZ103" s="149"/>
      <c r="CA103" s="149"/>
      <c r="CB103" s="149"/>
      <c r="CC103" s="149"/>
      <c r="CD103" s="149"/>
      <c r="CE103" s="149"/>
      <c r="CF103" s="149"/>
      <c r="CG103" s="149"/>
      <c r="CH103" s="149"/>
      <c r="CI103" s="149"/>
      <c r="CJ103" s="149"/>
      <c r="CK103" s="149"/>
      <c r="CL103" s="149"/>
      <c r="CM103" s="149"/>
      <c r="CN103" s="149"/>
      <c r="CO103" s="149"/>
      <c r="CP103" s="149"/>
      <c r="CQ103" s="149"/>
      <c r="CR103" s="149"/>
      <c r="CS103" s="150"/>
      <c r="CT103" s="151"/>
      <c r="CW103" s="68"/>
      <c r="CX103" s="152"/>
    </row>
    <row r="104" spans="1:102">
      <c r="A104" s="293" t="s">
        <v>8334</v>
      </c>
      <c r="B104" s="146" t="s">
        <v>301</v>
      </c>
      <c r="C104" s="147" t="str">
        <f>+_xlfn.XLOOKUP(B104,'R4'!B:B,'R4'!C:C)</f>
        <v>AMR - DOZER - LİEBHERR - PR 746</v>
      </c>
      <c r="D104" s="147"/>
      <c r="E104" s="150" t="s">
        <v>2</v>
      </c>
      <c r="F104" s="150" t="s">
        <v>38</v>
      </c>
      <c r="G104" s="150" t="s">
        <v>35</v>
      </c>
      <c r="H104" s="150" t="s">
        <v>8271</v>
      </c>
      <c r="I104" s="156"/>
      <c r="J104" s="148">
        <v>0</v>
      </c>
      <c r="K104" s="149">
        <v>0</v>
      </c>
      <c r="L104" s="149">
        <v>0</v>
      </c>
      <c r="M104" s="149">
        <v>0</v>
      </c>
      <c r="N104" s="149">
        <v>0</v>
      </c>
      <c r="O104" s="149">
        <v>0</v>
      </c>
      <c r="P104" s="149">
        <v>0</v>
      </c>
      <c r="Q104" s="149">
        <v>0</v>
      </c>
      <c r="R104" s="149">
        <v>0</v>
      </c>
      <c r="S104" s="149">
        <v>1</v>
      </c>
      <c r="T104" s="149">
        <v>1</v>
      </c>
      <c r="U104" s="149">
        <v>1</v>
      </c>
      <c r="V104" s="149">
        <v>1</v>
      </c>
      <c r="W104" s="149">
        <v>1</v>
      </c>
      <c r="X104" s="149">
        <v>1</v>
      </c>
      <c r="Y104" s="149">
        <v>1</v>
      </c>
      <c r="Z104" s="149">
        <v>1</v>
      </c>
      <c r="AA104" s="149">
        <v>1</v>
      </c>
      <c r="AB104" s="149">
        <v>1</v>
      </c>
      <c r="AC104" s="149">
        <v>1</v>
      </c>
      <c r="AD104" s="149">
        <v>1</v>
      </c>
      <c r="AE104" s="149">
        <v>1</v>
      </c>
      <c r="AF104" s="149">
        <v>1</v>
      </c>
      <c r="AG104" s="149">
        <v>1</v>
      </c>
      <c r="AH104" s="149">
        <v>1</v>
      </c>
      <c r="AI104" s="149">
        <v>1</v>
      </c>
      <c r="AJ104" s="149">
        <v>1</v>
      </c>
      <c r="AK104" s="149">
        <v>1</v>
      </c>
      <c r="AL104" s="149">
        <v>1</v>
      </c>
      <c r="AM104" s="149">
        <v>1</v>
      </c>
      <c r="AN104" s="149">
        <v>1</v>
      </c>
      <c r="AO104" s="149">
        <v>1</v>
      </c>
      <c r="AP104" s="149">
        <v>1</v>
      </c>
      <c r="AQ104" s="149">
        <v>1</v>
      </c>
      <c r="AR104" s="149">
        <v>1</v>
      </c>
      <c r="AS104" s="149">
        <v>1</v>
      </c>
      <c r="AT104" s="149">
        <v>1</v>
      </c>
      <c r="AU104" s="149">
        <v>1</v>
      </c>
      <c r="AV104" s="149">
        <v>1</v>
      </c>
      <c r="AW104" s="149">
        <v>1</v>
      </c>
      <c r="AX104" s="149">
        <v>1</v>
      </c>
      <c r="AY104" s="149">
        <v>1</v>
      </c>
      <c r="AZ104" s="149">
        <v>1</v>
      </c>
      <c r="BA104" s="149">
        <v>1</v>
      </c>
      <c r="BB104" s="149">
        <v>1</v>
      </c>
      <c r="BC104" s="149">
        <v>1</v>
      </c>
      <c r="BD104" s="149">
        <v>1</v>
      </c>
      <c r="BE104" s="149">
        <v>1</v>
      </c>
      <c r="BF104" s="149">
        <v>1</v>
      </c>
      <c r="BG104" s="149">
        <v>1</v>
      </c>
      <c r="BH104" s="149">
        <v>1</v>
      </c>
      <c r="BI104" s="149">
        <v>1</v>
      </c>
      <c r="BJ104" s="149">
        <v>1</v>
      </c>
      <c r="BK104" s="149">
        <v>1</v>
      </c>
      <c r="BL104" s="149">
        <v>1</v>
      </c>
      <c r="BM104" s="149">
        <v>1</v>
      </c>
      <c r="BN104" s="149">
        <v>1</v>
      </c>
      <c r="BO104" s="149">
        <v>1</v>
      </c>
      <c r="BP104" s="149">
        <v>1</v>
      </c>
      <c r="BQ104" s="149">
        <v>1</v>
      </c>
      <c r="BR104" s="149">
        <v>1</v>
      </c>
      <c r="BS104" s="149">
        <v>1</v>
      </c>
      <c r="BT104" s="149">
        <v>1</v>
      </c>
      <c r="BU104" s="149"/>
      <c r="BV104" s="149"/>
      <c r="BW104" s="149"/>
      <c r="BX104" s="149"/>
      <c r="BY104" s="149"/>
      <c r="BZ104" s="149"/>
      <c r="CA104" s="149"/>
      <c r="CB104" s="149"/>
      <c r="CC104" s="149"/>
      <c r="CD104" s="149"/>
      <c r="CE104" s="149"/>
      <c r="CF104" s="149"/>
      <c r="CG104" s="149"/>
      <c r="CH104" s="149"/>
      <c r="CI104" s="149"/>
      <c r="CJ104" s="149"/>
      <c r="CK104" s="149"/>
      <c r="CL104" s="149"/>
      <c r="CM104" s="149"/>
      <c r="CN104" s="149"/>
      <c r="CO104" s="149"/>
      <c r="CP104" s="149"/>
      <c r="CQ104" s="149"/>
      <c r="CR104" s="149"/>
      <c r="CS104" s="150"/>
      <c r="CT104" s="151"/>
      <c r="CW104" s="68"/>
      <c r="CX104" s="152"/>
    </row>
    <row r="105" spans="1:102">
      <c r="A105" s="293" t="s">
        <v>8334</v>
      </c>
      <c r="B105" s="146" t="s">
        <v>302</v>
      </c>
      <c r="C105" s="147" t="str">
        <f>+_xlfn.XLOOKUP(B105,'R4'!B:B,'R4'!C:C)</f>
        <v>AMR - DOZER - LİEBHERR - PR 746</v>
      </c>
      <c r="D105" s="147"/>
      <c r="E105" s="150" t="s">
        <v>2</v>
      </c>
      <c r="F105" s="150" t="s">
        <v>38</v>
      </c>
      <c r="G105" s="150" t="s">
        <v>35</v>
      </c>
      <c r="H105" s="150" t="s">
        <v>8271</v>
      </c>
      <c r="I105" s="156"/>
      <c r="J105" s="148">
        <v>0</v>
      </c>
      <c r="K105" s="149">
        <v>0</v>
      </c>
      <c r="L105" s="149">
        <v>0</v>
      </c>
      <c r="M105" s="149">
        <v>0</v>
      </c>
      <c r="N105" s="149">
        <v>0</v>
      </c>
      <c r="O105" s="149">
        <v>0</v>
      </c>
      <c r="P105" s="149">
        <v>0</v>
      </c>
      <c r="Q105" s="149">
        <v>0</v>
      </c>
      <c r="R105" s="149">
        <v>0</v>
      </c>
      <c r="S105" s="149">
        <v>0</v>
      </c>
      <c r="T105" s="149">
        <v>1</v>
      </c>
      <c r="U105" s="149">
        <v>1</v>
      </c>
      <c r="V105" s="149">
        <v>1</v>
      </c>
      <c r="W105" s="149">
        <v>1</v>
      </c>
      <c r="X105" s="149">
        <v>1</v>
      </c>
      <c r="Y105" s="149">
        <v>1</v>
      </c>
      <c r="Z105" s="149">
        <v>1</v>
      </c>
      <c r="AA105" s="149">
        <v>1</v>
      </c>
      <c r="AB105" s="149">
        <v>1</v>
      </c>
      <c r="AC105" s="149">
        <v>1</v>
      </c>
      <c r="AD105" s="149">
        <v>1</v>
      </c>
      <c r="AE105" s="149">
        <v>1</v>
      </c>
      <c r="AF105" s="149">
        <v>1</v>
      </c>
      <c r="AG105" s="149">
        <v>1</v>
      </c>
      <c r="AH105" s="149">
        <v>1</v>
      </c>
      <c r="AI105" s="149">
        <v>1</v>
      </c>
      <c r="AJ105" s="149">
        <v>1</v>
      </c>
      <c r="AK105" s="149">
        <v>1</v>
      </c>
      <c r="AL105" s="149">
        <v>1</v>
      </c>
      <c r="AM105" s="149">
        <v>1</v>
      </c>
      <c r="AN105" s="149">
        <v>1</v>
      </c>
      <c r="AO105" s="149">
        <v>1</v>
      </c>
      <c r="AP105" s="149">
        <v>1</v>
      </c>
      <c r="AQ105" s="149">
        <v>1</v>
      </c>
      <c r="AR105" s="149">
        <v>1</v>
      </c>
      <c r="AS105" s="149">
        <v>1</v>
      </c>
      <c r="AT105" s="149">
        <v>1</v>
      </c>
      <c r="AU105" s="149">
        <v>1</v>
      </c>
      <c r="AV105" s="149">
        <v>1</v>
      </c>
      <c r="AW105" s="149">
        <v>1</v>
      </c>
      <c r="AX105" s="149">
        <v>1</v>
      </c>
      <c r="AY105" s="149">
        <v>1</v>
      </c>
      <c r="AZ105" s="149">
        <v>1</v>
      </c>
      <c r="BA105" s="149">
        <v>1</v>
      </c>
      <c r="BB105" s="149">
        <v>1</v>
      </c>
      <c r="BC105" s="149">
        <v>1</v>
      </c>
      <c r="BD105" s="149">
        <v>1</v>
      </c>
      <c r="BE105" s="149">
        <v>1</v>
      </c>
      <c r="BF105" s="149">
        <v>1</v>
      </c>
      <c r="BG105" s="149">
        <v>1</v>
      </c>
      <c r="BH105" s="149">
        <v>1</v>
      </c>
      <c r="BI105" s="149">
        <v>1</v>
      </c>
      <c r="BJ105" s="149">
        <v>1</v>
      </c>
      <c r="BK105" s="149">
        <v>1</v>
      </c>
      <c r="BL105" s="149">
        <v>1</v>
      </c>
      <c r="BM105" s="149">
        <v>1</v>
      </c>
      <c r="BN105" s="149">
        <v>1</v>
      </c>
      <c r="BO105" s="149">
        <v>1</v>
      </c>
      <c r="BP105" s="149">
        <v>1</v>
      </c>
      <c r="BQ105" s="149">
        <v>1</v>
      </c>
      <c r="BR105" s="149">
        <v>1</v>
      </c>
      <c r="BS105" s="149">
        <v>1</v>
      </c>
      <c r="BT105" s="149">
        <v>1</v>
      </c>
      <c r="BU105" s="149"/>
      <c r="BV105" s="149"/>
      <c r="BW105" s="149"/>
      <c r="BX105" s="149"/>
      <c r="BY105" s="149"/>
      <c r="BZ105" s="149"/>
      <c r="CA105" s="149"/>
      <c r="CB105" s="149"/>
      <c r="CC105" s="149"/>
      <c r="CD105" s="149"/>
      <c r="CE105" s="149"/>
      <c r="CF105" s="149"/>
      <c r="CG105" s="149"/>
      <c r="CH105" s="149"/>
      <c r="CI105" s="149"/>
      <c r="CJ105" s="149"/>
      <c r="CK105" s="149"/>
      <c r="CL105" s="149"/>
      <c r="CM105" s="149"/>
      <c r="CN105" s="149"/>
      <c r="CO105" s="149"/>
      <c r="CP105" s="149"/>
      <c r="CQ105" s="149"/>
      <c r="CR105" s="149"/>
      <c r="CS105" s="150"/>
      <c r="CT105" s="151"/>
      <c r="CW105" s="68"/>
      <c r="CX105" s="152"/>
    </row>
    <row r="106" spans="1:102">
      <c r="A106" s="293" t="s">
        <v>8334</v>
      </c>
      <c r="B106" s="146" t="s">
        <v>303</v>
      </c>
      <c r="C106" s="147" t="str">
        <f>+_xlfn.XLOOKUP(B106,'R4'!B:B,'R4'!C:C)</f>
        <v>AMR - DOZER - LİEBHERR - PR 746</v>
      </c>
      <c r="D106" s="147"/>
      <c r="E106" s="150" t="s">
        <v>5137</v>
      </c>
      <c r="F106" s="150" t="s">
        <v>38</v>
      </c>
      <c r="G106" s="150" t="s">
        <v>35</v>
      </c>
      <c r="H106" s="150" t="s">
        <v>8271</v>
      </c>
      <c r="I106" s="156"/>
      <c r="J106" s="148">
        <v>0</v>
      </c>
      <c r="K106" s="149">
        <v>0</v>
      </c>
      <c r="L106" s="149">
        <v>0</v>
      </c>
      <c r="M106" s="149">
        <v>0</v>
      </c>
      <c r="N106" s="149">
        <v>0</v>
      </c>
      <c r="O106" s="149">
        <v>0</v>
      </c>
      <c r="P106" s="149">
        <v>0</v>
      </c>
      <c r="Q106" s="149">
        <v>0</v>
      </c>
      <c r="R106" s="149">
        <v>0</v>
      </c>
      <c r="S106" s="149">
        <v>0</v>
      </c>
      <c r="T106" s="149">
        <v>0</v>
      </c>
      <c r="U106" s="149">
        <v>0</v>
      </c>
      <c r="V106" s="149">
        <v>0</v>
      </c>
      <c r="W106" s="149">
        <v>0</v>
      </c>
      <c r="X106" s="149">
        <v>1</v>
      </c>
      <c r="Y106" s="149">
        <v>1</v>
      </c>
      <c r="Z106" s="149">
        <v>1</v>
      </c>
      <c r="AA106" s="149">
        <v>1</v>
      </c>
      <c r="AB106" s="149">
        <v>1</v>
      </c>
      <c r="AC106" s="149">
        <v>1</v>
      </c>
      <c r="AD106" s="149">
        <v>1</v>
      </c>
      <c r="AE106" s="149">
        <v>1</v>
      </c>
      <c r="AF106" s="149">
        <v>1</v>
      </c>
      <c r="AG106" s="149">
        <v>1</v>
      </c>
      <c r="AH106" s="149">
        <v>1</v>
      </c>
      <c r="AI106" s="149">
        <v>1</v>
      </c>
      <c r="AJ106" s="149">
        <v>1</v>
      </c>
      <c r="AK106" s="149">
        <v>1</v>
      </c>
      <c r="AL106" s="149">
        <v>1</v>
      </c>
      <c r="AM106" s="149">
        <v>1</v>
      </c>
      <c r="AN106" s="149">
        <v>1</v>
      </c>
      <c r="AO106" s="149">
        <v>1</v>
      </c>
      <c r="AP106" s="149">
        <v>1</v>
      </c>
      <c r="AQ106" s="149">
        <v>1</v>
      </c>
      <c r="AR106" s="149">
        <v>1</v>
      </c>
      <c r="AS106" s="149">
        <v>1</v>
      </c>
      <c r="AT106" s="149">
        <v>1</v>
      </c>
      <c r="AU106" s="149">
        <v>1</v>
      </c>
      <c r="AV106" s="149">
        <v>1</v>
      </c>
      <c r="AW106" s="149">
        <v>1</v>
      </c>
      <c r="AX106" s="149">
        <v>1</v>
      </c>
      <c r="AY106" s="149">
        <v>1</v>
      </c>
      <c r="AZ106" s="149">
        <v>1</v>
      </c>
      <c r="BA106" s="149">
        <v>1</v>
      </c>
      <c r="BB106" s="149">
        <v>1</v>
      </c>
      <c r="BC106" s="149">
        <v>1</v>
      </c>
      <c r="BD106" s="149">
        <v>1</v>
      </c>
      <c r="BE106" s="149">
        <v>1</v>
      </c>
      <c r="BF106" s="149">
        <v>1</v>
      </c>
      <c r="BG106" s="149">
        <v>1</v>
      </c>
      <c r="BH106" s="149">
        <v>1</v>
      </c>
      <c r="BI106" s="149">
        <v>1</v>
      </c>
      <c r="BJ106" s="149">
        <v>1</v>
      </c>
      <c r="BK106" s="149">
        <v>1</v>
      </c>
      <c r="BL106" s="149">
        <v>1</v>
      </c>
      <c r="BM106" s="149">
        <v>1</v>
      </c>
      <c r="BN106" s="149">
        <v>1</v>
      </c>
      <c r="BO106" s="149">
        <v>1</v>
      </c>
      <c r="BP106" s="149">
        <v>1</v>
      </c>
      <c r="BQ106" s="149">
        <v>1</v>
      </c>
      <c r="BR106" s="149">
        <v>1</v>
      </c>
      <c r="BS106" s="149">
        <v>1</v>
      </c>
      <c r="BT106" s="149">
        <v>1</v>
      </c>
      <c r="BU106" s="149"/>
      <c r="BV106" s="149"/>
      <c r="BW106" s="149"/>
      <c r="BX106" s="149"/>
      <c r="BY106" s="149"/>
      <c r="BZ106" s="149"/>
      <c r="CA106" s="149"/>
      <c r="CB106" s="149"/>
      <c r="CC106" s="149"/>
      <c r="CD106" s="149"/>
      <c r="CE106" s="149"/>
      <c r="CF106" s="149"/>
      <c r="CG106" s="149"/>
      <c r="CH106" s="149"/>
      <c r="CI106" s="149"/>
      <c r="CJ106" s="149"/>
      <c r="CK106" s="149"/>
      <c r="CL106" s="149"/>
      <c r="CM106" s="149"/>
      <c r="CN106" s="149"/>
      <c r="CO106" s="149"/>
      <c r="CP106" s="149"/>
      <c r="CQ106" s="149"/>
      <c r="CR106" s="149"/>
      <c r="CS106" s="150"/>
      <c r="CT106" s="151"/>
      <c r="CW106" s="68"/>
      <c r="CX106" s="152"/>
    </row>
    <row r="107" spans="1:102">
      <c r="A107" s="293" t="s">
        <v>8334</v>
      </c>
      <c r="B107" s="146" t="s">
        <v>304</v>
      </c>
      <c r="C107" s="147" t="str">
        <f>+_xlfn.XLOOKUP(B107,'R4'!B:B,'R4'!C:C)</f>
        <v>AMR - DOZER - LİEBHERR - PR 756</v>
      </c>
      <c r="D107" s="147"/>
      <c r="E107" s="150" t="s">
        <v>5137</v>
      </c>
      <c r="F107" s="150" t="s">
        <v>38</v>
      </c>
      <c r="G107" s="150" t="s">
        <v>35</v>
      </c>
      <c r="H107" s="150" t="s">
        <v>8271</v>
      </c>
      <c r="I107" s="156"/>
      <c r="J107" s="148">
        <v>0</v>
      </c>
      <c r="K107" s="149">
        <v>0</v>
      </c>
      <c r="L107" s="149">
        <v>0</v>
      </c>
      <c r="M107" s="149">
        <v>0</v>
      </c>
      <c r="N107" s="149">
        <v>0</v>
      </c>
      <c r="O107" s="149">
        <v>0</v>
      </c>
      <c r="P107" s="149">
        <v>0</v>
      </c>
      <c r="Q107" s="149">
        <v>0</v>
      </c>
      <c r="R107" s="149">
        <v>0</v>
      </c>
      <c r="S107" s="149">
        <v>0</v>
      </c>
      <c r="T107" s="149">
        <v>0</v>
      </c>
      <c r="U107" s="149">
        <v>0</v>
      </c>
      <c r="V107" s="149">
        <v>0</v>
      </c>
      <c r="W107" s="149">
        <v>0</v>
      </c>
      <c r="X107" s="149">
        <v>1</v>
      </c>
      <c r="Y107" s="149">
        <v>1</v>
      </c>
      <c r="Z107" s="149">
        <v>1</v>
      </c>
      <c r="AA107" s="149">
        <v>1</v>
      </c>
      <c r="AB107" s="149">
        <v>1</v>
      </c>
      <c r="AC107" s="149">
        <v>1</v>
      </c>
      <c r="AD107" s="149">
        <v>1</v>
      </c>
      <c r="AE107" s="149">
        <v>1</v>
      </c>
      <c r="AF107" s="149">
        <v>1</v>
      </c>
      <c r="AG107" s="149">
        <v>1</v>
      </c>
      <c r="AH107" s="149">
        <v>1</v>
      </c>
      <c r="AI107" s="149">
        <v>1</v>
      </c>
      <c r="AJ107" s="149">
        <v>1</v>
      </c>
      <c r="AK107" s="149">
        <v>1</v>
      </c>
      <c r="AL107" s="149">
        <v>1</v>
      </c>
      <c r="AM107" s="149">
        <v>1</v>
      </c>
      <c r="AN107" s="149">
        <v>1</v>
      </c>
      <c r="AO107" s="149">
        <v>1</v>
      </c>
      <c r="AP107" s="149">
        <v>1</v>
      </c>
      <c r="AQ107" s="149">
        <v>1</v>
      </c>
      <c r="AR107" s="149">
        <v>1</v>
      </c>
      <c r="AS107" s="149">
        <v>1</v>
      </c>
      <c r="AT107" s="149">
        <v>1</v>
      </c>
      <c r="AU107" s="149">
        <v>1</v>
      </c>
      <c r="AV107" s="149">
        <v>1</v>
      </c>
      <c r="AW107" s="149">
        <v>1</v>
      </c>
      <c r="AX107" s="149">
        <v>1</v>
      </c>
      <c r="AY107" s="149">
        <v>1</v>
      </c>
      <c r="AZ107" s="149">
        <v>1</v>
      </c>
      <c r="BA107" s="149">
        <v>1</v>
      </c>
      <c r="BB107" s="149">
        <v>1</v>
      </c>
      <c r="BC107" s="149">
        <v>1</v>
      </c>
      <c r="BD107" s="149">
        <v>1</v>
      </c>
      <c r="BE107" s="149">
        <v>1</v>
      </c>
      <c r="BF107" s="149">
        <v>1</v>
      </c>
      <c r="BG107" s="149">
        <v>1</v>
      </c>
      <c r="BH107" s="149">
        <v>1</v>
      </c>
      <c r="BI107" s="149">
        <v>1</v>
      </c>
      <c r="BJ107" s="149">
        <v>1</v>
      </c>
      <c r="BK107" s="149">
        <v>1</v>
      </c>
      <c r="BL107" s="149">
        <v>1</v>
      </c>
      <c r="BM107" s="149">
        <v>1</v>
      </c>
      <c r="BN107" s="149">
        <v>1</v>
      </c>
      <c r="BO107" s="149">
        <v>1</v>
      </c>
      <c r="BP107" s="149">
        <v>1</v>
      </c>
      <c r="BQ107" s="149">
        <v>1</v>
      </c>
      <c r="BR107" s="149">
        <v>1</v>
      </c>
      <c r="BS107" s="149">
        <v>1</v>
      </c>
      <c r="BT107" s="149">
        <v>1</v>
      </c>
      <c r="BU107" s="149"/>
      <c r="BV107" s="149"/>
      <c r="BW107" s="149"/>
      <c r="BX107" s="149"/>
      <c r="BY107" s="149"/>
      <c r="BZ107" s="149"/>
      <c r="CA107" s="149"/>
      <c r="CB107" s="149"/>
      <c r="CC107" s="149"/>
      <c r="CD107" s="149"/>
      <c r="CE107" s="149"/>
      <c r="CF107" s="149"/>
      <c r="CG107" s="149"/>
      <c r="CH107" s="149"/>
      <c r="CI107" s="149"/>
      <c r="CJ107" s="149"/>
      <c r="CK107" s="149"/>
      <c r="CL107" s="149"/>
      <c r="CM107" s="149"/>
      <c r="CN107" s="149"/>
      <c r="CO107" s="149"/>
      <c r="CP107" s="149"/>
      <c r="CQ107" s="149"/>
      <c r="CR107" s="149"/>
      <c r="CS107" s="150"/>
      <c r="CT107" s="151"/>
      <c r="CW107" s="68"/>
      <c r="CX107" s="152"/>
    </row>
    <row r="108" spans="1:102">
      <c r="A108" s="293" t="s">
        <v>8334</v>
      </c>
      <c r="B108" s="146" t="s">
        <v>305</v>
      </c>
      <c r="C108" s="147" t="str">
        <f>+_xlfn.XLOOKUP(B108,'R4'!B:B,'R4'!C:C)</f>
        <v>AMR - DOZER - LİEBHERR - PR 756</v>
      </c>
      <c r="D108" s="147"/>
      <c r="E108" s="150" t="s">
        <v>5137</v>
      </c>
      <c r="F108" s="150" t="s">
        <v>38</v>
      </c>
      <c r="G108" s="150" t="s">
        <v>35</v>
      </c>
      <c r="H108" s="150" t="s">
        <v>8271</v>
      </c>
      <c r="I108" s="156"/>
      <c r="J108" s="148">
        <v>0</v>
      </c>
      <c r="K108" s="149">
        <v>0</v>
      </c>
      <c r="L108" s="149">
        <v>0</v>
      </c>
      <c r="M108" s="149">
        <v>0</v>
      </c>
      <c r="N108" s="149">
        <v>0</v>
      </c>
      <c r="O108" s="149">
        <v>0</v>
      </c>
      <c r="P108" s="149">
        <v>0</v>
      </c>
      <c r="Q108" s="149">
        <v>0</v>
      </c>
      <c r="R108" s="149">
        <v>0</v>
      </c>
      <c r="S108" s="149">
        <v>0</v>
      </c>
      <c r="T108" s="149">
        <v>0</v>
      </c>
      <c r="U108" s="149">
        <v>0</v>
      </c>
      <c r="V108" s="149">
        <v>0</v>
      </c>
      <c r="W108" s="149">
        <v>0</v>
      </c>
      <c r="X108" s="149">
        <v>1</v>
      </c>
      <c r="Y108" s="149">
        <v>1</v>
      </c>
      <c r="Z108" s="149">
        <v>1</v>
      </c>
      <c r="AA108" s="149">
        <v>1</v>
      </c>
      <c r="AB108" s="149">
        <v>1</v>
      </c>
      <c r="AC108" s="149">
        <v>1</v>
      </c>
      <c r="AD108" s="149">
        <v>1</v>
      </c>
      <c r="AE108" s="149">
        <v>1</v>
      </c>
      <c r="AF108" s="149">
        <v>1</v>
      </c>
      <c r="AG108" s="149">
        <v>1</v>
      </c>
      <c r="AH108" s="149">
        <v>1</v>
      </c>
      <c r="AI108" s="149">
        <v>1</v>
      </c>
      <c r="AJ108" s="149">
        <v>1</v>
      </c>
      <c r="AK108" s="149">
        <v>1</v>
      </c>
      <c r="AL108" s="149">
        <v>1</v>
      </c>
      <c r="AM108" s="149">
        <v>1</v>
      </c>
      <c r="AN108" s="149">
        <v>1</v>
      </c>
      <c r="AO108" s="149">
        <v>1</v>
      </c>
      <c r="AP108" s="149">
        <v>1</v>
      </c>
      <c r="AQ108" s="149">
        <v>1</v>
      </c>
      <c r="AR108" s="149">
        <v>1</v>
      </c>
      <c r="AS108" s="149">
        <v>1</v>
      </c>
      <c r="AT108" s="149">
        <v>1</v>
      </c>
      <c r="AU108" s="149">
        <v>1</v>
      </c>
      <c r="AV108" s="149">
        <v>1</v>
      </c>
      <c r="AW108" s="149">
        <v>1</v>
      </c>
      <c r="AX108" s="149">
        <v>1</v>
      </c>
      <c r="AY108" s="149">
        <v>1</v>
      </c>
      <c r="AZ108" s="149">
        <v>1</v>
      </c>
      <c r="BA108" s="149">
        <v>1</v>
      </c>
      <c r="BB108" s="149">
        <v>1</v>
      </c>
      <c r="BC108" s="149">
        <v>1</v>
      </c>
      <c r="BD108" s="149">
        <v>1</v>
      </c>
      <c r="BE108" s="149">
        <v>1</v>
      </c>
      <c r="BF108" s="149">
        <v>1</v>
      </c>
      <c r="BG108" s="149">
        <v>1</v>
      </c>
      <c r="BH108" s="149">
        <v>1</v>
      </c>
      <c r="BI108" s="149">
        <v>1</v>
      </c>
      <c r="BJ108" s="149">
        <v>1</v>
      </c>
      <c r="BK108" s="149">
        <v>1</v>
      </c>
      <c r="BL108" s="149">
        <v>1</v>
      </c>
      <c r="BM108" s="149">
        <v>1</v>
      </c>
      <c r="BN108" s="149">
        <v>1</v>
      </c>
      <c r="BO108" s="149">
        <v>1</v>
      </c>
      <c r="BP108" s="149">
        <v>1</v>
      </c>
      <c r="BQ108" s="149">
        <v>1</v>
      </c>
      <c r="BR108" s="149">
        <v>1</v>
      </c>
      <c r="BS108" s="149">
        <v>1</v>
      </c>
      <c r="BT108" s="149">
        <v>1</v>
      </c>
      <c r="BU108" s="149"/>
      <c r="BV108" s="149"/>
      <c r="BW108" s="149"/>
      <c r="BX108" s="149"/>
      <c r="BY108" s="149"/>
      <c r="BZ108" s="149"/>
      <c r="CA108" s="149"/>
      <c r="CB108" s="149"/>
      <c r="CC108" s="149"/>
      <c r="CD108" s="149"/>
      <c r="CE108" s="149"/>
      <c r="CF108" s="149"/>
      <c r="CG108" s="149"/>
      <c r="CH108" s="149"/>
      <c r="CI108" s="149"/>
      <c r="CJ108" s="149"/>
      <c r="CK108" s="149"/>
      <c r="CL108" s="149"/>
      <c r="CM108" s="149"/>
      <c r="CN108" s="149"/>
      <c r="CO108" s="149"/>
      <c r="CP108" s="149"/>
      <c r="CQ108" s="149"/>
      <c r="CR108" s="149"/>
      <c r="CS108" s="150"/>
      <c r="CT108" s="151"/>
      <c r="CW108" s="68"/>
      <c r="CX108" s="152"/>
    </row>
    <row r="109" spans="1:102">
      <c r="A109" s="293" t="s">
        <v>8334</v>
      </c>
      <c r="B109" s="146" t="s">
        <v>306</v>
      </c>
      <c r="C109" s="147" t="str">
        <f>+_xlfn.XLOOKUP(B109,'R4'!B:B,'R4'!C:C)</f>
        <v>AMR - DOZER - LİEBHERR - PR 756</v>
      </c>
      <c r="D109" s="147"/>
      <c r="E109" s="150" t="s">
        <v>2</v>
      </c>
      <c r="F109" s="150" t="s">
        <v>38</v>
      </c>
      <c r="G109" s="150" t="s">
        <v>35</v>
      </c>
      <c r="H109" s="150" t="s">
        <v>8271</v>
      </c>
      <c r="I109" s="156"/>
      <c r="J109" s="148">
        <v>0</v>
      </c>
      <c r="K109" s="149">
        <v>0</v>
      </c>
      <c r="L109" s="149">
        <v>0</v>
      </c>
      <c r="M109" s="149">
        <v>0</v>
      </c>
      <c r="N109" s="149">
        <v>0</v>
      </c>
      <c r="O109" s="149">
        <v>0</v>
      </c>
      <c r="P109" s="149">
        <v>0</v>
      </c>
      <c r="Q109" s="149">
        <v>0</v>
      </c>
      <c r="R109" s="149">
        <v>0</v>
      </c>
      <c r="S109" s="149">
        <v>0</v>
      </c>
      <c r="T109" s="149">
        <v>0</v>
      </c>
      <c r="U109" s="149">
        <v>0</v>
      </c>
      <c r="V109" s="149">
        <v>0</v>
      </c>
      <c r="W109" s="149">
        <v>0</v>
      </c>
      <c r="X109" s="149">
        <v>0.5</v>
      </c>
      <c r="Y109" s="149">
        <v>0.5</v>
      </c>
      <c r="Z109" s="149">
        <v>0.5</v>
      </c>
      <c r="AA109" s="149">
        <v>0.5</v>
      </c>
      <c r="AB109" s="149">
        <v>0.5</v>
      </c>
      <c r="AC109" s="149">
        <v>0.5</v>
      </c>
      <c r="AD109" s="149">
        <v>0.5</v>
      </c>
      <c r="AE109" s="149">
        <v>0.5</v>
      </c>
      <c r="AF109" s="149">
        <v>0.5</v>
      </c>
      <c r="AG109" s="149">
        <v>0.5</v>
      </c>
      <c r="AH109" s="149">
        <v>0.5</v>
      </c>
      <c r="AI109" s="149">
        <v>0.5</v>
      </c>
      <c r="AJ109" s="149">
        <v>0.5</v>
      </c>
      <c r="AK109" s="149">
        <v>0.5</v>
      </c>
      <c r="AL109" s="149">
        <v>0.5</v>
      </c>
      <c r="AM109" s="149">
        <v>0.5</v>
      </c>
      <c r="AN109" s="149">
        <v>0.5</v>
      </c>
      <c r="AO109" s="149">
        <v>0.5</v>
      </c>
      <c r="AP109" s="149">
        <v>0.5</v>
      </c>
      <c r="AQ109" s="149">
        <v>0.5</v>
      </c>
      <c r="AR109" s="149">
        <v>0.5</v>
      </c>
      <c r="AS109" s="149">
        <v>0.5</v>
      </c>
      <c r="AT109" s="149">
        <v>0.5</v>
      </c>
      <c r="AU109" s="149">
        <v>0.5</v>
      </c>
      <c r="AV109" s="149">
        <v>0.5</v>
      </c>
      <c r="AW109" s="149">
        <v>0.5</v>
      </c>
      <c r="AX109" s="149">
        <v>0.5</v>
      </c>
      <c r="AY109" s="149">
        <v>0.5</v>
      </c>
      <c r="AZ109" s="149">
        <v>0.5</v>
      </c>
      <c r="BA109" s="149">
        <v>0.5</v>
      </c>
      <c r="BB109" s="149">
        <v>0.5</v>
      </c>
      <c r="BC109" s="149">
        <v>0.5</v>
      </c>
      <c r="BD109" s="149">
        <v>0.5</v>
      </c>
      <c r="BE109" s="149">
        <v>0.5</v>
      </c>
      <c r="BF109" s="149">
        <v>0.5</v>
      </c>
      <c r="BG109" s="149">
        <v>0.5</v>
      </c>
      <c r="BH109" s="149">
        <v>0.5</v>
      </c>
      <c r="BI109" s="149">
        <v>0.5</v>
      </c>
      <c r="BJ109" s="149">
        <v>0.5</v>
      </c>
      <c r="BK109" s="149">
        <v>0.5</v>
      </c>
      <c r="BL109" s="149">
        <v>0.5</v>
      </c>
      <c r="BM109" s="149">
        <v>0.5</v>
      </c>
      <c r="BN109" s="149">
        <v>0.5</v>
      </c>
      <c r="BO109" s="149">
        <v>0.5</v>
      </c>
      <c r="BP109" s="149">
        <v>0.5</v>
      </c>
      <c r="BQ109" s="149">
        <v>0.5</v>
      </c>
      <c r="BR109" s="149">
        <v>0.5</v>
      </c>
      <c r="BS109" s="149">
        <v>0.5</v>
      </c>
      <c r="BT109" s="149">
        <v>0.5</v>
      </c>
      <c r="BU109" s="149"/>
      <c r="BV109" s="149"/>
      <c r="BW109" s="149"/>
      <c r="BX109" s="149"/>
      <c r="BY109" s="149"/>
      <c r="BZ109" s="149"/>
      <c r="CA109" s="149"/>
      <c r="CB109" s="149"/>
      <c r="CC109" s="149"/>
      <c r="CD109" s="149"/>
      <c r="CE109" s="149"/>
      <c r="CF109" s="149"/>
      <c r="CG109" s="149"/>
      <c r="CH109" s="149"/>
      <c r="CI109" s="149"/>
      <c r="CJ109" s="149"/>
      <c r="CK109" s="149"/>
      <c r="CL109" s="149"/>
      <c r="CM109" s="149"/>
      <c r="CN109" s="149"/>
      <c r="CO109" s="149"/>
      <c r="CP109" s="149"/>
      <c r="CQ109" s="149"/>
      <c r="CR109" s="149"/>
      <c r="CS109" s="150"/>
      <c r="CT109" s="151"/>
      <c r="CW109" s="68"/>
      <c r="CX109" s="152"/>
    </row>
    <row r="110" spans="1:102">
      <c r="A110" s="293" t="s">
        <v>8334</v>
      </c>
      <c r="B110" s="146" t="s">
        <v>306</v>
      </c>
      <c r="C110" s="147" t="str">
        <f>+_xlfn.XLOOKUP(B110,'R4'!B:B,'R4'!C:C)</f>
        <v>AMR - DOZER - LİEBHERR - PR 756</v>
      </c>
      <c r="D110" s="147"/>
      <c r="E110" s="150" t="s">
        <v>5140</v>
      </c>
      <c r="F110" s="150" t="s">
        <v>38</v>
      </c>
      <c r="G110" s="150" t="s">
        <v>35</v>
      </c>
      <c r="H110" s="150" t="s">
        <v>8271</v>
      </c>
      <c r="I110" s="156"/>
      <c r="J110" s="148">
        <v>0</v>
      </c>
      <c r="K110" s="149">
        <v>0</v>
      </c>
      <c r="L110" s="149">
        <v>0</v>
      </c>
      <c r="M110" s="149">
        <v>0</v>
      </c>
      <c r="N110" s="149">
        <v>0</v>
      </c>
      <c r="O110" s="149">
        <v>0</v>
      </c>
      <c r="P110" s="149">
        <v>0</v>
      </c>
      <c r="Q110" s="149">
        <v>0</v>
      </c>
      <c r="R110" s="149">
        <v>0</v>
      </c>
      <c r="S110" s="149">
        <v>0</v>
      </c>
      <c r="T110" s="149">
        <v>0</v>
      </c>
      <c r="U110" s="149">
        <v>0</v>
      </c>
      <c r="V110" s="149">
        <v>0</v>
      </c>
      <c r="W110" s="149">
        <v>0</v>
      </c>
      <c r="X110" s="149">
        <v>0.1</v>
      </c>
      <c r="Y110" s="149">
        <v>0.1</v>
      </c>
      <c r="Z110" s="149">
        <v>0.1</v>
      </c>
      <c r="AA110" s="149">
        <v>0.1</v>
      </c>
      <c r="AB110" s="149">
        <v>0.1</v>
      </c>
      <c r="AC110" s="149">
        <v>0.1</v>
      </c>
      <c r="AD110" s="149">
        <v>0.1</v>
      </c>
      <c r="AE110" s="149">
        <v>0.1</v>
      </c>
      <c r="AF110" s="149">
        <v>0.1</v>
      </c>
      <c r="AG110" s="149">
        <v>0.1</v>
      </c>
      <c r="AH110" s="149">
        <v>0.1</v>
      </c>
      <c r="AI110" s="149">
        <v>0.1</v>
      </c>
      <c r="AJ110" s="149">
        <v>0.1</v>
      </c>
      <c r="AK110" s="149">
        <v>0.1</v>
      </c>
      <c r="AL110" s="149">
        <v>0.1</v>
      </c>
      <c r="AM110" s="149">
        <v>0.1</v>
      </c>
      <c r="AN110" s="149">
        <v>0.1</v>
      </c>
      <c r="AO110" s="149">
        <v>0.1</v>
      </c>
      <c r="AP110" s="149">
        <v>0.1</v>
      </c>
      <c r="AQ110" s="149">
        <v>0.1</v>
      </c>
      <c r="AR110" s="149">
        <v>0.1</v>
      </c>
      <c r="AS110" s="149">
        <v>0.1</v>
      </c>
      <c r="AT110" s="149">
        <v>0.1</v>
      </c>
      <c r="AU110" s="149">
        <v>0.1</v>
      </c>
      <c r="AV110" s="149">
        <v>0.1</v>
      </c>
      <c r="AW110" s="149">
        <v>0.1</v>
      </c>
      <c r="AX110" s="149">
        <v>0.1</v>
      </c>
      <c r="AY110" s="149">
        <v>0.1</v>
      </c>
      <c r="AZ110" s="149">
        <v>0.1</v>
      </c>
      <c r="BA110" s="149">
        <v>0.1</v>
      </c>
      <c r="BB110" s="149">
        <v>0.1</v>
      </c>
      <c r="BC110" s="149">
        <v>0.1</v>
      </c>
      <c r="BD110" s="149">
        <v>0.1</v>
      </c>
      <c r="BE110" s="149">
        <v>0.1</v>
      </c>
      <c r="BF110" s="149">
        <v>0.1</v>
      </c>
      <c r="BG110" s="149">
        <v>0.1</v>
      </c>
      <c r="BH110" s="149">
        <v>0.1</v>
      </c>
      <c r="BI110" s="149">
        <v>0.1</v>
      </c>
      <c r="BJ110" s="149">
        <v>0.1</v>
      </c>
      <c r="BK110" s="149">
        <v>0.1</v>
      </c>
      <c r="BL110" s="149">
        <v>0.1</v>
      </c>
      <c r="BM110" s="149">
        <v>0.1</v>
      </c>
      <c r="BN110" s="149">
        <v>0.1</v>
      </c>
      <c r="BO110" s="149">
        <v>0.1</v>
      </c>
      <c r="BP110" s="149">
        <v>0.1</v>
      </c>
      <c r="BQ110" s="149">
        <v>0.1</v>
      </c>
      <c r="BR110" s="149">
        <v>0.1</v>
      </c>
      <c r="BS110" s="149">
        <v>0.1</v>
      </c>
      <c r="BT110" s="149">
        <v>0.1</v>
      </c>
      <c r="BU110" s="149"/>
      <c r="BV110" s="149"/>
      <c r="BW110" s="149"/>
      <c r="BX110" s="149"/>
      <c r="BY110" s="149"/>
      <c r="BZ110" s="149"/>
      <c r="CA110" s="149"/>
      <c r="CB110" s="149"/>
      <c r="CC110" s="149"/>
      <c r="CD110" s="149"/>
      <c r="CE110" s="149"/>
      <c r="CF110" s="149"/>
      <c r="CG110" s="149"/>
      <c r="CH110" s="149"/>
      <c r="CI110" s="149"/>
      <c r="CJ110" s="149"/>
      <c r="CK110" s="149"/>
      <c r="CL110" s="149"/>
      <c r="CM110" s="149"/>
      <c r="CN110" s="149"/>
      <c r="CO110" s="149"/>
      <c r="CP110" s="149"/>
      <c r="CQ110" s="149"/>
      <c r="CR110" s="149"/>
      <c r="CS110" s="150"/>
      <c r="CT110" s="151"/>
      <c r="CW110" s="68"/>
      <c r="CX110" s="152"/>
    </row>
    <row r="111" spans="1:102">
      <c r="A111" s="293" t="s">
        <v>8334</v>
      </c>
      <c r="B111" s="146" t="s">
        <v>307</v>
      </c>
      <c r="C111" s="147" t="str">
        <f>+_xlfn.XLOOKUP(B111,'R4'!B:B,'R4'!C:C)</f>
        <v>AMR - DOZER - LİEBHERR - PR 756</v>
      </c>
      <c r="D111" s="147"/>
      <c r="E111" s="150" t="s">
        <v>5150</v>
      </c>
      <c r="F111" s="150" t="s">
        <v>38</v>
      </c>
      <c r="G111" s="150" t="s">
        <v>35</v>
      </c>
      <c r="H111" s="150" t="s">
        <v>8271</v>
      </c>
      <c r="I111" s="156"/>
      <c r="J111" s="148">
        <v>0</v>
      </c>
      <c r="K111" s="149">
        <v>0</v>
      </c>
      <c r="L111" s="149">
        <v>0</v>
      </c>
      <c r="M111" s="149">
        <v>0</v>
      </c>
      <c r="N111" s="149">
        <v>0</v>
      </c>
      <c r="O111" s="149">
        <v>0</v>
      </c>
      <c r="P111" s="149">
        <v>0</v>
      </c>
      <c r="Q111" s="149">
        <v>0</v>
      </c>
      <c r="R111" s="149">
        <v>0</v>
      </c>
      <c r="S111" s="149">
        <v>0</v>
      </c>
      <c r="T111" s="149">
        <v>0</v>
      </c>
      <c r="U111" s="149">
        <v>0</v>
      </c>
      <c r="V111" s="149">
        <v>0</v>
      </c>
      <c r="W111" s="149">
        <v>0</v>
      </c>
      <c r="X111" s="149">
        <v>1</v>
      </c>
      <c r="Y111" s="149">
        <v>1</v>
      </c>
      <c r="Z111" s="149">
        <v>1</v>
      </c>
      <c r="AA111" s="149">
        <v>1</v>
      </c>
      <c r="AB111" s="149">
        <v>1</v>
      </c>
      <c r="AC111" s="149">
        <v>1</v>
      </c>
      <c r="AD111" s="149">
        <v>1</v>
      </c>
      <c r="AE111" s="149">
        <v>1</v>
      </c>
      <c r="AF111" s="149">
        <v>1</v>
      </c>
      <c r="AG111" s="149">
        <v>1</v>
      </c>
      <c r="AH111" s="149">
        <v>1</v>
      </c>
      <c r="AI111" s="149">
        <v>1</v>
      </c>
      <c r="AJ111" s="149">
        <v>1</v>
      </c>
      <c r="AK111" s="149">
        <v>1</v>
      </c>
      <c r="AL111" s="149">
        <v>1</v>
      </c>
      <c r="AM111" s="149">
        <v>1</v>
      </c>
      <c r="AN111" s="149">
        <v>1</v>
      </c>
      <c r="AO111" s="149">
        <v>1</v>
      </c>
      <c r="AP111" s="149">
        <v>1</v>
      </c>
      <c r="AQ111" s="149">
        <v>1</v>
      </c>
      <c r="AR111" s="149">
        <v>1</v>
      </c>
      <c r="AS111" s="149">
        <v>1</v>
      </c>
      <c r="AT111" s="149">
        <v>1</v>
      </c>
      <c r="AU111" s="149">
        <v>1</v>
      </c>
      <c r="AV111" s="149">
        <v>1</v>
      </c>
      <c r="AW111" s="149">
        <v>1</v>
      </c>
      <c r="AX111" s="149">
        <v>1</v>
      </c>
      <c r="AY111" s="149">
        <v>1</v>
      </c>
      <c r="AZ111" s="149">
        <v>1</v>
      </c>
      <c r="BA111" s="149">
        <v>1</v>
      </c>
      <c r="BB111" s="149">
        <v>1</v>
      </c>
      <c r="BC111" s="149">
        <v>1</v>
      </c>
      <c r="BD111" s="149">
        <v>1</v>
      </c>
      <c r="BE111" s="149">
        <v>1</v>
      </c>
      <c r="BF111" s="149">
        <v>1</v>
      </c>
      <c r="BG111" s="149">
        <v>1</v>
      </c>
      <c r="BH111" s="149">
        <v>1</v>
      </c>
      <c r="BI111" s="149">
        <v>1</v>
      </c>
      <c r="BJ111" s="149">
        <v>1</v>
      </c>
      <c r="BK111" s="149">
        <v>1</v>
      </c>
      <c r="BL111" s="149">
        <v>1</v>
      </c>
      <c r="BM111" s="149">
        <v>1</v>
      </c>
      <c r="BN111" s="149">
        <v>1</v>
      </c>
      <c r="BO111" s="149">
        <v>1</v>
      </c>
      <c r="BP111" s="149">
        <v>1</v>
      </c>
      <c r="BQ111" s="149">
        <v>1</v>
      </c>
      <c r="BR111" s="149">
        <v>1</v>
      </c>
      <c r="BS111" s="149">
        <v>1</v>
      </c>
      <c r="BT111" s="149">
        <v>1</v>
      </c>
      <c r="BU111" s="149"/>
      <c r="BV111" s="149"/>
      <c r="BW111" s="149"/>
      <c r="BX111" s="149"/>
      <c r="BY111" s="149"/>
      <c r="BZ111" s="149"/>
      <c r="CA111" s="149"/>
      <c r="CB111" s="149"/>
      <c r="CC111" s="149"/>
      <c r="CD111" s="149"/>
      <c r="CE111" s="149"/>
      <c r="CF111" s="149"/>
      <c r="CG111" s="149"/>
      <c r="CH111" s="149"/>
      <c r="CI111" s="149"/>
      <c r="CJ111" s="149"/>
      <c r="CK111" s="149"/>
      <c r="CL111" s="149"/>
      <c r="CM111" s="149"/>
      <c r="CN111" s="149"/>
      <c r="CO111" s="149"/>
      <c r="CP111" s="149"/>
      <c r="CQ111" s="149"/>
      <c r="CR111" s="149"/>
      <c r="CS111" s="150"/>
      <c r="CT111" s="151"/>
      <c r="CW111" s="68"/>
      <c r="CX111" s="152"/>
    </row>
    <row r="112" spans="1:102">
      <c r="A112" s="293" t="s">
        <v>8334</v>
      </c>
      <c r="B112" s="146" t="s">
        <v>308</v>
      </c>
      <c r="C112" s="147" t="str">
        <f>+_xlfn.XLOOKUP(B112,'R4'!B:B,'R4'!C:C)</f>
        <v>AMR - DOZER - LİEBHERR - PR 756</v>
      </c>
      <c r="D112" s="147"/>
      <c r="E112" s="150" t="s">
        <v>5155</v>
      </c>
      <c r="F112" s="150" t="s">
        <v>38</v>
      </c>
      <c r="G112" s="150" t="s">
        <v>35</v>
      </c>
      <c r="H112" s="150" t="s">
        <v>8271</v>
      </c>
      <c r="I112" s="156"/>
      <c r="J112" s="148">
        <v>0</v>
      </c>
      <c r="K112" s="149">
        <v>0</v>
      </c>
      <c r="L112" s="149">
        <v>0</v>
      </c>
      <c r="M112" s="149">
        <v>0</v>
      </c>
      <c r="N112" s="149">
        <v>0</v>
      </c>
      <c r="O112" s="149">
        <v>0</v>
      </c>
      <c r="P112" s="149">
        <v>0</v>
      </c>
      <c r="Q112" s="149">
        <v>0</v>
      </c>
      <c r="R112" s="149">
        <v>0</v>
      </c>
      <c r="S112" s="149">
        <v>0</v>
      </c>
      <c r="T112" s="149">
        <v>0</v>
      </c>
      <c r="U112" s="149">
        <v>0</v>
      </c>
      <c r="V112" s="149">
        <v>0</v>
      </c>
      <c r="W112" s="149">
        <v>0</v>
      </c>
      <c r="X112" s="149">
        <v>1</v>
      </c>
      <c r="Y112" s="149">
        <v>1</v>
      </c>
      <c r="Z112" s="149">
        <v>1</v>
      </c>
      <c r="AA112" s="149">
        <v>1</v>
      </c>
      <c r="AB112" s="149">
        <v>1</v>
      </c>
      <c r="AC112" s="149">
        <v>1</v>
      </c>
      <c r="AD112" s="149">
        <v>1</v>
      </c>
      <c r="AE112" s="149">
        <v>1</v>
      </c>
      <c r="AF112" s="149">
        <v>1</v>
      </c>
      <c r="AG112" s="149">
        <v>1</v>
      </c>
      <c r="AH112" s="149">
        <v>1</v>
      </c>
      <c r="AI112" s="149">
        <v>1</v>
      </c>
      <c r="AJ112" s="149">
        <v>1</v>
      </c>
      <c r="AK112" s="149">
        <v>1</v>
      </c>
      <c r="AL112" s="149">
        <v>1</v>
      </c>
      <c r="AM112" s="149">
        <v>1</v>
      </c>
      <c r="AN112" s="149">
        <v>1</v>
      </c>
      <c r="AO112" s="149">
        <v>1</v>
      </c>
      <c r="AP112" s="149">
        <v>1</v>
      </c>
      <c r="AQ112" s="149">
        <v>1</v>
      </c>
      <c r="AR112" s="149">
        <v>1</v>
      </c>
      <c r="AS112" s="149">
        <v>1</v>
      </c>
      <c r="AT112" s="149">
        <v>1</v>
      </c>
      <c r="AU112" s="149">
        <v>1</v>
      </c>
      <c r="AV112" s="149">
        <v>1</v>
      </c>
      <c r="AW112" s="149">
        <v>1</v>
      </c>
      <c r="AX112" s="149">
        <v>1</v>
      </c>
      <c r="AY112" s="149">
        <v>1</v>
      </c>
      <c r="AZ112" s="149">
        <v>1</v>
      </c>
      <c r="BA112" s="149">
        <v>1</v>
      </c>
      <c r="BB112" s="149">
        <v>1</v>
      </c>
      <c r="BC112" s="149">
        <v>1</v>
      </c>
      <c r="BD112" s="149">
        <v>1</v>
      </c>
      <c r="BE112" s="149">
        <v>1</v>
      </c>
      <c r="BF112" s="149">
        <v>1</v>
      </c>
      <c r="BG112" s="149">
        <v>1</v>
      </c>
      <c r="BH112" s="149">
        <v>1</v>
      </c>
      <c r="BI112" s="149">
        <v>1</v>
      </c>
      <c r="BJ112" s="149">
        <v>1</v>
      </c>
      <c r="BK112" s="149">
        <v>1</v>
      </c>
      <c r="BL112" s="149">
        <v>1</v>
      </c>
      <c r="BM112" s="149">
        <v>1</v>
      </c>
      <c r="BN112" s="149">
        <v>1</v>
      </c>
      <c r="BO112" s="149">
        <v>1</v>
      </c>
      <c r="BP112" s="149">
        <v>1</v>
      </c>
      <c r="BQ112" s="149">
        <v>1</v>
      </c>
      <c r="BR112" s="149">
        <v>1</v>
      </c>
      <c r="BS112" s="149">
        <v>1</v>
      </c>
      <c r="BT112" s="149">
        <v>1</v>
      </c>
      <c r="BU112" s="149"/>
      <c r="BV112" s="149"/>
      <c r="BW112" s="149"/>
      <c r="BX112" s="149"/>
      <c r="BY112" s="149"/>
      <c r="BZ112" s="149"/>
      <c r="CA112" s="149"/>
      <c r="CB112" s="149"/>
      <c r="CC112" s="149"/>
      <c r="CD112" s="149"/>
      <c r="CE112" s="149"/>
      <c r="CF112" s="149"/>
      <c r="CG112" s="149"/>
      <c r="CH112" s="149"/>
      <c r="CI112" s="149"/>
      <c r="CJ112" s="149"/>
      <c r="CK112" s="149"/>
      <c r="CL112" s="149"/>
      <c r="CM112" s="149"/>
      <c r="CN112" s="149"/>
      <c r="CO112" s="149"/>
      <c r="CP112" s="149"/>
      <c r="CQ112" s="149"/>
      <c r="CR112" s="149"/>
      <c r="CS112" s="150"/>
      <c r="CT112" s="151"/>
      <c r="CW112" s="68"/>
      <c r="CX112" s="152"/>
    </row>
    <row r="113" spans="1:102">
      <c r="A113" s="289" t="s">
        <v>8334</v>
      </c>
      <c r="B113" s="146" t="s">
        <v>24</v>
      </c>
      <c r="C113" s="147" t="str">
        <f>+_xlfn.XLOOKUP(B113,'R4'!B:B,'R4'!C:C)</f>
        <v>AMR - EKSKAVATÖR - 70 TON - PALETLİ - LİEBHERR R 966</v>
      </c>
      <c r="D113" s="147"/>
      <c r="E113" s="150" t="s">
        <v>2</v>
      </c>
      <c r="F113" s="150" t="s">
        <v>38</v>
      </c>
      <c r="G113" s="150" t="s">
        <v>35</v>
      </c>
      <c r="H113" s="150" t="s">
        <v>8271</v>
      </c>
      <c r="I113" s="156"/>
      <c r="J113" s="148">
        <v>0</v>
      </c>
      <c r="K113" s="149">
        <v>3</v>
      </c>
      <c r="L113" s="149">
        <v>3</v>
      </c>
      <c r="M113" s="149">
        <v>3</v>
      </c>
      <c r="N113" s="149">
        <v>0</v>
      </c>
      <c r="O113" s="149">
        <v>0</v>
      </c>
      <c r="P113" s="149">
        <v>0</v>
      </c>
      <c r="Q113" s="149">
        <v>3</v>
      </c>
      <c r="R113" s="149">
        <v>3</v>
      </c>
      <c r="S113" s="149">
        <v>3</v>
      </c>
      <c r="T113" s="149">
        <v>3</v>
      </c>
      <c r="U113" s="149">
        <v>3</v>
      </c>
      <c r="V113" s="149">
        <v>3</v>
      </c>
      <c r="W113" s="149">
        <v>3</v>
      </c>
      <c r="X113" s="149">
        <v>3</v>
      </c>
      <c r="Y113" s="149">
        <v>3</v>
      </c>
      <c r="Z113" s="149">
        <v>3</v>
      </c>
      <c r="AA113" s="149">
        <v>3</v>
      </c>
      <c r="AB113" s="149">
        <v>3</v>
      </c>
      <c r="AC113" s="149">
        <v>3</v>
      </c>
      <c r="AD113" s="149">
        <v>3</v>
      </c>
      <c r="AE113" s="149">
        <v>3</v>
      </c>
      <c r="AF113" s="149">
        <v>3</v>
      </c>
      <c r="AG113" s="149">
        <v>3</v>
      </c>
      <c r="AH113" s="149">
        <v>3</v>
      </c>
      <c r="AI113" s="149">
        <v>3</v>
      </c>
      <c r="AJ113" s="149">
        <v>3</v>
      </c>
      <c r="AK113" s="149">
        <v>3</v>
      </c>
      <c r="AL113" s="149">
        <v>3</v>
      </c>
      <c r="AM113" s="149">
        <v>3</v>
      </c>
      <c r="AN113" s="149">
        <v>3</v>
      </c>
      <c r="AO113" s="149">
        <v>3</v>
      </c>
      <c r="AP113" s="149">
        <v>3</v>
      </c>
      <c r="AQ113" s="149">
        <v>3</v>
      </c>
      <c r="AR113" s="149">
        <v>3</v>
      </c>
      <c r="AS113" s="149">
        <v>3</v>
      </c>
      <c r="AT113" s="149">
        <v>3</v>
      </c>
      <c r="AU113" s="149">
        <v>3</v>
      </c>
      <c r="AV113" s="149">
        <v>3</v>
      </c>
      <c r="AW113" s="149">
        <v>0</v>
      </c>
      <c r="AX113" s="149">
        <v>0</v>
      </c>
      <c r="AY113" s="149">
        <v>0</v>
      </c>
      <c r="AZ113" s="149">
        <v>0</v>
      </c>
      <c r="BA113" s="149">
        <v>0</v>
      </c>
      <c r="BB113" s="149">
        <v>0</v>
      </c>
      <c r="BC113" s="149">
        <v>0</v>
      </c>
      <c r="BD113" s="149">
        <v>0</v>
      </c>
      <c r="BE113" s="149">
        <v>0</v>
      </c>
      <c r="BF113" s="149">
        <v>0</v>
      </c>
      <c r="BG113" s="149">
        <v>0</v>
      </c>
      <c r="BH113" s="149">
        <v>0</v>
      </c>
      <c r="BI113" s="149">
        <v>0</v>
      </c>
      <c r="BJ113" s="149">
        <v>0</v>
      </c>
      <c r="BK113" s="149">
        <v>0</v>
      </c>
      <c r="BL113" s="149">
        <v>0</v>
      </c>
      <c r="BM113" s="149">
        <v>0</v>
      </c>
      <c r="BN113" s="149">
        <v>0</v>
      </c>
      <c r="BO113" s="149">
        <v>0</v>
      </c>
      <c r="BP113" s="149">
        <v>0</v>
      </c>
      <c r="BQ113" s="149">
        <v>0</v>
      </c>
      <c r="BR113" s="149">
        <v>0</v>
      </c>
      <c r="BS113" s="149">
        <v>0</v>
      </c>
      <c r="BT113" s="149">
        <v>0</v>
      </c>
      <c r="BU113" s="149"/>
      <c r="BV113" s="149"/>
      <c r="BW113" s="149"/>
      <c r="BX113" s="149"/>
      <c r="BY113" s="149"/>
      <c r="BZ113" s="149"/>
      <c r="CA113" s="149"/>
      <c r="CB113" s="149"/>
      <c r="CC113" s="149"/>
      <c r="CD113" s="149"/>
      <c r="CE113" s="149"/>
      <c r="CF113" s="149"/>
      <c r="CG113" s="149"/>
      <c r="CH113" s="149"/>
      <c r="CI113" s="149"/>
      <c r="CJ113" s="149"/>
      <c r="CK113" s="149"/>
      <c r="CL113" s="149"/>
      <c r="CM113" s="149"/>
      <c r="CN113" s="149"/>
      <c r="CO113" s="149"/>
      <c r="CP113" s="149"/>
      <c r="CQ113" s="149"/>
      <c r="CR113" s="149"/>
      <c r="CS113" s="150"/>
      <c r="CT113" s="151"/>
      <c r="CW113" s="68"/>
      <c r="CX113" s="152"/>
    </row>
    <row r="114" spans="1:102">
      <c r="A114" s="289" t="s">
        <v>8334</v>
      </c>
      <c r="B114" s="146" t="s">
        <v>492</v>
      </c>
      <c r="C114" s="147" t="str">
        <f>+_xlfn.XLOOKUP(B114,'R4'!B:B,'R4'!C:C)</f>
        <v>AMR - LASTİKLİ LODER - LİEBHERR L550 XP</v>
      </c>
      <c r="D114" s="147"/>
      <c r="E114" s="150" t="s">
        <v>2</v>
      </c>
      <c r="F114" s="150" t="s">
        <v>38</v>
      </c>
      <c r="G114" s="150" t="s">
        <v>35</v>
      </c>
      <c r="H114" s="150" t="s">
        <v>8271</v>
      </c>
      <c r="I114" s="156" t="s">
        <v>7479</v>
      </c>
      <c r="J114" s="148">
        <v>0</v>
      </c>
      <c r="K114" s="149">
        <v>0</v>
      </c>
      <c r="L114" s="149">
        <v>0</v>
      </c>
      <c r="M114" s="149">
        <v>0</v>
      </c>
      <c r="N114" s="149">
        <v>0</v>
      </c>
      <c r="O114" s="149">
        <v>0</v>
      </c>
      <c r="P114" s="149">
        <v>0</v>
      </c>
      <c r="Q114" s="149">
        <v>0</v>
      </c>
      <c r="R114" s="149">
        <v>0</v>
      </c>
      <c r="S114" s="149">
        <v>1</v>
      </c>
      <c r="T114" s="149">
        <v>1</v>
      </c>
      <c r="U114" s="149">
        <v>1</v>
      </c>
      <c r="V114" s="149">
        <v>1</v>
      </c>
      <c r="W114" s="149">
        <v>1</v>
      </c>
      <c r="X114" s="149">
        <v>1</v>
      </c>
      <c r="Y114" s="149">
        <v>1</v>
      </c>
      <c r="Z114" s="149">
        <v>1</v>
      </c>
      <c r="AA114" s="149">
        <v>1</v>
      </c>
      <c r="AB114" s="149">
        <v>1</v>
      </c>
      <c r="AC114" s="149">
        <v>1</v>
      </c>
      <c r="AD114" s="149">
        <v>1</v>
      </c>
      <c r="AE114" s="149">
        <v>1</v>
      </c>
      <c r="AF114" s="149">
        <v>1</v>
      </c>
      <c r="AG114" s="149">
        <v>1</v>
      </c>
      <c r="AH114" s="149">
        <v>1</v>
      </c>
      <c r="AI114" s="149">
        <v>1</v>
      </c>
      <c r="AJ114" s="149">
        <v>1</v>
      </c>
      <c r="AK114" s="149">
        <v>1</v>
      </c>
      <c r="AL114" s="149">
        <v>1</v>
      </c>
      <c r="AM114" s="149">
        <v>1</v>
      </c>
      <c r="AN114" s="149">
        <v>1</v>
      </c>
      <c r="AO114" s="149">
        <v>1</v>
      </c>
      <c r="AP114" s="149">
        <v>1</v>
      </c>
      <c r="AQ114" s="149">
        <v>1</v>
      </c>
      <c r="AR114" s="149">
        <v>1</v>
      </c>
      <c r="AS114" s="149">
        <v>1</v>
      </c>
      <c r="AT114" s="149">
        <v>1</v>
      </c>
      <c r="AU114" s="149">
        <v>1</v>
      </c>
      <c r="AV114" s="149">
        <v>1</v>
      </c>
      <c r="AW114" s="149">
        <v>1</v>
      </c>
      <c r="AX114" s="149">
        <v>1</v>
      </c>
      <c r="AY114" s="149">
        <v>1</v>
      </c>
      <c r="AZ114" s="149">
        <v>1</v>
      </c>
      <c r="BA114" s="149">
        <v>1</v>
      </c>
      <c r="BB114" s="149">
        <v>1</v>
      </c>
      <c r="BC114" s="149">
        <v>1</v>
      </c>
      <c r="BD114" s="149">
        <v>1</v>
      </c>
      <c r="BE114" s="149">
        <v>1</v>
      </c>
      <c r="BF114" s="149">
        <v>1</v>
      </c>
      <c r="BG114" s="149">
        <v>1</v>
      </c>
      <c r="BH114" s="149">
        <v>1</v>
      </c>
      <c r="BI114" s="149">
        <v>1</v>
      </c>
      <c r="BJ114" s="149">
        <v>1</v>
      </c>
      <c r="BK114" s="149">
        <v>1</v>
      </c>
      <c r="BL114" s="149">
        <v>1</v>
      </c>
      <c r="BM114" s="149">
        <v>1</v>
      </c>
      <c r="BN114" s="149">
        <v>1</v>
      </c>
      <c r="BO114" s="149">
        <v>1</v>
      </c>
      <c r="BP114" s="149">
        <v>1</v>
      </c>
      <c r="BQ114" s="149">
        <v>1</v>
      </c>
      <c r="BR114" s="149">
        <v>1</v>
      </c>
      <c r="BS114" s="149">
        <v>1</v>
      </c>
      <c r="BT114" s="149">
        <v>1</v>
      </c>
      <c r="BU114" s="149"/>
      <c r="BV114" s="149"/>
      <c r="BW114" s="149"/>
      <c r="BX114" s="149"/>
      <c r="BY114" s="149"/>
      <c r="BZ114" s="149"/>
      <c r="CA114" s="149"/>
      <c r="CB114" s="149"/>
      <c r="CC114" s="149"/>
      <c r="CD114" s="149"/>
      <c r="CE114" s="149"/>
      <c r="CF114" s="149"/>
      <c r="CG114" s="149"/>
      <c r="CH114" s="149"/>
      <c r="CI114" s="149"/>
      <c r="CJ114" s="149"/>
      <c r="CK114" s="149"/>
      <c r="CL114" s="149"/>
      <c r="CM114" s="149"/>
      <c r="CN114" s="149"/>
      <c r="CO114" s="149"/>
      <c r="CP114" s="149"/>
      <c r="CQ114" s="149"/>
      <c r="CR114" s="149"/>
      <c r="CS114" s="150"/>
      <c r="CT114" s="151"/>
      <c r="CW114" s="68"/>
      <c r="CX114" s="152"/>
    </row>
    <row r="115" spans="1:102">
      <c r="A115" s="289" t="s">
        <v>8334</v>
      </c>
      <c r="B115" s="146" t="s">
        <v>493</v>
      </c>
      <c r="C115" s="147" t="str">
        <f>+_xlfn.XLOOKUP(B115,'R4'!B:B,'R4'!C:C)</f>
        <v>AMR - LASTİKLİ LODER - LİEBHERR L550 XP</v>
      </c>
      <c r="D115" s="147"/>
      <c r="E115" s="150" t="s">
        <v>2</v>
      </c>
      <c r="F115" s="150" t="s">
        <v>38</v>
      </c>
      <c r="G115" s="150" t="s">
        <v>35</v>
      </c>
      <c r="H115" s="150" t="s">
        <v>8271</v>
      </c>
      <c r="I115" s="156" t="s">
        <v>7479</v>
      </c>
      <c r="J115" s="148">
        <v>0</v>
      </c>
      <c r="K115" s="149">
        <v>0</v>
      </c>
      <c r="L115" s="149">
        <v>0</v>
      </c>
      <c r="M115" s="149">
        <v>0</v>
      </c>
      <c r="N115" s="149">
        <v>0</v>
      </c>
      <c r="O115" s="149">
        <v>0</v>
      </c>
      <c r="P115" s="149">
        <v>0</v>
      </c>
      <c r="Q115" s="149">
        <v>0</v>
      </c>
      <c r="R115" s="149">
        <v>0</v>
      </c>
      <c r="S115" s="149">
        <v>0</v>
      </c>
      <c r="T115" s="149">
        <v>1</v>
      </c>
      <c r="U115" s="149">
        <v>1</v>
      </c>
      <c r="V115" s="149">
        <v>1</v>
      </c>
      <c r="W115" s="149">
        <v>1</v>
      </c>
      <c r="X115" s="149">
        <v>1</v>
      </c>
      <c r="Y115" s="149">
        <v>1</v>
      </c>
      <c r="Z115" s="149">
        <v>1</v>
      </c>
      <c r="AA115" s="149">
        <v>1</v>
      </c>
      <c r="AB115" s="149">
        <v>1</v>
      </c>
      <c r="AC115" s="149">
        <v>1</v>
      </c>
      <c r="AD115" s="149">
        <v>1</v>
      </c>
      <c r="AE115" s="149">
        <v>1</v>
      </c>
      <c r="AF115" s="149">
        <v>1</v>
      </c>
      <c r="AG115" s="149">
        <v>1</v>
      </c>
      <c r="AH115" s="149">
        <v>1</v>
      </c>
      <c r="AI115" s="149">
        <v>1</v>
      </c>
      <c r="AJ115" s="149">
        <v>1</v>
      </c>
      <c r="AK115" s="149">
        <v>1</v>
      </c>
      <c r="AL115" s="149">
        <v>1</v>
      </c>
      <c r="AM115" s="149">
        <v>1</v>
      </c>
      <c r="AN115" s="149">
        <v>1</v>
      </c>
      <c r="AO115" s="149">
        <v>1</v>
      </c>
      <c r="AP115" s="149">
        <v>1</v>
      </c>
      <c r="AQ115" s="149">
        <v>1</v>
      </c>
      <c r="AR115" s="149">
        <v>1</v>
      </c>
      <c r="AS115" s="149">
        <v>1</v>
      </c>
      <c r="AT115" s="149">
        <v>1</v>
      </c>
      <c r="AU115" s="149">
        <v>1</v>
      </c>
      <c r="AV115" s="149">
        <v>1</v>
      </c>
      <c r="AW115" s="149">
        <v>1</v>
      </c>
      <c r="AX115" s="149">
        <v>1</v>
      </c>
      <c r="AY115" s="149">
        <v>1</v>
      </c>
      <c r="AZ115" s="149">
        <v>1</v>
      </c>
      <c r="BA115" s="149">
        <v>1</v>
      </c>
      <c r="BB115" s="149">
        <v>1</v>
      </c>
      <c r="BC115" s="149">
        <v>1</v>
      </c>
      <c r="BD115" s="149">
        <v>1</v>
      </c>
      <c r="BE115" s="149">
        <v>1</v>
      </c>
      <c r="BF115" s="149">
        <v>1</v>
      </c>
      <c r="BG115" s="149">
        <v>1</v>
      </c>
      <c r="BH115" s="149">
        <v>1</v>
      </c>
      <c r="BI115" s="149">
        <v>1</v>
      </c>
      <c r="BJ115" s="149">
        <v>1</v>
      </c>
      <c r="BK115" s="149">
        <v>1</v>
      </c>
      <c r="BL115" s="149">
        <v>1</v>
      </c>
      <c r="BM115" s="149">
        <v>1</v>
      </c>
      <c r="BN115" s="149">
        <v>1</v>
      </c>
      <c r="BO115" s="149">
        <v>1</v>
      </c>
      <c r="BP115" s="149">
        <v>1</v>
      </c>
      <c r="BQ115" s="149">
        <v>1</v>
      </c>
      <c r="BR115" s="149">
        <v>1</v>
      </c>
      <c r="BS115" s="149">
        <v>1</v>
      </c>
      <c r="BT115" s="149">
        <v>1</v>
      </c>
      <c r="BU115" s="149"/>
      <c r="BV115" s="149"/>
      <c r="BW115" s="149"/>
      <c r="BX115" s="149"/>
      <c r="BY115" s="149"/>
      <c r="BZ115" s="149"/>
      <c r="CA115" s="149"/>
      <c r="CB115" s="149"/>
      <c r="CC115" s="149"/>
      <c r="CD115" s="149"/>
      <c r="CE115" s="149"/>
      <c r="CF115" s="149"/>
      <c r="CG115" s="149"/>
      <c r="CH115" s="149"/>
      <c r="CI115" s="149"/>
      <c r="CJ115" s="149"/>
      <c r="CK115" s="149"/>
      <c r="CL115" s="149"/>
      <c r="CM115" s="149"/>
      <c r="CN115" s="149"/>
      <c r="CO115" s="149"/>
      <c r="CP115" s="149"/>
      <c r="CQ115" s="149"/>
      <c r="CR115" s="149"/>
      <c r="CS115" s="150"/>
      <c r="CT115" s="151"/>
      <c r="CW115" s="68"/>
      <c r="CX115" s="152"/>
    </row>
    <row r="116" spans="1:102">
      <c r="A116" s="289" t="s">
        <v>8334</v>
      </c>
      <c r="B116" s="146" t="s">
        <v>494</v>
      </c>
      <c r="C116" s="147" t="str">
        <f>+_xlfn.XLOOKUP(B116,'R4'!B:B,'R4'!C:C)</f>
        <v>AMR - LASTİKLİ LODER - LİEBHERR L550 XP</v>
      </c>
      <c r="D116" s="147"/>
      <c r="E116" s="150" t="s">
        <v>2</v>
      </c>
      <c r="F116" s="150" t="s">
        <v>38</v>
      </c>
      <c r="G116" s="150" t="s">
        <v>35</v>
      </c>
      <c r="H116" s="150" t="s">
        <v>8271</v>
      </c>
      <c r="I116" s="156" t="s">
        <v>7479</v>
      </c>
      <c r="J116" s="148">
        <v>0</v>
      </c>
      <c r="K116" s="149">
        <v>0</v>
      </c>
      <c r="L116" s="149">
        <v>0</v>
      </c>
      <c r="M116" s="149">
        <v>0</v>
      </c>
      <c r="N116" s="149">
        <v>0</v>
      </c>
      <c r="O116" s="149">
        <v>0</v>
      </c>
      <c r="P116" s="149">
        <v>0</v>
      </c>
      <c r="Q116" s="149">
        <v>0</v>
      </c>
      <c r="R116" s="149">
        <v>0</v>
      </c>
      <c r="S116" s="149">
        <v>0</v>
      </c>
      <c r="T116" s="149">
        <v>0</v>
      </c>
      <c r="U116" s="149">
        <v>0</v>
      </c>
      <c r="V116" s="149">
        <v>0</v>
      </c>
      <c r="W116" s="149">
        <v>0</v>
      </c>
      <c r="X116" s="149">
        <v>1</v>
      </c>
      <c r="Y116" s="149">
        <v>1</v>
      </c>
      <c r="Z116" s="149">
        <v>1</v>
      </c>
      <c r="AA116" s="149">
        <v>1</v>
      </c>
      <c r="AB116" s="149">
        <v>1</v>
      </c>
      <c r="AC116" s="149">
        <v>1</v>
      </c>
      <c r="AD116" s="149">
        <v>1</v>
      </c>
      <c r="AE116" s="149">
        <v>1</v>
      </c>
      <c r="AF116" s="149">
        <v>1</v>
      </c>
      <c r="AG116" s="149">
        <v>1</v>
      </c>
      <c r="AH116" s="149">
        <v>1</v>
      </c>
      <c r="AI116" s="149">
        <v>1</v>
      </c>
      <c r="AJ116" s="149">
        <v>1</v>
      </c>
      <c r="AK116" s="149">
        <v>1</v>
      </c>
      <c r="AL116" s="149">
        <v>1</v>
      </c>
      <c r="AM116" s="149">
        <v>1</v>
      </c>
      <c r="AN116" s="149">
        <v>1</v>
      </c>
      <c r="AO116" s="149">
        <v>1</v>
      </c>
      <c r="AP116" s="149">
        <v>1</v>
      </c>
      <c r="AQ116" s="149">
        <v>1</v>
      </c>
      <c r="AR116" s="149">
        <v>1</v>
      </c>
      <c r="AS116" s="149">
        <v>1</v>
      </c>
      <c r="AT116" s="149">
        <v>1</v>
      </c>
      <c r="AU116" s="149">
        <v>1</v>
      </c>
      <c r="AV116" s="149">
        <v>1</v>
      </c>
      <c r="AW116" s="149">
        <v>1</v>
      </c>
      <c r="AX116" s="149">
        <v>1</v>
      </c>
      <c r="AY116" s="149">
        <v>1</v>
      </c>
      <c r="AZ116" s="149">
        <v>1</v>
      </c>
      <c r="BA116" s="149">
        <v>1</v>
      </c>
      <c r="BB116" s="149">
        <v>1</v>
      </c>
      <c r="BC116" s="149">
        <v>1</v>
      </c>
      <c r="BD116" s="149">
        <v>1</v>
      </c>
      <c r="BE116" s="149">
        <v>1</v>
      </c>
      <c r="BF116" s="149">
        <v>1</v>
      </c>
      <c r="BG116" s="149">
        <v>1</v>
      </c>
      <c r="BH116" s="149">
        <v>1</v>
      </c>
      <c r="BI116" s="149">
        <v>1</v>
      </c>
      <c r="BJ116" s="149">
        <v>1</v>
      </c>
      <c r="BK116" s="149">
        <v>1</v>
      </c>
      <c r="BL116" s="149">
        <v>1</v>
      </c>
      <c r="BM116" s="149">
        <v>1</v>
      </c>
      <c r="BN116" s="149">
        <v>1</v>
      </c>
      <c r="BO116" s="149">
        <v>1</v>
      </c>
      <c r="BP116" s="149">
        <v>1</v>
      </c>
      <c r="BQ116" s="149">
        <v>1</v>
      </c>
      <c r="BR116" s="149">
        <v>1</v>
      </c>
      <c r="BS116" s="149">
        <v>1</v>
      </c>
      <c r="BT116" s="149">
        <v>1</v>
      </c>
      <c r="BU116" s="149"/>
      <c r="BV116" s="149"/>
      <c r="BW116" s="149"/>
      <c r="BX116" s="149"/>
      <c r="BY116" s="149"/>
      <c r="BZ116" s="149"/>
      <c r="CA116" s="149"/>
      <c r="CB116" s="149"/>
      <c r="CC116" s="149"/>
      <c r="CD116" s="149"/>
      <c r="CE116" s="149"/>
      <c r="CF116" s="149"/>
      <c r="CG116" s="149"/>
      <c r="CH116" s="149"/>
      <c r="CI116" s="149"/>
      <c r="CJ116" s="149"/>
      <c r="CK116" s="149"/>
      <c r="CL116" s="149"/>
      <c r="CM116" s="149"/>
      <c r="CN116" s="149"/>
      <c r="CO116" s="149"/>
      <c r="CP116" s="149"/>
      <c r="CQ116" s="149"/>
      <c r="CR116" s="149"/>
      <c r="CS116" s="150"/>
      <c r="CT116" s="151"/>
      <c r="CW116" s="68"/>
      <c r="CX116" s="152"/>
    </row>
    <row r="117" spans="1:102">
      <c r="A117" s="289" t="s">
        <v>8334</v>
      </c>
      <c r="B117" s="146" t="s">
        <v>495</v>
      </c>
      <c r="C117" s="147" t="str">
        <f>+_xlfn.XLOOKUP(B117,'R4'!B:B,'R4'!C:C)</f>
        <v>AMR - LASTİKLİ LODER - LİEBHERR L566 XP</v>
      </c>
      <c r="D117" s="147"/>
      <c r="E117" s="150" t="s">
        <v>2</v>
      </c>
      <c r="F117" s="150" t="s">
        <v>38</v>
      </c>
      <c r="G117" s="150" t="s">
        <v>35</v>
      </c>
      <c r="H117" s="150" t="s">
        <v>8271</v>
      </c>
      <c r="I117" s="156" t="s">
        <v>7479</v>
      </c>
      <c r="J117" s="148">
        <v>0</v>
      </c>
      <c r="K117" s="149">
        <v>0</v>
      </c>
      <c r="L117" s="149">
        <v>0</v>
      </c>
      <c r="M117" s="149">
        <v>0</v>
      </c>
      <c r="N117" s="149">
        <v>0</v>
      </c>
      <c r="O117" s="149">
        <v>0</v>
      </c>
      <c r="P117" s="149">
        <v>0</v>
      </c>
      <c r="Q117" s="149">
        <v>0</v>
      </c>
      <c r="R117" s="149">
        <v>0</v>
      </c>
      <c r="S117" s="149">
        <v>1</v>
      </c>
      <c r="T117" s="149">
        <v>1</v>
      </c>
      <c r="U117" s="149">
        <v>1</v>
      </c>
      <c r="V117" s="149">
        <v>1</v>
      </c>
      <c r="W117" s="149">
        <v>1</v>
      </c>
      <c r="X117" s="149">
        <v>1</v>
      </c>
      <c r="Y117" s="149">
        <v>1</v>
      </c>
      <c r="Z117" s="149">
        <v>1</v>
      </c>
      <c r="AA117" s="149">
        <v>1</v>
      </c>
      <c r="AB117" s="149">
        <v>1</v>
      </c>
      <c r="AC117" s="149">
        <v>1</v>
      </c>
      <c r="AD117" s="149">
        <v>1</v>
      </c>
      <c r="AE117" s="149">
        <v>1</v>
      </c>
      <c r="AF117" s="149">
        <v>1</v>
      </c>
      <c r="AG117" s="149">
        <v>1</v>
      </c>
      <c r="AH117" s="149">
        <v>1</v>
      </c>
      <c r="AI117" s="149">
        <v>1</v>
      </c>
      <c r="AJ117" s="149">
        <v>1</v>
      </c>
      <c r="AK117" s="149">
        <v>1</v>
      </c>
      <c r="AL117" s="149">
        <v>1</v>
      </c>
      <c r="AM117" s="149">
        <v>1</v>
      </c>
      <c r="AN117" s="149">
        <v>1</v>
      </c>
      <c r="AO117" s="149">
        <v>1</v>
      </c>
      <c r="AP117" s="149">
        <v>1</v>
      </c>
      <c r="AQ117" s="149">
        <v>1</v>
      </c>
      <c r="AR117" s="149">
        <v>1</v>
      </c>
      <c r="AS117" s="149">
        <v>1</v>
      </c>
      <c r="AT117" s="149">
        <v>1</v>
      </c>
      <c r="AU117" s="149">
        <v>1</v>
      </c>
      <c r="AV117" s="149">
        <v>1</v>
      </c>
      <c r="AW117" s="149">
        <v>1</v>
      </c>
      <c r="AX117" s="149">
        <v>1</v>
      </c>
      <c r="AY117" s="149">
        <v>1</v>
      </c>
      <c r="AZ117" s="149">
        <v>1</v>
      </c>
      <c r="BA117" s="149">
        <v>1</v>
      </c>
      <c r="BB117" s="149">
        <v>1</v>
      </c>
      <c r="BC117" s="149">
        <v>1</v>
      </c>
      <c r="BD117" s="149">
        <v>1</v>
      </c>
      <c r="BE117" s="149">
        <v>1</v>
      </c>
      <c r="BF117" s="149">
        <v>1</v>
      </c>
      <c r="BG117" s="149">
        <v>1</v>
      </c>
      <c r="BH117" s="149">
        <v>1</v>
      </c>
      <c r="BI117" s="149">
        <v>1</v>
      </c>
      <c r="BJ117" s="149">
        <v>1</v>
      </c>
      <c r="BK117" s="149">
        <v>1</v>
      </c>
      <c r="BL117" s="149">
        <v>1</v>
      </c>
      <c r="BM117" s="149">
        <v>1</v>
      </c>
      <c r="BN117" s="149">
        <v>1</v>
      </c>
      <c r="BO117" s="149">
        <v>1</v>
      </c>
      <c r="BP117" s="149">
        <v>1</v>
      </c>
      <c r="BQ117" s="149">
        <v>1</v>
      </c>
      <c r="BR117" s="149">
        <v>1</v>
      </c>
      <c r="BS117" s="149">
        <v>1</v>
      </c>
      <c r="BT117" s="149">
        <v>1</v>
      </c>
      <c r="BU117" s="149"/>
      <c r="BV117" s="149"/>
      <c r="BW117" s="149"/>
      <c r="BX117" s="149"/>
      <c r="BY117" s="149"/>
      <c r="BZ117" s="149"/>
      <c r="CA117" s="149"/>
      <c r="CB117" s="149"/>
      <c r="CC117" s="149"/>
      <c r="CD117" s="149"/>
      <c r="CE117" s="149"/>
      <c r="CF117" s="149"/>
      <c r="CG117" s="149"/>
      <c r="CH117" s="149"/>
      <c r="CI117" s="149"/>
      <c r="CJ117" s="149"/>
      <c r="CK117" s="149"/>
      <c r="CL117" s="149"/>
      <c r="CM117" s="149"/>
      <c r="CN117" s="149"/>
      <c r="CO117" s="149"/>
      <c r="CP117" s="149"/>
      <c r="CQ117" s="149"/>
      <c r="CR117" s="149"/>
      <c r="CS117" s="150"/>
      <c r="CT117" s="151"/>
      <c r="CW117" s="68"/>
      <c r="CX117" s="152"/>
    </row>
    <row r="118" spans="1:102">
      <c r="A118" s="289" t="s">
        <v>8334</v>
      </c>
      <c r="B118" s="146" t="s">
        <v>496</v>
      </c>
      <c r="C118" s="147" t="str">
        <f>+_xlfn.XLOOKUP(B118,'R4'!B:B,'R4'!C:C)</f>
        <v>AMR - LASTİKLİ LODER - LİEBHERR L566 XP</v>
      </c>
      <c r="D118" s="147"/>
      <c r="E118" s="150" t="s">
        <v>2</v>
      </c>
      <c r="F118" s="150" t="s">
        <v>38</v>
      </c>
      <c r="G118" s="150" t="s">
        <v>35</v>
      </c>
      <c r="H118" s="150" t="s">
        <v>8271</v>
      </c>
      <c r="I118" s="156" t="s">
        <v>7479</v>
      </c>
      <c r="J118" s="148">
        <v>0</v>
      </c>
      <c r="K118" s="149">
        <v>0</v>
      </c>
      <c r="L118" s="149">
        <v>0</v>
      </c>
      <c r="M118" s="149">
        <v>0</v>
      </c>
      <c r="N118" s="149">
        <v>0</v>
      </c>
      <c r="O118" s="149">
        <v>0</v>
      </c>
      <c r="P118" s="149">
        <v>0</v>
      </c>
      <c r="Q118" s="149">
        <v>0</v>
      </c>
      <c r="R118" s="149">
        <v>0</v>
      </c>
      <c r="S118" s="149">
        <v>0</v>
      </c>
      <c r="T118" s="149">
        <v>1</v>
      </c>
      <c r="U118" s="149">
        <v>1</v>
      </c>
      <c r="V118" s="149">
        <v>1</v>
      </c>
      <c r="W118" s="149">
        <v>1</v>
      </c>
      <c r="X118" s="149">
        <v>1</v>
      </c>
      <c r="Y118" s="149">
        <v>1</v>
      </c>
      <c r="Z118" s="149">
        <v>1</v>
      </c>
      <c r="AA118" s="149">
        <v>1</v>
      </c>
      <c r="AB118" s="149">
        <v>1</v>
      </c>
      <c r="AC118" s="149">
        <v>1</v>
      </c>
      <c r="AD118" s="149">
        <v>1</v>
      </c>
      <c r="AE118" s="149">
        <v>1</v>
      </c>
      <c r="AF118" s="149">
        <v>1</v>
      </c>
      <c r="AG118" s="149">
        <v>1</v>
      </c>
      <c r="AH118" s="149">
        <v>1</v>
      </c>
      <c r="AI118" s="149">
        <v>1</v>
      </c>
      <c r="AJ118" s="149">
        <v>1</v>
      </c>
      <c r="AK118" s="149">
        <v>1</v>
      </c>
      <c r="AL118" s="149">
        <v>1</v>
      </c>
      <c r="AM118" s="149">
        <v>1</v>
      </c>
      <c r="AN118" s="149">
        <v>1</v>
      </c>
      <c r="AO118" s="149">
        <v>1</v>
      </c>
      <c r="AP118" s="149">
        <v>1</v>
      </c>
      <c r="AQ118" s="149">
        <v>1</v>
      </c>
      <c r="AR118" s="149">
        <v>1</v>
      </c>
      <c r="AS118" s="149">
        <v>1</v>
      </c>
      <c r="AT118" s="149">
        <v>1</v>
      </c>
      <c r="AU118" s="149">
        <v>1</v>
      </c>
      <c r="AV118" s="149">
        <v>1</v>
      </c>
      <c r="AW118" s="149">
        <v>1</v>
      </c>
      <c r="AX118" s="149">
        <v>1</v>
      </c>
      <c r="AY118" s="149">
        <v>1</v>
      </c>
      <c r="AZ118" s="149">
        <v>1</v>
      </c>
      <c r="BA118" s="149">
        <v>1</v>
      </c>
      <c r="BB118" s="149">
        <v>1</v>
      </c>
      <c r="BC118" s="149">
        <v>1</v>
      </c>
      <c r="BD118" s="149">
        <v>1</v>
      </c>
      <c r="BE118" s="149">
        <v>1</v>
      </c>
      <c r="BF118" s="149">
        <v>1</v>
      </c>
      <c r="BG118" s="149">
        <v>1</v>
      </c>
      <c r="BH118" s="149">
        <v>1</v>
      </c>
      <c r="BI118" s="149">
        <v>1</v>
      </c>
      <c r="BJ118" s="149">
        <v>1</v>
      </c>
      <c r="BK118" s="149">
        <v>1</v>
      </c>
      <c r="BL118" s="149">
        <v>1</v>
      </c>
      <c r="BM118" s="149">
        <v>1</v>
      </c>
      <c r="BN118" s="149">
        <v>1</v>
      </c>
      <c r="BO118" s="149">
        <v>1</v>
      </c>
      <c r="BP118" s="149">
        <v>1</v>
      </c>
      <c r="BQ118" s="149">
        <v>1</v>
      </c>
      <c r="BR118" s="149">
        <v>1</v>
      </c>
      <c r="BS118" s="149">
        <v>1</v>
      </c>
      <c r="BT118" s="149">
        <v>1</v>
      </c>
      <c r="BU118" s="149"/>
      <c r="BV118" s="149"/>
      <c r="BW118" s="149"/>
      <c r="BX118" s="149"/>
      <c r="BY118" s="149"/>
      <c r="BZ118" s="149"/>
      <c r="CA118" s="149"/>
      <c r="CB118" s="149"/>
      <c r="CC118" s="149"/>
      <c r="CD118" s="149"/>
      <c r="CE118" s="149"/>
      <c r="CF118" s="149"/>
      <c r="CG118" s="149"/>
      <c r="CH118" s="149"/>
      <c r="CI118" s="149"/>
      <c r="CJ118" s="149"/>
      <c r="CK118" s="149"/>
      <c r="CL118" s="149"/>
      <c r="CM118" s="149"/>
      <c r="CN118" s="149"/>
      <c r="CO118" s="149"/>
      <c r="CP118" s="149"/>
      <c r="CQ118" s="149"/>
      <c r="CR118" s="149"/>
      <c r="CS118" s="150"/>
      <c r="CT118" s="151"/>
      <c r="CW118" s="68"/>
      <c r="CX118" s="152"/>
    </row>
    <row r="119" spans="1:102">
      <c r="A119" s="289" t="s">
        <v>8334</v>
      </c>
      <c r="B119" s="146" t="s">
        <v>497</v>
      </c>
      <c r="C119" s="147" t="str">
        <f>+_xlfn.XLOOKUP(B119,'R4'!B:B,'R4'!C:C)</f>
        <v>AMR - LASTİKLİ LODER - LİEBHERR L566 XP</v>
      </c>
      <c r="D119" s="147"/>
      <c r="E119" s="150" t="s">
        <v>2</v>
      </c>
      <c r="F119" s="150" t="s">
        <v>38</v>
      </c>
      <c r="G119" s="150" t="s">
        <v>35</v>
      </c>
      <c r="H119" s="150" t="s">
        <v>8271</v>
      </c>
      <c r="I119" s="156" t="s">
        <v>7479</v>
      </c>
      <c r="J119" s="148">
        <v>0</v>
      </c>
      <c r="K119" s="149">
        <v>0</v>
      </c>
      <c r="L119" s="149">
        <v>0</v>
      </c>
      <c r="M119" s="149">
        <v>0</v>
      </c>
      <c r="N119" s="149">
        <v>0</v>
      </c>
      <c r="O119" s="149">
        <v>0</v>
      </c>
      <c r="P119" s="149">
        <v>0</v>
      </c>
      <c r="Q119" s="149">
        <v>0</v>
      </c>
      <c r="R119" s="149">
        <v>0</v>
      </c>
      <c r="S119" s="149">
        <v>0</v>
      </c>
      <c r="T119" s="149">
        <v>0</v>
      </c>
      <c r="U119" s="149">
        <v>0</v>
      </c>
      <c r="V119" s="149">
        <v>0</v>
      </c>
      <c r="W119" s="149">
        <v>0</v>
      </c>
      <c r="X119" s="149">
        <v>1</v>
      </c>
      <c r="Y119" s="149">
        <v>1</v>
      </c>
      <c r="Z119" s="149">
        <v>1</v>
      </c>
      <c r="AA119" s="149">
        <v>1</v>
      </c>
      <c r="AB119" s="149">
        <v>1</v>
      </c>
      <c r="AC119" s="149">
        <v>1</v>
      </c>
      <c r="AD119" s="149">
        <v>1</v>
      </c>
      <c r="AE119" s="149">
        <v>1</v>
      </c>
      <c r="AF119" s="149">
        <v>1</v>
      </c>
      <c r="AG119" s="149">
        <v>1</v>
      </c>
      <c r="AH119" s="149">
        <v>1</v>
      </c>
      <c r="AI119" s="149">
        <v>1</v>
      </c>
      <c r="AJ119" s="149">
        <v>1</v>
      </c>
      <c r="AK119" s="149">
        <v>1</v>
      </c>
      <c r="AL119" s="149">
        <v>1</v>
      </c>
      <c r="AM119" s="149">
        <v>1</v>
      </c>
      <c r="AN119" s="149">
        <v>1</v>
      </c>
      <c r="AO119" s="149">
        <v>1</v>
      </c>
      <c r="AP119" s="149">
        <v>1</v>
      </c>
      <c r="AQ119" s="149">
        <v>1</v>
      </c>
      <c r="AR119" s="149">
        <v>1</v>
      </c>
      <c r="AS119" s="149">
        <v>1</v>
      </c>
      <c r="AT119" s="149">
        <v>1</v>
      </c>
      <c r="AU119" s="149">
        <v>1</v>
      </c>
      <c r="AV119" s="149">
        <v>1</v>
      </c>
      <c r="AW119" s="149">
        <v>1</v>
      </c>
      <c r="AX119" s="149">
        <v>1</v>
      </c>
      <c r="AY119" s="149">
        <v>1</v>
      </c>
      <c r="AZ119" s="149">
        <v>1</v>
      </c>
      <c r="BA119" s="149">
        <v>1</v>
      </c>
      <c r="BB119" s="149">
        <v>1</v>
      </c>
      <c r="BC119" s="149">
        <v>1</v>
      </c>
      <c r="BD119" s="149">
        <v>1</v>
      </c>
      <c r="BE119" s="149">
        <v>1</v>
      </c>
      <c r="BF119" s="149">
        <v>1</v>
      </c>
      <c r="BG119" s="149">
        <v>1</v>
      </c>
      <c r="BH119" s="149">
        <v>1</v>
      </c>
      <c r="BI119" s="149">
        <v>1</v>
      </c>
      <c r="BJ119" s="149">
        <v>1</v>
      </c>
      <c r="BK119" s="149">
        <v>1</v>
      </c>
      <c r="BL119" s="149">
        <v>1</v>
      </c>
      <c r="BM119" s="149">
        <v>1</v>
      </c>
      <c r="BN119" s="149">
        <v>1</v>
      </c>
      <c r="BO119" s="149">
        <v>1</v>
      </c>
      <c r="BP119" s="149">
        <v>1</v>
      </c>
      <c r="BQ119" s="149">
        <v>1</v>
      </c>
      <c r="BR119" s="149">
        <v>1</v>
      </c>
      <c r="BS119" s="149">
        <v>1</v>
      </c>
      <c r="BT119" s="149">
        <v>1</v>
      </c>
      <c r="BU119" s="149"/>
      <c r="BV119" s="149"/>
      <c r="BW119" s="149"/>
      <c r="BX119" s="149"/>
      <c r="BY119" s="149"/>
      <c r="BZ119" s="149"/>
      <c r="CA119" s="149"/>
      <c r="CB119" s="149"/>
      <c r="CC119" s="149"/>
      <c r="CD119" s="149"/>
      <c r="CE119" s="149"/>
      <c r="CF119" s="149"/>
      <c r="CG119" s="149"/>
      <c r="CH119" s="149"/>
      <c r="CI119" s="149"/>
      <c r="CJ119" s="149"/>
      <c r="CK119" s="149"/>
      <c r="CL119" s="149"/>
      <c r="CM119" s="149"/>
      <c r="CN119" s="149"/>
      <c r="CO119" s="149"/>
      <c r="CP119" s="149"/>
      <c r="CQ119" s="149"/>
      <c r="CR119" s="149"/>
      <c r="CS119" s="150"/>
      <c r="CT119" s="151"/>
      <c r="CW119" s="68"/>
      <c r="CX119" s="152"/>
    </row>
    <row r="120" spans="1:102">
      <c r="A120" s="289" t="s">
        <v>8334</v>
      </c>
      <c r="B120" s="146" t="s">
        <v>499</v>
      </c>
      <c r="C120" s="147" t="str">
        <f>+_xlfn.XLOOKUP(B120,'R4'!B:B,'R4'!C:C)</f>
        <v>AMR - LASTİKLİ LODER - LİEBHERR L566 XP - GENERİC</v>
      </c>
      <c r="D120" s="147"/>
      <c r="E120" s="150" t="s">
        <v>2</v>
      </c>
      <c r="F120" s="150" t="s">
        <v>38</v>
      </c>
      <c r="G120" s="150" t="s">
        <v>35</v>
      </c>
      <c r="H120" s="150" t="s">
        <v>8271</v>
      </c>
      <c r="I120" s="156" t="s">
        <v>7479</v>
      </c>
      <c r="J120" s="148">
        <v>0</v>
      </c>
      <c r="K120" s="149">
        <v>0</v>
      </c>
      <c r="L120" s="149">
        <v>0</v>
      </c>
      <c r="M120" s="149">
        <v>0</v>
      </c>
      <c r="N120" s="149">
        <v>0</v>
      </c>
      <c r="O120" s="149">
        <v>0</v>
      </c>
      <c r="P120" s="149">
        <v>0</v>
      </c>
      <c r="Q120" s="149">
        <v>1</v>
      </c>
      <c r="R120" s="149">
        <v>1</v>
      </c>
      <c r="S120" s="149">
        <v>1</v>
      </c>
      <c r="T120" s="149">
        <v>1</v>
      </c>
      <c r="U120" s="149">
        <v>1</v>
      </c>
      <c r="V120" s="149">
        <v>1</v>
      </c>
      <c r="W120" s="149">
        <v>1</v>
      </c>
      <c r="X120" s="149">
        <v>1</v>
      </c>
      <c r="Y120" s="149">
        <v>1</v>
      </c>
      <c r="Z120" s="149">
        <v>1</v>
      </c>
      <c r="AA120" s="149">
        <v>1</v>
      </c>
      <c r="AB120" s="149">
        <v>1</v>
      </c>
      <c r="AC120" s="149">
        <v>1</v>
      </c>
      <c r="AD120" s="149">
        <v>1</v>
      </c>
      <c r="AE120" s="149">
        <v>1</v>
      </c>
      <c r="AF120" s="149">
        <v>1</v>
      </c>
      <c r="AG120" s="149">
        <v>1</v>
      </c>
      <c r="AH120" s="149">
        <v>1</v>
      </c>
      <c r="AI120" s="149">
        <v>1</v>
      </c>
      <c r="AJ120" s="149">
        <v>1</v>
      </c>
      <c r="AK120" s="149">
        <v>1</v>
      </c>
      <c r="AL120" s="149">
        <v>1</v>
      </c>
      <c r="AM120" s="149">
        <v>1</v>
      </c>
      <c r="AN120" s="149">
        <v>1</v>
      </c>
      <c r="AO120" s="149">
        <v>1</v>
      </c>
      <c r="AP120" s="149">
        <v>1</v>
      </c>
      <c r="AQ120" s="149">
        <v>1</v>
      </c>
      <c r="AR120" s="149">
        <v>1</v>
      </c>
      <c r="AS120" s="149">
        <v>1</v>
      </c>
      <c r="AT120" s="149">
        <v>1</v>
      </c>
      <c r="AU120" s="149">
        <v>1</v>
      </c>
      <c r="AV120" s="149">
        <v>1</v>
      </c>
      <c r="AW120" s="149">
        <v>1</v>
      </c>
      <c r="AX120" s="149">
        <v>1</v>
      </c>
      <c r="AY120" s="149">
        <v>1</v>
      </c>
      <c r="AZ120" s="149">
        <v>1</v>
      </c>
      <c r="BA120" s="149">
        <v>1</v>
      </c>
      <c r="BB120" s="149">
        <v>1</v>
      </c>
      <c r="BC120" s="149">
        <v>1</v>
      </c>
      <c r="BD120" s="149">
        <v>1</v>
      </c>
      <c r="BE120" s="149">
        <v>1</v>
      </c>
      <c r="BF120" s="149">
        <v>1</v>
      </c>
      <c r="BG120" s="149">
        <v>1</v>
      </c>
      <c r="BH120" s="149">
        <v>1</v>
      </c>
      <c r="BI120" s="149">
        <v>1</v>
      </c>
      <c r="BJ120" s="149">
        <v>1</v>
      </c>
      <c r="BK120" s="149">
        <v>1</v>
      </c>
      <c r="BL120" s="149">
        <v>1</v>
      </c>
      <c r="BM120" s="149">
        <v>1</v>
      </c>
      <c r="BN120" s="149">
        <v>1</v>
      </c>
      <c r="BO120" s="149">
        <v>1</v>
      </c>
      <c r="BP120" s="149">
        <v>1</v>
      </c>
      <c r="BQ120" s="149">
        <v>1</v>
      </c>
      <c r="BR120" s="149">
        <v>1</v>
      </c>
      <c r="BS120" s="149">
        <v>1</v>
      </c>
      <c r="BT120" s="149">
        <v>1</v>
      </c>
      <c r="BU120" s="149"/>
      <c r="BV120" s="149"/>
      <c r="BW120" s="149"/>
      <c r="BX120" s="149"/>
      <c r="BY120" s="149"/>
      <c r="BZ120" s="149"/>
      <c r="CA120" s="149"/>
      <c r="CB120" s="149"/>
      <c r="CC120" s="149"/>
      <c r="CD120" s="149"/>
      <c r="CE120" s="149"/>
      <c r="CF120" s="149"/>
      <c r="CG120" s="149"/>
      <c r="CH120" s="149"/>
      <c r="CI120" s="149"/>
      <c r="CJ120" s="149"/>
      <c r="CK120" s="149"/>
      <c r="CL120" s="149"/>
      <c r="CM120" s="149"/>
      <c r="CN120" s="149"/>
      <c r="CO120" s="149"/>
      <c r="CP120" s="149"/>
      <c r="CQ120" s="149"/>
      <c r="CR120" s="149"/>
      <c r="CS120" s="150"/>
      <c r="CT120" s="151"/>
      <c r="CW120" s="68"/>
      <c r="CX120" s="152"/>
    </row>
    <row r="121" spans="1:102">
      <c r="A121" s="289" t="s">
        <v>8334</v>
      </c>
      <c r="B121" s="146" t="s">
        <v>500</v>
      </c>
      <c r="C121" s="147" t="str">
        <f>+_xlfn.XLOOKUP(B121,'R4'!B:B,'R4'!C:C)</f>
        <v>AMR - LASTİKLİ LODER - LİEBHERR L566 XP</v>
      </c>
      <c r="D121" s="147"/>
      <c r="E121" s="150" t="s">
        <v>2</v>
      </c>
      <c r="F121" s="150" t="s">
        <v>38</v>
      </c>
      <c r="G121" s="150" t="s">
        <v>35</v>
      </c>
      <c r="H121" s="150" t="s">
        <v>8271</v>
      </c>
      <c r="I121" s="156" t="s">
        <v>7479</v>
      </c>
      <c r="J121" s="148">
        <v>0</v>
      </c>
      <c r="K121" s="149">
        <v>0</v>
      </c>
      <c r="L121" s="149">
        <v>0</v>
      </c>
      <c r="M121" s="149">
        <v>0</v>
      </c>
      <c r="N121" s="149">
        <v>0</v>
      </c>
      <c r="O121" s="149">
        <v>0</v>
      </c>
      <c r="P121" s="149">
        <v>0</v>
      </c>
      <c r="Q121" s="149">
        <v>0</v>
      </c>
      <c r="R121" s="149">
        <v>1</v>
      </c>
      <c r="S121" s="149">
        <v>1</v>
      </c>
      <c r="T121" s="149">
        <v>1</v>
      </c>
      <c r="U121" s="149">
        <v>1</v>
      </c>
      <c r="V121" s="149">
        <v>1</v>
      </c>
      <c r="W121" s="149">
        <v>1</v>
      </c>
      <c r="X121" s="149">
        <v>1</v>
      </c>
      <c r="Y121" s="149">
        <v>1</v>
      </c>
      <c r="Z121" s="149">
        <v>1</v>
      </c>
      <c r="AA121" s="149">
        <v>1</v>
      </c>
      <c r="AB121" s="149">
        <v>1</v>
      </c>
      <c r="AC121" s="149">
        <v>1</v>
      </c>
      <c r="AD121" s="149">
        <v>1</v>
      </c>
      <c r="AE121" s="149">
        <v>1</v>
      </c>
      <c r="AF121" s="149">
        <v>1</v>
      </c>
      <c r="AG121" s="149">
        <v>1</v>
      </c>
      <c r="AH121" s="149">
        <v>1</v>
      </c>
      <c r="AI121" s="149">
        <v>1</v>
      </c>
      <c r="AJ121" s="149">
        <v>1</v>
      </c>
      <c r="AK121" s="149">
        <v>1</v>
      </c>
      <c r="AL121" s="149">
        <v>1</v>
      </c>
      <c r="AM121" s="149">
        <v>1</v>
      </c>
      <c r="AN121" s="149">
        <v>1</v>
      </c>
      <c r="AO121" s="149">
        <v>1</v>
      </c>
      <c r="AP121" s="149">
        <v>1</v>
      </c>
      <c r="AQ121" s="149">
        <v>1</v>
      </c>
      <c r="AR121" s="149">
        <v>1</v>
      </c>
      <c r="AS121" s="149">
        <v>1</v>
      </c>
      <c r="AT121" s="149">
        <v>1</v>
      </c>
      <c r="AU121" s="149">
        <v>1</v>
      </c>
      <c r="AV121" s="149">
        <v>1</v>
      </c>
      <c r="AW121" s="149">
        <v>1</v>
      </c>
      <c r="AX121" s="149">
        <v>1</v>
      </c>
      <c r="AY121" s="149">
        <v>1</v>
      </c>
      <c r="AZ121" s="149">
        <v>1</v>
      </c>
      <c r="BA121" s="149">
        <v>1</v>
      </c>
      <c r="BB121" s="149">
        <v>1</v>
      </c>
      <c r="BC121" s="149">
        <v>1</v>
      </c>
      <c r="BD121" s="149">
        <v>1</v>
      </c>
      <c r="BE121" s="149">
        <v>1</v>
      </c>
      <c r="BF121" s="149">
        <v>1</v>
      </c>
      <c r="BG121" s="149">
        <v>1</v>
      </c>
      <c r="BH121" s="149">
        <v>1</v>
      </c>
      <c r="BI121" s="149">
        <v>1</v>
      </c>
      <c r="BJ121" s="149">
        <v>1</v>
      </c>
      <c r="BK121" s="149">
        <v>1</v>
      </c>
      <c r="BL121" s="149">
        <v>1</v>
      </c>
      <c r="BM121" s="149">
        <v>1</v>
      </c>
      <c r="BN121" s="149">
        <v>1</v>
      </c>
      <c r="BO121" s="149">
        <v>1</v>
      </c>
      <c r="BP121" s="149">
        <v>1</v>
      </c>
      <c r="BQ121" s="149">
        <v>1</v>
      </c>
      <c r="BR121" s="149">
        <v>1</v>
      </c>
      <c r="BS121" s="149">
        <v>1</v>
      </c>
      <c r="BT121" s="149">
        <v>1</v>
      </c>
      <c r="BU121" s="149"/>
      <c r="BV121" s="149"/>
      <c r="BW121" s="149"/>
      <c r="BX121" s="149"/>
      <c r="BY121" s="149"/>
      <c r="BZ121" s="149"/>
      <c r="CA121" s="149"/>
      <c r="CB121" s="149"/>
      <c r="CC121" s="149"/>
      <c r="CD121" s="149"/>
      <c r="CE121" s="149"/>
      <c r="CF121" s="149"/>
      <c r="CG121" s="149"/>
      <c r="CH121" s="149"/>
      <c r="CI121" s="149"/>
      <c r="CJ121" s="149"/>
      <c r="CK121" s="149"/>
      <c r="CL121" s="149"/>
      <c r="CM121" s="149"/>
      <c r="CN121" s="149"/>
      <c r="CO121" s="149"/>
      <c r="CP121" s="149"/>
      <c r="CQ121" s="149"/>
      <c r="CR121" s="149"/>
      <c r="CS121" s="150"/>
      <c r="CT121" s="151"/>
      <c r="CW121" s="68"/>
      <c r="CX121" s="152"/>
    </row>
    <row r="122" spans="1:102">
      <c r="A122" s="289" t="s">
        <v>8334</v>
      </c>
      <c r="B122" s="146" t="s">
        <v>501</v>
      </c>
      <c r="C122" s="147" t="str">
        <f>+_xlfn.XLOOKUP(B122,'R4'!B:B,'R4'!C:C)</f>
        <v>AMR - LASTİKLİ LODER - LİEBHERR L566 XP</v>
      </c>
      <c r="D122" s="147"/>
      <c r="E122" s="150" t="s">
        <v>2</v>
      </c>
      <c r="F122" s="150" t="s">
        <v>38</v>
      </c>
      <c r="G122" s="150" t="s">
        <v>35</v>
      </c>
      <c r="H122" s="150" t="s">
        <v>8271</v>
      </c>
      <c r="I122" s="156" t="s">
        <v>7479</v>
      </c>
      <c r="J122" s="148">
        <v>0</v>
      </c>
      <c r="K122" s="149">
        <v>0</v>
      </c>
      <c r="L122" s="149">
        <v>0</v>
      </c>
      <c r="M122" s="149">
        <v>0</v>
      </c>
      <c r="N122" s="149">
        <v>0</v>
      </c>
      <c r="O122" s="149">
        <v>0</v>
      </c>
      <c r="P122" s="149">
        <v>0</v>
      </c>
      <c r="Q122" s="149">
        <v>0</v>
      </c>
      <c r="R122" s="149">
        <v>1</v>
      </c>
      <c r="S122" s="149">
        <v>1</v>
      </c>
      <c r="T122" s="149">
        <v>1</v>
      </c>
      <c r="U122" s="149">
        <v>1</v>
      </c>
      <c r="V122" s="149">
        <v>1</v>
      </c>
      <c r="W122" s="149">
        <v>1</v>
      </c>
      <c r="X122" s="149">
        <v>1</v>
      </c>
      <c r="Y122" s="149">
        <v>1</v>
      </c>
      <c r="Z122" s="149">
        <v>1</v>
      </c>
      <c r="AA122" s="149">
        <v>1</v>
      </c>
      <c r="AB122" s="149">
        <v>1</v>
      </c>
      <c r="AC122" s="149">
        <v>1</v>
      </c>
      <c r="AD122" s="149">
        <v>1</v>
      </c>
      <c r="AE122" s="149">
        <v>1</v>
      </c>
      <c r="AF122" s="149">
        <v>1</v>
      </c>
      <c r="AG122" s="149">
        <v>1</v>
      </c>
      <c r="AH122" s="149">
        <v>1</v>
      </c>
      <c r="AI122" s="149">
        <v>1</v>
      </c>
      <c r="AJ122" s="149">
        <v>1</v>
      </c>
      <c r="AK122" s="149">
        <v>1</v>
      </c>
      <c r="AL122" s="149">
        <v>1</v>
      </c>
      <c r="AM122" s="149">
        <v>1</v>
      </c>
      <c r="AN122" s="149">
        <v>1</v>
      </c>
      <c r="AO122" s="149">
        <v>1</v>
      </c>
      <c r="AP122" s="149">
        <v>1</v>
      </c>
      <c r="AQ122" s="149">
        <v>1</v>
      </c>
      <c r="AR122" s="149">
        <v>1</v>
      </c>
      <c r="AS122" s="149">
        <v>1</v>
      </c>
      <c r="AT122" s="149">
        <v>1</v>
      </c>
      <c r="AU122" s="149">
        <v>1</v>
      </c>
      <c r="AV122" s="149">
        <v>1</v>
      </c>
      <c r="AW122" s="149">
        <v>1</v>
      </c>
      <c r="AX122" s="149">
        <v>1</v>
      </c>
      <c r="AY122" s="149">
        <v>1</v>
      </c>
      <c r="AZ122" s="149">
        <v>1</v>
      </c>
      <c r="BA122" s="149">
        <v>1</v>
      </c>
      <c r="BB122" s="149">
        <v>1</v>
      </c>
      <c r="BC122" s="149">
        <v>1</v>
      </c>
      <c r="BD122" s="149">
        <v>1</v>
      </c>
      <c r="BE122" s="149">
        <v>1</v>
      </c>
      <c r="BF122" s="149">
        <v>1</v>
      </c>
      <c r="BG122" s="149">
        <v>1</v>
      </c>
      <c r="BH122" s="149">
        <v>1</v>
      </c>
      <c r="BI122" s="149">
        <v>1</v>
      </c>
      <c r="BJ122" s="149">
        <v>1</v>
      </c>
      <c r="BK122" s="149">
        <v>1</v>
      </c>
      <c r="BL122" s="149">
        <v>1</v>
      </c>
      <c r="BM122" s="149">
        <v>1</v>
      </c>
      <c r="BN122" s="149">
        <v>1</v>
      </c>
      <c r="BO122" s="149">
        <v>1</v>
      </c>
      <c r="BP122" s="149">
        <v>1</v>
      </c>
      <c r="BQ122" s="149">
        <v>1</v>
      </c>
      <c r="BR122" s="149">
        <v>1</v>
      </c>
      <c r="BS122" s="149">
        <v>1</v>
      </c>
      <c r="BT122" s="149">
        <v>1</v>
      </c>
      <c r="BU122" s="149"/>
      <c r="BV122" s="149"/>
      <c r="BW122" s="149"/>
      <c r="BX122" s="149"/>
      <c r="BY122" s="149"/>
      <c r="BZ122" s="149"/>
      <c r="CA122" s="149"/>
      <c r="CB122" s="149"/>
      <c r="CC122" s="149"/>
      <c r="CD122" s="149"/>
      <c r="CE122" s="149"/>
      <c r="CF122" s="149"/>
      <c r="CG122" s="149"/>
      <c r="CH122" s="149"/>
      <c r="CI122" s="149"/>
      <c r="CJ122" s="149"/>
      <c r="CK122" s="149"/>
      <c r="CL122" s="149"/>
      <c r="CM122" s="149"/>
      <c r="CN122" s="149"/>
      <c r="CO122" s="149"/>
      <c r="CP122" s="149"/>
      <c r="CQ122" s="149"/>
      <c r="CR122" s="149"/>
      <c r="CS122" s="150"/>
      <c r="CT122" s="151"/>
      <c r="CW122" s="68"/>
      <c r="CX122" s="152"/>
    </row>
    <row r="123" spans="1:102">
      <c r="A123" s="289" t="s">
        <v>8334</v>
      </c>
      <c r="B123" s="146" t="s">
        <v>502</v>
      </c>
      <c r="C123" s="147" t="str">
        <f>+_xlfn.XLOOKUP(B123,'R4'!B:B,'R4'!C:C)</f>
        <v>AMR - LASTİKLİ LODER - LİEBHERR L566 XP</v>
      </c>
      <c r="D123" s="147"/>
      <c r="E123" s="150" t="s">
        <v>2</v>
      </c>
      <c r="F123" s="150" t="s">
        <v>38</v>
      </c>
      <c r="G123" s="150" t="s">
        <v>35</v>
      </c>
      <c r="H123" s="150" t="s">
        <v>8271</v>
      </c>
      <c r="I123" s="156" t="s">
        <v>7479</v>
      </c>
      <c r="J123" s="148">
        <v>0</v>
      </c>
      <c r="K123" s="149">
        <v>0</v>
      </c>
      <c r="L123" s="149">
        <v>0</v>
      </c>
      <c r="M123" s="149">
        <v>0</v>
      </c>
      <c r="N123" s="149">
        <v>0</v>
      </c>
      <c r="O123" s="149">
        <v>0</v>
      </c>
      <c r="P123" s="149">
        <v>0</v>
      </c>
      <c r="Q123" s="149">
        <v>0</v>
      </c>
      <c r="R123" s="149">
        <v>1</v>
      </c>
      <c r="S123" s="149">
        <v>1</v>
      </c>
      <c r="T123" s="149">
        <v>1</v>
      </c>
      <c r="U123" s="149">
        <v>1</v>
      </c>
      <c r="V123" s="149">
        <v>1</v>
      </c>
      <c r="W123" s="149">
        <v>1</v>
      </c>
      <c r="X123" s="149">
        <v>1</v>
      </c>
      <c r="Y123" s="149">
        <v>1</v>
      </c>
      <c r="Z123" s="149">
        <v>1</v>
      </c>
      <c r="AA123" s="149">
        <v>1</v>
      </c>
      <c r="AB123" s="149">
        <v>1</v>
      </c>
      <c r="AC123" s="149">
        <v>1</v>
      </c>
      <c r="AD123" s="149">
        <v>1</v>
      </c>
      <c r="AE123" s="149">
        <v>1</v>
      </c>
      <c r="AF123" s="149">
        <v>1</v>
      </c>
      <c r="AG123" s="149">
        <v>1</v>
      </c>
      <c r="AH123" s="149">
        <v>1</v>
      </c>
      <c r="AI123" s="149">
        <v>1</v>
      </c>
      <c r="AJ123" s="149">
        <v>1</v>
      </c>
      <c r="AK123" s="149">
        <v>1</v>
      </c>
      <c r="AL123" s="149">
        <v>1</v>
      </c>
      <c r="AM123" s="149">
        <v>1</v>
      </c>
      <c r="AN123" s="149">
        <v>1</v>
      </c>
      <c r="AO123" s="149">
        <v>1</v>
      </c>
      <c r="AP123" s="149">
        <v>1</v>
      </c>
      <c r="AQ123" s="149">
        <v>1</v>
      </c>
      <c r="AR123" s="149">
        <v>1</v>
      </c>
      <c r="AS123" s="149">
        <v>1</v>
      </c>
      <c r="AT123" s="149">
        <v>1</v>
      </c>
      <c r="AU123" s="149">
        <v>1</v>
      </c>
      <c r="AV123" s="149">
        <v>1</v>
      </c>
      <c r="AW123" s="149">
        <v>1</v>
      </c>
      <c r="AX123" s="149">
        <v>1</v>
      </c>
      <c r="AY123" s="149">
        <v>1</v>
      </c>
      <c r="AZ123" s="149">
        <v>1</v>
      </c>
      <c r="BA123" s="149">
        <v>1</v>
      </c>
      <c r="BB123" s="149">
        <v>1</v>
      </c>
      <c r="BC123" s="149">
        <v>1</v>
      </c>
      <c r="BD123" s="149">
        <v>1</v>
      </c>
      <c r="BE123" s="149">
        <v>1</v>
      </c>
      <c r="BF123" s="149">
        <v>1</v>
      </c>
      <c r="BG123" s="149">
        <v>1</v>
      </c>
      <c r="BH123" s="149">
        <v>1</v>
      </c>
      <c r="BI123" s="149">
        <v>1</v>
      </c>
      <c r="BJ123" s="149">
        <v>1</v>
      </c>
      <c r="BK123" s="149">
        <v>1</v>
      </c>
      <c r="BL123" s="149">
        <v>1</v>
      </c>
      <c r="BM123" s="149">
        <v>1</v>
      </c>
      <c r="BN123" s="149">
        <v>1</v>
      </c>
      <c r="BO123" s="149">
        <v>1</v>
      </c>
      <c r="BP123" s="149">
        <v>1</v>
      </c>
      <c r="BQ123" s="149">
        <v>1</v>
      </c>
      <c r="BR123" s="149">
        <v>1</v>
      </c>
      <c r="BS123" s="149">
        <v>1</v>
      </c>
      <c r="BT123" s="149">
        <v>1</v>
      </c>
      <c r="BU123" s="149"/>
      <c r="BV123" s="149"/>
      <c r="BW123" s="149"/>
      <c r="BX123" s="149"/>
      <c r="BY123" s="149"/>
      <c r="BZ123" s="149"/>
      <c r="CA123" s="149"/>
      <c r="CB123" s="149"/>
      <c r="CC123" s="149"/>
      <c r="CD123" s="149"/>
      <c r="CE123" s="149"/>
      <c r="CF123" s="149"/>
      <c r="CG123" s="149"/>
      <c r="CH123" s="149"/>
      <c r="CI123" s="149"/>
      <c r="CJ123" s="149"/>
      <c r="CK123" s="149"/>
      <c r="CL123" s="149"/>
      <c r="CM123" s="149"/>
      <c r="CN123" s="149"/>
      <c r="CO123" s="149"/>
      <c r="CP123" s="149"/>
      <c r="CQ123" s="149"/>
      <c r="CR123" s="149"/>
      <c r="CS123" s="150"/>
      <c r="CT123" s="151"/>
      <c r="CW123" s="68"/>
      <c r="CX123" s="152"/>
    </row>
    <row r="124" spans="1:102">
      <c r="A124" s="289" t="s">
        <v>8334</v>
      </c>
      <c r="B124" s="146" t="s">
        <v>503</v>
      </c>
      <c r="C124" s="147" t="str">
        <f>+_xlfn.XLOOKUP(B124,'R4'!B:B,'R4'!C:C)</f>
        <v>AMR - LASTİKLİ LODER - LİEBHERR L550 XP</v>
      </c>
      <c r="D124" s="147"/>
      <c r="E124" s="150" t="s">
        <v>2</v>
      </c>
      <c r="F124" s="150" t="s">
        <v>38</v>
      </c>
      <c r="G124" s="150" t="s">
        <v>35</v>
      </c>
      <c r="H124" s="150" t="s">
        <v>8271</v>
      </c>
      <c r="I124" s="156" t="s">
        <v>7479</v>
      </c>
      <c r="J124" s="148">
        <v>0</v>
      </c>
      <c r="K124" s="149">
        <v>0</v>
      </c>
      <c r="L124" s="149">
        <v>0</v>
      </c>
      <c r="M124" s="149">
        <v>0</v>
      </c>
      <c r="N124" s="149">
        <v>0</v>
      </c>
      <c r="O124" s="149">
        <v>0</v>
      </c>
      <c r="P124" s="149">
        <v>0</v>
      </c>
      <c r="Q124" s="149">
        <v>0</v>
      </c>
      <c r="R124" s="149">
        <v>0</v>
      </c>
      <c r="S124" s="149">
        <v>1</v>
      </c>
      <c r="T124" s="149">
        <v>1</v>
      </c>
      <c r="U124" s="149">
        <v>1</v>
      </c>
      <c r="V124" s="149">
        <v>1</v>
      </c>
      <c r="W124" s="149">
        <v>1</v>
      </c>
      <c r="X124" s="149">
        <v>1</v>
      </c>
      <c r="Y124" s="149">
        <v>1</v>
      </c>
      <c r="Z124" s="149">
        <v>1</v>
      </c>
      <c r="AA124" s="149">
        <v>1</v>
      </c>
      <c r="AB124" s="149">
        <v>1</v>
      </c>
      <c r="AC124" s="149">
        <v>1</v>
      </c>
      <c r="AD124" s="149">
        <v>1</v>
      </c>
      <c r="AE124" s="149">
        <v>1</v>
      </c>
      <c r="AF124" s="149">
        <v>1</v>
      </c>
      <c r="AG124" s="149">
        <v>1</v>
      </c>
      <c r="AH124" s="149">
        <v>1</v>
      </c>
      <c r="AI124" s="149">
        <v>1</v>
      </c>
      <c r="AJ124" s="149">
        <v>1</v>
      </c>
      <c r="AK124" s="149">
        <v>1</v>
      </c>
      <c r="AL124" s="149">
        <v>1</v>
      </c>
      <c r="AM124" s="149">
        <v>1</v>
      </c>
      <c r="AN124" s="149">
        <v>1</v>
      </c>
      <c r="AO124" s="149">
        <v>1</v>
      </c>
      <c r="AP124" s="149">
        <v>1</v>
      </c>
      <c r="AQ124" s="149">
        <v>1</v>
      </c>
      <c r="AR124" s="149">
        <v>1</v>
      </c>
      <c r="AS124" s="149">
        <v>1</v>
      </c>
      <c r="AT124" s="149">
        <v>1</v>
      </c>
      <c r="AU124" s="149">
        <v>1</v>
      </c>
      <c r="AV124" s="149">
        <v>1</v>
      </c>
      <c r="AW124" s="149">
        <v>1</v>
      </c>
      <c r="AX124" s="149">
        <v>1</v>
      </c>
      <c r="AY124" s="149">
        <v>1</v>
      </c>
      <c r="AZ124" s="149">
        <v>1</v>
      </c>
      <c r="BA124" s="149">
        <v>1</v>
      </c>
      <c r="BB124" s="149">
        <v>1</v>
      </c>
      <c r="BC124" s="149">
        <v>1</v>
      </c>
      <c r="BD124" s="149">
        <v>1</v>
      </c>
      <c r="BE124" s="149">
        <v>1</v>
      </c>
      <c r="BF124" s="149">
        <v>1</v>
      </c>
      <c r="BG124" s="149">
        <v>1</v>
      </c>
      <c r="BH124" s="149">
        <v>1</v>
      </c>
      <c r="BI124" s="149">
        <v>1</v>
      </c>
      <c r="BJ124" s="149">
        <v>1</v>
      </c>
      <c r="BK124" s="149">
        <v>1</v>
      </c>
      <c r="BL124" s="149">
        <v>1</v>
      </c>
      <c r="BM124" s="149">
        <v>1</v>
      </c>
      <c r="BN124" s="149">
        <v>1</v>
      </c>
      <c r="BO124" s="149">
        <v>1</v>
      </c>
      <c r="BP124" s="149">
        <v>1</v>
      </c>
      <c r="BQ124" s="149">
        <v>1</v>
      </c>
      <c r="BR124" s="149">
        <v>1</v>
      </c>
      <c r="BS124" s="149">
        <v>1</v>
      </c>
      <c r="BT124" s="149">
        <v>1</v>
      </c>
      <c r="BU124" s="149"/>
      <c r="BV124" s="149"/>
      <c r="BW124" s="149"/>
      <c r="BX124" s="149"/>
      <c r="BY124" s="149"/>
      <c r="BZ124" s="149"/>
      <c r="CA124" s="149"/>
      <c r="CB124" s="149"/>
      <c r="CC124" s="149"/>
      <c r="CD124" s="149"/>
      <c r="CE124" s="149"/>
      <c r="CF124" s="149"/>
      <c r="CG124" s="149"/>
      <c r="CH124" s="149"/>
      <c r="CI124" s="149"/>
      <c r="CJ124" s="149"/>
      <c r="CK124" s="149"/>
      <c r="CL124" s="149"/>
      <c r="CM124" s="149"/>
      <c r="CN124" s="149"/>
      <c r="CO124" s="149"/>
      <c r="CP124" s="149"/>
      <c r="CQ124" s="149"/>
      <c r="CR124" s="149"/>
      <c r="CS124" s="150"/>
      <c r="CT124" s="151"/>
      <c r="CW124" s="68"/>
      <c r="CX124" s="152"/>
    </row>
    <row r="125" spans="1:102">
      <c r="A125" s="289" t="s">
        <v>8334</v>
      </c>
      <c r="B125" s="146" t="s">
        <v>504</v>
      </c>
      <c r="C125" s="147" t="str">
        <f>+_xlfn.XLOOKUP(B125,'R4'!B:B,'R4'!C:C)</f>
        <v>AMR - LASTİKLİ LODER - LİEBHERR L550 XP</v>
      </c>
      <c r="D125" s="147"/>
      <c r="E125" s="150" t="s">
        <v>2</v>
      </c>
      <c r="F125" s="150" t="s">
        <v>38</v>
      </c>
      <c r="G125" s="150" t="s">
        <v>35</v>
      </c>
      <c r="H125" s="150" t="s">
        <v>8271</v>
      </c>
      <c r="I125" s="156"/>
      <c r="J125" s="148">
        <v>0</v>
      </c>
      <c r="K125" s="149">
        <v>0</v>
      </c>
      <c r="L125" s="149">
        <v>0</v>
      </c>
      <c r="M125" s="149">
        <v>0</v>
      </c>
      <c r="N125" s="149">
        <v>0</v>
      </c>
      <c r="O125" s="149">
        <v>0</v>
      </c>
      <c r="P125" s="149">
        <v>0</v>
      </c>
      <c r="Q125" s="149">
        <v>0</v>
      </c>
      <c r="R125" s="149">
        <v>0</v>
      </c>
      <c r="S125" s="149">
        <v>1</v>
      </c>
      <c r="T125" s="149">
        <v>1</v>
      </c>
      <c r="U125" s="149">
        <v>1</v>
      </c>
      <c r="V125" s="149">
        <v>1</v>
      </c>
      <c r="W125" s="149">
        <v>1</v>
      </c>
      <c r="X125" s="149">
        <v>1</v>
      </c>
      <c r="Y125" s="149">
        <v>1</v>
      </c>
      <c r="Z125" s="149">
        <v>1</v>
      </c>
      <c r="AA125" s="149">
        <v>1</v>
      </c>
      <c r="AB125" s="149">
        <v>1</v>
      </c>
      <c r="AC125" s="149">
        <v>1</v>
      </c>
      <c r="AD125" s="149">
        <v>1</v>
      </c>
      <c r="AE125" s="149">
        <v>1</v>
      </c>
      <c r="AF125" s="149">
        <v>1</v>
      </c>
      <c r="AG125" s="149">
        <v>1</v>
      </c>
      <c r="AH125" s="149">
        <v>1</v>
      </c>
      <c r="AI125" s="149">
        <v>1</v>
      </c>
      <c r="AJ125" s="149">
        <v>1</v>
      </c>
      <c r="AK125" s="149">
        <v>1</v>
      </c>
      <c r="AL125" s="149">
        <v>1</v>
      </c>
      <c r="AM125" s="149">
        <v>1</v>
      </c>
      <c r="AN125" s="149">
        <v>1</v>
      </c>
      <c r="AO125" s="149">
        <v>1</v>
      </c>
      <c r="AP125" s="149">
        <v>1</v>
      </c>
      <c r="AQ125" s="149">
        <v>1</v>
      </c>
      <c r="AR125" s="149">
        <v>1</v>
      </c>
      <c r="AS125" s="149">
        <v>1</v>
      </c>
      <c r="AT125" s="149">
        <v>1</v>
      </c>
      <c r="AU125" s="149">
        <v>1</v>
      </c>
      <c r="AV125" s="149">
        <v>1</v>
      </c>
      <c r="AW125" s="149">
        <v>1</v>
      </c>
      <c r="AX125" s="149">
        <v>1</v>
      </c>
      <c r="AY125" s="149">
        <v>1</v>
      </c>
      <c r="AZ125" s="149">
        <v>1</v>
      </c>
      <c r="BA125" s="149">
        <v>1</v>
      </c>
      <c r="BB125" s="149">
        <v>1</v>
      </c>
      <c r="BC125" s="149">
        <v>1</v>
      </c>
      <c r="BD125" s="149">
        <v>1</v>
      </c>
      <c r="BE125" s="149">
        <v>1</v>
      </c>
      <c r="BF125" s="149">
        <v>1</v>
      </c>
      <c r="BG125" s="149">
        <v>1</v>
      </c>
      <c r="BH125" s="149">
        <v>1</v>
      </c>
      <c r="BI125" s="149">
        <v>1</v>
      </c>
      <c r="BJ125" s="149">
        <v>1</v>
      </c>
      <c r="BK125" s="149">
        <v>1</v>
      </c>
      <c r="BL125" s="149">
        <v>1</v>
      </c>
      <c r="BM125" s="149">
        <v>1</v>
      </c>
      <c r="BN125" s="149">
        <v>1</v>
      </c>
      <c r="BO125" s="149">
        <v>1</v>
      </c>
      <c r="BP125" s="149">
        <v>1</v>
      </c>
      <c r="BQ125" s="149">
        <v>1</v>
      </c>
      <c r="BR125" s="149">
        <v>1</v>
      </c>
      <c r="BS125" s="149">
        <v>1</v>
      </c>
      <c r="BT125" s="149">
        <v>1</v>
      </c>
      <c r="BU125" s="149"/>
      <c r="BV125" s="149"/>
      <c r="BW125" s="149"/>
      <c r="BX125" s="149"/>
      <c r="BY125" s="149"/>
      <c r="BZ125" s="149"/>
      <c r="CA125" s="149"/>
      <c r="CB125" s="149"/>
      <c r="CC125" s="149"/>
      <c r="CD125" s="149"/>
      <c r="CE125" s="149"/>
      <c r="CF125" s="149"/>
      <c r="CG125" s="149"/>
      <c r="CH125" s="149"/>
      <c r="CI125" s="149"/>
      <c r="CJ125" s="149"/>
      <c r="CK125" s="149"/>
      <c r="CL125" s="149"/>
      <c r="CM125" s="149"/>
      <c r="CN125" s="149"/>
      <c r="CO125" s="149"/>
      <c r="CP125" s="149"/>
      <c r="CQ125" s="149"/>
      <c r="CR125" s="149"/>
      <c r="CS125" s="150"/>
      <c r="CT125" s="151"/>
      <c r="CW125" s="68"/>
      <c r="CX125" s="152"/>
    </row>
    <row r="126" spans="1:102">
      <c r="A126" s="289" t="s">
        <v>8334</v>
      </c>
      <c r="B126" s="146" t="s">
        <v>505</v>
      </c>
      <c r="C126" s="147" t="str">
        <f>+_xlfn.XLOOKUP(B126,'R4'!B:B,'R4'!C:C)</f>
        <v>AMR - LASTİKLİ LODER - LİEBHERR L550 XP</v>
      </c>
      <c r="D126" s="147"/>
      <c r="E126" s="150" t="s">
        <v>2</v>
      </c>
      <c r="F126" s="150" t="s">
        <v>38</v>
      </c>
      <c r="G126" s="150" t="s">
        <v>35</v>
      </c>
      <c r="H126" s="150" t="s">
        <v>8271</v>
      </c>
      <c r="I126" s="156"/>
      <c r="J126" s="148">
        <v>0</v>
      </c>
      <c r="K126" s="149">
        <v>0</v>
      </c>
      <c r="L126" s="149">
        <v>0</v>
      </c>
      <c r="M126" s="149">
        <v>0</v>
      </c>
      <c r="N126" s="149">
        <v>0</v>
      </c>
      <c r="O126" s="149">
        <v>0</v>
      </c>
      <c r="P126" s="149">
        <v>0</v>
      </c>
      <c r="Q126" s="149">
        <v>0</v>
      </c>
      <c r="R126" s="149">
        <v>0</v>
      </c>
      <c r="S126" s="149">
        <v>1</v>
      </c>
      <c r="T126" s="149">
        <v>1</v>
      </c>
      <c r="U126" s="149">
        <v>1</v>
      </c>
      <c r="V126" s="149">
        <v>1</v>
      </c>
      <c r="W126" s="149">
        <v>1</v>
      </c>
      <c r="X126" s="149">
        <v>1</v>
      </c>
      <c r="Y126" s="149">
        <v>1</v>
      </c>
      <c r="Z126" s="149">
        <v>1</v>
      </c>
      <c r="AA126" s="149">
        <v>1</v>
      </c>
      <c r="AB126" s="149">
        <v>1</v>
      </c>
      <c r="AC126" s="149">
        <v>1</v>
      </c>
      <c r="AD126" s="149">
        <v>1</v>
      </c>
      <c r="AE126" s="149">
        <v>1</v>
      </c>
      <c r="AF126" s="149">
        <v>1</v>
      </c>
      <c r="AG126" s="149">
        <v>1</v>
      </c>
      <c r="AH126" s="149">
        <v>1</v>
      </c>
      <c r="AI126" s="149">
        <v>1</v>
      </c>
      <c r="AJ126" s="149">
        <v>1</v>
      </c>
      <c r="AK126" s="149">
        <v>1</v>
      </c>
      <c r="AL126" s="149">
        <v>1</v>
      </c>
      <c r="AM126" s="149">
        <v>1</v>
      </c>
      <c r="AN126" s="149">
        <v>1</v>
      </c>
      <c r="AO126" s="149">
        <v>1</v>
      </c>
      <c r="AP126" s="149">
        <v>1</v>
      </c>
      <c r="AQ126" s="149">
        <v>1</v>
      </c>
      <c r="AR126" s="149">
        <v>1</v>
      </c>
      <c r="AS126" s="149">
        <v>1</v>
      </c>
      <c r="AT126" s="149">
        <v>1</v>
      </c>
      <c r="AU126" s="149">
        <v>1</v>
      </c>
      <c r="AV126" s="149">
        <v>1</v>
      </c>
      <c r="AW126" s="149">
        <v>1</v>
      </c>
      <c r="AX126" s="149">
        <v>1</v>
      </c>
      <c r="AY126" s="149">
        <v>1</v>
      </c>
      <c r="AZ126" s="149">
        <v>1</v>
      </c>
      <c r="BA126" s="149">
        <v>1</v>
      </c>
      <c r="BB126" s="149">
        <v>1</v>
      </c>
      <c r="BC126" s="149">
        <v>1</v>
      </c>
      <c r="BD126" s="149">
        <v>1</v>
      </c>
      <c r="BE126" s="149">
        <v>1</v>
      </c>
      <c r="BF126" s="149">
        <v>1</v>
      </c>
      <c r="BG126" s="149">
        <v>1</v>
      </c>
      <c r="BH126" s="149">
        <v>1</v>
      </c>
      <c r="BI126" s="149">
        <v>1</v>
      </c>
      <c r="BJ126" s="149">
        <v>1</v>
      </c>
      <c r="BK126" s="149">
        <v>1</v>
      </c>
      <c r="BL126" s="149">
        <v>1</v>
      </c>
      <c r="BM126" s="149">
        <v>1</v>
      </c>
      <c r="BN126" s="149">
        <v>1</v>
      </c>
      <c r="BO126" s="149">
        <v>1</v>
      </c>
      <c r="BP126" s="149">
        <v>1</v>
      </c>
      <c r="BQ126" s="149">
        <v>1</v>
      </c>
      <c r="BR126" s="149">
        <v>1</v>
      </c>
      <c r="BS126" s="149">
        <v>1</v>
      </c>
      <c r="BT126" s="149">
        <v>1</v>
      </c>
      <c r="BU126" s="149"/>
      <c r="BV126" s="149"/>
      <c r="BW126" s="149"/>
      <c r="BX126" s="149"/>
      <c r="BY126" s="149"/>
      <c r="BZ126" s="149"/>
      <c r="CA126" s="149"/>
      <c r="CB126" s="149"/>
      <c r="CC126" s="149"/>
      <c r="CD126" s="149"/>
      <c r="CE126" s="149"/>
      <c r="CF126" s="149"/>
      <c r="CG126" s="149"/>
      <c r="CH126" s="149"/>
      <c r="CI126" s="149"/>
      <c r="CJ126" s="149"/>
      <c r="CK126" s="149"/>
      <c r="CL126" s="149"/>
      <c r="CM126" s="149"/>
      <c r="CN126" s="149"/>
      <c r="CO126" s="149"/>
      <c r="CP126" s="149"/>
      <c r="CQ126" s="149"/>
      <c r="CR126" s="149"/>
      <c r="CS126" s="150"/>
      <c r="CT126" s="151"/>
      <c r="CW126" s="68"/>
      <c r="CX126" s="152"/>
    </row>
    <row r="127" spans="1:102">
      <c r="A127" s="289" t="s">
        <v>8334</v>
      </c>
      <c r="B127" s="146" t="s">
        <v>506</v>
      </c>
      <c r="C127" s="147" t="str">
        <f>+_xlfn.XLOOKUP(B127,'R4'!B:B,'R4'!C:C)</f>
        <v>AMR - LASTİKLİ LODER - LİEBHERR L550 XP</v>
      </c>
      <c r="D127" s="147"/>
      <c r="E127" s="150" t="s">
        <v>2</v>
      </c>
      <c r="F127" s="150" t="s">
        <v>38</v>
      </c>
      <c r="G127" s="150" t="s">
        <v>35</v>
      </c>
      <c r="H127" s="150" t="s">
        <v>8271</v>
      </c>
      <c r="I127" s="156"/>
      <c r="J127" s="148">
        <v>0</v>
      </c>
      <c r="K127" s="149">
        <v>0</v>
      </c>
      <c r="L127" s="149">
        <v>0</v>
      </c>
      <c r="M127" s="149">
        <v>0</v>
      </c>
      <c r="N127" s="149">
        <v>0</v>
      </c>
      <c r="O127" s="149">
        <v>0</v>
      </c>
      <c r="P127" s="149">
        <v>0</v>
      </c>
      <c r="Q127" s="149">
        <v>0</v>
      </c>
      <c r="R127" s="149">
        <v>0</v>
      </c>
      <c r="S127" s="149">
        <v>1</v>
      </c>
      <c r="T127" s="149">
        <v>1</v>
      </c>
      <c r="U127" s="149">
        <v>1</v>
      </c>
      <c r="V127" s="149">
        <v>1</v>
      </c>
      <c r="W127" s="149">
        <v>1</v>
      </c>
      <c r="X127" s="149">
        <v>1</v>
      </c>
      <c r="Y127" s="149">
        <v>1</v>
      </c>
      <c r="Z127" s="149">
        <v>1</v>
      </c>
      <c r="AA127" s="149">
        <v>1</v>
      </c>
      <c r="AB127" s="149">
        <v>1</v>
      </c>
      <c r="AC127" s="149">
        <v>1</v>
      </c>
      <c r="AD127" s="149">
        <v>1</v>
      </c>
      <c r="AE127" s="149">
        <v>1</v>
      </c>
      <c r="AF127" s="149">
        <v>1</v>
      </c>
      <c r="AG127" s="149">
        <v>1</v>
      </c>
      <c r="AH127" s="149">
        <v>1</v>
      </c>
      <c r="AI127" s="149">
        <v>1</v>
      </c>
      <c r="AJ127" s="149">
        <v>1</v>
      </c>
      <c r="AK127" s="149">
        <v>1</v>
      </c>
      <c r="AL127" s="149">
        <v>1</v>
      </c>
      <c r="AM127" s="149">
        <v>1</v>
      </c>
      <c r="AN127" s="149">
        <v>1</v>
      </c>
      <c r="AO127" s="149">
        <v>1</v>
      </c>
      <c r="AP127" s="149">
        <v>1</v>
      </c>
      <c r="AQ127" s="149">
        <v>1</v>
      </c>
      <c r="AR127" s="149">
        <v>1</v>
      </c>
      <c r="AS127" s="149">
        <v>1</v>
      </c>
      <c r="AT127" s="149">
        <v>1</v>
      </c>
      <c r="AU127" s="149">
        <v>1</v>
      </c>
      <c r="AV127" s="149">
        <v>1</v>
      </c>
      <c r="AW127" s="149">
        <v>1</v>
      </c>
      <c r="AX127" s="149">
        <v>1</v>
      </c>
      <c r="AY127" s="149">
        <v>1</v>
      </c>
      <c r="AZ127" s="149">
        <v>1</v>
      </c>
      <c r="BA127" s="149">
        <v>1</v>
      </c>
      <c r="BB127" s="149">
        <v>1</v>
      </c>
      <c r="BC127" s="149">
        <v>1</v>
      </c>
      <c r="BD127" s="149">
        <v>1</v>
      </c>
      <c r="BE127" s="149">
        <v>1</v>
      </c>
      <c r="BF127" s="149">
        <v>1</v>
      </c>
      <c r="BG127" s="149">
        <v>1</v>
      </c>
      <c r="BH127" s="149">
        <v>1</v>
      </c>
      <c r="BI127" s="149">
        <v>1</v>
      </c>
      <c r="BJ127" s="149">
        <v>1</v>
      </c>
      <c r="BK127" s="149">
        <v>1</v>
      </c>
      <c r="BL127" s="149">
        <v>1</v>
      </c>
      <c r="BM127" s="149">
        <v>1</v>
      </c>
      <c r="BN127" s="149">
        <v>1</v>
      </c>
      <c r="BO127" s="149">
        <v>1</v>
      </c>
      <c r="BP127" s="149">
        <v>1</v>
      </c>
      <c r="BQ127" s="149">
        <v>1</v>
      </c>
      <c r="BR127" s="149">
        <v>1</v>
      </c>
      <c r="BS127" s="149">
        <v>1</v>
      </c>
      <c r="BT127" s="149">
        <v>1</v>
      </c>
      <c r="BU127" s="149"/>
      <c r="BV127" s="149"/>
      <c r="BW127" s="149"/>
      <c r="BX127" s="149"/>
      <c r="BY127" s="149"/>
      <c r="BZ127" s="149"/>
      <c r="CA127" s="149"/>
      <c r="CB127" s="149"/>
      <c r="CC127" s="149"/>
      <c r="CD127" s="149"/>
      <c r="CE127" s="149"/>
      <c r="CF127" s="149"/>
      <c r="CG127" s="149"/>
      <c r="CH127" s="149"/>
      <c r="CI127" s="149"/>
      <c r="CJ127" s="149"/>
      <c r="CK127" s="149"/>
      <c r="CL127" s="149"/>
      <c r="CM127" s="149"/>
      <c r="CN127" s="149"/>
      <c r="CO127" s="149"/>
      <c r="CP127" s="149"/>
      <c r="CQ127" s="149"/>
      <c r="CR127" s="149"/>
      <c r="CS127" s="150"/>
      <c r="CT127" s="151"/>
      <c r="CW127" s="68"/>
      <c r="CX127" s="152"/>
    </row>
    <row r="128" spans="1:102">
      <c r="A128" s="289" t="s">
        <v>8334</v>
      </c>
      <c r="B128" s="146" t="s">
        <v>507</v>
      </c>
      <c r="C128" s="147" t="str">
        <f>+_xlfn.XLOOKUP(B128,'R4'!B:B,'R4'!C:C)</f>
        <v>AMR - LASTİKLİ LODER - LİEBHERR L550 XP</v>
      </c>
      <c r="D128" s="147"/>
      <c r="E128" s="150" t="s">
        <v>2</v>
      </c>
      <c r="F128" s="150" t="s">
        <v>38</v>
      </c>
      <c r="G128" s="150" t="s">
        <v>35</v>
      </c>
      <c r="H128" s="150" t="s">
        <v>8271</v>
      </c>
      <c r="I128" s="156"/>
      <c r="J128" s="148">
        <v>0</v>
      </c>
      <c r="K128" s="149">
        <v>0</v>
      </c>
      <c r="L128" s="149">
        <v>0</v>
      </c>
      <c r="M128" s="149">
        <v>0</v>
      </c>
      <c r="N128" s="149">
        <v>0</v>
      </c>
      <c r="O128" s="149">
        <v>0</v>
      </c>
      <c r="P128" s="149">
        <v>0</v>
      </c>
      <c r="Q128" s="149">
        <v>0</v>
      </c>
      <c r="R128" s="149">
        <v>0</v>
      </c>
      <c r="S128" s="149">
        <v>0</v>
      </c>
      <c r="T128" s="149">
        <v>1</v>
      </c>
      <c r="U128" s="149">
        <v>1</v>
      </c>
      <c r="V128" s="149">
        <v>1</v>
      </c>
      <c r="W128" s="149">
        <v>1</v>
      </c>
      <c r="X128" s="149">
        <v>1</v>
      </c>
      <c r="Y128" s="149">
        <v>1</v>
      </c>
      <c r="Z128" s="149">
        <v>1</v>
      </c>
      <c r="AA128" s="149">
        <v>1</v>
      </c>
      <c r="AB128" s="149">
        <v>1</v>
      </c>
      <c r="AC128" s="149">
        <v>1</v>
      </c>
      <c r="AD128" s="149">
        <v>1</v>
      </c>
      <c r="AE128" s="149">
        <v>1</v>
      </c>
      <c r="AF128" s="149">
        <v>1</v>
      </c>
      <c r="AG128" s="149">
        <v>1</v>
      </c>
      <c r="AH128" s="149">
        <v>1</v>
      </c>
      <c r="AI128" s="149">
        <v>1</v>
      </c>
      <c r="AJ128" s="149">
        <v>1</v>
      </c>
      <c r="AK128" s="149">
        <v>1</v>
      </c>
      <c r="AL128" s="149">
        <v>1</v>
      </c>
      <c r="AM128" s="149">
        <v>1</v>
      </c>
      <c r="AN128" s="149">
        <v>1</v>
      </c>
      <c r="AO128" s="149">
        <v>1</v>
      </c>
      <c r="AP128" s="149">
        <v>1</v>
      </c>
      <c r="AQ128" s="149">
        <v>1</v>
      </c>
      <c r="AR128" s="149">
        <v>1</v>
      </c>
      <c r="AS128" s="149">
        <v>1</v>
      </c>
      <c r="AT128" s="149">
        <v>1</v>
      </c>
      <c r="AU128" s="149">
        <v>1</v>
      </c>
      <c r="AV128" s="149">
        <v>1</v>
      </c>
      <c r="AW128" s="149">
        <v>1</v>
      </c>
      <c r="AX128" s="149">
        <v>1</v>
      </c>
      <c r="AY128" s="149">
        <v>1</v>
      </c>
      <c r="AZ128" s="149">
        <v>1</v>
      </c>
      <c r="BA128" s="149">
        <v>1</v>
      </c>
      <c r="BB128" s="149">
        <v>1</v>
      </c>
      <c r="BC128" s="149">
        <v>1</v>
      </c>
      <c r="BD128" s="149">
        <v>1</v>
      </c>
      <c r="BE128" s="149">
        <v>1</v>
      </c>
      <c r="BF128" s="149">
        <v>1</v>
      </c>
      <c r="BG128" s="149">
        <v>1</v>
      </c>
      <c r="BH128" s="149">
        <v>1</v>
      </c>
      <c r="BI128" s="149">
        <v>1</v>
      </c>
      <c r="BJ128" s="149">
        <v>1</v>
      </c>
      <c r="BK128" s="149">
        <v>1</v>
      </c>
      <c r="BL128" s="149">
        <v>1</v>
      </c>
      <c r="BM128" s="149">
        <v>1</v>
      </c>
      <c r="BN128" s="149">
        <v>1</v>
      </c>
      <c r="BO128" s="149">
        <v>1</v>
      </c>
      <c r="BP128" s="149">
        <v>1</v>
      </c>
      <c r="BQ128" s="149">
        <v>1</v>
      </c>
      <c r="BR128" s="149">
        <v>1</v>
      </c>
      <c r="BS128" s="149">
        <v>1</v>
      </c>
      <c r="BT128" s="149">
        <v>1</v>
      </c>
      <c r="BU128" s="149"/>
      <c r="BV128" s="149"/>
      <c r="BW128" s="149"/>
      <c r="BX128" s="149"/>
      <c r="BY128" s="149"/>
      <c r="BZ128" s="149"/>
      <c r="CA128" s="149"/>
      <c r="CB128" s="149"/>
      <c r="CC128" s="149"/>
      <c r="CD128" s="149"/>
      <c r="CE128" s="149"/>
      <c r="CF128" s="149"/>
      <c r="CG128" s="149"/>
      <c r="CH128" s="149"/>
      <c r="CI128" s="149"/>
      <c r="CJ128" s="149"/>
      <c r="CK128" s="149"/>
      <c r="CL128" s="149"/>
      <c r="CM128" s="149"/>
      <c r="CN128" s="149"/>
      <c r="CO128" s="149"/>
      <c r="CP128" s="149"/>
      <c r="CQ128" s="149"/>
      <c r="CR128" s="149"/>
      <c r="CS128" s="150"/>
      <c r="CT128" s="151"/>
      <c r="CW128" s="68"/>
      <c r="CX128" s="152"/>
    </row>
    <row r="129" spans="1:102">
      <c r="A129" s="289" t="s">
        <v>8334</v>
      </c>
      <c r="B129" s="146" t="s">
        <v>508</v>
      </c>
      <c r="C129" s="147" t="str">
        <f>+_xlfn.XLOOKUP(B129,'R4'!B:B,'R4'!C:C)</f>
        <v>AMR - LASTİKLİ LODER - LİEBHERR L550 XP</v>
      </c>
      <c r="D129" s="147"/>
      <c r="E129" s="150" t="s">
        <v>2</v>
      </c>
      <c r="F129" s="150" t="s">
        <v>38</v>
      </c>
      <c r="G129" s="150" t="s">
        <v>35</v>
      </c>
      <c r="H129" s="150" t="s">
        <v>8271</v>
      </c>
      <c r="I129" s="156"/>
      <c r="J129" s="148">
        <v>0</v>
      </c>
      <c r="K129" s="149">
        <v>0</v>
      </c>
      <c r="L129" s="149">
        <v>0</v>
      </c>
      <c r="M129" s="149">
        <v>0</v>
      </c>
      <c r="N129" s="149">
        <v>0</v>
      </c>
      <c r="O129" s="149">
        <v>0</v>
      </c>
      <c r="P129" s="149">
        <v>0</v>
      </c>
      <c r="Q129" s="149">
        <v>0</v>
      </c>
      <c r="R129" s="149">
        <v>0</v>
      </c>
      <c r="S129" s="149">
        <v>0</v>
      </c>
      <c r="T129" s="149">
        <v>1</v>
      </c>
      <c r="U129" s="149">
        <v>1</v>
      </c>
      <c r="V129" s="149">
        <v>1</v>
      </c>
      <c r="W129" s="149">
        <v>1</v>
      </c>
      <c r="X129" s="149">
        <v>1</v>
      </c>
      <c r="Y129" s="149">
        <v>1</v>
      </c>
      <c r="Z129" s="149">
        <v>1</v>
      </c>
      <c r="AA129" s="149">
        <v>1</v>
      </c>
      <c r="AB129" s="149">
        <v>1</v>
      </c>
      <c r="AC129" s="149">
        <v>1</v>
      </c>
      <c r="AD129" s="149">
        <v>1</v>
      </c>
      <c r="AE129" s="149">
        <v>1</v>
      </c>
      <c r="AF129" s="149">
        <v>1</v>
      </c>
      <c r="AG129" s="149">
        <v>1</v>
      </c>
      <c r="AH129" s="149">
        <v>1</v>
      </c>
      <c r="AI129" s="149">
        <v>1</v>
      </c>
      <c r="AJ129" s="149">
        <v>1</v>
      </c>
      <c r="AK129" s="149">
        <v>1</v>
      </c>
      <c r="AL129" s="149">
        <v>1</v>
      </c>
      <c r="AM129" s="149">
        <v>1</v>
      </c>
      <c r="AN129" s="149">
        <v>1</v>
      </c>
      <c r="AO129" s="149">
        <v>1</v>
      </c>
      <c r="AP129" s="149">
        <v>1</v>
      </c>
      <c r="AQ129" s="149">
        <v>1</v>
      </c>
      <c r="AR129" s="149">
        <v>1</v>
      </c>
      <c r="AS129" s="149">
        <v>1</v>
      </c>
      <c r="AT129" s="149">
        <v>1</v>
      </c>
      <c r="AU129" s="149">
        <v>1</v>
      </c>
      <c r="AV129" s="149">
        <v>1</v>
      </c>
      <c r="AW129" s="149">
        <v>1</v>
      </c>
      <c r="AX129" s="149">
        <v>1</v>
      </c>
      <c r="AY129" s="149">
        <v>1</v>
      </c>
      <c r="AZ129" s="149">
        <v>1</v>
      </c>
      <c r="BA129" s="149">
        <v>1</v>
      </c>
      <c r="BB129" s="149">
        <v>1</v>
      </c>
      <c r="BC129" s="149">
        <v>1</v>
      </c>
      <c r="BD129" s="149">
        <v>1</v>
      </c>
      <c r="BE129" s="149">
        <v>1</v>
      </c>
      <c r="BF129" s="149">
        <v>1</v>
      </c>
      <c r="BG129" s="149">
        <v>1</v>
      </c>
      <c r="BH129" s="149">
        <v>1</v>
      </c>
      <c r="BI129" s="149">
        <v>1</v>
      </c>
      <c r="BJ129" s="149">
        <v>1</v>
      </c>
      <c r="BK129" s="149">
        <v>1</v>
      </c>
      <c r="BL129" s="149">
        <v>1</v>
      </c>
      <c r="BM129" s="149">
        <v>1</v>
      </c>
      <c r="BN129" s="149">
        <v>1</v>
      </c>
      <c r="BO129" s="149">
        <v>1</v>
      </c>
      <c r="BP129" s="149">
        <v>1</v>
      </c>
      <c r="BQ129" s="149">
        <v>1</v>
      </c>
      <c r="BR129" s="149">
        <v>1</v>
      </c>
      <c r="BS129" s="149">
        <v>1</v>
      </c>
      <c r="BT129" s="149">
        <v>1</v>
      </c>
      <c r="BU129" s="149"/>
      <c r="BV129" s="149"/>
      <c r="BW129" s="149"/>
      <c r="BX129" s="149"/>
      <c r="BY129" s="149"/>
      <c r="BZ129" s="149"/>
      <c r="CA129" s="149"/>
      <c r="CB129" s="149"/>
      <c r="CC129" s="149"/>
      <c r="CD129" s="149"/>
      <c r="CE129" s="149"/>
      <c r="CF129" s="149"/>
      <c r="CG129" s="149"/>
      <c r="CH129" s="149"/>
      <c r="CI129" s="149"/>
      <c r="CJ129" s="149"/>
      <c r="CK129" s="149"/>
      <c r="CL129" s="149"/>
      <c r="CM129" s="149"/>
      <c r="CN129" s="149"/>
      <c r="CO129" s="149"/>
      <c r="CP129" s="149"/>
      <c r="CQ129" s="149"/>
      <c r="CR129" s="149"/>
      <c r="CS129" s="150"/>
      <c r="CT129" s="151"/>
      <c r="CW129" s="68"/>
      <c r="CX129" s="152"/>
    </row>
    <row r="130" spans="1:102">
      <c r="A130" s="289" t="s">
        <v>8334</v>
      </c>
      <c r="B130" s="146" t="s">
        <v>509</v>
      </c>
      <c r="C130" s="147" t="str">
        <f>+_xlfn.XLOOKUP(B130,'R4'!B:B,'R4'!C:C)</f>
        <v>AMR - LASTİKLİ LODER - LİEBHERR L550 XP</v>
      </c>
      <c r="D130" s="147"/>
      <c r="E130" s="150" t="s">
        <v>2</v>
      </c>
      <c r="F130" s="150" t="s">
        <v>38</v>
      </c>
      <c r="G130" s="150" t="s">
        <v>35</v>
      </c>
      <c r="H130" s="150" t="s">
        <v>8271</v>
      </c>
      <c r="I130" s="156"/>
      <c r="J130" s="148">
        <v>0</v>
      </c>
      <c r="K130" s="149">
        <v>0</v>
      </c>
      <c r="L130" s="149">
        <v>0</v>
      </c>
      <c r="M130" s="149">
        <v>0</v>
      </c>
      <c r="N130" s="149">
        <v>0</v>
      </c>
      <c r="O130" s="149">
        <v>0</v>
      </c>
      <c r="P130" s="149">
        <v>0</v>
      </c>
      <c r="Q130" s="149">
        <v>0</v>
      </c>
      <c r="R130" s="149">
        <v>0</v>
      </c>
      <c r="S130" s="149">
        <v>0</v>
      </c>
      <c r="T130" s="149">
        <v>1</v>
      </c>
      <c r="U130" s="149">
        <v>1</v>
      </c>
      <c r="V130" s="149">
        <v>1</v>
      </c>
      <c r="W130" s="149">
        <v>1</v>
      </c>
      <c r="X130" s="149">
        <v>1</v>
      </c>
      <c r="Y130" s="149">
        <v>1</v>
      </c>
      <c r="Z130" s="149">
        <v>1</v>
      </c>
      <c r="AA130" s="149">
        <v>1</v>
      </c>
      <c r="AB130" s="149">
        <v>1</v>
      </c>
      <c r="AC130" s="149">
        <v>1</v>
      </c>
      <c r="AD130" s="149">
        <v>1</v>
      </c>
      <c r="AE130" s="149">
        <v>1</v>
      </c>
      <c r="AF130" s="149">
        <v>1</v>
      </c>
      <c r="AG130" s="149">
        <v>1</v>
      </c>
      <c r="AH130" s="149">
        <v>1</v>
      </c>
      <c r="AI130" s="149">
        <v>1</v>
      </c>
      <c r="AJ130" s="149">
        <v>1</v>
      </c>
      <c r="AK130" s="149">
        <v>1</v>
      </c>
      <c r="AL130" s="149">
        <v>1</v>
      </c>
      <c r="AM130" s="149">
        <v>1</v>
      </c>
      <c r="AN130" s="149">
        <v>1</v>
      </c>
      <c r="AO130" s="149">
        <v>1</v>
      </c>
      <c r="AP130" s="149">
        <v>1</v>
      </c>
      <c r="AQ130" s="149">
        <v>1</v>
      </c>
      <c r="AR130" s="149">
        <v>1</v>
      </c>
      <c r="AS130" s="149">
        <v>1</v>
      </c>
      <c r="AT130" s="149">
        <v>1</v>
      </c>
      <c r="AU130" s="149">
        <v>1</v>
      </c>
      <c r="AV130" s="149">
        <v>1</v>
      </c>
      <c r="AW130" s="149">
        <v>1</v>
      </c>
      <c r="AX130" s="149">
        <v>1</v>
      </c>
      <c r="AY130" s="149">
        <v>1</v>
      </c>
      <c r="AZ130" s="149">
        <v>1</v>
      </c>
      <c r="BA130" s="149">
        <v>1</v>
      </c>
      <c r="BB130" s="149">
        <v>1</v>
      </c>
      <c r="BC130" s="149">
        <v>1</v>
      </c>
      <c r="BD130" s="149">
        <v>1</v>
      </c>
      <c r="BE130" s="149">
        <v>1</v>
      </c>
      <c r="BF130" s="149">
        <v>1</v>
      </c>
      <c r="BG130" s="149">
        <v>1</v>
      </c>
      <c r="BH130" s="149">
        <v>1</v>
      </c>
      <c r="BI130" s="149">
        <v>1</v>
      </c>
      <c r="BJ130" s="149">
        <v>1</v>
      </c>
      <c r="BK130" s="149">
        <v>1</v>
      </c>
      <c r="BL130" s="149">
        <v>1</v>
      </c>
      <c r="BM130" s="149">
        <v>1</v>
      </c>
      <c r="BN130" s="149">
        <v>1</v>
      </c>
      <c r="BO130" s="149">
        <v>1</v>
      </c>
      <c r="BP130" s="149">
        <v>1</v>
      </c>
      <c r="BQ130" s="149">
        <v>1</v>
      </c>
      <c r="BR130" s="149">
        <v>1</v>
      </c>
      <c r="BS130" s="149">
        <v>1</v>
      </c>
      <c r="BT130" s="149">
        <v>1</v>
      </c>
      <c r="BU130" s="149"/>
      <c r="BV130" s="149"/>
      <c r="BW130" s="149"/>
      <c r="BX130" s="149"/>
      <c r="BY130" s="149"/>
      <c r="BZ130" s="149"/>
      <c r="CA130" s="149"/>
      <c r="CB130" s="149"/>
      <c r="CC130" s="149"/>
      <c r="CD130" s="149"/>
      <c r="CE130" s="149"/>
      <c r="CF130" s="149"/>
      <c r="CG130" s="149"/>
      <c r="CH130" s="149"/>
      <c r="CI130" s="149"/>
      <c r="CJ130" s="149"/>
      <c r="CK130" s="149"/>
      <c r="CL130" s="149"/>
      <c r="CM130" s="149"/>
      <c r="CN130" s="149"/>
      <c r="CO130" s="149"/>
      <c r="CP130" s="149"/>
      <c r="CQ130" s="149"/>
      <c r="CR130" s="149"/>
      <c r="CS130" s="150"/>
      <c r="CT130" s="151"/>
      <c r="CW130" s="68"/>
      <c r="CX130" s="152"/>
    </row>
    <row r="131" spans="1:102">
      <c r="A131" s="289" t="s">
        <v>8334</v>
      </c>
      <c r="B131" s="146" t="s">
        <v>510</v>
      </c>
      <c r="C131" s="147" t="str">
        <f>+_xlfn.XLOOKUP(B131,'R4'!B:B,'R4'!C:C)</f>
        <v>AMR - LASTİKLİ LODER - LİEBHERR L550 XP</v>
      </c>
      <c r="D131" s="147"/>
      <c r="E131" s="150" t="s">
        <v>2</v>
      </c>
      <c r="F131" s="150" t="s">
        <v>38</v>
      </c>
      <c r="G131" s="150" t="s">
        <v>35</v>
      </c>
      <c r="H131" s="150" t="s">
        <v>8271</v>
      </c>
      <c r="I131" s="156"/>
      <c r="J131" s="148">
        <v>0</v>
      </c>
      <c r="K131" s="149">
        <v>0</v>
      </c>
      <c r="L131" s="149">
        <v>0</v>
      </c>
      <c r="M131" s="149">
        <v>0</v>
      </c>
      <c r="N131" s="149">
        <v>0</v>
      </c>
      <c r="O131" s="149">
        <v>0</v>
      </c>
      <c r="P131" s="149">
        <v>0</v>
      </c>
      <c r="Q131" s="149">
        <v>0</v>
      </c>
      <c r="R131" s="149">
        <v>0</v>
      </c>
      <c r="S131" s="149">
        <v>0</v>
      </c>
      <c r="T131" s="149">
        <v>0</v>
      </c>
      <c r="U131" s="149">
        <v>0</v>
      </c>
      <c r="V131" s="149">
        <v>0</v>
      </c>
      <c r="W131" s="149">
        <v>0</v>
      </c>
      <c r="X131" s="149">
        <v>1</v>
      </c>
      <c r="Y131" s="149">
        <v>1</v>
      </c>
      <c r="Z131" s="149">
        <v>1</v>
      </c>
      <c r="AA131" s="149">
        <v>1</v>
      </c>
      <c r="AB131" s="149">
        <v>1</v>
      </c>
      <c r="AC131" s="149">
        <v>1</v>
      </c>
      <c r="AD131" s="149">
        <v>1</v>
      </c>
      <c r="AE131" s="149">
        <v>1</v>
      </c>
      <c r="AF131" s="149">
        <v>1</v>
      </c>
      <c r="AG131" s="149">
        <v>1</v>
      </c>
      <c r="AH131" s="149">
        <v>1</v>
      </c>
      <c r="AI131" s="149">
        <v>1</v>
      </c>
      <c r="AJ131" s="149">
        <v>1</v>
      </c>
      <c r="AK131" s="149">
        <v>1</v>
      </c>
      <c r="AL131" s="149">
        <v>1</v>
      </c>
      <c r="AM131" s="149">
        <v>1</v>
      </c>
      <c r="AN131" s="149">
        <v>1</v>
      </c>
      <c r="AO131" s="149">
        <v>1</v>
      </c>
      <c r="AP131" s="149">
        <v>1</v>
      </c>
      <c r="AQ131" s="149">
        <v>1</v>
      </c>
      <c r="AR131" s="149">
        <v>1</v>
      </c>
      <c r="AS131" s="149">
        <v>1</v>
      </c>
      <c r="AT131" s="149">
        <v>1</v>
      </c>
      <c r="AU131" s="149">
        <v>1</v>
      </c>
      <c r="AV131" s="149">
        <v>1</v>
      </c>
      <c r="AW131" s="149">
        <v>1</v>
      </c>
      <c r="AX131" s="149">
        <v>1</v>
      </c>
      <c r="AY131" s="149">
        <v>1</v>
      </c>
      <c r="AZ131" s="149">
        <v>1</v>
      </c>
      <c r="BA131" s="149">
        <v>1</v>
      </c>
      <c r="BB131" s="149">
        <v>1</v>
      </c>
      <c r="BC131" s="149">
        <v>1</v>
      </c>
      <c r="BD131" s="149">
        <v>1</v>
      </c>
      <c r="BE131" s="149">
        <v>1</v>
      </c>
      <c r="BF131" s="149">
        <v>1</v>
      </c>
      <c r="BG131" s="149">
        <v>1</v>
      </c>
      <c r="BH131" s="149">
        <v>1</v>
      </c>
      <c r="BI131" s="149">
        <v>1</v>
      </c>
      <c r="BJ131" s="149">
        <v>1</v>
      </c>
      <c r="BK131" s="149">
        <v>1</v>
      </c>
      <c r="BL131" s="149">
        <v>1</v>
      </c>
      <c r="BM131" s="149">
        <v>1</v>
      </c>
      <c r="BN131" s="149">
        <v>1</v>
      </c>
      <c r="BO131" s="149">
        <v>1</v>
      </c>
      <c r="BP131" s="149">
        <v>1</v>
      </c>
      <c r="BQ131" s="149">
        <v>1</v>
      </c>
      <c r="BR131" s="149">
        <v>1</v>
      </c>
      <c r="BS131" s="149">
        <v>1</v>
      </c>
      <c r="BT131" s="149">
        <v>1</v>
      </c>
      <c r="BU131" s="149"/>
      <c r="BV131" s="149"/>
      <c r="BW131" s="149"/>
      <c r="BX131" s="149"/>
      <c r="BY131" s="149"/>
      <c r="BZ131" s="149"/>
      <c r="CA131" s="149"/>
      <c r="CB131" s="149"/>
      <c r="CC131" s="149"/>
      <c r="CD131" s="149"/>
      <c r="CE131" s="149"/>
      <c r="CF131" s="149"/>
      <c r="CG131" s="149"/>
      <c r="CH131" s="149"/>
      <c r="CI131" s="149"/>
      <c r="CJ131" s="149"/>
      <c r="CK131" s="149"/>
      <c r="CL131" s="149"/>
      <c r="CM131" s="149"/>
      <c r="CN131" s="149"/>
      <c r="CO131" s="149"/>
      <c r="CP131" s="149"/>
      <c r="CQ131" s="149"/>
      <c r="CR131" s="149"/>
      <c r="CS131" s="150"/>
      <c r="CT131" s="151"/>
      <c r="CW131" s="68"/>
      <c r="CX131" s="152"/>
    </row>
    <row r="132" spans="1:102">
      <c r="A132" s="289" t="s">
        <v>8334</v>
      </c>
      <c r="B132" s="146" t="s">
        <v>511</v>
      </c>
      <c r="C132" s="147" t="str">
        <f>+_xlfn.XLOOKUP(B132,'R4'!B:B,'R4'!C:C)</f>
        <v>AMR - LASTİKLİ LODER - LİEBHERR L550 XP</v>
      </c>
      <c r="D132" s="147"/>
      <c r="E132" s="150" t="s">
        <v>2</v>
      </c>
      <c r="F132" s="150" t="s">
        <v>38</v>
      </c>
      <c r="G132" s="150" t="s">
        <v>35</v>
      </c>
      <c r="H132" s="150" t="s">
        <v>8271</v>
      </c>
      <c r="I132" s="156"/>
      <c r="J132" s="148">
        <v>0</v>
      </c>
      <c r="K132" s="149">
        <v>0</v>
      </c>
      <c r="L132" s="149">
        <v>0</v>
      </c>
      <c r="M132" s="149">
        <v>0</v>
      </c>
      <c r="N132" s="149">
        <v>0</v>
      </c>
      <c r="O132" s="149">
        <v>0</v>
      </c>
      <c r="P132" s="149">
        <v>0</v>
      </c>
      <c r="Q132" s="149">
        <v>0</v>
      </c>
      <c r="R132" s="149">
        <v>0</v>
      </c>
      <c r="S132" s="149">
        <v>0</v>
      </c>
      <c r="T132" s="149">
        <v>0</v>
      </c>
      <c r="U132" s="149">
        <v>0</v>
      </c>
      <c r="V132" s="149">
        <v>0</v>
      </c>
      <c r="W132" s="149">
        <v>0</v>
      </c>
      <c r="X132" s="149">
        <v>1</v>
      </c>
      <c r="Y132" s="149">
        <v>1</v>
      </c>
      <c r="Z132" s="149">
        <v>1</v>
      </c>
      <c r="AA132" s="149">
        <v>1</v>
      </c>
      <c r="AB132" s="149">
        <v>1</v>
      </c>
      <c r="AC132" s="149">
        <v>1</v>
      </c>
      <c r="AD132" s="149">
        <v>1</v>
      </c>
      <c r="AE132" s="149">
        <v>1</v>
      </c>
      <c r="AF132" s="149">
        <v>1</v>
      </c>
      <c r="AG132" s="149">
        <v>1</v>
      </c>
      <c r="AH132" s="149">
        <v>1</v>
      </c>
      <c r="AI132" s="149">
        <v>1</v>
      </c>
      <c r="AJ132" s="149">
        <v>1</v>
      </c>
      <c r="AK132" s="149">
        <v>1</v>
      </c>
      <c r="AL132" s="149">
        <v>1</v>
      </c>
      <c r="AM132" s="149">
        <v>1</v>
      </c>
      <c r="AN132" s="149">
        <v>1</v>
      </c>
      <c r="AO132" s="149">
        <v>1</v>
      </c>
      <c r="AP132" s="149">
        <v>1</v>
      </c>
      <c r="AQ132" s="149">
        <v>1</v>
      </c>
      <c r="AR132" s="149">
        <v>1</v>
      </c>
      <c r="AS132" s="149">
        <v>1</v>
      </c>
      <c r="AT132" s="149">
        <v>1</v>
      </c>
      <c r="AU132" s="149">
        <v>1</v>
      </c>
      <c r="AV132" s="149">
        <v>1</v>
      </c>
      <c r="AW132" s="149">
        <v>1</v>
      </c>
      <c r="AX132" s="149">
        <v>1</v>
      </c>
      <c r="AY132" s="149">
        <v>1</v>
      </c>
      <c r="AZ132" s="149">
        <v>1</v>
      </c>
      <c r="BA132" s="149">
        <v>1</v>
      </c>
      <c r="BB132" s="149">
        <v>1</v>
      </c>
      <c r="BC132" s="149">
        <v>1</v>
      </c>
      <c r="BD132" s="149">
        <v>1</v>
      </c>
      <c r="BE132" s="149">
        <v>1</v>
      </c>
      <c r="BF132" s="149">
        <v>1</v>
      </c>
      <c r="BG132" s="149">
        <v>1</v>
      </c>
      <c r="BH132" s="149">
        <v>1</v>
      </c>
      <c r="BI132" s="149">
        <v>1</v>
      </c>
      <c r="BJ132" s="149">
        <v>1</v>
      </c>
      <c r="BK132" s="149">
        <v>1</v>
      </c>
      <c r="BL132" s="149">
        <v>1</v>
      </c>
      <c r="BM132" s="149">
        <v>1</v>
      </c>
      <c r="BN132" s="149">
        <v>1</v>
      </c>
      <c r="BO132" s="149">
        <v>1</v>
      </c>
      <c r="BP132" s="149">
        <v>1</v>
      </c>
      <c r="BQ132" s="149">
        <v>1</v>
      </c>
      <c r="BR132" s="149">
        <v>1</v>
      </c>
      <c r="BS132" s="149">
        <v>1</v>
      </c>
      <c r="BT132" s="149">
        <v>1</v>
      </c>
      <c r="BU132" s="149"/>
      <c r="BV132" s="149"/>
      <c r="BW132" s="149"/>
      <c r="BX132" s="149"/>
      <c r="BY132" s="149"/>
      <c r="BZ132" s="149"/>
      <c r="CA132" s="149"/>
      <c r="CB132" s="149"/>
      <c r="CC132" s="149"/>
      <c r="CD132" s="149"/>
      <c r="CE132" s="149"/>
      <c r="CF132" s="149"/>
      <c r="CG132" s="149"/>
      <c r="CH132" s="149"/>
      <c r="CI132" s="149"/>
      <c r="CJ132" s="149"/>
      <c r="CK132" s="149"/>
      <c r="CL132" s="149"/>
      <c r="CM132" s="149"/>
      <c r="CN132" s="149"/>
      <c r="CO132" s="149"/>
      <c r="CP132" s="149"/>
      <c r="CQ132" s="149"/>
      <c r="CR132" s="149"/>
      <c r="CS132" s="150"/>
      <c r="CT132" s="151"/>
      <c r="CW132" s="68"/>
      <c r="CX132" s="152"/>
    </row>
    <row r="133" spans="1:102">
      <c r="A133" s="289" t="s">
        <v>8334</v>
      </c>
      <c r="B133" s="146" t="s">
        <v>512</v>
      </c>
      <c r="C133" s="147" t="str">
        <f>+_xlfn.XLOOKUP(B133,'R4'!B:B,'R4'!C:C)</f>
        <v>AMR - LASTİKLİ LODER - LİEBHERR L550 XP</v>
      </c>
      <c r="D133" s="147"/>
      <c r="E133" s="150" t="s">
        <v>5135</v>
      </c>
      <c r="F133" s="150" t="s">
        <v>38</v>
      </c>
      <c r="G133" s="150" t="s">
        <v>35</v>
      </c>
      <c r="H133" s="150" t="s">
        <v>8271</v>
      </c>
      <c r="I133" s="156" t="s">
        <v>7478</v>
      </c>
      <c r="J133" s="148">
        <v>0</v>
      </c>
      <c r="K133" s="149">
        <v>0</v>
      </c>
      <c r="L133" s="149">
        <v>0</v>
      </c>
      <c r="M133" s="149">
        <v>0</v>
      </c>
      <c r="N133" s="149">
        <v>0</v>
      </c>
      <c r="O133" s="149">
        <v>0</v>
      </c>
      <c r="P133" s="149">
        <v>0</v>
      </c>
      <c r="Q133" s="149">
        <v>0</v>
      </c>
      <c r="R133" s="149">
        <v>0</v>
      </c>
      <c r="S133" s="149">
        <v>0</v>
      </c>
      <c r="T133" s="149">
        <v>0</v>
      </c>
      <c r="U133" s="149">
        <v>0</v>
      </c>
      <c r="V133" s="149">
        <v>0</v>
      </c>
      <c r="W133" s="149">
        <v>0</v>
      </c>
      <c r="X133" s="149">
        <v>1</v>
      </c>
      <c r="Y133" s="149">
        <v>1</v>
      </c>
      <c r="Z133" s="149">
        <v>1</v>
      </c>
      <c r="AA133" s="149">
        <v>1</v>
      </c>
      <c r="AB133" s="149">
        <v>1</v>
      </c>
      <c r="AC133" s="149">
        <v>1</v>
      </c>
      <c r="AD133" s="149">
        <v>1</v>
      </c>
      <c r="AE133" s="149">
        <v>1</v>
      </c>
      <c r="AF133" s="149">
        <v>1</v>
      </c>
      <c r="AG133" s="149">
        <v>1</v>
      </c>
      <c r="AH133" s="149">
        <v>1</v>
      </c>
      <c r="AI133" s="149">
        <v>1</v>
      </c>
      <c r="AJ133" s="149">
        <v>1</v>
      </c>
      <c r="AK133" s="149">
        <v>1</v>
      </c>
      <c r="AL133" s="149">
        <v>1</v>
      </c>
      <c r="AM133" s="149">
        <v>1</v>
      </c>
      <c r="AN133" s="149">
        <v>1</v>
      </c>
      <c r="AO133" s="149">
        <v>1</v>
      </c>
      <c r="AP133" s="149">
        <v>1</v>
      </c>
      <c r="AQ133" s="149">
        <v>1</v>
      </c>
      <c r="AR133" s="149">
        <v>1</v>
      </c>
      <c r="AS133" s="149">
        <v>1</v>
      </c>
      <c r="AT133" s="149">
        <v>1</v>
      </c>
      <c r="AU133" s="149">
        <v>1</v>
      </c>
      <c r="AV133" s="149">
        <v>1</v>
      </c>
      <c r="AW133" s="149">
        <v>1</v>
      </c>
      <c r="AX133" s="149">
        <v>1</v>
      </c>
      <c r="AY133" s="149">
        <v>1</v>
      </c>
      <c r="AZ133" s="149">
        <v>1</v>
      </c>
      <c r="BA133" s="149">
        <v>1</v>
      </c>
      <c r="BB133" s="149">
        <v>1</v>
      </c>
      <c r="BC133" s="149">
        <v>1</v>
      </c>
      <c r="BD133" s="149">
        <v>1</v>
      </c>
      <c r="BE133" s="149">
        <v>1</v>
      </c>
      <c r="BF133" s="149">
        <v>1</v>
      </c>
      <c r="BG133" s="149">
        <v>1</v>
      </c>
      <c r="BH133" s="149">
        <v>1</v>
      </c>
      <c r="BI133" s="149">
        <v>1</v>
      </c>
      <c r="BJ133" s="149">
        <v>1</v>
      </c>
      <c r="BK133" s="149">
        <v>1</v>
      </c>
      <c r="BL133" s="149">
        <v>1</v>
      </c>
      <c r="BM133" s="149">
        <v>1</v>
      </c>
      <c r="BN133" s="149">
        <v>1</v>
      </c>
      <c r="BO133" s="149">
        <v>1</v>
      </c>
      <c r="BP133" s="149">
        <v>1</v>
      </c>
      <c r="BQ133" s="149">
        <v>1</v>
      </c>
      <c r="BR133" s="149">
        <v>1</v>
      </c>
      <c r="BS133" s="149">
        <v>1</v>
      </c>
      <c r="BT133" s="149">
        <v>1</v>
      </c>
      <c r="BU133" s="149"/>
      <c r="BV133" s="149"/>
      <c r="BW133" s="149"/>
      <c r="BX133" s="149"/>
      <c r="BY133" s="149"/>
      <c r="BZ133" s="149"/>
      <c r="CA133" s="149"/>
      <c r="CB133" s="149"/>
      <c r="CC133" s="149"/>
      <c r="CD133" s="149"/>
      <c r="CE133" s="149"/>
      <c r="CF133" s="149"/>
      <c r="CG133" s="149"/>
      <c r="CH133" s="149"/>
      <c r="CI133" s="149"/>
      <c r="CJ133" s="149"/>
      <c r="CK133" s="149"/>
      <c r="CL133" s="149"/>
      <c r="CM133" s="149"/>
      <c r="CN133" s="149"/>
      <c r="CO133" s="149"/>
      <c r="CP133" s="149"/>
      <c r="CQ133" s="149"/>
      <c r="CR133" s="149"/>
      <c r="CS133" s="150"/>
      <c r="CT133" s="151"/>
      <c r="CW133" s="68"/>
      <c r="CX133" s="152"/>
    </row>
    <row r="134" spans="1:102">
      <c r="A134" s="289" t="s">
        <v>8334</v>
      </c>
      <c r="B134" s="146" t="s">
        <v>513</v>
      </c>
      <c r="C134" s="147" t="str">
        <f>+_xlfn.XLOOKUP(B134,'R4'!B:B,'R4'!C:C)</f>
        <v>AMR - LASTİKLİ LODER - LİEBHERR L566 XP</v>
      </c>
      <c r="D134" s="147"/>
      <c r="E134" s="150" t="s">
        <v>5135</v>
      </c>
      <c r="F134" s="150" t="s">
        <v>38</v>
      </c>
      <c r="G134" s="150" t="s">
        <v>35</v>
      </c>
      <c r="H134" s="150" t="s">
        <v>8271</v>
      </c>
      <c r="I134" s="156" t="s">
        <v>7478</v>
      </c>
      <c r="J134" s="148">
        <v>0</v>
      </c>
      <c r="K134" s="149">
        <v>0</v>
      </c>
      <c r="L134" s="149">
        <v>0</v>
      </c>
      <c r="M134" s="149">
        <v>0</v>
      </c>
      <c r="N134" s="149">
        <v>0</v>
      </c>
      <c r="O134" s="149">
        <v>0</v>
      </c>
      <c r="P134" s="149">
        <v>0</v>
      </c>
      <c r="Q134" s="149">
        <v>0</v>
      </c>
      <c r="R134" s="149">
        <v>0</v>
      </c>
      <c r="S134" s="149">
        <v>1</v>
      </c>
      <c r="T134" s="149">
        <v>1</v>
      </c>
      <c r="U134" s="149">
        <v>1</v>
      </c>
      <c r="V134" s="149">
        <v>1</v>
      </c>
      <c r="W134" s="149">
        <v>1</v>
      </c>
      <c r="X134" s="149">
        <v>1</v>
      </c>
      <c r="Y134" s="149">
        <v>1</v>
      </c>
      <c r="Z134" s="149">
        <v>1</v>
      </c>
      <c r="AA134" s="149">
        <v>1</v>
      </c>
      <c r="AB134" s="149">
        <v>1</v>
      </c>
      <c r="AC134" s="149">
        <v>1</v>
      </c>
      <c r="AD134" s="149">
        <v>1</v>
      </c>
      <c r="AE134" s="149">
        <v>1</v>
      </c>
      <c r="AF134" s="149">
        <v>1</v>
      </c>
      <c r="AG134" s="149">
        <v>1</v>
      </c>
      <c r="AH134" s="149">
        <v>1</v>
      </c>
      <c r="AI134" s="149">
        <v>1</v>
      </c>
      <c r="AJ134" s="149">
        <v>1</v>
      </c>
      <c r="AK134" s="149">
        <v>1</v>
      </c>
      <c r="AL134" s="149">
        <v>1</v>
      </c>
      <c r="AM134" s="149">
        <v>1</v>
      </c>
      <c r="AN134" s="149">
        <v>1</v>
      </c>
      <c r="AO134" s="149">
        <v>1</v>
      </c>
      <c r="AP134" s="149">
        <v>1</v>
      </c>
      <c r="AQ134" s="149">
        <v>1</v>
      </c>
      <c r="AR134" s="149">
        <v>1</v>
      </c>
      <c r="AS134" s="149">
        <v>1</v>
      </c>
      <c r="AT134" s="149">
        <v>1</v>
      </c>
      <c r="AU134" s="149">
        <v>1</v>
      </c>
      <c r="AV134" s="149">
        <v>1</v>
      </c>
      <c r="AW134" s="149">
        <v>1</v>
      </c>
      <c r="AX134" s="149">
        <v>1</v>
      </c>
      <c r="AY134" s="149">
        <v>1</v>
      </c>
      <c r="AZ134" s="149">
        <v>1</v>
      </c>
      <c r="BA134" s="149">
        <v>1</v>
      </c>
      <c r="BB134" s="149">
        <v>1</v>
      </c>
      <c r="BC134" s="149">
        <v>1</v>
      </c>
      <c r="BD134" s="149">
        <v>1</v>
      </c>
      <c r="BE134" s="149">
        <v>1</v>
      </c>
      <c r="BF134" s="149">
        <v>1</v>
      </c>
      <c r="BG134" s="149">
        <v>1</v>
      </c>
      <c r="BH134" s="149">
        <v>1</v>
      </c>
      <c r="BI134" s="149">
        <v>1</v>
      </c>
      <c r="BJ134" s="149">
        <v>1</v>
      </c>
      <c r="BK134" s="149">
        <v>1</v>
      </c>
      <c r="BL134" s="149">
        <v>1</v>
      </c>
      <c r="BM134" s="149">
        <v>1</v>
      </c>
      <c r="BN134" s="149">
        <v>1</v>
      </c>
      <c r="BO134" s="149">
        <v>1</v>
      </c>
      <c r="BP134" s="149">
        <v>1</v>
      </c>
      <c r="BQ134" s="149">
        <v>1</v>
      </c>
      <c r="BR134" s="149">
        <v>1</v>
      </c>
      <c r="BS134" s="149">
        <v>1</v>
      </c>
      <c r="BT134" s="149">
        <v>1</v>
      </c>
      <c r="BU134" s="149"/>
      <c r="BV134" s="149"/>
      <c r="BW134" s="149"/>
      <c r="BX134" s="149"/>
      <c r="BY134" s="149"/>
      <c r="BZ134" s="149"/>
      <c r="CA134" s="149"/>
      <c r="CB134" s="149"/>
      <c r="CC134" s="149"/>
      <c r="CD134" s="149"/>
      <c r="CE134" s="149"/>
      <c r="CF134" s="149"/>
      <c r="CG134" s="149"/>
      <c r="CH134" s="149"/>
      <c r="CI134" s="149"/>
      <c r="CJ134" s="149"/>
      <c r="CK134" s="149"/>
      <c r="CL134" s="149"/>
      <c r="CM134" s="149"/>
      <c r="CN134" s="149"/>
      <c r="CO134" s="149"/>
      <c r="CP134" s="149"/>
      <c r="CQ134" s="149"/>
      <c r="CR134" s="149"/>
      <c r="CS134" s="150"/>
      <c r="CT134" s="151"/>
      <c r="CW134" s="68"/>
      <c r="CX134" s="152"/>
    </row>
    <row r="135" spans="1:102">
      <c r="A135" s="289" t="s">
        <v>8334</v>
      </c>
      <c r="B135" s="146" t="s">
        <v>514</v>
      </c>
      <c r="C135" s="147" t="str">
        <f>+_xlfn.XLOOKUP(B135,'R4'!B:B,'R4'!C:C)</f>
        <v>AMR - LASTİKLİ LODER - LİEBHERR L566 XP</v>
      </c>
      <c r="D135" s="147"/>
      <c r="E135" s="150" t="s">
        <v>5135</v>
      </c>
      <c r="F135" s="150" t="s">
        <v>38</v>
      </c>
      <c r="G135" s="150" t="s">
        <v>35</v>
      </c>
      <c r="H135" s="150" t="s">
        <v>8271</v>
      </c>
      <c r="I135" s="156" t="s">
        <v>7478</v>
      </c>
      <c r="J135" s="148">
        <v>0</v>
      </c>
      <c r="K135" s="149">
        <v>0</v>
      </c>
      <c r="L135" s="149">
        <v>0</v>
      </c>
      <c r="M135" s="149">
        <v>0</v>
      </c>
      <c r="N135" s="149">
        <v>0</v>
      </c>
      <c r="O135" s="149">
        <v>0</v>
      </c>
      <c r="P135" s="149">
        <v>0</v>
      </c>
      <c r="Q135" s="149">
        <v>0</v>
      </c>
      <c r="R135" s="149">
        <v>0</v>
      </c>
      <c r="S135" s="149">
        <v>1</v>
      </c>
      <c r="T135" s="149">
        <v>1</v>
      </c>
      <c r="U135" s="149">
        <v>1</v>
      </c>
      <c r="V135" s="149">
        <v>1</v>
      </c>
      <c r="W135" s="149">
        <v>1</v>
      </c>
      <c r="X135" s="149">
        <v>1</v>
      </c>
      <c r="Y135" s="149">
        <v>1</v>
      </c>
      <c r="Z135" s="149">
        <v>1</v>
      </c>
      <c r="AA135" s="149">
        <v>1</v>
      </c>
      <c r="AB135" s="149">
        <v>1</v>
      </c>
      <c r="AC135" s="149">
        <v>1</v>
      </c>
      <c r="AD135" s="149">
        <v>1</v>
      </c>
      <c r="AE135" s="149">
        <v>1</v>
      </c>
      <c r="AF135" s="149">
        <v>1</v>
      </c>
      <c r="AG135" s="149">
        <v>1</v>
      </c>
      <c r="AH135" s="149">
        <v>1</v>
      </c>
      <c r="AI135" s="149">
        <v>1</v>
      </c>
      <c r="AJ135" s="149">
        <v>1</v>
      </c>
      <c r="AK135" s="149">
        <v>1</v>
      </c>
      <c r="AL135" s="149">
        <v>1</v>
      </c>
      <c r="AM135" s="149">
        <v>1</v>
      </c>
      <c r="AN135" s="149">
        <v>1</v>
      </c>
      <c r="AO135" s="149">
        <v>1</v>
      </c>
      <c r="AP135" s="149">
        <v>1</v>
      </c>
      <c r="AQ135" s="149">
        <v>1</v>
      </c>
      <c r="AR135" s="149">
        <v>1</v>
      </c>
      <c r="AS135" s="149">
        <v>1</v>
      </c>
      <c r="AT135" s="149">
        <v>1</v>
      </c>
      <c r="AU135" s="149">
        <v>1</v>
      </c>
      <c r="AV135" s="149">
        <v>1</v>
      </c>
      <c r="AW135" s="149">
        <v>1</v>
      </c>
      <c r="AX135" s="149">
        <v>1</v>
      </c>
      <c r="AY135" s="149">
        <v>1</v>
      </c>
      <c r="AZ135" s="149">
        <v>1</v>
      </c>
      <c r="BA135" s="149">
        <v>1</v>
      </c>
      <c r="BB135" s="149">
        <v>1</v>
      </c>
      <c r="BC135" s="149">
        <v>1</v>
      </c>
      <c r="BD135" s="149">
        <v>1</v>
      </c>
      <c r="BE135" s="149">
        <v>1</v>
      </c>
      <c r="BF135" s="149">
        <v>1</v>
      </c>
      <c r="BG135" s="149">
        <v>1</v>
      </c>
      <c r="BH135" s="149">
        <v>1</v>
      </c>
      <c r="BI135" s="149">
        <v>1</v>
      </c>
      <c r="BJ135" s="149">
        <v>1</v>
      </c>
      <c r="BK135" s="149">
        <v>1</v>
      </c>
      <c r="BL135" s="149">
        <v>1</v>
      </c>
      <c r="BM135" s="149">
        <v>1</v>
      </c>
      <c r="BN135" s="149">
        <v>1</v>
      </c>
      <c r="BO135" s="149">
        <v>1</v>
      </c>
      <c r="BP135" s="149">
        <v>1</v>
      </c>
      <c r="BQ135" s="149">
        <v>1</v>
      </c>
      <c r="BR135" s="149">
        <v>1</v>
      </c>
      <c r="BS135" s="149">
        <v>1</v>
      </c>
      <c r="BT135" s="149">
        <v>1</v>
      </c>
      <c r="BU135" s="149"/>
      <c r="BV135" s="149"/>
      <c r="BW135" s="149"/>
      <c r="BX135" s="149"/>
      <c r="BY135" s="149"/>
      <c r="BZ135" s="149"/>
      <c r="CA135" s="149"/>
      <c r="CB135" s="149"/>
      <c r="CC135" s="149"/>
      <c r="CD135" s="149"/>
      <c r="CE135" s="149"/>
      <c r="CF135" s="149"/>
      <c r="CG135" s="149"/>
      <c r="CH135" s="149"/>
      <c r="CI135" s="149"/>
      <c r="CJ135" s="149"/>
      <c r="CK135" s="149"/>
      <c r="CL135" s="149"/>
      <c r="CM135" s="149"/>
      <c r="CN135" s="149"/>
      <c r="CO135" s="149"/>
      <c r="CP135" s="149"/>
      <c r="CQ135" s="149"/>
      <c r="CR135" s="149"/>
      <c r="CS135" s="150"/>
      <c r="CT135" s="151"/>
      <c r="CW135" s="68"/>
      <c r="CX135" s="152"/>
    </row>
    <row r="136" spans="1:102">
      <c r="A136" s="289" t="s">
        <v>8334</v>
      </c>
      <c r="B136" s="146" t="s">
        <v>515</v>
      </c>
      <c r="C136" s="147" t="str">
        <f>+_xlfn.XLOOKUP(B136,'R4'!B:B,'R4'!C:C)</f>
        <v>AMR - LASTİKLİ LODER - LİEBHERR L566 XP</v>
      </c>
      <c r="D136" s="147"/>
      <c r="E136" s="150" t="s">
        <v>5135</v>
      </c>
      <c r="F136" s="150" t="s">
        <v>38</v>
      </c>
      <c r="G136" s="150" t="s">
        <v>35</v>
      </c>
      <c r="H136" s="150" t="s">
        <v>8271</v>
      </c>
      <c r="I136" s="156" t="s">
        <v>7478</v>
      </c>
      <c r="J136" s="148">
        <v>0</v>
      </c>
      <c r="K136" s="149">
        <v>0</v>
      </c>
      <c r="L136" s="149">
        <v>0</v>
      </c>
      <c r="M136" s="149">
        <v>0</v>
      </c>
      <c r="N136" s="149">
        <v>0</v>
      </c>
      <c r="O136" s="149">
        <v>0</v>
      </c>
      <c r="P136" s="149">
        <v>0</v>
      </c>
      <c r="Q136" s="149">
        <v>0</v>
      </c>
      <c r="R136" s="149">
        <v>0</v>
      </c>
      <c r="S136" s="149">
        <v>1</v>
      </c>
      <c r="T136" s="149">
        <v>1</v>
      </c>
      <c r="U136" s="149">
        <v>1</v>
      </c>
      <c r="V136" s="149">
        <v>1</v>
      </c>
      <c r="W136" s="149">
        <v>1</v>
      </c>
      <c r="X136" s="149">
        <v>1</v>
      </c>
      <c r="Y136" s="149">
        <v>1</v>
      </c>
      <c r="Z136" s="149">
        <v>1</v>
      </c>
      <c r="AA136" s="149">
        <v>1</v>
      </c>
      <c r="AB136" s="149">
        <v>1</v>
      </c>
      <c r="AC136" s="149">
        <v>1</v>
      </c>
      <c r="AD136" s="149">
        <v>1</v>
      </c>
      <c r="AE136" s="149">
        <v>1</v>
      </c>
      <c r="AF136" s="149">
        <v>1</v>
      </c>
      <c r="AG136" s="149">
        <v>1</v>
      </c>
      <c r="AH136" s="149">
        <v>1</v>
      </c>
      <c r="AI136" s="149">
        <v>1</v>
      </c>
      <c r="AJ136" s="149">
        <v>1</v>
      </c>
      <c r="AK136" s="149">
        <v>1</v>
      </c>
      <c r="AL136" s="149">
        <v>1</v>
      </c>
      <c r="AM136" s="149">
        <v>1</v>
      </c>
      <c r="AN136" s="149">
        <v>1</v>
      </c>
      <c r="AO136" s="149">
        <v>1</v>
      </c>
      <c r="AP136" s="149">
        <v>1</v>
      </c>
      <c r="AQ136" s="149">
        <v>1</v>
      </c>
      <c r="AR136" s="149">
        <v>1</v>
      </c>
      <c r="AS136" s="149">
        <v>1</v>
      </c>
      <c r="AT136" s="149">
        <v>1</v>
      </c>
      <c r="AU136" s="149">
        <v>1</v>
      </c>
      <c r="AV136" s="149">
        <v>1</v>
      </c>
      <c r="AW136" s="149">
        <v>1</v>
      </c>
      <c r="AX136" s="149">
        <v>1</v>
      </c>
      <c r="AY136" s="149">
        <v>1</v>
      </c>
      <c r="AZ136" s="149">
        <v>1</v>
      </c>
      <c r="BA136" s="149">
        <v>1</v>
      </c>
      <c r="BB136" s="149">
        <v>1</v>
      </c>
      <c r="BC136" s="149">
        <v>1</v>
      </c>
      <c r="BD136" s="149">
        <v>1</v>
      </c>
      <c r="BE136" s="149">
        <v>1</v>
      </c>
      <c r="BF136" s="149">
        <v>1</v>
      </c>
      <c r="BG136" s="149">
        <v>1</v>
      </c>
      <c r="BH136" s="149">
        <v>1</v>
      </c>
      <c r="BI136" s="149">
        <v>1</v>
      </c>
      <c r="BJ136" s="149">
        <v>1</v>
      </c>
      <c r="BK136" s="149">
        <v>1</v>
      </c>
      <c r="BL136" s="149">
        <v>1</v>
      </c>
      <c r="BM136" s="149">
        <v>1</v>
      </c>
      <c r="BN136" s="149">
        <v>1</v>
      </c>
      <c r="BO136" s="149">
        <v>1</v>
      </c>
      <c r="BP136" s="149">
        <v>1</v>
      </c>
      <c r="BQ136" s="149">
        <v>1</v>
      </c>
      <c r="BR136" s="149">
        <v>1</v>
      </c>
      <c r="BS136" s="149">
        <v>1</v>
      </c>
      <c r="BT136" s="149">
        <v>1</v>
      </c>
      <c r="BU136" s="149"/>
      <c r="BV136" s="149"/>
      <c r="BW136" s="149"/>
      <c r="BX136" s="149"/>
      <c r="BY136" s="149"/>
      <c r="BZ136" s="149"/>
      <c r="CA136" s="149"/>
      <c r="CB136" s="149"/>
      <c r="CC136" s="149"/>
      <c r="CD136" s="149"/>
      <c r="CE136" s="149"/>
      <c r="CF136" s="149"/>
      <c r="CG136" s="149"/>
      <c r="CH136" s="149"/>
      <c r="CI136" s="149"/>
      <c r="CJ136" s="149"/>
      <c r="CK136" s="149"/>
      <c r="CL136" s="149"/>
      <c r="CM136" s="149"/>
      <c r="CN136" s="149"/>
      <c r="CO136" s="149"/>
      <c r="CP136" s="149"/>
      <c r="CQ136" s="149"/>
      <c r="CR136" s="149"/>
      <c r="CS136" s="150"/>
      <c r="CT136" s="151"/>
      <c r="CW136" s="68"/>
      <c r="CX136" s="152"/>
    </row>
    <row r="137" spans="1:102">
      <c r="A137" s="289" t="s">
        <v>8334</v>
      </c>
      <c r="B137" s="146" t="s">
        <v>516</v>
      </c>
      <c r="C137" s="147" t="str">
        <f>+_xlfn.XLOOKUP(B137,'R4'!B:B,'R4'!C:C)</f>
        <v>AMR - LASTİKLİ LODER - LİEBHERR L566 XP</v>
      </c>
      <c r="D137" s="147"/>
      <c r="E137" s="150" t="s">
        <v>5135</v>
      </c>
      <c r="F137" s="150" t="s">
        <v>38</v>
      </c>
      <c r="G137" s="150" t="s">
        <v>35</v>
      </c>
      <c r="H137" s="150" t="s">
        <v>8271</v>
      </c>
      <c r="I137" s="156" t="s">
        <v>7478</v>
      </c>
      <c r="J137" s="148">
        <v>0</v>
      </c>
      <c r="K137" s="149">
        <v>0</v>
      </c>
      <c r="L137" s="149">
        <v>0</v>
      </c>
      <c r="M137" s="149">
        <v>0</v>
      </c>
      <c r="N137" s="149">
        <v>0</v>
      </c>
      <c r="O137" s="149">
        <v>0</v>
      </c>
      <c r="P137" s="149">
        <v>0</v>
      </c>
      <c r="Q137" s="149">
        <v>0</v>
      </c>
      <c r="R137" s="149">
        <v>0</v>
      </c>
      <c r="S137" s="149">
        <v>1</v>
      </c>
      <c r="T137" s="149">
        <v>1</v>
      </c>
      <c r="U137" s="149">
        <v>1</v>
      </c>
      <c r="V137" s="149">
        <v>1</v>
      </c>
      <c r="W137" s="149">
        <v>1</v>
      </c>
      <c r="X137" s="149">
        <v>1</v>
      </c>
      <c r="Y137" s="149">
        <v>1</v>
      </c>
      <c r="Z137" s="149">
        <v>1</v>
      </c>
      <c r="AA137" s="149">
        <v>1</v>
      </c>
      <c r="AB137" s="149">
        <v>1</v>
      </c>
      <c r="AC137" s="149">
        <v>1</v>
      </c>
      <c r="AD137" s="149">
        <v>1</v>
      </c>
      <c r="AE137" s="149">
        <v>1</v>
      </c>
      <c r="AF137" s="149">
        <v>1</v>
      </c>
      <c r="AG137" s="149">
        <v>1</v>
      </c>
      <c r="AH137" s="149">
        <v>1</v>
      </c>
      <c r="AI137" s="149">
        <v>1</v>
      </c>
      <c r="AJ137" s="149">
        <v>1</v>
      </c>
      <c r="AK137" s="149">
        <v>1</v>
      </c>
      <c r="AL137" s="149">
        <v>1</v>
      </c>
      <c r="AM137" s="149">
        <v>1</v>
      </c>
      <c r="AN137" s="149">
        <v>1</v>
      </c>
      <c r="AO137" s="149">
        <v>1</v>
      </c>
      <c r="AP137" s="149">
        <v>1</v>
      </c>
      <c r="AQ137" s="149">
        <v>1</v>
      </c>
      <c r="AR137" s="149">
        <v>1</v>
      </c>
      <c r="AS137" s="149">
        <v>1</v>
      </c>
      <c r="AT137" s="149">
        <v>1</v>
      </c>
      <c r="AU137" s="149">
        <v>1</v>
      </c>
      <c r="AV137" s="149">
        <v>1</v>
      </c>
      <c r="AW137" s="149">
        <v>1</v>
      </c>
      <c r="AX137" s="149">
        <v>1</v>
      </c>
      <c r="AY137" s="149">
        <v>1</v>
      </c>
      <c r="AZ137" s="149">
        <v>1</v>
      </c>
      <c r="BA137" s="149">
        <v>1</v>
      </c>
      <c r="BB137" s="149">
        <v>1</v>
      </c>
      <c r="BC137" s="149">
        <v>1</v>
      </c>
      <c r="BD137" s="149">
        <v>1</v>
      </c>
      <c r="BE137" s="149">
        <v>1</v>
      </c>
      <c r="BF137" s="149">
        <v>1</v>
      </c>
      <c r="BG137" s="149">
        <v>1</v>
      </c>
      <c r="BH137" s="149">
        <v>1</v>
      </c>
      <c r="BI137" s="149">
        <v>1</v>
      </c>
      <c r="BJ137" s="149">
        <v>1</v>
      </c>
      <c r="BK137" s="149">
        <v>1</v>
      </c>
      <c r="BL137" s="149">
        <v>1</v>
      </c>
      <c r="BM137" s="149">
        <v>1</v>
      </c>
      <c r="BN137" s="149">
        <v>1</v>
      </c>
      <c r="BO137" s="149">
        <v>1</v>
      </c>
      <c r="BP137" s="149">
        <v>1</v>
      </c>
      <c r="BQ137" s="149">
        <v>1</v>
      </c>
      <c r="BR137" s="149">
        <v>1</v>
      </c>
      <c r="BS137" s="149">
        <v>1</v>
      </c>
      <c r="BT137" s="149">
        <v>1</v>
      </c>
      <c r="BU137" s="149"/>
      <c r="BV137" s="149"/>
      <c r="BW137" s="149"/>
      <c r="BX137" s="149"/>
      <c r="BY137" s="149"/>
      <c r="BZ137" s="149"/>
      <c r="CA137" s="149"/>
      <c r="CB137" s="149"/>
      <c r="CC137" s="149"/>
      <c r="CD137" s="149"/>
      <c r="CE137" s="149"/>
      <c r="CF137" s="149"/>
      <c r="CG137" s="149"/>
      <c r="CH137" s="149"/>
      <c r="CI137" s="149"/>
      <c r="CJ137" s="149"/>
      <c r="CK137" s="149"/>
      <c r="CL137" s="149"/>
      <c r="CM137" s="149"/>
      <c r="CN137" s="149"/>
      <c r="CO137" s="149"/>
      <c r="CP137" s="149"/>
      <c r="CQ137" s="149"/>
      <c r="CR137" s="149"/>
      <c r="CS137" s="150"/>
      <c r="CT137" s="151"/>
      <c r="CW137" s="68"/>
      <c r="CX137" s="152"/>
    </row>
    <row r="138" spans="1:102">
      <c r="A138" s="289" t="s">
        <v>8334</v>
      </c>
      <c r="B138" s="146" t="s">
        <v>517</v>
      </c>
      <c r="C138" s="147" t="str">
        <f>+_xlfn.XLOOKUP(B138,'R4'!B:B,'R4'!C:C)</f>
        <v>AMR - LASTİKLİ LODER - LİEBHERR L566 XP</v>
      </c>
      <c r="D138" s="147"/>
      <c r="E138" s="150" t="s">
        <v>5135</v>
      </c>
      <c r="F138" s="150" t="s">
        <v>38</v>
      </c>
      <c r="G138" s="150" t="s">
        <v>35</v>
      </c>
      <c r="H138" s="150" t="s">
        <v>8271</v>
      </c>
      <c r="I138" s="156" t="s">
        <v>7478</v>
      </c>
      <c r="J138" s="148">
        <v>0</v>
      </c>
      <c r="K138" s="149">
        <v>0</v>
      </c>
      <c r="L138" s="149">
        <v>0</v>
      </c>
      <c r="M138" s="149">
        <v>0</v>
      </c>
      <c r="N138" s="149">
        <v>0</v>
      </c>
      <c r="O138" s="149">
        <v>0</v>
      </c>
      <c r="P138" s="149">
        <v>0</v>
      </c>
      <c r="Q138" s="149">
        <v>0</v>
      </c>
      <c r="R138" s="149">
        <v>0</v>
      </c>
      <c r="S138" s="149">
        <v>0</v>
      </c>
      <c r="T138" s="149">
        <v>1</v>
      </c>
      <c r="U138" s="149">
        <v>1</v>
      </c>
      <c r="V138" s="149">
        <v>1</v>
      </c>
      <c r="W138" s="149">
        <v>1</v>
      </c>
      <c r="X138" s="149">
        <v>1</v>
      </c>
      <c r="Y138" s="149">
        <v>1</v>
      </c>
      <c r="Z138" s="149">
        <v>1</v>
      </c>
      <c r="AA138" s="149">
        <v>1</v>
      </c>
      <c r="AB138" s="149">
        <v>1</v>
      </c>
      <c r="AC138" s="149">
        <v>1</v>
      </c>
      <c r="AD138" s="149">
        <v>1</v>
      </c>
      <c r="AE138" s="149">
        <v>1</v>
      </c>
      <c r="AF138" s="149">
        <v>1</v>
      </c>
      <c r="AG138" s="149">
        <v>1</v>
      </c>
      <c r="AH138" s="149">
        <v>1</v>
      </c>
      <c r="AI138" s="149">
        <v>1</v>
      </c>
      <c r="AJ138" s="149">
        <v>1</v>
      </c>
      <c r="AK138" s="149">
        <v>1</v>
      </c>
      <c r="AL138" s="149">
        <v>1</v>
      </c>
      <c r="AM138" s="149">
        <v>1</v>
      </c>
      <c r="AN138" s="149">
        <v>1</v>
      </c>
      <c r="AO138" s="149">
        <v>1</v>
      </c>
      <c r="AP138" s="149">
        <v>1</v>
      </c>
      <c r="AQ138" s="149">
        <v>1</v>
      </c>
      <c r="AR138" s="149">
        <v>1</v>
      </c>
      <c r="AS138" s="149">
        <v>1</v>
      </c>
      <c r="AT138" s="149">
        <v>1</v>
      </c>
      <c r="AU138" s="149">
        <v>1</v>
      </c>
      <c r="AV138" s="149">
        <v>1</v>
      </c>
      <c r="AW138" s="149">
        <v>1</v>
      </c>
      <c r="AX138" s="149">
        <v>1</v>
      </c>
      <c r="AY138" s="149">
        <v>1</v>
      </c>
      <c r="AZ138" s="149">
        <v>1</v>
      </c>
      <c r="BA138" s="149">
        <v>1</v>
      </c>
      <c r="BB138" s="149">
        <v>1</v>
      </c>
      <c r="BC138" s="149">
        <v>1</v>
      </c>
      <c r="BD138" s="149">
        <v>1</v>
      </c>
      <c r="BE138" s="149">
        <v>1</v>
      </c>
      <c r="BF138" s="149">
        <v>1</v>
      </c>
      <c r="BG138" s="149">
        <v>1</v>
      </c>
      <c r="BH138" s="149">
        <v>1</v>
      </c>
      <c r="BI138" s="149">
        <v>1</v>
      </c>
      <c r="BJ138" s="149">
        <v>1</v>
      </c>
      <c r="BK138" s="149">
        <v>1</v>
      </c>
      <c r="BL138" s="149">
        <v>1</v>
      </c>
      <c r="BM138" s="149">
        <v>1</v>
      </c>
      <c r="BN138" s="149">
        <v>1</v>
      </c>
      <c r="BO138" s="149">
        <v>1</v>
      </c>
      <c r="BP138" s="149">
        <v>1</v>
      </c>
      <c r="BQ138" s="149">
        <v>1</v>
      </c>
      <c r="BR138" s="149">
        <v>1</v>
      </c>
      <c r="BS138" s="149">
        <v>1</v>
      </c>
      <c r="BT138" s="149">
        <v>1</v>
      </c>
      <c r="BU138" s="149"/>
      <c r="BV138" s="149"/>
      <c r="BW138" s="149"/>
      <c r="BX138" s="149"/>
      <c r="BY138" s="149"/>
      <c r="BZ138" s="149"/>
      <c r="CA138" s="149"/>
      <c r="CB138" s="149"/>
      <c r="CC138" s="149"/>
      <c r="CD138" s="149"/>
      <c r="CE138" s="149"/>
      <c r="CF138" s="149"/>
      <c r="CG138" s="149"/>
      <c r="CH138" s="149"/>
      <c r="CI138" s="149"/>
      <c r="CJ138" s="149"/>
      <c r="CK138" s="149"/>
      <c r="CL138" s="149"/>
      <c r="CM138" s="149"/>
      <c r="CN138" s="149"/>
      <c r="CO138" s="149"/>
      <c r="CP138" s="149"/>
      <c r="CQ138" s="149"/>
      <c r="CR138" s="149"/>
      <c r="CS138" s="150"/>
      <c r="CT138" s="151"/>
      <c r="CW138" s="68"/>
      <c r="CX138" s="152"/>
    </row>
    <row r="139" spans="1:102">
      <c r="A139" s="289" t="s">
        <v>8334</v>
      </c>
      <c r="B139" s="146" t="s">
        <v>518</v>
      </c>
      <c r="C139" s="147" t="str">
        <f>+_xlfn.XLOOKUP(B139,'R4'!B:B,'R4'!C:C)</f>
        <v>AMR - LASTİKLİ LODER - LİEBHERR L566 XP</v>
      </c>
      <c r="D139" s="147"/>
      <c r="E139" s="150" t="s">
        <v>5135</v>
      </c>
      <c r="F139" s="150" t="s">
        <v>38</v>
      </c>
      <c r="G139" s="150" t="s">
        <v>35</v>
      </c>
      <c r="H139" s="150" t="s">
        <v>8271</v>
      </c>
      <c r="I139" s="156" t="s">
        <v>7478</v>
      </c>
      <c r="J139" s="148">
        <v>0</v>
      </c>
      <c r="K139" s="149">
        <v>0</v>
      </c>
      <c r="L139" s="149">
        <v>0</v>
      </c>
      <c r="M139" s="149">
        <v>0</v>
      </c>
      <c r="N139" s="149">
        <v>0</v>
      </c>
      <c r="O139" s="149">
        <v>0</v>
      </c>
      <c r="P139" s="149">
        <v>0</v>
      </c>
      <c r="Q139" s="149">
        <v>0</v>
      </c>
      <c r="R139" s="149">
        <v>0</v>
      </c>
      <c r="S139" s="149">
        <v>0</v>
      </c>
      <c r="T139" s="149">
        <v>1</v>
      </c>
      <c r="U139" s="149">
        <v>1</v>
      </c>
      <c r="V139" s="149">
        <v>1</v>
      </c>
      <c r="W139" s="149">
        <v>1</v>
      </c>
      <c r="X139" s="149">
        <v>1</v>
      </c>
      <c r="Y139" s="149">
        <v>1</v>
      </c>
      <c r="Z139" s="149">
        <v>1</v>
      </c>
      <c r="AA139" s="149">
        <v>1</v>
      </c>
      <c r="AB139" s="149">
        <v>1</v>
      </c>
      <c r="AC139" s="149">
        <v>1</v>
      </c>
      <c r="AD139" s="149">
        <v>1</v>
      </c>
      <c r="AE139" s="149">
        <v>1</v>
      </c>
      <c r="AF139" s="149">
        <v>1</v>
      </c>
      <c r="AG139" s="149">
        <v>1</v>
      </c>
      <c r="AH139" s="149">
        <v>1</v>
      </c>
      <c r="AI139" s="149">
        <v>1</v>
      </c>
      <c r="AJ139" s="149">
        <v>1</v>
      </c>
      <c r="AK139" s="149">
        <v>1</v>
      </c>
      <c r="AL139" s="149">
        <v>1</v>
      </c>
      <c r="AM139" s="149">
        <v>1</v>
      </c>
      <c r="AN139" s="149">
        <v>1</v>
      </c>
      <c r="AO139" s="149">
        <v>1</v>
      </c>
      <c r="AP139" s="149">
        <v>1</v>
      </c>
      <c r="AQ139" s="149">
        <v>1</v>
      </c>
      <c r="AR139" s="149">
        <v>1</v>
      </c>
      <c r="AS139" s="149">
        <v>1</v>
      </c>
      <c r="AT139" s="149">
        <v>1</v>
      </c>
      <c r="AU139" s="149">
        <v>1</v>
      </c>
      <c r="AV139" s="149">
        <v>1</v>
      </c>
      <c r="AW139" s="149">
        <v>1</v>
      </c>
      <c r="AX139" s="149">
        <v>1</v>
      </c>
      <c r="AY139" s="149">
        <v>1</v>
      </c>
      <c r="AZ139" s="149">
        <v>1</v>
      </c>
      <c r="BA139" s="149">
        <v>1</v>
      </c>
      <c r="BB139" s="149">
        <v>1</v>
      </c>
      <c r="BC139" s="149">
        <v>1</v>
      </c>
      <c r="BD139" s="149">
        <v>1</v>
      </c>
      <c r="BE139" s="149">
        <v>1</v>
      </c>
      <c r="BF139" s="149">
        <v>1</v>
      </c>
      <c r="BG139" s="149">
        <v>1</v>
      </c>
      <c r="BH139" s="149">
        <v>1</v>
      </c>
      <c r="BI139" s="149">
        <v>1</v>
      </c>
      <c r="BJ139" s="149">
        <v>1</v>
      </c>
      <c r="BK139" s="149">
        <v>1</v>
      </c>
      <c r="BL139" s="149">
        <v>1</v>
      </c>
      <c r="BM139" s="149">
        <v>1</v>
      </c>
      <c r="BN139" s="149">
        <v>1</v>
      </c>
      <c r="BO139" s="149">
        <v>1</v>
      </c>
      <c r="BP139" s="149">
        <v>1</v>
      </c>
      <c r="BQ139" s="149">
        <v>1</v>
      </c>
      <c r="BR139" s="149">
        <v>1</v>
      </c>
      <c r="BS139" s="149">
        <v>1</v>
      </c>
      <c r="BT139" s="149">
        <v>1</v>
      </c>
      <c r="BU139" s="149"/>
      <c r="BV139" s="149"/>
      <c r="BW139" s="149"/>
      <c r="BX139" s="149"/>
      <c r="BY139" s="149"/>
      <c r="BZ139" s="149"/>
      <c r="CA139" s="149"/>
      <c r="CB139" s="149"/>
      <c r="CC139" s="149"/>
      <c r="CD139" s="149"/>
      <c r="CE139" s="149"/>
      <c r="CF139" s="149"/>
      <c r="CG139" s="149"/>
      <c r="CH139" s="149"/>
      <c r="CI139" s="149"/>
      <c r="CJ139" s="149"/>
      <c r="CK139" s="149"/>
      <c r="CL139" s="149"/>
      <c r="CM139" s="149"/>
      <c r="CN139" s="149"/>
      <c r="CO139" s="149"/>
      <c r="CP139" s="149"/>
      <c r="CQ139" s="149"/>
      <c r="CR139" s="149"/>
      <c r="CS139" s="150"/>
      <c r="CT139" s="151"/>
      <c r="CW139" s="68"/>
      <c r="CX139" s="152"/>
    </row>
    <row r="140" spans="1:102">
      <c r="A140" s="289" t="s">
        <v>8334</v>
      </c>
      <c r="B140" s="146" t="s">
        <v>519</v>
      </c>
      <c r="C140" s="147" t="str">
        <f>+_xlfn.XLOOKUP(B140,'R4'!B:B,'R4'!C:C)</f>
        <v>AMR - LASTİKLİ LODER - LİEBHERR L566 XP</v>
      </c>
      <c r="D140" s="147"/>
      <c r="E140" s="150" t="s">
        <v>5135</v>
      </c>
      <c r="F140" s="150" t="s">
        <v>38</v>
      </c>
      <c r="G140" s="150" t="s">
        <v>35</v>
      </c>
      <c r="H140" s="150" t="s">
        <v>8271</v>
      </c>
      <c r="I140" s="156" t="s">
        <v>7478</v>
      </c>
      <c r="J140" s="148">
        <v>0</v>
      </c>
      <c r="K140" s="149">
        <v>0</v>
      </c>
      <c r="L140" s="149">
        <v>0</v>
      </c>
      <c r="M140" s="149">
        <v>0</v>
      </c>
      <c r="N140" s="149">
        <v>0</v>
      </c>
      <c r="O140" s="149">
        <v>0</v>
      </c>
      <c r="P140" s="149">
        <v>0</v>
      </c>
      <c r="Q140" s="149">
        <v>0</v>
      </c>
      <c r="R140" s="149">
        <v>0</v>
      </c>
      <c r="S140" s="149">
        <v>0</v>
      </c>
      <c r="T140" s="149">
        <v>1</v>
      </c>
      <c r="U140" s="149">
        <v>1</v>
      </c>
      <c r="V140" s="149">
        <v>1</v>
      </c>
      <c r="W140" s="149">
        <v>1</v>
      </c>
      <c r="X140" s="149">
        <v>1</v>
      </c>
      <c r="Y140" s="149">
        <v>1</v>
      </c>
      <c r="Z140" s="149">
        <v>1</v>
      </c>
      <c r="AA140" s="149">
        <v>1</v>
      </c>
      <c r="AB140" s="149">
        <v>1</v>
      </c>
      <c r="AC140" s="149">
        <v>1</v>
      </c>
      <c r="AD140" s="149">
        <v>1</v>
      </c>
      <c r="AE140" s="149">
        <v>1</v>
      </c>
      <c r="AF140" s="149">
        <v>1</v>
      </c>
      <c r="AG140" s="149">
        <v>1</v>
      </c>
      <c r="AH140" s="149">
        <v>1</v>
      </c>
      <c r="AI140" s="149">
        <v>1</v>
      </c>
      <c r="AJ140" s="149">
        <v>1</v>
      </c>
      <c r="AK140" s="149">
        <v>1</v>
      </c>
      <c r="AL140" s="149">
        <v>1</v>
      </c>
      <c r="AM140" s="149">
        <v>1</v>
      </c>
      <c r="AN140" s="149">
        <v>1</v>
      </c>
      <c r="AO140" s="149">
        <v>1</v>
      </c>
      <c r="AP140" s="149">
        <v>1</v>
      </c>
      <c r="AQ140" s="149">
        <v>1</v>
      </c>
      <c r="AR140" s="149">
        <v>1</v>
      </c>
      <c r="AS140" s="149">
        <v>1</v>
      </c>
      <c r="AT140" s="149">
        <v>1</v>
      </c>
      <c r="AU140" s="149">
        <v>1</v>
      </c>
      <c r="AV140" s="149">
        <v>1</v>
      </c>
      <c r="AW140" s="149">
        <v>1</v>
      </c>
      <c r="AX140" s="149">
        <v>1</v>
      </c>
      <c r="AY140" s="149">
        <v>1</v>
      </c>
      <c r="AZ140" s="149">
        <v>1</v>
      </c>
      <c r="BA140" s="149">
        <v>1</v>
      </c>
      <c r="BB140" s="149">
        <v>1</v>
      </c>
      <c r="BC140" s="149">
        <v>1</v>
      </c>
      <c r="BD140" s="149">
        <v>1</v>
      </c>
      <c r="BE140" s="149">
        <v>1</v>
      </c>
      <c r="BF140" s="149">
        <v>1</v>
      </c>
      <c r="BG140" s="149">
        <v>1</v>
      </c>
      <c r="BH140" s="149">
        <v>1</v>
      </c>
      <c r="BI140" s="149">
        <v>1</v>
      </c>
      <c r="BJ140" s="149">
        <v>1</v>
      </c>
      <c r="BK140" s="149">
        <v>1</v>
      </c>
      <c r="BL140" s="149">
        <v>1</v>
      </c>
      <c r="BM140" s="149">
        <v>1</v>
      </c>
      <c r="BN140" s="149">
        <v>1</v>
      </c>
      <c r="BO140" s="149">
        <v>1</v>
      </c>
      <c r="BP140" s="149">
        <v>1</v>
      </c>
      <c r="BQ140" s="149">
        <v>1</v>
      </c>
      <c r="BR140" s="149">
        <v>1</v>
      </c>
      <c r="BS140" s="149">
        <v>1</v>
      </c>
      <c r="BT140" s="149">
        <v>1</v>
      </c>
      <c r="BU140" s="149"/>
      <c r="BV140" s="149"/>
      <c r="BW140" s="149"/>
      <c r="BX140" s="149"/>
      <c r="BY140" s="149"/>
      <c r="BZ140" s="149"/>
      <c r="CA140" s="149"/>
      <c r="CB140" s="149"/>
      <c r="CC140" s="149"/>
      <c r="CD140" s="149"/>
      <c r="CE140" s="149"/>
      <c r="CF140" s="149"/>
      <c r="CG140" s="149"/>
      <c r="CH140" s="149"/>
      <c r="CI140" s="149"/>
      <c r="CJ140" s="149"/>
      <c r="CK140" s="149"/>
      <c r="CL140" s="149"/>
      <c r="CM140" s="149"/>
      <c r="CN140" s="149"/>
      <c r="CO140" s="149"/>
      <c r="CP140" s="149"/>
      <c r="CQ140" s="149"/>
      <c r="CR140" s="149"/>
      <c r="CS140" s="150"/>
      <c r="CT140" s="151"/>
      <c r="CW140" s="68"/>
      <c r="CX140" s="152"/>
    </row>
    <row r="141" spans="1:102">
      <c r="A141" s="289" t="s">
        <v>8334</v>
      </c>
      <c r="B141" s="146" t="s">
        <v>520</v>
      </c>
      <c r="C141" s="147" t="str">
        <f>+_xlfn.XLOOKUP(B141,'R4'!B:B,'R4'!C:C)</f>
        <v>AMR - LASTİKLİ LODER - LİEBHERR L566 XP</v>
      </c>
      <c r="D141" s="147"/>
      <c r="E141" s="150" t="s">
        <v>5135</v>
      </c>
      <c r="F141" s="150" t="s">
        <v>38</v>
      </c>
      <c r="G141" s="150" t="s">
        <v>35</v>
      </c>
      <c r="H141" s="150" t="s">
        <v>8271</v>
      </c>
      <c r="I141" s="156" t="s">
        <v>7478</v>
      </c>
      <c r="J141" s="148">
        <v>0</v>
      </c>
      <c r="K141" s="149">
        <v>0</v>
      </c>
      <c r="L141" s="149">
        <v>0</v>
      </c>
      <c r="M141" s="149">
        <v>0</v>
      </c>
      <c r="N141" s="149">
        <v>0</v>
      </c>
      <c r="O141" s="149">
        <v>0</v>
      </c>
      <c r="P141" s="149">
        <v>0</v>
      </c>
      <c r="Q141" s="149">
        <v>0</v>
      </c>
      <c r="R141" s="149">
        <v>0</v>
      </c>
      <c r="S141" s="149">
        <v>0</v>
      </c>
      <c r="T141" s="149">
        <v>0</v>
      </c>
      <c r="U141" s="149">
        <v>0</v>
      </c>
      <c r="V141" s="149">
        <v>0</v>
      </c>
      <c r="W141" s="149">
        <v>0</v>
      </c>
      <c r="X141" s="149">
        <v>1</v>
      </c>
      <c r="Y141" s="149">
        <v>1</v>
      </c>
      <c r="Z141" s="149">
        <v>1</v>
      </c>
      <c r="AA141" s="149">
        <v>1</v>
      </c>
      <c r="AB141" s="149">
        <v>1</v>
      </c>
      <c r="AC141" s="149">
        <v>1</v>
      </c>
      <c r="AD141" s="149">
        <v>1</v>
      </c>
      <c r="AE141" s="149">
        <v>1</v>
      </c>
      <c r="AF141" s="149">
        <v>1</v>
      </c>
      <c r="AG141" s="149">
        <v>1</v>
      </c>
      <c r="AH141" s="149">
        <v>1</v>
      </c>
      <c r="AI141" s="149">
        <v>1</v>
      </c>
      <c r="AJ141" s="149">
        <v>1</v>
      </c>
      <c r="AK141" s="149">
        <v>1</v>
      </c>
      <c r="AL141" s="149">
        <v>1</v>
      </c>
      <c r="AM141" s="149">
        <v>1</v>
      </c>
      <c r="AN141" s="149">
        <v>1</v>
      </c>
      <c r="AO141" s="149">
        <v>1</v>
      </c>
      <c r="AP141" s="149">
        <v>1</v>
      </c>
      <c r="AQ141" s="149">
        <v>1</v>
      </c>
      <c r="AR141" s="149">
        <v>1</v>
      </c>
      <c r="AS141" s="149">
        <v>1</v>
      </c>
      <c r="AT141" s="149">
        <v>1</v>
      </c>
      <c r="AU141" s="149">
        <v>1</v>
      </c>
      <c r="AV141" s="149">
        <v>1</v>
      </c>
      <c r="AW141" s="149">
        <v>1</v>
      </c>
      <c r="AX141" s="149">
        <v>1</v>
      </c>
      <c r="AY141" s="149">
        <v>1</v>
      </c>
      <c r="AZ141" s="149">
        <v>1</v>
      </c>
      <c r="BA141" s="149">
        <v>1</v>
      </c>
      <c r="BB141" s="149">
        <v>1</v>
      </c>
      <c r="BC141" s="149">
        <v>1</v>
      </c>
      <c r="BD141" s="149">
        <v>1</v>
      </c>
      <c r="BE141" s="149">
        <v>1</v>
      </c>
      <c r="BF141" s="149">
        <v>1</v>
      </c>
      <c r="BG141" s="149">
        <v>1</v>
      </c>
      <c r="BH141" s="149">
        <v>1</v>
      </c>
      <c r="BI141" s="149">
        <v>1</v>
      </c>
      <c r="BJ141" s="149">
        <v>1</v>
      </c>
      <c r="BK141" s="149">
        <v>1</v>
      </c>
      <c r="BL141" s="149">
        <v>1</v>
      </c>
      <c r="BM141" s="149">
        <v>1</v>
      </c>
      <c r="BN141" s="149">
        <v>1</v>
      </c>
      <c r="BO141" s="149">
        <v>1</v>
      </c>
      <c r="BP141" s="149">
        <v>1</v>
      </c>
      <c r="BQ141" s="149">
        <v>1</v>
      </c>
      <c r="BR141" s="149">
        <v>1</v>
      </c>
      <c r="BS141" s="149">
        <v>1</v>
      </c>
      <c r="BT141" s="149">
        <v>1</v>
      </c>
      <c r="BU141" s="149"/>
      <c r="BV141" s="149"/>
      <c r="BW141" s="149"/>
      <c r="BX141" s="149"/>
      <c r="BY141" s="149"/>
      <c r="BZ141" s="149"/>
      <c r="CA141" s="149"/>
      <c r="CB141" s="149"/>
      <c r="CC141" s="149"/>
      <c r="CD141" s="149"/>
      <c r="CE141" s="149"/>
      <c r="CF141" s="149"/>
      <c r="CG141" s="149"/>
      <c r="CH141" s="149"/>
      <c r="CI141" s="149"/>
      <c r="CJ141" s="149"/>
      <c r="CK141" s="149"/>
      <c r="CL141" s="149"/>
      <c r="CM141" s="149"/>
      <c r="CN141" s="149"/>
      <c r="CO141" s="149"/>
      <c r="CP141" s="149"/>
      <c r="CQ141" s="149"/>
      <c r="CR141" s="149"/>
      <c r="CS141" s="150"/>
      <c r="CT141" s="151"/>
      <c r="CW141" s="68"/>
      <c r="CX141" s="152"/>
    </row>
    <row r="142" spans="1:102">
      <c r="A142" s="289" t="s">
        <v>8334</v>
      </c>
      <c r="B142" s="146" t="s">
        <v>521</v>
      </c>
      <c r="C142" s="147" t="str">
        <f>+_xlfn.XLOOKUP(B142,'R4'!B:B,'R4'!C:C)</f>
        <v>AMR - LASTİKLİ LODER - LİEBHERR L566 XP</v>
      </c>
      <c r="D142" s="147"/>
      <c r="E142" s="150" t="s">
        <v>5135</v>
      </c>
      <c r="F142" s="150" t="s">
        <v>38</v>
      </c>
      <c r="G142" s="150" t="s">
        <v>35</v>
      </c>
      <c r="H142" s="150" t="s">
        <v>8271</v>
      </c>
      <c r="I142" s="156" t="s">
        <v>7478</v>
      </c>
      <c r="J142" s="148">
        <v>0</v>
      </c>
      <c r="K142" s="149">
        <v>0</v>
      </c>
      <c r="L142" s="149">
        <v>0</v>
      </c>
      <c r="M142" s="149">
        <v>0</v>
      </c>
      <c r="N142" s="149">
        <v>0</v>
      </c>
      <c r="O142" s="149">
        <v>0</v>
      </c>
      <c r="P142" s="149">
        <v>0</v>
      </c>
      <c r="Q142" s="149">
        <v>0</v>
      </c>
      <c r="R142" s="149">
        <v>0</v>
      </c>
      <c r="S142" s="149">
        <v>0</v>
      </c>
      <c r="T142" s="149">
        <v>0</v>
      </c>
      <c r="U142" s="149">
        <v>0</v>
      </c>
      <c r="V142" s="149">
        <v>0</v>
      </c>
      <c r="W142" s="149">
        <v>0</v>
      </c>
      <c r="X142" s="149">
        <v>1</v>
      </c>
      <c r="Y142" s="149">
        <v>1</v>
      </c>
      <c r="Z142" s="149">
        <v>1</v>
      </c>
      <c r="AA142" s="149">
        <v>1</v>
      </c>
      <c r="AB142" s="149">
        <v>1</v>
      </c>
      <c r="AC142" s="149">
        <v>1</v>
      </c>
      <c r="AD142" s="149">
        <v>1</v>
      </c>
      <c r="AE142" s="149">
        <v>1</v>
      </c>
      <c r="AF142" s="149">
        <v>1</v>
      </c>
      <c r="AG142" s="149">
        <v>1</v>
      </c>
      <c r="AH142" s="149">
        <v>1</v>
      </c>
      <c r="AI142" s="149">
        <v>1</v>
      </c>
      <c r="AJ142" s="149">
        <v>1</v>
      </c>
      <c r="AK142" s="149">
        <v>1</v>
      </c>
      <c r="AL142" s="149">
        <v>1</v>
      </c>
      <c r="AM142" s="149">
        <v>1</v>
      </c>
      <c r="AN142" s="149">
        <v>1</v>
      </c>
      <c r="AO142" s="149">
        <v>1</v>
      </c>
      <c r="AP142" s="149">
        <v>1</v>
      </c>
      <c r="AQ142" s="149">
        <v>1</v>
      </c>
      <c r="AR142" s="149">
        <v>1</v>
      </c>
      <c r="AS142" s="149">
        <v>1</v>
      </c>
      <c r="AT142" s="149">
        <v>1</v>
      </c>
      <c r="AU142" s="149">
        <v>1</v>
      </c>
      <c r="AV142" s="149">
        <v>1</v>
      </c>
      <c r="AW142" s="149">
        <v>1</v>
      </c>
      <c r="AX142" s="149">
        <v>1</v>
      </c>
      <c r="AY142" s="149">
        <v>1</v>
      </c>
      <c r="AZ142" s="149">
        <v>1</v>
      </c>
      <c r="BA142" s="149">
        <v>1</v>
      </c>
      <c r="BB142" s="149">
        <v>1</v>
      </c>
      <c r="BC142" s="149">
        <v>1</v>
      </c>
      <c r="BD142" s="149">
        <v>1</v>
      </c>
      <c r="BE142" s="149">
        <v>1</v>
      </c>
      <c r="BF142" s="149">
        <v>1</v>
      </c>
      <c r="BG142" s="149">
        <v>1</v>
      </c>
      <c r="BH142" s="149">
        <v>1</v>
      </c>
      <c r="BI142" s="149">
        <v>1</v>
      </c>
      <c r="BJ142" s="149">
        <v>1</v>
      </c>
      <c r="BK142" s="149">
        <v>1</v>
      </c>
      <c r="BL142" s="149">
        <v>1</v>
      </c>
      <c r="BM142" s="149">
        <v>1</v>
      </c>
      <c r="BN142" s="149">
        <v>1</v>
      </c>
      <c r="BO142" s="149">
        <v>1</v>
      </c>
      <c r="BP142" s="149">
        <v>1</v>
      </c>
      <c r="BQ142" s="149">
        <v>1</v>
      </c>
      <c r="BR142" s="149">
        <v>1</v>
      </c>
      <c r="BS142" s="149">
        <v>1</v>
      </c>
      <c r="BT142" s="149">
        <v>1</v>
      </c>
      <c r="BU142" s="149"/>
      <c r="BV142" s="149"/>
      <c r="BW142" s="149"/>
      <c r="BX142" s="149"/>
      <c r="BY142" s="149"/>
      <c r="BZ142" s="149"/>
      <c r="CA142" s="149"/>
      <c r="CB142" s="149"/>
      <c r="CC142" s="149"/>
      <c r="CD142" s="149"/>
      <c r="CE142" s="149"/>
      <c r="CF142" s="149"/>
      <c r="CG142" s="149"/>
      <c r="CH142" s="149"/>
      <c r="CI142" s="149"/>
      <c r="CJ142" s="149"/>
      <c r="CK142" s="149"/>
      <c r="CL142" s="149"/>
      <c r="CM142" s="149"/>
      <c r="CN142" s="149"/>
      <c r="CO142" s="149"/>
      <c r="CP142" s="149"/>
      <c r="CQ142" s="149"/>
      <c r="CR142" s="149"/>
      <c r="CS142" s="150"/>
      <c r="CT142" s="151"/>
      <c r="CW142" s="68"/>
      <c r="CX142" s="152"/>
    </row>
    <row r="143" spans="1:102">
      <c r="A143" s="289" t="s">
        <v>8334</v>
      </c>
      <c r="B143" s="146" t="s">
        <v>522</v>
      </c>
      <c r="C143" s="147" t="str">
        <f>+_xlfn.XLOOKUP(B143,'R4'!B:B,'R4'!C:C)</f>
        <v>AMR - LASTİKLİ LODER - LİEBHERR L566 XP</v>
      </c>
      <c r="D143" s="147"/>
      <c r="E143" s="150" t="s">
        <v>5135</v>
      </c>
      <c r="F143" s="150" t="s">
        <v>38</v>
      </c>
      <c r="G143" s="150" t="s">
        <v>35</v>
      </c>
      <c r="H143" s="150" t="s">
        <v>8271</v>
      </c>
      <c r="I143" s="156" t="s">
        <v>7478</v>
      </c>
      <c r="J143" s="148">
        <v>0</v>
      </c>
      <c r="K143" s="149">
        <v>0</v>
      </c>
      <c r="L143" s="149">
        <v>0</v>
      </c>
      <c r="M143" s="149">
        <v>0</v>
      </c>
      <c r="N143" s="149">
        <v>0</v>
      </c>
      <c r="O143" s="149">
        <v>0</v>
      </c>
      <c r="P143" s="149">
        <v>0</v>
      </c>
      <c r="Q143" s="149">
        <v>0</v>
      </c>
      <c r="R143" s="149">
        <v>0</v>
      </c>
      <c r="S143" s="149">
        <v>0</v>
      </c>
      <c r="T143" s="149">
        <v>0</v>
      </c>
      <c r="U143" s="149">
        <v>0</v>
      </c>
      <c r="V143" s="149">
        <v>0</v>
      </c>
      <c r="W143" s="149">
        <v>0</v>
      </c>
      <c r="X143" s="149">
        <v>1</v>
      </c>
      <c r="Y143" s="149">
        <v>1</v>
      </c>
      <c r="Z143" s="149">
        <v>1</v>
      </c>
      <c r="AA143" s="149">
        <v>1</v>
      </c>
      <c r="AB143" s="149">
        <v>1</v>
      </c>
      <c r="AC143" s="149">
        <v>1</v>
      </c>
      <c r="AD143" s="149">
        <v>1</v>
      </c>
      <c r="AE143" s="149">
        <v>1</v>
      </c>
      <c r="AF143" s="149">
        <v>1</v>
      </c>
      <c r="AG143" s="149">
        <v>1</v>
      </c>
      <c r="AH143" s="149">
        <v>1</v>
      </c>
      <c r="AI143" s="149">
        <v>1</v>
      </c>
      <c r="AJ143" s="149">
        <v>1</v>
      </c>
      <c r="AK143" s="149">
        <v>1</v>
      </c>
      <c r="AL143" s="149">
        <v>1</v>
      </c>
      <c r="AM143" s="149">
        <v>1</v>
      </c>
      <c r="AN143" s="149">
        <v>1</v>
      </c>
      <c r="AO143" s="149">
        <v>1</v>
      </c>
      <c r="AP143" s="149">
        <v>1</v>
      </c>
      <c r="AQ143" s="149">
        <v>1</v>
      </c>
      <c r="AR143" s="149">
        <v>1</v>
      </c>
      <c r="AS143" s="149">
        <v>1</v>
      </c>
      <c r="AT143" s="149">
        <v>1</v>
      </c>
      <c r="AU143" s="149">
        <v>1</v>
      </c>
      <c r="AV143" s="149">
        <v>1</v>
      </c>
      <c r="AW143" s="149">
        <v>1</v>
      </c>
      <c r="AX143" s="149">
        <v>1</v>
      </c>
      <c r="AY143" s="149">
        <v>1</v>
      </c>
      <c r="AZ143" s="149">
        <v>1</v>
      </c>
      <c r="BA143" s="149">
        <v>1</v>
      </c>
      <c r="BB143" s="149">
        <v>1</v>
      </c>
      <c r="BC143" s="149">
        <v>1</v>
      </c>
      <c r="BD143" s="149">
        <v>1</v>
      </c>
      <c r="BE143" s="149">
        <v>1</v>
      </c>
      <c r="BF143" s="149">
        <v>1</v>
      </c>
      <c r="BG143" s="149">
        <v>1</v>
      </c>
      <c r="BH143" s="149">
        <v>1</v>
      </c>
      <c r="BI143" s="149">
        <v>1</v>
      </c>
      <c r="BJ143" s="149">
        <v>1</v>
      </c>
      <c r="BK143" s="149">
        <v>1</v>
      </c>
      <c r="BL143" s="149">
        <v>1</v>
      </c>
      <c r="BM143" s="149">
        <v>1</v>
      </c>
      <c r="BN143" s="149">
        <v>1</v>
      </c>
      <c r="BO143" s="149">
        <v>1</v>
      </c>
      <c r="BP143" s="149">
        <v>1</v>
      </c>
      <c r="BQ143" s="149">
        <v>1</v>
      </c>
      <c r="BR143" s="149">
        <v>1</v>
      </c>
      <c r="BS143" s="149">
        <v>1</v>
      </c>
      <c r="BT143" s="149">
        <v>1</v>
      </c>
      <c r="BU143" s="149"/>
      <c r="BV143" s="149"/>
      <c r="BW143" s="149"/>
      <c r="BX143" s="149"/>
      <c r="BY143" s="149"/>
      <c r="BZ143" s="149"/>
      <c r="CA143" s="149"/>
      <c r="CB143" s="149"/>
      <c r="CC143" s="149"/>
      <c r="CD143" s="149"/>
      <c r="CE143" s="149"/>
      <c r="CF143" s="149"/>
      <c r="CG143" s="149"/>
      <c r="CH143" s="149"/>
      <c r="CI143" s="149"/>
      <c r="CJ143" s="149"/>
      <c r="CK143" s="149"/>
      <c r="CL143" s="149"/>
      <c r="CM143" s="149"/>
      <c r="CN143" s="149"/>
      <c r="CO143" s="149"/>
      <c r="CP143" s="149"/>
      <c r="CQ143" s="149"/>
      <c r="CR143" s="149"/>
      <c r="CS143" s="150"/>
      <c r="CT143" s="151"/>
      <c r="CW143" s="68"/>
      <c r="CX143" s="152"/>
    </row>
    <row r="144" spans="1:102">
      <c r="A144" s="289" t="s">
        <v>8334</v>
      </c>
      <c r="B144" s="146" t="s">
        <v>523</v>
      </c>
      <c r="C144" s="147" t="str">
        <f>+_xlfn.XLOOKUP(B144,'R4'!B:B,'R4'!C:C)</f>
        <v>AMR - LASTİKLİ LODER - LİEBHERR L566 XP</v>
      </c>
      <c r="D144" s="147"/>
      <c r="E144" s="150" t="s">
        <v>5135</v>
      </c>
      <c r="F144" s="150" t="s">
        <v>38</v>
      </c>
      <c r="G144" s="150" t="s">
        <v>35</v>
      </c>
      <c r="H144" s="150" t="s">
        <v>8271</v>
      </c>
      <c r="I144" s="156" t="s">
        <v>7478</v>
      </c>
      <c r="J144" s="148">
        <v>0</v>
      </c>
      <c r="K144" s="149">
        <v>0</v>
      </c>
      <c r="L144" s="149">
        <v>0</v>
      </c>
      <c r="M144" s="149">
        <v>0</v>
      </c>
      <c r="N144" s="149">
        <v>0</v>
      </c>
      <c r="O144" s="149">
        <v>0</v>
      </c>
      <c r="P144" s="149">
        <v>0</v>
      </c>
      <c r="Q144" s="149">
        <v>0</v>
      </c>
      <c r="R144" s="149">
        <v>0</v>
      </c>
      <c r="S144" s="149">
        <v>0</v>
      </c>
      <c r="T144" s="149">
        <v>0</v>
      </c>
      <c r="U144" s="149">
        <v>0</v>
      </c>
      <c r="V144" s="149">
        <v>0</v>
      </c>
      <c r="W144" s="149">
        <v>0</v>
      </c>
      <c r="X144" s="149">
        <v>1</v>
      </c>
      <c r="Y144" s="149">
        <v>1</v>
      </c>
      <c r="Z144" s="149">
        <v>1</v>
      </c>
      <c r="AA144" s="149">
        <v>1</v>
      </c>
      <c r="AB144" s="149">
        <v>1</v>
      </c>
      <c r="AC144" s="149">
        <v>1</v>
      </c>
      <c r="AD144" s="149">
        <v>1</v>
      </c>
      <c r="AE144" s="149">
        <v>1</v>
      </c>
      <c r="AF144" s="149">
        <v>1</v>
      </c>
      <c r="AG144" s="149">
        <v>1</v>
      </c>
      <c r="AH144" s="149">
        <v>1</v>
      </c>
      <c r="AI144" s="149">
        <v>1</v>
      </c>
      <c r="AJ144" s="149">
        <v>1</v>
      </c>
      <c r="AK144" s="149">
        <v>1</v>
      </c>
      <c r="AL144" s="149">
        <v>1</v>
      </c>
      <c r="AM144" s="149">
        <v>1</v>
      </c>
      <c r="AN144" s="149">
        <v>1</v>
      </c>
      <c r="AO144" s="149">
        <v>1</v>
      </c>
      <c r="AP144" s="149">
        <v>1</v>
      </c>
      <c r="AQ144" s="149">
        <v>1</v>
      </c>
      <c r="AR144" s="149">
        <v>1</v>
      </c>
      <c r="AS144" s="149">
        <v>1</v>
      </c>
      <c r="AT144" s="149">
        <v>1</v>
      </c>
      <c r="AU144" s="149">
        <v>1</v>
      </c>
      <c r="AV144" s="149">
        <v>1</v>
      </c>
      <c r="AW144" s="149">
        <v>1</v>
      </c>
      <c r="AX144" s="149">
        <v>1</v>
      </c>
      <c r="AY144" s="149">
        <v>1</v>
      </c>
      <c r="AZ144" s="149">
        <v>1</v>
      </c>
      <c r="BA144" s="149">
        <v>1</v>
      </c>
      <c r="BB144" s="149">
        <v>1</v>
      </c>
      <c r="BC144" s="149">
        <v>1</v>
      </c>
      <c r="BD144" s="149">
        <v>1</v>
      </c>
      <c r="BE144" s="149">
        <v>1</v>
      </c>
      <c r="BF144" s="149">
        <v>1</v>
      </c>
      <c r="BG144" s="149">
        <v>1</v>
      </c>
      <c r="BH144" s="149">
        <v>1</v>
      </c>
      <c r="BI144" s="149">
        <v>1</v>
      </c>
      <c r="BJ144" s="149">
        <v>1</v>
      </c>
      <c r="BK144" s="149">
        <v>1</v>
      </c>
      <c r="BL144" s="149">
        <v>1</v>
      </c>
      <c r="BM144" s="149">
        <v>1</v>
      </c>
      <c r="BN144" s="149">
        <v>1</v>
      </c>
      <c r="BO144" s="149">
        <v>1</v>
      </c>
      <c r="BP144" s="149">
        <v>1</v>
      </c>
      <c r="BQ144" s="149">
        <v>1</v>
      </c>
      <c r="BR144" s="149">
        <v>1</v>
      </c>
      <c r="BS144" s="149">
        <v>1</v>
      </c>
      <c r="BT144" s="149">
        <v>1</v>
      </c>
      <c r="BU144" s="149"/>
      <c r="BV144" s="149"/>
      <c r="BW144" s="149"/>
      <c r="BX144" s="149"/>
      <c r="BY144" s="149"/>
      <c r="BZ144" s="149"/>
      <c r="CA144" s="149"/>
      <c r="CB144" s="149"/>
      <c r="CC144" s="149"/>
      <c r="CD144" s="149"/>
      <c r="CE144" s="149"/>
      <c r="CF144" s="149"/>
      <c r="CG144" s="149"/>
      <c r="CH144" s="149"/>
      <c r="CI144" s="149"/>
      <c r="CJ144" s="149"/>
      <c r="CK144" s="149"/>
      <c r="CL144" s="149"/>
      <c r="CM144" s="149"/>
      <c r="CN144" s="149"/>
      <c r="CO144" s="149"/>
      <c r="CP144" s="149"/>
      <c r="CQ144" s="149"/>
      <c r="CR144" s="149"/>
      <c r="CS144" s="150"/>
      <c r="CT144" s="151"/>
      <c r="CW144" s="68"/>
      <c r="CX144" s="152"/>
    </row>
    <row r="145" spans="1:102">
      <c r="A145" s="289" t="s">
        <v>8334</v>
      </c>
      <c r="B145" s="146" t="s">
        <v>524</v>
      </c>
      <c r="C145" s="147" t="str">
        <f>+_xlfn.XLOOKUP(B145,'R4'!B:B,'R4'!C:C)</f>
        <v>AMR - LASTİKLİ LODER - LİEBHERR L566 XP</v>
      </c>
      <c r="D145" s="147"/>
      <c r="E145" s="150" t="s">
        <v>5163</v>
      </c>
      <c r="F145" s="150" t="s">
        <v>38</v>
      </c>
      <c r="G145" s="150" t="s">
        <v>35</v>
      </c>
      <c r="H145" s="150" t="s">
        <v>8271</v>
      </c>
      <c r="I145" s="156"/>
      <c r="J145" s="148">
        <v>0</v>
      </c>
      <c r="K145" s="149">
        <v>0</v>
      </c>
      <c r="L145" s="149">
        <v>0</v>
      </c>
      <c r="M145" s="149">
        <v>0</v>
      </c>
      <c r="N145" s="149">
        <v>0</v>
      </c>
      <c r="O145" s="149">
        <v>0</v>
      </c>
      <c r="P145" s="149">
        <v>0</v>
      </c>
      <c r="Q145" s="149">
        <v>0</v>
      </c>
      <c r="R145" s="149">
        <v>0</v>
      </c>
      <c r="S145" s="149">
        <v>0</v>
      </c>
      <c r="T145" s="149">
        <v>0</v>
      </c>
      <c r="U145" s="149">
        <v>0</v>
      </c>
      <c r="V145" s="149">
        <v>0</v>
      </c>
      <c r="W145" s="149">
        <v>0</v>
      </c>
      <c r="X145" s="149">
        <v>1</v>
      </c>
      <c r="Y145" s="149">
        <v>1</v>
      </c>
      <c r="Z145" s="149">
        <v>1</v>
      </c>
      <c r="AA145" s="149">
        <v>1</v>
      </c>
      <c r="AB145" s="149">
        <v>1</v>
      </c>
      <c r="AC145" s="149">
        <v>1</v>
      </c>
      <c r="AD145" s="149">
        <v>1</v>
      </c>
      <c r="AE145" s="149">
        <v>1</v>
      </c>
      <c r="AF145" s="149">
        <v>1</v>
      </c>
      <c r="AG145" s="149">
        <v>1</v>
      </c>
      <c r="AH145" s="149">
        <v>1</v>
      </c>
      <c r="AI145" s="149">
        <v>1</v>
      </c>
      <c r="AJ145" s="149">
        <v>1</v>
      </c>
      <c r="AK145" s="149">
        <v>1</v>
      </c>
      <c r="AL145" s="149">
        <v>1</v>
      </c>
      <c r="AM145" s="149">
        <v>1</v>
      </c>
      <c r="AN145" s="149">
        <v>1</v>
      </c>
      <c r="AO145" s="149">
        <v>1</v>
      </c>
      <c r="AP145" s="149">
        <v>1</v>
      </c>
      <c r="AQ145" s="149">
        <v>1</v>
      </c>
      <c r="AR145" s="149">
        <v>1</v>
      </c>
      <c r="AS145" s="149">
        <v>1</v>
      </c>
      <c r="AT145" s="149">
        <v>1</v>
      </c>
      <c r="AU145" s="149">
        <v>1</v>
      </c>
      <c r="AV145" s="149">
        <v>1</v>
      </c>
      <c r="AW145" s="149">
        <v>1</v>
      </c>
      <c r="AX145" s="149">
        <v>1</v>
      </c>
      <c r="AY145" s="149">
        <v>1</v>
      </c>
      <c r="AZ145" s="149">
        <v>1</v>
      </c>
      <c r="BA145" s="149">
        <v>1</v>
      </c>
      <c r="BB145" s="149">
        <v>1</v>
      </c>
      <c r="BC145" s="149">
        <v>1</v>
      </c>
      <c r="BD145" s="149">
        <v>1</v>
      </c>
      <c r="BE145" s="149">
        <v>1</v>
      </c>
      <c r="BF145" s="149">
        <v>1</v>
      </c>
      <c r="BG145" s="149">
        <v>1</v>
      </c>
      <c r="BH145" s="149">
        <v>1</v>
      </c>
      <c r="BI145" s="149">
        <v>1</v>
      </c>
      <c r="BJ145" s="149">
        <v>1</v>
      </c>
      <c r="BK145" s="149">
        <v>1</v>
      </c>
      <c r="BL145" s="149">
        <v>1</v>
      </c>
      <c r="BM145" s="149">
        <v>1</v>
      </c>
      <c r="BN145" s="149">
        <v>1</v>
      </c>
      <c r="BO145" s="149">
        <v>1</v>
      </c>
      <c r="BP145" s="149">
        <v>1</v>
      </c>
      <c r="BQ145" s="149">
        <v>1</v>
      </c>
      <c r="BR145" s="149">
        <v>1</v>
      </c>
      <c r="BS145" s="149">
        <v>1</v>
      </c>
      <c r="BT145" s="149">
        <v>1</v>
      </c>
      <c r="BU145" s="149"/>
      <c r="BV145" s="149"/>
      <c r="BW145" s="149"/>
      <c r="BX145" s="149"/>
      <c r="BY145" s="149"/>
      <c r="BZ145" s="149"/>
      <c r="CA145" s="149"/>
      <c r="CB145" s="149"/>
      <c r="CC145" s="149"/>
      <c r="CD145" s="149"/>
      <c r="CE145" s="149"/>
      <c r="CF145" s="149"/>
      <c r="CG145" s="149"/>
      <c r="CH145" s="149"/>
      <c r="CI145" s="149"/>
      <c r="CJ145" s="149"/>
      <c r="CK145" s="149"/>
      <c r="CL145" s="149"/>
      <c r="CM145" s="149"/>
      <c r="CN145" s="149"/>
      <c r="CO145" s="149"/>
      <c r="CP145" s="149"/>
      <c r="CQ145" s="149"/>
      <c r="CR145" s="149"/>
      <c r="CS145" s="150"/>
      <c r="CT145" s="151"/>
      <c r="CW145" s="68"/>
      <c r="CX145" s="152"/>
    </row>
    <row r="146" spans="1:102">
      <c r="A146" s="289" t="s">
        <v>8334</v>
      </c>
      <c r="B146" s="146" t="s">
        <v>525</v>
      </c>
      <c r="C146" s="147" t="str">
        <f>+_xlfn.XLOOKUP(B146,'R4'!B:B,'R4'!C:C)</f>
        <v>AMR - LASTİKLİ LODER - LİEBHERR L566 XP</v>
      </c>
      <c r="D146" s="147"/>
      <c r="E146" s="150" t="s">
        <v>5163</v>
      </c>
      <c r="F146" s="150" t="s">
        <v>38</v>
      </c>
      <c r="G146" s="150" t="s">
        <v>35</v>
      </c>
      <c r="H146" s="150" t="s">
        <v>8271</v>
      </c>
      <c r="I146" s="156"/>
      <c r="J146" s="148">
        <v>0</v>
      </c>
      <c r="K146" s="149">
        <v>0</v>
      </c>
      <c r="L146" s="149">
        <v>0</v>
      </c>
      <c r="M146" s="149">
        <v>0</v>
      </c>
      <c r="N146" s="149">
        <v>0</v>
      </c>
      <c r="O146" s="149">
        <v>0</v>
      </c>
      <c r="P146" s="149">
        <v>0</v>
      </c>
      <c r="Q146" s="149">
        <v>0</v>
      </c>
      <c r="R146" s="149">
        <v>0</v>
      </c>
      <c r="S146" s="149">
        <v>0</v>
      </c>
      <c r="T146" s="149">
        <v>0</v>
      </c>
      <c r="U146" s="149">
        <v>0</v>
      </c>
      <c r="V146" s="149">
        <v>0</v>
      </c>
      <c r="W146" s="149">
        <v>0</v>
      </c>
      <c r="X146" s="149">
        <v>1</v>
      </c>
      <c r="Y146" s="149">
        <v>1</v>
      </c>
      <c r="Z146" s="149">
        <v>1</v>
      </c>
      <c r="AA146" s="149">
        <v>1</v>
      </c>
      <c r="AB146" s="149">
        <v>1</v>
      </c>
      <c r="AC146" s="149">
        <v>1</v>
      </c>
      <c r="AD146" s="149">
        <v>1</v>
      </c>
      <c r="AE146" s="149">
        <v>1</v>
      </c>
      <c r="AF146" s="149">
        <v>1</v>
      </c>
      <c r="AG146" s="149">
        <v>1</v>
      </c>
      <c r="AH146" s="149">
        <v>1</v>
      </c>
      <c r="AI146" s="149">
        <v>1</v>
      </c>
      <c r="AJ146" s="149">
        <v>1</v>
      </c>
      <c r="AK146" s="149">
        <v>1</v>
      </c>
      <c r="AL146" s="149">
        <v>1</v>
      </c>
      <c r="AM146" s="149">
        <v>1</v>
      </c>
      <c r="AN146" s="149">
        <v>1</v>
      </c>
      <c r="AO146" s="149">
        <v>1</v>
      </c>
      <c r="AP146" s="149">
        <v>1</v>
      </c>
      <c r="AQ146" s="149">
        <v>1</v>
      </c>
      <c r="AR146" s="149">
        <v>1</v>
      </c>
      <c r="AS146" s="149">
        <v>1</v>
      </c>
      <c r="AT146" s="149">
        <v>1</v>
      </c>
      <c r="AU146" s="149">
        <v>1</v>
      </c>
      <c r="AV146" s="149">
        <v>1</v>
      </c>
      <c r="AW146" s="149">
        <v>1</v>
      </c>
      <c r="AX146" s="149">
        <v>1</v>
      </c>
      <c r="AY146" s="149">
        <v>1</v>
      </c>
      <c r="AZ146" s="149">
        <v>1</v>
      </c>
      <c r="BA146" s="149">
        <v>1</v>
      </c>
      <c r="BB146" s="149">
        <v>1</v>
      </c>
      <c r="BC146" s="149">
        <v>1</v>
      </c>
      <c r="BD146" s="149">
        <v>1</v>
      </c>
      <c r="BE146" s="149">
        <v>1</v>
      </c>
      <c r="BF146" s="149">
        <v>1</v>
      </c>
      <c r="BG146" s="149">
        <v>1</v>
      </c>
      <c r="BH146" s="149">
        <v>1</v>
      </c>
      <c r="BI146" s="149">
        <v>1</v>
      </c>
      <c r="BJ146" s="149">
        <v>1</v>
      </c>
      <c r="BK146" s="149">
        <v>1</v>
      </c>
      <c r="BL146" s="149">
        <v>1</v>
      </c>
      <c r="BM146" s="149">
        <v>1</v>
      </c>
      <c r="BN146" s="149">
        <v>1</v>
      </c>
      <c r="BO146" s="149">
        <v>1</v>
      </c>
      <c r="BP146" s="149">
        <v>1</v>
      </c>
      <c r="BQ146" s="149">
        <v>1</v>
      </c>
      <c r="BR146" s="149">
        <v>1</v>
      </c>
      <c r="BS146" s="149">
        <v>1</v>
      </c>
      <c r="BT146" s="149">
        <v>1</v>
      </c>
      <c r="BU146" s="149"/>
      <c r="BV146" s="149"/>
      <c r="BW146" s="149"/>
      <c r="BX146" s="149"/>
      <c r="BY146" s="149"/>
      <c r="BZ146" s="149"/>
      <c r="CA146" s="149"/>
      <c r="CB146" s="149"/>
      <c r="CC146" s="149"/>
      <c r="CD146" s="149"/>
      <c r="CE146" s="149"/>
      <c r="CF146" s="149"/>
      <c r="CG146" s="149"/>
      <c r="CH146" s="149"/>
      <c r="CI146" s="149"/>
      <c r="CJ146" s="149"/>
      <c r="CK146" s="149"/>
      <c r="CL146" s="149"/>
      <c r="CM146" s="149"/>
      <c r="CN146" s="149"/>
      <c r="CO146" s="149"/>
      <c r="CP146" s="149"/>
      <c r="CQ146" s="149"/>
      <c r="CR146" s="149"/>
      <c r="CS146" s="150"/>
      <c r="CT146" s="151"/>
      <c r="CW146" s="68"/>
      <c r="CX146" s="152"/>
    </row>
    <row r="147" spans="1:102">
      <c r="A147" s="289" t="s">
        <v>8334</v>
      </c>
      <c r="B147" s="146" t="s">
        <v>526</v>
      </c>
      <c r="C147" s="147" t="str">
        <f>+_xlfn.XLOOKUP(B147,'R4'!B:B,'R4'!C:C)</f>
        <v>AMR - LASTİKLİ LODER - LİEBHERR L566 XP</v>
      </c>
      <c r="D147" s="147"/>
      <c r="E147" s="150" t="s">
        <v>5163</v>
      </c>
      <c r="F147" s="150" t="s">
        <v>38</v>
      </c>
      <c r="G147" s="150" t="s">
        <v>35</v>
      </c>
      <c r="H147" s="150" t="s">
        <v>8271</v>
      </c>
      <c r="I147" s="156"/>
      <c r="J147" s="148">
        <v>0</v>
      </c>
      <c r="K147" s="149">
        <v>0</v>
      </c>
      <c r="L147" s="149">
        <v>0</v>
      </c>
      <c r="M147" s="149">
        <v>0</v>
      </c>
      <c r="N147" s="149">
        <v>0</v>
      </c>
      <c r="O147" s="149">
        <v>0</v>
      </c>
      <c r="P147" s="149">
        <v>0</v>
      </c>
      <c r="Q147" s="149">
        <v>0</v>
      </c>
      <c r="R147" s="149">
        <v>0</v>
      </c>
      <c r="S147" s="149">
        <v>0</v>
      </c>
      <c r="T147" s="149">
        <v>0</v>
      </c>
      <c r="U147" s="149">
        <v>0</v>
      </c>
      <c r="V147" s="149">
        <v>0</v>
      </c>
      <c r="W147" s="149">
        <v>0</v>
      </c>
      <c r="X147" s="149">
        <v>1</v>
      </c>
      <c r="Y147" s="149">
        <v>1</v>
      </c>
      <c r="Z147" s="149">
        <v>1</v>
      </c>
      <c r="AA147" s="149">
        <v>1</v>
      </c>
      <c r="AB147" s="149">
        <v>1</v>
      </c>
      <c r="AC147" s="149">
        <v>1</v>
      </c>
      <c r="AD147" s="149">
        <v>1</v>
      </c>
      <c r="AE147" s="149">
        <v>1</v>
      </c>
      <c r="AF147" s="149">
        <v>1</v>
      </c>
      <c r="AG147" s="149">
        <v>1</v>
      </c>
      <c r="AH147" s="149">
        <v>1</v>
      </c>
      <c r="AI147" s="149">
        <v>1</v>
      </c>
      <c r="AJ147" s="149">
        <v>1</v>
      </c>
      <c r="AK147" s="149">
        <v>1</v>
      </c>
      <c r="AL147" s="149">
        <v>1</v>
      </c>
      <c r="AM147" s="149">
        <v>1</v>
      </c>
      <c r="AN147" s="149">
        <v>1</v>
      </c>
      <c r="AO147" s="149">
        <v>1</v>
      </c>
      <c r="AP147" s="149">
        <v>1</v>
      </c>
      <c r="AQ147" s="149">
        <v>1</v>
      </c>
      <c r="AR147" s="149">
        <v>1</v>
      </c>
      <c r="AS147" s="149">
        <v>1</v>
      </c>
      <c r="AT147" s="149">
        <v>1</v>
      </c>
      <c r="AU147" s="149">
        <v>1</v>
      </c>
      <c r="AV147" s="149">
        <v>1</v>
      </c>
      <c r="AW147" s="149">
        <v>1</v>
      </c>
      <c r="AX147" s="149">
        <v>1</v>
      </c>
      <c r="AY147" s="149">
        <v>1</v>
      </c>
      <c r="AZ147" s="149">
        <v>1</v>
      </c>
      <c r="BA147" s="149">
        <v>1</v>
      </c>
      <c r="BB147" s="149">
        <v>1</v>
      </c>
      <c r="BC147" s="149">
        <v>1</v>
      </c>
      <c r="BD147" s="149">
        <v>1</v>
      </c>
      <c r="BE147" s="149">
        <v>1</v>
      </c>
      <c r="BF147" s="149">
        <v>1</v>
      </c>
      <c r="BG147" s="149">
        <v>1</v>
      </c>
      <c r="BH147" s="149">
        <v>1</v>
      </c>
      <c r="BI147" s="149">
        <v>1</v>
      </c>
      <c r="BJ147" s="149">
        <v>1</v>
      </c>
      <c r="BK147" s="149">
        <v>1</v>
      </c>
      <c r="BL147" s="149">
        <v>1</v>
      </c>
      <c r="BM147" s="149">
        <v>1</v>
      </c>
      <c r="BN147" s="149">
        <v>1</v>
      </c>
      <c r="BO147" s="149">
        <v>1</v>
      </c>
      <c r="BP147" s="149">
        <v>1</v>
      </c>
      <c r="BQ147" s="149">
        <v>1</v>
      </c>
      <c r="BR147" s="149">
        <v>1</v>
      </c>
      <c r="BS147" s="149">
        <v>1</v>
      </c>
      <c r="BT147" s="149">
        <v>1</v>
      </c>
      <c r="BU147" s="149"/>
      <c r="BV147" s="149"/>
      <c r="BW147" s="149"/>
      <c r="BX147" s="149"/>
      <c r="BY147" s="149"/>
      <c r="BZ147" s="149"/>
      <c r="CA147" s="149"/>
      <c r="CB147" s="149"/>
      <c r="CC147" s="149"/>
      <c r="CD147" s="149"/>
      <c r="CE147" s="149"/>
      <c r="CF147" s="149"/>
      <c r="CG147" s="149"/>
      <c r="CH147" s="149"/>
      <c r="CI147" s="149"/>
      <c r="CJ147" s="149"/>
      <c r="CK147" s="149"/>
      <c r="CL147" s="149"/>
      <c r="CM147" s="149"/>
      <c r="CN147" s="149"/>
      <c r="CO147" s="149"/>
      <c r="CP147" s="149"/>
      <c r="CQ147" s="149"/>
      <c r="CR147" s="149"/>
      <c r="CS147" s="150"/>
      <c r="CT147" s="151"/>
      <c r="CW147" s="68"/>
      <c r="CX147" s="152"/>
    </row>
    <row r="148" spans="1:102">
      <c r="A148" s="289" t="s">
        <v>8334</v>
      </c>
      <c r="B148" s="146" t="s">
        <v>527</v>
      </c>
      <c r="C148" s="147" t="str">
        <f>+_xlfn.XLOOKUP(B148,'R4'!B:B,'R4'!C:C)</f>
        <v>AMR - LASTİKLİ LODER - LİEBHERR L566 XP</v>
      </c>
      <c r="D148" s="147"/>
      <c r="E148" s="150" t="s">
        <v>5163</v>
      </c>
      <c r="F148" s="150" t="s">
        <v>38</v>
      </c>
      <c r="G148" s="150" t="s">
        <v>35</v>
      </c>
      <c r="H148" s="150" t="s">
        <v>8271</v>
      </c>
      <c r="I148" s="156"/>
      <c r="J148" s="148">
        <v>0</v>
      </c>
      <c r="K148" s="149">
        <v>0</v>
      </c>
      <c r="L148" s="149">
        <v>0</v>
      </c>
      <c r="M148" s="149">
        <v>0</v>
      </c>
      <c r="N148" s="149">
        <v>0</v>
      </c>
      <c r="O148" s="149">
        <v>0</v>
      </c>
      <c r="P148" s="149">
        <v>0</v>
      </c>
      <c r="Q148" s="149">
        <v>0</v>
      </c>
      <c r="R148" s="149">
        <v>0</v>
      </c>
      <c r="S148" s="149">
        <v>0</v>
      </c>
      <c r="T148" s="149">
        <v>0</v>
      </c>
      <c r="U148" s="149">
        <v>0</v>
      </c>
      <c r="V148" s="149">
        <v>0</v>
      </c>
      <c r="W148" s="149">
        <v>0</v>
      </c>
      <c r="X148" s="149">
        <v>1</v>
      </c>
      <c r="Y148" s="149">
        <v>1</v>
      </c>
      <c r="Z148" s="149">
        <v>1</v>
      </c>
      <c r="AA148" s="149">
        <v>1</v>
      </c>
      <c r="AB148" s="149">
        <v>1</v>
      </c>
      <c r="AC148" s="149">
        <v>1</v>
      </c>
      <c r="AD148" s="149">
        <v>1</v>
      </c>
      <c r="AE148" s="149">
        <v>1</v>
      </c>
      <c r="AF148" s="149">
        <v>1</v>
      </c>
      <c r="AG148" s="149">
        <v>1</v>
      </c>
      <c r="AH148" s="149">
        <v>1</v>
      </c>
      <c r="AI148" s="149">
        <v>1</v>
      </c>
      <c r="AJ148" s="149">
        <v>1</v>
      </c>
      <c r="AK148" s="149">
        <v>1</v>
      </c>
      <c r="AL148" s="149">
        <v>1</v>
      </c>
      <c r="AM148" s="149">
        <v>1</v>
      </c>
      <c r="AN148" s="149">
        <v>1</v>
      </c>
      <c r="AO148" s="149">
        <v>1</v>
      </c>
      <c r="AP148" s="149">
        <v>1</v>
      </c>
      <c r="AQ148" s="149">
        <v>1</v>
      </c>
      <c r="AR148" s="149">
        <v>1</v>
      </c>
      <c r="AS148" s="149">
        <v>1</v>
      </c>
      <c r="AT148" s="149">
        <v>1</v>
      </c>
      <c r="AU148" s="149">
        <v>1</v>
      </c>
      <c r="AV148" s="149">
        <v>1</v>
      </c>
      <c r="AW148" s="149">
        <v>1</v>
      </c>
      <c r="AX148" s="149">
        <v>1</v>
      </c>
      <c r="AY148" s="149">
        <v>1</v>
      </c>
      <c r="AZ148" s="149">
        <v>1</v>
      </c>
      <c r="BA148" s="149">
        <v>1</v>
      </c>
      <c r="BB148" s="149">
        <v>1</v>
      </c>
      <c r="BC148" s="149">
        <v>1</v>
      </c>
      <c r="BD148" s="149">
        <v>1</v>
      </c>
      <c r="BE148" s="149">
        <v>1</v>
      </c>
      <c r="BF148" s="149">
        <v>1</v>
      </c>
      <c r="BG148" s="149">
        <v>1</v>
      </c>
      <c r="BH148" s="149">
        <v>1</v>
      </c>
      <c r="BI148" s="149">
        <v>1</v>
      </c>
      <c r="BJ148" s="149">
        <v>1</v>
      </c>
      <c r="BK148" s="149">
        <v>1</v>
      </c>
      <c r="BL148" s="149">
        <v>1</v>
      </c>
      <c r="BM148" s="149">
        <v>1</v>
      </c>
      <c r="BN148" s="149">
        <v>1</v>
      </c>
      <c r="BO148" s="149">
        <v>1</v>
      </c>
      <c r="BP148" s="149">
        <v>1</v>
      </c>
      <c r="BQ148" s="149">
        <v>1</v>
      </c>
      <c r="BR148" s="149">
        <v>1</v>
      </c>
      <c r="BS148" s="149">
        <v>1</v>
      </c>
      <c r="BT148" s="149">
        <v>1</v>
      </c>
      <c r="BU148" s="149"/>
      <c r="BV148" s="149"/>
      <c r="BW148" s="149"/>
      <c r="BX148" s="149"/>
      <c r="BY148" s="149"/>
      <c r="BZ148" s="149"/>
      <c r="CA148" s="149"/>
      <c r="CB148" s="149"/>
      <c r="CC148" s="149"/>
      <c r="CD148" s="149"/>
      <c r="CE148" s="149"/>
      <c r="CF148" s="149"/>
      <c r="CG148" s="149"/>
      <c r="CH148" s="149"/>
      <c r="CI148" s="149"/>
      <c r="CJ148" s="149"/>
      <c r="CK148" s="149"/>
      <c r="CL148" s="149"/>
      <c r="CM148" s="149"/>
      <c r="CN148" s="149"/>
      <c r="CO148" s="149"/>
      <c r="CP148" s="149"/>
      <c r="CQ148" s="149"/>
      <c r="CR148" s="149"/>
      <c r="CS148" s="150"/>
      <c r="CT148" s="151"/>
      <c r="CW148" s="68"/>
      <c r="CX148" s="152"/>
    </row>
    <row r="149" spans="1:102">
      <c r="A149" s="289" t="s">
        <v>8334</v>
      </c>
      <c r="B149" s="146" t="s">
        <v>528</v>
      </c>
      <c r="C149" s="147" t="str">
        <f>+_xlfn.XLOOKUP(B149,'R4'!B:B,'R4'!C:C)</f>
        <v>AMR - LASTİKLİ LODER - LİEBHERR L566 XP - GENERİC</v>
      </c>
      <c r="D149" s="147"/>
      <c r="E149" s="150" t="s">
        <v>5175</v>
      </c>
      <c r="F149" s="150" t="s">
        <v>38</v>
      </c>
      <c r="G149" s="150" t="s">
        <v>35</v>
      </c>
      <c r="H149" s="150" t="s">
        <v>8271</v>
      </c>
      <c r="I149" s="156"/>
      <c r="J149" s="148">
        <v>0</v>
      </c>
      <c r="K149" s="149">
        <v>0</v>
      </c>
      <c r="L149" s="149">
        <v>0</v>
      </c>
      <c r="M149" s="149">
        <v>0</v>
      </c>
      <c r="N149" s="149">
        <v>0</v>
      </c>
      <c r="O149" s="149">
        <v>0</v>
      </c>
      <c r="P149" s="149">
        <v>0</v>
      </c>
      <c r="Q149" s="149">
        <v>1</v>
      </c>
      <c r="R149" s="149">
        <v>1</v>
      </c>
      <c r="S149" s="149">
        <v>1</v>
      </c>
      <c r="T149" s="149">
        <v>1</v>
      </c>
      <c r="U149" s="149">
        <v>1</v>
      </c>
      <c r="V149" s="149">
        <v>1</v>
      </c>
      <c r="W149" s="149">
        <v>1</v>
      </c>
      <c r="X149" s="149">
        <v>1</v>
      </c>
      <c r="Y149" s="149">
        <v>1</v>
      </c>
      <c r="Z149" s="149">
        <v>1</v>
      </c>
      <c r="AA149" s="149">
        <v>1</v>
      </c>
      <c r="AB149" s="149">
        <v>1</v>
      </c>
      <c r="AC149" s="149">
        <v>1</v>
      </c>
      <c r="AD149" s="149">
        <v>1</v>
      </c>
      <c r="AE149" s="149">
        <v>1</v>
      </c>
      <c r="AF149" s="149">
        <v>1</v>
      </c>
      <c r="AG149" s="149">
        <v>1</v>
      </c>
      <c r="AH149" s="149">
        <v>1</v>
      </c>
      <c r="AI149" s="149">
        <v>1</v>
      </c>
      <c r="AJ149" s="149">
        <v>1</v>
      </c>
      <c r="AK149" s="149">
        <v>1</v>
      </c>
      <c r="AL149" s="149">
        <v>1</v>
      </c>
      <c r="AM149" s="149">
        <v>1</v>
      </c>
      <c r="AN149" s="149">
        <v>1</v>
      </c>
      <c r="AO149" s="149">
        <v>1</v>
      </c>
      <c r="AP149" s="149">
        <v>1</v>
      </c>
      <c r="AQ149" s="149">
        <v>1</v>
      </c>
      <c r="AR149" s="149">
        <v>1</v>
      </c>
      <c r="AS149" s="149">
        <v>1</v>
      </c>
      <c r="AT149" s="149">
        <v>1</v>
      </c>
      <c r="AU149" s="149">
        <v>1</v>
      </c>
      <c r="AV149" s="149">
        <v>1</v>
      </c>
      <c r="AW149" s="149">
        <v>1</v>
      </c>
      <c r="AX149" s="149">
        <v>1</v>
      </c>
      <c r="AY149" s="149">
        <v>1</v>
      </c>
      <c r="AZ149" s="149">
        <v>1</v>
      </c>
      <c r="BA149" s="149">
        <v>1</v>
      </c>
      <c r="BB149" s="149">
        <v>1</v>
      </c>
      <c r="BC149" s="149">
        <v>1</v>
      </c>
      <c r="BD149" s="149">
        <v>1</v>
      </c>
      <c r="BE149" s="149">
        <v>1</v>
      </c>
      <c r="BF149" s="149">
        <v>1</v>
      </c>
      <c r="BG149" s="149">
        <v>1</v>
      </c>
      <c r="BH149" s="149">
        <v>1</v>
      </c>
      <c r="BI149" s="149">
        <v>1</v>
      </c>
      <c r="BJ149" s="149">
        <v>1</v>
      </c>
      <c r="BK149" s="149">
        <v>1</v>
      </c>
      <c r="BL149" s="149">
        <v>1</v>
      </c>
      <c r="BM149" s="149">
        <v>1</v>
      </c>
      <c r="BN149" s="149">
        <v>1</v>
      </c>
      <c r="BO149" s="149">
        <v>1</v>
      </c>
      <c r="BP149" s="149">
        <v>1</v>
      </c>
      <c r="BQ149" s="149">
        <v>1</v>
      </c>
      <c r="BR149" s="149">
        <v>1</v>
      </c>
      <c r="BS149" s="149">
        <v>1</v>
      </c>
      <c r="BT149" s="149">
        <v>1</v>
      </c>
      <c r="BU149" s="149"/>
      <c r="BV149" s="149"/>
      <c r="BW149" s="149"/>
      <c r="BX149" s="149"/>
      <c r="BY149" s="149"/>
      <c r="BZ149" s="149"/>
      <c r="CA149" s="149"/>
      <c r="CB149" s="149"/>
      <c r="CC149" s="149"/>
      <c r="CD149" s="149"/>
      <c r="CE149" s="149"/>
      <c r="CF149" s="149"/>
      <c r="CG149" s="149"/>
      <c r="CH149" s="149"/>
      <c r="CI149" s="149"/>
      <c r="CJ149" s="149"/>
      <c r="CK149" s="149"/>
      <c r="CL149" s="149"/>
      <c r="CM149" s="149"/>
      <c r="CN149" s="149"/>
      <c r="CO149" s="149"/>
      <c r="CP149" s="149"/>
      <c r="CQ149" s="149"/>
      <c r="CR149" s="149"/>
      <c r="CS149" s="150"/>
      <c r="CT149" s="151"/>
      <c r="CW149" s="68"/>
      <c r="CX149" s="152"/>
    </row>
    <row r="150" spans="1:102">
      <c r="A150" s="289" t="s">
        <v>8334</v>
      </c>
      <c r="B150" s="146" t="s">
        <v>7</v>
      </c>
      <c r="C150" s="147" t="str">
        <f>+_xlfn.XLOOKUP(B150,'R4'!B:B,'R4'!C:C)</f>
        <v>AMR - EKSKAVATÖR - 45 TON - PALETLİ - LİEBHERR R 945</v>
      </c>
      <c r="D150" s="147"/>
      <c r="E150" s="150" t="s">
        <v>2</v>
      </c>
      <c r="F150" s="150" t="s">
        <v>38</v>
      </c>
      <c r="G150" s="150" t="s">
        <v>35</v>
      </c>
      <c r="H150" s="150" t="s">
        <v>8271</v>
      </c>
      <c r="I150" s="156"/>
      <c r="J150" s="148">
        <v>0</v>
      </c>
      <c r="K150" s="149">
        <v>0</v>
      </c>
      <c r="L150" s="149">
        <v>0</v>
      </c>
      <c r="M150" s="149">
        <v>0</v>
      </c>
      <c r="N150" s="149">
        <v>0</v>
      </c>
      <c r="O150" s="149">
        <v>0</v>
      </c>
      <c r="P150" s="149">
        <v>0</v>
      </c>
      <c r="Q150" s="149">
        <v>1</v>
      </c>
      <c r="R150" s="149">
        <v>1</v>
      </c>
      <c r="S150" s="149">
        <v>1</v>
      </c>
      <c r="T150" s="149">
        <v>1</v>
      </c>
      <c r="U150" s="149">
        <v>1</v>
      </c>
      <c r="V150" s="149">
        <v>1</v>
      </c>
      <c r="W150" s="149">
        <v>1</v>
      </c>
      <c r="X150" s="149">
        <v>1</v>
      </c>
      <c r="Y150" s="149">
        <v>1</v>
      </c>
      <c r="Z150" s="149">
        <v>1</v>
      </c>
      <c r="AA150" s="149">
        <v>1</v>
      </c>
      <c r="AB150" s="149">
        <v>1</v>
      </c>
      <c r="AC150" s="149">
        <v>1</v>
      </c>
      <c r="AD150" s="149">
        <v>1</v>
      </c>
      <c r="AE150" s="149">
        <v>1</v>
      </c>
      <c r="AF150" s="149">
        <v>1</v>
      </c>
      <c r="AG150" s="149">
        <v>1</v>
      </c>
      <c r="AH150" s="149">
        <v>1</v>
      </c>
      <c r="AI150" s="149">
        <v>1</v>
      </c>
      <c r="AJ150" s="149">
        <v>1</v>
      </c>
      <c r="AK150" s="149">
        <v>1</v>
      </c>
      <c r="AL150" s="149">
        <v>1</v>
      </c>
      <c r="AM150" s="149">
        <v>1</v>
      </c>
      <c r="AN150" s="149">
        <v>1</v>
      </c>
      <c r="AO150" s="149">
        <v>1</v>
      </c>
      <c r="AP150" s="149">
        <v>1</v>
      </c>
      <c r="AQ150" s="149">
        <v>1</v>
      </c>
      <c r="AR150" s="149">
        <v>1</v>
      </c>
      <c r="AS150" s="149">
        <v>1</v>
      </c>
      <c r="AT150" s="149">
        <v>1</v>
      </c>
      <c r="AU150" s="149">
        <v>1</v>
      </c>
      <c r="AV150" s="149">
        <v>1</v>
      </c>
      <c r="AW150" s="149">
        <v>1</v>
      </c>
      <c r="AX150" s="149">
        <v>1</v>
      </c>
      <c r="AY150" s="149">
        <v>1</v>
      </c>
      <c r="AZ150" s="149">
        <v>1</v>
      </c>
      <c r="BA150" s="149">
        <v>1</v>
      </c>
      <c r="BB150" s="149">
        <v>1</v>
      </c>
      <c r="BC150" s="149">
        <v>1</v>
      </c>
      <c r="BD150" s="149">
        <v>1</v>
      </c>
      <c r="BE150" s="149">
        <v>1</v>
      </c>
      <c r="BF150" s="149">
        <v>1</v>
      </c>
      <c r="BG150" s="149">
        <v>1</v>
      </c>
      <c r="BH150" s="149">
        <v>1</v>
      </c>
      <c r="BI150" s="149">
        <v>1</v>
      </c>
      <c r="BJ150" s="149">
        <v>1</v>
      </c>
      <c r="BK150" s="149">
        <v>1</v>
      </c>
      <c r="BL150" s="149">
        <v>1</v>
      </c>
      <c r="BM150" s="149">
        <v>1</v>
      </c>
      <c r="BN150" s="149">
        <v>1</v>
      </c>
      <c r="BO150" s="149">
        <v>1</v>
      </c>
      <c r="BP150" s="149">
        <v>1</v>
      </c>
      <c r="BQ150" s="149">
        <v>1</v>
      </c>
      <c r="BR150" s="149">
        <v>1</v>
      </c>
      <c r="BS150" s="149">
        <v>1</v>
      </c>
      <c r="BT150" s="149">
        <v>1</v>
      </c>
      <c r="BU150" s="149"/>
      <c r="BV150" s="149"/>
      <c r="BW150" s="149"/>
      <c r="BX150" s="149"/>
      <c r="BY150" s="149"/>
      <c r="BZ150" s="149"/>
      <c r="CA150" s="149"/>
      <c r="CB150" s="149"/>
      <c r="CC150" s="149"/>
      <c r="CD150" s="149"/>
      <c r="CE150" s="149"/>
      <c r="CF150" s="149"/>
      <c r="CG150" s="149"/>
      <c r="CH150" s="149"/>
      <c r="CI150" s="149"/>
      <c r="CJ150" s="149"/>
      <c r="CK150" s="149"/>
      <c r="CL150" s="149"/>
      <c r="CM150" s="149"/>
      <c r="CN150" s="149"/>
      <c r="CO150" s="149"/>
      <c r="CP150" s="149"/>
      <c r="CQ150" s="149"/>
      <c r="CR150" s="149"/>
      <c r="CS150" s="150"/>
      <c r="CT150" s="151"/>
      <c r="CW150" s="68"/>
      <c r="CX150" s="152"/>
    </row>
    <row r="151" spans="1:102">
      <c r="A151" s="289" t="s">
        <v>8334</v>
      </c>
      <c r="B151" s="146" t="s">
        <v>431</v>
      </c>
      <c r="C151" s="147" t="str">
        <f>+_xlfn.XLOOKUP(B151,'R4'!B:B,'R4'!C:C)</f>
        <v>AMR - EKSKAVATÖR - 45 TON - PALETLİ - LİEBHERR R 945</v>
      </c>
      <c r="D151" s="147"/>
      <c r="E151" s="150" t="s">
        <v>2</v>
      </c>
      <c r="F151" s="150" t="s">
        <v>38</v>
      </c>
      <c r="G151" s="150" t="s">
        <v>35</v>
      </c>
      <c r="H151" s="150" t="s">
        <v>8271</v>
      </c>
      <c r="I151" s="156"/>
      <c r="J151" s="148">
        <v>0</v>
      </c>
      <c r="K151" s="149">
        <v>0</v>
      </c>
      <c r="L151" s="149">
        <v>0</v>
      </c>
      <c r="M151" s="149">
        <v>0</v>
      </c>
      <c r="N151" s="149">
        <v>0</v>
      </c>
      <c r="O151" s="149">
        <v>0</v>
      </c>
      <c r="P151" s="149">
        <v>0</v>
      </c>
      <c r="Q151" s="149">
        <v>0</v>
      </c>
      <c r="R151" s="149">
        <v>1</v>
      </c>
      <c r="S151" s="149">
        <v>1</v>
      </c>
      <c r="T151" s="149">
        <v>1</v>
      </c>
      <c r="U151" s="149">
        <v>1</v>
      </c>
      <c r="V151" s="149">
        <v>1</v>
      </c>
      <c r="W151" s="149">
        <v>1</v>
      </c>
      <c r="X151" s="149">
        <v>1</v>
      </c>
      <c r="Y151" s="149">
        <v>1</v>
      </c>
      <c r="Z151" s="149">
        <v>1</v>
      </c>
      <c r="AA151" s="149">
        <v>1</v>
      </c>
      <c r="AB151" s="149">
        <v>1</v>
      </c>
      <c r="AC151" s="149">
        <v>1</v>
      </c>
      <c r="AD151" s="149">
        <v>1</v>
      </c>
      <c r="AE151" s="149">
        <v>1</v>
      </c>
      <c r="AF151" s="149">
        <v>1</v>
      </c>
      <c r="AG151" s="149">
        <v>1</v>
      </c>
      <c r="AH151" s="149">
        <v>1</v>
      </c>
      <c r="AI151" s="149">
        <v>1</v>
      </c>
      <c r="AJ151" s="149">
        <v>1</v>
      </c>
      <c r="AK151" s="149">
        <v>1</v>
      </c>
      <c r="AL151" s="149">
        <v>1</v>
      </c>
      <c r="AM151" s="149">
        <v>1</v>
      </c>
      <c r="AN151" s="149">
        <v>1</v>
      </c>
      <c r="AO151" s="149">
        <v>1</v>
      </c>
      <c r="AP151" s="149">
        <v>1</v>
      </c>
      <c r="AQ151" s="149">
        <v>1</v>
      </c>
      <c r="AR151" s="149">
        <v>1</v>
      </c>
      <c r="AS151" s="149">
        <v>1</v>
      </c>
      <c r="AT151" s="149">
        <v>1</v>
      </c>
      <c r="AU151" s="149">
        <v>1</v>
      </c>
      <c r="AV151" s="149">
        <v>1</v>
      </c>
      <c r="AW151" s="149">
        <v>1</v>
      </c>
      <c r="AX151" s="149">
        <v>1</v>
      </c>
      <c r="AY151" s="149">
        <v>1</v>
      </c>
      <c r="AZ151" s="149">
        <v>1</v>
      </c>
      <c r="BA151" s="149">
        <v>1</v>
      </c>
      <c r="BB151" s="149">
        <v>1</v>
      </c>
      <c r="BC151" s="149">
        <v>1</v>
      </c>
      <c r="BD151" s="149">
        <v>1</v>
      </c>
      <c r="BE151" s="149">
        <v>1</v>
      </c>
      <c r="BF151" s="149">
        <v>1</v>
      </c>
      <c r="BG151" s="149">
        <v>1</v>
      </c>
      <c r="BH151" s="149">
        <v>1</v>
      </c>
      <c r="BI151" s="149">
        <v>1</v>
      </c>
      <c r="BJ151" s="149">
        <v>1</v>
      </c>
      <c r="BK151" s="149">
        <v>1</v>
      </c>
      <c r="BL151" s="149">
        <v>1</v>
      </c>
      <c r="BM151" s="149">
        <v>1</v>
      </c>
      <c r="BN151" s="149">
        <v>1</v>
      </c>
      <c r="BO151" s="149">
        <v>1</v>
      </c>
      <c r="BP151" s="149">
        <v>1</v>
      </c>
      <c r="BQ151" s="149">
        <v>1</v>
      </c>
      <c r="BR151" s="149">
        <v>1</v>
      </c>
      <c r="BS151" s="149">
        <v>1</v>
      </c>
      <c r="BT151" s="149">
        <v>1</v>
      </c>
      <c r="BU151" s="149"/>
      <c r="BV151" s="149"/>
      <c r="BW151" s="149"/>
      <c r="BX151" s="149"/>
      <c r="BY151" s="149"/>
      <c r="BZ151" s="149"/>
      <c r="CA151" s="149"/>
      <c r="CB151" s="149"/>
      <c r="CC151" s="149"/>
      <c r="CD151" s="149"/>
      <c r="CE151" s="149"/>
      <c r="CF151" s="149"/>
      <c r="CG151" s="149"/>
      <c r="CH151" s="149"/>
      <c r="CI151" s="149"/>
      <c r="CJ151" s="149"/>
      <c r="CK151" s="149"/>
      <c r="CL151" s="149"/>
      <c r="CM151" s="149"/>
      <c r="CN151" s="149"/>
      <c r="CO151" s="149"/>
      <c r="CP151" s="149"/>
      <c r="CQ151" s="149"/>
      <c r="CR151" s="149"/>
      <c r="CS151" s="150"/>
      <c r="CT151" s="151"/>
      <c r="CW151" s="68"/>
      <c r="CX151" s="152"/>
    </row>
    <row r="152" spans="1:102">
      <c r="A152" s="289" t="s">
        <v>8334</v>
      </c>
      <c r="B152" s="146" t="s">
        <v>432</v>
      </c>
      <c r="C152" s="147" t="str">
        <f>+_xlfn.XLOOKUP(B152,'R4'!B:B,'R4'!C:C)</f>
        <v>AMR - EKSKAVATÖR - 45 TON - PALETLİ - LİEBHERR R 945</v>
      </c>
      <c r="D152" s="147"/>
      <c r="E152" s="150" t="s">
        <v>2</v>
      </c>
      <c r="F152" s="150" t="s">
        <v>38</v>
      </c>
      <c r="G152" s="150" t="s">
        <v>35</v>
      </c>
      <c r="H152" s="150" t="s">
        <v>8271</v>
      </c>
      <c r="I152" s="156"/>
      <c r="J152" s="148">
        <v>0</v>
      </c>
      <c r="K152" s="149">
        <v>0</v>
      </c>
      <c r="L152" s="149">
        <v>0</v>
      </c>
      <c r="M152" s="149">
        <v>0</v>
      </c>
      <c r="N152" s="149">
        <v>0</v>
      </c>
      <c r="O152" s="149">
        <v>0</v>
      </c>
      <c r="P152" s="149">
        <v>0</v>
      </c>
      <c r="Q152" s="149">
        <v>0</v>
      </c>
      <c r="R152" s="149">
        <v>0</v>
      </c>
      <c r="S152" s="149">
        <v>1</v>
      </c>
      <c r="T152" s="149">
        <v>1</v>
      </c>
      <c r="U152" s="149">
        <v>1</v>
      </c>
      <c r="V152" s="149">
        <v>1</v>
      </c>
      <c r="W152" s="149">
        <v>1</v>
      </c>
      <c r="X152" s="149">
        <v>1</v>
      </c>
      <c r="Y152" s="149">
        <v>1</v>
      </c>
      <c r="Z152" s="149">
        <v>1</v>
      </c>
      <c r="AA152" s="149">
        <v>1</v>
      </c>
      <c r="AB152" s="149">
        <v>1</v>
      </c>
      <c r="AC152" s="149">
        <v>1</v>
      </c>
      <c r="AD152" s="149">
        <v>1</v>
      </c>
      <c r="AE152" s="149">
        <v>1</v>
      </c>
      <c r="AF152" s="149">
        <v>1</v>
      </c>
      <c r="AG152" s="149">
        <v>1</v>
      </c>
      <c r="AH152" s="149">
        <v>1</v>
      </c>
      <c r="AI152" s="149">
        <v>1</v>
      </c>
      <c r="AJ152" s="149">
        <v>1</v>
      </c>
      <c r="AK152" s="149">
        <v>1</v>
      </c>
      <c r="AL152" s="149">
        <v>1</v>
      </c>
      <c r="AM152" s="149">
        <v>1</v>
      </c>
      <c r="AN152" s="149">
        <v>1</v>
      </c>
      <c r="AO152" s="149">
        <v>1</v>
      </c>
      <c r="AP152" s="149">
        <v>1</v>
      </c>
      <c r="AQ152" s="149">
        <v>1</v>
      </c>
      <c r="AR152" s="149">
        <v>1</v>
      </c>
      <c r="AS152" s="149">
        <v>1</v>
      </c>
      <c r="AT152" s="149">
        <v>1</v>
      </c>
      <c r="AU152" s="149">
        <v>1</v>
      </c>
      <c r="AV152" s="149">
        <v>1</v>
      </c>
      <c r="AW152" s="149">
        <v>1</v>
      </c>
      <c r="AX152" s="149">
        <v>1</v>
      </c>
      <c r="AY152" s="149">
        <v>1</v>
      </c>
      <c r="AZ152" s="149">
        <v>1</v>
      </c>
      <c r="BA152" s="149">
        <v>1</v>
      </c>
      <c r="BB152" s="149">
        <v>1</v>
      </c>
      <c r="BC152" s="149">
        <v>1</v>
      </c>
      <c r="BD152" s="149">
        <v>1</v>
      </c>
      <c r="BE152" s="149">
        <v>1</v>
      </c>
      <c r="BF152" s="149">
        <v>1</v>
      </c>
      <c r="BG152" s="149">
        <v>1</v>
      </c>
      <c r="BH152" s="149">
        <v>1</v>
      </c>
      <c r="BI152" s="149">
        <v>1</v>
      </c>
      <c r="BJ152" s="149">
        <v>1</v>
      </c>
      <c r="BK152" s="149">
        <v>1</v>
      </c>
      <c r="BL152" s="149">
        <v>1</v>
      </c>
      <c r="BM152" s="149">
        <v>1</v>
      </c>
      <c r="BN152" s="149">
        <v>1</v>
      </c>
      <c r="BO152" s="149">
        <v>1</v>
      </c>
      <c r="BP152" s="149">
        <v>1</v>
      </c>
      <c r="BQ152" s="149">
        <v>1</v>
      </c>
      <c r="BR152" s="149">
        <v>1</v>
      </c>
      <c r="BS152" s="149">
        <v>1</v>
      </c>
      <c r="BT152" s="149">
        <v>1</v>
      </c>
      <c r="BU152" s="149"/>
      <c r="BV152" s="149"/>
      <c r="BW152" s="149"/>
      <c r="BX152" s="149"/>
      <c r="BY152" s="149"/>
      <c r="BZ152" s="149"/>
      <c r="CA152" s="149"/>
      <c r="CB152" s="149"/>
      <c r="CC152" s="149"/>
      <c r="CD152" s="149"/>
      <c r="CE152" s="149"/>
      <c r="CF152" s="149"/>
      <c r="CG152" s="149"/>
      <c r="CH152" s="149"/>
      <c r="CI152" s="149"/>
      <c r="CJ152" s="149"/>
      <c r="CK152" s="149"/>
      <c r="CL152" s="149"/>
      <c r="CM152" s="149"/>
      <c r="CN152" s="149"/>
      <c r="CO152" s="149"/>
      <c r="CP152" s="149"/>
      <c r="CQ152" s="149"/>
      <c r="CR152" s="149"/>
      <c r="CS152" s="150"/>
      <c r="CT152" s="151"/>
      <c r="CW152" s="68"/>
      <c r="CX152" s="152"/>
    </row>
    <row r="153" spans="1:102">
      <c r="A153" s="289" t="s">
        <v>8334</v>
      </c>
      <c r="B153" s="146" t="s">
        <v>433</v>
      </c>
      <c r="C153" s="147" t="str">
        <f>+_xlfn.XLOOKUP(B153,'R4'!B:B,'R4'!C:C)</f>
        <v>AMR - EKSKAVATÖR - 45 TON - PALETLİ - LİEBHERR R 945</v>
      </c>
      <c r="D153" s="147"/>
      <c r="E153" s="150" t="s">
        <v>2</v>
      </c>
      <c r="F153" s="150" t="s">
        <v>38</v>
      </c>
      <c r="G153" s="150" t="s">
        <v>35</v>
      </c>
      <c r="H153" s="150" t="s">
        <v>8271</v>
      </c>
      <c r="I153" s="156"/>
      <c r="J153" s="148">
        <v>0</v>
      </c>
      <c r="K153" s="149">
        <v>0</v>
      </c>
      <c r="L153" s="149">
        <v>0</v>
      </c>
      <c r="M153" s="149">
        <v>0</v>
      </c>
      <c r="N153" s="149">
        <v>0</v>
      </c>
      <c r="O153" s="149">
        <v>0</v>
      </c>
      <c r="P153" s="149">
        <v>0</v>
      </c>
      <c r="Q153" s="149">
        <v>0</v>
      </c>
      <c r="R153" s="149">
        <v>0</v>
      </c>
      <c r="S153" s="149">
        <v>0</v>
      </c>
      <c r="T153" s="149">
        <v>1</v>
      </c>
      <c r="U153" s="149">
        <v>1</v>
      </c>
      <c r="V153" s="149">
        <v>1</v>
      </c>
      <c r="W153" s="149">
        <v>1</v>
      </c>
      <c r="X153" s="149">
        <v>1</v>
      </c>
      <c r="Y153" s="149">
        <v>1</v>
      </c>
      <c r="Z153" s="149">
        <v>1</v>
      </c>
      <c r="AA153" s="149">
        <v>1</v>
      </c>
      <c r="AB153" s="149">
        <v>1</v>
      </c>
      <c r="AC153" s="149">
        <v>1</v>
      </c>
      <c r="AD153" s="149">
        <v>1</v>
      </c>
      <c r="AE153" s="149">
        <v>1</v>
      </c>
      <c r="AF153" s="149">
        <v>1</v>
      </c>
      <c r="AG153" s="149">
        <v>1</v>
      </c>
      <c r="AH153" s="149">
        <v>1</v>
      </c>
      <c r="AI153" s="149">
        <v>1</v>
      </c>
      <c r="AJ153" s="149">
        <v>1</v>
      </c>
      <c r="AK153" s="149">
        <v>1</v>
      </c>
      <c r="AL153" s="149">
        <v>1</v>
      </c>
      <c r="AM153" s="149">
        <v>1</v>
      </c>
      <c r="AN153" s="149">
        <v>1</v>
      </c>
      <c r="AO153" s="149">
        <v>1</v>
      </c>
      <c r="AP153" s="149">
        <v>1</v>
      </c>
      <c r="AQ153" s="149">
        <v>1</v>
      </c>
      <c r="AR153" s="149">
        <v>1</v>
      </c>
      <c r="AS153" s="149">
        <v>1</v>
      </c>
      <c r="AT153" s="149">
        <v>1</v>
      </c>
      <c r="AU153" s="149">
        <v>1</v>
      </c>
      <c r="AV153" s="149">
        <v>1</v>
      </c>
      <c r="AW153" s="149">
        <v>1</v>
      </c>
      <c r="AX153" s="149">
        <v>1</v>
      </c>
      <c r="AY153" s="149">
        <v>1</v>
      </c>
      <c r="AZ153" s="149">
        <v>1</v>
      </c>
      <c r="BA153" s="149">
        <v>1</v>
      </c>
      <c r="BB153" s="149">
        <v>1</v>
      </c>
      <c r="BC153" s="149">
        <v>1</v>
      </c>
      <c r="BD153" s="149">
        <v>1</v>
      </c>
      <c r="BE153" s="149">
        <v>1</v>
      </c>
      <c r="BF153" s="149">
        <v>1</v>
      </c>
      <c r="BG153" s="149">
        <v>1</v>
      </c>
      <c r="BH153" s="149">
        <v>1</v>
      </c>
      <c r="BI153" s="149">
        <v>1</v>
      </c>
      <c r="BJ153" s="149">
        <v>1</v>
      </c>
      <c r="BK153" s="149">
        <v>1</v>
      </c>
      <c r="BL153" s="149">
        <v>1</v>
      </c>
      <c r="BM153" s="149">
        <v>1</v>
      </c>
      <c r="BN153" s="149">
        <v>1</v>
      </c>
      <c r="BO153" s="149">
        <v>1</v>
      </c>
      <c r="BP153" s="149">
        <v>1</v>
      </c>
      <c r="BQ153" s="149">
        <v>1</v>
      </c>
      <c r="BR153" s="149">
        <v>1</v>
      </c>
      <c r="BS153" s="149">
        <v>1</v>
      </c>
      <c r="BT153" s="149">
        <v>1</v>
      </c>
      <c r="BU153" s="149"/>
      <c r="BV153" s="149"/>
      <c r="BW153" s="149"/>
      <c r="BX153" s="149"/>
      <c r="BY153" s="149"/>
      <c r="BZ153" s="149"/>
      <c r="CA153" s="149"/>
      <c r="CB153" s="149"/>
      <c r="CC153" s="149"/>
      <c r="CD153" s="149"/>
      <c r="CE153" s="149"/>
      <c r="CF153" s="149"/>
      <c r="CG153" s="149"/>
      <c r="CH153" s="149"/>
      <c r="CI153" s="149"/>
      <c r="CJ153" s="149"/>
      <c r="CK153" s="149"/>
      <c r="CL153" s="149"/>
      <c r="CM153" s="149"/>
      <c r="CN153" s="149"/>
      <c r="CO153" s="149"/>
      <c r="CP153" s="149"/>
      <c r="CQ153" s="149"/>
      <c r="CR153" s="149"/>
      <c r="CS153" s="150"/>
      <c r="CT153" s="151"/>
      <c r="CW153" s="68"/>
      <c r="CX153" s="152"/>
    </row>
    <row r="154" spans="1:102">
      <c r="A154" s="289" t="s">
        <v>8334</v>
      </c>
      <c r="B154" s="146" t="s">
        <v>434</v>
      </c>
      <c r="C154" s="147" t="str">
        <f>+_xlfn.XLOOKUP(B154,'R4'!B:B,'R4'!C:C)</f>
        <v>AMR - EKSKAVATÖR - 45 TON - PALETLİ - LİEBHERR R 945 - GENERİC</v>
      </c>
      <c r="D154" s="147"/>
      <c r="E154" s="150" t="s">
        <v>2</v>
      </c>
      <c r="F154" s="150" t="s">
        <v>38</v>
      </c>
      <c r="G154" s="150" t="s">
        <v>35</v>
      </c>
      <c r="H154" s="150" t="s">
        <v>8271</v>
      </c>
      <c r="I154" s="156"/>
      <c r="J154" s="148">
        <v>0</v>
      </c>
      <c r="K154" s="149">
        <v>0</v>
      </c>
      <c r="L154" s="149">
        <v>0</v>
      </c>
      <c r="M154" s="149">
        <v>0</v>
      </c>
      <c r="N154" s="149">
        <v>0</v>
      </c>
      <c r="O154" s="149">
        <v>0</v>
      </c>
      <c r="P154" s="149">
        <v>0</v>
      </c>
      <c r="Q154" s="149">
        <v>1</v>
      </c>
      <c r="R154" s="149">
        <v>1</v>
      </c>
      <c r="S154" s="149">
        <v>1</v>
      </c>
      <c r="T154" s="149">
        <v>1</v>
      </c>
      <c r="U154" s="149">
        <v>1</v>
      </c>
      <c r="V154" s="149">
        <v>1</v>
      </c>
      <c r="W154" s="149">
        <v>1</v>
      </c>
      <c r="X154" s="149">
        <v>1</v>
      </c>
      <c r="Y154" s="149">
        <v>1</v>
      </c>
      <c r="Z154" s="149">
        <v>1</v>
      </c>
      <c r="AA154" s="149">
        <v>1</v>
      </c>
      <c r="AB154" s="149">
        <v>1</v>
      </c>
      <c r="AC154" s="149">
        <v>1</v>
      </c>
      <c r="AD154" s="149">
        <v>1</v>
      </c>
      <c r="AE154" s="149">
        <v>1</v>
      </c>
      <c r="AF154" s="149">
        <v>1</v>
      </c>
      <c r="AG154" s="149">
        <v>1</v>
      </c>
      <c r="AH154" s="149">
        <v>1</v>
      </c>
      <c r="AI154" s="149">
        <v>1</v>
      </c>
      <c r="AJ154" s="149">
        <v>1</v>
      </c>
      <c r="AK154" s="149">
        <v>1</v>
      </c>
      <c r="AL154" s="149">
        <v>1</v>
      </c>
      <c r="AM154" s="149">
        <v>1</v>
      </c>
      <c r="AN154" s="149">
        <v>1</v>
      </c>
      <c r="AO154" s="149">
        <v>1</v>
      </c>
      <c r="AP154" s="149">
        <v>1</v>
      </c>
      <c r="AQ154" s="149">
        <v>1</v>
      </c>
      <c r="AR154" s="149">
        <v>1</v>
      </c>
      <c r="AS154" s="149">
        <v>1</v>
      </c>
      <c r="AT154" s="149">
        <v>1</v>
      </c>
      <c r="AU154" s="149">
        <v>1</v>
      </c>
      <c r="AV154" s="149">
        <v>1</v>
      </c>
      <c r="AW154" s="149">
        <v>1</v>
      </c>
      <c r="AX154" s="149">
        <v>1</v>
      </c>
      <c r="AY154" s="149">
        <v>1</v>
      </c>
      <c r="AZ154" s="149">
        <v>1</v>
      </c>
      <c r="BA154" s="149">
        <v>1</v>
      </c>
      <c r="BB154" s="149">
        <v>1</v>
      </c>
      <c r="BC154" s="149">
        <v>1</v>
      </c>
      <c r="BD154" s="149">
        <v>1</v>
      </c>
      <c r="BE154" s="149">
        <v>1</v>
      </c>
      <c r="BF154" s="149">
        <v>1</v>
      </c>
      <c r="BG154" s="149">
        <v>1</v>
      </c>
      <c r="BH154" s="149">
        <v>1</v>
      </c>
      <c r="BI154" s="149">
        <v>1</v>
      </c>
      <c r="BJ154" s="149">
        <v>1</v>
      </c>
      <c r="BK154" s="149">
        <v>1</v>
      </c>
      <c r="BL154" s="149">
        <v>1</v>
      </c>
      <c r="BM154" s="149">
        <v>1</v>
      </c>
      <c r="BN154" s="149">
        <v>1</v>
      </c>
      <c r="BO154" s="149">
        <v>1</v>
      </c>
      <c r="BP154" s="149">
        <v>1</v>
      </c>
      <c r="BQ154" s="149">
        <v>1</v>
      </c>
      <c r="BR154" s="149">
        <v>1</v>
      </c>
      <c r="BS154" s="149">
        <v>1</v>
      </c>
      <c r="BT154" s="149">
        <v>1</v>
      </c>
      <c r="BU154" s="149"/>
      <c r="BV154" s="149"/>
      <c r="BW154" s="149"/>
      <c r="BX154" s="149"/>
      <c r="BY154" s="149"/>
      <c r="BZ154" s="149"/>
      <c r="CA154" s="149"/>
      <c r="CB154" s="149"/>
      <c r="CC154" s="149"/>
      <c r="CD154" s="149"/>
      <c r="CE154" s="149"/>
      <c r="CF154" s="149"/>
      <c r="CG154" s="149"/>
      <c r="CH154" s="149"/>
      <c r="CI154" s="149"/>
      <c r="CJ154" s="149"/>
      <c r="CK154" s="149"/>
      <c r="CL154" s="149"/>
      <c r="CM154" s="149"/>
      <c r="CN154" s="149"/>
      <c r="CO154" s="149"/>
      <c r="CP154" s="149"/>
      <c r="CQ154" s="149"/>
      <c r="CR154" s="149"/>
      <c r="CS154" s="150"/>
      <c r="CT154" s="151"/>
      <c r="CW154" s="68"/>
      <c r="CX154" s="152"/>
    </row>
    <row r="155" spans="1:102">
      <c r="A155" s="289" t="s">
        <v>8334</v>
      </c>
      <c r="B155" s="146" t="s">
        <v>435</v>
      </c>
      <c r="C155" s="147" t="str">
        <f>+_xlfn.XLOOKUP(B155,'R4'!B:B,'R4'!C:C)</f>
        <v>AMR - EKSKAVATÖR - 45 TON - PALETLİ - LİEBHERR R 945</v>
      </c>
      <c r="D155" s="147"/>
      <c r="E155" s="150" t="s">
        <v>2</v>
      </c>
      <c r="F155" s="150" t="s">
        <v>38</v>
      </c>
      <c r="G155" s="150" t="s">
        <v>35</v>
      </c>
      <c r="H155" s="150" t="s">
        <v>8271</v>
      </c>
      <c r="I155" s="156"/>
      <c r="J155" s="148">
        <v>0</v>
      </c>
      <c r="K155" s="149">
        <v>0</v>
      </c>
      <c r="L155" s="149">
        <v>0</v>
      </c>
      <c r="M155" s="149">
        <v>0</v>
      </c>
      <c r="N155" s="149">
        <v>0</v>
      </c>
      <c r="O155" s="149">
        <v>0</v>
      </c>
      <c r="P155" s="149">
        <v>0</v>
      </c>
      <c r="Q155" s="149">
        <v>0</v>
      </c>
      <c r="R155" s="149">
        <v>1</v>
      </c>
      <c r="S155" s="149">
        <v>1</v>
      </c>
      <c r="T155" s="149">
        <v>1</v>
      </c>
      <c r="U155" s="149">
        <v>1</v>
      </c>
      <c r="V155" s="149">
        <v>1</v>
      </c>
      <c r="W155" s="149">
        <v>1</v>
      </c>
      <c r="X155" s="149">
        <v>1</v>
      </c>
      <c r="Y155" s="149">
        <v>1</v>
      </c>
      <c r="Z155" s="149">
        <v>1</v>
      </c>
      <c r="AA155" s="149">
        <v>1</v>
      </c>
      <c r="AB155" s="149">
        <v>1</v>
      </c>
      <c r="AC155" s="149">
        <v>1</v>
      </c>
      <c r="AD155" s="149">
        <v>1</v>
      </c>
      <c r="AE155" s="149">
        <v>1</v>
      </c>
      <c r="AF155" s="149">
        <v>1</v>
      </c>
      <c r="AG155" s="149">
        <v>1</v>
      </c>
      <c r="AH155" s="149">
        <v>1</v>
      </c>
      <c r="AI155" s="149">
        <v>1</v>
      </c>
      <c r="AJ155" s="149">
        <v>1</v>
      </c>
      <c r="AK155" s="149">
        <v>1</v>
      </c>
      <c r="AL155" s="149">
        <v>1</v>
      </c>
      <c r="AM155" s="149">
        <v>1</v>
      </c>
      <c r="AN155" s="149">
        <v>1</v>
      </c>
      <c r="AO155" s="149">
        <v>1</v>
      </c>
      <c r="AP155" s="149">
        <v>1</v>
      </c>
      <c r="AQ155" s="149">
        <v>1</v>
      </c>
      <c r="AR155" s="149">
        <v>1</v>
      </c>
      <c r="AS155" s="149">
        <v>1</v>
      </c>
      <c r="AT155" s="149">
        <v>1</v>
      </c>
      <c r="AU155" s="149">
        <v>1</v>
      </c>
      <c r="AV155" s="149">
        <v>1</v>
      </c>
      <c r="AW155" s="149">
        <v>1</v>
      </c>
      <c r="AX155" s="149">
        <v>1</v>
      </c>
      <c r="AY155" s="149">
        <v>1</v>
      </c>
      <c r="AZ155" s="149">
        <v>1</v>
      </c>
      <c r="BA155" s="149">
        <v>1</v>
      </c>
      <c r="BB155" s="149">
        <v>1</v>
      </c>
      <c r="BC155" s="149">
        <v>1</v>
      </c>
      <c r="BD155" s="149">
        <v>1</v>
      </c>
      <c r="BE155" s="149">
        <v>1</v>
      </c>
      <c r="BF155" s="149">
        <v>1</v>
      </c>
      <c r="BG155" s="149">
        <v>1</v>
      </c>
      <c r="BH155" s="149">
        <v>1</v>
      </c>
      <c r="BI155" s="149">
        <v>1</v>
      </c>
      <c r="BJ155" s="149">
        <v>1</v>
      </c>
      <c r="BK155" s="149">
        <v>1</v>
      </c>
      <c r="BL155" s="149">
        <v>1</v>
      </c>
      <c r="BM155" s="149">
        <v>1</v>
      </c>
      <c r="BN155" s="149">
        <v>1</v>
      </c>
      <c r="BO155" s="149">
        <v>1</v>
      </c>
      <c r="BP155" s="149">
        <v>1</v>
      </c>
      <c r="BQ155" s="149">
        <v>1</v>
      </c>
      <c r="BR155" s="149">
        <v>1</v>
      </c>
      <c r="BS155" s="149">
        <v>1</v>
      </c>
      <c r="BT155" s="149">
        <v>1</v>
      </c>
      <c r="BU155" s="149"/>
      <c r="BV155" s="149"/>
      <c r="BW155" s="149"/>
      <c r="BX155" s="149"/>
      <c r="BY155" s="149"/>
      <c r="BZ155" s="149"/>
      <c r="CA155" s="149"/>
      <c r="CB155" s="149"/>
      <c r="CC155" s="149"/>
      <c r="CD155" s="149"/>
      <c r="CE155" s="149"/>
      <c r="CF155" s="149"/>
      <c r="CG155" s="149"/>
      <c r="CH155" s="149"/>
      <c r="CI155" s="149"/>
      <c r="CJ155" s="149"/>
      <c r="CK155" s="149"/>
      <c r="CL155" s="149"/>
      <c r="CM155" s="149"/>
      <c r="CN155" s="149"/>
      <c r="CO155" s="149"/>
      <c r="CP155" s="149"/>
      <c r="CQ155" s="149"/>
      <c r="CR155" s="149"/>
      <c r="CS155" s="150"/>
      <c r="CT155" s="151"/>
      <c r="CW155" s="68"/>
      <c r="CX155" s="152"/>
    </row>
    <row r="156" spans="1:102">
      <c r="A156" s="289" t="s">
        <v>8334</v>
      </c>
      <c r="B156" s="146" t="s">
        <v>436</v>
      </c>
      <c r="C156" s="147" t="str">
        <f>+_xlfn.XLOOKUP(B156,'R4'!B:B,'R4'!C:C)</f>
        <v>AMR - EKSKAVATÖR - 45 TON - PALETLİ - LİEBHERR R 945</v>
      </c>
      <c r="D156" s="147"/>
      <c r="E156" s="150" t="s">
        <v>2</v>
      </c>
      <c r="F156" s="150" t="s">
        <v>38</v>
      </c>
      <c r="G156" s="150" t="s">
        <v>35</v>
      </c>
      <c r="H156" s="150" t="s">
        <v>8271</v>
      </c>
      <c r="I156" s="156"/>
      <c r="J156" s="148">
        <v>0</v>
      </c>
      <c r="K156" s="149">
        <v>0</v>
      </c>
      <c r="L156" s="149">
        <v>0</v>
      </c>
      <c r="M156" s="149">
        <v>0</v>
      </c>
      <c r="N156" s="149">
        <v>0</v>
      </c>
      <c r="O156" s="149">
        <v>0</v>
      </c>
      <c r="P156" s="149">
        <v>0</v>
      </c>
      <c r="Q156" s="149">
        <v>0</v>
      </c>
      <c r="R156" s="149">
        <v>1</v>
      </c>
      <c r="S156" s="149">
        <v>1</v>
      </c>
      <c r="T156" s="149">
        <v>1</v>
      </c>
      <c r="U156" s="149">
        <v>1</v>
      </c>
      <c r="V156" s="149">
        <v>1</v>
      </c>
      <c r="W156" s="149">
        <v>1</v>
      </c>
      <c r="X156" s="149">
        <v>1</v>
      </c>
      <c r="Y156" s="149">
        <v>1</v>
      </c>
      <c r="Z156" s="149">
        <v>1</v>
      </c>
      <c r="AA156" s="149">
        <v>1</v>
      </c>
      <c r="AB156" s="149">
        <v>1</v>
      </c>
      <c r="AC156" s="149">
        <v>1</v>
      </c>
      <c r="AD156" s="149">
        <v>1</v>
      </c>
      <c r="AE156" s="149">
        <v>1</v>
      </c>
      <c r="AF156" s="149">
        <v>1</v>
      </c>
      <c r="AG156" s="149">
        <v>1</v>
      </c>
      <c r="AH156" s="149">
        <v>1</v>
      </c>
      <c r="AI156" s="149">
        <v>1</v>
      </c>
      <c r="AJ156" s="149">
        <v>1</v>
      </c>
      <c r="AK156" s="149">
        <v>1</v>
      </c>
      <c r="AL156" s="149">
        <v>1</v>
      </c>
      <c r="AM156" s="149">
        <v>1</v>
      </c>
      <c r="AN156" s="149">
        <v>1</v>
      </c>
      <c r="AO156" s="149">
        <v>1</v>
      </c>
      <c r="AP156" s="149">
        <v>1</v>
      </c>
      <c r="AQ156" s="149">
        <v>1</v>
      </c>
      <c r="AR156" s="149">
        <v>1</v>
      </c>
      <c r="AS156" s="149">
        <v>1</v>
      </c>
      <c r="AT156" s="149">
        <v>1</v>
      </c>
      <c r="AU156" s="149">
        <v>1</v>
      </c>
      <c r="AV156" s="149">
        <v>1</v>
      </c>
      <c r="AW156" s="149">
        <v>1</v>
      </c>
      <c r="AX156" s="149">
        <v>1</v>
      </c>
      <c r="AY156" s="149">
        <v>1</v>
      </c>
      <c r="AZ156" s="149">
        <v>1</v>
      </c>
      <c r="BA156" s="149">
        <v>1</v>
      </c>
      <c r="BB156" s="149">
        <v>1</v>
      </c>
      <c r="BC156" s="149">
        <v>1</v>
      </c>
      <c r="BD156" s="149">
        <v>1</v>
      </c>
      <c r="BE156" s="149">
        <v>1</v>
      </c>
      <c r="BF156" s="149">
        <v>1</v>
      </c>
      <c r="BG156" s="149">
        <v>1</v>
      </c>
      <c r="BH156" s="149">
        <v>1</v>
      </c>
      <c r="BI156" s="149">
        <v>1</v>
      </c>
      <c r="BJ156" s="149">
        <v>1</v>
      </c>
      <c r="BK156" s="149">
        <v>1</v>
      </c>
      <c r="BL156" s="149">
        <v>1</v>
      </c>
      <c r="BM156" s="149">
        <v>1</v>
      </c>
      <c r="BN156" s="149">
        <v>1</v>
      </c>
      <c r="BO156" s="149">
        <v>1</v>
      </c>
      <c r="BP156" s="149">
        <v>1</v>
      </c>
      <c r="BQ156" s="149">
        <v>1</v>
      </c>
      <c r="BR156" s="149">
        <v>1</v>
      </c>
      <c r="BS156" s="149">
        <v>1</v>
      </c>
      <c r="BT156" s="149">
        <v>1</v>
      </c>
      <c r="BU156" s="149"/>
      <c r="BV156" s="149"/>
      <c r="BW156" s="149"/>
      <c r="BX156" s="149"/>
      <c r="BY156" s="149"/>
      <c r="BZ156" s="149"/>
      <c r="CA156" s="149"/>
      <c r="CB156" s="149"/>
      <c r="CC156" s="149"/>
      <c r="CD156" s="149"/>
      <c r="CE156" s="149"/>
      <c r="CF156" s="149"/>
      <c r="CG156" s="149"/>
      <c r="CH156" s="149"/>
      <c r="CI156" s="149"/>
      <c r="CJ156" s="149"/>
      <c r="CK156" s="149"/>
      <c r="CL156" s="149"/>
      <c r="CM156" s="149"/>
      <c r="CN156" s="149"/>
      <c r="CO156" s="149"/>
      <c r="CP156" s="149"/>
      <c r="CQ156" s="149"/>
      <c r="CR156" s="149"/>
      <c r="CS156" s="150"/>
      <c r="CT156" s="151"/>
      <c r="CW156" s="68"/>
      <c r="CX156" s="152"/>
    </row>
    <row r="157" spans="1:102">
      <c r="A157" s="289" t="s">
        <v>8334</v>
      </c>
      <c r="B157" s="146" t="s">
        <v>437</v>
      </c>
      <c r="C157" s="147" t="str">
        <f>+_xlfn.XLOOKUP(B157,'R4'!B:B,'R4'!C:C)</f>
        <v>AMR - EKSKAVATÖR - 45 TON - PALETLİ - LİEBHERR R 945</v>
      </c>
      <c r="D157" s="147"/>
      <c r="E157" s="150" t="s">
        <v>2</v>
      </c>
      <c r="F157" s="150" t="s">
        <v>38</v>
      </c>
      <c r="G157" s="150" t="s">
        <v>35</v>
      </c>
      <c r="H157" s="150" t="s">
        <v>8271</v>
      </c>
      <c r="I157" s="156"/>
      <c r="J157" s="148">
        <v>0</v>
      </c>
      <c r="K157" s="149">
        <v>0</v>
      </c>
      <c r="L157" s="149">
        <v>0</v>
      </c>
      <c r="M157" s="149">
        <v>0</v>
      </c>
      <c r="N157" s="149">
        <v>0</v>
      </c>
      <c r="O157" s="149">
        <v>0</v>
      </c>
      <c r="P157" s="149">
        <v>0</v>
      </c>
      <c r="Q157" s="149">
        <v>0</v>
      </c>
      <c r="R157" s="149">
        <v>1</v>
      </c>
      <c r="S157" s="149">
        <v>1</v>
      </c>
      <c r="T157" s="149">
        <v>1</v>
      </c>
      <c r="U157" s="149">
        <v>1</v>
      </c>
      <c r="V157" s="149">
        <v>1</v>
      </c>
      <c r="W157" s="149">
        <v>1</v>
      </c>
      <c r="X157" s="149">
        <v>1</v>
      </c>
      <c r="Y157" s="149">
        <v>1</v>
      </c>
      <c r="Z157" s="149">
        <v>1</v>
      </c>
      <c r="AA157" s="149">
        <v>1</v>
      </c>
      <c r="AB157" s="149">
        <v>1</v>
      </c>
      <c r="AC157" s="149">
        <v>1</v>
      </c>
      <c r="AD157" s="149">
        <v>1</v>
      </c>
      <c r="AE157" s="149">
        <v>1</v>
      </c>
      <c r="AF157" s="149">
        <v>1</v>
      </c>
      <c r="AG157" s="149">
        <v>1</v>
      </c>
      <c r="AH157" s="149">
        <v>1</v>
      </c>
      <c r="AI157" s="149">
        <v>1</v>
      </c>
      <c r="AJ157" s="149">
        <v>1</v>
      </c>
      <c r="AK157" s="149">
        <v>1</v>
      </c>
      <c r="AL157" s="149">
        <v>1</v>
      </c>
      <c r="AM157" s="149">
        <v>1</v>
      </c>
      <c r="AN157" s="149">
        <v>1</v>
      </c>
      <c r="AO157" s="149">
        <v>1</v>
      </c>
      <c r="AP157" s="149">
        <v>1</v>
      </c>
      <c r="AQ157" s="149">
        <v>1</v>
      </c>
      <c r="AR157" s="149">
        <v>1</v>
      </c>
      <c r="AS157" s="149">
        <v>1</v>
      </c>
      <c r="AT157" s="149">
        <v>1</v>
      </c>
      <c r="AU157" s="149">
        <v>1</v>
      </c>
      <c r="AV157" s="149">
        <v>1</v>
      </c>
      <c r="AW157" s="149">
        <v>1</v>
      </c>
      <c r="AX157" s="149">
        <v>1</v>
      </c>
      <c r="AY157" s="149">
        <v>1</v>
      </c>
      <c r="AZ157" s="149">
        <v>1</v>
      </c>
      <c r="BA157" s="149">
        <v>1</v>
      </c>
      <c r="BB157" s="149">
        <v>1</v>
      </c>
      <c r="BC157" s="149">
        <v>1</v>
      </c>
      <c r="BD157" s="149">
        <v>1</v>
      </c>
      <c r="BE157" s="149">
        <v>1</v>
      </c>
      <c r="BF157" s="149">
        <v>1</v>
      </c>
      <c r="BG157" s="149">
        <v>1</v>
      </c>
      <c r="BH157" s="149">
        <v>1</v>
      </c>
      <c r="BI157" s="149">
        <v>1</v>
      </c>
      <c r="BJ157" s="149">
        <v>1</v>
      </c>
      <c r="BK157" s="149">
        <v>1</v>
      </c>
      <c r="BL157" s="149">
        <v>1</v>
      </c>
      <c r="BM157" s="149">
        <v>1</v>
      </c>
      <c r="BN157" s="149">
        <v>1</v>
      </c>
      <c r="BO157" s="149">
        <v>1</v>
      </c>
      <c r="BP157" s="149">
        <v>1</v>
      </c>
      <c r="BQ157" s="149">
        <v>1</v>
      </c>
      <c r="BR157" s="149">
        <v>1</v>
      </c>
      <c r="BS157" s="149">
        <v>1</v>
      </c>
      <c r="BT157" s="149">
        <v>1</v>
      </c>
      <c r="BU157" s="149"/>
      <c r="BV157" s="149"/>
      <c r="BW157" s="149"/>
      <c r="BX157" s="149"/>
      <c r="BY157" s="149"/>
      <c r="BZ157" s="149"/>
      <c r="CA157" s="149"/>
      <c r="CB157" s="149"/>
      <c r="CC157" s="149"/>
      <c r="CD157" s="149"/>
      <c r="CE157" s="149"/>
      <c r="CF157" s="149"/>
      <c r="CG157" s="149"/>
      <c r="CH157" s="149"/>
      <c r="CI157" s="149"/>
      <c r="CJ157" s="149"/>
      <c r="CK157" s="149"/>
      <c r="CL157" s="149"/>
      <c r="CM157" s="149"/>
      <c r="CN157" s="149"/>
      <c r="CO157" s="149"/>
      <c r="CP157" s="149"/>
      <c r="CQ157" s="149"/>
      <c r="CR157" s="149"/>
      <c r="CS157" s="150"/>
      <c r="CT157" s="151"/>
      <c r="CW157" s="68"/>
      <c r="CX157" s="152"/>
    </row>
    <row r="158" spans="1:102">
      <c r="A158" s="289" t="s">
        <v>8334</v>
      </c>
      <c r="B158" s="146" t="s">
        <v>438</v>
      </c>
      <c r="C158" s="147" t="str">
        <f>+_xlfn.XLOOKUP(B158,'R4'!B:B,'R4'!C:C)</f>
        <v>AMR - EKSKAVATÖR - 45 TON - PALETLİ - LİEBHERR R 945</v>
      </c>
      <c r="D158" s="147"/>
      <c r="E158" s="150" t="s">
        <v>5135</v>
      </c>
      <c r="F158" s="150" t="s">
        <v>38</v>
      </c>
      <c r="G158" s="150" t="s">
        <v>35</v>
      </c>
      <c r="H158" s="150" t="s">
        <v>8271</v>
      </c>
      <c r="I158" s="156"/>
      <c r="J158" s="148">
        <v>0</v>
      </c>
      <c r="K158" s="149">
        <v>0</v>
      </c>
      <c r="L158" s="149">
        <v>0</v>
      </c>
      <c r="M158" s="149">
        <v>0</v>
      </c>
      <c r="N158" s="149">
        <v>0</v>
      </c>
      <c r="O158" s="149">
        <v>0</v>
      </c>
      <c r="P158" s="149">
        <v>0</v>
      </c>
      <c r="Q158" s="149">
        <v>0</v>
      </c>
      <c r="R158" s="149">
        <v>0</v>
      </c>
      <c r="S158" s="149">
        <v>1</v>
      </c>
      <c r="T158" s="149">
        <v>1</v>
      </c>
      <c r="U158" s="149">
        <v>1</v>
      </c>
      <c r="V158" s="149">
        <v>1</v>
      </c>
      <c r="W158" s="149">
        <v>1</v>
      </c>
      <c r="X158" s="149">
        <v>1</v>
      </c>
      <c r="Y158" s="149">
        <v>1</v>
      </c>
      <c r="Z158" s="149">
        <v>1</v>
      </c>
      <c r="AA158" s="149">
        <v>1</v>
      </c>
      <c r="AB158" s="149">
        <v>1</v>
      </c>
      <c r="AC158" s="149">
        <v>1</v>
      </c>
      <c r="AD158" s="149">
        <v>1</v>
      </c>
      <c r="AE158" s="149">
        <v>1</v>
      </c>
      <c r="AF158" s="149">
        <v>1</v>
      </c>
      <c r="AG158" s="149">
        <v>1</v>
      </c>
      <c r="AH158" s="149">
        <v>1</v>
      </c>
      <c r="AI158" s="149">
        <v>1</v>
      </c>
      <c r="AJ158" s="149">
        <v>1</v>
      </c>
      <c r="AK158" s="149">
        <v>1</v>
      </c>
      <c r="AL158" s="149">
        <v>1</v>
      </c>
      <c r="AM158" s="149">
        <v>1</v>
      </c>
      <c r="AN158" s="149">
        <v>1</v>
      </c>
      <c r="AO158" s="149">
        <v>1</v>
      </c>
      <c r="AP158" s="149">
        <v>1</v>
      </c>
      <c r="AQ158" s="149">
        <v>1</v>
      </c>
      <c r="AR158" s="149">
        <v>1</v>
      </c>
      <c r="AS158" s="149">
        <v>1</v>
      </c>
      <c r="AT158" s="149">
        <v>1</v>
      </c>
      <c r="AU158" s="149">
        <v>1</v>
      </c>
      <c r="AV158" s="149">
        <v>1</v>
      </c>
      <c r="AW158" s="149">
        <v>1</v>
      </c>
      <c r="AX158" s="149">
        <v>1</v>
      </c>
      <c r="AY158" s="149">
        <v>1</v>
      </c>
      <c r="AZ158" s="149">
        <v>1</v>
      </c>
      <c r="BA158" s="149">
        <v>1</v>
      </c>
      <c r="BB158" s="149">
        <v>1</v>
      </c>
      <c r="BC158" s="149">
        <v>1</v>
      </c>
      <c r="BD158" s="149">
        <v>1</v>
      </c>
      <c r="BE158" s="149">
        <v>1</v>
      </c>
      <c r="BF158" s="149">
        <v>1</v>
      </c>
      <c r="BG158" s="149">
        <v>1</v>
      </c>
      <c r="BH158" s="149">
        <v>1</v>
      </c>
      <c r="BI158" s="149">
        <v>1</v>
      </c>
      <c r="BJ158" s="149">
        <v>1</v>
      </c>
      <c r="BK158" s="149">
        <v>1</v>
      </c>
      <c r="BL158" s="149">
        <v>1</v>
      </c>
      <c r="BM158" s="149">
        <v>1</v>
      </c>
      <c r="BN158" s="149">
        <v>1</v>
      </c>
      <c r="BO158" s="149">
        <v>1</v>
      </c>
      <c r="BP158" s="149">
        <v>1</v>
      </c>
      <c r="BQ158" s="149">
        <v>1</v>
      </c>
      <c r="BR158" s="149">
        <v>1</v>
      </c>
      <c r="BS158" s="149">
        <v>1</v>
      </c>
      <c r="BT158" s="149">
        <v>1</v>
      </c>
      <c r="BU158" s="149"/>
      <c r="BV158" s="149"/>
      <c r="BW158" s="149"/>
      <c r="BX158" s="149"/>
      <c r="BY158" s="149"/>
      <c r="BZ158" s="149"/>
      <c r="CA158" s="149"/>
      <c r="CB158" s="149"/>
      <c r="CC158" s="149"/>
      <c r="CD158" s="149"/>
      <c r="CE158" s="149"/>
      <c r="CF158" s="149"/>
      <c r="CG158" s="149"/>
      <c r="CH158" s="149"/>
      <c r="CI158" s="149"/>
      <c r="CJ158" s="149"/>
      <c r="CK158" s="149"/>
      <c r="CL158" s="149"/>
      <c r="CM158" s="149"/>
      <c r="CN158" s="149"/>
      <c r="CO158" s="149"/>
      <c r="CP158" s="149"/>
      <c r="CQ158" s="149"/>
      <c r="CR158" s="149"/>
      <c r="CS158" s="150"/>
      <c r="CT158" s="151"/>
      <c r="CW158" s="68"/>
      <c r="CX158" s="152"/>
    </row>
    <row r="159" spans="1:102">
      <c r="A159" s="289" t="s">
        <v>8334</v>
      </c>
      <c r="B159" s="146" t="s">
        <v>439</v>
      </c>
      <c r="C159" s="147" t="str">
        <f>+_xlfn.XLOOKUP(B159,'R4'!B:B,'R4'!C:C)</f>
        <v>AMR - EKSKAVATÖR - 45 TON - PALETLİ - LİEBHERR R 945</v>
      </c>
      <c r="D159" s="147"/>
      <c r="E159" s="150" t="s">
        <v>5135</v>
      </c>
      <c r="F159" s="150" t="s">
        <v>38</v>
      </c>
      <c r="G159" s="150" t="s">
        <v>35</v>
      </c>
      <c r="H159" s="150" t="s">
        <v>8271</v>
      </c>
      <c r="I159" s="156"/>
      <c r="J159" s="148">
        <v>0</v>
      </c>
      <c r="K159" s="149">
        <v>0</v>
      </c>
      <c r="L159" s="149">
        <v>0</v>
      </c>
      <c r="M159" s="149">
        <v>0</v>
      </c>
      <c r="N159" s="149">
        <v>0</v>
      </c>
      <c r="O159" s="149">
        <v>0</v>
      </c>
      <c r="P159" s="149">
        <v>0</v>
      </c>
      <c r="Q159" s="149">
        <v>0</v>
      </c>
      <c r="R159" s="149">
        <v>0</v>
      </c>
      <c r="S159" s="149">
        <v>0</v>
      </c>
      <c r="T159" s="149">
        <v>1</v>
      </c>
      <c r="U159" s="149">
        <v>1</v>
      </c>
      <c r="V159" s="149">
        <v>1</v>
      </c>
      <c r="W159" s="149">
        <v>1</v>
      </c>
      <c r="X159" s="149">
        <v>1</v>
      </c>
      <c r="Y159" s="149">
        <v>1</v>
      </c>
      <c r="Z159" s="149">
        <v>1</v>
      </c>
      <c r="AA159" s="149">
        <v>1</v>
      </c>
      <c r="AB159" s="149">
        <v>1</v>
      </c>
      <c r="AC159" s="149">
        <v>1</v>
      </c>
      <c r="AD159" s="149">
        <v>1</v>
      </c>
      <c r="AE159" s="149">
        <v>1</v>
      </c>
      <c r="AF159" s="149">
        <v>1</v>
      </c>
      <c r="AG159" s="149">
        <v>1</v>
      </c>
      <c r="AH159" s="149">
        <v>1</v>
      </c>
      <c r="AI159" s="149">
        <v>1</v>
      </c>
      <c r="AJ159" s="149">
        <v>1</v>
      </c>
      <c r="AK159" s="149">
        <v>1</v>
      </c>
      <c r="AL159" s="149">
        <v>1</v>
      </c>
      <c r="AM159" s="149">
        <v>1</v>
      </c>
      <c r="AN159" s="149">
        <v>1</v>
      </c>
      <c r="AO159" s="149">
        <v>1</v>
      </c>
      <c r="AP159" s="149">
        <v>1</v>
      </c>
      <c r="AQ159" s="149">
        <v>1</v>
      </c>
      <c r="AR159" s="149">
        <v>1</v>
      </c>
      <c r="AS159" s="149">
        <v>1</v>
      </c>
      <c r="AT159" s="149">
        <v>1</v>
      </c>
      <c r="AU159" s="149">
        <v>1</v>
      </c>
      <c r="AV159" s="149">
        <v>1</v>
      </c>
      <c r="AW159" s="149">
        <v>1</v>
      </c>
      <c r="AX159" s="149">
        <v>1</v>
      </c>
      <c r="AY159" s="149">
        <v>1</v>
      </c>
      <c r="AZ159" s="149">
        <v>1</v>
      </c>
      <c r="BA159" s="149">
        <v>1</v>
      </c>
      <c r="BB159" s="149">
        <v>1</v>
      </c>
      <c r="BC159" s="149">
        <v>1</v>
      </c>
      <c r="BD159" s="149">
        <v>1</v>
      </c>
      <c r="BE159" s="149">
        <v>1</v>
      </c>
      <c r="BF159" s="149">
        <v>1</v>
      </c>
      <c r="BG159" s="149">
        <v>1</v>
      </c>
      <c r="BH159" s="149">
        <v>1</v>
      </c>
      <c r="BI159" s="149">
        <v>1</v>
      </c>
      <c r="BJ159" s="149">
        <v>1</v>
      </c>
      <c r="BK159" s="149">
        <v>1</v>
      </c>
      <c r="BL159" s="149">
        <v>1</v>
      </c>
      <c r="BM159" s="149">
        <v>1</v>
      </c>
      <c r="BN159" s="149">
        <v>1</v>
      </c>
      <c r="BO159" s="149">
        <v>1</v>
      </c>
      <c r="BP159" s="149">
        <v>1</v>
      </c>
      <c r="BQ159" s="149">
        <v>1</v>
      </c>
      <c r="BR159" s="149">
        <v>1</v>
      </c>
      <c r="BS159" s="149">
        <v>1</v>
      </c>
      <c r="BT159" s="149">
        <v>1</v>
      </c>
      <c r="BU159" s="149"/>
      <c r="BV159" s="149"/>
      <c r="BW159" s="149"/>
      <c r="BX159" s="149"/>
      <c r="BY159" s="149"/>
      <c r="BZ159" s="149"/>
      <c r="CA159" s="149"/>
      <c r="CB159" s="149"/>
      <c r="CC159" s="149"/>
      <c r="CD159" s="149"/>
      <c r="CE159" s="149"/>
      <c r="CF159" s="149"/>
      <c r="CG159" s="149"/>
      <c r="CH159" s="149"/>
      <c r="CI159" s="149"/>
      <c r="CJ159" s="149"/>
      <c r="CK159" s="149"/>
      <c r="CL159" s="149"/>
      <c r="CM159" s="149"/>
      <c r="CN159" s="149"/>
      <c r="CO159" s="149"/>
      <c r="CP159" s="149"/>
      <c r="CQ159" s="149"/>
      <c r="CR159" s="149"/>
      <c r="CS159" s="150"/>
      <c r="CT159" s="151"/>
      <c r="CW159" s="68"/>
      <c r="CX159" s="152"/>
    </row>
    <row r="160" spans="1:102">
      <c r="A160" s="289" t="s">
        <v>8334</v>
      </c>
      <c r="B160" s="146" t="s">
        <v>440</v>
      </c>
      <c r="C160" s="147" t="str">
        <f>+_xlfn.XLOOKUP(B160,'R4'!B:B,'R4'!C:C)</f>
        <v>AMR - EKSKAVATÖR - 45 TON - PALETLİ - LİEBHERR R 945</v>
      </c>
      <c r="D160" s="147"/>
      <c r="E160" s="150" t="s">
        <v>5135</v>
      </c>
      <c r="F160" s="150" t="s">
        <v>38</v>
      </c>
      <c r="G160" s="150" t="s">
        <v>35</v>
      </c>
      <c r="H160" s="150" t="s">
        <v>8271</v>
      </c>
      <c r="I160" s="156"/>
      <c r="J160" s="148">
        <v>0</v>
      </c>
      <c r="K160" s="149">
        <v>0</v>
      </c>
      <c r="L160" s="149">
        <v>0</v>
      </c>
      <c r="M160" s="149">
        <v>0</v>
      </c>
      <c r="N160" s="149">
        <v>0</v>
      </c>
      <c r="O160" s="149">
        <v>0</v>
      </c>
      <c r="P160" s="149">
        <v>0</v>
      </c>
      <c r="Q160" s="149">
        <v>0</v>
      </c>
      <c r="R160" s="149">
        <v>0</v>
      </c>
      <c r="S160" s="149">
        <v>0</v>
      </c>
      <c r="T160" s="149">
        <v>1</v>
      </c>
      <c r="U160" s="149">
        <v>1</v>
      </c>
      <c r="V160" s="149">
        <v>1</v>
      </c>
      <c r="W160" s="149">
        <v>1</v>
      </c>
      <c r="X160" s="149">
        <v>1</v>
      </c>
      <c r="Y160" s="149">
        <v>1</v>
      </c>
      <c r="Z160" s="149">
        <v>1</v>
      </c>
      <c r="AA160" s="149">
        <v>1</v>
      </c>
      <c r="AB160" s="149">
        <v>1</v>
      </c>
      <c r="AC160" s="149">
        <v>1</v>
      </c>
      <c r="AD160" s="149">
        <v>1</v>
      </c>
      <c r="AE160" s="149">
        <v>1</v>
      </c>
      <c r="AF160" s="149">
        <v>1</v>
      </c>
      <c r="AG160" s="149">
        <v>1</v>
      </c>
      <c r="AH160" s="149">
        <v>1</v>
      </c>
      <c r="AI160" s="149">
        <v>1</v>
      </c>
      <c r="AJ160" s="149">
        <v>1</v>
      </c>
      <c r="AK160" s="149">
        <v>1</v>
      </c>
      <c r="AL160" s="149">
        <v>1</v>
      </c>
      <c r="AM160" s="149">
        <v>1</v>
      </c>
      <c r="AN160" s="149">
        <v>1</v>
      </c>
      <c r="AO160" s="149">
        <v>1</v>
      </c>
      <c r="AP160" s="149">
        <v>1</v>
      </c>
      <c r="AQ160" s="149">
        <v>1</v>
      </c>
      <c r="AR160" s="149">
        <v>1</v>
      </c>
      <c r="AS160" s="149">
        <v>1</v>
      </c>
      <c r="AT160" s="149">
        <v>1</v>
      </c>
      <c r="AU160" s="149">
        <v>1</v>
      </c>
      <c r="AV160" s="149">
        <v>1</v>
      </c>
      <c r="AW160" s="149">
        <v>1</v>
      </c>
      <c r="AX160" s="149">
        <v>1</v>
      </c>
      <c r="AY160" s="149">
        <v>1</v>
      </c>
      <c r="AZ160" s="149">
        <v>1</v>
      </c>
      <c r="BA160" s="149">
        <v>1</v>
      </c>
      <c r="BB160" s="149">
        <v>1</v>
      </c>
      <c r="BC160" s="149">
        <v>1</v>
      </c>
      <c r="BD160" s="149">
        <v>1</v>
      </c>
      <c r="BE160" s="149">
        <v>1</v>
      </c>
      <c r="BF160" s="149">
        <v>1</v>
      </c>
      <c r="BG160" s="149">
        <v>1</v>
      </c>
      <c r="BH160" s="149">
        <v>1</v>
      </c>
      <c r="BI160" s="149">
        <v>1</v>
      </c>
      <c r="BJ160" s="149">
        <v>1</v>
      </c>
      <c r="BK160" s="149">
        <v>1</v>
      </c>
      <c r="BL160" s="149">
        <v>1</v>
      </c>
      <c r="BM160" s="149">
        <v>1</v>
      </c>
      <c r="BN160" s="149">
        <v>1</v>
      </c>
      <c r="BO160" s="149">
        <v>1</v>
      </c>
      <c r="BP160" s="149">
        <v>1</v>
      </c>
      <c r="BQ160" s="149">
        <v>1</v>
      </c>
      <c r="BR160" s="149">
        <v>1</v>
      </c>
      <c r="BS160" s="149">
        <v>1</v>
      </c>
      <c r="BT160" s="149">
        <v>1</v>
      </c>
      <c r="BU160" s="149"/>
      <c r="BV160" s="149"/>
      <c r="BW160" s="149"/>
      <c r="BX160" s="149"/>
      <c r="BY160" s="149"/>
      <c r="BZ160" s="149"/>
      <c r="CA160" s="149"/>
      <c r="CB160" s="149"/>
      <c r="CC160" s="149"/>
      <c r="CD160" s="149"/>
      <c r="CE160" s="149"/>
      <c r="CF160" s="149"/>
      <c r="CG160" s="149"/>
      <c r="CH160" s="149"/>
      <c r="CI160" s="149"/>
      <c r="CJ160" s="149"/>
      <c r="CK160" s="149"/>
      <c r="CL160" s="149"/>
      <c r="CM160" s="149"/>
      <c r="CN160" s="149"/>
      <c r="CO160" s="149"/>
      <c r="CP160" s="149"/>
      <c r="CQ160" s="149"/>
      <c r="CR160" s="149"/>
      <c r="CS160" s="150"/>
      <c r="CT160" s="151"/>
      <c r="CW160" s="68"/>
      <c r="CX160" s="152"/>
    </row>
    <row r="161" spans="1:102">
      <c r="A161" s="289" t="s">
        <v>8334</v>
      </c>
      <c r="B161" s="146" t="s">
        <v>441</v>
      </c>
      <c r="C161" s="147" t="str">
        <f>+_xlfn.XLOOKUP(B161,'R4'!B:B,'R4'!C:C)</f>
        <v>AMR - EKSKAVATÖR - 45 TON - PALETLİ - LİEBHERR R 945</v>
      </c>
      <c r="D161" s="147"/>
      <c r="E161" s="150" t="s">
        <v>5135</v>
      </c>
      <c r="F161" s="150" t="s">
        <v>38</v>
      </c>
      <c r="G161" s="150" t="s">
        <v>35</v>
      </c>
      <c r="H161" s="150" t="s">
        <v>8271</v>
      </c>
      <c r="I161" s="156"/>
      <c r="J161" s="148">
        <v>0</v>
      </c>
      <c r="K161" s="149">
        <v>0</v>
      </c>
      <c r="L161" s="149">
        <v>0</v>
      </c>
      <c r="M161" s="149">
        <v>0</v>
      </c>
      <c r="N161" s="149">
        <v>0</v>
      </c>
      <c r="O161" s="149">
        <v>0</v>
      </c>
      <c r="P161" s="149">
        <v>0</v>
      </c>
      <c r="Q161" s="149">
        <v>0</v>
      </c>
      <c r="R161" s="149">
        <v>0</v>
      </c>
      <c r="S161" s="149">
        <v>0</v>
      </c>
      <c r="T161" s="149">
        <v>1</v>
      </c>
      <c r="U161" s="149">
        <v>1</v>
      </c>
      <c r="V161" s="149">
        <v>1</v>
      </c>
      <c r="W161" s="149">
        <v>1</v>
      </c>
      <c r="X161" s="149">
        <v>1</v>
      </c>
      <c r="Y161" s="149">
        <v>1</v>
      </c>
      <c r="Z161" s="149">
        <v>1</v>
      </c>
      <c r="AA161" s="149">
        <v>1</v>
      </c>
      <c r="AB161" s="149">
        <v>1</v>
      </c>
      <c r="AC161" s="149">
        <v>1</v>
      </c>
      <c r="AD161" s="149">
        <v>1</v>
      </c>
      <c r="AE161" s="149">
        <v>1</v>
      </c>
      <c r="AF161" s="149">
        <v>1</v>
      </c>
      <c r="AG161" s="149">
        <v>1</v>
      </c>
      <c r="AH161" s="149">
        <v>1</v>
      </c>
      <c r="AI161" s="149">
        <v>1</v>
      </c>
      <c r="AJ161" s="149">
        <v>1</v>
      </c>
      <c r="AK161" s="149">
        <v>1</v>
      </c>
      <c r="AL161" s="149">
        <v>1</v>
      </c>
      <c r="AM161" s="149">
        <v>1</v>
      </c>
      <c r="AN161" s="149">
        <v>1</v>
      </c>
      <c r="AO161" s="149">
        <v>1</v>
      </c>
      <c r="AP161" s="149">
        <v>1</v>
      </c>
      <c r="AQ161" s="149">
        <v>1</v>
      </c>
      <c r="AR161" s="149">
        <v>1</v>
      </c>
      <c r="AS161" s="149">
        <v>1</v>
      </c>
      <c r="AT161" s="149">
        <v>1</v>
      </c>
      <c r="AU161" s="149">
        <v>1</v>
      </c>
      <c r="AV161" s="149">
        <v>1</v>
      </c>
      <c r="AW161" s="149">
        <v>1</v>
      </c>
      <c r="AX161" s="149">
        <v>1</v>
      </c>
      <c r="AY161" s="149">
        <v>1</v>
      </c>
      <c r="AZ161" s="149">
        <v>1</v>
      </c>
      <c r="BA161" s="149">
        <v>1</v>
      </c>
      <c r="BB161" s="149">
        <v>1</v>
      </c>
      <c r="BC161" s="149">
        <v>1</v>
      </c>
      <c r="BD161" s="149">
        <v>1</v>
      </c>
      <c r="BE161" s="149">
        <v>1</v>
      </c>
      <c r="BF161" s="149">
        <v>1</v>
      </c>
      <c r="BG161" s="149">
        <v>1</v>
      </c>
      <c r="BH161" s="149">
        <v>1</v>
      </c>
      <c r="BI161" s="149">
        <v>1</v>
      </c>
      <c r="BJ161" s="149">
        <v>1</v>
      </c>
      <c r="BK161" s="149">
        <v>1</v>
      </c>
      <c r="BL161" s="149">
        <v>1</v>
      </c>
      <c r="BM161" s="149">
        <v>1</v>
      </c>
      <c r="BN161" s="149">
        <v>1</v>
      </c>
      <c r="BO161" s="149">
        <v>1</v>
      </c>
      <c r="BP161" s="149">
        <v>1</v>
      </c>
      <c r="BQ161" s="149">
        <v>1</v>
      </c>
      <c r="BR161" s="149">
        <v>1</v>
      </c>
      <c r="BS161" s="149">
        <v>1</v>
      </c>
      <c r="BT161" s="149">
        <v>1</v>
      </c>
      <c r="BU161" s="149"/>
      <c r="BV161" s="149"/>
      <c r="BW161" s="149"/>
      <c r="BX161" s="149"/>
      <c r="BY161" s="149"/>
      <c r="BZ161" s="149"/>
      <c r="CA161" s="149"/>
      <c r="CB161" s="149"/>
      <c r="CC161" s="149"/>
      <c r="CD161" s="149"/>
      <c r="CE161" s="149"/>
      <c r="CF161" s="149"/>
      <c r="CG161" s="149"/>
      <c r="CH161" s="149"/>
      <c r="CI161" s="149"/>
      <c r="CJ161" s="149"/>
      <c r="CK161" s="149"/>
      <c r="CL161" s="149"/>
      <c r="CM161" s="149"/>
      <c r="CN161" s="149"/>
      <c r="CO161" s="149"/>
      <c r="CP161" s="149"/>
      <c r="CQ161" s="149"/>
      <c r="CR161" s="149"/>
      <c r="CS161" s="150"/>
      <c r="CT161" s="151"/>
      <c r="CW161" s="68"/>
      <c r="CX161" s="152"/>
    </row>
    <row r="162" spans="1:102">
      <c r="A162" s="289" t="s">
        <v>8334</v>
      </c>
      <c r="B162" s="146" t="s">
        <v>443</v>
      </c>
      <c r="C162" s="147" t="str">
        <f>+_xlfn.XLOOKUP(B162,'R4'!B:B,'R4'!C:C)</f>
        <v>AMR - EKSKAVATÖR - 45 TON - PALETLİ - LİEBHERR R 945 - GENERİC</v>
      </c>
      <c r="D162" s="147"/>
      <c r="E162" s="150" t="s">
        <v>5138</v>
      </c>
      <c r="F162" s="150" t="s">
        <v>38</v>
      </c>
      <c r="G162" s="150" t="s">
        <v>35</v>
      </c>
      <c r="H162" s="150" t="s">
        <v>8271</v>
      </c>
      <c r="I162" s="156"/>
      <c r="J162" s="148">
        <v>0</v>
      </c>
      <c r="K162" s="149">
        <v>0</v>
      </c>
      <c r="L162" s="149">
        <v>0</v>
      </c>
      <c r="M162" s="149">
        <v>0</v>
      </c>
      <c r="N162" s="149">
        <v>0</v>
      </c>
      <c r="O162" s="149">
        <v>0</v>
      </c>
      <c r="P162" s="149">
        <v>0</v>
      </c>
      <c r="Q162" s="149">
        <v>1</v>
      </c>
      <c r="R162" s="149">
        <v>1</v>
      </c>
      <c r="S162" s="149">
        <v>1</v>
      </c>
      <c r="T162" s="149">
        <v>1</v>
      </c>
      <c r="U162" s="149">
        <v>1</v>
      </c>
      <c r="V162" s="149">
        <v>1</v>
      </c>
      <c r="W162" s="149">
        <v>1</v>
      </c>
      <c r="X162" s="149">
        <v>1</v>
      </c>
      <c r="Y162" s="149">
        <v>1</v>
      </c>
      <c r="Z162" s="149">
        <v>1</v>
      </c>
      <c r="AA162" s="149">
        <v>1</v>
      </c>
      <c r="AB162" s="149">
        <v>1</v>
      </c>
      <c r="AC162" s="149">
        <v>1</v>
      </c>
      <c r="AD162" s="149">
        <v>1</v>
      </c>
      <c r="AE162" s="149">
        <v>1</v>
      </c>
      <c r="AF162" s="149">
        <v>1</v>
      </c>
      <c r="AG162" s="149">
        <v>1</v>
      </c>
      <c r="AH162" s="149">
        <v>1</v>
      </c>
      <c r="AI162" s="149">
        <v>1</v>
      </c>
      <c r="AJ162" s="149">
        <v>1</v>
      </c>
      <c r="AK162" s="149">
        <v>1</v>
      </c>
      <c r="AL162" s="149">
        <v>1</v>
      </c>
      <c r="AM162" s="149">
        <v>1</v>
      </c>
      <c r="AN162" s="149">
        <v>1</v>
      </c>
      <c r="AO162" s="149">
        <v>1</v>
      </c>
      <c r="AP162" s="149">
        <v>1</v>
      </c>
      <c r="AQ162" s="149">
        <v>1</v>
      </c>
      <c r="AR162" s="149">
        <v>1</v>
      </c>
      <c r="AS162" s="149">
        <v>1</v>
      </c>
      <c r="AT162" s="149">
        <v>1</v>
      </c>
      <c r="AU162" s="149">
        <v>1</v>
      </c>
      <c r="AV162" s="149">
        <v>1</v>
      </c>
      <c r="AW162" s="149">
        <v>1</v>
      </c>
      <c r="AX162" s="149">
        <v>1</v>
      </c>
      <c r="AY162" s="149">
        <v>1</v>
      </c>
      <c r="AZ162" s="149">
        <v>1</v>
      </c>
      <c r="BA162" s="149">
        <v>1</v>
      </c>
      <c r="BB162" s="149">
        <v>1</v>
      </c>
      <c r="BC162" s="149">
        <v>1</v>
      </c>
      <c r="BD162" s="149">
        <v>1</v>
      </c>
      <c r="BE162" s="149">
        <v>1</v>
      </c>
      <c r="BF162" s="149">
        <v>1</v>
      </c>
      <c r="BG162" s="149">
        <v>1</v>
      </c>
      <c r="BH162" s="149">
        <v>1</v>
      </c>
      <c r="BI162" s="149">
        <v>1</v>
      </c>
      <c r="BJ162" s="149">
        <v>1</v>
      </c>
      <c r="BK162" s="149">
        <v>1</v>
      </c>
      <c r="BL162" s="149">
        <v>1</v>
      </c>
      <c r="BM162" s="149">
        <v>1</v>
      </c>
      <c r="BN162" s="149">
        <v>1</v>
      </c>
      <c r="BO162" s="149">
        <v>1</v>
      </c>
      <c r="BP162" s="149">
        <v>1</v>
      </c>
      <c r="BQ162" s="149">
        <v>1</v>
      </c>
      <c r="BR162" s="149">
        <v>1</v>
      </c>
      <c r="BS162" s="149">
        <v>1</v>
      </c>
      <c r="BT162" s="149">
        <v>1</v>
      </c>
      <c r="BU162" s="149"/>
      <c r="BV162" s="149"/>
      <c r="BW162" s="149"/>
      <c r="BX162" s="149"/>
      <c r="BY162" s="149"/>
      <c r="BZ162" s="149"/>
      <c r="CA162" s="149"/>
      <c r="CB162" s="149"/>
      <c r="CC162" s="149"/>
      <c r="CD162" s="149"/>
      <c r="CE162" s="149"/>
      <c r="CF162" s="149"/>
      <c r="CG162" s="149"/>
      <c r="CH162" s="149"/>
      <c r="CI162" s="149"/>
      <c r="CJ162" s="149"/>
      <c r="CK162" s="149"/>
      <c r="CL162" s="149"/>
      <c r="CM162" s="149"/>
      <c r="CN162" s="149"/>
      <c r="CO162" s="149"/>
      <c r="CP162" s="149"/>
      <c r="CQ162" s="149"/>
      <c r="CR162" s="149"/>
      <c r="CS162" s="150"/>
      <c r="CT162" s="151"/>
      <c r="CW162" s="68"/>
      <c r="CX162" s="152"/>
    </row>
    <row r="163" spans="1:102">
      <c r="A163" s="289" t="s">
        <v>8334</v>
      </c>
      <c r="B163" s="146" t="s">
        <v>444</v>
      </c>
      <c r="C163" s="147" t="str">
        <f>+_xlfn.XLOOKUP(B163,'R4'!B:B,'R4'!C:C)</f>
        <v>AMR - EKSKAVATÖR - 45 TON - PALETLİ - LİEBHERR R 945 - GENERİC</v>
      </c>
      <c r="D163" s="147"/>
      <c r="E163" s="150" t="s">
        <v>5155</v>
      </c>
      <c r="F163" s="150" t="s">
        <v>38</v>
      </c>
      <c r="G163" s="150" t="s">
        <v>35</v>
      </c>
      <c r="H163" s="150" t="s">
        <v>8271</v>
      </c>
      <c r="I163" s="156"/>
      <c r="J163" s="148">
        <v>0</v>
      </c>
      <c r="K163" s="149">
        <v>0</v>
      </c>
      <c r="L163" s="149">
        <v>0</v>
      </c>
      <c r="M163" s="149">
        <v>0</v>
      </c>
      <c r="N163" s="149">
        <v>0</v>
      </c>
      <c r="O163" s="149">
        <v>0</v>
      </c>
      <c r="P163" s="149">
        <v>0</v>
      </c>
      <c r="Q163" s="149">
        <v>1</v>
      </c>
      <c r="R163" s="149">
        <v>1</v>
      </c>
      <c r="S163" s="149">
        <v>1</v>
      </c>
      <c r="T163" s="149">
        <v>1</v>
      </c>
      <c r="U163" s="149">
        <v>1</v>
      </c>
      <c r="V163" s="149">
        <v>1</v>
      </c>
      <c r="W163" s="149">
        <v>1</v>
      </c>
      <c r="X163" s="149">
        <v>1</v>
      </c>
      <c r="Y163" s="149">
        <v>1</v>
      </c>
      <c r="Z163" s="149">
        <v>1</v>
      </c>
      <c r="AA163" s="149">
        <v>1</v>
      </c>
      <c r="AB163" s="149">
        <v>1</v>
      </c>
      <c r="AC163" s="149">
        <v>1</v>
      </c>
      <c r="AD163" s="149">
        <v>1</v>
      </c>
      <c r="AE163" s="149">
        <v>1</v>
      </c>
      <c r="AF163" s="149">
        <v>1</v>
      </c>
      <c r="AG163" s="149">
        <v>1</v>
      </c>
      <c r="AH163" s="149">
        <v>1</v>
      </c>
      <c r="AI163" s="149">
        <v>1</v>
      </c>
      <c r="AJ163" s="149">
        <v>1</v>
      </c>
      <c r="AK163" s="149">
        <v>1</v>
      </c>
      <c r="AL163" s="149">
        <v>1</v>
      </c>
      <c r="AM163" s="149">
        <v>1</v>
      </c>
      <c r="AN163" s="149">
        <v>1</v>
      </c>
      <c r="AO163" s="149">
        <v>1</v>
      </c>
      <c r="AP163" s="149">
        <v>1</v>
      </c>
      <c r="AQ163" s="149">
        <v>1</v>
      </c>
      <c r="AR163" s="149">
        <v>1</v>
      </c>
      <c r="AS163" s="149">
        <v>1</v>
      </c>
      <c r="AT163" s="149">
        <v>1</v>
      </c>
      <c r="AU163" s="149">
        <v>1</v>
      </c>
      <c r="AV163" s="149">
        <v>1</v>
      </c>
      <c r="AW163" s="149">
        <v>1</v>
      </c>
      <c r="AX163" s="149">
        <v>1</v>
      </c>
      <c r="AY163" s="149">
        <v>1</v>
      </c>
      <c r="AZ163" s="149">
        <v>1</v>
      </c>
      <c r="BA163" s="149">
        <v>1</v>
      </c>
      <c r="BB163" s="149">
        <v>1</v>
      </c>
      <c r="BC163" s="149">
        <v>1</v>
      </c>
      <c r="BD163" s="149">
        <v>1</v>
      </c>
      <c r="BE163" s="149">
        <v>1</v>
      </c>
      <c r="BF163" s="149">
        <v>1</v>
      </c>
      <c r="BG163" s="149">
        <v>1</v>
      </c>
      <c r="BH163" s="149">
        <v>1</v>
      </c>
      <c r="BI163" s="149">
        <v>1</v>
      </c>
      <c r="BJ163" s="149">
        <v>1</v>
      </c>
      <c r="BK163" s="149">
        <v>1</v>
      </c>
      <c r="BL163" s="149">
        <v>1</v>
      </c>
      <c r="BM163" s="149">
        <v>1</v>
      </c>
      <c r="BN163" s="149">
        <v>1</v>
      </c>
      <c r="BO163" s="149">
        <v>1</v>
      </c>
      <c r="BP163" s="149">
        <v>1</v>
      </c>
      <c r="BQ163" s="149">
        <v>1</v>
      </c>
      <c r="BR163" s="149">
        <v>1</v>
      </c>
      <c r="BS163" s="149">
        <v>1</v>
      </c>
      <c r="BT163" s="149">
        <v>1</v>
      </c>
      <c r="BU163" s="149"/>
      <c r="BV163" s="149"/>
      <c r="BW163" s="149"/>
      <c r="BX163" s="149"/>
      <c r="BY163" s="149"/>
      <c r="BZ163" s="149"/>
      <c r="CA163" s="149"/>
      <c r="CB163" s="149"/>
      <c r="CC163" s="149"/>
      <c r="CD163" s="149"/>
      <c r="CE163" s="149"/>
      <c r="CF163" s="149"/>
      <c r="CG163" s="149"/>
      <c r="CH163" s="149"/>
      <c r="CI163" s="149"/>
      <c r="CJ163" s="149"/>
      <c r="CK163" s="149"/>
      <c r="CL163" s="149"/>
      <c r="CM163" s="149"/>
      <c r="CN163" s="149"/>
      <c r="CO163" s="149"/>
      <c r="CP163" s="149"/>
      <c r="CQ163" s="149"/>
      <c r="CR163" s="149"/>
      <c r="CS163" s="150"/>
      <c r="CT163" s="151"/>
      <c r="CW163" s="68"/>
      <c r="CX163" s="152"/>
    </row>
    <row r="164" spans="1:102">
      <c r="A164" s="289" t="s">
        <v>8334</v>
      </c>
      <c r="B164" s="291" t="s">
        <v>314</v>
      </c>
      <c r="C164" s="147" t="str">
        <f>+_xlfn.XLOOKUP(B164,'R4'!B:B,'R4'!C:C)</f>
        <v>AMR - EKSKAVATÖR - 20 TON - JCB - 220 XL</v>
      </c>
      <c r="D164" s="147"/>
      <c r="E164" s="150" t="s">
        <v>5140</v>
      </c>
      <c r="F164" s="150" t="s">
        <v>38</v>
      </c>
      <c r="G164" s="150" t="s">
        <v>35</v>
      </c>
      <c r="H164" s="150" t="s">
        <v>8271</v>
      </c>
      <c r="I164" s="156"/>
      <c r="J164" s="148">
        <v>0</v>
      </c>
      <c r="K164" s="149">
        <v>0</v>
      </c>
      <c r="L164" s="149">
        <v>0</v>
      </c>
      <c r="M164" s="149">
        <v>0</v>
      </c>
      <c r="N164" s="149">
        <v>0</v>
      </c>
      <c r="O164" s="149">
        <v>1</v>
      </c>
      <c r="P164" s="149">
        <v>1</v>
      </c>
      <c r="Q164" s="149">
        <v>1</v>
      </c>
      <c r="R164" s="149">
        <v>1</v>
      </c>
      <c r="S164" s="149">
        <v>1</v>
      </c>
      <c r="T164" s="149">
        <v>1</v>
      </c>
      <c r="U164" s="149">
        <v>1</v>
      </c>
      <c r="V164" s="149">
        <v>1</v>
      </c>
      <c r="W164" s="149">
        <v>1</v>
      </c>
      <c r="X164" s="149">
        <v>1</v>
      </c>
      <c r="Y164" s="149">
        <v>1</v>
      </c>
      <c r="Z164" s="149">
        <v>1</v>
      </c>
      <c r="AA164" s="149">
        <v>1</v>
      </c>
      <c r="AB164" s="149">
        <v>1</v>
      </c>
      <c r="AC164" s="149">
        <v>1</v>
      </c>
      <c r="AD164" s="149">
        <v>1</v>
      </c>
      <c r="AE164" s="149">
        <v>1</v>
      </c>
      <c r="AF164" s="149">
        <v>1</v>
      </c>
      <c r="AG164" s="149">
        <v>1</v>
      </c>
      <c r="AH164" s="149">
        <v>1</v>
      </c>
      <c r="AI164" s="149">
        <v>1</v>
      </c>
      <c r="AJ164" s="149">
        <v>1</v>
      </c>
      <c r="AK164" s="149">
        <v>1</v>
      </c>
      <c r="AL164" s="149">
        <v>1</v>
      </c>
      <c r="AM164" s="149">
        <v>1</v>
      </c>
      <c r="AN164" s="149">
        <v>1</v>
      </c>
      <c r="AO164" s="149">
        <v>1</v>
      </c>
      <c r="AP164" s="149">
        <v>1</v>
      </c>
      <c r="AQ164" s="149">
        <v>1</v>
      </c>
      <c r="AR164" s="149">
        <v>1</v>
      </c>
      <c r="AS164" s="149">
        <v>1</v>
      </c>
      <c r="AT164" s="149">
        <v>1</v>
      </c>
      <c r="AU164" s="149">
        <v>1</v>
      </c>
      <c r="AV164" s="149">
        <v>1</v>
      </c>
      <c r="AW164" s="149">
        <v>1</v>
      </c>
      <c r="AX164" s="149">
        <v>1</v>
      </c>
      <c r="AY164" s="149">
        <v>1</v>
      </c>
      <c r="AZ164" s="149">
        <v>1</v>
      </c>
      <c r="BA164" s="149">
        <v>1</v>
      </c>
      <c r="BB164" s="149">
        <v>1</v>
      </c>
      <c r="BC164" s="149">
        <v>1</v>
      </c>
      <c r="BD164" s="149">
        <v>1</v>
      </c>
      <c r="BE164" s="149">
        <v>1</v>
      </c>
      <c r="BF164" s="149">
        <v>1</v>
      </c>
      <c r="BG164" s="149">
        <v>1</v>
      </c>
      <c r="BH164" s="149">
        <v>1</v>
      </c>
      <c r="BI164" s="149">
        <v>1</v>
      </c>
      <c r="BJ164" s="149">
        <v>1</v>
      </c>
      <c r="BK164" s="149">
        <v>1</v>
      </c>
      <c r="BL164" s="149">
        <v>1</v>
      </c>
      <c r="BM164" s="149">
        <v>1</v>
      </c>
      <c r="BN164" s="149">
        <v>1</v>
      </c>
      <c r="BO164" s="149">
        <v>1</v>
      </c>
      <c r="BP164" s="149">
        <v>1</v>
      </c>
      <c r="BQ164" s="149">
        <v>1</v>
      </c>
      <c r="BR164" s="149">
        <v>1</v>
      </c>
      <c r="BS164" s="149">
        <v>1</v>
      </c>
      <c r="BT164" s="149">
        <v>1</v>
      </c>
      <c r="BU164" s="149"/>
      <c r="BV164" s="149"/>
      <c r="BW164" s="149"/>
      <c r="BX164" s="149"/>
      <c r="BY164" s="149"/>
      <c r="BZ164" s="149"/>
      <c r="CA164" s="149"/>
      <c r="CB164" s="149"/>
      <c r="CC164" s="149"/>
      <c r="CD164" s="149"/>
      <c r="CE164" s="149"/>
      <c r="CF164" s="149"/>
      <c r="CG164" s="149"/>
      <c r="CH164" s="149"/>
      <c r="CI164" s="149"/>
      <c r="CJ164" s="149"/>
      <c r="CK164" s="149"/>
      <c r="CL164" s="149"/>
      <c r="CM164" s="149"/>
      <c r="CN164" s="149"/>
      <c r="CO164" s="149"/>
      <c r="CP164" s="149"/>
      <c r="CQ164" s="149"/>
      <c r="CR164" s="149"/>
      <c r="CS164" s="150"/>
      <c r="CT164" s="151"/>
      <c r="CW164" s="68"/>
      <c r="CX164" s="152"/>
    </row>
    <row r="165" spans="1:102">
      <c r="A165" s="289" t="s">
        <v>8334</v>
      </c>
      <c r="B165" s="291" t="s">
        <v>317</v>
      </c>
      <c r="C165" s="147" t="str">
        <f>+_xlfn.XLOOKUP(B165,'R4'!B:B,'R4'!C:C)</f>
        <v>AMR - EKSKAVATÖR - 18 TON - LASTİKLİ - LİEBHERR A 918</v>
      </c>
      <c r="D165" s="147"/>
      <c r="E165" s="150" t="s">
        <v>5163</v>
      </c>
      <c r="F165" s="150" t="s">
        <v>38</v>
      </c>
      <c r="G165" s="150" t="s">
        <v>35</v>
      </c>
      <c r="H165" s="150" t="s">
        <v>8271</v>
      </c>
      <c r="I165" s="156"/>
      <c r="J165" s="148">
        <v>0</v>
      </c>
      <c r="K165" s="149">
        <v>0</v>
      </c>
      <c r="L165" s="149">
        <v>0</v>
      </c>
      <c r="M165" s="149">
        <v>0</v>
      </c>
      <c r="N165" s="149">
        <v>0</v>
      </c>
      <c r="O165" s="149">
        <v>0</v>
      </c>
      <c r="P165" s="149">
        <v>0</v>
      </c>
      <c r="Q165" s="149">
        <v>0</v>
      </c>
      <c r="R165" s="149">
        <v>0</v>
      </c>
      <c r="S165" s="149">
        <v>0</v>
      </c>
      <c r="T165" s="149">
        <v>1</v>
      </c>
      <c r="U165" s="149">
        <v>1</v>
      </c>
      <c r="V165" s="149">
        <v>1</v>
      </c>
      <c r="W165" s="149">
        <v>1</v>
      </c>
      <c r="X165" s="149">
        <v>1</v>
      </c>
      <c r="Y165" s="149">
        <v>1</v>
      </c>
      <c r="Z165" s="149">
        <v>1</v>
      </c>
      <c r="AA165" s="149">
        <v>1</v>
      </c>
      <c r="AB165" s="149">
        <v>1</v>
      </c>
      <c r="AC165" s="149">
        <v>1</v>
      </c>
      <c r="AD165" s="149">
        <v>1</v>
      </c>
      <c r="AE165" s="149">
        <v>1</v>
      </c>
      <c r="AF165" s="149">
        <v>1</v>
      </c>
      <c r="AG165" s="149">
        <v>1</v>
      </c>
      <c r="AH165" s="149">
        <v>1</v>
      </c>
      <c r="AI165" s="149">
        <v>1</v>
      </c>
      <c r="AJ165" s="149">
        <v>1</v>
      </c>
      <c r="AK165" s="149">
        <v>1</v>
      </c>
      <c r="AL165" s="149">
        <v>1</v>
      </c>
      <c r="AM165" s="149">
        <v>1</v>
      </c>
      <c r="AN165" s="149">
        <v>1</v>
      </c>
      <c r="AO165" s="149">
        <v>1</v>
      </c>
      <c r="AP165" s="149">
        <v>1</v>
      </c>
      <c r="AQ165" s="149">
        <v>1</v>
      </c>
      <c r="AR165" s="149">
        <v>1</v>
      </c>
      <c r="AS165" s="149">
        <v>1</v>
      </c>
      <c r="AT165" s="149">
        <v>1</v>
      </c>
      <c r="AU165" s="149">
        <v>1</v>
      </c>
      <c r="AV165" s="149">
        <v>1</v>
      </c>
      <c r="AW165" s="149">
        <v>1</v>
      </c>
      <c r="AX165" s="149">
        <v>1</v>
      </c>
      <c r="AY165" s="149">
        <v>1</v>
      </c>
      <c r="AZ165" s="149">
        <v>1</v>
      </c>
      <c r="BA165" s="149">
        <v>1</v>
      </c>
      <c r="BB165" s="149">
        <v>1</v>
      </c>
      <c r="BC165" s="149">
        <v>1</v>
      </c>
      <c r="BD165" s="149">
        <v>1</v>
      </c>
      <c r="BE165" s="149">
        <v>1</v>
      </c>
      <c r="BF165" s="149">
        <v>1</v>
      </c>
      <c r="BG165" s="149">
        <v>1</v>
      </c>
      <c r="BH165" s="149">
        <v>1</v>
      </c>
      <c r="BI165" s="149">
        <v>1</v>
      </c>
      <c r="BJ165" s="149">
        <v>1</v>
      </c>
      <c r="BK165" s="149">
        <v>1</v>
      </c>
      <c r="BL165" s="149">
        <v>1</v>
      </c>
      <c r="BM165" s="149">
        <v>1</v>
      </c>
      <c r="BN165" s="149">
        <v>1</v>
      </c>
      <c r="BO165" s="149">
        <v>1</v>
      </c>
      <c r="BP165" s="149">
        <v>1</v>
      </c>
      <c r="BQ165" s="149">
        <v>1</v>
      </c>
      <c r="BR165" s="149">
        <v>1</v>
      </c>
      <c r="BS165" s="149">
        <v>1</v>
      </c>
      <c r="BT165" s="149">
        <v>1</v>
      </c>
      <c r="BU165" s="149"/>
      <c r="BV165" s="149"/>
      <c r="BW165" s="149"/>
      <c r="BX165" s="149"/>
      <c r="BY165" s="149"/>
      <c r="BZ165" s="149"/>
      <c r="CA165" s="149"/>
      <c r="CB165" s="149"/>
      <c r="CC165" s="149"/>
      <c r="CD165" s="149"/>
      <c r="CE165" s="149"/>
      <c r="CF165" s="149"/>
      <c r="CG165" s="149"/>
      <c r="CH165" s="149"/>
      <c r="CI165" s="149"/>
      <c r="CJ165" s="149"/>
      <c r="CK165" s="149"/>
      <c r="CL165" s="149"/>
      <c r="CM165" s="149"/>
      <c r="CN165" s="149"/>
      <c r="CO165" s="149"/>
      <c r="CP165" s="149"/>
      <c r="CQ165" s="149"/>
      <c r="CR165" s="149"/>
      <c r="CS165" s="150"/>
      <c r="CT165" s="151"/>
      <c r="CW165" s="68"/>
      <c r="CX165" s="152"/>
    </row>
    <row r="166" spans="1:102">
      <c r="A166" s="289" t="s">
        <v>8334</v>
      </c>
      <c r="B166" s="291" t="s">
        <v>319</v>
      </c>
      <c r="C166" s="147" t="str">
        <f>+_xlfn.XLOOKUP(B166,'R4'!B:B,'R4'!C:C)</f>
        <v>AMR - EKSKAVATÖR - 20 TON - JCB - 220 XL</v>
      </c>
      <c r="D166" s="147"/>
      <c r="E166" s="150" t="s">
        <v>5163</v>
      </c>
      <c r="F166" s="150" t="s">
        <v>38</v>
      </c>
      <c r="G166" s="150" t="s">
        <v>35</v>
      </c>
      <c r="H166" s="150" t="s">
        <v>8271</v>
      </c>
      <c r="I166" s="156"/>
      <c r="J166" s="148">
        <v>0</v>
      </c>
      <c r="K166" s="149">
        <v>0</v>
      </c>
      <c r="L166" s="149">
        <v>0</v>
      </c>
      <c r="M166" s="149">
        <v>0</v>
      </c>
      <c r="N166" s="149">
        <v>0</v>
      </c>
      <c r="O166" s="149">
        <v>0</v>
      </c>
      <c r="P166" s="149">
        <v>0</v>
      </c>
      <c r="Q166" s="149">
        <v>0</v>
      </c>
      <c r="R166" s="149">
        <v>0</v>
      </c>
      <c r="S166" s="149">
        <v>1</v>
      </c>
      <c r="T166" s="149">
        <v>1</v>
      </c>
      <c r="U166" s="149">
        <v>1</v>
      </c>
      <c r="V166" s="149">
        <v>1</v>
      </c>
      <c r="W166" s="149">
        <v>1</v>
      </c>
      <c r="X166" s="149">
        <v>1</v>
      </c>
      <c r="Y166" s="149">
        <v>1</v>
      </c>
      <c r="Z166" s="149">
        <v>1</v>
      </c>
      <c r="AA166" s="149">
        <v>1</v>
      </c>
      <c r="AB166" s="149">
        <v>1</v>
      </c>
      <c r="AC166" s="149">
        <v>1</v>
      </c>
      <c r="AD166" s="149">
        <v>1</v>
      </c>
      <c r="AE166" s="149">
        <v>1</v>
      </c>
      <c r="AF166" s="149">
        <v>1</v>
      </c>
      <c r="AG166" s="149">
        <v>1</v>
      </c>
      <c r="AH166" s="149">
        <v>1</v>
      </c>
      <c r="AI166" s="149">
        <v>1</v>
      </c>
      <c r="AJ166" s="149">
        <v>1</v>
      </c>
      <c r="AK166" s="149">
        <v>1</v>
      </c>
      <c r="AL166" s="149">
        <v>1</v>
      </c>
      <c r="AM166" s="149">
        <v>1</v>
      </c>
      <c r="AN166" s="149">
        <v>1</v>
      </c>
      <c r="AO166" s="149">
        <v>1</v>
      </c>
      <c r="AP166" s="149">
        <v>1</v>
      </c>
      <c r="AQ166" s="149">
        <v>1</v>
      </c>
      <c r="AR166" s="149">
        <v>1</v>
      </c>
      <c r="AS166" s="149">
        <v>1</v>
      </c>
      <c r="AT166" s="149">
        <v>1</v>
      </c>
      <c r="AU166" s="149">
        <v>1</v>
      </c>
      <c r="AV166" s="149">
        <v>1</v>
      </c>
      <c r="AW166" s="149">
        <v>1</v>
      </c>
      <c r="AX166" s="149">
        <v>1</v>
      </c>
      <c r="AY166" s="149">
        <v>1</v>
      </c>
      <c r="AZ166" s="149">
        <v>1</v>
      </c>
      <c r="BA166" s="149">
        <v>1</v>
      </c>
      <c r="BB166" s="149">
        <v>1</v>
      </c>
      <c r="BC166" s="149">
        <v>1</v>
      </c>
      <c r="BD166" s="149">
        <v>1</v>
      </c>
      <c r="BE166" s="149">
        <v>1</v>
      </c>
      <c r="BF166" s="149">
        <v>1</v>
      </c>
      <c r="BG166" s="149">
        <v>1</v>
      </c>
      <c r="BH166" s="149">
        <v>1</v>
      </c>
      <c r="BI166" s="149">
        <v>1</v>
      </c>
      <c r="BJ166" s="149">
        <v>1</v>
      </c>
      <c r="BK166" s="149">
        <v>1</v>
      </c>
      <c r="BL166" s="149">
        <v>1</v>
      </c>
      <c r="BM166" s="149">
        <v>1</v>
      </c>
      <c r="BN166" s="149">
        <v>1</v>
      </c>
      <c r="BO166" s="149">
        <v>1</v>
      </c>
      <c r="BP166" s="149">
        <v>1</v>
      </c>
      <c r="BQ166" s="149">
        <v>1</v>
      </c>
      <c r="BR166" s="149">
        <v>1</v>
      </c>
      <c r="BS166" s="149">
        <v>1</v>
      </c>
      <c r="BT166" s="149">
        <v>1</v>
      </c>
      <c r="BU166" s="149"/>
      <c r="BV166" s="149"/>
      <c r="BW166" s="149"/>
      <c r="BX166" s="149"/>
      <c r="BY166" s="149"/>
      <c r="BZ166" s="149"/>
      <c r="CA166" s="149"/>
      <c r="CB166" s="149"/>
      <c r="CC166" s="149"/>
      <c r="CD166" s="149"/>
      <c r="CE166" s="149"/>
      <c r="CF166" s="149"/>
      <c r="CG166" s="149"/>
      <c r="CH166" s="149"/>
      <c r="CI166" s="149"/>
      <c r="CJ166" s="149"/>
      <c r="CK166" s="149"/>
      <c r="CL166" s="149"/>
      <c r="CM166" s="149"/>
      <c r="CN166" s="149"/>
      <c r="CO166" s="149"/>
      <c r="CP166" s="149"/>
      <c r="CQ166" s="149"/>
      <c r="CR166" s="149"/>
      <c r="CS166" s="150"/>
      <c r="CT166" s="151"/>
      <c r="CW166" s="68"/>
      <c r="CX166" s="152"/>
    </row>
    <row r="167" spans="1:102">
      <c r="A167" s="289" t="s">
        <v>8334</v>
      </c>
      <c r="B167" s="291" t="s">
        <v>320</v>
      </c>
      <c r="C167" s="147" t="str">
        <f>+_xlfn.XLOOKUP(B167,'R4'!B:B,'R4'!C:C)</f>
        <v>AMR - EKSKAVATÖR - 20 TON - JCB - 220 XL</v>
      </c>
      <c r="D167" s="147"/>
      <c r="E167" s="150" t="s">
        <v>2594</v>
      </c>
      <c r="F167" s="150" t="s">
        <v>38</v>
      </c>
      <c r="G167" s="150" t="s">
        <v>35</v>
      </c>
      <c r="H167" s="150" t="s">
        <v>8271</v>
      </c>
      <c r="I167" s="156"/>
      <c r="J167" s="148">
        <v>0</v>
      </c>
      <c r="K167" s="149">
        <v>0</v>
      </c>
      <c r="L167" s="149">
        <v>0</v>
      </c>
      <c r="M167" s="149">
        <v>0</v>
      </c>
      <c r="N167" s="149">
        <v>0</v>
      </c>
      <c r="O167" s="149">
        <v>0</v>
      </c>
      <c r="P167" s="149">
        <v>0</v>
      </c>
      <c r="Q167" s="149">
        <v>0</v>
      </c>
      <c r="R167" s="149">
        <v>0</v>
      </c>
      <c r="S167" s="149">
        <v>0</v>
      </c>
      <c r="T167" s="149">
        <v>1</v>
      </c>
      <c r="U167" s="149">
        <v>1</v>
      </c>
      <c r="V167" s="149">
        <v>1</v>
      </c>
      <c r="W167" s="149">
        <v>1</v>
      </c>
      <c r="X167" s="149">
        <v>1</v>
      </c>
      <c r="Y167" s="149">
        <v>1</v>
      </c>
      <c r="Z167" s="149">
        <v>1</v>
      </c>
      <c r="AA167" s="149">
        <v>1</v>
      </c>
      <c r="AB167" s="149">
        <v>1</v>
      </c>
      <c r="AC167" s="149">
        <v>1</v>
      </c>
      <c r="AD167" s="149">
        <v>1</v>
      </c>
      <c r="AE167" s="149">
        <v>1</v>
      </c>
      <c r="AF167" s="149">
        <v>1</v>
      </c>
      <c r="AG167" s="149">
        <v>1</v>
      </c>
      <c r="AH167" s="149">
        <v>1</v>
      </c>
      <c r="AI167" s="149">
        <v>1</v>
      </c>
      <c r="AJ167" s="149">
        <v>1</v>
      </c>
      <c r="AK167" s="149">
        <v>1</v>
      </c>
      <c r="AL167" s="149">
        <v>1</v>
      </c>
      <c r="AM167" s="149">
        <v>1</v>
      </c>
      <c r="AN167" s="149">
        <v>1</v>
      </c>
      <c r="AO167" s="149">
        <v>1</v>
      </c>
      <c r="AP167" s="149">
        <v>1</v>
      </c>
      <c r="AQ167" s="149">
        <v>1</v>
      </c>
      <c r="AR167" s="149">
        <v>1</v>
      </c>
      <c r="AS167" s="149">
        <v>1</v>
      </c>
      <c r="AT167" s="149">
        <v>1</v>
      </c>
      <c r="AU167" s="149">
        <v>1</v>
      </c>
      <c r="AV167" s="149">
        <v>1</v>
      </c>
      <c r="AW167" s="149">
        <v>1</v>
      </c>
      <c r="AX167" s="149">
        <v>1</v>
      </c>
      <c r="AY167" s="149">
        <v>1</v>
      </c>
      <c r="AZ167" s="149">
        <v>1</v>
      </c>
      <c r="BA167" s="149">
        <v>1</v>
      </c>
      <c r="BB167" s="149">
        <v>1</v>
      </c>
      <c r="BC167" s="149">
        <v>1</v>
      </c>
      <c r="BD167" s="149">
        <v>1</v>
      </c>
      <c r="BE167" s="149">
        <v>1</v>
      </c>
      <c r="BF167" s="149">
        <v>1</v>
      </c>
      <c r="BG167" s="149">
        <v>1</v>
      </c>
      <c r="BH167" s="149">
        <v>1</v>
      </c>
      <c r="BI167" s="149">
        <v>1</v>
      </c>
      <c r="BJ167" s="149">
        <v>1</v>
      </c>
      <c r="BK167" s="149">
        <v>1</v>
      </c>
      <c r="BL167" s="149">
        <v>1</v>
      </c>
      <c r="BM167" s="149">
        <v>1</v>
      </c>
      <c r="BN167" s="149">
        <v>1</v>
      </c>
      <c r="BO167" s="149">
        <v>1</v>
      </c>
      <c r="BP167" s="149">
        <v>1</v>
      </c>
      <c r="BQ167" s="149">
        <v>1</v>
      </c>
      <c r="BR167" s="149">
        <v>1</v>
      </c>
      <c r="BS167" s="149">
        <v>1</v>
      </c>
      <c r="BT167" s="149">
        <v>1</v>
      </c>
      <c r="BU167" s="149"/>
      <c r="BV167" s="149"/>
      <c r="BW167" s="149"/>
      <c r="BX167" s="149"/>
      <c r="BY167" s="149"/>
      <c r="BZ167" s="149"/>
      <c r="CA167" s="149"/>
      <c r="CB167" s="149"/>
      <c r="CC167" s="149"/>
      <c r="CD167" s="149"/>
      <c r="CE167" s="149"/>
      <c r="CF167" s="149"/>
      <c r="CG167" s="149"/>
      <c r="CH167" s="149"/>
      <c r="CI167" s="149"/>
      <c r="CJ167" s="149"/>
      <c r="CK167" s="149"/>
      <c r="CL167" s="149"/>
      <c r="CM167" s="149"/>
      <c r="CN167" s="149"/>
      <c r="CO167" s="149"/>
      <c r="CP167" s="149"/>
      <c r="CQ167" s="149"/>
      <c r="CR167" s="149"/>
      <c r="CS167" s="150"/>
      <c r="CT167" s="151"/>
      <c r="CW167" s="68"/>
      <c r="CX167" s="152"/>
    </row>
    <row r="168" spans="1:102">
      <c r="A168" s="289" t="s">
        <v>8334</v>
      </c>
      <c r="B168" s="291" t="s">
        <v>321</v>
      </c>
      <c r="C168" s="147" t="str">
        <f>+_xlfn.XLOOKUP(B168,'R4'!B:B,'R4'!C:C)</f>
        <v>AMR - EKSKAVATÖR - 20 TON - JCB - 220 XL</v>
      </c>
      <c r="D168" s="147"/>
      <c r="E168" s="150" t="s">
        <v>5163</v>
      </c>
      <c r="F168" s="150" t="s">
        <v>38</v>
      </c>
      <c r="G168" s="150" t="s">
        <v>35</v>
      </c>
      <c r="H168" s="150" t="s">
        <v>8271</v>
      </c>
      <c r="I168" s="156"/>
      <c r="J168" s="148">
        <v>0</v>
      </c>
      <c r="K168" s="149">
        <v>0</v>
      </c>
      <c r="L168" s="149">
        <v>0</v>
      </c>
      <c r="M168" s="149">
        <v>0</v>
      </c>
      <c r="N168" s="149">
        <v>0</v>
      </c>
      <c r="O168" s="149">
        <v>0</v>
      </c>
      <c r="P168" s="149">
        <v>0</v>
      </c>
      <c r="Q168" s="149">
        <v>0</v>
      </c>
      <c r="R168" s="149">
        <v>0</v>
      </c>
      <c r="S168" s="149">
        <v>0</v>
      </c>
      <c r="T168" s="149">
        <v>0</v>
      </c>
      <c r="U168" s="149">
        <v>0</v>
      </c>
      <c r="V168" s="149">
        <v>0</v>
      </c>
      <c r="W168" s="149">
        <v>0</v>
      </c>
      <c r="X168" s="149">
        <v>0</v>
      </c>
      <c r="Y168" s="149">
        <v>1</v>
      </c>
      <c r="Z168" s="149">
        <v>1</v>
      </c>
      <c r="AA168" s="149">
        <v>1</v>
      </c>
      <c r="AB168" s="149">
        <v>1</v>
      </c>
      <c r="AC168" s="149">
        <v>1</v>
      </c>
      <c r="AD168" s="149">
        <v>1</v>
      </c>
      <c r="AE168" s="149">
        <v>1</v>
      </c>
      <c r="AF168" s="149">
        <v>1</v>
      </c>
      <c r="AG168" s="149">
        <v>1</v>
      </c>
      <c r="AH168" s="149">
        <v>1</v>
      </c>
      <c r="AI168" s="149">
        <v>1</v>
      </c>
      <c r="AJ168" s="149">
        <v>1</v>
      </c>
      <c r="AK168" s="149">
        <v>1</v>
      </c>
      <c r="AL168" s="149">
        <v>1</v>
      </c>
      <c r="AM168" s="149">
        <v>1</v>
      </c>
      <c r="AN168" s="149">
        <v>1</v>
      </c>
      <c r="AO168" s="149">
        <v>1</v>
      </c>
      <c r="AP168" s="149">
        <v>1</v>
      </c>
      <c r="AQ168" s="149">
        <v>1</v>
      </c>
      <c r="AR168" s="149">
        <v>1</v>
      </c>
      <c r="AS168" s="149">
        <v>1</v>
      </c>
      <c r="AT168" s="149">
        <v>1</v>
      </c>
      <c r="AU168" s="149">
        <v>1</v>
      </c>
      <c r="AV168" s="149">
        <v>1</v>
      </c>
      <c r="AW168" s="149">
        <v>1</v>
      </c>
      <c r="AX168" s="149">
        <v>1</v>
      </c>
      <c r="AY168" s="149">
        <v>1</v>
      </c>
      <c r="AZ168" s="149">
        <v>1</v>
      </c>
      <c r="BA168" s="149">
        <v>1</v>
      </c>
      <c r="BB168" s="149">
        <v>1</v>
      </c>
      <c r="BC168" s="149">
        <v>1</v>
      </c>
      <c r="BD168" s="149">
        <v>1</v>
      </c>
      <c r="BE168" s="149">
        <v>1</v>
      </c>
      <c r="BF168" s="149">
        <v>1</v>
      </c>
      <c r="BG168" s="149">
        <v>1</v>
      </c>
      <c r="BH168" s="149">
        <v>1</v>
      </c>
      <c r="BI168" s="149">
        <v>1</v>
      </c>
      <c r="BJ168" s="149">
        <v>1</v>
      </c>
      <c r="BK168" s="149">
        <v>1</v>
      </c>
      <c r="BL168" s="149">
        <v>1</v>
      </c>
      <c r="BM168" s="149">
        <v>1</v>
      </c>
      <c r="BN168" s="149">
        <v>1</v>
      </c>
      <c r="BO168" s="149">
        <v>1</v>
      </c>
      <c r="BP168" s="149">
        <v>1</v>
      </c>
      <c r="BQ168" s="149">
        <v>1</v>
      </c>
      <c r="BR168" s="149">
        <v>1</v>
      </c>
      <c r="BS168" s="149">
        <v>1</v>
      </c>
      <c r="BT168" s="149">
        <v>1</v>
      </c>
      <c r="BU168" s="149"/>
      <c r="BV168" s="149"/>
      <c r="BW168" s="149"/>
      <c r="BX168" s="149"/>
      <c r="BY168" s="149"/>
      <c r="BZ168" s="149"/>
      <c r="CA168" s="149"/>
      <c r="CB168" s="149"/>
      <c r="CC168" s="149"/>
      <c r="CD168" s="149"/>
      <c r="CE168" s="149"/>
      <c r="CF168" s="149"/>
      <c r="CG168" s="149"/>
      <c r="CH168" s="149"/>
      <c r="CI168" s="149"/>
      <c r="CJ168" s="149"/>
      <c r="CK168" s="149"/>
      <c r="CL168" s="149"/>
      <c r="CM168" s="149"/>
      <c r="CN168" s="149"/>
      <c r="CO168" s="149"/>
      <c r="CP168" s="149"/>
      <c r="CQ168" s="149"/>
      <c r="CR168" s="149"/>
      <c r="CS168" s="150"/>
      <c r="CT168" s="151"/>
      <c r="CW168" s="68"/>
      <c r="CX168" s="152"/>
    </row>
    <row r="169" spans="1:102">
      <c r="A169" s="289" t="s">
        <v>8334</v>
      </c>
      <c r="B169" s="291" t="s">
        <v>322</v>
      </c>
      <c r="C169" s="147" t="str">
        <f>+_xlfn.XLOOKUP(B169,'R4'!B:B,'R4'!C:C)</f>
        <v>AMR - EKSKAVATÖR - 20 TON - JCB - 220 XL - SİF</v>
      </c>
      <c r="D169" s="147"/>
      <c r="E169" s="150" t="s">
        <v>5163</v>
      </c>
      <c r="F169" s="150" t="s">
        <v>38</v>
      </c>
      <c r="G169" s="150" t="s">
        <v>35</v>
      </c>
      <c r="H169" s="150" t="s">
        <v>8271</v>
      </c>
      <c r="I169" s="156"/>
      <c r="J169" s="148">
        <v>0</v>
      </c>
      <c r="K169" s="149">
        <v>0</v>
      </c>
      <c r="L169" s="149">
        <v>0</v>
      </c>
      <c r="M169" s="149">
        <v>0</v>
      </c>
      <c r="N169" s="149">
        <v>0</v>
      </c>
      <c r="O169" s="149">
        <v>0</v>
      </c>
      <c r="P169" s="149">
        <v>0</v>
      </c>
      <c r="Q169" s="149">
        <v>0</v>
      </c>
      <c r="R169" s="149">
        <v>0</v>
      </c>
      <c r="S169" s="149">
        <v>0</v>
      </c>
      <c r="T169" s="149">
        <v>1</v>
      </c>
      <c r="U169" s="149">
        <v>1</v>
      </c>
      <c r="V169" s="149">
        <v>1</v>
      </c>
      <c r="W169" s="149">
        <v>1</v>
      </c>
      <c r="X169" s="149">
        <v>1</v>
      </c>
      <c r="Y169" s="149">
        <v>1</v>
      </c>
      <c r="Z169" s="149">
        <v>1</v>
      </c>
      <c r="AA169" s="149">
        <v>1</v>
      </c>
      <c r="AB169" s="149">
        <v>1</v>
      </c>
      <c r="AC169" s="149">
        <v>1</v>
      </c>
      <c r="AD169" s="149">
        <v>1</v>
      </c>
      <c r="AE169" s="149">
        <v>1</v>
      </c>
      <c r="AF169" s="149">
        <v>1</v>
      </c>
      <c r="AG169" s="149">
        <v>1</v>
      </c>
      <c r="AH169" s="149">
        <v>1</v>
      </c>
      <c r="AI169" s="149">
        <v>1</v>
      </c>
      <c r="AJ169" s="149">
        <v>1</v>
      </c>
      <c r="AK169" s="149">
        <v>1</v>
      </c>
      <c r="AL169" s="149">
        <v>1</v>
      </c>
      <c r="AM169" s="149">
        <v>1</v>
      </c>
      <c r="AN169" s="149">
        <v>1</v>
      </c>
      <c r="AO169" s="149">
        <v>1</v>
      </c>
      <c r="AP169" s="149">
        <v>1</v>
      </c>
      <c r="AQ169" s="149">
        <v>1</v>
      </c>
      <c r="AR169" s="149">
        <v>1</v>
      </c>
      <c r="AS169" s="149">
        <v>1</v>
      </c>
      <c r="AT169" s="149">
        <v>1</v>
      </c>
      <c r="AU169" s="149">
        <v>1</v>
      </c>
      <c r="AV169" s="149">
        <v>1</v>
      </c>
      <c r="AW169" s="149">
        <v>1</v>
      </c>
      <c r="AX169" s="149">
        <v>1</v>
      </c>
      <c r="AY169" s="149">
        <v>1</v>
      </c>
      <c r="AZ169" s="149">
        <v>1</v>
      </c>
      <c r="BA169" s="149">
        <v>1</v>
      </c>
      <c r="BB169" s="149">
        <v>1</v>
      </c>
      <c r="BC169" s="149">
        <v>1</v>
      </c>
      <c r="BD169" s="149">
        <v>1</v>
      </c>
      <c r="BE169" s="149">
        <v>1</v>
      </c>
      <c r="BF169" s="149">
        <v>1</v>
      </c>
      <c r="BG169" s="149">
        <v>1</v>
      </c>
      <c r="BH169" s="149">
        <v>1</v>
      </c>
      <c r="BI169" s="149">
        <v>1</v>
      </c>
      <c r="BJ169" s="149">
        <v>1</v>
      </c>
      <c r="BK169" s="149">
        <v>1</v>
      </c>
      <c r="BL169" s="149">
        <v>1</v>
      </c>
      <c r="BM169" s="149">
        <v>1</v>
      </c>
      <c r="BN169" s="149">
        <v>1</v>
      </c>
      <c r="BO169" s="149">
        <v>1</v>
      </c>
      <c r="BP169" s="149">
        <v>1</v>
      </c>
      <c r="BQ169" s="149">
        <v>1</v>
      </c>
      <c r="BR169" s="149">
        <v>1</v>
      </c>
      <c r="BS169" s="149">
        <v>1</v>
      </c>
      <c r="BT169" s="149">
        <v>1</v>
      </c>
      <c r="BU169" s="149"/>
      <c r="BV169" s="149"/>
      <c r="BW169" s="149"/>
      <c r="BX169" s="149"/>
      <c r="BY169" s="149"/>
      <c r="BZ169" s="149"/>
      <c r="CA169" s="149"/>
      <c r="CB169" s="149"/>
      <c r="CC169" s="149"/>
      <c r="CD169" s="149"/>
      <c r="CE169" s="149"/>
      <c r="CF169" s="149"/>
      <c r="CG169" s="149"/>
      <c r="CH169" s="149"/>
      <c r="CI169" s="149"/>
      <c r="CJ169" s="149"/>
      <c r="CK169" s="149"/>
      <c r="CL169" s="149"/>
      <c r="CM169" s="149"/>
      <c r="CN169" s="149"/>
      <c r="CO169" s="149"/>
      <c r="CP169" s="149"/>
      <c r="CQ169" s="149"/>
      <c r="CR169" s="149"/>
      <c r="CS169" s="150"/>
      <c r="CT169" s="151"/>
      <c r="CW169" s="68"/>
      <c r="CX169" s="152"/>
    </row>
    <row r="170" spans="1:102">
      <c r="A170" s="289" t="s">
        <v>8334</v>
      </c>
      <c r="B170" s="291" t="s">
        <v>324</v>
      </c>
      <c r="C170" s="147" t="str">
        <f>+_xlfn.XLOOKUP(B170,'R4'!B:B,'R4'!C:C)</f>
        <v>AMR - EKSKAVATÖR - 18 TON - LASTİKLİ - LİEBHERR A 918</v>
      </c>
      <c r="D170" s="147"/>
      <c r="E170" s="150" t="s">
        <v>5163</v>
      </c>
      <c r="F170" s="150" t="s">
        <v>38</v>
      </c>
      <c r="G170" s="150" t="s">
        <v>35</v>
      </c>
      <c r="H170" s="150" t="s">
        <v>8271</v>
      </c>
      <c r="I170" s="156"/>
      <c r="J170" s="148">
        <v>0</v>
      </c>
      <c r="K170" s="149">
        <v>0</v>
      </c>
      <c r="L170" s="149">
        <v>0</v>
      </c>
      <c r="M170" s="149">
        <v>0</v>
      </c>
      <c r="N170" s="149">
        <v>0</v>
      </c>
      <c r="O170" s="149">
        <v>0</v>
      </c>
      <c r="P170" s="149">
        <v>0</v>
      </c>
      <c r="Q170" s="149">
        <v>0</v>
      </c>
      <c r="R170" s="149">
        <v>0</v>
      </c>
      <c r="S170" s="149">
        <v>0</v>
      </c>
      <c r="T170" s="149">
        <v>0</v>
      </c>
      <c r="U170" s="149">
        <v>0</v>
      </c>
      <c r="V170" s="149">
        <v>0</v>
      </c>
      <c r="W170" s="149">
        <v>0</v>
      </c>
      <c r="X170" s="149">
        <v>1</v>
      </c>
      <c r="Y170" s="149">
        <v>1</v>
      </c>
      <c r="Z170" s="149">
        <v>1</v>
      </c>
      <c r="AA170" s="149">
        <v>1</v>
      </c>
      <c r="AB170" s="149">
        <v>1</v>
      </c>
      <c r="AC170" s="149">
        <v>1</v>
      </c>
      <c r="AD170" s="149">
        <v>1</v>
      </c>
      <c r="AE170" s="149">
        <v>1</v>
      </c>
      <c r="AF170" s="149">
        <v>1</v>
      </c>
      <c r="AG170" s="149">
        <v>1</v>
      </c>
      <c r="AH170" s="149">
        <v>1</v>
      </c>
      <c r="AI170" s="149">
        <v>1</v>
      </c>
      <c r="AJ170" s="149">
        <v>1</v>
      </c>
      <c r="AK170" s="149">
        <v>1</v>
      </c>
      <c r="AL170" s="149">
        <v>1</v>
      </c>
      <c r="AM170" s="149">
        <v>1</v>
      </c>
      <c r="AN170" s="149">
        <v>1</v>
      </c>
      <c r="AO170" s="149">
        <v>1</v>
      </c>
      <c r="AP170" s="149">
        <v>1</v>
      </c>
      <c r="AQ170" s="149">
        <v>1</v>
      </c>
      <c r="AR170" s="149">
        <v>1</v>
      </c>
      <c r="AS170" s="149">
        <v>1</v>
      </c>
      <c r="AT170" s="149">
        <v>1</v>
      </c>
      <c r="AU170" s="149">
        <v>1</v>
      </c>
      <c r="AV170" s="149">
        <v>1</v>
      </c>
      <c r="AW170" s="149">
        <v>1</v>
      </c>
      <c r="AX170" s="149">
        <v>1</v>
      </c>
      <c r="AY170" s="149">
        <v>1</v>
      </c>
      <c r="AZ170" s="149">
        <v>1</v>
      </c>
      <c r="BA170" s="149">
        <v>1</v>
      </c>
      <c r="BB170" s="149">
        <v>1</v>
      </c>
      <c r="BC170" s="149">
        <v>1</v>
      </c>
      <c r="BD170" s="149">
        <v>1</v>
      </c>
      <c r="BE170" s="149">
        <v>1</v>
      </c>
      <c r="BF170" s="149">
        <v>1</v>
      </c>
      <c r="BG170" s="149">
        <v>1</v>
      </c>
      <c r="BH170" s="149">
        <v>1</v>
      </c>
      <c r="BI170" s="149">
        <v>1</v>
      </c>
      <c r="BJ170" s="149">
        <v>1</v>
      </c>
      <c r="BK170" s="149">
        <v>1</v>
      </c>
      <c r="BL170" s="149">
        <v>1</v>
      </c>
      <c r="BM170" s="149">
        <v>1</v>
      </c>
      <c r="BN170" s="149">
        <v>1</v>
      </c>
      <c r="BO170" s="149">
        <v>1</v>
      </c>
      <c r="BP170" s="149">
        <v>1</v>
      </c>
      <c r="BQ170" s="149">
        <v>1</v>
      </c>
      <c r="BR170" s="149">
        <v>1</v>
      </c>
      <c r="BS170" s="149">
        <v>1</v>
      </c>
      <c r="BT170" s="149">
        <v>1</v>
      </c>
      <c r="BU170" s="149"/>
      <c r="BV170" s="149"/>
      <c r="BW170" s="149"/>
      <c r="BX170" s="149"/>
      <c r="BY170" s="149"/>
      <c r="BZ170" s="149"/>
      <c r="CA170" s="149"/>
      <c r="CB170" s="149"/>
      <c r="CC170" s="149"/>
      <c r="CD170" s="149"/>
      <c r="CE170" s="149"/>
      <c r="CF170" s="149"/>
      <c r="CG170" s="149"/>
      <c r="CH170" s="149"/>
      <c r="CI170" s="149"/>
      <c r="CJ170" s="149"/>
      <c r="CK170" s="149"/>
      <c r="CL170" s="149"/>
      <c r="CM170" s="149"/>
      <c r="CN170" s="149"/>
      <c r="CO170" s="149"/>
      <c r="CP170" s="149"/>
      <c r="CQ170" s="149"/>
      <c r="CR170" s="149"/>
      <c r="CS170" s="150"/>
      <c r="CT170" s="151"/>
      <c r="CW170" s="68"/>
      <c r="CX170" s="152"/>
    </row>
    <row r="171" spans="1:102">
      <c r="A171" s="289" t="s">
        <v>8334</v>
      </c>
      <c r="B171" s="291" t="s">
        <v>325</v>
      </c>
      <c r="C171" s="147" t="str">
        <f>+_xlfn.XLOOKUP(B171,'R4'!B:B,'R4'!C:C)</f>
        <v>AMR - EKSKAVATÖR - 20 TON - JCB - 220 XL</v>
      </c>
      <c r="D171" s="147"/>
      <c r="E171" s="150" t="s">
        <v>5163</v>
      </c>
      <c r="F171" s="150" t="s">
        <v>38</v>
      </c>
      <c r="G171" s="150" t="s">
        <v>35</v>
      </c>
      <c r="H171" s="150" t="s">
        <v>8271</v>
      </c>
      <c r="I171" s="156"/>
      <c r="J171" s="148">
        <v>0</v>
      </c>
      <c r="K171" s="149">
        <v>0</v>
      </c>
      <c r="L171" s="149">
        <v>0</v>
      </c>
      <c r="M171" s="149">
        <v>0</v>
      </c>
      <c r="N171" s="149">
        <v>0</v>
      </c>
      <c r="O171" s="149">
        <v>1</v>
      </c>
      <c r="P171" s="149">
        <v>1</v>
      </c>
      <c r="Q171" s="149">
        <v>1</v>
      </c>
      <c r="R171" s="149">
        <v>1</v>
      </c>
      <c r="S171" s="149">
        <v>1</v>
      </c>
      <c r="T171" s="149">
        <v>1</v>
      </c>
      <c r="U171" s="149">
        <v>1</v>
      </c>
      <c r="V171" s="149">
        <v>1</v>
      </c>
      <c r="W171" s="149">
        <v>1</v>
      </c>
      <c r="X171" s="149">
        <v>1</v>
      </c>
      <c r="Y171" s="149">
        <v>1</v>
      </c>
      <c r="Z171" s="149">
        <v>1</v>
      </c>
      <c r="AA171" s="149">
        <v>1</v>
      </c>
      <c r="AB171" s="149">
        <v>1</v>
      </c>
      <c r="AC171" s="149">
        <v>1</v>
      </c>
      <c r="AD171" s="149">
        <v>1</v>
      </c>
      <c r="AE171" s="149">
        <v>1</v>
      </c>
      <c r="AF171" s="149">
        <v>1</v>
      </c>
      <c r="AG171" s="149">
        <v>1</v>
      </c>
      <c r="AH171" s="149">
        <v>1</v>
      </c>
      <c r="AI171" s="149">
        <v>1</v>
      </c>
      <c r="AJ171" s="149">
        <v>1</v>
      </c>
      <c r="AK171" s="149">
        <v>1</v>
      </c>
      <c r="AL171" s="149">
        <v>1</v>
      </c>
      <c r="AM171" s="149">
        <v>1</v>
      </c>
      <c r="AN171" s="149">
        <v>1</v>
      </c>
      <c r="AO171" s="149">
        <v>1</v>
      </c>
      <c r="AP171" s="149">
        <v>1</v>
      </c>
      <c r="AQ171" s="149">
        <v>1</v>
      </c>
      <c r="AR171" s="149">
        <v>1</v>
      </c>
      <c r="AS171" s="149">
        <v>1</v>
      </c>
      <c r="AT171" s="149">
        <v>1</v>
      </c>
      <c r="AU171" s="149">
        <v>1</v>
      </c>
      <c r="AV171" s="149">
        <v>1</v>
      </c>
      <c r="AW171" s="149">
        <v>1</v>
      </c>
      <c r="AX171" s="149">
        <v>1</v>
      </c>
      <c r="AY171" s="149">
        <v>1</v>
      </c>
      <c r="AZ171" s="149">
        <v>1</v>
      </c>
      <c r="BA171" s="149">
        <v>1</v>
      </c>
      <c r="BB171" s="149">
        <v>1</v>
      </c>
      <c r="BC171" s="149">
        <v>1</v>
      </c>
      <c r="BD171" s="149">
        <v>1</v>
      </c>
      <c r="BE171" s="149">
        <v>1</v>
      </c>
      <c r="BF171" s="149">
        <v>1</v>
      </c>
      <c r="BG171" s="149">
        <v>1</v>
      </c>
      <c r="BH171" s="149">
        <v>1</v>
      </c>
      <c r="BI171" s="149">
        <v>1</v>
      </c>
      <c r="BJ171" s="149">
        <v>1</v>
      </c>
      <c r="BK171" s="149">
        <v>1</v>
      </c>
      <c r="BL171" s="149">
        <v>1</v>
      </c>
      <c r="BM171" s="149">
        <v>1</v>
      </c>
      <c r="BN171" s="149">
        <v>1</v>
      </c>
      <c r="BO171" s="149">
        <v>1</v>
      </c>
      <c r="BP171" s="149">
        <v>1</v>
      </c>
      <c r="BQ171" s="149">
        <v>1</v>
      </c>
      <c r="BR171" s="149">
        <v>1</v>
      </c>
      <c r="BS171" s="149">
        <v>1</v>
      </c>
      <c r="BT171" s="149">
        <v>1</v>
      </c>
      <c r="BU171" s="149"/>
      <c r="BV171" s="149"/>
      <c r="BW171" s="149"/>
      <c r="BX171" s="149"/>
      <c r="BY171" s="149"/>
      <c r="BZ171" s="149"/>
      <c r="CA171" s="149"/>
      <c r="CB171" s="149"/>
      <c r="CC171" s="149"/>
      <c r="CD171" s="149"/>
      <c r="CE171" s="149"/>
      <c r="CF171" s="149"/>
      <c r="CG171" s="149"/>
      <c r="CH171" s="149"/>
      <c r="CI171" s="149"/>
      <c r="CJ171" s="149"/>
      <c r="CK171" s="149"/>
      <c r="CL171" s="149"/>
      <c r="CM171" s="149"/>
      <c r="CN171" s="149"/>
      <c r="CO171" s="149"/>
      <c r="CP171" s="149"/>
      <c r="CQ171" s="149"/>
      <c r="CR171" s="149"/>
      <c r="CS171" s="150"/>
      <c r="CT171" s="151"/>
      <c r="CW171" s="68"/>
      <c r="CX171" s="152"/>
    </row>
    <row r="172" spans="1:102">
      <c r="A172" s="289" t="s">
        <v>8334</v>
      </c>
      <c r="B172" s="291" t="s">
        <v>326</v>
      </c>
      <c r="C172" s="147" t="str">
        <f>+_xlfn.XLOOKUP(B172,'R4'!B:B,'R4'!C:C)</f>
        <v>AMR - EKSKAVATÖR - 18 TON - LASTİKLİ - LİEBHERR A 918</v>
      </c>
      <c r="D172" s="147"/>
      <c r="E172" s="150" t="s">
        <v>5163</v>
      </c>
      <c r="F172" s="150" t="s">
        <v>38</v>
      </c>
      <c r="G172" s="150" t="s">
        <v>35</v>
      </c>
      <c r="H172" s="150" t="s">
        <v>8271</v>
      </c>
      <c r="I172" s="156"/>
      <c r="J172" s="148">
        <v>0</v>
      </c>
      <c r="K172" s="149">
        <v>0</v>
      </c>
      <c r="L172" s="149">
        <v>0</v>
      </c>
      <c r="M172" s="149">
        <v>0</v>
      </c>
      <c r="N172" s="149">
        <v>0</v>
      </c>
      <c r="O172" s="149">
        <v>0</v>
      </c>
      <c r="P172" s="149">
        <v>0</v>
      </c>
      <c r="Q172" s="149">
        <v>0</v>
      </c>
      <c r="R172" s="149">
        <v>0</v>
      </c>
      <c r="S172" s="149">
        <v>0</v>
      </c>
      <c r="T172" s="149">
        <v>1</v>
      </c>
      <c r="U172" s="149">
        <v>1</v>
      </c>
      <c r="V172" s="149">
        <v>1</v>
      </c>
      <c r="W172" s="149">
        <v>1</v>
      </c>
      <c r="X172" s="149">
        <v>1</v>
      </c>
      <c r="Y172" s="149">
        <v>1</v>
      </c>
      <c r="Z172" s="149">
        <v>1</v>
      </c>
      <c r="AA172" s="149">
        <v>1</v>
      </c>
      <c r="AB172" s="149">
        <v>1</v>
      </c>
      <c r="AC172" s="149">
        <v>1</v>
      </c>
      <c r="AD172" s="149">
        <v>1</v>
      </c>
      <c r="AE172" s="149">
        <v>1</v>
      </c>
      <c r="AF172" s="149">
        <v>1</v>
      </c>
      <c r="AG172" s="149">
        <v>1</v>
      </c>
      <c r="AH172" s="149">
        <v>1</v>
      </c>
      <c r="AI172" s="149">
        <v>1</v>
      </c>
      <c r="AJ172" s="149">
        <v>1</v>
      </c>
      <c r="AK172" s="149">
        <v>1</v>
      </c>
      <c r="AL172" s="149">
        <v>1</v>
      </c>
      <c r="AM172" s="149">
        <v>1</v>
      </c>
      <c r="AN172" s="149">
        <v>1</v>
      </c>
      <c r="AO172" s="149">
        <v>1</v>
      </c>
      <c r="AP172" s="149">
        <v>1</v>
      </c>
      <c r="AQ172" s="149">
        <v>1</v>
      </c>
      <c r="AR172" s="149">
        <v>1</v>
      </c>
      <c r="AS172" s="149">
        <v>1</v>
      </c>
      <c r="AT172" s="149">
        <v>1</v>
      </c>
      <c r="AU172" s="149">
        <v>1</v>
      </c>
      <c r="AV172" s="149">
        <v>1</v>
      </c>
      <c r="AW172" s="149">
        <v>1</v>
      </c>
      <c r="AX172" s="149">
        <v>1</v>
      </c>
      <c r="AY172" s="149">
        <v>1</v>
      </c>
      <c r="AZ172" s="149">
        <v>1</v>
      </c>
      <c r="BA172" s="149">
        <v>1</v>
      </c>
      <c r="BB172" s="149">
        <v>1</v>
      </c>
      <c r="BC172" s="149">
        <v>1</v>
      </c>
      <c r="BD172" s="149">
        <v>1</v>
      </c>
      <c r="BE172" s="149">
        <v>1</v>
      </c>
      <c r="BF172" s="149">
        <v>1</v>
      </c>
      <c r="BG172" s="149">
        <v>1</v>
      </c>
      <c r="BH172" s="149">
        <v>1</v>
      </c>
      <c r="BI172" s="149">
        <v>1</v>
      </c>
      <c r="BJ172" s="149">
        <v>1</v>
      </c>
      <c r="BK172" s="149">
        <v>1</v>
      </c>
      <c r="BL172" s="149">
        <v>1</v>
      </c>
      <c r="BM172" s="149">
        <v>1</v>
      </c>
      <c r="BN172" s="149">
        <v>1</v>
      </c>
      <c r="BO172" s="149">
        <v>1</v>
      </c>
      <c r="BP172" s="149">
        <v>1</v>
      </c>
      <c r="BQ172" s="149">
        <v>1</v>
      </c>
      <c r="BR172" s="149">
        <v>1</v>
      </c>
      <c r="BS172" s="149">
        <v>1</v>
      </c>
      <c r="BT172" s="149">
        <v>1</v>
      </c>
      <c r="BU172" s="149"/>
      <c r="BV172" s="149"/>
      <c r="BW172" s="149"/>
      <c r="BX172" s="149"/>
      <c r="BY172" s="149"/>
      <c r="BZ172" s="149"/>
      <c r="CA172" s="149"/>
      <c r="CB172" s="149"/>
      <c r="CC172" s="149"/>
      <c r="CD172" s="149"/>
      <c r="CE172" s="149"/>
      <c r="CF172" s="149"/>
      <c r="CG172" s="149"/>
      <c r="CH172" s="149"/>
      <c r="CI172" s="149"/>
      <c r="CJ172" s="149"/>
      <c r="CK172" s="149"/>
      <c r="CL172" s="149"/>
      <c r="CM172" s="149"/>
      <c r="CN172" s="149"/>
      <c r="CO172" s="149"/>
      <c r="CP172" s="149"/>
      <c r="CQ172" s="149"/>
      <c r="CR172" s="149"/>
      <c r="CS172" s="150"/>
      <c r="CT172" s="151"/>
      <c r="CW172" s="68"/>
      <c r="CX172" s="152"/>
    </row>
    <row r="173" spans="1:102">
      <c r="A173" s="289" t="s">
        <v>8334</v>
      </c>
      <c r="B173" s="291" t="s">
        <v>327</v>
      </c>
      <c r="C173" s="147" t="str">
        <f>+_xlfn.XLOOKUP(B173,'R4'!B:B,'R4'!C:C)</f>
        <v>AMR - EKSKAVATÖR - 20 TON - JCB - 220 XL</v>
      </c>
      <c r="D173" s="147"/>
      <c r="E173" s="150" t="s">
        <v>5163</v>
      </c>
      <c r="F173" s="150" t="s">
        <v>38</v>
      </c>
      <c r="G173" s="150" t="s">
        <v>35</v>
      </c>
      <c r="H173" s="150" t="s">
        <v>8271</v>
      </c>
      <c r="I173" s="156"/>
      <c r="J173" s="148">
        <v>0</v>
      </c>
      <c r="K173" s="149">
        <v>0</v>
      </c>
      <c r="L173" s="149">
        <v>0</v>
      </c>
      <c r="M173" s="149">
        <v>0</v>
      </c>
      <c r="N173" s="149">
        <v>0</v>
      </c>
      <c r="O173" s="149">
        <v>0</v>
      </c>
      <c r="P173" s="149">
        <v>0</v>
      </c>
      <c r="Q173" s="149">
        <v>0</v>
      </c>
      <c r="R173" s="149">
        <v>0</v>
      </c>
      <c r="S173" s="149">
        <v>1</v>
      </c>
      <c r="T173" s="149">
        <v>1</v>
      </c>
      <c r="U173" s="149">
        <v>1</v>
      </c>
      <c r="V173" s="149">
        <v>1</v>
      </c>
      <c r="W173" s="149">
        <v>1</v>
      </c>
      <c r="X173" s="149">
        <v>1</v>
      </c>
      <c r="Y173" s="149">
        <v>1</v>
      </c>
      <c r="Z173" s="149">
        <v>1</v>
      </c>
      <c r="AA173" s="149">
        <v>1</v>
      </c>
      <c r="AB173" s="149">
        <v>1</v>
      </c>
      <c r="AC173" s="149">
        <v>1</v>
      </c>
      <c r="AD173" s="149">
        <v>1</v>
      </c>
      <c r="AE173" s="149">
        <v>1</v>
      </c>
      <c r="AF173" s="149">
        <v>1</v>
      </c>
      <c r="AG173" s="149">
        <v>1</v>
      </c>
      <c r="AH173" s="149">
        <v>1</v>
      </c>
      <c r="AI173" s="149">
        <v>1</v>
      </c>
      <c r="AJ173" s="149">
        <v>1</v>
      </c>
      <c r="AK173" s="149">
        <v>1</v>
      </c>
      <c r="AL173" s="149">
        <v>1</v>
      </c>
      <c r="AM173" s="149">
        <v>1</v>
      </c>
      <c r="AN173" s="149">
        <v>1</v>
      </c>
      <c r="AO173" s="149">
        <v>1</v>
      </c>
      <c r="AP173" s="149">
        <v>1</v>
      </c>
      <c r="AQ173" s="149">
        <v>1</v>
      </c>
      <c r="AR173" s="149">
        <v>1</v>
      </c>
      <c r="AS173" s="149">
        <v>1</v>
      </c>
      <c r="AT173" s="149">
        <v>1</v>
      </c>
      <c r="AU173" s="149">
        <v>1</v>
      </c>
      <c r="AV173" s="149">
        <v>1</v>
      </c>
      <c r="AW173" s="149">
        <v>1</v>
      </c>
      <c r="AX173" s="149">
        <v>1</v>
      </c>
      <c r="AY173" s="149">
        <v>1</v>
      </c>
      <c r="AZ173" s="149">
        <v>1</v>
      </c>
      <c r="BA173" s="149">
        <v>1</v>
      </c>
      <c r="BB173" s="149">
        <v>1</v>
      </c>
      <c r="BC173" s="149">
        <v>1</v>
      </c>
      <c r="BD173" s="149">
        <v>1</v>
      </c>
      <c r="BE173" s="149">
        <v>1</v>
      </c>
      <c r="BF173" s="149">
        <v>1</v>
      </c>
      <c r="BG173" s="149">
        <v>1</v>
      </c>
      <c r="BH173" s="149">
        <v>1</v>
      </c>
      <c r="BI173" s="149">
        <v>1</v>
      </c>
      <c r="BJ173" s="149">
        <v>1</v>
      </c>
      <c r="BK173" s="149">
        <v>1</v>
      </c>
      <c r="BL173" s="149">
        <v>1</v>
      </c>
      <c r="BM173" s="149">
        <v>1</v>
      </c>
      <c r="BN173" s="149">
        <v>1</v>
      </c>
      <c r="BO173" s="149">
        <v>1</v>
      </c>
      <c r="BP173" s="149">
        <v>1</v>
      </c>
      <c r="BQ173" s="149">
        <v>1</v>
      </c>
      <c r="BR173" s="149">
        <v>1</v>
      </c>
      <c r="BS173" s="149">
        <v>1</v>
      </c>
      <c r="BT173" s="149">
        <v>1</v>
      </c>
      <c r="BU173" s="149"/>
      <c r="BV173" s="149"/>
      <c r="BW173" s="149"/>
      <c r="BX173" s="149"/>
      <c r="BY173" s="149"/>
      <c r="BZ173" s="149"/>
      <c r="CA173" s="149"/>
      <c r="CB173" s="149"/>
      <c r="CC173" s="149"/>
      <c r="CD173" s="149"/>
      <c r="CE173" s="149"/>
      <c r="CF173" s="149"/>
      <c r="CG173" s="149"/>
      <c r="CH173" s="149"/>
      <c r="CI173" s="149"/>
      <c r="CJ173" s="149"/>
      <c r="CK173" s="149"/>
      <c r="CL173" s="149"/>
      <c r="CM173" s="149"/>
      <c r="CN173" s="149"/>
      <c r="CO173" s="149"/>
      <c r="CP173" s="149"/>
      <c r="CQ173" s="149"/>
      <c r="CR173" s="149"/>
      <c r="CS173" s="150"/>
      <c r="CT173" s="151"/>
      <c r="CW173" s="68"/>
      <c r="CX173" s="152"/>
    </row>
    <row r="174" spans="1:102">
      <c r="A174" s="289" t="s">
        <v>8334</v>
      </c>
      <c r="B174" s="291" t="s">
        <v>328</v>
      </c>
      <c r="C174" s="147" t="str">
        <f>+_xlfn.XLOOKUP(B174,'R4'!B:B,'R4'!C:C)</f>
        <v>AMR - EKSKAVATÖR - 20 TON - JCB - 220 XL</v>
      </c>
      <c r="D174" s="147"/>
      <c r="E174" s="150" t="s">
        <v>5163</v>
      </c>
      <c r="F174" s="150" t="s">
        <v>38</v>
      </c>
      <c r="G174" s="150" t="s">
        <v>35</v>
      </c>
      <c r="H174" s="150" t="s">
        <v>8271</v>
      </c>
      <c r="I174" s="156"/>
      <c r="J174" s="148">
        <v>0</v>
      </c>
      <c r="K174" s="149">
        <v>0</v>
      </c>
      <c r="L174" s="149">
        <v>0</v>
      </c>
      <c r="M174" s="149">
        <v>0</v>
      </c>
      <c r="N174" s="149">
        <v>0</v>
      </c>
      <c r="O174" s="149">
        <v>0</v>
      </c>
      <c r="P174" s="149">
        <v>0</v>
      </c>
      <c r="Q174" s="149">
        <v>0</v>
      </c>
      <c r="R174" s="149">
        <v>0</v>
      </c>
      <c r="S174" s="149">
        <v>1</v>
      </c>
      <c r="T174" s="149">
        <v>1</v>
      </c>
      <c r="U174" s="149">
        <v>1</v>
      </c>
      <c r="V174" s="149">
        <v>1</v>
      </c>
      <c r="W174" s="149">
        <v>1</v>
      </c>
      <c r="X174" s="149">
        <v>1</v>
      </c>
      <c r="Y174" s="149">
        <v>1</v>
      </c>
      <c r="Z174" s="149">
        <v>1</v>
      </c>
      <c r="AA174" s="149">
        <v>1</v>
      </c>
      <c r="AB174" s="149">
        <v>1</v>
      </c>
      <c r="AC174" s="149">
        <v>1</v>
      </c>
      <c r="AD174" s="149">
        <v>1</v>
      </c>
      <c r="AE174" s="149">
        <v>1</v>
      </c>
      <c r="AF174" s="149">
        <v>1</v>
      </c>
      <c r="AG174" s="149">
        <v>1</v>
      </c>
      <c r="AH174" s="149">
        <v>1</v>
      </c>
      <c r="AI174" s="149">
        <v>1</v>
      </c>
      <c r="AJ174" s="149">
        <v>1</v>
      </c>
      <c r="AK174" s="149">
        <v>1</v>
      </c>
      <c r="AL174" s="149">
        <v>1</v>
      </c>
      <c r="AM174" s="149">
        <v>1</v>
      </c>
      <c r="AN174" s="149">
        <v>1</v>
      </c>
      <c r="AO174" s="149">
        <v>1</v>
      </c>
      <c r="AP174" s="149">
        <v>1</v>
      </c>
      <c r="AQ174" s="149">
        <v>1</v>
      </c>
      <c r="AR174" s="149">
        <v>1</v>
      </c>
      <c r="AS174" s="149">
        <v>1</v>
      </c>
      <c r="AT174" s="149">
        <v>1</v>
      </c>
      <c r="AU174" s="149">
        <v>1</v>
      </c>
      <c r="AV174" s="149">
        <v>1</v>
      </c>
      <c r="AW174" s="149">
        <v>1</v>
      </c>
      <c r="AX174" s="149">
        <v>1</v>
      </c>
      <c r="AY174" s="149">
        <v>1</v>
      </c>
      <c r="AZ174" s="149">
        <v>1</v>
      </c>
      <c r="BA174" s="149">
        <v>1</v>
      </c>
      <c r="BB174" s="149">
        <v>1</v>
      </c>
      <c r="BC174" s="149">
        <v>1</v>
      </c>
      <c r="BD174" s="149">
        <v>1</v>
      </c>
      <c r="BE174" s="149">
        <v>1</v>
      </c>
      <c r="BF174" s="149">
        <v>1</v>
      </c>
      <c r="BG174" s="149">
        <v>1</v>
      </c>
      <c r="BH174" s="149">
        <v>1</v>
      </c>
      <c r="BI174" s="149">
        <v>1</v>
      </c>
      <c r="BJ174" s="149">
        <v>1</v>
      </c>
      <c r="BK174" s="149">
        <v>1</v>
      </c>
      <c r="BL174" s="149">
        <v>1</v>
      </c>
      <c r="BM174" s="149">
        <v>1</v>
      </c>
      <c r="BN174" s="149">
        <v>1</v>
      </c>
      <c r="BO174" s="149">
        <v>1</v>
      </c>
      <c r="BP174" s="149">
        <v>1</v>
      </c>
      <c r="BQ174" s="149">
        <v>1</v>
      </c>
      <c r="BR174" s="149">
        <v>1</v>
      </c>
      <c r="BS174" s="149">
        <v>1</v>
      </c>
      <c r="BT174" s="149">
        <v>1</v>
      </c>
      <c r="BU174" s="149"/>
      <c r="BV174" s="149"/>
      <c r="BW174" s="149"/>
      <c r="BX174" s="149"/>
      <c r="BY174" s="149"/>
      <c r="BZ174" s="149"/>
      <c r="CA174" s="149"/>
      <c r="CB174" s="149"/>
      <c r="CC174" s="149"/>
      <c r="CD174" s="149"/>
      <c r="CE174" s="149"/>
      <c r="CF174" s="149"/>
      <c r="CG174" s="149"/>
      <c r="CH174" s="149"/>
      <c r="CI174" s="149"/>
      <c r="CJ174" s="149"/>
      <c r="CK174" s="149"/>
      <c r="CL174" s="149"/>
      <c r="CM174" s="149"/>
      <c r="CN174" s="149"/>
      <c r="CO174" s="149"/>
      <c r="CP174" s="149"/>
      <c r="CQ174" s="149"/>
      <c r="CR174" s="149"/>
      <c r="CS174" s="150"/>
      <c r="CT174" s="151"/>
      <c r="CW174" s="68"/>
      <c r="CX174" s="152"/>
    </row>
    <row r="175" spans="1:102">
      <c r="A175" s="289" t="s">
        <v>8334</v>
      </c>
      <c r="B175" s="291" t="s">
        <v>329</v>
      </c>
      <c r="C175" s="147" t="str">
        <f>+_xlfn.XLOOKUP(B175,'R4'!B:B,'R4'!C:C)</f>
        <v>AMR - EKSKAVATÖR - 20 TON - JCB - 220 XL</v>
      </c>
      <c r="D175" s="147"/>
      <c r="E175" s="150" t="s">
        <v>5163</v>
      </c>
      <c r="F175" s="150" t="s">
        <v>38</v>
      </c>
      <c r="G175" s="150" t="s">
        <v>35</v>
      </c>
      <c r="H175" s="150" t="s">
        <v>8271</v>
      </c>
      <c r="I175" s="156"/>
      <c r="J175" s="148">
        <v>0</v>
      </c>
      <c r="K175" s="149">
        <v>0</v>
      </c>
      <c r="L175" s="149">
        <v>0</v>
      </c>
      <c r="M175" s="149">
        <v>0</v>
      </c>
      <c r="N175" s="149">
        <v>0</v>
      </c>
      <c r="O175" s="149">
        <v>0</v>
      </c>
      <c r="P175" s="149">
        <v>0</v>
      </c>
      <c r="Q175" s="149">
        <v>0</v>
      </c>
      <c r="R175" s="149">
        <v>0</v>
      </c>
      <c r="S175" s="149">
        <v>0</v>
      </c>
      <c r="T175" s="149">
        <v>0</v>
      </c>
      <c r="U175" s="149">
        <v>0</v>
      </c>
      <c r="V175" s="149">
        <v>0</v>
      </c>
      <c r="W175" s="149">
        <v>0</v>
      </c>
      <c r="X175" s="149">
        <v>0</v>
      </c>
      <c r="Y175" s="149">
        <v>1</v>
      </c>
      <c r="Z175" s="149">
        <v>1</v>
      </c>
      <c r="AA175" s="149">
        <v>1</v>
      </c>
      <c r="AB175" s="149">
        <v>1</v>
      </c>
      <c r="AC175" s="149">
        <v>1</v>
      </c>
      <c r="AD175" s="149">
        <v>1</v>
      </c>
      <c r="AE175" s="149">
        <v>1</v>
      </c>
      <c r="AF175" s="149">
        <v>1</v>
      </c>
      <c r="AG175" s="149">
        <v>1</v>
      </c>
      <c r="AH175" s="149">
        <v>1</v>
      </c>
      <c r="AI175" s="149">
        <v>1</v>
      </c>
      <c r="AJ175" s="149">
        <v>1</v>
      </c>
      <c r="AK175" s="149">
        <v>1</v>
      </c>
      <c r="AL175" s="149">
        <v>1</v>
      </c>
      <c r="AM175" s="149">
        <v>1</v>
      </c>
      <c r="AN175" s="149">
        <v>1</v>
      </c>
      <c r="AO175" s="149">
        <v>1</v>
      </c>
      <c r="AP175" s="149">
        <v>1</v>
      </c>
      <c r="AQ175" s="149">
        <v>1</v>
      </c>
      <c r="AR175" s="149">
        <v>1</v>
      </c>
      <c r="AS175" s="149">
        <v>1</v>
      </c>
      <c r="AT175" s="149">
        <v>1</v>
      </c>
      <c r="AU175" s="149">
        <v>1</v>
      </c>
      <c r="AV175" s="149">
        <v>1</v>
      </c>
      <c r="AW175" s="149">
        <v>1</v>
      </c>
      <c r="AX175" s="149">
        <v>1</v>
      </c>
      <c r="AY175" s="149">
        <v>1</v>
      </c>
      <c r="AZ175" s="149">
        <v>1</v>
      </c>
      <c r="BA175" s="149">
        <v>1</v>
      </c>
      <c r="BB175" s="149">
        <v>1</v>
      </c>
      <c r="BC175" s="149">
        <v>1</v>
      </c>
      <c r="BD175" s="149">
        <v>1</v>
      </c>
      <c r="BE175" s="149">
        <v>1</v>
      </c>
      <c r="BF175" s="149">
        <v>1</v>
      </c>
      <c r="BG175" s="149">
        <v>1</v>
      </c>
      <c r="BH175" s="149">
        <v>1</v>
      </c>
      <c r="BI175" s="149">
        <v>1</v>
      </c>
      <c r="BJ175" s="149">
        <v>1</v>
      </c>
      <c r="BK175" s="149">
        <v>1</v>
      </c>
      <c r="BL175" s="149">
        <v>1</v>
      </c>
      <c r="BM175" s="149">
        <v>1</v>
      </c>
      <c r="BN175" s="149">
        <v>1</v>
      </c>
      <c r="BO175" s="149">
        <v>1</v>
      </c>
      <c r="BP175" s="149">
        <v>1</v>
      </c>
      <c r="BQ175" s="149">
        <v>1</v>
      </c>
      <c r="BR175" s="149">
        <v>1</v>
      </c>
      <c r="BS175" s="149">
        <v>1</v>
      </c>
      <c r="BT175" s="149">
        <v>1</v>
      </c>
      <c r="BU175" s="149"/>
      <c r="BV175" s="149"/>
      <c r="BW175" s="149"/>
      <c r="BX175" s="149"/>
      <c r="BY175" s="149"/>
      <c r="BZ175" s="149"/>
      <c r="CA175" s="149"/>
      <c r="CB175" s="149"/>
      <c r="CC175" s="149"/>
      <c r="CD175" s="149"/>
      <c r="CE175" s="149"/>
      <c r="CF175" s="149"/>
      <c r="CG175" s="149"/>
      <c r="CH175" s="149"/>
      <c r="CI175" s="149"/>
      <c r="CJ175" s="149"/>
      <c r="CK175" s="149"/>
      <c r="CL175" s="149"/>
      <c r="CM175" s="149"/>
      <c r="CN175" s="149"/>
      <c r="CO175" s="149"/>
      <c r="CP175" s="149"/>
      <c r="CQ175" s="149"/>
      <c r="CR175" s="149"/>
      <c r="CS175" s="150"/>
      <c r="CT175" s="151"/>
      <c r="CW175" s="68"/>
      <c r="CX175" s="152"/>
    </row>
    <row r="176" spans="1:102">
      <c r="A176" s="289" t="s">
        <v>8334</v>
      </c>
      <c r="B176" s="291" t="s">
        <v>330</v>
      </c>
      <c r="C176" s="147" t="str">
        <f>+_xlfn.XLOOKUP(B176,'R4'!B:B,'R4'!C:C)</f>
        <v>AMR - EKSKAVATÖR - 20 TON - JCB - 220 XL</v>
      </c>
      <c r="D176" s="147"/>
      <c r="E176" s="150" t="s">
        <v>5163</v>
      </c>
      <c r="F176" s="150" t="s">
        <v>38</v>
      </c>
      <c r="G176" s="150" t="s">
        <v>35</v>
      </c>
      <c r="H176" s="150" t="s">
        <v>8271</v>
      </c>
      <c r="I176" s="156"/>
      <c r="J176" s="148">
        <v>0</v>
      </c>
      <c r="K176" s="149">
        <v>0</v>
      </c>
      <c r="L176" s="149">
        <v>0</v>
      </c>
      <c r="M176" s="149">
        <v>0</v>
      </c>
      <c r="N176" s="149">
        <v>0</v>
      </c>
      <c r="O176" s="149">
        <v>0</v>
      </c>
      <c r="P176" s="149">
        <v>0</v>
      </c>
      <c r="Q176" s="149">
        <v>0</v>
      </c>
      <c r="R176" s="149">
        <v>0</v>
      </c>
      <c r="S176" s="149">
        <v>0</v>
      </c>
      <c r="T176" s="149">
        <v>0</v>
      </c>
      <c r="U176" s="149">
        <v>0</v>
      </c>
      <c r="V176" s="149">
        <v>0</v>
      </c>
      <c r="W176" s="149">
        <v>0</v>
      </c>
      <c r="X176" s="149">
        <v>0</v>
      </c>
      <c r="Y176" s="149">
        <v>1</v>
      </c>
      <c r="Z176" s="149">
        <v>1</v>
      </c>
      <c r="AA176" s="149">
        <v>1</v>
      </c>
      <c r="AB176" s="149">
        <v>1</v>
      </c>
      <c r="AC176" s="149">
        <v>1</v>
      </c>
      <c r="AD176" s="149">
        <v>1</v>
      </c>
      <c r="AE176" s="149">
        <v>1</v>
      </c>
      <c r="AF176" s="149">
        <v>1</v>
      </c>
      <c r="AG176" s="149">
        <v>1</v>
      </c>
      <c r="AH176" s="149">
        <v>1</v>
      </c>
      <c r="AI176" s="149">
        <v>1</v>
      </c>
      <c r="AJ176" s="149">
        <v>1</v>
      </c>
      <c r="AK176" s="149">
        <v>1</v>
      </c>
      <c r="AL176" s="149">
        <v>1</v>
      </c>
      <c r="AM176" s="149">
        <v>1</v>
      </c>
      <c r="AN176" s="149">
        <v>1</v>
      </c>
      <c r="AO176" s="149">
        <v>1</v>
      </c>
      <c r="AP176" s="149">
        <v>1</v>
      </c>
      <c r="AQ176" s="149">
        <v>1</v>
      </c>
      <c r="AR176" s="149">
        <v>1</v>
      </c>
      <c r="AS176" s="149">
        <v>1</v>
      </c>
      <c r="AT176" s="149">
        <v>1</v>
      </c>
      <c r="AU176" s="149">
        <v>1</v>
      </c>
      <c r="AV176" s="149">
        <v>1</v>
      </c>
      <c r="AW176" s="149">
        <v>1</v>
      </c>
      <c r="AX176" s="149">
        <v>1</v>
      </c>
      <c r="AY176" s="149">
        <v>1</v>
      </c>
      <c r="AZ176" s="149">
        <v>1</v>
      </c>
      <c r="BA176" s="149">
        <v>1</v>
      </c>
      <c r="BB176" s="149">
        <v>1</v>
      </c>
      <c r="BC176" s="149">
        <v>1</v>
      </c>
      <c r="BD176" s="149">
        <v>1</v>
      </c>
      <c r="BE176" s="149">
        <v>1</v>
      </c>
      <c r="BF176" s="149">
        <v>1</v>
      </c>
      <c r="BG176" s="149">
        <v>1</v>
      </c>
      <c r="BH176" s="149">
        <v>1</v>
      </c>
      <c r="BI176" s="149">
        <v>1</v>
      </c>
      <c r="BJ176" s="149">
        <v>1</v>
      </c>
      <c r="BK176" s="149">
        <v>1</v>
      </c>
      <c r="BL176" s="149">
        <v>1</v>
      </c>
      <c r="BM176" s="149">
        <v>1</v>
      </c>
      <c r="BN176" s="149">
        <v>1</v>
      </c>
      <c r="BO176" s="149">
        <v>1</v>
      </c>
      <c r="BP176" s="149">
        <v>1</v>
      </c>
      <c r="BQ176" s="149">
        <v>1</v>
      </c>
      <c r="BR176" s="149">
        <v>1</v>
      </c>
      <c r="BS176" s="149">
        <v>1</v>
      </c>
      <c r="BT176" s="149">
        <v>1</v>
      </c>
      <c r="BU176" s="149"/>
      <c r="BV176" s="149"/>
      <c r="BW176" s="149"/>
      <c r="BX176" s="149"/>
      <c r="BY176" s="149"/>
      <c r="BZ176" s="149"/>
      <c r="CA176" s="149"/>
      <c r="CB176" s="149"/>
      <c r="CC176" s="149"/>
      <c r="CD176" s="149"/>
      <c r="CE176" s="149"/>
      <c r="CF176" s="149"/>
      <c r="CG176" s="149"/>
      <c r="CH176" s="149"/>
      <c r="CI176" s="149"/>
      <c r="CJ176" s="149"/>
      <c r="CK176" s="149"/>
      <c r="CL176" s="149"/>
      <c r="CM176" s="149"/>
      <c r="CN176" s="149"/>
      <c r="CO176" s="149"/>
      <c r="CP176" s="149"/>
      <c r="CQ176" s="149"/>
      <c r="CR176" s="149"/>
      <c r="CS176" s="150"/>
      <c r="CT176" s="151"/>
      <c r="CW176" s="68"/>
      <c r="CX176" s="152"/>
    </row>
    <row r="177" spans="1:102">
      <c r="A177" s="289" t="s">
        <v>8334</v>
      </c>
      <c r="B177" s="291" t="s">
        <v>331</v>
      </c>
      <c r="C177" s="147" t="str">
        <f>+_xlfn.XLOOKUP(B177,'R4'!B:B,'R4'!C:C)</f>
        <v>AMR - EKSKAVATÖR - 20 TON - JCB - 220 XL</v>
      </c>
      <c r="D177" s="147"/>
      <c r="E177" s="150" t="s">
        <v>5163</v>
      </c>
      <c r="F177" s="150" t="s">
        <v>38</v>
      </c>
      <c r="G177" s="150" t="s">
        <v>35</v>
      </c>
      <c r="H177" s="150" t="s">
        <v>8271</v>
      </c>
      <c r="I177" s="156"/>
      <c r="J177" s="148">
        <v>0</v>
      </c>
      <c r="K177" s="149">
        <v>0</v>
      </c>
      <c r="L177" s="149">
        <v>0</v>
      </c>
      <c r="M177" s="149">
        <v>0</v>
      </c>
      <c r="N177" s="149">
        <v>0</v>
      </c>
      <c r="O177" s="149">
        <v>0</v>
      </c>
      <c r="P177" s="149">
        <v>0</v>
      </c>
      <c r="Q177" s="149">
        <v>0</v>
      </c>
      <c r="R177" s="149">
        <v>0</v>
      </c>
      <c r="S177" s="149">
        <v>0</v>
      </c>
      <c r="T177" s="149">
        <v>0</v>
      </c>
      <c r="U177" s="149">
        <v>0</v>
      </c>
      <c r="V177" s="149">
        <v>0</v>
      </c>
      <c r="W177" s="149">
        <v>0</v>
      </c>
      <c r="X177" s="149">
        <v>0</v>
      </c>
      <c r="Y177" s="149">
        <v>1</v>
      </c>
      <c r="Z177" s="149">
        <v>1</v>
      </c>
      <c r="AA177" s="149">
        <v>1</v>
      </c>
      <c r="AB177" s="149">
        <v>1</v>
      </c>
      <c r="AC177" s="149">
        <v>1</v>
      </c>
      <c r="AD177" s="149">
        <v>1</v>
      </c>
      <c r="AE177" s="149">
        <v>1</v>
      </c>
      <c r="AF177" s="149">
        <v>1</v>
      </c>
      <c r="AG177" s="149">
        <v>1</v>
      </c>
      <c r="AH177" s="149">
        <v>1</v>
      </c>
      <c r="AI177" s="149">
        <v>1</v>
      </c>
      <c r="AJ177" s="149">
        <v>1</v>
      </c>
      <c r="AK177" s="149">
        <v>1</v>
      </c>
      <c r="AL177" s="149">
        <v>1</v>
      </c>
      <c r="AM177" s="149">
        <v>1</v>
      </c>
      <c r="AN177" s="149">
        <v>1</v>
      </c>
      <c r="AO177" s="149">
        <v>1</v>
      </c>
      <c r="AP177" s="149">
        <v>1</v>
      </c>
      <c r="AQ177" s="149">
        <v>1</v>
      </c>
      <c r="AR177" s="149">
        <v>1</v>
      </c>
      <c r="AS177" s="149">
        <v>1</v>
      </c>
      <c r="AT177" s="149">
        <v>1</v>
      </c>
      <c r="AU177" s="149">
        <v>1</v>
      </c>
      <c r="AV177" s="149">
        <v>1</v>
      </c>
      <c r="AW177" s="149">
        <v>1</v>
      </c>
      <c r="AX177" s="149">
        <v>1</v>
      </c>
      <c r="AY177" s="149">
        <v>1</v>
      </c>
      <c r="AZ177" s="149">
        <v>1</v>
      </c>
      <c r="BA177" s="149">
        <v>1</v>
      </c>
      <c r="BB177" s="149">
        <v>1</v>
      </c>
      <c r="BC177" s="149">
        <v>1</v>
      </c>
      <c r="BD177" s="149">
        <v>1</v>
      </c>
      <c r="BE177" s="149">
        <v>1</v>
      </c>
      <c r="BF177" s="149">
        <v>1</v>
      </c>
      <c r="BG177" s="149">
        <v>1</v>
      </c>
      <c r="BH177" s="149">
        <v>1</v>
      </c>
      <c r="BI177" s="149">
        <v>1</v>
      </c>
      <c r="BJ177" s="149">
        <v>1</v>
      </c>
      <c r="BK177" s="149">
        <v>1</v>
      </c>
      <c r="BL177" s="149">
        <v>1</v>
      </c>
      <c r="BM177" s="149">
        <v>1</v>
      </c>
      <c r="BN177" s="149">
        <v>1</v>
      </c>
      <c r="BO177" s="149">
        <v>1</v>
      </c>
      <c r="BP177" s="149">
        <v>1</v>
      </c>
      <c r="BQ177" s="149">
        <v>1</v>
      </c>
      <c r="BR177" s="149">
        <v>1</v>
      </c>
      <c r="BS177" s="149">
        <v>1</v>
      </c>
      <c r="BT177" s="149">
        <v>1</v>
      </c>
      <c r="BU177" s="149"/>
      <c r="BV177" s="149"/>
      <c r="BW177" s="149"/>
      <c r="BX177" s="149"/>
      <c r="BY177" s="149"/>
      <c r="BZ177" s="149"/>
      <c r="CA177" s="149"/>
      <c r="CB177" s="149"/>
      <c r="CC177" s="149"/>
      <c r="CD177" s="149"/>
      <c r="CE177" s="149"/>
      <c r="CF177" s="149"/>
      <c r="CG177" s="149"/>
      <c r="CH177" s="149"/>
      <c r="CI177" s="149"/>
      <c r="CJ177" s="149"/>
      <c r="CK177" s="149"/>
      <c r="CL177" s="149"/>
      <c r="CM177" s="149"/>
      <c r="CN177" s="149"/>
      <c r="CO177" s="149"/>
      <c r="CP177" s="149"/>
      <c r="CQ177" s="149"/>
      <c r="CR177" s="149"/>
      <c r="CS177" s="150"/>
      <c r="CT177" s="151"/>
      <c r="CW177" s="68"/>
      <c r="CX177" s="152"/>
    </row>
    <row r="178" spans="1:102">
      <c r="A178" s="289" t="s">
        <v>8334</v>
      </c>
      <c r="B178" s="291" t="s">
        <v>333</v>
      </c>
      <c r="C178" s="147" t="str">
        <f>+_xlfn.XLOOKUP(B178,'R4'!B:B,'R4'!C:C)</f>
        <v>AMR - EKSKAVATÖR - 20 TON - JCB - 220 XL - SİF</v>
      </c>
      <c r="D178" s="147"/>
      <c r="E178" s="150" t="s">
        <v>5163</v>
      </c>
      <c r="F178" s="150" t="s">
        <v>38</v>
      </c>
      <c r="G178" s="150" t="s">
        <v>35</v>
      </c>
      <c r="H178" s="150" t="s">
        <v>8271</v>
      </c>
      <c r="I178" s="156"/>
      <c r="J178" s="148">
        <v>0</v>
      </c>
      <c r="K178" s="149">
        <v>0</v>
      </c>
      <c r="L178" s="149">
        <v>0</v>
      </c>
      <c r="M178" s="149">
        <v>0</v>
      </c>
      <c r="N178" s="149">
        <v>0</v>
      </c>
      <c r="O178" s="149">
        <v>0</v>
      </c>
      <c r="P178" s="149">
        <v>0</v>
      </c>
      <c r="Q178" s="149">
        <v>0</v>
      </c>
      <c r="R178" s="149">
        <v>0</v>
      </c>
      <c r="S178" s="149">
        <v>0</v>
      </c>
      <c r="T178" s="149">
        <v>1</v>
      </c>
      <c r="U178" s="149">
        <v>1</v>
      </c>
      <c r="V178" s="149">
        <v>1</v>
      </c>
      <c r="W178" s="149">
        <v>1</v>
      </c>
      <c r="X178" s="149">
        <v>1</v>
      </c>
      <c r="Y178" s="149">
        <v>1</v>
      </c>
      <c r="Z178" s="149">
        <v>1</v>
      </c>
      <c r="AA178" s="149">
        <v>1</v>
      </c>
      <c r="AB178" s="149">
        <v>1</v>
      </c>
      <c r="AC178" s="149">
        <v>1</v>
      </c>
      <c r="AD178" s="149">
        <v>1</v>
      </c>
      <c r="AE178" s="149">
        <v>1</v>
      </c>
      <c r="AF178" s="149">
        <v>1</v>
      </c>
      <c r="AG178" s="149">
        <v>1</v>
      </c>
      <c r="AH178" s="149">
        <v>1</v>
      </c>
      <c r="AI178" s="149">
        <v>1</v>
      </c>
      <c r="AJ178" s="149">
        <v>1</v>
      </c>
      <c r="AK178" s="149">
        <v>1</v>
      </c>
      <c r="AL178" s="149">
        <v>1</v>
      </c>
      <c r="AM178" s="149">
        <v>1</v>
      </c>
      <c r="AN178" s="149">
        <v>1</v>
      </c>
      <c r="AO178" s="149">
        <v>1</v>
      </c>
      <c r="AP178" s="149">
        <v>1</v>
      </c>
      <c r="AQ178" s="149">
        <v>1</v>
      </c>
      <c r="AR178" s="149">
        <v>1</v>
      </c>
      <c r="AS178" s="149">
        <v>1</v>
      </c>
      <c r="AT178" s="149">
        <v>1</v>
      </c>
      <c r="AU178" s="149">
        <v>1</v>
      </c>
      <c r="AV178" s="149">
        <v>1</v>
      </c>
      <c r="AW178" s="149">
        <v>1</v>
      </c>
      <c r="AX178" s="149">
        <v>1</v>
      </c>
      <c r="AY178" s="149">
        <v>1</v>
      </c>
      <c r="AZ178" s="149">
        <v>1</v>
      </c>
      <c r="BA178" s="149">
        <v>1</v>
      </c>
      <c r="BB178" s="149">
        <v>1</v>
      </c>
      <c r="BC178" s="149">
        <v>1</v>
      </c>
      <c r="BD178" s="149">
        <v>1</v>
      </c>
      <c r="BE178" s="149">
        <v>1</v>
      </c>
      <c r="BF178" s="149">
        <v>1</v>
      </c>
      <c r="BG178" s="149">
        <v>1</v>
      </c>
      <c r="BH178" s="149">
        <v>1</v>
      </c>
      <c r="BI178" s="149">
        <v>1</v>
      </c>
      <c r="BJ178" s="149">
        <v>1</v>
      </c>
      <c r="BK178" s="149">
        <v>1</v>
      </c>
      <c r="BL178" s="149">
        <v>1</v>
      </c>
      <c r="BM178" s="149">
        <v>1</v>
      </c>
      <c r="BN178" s="149">
        <v>1</v>
      </c>
      <c r="BO178" s="149">
        <v>1</v>
      </c>
      <c r="BP178" s="149">
        <v>1</v>
      </c>
      <c r="BQ178" s="149">
        <v>1</v>
      </c>
      <c r="BR178" s="149">
        <v>1</v>
      </c>
      <c r="BS178" s="149">
        <v>1</v>
      </c>
      <c r="BT178" s="149">
        <v>1</v>
      </c>
      <c r="BU178" s="149"/>
      <c r="BV178" s="149"/>
      <c r="BW178" s="149"/>
      <c r="BX178" s="149"/>
      <c r="BY178" s="149"/>
      <c r="BZ178" s="149"/>
      <c r="CA178" s="149"/>
      <c r="CB178" s="149"/>
      <c r="CC178" s="149"/>
      <c r="CD178" s="149"/>
      <c r="CE178" s="149"/>
      <c r="CF178" s="149"/>
      <c r="CG178" s="149"/>
      <c r="CH178" s="149"/>
      <c r="CI178" s="149"/>
      <c r="CJ178" s="149"/>
      <c r="CK178" s="149"/>
      <c r="CL178" s="149"/>
      <c r="CM178" s="149"/>
      <c r="CN178" s="149"/>
      <c r="CO178" s="149"/>
      <c r="CP178" s="149"/>
      <c r="CQ178" s="149"/>
      <c r="CR178" s="149"/>
      <c r="CS178" s="150"/>
      <c r="CT178" s="151"/>
      <c r="CW178" s="68"/>
      <c r="CX178" s="152"/>
    </row>
    <row r="179" spans="1:102">
      <c r="A179" s="289" t="s">
        <v>8334</v>
      </c>
      <c r="B179" s="291" t="s">
        <v>335</v>
      </c>
      <c r="C179" s="147" t="str">
        <f>+_xlfn.XLOOKUP(B179,'R4'!B:B,'R4'!C:C)</f>
        <v>AMR - EKSKAVATÖR - 20 TON - JCB - 220 XL - SİF</v>
      </c>
      <c r="D179" s="147"/>
      <c r="E179" s="150" t="s">
        <v>5163</v>
      </c>
      <c r="F179" s="150" t="s">
        <v>38</v>
      </c>
      <c r="G179" s="150" t="s">
        <v>35</v>
      </c>
      <c r="H179" s="150" t="s">
        <v>8271</v>
      </c>
      <c r="I179" s="156"/>
      <c r="J179" s="148">
        <v>0</v>
      </c>
      <c r="K179" s="149">
        <v>0</v>
      </c>
      <c r="L179" s="149">
        <v>0</v>
      </c>
      <c r="M179" s="149">
        <v>0</v>
      </c>
      <c r="N179" s="149">
        <v>0</v>
      </c>
      <c r="O179" s="149">
        <v>0</v>
      </c>
      <c r="P179" s="149">
        <v>0</v>
      </c>
      <c r="Q179" s="149">
        <v>0</v>
      </c>
      <c r="R179" s="149">
        <v>0</v>
      </c>
      <c r="S179" s="149">
        <v>0</v>
      </c>
      <c r="T179" s="149">
        <v>1</v>
      </c>
      <c r="U179" s="149">
        <v>1</v>
      </c>
      <c r="V179" s="149">
        <v>1</v>
      </c>
      <c r="W179" s="149">
        <v>1</v>
      </c>
      <c r="X179" s="149">
        <v>1</v>
      </c>
      <c r="Y179" s="149">
        <v>1</v>
      </c>
      <c r="Z179" s="149">
        <v>1</v>
      </c>
      <c r="AA179" s="149">
        <v>1</v>
      </c>
      <c r="AB179" s="149">
        <v>1</v>
      </c>
      <c r="AC179" s="149">
        <v>1</v>
      </c>
      <c r="AD179" s="149">
        <v>1</v>
      </c>
      <c r="AE179" s="149">
        <v>1</v>
      </c>
      <c r="AF179" s="149">
        <v>1</v>
      </c>
      <c r="AG179" s="149">
        <v>1</v>
      </c>
      <c r="AH179" s="149">
        <v>1</v>
      </c>
      <c r="AI179" s="149">
        <v>1</v>
      </c>
      <c r="AJ179" s="149">
        <v>1</v>
      </c>
      <c r="AK179" s="149">
        <v>1</v>
      </c>
      <c r="AL179" s="149">
        <v>1</v>
      </c>
      <c r="AM179" s="149">
        <v>1</v>
      </c>
      <c r="AN179" s="149">
        <v>1</v>
      </c>
      <c r="AO179" s="149">
        <v>1</v>
      </c>
      <c r="AP179" s="149">
        <v>1</v>
      </c>
      <c r="AQ179" s="149">
        <v>1</v>
      </c>
      <c r="AR179" s="149">
        <v>1</v>
      </c>
      <c r="AS179" s="149">
        <v>1</v>
      </c>
      <c r="AT179" s="149">
        <v>1</v>
      </c>
      <c r="AU179" s="149">
        <v>1</v>
      </c>
      <c r="AV179" s="149">
        <v>1</v>
      </c>
      <c r="AW179" s="149">
        <v>1</v>
      </c>
      <c r="AX179" s="149">
        <v>1</v>
      </c>
      <c r="AY179" s="149">
        <v>1</v>
      </c>
      <c r="AZ179" s="149">
        <v>1</v>
      </c>
      <c r="BA179" s="149">
        <v>1</v>
      </c>
      <c r="BB179" s="149">
        <v>1</v>
      </c>
      <c r="BC179" s="149">
        <v>1</v>
      </c>
      <c r="BD179" s="149">
        <v>1</v>
      </c>
      <c r="BE179" s="149">
        <v>1</v>
      </c>
      <c r="BF179" s="149">
        <v>1</v>
      </c>
      <c r="BG179" s="149">
        <v>1</v>
      </c>
      <c r="BH179" s="149">
        <v>1</v>
      </c>
      <c r="BI179" s="149">
        <v>1</v>
      </c>
      <c r="BJ179" s="149">
        <v>1</v>
      </c>
      <c r="BK179" s="149">
        <v>1</v>
      </c>
      <c r="BL179" s="149">
        <v>1</v>
      </c>
      <c r="BM179" s="149">
        <v>1</v>
      </c>
      <c r="BN179" s="149">
        <v>1</v>
      </c>
      <c r="BO179" s="149">
        <v>1</v>
      </c>
      <c r="BP179" s="149">
        <v>1</v>
      </c>
      <c r="BQ179" s="149">
        <v>1</v>
      </c>
      <c r="BR179" s="149">
        <v>1</v>
      </c>
      <c r="BS179" s="149">
        <v>1</v>
      </c>
      <c r="BT179" s="149">
        <v>1</v>
      </c>
      <c r="BU179" s="149"/>
      <c r="BV179" s="149"/>
      <c r="BW179" s="149"/>
      <c r="BX179" s="149"/>
      <c r="BY179" s="149"/>
      <c r="BZ179" s="149"/>
      <c r="CA179" s="149"/>
      <c r="CB179" s="149"/>
      <c r="CC179" s="149"/>
      <c r="CD179" s="149"/>
      <c r="CE179" s="149"/>
      <c r="CF179" s="149"/>
      <c r="CG179" s="149"/>
      <c r="CH179" s="149"/>
      <c r="CI179" s="149"/>
      <c r="CJ179" s="149"/>
      <c r="CK179" s="149"/>
      <c r="CL179" s="149"/>
      <c r="CM179" s="149"/>
      <c r="CN179" s="149"/>
      <c r="CO179" s="149"/>
      <c r="CP179" s="149"/>
      <c r="CQ179" s="149"/>
      <c r="CR179" s="149"/>
      <c r="CS179" s="150"/>
      <c r="CT179" s="151"/>
      <c r="CW179" s="68"/>
      <c r="CX179" s="152"/>
    </row>
    <row r="180" spans="1:102">
      <c r="A180" s="289" t="s">
        <v>8334</v>
      </c>
      <c r="B180" s="291" t="s">
        <v>337</v>
      </c>
      <c r="C180" s="147" t="str">
        <f>+_xlfn.XLOOKUP(B180,'R4'!B:B,'R4'!C:C)</f>
        <v>AMR - EKSKAVATÖR - 18 TON - LASTİKLİ - LİEBHERR A 918</v>
      </c>
      <c r="D180" s="147"/>
      <c r="E180" s="150" t="s">
        <v>5163</v>
      </c>
      <c r="F180" s="150" t="s">
        <v>38</v>
      </c>
      <c r="G180" s="150" t="s">
        <v>35</v>
      </c>
      <c r="H180" s="150" t="s">
        <v>8271</v>
      </c>
      <c r="I180" s="156"/>
      <c r="J180" s="148">
        <v>0</v>
      </c>
      <c r="K180" s="149">
        <v>0</v>
      </c>
      <c r="L180" s="149">
        <v>0</v>
      </c>
      <c r="M180" s="149">
        <v>0</v>
      </c>
      <c r="N180" s="149">
        <v>0</v>
      </c>
      <c r="O180" s="149">
        <v>0</v>
      </c>
      <c r="P180" s="149">
        <v>0</v>
      </c>
      <c r="Q180" s="149">
        <v>0</v>
      </c>
      <c r="R180" s="149">
        <v>0</v>
      </c>
      <c r="S180" s="149">
        <v>0</v>
      </c>
      <c r="T180" s="149">
        <v>0</v>
      </c>
      <c r="U180" s="149">
        <v>0</v>
      </c>
      <c r="V180" s="149">
        <v>0</v>
      </c>
      <c r="W180" s="149">
        <v>0</v>
      </c>
      <c r="X180" s="149">
        <v>1</v>
      </c>
      <c r="Y180" s="149">
        <v>1</v>
      </c>
      <c r="Z180" s="149">
        <v>1</v>
      </c>
      <c r="AA180" s="149">
        <v>1</v>
      </c>
      <c r="AB180" s="149">
        <v>1</v>
      </c>
      <c r="AC180" s="149">
        <v>1</v>
      </c>
      <c r="AD180" s="149">
        <v>1</v>
      </c>
      <c r="AE180" s="149">
        <v>1</v>
      </c>
      <c r="AF180" s="149">
        <v>1</v>
      </c>
      <c r="AG180" s="149">
        <v>1</v>
      </c>
      <c r="AH180" s="149">
        <v>1</v>
      </c>
      <c r="AI180" s="149">
        <v>1</v>
      </c>
      <c r="AJ180" s="149">
        <v>1</v>
      </c>
      <c r="AK180" s="149">
        <v>1</v>
      </c>
      <c r="AL180" s="149">
        <v>1</v>
      </c>
      <c r="AM180" s="149">
        <v>1</v>
      </c>
      <c r="AN180" s="149">
        <v>1</v>
      </c>
      <c r="AO180" s="149">
        <v>1</v>
      </c>
      <c r="AP180" s="149">
        <v>1</v>
      </c>
      <c r="AQ180" s="149">
        <v>1</v>
      </c>
      <c r="AR180" s="149">
        <v>1</v>
      </c>
      <c r="AS180" s="149">
        <v>1</v>
      </c>
      <c r="AT180" s="149">
        <v>1</v>
      </c>
      <c r="AU180" s="149">
        <v>1</v>
      </c>
      <c r="AV180" s="149">
        <v>1</v>
      </c>
      <c r="AW180" s="149">
        <v>1</v>
      </c>
      <c r="AX180" s="149">
        <v>1</v>
      </c>
      <c r="AY180" s="149">
        <v>1</v>
      </c>
      <c r="AZ180" s="149">
        <v>1</v>
      </c>
      <c r="BA180" s="149">
        <v>1</v>
      </c>
      <c r="BB180" s="149">
        <v>1</v>
      </c>
      <c r="BC180" s="149">
        <v>1</v>
      </c>
      <c r="BD180" s="149">
        <v>1</v>
      </c>
      <c r="BE180" s="149">
        <v>1</v>
      </c>
      <c r="BF180" s="149">
        <v>1</v>
      </c>
      <c r="BG180" s="149">
        <v>1</v>
      </c>
      <c r="BH180" s="149">
        <v>1</v>
      </c>
      <c r="BI180" s="149">
        <v>1</v>
      </c>
      <c r="BJ180" s="149">
        <v>1</v>
      </c>
      <c r="BK180" s="149">
        <v>1</v>
      </c>
      <c r="BL180" s="149">
        <v>1</v>
      </c>
      <c r="BM180" s="149">
        <v>1</v>
      </c>
      <c r="BN180" s="149">
        <v>1</v>
      </c>
      <c r="BO180" s="149">
        <v>1</v>
      </c>
      <c r="BP180" s="149">
        <v>1</v>
      </c>
      <c r="BQ180" s="149">
        <v>1</v>
      </c>
      <c r="BR180" s="149">
        <v>1</v>
      </c>
      <c r="BS180" s="149">
        <v>1</v>
      </c>
      <c r="BT180" s="149">
        <v>1</v>
      </c>
      <c r="BU180" s="149"/>
      <c r="BV180" s="149"/>
      <c r="BW180" s="149"/>
      <c r="BX180" s="149"/>
      <c r="BY180" s="149"/>
      <c r="BZ180" s="149"/>
      <c r="CA180" s="149"/>
      <c r="CB180" s="149"/>
      <c r="CC180" s="149"/>
      <c r="CD180" s="149"/>
      <c r="CE180" s="149"/>
      <c r="CF180" s="149"/>
      <c r="CG180" s="149"/>
      <c r="CH180" s="149"/>
      <c r="CI180" s="149"/>
      <c r="CJ180" s="149"/>
      <c r="CK180" s="149"/>
      <c r="CL180" s="149"/>
      <c r="CM180" s="149"/>
      <c r="CN180" s="149"/>
      <c r="CO180" s="149"/>
      <c r="CP180" s="149"/>
      <c r="CQ180" s="149"/>
      <c r="CR180" s="149"/>
      <c r="CS180" s="150"/>
      <c r="CT180" s="151"/>
      <c r="CW180" s="68"/>
      <c r="CX180" s="152"/>
    </row>
    <row r="181" spans="1:102">
      <c r="A181" s="289" t="s">
        <v>8334</v>
      </c>
      <c r="B181" s="291" t="s">
        <v>338</v>
      </c>
      <c r="C181" s="147" t="str">
        <f>+_xlfn.XLOOKUP(B181,'R4'!B:B,'R4'!C:C)</f>
        <v>AMR - EKSKAVATÖR - 18 TON - LASTİKLİ - LİEBHERR A 918</v>
      </c>
      <c r="D181" s="147"/>
      <c r="E181" s="150" t="s">
        <v>5163</v>
      </c>
      <c r="F181" s="150" t="s">
        <v>38</v>
      </c>
      <c r="G181" s="150" t="s">
        <v>35</v>
      </c>
      <c r="H181" s="150" t="s">
        <v>8271</v>
      </c>
      <c r="I181" s="156"/>
      <c r="J181" s="148">
        <v>0</v>
      </c>
      <c r="K181" s="149">
        <v>0</v>
      </c>
      <c r="L181" s="149">
        <v>0</v>
      </c>
      <c r="M181" s="149">
        <v>0</v>
      </c>
      <c r="N181" s="149">
        <v>0</v>
      </c>
      <c r="O181" s="149">
        <v>0</v>
      </c>
      <c r="P181" s="149">
        <v>0</v>
      </c>
      <c r="Q181" s="149">
        <v>0</v>
      </c>
      <c r="R181" s="149">
        <v>0</v>
      </c>
      <c r="S181" s="149">
        <v>0</v>
      </c>
      <c r="T181" s="149">
        <v>0</v>
      </c>
      <c r="U181" s="149">
        <v>0</v>
      </c>
      <c r="V181" s="149">
        <v>0</v>
      </c>
      <c r="W181" s="149">
        <v>0</v>
      </c>
      <c r="X181" s="149">
        <v>1</v>
      </c>
      <c r="Y181" s="149">
        <v>1</v>
      </c>
      <c r="Z181" s="149">
        <v>1</v>
      </c>
      <c r="AA181" s="149">
        <v>1</v>
      </c>
      <c r="AB181" s="149">
        <v>1</v>
      </c>
      <c r="AC181" s="149">
        <v>1</v>
      </c>
      <c r="AD181" s="149">
        <v>1</v>
      </c>
      <c r="AE181" s="149">
        <v>1</v>
      </c>
      <c r="AF181" s="149">
        <v>1</v>
      </c>
      <c r="AG181" s="149">
        <v>1</v>
      </c>
      <c r="AH181" s="149">
        <v>1</v>
      </c>
      <c r="AI181" s="149">
        <v>1</v>
      </c>
      <c r="AJ181" s="149">
        <v>1</v>
      </c>
      <c r="AK181" s="149">
        <v>1</v>
      </c>
      <c r="AL181" s="149">
        <v>1</v>
      </c>
      <c r="AM181" s="149">
        <v>1</v>
      </c>
      <c r="AN181" s="149">
        <v>1</v>
      </c>
      <c r="AO181" s="149">
        <v>1</v>
      </c>
      <c r="AP181" s="149">
        <v>1</v>
      </c>
      <c r="AQ181" s="149">
        <v>1</v>
      </c>
      <c r="AR181" s="149">
        <v>1</v>
      </c>
      <c r="AS181" s="149">
        <v>1</v>
      </c>
      <c r="AT181" s="149">
        <v>1</v>
      </c>
      <c r="AU181" s="149">
        <v>1</v>
      </c>
      <c r="AV181" s="149">
        <v>1</v>
      </c>
      <c r="AW181" s="149">
        <v>1</v>
      </c>
      <c r="AX181" s="149">
        <v>1</v>
      </c>
      <c r="AY181" s="149">
        <v>1</v>
      </c>
      <c r="AZ181" s="149">
        <v>1</v>
      </c>
      <c r="BA181" s="149">
        <v>1</v>
      </c>
      <c r="BB181" s="149">
        <v>1</v>
      </c>
      <c r="BC181" s="149">
        <v>1</v>
      </c>
      <c r="BD181" s="149">
        <v>1</v>
      </c>
      <c r="BE181" s="149">
        <v>1</v>
      </c>
      <c r="BF181" s="149">
        <v>1</v>
      </c>
      <c r="BG181" s="149">
        <v>1</v>
      </c>
      <c r="BH181" s="149">
        <v>1</v>
      </c>
      <c r="BI181" s="149">
        <v>1</v>
      </c>
      <c r="BJ181" s="149">
        <v>1</v>
      </c>
      <c r="BK181" s="149">
        <v>1</v>
      </c>
      <c r="BL181" s="149">
        <v>1</v>
      </c>
      <c r="BM181" s="149">
        <v>1</v>
      </c>
      <c r="BN181" s="149">
        <v>1</v>
      </c>
      <c r="BO181" s="149">
        <v>1</v>
      </c>
      <c r="BP181" s="149">
        <v>1</v>
      </c>
      <c r="BQ181" s="149">
        <v>1</v>
      </c>
      <c r="BR181" s="149">
        <v>1</v>
      </c>
      <c r="BS181" s="149">
        <v>1</v>
      </c>
      <c r="BT181" s="149">
        <v>1</v>
      </c>
      <c r="BU181" s="149"/>
      <c r="BV181" s="149"/>
      <c r="BW181" s="149"/>
      <c r="BX181" s="149"/>
      <c r="BY181" s="149"/>
      <c r="BZ181" s="149"/>
      <c r="CA181" s="149"/>
      <c r="CB181" s="149"/>
      <c r="CC181" s="149"/>
      <c r="CD181" s="149"/>
      <c r="CE181" s="149"/>
      <c r="CF181" s="149"/>
      <c r="CG181" s="149"/>
      <c r="CH181" s="149"/>
      <c r="CI181" s="149"/>
      <c r="CJ181" s="149"/>
      <c r="CK181" s="149"/>
      <c r="CL181" s="149"/>
      <c r="CM181" s="149"/>
      <c r="CN181" s="149"/>
      <c r="CO181" s="149"/>
      <c r="CP181" s="149"/>
      <c r="CQ181" s="149"/>
      <c r="CR181" s="149"/>
      <c r="CS181" s="150"/>
      <c r="CT181" s="151"/>
      <c r="CW181" s="68"/>
      <c r="CX181" s="152"/>
    </row>
    <row r="182" spans="1:102">
      <c r="A182" s="289" t="s">
        <v>8334</v>
      </c>
      <c r="B182" s="146" t="s">
        <v>15</v>
      </c>
      <c r="C182" s="147" t="str">
        <f>+_xlfn.XLOOKUP(B182,'R4'!B:B,'R4'!C:C)</f>
        <v>AMR - ROCK - FLEXİROC T40</v>
      </c>
      <c r="D182" s="147"/>
      <c r="E182" s="150" t="s">
        <v>2</v>
      </c>
      <c r="F182" s="150" t="s">
        <v>38</v>
      </c>
      <c r="G182" s="150" t="s">
        <v>35</v>
      </c>
      <c r="H182" s="150" t="s">
        <v>8271</v>
      </c>
      <c r="I182" s="156"/>
      <c r="J182" s="148">
        <v>0</v>
      </c>
      <c r="K182" s="149">
        <v>0</v>
      </c>
      <c r="L182" s="149">
        <v>0</v>
      </c>
      <c r="M182" s="149">
        <v>0</v>
      </c>
      <c r="N182" s="149">
        <v>0</v>
      </c>
      <c r="O182" s="149">
        <v>1</v>
      </c>
      <c r="P182" s="149">
        <v>1</v>
      </c>
      <c r="Q182" s="149">
        <v>1</v>
      </c>
      <c r="R182" s="149">
        <v>1</v>
      </c>
      <c r="S182" s="149">
        <v>1</v>
      </c>
      <c r="T182" s="149">
        <v>1</v>
      </c>
      <c r="U182" s="149">
        <v>1</v>
      </c>
      <c r="V182" s="149">
        <v>1</v>
      </c>
      <c r="W182" s="149">
        <v>1</v>
      </c>
      <c r="X182" s="149">
        <v>1</v>
      </c>
      <c r="Y182" s="149">
        <v>1</v>
      </c>
      <c r="Z182" s="149">
        <v>1</v>
      </c>
      <c r="AA182" s="149">
        <v>1</v>
      </c>
      <c r="AB182" s="149">
        <v>1</v>
      </c>
      <c r="AC182" s="149">
        <v>1</v>
      </c>
      <c r="AD182" s="149">
        <v>1</v>
      </c>
      <c r="AE182" s="149">
        <v>1</v>
      </c>
      <c r="AF182" s="149">
        <v>1</v>
      </c>
      <c r="AG182" s="149">
        <v>1</v>
      </c>
      <c r="AH182" s="149">
        <v>1</v>
      </c>
      <c r="AI182" s="149">
        <v>1</v>
      </c>
      <c r="AJ182" s="149">
        <v>1</v>
      </c>
      <c r="AK182" s="149">
        <v>1</v>
      </c>
      <c r="AL182" s="149">
        <v>1</v>
      </c>
      <c r="AM182" s="149">
        <v>1</v>
      </c>
      <c r="AN182" s="149">
        <v>1</v>
      </c>
      <c r="AO182" s="149">
        <v>1</v>
      </c>
      <c r="AP182" s="149">
        <v>1</v>
      </c>
      <c r="AQ182" s="149">
        <v>1</v>
      </c>
      <c r="AR182" s="149">
        <v>1</v>
      </c>
      <c r="AS182" s="149">
        <v>1</v>
      </c>
      <c r="AT182" s="149">
        <v>1</v>
      </c>
      <c r="AU182" s="149">
        <v>1</v>
      </c>
      <c r="AV182" s="149">
        <v>1</v>
      </c>
      <c r="AW182" s="149">
        <v>1</v>
      </c>
      <c r="AX182" s="149">
        <v>1</v>
      </c>
      <c r="AY182" s="149">
        <v>1</v>
      </c>
      <c r="AZ182" s="149">
        <v>1</v>
      </c>
      <c r="BA182" s="149">
        <v>1</v>
      </c>
      <c r="BB182" s="149">
        <v>1</v>
      </c>
      <c r="BC182" s="149">
        <v>1</v>
      </c>
      <c r="BD182" s="149">
        <v>1</v>
      </c>
      <c r="BE182" s="149">
        <v>1</v>
      </c>
      <c r="BF182" s="149">
        <v>1</v>
      </c>
      <c r="BG182" s="149">
        <v>1</v>
      </c>
      <c r="BH182" s="149">
        <v>1</v>
      </c>
      <c r="BI182" s="149">
        <v>1</v>
      </c>
      <c r="BJ182" s="149">
        <v>1</v>
      </c>
      <c r="BK182" s="149">
        <v>1</v>
      </c>
      <c r="BL182" s="149">
        <v>1</v>
      </c>
      <c r="BM182" s="149">
        <v>1</v>
      </c>
      <c r="BN182" s="149">
        <v>1</v>
      </c>
      <c r="BO182" s="149">
        <v>1</v>
      </c>
      <c r="BP182" s="149">
        <v>1</v>
      </c>
      <c r="BQ182" s="149">
        <v>1</v>
      </c>
      <c r="BR182" s="149">
        <v>1</v>
      </c>
      <c r="BS182" s="149">
        <v>1</v>
      </c>
      <c r="BT182" s="149">
        <v>1</v>
      </c>
      <c r="BU182" s="149"/>
      <c r="BV182" s="149"/>
      <c r="BW182" s="149"/>
      <c r="BX182" s="149"/>
      <c r="BY182" s="149"/>
      <c r="BZ182" s="149"/>
      <c r="CA182" s="149"/>
      <c r="CB182" s="149"/>
      <c r="CC182" s="149"/>
      <c r="CD182" s="149"/>
      <c r="CE182" s="149"/>
      <c r="CF182" s="149"/>
      <c r="CG182" s="149"/>
      <c r="CH182" s="149"/>
      <c r="CI182" s="149"/>
      <c r="CJ182" s="149"/>
      <c r="CK182" s="149"/>
      <c r="CL182" s="149"/>
      <c r="CM182" s="149"/>
      <c r="CN182" s="149"/>
      <c r="CO182" s="149"/>
      <c r="CP182" s="149"/>
      <c r="CQ182" s="149"/>
      <c r="CR182" s="149"/>
      <c r="CS182" s="150"/>
      <c r="CT182" s="151"/>
      <c r="CW182" s="68"/>
      <c r="CX182" s="152"/>
    </row>
    <row r="183" spans="1:102">
      <c r="A183" s="289" t="s">
        <v>8334</v>
      </c>
      <c r="B183" s="146" t="s">
        <v>1220</v>
      </c>
      <c r="C183" s="147" t="str">
        <f>+_xlfn.XLOOKUP(B183,'R4'!B:B,'R4'!C:C)</f>
        <v>AMR - ROCK - FLEXİROC T40</v>
      </c>
      <c r="D183" s="147"/>
      <c r="E183" s="150" t="s">
        <v>2</v>
      </c>
      <c r="F183" s="150" t="s">
        <v>38</v>
      </c>
      <c r="G183" s="150" t="s">
        <v>35</v>
      </c>
      <c r="H183" s="150" t="s">
        <v>8271</v>
      </c>
      <c r="I183" s="156"/>
      <c r="J183" s="148">
        <v>0</v>
      </c>
      <c r="K183" s="149">
        <v>0</v>
      </c>
      <c r="L183" s="149">
        <v>0</v>
      </c>
      <c r="M183" s="149">
        <v>0</v>
      </c>
      <c r="N183" s="149">
        <v>0</v>
      </c>
      <c r="O183" s="149">
        <v>0</v>
      </c>
      <c r="P183" s="149">
        <v>0</v>
      </c>
      <c r="Q183" s="149">
        <v>0</v>
      </c>
      <c r="R183" s="149">
        <v>0</v>
      </c>
      <c r="S183" s="149">
        <v>1</v>
      </c>
      <c r="T183" s="149">
        <v>1</v>
      </c>
      <c r="U183" s="149">
        <v>1</v>
      </c>
      <c r="V183" s="149">
        <v>1</v>
      </c>
      <c r="W183" s="149">
        <v>1</v>
      </c>
      <c r="X183" s="149">
        <v>1</v>
      </c>
      <c r="Y183" s="149">
        <v>1</v>
      </c>
      <c r="Z183" s="149">
        <v>1</v>
      </c>
      <c r="AA183" s="149">
        <v>1</v>
      </c>
      <c r="AB183" s="149">
        <v>1</v>
      </c>
      <c r="AC183" s="149">
        <v>1</v>
      </c>
      <c r="AD183" s="149">
        <v>1</v>
      </c>
      <c r="AE183" s="149">
        <v>1</v>
      </c>
      <c r="AF183" s="149">
        <v>1</v>
      </c>
      <c r="AG183" s="149">
        <v>1</v>
      </c>
      <c r="AH183" s="149">
        <v>1</v>
      </c>
      <c r="AI183" s="149">
        <v>1</v>
      </c>
      <c r="AJ183" s="149">
        <v>1</v>
      </c>
      <c r="AK183" s="149">
        <v>1</v>
      </c>
      <c r="AL183" s="149">
        <v>1</v>
      </c>
      <c r="AM183" s="149">
        <v>1</v>
      </c>
      <c r="AN183" s="149">
        <v>1</v>
      </c>
      <c r="AO183" s="149">
        <v>1</v>
      </c>
      <c r="AP183" s="149">
        <v>1</v>
      </c>
      <c r="AQ183" s="149">
        <v>1</v>
      </c>
      <c r="AR183" s="149">
        <v>1</v>
      </c>
      <c r="AS183" s="149">
        <v>1</v>
      </c>
      <c r="AT183" s="149">
        <v>1</v>
      </c>
      <c r="AU183" s="149">
        <v>1</v>
      </c>
      <c r="AV183" s="149">
        <v>1</v>
      </c>
      <c r="AW183" s="149">
        <v>1</v>
      </c>
      <c r="AX183" s="149">
        <v>1</v>
      </c>
      <c r="AY183" s="149">
        <v>1</v>
      </c>
      <c r="AZ183" s="149">
        <v>1</v>
      </c>
      <c r="BA183" s="149">
        <v>1</v>
      </c>
      <c r="BB183" s="149">
        <v>1</v>
      </c>
      <c r="BC183" s="149">
        <v>1</v>
      </c>
      <c r="BD183" s="149">
        <v>1</v>
      </c>
      <c r="BE183" s="149">
        <v>1</v>
      </c>
      <c r="BF183" s="149">
        <v>1</v>
      </c>
      <c r="BG183" s="149">
        <v>1</v>
      </c>
      <c r="BH183" s="149">
        <v>1</v>
      </c>
      <c r="BI183" s="149">
        <v>1</v>
      </c>
      <c r="BJ183" s="149">
        <v>1</v>
      </c>
      <c r="BK183" s="149">
        <v>1</v>
      </c>
      <c r="BL183" s="149">
        <v>1</v>
      </c>
      <c r="BM183" s="149">
        <v>1</v>
      </c>
      <c r="BN183" s="149">
        <v>1</v>
      </c>
      <c r="BO183" s="149">
        <v>1</v>
      </c>
      <c r="BP183" s="149">
        <v>1</v>
      </c>
      <c r="BQ183" s="149">
        <v>1</v>
      </c>
      <c r="BR183" s="149">
        <v>1</v>
      </c>
      <c r="BS183" s="149">
        <v>1</v>
      </c>
      <c r="BT183" s="149">
        <v>1</v>
      </c>
      <c r="BU183" s="149"/>
      <c r="BV183" s="149"/>
      <c r="BW183" s="149"/>
      <c r="BX183" s="149"/>
      <c r="BY183" s="149"/>
      <c r="BZ183" s="149"/>
      <c r="CA183" s="149"/>
      <c r="CB183" s="149"/>
      <c r="CC183" s="149"/>
      <c r="CD183" s="149"/>
      <c r="CE183" s="149"/>
      <c r="CF183" s="149"/>
      <c r="CG183" s="149"/>
      <c r="CH183" s="149"/>
      <c r="CI183" s="149"/>
      <c r="CJ183" s="149"/>
      <c r="CK183" s="149"/>
      <c r="CL183" s="149"/>
      <c r="CM183" s="149"/>
      <c r="CN183" s="149"/>
      <c r="CO183" s="149"/>
      <c r="CP183" s="149"/>
      <c r="CQ183" s="149"/>
      <c r="CR183" s="149"/>
      <c r="CS183" s="150"/>
      <c r="CT183" s="151"/>
      <c r="CW183" s="68"/>
      <c r="CX183" s="152"/>
    </row>
    <row r="184" spans="1:102">
      <c r="A184" s="293" t="s">
        <v>8334</v>
      </c>
      <c r="B184" s="146" t="s">
        <v>8267</v>
      </c>
      <c r="C184" s="147" t="str">
        <f>+_xlfn.XLOOKUP(B184,'R4'!B:B,'R4'!C:C)</f>
        <v>AMR - DOZER - LİEBHERR - PR 756 - GENERİC</v>
      </c>
      <c r="D184" s="147"/>
      <c r="E184" s="150" t="s">
        <v>5135</v>
      </c>
      <c r="F184" s="150" t="s">
        <v>38</v>
      </c>
      <c r="G184" s="150" t="s">
        <v>35</v>
      </c>
      <c r="H184" s="150" t="s">
        <v>8271</v>
      </c>
      <c r="I184" s="156"/>
      <c r="J184" s="148">
        <v>0</v>
      </c>
      <c r="K184" s="149">
        <v>0</v>
      </c>
      <c r="L184" s="149">
        <v>0</v>
      </c>
      <c r="M184" s="149">
        <v>0</v>
      </c>
      <c r="N184" s="149">
        <v>0</v>
      </c>
      <c r="O184" s="149">
        <v>0</v>
      </c>
      <c r="P184" s="149">
        <v>0</v>
      </c>
      <c r="Q184" s="149">
        <v>0</v>
      </c>
      <c r="R184" s="149">
        <v>0</v>
      </c>
      <c r="S184" s="149">
        <v>0</v>
      </c>
      <c r="T184" s="149">
        <v>2</v>
      </c>
      <c r="U184" s="149">
        <v>2</v>
      </c>
      <c r="V184" s="149">
        <v>2</v>
      </c>
      <c r="W184" s="149">
        <v>2</v>
      </c>
      <c r="X184" s="149">
        <v>2</v>
      </c>
      <c r="Y184" s="149">
        <v>2</v>
      </c>
      <c r="Z184" s="149">
        <v>2</v>
      </c>
      <c r="AA184" s="149">
        <v>2</v>
      </c>
      <c r="AB184" s="149">
        <v>2</v>
      </c>
      <c r="AC184" s="149">
        <v>2</v>
      </c>
      <c r="AD184" s="149">
        <v>2</v>
      </c>
      <c r="AE184" s="149">
        <v>2</v>
      </c>
      <c r="AF184" s="149">
        <v>2</v>
      </c>
      <c r="AG184" s="149">
        <v>2</v>
      </c>
      <c r="AH184" s="149">
        <v>2</v>
      </c>
      <c r="AI184" s="149">
        <v>2</v>
      </c>
      <c r="AJ184" s="149">
        <v>2</v>
      </c>
      <c r="AK184" s="149">
        <v>2</v>
      </c>
      <c r="AL184" s="149">
        <v>2</v>
      </c>
      <c r="AM184" s="149">
        <v>2</v>
      </c>
      <c r="AN184" s="149">
        <v>2</v>
      </c>
      <c r="AO184" s="149">
        <v>2</v>
      </c>
      <c r="AP184" s="149">
        <v>2</v>
      </c>
      <c r="AQ184" s="149">
        <v>2</v>
      </c>
      <c r="AR184" s="149">
        <v>2</v>
      </c>
      <c r="AS184" s="149">
        <v>2</v>
      </c>
      <c r="AT184" s="149">
        <v>2</v>
      </c>
      <c r="AU184" s="149">
        <v>2</v>
      </c>
      <c r="AV184" s="149">
        <v>2</v>
      </c>
      <c r="AW184" s="149">
        <v>2</v>
      </c>
      <c r="AX184" s="149">
        <v>2</v>
      </c>
      <c r="AY184" s="149">
        <v>2</v>
      </c>
      <c r="AZ184" s="149">
        <v>2</v>
      </c>
      <c r="BA184" s="149">
        <v>2</v>
      </c>
      <c r="BB184" s="149">
        <v>2</v>
      </c>
      <c r="BC184" s="149">
        <v>2</v>
      </c>
      <c r="BD184" s="149">
        <v>2</v>
      </c>
      <c r="BE184" s="149">
        <v>2</v>
      </c>
      <c r="BF184" s="149">
        <v>2</v>
      </c>
      <c r="BG184" s="149">
        <v>2</v>
      </c>
      <c r="BH184" s="149">
        <v>2</v>
      </c>
      <c r="BI184" s="149">
        <v>2</v>
      </c>
      <c r="BJ184" s="149">
        <v>2</v>
      </c>
      <c r="BK184" s="149">
        <v>2</v>
      </c>
      <c r="BL184" s="149">
        <v>2</v>
      </c>
      <c r="BM184" s="149">
        <v>2</v>
      </c>
      <c r="BN184" s="149">
        <v>2</v>
      </c>
      <c r="BO184" s="149">
        <v>2</v>
      </c>
      <c r="BP184" s="149">
        <v>2</v>
      </c>
      <c r="BQ184" s="149">
        <v>2</v>
      </c>
      <c r="BR184" s="149">
        <v>2</v>
      </c>
      <c r="BS184" s="149">
        <v>2</v>
      </c>
      <c r="BT184" s="149">
        <v>2</v>
      </c>
      <c r="BU184" s="149"/>
      <c r="BV184" s="149"/>
      <c r="BW184" s="149"/>
      <c r="BX184" s="149"/>
      <c r="BY184" s="149"/>
      <c r="BZ184" s="149"/>
      <c r="CA184" s="149"/>
      <c r="CB184" s="149"/>
      <c r="CC184" s="149"/>
      <c r="CD184" s="149"/>
      <c r="CE184" s="149"/>
      <c r="CF184" s="149"/>
      <c r="CG184" s="149"/>
      <c r="CH184" s="149"/>
      <c r="CI184" s="149"/>
      <c r="CJ184" s="149"/>
      <c r="CK184" s="149"/>
      <c r="CL184" s="149"/>
      <c r="CM184" s="149"/>
      <c r="CN184" s="149"/>
      <c r="CO184" s="149"/>
      <c r="CP184" s="149"/>
      <c r="CQ184" s="149"/>
      <c r="CR184" s="149"/>
      <c r="CS184" s="150"/>
      <c r="CT184" s="151"/>
      <c r="CW184" s="68"/>
      <c r="CX184" s="152"/>
    </row>
    <row r="185" spans="1:102">
      <c r="A185" s="289" t="s">
        <v>8334</v>
      </c>
      <c r="B185" s="146" t="s">
        <v>1221</v>
      </c>
      <c r="C185" s="147" t="str">
        <f>+_xlfn.XLOOKUP(B185,'R4'!B:B,'R4'!C:C)</f>
        <v>AMR - ROCK - FLEXİROC T40</v>
      </c>
      <c r="D185" s="147"/>
      <c r="E185" s="150" t="s">
        <v>5135</v>
      </c>
      <c r="F185" s="150" t="s">
        <v>38</v>
      </c>
      <c r="G185" s="150" t="s">
        <v>35</v>
      </c>
      <c r="H185" s="150" t="s">
        <v>8271</v>
      </c>
      <c r="I185" s="156"/>
      <c r="J185" s="148">
        <v>0</v>
      </c>
      <c r="K185" s="149">
        <v>0</v>
      </c>
      <c r="L185" s="149">
        <v>0</v>
      </c>
      <c r="M185" s="149">
        <v>0</v>
      </c>
      <c r="N185" s="149">
        <v>0</v>
      </c>
      <c r="O185" s="149">
        <v>0</v>
      </c>
      <c r="P185" s="149">
        <v>0</v>
      </c>
      <c r="Q185" s="149">
        <v>0</v>
      </c>
      <c r="R185" s="149">
        <v>0</v>
      </c>
      <c r="S185" s="149">
        <v>0</v>
      </c>
      <c r="T185" s="149">
        <v>1</v>
      </c>
      <c r="U185" s="149">
        <v>1</v>
      </c>
      <c r="V185" s="149">
        <v>1</v>
      </c>
      <c r="W185" s="149">
        <v>1</v>
      </c>
      <c r="X185" s="149">
        <v>1</v>
      </c>
      <c r="Y185" s="149">
        <v>1</v>
      </c>
      <c r="Z185" s="149">
        <v>1</v>
      </c>
      <c r="AA185" s="149">
        <v>1</v>
      </c>
      <c r="AB185" s="149">
        <v>1</v>
      </c>
      <c r="AC185" s="149">
        <v>1</v>
      </c>
      <c r="AD185" s="149">
        <v>1</v>
      </c>
      <c r="AE185" s="149">
        <v>1</v>
      </c>
      <c r="AF185" s="149">
        <v>1</v>
      </c>
      <c r="AG185" s="149">
        <v>1</v>
      </c>
      <c r="AH185" s="149">
        <v>1</v>
      </c>
      <c r="AI185" s="149">
        <v>1</v>
      </c>
      <c r="AJ185" s="149">
        <v>1</v>
      </c>
      <c r="AK185" s="149">
        <v>1</v>
      </c>
      <c r="AL185" s="149">
        <v>1</v>
      </c>
      <c r="AM185" s="149">
        <v>1</v>
      </c>
      <c r="AN185" s="149">
        <v>1</v>
      </c>
      <c r="AO185" s="149">
        <v>1</v>
      </c>
      <c r="AP185" s="149">
        <v>1</v>
      </c>
      <c r="AQ185" s="149">
        <v>1</v>
      </c>
      <c r="AR185" s="149">
        <v>1</v>
      </c>
      <c r="AS185" s="149">
        <v>1</v>
      </c>
      <c r="AT185" s="149">
        <v>1</v>
      </c>
      <c r="AU185" s="149">
        <v>1</v>
      </c>
      <c r="AV185" s="149">
        <v>1</v>
      </c>
      <c r="AW185" s="149">
        <v>1</v>
      </c>
      <c r="AX185" s="149">
        <v>1</v>
      </c>
      <c r="AY185" s="149">
        <v>1</v>
      </c>
      <c r="AZ185" s="149">
        <v>1</v>
      </c>
      <c r="BA185" s="149">
        <v>1</v>
      </c>
      <c r="BB185" s="149">
        <v>1</v>
      </c>
      <c r="BC185" s="149">
        <v>1</v>
      </c>
      <c r="BD185" s="149">
        <v>1</v>
      </c>
      <c r="BE185" s="149">
        <v>1</v>
      </c>
      <c r="BF185" s="149">
        <v>1</v>
      </c>
      <c r="BG185" s="149">
        <v>1</v>
      </c>
      <c r="BH185" s="149">
        <v>1</v>
      </c>
      <c r="BI185" s="149">
        <v>1</v>
      </c>
      <c r="BJ185" s="149">
        <v>1</v>
      </c>
      <c r="BK185" s="149">
        <v>1</v>
      </c>
      <c r="BL185" s="149">
        <v>1</v>
      </c>
      <c r="BM185" s="149">
        <v>1</v>
      </c>
      <c r="BN185" s="149">
        <v>1</v>
      </c>
      <c r="BO185" s="149">
        <v>1</v>
      </c>
      <c r="BP185" s="149">
        <v>1</v>
      </c>
      <c r="BQ185" s="149">
        <v>1</v>
      </c>
      <c r="BR185" s="149">
        <v>1</v>
      </c>
      <c r="BS185" s="149">
        <v>1</v>
      </c>
      <c r="BT185" s="149">
        <v>1</v>
      </c>
      <c r="BU185" s="149"/>
      <c r="BV185" s="149"/>
      <c r="BW185" s="149"/>
      <c r="BX185" s="149"/>
      <c r="BY185" s="149"/>
      <c r="BZ185" s="149"/>
      <c r="CA185" s="149"/>
      <c r="CB185" s="149"/>
      <c r="CC185" s="149"/>
      <c r="CD185" s="149"/>
      <c r="CE185" s="149"/>
      <c r="CF185" s="149"/>
      <c r="CG185" s="149"/>
      <c r="CH185" s="149"/>
      <c r="CI185" s="149"/>
      <c r="CJ185" s="149"/>
      <c r="CK185" s="149"/>
      <c r="CL185" s="149"/>
      <c r="CM185" s="149"/>
      <c r="CN185" s="149"/>
      <c r="CO185" s="149"/>
      <c r="CP185" s="149"/>
      <c r="CQ185" s="149"/>
      <c r="CR185" s="149"/>
      <c r="CS185" s="150"/>
      <c r="CT185" s="151"/>
      <c r="CW185" s="68"/>
      <c r="CX185" s="152"/>
    </row>
    <row r="186" spans="1:102">
      <c r="A186" s="289" t="s">
        <v>8334</v>
      </c>
      <c r="B186" s="146" t="s">
        <v>1222</v>
      </c>
      <c r="C186" s="147" t="str">
        <f>+_xlfn.XLOOKUP(B186,'R4'!B:B,'R4'!C:C)</f>
        <v>AMR - ROCK - FLEXİROC T40</v>
      </c>
      <c r="D186" s="147"/>
      <c r="E186" s="150" t="s">
        <v>5135</v>
      </c>
      <c r="F186" s="150" t="s">
        <v>38</v>
      </c>
      <c r="G186" s="150" t="s">
        <v>35</v>
      </c>
      <c r="H186" s="150" t="s">
        <v>8271</v>
      </c>
      <c r="I186" s="156"/>
      <c r="J186" s="148">
        <v>0</v>
      </c>
      <c r="K186" s="149">
        <v>0</v>
      </c>
      <c r="L186" s="149">
        <v>0</v>
      </c>
      <c r="M186" s="149">
        <v>0</v>
      </c>
      <c r="N186" s="149">
        <v>0</v>
      </c>
      <c r="O186" s="149">
        <v>0</v>
      </c>
      <c r="P186" s="149">
        <v>0</v>
      </c>
      <c r="Q186" s="149">
        <v>0</v>
      </c>
      <c r="R186" s="149">
        <v>0</v>
      </c>
      <c r="S186" s="149">
        <v>0</v>
      </c>
      <c r="T186" s="149">
        <v>0</v>
      </c>
      <c r="U186" s="149">
        <v>1</v>
      </c>
      <c r="V186" s="149">
        <v>1</v>
      </c>
      <c r="W186" s="149">
        <v>1</v>
      </c>
      <c r="X186" s="149">
        <v>1</v>
      </c>
      <c r="Y186" s="149">
        <v>1</v>
      </c>
      <c r="Z186" s="149">
        <v>1</v>
      </c>
      <c r="AA186" s="149">
        <v>1</v>
      </c>
      <c r="AB186" s="149">
        <v>1</v>
      </c>
      <c r="AC186" s="149">
        <v>1</v>
      </c>
      <c r="AD186" s="149">
        <v>1</v>
      </c>
      <c r="AE186" s="149">
        <v>1</v>
      </c>
      <c r="AF186" s="149">
        <v>1</v>
      </c>
      <c r="AG186" s="149">
        <v>1</v>
      </c>
      <c r="AH186" s="149">
        <v>1</v>
      </c>
      <c r="AI186" s="149">
        <v>1</v>
      </c>
      <c r="AJ186" s="149">
        <v>1</v>
      </c>
      <c r="AK186" s="149">
        <v>1</v>
      </c>
      <c r="AL186" s="149">
        <v>1</v>
      </c>
      <c r="AM186" s="149">
        <v>1</v>
      </c>
      <c r="AN186" s="149">
        <v>1</v>
      </c>
      <c r="AO186" s="149">
        <v>1</v>
      </c>
      <c r="AP186" s="149">
        <v>1</v>
      </c>
      <c r="AQ186" s="149">
        <v>1</v>
      </c>
      <c r="AR186" s="149">
        <v>1</v>
      </c>
      <c r="AS186" s="149">
        <v>1</v>
      </c>
      <c r="AT186" s="149">
        <v>1</v>
      </c>
      <c r="AU186" s="149">
        <v>1</v>
      </c>
      <c r="AV186" s="149">
        <v>1</v>
      </c>
      <c r="AW186" s="149">
        <v>1</v>
      </c>
      <c r="AX186" s="149">
        <v>1</v>
      </c>
      <c r="AY186" s="149">
        <v>1</v>
      </c>
      <c r="AZ186" s="149">
        <v>1</v>
      </c>
      <c r="BA186" s="149">
        <v>1</v>
      </c>
      <c r="BB186" s="149">
        <v>1</v>
      </c>
      <c r="BC186" s="149">
        <v>1</v>
      </c>
      <c r="BD186" s="149">
        <v>1</v>
      </c>
      <c r="BE186" s="149">
        <v>1</v>
      </c>
      <c r="BF186" s="149">
        <v>1</v>
      </c>
      <c r="BG186" s="149">
        <v>1</v>
      </c>
      <c r="BH186" s="149">
        <v>1</v>
      </c>
      <c r="BI186" s="149">
        <v>1</v>
      </c>
      <c r="BJ186" s="149">
        <v>1</v>
      </c>
      <c r="BK186" s="149">
        <v>1</v>
      </c>
      <c r="BL186" s="149">
        <v>1</v>
      </c>
      <c r="BM186" s="149">
        <v>1</v>
      </c>
      <c r="BN186" s="149">
        <v>1</v>
      </c>
      <c r="BO186" s="149">
        <v>1</v>
      </c>
      <c r="BP186" s="149">
        <v>1</v>
      </c>
      <c r="BQ186" s="149">
        <v>1</v>
      </c>
      <c r="BR186" s="149">
        <v>1</v>
      </c>
      <c r="BS186" s="149">
        <v>1</v>
      </c>
      <c r="BT186" s="149">
        <v>1</v>
      </c>
      <c r="BU186" s="149"/>
      <c r="BV186" s="149"/>
      <c r="BW186" s="149"/>
      <c r="BX186" s="149"/>
      <c r="BY186" s="149"/>
      <c r="BZ186" s="149"/>
      <c r="CA186" s="149"/>
      <c r="CB186" s="149"/>
      <c r="CC186" s="149"/>
      <c r="CD186" s="149"/>
      <c r="CE186" s="149"/>
      <c r="CF186" s="149"/>
      <c r="CG186" s="149"/>
      <c r="CH186" s="149"/>
      <c r="CI186" s="149"/>
      <c r="CJ186" s="149"/>
      <c r="CK186" s="149"/>
      <c r="CL186" s="149"/>
      <c r="CM186" s="149"/>
      <c r="CN186" s="149"/>
      <c r="CO186" s="149"/>
      <c r="CP186" s="149"/>
      <c r="CQ186" s="149"/>
      <c r="CR186" s="149"/>
      <c r="CS186" s="150"/>
      <c r="CT186" s="151"/>
      <c r="CW186" s="68"/>
      <c r="CX186" s="152"/>
    </row>
    <row r="187" spans="1:102">
      <c r="A187" s="289" t="s">
        <v>8334</v>
      </c>
      <c r="B187" s="146" t="s">
        <v>1223</v>
      </c>
      <c r="C187" s="147" t="str">
        <f>+_xlfn.XLOOKUP(B187,'R4'!B:B,'R4'!C:C)</f>
        <v>AMR - ROCK - FLEXİROC T40 - GENERİC</v>
      </c>
      <c r="D187" s="147"/>
      <c r="E187" s="150" t="s">
        <v>2</v>
      </c>
      <c r="F187" s="150" t="s">
        <v>38</v>
      </c>
      <c r="G187" s="150" t="s">
        <v>35</v>
      </c>
      <c r="H187" s="150" t="s">
        <v>8271</v>
      </c>
      <c r="I187" s="156"/>
      <c r="J187" s="148">
        <v>0</v>
      </c>
      <c r="K187" s="149">
        <v>0</v>
      </c>
      <c r="L187" s="149">
        <v>0</v>
      </c>
      <c r="M187" s="149">
        <v>0</v>
      </c>
      <c r="N187" s="149">
        <v>0</v>
      </c>
      <c r="O187" s="149">
        <v>0</v>
      </c>
      <c r="P187" s="149">
        <v>0</v>
      </c>
      <c r="Q187" s="149">
        <v>1</v>
      </c>
      <c r="R187" s="149">
        <v>1</v>
      </c>
      <c r="S187" s="149">
        <v>1</v>
      </c>
      <c r="T187" s="149">
        <v>1</v>
      </c>
      <c r="U187" s="149">
        <v>1</v>
      </c>
      <c r="V187" s="149">
        <v>1</v>
      </c>
      <c r="W187" s="149">
        <v>1</v>
      </c>
      <c r="X187" s="149">
        <v>1</v>
      </c>
      <c r="Y187" s="149">
        <v>1</v>
      </c>
      <c r="Z187" s="149">
        <v>1</v>
      </c>
      <c r="AA187" s="149">
        <v>1</v>
      </c>
      <c r="AB187" s="149">
        <v>1</v>
      </c>
      <c r="AC187" s="149">
        <v>1</v>
      </c>
      <c r="AD187" s="149">
        <v>1</v>
      </c>
      <c r="AE187" s="149">
        <v>1</v>
      </c>
      <c r="AF187" s="149">
        <v>1</v>
      </c>
      <c r="AG187" s="149">
        <v>1</v>
      </c>
      <c r="AH187" s="149">
        <v>1</v>
      </c>
      <c r="AI187" s="149">
        <v>1</v>
      </c>
      <c r="AJ187" s="149">
        <v>1</v>
      </c>
      <c r="AK187" s="149">
        <v>1</v>
      </c>
      <c r="AL187" s="149">
        <v>1</v>
      </c>
      <c r="AM187" s="149">
        <v>1</v>
      </c>
      <c r="AN187" s="149">
        <v>1</v>
      </c>
      <c r="AO187" s="149">
        <v>1</v>
      </c>
      <c r="AP187" s="149">
        <v>1</v>
      </c>
      <c r="AQ187" s="149">
        <v>1</v>
      </c>
      <c r="AR187" s="149">
        <v>1</v>
      </c>
      <c r="AS187" s="149">
        <v>1</v>
      </c>
      <c r="AT187" s="149">
        <v>1</v>
      </c>
      <c r="AU187" s="149">
        <v>1</v>
      </c>
      <c r="AV187" s="149">
        <v>1</v>
      </c>
      <c r="AW187" s="149">
        <v>1</v>
      </c>
      <c r="AX187" s="149">
        <v>1</v>
      </c>
      <c r="AY187" s="149">
        <v>1</v>
      </c>
      <c r="AZ187" s="149">
        <v>1</v>
      </c>
      <c r="BA187" s="149">
        <v>1</v>
      </c>
      <c r="BB187" s="149">
        <v>1</v>
      </c>
      <c r="BC187" s="149">
        <v>1</v>
      </c>
      <c r="BD187" s="149">
        <v>1</v>
      </c>
      <c r="BE187" s="149">
        <v>1</v>
      </c>
      <c r="BF187" s="149">
        <v>1</v>
      </c>
      <c r="BG187" s="149">
        <v>1</v>
      </c>
      <c r="BH187" s="149">
        <v>1</v>
      </c>
      <c r="BI187" s="149">
        <v>1</v>
      </c>
      <c r="BJ187" s="149">
        <v>1</v>
      </c>
      <c r="BK187" s="149">
        <v>1</v>
      </c>
      <c r="BL187" s="149">
        <v>1</v>
      </c>
      <c r="BM187" s="149">
        <v>1</v>
      </c>
      <c r="BN187" s="149">
        <v>1</v>
      </c>
      <c r="BO187" s="149">
        <v>1</v>
      </c>
      <c r="BP187" s="149">
        <v>1</v>
      </c>
      <c r="BQ187" s="149">
        <v>1</v>
      </c>
      <c r="BR187" s="149">
        <v>1</v>
      </c>
      <c r="BS187" s="149">
        <v>1</v>
      </c>
      <c r="BT187" s="149">
        <v>1</v>
      </c>
      <c r="BU187" s="149"/>
      <c r="BV187" s="149"/>
      <c r="BW187" s="149"/>
      <c r="BX187" s="149"/>
      <c r="BY187" s="149"/>
      <c r="BZ187" s="149"/>
      <c r="CA187" s="149"/>
      <c r="CB187" s="149"/>
      <c r="CC187" s="149"/>
      <c r="CD187" s="149"/>
      <c r="CE187" s="149"/>
      <c r="CF187" s="149"/>
      <c r="CG187" s="149"/>
      <c r="CH187" s="149"/>
      <c r="CI187" s="149"/>
      <c r="CJ187" s="149"/>
      <c r="CK187" s="149"/>
      <c r="CL187" s="149"/>
      <c r="CM187" s="149"/>
      <c r="CN187" s="149"/>
      <c r="CO187" s="149"/>
      <c r="CP187" s="149"/>
      <c r="CQ187" s="149"/>
      <c r="CR187" s="149"/>
      <c r="CS187" s="150"/>
      <c r="CT187" s="151"/>
      <c r="CW187" s="68"/>
      <c r="CX187" s="152"/>
    </row>
    <row r="188" spans="1:102">
      <c r="A188" s="289" t="s">
        <v>8334</v>
      </c>
      <c r="B188" s="146" t="s">
        <v>1224</v>
      </c>
      <c r="C188" s="147" t="str">
        <f>+_xlfn.XLOOKUP(B188,'R4'!B:B,'R4'!C:C)</f>
        <v>AMR - ROCK - FLEXİROC T40 - GENERİC</v>
      </c>
      <c r="D188" s="147"/>
      <c r="E188" s="150" t="s">
        <v>2</v>
      </c>
      <c r="F188" s="150" t="s">
        <v>38</v>
      </c>
      <c r="G188" s="150" t="s">
        <v>35</v>
      </c>
      <c r="H188" s="150" t="s">
        <v>8271</v>
      </c>
      <c r="I188" s="156"/>
      <c r="J188" s="148">
        <v>0</v>
      </c>
      <c r="K188" s="149">
        <v>0</v>
      </c>
      <c r="L188" s="149">
        <v>0</v>
      </c>
      <c r="M188" s="149">
        <v>0</v>
      </c>
      <c r="N188" s="149">
        <v>0</v>
      </c>
      <c r="O188" s="149">
        <v>0</v>
      </c>
      <c r="P188" s="149">
        <v>0</v>
      </c>
      <c r="Q188" s="149">
        <v>0</v>
      </c>
      <c r="R188" s="149">
        <v>0</v>
      </c>
      <c r="S188" s="149">
        <v>0</v>
      </c>
      <c r="T188" s="149">
        <v>1</v>
      </c>
      <c r="U188" s="149">
        <v>1</v>
      </c>
      <c r="V188" s="149">
        <v>1</v>
      </c>
      <c r="W188" s="149">
        <v>1</v>
      </c>
      <c r="X188" s="149">
        <v>1</v>
      </c>
      <c r="Y188" s="149">
        <v>1</v>
      </c>
      <c r="Z188" s="149">
        <v>1</v>
      </c>
      <c r="AA188" s="149">
        <v>1</v>
      </c>
      <c r="AB188" s="149">
        <v>1</v>
      </c>
      <c r="AC188" s="149">
        <v>1</v>
      </c>
      <c r="AD188" s="149">
        <v>1</v>
      </c>
      <c r="AE188" s="149">
        <v>1</v>
      </c>
      <c r="AF188" s="149">
        <v>1</v>
      </c>
      <c r="AG188" s="149">
        <v>1</v>
      </c>
      <c r="AH188" s="149">
        <v>1</v>
      </c>
      <c r="AI188" s="149">
        <v>1</v>
      </c>
      <c r="AJ188" s="149">
        <v>1</v>
      </c>
      <c r="AK188" s="149">
        <v>1</v>
      </c>
      <c r="AL188" s="149">
        <v>1</v>
      </c>
      <c r="AM188" s="149">
        <v>1</v>
      </c>
      <c r="AN188" s="149">
        <v>1</v>
      </c>
      <c r="AO188" s="149">
        <v>1</v>
      </c>
      <c r="AP188" s="149">
        <v>1</v>
      </c>
      <c r="AQ188" s="149">
        <v>1</v>
      </c>
      <c r="AR188" s="149">
        <v>1</v>
      </c>
      <c r="AS188" s="149">
        <v>1</v>
      </c>
      <c r="AT188" s="149">
        <v>1</v>
      </c>
      <c r="AU188" s="149">
        <v>1</v>
      </c>
      <c r="AV188" s="149">
        <v>1</v>
      </c>
      <c r="AW188" s="149">
        <v>1</v>
      </c>
      <c r="AX188" s="149">
        <v>1</v>
      </c>
      <c r="AY188" s="149">
        <v>1</v>
      </c>
      <c r="AZ188" s="149">
        <v>1</v>
      </c>
      <c r="BA188" s="149">
        <v>1</v>
      </c>
      <c r="BB188" s="149">
        <v>1</v>
      </c>
      <c r="BC188" s="149">
        <v>1</v>
      </c>
      <c r="BD188" s="149">
        <v>1</v>
      </c>
      <c r="BE188" s="149">
        <v>1</v>
      </c>
      <c r="BF188" s="149">
        <v>1</v>
      </c>
      <c r="BG188" s="149">
        <v>1</v>
      </c>
      <c r="BH188" s="149">
        <v>1</v>
      </c>
      <c r="BI188" s="149">
        <v>1</v>
      </c>
      <c r="BJ188" s="149">
        <v>1</v>
      </c>
      <c r="BK188" s="149">
        <v>1</v>
      </c>
      <c r="BL188" s="149">
        <v>1</v>
      </c>
      <c r="BM188" s="149">
        <v>1</v>
      </c>
      <c r="BN188" s="149">
        <v>1</v>
      </c>
      <c r="BO188" s="149">
        <v>1</v>
      </c>
      <c r="BP188" s="149">
        <v>1</v>
      </c>
      <c r="BQ188" s="149">
        <v>1</v>
      </c>
      <c r="BR188" s="149">
        <v>1</v>
      </c>
      <c r="BS188" s="149">
        <v>1</v>
      </c>
      <c r="BT188" s="149">
        <v>1</v>
      </c>
      <c r="BU188" s="149"/>
      <c r="BV188" s="149"/>
      <c r="BW188" s="149"/>
      <c r="BX188" s="149"/>
      <c r="BY188" s="149"/>
      <c r="BZ188" s="149"/>
      <c r="CA188" s="149"/>
      <c r="CB188" s="149"/>
      <c r="CC188" s="149"/>
      <c r="CD188" s="149"/>
      <c r="CE188" s="149"/>
      <c r="CF188" s="149"/>
      <c r="CG188" s="149"/>
      <c r="CH188" s="149"/>
      <c r="CI188" s="149"/>
      <c r="CJ188" s="149"/>
      <c r="CK188" s="149"/>
      <c r="CL188" s="149"/>
      <c r="CM188" s="149"/>
      <c r="CN188" s="149"/>
      <c r="CO188" s="149"/>
      <c r="CP188" s="149"/>
      <c r="CQ188" s="149"/>
      <c r="CR188" s="149"/>
      <c r="CS188" s="150"/>
      <c r="CT188" s="151"/>
      <c r="CW188" s="68"/>
      <c r="CX188" s="152"/>
    </row>
    <row r="189" spans="1:102">
      <c r="A189" s="289" t="s">
        <v>8334</v>
      </c>
      <c r="B189" s="146" t="s">
        <v>1225</v>
      </c>
      <c r="C189" s="147" t="str">
        <f>+_xlfn.XLOOKUP(B189,'R4'!B:B,'R4'!C:C)</f>
        <v>AMR - ROCK - FLEXİROC T35</v>
      </c>
      <c r="D189" s="147"/>
      <c r="E189" s="150" t="s">
        <v>5135</v>
      </c>
      <c r="F189" s="150" t="s">
        <v>38</v>
      </c>
      <c r="G189" s="150" t="s">
        <v>35</v>
      </c>
      <c r="H189" s="150" t="s">
        <v>8271</v>
      </c>
      <c r="I189" s="156"/>
      <c r="J189" s="148">
        <v>0</v>
      </c>
      <c r="K189" s="149">
        <v>0</v>
      </c>
      <c r="L189" s="149">
        <v>0</v>
      </c>
      <c r="M189" s="149">
        <v>0</v>
      </c>
      <c r="N189" s="149">
        <v>0</v>
      </c>
      <c r="O189" s="149">
        <v>0</v>
      </c>
      <c r="P189" s="149">
        <v>0</v>
      </c>
      <c r="Q189" s="149">
        <v>0</v>
      </c>
      <c r="R189" s="149">
        <v>0</v>
      </c>
      <c r="S189" s="149">
        <v>0</v>
      </c>
      <c r="T189" s="149">
        <v>0</v>
      </c>
      <c r="U189" s="149">
        <v>1</v>
      </c>
      <c r="V189" s="149">
        <v>1</v>
      </c>
      <c r="W189" s="149">
        <v>1</v>
      </c>
      <c r="X189" s="149">
        <v>1</v>
      </c>
      <c r="Y189" s="149">
        <v>1</v>
      </c>
      <c r="Z189" s="149">
        <v>1</v>
      </c>
      <c r="AA189" s="149">
        <v>1</v>
      </c>
      <c r="AB189" s="149">
        <v>1</v>
      </c>
      <c r="AC189" s="149">
        <v>1</v>
      </c>
      <c r="AD189" s="149">
        <v>1</v>
      </c>
      <c r="AE189" s="149">
        <v>1</v>
      </c>
      <c r="AF189" s="149">
        <v>1</v>
      </c>
      <c r="AG189" s="149">
        <v>1</v>
      </c>
      <c r="AH189" s="149">
        <v>1</v>
      </c>
      <c r="AI189" s="149">
        <v>1</v>
      </c>
      <c r="AJ189" s="149">
        <v>1</v>
      </c>
      <c r="AK189" s="149">
        <v>1</v>
      </c>
      <c r="AL189" s="149">
        <v>1</v>
      </c>
      <c r="AM189" s="149">
        <v>1</v>
      </c>
      <c r="AN189" s="149">
        <v>1</v>
      </c>
      <c r="AO189" s="149">
        <v>1</v>
      </c>
      <c r="AP189" s="149">
        <v>1</v>
      </c>
      <c r="AQ189" s="149">
        <v>1</v>
      </c>
      <c r="AR189" s="149">
        <v>1</v>
      </c>
      <c r="AS189" s="149">
        <v>1</v>
      </c>
      <c r="AT189" s="149">
        <v>1</v>
      </c>
      <c r="AU189" s="149">
        <v>1</v>
      </c>
      <c r="AV189" s="149">
        <v>1</v>
      </c>
      <c r="AW189" s="149">
        <v>1</v>
      </c>
      <c r="AX189" s="149">
        <v>1</v>
      </c>
      <c r="AY189" s="149">
        <v>1</v>
      </c>
      <c r="AZ189" s="149">
        <v>1</v>
      </c>
      <c r="BA189" s="149">
        <v>1</v>
      </c>
      <c r="BB189" s="149">
        <v>1</v>
      </c>
      <c r="BC189" s="149">
        <v>1</v>
      </c>
      <c r="BD189" s="149">
        <v>1</v>
      </c>
      <c r="BE189" s="149">
        <v>1</v>
      </c>
      <c r="BF189" s="149">
        <v>1</v>
      </c>
      <c r="BG189" s="149">
        <v>1</v>
      </c>
      <c r="BH189" s="149">
        <v>1</v>
      </c>
      <c r="BI189" s="149">
        <v>1</v>
      </c>
      <c r="BJ189" s="149">
        <v>1</v>
      </c>
      <c r="BK189" s="149">
        <v>1</v>
      </c>
      <c r="BL189" s="149">
        <v>1</v>
      </c>
      <c r="BM189" s="149">
        <v>1</v>
      </c>
      <c r="BN189" s="149">
        <v>1</v>
      </c>
      <c r="BO189" s="149">
        <v>1</v>
      </c>
      <c r="BP189" s="149">
        <v>1</v>
      </c>
      <c r="BQ189" s="149">
        <v>1</v>
      </c>
      <c r="BR189" s="149">
        <v>1</v>
      </c>
      <c r="BS189" s="149">
        <v>1</v>
      </c>
      <c r="BT189" s="149">
        <v>1</v>
      </c>
      <c r="BU189" s="149"/>
      <c r="BV189" s="149"/>
      <c r="BW189" s="149"/>
      <c r="BX189" s="149"/>
      <c r="BY189" s="149"/>
      <c r="BZ189" s="149"/>
      <c r="CA189" s="149"/>
      <c r="CB189" s="149"/>
      <c r="CC189" s="149"/>
      <c r="CD189" s="149"/>
      <c r="CE189" s="149"/>
      <c r="CF189" s="149"/>
      <c r="CG189" s="149"/>
      <c r="CH189" s="149"/>
      <c r="CI189" s="149"/>
      <c r="CJ189" s="149"/>
      <c r="CK189" s="149"/>
      <c r="CL189" s="149"/>
      <c r="CM189" s="149"/>
      <c r="CN189" s="149"/>
      <c r="CO189" s="149"/>
      <c r="CP189" s="149"/>
      <c r="CQ189" s="149"/>
      <c r="CR189" s="149"/>
      <c r="CS189" s="150"/>
      <c r="CT189" s="151"/>
      <c r="CW189" s="68"/>
      <c r="CX189" s="152"/>
    </row>
    <row r="190" spans="1:102">
      <c r="A190" s="289" t="s">
        <v>8334</v>
      </c>
      <c r="B190" s="146" t="s">
        <v>1226</v>
      </c>
      <c r="C190" s="147" t="str">
        <f>+_xlfn.XLOOKUP(B190,'R4'!B:B,'R4'!C:C)</f>
        <v>AMR - ROCK - FLEXİROC T35</v>
      </c>
      <c r="D190" s="147"/>
      <c r="E190" s="150" t="s">
        <v>5135</v>
      </c>
      <c r="F190" s="150" t="s">
        <v>38</v>
      </c>
      <c r="G190" s="150" t="s">
        <v>35</v>
      </c>
      <c r="H190" s="150" t="s">
        <v>8271</v>
      </c>
      <c r="I190" s="156"/>
      <c r="J190" s="148">
        <v>0</v>
      </c>
      <c r="K190" s="149">
        <v>0</v>
      </c>
      <c r="L190" s="149">
        <v>0</v>
      </c>
      <c r="M190" s="149">
        <v>0</v>
      </c>
      <c r="N190" s="149">
        <v>0</v>
      </c>
      <c r="O190" s="149">
        <v>0</v>
      </c>
      <c r="P190" s="149">
        <v>0</v>
      </c>
      <c r="Q190" s="149">
        <v>0</v>
      </c>
      <c r="R190" s="149">
        <v>0</v>
      </c>
      <c r="S190" s="149">
        <v>0</v>
      </c>
      <c r="T190" s="149">
        <v>0</v>
      </c>
      <c r="U190" s="149">
        <v>1</v>
      </c>
      <c r="V190" s="149">
        <v>1</v>
      </c>
      <c r="W190" s="149">
        <v>1</v>
      </c>
      <c r="X190" s="149">
        <v>1</v>
      </c>
      <c r="Y190" s="149">
        <v>1</v>
      </c>
      <c r="Z190" s="149">
        <v>1</v>
      </c>
      <c r="AA190" s="149">
        <v>1</v>
      </c>
      <c r="AB190" s="149">
        <v>1</v>
      </c>
      <c r="AC190" s="149">
        <v>1</v>
      </c>
      <c r="AD190" s="149">
        <v>1</v>
      </c>
      <c r="AE190" s="149">
        <v>1</v>
      </c>
      <c r="AF190" s="149">
        <v>1</v>
      </c>
      <c r="AG190" s="149">
        <v>1</v>
      </c>
      <c r="AH190" s="149">
        <v>1</v>
      </c>
      <c r="AI190" s="149">
        <v>1</v>
      </c>
      <c r="AJ190" s="149">
        <v>1</v>
      </c>
      <c r="AK190" s="149">
        <v>1</v>
      </c>
      <c r="AL190" s="149">
        <v>1</v>
      </c>
      <c r="AM190" s="149">
        <v>1</v>
      </c>
      <c r="AN190" s="149">
        <v>1</v>
      </c>
      <c r="AO190" s="149">
        <v>1</v>
      </c>
      <c r="AP190" s="149">
        <v>1</v>
      </c>
      <c r="AQ190" s="149">
        <v>1</v>
      </c>
      <c r="AR190" s="149">
        <v>1</v>
      </c>
      <c r="AS190" s="149">
        <v>1</v>
      </c>
      <c r="AT190" s="149">
        <v>1</v>
      </c>
      <c r="AU190" s="149">
        <v>1</v>
      </c>
      <c r="AV190" s="149">
        <v>1</v>
      </c>
      <c r="AW190" s="149">
        <v>1</v>
      </c>
      <c r="AX190" s="149">
        <v>1</v>
      </c>
      <c r="AY190" s="149">
        <v>1</v>
      </c>
      <c r="AZ190" s="149">
        <v>1</v>
      </c>
      <c r="BA190" s="149">
        <v>1</v>
      </c>
      <c r="BB190" s="149">
        <v>1</v>
      </c>
      <c r="BC190" s="149">
        <v>1</v>
      </c>
      <c r="BD190" s="149">
        <v>1</v>
      </c>
      <c r="BE190" s="149">
        <v>1</v>
      </c>
      <c r="BF190" s="149">
        <v>1</v>
      </c>
      <c r="BG190" s="149">
        <v>1</v>
      </c>
      <c r="BH190" s="149">
        <v>1</v>
      </c>
      <c r="BI190" s="149">
        <v>1</v>
      </c>
      <c r="BJ190" s="149">
        <v>1</v>
      </c>
      <c r="BK190" s="149">
        <v>1</v>
      </c>
      <c r="BL190" s="149">
        <v>1</v>
      </c>
      <c r="BM190" s="149">
        <v>1</v>
      </c>
      <c r="BN190" s="149">
        <v>1</v>
      </c>
      <c r="BO190" s="149">
        <v>1</v>
      </c>
      <c r="BP190" s="149">
        <v>1</v>
      </c>
      <c r="BQ190" s="149">
        <v>1</v>
      </c>
      <c r="BR190" s="149">
        <v>1</v>
      </c>
      <c r="BS190" s="149">
        <v>1</v>
      </c>
      <c r="BT190" s="149">
        <v>1</v>
      </c>
      <c r="BU190" s="149"/>
      <c r="BV190" s="149"/>
      <c r="BW190" s="149"/>
      <c r="BX190" s="149"/>
      <c r="BY190" s="149"/>
      <c r="BZ190" s="149"/>
      <c r="CA190" s="149"/>
      <c r="CB190" s="149"/>
      <c r="CC190" s="149"/>
      <c r="CD190" s="149"/>
      <c r="CE190" s="149"/>
      <c r="CF190" s="149"/>
      <c r="CG190" s="149"/>
      <c r="CH190" s="149"/>
      <c r="CI190" s="149"/>
      <c r="CJ190" s="149"/>
      <c r="CK190" s="149"/>
      <c r="CL190" s="149"/>
      <c r="CM190" s="149"/>
      <c r="CN190" s="149"/>
      <c r="CO190" s="149"/>
      <c r="CP190" s="149"/>
      <c r="CQ190" s="149"/>
      <c r="CR190" s="149"/>
      <c r="CS190" s="150"/>
      <c r="CT190" s="151"/>
      <c r="CW190" s="68"/>
      <c r="CX190" s="152"/>
    </row>
    <row r="191" spans="1:102">
      <c r="A191" s="289" t="s">
        <v>8334</v>
      </c>
      <c r="B191" s="146" t="s">
        <v>1227</v>
      </c>
      <c r="C191" s="147" t="str">
        <f>+_xlfn.XLOOKUP(B191,'R4'!B:B,'R4'!C:C)</f>
        <v>AMR - ROCK - FLEXİROC T40</v>
      </c>
      <c r="D191" s="147"/>
      <c r="E191" s="150" t="s">
        <v>2</v>
      </c>
      <c r="F191" s="150" t="s">
        <v>38</v>
      </c>
      <c r="G191" s="150" t="s">
        <v>35</v>
      </c>
      <c r="H191" s="150" t="s">
        <v>8271</v>
      </c>
      <c r="I191" s="156"/>
      <c r="J191" s="148">
        <v>0</v>
      </c>
      <c r="K191" s="149">
        <v>0</v>
      </c>
      <c r="L191" s="149">
        <v>0</v>
      </c>
      <c r="M191" s="149">
        <v>0</v>
      </c>
      <c r="N191" s="149">
        <v>0</v>
      </c>
      <c r="O191" s="149">
        <v>1</v>
      </c>
      <c r="P191" s="149">
        <v>1</v>
      </c>
      <c r="Q191" s="149">
        <v>1</v>
      </c>
      <c r="R191" s="149">
        <v>1</v>
      </c>
      <c r="S191" s="149">
        <v>1</v>
      </c>
      <c r="T191" s="149">
        <v>1</v>
      </c>
      <c r="U191" s="149">
        <v>1</v>
      </c>
      <c r="V191" s="149">
        <v>1</v>
      </c>
      <c r="W191" s="149">
        <v>1</v>
      </c>
      <c r="X191" s="149">
        <v>1</v>
      </c>
      <c r="Y191" s="149">
        <v>1</v>
      </c>
      <c r="Z191" s="149">
        <v>1</v>
      </c>
      <c r="AA191" s="149">
        <v>1</v>
      </c>
      <c r="AB191" s="149">
        <v>1</v>
      </c>
      <c r="AC191" s="149">
        <v>1</v>
      </c>
      <c r="AD191" s="149">
        <v>1</v>
      </c>
      <c r="AE191" s="149">
        <v>1</v>
      </c>
      <c r="AF191" s="149">
        <v>1</v>
      </c>
      <c r="AG191" s="149">
        <v>1</v>
      </c>
      <c r="AH191" s="149">
        <v>1</v>
      </c>
      <c r="AI191" s="149">
        <v>1</v>
      </c>
      <c r="AJ191" s="149">
        <v>1</v>
      </c>
      <c r="AK191" s="149">
        <v>1</v>
      </c>
      <c r="AL191" s="149">
        <v>1</v>
      </c>
      <c r="AM191" s="149">
        <v>1</v>
      </c>
      <c r="AN191" s="149">
        <v>1</v>
      </c>
      <c r="AO191" s="149">
        <v>1</v>
      </c>
      <c r="AP191" s="149">
        <v>1</v>
      </c>
      <c r="AQ191" s="149">
        <v>1</v>
      </c>
      <c r="AR191" s="149">
        <v>1</v>
      </c>
      <c r="AS191" s="149">
        <v>1</v>
      </c>
      <c r="AT191" s="149">
        <v>1</v>
      </c>
      <c r="AU191" s="149">
        <v>1</v>
      </c>
      <c r="AV191" s="149">
        <v>1</v>
      </c>
      <c r="AW191" s="149">
        <v>1</v>
      </c>
      <c r="AX191" s="149">
        <v>1</v>
      </c>
      <c r="AY191" s="149">
        <v>1</v>
      </c>
      <c r="AZ191" s="149">
        <v>1</v>
      </c>
      <c r="BA191" s="149">
        <v>1</v>
      </c>
      <c r="BB191" s="149">
        <v>1</v>
      </c>
      <c r="BC191" s="149">
        <v>1</v>
      </c>
      <c r="BD191" s="149">
        <v>1</v>
      </c>
      <c r="BE191" s="149">
        <v>1</v>
      </c>
      <c r="BF191" s="149">
        <v>1</v>
      </c>
      <c r="BG191" s="149">
        <v>1</v>
      </c>
      <c r="BH191" s="149">
        <v>1</v>
      </c>
      <c r="BI191" s="149">
        <v>1</v>
      </c>
      <c r="BJ191" s="149">
        <v>1</v>
      </c>
      <c r="BK191" s="149">
        <v>1</v>
      </c>
      <c r="BL191" s="149">
        <v>1</v>
      </c>
      <c r="BM191" s="149">
        <v>1</v>
      </c>
      <c r="BN191" s="149">
        <v>1</v>
      </c>
      <c r="BO191" s="149">
        <v>1</v>
      </c>
      <c r="BP191" s="149">
        <v>1</v>
      </c>
      <c r="BQ191" s="149">
        <v>1</v>
      </c>
      <c r="BR191" s="149">
        <v>1</v>
      </c>
      <c r="BS191" s="149">
        <v>1</v>
      </c>
      <c r="BT191" s="149">
        <v>1</v>
      </c>
      <c r="BU191" s="149"/>
      <c r="BV191" s="149"/>
      <c r="BW191" s="149"/>
      <c r="BX191" s="149"/>
      <c r="BY191" s="149"/>
      <c r="BZ191" s="149"/>
      <c r="CA191" s="149"/>
      <c r="CB191" s="149"/>
      <c r="CC191" s="149"/>
      <c r="CD191" s="149"/>
      <c r="CE191" s="149"/>
      <c r="CF191" s="149"/>
      <c r="CG191" s="149"/>
      <c r="CH191" s="149"/>
      <c r="CI191" s="149"/>
      <c r="CJ191" s="149"/>
      <c r="CK191" s="149"/>
      <c r="CL191" s="149"/>
      <c r="CM191" s="149"/>
      <c r="CN191" s="149"/>
      <c r="CO191" s="149"/>
      <c r="CP191" s="149"/>
      <c r="CQ191" s="149"/>
      <c r="CR191" s="149"/>
      <c r="CS191" s="150"/>
      <c r="CT191" s="151"/>
      <c r="CW191" s="68"/>
      <c r="CX191" s="152"/>
    </row>
    <row r="192" spans="1:102">
      <c r="A192" s="289" t="s">
        <v>8334</v>
      </c>
      <c r="B192" s="146" t="s">
        <v>1228</v>
      </c>
      <c r="C192" s="147" t="str">
        <f>+_xlfn.XLOOKUP(B192,'R4'!B:B,'R4'!C:C)</f>
        <v>AMR - ROCK - FLEXİROC T40</v>
      </c>
      <c r="D192" s="147"/>
      <c r="E192" s="150" t="s">
        <v>2</v>
      </c>
      <c r="F192" s="150" t="s">
        <v>38</v>
      </c>
      <c r="G192" s="150" t="s">
        <v>35</v>
      </c>
      <c r="H192" s="150" t="s">
        <v>8271</v>
      </c>
      <c r="I192" s="156"/>
      <c r="J192" s="148">
        <v>0</v>
      </c>
      <c r="K192" s="149">
        <v>0</v>
      </c>
      <c r="L192" s="149">
        <v>0</v>
      </c>
      <c r="M192" s="149">
        <v>0</v>
      </c>
      <c r="N192" s="149">
        <v>0</v>
      </c>
      <c r="O192" s="149">
        <v>0</v>
      </c>
      <c r="P192" s="149">
        <v>0</v>
      </c>
      <c r="Q192" s="149">
        <v>0</v>
      </c>
      <c r="R192" s="149">
        <v>0</v>
      </c>
      <c r="S192" s="149">
        <v>1</v>
      </c>
      <c r="T192" s="149">
        <v>1</v>
      </c>
      <c r="U192" s="149">
        <v>1</v>
      </c>
      <c r="V192" s="149">
        <v>1</v>
      </c>
      <c r="W192" s="149">
        <v>1</v>
      </c>
      <c r="X192" s="149">
        <v>1</v>
      </c>
      <c r="Y192" s="149">
        <v>1</v>
      </c>
      <c r="Z192" s="149">
        <v>1</v>
      </c>
      <c r="AA192" s="149">
        <v>1</v>
      </c>
      <c r="AB192" s="149">
        <v>1</v>
      </c>
      <c r="AC192" s="149">
        <v>1</v>
      </c>
      <c r="AD192" s="149">
        <v>1</v>
      </c>
      <c r="AE192" s="149">
        <v>1</v>
      </c>
      <c r="AF192" s="149">
        <v>1</v>
      </c>
      <c r="AG192" s="149">
        <v>1</v>
      </c>
      <c r="AH192" s="149">
        <v>1</v>
      </c>
      <c r="AI192" s="149">
        <v>1</v>
      </c>
      <c r="AJ192" s="149">
        <v>1</v>
      </c>
      <c r="AK192" s="149">
        <v>1</v>
      </c>
      <c r="AL192" s="149">
        <v>1</v>
      </c>
      <c r="AM192" s="149">
        <v>1</v>
      </c>
      <c r="AN192" s="149">
        <v>1</v>
      </c>
      <c r="AO192" s="149">
        <v>1</v>
      </c>
      <c r="AP192" s="149">
        <v>1</v>
      </c>
      <c r="AQ192" s="149">
        <v>1</v>
      </c>
      <c r="AR192" s="149">
        <v>1</v>
      </c>
      <c r="AS192" s="149">
        <v>1</v>
      </c>
      <c r="AT192" s="149">
        <v>1</v>
      </c>
      <c r="AU192" s="149">
        <v>1</v>
      </c>
      <c r="AV192" s="149">
        <v>1</v>
      </c>
      <c r="AW192" s="149">
        <v>1</v>
      </c>
      <c r="AX192" s="149">
        <v>1</v>
      </c>
      <c r="AY192" s="149">
        <v>1</v>
      </c>
      <c r="AZ192" s="149">
        <v>1</v>
      </c>
      <c r="BA192" s="149">
        <v>1</v>
      </c>
      <c r="BB192" s="149">
        <v>1</v>
      </c>
      <c r="BC192" s="149">
        <v>1</v>
      </c>
      <c r="BD192" s="149">
        <v>1</v>
      </c>
      <c r="BE192" s="149">
        <v>1</v>
      </c>
      <c r="BF192" s="149">
        <v>1</v>
      </c>
      <c r="BG192" s="149">
        <v>1</v>
      </c>
      <c r="BH192" s="149">
        <v>1</v>
      </c>
      <c r="BI192" s="149">
        <v>1</v>
      </c>
      <c r="BJ192" s="149">
        <v>1</v>
      </c>
      <c r="BK192" s="149">
        <v>1</v>
      </c>
      <c r="BL192" s="149">
        <v>1</v>
      </c>
      <c r="BM192" s="149">
        <v>1</v>
      </c>
      <c r="BN192" s="149">
        <v>1</v>
      </c>
      <c r="BO192" s="149">
        <v>1</v>
      </c>
      <c r="BP192" s="149">
        <v>1</v>
      </c>
      <c r="BQ192" s="149">
        <v>1</v>
      </c>
      <c r="BR192" s="149">
        <v>1</v>
      </c>
      <c r="BS192" s="149">
        <v>1</v>
      </c>
      <c r="BT192" s="149">
        <v>1</v>
      </c>
      <c r="BU192" s="149"/>
      <c r="BV192" s="149"/>
      <c r="BW192" s="149"/>
      <c r="BX192" s="149"/>
      <c r="BY192" s="149"/>
      <c r="BZ192" s="149"/>
      <c r="CA192" s="149"/>
      <c r="CB192" s="149"/>
      <c r="CC192" s="149"/>
      <c r="CD192" s="149"/>
      <c r="CE192" s="149"/>
      <c r="CF192" s="149"/>
      <c r="CG192" s="149"/>
      <c r="CH192" s="149"/>
      <c r="CI192" s="149"/>
      <c r="CJ192" s="149"/>
      <c r="CK192" s="149"/>
      <c r="CL192" s="149"/>
      <c r="CM192" s="149"/>
      <c r="CN192" s="149"/>
      <c r="CO192" s="149"/>
      <c r="CP192" s="149"/>
      <c r="CQ192" s="149"/>
      <c r="CR192" s="149"/>
      <c r="CS192" s="150"/>
      <c r="CT192" s="151"/>
      <c r="CW192" s="68"/>
      <c r="CX192" s="152"/>
    </row>
    <row r="193" spans="1:102">
      <c r="A193" s="289" t="s">
        <v>8334</v>
      </c>
      <c r="B193" s="146" t="s">
        <v>1229</v>
      </c>
      <c r="C193" s="147" t="str">
        <f>+_xlfn.XLOOKUP(B193,'R4'!B:B,'R4'!C:C)</f>
        <v>AMR - ROCK - FLEXİROC T40</v>
      </c>
      <c r="D193" s="147"/>
      <c r="E193" s="150" t="s">
        <v>5140</v>
      </c>
      <c r="F193" s="150" t="s">
        <v>38</v>
      </c>
      <c r="G193" s="150" t="s">
        <v>35</v>
      </c>
      <c r="H193" s="150" t="s">
        <v>8271</v>
      </c>
      <c r="I193" s="156"/>
      <c r="J193" s="148">
        <v>0</v>
      </c>
      <c r="K193" s="149">
        <v>0</v>
      </c>
      <c r="L193" s="149">
        <v>0</v>
      </c>
      <c r="M193" s="149">
        <v>0</v>
      </c>
      <c r="N193" s="149">
        <v>0</v>
      </c>
      <c r="O193" s="149">
        <v>0</v>
      </c>
      <c r="P193" s="149">
        <v>0</v>
      </c>
      <c r="Q193" s="149">
        <v>0</v>
      </c>
      <c r="R193" s="149">
        <v>0</v>
      </c>
      <c r="S193" s="149">
        <v>0</v>
      </c>
      <c r="T193" s="149">
        <v>0.1</v>
      </c>
      <c r="U193" s="149">
        <v>0.1</v>
      </c>
      <c r="V193" s="149">
        <v>0.1</v>
      </c>
      <c r="W193" s="149">
        <v>0.1</v>
      </c>
      <c r="X193" s="149">
        <v>0.1</v>
      </c>
      <c r="Y193" s="149">
        <v>0.1</v>
      </c>
      <c r="Z193" s="149">
        <v>0.1</v>
      </c>
      <c r="AA193" s="149">
        <v>0.1</v>
      </c>
      <c r="AB193" s="149">
        <v>0.1</v>
      </c>
      <c r="AC193" s="149">
        <v>0.1</v>
      </c>
      <c r="AD193" s="149">
        <v>0.1</v>
      </c>
      <c r="AE193" s="149">
        <v>0.1</v>
      </c>
      <c r="AF193" s="149">
        <v>0.1</v>
      </c>
      <c r="AG193" s="149">
        <v>0.1</v>
      </c>
      <c r="AH193" s="149">
        <v>0.1</v>
      </c>
      <c r="AI193" s="149">
        <v>0.1</v>
      </c>
      <c r="AJ193" s="149">
        <v>0.1</v>
      </c>
      <c r="AK193" s="149">
        <v>0.1</v>
      </c>
      <c r="AL193" s="149">
        <v>0.1</v>
      </c>
      <c r="AM193" s="149">
        <v>0.1</v>
      </c>
      <c r="AN193" s="149">
        <v>0.1</v>
      </c>
      <c r="AO193" s="149">
        <v>0.1</v>
      </c>
      <c r="AP193" s="149">
        <v>0.1</v>
      </c>
      <c r="AQ193" s="149">
        <v>0.1</v>
      </c>
      <c r="AR193" s="149">
        <v>0.1</v>
      </c>
      <c r="AS193" s="149">
        <v>0.1</v>
      </c>
      <c r="AT193" s="149">
        <v>0.1</v>
      </c>
      <c r="AU193" s="149">
        <v>0.1</v>
      </c>
      <c r="AV193" s="149">
        <v>0.1</v>
      </c>
      <c r="AW193" s="149">
        <v>0.1</v>
      </c>
      <c r="AX193" s="149">
        <v>0.1</v>
      </c>
      <c r="AY193" s="149">
        <v>0.1</v>
      </c>
      <c r="AZ193" s="149">
        <v>0.1</v>
      </c>
      <c r="BA193" s="149">
        <v>0.1</v>
      </c>
      <c r="BB193" s="149">
        <v>0.1</v>
      </c>
      <c r="BC193" s="149">
        <v>0.1</v>
      </c>
      <c r="BD193" s="149">
        <v>0.1</v>
      </c>
      <c r="BE193" s="149">
        <v>0.1</v>
      </c>
      <c r="BF193" s="149">
        <v>0.1</v>
      </c>
      <c r="BG193" s="149">
        <v>0.1</v>
      </c>
      <c r="BH193" s="149">
        <v>0.1</v>
      </c>
      <c r="BI193" s="149">
        <v>0.1</v>
      </c>
      <c r="BJ193" s="149">
        <v>0.1</v>
      </c>
      <c r="BK193" s="149">
        <v>0.1</v>
      </c>
      <c r="BL193" s="149">
        <v>0.1</v>
      </c>
      <c r="BM193" s="149">
        <v>0.1</v>
      </c>
      <c r="BN193" s="149">
        <v>0.1</v>
      </c>
      <c r="BO193" s="149">
        <v>0.1</v>
      </c>
      <c r="BP193" s="149">
        <v>0.1</v>
      </c>
      <c r="BQ193" s="149">
        <v>0.1</v>
      </c>
      <c r="BR193" s="149">
        <v>0.1</v>
      </c>
      <c r="BS193" s="149">
        <v>0.1</v>
      </c>
      <c r="BT193" s="149">
        <v>0.1</v>
      </c>
      <c r="BU193" s="149"/>
      <c r="BV193" s="149"/>
      <c r="BW193" s="149"/>
      <c r="BX193" s="149"/>
      <c r="BY193" s="149"/>
      <c r="BZ193" s="149"/>
      <c r="CA193" s="149"/>
      <c r="CB193" s="149"/>
      <c r="CC193" s="149"/>
      <c r="CD193" s="149"/>
      <c r="CE193" s="149"/>
      <c r="CF193" s="149"/>
      <c r="CG193" s="149"/>
      <c r="CH193" s="149"/>
      <c r="CI193" s="149"/>
      <c r="CJ193" s="149"/>
      <c r="CK193" s="149"/>
      <c r="CL193" s="149"/>
      <c r="CM193" s="149"/>
      <c r="CN193" s="149"/>
      <c r="CO193" s="149"/>
      <c r="CP193" s="149"/>
      <c r="CQ193" s="149"/>
      <c r="CR193" s="149"/>
      <c r="CS193" s="150"/>
      <c r="CT193" s="151"/>
      <c r="CW193" s="68"/>
      <c r="CX193" s="152"/>
    </row>
    <row r="194" spans="1:102">
      <c r="A194" s="289" t="s">
        <v>8334</v>
      </c>
      <c r="B194" s="146" t="s">
        <v>1230</v>
      </c>
      <c r="C194" s="147" t="str">
        <f>+_xlfn.XLOOKUP(B194,'R4'!B:B,'R4'!C:C)</f>
        <v>AMR - ROCK - FLEXİROC T40</v>
      </c>
      <c r="D194" s="147"/>
      <c r="E194" s="150" t="s">
        <v>5152</v>
      </c>
      <c r="F194" s="150" t="s">
        <v>38</v>
      </c>
      <c r="G194" s="150" t="s">
        <v>35</v>
      </c>
      <c r="H194" s="150" t="s">
        <v>8271</v>
      </c>
      <c r="I194" s="156"/>
      <c r="J194" s="148">
        <v>0</v>
      </c>
      <c r="K194" s="149">
        <v>0</v>
      </c>
      <c r="L194" s="149">
        <v>0</v>
      </c>
      <c r="M194" s="149">
        <v>0</v>
      </c>
      <c r="N194" s="149">
        <v>0</v>
      </c>
      <c r="O194" s="149">
        <v>0</v>
      </c>
      <c r="P194" s="149">
        <v>0</v>
      </c>
      <c r="Q194" s="149">
        <v>0</v>
      </c>
      <c r="R194" s="149">
        <v>0</v>
      </c>
      <c r="S194" s="149">
        <v>0</v>
      </c>
      <c r="T194" s="149">
        <v>0</v>
      </c>
      <c r="U194" s="149">
        <v>1</v>
      </c>
      <c r="V194" s="149">
        <v>1</v>
      </c>
      <c r="W194" s="149">
        <v>1</v>
      </c>
      <c r="X194" s="149">
        <v>1</v>
      </c>
      <c r="Y194" s="149">
        <v>1</v>
      </c>
      <c r="Z194" s="149">
        <v>1</v>
      </c>
      <c r="AA194" s="149">
        <v>1</v>
      </c>
      <c r="AB194" s="149">
        <v>1</v>
      </c>
      <c r="AC194" s="149">
        <v>1</v>
      </c>
      <c r="AD194" s="149">
        <v>1</v>
      </c>
      <c r="AE194" s="149">
        <v>1</v>
      </c>
      <c r="AF194" s="149">
        <v>1</v>
      </c>
      <c r="AG194" s="149">
        <v>1</v>
      </c>
      <c r="AH194" s="149">
        <v>1</v>
      </c>
      <c r="AI194" s="149">
        <v>1</v>
      </c>
      <c r="AJ194" s="149">
        <v>1</v>
      </c>
      <c r="AK194" s="149">
        <v>1</v>
      </c>
      <c r="AL194" s="149">
        <v>1</v>
      </c>
      <c r="AM194" s="149">
        <v>1</v>
      </c>
      <c r="AN194" s="149">
        <v>1</v>
      </c>
      <c r="AO194" s="149">
        <v>1</v>
      </c>
      <c r="AP194" s="149">
        <v>1</v>
      </c>
      <c r="AQ194" s="149">
        <v>1</v>
      </c>
      <c r="AR194" s="149">
        <v>1</v>
      </c>
      <c r="AS194" s="149">
        <v>1</v>
      </c>
      <c r="AT194" s="149">
        <v>1</v>
      </c>
      <c r="AU194" s="149">
        <v>1</v>
      </c>
      <c r="AV194" s="149">
        <v>1</v>
      </c>
      <c r="AW194" s="149">
        <v>1</v>
      </c>
      <c r="AX194" s="149">
        <v>1</v>
      </c>
      <c r="AY194" s="149">
        <v>1</v>
      </c>
      <c r="AZ194" s="149">
        <v>1</v>
      </c>
      <c r="BA194" s="149">
        <v>1</v>
      </c>
      <c r="BB194" s="149">
        <v>1</v>
      </c>
      <c r="BC194" s="149">
        <v>1</v>
      </c>
      <c r="BD194" s="149">
        <v>1</v>
      </c>
      <c r="BE194" s="149">
        <v>1</v>
      </c>
      <c r="BF194" s="149">
        <v>1</v>
      </c>
      <c r="BG194" s="149">
        <v>1</v>
      </c>
      <c r="BH194" s="149">
        <v>1</v>
      </c>
      <c r="BI194" s="149">
        <v>1</v>
      </c>
      <c r="BJ194" s="149">
        <v>1</v>
      </c>
      <c r="BK194" s="149">
        <v>1</v>
      </c>
      <c r="BL194" s="149">
        <v>1</v>
      </c>
      <c r="BM194" s="149">
        <v>1</v>
      </c>
      <c r="BN194" s="149">
        <v>1</v>
      </c>
      <c r="BO194" s="149">
        <v>1</v>
      </c>
      <c r="BP194" s="149">
        <v>1</v>
      </c>
      <c r="BQ194" s="149">
        <v>1</v>
      </c>
      <c r="BR194" s="149">
        <v>1</v>
      </c>
      <c r="BS194" s="149">
        <v>1</v>
      </c>
      <c r="BT194" s="149">
        <v>1</v>
      </c>
      <c r="BU194" s="149"/>
      <c r="BV194" s="149"/>
      <c r="BW194" s="149"/>
      <c r="BX194" s="149"/>
      <c r="BY194" s="149"/>
      <c r="BZ194" s="149"/>
      <c r="CA194" s="149"/>
      <c r="CB194" s="149"/>
      <c r="CC194" s="149"/>
      <c r="CD194" s="149"/>
      <c r="CE194" s="149"/>
      <c r="CF194" s="149"/>
      <c r="CG194" s="149"/>
      <c r="CH194" s="149"/>
      <c r="CI194" s="149"/>
      <c r="CJ194" s="149"/>
      <c r="CK194" s="149"/>
      <c r="CL194" s="149"/>
      <c r="CM194" s="149"/>
      <c r="CN194" s="149"/>
      <c r="CO194" s="149"/>
      <c r="CP194" s="149"/>
      <c r="CQ194" s="149"/>
      <c r="CR194" s="149"/>
      <c r="CS194" s="150"/>
      <c r="CT194" s="151"/>
      <c r="CW194" s="68"/>
      <c r="CX194" s="152"/>
    </row>
    <row r="195" spans="1:102">
      <c r="A195" s="289" t="s">
        <v>8334</v>
      </c>
      <c r="B195" s="146" t="s">
        <v>1231</v>
      </c>
      <c r="C195" s="147" t="str">
        <f>+_xlfn.XLOOKUP(B195,'R4'!B:B,'R4'!C:C)</f>
        <v>AMR - ROCK - FLEXİROC T40</v>
      </c>
      <c r="D195" s="147"/>
      <c r="E195" s="150" t="s">
        <v>5153</v>
      </c>
      <c r="F195" s="150" t="s">
        <v>38</v>
      </c>
      <c r="G195" s="150" t="s">
        <v>35</v>
      </c>
      <c r="H195" s="150" t="s">
        <v>8271</v>
      </c>
      <c r="I195" s="156"/>
      <c r="J195" s="148">
        <v>0</v>
      </c>
      <c r="K195" s="149">
        <v>0</v>
      </c>
      <c r="L195" s="149">
        <v>0</v>
      </c>
      <c r="M195" s="149">
        <v>0</v>
      </c>
      <c r="N195" s="149">
        <v>0</v>
      </c>
      <c r="O195" s="149">
        <v>0</v>
      </c>
      <c r="P195" s="149">
        <v>0</v>
      </c>
      <c r="Q195" s="149">
        <v>0</v>
      </c>
      <c r="R195" s="149">
        <v>0</v>
      </c>
      <c r="S195" s="149">
        <v>0</v>
      </c>
      <c r="T195" s="149">
        <v>0</v>
      </c>
      <c r="U195" s="149">
        <v>1</v>
      </c>
      <c r="V195" s="149">
        <v>1</v>
      </c>
      <c r="W195" s="149">
        <v>1</v>
      </c>
      <c r="X195" s="149">
        <v>1</v>
      </c>
      <c r="Y195" s="149">
        <v>1</v>
      </c>
      <c r="Z195" s="149">
        <v>1</v>
      </c>
      <c r="AA195" s="149">
        <v>1</v>
      </c>
      <c r="AB195" s="149">
        <v>1</v>
      </c>
      <c r="AC195" s="149">
        <v>1</v>
      </c>
      <c r="AD195" s="149">
        <v>1</v>
      </c>
      <c r="AE195" s="149">
        <v>1</v>
      </c>
      <c r="AF195" s="149">
        <v>1</v>
      </c>
      <c r="AG195" s="149">
        <v>1</v>
      </c>
      <c r="AH195" s="149">
        <v>1</v>
      </c>
      <c r="AI195" s="149">
        <v>1</v>
      </c>
      <c r="AJ195" s="149">
        <v>1</v>
      </c>
      <c r="AK195" s="149">
        <v>1</v>
      </c>
      <c r="AL195" s="149">
        <v>1</v>
      </c>
      <c r="AM195" s="149">
        <v>1</v>
      </c>
      <c r="AN195" s="149">
        <v>1</v>
      </c>
      <c r="AO195" s="149">
        <v>1</v>
      </c>
      <c r="AP195" s="149">
        <v>1</v>
      </c>
      <c r="AQ195" s="149">
        <v>1</v>
      </c>
      <c r="AR195" s="149">
        <v>1</v>
      </c>
      <c r="AS195" s="149">
        <v>1</v>
      </c>
      <c r="AT195" s="149">
        <v>1</v>
      </c>
      <c r="AU195" s="149">
        <v>1</v>
      </c>
      <c r="AV195" s="149">
        <v>1</v>
      </c>
      <c r="AW195" s="149">
        <v>1</v>
      </c>
      <c r="AX195" s="149">
        <v>1</v>
      </c>
      <c r="AY195" s="149">
        <v>1</v>
      </c>
      <c r="AZ195" s="149">
        <v>1</v>
      </c>
      <c r="BA195" s="149">
        <v>1</v>
      </c>
      <c r="BB195" s="149">
        <v>1</v>
      </c>
      <c r="BC195" s="149">
        <v>1</v>
      </c>
      <c r="BD195" s="149">
        <v>1</v>
      </c>
      <c r="BE195" s="149">
        <v>1</v>
      </c>
      <c r="BF195" s="149">
        <v>1</v>
      </c>
      <c r="BG195" s="149">
        <v>1</v>
      </c>
      <c r="BH195" s="149">
        <v>1</v>
      </c>
      <c r="BI195" s="149">
        <v>1</v>
      </c>
      <c r="BJ195" s="149">
        <v>1</v>
      </c>
      <c r="BK195" s="149">
        <v>1</v>
      </c>
      <c r="BL195" s="149">
        <v>1</v>
      </c>
      <c r="BM195" s="149">
        <v>1</v>
      </c>
      <c r="BN195" s="149">
        <v>1</v>
      </c>
      <c r="BO195" s="149">
        <v>1</v>
      </c>
      <c r="BP195" s="149">
        <v>1</v>
      </c>
      <c r="BQ195" s="149">
        <v>1</v>
      </c>
      <c r="BR195" s="149">
        <v>1</v>
      </c>
      <c r="BS195" s="149">
        <v>1</v>
      </c>
      <c r="BT195" s="149">
        <v>1</v>
      </c>
      <c r="BU195" s="149"/>
      <c r="BV195" s="149"/>
      <c r="BW195" s="149"/>
      <c r="BX195" s="149"/>
      <c r="BY195" s="149"/>
      <c r="BZ195" s="149"/>
      <c r="CA195" s="149"/>
      <c r="CB195" s="149"/>
      <c r="CC195" s="149"/>
      <c r="CD195" s="149"/>
      <c r="CE195" s="149"/>
      <c r="CF195" s="149"/>
      <c r="CG195" s="149"/>
      <c r="CH195" s="149"/>
      <c r="CI195" s="149"/>
      <c r="CJ195" s="149"/>
      <c r="CK195" s="149"/>
      <c r="CL195" s="149"/>
      <c r="CM195" s="149"/>
      <c r="CN195" s="149"/>
      <c r="CO195" s="149"/>
      <c r="CP195" s="149"/>
      <c r="CQ195" s="149"/>
      <c r="CR195" s="149"/>
      <c r="CS195" s="150"/>
      <c r="CT195" s="151"/>
      <c r="CW195" s="68"/>
      <c r="CX195" s="152"/>
    </row>
    <row r="196" spans="1:102">
      <c r="A196" s="289" t="s">
        <v>8334</v>
      </c>
      <c r="B196" s="146" t="s">
        <v>1232</v>
      </c>
      <c r="C196" s="147" t="str">
        <f>+_xlfn.XLOOKUP(B196,'R4'!B:B,'R4'!C:C)</f>
        <v>AMR - ROCK - FLEXİROC T40</v>
      </c>
      <c r="D196" s="147"/>
      <c r="E196" s="150" t="s">
        <v>5155</v>
      </c>
      <c r="F196" s="150" t="s">
        <v>38</v>
      </c>
      <c r="G196" s="150" t="s">
        <v>35</v>
      </c>
      <c r="H196" s="150" t="s">
        <v>8271</v>
      </c>
      <c r="I196" s="156"/>
      <c r="J196" s="148">
        <v>0</v>
      </c>
      <c r="K196" s="149">
        <v>0</v>
      </c>
      <c r="L196" s="149">
        <v>0</v>
      </c>
      <c r="M196" s="149">
        <v>0</v>
      </c>
      <c r="N196" s="149">
        <v>0</v>
      </c>
      <c r="O196" s="149">
        <v>0</v>
      </c>
      <c r="P196" s="149">
        <v>0</v>
      </c>
      <c r="Q196" s="149">
        <v>0</v>
      </c>
      <c r="R196" s="149">
        <v>0</v>
      </c>
      <c r="S196" s="149">
        <v>0</v>
      </c>
      <c r="T196" s="149">
        <v>0</v>
      </c>
      <c r="U196" s="149">
        <v>1</v>
      </c>
      <c r="V196" s="149">
        <v>1</v>
      </c>
      <c r="W196" s="149">
        <v>1</v>
      </c>
      <c r="X196" s="149">
        <v>1</v>
      </c>
      <c r="Y196" s="149">
        <v>1</v>
      </c>
      <c r="Z196" s="149">
        <v>1</v>
      </c>
      <c r="AA196" s="149">
        <v>1</v>
      </c>
      <c r="AB196" s="149">
        <v>1</v>
      </c>
      <c r="AC196" s="149">
        <v>1</v>
      </c>
      <c r="AD196" s="149">
        <v>1</v>
      </c>
      <c r="AE196" s="149">
        <v>1</v>
      </c>
      <c r="AF196" s="149">
        <v>1</v>
      </c>
      <c r="AG196" s="149">
        <v>1</v>
      </c>
      <c r="AH196" s="149">
        <v>1</v>
      </c>
      <c r="AI196" s="149">
        <v>1</v>
      </c>
      <c r="AJ196" s="149">
        <v>1</v>
      </c>
      <c r="AK196" s="149">
        <v>1</v>
      </c>
      <c r="AL196" s="149">
        <v>1</v>
      </c>
      <c r="AM196" s="149">
        <v>1</v>
      </c>
      <c r="AN196" s="149">
        <v>1</v>
      </c>
      <c r="AO196" s="149">
        <v>1</v>
      </c>
      <c r="AP196" s="149">
        <v>1</v>
      </c>
      <c r="AQ196" s="149">
        <v>1</v>
      </c>
      <c r="AR196" s="149">
        <v>1</v>
      </c>
      <c r="AS196" s="149">
        <v>1</v>
      </c>
      <c r="AT196" s="149">
        <v>1</v>
      </c>
      <c r="AU196" s="149">
        <v>1</v>
      </c>
      <c r="AV196" s="149">
        <v>1</v>
      </c>
      <c r="AW196" s="149">
        <v>1</v>
      </c>
      <c r="AX196" s="149">
        <v>1</v>
      </c>
      <c r="AY196" s="149">
        <v>1</v>
      </c>
      <c r="AZ196" s="149">
        <v>1</v>
      </c>
      <c r="BA196" s="149">
        <v>1</v>
      </c>
      <c r="BB196" s="149">
        <v>1</v>
      </c>
      <c r="BC196" s="149">
        <v>1</v>
      </c>
      <c r="BD196" s="149">
        <v>1</v>
      </c>
      <c r="BE196" s="149">
        <v>1</v>
      </c>
      <c r="BF196" s="149">
        <v>1</v>
      </c>
      <c r="BG196" s="149">
        <v>1</v>
      </c>
      <c r="BH196" s="149">
        <v>1</v>
      </c>
      <c r="BI196" s="149">
        <v>1</v>
      </c>
      <c r="BJ196" s="149">
        <v>1</v>
      </c>
      <c r="BK196" s="149">
        <v>1</v>
      </c>
      <c r="BL196" s="149">
        <v>1</v>
      </c>
      <c r="BM196" s="149">
        <v>1</v>
      </c>
      <c r="BN196" s="149">
        <v>1</v>
      </c>
      <c r="BO196" s="149">
        <v>1</v>
      </c>
      <c r="BP196" s="149">
        <v>1</v>
      </c>
      <c r="BQ196" s="149">
        <v>1</v>
      </c>
      <c r="BR196" s="149">
        <v>1</v>
      </c>
      <c r="BS196" s="149">
        <v>1</v>
      </c>
      <c r="BT196" s="149">
        <v>1</v>
      </c>
      <c r="BU196" s="149"/>
      <c r="BV196" s="149"/>
      <c r="BW196" s="149"/>
      <c r="BX196" s="149"/>
      <c r="BY196" s="149"/>
      <c r="BZ196" s="149"/>
      <c r="CA196" s="149"/>
      <c r="CB196" s="149"/>
      <c r="CC196" s="149"/>
      <c r="CD196" s="149"/>
      <c r="CE196" s="149"/>
      <c r="CF196" s="149"/>
      <c r="CG196" s="149"/>
      <c r="CH196" s="149"/>
      <c r="CI196" s="149"/>
      <c r="CJ196" s="149"/>
      <c r="CK196" s="149"/>
      <c r="CL196" s="149"/>
      <c r="CM196" s="149"/>
      <c r="CN196" s="149"/>
      <c r="CO196" s="149"/>
      <c r="CP196" s="149"/>
      <c r="CQ196" s="149"/>
      <c r="CR196" s="149"/>
      <c r="CS196" s="150"/>
      <c r="CT196" s="151"/>
      <c r="CW196" s="68"/>
      <c r="CX196" s="152"/>
    </row>
    <row r="197" spans="1:102">
      <c r="A197" s="289" t="s">
        <v>8334</v>
      </c>
      <c r="B197" s="146" t="s">
        <v>1233</v>
      </c>
      <c r="C197" s="147" t="str">
        <f>+_xlfn.XLOOKUP(B197,'R4'!B:B,'R4'!C:C)</f>
        <v>AMR - ROCK - FLEXİROC T40 - GENERİC</v>
      </c>
      <c r="D197" s="147"/>
      <c r="E197" s="150" t="s">
        <v>2</v>
      </c>
      <c r="F197" s="150" t="s">
        <v>38</v>
      </c>
      <c r="G197" s="150" t="s">
        <v>35</v>
      </c>
      <c r="H197" s="150" t="s">
        <v>8271</v>
      </c>
      <c r="I197" s="156"/>
      <c r="J197" s="148">
        <v>0</v>
      </c>
      <c r="K197" s="149">
        <v>0</v>
      </c>
      <c r="L197" s="149">
        <v>0</v>
      </c>
      <c r="M197" s="149">
        <v>0</v>
      </c>
      <c r="N197" s="149">
        <v>0</v>
      </c>
      <c r="O197" s="149">
        <v>0</v>
      </c>
      <c r="P197" s="149">
        <v>0</v>
      </c>
      <c r="Q197" s="149">
        <v>1</v>
      </c>
      <c r="R197" s="149">
        <v>1</v>
      </c>
      <c r="S197" s="149">
        <v>1</v>
      </c>
      <c r="T197" s="149">
        <v>1</v>
      </c>
      <c r="U197" s="149">
        <v>1</v>
      </c>
      <c r="V197" s="149">
        <v>1</v>
      </c>
      <c r="W197" s="149">
        <v>1</v>
      </c>
      <c r="X197" s="149">
        <v>1</v>
      </c>
      <c r="Y197" s="149">
        <v>1</v>
      </c>
      <c r="Z197" s="149">
        <v>1</v>
      </c>
      <c r="AA197" s="149">
        <v>1</v>
      </c>
      <c r="AB197" s="149">
        <v>1</v>
      </c>
      <c r="AC197" s="149">
        <v>1</v>
      </c>
      <c r="AD197" s="149">
        <v>1</v>
      </c>
      <c r="AE197" s="149">
        <v>1</v>
      </c>
      <c r="AF197" s="149">
        <v>1</v>
      </c>
      <c r="AG197" s="149">
        <v>1</v>
      </c>
      <c r="AH197" s="149">
        <v>1</v>
      </c>
      <c r="AI197" s="149">
        <v>1</v>
      </c>
      <c r="AJ197" s="149">
        <v>1</v>
      </c>
      <c r="AK197" s="149">
        <v>1</v>
      </c>
      <c r="AL197" s="149">
        <v>1</v>
      </c>
      <c r="AM197" s="149">
        <v>1</v>
      </c>
      <c r="AN197" s="149">
        <v>1</v>
      </c>
      <c r="AO197" s="149">
        <v>1</v>
      </c>
      <c r="AP197" s="149">
        <v>1</v>
      </c>
      <c r="AQ197" s="149">
        <v>1</v>
      </c>
      <c r="AR197" s="149">
        <v>1</v>
      </c>
      <c r="AS197" s="149">
        <v>1</v>
      </c>
      <c r="AT197" s="149">
        <v>1</v>
      </c>
      <c r="AU197" s="149">
        <v>1</v>
      </c>
      <c r="AV197" s="149">
        <v>1</v>
      </c>
      <c r="AW197" s="149">
        <v>1</v>
      </c>
      <c r="AX197" s="149">
        <v>1</v>
      </c>
      <c r="AY197" s="149">
        <v>1</v>
      </c>
      <c r="AZ197" s="149">
        <v>1</v>
      </c>
      <c r="BA197" s="149">
        <v>1</v>
      </c>
      <c r="BB197" s="149">
        <v>1</v>
      </c>
      <c r="BC197" s="149">
        <v>1</v>
      </c>
      <c r="BD197" s="149">
        <v>1</v>
      </c>
      <c r="BE197" s="149">
        <v>1</v>
      </c>
      <c r="BF197" s="149">
        <v>1</v>
      </c>
      <c r="BG197" s="149">
        <v>1</v>
      </c>
      <c r="BH197" s="149">
        <v>1</v>
      </c>
      <c r="BI197" s="149">
        <v>1</v>
      </c>
      <c r="BJ197" s="149">
        <v>1</v>
      </c>
      <c r="BK197" s="149">
        <v>1</v>
      </c>
      <c r="BL197" s="149">
        <v>1</v>
      </c>
      <c r="BM197" s="149">
        <v>1</v>
      </c>
      <c r="BN197" s="149">
        <v>1</v>
      </c>
      <c r="BO197" s="149">
        <v>1</v>
      </c>
      <c r="BP197" s="149">
        <v>1</v>
      </c>
      <c r="BQ197" s="149">
        <v>1</v>
      </c>
      <c r="BR197" s="149">
        <v>1</v>
      </c>
      <c r="BS197" s="149">
        <v>1</v>
      </c>
      <c r="BT197" s="149">
        <v>1</v>
      </c>
      <c r="BU197" s="149"/>
      <c r="BV197" s="149"/>
      <c r="BW197" s="149"/>
      <c r="BX197" s="149"/>
      <c r="BY197" s="149"/>
      <c r="BZ197" s="149"/>
      <c r="CA197" s="149"/>
      <c r="CB197" s="149"/>
      <c r="CC197" s="149"/>
      <c r="CD197" s="149"/>
      <c r="CE197" s="149"/>
      <c r="CF197" s="149"/>
      <c r="CG197" s="149"/>
      <c r="CH197" s="149"/>
      <c r="CI197" s="149"/>
      <c r="CJ197" s="149"/>
      <c r="CK197" s="149"/>
      <c r="CL197" s="149"/>
      <c r="CM197" s="149"/>
      <c r="CN197" s="149"/>
      <c r="CO197" s="149"/>
      <c r="CP197" s="149"/>
      <c r="CQ197" s="149"/>
      <c r="CR197" s="149"/>
      <c r="CS197" s="150"/>
      <c r="CT197" s="151"/>
      <c r="CW197" s="68"/>
      <c r="CX197" s="152"/>
    </row>
    <row r="198" spans="1:102">
      <c r="A198" s="289" t="s">
        <v>8334</v>
      </c>
      <c r="B198" s="146" t="s">
        <v>1234</v>
      </c>
      <c r="C198" s="147" t="str">
        <f>+_xlfn.XLOOKUP(B198,'R4'!B:B,'R4'!C:C)</f>
        <v>AMR - ROCK - FLEXİROC T40 - GENERİC</v>
      </c>
      <c r="D198" s="147"/>
      <c r="E198" s="150" t="s">
        <v>2</v>
      </c>
      <c r="F198" s="150" t="s">
        <v>38</v>
      </c>
      <c r="G198" s="150" t="s">
        <v>35</v>
      </c>
      <c r="H198" s="150" t="s">
        <v>8271</v>
      </c>
      <c r="I198" s="156"/>
      <c r="J198" s="148">
        <v>0</v>
      </c>
      <c r="K198" s="149">
        <v>0</v>
      </c>
      <c r="L198" s="149">
        <v>0</v>
      </c>
      <c r="M198" s="149">
        <v>0</v>
      </c>
      <c r="N198" s="149">
        <v>0</v>
      </c>
      <c r="O198" s="149">
        <v>0</v>
      </c>
      <c r="P198" s="149">
        <v>0</v>
      </c>
      <c r="Q198" s="149">
        <v>1</v>
      </c>
      <c r="R198" s="149">
        <v>1</v>
      </c>
      <c r="S198" s="149">
        <v>1</v>
      </c>
      <c r="T198" s="149">
        <v>1</v>
      </c>
      <c r="U198" s="149">
        <v>1</v>
      </c>
      <c r="V198" s="149">
        <v>1</v>
      </c>
      <c r="W198" s="149">
        <v>1</v>
      </c>
      <c r="X198" s="149">
        <v>1</v>
      </c>
      <c r="Y198" s="149">
        <v>1</v>
      </c>
      <c r="Z198" s="149">
        <v>1</v>
      </c>
      <c r="AA198" s="149">
        <v>1</v>
      </c>
      <c r="AB198" s="149">
        <v>1</v>
      </c>
      <c r="AC198" s="149">
        <v>1</v>
      </c>
      <c r="AD198" s="149">
        <v>1</v>
      </c>
      <c r="AE198" s="149">
        <v>1</v>
      </c>
      <c r="AF198" s="149">
        <v>1</v>
      </c>
      <c r="AG198" s="149">
        <v>1</v>
      </c>
      <c r="AH198" s="149">
        <v>1</v>
      </c>
      <c r="AI198" s="149">
        <v>1</v>
      </c>
      <c r="AJ198" s="149">
        <v>1</v>
      </c>
      <c r="AK198" s="149">
        <v>1</v>
      </c>
      <c r="AL198" s="149">
        <v>1</v>
      </c>
      <c r="AM198" s="149">
        <v>1</v>
      </c>
      <c r="AN198" s="149">
        <v>1</v>
      </c>
      <c r="AO198" s="149">
        <v>1</v>
      </c>
      <c r="AP198" s="149">
        <v>1</v>
      </c>
      <c r="AQ198" s="149">
        <v>1</v>
      </c>
      <c r="AR198" s="149">
        <v>1</v>
      </c>
      <c r="AS198" s="149">
        <v>1</v>
      </c>
      <c r="AT198" s="149">
        <v>1</v>
      </c>
      <c r="AU198" s="149">
        <v>1</v>
      </c>
      <c r="AV198" s="149">
        <v>1</v>
      </c>
      <c r="AW198" s="149">
        <v>1</v>
      </c>
      <c r="AX198" s="149">
        <v>1</v>
      </c>
      <c r="AY198" s="149">
        <v>1</v>
      </c>
      <c r="AZ198" s="149">
        <v>1</v>
      </c>
      <c r="BA198" s="149">
        <v>1</v>
      </c>
      <c r="BB198" s="149">
        <v>1</v>
      </c>
      <c r="BC198" s="149">
        <v>1</v>
      </c>
      <c r="BD198" s="149">
        <v>1</v>
      </c>
      <c r="BE198" s="149">
        <v>1</v>
      </c>
      <c r="BF198" s="149">
        <v>1</v>
      </c>
      <c r="BG198" s="149">
        <v>1</v>
      </c>
      <c r="BH198" s="149">
        <v>1</v>
      </c>
      <c r="BI198" s="149">
        <v>1</v>
      </c>
      <c r="BJ198" s="149">
        <v>1</v>
      </c>
      <c r="BK198" s="149">
        <v>1</v>
      </c>
      <c r="BL198" s="149">
        <v>1</v>
      </c>
      <c r="BM198" s="149">
        <v>1</v>
      </c>
      <c r="BN198" s="149">
        <v>1</v>
      </c>
      <c r="BO198" s="149">
        <v>1</v>
      </c>
      <c r="BP198" s="149">
        <v>1</v>
      </c>
      <c r="BQ198" s="149">
        <v>1</v>
      </c>
      <c r="BR198" s="149">
        <v>1</v>
      </c>
      <c r="BS198" s="149">
        <v>1</v>
      </c>
      <c r="BT198" s="149">
        <v>1</v>
      </c>
      <c r="BU198" s="149"/>
      <c r="BV198" s="149"/>
      <c r="BW198" s="149"/>
      <c r="BX198" s="149"/>
      <c r="BY198" s="149"/>
      <c r="BZ198" s="149"/>
      <c r="CA198" s="149"/>
      <c r="CB198" s="149"/>
      <c r="CC198" s="149"/>
      <c r="CD198" s="149"/>
      <c r="CE198" s="149"/>
      <c r="CF198" s="149"/>
      <c r="CG198" s="149"/>
      <c r="CH198" s="149"/>
      <c r="CI198" s="149"/>
      <c r="CJ198" s="149"/>
      <c r="CK198" s="149"/>
      <c r="CL198" s="149"/>
      <c r="CM198" s="149"/>
      <c r="CN198" s="149"/>
      <c r="CO198" s="149"/>
      <c r="CP198" s="149"/>
      <c r="CQ198" s="149"/>
      <c r="CR198" s="149"/>
      <c r="CS198" s="150"/>
      <c r="CT198" s="151"/>
      <c r="CW198" s="68"/>
      <c r="CX198" s="152"/>
    </row>
    <row r="199" spans="1:102">
      <c r="A199" s="289" t="s">
        <v>8334</v>
      </c>
      <c r="B199" s="146" t="s">
        <v>13</v>
      </c>
      <c r="C199" s="147" t="str">
        <f>+_xlfn.XLOOKUP(B199,'R4'!B:B,'R4'!C:C)</f>
        <v>AMR - GREYDER - CAT 150</v>
      </c>
      <c r="D199" s="147"/>
      <c r="E199" s="150" t="s">
        <v>2</v>
      </c>
      <c r="F199" s="150" t="s">
        <v>38</v>
      </c>
      <c r="G199" s="150" t="s">
        <v>35</v>
      </c>
      <c r="H199" s="150" t="s">
        <v>8271</v>
      </c>
      <c r="I199" s="156"/>
      <c r="J199" s="148">
        <v>0</v>
      </c>
      <c r="K199" s="149">
        <v>0</v>
      </c>
      <c r="L199" s="149">
        <v>1</v>
      </c>
      <c r="M199" s="149">
        <v>1</v>
      </c>
      <c r="N199" s="149">
        <v>1</v>
      </c>
      <c r="O199" s="149">
        <v>1</v>
      </c>
      <c r="P199" s="149">
        <v>1</v>
      </c>
      <c r="Q199" s="149">
        <v>1</v>
      </c>
      <c r="R199" s="149">
        <v>1</v>
      </c>
      <c r="S199" s="149">
        <v>1</v>
      </c>
      <c r="T199" s="149">
        <v>1</v>
      </c>
      <c r="U199" s="149">
        <v>1</v>
      </c>
      <c r="V199" s="149">
        <v>1</v>
      </c>
      <c r="W199" s="149">
        <v>1</v>
      </c>
      <c r="X199" s="149">
        <v>1</v>
      </c>
      <c r="Y199" s="149">
        <v>1</v>
      </c>
      <c r="Z199" s="149">
        <v>1</v>
      </c>
      <c r="AA199" s="149">
        <v>1</v>
      </c>
      <c r="AB199" s="149">
        <v>1</v>
      </c>
      <c r="AC199" s="149">
        <v>1</v>
      </c>
      <c r="AD199" s="149">
        <v>1</v>
      </c>
      <c r="AE199" s="149">
        <v>1</v>
      </c>
      <c r="AF199" s="149">
        <v>1</v>
      </c>
      <c r="AG199" s="149">
        <v>1</v>
      </c>
      <c r="AH199" s="149">
        <v>1</v>
      </c>
      <c r="AI199" s="149">
        <v>1</v>
      </c>
      <c r="AJ199" s="149">
        <v>1</v>
      </c>
      <c r="AK199" s="149">
        <v>1</v>
      </c>
      <c r="AL199" s="149">
        <v>1</v>
      </c>
      <c r="AM199" s="149">
        <v>1</v>
      </c>
      <c r="AN199" s="149">
        <v>1</v>
      </c>
      <c r="AO199" s="149">
        <v>1</v>
      </c>
      <c r="AP199" s="149">
        <v>1</v>
      </c>
      <c r="AQ199" s="149">
        <v>1</v>
      </c>
      <c r="AR199" s="149">
        <v>1</v>
      </c>
      <c r="AS199" s="149">
        <v>1</v>
      </c>
      <c r="AT199" s="149">
        <v>1</v>
      </c>
      <c r="AU199" s="149">
        <v>1</v>
      </c>
      <c r="AV199" s="149">
        <v>1</v>
      </c>
      <c r="AW199" s="149">
        <v>1</v>
      </c>
      <c r="AX199" s="149">
        <v>1</v>
      </c>
      <c r="AY199" s="149">
        <v>1</v>
      </c>
      <c r="AZ199" s="149">
        <v>1</v>
      </c>
      <c r="BA199" s="149">
        <v>1</v>
      </c>
      <c r="BB199" s="149">
        <v>1</v>
      </c>
      <c r="BC199" s="149">
        <v>1</v>
      </c>
      <c r="BD199" s="149">
        <v>1</v>
      </c>
      <c r="BE199" s="149">
        <v>1</v>
      </c>
      <c r="BF199" s="149">
        <v>1</v>
      </c>
      <c r="BG199" s="149">
        <v>1</v>
      </c>
      <c r="BH199" s="149">
        <v>1</v>
      </c>
      <c r="BI199" s="149">
        <v>1</v>
      </c>
      <c r="BJ199" s="149">
        <v>1</v>
      </c>
      <c r="BK199" s="149">
        <v>1</v>
      </c>
      <c r="BL199" s="149">
        <v>1</v>
      </c>
      <c r="BM199" s="149">
        <v>1</v>
      </c>
      <c r="BN199" s="149">
        <v>1</v>
      </c>
      <c r="BO199" s="149">
        <v>1</v>
      </c>
      <c r="BP199" s="149">
        <v>1</v>
      </c>
      <c r="BQ199" s="149">
        <v>1</v>
      </c>
      <c r="BR199" s="149">
        <v>1</v>
      </c>
      <c r="BS199" s="149">
        <v>1</v>
      </c>
      <c r="BT199" s="149">
        <v>1</v>
      </c>
      <c r="BU199" s="149"/>
      <c r="BV199" s="149"/>
      <c r="BW199" s="149"/>
      <c r="BX199" s="149"/>
      <c r="BY199" s="149"/>
      <c r="BZ199" s="149"/>
      <c r="CA199" s="149"/>
      <c r="CB199" s="149"/>
      <c r="CC199" s="149"/>
      <c r="CD199" s="149"/>
      <c r="CE199" s="149"/>
      <c r="CF199" s="149"/>
      <c r="CG199" s="149"/>
      <c r="CH199" s="149"/>
      <c r="CI199" s="149"/>
      <c r="CJ199" s="149"/>
      <c r="CK199" s="149"/>
      <c r="CL199" s="149"/>
      <c r="CM199" s="149"/>
      <c r="CN199" s="149"/>
      <c r="CO199" s="149"/>
      <c r="CP199" s="149"/>
      <c r="CQ199" s="149"/>
      <c r="CR199" s="149"/>
      <c r="CS199" s="150"/>
      <c r="CT199" s="151"/>
      <c r="CW199" s="68"/>
      <c r="CX199" s="152"/>
    </row>
    <row r="200" spans="1:102">
      <c r="A200" s="289" t="s">
        <v>8334</v>
      </c>
      <c r="B200" s="146" t="s">
        <v>1153</v>
      </c>
      <c r="C200" s="147" t="str">
        <f>+_xlfn.XLOOKUP(B200,'R4'!B:B,'R4'!C:C)</f>
        <v>AMR - GREYDER - CAT 150</v>
      </c>
      <c r="D200" s="147"/>
      <c r="E200" s="150" t="s">
        <v>2</v>
      </c>
      <c r="F200" s="150" t="s">
        <v>38</v>
      </c>
      <c r="G200" s="150" t="s">
        <v>35</v>
      </c>
      <c r="H200" s="150" t="s">
        <v>8271</v>
      </c>
      <c r="I200" s="156"/>
      <c r="J200" s="148">
        <v>0</v>
      </c>
      <c r="K200" s="149">
        <v>0</v>
      </c>
      <c r="L200" s="149">
        <v>0</v>
      </c>
      <c r="M200" s="149">
        <v>0</v>
      </c>
      <c r="N200" s="149">
        <v>1</v>
      </c>
      <c r="O200" s="149">
        <v>1</v>
      </c>
      <c r="P200" s="149">
        <v>1</v>
      </c>
      <c r="Q200" s="149">
        <v>1</v>
      </c>
      <c r="R200" s="149">
        <v>1</v>
      </c>
      <c r="S200" s="149">
        <v>1</v>
      </c>
      <c r="T200" s="149">
        <v>1</v>
      </c>
      <c r="U200" s="149">
        <v>1</v>
      </c>
      <c r="V200" s="149">
        <v>1</v>
      </c>
      <c r="W200" s="149">
        <v>1</v>
      </c>
      <c r="X200" s="149">
        <v>1</v>
      </c>
      <c r="Y200" s="149">
        <v>1</v>
      </c>
      <c r="Z200" s="149">
        <v>1</v>
      </c>
      <c r="AA200" s="149">
        <v>1</v>
      </c>
      <c r="AB200" s="149">
        <v>1</v>
      </c>
      <c r="AC200" s="149">
        <v>1</v>
      </c>
      <c r="AD200" s="149">
        <v>1</v>
      </c>
      <c r="AE200" s="149">
        <v>1</v>
      </c>
      <c r="AF200" s="149">
        <v>1</v>
      </c>
      <c r="AG200" s="149">
        <v>1</v>
      </c>
      <c r="AH200" s="149">
        <v>1</v>
      </c>
      <c r="AI200" s="149">
        <v>1</v>
      </c>
      <c r="AJ200" s="149">
        <v>1</v>
      </c>
      <c r="AK200" s="149">
        <v>1</v>
      </c>
      <c r="AL200" s="149">
        <v>1</v>
      </c>
      <c r="AM200" s="149">
        <v>1</v>
      </c>
      <c r="AN200" s="149">
        <v>1</v>
      </c>
      <c r="AO200" s="149">
        <v>1</v>
      </c>
      <c r="AP200" s="149">
        <v>1</v>
      </c>
      <c r="AQ200" s="149">
        <v>1</v>
      </c>
      <c r="AR200" s="149">
        <v>1</v>
      </c>
      <c r="AS200" s="149">
        <v>1</v>
      </c>
      <c r="AT200" s="149">
        <v>1</v>
      </c>
      <c r="AU200" s="149">
        <v>1</v>
      </c>
      <c r="AV200" s="149">
        <v>1</v>
      </c>
      <c r="AW200" s="149">
        <v>1</v>
      </c>
      <c r="AX200" s="149">
        <v>1</v>
      </c>
      <c r="AY200" s="149">
        <v>1</v>
      </c>
      <c r="AZ200" s="149">
        <v>1</v>
      </c>
      <c r="BA200" s="149">
        <v>1</v>
      </c>
      <c r="BB200" s="149">
        <v>1</v>
      </c>
      <c r="BC200" s="149">
        <v>1</v>
      </c>
      <c r="BD200" s="149">
        <v>1</v>
      </c>
      <c r="BE200" s="149">
        <v>1</v>
      </c>
      <c r="BF200" s="149">
        <v>1</v>
      </c>
      <c r="BG200" s="149">
        <v>1</v>
      </c>
      <c r="BH200" s="149">
        <v>1</v>
      </c>
      <c r="BI200" s="149">
        <v>1</v>
      </c>
      <c r="BJ200" s="149">
        <v>1</v>
      </c>
      <c r="BK200" s="149">
        <v>1</v>
      </c>
      <c r="BL200" s="149">
        <v>1</v>
      </c>
      <c r="BM200" s="149">
        <v>1</v>
      </c>
      <c r="BN200" s="149">
        <v>1</v>
      </c>
      <c r="BO200" s="149">
        <v>1</v>
      </c>
      <c r="BP200" s="149">
        <v>1</v>
      </c>
      <c r="BQ200" s="149">
        <v>1</v>
      </c>
      <c r="BR200" s="149">
        <v>1</v>
      </c>
      <c r="BS200" s="149">
        <v>1</v>
      </c>
      <c r="BT200" s="149">
        <v>1</v>
      </c>
      <c r="BU200" s="149"/>
      <c r="BV200" s="149"/>
      <c r="BW200" s="149"/>
      <c r="BX200" s="149"/>
      <c r="BY200" s="149"/>
      <c r="BZ200" s="149"/>
      <c r="CA200" s="149"/>
      <c r="CB200" s="149"/>
      <c r="CC200" s="149"/>
      <c r="CD200" s="149"/>
      <c r="CE200" s="149"/>
      <c r="CF200" s="149"/>
      <c r="CG200" s="149"/>
      <c r="CH200" s="149"/>
      <c r="CI200" s="149"/>
      <c r="CJ200" s="149"/>
      <c r="CK200" s="149"/>
      <c r="CL200" s="149"/>
      <c r="CM200" s="149"/>
      <c r="CN200" s="149"/>
      <c r="CO200" s="149"/>
      <c r="CP200" s="149"/>
      <c r="CQ200" s="149"/>
      <c r="CR200" s="149"/>
      <c r="CS200" s="150"/>
      <c r="CT200" s="151"/>
      <c r="CW200" s="68"/>
      <c r="CX200" s="152"/>
    </row>
    <row r="201" spans="1:102">
      <c r="A201" s="289" t="s">
        <v>8334</v>
      </c>
      <c r="B201" s="146" t="s">
        <v>1154</v>
      </c>
      <c r="C201" s="147" t="str">
        <f>+_xlfn.XLOOKUP(B201,'R4'!B:B,'R4'!C:C)</f>
        <v>AMR - GREYDER - CAT 150</v>
      </c>
      <c r="D201" s="147"/>
      <c r="E201" s="150" t="s">
        <v>2</v>
      </c>
      <c r="F201" s="150" t="s">
        <v>38</v>
      </c>
      <c r="G201" s="150" t="s">
        <v>35</v>
      </c>
      <c r="H201" s="150" t="s">
        <v>8271</v>
      </c>
      <c r="I201" s="156"/>
      <c r="J201" s="148">
        <v>0</v>
      </c>
      <c r="K201" s="149">
        <v>0</v>
      </c>
      <c r="L201" s="149">
        <v>0</v>
      </c>
      <c r="M201" s="149">
        <v>0</v>
      </c>
      <c r="N201" s="149">
        <v>0</v>
      </c>
      <c r="O201" s="149">
        <v>0</v>
      </c>
      <c r="P201" s="149">
        <v>0</v>
      </c>
      <c r="Q201" s="149">
        <v>0</v>
      </c>
      <c r="R201" s="149">
        <v>0</v>
      </c>
      <c r="S201" s="149">
        <v>0</v>
      </c>
      <c r="T201" s="149">
        <v>0</v>
      </c>
      <c r="U201" s="149">
        <v>1</v>
      </c>
      <c r="V201" s="149">
        <v>1</v>
      </c>
      <c r="W201" s="149">
        <v>1</v>
      </c>
      <c r="X201" s="149">
        <v>1</v>
      </c>
      <c r="Y201" s="149">
        <v>1</v>
      </c>
      <c r="Z201" s="149">
        <v>1</v>
      </c>
      <c r="AA201" s="149">
        <v>1</v>
      </c>
      <c r="AB201" s="149">
        <v>1</v>
      </c>
      <c r="AC201" s="149">
        <v>1</v>
      </c>
      <c r="AD201" s="149">
        <v>1</v>
      </c>
      <c r="AE201" s="149">
        <v>1</v>
      </c>
      <c r="AF201" s="149">
        <v>1</v>
      </c>
      <c r="AG201" s="149">
        <v>1</v>
      </c>
      <c r="AH201" s="149">
        <v>1</v>
      </c>
      <c r="AI201" s="149">
        <v>1</v>
      </c>
      <c r="AJ201" s="149">
        <v>1</v>
      </c>
      <c r="AK201" s="149">
        <v>1</v>
      </c>
      <c r="AL201" s="149">
        <v>1</v>
      </c>
      <c r="AM201" s="149">
        <v>1</v>
      </c>
      <c r="AN201" s="149">
        <v>1</v>
      </c>
      <c r="AO201" s="149">
        <v>1</v>
      </c>
      <c r="AP201" s="149">
        <v>1</v>
      </c>
      <c r="AQ201" s="149">
        <v>1</v>
      </c>
      <c r="AR201" s="149">
        <v>1</v>
      </c>
      <c r="AS201" s="149">
        <v>1</v>
      </c>
      <c r="AT201" s="149">
        <v>1</v>
      </c>
      <c r="AU201" s="149">
        <v>1</v>
      </c>
      <c r="AV201" s="149">
        <v>1</v>
      </c>
      <c r="AW201" s="149">
        <v>1</v>
      </c>
      <c r="AX201" s="149">
        <v>1</v>
      </c>
      <c r="AY201" s="149">
        <v>1</v>
      </c>
      <c r="AZ201" s="149">
        <v>1</v>
      </c>
      <c r="BA201" s="149">
        <v>1</v>
      </c>
      <c r="BB201" s="149">
        <v>1</v>
      </c>
      <c r="BC201" s="149">
        <v>1</v>
      </c>
      <c r="BD201" s="149">
        <v>1</v>
      </c>
      <c r="BE201" s="149">
        <v>1</v>
      </c>
      <c r="BF201" s="149">
        <v>1</v>
      </c>
      <c r="BG201" s="149">
        <v>1</v>
      </c>
      <c r="BH201" s="149">
        <v>1</v>
      </c>
      <c r="BI201" s="149">
        <v>1</v>
      </c>
      <c r="BJ201" s="149">
        <v>1</v>
      </c>
      <c r="BK201" s="149">
        <v>1</v>
      </c>
      <c r="BL201" s="149">
        <v>1</v>
      </c>
      <c r="BM201" s="149">
        <v>1</v>
      </c>
      <c r="BN201" s="149">
        <v>1</v>
      </c>
      <c r="BO201" s="149">
        <v>1</v>
      </c>
      <c r="BP201" s="149">
        <v>1</v>
      </c>
      <c r="BQ201" s="149">
        <v>1</v>
      </c>
      <c r="BR201" s="149">
        <v>1</v>
      </c>
      <c r="BS201" s="149">
        <v>1</v>
      </c>
      <c r="BT201" s="149">
        <v>1</v>
      </c>
      <c r="BU201" s="149"/>
      <c r="BV201" s="149"/>
      <c r="BW201" s="149"/>
      <c r="BX201" s="149"/>
      <c r="BY201" s="149"/>
      <c r="BZ201" s="149"/>
      <c r="CA201" s="149"/>
      <c r="CB201" s="149"/>
      <c r="CC201" s="149"/>
      <c r="CD201" s="149"/>
      <c r="CE201" s="149"/>
      <c r="CF201" s="149"/>
      <c r="CG201" s="149"/>
      <c r="CH201" s="149"/>
      <c r="CI201" s="149"/>
      <c r="CJ201" s="149"/>
      <c r="CK201" s="149"/>
      <c r="CL201" s="149"/>
      <c r="CM201" s="149"/>
      <c r="CN201" s="149"/>
      <c r="CO201" s="149"/>
      <c r="CP201" s="149"/>
      <c r="CQ201" s="149"/>
      <c r="CR201" s="149"/>
      <c r="CS201" s="150"/>
      <c r="CT201" s="151"/>
      <c r="CW201" s="68"/>
      <c r="CX201" s="152"/>
    </row>
    <row r="202" spans="1:102">
      <c r="A202" s="289" t="s">
        <v>8334</v>
      </c>
      <c r="B202" s="146" t="s">
        <v>1155</v>
      </c>
      <c r="C202" s="147" t="str">
        <f>+_xlfn.XLOOKUP(B202,'R4'!B:B,'R4'!C:C)</f>
        <v>AMR - GREYDER - CAT 150</v>
      </c>
      <c r="D202" s="147"/>
      <c r="E202" s="150" t="s">
        <v>2</v>
      </c>
      <c r="F202" s="150" t="s">
        <v>38</v>
      </c>
      <c r="G202" s="150" t="s">
        <v>35</v>
      </c>
      <c r="H202" s="150" t="s">
        <v>8271</v>
      </c>
      <c r="I202" s="156"/>
      <c r="J202" s="148">
        <v>0</v>
      </c>
      <c r="K202" s="149">
        <v>0</v>
      </c>
      <c r="L202" s="149">
        <v>0</v>
      </c>
      <c r="M202" s="149">
        <v>0</v>
      </c>
      <c r="N202" s="149">
        <v>0</v>
      </c>
      <c r="O202" s="149">
        <v>0</v>
      </c>
      <c r="P202" s="149">
        <v>0</v>
      </c>
      <c r="Q202" s="149">
        <v>0</v>
      </c>
      <c r="R202" s="149">
        <v>0</v>
      </c>
      <c r="S202" s="149">
        <v>0</v>
      </c>
      <c r="T202" s="149">
        <v>0</v>
      </c>
      <c r="U202" s="149">
        <v>0</v>
      </c>
      <c r="V202" s="149">
        <v>0</v>
      </c>
      <c r="W202" s="149">
        <v>1</v>
      </c>
      <c r="X202" s="149">
        <v>1</v>
      </c>
      <c r="Y202" s="149">
        <v>1</v>
      </c>
      <c r="Z202" s="149">
        <v>1</v>
      </c>
      <c r="AA202" s="149">
        <v>1</v>
      </c>
      <c r="AB202" s="149">
        <v>1</v>
      </c>
      <c r="AC202" s="149">
        <v>1</v>
      </c>
      <c r="AD202" s="149">
        <v>1</v>
      </c>
      <c r="AE202" s="149">
        <v>1</v>
      </c>
      <c r="AF202" s="149">
        <v>1</v>
      </c>
      <c r="AG202" s="149">
        <v>1</v>
      </c>
      <c r="AH202" s="149">
        <v>1</v>
      </c>
      <c r="AI202" s="149">
        <v>1</v>
      </c>
      <c r="AJ202" s="149">
        <v>1</v>
      </c>
      <c r="AK202" s="149">
        <v>1</v>
      </c>
      <c r="AL202" s="149">
        <v>1</v>
      </c>
      <c r="AM202" s="149">
        <v>1</v>
      </c>
      <c r="AN202" s="149">
        <v>1</v>
      </c>
      <c r="AO202" s="149">
        <v>1</v>
      </c>
      <c r="AP202" s="149">
        <v>1</v>
      </c>
      <c r="AQ202" s="149">
        <v>1</v>
      </c>
      <c r="AR202" s="149">
        <v>1</v>
      </c>
      <c r="AS202" s="149">
        <v>1</v>
      </c>
      <c r="AT202" s="149">
        <v>1</v>
      </c>
      <c r="AU202" s="149">
        <v>1</v>
      </c>
      <c r="AV202" s="149">
        <v>1</v>
      </c>
      <c r="AW202" s="149">
        <v>1</v>
      </c>
      <c r="AX202" s="149">
        <v>1</v>
      </c>
      <c r="AY202" s="149">
        <v>1</v>
      </c>
      <c r="AZ202" s="149">
        <v>1</v>
      </c>
      <c r="BA202" s="149">
        <v>1</v>
      </c>
      <c r="BB202" s="149">
        <v>1</v>
      </c>
      <c r="BC202" s="149">
        <v>1</v>
      </c>
      <c r="BD202" s="149">
        <v>1</v>
      </c>
      <c r="BE202" s="149">
        <v>1</v>
      </c>
      <c r="BF202" s="149">
        <v>1</v>
      </c>
      <c r="BG202" s="149">
        <v>1</v>
      </c>
      <c r="BH202" s="149">
        <v>1</v>
      </c>
      <c r="BI202" s="149">
        <v>1</v>
      </c>
      <c r="BJ202" s="149">
        <v>1</v>
      </c>
      <c r="BK202" s="149">
        <v>1</v>
      </c>
      <c r="BL202" s="149">
        <v>1</v>
      </c>
      <c r="BM202" s="149">
        <v>1</v>
      </c>
      <c r="BN202" s="149">
        <v>1</v>
      </c>
      <c r="BO202" s="149">
        <v>1</v>
      </c>
      <c r="BP202" s="149">
        <v>1</v>
      </c>
      <c r="BQ202" s="149">
        <v>1</v>
      </c>
      <c r="BR202" s="149">
        <v>1</v>
      </c>
      <c r="BS202" s="149">
        <v>1</v>
      </c>
      <c r="BT202" s="149">
        <v>1</v>
      </c>
      <c r="BU202" s="149"/>
      <c r="BV202" s="149"/>
      <c r="BW202" s="149"/>
      <c r="BX202" s="149"/>
      <c r="BY202" s="149"/>
      <c r="BZ202" s="149"/>
      <c r="CA202" s="149"/>
      <c r="CB202" s="149"/>
      <c r="CC202" s="149"/>
      <c r="CD202" s="149"/>
      <c r="CE202" s="149"/>
      <c r="CF202" s="149"/>
      <c r="CG202" s="149"/>
      <c r="CH202" s="149"/>
      <c r="CI202" s="149"/>
      <c r="CJ202" s="149"/>
      <c r="CK202" s="149"/>
      <c r="CL202" s="149"/>
      <c r="CM202" s="149"/>
      <c r="CN202" s="149"/>
      <c r="CO202" s="149"/>
      <c r="CP202" s="149"/>
      <c r="CQ202" s="149"/>
      <c r="CR202" s="149"/>
      <c r="CS202" s="150"/>
      <c r="CT202" s="151"/>
      <c r="CW202" s="68"/>
      <c r="CX202" s="152"/>
    </row>
    <row r="203" spans="1:102">
      <c r="A203" s="289" t="s">
        <v>8334</v>
      </c>
      <c r="B203" s="146" t="s">
        <v>1156</v>
      </c>
      <c r="C203" s="147" t="str">
        <f>+_xlfn.XLOOKUP(B203,'R4'!B:B,'R4'!C:C)</f>
        <v>AMR - GREYDER - CAT 150</v>
      </c>
      <c r="D203" s="147"/>
      <c r="E203" s="150" t="s">
        <v>5135</v>
      </c>
      <c r="F203" s="150" t="s">
        <v>38</v>
      </c>
      <c r="G203" s="150" t="s">
        <v>35</v>
      </c>
      <c r="H203" s="150" t="s">
        <v>8271</v>
      </c>
      <c r="I203" s="156"/>
      <c r="J203" s="148">
        <v>0</v>
      </c>
      <c r="K203" s="149">
        <v>0</v>
      </c>
      <c r="L203" s="149">
        <v>0</v>
      </c>
      <c r="M203" s="149">
        <v>0</v>
      </c>
      <c r="N203" s="149">
        <v>0</v>
      </c>
      <c r="O203" s="149">
        <v>0</v>
      </c>
      <c r="P203" s="149">
        <v>0</v>
      </c>
      <c r="Q203" s="149">
        <v>0</v>
      </c>
      <c r="R203" s="149">
        <v>0</v>
      </c>
      <c r="S203" s="149">
        <v>0</v>
      </c>
      <c r="T203" s="149">
        <v>0</v>
      </c>
      <c r="U203" s="149">
        <v>0</v>
      </c>
      <c r="V203" s="149">
        <v>0</v>
      </c>
      <c r="W203" s="149">
        <v>0</v>
      </c>
      <c r="X203" s="149">
        <v>0</v>
      </c>
      <c r="Y203" s="149">
        <v>1</v>
      </c>
      <c r="Z203" s="149">
        <v>1</v>
      </c>
      <c r="AA203" s="149">
        <v>1</v>
      </c>
      <c r="AB203" s="149">
        <v>1</v>
      </c>
      <c r="AC203" s="149">
        <v>1</v>
      </c>
      <c r="AD203" s="149">
        <v>1</v>
      </c>
      <c r="AE203" s="149">
        <v>1</v>
      </c>
      <c r="AF203" s="149">
        <v>1</v>
      </c>
      <c r="AG203" s="149">
        <v>1</v>
      </c>
      <c r="AH203" s="149">
        <v>1</v>
      </c>
      <c r="AI203" s="149">
        <v>1</v>
      </c>
      <c r="AJ203" s="149">
        <v>1</v>
      </c>
      <c r="AK203" s="149">
        <v>1</v>
      </c>
      <c r="AL203" s="149">
        <v>1</v>
      </c>
      <c r="AM203" s="149">
        <v>1</v>
      </c>
      <c r="AN203" s="149">
        <v>1</v>
      </c>
      <c r="AO203" s="149">
        <v>1</v>
      </c>
      <c r="AP203" s="149">
        <v>1</v>
      </c>
      <c r="AQ203" s="149">
        <v>1</v>
      </c>
      <c r="AR203" s="149">
        <v>1</v>
      </c>
      <c r="AS203" s="149">
        <v>1</v>
      </c>
      <c r="AT203" s="149">
        <v>1</v>
      </c>
      <c r="AU203" s="149">
        <v>1</v>
      </c>
      <c r="AV203" s="149">
        <v>1</v>
      </c>
      <c r="AW203" s="149">
        <v>1</v>
      </c>
      <c r="AX203" s="149">
        <v>1</v>
      </c>
      <c r="AY203" s="149">
        <v>1</v>
      </c>
      <c r="AZ203" s="149">
        <v>1</v>
      </c>
      <c r="BA203" s="149">
        <v>1</v>
      </c>
      <c r="BB203" s="149">
        <v>1</v>
      </c>
      <c r="BC203" s="149">
        <v>1</v>
      </c>
      <c r="BD203" s="149">
        <v>1</v>
      </c>
      <c r="BE203" s="149">
        <v>1</v>
      </c>
      <c r="BF203" s="149">
        <v>1</v>
      </c>
      <c r="BG203" s="149">
        <v>1</v>
      </c>
      <c r="BH203" s="149">
        <v>1</v>
      </c>
      <c r="BI203" s="149">
        <v>1</v>
      </c>
      <c r="BJ203" s="149">
        <v>1</v>
      </c>
      <c r="BK203" s="149">
        <v>1</v>
      </c>
      <c r="BL203" s="149">
        <v>1</v>
      </c>
      <c r="BM203" s="149">
        <v>1</v>
      </c>
      <c r="BN203" s="149">
        <v>1</v>
      </c>
      <c r="BO203" s="149">
        <v>1</v>
      </c>
      <c r="BP203" s="149">
        <v>1</v>
      </c>
      <c r="BQ203" s="149">
        <v>1</v>
      </c>
      <c r="BR203" s="149">
        <v>1</v>
      </c>
      <c r="BS203" s="149">
        <v>1</v>
      </c>
      <c r="BT203" s="149">
        <v>1</v>
      </c>
      <c r="BU203" s="149"/>
      <c r="BV203" s="149"/>
      <c r="BW203" s="149"/>
      <c r="BX203" s="149"/>
      <c r="BY203" s="149"/>
      <c r="BZ203" s="149"/>
      <c r="CA203" s="149"/>
      <c r="CB203" s="149"/>
      <c r="CC203" s="149"/>
      <c r="CD203" s="149"/>
      <c r="CE203" s="149"/>
      <c r="CF203" s="149"/>
      <c r="CG203" s="149"/>
      <c r="CH203" s="149"/>
      <c r="CI203" s="149"/>
      <c r="CJ203" s="149"/>
      <c r="CK203" s="149"/>
      <c r="CL203" s="149"/>
      <c r="CM203" s="149"/>
      <c r="CN203" s="149"/>
      <c r="CO203" s="149"/>
      <c r="CP203" s="149"/>
      <c r="CQ203" s="149"/>
      <c r="CR203" s="149"/>
      <c r="CS203" s="150"/>
      <c r="CT203" s="151"/>
      <c r="CW203" s="68"/>
      <c r="CX203" s="152"/>
    </row>
    <row r="204" spans="1:102">
      <c r="A204" s="289" t="s">
        <v>8334</v>
      </c>
      <c r="B204" s="146" t="s">
        <v>8268</v>
      </c>
      <c r="C204" s="147" t="str">
        <f>+_xlfn.XLOOKUP(B204,'R4'!B:B,'R4'!C:C)</f>
        <v>AMR - GREYDER - CAT 150 - GENERİC</v>
      </c>
      <c r="D204" s="147"/>
      <c r="E204" s="150" t="s">
        <v>5135</v>
      </c>
      <c r="F204" s="150" t="s">
        <v>38</v>
      </c>
      <c r="G204" s="150" t="s">
        <v>35</v>
      </c>
      <c r="H204" s="150" t="s">
        <v>8271</v>
      </c>
      <c r="I204" s="156"/>
      <c r="J204" s="148">
        <v>0</v>
      </c>
      <c r="K204" s="149">
        <v>0</v>
      </c>
      <c r="L204" s="149">
        <v>0</v>
      </c>
      <c r="M204" s="149">
        <v>0</v>
      </c>
      <c r="N204" s="149">
        <v>0</v>
      </c>
      <c r="O204" s="149">
        <v>0</v>
      </c>
      <c r="P204" s="149">
        <v>0</v>
      </c>
      <c r="Q204" s="149">
        <v>0</v>
      </c>
      <c r="R204" s="149">
        <v>0</v>
      </c>
      <c r="S204" s="149">
        <v>0</v>
      </c>
      <c r="T204" s="149">
        <v>0</v>
      </c>
      <c r="U204" s="149">
        <v>0</v>
      </c>
      <c r="V204" s="149">
        <v>0</v>
      </c>
      <c r="W204" s="149">
        <v>0</v>
      </c>
      <c r="X204" s="149">
        <v>0</v>
      </c>
      <c r="Y204" s="149">
        <v>0</v>
      </c>
      <c r="Z204" s="149">
        <v>0</v>
      </c>
      <c r="AA204" s="149">
        <v>3</v>
      </c>
      <c r="AB204" s="149">
        <v>3</v>
      </c>
      <c r="AC204" s="149">
        <v>3</v>
      </c>
      <c r="AD204" s="149">
        <v>3</v>
      </c>
      <c r="AE204" s="149">
        <v>3</v>
      </c>
      <c r="AF204" s="149">
        <v>3</v>
      </c>
      <c r="AG204" s="149">
        <v>3</v>
      </c>
      <c r="AH204" s="149">
        <v>3</v>
      </c>
      <c r="AI204" s="149">
        <v>3</v>
      </c>
      <c r="AJ204" s="149">
        <v>3</v>
      </c>
      <c r="AK204" s="149">
        <v>3</v>
      </c>
      <c r="AL204" s="149">
        <v>3</v>
      </c>
      <c r="AM204" s="149">
        <v>3</v>
      </c>
      <c r="AN204" s="149">
        <v>3</v>
      </c>
      <c r="AO204" s="149">
        <v>3</v>
      </c>
      <c r="AP204" s="149">
        <v>3</v>
      </c>
      <c r="AQ204" s="149">
        <v>3</v>
      </c>
      <c r="AR204" s="149">
        <v>3</v>
      </c>
      <c r="AS204" s="149">
        <v>3</v>
      </c>
      <c r="AT204" s="149">
        <v>3</v>
      </c>
      <c r="AU204" s="149">
        <v>3</v>
      </c>
      <c r="AV204" s="149">
        <v>3</v>
      </c>
      <c r="AW204" s="149">
        <v>3</v>
      </c>
      <c r="AX204" s="149">
        <v>3</v>
      </c>
      <c r="AY204" s="149">
        <v>3</v>
      </c>
      <c r="AZ204" s="149">
        <v>3</v>
      </c>
      <c r="BA204" s="149">
        <v>3</v>
      </c>
      <c r="BB204" s="149">
        <v>3</v>
      </c>
      <c r="BC204" s="149">
        <v>3</v>
      </c>
      <c r="BD204" s="149">
        <v>3</v>
      </c>
      <c r="BE204" s="149">
        <v>3</v>
      </c>
      <c r="BF204" s="149">
        <v>3</v>
      </c>
      <c r="BG204" s="149">
        <v>3</v>
      </c>
      <c r="BH204" s="149">
        <v>3</v>
      </c>
      <c r="BI204" s="149">
        <v>3</v>
      </c>
      <c r="BJ204" s="149">
        <v>3</v>
      </c>
      <c r="BK204" s="149">
        <v>3</v>
      </c>
      <c r="BL204" s="149">
        <v>3</v>
      </c>
      <c r="BM204" s="149">
        <v>3</v>
      </c>
      <c r="BN204" s="149">
        <v>3</v>
      </c>
      <c r="BO204" s="149">
        <v>3</v>
      </c>
      <c r="BP204" s="149">
        <v>3</v>
      </c>
      <c r="BQ204" s="149">
        <v>3</v>
      </c>
      <c r="BR204" s="149">
        <v>3</v>
      </c>
      <c r="BS204" s="149">
        <v>3</v>
      </c>
      <c r="BT204" s="149">
        <v>3</v>
      </c>
      <c r="BU204" s="149"/>
      <c r="BV204" s="149"/>
      <c r="BW204" s="149"/>
      <c r="BX204" s="149"/>
      <c r="BY204" s="149"/>
      <c r="BZ204" s="149"/>
      <c r="CA204" s="149"/>
      <c r="CB204" s="149"/>
      <c r="CC204" s="149"/>
      <c r="CD204" s="149"/>
      <c r="CE204" s="149"/>
      <c r="CF204" s="149"/>
      <c r="CG204" s="149"/>
      <c r="CH204" s="149"/>
      <c r="CI204" s="149"/>
      <c r="CJ204" s="149"/>
      <c r="CK204" s="149"/>
      <c r="CL204" s="149"/>
      <c r="CM204" s="149"/>
      <c r="CN204" s="149"/>
      <c r="CO204" s="149"/>
      <c r="CP204" s="149"/>
      <c r="CQ204" s="149"/>
      <c r="CR204" s="149"/>
      <c r="CS204" s="150"/>
      <c r="CT204" s="151"/>
      <c r="CW204" s="68"/>
      <c r="CX204" s="152"/>
    </row>
    <row r="205" spans="1:102">
      <c r="A205" s="289" t="s">
        <v>8334</v>
      </c>
      <c r="B205" s="146" t="s">
        <v>1157</v>
      </c>
      <c r="C205" s="147" t="str">
        <f>+_xlfn.XLOOKUP(B205,'R4'!B:B,'R4'!C:C)</f>
        <v>AMR - GREYDER - CAT 150</v>
      </c>
      <c r="D205" s="147"/>
      <c r="E205" s="150" t="s">
        <v>5135</v>
      </c>
      <c r="F205" s="150" t="s">
        <v>38</v>
      </c>
      <c r="G205" s="150" t="s">
        <v>35</v>
      </c>
      <c r="H205" s="150" t="s">
        <v>8271</v>
      </c>
      <c r="I205" s="156"/>
      <c r="J205" s="148">
        <v>0</v>
      </c>
      <c r="K205" s="149">
        <v>0</v>
      </c>
      <c r="L205" s="149">
        <v>0</v>
      </c>
      <c r="M205" s="149">
        <v>0</v>
      </c>
      <c r="N205" s="149">
        <v>0</v>
      </c>
      <c r="O205" s="149">
        <v>0</v>
      </c>
      <c r="P205" s="149">
        <v>0</v>
      </c>
      <c r="Q205" s="149">
        <v>0</v>
      </c>
      <c r="R205" s="149">
        <v>0</v>
      </c>
      <c r="S205" s="149">
        <v>0</v>
      </c>
      <c r="T205" s="149">
        <v>0</v>
      </c>
      <c r="U205" s="149">
        <v>0</v>
      </c>
      <c r="V205" s="149">
        <v>0</v>
      </c>
      <c r="W205" s="149">
        <v>0</v>
      </c>
      <c r="X205" s="149">
        <v>0</v>
      </c>
      <c r="Y205" s="149">
        <v>0</v>
      </c>
      <c r="Z205" s="149">
        <v>0</v>
      </c>
      <c r="AA205" s="149">
        <v>1</v>
      </c>
      <c r="AB205" s="149">
        <v>1</v>
      </c>
      <c r="AC205" s="149">
        <v>1</v>
      </c>
      <c r="AD205" s="149">
        <v>1</v>
      </c>
      <c r="AE205" s="149">
        <v>1</v>
      </c>
      <c r="AF205" s="149">
        <v>1</v>
      </c>
      <c r="AG205" s="149">
        <v>1</v>
      </c>
      <c r="AH205" s="149">
        <v>1</v>
      </c>
      <c r="AI205" s="149">
        <v>1</v>
      </c>
      <c r="AJ205" s="149">
        <v>1</v>
      </c>
      <c r="AK205" s="149">
        <v>1</v>
      </c>
      <c r="AL205" s="149">
        <v>1</v>
      </c>
      <c r="AM205" s="149">
        <v>1</v>
      </c>
      <c r="AN205" s="149">
        <v>1</v>
      </c>
      <c r="AO205" s="149">
        <v>1</v>
      </c>
      <c r="AP205" s="149">
        <v>1</v>
      </c>
      <c r="AQ205" s="149">
        <v>1</v>
      </c>
      <c r="AR205" s="149">
        <v>1</v>
      </c>
      <c r="AS205" s="149">
        <v>1</v>
      </c>
      <c r="AT205" s="149">
        <v>1</v>
      </c>
      <c r="AU205" s="149">
        <v>1</v>
      </c>
      <c r="AV205" s="149">
        <v>1</v>
      </c>
      <c r="AW205" s="149">
        <v>1</v>
      </c>
      <c r="AX205" s="149">
        <v>1</v>
      </c>
      <c r="AY205" s="149">
        <v>1</v>
      </c>
      <c r="AZ205" s="149">
        <v>1</v>
      </c>
      <c r="BA205" s="149">
        <v>1</v>
      </c>
      <c r="BB205" s="149">
        <v>1</v>
      </c>
      <c r="BC205" s="149">
        <v>1</v>
      </c>
      <c r="BD205" s="149">
        <v>1</v>
      </c>
      <c r="BE205" s="149">
        <v>1</v>
      </c>
      <c r="BF205" s="149">
        <v>1</v>
      </c>
      <c r="BG205" s="149">
        <v>1</v>
      </c>
      <c r="BH205" s="149">
        <v>1</v>
      </c>
      <c r="BI205" s="149">
        <v>1</v>
      </c>
      <c r="BJ205" s="149">
        <v>1</v>
      </c>
      <c r="BK205" s="149">
        <v>1</v>
      </c>
      <c r="BL205" s="149">
        <v>1</v>
      </c>
      <c r="BM205" s="149">
        <v>1</v>
      </c>
      <c r="BN205" s="149">
        <v>1</v>
      </c>
      <c r="BO205" s="149">
        <v>1</v>
      </c>
      <c r="BP205" s="149">
        <v>1</v>
      </c>
      <c r="BQ205" s="149">
        <v>1</v>
      </c>
      <c r="BR205" s="149">
        <v>1</v>
      </c>
      <c r="BS205" s="149">
        <v>1</v>
      </c>
      <c r="BT205" s="149">
        <v>1</v>
      </c>
      <c r="BU205" s="149"/>
      <c r="BV205" s="149"/>
      <c r="BW205" s="149"/>
      <c r="BX205" s="149"/>
      <c r="BY205" s="149"/>
      <c r="BZ205" s="149"/>
      <c r="CA205" s="149"/>
      <c r="CB205" s="149"/>
      <c r="CC205" s="149"/>
      <c r="CD205" s="149"/>
      <c r="CE205" s="149"/>
      <c r="CF205" s="149"/>
      <c r="CG205" s="149"/>
      <c r="CH205" s="149"/>
      <c r="CI205" s="149"/>
      <c r="CJ205" s="149"/>
      <c r="CK205" s="149"/>
      <c r="CL205" s="149"/>
      <c r="CM205" s="149"/>
      <c r="CN205" s="149"/>
      <c r="CO205" s="149"/>
      <c r="CP205" s="149"/>
      <c r="CQ205" s="149"/>
      <c r="CR205" s="149"/>
      <c r="CS205" s="150"/>
      <c r="CT205" s="151"/>
      <c r="CW205" s="68"/>
      <c r="CX205" s="152"/>
    </row>
    <row r="206" spans="1:102">
      <c r="A206" s="289" t="s">
        <v>8334</v>
      </c>
      <c r="B206" s="146" t="s">
        <v>1158</v>
      </c>
      <c r="C206" s="147" t="str">
        <f>+_xlfn.XLOOKUP(B206,'R4'!B:B,'R4'!C:C)</f>
        <v>AMR - GREYDER - CAT 150</v>
      </c>
      <c r="D206" s="147"/>
      <c r="E206" s="150" t="s">
        <v>5136</v>
      </c>
      <c r="F206" s="150" t="s">
        <v>38</v>
      </c>
      <c r="G206" s="150" t="s">
        <v>35</v>
      </c>
      <c r="H206" s="150" t="s">
        <v>8271</v>
      </c>
      <c r="I206" s="156"/>
      <c r="J206" s="148">
        <v>0</v>
      </c>
      <c r="K206" s="149">
        <v>0</v>
      </c>
      <c r="L206" s="149">
        <v>0</v>
      </c>
      <c r="M206" s="149">
        <v>0</v>
      </c>
      <c r="N206" s="149">
        <v>0</v>
      </c>
      <c r="O206" s="149">
        <v>0</v>
      </c>
      <c r="P206" s="149">
        <v>0</v>
      </c>
      <c r="Q206" s="149">
        <v>0</v>
      </c>
      <c r="R206" s="149">
        <v>0</v>
      </c>
      <c r="S206" s="149">
        <v>0</v>
      </c>
      <c r="T206" s="149">
        <v>0</v>
      </c>
      <c r="U206" s="149">
        <v>1</v>
      </c>
      <c r="V206" s="149">
        <v>1</v>
      </c>
      <c r="W206" s="149">
        <v>1</v>
      </c>
      <c r="X206" s="149">
        <v>1</v>
      </c>
      <c r="Y206" s="149">
        <v>1</v>
      </c>
      <c r="Z206" s="149">
        <v>1</v>
      </c>
      <c r="AA206" s="149">
        <v>1</v>
      </c>
      <c r="AB206" s="149">
        <v>1</v>
      </c>
      <c r="AC206" s="149">
        <v>1</v>
      </c>
      <c r="AD206" s="149">
        <v>1</v>
      </c>
      <c r="AE206" s="149">
        <v>1</v>
      </c>
      <c r="AF206" s="149">
        <v>1</v>
      </c>
      <c r="AG206" s="149">
        <v>1</v>
      </c>
      <c r="AH206" s="149">
        <v>1</v>
      </c>
      <c r="AI206" s="149">
        <v>1</v>
      </c>
      <c r="AJ206" s="149">
        <v>1</v>
      </c>
      <c r="AK206" s="149">
        <v>1</v>
      </c>
      <c r="AL206" s="149">
        <v>1</v>
      </c>
      <c r="AM206" s="149">
        <v>1</v>
      </c>
      <c r="AN206" s="149">
        <v>1</v>
      </c>
      <c r="AO206" s="149">
        <v>1</v>
      </c>
      <c r="AP206" s="149">
        <v>1</v>
      </c>
      <c r="AQ206" s="149">
        <v>1</v>
      </c>
      <c r="AR206" s="149">
        <v>1</v>
      </c>
      <c r="AS206" s="149">
        <v>1</v>
      </c>
      <c r="AT206" s="149">
        <v>1</v>
      </c>
      <c r="AU206" s="149">
        <v>1</v>
      </c>
      <c r="AV206" s="149">
        <v>1</v>
      </c>
      <c r="AW206" s="149">
        <v>1</v>
      </c>
      <c r="AX206" s="149">
        <v>1</v>
      </c>
      <c r="AY206" s="149">
        <v>1</v>
      </c>
      <c r="AZ206" s="149">
        <v>1</v>
      </c>
      <c r="BA206" s="149">
        <v>1</v>
      </c>
      <c r="BB206" s="149">
        <v>1</v>
      </c>
      <c r="BC206" s="149">
        <v>1</v>
      </c>
      <c r="BD206" s="149">
        <v>1</v>
      </c>
      <c r="BE206" s="149">
        <v>1</v>
      </c>
      <c r="BF206" s="149">
        <v>1</v>
      </c>
      <c r="BG206" s="149">
        <v>1</v>
      </c>
      <c r="BH206" s="149">
        <v>1</v>
      </c>
      <c r="BI206" s="149">
        <v>1</v>
      </c>
      <c r="BJ206" s="149">
        <v>1</v>
      </c>
      <c r="BK206" s="149">
        <v>1</v>
      </c>
      <c r="BL206" s="149">
        <v>1</v>
      </c>
      <c r="BM206" s="149">
        <v>1</v>
      </c>
      <c r="BN206" s="149">
        <v>1</v>
      </c>
      <c r="BO206" s="149">
        <v>1</v>
      </c>
      <c r="BP206" s="149">
        <v>1</v>
      </c>
      <c r="BQ206" s="149">
        <v>1</v>
      </c>
      <c r="BR206" s="149">
        <v>1</v>
      </c>
      <c r="BS206" s="149">
        <v>1</v>
      </c>
      <c r="BT206" s="149">
        <v>1</v>
      </c>
      <c r="BU206" s="149"/>
      <c r="BV206" s="149"/>
      <c r="BW206" s="149"/>
      <c r="BX206" s="149"/>
      <c r="BY206" s="149"/>
      <c r="BZ206" s="149"/>
      <c r="CA206" s="149"/>
      <c r="CB206" s="149"/>
      <c r="CC206" s="149"/>
      <c r="CD206" s="149"/>
      <c r="CE206" s="149"/>
      <c r="CF206" s="149"/>
      <c r="CG206" s="149"/>
      <c r="CH206" s="149"/>
      <c r="CI206" s="149"/>
      <c r="CJ206" s="149"/>
      <c r="CK206" s="149"/>
      <c r="CL206" s="149"/>
      <c r="CM206" s="149"/>
      <c r="CN206" s="149"/>
      <c r="CO206" s="149"/>
      <c r="CP206" s="149"/>
      <c r="CQ206" s="149"/>
      <c r="CR206" s="149"/>
      <c r="CS206" s="150"/>
      <c r="CT206" s="151"/>
      <c r="CW206" s="68"/>
      <c r="CX206" s="152"/>
    </row>
    <row r="207" spans="1:102">
      <c r="A207" s="289" t="s">
        <v>8334</v>
      </c>
      <c r="B207" s="146" t="s">
        <v>1159</v>
      </c>
      <c r="C207" s="147" t="str">
        <f>+_xlfn.XLOOKUP(B207,'R4'!B:B,'R4'!C:C)</f>
        <v>AMR - GREYDER - CAT 150</v>
      </c>
      <c r="D207" s="147"/>
      <c r="E207" s="150" t="s">
        <v>5137</v>
      </c>
      <c r="F207" s="150" t="s">
        <v>38</v>
      </c>
      <c r="G207" s="150" t="s">
        <v>35</v>
      </c>
      <c r="H207" s="150" t="s">
        <v>8271</v>
      </c>
      <c r="I207" s="156"/>
      <c r="J207" s="148">
        <v>0</v>
      </c>
      <c r="K207" s="149">
        <v>0</v>
      </c>
      <c r="L207" s="149">
        <v>0</v>
      </c>
      <c r="M207" s="149">
        <v>0</v>
      </c>
      <c r="N207" s="149">
        <v>0</v>
      </c>
      <c r="O207" s="149">
        <v>0</v>
      </c>
      <c r="P207" s="149">
        <v>0</v>
      </c>
      <c r="Q207" s="149">
        <v>0</v>
      </c>
      <c r="R207" s="149">
        <v>0</v>
      </c>
      <c r="S207" s="149">
        <v>0</v>
      </c>
      <c r="T207" s="149">
        <v>0</v>
      </c>
      <c r="U207" s="149">
        <v>0</v>
      </c>
      <c r="V207" s="149">
        <v>0</v>
      </c>
      <c r="W207" s="149">
        <v>0.5</v>
      </c>
      <c r="X207" s="149">
        <v>0.5</v>
      </c>
      <c r="Y207" s="149">
        <v>0.5</v>
      </c>
      <c r="Z207" s="149">
        <v>0.5</v>
      </c>
      <c r="AA207" s="149">
        <v>0.5</v>
      </c>
      <c r="AB207" s="149">
        <v>0.5</v>
      </c>
      <c r="AC207" s="149">
        <v>0.5</v>
      </c>
      <c r="AD207" s="149">
        <v>0.5</v>
      </c>
      <c r="AE207" s="149">
        <v>0.5</v>
      </c>
      <c r="AF207" s="149">
        <v>0.5</v>
      </c>
      <c r="AG207" s="149">
        <v>0.5</v>
      </c>
      <c r="AH207" s="149">
        <v>0.5</v>
      </c>
      <c r="AI207" s="149">
        <v>0.5</v>
      </c>
      <c r="AJ207" s="149">
        <v>0.5</v>
      </c>
      <c r="AK207" s="149">
        <v>0.5</v>
      </c>
      <c r="AL207" s="149">
        <v>0.5</v>
      </c>
      <c r="AM207" s="149">
        <v>0.5</v>
      </c>
      <c r="AN207" s="149">
        <v>0.5</v>
      </c>
      <c r="AO207" s="149">
        <v>0.5</v>
      </c>
      <c r="AP207" s="149">
        <v>0.5</v>
      </c>
      <c r="AQ207" s="149">
        <v>0.5</v>
      </c>
      <c r="AR207" s="149">
        <v>0.5</v>
      </c>
      <c r="AS207" s="149">
        <v>0.5</v>
      </c>
      <c r="AT207" s="149">
        <v>0.5</v>
      </c>
      <c r="AU207" s="149">
        <v>0.5</v>
      </c>
      <c r="AV207" s="149">
        <v>0.5</v>
      </c>
      <c r="AW207" s="149">
        <v>0.5</v>
      </c>
      <c r="AX207" s="149">
        <v>0.5</v>
      </c>
      <c r="AY207" s="149">
        <v>0.5</v>
      </c>
      <c r="AZ207" s="149">
        <v>0.5</v>
      </c>
      <c r="BA207" s="149">
        <v>0.5</v>
      </c>
      <c r="BB207" s="149">
        <v>0.5</v>
      </c>
      <c r="BC207" s="149">
        <v>0.5</v>
      </c>
      <c r="BD207" s="149">
        <v>0.5</v>
      </c>
      <c r="BE207" s="149">
        <v>0.5</v>
      </c>
      <c r="BF207" s="149">
        <v>0.5</v>
      </c>
      <c r="BG207" s="149">
        <v>0.5</v>
      </c>
      <c r="BH207" s="149">
        <v>0.5</v>
      </c>
      <c r="BI207" s="149">
        <v>0.5</v>
      </c>
      <c r="BJ207" s="149">
        <v>0.5</v>
      </c>
      <c r="BK207" s="149">
        <v>0.5</v>
      </c>
      <c r="BL207" s="149">
        <v>0.5</v>
      </c>
      <c r="BM207" s="149">
        <v>0.5</v>
      </c>
      <c r="BN207" s="149">
        <v>0.5</v>
      </c>
      <c r="BO207" s="149">
        <v>0.5</v>
      </c>
      <c r="BP207" s="149">
        <v>0.5</v>
      </c>
      <c r="BQ207" s="149">
        <v>0.5</v>
      </c>
      <c r="BR207" s="149">
        <v>0.5</v>
      </c>
      <c r="BS207" s="149">
        <v>0.5</v>
      </c>
      <c r="BT207" s="149">
        <v>0.5</v>
      </c>
      <c r="BU207" s="149"/>
      <c r="BV207" s="149"/>
      <c r="BW207" s="149"/>
      <c r="BX207" s="149"/>
      <c r="BY207" s="149"/>
      <c r="BZ207" s="149"/>
      <c r="CA207" s="149"/>
      <c r="CB207" s="149"/>
      <c r="CC207" s="149"/>
      <c r="CD207" s="149"/>
      <c r="CE207" s="149"/>
      <c r="CF207" s="149"/>
      <c r="CG207" s="149"/>
      <c r="CH207" s="149"/>
      <c r="CI207" s="149"/>
      <c r="CJ207" s="149"/>
      <c r="CK207" s="149"/>
      <c r="CL207" s="149"/>
      <c r="CM207" s="149"/>
      <c r="CN207" s="149"/>
      <c r="CO207" s="149"/>
      <c r="CP207" s="149"/>
      <c r="CQ207" s="149"/>
      <c r="CR207" s="149"/>
      <c r="CS207" s="150"/>
      <c r="CT207" s="151"/>
      <c r="CW207" s="68"/>
      <c r="CX207" s="152"/>
    </row>
    <row r="208" spans="1:102">
      <c r="A208" s="289" t="s">
        <v>8334</v>
      </c>
      <c r="B208" s="146" t="s">
        <v>1159</v>
      </c>
      <c r="C208" s="147" t="str">
        <f>+_xlfn.XLOOKUP(B208,'R4'!B:B,'R4'!C:C)</f>
        <v>AMR - GREYDER - CAT 150</v>
      </c>
      <c r="D208" s="147"/>
      <c r="E208" s="150" t="s">
        <v>5138</v>
      </c>
      <c r="F208" s="150" t="s">
        <v>38</v>
      </c>
      <c r="G208" s="150" t="s">
        <v>35</v>
      </c>
      <c r="H208" s="150" t="s">
        <v>8271</v>
      </c>
      <c r="I208" s="156"/>
      <c r="J208" s="148">
        <v>0</v>
      </c>
      <c r="K208" s="149">
        <v>0</v>
      </c>
      <c r="L208" s="149">
        <v>0</v>
      </c>
      <c r="M208" s="149">
        <v>0</v>
      </c>
      <c r="N208" s="149">
        <v>0</v>
      </c>
      <c r="O208" s="149">
        <v>0</v>
      </c>
      <c r="P208" s="149">
        <v>0</v>
      </c>
      <c r="Q208" s="149">
        <v>0</v>
      </c>
      <c r="R208" s="149">
        <v>0</v>
      </c>
      <c r="S208" s="149">
        <v>0</v>
      </c>
      <c r="T208" s="149">
        <v>0</v>
      </c>
      <c r="U208" s="149">
        <v>0</v>
      </c>
      <c r="V208" s="149">
        <v>0</v>
      </c>
      <c r="W208" s="149">
        <v>0.25</v>
      </c>
      <c r="X208" s="149">
        <v>0.25</v>
      </c>
      <c r="Y208" s="149">
        <v>0.25</v>
      </c>
      <c r="Z208" s="149">
        <v>0.25</v>
      </c>
      <c r="AA208" s="149">
        <v>0.25</v>
      </c>
      <c r="AB208" s="149">
        <v>0.25</v>
      </c>
      <c r="AC208" s="149">
        <v>0.25</v>
      </c>
      <c r="AD208" s="149">
        <v>0.25</v>
      </c>
      <c r="AE208" s="149">
        <v>0.25</v>
      </c>
      <c r="AF208" s="149">
        <v>0.25</v>
      </c>
      <c r="AG208" s="149">
        <v>0.25</v>
      </c>
      <c r="AH208" s="149">
        <v>0.25</v>
      </c>
      <c r="AI208" s="149">
        <v>0.25</v>
      </c>
      <c r="AJ208" s="149">
        <v>0.25</v>
      </c>
      <c r="AK208" s="149">
        <v>0.25</v>
      </c>
      <c r="AL208" s="149">
        <v>0.25</v>
      </c>
      <c r="AM208" s="149">
        <v>0.25</v>
      </c>
      <c r="AN208" s="149">
        <v>0.25</v>
      </c>
      <c r="AO208" s="149">
        <v>0.25</v>
      </c>
      <c r="AP208" s="149">
        <v>0.25</v>
      </c>
      <c r="AQ208" s="149">
        <v>0.25</v>
      </c>
      <c r="AR208" s="149">
        <v>0.25</v>
      </c>
      <c r="AS208" s="149">
        <v>0.25</v>
      </c>
      <c r="AT208" s="149">
        <v>0.25</v>
      </c>
      <c r="AU208" s="149">
        <v>0.25</v>
      </c>
      <c r="AV208" s="149">
        <v>0.25</v>
      </c>
      <c r="AW208" s="149">
        <v>0.25</v>
      </c>
      <c r="AX208" s="149">
        <v>0.25</v>
      </c>
      <c r="AY208" s="149">
        <v>0.25</v>
      </c>
      <c r="AZ208" s="149">
        <v>0.25</v>
      </c>
      <c r="BA208" s="149">
        <v>0.25</v>
      </c>
      <c r="BB208" s="149">
        <v>0.25</v>
      </c>
      <c r="BC208" s="149">
        <v>0.25</v>
      </c>
      <c r="BD208" s="149">
        <v>0.25</v>
      </c>
      <c r="BE208" s="149">
        <v>0.25</v>
      </c>
      <c r="BF208" s="149">
        <v>0.25</v>
      </c>
      <c r="BG208" s="149">
        <v>0.25</v>
      </c>
      <c r="BH208" s="149">
        <v>0.25</v>
      </c>
      <c r="BI208" s="149">
        <v>0.25</v>
      </c>
      <c r="BJ208" s="149">
        <v>0.25</v>
      </c>
      <c r="BK208" s="149">
        <v>0.25</v>
      </c>
      <c r="BL208" s="149">
        <v>0.25</v>
      </c>
      <c r="BM208" s="149">
        <v>0.25</v>
      </c>
      <c r="BN208" s="149">
        <v>0.25</v>
      </c>
      <c r="BO208" s="149">
        <v>0.25</v>
      </c>
      <c r="BP208" s="149">
        <v>0.25</v>
      </c>
      <c r="BQ208" s="149">
        <v>0.25</v>
      </c>
      <c r="BR208" s="149">
        <v>0.25</v>
      </c>
      <c r="BS208" s="149">
        <v>0.25</v>
      </c>
      <c r="BT208" s="149">
        <v>0.25</v>
      </c>
      <c r="BU208" s="149"/>
      <c r="BV208" s="149"/>
      <c r="BW208" s="149"/>
      <c r="BX208" s="149"/>
      <c r="BY208" s="149"/>
      <c r="BZ208" s="149"/>
      <c r="CA208" s="149"/>
      <c r="CB208" s="149"/>
      <c r="CC208" s="149"/>
      <c r="CD208" s="149"/>
      <c r="CE208" s="149"/>
      <c r="CF208" s="149"/>
      <c r="CG208" s="149"/>
      <c r="CH208" s="149"/>
      <c r="CI208" s="149"/>
      <c r="CJ208" s="149"/>
      <c r="CK208" s="149"/>
      <c r="CL208" s="149"/>
      <c r="CM208" s="149"/>
      <c r="CN208" s="149"/>
      <c r="CO208" s="149"/>
      <c r="CP208" s="149"/>
      <c r="CQ208" s="149"/>
      <c r="CR208" s="149"/>
      <c r="CS208" s="150"/>
      <c r="CT208" s="151"/>
      <c r="CW208" s="68"/>
      <c r="CX208" s="152"/>
    </row>
    <row r="209" spans="1:102">
      <c r="A209" s="289" t="s">
        <v>8334</v>
      </c>
      <c r="B209" s="146" t="s">
        <v>1159</v>
      </c>
      <c r="C209" s="147" t="str">
        <f>+_xlfn.XLOOKUP(B209,'R4'!B:B,'R4'!C:C)</f>
        <v>AMR - GREYDER - CAT 150</v>
      </c>
      <c r="D209" s="147"/>
      <c r="E209" s="150" t="s">
        <v>5155</v>
      </c>
      <c r="F209" s="150" t="s">
        <v>38</v>
      </c>
      <c r="G209" s="150" t="s">
        <v>35</v>
      </c>
      <c r="H209" s="150" t="s">
        <v>8271</v>
      </c>
      <c r="I209" s="156"/>
      <c r="J209" s="148">
        <v>0</v>
      </c>
      <c r="K209" s="149">
        <v>0</v>
      </c>
      <c r="L209" s="149">
        <v>0</v>
      </c>
      <c r="M209" s="149">
        <v>0</v>
      </c>
      <c r="N209" s="149">
        <v>0</v>
      </c>
      <c r="O209" s="149">
        <v>0</v>
      </c>
      <c r="P209" s="149">
        <v>0</v>
      </c>
      <c r="Q209" s="149">
        <v>0</v>
      </c>
      <c r="R209" s="149">
        <v>0</v>
      </c>
      <c r="S209" s="149">
        <v>0</v>
      </c>
      <c r="T209" s="149">
        <v>0</v>
      </c>
      <c r="U209" s="149">
        <v>0</v>
      </c>
      <c r="V209" s="149">
        <v>0</v>
      </c>
      <c r="W209" s="149">
        <v>0.25</v>
      </c>
      <c r="X209" s="149">
        <v>0.25</v>
      </c>
      <c r="Y209" s="149">
        <v>0.25</v>
      </c>
      <c r="Z209" s="149">
        <v>0.25</v>
      </c>
      <c r="AA209" s="149">
        <v>0.25</v>
      </c>
      <c r="AB209" s="149">
        <v>0.25</v>
      </c>
      <c r="AC209" s="149">
        <v>0.25</v>
      </c>
      <c r="AD209" s="149">
        <v>0.25</v>
      </c>
      <c r="AE209" s="149">
        <v>0.25</v>
      </c>
      <c r="AF209" s="149">
        <v>0.25</v>
      </c>
      <c r="AG209" s="149">
        <v>0.25</v>
      </c>
      <c r="AH209" s="149">
        <v>0.25</v>
      </c>
      <c r="AI209" s="149">
        <v>0.25</v>
      </c>
      <c r="AJ209" s="149">
        <v>0.25</v>
      </c>
      <c r="AK209" s="149">
        <v>0.25</v>
      </c>
      <c r="AL209" s="149">
        <v>0.25</v>
      </c>
      <c r="AM209" s="149">
        <v>0.25</v>
      </c>
      <c r="AN209" s="149">
        <v>0.25</v>
      </c>
      <c r="AO209" s="149">
        <v>0.25</v>
      </c>
      <c r="AP209" s="149">
        <v>0.25</v>
      </c>
      <c r="AQ209" s="149">
        <v>0.25</v>
      </c>
      <c r="AR209" s="149">
        <v>0.25</v>
      </c>
      <c r="AS209" s="149">
        <v>0.25</v>
      </c>
      <c r="AT209" s="149">
        <v>0.25</v>
      </c>
      <c r="AU209" s="149">
        <v>0.25</v>
      </c>
      <c r="AV209" s="149">
        <v>0.25</v>
      </c>
      <c r="AW209" s="149">
        <v>0.25</v>
      </c>
      <c r="AX209" s="149">
        <v>0.25</v>
      </c>
      <c r="AY209" s="149">
        <v>0.25</v>
      </c>
      <c r="AZ209" s="149">
        <v>0.25</v>
      </c>
      <c r="BA209" s="149">
        <v>0.25</v>
      </c>
      <c r="BB209" s="149">
        <v>0.25</v>
      </c>
      <c r="BC209" s="149">
        <v>0.25</v>
      </c>
      <c r="BD209" s="149">
        <v>0.25</v>
      </c>
      <c r="BE209" s="149">
        <v>0.25</v>
      </c>
      <c r="BF209" s="149">
        <v>0.25</v>
      </c>
      <c r="BG209" s="149">
        <v>0.25</v>
      </c>
      <c r="BH209" s="149">
        <v>0.25</v>
      </c>
      <c r="BI209" s="149">
        <v>0.25</v>
      </c>
      <c r="BJ209" s="149">
        <v>0.25</v>
      </c>
      <c r="BK209" s="149">
        <v>0.25</v>
      </c>
      <c r="BL209" s="149">
        <v>0.25</v>
      </c>
      <c r="BM209" s="149">
        <v>0.25</v>
      </c>
      <c r="BN209" s="149">
        <v>0.25</v>
      </c>
      <c r="BO209" s="149">
        <v>0.25</v>
      </c>
      <c r="BP209" s="149">
        <v>0.25</v>
      </c>
      <c r="BQ209" s="149">
        <v>0.25</v>
      </c>
      <c r="BR209" s="149">
        <v>0.25</v>
      </c>
      <c r="BS209" s="149">
        <v>0.25</v>
      </c>
      <c r="BT209" s="149">
        <v>0.25</v>
      </c>
      <c r="BU209" s="149"/>
      <c r="BV209" s="149"/>
      <c r="BW209" s="149"/>
      <c r="BX209" s="149"/>
      <c r="BY209" s="149"/>
      <c r="BZ209" s="149"/>
      <c r="CA209" s="149"/>
      <c r="CB209" s="149"/>
      <c r="CC209" s="149"/>
      <c r="CD209" s="149"/>
      <c r="CE209" s="149"/>
      <c r="CF209" s="149"/>
      <c r="CG209" s="149"/>
      <c r="CH209" s="149"/>
      <c r="CI209" s="149"/>
      <c r="CJ209" s="149"/>
      <c r="CK209" s="149"/>
      <c r="CL209" s="149"/>
      <c r="CM209" s="149"/>
      <c r="CN209" s="149"/>
      <c r="CO209" s="149"/>
      <c r="CP209" s="149"/>
      <c r="CQ209" s="149"/>
      <c r="CR209" s="149"/>
      <c r="CS209" s="150"/>
      <c r="CT209" s="151"/>
      <c r="CW209" s="68"/>
      <c r="CX209" s="152"/>
    </row>
    <row r="210" spans="1:102">
      <c r="A210" s="289" t="s">
        <v>8334</v>
      </c>
      <c r="B210" s="146" t="s">
        <v>1166</v>
      </c>
      <c r="C210" s="147" t="str">
        <f>+_xlfn.XLOOKUP(B210,'R4'!B:B,'R4'!C:C)</f>
        <v>AMR - SİLİNDİR - TOPRAK - AMMAN ARS 150</v>
      </c>
      <c r="D210" s="147"/>
      <c r="E210" s="150" t="s">
        <v>2</v>
      </c>
      <c r="F210" s="150" t="s">
        <v>38</v>
      </c>
      <c r="G210" s="150" t="s">
        <v>35</v>
      </c>
      <c r="H210" s="150" t="s">
        <v>8271</v>
      </c>
      <c r="I210" s="156"/>
      <c r="J210" s="148">
        <v>0</v>
      </c>
      <c r="K210" s="149">
        <v>0</v>
      </c>
      <c r="L210" s="149">
        <v>0</v>
      </c>
      <c r="M210" s="149">
        <v>0</v>
      </c>
      <c r="N210" s="149">
        <v>0</v>
      </c>
      <c r="O210" s="149">
        <v>0</v>
      </c>
      <c r="P210" s="149">
        <v>0</v>
      </c>
      <c r="Q210" s="149">
        <v>0</v>
      </c>
      <c r="R210" s="149">
        <v>0</v>
      </c>
      <c r="S210" s="149">
        <v>0</v>
      </c>
      <c r="T210" s="149">
        <v>1</v>
      </c>
      <c r="U210" s="149">
        <v>1</v>
      </c>
      <c r="V210" s="149">
        <v>1</v>
      </c>
      <c r="W210" s="149">
        <v>1</v>
      </c>
      <c r="X210" s="149">
        <v>1</v>
      </c>
      <c r="Y210" s="149">
        <v>1</v>
      </c>
      <c r="Z210" s="149">
        <v>1</v>
      </c>
      <c r="AA210" s="149">
        <v>1</v>
      </c>
      <c r="AB210" s="149">
        <v>1</v>
      </c>
      <c r="AC210" s="149">
        <v>1</v>
      </c>
      <c r="AD210" s="149">
        <v>1</v>
      </c>
      <c r="AE210" s="149">
        <v>1</v>
      </c>
      <c r="AF210" s="149">
        <v>1</v>
      </c>
      <c r="AG210" s="149">
        <v>1</v>
      </c>
      <c r="AH210" s="149">
        <v>1</v>
      </c>
      <c r="AI210" s="149">
        <v>1</v>
      </c>
      <c r="AJ210" s="149">
        <v>1</v>
      </c>
      <c r="AK210" s="149">
        <v>1</v>
      </c>
      <c r="AL210" s="149">
        <v>1</v>
      </c>
      <c r="AM210" s="149">
        <v>1</v>
      </c>
      <c r="AN210" s="149">
        <v>1</v>
      </c>
      <c r="AO210" s="149">
        <v>1</v>
      </c>
      <c r="AP210" s="149">
        <v>1</v>
      </c>
      <c r="AQ210" s="149">
        <v>1</v>
      </c>
      <c r="AR210" s="149">
        <v>1</v>
      </c>
      <c r="AS210" s="149">
        <v>1</v>
      </c>
      <c r="AT210" s="149">
        <v>1</v>
      </c>
      <c r="AU210" s="149">
        <v>1</v>
      </c>
      <c r="AV210" s="149">
        <v>1</v>
      </c>
      <c r="AW210" s="149">
        <v>1</v>
      </c>
      <c r="AX210" s="149">
        <v>1</v>
      </c>
      <c r="AY210" s="149">
        <v>1</v>
      </c>
      <c r="AZ210" s="149">
        <v>1</v>
      </c>
      <c r="BA210" s="149">
        <v>1</v>
      </c>
      <c r="BB210" s="149">
        <v>1</v>
      </c>
      <c r="BC210" s="149">
        <v>1</v>
      </c>
      <c r="BD210" s="149">
        <v>1</v>
      </c>
      <c r="BE210" s="149">
        <v>1</v>
      </c>
      <c r="BF210" s="149">
        <v>1</v>
      </c>
      <c r="BG210" s="149">
        <v>1</v>
      </c>
      <c r="BH210" s="149">
        <v>1</v>
      </c>
      <c r="BI210" s="149">
        <v>1</v>
      </c>
      <c r="BJ210" s="149">
        <v>1</v>
      </c>
      <c r="BK210" s="149">
        <v>1</v>
      </c>
      <c r="BL210" s="149">
        <v>1</v>
      </c>
      <c r="BM210" s="149">
        <v>1</v>
      </c>
      <c r="BN210" s="149">
        <v>1</v>
      </c>
      <c r="BO210" s="149">
        <v>1</v>
      </c>
      <c r="BP210" s="149">
        <v>1</v>
      </c>
      <c r="BQ210" s="149">
        <v>1</v>
      </c>
      <c r="BR210" s="149">
        <v>1</v>
      </c>
      <c r="BS210" s="149">
        <v>1</v>
      </c>
      <c r="BT210" s="149">
        <v>1</v>
      </c>
      <c r="BU210" s="149"/>
      <c r="BV210" s="149"/>
      <c r="BW210" s="149"/>
      <c r="BX210" s="149"/>
      <c r="BY210" s="149"/>
      <c r="BZ210" s="149"/>
      <c r="CA210" s="149"/>
      <c r="CB210" s="149"/>
      <c r="CC210" s="149"/>
      <c r="CD210" s="149"/>
      <c r="CE210" s="149"/>
      <c r="CF210" s="149"/>
      <c r="CG210" s="149"/>
      <c r="CH210" s="149"/>
      <c r="CI210" s="149"/>
      <c r="CJ210" s="149"/>
      <c r="CK210" s="149"/>
      <c r="CL210" s="149"/>
      <c r="CM210" s="149"/>
      <c r="CN210" s="149"/>
      <c r="CO210" s="149"/>
      <c r="CP210" s="149"/>
      <c r="CQ210" s="149"/>
      <c r="CR210" s="149"/>
      <c r="CS210" s="150"/>
      <c r="CT210" s="151"/>
      <c r="CW210" s="68"/>
      <c r="CX210" s="152"/>
    </row>
    <row r="211" spans="1:102">
      <c r="A211" s="289" t="s">
        <v>8334</v>
      </c>
      <c r="B211" s="146" t="s">
        <v>1167</v>
      </c>
      <c r="C211" s="147" t="str">
        <f>+_xlfn.XLOOKUP(B211,'R4'!B:B,'R4'!C:C)</f>
        <v>AMR - SİLİNDİR - TOPRAK - AMMAN ARS 150</v>
      </c>
      <c r="D211" s="147"/>
      <c r="E211" s="150" t="s">
        <v>5135</v>
      </c>
      <c r="F211" s="150" t="s">
        <v>38</v>
      </c>
      <c r="G211" s="150" t="s">
        <v>35</v>
      </c>
      <c r="H211" s="150" t="s">
        <v>8271</v>
      </c>
      <c r="I211" s="156"/>
      <c r="J211" s="148">
        <v>0</v>
      </c>
      <c r="K211" s="149">
        <v>0</v>
      </c>
      <c r="L211" s="149">
        <v>0</v>
      </c>
      <c r="M211" s="149">
        <v>0</v>
      </c>
      <c r="N211" s="149">
        <v>0</v>
      </c>
      <c r="O211" s="149">
        <v>0</v>
      </c>
      <c r="P211" s="149">
        <v>0</v>
      </c>
      <c r="Q211" s="149">
        <v>0</v>
      </c>
      <c r="R211" s="149">
        <v>0</v>
      </c>
      <c r="S211" s="149">
        <v>0</v>
      </c>
      <c r="T211" s="149">
        <v>0</v>
      </c>
      <c r="U211" s="149">
        <v>0</v>
      </c>
      <c r="V211" s="149">
        <v>0</v>
      </c>
      <c r="W211" s="149">
        <v>0</v>
      </c>
      <c r="X211" s="149">
        <v>1</v>
      </c>
      <c r="Y211" s="149">
        <v>1</v>
      </c>
      <c r="Z211" s="149">
        <v>1</v>
      </c>
      <c r="AA211" s="149">
        <v>1</v>
      </c>
      <c r="AB211" s="149">
        <v>1</v>
      </c>
      <c r="AC211" s="149">
        <v>1</v>
      </c>
      <c r="AD211" s="149">
        <v>1</v>
      </c>
      <c r="AE211" s="149">
        <v>1</v>
      </c>
      <c r="AF211" s="149">
        <v>1</v>
      </c>
      <c r="AG211" s="149">
        <v>1</v>
      </c>
      <c r="AH211" s="149">
        <v>1</v>
      </c>
      <c r="AI211" s="149">
        <v>1</v>
      </c>
      <c r="AJ211" s="149">
        <v>1</v>
      </c>
      <c r="AK211" s="149">
        <v>1</v>
      </c>
      <c r="AL211" s="149">
        <v>1</v>
      </c>
      <c r="AM211" s="149">
        <v>1</v>
      </c>
      <c r="AN211" s="149">
        <v>1</v>
      </c>
      <c r="AO211" s="149">
        <v>1</v>
      </c>
      <c r="AP211" s="149">
        <v>1</v>
      </c>
      <c r="AQ211" s="149">
        <v>1</v>
      </c>
      <c r="AR211" s="149">
        <v>1</v>
      </c>
      <c r="AS211" s="149">
        <v>1</v>
      </c>
      <c r="AT211" s="149">
        <v>1</v>
      </c>
      <c r="AU211" s="149">
        <v>1</v>
      </c>
      <c r="AV211" s="149">
        <v>1</v>
      </c>
      <c r="AW211" s="149">
        <v>1</v>
      </c>
      <c r="AX211" s="149">
        <v>1</v>
      </c>
      <c r="AY211" s="149">
        <v>1</v>
      </c>
      <c r="AZ211" s="149">
        <v>1</v>
      </c>
      <c r="BA211" s="149">
        <v>1</v>
      </c>
      <c r="BB211" s="149">
        <v>1</v>
      </c>
      <c r="BC211" s="149">
        <v>1</v>
      </c>
      <c r="BD211" s="149">
        <v>1</v>
      </c>
      <c r="BE211" s="149">
        <v>1</v>
      </c>
      <c r="BF211" s="149">
        <v>1</v>
      </c>
      <c r="BG211" s="149">
        <v>1</v>
      </c>
      <c r="BH211" s="149">
        <v>1</v>
      </c>
      <c r="BI211" s="149">
        <v>1</v>
      </c>
      <c r="BJ211" s="149">
        <v>1</v>
      </c>
      <c r="BK211" s="149">
        <v>1</v>
      </c>
      <c r="BL211" s="149">
        <v>1</v>
      </c>
      <c r="BM211" s="149">
        <v>1</v>
      </c>
      <c r="BN211" s="149">
        <v>1</v>
      </c>
      <c r="BO211" s="149">
        <v>1</v>
      </c>
      <c r="BP211" s="149">
        <v>1</v>
      </c>
      <c r="BQ211" s="149">
        <v>1</v>
      </c>
      <c r="BR211" s="149">
        <v>1</v>
      </c>
      <c r="BS211" s="149">
        <v>1</v>
      </c>
      <c r="BT211" s="149">
        <v>1</v>
      </c>
      <c r="BU211" s="149"/>
      <c r="BV211" s="149"/>
      <c r="BW211" s="149"/>
      <c r="BX211" s="149"/>
      <c r="BY211" s="149"/>
      <c r="BZ211" s="149"/>
      <c r="CA211" s="149"/>
      <c r="CB211" s="149"/>
      <c r="CC211" s="149"/>
      <c r="CD211" s="149"/>
      <c r="CE211" s="149"/>
      <c r="CF211" s="149"/>
      <c r="CG211" s="149"/>
      <c r="CH211" s="149"/>
      <c r="CI211" s="149"/>
      <c r="CJ211" s="149"/>
      <c r="CK211" s="149"/>
      <c r="CL211" s="149"/>
      <c r="CM211" s="149"/>
      <c r="CN211" s="149"/>
      <c r="CO211" s="149"/>
      <c r="CP211" s="149"/>
      <c r="CQ211" s="149"/>
      <c r="CR211" s="149"/>
      <c r="CS211" s="150"/>
      <c r="CT211" s="151"/>
      <c r="CW211" s="68"/>
      <c r="CX211" s="152"/>
    </row>
    <row r="212" spans="1:102">
      <c r="A212" s="289" t="s">
        <v>8334</v>
      </c>
      <c r="B212" s="146" t="s">
        <v>1168</v>
      </c>
      <c r="C212" s="147" t="str">
        <f>+_xlfn.XLOOKUP(B212,'R4'!B:B,'R4'!C:C)</f>
        <v>AMR - SİLİNDİR - TOPRAK - AMMAN ARS 150</v>
      </c>
      <c r="D212" s="147"/>
      <c r="E212" s="150" t="s">
        <v>5135</v>
      </c>
      <c r="F212" s="150" t="s">
        <v>38</v>
      </c>
      <c r="G212" s="150" t="s">
        <v>35</v>
      </c>
      <c r="H212" s="150" t="s">
        <v>8271</v>
      </c>
      <c r="I212" s="156"/>
      <c r="J212" s="148">
        <v>0</v>
      </c>
      <c r="K212" s="149">
        <v>0</v>
      </c>
      <c r="L212" s="149">
        <v>0</v>
      </c>
      <c r="M212" s="149">
        <v>0</v>
      </c>
      <c r="N212" s="149">
        <v>0</v>
      </c>
      <c r="O212" s="149">
        <v>0</v>
      </c>
      <c r="P212" s="149">
        <v>0</v>
      </c>
      <c r="Q212" s="149">
        <v>0</v>
      </c>
      <c r="R212" s="149">
        <v>0</v>
      </c>
      <c r="S212" s="149">
        <v>0</v>
      </c>
      <c r="T212" s="149">
        <v>0</v>
      </c>
      <c r="U212" s="149">
        <v>0</v>
      </c>
      <c r="V212" s="149">
        <v>0</v>
      </c>
      <c r="W212" s="149">
        <v>0</v>
      </c>
      <c r="X212" s="149">
        <v>0</v>
      </c>
      <c r="Y212" s="149">
        <v>0</v>
      </c>
      <c r="Z212" s="149">
        <v>0</v>
      </c>
      <c r="AA212" s="149">
        <v>1</v>
      </c>
      <c r="AB212" s="149">
        <v>1</v>
      </c>
      <c r="AC212" s="149">
        <v>1</v>
      </c>
      <c r="AD212" s="149">
        <v>1</v>
      </c>
      <c r="AE212" s="149">
        <v>1</v>
      </c>
      <c r="AF212" s="149">
        <v>1</v>
      </c>
      <c r="AG212" s="149">
        <v>1</v>
      </c>
      <c r="AH212" s="149">
        <v>1</v>
      </c>
      <c r="AI212" s="149">
        <v>1</v>
      </c>
      <c r="AJ212" s="149">
        <v>1</v>
      </c>
      <c r="AK212" s="149">
        <v>1</v>
      </c>
      <c r="AL212" s="149">
        <v>1</v>
      </c>
      <c r="AM212" s="149">
        <v>1</v>
      </c>
      <c r="AN212" s="149">
        <v>1</v>
      </c>
      <c r="AO212" s="149">
        <v>1</v>
      </c>
      <c r="AP212" s="149">
        <v>1</v>
      </c>
      <c r="AQ212" s="149">
        <v>1</v>
      </c>
      <c r="AR212" s="149">
        <v>1</v>
      </c>
      <c r="AS212" s="149">
        <v>1</v>
      </c>
      <c r="AT212" s="149">
        <v>1</v>
      </c>
      <c r="AU212" s="149">
        <v>1</v>
      </c>
      <c r="AV212" s="149">
        <v>1</v>
      </c>
      <c r="AW212" s="149">
        <v>1</v>
      </c>
      <c r="AX212" s="149">
        <v>1</v>
      </c>
      <c r="AY212" s="149">
        <v>1</v>
      </c>
      <c r="AZ212" s="149">
        <v>1</v>
      </c>
      <c r="BA212" s="149">
        <v>1</v>
      </c>
      <c r="BB212" s="149">
        <v>1</v>
      </c>
      <c r="BC212" s="149">
        <v>1</v>
      </c>
      <c r="BD212" s="149">
        <v>1</v>
      </c>
      <c r="BE212" s="149">
        <v>1</v>
      </c>
      <c r="BF212" s="149">
        <v>1</v>
      </c>
      <c r="BG212" s="149">
        <v>1</v>
      </c>
      <c r="BH212" s="149">
        <v>1</v>
      </c>
      <c r="BI212" s="149">
        <v>1</v>
      </c>
      <c r="BJ212" s="149">
        <v>1</v>
      </c>
      <c r="BK212" s="149">
        <v>1</v>
      </c>
      <c r="BL212" s="149">
        <v>1</v>
      </c>
      <c r="BM212" s="149">
        <v>1</v>
      </c>
      <c r="BN212" s="149">
        <v>1</v>
      </c>
      <c r="BO212" s="149">
        <v>1</v>
      </c>
      <c r="BP212" s="149">
        <v>1</v>
      </c>
      <c r="BQ212" s="149">
        <v>1</v>
      </c>
      <c r="BR212" s="149">
        <v>1</v>
      </c>
      <c r="BS212" s="149">
        <v>1</v>
      </c>
      <c r="BT212" s="149">
        <v>1</v>
      </c>
      <c r="BU212" s="149"/>
      <c r="BV212" s="149"/>
      <c r="BW212" s="149"/>
      <c r="BX212" s="149"/>
      <c r="BY212" s="149"/>
      <c r="BZ212" s="149"/>
      <c r="CA212" s="149"/>
      <c r="CB212" s="149"/>
      <c r="CC212" s="149"/>
      <c r="CD212" s="149"/>
      <c r="CE212" s="149"/>
      <c r="CF212" s="149"/>
      <c r="CG212" s="149"/>
      <c r="CH212" s="149"/>
      <c r="CI212" s="149"/>
      <c r="CJ212" s="149"/>
      <c r="CK212" s="149"/>
      <c r="CL212" s="149"/>
      <c r="CM212" s="149"/>
      <c r="CN212" s="149"/>
      <c r="CO212" s="149"/>
      <c r="CP212" s="149"/>
      <c r="CQ212" s="149"/>
      <c r="CR212" s="149"/>
      <c r="CS212" s="150"/>
      <c r="CT212" s="151"/>
      <c r="CW212" s="68"/>
      <c r="CX212" s="152"/>
    </row>
    <row r="213" spans="1:102">
      <c r="A213" s="289" t="s">
        <v>8334</v>
      </c>
      <c r="B213" s="146" t="s">
        <v>1169</v>
      </c>
      <c r="C213" s="147" t="str">
        <f>+_xlfn.XLOOKUP(B213,'R4'!B:B,'R4'!C:C)</f>
        <v>AMR - SİLİNDİR - TOPRAK - AMMAN ARS 150</v>
      </c>
      <c r="D213" s="147"/>
      <c r="E213" s="150" t="s">
        <v>5135</v>
      </c>
      <c r="F213" s="150" t="s">
        <v>38</v>
      </c>
      <c r="G213" s="150" t="s">
        <v>35</v>
      </c>
      <c r="H213" s="150" t="s">
        <v>8271</v>
      </c>
      <c r="I213" s="156"/>
      <c r="J213" s="148">
        <v>0</v>
      </c>
      <c r="K213" s="149">
        <v>0</v>
      </c>
      <c r="L213" s="149">
        <v>0</v>
      </c>
      <c r="M213" s="149">
        <v>0</v>
      </c>
      <c r="N213" s="149">
        <v>0</v>
      </c>
      <c r="O213" s="149">
        <v>0</v>
      </c>
      <c r="P213" s="149">
        <v>0</v>
      </c>
      <c r="Q213" s="149">
        <v>0</v>
      </c>
      <c r="R213" s="149">
        <v>1</v>
      </c>
      <c r="S213" s="149">
        <v>1</v>
      </c>
      <c r="T213" s="149">
        <v>1</v>
      </c>
      <c r="U213" s="149">
        <v>1</v>
      </c>
      <c r="V213" s="149">
        <v>1</v>
      </c>
      <c r="W213" s="149">
        <v>1</v>
      </c>
      <c r="X213" s="149">
        <v>1</v>
      </c>
      <c r="Y213" s="149">
        <v>1</v>
      </c>
      <c r="Z213" s="149">
        <v>1</v>
      </c>
      <c r="AA213" s="149">
        <v>1</v>
      </c>
      <c r="AB213" s="149">
        <v>1</v>
      </c>
      <c r="AC213" s="149">
        <v>1</v>
      </c>
      <c r="AD213" s="149">
        <v>1</v>
      </c>
      <c r="AE213" s="149">
        <v>1</v>
      </c>
      <c r="AF213" s="149">
        <v>1</v>
      </c>
      <c r="AG213" s="149">
        <v>1</v>
      </c>
      <c r="AH213" s="149">
        <v>1</v>
      </c>
      <c r="AI213" s="149">
        <v>1</v>
      </c>
      <c r="AJ213" s="149">
        <v>1</v>
      </c>
      <c r="AK213" s="149">
        <v>1</v>
      </c>
      <c r="AL213" s="149">
        <v>1</v>
      </c>
      <c r="AM213" s="149">
        <v>1</v>
      </c>
      <c r="AN213" s="149">
        <v>1</v>
      </c>
      <c r="AO213" s="149">
        <v>1</v>
      </c>
      <c r="AP213" s="149">
        <v>1</v>
      </c>
      <c r="AQ213" s="149">
        <v>1</v>
      </c>
      <c r="AR213" s="149">
        <v>1</v>
      </c>
      <c r="AS213" s="149">
        <v>1</v>
      </c>
      <c r="AT213" s="149">
        <v>1</v>
      </c>
      <c r="AU213" s="149">
        <v>1</v>
      </c>
      <c r="AV213" s="149">
        <v>1</v>
      </c>
      <c r="AW213" s="149">
        <v>1</v>
      </c>
      <c r="AX213" s="149">
        <v>1</v>
      </c>
      <c r="AY213" s="149">
        <v>1</v>
      </c>
      <c r="AZ213" s="149">
        <v>1</v>
      </c>
      <c r="BA213" s="149">
        <v>1</v>
      </c>
      <c r="BB213" s="149">
        <v>1</v>
      </c>
      <c r="BC213" s="149">
        <v>1</v>
      </c>
      <c r="BD213" s="149">
        <v>1</v>
      </c>
      <c r="BE213" s="149">
        <v>1</v>
      </c>
      <c r="BF213" s="149">
        <v>1</v>
      </c>
      <c r="BG213" s="149">
        <v>1</v>
      </c>
      <c r="BH213" s="149">
        <v>1</v>
      </c>
      <c r="BI213" s="149">
        <v>1</v>
      </c>
      <c r="BJ213" s="149">
        <v>1</v>
      </c>
      <c r="BK213" s="149">
        <v>1</v>
      </c>
      <c r="BL213" s="149">
        <v>1</v>
      </c>
      <c r="BM213" s="149">
        <v>1</v>
      </c>
      <c r="BN213" s="149">
        <v>1</v>
      </c>
      <c r="BO213" s="149">
        <v>1</v>
      </c>
      <c r="BP213" s="149">
        <v>1</v>
      </c>
      <c r="BQ213" s="149">
        <v>1</v>
      </c>
      <c r="BR213" s="149">
        <v>1</v>
      </c>
      <c r="BS213" s="149">
        <v>1</v>
      </c>
      <c r="BT213" s="149">
        <v>1</v>
      </c>
      <c r="BU213" s="149"/>
      <c r="BV213" s="149"/>
      <c r="BW213" s="149"/>
      <c r="BX213" s="149"/>
      <c r="BY213" s="149"/>
      <c r="BZ213" s="149"/>
      <c r="CA213" s="149"/>
      <c r="CB213" s="149"/>
      <c r="CC213" s="149"/>
      <c r="CD213" s="149"/>
      <c r="CE213" s="149"/>
      <c r="CF213" s="149"/>
      <c r="CG213" s="149"/>
      <c r="CH213" s="149"/>
      <c r="CI213" s="149"/>
      <c r="CJ213" s="149"/>
      <c r="CK213" s="149"/>
      <c r="CL213" s="149"/>
      <c r="CM213" s="149"/>
      <c r="CN213" s="149"/>
      <c r="CO213" s="149"/>
      <c r="CP213" s="149"/>
      <c r="CQ213" s="149"/>
      <c r="CR213" s="149"/>
      <c r="CS213" s="150"/>
      <c r="CT213" s="151"/>
      <c r="CW213" s="68"/>
      <c r="CX213" s="152"/>
    </row>
    <row r="214" spans="1:102">
      <c r="A214" s="289" t="s">
        <v>8334</v>
      </c>
      <c r="B214" s="146" t="s">
        <v>1170</v>
      </c>
      <c r="C214" s="147" t="str">
        <f>+_xlfn.XLOOKUP(B214,'R4'!B:B,'R4'!C:C)</f>
        <v>AMR - SİLİNDİR - TOPRAK - AMMAN ARS 150</v>
      </c>
      <c r="D214" s="147"/>
      <c r="E214" s="150" t="s">
        <v>5137</v>
      </c>
      <c r="F214" s="150" t="s">
        <v>38</v>
      </c>
      <c r="G214" s="150" t="s">
        <v>35</v>
      </c>
      <c r="H214" s="150" t="s">
        <v>8271</v>
      </c>
      <c r="I214" s="156"/>
      <c r="J214" s="148">
        <v>0</v>
      </c>
      <c r="K214" s="149">
        <v>0</v>
      </c>
      <c r="L214" s="149">
        <v>0</v>
      </c>
      <c r="M214" s="149">
        <v>0</v>
      </c>
      <c r="N214" s="149">
        <v>0</v>
      </c>
      <c r="O214" s="149">
        <v>0</v>
      </c>
      <c r="P214" s="149">
        <v>0</v>
      </c>
      <c r="Q214" s="149">
        <v>0</v>
      </c>
      <c r="R214" s="149">
        <v>0</v>
      </c>
      <c r="S214" s="149">
        <v>0</v>
      </c>
      <c r="T214" s="149">
        <v>1</v>
      </c>
      <c r="U214" s="149">
        <v>1</v>
      </c>
      <c r="V214" s="149">
        <v>1</v>
      </c>
      <c r="W214" s="149">
        <v>1</v>
      </c>
      <c r="X214" s="149">
        <v>1</v>
      </c>
      <c r="Y214" s="149">
        <v>1</v>
      </c>
      <c r="Z214" s="149">
        <v>1</v>
      </c>
      <c r="AA214" s="149">
        <v>1</v>
      </c>
      <c r="AB214" s="149">
        <v>1</v>
      </c>
      <c r="AC214" s="149">
        <v>1</v>
      </c>
      <c r="AD214" s="149">
        <v>1</v>
      </c>
      <c r="AE214" s="149">
        <v>1</v>
      </c>
      <c r="AF214" s="149">
        <v>1</v>
      </c>
      <c r="AG214" s="149">
        <v>1</v>
      </c>
      <c r="AH214" s="149">
        <v>1</v>
      </c>
      <c r="AI214" s="149">
        <v>1</v>
      </c>
      <c r="AJ214" s="149">
        <v>1</v>
      </c>
      <c r="AK214" s="149">
        <v>1</v>
      </c>
      <c r="AL214" s="149">
        <v>1</v>
      </c>
      <c r="AM214" s="149">
        <v>1</v>
      </c>
      <c r="AN214" s="149">
        <v>1</v>
      </c>
      <c r="AO214" s="149">
        <v>1</v>
      </c>
      <c r="AP214" s="149">
        <v>1</v>
      </c>
      <c r="AQ214" s="149">
        <v>1</v>
      </c>
      <c r="AR214" s="149">
        <v>1</v>
      </c>
      <c r="AS214" s="149">
        <v>1</v>
      </c>
      <c r="AT214" s="149">
        <v>1</v>
      </c>
      <c r="AU214" s="149">
        <v>1</v>
      </c>
      <c r="AV214" s="149">
        <v>1</v>
      </c>
      <c r="AW214" s="149">
        <v>1</v>
      </c>
      <c r="AX214" s="149">
        <v>1</v>
      </c>
      <c r="AY214" s="149">
        <v>1</v>
      </c>
      <c r="AZ214" s="149">
        <v>1</v>
      </c>
      <c r="BA214" s="149">
        <v>1</v>
      </c>
      <c r="BB214" s="149">
        <v>1</v>
      </c>
      <c r="BC214" s="149">
        <v>1</v>
      </c>
      <c r="BD214" s="149">
        <v>1</v>
      </c>
      <c r="BE214" s="149">
        <v>1</v>
      </c>
      <c r="BF214" s="149">
        <v>1</v>
      </c>
      <c r="BG214" s="149">
        <v>1</v>
      </c>
      <c r="BH214" s="149">
        <v>1</v>
      </c>
      <c r="BI214" s="149">
        <v>1</v>
      </c>
      <c r="BJ214" s="149">
        <v>1</v>
      </c>
      <c r="BK214" s="149">
        <v>1</v>
      </c>
      <c r="BL214" s="149">
        <v>1</v>
      </c>
      <c r="BM214" s="149">
        <v>1</v>
      </c>
      <c r="BN214" s="149">
        <v>1</v>
      </c>
      <c r="BO214" s="149">
        <v>1</v>
      </c>
      <c r="BP214" s="149">
        <v>1</v>
      </c>
      <c r="BQ214" s="149">
        <v>1</v>
      </c>
      <c r="BR214" s="149">
        <v>1</v>
      </c>
      <c r="BS214" s="149">
        <v>1</v>
      </c>
      <c r="BT214" s="149">
        <v>1</v>
      </c>
      <c r="BU214" s="149"/>
      <c r="BV214" s="149"/>
      <c r="BW214" s="149"/>
      <c r="BX214" s="149"/>
      <c r="BY214" s="149"/>
      <c r="BZ214" s="149"/>
      <c r="CA214" s="149"/>
      <c r="CB214" s="149"/>
      <c r="CC214" s="149"/>
      <c r="CD214" s="149"/>
      <c r="CE214" s="149"/>
      <c r="CF214" s="149"/>
      <c r="CG214" s="149"/>
      <c r="CH214" s="149"/>
      <c r="CI214" s="149"/>
      <c r="CJ214" s="149"/>
      <c r="CK214" s="149"/>
      <c r="CL214" s="149"/>
      <c r="CM214" s="149"/>
      <c r="CN214" s="149"/>
      <c r="CO214" s="149"/>
      <c r="CP214" s="149"/>
      <c r="CQ214" s="149"/>
      <c r="CR214" s="149"/>
      <c r="CS214" s="150"/>
      <c r="CT214" s="151"/>
      <c r="CW214" s="68"/>
      <c r="CX214" s="152"/>
    </row>
    <row r="215" spans="1:102">
      <c r="A215" s="289" t="s">
        <v>8334</v>
      </c>
      <c r="B215" s="146" t="s">
        <v>1171</v>
      </c>
      <c r="C215" s="147" t="str">
        <f>+_xlfn.XLOOKUP(B215,'R4'!B:B,'R4'!C:C)</f>
        <v>AMR - SİLİNDİR - TOPRAK - AMMAN ARS 150</v>
      </c>
      <c r="D215" s="147"/>
      <c r="E215" s="150" t="s">
        <v>5138</v>
      </c>
      <c r="F215" s="150" t="s">
        <v>38</v>
      </c>
      <c r="G215" s="150" t="s">
        <v>35</v>
      </c>
      <c r="H215" s="150" t="s">
        <v>8271</v>
      </c>
      <c r="I215" s="156"/>
      <c r="J215" s="148">
        <v>0</v>
      </c>
      <c r="K215" s="149">
        <v>0</v>
      </c>
      <c r="L215" s="149">
        <v>0</v>
      </c>
      <c r="M215" s="149">
        <v>0</v>
      </c>
      <c r="N215" s="149">
        <v>0</v>
      </c>
      <c r="O215" s="149">
        <v>0</v>
      </c>
      <c r="P215" s="149">
        <v>0</v>
      </c>
      <c r="Q215" s="149">
        <v>0</v>
      </c>
      <c r="R215" s="149">
        <v>0</v>
      </c>
      <c r="S215" s="149">
        <v>0</v>
      </c>
      <c r="T215" s="149">
        <v>1</v>
      </c>
      <c r="U215" s="149">
        <v>1</v>
      </c>
      <c r="V215" s="149">
        <v>1</v>
      </c>
      <c r="W215" s="149">
        <v>1</v>
      </c>
      <c r="X215" s="149">
        <v>1</v>
      </c>
      <c r="Y215" s="149">
        <v>1</v>
      </c>
      <c r="Z215" s="149">
        <v>1</v>
      </c>
      <c r="AA215" s="149">
        <v>1</v>
      </c>
      <c r="AB215" s="149">
        <v>1</v>
      </c>
      <c r="AC215" s="149">
        <v>1</v>
      </c>
      <c r="AD215" s="149">
        <v>1</v>
      </c>
      <c r="AE215" s="149">
        <v>1</v>
      </c>
      <c r="AF215" s="149">
        <v>1</v>
      </c>
      <c r="AG215" s="149">
        <v>1</v>
      </c>
      <c r="AH215" s="149">
        <v>1</v>
      </c>
      <c r="AI215" s="149">
        <v>1</v>
      </c>
      <c r="AJ215" s="149">
        <v>1</v>
      </c>
      <c r="AK215" s="149">
        <v>1</v>
      </c>
      <c r="AL215" s="149">
        <v>1</v>
      </c>
      <c r="AM215" s="149">
        <v>1</v>
      </c>
      <c r="AN215" s="149">
        <v>1</v>
      </c>
      <c r="AO215" s="149">
        <v>1</v>
      </c>
      <c r="AP215" s="149">
        <v>1</v>
      </c>
      <c r="AQ215" s="149">
        <v>1</v>
      </c>
      <c r="AR215" s="149">
        <v>1</v>
      </c>
      <c r="AS215" s="149">
        <v>1</v>
      </c>
      <c r="AT215" s="149">
        <v>1</v>
      </c>
      <c r="AU215" s="149">
        <v>1</v>
      </c>
      <c r="AV215" s="149">
        <v>1</v>
      </c>
      <c r="AW215" s="149">
        <v>1</v>
      </c>
      <c r="AX215" s="149">
        <v>1</v>
      </c>
      <c r="AY215" s="149">
        <v>1</v>
      </c>
      <c r="AZ215" s="149">
        <v>1</v>
      </c>
      <c r="BA215" s="149">
        <v>1</v>
      </c>
      <c r="BB215" s="149">
        <v>1</v>
      </c>
      <c r="BC215" s="149">
        <v>1</v>
      </c>
      <c r="BD215" s="149">
        <v>1</v>
      </c>
      <c r="BE215" s="149">
        <v>1</v>
      </c>
      <c r="BF215" s="149">
        <v>1</v>
      </c>
      <c r="BG215" s="149">
        <v>1</v>
      </c>
      <c r="BH215" s="149">
        <v>1</v>
      </c>
      <c r="BI215" s="149">
        <v>1</v>
      </c>
      <c r="BJ215" s="149">
        <v>1</v>
      </c>
      <c r="BK215" s="149">
        <v>1</v>
      </c>
      <c r="BL215" s="149">
        <v>1</v>
      </c>
      <c r="BM215" s="149">
        <v>1</v>
      </c>
      <c r="BN215" s="149">
        <v>1</v>
      </c>
      <c r="BO215" s="149">
        <v>1</v>
      </c>
      <c r="BP215" s="149">
        <v>1</v>
      </c>
      <c r="BQ215" s="149">
        <v>1</v>
      </c>
      <c r="BR215" s="149">
        <v>1</v>
      </c>
      <c r="BS215" s="149">
        <v>1</v>
      </c>
      <c r="BT215" s="149">
        <v>1</v>
      </c>
      <c r="BU215" s="149"/>
      <c r="BV215" s="149"/>
      <c r="BW215" s="149"/>
      <c r="BX215" s="149"/>
      <c r="BY215" s="149"/>
      <c r="BZ215" s="149"/>
      <c r="CA215" s="149"/>
      <c r="CB215" s="149"/>
      <c r="CC215" s="149"/>
      <c r="CD215" s="149"/>
      <c r="CE215" s="149"/>
      <c r="CF215" s="149"/>
      <c r="CG215" s="149"/>
      <c r="CH215" s="149"/>
      <c r="CI215" s="149"/>
      <c r="CJ215" s="149"/>
      <c r="CK215" s="149"/>
      <c r="CL215" s="149"/>
      <c r="CM215" s="149"/>
      <c r="CN215" s="149"/>
      <c r="CO215" s="149"/>
      <c r="CP215" s="149"/>
      <c r="CQ215" s="149"/>
      <c r="CR215" s="149"/>
      <c r="CS215" s="150"/>
      <c r="CT215" s="151"/>
      <c r="CW215" s="68"/>
      <c r="CX215" s="152"/>
    </row>
    <row r="216" spans="1:102">
      <c r="A216" s="289" t="s">
        <v>8334</v>
      </c>
      <c r="B216" s="146" t="s">
        <v>1172</v>
      </c>
      <c r="C216" s="147" t="str">
        <f>+_xlfn.XLOOKUP(B216,'R4'!B:B,'R4'!C:C)</f>
        <v>AMR - SİLİNDİR - TOPRAK - AMMAN ARS 150</v>
      </c>
      <c r="D216" s="147"/>
      <c r="E216" s="150" t="s">
        <v>5136</v>
      </c>
      <c r="F216" s="150" t="s">
        <v>38</v>
      </c>
      <c r="G216" s="150" t="s">
        <v>35</v>
      </c>
      <c r="H216" s="150" t="s">
        <v>8271</v>
      </c>
      <c r="I216" s="156"/>
      <c r="J216" s="148">
        <v>0</v>
      </c>
      <c r="K216" s="149">
        <v>0</v>
      </c>
      <c r="L216" s="149">
        <v>0</v>
      </c>
      <c r="M216" s="149">
        <v>0</v>
      </c>
      <c r="N216" s="149">
        <v>0</v>
      </c>
      <c r="O216" s="149">
        <v>0</v>
      </c>
      <c r="P216" s="149">
        <v>0</v>
      </c>
      <c r="Q216" s="149">
        <v>0</v>
      </c>
      <c r="R216" s="149">
        <v>0</v>
      </c>
      <c r="S216" s="149">
        <v>0</v>
      </c>
      <c r="T216" s="149">
        <v>0.5</v>
      </c>
      <c r="U216" s="149">
        <v>0.5</v>
      </c>
      <c r="V216" s="149">
        <v>0.5</v>
      </c>
      <c r="W216" s="149">
        <v>0.5</v>
      </c>
      <c r="X216" s="149">
        <v>0.5</v>
      </c>
      <c r="Y216" s="149">
        <v>0.5</v>
      </c>
      <c r="Z216" s="149">
        <v>0.5</v>
      </c>
      <c r="AA216" s="149">
        <v>0.5</v>
      </c>
      <c r="AB216" s="149">
        <v>0.5</v>
      </c>
      <c r="AC216" s="149">
        <v>0.5</v>
      </c>
      <c r="AD216" s="149">
        <v>0.5</v>
      </c>
      <c r="AE216" s="149">
        <v>0.5</v>
      </c>
      <c r="AF216" s="149">
        <v>0.5</v>
      </c>
      <c r="AG216" s="149">
        <v>0.5</v>
      </c>
      <c r="AH216" s="149">
        <v>0.5</v>
      </c>
      <c r="AI216" s="149">
        <v>0.5</v>
      </c>
      <c r="AJ216" s="149">
        <v>0.5</v>
      </c>
      <c r="AK216" s="149">
        <v>0.5</v>
      </c>
      <c r="AL216" s="149">
        <v>0.5</v>
      </c>
      <c r="AM216" s="149">
        <v>0.5</v>
      </c>
      <c r="AN216" s="149">
        <v>0.5</v>
      </c>
      <c r="AO216" s="149">
        <v>0.5</v>
      </c>
      <c r="AP216" s="149">
        <v>0.5</v>
      </c>
      <c r="AQ216" s="149">
        <v>0.5</v>
      </c>
      <c r="AR216" s="149">
        <v>0.5</v>
      </c>
      <c r="AS216" s="149">
        <v>0.5</v>
      </c>
      <c r="AT216" s="149">
        <v>0.5</v>
      </c>
      <c r="AU216" s="149">
        <v>0.5</v>
      </c>
      <c r="AV216" s="149">
        <v>0.5</v>
      </c>
      <c r="AW216" s="149">
        <v>0.5</v>
      </c>
      <c r="AX216" s="149">
        <v>0.5</v>
      </c>
      <c r="AY216" s="149">
        <v>0.5</v>
      </c>
      <c r="AZ216" s="149">
        <v>0.5</v>
      </c>
      <c r="BA216" s="149">
        <v>0.5</v>
      </c>
      <c r="BB216" s="149">
        <v>0.5</v>
      </c>
      <c r="BC216" s="149">
        <v>0.5</v>
      </c>
      <c r="BD216" s="149">
        <v>0.5</v>
      </c>
      <c r="BE216" s="149">
        <v>0.5</v>
      </c>
      <c r="BF216" s="149">
        <v>0.5</v>
      </c>
      <c r="BG216" s="149">
        <v>0.5</v>
      </c>
      <c r="BH216" s="149">
        <v>0.5</v>
      </c>
      <c r="BI216" s="149">
        <v>0.5</v>
      </c>
      <c r="BJ216" s="149">
        <v>0.5</v>
      </c>
      <c r="BK216" s="149">
        <v>0.5</v>
      </c>
      <c r="BL216" s="149">
        <v>0.5</v>
      </c>
      <c r="BM216" s="149">
        <v>0.5</v>
      </c>
      <c r="BN216" s="149">
        <v>0.5</v>
      </c>
      <c r="BO216" s="149">
        <v>0.5</v>
      </c>
      <c r="BP216" s="149">
        <v>0.5</v>
      </c>
      <c r="BQ216" s="149">
        <v>0.5</v>
      </c>
      <c r="BR216" s="149">
        <v>0.5</v>
      </c>
      <c r="BS216" s="149">
        <v>0.5</v>
      </c>
      <c r="BT216" s="149">
        <v>0.5</v>
      </c>
      <c r="BU216" s="149"/>
      <c r="BV216" s="149"/>
      <c r="BW216" s="149"/>
      <c r="BX216" s="149"/>
      <c r="BY216" s="149"/>
      <c r="BZ216" s="149"/>
      <c r="CA216" s="149"/>
      <c r="CB216" s="149"/>
      <c r="CC216" s="149"/>
      <c r="CD216" s="149"/>
      <c r="CE216" s="149"/>
      <c r="CF216" s="149"/>
      <c r="CG216" s="149"/>
      <c r="CH216" s="149"/>
      <c r="CI216" s="149"/>
      <c r="CJ216" s="149"/>
      <c r="CK216" s="149"/>
      <c r="CL216" s="149"/>
      <c r="CM216" s="149"/>
      <c r="CN216" s="149"/>
      <c r="CO216" s="149"/>
      <c r="CP216" s="149"/>
      <c r="CQ216" s="149"/>
      <c r="CR216" s="149"/>
      <c r="CS216" s="150"/>
      <c r="CT216" s="151"/>
      <c r="CW216" s="68"/>
      <c r="CX216" s="152"/>
    </row>
    <row r="217" spans="1:102">
      <c r="A217" s="289" t="s">
        <v>8334</v>
      </c>
      <c r="B217" s="146" t="s">
        <v>1172</v>
      </c>
      <c r="C217" s="147" t="str">
        <f>+_xlfn.XLOOKUP(B217,'R4'!B:B,'R4'!C:C)</f>
        <v>AMR - SİLİNDİR - TOPRAK - AMMAN ARS 150</v>
      </c>
      <c r="D217" s="147"/>
      <c r="E217" s="150" t="s">
        <v>2590</v>
      </c>
      <c r="F217" s="150" t="s">
        <v>38</v>
      </c>
      <c r="G217" s="150" t="s">
        <v>35</v>
      </c>
      <c r="H217" s="150" t="s">
        <v>8271</v>
      </c>
      <c r="I217" s="156"/>
      <c r="J217" s="148">
        <v>0</v>
      </c>
      <c r="K217" s="149">
        <v>0</v>
      </c>
      <c r="L217" s="149">
        <v>0</v>
      </c>
      <c r="M217" s="149">
        <v>0</v>
      </c>
      <c r="N217" s="149">
        <v>0</v>
      </c>
      <c r="O217" s="149">
        <v>0</v>
      </c>
      <c r="P217" s="149">
        <v>0</v>
      </c>
      <c r="Q217" s="149">
        <v>0</v>
      </c>
      <c r="R217" s="149">
        <v>0</v>
      </c>
      <c r="S217" s="149">
        <v>0</v>
      </c>
      <c r="T217" s="149">
        <v>0.25</v>
      </c>
      <c r="U217" s="149">
        <v>0.25</v>
      </c>
      <c r="V217" s="149">
        <v>0.25</v>
      </c>
      <c r="W217" s="149">
        <v>0.25</v>
      </c>
      <c r="X217" s="149">
        <v>0.25</v>
      </c>
      <c r="Y217" s="149">
        <v>0.25</v>
      </c>
      <c r="Z217" s="149">
        <v>0.25</v>
      </c>
      <c r="AA217" s="149">
        <v>0.25</v>
      </c>
      <c r="AB217" s="149">
        <v>0.25</v>
      </c>
      <c r="AC217" s="149">
        <v>0.25</v>
      </c>
      <c r="AD217" s="149">
        <v>0.25</v>
      </c>
      <c r="AE217" s="149">
        <v>0.25</v>
      </c>
      <c r="AF217" s="149">
        <v>0.25</v>
      </c>
      <c r="AG217" s="149">
        <v>0.25</v>
      </c>
      <c r="AH217" s="149">
        <v>0.25</v>
      </c>
      <c r="AI217" s="149">
        <v>0.25</v>
      </c>
      <c r="AJ217" s="149">
        <v>0.25</v>
      </c>
      <c r="AK217" s="149">
        <v>0.25</v>
      </c>
      <c r="AL217" s="149">
        <v>0.25</v>
      </c>
      <c r="AM217" s="149">
        <v>0.25</v>
      </c>
      <c r="AN217" s="149">
        <v>0.25</v>
      </c>
      <c r="AO217" s="149">
        <v>0.25</v>
      </c>
      <c r="AP217" s="149">
        <v>0.25</v>
      </c>
      <c r="AQ217" s="149">
        <v>0.25</v>
      </c>
      <c r="AR217" s="149">
        <v>0.25</v>
      </c>
      <c r="AS217" s="149">
        <v>0.25</v>
      </c>
      <c r="AT217" s="149">
        <v>0.25</v>
      </c>
      <c r="AU217" s="149">
        <v>0.25</v>
      </c>
      <c r="AV217" s="149">
        <v>0.25</v>
      </c>
      <c r="AW217" s="149">
        <v>0.25</v>
      </c>
      <c r="AX217" s="149">
        <v>0.25</v>
      </c>
      <c r="AY217" s="149">
        <v>0.25</v>
      </c>
      <c r="AZ217" s="149">
        <v>0.25</v>
      </c>
      <c r="BA217" s="149">
        <v>0.25</v>
      </c>
      <c r="BB217" s="149">
        <v>0.25</v>
      </c>
      <c r="BC217" s="149">
        <v>0.25</v>
      </c>
      <c r="BD217" s="149">
        <v>0.25</v>
      </c>
      <c r="BE217" s="149">
        <v>0.25</v>
      </c>
      <c r="BF217" s="149">
        <v>0.25</v>
      </c>
      <c r="BG217" s="149">
        <v>0.25</v>
      </c>
      <c r="BH217" s="149">
        <v>0.25</v>
      </c>
      <c r="BI217" s="149">
        <v>0.25</v>
      </c>
      <c r="BJ217" s="149">
        <v>0.25</v>
      </c>
      <c r="BK217" s="149">
        <v>0.25</v>
      </c>
      <c r="BL217" s="149">
        <v>0.25</v>
      </c>
      <c r="BM217" s="149">
        <v>0.25</v>
      </c>
      <c r="BN217" s="149">
        <v>0.25</v>
      </c>
      <c r="BO217" s="149">
        <v>0.25</v>
      </c>
      <c r="BP217" s="149">
        <v>0.25</v>
      </c>
      <c r="BQ217" s="149">
        <v>0.25</v>
      </c>
      <c r="BR217" s="149">
        <v>0.25</v>
      </c>
      <c r="BS217" s="149">
        <v>0.25</v>
      </c>
      <c r="BT217" s="149">
        <v>0.25</v>
      </c>
      <c r="BU217" s="149"/>
      <c r="BV217" s="149"/>
      <c r="BW217" s="149"/>
      <c r="BX217" s="149"/>
      <c r="BY217" s="149"/>
      <c r="BZ217" s="149"/>
      <c r="CA217" s="149"/>
      <c r="CB217" s="149"/>
      <c r="CC217" s="149"/>
      <c r="CD217" s="149"/>
      <c r="CE217" s="149"/>
      <c r="CF217" s="149"/>
      <c r="CG217" s="149"/>
      <c r="CH217" s="149"/>
      <c r="CI217" s="149"/>
      <c r="CJ217" s="149"/>
      <c r="CK217" s="149"/>
      <c r="CL217" s="149"/>
      <c r="CM217" s="149"/>
      <c r="CN217" s="149"/>
      <c r="CO217" s="149"/>
      <c r="CP217" s="149"/>
      <c r="CQ217" s="149"/>
      <c r="CR217" s="149"/>
      <c r="CS217" s="150"/>
      <c r="CT217" s="151"/>
      <c r="CW217" s="68"/>
      <c r="CX217" s="152"/>
    </row>
    <row r="218" spans="1:102">
      <c r="A218" s="289" t="s">
        <v>8334</v>
      </c>
      <c r="B218" s="146" t="s">
        <v>1172</v>
      </c>
      <c r="C218" s="147" t="str">
        <f>+_xlfn.XLOOKUP(B218,'R4'!B:B,'R4'!C:C)</f>
        <v>AMR - SİLİNDİR - TOPRAK - AMMAN ARS 150</v>
      </c>
      <c r="D218" s="147"/>
      <c r="E218" s="150" t="s">
        <v>5143</v>
      </c>
      <c r="F218" s="150" t="s">
        <v>38</v>
      </c>
      <c r="G218" s="150" t="s">
        <v>35</v>
      </c>
      <c r="H218" s="150" t="s">
        <v>8271</v>
      </c>
      <c r="I218" s="156"/>
      <c r="J218" s="148">
        <v>0</v>
      </c>
      <c r="K218" s="149">
        <v>0</v>
      </c>
      <c r="L218" s="149">
        <v>0</v>
      </c>
      <c r="M218" s="149">
        <v>0</v>
      </c>
      <c r="N218" s="149">
        <v>0</v>
      </c>
      <c r="O218" s="149">
        <v>0</v>
      </c>
      <c r="P218" s="149">
        <v>0</v>
      </c>
      <c r="Q218" s="149">
        <v>0</v>
      </c>
      <c r="R218" s="149">
        <v>0</v>
      </c>
      <c r="S218" s="149">
        <v>0</v>
      </c>
      <c r="T218" s="149">
        <v>0.25</v>
      </c>
      <c r="U218" s="149">
        <v>0.25</v>
      </c>
      <c r="V218" s="149">
        <v>0.25</v>
      </c>
      <c r="W218" s="149">
        <v>0.25</v>
      </c>
      <c r="X218" s="149">
        <v>0.25</v>
      </c>
      <c r="Y218" s="149">
        <v>0.25</v>
      </c>
      <c r="Z218" s="149">
        <v>0.25</v>
      </c>
      <c r="AA218" s="149">
        <v>0.25</v>
      </c>
      <c r="AB218" s="149">
        <v>0.25</v>
      </c>
      <c r="AC218" s="149">
        <v>0.25</v>
      </c>
      <c r="AD218" s="149">
        <v>0.25</v>
      </c>
      <c r="AE218" s="149">
        <v>0.25</v>
      </c>
      <c r="AF218" s="149">
        <v>0.25</v>
      </c>
      <c r="AG218" s="149">
        <v>0.25</v>
      </c>
      <c r="AH218" s="149">
        <v>0.25</v>
      </c>
      <c r="AI218" s="149">
        <v>0.25</v>
      </c>
      <c r="AJ218" s="149">
        <v>0.25</v>
      </c>
      <c r="AK218" s="149">
        <v>0.25</v>
      </c>
      <c r="AL218" s="149">
        <v>0.25</v>
      </c>
      <c r="AM218" s="149">
        <v>0.25</v>
      </c>
      <c r="AN218" s="149">
        <v>0.25</v>
      </c>
      <c r="AO218" s="149">
        <v>0.25</v>
      </c>
      <c r="AP218" s="149">
        <v>0.25</v>
      </c>
      <c r="AQ218" s="149">
        <v>0.25</v>
      </c>
      <c r="AR218" s="149">
        <v>0.25</v>
      </c>
      <c r="AS218" s="149">
        <v>0.25</v>
      </c>
      <c r="AT218" s="149">
        <v>0.25</v>
      </c>
      <c r="AU218" s="149">
        <v>0.25</v>
      </c>
      <c r="AV218" s="149">
        <v>0.25</v>
      </c>
      <c r="AW218" s="149">
        <v>0.25</v>
      </c>
      <c r="AX218" s="149">
        <v>0.25</v>
      </c>
      <c r="AY218" s="149">
        <v>0.25</v>
      </c>
      <c r="AZ218" s="149">
        <v>0.25</v>
      </c>
      <c r="BA218" s="149">
        <v>0.25</v>
      </c>
      <c r="BB218" s="149">
        <v>0.25</v>
      </c>
      <c r="BC218" s="149">
        <v>0.25</v>
      </c>
      <c r="BD218" s="149">
        <v>0.25</v>
      </c>
      <c r="BE218" s="149">
        <v>0.25</v>
      </c>
      <c r="BF218" s="149">
        <v>0.25</v>
      </c>
      <c r="BG218" s="149">
        <v>0.25</v>
      </c>
      <c r="BH218" s="149">
        <v>0.25</v>
      </c>
      <c r="BI218" s="149">
        <v>0.25</v>
      </c>
      <c r="BJ218" s="149">
        <v>0.25</v>
      </c>
      <c r="BK218" s="149">
        <v>0.25</v>
      </c>
      <c r="BL218" s="149">
        <v>0.25</v>
      </c>
      <c r="BM218" s="149">
        <v>0.25</v>
      </c>
      <c r="BN218" s="149">
        <v>0.25</v>
      </c>
      <c r="BO218" s="149">
        <v>0.25</v>
      </c>
      <c r="BP218" s="149">
        <v>0.25</v>
      </c>
      <c r="BQ218" s="149">
        <v>0.25</v>
      </c>
      <c r="BR218" s="149">
        <v>0.25</v>
      </c>
      <c r="BS218" s="149">
        <v>0.25</v>
      </c>
      <c r="BT218" s="149">
        <v>0.25</v>
      </c>
      <c r="BU218" s="149"/>
      <c r="BV218" s="149"/>
      <c r="BW218" s="149"/>
      <c r="BX218" s="149"/>
      <c r="BY218" s="149"/>
      <c r="BZ218" s="149"/>
      <c r="CA218" s="149"/>
      <c r="CB218" s="149"/>
      <c r="CC218" s="149"/>
      <c r="CD218" s="149"/>
      <c r="CE218" s="149"/>
      <c r="CF218" s="149"/>
      <c r="CG218" s="149"/>
      <c r="CH218" s="149"/>
      <c r="CI218" s="149"/>
      <c r="CJ218" s="149"/>
      <c r="CK218" s="149"/>
      <c r="CL218" s="149"/>
      <c r="CM218" s="149"/>
      <c r="CN218" s="149"/>
      <c r="CO218" s="149"/>
      <c r="CP218" s="149"/>
      <c r="CQ218" s="149"/>
      <c r="CR218" s="149"/>
      <c r="CS218" s="150"/>
      <c r="CT218" s="151"/>
      <c r="CW218" s="68"/>
      <c r="CX218" s="152"/>
    </row>
    <row r="219" spans="1:102">
      <c r="A219" s="289" t="s">
        <v>8334</v>
      </c>
      <c r="B219" s="146" t="s">
        <v>1173</v>
      </c>
      <c r="C219" s="147" t="str">
        <f>+_xlfn.XLOOKUP(B219,'R4'!B:B,'R4'!C:C)</f>
        <v>AMR - SİLİNDİR - TOPRAK - AMMAN ARS 150</v>
      </c>
      <c r="D219" s="147"/>
      <c r="E219" s="150" t="s">
        <v>5150</v>
      </c>
      <c r="F219" s="150" t="s">
        <v>38</v>
      </c>
      <c r="G219" s="150" t="s">
        <v>35</v>
      </c>
      <c r="H219" s="150" t="s">
        <v>8271</v>
      </c>
      <c r="I219" s="156"/>
      <c r="J219" s="148">
        <v>0</v>
      </c>
      <c r="K219" s="149">
        <v>0</v>
      </c>
      <c r="L219" s="149">
        <v>0</v>
      </c>
      <c r="M219" s="149">
        <v>0</v>
      </c>
      <c r="N219" s="149">
        <v>0</v>
      </c>
      <c r="O219" s="149">
        <v>0</v>
      </c>
      <c r="P219" s="149">
        <v>0</v>
      </c>
      <c r="Q219" s="149">
        <v>0</v>
      </c>
      <c r="R219" s="149">
        <v>0</v>
      </c>
      <c r="S219" s="149">
        <v>0</v>
      </c>
      <c r="T219" s="149">
        <v>0</v>
      </c>
      <c r="U219" s="149">
        <v>0</v>
      </c>
      <c r="V219" s="149">
        <v>0</v>
      </c>
      <c r="W219" s="149">
        <v>0</v>
      </c>
      <c r="X219" s="149">
        <v>0</v>
      </c>
      <c r="Y219" s="149">
        <v>0</v>
      </c>
      <c r="Z219" s="149">
        <v>0</v>
      </c>
      <c r="AA219" s="149">
        <v>0.5</v>
      </c>
      <c r="AB219" s="149">
        <v>0.5</v>
      </c>
      <c r="AC219" s="149">
        <v>0.5</v>
      </c>
      <c r="AD219" s="149">
        <v>0.5</v>
      </c>
      <c r="AE219" s="149">
        <v>0.5</v>
      </c>
      <c r="AF219" s="149">
        <v>0.5</v>
      </c>
      <c r="AG219" s="149">
        <v>0.5</v>
      </c>
      <c r="AH219" s="149">
        <v>0.5</v>
      </c>
      <c r="AI219" s="149">
        <v>0.5</v>
      </c>
      <c r="AJ219" s="149">
        <v>0.5</v>
      </c>
      <c r="AK219" s="149">
        <v>0.5</v>
      </c>
      <c r="AL219" s="149">
        <v>0.5</v>
      </c>
      <c r="AM219" s="149">
        <v>0.5</v>
      </c>
      <c r="AN219" s="149">
        <v>0.5</v>
      </c>
      <c r="AO219" s="149">
        <v>0.5</v>
      </c>
      <c r="AP219" s="149">
        <v>0.5</v>
      </c>
      <c r="AQ219" s="149">
        <v>0.5</v>
      </c>
      <c r="AR219" s="149">
        <v>0.5</v>
      </c>
      <c r="AS219" s="149">
        <v>0.5</v>
      </c>
      <c r="AT219" s="149">
        <v>0.5</v>
      </c>
      <c r="AU219" s="149">
        <v>0.5</v>
      </c>
      <c r="AV219" s="149">
        <v>0.5</v>
      </c>
      <c r="AW219" s="149">
        <v>0.5</v>
      </c>
      <c r="AX219" s="149">
        <v>0.5</v>
      </c>
      <c r="AY219" s="149">
        <v>0.5</v>
      </c>
      <c r="AZ219" s="149">
        <v>0.5</v>
      </c>
      <c r="BA219" s="149">
        <v>0.5</v>
      </c>
      <c r="BB219" s="149">
        <v>0.5</v>
      </c>
      <c r="BC219" s="149">
        <v>0.5</v>
      </c>
      <c r="BD219" s="149">
        <v>0.5</v>
      </c>
      <c r="BE219" s="149">
        <v>0.5</v>
      </c>
      <c r="BF219" s="149">
        <v>0.5</v>
      </c>
      <c r="BG219" s="149">
        <v>0.5</v>
      </c>
      <c r="BH219" s="149">
        <v>0.5</v>
      </c>
      <c r="BI219" s="149">
        <v>0.5</v>
      </c>
      <c r="BJ219" s="149">
        <v>0.5</v>
      </c>
      <c r="BK219" s="149">
        <v>0.5</v>
      </c>
      <c r="BL219" s="149">
        <v>0.5</v>
      </c>
      <c r="BM219" s="149">
        <v>0.5</v>
      </c>
      <c r="BN219" s="149">
        <v>0.5</v>
      </c>
      <c r="BO219" s="149">
        <v>0.5</v>
      </c>
      <c r="BP219" s="149">
        <v>0.5</v>
      </c>
      <c r="BQ219" s="149">
        <v>0.5</v>
      </c>
      <c r="BR219" s="149">
        <v>0.5</v>
      </c>
      <c r="BS219" s="149">
        <v>0.5</v>
      </c>
      <c r="BT219" s="149">
        <v>0.5</v>
      </c>
      <c r="BU219" s="149"/>
      <c r="BV219" s="149"/>
      <c r="BW219" s="149"/>
      <c r="BX219" s="149"/>
      <c r="BY219" s="149"/>
      <c r="BZ219" s="149"/>
      <c r="CA219" s="149"/>
      <c r="CB219" s="149"/>
      <c r="CC219" s="149"/>
      <c r="CD219" s="149"/>
      <c r="CE219" s="149"/>
      <c r="CF219" s="149"/>
      <c r="CG219" s="149"/>
      <c r="CH219" s="149"/>
      <c r="CI219" s="149"/>
      <c r="CJ219" s="149"/>
      <c r="CK219" s="149"/>
      <c r="CL219" s="149"/>
      <c r="CM219" s="149"/>
      <c r="CN219" s="149"/>
      <c r="CO219" s="149"/>
      <c r="CP219" s="149"/>
      <c r="CQ219" s="149"/>
      <c r="CR219" s="149"/>
      <c r="CS219" s="150"/>
      <c r="CT219" s="151"/>
      <c r="CW219" s="68"/>
      <c r="CX219" s="152"/>
    </row>
    <row r="220" spans="1:102">
      <c r="A220" s="289" t="s">
        <v>8334</v>
      </c>
      <c r="B220" s="146" t="s">
        <v>1173</v>
      </c>
      <c r="C220" s="147" t="str">
        <f>+_xlfn.XLOOKUP(B220,'R4'!B:B,'R4'!C:C)</f>
        <v>AMR - SİLİNDİR - TOPRAK - AMMAN ARS 150</v>
      </c>
      <c r="D220" s="147"/>
      <c r="E220" s="150" t="s">
        <v>5155</v>
      </c>
      <c r="F220" s="150" t="s">
        <v>38</v>
      </c>
      <c r="G220" s="150" t="s">
        <v>35</v>
      </c>
      <c r="H220" s="150" t="s">
        <v>8271</v>
      </c>
      <c r="I220" s="156"/>
      <c r="J220" s="148">
        <v>0</v>
      </c>
      <c r="K220" s="149">
        <v>0</v>
      </c>
      <c r="L220" s="149">
        <v>0</v>
      </c>
      <c r="M220" s="149">
        <v>0</v>
      </c>
      <c r="N220" s="149">
        <v>0</v>
      </c>
      <c r="O220" s="149">
        <v>0</v>
      </c>
      <c r="P220" s="149">
        <v>0</v>
      </c>
      <c r="Q220" s="149">
        <v>0</v>
      </c>
      <c r="R220" s="149">
        <v>0</v>
      </c>
      <c r="S220" s="149">
        <v>0</v>
      </c>
      <c r="T220" s="149">
        <v>0</v>
      </c>
      <c r="U220" s="149">
        <v>0</v>
      </c>
      <c r="V220" s="149">
        <v>0</v>
      </c>
      <c r="W220" s="149">
        <v>0</v>
      </c>
      <c r="X220" s="149">
        <v>0</v>
      </c>
      <c r="Y220" s="149">
        <v>0</v>
      </c>
      <c r="Z220" s="149">
        <v>0</v>
      </c>
      <c r="AA220" s="149">
        <v>0.25</v>
      </c>
      <c r="AB220" s="149">
        <v>0.25</v>
      </c>
      <c r="AC220" s="149">
        <v>0.25</v>
      </c>
      <c r="AD220" s="149">
        <v>0.25</v>
      </c>
      <c r="AE220" s="149">
        <v>0.25</v>
      </c>
      <c r="AF220" s="149">
        <v>0.25</v>
      </c>
      <c r="AG220" s="149">
        <v>0.25</v>
      </c>
      <c r="AH220" s="149">
        <v>0.25</v>
      </c>
      <c r="AI220" s="149">
        <v>0.25</v>
      </c>
      <c r="AJ220" s="149">
        <v>0.25</v>
      </c>
      <c r="AK220" s="149">
        <v>0.25</v>
      </c>
      <c r="AL220" s="149">
        <v>0.25</v>
      </c>
      <c r="AM220" s="149">
        <v>0.25</v>
      </c>
      <c r="AN220" s="149">
        <v>0.25</v>
      </c>
      <c r="AO220" s="149">
        <v>0.25</v>
      </c>
      <c r="AP220" s="149">
        <v>0.25</v>
      </c>
      <c r="AQ220" s="149">
        <v>0.25</v>
      </c>
      <c r="AR220" s="149">
        <v>0.25</v>
      </c>
      <c r="AS220" s="149">
        <v>0.25</v>
      </c>
      <c r="AT220" s="149">
        <v>0.25</v>
      </c>
      <c r="AU220" s="149">
        <v>0.25</v>
      </c>
      <c r="AV220" s="149">
        <v>0.25</v>
      </c>
      <c r="AW220" s="149">
        <v>0.25</v>
      </c>
      <c r="AX220" s="149">
        <v>0.25</v>
      </c>
      <c r="AY220" s="149">
        <v>0.25</v>
      </c>
      <c r="AZ220" s="149">
        <v>0.25</v>
      </c>
      <c r="BA220" s="149">
        <v>0.25</v>
      </c>
      <c r="BB220" s="149">
        <v>0.25</v>
      </c>
      <c r="BC220" s="149">
        <v>0.25</v>
      </c>
      <c r="BD220" s="149">
        <v>0.25</v>
      </c>
      <c r="BE220" s="149">
        <v>0.25</v>
      </c>
      <c r="BF220" s="149">
        <v>0.25</v>
      </c>
      <c r="BG220" s="149">
        <v>0.25</v>
      </c>
      <c r="BH220" s="149">
        <v>0.25</v>
      </c>
      <c r="BI220" s="149">
        <v>0.25</v>
      </c>
      <c r="BJ220" s="149">
        <v>0.25</v>
      </c>
      <c r="BK220" s="149">
        <v>0.25</v>
      </c>
      <c r="BL220" s="149">
        <v>0.25</v>
      </c>
      <c r="BM220" s="149">
        <v>0.25</v>
      </c>
      <c r="BN220" s="149">
        <v>0.25</v>
      </c>
      <c r="BO220" s="149">
        <v>0.25</v>
      </c>
      <c r="BP220" s="149">
        <v>0.25</v>
      </c>
      <c r="BQ220" s="149">
        <v>0.25</v>
      </c>
      <c r="BR220" s="149">
        <v>0.25</v>
      </c>
      <c r="BS220" s="149">
        <v>0.25</v>
      </c>
      <c r="BT220" s="149">
        <v>0.25</v>
      </c>
      <c r="BU220" s="149"/>
      <c r="BV220" s="149"/>
      <c r="BW220" s="149"/>
      <c r="BX220" s="149"/>
      <c r="BY220" s="149"/>
      <c r="BZ220" s="149"/>
      <c r="CA220" s="149"/>
      <c r="CB220" s="149"/>
      <c r="CC220" s="149"/>
      <c r="CD220" s="149"/>
      <c r="CE220" s="149"/>
      <c r="CF220" s="149"/>
      <c r="CG220" s="149"/>
      <c r="CH220" s="149"/>
      <c r="CI220" s="149"/>
      <c r="CJ220" s="149"/>
      <c r="CK220" s="149"/>
      <c r="CL220" s="149"/>
      <c r="CM220" s="149"/>
      <c r="CN220" s="149"/>
      <c r="CO220" s="149"/>
      <c r="CP220" s="149"/>
      <c r="CQ220" s="149"/>
      <c r="CR220" s="149"/>
      <c r="CS220" s="150"/>
      <c r="CT220" s="151"/>
      <c r="CW220" s="68"/>
      <c r="CX220" s="152"/>
    </row>
    <row r="221" spans="1:102">
      <c r="A221" s="289" t="s">
        <v>8334</v>
      </c>
      <c r="B221" s="146" t="s">
        <v>1364</v>
      </c>
      <c r="C221" s="147" t="str">
        <f>+_xlfn.XLOOKUP(B221,'R4'!B:B,'R4'!C:C)</f>
        <v>MEKANİK PLENT OPERATÖRÜ</v>
      </c>
      <c r="D221" s="147"/>
      <c r="E221" s="150" t="s">
        <v>5175</v>
      </c>
      <c r="F221" s="150" t="s">
        <v>38</v>
      </c>
      <c r="G221" s="150" t="s">
        <v>35</v>
      </c>
      <c r="H221" s="150" t="s">
        <v>8271</v>
      </c>
      <c r="I221" s="156"/>
      <c r="J221" s="148">
        <v>0</v>
      </c>
      <c r="K221" s="149">
        <v>0</v>
      </c>
      <c r="L221" s="149">
        <v>0</v>
      </c>
      <c r="M221" s="149">
        <v>0</v>
      </c>
      <c r="N221" s="149">
        <v>0</v>
      </c>
      <c r="O221" s="149">
        <v>0</v>
      </c>
      <c r="P221" s="149">
        <v>0</v>
      </c>
      <c r="Q221" s="149">
        <v>0</v>
      </c>
      <c r="R221" s="149">
        <v>0</v>
      </c>
      <c r="S221" s="149">
        <v>0</v>
      </c>
      <c r="T221" s="149">
        <v>2</v>
      </c>
      <c r="U221" s="149">
        <v>2</v>
      </c>
      <c r="V221" s="149">
        <v>2</v>
      </c>
      <c r="W221" s="149">
        <v>2</v>
      </c>
      <c r="X221" s="149">
        <v>2</v>
      </c>
      <c r="Y221" s="149">
        <v>2</v>
      </c>
      <c r="Z221" s="149">
        <v>2</v>
      </c>
      <c r="AA221" s="149">
        <v>2</v>
      </c>
      <c r="AB221" s="149">
        <v>2</v>
      </c>
      <c r="AC221" s="149">
        <v>2</v>
      </c>
      <c r="AD221" s="149">
        <v>2</v>
      </c>
      <c r="AE221" s="149">
        <v>2</v>
      </c>
      <c r="AF221" s="149">
        <v>2</v>
      </c>
      <c r="AG221" s="149">
        <v>2</v>
      </c>
      <c r="AH221" s="149">
        <v>2</v>
      </c>
      <c r="AI221" s="149">
        <v>2</v>
      </c>
      <c r="AJ221" s="149">
        <v>2</v>
      </c>
      <c r="AK221" s="149">
        <v>2</v>
      </c>
      <c r="AL221" s="149">
        <v>2</v>
      </c>
      <c r="AM221" s="149">
        <v>2</v>
      </c>
      <c r="AN221" s="149">
        <v>2</v>
      </c>
      <c r="AO221" s="149">
        <v>2</v>
      </c>
      <c r="AP221" s="149">
        <v>2</v>
      </c>
      <c r="AQ221" s="149">
        <v>2</v>
      </c>
      <c r="AR221" s="149">
        <v>2</v>
      </c>
      <c r="AS221" s="149">
        <v>2</v>
      </c>
      <c r="AT221" s="149">
        <v>2</v>
      </c>
      <c r="AU221" s="149">
        <v>2</v>
      </c>
      <c r="AV221" s="149">
        <v>2</v>
      </c>
      <c r="AW221" s="149">
        <v>2</v>
      </c>
      <c r="AX221" s="149">
        <v>2</v>
      </c>
      <c r="AY221" s="149">
        <v>2</v>
      </c>
      <c r="AZ221" s="149">
        <v>2</v>
      </c>
      <c r="BA221" s="149">
        <v>2</v>
      </c>
      <c r="BB221" s="149">
        <v>2</v>
      </c>
      <c r="BC221" s="149">
        <v>2</v>
      </c>
      <c r="BD221" s="149">
        <v>2</v>
      </c>
      <c r="BE221" s="149">
        <v>2</v>
      </c>
      <c r="BF221" s="149">
        <v>2</v>
      </c>
      <c r="BG221" s="149">
        <v>2</v>
      </c>
      <c r="BH221" s="149">
        <v>2</v>
      </c>
      <c r="BI221" s="149">
        <v>2</v>
      </c>
      <c r="BJ221" s="149">
        <v>2</v>
      </c>
      <c r="BK221" s="149">
        <v>2</v>
      </c>
      <c r="BL221" s="149">
        <v>2</v>
      </c>
      <c r="BM221" s="149">
        <v>2</v>
      </c>
      <c r="BN221" s="149">
        <v>2</v>
      </c>
      <c r="BO221" s="149">
        <v>2</v>
      </c>
      <c r="BP221" s="149">
        <v>2</v>
      </c>
      <c r="BQ221" s="149">
        <v>2</v>
      </c>
      <c r="BR221" s="149">
        <v>2</v>
      </c>
      <c r="BS221" s="149">
        <v>2</v>
      </c>
      <c r="BT221" s="149">
        <v>2</v>
      </c>
      <c r="BU221" s="149"/>
      <c r="BV221" s="149"/>
      <c r="BW221" s="149"/>
      <c r="BX221" s="149"/>
      <c r="BY221" s="149"/>
      <c r="BZ221" s="149"/>
      <c r="CA221" s="149"/>
      <c r="CB221" s="149"/>
      <c r="CC221" s="149"/>
      <c r="CD221" s="149"/>
      <c r="CE221" s="149"/>
      <c r="CF221" s="149"/>
      <c r="CG221" s="149"/>
      <c r="CH221" s="149"/>
      <c r="CI221" s="149"/>
      <c r="CJ221" s="149"/>
      <c r="CK221" s="149"/>
      <c r="CL221" s="149"/>
      <c r="CM221" s="149"/>
      <c r="CN221" s="149"/>
      <c r="CO221" s="149"/>
      <c r="CP221" s="149"/>
      <c r="CQ221" s="149"/>
      <c r="CR221" s="149"/>
      <c r="CS221" s="150" t="s">
        <v>278</v>
      </c>
      <c r="CT221" s="151"/>
      <c r="CW221" s="68"/>
      <c r="CX221" s="152"/>
    </row>
    <row r="222" spans="1:102">
      <c r="A222" s="289" t="s">
        <v>8334</v>
      </c>
      <c r="B222" s="146" t="s">
        <v>278</v>
      </c>
      <c r="C222" s="147" t="str">
        <f>+_xlfn.XLOOKUP(B222,'R4'!B:B,'R4'!C:C)</f>
        <v>AMR - MEKANİK PLENT - 250/400 T/S</v>
      </c>
      <c r="D222" s="147"/>
      <c r="E222" s="150" t="s">
        <v>5175</v>
      </c>
      <c r="F222" s="150" t="s">
        <v>38</v>
      </c>
      <c r="G222" s="150" t="s">
        <v>35</v>
      </c>
      <c r="H222" s="150" t="s">
        <v>8271</v>
      </c>
      <c r="I222" s="156"/>
      <c r="J222" s="148">
        <v>0</v>
      </c>
      <c r="K222" s="149">
        <v>0</v>
      </c>
      <c r="L222" s="149">
        <v>0</v>
      </c>
      <c r="M222" s="149">
        <v>0</v>
      </c>
      <c r="N222" s="149">
        <v>0</v>
      </c>
      <c r="O222" s="149">
        <v>0</v>
      </c>
      <c r="P222" s="149">
        <v>0</v>
      </c>
      <c r="Q222" s="149">
        <v>0</v>
      </c>
      <c r="R222" s="149">
        <v>0</v>
      </c>
      <c r="S222" s="149">
        <v>0</v>
      </c>
      <c r="T222" s="149">
        <v>2</v>
      </c>
      <c r="U222" s="149">
        <v>2</v>
      </c>
      <c r="V222" s="149">
        <v>2</v>
      </c>
      <c r="W222" s="149">
        <v>2</v>
      </c>
      <c r="X222" s="149">
        <v>2</v>
      </c>
      <c r="Y222" s="149">
        <v>2</v>
      </c>
      <c r="Z222" s="149">
        <v>2</v>
      </c>
      <c r="AA222" s="149">
        <v>2</v>
      </c>
      <c r="AB222" s="149">
        <v>2</v>
      </c>
      <c r="AC222" s="149">
        <v>2</v>
      </c>
      <c r="AD222" s="149">
        <v>2</v>
      </c>
      <c r="AE222" s="149">
        <v>2</v>
      </c>
      <c r="AF222" s="149">
        <v>2</v>
      </c>
      <c r="AG222" s="149">
        <v>2</v>
      </c>
      <c r="AH222" s="149">
        <v>2</v>
      </c>
      <c r="AI222" s="149">
        <v>2</v>
      </c>
      <c r="AJ222" s="149">
        <v>2</v>
      </c>
      <c r="AK222" s="149">
        <v>2</v>
      </c>
      <c r="AL222" s="149">
        <v>2</v>
      </c>
      <c r="AM222" s="149">
        <v>2</v>
      </c>
      <c r="AN222" s="149">
        <v>2</v>
      </c>
      <c r="AO222" s="149">
        <v>2</v>
      </c>
      <c r="AP222" s="149">
        <v>2</v>
      </c>
      <c r="AQ222" s="149">
        <v>2</v>
      </c>
      <c r="AR222" s="149">
        <v>2</v>
      </c>
      <c r="AS222" s="149">
        <v>2</v>
      </c>
      <c r="AT222" s="149">
        <v>2</v>
      </c>
      <c r="AU222" s="149">
        <v>2</v>
      </c>
      <c r="AV222" s="149">
        <v>2</v>
      </c>
      <c r="AW222" s="149">
        <v>2</v>
      </c>
      <c r="AX222" s="149">
        <v>2</v>
      </c>
      <c r="AY222" s="149">
        <v>2</v>
      </c>
      <c r="AZ222" s="149">
        <v>2</v>
      </c>
      <c r="BA222" s="149">
        <v>2</v>
      </c>
      <c r="BB222" s="149">
        <v>2</v>
      </c>
      <c r="BC222" s="149">
        <v>2</v>
      </c>
      <c r="BD222" s="149">
        <v>2</v>
      </c>
      <c r="BE222" s="149">
        <v>2</v>
      </c>
      <c r="BF222" s="149">
        <v>2</v>
      </c>
      <c r="BG222" s="149">
        <v>2</v>
      </c>
      <c r="BH222" s="149">
        <v>2</v>
      </c>
      <c r="BI222" s="149">
        <v>2</v>
      </c>
      <c r="BJ222" s="149">
        <v>2</v>
      </c>
      <c r="BK222" s="149">
        <v>2</v>
      </c>
      <c r="BL222" s="149">
        <v>2</v>
      </c>
      <c r="BM222" s="149">
        <v>2</v>
      </c>
      <c r="BN222" s="149">
        <v>2</v>
      </c>
      <c r="BO222" s="149">
        <v>2</v>
      </c>
      <c r="BP222" s="149">
        <v>2</v>
      </c>
      <c r="BQ222" s="149">
        <v>2</v>
      </c>
      <c r="BR222" s="149">
        <v>2</v>
      </c>
      <c r="BS222" s="149">
        <v>2</v>
      </c>
      <c r="BT222" s="149">
        <v>2</v>
      </c>
      <c r="BU222" s="149"/>
      <c r="BV222" s="149"/>
      <c r="BW222" s="149"/>
      <c r="BX222" s="149"/>
      <c r="BY222" s="149"/>
      <c r="BZ222" s="149"/>
      <c r="CA222" s="149"/>
      <c r="CB222" s="149"/>
      <c r="CC222" s="149"/>
      <c r="CD222" s="149"/>
      <c r="CE222" s="149"/>
      <c r="CF222" s="149"/>
      <c r="CG222" s="149"/>
      <c r="CH222" s="149"/>
      <c r="CI222" s="149"/>
      <c r="CJ222" s="149"/>
      <c r="CK222" s="149"/>
      <c r="CL222" s="149"/>
      <c r="CM222" s="149"/>
      <c r="CN222" s="149"/>
      <c r="CO222" s="149"/>
      <c r="CP222" s="149"/>
      <c r="CQ222" s="149"/>
      <c r="CR222" s="149"/>
      <c r="CS222" s="150"/>
      <c r="CT222" s="151"/>
      <c r="CW222" s="68"/>
      <c r="CX222" s="152"/>
    </row>
    <row r="223" spans="1:102">
      <c r="A223" s="289" t="s">
        <v>8334</v>
      </c>
      <c r="B223" s="146" t="s">
        <v>1173</v>
      </c>
      <c r="C223" s="147" t="str">
        <f>+_xlfn.XLOOKUP(B223,'R4'!B:B,'R4'!C:C)</f>
        <v>AMR - SİLİNDİR - TOPRAK - AMMAN ARS 150</v>
      </c>
      <c r="D223" s="147"/>
      <c r="E223" s="150" t="s">
        <v>5175</v>
      </c>
      <c r="F223" s="150" t="s">
        <v>38</v>
      </c>
      <c r="G223" s="150" t="s">
        <v>35</v>
      </c>
      <c r="H223" s="150" t="s">
        <v>8271</v>
      </c>
      <c r="I223" s="156"/>
      <c r="J223" s="148">
        <v>0</v>
      </c>
      <c r="K223" s="149">
        <v>0</v>
      </c>
      <c r="L223" s="149">
        <v>0</v>
      </c>
      <c r="M223" s="149">
        <v>0</v>
      </c>
      <c r="N223" s="149">
        <v>0</v>
      </c>
      <c r="O223" s="149">
        <v>0</v>
      </c>
      <c r="P223" s="149">
        <v>0</v>
      </c>
      <c r="Q223" s="149">
        <v>0</v>
      </c>
      <c r="R223" s="149">
        <v>0</v>
      </c>
      <c r="S223" s="149">
        <v>0</v>
      </c>
      <c r="T223" s="149">
        <v>0</v>
      </c>
      <c r="U223" s="149">
        <v>0</v>
      </c>
      <c r="V223" s="149">
        <v>0</v>
      </c>
      <c r="W223" s="149">
        <v>0</v>
      </c>
      <c r="X223" s="149">
        <v>0</v>
      </c>
      <c r="Y223" s="149">
        <v>0</v>
      </c>
      <c r="Z223" s="149">
        <v>0</v>
      </c>
      <c r="AA223" s="149">
        <v>0.25</v>
      </c>
      <c r="AB223" s="149">
        <v>0.25</v>
      </c>
      <c r="AC223" s="149">
        <v>0.25</v>
      </c>
      <c r="AD223" s="149">
        <v>0.25</v>
      </c>
      <c r="AE223" s="149">
        <v>0.25</v>
      </c>
      <c r="AF223" s="149">
        <v>0.25</v>
      </c>
      <c r="AG223" s="149">
        <v>0.25</v>
      </c>
      <c r="AH223" s="149">
        <v>0.25</v>
      </c>
      <c r="AI223" s="149">
        <v>0.25</v>
      </c>
      <c r="AJ223" s="149">
        <v>0.25</v>
      </c>
      <c r="AK223" s="149">
        <v>0.25</v>
      </c>
      <c r="AL223" s="149">
        <v>0.25</v>
      </c>
      <c r="AM223" s="149">
        <v>0.25</v>
      </c>
      <c r="AN223" s="149">
        <v>0.25</v>
      </c>
      <c r="AO223" s="149">
        <v>0.25</v>
      </c>
      <c r="AP223" s="149">
        <v>0.25</v>
      </c>
      <c r="AQ223" s="149">
        <v>0.25</v>
      </c>
      <c r="AR223" s="149">
        <v>0.25</v>
      </c>
      <c r="AS223" s="149">
        <v>0.25</v>
      </c>
      <c r="AT223" s="149">
        <v>0.25</v>
      </c>
      <c r="AU223" s="149">
        <v>0.25</v>
      </c>
      <c r="AV223" s="149">
        <v>0.25</v>
      </c>
      <c r="AW223" s="149">
        <v>0.25</v>
      </c>
      <c r="AX223" s="149">
        <v>0.25</v>
      </c>
      <c r="AY223" s="149">
        <v>0.25</v>
      </c>
      <c r="AZ223" s="149">
        <v>0.25</v>
      </c>
      <c r="BA223" s="149">
        <v>0.25</v>
      </c>
      <c r="BB223" s="149">
        <v>0.25</v>
      </c>
      <c r="BC223" s="149">
        <v>0.25</v>
      </c>
      <c r="BD223" s="149">
        <v>0.25</v>
      </c>
      <c r="BE223" s="149">
        <v>0.25</v>
      </c>
      <c r="BF223" s="149">
        <v>0.25</v>
      </c>
      <c r="BG223" s="149">
        <v>0.25</v>
      </c>
      <c r="BH223" s="149">
        <v>0.25</v>
      </c>
      <c r="BI223" s="149">
        <v>0.25</v>
      </c>
      <c r="BJ223" s="149">
        <v>0.25</v>
      </c>
      <c r="BK223" s="149">
        <v>0.25</v>
      </c>
      <c r="BL223" s="149">
        <v>0.25</v>
      </c>
      <c r="BM223" s="149">
        <v>0.25</v>
      </c>
      <c r="BN223" s="149">
        <v>0.25</v>
      </c>
      <c r="BO223" s="149">
        <v>0.25</v>
      </c>
      <c r="BP223" s="149">
        <v>0.25</v>
      </c>
      <c r="BQ223" s="149">
        <v>0.25</v>
      </c>
      <c r="BR223" s="149">
        <v>0.25</v>
      </c>
      <c r="BS223" s="149">
        <v>0.25</v>
      </c>
      <c r="BT223" s="149">
        <v>0.25</v>
      </c>
      <c r="BU223" s="149"/>
      <c r="BV223" s="149"/>
      <c r="BW223" s="149"/>
      <c r="BX223" s="149"/>
      <c r="BY223" s="149"/>
      <c r="BZ223" s="149"/>
      <c r="CA223" s="149"/>
      <c r="CB223" s="149"/>
      <c r="CC223" s="149"/>
      <c r="CD223" s="149"/>
      <c r="CE223" s="149"/>
      <c r="CF223" s="149"/>
      <c r="CG223" s="149"/>
      <c r="CH223" s="149"/>
      <c r="CI223" s="149"/>
      <c r="CJ223" s="149"/>
      <c r="CK223" s="149"/>
      <c r="CL223" s="149"/>
      <c r="CM223" s="149"/>
      <c r="CN223" s="149"/>
      <c r="CO223" s="149"/>
      <c r="CP223" s="149"/>
      <c r="CQ223" s="149"/>
      <c r="CR223" s="149"/>
      <c r="CS223" s="150"/>
      <c r="CT223" s="151"/>
      <c r="CW223" s="68"/>
      <c r="CX223" s="152"/>
    </row>
    <row r="224" spans="1:102">
      <c r="A224" s="289" t="s">
        <v>8334</v>
      </c>
      <c r="B224" s="146" t="s">
        <v>534</v>
      </c>
      <c r="C224" s="147" t="str">
        <f>+_xlfn.XLOOKUP(B224,'R4'!B:B,'R4'!C:C)</f>
        <v>AMR - BEKO LODER - 4×4 - JCB 4 CX - EŞİT TEKER</v>
      </c>
      <c r="D224" s="147"/>
      <c r="E224" s="150" t="s">
        <v>5149</v>
      </c>
      <c r="F224" s="150" t="s">
        <v>38</v>
      </c>
      <c r="G224" s="150" t="s">
        <v>35</v>
      </c>
      <c r="H224" s="150" t="s">
        <v>8271</v>
      </c>
      <c r="I224" s="156"/>
      <c r="J224" s="148">
        <v>0</v>
      </c>
      <c r="K224" s="149">
        <v>0</v>
      </c>
      <c r="L224" s="149">
        <v>0</v>
      </c>
      <c r="M224" s="149">
        <v>0</v>
      </c>
      <c r="N224" s="149">
        <v>0</v>
      </c>
      <c r="O224" s="149">
        <v>1</v>
      </c>
      <c r="P224" s="149">
        <v>1</v>
      </c>
      <c r="Q224" s="149">
        <v>1</v>
      </c>
      <c r="R224" s="149">
        <v>1</v>
      </c>
      <c r="S224" s="149">
        <v>1</v>
      </c>
      <c r="T224" s="149">
        <v>1</v>
      </c>
      <c r="U224" s="149">
        <v>1</v>
      </c>
      <c r="V224" s="149">
        <v>1</v>
      </c>
      <c r="W224" s="149">
        <v>1</v>
      </c>
      <c r="X224" s="149">
        <v>1</v>
      </c>
      <c r="Y224" s="149">
        <v>1</v>
      </c>
      <c r="Z224" s="149">
        <v>1</v>
      </c>
      <c r="AA224" s="149">
        <v>1</v>
      </c>
      <c r="AB224" s="149">
        <v>1</v>
      </c>
      <c r="AC224" s="149">
        <v>1</v>
      </c>
      <c r="AD224" s="149">
        <v>1</v>
      </c>
      <c r="AE224" s="149">
        <v>1</v>
      </c>
      <c r="AF224" s="149">
        <v>1</v>
      </c>
      <c r="AG224" s="149">
        <v>1</v>
      </c>
      <c r="AH224" s="149">
        <v>1</v>
      </c>
      <c r="AI224" s="149">
        <v>1</v>
      </c>
      <c r="AJ224" s="149">
        <v>1</v>
      </c>
      <c r="AK224" s="149">
        <v>1</v>
      </c>
      <c r="AL224" s="149">
        <v>1</v>
      </c>
      <c r="AM224" s="149">
        <v>1</v>
      </c>
      <c r="AN224" s="149">
        <v>1</v>
      </c>
      <c r="AO224" s="149">
        <v>1</v>
      </c>
      <c r="AP224" s="149">
        <v>1</v>
      </c>
      <c r="AQ224" s="149">
        <v>1</v>
      </c>
      <c r="AR224" s="149">
        <v>1</v>
      </c>
      <c r="AS224" s="149">
        <v>1</v>
      </c>
      <c r="AT224" s="149">
        <v>1</v>
      </c>
      <c r="AU224" s="149">
        <v>1</v>
      </c>
      <c r="AV224" s="149">
        <v>1</v>
      </c>
      <c r="AW224" s="149">
        <v>1</v>
      </c>
      <c r="AX224" s="149">
        <v>1</v>
      </c>
      <c r="AY224" s="149">
        <v>1</v>
      </c>
      <c r="AZ224" s="149">
        <v>1</v>
      </c>
      <c r="BA224" s="149">
        <v>1</v>
      </c>
      <c r="BB224" s="149">
        <v>1</v>
      </c>
      <c r="BC224" s="149">
        <v>1</v>
      </c>
      <c r="BD224" s="149">
        <v>1</v>
      </c>
      <c r="BE224" s="149">
        <v>1</v>
      </c>
      <c r="BF224" s="149">
        <v>1</v>
      </c>
      <c r="BG224" s="149">
        <v>1</v>
      </c>
      <c r="BH224" s="149">
        <v>1</v>
      </c>
      <c r="BI224" s="149">
        <v>1</v>
      </c>
      <c r="BJ224" s="149">
        <v>1</v>
      </c>
      <c r="BK224" s="149">
        <v>1</v>
      </c>
      <c r="BL224" s="149">
        <v>1</v>
      </c>
      <c r="BM224" s="149">
        <v>1</v>
      </c>
      <c r="BN224" s="149">
        <v>1</v>
      </c>
      <c r="BO224" s="149">
        <v>1</v>
      </c>
      <c r="BP224" s="149">
        <v>1</v>
      </c>
      <c r="BQ224" s="149">
        <v>1</v>
      </c>
      <c r="BR224" s="149">
        <v>1</v>
      </c>
      <c r="BS224" s="149">
        <v>1</v>
      </c>
      <c r="BT224" s="149">
        <v>1</v>
      </c>
      <c r="BU224" s="149"/>
      <c r="BV224" s="149"/>
      <c r="BW224" s="149"/>
      <c r="BX224" s="149"/>
      <c r="BY224" s="149"/>
      <c r="BZ224" s="149"/>
      <c r="CA224" s="149"/>
      <c r="CB224" s="149"/>
      <c r="CC224" s="149"/>
      <c r="CD224" s="149"/>
      <c r="CE224" s="149"/>
      <c r="CF224" s="149"/>
      <c r="CG224" s="149"/>
      <c r="CH224" s="149"/>
      <c r="CI224" s="149"/>
      <c r="CJ224" s="149"/>
      <c r="CK224" s="149"/>
      <c r="CL224" s="149"/>
      <c r="CM224" s="149"/>
      <c r="CN224" s="149"/>
      <c r="CO224" s="149"/>
      <c r="CP224" s="149"/>
      <c r="CQ224" s="149"/>
      <c r="CR224" s="149"/>
      <c r="CS224" s="150"/>
      <c r="CT224" s="151"/>
      <c r="CW224" s="68"/>
      <c r="CX224" s="152"/>
    </row>
    <row r="225" spans="1:102">
      <c r="A225" s="289" t="s">
        <v>8334</v>
      </c>
      <c r="B225" s="146" t="s">
        <v>536</v>
      </c>
      <c r="C225" s="147" t="str">
        <f>+_xlfn.XLOOKUP(B225,'R4'!B:B,'R4'!C:C)</f>
        <v>AMR - BEKO LODER - 4×4 - JCB 4 CX - EŞİT TEKER</v>
      </c>
      <c r="D225" s="147"/>
      <c r="E225" s="150" t="s">
        <v>5149</v>
      </c>
      <c r="F225" s="150" t="s">
        <v>38</v>
      </c>
      <c r="G225" s="150" t="s">
        <v>35</v>
      </c>
      <c r="H225" s="150" t="s">
        <v>8271</v>
      </c>
      <c r="I225" s="156"/>
      <c r="J225" s="148">
        <v>0</v>
      </c>
      <c r="K225" s="149">
        <v>0</v>
      </c>
      <c r="L225" s="149">
        <v>0</v>
      </c>
      <c r="M225" s="149">
        <v>0</v>
      </c>
      <c r="N225" s="149">
        <v>0</v>
      </c>
      <c r="O225" s="149">
        <v>0</v>
      </c>
      <c r="P225" s="149">
        <v>0</v>
      </c>
      <c r="Q225" s="149">
        <v>0</v>
      </c>
      <c r="R225" s="149">
        <v>1</v>
      </c>
      <c r="S225" s="149">
        <v>1</v>
      </c>
      <c r="T225" s="149">
        <v>1</v>
      </c>
      <c r="U225" s="149">
        <v>1</v>
      </c>
      <c r="V225" s="149">
        <v>1</v>
      </c>
      <c r="W225" s="149">
        <v>1</v>
      </c>
      <c r="X225" s="149">
        <v>1</v>
      </c>
      <c r="Y225" s="149">
        <v>1</v>
      </c>
      <c r="Z225" s="149">
        <v>1</v>
      </c>
      <c r="AA225" s="149">
        <v>1</v>
      </c>
      <c r="AB225" s="149">
        <v>1</v>
      </c>
      <c r="AC225" s="149">
        <v>1</v>
      </c>
      <c r="AD225" s="149">
        <v>1</v>
      </c>
      <c r="AE225" s="149">
        <v>1</v>
      </c>
      <c r="AF225" s="149">
        <v>1</v>
      </c>
      <c r="AG225" s="149">
        <v>1</v>
      </c>
      <c r="AH225" s="149">
        <v>1</v>
      </c>
      <c r="AI225" s="149">
        <v>1</v>
      </c>
      <c r="AJ225" s="149">
        <v>1</v>
      </c>
      <c r="AK225" s="149">
        <v>1</v>
      </c>
      <c r="AL225" s="149">
        <v>1</v>
      </c>
      <c r="AM225" s="149">
        <v>1</v>
      </c>
      <c r="AN225" s="149">
        <v>1</v>
      </c>
      <c r="AO225" s="149">
        <v>1</v>
      </c>
      <c r="AP225" s="149">
        <v>1</v>
      </c>
      <c r="AQ225" s="149">
        <v>1</v>
      </c>
      <c r="AR225" s="149">
        <v>1</v>
      </c>
      <c r="AS225" s="149">
        <v>1</v>
      </c>
      <c r="AT225" s="149">
        <v>1</v>
      </c>
      <c r="AU225" s="149">
        <v>1</v>
      </c>
      <c r="AV225" s="149">
        <v>1</v>
      </c>
      <c r="AW225" s="149">
        <v>1</v>
      </c>
      <c r="AX225" s="149">
        <v>1</v>
      </c>
      <c r="AY225" s="149">
        <v>1</v>
      </c>
      <c r="AZ225" s="149">
        <v>1</v>
      </c>
      <c r="BA225" s="149">
        <v>1</v>
      </c>
      <c r="BB225" s="149">
        <v>1</v>
      </c>
      <c r="BC225" s="149">
        <v>1</v>
      </c>
      <c r="BD225" s="149">
        <v>1</v>
      </c>
      <c r="BE225" s="149">
        <v>1</v>
      </c>
      <c r="BF225" s="149">
        <v>1</v>
      </c>
      <c r="BG225" s="149">
        <v>1</v>
      </c>
      <c r="BH225" s="149">
        <v>1</v>
      </c>
      <c r="BI225" s="149">
        <v>1</v>
      </c>
      <c r="BJ225" s="149">
        <v>1</v>
      </c>
      <c r="BK225" s="149">
        <v>1</v>
      </c>
      <c r="BL225" s="149">
        <v>1</v>
      </c>
      <c r="BM225" s="149">
        <v>1</v>
      </c>
      <c r="BN225" s="149">
        <v>1</v>
      </c>
      <c r="BO225" s="149">
        <v>1</v>
      </c>
      <c r="BP225" s="149">
        <v>1</v>
      </c>
      <c r="BQ225" s="149">
        <v>1</v>
      </c>
      <c r="BR225" s="149">
        <v>1</v>
      </c>
      <c r="BS225" s="149">
        <v>1</v>
      </c>
      <c r="BT225" s="149">
        <v>1</v>
      </c>
      <c r="BU225" s="149"/>
      <c r="BV225" s="149"/>
      <c r="BW225" s="149"/>
      <c r="BX225" s="149"/>
      <c r="BY225" s="149"/>
      <c r="BZ225" s="149"/>
      <c r="CA225" s="149"/>
      <c r="CB225" s="149"/>
      <c r="CC225" s="149"/>
      <c r="CD225" s="149"/>
      <c r="CE225" s="149"/>
      <c r="CF225" s="149"/>
      <c r="CG225" s="149"/>
      <c r="CH225" s="149"/>
      <c r="CI225" s="149"/>
      <c r="CJ225" s="149"/>
      <c r="CK225" s="149"/>
      <c r="CL225" s="149"/>
      <c r="CM225" s="149"/>
      <c r="CN225" s="149"/>
      <c r="CO225" s="149"/>
      <c r="CP225" s="149"/>
      <c r="CQ225" s="149"/>
      <c r="CR225" s="149"/>
      <c r="CS225" s="150"/>
      <c r="CT225" s="151"/>
      <c r="CW225" s="68"/>
      <c r="CX225" s="152"/>
    </row>
    <row r="226" spans="1:102">
      <c r="A226" s="289" t="s">
        <v>8334</v>
      </c>
      <c r="B226" s="146" t="s">
        <v>537</v>
      </c>
      <c r="C226" s="147" t="str">
        <f>+_xlfn.XLOOKUP(B226,'R4'!B:B,'R4'!C:C)</f>
        <v>AMR - BEKO LODER - 4×4 - JCB 4 CX - EŞİT TEKER</v>
      </c>
      <c r="D226" s="147"/>
      <c r="E226" s="150" t="s">
        <v>2590</v>
      </c>
      <c r="F226" s="150" t="s">
        <v>38</v>
      </c>
      <c r="G226" s="150" t="s">
        <v>35</v>
      </c>
      <c r="H226" s="150" t="s">
        <v>8271</v>
      </c>
      <c r="I226" s="156"/>
      <c r="J226" s="148">
        <v>0</v>
      </c>
      <c r="K226" s="149">
        <v>0</v>
      </c>
      <c r="L226" s="149">
        <v>0</v>
      </c>
      <c r="M226" s="149">
        <v>0</v>
      </c>
      <c r="N226" s="149">
        <v>0</v>
      </c>
      <c r="O226" s="149">
        <v>0</v>
      </c>
      <c r="P226" s="149">
        <v>0</v>
      </c>
      <c r="Q226" s="149">
        <v>0</v>
      </c>
      <c r="R226" s="149">
        <v>0</v>
      </c>
      <c r="S226" s="149">
        <v>0</v>
      </c>
      <c r="T226" s="149">
        <v>0</v>
      </c>
      <c r="U226" s="149">
        <v>0</v>
      </c>
      <c r="V226" s="149">
        <v>0</v>
      </c>
      <c r="W226" s="149">
        <v>0</v>
      </c>
      <c r="X226" s="149">
        <v>0</v>
      </c>
      <c r="Y226" s="149">
        <v>0</v>
      </c>
      <c r="Z226" s="149">
        <v>0</v>
      </c>
      <c r="AA226" s="149">
        <v>1</v>
      </c>
      <c r="AB226" s="149">
        <v>1</v>
      </c>
      <c r="AC226" s="149">
        <v>1</v>
      </c>
      <c r="AD226" s="149">
        <v>1</v>
      </c>
      <c r="AE226" s="149">
        <v>1</v>
      </c>
      <c r="AF226" s="149">
        <v>1</v>
      </c>
      <c r="AG226" s="149">
        <v>1</v>
      </c>
      <c r="AH226" s="149">
        <v>1</v>
      </c>
      <c r="AI226" s="149">
        <v>1</v>
      </c>
      <c r="AJ226" s="149">
        <v>1</v>
      </c>
      <c r="AK226" s="149">
        <v>1</v>
      </c>
      <c r="AL226" s="149">
        <v>1</v>
      </c>
      <c r="AM226" s="149">
        <v>1</v>
      </c>
      <c r="AN226" s="149">
        <v>1</v>
      </c>
      <c r="AO226" s="149">
        <v>1</v>
      </c>
      <c r="AP226" s="149">
        <v>1</v>
      </c>
      <c r="AQ226" s="149">
        <v>1</v>
      </c>
      <c r="AR226" s="149">
        <v>1</v>
      </c>
      <c r="AS226" s="149">
        <v>1</v>
      </c>
      <c r="AT226" s="149">
        <v>1</v>
      </c>
      <c r="AU226" s="149">
        <v>1</v>
      </c>
      <c r="AV226" s="149">
        <v>1</v>
      </c>
      <c r="AW226" s="149">
        <v>1</v>
      </c>
      <c r="AX226" s="149">
        <v>1</v>
      </c>
      <c r="AY226" s="149">
        <v>1</v>
      </c>
      <c r="AZ226" s="149">
        <v>1</v>
      </c>
      <c r="BA226" s="149">
        <v>1</v>
      </c>
      <c r="BB226" s="149">
        <v>1</v>
      </c>
      <c r="BC226" s="149">
        <v>1</v>
      </c>
      <c r="BD226" s="149">
        <v>1</v>
      </c>
      <c r="BE226" s="149">
        <v>1</v>
      </c>
      <c r="BF226" s="149">
        <v>1</v>
      </c>
      <c r="BG226" s="149">
        <v>1</v>
      </c>
      <c r="BH226" s="149">
        <v>1</v>
      </c>
      <c r="BI226" s="149">
        <v>1</v>
      </c>
      <c r="BJ226" s="149">
        <v>1</v>
      </c>
      <c r="BK226" s="149">
        <v>1</v>
      </c>
      <c r="BL226" s="149">
        <v>1</v>
      </c>
      <c r="BM226" s="149">
        <v>1</v>
      </c>
      <c r="BN226" s="149">
        <v>1</v>
      </c>
      <c r="BO226" s="149">
        <v>1</v>
      </c>
      <c r="BP226" s="149">
        <v>1</v>
      </c>
      <c r="BQ226" s="149">
        <v>1</v>
      </c>
      <c r="BR226" s="149">
        <v>1</v>
      </c>
      <c r="BS226" s="149">
        <v>1</v>
      </c>
      <c r="BT226" s="149">
        <v>1</v>
      </c>
      <c r="BU226" s="149"/>
      <c r="BV226" s="149"/>
      <c r="BW226" s="149"/>
      <c r="BX226" s="149"/>
      <c r="BY226" s="149"/>
      <c r="BZ226" s="149"/>
      <c r="CA226" s="149"/>
      <c r="CB226" s="149"/>
      <c r="CC226" s="149"/>
      <c r="CD226" s="149"/>
      <c r="CE226" s="149"/>
      <c r="CF226" s="149"/>
      <c r="CG226" s="149"/>
      <c r="CH226" s="149"/>
      <c r="CI226" s="149"/>
      <c r="CJ226" s="149"/>
      <c r="CK226" s="149"/>
      <c r="CL226" s="149"/>
      <c r="CM226" s="149"/>
      <c r="CN226" s="149"/>
      <c r="CO226" s="149"/>
      <c r="CP226" s="149"/>
      <c r="CQ226" s="149"/>
      <c r="CR226" s="149"/>
      <c r="CS226" s="150"/>
      <c r="CT226" s="151"/>
      <c r="CW226" s="68"/>
      <c r="CX226" s="152"/>
    </row>
    <row r="227" spans="1:102">
      <c r="A227" s="289" t="s">
        <v>8334</v>
      </c>
      <c r="B227" s="146" t="s">
        <v>539</v>
      </c>
      <c r="C227" s="147" t="str">
        <f>+_xlfn.XLOOKUP(B227,'R4'!B:B,'R4'!C:C)</f>
        <v>AMR - BEKO LODER - 4×4 - JCB 4 CX - EŞİT TEKER</v>
      </c>
      <c r="D227" s="147"/>
      <c r="E227" s="150" t="s">
        <v>5149</v>
      </c>
      <c r="F227" s="150" t="s">
        <v>38</v>
      </c>
      <c r="G227" s="150" t="s">
        <v>35</v>
      </c>
      <c r="H227" s="150" t="s">
        <v>8271</v>
      </c>
      <c r="I227" s="156"/>
      <c r="J227" s="148">
        <v>0</v>
      </c>
      <c r="K227" s="149">
        <v>0</v>
      </c>
      <c r="L227" s="149">
        <v>0</v>
      </c>
      <c r="M227" s="149">
        <v>0</v>
      </c>
      <c r="N227" s="149">
        <v>0</v>
      </c>
      <c r="O227" s="149">
        <v>1</v>
      </c>
      <c r="P227" s="149">
        <v>1</v>
      </c>
      <c r="Q227" s="149">
        <v>1</v>
      </c>
      <c r="R227" s="149">
        <v>1</v>
      </c>
      <c r="S227" s="149">
        <v>1</v>
      </c>
      <c r="T227" s="149">
        <v>1</v>
      </c>
      <c r="U227" s="149">
        <v>1</v>
      </c>
      <c r="V227" s="149">
        <v>1</v>
      </c>
      <c r="W227" s="149">
        <v>1</v>
      </c>
      <c r="X227" s="149">
        <v>1</v>
      </c>
      <c r="Y227" s="149">
        <v>1</v>
      </c>
      <c r="Z227" s="149">
        <v>1</v>
      </c>
      <c r="AA227" s="149">
        <v>1</v>
      </c>
      <c r="AB227" s="149">
        <v>1</v>
      </c>
      <c r="AC227" s="149">
        <v>1</v>
      </c>
      <c r="AD227" s="149">
        <v>1</v>
      </c>
      <c r="AE227" s="149">
        <v>1</v>
      </c>
      <c r="AF227" s="149">
        <v>1</v>
      </c>
      <c r="AG227" s="149">
        <v>1</v>
      </c>
      <c r="AH227" s="149">
        <v>1</v>
      </c>
      <c r="AI227" s="149">
        <v>1</v>
      </c>
      <c r="AJ227" s="149">
        <v>1</v>
      </c>
      <c r="AK227" s="149">
        <v>1</v>
      </c>
      <c r="AL227" s="149">
        <v>1</v>
      </c>
      <c r="AM227" s="149">
        <v>1</v>
      </c>
      <c r="AN227" s="149">
        <v>1</v>
      </c>
      <c r="AO227" s="149">
        <v>1</v>
      </c>
      <c r="AP227" s="149">
        <v>1</v>
      </c>
      <c r="AQ227" s="149">
        <v>1</v>
      </c>
      <c r="AR227" s="149">
        <v>1</v>
      </c>
      <c r="AS227" s="149">
        <v>1</v>
      </c>
      <c r="AT227" s="149">
        <v>1</v>
      </c>
      <c r="AU227" s="149">
        <v>1</v>
      </c>
      <c r="AV227" s="149">
        <v>1</v>
      </c>
      <c r="AW227" s="149">
        <v>1</v>
      </c>
      <c r="AX227" s="149">
        <v>1</v>
      </c>
      <c r="AY227" s="149">
        <v>1</v>
      </c>
      <c r="AZ227" s="149">
        <v>1</v>
      </c>
      <c r="BA227" s="149">
        <v>1</v>
      </c>
      <c r="BB227" s="149">
        <v>1</v>
      </c>
      <c r="BC227" s="149">
        <v>1</v>
      </c>
      <c r="BD227" s="149">
        <v>1</v>
      </c>
      <c r="BE227" s="149">
        <v>1</v>
      </c>
      <c r="BF227" s="149">
        <v>1</v>
      </c>
      <c r="BG227" s="149">
        <v>1</v>
      </c>
      <c r="BH227" s="149">
        <v>1</v>
      </c>
      <c r="BI227" s="149">
        <v>1</v>
      </c>
      <c r="BJ227" s="149">
        <v>1</v>
      </c>
      <c r="BK227" s="149">
        <v>1</v>
      </c>
      <c r="BL227" s="149">
        <v>1</v>
      </c>
      <c r="BM227" s="149">
        <v>1</v>
      </c>
      <c r="BN227" s="149">
        <v>1</v>
      </c>
      <c r="BO227" s="149">
        <v>1</v>
      </c>
      <c r="BP227" s="149">
        <v>1</v>
      </c>
      <c r="BQ227" s="149">
        <v>1</v>
      </c>
      <c r="BR227" s="149">
        <v>1</v>
      </c>
      <c r="BS227" s="149">
        <v>1</v>
      </c>
      <c r="BT227" s="149">
        <v>1</v>
      </c>
      <c r="BU227" s="149"/>
      <c r="BV227" s="149"/>
      <c r="BW227" s="149"/>
      <c r="BX227" s="149"/>
      <c r="BY227" s="149"/>
      <c r="BZ227" s="149"/>
      <c r="CA227" s="149"/>
      <c r="CB227" s="149"/>
      <c r="CC227" s="149"/>
      <c r="CD227" s="149"/>
      <c r="CE227" s="149"/>
      <c r="CF227" s="149"/>
      <c r="CG227" s="149"/>
      <c r="CH227" s="149"/>
      <c r="CI227" s="149"/>
      <c r="CJ227" s="149"/>
      <c r="CK227" s="149"/>
      <c r="CL227" s="149"/>
      <c r="CM227" s="149"/>
      <c r="CN227" s="149"/>
      <c r="CO227" s="149"/>
      <c r="CP227" s="149"/>
      <c r="CQ227" s="149"/>
      <c r="CR227" s="149"/>
      <c r="CS227" s="150"/>
      <c r="CT227" s="151"/>
      <c r="CW227" s="68"/>
      <c r="CX227" s="152"/>
    </row>
    <row r="228" spans="1:102">
      <c r="A228" s="289" t="s">
        <v>8334</v>
      </c>
      <c r="B228" s="146" t="s">
        <v>540</v>
      </c>
      <c r="C228" s="147" t="str">
        <f>+_xlfn.XLOOKUP(B228,'R4'!B:B,'R4'!C:C)</f>
        <v>AMR - BEKO LODER - 4×4 - JCB 4 CX - EŞİT TEKER</v>
      </c>
      <c r="D228" s="147"/>
      <c r="E228" s="150" t="s">
        <v>5149</v>
      </c>
      <c r="F228" s="150" t="s">
        <v>38</v>
      </c>
      <c r="G228" s="150" t="s">
        <v>35</v>
      </c>
      <c r="H228" s="150" t="s">
        <v>8271</v>
      </c>
      <c r="I228" s="156"/>
      <c r="J228" s="148">
        <v>0</v>
      </c>
      <c r="K228" s="149">
        <v>0</v>
      </c>
      <c r="L228" s="149">
        <v>0</v>
      </c>
      <c r="M228" s="149">
        <v>0</v>
      </c>
      <c r="N228" s="149">
        <v>0</v>
      </c>
      <c r="O228" s="149">
        <v>1</v>
      </c>
      <c r="P228" s="149">
        <v>1</v>
      </c>
      <c r="Q228" s="149">
        <v>1</v>
      </c>
      <c r="R228" s="149">
        <v>1</v>
      </c>
      <c r="S228" s="149">
        <v>1</v>
      </c>
      <c r="T228" s="149">
        <v>1</v>
      </c>
      <c r="U228" s="149">
        <v>1</v>
      </c>
      <c r="V228" s="149">
        <v>1</v>
      </c>
      <c r="W228" s="149">
        <v>1</v>
      </c>
      <c r="X228" s="149">
        <v>1</v>
      </c>
      <c r="Y228" s="149">
        <v>1</v>
      </c>
      <c r="Z228" s="149">
        <v>1</v>
      </c>
      <c r="AA228" s="149">
        <v>1</v>
      </c>
      <c r="AB228" s="149">
        <v>1</v>
      </c>
      <c r="AC228" s="149">
        <v>1</v>
      </c>
      <c r="AD228" s="149">
        <v>1</v>
      </c>
      <c r="AE228" s="149">
        <v>1</v>
      </c>
      <c r="AF228" s="149">
        <v>1</v>
      </c>
      <c r="AG228" s="149">
        <v>1</v>
      </c>
      <c r="AH228" s="149">
        <v>1</v>
      </c>
      <c r="AI228" s="149">
        <v>1</v>
      </c>
      <c r="AJ228" s="149">
        <v>1</v>
      </c>
      <c r="AK228" s="149">
        <v>1</v>
      </c>
      <c r="AL228" s="149">
        <v>1</v>
      </c>
      <c r="AM228" s="149">
        <v>1</v>
      </c>
      <c r="AN228" s="149">
        <v>1</v>
      </c>
      <c r="AO228" s="149">
        <v>1</v>
      </c>
      <c r="AP228" s="149">
        <v>1</v>
      </c>
      <c r="AQ228" s="149">
        <v>1</v>
      </c>
      <c r="AR228" s="149">
        <v>1</v>
      </c>
      <c r="AS228" s="149">
        <v>1</v>
      </c>
      <c r="AT228" s="149">
        <v>1</v>
      </c>
      <c r="AU228" s="149">
        <v>1</v>
      </c>
      <c r="AV228" s="149">
        <v>1</v>
      </c>
      <c r="AW228" s="149">
        <v>1</v>
      </c>
      <c r="AX228" s="149">
        <v>1</v>
      </c>
      <c r="AY228" s="149">
        <v>1</v>
      </c>
      <c r="AZ228" s="149">
        <v>1</v>
      </c>
      <c r="BA228" s="149">
        <v>1</v>
      </c>
      <c r="BB228" s="149">
        <v>1</v>
      </c>
      <c r="BC228" s="149">
        <v>1</v>
      </c>
      <c r="BD228" s="149">
        <v>1</v>
      </c>
      <c r="BE228" s="149">
        <v>1</v>
      </c>
      <c r="BF228" s="149">
        <v>1</v>
      </c>
      <c r="BG228" s="149">
        <v>1</v>
      </c>
      <c r="BH228" s="149">
        <v>1</v>
      </c>
      <c r="BI228" s="149">
        <v>1</v>
      </c>
      <c r="BJ228" s="149">
        <v>1</v>
      </c>
      <c r="BK228" s="149">
        <v>1</v>
      </c>
      <c r="BL228" s="149">
        <v>1</v>
      </c>
      <c r="BM228" s="149">
        <v>1</v>
      </c>
      <c r="BN228" s="149">
        <v>1</v>
      </c>
      <c r="BO228" s="149">
        <v>1</v>
      </c>
      <c r="BP228" s="149">
        <v>1</v>
      </c>
      <c r="BQ228" s="149">
        <v>1</v>
      </c>
      <c r="BR228" s="149">
        <v>1</v>
      </c>
      <c r="BS228" s="149">
        <v>1</v>
      </c>
      <c r="BT228" s="149">
        <v>1</v>
      </c>
      <c r="BU228" s="149"/>
      <c r="BV228" s="149"/>
      <c r="BW228" s="149"/>
      <c r="BX228" s="149"/>
      <c r="BY228" s="149"/>
      <c r="BZ228" s="149"/>
      <c r="CA228" s="149"/>
      <c r="CB228" s="149"/>
      <c r="CC228" s="149"/>
      <c r="CD228" s="149"/>
      <c r="CE228" s="149"/>
      <c r="CF228" s="149"/>
      <c r="CG228" s="149"/>
      <c r="CH228" s="149"/>
      <c r="CI228" s="149"/>
      <c r="CJ228" s="149"/>
      <c r="CK228" s="149"/>
      <c r="CL228" s="149"/>
      <c r="CM228" s="149"/>
      <c r="CN228" s="149"/>
      <c r="CO228" s="149"/>
      <c r="CP228" s="149"/>
      <c r="CQ228" s="149"/>
      <c r="CR228" s="149"/>
      <c r="CS228" s="150"/>
      <c r="CT228" s="151"/>
      <c r="CW228" s="68"/>
      <c r="CX228" s="152"/>
    </row>
    <row r="229" spans="1:102">
      <c r="A229" s="289" t="s">
        <v>8334</v>
      </c>
      <c r="B229" s="146" t="s">
        <v>541</v>
      </c>
      <c r="C229" s="147" t="str">
        <f>+_xlfn.XLOOKUP(B229,'R4'!B:B,'R4'!C:C)</f>
        <v>AMR - BEKO LODER - 4×4 - JCB 4 CX - EŞİT TEKER</v>
      </c>
      <c r="D229" s="147"/>
      <c r="E229" s="150" t="s">
        <v>5149</v>
      </c>
      <c r="F229" s="150" t="s">
        <v>38</v>
      </c>
      <c r="G229" s="150" t="s">
        <v>35</v>
      </c>
      <c r="H229" s="150" t="s">
        <v>8271</v>
      </c>
      <c r="I229" s="156"/>
      <c r="J229" s="148">
        <v>0</v>
      </c>
      <c r="K229" s="149">
        <v>0</v>
      </c>
      <c r="L229" s="149">
        <v>0</v>
      </c>
      <c r="M229" s="149">
        <v>0</v>
      </c>
      <c r="N229" s="149">
        <v>0</v>
      </c>
      <c r="O229" s="149">
        <v>1</v>
      </c>
      <c r="P229" s="149">
        <v>1</v>
      </c>
      <c r="Q229" s="149">
        <v>1</v>
      </c>
      <c r="R229" s="149">
        <v>1</v>
      </c>
      <c r="S229" s="149">
        <v>1</v>
      </c>
      <c r="T229" s="149">
        <v>1</v>
      </c>
      <c r="U229" s="149">
        <v>1</v>
      </c>
      <c r="V229" s="149">
        <v>1</v>
      </c>
      <c r="W229" s="149">
        <v>1</v>
      </c>
      <c r="X229" s="149">
        <v>1</v>
      </c>
      <c r="Y229" s="149">
        <v>1</v>
      </c>
      <c r="Z229" s="149">
        <v>1</v>
      </c>
      <c r="AA229" s="149">
        <v>1</v>
      </c>
      <c r="AB229" s="149">
        <v>1</v>
      </c>
      <c r="AC229" s="149">
        <v>1</v>
      </c>
      <c r="AD229" s="149">
        <v>1</v>
      </c>
      <c r="AE229" s="149">
        <v>1</v>
      </c>
      <c r="AF229" s="149">
        <v>1</v>
      </c>
      <c r="AG229" s="149">
        <v>1</v>
      </c>
      <c r="AH229" s="149">
        <v>1</v>
      </c>
      <c r="AI229" s="149">
        <v>1</v>
      </c>
      <c r="AJ229" s="149">
        <v>1</v>
      </c>
      <c r="AK229" s="149">
        <v>1</v>
      </c>
      <c r="AL229" s="149">
        <v>1</v>
      </c>
      <c r="AM229" s="149">
        <v>1</v>
      </c>
      <c r="AN229" s="149">
        <v>1</v>
      </c>
      <c r="AO229" s="149">
        <v>1</v>
      </c>
      <c r="AP229" s="149">
        <v>1</v>
      </c>
      <c r="AQ229" s="149">
        <v>1</v>
      </c>
      <c r="AR229" s="149">
        <v>1</v>
      </c>
      <c r="AS229" s="149">
        <v>1</v>
      </c>
      <c r="AT229" s="149">
        <v>1</v>
      </c>
      <c r="AU229" s="149">
        <v>1</v>
      </c>
      <c r="AV229" s="149">
        <v>1</v>
      </c>
      <c r="AW229" s="149">
        <v>1</v>
      </c>
      <c r="AX229" s="149">
        <v>1</v>
      </c>
      <c r="AY229" s="149">
        <v>1</v>
      </c>
      <c r="AZ229" s="149">
        <v>1</v>
      </c>
      <c r="BA229" s="149">
        <v>1</v>
      </c>
      <c r="BB229" s="149">
        <v>1</v>
      </c>
      <c r="BC229" s="149">
        <v>1</v>
      </c>
      <c r="BD229" s="149">
        <v>1</v>
      </c>
      <c r="BE229" s="149">
        <v>1</v>
      </c>
      <c r="BF229" s="149">
        <v>1</v>
      </c>
      <c r="BG229" s="149">
        <v>1</v>
      </c>
      <c r="BH229" s="149">
        <v>1</v>
      </c>
      <c r="BI229" s="149">
        <v>1</v>
      </c>
      <c r="BJ229" s="149">
        <v>1</v>
      </c>
      <c r="BK229" s="149">
        <v>1</v>
      </c>
      <c r="BL229" s="149">
        <v>1</v>
      </c>
      <c r="BM229" s="149">
        <v>1</v>
      </c>
      <c r="BN229" s="149">
        <v>1</v>
      </c>
      <c r="BO229" s="149">
        <v>1</v>
      </c>
      <c r="BP229" s="149">
        <v>1</v>
      </c>
      <c r="BQ229" s="149">
        <v>1</v>
      </c>
      <c r="BR229" s="149">
        <v>1</v>
      </c>
      <c r="BS229" s="149">
        <v>1</v>
      </c>
      <c r="BT229" s="149">
        <v>1</v>
      </c>
      <c r="BU229" s="149"/>
      <c r="BV229" s="149"/>
      <c r="BW229" s="149"/>
      <c r="BX229" s="149"/>
      <c r="BY229" s="149"/>
      <c r="BZ229" s="149"/>
      <c r="CA229" s="149"/>
      <c r="CB229" s="149"/>
      <c r="CC229" s="149"/>
      <c r="CD229" s="149"/>
      <c r="CE229" s="149"/>
      <c r="CF229" s="149"/>
      <c r="CG229" s="149"/>
      <c r="CH229" s="149"/>
      <c r="CI229" s="149"/>
      <c r="CJ229" s="149"/>
      <c r="CK229" s="149"/>
      <c r="CL229" s="149"/>
      <c r="CM229" s="149"/>
      <c r="CN229" s="149"/>
      <c r="CO229" s="149"/>
      <c r="CP229" s="149"/>
      <c r="CQ229" s="149"/>
      <c r="CR229" s="149"/>
      <c r="CS229" s="150"/>
      <c r="CT229" s="151"/>
      <c r="CW229" s="68"/>
      <c r="CX229" s="152"/>
    </row>
    <row r="230" spans="1:102">
      <c r="A230" s="289" t="s">
        <v>8334</v>
      </c>
      <c r="B230" s="146" t="s">
        <v>542</v>
      </c>
      <c r="C230" s="147" t="str">
        <f>+_xlfn.XLOOKUP(B230,'R4'!B:B,'R4'!C:C)</f>
        <v>AMR - BEKO LODER - 4×4 - JCB 4 CX - EŞİT TEKER</v>
      </c>
      <c r="D230" s="147"/>
      <c r="E230" s="150" t="s">
        <v>5147</v>
      </c>
      <c r="F230" s="150" t="s">
        <v>38</v>
      </c>
      <c r="G230" s="150" t="s">
        <v>35</v>
      </c>
      <c r="H230" s="150" t="s">
        <v>8271</v>
      </c>
      <c r="I230" s="156"/>
      <c r="J230" s="148">
        <v>0</v>
      </c>
      <c r="K230" s="149">
        <v>0</v>
      </c>
      <c r="L230" s="149">
        <v>0</v>
      </c>
      <c r="M230" s="149">
        <v>0</v>
      </c>
      <c r="N230" s="149">
        <v>0</v>
      </c>
      <c r="O230" s="149">
        <v>0</v>
      </c>
      <c r="P230" s="149">
        <v>0</v>
      </c>
      <c r="Q230" s="149">
        <v>0</v>
      </c>
      <c r="R230" s="149">
        <v>1</v>
      </c>
      <c r="S230" s="149">
        <v>1</v>
      </c>
      <c r="T230" s="149">
        <v>1</v>
      </c>
      <c r="U230" s="149">
        <v>1</v>
      </c>
      <c r="V230" s="149">
        <v>1</v>
      </c>
      <c r="W230" s="149">
        <v>1</v>
      </c>
      <c r="X230" s="149">
        <v>1</v>
      </c>
      <c r="Y230" s="149">
        <v>1</v>
      </c>
      <c r="Z230" s="149">
        <v>1</v>
      </c>
      <c r="AA230" s="149">
        <v>1</v>
      </c>
      <c r="AB230" s="149">
        <v>1</v>
      </c>
      <c r="AC230" s="149">
        <v>1</v>
      </c>
      <c r="AD230" s="149">
        <v>1</v>
      </c>
      <c r="AE230" s="149">
        <v>1</v>
      </c>
      <c r="AF230" s="149">
        <v>1</v>
      </c>
      <c r="AG230" s="149">
        <v>1</v>
      </c>
      <c r="AH230" s="149">
        <v>1</v>
      </c>
      <c r="AI230" s="149">
        <v>1</v>
      </c>
      <c r="AJ230" s="149">
        <v>1</v>
      </c>
      <c r="AK230" s="149">
        <v>1</v>
      </c>
      <c r="AL230" s="149">
        <v>1</v>
      </c>
      <c r="AM230" s="149">
        <v>1</v>
      </c>
      <c r="AN230" s="149">
        <v>1</v>
      </c>
      <c r="AO230" s="149">
        <v>1</v>
      </c>
      <c r="AP230" s="149">
        <v>1</v>
      </c>
      <c r="AQ230" s="149">
        <v>1</v>
      </c>
      <c r="AR230" s="149">
        <v>1</v>
      </c>
      <c r="AS230" s="149">
        <v>1</v>
      </c>
      <c r="AT230" s="149">
        <v>1</v>
      </c>
      <c r="AU230" s="149">
        <v>1</v>
      </c>
      <c r="AV230" s="149">
        <v>1</v>
      </c>
      <c r="AW230" s="149">
        <v>1</v>
      </c>
      <c r="AX230" s="149">
        <v>1</v>
      </c>
      <c r="AY230" s="149">
        <v>1</v>
      </c>
      <c r="AZ230" s="149">
        <v>1</v>
      </c>
      <c r="BA230" s="149">
        <v>1</v>
      </c>
      <c r="BB230" s="149">
        <v>1</v>
      </c>
      <c r="BC230" s="149">
        <v>1</v>
      </c>
      <c r="BD230" s="149">
        <v>1</v>
      </c>
      <c r="BE230" s="149">
        <v>1</v>
      </c>
      <c r="BF230" s="149">
        <v>1</v>
      </c>
      <c r="BG230" s="149">
        <v>1</v>
      </c>
      <c r="BH230" s="149">
        <v>1</v>
      </c>
      <c r="BI230" s="149">
        <v>1</v>
      </c>
      <c r="BJ230" s="149">
        <v>1</v>
      </c>
      <c r="BK230" s="149">
        <v>1</v>
      </c>
      <c r="BL230" s="149">
        <v>1</v>
      </c>
      <c r="BM230" s="149">
        <v>1</v>
      </c>
      <c r="BN230" s="149">
        <v>1</v>
      </c>
      <c r="BO230" s="149">
        <v>1</v>
      </c>
      <c r="BP230" s="149">
        <v>1</v>
      </c>
      <c r="BQ230" s="149">
        <v>1</v>
      </c>
      <c r="BR230" s="149">
        <v>1</v>
      </c>
      <c r="BS230" s="149">
        <v>1</v>
      </c>
      <c r="BT230" s="149">
        <v>1</v>
      </c>
      <c r="BU230" s="149"/>
      <c r="BV230" s="149"/>
      <c r="BW230" s="149"/>
      <c r="BX230" s="149"/>
      <c r="BY230" s="149"/>
      <c r="BZ230" s="149"/>
      <c r="CA230" s="149"/>
      <c r="CB230" s="149"/>
      <c r="CC230" s="149"/>
      <c r="CD230" s="149"/>
      <c r="CE230" s="149"/>
      <c r="CF230" s="149"/>
      <c r="CG230" s="149"/>
      <c r="CH230" s="149"/>
      <c r="CI230" s="149"/>
      <c r="CJ230" s="149"/>
      <c r="CK230" s="149"/>
      <c r="CL230" s="149"/>
      <c r="CM230" s="149"/>
      <c r="CN230" s="149"/>
      <c r="CO230" s="149"/>
      <c r="CP230" s="149"/>
      <c r="CQ230" s="149"/>
      <c r="CR230" s="149"/>
      <c r="CS230" s="150"/>
      <c r="CT230" s="151"/>
      <c r="CW230" s="68"/>
      <c r="CX230" s="152"/>
    </row>
    <row r="231" spans="1:102">
      <c r="A231" s="289" t="s">
        <v>8334</v>
      </c>
      <c r="B231" s="146" t="s">
        <v>543</v>
      </c>
      <c r="C231" s="147" t="str">
        <f>+_xlfn.XLOOKUP(B231,'R4'!B:B,'R4'!C:C)</f>
        <v>AMR - BEKO LODER - 4×4 - JCB 4 CX - EŞİT TEKER</v>
      </c>
      <c r="D231" s="147"/>
      <c r="E231" s="150" t="s">
        <v>5147</v>
      </c>
      <c r="F231" s="150" t="s">
        <v>38</v>
      </c>
      <c r="G231" s="150" t="s">
        <v>35</v>
      </c>
      <c r="H231" s="150" t="s">
        <v>8271</v>
      </c>
      <c r="I231" s="156"/>
      <c r="J231" s="148">
        <v>0</v>
      </c>
      <c r="K231" s="149">
        <v>0</v>
      </c>
      <c r="L231" s="149">
        <v>0</v>
      </c>
      <c r="M231" s="149">
        <v>0</v>
      </c>
      <c r="N231" s="149">
        <v>0</v>
      </c>
      <c r="O231" s="149">
        <v>0</v>
      </c>
      <c r="P231" s="149">
        <v>0</v>
      </c>
      <c r="Q231" s="149">
        <v>0</v>
      </c>
      <c r="R231" s="149">
        <v>1</v>
      </c>
      <c r="S231" s="149">
        <v>1</v>
      </c>
      <c r="T231" s="149">
        <v>1</v>
      </c>
      <c r="U231" s="149">
        <v>1</v>
      </c>
      <c r="V231" s="149">
        <v>1</v>
      </c>
      <c r="W231" s="149">
        <v>1</v>
      </c>
      <c r="X231" s="149">
        <v>1</v>
      </c>
      <c r="Y231" s="149">
        <v>1</v>
      </c>
      <c r="Z231" s="149">
        <v>1</v>
      </c>
      <c r="AA231" s="149">
        <v>1</v>
      </c>
      <c r="AB231" s="149">
        <v>1</v>
      </c>
      <c r="AC231" s="149">
        <v>1</v>
      </c>
      <c r="AD231" s="149">
        <v>1</v>
      </c>
      <c r="AE231" s="149">
        <v>1</v>
      </c>
      <c r="AF231" s="149">
        <v>1</v>
      </c>
      <c r="AG231" s="149">
        <v>1</v>
      </c>
      <c r="AH231" s="149">
        <v>1</v>
      </c>
      <c r="AI231" s="149">
        <v>1</v>
      </c>
      <c r="AJ231" s="149">
        <v>1</v>
      </c>
      <c r="AK231" s="149">
        <v>1</v>
      </c>
      <c r="AL231" s="149">
        <v>1</v>
      </c>
      <c r="AM231" s="149">
        <v>1</v>
      </c>
      <c r="AN231" s="149">
        <v>1</v>
      </c>
      <c r="AO231" s="149">
        <v>1</v>
      </c>
      <c r="AP231" s="149">
        <v>1</v>
      </c>
      <c r="AQ231" s="149">
        <v>1</v>
      </c>
      <c r="AR231" s="149">
        <v>1</v>
      </c>
      <c r="AS231" s="149">
        <v>1</v>
      </c>
      <c r="AT231" s="149">
        <v>1</v>
      </c>
      <c r="AU231" s="149">
        <v>1</v>
      </c>
      <c r="AV231" s="149">
        <v>1</v>
      </c>
      <c r="AW231" s="149">
        <v>1</v>
      </c>
      <c r="AX231" s="149">
        <v>1</v>
      </c>
      <c r="AY231" s="149">
        <v>1</v>
      </c>
      <c r="AZ231" s="149">
        <v>1</v>
      </c>
      <c r="BA231" s="149">
        <v>1</v>
      </c>
      <c r="BB231" s="149">
        <v>1</v>
      </c>
      <c r="BC231" s="149">
        <v>1</v>
      </c>
      <c r="BD231" s="149">
        <v>1</v>
      </c>
      <c r="BE231" s="149">
        <v>1</v>
      </c>
      <c r="BF231" s="149">
        <v>1</v>
      </c>
      <c r="BG231" s="149">
        <v>1</v>
      </c>
      <c r="BH231" s="149">
        <v>1</v>
      </c>
      <c r="BI231" s="149">
        <v>1</v>
      </c>
      <c r="BJ231" s="149">
        <v>1</v>
      </c>
      <c r="BK231" s="149">
        <v>1</v>
      </c>
      <c r="BL231" s="149">
        <v>1</v>
      </c>
      <c r="BM231" s="149">
        <v>1</v>
      </c>
      <c r="BN231" s="149">
        <v>1</v>
      </c>
      <c r="BO231" s="149">
        <v>1</v>
      </c>
      <c r="BP231" s="149">
        <v>1</v>
      </c>
      <c r="BQ231" s="149">
        <v>1</v>
      </c>
      <c r="BR231" s="149">
        <v>1</v>
      </c>
      <c r="BS231" s="149">
        <v>1</v>
      </c>
      <c r="BT231" s="149">
        <v>1</v>
      </c>
      <c r="BU231" s="149"/>
      <c r="BV231" s="149"/>
      <c r="BW231" s="149"/>
      <c r="BX231" s="149"/>
      <c r="BY231" s="149"/>
      <c r="BZ231" s="149"/>
      <c r="CA231" s="149"/>
      <c r="CB231" s="149"/>
      <c r="CC231" s="149"/>
      <c r="CD231" s="149"/>
      <c r="CE231" s="149"/>
      <c r="CF231" s="149"/>
      <c r="CG231" s="149"/>
      <c r="CH231" s="149"/>
      <c r="CI231" s="149"/>
      <c r="CJ231" s="149"/>
      <c r="CK231" s="149"/>
      <c r="CL231" s="149"/>
      <c r="CM231" s="149"/>
      <c r="CN231" s="149"/>
      <c r="CO231" s="149"/>
      <c r="CP231" s="149"/>
      <c r="CQ231" s="149"/>
      <c r="CR231" s="149"/>
      <c r="CS231" s="150"/>
      <c r="CT231" s="151"/>
      <c r="CW231" s="68"/>
      <c r="CX231" s="152"/>
    </row>
    <row r="232" spans="1:102">
      <c r="A232" s="289" t="s">
        <v>8334</v>
      </c>
      <c r="B232" s="146" t="s">
        <v>544</v>
      </c>
      <c r="C232" s="147" t="str">
        <f>+_xlfn.XLOOKUP(B232,'R4'!B:B,'R4'!C:C)</f>
        <v>AMR - BEKO LODER - 4×4 - JCB 4 CX - EŞİT TEKER</v>
      </c>
      <c r="D232" s="147"/>
      <c r="E232" s="150" t="s">
        <v>5149</v>
      </c>
      <c r="F232" s="150" t="s">
        <v>38</v>
      </c>
      <c r="G232" s="150" t="s">
        <v>35</v>
      </c>
      <c r="H232" s="150" t="s">
        <v>8271</v>
      </c>
      <c r="I232" s="156"/>
      <c r="J232" s="148">
        <v>0</v>
      </c>
      <c r="K232" s="149">
        <v>0</v>
      </c>
      <c r="L232" s="149">
        <v>0</v>
      </c>
      <c r="M232" s="149">
        <v>0</v>
      </c>
      <c r="N232" s="149">
        <v>0</v>
      </c>
      <c r="O232" s="149">
        <v>0</v>
      </c>
      <c r="P232" s="149">
        <v>0</v>
      </c>
      <c r="Q232" s="149">
        <v>0</v>
      </c>
      <c r="R232" s="149">
        <v>0</v>
      </c>
      <c r="S232" s="149">
        <v>0</v>
      </c>
      <c r="T232" s="149">
        <v>0</v>
      </c>
      <c r="U232" s="149">
        <v>0</v>
      </c>
      <c r="V232" s="149">
        <v>0</v>
      </c>
      <c r="W232" s="149">
        <v>0</v>
      </c>
      <c r="X232" s="149">
        <v>0</v>
      </c>
      <c r="Y232" s="149">
        <v>0</v>
      </c>
      <c r="Z232" s="149">
        <v>0</v>
      </c>
      <c r="AA232" s="149">
        <v>1</v>
      </c>
      <c r="AB232" s="149">
        <v>1</v>
      </c>
      <c r="AC232" s="149">
        <v>1</v>
      </c>
      <c r="AD232" s="149">
        <v>1</v>
      </c>
      <c r="AE232" s="149">
        <v>1</v>
      </c>
      <c r="AF232" s="149">
        <v>1</v>
      </c>
      <c r="AG232" s="149">
        <v>1</v>
      </c>
      <c r="AH232" s="149">
        <v>1</v>
      </c>
      <c r="AI232" s="149">
        <v>1</v>
      </c>
      <c r="AJ232" s="149">
        <v>1</v>
      </c>
      <c r="AK232" s="149">
        <v>1</v>
      </c>
      <c r="AL232" s="149">
        <v>1</v>
      </c>
      <c r="AM232" s="149">
        <v>1</v>
      </c>
      <c r="AN232" s="149">
        <v>1</v>
      </c>
      <c r="AO232" s="149">
        <v>1</v>
      </c>
      <c r="AP232" s="149">
        <v>1</v>
      </c>
      <c r="AQ232" s="149">
        <v>1</v>
      </c>
      <c r="AR232" s="149">
        <v>1</v>
      </c>
      <c r="AS232" s="149">
        <v>1</v>
      </c>
      <c r="AT232" s="149">
        <v>1</v>
      </c>
      <c r="AU232" s="149">
        <v>1</v>
      </c>
      <c r="AV232" s="149">
        <v>1</v>
      </c>
      <c r="AW232" s="149">
        <v>1</v>
      </c>
      <c r="AX232" s="149">
        <v>1</v>
      </c>
      <c r="AY232" s="149">
        <v>1</v>
      </c>
      <c r="AZ232" s="149">
        <v>1</v>
      </c>
      <c r="BA232" s="149">
        <v>1</v>
      </c>
      <c r="BB232" s="149">
        <v>1</v>
      </c>
      <c r="BC232" s="149">
        <v>1</v>
      </c>
      <c r="BD232" s="149">
        <v>1</v>
      </c>
      <c r="BE232" s="149">
        <v>1</v>
      </c>
      <c r="BF232" s="149">
        <v>1</v>
      </c>
      <c r="BG232" s="149">
        <v>1</v>
      </c>
      <c r="BH232" s="149">
        <v>1</v>
      </c>
      <c r="BI232" s="149">
        <v>1</v>
      </c>
      <c r="BJ232" s="149">
        <v>1</v>
      </c>
      <c r="BK232" s="149">
        <v>1</v>
      </c>
      <c r="BL232" s="149">
        <v>1</v>
      </c>
      <c r="BM232" s="149">
        <v>1</v>
      </c>
      <c r="BN232" s="149">
        <v>1</v>
      </c>
      <c r="BO232" s="149">
        <v>1</v>
      </c>
      <c r="BP232" s="149">
        <v>1</v>
      </c>
      <c r="BQ232" s="149">
        <v>1</v>
      </c>
      <c r="BR232" s="149">
        <v>1</v>
      </c>
      <c r="BS232" s="149">
        <v>1</v>
      </c>
      <c r="BT232" s="149">
        <v>1</v>
      </c>
      <c r="BU232" s="149"/>
      <c r="BV232" s="149"/>
      <c r="BW232" s="149"/>
      <c r="BX232" s="149"/>
      <c r="BY232" s="149"/>
      <c r="BZ232" s="149"/>
      <c r="CA232" s="149"/>
      <c r="CB232" s="149"/>
      <c r="CC232" s="149"/>
      <c r="CD232" s="149"/>
      <c r="CE232" s="149"/>
      <c r="CF232" s="149"/>
      <c r="CG232" s="149"/>
      <c r="CH232" s="149"/>
      <c r="CI232" s="149"/>
      <c r="CJ232" s="149"/>
      <c r="CK232" s="149"/>
      <c r="CL232" s="149"/>
      <c r="CM232" s="149"/>
      <c r="CN232" s="149"/>
      <c r="CO232" s="149"/>
      <c r="CP232" s="149"/>
      <c r="CQ232" s="149"/>
      <c r="CR232" s="149"/>
      <c r="CS232" s="150"/>
      <c r="CT232" s="151"/>
      <c r="CW232" s="68"/>
      <c r="CX232" s="152"/>
    </row>
    <row r="233" spans="1:102">
      <c r="A233" s="289" t="s">
        <v>8334</v>
      </c>
      <c r="B233" s="146" t="s">
        <v>545</v>
      </c>
      <c r="C233" s="147" t="str">
        <f>+_xlfn.XLOOKUP(B233,'R4'!B:B,'R4'!C:C)</f>
        <v>AMR - BEKO LODER - 4×4 - JCB 4 CX - EŞİT TEKER</v>
      </c>
      <c r="D233" s="147"/>
      <c r="E233" s="150" t="s">
        <v>5149</v>
      </c>
      <c r="F233" s="150" t="s">
        <v>38</v>
      </c>
      <c r="G233" s="150" t="s">
        <v>35</v>
      </c>
      <c r="H233" s="150" t="s">
        <v>8271</v>
      </c>
      <c r="I233" s="156"/>
      <c r="J233" s="148">
        <v>0</v>
      </c>
      <c r="K233" s="149">
        <v>0</v>
      </c>
      <c r="L233" s="149">
        <v>0</v>
      </c>
      <c r="M233" s="149">
        <v>0</v>
      </c>
      <c r="N233" s="149">
        <v>0</v>
      </c>
      <c r="O233" s="149">
        <v>0</v>
      </c>
      <c r="P233" s="149">
        <v>0</v>
      </c>
      <c r="Q233" s="149">
        <v>0</v>
      </c>
      <c r="R233" s="149">
        <v>0</v>
      </c>
      <c r="S233" s="149">
        <v>0</v>
      </c>
      <c r="T233" s="149">
        <v>0</v>
      </c>
      <c r="U233" s="149">
        <v>0</v>
      </c>
      <c r="V233" s="149">
        <v>0</v>
      </c>
      <c r="W233" s="149">
        <v>0</v>
      </c>
      <c r="X233" s="149">
        <v>0</v>
      </c>
      <c r="Y233" s="149">
        <v>0</v>
      </c>
      <c r="Z233" s="149">
        <v>0</v>
      </c>
      <c r="AA233" s="149">
        <v>1</v>
      </c>
      <c r="AB233" s="149">
        <v>1</v>
      </c>
      <c r="AC233" s="149">
        <v>1</v>
      </c>
      <c r="AD233" s="149">
        <v>1</v>
      </c>
      <c r="AE233" s="149">
        <v>1</v>
      </c>
      <c r="AF233" s="149">
        <v>1</v>
      </c>
      <c r="AG233" s="149">
        <v>1</v>
      </c>
      <c r="AH233" s="149">
        <v>1</v>
      </c>
      <c r="AI233" s="149">
        <v>1</v>
      </c>
      <c r="AJ233" s="149">
        <v>1</v>
      </c>
      <c r="AK233" s="149">
        <v>1</v>
      </c>
      <c r="AL233" s="149">
        <v>1</v>
      </c>
      <c r="AM233" s="149">
        <v>1</v>
      </c>
      <c r="AN233" s="149">
        <v>1</v>
      </c>
      <c r="AO233" s="149">
        <v>1</v>
      </c>
      <c r="AP233" s="149">
        <v>1</v>
      </c>
      <c r="AQ233" s="149">
        <v>1</v>
      </c>
      <c r="AR233" s="149">
        <v>1</v>
      </c>
      <c r="AS233" s="149">
        <v>1</v>
      </c>
      <c r="AT233" s="149">
        <v>1</v>
      </c>
      <c r="AU233" s="149">
        <v>1</v>
      </c>
      <c r="AV233" s="149">
        <v>1</v>
      </c>
      <c r="AW233" s="149">
        <v>1</v>
      </c>
      <c r="AX233" s="149">
        <v>1</v>
      </c>
      <c r="AY233" s="149">
        <v>1</v>
      </c>
      <c r="AZ233" s="149">
        <v>1</v>
      </c>
      <c r="BA233" s="149">
        <v>1</v>
      </c>
      <c r="BB233" s="149">
        <v>1</v>
      </c>
      <c r="BC233" s="149">
        <v>1</v>
      </c>
      <c r="BD233" s="149">
        <v>1</v>
      </c>
      <c r="BE233" s="149">
        <v>1</v>
      </c>
      <c r="BF233" s="149">
        <v>1</v>
      </c>
      <c r="BG233" s="149">
        <v>1</v>
      </c>
      <c r="BH233" s="149">
        <v>1</v>
      </c>
      <c r="BI233" s="149">
        <v>1</v>
      </c>
      <c r="BJ233" s="149">
        <v>1</v>
      </c>
      <c r="BK233" s="149">
        <v>1</v>
      </c>
      <c r="BL233" s="149">
        <v>1</v>
      </c>
      <c r="BM233" s="149">
        <v>1</v>
      </c>
      <c r="BN233" s="149">
        <v>1</v>
      </c>
      <c r="BO233" s="149">
        <v>1</v>
      </c>
      <c r="BP233" s="149">
        <v>1</v>
      </c>
      <c r="BQ233" s="149">
        <v>1</v>
      </c>
      <c r="BR233" s="149">
        <v>1</v>
      </c>
      <c r="BS233" s="149">
        <v>1</v>
      </c>
      <c r="BT233" s="149">
        <v>1</v>
      </c>
      <c r="BU233" s="149"/>
      <c r="BV233" s="149"/>
      <c r="BW233" s="149"/>
      <c r="BX233" s="149"/>
      <c r="BY233" s="149"/>
      <c r="BZ233" s="149"/>
      <c r="CA233" s="149"/>
      <c r="CB233" s="149"/>
      <c r="CC233" s="149"/>
      <c r="CD233" s="149"/>
      <c r="CE233" s="149"/>
      <c r="CF233" s="149"/>
      <c r="CG233" s="149"/>
      <c r="CH233" s="149"/>
      <c r="CI233" s="149"/>
      <c r="CJ233" s="149"/>
      <c r="CK233" s="149"/>
      <c r="CL233" s="149"/>
      <c r="CM233" s="149"/>
      <c r="CN233" s="149"/>
      <c r="CO233" s="149"/>
      <c r="CP233" s="149"/>
      <c r="CQ233" s="149"/>
      <c r="CR233" s="149"/>
      <c r="CS233" s="150"/>
      <c r="CT233" s="151"/>
      <c r="CW233" s="68"/>
      <c r="CX233" s="152"/>
    </row>
    <row r="234" spans="1:102">
      <c r="A234" s="289" t="s">
        <v>8334</v>
      </c>
      <c r="B234" s="146" t="s">
        <v>546</v>
      </c>
      <c r="C234" s="147" t="str">
        <f>+_xlfn.XLOOKUP(B234,'R4'!B:B,'R4'!C:C)</f>
        <v>AMR - BEKO LODER - 4×4 - JCB 4 CX - EŞİT TEKER</v>
      </c>
      <c r="D234" s="147"/>
      <c r="E234" s="150" t="s">
        <v>5149</v>
      </c>
      <c r="F234" s="150" t="s">
        <v>38</v>
      </c>
      <c r="G234" s="150" t="s">
        <v>35</v>
      </c>
      <c r="H234" s="150" t="s">
        <v>8271</v>
      </c>
      <c r="I234" s="156"/>
      <c r="J234" s="148">
        <v>0</v>
      </c>
      <c r="K234" s="149">
        <v>0</v>
      </c>
      <c r="L234" s="149">
        <v>0</v>
      </c>
      <c r="M234" s="149">
        <v>0</v>
      </c>
      <c r="N234" s="149">
        <v>0</v>
      </c>
      <c r="O234" s="149">
        <v>0</v>
      </c>
      <c r="P234" s="149">
        <v>0</v>
      </c>
      <c r="Q234" s="149">
        <v>0</v>
      </c>
      <c r="R234" s="149">
        <v>0</v>
      </c>
      <c r="S234" s="149">
        <v>0</v>
      </c>
      <c r="T234" s="149">
        <v>0</v>
      </c>
      <c r="U234" s="149">
        <v>0</v>
      </c>
      <c r="V234" s="149">
        <v>0</v>
      </c>
      <c r="W234" s="149">
        <v>0</v>
      </c>
      <c r="X234" s="149">
        <v>0</v>
      </c>
      <c r="Y234" s="149">
        <v>0</v>
      </c>
      <c r="Z234" s="149">
        <v>0</v>
      </c>
      <c r="AA234" s="149">
        <v>1</v>
      </c>
      <c r="AB234" s="149">
        <v>1</v>
      </c>
      <c r="AC234" s="149">
        <v>1</v>
      </c>
      <c r="AD234" s="149">
        <v>1</v>
      </c>
      <c r="AE234" s="149">
        <v>1</v>
      </c>
      <c r="AF234" s="149">
        <v>1</v>
      </c>
      <c r="AG234" s="149">
        <v>1</v>
      </c>
      <c r="AH234" s="149">
        <v>1</v>
      </c>
      <c r="AI234" s="149">
        <v>1</v>
      </c>
      <c r="AJ234" s="149">
        <v>1</v>
      </c>
      <c r="AK234" s="149">
        <v>1</v>
      </c>
      <c r="AL234" s="149">
        <v>1</v>
      </c>
      <c r="AM234" s="149">
        <v>1</v>
      </c>
      <c r="AN234" s="149">
        <v>1</v>
      </c>
      <c r="AO234" s="149">
        <v>1</v>
      </c>
      <c r="AP234" s="149">
        <v>1</v>
      </c>
      <c r="AQ234" s="149">
        <v>1</v>
      </c>
      <c r="AR234" s="149">
        <v>1</v>
      </c>
      <c r="AS234" s="149">
        <v>1</v>
      </c>
      <c r="AT234" s="149">
        <v>1</v>
      </c>
      <c r="AU234" s="149">
        <v>1</v>
      </c>
      <c r="AV234" s="149">
        <v>1</v>
      </c>
      <c r="AW234" s="149">
        <v>1</v>
      </c>
      <c r="AX234" s="149">
        <v>1</v>
      </c>
      <c r="AY234" s="149">
        <v>1</v>
      </c>
      <c r="AZ234" s="149">
        <v>1</v>
      </c>
      <c r="BA234" s="149">
        <v>1</v>
      </c>
      <c r="BB234" s="149">
        <v>1</v>
      </c>
      <c r="BC234" s="149">
        <v>1</v>
      </c>
      <c r="BD234" s="149">
        <v>1</v>
      </c>
      <c r="BE234" s="149">
        <v>1</v>
      </c>
      <c r="BF234" s="149">
        <v>1</v>
      </c>
      <c r="BG234" s="149">
        <v>1</v>
      </c>
      <c r="BH234" s="149">
        <v>1</v>
      </c>
      <c r="BI234" s="149">
        <v>1</v>
      </c>
      <c r="BJ234" s="149">
        <v>1</v>
      </c>
      <c r="BK234" s="149">
        <v>1</v>
      </c>
      <c r="BL234" s="149">
        <v>1</v>
      </c>
      <c r="BM234" s="149">
        <v>1</v>
      </c>
      <c r="BN234" s="149">
        <v>1</v>
      </c>
      <c r="BO234" s="149">
        <v>1</v>
      </c>
      <c r="BP234" s="149">
        <v>1</v>
      </c>
      <c r="BQ234" s="149">
        <v>1</v>
      </c>
      <c r="BR234" s="149">
        <v>1</v>
      </c>
      <c r="BS234" s="149">
        <v>1</v>
      </c>
      <c r="BT234" s="149">
        <v>1</v>
      </c>
      <c r="BU234" s="149"/>
      <c r="BV234" s="149"/>
      <c r="BW234" s="149"/>
      <c r="BX234" s="149"/>
      <c r="BY234" s="149"/>
      <c r="BZ234" s="149"/>
      <c r="CA234" s="149"/>
      <c r="CB234" s="149"/>
      <c r="CC234" s="149"/>
      <c r="CD234" s="149"/>
      <c r="CE234" s="149"/>
      <c r="CF234" s="149"/>
      <c r="CG234" s="149"/>
      <c r="CH234" s="149"/>
      <c r="CI234" s="149"/>
      <c r="CJ234" s="149"/>
      <c r="CK234" s="149"/>
      <c r="CL234" s="149"/>
      <c r="CM234" s="149"/>
      <c r="CN234" s="149"/>
      <c r="CO234" s="149"/>
      <c r="CP234" s="149"/>
      <c r="CQ234" s="149"/>
      <c r="CR234" s="149"/>
      <c r="CS234" s="150"/>
      <c r="CT234" s="151"/>
      <c r="CW234" s="68"/>
      <c r="CX234" s="152"/>
    </row>
    <row r="235" spans="1:102">
      <c r="A235" s="289" t="s">
        <v>8334</v>
      </c>
      <c r="B235" s="146" t="s">
        <v>547</v>
      </c>
      <c r="C235" s="147" t="str">
        <f>+_xlfn.XLOOKUP(B235,'R4'!B:B,'R4'!C:C)</f>
        <v>AMR - BEKO LODER - 4×4 - JCB 4 CX - EŞİT TEKER</v>
      </c>
      <c r="D235" s="147"/>
      <c r="E235" s="150" t="s">
        <v>5143</v>
      </c>
      <c r="F235" s="150" t="s">
        <v>38</v>
      </c>
      <c r="G235" s="150" t="s">
        <v>35</v>
      </c>
      <c r="H235" s="150" t="s">
        <v>8271</v>
      </c>
      <c r="I235" s="156"/>
      <c r="J235" s="148">
        <v>0</v>
      </c>
      <c r="K235" s="149">
        <v>0</v>
      </c>
      <c r="L235" s="149">
        <v>0</v>
      </c>
      <c r="M235" s="149">
        <v>0</v>
      </c>
      <c r="N235" s="149">
        <v>0</v>
      </c>
      <c r="O235" s="149">
        <v>0</v>
      </c>
      <c r="P235" s="149">
        <v>0</v>
      </c>
      <c r="Q235" s="149">
        <v>0</v>
      </c>
      <c r="R235" s="149">
        <v>0</v>
      </c>
      <c r="S235" s="149">
        <v>0</v>
      </c>
      <c r="T235" s="149">
        <v>0</v>
      </c>
      <c r="U235" s="149">
        <v>0</v>
      </c>
      <c r="V235" s="149">
        <v>0</v>
      </c>
      <c r="W235" s="149">
        <v>0</v>
      </c>
      <c r="X235" s="149">
        <v>0</v>
      </c>
      <c r="Y235" s="149">
        <v>0</v>
      </c>
      <c r="Z235" s="149">
        <v>0</v>
      </c>
      <c r="AA235" s="149">
        <v>0.3</v>
      </c>
      <c r="AB235" s="149">
        <v>0.3</v>
      </c>
      <c r="AC235" s="149">
        <v>0.3</v>
      </c>
      <c r="AD235" s="149">
        <v>0.3</v>
      </c>
      <c r="AE235" s="149">
        <v>0.3</v>
      </c>
      <c r="AF235" s="149">
        <v>0.3</v>
      </c>
      <c r="AG235" s="149">
        <v>0.3</v>
      </c>
      <c r="AH235" s="149">
        <v>0.3</v>
      </c>
      <c r="AI235" s="149">
        <v>0.3</v>
      </c>
      <c r="AJ235" s="149">
        <v>0.3</v>
      </c>
      <c r="AK235" s="149">
        <v>0.3</v>
      </c>
      <c r="AL235" s="149">
        <v>0.3</v>
      </c>
      <c r="AM235" s="149">
        <v>0.3</v>
      </c>
      <c r="AN235" s="149">
        <v>0.3</v>
      </c>
      <c r="AO235" s="149">
        <v>0.3</v>
      </c>
      <c r="AP235" s="149">
        <v>0.3</v>
      </c>
      <c r="AQ235" s="149">
        <v>0.3</v>
      </c>
      <c r="AR235" s="149">
        <v>0.3</v>
      </c>
      <c r="AS235" s="149">
        <v>0.3</v>
      </c>
      <c r="AT235" s="149">
        <v>0.3</v>
      </c>
      <c r="AU235" s="149">
        <v>0.3</v>
      </c>
      <c r="AV235" s="149">
        <v>0.3</v>
      </c>
      <c r="AW235" s="149">
        <v>0.3</v>
      </c>
      <c r="AX235" s="149">
        <v>0.3</v>
      </c>
      <c r="AY235" s="149">
        <v>0.3</v>
      </c>
      <c r="AZ235" s="149">
        <v>0.3</v>
      </c>
      <c r="BA235" s="149">
        <v>0.3</v>
      </c>
      <c r="BB235" s="149">
        <v>0.3</v>
      </c>
      <c r="BC235" s="149">
        <v>0.3</v>
      </c>
      <c r="BD235" s="149">
        <v>0.3</v>
      </c>
      <c r="BE235" s="149">
        <v>0.3</v>
      </c>
      <c r="BF235" s="149">
        <v>0.3</v>
      </c>
      <c r="BG235" s="149">
        <v>0.3</v>
      </c>
      <c r="BH235" s="149">
        <v>0.3</v>
      </c>
      <c r="BI235" s="149">
        <v>0.3</v>
      </c>
      <c r="BJ235" s="149">
        <v>0.3</v>
      </c>
      <c r="BK235" s="149">
        <v>0.3</v>
      </c>
      <c r="BL235" s="149">
        <v>0.3</v>
      </c>
      <c r="BM235" s="149">
        <v>0.3</v>
      </c>
      <c r="BN235" s="149">
        <v>0.3</v>
      </c>
      <c r="BO235" s="149">
        <v>0.3</v>
      </c>
      <c r="BP235" s="149">
        <v>0.3</v>
      </c>
      <c r="BQ235" s="149">
        <v>0.3</v>
      </c>
      <c r="BR235" s="149">
        <v>0.3</v>
      </c>
      <c r="BS235" s="149">
        <v>0.3</v>
      </c>
      <c r="BT235" s="149">
        <v>0.3</v>
      </c>
      <c r="BU235" s="149"/>
      <c r="BV235" s="149"/>
      <c r="BW235" s="149"/>
      <c r="BX235" s="149"/>
      <c r="BY235" s="149"/>
      <c r="BZ235" s="149"/>
      <c r="CA235" s="149"/>
      <c r="CB235" s="149"/>
      <c r="CC235" s="149"/>
      <c r="CD235" s="149"/>
      <c r="CE235" s="149"/>
      <c r="CF235" s="149"/>
      <c r="CG235" s="149"/>
      <c r="CH235" s="149"/>
      <c r="CI235" s="149"/>
      <c r="CJ235" s="149"/>
      <c r="CK235" s="149"/>
      <c r="CL235" s="149"/>
      <c r="CM235" s="149"/>
      <c r="CN235" s="149"/>
      <c r="CO235" s="149"/>
      <c r="CP235" s="149"/>
      <c r="CQ235" s="149"/>
      <c r="CR235" s="149"/>
      <c r="CS235" s="150"/>
      <c r="CT235" s="151"/>
      <c r="CW235" s="68"/>
      <c r="CX235" s="152"/>
    </row>
    <row r="236" spans="1:102">
      <c r="A236" s="289" t="s">
        <v>8334</v>
      </c>
      <c r="B236" s="146" t="s">
        <v>548</v>
      </c>
      <c r="C236" s="147" t="str">
        <f>+_xlfn.XLOOKUP(B236,'R4'!B:B,'R4'!C:C)</f>
        <v>AMR - BEKO LODER - 4×4 - JCB 4 CX - EŞİT TEKER</v>
      </c>
      <c r="D236" s="147"/>
      <c r="E236" s="150" t="s">
        <v>5149</v>
      </c>
      <c r="F236" s="150" t="s">
        <v>38</v>
      </c>
      <c r="G236" s="150" t="s">
        <v>35</v>
      </c>
      <c r="H236" s="150" t="s">
        <v>8271</v>
      </c>
      <c r="I236" s="156"/>
      <c r="J236" s="148">
        <v>0</v>
      </c>
      <c r="K236" s="149">
        <v>0</v>
      </c>
      <c r="L236" s="149">
        <v>0</v>
      </c>
      <c r="M236" s="149">
        <v>0</v>
      </c>
      <c r="N236" s="149">
        <v>0</v>
      </c>
      <c r="O236" s="149">
        <v>0</v>
      </c>
      <c r="P236" s="149">
        <v>0</v>
      </c>
      <c r="Q236" s="149">
        <v>0</v>
      </c>
      <c r="R236" s="149">
        <v>0</v>
      </c>
      <c r="S236" s="149">
        <v>0</v>
      </c>
      <c r="T236" s="149">
        <v>0</v>
      </c>
      <c r="U236" s="149">
        <v>0</v>
      </c>
      <c r="V236" s="149">
        <v>0</v>
      </c>
      <c r="W236" s="149">
        <v>0</v>
      </c>
      <c r="X236" s="149">
        <v>0</v>
      </c>
      <c r="Y236" s="149">
        <v>0</v>
      </c>
      <c r="Z236" s="149">
        <v>0</v>
      </c>
      <c r="AA236" s="149">
        <v>1</v>
      </c>
      <c r="AB236" s="149">
        <v>1</v>
      </c>
      <c r="AC236" s="149">
        <v>1</v>
      </c>
      <c r="AD236" s="149">
        <v>1</v>
      </c>
      <c r="AE236" s="149">
        <v>1</v>
      </c>
      <c r="AF236" s="149">
        <v>1</v>
      </c>
      <c r="AG236" s="149">
        <v>1</v>
      </c>
      <c r="AH236" s="149">
        <v>1</v>
      </c>
      <c r="AI236" s="149">
        <v>1</v>
      </c>
      <c r="AJ236" s="149">
        <v>1</v>
      </c>
      <c r="AK236" s="149">
        <v>1</v>
      </c>
      <c r="AL236" s="149">
        <v>1</v>
      </c>
      <c r="AM236" s="149">
        <v>1</v>
      </c>
      <c r="AN236" s="149">
        <v>1</v>
      </c>
      <c r="AO236" s="149">
        <v>1</v>
      </c>
      <c r="AP236" s="149">
        <v>1</v>
      </c>
      <c r="AQ236" s="149">
        <v>1</v>
      </c>
      <c r="AR236" s="149">
        <v>1</v>
      </c>
      <c r="AS236" s="149">
        <v>1</v>
      </c>
      <c r="AT236" s="149">
        <v>1</v>
      </c>
      <c r="AU236" s="149">
        <v>1</v>
      </c>
      <c r="AV236" s="149">
        <v>1</v>
      </c>
      <c r="AW236" s="149">
        <v>1</v>
      </c>
      <c r="AX236" s="149">
        <v>1</v>
      </c>
      <c r="AY236" s="149">
        <v>1</v>
      </c>
      <c r="AZ236" s="149">
        <v>1</v>
      </c>
      <c r="BA236" s="149">
        <v>1</v>
      </c>
      <c r="BB236" s="149">
        <v>1</v>
      </c>
      <c r="BC236" s="149">
        <v>1</v>
      </c>
      <c r="BD236" s="149">
        <v>1</v>
      </c>
      <c r="BE236" s="149">
        <v>1</v>
      </c>
      <c r="BF236" s="149">
        <v>1</v>
      </c>
      <c r="BG236" s="149">
        <v>1</v>
      </c>
      <c r="BH236" s="149">
        <v>1</v>
      </c>
      <c r="BI236" s="149">
        <v>1</v>
      </c>
      <c r="BJ236" s="149">
        <v>1</v>
      </c>
      <c r="BK236" s="149">
        <v>1</v>
      </c>
      <c r="BL236" s="149">
        <v>1</v>
      </c>
      <c r="BM236" s="149">
        <v>1</v>
      </c>
      <c r="BN236" s="149">
        <v>1</v>
      </c>
      <c r="BO236" s="149">
        <v>1</v>
      </c>
      <c r="BP236" s="149">
        <v>1</v>
      </c>
      <c r="BQ236" s="149">
        <v>1</v>
      </c>
      <c r="BR236" s="149">
        <v>1</v>
      </c>
      <c r="BS236" s="149">
        <v>1</v>
      </c>
      <c r="BT236" s="149">
        <v>1</v>
      </c>
      <c r="BU236" s="149"/>
      <c r="BV236" s="149"/>
      <c r="BW236" s="149"/>
      <c r="BX236" s="149"/>
      <c r="BY236" s="149"/>
      <c r="BZ236" s="149"/>
      <c r="CA236" s="149"/>
      <c r="CB236" s="149"/>
      <c r="CC236" s="149"/>
      <c r="CD236" s="149"/>
      <c r="CE236" s="149"/>
      <c r="CF236" s="149"/>
      <c r="CG236" s="149"/>
      <c r="CH236" s="149"/>
      <c r="CI236" s="149"/>
      <c r="CJ236" s="149"/>
      <c r="CK236" s="149"/>
      <c r="CL236" s="149"/>
      <c r="CM236" s="149"/>
      <c r="CN236" s="149"/>
      <c r="CO236" s="149"/>
      <c r="CP236" s="149"/>
      <c r="CQ236" s="149"/>
      <c r="CR236" s="149"/>
      <c r="CS236" s="150"/>
      <c r="CT236" s="151"/>
      <c r="CW236" s="68"/>
      <c r="CX236" s="152"/>
    </row>
    <row r="237" spans="1:102">
      <c r="A237" s="289" t="s">
        <v>8334</v>
      </c>
      <c r="B237" s="146" t="s">
        <v>549</v>
      </c>
      <c r="C237" s="147" t="str">
        <f>+_xlfn.XLOOKUP(B237,'R4'!B:B,'R4'!C:C)</f>
        <v>AMR - BEKO LODER - 4×4 - JCB 4 CX - EŞİT TEKER</v>
      </c>
      <c r="D237" s="147"/>
      <c r="E237" s="150" t="s">
        <v>5147</v>
      </c>
      <c r="F237" s="150" t="s">
        <v>38</v>
      </c>
      <c r="G237" s="150" t="s">
        <v>35</v>
      </c>
      <c r="H237" s="150" t="s">
        <v>8271</v>
      </c>
      <c r="I237" s="156"/>
      <c r="J237" s="148">
        <v>0</v>
      </c>
      <c r="K237" s="149">
        <v>0</v>
      </c>
      <c r="L237" s="149">
        <v>0</v>
      </c>
      <c r="M237" s="149">
        <v>0</v>
      </c>
      <c r="N237" s="149">
        <v>0</v>
      </c>
      <c r="O237" s="149">
        <v>1</v>
      </c>
      <c r="P237" s="149">
        <v>1</v>
      </c>
      <c r="Q237" s="149">
        <v>1</v>
      </c>
      <c r="R237" s="149">
        <v>1</v>
      </c>
      <c r="S237" s="149">
        <v>1</v>
      </c>
      <c r="T237" s="149">
        <v>1</v>
      </c>
      <c r="U237" s="149">
        <v>1</v>
      </c>
      <c r="V237" s="149">
        <v>1</v>
      </c>
      <c r="W237" s="149">
        <v>1</v>
      </c>
      <c r="X237" s="149">
        <v>1</v>
      </c>
      <c r="Y237" s="149">
        <v>1</v>
      </c>
      <c r="Z237" s="149">
        <v>1</v>
      </c>
      <c r="AA237" s="149">
        <v>1</v>
      </c>
      <c r="AB237" s="149">
        <v>1</v>
      </c>
      <c r="AC237" s="149">
        <v>1</v>
      </c>
      <c r="AD237" s="149">
        <v>1</v>
      </c>
      <c r="AE237" s="149">
        <v>1</v>
      </c>
      <c r="AF237" s="149">
        <v>1</v>
      </c>
      <c r="AG237" s="149">
        <v>1</v>
      </c>
      <c r="AH237" s="149">
        <v>1</v>
      </c>
      <c r="AI237" s="149">
        <v>1</v>
      </c>
      <c r="AJ237" s="149">
        <v>1</v>
      </c>
      <c r="AK237" s="149">
        <v>1</v>
      </c>
      <c r="AL237" s="149">
        <v>1</v>
      </c>
      <c r="AM237" s="149">
        <v>1</v>
      </c>
      <c r="AN237" s="149">
        <v>1</v>
      </c>
      <c r="AO237" s="149">
        <v>1</v>
      </c>
      <c r="AP237" s="149">
        <v>1</v>
      </c>
      <c r="AQ237" s="149">
        <v>1</v>
      </c>
      <c r="AR237" s="149">
        <v>1</v>
      </c>
      <c r="AS237" s="149">
        <v>1</v>
      </c>
      <c r="AT237" s="149">
        <v>1</v>
      </c>
      <c r="AU237" s="149">
        <v>1</v>
      </c>
      <c r="AV237" s="149">
        <v>1</v>
      </c>
      <c r="AW237" s="149">
        <v>1</v>
      </c>
      <c r="AX237" s="149">
        <v>1</v>
      </c>
      <c r="AY237" s="149">
        <v>1</v>
      </c>
      <c r="AZ237" s="149">
        <v>1</v>
      </c>
      <c r="BA237" s="149">
        <v>1</v>
      </c>
      <c r="BB237" s="149">
        <v>1</v>
      </c>
      <c r="BC237" s="149">
        <v>1</v>
      </c>
      <c r="BD237" s="149">
        <v>1</v>
      </c>
      <c r="BE237" s="149">
        <v>1</v>
      </c>
      <c r="BF237" s="149">
        <v>1</v>
      </c>
      <c r="BG237" s="149">
        <v>1</v>
      </c>
      <c r="BH237" s="149">
        <v>1</v>
      </c>
      <c r="BI237" s="149">
        <v>1</v>
      </c>
      <c r="BJ237" s="149">
        <v>1</v>
      </c>
      <c r="BK237" s="149">
        <v>1</v>
      </c>
      <c r="BL237" s="149">
        <v>1</v>
      </c>
      <c r="BM237" s="149">
        <v>1</v>
      </c>
      <c r="BN237" s="149">
        <v>1</v>
      </c>
      <c r="BO237" s="149">
        <v>1</v>
      </c>
      <c r="BP237" s="149">
        <v>1</v>
      </c>
      <c r="BQ237" s="149">
        <v>1</v>
      </c>
      <c r="BR237" s="149">
        <v>1</v>
      </c>
      <c r="BS237" s="149">
        <v>1</v>
      </c>
      <c r="BT237" s="149">
        <v>1</v>
      </c>
      <c r="BU237" s="149"/>
      <c r="BV237" s="149"/>
      <c r="BW237" s="149"/>
      <c r="BX237" s="149"/>
      <c r="BY237" s="149"/>
      <c r="BZ237" s="149"/>
      <c r="CA237" s="149"/>
      <c r="CB237" s="149"/>
      <c r="CC237" s="149"/>
      <c r="CD237" s="149"/>
      <c r="CE237" s="149"/>
      <c r="CF237" s="149"/>
      <c r="CG237" s="149"/>
      <c r="CH237" s="149"/>
      <c r="CI237" s="149"/>
      <c r="CJ237" s="149"/>
      <c r="CK237" s="149"/>
      <c r="CL237" s="149"/>
      <c r="CM237" s="149"/>
      <c r="CN237" s="149"/>
      <c r="CO237" s="149"/>
      <c r="CP237" s="149"/>
      <c r="CQ237" s="149"/>
      <c r="CR237" s="149"/>
      <c r="CS237" s="150"/>
      <c r="CT237" s="151"/>
      <c r="CW237" s="68"/>
      <c r="CX237" s="152"/>
    </row>
    <row r="238" spans="1:102">
      <c r="A238" s="289" t="s">
        <v>8334</v>
      </c>
      <c r="B238" s="146" t="s">
        <v>550</v>
      </c>
      <c r="C238" s="147" t="str">
        <f>+_xlfn.XLOOKUP(B238,'R4'!B:B,'R4'!C:C)</f>
        <v>AMR - BEKO LODER - 4×4 - JCB 4 CX - EŞİT TEKER</v>
      </c>
      <c r="D238" s="147"/>
      <c r="E238" s="150" t="s">
        <v>5163</v>
      </c>
      <c r="F238" s="150" t="s">
        <v>38</v>
      </c>
      <c r="G238" s="150" t="s">
        <v>35</v>
      </c>
      <c r="H238" s="150" t="s">
        <v>8271</v>
      </c>
      <c r="I238" s="156"/>
      <c r="J238" s="148">
        <v>0</v>
      </c>
      <c r="K238" s="149">
        <v>0</v>
      </c>
      <c r="L238" s="149">
        <v>0</v>
      </c>
      <c r="M238" s="149">
        <v>0</v>
      </c>
      <c r="N238" s="149">
        <v>0</v>
      </c>
      <c r="O238" s="149">
        <v>1</v>
      </c>
      <c r="P238" s="149">
        <v>1</v>
      </c>
      <c r="Q238" s="149">
        <v>1</v>
      </c>
      <c r="R238" s="149">
        <v>1</v>
      </c>
      <c r="S238" s="149">
        <v>1</v>
      </c>
      <c r="T238" s="149">
        <v>1</v>
      </c>
      <c r="U238" s="149">
        <v>1</v>
      </c>
      <c r="V238" s="149">
        <v>1</v>
      </c>
      <c r="W238" s="149">
        <v>1</v>
      </c>
      <c r="X238" s="149">
        <v>1</v>
      </c>
      <c r="Y238" s="149">
        <v>1</v>
      </c>
      <c r="Z238" s="149">
        <v>1</v>
      </c>
      <c r="AA238" s="149">
        <v>1</v>
      </c>
      <c r="AB238" s="149">
        <v>1</v>
      </c>
      <c r="AC238" s="149">
        <v>1</v>
      </c>
      <c r="AD238" s="149">
        <v>1</v>
      </c>
      <c r="AE238" s="149">
        <v>1</v>
      </c>
      <c r="AF238" s="149">
        <v>1</v>
      </c>
      <c r="AG238" s="149">
        <v>1</v>
      </c>
      <c r="AH238" s="149">
        <v>1</v>
      </c>
      <c r="AI238" s="149">
        <v>1</v>
      </c>
      <c r="AJ238" s="149">
        <v>1</v>
      </c>
      <c r="AK238" s="149">
        <v>1</v>
      </c>
      <c r="AL238" s="149">
        <v>1</v>
      </c>
      <c r="AM238" s="149">
        <v>1</v>
      </c>
      <c r="AN238" s="149">
        <v>1</v>
      </c>
      <c r="AO238" s="149">
        <v>1</v>
      </c>
      <c r="AP238" s="149">
        <v>1</v>
      </c>
      <c r="AQ238" s="149">
        <v>1</v>
      </c>
      <c r="AR238" s="149">
        <v>1</v>
      </c>
      <c r="AS238" s="149">
        <v>1</v>
      </c>
      <c r="AT238" s="149">
        <v>1</v>
      </c>
      <c r="AU238" s="149">
        <v>1</v>
      </c>
      <c r="AV238" s="149">
        <v>1</v>
      </c>
      <c r="AW238" s="149">
        <v>1</v>
      </c>
      <c r="AX238" s="149">
        <v>1</v>
      </c>
      <c r="AY238" s="149">
        <v>1</v>
      </c>
      <c r="AZ238" s="149">
        <v>1</v>
      </c>
      <c r="BA238" s="149">
        <v>1</v>
      </c>
      <c r="BB238" s="149">
        <v>1</v>
      </c>
      <c r="BC238" s="149">
        <v>1</v>
      </c>
      <c r="BD238" s="149">
        <v>1</v>
      </c>
      <c r="BE238" s="149">
        <v>1</v>
      </c>
      <c r="BF238" s="149">
        <v>1</v>
      </c>
      <c r="BG238" s="149">
        <v>1</v>
      </c>
      <c r="BH238" s="149">
        <v>1</v>
      </c>
      <c r="BI238" s="149">
        <v>1</v>
      </c>
      <c r="BJ238" s="149">
        <v>1</v>
      </c>
      <c r="BK238" s="149">
        <v>1</v>
      </c>
      <c r="BL238" s="149">
        <v>1</v>
      </c>
      <c r="BM238" s="149">
        <v>1</v>
      </c>
      <c r="BN238" s="149">
        <v>1</v>
      </c>
      <c r="BO238" s="149">
        <v>1</v>
      </c>
      <c r="BP238" s="149">
        <v>1</v>
      </c>
      <c r="BQ238" s="149">
        <v>1</v>
      </c>
      <c r="BR238" s="149">
        <v>1</v>
      </c>
      <c r="BS238" s="149">
        <v>1</v>
      </c>
      <c r="BT238" s="149">
        <v>1</v>
      </c>
      <c r="BU238" s="149"/>
      <c r="BV238" s="149"/>
      <c r="BW238" s="149"/>
      <c r="BX238" s="149"/>
      <c r="BY238" s="149"/>
      <c r="BZ238" s="149"/>
      <c r="CA238" s="149"/>
      <c r="CB238" s="149"/>
      <c r="CC238" s="149"/>
      <c r="CD238" s="149"/>
      <c r="CE238" s="149"/>
      <c r="CF238" s="149"/>
      <c r="CG238" s="149"/>
      <c r="CH238" s="149"/>
      <c r="CI238" s="149"/>
      <c r="CJ238" s="149"/>
      <c r="CK238" s="149"/>
      <c r="CL238" s="149"/>
      <c r="CM238" s="149"/>
      <c r="CN238" s="149"/>
      <c r="CO238" s="149"/>
      <c r="CP238" s="149"/>
      <c r="CQ238" s="149"/>
      <c r="CR238" s="149"/>
      <c r="CS238" s="150"/>
      <c r="CT238" s="151"/>
      <c r="CW238" s="68"/>
      <c r="CX238" s="152"/>
    </row>
    <row r="239" spans="1:102">
      <c r="A239" s="289" t="s">
        <v>8334</v>
      </c>
      <c r="B239" s="146" t="s">
        <v>551</v>
      </c>
      <c r="C239" s="147" t="str">
        <f>+_xlfn.XLOOKUP(B239,'R4'!B:B,'R4'!C:C)</f>
        <v>AMR - BEKO LODER - 4×4 - JCB 4 CX - EŞİT TEKER</v>
      </c>
      <c r="D239" s="147"/>
      <c r="E239" s="150" t="s">
        <v>5149</v>
      </c>
      <c r="F239" s="150" t="s">
        <v>38</v>
      </c>
      <c r="G239" s="150" t="s">
        <v>35</v>
      </c>
      <c r="H239" s="150" t="s">
        <v>8271</v>
      </c>
      <c r="I239" s="156"/>
      <c r="J239" s="148">
        <v>0</v>
      </c>
      <c r="K239" s="149">
        <v>0</v>
      </c>
      <c r="L239" s="149">
        <v>0</v>
      </c>
      <c r="M239" s="149">
        <v>0</v>
      </c>
      <c r="N239" s="149">
        <v>0</v>
      </c>
      <c r="O239" s="149">
        <v>1</v>
      </c>
      <c r="P239" s="149">
        <v>1</v>
      </c>
      <c r="Q239" s="149">
        <v>1</v>
      </c>
      <c r="R239" s="149">
        <v>1</v>
      </c>
      <c r="S239" s="149">
        <v>1</v>
      </c>
      <c r="T239" s="149">
        <v>1</v>
      </c>
      <c r="U239" s="149">
        <v>1</v>
      </c>
      <c r="V239" s="149">
        <v>1</v>
      </c>
      <c r="W239" s="149">
        <v>1</v>
      </c>
      <c r="X239" s="149">
        <v>1</v>
      </c>
      <c r="Y239" s="149">
        <v>1</v>
      </c>
      <c r="Z239" s="149">
        <v>1</v>
      </c>
      <c r="AA239" s="149">
        <v>1</v>
      </c>
      <c r="AB239" s="149">
        <v>1</v>
      </c>
      <c r="AC239" s="149">
        <v>1</v>
      </c>
      <c r="AD239" s="149">
        <v>1</v>
      </c>
      <c r="AE239" s="149">
        <v>1</v>
      </c>
      <c r="AF239" s="149">
        <v>1</v>
      </c>
      <c r="AG239" s="149">
        <v>1</v>
      </c>
      <c r="AH239" s="149">
        <v>1</v>
      </c>
      <c r="AI239" s="149">
        <v>1</v>
      </c>
      <c r="AJ239" s="149">
        <v>1</v>
      </c>
      <c r="AK239" s="149">
        <v>1</v>
      </c>
      <c r="AL239" s="149">
        <v>1</v>
      </c>
      <c r="AM239" s="149">
        <v>1</v>
      </c>
      <c r="AN239" s="149">
        <v>1</v>
      </c>
      <c r="AO239" s="149">
        <v>1</v>
      </c>
      <c r="AP239" s="149">
        <v>1</v>
      </c>
      <c r="AQ239" s="149">
        <v>1</v>
      </c>
      <c r="AR239" s="149">
        <v>1</v>
      </c>
      <c r="AS239" s="149">
        <v>1</v>
      </c>
      <c r="AT239" s="149">
        <v>1</v>
      </c>
      <c r="AU239" s="149">
        <v>1</v>
      </c>
      <c r="AV239" s="149">
        <v>1</v>
      </c>
      <c r="AW239" s="149">
        <v>1</v>
      </c>
      <c r="AX239" s="149">
        <v>1</v>
      </c>
      <c r="AY239" s="149">
        <v>1</v>
      </c>
      <c r="AZ239" s="149">
        <v>1</v>
      </c>
      <c r="BA239" s="149">
        <v>1</v>
      </c>
      <c r="BB239" s="149">
        <v>1</v>
      </c>
      <c r="BC239" s="149">
        <v>1</v>
      </c>
      <c r="BD239" s="149">
        <v>1</v>
      </c>
      <c r="BE239" s="149">
        <v>1</v>
      </c>
      <c r="BF239" s="149">
        <v>1</v>
      </c>
      <c r="BG239" s="149">
        <v>1</v>
      </c>
      <c r="BH239" s="149">
        <v>1</v>
      </c>
      <c r="BI239" s="149">
        <v>1</v>
      </c>
      <c r="BJ239" s="149">
        <v>1</v>
      </c>
      <c r="BK239" s="149">
        <v>1</v>
      </c>
      <c r="BL239" s="149">
        <v>1</v>
      </c>
      <c r="BM239" s="149">
        <v>1</v>
      </c>
      <c r="BN239" s="149">
        <v>1</v>
      </c>
      <c r="BO239" s="149">
        <v>1</v>
      </c>
      <c r="BP239" s="149">
        <v>1</v>
      </c>
      <c r="BQ239" s="149">
        <v>1</v>
      </c>
      <c r="BR239" s="149">
        <v>1</v>
      </c>
      <c r="BS239" s="149">
        <v>1</v>
      </c>
      <c r="BT239" s="149">
        <v>1</v>
      </c>
      <c r="BU239" s="149"/>
      <c r="BV239" s="149"/>
      <c r="BW239" s="149"/>
      <c r="BX239" s="149"/>
      <c r="BY239" s="149"/>
      <c r="BZ239" s="149"/>
      <c r="CA239" s="149"/>
      <c r="CB239" s="149"/>
      <c r="CC239" s="149"/>
      <c r="CD239" s="149"/>
      <c r="CE239" s="149"/>
      <c r="CF239" s="149"/>
      <c r="CG239" s="149"/>
      <c r="CH239" s="149"/>
      <c r="CI239" s="149"/>
      <c r="CJ239" s="149"/>
      <c r="CK239" s="149"/>
      <c r="CL239" s="149"/>
      <c r="CM239" s="149"/>
      <c r="CN239" s="149"/>
      <c r="CO239" s="149"/>
      <c r="CP239" s="149"/>
      <c r="CQ239" s="149"/>
      <c r="CR239" s="149"/>
      <c r="CS239" s="150"/>
      <c r="CT239" s="151"/>
      <c r="CW239" s="68"/>
      <c r="CX239" s="152"/>
    </row>
    <row r="240" spans="1:102">
      <c r="A240" s="289" t="s">
        <v>8334</v>
      </c>
      <c r="B240" s="146" t="s">
        <v>547</v>
      </c>
      <c r="C240" s="147" t="str">
        <f>+_xlfn.XLOOKUP(B240,'R4'!B:B,'R4'!C:C)</f>
        <v>AMR - BEKO LODER - 4×4 - JCB 4 CX - EŞİT TEKER</v>
      </c>
      <c r="D240" s="147"/>
      <c r="E240" s="150" t="s">
        <v>2597</v>
      </c>
      <c r="F240" s="150" t="s">
        <v>38</v>
      </c>
      <c r="G240" s="150" t="s">
        <v>35</v>
      </c>
      <c r="H240" s="150" t="s">
        <v>8271</v>
      </c>
      <c r="I240" s="156"/>
      <c r="J240" s="148">
        <v>0</v>
      </c>
      <c r="K240" s="149">
        <v>0</v>
      </c>
      <c r="L240" s="149">
        <v>0</v>
      </c>
      <c r="M240" s="149">
        <v>0</v>
      </c>
      <c r="N240" s="149">
        <v>0</v>
      </c>
      <c r="O240" s="149">
        <v>0</v>
      </c>
      <c r="P240" s="149">
        <v>0</v>
      </c>
      <c r="Q240" s="149">
        <v>0</v>
      </c>
      <c r="R240" s="149">
        <v>0</v>
      </c>
      <c r="S240" s="149">
        <v>0</v>
      </c>
      <c r="T240" s="149">
        <v>0</v>
      </c>
      <c r="U240" s="149">
        <v>0</v>
      </c>
      <c r="V240" s="149">
        <v>0</v>
      </c>
      <c r="W240" s="149">
        <v>0</v>
      </c>
      <c r="X240" s="149">
        <v>0</v>
      </c>
      <c r="Y240" s="149">
        <v>0</v>
      </c>
      <c r="Z240" s="149">
        <v>0</v>
      </c>
      <c r="AA240" s="149">
        <v>0.4</v>
      </c>
      <c r="AB240" s="149">
        <v>0.4</v>
      </c>
      <c r="AC240" s="149">
        <v>0.4</v>
      </c>
      <c r="AD240" s="149">
        <v>0.4</v>
      </c>
      <c r="AE240" s="149">
        <v>0.4</v>
      </c>
      <c r="AF240" s="149">
        <v>0.4</v>
      </c>
      <c r="AG240" s="149">
        <v>0.4</v>
      </c>
      <c r="AH240" s="149">
        <v>0.4</v>
      </c>
      <c r="AI240" s="149">
        <v>0.4</v>
      </c>
      <c r="AJ240" s="149">
        <v>0.4</v>
      </c>
      <c r="AK240" s="149">
        <v>0.4</v>
      </c>
      <c r="AL240" s="149">
        <v>0.4</v>
      </c>
      <c r="AM240" s="149">
        <v>0.4</v>
      </c>
      <c r="AN240" s="149">
        <v>0.4</v>
      </c>
      <c r="AO240" s="149">
        <v>0.4</v>
      </c>
      <c r="AP240" s="149">
        <v>0.4</v>
      </c>
      <c r="AQ240" s="149">
        <v>0.4</v>
      </c>
      <c r="AR240" s="149">
        <v>0.4</v>
      </c>
      <c r="AS240" s="149">
        <v>0.4</v>
      </c>
      <c r="AT240" s="149">
        <v>0.4</v>
      </c>
      <c r="AU240" s="149">
        <v>0.4</v>
      </c>
      <c r="AV240" s="149">
        <v>0.4</v>
      </c>
      <c r="AW240" s="149">
        <v>0.4</v>
      </c>
      <c r="AX240" s="149">
        <v>0.4</v>
      </c>
      <c r="AY240" s="149">
        <v>0.4</v>
      </c>
      <c r="AZ240" s="149">
        <v>0.4</v>
      </c>
      <c r="BA240" s="149">
        <v>0.4</v>
      </c>
      <c r="BB240" s="149">
        <v>0.4</v>
      </c>
      <c r="BC240" s="149">
        <v>0.4</v>
      </c>
      <c r="BD240" s="149">
        <v>0.4</v>
      </c>
      <c r="BE240" s="149">
        <v>0.4</v>
      </c>
      <c r="BF240" s="149">
        <v>0.4</v>
      </c>
      <c r="BG240" s="149">
        <v>0.4</v>
      </c>
      <c r="BH240" s="149">
        <v>0.4</v>
      </c>
      <c r="BI240" s="149">
        <v>0.4</v>
      </c>
      <c r="BJ240" s="149">
        <v>0.4</v>
      </c>
      <c r="BK240" s="149">
        <v>0.4</v>
      </c>
      <c r="BL240" s="149">
        <v>0.4</v>
      </c>
      <c r="BM240" s="149">
        <v>0.4</v>
      </c>
      <c r="BN240" s="149">
        <v>0.4</v>
      </c>
      <c r="BO240" s="149">
        <v>0.4</v>
      </c>
      <c r="BP240" s="149">
        <v>0.4</v>
      </c>
      <c r="BQ240" s="149">
        <v>0.4</v>
      </c>
      <c r="BR240" s="149">
        <v>0.4</v>
      </c>
      <c r="BS240" s="149">
        <v>0.4</v>
      </c>
      <c r="BT240" s="149">
        <v>0.4</v>
      </c>
      <c r="BU240" s="149"/>
      <c r="BV240" s="149"/>
      <c r="BW240" s="149"/>
      <c r="BX240" s="149"/>
      <c r="BY240" s="149"/>
      <c r="BZ240" s="149"/>
      <c r="CA240" s="149"/>
      <c r="CB240" s="149"/>
      <c r="CC240" s="149"/>
      <c r="CD240" s="149"/>
      <c r="CE240" s="149"/>
      <c r="CF240" s="149"/>
      <c r="CG240" s="149"/>
      <c r="CH240" s="149"/>
      <c r="CI240" s="149"/>
      <c r="CJ240" s="149"/>
      <c r="CK240" s="149"/>
      <c r="CL240" s="149"/>
      <c r="CM240" s="149"/>
      <c r="CN240" s="149"/>
      <c r="CO240" s="149"/>
      <c r="CP240" s="149"/>
      <c r="CQ240" s="149"/>
      <c r="CR240" s="149"/>
      <c r="CS240" s="150"/>
      <c r="CT240" s="151"/>
      <c r="CW240" s="68"/>
      <c r="CX240" s="152"/>
    </row>
    <row r="241" spans="1:102">
      <c r="A241" s="289" t="s">
        <v>8334</v>
      </c>
      <c r="B241" s="146" t="s">
        <v>547</v>
      </c>
      <c r="C241" s="147" t="str">
        <f>+_xlfn.XLOOKUP(B241,'R4'!B:B,'R4'!C:C)</f>
        <v>AMR - BEKO LODER - 4×4 - JCB 4 CX - EŞİT TEKER</v>
      </c>
      <c r="D241" s="147"/>
      <c r="E241" s="150" t="s">
        <v>2598</v>
      </c>
      <c r="F241" s="150" t="s">
        <v>38</v>
      </c>
      <c r="G241" s="150" t="s">
        <v>35</v>
      </c>
      <c r="H241" s="150" t="s">
        <v>8271</v>
      </c>
      <c r="I241" s="156"/>
      <c r="J241" s="148">
        <v>0</v>
      </c>
      <c r="K241" s="149">
        <v>0</v>
      </c>
      <c r="L241" s="149">
        <v>0</v>
      </c>
      <c r="M241" s="149">
        <v>0</v>
      </c>
      <c r="N241" s="149">
        <v>0</v>
      </c>
      <c r="O241" s="149">
        <v>0</v>
      </c>
      <c r="P241" s="149">
        <v>0</v>
      </c>
      <c r="Q241" s="149">
        <v>0</v>
      </c>
      <c r="R241" s="149">
        <v>0</v>
      </c>
      <c r="S241" s="149">
        <v>0</v>
      </c>
      <c r="T241" s="149">
        <v>0</v>
      </c>
      <c r="U241" s="149">
        <v>0</v>
      </c>
      <c r="V241" s="149">
        <v>0</v>
      </c>
      <c r="W241" s="149">
        <v>0</v>
      </c>
      <c r="X241" s="149">
        <v>0</v>
      </c>
      <c r="Y241" s="149">
        <v>0</v>
      </c>
      <c r="Z241" s="149">
        <v>0</v>
      </c>
      <c r="AA241" s="149">
        <v>0.3</v>
      </c>
      <c r="AB241" s="149">
        <v>0.3</v>
      </c>
      <c r="AC241" s="149">
        <v>0.3</v>
      </c>
      <c r="AD241" s="149">
        <v>0.3</v>
      </c>
      <c r="AE241" s="149">
        <v>0.3</v>
      </c>
      <c r="AF241" s="149">
        <v>0.3</v>
      </c>
      <c r="AG241" s="149">
        <v>0.3</v>
      </c>
      <c r="AH241" s="149">
        <v>0.3</v>
      </c>
      <c r="AI241" s="149">
        <v>0.3</v>
      </c>
      <c r="AJ241" s="149">
        <v>0.3</v>
      </c>
      <c r="AK241" s="149">
        <v>0.3</v>
      </c>
      <c r="AL241" s="149">
        <v>0.3</v>
      </c>
      <c r="AM241" s="149">
        <v>0.3</v>
      </c>
      <c r="AN241" s="149">
        <v>0.3</v>
      </c>
      <c r="AO241" s="149">
        <v>0.3</v>
      </c>
      <c r="AP241" s="149">
        <v>0.3</v>
      </c>
      <c r="AQ241" s="149">
        <v>0.3</v>
      </c>
      <c r="AR241" s="149">
        <v>0.3</v>
      </c>
      <c r="AS241" s="149">
        <v>0.3</v>
      </c>
      <c r="AT241" s="149">
        <v>0.3</v>
      </c>
      <c r="AU241" s="149">
        <v>0.3</v>
      </c>
      <c r="AV241" s="149">
        <v>0.3</v>
      </c>
      <c r="AW241" s="149">
        <v>0.3</v>
      </c>
      <c r="AX241" s="149">
        <v>0.3</v>
      </c>
      <c r="AY241" s="149">
        <v>0.3</v>
      </c>
      <c r="AZ241" s="149">
        <v>0.3</v>
      </c>
      <c r="BA241" s="149">
        <v>0.3</v>
      </c>
      <c r="BB241" s="149">
        <v>0.3</v>
      </c>
      <c r="BC241" s="149">
        <v>0.3</v>
      </c>
      <c r="BD241" s="149">
        <v>0.3</v>
      </c>
      <c r="BE241" s="149">
        <v>0.3</v>
      </c>
      <c r="BF241" s="149">
        <v>0.3</v>
      </c>
      <c r="BG241" s="149">
        <v>0.3</v>
      </c>
      <c r="BH241" s="149">
        <v>0.3</v>
      </c>
      <c r="BI241" s="149">
        <v>0.3</v>
      </c>
      <c r="BJ241" s="149">
        <v>0.3</v>
      </c>
      <c r="BK241" s="149">
        <v>0.3</v>
      </c>
      <c r="BL241" s="149">
        <v>0.3</v>
      </c>
      <c r="BM241" s="149">
        <v>0.3</v>
      </c>
      <c r="BN241" s="149">
        <v>0.3</v>
      </c>
      <c r="BO241" s="149">
        <v>0.3</v>
      </c>
      <c r="BP241" s="149">
        <v>0.3</v>
      </c>
      <c r="BQ241" s="149">
        <v>0.3</v>
      </c>
      <c r="BR241" s="149">
        <v>0.3</v>
      </c>
      <c r="BS241" s="149">
        <v>0.3</v>
      </c>
      <c r="BT241" s="149">
        <v>0.3</v>
      </c>
      <c r="BU241" s="149"/>
      <c r="BV241" s="149"/>
      <c r="BW241" s="149"/>
      <c r="BX241" s="149"/>
      <c r="BY241" s="149"/>
      <c r="BZ241" s="149"/>
      <c r="CA241" s="149"/>
      <c r="CB241" s="149"/>
      <c r="CC241" s="149"/>
      <c r="CD241" s="149"/>
      <c r="CE241" s="149"/>
      <c r="CF241" s="149"/>
      <c r="CG241" s="149"/>
      <c r="CH241" s="149"/>
      <c r="CI241" s="149"/>
      <c r="CJ241" s="149"/>
      <c r="CK241" s="149"/>
      <c r="CL241" s="149"/>
      <c r="CM241" s="149"/>
      <c r="CN241" s="149"/>
      <c r="CO241" s="149"/>
      <c r="CP241" s="149"/>
      <c r="CQ241" s="149"/>
      <c r="CR241" s="149"/>
      <c r="CS241" s="150"/>
      <c r="CT241" s="151"/>
      <c r="CW241" s="68"/>
      <c r="CX241" s="152"/>
    </row>
    <row r="242" spans="1:102">
      <c r="A242" s="289" t="s">
        <v>8334</v>
      </c>
      <c r="B242" s="146" t="s">
        <v>1199</v>
      </c>
      <c r="C242" s="147" t="str">
        <f>+_xlfn.XLOOKUP(B242,'R4'!B:B,'R4'!C:C)</f>
        <v>AMR - JUMBO - EPİROC - BOOMER L2</v>
      </c>
      <c r="D242" s="147"/>
      <c r="E242" s="150" t="s">
        <v>5163</v>
      </c>
      <c r="F242" s="150" t="s">
        <v>38</v>
      </c>
      <c r="G242" s="150" t="s">
        <v>35</v>
      </c>
      <c r="H242" s="150" t="s">
        <v>8271</v>
      </c>
      <c r="I242" s="156"/>
      <c r="J242" s="148">
        <v>0</v>
      </c>
      <c r="K242" s="149">
        <v>0</v>
      </c>
      <c r="L242" s="149">
        <v>0</v>
      </c>
      <c r="M242" s="149">
        <v>0</v>
      </c>
      <c r="N242" s="149">
        <v>0</v>
      </c>
      <c r="O242" s="149">
        <v>1</v>
      </c>
      <c r="P242" s="149">
        <v>1</v>
      </c>
      <c r="Q242" s="149">
        <v>1</v>
      </c>
      <c r="R242" s="149">
        <v>1</v>
      </c>
      <c r="S242" s="149">
        <v>1</v>
      </c>
      <c r="T242" s="149">
        <v>1</v>
      </c>
      <c r="U242" s="149">
        <v>1</v>
      </c>
      <c r="V242" s="149">
        <v>1</v>
      </c>
      <c r="W242" s="149">
        <v>1</v>
      </c>
      <c r="X242" s="149">
        <v>1</v>
      </c>
      <c r="Y242" s="149">
        <v>1</v>
      </c>
      <c r="Z242" s="149">
        <v>1</v>
      </c>
      <c r="AA242" s="149">
        <v>1</v>
      </c>
      <c r="AB242" s="149">
        <v>1</v>
      </c>
      <c r="AC242" s="149">
        <v>1</v>
      </c>
      <c r="AD242" s="149">
        <v>1</v>
      </c>
      <c r="AE242" s="149">
        <v>1</v>
      </c>
      <c r="AF242" s="149">
        <v>1</v>
      </c>
      <c r="AG242" s="149">
        <v>1</v>
      </c>
      <c r="AH242" s="149">
        <v>1</v>
      </c>
      <c r="AI242" s="149">
        <v>1</v>
      </c>
      <c r="AJ242" s="149">
        <v>1</v>
      </c>
      <c r="AK242" s="149">
        <v>1</v>
      </c>
      <c r="AL242" s="149">
        <v>1</v>
      </c>
      <c r="AM242" s="149">
        <v>1</v>
      </c>
      <c r="AN242" s="149">
        <v>1</v>
      </c>
      <c r="AO242" s="149">
        <v>1</v>
      </c>
      <c r="AP242" s="149">
        <v>1</v>
      </c>
      <c r="AQ242" s="149">
        <v>1</v>
      </c>
      <c r="AR242" s="149">
        <v>1</v>
      </c>
      <c r="AS242" s="149">
        <v>1</v>
      </c>
      <c r="AT242" s="149">
        <v>1</v>
      </c>
      <c r="AU242" s="149">
        <v>1</v>
      </c>
      <c r="AV242" s="149">
        <v>1</v>
      </c>
      <c r="AW242" s="149">
        <v>1</v>
      </c>
      <c r="AX242" s="149">
        <v>1</v>
      </c>
      <c r="AY242" s="149">
        <v>1</v>
      </c>
      <c r="AZ242" s="149">
        <v>1</v>
      </c>
      <c r="BA242" s="149">
        <v>1</v>
      </c>
      <c r="BB242" s="149">
        <v>1</v>
      </c>
      <c r="BC242" s="149">
        <v>1</v>
      </c>
      <c r="BD242" s="149">
        <v>1</v>
      </c>
      <c r="BE242" s="149">
        <v>1</v>
      </c>
      <c r="BF242" s="149">
        <v>1</v>
      </c>
      <c r="BG242" s="149">
        <v>1</v>
      </c>
      <c r="BH242" s="149">
        <v>1</v>
      </c>
      <c r="BI242" s="149">
        <v>1</v>
      </c>
      <c r="BJ242" s="149">
        <v>1</v>
      </c>
      <c r="BK242" s="149">
        <v>1</v>
      </c>
      <c r="BL242" s="149">
        <v>1</v>
      </c>
      <c r="BM242" s="149">
        <v>1</v>
      </c>
      <c r="BN242" s="149">
        <v>1</v>
      </c>
      <c r="BO242" s="149">
        <v>1</v>
      </c>
      <c r="BP242" s="149">
        <v>1</v>
      </c>
      <c r="BQ242" s="149">
        <v>1</v>
      </c>
      <c r="BR242" s="149">
        <v>1</v>
      </c>
      <c r="BS242" s="149">
        <v>1</v>
      </c>
      <c r="BT242" s="149">
        <v>1</v>
      </c>
      <c r="BU242" s="149"/>
      <c r="BV242" s="149"/>
      <c r="BW242" s="149"/>
      <c r="BX242" s="149"/>
      <c r="BY242" s="149"/>
      <c r="BZ242" s="149"/>
      <c r="CA242" s="149"/>
      <c r="CB242" s="149"/>
      <c r="CC242" s="149"/>
      <c r="CD242" s="149"/>
      <c r="CE242" s="149"/>
      <c r="CF242" s="149"/>
      <c r="CG242" s="149"/>
      <c r="CH242" s="149"/>
      <c r="CI242" s="149"/>
      <c r="CJ242" s="149"/>
      <c r="CK242" s="149"/>
      <c r="CL242" s="149"/>
      <c r="CM242" s="149"/>
      <c r="CN242" s="149"/>
      <c r="CO242" s="149"/>
      <c r="CP242" s="149"/>
      <c r="CQ242" s="149"/>
      <c r="CR242" s="149"/>
      <c r="CS242" s="150"/>
      <c r="CT242" s="151"/>
      <c r="CW242" s="68"/>
      <c r="CX242" s="152"/>
    </row>
    <row r="243" spans="1:102">
      <c r="A243" s="289" t="s">
        <v>8334</v>
      </c>
      <c r="B243" s="146" t="s">
        <v>1201</v>
      </c>
      <c r="C243" s="147" t="str">
        <f>+_xlfn.XLOOKUP(B243,'R4'!B:B,'R4'!C:C)</f>
        <v>AMR - JUMBO - EPİROC - BOOMER M2</v>
      </c>
      <c r="D243" s="147"/>
      <c r="E243" s="150" t="s">
        <v>5163</v>
      </c>
      <c r="F243" s="150" t="s">
        <v>38</v>
      </c>
      <c r="G243" s="150" t="s">
        <v>35</v>
      </c>
      <c r="H243" s="150" t="s">
        <v>8271</v>
      </c>
      <c r="I243" s="156"/>
      <c r="J243" s="148">
        <v>0</v>
      </c>
      <c r="K243" s="149">
        <v>0</v>
      </c>
      <c r="L243" s="149">
        <v>0</v>
      </c>
      <c r="M243" s="149">
        <v>0</v>
      </c>
      <c r="N243" s="149">
        <v>0</v>
      </c>
      <c r="O243" s="149">
        <v>0</v>
      </c>
      <c r="P243" s="149">
        <v>1</v>
      </c>
      <c r="Q243" s="149">
        <v>1</v>
      </c>
      <c r="R243" s="149">
        <v>1</v>
      </c>
      <c r="S243" s="149">
        <v>1</v>
      </c>
      <c r="T243" s="149">
        <v>1</v>
      </c>
      <c r="U243" s="149">
        <v>1</v>
      </c>
      <c r="V243" s="149">
        <v>1</v>
      </c>
      <c r="W243" s="149">
        <v>1</v>
      </c>
      <c r="X243" s="149">
        <v>1</v>
      </c>
      <c r="Y243" s="149">
        <v>1</v>
      </c>
      <c r="Z243" s="149">
        <v>1</v>
      </c>
      <c r="AA243" s="149">
        <v>1</v>
      </c>
      <c r="AB243" s="149">
        <v>1</v>
      </c>
      <c r="AC243" s="149">
        <v>1</v>
      </c>
      <c r="AD243" s="149">
        <v>1</v>
      </c>
      <c r="AE243" s="149">
        <v>1</v>
      </c>
      <c r="AF243" s="149">
        <v>1</v>
      </c>
      <c r="AG243" s="149">
        <v>1</v>
      </c>
      <c r="AH243" s="149">
        <v>1</v>
      </c>
      <c r="AI243" s="149">
        <v>1</v>
      </c>
      <c r="AJ243" s="149">
        <v>1</v>
      </c>
      <c r="AK243" s="149">
        <v>1</v>
      </c>
      <c r="AL243" s="149">
        <v>1</v>
      </c>
      <c r="AM243" s="149">
        <v>1</v>
      </c>
      <c r="AN243" s="149">
        <v>1</v>
      </c>
      <c r="AO243" s="149">
        <v>1</v>
      </c>
      <c r="AP243" s="149">
        <v>1</v>
      </c>
      <c r="AQ243" s="149">
        <v>1</v>
      </c>
      <c r="AR243" s="149">
        <v>1</v>
      </c>
      <c r="AS243" s="149">
        <v>1</v>
      </c>
      <c r="AT243" s="149">
        <v>1</v>
      </c>
      <c r="AU243" s="149">
        <v>1</v>
      </c>
      <c r="AV243" s="149">
        <v>1</v>
      </c>
      <c r="AW243" s="149">
        <v>1</v>
      </c>
      <c r="AX243" s="149">
        <v>1</v>
      </c>
      <c r="AY243" s="149">
        <v>1</v>
      </c>
      <c r="AZ243" s="149">
        <v>1</v>
      </c>
      <c r="BA243" s="149">
        <v>1</v>
      </c>
      <c r="BB243" s="149">
        <v>1</v>
      </c>
      <c r="BC243" s="149">
        <v>1</v>
      </c>
      <c r="BD243" s="149">
        <v>1</v>
      </c>
      <c r="BE243" s="149">
        <v>1</v>
      </c>
      <c r="BF243" s="149">
        <v>1</v>
      </c>
      <c r="BG243" s="149">
        <v>1</v>
      </c>
      <c r="BH243" s="149">
        <v>1</v>
      </c>
      <c r="BI243" s="149">
        <v>1</v>
      </c>
      <c r="BJ243" s="149">
        <v>1</v>
      </c>
      <c r="BK243" s="149">
        <v>1</v>
      </c>
      <c r="BL243" s="149">
        <v>1</v>
      </c>
      <c r="BM243" s="149">
        <v>1</v>
      </c>
      <c r="BN243" s="149">
        <v>1</v>
      </c>
      <c r="BO243" s="149">
        <v>1</v>
      </c>
      <c r="BP243" s="149">
        <v>1</v>
      </c>
      <c r="BQ243" s="149">
        <v>1</v>
      </c>
      <c r="BR243" s="149">
        <v>1</v>
      </c>
      <c r="BS243" s="149">
        <v>1</v>
      </c>
      <c r="BT243" s="149">
        <v>1</v>
      </c>
      <c r="BU243" s="149"/>
      <c r="BV243" s="149"/>
      <c r="BW243" s="149"/>
      <c r="BX243" s="149"/>
      <c r="BY243" s="149"/>
      <c r="BZ243" s="149"/>
      <c r="CA243" s="149"/>
      <c r="CB243" s="149"/>
      <c r="CC243" s="149"/>
      <c r="CD243" s="149"/>
      <c r="CE243" s="149"/>
      <c r="CF243" s="149"/>
      <c r="CG243" s="149"/>
      <c r="CH243" s="149"/>
      <c r="CI243" s="149"/>
      <c r="CJ243" s="149"/>
      <c r="CK243" s="149"/>
      <c r="CL243" s="149"/>
      <c r="CM243" s="149"/>
      <c r="CN243" s="149"/>
      <c r="CO243" s="149"/>
      <c r="CP243" s="149"/>
      <c r="CQ243" s="149"/>
      <c r="CR243" s="149"/>
      <c r="CS243" s="150"/>
      <c r="CT243" s="151"/>
      <c r="CW243" s="68"/>
      <c r="CX243" s="152"/>
    </row>
    <row r="244" spans="1:102">
      <c r="A244" s="289" t="s">
        <v>8334</v>
      </c>
      <c r="B244" s="146" t="s">
        <v>1203</v>
      </c>
      <c r="C244" s="147" t="str">
        <f>+_xlfn.XLOOKUP(B244,'R4'!B:B,'R4'!C:C)</f>
        <v>AMR - JUMBO - EPİROC - BOOMER L2</v>
      </c>
      <c r="D244" s="147"/>
      <c r="E244" s="150" t="s">
        <v>5169</v>
      </c>
      <c r="F244" s="150" t="s">
        <v>38</v>
      </c>
      <c r="G244" s="150" t="s">
        <v>35</v>
      </c>
      <c r="H244" s="150" t="s">
        <v>8271</v>
      </c>
      <c r="I244" s="156"/>
      <c r="J244" s="148">
        <v>0</v>
      </c>
      <c r="K244" s="149">
        <v>0</v>
      </c>
      <c r="L244" s="149">
        <v>0</v>
      </c>
      <c r="M244" s="149">
        <v>0</v>
      </c>
      <c r="N244" s="149">
        <v>0</v>
      </c>
      <c r="O244" s="149">
        <v>0</v>
      </c>
      <c r="P244" s="149">
        <v>0</v>
      </c>
      <c r="Q244" s="149">
        <v>0</v>
      </c>
      <c r="R244" s="149">
        <v>0</v>
      </c>
      <c r="S244" s="149">
        <v>0</v>
      </c>
      <c r="T244" s="149">
        <v>1</v>
      </c>
      <c r="U244" s="149">
        <v>1</v>
      </c>
      <c r="V244" s="149">
        <v>1</v>
      </c>
      <c r="W244" s="149">
        <v>1</v>
      </c>
      <c r="X244" s="149">
        <v>1</v>
      </c>
      <c r="Y244" s="149">
        <v>1</v>
      </c>
      <c r="Z244" s="149">
        <v>1</v>
      </c>
      <c r="AA244" s="149">
        <v>1</v>
      </c>
      <c r="AB244" s="149">
        <v>1</v>
      </c>
      <c r="AC244" s="149">
        <v>1</v>
      </c>
      <c r="AD244" s="149">
        <v>1</v>
      </c>
      <c r="AE244" s="149">
        <v>1</v>
      </c>
      <c r="AF244" s="149">
        <v>1</v>
      </c>
      <c r="AG244" s="149">
        <v>1</v>
      </c>
      <c r="AH244" s="149">
        <v>1</v>
      </c>
      <c r="AI244" s="149">
        <v>1</v>
      </c>
      <c r="AJ244" s="149">
        <v>1</v>
      </c>
      <c r="AK244" s="149">
        <v>1</v>
      </c>
      <c r="AL244" s="149">
        <v>1</v>
      </c>
      <c r="AM244" s="149">
        <v>1</v>
      </c>
      <c r="AN244" s="149">
        <v>1</v>
      </c>
      <c r="AO244" s="149">
        <v>1</v>
      </c>
      <c r="AP244" s="149">
        <v>1</v>
      </c>
      <c r="AQ244" s="149">
        <v>1</v>
      </c>
      <c r="AR244" s="149">
        <v>1</v>
      </c>
      <c r="AS244" s="149">
        <v>1</v>
      </c>
      <c r="AT244" s="149">
        <v>1</v>
      </c>
      <c r="AU244" s="149">
        <v>1</v>
      </c>
      <c r="AV244" s="149">
        <v>1</v>
      </c>
      <c r="AW244" s="149">
        <v>1</v>
      </c>
      <c r="AX244" s="149">
        <v>1</v>
      </c>
      <c r="AY244" s="149">
        <v>1</v>
      </c>
      <c r="AZ244" s="149">
        <v>1</v>
      </c>
      <c r="BA244" s="149">
        <v>1</v>
      </c>
      <c r="BB244" s="149">
        <v>1</v>
      </c>
      <c r="BC244" s="149">
        <v>1</v>
      </c>
      <c r="BD244" s="149">
        <v>1</v>
      </c>
      <c r="BE244" s="149">
        <v>1</v>
      </c>
      <c r="BF244" s="149">
        <v>1</v>
      </c>
      <c r="BG244" s="149">
        <v>1</v>
      </c>
      <c r="BH244" s="149">
        <v>1</v>
      </c>
      <c r="BI244" s="149">
        <v>1</v>
      </c>
      <c r="BJ244" s="149">
        <v>1</v>
      </c>
      <c r="BK244" s="149">
        <v>1</v>
      </c>
      <c r="BL244" s="149">
        <v>1</v>
      </c>
      <c r="BM244" s="149">
        <v>1</v>
      </c>
      <c r="BN244" s="149">
        <v>1</v>
      </c>
      <c r="BO244" s="149">
        <v>1</v>
      </c>
      <c r="BP244" s="149">
        <v>1</v>
      </c>
      <c r="BQ244" s="149">
        <v>1</v>
      </c>
      <c r="BR244" s="149">
        <v>1</v>
      </c>
      <c r="BS244" s="149">
        <v>1</v>
      </c>
      <c r="BT244" s="149">
        <v>1</v>
      </c>
      <c r="BU244" s="149"/>
      <c r="BV244" s="149"/>
      <c r="BW244" s="149"/>
      <c r="BX244" s="149"/>
      <c r="BY244" s="149"/>
      <c r="BZ244" s="149"/>
      <c r="CA244" s="149"/>
      <c r="CB244" s="149"/>
      <c r="CC244" s="149"/>
      <c r="CD244" s="149"/>
      <c r="CE244" s="149"/>
      <c r="CF244" s="149"/>
      <c r="CG244" s="149"/>
      <c r="CH244" s="149"/>
      <c r="CI244" s="149"/>
      <c r="CJ244" s="149"/>
      <c r="CK244" s="149"/>
      <c r="CL244" s="149"/>
      <c r="CM244" s="149"/>
      <c r="CN244" s="149"/>
      <c r="CO244" s="149"/>
      <c r="CP244" s="149"/>
      <c r="CQ244" s="149"/>
      <c r="CR244" s="149"/>
      <c r="CS244" s="150"/>
      <c r="CT244" s="151"/>
      <c r="CW244" s="68"/>
      <c r="CX244" s="152"/>
    </row>
    <row r="245" spans="1:102">
      <c r="A245" s="289" t="s">
        <v>8334</v>
      </c>
      <c r="B245" s="146" t="s">
        <v>1204</v>
      </c>
      <c r="C245" s="147" t="str">
        <f>+_xlfn.XLOOKUP(B245,'R4'!B:B,'R4'!C:C)</f>
        <v>AMR - JUMBO - EPİROC - BOOMER L2</v>
      </c>
      <c r="D245" s="147"/>
      <c r="E245" s="150" t="s">
        <v>5169</v>
      </c>
      <c r="F245" s="150" t="s">
        <v>38</v>
      </c>
      <c r="G245" s="150" t="s">
        <v>35</v>
      </c>
      <c r="H245" s="150" t="s">
        <v>8271</v>
      </c>
      <c r="I245" s="156"/>
      <c r="J245" s="148">
        <v>0</v>
      </c>
      <c r="K245" s="149">
        <v>0</v>
      </c>
      <c r="L245" s="149">
        <v>0</v>
      </c>
      <c r="M245" s="149">
        <v>0</v>
      </c>
      <c r="N245" s="149">
        <v>0</v>
      </c>
      <c r="O245" s="149">
        <v>0</v>
      </c>
      <c r="P245" s="149">
        <v>0</v>
      </c>
      <c r="Q245" s="149">
        <v>0</v>
      </c>
      <c r="R245" s="149">
        <v>0</v>
      </c>
      <c r="S245" s="149">
        <v>0</v>
      </c>
      <c r="T245" s="149">
        <v>0</v>
      </c>
      <c r="U245" s="149">
        <v>0</v>
      </c>
      <c r="V245" s="149">
        <v>0</v>
      </c>
      <c r="W245" s="149">
        <v>1</v>
      </c>
      <c r="X245" s="149">
        <v>1</v>
      </c>
      <c r="Y245" s="149">
        <v>1</v>
      </c>
      <c r="Z245" s="149">
        <v>1</v>
      </c>
      <c r="AA245" s="149">
        <v>1</v>
      </c>
      <c r="AB245" s="149">
        <v>1</v>
      </c>
      <c r="AC245" s="149">
        <v>1</v>
      </c>
      <c r="AD245" s="149">
        <v>1</v>
      </c>
      <c r="AE245" s="149">
        <v>1</v>
      </c>
      <c r="AF245" s="149">
        <v>1</v>
      </c>
      <c r="AG245" s="149">
        <v>1</v>
      </c>
      <c r="AH245" s="149">
        <v>1</v>
      </c>
      <c r="AI245" s="149">
        <v>1</v>
      </c>
      <c r="AJ245" s="149">
        <v>1</v>
      </c>
      <c r="AK245" s="149">
        <v>1</v>
      </c>
      <c r="AL245" s="149">
        <v>1</v>
      </c>
      <c r="AM245" s="149">
        <v>1</v>
      </c>
      <c r="AN245" s="149">
        <v>1</v>
      </c>
      <c r="AO245" s="149">
        <v>1</v>
      </c>
      <c r="AP245" s="149">
        <v>1</v>
      </c>
      <c r="AQ245" s="149">
        <v>1</v>
      </c>
      <c r="AR245" s="149">
        <v>1</v>
      </c>
      <c r="AS245" s="149">
        <v>1</v>
      </c>
      <c r="AT245" s="149">
        <v>1</v>
      </c>
      <c r="AU245" s="149">
        <v>1</v>
      </c>
      <c r="AV245" s="149">
        <v>1</v>
      </c>
      <c r="AW245" s="149">
        <v>1</v>
      </c>
      <c r="AX245" s="149">
        <v>1</v>
      </c>
      <c r="AY245" s="149">
        <v>1</v>
      </c>
      <c r="AZ245" s="149">
        <v>1</v>
      </c>
      <c r="BA245" s="149">
        <v>1</v>
      </c>
      <c r="BB245" s="149">
        <v>1</v>
      </c>
      <c r="BC245" s="149">
        <v>1</v>
      </c>
      <c r="BD245" s="149">
        <v>1</v>
      </c>
      <c r="BE245" s="149">
        <v>1</v>
      </c>
      <c r="BF245" s="149">
        <v>1</v>
      </c>
      <c r="BG245" s="149">
        <v>1</v>
      </c>
      <c r="BH245" s="149">
        <v>1</v>
      </c>
      <c r="BI245" s="149">
        <v>1</v>
      </c>
      <c r="BJ245" s="149">
        <v>1</v>
      </c>
      <c r="BK245" s="149">
        <v>1</v>
      </c>
      <c r="BL245" s="149">
        <v>1</v>
      </c>
      <c r="BM245" s="149">
        <v>1</v>
      </c>
      <c r="BN245" s="149">
        <v>1</v>
      </c>
      <c r="BO245" s="149">
        <v>1</v>
      </c>
      <c r="BP245" s="149">
        <v>1</v>
      </c>
      <c r="BQ245" s="149">
        <v>1</v>
      </c>
      <c r="BR245" s="149">
        <v>1</v>
      </c>
      <c r="BS245" s="149">
        <v>1</v>
      </c>
      <c r="BT245" s="149">
        <v>1</v>
      </c>
      <c r="BU245" s="149"/>
      <c r="BV245" s="149"/>
      <c r="BW245" s="149"/>
      <c r="BX245" s="149"/>
      <c r="BY245" s="149"/>
      <c r="BZ245" s="149"/>
      <c r="CA245" s="149"/>
      <c r="CB245" s="149"/>
      <c r="CC245" s="149"/>
      <c r="CD245" s="149"/>
      <c r="CE245" s="149"/>
      <c r="CF245" s="149"/>
      <c r="CG245" s="149"/>
      <c r="CH245" s="149"/>
      <c r="CI245" s="149"/>
      <c r="CJ245" s="149"/>
      <c r="CK245" s="149"/>
      <c r="CL245" s="149"/>
      <c r="CM245" s="149"/>
      <c r="CN245" s="149"/>
      <c r="CO245" s="149"/>
      <c r="CP245" s="149"/>
      <c r="CQ245" s="149"/>
      <c r="CR245" s="149"/>
      <c r="CS245" s="150"/>
      <c r="CT245" s="151"/>
      <c r="CW245" s="68"/>
      <c r="CX245" s="152"/>
    </row>
    <row r="246" spans="1:102">
      <c r="A246" s="289" t="s">
        <v>8334</v>
      </c>
      <c r="B246" s="146" t="s">
        <v>1205</v>
      </c>
      <c r="C246" s="147" t="str">
        <f>+_xlfn.XLOOKUP(B246,'R4'!B:B,'R4'!C:C)</f>
        <v>AMR - JUMBO - EPİROC - BOOMER L2</v>
      </c>
      <c r="D246" s="147"/>
      <c r="E246" s="150" t="s">
        <v>5169</v>
      </c>
      <c r="F246" s="150" t="s">
        <v>38</v>
      </c>
      <c r="G246" s="150" t="s">
        <v>35</v>
      </c>
      <c r="H246" s="150" t="s">
        <v>8271</v>
      </c>
      <c r="I246" s="156"/>
      <c r="J246" s="148">
        <v>0</v>
      </c>
      <c r="K246" s="149">
        <v>0</v>
      </c>
      <c r="L246" s="149">
        <v>0</v>
      </c>
      <c r="M246" s="149">
        <v>0</v>
      </c>
      <c r="N246" s="149">
        <v>0</v>
      </c>
      <c r="O246" s="149">
        <v>0</v>
      </c>
      <c r="P246" s="149">
        <v>0</v>
      </c>
      <c r="Q246" s="149">
        <v>0</v>
      </c>
      <c r="R246" s="149">
        <v>0</v>
      </c>
      <c r="S246" s="149">
        <v>0</v>
      </c>
      <c r="T246" s="149">
        <v>0</v>
      </c>
      <c r="U246" s="149">
        <v>0</v>
      </c>
      <c r="V246" s="149">
        <v>0</v>
      </c>
      <c r="W246" s="149">
        <v>0</v>
      </c>
      <c r="X246" s="149">
        <v>1</v>
      </c>
      <c r="Y246" s="149">
        <v>1</v>
      </c>
      <c r="Z246" s="149">
        <v>1</v>
      </c>
      <c r="AA246" s="149">
        <v>1</v>
      </c>
      <c r="AB246" s="149">
        <v>1</v>
      </c>
      <c r="AC246" s="149">
        <v>1</v>
      </c>
      <c r="AD246" s="149">
        <v>1</v>
      </c>
      <c r="AE246" s="149">
        <v>1</v>
      </c>
      <c r="AF246" s="149">
        <v>1</v>
      </c>
      <c r="AG246" s="149">
        <v>1</v>
      </c>
      <c r="AH246" s="149">
        <v>1</v>
      </c>
      <c r="AI246" s="149">
        <v>1</v>
      </c>
      <c r="AJ246" s="149">
        <v>1</v>
      </c>
      <c r="AK246" s="149">
        <v>1</v>
      </c>
      <c r="AL246" s="149">
        <v>1</v>
      </c>
      <c r="AM246" s="149">
        <v>1</v>
      </c>
      <c r="AN246" s="149">
        <v>1</v>
      </c>
      <c r="AO246" s="149">
        <v>1</v>
      </c>
      <c r="AP246" s="149">
        <v>1</v>
      </c>
      <c r="AQ246" s="149">
        <v>1</v>
      </c>
      <c r="AR246" s="149">
        <v>1</v>
      </c>
      <c r="AS246" s="149">
        <v>1</v>
      </c>
      <c r="AT246" s="149">
        <v>1</v>
      </c>
      <c r="AU246" s="149">
        <v>1</v>
      </c>
      <c r="AV246" s="149">
        <v>1</v>
      </c>
      <c r="AW246" s="149">
        <v>1</v>
      </c>
      <c r="AX246" s="149">
        <v>1</v>
      </c>
      <c r="AY246" s="149">
        <v>1</v>
      </c>
      <c r="AZ246" s="149">
        <v>1</v>
      </c>
      <c r="BA246" s="149">
        <v>1</v>
      </c>
      <c r="BB246" s="149">
        <v>1</v>
      </c>
      <c r="BC246" s="149">
        <v>1</v>
      </c>
      <c r="BD246" s="149">
        <v>1</v>
      </c>
      <c r="BE246" s="149">
        <v>1</v>
      </c>
      <c r="BF246" s="149">
        <v>1</v>
      </c>
      <c r="BG246" s="149">
        <v>1</v>
      </c>
      <c r="BH246" s="149">
        <v>1</v>
      </c>
      <c r="BI246" s="149">
        <v>1</v>
      </c>
      <c r="BJ246" s="149">
        <v>1</v>
      </c>
      <c r="BK246" s="149">
        <v>1</v>
      </c>
      <c r="BL246" s="149">
        <v>1</v>
      </c>
      <c r="BM246" s="149">
        <v>1</v>
      </c>
      <c r="BN246" s="149">
        <v>1</v>
      </c>
      <c r="BO246" s="149">
        <v>1</v>
      </c>
      <c r="BP246" s="149">
        <v>1</v>
      </c>
      <c r="BQ246" s="149">
        <v>1</v>
      </c>
      <c r="BR246" s="149">
        <v>1</v>
      </c>
      <c r="BS246" s="149">
        <v>1</v>
      </c>
      <c r="BT246" s="149">
        <v>1</v>
      </c>
      <c r="BU246" s="149"/>
      <c r="BV246" s="149"/>
      <c r="BW246" s="149"/>
      <c r="BX246" s="149"/>
      <c r="BY246" s="149"/>
      <c r="BZ246" s="149"/>
      <c r="CA246" s="149"/>
      <c r="CB246" s="149"/>
      <c r="CC246" s="149"/>
      <c r="CD246" s="149"/>
      <c r="CE246" s="149"/>
      <c r="CF246" s="149"/>
      <c r="CG246" s="149"/>
      <c r="CH246" s="149"/>
      <c r="CI246" s="149"/>
      <c r="CJ246" s="149"/>
      <c r="CK246" s="149"/>
      <c r="CL246" s="149"/>
      <c r="CM246" s="149"/>
      <c r="CN246" s="149"/>
      <c r="CO246" s="149"/>
      <c r="CP246" s="149"/>
      <c r="CQ246" s="149"/>
      <c r="CR246" s="149"/>
      <c r="CS246" s="150"/>
      <c r="CT246" s="151"/>
      <c r="CW246" s="68"/>
      <c r="CX246" s="152"/>
    </row>
    <row r="247" spans="1:102">
      <c r="A247" s="289" t="s">
        <v>8334</v>
      </c>
      <c r="B247" s="146" t="s">
        <v>1206</v>
      </c>
      <c r="C247" s="147" t="str">
        <f>+_xlfn.XLOOKUP(B247,'R4'!B:B,'R4'!C:C)</f>
        <v>AMR - JUMBO - EPİROC - BOOMER L2</v>
      </c>
      <c r="D247" s="147"/>
      <c r="E247" s="150" t="s">
        <v>5169</v>
      </c>
      <c r="F247" s="150" t="s">
        <v>38</v>
      </c>
      <c r="G247" s="150" t="s">
        <v>35</v>
      </c>
      <c r="H247" s="150" t="s">
        <v>8271</v>
      </c>
      <c r="I247" s="156"/>
      <c r="J247" s="148">
        <v>0</v>
      </c>
      <c r="K247" s="149">
        <v>0</v>
      </c>
      <c r="L247" s="149">
        <v>0</v>
      </c>
      <c r="M247" s="149">
        <v>0</v>
      </c>
      <c r="N247" s="149">
        <v>0</v>
      </c>
      <c r="O247" s="149">
        <v>0</v>
      </c>
      <c r="P247" s="149">
        <v>0</v>
      </c>
      <c r="Q247" s="149">
        <v>0</v>
      </c>
      <c r="R247" s="149">
        <v>0</v>
      </c>
      <c r="S247" s="149">
        <v>0</v>
      </c>
      <c r="T247" s="149">
        <v>0</v>
      </c>
      <c r="U247" s="149">
        <v>0</v>
      </c>
      <c r="V247" s="149">
        <v>0</v>
      </c>
      <c r="W247" s="149">
        <v>0</v>
      </c>
      <c r="X247" s="149">
        <v>0</v>
      </c>
      <c r="Y247" s="149">
        <v>1</v>
      </c>
      <c r="Z247" s="149">
        <v>1</v>
      </c>
      <c r="AA247" s="149">
        <v>1</v>
      </c>
      <c r="AB247" s="149">
        <v>1</v>
      </c>
      <c r="AC247" s="149">
        <v>1</v>
      </c>
      <c r="AD247" s="149">
        <v>1</v>
      </c>
      <c r="AE247" s="149">
        <v>1</v>
      </c>
      <c r="AF247" s="149">
        <v>1</v>
      </c>
      <c r="AG247" s="149">
        <v>1</v>
      </c>
      <c r="AH247" s="149">
        <v>1</v>
      </c>
      <c r="AI247" s="149">
        <v>1</v>
      </c>
      <c r="AJ247" s="149">
        <v>1</v>
      </c>
      <c r="AK247" s="149">
        <v>1</v>
      </c>
      <c r="AL247" s="149">
        <v>1</v>
      </c>
      <c r="AM247" s="149">
        <v>1</v>
      </c>
      <c r="AN247" s="149">
        <v>1</v>
      </c>
      <c r="AO247" s="149">
        <v>1</v>
      </c>
      <c r="AP247" s="149">
        <v>1</v>
      </c>
      <c r="AQ247" s="149">
        <v>1</v>
      </c>
      <c r="AR247" s="149">
        <v>1</v>
      </c>
      <c r="AS247" s="149">
        <v>1</v>
      </c>
      <c r="AT247" s="149">
        <v>1</v>
      </c>
      <c r="AU247" s="149">
        <v>1</v>
      </c>
      <c r="AV247" s="149">
        <v>1</v>
      </c>
      <c r="AW247" s="149">
        <v>1</v>
      </c>
      <c r="AX247" s="149">
        <v>1</v>
      </c>
      <c r="AY247" s="149">
        <v>1</v>
      </c>
      <c r="AZ247" s="149">
        <v>1</v>
      </c>
      <c r="BA247" s="149">
        <v>1</v>
      </c>
      <c r="BB247" s="149">
        <v>1</v>
      </c>
      <c r="BC247" s="149">
        <v>1</v>
      </c>
      <c r="BD247" s="149">
        <v>1</v>
      </c>
      <c r="BE247" s="149">
        <v>1</v>
      </c>
      <c r="BF247" s="149">
        <v>1</v>
      </c>
      <c r="BG247" s="149">
        <v>1</v>
      </c>
      <c r="BH247" s="149">
        <v>1</v>
      </c>
      <c r="BI247" s="149">
        <v>1</v>
      </c>
      <c r="BJ247" s="149">
        <v>1</v>
      </c>
      <c r="BK247" s="149">
        <v>1</v>
      </c>
      <c r="BL247" s="149">
        <v>1</v>
      </c>
      <c r="BM247" s="149">
        <v>1</v>
      </c>
      <c r="BN247" s="149">
        <v>1</v>
      </c>
      <c r="BO247" s="149">
        <v>1</v>
      </c>
      <c r="BP247" s="149">
        <v>1</v>
      </c>
      <c r="BQ247" s="149">
        <v>1</v>
      </c>
      <c r="BR247" s="149">
        <v>1</v>
      </c>
      <c r="BS247" s="149">
        <v>1</v>
      </c>
      <c r="BT247" s="149">
        <v>1</v>
      </c>
      <c r="BU247" s="149"/>
      <c r="BV247" s="149"/>
      <c r="BW247" s="149"/>
      <c r="BX247" s="149"/>
      <c r="BY247" s="149"/>
      <c r="BZ247" s="149"/>
      <c r="CA247" s="149"/>
      <c r="CB247" s="149"/>
      <c r="CC247" s="149"/>
      <c r="CD247" s="149"/>
      <c r="CE247" s="149"/>
      <c r="CF247" s="149"/>
      <c r="CG247" s="149"/>
      <c r="CH247" s="149"/>
      <c r="CI247" s="149"/>
      <c r="CJ247" s="149"/>
      <c r="CK247" s="149"/>
      <c r="CL247" s="149"/>
      <c r="CM247" s="149"/>
      <c r="CN247" s="149"/>
      <c r="CO247" s="149"/>
      <c r="CP247" s="149"/>
      <c r="CQ247" s="149"/>
      <c r="CR247" s="149"/>
      <c r="CS247" s="150"/>
      <c r="CT247" s="151"/>
      <c r="CW247" s="68"/>
      <c r="CX247" s="152"/>
    </row>
    <row r="248" spans="1:102">
      <c r="A248" s="293" t="s">
        <v>8334</v>
      </c>
      <c r="B248" s="146" t="s">
        <v>214</v>
      </c>
      <c r="C248" s="147" t="str">
        <f>+_xlfn.XLOOKUP(B248,'R4'!B:B,'R4'!C:C)</f>
        <v>AMR - ENJEKSİYON SETİ - MUTO ENJEKSİYON 30 BAR</v>
      </c>
      <c r="D248" s="147"/>
      <c r="E248" s="150" t="s">
        <v>5169</v>
      </c>
      <c r="F248" s="150" t="s">
        <v>38</v>
      </c>
      <c r="G248" s="150" t="s">
        <v>35</v>
      </c>
      <c r="H248" s="150" t="s">
        <v>8271</v>
      </c>
      <c r="I248" s="156"/>
      <c r="J248" s="148">
        <v>0</v>
      </c>
      <c r="K248" s="149">
        <v>0</v>
      </c>
      <c r="L248" s="149">
        <v>0</v>
      </c>
      <c r="M248" s="149">
        <v>0</v>
      </c>
      <c r="N248" s="149">
        <v>0</v>
      </c>
      <c r="O248" s="149">
        <v>0</v>
      </c>
      <c r="P248" s="149">
        <v>0</v>
      </c>
      <c r="Q248" s="149">
        <v>10</v>
      </c>
      <c r="R248" s="149">
        <v>10</v>
      </c>
      <c r="S248" s="149">
        <v>10</v>
      </c>
      <c r="T248" s="149">
        <v>10</v>
      </c>
      <c r="U248" s="149">
        <v>10</v>
      </c>
      <c r="V248" s="149">
        <v>10</v>
      </c>
      <c r="W248" s="149">
        <v>10</v>
      </c>
      <c r="X248" s="149">
        <v>10</v>
      </c>
      <c r="Y248" s="149">
        <v>10</v>
      </c>
      <c r="Z248" s="149">
        <v>10</v>
      </c>
      <c r="AA248" s="149">
        <v>10</v>
      </c>
      <c r="AB248" s="149">
        <v>10</v>
      </c>
      <c r="AC248" s="149">
        <v>10</v>
      </c>
      <c r="AD248" s="149">
        <v>10</v>
      </c>
      <c r="AE248" s="149">
        <v>10</v>
      </c>
      <c r="AF248" s="149">
        <v>10</v>
      </c>
      <c r="AG248" s="149">
        <v>10</v>
      </c>
      <c r="AH248" s="149">
        <v>10</v>
      </c>
      <c r="AI248" s="149">
        <v>10</v>
      </c>
      <c r="AJ248" s="149">
        <v>10</v>
      </c>
      <c r="AK248" s="149">
        <v>10</v>
      </c>
      <c r="AL248" s="149">
        <v>10</v>
      </c>
      <c r="AM248" s="149">
        <v>10</v>
      </c>
      <c r="AN248" s="149">
        <v>10</v>
      </c>
      <c r="AO248" s="149">
        <v>10</v>
      </c>
      <c r="AP248" s="149">
        <v>10</v>
      </c>
      <c r="AQ248" s="149">
        <v>10</v>
      </c>
      <c r="AR248" s="149">
        <v>10</v>
      </c>
      <c r="AS248" s="149">
        <v>10</v>
      </c>
      <c r="AT248" s="149">
        <v>10</v>
      </c>
      <c r="AU248" s="149">
        <v>10</v>
      </c>
      <c r="AV248" s="149">
        <v>10</v>
      </c>
      <c r="AW248" s="149">
        <v>10</v>
      </c>
      <c r="AX248" s="149">
        <v>10</v>
      </c>
      <c r="AY248" s="149">
        <v>10</v>
      </c>
      <c r="AZ248" s="149">
        <v>10</v>
      </c>
      <c r="BA248" s="149">
        <v>10</v>
      </c>
      <c r="BB248" s="149">
        <v>10</v>
      </c>
      <c r="BC248" s="149">
        <v>10</v>
      </c>
      <c r="BD248" s="149">
        <v>10</v>
      </c>
      <c r="BE248" s="149">
        <v>10</v>
      </c>
      <c r="BF248" s="149">
        <v>10</v>
      </c>
      <c r="BG248" s="149">
        <v>10</v>
      </c>
      <c r="BH248" s="149">
        <v>10</v>
      </c>
      <c r="BI248" s="149">
        <v>10</v>
      </c>
      <c r="BJ248" s="149">
        <v>10</v>
      </c>
      <c r="BK248" s="149">
        <v>10</v>
      </c>
      <c r="BL248" s="149">
        <v>10</v>
      </c>
      <c r="BM248" s="149">
        <v>10</v>
      </c>
      <c r="BN248" s="149">
        <v>10</v>
      </c>
      <c r="BO248" s="149">
        <v>10</v>
      </c>
      <c r="BP248" s="149">
        <v>10</v>
      </c>
      <c r="BQ248" s="149">
        <v>10</v>
      </c>
      <c r="BR248" s="149">
        <v>10</v>
      </c>
      <c r="BS248" s="149">
        <v>10</v>
      </c>
      <c r="BT248" s="149">
        <v>10</v>
      </c>
      <c r="BU248" s="149"/>
      <c r="BV248" s="149"/>
      <c r="BW248" s="149"/>
      <c r="BX248" s="149"/>
      <c r="BY248" s="149"/>
      <c r="BZ248" s="149"/>
      <c r="CA248" s="149"/>
      <c r="CB248" s="149"/>
      <c r="CC248" s="149"/>
      <c r="CD248" s="149"/>
      <c r="CE248" s="149"/>
      <c r="CF248" s="149"/>
      <c r="CG248" s="149"/>
      <c r="CH248" s="149"/>
      <c r="CI248" s="149"/>
      <c r="CJ248" s="149"/>
      <c r="CK248" s="149"/>
      <c r="CL248" s="149"/>
      <c r="CM248" s="149"/>
      <c r="CN248" s="149"/>
      <c r="CO248" s="149"/>
      <c r="CP248" s="149"/>
      <c r="CQ248" s="149"/>
      <c r="CR248" s="149"/>
      <c r="CS248" s="150"/>
      <c r="CT248" s="151"/>
      <c r="CW248" s="68"/>
      <c r="CX248" s="152"/>
    </row>
    <row r="249" spans="1:102">
      <c r="A249" s="289" t="s">
        <v>8334</v>
      </c>
      <c r="B249" s="146" t="s">
        <v>1207</v>
      </c>
      <c r="C249" s="147" t="str">
        <f>+_xlfn.XLOOKUP(B249,'R4'!B:B,'R4'!C:C)</f>
        <v>AMR - JUMBO - EPİROC - BOOMER L2</v>
      </c>
      <c r="D249" s="147"/>
      <c r="E249" s="150" t="s">
        <v>5169</v>
      </c>
      <c r="F249" s="150" t="s">
        <v>38</v>
      </c>
      <c r="G249" s="150" t="s">
        <v>35</v>
      </c>
      <c r="H249" s="150" t="s">
        <v>8271</v>
      </c>
      <c r="I249" s="156"/>
      <c r="J249" s="148">
        <v>0</v>
      </c>
      <c r="K249" s="149">
        <v>0</v>
      </c>
      <c r="L249" s="149">
        <v>0</v>
      </c>
      <c r="M249" s="149">
        <v>0</v>
      </c>
      <c r="N249" s="149">
        <v>0</v>
      </c>
      <c r="O249" s="149">
        <v>0</v>
      </c>
      <c r="P249" s="149">
        <v>0</v>
      </c>
      <c r="Q249" s="149">
        <v>0</v>
      </c>
      <c r="R249" s="149">
        <v>0</v>
      </c>
      <c r="S249" s="149">
        <v>0</v>
      </c>
      <c r="T249" s="149">
        <v>0</v>
      </c>
      <c r="U249" s="149">
        <v>0</v>
      </c>
      <c r="V249" s="149">
        <v>0</v>
      </c>
      <c r="W249" s="149">
        <v>0</v>
      </c>
      <c r="X249" s="149">
        <v>0</v>
      </c>
      <c r="Y249" s="149">
        <v>0</v>
      </c>
      <c r="Z249" s="149">
        <v>1</v>
      </c>
      <c r="AA249" s="149">
        <v>1</v>
      </c>
      <c r="AB249" s="149">
        <v>1</v>
      </c>
      <c r="AC249" s="149">
        <v>1</v>
      </c>
      <c r="AD249" s="149">
        <v>1</v>
      </c>
      <c r="AE249" s="149">
        <v>1</v>
      </c>
      <c r="AF249" s="149">
        <v>1</v>
      </c>
      <c r="AG249" s="149">
        <v>1</v>
      </c>
      <c r="AH249" s="149">
        <v>1</v>
      </c>
      <c r="AI249" s="149">
        <v>1</v>
      </c>
      <c r="AJ249" s="149">
        <v>1</v>
      </c>
      <c r="AK249" s="149">
        <v>1</v>
      </c>
      <c r="AL249" s="149">
        <v>1</v>
      </c>
      <c r="AM249" s="149">
        <v>1</v>
      </c>
      <c r="AN249" s="149">
        <v>1</v>
      </c>
      <c r="AO249" s="149">
        <v>1</v>
      </c>
      <c r="AP249" s="149">
        <v>1</v>
      </c>
      <c r="AQ249" s="149">
        <v>1</v>
      </c>
      <c r="AR249" s="149">
        <v>1</v>
      </c>
      <c r="AS249" s="149">
        <v>1</v>
      </c>
      <c r="AT249" s="149">
        <v>1</v>
      </c>
      <c r="AU249" s="149">
        <v>1</v>
      </c>
      <c r="AV249" s="149">
        <v>1</v>
      </c>
      <c r="AW249" s="149">
        <v>1</v>
      </c>
      <c r="AX249" s="149">
        <v>1</v>
      </c>
      <c r="AY249" s="149">
        <v>1</v>
      </c>
      <c r="AZ249" s="149">
        <v>1</v>
      </c>
      <c r="BA249" s="149">
        <v>1</v>
      </c>
      <c r="BB249" s="149">
        <v>1</v>
      </c>
      <c r="BC249" s="149">
        <v>1</v>
      </c>
      <c r="BD249" s="149">
        <v>1</v>
      </c>
      <c r="BE249" s="149">
        <v>1</v>
      </c>
      <c r="BF249" s="149">
        <v>1</v>
      </c>
      <c r="BG249" s="149">
        <v>1</v>
      </c>
      <c r="BH249" s="149">
        <v>1</v>
      </c>
      <c r="BI249" s="149">
        <v>1</v>
      </c>
      <c r="BJ249" s="149">
        <v>1</v>
      </c>
      <c r="BK249" s="149">
        <v>1</v>
      </c>
      <c r="BL249" s="149">
        <v>1</v>
      </c>
      <c r="BM249" s="149">
        <v>1</v>
      </c>
      <c r="BN249" s="149">
        <v>1</v>
      </c>
      <c r="BO249" s="149">
        <v>1</v>
      </c>
      <c r="BP249" s="149">
        <v>1</v>
      </c>
      <c r="BQ249" s="149">
        <v>1</v>
      </c>
      <c r="BR249" s="149">
        <v>1</v>
      </c>
      <c r="BS249" s="149">
        <v>1</v>
      </c>
      <c r="BT249" s="149">
        <v>1</v>
      </c>
      <c r="BU249" s="149"/>
      <c r="BV249" s="149"/>
      <c r="BW249" s="149"/>
      <c r="BX249" s="149"/>
      <c r="BY249" s="149"/>
      <c r="BZ249" s="149"/>
      <c r="CA249" s="149"/>
      <c r="CB249" s="149"/>
      <c r="CC249" s="149"/>
      <c r="CD249" s="149"/>
      <c r="CE249" s="149"/>
      <c r="CF249" s="149"/>
      <c r="CG249" s="149"/>
      <c r="CH249" s="149"/>
      <c r="CI249" s="149"/>
      <c r="CJ249" s="149"/>
      <c r="CK249" s="149"/>
      <c r="CL249" s="149"/>
      <c r="CM249" s="149"/>
      <c r="CN249" s="149"/>
      <c r="CO249" s="149"/>
      <c r="CP249" s="149"/>
      <c r="CQ249" s="149"/>
      <c r="CR249" s="149"/>
      <c r="CS249" s="150"/>
      <c r="CT249" s="151"/>
      <c r="CW249" s="68"/>
      <c r="CX249" s="152"/>
    </row>
    <row r="250" spans="1:102">
      <c r="A250" s="289" t="s">
        <v>8334</v>
      </c>
      <c r="B250" s="146" t="s">
        <v>1208</v>
      </c>
      <c r="C250" s="147" t="str">
        <f>+_xlfn.XLOOKUP(B250,'R4'!B:B,'R4'!C:C)</f>
        <v>AMR - JUMBO - EPİROC - BOOMER L2</v>
      </c>
      <c r="D250" s="147"/>
      <c r="E250" s="150" t="s">
        <v>5166</v>
      </c>
      <c r="F250" s="150" t="s">
        <v>38</v>
      </c>
      <c r="G250" s="150" t="s">
        <v>35</v>
      </c>
      <c r="H250" s="150" t="s">
        <v>8271</v>
      </c>
      <c r="I250" s="156"/>
      <c r="J250" s="148">
        <v>0</v>
      </c>
      <c r="K250" s="149">
        <v>0</v>
      </c>
      <c r="L250" s="149">
        <v>0</v>
      </c>
      <c r="M250" s="149">
        <v>0</v>
      </c>
      <c r="N250" s="149">
        <v>0</v>
      </c>
      <c r="O250" s="149">
        <v>0</v>
      </c>
      <c r="P250" s="149">
        <v>0</v>
      </c>
      <c r="Q250" s="149">
        <v>0</v>
      </c>
      <c r="R250" s="149">
        <v>0</v>
      </c>
      <c r="S250" s="149">
        <v>0</v>
      </c>
      <c r="T250" s="149">
        <v>0</v>
      </c>
      <c r="U250" s="149">
        <v>0</v>
      </c>
      <c r="V250" s="149">
        <v>0</v>
      </c>
      <c r="W250" s="149">
        <v>0</v>
      </c>
      <c r="X250" s="149">
        <v>0</v>
      </c>
      <c r="Y250" s="149">
        <v>0</v>
      </c>
      <c r="Z250" s="149">
        <v>0</v>
      </c>
      <c r="AA250" s="149">
        <v>0.1</v>
      </c>
      <c r="AB250" s="149">
        <v>0.1</v>
      </c>
      <c r="AC250" s="149">
        <v>0.1</v>
      </c>
      <c r="AD250" s="149">
        <v>0.1</v>
      </c>
      <c r="AE250" s="149">
        <v>0.1</v>
      </c>
      <c r="AF250" s="149">
        <v>0.1</v>
      </c>
      <c r="AG250" s="149">
        <v>0.1</v>
      </c>
      <c r="AH250" s="149">
        <v>0.1</v>
      </c>
      <c r="AI250" s="149">
        <v>0.1</v>
      </c>
      <c r="AJ250" s="149">
        <v>0.1</v>
      </c>
      <c r="AK250" s="149">
        <v>0.1</v>
      </c>
      <c r="AL250" s="149">
        <v>0.1</v>
      </c>
      <c r="AM250" s="149">
        <v>0.1</v>
      </c>
      <c r="AN250" s="149">
        <v>0.1</v>
      </c>
      <c r="AO250" s="149">
        <v>0.1</v>
      </c>
      <c r="AP250" s="149">
        <v>0.1</v>
      </c>
      <c r="AQ250" s="149">
        <v>0.1</v>
      </c>
      <c r="AR250" s="149">
        <v>0.1</v>
      </c>
      <c r="AS250" s="149">
        <v>0.1</v>
      </c>
      <c r="AT250" s="149">
        <v>0.1</v>
      </c>
      <c r="AU250" s="149">
        <v>0.1</v>
      </c>
      <c r="AV250" s="149">
        <v>0.1</v>
      </c>
      <c r="AW250" s="149">
        <v>0.1</v>
      </c>
      <c r="AX250" s="149">
        <v>0.1</v>
      </c>
      <c r="AY250" s="149">
        <v>0.1</v>
      </c>
      <c r="AZ250" s="149">
        <v>0.1</v>
      </c>
      <c r="BA250" s="149">
        <v>0.1</v>
      </c>
      <c r="BB250" s="149">
        <v>0.1</v>
      </c>
      <c r="BC250" s="149">
        <v>0.1</v>
      </c>
      <c r="BD250" s="149">
        <v>0.1</v>
      </c>
      <c r="BE250" s="149">
        <v>0.1</v>
      </c>
      <c r="BF250" s="149">
        <v>0.1</v>
      </c>
      <c r="BG250" s="149">
        <v>0.1</v>
      </c>
      <c r="BH250" s="149">
        <v>0.1</v>
      </c>
      <c r="BI250" s="149">
        <v>0.1</v>
      </c>
      <c r="BJ250" s="149">
        <v>0.1</v>
      </c>
      <c r="BK250" s="149">
        <v>0.1</v>
      </c>
      <c r="BL250" s="149">
        <v>0.1</v>
      </c>
      <c r="BM250" s="149">
        <v>0.1</v>
      </c>
      <c r="BN250" s="149">
        <v>0.1</v>
      </c>
      <c r="BO250" s="149">
        <v>0.1</v>
      </c>
      <c r="BP250" s="149">
        <v>0.1</v>
      </c>
      <c r="BQ250" s="149">
        <v>0.1</v>
      </c>
      <c r="BR250" s="149">
        <v>0.1</v>
      </c>
      <c r="BS250" s="149">
        <v>0.1</v>
      </c>
      <c r="BT250" s="149">
        <v>0.1</v>
      </c>
      <c r="BU250" s="149"/>
      <c r="BV250" s="149"/>
      <c r="BW250" s="149"/>
      <c r="BX250" s="149"/>
      <c r="BY250" s="149"/>
      <c r="BZ250" s="149"/>
      <c r="CA250" s="149"/>
      <c r="CB250" s="149"/>
      <c r="CC250" s="149"/>
      <c r="CD250" s="149"/>
      <c r="CE250" s="149"/>
      <c r="CF250" s="149"/>
      <c r="CG250" s="149"/>
      <c r="CH250" s="149"/>
      <c r="CI250" s="149"/>
      <c r="CJ250" s="149"/>
      <c r="CK250" s="149"/>
      <c r="CL250" s="149"/>
      <c r="CM250" s="149"/>
      <c r="CN250" s="149"/>
      <c r="CO250" s="149"/>
      <c r="CP250" s="149"/>
      <c r="CQ250" s="149"/>
      <c r="CR250" s="149"/>
      <c r="CS250" s="150"/>
      <c r="CT250" s="151"/>
      <c r="CW250" s="68"/>
      <c r="CX250" s="152"/>
    </row>
    <row r="251" spans="1:102">
      <c r="A251" s="289" t="s">
        <v>8334</v>
      </c>
      <c r="B251" s="146" t="s">
        <v>1208</v>
      </c>
      <c r="C251" s="147" t="str">
        <f>+_xlfn.XLOOKUP(B251,'R4'!B:B,'R4'!C:C)</f>
        <v>AMR - JUMBO - EPİROC - BOOMER L2</v>
      </c>
      <c r="D251" s="147"/>
      <c r="E251" s="150" t="s">
        <v>5169</v>
      </c>
      <c r="F251" s="150" t="s">
        <v>38</v>
      </c>
      <c r="G251" s="150" t="s">
        <v>35</v>
      </c>
      <c r="H251" s="150" t="s">
        <v>8271</v>
      </c>
      <c r="I251" s="156"/>
      <c r="J251" s="148">
        <v>0</v>
      </c>
      <c r="K251" s="149">
        <v>0</v>
      </c>
      <c r="L251" s="149">
        <v>0</v>
      </c>
      <c r="M251" s="149">
        <v>0</v>
      </c>
      <c r="N251" s="149">
        <v>0</v>
      </c>
      <c r="O251" s="149">
        <v>0</v>
      </c>
      <c r="P251" s="149">
        <v>0</v>
      </c>
      <c r="Q251" s="149">
        <v>0</v>
      </c>
      <c r="R251" s="149">
        <v>0</v>
      </c>
      <c r="S251" s="149">
        <v>0</v>
      </c>
      <c r="T251" s="149">
        <v>0</v>
      </c>
      <c r="U251" s="149">
        <v>0</v>
      </c>
      <c r="V251" s="149">
        <v>0</v>
      </c>
      <c r="W251" s="149">
        <v>0</v>
      </c>
      <c r="X251" s="149">
        <v>0</v>
      </c>
      <c r="Y251" s="149">
        <v>0</v>
      </c>
      <c r="Z251" s="149">
        <v>0</v>
      </c>
      <c r="AA251" s="149">
        <v>0.9</v>
      </c>
      <c r="AB251" s="149">
        <v>0.9</v>
      </c>
      <c r="AC251" s="149">
        <v>0.9</v>
      </c>
      <c r="AD251" s="149">
        <v>0.9</v>
      </c>
      <c r="AE251" s="149">
        <v>0.9</v>
      </c>
      <c r="AF251" s="149">
        <v>0.9</v>
      </c>
      <c r="AG251" s="149">
        <v>0.9</v>
      </c>
      <c r="AH251" s="149">
        <v>0.9</v>
      </c>
      <c r="AI251" s="149">
        <v>0.9</v>
      </c>
      <c r="AJ251" s="149">
        <v>0.9</v>
      </c>
      <c r="AK251" s="149">
        <v>0.9</v>
      </c>
      <c r="AL251" s="149">
        <v>0.9</v>
      </c>
      <c r="AM251" s="149">
        <v>0.9</v>
      </c>
      <c r="AN251" s="149">
        <v>0.9</v>
      </c>
      <c r="AO251" s="149">
        <v>0.9</v>
      </c>
      <c r="AP251" s="149">
        <v>0.9</v>
      </c>
      <c r="AQ251" s="149">
        <v>0.9</v>
      </c>
      <c r="AR251" s="149">
        <v>0.9</v>
      </c>
      <c r="AS251" s="149">
        <v>0.9</v>
      </c>
      <c r="AT251" s="149">
        <v>0.9</v>
      </c>
      <c r="AU251" s="149">
        <v>0.9</v>
      </c>
      <c r="AV251" s="149">
        <v>0.9</v>
      </c>
      <c r="AW251" s="149">
        <v>0.9</v>
      </c>
      <c r="AX251" s="149">
        <v>0.9</v>
      </c>
      <c r="AY251" s="149">
        <v>0.9</v>
      </c>
      <c r="AZ251" s="149">
        <v>0.9</v>
      </c>
      <c r="BA251" s="149">
        <v>0.9</v>
      </c>
      <c r="BB251" s="149">
        <v>0.9</v>
      </c>
      <c r="BC251" s="149">
        <v>0.9</v>
      </c>
      <c r="BD251" s="149">
        <v>0.9</v>
      </c>
      <c r="BE251" s="149">
        <v>0.9</v>
      </c>
      <c r="BF251" s="149">
        <v>0.9</v>
      </c>
      <c r="BG251" s="149">
        <v>0.9</v>
      </c>
      <c r="BH251" s="149">
        <v>0.9</v>
      </c>
      <c r="BI251" s="149">
        <v>0.9</v>
      </c>
      <c r="BJ251" s="149">
        <v>0.9</v>
      </c>
      <c r="BK251" s="149">
        <v>0.9</v>
      </c>
      <c r="BL251" s="149">
        <v>0.9</v>
      </c>
      <c r="BM251" s="149">
        <v>0.9</v>
      </c>
      <c r="BN251" s="149">
        <v>0.9</v>
      </c>
      <c r="BO251" s="149">
        <v>0.9</v>
      </c>
      <c r="BP251" s="149">
        <v>0.9</v>
      </c>
      <c r="BQ251" s="149">
        <v>0.9</v>
      </c>
      <c r="BR251" s="149">
        <v>0.9</v>
      </c>
      <c r="BS251" s="149">
        <v>0.9</v>
      </c>
      <c r="BT251" s="149">
        <v>0.9</v>
      </c>
      <c r="BU251" s="149"/>
      <c r="BV251" s="149"/>
      <c r="BW251" s="149"/>
      <c r="BX251" s="149"/>
      <c r="BY251" s="149"/>
      <c r="BZ251" s="149"/>
      <c r="CA251" s="149"/>
      <c r="CB251" s="149"/>
      <c r="CC251" s="149"/>
      <c r="CD251" s="149"/>
      <c r="CE251" s="149"/>
      <c r="CF251" s="149"/>
      <c r="CG251" s="149"/>
      <c r="CH251" s="149"/>
      <c r="CI251" s="149"/>
      <c r="CJ251" s="149"/>
      <c r="CK251" s="149"/>
      <c r="CL251" s="149"/>
      <c r="CM251" s="149"/>
      <c r="CN251" s="149"/>
      <c r="CO251" s="149"/>
      <c r="CP251" s="149"/>
      <c r="CQ251" s="149"/>
      <c r="CR251" s="149"/>
      <c r="CS251" s="150"/>
      <c r="CT251" s="151"/>
      <c r="CW251" s="68"/>
      <c r="CX251" s="152"/>
    </row>
    <row r="252" spans="1:102">
      <c r="A252" s="289" t="s">
        <v>8334</v>
      </c>
      <c r="B252" s="146" t="s">
        <v>1209</v>
      </c>
      <c r="C252" s="147" t="str">
        <f>+_xlfn.XLOOKUP(B252,'R4'!B:B,'R4'!C:C)</f>
        <v>AMR - JUMBO - EPİROC - BOOMER M2</v>
      </c>
      <c r="D252" s="147"/>
      <c r="E252" s="150" t="s">
        <v>5165</v>
      </c>
      <c r="F252" s="150" t="s">
        <v>38</v>
      </c>
      <c r="G252" s="150" t="s">
        <v>35</v>
      </c>
      <c r="H252" s="150" t="s">
        <v>8271</v>
      </c>
      <c r="I252" s="156"/>
      <c r="J252" s="148">
        <v>0</v>
      </c>
      <c r="K252" s="149">
        <v>0</v>
      </c>
      <c r="L252" s="149">
        <v>0</v>
      </c>
      <c r="M252" s="149">
        <v>0</v>
      </c>
      <c r="N252" s="149">
        <v>0</v>
      </c>
      <c r="O252" s="149">
        <v>0</v>
      </c>
      <c r="P252" s="149">
        <v>0</v>
      </c>
      <c r="Q252" s="149">
        <v>0</v>
      </c>
      <c r="R252" s="149">
        <v>0</v>
      </c>
      <c r="S252" s="149">
        <v>0</v>
      </c>
      <c r="T252" s="149">
        <v>0</v>
      </c>
      <c r="U252" s="149">
        <v>1</v>
      </c>
      <c r="V252" s="149">
        <v>1</v>
      </c>
      <c r="W252" s="149">
        <v>1</v>
      </c>
      <c r="X252" s="149">
        <v>1</v>
      </c>
      <c r="Y252" s="149">
        <v>1</v>
      </c>
      <c r="Z252" s="149">
        <v>1</v>
      </c>
      <c r="AA252" s="149">
        <v>1</v>
      </c>
      <c r="AB252" s="149">
        <v>1</v>
      </c>
      <c r="AC252" s="149">
        <v>1</v>
      </c>
      <c r="AD252" s="149">
        <v>1</v>
      </c>
      <c r="AE252" s="149">
        <v>1</v>
      </c>
      <c r="AF252" s="149">
        <v>1</v>
      </c>
      <c r="AG252" s="149">
        <v>1</v>
      </c>
      <c r="AH252" s="149">
        <v>1</v>
      </c>
      <c r="AI252" s="149">
        <v>1</v>
      </c>
      <c r="AJ252" s="149">
        <v>1</v>
      </c>
      <c r="AK252" s="149">
        <v>1</v>
      </c>
      <c r="AL252" s="149">
        <v>1</v>
      </c>
      <c r="AM252" s="149">
        <v>1</v>
      </c>
      <c r="AN252" s="149">
        <v>1</v>
      </c>
      <c r="AO252" s="149">
        <v>1</v>
      </c>
      <c r="AP252" s="149">
        <v>1</v>
      </c>
      <c r="AQ252" s="149">
        <v>1</v>
      </c>
      <c r="AR252" s="149">
        <v>1</v>
      </c>
      <c r="AS252" s="149">
        <v>1</v>
      </c>
      <c r="AT252" s="149">
        <v>1</v>
      </c>
      <c r="AU252" s="149">
        <v>1</v>
      </c>
      <c r="AV252" s="149">
        <v>1</v>
      </c>
      <c r="AW252" s="149">
        <v>1</v>
      </c>
      <c r="AX252" s="149">
        <v>1</v>
      </c>
      <c r="AY252" s="149">
        <v>1</v>
      </c>
      <c r="AZ252" s="149">
        <v>1</v>
      </c>
      <c r="BA252" s="149">
        <v>1</v>
      </c>
      <c r="BB252" s="149">
        <v>1</v>
      </c>
      <c r="BC252" s="149">
        <v>1</v>
      </c>
      <c r="BD252" s="149">
        <v>1</v>
      </c>
      <c r="BE252" s="149">
        <v>1</v>
      </c>
      <c r="BF252" s="149">
        <v>1</v>
      </c>
      <c r="BG252" s="149">
        <v>1</v>
      </c>
      <c r="BH252" s="149">
        <v>1</v>
      </c>
      <c r="BI252" s="149">
        <v>1</v>
      </c>
      <c r="BJ252" s="149">
        <v>1</v>
      </c>
      <c r="BK252" s="149">
        <v>1</v>
      </c>
      <c r="BL252" s="149">
        <v>1</v>
      </c>
      <c r="BM252" s="149">
        <v>1</v>
      </c>
      <c r="BN252" s="149">
        <v>1</v>
      </c>
      <c r="BO252" s="149">
        <v>1</v>
      </c>
      <c r="BP252" s="149">
        <v>1</v>
      </c>
      <c r="BQ252" s="149">
        <v>1</v>
      </c>
      <c r="BR252" s="149">
        <v>1</v>
      </c>
      <c r="BS252" s="149">
        <v>1</v>
      </c>
      <c r="BT252" s="149">
        <v>1</v>
      </c>
      <c r="BU252" s="149"/>
      <c r="BV252" s="149"/>
      <c r="BW252" s="149"/>
      <c r="BX252" s="149"/>
      <c r="BY252" s="149"/>
      <c r="BZ252" s="149"/>
      <c r="CA252" s="149"/>
      <c r="CB252" s="149"/>
      <c r="CC252" s="149"/>
      <c r="CD252" s="149"/>
      <c r="CE252" s="149"/>
      <c r="CF252" s="149"/>
      <c r="CG252" s="149"/>
      <c r="CH252" s="149"/>
      <c r="CI252" s="149"/>
      <c r="CJ252" s="149"/>
      <c r="CK252" s="149"/>
      <c r="CL252" s="149"/>
      <c r="CM252" s="149"/>
      <c r="CN252" s="149"/>
      <c r="CO252" s="149"/>
      <c r="CP252" s="149"/>
      <c r="CQ252" s="149"/>
      <c r="CR252" s="149"/>
      <c r="CS252" s="150"/>
      <c r="CT252" s="151"/>
      <c r="CW252" s="68"/>
      <c r="CX252" s="152"/>
    </row>
    <row r="253" spans="1:102">
      <c r="A253" s="289" t="s">
        <v>8334</v>
      </c>
      <c r="B253" s="146" t="s">
        <v>1210</v>
      </c>
      <c r="C253" s="147" t="str">
        <f>+_xlfn.XLOOKUP(B253,'R4'!B:B,'R4'!C:C)</f>
        <v>AMR - JUMBO - EPİROC - BOOMER M2</v>
      </c>
      <c r="D253" s="147"/>
      <c r="E253" s="150" t="s">
        <v>5165</v>
      </c>
      <c r="F253" s="150" t="s">
        <v>38</v>
      </c>
      <c r="G253" s="150" t="s">
        <v>35</v>
      </c>
      <c r="H253" s="150" t="s">
        <v>8271</v>
      </c>
      <c r="I253" s="156"/>
      <c r="J253" s="148">
        <v>0</v>
      </c>
      <c r="K253" s="149">
        <v>0</v>
      </c>
      <c r="L253" s="149">
        <v>0</v>
      </c>
      <c r="M253" s="149">
        <v>0</v>
      </c>
      <c r="N253" s="149">
        <v>0</v>
      </c>
      <c r="O253" s="149">
        <v>0</v>
      </c>
      <c r="P253" s="149">
        <v>0</v>
      </c>
      <c r="Q253" s="149">
        <v>0</v>
      </c>
      <c r="R253" s="149">
        <v>0</v>
      </c>
      <c r="S253" s="149">
        <v>0</v>
      </c>
      <c r="T253" s="149">
        <v>0</v>
      </c>
      <c r="U253" s="149">
        <v>0</v>
      </c>
      <c r="V253" s="149">
        <v>1</v>
      </c>
      <c r="W253" s="149">
        <v>1</v>
      </c>
      <c r="X253" s="149">
        <v>1</v>
      </c>
      <c r="Y253" s="149">
        <v>1</v>
      </c>
      <c r="Z253" s="149">
        <v>1</v>
      </c>
      <c r="AA253" s="149">
        <v>1</v>
      </c>
      <c r="AB253" s="149">
        <v>1</v>
      </c>
      <c r="AC253" s="149">
        <v>1</v>
      </c>
      <c r="AD253" s="149">
        <v>1</v>
      </c>
      <c r="AE253" s="149">
        <v>1</v>
      </c>
      <c r="AF253" s="149">
        <v>1</v>
      </c>
      <c r="AG253" s="149">
        <v>1</v>
      </c>
      <c r="AH253" s="149">
        <v>1</v>
      </c>
      <c r="AI253" s="149">
        <v>1</v>
      </c>
      <c r="AJ253" s="149">
        <v>1</v>
      </c>
      <c r="AK253" s="149">
        <v>1</v>
      </c>
      <c r="AL253" s="149">
        <v>1</v>
      </c>
      <c r="AM253" s="149">
        <v>1</v>
      </c>
      <c r="AN253" s="149">
        <v>1</v>
      </c>
      <c r="AO253" s="149">
        <v>1</v>
      </c>
      <c r="AP253" s="149">
        <v>1</v>
      </c>
      <c r="AQ253" s="149">
        <v>1</v>
      </c>
      <c r="AR253" s="149">
        <v>1</v>
      </c>
      <c r="AS253" s="149">
        <v>1</v>
      </c>
      <c r="AT253" s="149">
        <v>1</v>
      </c>
      <c r="AU253" s="149">
        <v>1</v>
      </c>
      <c r="AV253" s="149">
        <v>1</v>
      </c>
      <c r="AW253" s="149">
        <v>1</v>
      </c>
      <c r="AX253" s="149">
        <v>1</v>
      </c>
      <c r="AY253" s="149">
        <v>1</v>
      </c>
      <c r="AZ253" s="149">
        <v>1</v>
      </c>
      <c r="BA253" s="149">
        <v>1</v>
      </c>
      <c r="BB253" s="149">
        <v>1</v>
      </c>
      <c r="BC253" s="149">
        <v>1</v>
      </c>
      <c r="BD253" s="149">
        <v>1</v>
      </c>
      <c r="BE253" s="149">
        <v>1</v>
      </c>
      <c r="BF253" s="149">
        <v>1</v>
      </c>
      <c r="BG253" s="149">
        <v>1</v>
      </c>
      <c r="BH253" s="149">
        <v>1</v>
      </c>
      <c r="BI253" s="149">
        <v>1</v>
      </c>
      <c r="BJ253" s="149">
        <v>1</v>
      </c>
      <c r="BK253" s="149">
        <v>1</v>
      </c>
      <c r="BL253" s="149">
        <v>1</v>
      </c>
      <c r="BM253" s="149">
        <v>1</v>
      </c>
      <c r="BN253" s="149">
        <v>1</v>
      </c>
      <c r="BO253" s="149">
        <v>1</v>
      </c>
      <c r="BP253" s="149">
        <v>1</v>
      </c>
      <c r="BQ253" s="149">
        <v>1</v>
      </c>
      <c r="BR253" s="149">
        <v>1</v>
      </c>
      <c r="BS253" s="149">
        <v>1</v>
      </c>
      <c r="BT253" s="149">
        <v>1</v>
      </c>
      <c r="BU253" s="149"/>
      <c r="BV253" s="149"/>
      <c r="BW253" s="149"/>
      <c r="BX253" s="149"/>
      <c r="BY253" s="149"/>
      <c r="BZ253" s="149"/>
      <c r="CA253" s="149"/>
      <c r="CB253" s="149"/>
      <c r="CC253" s="149"/>
      <c r="CD253" s="149"/>
      <c r="CE253" s="149"/>
      <c r="CF253" s="149"/>
      <c r="CG253" s="149"/>
      <c r="CH253" s="149"/>
      <c r="CI253" s="149"/>
      <c r="CJ253" s="149"/>
      <c r="CK253" s="149"/>
      <c r="CL253" s="149"/>
      <c r="CM253" s="149"/>
      <c r="CN253" s="149"/>
      <c r="CO253" s="149"/>
      <c r="CP253" s="149"/>
      <c r="CQ253" s="149"/>
      <c r="CR253" s="149"/>
      <c r="CS253" s="150"/>
      <c r="CT253" s="151"/>
      <c r="CW253" s="68"/>
      <c r="CX253" s="152"/>
    </row>
    <row r="254" spans="1:102">
      <c r="A254" s="289" t="s">
        <v>8334</v>
      </c>
      <c r="B254" s="146" t="s">
        <v>1211</v>
      </c>
      <c r="C254" s="147" t="str">
        <f>+_xlfn.XLOOKUP(B254,'R4'!B:B,'R4'!C:C)</f>
        <v>AMR - JUMBO - EPİROC - BOOMER L2</v>
      </c>
      <c r="D254" s="147"/>
      <c r="E254" s="150" t="s">
        <v>5165</v>
      </c>
      <c r="F254" s="150" t="s">
        <v>38</v>
      </c>
      <c r="G254" s="150" t="s">
        <v>35</v>
      </c>
      <c r="H254" s="150" t="s">
        <v>8271</v>
      </c>
      <c r="I254" s="156"/>
      <c r="J254" s="148">
        <v>0</v>
      </c>
      <c r="K254" s="149">
        <v>0</v>
      </c>
      <c r="L254" s="149">
        <v>0</v>
      </c>
      <c r="M254" s="149">
        <v>0</v>
      </c>
      <c r="N254" s="149">
        <v>0</v>
      </c>
      <c r="O254" s="149">
        <v>0</v>
      </c>
      <c r="P254" s="149">
        <v>0</v>
      </c>
      <c r="Q254" s="149">
        <v>0</v>
      </c>
      <c r="R254" s="149">
        <v>0</v>
      </c>
      <c r="S254" s="149">
        <v>0</v>
      </c>
      <c r="T254" s="149">
        <v>1</v>
      </c>
      <c r="U254" s="149">
        <v>1</v>
      </c>
      <c r="V254" s="149">
        <v>1</v>
      </c>
      <c r="W254" s="149">
        <v>1</v>
      </c>
      <c r="X254" s="149">
        <v>1</v>
      </c>
      <c r="Y254" s="149">
        <v>1</v>
      </c>
      <c r="Z254" s="149">
        <v>1</v>
      </c>
      <c r="AA254" s="149">
        <v>1</v>
      </c>
      <c r="AB254" s="149">
        <v>1</v>
      </c>
      <c r="AC254" s="149">
        <v>1</v>
      </c>
      <c r="AD254" s="149">
        <v>1</v>
      </c>
      <c r="AE254" s="149">
        <v>1</v>
      </c>
      <c r="AF254" s="149">
        <v>1</v>
      </c>
      <c r="AG254" s="149">
        <v>1</v>
      </c>
      <c r="AH254" s="149">
        <v>1</v>
      </c>
      <c r="AI254" s="149">
        <v>1</v>
      </c>
      <c r="AJ254" s="149">
        <v>1</v>
      </c>
      <c r="AK254" s="149">
        <v>1</v>
      </c>
      <c r="AL254" s="149">
        <v>1</v>
      </c>
      <c r="AM254" s="149">
        <v>1</v>
      </c>
      <c r="AN254" s="149">
        <v>1</v>
      </c>
      <c r="AO254" s="149">
        <v>1</v>
      </c>
      <c r="AP254" s="149">
        <v>1</v>
      </c>
      <c r="AQ254" s="149">
        <v>1</v>
      </c>
      <c r="AR254" s="149">
        <v>1</v>
      </c>
      <c r="AS254" s="149">
        <v>1</v>
      </c>
      <c r="AT254" s="149">
        <v>1</v>
      </c>
      <c r="AU254" s="149">
        <v>1</v>
      </c>
      <c r="AV254" s="149">
        <v>1</v>
      </c>
      <c r="AW254" s="149">
        <v>1</v>
      </c>
      <c r="AX254" s="149">
        <v>1</v>
      </c>
      <c r="AY254" s="149">
        <v>1</v>
      </c>
      <c r="AZ254" s="149">
        <v>1</v>
      </c>
      <c r="BA254" s="149">
        <v>1</v>
      </c>
      <c r="BB254" s="149">
        <v>1</v>
      </c>
      <c r="BC254" s="149">
        <v>1</v>
      </c>
      <c r="BD254" s="149">
        <v>1</v>
      </c>
      <c r="BE254" s="149">
        <v>1</v>
      </c>
      <c r="BF254" s="149">
        <v>1</v>
      </c>
      <c r="BG254" s="149">
        <v>1</v>
      </c>
      <c r="BH254" s="149">
        <v>1</v>
      </c>
      <c r="BI254" s="149">
        <v>1</v>
      </c>
      <c r="BJ254" s="149">
        <v>1</v>
      </c>
      <c r="BK254" s="149">
        <v>1</v>
      </c>
      <c r="BL254" s="149">
        <v>1</v>
      </c>
      <c r="BM254" s="149">
        <v>1</v>
      </c>
      <c r="BN254" s="149">
        <v>1</v>
      </c>
      <c r="BO254" s="149">
        <v>1</v>
      </c>
      <c r="BP254" s="149">
        <v>1</v>
      </c>
      <c r="BQ254" s="149">
        <v>1</v>
      </c>
      <c r="BR254" s="149">
        <v>1</v>
      </c>
      <c r="BS254" s="149">
        <v>1</v>
      </c>
      <c r="BT254" s="149">
        <v>1</v>
      </c>
      <c r="BU254" s="149"/>
      <c r="BV254" s="149"/>
      <c r="BW254" s="149"/>
      <c r="BX254" s="149"/>
      <c r="BY254" s="149"/>
      <c r="BZ254" s="149"/>
      <c r="CA254" s="149"/>
      <c r="CB254" s="149"/>
      <c r="CC254" s="149"/>
      <c r="CD254" s="149"/>
      <c r="CE254" s="149"/>
      <c r="CF254" s="149"/>
      <c r="CG254" s="149"/>
      <c r="CH254" s="149"/>
      <c r="CI254" s="149"/>
      <c r="CJ254" s="149"/>
      <c r="CK254" s="149"/>
      <c r="CL254" s="149"/>
      <c r="CM254" s="149"/>
      <c r="CN254" s="149"/>
      <c r="CO254" s="149"/>
      <c r="CP254" s="149"/>
      <c r="CQ254" s="149"/>
      <c r="CR254" s="149"/>
      <c r="CS254" s="150"/>
      <c r="CT254" s="151"/>
      <c r="CW254" s="68"/>
      <c r="CX254" s="152"/>
    </row>
    <row r="255" spans="1:102">
      <c r="A255" s="289" t="s">
        <v>8334</v>
      </c>
      <c r="B255" s="146" t="s">
        <v>1212</v>
      </c>
      <c r="C255" s="147" t="str">
        <f>+_xlfn.XLOOKUP(B255,'R4'!B:B,'R4'!C:C)</f>
        <v>AMR - JUMBO - EPİROC - BOOMER L2</v>
      </c>
      <c r="D255" s="147"/>
      <c r="E255" s="150" t="s">
        <v>5165</v>
      </c>
      <c r="F255" s="150" t="s">
        <v>38</v>
      </c>
      <c r="G255" s="150" t="s">
        <v>35</v>
      </c>
      <c r="H255" s="150" t="s">
        <v>8271</v>
      </c>
      <c r="I255" s="156"/>
      <c r="J255" s="148">
        <v>0</v>
      </c>
      <c r="K255" s="149">
        <v>0</v>
      </c>
      <c r="L255" s="149">
        <v>0</v>
      </c>
      <c r="M255" s="149">
        <v>0</v>
      </c>
      <c r="N255" s="149">
        <v>0</v>
      </c>
      <c r="O255" s="149">
        <v>0</v>
      </c>
      <c r="P255" s="149">
        <v>0</v>
      </c>
      <c r="Q255" s="149">
        <v>0</v>
      </c>
      <c r="R255" s="149">
        <v>0</v>
      </c>
      <c r="S255" s="149">
        <v>0</v>
      </c>
      <c r="T255" s="149">
        <v>0</v>
      </c>
      <c r="U255" s="149">
        <v>0</v>
      </c>
      <c r="V255" s="149">
        <v>0</v>
      </c>
      <c r="W255" s="149">
        <v>0</v>
      </c>
      <c r="X255" s="149">
        <v>1</v>
      </c>
      <c r="Y255" s="149">
        <v>1</v>
      </c>
      <c r="Z255" s="149">
        <v>1</v>
      </c>
      <c r="AA255" s="149">
        <v>1</v>
      </c>
      <c r="AB255" s="149">
        <v>1</v>
      </c>
      <c r="AC255" s="149">
        <v>1</v>
      </c>
      <c r="AD255" s="149">
        <v>1</v>
      </c>
      <c r="AE255" s="149">
        <v>1</v>
      </c>
      <c r="AF255" s="149">
        <v>1</v>
      </c>
      <c r="AG255" s="149">
        <v>1</v>
      </c>
      <c r="AH255" s="149">
        <v>1</v>
      </c>
      <c r="AI255" s="149">
        <v>1</v>
      </c>
      <c r="AJ255" s="149">
        <v>1</v>
      </c>
      <c r="AK255" s="149">
        <v>1</v>
      </c>
      <c r="AL255" s="149">
        <v>1</v>
      </c>
      <c r="AM255" s="149">
        <v>1</v>
      </c>
      <c r="AN255" s="149">
        <v>1</v>
      </c>
      <c r="AO255" s="149">
        <v>1</v>
      </c>
      <c r="AP255" s="149">
        <v>1</v>
      </c>
      <c r="AQ255" s="149">
        <v>1</v>
      </c>
      <c r="AR255" s="149">
        <v>1</v>
      </c>
      <c r="AS255" s="149">
        <v>1</v>
      </c>
      <c r="AT255" s="149">
        <v>1</v>
      </c>
      <c r="AU255" s="149">
        <v>1</v>
      </c>
      <c r="AV255" s="149">
        <v>1</v>
      </c>
      <c r="AW255" s="149">
        <v>1</v>
      </c>
      <c r="AX255" s="149">
        <v>1</v>
      </c>
      <c r="AY255" s="149">
        <v>1</v>
      </c>
      <c r="AZ255" s="149">
        <v>1</v>
      </c>
      <c r="BA255" s="149">
        <v>1</v>
      </c>
      <c r="BB255" s="149">
        <v>1</v>
      </c>
      <c r="BC255" s="149">
        <v>1</v>
      </c>
      <c r="BD255" s="149">
        <v>1</v>
      </c>
      <c r="BE255" s="149">
        <v>1</v>
      </c>
      <c r="BF255" s="149">
        <v>1</v>
      </c>
      <c r="BG255" s="149">
        <v>1</v>
      </c>
      <c r="BH255" s="149">
        <v>1</v>
      </c>
      <c r="BI255" s="149">
        <v>1</v>
      </c>
      <c r="BJ255" s="149">
        <v>1</v>
      </c>
      <c r="BK255" s="149">
        <v>1</v>
      </c>
      <c r="BL255" s="149">
        <v>1</v>
      </c>
      <c r="BM255" s="149">
        <v>1</v>
      </c>
      <c r="BN255" s="149">
        <v>1</v>
      </c>
      <c r="BO255" s="149">
        <v>1</v>
      </c>
      <c r="BP255" s="149">
        <v>1</v>
      </c>
      <c r="BQ255" s="149">
        <v>1</v>
      </c>
      <c r="BR255" s="149">
        <v>1</v>
      </c>
      <c r="BS255" s="149">
        <v>1</v>
      </c>
      <c r="BT255" s="149">
        <v>1</v>
      </c>
      <c r="BU255" s="149"/>
      <c r="BV255" s="149"/>
      <c r="BW255" s="149"/>
      <c r="BX255" s="149"/>
      <c r="BY255" s="149"/>
      <c r="BZ255" s="149"/>
      <c r="CA255" s="149"/>
      <c r="CB255" s="149"/>
      <c r="CC255" s="149"/>
      <c r="CD255" s="149"/>
      <c r="CE255" s="149"/>
      <c r="CF255" s="149"/>
      <c r="CG255" s="149"/>
      <c r="CH255" s="149"/>
      <c r="CI255" s="149"/>
      <c r="CJ255" s="149"/>
      <c r="CK255" s="149"/>
      <c r="CL255" s="149"/>
      <c r="CM255" s="149"/>
      <c r="CN255" s="149"/>
      <c r="CO255" s="149"/>
      <c r="CP255" s="149"/>
      <c r="CQ255" s="149"/>
      <c r="CR255" s="149"/>
      <c r="CS255" s="150"/>
      <c r="CT255" s="151"/>
      <c r="CW255" s="68"/>
      <c r="CX255" s="152"/>
    </row>
    <row r="256" spans="1:102">
      <c r="A256" s="289" t="s">
        <v>8334</v>
      </c>
      <c r="B256" s="146" t="s">
        <v>1213</v>
      </c>
      <c r="C256" s="147" t="str">
        <f>+_xlfn.XLOOKUP(B256,'R4'!B:B,'R4'!C:C)</f>
        <v>AMR - JUMBO - EPİROC - BOOMER L2</v>
      </c>
      <c r="D256" s="147"/>
      <c r="E256" s="150" t="s">
        <v>5165</v>
      </c>
      <c r="F256" s="150" t="s">
        <v>38</v>
      </c>
      <c r="G256" s="150" t="s">
        <v>35</v>
      </c>
      <c r="H256" s="150" t="s">
        <v>8271</v>
      </c>
      <c r="I256" s="156"/>
      <c r="J256" s="148">
        <v>0</v>
      </c>
      <c r="K256" s="149">
        <v>0</v>
      </c>
      <c r="L256" s="149">
        <v>0</v>
      </c>
      <c r="M256" s="149">
        <v>0</v>
      </c>
      <c r="N256" s="149">
        <v>0</v>
      </c>
      <c r="O256" s="149">
        <v>0</v>
      </c>
      <c r="P256" s="149">
        <v>0</v>
      </c>
      <c r="Q256" s="149">
        <v>0</v>
      </c>
      <c r="R256" s="149">
        <v>0</v>
      </c>
      <c r="S256" s="149">
        <v>0</v>
      </c>
      <c r="T256" s="149">
        <v>0</v>
      </c>
      <c r="U256" s="149">
        <v>0</v>
      </c>
      <c r="V256" s="149">
        <v>0</v>
      </c>
      <c r="W256" s="149">
        <v>0</v>
      </c>
      <c r="X256" s="149">
        <v>1</v>
      </c>
      <c r="Y256" s="149">
        <v>1</v>
      </c>
      <c r="Z256" s="149">
        <v>1</v>
      </c>
      <c r="AA256" s="149">
        <v>1</v>
      </c>
      <c r="AB256" s="149">
        <v>1</v>
      </c>
      <c r="AC256" s="149">
        <v>1</v>
      </c>
      <c r="AD256" s="149">
        <v>1</v>
      </c>
      <c r="AE256" s="149">
        <v>1</v>
      </c>
      <c r="AF256" s="149">
        <v>1</v>
      </c>
      <c r="AG256" s="149">
        <v>1</v>
      </c>
      <c r="AH256" s="149">
        <v>1</v>
      </c>
      <c r="AI256" s="149">
        <v>1</v>
      </c>
      <c r="AJ256" s="149">
        <v>1</v>
      </c>
      <c r="AK256" s="149">
        <v>1</v>
      </c>
      <c r="AL256" s="149">
        <v>1</v>
      </c>
      <c r="AM256" s="149">
        <v>1</v>
      </c>
      <c r="AN256" s="149">
        <v>1</v>
      </c>
      <c r="AO256" s="149">
        <v>1</v>
      </c>
      <c r="AP256" s="149">
        <v>1</v>
      </c>
      <c r="AQ256" s="149">
        <v>1</v>
      </c>
      <c r="AR256" s="149">
        <v>1</v>
      </c>
      <c r="AS256" s="149">
        <v>1</v>
      </c>
      <c r="AT256" s="149">
        <v>1</v>
      </c>
      <c r="AU256" s="149">
        <v>1</v>
      </c>
      <c r="AV256" s="149">
        <v>1</v>
      </c>
      <c r="AW256" s="149">
        <v>1</v>
      </c>
      <c r="AX256" s="149">
        <v>1</v>
      </c>
      <c r="AY256" s="149">
        <v>1</v>
      </c>
      <c r="AZ256" s="149">
        <v>1</v>
      </c>
      <c r="BA256" s="149">
        <v>1</v>
      </c>
      <c r="BB256" s="149">
        <v>1</v>
      </c>
      <c r="BC256" s="149">
        <v>1</v>
      </c>
      <c r="BD256" s="149">
        <v>1</v>
      </c>
      <c r="BE256" s="149">
        <v>1</v>
      </c>
      <c r="BF256" s="149">
        <v>1</v>
      </c>
      <c r="BG256" s="149">
        <v>1</v>
      </c>
      <c r="BH256" s="149">
        <v>1</v>
      </c>
      <c r="BI256" s="149">
        <v>1</v>
      </c>
      <c r="BJ256" s="149">
        <v>1</v>
      </c>
      <c r="BK256" s="149">
        <v>1</v>
      </c>
      <c r="BL256" s="149">
        <v>1</v>
      </c>
      <c r="BM256" s="149">
        <v>1</v>
      </c>
      <c r="BN256" s="149">
        <v>1</v>
      </c>
      <c r="BO256" s="149">
        <v>1</v>
      </c>
      <c r="BP256" s="149">
        <v>1</v>
      </c>
      <c r="BQ256" s="149">
        <v>1</v>
      </c>
      <c r="BR256" s="149">
        <v>1</v>
      </c>
      <c r="BS256" s="149">
        <v>1</v>
      </c>
      <c r="BT256" s="149">
        <v>1</v>
      </c>
      <c r="BU256" s="149"/>
      <c r="BV256" s="149"/>
      <c r="BW256" s="149"/>
      <c r="BX256" s="149"/>
      <c r="BY256" s="149"/>
      <c r="BZ256" s="149"/>
      <c r="CA256" s="149"/>
      <c r="CB256" s="149"/>
      <c r="CC256" s="149"/>
      <c r="CD256" s="149"/>
      <c r="CE256" s="149"/>
      <c r="CF256" s="149"/>
      <c r="CG256" s="149"/>
      <c r="CH256" s="149"/>
      <c r="CI256" s="149"/>
      <c r="CJ256" s="149"/>
      <c r="CK256" s="149"/>
      <c r="CL256" s="149"/>
      <c r="CM256" s="149"/>
      <c r="CN256" s="149"/>
      <c r="CO256" s="149"/>
      <c r="CP256" s="149"/>
      <c r="CQ256" s="149"/>
      <c r="CR256" s="149"/>
      <c r="CS256" s="150"/>
      <c r="CT256" s="151"/>
      <c r="CW256" s="68"/>
      <c r="CX256" s="152"/>
    </row>
    <row r="257" spans="1:102">
      <c r="A257" s="289" t="s">
        <v>8334</v>
      </c>
      <c r="B257" s="146" t="s">
        <v>1214</v>
      </c>
      <c r="C257" s="147" t="str">
        <f>+_xlfn.XLOOKUP(B257,'R4'!B:B,'R4'!C:C)</f>
        <v>AMR - JUMBO - EPİROC - BOOMER L2</v>
      </c>
      <c r="D257" s="147"/>
      <c r="E257" s="150" t="s">
        <v>5169</v>
      </c>
      <c r="F257" s="150" t="s">
        <v>38</v>
      </c>
      <c r="G257" s="150" t="s">
        <v>35</v>
      </c>
      <c r="H257" s="150" t="s">
        <v>8271</v>
      </c>
      <c r="I257" s="156"/>
      <c r="J257" s="148">
        <v>0</v>
      </c>
      <c r="K257" s="149">
        <v>0</v>
      </c>
      <c r="L257" s="149">
        <v>0</v>
      </c>
      <c r="M257" s="149">
        <v>0</v>
      </c>
      <c r="N257" s="149">
        <v>0</v>
      </c>
      <c r="O257" s="149">
        <v>0</v>
      </c>
      <c r="P257" s="149">
        <v>0</v>
      </c>
      <c r="Q257" s="149">
        <v>0</v>
      </c>
      <c r="R257" s="149">
        <v>0</v>
      </c>
      <c r="S257" s="149">
        <v>0</v>
      </c>
      <c r="T257" s="149">
        <v>0</v>
      </c>
      <c r="U257" s="149">
        <v>0</v>
      </c>
      <c r="V257" s="149">
        <v>0</v>
      </c>
      <c r="W257" s="149">
        <v>0</v>
      </c>
      <c r="X257" s="149">
        <v>0</v>
      </c>
      <c r="Y257" s="149">
        <v>0</v>
      </c>
      <c r="Z257" s="149">
        <v>0</v>
      </c>
      <c r="AA257" s="149">
        <v>0.5</v>
      </c>
      <c r="AB257" s="149">
        <v>0.5</v>
      </c>
      <c r="AC257" s="149">
        <v>0.5</v>
      </c>
      <c r="AD257" s="149">
        <v>0.5</v>
      </c>
      <c r="AE257" s="149">
        <v>0.5</v>
      </c>
      <c r="AF257" s="149">
        <v>0.5</v>
      </c>
      <c r="AG257" s="149">
        <v>0.5</v>
      </c>
      <c r="AH257" s="149">
        <v>0.5</v>
      </c>
      <c r="AI257" s="149">
        <v>0.5</v>
      </c>
      <c r="AJ257" s="149">
        <v>0.5</v>
      </c>
      <c r="AK257" s="149">
        <v>0.5</v>
      </c>
      <c r="AL257" s="149">
        <v>0.5</v>
      </c>
      <c r="AM257" s="149">
        <v>0.5</v>
      </c>
      <c r="AN257" s="149">
        <v>0.5</v>
      </c>
      <c r="AO257" s="149">
        <v>0.5</v>
      </c>
      <c r="AP257" s="149">
        <v>0.5</v>
      </c>
      <c r="AQ257" s="149">
        <v>0.5</v>
      </c>
      <c r="AR257" s="149">
        <v>0.5</v>
      </c>
      <c r="AS257" s="149">
        <v>0.5</v>
      </c>
      <c r="AT257" s="149">
        <v>0.5</v>
      </c>
      <c r="AU257" s="149">
        <v>0.5</v>
      </c>
      <c r="AV257" s="149">
        <v>0.5</v>
      </c>
      <c r="AW257" s="149">
        <v>0.5</v>
      </c>
      <c r="AX257" s="149">
        <v>0.5</v>
      </c>
      <c r="AY257" s="149">
        <v>0.5</v>
      </c>
      <c r="AZ257" s="149">
        <v>0.5</v>
      </c>
      <c r="BA257" s="149">
        <v>0.5</v>
      </c>
      <c r="BB257" s="149">
        <v>0.5</v>
      </c>
      <c r="BC257" s="149">
        <v>0.5</v>
      </c>
      <c r="BD257" s="149">
        <v>0.5</v>
      </c>
      <c r="BE257" s="149">
        <v>0.5</v>
      </c>
      <c r="BF257" s="149">
        <v>0.5</v>
      </c>
      <c r="BG257" s="149">
        <v>0.5</v>
      </c>
      <c r="BH257" s="149">
        <v>0.5</v>
      </c>
      <c r="BI257" s="149">
        <v>0.5</v>
      </c>
      <c r="BJ257" s="149">
        <v>0.5</v>
      </c>
      <c r="BK257" s="149">
        <v>0.5</v>
      </c>
      <c r="BL257" s="149">
        <v>0.5</v>
      </c>
      <c r="BM257" s="149">
        <v>0.5</v>
      </c>
      <c r="BN257" s="149">
        <v>0.5</v>
      </c>
      <c r="BO257" s="149">
        <v>0.5</v>
      </c>
      <c r="BP257" s="149">
        <v>0.5</v>
      </c>
      <c r="BQ257" s="149">
        <v>0.5</v>
      </c>
      <c r="BR257" s="149">
        <v>0.5</v>
      </c>
      <c r="BS257" s="149">
        <v>0.5</v>
      </c>
      <c r="BT257" s="149">
        <v>0.5</v>
      </c>
      <c r="BU257" s="149"/>
      <c r="BV257" s="149"/>
      <c r="BW257" s="149"/>
      <c r="BX257" s="149"/>
      <c r="BY257" s="149"/>
      <c r="BZ257" s="149"/>
      <c r="CA257" s="149"/>
      <c r="CB257" s="149"/>
      <c r="CC257" s="149"/>
      <c r="CD257" s="149"/>
      <c r="CE257" s="149"/>
      <c r="CF257" s="149"/>
      <c r="CG257" s="149"/>
      <c r="CH257" s="149"/>
      <c r="CI257" s="149"/>
      <c r="CJ257" s="149"/>
      <c r="CK257" s="149"/>
      <c r="CL257" s="149"/>
      <c r="CM257" s="149"/>
      <c r="CN257" s="149"/>
      <c r="CO257" s="149"/>
      <c r="CP257" s="149"/>
      <c r="CQ257" s="149"/>
      <c r="CR257" s="149"/>
      <c r="CS257" s="150"/>
      <c r="CT257" s="151"/>
      <c r="CW257" s="68"/>
      <c r="CX257" s="152"/>
    </row>
    <row r="258" spans="1:102">
      <c r="A258" s="289" t="s">
        <v>8334</v>
      </c>
      <c r="B258" s="146" t="s">
        <v>1214</v>
      </c>
      <c r="C258" s="147" t="str">
        <f>+_xlfn.XLOOKUP(B258,'R4'!B:B,'R4'!C:C)</f>
        <v>AMR - JUMBO - EPİROC - BOOMER L2</v>
      </c>
      <c r="D258" s="147"/>
      <c r="E258" s="150" t="s">
        <v>5168</v>
      </c>
      <c r="F258" s="150" t="s">
        <v>38</v>
      </c>
      <c r="G258" s="150" t="s">
        <v>35</v>
      </c>
      <c r="H258" s="150" t="s">
        <v>8271</v>
      </c>
      <c r="I258" s="156"/>
      <c r="J258" s="148">
        <v>0</v>
      </c>
      <c r="K258" s="149">
        <v>0</v>
      </c>
      <c r="L258" s="149">
        <v>0</v>
      </c>
      <c r="M258" s="149">
        <v>0</v>
      </c>
      <c r="N258" s="149">
        <v>0</v>
      </c>
      <c r="O258" s="149">
        <v>0</v>
      </c>
      <c r="P258" s="149">
        <v>0</v>
      </c>
      <c r="Q258" s="149">
        <v>0</v>
      </c>
      <c r="R258" s="149">
        <v>0</v>
      </c>
      <c r="S258" s="149">
        <v>0</v>
      </c>
      <c r="T258" s="149">
        <v>0.5</v>
      </c>
      <c r="U258" s="149">
        <v>0.5</v>
      </c>
      <c r="V258" s="149">
        <v>0.5</v>
      </c>
      <c r="W258" s="149">
        <v>0.5</v>
      </c>
      <c r="X258" s="149">
        <v>0.5</v>
      </c>
      <c r="Y258" s="149">
        <v>0.5</v>
      </c>
      <c r="Z258" s="149">
        <v>0.5</v>
      </c>
      <c r="AA258" s="149">
        <v>0.5</v>
      </c>
      <c r="AB258" s="149">
        <v>0.5</v>
      </c>
      <c r="AC258" s="149">
        <v>0.5</v>
      </c>
      <c r="AD258" s="149">
        <v>0.5</v>
      </c>
      <c r="AE258" s="149">
        <v>0.5</v>
      </c>
      <c r="AF258" s="149">
        <v>0.5</v>
      </c>
      <c r="AG258" s="149">
        <v>0.5</v>
      </c>
      <c r="AH258" s="149">
        <v>0.5</v>
      </c>
      <c r="AI258" s="149">
        <v>0.5</v>
      </c>
      <c r="AJ258" s="149">
        <v>0.5</v>
      </c>
      <c r="AK258" s="149">
        <v>0.5</v>
      </c>
      <c r="AL258" s="149">
        <v>0.5</v>
      </c>
      <c r="AM258" s="149">
        <v>0.5</v>
      </c>
      <c r="AN258" s="149">
        <v>0.5</v>
      </c>
      <c r="AO258" s="149">
        <v>0.5</v>
      </c>
      <c r="AP258" s="149">
        <v>0.5</v>
      </c>
      <c r="AQ258" s="149">
        <v>0.5</v>
      </c>
      <c r="AR258" s="149">
        <v>0.5</v>
      </c>
      <c r="AS258" s="149">
        <v>0.5</v>
      </c>
      <c r="AT258" s="149">
        <v>0.5</v>
      </c>
      <c r="AU258" s="149">
        <v>0.5</v>
      </c>
      <c r="AV258" s="149">
        <v>0.5</v>
      </c>
      <c r="AW258" s="149">
        <v>0.5</v>
      </c>
      <c r="AX258" s="149">
        <v>0.5</v>
      </c>
      <c r="AY258" s="149">
        <v>0.5</v>
      </c>
      <c r="AZ258" s="149">
        <v>0.5</v>
      </c>
      <c r="BA258" s="149">
        <v>0.5</v>
      </c>
      <c r="BB258" s="149">
        <v>0.5</v>
      </c>
      <c r="BC258" s="149">
        <v>0.5</v>
      </c>
      <c r="BD258" s="149">
        <v>0.5</v>
      </c>
      <c r="BE258" s="149">
        <v>0.5</v>
      </c>
      <c r="BF258" s="149">
        <v>0.5</v>
      </c>
      <c r="BG258" s="149">
        <v>0.5</v>
      </c>
      <c r="BH258" s="149">
        <v>0.5</v>
      </c>
      <c r="BI258" s="149">
        <v>0.5</v>
      </c>
      <c r="BJ258" s="149">
        <v>0.5</v>
      </c>
      <c r="BK258" s="149">
        <v>0.5</v>
      </c>
      <c r="BL258" s="149">
        <v>0.5</v>
      </c>
      <c r="BM258" s="149">
        <v>0.5</v>
      </c>
      <c r="BN258" s="149">
        <v>0.5</v>
      </c>
      <c r="BO258" s="149">
        <v>0.5</v>
      </c>
      <c r="BP258" s="149">
        <v>0.5</v>
      </c>
      <c r="BQ258" s="149">
        <v>0.5</v>
      </c>
      <c r="BR258" s="149">
        <v>0.5</v>
      </c>
      <c r="BS258" s="149">
        <v>0.5</v>
      </c>
      <c r="BT258" s="149">
        <v>0.5</v>
      </c>
      <c r="BU258" s="149"/>
      <c r="BV258" s="149"/>
      <c r="BW258" s="149"/>
      <c r="BX258" s="149"/>
      <c r="BY258" s="149"/>
      <c r="BZ258" s="149"/>
      <c r="CA258" s="149"/>
      <c r="CB258" s="149"/>
      <c r="CC258" s="149"/>
      <c r="CD258" s="149"/>
      <c r="CE258" s="149"/>
      <c r="CF258" s="149"/>
      <c r="CG258" s="149"/>
      <c r="CH258" s="149"/>
      <c r="CI258" s="149"/>
      <c r="CJ258" s="149"/>
      <c r="CK258" s="149"/>
      <c r="CL258" s="149"/>
      <c r="CM258" s="149"/>
      <c r="CN258" s="149"/>
      <c r="CO258" s="149"/>
      <c r="CP258" s="149"/>
      <c r="CQ258" s="149"/>
      <c r="CR258" s="149"/>
      <c r="CS258" s="150"/>
      <c r="CT258" s="151"/>
      <c r="CW258" s="68"/>
      <c r="CX258" s="152"/>
    </row>
    <row r="259" spans="1:102">
      <c r="A259" s="289" t="s">
        <v>8334</v>
      </c>
      <c r="B259" s="146" t="s">
        <v>1179</v>
      </c>
      <c r="C259" s="147" t="str">
        <f>+_xlfn.XLOOKUP(B259,'R4'!B:B,'R4'!C:C)</f>
        <v>AMR - TELESKOPİK YÜKLEYİCİ - JCB</v>
      </c>
      <c r="D259" s="147"/>
      <c r="E259" s="150" t="s">
        <v>5163</v>
      </c>
      <c r="F259" s="150" t="s">
        <v>38</v>
      </c>
      <c r="G259" s="150" t="s">
        <v>35</v>
      </c>
      <c r="H259" s="150" t="s">
        <v>8271</v>
      </c>
      <c r="I259" s="156"/>
      <c r="J259" s="148">
        <v>0</v>
      </c>
      <c r="K259" s="149">
        <v>0</v>
      </c>
      <c r="L259" s="149">
        <v>0</v>
      </c>
      <c r="M259" s="149">
        <v>0</v>
      </c>
      <c r="N259" s="149">
        <v>0</v>
      </c>
      <c r="O259" s="149">
        <v>1</v>
      </c>
      <c r="P259" s="149">
        <v>1</v>
      </c>
      <c r="Q259" s="149">
        <v>1</v>
      </c>
      <c r="R259" s="149">
        <v>1</v>
      </c>
      <c r="S259" s="149">
        <v>1</v>
      </c>
      <c r="T259" s="149">
        <v>1</v>
      </c>
      <c r="U259" s="149">
        <v>1</v>
      </c>
      <c r="V259" s="149">
        <v>1</v>
      </c>
      <c r="W259" s="149">
        <v>1</v>
      </c>
      <c r="X259" s="149">
        <v>1</v>
      </c>
      <c r="Y259" s="149">
        <v>1</v>
      </c>
      <c r="Z259" s="149">
        <v>1</v>
      </c>
      <c r="AA259" s="149">
        <v>1</v>
      </c>
      <c r="AB259" s="149">
        <v>1</v>
      </c>
      <c r="AC259" s="149">
        <v>1</v>
      </c>
      <c r="AD259" s="149">
        <v>1</v>
      </c>
      <c r="AE259" s="149">
        <v>1</v>
      </c>
      <c r="AF259" s="149">
        <v>1</v>
      </c>
      <c r="AG259" s="149">
        <v>1</v>
      </c>
      <c r="AH259" s="149">
        <v>1</v>
      </c>
      <c r="AI259" s="149">
        <v>1</v>
      </c>
      <c r="AJ259" s="149">
        <v>1</v>
      </c>
      <c r="AK259" s="149">
        <v>1</v>
      </c>
      <c r="AL259" s="149">
        <v>1</v>
      </c>
      <c r="AM259" s="149">
        <v>1</v>
      </c>
      <c r="AN259" s="149">
        <v>1</v>
      </c>
      <c r="AO259" s="149">
        <v>1</v>
      </c>
      <c r="AP259" s="149">
        <v>1</v>
      </c>
      <c r="AQ259" s="149">
        <v>1</v>
      </c>
      <c r="AR259" s="149">
        <v>1</v>
      </c>
      <c r="AS259" s="149">
        <v>1</v>
      </c>
      <c r="AT259" s="149">
        <v>1</v>
      </c>
      <c r="AU259" s="149">
        <v>1</v>
      </c>
      <c r="AV259" s="149">
        <v>1</v>
      </c>
      <c r="AW259" s="149">
        <v>1</v>
      </c>
      <c r="AX259" s="149">
        <v>1</v>
      </c>
      <c r="AY259" s="149">
        <v>1</v>
      </c>
      <c r="AZ259" s="149">
        <v>1</v>
      </c>
      <c r="BA259" s="149">
        <v>1</v>
      </c>
      <c r="BB259" s="149">
        <v>1</v>
      </c>
      <c r="BC259" s="149">
        <v>1</v>
      </c>
      <c r="BD259" s="149">
        <v>1</v>
      </c>
      <c r="BE259" s="149">
        <v>1</v>
      </c>
      <c r="BF259" s="149">
        <v>1</v>
      </c>
      <c r="BG259" s="149">
        <v>1</v>
      </c>
      <c r="BH259" s="149">
        <v>1</v>
      </c>
      <c r="BI259" s="149">
        <v>1</v>
      </c>
      <c r="BJ259" s="149">
        <v>1</v>
      </c>
      <c r="BK259" s="149">
        <v>1</v>
      </c>
      <c r="BL259" s="149">
        <v>1</v>
      </c>
      <c r="BM259" s="149">
        <v>1</v>
      </c>
      <c r="BN259" s="149">
        <v>1</v>
      </c>
      <c r="BO259" s="149">
        <v>1</v>
      </c>
      <c r="BP259" s="149">
        <v>1</v>
      </c>
      <c r="BQ259" s="149">
        <v>1</v>
      </c>
      <c r="BR259" s="149">
        <v>1</v>
      </c>
      <c r="BS259" s="149">
        <v>1</v>
      </c>
      <c r="BT259" s="149">
        <v>1</v>
      </c>
      <c r="BU259" s="149"/>
      <c r="BV259" s="149"/>
      <c r="BW259" s="149"/>
      <c r="BX259" s="149"/>
      <c r="BY259" s="149"/>
      <c r="BZ259" s="149"/>
      <c r="CA259" s="149"/>
      <c r="CB259" s="149"/>
      <c r="CC259" s="149"/>
      <c r="CD259" s="149"/>
      <c r="CE259" s="149"/>
      <c r="CF259" s="149"/>
      <c r="CG259" s="149"/>
      <c r="CH259" s="149"/>
      <c r="CI259" s="149"/>
      <c r="CJ259" s="149"/>
      <c r="CK259" s="149"/>
      <c r="CL259" s="149"/>
      <c r="CM259" s="149"/>
      <c r="CN259" s="149"/>
      <c r="CO259" s="149"/>
      <c r="CP259" s="149"/>
      <c r="CQ259" s="149"/>
      <c r="CR259" s="149"/>
      <c r="CS259" s="150"/>
      <c r="CT259" s="151"/>
      <c r="CW259" s="68"/>
      <c r="CX259" s="152"/>
    </row>
    <row r="260" spans="1:102">
      <c r="A260" s="289" t="s">
        <v>8334</v>
      </c>
      <c r="B260" s="146" t="s">
        <v>1181</v>
      </c>
      <c r="C260" s="147" t="str">
        <f>+_xlfn.XLOOKUP(B260,'R4'!B:B,'R4'!C:C)</f>
        <v>AMR - TELESKOPİK YÜKLEYİCİ - JCB</v>
      </c>
      <c r="D260" s="147"/>
      <c r="E260" s="150" t="s">
        <v>5165</v>
      </c>
      <c r="F260" s="150" t="s">
        <v>38</v>
      </c>
      <c r="G260" s="150" t="s">
        <v>35</v>
      </c>
      <c r="H260" s="150" t="s">
        <v>8271</v>
      </c>
      <c r="I260" s="156"/>
      <c r="J260" s="148">
        <v>0</v>
      </c>
      <c r="K260" s="149">
        <v>0</v>
      </c>
      <c r="L260" s="149">
        <v>0</v>
      </c>
      <c r="M260" s="149">
        <v>0</v>
      </c>
      <c r="N260" s="149">
        <v>0</v>
      </c>
      <c r="O260" s="149">
        <v>0</v>
      </c>
      <c r="P260" s="149">
        <v>1</v>
      </c>
      <c r="Q260" s="149">
        <v>1</v>
      </c>
      <c r="R260" s="149">
        <v>1</v>
      </c>
      <c r="S260" s="149">
        <v>1</v>
      </c>
      <c r="T260" s="149">
        <v>1</v>
      </c>
      <c r="U260" s="149">
        <v>1</v>
      </c>
      <c r="V260" s="149">
        <v>1</v>
      </c>
      <c r="W260" s="149">
        <v>1</v>
      </c>
      <c r="X260" s="149">
        <v>1</v>
      </c>
      <c r="Y260" s="149">
        <v>1</v>
      </c>
      <c r="Z260" s="149">
        <v>1</v>
      </c>
      <c r="AA260" s="149">
        <v>1</v>
      </c>
      <c r="AB260" s="149">
        <v>1</v>
      </c>
      <c r="AC260" s="149">
        <v>1</v>
      </c>
      <c r="AD260" s="149">
        <v>1</v>
      </c>
      <c r="AE260" s="149">
        <v>1</v>
      </c>
      <c r="AF260" s="149">
        <v>1</v>
      </c>
      <c r="AG260" s="149">
        <v>1</v>
      </c>
      <c r="AH260" s="149">
        <v>1</v>
      </c>
      <c r="AI260" s="149">
        <v>1</v>
      </c>
      <c r="AJ260" s="149">
        <v>1</v>
      </c>
      <c r="AK260" s="149">
        <v>1</v>
      </c>
      <c r="AL260" s="149">
        <v>1</v>
      </c>
      <c r="AM260" s="149">
        <v>1</v>
      </c>
      <c r="AN260" s="149">
        <v>1</v>
      </c>
      <c r="AO260" s="149">
        <v>1</v>
      </c>
      <c r="AP260" s="149">
        <v>1</v>
      </c>
      <c r="AQ260" s="149">
        <v>1</v>
      </c>
      <c r="AR260" s="149">
        <v>1</v>
      </c>
      <c r="AS260" s="149">
        <v>1</v>
      </c>
      <c r="AT260" s="149">
        <v>1</v>
      </c>
      <c r="AU260" s="149">
        <v>1</v>
      </c>
      <c r="AV260" s="149">
        <v>1</v>
      </c>
      <c r="AW260" s="149">
        <v>1</v>
      </c>
      <c r="AX260" s="149">
        <v>1</v>
      </c>
      <c r="AY260" s="149">
        <v>1</v>
      </c>
      <c r="AZ260" s="149">
        <v>1</v>
      </c>
      <c r="BA260" s="149">
        <v>1</v>
      </c>
      <c r="BB260" s="149">
        <v>1</v>
      </c>
      <c r="BC260" s="149">
        <v>1</v>
      </c>
      <c r="BD260" s="149">
        <v>1</v>
      </c>
      <c r="BE260" s="149">
        <v>1</v>
      </c>
      <c r="BF260" s="149">
        <v>1</v>
      </c>
      <c r="BG260" s="149">
        <v>1</v>
      </c>
      <c r="BH260" s="149">
        <v>1</v>
      </c>
      <c r="BI260" s="149">
        <v>1</v>
      </c>
      <c r="BJ260" s="149">
        <v>1</v>
      </c>
      <c r="BK260" s="149">
        <v>1</v>
      </c>
      <c r="BL260" s="149">
        <v>1</v>
      </c>
      <c r="BM260" s="149">
        <v>1</v>
      </c>
      <c r="BN260" s="149">
        <v>1</v>
      </c>
      <c r="BO260" s="149">
        <v>1</v>
      </c>
      <c r="BP260" s="149">
        <v>1</v>
      </c>
      <c r="BQ260" s="149">
        <v>1</v>
      </c>
      <c r="BR260" s="149">
        <v>1</v>
      </c>
      <c r="BS260" s="149">
        <v>1</v>
      </c>
      <c r="BT260" s="149">
        <v>1</v>
      </c>
      <c r="BU260" s="149"/>
      <c r="BV260" s="149"/>
      <c r="BW260" s="149"/>
      <c r="BX260" s="149"/>
      <c r="BY260" s="149"/>
      <c r="BZ260" s="149"/>
      <c r="CA260" s="149"/>
      <c r="CB260" s="149"/>
      <c r="CC260" s="149"/>
      <c r="CD260" s="149"/>
      <c r="CE260" s="149"/>
      <c r="CF260" s="149"/>
      <c r="CG260" s="149"/>
      <c r="CH260" s="149"/>
      <c r="CI260" s="149"/>
      <c r="CJ260" s="149"/>
      <c r="CK260" s="149"/>
      <c r="CL260" s="149"/>
      <c r="CM260" s="149"/>
      <c r="CN260" s="149"/>
      <c r="CO260" s="149"/>
      <c r="CP260" s="149"/>
      <c r="CQ260" s="149"/>
      <c r="CR260" s="149"/>
      <c r="CS260" s="150"/>
      <c r="CT260" s="151"/>
      <c r="CW260" s="68"/>
      <c r="CX260" s="152"/>
    </row>
    <row r="261" spans="1:102">
      <c r="A261" s="289" t="s">
        <v>8334</v>
      </c>
      <c r="B261" s="146" t="s">
        <v>1182</v>
      </c>
      <c r="C261" s="147" t="str">
        <f>+_xlfn.XLOOKUP(B261,'R4'!B:B,'R4'!C:C)</f>
        <v>AMR - TELESKOPİK YÜKLEYİCİ - JCB</v>
      </c>
      <c r="D261" s="147"/>
      <c r="E261" s="150" t="s">
        <v>5169</v>
      </c>
      <c r="F261" s="150" t="s">
        <v>38</v>
      </c>
      <c r="G261" s="150" t="s">
        <v>35</v>
      </c>
      <c r="H261" s="150" t="s">
        <v>8271</v>
      </c>
      <c r="I261" s="156"/>
      <c r="J261" s="148">
        <v>0</v>
      </c>
      <c r="K261" s="149">
        <v>0</v>
      </c>
      <c r="L261" s="149">
        <v>0</v>
      </c>
      <c r="M261" s="149">
        <v>0</v>
      </c>
      <c r="N261" s="149">
        <v>0</v>
      </c>
      <c r="O261" s="149">
        <v>0</v>
      </c>
      <c r="P261" s="149">
        <v>0</v>
      </c>
      <c r="Q261" s="149">
        <v>0</v>
      </c>
      <c r="R261" s="149">
        <v>0</v>
      </c>
      <c r="S261" s="149">
        <v>0</v>
      </c>
      <c r="T261" s="149">
        <v>1</v>
      </c>
      <c r="U261" s="149">
        <v>1</v>
      </c>
      <c r="V261" s="149">
        <v>1</v>
      </c>
      <c r="W261" s="149">
        <v>1</v>
      </c>
      <c r="X261" s="149">
        <v>1</v>
      </c>
      <c r="Y261" s="149">
        <v>1</v>
      </c>
      <c r="Z261" s="149">
        <v>1</v>
      </c>
      <c r="AA261" s="149">
        <v>1</v>
      </c>
      <c r="AB261" s="149">
        <v>1</v>
      </c>
      <c r="AC261" s="149">
        <v>1</v>
      </c>
      <c r="AD261" s="149">
        <v>1</v>
      </c>
      <c r="AE261" s="149">
        <v>1</v>
      </c>
      <c r="AF261" s="149">
        <v>1</v>
      </c>
      <c r="AG261" s="149">
        <v>1</v>
      </c>
      <c r="AH261" s="149">
        <v>1</v>
      </c>
      <c r="AI261" s="149">
        <v>1</v>
      </c>
      <c r="AJ261" s="149">
        <v>1</v>
      </c>
      <c r="AK261" s="149">
        <v>1</v>
      </c>
      <c r="AL261" s="149">
        <v>1</v>
      </c>
      <c r="AM261" s="149">
        <v>1</v>
      </c>
      <c r="AN261" s="149">
        <v>1</v>
      </c>
      <c r="AO261" s="149">
        <v>1</v>
      </c>
      <c r="AP261" s="149">
        <v>1</v>
      </c>
      <c r="AQ261" s="149">
        <v>1</v>
      </c>
      <c r="AR261" s="149">
        <v>1</v>
      </c>
      <c r="AS261" s="149">
        <v>1</v>
      </c>
      <c r="AT261" s="149">
        <v>1</v>
      </c>
      <c r="AU261" s="149">
        <v>1</v>
      </c>
      <c r="AV261" s="149">
        <v>1</v>
      </c>
      <c r="AW261" s="149">
        <v>1</v>
      </c>
      <c r="AX261" s="149">
        <v>1</v>
      </c>
      <c r="AY261" s="149">
        <v>1</v>
      </c>
      <c r="AZ261" s="149">
        <v>1</v>
      </c>
      <c r="BA261" s="149">
        <v>1</v>
      </c>
      <c r="BB261" s="149">
        <v>1</v>
      </c>
      <c r="BC261" s="149">
        <v>1</v>
      </c>
      <c r="BD261" s="149">
        <v>1</v>
      </c>
      <c r="BE261" s="149">
        <v>1</v>
      </c>
      <c r="BF261" s="149">
        <v>1</v>
      </c>
      <c r="BG261" s="149">
        <v>1</v>
      </c>
      <c r="BH261" s="149">
        <v>1</v>
      </c>
      <c r="BI261" s="149">
        <v>1</v>
      </c>
      <c r="BJ261" s="149">
        <v>1</v>
      </c>
      <c r="BK261" s="149">
        <v>1</v>
      </c>
      <c r="BL261" s="149">
        <v>1</v>
      </c>
      <c r="BM261" s="149">
        <v>1</v>
      </c>
      <c r="BN261" s="149">
        <v>1</v>
      </c>
      <c r="BO261" s="149">
        <v>1</v>
      </c>
      <c r="BP261" s="149">
        <v>1</v>
      </c>
      <c r="BQ261" s="149">
        <v>1</v>
      </c>
      <c r="BR261" s="149">
        <v>1</v>
      </c>
      <c r="BS261" s="149">
        <v>1</v>
      </c>
      <c r="BT261" s="149">
        <v>1</v>
      </c>
      <c r="BU261" s="149"/>
      <c r="BV261" s="149"/>
      <c r="BW261" s="149"/>
      <c r="BX261" s="149"/>
      <c r="BY261" s="149"/>
      <c r="BZ261" s="149"/>
      <c r="CA261" s="149"/>
      <c r="CB261" s="149"/>
      <c r="CC261" s="149"/>
      <c r="CD261" s="149"/>
      <c r="CE261" s="149"/>
      <c r="CF261" s="149"/>
      <c r="CG261" s="149"/>
      <c r="CH261" s="149"/>
      <c r="CI261" s="149"/>
      <c r="CJ261" s="149"/>
      <c r="CK261" s="149"/>
      <c r="CL261" s="149"/>
      <c r="CM261" s="149"/>
      <c r="CN261" s="149"/>
      <c r="CO261" s="149"/>
      <c r="CP261" s="149"/>
      <c r="CQ261" s="149"/>
      <c r="CR261" s="149"/>
      <c r="CS261" s="150"/>
      <c r="CT261" s="151"/>
      <c r="CW261" s="68"/>
      <c r="CX261" s="152"/>
    </row>
    <row r="262" spans="1:102">
      <c r="A262" s="289" t="s">
        <v>8334</v>
      </c>
      <c r="B262" s="146" t="s">
        <v>1183</v>
      </c>
      <c r="C262" s="147" t="str">
        <f>+_xlfn.XLOOKUP(B262,'R4'!B:B,'R4'!C:C)</f>
        <v>AMR - TELESKOPİK YÜKLEYİCİ - JCB</v>
      </c>
      <c r="D262" s="147"/>
      <c r="E262" s="150" t="s">
        <v>5152</v>
      </c>
      <c r="F262" s="150" t="s">
        <v>38</v>
      </c>
      <c r="G262" s="150" t="s">
        <v>35</v>
      </c>
      <c r="H262" s="150" t="s">
        <v>8271</v>
      </c>
      <c r="I262" s="156"/>
      <c r="J262" s="148">
        <v>0</v>
      </c>
      <c r="K262" s="149">
        <v>0</v>
      </c>
      <c r="L262" s="149">
        <v>0</v>
      </c>
      <c r="M262" s="149">
        <v>0</v>
      </c>
      <c r="N262" s="149">
        <v>0</v>
      </c>
      <c r="O262" s="149">
        <v>0</v>
      </c>
      <c r="P262" s="149">
        <v>0</v>
      </c>
      <c r="Q262" s="149">
        <v>0</v>
      </c>
      <c r="R262" s="149">
        <v>0</v>
      </c>
      <c r="S262" s="149">
        <v>0</v>
      </c>
      <c r="T262" s="149">
        <v>0</v>
      </c>
      <c r="U262" s="149">
        <v>0</v>
      </c>
      <c r="V262" s="149">
        <v>0</v>
      </c>
      <c r="W262" s="149">
        <v>0</v>
      </c>
      <c r="X262" s="149">
        <v>0</v>
      </c>
      <c r="Y262" s="149">
        <v>1</v>
      </c>
      <c r="Z262" s="149">
        <v>1</v>
      </c>
      <c r="AA262" s="149">
        <v>1</v>
      </c>
      <c r="AB262" s="149">
        <v>1</v>
      </c>
      <c r="AC262" s="149">
        <v>1</v>
      </c>
      <c r="AD262" s="149">
        <v>1</v>
      </c>
      <c r="AE262" s="149">
        <v>1</v>
      </c>
      <c r="AF262" s="149">
        <v>1</v>
      </c>
      <c r="AG262" s="149">
        <v>1</v>
      </c>
      <c r="AH262" s="149">
        <v>1</v>
      </c>
      <c r="AI262" s="149">
        <v>1</v>
      </c>
      <c r="AJ262" s="149">
        <v>1</v>
      </c>
      <c r="AK262" s="149">
        <v>1</v>
      </c>
      <c r="AL262" s="149">
        <v>1</v>
      </c>
      <c r="AM262" s="149">
        <v>1</v>
      </c>
      <c r="AN262" s="149">
        <v>1</v>
      </c>
      <c r="AO262" s="149">
        <v>1</v>
      </c>
      <c r="AP262" s="149">
        <v>1</v>
      </c>
      <c r="AQ262" s="149">
        <v>1</v>
      </c>
      <c r="AR262" s="149">
        <v>1</v>
      </c>
      <c r="AS262" s="149">
        <v>1</v>
      </c>
      <c r="AT262" s="149">
        <v>1</v>
      </c>
      <c r="AU262" s="149">
        <v>1</v>
      </c>
      <c r="AV262" s="149">
        <v>1</v>
      </c>
      <c r="AW262" s="149">
        <v>1</v>
      </c>
      <c r="AX262" s="149">
        <v>1</v>
      </c>
      <c r="AY262" s="149">
        <v>1</v>
      </c>
      <c r="AZ262" s="149">
        <v>1</v>
      </c>
      <c r="BA262" s="149">
        <v>1</v>
      </c>
      <c r="BB262" s="149">
        <v>1</v>
      </c>
      <c r="BC262" s="149">
        <v>1</v>
      </c>
      <c r="BD262" s="149">
        <v>1</v>
      </c>
      <c r="BE262" s="149">
        <v>1</v>
      </c>
      <c r="BF262" s="149">
        <v>1</v>
      </c>
      <c r="BG262" s="149">
        <v>1</v>
      </c>
      <c r="BH262" s="149">
        <v>1</v>
      </c>
      <c r="BI262" s="149">
        <v>1</v>
      </c>
      <c r="BJ262" s="149">
        <v>1</v>
      </c>
      <c r="BK262" s="149">
        <v>1</v>
      </c>
      <c r="BL262" s="149">
        <v>1</v>
      </c>
      <c r="BM262" s="149">
        <v>1</v>
      </c>
      <c r="BN262" s="149">
        <v>1</v>
      </c>
      <c r="BO262" s="149">
        <v>1</v>
      </c>
      <c r="BP262" s="149">
        <v>1</v>
      </c>
      <c r="BQ262" s="149">
        <v>1</v>
      </c>
      <c r="BR262" s="149">
        <v>1</v>
      </c>
      <c r="BS262" s="149">
        <v>1</v>
      </c>
      <c r="BT262" s="149">
        <v>1</v>
      </c>
      <c r="BU262" s="149"/>
      <c r="BV262" s="149"/>
      <c r="BW262" s="149"/>
      <c r="BX262" s="149"/>
      <c r="BY262" s="149"/>
      <c r="BZ262" s="149"/>
      <c r="CA262" s="149"/>
      <c r="CB262" s="149"/>
      <c r="CC262" s="149"/>
      <c r="CD262" s="149"/>
      <c r="CE262" s="149"/>
      <c r="CF262" s="149"/>
      <c r="CG262" s="149"/>
      <c r="CH262" s="149"/>
      <c r="CI262" s="149"/>
      <c r="CJ262" s="149"/>
      <c r="CK262" s="149"/>
      <c r="CL262" s="149"/>
      <c r="CM262" s="149"/>
      <c r="CN262" s="149"/>
      <c r="CO262" s="149"/>
      <c r="CP262" s="149"/>
      <c r="CQ262" s="149"/>
      <c r="CR262" s="149"/>
      <c r="CS262" s="150"/>
      <c r="CT262" s="151"/>
      <c r="CW262" s="68"/>
      <c r="CX262" s="152"/>
    </row>
    <row r="263" spans="1:102">
      <c r="A263" s="289" t="s">
        <v>8334</v>
      </c>
      <c r="B263" s="146" t="s">
        <v>1184</v>
      </c>
      <c r="C263" s="147" t="str">
        <f>+_xlfn.XLOOKUP(B263,'R4'!B:B,'R4'!C:C)</f>
        <v>AMR - TELESKOPİK YÜKLEYİCİ - JCB</v>
      </c>
      <c r="D263" s="147"/>
      <c r="E263" s="150" t="s">
        <v>5153</v>
      </c>
      <c r="F263" s="150" t="s">
        <v>38</v>
      </c>
      <c r="G263" s="150" t="s">
        <v>35</v>
      </c>
      <c r="H263" s="150" t="s">
        <v>8271</v>
      </c>
      <c r="I263" s="156"/>
      <c r="J263" s="148">
        <v>0</v>
      </c>
      <c r="K263" s="149">
        <v>0</v>
      </c>
      <c r="L263" s="149">
        <v>0</v>
      </c>
      <c r="M263" s="149">
        <v>0</v>
      </c>
      <c r="N263" s="149">
        <v>0</v>
      </c>
      <c r="O263" s="149">
        <v>0</v>
      </c>
      <c r="P263" s="149">
        <v>0</v>
      </c>
      <c r="Q263" s="149">
        <v>0</v>
      </c>
      <c r="R263" s="149">
        <v>0</v>
      </c>
      <c r="S263" s="149">
        <v>0</v>
      </c>
      <c r="T263" s="149">
        <v>0</v>
      </c>
      <c r="U263" s="149">
        <v>0</v>
      </c>
      <c r="V263" s="149">
        <v>0</v>
      </c>
      <c r="W263" s="149">
        <v>0</v>
      </c>
      <c r="X263" s="149">
        <v>0</v>
      </c>
      <c r="Y263" s="149">
        <v>0</v>
      </c>
      <c r="Z263" s="149">
        <v>0</v>
      </c>
      <c r="AA263" s="149">
        <v>1</v>
      </c>
      <c r="AB263" s="149">
        <v>1</v>
      </c>
      <c r="AC263" s="149">
        <v>1</v>
      </c>
      <c r="AD263" s="149">
        <v>1</v>
      </c>
      <c r="AE263" s="149">
        <v>1</v>
      </c>
      <c r="AF263" s="149">
        <v>1</v>
      </c>
      <c r="AG263" s="149">
        <v>1</v>
      </c>
      <c r="AH263" s="149">
        <v>1</v>
      </c>
      <c r="AI263" s="149">
        <v>1</v>
      </c>
      <c r="AJ263" s="149">
        <v>1</v>
      </c>
      <c r="AK263" s="149">
        <v>1</v>
      </c>
      <c r="AL263" s="149">
        <v>1</v>
      </c>
      <c r="AM263" s="149">
        <v>1</v>
      </c>
      <c r="AN263" s="149">
        <v>1</v>
      </c>
      <c r="AO263" s="149">
        <v>1</v>
      </c>
      <c r="AP263" s="149">
        <v>1</v>
      </c>
      <c r="AQ263" s="149">
        <v>1</v>
      </c>
      <c r="AR263" s="149">
        <v>1</v>
      </c>
      <c r="AS263" s="149">
        <v>1</v>
      </c>
      <c r="AT263" s="149">
        <v>1</v>
      </c>
      <c r="AU263" s="149">
        <v>1</v>
      </c>
      <c r="AV263" s="149">
        <v>1</v>
      </c>
      <c r="AW263" s="149">
        <v>1</v>
      </c>
      <c r="AX263" s="149">
        <v>1</v>
      </c>
      <c r="AY263" s="149">
        <v>1</v>
      </c>
      <c r="AZ263" s="149">
        <v>1</v>
      </c>
      <c r="BA263" s="149">
        <v>1</v>
      </c>
      <c r="BB263" s="149">
        <v>1</v>
      </c>
      <c r="BC263" s="149">
        <v>1</v>
      </c>
      <c r="BD263" s="149">
        <v>1</v>
      </c>
      <c r="BE263" s="149">
        <v>1</v>
      </c>
      <c r="BF263" s="149">
        <v>1</v>
      </c>
      <c r="BG263" s="149">
        <v>1</v>
      </c>
      <c r="BH263" s="149">
        <v>1</v>
      </c>
      <c r="BI263" s="149">
        <v>1</v>
      </c>
      <c r="BJ263" s="149">
        <v>1</v>
      </c>
      <c r="BK263" s="149">
        <v>1</v>
      </c>
      <c r="BL263" s="149">
        <v>1</v>
      </c>
      <c r="BM263" s="149">
        <v>1</v>
      </c>
      <c r="BN263" s="149">
        <v>1</v>
      </c>
      <c r="BO263" s="149">
        <v>1</v>
      </c>
      <c r="BP263" s="149">
        <v>1</v>
      </c>
      <c r="BQ263" s="149">
        <v>1</v>
      </c>
      <c r="BR263" s="149">
        <v>1</v>
      </c>
      <c r="BS263" s="149">
        <v>1</v>
      </c>
      <c r="BT263" s="149">
        <v>1</v>
      </c>
      <c r="BU263" s="149"/>
      <c r="BV263" s="149"/>
      <c r="BW263" s="149"/>
      <c r="BX263" s="149"/>
      <c r="BY263" s="149"/>
      <c r="BZ263" s="149"/>
      <c r="CA263" s="149"/>
      <c r="CB263" s="149"/>
      <c r="CC263" s="149"/>
      <c r="CD263" s="149"/>
      <c r="CE263" s="149"/>
      <c r="CF263" s="149"/>
      <c r="CG263" s="149"/>
      <c r="CH263" s="149"/>
      <c r="CI263" s="149"/>
      <c r="CJ263" s="149"/>
      <c r="CK263" s="149"/>
      <c r="CL263" s="149"/>
      <c r="CM263" s="149"/>
      <c r="CN263" s="149"/>
      <c r="CO263" s="149"/>
      <c r="CP263" s="149"/>
      <c r="CQ263" s="149"/>
      <c r="CR263" s="149"/>
      <c r="CS263" s="150"/>
      <c r="CT263" s="151"/>
      <c r="CW263" s="68"/>
      <c r="CX263" s="152"/>
    </row>
    <row r="264" spans="1:102">
      <c r="A264" s="289" t="s">
        <v>8334</v>
      </c>
      <c r="B264" s="146" t="s">
        <v>1185</v>
      </c>
      <c r="C264" s="147" t="str">
        <f>+_xlfn.XLOOKUP(B264,'R4'!B:B,'R4'!C:C)</f>
        <v>AMR - TELESKOPİK YÜKLEYİCİ - JCB</v>
      </c>
      <c r="D264" s="147"/>
      <c r="E264" s="150" t="s">
        <v>5166</v>
      </c>
      <c r="F264" s="150" t="s">
        <v>38</v>
      </c>
      <c r="G264" s="150" t="s">
        <v>35</v>
      </c>
      <c r="H264" s="150" t="s">
        <v>8271</v>
      </c>
      <c r="I264" s="156"/>
      <c r="J264" s="148">
        <v>0</v>
      </c>
      <c r="K264" s="149">
        <v>0</v>
      </c>
      <c r="L264" s="149">
        <v>0</v>
      </c>
      <c r="M264" s="149">
        <v>0</v>
      </c>
      <c r="N264" s="149">
        <v>0</v>
      </c>
      <c r="O264" s="149">
        <v>0</v>
      </c>
      <c r="P264" s="149">
        <v>0</v>
      </c>
      <c r="Q264" s="149">
        <v>0</v>
      </c>
      <c r="R264" s="149">
        <v>0</v>
      </c>
      <c r="S264" s="149">
        <v>0</v>
      </c>
      <c r="T264" s="149">
        <v>1</v>
      </c>
      <c r="U264" s="149">
        <v>1</v>
      </c>
      <c r="V264" s="149">
        <v>1</v>
      </c>
      <c r="W264" s="149">
        <v>1</v>
      </c>
      <c r="X264" s="149">
        <v>1</v>
      </c>
      <c r="Y264" s="149">
        <v>1</v>
      </c>
      <c r="Z264" s="149">
        <v>1</v>
      </c>
      <c r="AA264" s="149">
        <v>1</v>
      </c>
      <c r="AB264" s="149">
        <v>1</v>
      </c>
      <c r="AC264" s="149">
        <v>1</v>
      </c>
      <c r="AD264" s="149">
        <v>1</v>
      </c>
      <c r="AE264" s="149">
        <v>1</v>
      </c>
      <c r="AF264" s="149">
        <v>1</v>
      </c>
      <c r="AG264" s="149">
        <v>1</v>
      </c>
      <c r="AH264" s="149">
        <v>1</v>
      </c>
      <c r="AI264" s="149">
        <v>1</v>
      </c>
      <c r="AJ264" s="149">
        <v>1</v>
      </c>
      <c r="AK264" s="149">
        <v>1</v>
      </c>
      <c r="AL264" s="149">
        <v>1</v>
      </c>
      <c r="AM264" s="149">
        <v>1</v>
      </c>
      <c r="AN264" s="149">
        <v>1</v>
      </c>
      <c r="AO264" s="149">
        <v>1</v>
      </c>
      <c r="AP264" s="149">
        <v>1</v>
      </c>
      <c r="AQ264" s="149">
        <v>1</v>
      </c>
      <c r="AR264" s="149">
        <v>1</v>
      </c>
      <c r="AS264" s="149">
        <v>1</v>
      </c>
      <c r="AT264" s="149">
        <v>1</v>
      </c>
      <c r="AU264" s="149">
        <v>1</v>
      </c>
      <c r="AV264" s="149">
        <v>1</v>
      </c>
      <c r="AW264" s="149">
        <v>1</v>
      </c>
      <c r="AX264" s="149">
        <v>1</v>
      </c>
      <c r="AY264" s="149">
        <v>1</v>
      </c>
      <c r="AZ264" s="149">
        <v>1</v>
      </c>
      <c r="BA264" s="149">
        <v>1</v>
      </c>
      <c r="BB264" s="149">
        <v>1</v>
      </c>
      <c r="BC264" s="149">
        <v>1</v>
      </c>
      <c r="BD264" s="149">
        <v>1</v>
      </c>
      <c r="BE264" s="149">
        <v>1</v>
      </c>
      <c r="BF264" s="149">
        <v>1</v>
      </c>
      <c r="BG264" s="149">
        <v>1</v>
      </c>
      <c r="BH264" s="149">
        <v>1</v>
      </c>
      <c r="BI264" s="149">
        <v>1</v>
      </c>
      <c r="BJ264" s="149">
        <v>1</v>
      </c>
      <c r="BK264" s="149">
        <v>1</v>
      </c>
      <c r="BL264" s="149">
        <v>1</v>
      </c>
      <c r="BM264" s="149">
        <v>1</v>
      </c>
      <c r="BN264" s="149">
        <v>1</v>
      </c>
      <c r="BO264" s="149">
        <v>1</v>
      </c>
      <c r="BP264" s="149">
        <v>1</v>
      </c>
      <c r="BQ264" s="149">
        <v>1</v>
      </c>
      <c r="BR264" s="149">
        <v>1</v>
      </c>
      <c r="BS264" s="149">
        <v>1</v>
      </c>
      <c r="BT264" s="149">
        <v>1</v>
      </c>
      <c r="BU264" s="149"/>
      <c r="BV264" s="149"/>
      <c r="BW264" s="149"/>
      <c r="BX264" s="149"/>
      <c r="BY264" s="149"/>
      <c r="BZ264" s="149"/>
      <c r="CA264" s="149"/>
      <c r="CB264" s="149"/>
      <c r="CC264" s="149"/>
      <c r="CD264" s="149"/>
      <c r="CE264" s="149"/>
      <c r="CF264" s="149"/>
      <c r="CG264" s="149"/>
      <c r="CH264" s="149"/>
      <c r="CI264" s="149"/>
      <c r="CJ264" s="149"/>
      <c r="CK264" s="149"/>
      <c r="CL264" s="149"/>
      <c r="CM264" s="149"/>
      <c r="CN264" s="149"/>
      <c r="CO264" s="149"/>
      <c r="CP264" s="149"/>
      <c r="CQ264" s="149"/>
      <c r="CR264" s="149"/>
      <c r="CS264" s="150"/>
      <c r="CT264" s="151"/>
      <c r="CW264" s="68"/>
      <c r="CX264" s="152"/>
    </row>
    <row r="265" spans="1:102">
      <c r="A265" s="289" t="s">
        <v>8334</v>
      </c>
      <c r="B265" s="146" t="s">
        <v>1186</v>
      </c>
      <c r="C265" s="147" t="str">
        <f>+_xlfn.XLOOKUP(B265,'R4'!B:B,'R4'!C:C)</f>
        <v>AMR - TELESKOPİK YÜKLEYİCİ - JCB</v>
      </c>
      <c r="D265" s="147"/>
      <c r="E265" s="150" t="s">
        <v>5168</v>
      </c>
      <c r="F265" s="150" t="s">
        <v>38</v>
      </c>
      <c r="G265" s="150" t="s">
        <v>35</v>
      </c>
      <c r="H265" s="150" t="s">
        <v>8271</v>
      </c>
      <c r="I265" s="156"/>
      <c r="J265" s="148">
        <v>0</v>
      </c>
      <c r="K265" s="149">
        <v>0</v>
      </c>
      <c r="L265" s="149">
        <v>0</v>
      </c>
      <c r="M265" s="149">
        <v>0</v>
      </c>
      <c r="N265" s="149">
        <v>0</v>
      </c>
      <c r="O265" s="149">
        <v>0</v>
      </c>
      <c r="P265" s="149">
        <v>0</v>
      </c>
      <c r="Q265" s="149">
        <v>0</v>
      </c>
      <c r="R265" s="149">
        <v>0</v>
      </c>
      <c r="S265" s="149">
        <v>0</v>
      </c>
      <c r="T265" s="149">
        <v>1</v>
      </c>
      <c r="U265" s="149">
        <v>1</v>
      </c>
      <c r="V265" s="149">
        <v>1</v>
      </c>
      <c r="W265" s="149">
        <v>1</v>
      </c>
      <c r="X265" s="149">
        <v>1</v>
      </c>
      <c r="Y265" s="149">
        <v>1</v>
      </c>
      <c r="Z265" s="149">
        <v>1</v>
      </c>
      <c r="AA265" s="149">
        <v>1</v>
      </c>
      <c r="AB265" s="149">
        <v>1</v>
      </c>
      <c r="AC265" s="149">
        <v>1</v>
      </c>
      <c r="AD265" s="149">
        <v>1</v>
      </c>
      <c r="AE265" s="149">
        <v>1</v>
      </c>
      <c r="AF265" s="149">
        <v>1</v>
      </c>
      <c r="AG265" s="149">
        <v>1</v>
      </c>
      <c r="AH265" s="149">
        <v>1</v>
      </c>
      <c r="AI265" s="149">
        <v>1</v>
      </c>
      <c r="AJ265" s="149">
        <v>1</v>
      </c>
      <c r="AK265" s="149">
        <v>1</v>
      </c>
      <c r="AL265" s="149">
        <v>1</v>
      </c>
      <c r="AM265" s="149">
        <v>1</v>
      </c>
      <c r="AN265" s="149">
        <v>1</v>
      </c>
      <c r="AO265" s="149">
        <v>1</v>
      </c>
      <c r="AP265" s="149">
        <v>1</v>
      </c>
      <c r="AQ265" s="149">
        <v>1</v>
      </c>
      <c r="AR265" s="149">
        <v>1</v>
      </c>
      <c r="AS265" s="149">
        <v>1</v>
      </c>
      <c r="AT265" s="149">
        <v>1</v>
      </c>
      <c r="AU265" s="149">
        <v>1</v>
      </c>
      <c r="AV265" s="149">
        <v>1</v>
      </c>
      <c r="AW265" s="149">
        <v>1</v>
      </c>
      <c r="AX265" s="149">
        <v>1</v>
      </c>
      <c r="AY265" s="149">
        <v>1</v>
      </c>
      <c r="AZ265" s="149">
        <v>1</v>
      </c>
      <c r="BA265" s="149">
        <v>1</v>
      </c>
      <c r="BB265" s="149">
        <v>1</v>
      </c>
      <c r="BC265" s="149">
        <v>1</v>
      </c>
      <c r="BD265" s="149">
        <v>1</v>
      </c>
      <c r="BE265" s="149">
        <v>1</v>
      </c>
      <c r="BF265" s="149">
        <v>1</v>
      </c>
      <c r="BG265" s="149">
        <v>1</v>
      </c>
      <c r="BH265" s="149">
        <v>1</v>
      </c>
      <c r="BI265" s="149">
        <v>1</v>
      </c>
      <c r="BJ265" s="149">
        <v>1</v>
      </c>
      <c r="BK265" s="149">
        <v>1</v>
      </c>
      <c r="BL265" s="149">
        <v>1</v>
      </c>
      <c r="BM265" s="149">
        <v>1</v>
      </c>
      <c r="BN265" s="149">
        <v>1</v>
      </c>
      <c r="BO265" s="149">
        <v>1</v>
      </c>
      <c r="BP265" s="149">
        <v>1</v>
      </c>
      <c r="BQ265" s="149">
        <v>1</v>
      </c>
      <c r="BR265" s="149">
        <v>1</v>
      </c>
      <c r="BS265" s="149">
        <v>1</v>
      </c>
      <c r="BT265" s="149">
        <v>1</v>
      </c>
      <c r="BU265" s="149"/>
      <c r="BV265" s="149"/>
      <c r="BW265" s="149"/>
      <c r="BX265" s="149"/>
      <c r="BY265" s="149"/>
      <c r="BZ265" s="149"/>
      <c r="CA265" s="149"/>
      <c r="CB265" s="149"/>
      <c r="CC265" s="149"/>
      <c r="CD265" s="149"/>
      <c r="CE265" s="149"/>
      <c r="CF265" s="149"/>
      <c r="CG265" s="149"/>
      <c r="CH265" s="149"/>
      <c r="CI265" s="149"/>
      <c r="CJ265" s="149"/>
      <c r="CK265" s="149"/>
      <c r="CL265" s="149"/>
      <c r="CM265" s="149"/>
      <c r="CN265" s="149"/>
      <c r="CO265" s="149"/>
      <c r="CP265" s="149"/>
      <c r="CQ265" s="149"/>
      <c r="CR265" s="149"/>
      <c r="CS265" s="150"/>
      <c r="CT265" s="151"/>
      <c r="CW265" s="68"/>
      <c r="CX265" s="152"/>
    </row>
    <row r="266" spans="1:102">
      <c r="A266" s="293" t="s">
        <v>8334</v>
      </c>
      <c r="B266" s="146" t="s">
        <v>214</v>
      </c>
      <c r="C266" s="147" t="str">
        <f>+_xlfn.XLOOKUP(B266,'R4'!B:B,'R4'!C:C)</f>
        <v>AMR - ENJEKSİYON SETİ - MUTO ENJEKSİYON 30 BAR</v>
      </c>
      <c r="D266" s="147"/>
      <c r="E266" s="150" t="s">
        <v>5168</v>
      </c>
      <c r="F266" s="150" t="s">
        <v>38</v>
      </c>
      <c r="G266" s="150" t="s">
        <v>35</v>
      </c>
      <c r="H266" s="150" t="s">
        <v>8271</v>
      </c>
      <c r="I266" s="156"/>
      <c r="J266" s="148">
        <v>0</v>
      </c>
      <c r="K266" s="149">
        <v>0</v>
      </c>
      <c r="L266" s="149">
        <v>0</v>
      </c>
      <c r="M266" s="149">
        <v>0</v>
      </c>
      <c r="N266" s="149">
        <v>0</v>
      </c>
      <c r="O266" s="149">
        <v>0</v>
      </c>
      <c r="P266" s="149">
        <v>0</v>
      </c>
      <c r="Q266" s="149">
        <v>5</v>
      </c>
      <c r="R266" s="149">
        <v>5</v>
      </c>
      <c r="S266" s="149">
        <v>5</v>
      </c>
      <c r="T266" s="149">
        <v>5</v>
      </c>
      <c r="U266" s="149">
        <v>5</v>
      </c>
      <c r="V266" s="149">
        <v>5</v>
      </c>
      <c r="W266" s="149">
        <v>5</v>
      </c>
      <c r="X266" s="149">
        <v>5</v>
      </c>
      <c r="Y266" s="149">
        <v>5</v>
      </c>
      <c r="Z266" s="149">
        <v>5</v>
      </c>
      <c r="AA266" s="149">
        <v>5</v>
      </c>
      <c r="AB266" s="149">
        <v>5</v>
      </c>
      <c r="AC266" s="149">
        <v>5</v>
      </c>
      <c r="AD266" s="149">
        <v>5</v>
      </c>
      <c r="AE266" s="149">
        <v>5</v>
      </c>
      <c r="AF266" s="149">
        <v>5</v>
      </c>
      <c r="AG266" s="149">
        <v>5</v>
      </c>
      <c r="AH266" s="149">
        <v>5</v>
      </c>
      <c r="AI266" s="149">
        <v>5</v>
      </c>
      <c r="AJ266" s="149">
        <v>5</v>
      </c>
      <c r="AK266" s="149">
        <v>5</v>
      </c>
      <c r="AL266" s="149">
        <v>5</v>
      </c>
      <c r="AM266" s="149">
        <v>5</v>
      </c>
      <c r="AN266" s="149">
        <v>5</v>
      </c>
      <c r="AO266" s="149">
        <v>5</v>
      </c>
      <c r="AP266" s="149">
        <v>5</v>
      </c>
      <c r="AQ266" s="149">
        <v>5</v>
      </c>
      <c r="AR266" s="149">
        <v>5</v>
      </c>
      <c r="AS266" s="149">
        <v>5</v>
      </c>
      <c r="AT266" s="149">
        <v>5</v>
      </c>
      <c r="AU266" s="149">
        <v>5</v>
      </c>
      <c r="AV266" s="149">
        <v>5</v>
      </c>
      <c r="AW266" s="149">
        <v>5</v>
      </c>
      <c r="AX266" s="149">
        <v>5</v>
      </c>
      <c r="AY266" s="149">
        <v>5</v>
      </c>
      <c r="AZ266" s="149">
        <v>5</v>
      </c>
      <c r="BA266" s="149">
        <v>5</v>
      </c>
      <c r="BB266" s="149">
        <v>5</v>
      </c>
      <c r="BC266" s="149">
        <v>5</v>
      </c>
      <c r="BD266" s="149">
        <v>5</v>
      </c>
      <c r="BE266" s="149">
        <v>5</v>
      </c>
      <c r="BF266" s="149">
        <v>5</v>
      </c>
      <c r="BG266" s="149">
        <v>5</v>
      </c>
      <c r="BH266" s="149">
        <v>5</v>
      </c>
      <c r="BI266" s="149">
        <v>5</v>
      </c>
      <c r="BJ266" s="149">
        <v>5</v>
      </c>
      <c r="BK266" s="149">
        <v>5</v>
      </c>
      <c r="BL266" s="149">
        <v>5</v>
      </c>
      <c r="BM266" s="149">
        <v>5</v>
      </c>
      <c r="BN266" s="149">
        <v>5</v>
      </c>
      <c r="BO266" s="149">
        <v>5</v>
      </c>
      <c r="BP266" s="149">
        <v>5</v>
      </c>
      <c r="BQ266" s="149">
        <v>5</v>
      </c>
      <c r="BR266" s="149">
        <v>5</v>
      </c>
      <c r="BS266" s="149">
        <v>5</v>
      </c>
      <c r="BT266" s="149">
        <v>5</v>
      </c>
      <c r="BU266" s="149"/>
      <c r="BV266" s="149"/>
      <c r="BW266" s="149"/>
      <c r="BX266" s="149"/>
      <c r="BY266" s="149"/>
      <c r="BZ266" s="149"/>
      <c r="CA266" s="149"/>
      <c r="CB266" s="149"/>
      <c r="CC266" s="149"/>
      <c r="CD266" s="149"/>
      <c r="CE266" s="149"/>
      <c r="CF266" s="149"/>
      <c r="CG266" s="149"/>
      <c r="CH266" s="149"/>
      <c r="CI266" s="149"/>
      <c r="CJ266" s="149"/>
      <c r="CK266" s="149"/>
      <c r="CL266" s="149"/>
      <c r="CM266" s="149"/>
      <c r="CN266" s="149"/>
      <c r="CO266" s="149"/>
      <c r="CP266" s="149"/>
      <c r="CQ266" s="149"/>
      <c r="CR266" s="149"/>
      <c r="CS266" s="150"/>
      <c r="CT266" s="151"/>
      <c r="CW266" s="68"/>
      <c r="CX266" s="152"/>
    </row>
    <row r="267" spans="1:102">
      <c r="A267" s="289" t="s">
        <v>8334</v>
      </c>
      <c r="B267" s="146" t="s">
        <v>1187</v>
      </c>
      <c r="C267" s="147" t="str">
        <f>+_xlfn.XLOOKUP(B267,'R4'!B:B,'R4'!C:C)</f>
        <v>AMR - TELESKOPİK YÜKLEYİCİ - JCB</v>
      </c>
      <c r="D267" s="147"/>
      <c r="E267" s="150" t="s">
        <v>5169</v>
      </c>
      <c r="F267" s="150" t="s">
        <v>38</v>
      </c>
      <c r="G267" s="150" t="s">
        <v>35</v>
      </c>
      <c r="H267" s="150" t="s">
        <v>8271</v>
      </c>
      <c r="I267" s="156"/>
      <c r="J267" s="148">
        <v>0</v>
      </c>
      <c r="K267" s="149">
        <v>0</v>
      </c>
      <c r="L267" s="149">
        <v>0</v>
      </c>
      <c r="M267" s="149">
        <v>0</v>
      </c>
      <c r="N267" s="149">
        <v>0</v>
      </c>
      <c r="O267" s="149">
        <v>0</v>
      </c>
      <c r="P267" s="149">
        <v>0</v>
      </c>
      <c r="Q267" s="149">
        <v>0</v>
      </c>
      <c r="R267" s="149">
        <v>0</v>
      </c>
      <c r="S267" s="149">
        <v>0</v>
      </c>
      <c r="T267" s="149">
        <v>1</v>
      </c>
      <c r="U267" s="149">
        <v>1</v>
      </c>
      <c r="V267" s="149">
        <v>1</v>
      </c>
      <c r="W267" s="149">
        <v>1</v>
      </c>
      <c r="X267" s="149">
        <v>1</v>
      </c>
      <c r="Y267" s="149">
        <v>1</v>
      </c>
      <c r="Z267" s="149">
        <v>1</v>
      </c>
      <c r="AA267" s="149">
        <v>1</v>
      </c>
      <c r="AB267" s="149">
        <v>1</v>
      </c>
      <c r="AC267" s="149">
        <v>1</v>
      </c>
      <c r="AD267" s="149">
        <v>1</v>
      </c>
      <c r="AE267" s="149">
        <v>1</v>
      </c>
      <c r="AF267" s="149">
        <v>1</v>
      </c>
      <c r="AG267" s="149">
        <v>1</v>
      </c>
      <c r="AH267" s="149">
        <v>1</v>
      </c>
      <c r="AI267" s="149">
        <v>1</v>
      </c>
      <c r="AJ267" s="149">
        <v>1</v>
      </c>
      <c r="AK267" s="149">
        <v>1</v>
      </c>
      <c r="AL267" s="149">
        <v>1</v>
      </c>
      <c r="AM267" s="149">
        <v>1</v>
      </c>
      <c r="AN267" s="149">
        <v>1</v>
      </c>
      <c r="AO267" s="149">
        <v>1</v>
      </c>
      <c r="AP267" s="149">
        <v>1</v>
      </c>
      <c r="AQ267" s="149">
        <v>1</v>
      </c>
      <c r="AR267" s="149">
        <v>1</v>
      </c>
      <c r="AS267" s="149">
        <v>1</v>
      </c>
      <c r="AT267" s="149">
        <v>1</v>
      </c>
      <c r="AU267" s="149">
        <v>1</v>
      </c>
      <c r="AV267" s="149">
        <v>1</v>
      </c>
      <c r="AW267" s="149">
        <v>1</v>
      </c>
      <c r="AX267" s="149">
        <v>1</v>
      </c>
      <c r="AY267" s="149">
        <v>1</v>
      </c>
      <c r="AZ267" s="149">
        <v>1</v>
      </c>
      <c r="BA267" s="149">
        <v>1</v>
      </c>
      <c r="BB267" s="149">
        <v>1</v>
      </c>
      <c r="BC267" s="149">
        <v>1</v>
      </c>
      <c r="BD267" s="149">
        <v>1</v>
      </c>
      <c r="BE267" s="149">
        <v>1</v>
      </c>
      <c r="BF267" s="149">
        <v>1</v>
      </c>
      <c r="BG267" s="149">
        <v>1</v>
      </c>
      <c r="BH267" s="149">
        <v>1</v>
      </c>
      <c r="BI267" s="149">
        <v>1</v>
      </c>
      <c r="BJ267" s="149">
        <v>1</v>
      </c>
      <c r="BK267" s="149">
        <v>1</v>
      </c>
      <c r="BL267" s="149">
        <v>1</v>
      </c>
      <c r="BM267" s="149">
        <v>1</v>
      </c>
      <c r="BN267" s="149">
        <v>1</v>
      </c>
      <c r="BO267" s="149">
        <v>1</v>
      </c>
      <c r="BP267" s="149">
        <v>1</v>
      </c>
      <c r="BQ267" s="149">
        <v>1</v>
      </c>
      <c r="BR267" s="149">
        <v>1</v>
      </c>
      <c r="BS267" s="149">
        <v>1</v>
      </c>
      <c r="BT267" s="149">
        <v>1</v>
      </c>
      <c r="BU267" s="149"/>
      <c r="BV267" s="149"/>
      <c r="BW267" s="149"/>
      <c r="BX267" s="149"/>
      <c r="BY267" s="149"/>
      <c r="BZ267" s="149"/>
      <c r="CA267" s="149"/>
      <c r="CB267" s="149"/>
      <c r="CC267" s="149"/>
      <c r="CD267" s="149"/>
      <c r="CE267" s="149"/>
      <c r="CF267" s="149"/>
      <c r="CG267" s="149"/>
      <c r="CH267" s="149"/>
      <c r="CI267" s="149"/>
      <c r="CJ267" s="149"/>
      <c r="CK267" s="149"/>
      <c r="CL267" s="149"/>
      <c r="CM267" s="149"/>
      <c r="CN267" s="149"/>
      <c r="CO267" s="149"/>
      <c r="CP267" s="149"/>
      <c r="CQ267" s="149"/>
      <c r="CR267" s="149"/>
      <c r="CS267" s="150"/>
      <c r="CT267" s="151"/>
      <c r="CW267" s="68"/>
      <c r="CX267" s="152"/>
    </row>
    <row r="268" spans="1:102">
      <c r="A268" s="289" t="s">
        <v>8334</v>
      </c>
      <c r="B268" s="146" t="s">
        <v>1188</v>
      </c>
      <c r="C268" s="147" t="str">
        <f>+_xlfn.XLOOKUP(B268,'R4'!B:B,'R4'!C:C)</f>
        <v>AMR - TELESKOPİK YÜKLEYİCİ - JCB</v>
      </c>
      <c r="D268" s="147"/>
      <c r="E268" s="150" t="s">
        <v>5169</v>
      </c>
      <c r="F268" s="150" t="s">
        <v>38</v>
      </c>
      <c r="G268" s="150" t="s">
        <v>35</v>
      </c>
      <c r="H268" s="150" t="s">
        <v>8271</v>
      </c>
      <c r="I268" s="156"/>
      <c r="J268" s="148">
        <v>0</v>
      </c>
      <c r="K268" s="149">
        <v>0</v>
      </c>
      <c r="L268" s="149">
        <v>0</v>
      </c>
      <c r="M268" s="149">
        <v>0</v>
      </c>
      <c r="N268" s="149">
        <v>0</v>
      </c>
      <c r="O268" s="149">
        <v>0</v>
      </c>
      <c r="P268" s="149">
        <v>0</v>
      </c>
      <c r="Q268" s="149">
        <v>0</v>
      </c>
      <c r="R268" s="149">
        <v>0</v>
      </c>
      <c r="S268" s="149">
        <v>0</v>
      </c>
      <c r="T268" s="149">
        <v>1</v>
      </c>
      <c r="U268" s="149">
        <v>1</v>
      </c>
      <c r="V268" s="149">
        <v>1</v>
      </c>
      <c r="W268" s="149">
        <v>1</v>
      </c>
      <c r="X268" s="149">
        <v>1</v>
      </c>
      <c r="Y268" s="149">
        <v>1</v>
      </c>
      <c r="Z268" s="149">
        <v>1</v>
      </c>
      <c r="AA268" s="149">
        <v>1</v>
      </c>
      <c r="AB268" s="149">
        <v>1</v>
      </c>
      <c r="AC268" s="149">
        <v>1</v>
      </c>
      <c r="AD268" s="149">
        <v>1</v>
      </c>
      <c r="AE268" s="149">
        <v>1</v>
      </c>
      <c r="AF268" s="149">
        <v>1</v>
      </c>
      <c r="AG268" s="149">
        <v>1</v>
      </c>
      <c r="AH268" s="149">
        <v>1</v>
      </c>
      <c r="AI268" s="149">
        <v>1</v>
      </c>
      <c r="AJ268" s="149">
        <v>1</v>
      </c>
      <c r="AK268" s="149">
        <v>1</v>
      </c>
      <c r="AL268" s="149">
        <v>1</v>
      </c>
      <c r="AM268" s="149">
        <v>1</v>
      </c>
      <c r="AN268" s="149">
        <v>1</v>
      </c>
      <c r="AO268" s="149">
        <v>1</v>
      </c>
      <c r="AP268" s="149">
        <v>1</v>
      </c>
      <c r="AQ268" s="149">
        <v>1</v>
      </c>
      <c r="AR268" s="149">
        <v>1</v>
      </c>
      <c r="AS268" s="149">
        <v>1</v>
      </c>
      <c r="AT268" s="149">
        <v>1</v>
      </c>
      <c r="AU268" s="149">
        <v>1</v>
      </c>
      <c r="AV268" s="149">
        <v>1</v>
      </c>
      <c r="AW268" s="149">
        <v>1</v>
      </c>
      <c r="AX268" s="149">
        <v>1</v>
      </c>
      <c r="AY268" s="149">
        <v>1</v>
      </c>
      <c r="AZ268" s="149">
        <v>1</v>
      </c>
      <c r="BA268" s="149">
        <v>1</v>
      </c>
      <c r="BB268" s="149">
        <v>1</v>
      </c>
      <c r="BC268" s="149">
        <v>1</v>
      </c>
      <c r="BD268" s="149">
        <v>1</v>
      </c>
      <c r="BE268" s="149">
        <v>1</v>
      </c>
      <c r="BF268" s="149">
        <v>1</v>
      </c>
      <c r="BG268" s="149">
        <v>1</v>
      </c>
      <c r="BH268" s="149">
        <v>1</v>
      </c>
      <c r="BI268" s="149">
        <v>1</v>
      </c>
      <c r="BJ268" s="149">
        <v>1</v>
      </c>
      <c r="BK268" s="149">
        <v>1</v>
      </c>
      <c r="BL268" s="149">
        <v>1</v>
      </c>
      <c r="BM268" s="149">
        <v>1</v>
      </c>
      <c r="BN268" s="149">
        <v>1</v>
      </c>
      <c r="BO268" s="149">
        <v>1</v>
      </c>
      <c r="BP268" s="149">
        <v>1</v>
      </c>
      <c r="BQ268" s="149">
        <v>1</v>
      </c>
      <c r="BR268" s="149">
        <v>1</v>
      </c>
      <c r="BS268" s="149">
        <v>1</v>
      </c>
      <c r="BT268" s="149">
        <v>1</v>
      </c>
      <c r="BU268" s="149"/>
      <c r="BV268" s="149"/>
      <c r="BW268" s="149"/>
      <c r="BX268" s="149"/>
      <c r="BY268" s="149"/>
      <c r="BZ268" s="149"/>
      <c r="CA268" s="149"/>
      <c r="CB268" s="149"/>
      <c r="CC268" s="149"/>
      <c r="CD268" s="149"/>
      <c r="CE268" s="149"/>
      <c r="CF268" s="149"/>
      <c r="CG268" s="149"/>
      <c r="CH268" s="149"/>
      <c r="CI268" s="149"/>
      <c r="CJ268" s="149"/>
      <c r="CK268" s="149"/>
      <c r="CL268" s="149"/>
      <c r="CM268" s="149"/>
      <c r="CN268" s="149"/>
      <c r="CO268" s="149"/>
      <c r="CP268" s="149"/>
      <c r="CQ268" s="149"/>
      <c r="CR268" s="149"/>
      <c r="CS268" s="150"/>
      <c r="CT268" s="151"/>
      <c r="CW268" s="68"/>
      <c r="CX268" s="152"/>
    </row>
    <row r="269" spans="1:102">
      <c r="A269" s="289" t="s">
        <v>8334</v>
      </c>
      <c r="B269" s="146" t="s">
        <v>1189</v>
      </c>
      <c r="C269" s="147" t="str">
        <f>+_xlfn.XLOOKUP(B269,'R4'!B:B,'R4'!C:C)</f>
        <v>AMR - TELESKOPİK YÜKLEYİCİ - JCB</v>
      </c>
      <c r="D269" s="147"/>
      <c r="E269" s="150" t="s">
        <v>5165</v>
      </c>
      <c r="F269" s="150" t="s">
        <v>38</v>
      </c>
      <c r="G269" s="150" t="s">
        <v>35</v>
      </c>
      <c r="H269" s="150" t="s">
        <v>8271</v>
      </c>
      <c r="I269" s="156"/>
      <c r="J269" s="148">
        <v>0</v>
      </c>
      <c r="K269" s="149">
        <v>0</v>
      </c>
      <c r="L269" s="149">
        <v>0</v>
      </c>
      <c r="M269" s="149">
        <v>0</v>
      </c>
      <c r="N269" s="149">
        <v>0</v>
      </c>
      <c r="O269" s="149">
        <v>0</v>
      </c>
      <c r="P269" s="149">
        <v>0</v>
      </c>
      <c r="Q269" s="149">
        <v>0</v>
      </c>
      <c r="R269" s="149">
        <v>0</v>
      </c>
      <c r="S269" s="149">
        <v>0</v>
      </c>
      <c r="T269" s="149">
        <v>0</v>
      </c>
      <c r="U269" s="149">
        <v>0</v>
      </c>
      <c r="V269" s="149">
        <v>0</v>
      </c>
      <c r="W269" s="149">
        <v>0</v>
      </c>
      <c r="X269" s="149">
        <v>0</v>
      </c>
      <c r="Y269" s="149">
        <v>1</v>
      </c>
      <c r="Z269" s="149">
        <v>1</v>
      </c>
      <c r="AA269" s="149">
        <v>1</v>
      </c>
      <c r="AB269" s="149">
        <v>1</v>
      </c>
      <c r="AC269" s="149">
        <v>1</v>
      </c>
      <c r="AD269" s="149">
        <v>1</v>
      </c>
      <c r="AE269" s="149">
        <v>1</v>
      </c>
      <c r="AF269" s="149">
        <v>1</v>
      </c>
      <c r="AG269" s="149">
        <v>1</v>
      </c>
      <c r="AH269" s="149">
        <v>1</v>
      </c>
      <c r="AI269" s="149">
        <v>1</v>
      </c>
      <c r="AJ269" s="149">
        <v>1</v>
      </c>
      <c r="AK269" s="149">
        <v>1</v>
      </c>
      <c r="AL269" s="149">
        <v>1</v>
      </c>
      <c r="AM269" s="149">
        <v>1</v>
      </c>
      <c r="AN269" s="149">
        <v>1</v>
      </c>
      <c r="AO269" s="149">
        <v>1</v>
      </c>
      <c r="AP269" s="149">
        <v>1</v>
      </c>
      <c r="AQ269" s="149">
        <v>1</v>
      </c>
      <c r="AR269" s="149">
        <v>1</v>
      </c>
      <c r="AS269" s="149">
        <v>1</v>
      </c>
      <c r="AT269" s="149">
        <v>1</v>
      </c>
      <c r="AU269" s="149">
        <v>1</v>
      </c>
      <c r="AV269" s="149">
        <v>1</v>
      </c>
      <c r="AW269" s="149">
        <v>1</v>
      </c>
      <c r="AX269" s="149">
        <v>1</v>
      </c>
      <c r="AY269" s="149">
        <v>1</v>
      </c>
      <c r="AZ269" s="149">
        <v>1</v>
      </c>
      <c r="BA269" s="149">
        <v>1</v>
      </c>
      <c r="BB269" s="149">
        <v>1</v>
      </c>
      <c r="BC269" s="149">
        <v>1</v>
      </c>
      <c r="BD269" s="149">
        <v>1</v>
      </c>
      <c r="BE269" s="149">
        <v>1</v>
      </c>
      <c r="BF269" s="149">
        <v>1</v>
      </c>
      <c r="BG269" s="149">
        <v>1</v>
      </c>
      <c r="BH269" s="149">
        <v>1</v>
      </c>
      <c r="BI269" s="149">
        <v>1</v>
      </c>
      <c r="BJ269" s="149">
        <v>1</v>
      </c>
      <c r="BK269" s="149">
        <v>1</v>
      </c>
      <c r="BL269" s="149">
        <v>1</v>
      </c>
      <c r="BM269" s="149">
        <v>1</v>
      </c>
      <c r="BN269" s="149">
        <v>1</v>
      </c>
      <c r="BO269" s="149">
        <v>1</v>
      </c>
      <c r="BP269" s="149">
        <v>1</v>
      </c>
      <c r="BQ269" s="149">
        <v>1</v>
      </c>
      <c r="BR269" s="149">
        <v>1</v>
      </c>
      <c r="BS269" s="149">
        <v>1</v>
      </c>
      <c r="BT269" s="149">
        <v>1</v>
      </c>
      <c r="BU269" s="149"/>
      <c r="BV269" s="149"/>
      <c r="BW269" s="149"/>
      <c r="BX269" s="149"/>
      <c r="BY269" s="149"/>
      <c r="BZ269" s="149"/>
      <c r="CA269" s="149"/>
      <c r="CB269" s="149"/>
      <c r="CC269" s="149"/>
      <c r="CD269" s="149"/>
      <c r="CE269" s="149"/>
      <c r="CF269" s="149"/>
      <c r="CG269" s="149"/>
      <c r="CH269" s="149"/>
      <c r="CI269" s="149"/>
      <c r="CJ269" s="149"/>
      <c r="CK269" s="149"/>
      <c r="CL269" s="149"/>
      <c r="CM269" s="149"/>
      <c r="CN269" s="149"/>
      <c r="CO269" s="149"/>
      <c r="CP269" s="149"/>
      <c r="CQ269" s="149"/>
      <c r="CR269" s="149"/>
      <c r="CS269" s="150"/>
      <c r="CT269" s="151"/>
      <c r="CW269" s="68"/>
      <c r="CX269" s="152"/>
    </row>
    <row r="270" spans="1:102">
      <c r="A270" s="293" t="s">
        <v>8334</v>
      </c>
      <c r="B270" s="146" t="s">
        <v>214</v>
      </c>
      <c r="C270" s="147" t="str">
        <f>+_xlfn.XLOOKUP(B270,'R4'!B:B,'R4'!C:C)</f>
        <v>AMR - ENJEKSİYON SETİ - MUTO ENJEKSİYON 30 BAR</v>
      </c>
      <c r="D270" s="147"/>
      <c r="E270" s="150" t="s">
        <v>5165</v>
      </c>
      <c r="F270" s="150" t="s">
        <v>38</v>
      </c>
      <c r="G270" s="150" t="s">
        <v>35</v>
      </c>
      <c r="H270" s="150" t="s">
        <v>8271</v>
      </c>
      <c r="I270" s="156"/>
      <c r="J270" s="148">
        <v>0</v>
      </c>
      <c r="K270" s="149">
        <v>0</v>
      </c>
      <c r="L270" s="149">
        <v>0</v>
      </c>
      <c r="M270" s="149">
        <v>0</v>
      </c>
      <c r="N270" s="149">
        <v>0</v>
      </c>
      <c r="O270" s="149">
        <v>0</v>
      </c>
      <c r="P270" s="149">
        <v>0</v>
      </c>
      <c r="Q270" s="149">
        <v>0</v>
      </c>
      <c r="R270" s="149">
        <v>0</v>
      </c>
      <c r="S270" s="149">
        <v>0</v>
      </c>
      <c r="T270" s="149">
        <v>0</v>
      </c>
      <c r="U270" s="149">
        <v>0</v>
      </c>
      <c r="V270" s="149">
        <v>0</v>
      </c>
      <c r="W270" s="149">
        <v>0</v>
      </c>
      <c r="X270" s="149">
        <v>0</v>
      </c>
      <c r="Y270" s="149">
        <v>10</v>
      </c>
      <c r="Z270" s="149">
        <v>10</v>
      </c>
      <c r="AA270" s="149">
        <v>10</v>
      </c>
      <c r="AB270" s="149">
        <v>10</v>
      </c>
      <c r="AC270" s="149">
        <v>10</v>
      </c>
      <c r="AD270" s="149">
        <v>10</v>
      </c>
      <c r="AE270" s="149">
        <v>10</v>
      </c>
      <c r="AF270" s="149">
        <v>10</v>
      </c>
      <c r="AG270" s="149">
        <v>10</v>
      </c>
      <c r="AH270" s="149">
        <v>10</v>
      </c>
      <c r="AI270" s="149">
        <v>10</v>
      </c>
      <c r="AJ270" s="149">
        <v>10</v>
      </c>
      <c r="AK270" s="149">
        <v>10</v>
      </c>
      <c r="AL270" s="149">
        <v>10</v>
      </c>
      <c r="AM270" s="149">
        <v>10</v>
      </c>
      <c r="AN270" s="149">
        <v>10</v>
      </c>
      <c r="AO270" s="149">
        <v>10</v>
      </c>
      <c r="AP270" s="149">
        <v>10</v>
      </c>
      <c r="AQ270" s="149">
        <v>10</v>
      </c>
      <c r="AR270" s="149">
        <v>10</v>
      </c>
      <c r="AS270" s="149">
        <v>10</v>
      </c>
      <c r="AT270" s="149">
        <v>10</v>
      </c>
      <c r="AU270" s="149">
        <v>10</v>
      </c>
      <c r="AV270" s="149">
        <v>10</v>
      </c>
      <c r="AW270" s="149">
        <v>10</v>
      </c>
      <c r="AX270" s="149">
        <v>10</v>
      </c>
      <c r="AY270" s="149">
        <v>10</v>
      </c>
      <c r="AZ270" s="149">
        <v>10</v>
      </c>
      <c r="BA270" s="149">
        <v>10</v>
      </c>
      <c r="BB270" s="149">
        <v>10</v>
      </c>
      <c r="BC270" s="149">
        <v>10</v>
      </c>
      <c r="BD270" s="149">
        <v>10</v>
      </c>
      <c r="BE270" s="149">
        <v>10</v>
      </c>
      <c r="BF270" s="149">
        <v>10</v>
      </c>
      <c r="BG270" s="149">
        <v>10</v>
      </c>
      <c r="BH270" s="149">
        <v>10</v>
      </c>
      <c r="BI270" s="149">
        <v>10</v>
      </c>
      <c r="BJ270" s="149">
        <v>10</v>
      </c>
      <c r="BK270" s="149">
        <v>10</v>
      </c>
      <c r="BL270" s="149">
        <v>10</v>
      </c>
      <c r="BM270" s="149">
        <v>10</v>
      </c>
      <c r="BN270" s="149">
        <v>10</v>
      </c>
      <c r="BO270" s="149">
        <v>10</v>
      </c>
      <c r="BP270" s="149">
        <v>10</v>
      </c>
      <c r="BQ270" s="149">
        <v>10</v>
      </c>
      <c r="BR270" s="149">
        <v>10</v>
      </c>
      <c r="BS270" s="149">
        <v>10</v>
      </c>
      <c r="BT270" s="149">
        <v>10</v>
      </c>
      <c r="BU270" s="149"/>
      <c r="BV270" s="149"/>
      <c r="BW270" s="149"/>
      <c r="BX270" s="149"/>
      <c r="BY270" s="149"/>
      <c r="BZ270" s="149"/>
      <c r="CA270" s="149"/>
      <c r="CB270" s="149"/>
      <c r="CC270" s="149"/>
      <c r="CD270" s="149"/>
      <c r="CE270" s="149"/>
      <c r="CF270" s="149"/>
      <c r="CG270" s="149"/>
      <c r="CH270" s="149"/>
      <c r="CI270" s="149"/>
      <c r="CJ270" s="149"/>
      <c r="CK270" s="149"/>
      <c r="CL270" s="149"/>
      <c r="CM270" s="149"/>
      <c r="CN270" s="149"/>
      <c r="CO270" s="149"/>
      <c r="CP270" s="149"/>
      <c r="CQ270" s="149"/>
      <c r="CR270" s="149"/>
      <c r="CS270" s="150"/>
      <c r="CT270" s="151"/>
      <c r="CW270" s="68"/>
      <c r="CX270" s="152"/>
    </row>
    <row r="271" spans="1:102">
      <c r="A271" s="289" t="s">
        <v>8334</v>
      </c>
      <c r="B271" s="146" t="s">
        <v>1190</v>
      </c>
      <c r="C271" s="147" t="str">
        <f>+_xlfn.XLOOKUP(B271,'R4'!B:B,'R4'!C:C)</f>
        <v>AMR - TELESKOPİK YÜKLEYİCİ - JCB</v>
      </c>
      <c r="D271" s="147"/>
      <c r="E271" s="150" t="s">
        <v>5165</v>
      </c>
      <c r="F271" s="150" t="s">
        <v>38</v>
      </c>
      <c r="G271" s="150" t="s">
        <v>35</v>
      </c>
      <c r="H271" s="150" t="s">
        <v>8271</v>
      </c>
      <c r="I271" s="156"/>
      <c r="J271" s="148">
        <v>0</v>
      </c>
      <c r="K271" s="149">
        <v>0</v>
      </c>
      <c r="L271" s="149">
        <v>0</v>
      </c>
      <c r="M271" s="149">
        <v>0</v>
      </c>
      <c r="N271" s="149">
        <v>0</v>
      </c>
      <c r="O271" s="149">
        <v>0</v>
      </c>
      <c r="P271" s="149">
        <v>0</v>
      </c>
      <c r="Q271" s="149">
        <v>0</v>
      </c>
      <c r="R271" s="149">
        <v>0</v>
      </c>
      <c r="S271" s="149">
        <v>0</v>
      </c>
      <c r="T271" s="149">
        <v>0</v>
      </c>
      <c r="U271" s="149">
        <v>0</v>
      </c>
      <c r="V271" s="149">
        <v>0</v>
      </c>
      <c r="W271" s="149">
        <v>0</v>
      </c>
      <c r="X271" s="149">
        <v>0</v>
      </c>
      <c r="Y271" s="149">
        <v>1</v>
      </c>
      <c r="Z271" s="149">
        <v>1</v>
      </c>
      <c r="AA271" s="149">
        <v>1</v>
      </c>
      <c r="AB271" s="149">
        <v>1</v>
      </c>
      <c r="AC271" s="149">
        <v>1</v>
      </c>
      <c r="AD271" s="149">
        <v>1</v>
      </c>
      <c r="AE271" s="149">
        <v>1</v>
      </c>
      <c r="AF271" s="149">
        <v>1</v>
      </c>
      <c r="AG271" s="149">
        <v>1</v>
      </c>
      <c r="AH271" s="149">
        <v>1</v>
      </c>
      <c r="AI271" s="149">
        <v>1</v>
      </c>
      <c r="AJ271" s="149">
        <v>1</v>
      </c>
      <c r="AK271" s="149">
        <v>1</v>
      </c>
      <c r="AL271" s="149">
        <v>1</v>
      </c>
      <c r="AM271" s="149">
        <v>1</v>
      </c>
      <c r="AN271" s="149">
        <v>1</v>
      </c>
      <c r="AO271" s="149">
        <v>1</v>
      </c>
      <c r="AP271" s="149">
        <v>1</v>
      </c>
      <c r="AQ271" s="149">
        <v>1</v>
      </c>
      <c r="AR271" s="149">
        <v>1</v>
      </c>
      <c r="AS271" s="149">
        <v>1</v>
      </c>
      <c r="AT271" s="149">
        <v>1</v>
      </c>
      <c r="AU271" s="149">
        <v>1</v>
      </c>
      <c r="AV271" s="149">
        <v>1</v>
      </c>
      <c r="AW271" s="149">
        <v>1</v>
      </c>
      <c r="AX271" s="149">
        <v>1</v>
      </c>
      <c r="AY271" s="149">
        <v>1</v>
      </c>
      <c r="AZ271" s="149">
        <v>1</v>
      </c>
      <c r="BA271" s="149">
        <v>1</v>
      </c>
      <c r="BB271" s="149">
        <v>1</v>
      </c>
      <c r="BC271" s="149">
        <v>1</v>
      </c>
      <c r="BD271" s="149">
        <v>1</v>
      </c>
      <c r="BE271" s="149">
        <v>1</v>
      </c>
      <c r="BF271" s="149">
        <v>1</v>
      </c>
      <c r="BG271" s="149">
        <v>1</v>
      </c>
      <c r="BH271" s="149">
        <v>1</v>
      </c>
      <c r="BI271" s="149">
        <v>1</v>
      </c>
      <c r="BJ271" s="149">
        <v>1</v>
      </c>
      <c r="BK271" s="149">
        <v>1</v>
      </c>
      <c r="BL271" s="149">
        <v>1</v>
      </c>
      <c r="BM271" s="149">
        <v>1</v>
      </c>
      <c r="BN271" s="149">
        <v>1</v>
      </c>
      <c r="BO271" s="149">
        <v>1</v>
      </c>
      <c r="BP271" s="149">
        <v>1</v>
      </c>
      <c r="BQ271" s="149">
        <v>1</v>
      </c>
      <c r="BR271" s="149">
        <v>1</v>
      </c>
      <c r="BS271" s="149">
        <v>1</v>
      </c>
      <c r="BT271" s="149">
        <v>1</v>
      </c>
      <c r="BU271" s="149"/>
      <c r="BV271" s="149"/>
      <c r="BW271" s="149"/>
      <c r="BX271" s="149"/>
      <c r="BY271" s="149"/>
      <c r="BZ271" s="149"/>
      <c r="CA271" s="149"/>
      <c r="CB271" s="149"/>
      <c r="CC271" s="149"/>
      <c r="CD271" s="149"/>
      <c r="CE271" s="149"/>
      <c r="CF271" s="149"/>
      <c r="CG271" s="149"/>
      <c r="CH271" s="149"/>
      <c r="CI271" s="149"/>
      <c r="CJ271" s="149"/>
      <c r="CK271" s="149"/>
      <c r="CL271" s="149"/>
      <c r="CM271" s="149"/>
      <c r="CN271" s="149"/>
      <c r="CO271" s="149"/>
      <c r="CP271" s="149"/>
      <c r="CQ271" s="149"/>
      <c r="CR271" s="149"/>
      <c r="CS271" s="150"/>
      <c r="CT271" s="151"/>
      <c r="CW271" s="68"/>
      <c r="CX271" s="152"/>
    </row>
    <row r="272" spans="1:102">
      <c r="A272" s="289" t="s">
        <v>8334</v>
      </c>
      <c r="B272" s="146" t="s">
        <v>1191</v>
      </c>
      <c r="C272" s="147" t="str">
        <f>+_xlfn.XLOOKUP(B272,'R4'!B:B,'R4'!C:C)</f>
        <v>AMR - TELESKOPİK YÜKLEYİCİ - JCB</v>
      </c>
      <c r="D272" s="147"/>
      <c r="E272" s="150" t="s">
        <v>5165</v>
      </c>
      <c r="F272" s="150" t="s">
        <v>38</v>
      </c>
      <c r="G272" s="150" t="s">
        <v>35</v>
      </c>
      <c r="H272" s="150" t="s">
        <v>8271</v>
      </c>
      <c r="I272" s="156"/>
      <c r="J272" s="148">
        <v>0</v>
      </c>
      <c r="K272" s="149">
        <v>0</v>
      </c>
      <c r="L272" s="149">
        <v>0</v>
      </c>
      <c r="M272" s="149">
        <v>0</v>
      </c>
      <c r="N272" s="149">
        <v>0</v>
      </c>
      <c r="O272" s="149">
        <v>0</v>
      </c>
      <c r="P272" s="149">
        <v>0</v>
      </c>
      <c r="Q272" s="149">
        <v>0</v>
      </c>
      <c r="R272" s="149">
        <v>0</v>
      </c>
      <c r="S272" s="149">
        <v>0</v>
      </c>
      <c r="T272" s="149">
        <v>0</v>
      </c>
      <c r="U272" s="149">
        <v>0</v>
      </c>
      <c r="V272" s="149">
        <v>0</v>
      </c>
      <c r="W272" s="149">
        <v>0</v>
      </c>
      <c r="X272" s="149">
        <v>0</v>
      </c>
      <c r="Y272" s="149">
        <v>1</v>
      </c>
      <c r="Z272" s="149">
        <v>1</v>
      </c>
      <c r="AA272" s="149">
        <v>1</v>
      </c>
      <c r="AB272" s="149">
        <v>1</v>
      </c>
      <c r="AC272" s="149">
        <v>1</v>
      </c>
      <c r="AD272" s="149">
        <v>1</v>
      </c>
      <c r="AE272" s="149">
        <v>1</v>
      </c>
      <c r="AF272" s="149">
        <v>1</v>
      </c>
      <c r="AG272" s="149">
        <v>1</v>
      </c>
      <c r="AH272" s="149">
        <v>1</v>
      </c>
      <c r="AI272" s="149">
        <v>1</v>
      </c>
      <c r="AJ272" s="149">
        <v>1</v>
      </c>
      <c r="AK272" s="149">
        <v>1</v>
      </c>
      <c r="AL272" s="149">
        <v>1</v>
      </c>
      <c r="AM272" s="149">
        <v>1</v>
      </c>
      <c r="AN272" s="149">
        <v>1</v>
      </c>
      <c r="AO272" s="149">
        <v>1</v>
      </c>
      <c r="AP272" s="149">
        <v>1</v>
      </c>
      <c r="AQ272" s="149">
        <v>1</v>
      </c>
      <c r="AR272" s="149">
        <v>1</v>
      </c>
      <c r="AS272" s="149">
        <v>1</v>
      </c>
      <c r="AT272" s="149">
        <v>1</v>
      </c>
      <c r="AU272" s="149">
        <v>1</v>
      </c>
      <c r="AV272" s="149">
        <v>1</v>
      </c>
      <c r="AW272" s="149">
        <v>1</v>
      </c>
      <c r="AX272" s="149">
        <v>1</v>
      </c>
      <c r="AY272" s="149">
        <v>1</v>
      </c>
      <c r="AZ272" s="149">
        <v>1</v>
      </c>
      <c r="BA272" s="149">
        <v>1</v>
      </c>
      <c r="BB272" s="149">
        <v>1</v>
      </c>
      <c r="BC272" s="149">
        <v>1</v>
      </c>
      <c r="BD272" s="149">
        <v>1</v>
      </c>
      <c r="BE272" s="149">
        <v>1</v>
      </c>
      <c r="BF272" s="149">
        <v>1</v>
      </c>
      <c r="BG272" s="149">
        <v>1</v>
      </c>
      <c r="BH272" s="149">
        <v>1</v>
      </c>
      <c r="BI272" s="149">
        <v>1</v>
      </c>
      <c r="BJ272" s="149">
        <v>1</v>
      </c>
      <c r="BK272" s="149">
        <v>1</v>
      </c>
      <c r="BL272" s="149">
        <v>1</v>
      </c>
      <c r="BM272" s="149">
        <v>1</v>
      </c>
      <c r="BN272" s="149">
        <v>1</v>
      </c>
      <c r="BO272" s="149">
        <v>1</v>
      </c>
      <c r="BP272" s="149">
        <v>1</v>
      </c>
      <c r="BQ272" s="149">
        <v>1</v>
      </c>
      <c r="BR272" s="149">
        <v>1</v>
      </c>
      <c r="BS272" s="149">
        <v>1</v>
      </c>
      <c r="BT272" s="149">
        <v>1</v>
      </c>
      <c r="BU272" s="149"/>
      <c r="BV272" s="149"/>
      <c r="BW272" s="149"/>
      <c r="BX272" s="149"/>
      <c r="BY272" s="149"/>
      <c r="BZ272" s="149"/>
      <c r="CA272" s="149"/>
      <c r="CB272" s="149"/>
      <c r="CC272" s="149"/>
      <c r="CD272" s="149"/>
      <c r="CE272" s="149"/>
      <c r="CF272" s="149"/>
      <c r="CG272" s="149"/>
      <c r="CH272" s="149"/>
      <c r="CI272" s="149"/>
      <c r="CJ272" s="149"/>
      <c r="CK272" s="149"/>
      <c r="CL272" s="149"/>
      <c r="CM272" s="149"/>
      <c r="CN272" s="149"/>
      <c r="CO272" s="149"/>
      <c r="CP272" s="149"/>
      <c r="CQ272" s="149"/>
      <c r="CR272" s="149"/>
      <c r="CS272" s="150"/>
      <c r="CT272" s="151"/>
      <c r="CW272" s="68"/>
      <c r="CX272" s="152"/>
    </row>
    <row r="273" spans="1:102">
      <c r="A273" s="289" t="s">
        <v>8334</v>
      </c>
      <c r="B273" s="146" t="s">
        <v>1192</v>
      </c>
      <c r="C273" s="147" t="str">
        <f>+_xlfn.XLOOKUP(B273,'R4'!B:B,'R4'!C:C)</f>
        <v>AMR - TELESKOPİK YÜKLEYİCİ - JCB</v>
      </c>
      <c r="D273" s="147"/>
      <c r="E273" s="150" t="s">
        <v>5163</v>
      </c>
      <c r="F273" s="150" t="s">
        <v>38</v>
      </c>
      <c r="G273" s="150" t="s">
        <v>35</v>
      </c>
      <c r="H273" s="150" t="s">
        <v>8271</v>
      </c>
      <c r="I273" s="156"/>
      <c r="J273" s="148">
        <v>0</v>
      </c>
      <c r="K273" s="149">
        <v>0</v>
      </c>
      <c r="L273" s="149">
        <v>0</v>
      </c>
      <c r="M273" s="149">
        <v>0</v>
      </c>
      <c r="N273" s="149">
        <v>0</v>
      </c>
      <c r="O273" s="149">
        <v>0</v>
      </c>
      <c r="P273" s="149">
        <v>0</v>
      </c>
      <c r="Q273" s="149">
        <v>0</v>
      </c>
      <c r="R273" s="149">
        <v>0</v>
      </c>
      <c r="S273" s="149">
        <v>0</v>
      </c>
      <c r="T273" s="149">
        <v>0</v>
      </c>
      <c r="U273" s="149">
        <v>0</v>
      </c>
      <c r="V273" s="149">
        <v>0</v>
      </c>
      <c r="W273" s="149">
        <v>0</v>
      </c>
      <c r="X273" s="149">
        <v>0</v>
      </c>
      <c r="Y273" s="149">
        <v>1</v>
      </c>
      <c r="Z273" s="149">
        <v>1</v>
      </c>
      <c r="AA273" s="149">
        <v>1</v>
      </c>
      <c r="AB273" s="149">
        <v>1</v>
      </c>
      <c r="AC273" s="149">
        <v>1</v>
      </c>
      <c r="AD273" s="149">
        <v>1</v>
      </c>
      <c r="AE273" s="149">
        <v>1</v>
      </c>
      <c r="AF273" s="149">
        <v>1</v>
      </c>
      <c r="AG273" s="149">
        <v>1</v>
      </c>
      <c r="AH273" s="149">
        <v>1</v>
      </c>
      <c r="AI273" s="149">
        <v>1</v>
      </c>
      <c r="AJ273" s="149">
        <v>1</v>
      </c>
      <c r="AK273" s="149">
        <v>1</v>
      </c>
      <c r="AL273" s="149">
        <v>1</v>
      </c>
      <c r="AM273" s="149">
        <v>1</v>
      </c>
      <c r="AN273" s="149">
        <v>1</v>
      </c>
      <c r="AO273" s="149">
        <v>1</v>
      </c>
      <c r="AP273" s="149">
        <v>1</v>
      </c>
      <c r="AQ273" s="149">
        <v>1</v>
      </c>
      <c r="AR273" s="149">
        <v>1</v>
      </c>
      <c r="AS273" s="149">
        <v>1</v>
      </c>
      <c r="AT273" s="149">
        <v>1</v>
      </c>
      <c r="AU273" s="149">
        <v>1</v>
      </c>
      <c r="AV273" s="149">
        <v>1</v>
      </c>
      <c r="AW273" s="149">
        <v>1</v>
      </c>
      <c r="AX273" s="149">
        <v>1</v>
      </c>
      <c r="AY273" s="149">
        <v>1</v>
      </c>
      <c r="AZ273" s="149">
        <v>1</v>
      </c>
      <c r="BA273" s="149">
        <v>1</v>
      </c>
      <c r="BB273" s="149">
        <v>1</v>
      </c>
      <c r="BC273" s="149">
        <v>1</v>
      </c>
      <c r="BD273" s="149">
        <v>1</v>
      </c>
      <c r="BE273" s="149">
        <v>1</v>
      </c>
      <c r="BF273" s="149">
        <v>1</v>
      </c>
      <c r="BG273" s="149">
        <v>1</v>
      </c>
      <c r="BH273" s="149">
        <v>1</v>
      </c>
      <c r="BI273" s="149">
        <v>1</v>
      </c>
      <c r="BJ273" s="149">
        <v>1</v>
      </c>
      <c r="BK273" s="149">
        <v>1</v>
      </c>
      <c r="BL273" s="149">
        <v>1</v>
      </c>
      <c r="BM273" s="149">
        <v>1</v>
      </c>
      <c r="BN273" s="149">
        <v>1</v>
      </c>
      <c r="BO273" s="149">
        <v>1</v>
      </c>
      <c r="BP273" s="149">
        <v>1</v>
      </c>
      <c r="BQ273" s="149">
        <v>1</v>
      </c>
      <c r="BR273" s="149">
        <v>1</v>
      </c>
      <c r="BS273" s="149">
        <v>1</v>
      </c>
      <c r="BT273" s="149">
        <v>1</v>
      </c>
      <c r="BU273" s="149"/>
      <c r="BV273" s="149"/>
      <c r="BW273" s="149"/>
      <c r="BX273" s="149"/>
      <c r="BY273" s="149"/>
      <c r="BZ273" s="149"/>
      <c r="CA273" s="149"/>
      <c r="CB273" s="149"/>
      <c r="CC273" s="149"/>
      <c r="CD273" s="149"/>
      <c r="CE273" s="149"/>
      <c r="CF273" s="149"/>
      <c r="CG273" s="149"/>
      <c r="CH273" s="149"/>
      <c r="CI273" s="149"/>
      <c r="CJ273" s="149"/>
      <c r="CK273" s="149"/>
      <c r="CL273" s="149"/>
      <c r="CM273" s="149"/>
      <c r="CN273" s="149"/>
      <c r="CO273" s="149"/>
      <c r="CP273" s="149"/>
      <c r="CQ273" s="149"/>
      <c r="CR273" s="149"/>
      <c r="CS273" s="150"/>
      <c r="CT273" s="151"/>
      <c r="CW273" s="68"/>
      <c r="CX273" s="152"/>
    </row>
    <row r="274" spans="1:102">
      <c r="A274" s="289" t="s">
        <v>8334</v>
      </c>
      <c r="B274" s="146" t="s">
        <v>1269</v>
      </c>
      <c r="C274" s="147" t="str">
        <f>+_xlfn.XLOOKUP(B274,'R4'!B:B,'R4'!C:C)</f>
        <v>AMR - EPIROC 110W</v>
      </c>
      <c r="D274" s="147"/>
      <c r="E274" s="150" t="s">
        <v>5163</v>
      </c>
      <c r="F274" s="150" t="s">
        <v>38</v>
      </c>
      <c r="G274" s="150" t="s">
        <v>35</v>
      </c>
      <c r="H274" s="150" t="s">
        <v>8271</v>
      </c>
      <c r="I274" s="156"/>
      <c r="J274" s="148">
        <v>0</v>
      </c>
      <c r="K274" s="149">
        <v>0</v>
      </c>
      <c r="L274" s="149">
        <v>0</v>
      </c>
      <c r="M274" s="149">
        <v>0</v>
      </c>
      <c r="N274" s="149">
        <v>0</v>
      </c>
      <c r="O274" s="149">
        <v>0</v>
      </c>
      <c r="P274" s="149">
        <v>0</v>
      </c>
      <c r="Q274" s="149">
        <v>0</v>
      </c>
      <c r="R274" s="149">
        <v>11</v>
      </c>
      <c r="S274" s="149">
        <v>11</v>
      </c>
      <c r="T274" s="149">
        <v>11</v>
      </c>
      <c r="U274" s="149">
        <v>11</v>
      </c>
      <c r="V274" s="149">
        <v>11</v>
      </c>
      <c r="W274" s="149">
        <v>11</v>
      </c>
      <c r="X274" s="149">
        <v>11</v>
      </c>
      <c r="Y274" s="149">
        <v>11</v>
      </c>
      <c r="Z274" s="149">
        <v>11</v>
      </c>
      <c r="AA274" s="149">
        <v>11</v>
      </c>
      <c r="AB274" s="149">
        <v>11</v>
      </c>
      <c r="AC274" s="149">
        <v>11</v>
      </c>
      <c r="AD274" s="149">
        <v>11</v>
      </c>
      <c r="AE274" s="149">
        <v>11</v>
      </c>
      <c r="AF274" s="149">
        <v>11</v>
      </c>
      <c r="AG274" s="149">
        <v>11</v>
      </c>
      <c r="AH274" s="149">
        <v>11</v>
      </c>
      <c r="AI274" s="149">
        <v>11</v>
      </c>
      <c r="AJ274" s="149">
        <v>11</v>
      </c>
      <c r="AK274" s="149">
        <v>11</v>
      </c>
      <c r="AL274" s="149">
        <v>11</v>
      </c>
      <c r="AM274" s="149">
        <v>11</v>
      </c>
      <c r="AN274" s="149">
        <v>11</v>
      </c>
      <c r="AO274" s="149">
        <v>11</v>
      </c>
      <c r="AP274" s="149">
        <v>11</v>
      </c>
      <c r="AQ274" s="149">
        <v>11</v>
      </c>
      <c r="AR274" s="149">
        <v>11</v>
      </c>
      <c r="AS274" s="149">
        <v>11</v>
      </c>
      <c r="AT274" s="149">
        <v>11</v>
      </c>
      <c r="AU274" s="149">
        <v>11</v>
      </c>
      <c r="AV274" s="149">
        <v>11</v>
      </c>
      <c r="AW274" s="149">
        <v>11</v>
      </c>
      <c r="AX274" s="149">
        <v>11</v>
      </c>
      <c r="AY274" s="149">
        <v>11</v>
      </c>
      <c r="AZ274" s="149">
        <v>11</v>
      </c>
      <c r="BA274" s="149">
        <v>11</v>
      </c>
      <c r="BB274" s="149">
        <v>11</v>
      </c>
      <c r="BC274" s="149">
        <v>11</v>
      </c>
      <c r="BD274" s="149">
        <v>11</v>
      </c>
      <c r="BE274" s="149">
        <v>11</v>
      </c>
      <c r="BF274" s="149">
        <v>11</v>
      </c>
      <c r="BG274" s="149">
        <v>11</v>
      </c>
      <c r="BH274" s="149">
        <v>11</v>
      </c>
      <c r="BI274" s="149">
        <v>11</v>
      </c>
      <c r="BJ274" s="149">
        <v>11</v>
      </c>
      <c r="BK274" s="149">
        <v>11</v>
      </c>
      <c r="BL274" s="149">
        <v>11</v>
      </c>
      <c r="BM274" s="149">
        <v>11</v>
      </c>
      <c r="BN274" s="149">
        <v>11</v>
      </c>
      <c r="BO274" s="149">
        <v>11</v>
      </c>
      <c r="BP274" s="149">
        <v>11</v>
      </c>
      <c r="BQ274" s="149">
        <v>11</v>
      </c>
      <c r="BR274" s="149">
        <v>11</v>
      </c>
      <c r="BS274" s="149">
        <v>11</v>
      </c>
      <c r="BT274" s="149">
        <v>11</v>
      </c>
      <c r="BU274" s="149"/>
      <c r="BV274" s="149"/>
      <c r="BW274" s="149"/>
      <c r="BX274" s="149"/>
      <c r="BY274" s="149"/>
      <c r="BZ274" s="149"/>
      <c r="CA274" s="149"/>
      <c r="CB274" s="149"/>
      <c r="CC274" s="149"/>
      <c r="CD274" s="149"/>
      <c r="CE274" s="149"/>
      <c r="CF274" s="149"/>
      <c r="CG274" s="149"/>
      <c r="CH274" s="149"/>
      <c r="CI274" s="149"/>
      <c r="CJ274" s="149"/>
      <c r="CK274" s="149"/>
      <c r="CL274" s="149"/>
      <c r="CM274" s="149"/>
      <c r="CN274" s="149"/>
      <c r="CO274" s="149"/>
      <c r="CP274" s="149"/>
      <c r="CQ274" s="149"/>
      <c r="CR274" s="149"/>
      <c r="CS274" s="150"/>
      <c r="CT274" s="151"/>
      <c r="CW274" s="68"/>
      <c r="CX274" s="152"/>
    </row>
    <row r="275" spans="1:102">
      <c r="A275" s="289" t="s">
        <v>8334</v>
      </c>
      <c r="B275" s="146" t="s">
        <v>1271</v>
      </c>
      <c r="C275" s="147" t="str">
        <f>+_xlfn.XLOOKUP(B275,'R4'!B:B,'R4'!C:C)</f>
        <v>AMR - EPIROC 150W</v>
      </c>
      <c r="D275" s="147"/>
      <c r="E275" s="150" t="s">
        <v>5163</v>
      </c>
      <c r="F275" s="150" t="s">
        <v>38</v>
      </c>
      <c r="G275" s="150" t="s">
        <v>35</v>
      </c>
      <c r="H275" s="150" t="s">
        <v>8271</v>
      </c>
      <c r="I275" s="156"/>
      <c r="J275" s="148">
        <v>0</v>
      </c>
      <c r="K275" s="149">
        <v>0</v>
      </c>
      <c r="L275" s="149">
        <v>0</v>
      </c>
      <c r="M275" s="149">
        <v>0</v>
      </c>
      <c r="N275" s="149">
        <v>0</v>
      </c>
      <c r="O275" s="149">
        <v>0</v>
      </c>
      <c r="P275" s="149">
        <v>0</v>
      </c>
      <c r="Q275" s="149">
        <v>0</v>
      </c>
      <c r="R275" s="149">
        <v>3</v>
      </c>
      <c r="S275" s="149">
        <v>3</v>
      </c>
      <c r="T275" s="149">
        <v>3</v>
      </c>
      <c r="U275" s="149">
        <v>3</v>
      </c>
      <c r="V275" s="149">
        <v>3</v>
      </c>
      <c r="W275" s="149">
        <v>3</v>
      </c>
      <c r="X275" s="149">
        <v>3</v>
      </c>
      <c r="Y275" s="149">
        <v>3</v>
      </c>
      <c r="Z275" s="149">
        <v>3</v>
      </c>
      <c r="AA275" s="149">
        <v>3</v>
      </c>
      <c r="AB275" s="149">
        <v>3</v>
      </c>
      <c r="AC275" s="149">
        <v>3</v>
      </c>
      <c r="AD275" s="149">
        <v>3</v>
      </c>
      <c r="AE275" s="149">
        <v>3</v>
      </c>
      <c r="AF275" s="149">
        <v>3</v>
      </c>
      <c r="AG275" s="149">
        <v>3</v>
      </c>
      <c r="AH275" s="149">
        <v>3</v>
      </c>
      <c r="AI275" s="149">
        <v>3</v>
      </c>
      <c r="AJ275" s="149">
        <v>3</v>
      </c>
      <c r="AK275" s="149">
        <v>3</v>
      </c>
      <c r="AL275" s="149">
        <v>3</v>
      </c>
      <c r="AM275" s="149">
        <v>3</v>
      </c>
      <c r="AN275" s="149">
        <v>3</v>
      </c>
      <c r="AO275" s="149">
        <v>3</v>
      </c>
      <c r="AP275" s="149">
        <v>3</v>
      </c>
      <c r="AQ275" s="149">
        <v>3</v>
      </c>
      <c r="AR275" s="149">
        <v>3</v>
      </c>
      <c r="AS275" s="149">
        <v>3</v>
      </c>
      <c r="AT275" s="149">
        <v>3</v>
      </c>
      <c r="AU275" s="149">
        <v>3</v>
      </c>
      <c r="AV275" s="149">
        <v>3</v>
      </c>
      <c r="AW275" s="149">
        <v>3</v>
      </c>
      <c r="AX275" s="149">
        <v>3</v>
      </c>
      <c r="AY275" s="149">
        <v>3</v>
      </c>
      <c r="AZ275" s="149">
        <v>3</v>
      </c>
      <c r="BA275" s="149">
        <v>3</v>
      </c>
      <c r="BB275" s="149">
        <v>3</v>
      </c>
      <c r="BC275" s="149">
        <v>3</v>
      </c>
      <c r="BD275" s="149">
        <v>3</v>
      </c>
      <c r="BE275" s="149">
        <v>3</v>
      </c>
      <c r="BF275" s="149">
        <v>3</v>
      </c>
      <c r="BG275" s="149">
        <v>3</v>
      </c>
      <c r="BH275" s="149">
        <v>3</v>
      </c>
      <c r="BI275" s="149">
        <v>3</v>
      </c>
      <c r="BJ275" s="149">
        <v>3</v>
      </c>
      <c r="BK275" s="149">
        <v>3</v>
      </c>
      <c r="BL275" s="149">
        <v>3</v>
      </c>
      <c r="BM275" s="149">
        <v>3</v>
      </c>
      <c r="BN275" s="149">
        <v>3</v>
      </c>
      <c r="BO275" s="149">
        <v>3</v>
      </c>
      <c r="BP275" s="149">
        <v>3</v>
      </c>
      <c r="BQ275" s="149">
        <v>3</v>
      </c>
      <c r="BR275" s="149">
        <v>3</v>
      </c>
      <c r="BS275" s="149">
        <v>3</v>
      </c>
      <c r="BT275" s="149">
        <v>3</v>
      </c>
      <c r="BU275" s="149"/>
      <c r="BV275" s="149"/>
      <c r="BW275" s="149"/>
      <c r="BX275" s="149"/>
      <c r="BY275" s="149"/>
      <c r="BZ275" s="149"/>
      <c r="CA275" s="149"/>
      <c r="CB275" s="149"/>
      <c r="CC275" s="149"/>
      <c r="CD275" s="149"/>
      <c r="CE275" s="149"/>
      <c r="CF275" s="149"/>
      <c r="CG275" s="149"/>
      <c r="CH275" s="149"/>
      <c r="CI275" s="149"/>
      <c r="CJ275" s="149"/>
      <c r="CK275" s="149"/>
      <c r="CL275" s="149"/>
      <c r="CM275" s="149"/>
      <c r="CN275" s="149"/>
      <c r="CO275" s="149"/>
      <c r="CP275" s="149"/>
      <c r="CQ275" s="149"/>
      <c r="CR275" s="149"/>
      <c r="CS275" s="150"/>
      <c r="CT275" s="151"/>
      <c r="CW275" s="68"/>
      <c r="CX275" s="152"/>
    </row>
    <row r="276" spans="1:102">
      <c r="A276" s="289" t="s">
        <v>8334</v>
      </c>
      <c r="B276" s="146" t="s">
        <v>7500</v>
      </c>
      <c r="C276" s="147" t="str">
        <f>+_xlfn.XLOOKUP(B276,'R4'!B:B,'R4'!C:C)</f>
        <v>AMR - ATLAS COPCO WEDA 4" - GENERİC</v>
      </c>
      <c r="D276" s="147"/>
      <c r="E276" s="150" t="s">
        <v>5163</v>
      </c>
      <c r="F276" s="150" t="s">
        <v>38</v>
      </c>
      <c r="G276" s="150" t="s">
        <v>35</v>
      </c>
      <c r="H276" s="150" t="s">
        <v>8271</v>
      </c>
      <c r="I276" s="156"/>
      <c r="J276" s="148">
        <v>0</v>
      </c>
      <c r="K276" s="149">
        <v>0</v>
      </c>
      <c r="L276" s="149">
        <v>0</v>
      </c>
      <c r="M276" s="149">
        <v>0</v>
      </c>
      <c r="N276" s="149">
        <v>0</v>
      </c>
      <c r="O276" s="149">
        <v>0</v>
      </c>
      <c r="P276" s="149">
        <v>0</v>
      </c>
      <c r="Q276" s="149">
        <v>10</v>
      </c>
      <c r="R276" s="149">
        <v>10</v>
      </c>
      <c r="S276" s="149">
        <v>10</v>
      </c>
      <c r="T276" s="149">
        <v>10</v>
      </c>
      <c r="U276" s="149">
        <v>10</v>
      </c>
      <c r="V276" s="149">
        <v>10</v>
      </c>
      <c r="W276" s="149">
        <v>10</v>
      </c>
      <c r="X276" s="149">
        <v>10</v>
      </c>
      <c r="Y276" s="149">
        <v>10</v>
      </c>
      <c r="Z276" s="149">
        <v>10</v>
      </c>
      <c r="AA276" s="149">
        <v>10</v>
      </c>
      <c r="AB276" s="149">
        <v>10</v>
      </c>
      <c r="AC276" s="149">
        <v>10</v>
      </c>
      <c r="AD276" s="149">
        <v>10</v>
      </c>
      <c r="AE276" s="149">
        <v>10</v>
      </c>
      <c r="AF276" s="149">
        <v>10</v>
      </c>
      <c r="AG276" s="149">
        <v>10</v>
      </c>
      <c r="AH276" s="149">
        <v>10</v>
      </c>
      <c r="AI276" s="149">
        <v>10</v>
      </c>
      <c r="AJ276" s="149">
        <v>10</v>
      </c>
      <c r="AK276" s="149">
        <v>10</v>
      </c>
      <c r="AL276" s="149">
        <v>10</v>
      </c>
      <c r="AM276" s="149">
        <v>10</v>
      </c>
      <c r="AN276" s="149">
        <v>10</v>
      </c>
      <c r="AO276" s="149">
        <v>10</v>
      </c>
      <c r="AP276" s="149">
        <v>10</v>
      </c>
      <c r="AQ276" s="149">
        <v>10</v>
      </c>
      <c r="AR276" s="149">
        <v>10</v>
      </c>
      <c r="AS276" s="149">
        <v>10</v>
      </c>
      <c r="AT276" s="149">
        <v>10</v>
      </c>
      <c r="AU276" s="149">
        <v>10</v>
      </c>
      <c r="AV276" s="149">
        <v>10</v>
      </c>
      <c r="AW276" s="149">
        <v>10</v>
      </c>
      <c r="AX276" s="149">
        <v>10</v>
      </c>
      <c r="AY276" s="149">
        <v>10</v>
      </c>
      <c r="AZ276" s="149">
        <v>10</v>
      </c>
      <c r="BA276" s="149">
        <v>10</v>
      </c>
      <c r="BB276" s="149">
        <v>10</v>
      </c>
      <c r="BC276" s="149">
        <v>10</v>
      </c>
      <c r="BD276" s="149">
        <v>10</v>
      </c>
      <c r="BE276" s="149">
        <v>10</v>
      </c>
      <c r="BF276" s="149">
        <v>10</v>
      </c>
      <c r="BG276" s="149">
        <v>10</v>
      </c>
      <c r="BH276" s="149">
        <v>10</v>
      </c>
      <c r="BI276" s="149">
        <v>10</v>
      </c>
      <c r="BJ276" s="149">
        <v>10</v>
      </c>
      <c r="BK276" s="149">
        <v>10</v>
      </c>
      <c r="BL276" s="149">
        <v>10</v>
      </c>
      <c r="BM276" s="149">
        <v>10</v>
      </c>
      <c r="BN276" s="149">
        <v>10</v>
      </c>
      <c r="BO276" s="149">
        <v>10</v>
      </c>
      <c r="BP276" s="149">
        <v>10</v>
      </c>
      <c r="BQ276" s="149">
        <v>10</v>
      </c>
      <c r="BR276" s="149">
        <v>10</v>
      </c>
      <c r="BS276" s="149">
        <v>10</v>
      </c>
      <c r="BT276" s="149">
        <v>10</v>
      </c>
      <c r="BU276" s="149"/>
      <c r="BV276" s="149"/>
      <c r="BW276" s="149"/>
      <c r="BX276" s="149"/>
      <c r="BY276" s="149"/>
      <c r="BZ276" s="149"/>
      <c r="CA276" s="149"/>
      <c r="CB276" s="149"/>
      <c r="CC276" s="149"/>
      <c r="CD276" s="149"/>
      <c r="CE276" s="149"/>
      <c r="CF276" s="149"/>
      <c r="CG276" s="149"/>
      <c r="CH276" s="149"/>
      <c r="CI276" s="149"/>
      <c r="CJ276" s="149"/>
      <c r="CK276" s="149"/>
      <c r="CL276" s="149"/>
      <c r="CM276" s="149"/>
      <c r="CN276" s="149"/>
      <c r="CO276" s="149"/>
      <c r="CP276" s="149"/>
      <c r="CQ276" s="149"/>
      <c r="CR276" s="149"/>
      <c r="CS276" s="150"/>
      <c r="CT276" s="151"/>
      <c r="CW276" s="68"/>
      <c r="CX276" s="152"/>
    </row>
    <row r="277" spans="1:102">
      <c r="A277" s="289" t="s">
        <v>8334</v>
      </c>
      <c r="B277" s="146" t="s">
        <v>1193</v>
      </c>
      <c r="C277" s="147" t="str">
        <f>+_xlfn.XLOOKUP(B277,'R4'!B:B,'R4'!C:C)</f>
        <v>AMR - TELESKOPİK YÜKLEYİCİ - JCB</v>
      </c>
      <c r="D277" s="147"/>
      <c r="E277" s="150" t="s">
        <v>5163</v>
      </c>
      <c r="F277" s="150" t="s">
        <v>38</v>
      </c>
      <c r="G277" s="150" t="s">
        <v>35</v>
      </c>
      <c r="H277" s="150" t="s">
        <v>8271</v>
      </c>
      <c r="I277" s="156"/>
      <c r="J277" s="148">
        <v>0</v>
      </c>
      <c r="K277" s="149">
        <v>0</v>
      </c>
      <c r="L277" s="149">
        <v>0</v>
      </c>
      <c r="M277" s="149">
        <v>0</v>
      </c>
      <c r="N277" s="149">
        <v>0</v>
      </c>
      <c r="O277" s="149">
        <v>0</v>
      </c>
      <c r="P277" s="149">
        <v>0</v>
      </c>
      <c r="Q277" s="149">
        <v>0</v>
      </c>
      <c r="R277" s="149">
        <v>0</v>
      </c>
      <c r="S277" s="149">
        <v>0</v>
      </c>
      <c r="T277" s="149">
        <v>0</v>
      </c>
      <c r="U277" s="149">
        <v>0</v>
      </c>
      <c r="V277" s="149">
        <v>0</v>
      </c>
      <c r="W277" s="149">
        <v>0</v>
      </c>
      <c r="X277" s="149">
        <v>0</v>
      </c>
      <c r="Y277" s="149">
        <v>1</v>
      </c>
      <c r="Z277" s="149">
        <v>1</v>
      </c>
      <c r="AA277" s="149">
        <v>1</v>
      </c>
      <c r="AB277" s="149">
        <v>1</v>
      </c>
      <c r="AC277" s="149">
        <v>1</v>
      </c>
      <c r="AD277" s="149">
        <v>1</v>
      </c>
      <c r="AE277" s="149">
        <v>1</v>
      </c>
      <c r="AF277" s="149">
        <v>1</v>
      </c>
      <c r="AG277" s="149">
        <v>1</v>
      </c>
      <c r="AH277" s="149">
        <v>1</v>
      </c>
      <c r="AI277" s="149">
        <v>1</v>
      </c>
      <c r="AJ277" s="149">
        <v>1</v>
      </c>
      <c r="AK277" s="149">
        <v>1</v>
      </c>
      <c r="AL277" s="149">
        <v>1</v>
      </c>
      <c r="AM277" s="149">
        <v>1</v>
      </c>
      <c r="AN277" s="149">
        <v>1</v>
      </c>
      <c r="AO277" s="149">
        <v>1</v>
      </c>
      <c r="AP277" s="149">
        <v>1</v>
      </c>
      <c r="AQ277" s="149">
        <v>1</v>
      </c>
      <c r="AR277" s="149">
        <v>1</v>
      </c>
      <c r="AS277" s="149">
        <v>1</v>
      </c>
      <c r="AT277" s="149">
        <v>1</v>
      </c>
      <c r="AU277" s="149">
        <v>1</v>
      </c>
      <c r="AV277" s="149">
        <v>1</v>
      </c>
      <c r="AW277" s="149">
        <v>1</v>
      </c>
      <c r="AX277" s="149">
        <v>1</v>
      </c>
      <c r="AY277" s="149">
        <v>1</v>
      </c>
      <c r="AZ277" s="149">
        <v>1</v>
      </c>
      <c r="BA277" s="149">
        <v>1</v>
      </c>
      <c r="BB277" s="149">
        <v>1</v>
      </c>
      <c r="BC277" s="149">
        <v>1</v>
      </c>
      <c r="BD277" s="149">
        <v>1</v>
      </c>
      <c r="BE277" s="149">
        <v>1</v>
      </c>
      <c r="BF277" s="149">
        <v>1</v>
      </c>
      <c r="BG277" s="149">
        <v>1</v>
      </c>
      <c r="BH277" s="149">
        <v>1</v>
      </c>
      <c r="BI277" s="149">
        <v>1</v>
      </c>
      <c r="BJ277" s="149">
        <v>1</v>
      </c>
      <c r="BK277" s="149">
        <v>1</v>
      </c>
      <c r="BL277" s="149">
        <v>1</v>
      </c>
      <c r="BM277" s="149">
        <v>1</v>
      </c>
      <c r="BN277" s="149">
        <v>1</v>
      </c>
      <c r="BO277" s="149">
        <v>1</v>
      </c>
      <c r="BP277" s="149">
        <v>1</v>
      </c>
      <c r="BQ277" s="149">
        <v>1</v>
      </c>
      <c r="BR277" s="149">
        <v>1</v>
      </c>
      <c r="BS277" s="149">
        <v>1</v>
      </c>
      <c r="BT277" s="149">
        <v>1</v>
      </c>
      <c r="BU277" s="149"/>
      <c r="BV277" s="149"/>
      <c r="BW277" s="149"/>
      <c r="BX277" s="149"/>
      <c r="BY277" s="149"/>
      <c r="BZ277" s="149"/>
      <c r="CA277" s="149"/>
      <c r="CB277" s="149"/>
      <c r="CC277" s="149"/>
      <c r="CD277" s="149"/>
      <c r="CE277" s="149"/>
      <c r="CF277" s="149"/>
      <c r="CG277" s="149"/>
      <c r="CH277" s="149"/>
      <c r="CI277" s="149"/>
      <c r="CJ277" s="149"/>
      <c r="CK277" s="149"/>
      <c r="CL277" s="149"/>
      <c r="CM277" s="149"/>
      <c r="CN277" s="149"/>
      <c r="CO277" s="149"/>
      <c r="CP277" s="149"/>
      <c r="CQ277" s="149"/>
      <c r="CR277" s="149"/>
      <c r="CS277" s="150"/>
      <c r="CT277" s="151"/>
      <c r="CW277" s="68"/>
      <c r="CX277" s="152"/>
    </row>
    <row r="278" spans="1:102">
      <c r="A278" s="293" t="s">
        <v>8334</v>
      </c>
      <c r="B278" s="146" t="s">
        <v>230</v>
      </c>
      <c r="C278" s="147" t="str">
        <f>+_xlfn.XLOOKUP(B278,'R4'!B:B,'R4'!C:C)</f>
        <v>AMR - DSM - BAUER RG 22 S + MB 75F</v>
      </c>
      <c r="D278" s="147"/>
      <c r="E278" s="150" t="s">
        <v>5149</v>
      </c>
      <c r="F278" s="150" t="s">
        <v>38</v>
      </c>
      <c r="G278" s="150" t="s">
        <v>35</v>
      </c>
      <c r="H278" s="150" t="s">
        <v>8271</v>
      </c>
      <c r="I278" s="156"/>
      <c r="J278" s="148">
        <v>0</v>
      </c>
      <c r="K278" s="149">
        <v>0</v>
      </c>
      <c r="L278" s="149">
        <v>0</v>
      </c>
      <c r="M278" s="149">
        <v>0</v>
      </c>
      <c r="N278" s="149">
        <v>0</v>
      </c>
      <c r="O278" s="149">
        <v>0</v>
      </c>
      <c r="P278" s="149">
        <v>1</v>
      </c>
      <c r="Q278" s="149">
        <v>1</v>
      </c>
      <c r="R278" s="149">
        <v>1</v>
      </c>
      <c r="S278" s="149">
        <v>1</v>
      </c>
      <c r="T278" s="149">
        <v>1</v>
      </c>
      <c r="U278" s="149">
        <v>1</v>
      </c>
      <c r="V278" s="149">
        <v>1</v>
      </c>
      <c r="W278" s="149">
        <v>1</v>
      </c>
      <c r="X278" s="149">
        <v>1</v>
      </c>
      <c r="Y278" s="149">
        <v>1</v>
      </c>
      <c r="Z278" s="149">
        <v>1</v>
      </c>
      <c r="AA278" s="149">
        <v>1</v>
      </c>
      <c r="AB278" s="149">
        <v>1</v>
      </c>
      <c r="AC278" s="149">
        <v>1</v>
      </c>
      <c r="AD278" s="149">
        <v>1</v>
      </c>
      <c r="AE278" s="149">
        <v>1</v>
      </c>
      <c r="AF278" s="149">
        <v>1</v>
      </c>
      <c r="AG278" s="149">
        <v>1</v>
      </c>
      <c r="AH278" s="149">
        <v>1</v>
      </c>
      <c r="AI278" s="149">
        <v>1</v>
      </c>
      <c r="AJ278" s="149">
        <v>1</v>
      </c>
      <c r="AK278" s="149">
        <v>1</v>
      </c>
      <c r="AL278" s="149">
        <v>1</v>
      </c>
      <c r="AM278" s="149">
        <v>1</v>
      </c>
      <c r="AN278" s="149">
        <v>1</v>
      </c>
      <c r="AO278" s="149">
        <v>1</v>
      </c>
      <c r="AP278" s="149">
        <v>1</v>
      </c>
      <c r="AQ278" s="149">
        <v>1</v>
      </c>
      <c r="AR278" s="149">
        <v>1</v>
      </c>
      <c r="AS278" s="149">
        <v>1</v>
      </c>
      <c r="AT278" s="149">
        <v>1</v>
      </c>
      <c r="AU278" s="149">
        <v>1</v>
      </c>
      <c r="AV278" s="149">
        <v>1</v>
      </c>
      <c r="AW278" s="149">
        <v>1</v>
      </c>
      <c r="AX278" s="149">
        <v>1</v>
      </c>
      <c r="AY278" s="149">
        <v>1</v>
      </c>
      <c r="AZ278" s="149">
        <v>1</v>
      </c>
      <c r="BA278" s="149">
        <v>1</v>
      </c>
      <c r="BB278" s="149">
        <v>1</v>
      </c>
      <c r="BC278" s="149">
        <v>1</v>
      </c>
      <c r="BD278" s="149">
        <v>1</v>
      </c>
      <c r="BE278" s="149">
        <v>1</v>
      </c>
      <c r="BF278" s="149">
        <v>1</v>
      </c>
      <c r="BG278" s="149">
        <v>1</v>
      </c>
      <c r="BH278" s="149">
        <v>1</v>
      </c>
      <c r="BI278" s="149">
        <v>1</v>
      </c>
      <c r="BJ278" s="149">
        <v>1</v>
      </c>
      <c r="BK278" s="149">
        <v>1</v>
      </c>
      <c r="BL278" s="149">
        <v>1</v>
      </c>
      <c r="BM278" s="149">
        <v>1</v>
      </c>
      <c r="BN278" s="149">
        <v>1</v>
      </c>
      <c r="BO278" s="149">
        <v>1</v>
      </c>
      <c r="BP278" s="149">
        <v>1</v>
      </c>
      <c r="BQ278" s="149">
        <v>1</v>
      </c>
      <c r="BR278" s="149">
        <v>1</v>
      </c>
      <c r="BS278" s="149">
        <v>1</v>
      </c>
      <c r="BT278" s="149">
        <v>1</v>
      </c>
      <c r="BU278" s="149"/>
      <c r="BV278" s="149"/>
      <c r="BW278" s="149"/>
      <c r="BX278" s="149"/>
      <c r="BY278" s="149"/>
      <c r="BZ278" s="149"/>
      <c r="CA278" s="149"/>
      <c r="CB278" s="149"/>
      <c r="CC278" s="149"/>
      <c r="CD278" s="149"/>
      <c r="CE278" s="149"/>
      <c r="CF278" s="149"/>
      <c r="CG278" s="149"/>
      <c r="CH278" s="149"/>
      <c r="CI278" s="149"/>
      <c r="CJ278" s="149"/>
      <c r="CK278" s="149"/>
      <c r="CL278" s="149"/>
      <c r="CM278" s="149"/>
      <c r="CN278" s="149"/>
      <c r="CO278" s="149"/>
      <c r="CP278" s="149"/>
      <c r="CQ278" s="149"/>
      <c r="CR278" s="149"/>
      <c r="CS278" s="150"/>
      <c r="CT278" s="151"/>
      <c r="CW278" s="68"/>
      <c r="CX278" s="152"/>
    </row>
    <row r="279" spans="1:102">
      <c r="A279" s="293" t="s">
        <v>8334</v>
      </c>
      <c r="B279" s="146" t="s">
        <v>234</v>
      </c>
      <c r="C279" s="147" t="str">
        <f>+_xlfn.XLOOKUP(B279,'R4'!B:B,'R4'!C:C)</f>
        <v>AMR - DSM - BAUER RG 27 S + MB 75F</v>
      </c>
      <c r="D279" s="147"/>
      <c r="E279" s="150" t="s">
        <v>5149</v>
      </c>
      <c r="F279" s="150" t="s">
        <v>38</v>
      </c>
      <c r="G279" s="150" t="s">
        <v>35</v>
      </c>
      <c r="H279" s="150" t="s">
        <v>8271</v>
      </c>
      <c r="I279" s="156"/>
      <c r="J279" s="148">
        <v>0</v>
      </c>
      <c r="K279" s="149">
        <v>0</v>
      </c>
      <c r="L279" s="149">
        <v>0</v>
      </c>
      <c r="M279" s="149">
        <v>0</v>
      </c>
      <c r="N279" s="149">
        <v>0</v>
      </c>
      <c r="O279" s="149">
        <v>0</v>
      </c>
      <c r="P279" s="149">
        <v>1</v>
      </c>
      <c r="Q279" s="149">
        <v>1</v>
      </c>
      <c r="R279" s="149">
        <v>1</v>
      </c>
      <c r="S279" s="149">
        <v>1</v>
      </c>
      <c r="T279" s="149">
        <v>1</v>
      </c>
      <c r="U279" s="149">
        <v>1</v>
      </c>
      <c r="V279" s="149">
        <v>1</v>
      </c>
      <c r="W279" s="149">
        <v>1</v>
      </c>
      <c r="X279" s="149">
        <v>1</v>
      </c>
      <c r="Y279" s="149">
        <v>1</v>
      </c>
      <c r="Z279" s="149">
        <v>1</v>
      </c>
      <c r="AA279" s="149">
        <v>1</v>
      </c>
      <c r="AB279" s="149">
        <v>1</v>
      </c>
      <c r="AC279" s="149">
        <v>1</v>
      </c>
      <c r="AD279" s="149">
        <v>1</v>
      </c>
      <c r="AE279" s="149">
        <v>1</v>
      </c>
      <c r="AF279" s="149">
        <v>1</v>
      </c>
      <c r="AG279" s="149">
        <v>1</v>
      </c>
      <c r="AH279" s="149">
        <v>1</v>
      </c>
      <c r="AI279" s="149">
        <v>1</v>
      </c>
      <c r="AJ279" s="149">
        <v>1</v>
      </c>
      <c r="AK279" s="149">
        <v>1</v>
      </c>
      <c r="AL279" s="149">
        <v>1</v>
      </c>
      <c r="AM279" s="149">
        <v>1</v>
      </c>
      <c r="AN279" s="149">
        <v>1</v>
      </c>
      <c r="AO279" s="149">
        <v>1</v>
      </c>
      <c r="AP279" s="149">
        <v>1</v>
      </c>
      <c r="AQ279" s="149">
        <v>1</v>
      </c>
      <c r="AR279" s="149">
        <v>1</v>
      </c>
      <c r="AS279" s="149">
        <v>1</v>
      </c>
      <c r="AT279" s="149">
        <v>1</v>
      </c>
      <c r="AU279" s="149">
        <v>1</v>
      </c>
      <c r="AV279" s="149">
        <v>1</v>
      </c>
      <c r="AW279" s="149">
        <v>1</v>
      </c>
      <c r="AX279" s="149">
        <v>1</v>
      </c>
      <c r="AY279" s="149">
        <v>1</v>
      </c>
      <c r="AZ279" s="149">
        <v>1</v>
      </c>
      <c r="BA279" s="149">
        <v>1</v>
      </c>
      <c r="BB279" s="149">
        <v>1</v>
      </c>
      <c r="BC279" s="149">
        <v>1</v>
      </c>
      <c r="BD279" s="149">
        <v>1</v>
      </c>
      <c r="BE279" s="149">
        <v>1</v>
      </c>
      <c r="BF279" s="149">
        <v>1</v>
      </c>
      <c r="BG279" s="149">
        <v>1</v>
      </c>
      <c r="BH279" s="149">
        <v>1</v>
      </c>
      <c r="BI279" s="149">
        <v>1</v>
      </c>
      <c r="BJ279" s="149">
        <v>1</v>
      </c>
      <c r="BK279" s="149">
        <v>1</v>
      </c>
      <c r="BL279" s="149">
        <v>1</v>
      </c>
      <c r="BM279" s="149">
        <v>1</v>
      </c>
      <c r="BN279" s="149">
        <v>1</v>
      </c>
      <c r="BO279" s="149">
        <v>1</v>
      </c>
      <c r="BP279" s="149">
        <v>1</v>
      </c>
      <c r="BQ279" s="149">
        <v>1</v>
      </c>
      <c r="BR279" s="149">
        <v>1</v>
      </c>
      <c r="BS279" s="149">
        <v>1</v>
      </c>
      <c r="BT279" s="149">
        <v>1</v>
      </c>
      <c r="BU279" s="149"/>
      <c r="BV279" s="149"/>
      <c r="BW279" s="149"/>
      <c r="BX279" s="149"/>
      <c r="BY279" s="149"/>
      <c r="BZ279" s="149"/>
      <c r="CA279" s="149"/>
      <c r="CB279" s="149"/>
      <c r="CC279" s="149"/>
      <c r="CD279" s="149"/>
      <c r="CE279" s="149"/>
      <c r="CF279" s="149"/>
      <c r="CG279" s="149"/>
      <c r="CH279" s="149"/>
      <c r="CI279" s="149"/>
      <c r="CJ279" s="149"/>
      <c r="CK279" s="149"/>
      <c r="CL279" s="149"/>
      <c r="CM279" s="149"/>
      <c r="CN279" s="149"/>
      <c r="CO279" s="149"/>
      <c r="CP279" s="149"/>
      <c r="CQ279" s="149"/>
      <c r="CR279" s="149"/>
      <c r="CS279" s="150"/>
      <c r="CT279" s="151"/>
      <c r="CW279" s="68"/>
      <c r="CX279" s="152"/>
    </row>
    <row r="280" spans="1:102">
      <c r="A280" s="293" t="s">
        <v>8334</v>
      </c>
      <c r="B280" s="146" t="s">
        <v>238</v>
      </c>
      <c r="C280" s="147" t="str">
        <f>+_xlfn.XLOOKUP(B280,'R4'!B:B,'R4'!C:C)</f>
        <v>AMR - DSM &amp; FORE K. - BAUER BG 36V + MB 120F</v>
      </c>
      <c r="D280" s="147"/>
      <c r="E280" s="150" t="s">
        <v>5149</v>
      </c>
      <c r="F280" s="150" t="s">
        <v>38</v>
      </c>
      <c r="G280" s="150" t="s">
        <v>35</v>
      </c>
      <c r="H280" s="150" t="s">
        <v>8271</v>
      </c>
      <c r="I280" s="156"/>
      <c r="J280" s="148">
        <v>0</v>
      </c>
      <c r="K280" s="149">
        <v>0</v>
      </c>
      <c r="L280" s="149">
        <v>0</v>
      </c>
      <c r="M280" s="149">
        <v>0</v>
      </c>
      <c r="N280" s="149">
        <v>0</v>
      </c>
      <c r="O280" s="149">
        <v>0</v>
      </c>
      <c r="P280" s="149">
        <v>1</v>
      </c>
      <c r="Q280" s="149">
        <v>1</v>
      </c>
      <c r="R280" s="149">
        <v>1</v>
      </c>
      <c r="S280" s="149">
        <v>1</v>
      </c>
      <c r="T280" s="149">
        <v>1</v>
      </c>
      <c r="U280" s="149">
        <v>1</v>
      </c>
      <c r="V280" s="149">
        <v>1</v>
      </c>
      <c r="W280" s="149">
        <v>1</v>
      </c>
      <c r="X280" s="149">
        <v>1</v>
      </c>
      <c r="Y280" s="149">
        <v>1</v>
      </c>
      <c r="Z280" s="149">
        <v>1</v>
      </c>
      <c r="AA280" s="149">
        <v>1</v>
      </c>
      <c r="AB280" s="149">
        <v>1</v>
      </c>
      <c r="AC280" s="149">
        <v>1</v>
      </c>
      <c r="AD280" s="149">
        <v>1</v>
      </c>
      <c r="AE280" s="149">
        <v>1</v>
      </c>
      <c r="AF280" s="149">
        <v>1</v>
      </c>
      <c r="AG280" s="149">
        <v>1</v>
      </c>
      <c r="AH280" s="149">
        <v>1</v>
      </c>
      <c r="AI280" s="149">
        <v>1</v>
      </c>
      <c r="AJ280" s="149">
        <v>1</v>
      </c>
      <c r="AK280" s="149">
        <v>1</v>
      </c>
      <c r="AL280" s="149">
        <v>1</v>
      </c>
      <c r="AM280" s="149">
        <v>1</v>
      </c>
      <c r="AN280" s="149">
        <v>1</v>
      </c>
      <c r="AO280" s="149">
        <v>1</v>
      </c>
      <c r="AP280" s="149">
        <v>1</v>
      </c>
      <c r="AQ280" s="149">
        <v>1</v>
      </c>
      <c r="AR280" s="149">
        <v>1</v>
      </c>
      <c r="AS280" s="149">
        <v>1</v>
      </c>
      <c r="AT280" s="149">
        <v>1</v>
      </c>
      <c r="AU280" s="149">
        <v>1</v>
      </c>
      <c r="AV280" s="149">
        <v>1</v>
      </c>
      <c r="AW280" s="149">
        <v>1</v>
      </c>
      <c r="AX280" s="149">
        <v>1</v>
      </c>
      <c r="AY280" s="149">
        <v>1</v>
      </c>
      <c r="AZ280" s="149">
        <v>1</v>
      </c>
      <c r="BA280" s="149">
        <v>1</v>
      </c>
      <c r="BB280" s="149">
        <v>1</v>
      </c>
      <c r="BC280" s="149">
        <v>1</v>
      </c>
      <c r="BD280" s="149">
        <v>1</v>
      </c>
      <c r="BE280" s="149">
        <v>1</v>
      </c>
      <c r="BF280" s="149">
        <v>1</v>
      </c>
      <c r="BG280" s="149">
        <v>1</v>
      </c>
      <c r="BH280" s="149">
        <v>1</v>
      </c>
      <c r="BI280" s="149">
        <v>1</v>
      </c>
      <c r="BJ280" s="149">
        <v>1</v>
      </c>
      <c r="BK280" s="149">
        <v>1</v>
      </c>
      <c r="BL280" s="149">
        <v>1</v>
      </c>
      <c r="BM280" s="149">
        <v>1</v>
      </c>
      <c r="BN280" s="149">
        <v>1</v>
      </c>
      <c r="BO280" s="149">
        <v>1</v>
      </c>
      <c r="BP280" s="149">
        <v>1</v>
      </c>
      <c r="BQ280" s="149">
        <v>1</v>
      </c>
      <c r="BR280" s="149">
        <v>1</v>
      </c>
      <c r="BS280" s="149">
        <v>1</v>
      </c>
      <c r="BT280" s="149">
        <v>1</v>
      </c>
      <c r="BU280" s="149"/>
      <c r="BV280" s="149"/>
      <c r="BW280" s="149"/>
      <c r="BX280" s="149"/>
      <c r="BY280" s="149"/>
      <c r="BZ280" s="149"/>
      <c r="CA280" s="149"/>
      <c r="CB280" s="149"/>
      <c r="CC280" s="149"/>
      <c r="CD280" s="149"/>
      <c r="CE280" s="149"/>
      <c r="CF280" s="149"/>
      <c r="CG280" s="149"/>
      <c r="CH280" s="149"/>
      <c r="CI280" s="149"/>
      <c r="CJ280" s="149"/>
      <c r="CK280" s="149"/>
      <c r="CL280" s="149"/>
      <c r="CM280" s="149"/>
      <c r="CN280" s="149"/>
      <c r="CO280" s="149"/>
      <c r="CP280" s="149"/>
      <c r="CQ280" s="149"/>
      <c r="CR280" s="149"/>
      <c r="CS280" s="150"/>
      <c r="CT280" s="151"/>
      <c r="CW280" s="68"/>
      <c r="CX280" s="152"/>
    </row>
    <row r="281" spans="1:102">
      <c r="A281" s="293" t="s">
        <v>8334</v>
      </c>
      <c r="B281" s="146" t="s">
        <v>240</v>
      </c>
      <c r="C281" s="147" t="str">
        <f>+_xlfn.XLOOKUP(B281,'R4'!B:B,'R4'!C:C)</f>
        <v>AMR - DSM &amp; FORE K. - BAUER BG 36V + MB 120F + CFA</v>
      </c>
      <c r="D281" s="147"/>
      <c r="E281" s="150" t="s">
        <v>2598</v>
      </c>
      <c r="F281" s="150" t="s">
        <v>38</v>
      </c>
      <c r="G281" s="150" t="s">
        <v>35</v>
      </c>
      <c r="H281" s="150" t="s">
        <v>8271</v>
      </c>
      <c r="I281" s="156"/>
      <c r="J281" s="148">
        <v>0</v>
      </c>
      <c r="K281" s="149">
        <v>0</v>
      </c>
      <c r="L281" s="149">
        <v>0</v>
      </c>
      <c r="M281" s="149">
        <v>0</v>
      </c>
      <c r="N281" s="149">
        <v>0</v>
      </c>
      <c r="O281" s="149">
        <v>0</v>
      </c>
      <c r="P281" s="149">
        <v>0</v>
      </c>
      <c r="Q281" s="149">
        <v>0</v>
      </c>
      <c r="R281" s="149">
        <v>0</v>
      </c>
      <c r="S281" s="149">
        <v>0</v>
      </c>
      <c r="T281" s="149">
        <v>0</v>
      </c>
      <c r="U281" s="149">
        <v>0.5</v>
      </c>
      <c r="V281" s="149">
        <v>0.5</v>
      </c>
      <c r="W281" s="149">
        <v>0.5</v>
      </c>
      <c r="X281" s="149">
        <v>0.5</v>
      </c>
      <c r="Y281" s="149">
        <v>0.5</v>
      </c>
      <c r="Z281" s="149">
        <v>0.5</v>
      </c>
      <c r="AA281" s="149">
        <v>0.5</v>
      </c>
      <c r="AB281" s="149">
        <v>0.5</v>
      </c>
      <c r="AC281" s="149">
        <v>0.5</v>
      </c>
      <c r="AD281" s="149">
        <v>0.5</v>
      </c>
      <c r="AE281" s="149">
        <v>0.5</v>
      </c>
      <c r="AF281" s="149">
        <v>0.5</v>
      </c>
      <c r="AG281" s="149">
        <v>0.5</v>
      </c>
      <c r="AH281" s="149">
        <v>0.5</v>
      </c>
      <c r="AI281" s="149">
        <v>0.5</v>
      </c>
      <c r="AJ281" s="149">
        <v>0.5</v>
      </c>
      <c r="AK281" s="149">
        <v>0.5</v>
      </c>
      <c r="AL281" s="149">
        <v>0.5</v>
      </c>
      <c r="AM281" s="149">
        <v>0.5</v>
      </c>
      <c r="AN281" s="149">
        <v>0.5</v>
      </c>
      <c r="AO281" s="149">
        <v>0.5</v>
      </c>
      <c r="AP281" s="149">
        <v>0.5</v>
      </c>
      <c r="AQ281" s="149">
        <v>0.5</v>
      </c>
      <c r="AR281" s="149">
        <v>0.5</v>
      </c>
      <c r="AS281" s="149">
        <v>0.5</v>
      </c>
      <c r="AT281" s="149">
        <v>0.5</v>
      </c>
      <c r="AU281" s="149">
        <v>0.5</v>
      </c>
      <c r="AV281" s="149">
        <v>0.5</v>
      </c>
      <c r="AW281" s="149">
        <v>0.5</v>
      </c>
      <c r="AX281" s="149">
        <v>0.5</v>
      </c>
      <c r="AY281" s="149">
        <v>0.5</v>
      </c>
      <c r="AZ281" s="149">
        <v>0.5</v>
      </c>
      <c r="BA281" s="149">
        <v>0.5</v>
      </c>
      <c r="BB281" s="149">
        <v>0.5</v>
      </c>
      <c r="BC281" s="149">
        <v>0.5</v>
      </c>
      <c r="BD281" s="149">
        <v>0.5</v>
      </c>
      <c r="BE281" s="149">
        <v>0.5</v>
      </c>
      <c r="BF281" s="149">
        <v>0.5</v>
      </c>
      <c r="BG281" s="149">
        <v>0.5</v>
      </c>
      <c r="BH281" s="149">
        <v>0.5</v>
      </c>
      <c r="BI281" s="149">
        <v>0.5</v>
      </c>
      <c r="BJ281" s="149">
        <v>0.5</v>
      </c>
      <c r="BK281" s="149">
        <v>0.5</v>
      </c>
      <c r="BL281" s="149">
        <v>0.5</v>
      </c>
      <c r="BM281" s="149">
        <v>0.5</v>
      </c>
      <c r="BN281" s="149">
        <v>0.5</v>
      </c>
      <c r="BO281" s="149">
        <v>0.5</v>
      </c>
      <c r="BP281" s="149">
        <v>0.5</v>
      </c>
      <c r="BQ281" s="149">
        <v>0.5</v>
      </c>
      <c r="BR281" s="149">
        <v>0.5</v>
      </c>
      <c r="BS281" s="149">
        <v>0.5</v>
      </c>
      <c r="BT281" s="149">
        <v>0.5</v>
      </c>
      <c r="BU281" s="149"/>
      <c r="BV281" s="149"/>
      <c r="BW281" s="149"/>
      <c r="BX281" s="149"/>
      <c r="BY281" s="149"/>
      <c r="BZ281" s="149"/>
      <c r="CA281" s="149"/>
      <c r="CB281" s="149"/>
      <c r="CC281" s="149"/>
      <c r="CD281" s="149"/>
      <c r="CE281" s="149"/>
      <c r="CF281" s="149"/>
      <c r="CG281" s="149"/>
      <c r="CH281" s="149"/>
      <c r="CI281" s="149"/>
      <c r="CJ281" s="149"/>
      <c r="CK281" s="149"/>
      <c r="CL281" s="149"/>
      <c r="CM281" s="149"/>
      <c r="CN281" s="149"/>
      <c r="CO281" s="149"/>
      <c r="CP281" s="149"/>
      <c r="CQ281" s="149"/>
      <c r="CR281" s="149"/>
      <c r="CS281" s="150"/>
      <c r="CT281" s="151"/>
      <c r="CW281" s="68"/>
      <c r="CX281" s="152"/>
    </row>
    <row r="282" spans="1:102">
      <c r="A282" s="293" t="s">
        <v>8334</v>
      </c>
      <c r="B282" s="146" t="s">
        <v>244</v>
      </c>
      <c r="C282" s="147" t="str">
        <f>+_xlfn.XLOOKUP(B282,'R4'!B:B,'R4'!C:C)</f>
        <v>AMR - DSM - BAUER RG 22 S + MB 75F</v>
      </c>
      <c r="D282" s="147"/>
      <c r="E282" s="150" t="s">
        <v>5147</v>
      </c>
      <c r="F282" s="150" t="s">
        <v>38</v>
      </c>
      <c r="G282" s="150" t="s">
        <v>35</v>
      </c>
      <c r="H282" s="150" t="s">
        <v>8271</v>
      </c>
      <c r="I282" s="156"/>
      <c r="J282" s="148">
        <v>0</v>
      </c>
      <c r="K282" s="149">
        <v>0</v>
      </c>
      <c r="L282" s="149">
        <v>0</v>
      </c>
      <c r="M282" s="149">
        <v>0</v>
      </c>
      <c r="N282" s="149">
        <v>0</v>
      </c>
      <c r="O282" s="149">
        <v>0</v>
      </c>
      <c r="P282" s="149">
        <v>0</v>
      </c>
      <c r="Q282" s="149">
        <v>0</v>
      </c>
      <c r="R282" s="149">
        <v>0</v>
      </c>
      <c r="S282" s="149">
        <v>0</v>
      </c>
      <c r="T282" s="149">
        <v>1</v>
      </c>
      <c r="U282" s="149">
        <v>1</v>
      </c>
      <c r="V282" s="149">
        <v>1</v>
      </c>
      <c r="W282" s="149">
        <v>1</v>
      </c>
      <c r="X282" s="149">
        <v>1</v>
      </c>
      <c r="Y282" s="149">
        <v>1</v>
      </c>
      <c r="Z282" s="149">
        <v>1</v>
      </c>
      <c r="AA282" s="149">
        <v>1</v>
      </c>
      <c r="AB282" s="149">
        <v>1</v>
      </c>
      <c r="AC282" s="149">
        <v>1</v>
      </c>
      <c r="AD282" s="149">
        <v>1</v>
      </c>
      <c r="AE282" s="149">
        <v>1</v>
      </c>
      <c r="AF282" s="149">
        <v>1</v>
      </c>
      <c r="AG282" s="149">
        <v>1</v>
      </c>
      <c r="AH282" s="149">
        <v>1</v>
      </c>
      <c r="AI282" s="149">
        <v>1</v>
      </c>
      <c r="AJ282" s="149">
        <v>1</v>
      </c>
      <c r="AK282" s="149">
        <v>1</v>
      </c>
      <c r="AL282" s="149">
        <v>1</v>
      </c>
      <c r="AM282" s="149">
        <v>1</v>
      </c>
      <c r="AN282" s="149">
        <v>1</v>
      </c>
      <c r="AO282" s="149">
        <v>1</v>
      </c>
      <c r="AP282" s="149">
        <v>1</v>
      </c>
      <c r="AQ282" s="149">
        <v>1</v>
      </c>
      <c r="AR282" s="149">
        <v>1</v>
      </c>
      <c r="AS282" s="149">
        <v>1</v>
      </c>
      <c r="AT282" s="149">
        <v>1</v>
      </c>
      <c r="AU282" s="149">
        <v>1</v>
      </c>
      <c r="AV282" s="149">
        <v>1</v>
      </c>
      <c r="AW282" s="149">
        <v>1</v>
      </c>
      <c r="AX282" s="149">
        <v>1</v>
      </c>
      <c r="AY282" s="149">
        <v>1</v>
      </c>
      <c r="AZ282" s="149">
        <v>1</v>
      </c>
      <c r="BA282" s="149">
        <v>1</v>
      </c>
      <c r="BB282" s="149">
        <v>1</v>
      </c>
      <c r="BC282" s="149">
        <v>1</v>
      </c>
      <c r="BD282" s="149">
        <v>1</v>
      </c>
      <c r="BE282" s="149">
        <v>1</v>
      </c>
      <c r="BF282" s="149">
        <v>1</v>
      </c>
      <c r="BG282" s="149">
        <v>1</v>
      </c>
      <c r="BH282" s="149">
        <v>1</v>
      </c>
      <c r="BI282" s="149">
        <v>1</v>
      </c>
      <c r="BJ282" s="149">
        <v>1</v>
      </c>
      <c r="BK282" s="149">
        <v>1</v>
      </c>
      <c r="BL282" s="149">
        <v>1</v>
      </c>
      <c r="BM282" s="149">
        <v>1</v>
      </c>
      <c r="BN282" s="149">
        <v>1</v>
      </c>
      <c r="BO282" s="149">
        <v>1</v>
      </c>
      <c r="BP282" s="149">
        <v>1</v>
      </c>
      <c r="BQ282" s="149">
        <v>1</v>
      </c>
      <c r="BR282" s="149">
        <v>1</v>
      </c>
      <c r="BS282" s="149">
        <v>1</v>
      </c>
      <c r="BT282" s="149">
        <v>1</v>
      </c>
      <c r="BU282" s="149"/>
      <c r="BV282" s="149"/>
      <c r="BW282" s="149"/>
      <c r="BX282" s="149"/>
      <c r="BY282" s="149"/>
      <c r="BZ282" s="149"/>
      <c r="CA282" s="149"/>
      <c r="CB282" s="149"/>
      <c r="CC282" s="149"/>
      <c r="CD282" s="149"/>
      <c r="CE282" s="149"/>
      <c r="CF282" s="149"/>
      <c r="CG282" s="149"/>
      <c r="CH282" s="149"/>
      <c r="CI282" s="149"/>
      <c r="CJ282" s="149"/>
      <c r="CK282" s="149"/>
      <c r="CL282" s="149"/>
      <c r="CM282" s="149"/>
      <c r="CN282" s="149"/>
      <c r="CO282" s="149"/>
      <c r="CP282" s="149"/>
      <c r="CQ282" s="149"/>
      <c r="CR282" s="149"/>
      <c r="CS282" s="150"/>
      <c r="CT282" s="151"/>
      <c r="CW282" s="68"/>
      <c r="CX282" s="152"/>
    </row>
    <row r="283" spans="1:102">
      <c r="A283" s="293" t="s">
        <v>8334</v>
      </c>
      <c r="B283" s="146" t="s">
        <v>245</v>
      </c>
      <c r="C283" s="147" t="str">
        <f>+_xlfn.XLOOKUP(B283,'R4'!B:B,'R4'!C:C)</f>
        <v>AMR - DSM - BAUER RG 22 S + MB 75F</v>
      </c>
      <c r="D283" s="147"/>
      <c r="E283" s="150" t="s">
        <v>5147</v>
      </c>
      <c r="F283" s="150" t="s">
        <v>38</v>
      </c>
      <c r="G283" s="150" t="s">
        <v>35</v>
      </c>
      <c r="H283" s="150" t="s">
        <v>8271</v>
      </c>
      <c r="I283" s="156"/>
      <c r="J283" s="148">
        <v>0</v>
      </c>
      <c r="K283" s="149">
        <v>0</v>
      </c>
      <c r="L283" s="149">
        <v>0</v>
      </c>
      <c r="M283" s="149">
        <v>0</v>
      </c>
      <c r="N283" s="149">
        <v>0</v>
      </c>
      <c r="O283" s="149">
        <v>0</v>
      </c>
      <c r="P283" s="149">
        <v>0</v>
      </c>
      <c r="Q283" s="149">
        <v>0</v>
      </c>
      <c r="R283" s="149">
        <v>0</v>
      </c>
      <c r="S283" s="149">
        <v>0</v>
      </c>
      <c r="T283" s="149">
        <v>0</v>
      </c>
      <c r="U283" s="149">
        <v>1</v>
      </c>
      <c r="V283" s="149">
        <v>1</v>
      </c>
      <c r="W283" s="149">
        <v>1</v>
      </c>
      <c r="X283" s="149">
        <v>1</v>
      </c>
      <c r="Y283" s="149">
        <v>1</v>
      </c>
      <c r="Z283" s="149">
        <v>1</v>
      </c>
      <c r="AA283" s="149">
        <v>1</v>
      </c>
      <c r="AB283" s="149">
        <v>1</v>
      </c>
      <c r="AC283" s="149">
        <v>1</v>
      </c>
      <c r="AD283" s="149">
        <v>1</v>
      </c>
      <c r="AE283" s="149">
        <v>1</v>
      </c>
      <c r="AF283" s="149">
        <v>1</v>
      </c>
      <c r="AG283" s="149">
        <v>1</v>
      </c>
      <c r="AH283" s="149">
        <v>1</v>
      </c>
      <c r="AI283" s="149">
        <v>1</v>
      </c>
      <c r="AJ283" s="149">
        <v>1</v>
      </c>
      <c r="AK283" s="149">
        <v>1</v>
      </c>
      <c r="AL283" s="149">
        <v>1</v>
      </c>
      <c r="AM283" s="149">
        <v>1</v>
      </c>
      <c r="AN283" s="149">
        <v>1</v>
      </c>
      <c r="AO283" s="149">
        <v>1</v>
      </c>
      <c r="AP283" s="149">
        <v>1</v>
      </c>
      <c r="AQ283" s="149">
        <v>1</v>
      </c>
      <c r="AR283" s="149">
        <v>1</v>
      </c>
      <c r="AS283" s="149">
        <v>1</v>
      </c>
      <c r="AT283" s="149">
        <v>1</v>
      </c>
      <c r="AU283" s="149">
        <v>1</v>
      </c>
      <c r="AV283" s="149">
        <v>1</v>
      </c>
      <c r="AW283" s="149">
        <v>1</v>
      </c>
      <c r="AX283" s="149">
        <v>1</v>
      </c>
      <c r="AY283" s="149">
        <v>1</v>
      </c>
      <c r="AZ283" s="149">
        <v>1</v>
      </c>
      <c r="BA283" s="149">
        <v>1</v>
      </c>
      <c r="BB283" s="149">
        <v>1</v>
      </c>
      <c r="BC283" s="149">
        <v>1</v>
      </c>
      <c r="BD283" s="149">
        <v>1</v>
      </c>
      <c r="BE283" s="149">
        <v>1</v>
      </c>
      <c r="BF283" s="149">
        <v>1</v>
      </c>
      <c r="BG283" s="149">
        <v>1</v>
      </c>
      <c r="BH283" s="149">
        <v>1</v>
      </c>
      <c r="BI283" s="149">
        <v>1</v>
      </c>
      <c r="BJ283" s="149">
        <v>1</v>
      </c>
      <c r="BK283" s="149">
        <v>1</v>
      </c>
      <c r="BL283" s="149">
        <v>1</v>
      </c>
      <c r="BM283" s="149">
        <v>1</v>
      </c>
      <c r="BN283" s="149">
        <v>1</v>
      </c>
      <c r="BO283" s="149">
        <v>1</v>
      </c>
      <c r="BP283" s="149">
        <v>1</v>
      </c>
      <c r="BQ283" s="149">
        <v>1</v>
      </c>
      <c r="BR283" s="149">
        <v>1</v>
      </c>
      <c r="BS283" s="149">
        <v>1</v>
      </c>
      <c r="BT283" s="149">
        <v>1</v>
      </c>
      <c r="BU283" s="149"/>
      <c r="BV283" s="149"/>
      <c r="BW283" s="149"/>
      <c r="BX283" s="149"/>
      <c r="BY283" s="149"/>
      <c r="BZ283" s="149"/>
      <c r="CA283" s="149"/>
      <c r="CB283" s="149"/>
      <c r="CC283" s="149"/>
      <c r="CD283" s="149"/>
      <c r="CE283" s="149"/>
      <c r="CF283" s="149"/>
      <c r="CG283" s="149"/>
      <c r="CH283" s="149"/>
      <c r="CI283" s="149"/>
      <c r="CJ283" s="149"/>
      <c r="CK283" s="149"/>
      <c r="CL283" s="149"/>
      <c r="CM283" s="149"/>
      <c r="CN283" s="149"/>
      <c r="CO283" s="149"/>
      <c r="CP283" s="149"/>
      <c r="CQ283" s="149"/>
      <c r="CR283" s="149"/>
      <c r="CS283" s="150"/>
      <c r="CT283" s="151"/>
      <c r="CW283" s="68"/>
      <c r="CX283" s="152"/>
    </row>
    <row r="284" spans="1:102">
      <c r="A284" s="293" t="s">
        <v>8334</v>
      </c>
      <c r="B284" s="146" t="s">
        <v>246</v>
      </c>
      <c r="C284" s="147" t="str">
        <f>+_xlfn.XLOOKUP(B284,'R4'!B:B,'R4'!C:C)</f>
        <v>AMR - DSM - BAUER RG 22 S + MB 75F</v>
      </c>
      <c r="D284" s="147"/>
      <c r="E284" s="150" t="s">
        <v>5147</v>
      </c>
      <c r="F284" s="150" t="s">
        <v>38</v>
      </c>
      <c r="G284" s="150" t="s">
        <v>35</v>
      </c>
      <c r="H284" s="150" t="s">
        <v>8271</v>
      </c>
      <c r="I284" s="156"/>
      <c r="J284" s="148">
        <v>0</v>
      </c>
      <c r="K284" s="149">
        <v>0</v>
      </c>
      <c r="L284" s="149">
        <v>0</v>
      </c>
      <c r="M284" s="149">
        <v>0</v>
      </c>
      <c r="N284" s="149">
        <v>0</v>
      </c>
      <c r="O284" s="149">
        <v>0</v>
      </c>
      <c r="P284" s="149">
        <v>0</v>
      </c>
      <c r="Q284" s="149">
        <v>0</v>
      </c>
      <c r="R284" s="149">
        <v>0</v>
      </c>
      <c r="S284" s="149">
        <v>0</v>
      </c>
      <c r="T284" s="149">
        <v>0</v>
      </c>
      <c r="U284" s="149">
        <v>0</v>
      </c>
      <c r="V284" s="149">
        <v>1</v>
      </c>
      <c r="W284" s="149">
        <v>1</v>
      </c>
      <c r="X284" s="149">
        <v>1</v>
      </c>
      <c r="Y284" s="149">
        <v>1</v>
      </c>
      <c r="Z284" s="149">
        <v>1</v>
      </c>
      <c r="AA284" s="149">
        <v>1</v>
      </c>
      <c r="AB284" s="149">
        <v>1</v>
      </c>
      <c r="AC284" s="149">
        <v>1</v>
      </c>
      <c r="AD284" s="149">
        <v>1</v>
      </c>
      <c r="AE284" s="149">
        <v>1</v>
      </c>
      <c r="AF284" s="149">
        <v>1</v>
      </c>
      <c r="AG284" s="149">
        <v>1</v>
      </c>
      <c r="AH284" s="149">
        <v>1</v>
      </c>
      <c r="AI284" s="149">
        <v>1</v>
      </c>
      <c r="AJ284" s="149">
        <v>1</v>
      </c>
      <c r="AK284" s="149">
        <v>1</v>
      </c>
      <c r="AL284" s="149">
        <v>1</v>
      </c>
      <c r="AM284" s="149">
        <v>1</v>
      </c>
      <c r="AN284" s="149">
        <v>1</v>
      </c>
      <c r="AO284" s="149">
        <v>1</v>
      </c>
      <c r="AP284" s="149">
        <v>1</v>
      </c>
      <c r="AQ284" s="149">
        <v>1</v>
      </c>
      <c r="AR284" s="149">
        <v>1</v>
      </c>
      <c r="AS284" s="149">
        <v>1</v>
      </c>
      <c r="AT284" s="149">
        <v>1</v>
      </c>
      <c r="AU284" s="149">
        <v>1</v>
      </c>
      <c r="AV284" s="149">
        <v>1</v>
      </c>
      <c r="AW284" s="149">
        <v>1</v>
      </c>
      <c r="AX284" s="149">
        <v>1</v>
      </c>
      <c r="AY284" s="149">
        <v>1</v>
      </c>
      <c r="AZ284" s="149">
        <v>1</v>
      </c>
      <c r="BA284" s="149">
        <v>1</v>
      </c>
      <c r="BB284" s="149">
        <v>1</v>
      </c>
      <c r="BC284" s="149">
        <v>1</v>
      </c>
      <c r="BD284" s="149">
        <v>1</v>
      </c>
      <c r="BE284" s="149">
        <v>1</v>
      </c>
      <c r="BF284" s="149">
        <v>1</v>
      </c>
      <c r="BG284" s="149">
        <v>1</v>
      </c>
      <c r="BH284" s="149">
        <v>1</v>
      </c>
      <c r="BI284" s="149">
        <v>1</v>
      </c>
      <c r="BJ284" s="149">
        <v>1</v>
      </c>
      <c r="BK284" s="149">
        <v>1</v>
      </c>
      <c r="BL284" s="149">
        <v>1</v>
      </c>
      <c r="BM284" s="149">
        <v>1</v>
      </c>
      <c r="BN284" s="149">
        <v>1</v>
      </c>
      <c r="BO284" s="149">
        <v>1</v>
      </c>
      <c r="BP284" s="149">
        <v>1</v>
      </c>
      <c r="BQ284" s="149">
        <v>1</v>
      </c>
      <c r="BR284" s="149">
        <v>1</v>
      </c>
      <c r="BS284" s="149">
        <v>1</v>
      </c>
      <c r="BT284" s="149">
        <v>1</v>
      </c>
      <c r="BU284" s="149"/>
      <c r="BV284" s="149"/>
      <c r="BW284" s="149"/>
      <c r="BX284" s="149"/>
      <c r="BY284" s="149"/>
      <c r="BZ284" s="149"/>
      <c r="CA284" s="149"/>
      <c r="CB284" s="149"/>
      <c r="CC284" s="149"/>
      <c r="CD284" s="149"/>
      <c r="CE284" s="149"/>
      <c r="CF284" s="149"/>
      <c r="CG284" s="149"/>
      <c r="CH284" s="149"/>
      <c r="CI284" s="149"/>
      <c r="CJ284" s="149"/>
      <c r="CK284" s="149"/>
      <c r="CL284" s="149"/>
      <c r="CM284" s="149"/>
      <c r="CN284" s="149"/>
      <c r="CO284" s="149"/>
      <c r="CP284" s="149"/>
      <c r="CQ284" s="149"/>
      <c r="CR284" s="149"/>
      <c r="CS284" s="150"/>
      <c r="CT284" s="151"/>
      <c r="CW284" s="68"/>
      <c r="CX284" s="152"/>
    </row>
    <row r="285" spans="1:102">
      <c r="A285" s="293" t="s">
        <v>8334</v>
      </c>
      <c r="B285" s="146" t="s">
        <v>248</v>
      </c>
      <c r="C285" s="147" t="str">
        <f>+_xlfn.XLOOKUP(B285,'R4'!B:B,'R4'!C:C)</f>
        <v>AMR - DSM - BAUER RG 22 S + MB 75F</v>
      </c>
      <c r="D285" s="147"/>
      <c r="E285" s="150" t="s">
        <v>5149</v>
      </c>
      <c r="F285" s="150" t="s">
        <v>38</v>
      </c>
      <c r="G285" s="150" t="s">
        <v>35</v>
      </c>
      <c r="H285" s="150" t="s">
        <v>8271</v>
      </c>
      <c r="I285" s="156"/>
      <c r="J285" s="148">
        <v>0</v>
      </c>
      <c r="K285" s="149">
        <v>0</v>
      </c>
      <c r="L285" s="149">
        <v>0</v>
      </c>
      <c r="M285" s="149">
        <v>0</v>
      </c>
      <c r="N285" s="149">
        <v>0</v>
      </c>
      <c r="O285" s="149">
        <v>0</v>
      </c>
      <c r="P285" s="149">
        <v>0</v>
      </c>
      <c r="Q285" s="149">
        <v>0</v>
      </c>
      <c r="R285" s="149">
        <v>0</v>
      </c>
      <c r="S285" s="149">
        <v>0</v>
      </c>
      <c r="T285" s="149">
        <v>0</v>
      </c>
      <c r="U285" s="149">
        <v>0</v>
      </c>
      <c r="V285" s="149">
        <v>0</v>
      </c>
      <c r="W285" s="149">
        <v>1</v>
      </c>
      <c r="X285" s="149">
        <v>1</v>
      </c>
      <c r="Y285" s="149">
        <v>1</v>
      </c>
      <c r="Z285" s="149">
        <v>1</v>
      </c>
      <c r="AA285" s="149">
        <v>1</v>
      </c>
      <c r="AB285" s="149">
        <v>1</v>
      </c>
      <c r="AC285" s="149">
        <v>1</v>
      </c>
      <c r="AD285" s="149">
        <v>1</v>
      </c>
      <c r="AE285" s="149">
        <v>1</v>
      </c>
      <c r="AF285" s="149">
        <v>1</v>
      </c>
      <c r="AG285" s="149">
        <v>1</v>
      </c>
      <c r="AH285" s="149">
        <v>1</v>
      </c>
      <c r="AI285" s="149">
        <v>1</v>
      </c>
      <c r="AJ285" s="149">
        <v>1</v>
      </c>
      <c r="AK285" s="149">
        <v>1</v>
      </c>
      <c r="AL285" s="149">
        <v>1</v>
      </c>
      <c r="AM285" s="149">
        <v>1</v>
      </c>
      <c r="AN285" s="149">
        <v>1</v>
      </c>
      <c r="AO285" s="149">
        <v>1</v>
      </c>
      <c r="AP285" s="149">
        <v>1</v>
      </c>
      <c r="AQ285" s="149">
        <v>1</v>
      </c>
      <c r="AR285" s="149">
        <v>1</v>
      </c>
      <c r="AS285" s="149">
        <v>1</v>
      </c>
      <c r="AT285" s="149">
        <v>1</v>
      </c>
      <c r="AU285" s="149">
        <v>1</v>
      </c>
      <c r="AV285" s="149">
        <v>1</v>
      </c>
      <c r="AW285" s="149">
        <v>1</v>
      </c>
      <c r="AX285" s="149">
        <v>1</v>
      </c>
      <c r="AY285" s="149">
        <v>1</v>
      </c>
      <c r="AZ285" s="149">
        <v>1</v>
      </c>
      <c r="BA285" s="149">
        <v>1</v>
      </c>
      <c r="BB285" s="149">
        <v>1</v>
      </c>
      <c r="BC285" s="149">
        <v>1</v>
      </c>
      <c r="BD285" s="149">
        <v>1</v>
      </c>
      <c r="BE285" s="149">
        <v>1</v>
      </c>
      <c r="BF285" s="149">
        <v>1</v>
      </c>
      <c r="BG285" s="149">
        <v>1</v>
      </c>
      <c r="BH285" s="149">
        <v>1</v>
      </c>
      <c r="BI285" s="149">
        <v>1</v>
      </c>
      <c r="BJ285" s="149">
        <v>1</v>
      </c>
      <c r="BK285" s="149">
        <v>1</v>
      </c>
      <c r="BL285" s="149">
        <v>1</v>
      </c>
      <c r="BM285" s="149">
        <v>1</v>
      </c>
      <c r="BN285" s="149">
        <v>1</v>
      </c>
      <c r="BO285" s="149">
        <v>1</v>
      </c>
      <c r="BP285" s="149">
        <v>1</v>
      </c>
      <c r="BQ285" s="149">
        <v>1</v>
      </c>
      <c r="BR285" s="149">
        <v>1</v>
      </c>
      <c r="BS285" s="149">
        <v>1</v>
      </c>
      <c r="BT285" s="149">
        <v>1</v>
      </c>
      <c r="BU285" s="149"/>
      <c r="BV285" s="149"/>
      <c r="BW285" s="149"/>
      <c r="BX285" s="149"/>
      <c r="BY285" s="149"/>
      <c r="BZ285" s="149"/>
      <c r="CA285" s="149"/>
      <c r="CB285" s="149"/>
      <c r="CC285" s="149"/>
      <c r="CD285" s="149"/>
      <c r="CE285" s="149"/>
      <c r="CF285" s="149"/>
      <c r="CG285" s="149"/>
      <c r="CH285" s="149"/>
      <c r="CI285" s="149"/>
      <c r="CJ285" s="149"/>
      <c r="CK285" s="149"/>
      <c r="CL285" s="149"/>
      <c r="CM285" s="149"/>
      <c r="CN285" s="149"/>
      <c r="CO285" s="149"/>
      <c r="CP285" s="149"/>
      <c r="CQ285" s="149"/>
      <c r="CR285" s="149"/>
      <c r="CS285" s="150"/>
      <c r="CT285" s="151"/>
      <c r="CW285" s="68"/>
      <c r="CX285" s="152"/>
    </row>
    <row r="286" spans="1:102">
      <c r="A286" s="293" t="s">
        <v>8334</v>
      </c>
      <c r="B286" s="146" t="s">
        <v>249</v>
      </c>
      <c r="C286" s="147" t="str">
        <f>+_xlfn.XLOOKUP(B286,'R4'!B:B,'R4'!C:C)</f>
        <v>AMR - DSM &amp; FORE K. - BAUER BG 36V + MB 120F + CFA</v>
      </c>
      <c r="D286" s="147"/>
      <c r="E286" s="150" t="s">
        <v>5149</v>
      </c>
      <c r="F286" s="150" t="s">
        <v>38</v>
      </c>
      <c r="G286" s="150" t="s">
        <v>35</v>
      </c>
      <c r="H286" s="150" t="s">
        <v>8271</v>
      </c>
      <c r="I286" s="156"/>
      <c r="J286" s="148">
        <v>0</v>
      </c>
      <c r="K286" s="149">
        <v>0</v>
      </c>
      <c r="L286" s="149">
        <v>0</v>
      </c>
      <c r="M286" s="149">
        <v>0</v>
      </c>
      <c r="N286" s="149">
        <v>0</v>
      </c>
      <c r="O286" s="149">
        <v>0</v>
      </c>
      <c r="P286" s="149">
        <v>0</v>
      </c>
      <c r="Q286" s="149">
        <v>0</v>
      </c>
      <c r="R286" s="149">
        <v>0</v>
      </c>
      <c r="S286" s="149">
        <v>0</v>
      </c>
      <c r="T286" s="149">
        <v>0</v>
      </c>
      <c r="U286" s="149">
        <v>0</v>
      </c>
      <c r="V286" s="149">
        <v>1</v>
      </c>
      <c r="W286" s="149">
        <v>1</v>
      </c>
      <c r="X286" s="149">
        <v>1</v>
      </c>
      <c r="Y286" s="149">
        <v>1</v>
      </c>
      <c r="Z286" s="149">
        <v>1</v>
      </c>
      <c r="AA286" s="149">
        <v>1</v>
      </c>
      <c r="AB286" s="149">
        <v>1</v>
      </c>
      <c r="AC286" s="149">
        <v>1</v>
      </c>
      <c r="AD286" s="149">
        <v>1</v>
      </c>
      <c r="AE286" s="149">
        <v>1</v>
      </c>
      <c r="AF286" s="149">
        <v>1</v>
      </c>
      <c r="AG286" s="149">
        <v>1</v>
      </c>
      <c r="AH286" s="149">
        <v>1</v>
      </c>
      <c r="AI286" s="149">
        <v>1</v>
      </c>
      <c r="AJ286" s="149">
        <v>1</v>
      </c>
      <c r="AK286" s="149">
        <v>1</v>
      </c>
      <c r="AL286" s="149">
        <v>1</v>
      </c>
      <c r="AM286" s="149">
        <v>1</v>
      </c>
      <c r="AN286" s="149">
        <v>1</v>
      </c>
      <c r="AO286" s="149">
        <v>1</v>
      </c>
      <c r="AP286" s="149">
        <v>1</v>
      </c>
      <c r="AQ286" s="149">
        <v>1</v>
      </c>
      <c r="AR286" s="149">
        <v>1</v>
      </c>
      <c r="AS286" s="149">
        <v>1</v>
      </c>
      <c r="AT286" s="149">
        <v>1</v>
      </c>
      <c r="AU286" s="149">
        <v>1</v>
      </c>
      <c r="AV286" s="149">
        <v>1</v>
      </c>
      <c r="AW286" s="149">
        <v>1</v>
      </c>
      <c r="AX286" s="149">
        <v>1</v>
      </c>
      <c r="AY286" s="149">
        <v>1</v>
      </c>
      <c r="AZ286" s="149">
        <v>1</v>
      </c>
      <c r="BA286" s="149">
        <v>1</v>
      </c>
      <c r="BB286" s="149">
        <v>1</v>
      </c>
      <c r="BC286" s="149">
        <v>1</v>
      </c>
      <c r="BD286" s="149">
        <v>1</v>
      </c>
      <c r="BE286" s="149">
        <v>1</v>
      </c>
      <c r="BF286" s="149">
        <v>1</v>
      </c>
      <c r="BG286" s="149">
        <v>1</v>
      </c>
      <c r="BH286" s="149">
        <v>1</v>
      </c>
      <c r="BI286" s="149">
        <v>1</v>
      </c>
      <c r="BJ286" s="149">
        <v>1</v>
      </c>
      <c r="BK286" s="149">
        <v>1</v>
      </c>
      <c r="BL286" s="149">
        <v>1</v>
      </c>
      <c r="BM286" s="149">
        <v>1</v>
      </c>
      <c r="BN286" s="149">
        <v>1</v>
      </c>
      <c r="BO286" s="149">
        <v>1</v>
      </c>
      <c r="BP286" s="149">
        <v>1</v>
      </c>
      <c r="BQ286" s="149">
        <v>1</v>
      </c>
      <c r="BR286" s="149">
        <v>1</v>
      </c>
      <c r="BS286" s="149">
        <v>1</v>
      </c>
      <c r="BT286" s="149">
        <v>1</v>
      </c>
      <c r="BU286" s="149"/>
      <c r="BV286" s="149"/>
      <c r="BW286" s="149"/>
      <c r="BX286" s="149"/>
      <c r="BY286" s="149"/>
      <c r="BZ286" s="149"/>
      <c r="CA286" s="149"/>
      <c r="CB286" s="149"/>
      <c r="CC286" s="149"/>
      <c r="CD286" s="149"/>
      <c r="CE286" s="149"/>
      <c r="CF286" s="149"/>
      <c r="CG286" s="149"/>
      <c r="CH286" s="149"/>
      <c r="CI286" s="149"/>
      <c r="CJ286" s="149"/>
      <c r="CK286" s="149"/>
      <c r="CL286" s="149"/>
      <c r="CM286" s="149"/>
      <c r="CN286" s="149"/>
      <c r="CO286" s="149"/>
      <c r="CP286" s="149"/>
      <c r="CQ286" s="149"/>
      <c r="CR286" s="149"/>
      <c r="CS286" s="150"/>
      <c r="CT286" s="151"/>
      <c r="CW286" s="68"/>
      <c r="CX286" s="152"/>
    </row>
    <row r="287" spans="1:102">
      <c r="A287" s="293" t="s">
        <v>8334</v>
      </c>
      <c r="B287" s="146" t="s">
        <v>250</v>
      </c>
      <c r="C287" s="147" t="str">
        <f>+_xlfn.XLOOKUP(B287,'R4'!B:B,'R4'!C:C)</f>
        <v>AMR - DSM &amp; FORE K. - BAUER BG 36V + MB 120F + CFA</v>
      </c>
      <c r="D287" s="147"/>
      <c r="E287" s="150" t="s">
        <v>5149</v>
      </c>
      <c r="F287" s="150" t="s">
        <v>38</v>
      </c>
      <c r="G287" s="150" t="s">
        <v>35</v>
      </c>
      <c r="H287" s="150" t="s">
        <v>8271</v>
      </c>
      <c r="I287" s="156"/>
      <c r="J287" s="148">
        <v>0</v>
      </c>
      <c r="K287" s="149">
        <v>0</v>
      </c>
      <c r="L287" s="149">
        <v>0</v>
      </c>
      <c r="M287" s="149">
        <v>0</v>
      </c>
      <c r="N287" s="149">
        <v>0</v>
      </c>
      <c r="O287" s="149">
        <v>0</v>
      </c>
      <c r="P287" s="149">
        <v>0</v>
      </c>
      <c r="Q287" s="149">
        <v>0</v>
      </c>
      <c r="R287" s="149">
        <v>0</v>
      </c>
      <c r="S287" s="149">
        <v>0</v>
      </c>
      <c r="T287" s="149">
        <v>0</v>
      </c>
      <c r="U287" s="149">
        <v>0</v>
      </c>
      <c r="V287" s="149">
        <v>0</v>
      </c>
      <c r="W287" s="149">
        <v>1</v>
      </c>
      <c r="X287" s="149">
        <v>1</v>
      </c>
      <c r="Y287" s="149">
        <v>1</v>
      </c>
      <c r="Z287" s="149">
        <v>1</v>
      </c>
      <c r="AA287" s="149">
        <v>1</v>
      </c>
      <c r="AB287" s="149">
        <v>1</v>
      </c>
      <c r="AC287" s="149">
        <v>1</v>
      </c>
      <c r="AD287" s="149">
        <v>1</v>
      </c>
      <c r="AE287" s="149">
        <v>1</v>
      </c>
      <c r="AF287" s="149">
        <v>1</v>
      </c>
      <c r="AG287" s="149">
        <v>1</v>
      </c>
      <c r="AH287" s="149">
        <v>1</v>
      </c>
      <c r="AI287" s="149">
        <v>1</v>
      </c>
      <c r="AJ287" s="149">
        <v>1</v>
      </c>
      <c r="AK287" s="149">
        <v>1</v>
      </c>
      <c r="AL287" s="149">
        <v>1</v>
      </c>
      <c r="AM287" s="149">
        <v>1</v>
      </c>
      <c r="AN287" s="149">
        <v>1</v>
      </c>
      <c r="AO287" s="149">
        <v>1</v>
      </c>
      <c r="AP287" s="149">
        <v>1</v>
      </c>
      <c r="AQ287" s="149">
        <v>1</v>
      </c>
      <c r="AR287" s="149">
        <v>1</v>
      </c>
      <c r="AS287" s="149">
        <v>1</v>
      </c>
      <c r="AT287" s="149">
        <v>1</v>
      </c>
      <c r="AU287" s="149">
        <v>1</v>
      </c>
      <c r="AV287" s="149">
        <v>1</v>
      </c>
      <c r="AW287" s="149">
        <v>1</v>
      </c>
      <c r="AX287" s="149">
        <v>1</v>
      </c>
      <c r="AY287" s="149">
        <v>1</v>
      </c>
      <c r="AZ287" s="149">
        <v>1</v>
      </c>
      <c r="BA287" s="149">
        <v>1</v>
      </c>
      <c r="BB287" s="149">
        <v>1</v>
      </c>
      <c r="BC287" s="149">
        <v>1</v>
      </c>
      <c r="BD287" s="149">
        <v>1</v>
      </c>
      <c r="BE287" s="149">
        <v>1</v>
      </c>
      <c r="BF287" s="149">
        <v>1</v>
      </c>
      <c r="BG287" s="149">
        <v>1</v>
      </c>
      <c r="BH287" s="149">
        <v>1</v>
      </c>
      <c r="BI287" s="149">
        <v>1</v>
      </c>
      <c r="BJ287" s="149">
        <v>1</v>
      </c>
      <c r="BK287" s="149">
        <v>1</v>
      </c>
      <c r="BL287" s="149">
        <v>1</v>
      </c>
      <c r="BM287" s="149">
        <v>1</v>
      </c>
      <c r="BN287" s="149">
        <v>1</v>
      </c>
      <c r="BO287" s="149">
        <v>1</v>
      </c>
      <c r="BP287" s="149">
        <v>1</v>
      </c>
      <c r="BQ287" s="149">
        <v>1</v>
      </c>
      <c r="BR287" s="149">
        <v>1</v>
      </c>
      <c r="BS287" s="149">
        <v>1</v>
      </c>
      <c r="BT287" s="149">
        <v>1</v>
      </c>
      <c r="BU287" s="149"/>
      <c r="BV287" s="149"/>
      <c r="BW287" s="149"/>
      <c r="BX287" s="149"/>
      <c r="BY287" s="149"/>
      <c r="BZ287" s="149"/>
      <c r="CA287" s="149"/>
      <c r="CB287" s="149"/>
      <c r="CC287" s="149"/>
      <c r="CD287" s="149"/>
      <c r="CE287" s="149"/>
      <c r="CF287" s="149"/>
      <c r="CG287" s="149"/>
      <c r="CH287" s="149"/>
      <c r="CI287" s="149"/>
      <c r="CJ287" s="149"/>
      <c r="CK287" s="149"/>
      <c r="CL287" s="149"/>
      <c r="CM287" s="149"/>
      <c r="CN287" s="149"/>
      <c r="CO287" s="149"/>
      <c r="CP287" s="149"/>
      <c r="CQ287" s="149"/>
      <c r="CR287" s="149"/>
      <c r="CS287" s="150"/>
      <c r="CT287" s="151"/>
      <c r="CW287" s="68"/>
      <c r="CX287" s="152"/>
    </row>
    <row r="288" spans="1:102">
      <c r="A288" s="293" t="s">
        <v>8334</v>
      </c>
      <c r="B288" s="146" t="s">
        <v>251</v>
      </c>
      <c r="C288" s="147" t="str">
        <f>+_xlfn.XLOOKUP(B288,'R4'!B:B,'R4'!C:C)</f>
        <v>AMR - DSM &amp; FORE K. - BAUER BG 36V + MB 120F + CFA - GENERİC</v>
      </c>
      <c r="D288" s="147"/>
      <c r="E288" s="150" t="s">
        <v>5149</v>
      </c>
      <c r="F288" s="150" t="s">
        <v>38</v>
      </c>
      <c r="G288" s="150" t="s">
        <v>35</v>
      </c>
      <c r="H288" s="150" t="s">
        <v>8271</v>
      </c>
      <c r="I288" s="156"/>
      <c r="J288" s="148">
        <v>0</v>
      </c>
      <c r="K288" s="149">
        <v>0</v>
      </c>
      <c r="L288" s="149">
        <v>0</v>
      </c>
      <c r="M288" s="149">
        <v>0</v>
      </c>
      <c r="N288" s="149">
        <v>0</v>
      </c>
      <c r="O288" s="149">
        <v>0</v>
      </c>
      <c r="P288" s="149">
        <v>0</v>
      </c>
      <c r="Q288" s="149">
        <v>1</v>
      </c>
      <c r="R288" s="149">
        <v>1</v>
      </c>
      <c r="S288" s="149">
        <v>1</v>
      </c>
      <c r="T288" s="149">
        <v>1</v>
      </c>
      <c r="U288" s="149">
        <v>1</v>
      </c>
      <c r="V288" s="149">
        <v>1</v>
      </c>
      <c r="W288" s="149">
        <v>1</v>
      </c>
      <c r="X288" s="149">
        <v>1</v>
      </c>
      <c r="Y288" s="149">
        <v>1</v>
      </c>
      <c r="Z288" s="149">
        <v>1</v>
      </c>
      <c r="AA288" s="149">
        <v>1</v>
      </c>
      <c r="AB288" s="149">
        <v>1</v>
      </c>
      <c r="AC288" s="149">
        <v>1</v>
      </c>
      <c r="AD288" s="149">
        <v>1</v>
      </c>
      <c r="AE288" s="149">
        <v>1</v>
      </c>
      <c r="AF288" s="149">
        <v>1</v>
      </c>
      <c r="AG288" s="149">
        <v>1</v>
      </c>
      <c r="AH288" s="149">
        <v>1</v>
      </c>
      <c r="AI288" s="149">
        <v>1</v>
      </c>
      <c r="AJ288" s="149">
        <v>1</v>
      </c>
      <c r="AK288" s="149">
        <v>1</v>
      </c>
      <c r="AL288" s="149">
        <v>1</v>
      </c>
      <c r="AM288" s="149">
        <v>1</v>
      </c>
      <c r="AN288" s="149">
        <v>1</v>
      </c>
      <c r="AO288" s="149">
        <v>1</v>
      </c>
      <c r="AP288" s="149">
        <v>1</v>
      </c>
      <c r="AQ288" s="149">
        <v>1</v>
      </c>
      <c r="AR288" s="149">
        <v>1</v>
      </c>
      <c r="AS288" s="149">
        <v>1</v>
      </c>
      <c r="AT288" s="149">
        <v>1</v>
      </c>
      <c r="AU288" s="149">
        <v>1</v>
      </c>
      <c r="AV288" s="149">
        <v>1</v>
      </c>
      <c r="AW288" s="149">
        <v>1</v>
      </c>
      <c r="AX288" s="149">
        <v>1</v>
      </c>
      <c r="AY288" s="149">
        <v>1</v>
      </c>
      <c r="AZ288" s="149">
        <v>1</v>
      </c>
      <c r="BA288" s="149">
        <v>1</v>
      </c>
      <c r="BB288" s="149">
        <v>1</v>
      </c>
      <c r="BC288" s="149">
        <v>1</v>
      </c>
      <c r="BD288" s="149">
        <v>1</v>
      </c>
      <c r="BE288" s="149">
        <v>1</v>
      </c>
      <c r="BF288" s="149">
        <v>1</v>
      </c>
      <c r="BG288" s="149">
        <v>1</v>
      </c>
      <c r="BH288" s="149">
        <v>1</v>
      </c>
      <c r="BI288" s="149">
        <v>1</v>
      </c>
      <c r="BJ288" s="149">
        <v>1</v>
      </c>
      <c r="BK288" s="149">
        <v>1</v>
      </c>
      <c r="BL288" s="149">
        <v>1</v>
      </c>
      <c r="BM288" s="149">
        <v>1</v>
      </c>
      <c r="BN288" s="149">
        <v>1</v>
      </c>
      <c r="BO288" s="149">
        <v>1</v>
      </c>
      <c r="BP288" s="149">
        <v>1</v>
      </c>
      <c r="BQ288" s="149">
        <v>1</v>
      </c>
      <c r="BR288" s="149">
        <v>1</v>
      </c>
      <c r="BS288" s="149">
        <v>1</v>
      </c>
      <c r="BT288" s="149">
        <v>1</v>
      </c>
      <c r="BU288" s="149"/>
      <c r="BV288" s="149"/>
      <c r="BW288" s="149"/>
      <c r="BX288" s="149"/>
      <c r="BY288" s="149"/>
      <c r="BZ288" s="149"/>
      <c r="CA288" s="149"/>
      <c r="CB288" s="149"/>
      <c r="CC288" s="149"/>
      <c r="CD288" s="149"/>
      <c r="CE288" s="149"/>
      <c r="CF288" s="149"/>
      <c r="CG288" s="149"/>
      <c r="CH288" s="149"/>
      <c r="CI288" s="149"/>
      <c r="CJ288" s="149"/>
      <c r="CK288" s="149"/>
      <c r="CL288" s="149"/>
      <c r="CM288" s="149"/>
      <c r="CN288" s="149"/>
      <c r="CO288" s="149"/>
      <c r="CP288" s="149"/>
      <c r="CQ288" s="149"/>
      <c r="CR288" s="149"/>
      <c r="CS288" s="150"/>
      <c r="CT288" s="151"/>
      <c r="CW288" s="68"/>
      <c r="CX288" s="152"/>
    </row>
    <row r="289" spans="1:102">
      <c r="A289" s="293" t="s">
        <v>8334</v>
      </c>
      <c r="B289" s="146" t="s">
        <v>258</v>
      </c>
      <c r="C289" s="147" t="str">
        <f>+_xlfn.XLOOKUP(B289,'R4'!B:B,'R4'!C:C)</f>
        <v>AMR - DSM &amp; FORE K. - BAUER BG 36V + MB 120F + CFA - GENERİC</v>
      </c>
      <c r="D289" s="147"/>
      <c r="E289" s="150" t="s">
        <v>5149</v>
      </c>
      <c r="F289" s="150" t="s">
        <v>38</v>
      </c>
      <c r="G289" s="150" t="s">
        <v>35</v>
      </c>
      <c r="H289" s="150" t="s">
        <v>8271</v>
      </c>
      <c r="I289" s="156"/>
      <c r="J289" s="148">
        <v>0</v>
      </c>
      <c r="K289" s="149">
        <v>0</v>
      </c>
      <c r="L289" s="149">
        <v>0</v>
      </c>
      <c r="M289" s="149">
        <v>0</v>
      </c>
      <c r="N289" s="149">
        <v>0</v>
      </c>
      <c r="O289" s="149">
        <v>0</v>
      </c>
      <c r="P289" s="149">
        <v>0</v>
      </c>
      <c r="Q289" s="149">
        <v>1</v>
      </c>
      <c r="R289" s="149">
        <v>1</v>
      </c>
      <c r="S289" s="149">
        <v>1</v>
      </c>
      <c r="T289" s="149">
        <v>1</v>
      </c>
      <c r="U289" s="149">
        <v>1</v>
      </c>
      <c r="V289" s="149">
        <v>1</v>
      </c>
      <c r="W289" s="149">
        <v>1</v>
      </c>
      <c r="X289" s="149">
        <v>1</v>
      </c>
      <c r="Y289" s="149">
        <v>1</v>
      </c>
      <c r="Z289" s="149">
        <v>1</v>
      </c>
      <c r="AA289" s="149">
        <v>1</v>
      </c>
      <c r="AB289" s="149">
        <v>1</v>
      </c>
      <c r="AC289" s="149">
        <v>1</v>
      </c>
      <c r="AD289" s="149">
        <v>1</v>
      </c>
      <c r="AE289" s="149">
        <v>1</v>
      </c>
      <c r="AF289" s="149">
        <v>1</v>
      </c>
      <c r="AG289" s="149">
        <v>1</v>
      </c>
      <c r="AH289" s="149">
        <v>1</v>
      </c>
      <c r="AI289" s="149">
        <v>1</v>
      </c>
      <c r="AJ289" s="149">
        <v>1</v>
      </c>
      <c r="AK289" s="149">
        <v>1</v>
      </c>
      <c r="AL289" s="149">
        <v>1</v>
      </c>
      <c r="AM289" s="149">
        <v>1</v>
      </c>
      <c r="AN289" s="149">
        <v>1</v>
      </c>
      <c r="AO289" s="149">
        <v>1</v>
      </c>
      <c r="AP289" s="149">
        <v>1</v>
      </c>
      <c r="AQ289" s="149">
        <v>1</v>
      </c>
      <c r="AR289" s="149">
        <v>1</v>
      </c>
      <c r="AS289" s="149">
        <v>1</v>
      </c>
      <c r="AT289" s="149">
        <v>1</v>
      </c>
      <c r="AU289" s="149">
        <v>1</v>
      </c>
      <c r="AV289" s="149">
        <v>1</v>
      </c>
      <c r="AW289" s="149">
        <v>1</v>
      </c>
      <c r="AX289" s="149">
        <v>1</v>
      </c>
      <c r="AY289" s="149">
        <v>1</v>
      </c>
      <c r="AZ289" s="149">
        <v>1</v>
      </c>
      <c r="BA289" s="149">
        <v>1</v>
      </c>
      <c r="BB289" s="149">
        <v>1</v>
      </c>
      <c r="BC289" s="149">
        <v>1</v>
      </c>
      <c r="BD289" s="149">
        <v>1</v>
      </c>
      <c r="BE289" s="149">
        <v>1</v>
      </c>
      <c r="BF289" s="149">
        <v>1</v>
      </c>
      <c r="BG289" s="149">
        <v>1</v>
      </c>
      <c r="BH289" s="149">
        <v>1</v>
      </c>
      <c r="BI289" s="149">
        <v>1</v>
      </c>
      <c r="BJ289" s="149">
        <v>1</v>
      </c>
      <c r="BK289" s="149">
        <v>1</v>
      </c>
      <c r="BL289" s="149">
        <v>1</v>
      </c>
      <c r="BM289" s="149">
        <v>1</v>
      </c>
      <c r="BN289" s="149">
        <v>1</v>
      </c>
      <c r="BO289" s="149">
        <v>1</v>
      </c>
      <c r="BP289" s="149">
        <v>1</v>
      </c>
      <c r="BQ289" s="149">
        <v>1</v>
      </c>
      <c r="BR289" s="149">
        <v>1</v>
      </c>
      <c r="BS289" s="149">
        <v>1</v>
      </c>
      <c r="BT289" s="149">
        <v>1</v>
      </c>
      <c r="BU289" s="149"/>
      <c r="BV289" s="149"/>
      <c r="BW289" s="149"/>
      <c r="BX289" s="149"/>
      <c r="BY289" s="149"/>
      <c r="BZ289" s="149"/>
      <c r="CA289" s="149"/>
      <c r="CB289" s="149"/>
      <c r="CC289" s="149"/>
      <c r="CD289" s="149"/>
      <c r="CE289" s="149"/>
      <c r="CF289" s="149"/>
      <c r="CG289" s="149"/>
      <c r="CH289" s="149"/>
      <c r="CI289" s="149"/>
      <c r="CJ289" s="149"/>
      <c r="CK289" s="149"/>
      <c r="CL289" s="149"/>
      <c r="CM289" s="149"/>
      <c r="CN289" s="149"/>
      <c r="CO289" s="149"/>
      <c r="CP289" s="149"/>
      <c r="CQ289" s="149"/>
      <c r="CR289" s="149"/>
      <c r="CS289" s="150"/>
      <c r="CT289" s="151"/>
      <c r="CW289" s="68"/>
      <c r="CX289" s="152"/>
    </row>
    <row r="290" spans="1:102">
      <c r="A290" s="293" t="s">
        <v>8334</v>
      </c>
      <c r="B290" s="146" t="s">
        <v>240</v>
      </c>
      <c r="C290" s="147" t="str">
        <f>+_xlfn.XLOOKUP(B290,'R4'!B:B,'R4'!C:C)</f>
        <v>AMR - DSM &amp; FORE K. - BAUER BG 36V + MB 120F + CFA</v>
      </c>
      <c r="D290" s="147"/>
      <c r="E290" s="150" t="s">
        <v>2597</v>
      </c>
      <c r="F290" s="150" t="s">
        <v>38</v>
      </c>
      <c r="G290" s="150" t="s">
        <v>35</v>
      </c>
      <c r="H290" s="150" t="s">
        <v>8271</v>
      </c>
      <c r="I290" s="156"/>
      <c r="J290" s="148">
        <v>0</v>
      </c>
      <c r="K290" s="149">
        <v>0</v>
      </c>
      <c r="L290" s="149">
        <v>0</v>
      </c>
      <c r="M290" s="149">
        <v>0</v>
      </c>
      <c r="N290" s="149">
        <v>0</v>
      </c>
      <c r="O290" s="149">
        <v>0</v>
      </c>
      <c r="P290" s="149">
        <v>0</v>
      </c>
      <c r="Q290" s="149">
        <v>0</v>
      </c>
      <c r="R290" s="149">
        <v>0</v>
      </c>
      <c r="S290" s="149">
        <v>0</v>
      </c>
      <c r="T290" s="149">
        <v>0</v>
      </c>
      <c r="U290" s="149">
        <v>0.5</v>
      </c>
      <c r="V290" s="149">
        <v>0.5</v>
      </c>
      <c r="W290" s="149">
        <v>0.5</v>
      </c>
      <c r="X290" s="149">
        <v>0.5</v>
      </c>
      <c r="Y290" s="149">
        <v>0.5</v>
      </c>
      <c r="Z290" s="149">
        <v>0.5</v>
      </c>
      <c r="AA290" s="149">
        <v>0.5</v>
      </c>
      <c r="AB290" s="149">
        <v>0.5</v>
      </c>
      <c r="AC290" s="149">
        <v>0.5</v>
      </c>
      <c r="AD290" s="149">
        <v>0.5</v>
      </c>
      <c r="AE290" s="149">
        <v>0.5</v>
      </c>
      <c r="AF290" s="149">
        <v>0.5</v>
      </c>
      <c r="AG290" s="149">
        <v>0.5</v>
      </c>
      <c r="AH290" s="149">
        <v>0.5</v>
      </c>
      <c r="AI290" s="149">
        <v>0.5</v>
      </c>
      <c r="AJ290" s="149">
        <v>0.5</v>
      </c>
      <c r="AK290" s="149">
        <v>0.5</v>
      </c>
      <c r="AL290" s="149">
        <v>0.5</v>
      </c>
      <c r="AM290" s="149">
        <v>0.5</v>
      </c>
      <c r="AN290" s="149">
        <v>0.5</v>
      </c>
      <c r="AO290" s="149">
        <v>0.5</v>
      </c>
      <c r="AP290" s="149">
        <v>0.5</v>
      </c>
      <c r="AQ290" s="149">
        <v>0.5</v>
      </c>
      <c r="AR290" s="149">
        <v>0.5</v>
      </c>
      <c r="AS290" s="149">
        <v>0.5</v>
      </c>
      <c r="AT290" s="149">
        <v>0.5</v>
      </c>
      <c r="AU290" s="149">
        <v>0.5</v>
      </c>
      <c r="AV290" s="149">
        <v>0.5</v>
      </c>
      <c r="AW290" s="149">
        <v>0.5</v>
      </c>
      <c r="AX290" s="149">
        <v>0.5</v>
      </c>
      <c r="AY290" s="149">
        <v>0.5</v>
      </c>
      <c r="AZ290" s="149">
        <v>0.5</v>
      </c>
      <c r="BA290" s="149">
        <v>0.5</v>
      </c>
      <c r="BB290" s="149">
        <v>0.5</v>
      </c>
      <c r="BC290" s="149">
        <v>0.5</v>
      </c>
      <c r="BD290" s="149">
        <v>0.5</v>
      </c>
      <c r="BE290" s="149">
        <v>0.5</v>
      </c>
      <c r="BF290" s="149">
        <v>0.5</v>
      </c>
      <c r="BG290" s="149">
        <v>0.5</v>
      </c>
      <c r="BH290" s="149">
        <v>0.5</v>
      </c>
      <c r="BI290" s="149">
        <v>0.5</v>
      </c>
      <c r="BJ290" s="149">
        <v>0.5</v>
      </c>
      <c r="BK290" s="149">
        <v>0.5</v>
      </c>
      <c r="BL290" s="149">
        <v>0.5</v>
      </c>
      <c r="BM290" s="149">
        <v>0.5</v>
      </c>
      <c r="BN290" s="149">
        <v>0.5</v>
      </c>
      <c r="BO290" s="149">
        <v>0.5</v>
      </c>
      <c r="BP290" s="149">
        <v>0.5</v>
      </c>
      <c r="BQ290" s="149">
        <v>0.5</v>
      </c>
      <c r="BR290" s="149">
        <v>0.5</v>
      </c>
      <c r="BS290" s="149">
        <v>0.5</v>
      </c>
      <c r="BT290" s="149">
        <v>0.5</v>
      </c>
      <c r="BU290" s="149"/>
      <c r="BV290" s="149"/>
      <c r="BW290" s="149"/>
      <c r="BX290" s="149"/>
      <c r="BY290" s="149"/>
      <c r="BZ290" s="149"/>
      <c r="CA290" s="149"/>
      <c r="CB290" s="149"/>
      <c r="CC290" s="149"/>
      <c r="CD290" s="149"/>
      <c r="CE290" s="149"/>
      <c r="CF290" s="149"/>
      <c r="CG290" s="149"/>
      <c r="CH290" s="149"/>
      <c r="CI290" s="149"/>
      <c r="CJ290" s="149"/>
      <c r="CK290" s="149"/>
      <c r="CL290" s="149"/>
      <c r="CM290" s="149"/>
      <c r="CN290" s="149"/>
      <c r="CO290" s="149"/>
      <c r="CP290" s="149"/>
      <c r="CQ290" s="149"/>
      <c r="CR290" s="149"/>
      <c r="CS290" s="150"/>
      <c r="CT290" s="151"/>
      <c r="CW290" s="68"/>
      <c r="CX290" s="152"/>
    </row>
    <row r="291" spans="1:102">
      <c r="A291" s="293" t="s">
        <v>8334</v>
      </c>
      <c r="B291" s="146" t="s">
        <v>8247</v>
      </c>
      <c r="C291" s="147" t="str">
        <f>+_xlfn.XLOOKUP(B291,'R4'!B:B,'R4'!C:C)</f>
        <v>AMR - DSM POMPASI - TECNİWELL</v>
      </c>
      <c r="D291" s="147"/>
      <c r="E291" s="150" t="s">
        <v>5149</v>
      </c>
      <c r="F291" s="150" t="s">
        <v>38</v>
      </c>
      <c r="G291" s="150" t="s">
        <v>35</v>
      </c>
      <c r="H291" s="150" t="s">
        <v>8271</v>
      </c>
      <c r="I291" s="156"/>
      <c r="J291" s="148">
        <v>0</v>
      </c>
      <c r="K291" s="149">
        <v>0</v>
      </c>
      <c r="L291" s="149">
        <v>0</v>
      </c>
      <c r="M291" s="149">
        <v>0</v>
      </c>
      <c r="N291" s="149">
        <v>0</v>
      </c>
      <c r="O291" s="149">
        <v>0</v>
      </c>
      <c r="P291" s="149">
        <v>1</v>
      </c>
      <c r="Q291" s="149">
        <v>1</v>
      </c>
      <c r="R291" s="149">
        <v>1</v>
      </c>
      <c r="S291" s="149">
        <v>1</v>
      </c>
      <c r="T291" s="149">
        <v>1</v>
      </c>
      <c r="U291" s="149">
        <v>1</v>
      </c>
      <c r="V291" s="149">
        <v>1</v>
      </c>
      <c r="W291" s="149">
        <v>1</v>
      </c>
      <c r="X291" s="149">
        <v>1</v>
      </c>
      <c r="Y291" s="149">
        <v>1</v>
      </c>
      <c r="Z291" s="149">
        <v>1</v>
      </c>
      <c r="AA291" s="149">
        <v>1</v>
      </c>
      <c r="AB291" s="149">
        <v>1</v>
      </c>
      <c r="AC291" s="149">
        <v>1</v>
      </c>
      <c r="AD291" s="149">
        <v>1</v>
      </c>
      <c r="AE291" s="149">
        <v>1</v>
      </c>
      <c r="AF291" s="149">
        <v>1</v>
      </c>
      <c r="AG291" s="149">
        <v>1</v>
      </c>
      <c r="AH291" s="149">
        <v>1</v>
      </c>
      <c r="AI291" s="149">
        <v>1</v>
      </c>
      <c r="AJ291" s="149">
        <v>1</v>
      </c>
      <c r="AK291" s="149">
        <v>1</v>
      </c>
      <c r="AL291" s="149">
        <v>1</v>
      </c>
      <c r="AM291" s="149">
        <v>1</v>
      </c>
      <c r="AN291" s="149">
        <v>1</v>
      </c>
      <c r="AO291" s="149">
        <v>1</v>
      </c>
      <c r="AP291" s="149">
        <v>1</v>
      </c>
      <c r="AQ291" s="149">
        <v>1</v>
      </c>
      <c r="AR291" s="149">
        <v>1</v>
      </c>
      <c r="AS291" s="149">
        <v>1</v>
      </c>
      <c r="AT291" s="149">
        <v>1</v>
      </c>
      <c r="AU291" s="149">
        <v>1</v>
      </c>
      <c r="AV291" s="149">
        <v>1</v>
      </c>
      <c r="AW291" s="149">
        <v>1</v>
      </c>
      <c r="AX291" s="149">
        <v>1</v>
      </c>
      <c r="AY291" s="149">
        <v>1</v>
      </c>
      <c r="AZ291" s="149">
        <v>1</v>
      </c>
      <c r="BA291" s="149">
        <v>1</v>
      </c>
      <c r="BB291" s="149">
        <v>1</v>
      </c>
      <c r="BC291" s="149">
        <v>1</v>
      </c>
      <c r="BD291" s="149">
        <v>1</v>
      </c>
      <c r="BE291" s="149">
        <v>1</v>
      </c>
      <c r="BF291" s="149">
        <v>1</v>
      </c>
      <c r="BG291" s="149">
        <v>1</v>
      </c>
      <c r="BH291" s="149">
        <v>1</v>
      </c>
      <c r="BI291" s="149">
        <v>1</v>
      </c>
      <c r="BJ291" s="149">
        <v>1</v>
      </c>
      <c r="BK291" s="149">
        <v>1</v>
      </c>
      <c r="BL291" s="149">
        <v>1</v>
      </c>
      <c r="BM291" s="149">
        <v>1</v>
      </c>
      <c r="BN291" s="149">
        <v>1</v>
      </c>
      <c r="BO291" s="149">
        <v>1</v>
      </c>
      <c r="BP291" s="149">
        <v>1</v>
      </c>
      <c r="BQ291" s="149">
        <v>1</v>
      </c>
      <c r="BR291" s="149">
        <v>1</v>
      </c>
      <c r="BS291" s="149">
        <v>1</v>
      </c>
      <c r="BT291" s="149">
        <v>1</v>
      </c>
      <c r="BU291" s="149"/>
      <c r="BV291" s="149"/>
      <c r="BW291" s="149"/>
      <c r="BX291" s="149"/>
      <c r="BY291" s="149"/>
      <c r="BZ291" s="149"/>
      <c r="CA291" s="149"/>
      <c r="CB291" s="149"/>
      <c r="CC291" s="149"/>
      <c r="CD291" s="149"/>
      <c r="CE291" s="149"/>
      <c r="CF291" s="149"/>
      <c r="CG291" s="149"/>
      <c r="CH291" s="149"/>
      <c r="CI291" s="149"/>
      <c r="CJ291" s="149"/>
      <c r="CK291" s="149"/>
      <c r="CL291" s="149"/>
      <c r="CM291" s="149"/>
      <c r="CN291" s="149"/>
      <c r="CO291" s="149"/>
      <c r="CP291" s="149"/>
      <c r="CQ291" s="149"/>
      <c r="CR291" s="149"/>
      <c r="CS291" s="150"/>
      <c r="CT291" s="151"/>
      <c r="CW291" s="68"/>
      <c r="CX291" s="152"/>
    </row>
    <row r="292" spans="1:102">
      <c r="A292" s="293" t="s">
        <v>8334</v>
      </c>
      <c r="B292" s="146" t="s">
        <v>8248</v>
      </c>
      <c r="C292" s="147" t="str">
        <f>+_xlfn.XLOOKUP(B292,'R4'!B:B,'R4'!C:C)</f>
        <v>AMR - DSM POMPASI - TECNİWELL</v>
      </c>
      <c r="D292" s="147"/>
      <c r="E292" s="150" t="s">
        <v>5149</v>
      </c>
      <c r="F292" s="150" t="s">
        <v>38</v>
      </c>
      <c r="G292" s="150" t="s">
        <v>35</v>
      </c>
      <c r="H292" s="150" t="s">
        <v>8271</v>
      </c>
      <c r="I292" s="156"/>
      <c r="J292" s="148">
        <v>0</v>
      </c>
      <c r="K292" s="149">
        <v>0</v>
      </c>
      <c r="L292" s="149">
        <v>0</v>
      </c>
      <c r="M292" s="149">
        <v>0</v>
      </c>
      <c r="N292" s="149">
        <v>0</v>
      </c>
      <c r="O292" s="149">
        <v>0</v>
      </c>
      <c r="P292" s="149">
        <v>1</v>
      </c>
      <c r="Q292" s="149">
        <v>1</v>
      </c>
      <c r="R292" s="149">
        <v>1</v>
      </c>
      <c r="S292" s="149">
        <v>1</v>
      </c>
      <c r="T292" s="149">
        <v>1</v>
      </c>
      <c r="U292" s="149">
        <v>1</v>
      </c>
      <c r="V292" s="149">
        <v>1</v>
      </c>
      <c r="W292" s="149">
        <v>1</v>
      </c>
      <c r="X292" s="149">
        <v>1</v>
      </c>
      <c r="Y292" s="149">
        <v>1</v>
      </c>
      <c r="Z292" s="149">
        <v>1</v>
      </c>
      <c r="AA292" s="149">
        <v>1</v>
      </c>
      <c r="AB292" s="149">
        <v>1</v>
      </c>
      <c r="AC292" s="149">
        <v>1</v>
      </c>
      <c r="AD292" s="149">
        <v>1</v>
      </c>
      <c r="AE292" s="149">
        <v>1</v>
      </c>
      <c r="AF292" s="149">
        <v>1</v>
      </c>
      <c r="AG292" s="149">
        <v>1</v>
      </c>
      <c r="AH292" s="149">
        <v>1</v>
      </c>
      <c r="AI292" s="149">
        <v>1</v>
      </c>
      <c r="AJ292" s="149">
        <v>1</v>
      </c>
      <c r="AK292" s="149">
        <v>1</v>
      </c>
      <c r="AL292" s="149">
        <v>1</v>
      </c>
      <c r="AM292" s="149">
        <v>1</v>
      </c>
      <c r="AN292" s="149">
        <v>1</v>
      </c>
      <c r="AO292" s="149">
        <v>1</v>
      </c>
      <c r="AP292" s="149">
        <v>1</v>
      </c>
      <c r="AQ292" s="149">
        <v>1</v>
      </c>
      <c r="AR292" s="149">
        <v>1</v>
      </c>
      <c r="AS292" s="149">
        <v>1</v>
      </c>
      <c r="AT292" s="149">
        <v>1</v>
      </c>
      <c r="AU292" s="149">
        <v>1</v>
      </c>
      <c r="AV292" s="149">
        <v>1</v>
      </c>
      <c r="AW292" s="149">
        <v>1</v>
      </c>
      <c r="AX292" s="149">
        <v>1</v>
      </c>
      <c r="AY292" s="149">
        <v>1</v>
      </c>
      <c r="AZ292" s="149">
        <v>1</v>
      </c>
      <c r="BA292" s="149">
        <v>1</v>
      </c>
      <c r="BB292" s="149">
        <v>1</v>
      </c>
      <c r="BC292" s="149">
        <v>1</v>
      </c>
      <c r="BD292" s="149">
        <v>1</v>
      </c>
      <c r="BE292" s="149">
        <v>1</v>
      </c>
      <c r="BF292" s="149">
        <v>1</v>
      </c>
      <c r="BG292" s="149">
        <v>1</v>
      </c>
      <c r="BH292" s="149">
        <v>1</v>
      </c>
      <c r="BI292" s="149">
        <v>1</v>
      </c>
      <c r="BJ292" s="149">
        <v>1</v>
      </c>
      <c r="BK292" s="149">
        <v>1</v>
      </c>
      <c r="BL292" s="149">
        <v>1</v>
      </c>
      <c r="BM292" s="149">
        <v>1</v>
      </c>
      <c r="BN292" s="149">
        <v>1</v>
      </c>
      <c r="BO292" s="149">
        <v>1</v>
      </c>
      <c r="BP292" s="149">
        <v>1</v>
      </c>
      <c r="BQ292" s="149">
        <v>1</v>
      </c>
      <c r="BR292" s="149">
        <v>1</v>
      </c>
      <c r="BS292" s="149">
        <v>1</v>
      </c>
      <c r="BT292" s="149">
        <v>1</v>
      </c>
      <c r="BU292" s="149"/>
      <c r="BV292" s="149"/>
      <c r="BW292" s="149"/>
      <c r="BX292" s="149"/>
      <c r="BY292" s="149"/>
      <c r="BZ292" s="149"/>
      <c r="CA292" s="149"/>
      <c r="CB292" s="149"/>
      <c r="CC292" s="149"/>
      <c r="CD292" s="149"/>
      <c r="CE292" s="149"/>
      <c r="CF292" s="149"/>
      <c r="CG292" s="149"/>
      <c r="CH292" s="149"/>
      <c r="CI292" s="149"/>
      <c r="CJ292" s="149"/>
      <c r="CK292" s="149"/>
      <c r="CL292" s="149"/>
      <c r="CM292" s="149"/>
      <c r="CN292" s="149"/>
      <c r="CO292" s="149"/>
      <c r="CP292" s="149"/>
      <c r="CQ292" s="149"/>
      <c r="CR292" s="149"/>
      <c r="CS292" s="150"/>
      <c r="CT292" s="151"/>
      <c r="CW292" s="68"/>
      <c r="CX292" s="152"/>
    </row>
    <row r="293" spans="1:102">
      <c r="A293" s="293" t="s">
        <v>8334</v>
      </c>
      <c r="B293" s="146" t="s">
        <v>8249</v>
      </c>
      <c r="C293" s="147" t="str">
        <f>+_xlfn.XLOOKUP(B293,'R4'!B:B,'R4'!C:C)</f>
        <v>AMR - DSM POMPASI - TECNİWELL</v>
      </c>
      <c r="D293" s="147"/>
      <c r="E293" s="150" t="s">
        <v>5149</v>
      </c>
      <c r="F293" s="150" t="s">
        <v>38</v>
      </c>
      <c r="G293" s="150" t="s">
        <v>35</v>
      </c>
      <c r="H293" s="150" t="s">
        <v>8271</v>
      </c>
      <c r="I293" s="156"/>
      <c r="J293" s="148">
        <v>0</v>
      </c>
      <c r="K293" s="149">
        <v>0</v>
      </c>
      <c r="L293" s="149">
        <v>0</v>
      </c>
      <c r="M293" s="149">
        <v>0</v>
      </c>
      <c r="N293" s="149">
        <v>0</v>
      </c>
      <c r="O293" s="149">
        <v>0</v>
      </c>
      <c r="P293" s="149">
        <v>1</v>
      </c>
      <c r="Q293" s="149">
        <v>1</v>
      </c>
      <c r="R293" s="149">
        <v>1</v>
      </c>
      <c r="S293" s="149">
        <v>1</v>
      </c>
      <c r="T293" s="149">
        <v>1</v>
      </c>
      <c r="U293" s="149">
        <v>1</v>
      </c>
      <c r="V293" s="149">
        <v>1</v>
      </c>
      <c r="W293" s="149">
        <v>1</v>
      </c>
      <c r="X293" s="149">
        <v>1</v>
      </c>
      <c r="Y293" s="149">
        <v>1</v>
      </c>
      <c r="Z293" s="149">
        <v>1</v>
      </c>
      <c r="AA293" s="149">
        <v>1</v>
      </c>
      <c r="AB293" s="149">
        <v>1</v>
      </c>
      <c r="AC293" s="149">
        <v>1</v>
      </c>
      <c r="AD293" s="149">
        <v>1</v>
      </c>
      <c r="AE293" s="149">
        <v>1</v>
      </c>
      <c r="AF293" s="149">
        <v>1</v>
      </c>
      <c r="AG293" s="149">
        <v>1</v>
      </c>
      <c r="AH293" s="149">
        <v>1</v>
      </c>
      <c r="AI293" s="149">
        <v>1</v>
      </c>
      <c r="AJ293" s="149">
        <v>1</v>
      </c>
      <c r="AK293" s="149">
        <v>1</v>
      </c>
      <c r="AL293" s="149">
        <v>1</v>
      </c>
      <c r="AM293" s="149">
        <v>1</v>
      </c>
      <c r="AN293" s="149">
        <v>1</v>
      </c>
      <c r="AO293" s="149">
        <v>1</v>
      </c>
      <c r="AP293" s="149">
        <v>1</v>
      </c>
      <c r="AQ293" s="149">
        <v>1</v>
      </c>
      <c r="AR293" s="149">
        <v>1</v>
      </c>
      <c r="AS293" s="149">
        <v>1</v>
      </c>
      <c r="AT293" s="149">
        <v>1</v>
      </c>
      <c r="AU293" s="149">
        <v>1</v>
      </c>
      <c r="AV293" s="149">
        <v>1</v>
      </c>
      <c r="AW293" s="149">
        <v>1</v>
      </c>
      <c r="AX293" s="149">
        <v>1</v>
      </c>
      <c r="AY293" s="149">
        <v>1</v>
      </c>
      <c r="AZ293" s="149">
        <v>1</v>
      </c>
      <c r="BA293" s="149">
        <v>1</v>
      </c>
      <c r="BB293" s="149">
        <v>1</v>
      </c>
      <c r="BC293" s="149">
        <v>1</v>
      </c>
      <c r="BD293" s="149">
        <v>1</v>
      </c>
      <c r="BE293" s="149">
        <v>1</v>
      </c>
      <c r="BF293" s="149">
        <v>1</v>
      </c>
      <c r="BG293" s="149">
        <v>1</v>
      </c>
      <c r="BH293" s="149">
        <v>1</v>
      </c>
      <c r="BI293" s="149">
        <v>1</v>
      </c>
      <c r="BJ293" s="149">
        <v>1</v>
      </c>
      <c r="BK293" s="149">
        <v>1</v>
      </c>
      <c r="BL293" s="149">
        <v>1</v>
      </c>
      <c r="BM293" s="149">
        <v>1</v>
      </c>
      <c r="BN293" s="149">
        <v>1</v>
      </c>
      <c r="BO293" s="149">
        <v>1</v>
      </c>
      <c r="BP293" s="149">
        <v>1</v>
      </c>
      <c r="BQ293" s="149">
        <v>1</v>
      </c>
      <c r="BR293" s="149">
        <v>1</v>
      </c>
      <c r="BS293" s="149">
        <v>1</v>
      </c>
      <c r="BT293" s="149">
        <v>1</v>
      </c>
      <c r="BU293" s="149"/>
      <c r="BV293" s="149"/>
      <c r="BW293" s="149"/>
      <c r="BX293" s="149"/>
      <c r="BY293" s="149"/>
      <c r="BZ293" s="149"/>
      <c r="CA293" s="149"/>
      <c r="CB293" s="149"/>
      <c r="CC293" s="149"/>
      <c r="CD293" s="149"/>
      <c r="CE293" s="149"/>
      <c r="CF293" s="149"/>
      <c r="CG293" s="149"/>
      <c r="CH293" s="149"/>
      <c r="CI293" s="149"/>
      <c r="CJ293" s="149"/>
      <c r="CK293" s="149"/>
      <c r="CL293" s="149"/>
      <c r="CM293" s="149"/>
      <c r="CN293" s="149"/>
      <c r="CO293" s="149"/>
      <c r="CP293" s="149"/>
      <c r="CQ293" s="149"/>
      <c r="CR293" s="149"/>
      <c r="CS293" s="150"/>
      <c r="CT293" s="151"/>
      <c r="CW293" s="68"/>
      <c r="CX293" s="152"/>
    </row>
    <row r="294" spans="1:102">
      <c r="A294" s="293" t="s">
        <v>8334</v>
      </c>
      <c r="B294" s="146" t="s">
        <v>8250</v>
      </c>
      <c r="C294" s="147" t="str">
        <f>+_xlfn.XLOOKUP(B294,'R4'!B:B,'R4'!C:C)</f>
        <v>AMR - DSM POMPASI - TECNİWELL</v>
      </c>
      <c r="D294" s="147"/>
      <c r="E294" s="150" t="s">
        <v>2598</v>
      </c>
      <c r="F294" s="150" t="s">
        <v>38</v>
      </c>
      <c r="G294" s="150" t="s">
        <v>35</v>
      </c>
      <c r="H294" s="150" t="s">
        <v>8271</v>
      </c>
      <c r="I294" s="156"/>
      <c r="J294" s="148">
        <v>0</v>
      </c>
      <c r="K294" s="149">
        <v>0</v>
      </c>
      <c r="L294" s="149">
        <v>0</v>
      </c>
      <c r="M294" s="149">
        <v>0</v>
      </c>
      <c r="N294" s="149">
        <v>0</v>
      </c>
      <c r="O294" s="149">
        <v>0</v>
      </c>
      <c r="P294" s="149">
        <v>0</v>
      </c>
      <c r="Q294" s="149">
        <v>0</v>
      </c>
      <c r="R294" s="149">
        <v>0</v>
      </c>
      <c r="S294" s="149">
        <v>0</v>
      </c>
      <c r="T294" s="149">
        <v>0</v>
      </c>
      <c r="U294" s="149">
        <v>0.5</v>
      </c>
      <c r="V294" s="149">
        <v>0.5</v>
      </c>
      <c r="W294" s="149">
        <v>0.5</v>
      </c>
      <c r="X294" s="149">
        <v>0.5</v>
      </c>
      <c r="Y294" s="149">
        <v>0.5</v>
      </c>
      <c r="Z294" s="149">
        <v>0.5</v>
      </c>
      <c r="AA294" s="149">
        <v>0.5</v>
      </c>
      <c r="AB294" s="149">
        <v>0.5</v>
      </c>
      <c r="AC294" s="149">
        <v>0.5</v>
      </c>
      <c r="AD294" s="149">
        <v>0.5</v>
      </c>
      <c r="AE294" s="149">
        <v>0.5</v>
      </c>
      <c r="AF294" s="149">
        <v>0.5</v>
      </c>
      <c r="AG294" s="149">
        <v>0.5</v>
      </c>
      <c r="AH294" s="149">
        <v>0.5</v>
      </c>
      <c r="AI294" s="149">
        <v>0.5</v>
      </c>
      <c r="AJ294" s="149">
        <v>0.5</v>
      </c>
      <c r="AK294" s="149">
        <v>0.5</v>
      </c>
      <c r="AL294" s="149">
        <v>0.5</v>
      </c>
      <c r="AM294" s="149">
        <v>0.5</v>
      </c>
      <c r="AN294" s="149">
        <v>0.5</v>
      </c>
      <c r="AO294" s="149">
        <v>0.5</v>
      </c>
      <c r="AP294" s="149">
        <v>0.5</v>
      </c>
      <c r="AQ294" s="149">
        <v>0.5</v>
      </c>
      <c r="AR294" s="149">
        <v>0.5</v>
      </c>
      <c r="AS294" s="149">
        <v>0.5</v>
      </c>
      <c r="AT294" s="149">
        <v>0.5</v>
      </c>
      <c r="AU294" s="149">
        <v>0.5</v>
      </c>
      <c r="AV294" s="149">
        <v>0.5</v>
      </c>
      <c r="AW294" s="149">
        <v>0.5</v>
      </c>
      <c r="AX294" s="149">
        <v>0.5</v>
      </c>
      <c r="AY294" s="149">
        <v>0.5</v>
      </c>
      <c r="AZ294" s="149">
        <v>0.5</v>
      </c>
      <c r="BA294" s="149">
        <v>0.5</v>
      </c>
      <c r="BB294" s="149">
        <v>0.5</v>
      </c>
      <c r="BC294" s="149">
        <v>0.5</v>
      </c>
      <c r="BD294" s="149">
        <v>0.5</v>
      </c>
      <c r="BE294" s="149">
        <v>0.5</v>
      </c>
      <c r="BF294" s="149">
        <v>0.5</v>
      </c>
      <c r="BG294" s="149">
        <v>0.5</v>
      </c>
      <c r="BH294" s="149">
        <v>0.5</v>
      </c>
      <c r="BI294" s="149">
        <v>0.5</v>
      </c>
      <c r="BJ294" s="149">
        <v>0.5</v>
      </c>
      <c r="BK294" s="149">
        <v>0.5</v>
      </c>
      <c r="BL294" s="149">
        <v>0.5</v>
      </c>
      <c r="BM294" s="149">
        <v>0.5</v>
      </c>
      <c r="BN294" s="149">
        <v>0.5</v>
      </c>
      <c r="BO294" s="149">
        <v>0.5</v>
      </c>
      <c r="BP294" s="149">
        <v>0.5</v>
      </c>
      <c r="BQ294" s="149">
        <v>0.5</v>
      </c>
      <c r="BR294" s="149">
        <v>0.5</v>
      </c>
      <c r="BS294" s="149">
        <v>0.5</v>
      </c>
      <c r="BT294" s="149">
        <v>0.5</v>
      </c>
      <c r="BU294" s="149"/>
      <c r="BV294" s="149"/>
      <c r="BW294" s="149"/>
      <c r="BX294" s="149"/>
      <c r="BY294" s="149"/>
      <c r="BZ294" s="149"/>
      <c r="CA294" s="149"/>
      <c r="CB294" s="149"/>
      <c r="CC294" s="149"/>
      <c r="CD294" s="149"/>
      <c r="CE294" s="149"/>
      <c r="CF294" s="149"/>
      <c r="CG294" s="149"/>
      <c r="CH294" s="149"/>
      <c r="CI294" s="149"/>
      <c r="CJ294" s="149"/>
      <c r="CK294" s="149"/>
      <c r="CL294" s="149"/>
      <c r="CM294" s="149"/>
      <c r="CN294" s="149"/>
      <c r="CO294" s="149"/>
      <c r="CP294" s="149"/>
      <c r="CQ294" s="149"/>
      <c r="CR294" s="149"/>
      <c r="CS294" s="150"/>
      <c r="CT294" s="151"/>
      <c r="CW294" s="68"/>
      <c r="CX294" s="152"/>
    </row>
    <row r="295" spans="1:102">
      <c r="A295" s="293" t="s">
        <v>8334</v>
      </c>
      <c r="B295" s="146" t="s">
        <v>8251</v>
      </c>
      <c r="C295" s="147" t="str">
        <f>+_xlfn.XLOOKUP(B295,'R4'!B:B,'R4'!C:C)</f>
        <v>AMR - DSM POMPASI - TECNİWELL</v>
      </c>
      <c r="D295" s="147"/>
      <c r="E295" s="150" t="s">
        <v>5147</v>
      </c>
      <c r="F295" s="150" t="s">
        <v>38</v>
      </c>
      <c r="G295" s="150" t="s">
        <v>35</v>
      </c>
      <c r="H295" s="150" t="s">
        <v>8271</v>
      </c>
      <c r="I295" s="156"/>
      <c r="J295" s="148">
        <v>0</v>
      </c>
      <c r="K295" s="149">
        <v>0</v>
      </c>
      <c r="L295" s="149">
        <v>0</v>
      </c>
      <c r="M295" s="149">
        <v>0</v>
      </c>
      <c r="N295" s="149">
        <v>0</v>
      </c>
      <c r="O295" s="149">
        <v>0</v>
      </c>
      <c r="P295" s="149">
        <v>0</v>
      </c>
      <c r="Q295" s="149">
        <v>0</v>
      </c>
      <c r="R295" s="149">
        <v>0</v>
      </c>
      <c r="S295" s="149">
        <v>0</v>
      </c>
      <c r="T295" s="149">
        <v>1</v>
      </c>
      <c r="U295" s="149">
        <v>1</v>
      </c>
      <c r="V295" s="149">
        <v>1</v>
      </c>
      <c r="W295" s="149">
        <v>1</v>
      </c>
      <c r="X295" s="149">
        <v>1</v>
      </c>
      <c r="Y295" s="149">
        <v>1</v>
      </c>
      <c r="Z295" s="149">
        <v>1</v>
      </c>
      <c r="AA295" s="149">
        <v>1</v>
      </c>
      <c r="AB295" s="149">
        <v>1</v>
      </c>
      <c r="AC295" s="149">
        <v>1</v>
      </c>
      <c r="AD295" s="149">
        <v>1</v>
      </c>
      <c r="AE295" s="149">
        <v>1</v>
      </c>
      <c r="AF295" s="149">
        <v>1</v>
      </c>
      <c r="AG295" s="149">
        <v>1</v>
      </c>
      <c r="AH295" s="149">
        <v>1</v>
      </c>
      <c r="AI295" s="149">
        <v>1</v>
      </c>
      <c r="AJ295" s="149">
        <v>1</v>
      </c>
      <c r="AK295" s="149">
        <v>1</v>
      </c>
      <c r="AL295" s="149">
        <v>1</v>
      </c>
      <c r="AM295" s="149">
        <v>1</v>
      </c>
      <c r="AN295" s="149">
        <v>1</v>
      </c>
      <c r="AO295" s="149">
        <v>1</v>
      </c>
      <c r="AP295" s="149">
        <v>1</v>
      </c>
      <c r="AQ295" s="149">
        <v>1</v>
      </c>
      <c r="AR295" s="149">
        <v>1</v>
      </c>
      <c r="AS295" s="149">
        <v>1</v>
      </c>
      <c r="AT295" s="149">
        <v>1</v>
      </c>
      <c r="AU295" s="149">
        <v>1</v>
      </c>
      <c r="AV295" s="149">
        <v>1</v>
      </c>
      <c r="AW295" s="149">
        <v>1</v>
      </c>
      <c r="AX295" s="149">
        <v>1</v>
      </c>
      <c r="AY295" s="149">
        <v>1</v>
      </c>
      <c r="AZ295" s="149">
        <v>1</v>
      </c>
      <c r="BA295" s="149">
        <v>1</v>
      </c>
      <c r="BB295" s="149">
        <v>1</v>
      </c>
      <c r="BC295" s="149">
        <v>1</v>
      </c>
      <c r="BD295" s="149">
        <v>1</v>
      </c>
      <c r="BE295" s="149">
        <v>1</v>
      </c>
      <c r="BF295" s="149">
        <v>1</v>
      </c>
      <c r="BG295" s="149">
        <v>1</v>
      </c>
      <c r="BH295" s="149">
        <v>1</v>
      </c>
      <c r="BI295" s="149">
        <v>1</v>
      </c>
      <c r="BJ295" s="149">
        <v>1</v>
      </c>
      <c r="BK295" s="149">
        <v>1</v>
      </c>
      <c r="BL295" s="149">
        <v>1</v>
      </c>
      <c r="BM295" s="149">
        <v>1</v>
      </c>
      <c r="BN295" s="149">
        <v>1</v>
      </c>
      <c r="BO295" s="149">
        <v>1</v>
      </c>
      <c r="BP295" s="149">
        <v>1</v>
      </c>
      <c r="BQ295" s="149">
        <v>1</v>
      </c>
      <c r="BR295" s="149">
        <v>1</v>
      </c>
      <c r="BS295" s="149">
        <v>1</v>
      </c>
      <c r="BT295" s="149">
        <v>1</v>
      </c>
      <c r="BU295" s="149"/>
      <c r="BV295" s="149"/>
      <c r="BW295" s="149"/>
      <c r="BX295" s="149"/>
      <c r="BY295" s="149"/>
      <c r="BZ295" s="149"/>
      <c r="CA295" s="149"/>
      <c r="CB295" s="149"/>
      <c r="CC295" s="149"/>
      <c r="CD295" s="149"/>
      <c r="CE295" s="149"/>
      <c r="CF295" s="149"/>
      <c r="CG295" s="149"/>
      <c r="CH295" s="149"/>
      <c r="CI295" s="149"/>
      <c r="CJ295" s="149"/>
      <c r="CK295" s="149"/>
      <c r="CL295" s="149"/>
      <c r="CM295" s="149"/>
      <c r="CN295" s="149"/>
      <c r="CO295" s="149"/>
      <c r="CP295" s="149"/>
      <c r="CQ295" s="149"/>
      <c r="CR295" s="149"/>
      <c r="CS295" s="150"/>
      <c r="CT295" s="151"/>
      <c r="CW295" s="68"/>
      <c r="CX295" s="152"/>
    </row>
    <row r="296" spans="1:102">
      <c r="A296" s="293" t="s">
        <v>8334</v>
      </c>
      <c r="B296" s="146" t="s">
        <v>8252</v>
      </c>
      <c r="C296" s="147" t="str">
        <f>+_xlfn.XLOOKUP(B296,'R4'!B:B,'R4'!C:C)</f>
        <v>AMR - DSM POMPASI - TECNİWELL</v>
      </c>
      <c r="D296" s="147"/>
      <c r="E296" s="150" t="s">
        <v>5147</v>
      </c>
      <c r="F296" s="150" t="s">
        <v>38</v>
      </c>
      <c r="G296" s="150" t="s">
        <v>35</v>
      </c>
      <c r="H296" s="150" t="s">
        <v>8271</v>
      </c>
      <c r="I296" s="156"/>
      <c r="J296" s="148">
        <v>0</v>
      </c>
      <c r="K296" s="149">
        <v>0</v>
      </c>
      <c r="L296" s="149">
        <v>0</v>
      </c>
      <c r="M296" s="149">
        <v>0</v>
      </c>
      <c r="N296" s="149">
        <v>0</v>
      </c>
      <c r="O296" s="149">
        <v>0</v>
      </c>
      <c r="P296" s="149">
        <v>0</v>
      </c>
      <c r="Q296" s="149">
        <v>0</v>
      </c>
      <c r="R296" s="149">
        <v>0</v>
      </c>
      <c r="S296" s="149">
        <v>0</v>
      </c>
      <c r="T296" s="149">
        <v>0</v>
      </c>
      <c r="U296" s="149">
        <v>1</v>
      </c>
      <c r="V296" s="149">
        <v>1</v>
      </c>
      <c r="W296" s="149">
        <v>1</v>
      </c>
      <c r="X296" s="149">
        <v>1</v>
      </c>
      <c r="Y296" s="149">
        <v>1</v>
      </c>
      <c r="Z296" s="149">
        <v>1</v>
      </c>
      <c r="AA296" s="149">
        <v>1</v>
      </c>
      <c r="AB296" s="149">
        <v>1</v>
      </c>
      <c r="AC296" s="149">
        <v>1</v>
      </c>
      <c r="AD296" s="149">
        <v>1</v>
      </c>
      <c r="AE296" s="149">
        <v>1</v>
      </c>
      <c r="AF296" s="149">
        <v>1</v>
      </c>
      <c r="AG296" s="149">
        <v>1</v>
      </c>
      <c r="AH296" s="149">
        <v>1</v>
      </c>
      <c r="AI296" s="149">
        <v>1</v>
      </c>
      <c r="AJ296" s="149">
        <v>1</v>
      </c>
      <c r="AK296" s="149">
        <v>1</v>
      </c>
      <c r="AL296" s="149">
        <v>1</v>
      </c>
      <c r="AM296" s="149">
        <v>1</v>
      </c>
      <c r="AN296" s="149">
        <v>1</v>
      </c>
      <c r="AO296" s="149">
        <v>1</v>
      </c>
      <c r="AP296" s="149">
        <v>1</v>
      </c>
      <c r="AQ296" s="149">
        <v>1</v>
      </c>
      <c r="AR296" s="149">
        <v>1</v>
      </c>
      <c r="AS296" s="149">
        <v>1</v>
      </c>
      <c r="AT296" s="149">
        <v>1</v>
      </c>
      <c r="AU296" s="149">
        <v>1</v>
      </c>
      <c r="AV296" s="149">
        <v>1</v>
      </c>
      <c r="AW296" s="149">
        <v>1</v>
      </c>
      <c r="AX296" s="149">
        <v>1</v>
      </c>
      <c r="AY296" s="149">
        <v>1</v>
      </c>
      <c r="AZ296" s="149">
        <v>1</v>
      </c>
      <c r="BA296" s="149">
        <v>1</v>
      </c>
      <c r="BB296" s="149">
        <v>1</v>
      </c>
      <c r="BC296" s="149">
        <v>1</v>
      </c>
      <c r="BD296" s="149">
        <v>1</v>
      </c>
      <c r="BE296" s="149">
        <v>1</v>
      </c>
      <c r="BF296" s="149">
        <v>1</v>
      </c>
      <c r="BG296" s="149">
        <v>1</v>
      </c>
      <c r="BH296" s="149">
        <v>1</v>
      </c>
      <c r="BI296" s="149">
        <v>1</v>
      </c>
      <c r="BJ296" s="149">
        <v>1</v>
      </c>
      <c r="BK296" s="149">
        <v>1</v>
      </c>
      <c r="BL296" s="149">
        <v>1</v>
      </c>
      <c r="BM296" s="149">
        <v>1</v>
      </c>
      <c r="BN296" s="149">
        <v>1</v>
      </c>
      <c r="BO296" s="149">
        <v>1</v>
      </c>
      <c r="BP296" s="149">
        <v>1</v>
      </c>
      <c r="BQ296" s="149">
        <v>1</v>
      </c>
      <c r="BR296" s="149">
        <v>1</v>
      </c>
      <c r="BS296" s="149">
        <v>1</v>
      </c>
      <c r="BT296" s="149">
        <v>1</v>
      </c>
      <c r="BU296" s="149"/>
      <c r="BV296" s="149"/>
      <c r="BW296" s="149"/>
      <c r="BX296" s="149"/>
      <c r="BY296" s="149"/>
      <c r="BZ296" s="149"/>
      <c r="CA296" s="149"/>
      <c r="CB296" s="149"/>
      <c r="CC296" s="149"/>
      <c r="CD296" s="149"/>
      <c r="CE296" s="149"/>
      <c r="CF296" s="149"/>
      <c r="CG296" s="149"/>
      <c r="CH296" s="149"/>
      <c r="CI296" s="149"/>
      <c r="CJ296" s="149"/>
      <c r="CK296" s="149"/>
      <c r="CL296" s="149"/>
      <c r="CM296" s="149"/>
      <c r="CN296" s="149"/>
      <c r="CO296" s="149"/>
      <c r="CP296" s="149"/>
      <c r="CQ296" s="149"/>
      <c r="CR296" s="149"/>
      <c r="CS296" s="150"/>
      <c r="CT296" s="151"/>
      <c r="CW296" s="68"/>
      <c r="CX296" s="152"/>
    </row>
    <row r="297" spans="1:102">
      <c r="A297" s="293" t="s">
        <v>8334</v>
      </c>
      <c r="B297" s="146" t="s">
        <v>8253</v>
      </c>
      <c r="C297" s="147" t="str">
        <f>+_xlfn.XLOOKUP(B297,'R4'!B:B,'R4'!C:C)</f>
        <v>AMR - DSM POMPASI - TECNİWELL</v>
      </c>
      <c r="D297" s="147"/>
      <c r="E297" s="150" t="s">
        <v>5147</v>
      </c>
      <c r="F297" s="150" t="s">
        <v>38</v>
      </c>
      <c r="G297" s="150" t="s">
        <v>35</v>
      </c>
      <c r="H297" s="150" t="s">
        <v>8271</v>
      </c>
      <c r="I297" s="156"/>
      <c r="J297" s="148">
        <v>0</v>
      </c>
      <c r="K297" s="149">
        <v>0</v>
      </c>
      <c r="L297" s="149">
        <v>0</v>
      </c>
      <c r="M297" s="149">
        <v>0</v>
      </c>
      <c r="N297" s="149">
        <v>0</v>
      </c>
      <c r="O297" s="149">
        <v>0</v>
      </c>
      <c r="P297" s="149">
        <v>0</v>
      </c>
      <c r="Q297" s="149">
        <v>0</v>
      </c>
      <c r="R297" s="149">
        <v>0</v>
      </c>
      <c r="S297" s="149">
        <v>0</v>
      </c>
      <c r="T297" s="149">
        <v>0</v>
      </c>
      <c r="U297" s="149">
        <v>0</v>
      </c>
      <c r="V297" s="149">
        <v>1</v>
      </c>
      <c r="W297" s="149">
        <v>1</v>
      </c>
      <c r="X297" s="149">
        <v>1</v>
      </c>
      <c r="Y297" s="149">
        <v>1</v>
      </c>
      <c r="Z297" s="149">
        <v>1</v>
      </c>
      <c r="AA297" s="149">
        <v>1</v>
      </c>
      <c r="AB297" s="149">
        <v>1</v>
      </c>
      <c r="AC297" s="149">
        <v>1</v>
      </c>
      <c r="AD297" s="149">
        <v>1</v>
      </c>
      <c r="AE297" s="149">
        <v>1</v>
      </c>
      <c r="AF297" s="149">
        <v>1</v>
      </c>
      <c r="AG297" s="149">
        <v>1</v>
      </c>
      <c r="AH297" s="149">
        <v>1</v>
      </c>
      <c r="AI297" s="149">
        <v>1</v>
      </c>
      <c r="AJ297" s="149">
        <v>1</v>
      </c>
      <c r="AK297" s="149">
        <v>1</v>
      </c>
      <c r="AL297" s="149">
        <v>1</v>
      </c>
      <c r="AM297" s="149">
        <v>1</v>
      </c>
      <c r="AN297" s="149">
        <v>1</v>
      </c>
      <c r="AO297" s="149">
        <v>1</v>
      </c>
      <c r="AP297" s="149">
        <v>1</v>
      </c>
      <c r="AQ297" s="149">
        <v>1</v>
      </c>
      <c r="AR297" s="149">
        <v>1</v>
      </c>
      <c r="AS297" s="149">
        <v>1</v>
      </c>
      <c r="AT297" s="149">
        <v>1</v>
      </c>
      <c r="AU297" s="149">
        <v>1</v>
      </c>
      <c r="AV297" s="149">
        <v>1</v>
      </c>
      <c r="AW297" s="149">
        <v>1</v>
      </c>
      <c r="AX297" s="149">
        <v>1</v>
      </c>
      <c r="AY297" s="149">
        <v>1</v>
      </c>
      <c r="AZ297" s="149">
        <v>1</v>
      </c>
      <c r="BA297" s="149">
        <v>1</v>
      </c>
      <c r="BB297" s="149">
        <v>1</v>
      </c>
      <c r="BC297" s="149">
        <v>1</v>
      </c>
      <c r="BD297" s="149">
        <v>1</v>
      </c>
      <c r="BE297" s="149">
        <v>1</v>
      </c>
      <c r="BF297" s="149">
        <v>1</v>
      </c>
      <c r="BG297" s="149">
        <v>1</v>
      </c>
      <c r="BH297" s="149">
        <v>1</v>
      </c>
      <c r="BI297" s="149">
        <v>1</v>
      </c>
      <c r="BJ297" s="149">
        <v>1</v>
      </c>
      <c r="BK297" s="149">
        <v>1</v>
      </c>
      <c r="BL297" s="149">
        <v>1</v>
      </c>
      <c r="BM297" s="149">
        <v>1</v>
      </c>
      <c r="BN297" s="149">
        <v>1</v>
      </c>
      <c r="BO297" s="149">
        <v>1</v>
      </c>
      <c r="BP297" s="149">
        <v>1</v>
      </c>
      <c r="BQ297" s="149">
        <v>1</v>
      </c>
      <c r="BR297" s="149">
        <v>1</v>
      </c>
      <c r="BS297" s="149">
        <v>1</v>
      </c>
      <c r="BT297" s="149">
        <v>1</v>
      </c>
      <c r="BU297" s="149"/>
      <c r="BV297" s="149"/>
      <c r="BW297" s="149"/>
      <c r="BX297" s="149"/>
      <c r="BY297" s="149"/>
      <c r="BZ297" s="149"/>
      <c r="CA297" s="149"/>
      <c r="CB297" s="149"/>
      <c r="CC297" s="149"/>
      <c r="CD297" s="149"/>
      <c r="CE297" s="149"/>
      <c r="CF297" s="149"/>
      <c r="CG297" s="149"/>
      <c r="CH297" s="149"/>
      <c r="CI297" s="149"/>
      <c r="CJ297" s="149"/>
      <c r="CK297" s="149"/>
      <c r="CL297" s="149"/>
      <c r="CM297" s="149"/>
      <c r="CN297" s="149"/>
      <c r="CO297" s="149"/>
      <c r="CP297" s="149"/>
      <c r="CQ297" s="149"/>
      <c r="CR297" s="149"/>
      <c r="CS297" s="150"/>
      <c r="CT297" s="151"/>
      <c r="CW297" s="68"/>
      <c r="CX297" s="152"/>
    </row>
    <row r="298" spans="1:102">
      <c r="A298" s="293" t="s">
        <v>8334</v>
      </c>
      <c r="B298" s="146" t="s">
        <v>8254</v>
      </c>
      <c r="C298" s="147" t="str">
        <f>+_xlfn.XLOOKUP(B298,'R4'!B:B,'R4'!C:C)</f>
        <v>AMR - DSM POMPASI - TECNİWELL</v>
      </c>
      <c r="D298" s="147"/>
      <c r="E298" s="150" t="s">
        <v>5149</v>
      </c>
      <c r="F298" s="150" t="s">
        <v>38</v>
      </c>
      <c r="G298" s="150" t="s">
        <v>35</v>
      </c>
      <c r="H298" s="150" t="s">
        <v>8271</v>
      </c>
      <c r="I298" s="156"/>
      <c r="J298" s="148">
        <v>0</v>
      </c>
      <c r="K298" s="149">
        <v>0</v>
      </c>
      <c r="L298" s="149">
        <v>0</v>
      </c>
      <c r="M298" s="149">
        <v>0</v>
      </c>
      <c r="N298" s="149">
        <v>0</v>
      </c>
      <c r="O298" s="149">
        <v>0</v>
      </c>
      <c r="P298" s="149">
        <v>0</v>
      </c>
      <c r="Q298" s="149">
        <v>0</v>
      </c>
      <c r="R298" s="149">
        <v>0</v>
      </c>
      <c r="S298" s="149">
        <v>0</v>
      </c>
      <c r="T298" s="149">
        <v>0</v>
      </c>
      <c r="U298" s="149">
        <v>0</v>
      </c>
      <c r="V298" s="149">
        <v>0</v>
      </c>
      <c r="W298" s="149">
        <v>1</v>
      </c>
      <c r="X298" s="149">
        <v>1</v>
      </c>
      <c r="Y298" s="149">
        <v>1</v>
      </c>
      <c r="Z298" s="149">
        <v>1</v>
      </c>
      <c r="AA298" s="149">
        <v>1</v>
      </c>
      <c r="AB298" s="149">
        <v>1</v>
      </c>
      <c r="AC298" s="149">
        <v>1</v>
      </c>
      <c r="AD298" s="149">
        <v>1</v>
      </c>
      <c r="AE298" s="149">
        <v>1</v>
      </c>
      <c r="AF298" s="149">
        <v>1</v>
      </c>
      <c r="AG298" s="149">
        <v>1</v>
      </c>
      <c r="AH298" s="149">
        <v>1</v>
      </c>
      <c r="AI298" s="149">
        <v>1</v>
      </c>
      <c r="AJ298" s="149">
        <v>1</v>
      </c>
      <c r="AK298" s="149">
        <v>1</v>
      </c>
      <c r="AL298" s="149">
        <v>1</v>
      </c>
      <c r="AM298" s="149">
        <v>1</v>
      </c>
      <c r="AN298" s="149">
        <v>1</v>
      </c>
      <c r="AO298" s="149">
        <v>1</v>
      </c>
      <c r="AP298" s="149">
        <v>1</v>
      </c>
      <c r="AQ298" s="149">
        <v>1</v>
      </c>
      <c r="AR298" s="149">
        <v>1</v>
      </c>
      <c r="AS298" s="149">
        <v>1</v>
      </c>
      <c r="AT298" s="149">
        <v>1</v>
      </c>
      <c r="AU298" s="149">
        <v>1</v>
      </c>
      <c r="AV298" s="149">
        <v>1</v>
      </c>
      <c r="AW298" s="149">
        <v>1</v>
      </c>
      <c r="AX298" s="149">
        <v>1</v>
      </c>
      <c r="AY298" s="149">
        <v>1</v>
      </c>
      <c r="AZ298" s="149">
        <v>1</v>
      </c>
      <c r="BA298" s="149">
        <v>1</v>
      </c>
      <c r="BB298" s="149">
        <v>1</v>
      </c>
      <c r="BC298" s="149">
        <v>1</v>
      </c>
      <c r="BD298" s="149">
        <v>1</v>
      </c>
      <c r="BE298" s="149">
        <v>1</v>
      </c>
      <c r="BF298" s="149">
        <v>1</v>
      </c>
      <c r="BG298" s="149">
        <v>1</v>
      </c>
      <c r="BH298" s="149">
        <v>1</v>
      </c>
      <c r="BI298" s="149">
        <v>1</v>
      </c>
      <c r="BJ298" s="149">
        <v>1</v>
      </c>
      <c r="BK298" s="149">
        <v>1</v>
      </c>
      <c r="BL298" s="149">
        <v>1</v>
      </c>
      <c r="BM298" s="149">
        <v>1</v>
      </c>
      <c r="BN298" s="149">
        <v>1</v>
      </c>
      <c r="BO298" s="149">
        <v>1</v>
      </c>
      <c r="BP298" s="149">
        <v>1</v>
      </c>
      <c r="BQ298" s="149">
        <v>1</v>
      </c>
      <c r="BR298" s="149">
        <v>1</v>
      </c>
      <c r="BS298" s="149">
        <v>1</v>
      </c>
      <c r="BT298" s="149">
        <v>1</v>
      </c>
      <c r="BU298" s="149"/>
      <c r="BV298" s="149"/>
      <c r="BW298" s="149"/>
      <c r="BX298" s="149"/>
      <c r="BY298" s="149"/>
      <c r="BZ298" s="149"/>
      <c r="CA298" s="149"/>
      <c r="CB298" s="149"/>
      <c r="CC298" s="149"/>
      <c r="CD298" s="149"/>
      <c r="CE298" s="149"/>
      <c r="CF298" s="149"/>
      <c r="CG298" s="149"/>
      <c r="CH298" s="149"/>
      <c r="CI298" s="149"/>
      <c r="CJ298" s="149"/>
      <c r="CK298" s="149"/>
      <c r="CL298" s="149"/>
      <c r="CM298" s="149"/>
      <c r="CN298" s="149"/>
      <c r="CO298" s="149"/>
      <c r="CP298" s="149"/>
      <c r="CQ298" s="149"/>
      <c r="CR298" s="149"/>
      <c r="CS298" s="150"/>
      <c r="CT298" s="151"/>
      <c r="CW298" s="68"/>
      <c r="CX298" s="152"/>
    </row>
    <row r="299" spans="1:102">
      <c r="A299" s="293" t="s">
        <v>8334</v>
      </c>
      <c r="B299" s="146" t="s">
        <v>8255</v>
      </c>
      <c r="C299" s="147" t="str">
        <f>+_xlfn.XLOOKUP(B299,'R4'!B:B,'R4'!C:C)</f>
        <v>AMR - DSM POMPASI - TECNİWELL</v>
      </c>
      <c r="D299" s="147"/>
      <c r="E299" s="150" t="s">
        <v>5149</v>
      </c>
      <c r="F299" s="150" t="s">
        <v>38</v>
      </c>
      <c r="G299" s="150" t="s">
        <v>35</v>
      </c>
      <c r="H299" s="150" t="s">
        <v>8271</v>
      </c>
      <c r="I299" s="156"/>
      <c r="J299" s="148">
        <v>0</v>
      </c>
      <c r="K299" s="149">
        <v>0</v>
      </c>
      <c r="L299" s="149">
        <v>0</v>
      </c>
      <c r="M299" s="149">
        <v>0</v>
      </c>
      <c r="N299" s="149">
        <v>0</v>
      </c>
      <c r="O299" s="149">
        <v>0</v>
      </c>
      <c r="P299" s="149">
        <v>0</v>
      </c>
      <c r="Q299" s="149">
        <v>0</v>
      </c>
      <c r="R299" s="149">
        <v>0</v>
      </c>
      <c r="S299" s="149">
        <v>0</v>
      </c>
      <c r="T299" s="149">
        <v>0</v>
      </c>
      <c r="U299" s="149">
        <v>0</v>
      </c>
      <c r="V299" s="149">
        <v>1</v>
      </c>
      <c r="W299" s="149">
        <v>1</v>
      </c>
      <c r="X299" s="149">
        <v>1</v>
      </c>
      <c r="Y299" s="149">
        <v>1</v>
      </c>
      <c r="Z299" s="149">
        <v>1</v>
      </c>
      <c r="AA299" s="149">
        <v>1</v>
      </c>
      <c r="AB299" s="149">
        <v>1</v>
      </c>
      <c r="AC299" s="149">
        <v>1</v>
      </c>
      <c r="AD299" s="149">
        <v>1</v>
      </c>
      <c r="AE299" s="149">
        <v>1</v>
      </c>
      <c r="AF299" s="149">
        <v>1</v>
      </c>
      <c r="AG299" s="149">
        <v>1</v>
      </c>
      <c r="AH299" s="149">
        <v>1</v>
      </c>
      <c r="AI299" s="149">
        <v>1</v>
      </c>
      <c r="AJ299" s="149">
        <v>1</v>
      </c>
      <c r="AK299" s="149">
        <v>1</v>
      </c>
      <c r="AL299" s="149">
        <v>1</v>
      </c>
      <c r="AM299" s="149">
        <v>1</v>
      </c>
      <c r="AN299" s="149">
        <v>1</v>
      </c>
      <c r="AO299" s="149">
        <v>1</v>
      </c>
      <c r="AP299" s="149">
        <v>1</v>
      </c>
      <c r="AQ299" s="149">
        <v>1</v>
      </c>
      <c r="AR299" s="149">
        <v>1</v>
      </c>
      <c r="AS299" s="149">
        <v>1</v>
      </c>
      <c r="AT299" s="149">
        <v>1</v>
      </c>
      <c r="AU299" s="149">
        <v>1</v>
      </c>
      <c r="AV299" s="149">
        <v>1</v>
      </c>
      <c r="AW299" s="149">
        <v>1</v>
      </c>
      <c r="AX299" s="149">
        <v>1</v>
      </c>
      <c r="AY299" s="149">
        <v>1</v>
      </c>
      <c r="AZ299" s="149">
        <v>1</v>
      </c>
      <c r="BA299" s="149">
        <v>1</v>
      </c>
      <c r="BB299" s="149">
        <v>1</v>
      </c>
      <c r="BC299" s="149">
        <v>1</v>
      </c>
      <c r="BD299" s="149">
        <v>1</v>
      </c>
      <c r="BE299" s="149">
        <v>1</v>
      </c>
      <c r="BF299" s="149">
        <v>1</v>
      </c>
      <c r="BG299" s="149">
        <v>1</v>
      </c>
      <c r="BH299" s="149">
        <v>1</v>
      </c>
      <c r="BI299" s="149">
        <v>1</v>
      </c>
      <c r="BJ299" s="149">
        <v>1</v>
      </c>
      <c r="BK299" s="149">
        <v>1</v>
      </c>
      <c r="BL299" s="149">
        <v>1</v>
      </c>
      <c r="BM299" s="149">
        <v>1</v>
      </c>
      <c r="BN299" s="149">
        <v>1</v>
      </c>
      <c r="BO299" s="149">
        <v>1</v>
      </c>
      <c r="BP299" s="149">
        <v>1</v>
      </c>
      <c r="BQ299" s="149">
        <v>1</v>
      </c>
      <c r="BR299" s="149">
        <v>1</v>
      </c>
      <c r="BS299" s="149">
        <v>1</v>
      </c>
      <c r="BT299" s="149">
        <v>1</v>
      </c>
      <c r="BU299" s="149"/>
      <c r="BV299" s="149"/>
      <c r="BW299" s="149"/>
      <c r="BX299" s="149"/>
      <c r="BY299" s="149"/>
      <c r="BZ299" s="149"/>
      <c r="CA299" s="149"/>
      <c r="CB299" s="149"/>
      <c r="CC299" s="149"/>
      <c r="CD299" s="149"/>
      <c r="CE299" s="149"/>
      <c r="CF299" s="149"/>
      <c r="CG299" s="149"/>
      <c r="CH299" s="149"/>
      <c r="CI299" s="149"/>
      <c r="CJ299" s="149"/>
      <c r="CK299" s="149"/>
      <c r="CL299" s="149"/>
      <c r="CM299" s="149"/>
      <c r="CN299" s="149"/>
      <c r="CO299" s="149"/>
      <c r="CP299" s="149"/>
      <c r="CQ299" s="149"/>
      <c r="CR299" s="149"/>
      <c r="CS299" s="150"/>
      <c r="CT299" s="151"/>
      <c r="CW299" s="68"/>
      <c r="CX299" s="152"/>
    </row>
    <row r="300" spans="1:102">
      <c r="A300" s="293" t="s">
        <v>8334</v>
      </c>
      <c r="B300" s="146" t="s">
        <v>8256</v>
      </c>
      <c r="C300" s="147" t="str">
        <f>+_xlfn.XLOOKUP(B300,'R4'!B:B,'R4'!C:C)</f>
        <v>AMR - DSM POMPASI - TECNİWELL</v>
      </c>
      <c r="D300" s="147"/>
      <c r="E300" s="150" t="s">
        <v>5149</v>
      </c>
      <c r="F300" s="150" t="s">
        <v>38</v>
      </c>
      <c r="G300" s="150" t="s">
        <v>35</v>
      </c>
      <c r="H300" s="150" t="s">
        <v>8271</v>
      </c>
      <c r="I300" s="156"/>
      <c r="J300" s="148">
        <v>0</v>
      </c>
      <c r="K300" s="149">
        <v>0</v>
      </c>
      <c r="L300" s="149">
        <v>0</v>
      </c>
      <c r="M300" s="149">
        <v>0</v>
      </c>
      <c r="N300" s="149">
        <v>0</v>
      </c>
      <c r="O300" s="149">
        <v>0</v>
      </c>
      <c r="P300" s="149">
        <v>0</v>
      </c>
      <c r="Q300" s="149">
        <v>0</v>
      </c>
      <c r="R300" s="149">
        <v>0</v>
      </c>
      <c r="S300" s="149">
        <v>0</v>
      </c>
      <c r="T300" s="149">
        <v>0</v>
      </c>
      <c r="U300" s="149">
        <v>0</v>
      </c>
      <c r="V300" s="149">
        <v>0</v>
      </c>
      <c r="W300" s="149">
        <v>1</v>
      </c>
      <c r="X300" s="149">
        <v>1</v>
      </c>
      <c r="Y300" s="149">
        <v>1</v>
      </c>
      <c r="Z300" s="149">
        <v>1</v>
      </c>
      <c r="AA300" s="149">
        <v>1</v>
      </c>
      <c r="AB300" s="149">
        <v>1</v>
      </c>
      <c r="AC300" s="149">
        <v>1</v>
      </c>
      <c r="AD300" s="149">
        <v>1</v>
      </c>
      <c r="AE300" s="149">
        <v>1</v>
      </c>
      <c r="AF300" s="149">
        <v>1</v>
      </c>
      <c r="AG300" s="149">
        <v>1</v>
      </c>
      <c r="AH300" s="149">
        <v>1</v>
      </c>
      <c r="AI300" s="149">
        <v>1</v>
      </c>
      <c r="AJ300" s="149">
        <v>1</v>
      </c>
      <c r="AK300" s="149">
        <v>1</v>
      </c>
      <c r="AL300" s="149">
        <v>1</v>
      </c>
      <c r="AM300" s="149">
        <v>1</v>
      </c>
      <c r="AN300" s="149">
        <v>1</v>
      </c>
      <c r="AO300" s="149">
        <v>1</v>
      </c>
      <c r="AP300" s="149">
        <v>1</v>
      </c>
      <c r="AQ300" s="149">
        <v>1</v>
      </c>
      <c r="AR300" s="149">
        <v>1</v>
      </c>
      <c r="AS300" s="149">
        <v>1</v>
      </c>
      <c r="AT300" s="149">
        <v>1</v>
      </c>
      <c r="AU300" s="149">
        <v>1</v>
      </c>
      <c r="AV300" s="149">
        <v>1</v>
      </c>
      <c r="AW300" s="149">
        <v>1</v>
      </c>
      <c r="AX300" s="149">
        <v>1</v>
      </c>
      <c r="AY300" s="149">
        <v>1</v>
      </c>
      <c r="AZ300" s="149">
        <v>1</v>
      </c>
      <c r="BA300" s="149">
        <v>1</v>
      </c>
      <c r="BB300" s="149">
        <v>1</v>
      </c>
      <c r="BC300" s="149">
        <v>1</v>
      </c>
      <c r="BD300" s="149">
        <v>1</v>
      </c>
      <c r="BE300" s="149">
        <v>1</v>
      </c>
      <c r="BF300" s="149">
        <v>1</v>
      </c>
      <c r="BG300" s="149">
        <v>1</v>
      </c>
      <c r="BH300" s="149">
        <v>1</v>
      </c>
      <c r="BI300" s="149">
        <v>1</v>
      </c>
      <c r="BJ300" s="149">
        <v>1</v>
      </c>
      <c r="BK300" s="149">
        <v>1</v>
      </c>
      <c r="BL300" s="149">
        <v>1</v>
      </c>
      <c r="BM300" s="149">
        <v>1</v>
      </c>
      <c r="BN300" s="149">
        <v>1</v>
      </c>
      <c r="BO300" s="149">
        <v>1</v>
      </c>
      <c r="BP300" s="149">
        <v>1</v>
      </c>
      <c r="BQ300" s="149">
        <v>1</v>
      </c>
      <c r="BR300" s="149">
        <v>1</v>
      </c>
      <c r="BS300" s="149">
        <v>1</v>
      </c>
      <c r="BT300" s="149">
        <v>1</v>
      </c>
      <c r="BU300" s="149"/>
      <c r="BV300" s="149"/>
      <c r="BW300" s="149"/>
      <c r="BX300" s="149"/>
      <c r="BY300" s="149"/>
      <c r="BZ300" s="149"/>
      <c r="CA300" s="149"/>
      <c r="CB300" s="149"/>
      <c r="CC300" s="149"/>
      <c r="CD300" s="149"/>
      <c r="CE300" s="149"/>
      <c r="CF300" s="149"/>
      <c r="CG300" s="149"/>
      <c r="CH300" s="149"/>
      <c r="CI300" s="149"/>
      <c r="CJ300" s="149"/>
      <c r="CK300" s="149"/>
      <c r="CL300" s="149"/>
      <c r="CM300" s="149"/>
      <c r="CN300" s="149"/>
      <c r="CO300" s="149"/>
      <c r="CP300" s="149"/>
      <c r="CQ300" s="149"/>
      <c r="CR300" s="149"/>
      <c r="CS300" s="150"/>
      <c r="CT300" s="151"/>
      <c r="CW300" s="68"/>
      <c r="CX300" s="152"/>
    </row>
    <row r="301" spans="1:102">
      <c r="A301" s="293" t="s">
        <v>8334</v>
      </c>
      <c r="B301" s="146" t="s">
        <v>8257</v>
      </c>
      <c r="C301" s="147" t="str">
        <f>+_xlfn.XLOOKUP(B301,'R4'!B:B,'R4'!C:C)</f>
        <v>AMR - DSM POMPASI - TECNİWELL - GENERİC</v>
      </c>
      <c r="D301" s="147"/>
      <c r="E301" s="150" t="s">
        <v>5149</v>
      </c>
      <c r="F301" s="150" t="s">
        <v>38</v>
      </c>
      <c r="G301" s="150" t="s">
        <v>35</v>
      </c>
      <c r="H301" s="150" t="s">
        <v>8271</v>
      </c>
      <c r="I301" s="156"/>
      <c r="J301" s="148">
        <v>0</v>
      </c>
      <c r="K301" s="149">
        <v>0</v>
      </c>
      <c r="L301" s="149">
        <v>0</v>
      </c>
      <c r="M301" s="149">
        <v>0</v>
      </c>
      <c r="N301" s="149">
        <v>0</v>
      </c>
      <c r="O301" s="149">
        <v>0</v>
      </c>
      <c r="P301" s="149">
        <v>0</v>
      </c>
      <c r="Q301" s="149">
        <v>1</v>
      </c>
      <c r="R301" s="149">
        <v>1</v>
      </c>
      <c r="S301" s="149">
        <v>1</v>
      </c>
      <c r="T301" s="149">
        <v>1</v>
      </c>
      <c r="U301" s="149">
        <v>1</v>
      </c>
      <c r="V301" s="149">
        <v>1</v>
      </c>
      <c r="W301" s="149">
        <v>1</v>
      </c>
      <c r="X301" s="149">
        <v>1</v>
      </c>
      <c r="Y301" s="149">
        <v>1</v>
      </c>
      <c r="Z301" s="149">
        <v>1</v>
      </c>
      <c r="AA301" s="149">
        <v>1</v>
      </c>
      <c r="AB301" s="149">
        <v>1</v>
      </c>
      <c r="AC301" s="149">
        <v>1</v>
      </c>
      <c r="AD301" s="149">
        <v>1</v>
      </c>
      <c r="AE301" s="149">
        <v>1</v>
      </c>
      <c r="AF301" s="149">
        <v>1</v>
      </c>
      <c r="AG301" s="149">
        <v>1</v>
      </c>
      <c r="AH301" s="149">
        <v>1</v>
      </c>
      <c r="AI301" s="149">
        <v>1</v>
      </c>
      <c r="AJ301" s="149">
        <v>1</v>
      </c>
      <c r="AK301" s="149">
        <v>1</v>
      </c>
      <c r="AL301" s="149">
        <v>1</v>
      </c>
      <c r="AM301" s="149">
        <v>1</v>
      </c>
      <c r="AN301" s="149">
        <v>1</v>
      </c>
      <c r="AO301" s="149">
        <v>1</v>
      </c>
      <c r="AP301" s="149">
        <v>1</v>
      </c>
      <c r="AQ301" s="149">
        <v>1</v>
      </c>
      <c r="AR301" s="149">
        <v>1</v>
      </c>
      <c r="AS301" s="149">
        <v>1</v>
      </c>
      <c r="AT301" s="149">
        <v>1</v>
      </c>
      <c r="AU301" s="149">
        <v>1</v>
      </c>
      <c r="AV301" s="149">
        <v>1</v>
      </c>
      <c r="AW301" s="149">
        <v>1</v>
      </c>
      <c r="AX301" s="149">
        <v>1</v>
      </c>
      <c r="AY301" s="149">
        <v>1</v>
      </c>
      <c r="AZ301" s="149">
        <v>1</v>
      </c>
      <c r="BA301" s="149">
        <v>1</v>
      </c>
      <c r="BB301" s="149">
        <v>1</v>
      </c>
      <c r="BC301" s="149">
        <v>1</v>
      </c>
      <c r="BD301" s="149">
        <v>1</v>
      </c>
      <c r="BE301" s="149">
        <v>1</v>
      </c>
      <c r="BF301" s="149">
        <v>1</v>
      </c>
      <c r="BG301" s="149">
        <v>1</v>
      </c>
      <c r="BH301" s="149">
        <v>1</v>
      </c>
      <c r="BI301" s="149">
        <v>1</v>
      </c>
      <c r="BJ301" s="149">
        <v>1</v>
      </c>
      <c r="BK301" s="149">
        <v>1</v>
      </c>
      <c r="BL301" s="149">
        <v>1</v>
      </c>
      <c r="BM301" s="149">
        <v>1</v>
      </c>
      <c r="BN301" s="149">
        <v>1</v>
      </c>
      <c r="BO301" s="149">
        <v>1</v>
      </c>
      <c r="BP301" s="149">
        <v>1</v>
      </c>
      <c r="BQ301" s="149">
        <v>1</v>
      </c>
      <c r="BR301" s="149">
        <v>1</v>
      </c>
      <c r="BS301" s="149">
        <v>1</v>
      </c>
      <c r="BT301" s="149">
        <v>1</v>
      </c>
      <c r="BU301" s="149"/>
      <c r="BV301" s="149"/>
      <c r="BW301" s="149"/>
      <c r="BX301" s="149"/>
      <c r="BY301" s="149"/>
      <c r="BZ301" s="149"/>
      <c r="CA301" s="149"/>
      <c r="CB301" s="149"/>
      <c r="CC301" s="149"/>
      <c r="CD301" s="149"/>
      <c r="CE301" s="149"/>
      <c r="CF301" s="149"/>
      <c r="CG301" s="149"/>
      <c r="CH301" s="149"/>
      <c r="CI301" s="149"/>
      <c r="CJ301" s="149"/>
      <c r="CK301" s="149"/>
      <c r="CL301" s="149"/>
      <c r="CM301" s="149"/>
      <c r="CN301" s="149"/>
      <c r="CO301" s="149"/>
      <c r="CP301" s="149"/>
      <c r="CQ301" s="149"/>
      <c r="CR301" s="149"/>
      <c r="CS301" s="150"/>
      <c r="CT301" s="151"/>
      <c r="CW301" s="68"/>
      <c r="CX301" s="152"/>
    </row>
    <row r="302" spans="1:102">
      <c r="A302" s="293" t="s">
        <v>8334</v>
      </c>
      <c r="B302" s="146" t="s">
        <v>8257</v>
      </c>
      <c r="C302" s="147" t="str">
        <f>+_xlfn.XLOOKUP(B302,'R4'!B:B,'R4'!C:C)</f>
        <v>AMR - DSM POMPASI - TECNİWELL - GENERİC</v>
      </c>
      <c r="D302" s="147"/>
      <c r="E302" s="150" t="s">
        <v>5149</v>
      </c>
      <c r="F302" s="150" t="s">
        <v>38</v>
      </c>
      <c r="G302" s="150" t="s">
        <v>35</v>
      </c>
      <c r="H302" s="150" t="s">
        <v>8271</v>
      </c>
      <c r="I302" s="156"/>
      <c r="J302" s="148">
        <v>0</v>
      </c>
      <c r="K302" s="149">
        <v>0</v>
      </c>
      <c r="L302" s="149">
        <v>0</v>
      </c>
      <c r="M302" s="149">
        <v>0</v>
      </c>
      <c r="N302" s="149">
        <v>0</v>
      </c>
      <c r="O302" s="149">
        <v>0</v>
      </c>
      <c r="P302" s="149">
        <v>0</v>
      </c>
      <c r="Q302" s="149">
        <v>1</v>
      </c>
      <c r="R302" s="149">
        <v>1</v>
      </c>
      <c r="S302" s="149">
        <v>1</v>
      </c>
      <c r="T302" s="149">
        <v>1</v>
      </c>
      <c r="U302" s="149">
        <v>1</v>
      </c>
      <c r="V302" s="149">
        <v>1</v>
      </c>
      <c r="W302" s="149">
        <v>1</v>
      </c>
      <c r="X302" s="149">
        <v>1</v>
      </c>
      <c r="Y302" s="149">
        <v>1</v>
      </c>
      <c r="Z302" s="149">
        <v>1</v>
      </c>
      <c r="AA302" s="149">
        <v>1</v>
      </c>
      <c r="AB302" s="149">
        <v>1</v>
      </c>
      <c r="AC302" s="149">
        <v>1</v>
      </c>
      <c r="AD302" s="149">
        <v>1</v>
      </c>
      <c r="AE302" s="149">
        <v>1</v>
      </c>
      <c r="AF302" s="149">
        <v>1</v>
      </c>
      <c r="AG302" s="149">
        <v>1</v>
      </c>
      <c r="AH302" s="149">
        <v>1</v>
      </c>
      <c r="AI302" s="149">
        <v>1</v>
      </c>
      <c r="AJ302" s="149">
        <v>1</v>
      </c>
      <c r="AK302" s="149">
        <v>1</v>
      </c>
      <c r="AL302" s="149">
        <v>1</v>
      </c>
      <c r="AM302" s="149">
        <v>1</v>
      </c>
      <c r="AN302" s="149">
        <v>1</v>
      </c>
      <c r="AO302" s="149">
        <v>1</v>
      </c>
      <c r="AP302" s="149">
        <v>1</v>
      </c>
      <c r="AQ302" s="149">
        <v>1</v>
      </c>
      <c r="AR302" s="149">
        <v>1</v>
      </c>
      <c r="AS302" s="149">
        <v>1</v>
      </c>
      <c r="AT302" s="149">
        <v>1</v>
      </c>
      <c r="AU302" s="149">
        <v>1</v>
      </c>
      <c r="AV302" s="149">
        <v>1</v>
      </c>
      <c r="AW302" s="149">
        <v>1</v>
      </c>
      <c r="AX302" s="149">
        <v>1</v>
      </c>
      <c r="AY302" s="149">
        <v>1</v>
      </c>
      <c r="AZ302" s="149">
        <v>1</v>
      </c>
      <c r="BA302" s="149">
        <v>1</v>
      </c>
      <c r="BB302" s="149">
        <v>1</v>
      </c>
      <c r="BC302" s="149">
        <v>1</v>
      </c>
      <c r="BD302" s="149">
        <v>1</v>
      </c>
      <c r="BE302" s="149">
        <v>1</v>
      </c>
      <c r="BF302" s="149">
        <v>1</v>
      </c>
      <c r="BG302" s="149">
        <v>1</v>
      </c>
      <c r="BH302" s="149">
        <v>1</v>
      </c>
      <c r="BI302" s="149">
        <v>1</v>
      </c>
      <c r="BJ302" s="149">
        <v>1</v>
      </c>
      <c r="BK302" s="149">
        <v>1</v>
      </c>
      <c r="BL302" s="149">
        <v>1</v>
      </c>
      <c r="BM302" s="149">
        <v>1</v>
      </c>
      <c r="BN302" s="149">
        <v>1</v>
      </c>
      <c r="BO302" s="149">
        <v>1</v>
      </c>
      <c r="BP302" s="149">
        <v>1</v>
      </c>
      <c r="BQ302" s="149">
        <v>1</v>
      </c>
      <c r="BR302" s="149">
        <v>1</v>
      </c>
      <c r="BS302" s="149">
        <v>1</v>
      </c>
      <c r="BT302" s="149">
        <v>1</v>
      </c>
      <c r="BU302" s="149"/>
      <c r="BV302" s="149"/>
      <c r="BW302" s="149"/>
      <c r="BX302" s="149"/>
      <c r="BY302" s="149"/>
      <c r="BZ302" s="149"/>
      <c r="CA302" s="149"/>
      <c r="CB302" s="149"/>
      <c r="CC302" s="149"/>
      <c r="CD302" s="149"/>
      <c r="CE302" s="149"/>
      <c r="CF302" s="149"/>
      <c r="CG302" s="149"/>
      <c r="CH302" s="149"/>
      <c r="CI302" s="149"/>
      <c r="CJ302" s="149"/>
      <c r="CK302" s="149"/>
      <c r="CL302" s="149"/>
      <c r="CM302" s="149"/>
      <c r="CN302" s="149"/>
      <c r="CO302" s="149"/>
      <c r="CP302" s="149"/>
      <c r="CQ302" s="149"/>
      <c r="CR302" s="149"/>
      <c r="CS302" s="150"/>
      <c r="CT302" s="151"/>
      <c r="CW302" s="68"/>
      <c r="CX302" s="152"/>
    </row>
    <row r="303" spans="1:102">
      <c r="A303" s="293" t="s">
        <v>8334</v>
      </c>
      <c r="B303" s="146" t="s">
        <v>8250</v>
      </c>
      <c r="C303" s="147" t="str">
        <f>+_xlfn.XLOOKUP(B303,'R4'!B:B,'R4'!C:C)</f>
        <v>AMR - DSM POMPASI - TECNİWELL</v>
      </c>
      <c r="D303" s="147"/>
      <c r="E303" s="150" t="s">
        <v>2597</v>
      </c>
      <c r="F303" s="150" t="s">
        <v>38</v>
      </c>
      <c r="G303" s="150" t="s">
        <v>35</v>
      </c>
      <c r="H303" s="150" t="s">
        <v>8271</v>
      </c>
      <c r="I303" s="156"/>
      <c r="J303" s="148">
        <v>0</v>
      </c>
      <c r="K303" s="149">
        <v>0</v>
      </c>
      <c r="L303" s="149">
        <v>0</v>
      </c>
      <c r="M303" s="149">
        <v>0</v>
      </c>
      <c r="N303" s="149">
        <v>0</v>
      </c>
      <c r="O303" s="149">
        <v>0</v>
      </c>
      <c r="P303" s="149">
        <v>0</v>
      </c>
      <c r="Q303" s="149">
        <v>0</v>
      </c>
      <c r="R303" s="149">
        <v>0</v>
      </c>
      <c r="S303" s="149">
        <v>0</v>
      </c>
      <c r="T303" s="149">
        <v>0</v>
      </c>
      <c r="U303" s="149">
        <v>0.5</v>
      </c>
      <c r="V303" s="149">
        <v>0.5</v>
      </c>
      <c r="W303" s="149">
        <v>0.5</v>
      </c>
      <c r="X303" s="149">
        <v>0.5</v>
      </c>
      <c r="Y303" s="149">
        <v>0.5</v>
      </c>
      <c r="Z303" s="149">
        <v>0.5</v>
      </c>
      <c r="AA303" s="149">
        <v>0.5</v>
      </c>
      <c r="AB303" s="149">
        <v>0.5</v>
      </c>
      <c r="AC303" s="149">
        <v>0.5</v>
      </c>
      <c r="AD303" s="149">
        <v>0.5</v>
      </c>
      <c r="AE303" s="149">
        <v>0.5</v>
      </c>
      <c r="AF303" s="149">
        <v>0.5</v>
      </c>
      <c r="AG303" s="149">
        <v>0.5</v>
      </c>
      <c r="AH303" s="149">
        <v>0.5</v>
      </c>
      <c r="AI303" s="149">
        <v>0.5</v>
      </c>
      <c r="AJ303" s="149">
        <v>0.5</v>
      </c>
      <c r="AK303" s="149">
        <v>0.5</v>
      </c>
      <c r="AL303" s="149">
        <v>0.5</v>
      </c>
      <c r="AM303" s="149">
        <v>0.5</v>
      </c>
      <c r="AN303" s="149">
        <v>0.5</v>
      </c>
      <c r="AO303" s="149">
        <v>0.5</v>
      </c>
      <c r="AP303" s="149">
        <v>0.5</v>
      </c>
      <c r="AQ303" s="149">
        <v>0.5</v>
      </c>
      <c r="AR303" s="149">
        <v>0.5</v>
      </c>
      <c r="AS303" s="149">
        <v>0.5</v>
      </c>
      <c r="AT303" s="149">
        <v>0.5</v>
      </c>
      <c r="AU303" s="149">
        <v>0.5</v>
      </c>
      <c r="AV303" s="149">
        <v>0.5</v>
      </c>
      <c r="AW303" s="149">
        <v>0.5</v>
      </c>
      <c r="AX303" s="149">
        <v>0.5</v>
      </c>
      <c r="AY303" s="149">
        <v>0.5</v>
      </c>
      <c r="AZ303" s="149">
        <v>0.5</v>
      </c>
      <c r="BA303" s="149">
        <v>0.5</v>
      </c>
      <c r="BB303" s="149">
        <v>0.5</v>
      </c>
      <c r="BC303" s="149">
        <v>0.5</v>
      </c>
      <c r="BD303" s="149">
        <v>0.5</v>
      </c>
      <c r="BE303" s="149">
        <v>0.5</v>
      </c>
      <c r="BF303" s="149">
        <v>0.5</v>
      </c>
      <c r="BG303" s="149">
        <v>0.5</v>
      </c>
      <c r="BH303" s="149">
        <v>0.5</v>
      </c>
      <c r="BI303" s="149">
        <v>0.5</v>
      </c>
      <c r="BJ303" s="149">
        <v>0.5</v>
      </c>
      <c r="BK303" s="149">
        <v>0.5</v>
      </c>
      <c r="BL303" s="149">
        <v>0.5</v>
      </c>
      <c r="BM303" s="149">
        <v>0.5</v>
      </c>
      <c r="BN303" s="149">
        <v>0.5</v>
      </c>
      <c r="BO303" s="149">
        <v>0.5</v>
      </c>
      <c r="BP303" s="149">
        <v>0.5</v>
      </c>
      <c r="BQ303" s="149">
        <v>0.5</v>
      </c>
      <c r="BR303" s="149">
        <v>0.5</v>
      </c>
      <c r="BS303" s="149">
        <v>0.5</v>
      </c>
      <c r="BT303" s="149">
        <v>0.5</v>
      </c>
      <c r="BU303" s="149"/>
      <c r="BV303" s="149"/>
      <c r="BW303" s="149"/>
      <c r="BX303" s="149"/>
      <c r="BY303" s="149"/>
      <c r="BZ303" s="149"/>
      <c r="CA303" s="149"/>
      <c r="CB303" s="149"/>
      <c r="CC303" s="149"/>
      <c r="CD303" s="149"/>
      <c r="CE303" s="149"/>
      <c r="CF303" s="149"/>
      <c r="CG303" s="149"/>
      <c r="CH303" s="149"/>
      <c r="CI303" s="149"/>
      <c r="CJ303" s="149"/>
      <c r="CK303" s="149"/>
      <c r="CL303" s="149"/>
      <c r="CM303" s="149"/>
      <c r="CN303" s="149"/>
      <c r="CO303" s="149"/>
      <c r="CP303" s="149"/>
      <c r="CQ303" s="149"/>
      <c r="CR303" s="149"/>
      <c r="CS303" s="150"/>
      <c r="CT303" s="151"/>
      <c r="CW303" s="68"/>
      <c r="CX303" s="152"/>
    </row>
    <row r="304" spans="1:102">
      <c r="A304" s="289" t="s">
        <v>8334</v>
      </c>
      <c r="B304" s="146" t="s">
        <v>11</v>
      </c>
      <c r="C304" s="147" t="str">
        <f>+_xlfn.XLOOKUP(B304,'R4'!B:B,'R4'!C:C)</f>
        <v>AMR - KAMYON - MAN - KH</v>
      </c>
      <c r="D304" s="147"/>
      <c r="E304" s="150" t="s">
        <v>2</v>
      </c>
      <c r="F304" s="150" t="s">
        <v>38</v>
      </c>
      <c r="G304" s="150" t="s">
        <v>35</v>
      </c>
      <c r="H304" s="150" t="s">
        <v>8271</v>
      </c>
      <c r="I304" s="156"/>
      <c r="J304" s="148">
        <v>0</v>
      </c>
      <c r="K304" s="149">
        <v>0</v>
      </c>
      <c r="L304" s="149">
        <v>0</v>
      </c>
      <c r="M304" s="149">
        <v>0</v>
      </c>
      <c r="N304" s="149">
        <v>0</v>
      </c>
      <c r="O304" s="149">
        <v>0</v>
      </c>
      <c r="P304" s="149">
        <v>1</v>
      </c>
      <c r="Q304" s="149">
        <v>1</v>
      </c>
      <c r="R304" s="149">
        <v>1</v>
      </c>
      <c r="S304" s="149">
        <v>1</v>
      </c>
      <c r="T304" s="149">
        <v>1</v>
      </c>
      <c r="U304" s="149">
        <v>1</v>
      </c>
      <c r="V304" s="149">
        <v>1</v>
      </c>
      <c r="W304" s="149">
        <v>1</v>
      </c>
      <c r="X304" s="149">
        <v>1</v>
      </c>
      <c r="Y304" s="149">
        <v>1</v>
      </c>
      <c r="Z304" s="149">
        <v>1</v>
      </c>
      <c r="AA304" s="149">
        <v>1</v>
      </c>
      <c r="AB304" s="149">
        <v>1</v>
      </c>
      <c r="AC304" s="149">
        <v>1</v>
      </c>
      <c r="AD304" s="149">
        <v>1</v>
      </c>
      <c r="AE304" s="149">
        <v>1</v>
      </c>
      <c r="AF304" s="149">
        <v>1</v>
      </c>
      <c r="AG304" s="149">
        <v>1</v>
      </c>
      <c r="AH304" s="149">
        <v>1</v>
      </c>
      <c r="AI304" s="149">
        <v>1</v>
      </c>
      <c r="AJ304" s="149">
        <v>1</v>
      </c>
      <c r="AK304" s="149">
        <v>1</v>
      </c>
      <c r="AL304" s="149">
        <v>1</v>
      </c>
      <c r="AM304" s="149">
        <v>1</v>
      </c>
      <c r="AN304" s="149">
        <v>1</v>
      </c>
      <c r="AO304" s="149">
        <v>1</v>
      </c>
      <c r="AP304" s="149">
        <v>1</v>
      </c>
      <c r="AQ304" s="149">
        <v>1</v>
      </c>
      <c r="AR304" s="149">
        <v>1</v>
      </c>
      <c r="AS304" s="149">
        <v>1</v>
      </c>
      <c r="AT304" s="149">
        <v>1</v>
      </c>
      <c r="AU304" s="149">
        <v>1</v>
      </c>
      <c r="AV304" s="149">
        <v>1</v>
      </c>
      <c r="AW304" s="149">
        <v>1</v>
      </c>
      <c r="AX304" s="149">
        <v>1</v>
      </c>
      <c r="AY304" s="149">
        <v>1</v>
      </c>
      <c r="AZ304" s="149">
        <v>1</v>
      </c>
      <c r="BA304" s="149">
        <v>1</v>
      </c>
      <c r="BB304" s="149">
        <v>1</v>
      </c>
      <c r="BC304" s="149">
        <v>1</v>
      </c>
      <c r="BD304" s="149">
        <v>1</v>
      </c>
      <c r="BE304" s="149">
        <v>1</v>
      </c>
      <c r="BF304" s="149">
        <v>1</v>
      </c>
      <c r="BG304" s="149">
        <v>1</v>
      </c>
      <c r="BH304" s="149">
        <v>1</v>
      </c>
      <c r="BI304" s="149">
        <v>1</v>
      </c>
      <c r="BJ304" s="149">
        <v>1</v>
      </c>
      <c r="BK304" s="149">
        <v>1</v>
      </c>
      <c r="BL304" s="149">
        <v>1</v>
      </c>
      <c r="BM304" s="149">
        <v>1</v>
      </c>
      <c r="BN304" s="149">
        <v>1</v>
      </c>
      <c r="BO304" s="149">
        <v>1</v>
      </c>
      <c r="BP304" s="149">
        <v>1</v>
      </c>
      <c r="BQ304" s="149">
        <v>1</v>
      </c>
      <c r="BR304" s="149">
        <v>1</v>
      </c>
      <c r="BS304" s="149">
        <v>1</v>
      </c>
      <c r="BT304" s="149">
        <v>1</v>
      </c>
      <c r="BU304" s="149"/>
      <c r="BV304" s="149"/>
      <c r="BW304" s="149"/>
      <c r="BX304" s="149"/>
      <c r="BY304" s="149"/>
      <c r="BZ304" s="149"/>
      <c r="CA304" s="149"/>
      <c r="CB304" s="149"/>
      <c r="CC304" s="149"/>
      <c r="CD304" s="149"/>
      <c r="CE304" s="149"/>
      <c r="CF304" s="149"/>
      <c r="CG304" s="149"/>
      <c r="CH304" s="149"/>
      <c r="CI304" s="149"/>
      <c r="CJ304" s="149"/>
      <c r="CK304" s="149"/>
      <c r="CL304" s="149"/>
      <c r="CM304" s="149"/>
      <c r="CN304" s="149"/>
      <c r="CO304" s="149"/>
      <c r="CP304" s="149"/>
      <c r="CQ304" s="149"/>
      <c r="CR304" s="149"/>
      <c r="CS304" s="150"/>
      <c r="CT304" s="151"/>
      <c r="CW304" s="68"/>
      <c r="CX304" s="152"/>
    </row>
    <row r="305" spans="1:102">
      <c r="A305" s="289" t="s">
        <v>8334</v>
      </c>
      <c r="B305" s="146" t="s">
        <v>568</v>
      </c>
      <c r="C305" s="147" t="str">
        <f>+_xlfn.XLOOKUP(B305,'R4'!B:B,'R4'!C:C)</f>
        <v>AMR - KAMYON - MAN - KH</v>
      </c>
      <c r="D305" s="147"/>
      <c r="E305" s="150" t="s">
        <v>2</v>
      </c>
      <c r="F305" s="150" t="s">
        <v>38</v>
      </c>
      <c r="G305" s="150" t="s">
        <v>35</v>
      </c>
      <c r="H305" s="150" t="s">
        <v>8271</v>
      </c>
      <c r="I305" s="156"/>
      <c r="J305" s="148">
        <v>0</v>
      </c>
      <c r="K305" s="149">
        <v>0</v>
      </c>
      <c r="L305" s="149">
        <v>0</v>
      </c>
      <c r="M305" s="149">
        <v>0</v>
      </c>
      <c r="N305" s="149">
        <v>0</v>
      </c>
      <c r="O305" s="149">
        <v>0</v>
      </c>
      <c r="P305" s="149">
        <v>0</v>
      </c>
      <c r="Q305" s="149">
        <v>1</v>
      </c>
      <c r="R305" s="149">
        <v>1</v>
      </c>
      <c r="S305" s="149">
        <v>1</v>
      </c>
      <c r="T305" s="149">
        <v>1</v>
      </c>
      <c r="U305" s="149">
        <v>1</v>
      </c>
      <c r="V305" s="149">
        <v>1</v>
      </c>
      <c r="W305" s="149">
        <v>1</v>
      </c>
      <c r="X305" s="149">
        <v>1</v>
      </c>
      <c r="Y305" s="149">
        <v>1</v>
      </c>
      <c r="Z305" s="149">
        <v>1</v>
      </c>
      <c r="AA305" s="149">
        <v>1</v>
      </c>
      <c r="AB305" s="149">
        <v>1</v>
      </c>
      <c r="AC305" s="149">
        <v>1</v>
      </c>
      <c r="AD305" s="149">
        <v>1</v>
      </c>
      <c r="AE305" s="149">
        <v>1</v>
      </c>
      <c r="AF305" s="149">
        <v>1</v>
      </c>
      <c r="AG305" s="149">
        <v>1</v>
      </c>
      <c r="AH305" s="149">
        <v>1</v>
      </c>
      <c r="AI305" s="149">
        <v>1</v>
      </c>
      <c r="AJ305" s="149">
        <v>1</v>
      </c>
      <c r="AK305" s="149">
        <v>1</v>
      </c>
      <c r="AL305" s="149">
        <v>1</v>
      </c>
      <c r="AM305" s="149">
        <v>1</v>
      </c>
      <c r="AN305" s="149">
        <v>1</v>
      </c>
      <c r="AO305" s="149">
        <v>1</v>
      </c>
      <c r="AP305" s="149">
        <v>1</v>
      </c>
      <c r="AQ305" s="149">
        <v>1</v>
      </c>
      <c r="AR305" s="149">
        <v>1</v>
      </c>
      <c r="AS305" s="149">
        <v>1</v>
      </c>
      <c r="AT305" s="149">
        <v>1</v>
      </c>
      <c r="AU305" s="149">
        <v>1</v>
      </c>
      <c r="AV305" s="149">
        <v>1</v>
      </c>
      <c r="AW305" s="149">
        <v>1</v>
      </c>
      <c r="AX305" s="149">
        <v>1</v>
      </c>
      <c r="AY305" s="149">
        <v>1</v>
      </c>
      <c r="AZ305" s="149">
        <v>1</v>
      </c>
      <c r="BA305" s="149">
        <v>1</v>
      </c>
      <c r="BB305" s="149">
        <v>1</v>
      </c>
      <c r="BC305" s="149">
        <v>1</v>
      </c>
      <c r="BD305" s="149">
        <v>1</v>
      </c>
      <c r="BE305" s="149">
        <v>1</v>
      </c>
      <c r="BF305" s="149">
        <v>1</v>
      </c>
      <c r="BG305" s="149">
        <v>1</v>
      </c>
      <c r="BH305" s="149">
        <v>1</v>
      </c>
      <c r="BI305" s="149">
        <v>1</v>
      </c>
      <c r="BJ305" s="149">
        <v>1</v>
      </c>
      <c r="BK305" s="149">
        <v>1</v>
      </c>
      <c r="BL305" s="149">
        <v>1</v>
      </c>
      <c r="BM305" s="149">
        <v>1</v>
      </c>
      <c r="BN305" s="149">
        <v>1</v>
      </c>
      <c r="BO305" s="149">
        <v>1</v>
      </c>
      <c r="BP305" s="149">
        <v>1</v>
      </c>
      <c r="BQ305" s="149">
        <v>1</v>
      </c>
      <c r="BR305" s="149">
        <v>1</v>
      </c>
      <c r="BS305" s="149">
        <v>1</v>
      </c>
      <c r="BT305" s="149">
        <v>1</v>
      </c>
      <c r="BU305" s="149"/>
      <c r="BV305" s="149"/>
      <c r="BW305" s="149"/>
      <c r="BX305" s="149"/>
      <c r="BY305" s="149"/>
      <c r="BZ305" s="149"/>
      <c r="CA305" s="149"/>
      <c r="CB305" s="149"/>
      <c r="CC305" s="149"/>
      <c r="CD305" s="149"/>
      <c r="CE305" s="149"/>
      <c r="CF305" s="149"/>
      <c r="CG305" s="149"/>
      <c r="CH305" s="149"/>
      <c r="CI305" s="149"/>
      <c r="CJ305" s="149"/>
      <c r="CK305" s="149"/>
      <c r="CL305" s="149"/>
      <c r="CM305" s="149"/>
      <c r="CN305" s="149"/>
      <c r="CO305" s="149"/>
      <c r="CP305" s="149"/>
      <c r="CQ305" s="149"/>
      <c r="CR305" s="149"/>
      <c r="CS305" s="150"/>
      <c r="CT305" s="151"/>
      <c r="CW305" s="68"/>
      <c r="CX305" s="152"/>
    </row>
    <row r="306" spans="1:102">
      <c r="A306" s="289" t="s">
        <v>8334</v>
      </c>
      <c r="B306" s="146" t="s">
        <v>569</v>
      </c>
      <c r="C306" s="147" t="str">
        <f>+_xlfn.XLOOKUP(B306,'R4'!B:B,'R4'!C:C)</f>
        <v>AMR - KAMYON - MAN - KH</v>
      </c>
      <c r="D306" s="147"/>
      <c r="E306" s="150" t="s">
        <v>2</v>
      </c>
      <c r="F306" s="150" t="s">
        <v>38</v>
      </c>
      <c r="G306" s="150" t="s">
        <v>35</v>
      </c>
      <c r="H306" s="150" t="s">
        <v>8271</v>
      </c>
      <c r="I306" s="156"/>
      <c r="J306" s="148">
        <v>0</v>
      </c>
      <c r="K306" s="149">
        <v>0</v>
      </c>
      <c r="L306" s="149">
        <v>0</v>
      </c>
      <c r="M306" s="149">
        <v>0</v>
      </c>
      <c r="N306" s="149">
        <v>0</v>
      </c>
      <c r="O306" s="149">
        <v>0</v>
      </c>
      <c r="P306" s="149">
        <v>0</v>
      </c>
      <c r="Q306" s="149">
        <v>0</v>
      </c>
      <c r="R306" s="149">
        <v>0</v>
      </c>
      <c r="S306" s="149">
        <v>0</v>
      </c>
      <c r="T306" s="149">
        <v>1</v>
      </c>
      <c r="U306" s="149">
        <v>1</v>
      </c>
      <c r="V306" s="149">
        <v>1</v>
      </c>
      <c r="W306" s="149">
        <v>1</v>
      </c>
      <c r="X306" s="149">
        <v>1</v>
      </c>
      <c r="Y306" s="149">
        <v>1</v>
      </c>
      <c r="Z306" s="149">
        <v>1</v>
      </c>
      <c r="AA306" s="149">
        <v>1</v>
      </c>
      <c r="AB306" s="149">
        <v>1</v>
      </c>
      <c r="AC306" s="149">
        <v>1</v>
      </c>
      <c r="AD306" s="149">
        <v>1</v>
      </c>
      <c r="AE306" s="149">
        <v>1</v>
      </c>
      <c r="AF306" s="149">
        <v>1</v>
      </c>
      <c r="AG306" s="149">
        <v>1</v>
      </c>
      <c r="AH306" s="149">
        <v>1</v>
      </c>
      <c r="AI306" s="149">
        <v>1</v>
      </c>
      <c r="AJ306" s="149">
        <v>1</v>
      </c>
      <c r="AK306" s="149">
        <v>1</v>
      </c>
      <c r="AL306" s="149">
        <v>1</v>
      </c>
      <c r="AM306" s="149">
        <v>1</v>
      </c>
      <c r="AN306" s="149">
        <v>1</v>
      </c>
      <c r="AO306" s="149">
        <v>1</v>
      </c>
      <c r="AP306" s="149">
        <v>1</v>
      </c>
      <c r="AQ306" s="149">
        <v>1</v>
      </c>
      <c r="AR306" s="149">
        <v>1</v>
      </c>
      <c r="AS306" s="149">
        <v>1</v>
      </c>
      <c r="AT306" s="149">
        <v>1</v>
      </c>
      <c r="AU306" s="149">
        <v>1</v>
      </c>
      <c r="AV306" s="149">
        <v>1</v>
      </c>
      <c r="AW306" s="149">
        <v>1</v>
      </c>
      <c r="AX306" s="149">
        <v>1</v>
      </c>
      <c r="AY306" s="149">
        <v>1</v>
      </c>
      <c r="AZ306" s="149">
        <v>1</v>
      </c>
      <c r="BA306" s="149">
        <v>1</v>
      </c>
      <c r="BB306" s="149">
        <v>1</v>
      </c>
      <c r="BC306" s="149">
        <v>1</v>
      </c>
      <c r="BD306" s="149">
        <v>1</v>
      </c>
      <c r="BE306" s="149">
        <v>1</v>
      </c>
      <c r="BF306" s="149">
        <v>1</v>
      </c>
      <c r="BG306" s="149">
        <v>1</v>
      </c>
      <c r="BH306" s="149">
        <v>1</v>
      </c>
      <c r="BI306" s="149">
        <v>1</v>
      </c>
      <c r="BJ306" s="149">
        <v>1</v>
      </c>
      <c r="BK306" s="149">
        <v>1</v>
      </c>
      <c r="BL306" s="149">
        <v>1</v>
      </c>
      <c r="BM306" s="149">
        <v>1</v>
      </c>
      <c r="BN306" s="149">
        <v>1</v>
      </c>
      <c r="BO306" s="149">
        <v>1</v>
      </c>
      <c r="BP306" s="149">
        <v>1</v>
      </c>
      <c r="BQ306" s="149">
        <v>1</v>
      </c>
      <c r="BR306" s="149">
        <v>1</v>
      </c>
      <c r="BS306" s="149">
        <v>1</v>
      </c>
      <c r="BT306" s="149">
        <v>1</v>
      </c>
      <c r="BU306" s="149"/>
      <c r="BV306" s="149"/>
      <c r="BW306" s="149"/>
      <c r="BX306" s="149"/>
      <c r="BY306" s="149"/>
      <c r="BZ306" s="149"/>
      <c r="CA306" s="149"/>
      <c r="CB306" s="149"/>
      <c r="CC306" s="149"/>
      <c r="CD306" s="149"/>
      <c r="CE306" s="149"/>
      <c r="CF306" s="149"/>
      <c r="CG306" s="149"/>
      <c r="CH306" s="149"/>
      <c r="CI306" s="149"/>
      <c r="CJ306" s="149"/>
      <c r="CK306" s="149"/>
      <c r="CL306" s="149"/>
      <c r="CM306" s="149"/>
      <c r="CN306" s="149"/>
      <c r="CO306" s="149"/>
      <c r="CP306" s="149"/>
      <c r="CQ306" s="149"/>
      <c r="CR306" s="149"/>
      <c r="CS306" s="150"/>
      <c r="CT306" s="151"/>
      <c r="CW306" s="68"/>
      <c r="CX306" s="152"/>
    </row>
    <row r="307" spans="1:102">
      <c r="A307" s="289" t="s">
        <v>8334</v>
      </c>
      <c r="B307" s="146" t="s">
        <v>570</v>
      </c>
      <c r="C307" s="147" t="str">
        <f>+_xlfn.XLOOKUP(B307,'R4'!B:B,'R4'!C:C)</f>
        <v>AMR - KAMYON - MAN - KH</v>
      </c>
      <c r="D307" s="147"/>
      <c r="E307" s="150" t="s">
        <v>2</v>
      </c>
      <c r="F307" s="150" t="s">
        <v>38</v>
      </c>
      <c r="G307" s="150" t="s">
        <v>35</v>
      </c>
      <c r="H307" s="150" t="s">
        <v>8271</v>
      </c>
      <c r="I307" s="156"/>
      <c r="J307" s="148">
        <v>0</v>
      </c>
      <c r="K307" s="149">
        <v>0</v>
      </c>
      <c r="L307" s="149">
        <v>0</v>
      </c>
      <c r="M307" s="149">
        <v>0</v>
      </c>
      <c r="N307" s="149">
        <v>0</v>
      </c>
      <c r="O307" s="149">
        <v>0</v>
      </c>
      <c r="P307" s="149">
        <v>0</v>
      </c>
      <c r="Q307" s="149">
        <v>0</v>
      </c>
      <c r="R307" s="149">
        <v>0</v>
      </c>
      <c r="S307" s="149">
        <v>0</v>
      </c>
      <c r="T307" s="149">
        <v>0</v>
      </c>
      <c r="U307" s="149">
        <v>1</v>
      </c>
      <c r="V307" s="149">
        <v>1</v>
      </c>
      <c r="W307" s="149">
        <v>1</v>
      </c>
      <c r="X307" s="149">
        <v>1</v>
      </c>
      <c r="Y307" s="149">
        <v>1</v>
      </c>
      <c r="Z307" s="149">
        <v>1</v>
      </c>
      <c r="AA307" s="149">
        <v>1</v>
      </c>
      <c r="AB307" s="149">
        <v>1</v>
      </c>
      <c r="AC307" s="149">
        <v>1</v>
      </c>
      <c r="AD307" s="149">
        <v>1</v>
      </c>
      <c r="AE307" s="149">
        <v>1</v>
      </c>
      <c r="AF307" s="149">
        <v>1</v>
      </c>
      <c r="AG307" s="149">
        <v>1</v>
      </c>
      <c r="AH307" s="149">
        <v>1</v>
      </c>
      <c r="AI307" s="149">
        <v>1</v>
      </c>
      <c r="AJ307" s="149">
        <v>1</v>
      </c>
      <c r="AK307" s="149">
        <v>1</v>
      </c>
      <c r="AL307" s="149">
        <v>1</v>
      </c>
      <c r="AM307" s="149">
        <v>1</v>
      </c>
      <c r="AN307" s="149">
        <v>1</v>
      </c>
      <c r="AO307" s="149">
        <v>1</v>
      </c>
      <c r="AP307" s="149">
        <v>1</v>
      </c>
      <c r="AQ307" s="149">
        <v>1</v>
      </c>
      <c r="AR307" s="149">
        <v>1</v>
      </c>
      <c r="AS307" s="149">
        <v>1</v>
      </c>
      <c r="AT307" s="149">
        <v>1</v>
      </c>
      <c r="AU307" s="149">
        <v>1</v>
      </c>
      <c r="AV307" s="149">
        <v>1</v>
      </c>
      <c r="AW307" s="149">
        <v>1</v>
      </c>
      <c r="AX307" s="149">
        <v>1</v>
      </c>
      <c r="AY307" s="149">
        <v>1</v>
      </c>
      <c r="AZ307" s="149">
        <v>1</v>
      </c>
      <c r="BA307" s="149">
        <v>1</v>
      </c>
      <c r="BB307" s="149">
        <v>1</v>
      </c>
      <c r="BC307" s="149">
        <v>1</v>
      </c>
      <c r="BD307" s="149">
        <v>1</v>
      </c>
      <c r="BE307" s="149">
        <v>1</v>
      </c>
      <c r="BF307" s="149">
        <v>1</v>
      </c>
      <c r="BG307" s="149">
        <v>1</v>
      </c>
      <c r="BH307" s="149">
        <v>1</v>
      </c>
      <c r="BI307" s="149">
        <v>1</v>
      </c>
      <c r="BJ307" s="149">
        <v>1</v>
      </c>
      <c r="BK307" s="149">
        <v>1</v>
      </c>
      <c r="BL307" s="149">
        <v>1</v>
      </c>
      <c r="BM307" s="149">
        <v>1</v>
      </c>
      <c r="BN307" s="149">
        <v>1</v>
      </c>
      <c r="BO307" s="149">
        <v>1</v>
      </c>
      <c r="BP307" s="149">
        <v>1</v>
      </c>
      <c r="BQ307" s="149">
        <v>1</v>
      </c>
      <c r="BR307" s="149">
        <v>1</v>
      </c>
      <c r="BS307" s="149">
        <v>1</v>
      </c>
      <c r="BT307" s="149">
        <v>1</v>
      </c>
      <c r="BU307" s="149"/>
      <c r="BV307" s="149"/>
      <c r="BW307" s="149"/>
      <c r="BX307" s="149"/>
      <c r="BY307" s="149"/>
      <c r="BZ307" s="149"/>
      <c r="CA307" s="149"/>
      <c r="CB307" s="149"/>
      <c r="CC307" s="149"/>
      <c r="CD307" s="149"/>
      <c r="CE307" s="149"/>
      <c r="CF307" s="149"/>
      <c r="CG307" s="149"/>
      <c r="CH307" s="149"/>
      <c r="CI307" s="149"/>
      <c r="CJ307" s="149"/>
      <c r="CK307" s="149"/>
      <c r="CL307" s="149"/>
      <c r="CM307" s="149"/>
      <c r="CN307" s="149"/>
      <c r="CO307" s="149"/>
      <c r="CP307" s="149"/>
      <c r="CQ307" s="149"/>
      <c r="CR307" s="149"/>
      <c r="CS307" s="150"/>
      <c r="CT307" s="151"/>
      <c r="CW307" s="68"/>
      <c r="CX307" s="152"/>
    </row>
    <row r="308" spans="1:102">
      <c r="A308" s="289" t="s">
        <v>8334</v>
      </c>
      <c r="B308" s="146" t="s">
        <v>571</v>
      </c>
      <c r="C308" s="147" t="str">
        <f>+_xlfn.XLOOKUP(B308,'R4'!B:B,'R4'!C:C)</f>
        <v>AMR - KAMYON - MAN - KH</v>
      </c>
      <c r="D308" s="147"/>
      <c r="E308" s="150" t="s">
        <v>2</v>
      </c>
      <c r="F308" s="150" t="s">
        <v>38</v>
      </c>
      <c r="G308" s="150" t="s">
        <v>35</v>
      </c>
      <c r="H308" s="150" t="s">
        <v>8271</v>
      </c>
      <c r="I308" s="156"/>
      <c r="J308" s="148">
        <v>0</v>
      </c>
      <c r="K308" s="149">
        <v>0</v>
      </c>
      <c r="L308" s="149">
        <v>0</v>
      </c>
      <c r="M308" s="149">
        <v>0</v>
      </c>
      <c r="N308" s="149">
        <v>0</v>
      </c>
      <c r="O308" s="149">
        <v>0</v>
      </c>
      <c r="P308" s="149">
        <v>0</v>
      </c>
      <c r="Q308" s="149">
        <v>0</v>
      </c>
      <c r="R308" s="149">
        <v>0</v>
      </c>
      <c r="S308" s="149">
        <v>0</v>
      </c>
      <c r="T308" s="149">
        <v>0</v>
      </c>
      <c r="U308" s="149">
        <v>0</v>
      </c>
      <c r="V308" s="149">
        <v>0</v>
      </c>
      <c r="W308" s="149">
        <v>0</v>
      </c>
      <c r="X308" s="149">
        <v>0</v>
      </c>
      <c r="Y308" s="149">
        <v>0</v>
      </c>
      <c r="Z308" s="149">
        <v>0</v>
      </c>
      <c r="AA308" s="149">
        <v>0</v>
      </c>
      <c r="AB308" s="149">
        <v>0</v>
      </c>
      <c r="AC308" s="149">
        <v>0</v>
      </c>
      <c r="AD308" s="149">
        <v>0</v>
      </c>
      <c r="AE308" s="149">
        <v>0</v>
      </c>
      <c r="AF308" s="149">
        <v>0</v>
      </c>
      <c r="AG308" s="149">
        <v>0</v>
      </c>
      <c r="AH308" s="149">
        <v>1</v>
      </c>
      <c r="AI308" s="149">
        <v>1</v>
      </c>
      <c r="AJ308" s="149">
        <v>1</v>
      </c>
      <c r="AK308" s="149">
        <v>1</v>
      </c>
      <c r="AL308" s="149">
        <v>1</v>
      </c>
      <c r="AM308" s="149">
        <v>1</v>
      </c>
      <c r="AN308" s="149">
        <v>1</v>
      </c>
      <c r="AO308" s="149">
        <v>1</v>
      </c>
      <c r="AP308" s="149">
        <v>1</v>
      </c>
      <c r="AQ308" s="149">
        <v>1</v>
      </c>
      <c r="AR308" s="149">
        <v>1</v>
      </c>
      <c r="AS308" s="149">
        <v>1</v>
      </c>
      <c r="AT308" s="149">
        <v>1</v>
      </c>
      <c r="AU308" s="149">
        <v>1</v>
      </c>
      <c r="AV308" s="149">
        <v>1</v>
      </c>
      <c r="AW308" s="149">
        <v>1</v>
      </c>
      <c r="AX308" s="149">
        <v>1</v>
      </c>
      <c r="AY308" s="149">
        <v>1</v>
      </c>
      <c r="AZ308" s="149">
        <v>1</v>
      </c>
      <c r="BA308" s="149">
        <v>1</v>
      </c>
      <c r="BB308" s="149">
        <v>1</v>
      </c>
      <c r="BC308" s="149">
        <v>1</v>
      </c>
      <c r="BD308" s="149">
        <v>1</v>
      </c>
      <c r="BE308" s="149">
        <v>1</v>
      </c>
      <c r="BF308" s="149">
        <v>1</v>
      </c>
      <c r="BG308" s="149">
        <v>1</v>
      </c>
      <c r="BH308" s="149">
        <v>1</v>
      </c>
      <c r="BI308" s="149">
        <v>1</v>
      </c>
      <c r="BJ308" s="149">
        <v>1</v>
      </c>
      <c r="BK308" s="149">
        <v>1</v>
      </c>
      <c r="BL308" s="149">
        <v>1</v>
      </c>
      <c r="BM308" s="149">
        <v>1</v>
      </c>
      <c r="BN308" s="149">
        <v>1</v>
      </c>
      <c r="BO308" s="149">
        <v>1</v>
      </c>
      <c r="BP308" s="149">
        <v>1</v>
      </c>
      <c r="BQ308" s="149">
        <v>1</v>
      </c>
      <c r="BR308" s="149">
        <v>1</v>
      </c>
      <c r="BS308" s="149">
        <v>1</v>
      </c>
      <c r="BT308" s="149">
        <v>1</v>
      </c>
      <c r="BU308" s="149"/>
      <c r="BV308" s="149"/>
      <c r="BW308" s="149"/>
      <c r="BX308" s="149"/>
      <c r="BY308" s="149"/>
      <c r="BZ308" s="149"/>
      <c r="CA308" s="149"/>
      <c r="CB308" s="149"/>
      <c r="CC308" s="149"/>
      <c r="CD308" s="149"/>
      <c r="CE308" s="149"/>
      <c r="CF308" s="149"/>
      <c r="CG308" s="149"/>
      <c r="CH308" s="149"/>
      <c r="CI308" s="149"/>
      <c r="CJ308" s="149"/>
      <c r="CK308" s="149"/>
      <c r="CL308" s="149"/>
      <c r="CM308" s="149"/>
      <c r="CN308" s="149"/>
      <c r="CO308" s="149"/>
      <c r="CP308" s="149"/>
      <c r="CQ308" s="149"/>
      <c r="CR308" s="149"/>
      <c r="CS308" s="150"/>
      <c r="CT308" s="151"/>
      <c r="CW308" s="68"/>
      <c r="CX308" s="152"/>
    </row>
    <row r="309" spans="1:102">
      <c r="A309" s="289" t="s">
        <v>8334</v>
      </c>
      <c r="B309" s="146" t="s">
        <v>573</v>
      </c>
      <c r="C309" s="147" t="str">
        <f>+_xlfn.XLOOKUP(B309,'R4'!B:B,'R4'!C:C)</f>
        <v>AMR - KAMYON - MAN - KH</v>
      </c>
      <c r="D309" s="147"/>
      <c r="E309" s="150" t="s">
        <v>2</v>
      </c>
      <c r="F309" s="150" t="s">
        <v>38</v>
      </c>
      <c r="G309" s="150" t="s">
        <v>35</v>
      </c>
      <c r="H309" s="150" t="s">
        <v>8271</v>
      </c>
      <c r="I309" s="156"/>
      <c r="J309" s="148">
        <v>0</v>
      </c>
      <c r="K309" s="149">
        <v>0</v>
      </c>
      <c r="L309" s="149">
        <v>0</v>
      </c>
      <c r="M309" s="149">
        <v>0</v>
      </c>
      <c r="N309" s="149">
        <v>0</v>
      </c>
      <c r="O309" s="149">
        <v>0</v>
      </c>
      <c r="P309" s="149">
        <v>0</v>
      </c>
      <c r="Q309" s="149">
        <v>0</v>
      </c>
      <c r="R309" s="149">
        <v>0</v>
      </c>
      <c r="S309" s="149">
        <v>0</v>
      </c>
      <c r="T309" s="149">
        <v>0</v>
      </c>
      <c r="U309" s="149">
        <v>0</v>
      </c>
      <c r="V309" s="149">
        <v>0</v>
      </c>
      <c r="W309" s="149">
        <v>0</v>
      </c>
      <c r="X309" s="149">
        <v>0</v>
      </c>
      <c r="Y309" s="149">
        <v>1</v>
      </c>
      <c r="Z309" s="149">
        <v>1</v>
      </c>
      <c r="AA309" s="149">
        <v>1</v>
      </c>
      <c r="AB309" s="149">
        <v>1</v>
      </c>
      <c r="AC309" s="149">
        <v>1</v>
      </c>
      <c r="AD309" s="149">
        <v>1</v>
      </c>
      <c r="AE309" s="149">
        <v>1</v>
      </c>
      <c r="AF309" s="149">
        <v>1</v>
      </c>
      <c r="AG309" s="149">
        <v>1</v>
      </c>
      <c r="AH309" s="149">
        <v>1</v>
      </c>
      <c r="AI309" s="149">
        <v>1</v>
      </c>
      <c r="AJ309" s="149">
        <v>1</v>
      </c>
      <c r="AK309" s="149">
        <v>1</v>
      </c>
      <c r="AL309" s="149">
        <v>1</v>
      </c>
      <c r="AM309" s="149">
        <v>1</v>
      </c>
      <c r="AN309" s="149">
        <v>1</v>
      </c>
      <c r="AO309" s="149">
        <v>1</v>
      </c>
      <c r="AP309" s="149">
        <v>1</v>
      </c>
      <c r="AQ309" s="149">
        <v>1</v>
      </c>
      <c r="AR309" s="149">
        <v>1</v>
      </c>
      <c r="AS309" s="149">
        <v>1</v>
      </c>
      <c r="AT309" s="149">
        <v>1</v>
      </c>
      <c r="AU309" s="149">
        <v>1</v>
      </c>
      <c r="AV309" s="149">
        <v>1</v>
      </c>
      <c r="AW309" s="149">
        <v>1</v>
      </c>
      <c r="AX309" s="149">
        <v>1</v>
      </c>
      <c r="AY309" s="149">
        <v>1</v>
      </c>
      <c r="AZ309" s="149">
        <v>1</v>
      </c>
      <c r="BA309" s="149">
        <v>1</v>
      </c>
      <c r="BB309" s="149">
        <v>1</v>
      </c>
      <c r="BC309" s="149">
        <v>1</v>
      </c>
      <c r="BD309" s="149">
        <v>1</v>
      </c>
      <c r="BE309" s="149">
        <v>1</v>
      </c>
      <c r="BF309" s="149">
        <v>1</v>
      </c>
      <c r="BG309" s="149">
        <v>1</v>
      </c>
      <c r="BH309" s="149">
        <v>1</v>
      </c>
      <c r="BI309" s="149">
        <v>1</v>
      </c>
      <c r="BJ309" s="149">
        <v>1</v>
      </c>
      <c r="BK309" s="149">
        <v>1</v>
      </c>
      <c r="BL309" s="149">
        <v>1</v>
      </c>
      <c r="BM309" s="149">
        <v>1</v>
      </c>
      <c r="BN309" s="149">
        <v>1</v>
      </c>
      <c r="BO309" s="149">
        <v>1</v>
      </c>
      <c r="BP309" s="149">
        <v>1</v>
      </c>
      <c r="BQ309" s="149">
        <v>1</v>
      </c>
      <c r="BR309" s="149">
        <v>1</v>
      </c>
      <c r="BS309" s="149">
        <v>1</v>
      </c>
      <c r="BT309" s="149">
        <v>1</v>
      </c>
      <c r="BU309" s="149"/>
      <c r="BV309" s="149"/>
      <c r="BW309" s="149"/>
      <c r="BX309" s="149"/>
      <c r="BY309" s="149"/>
      <c r="BZ309" s="149"/>
      <c r="CA309" s="149"/>
      <c r="CB309" s="149"/>
      <c r="CC309" s="149"/>
      <c r="CD309" s="149"/>
      <c r="CE309" s="149"/>
      <c r="CF309" s="149"/>
      <c r="CG309" s="149"/>
      <c r="CH309" s="149"/>
      <c r="CI309" s="149"/>
      <c r="CJ309" s="149"/>
      <c r="CK309" s="149"/>
      <c r="CL309" s="149"/>
      <c r="CM309" s="149"/>
      <c r="CN309" s="149"/>
      <c r="CO309" s="149"/>
      <c r="CP309" s="149"/>
      <c r="CQ309" s="149"/>
      <c r="CR309" s="149"/>
      <c r="CS309" s="150"/>
      <c r="CT309" s="151"/>
      <c r="CW309" s="68"/>
      <c r="CX309" s="152"/>
    </row>
    <row r="310" spans="1:102">
      <c r="A310" s="289" t="s">
        <v>8334</v>
      </c>
      <c r="B310" s="146" t="s">
        <v>574</v>
      </c>
      <c r="C310" s="147" t="str">
        <f>+_xlfn.XLOOKUP(B310,'R4'!B:B,'R4'!C:C)</f>
        <v>AMR - KAMYON - MAN - KH</v>
      </c>
      <c r="D310" s="147"/>
      <c r="E310" s="150" t="s">
        <v>2</v>
      </c>
      <c r="F310" s="150" t="s">
        <v>38</v>
      </c>
      <c r="G310" s="150" t="s">
        <v>35</v>
      </c>
      <c r="H310" s="150" t="s">
        <v>8271</v>
      </c>
      <c r="I310" s="156"/>
      <c r="J310" s="148">
        <v>0</v>
      </c>
      <c r="K310" s="149">
        <v>0</v>
      </c>
      <c r="L310" s="149">
        <v>0</v>
      </c>
      <c r="M310" s="149">
        <v>0</v>
      </c>
      <c r="N310" s="149">
        <v>0</v>
      </c>
      <c r="O310" s="149">
        <v>0</v>
      </c>
      <c r="P310" s="149">
        <v>0</v>
      </c>
      <c r="Q310" s="149">
        <v>0</v>
      </c>
      <c r="R310" s="149">
        <v>0</v>
      </c>
      <c r="S310" s="149">
        <v>0</v>
      </c>
      <c r="T310" s="149">
        <v>0</v>
      </c>
      <c r="U310" s="149">
        <v>0</v>
      </c>
      <c r="V310" s="149">
        <v>0</v>
      </c>
      <c r="W310" s="149">
        <v>0</v>
      </c>
      <c r="X310" s="149">
        <v>0</v>
      </c>
      <c r="Y310" s="149">
        <v>0</v>
      </c>
      <c r="Z310" s="149">
        <v>1</v>
      </c>
      <c r="AA310" s="149">
        <v>1</v>
      </c>
      <c r="AB310" s="149">
        <v>1</v>
      </c>
      <c r="AC310" s="149">
        <v>1</v>
      </c>
      <c r="AD310" s="149">
        <v>1</v>
      </c>
      <c r="AE310" s="149">
        <v>1</v>
      </c>
      <c r="AF310" s="149">
        <v>1</v>
      </c>
      <c r="AG310" s="149">
        <v>1</v>
      </c>
      <c r="AH310" s="149">
        <v>1</v>
      </c>
      <c r="AI310" s="149">
        <v>1</v>
      </c>
      <c r="AJ310" s="149">
        <v>1</v>
      </c>
      <c r="AK310" s="149">
        <v>1</v>
      </c>
      <c r="AL310" s="149">
        <v>1</v>
      </c>
      <c r="AM310" s="149">
        <v>1</v>
      </c>
      <c r="AN310" s="149">
        <v>1</v>
      </c>
      <c r="AO310" s="149">
        <v>1</v>
      </c>
      <c r="AP310" s="149">
        <v>1</v>
      </c>
      <c r="AQ310" s="149">
        <v>1</v>
      </c>
      <c r="AR310" s="149">
        <v>1</v>
      </c>
      <c r="AS310" s="149">
        <v>1</v>
      </c>
      <c r="AT310" s="149">
        <v>1</v>
      </c>
      <c r="AU310" s="149">
        <v>1</v>
      </c>
      <c r="AV310" s="149">
        <v>1</v>
      </c>
      <c r="AW310" s="149">
        <v>1</v>
      </c>
      <c r="AX310" s="149">
        <v>1</v>
      </c>
      <c r="AY310" s="149">
        <v>1</v>
      </c>
      <c r="AZ310" s="149">
        <v>1</v>
      </c>
      <c r="BA310" s="149">
        <v>1</v>
      </c>
      <c r="BB310" s="149">
        <v>1</v>
      </c>
      <c r="BC310" s="149">
        <v>1</v>
      </c>
      <c r="BD310" s="149">
        <v>1</v>
      </c>
      <c r="BE310" s="149">
        <v>1</v>
      </c>
      <c r="BF310" s="149">
        <v>1</v>
      </c>
      <c r="BG310" s="149">
        <v>1</v>
      </c>
      <c r="BH310" s="149">
        <v>1</v>
      </c>
      <c r="BI310" s="149">
        <v>1</v>
      </c>
      <c r="BJ310" s="149">
        <v>1</v>
      </c>
      <c r="BK310" s="149">
        <v>1</v>
      </c>
      <c r="BL310" s="149">
        <v>1</v>
      </c>
      <c r="BM310" s="149">
        <v>1</v>
      </c>
      <c r="BN310" s="149">
        <v>1</v>
      </c>
      <c r="BO310" s="149">
        <v>1</v>
      </c>
      <c r="BP310" s="149">
        <v>1</v>
      </c>
      <c r="BQ310" s="149">
        <v>1</v>
      </c>
      <c r="BR310" s="149">
        <v>1</v>
      </c>
      <c r="BS310" s="149">
        <v>1</v>
      </c>
      <c r="BT310" s="149">
        <v>1</v>
      </c>
      <c r="BU310" s="149"/>
      <c r="BV310" s="149"/>
      <c r="BW310" s="149"/>
      <c r="BX310" s="149"/>
      <c r="BY310" s="149"/>
      <c r="BZ310" s="149"/>
      <c r="CA310" s="149"/>
      <c r="CB310" s="149"/>
      <c r="CC310" s="149"/>
      <c r="CD310" s="149"/>
      <c r="CE310" s="149"/>
      <c r="CF310" s="149"/>
      <c r="CG310" s="149"/>
      <c r="CH310" s="149"/>
      <c r="CI310" s="149"/>
      <c r="CJ310" s="149"/>
      <c r="CK310" s="149"/>
      <c r="CL310" s="149"/>
      <c r="CM310" s="149"/>
      <c r="CN310" s="149"/>
      <c r="CO310" s="149"/>
      <c r="CP310" s="149"/>
      <c r="CQ310" s="149"/>
      <c r="CR310" s="149"/>
      <c r="CS310" s="150"/>
      <c r="CT310" s="151"/>
      <c r="CW310" s="68"/>
      <c r="CX310" s="152"/>
    </row>
    <row r="311" spans="1:102">
      <c r="A311" s="289" t="s">
        <v>8334</v>
      </c>
      <c r="B311" s="146" t="s">
        <v>576</v>
      </c>
      <c r="C311" s="147" t="str">
        <f>+_xlfn.XLOOKUP(B311,'R4'!B:B,'R4'!C:C)</f>
        <v>AMR - KAMYON - MAN - KH</v>
      </c>
      <c r="D311" s="147"/>
      <c r="E311" s="150" t="s">
        <v>2</v>
      </c>
      <c r="F311" s="150" t="s">
        <v>38</v>
      </c>
      <c r="G311" s="150" t="s">
        <v>35</v>
      </c>
      <c r="H311" s="150" t="s">
        <v>8271</v>
      </c>
      <c r="I311" s="156"/>
      <c r="J311" s="148">
        <v>0</v>
      </c>
      <c r="K311" s="149">
        <v>0</v>
      </c>
      <c r="L311" s="149">
        <v>0</v>
      </c>
      <c r="M311" s="149">
        <v>0</v>
      </c>
      <c r="N311" s="149">
        <v>0</v>
      </c>
      <c r="O311" s="149">
        <v>0</v>
      </c>
      <c r="P311" s="149">
        <v>0</v>
      </c>
      <c r="Q311" s="149">
        <v>0</v>
      </c>
      <c r="R311" s="149">
        <v>0</v>
      </c>
      <c r="S311" s="149">
        <v>0</v>
      </c>
      <c r="T311" s="149">
        <v>0</v>
      </c>
      <c r="U311" s="149">
        <v>0</v>
      </c>
      <c r="V311" s="149">
        <v>0</v>
      </c>
      <c r="W311" s="149">
        <v>0</v>
      </c>
      <c r="X311" s="149">
        <v>0</v>
      </c>
      <c r="Y311" s="149">
        <v>0</v>
      </c>
      <c r="Z311" s="149">
        <v>0</v>
      </c>
      <c r="AA311" s="149">
        <v>1</v>
      </c>
      <c r="AB311" s="149">
        <v>1</v>
      </c>
      <c r="AC311" s="149">
        <v>1</v>
      </c>
      <c r="AD311" s="149">
        <v>1</v>
      </c>
      <c r="AE311" s="149">
        <v>1</v>
      </c>
      <c r="AF311" s="149">
        <v>1</v>
      </c>
      <c r="AG311" s="149">
        <v>1</v>
      </c>
      <c r="AH311" s="149">
        <v>1</v>
      </c>
      <c r="AI311" s="149">
        <v>1</v>
      </c>
      <c r="AJ311" s="149">
        <v>1</v>
      </c>
      <c r="AK311" s="149">
        <v>1</v>
      </c>
      <c r="AL311" s="149">
        <v>1</v>
      </c>
      <c r="AM311" s="149">
        <v>1</v>
      </c>
      <c r="AN311" s="149">
        <v>1</v>
      </c>
      <c r="AO311" s="149">
        <v>1</v>
      </c>
      <c r="AP311" s="149">
        <v>1</v>
      </c>
      <c r="AQ311" s="149">
        <v>1</v>
      </c>
      <c r="AR311" s="149">
        <v>1</v>
      </c>
      <c r="AS311" s="149">
        <v>1</v>
      </c>
      <c r="AT311" s="149">
        <v>1</v>
      </c>
      <c r="AU311" s="149">
        <v>1</v>
      </c>
      <c r="AV311" s="149">
        <v>1</v>
      </c>
      <c r="AW311" s="149">
        <v>1</v>
      </c>
      <c r="AX311" s="149">
        <v>1</v>
      </c>
      <c r="AY311" s="149">
        <v>1</v>
      </c>
      <c r="AZ311" s="149">
        <v>1</v>
      </c>
      <c r="BA311" s="149">
        <v>1</v>
      </c>
      <c r="BB311" s="149">
        <v>1</v>
      </c>
      <c r="BC311" s="149">
        <v>1</v>
      </c>
      <c r="BD311" s="149">
        <v>1</v>
      </c>
      <c r="BE311" s="149">
        <v>1</v>
      </c>
      <c r="BF311" s="149">
        <v>1</v>
      </c>
      <c r="BG311" s="149">
        <v>1</v>
      </c>
      <c r="BH311" s="149">
        <v>1</v>
      </c>
      <c r="BI311" s="149">
        <v>1</v>
      </c>
      <c r="BJ311" s="149">
        <v>1</v>
      </c>
      <c r="BK311" s="149">
        <v>1</v>
      </c>
      <c r="BL311" s="149">
        <v>1</v>
      </c>
      <c r="BM311" s="149">
        <v>1</v>
      </c>
      <c r="BN311" s="149">
        <v>1</v>
      </c>
      <c r="BO311" s="149">
        <v>1</v>
      </c>
      <c r="BP311" s="149">
        <v>1</v>
      </c>
      <c r="BQ311" s="149">
        <v>1</v>
      </c>
      <c r="BR311" s="149">
        <v>1</v>
      </c>
      <c r="BS311" s="149">
        <v>1</v>
      </c>
      <c r="BT311" s="149">
        <v>1</v>
      </c>
      <c r="BU311" s="149"/>
      <c r="BV311" s="149"/>
      <c r="BW311" s="149"/>
      <c r="BX311" s="149"/>
      <c r="BY311" s="149"/>
      <c r="BZ311" s="149"/>
      <c r="CA311" s="149"/>
      <c r="CB311" s="149"/>
      <c r="CC311" s="149"/>
      <c r="CD311" s="149"/>
      <c r="CE311" s="149"/>
      <c r="CF311" s="149"/>
      <c r="CG311" s="149"/>
      <c r="CH311" s="149"/>
      <c r="CI311" s="149"/>
      <c r="CJ311" s="149"/>
      <c r="CK311" s="149"/>
      <c r="CL311" s="149"/>
      <c r="CM311" s="149"/>
      <c r="CN311" s="149"/>
      <c r="CO311" s="149"/>
      <c r="CP311" s="149"/>
      <c r="CQ311" s="149"/>
      <c r="CR311" s="149"/>
      <c r="CS311" s="150"/>
      <c r="CT311" s="151"/>
      <c r="CW311" s="68"/>
      <c r="CX311" s="152"/>
    </row>
    <row r="312" spans="1:102">
      <c r="A312" s="289" t="s">
        <v>8334</v>
      </c>
      <c r="B312" s="146" t="s">
        <v>577</v>
      </c>
      <c r="C312" s="147" t="str">
        <f>+_xlfn.XLOOKUP(B312,'R4'!B:B,'R4'!C:C)</f>
        <v>AMR - KAMYON - MAN - KH</v>
      </c>
      <c r="D312" s="147"/>
      <c r="E312" s="150" t="s">
        <v>2</v>
      </c>
      <c r="F312" s="150" t="s">
        <v>38</v>
      </c>
      <c r="G312" s="150" t="s">
        <v>35</v>
      </c>
      <c r="H312" s="150" t="s">
        <v>8271</v>
      </c>
      <c r="I312" s="156"/>
      <c r="J312" s="148">
        <v>0</v>
      </c>
      <c r="K312" s="149">
        <v>0</v>
      </c>
      <c r="L312" s="149">
        <v>0</v>
      </c>
      <c r="M312" s="149">
        <v>0</v>
      </c>
      <c r="N312" s="149">
        <v>0</v>
      </c>
      <c r="O312" s="149">
        <v>0</v>
      </c>
      <c r="P312" s="149">
        <v>1</v>
      </c>
      <c r="Q312" s="149">
        <v>1</v>
      </c>
      <c r="R312" s="149">
        <v>1</v>
      </c>
      <c r="S312" s="149">
        <v>1</v>
      </c>
      <c r="T312" s="149">
        <v>1</v>
      </c>
      <c r="U312" s="149">
        <v>1</v>
      </c>
      <c r="V312" s="149">
        <v>1</v>
      </c>
      <c r="W312" s="149">
        <v>1</v>
      </c>
      <c r="X312" s="149">
        <v>1</v>
      </c>
      <c r="Y312" s="149">
        <v>1</v>
      </c>
      <c r="Z312" s="149">
        <v>1</v>
      </c>
      <c r="AA312" s="149">
        <v>1</v>
      </c>
      <c r="AB312" s="149">
        <v>1</v>
      </c>
      <c r="AC312" s="149">
        <v>1</v>
      </c>
      <c r="AD312" s="149">
        <v>1</v>
      </c>
      <c r="AE312" s="149">
        <v>1</v>
      </c>
      <c r="AF312" s="149">
        <v>1</v>
      </c>
      <c r="AG312" s="149">
        <v>1</v>
      </c>
      <c r="AH312" s="149">
        <v>1</v>
      </c>
      <c r="AI312" s="149">
        <v>1</v>
      </c>
      <c r="AJ312" s="149">
        <v>1</v>
      </c>
      <c r="AK312" s="149">
        <v>1</v>
      </c>
      <c r="AL312" s="149">
        <v>1</v>
      </c>
      <c r="AM312" s="149">
        <v>1</v>
      </c>
      <c r="AN312" s="149">
        <v>1</v>
      </c>
      <c r="AO312" s="149">
        <v>1</v>
      </c>
      <c r="AP312" s="149">
        <v>1</v>
      </c>
      <c r="AQ312" s="149">
        <v>1</v>
      </c>
      <c r="AR312" s="149">
        <v>1</v>
      </c>
      <c r="AS312" s="149">
        <v>1</v>
      </c>
      <c r="AT312" s="149">
        <v>1</v>
      </c>
      <c r="AU312" s="149">
        <v>1</v>
      </c>
      <c r="AV312" s="149">
        <v>1</v>
      </c>
      <c r="AW312" s="149">
        <v>1</v>
      </c>
      <c r="AX312" s="149">
        <v>1</v>
      </c>
      <c r="AY312" s="149">
        <v>1</v>
      </c>
      <c r="AZ312" s="149">
        <v>1</v>
      </c>
      <c r="BA312" s="149">
        <v>1</v>
      </c>
      <c r="BB312" s="149">
        <v>1</v>
      </c>
      <c r="BC312" s="149">
        <v>1</v>
      </c>
      <c r="BD312" s="149">
        <v>1</v>
      </c>
      <c r="BE312" s="149">
        <v>1</v>
      </c>
      <c r="BF312" s="149">
        <v>1</v>
      </c>
      <c r="BG312" s="149">
        <v>1</v>
      </c>
      <c r="BH312" s="149">
        <v>1</v>
      </c>
      <c r="BI312" s="149">
        <v>1</v>
      </c>
      <c r="BJ312" s="149">
        <v>1</v>
      </c>
      <c r="BK312" s="149">
        <v>1</v>
      </c>
      <c r="BL312" s="149">
        <v>1</v>
      </c>
      <c r="BM312" s="149">
        <v>1</v>
      </c>
      <c r="BN312" s="149">
        <v>1</v>
      </c>
      <c r="BO312" s="149">
        <v>1</v>
      </c>
      <c r="BP312" s="149">
        <v>1</v>
      </c>
      <c r="BQ312" s="149">
        <v>1</v>
      </c>
      <c r="BR312" s="149">
        <v>1</v>
      </c>
      <c r="BS312" s="149">
        <v>1</v>
      </c>
      <c r="BT312" s="149">
        <v>1</v>
      </c>
      <c r="BU312" s="149"/>
      <c r="BV312" s="149"/>
      <c r="BW312" s="149"/>
      <c r="BX312" s="149"/>
      <c r="BY312" s="149"/>
      <c r="BZ312" s="149"/>
      <c r="CA312" s="149"/>
      <c r="CB312" s="149"/>
      <c r="CC312" s="149"/>
      <c r="CD312" s="149"/>
      <c r="CE312" s="149"/>
      <c r="CF312" s="149"/>
      <c r="CG312" s="149"/>
      <c r="CH312" s="149"/>
      <c r="CI312" s="149"/>
      <c r="CJ312" s="149"/>
      <c r="CK312" s="149"/>
      <c r="CL312" s="149"/>
      <c r="CM312" s="149"/>
      <c r="CN312" s="149"/>
      <c r="CO312" s="149"/>
      <c r="CP312" s="149"/>
      <c r="CQ312" s="149"/>
      <c r="CR312" s="149"/>
      <c r="CS312" s="150"/>
      <c r="CT312" s="151"/>
      <c r="CW312" s="68"/>
      <c r="CX312" s="152"/>
    </row>
    <row r="313" spans="1:102">
      <c r="A313" s="289" t="s">
        <v>8334</v>
      </c>
      <c r="B313" s="146" t="s">
        <v>582</v>
      </c>
      <c r="C313" s="147" t="str">
        <f>+_xlfn.XLOOKUP(B313,'R4'!B:B,'R4'!C:C)</f>
        <v>AMR - KAMYON - FORD - ÖZDEMİRSAN</v>
      </c>
      <c r="D313" s="147"/>
      <c r="E313" s="150" t="s">
        <v>2</v>
      </c>
      <c r="F313" s="150" t="s">
        <v>38</v>
      </c>
      <c r="G313" s="150" t="s">
        <v>35</v>
      </c>
      <c r="H313" s="150" t="s">
        <v>8271</v>
      </c>
      <c r="I313" s="156"/>
      <c r="J313" s="148">
        <v>0</v>
      </c>
      <c r="K313" s="149">
        <v>0</v>
      </c>
      <c r="L313" s="149">
        <v>1</v>
      </c>
      <c r="M313" s="149">
        <v>1</v>
      </c>
      <c r="N313" s="149">
        <v>1</v>
      </c>
      <c r="O313" s="149">
        <v>1</v>
      </c>
      <c r="P313" s="149">
        <v>1</v>
      </c>
      <c r="Q313" s="149">
        <v>1</v>
      </c>
      <c r="R313" s="149">
        <v>1</v>
      </c>
      <c r="S313" s="149">
        <v>1</v>
      </c>
      <c r="T313" s="149">
        <v>1</v>
      </c>
      <c r="U313" s="149">
        <v>1</v>
      </c>
      <c r="V313" s="149">
        <v>1</v>
      </c>
      <c r="W313" s="149">
        <v>1</v>
      </c>
      <c r="X313" s="149">
        <v>1</v>
      </c>
      <c r="Y313" s="149">
        <v>1</v>
      </c>
      <c r="Z313" s="149">
        <v>1</v>
      </c>
      <c r="AA313" s="149">
        <v>1</v>
      </c>
      <c r="AB313" s="149">
        <v>1</v>
      </c>
      <c r="AC313" s="149">
        <v>1</v>
      </c>
      <c r="AD313" s="149">
        <v>1</v>
      </c>
      <c r="AE313" s="149">
        <v>1</v>
      </c>
      <c r="AF313" s="149">
        <v>1</v>
      </c>
      <c r="AG313" s="149">
        <v>1</v>
      </c>
      <c r="AH313" s="149">
        <v>1</v>
      </c>
      <c r="AI313" s="149">
        <v>1</v>
      </c>
      <c r="AJ313" s="149">
        <v>1</v>
      </c>
      <c r="AK313" s="149">
        <v>1</v>
      </c>
      <c r="AL313" s="149">
        <v>1</v>
      </c>
      <c r="AM313" s="149">
        <v>1</v>
      </c>
      <c r="AN313" s="149">
        <v>1</v>
      </c>
      <c r="AO313" s="149">
        <v>1</v>
      </c>
      <c r="AP313" s="149">
        <v>1</v>
      </c>
      <c r="AQ313" s="149">
        <v>1</v>
      </c>
      <c r="AR313" s="149">
        <v>1</v>
      </c>
      <c r="AS313" s="149">
        <v>1</v>
      </c>
      <c r="AT313" s="149">
        <v>1</v>
      </c>
      <c r="AU313" s="149">
        <v>1</v>
      </c>
      <c r="AV313" s="149">
        <v>1</v>
      </c>
      <c r="AW313" s="149">
        <v>1</v>
      </c>
      <c r="AX313" s="149">
        <v>1</v>
      </c>
      <c r="AY313" s="149">
        <v>1</v>
      </c>
      <c r="AZ313" s="149">
        <v>1</v>
      </c>
      <c r="BA313" s="149">
        <v>1</v>
      </c>
      <c r="BB313" s="149">
        <v>1</v>
      </c>
      <c r="BC313" s="149">
        <v>1</v>
      </c>
      <c r="BD313" s="149">
        <v>1</v>
      </c>
      <c r="BE313" s="149">
        <v>1</v>
      </c>
      <c r="BF313" s="149">
        <v>1</v>
      </c>
      <c r="BG313" s="149">
        <v>1</v>
      </c>
      <c r="BH313" s="149">
        <v>1</v>
      </c>
      <c r="BI313" s="149">
        <v>1</v>
      </c>
      <c r="BJ313" s="149">
        <v>1</v>
      </c>
      <c r="BK313" s="149">
        <v>1</v>
      </c>
      <c r="BL313" s="149">
        <v>1</v>
      </c>
      <c r="BM313" s="149">
        <v>1</v>
      </c>
      <c r="BN313" s="149">
        <v>1</v>
      </c>
      <c r="BO313" s="149">
        <v>1</v>
      </c>
      <c r="BP313" s="149">
        <v>1</v>
      </c>
      <c r="BQ313" s="149">
        <v>1</v>
      </c>
      <c r="BR313" s="149">
        <v>1</v>
      </c>
      <c r="BS313" s="149">
        <v>1</v>
      </c>
      <c r="BT313" s="149">
        <v>1</v>
      </c>
      <c r="BU313" s="149"/>
      <c r="BV313" s="149"/>
      <c r="BW313" s="149"/>
      <c r="BX313" s="149"/>
      <c r="BY313" s="149"/>
      <c r="BZ313" s="149"/>
      <c r="CA313" s="149"/>
      <c r="CB313" s="149"/>
      <c r="CC313" s="149"/>
      <c r="CD313" s="149"/>
      <c r="CE313" s="149"/>
      <c r="CF313" s="149"/>
      <c r="CG313" s="149"/>
      <c r="CH313" s="149"/>
      <c r="CI313" s="149"/>
      <c r="CJ313" s="149"/>
      <c r="CK313" s="149"/>
      <c r="CL313" s="149"/>
      <c r="CM313" s="149"/>
      <c r="CN313" s="149"/>
      <c r="CO313" s="149"/>
      <c r="CP313" s="149"/>
      <c r="CQ313" s="149"/>
      <c r="CR313" s="149"/>
      <c r="CS313" s="150"/>
      <c r="CT313" s="151"/>
      <c r="CW313" s="68"/>
      <c r="CX313" s="152"/>
    </row>
    <row r="314" spans="1:102">
      <c r="A314" s="289" t="s">
        <v>8334</v>
      </c>
      <c r="B314" s="146" t="s">
        <v>583</v>
      </c>
      <c r="C314" s="147" t="str">
        <f>+_xlfn.XLOOKUP(B314,'R4'!B:B,'R4'!C:C)</f>
        <v>AMR - KAMYON - FORD - ÖZDEMİRSAN</v>
      </c>
      <c r="D314" s="147"/>
      <c r="E314" s="150" t="s">
        <v>2</v>
      </c>
      <c r="F314" s="150" t="s">
        <v>38</v>
      </c>
      <c r="G314" s="150" t="s">
        <v>35</v>
      </c>
      <c r="H314" s="150" t="s">
        <v>8271</v>
      </c>
      <c r="I314" s="156"/>
      <c r="J314" s="148">
        <v>0</v>
      </c>
      <c r="K314" s="149">
        <v>0</v>
      </c>
      <c r="L314" s="149">
        <v>1</v>
      </c>
      <c r="M314" s="149">
        <v>1</v>
      </c>
      <c r="N314" s="149">
        <v>1</v>
      </c>
      <c r="O314" s="149">
        <v>1</v>
      </c>
      <c r="P314" s="149">
        <v>1</v>
      </c>
      <c r="Q314" s="149">
        <v>1</v>
      </c>
      <c r="R314" s="149">
        <v>1</v>
      </c>
      <c r="S314" s="149">
        <v>1</v>
      </c>
      <c r="T314" s="149">
        <v>1</v>
      </c>
      <c r="U314" s="149">
        <v>1</v>
      </c>
      <c r="V314" s="149">
        <v>1</v>
      </c>
      <c r="W314" s="149">
        <v>1</v>
      </c>
      <c r="X314" s="149">
        <v>1</v>
      </c>
      <c r="Y314" s="149">
        <v>1</v>
      </c>
      <c r="Z314" s="149">
        <v>1</v>
      </c>
      <c r="AA314" s="149">
        <v>1</v>
      </c>
      <c r="AB314" s="149">
        <v>1</v>
      </c>
      <c r="AC314" s="149">
        <v>1</v>
      </c>
      <c r="AD314" s="149">
        <v>1</v>
      </c>
      <c r="AE314" s="149">
        <v>1</v>
      </c>
      <c r="AF314" s="149">
        <v>1</v>
      </c>
      <c r="AG314" s="149">
        <v>1</v>
      </c>
      <c r="AH314" s="149">
        <v>1</v>
      </c>
      <c r="AI314" s="149">
        <v>1</v>
      </c>
      <c r="AJ314" s="149">
        <v>1</v>
      </c>
      <c r="AK314" s="149">
        <v>1</v>
      </c>
      <c r="AL314" s="149">
        <v>1</v>
      </c>
      <c r="AM314" s="149">
        <v>1</v>
      </c>
      <c r="AN314" s="149">
        <v>1</v>
      </c>
      <c r="AO314" s="149">
        <v>1</v>
      </c>
      <c r="AP314" s="149">
        <v>1</v>
      </c>
      <c r="AQ314" s="149">
        <v>1</v>
      </c>
      <c r="AR314" s="149">
        <v>1</v>
      </c>
      <c r="AS314" s="149">
        <v>1</v>
      </c>
      <c r="AT314" s="149">
        <v>1</v>
      </c>
      <c r="AU314" s="149">
        <v>1</v>
      </c>
      <c r="AV314" s="149">
        <v>1</v>
      </c>
      <c r="AW314" s="149">
        <v>1</v>
      </c>
      <c r="AX314" s="149">
        <v>1</v>
      </c>
      <c r="AY314" s="149">
        <v>1</v>
      </c>
      <c r="AZ314" s="149">
        <v>1</v>
      </c>
      <c r="BA314" s="149">
        <v>1</v>
      </c>
      <c r="BB314" s="149">
        <v>1</v>
      </c>
      <c r="BC314" s="149">
        <v>1</v>
      </c>
      <c r="BD314" s="149">
        <v>1</v>
      </c>
      <c r="BE314" s="149">
        <v>1</v>
      </c>
      <c r="BF314" s="149">
        <v>1</v>
      </c>
      <c r="BG314" s="149">
        <v>1</v>
      </c>
      <c r="BH314" s="149">
        <v>1</v>
      </c>
      <c r="BI314" s="149">
        <v>1</v>
      </c>
      <c r="BJ314" s="149">
        <v>1</v>
      </c>
      <c r="BK314" s="149">
        <v>1</v>
      </c>
      <c r="BL314" s="149">
        <v>1</v>
      </c>
      <c r="BM314" s="149">
        <v>1</v>
      </c>
      <c r="BN314" s="149">
        <v>1</v>
      </c>
      <c r="BO314" s="149">
        <v>1</v>
      </c>
      <c r="BP314" s="149">
        <v>1</v>
      </c>
      <c r="BQ314" s="149">
        <v>1</v>
      </c>
      <c r="BR314" s="149">
        <v>1</v>
      </c>
      <c r="BS314" s="149">
        <v>1</v>
      </c>
      <c r="BT314" s="149">
        <v>1</v>
      </c>
      <c r="BU314" s="149"/>
      <c r="BV314" s="149"/>
      <c r="BW314" s="149"/>
      <c r="BX314" s="149"/>
      <c r="BY314" s="149"/>
      <c r="BZ314" s="149"/>
      <c r="CA314" s="149"/>
      <c r="CB314" s="149"/>
      <c r="CC314" s="149"/>
      <c r="CD314" s="149"/>
      <c r="CE314" s="149"/>
      <c r="CF314" s="149"/>
      <c r="CG314" s="149"/>
      <c r="CH314" s="149"/>
      <c r="CI314" s="149"/>
      <c r="CJ314" s="149"/>
      <c r="CK314" s="149"/>
      <c r="CL314" s="149"/>
      <c r="CM314" s="149"/>
      <c r="CN314" s="149"/>
      <c r="CO314" s="149"/>
      <c r="CP314" s="149"/>
      <c r="CQ314" s="149"/>
      <c r="CR314" s="149"/>
      <c r="CS314" s="150"/>
      <c r="CT314" s="151"/>
      <c r="CW314" s="68"/>
      <c r="CX314" s="152"/>
    </row>
    <row r="315" spans="1:102">
      <c r="A315" s="289" t="s">
        <v>8334</v>
      </c>
      <c r="B315" s="146" t="s">
        <v>584</v>
      </c>
      <c r="C315" s="147" t="str">
        <f>+_xlfn.XLOOKUP(B315,'R4'!B:B,'R4'!C:C)</f>
        <v>AMR - KAMYON - FORD - ÖZDEMİRSAN</v>
      </c>
      <c r="D315" s="147"/>
      <c r="E315" s="150" t="s">
        <v>2</v>
      </c>
      <c r="F315" s="150" t="s">
        <v>38</v>
      </c>
      <c r="G315" s="150" t="s">
        <v>35</v>
      </c>
      <c r="H315" s="150" t="s">
        <v>8271</v>
      </c>
      <c r="I315" s="156"/>
      <c r="J315" s="148">
        <v>0</v>
      </c>
      <c r="K315" s="149">
        <v>0</v>
      </c>
      <c r="L315" s="149">
        <v>1</v>
      </c>
      <c r="M315" s="149">
        <v>1</v>
      </c>
      <c r="N315" s="149">
        <v>1</v>
      </c>
      <c r="O315" s="149">
        <v>1</v>
      </c>
      <c r="P315" s="149">
        <v>1</v>
      </c>
      <c r="Q315" s="149">
        <v>1</v>
      </c>
      <c r="R315" s="149">
        <v>1</v>
      </c>
      <c r="S315" s="149">
        <v>1</v>
      </c>
      <c r="T315" s="149">
        <v>1</v>
      </c>
      <c r="U315" s="149">
        <v>1</v>
      </c>
      <c r="V315" s="149">
        <v>1</v>
      </c>
      <c r="W315" s="149">
        <v>1</v>
      </c>
      <c r="X315" s="149">
        <v>1</v>
      </c>
      <c r="Y315" s="149">
        <v>1</v>
      </c>
      <c r="Z315" s="149">
        <v>1</v>
      </c>
      <c r="AA315" s="149">
        <v>1</v>
      </c>
      <c r="AB315" s="149">
        <v>1</v>
      </c>
      <c r="AC315" s="149">
        <v>1</v>
      </c>
      <c r="AD315" s="149">
        <v>1</v>
      </c>
      <c r="AE315" s="149">
        <v>1</v>
      </c>
      <c r="AF315" s="149">
        <v>1</v>
      </c>
      <c r="AG315" s="149">
        <v>1</v>
      </c>
      <c r="AH315" s="149">
        <v>1</v>
      </c>
      <c r="AI315" s="149">
        <v>1</v>
      </c>
      <c r="AJ315" s="149">
        <v>1</v>
      </c>
      <c r="AK315" s="149">
        <v>1</v>
      </c>
      <c r="AL315" s="149">
        <v>1</v>
      </c>
      <c r="AM315" s="149">
        <v>1</v>
      </c>
      <c r="AN315" s="149">
        <v>1</v>
      </c>
      <c r="AO315" s="149">
        <v>1</v>
      </c>
      <c r="AP315" s="149">
        <v>1</v>
      </c>
      <c r="AQ315" s="149">
        <v>1</v>
      </c>
      <c r="AR315" s="149">
        <v>1</v>
      </c>
      <c r="AS315" s="149">
        <v>1</v>
      </c>
      <c r="AT315" s="149">
        <v>1</v>
      </c>
      <c r="AU315" s="149">
        <v>1</v>
      </c>
      <c r="AV315" s="149">
        <v>1</v>
      </c>
      <c r="AW315" s="149">
        <v>1</v>
      </c>
      <c r="AX315" s="149">
        <v>1</v>
      </c>
      <c r="AY315" s="149">
        <v>1</v>
      </c>
      <c r="AZ315" s="149">
        <v>1</v>
      </c>
      <c r="BA315" s="149">
        <v>1</v>
      </c>
      <c r="BB315" s="149">
        <v>1</v>
      </c>
      <c r="BC315" s="149">
        <v>1</v>
      </c>
      <c r="BD315" s="149">
        <v>1</v>
      </c>
      <c r="BE315" s="149">
        <v>1</v>
      </c>
      <c r="BF315" s="149">
        <v>1</v>
      </c>
      <c r="BG315" s="149">
        <v>1</v>
      </c>
      <c r="BH315" s="149">
        <v>1</v>
      </c>
      <c r="BI315" s="149">
        <v>1</v>
      </c>
      <c r="BJ315" s="149">
        <v>1</v>
      </c>
      <c r="BK315" s="149">
        <v>1</v>
      </c>
      <c r="BL315" s="149">
        <v>1</v>
      </c>
      <c r="BM315" s="149">
        <v>1</v>
      </c>
      <c r="BN315" s="149">
        <v>1</v>
      </c>
      <c r="BO315" s="149">
        <v>1</v>
      </c>
      <c r="BP315" s="149">
        <v>1</v>
      </c>
      <c r="BQ315" s="149">
        <v>1</v>
      </c>
      <c r="BR315" s="149">
        <v>1</v>
      </c>
      <c r="BS315" s="149">
        <v>1</v>
      </c>
      <c r="BT315" s="149">
        <v>1</v>
      </c>
      <c r="BU315" s="149"/>
      <c r="BV315" s="149"/>
      <c r="BW315" s="149"/>
      <c r="BX315" s="149"/>
      <c r="BY315" s="149"/>
      <c r="BZ315" s="149"/>
      <c r="CA315" s="149"/>
      <c r="CB315" s="149"/>
      <c r="CC315" s="149"/>
      <c r="CD315" s="149"/>
      <c r="CE315" s="149"/>
      <c r="CF315" s="149"/>
      <c r="CG315" s="149"/>
      <c r="CH315" s="149"/>
      <c r="CI315" s="149"/>
      <c r="CJ315" s="149"/>
      <c r="CK315" s="149"/>
      <c r="CL315" s="149"/>
      <c r="CM315" s="149"/>
      <c r="CN315" s="149"/>
      <c r="CO315" s="149"/>
      <c r="CP315" s="149"/>
      <c r="CQ315" s="149"/>
      <c r="CR315" s="149"/>
      <c r="CS315" s="150"/>
      <c r="CT315" s="151"/>
      <c r="CW315" s="68"/>
      <c r="CX315" s="152"/>
    </row>
    <row r="316" spans="1:102">
      <c r="A316" s="289" t="s">
        <v>8334</v>
      </c>
      <c r="B316" s="146" t="s">
        <v>585</v>
      </c>
      <c r="C316" s="147" t="str">
        <f>+_xlfn.XLOOKUP(B316,'R4'!B:B,'R4'!C:C)</f>
        <v>AMR - KAMYON - FORD - ÖZDEMİRSAN</v>
      </c>
      <c r="D316" s="147"/>
      <c r="E316" s="150" t="s">
        <v>2</v>
      </c>
      <c r="F316" s="150" t="s">
        <v>38</v>
      </c>
      <c r="G316" s="150" t="s">
        <v>35</v>
      </c>
      <c r="H316" s="150" t="s">
        <v>8271</v>
      </c>
      <c r="I316" s="156"/>
      <c r="J316" s="148">
        <v>0</v>
      </c>
      <c r="K316" s="149">
        <v>0</v>
      </c>
      <c r="L316" s="149">
        <v>1</v>
      </c>
      <c r="M316" s="149">
        <v>1</v>
      </c>
      <c r="N316" s="149">
        <v>1</v>
      </c>
      <c r="O316" s="149">
        <v>1</v>
      </c>
      <c r="P316" s="149">
        <v>1</v>
      </c>
      <c r="Q316" s="149">
        <v>1</v>
      </c>
      <c r="R316" s="149">
        <v>1</v>
      </c>
      <c r="S316" s="149">
        <v>1</v>
      </c>
      <c r="T316" s="149">
        <v>1</v>
      </c>
      <c r="U316" s="149">
        <v>1</v>
      </c>
      <c r="V316" s="149">
        <v>1</v>
      </c>
      <c r="W316" s="149">
        <v>1</v>
      </c>
      <c r="X316" s="149">
        <v>1</v>
      </c>
      <c r="Y316" s="149">
        <v>1</v>
      </c>
      <c r="Z316" s="149">
        <v>1</v>
      </c>
      <c r="AA316" s="149">
        <v>1</v>
      </c>
      <c r="AB316" s="149">
        <v>1</v>
      </c>
      <c r="AC316" s="149">
        <v>1</v>
      </c>
      <c r="AD316" s="149">
        <v>1</v>
      </c>
      <c r="AE316" s="149">
        <v>1</v>
      </c>
      <c r="AF316" s="149">
        <v>1</v>
      </c>
      <c r="AG316" s="149">
        <v>1</v>
      </c>
      <c r="AH316" s="149">
        <v>1</v>
      </c>
      <c r="AI316" s="149">
        <v>1</v>
      </c>
      <c r="AJ316" s="149">
        <v>1</v>
      </c>
      <c r="AK316" s="149">
        <v>1</v>
      </c>
      <c r="AL316" s="149">
        <v>1</v>
      </c>
      <c r="AM316" s="149">
        <v>1</v>
      </c>
      <c r="AN316" s="149">
        <v>1</v>
      </c>
      <c r="AO316" s="149">
        <v>1</v>
      </c>
      <c r="AP316" s="149">
        <v>1</v>
      </c>
      <c r="AQ316" s="149">
        <v>1</v>
      </c>
      <c r="AR316" s="149">
        <v>1</v>
      </c>
      <c r="AS316" s="149">
        <v>1</v>
      </c>
      <c r="AT316" s="149">
        <v>1</v>
      </c>
      <c r="AU316" s="149">
        <v>1</v>
      </c>
      <c r="AV316" s="149">
        <v>1</v>
      </c>
      <c r="AW316" s="149">
        <v>1</v>
      </c>
      <c r="AX316" s="149">
        <v>1</v>
      </c>
      <c r="AY316" s="149">
        <v>1</v>
      </c>
      <c r="AZ316" s="149">
        <v>1</v>
      </c>
      <c r="BA316" s="149">
        <v>1</v>
      </c>
      <c r="BB316" s="149">
        <v>1</v>
      </c>
      <c r="BC316" s="149">
        <v>1</v>
      </c>
      <c r="BD316" s="149">
        <v>1</v>
      </c>
      <c r="BE316" s="149">
        <v>1</v>
      </c>
      <c r="BF316" s="149">
        <v>1</v>
      </c>
      <c r="BG316" s="149">
        <v>1</v>
      </c>
      <c r="BH316" s="149">
        <v>1</v>
      </c>
      <c r="BI316" s="149">
        <v>1</v>
      </c>
      <c r="BJ316" s="149">
        <v>1</v>
      </c>
      <c r="BK316" s="149">
        <v>1</v>
      </c>
      <c r="BL316" s="149">
        <v>1</v>
      </c>
      <c r="BM316" s="149">
        <v>1</v>
      </c>
      <c r="BN316" s="149">
        <v>1</v>
      </c>
      <c r="BO316" s="149">
        <v>1</v>
      </c>
      <c r="BP316" s="149">
        <v>1</v>
      </c>
      <c r="BQ316" s="149">
        <v>1</v>
      </c>
      <c r="BR316" s="149">
        <v>1</v>
      </c>
      <c r="BS316" s="149">
        <v>1</v>
      </c>
      <c r="BT316" s="149">
        <v>1</v>
      </c>
      <c r="BU316" s="149"/>
      <c r="BV316" s="149"/>
      <c r="BW316" s="149"/>
      <c r="BX316" s="149"/>
      <c r="BY316" s="149"/>
      <c r="BZ316" s="149"/>
      <c r="CA316" s="149"/>
      <c r="CB316" s="149"/>
      <c r="CC316" s="149"/>
      <c r="CD316" s="149"/>
      <c r="CE316" s="149"/>
      <c r="CF316" s="149"/>
      <c r="CG316" s="149"/>
      <c r="CH316" s="149"/>
      <c r="CI316" s="149"/>
      <c r="CJ316" s="149"/>
      <c r="CK316" s="149"/>
      <c r="CL316" s="149"/>
      <c r="CM316" s="149"/>
      <c r="CN316" s="149"/>
      <c r="CO316" s="149"/>
      <c r="CP316" s="149"/>
      <c r="CQ316" s="149"/>
      <c r="CR316" s="149"/>
      <c r="CS316" s="150"/>
      <c r="CT316" s="151"/>
      <c r="CW316" s="68"/>
      <c r="CX316" s="152"/>
    </row>
    <row r="317" spans="1:102">
      <c r="A317" s="289" t="s">
        <v>8334</v>
      </c>
      <c r="B317" s="146" t="s">
        <v>586</v>
      </c>
      <c r="C317" s="147" t="str">
        <f>+_xlfn.XLOOKUP(B317,'R4'!B:B,'R4'!C:C)</f>
        <v>AMR - KAMYON - FORD - ÖZDEMİRSAN</v>
      </c>
      <c r="D317" s="147"/>
      <c r="E317" s="150" t="s">
        <v>2</v>
      </c>
      <c r="F317" s="150" t="s">
        <v>38</v>
      </c>
      <c r="G317" s="150" t="s">
        <v>35</v>
      </c>
      <c r="H317" s="150" t="s">
        <v>8271</v>
      </c>
      <c r="I317" s="156"/>
      <c r="J317" s="148">
        <v>0</v>
      </c>
      <c r="K317" s="149">
        <v>0</v>
      </c>
      <c r="L317" s="149">
        <v>1</v>
      </c>
      <c r="M317" s="149">
        <v>1</v>
      </c>
      <c r="N317" s="149">
        <v>1</v>
      </c>
      <c r="O317" s="149">
        <v>1</v>
      </c>
      <c r="P317" s="149">
        <v>1</v>
      </c>
      <c r="Q317" s="149">
        <v>1</v>
      </c>
      <c r="R317" s="149">
        <v>1</v>
      </c>
      <c r="S317" s="149">
        <v>1</v>
      </c>
      <c r="T317" s="149">
        <v>1</v>
      </c>
      <c r="U317" s="149">
        <v>1</v>
      </c>
      <c r="V317" s="149">
        <v>1</v>
      </c>
      <c r="W317" s="149">
        <v>1</v>
      </c>
      <c r="X317" s="149">
        <v>1</v>
      </c>
      <c r="Y317" s="149">
        <v>1</v>
      </c>
      <c r="Z317" s="149">
        <v>1</v>
      </c>
      <c r="AA317" s="149">
        <v>1</v>
      </c>
      <c r="AB317" s="149">
        <v>1</v>
      </c>
      <c r="AC317" s="149">
        <v>1</v>
      </c>
      <c r="AD317" s="149">
        <v>1</v>
      </c>
      <c r="AE317" s="149">
        <v>1</v>
      </c>
      <c r="AF317" s="149">
        <v>1</v>
      </c>
      <c r="AG317" s="149">
        <v>1</v>
      </c>
      <c r="AH317" s="149">
        <v>1</v>
      </c>
      <c r="AI317" s="149">
        <v>1</v>
      </c>
      <c r="AJ317" s="149">
        <v>1</v>
      </c>
      <c r="AK317" s="149">
        <v>1</v>
      </c>
      <c r="AL317" s="149">
        <v>1</v>
      </c>
      <c r="AM317" s="149">
        <v>1</v>
      </c>
      <c r="AN317" s="149">
        <v>1</v>
      </c>
      <c r="AO317" s="149">
        <v>1</v>
      </c>
      <c r="AP317" s="149">
        <v>1</v>
      </c>
      <c r="AQ317" s="149">
        <v>1</v>
      </c>
      <c r="AR317" s="149">
        <v>1</v>
      </c>
      <c r="AS317" s="149">
        <v>1</v>
      </c>
      <c r="AT317" s="149">
        <v>1</v>
      </c>
      <c r="AU317" s="149">
        <v>1</v>
      </c>
      <c r="AV317" s="149">
        <v>1</v>
      </c>
      <c r="AW317" s="149">
        <v>1</v>
      </c>
      <c r="AX317" s="149">
        <v>1</v>
      </c>
      <c r="AY317" s="149">
        <v>1</v>
      </c>
      <c r="AZ317" s="149">
        <v>1</v>
      </c>
      <c r="BA317" s="149">
        <v>1</v>
      </c>
      <c r="BB317" s="149">
        <v>1</v>
      </c>
      <c r="BC317" s="149">
        <v>1</v>
      </c>
      <c r="BD317" s="149">
        <v>1</v>
      </c>
      <c r="BE317" s="149">
        <v>1</v>
      </c>
      <c r="BF317" s="149">
        <v>1</v>
      </c>
      <c r="BG317" s="149">
        <v>1</v>
      </c>
      <c r="BH317" s="149">
        <v>1</v>
      </c>
      <c r="BI317" s="149">
        <v>1</v>
      </c>
      <c r="BJ317" s="149">
        <v>1</v>
      </c>
      <c r="BK317" s="149">
        <v>1</v>
      </c>
      <c r="BL317" s="149">
        <v>1</v>
      </c>
      <c r="BM317" s="149">
        <v>1</v>
      </c>
      <c r="BN317" s="149">
        <v>1</v>
      </c>
      <c r="BO317" s="149">
        <v>1</v>
      </c>
      <c r="BP317" s="149">
        <v>1</v>
      </c>
      <c r="BQ317" s="149">
        <v>1</v>
      </c>
      <c r="BR317" s="149">
        <v>1</v>
      </c>
      <c r="BS317" s="149">
        <v>1</v>
      </c>
      <c r="BT317" s="149">
        <v>1</v>
      </c>
      <c r="BU317" s="149"/>
      <c r="BV317" s="149"/>
      <c r="BW317" s="149"/>
      <c r="BX317" s="149"/>
      <c r="BY317" s="149"/>
      <c r="BZ317" s="149"/>
      <c r="CA317" s="149"/>
      <c r="CB317" s="149"/>
      <c r="CC317" s="149"/>
      <c r="CD317" s="149"/>
      <c r="CE317" s="149"/>
      <c r="CF317" s="149"/>
      <c r="CG317" s="149"/>
      <c r="CH317" s="149"/>
      <c r="CI317" s="149"/>
      <c r="CJ317" s="149"/>
      <c r="CK317" s="149"/>
      <c r="CL317" s="149"/>
      <c r="CM317" s="149"/>
      <c r="CN317" s="149"/>
      <c r="CO317" s="149"/>
      <c r="CP317" s="149"/>
      <c r="CQ317" s="149"/>
      <c r="CR317" s="149"/>
      <c r="CS317" s="150"/>
      <c r="CT317" s="151"/>
      <c r="CW317" s="68"/>
      <c r="CX317" s="152"/>
    </row>
    <row r="318" spans="1:102">
      <c r="A318" s="289" t="s">
        <v>8334</v>
      </c>
      <c r="B318" s="146" t="s">
        <v>587</v>
      </c>
      <c r="C318" s="147" t="str">
        <f>+_xlfn.XLOOKUP(B318,'R4'!B:B,'R4'!C:C)</f>
        <v>AMR - KAMYON - FORD - ÖZDEMİRSAN</v>
      </c>
      <c r="D318" s="147"/>
      <c r="E318" s="150" t="s">
        <v>2</v>
      </c>
      <c r="F318" s="150" t="s">
        <v>38</v>
      </c>
      <c r="G318" s="150" t="s">
        <v>35</v>
      </c>
      <c r="H318" s="150" t="s">
        <v>8271</v>
      </c>
      <c r="I318" s="156"/>
      <c r="J318" s="148">
        <v>0</v>
      </c>
      <c r="K318" s="149">
        <v>0</v>
      </c>
      <c r="L318" s="149">
        <v>1</v>
      </c>
      <c r="M318" s="149">
        <v>1</v>
      </c>
      <c r="N318" s="149">
        <v>1</v>
      </c>
      <c r="O318" s="149">
        <v>1</v>
      </c>
      <c r="P318" s="149">
        <v>1</v>
      </c>
      <c r="Q318" s="149">
        <v>1</v>
      </c>
      <c r="R318" s="149">
        <v>1</v>
      </c>
      <c r="S318" s="149">
        <v>1</v>
      </c>
      <c r="T318" s="149">
        <v>1</v>
      </c>
      <c r="U318" s="149">
        <v>1</v>
      </c>
      <c r="V318" s="149">
        <v>1</v>
      </c>
      <c r="W318" s="149">
        <v>1</v>
      </c>
      <c r="X318" s="149">
        <v>1</v>
      </c>
      <c r="Y318" s="149">
        <v>1</v>
      </c>
      <c r="Z318" s="149">
        <v>1</v>
      </c>
      <c r="AA318" s="149">
        <v>1</v>
      </c>
      <c r="AB318" s="149">
        <v>1</v>
      </c>
      <c r="AC318" s="149">
        <v>1</v>
      </c>
      <c r="AD318" s="149">
        <v>1</v>
      </c>
      <c r="AE318" s="149">
        <v>1</v>
      </c>
      <c r="AF318" s="149">
        <v>1</v>
      </c>
      <c r="AG318" s="149">
        <v>1</v>
      </c>
      <c r="AH318" s="149">
        <v>1</v>
      </c>
      <c r="AI318" s="149">
        <v>1</v>
      </c>
      <c r="AJ318" s="149">
        <v>1</v>
      </c>
      <c r="AK318" s="149">
        <v>1</v>
      </c>
      <c r="AL318" s="149">
        <v>1</v>
      </c>
      <c r="AM318" s="149">
        <v>1</v>
      </c>
      <c r="AN318" s="149">
        <v>1</v>
      </c>
      <c r="AO318" s="149">
        <v>1</v>
      </c>
      <c r="AP318" s="149">
        <v>1</v>
      </c>
      <c r="AQ318" s="149">
        <v>1</v>
      </c>
      <c r="AR318" s="149">
        <v>1</v>
      </c>
      <c r="AS318" s="149">
        <v>1</v>
      </c>
      <c r="AT318" s="149">
        <v>1</v>
      </c>
      <c r="AU318" s="149">
        <v>1</v>
      </c>
      <c r="AV318" s="149">
        <v>1</v>
      </c>
      <c r="AW318" s="149">
        <v>1</v>
      </c>
      <c r="AX318" s="149">
        <v>1</v>
      </c>
      <c r="AY318" s="149">
        <v>1</v>
      </c>
      <c r="AZ318" s="149">
        <v>1</v>
      </c>
      <c r="BA318" s="149">
        <v>1</v>
      </c>
      <c r="BB318" s="149">
        <v>1</v>
      </c>
      <c r="BC318" s="149">
        <v>1</v>
      </c>
      <c r="BD318" s="149">
        <v>1</v>
      </c>
      <c r="BE318" s="149">
        <v>1</v>
      </c>
      <c r="BF318" s="149">
        <v>1</v>
      </c>
      <c r="BG318" s="149">
        <v>1</v>
      </c>
      <c r="BH318" s="149">
        <v>1</v>
      </c>
      <c r="BI318" s="149">
        <v>1</v>
      </c>
      <c r="BJ318" s="149">
        <v>1</v>
      </c>
      <c r="BK318" s="149">
        <v>1</v>
      </c>
      <c r="BL318" s="149">
        <v>1</v>
      </c>
      <c r="BM318" s="149">
        <v>1</v>
      </c>
      <c r="BN318" s="149">
        <v>1</v>
      </c>
      <c r="BO318" s="149">
        <v>1</v>
      </c>
      <c r="BP318" s="149">
        <v>1</v>
      </c>
      <c r="BQ318" s="149">
        <v>1</v>
      </c>
      <c r="BR318" s="149">
        <v>1</v>
      </c>
      <c r="BS318" s="149">
        <v>1</v>
      </c>
      <c r="BT318" s="149">
        <v>1</v>
      </c>
      <c r="BU318" s="149"/>
      <c r="BV318" s="149"/>
      <c r="BW318" s="149"/>
      <c r="BX318" s="149"/>
      <c r="BY318" s="149"/>
      <c r="BZ318" s="149"/>
      <c r="CA318" s="149"/>
      <c r="CB318" s="149"/>
      <c r="CC318" s="149"/>
      <c r="CD318" s="149"/>
      <c r="CE318" s="149"/>
      <c r="CF318" s="149"/>
      <c r="CG318" s="149"/>
      <c r="CH318" s="149"/>
      <c r="CI318" s="149"/>
      <c r="CJ318" s="149"/>
      <c r="CK318" s="149"/>
      <c r="CL318" s="149"/>
      <c r="CM318" s="149"/>
      <c r="CN318" s="149"/>
      <c r="CO318" s="149"/>
      <c r="CP318" s="149"/>
      <c r="CQ318" s="149"/>
      <c r="CR318" s="149"/>
      <c r="CS318" s="150"/>
      <c r="CT318" s="151"/>
      <c r="CW318" s="68"/>
      <c r="CX318" s="152"/>
    </row>
    <row r="319" spans="1:102">
      <c r="A319" s="289" t="s">
        <v>8334</v>
      </c>
      <c r="B319" s="146" t="s">
        <v>588</v>
      </c>
      <c r="C319" s="147" t="str">
        <f>+_xlfn.XLOOKUP(B319,'R4'!B:B,'R4'!C:C)</f>
        <v>AMR - KAMYON - FORD - ÖZDEMİRSAN</v>
      </c>
      <c r="D319" s="147"/>
      <c r="E319" s="150" t="s">
        <v>2</v>
      </c>
      <c r="F319" s="150" t="s">
        <v>38</v>
      </c>
      <c r="G319" s="150" t="s">
        <v>35</v>
      </c>
      <c r="H319" s="150" t="s">
        <v>8271</v>
      </c>
      <c r="I319" s="156"/>
      <c r="J319" s="148">
        <v>0</v>
      </c>
      <c r="K319" s="149">
        <v>0</v>
      </c>
      <c r="L319" s="149">
        <v>1</v>
      </c>
      <c r="M319" s="149">
        <v>1</v>
      </c>
      <c r="N319" s="149">
        <v>1</v>
      </c>
      <c r="O319" s="149">
        <v>1</v>
      </c>
      <c r="P319" s="149">
        <v>1</v>
      </c>
      <c r="Q319" s="149">
        <v>1</v>
      </c>
      <c r="R319" s="149">
        <v>1</v>
      </c>
      <c r="S319" s="149">
        <v>1</v>
      </c>
      <c r="T319" s="149">
        <v>1</v>
      </c>
      <c r="U319" s="149">
        <v>1</v>
      </c>
      <c r="V319" s="149">
        <v>1</v>
      </c>
      <c r="W319" s="149">
        <v>1</v>
      </c>
      <c r="X319" s="149">
        <v>1</v>
      </c>
      <c r="Y319" s="149">
        <v>1</v>
      </c>
      <c r="Z319" s="149">
        <v>1</v>
      </c>
      <c r="AA319" s="149">
        <v>1</v>
      </c>
      <c r="AB319" s="149">
        <v>1</v>
      </c>
      <c r="AC319" s="149">
        <v>1</v>
      </c>
      <c r="AD319" s="149">
        <v>1</v>
      </c>
      <c r="AE319" s="149">
        <v>1</v>
      </c>
      <c r="AF319" s="149">
        <v>1</v>
      </c>
      <c r="AG319" s="149">
        <v>1</v>
      </c>
      <c r="AH319" s="149">
        <v>1</v>
      </c>
      <c r="AI319" s="149">
        <v>1</v>
      </c>
      <c r="AJ319" s="149">
        <v>1</v>
      </c>
      <c r="AK319" s="149">
        <v>1</v>
      </c>
      <c r="AL319" s="149">
        <v>1</v>
      </c>
      <c r="AM319" s="149">
        <v>1</v>
      </c>
      <c r="AN319" s="149">
        <v>1</v>
      </c>
      <c r="AO319" s="149">
        <v>1</v>
      </c>
      <c r="AP319" s="149">
        <v>1</v>
      </c>
      <c r="AQ319" s="149">
        <v>1</v>
      </c>
      <c r="AR319" s="149">
        <v>1</v>
      </c>
      <c r="AS319" s="149">
        <v>1</v>
      </c>
      <c r="AT319" s="149">
        <v>1</v>
      </c>
      <c r="AU319" s="149">
        <v>1</v>
      </c>
      <c r="AV319" s="149">
        <v>1</v>
      </c>
      <c r="AW319" s="149">
        <v>1</v>
      </c>
      <c r="AX319" s="149">
        <v>1</v>
      </c>
      <c r="AY319" s="149">
        <v>1</v>
      </c>
      <c r="AZ319" s="149">
        <v>1</v>
      </c>
      <c r="BA319" s="149">
        <v>1</v>
      </c>
      <c r="BB319" s="149">
        <v>1</v>
      </c>
      <c r="BC319" s="149">
        <v>1</v>
      </c>
      <c r="BD319" s="149">
        <v>1</v>
      </c>
      <c r="BE319" s="149">
        <v>1</v>
      </c>
      <c r="BF319" s="149">
        <v>1</v>
      </c>
      <c r="BG319" s="149">
        <v>1</v>
      </c>
      <c r="BH319" s="149">
        <v>1</v>
      </c>
      <c r="BI319" s="149">
        <v>1</v>
      </c>
      <c r="BJ319" s="149">
        <v>1</v>
      </c>
      <c r="BK319" s="149">
        <v>1</v>
      </c>
      <c r="BL319" s="149">
        <v>1</v>
      </c>
      <c r="BM319" s="149">
        <v>1</v>
      </c>
      <c r="BN319" s="149">
        <v>1</v>
      </c>
      <c r="BO319" s="149">
        <v>1</v>
      </c>
      <c r="BP319" s="149">
        <v>1</v>
      </c>
      <c r="BQ319" s="149">
        <v>1</v>
      </c>
      <c r="BR319" s="149">
        <v>1</v>
      </c>
      <c r="BS319" s="149">
        <v>1</v>
      </c>
      <c r="BT319" s="149">
        <v>1</v>
      </c>
      <c r="BU319" s="149"/>
      <c r="BV319" s="149"/>
      <c r="BW319" s="149"/>
      <c r="BX319" s="149"/>
      <c r="BY319" s="149"/>
      <c r="BZ319" s="149"/>
      <c r="CA319" s="149"/>
      <c r="CB319" s="149"/>
      <c r="CC319" s="149"/>
      <c r="CD319" s="149"/>
      <c r="CE319" s="149"/>
      <c r="CF319" s="149"/>
      <c r="CG319" s="149"/>
      <c r="CH319" s="149"/>
      <c r="CI319" s="149"/>
      <c r="CJ319" s="149"/>
      <c r="CK319" s="149"/>
      <c r="CL319" s="149"/>
      <c r="CM319" s="149"/>
      <c r="CN319" s="149"/>
      <c r="CO319" s="149"/>
      <c r="CP319" s="149"/>
      <c r="CQ319" s="149"/>
      <c r="CR319" s="149"/>
      <c r="CS319" s="150"/>
      <c r="CT319" s="151"/>
      <c r="CW319" s="68"/>
      <c r="CX319" s="152"/>
    </row>
    <row r="320" spans="1:102">
      <c r="A320" s="289" t="s">
        <v>8334</v>
      </c>
      <c r="B320" s="146" t="s">
        <v>589</v>
      </c>
      <c r="C320" s="147" t="str">
        <f>+_xlfn.XLOOKUP(B320,'R4'!B:B,'R4'!C:C)</f>
        <v>AMR - KAMYON - FORD - ÖZDEMİRSAN</v>
      </c>
      <c r="D320" s="147"/>
      <c r="E320" s="150" t="s">
        <v>2</v>
      </c>
      <c r="F320" s="150" t="s">
        <v>38</v>
      </c>
      <c r="G320" s="150" t="s">
        <v>35</v>
      </c>
      <c r="H320" s="150" t="s">
        <v>8271</v>
      </c>
      <c r="I320" s="156"/>
      <c r="J320" s="148">
        <v>0</v>
      </c>
      <c r="K320" s="149">
        <v>0</v>
      </c>
      <c r="L320" s="149">
        <v>1</v>
      </c>
      <c r="M320" s="149">
        <v>1</v>
      </c>
      <c r="N320" s="149">
        <v>1</v>
      </c>
      <c r="O320" s="149">
        <v>1</v>
      </c>
      <c r="P320" s="149">
        <v>1</v>
      </c>
      <c r="Q320" s="149">
        <v>1</v>
      </c>
      <c r="R320" s="149">
        <v>1</v>
      </c>
      <c r="S320" s="149">
        <v>1</v>
      </c>
      <c r="T320" s="149">
        <v>1</v>
      </c>
      <c r="U320" s="149">
        <v>1</v>
      </c>
      <c r="V320" s="149">
        <v>1</v>
      </c>
      <c r="W320" s="149">
        <v>1</v>
      </c>
      <c r="X320" s="149">
        <v>1</v>
      </c>
      <c r="Y320" s="149">
        <v>1</v>
      </c>
      <c r="Z320" s="149">
        <v>1</v>
      </c>
      <c r="AA320" s="149">
        <v>1</v>
      </c>
      <c r="AB320" s="149">
        <v>1</v>
      </c>
      <c r="AC320" s="149">
        <v>1</v>
      </c>
      <c r="AD320" s="149">
        <v>1</v>
      </c>
      <c r="AE320" s="149">
        <v>1</v>
      </c>
      <c r="AF320" s="149">
        <v>1</v>
      </c>
      <c r="AG320" s="149">
        <v>1</v>
      </c>
      <c r="AH320" s="149">
        <v>1</v>
      </c>
      <c r="AI320" s="149">
        <v>1</v>
      </c>
      <c r="AJ320" s="149">
        <v>1</v>
      </c>
      <c r="AK320" s="149">
        <v>1</v>
      </c>
      <c r="AL320" s="149">
        <v>1</v>
      </c>
      <c r="AM320" s="149">
        <v>1</v>
      </c>
      <c r="AN320" s="149">
        <v>1</v>
      </c>
      <c r="AO320" s="149">
        <v>1</v>
      </c>
      <c r="AP320" s="149">
        <v>1</v>
      </c>
      <c r="AQ320" s="149">
        <v>1</v>
      </c>
      <c r="AR320" s="149">
        <v>1</v>
      </c>
      <c r="AS320" s="149">
        <v>1</v>
      </c>
      <c r="AT320" s="149">
        <v>1</v>
      </c>
      <c r="AU320" s="149">
        <v>1</v>
      </c>
      <c r="AV320" s="149">
        <v>1</v>
      </c>
      <c r="AW320" s="149">
        <v>1</v>
      </c>
      <c r="AX320" s="149">
        <v>1</v>
      </c>
      <c r="AY320" s="149">
        <v>1</v>
      </c>
      <c r="AZ320" s="149">
        <v>1</v>
      </c>
      <c r="BA320" s="149">
        <v>1</v>
      </c>
      <c r="BB320" s="149">
        <v>1</v>
      </c>
      <c r="BC320" s="149">
        <v>1</v>
      </c>
      <c r="BD320" s="149">
        <v>1</v>
      </c>
      <c r="BE320" s="149">
        <v>1</v>
      </c>
      <c r="BF320" s="149">
        <v>1</v>
      </c>
      <c r="BG320" s="149">
        <v>1</v>
      </c>
      <c r="BH320" s="149">
        <v>1</v>
      </c>
      <c r="BI320" s="149">
        <v>1</v>
      </c>
      <c r="BJ320" s="149">
        <v>1</v>
      </c>
      <c r="BK320" s="149">
        <v>1</v>
      </c>
      <c r="BL320" s="149">
        <v>1</v>
      </c>
      <c r="BM320" s="149">
        <v>1</v>
      </c>
      <c r="BN320" s="149">
        <v>1</v>
      </c>
      <c r="BO320" s="149">
        <v>1</v>
      </c>
      <c r="BP320" s="149">
        <v>1</v>
      </c>
      <c r="BQ320" s="149">
        <v>1</v>
      </c>
      <c r="BR320" s="149">
        <v>1</v>
      </c>
      <c r="BS320" s="149">
        <v>1</v>
      </c>
      <c r="BT320" s="149">
        <v>1</v>
      </c>
      <c r="BU320" s="149"/>
      <c r="BV320" s="149"/>
      <c r="BW320" s="149"/>
      <c r="BX320" s="149"/>
      <c r="BY320" s="149"/>
      <c r="BZ320" s="149"/>
      <c r="CA320" s="149"/>
      <c r="CB320" s="149"/>
      <c r="CC320" s="149"/>
      <c r="CD320" s="149"/>
      <c r="CE320" s="149"/>
      <c r="CF320" s="149"/>
      <c r="CG320" s="149"/>
      <c r="CH320" s="149"/>
      <c r="CI320" s="149"/>
      <c r="CJ320" s="149"/>
      <c r="CK320" s="149"/>
      <c r="CL320" s="149"/>
      <c r="CM320" s="149"/>
      <c r="CN320" s="149"/>
      <c r="CO320" s="149"/>
      <c r="CP320" s="149"/>
      <c r="CQ320" s="149"/>
      <c r="CR320" s="149"/>
      <c r="CS320" s="150"/>
      <c r="CT320" s="151"/>
      <c r="CW320" s="68"/>
      <c r="CX320" s="152"/>
    </row>
    <row r="321" spans="1:102">
      <c r="A321" s="289" t="s">
        <v>8334</v>
      </c>
      <c r="B321" s="146" t="s">
        <v>590</v>
      </c>
      <c r="C321" s="147" t="str">
        <f>+_xlfn.XLOOKUP(B321,'R4'!B:B,'R4'!C:C)</f>
        <v>AMR - KAMYON - MAN - KH</v>
      </c>
      <c r="D321" s="147"/>
      <c r="E321" s="150" t="s">
        <v>2</v>
      </c>
      <c r="F321" s="150" t="s">
        <v>38</v>
      </c>
      <c r="G321" s="150" t="s">
        <v>35</v>
      </c>
      <c r="H321" s="150" t="s">
        <v>8271</v>
      </c>
      <c r="I321" s="156"/>
      <c r="J321" s="148">
        <v>0</v>
      </c>
      <c r="K321" s="149">
        <v>0</v>
      </c>
      <c r="L321" s="149">
        <v>0</v>
      </c>
      <c r="M321" s="149">
        <v>0</v>
      </c>
      <c r="N321" s="149">
        <v>0</v>
      </c>
      <c r="O321" s="149">
        <v>0</v>
      </c>
      <c r="P321" s="149">
        <v>1</v>
      </c>
      <c r="Q321" s="149">
        <v>1</v>
      </c>
      <c r="R321" s="149">
        <v>1</v>
      </c>
      <c r="S321" s="149">
        <v>1</v>
      </c>
      <c r="T321" s="149">
        <v>1</v>
      </c>
      <c r="U321" s="149">
        <v>1</v>
      </c>
      <c r="V321" s="149">
        <v>1</v>
      </c>
      <c r="W321" s="149">
        <v>1</v>
      </c>
      <c r="X321" s="149">
        <v>1</v>
      </c>
      <c r="Y321" s="149">
        <v>1</v>
      </c>
      <c r="Z321" s="149">
        <v>1</v>
      </c>
      <c r="AA321" s="149">
        <v>1</v>
      </c>
      <c r="AB321" s="149">
        <v>1</v>
      </c>
      <c r="AC321" s="149">
        <v>1</v>
      </c>
      <c r="AD321" s="149">
        <v>1</v>
      </c>
      <c r="AE321" s="149">
        <v>1</v>
      </c>
      <c r="AF321" s="149">
        <v>1</v>
      </c>
      <c r="AG321" s="149">
        <v>1</v>
      </c>
      <c r="AH321" s="149">
        <v>1</v>
      </c>
      <c r="AI321" s="149">
        <v>1</v>
      </c>
      <c r="AJ321" s="149">
        <v>1</v>
      </c>
      <c r="AK321" s="149">
        <v>1</v>
      </c>
      <c r="AL321" s="149">
        <v>1</v>
      </c>
      <c r="AM321" s="149">
        <v>1</v>
      </c>
      <c r="AN321" s="149">
        <v>1</v>
      </c>
      <c r="AO321" s="149">
        <v>1</v>
      </c>
      <c r="AP321" s="149">
        <v>1</v>
      </c>
      <c r="AQ321" s="149">
        <v>1</v>
      </c>
      <c r="AR321" s="149">
        <v>1</v>
      </c>
      <c r="AS321" s="149">
        <v>1</v>
      </c>
      <c r="AT321" s="149">
        <v>1</v>
      </c>
      <c r="AU321" s="149">
        <v>1</v>
      </c>
      <c r="AV321" s="149">
        <v>1</v>
      </c>
      <c r="AW321" s="149">
        <v>1</v>
      </c>
      <c r="AX321" s="149">
        <v>1</v>
      </c>
      <c r="AY321" s="149">
        <v>1</v>
      </c>
      <c r="AZ321" s="149">
        <v>1</v>
      </c>
      <c r="BA321" s="149">
        <v>1</v>
      </c>
      <c r="BB321" s="149">
        <v>1</v>
      </c>
      <c r="BC321" s="149">
        <v>1</v>
      </c>
      <c r="BD321" s="149">
        <v>1</v>
      </c>
      <c r="BE321" s="149">
        <v>1</v>
      </c>
      <c r="BF321" s="149">
        <v>1</v>
      </c>
      <c r="BG321" s="149">
        <v>1</v>
      </c>
      <c r="BH321" s="149">
        <v>1</v>
      </c>
      <c r="BI321" s="149">
        <v>1</v>
      </c>
      <c r="BJ321" s="149">
        <v>1</v>
      </c>
      <c r="BK321" s="149">
        <v>1</v>
      </c>
      <c r="BL321" s="149">
        <v>1</v>
      </c>
      <c r="BM321" s="149">
        <v>1</v>
      </c>
      <c r="BN321" s="149">
        <v>1</v>
      </c>
      <c r="BO321" s="149">
        <v>1</v>
      </c>
      <c r="BP321" s="149">
        <v>1</v>
      </c>
      <c r="BQ321" s="149">
        <v>1</v>
      </c>
      <c r="BR321" s="149">
        <v>1</v>
      </c>
      <c r="BS321" s="149">
        <v>1</v>
      </c>
      <c r="BT321" s="149">
        <v>1</v>
      </c>
      <c r="BU321" s="149"/>
      <c r="BV321" s="149"/>
      <c r="BW321" s="149"/>
      <c r="BX321" s="149"/>
      <c r="BY321" s="149"/>
      <c r="BZ321" s="149"/>
      <c r="CA321" s="149"/>
      <c r="CB321" s="149"/>
      <c r="CC321" s="149"/>
      <c r="CD321" s="149"/>
      <c r="CE321" s="149"/>
      <c r="CF321" s="149"/>
      <c r="CG321" s="149"/>
      <c r="CH321" s="149"/>
      <c r="CI321" s="149"/>
      <c r="CJ321" s="149"/>
      <c r="CK321" s="149"/>
      <c r="CL321" s="149"/>
      <c r="CM321" s="149"/>
      <c r="CN321" s="149"/>
      <c r="CO321" s="149"/>
      <c r="CP321" s="149"/>
      <c r="CQ321" s="149"/>
      <c r="CR321" s="149"/>
      <c r="CS321" s="150"/>
      <c r="CT321" s="151"/>
      <c r="CW321" s="68"/>
      <c r="CX321" s="152"/>
    </row>
    <row r="322" spans="1:102">
      <c r="A322" s="289" t="s">
        <v>8334</v>
      </c>
      <c r="B322" s="146" t="s">
        <v>591</v>
      </c>
      <c r="C322" s="147" t="str">
        <f>+_xlfn.XLOOKUP(B322,'R4'!B:B,'R4'!C:C)</f>
        <v>AMR - KAMYON - MAN - KH</v>
      </c>
      <c r="D322" s="147"/>
      <c r="E322" s="150" t="s">
        <v>2</v>
      </c>
      <c r="F322" s="150" t="s">
        <v>38</v>
      </c>
      <c r="G322" s="150" t="s">
        <v>35</v>
      </c>
      <c r="H322" s="150" t="s">
        <v>8271</v>
      </c>
      <c r="I322" s="156"/>
      <c r="J322" s="148">
        <v>0</v>
      </c>
      <c r="K322" s="149">
        <v>0</v>
      </c>
      <c r="L322" s="149">
        <v>0</v>
      </c>
      <c r="M322" s="149">
        <v>0</v>
      </c>
      <c r="N322" s="149">
        <v>0</v>
      </c>
      <c r="O322" s="149">
        <v>0</v>
      </c>
      <c r="P322" s="149">
        <v>1</v>
      </c>
      <c r="Q322" s="149">
        <v>1</v>
      </c>
      <c r="R322" s="149">
        <v>1</v>
      </c>
      <c r="S322" s="149">
        <v>1</v>
      </c>
      <c r="T322" s="149">
        <v>1</v>
      </c>
      <c r="U322" s="149">
        <v>1</v>
      </c>
      <c r="V322" s="149">
        <v>1</v>
      </c>
      <c r="W322" s="149">
        <v>1</v>
      </c>
      <c r="X322" s="149">
        <v>1</v>
      </c>
      <c r="Y322" s="149">
        <v>1</v>
      </c>
      <c r="Z322" s="149">
        <v>1</v>
      </c>
      <c r="AA322" s="149">
        <v>1</v>
      </c>
      <c r="AB322" s="149">
        <v>1</v>
      </c>
      <c r="AC322" s="149">
        <v>1</v>
      </c>
      <c r="AD322" s="149">
        <v>1</v>
      </c>
      <c r="AE322" s="149">
        <v>1</v>
      </c>
      <c r="AF322" s="149">
        <v>1</v>
      </c>
      <c r="AG322" s="149">
        <v>1</v>
      </c>
      <c r="AH322" s="149">
        <v>1</v>
      </c>
      <c r="AI322" s="149">
        <v>1</v>
      </c>
      <c r="AJ322" s="149">
        <v>1</v>
      </c>
      <c r="AK322" s="149">
        <v>1</v>
      </c>
      <c r="AL322" s="149">
        <v>1</v>
      </c>
      <c r="AM322" s="149">
        <v>1</v>
      </c>
      <c r="AN322" s="149">
        <v>1</v>
      </c>
      <c r="AO322" s="149">
        <v>1</v>
      </c>
      <c r="AP322" s="149">
        <v>1</v>
      </c>
      <c r="AQ322" s="149">
        <v>1</v>
      </c>
      <c r="AR322" s="149">
        <v>1</v>
      </c>
      <c r="AS322" s="149">
        <v>1</v>
      </c>
      <c r="AT322" s="149">
        <v>1</v>
      </c>
      <c r="AU322" s="149">
        <v>1</v>
      </c>
      <c r="AV322" s="149">
        <v>1</v>
      </c>
      <c r="AW322" s="149">
        <v>1</v>
      </c>
      <c r="AX322" s="149">
        <v>1</v>
      </c>
      <c r="AY322" s="149">
        <v>1</v>
      </c>
      <c r="AZ322" s="149">
        <v>1</v>
      </c>
      <c r="BA322" s="149">
        <v>1</v>
      </c>
      <c r="BB322" s="149">
        <v>1</v>
      </c>
      <c r="BC322" s="149">
        <v>1</v>
      </c>
      <c r="BD322" s="149">
        <v>1</v>
      </c>
      <c r="BE322" s="149">
        <v>1</v>
      </c>
      <c r="BF322" s="149">
        <v>1</v>
      </c>
      <c r="BG322" s="149">
        <v>1</v>
      </c>
      <c r="BH322" s="149">
        <v>1</v>
      </c>
      <c r="BI322" s="149">
        <v>1</v>
      </c>
      <c r="BJ322" s="149">
        <v>1</v>
      </c>
      <c r="BK322" s="149">
        <v>1</v>
      </c>
      <c r="BL322" s="149">
        <v>1</v>
      </c>
      <c r="BM322" s="149">
        <v>1</v>
      </c>
      <c r="BN322" s="149">
        <v>1</v>
      </c>
      <c r="BO322" s="149">
        <v>1</v>
      </c>
      <c r="BP322" s="149">
        <v>1</v>
      </c>
      <c r="BQ322" s="149">
        <v>1</v>
      </c>
      <c r="BR322" s="149">
        <v>1</v>
      </c>
      <c r="BS322" s="149">
        <v>1</v>
      </c>
      <c r="BT322" s="149">
        <v>1</v>
      </c>
      <c r="BU322" s="149"/>
      <c r="BV322" s="149"/>
      <c r="BW322" s="149"/>
      <c r="BX322" s="149"/>
      <c r="BY322" s="149"/>
      <c r="BZ322" s="149"/>
      <c r="CA322" s="149"/>
      <c r="CB322" s="149"/>
      <c r="CC322" s="149"/>
      <c r="CD322" s="149"/>
      <c r="CE322" s="149"/>
      <c r="CF322" s="149"/>
      <c r="CG322" s="149"/>
      <c r="CH322" s="149"/>
      <c r="CI322" s="149"/>
      <c r="CJ322" s="149"/>
      <c r="CK322" s="149"/>
      <c r="CL322" s="149"/>
      <c r="CM322" s="149"/>
      <c r="CN322" s="149"/>
      <c r="CO322" s="149"/>
      <c r="CP322" s="149"/>
      <c r="CQ322" s="149"/>
      <c r="CR322" s="149"/>
      <c r="CS322" s="150"/>
      <c r="CT322" s="151"/>
      <c r="CW322" s="68"/>
      <c r="CX322" s="152"/>
    </row>
    <row r="323" spans="1:102">
      <c r="A323" s="289" t="s">
        <v>8334</v>
      </c>
      <c r="B323" s="146" t="s">
        <v>592</v>
      </c>
      <c r="C323" s="147" t="str">
        <f>+_xlfn.XLOOKUP(B323,'R4'!B:B,'R4'!C:C)</f>
        <v>AMR - KAMYON - MAN - KH</v>
      </c>
      <c r="D323" s="147"/>
      <c r="E323" s="150" t="s">
        <v>2</v>
      </c>
      <c r="F323" s="150" t="s">
        <v>38</v>
      </c>
      <c r="G323" s="150" t="s">
        <v>35</v>
      </c>
      <c r="H323" s="150" t="s">
        <v>8271</v>
      </c>
      <c r="I323" s="156"/>
      <c r="J323" s="148">
        <v>0</v>
      </c>
      <c r="K323" s="149">
        <v>0</v>
      </c>
      <c r="L323" s="149">
        <v>0</v>
      </c>
      <c r="M323" s="149">
        <v>0</v>
      </c>
      <c r="N323" s="149">
        <v>0</v>
      </c>
      <c r="O323" s="149">
        <v>0</v>
      </c>
      <c r="P323" s="149">
        <v>1</v>
      </c>
      <c r="Q323" s="149">
        <v>1</v>
      </c>
      <c r="R323" s="149">
        <v>1</v>
      </c>
      <c r="S323" s="149">
        <v>1</v>
      </c>
      <c r="T323" s="149">
        <v>1</v>
      </c>
      <c r="U323" s="149">
        <v>1</v>
      </c>
      <c r="V323" s="149">
        <v>1</v>
      </c>
      <c r="W323" s="149">
        <v>1</v>
      </c>
      <c r="X323" s="149">
        <v>1</v>
      </c>
      <c r="Y323" s="149">
        <v>1</v>
      </c>
      <c r="Z323" s="149">
        <v>1</v>
      </c>
      <c r="AA323" s="149">
        <v>1</v>
      </c>
      <c r="AB323" s="149">
        <v>1</v>
      </c>
      <c r="AC323" s="149">
        <v>1</v>
      </c>
      <c r="AD323" s="149">
        <v>1</v>
      </c>
      <c r="AE323" s="149">
        <v>1</v>
      </c>
      <c r="AF323" s="149">
        <v>1</v>
      </c>
      <c r="AG323" s="149">
        <v>1</v>
      </c>
      <c r="AH323" s="149">
        <v>1</v>
      </c>
      <c r="AI323" s="149">
        <v>1</v>
      </c>
      <c r="AJ323" s="149">
        <v>1</v>
      </c>
      <c r="AK323" s="149">
        <v>1</v>
      </c>
      <c r="AL323" s="149">
        <v>1</v>
      </c>
      <c r="AM323" s="149">
        <v>1</v>
      </c>
      <c r="AN323" s="149">
        <v>1</v>
      </c>
      <c r="AO323" s="149">
        <v>1</v>
      </c>
      <c r="AP323" s="149">
        <v>1</v>
      </c>
      <c r="AQ323" s="149">
        <v>1</v>
      </c>
      <c r="AR323" s="149">
        <v>1</v>
      </c>
      <c r="AS323" s="149">
        <v>1</v>
      </c>
      <c r="AT323" s="149">
        <v>1</v>
      </c>
      <c r="AU323" s="149">
        <v>1</v>
      </c>
      <c r="AV323" s="149">
        <v>1</v>
      </c>
      <c r="AW323" s="149">
        <v>1</v>
      </c>
      <c r="AX323" s="149">
        <v>1</v>
      </c>
      <c r="AY323" s="149">
        <v>1</v>
      </c>
      <c r="AZ323" s="149">
        <v>1</v>
      </c>
      <c r="BA323" s="149">
        <v>1</v>
      </c>
      <c r="BB323" s="149">
        <v>1</v>
      </c>
      <c r="BC323" s="149">
        <v>1</v>
      </c>
      <c r="BD323" s="149">
        <v>1</v>
      </c>
      <c r="BE323" s="149">
        <v>1</v>
      </c>
      <c r="BF323" s="149">
        <v>1</v>
      </c>
      <c r="BG323" s="149">
        <v>1</v>
      </c>
      <c r="BH323" s="149">
        <v>1</v>
      </c>
      <c r="BI323" s="149">
        <v>1</v>
      </c>
      <c r="BJ323" s="149">
        <v>1</v>
      </c>
      <c r="BK323" s="149">
        <v>1</v>
      </c>
      <c r="BL323" s="149">
        <v>1</v>
      </c>
      <c r="BM323" s="149">
        <v>1</v>
      </c>
      <c r="BN323" s="149">
        <v>1</v>
      </c>
      <c r="BO323" s="149">
        <v>1</v>
      </c>
      <c r="BP323" s="149">
        <v>1</v>
      </c>
      <c r="BQ323" s="149">
        <v>1</v>
      </c>
      <c r="BR323" s="149">
        <v>1</v>
      </c>
      <c r="BS323" s="149">
        <v>1</v>
      </c>
      <c r="BT323" s="149">
        <v>1</v>
      </c>
      <c r="BU323" s="149"/>
      <c r="BV323" s="149"/>
      <c r="BW323" s="149"/>
      <c r="BX323" s="149"/>
      <c r="BY323" s="149"/>
      <c r="BZ323" s="149"/>
      <c r="CA323" s="149"/>
      <c r="CB323" s="149"/>
      <c r="CC323" s="149"/>
      <c r="CD323" s="149"/>
      <c r="CE323" s="149"/>
      <c r="CF323" s="149"/>
      <c r="CG323" s="149"/>
      <c r="CH323" s="149"/>
      <c r="CI323" s="149"/>
      <c r="CJ323" s="149"/>
      <c r="CK323" s="149"/>
      <c r="CL323" s="149"/>
      <c r="CM323" s="149"/>
      <c r="CN323" s="149"/>
      <c r="CO323" s="149"/>
      <c r="CP323" s="149"/>
      <c r="CQ323" s="149"/>
      <c r="CR323" s="149"/>
      <c r="CS323" s="150"/>
      <c r="CT323" s="151"/>
      <c r="CW323" s="68"/>
      <c r="CX323" s="152"/>
    </row>
    <row r="324" spans="1:102">
      <c r="A324" s="289" t="s">
        <v>8334</v>
      </c>
      <c r="B324" s="146" t="s">
        <v>593</v>
      </c>
      <c r="C324" s="147" t="str">
        <f>+_xlfn.XLOOKUP(B324,'R4'!B:B,'R4'!C:C)</f>
        <v>AMR - KAMYON - MAN - KH</v>
      </c>
      <c r="D324" s="147"/>
      <c r="E324" s="150" t="s">
        <v>2</v>
      </c>
      <c r="F324" s="150" t="s">
        <v>38</v>
      </c>
      <c r="G324" s="150" t="s">
        <v>35</v>
      </c>
      <c r="H324" s="150" t="s">
        <v>8271</v>
      </c>
      <c r="I324" s="156"/>
      <c r="J324" s="148">
        <v>0</v>
      </c>
      <c r="K324" s="149">
        <v>0</v>
      </c>
      <c r="L324" s="149">
        <v>0</v>
      </c>
      <c r="M324" s="149">
        <v>0</v>
      </c>
      <c r="N324" s="149">
        <v>0</v>
      </c>
      <c r="O324" s="149">
        <v>0</v>
      </c>
      <c r="P324" s="149">
        <v>1</v>
      </c>
      <c r="Q324" s="149">
        <v>1</v>
      </c>
      <c r="R324" s="149">
        <v>1</v>
      </c>
      <c r="S324" s="149">
        <v>1</v>
      </c>
      <c r="T324" s="149">
        <v>1</v>
      </c>
      <c r="U324" s="149">
        <v>1</v>
      </c>
      <c r="V324" s="149">
        <v>1</v>
      </c>
      <c r="W324" s="149">
        <v>1</v>
      </c>
      <c r="X324" s="149">
        <v>1</v>
      </c>
      <c r="Y324" s="149">
        <v>1</v>
      </c>
      <c r="Z324" s="149">
        <v>1</v>
      </c>
      <c r="AA324" s="149">
        <v>1</v>
      </c>
      <c r="AB324" s="149">
        <v>1</v>
      </c>
      <c r="AC324" s="149">
        <v>1</v>
      </c>
      <c r="AD324" s="149">
        <v>1</v>
      </c>
      <c r="AE324" s="149">
        <v>1</v>
      </c>
      <c r="AF324" s="149">
        <v>1</v>
      </c>
      <c r="AG324" s="149">
        <v>1</v>
      </c>
      <c r="AH324" s="149">
        <v>1</v>
      </c>
      <c r="AI324" s="149">
        <v>1</v>
      </c>
      <c r="AJ324" s="149">
        <v>1</v>
      </c>
      <c r="AK324" s="149">
        <v>1</v>
      </c>
      <c r="AL324" s="149">
        <v>1</v>
      </c>
      <c r="AM324" s="149">
        <v>1</v>
      </c>
      <c r="AN324" s="149">
        <v>1</v>
      </c>
      <c r="AO324" s="149">
        <v>1</v>
      </c>
      <c r="AP324" s="149">
        <v>1</v>
      </c>
      <c r="AQ324" s="149">
        <v>1</v>
      </c>
      <c r="AR324" s="149">
        <v>1</v>
      </c>
      <c r="AS324" s="149">
        <v>1</v>
      </c>
      <c r="AT324" s="149">
        <v>1</v>
      </c>
      <c r="AU324" s="149">
        <v>1</v>
      </c>
      <c r="AV324" s="149">
        <v>1</v>
      </c>
      <c r="AW324" s="149">
        <v>1</v>
      </c>
      <c r="AX324" s="149">
        <v>1</v>
      </c>
      <c r="AY324" s="149">
        <v>1</v>
      </c>
      <c r="AZ324" s="149">
        <v>1</v>
      </c>
      <c r="BA324" s="149">
        <v>1</v>
      </c>
      <c r="BB324" s="149">
        <v>1</v>
      </c>
      <c r="BC324" s="149">
        <v>1</v>
      </c>
      <c r="BD324" s="149">
        <v>1</v>
      </c>
      <c r="BE324" s="149">
        <v>1</v>
      </c>
      <c r="BF324" s="149">
        <v>1</v>
      </c>
      <c r="BG324" s="149">
        <v>1</v>
      </c>
      <c r="BH324" s="149">
        <v>1</v>
      </c>
      <c r="BI324" s="149">
        <v>1</v>
      </c>
      <c r="BJ324" s="149">
        <v>1</v>
      </c>
      <c r="BK324" s="149">
        <v>1</v>
      </c>
      <c r="BL324" s="149">
        <v>1</v>
      </c>
      <c r="BM324" s="149">
        <v>1</v>
      </c>
      <c r="BN324" s="149">
        <v>1</v>
      </c>
      <c r="BO324" s="149">
        <v>1</v>
      </c>
      <c r="BP324" s="149">
        <v>1</v>
      </c>
      <c r="BQ324" s="149">
        <v>1</v>
      </c>
      <c r="BR324" s="149">
        <v>1</v>
      </c>
      <c r="BS324" s="149">
        <v>1</v>
      </c>
      <c r="BT324" s="149">
        <v>1</v>
      </c>
      <c r="BU324" s="149"/>
      <c r="BV324" s="149"/>
      <c r="BW324" s="149"/>
      <c r="BX324" s="149"/>
      <c r="BY324" s="149"/>
      <c r="BZ324" s="149"/>
      <c r="CA324" s="149"/>
      <c r="CB324" s="149"/>
      <c r="CC324" s="149"/>
      <c r="CD324" s="149"/>
      <c r="CE324" s="149"/>
      <c r="CF324" s="149"/>
      <c r="CG324" s="149"/>
      <c r="CH324" s="149"/>
      <c r="CI324" s="149"/>
      <c r="CJ324" s="149"/>
      <c r="CK324" s="149"/>
      <c r="CL324" s="149"/>
      <c r="CM324" s="149"/>
      <c r="CN324" s="149"/>
      <c r="CO324" s="149"/>
      <c r="CP324" s="149"/>
      <c r="CQ324" s="149"/>
      <c r="CR324" s="149"/>
      <c r="CS324" s="150"/>
      <c r="CT324" s="151"/>
      <c r="CW324" s="68"/>
      <c r="CX324" s="152"/>
    </row>
    <row r="325" spans="1:102">
      <c r="A325" s="289" t="s">
        <v>8334</v>
      </c>
      <c r="B325" s="146" t="s">
        <v>594</v>
      </c>
      <c r="C325" s="147" t="str">
        <f>+_xlfn.XLOOKUP(B325,'R4'!B:B,'R4'!C:C)</f>
        <v>AMR - KAMYON - MAN - KH</v>
      </c>
      <c r="D325" s="147"/>
      <c r="E325" s="150" t="s">
        <v>2</v>
      </c>
      <c r="F325" s="150" t="s">
        <v>38</v>
      </c>
      <c r="G325" s="150" t="s">
        <v>35</v>
      </c>
      <c r="H325" s="150" t="s">
        <v>8271</v>
      </c>
      <c r="I325" s="156"/>
      <c r="J325" s="148">
        <v>0</v>
      </c>
      <c r="K325" s="149">
        <v>0</v>
      </c>
      <c r="L325" s="149">
        <v>0</v>
      </c>
      <c r="M325" s="149">
        <v>0</v>
      </c>
      <c r="N325" s="149">
        <v>0</v>
      </c>
      <c r="O325" s="149">
        <v>0</v>
      </c>
      <c r="P325" s="149">
        <v>1</v>
      </c>
      <c r="Q325" s="149">
        <v>1</v>
      </c>
      <c r="R325" s="149">
        <v>1</v>
      </c>
      <c r="S325" s="149">
        <v>1</v>
      </c>
      <c r="T325" s="149">
        <v>1</v>
      </c>
      <c r="U325" s="149">
        <v>1</v>
      </c>
      <c r="V325" s="149">
        <v>1</v>
      </c>
      <c r="W325" s="149">
        <v>1</v>
      </c>
      <c r="X325" s="149">
        <v>1</v>
      </c>
      <c r="Y325" s="149">
        <v>1</v>
      </c>
      <c r="Z325" s="149">
        <v>1</v>
      </c>
      <c r="AA325" s="149">
        <v>1</v>
      </c>
      <c r="AB325" s="149">
        <v>1</v>
      </c>
      <c r="AC325" s="149">
        <v>1</v>
      </c>
      <c r="AD325" s="149">
        <v>1</v>
      </c>
      <c r="AE325" s="149">
        <v>1</v>
      </c>
      <c r="AF325" s="149">
        <v>1</v>
      </c>
      <c r="AG325" s="149">
        <v>1</v>
      </c>
      <c r="AH325" s="149">
        <v>1</v>
      </c>
      <c r="AI325" s="149">
        <v>1</v>
      </c>
      <c r="AJ325" s="149">
        <v>1</v>
      </c>
      <c r="AK325" s="149">
        <v>1</v>
      </c>
      <c r="AL325" s="149">
        <v>1</v>
      </c>
      <c r="AM325" s="149">
        <v>1</v>
      </c>
      <c r="AN325" s="149">
        <v>1</v>
      </c>
      <c r="AO325" s="149">
        <v>1</v>
      </c>
      <c r="AP325" s="149">
        <v>1</v>
      </c>
      <c r="AQ325" s="149">
        <v>1</v>
      </c>
      <c r="AR325" s="149">
        <v>1</v>
      </c>
      <c r="AS325" s="149">
        <v>1</v>
      </c>
      <c r="AT325" s="149">
        <v>1</v>
      </c>
      <c r="AU325" s="149">
        <v>1</v>
      </c>
      <c r="AV325" s="149">
        <v>1</v>
      </c>
      <c r="AW325" s="149">
        <v>1</v>
      </c>
      <c r="AX325" s="149">
        <v>1</v>
      </c>
      <c r="AY325" s="149">
        <v>1</v>
      </c>
      <c r="AZ325" s="149">
        <v>1</v>
      </c>
      <c r="BA325" s="149">
        <v>1</v>
      </c>
      <c r="BB325" s="149">
        <v>1</v>
      </c>
      <c r="BC325" s="149">
        <v>1</v>
      </c>
      <c r="BD325" s="149">
        <v>1</v>
      </c>
      <c r="BE325" s="149">
        <v>1</v>
      </c>
      <c r="BF325" s="149">
        <v>1</v>
      </c>
      <c r="BG325" s="149">
        <v>1</v>
      </c>
      <c r="BH325" s="149">
        <v>1</v>
      </c>
      <c r="BI325" s="149">
        <v>1</v>
      </c>
      <c r="BJ325" s="149">
        <v>1</v>
      </c>
      <c r="BK325" s="149">
        <v>1</v>
      </c>
      <c r="BL325" s="149">
        <v>1</v>
      </c>
      <c r="BM325" s="149">
        <v>1</v>
      </c>
      <c r="BN325" s="149">
        <v>1</v>
      </c>
      <c r="BO325" s="149">
        <v>1</v>
      </c>
      <c r="BP325" s="149">
        <v>1</v>
      </c>
      <c r="BQ325" s="149">
        <v>1</v>
      </c>
      <c r="BR325" s="149">
        <v>1</v>
      </c>
      <c r="BS325" s="149">
        <v>1</v>
      </c>
      <c r="BT325" s="149">
        <v>1</v>
      </c>
      <c r="BU325" s="149"/>
      <c r="BV325" s="149"/>
      <c r="BW325" s="149"/>
      <c r="BX325" s="149"/>
      <c r="BY325" s="149"/>
      <c r="BZ325" s="149"/>
      <c r="CA325" s="149"/>
      <c r="CB325" s="149"/>
      <c r="CC325" s="149"/>
      <c r="CD325" s="149"/>
      <c r="CE325" s="149"/>
      <c r="CF325" s="149"/>
      <c r="CG325" s="149"/>
      <c r="CH325" s="149"/>
      <c r="CI325" s="149"/>
      <c r="CJ325" s="149"/>
      <c r="CK325" s="149"/>
      <c r="CL325" s="149"/>
      <c r="CM325" s="149"/>
      <c r="CN325" s="149"/>
      <c r="CO325" s="149"/>
      <c r="CP325" s="149"/>
      <c r="CQ325" s="149"/>
      <c r="CR325" s="149"/>
      <c r="CS325" s="150"/>
      <c r="CT325" s="151"/>
      <c r="CW325" s="68"/>
      <c r="CX325" s="152"/>
    </row>
    <row r="326" spans="1:102">
      <c r="A326" s="289" t="s">
        <v>8334</v>
      </c>
      <c r="B326" s="146" t="s">
        <v>595</v>
      </c>
      <c r="C326" s="147" t="str">
        <f>+_xlfn.XLOOKUP(B326,'R4'!B:B,'R4'!C:C)</f>
        <v>AMR - KAMYON - MAN - KH</v>
      </c>
      <c r="D326" s="147"/>
      <c r="E326" s="150" t="s">
        <v>2</v>
      </c>
      <c r="F326" s="150" t="s">
        <v>38</v>
      </c>
      <c r="G326" s="150" t="s">
        <v>35</v>
      </c>
      <c r="H326" s="150" t="s">
        <v>8271</v>
      </c>
      <c r="I326" s="156"/>
      <c r="J326" s="148">
        <v>0</v>
      </c>
      <c r="K326" s="149">
        <v>0</v>
      </c>
      <c r="L326" s="149">
        <v>0</v>
      </c>
      <c r="M326" s="149">
        <v>0</v>
      </c>
      <c r="N326" s="149">
        <v>0</v>
      </c>
      <c r="O326" s="149">
        <v>0</v>
      </c>
      <c r="P326" s="149">
        <v>1</v>
      </c>
      <c r="Q326" s="149">
        <v>1</v>
      </c>
      <c r="R326" s="149">
        <v>1</v>
      </c>
      <c r="S326" s="149">
        <v>1</v>
      </c>
      <c r="T326" s="149">
        <v>1</v>
      </c>
      <c r="U326" s="149">
        <v>1</v>
      </c>
      <c r="V326" s="149">
        <v>1</v>
      </c>
      <c r="W326" s="149">
        <v>1</v>
      </c>
      <c r="X326" s="149">
        <v>1</v>
      </c>
      <c r="Y326" s="149">
        <v>1</v>
      </c>
      <c r="Z326" s="149">
        <v>1</v>
      </c>
      <c r="AA326" s="149">
        <v>1</v>
      </c>
      <c r="AB326" s="149">
        <v>1</v>
      </c>
      <c r="AC326" s="149">
        <v>1</v>
      </c>
      <c r="AD326" s="149">
        <v>1</v>
      </c>
      <c r="AE326" s="149">
        <v>1</v>
      </c>
      <c r="AF326" s="149">
        <v>1</v>
      </c>
      <c r="AG326" s="149">
        <v>1</v>
      </c>
      <c r="AH326" s="149">
        <v>1</v>
      </c>
      <c r="AI326" s="149">
        <v>1</v>
      </c>
      <c r="AJ326" s="149">
        <v>1</v>
      </c>
      <c r="AK326" s="149">
        <v>1</v>
      </c>
      <c r="AL326" s="149">
        <v>1</v>
      </c>
      <c r="AM326" s="149">
        <v>1</v>
      </c>
      <c r="AN326" s="149">
        <v>1</v>
      </c>
      <c r="AO326" s="149">
        <v>1</v>
      </c>
      <c r="AP326" s="149">
        <v>1</v>
      </c>
      <c r="AQ326" s="149">
        <v>1</v>
      </c>
      <c r="AR326" s="149">
        <v>1</v>
      </c>
      <c r="AS326" s="149">
        <v>1</v>
      </c>
      <c r="AT326" s="149">
        <v>1</v>
      </c>
      <c r="AU326" s="149">
        <v>1</v>
      </c>
      <c r="AV326" s="149">
        <v>1</v>
      </c>
      <c r="AW326" s="149">
        <v>1</v>
      </c>
      <c r="AX326" s="149">
        <v>1</v>
      </c>
      <c r="AY326" s="149">
        <v>1</v>
      </c>
      <c r="AZ326" s="149">
        <v>1</v>
      </c>
      <c r="BA326" s="149">
        <v>1</v>
      </c>
      <c r="BB326" s="149">
        <v>1</v>
      </c>
      <c r="BC326" s="149">
        <v>1</v>
      </c>
      <c r="BD326" s="149">
        <v>1</v>
      </c>
      <c r="BE326" s="149">
        <v>1</v>
      </c>
      <c r="BF326" s="149">
        <v>1</v>
      </c>
      <c r="BG326" s="149">
        <v>1</v>
      </c>
      <c r="BH326" s="149">
        <v>1</v>
      </c>
      <c r="BI326" s="149">
        <v>1</v>
      </c>
      <c r="BJ326" s="149">
        <v>1</v>
      </c>
      <c r="BK326" s="149">
        <v>1</v>
      </c>
      <c r="BL326" s="149">
        <v>1</v>
      </c>
      <c r="BM326" s="149">
        <v>1</v>
      </c>
      <c r="BN326" s="149">
        <v>1</v>
      </c>
      <c r="BO326" s="149">
        <v>1</v>
      </c>
      <c r="BP326" s="149">
        <v>1</v>
      </c>
      <c r="BQ326" s="149">
        <v>1</v>
      </c>
      <c r="BR326" s="149">
        <v>1</v>
      </c>
      <c r="BS326" s="149">
        <v>1</v>
      </c>
      <c r="BT326" s="149">
        <v>1</v>
      </c>
      <c r="BU326" s="149"/>
      <c r="BV326" s="149"/>
      <c r="BW326" s="149"/>
      <c r="BX326" s="149"/>
      <c r="BY326" s="149"/>
      <c r="BZ326" s="149"/>
      <c r="CA326" s="149"/>
      <c r="CB326" s="149"/>
      <c r="CC326" s="149"/>
      <c r="CD326" s="149"/>
      <c r="CE326" s="149"/>
      <c r="CF326" s="149"/>
      <c r="CG326" s="149"/>
      <c r="CH326" s="149"/>
      <c r="CI326" s="149"/>
      <c r="CJ326" s="149"/>
      <c r="CK326" s="149"/>
      <c r="CL326" s="149"/>
      <c r="CM326" s="149"/>
      <c r="CN326" s="149"/>
      <c r="CO326" s="149"/>
      <c r="CP326" s="149"/>
      <c r="CQ326" s="149"/>
      <c r="CR326" s="149"/>
      <c r="CS326" s="150"/>
      <c r="CT326" s="151"/>
      <c r="CW326" s="68"/>
      <c r="CX326" s="152"/>
    </row>
    <row r="327" spans="1:102">
      <c r="A327" s="289" t="s">
        <v>8334</v>
      </c>
      <c r="B327" s="146" t="s">
        <v>596</v>
      </c>
      <c r="C327" s="147" t="str">
        <f>+_xlfn.XLOOKUP(B327,'R4'!B:B,'R4'!C:C)</f>
        <v>AMR - KAMYON - MAN - KH</v>
      </c>
      <c r="D327" s="147"/>
      <c r="E327" s="150" t="s">
        <v>2</v>
      </c>
      <c r="F327" s="150" t="s">
        <v>38</v>
      </c>
      <c r="G327" s="150" t="s">
        <v>35</v>
      </c>
      <c r="H327" s="150" t="s">
        <v>8271</v>
      </c>
      <c r="I327" s="156"/>
      <c r="J327" s="148">
        <v>0</v>
      </c>
      <c r="K327" s="149">
        <v>0</v>
      </c>
      <c r="L327" s="149">
        <v>0</v>
      </c>
      <c r="M327" s="149">
        <v>0</v>
      </c>
      <c r="N327" s="149">
        <v>0</v>
      </c>
      <c r="O327" s="149">
        <v>0</v>
      </c>
      <c r="P327" s="149">
        <v>1</v>
      </c>
      <c r="Q327" s="149">
        <v>1</v>
      </c>
      <c r="R327" s="149">
        <v>1</v>
      </c>
      <c r="S327" s="149">
        <v>1</v>
      </c>
      <c r="T327" s="149">
        <v>1</v>
      </c>
      <c r="U327" s="149">
        <v>1</v>
      </c>
      <c r="V327" s="149">
        <v>1</v>
      </c>
      <c r="W327" s="149">
        <v>1</v>
      </c>
      <c r="X327" s="149">
        <v>1</v>
      </c>
      <c r="Y327" s="149">
        <v>1</v>
      </c>
      <c r="Z327" s="149">
        <v>1</v>
      </c>
      <c r="AA327" s="149">
        <v>1</v>
      </c>
      <c r="AB327" s="149">
        <v>1</v>
      </c>
      <c r="AC327" s="149">
        <v>1</v>
      </c>
      <c r="AD327" s="149">
        <v>1</v>
      </c>
      <c r="AE327" s="149">
        <v>1</v>
      </c>
      <c r="AF327" s="149">
        <v>1</v>
      </c>
      <c r="AG327" s="149">
        <v>1</v>
      </c>
      <c r="AH327" s="149">
        <v>1</v>
      </c>
      <c r="AI327" s="149">
        <v>1</v>
      </c>
      <c r="AJ327" s="149">
        <v>1</v>
      </c>
      <c r="AK327" s="149">
        <v>1</v>
      </c>
      <c r="AL327" s="149">
        <v>1</v>
      </c>
      <c r="AM327" s="149">
        <v>1</v>
      </c>
      <c r="AN327" s="149">
        <v>1</v>
      </c>
      <c r="AO327" s="149">
        <v>1</v>
      </c>
      <c r="AP327" s="149">
        <v>1</v>
      </c>
      <c r="AQ327" s="149">
        <v>1</v>
      </c>
      <c r="AR327" s="149">
        <v>1</v>
      </c>
      <c r="AS327" s="149">
        <v>1</v>
      </c>
      <c r="AT327" s="149">
        <v>1</v>
      </c>
      <c r="AU327" s="149">
        <v>1</v>
      </c>
      <c r="AV327" s="149">
        <v>1</v>
      </c>
      <c r="AW327" s="149">
        <v>1</v>
      </c>
      <c r="AX327" s="149">
        <v>1</v>
      </c>
      <c r="AY327" s="149">
        <v>1</v>
      </c>
      <c r="AZ327" s="149">
        <v>1</v>
      </c>
      <c r="BA327" s="149">
        <v>1</v>
      </c>
      <c r="BB327" s="149">
        <v>1</v>
      </c>
      <c r="BC327" s="149">
        <v>1</v>
      </c>
      <c r="BD327" s="149">
        <v>1</v>
      </c>
      <c r="BE327" s="149">
        <v>1</v>
      </c>
      <c r="BF327" s="149">
        <v>1</v>
      </c>
      <c r="BG327" s="149">
        <v>1</v>
      </c>
      <c r="BH327" s="149">
        <v>1</v>
      </c>
      <c r="BI327" s="149">
        <v>1</v>
      </c>
      <c r="BJ327" s="149">
        <v>1</v>
      </c>
      <c r="BK327" s="149">
        <v>1</v>
      </c>
      <c r="BL327" s="149">
        <v>1</v>
      </c>
      <c r="BM327" s="149">
        <v>1</v>
      </c>
      <c r="BN327" s="149">
        <v>1</v>
      </c>
      <c r="BO327" s="149">
        <v>1</v>
      </c>
      <c r="BP327" s="149">
        <v>1</v>
      </c>
      <c r="BQ327" s="149">
        <v>1</v>
      </c>
      <c r="BR327" s="149">
        <v>1</v>
      </c>
      <c r="BS327" s="149">
        <v>1</v>
      </c>
      <c r="BT327" s="149">
        <v>1</v>
      </c>
      <c r="BU327" s="149"/>
      <c r="BV327" s="149"/>
      <c r="BW327" s="149"/>
      <c r="BX327" s="149"/>
      <c r="BY327" s="149"/>
      <c r="BZ327" s="149"/>
      <c r="CA327" s="149"/>
      <c r="CB327" s="149"/>
      <c r="CC327" s="149"/>
      <c r="CD327" s="149"/>
      <c r="CE327" s="149"/>
      <c r="CF327" s="149"/>
      <c r="CG327" s="149"/>
      <c r="CH327" s="149"/>
      <c r="CI327" s="149"/>
      <c r="CJ327" s="149"/>
      <c r="CK327" s="149"/>
      <c r="CL327" s="149"/>
      <c r="CM327" s="149"/>
      <c r="CN327" s="149"/>
      <c r="CO327" s="149"/>
      <c r="CP327" s="149"/>
      <c r="CQ327" s="149"/>
      <c r="CR327" s="149"/>
      <c r="CS327" s="150"/>
      <c r="CT327" s="151"/>
      <c r="CW327" s="68"/>
      <c r="CX327" s="152"/>
    </row>
    <row r="328" spans="1:102">
      <c r="A328" s="289" t="s">
        <v>8334</v>
      </c>
      <c r="B328" s="146" t="s">
        <v>597</v>
      </c>
      <c r="C328" s="147" t="str">
        <f>+_xlfn.XLOOKUP(B328,'R4'!B:B,'R4'!C:C)</f>
        <v>AMR - KAMYON - MAN - KH</v>
      </c>
      <c r="D328" s="147"/>
      <c r="E328" s="150" t="s">
        <v>2</v>
      </c>
      <c r="F328" s="150" t="s">
        <v>38</v>
      </c>
      <c r="G328" s="150" t="s">
        <v>35</v>
      </c>
      <c r="H328" s="150" t="s">
        <v>8271</v>
      </c>
      <c r="I328" s="156"/>
      <c r="J328" s="148">
        <v>0</v>
      </c>
      <c r="K328" s="149">
        <v>0</v>
      </c>
      <c r="L328" s="149">
        <v>0</v>
      </c>
      <c r="M328" s="149">
        <v>0</v>
      </c>
      <c r="N328" s="149">
        <v>0</v>
      </c>
      <c r="O328" s="149">
        <v>0</v>
      </c>
      <c r="P328" s="149">
        <v>1</v>
      </c>
      <c r="Q328" s="149">
        <v>1</v>
      </c>
      <c r="R328" s="149">
        <v>1</v>
      </c>
      <c r="S328" s="149">
        <v>1</v>
      </c>
      <c r="T328" s="149">
        <v>1</v>
      </c>
      <c r="U328" s="149">
        <v>1</v>
      </c>
      <c r="V328" s="149">
        <v>1</v>
      </c>
      <c r="W328" s="149">
        <v>1</v>
      </c>
      <c r="X328" s="149">
        <v>1</v>
      </c>
      <c r="Y328" s="149">
        <v>1</v>
      </c>
      <c r="Z328" s="149">
        <v>1</v>
      </c>
      <c r="AA328" s="149">
        <v>1</v>
      </c>
      <c r="AB328" s="149">
        <v>1</v>
      </c>
      <c r="AC328" s="149">
        <v>1</v>
      </c>
      <c r="AD328" s="149">
        <v>1</v>
      </c>
      <c r="AE328" s="149">
        <v>1</v>
      </c>
      <c r="AF328" s="149">
        <v>1</v>
      </c>
      <c r="AG328" s="149">
        <v>1</v>
      </c>
      <c r="AH328" s="149">
        <v>1</v>
      </c>
      <c r="AI328" s="149">
        <v>1</v>
      </c>
      <c r="AJ328" s="149">
        <v>1</v>
      </c>
      <c r="AK328" s="149">
        <v>1</v>
      </c>
      <c r="AL328" s="149">
        <v>1</v>
      </c>
      <c r="AM328" s="149">
        <v>1</v>
      </c>
      <c r="AN328" s="149">
        <v>1</v>
      </c>
      <c r="AO328" s="149">
        <v>1</v>
      </c>
      <c r="AP328" s="149">
        <v>1</v>
      </c>
      <c r="AQ328" s="149">
        <v>1</v>
      </c>
      <c r="AR328" s="149">
        <v>1</v>
      </c>
      <c r="AS328" s="149">
        <v>1</v>
      </c>
      <c r="AT328" s="149">
        <v>1</v>
      </c>
      <c r="AU328" s="149">
        <v>1</v>
      </c>
      <c r="AV328" s="149">
        <v>1</v>
      </c>
      <c r="AW328" s="149">
        <v>1</v>
      </c>
      <c r="AX328" s="149">
        <v>1</v>
      </c>
      <c r="AY328" s="149">
        <v>1</v>
      </c>
      <c r="AZ328" s="149">
        <v>1</v>
      </c>
      <c r="BA328" s="149">
        <v>1</v>
      </c>
      <c r="BB328" s="149">
        <v>1</v>
      </c>
      <c r="BC328" s="149">
        <v>1</v>
      </c>
      <c r="BD328" s="149">
        <v>1</v>
      </c>
      <c r="BE328" s="149">
        <v>1</v>
      </c>
      <c r="BF328" s="149">
        <v>1</v>
      </c>
      <c r="BG328" s="149">
        <v>1</v>
      </c>
      <c r="BH328" s="149">
        <v>1</v>
      </c>
      <c r="BI328" s="149">
        <v>1</v>
      </c>
      <c r="BJ328" s="149">
        <v>1</v>
      </c>
      <c r="BK328" s="149">
        <v>1</v>
      </c>
      <c r="BL328" s="149">
        <v>1</v>
      </c>
      <c r="BM328" s="149">
        <v>1</v>
      </c>
      <c r="BN328" s="149">
        <v>1</v>
      </c>
      <c r="BO328" s="149">
        <v>1</v>
      </c>
      <c r="BP328" s="149">
        <v>1</v>
      </c>
      <c r="BQ328" s="149">
        <v>1</v>
      </c>
      <c r="BR328" s="149">
        <v>1</v>
      </c>
      <c r="BS328" s="149">
        <v>1</v>
      </c>
      <c r="BT328" s="149">
        <v>1</v>
      </c>
      <c r="BU328" s="149"/>
      <c r="BV328" s="149"/>
      <c r="BW328" s="149"/>
      <c r="BX328" s="149"/>
      <c r="BY328" s="149"/>
      <c r="BZ328" s="149"/>
      <c r="CA328" s="149"/>
      <c r="CB328" s="149"/>
      <c r="CC328" s="149"/>
      <c r="CD328" s="149"/>
      <c r="CE328" s="149"/>
      <c r="CF328" s="149"/>
      <c r="CG328" s="149"/>
      <c r="CH328" s="149"/>
      <c r="CI328" s="149"/>
      <c r="CJ328" s="149"/>
      <c r="CK328" s="149"/>
      <c r="CL328" s="149"/>
      <c r="CM328" s="149"/>
      <c r="CN328" s="149"/>
      <c r="CO328" s="149"/>
      <c r="CP328" s="149"/>
      <c r="CQ328" s="149"/>
      <c r="CR328" s="149"/>
      <c r="CS328" s="150"/>
      <c r="CT328" s="151"/>
      <c r="CW328" s="68"/>
      <c r="CX328" s="152"/>
    </row>
    <row r="329" spans="1:102">
      <c r="A329" s="289" t="s">
        <v>8334</v>
      </c>
      <c r="B329" s="146" t="s">
        <v>598</v>
      </c>
      <c r="C329" s="147" t="str">
        <f>+_xlfn.XLOOKUP(B329,'R4'!B:B,'R4'!C:C)</f>
        <v>AMR - KAMYON - MAN - KH</v>
      </c>
      <c r="D329" s="147"/>
      <c r="E329" s="150" t="s">
        <v>2</v>
      </c>
      <c r="F329" s="150" t="s">
        <v>38</v>
      </c>
      <c r="G329" s="150" t="s">
        <v>35</v>
      </c>
      <c r="H329" s="150" t="s">
        <v>8271</v>
      </c>
      <c r="I329" s="156"/>
      <c r="J329" s="148">
        <v>0</v>
      </c>
      <c r="K329" s="149">
        <v>0</v>
      </c>
      <c r="L329" s="149">
        <v>0</v>
      </c>
      <c r="M329" s="149">
        <v>0</v>
      </c>
      <c r="N329" s="149">
        <v>0</v>
      </c>
      <c r="O329" s="149">
        <v>0</v>
      </c>
      <c r="P329" s="149">
        <v>1</v>
      </c>
      <c r="Q329" s="149">
        <v>1</v>
      </c>
      <c r="R329" s="149">
        <v>1</v>
      </c>
      <c r="S329" s="149">
        <v>1</v>
      </c>
      <c r="T329" s="149">
        <v>1</v>
      </c>
      <c r="U329" s="149">
        <v>1</v>
      </c>
      <c r="V329" s="149">
        <v>1</v>
      </c>
      <c r="W329" s="149">
        <v>1</v>
      </c>
      <c r="X329" s="149">
        <v>1</v>
      </c>
      <c r="Y329" s="149">
        <v>1</v>
      </c>
      <c r="Z329" s="149">
        <v>1</v>
      </c>
      <c r="AA329" s="149">
        <v>1</v>
      </c>
      <c r="AB329" s="149">
        <v>1</v>
      </c>
      <c r="AC329" s="149">
        <v>1</v>
      </c>
      <c r="AD329" s="149">
        <v>1</v>
      </c>
      <c r="AE329" s="149">
        <v>1</v>
      </c>
      <c r="AF329" s="149">
        <v>1</v>
      </c>
      <c r="AG329" s="149">
        <v>1</v>
      </c>
      <c r="AH329" s="149">
        <v>1</v>
      </c>
      <c r="AI329" s="149">
        <v>1</v>
      </c>
      <c r="AJ329" s="149">
        <v>1</v>
      </c>
      <c r="AK329" s="149">
        <v>1</v>
      </c>
      <c r="AL329" s="149">
        <v>1</v>
      </c>
      <c r="AM329" s="149">
        <v>1</v>
      </c>
      <c r="AN329" s="149">
        <v>1</v>
      </c>
      <c r="AO329" s="149">
        <v>1</v>
      </c>
      <c r="AP329" s="149">
        <v>1</v>
      </c>
      <c r="AQ329" s="149">
        <v>1</v>
      </c>
      <c r="AR329" s="149">
        <v>1</v>
      </c>
      <c r="AS329" s="149">
        <v>1</v>
      </c>
      <c r="AT329" s="149">
        <v>1</v>
      </c>
      <c r="AU329" s="149">
        <v>1</v>
      </c>
      <c r="AV329" s="149">
        <v>1</v>
      </c>
      <c r="AW329" s="149">
        <v>1</v>
      </c>
      <c r="AX329" s="149">
        <v>1</v>
      </c>
      <c r="AY329" s="149">
        <v>1</v>
      </c>
      <c r="AZ329" s="149">
        <v>1</v>
      </c>
      <c r="BA329" s="149">
        <v>1</v>
      </c>
      <c r="BB329" s="149">
        <v>1</v>
      </c>
      <c r="BC329" s="149">
        <v>1</v>
      </c>
      <c r="BD329" s="149">
        <v>1</v>
      </c>
      <c r="BE329" s="149">
        <v>1</v>
      </c>
      <c r="BF329" s="149">
        <v>1</v>
      </c>
      <c r="BG329" s="149">
        <v>1</v>
      </c>
      <c r="BH329" s="149">
        <v>1</v>
      </c>
      <c r="BI329" s="149">
        <v>1</v>
      </c>
      <c r="BJ329" s="149">
        <v>1</v>
      </c>
      <c r="BK329" s="149">
        <v>1</v>
      </c>
      <c r="BL329" s="149">
        <v>1</v>
      </c>
      <c r="BM329" s="149">
        <v>1</v>
      </c>
      <c r="BN329" s="149">
        <v>1</v>
      </c>
      <c r="BO329" s="149">
        <v>1</v>
      </c>
      <c r="BP329" s="149">
        <v>1</v>
      </c>
      <c r="BQ329" s="149">
        <v>1</v>
      </c>
      <c r="BR329" s="149">
        <v>1</v>
      </c>
      <c r="BS329" s="149">
        <v>1</v>
      </c>
      <c r="BT329" s="149">
        <v>1</v>
      </c>
      <c r="BU329" s="149"/>
      <c r="BV329" s="149"/>
      <c r="BW329" s="149"/>
      <c r="BX329" s="149"/>
      <c r="BY329" s="149"/>
      <c r="BZ329" s="149"/>
      <c r="CA329" s="149"/>
      <c r="CB329" s="149"/>
      <c r="CC329" s="149"/>
      <c r="CD329" s="149"/>
      <c r="CE329" s="149"/>
      <c r="CF329" s="149"/>
      <c r="CG329" s="149"/>
      <c r="CH329" s="149"/>
      <c r="CI329" s="149"/>
      <c r="CJ329" s="149"/>
      <c r="CK329" s="149"/>
      <c r="CL329" s="149"/>
      <c r="CM329" s="149"/>
      <c r="CN329" s="149"/>
      <c r="CO329" s="149"/>
      <c r="CP329" s="149"/>
      <c r="CQ329" s="149"/>
      <c r="CR329" s="149"/>
      <c r="CS329" s="150"/>
      <c r="CT329" s="151"/>
      <c r="CW329" s="68"/>
      <c r="CX329" s="152"/>
    </row>
    <row r="330" spans="1:102">
      <c r="A330" s="289" t="s">
        <v>8334</v>
      </c>
      <c r="B330" s="146" t="s">
        <v>599</v>
      </c>
      <c r="C330" s="147" t="str">
        <f>+_xlfn.XLOOKUP(B330,'R4'!B:B,'R4'!C:C)</f>
        <v>AMR - KAMYON - MAN - KH</v>
      </c>
      <c r="D330" s="147"/>
      <c r="E330" s="150" t="s">
        <v>2</v>
      </c>
      <c r="F330" s="150" t="s">
        <v>38</v>
      </c>
      <c r="G330" s="150" t="s">
        <v>35</v>
      </c>
      <c r="H330" s="150" t="s">
        <v>8271</v>
      </c>
      <c r="I330" s="156"/>
      <c r="J330" s="148">
        <v>0</v>
      </c>
      <c r="K330" s="149">
        <v>0</v>
      </c>
      <c r="L330" s="149">
        <v>0</v>
      </c>
      <c r="M330" s="149">
        <v>0</v>
      </c>
      <c r="N330" s="149">
        <v>0</v>
      </c>
      <c r="O330" s="149">
        <v>0</v>
      </c>
      <c r="P330" s="149">
        <v>1</v>
      </c>
      <c r="Q330" s="149">
        <v>1</v>
      </c>
      <c r="R330" s="149">
        <v>1</v>
      </c>
      <c r="S330" s="149">
        <v>1</v>
      </c>
      <c r="T330" s="149">
        <v>1</v>
      </c>
      <c r="U330" s="149">
        <v>1</v>
      </c>
      <c r="V330" s="149">
        <v>1</v>
      </c>
      <c r="W330" s="149">
        <v>1</v>
      </c>
      <c r="X330" s="149">
        <v>1</v>
      </c>
      <c r="Y330" s="149">
        <v>1</v>
      </c>
      <c r="Z330" s="149">
        <v>1</v>
      </c>
      <c r="AA330" s="149">
        <v>1</v>
      </c>
      <c r="AB330" s="149">
        <v>1</v>
      </c>
      <c r="AC330" s="149">
        <v>1</v>
      </c>
      <c r="AD330" s="149">
        <v>1</v>
      </c>
      <c r="AE330" s="149">
        <v>1</v>
      </c>
      <c r="AF330" s="149">
        <v>1</v>
      </c>
      <c r="AG330" s="149">
        <v>1</v>
      </c>
      <c r="AH330" s="149">
        <v>1</v>
      </c>
      <c r="AI330" s="149">
        <v>1</v>
      </c>
      <c r="AJ330" s="149">
        <v>1</v>
      </c>
      <c r="AK330" s="149">
        <v>1</v>
      </c>
      <c r="AL330" s="149">
        <v>1</v>
      </c>
      <c r="AM330" s="149">
        <v>1</v>
      </c>
      <c r="AN330" s="149">
        <v>1</v>
      </c>
      <c r="AO330" s="149">
        <v>1</v>
      </c>
      <c r="AP330" s="149">
        <v>1</v>
      </c>
      <c r="AQ330" s="149">
        <v>1</v>
      </c>
      <c r="AR330" s="149">
        <v>1</v>
      </c>
      <c r="AS330" s="149">
        <v>1</v>
      </c>
      <c r="AT330" s="149">
        <v>1</v>
      </c>
      <c r="AU330" s="149">
        <v>1</v>
      </c>
      <c r="AV330" s="149">
        <v>1</v>
      </c>
      <c r="AW330" s="149">
        <v>1</v>
      </c>
      <c r="AX330" s="149">
        <v>1</v>
      </c>
      <c r="AY330" s="149">
        <v>1</v>
      </c>
      <c r="AZ330" s="149">
        <v>1</v>
      </c>
      <c r="BA330" s="149">
        <v>1</v>
      </c>
      <c r="BB330" s="149">
        <v>1</v>
      </c>
      <c r="BC330" s="149">
        <v>1</v>
      </c>
      <c r="BD330" s="149">
        <v>1</v>
      </c>
      <c r="BE330" s="149">
        <v>1</v>
      </c>
      <c r="BF330" s="149">
        <v>1</v>
      </c>
      <c r="BG330" s="149">
        <v>1</v>
      </c>
      <c r="BH330" s="149">
        <v>1</v>
      </c>
      <c r="BI330" s="149">
        <v>1</v>
      </c>
      <c r="BJ330" s="149">
        <v>1</v>
      </c>
      <c r="BK330" s="149">
        <v>1</v>
      </c>
      <c r="BL330" s="149">
        <v>1</v>
      </c>
      <c r="BM330" s="149">
        <v>1</v>
      </c>
      <c r="BN330" s="149">
        <v>1</v>
      </c>
      <c r="BO330" s="149">
        <v>1</v>
      </c>
      <c r="BP330" s="149">
        <v>1</v>
      </c>
      <c r="BQ330" s="149">
        <v>1</v>
      </c>
      <c r="BR330" s="149">
        <v>1</v>
      </c>
      <c r="BS330" s="149">
        <v>1</v>
      </c>
      <c r="BT330" s="149">
        <v>1</v>
      </c>
      <c r="BU330" s="149"/>
      <c r="BV330" s="149"/>
      <c r="BW330" s="149"/>
      <c r="BX330" s="149"/>
      <c r="BY330" s="149"/>
      <c r="BZ330" s="149"/>
      <c r="CA330" s="149"/>
      <c r="CB330" s="149"/>
      <c r="CC330" s="149"/>
      <c r="CD330" s="149"/>
      <c r="CE330" s="149"/>
      <c r="CF330" s="149"/>
      <c r="CG330" s="149"/>
      <c r="CH330" s="149"/>
      <c r="CI330" s="149"/>
      <c r="CJ330" s="149"/>
      <c r="CK330" s="149"/>
      <c r="CL330" s="149"/>
      <c r="CM330" s="149"/>
      <c r="CN330" s="149"/>
      <c r="CO330" s="149"/>
      <c r="CP330" s="149"/>
      <c r="CQ330" s="149"/>
      <c r="CR330" s="149"/>
      <c r="CS330" s="150"/>
      <c r="CT330" s="151"/>
      <c r="CW330" s="68"/>
      <c r="CX330" s="152"/>
    </row>
    <row r="331" spans="1:102">
      <c r="A331" s="289" t="s">
        <v>8334</v>
      </c>
      <c r="B331" s="146" t="s">
        <v>600</v>
      </c>
      <c r="C331" s="147" t="str">
        <f>+_xlfn.XLOOKUP(B331,'R4'!B:B,'R4'!C:C)</f>
        <v>AMR - KAMYON - MAN - KH</v>
      </c>
      <c r="D331" s="147"/>
      <c r="E331" s="150" t="s">
        <v>2</v>
      </c>
      <c r="F331" s="150" t="s">
        <v>38</v>
      </c>
      <c r="G331" s="150" t="s">
        <v>35</v>
      </c>
      <c r="H331" s="150" t="s">
        <v>8271</v>
      </c>
      <c r="I331" s="156"/>
      <c r="J331" s="148">
        <v>0</v>
      </c>
      <c r="K331" s="149">
        <v>0</v>
      </c>
      <c r="L331" s="149">
        <v>0</v>
      </c>
      <c r="M331" s="149">
        <v>0</v>
      </c>
      <c r="N331" s="149">
        <v>0</v>
      </c>
      <c r="O331" s="149">
        <v>0</v>
      </c>
      <c r="P331" s="149">
        <v>1</v>
      </c>
      <c r="Q331" s="149">
        <v>1</v>
      </c>
      <c r="R331" s="149">
        <v>1</v>
      </c>
      <c r="S331" s="149">
        <v>1</v>
      </c>
      <c r="T331" s="149">
        <v>1</v>
      </c>
      <c r="U331" s="149">
        <v>1</v>
      </c>
      <c r="V331" s="149">
        <v>1</v>
      </c>
      <c r="W331" s="149">
        <v>1</v>
      </c>
      <c r="X331" s="149">
        <v>1</v>
      </c>
      <c r="Y331" s="149">
        <v>1</v>
      </c>
      <c r="Z331" s="149">
        <v>1</v>
      </c>
      <c r="AA331" s="149">
        <v>1</v>
      </c>
      <c r="AB331" s="149">
        <v>1</v>
      </c>
      <c r="AC331" s="149">
        <v>1</v>
      </c>
      <c r="AD331" s="149">
        <v>1</v>
      </c>
      <c r="AE331" s="149">
        <v>1</v>
      </c>
      <c r="AF331" s="149">
        <v>1</v>
      </c>
      <c r="AG331" s="149">
        <v>1</v>
      </c>
      <c r="AH331" s="149">
        <v>1</v>
      </c>
      <c r="AI331" s="149">
        <v>1</v>
      </c>
      <c r="AJ331" s="149">
        <v>1</v>
      </c>
      <c r="AK331" s="149">
        <v>1</v>
      </c>
      <c r="AL331" s="149">
        <v>1</v>
      </c>
      <c r="AM331" s="149">
        <v>1</v>
      </c>
      <c r="AN331" s="149">
        <v>1</v>
      </c>
      <c r="AO331" s="149">
        <v>1</v>
      </c>
      <c r="AP331" s="149">
        <v>1</v>
      </c>
      <c r="AQ331" s="149">
        <v>1</v>
      </c>
      <c r="AR331" s="149">
        <v>1</v>
      </c>
      <c r="AS331" s="149">
        <v>1</v>
      </c>
      <c r="AT331" s="149">
        <v>1</v>
      </c>
      <c r="AU331" s="149">
        <v>1</v>
      </c>
      <c r="AV331" s="149">
        <v>1</v>
      </c>
      <c r="AW331" s="149">
        <v>1</v>
      </c>
      <c r="AX331" s="149">
        <v>1</v>
      </c>
      <c r="AY331" s="149">
        <v>1</v>
      </c>
      <c r="AZ331" s="149">
        <v>1</v>
      </c>
      <c r="BA331" s="149">
        <v>1</v>
      </c>
      <c r="BB331" s="149">
        <v>1</v>
      </c>
      <c r="BC331" s="149">
        <v>1</v>
      </c>
      <c r="BD331" s="149">
        <v>1</v>
      </c>
      <c r="BE331" s="149">
        <v>1</v>
      </c>
      <c r="BF331" s="149">
        <v>1</v>
      </c>
      <c r="BG331" s="149">
        <v>1</v>
      </c>
      <c r="BH331" s="149">
        <v>1</v>
      </c>
      <c r="BI331" s="149">
        <v>1</v>
      </c>
      <c r="BJ331" s="149">
        <v>1</v>
      </c>
      <c r="BK331" s="149">
        <v>1</v>
      </c>
      <c r="BL331" s="149">
        <v>1</v>
      </c>
      <c r="BM331" s="149">
        <v>1</v>
      </c>
      <c r="BN331" s="149">
        <v>1</v>
      </c>
      <c r="BO331" s="149">
        <v>1</v>
      </c>
      <c r="BP331" s="149">
        <v>1</v>
      </c>
      <c r="BQ331" s="149">
        <v>1</v>
      </c>
      <c r="BR331" s="149">
        <v>1</v>
      </c>
      <c r="BS331" s="149">
        <v>1</v>
      </c>
      <c r="BT331" s="149">
        <v>1</v>
      </c>
      <c r="BU331" s="149"/>
      <c r="BV331" s="149"/>
      <c r="BW331" s="149"/>
      <c r="BX331" s="149"/>
      <c r="BY331" s="149"/>
      <c r="BZ331" s="149"/>
      <c r="CA331" s="149"/>
      <c r="CB331" s="149"/>
      <c r="CC331" s="149"/>
      <c r="CD331" s="149"/>
      <c r="CE331" s="149"/>
      <c r="CF331" s="149"/>
      <c r="CG331" s="149"/>
      <c r="CH331" s="149"/>
      <c r="CI331" s="149"/>
      <c r="CJ331" s="149"/>
      <c r="CK331" s="149"/>
      <c r="CL331" s="149"/>
      <c r="CM331" s="149"/>
      <c r="CN331" s="149"/>
      <c r="CO331" s="149"/>
      <c r="CP331" s="149"/>
      <c r="CQ331" s="149"/>
      <c r="CR331" s="149"/>
      <c r="CS331" s="150"/>
      <c r="CT331" s="151"/>
      <c r="CW331" s="68"/>
      <c r="CX331" s="152"/>
    </row>
    <row r="332" spans="1:102">
      <c r="A332" s="289" t="s">
        <v>8334</v>
      </c>
      <c r="B332" s="146" t="s">
        <v>601</v>
      </c>
      <c r="C332" s="147" t="str">
        <f>+_xlfn.XLOOKUP(B332,'R4'!B:B,'R4'!C:C)</f>
        <v>AMR - KAMYON - MAN - KH</v>
      </c>
      <c r="D332" s="147"/>
      <c r="E332" s="150" t="s">
        <v>2</v>
      </c>
      <c r="F332" s="150" t="s">
        <v>38</v>
      </c>
      <c r="G332" s="150" t="s">
        <v>35</v>
      </c>
      <c r="H332" s="150" t="s">
        <v>8271</v>
      </c>
      <c r="I332" s="156"/>
      <c r="J332" s="148">
        <v>0</v>
      </c>
      <c r="K332" s="149">
        <v>0</v>
      </c>
      <c r="L332" s="149">
        <v>0</v>
      </c>
      <c r="M332" s="149">
        <v>0</v>
      </c>
      <c r="N332" s="149">
        <v>0</v>
      </c>
      <c r="O332" s="149">
        <v>0</v>
      </c>
      <c r="P332" s="149">
        <v>1</v>
      </c>
      <c r="Q332" s="149">
        <v>1</v>
      </c>
      <c r="R332" s="149">
        <v>1</v>
      </c>
      <c r="S332" s="149">
        <v>1</v>
      </c>
      <c r="T332" s="149">
        <v>1</v>
      </c>
      <c r="U332" s="149">
        <v>1</v>
      </c>
      <c r="V332" s="149">
        <v>1</v>
      </c>
      <c r="W332" s="149">
        <v>1</v>
      </c>
      <c r="X332" s="149">
        <v>1</v>
      </c>
      <c r="Y332" s="149">
        <v>1</v>
      </c>
      <c r="Z332" s="149">
        <v>1</v>
      </c>
      <c r="AA332" s="149">
        <v>1</v>
      </c>
      <c r="AB332" s="149">
        <v>1</v>
      </c>
      <c r="AC332" s="149">
        <v>1</v>
      </c>
      <c r="AD332" s="149">
        <v>1</v>
      </c>
      <c r="AE332" s="149">
        <v>1</v>
      </c>
      <c r="AF332" s="149">
        <v>1</v>
      </c>
      <c r="AG332" s="149">
        <v>1</v>
      </c>
      <c r="AH332" s="149">
        <v>1</v>
      </c>
      <c r="AI332" s="149">
        <v>1</v>
      </c>
      <c r="AJ332" s="149">
        <v>1</v>
      </c>
      <c r="AK332" s="149">
        <v>1</v>
      </c>
      <c r="AL332" s="149">
        <v>1</v>
      </c>
      <c r="AM332" s="149">
        <v>1</v>
      </c>
      <c r="AN332" s="149">
        <v>1</v>
      </c>
      <c r="AO332" s="149">
        <v>1</v>
      </c>
      <c r="AP332" s="149">
        <v>1</v>
      </c>
      <c r="AQ332" s="149">
        <v>1</v>
      </c>
      <c r="AR332" s="149">
        <v>1</v>
      </c>
      <c r="AS332" s="149">
        <v>1</v>
      </c>
      <c r="AT332" s="149">
        <v>1</v>
      </c>
      <c r="AU332" s="149">
        <v>1</v>
      </c>
      <c r="AV332" s="149">
        <v>1</v>
      </c>
      <c r="AW332" s="149">
        <v>1</v>
      </c>
      <c r="AX332" s="149">
        <v>1</v>
      </c>
      <c r="AY332" s="149">
        <v>1</v>
      </c>
      <c r="AZ332" s="149">
        <v>1</v>
      </c>
      <c r="BA332" s="149">
        <v>1</v>
      </c>
      <c r="BB332" s="149">
        <v>1</v>
      </c>
      <c r="BC332" s="149">
        <v>1</v>
      </c>
      <c r="BD332" s="149">
        <v>1</v>
      </c>
      <c r="BE332" s="149">
        <v>1</v>
      </c>
      <c r="BF332" s="149">
        <v>1</v>
      </c>
      <c r="BG332" s="149">
        <v>1</v>
      </c>
      <c r="BH332" s="149">
        <v>1</v>
      </c>
      <c r="BI332" s="149">
        <v>1</v>
      </c>
      <c r="BJ332" s="149">
        <v>1</v>
      </c>
      <c r="BK332" s="149">
        <v>1</v>
      </c>
      <c r="BL332" s="149">
        <v>1</v>
      </c>
      <c r="BM332" s="149">
        <v>1</v>
      </c>
      <c r="BN332" s="149">
        <v>1</v>
      </c>
      <c r="BO332" s="149">
        <v>1</v>
      </c>
      <c r="BP332" s="149">
        <v>1</v>
      </c>
      <c r="BQ332" s="149">
        <v>1</v>
      </c>
      <c r="BR332" s="149">
        <v>1</v>
      </c>
      <c r="BS332" s="149">
        <v>1</v>
      </c>
      <c r="BT332" s="149">
        <v>1</v>
      </c>
      <c r="BU332" s="149"/>
      <c r="BV332" s="149"/>
      <c r="BW332" s="149"/>
      <c r="BX332" s="149"/>
      <c r="BY332" s="149"/>
      <c r="BZ332" s="149"/>
      <c r="CA332" s="149"/>
      <c r="CB332" s="149"/>
      <c r="CC332" s="149"/>
      <c r="CD332" s="149"/>
      <c r="CE332" s="149"/>
      <c r="CF332" s="149"/>
      <c r="CG332" s="149"/>
      <c r="CH332" s="149"/>
      <c r="CI332" s="149"/>
      <c r="CJ332" s="149"/>
      <c r="CK332" s="149"/>
      <c r="CL332" s="149"/>
      <c r="CM332" s="149"/>
      <c r="CN332" s="149"/>
      <c r="CO332" s="149"/>
      <c r="CP332" s="149"/>
      <c r="CQ332" s="149"/>
      <c r="CR332" s="149"/>
      <c r="CS332" s="150"/>
      <c r="CT332" s="151"/>
      <c r="CW332" s="68"/>
      <c r="CX332" s="152"/>
    </row>
    <row r="333" spans="1:102">
      <c r="A333" s="289" t="s">
        <v>8334</v>
      </c>
      <c r="B333" s="146" t="s">
        <v>602</v>
      </c>
      <c r="C333" s="147" t="str">
        <f>+_xlfn.XLOOKUP(B333,'R4'!B:B,'R4'!C:C)</f>
        <v>AMR - KAMYON - MAN - KH</v>
      </c>
      <c r="D333" s="147"/>
      <c r="E333" s="150" t="s">
        <v>2</v>
      </c>
      <c r="F333" s="150" t="s">
        <v>38</v>
      </c>
      <c r="G333" s="150" t="s">
        <v>35</v>
      </c>
      <c r="H333" s="150" t="s">
        <v>8271</v>
      </c>
      <c r="I333" s="156"/>
      <c r="J333" s="148">
        <v>0</v>
      </c>
      <c r="K333" s="149">
        <v>0</v>
      </c>
      <c r="L333" s="149">
        <v>0</v>
      </c>
      <c r="M333" s="149">
        <v>0</v>
      </c>
      <c r="N333" s="149">
        <v>0</v>
      </c>
      <c r="O333" s="149">
        <v>0</v>
      </c>
      <c r="P333" s="149">
        <v>1</v>
      </c>
      <c r="Q333" s="149">
        <v>1</v>
      </c>
      <c r="R333" s="149">
        <v>1</v>
      </c>
      <c r="S333" s="149">
        <v>1</v>
      </c>
      <c r="T333" s="149">
        <v>1</v>
      </c>
      <c r="U333" s="149">
        <v>1</v>
      </c>
      <c r="V333" s="149">
        <v>1</v>
      </c>
      <c r="W333" s="149">
        <v>1</v>
      </c>
      <c r="X333" s="149">
        <v>1</v>
      </c>
      <c r="Y333" s="149">
        <v>1</v>
      </c>
      <c r="Z333" s="149">
        <v>1</v>
      </c>
      <c r="AA333" s="149">
        <v>1</v>
      </c>
      <c r="AB333" s="149">
        <v>1</v>
      </c>
      <c r="AC333" s="149">
        <v>1</v>
      </c>
      <c r="AD333" s="149">
        <v>1</v>
      </c>
      <c r="AE333" s="149">
        <v>1</v>
      </c>
      <c r="AF333" s="149">
        <v>1</v>
      </c>
      <c r="AG333" s="149">
        <v>1</v>
      </c>
      <c r="AH333" s="149">
        <v>1</v>
      </c>
      <c r="AI333" s="149">
        <v>1</v>
      </c>
      <c r="AJ333" s="149">
        <v>1</v>
      </c>
      <c r="AK333" s="149">
        <v>1</v>
      </c>
      <c r="AL333" s="149">
        <v>1</v>
      </c>
      <c r="AM333" s="149">
        <v>1</v>
      </c>
      <c r="AN333" s="149">
        <v>1</v>
      </c>
      <c r="AO333" s="149">
        <v>1</v>
      </c>
      <c r="AP333" s="149">
        <v>1</v>
      </c>
      <c r="AQ333" s="149">
        <v>1</v>
      </c>
      <c r="AR333" s="149">
        <v>1</v>
      </c>
      <c r="AS333" s="149">
        <v>1</v>
      </c>
      <c r="AT333" s="149">
        <v>1</v>
      </c>
      <c r="AU333" s="149">
        <v>1</v>
      </c>
      <c r="AV333" s="149">
        <v>1</v>
      </c>
      <c r="AW333" s="149">
        <v>1</v>
      </c>
      <c r="AX333" s="149">
        <v>1</v>
      </c>
      <c r="AY333" s="149">
        <v>1</v>
      </c>
      <c r="AZ333" s="149">
        <v>1</v>
      </c>
      <c r="BA333" s="149">
        <v>1</v>
      </c>
      <c r="BB333" s="149">
        <v>1</v>
      </c>
      <c r="BC333" s="149">
        <v>1</v>
      </c>
      <c r="BD333" s="149">
        <v>1</v>
      </c>
      <c r="BE333" s="149">
        <v>1</v>
      </c>
      <c r="BF333" s="149">
        <v>1</v>
      </c>
      <c r="BG333" s="149">
        <v>1</v>
      </c>
      <c r="BH333" s="149">
        <v>1</v>
      </c>
      <c r="BI333" s="149">
        <v>1</v>
      </c>
      <c r="BJ333" s="149">
        <v>1</v>
      </c>
      <c r="BK333" s="149">
        <v>1</v>
      </c>
      <c r="BL333" s="149">
        <v>1</v>
      </c>
      <c r="BM333" s="149">
        <v>1</v>
      </c>
      <c r="BN333" s="149">
        <v>1</v>
      </c>
      <c r="BO333" s="149">
        <v>1</v>
      </c>
      <c r="BP333" s="149">
        <v>1</v>
      </c>
      <c r="BQ333" s="149">
        <v>1</v>
      </c>
      <c r="BR333" s="149">
        <v>1</v>
      </c>
      <c r="BS333" s="149">
        <v>1</v>
      </c>
      <c r="BT333" s="149">
        <v>1</v>
      </c>
      <c r="BU333" s="149"/>
      <c r="BV333" s="149"/>
      <c r="BW333" s="149"/>
      <c r="BX333" s="149"/>
      <c r="BY333" s="149"/>
      <c r="BZ333" s="149"/>
      <c r="CA333" s="149"/>
      <c r="CB333" s="149"/>
      <c r="CC333" s="149"/>
      <c r="CD333" s="149"/>
      <c r="CE333" s="149"/>
      <c r="CF333" s="149"/>
      <c r="CG333" s="149"/>
      <c r="CH333" s="149"/>
      <c r="CI333" s="149"/>
      <c r="CJ333" s="149"/>
      <c r="CK333" s="149"/>
      <c r="CL333" s="149"/>
      <c r="CM333" s="149"/>
      <c r="CN333" s="149"/>
      <c r="CO333" s="149"/>
      <c r="CP333" s="149"/>
      <c r="CQ333" s="149"/>
      <c r="CR333" s="149"/>
      <c r="CS333" s="150"/>
      <c r="CT333" s="151"/>
      <c r="CW333" s="68"/>
      <c r="CX333" s="152"/>
    </row>
    <row r="334" spans="1:102">
      <c r="A334" s="289" t="s">
        <v>8334</v>
      </c>
      <c r="B334" s="146" t="s">
        <v>603</v>
      </c>
      <c r="C334" s="147" t="str">
        <f>+_xlfn.XLOOKUP(B334,'R4'!B:B,'R4'!C:C)</f>
        <v>AMR - KAMYON - MAN - KH</v>
      </c>
      <c r="D334" s="147"/>
      <c r="E334" s="150" t="s">
        <v>2</v>
      </c>
      <c r="F334" s="150" t="s">
        <v>38</v>
      </c>
      <c r="G334" s="150" t="s">
        <v>35</v>
      </c>
      <c r="H334" s="150" t="s">
        <v>8271</v>
      </c>
      <c r="I334" s="156"/>
      <c r="J334" s="148">
        <v>0</v>
      </c>
      <c r="K334" s="149">
        <v>0</v>
      </c>
      <c r="L334" s="149">
        <v>0</v>
      </c>
      <c r="M334" s="149">
        <v>0</v>
      </c>
      <c r="N334" s="149">
        <v>0</v>
      </c>
      <c r="O334" s="149">
        <v>0</v>
      </c>
      <c r="P334" s="149">
        <v>1</v>
      </c>
      <c r="Q334" s="149">
        <v>1</v>
      </c>
      <c r="R334" s="149">
        <v>1</v>
      </c>
      <c r="S334" s="149">
        <v>1</v>
      </c>
      <c r="T334" s="149">
        <v>1</v>
      </c>
      <c r="U334" s="149">
        <v>1</v>
      </c>
      <c r="V334" s="149">
        <v>1</v>
      </c>
      <c r="W334" s="149">
        <v>1</v>
      </c>
      <c r="X334" s="149">
        <v>1</v>
      </c>
      <c r="Y334" s="149">
        <v>1</v>
      </c>
      <c r="Z334" s="149">
        <v>1</v>
      </c>
      <c r="AA334" s="149">
        <v>1</v>
      </c>
      <c r="AB334" s="149">
        <v>1</v>
      </c>
      <c r="AC334" s="149">
        <v>1</v>
      </c>
      <c r="AD334" s="149">
        <v>1</v>
      </c>
      <c r="AE334" s="149">
        <v>1</v>
      </c>
      <c r="AF334" s="149">
        <v>1</v>
      </c>
      <c r="AG334" s="149">
        <v>1</v>
      </c>
      <c r="AH334" s="149">
        <v>1</v>
      </c>
      <c r="AI334" s="149">
        <v>1</v>
      </c>
      <c r="AJ334" s="149">
        <v>1</v>
      </c>
      <c r="AK334" s="149">
        <v>1</v>
      </c>
      <c r="AL334" s="149">
        <v>1</v>
      </c>
      <c r="AM334" s="149">
        <v>1</v>
      </c>
      <c r="AN334" s="149">
        <v>1</v>
      </c>
      <c r="AO334" s="149">
        <v>1</v>
      </c>
      <c r="AP334" s="149">
        <v>1</v>
      </c>
      <c r="AQ334" s="149">
        <v>1</v>
      </c>
      <c r="AR334" s="149">
        <v>1</v>
      </c>
      <c r="AS334" s="149">
        <v>1</v>
      </c>
      <c r="AT334" s="149">
        <v>1</v>
      </c>
      <c r="AU334" s="149">
        <v>1</v>
      </c>
      <c r="AV334" s="149">
        <v>1</v>
      </c>
      <c r="AW334" s="149">
        <v>1</v>
      </c>
      <c r="AX334" s="149">
        <v>1</v>
      </c>
      <c r="AY334" s="149">
        <v>1</v>
      </c>
      <c r="AZ334" s="149">
        <v>1</v>
      </c>
      <c r="BA334" s="149">
        <v>1</v>
      </c>
      <c r="BB334" s="149">
        <v>1</v>
      </c>
      <c r="BC334" s="149">
        <v>1</v>
      </c>
      <c r="BD334" s="149">
        <v>1</v>
      </c>
      <c r="BE334" s="149">
        <v>1</v>
      </c>
      <c r="BF334" s="149">
        <v>1</v>
      </c>
      <c r="BG334" s="149">
        <v>1</v>
      </c>
      <c r="BH334" s="149">
        <v>1</v>
      </c>
      <c r="BI334" s="149">
        <v>1</v>
      </c>
      <c r="BJ334" s="149">
        <v>1</v>
      </c>
      <c r="BK334" s="149">
        <v>1</v>
      </c>
      <c r="BL334" s="149">
        <v>1</v>
      </c>
      <c r="BM334" s="149">
        <v>1</v>
      </c>
      <c r="BN334" s="149">
        <v>1</v>
      </c>
      <c r="BO334" s="149">
        <v>1</v>
      </c>
      <c r="BP334" s="149">
        <v>1</v>
      </c>
      <c r="BQ334" s="149">
        <v>1</v>
      </c>
      <c r="BR334" s="149">
        <v>1</v>
      </c>
      <c r="BS334" s="149">
        <v>1</v>
      </c>
      <c r="BT334" s="149">
        <v>1</v>
      </c>
      <c r="BU334" s="149"/>
      <c r="BV334" s="149"/>
      <c r="BW334" s="149"/>
      <c r="BX334" s="149"/>
      <c r="BY334" s="149"/>
      <c r="BZ334" s="149"/>
      <c r="CA334" s="149"/>
      <c r="CB334" s="149"/>
      <c r="CC334" s="149"/>
      <c r="CD334" s="149"/>
      <c r="CE334" s="149"/>
      <c r="CF334" s="149"/>
      <c r="CG334" s="149"/>
      <c r="CH334" s="149"/>
      <c r="CI334" s="149"/>
      <c r="CJ334" s="149"/>
      <c r="CK334" s="149"/>
      <c r="CL334" s="149"/>
      <c r="CM334" s="149"/>
      <c r="CN334" s="149"/>
      <c r="CO334" s="149"/>
      <c r="CP334" s="149"/>
      <c r="CQ334" s="149"/>
      <c r="CR334" s="149"/>
      <c r="CS334" s="150"/>
      <c r="CT334" s="151"/>
      <c r="CW334" s="68"/>
      <c r="CX334" s="152"/>
    </row>
    <row r="335" spans="1:102">
      <c r="A335" s="289" t="s">
        <v>8334</v>
      </c>
      <c r="B335" s="146" t="s">
        <v>604</v>
      </c>
      <c r="C335" s="147" t="str">
        <f>+_xlfn.XLOOKUP(B335,'R4'!B:B,'R4'!C:C)</f>
        <v>AMR - KAMYON - MAN - KH</v>
      </c>
      <c r="D335" s="147"/>
      <c r="E335" s="150" t="s">
        <v>2</v>
      </c>
      <c r="F335" s="150" t="s">
        <v>38</v>
      </c>
      <c r="G335" s="150" t="s">
        <v>35</v>
      </c>
      <c r="H335" s="150" t="s">
        <v>8271</v>
      </c>
      <c r="I335" s="156"/>
      <c r="J335" s="148">
        <v>0</v>
      </c>
      <c r="K335" s="149">
        <v>0</v>
      </c>
      <c r="L335" s="149">
        <v>0</v>
      </c>
      <c r="M335" s="149">
        <v>0</v>
      </c>
      <c r="N335" s="149">
        <v>0</v>
      </c>
      <c r="O335" s="149">
        <v>0</v>
      </c>
      <c r="P335" s="149">
        <v>1</v>
      </c>
      <c r="Q335" s="149">
        <v>1</v>
      </c>
      <c r="R335" s="149">
        <v>1</v>
      </c>
      <c r="S335" s="149">
        <v>1</v>
      </c>
      <c r="T335" s="149">
        <v>1</v>
      </c>
      <c r="U335" s="149">
        <v>1</v>
      </c>
      <c r="V335" s="149">
        <v>1</v>
      </c>
      <c r="W335" s="149">
        <v>1</v>
      </c>
      <c r="X335" s="149">
        <v>1</v>
      </c>
      <c r="Y335" s="149">
        <v>1</v>
      </c>
      <c r="Z335" s="149">
        <v>1</v>
      </c>
      <c r="AA335" s="149">
        <v>1</v>
      </c>
      <c r="AB335" s="149">
        <v>1</v>
      </c>
      <c r="AC335" s="149">
        <v>1</v>
      </c>
      <c r="AD335" s="149">
        <v>1</v>
      </c>
      <c r="AE335" s="149">
        <v>1</v>
      </c>
      <c r="AF335" s="149">
        <v>1</v>
      </c>
      <c r="AG335" s="149">
        <v>1</v>
      </c>
      <c r="AH335" s="149">
        <v>1</v>
      </c>
      <c r="AI335" s="149">
        <v>1</v>
      </c>
      <c r="AJ335" s="149">
        <v>1</v>
      </c>
      <c r="AK335" s="149">
        <v>1</v>
      </c>
      <c r="AL335" s="149">
        <v>1</v>
      </c>
      <c r="AM335" s="149">
        <v>1</v>
      </c>
      <c r="AN335" s="149">
        <v>1</v>
      </c>
      <c r="AO335" s="149">
        <v>1</v>
      </c>
      <c r="AP335" s="149">
        <v>1</v>
      </c>
      <c r="AQ335" s="149">
        <v>1</v>
      </c>
      <c r="AR335" s="149">
        <v>1</v>
      </c>
      <c r="AS335" s="149">
        <v>1</v>
      </c>
      <c r="AT335" s="149">
        <v>1</v>
      </c>
      <c r="AU335" s="149">
        <v>1</v>
      </c>
      <c r="AV335" s="149">
        <v>1</v>
      </c>
      <c r="AW335" s="149">
        <v>1</v>
      </c>
      <c r="AX335" s="149">
        <v>1</v>
      </c>
      <c r="AY335" s="149">
        <v>1</v>
      </c>
      <c r="AZ335" s="149">
        <v>1</v>
      </c>
      <c r="BA335" s="149">
        <v>1</v>
      </c>
      <c r="BB335" s="149">
        <v>1</v>
      </c>
      <c r="BC335" s="149">
        <v>1</v>
      </c>
      <c r="BD335" s="149">
        <v>1</v>
      </c>
      <c r="BE335" s="149">
        <v>1</v>
      </c>
      <c r="BF335" s="149">
        <v>1</v>
      </c>
      <c r="BG335" s="149">
        <v>1</v>
      </c>
      <c r="BH335" s="149">
        <v>1</v>
      </c>
      <c r="BI335" s="149">
        <v>1</v>
      </c>
      <c r="BJ335" s="149">
        <v>1</v>
      </c>
      <c r="BK335" s="149">
        <v>1</v>
      </c>
      <c r="BL335" s="149">
        <v>1</v>
      </c>
      <c r="BM335" s="149">
        <v>1</v>
      </c>
      <c r="BN335" s="149">
        <v>1</v>
      </c>
      <c r="BO335" s="149">
        <v>1</v>
      </c>
      <c r="BP335" s="149">
        <v>1</v>
      </c>
      <c r="BQ335" s="149">
        <v>1</v>
      </c>
      <c r="BR335" s="149">
        <v>1</v>
      </c>
      <c r="BS335" s="149">
        <v>1</v>
      </c>
      <c r="BT335" s="149">
        <v>1</v>
      </c>
      <c r="BU335" s="149"/>
      <c r="BV335" s="149"/>
      <c r="BW335" s="149"/>
      <c r="BX335" s="149"/>
      <c r="BY335" s="149"/>
      <c r="BZ335" s="149"/>
      <c r="CA335" s="149"/>
      <c r="CB335" s="149"/>
      <c r="CC335" s="149"/>
      <c r="CD335" s="149"/>
      <c r="CE335" s="149"/>
      <c r="CF335" s="149"/>
      <c r="CG335" s="149"/>
      <c r="CH335" s="149"/>
      <c r="CI335" s="149"/>
      <c r="CJ335" s="149"/>
      <c r="CK335" s="149"/>
      <c r="CL335" s="149"/>
      <c r="CM335" s="149"/>
      <c r="CN335" s="149"/>
      <c r="CO335" s="149"/>
      <c r="CP335" s="149"/>
      <c r="CQ335" s="149"/>
      <c r="CR335" s="149"/>
      <c r="CS335" s="150"/>
      <c r="CT335" s="151"/>
      <c r="CW335" s="68"/>
      <c r="CX335" s="152"/>
    </row>
    <row r="336" spans="1:102">
      <c r="A336" s="289" t="s">
        <v>8334</v>
      </c>
      <c r="B336" s="146" t="s">
        <v>605</v>
      </c>
      <c r="C336" s="147" t="str">
        <f>+_xlfn.XLOOKUP(B336,'R4'!B:B,'R4'!C:C)</f>
        <v>AMR - KAMYON - MAN - KH</v>
      </c>
      <c r="D336" s="147"/>
      <c r="E336" s="150" t="s">
        <v>2</v>
      </c>
      <c r="F336" s="150" t="s">
        <v>38</v>
      </c>
      <c r="G336" s="150" t="s">
        <v>35</v>
      </c>
      <c r="H336" s="150" t="s">
        <v>8271</v>
      </c>
      <c r="I336" s="156"/>
      <c r="J336" s="148">
        <v>0</v>
      </c>
      <c r="K336" s="149">
        <v>0</v>
      </c>
      <c r="L336" s="149">
        <v>0</v>
      </c>
      <c r="M336" s="149">
        <v>0</v>
      </c>
      <c r="N336" s="149">
        <v>0</v>
      </c>
      <c r="O336" s="149">
        <v>0</v>
      </c>
      <c r="P336" s="149">
        <v>1</v>
      </c>
      <c r="Q336" s="149">
        <v>1</v>
      </c>
      <c r="R336" s="149">
        <v>1</v>
      </c>
      <c r="S336" s="149">
        <v>1</v>
      </c>
      <c r="T336" s="149">
        <v>1</v>
      </c>
      <c r="U336" s="149">
        <v>1</v>
      </c>
      <c r="V336" s="149">
        <v>1</v>
      </c>
      <c r="W336" s="149">
        <v>1</v>
      </c>
      <c r="X336" s="149">
        <v>1</v>
      </c>
      <c r="Y336" s="149">
        <v>1</v>
      </c>
      <c r="Z336" s="149">
        <v>1</v>
      </c>
      <c r="AA336" s="149">
        <v>1</v>
      </c>
      <c r="AB336" s="149">
        <v>1</v>
      </c>
      <c r="AC336" s="149">
        <v>1</v>
      </c>
      <c r="AD336" s="149">
        <v>1</v>
      </c>
      <c r="AE336" s="149">
        <v>1</v>
      </c>
      <c r="AF336" s="149">
        <v>1</v>
      </c>
      <c r="AG336" s="149">
        <v>1</v>
      </c>
      <c r="AH336" s="149">
        <v>1</v>
      </c>
      <c r="AI336" s="149">
        <v>1</v>
      </c>
      <c r="AJ336" s="149">
        <v>1</v>
      </c>
      <c r="AK336" s="149">
        <v>1</v>
      </c>
      <c r="AL336" s="149">
        <v>1</v>
      </c>
      <c r="AM336" s="149">
        <v>1</v>
      </c>
      <c r="AN336" s="149">
        <v>1</v>
      </c>
      <c r="AO336" s="149">
        <v>1</v>
      </c>
      <c r="AP336" s="149">
        <v>1</v>
      </c>
      <c r="AQ336" s="149">
        <v>1</v>
      </c>
      <c r="AR336" s="149">
        <v>1</v>
      </c>
      <c r="AS336" s="149">
        <v>1</v>
      </c>
      <c r="AT336" s="149">
        <v>1</v>
      </c>
      <c r="AU336" s="149">
        <v>1</v>
      </c>
      <c r="AV336" s="149">
        <v>1</v>
      </c>
      <c r="AW336" s="149">
        <v>1</v>
      </c>
      <c r="AX336" s="149">
        <v>1</v>
      </c>
      <c r="AY336" s="149">
        <v>1</v>
      </c>
      <c r="AZ336" s="149">
        <v>1</v>
      </c>
      <c r="BA336" s="149">
        <v>1</v>
      </c>
      <c r="BB336" s="149">
        <v>1</v>
      </c>
      <c r="BC336" s="149">
        <v>1</v>
      </c>
      <c r="BD336" s="149">
        <v>1</v>
      </c>
      <c r="BE336" s="149">
        <v>1</v>
      </c>
      <c r="BF336" s="149">
        <v>1</v>
      </c>
      <c r="BG336" s="149">
        <v>1</v>
      </c>
      <c r="BH336" s="149">
        <v>1</v>
      </c>
      <c r="BI336" s="149">
        <v>1</v>
      </c>
      <c r="BJ336" s="149">
        <v>1</v>
      </c>
      <c r="BK336" s="149">
        <v>1</v>
      </c>
      <c r="BL336" s="149">
        <v>1</v>
      </c>
      <c r="BM336" s="149">
        <v>1</v>
      </c>
      <c r="BN336" s="149">
        <v>1</v>
      </c>
      <c r="BO336" s="149">
        <v>1</v>
      </c>
      <c r="BP336" s="149">
        <v>1</v>
      </c>
      <c r="BQ336" s="149">
        <v>1</v>
      </c>
      <c r="BR336" s="149">
        <v>1</v>
      </c>
      <c r="BS336" s="149">
        <v>1</v>
      </c>
      <c r="BT336" s="149">
        <v>1</v>
      </c>
      <c r="BU336" s="149"/>
      <c r="BV336" s="149"/>
      <c r="BW336" s="149"/>
      <c r="BX336" s="149"/>
      <c r="BY336" s="149"/>
      <c r="BZ336" s="149"/>
      <c r="CA336" s="149"/>
      <c r="CB336" s="149"/>
      <c r="CC336" s="149"/>
      <c r="CD336" s="149"/>
      <c r="CE336" s="149"/>
      <c r="CF336" s="149"/>
      <c r="CG336" s="149"/>
      <c r="CH336" s="149"/>
      <c r="CI336" s="149"/>
      <c r="CJ336" s="149"/>
      <c r="CK336" s="149"/>
      <c r="CL336" s="149"/>
      <c r="CM336" s="149"/>
      <c r="CN336" s="149"/>
      <c r="CO336" s="149"/>
      <c r="CP336" s="149"/>
      <c r="CQ336" s="149"/>
      <c r="CR336" s="149"/>
      <c r="CS336" s="150"/>
      <c r="CT336" s="151"/>
      <c r="CW336" s="68"/>
      <c r="CX336" s="152"/>
    </row>
    <row r="337" spans="1:102">
      <c r="A337" s="289" t="s">
        <v>8334</v>
      </c>
      <c r="B337" s="146" t="s">
        <v>606</v>
      </c>
      <c r="C337" s="147" t="str">
        <f>+_xlfn.XLOOKUP(B337,'R4'!B:B,'R4'!C:C)</f>
        <v>AMR - KAMYON - MAN - KH</v>
      </c>
      <c r="D337" s="147"/>
      <c r="E337" s="150" t="s">
        <v>2</v>
      </c>
      <c r="F337" s="150" t="s">
        <v>38</v>
      </c>
      <c r="G337" s="150" t="s">
        <v>35</v>
      </c>
      <c r="H337" s="150" t="s">
        <v>8271</v>
      </c>
      <c r="I337" s="156"/>
      <c r="J337" s="148">
        <v>0</v>
      </c>
      <c r="K337" s="149">
        <v>0</v>
      </c>
      <c r="L337" s="149">
        <v>0</v>
      </c>
      <c r="M337" s="149">
        <v>0</v>
      </c>
      <c r="N337" s="149">
        <v>0</v>
      </c>
      <c r="O337" s="149">
        <v>0</v>
      </c>
      <c r="P337" s="149">
        <v>1</v>
      </c>
      <c r="Q337" s="149">
        <v>1</v>
      </c>
      <c r="R337" s="149">
        <v>1</v>
      </c>
      <c r="S337" s="149">
        <v>1</v>
      </c>
      <c r="T337" s="149">
        <v>1</v>
      </c>
      <c r="U337" s="149">
        <v>1</v>
      </c>
      <c r="V337" s="149">
        <v>1</v>
      </c>
      <c r="W337" s="149">
        <v>1</v>
      </c>
      <c r="X337" s="149">
        <v>1</v>
      </c>
      <c r="Y337" s="149">
        <v>1</v>
      </c>
      <c r="Z337" s="149">
        <v>1</v>
      </c>
      <c r="AA337" s="149">
        <v>1</v>
      </c>
      <c r="AB337" s="149">
        <v>1</v>
      </c>
      <c r="AC337" s="149">
        <v>1</v>
      </c>
      <c r="AD337" s="149">
        <v>1</v>
      </c>
      <c r="AE337" s="149">
        <v>1</v>
      </c>
      <c r="AF337" s="149">
        <v>1</v>
      </c>
      <c r="AG337" s="149">
        <v>1</v>
      </c>
      <c r="AH337" s="149">
        <v>1</v>
      </c>
      <c r="AI337" s="149">
        <v>1</v>
      </c>
      <c r="AJ337" s="149">
        <v>1</v>
      </c>
      <c r="AK337" s="149">
        <v>1</v>
      </c>
      <c r="AL337" s="149">
        <v>1</v>
      </c>
      <c r="AM337" s="149">
        <v>1</v>
      </c>
      <c r="AN337" s="149">
        <v>1</v>
      </c>
      <c r="AO337" s="149">
        <v>1</v>
      </c>
      <c r="AP337" s="149">
        <v>1</v>
      </c>
      <c r="AQ337" s="149">
        <v>1</v>
      </c>
      <c r="AR337" s="149">
        <v>1</v>
      </c>
      <c r="AS337" s="149">
        <v>1</v>
      </c>
      <c r="AT337" s="149">
        <v>1</v>
      </c>
      <c r="AU337" s="149">
        <v>1</v>
      </c>
      <c r="AV337" s="149">
        <v>1</v>
      </c>
      <c r="AW337" s="149">
        <v>1</v>
      </c>
      <c r="AX337" s="149">
        <v>1</v>
      </c>
      <c r="AY337" s="149">
        <v>1</v>
      </c>
      <c r="AZ337" s="149">
        <v>1</v>
      </c>
      <c r="BA337" s="149">
        <v>1</v>
      </c>
      <c r="BB337" s="149">
        <v>1</v>
      </c>
      <c r="BC337" s="149">
        <v>1</v>
      </c>
      <c r="BD337" s="149">
        <v>1</v>
      </c>
      <c r="BE337" s="149">
        <v>1</v>
      </c>
      <c r="BF337" s="149">
        <v>1</v>
      </c>
      <c r="BG337" s="149">
        <v>1</v>
      </c>
      <c r="BH337" s="149">
        <v>1</v>
      </c>
      <c r="BI337" s="149">
        <v>1</v>
      </c>
      <c r="BJ337" s="149">
        <v>1</v>
      </c>
      <c r="BK337" s="149">
        <v>1</v>
      </c>
      <c r="BL337" s="149">
        <v>1</v>
      </c>
      <c r="BM337" s="149">
        <v>1</v>
      </c>
      <c r="BN337" s="149">
        <v>1</v>
      </c>
      <c r="BO337" s="149">
        <v>1</v>
      </c>
      <c r="BP337" s="149">
        <v>1</v>
      </c>
      <c r="BQ337" s="149">
        <v>1</v>
      </c>
      <c r="BR337" s="149">
        <v>1</v>
      </c>
      <c r="BS337" s="149">
        <v>1</v>
      </c>
      <c r="BT337" s="149">
        <v>1</v>
      </c>
      <c r="BU337" s="149"/>
      <c r="BV337" s="149"/>
      <c r="BW337" s="149"/>
      <c r="BX337" s="149"/>
      <c r="BY337" s="149"/>
      <c r="BZ337" s="149"/>
      <c r="CA337" s="149"/>
      <c r="CB337" s="149"/>
      <c r="CC337" s="149"/>
      <c r="CD337" s="149"/>
      <c r="CE337" s="149"/>
      <c r="CF337" s="149"/>
      <c r="CG337" s="149"/>
      <c r="CH337" s="149"/>
      <c r="CI337" s="149"/>
      <c r="CJ337" s="149"/>
      <c r="CK337" s="149"/>
      <c r="CL337" s="149"/>
      <c r="CM337" s="149"/>
      <c r="CN337" s="149"/>
      <c r="CO337" s="149"/>
      <c r="CP337" s="149"/>
      <c r="CQ337" s="149"/>
      <c r="CR337" s="149"/>
      <c r="CS337" s="150"/>
      <c r="CT337" s="151"/>
      <c r="CW337" s="68"/>
      <c r="CX337" s="152"/>
    </row>
    <row r="338" spans="1:102">
      <c r="A338" s="289" t="s">
        <v>8334</v>
      </c>
      <c r="B338" s="146" t="s">
        <v>608</v>
      </c>
      <c r="C338" s="147" t="str">
        <f>+_xlfn.XLOOKUP(B338,'R4'!B:B,'R4'!C:C)</f>
        <v>AMR - KAMYON - MAN - KH</v>
      </c>
      <c r="D338" s="147"/>
      <c r="E338" s="150" t="s">
        <v>2</v>
      </c>
      <c r="F338" s="150" t="s">
        <v>38</v>
      </c>
      <c r="G338" s="150" t="s">
        <v>35</v>
      </c>
      <c r="H338" s="150" t="s">
        <v>8271</v>
      </c>
      <c r="I338" s="156"/>
      <c r="J338" s="148">
        <v>0</v>
      </c>
      <c r="K338" s="149">
        <v>0</v>
      </c>
      <c r="L338" s="149">
        <v>0</v>
      </c>
      <c r="M338" s="149">
        <v>0</v>
      </c>
      <c r="N338" s="149">
        <v>0</v>
      </c>
      <c r="O338" s="149">
        <v>0</v>
      </c>
      <c r="P338" s="149">
        <v>1</v>
      </c>
      <c r="Q338" s="149">
        <v>1</v>
      </c>
      <c r="R338" s="149">
        <v>1</v>
      </c>
      <c r="S338" s="149">
        <v>1</v>
      </c>
      <c r="T338" s="149">
        <v>1</v>
      </c>
      <c r="U338" s="149">
        <v>1</v>
      </c>
      <c r="V338" s="149">
        <v>1</v>
      </c>
      <c r="W338" s="149">
        <v>1</v>
      </c>
      <c r="X338" s="149">
        <v>1</v>
      </c>
      <c r="Y338" s="149">
        <v>1</v>
      </c>
      <c r="Z338" s="149">
        <v>1</v>
      </c>
      <c r="AA338" s="149">
        <v>1</v>
      </c>
      <c r="AB338" s="149">
        <v>1</v>
      </c>
      <c r="AC338" s="149">
        <v>1</v>
      </c>
      <c r="AD338" s="149">
        <v>1</v>
      </c>
      <c r="AE338" s="149">
        <v>1</v>
      </c>
      <c r="AF338" s="149">
        <v>1</v>
      </c>
      <c r="AG338" s="149">
        <v>1</v>
      </c>
      <c r="AH338" s="149">
        <v>1</v>
      </c>
      <c r="AI338" s="149">
        <v>1</v>
      </c>
      <c r="AJ338" s="149">
        <v>1</v>
      </c>
      <c r="AK338" s="149">
        <v>1</v>
      </c>
      <c r="AL338" s="149">
        <v>1</v>
      </c>
      <c r="AM338" s="149">
        <v>1</v>
      </c>
      <c r="AN338" s="149">
        <v>1</v>
      </c>
      <c r="AO338" s="149">
        <v>1</v>
      </c>
      <c r="AP338" s="149">
        <v>1</v>
      </c>
      <c r="AQ338" s="149">
        <v>1</v>
      </c>
      <c r="AR338" s="149">
        <v>1</v>
      </c>
      <c r="AS338" s="149">
        <v>1</v>
      </c>
      <c r="AT338" s="149">
        <v>1</v>
      </c>
      <c r="AU338" s="149">
        <v>1</v>
      </c>
      <c r="AV338" s="149">
        <v>1</v>
      </c>
      <c r="AW338" s="149">
        <v>1</v>
      </c>
      <c r="AX338" s="149">
        <v>1</v>
      </c>
      <c r="AY338" s="149">
        <v>1</v>
      </c>
      <c r="AZ338" s="149">
        <v>1</v>
      </c>
      <c r="BA338" s="149">
        <v>1</v>
      </c>
      <c r="BB338" s="149">
        <v>1</v>
      </c>
      <c r="BC338" s="149">
        <v>1</v>
      </c>
      <c r="BD338" s="149">
        <v>1</v>
      </c>
      <c r="BE338" s="149">
        <v>1</v>
      </c>
      <c r="BF338" s="149">
        <v>1</v>
      </c>
      <c r="BG338" s="149">
        <v>1</v>
      </c>
      <c r="BH338" s="149">
        <v>1</v>
      </c>
      <c r="BI338" s="149">
        <v>1</v>
      </c>
      <c r="BJ338" s="149">
        <v>1</v>
      </c>
      <c r="BK338" s="149">
        <v>1</v>
      </c>
      <c r="BL338" s="149">
        <v>1</v>
      </c>
      <c r="BM338" s="149">
        <v>1</v>
      </c>
      <c r="BN338" s="149">
        <v>1</v>
      </c>
      <c r="BO338" s="149">
        <v>1</v>
      </c>
      <c r="BP338" s="149">
        <v>1</v>
      </c>
      <c r="BQ338" s="149">
        <v>1</v>
      </c>
      <c r="BR338" s="149">
        <v>1</v>
      </c>
      <c r="BS338" s="149">
        <v>1</v>
      </c>
      <c r="BT338" s="149">
        <v>1</v>
      </c>
      <c r="BU338" s="149"/>
      <c r="BV338" s="149"/>
      <c r="BW338" s="149"/>
      <c r="BX338" s="149"/>
      <c r="BY338" s="149"/>
      <c r="BZ338" s="149"/>
      <c r="CA338" s="149"/>
      <c r="CB338" s="149"/>
      <c r="CC338" s="149"/>
      <c r="CD338" s="149"/>
      <c r="CE338" s="149"/>
      <c r="CF338" s="149"/>
      <c r="CG338" s="149"/>
      <c r="CH338" s="149"/>
      <c r="CI338" s="149"/>
      <c r="CJ338" s="149"/>
      <c r="CK338" s="149"/>
      <c r="CL338" s="149"/>
      <c r="CM338" s="149"/>
      <c r="CN338" s="149"/>
      <c r="CO338" s="149"/>
      <c r="CP338" s="149"/>
      <c r="CQ338" s="149"/>
      <c r="CR338" s="149"/>
      <c r="CS338" s="150"/>
      <c r="CT338" s="151"/>
      <c r="CW338" s="68"/>
      <c r="CX338" s="152"/>
    </row>
    <row r="339" spans="1:102">
      <c r="A339" s="289" t="s">
        <v>8334</v>
      </c>
      <c r="B339" s="146" t="s">
        <v>610</v>
      </c>
      <c r="C339" s="147" t="str">
        <f>+_xlfn.XLOOKUP(B339,'R4'!B:B,'R4'!C:C)</f>
        <v>AMR - KAMYON - MAN - KH</v>
      </c>
      <c r="D339" s="147"/>
      <c r="E339" s="150" t="s">
        <v>2</v>
      </c>
      <c r="F339" s="150" t="s">
        <v>38</v>
      </c>
      <c r="G339" s="150" t="s">
        <v>35</v>
      </c>
      <c r="H339" s="150" t="s">
        <v>8271</v>
      </c>
      <c r="I339" s="156"/>
      <c r="J339" s="148">
        <v>0</v>
      </c>
      <c r="K339" s="149">
        <v>0</v>
      </c>
      <c r="L339" s="149">
        <v>0</v>
      </c>
      <c r="M339" s="149">
        <v>0</v>
      </c>
      <c r="N339" s="149">
        <v>0</v>
      </c>
      <c r="O339" s="149">
        <v>0</v>
      </c>
      <c r="P339" s="149">
        <v>1</v>
      </c>
      <c r="Q339" s="149">
        <v>1</v>
      </c>
      <c r="R339" s="149">
        <v>1</v>
      </c>
      <c r="S339" s="149">
        <v>1</v>
      </c>
      <c r="T339" s="149">
        <v>1</v>
      </c>
      <c r="U339" s="149">
        <v>1</v>
      </c>
      <c r="V339" s="149">
        <v>1</v>
      </c>
      <c r="W339" s="149">
        <v>1</v>
      </c>
      <c r="X339" s="149">
        <v>1</v>
      </c>
      <c r="Y339" s="149">
        <v>1</v>
      </c>
      <c r="Z339" s="149">
        <v>1</v>
      </c>
      <c r="AA339" s="149">
        <v>1</v>
      </c>
      <c r="AB339" s="149">
        <v>1</v>
      </c>
      <c r="AC339" s="149">
        <v>1</v>
      </c>
      <c r="AD339" s="149">
        <v>1</v>
      </c>
      <c r="AE339" s="149">
        <v>1</v>
      </c>
      <c r="AF339" s="149">
        <v>1</v>
      </c>
      <c r="AG339" s="149">
        <v>1</v>
      </c>
      <c r="AH339" s="149">
        <v>1</v>
      </c>
      <c r="AI339" s="149">
        <v>1</v>
      </c>
      <c r="AJ339" s="149">
        <v>1</v>
      </c>
      <c r="AK339" s="149">
        <v>1</v>
      </c>
      <c r="AL339" s="149">
        <v>1</v>
      </c>
      <c r="AM339" s="149">
        <v>1</v>
      </c>
      <c r="AN339" s="149">
        <v>1</v>
      </c>
      <c r="AO339" s="149">
        <v>1</v>
      </c>
      <c r="AP339" s="149">
        <v>1</v>
      </c>
      <c r="AQ339" s="149">
        <v>1</v>
      </c>
      <c r="AR339" s="149">
        <v>1</v>
      </c>
      <c r="AS339" s="149">
        <v>1</v>
      </c>
      <c r="AT339" s="149">
        <v>1</v>
      </c>
      <c r="AU339" s="149">
        <v>1</v>
      </c>
      <c r="AV339" s="149">
        <v>1</v>
      </c>
      <c r="AW339" s="149">
        <v>1</v>
      </c>
      <c r="AX339" s="149">
        <v>1</v>
      </c>
      <c r="AY339" s="149">
        <v>1</v>
      </c>
      <c r="AZ339" s="149">
        <v>1</v>
      </c>
      <c r="BA339" s="149">
        <v>1</v>
      </c>
      <c r="BB339" s="149">
        <v>1</v>
      </c>
      <c r="BC339" s="149">
        <v>1</v>
      </c>
      <c r="BD339" s="149">
        <v>1</v>
      </c>
      <c r="BE339" s="149">
        <v>1</v>
      </c>
      <c r="BF339" s="149">
        <v>1</v>
      </c>
      <c r="BG339" s="149">
        <v>1</v>
      </c>
      <c r="BH339" s="149">
        <v>1</v>
      </c>
      <c r="BI339" s="149">
        <v>1</v>
      </c>
      <c r="BJ339" s="149">
        <v>1</v>
      </c>
      <c r="BK339" s="149">
        <v>1</v>
      </c>
      <c r="BL339" s="149">
        <v>1</v>
      </c>
      <c r="BM339" s="149">
        <v>1</v>
      </c>
      <c r="BN339" s="149">
        <v>1</v>
      </c>
      <c r="BO339" s="149">
        <v>1</v>
      </c>
      <c r="BP339" s="149">
        <v>1</v>
      </c>
      <c r="BQ339" s="149">
        <v>1</v>
      </c>
      <c r="BR339" s="149">
        <v>1</v>
      </c>
      <c r="BS339" s="149">
        <v>1</v>
      </c>
      <c r="BT339" s="149">
        <v>1</v>
      </c>
      <c r="BU339" s="149"/>
      <c r="BV339" s="149"/>
      <c r="BW339" s="149"/>
      <c r="BX339" s="149"/>
      <c r="BY339" s="149"/>
      <c r="BZ339" s="149"/>
      <c r="CA339" s="149"/>
      <c r="CB339" s="149"/>
      <c r="CC339" s="149"/>
      <c r="CD339" s="149"/>
      <c r="CE339" s="149"/>
      <c r="CF339" s="149"/>
      <c r="CG339" s="149"/>
      <c r="CH339" s="149"/>
      <c r="CI339" s="149"/>
      <c r="CJ339" s="149"/>
      <c r="CK339" s="149"/>
      <c r="CL339" s="149"/>
      <c r="CM339" s="149"/>
      <c r="CN339" s="149"/>
      <c r="CO339" s="149"/>
      <c r="CP339" s="149"/>
      <c r="CQ339" s="149"/>
      <c r="CR339" s="149"/>
      <c r="CS339" s="150"/>
      <c r="CT339" s="151"/>
      <c r="CW339" s="68"/>
      <c r="CX339" s="152"/>
    </row>
    <row r="340" spans="1:102">
      <c r="A340" s="289" t="s">
        <v>8334</v>
      </c>
      <c r="B340" s="146" t="s">
        <v>612</v>
      </c>
      <c r="C340" s="147" t="str">
        <f>+_xlfn.XLOOKUP(B340,'R4'!B:B,'R4'!C:C)</f>
        <v>AMR - KAMYON - MAN - KH</v>
      </c>
      <c r="D340" s="147"/>
      <c r="E340" s="150" t="s">
        <v>2</v>
      </c>
      <c r="F340" s="150" t="s">
        <v>38</v>
      </c>
      <c r="G340" s="150" t="s">
        <v>35</v>
      </c>
      <c r="H340" s="150" t="s">
        <v>8271</v>
      </c>
      <c r="I340" s="156"/>
      <c r="J340" s="148">
        <v>0</v>
      </c>
      <c r="K340" s="149">
        <v>0</v>
      </c>
      <c r="L340" s="149">
        <v>0</v>
      </c>
      <c r="M340" s="149">
        <v>0</v>
      </c>
      <c r="N340" s="149">
        <v>0</v>
      </c>
      <c r="O340" s="149">
        <v>0</v>
      </c>
      <c r="P340" s="149">
        <v>1</v>
      </c>
      <c r="Q340" s="149">
        <v>1</v>
      </c>
      <c r="R340" s="149">
        <v>1</v>
      </c>
      <c r="S340" s="149">
        <v>1</v>
      </c>
      <c r="T340" s="149">
        <v>1</v>
      </c>
      <c r="U340" s="149">
        <v>1</v>
      </c>
      <c r="V340" s="149">
        <v>1</v>
      </c>
      <c r="W340" s="149">
        <v>1</v>
      </c>
      <c r="X340" s="149">
        <v>1</v>
      </c>
      <c r="Y340" s="149">
        <v>1</v>
      </c>
      <c r="Z340" s="149">
        <v>1</v>
      </c>
      <c r="AA340" s="149">
        <v>1</v>
      </c>
      <c r="AB340" s="149">
        <v>1</v>
      </c>
      <c r="AC340" s="149">
        <v>1</v>
      </c>
      <c r="AD340" s="149">
        <v>1</v>
      </c>
      <c r="AE340" s="149">
        <v>1</v>
      </c>
      <c r="AF340" s="149">
        <v>1</v>
      </c>
      <c r="AG340" s="149">
        <v>1</v>
      </c>
      <c r="AH340" s="149">
        <v>1</v>
      </c>
      <c r="AI340" s="149">
        <v>1</v>
      </c>
      <c r="AJ340" s="149">
        <v>1</v>
      </c>
      <c r="AK340" s="149">
        <v>1</v>
      </c>
      <c r="AL340" s="149">
        <v>1</v>
      </c>
      <c r="AM340" s="149">
        <v>1</v>
      </c>
      <c r="AN340" s="149">
        <v>1</v>
      </c>
      <c r="AO340" s="149">
        <v>1</v>
      </c>
      <c r="AP340" s="149">
        <v>1</v>
      </c>
      <c r="AQ340" s="149">
        <v>1</v>
      </c>
      <c r="AR340" s="149">
        <v>1</v>
      </c>
      <c r="AS340" s="149">
        <v>1</v>
      </c>
      <c r="AT340" s="149">
        <v>1</v>
      </c>
      <c r="AU340" s="149">
        <v>1</v>
      </c>
      <c r="AV340" s="149">
        <v>1</v>
      </c>
      <c r="AW340" s="149">
        <v>1</v>
      </c>
      <c r="AX340" s="149">
        <v>1</v>
      </c>
      <c r="AY340" s="149">
        <v>1</v>
      </c>
      <c r="AZ340" s="149">
        <v>1</v>
      </c>
      <c r="BA340" s="149">
        <v>1</v>
      </c>
      <c r="BB340" s="149">
        <v>1</v>
      </c>
      <c r="BC340" s="149">
        <v>1</v>
      </c>
      <c r="BD340" s="149">
        <v>1</v>
      </c>
      <c r="BE340" s="149">
        <v>1</v>
      </c>
      <c r="BF340" s="149">
        <v>1</v>
      </c>
      <c r="BG340" s="149">
        <v>1</v>
      </c>
      <c r="BH340" s="149">
        <v>1</v>
      </c>
      <c r="BI340" s="149">
        <v>1</v>
      </c>
      <c r="BJ340" s="149">
        <v>1</v>
      </c>
      <c r="BK340" s="149">
        <v>1</v>
      </c>
      <c r="BL340" s="149">
        <v>1</v>
      </c>
      <c r="BM340" s="149">
        <v>1</v>
      </c>
      <c r="BN340" s="149">
        <v>1</v>
      </c>
      <c r="BO340" s="149">
        <v>1</v>
      </c>
      <c r="BP340" s="149">
        <v>1</v>
      </c>
      <c r="BQ340" s="149">
        <v>1</v>
      </c>
      <c r="BR340" s="149">
        <v>1</v>
      </c>
      <c r="BS340" s="149">
        <v>1</v>
      </c>
      <c r="BT340" s="149">
        <v>1</v>
      </c>
      <c r="BU340" s="149"/>
      <c r="BV340" s="149"/>
      <c r="BW340" s="149"/>
      <c r="BX340" s="149"/>
      <c r="BY340" s="149"/>
      <c r="BZ340" s="149"/>
      <c r="CA340" s="149"/>
      <c r="CB340" s="149"/>
      <c r="CC340" s="149"/>
      <c r="CD340" s="149"/>
      <c r="CE340" s="149"/>
      <c r="CF340" s="149"/>
      <c r="CG340" s="149"/>
      <c r="CH340" s="149"/>
      <c r="CI340" s="149"/>
      <c r="CJ340" s="149"/>
      <c r="CK340" s="149"/>
      <c r="CL340" s="149"/>
      <c r="CM340" s="149"/>
      <c r="CN340" s="149"/>
      <c r="CO340" s="149"/>
      <c r="CP340" s="149"/>
      <c r="CQ340" s="149"/>
      <c r="CR340" s="149"/>
      <c r="CS340" s="150"/>
      <c r="CT340" s="151"/>
      <c r="CW340" s="68"/>
      <c r="CX340" s="152"/>
    </row>
    <row r="341" spans="1:102">
      <c r="A341" s="289" t="s">
        <v>8334</v>
      </c>
      <c r="B341" s="146" t="s">
        <v>614</v>
      </c>
      <c r="C341" s="147" t="str">
        <f>+_xlfn.XLOOKUP(B341,'R4'!B:B,'R4'!C:C)</f>
        <v>AMR - KAMYON - MAN - KH</v>
      </c>
      <c r="D341" s="147"/>
      <c r="E341" s="150" t="s">
        <v>2</v>
      </c>
      <c r="F341" s="150" t="s">
        <v>38</v>
      </c>
      <c r="G341" s="150" t="s">
        <v>35</v>
      </c>
      <c r="H341" s="150" t="s">
        <v>8271</v>
      </c>
      <c r="I341" s="156"/>
      <c r="J341" s="148">
        <v>0</v>
      </c>
      <c r="K341" s="149">
        <v>0</v>
      </c>
      <c r="L341" s="149">
        <v>0</v>
      </c>
      <c r="M341" s="149">
        <v>0</v>
      </c>
      <c r="N341" s="149">
        <v>0</v>
      </c>
      <c r="O341" s="149">
        <v>0</v>
      </c>
      <c r="P341" s="149">
        <v>1</v>
      </c>
      <c r="Q341" s="149">
        <v>1</v>
      </c>
      <c r="R341" s="149">
        <v>1</v>
      </c>
      <c r="S341" s="149">
        <v>1</v>
      </c>
      <c r="T341" s="149">
        <v>1</v>
      </c>
      <c r="U341" s="149">
        <v>1</v>
      </c>
      <c r="V341" s="149">
        <v>1</v>
      </c>
      <c r="W341" s="149">
        <v>1</v>
      </c>
      <c r="X341" s="149">
        <v>1</v>
      </c>
      <c r="Y341" s="149">
        <v>1</v>
      </c>
      <c r="Z341" s="149">
        <v>1</v>
      </c>
      <c r="AA341" s="149">
        <v>1</v>
      </c>
      <c r="AB341" s="149">
        <v>1</v>
      </c>
      <c r="AC341" s="149">
        <v>1</v>
      </c>
      <c r="AD341" s="149">
        <v>1</v>
      </c>
      <c r="AE341" s="149">
        <v>1</v>
      </c>
      <c r="AF341" s="149">
        <v>1</v>
      </c>
      <c r="AG341" s="149">
        <v>1</v>
      </c>
      <c r="AH341" s="149">
        <v>1</v>
      </c>
      <c r="AI341" s="149">
        <v>1</v>
      </c>
      <c r="AJ341" s="149">
        <v>1</v>
      </c>
      <c r="AK341" s="149">
        <v>1</v>
      </c>
      <c r="AL341" s="149">
        <v>1</v>
      </c>
      <c r="AM341" s="149">
        <v>1</v>
      </c>
      <c r="AN341" s="149">
        <v>1</v>
      </c>
      <c r="AO341" s="149">
        <v>1</v>
      </c>
      <c r="AP341" s="149">
        <v>1</v>
      </c>
      <c r="AQ341" s="149">
        <v>1</v>
      </c>
      <c r="AR341" s="149">
        <v>1</v>
      </c>
      <c r="AS341" s="149">
        <v>1</v>
      </c>
      <c r="AT341" s="149">
        <v>1</v>
      </c>
      <c r="AU341" s="149">
        <v>1</v>
      </c>
      <c r="AV341" s="149">
        <v>1</v>
      </c>
      <c r="AW341" s="149">
        <v>1</v>
      </c>
      <c r="AX341" s="149">
        <v>1</v>
      </c>
      <c r="AY341" s="149">
        <v>1</v>
      </c>
      <c r="AZ341" s="149">
        <v>1</v>
      </c>
      <c r="BA341" s="149">
        <v>1</v>
      </c>
      <c r="BB341" s="149">
        <v>1</v>
      </c>
      <c r="BC341" s="149">
        <v>1</v>
      </c>
      <c r="BD341" s="149">
        <v>1</v>
      </c>
      <c r="BE341" s="149">
        <v>1</v>
      </c>
      <c r="BF341" s="149">
        <v>1</v>
      </c>
      <c r="BG341" s="149">
        <v>1</v>
      </c>
      <c r="BH341" s="149">
        <v>1</v>
      </c>
      <c r="BI341" s="149">
        <v>1</v>
      </c>
      <c r="BJ341" s="149">
        <v>1</v>
      </c>
      <c r="BK341" s="149">
        <v>1</v>
      </c>
      <c r="BL341" s="149">
        <v>1</v>
      </c>
      <c r="BM341" s="149">
        <v>1</v>
      </c>
      <c r="BN341" s="149">
        <v>1</v>
      </c>
      <c r="BO341" s="149">
        <v>1</v>
      </c>
      <c r="BP341" s="149">
        <v>1</v>
      </c>
      <c r="BQ341" s="149">
        <v>1</v>
      </c>
      <c r="BR341" s="149">
        <v>1</v>
      </c>
      <c r="BS341" s="149">
        <v>1</v>
      </c>
      <c r="BT341" s="149">
        <v>1</v>
      </c>
      <c r="BU341" s="149"/>
      <c r="BV341" s="149"/>
      <c r="BW341" s="149"/>
      <c r="BX341" s="149"/>
      <c r="BY341" s="149"/>
      <c r="BZ341" s="149"/>
      <c r="CA341" s="149"/>
      <c r="CB341" s="149"/>
      <c r="CC341" s="149"/>
      <c r="CD341" s="149"/>
      <c r="CE341" s="149"/>
      <c r="CF341" s="149"/>
      <c r="CG341" s="149"/>
      <c r="CH341" s="149"/>
      <c r="CI341" s="149"/>
      <c r="CJ341" s="149"/>
      <c r="CK341" s="149"/>
      <c r="CL341" s="149"/>
      <c r="CM341" s="149"/>
      <c r="CN341" s="149"/>
      <c r="CO341" s="149"/>
      <c r="CP341" s="149"/>
      <c r="CQ341" s="149"/>
      <c r="CR341" s="149"/>
      <c r="CS341" s="150"/>
      <c r="CT341" s="151"/>
      <c r="CW341" s="68"/>
      <c r="CX341" s="152"/>
    </row>
    <row r="342" spans="1:102">
      <c r="A342" s="289" t="s">
        <v>8334</v>
      </c>
      <c r="B342" s="146" t="s">
        <v>616</v>
      </c>
      <c r="C342" s="147" t="str">
        <f>+_xlfn.XLOOKUP(B342,'R4'!B:B,'R4'!C:C)</f>
        <v>AMR - KAMYON - MAN - KH</v>
      </c>
      <c r="D342" s="147"/>
      <c r="E342" s="150" t="s">
        <v>2</v>
      </c>
      <c r="F342" s="150" t="s">
        <v>38</v>
      </c>
      <c r="G342" s="150" t="s">
        <v>35</v>
      </c>
      <c r="H342" s="150" t="s">
        <v>8271</v>
      </c>
      <c r="I342" s="156"/>
      <c r="J342" s="148">
        <v>0</v>
      </c>
      <c r="K342" s="149">
        <v>0</v>
      </c>
      <c r="L342" s="149">
        <v>0</v>
      </c>
      <c r="M342" s="149">
        <v>0</v>
      </c>
      <c r="N342" s="149">
        <v>0</v>
      </c>
      <c r="O342" s="149">
        <v>0</v>
      </c>
      <c r="P342" s="149">
        <v>1</v>
      </c>
      <c r="Q342" s="149">
        <v>1</v>
      </c>
      <c r="R342" s="149">
        <v>1</v>
      </c>
      <c r="S342" s="149">
        <v>1</v>
      </c>
      <c r="T342" s="149">
        <v>1</v>
      </c>
      <c r="U342" s="149">
        <v>1</v>
      </c>
      <c r="V342" s="149">
        <v>1</v>
      </c>
      <c r="W342" s="149">
        <v>1</v>
      </c>
      <c r="X342" s="149">
        <v>1</v>
      </c>
      <c r="Y342" s="149">
        <v>1</v>
      </c>
      <c r="Z342" s="149">
        <v>1</v>
      </c>
      <c r="AA342" s="149">
        <v>1</v>
      </c>
      <c r="AB342" s="149">
        <v>1</v>
      </c>
      <c r="AC342" s="149">
        <v>1</v>
      </c>
      <c r="AD342" s="149">
        <v>1</v>
      </c>
      <c r="AE342" s="149">
        <v>1</v>
      </c>
      <c r="AF342" s="149">
        <v>1</v>
      </c>
      <c r="AG342" s="149">
        <v>1</v>
      </c>
      <c r="AH342" s="149">
        <v>1</v>
      </c>
      <c r="AI342" s="149">
        <v>1</v>
      </c>
      <c r="AJ342" s="149">
        <v>1</v>
      </c>
      <c r="AK342" s="149">
        <v>1</v>
      </c>
      <c r="AL342" s="149">
        <v>1</v>
      </c>
      <c r="AM342" s="149">
        <v>1</v>
      </c>
      <c r="AN342" s="149">
        <v>1</v>
      </c>
      <c r="AO342" s="149">
        <v>1</v>
      </c>
      <c r="AP342" s="149">
        <v>1</v>
      </c>
      <c r="AQ342" s="149">
        <v>1</v>
      </c>
      <c r="AR342" s="149">
        <v>1</v>
      </c>
      <c r="AS342" s="149">
        <v>1</v>
      </c>
      <c r="AT342" s="149">
        <v>1</v>
      </c>
      <c r="AU342" s="149">
        <v>1</v>
      </c>
      <c r="AV342" s="149">
        <v>1</v>
      </c>
      <c r="AW342" s="149">
        <v>1</v>
      </c>
      <c r="AX342" s="149">
        <v>1</v>
      </c>
      <c r="AY342" s="149">
        <v>1</v>
      </c>
      <c r="AZ342" s="149">
        <v>1</v>
      </c>
      <c r="BA342" s="149">
        <v>1</v>
      </c>
      <c r="BB342" s="149">
        <v>1</v>
      </c>
      <c r="BC342" s="149">
        <v>1</v>
      </c>
      <c r="BD342" s="149">
        <v>1</v>
      </c>
      <c r="BE342" s="149">
        <v>1</v>
      </c>
      <c r="BF342" s="149">
        <v>1</v>
      </c>
      <c r="BG342" s="149">
        <v>1</v>
      </c>
      <c r="BH342" s="149">
        <v>1</v>
      </c>
      <c r="BI342" s="149">
        <v>1</v>
      </c>
      <c r="BJ342" s="149">
        <v>1</v>
      </c>
      <c r="BK342" s="149">
        <v>1</v>
      </c>
      <c r="BL342" s="149">
        <v>1</v>
      </c>
      <c r="BM342" s="149">
        <v>1</v>
      </c>
      <c r="BN342" s="149">
        <v>1</v>
      </c>
      <c r="BO342" s="149">
        <v>1</v>
      </c>
      <c r="BP342" s="149">
        <v>1</v>
      </c>
      <c r="BQ342" s="149">
        <v>1</v>
      </c>
      <c r="BR342" s="149">
        <v>1</v>
      </c>
      <c r="BS342" s="149">
        <v>1</v>
      </c>
      <c r="BT342" s="149">
        <v>1</v>
      </c>
      <c r="BU342" s="149"/>
      <c r="BV342" s="149"/>
      <c r="BW342" s="149"/>
      <c r="BX342" s="149"/>
      <c r="BY342" s="149"/>
      <c r="BZ342" s="149"/>
      <c r="CA342" s="149"/>
      <c r="CB342" s="149"/>
      <c r="CC342" s="149"/>
      <c r="CD342" s="149"/>
      <c r="CE342" s="149"/>
      <c r="CF342" s="149"/>
      <c r="CG342" s="149"/>
      <c r="CH342" s="149"/>
      <c r="CI342" s="149"/>
      <c r="CJ342" s="149"/>
      <c r="CK342" s="149"/>
      <c r="CL342" s="149"/>
      <c r="CM342" s="149"/>
      <c r="CN342" s="149"/>
      <c r="CO342" s="149"/>
      <c r="CP342" s="149"/>
      <c r="CQ342" s="149"/>
      <c r="CR342" s="149"/>
      <c r="CS342" s="150"/>
      <c r="CT342" s="151"/>
      <c r="CW342" s="68"/>
      <c r="CX342" s="152"/>
    </row>
    <row r="343" spans="1:102">
      <c r="A343" s="289" t="s">
        <v>8334</v>
      </c>
      <c r="B343" s="146" t="s">
        <v>618</v>
      </c>
      <c r="C343" s="147" t="str">
        <f>+_xlfn.XLOOKUP(B343,'R4'!B:B,'R4'!C:C)</f>
        <v>AMR - KAMYON - MAN - KH</v>
      </c>
      <c r="D343" s="147"/>
      <c r="E343" s="150" t="s">
        <v>2</v>
      </c>
      <c r="F343" s="150" t="s">
        <v>38</v>
      </c>
      <c r="G343" s="150" t="s">
        <v>35</v>
      </c>
      <c r="H343" s="150" t="s">
        <v>8271</v>
      </c>
      <c r="I343" s="156"/>
      <c r="J343" s="148">
        <v>0</v>
      </c>
      <c r="K343" s="149">
        <v>0</v>
      </c>
      <c r="L343" s="149">
        <v>0</v>
      </c>
      <c r="M343" s="149">
        <v>0</v>
      </c>
      <c r="N343" s="149">
        <v>0</v>
      </c>
      <c r="O343" s="149">
        <v>0</v>
      </c>
      <c r="P343" s="149">
        <v>1</v>
      </c>
      <c r="Q343" s="149">
        <v>1</v>
      </c>
      <c r="R343" s="149">
        <v>1</v>
      </c>
      <c r="S343" s="149">
        <v>1</v>
      </c>
      <c r="T343" s="149">
        <v>1</v>
      </c>
      <c r="U343" s="149">
        <v>1</v>
      </c>
      <c r="V343" s="149">
        <v>1</v>
      </c>
      <c r="W343" s="149">
        <v>1</v>
      </c>
      <c r="X343" s="149">
        <v>1</v>
      </c>
      <c r="Y343" s="149">
        <v>1</v>
      </c>
      <c r="Z343" s="149">
        <v>1</v>
      </c>
      <c r="AA343" s="149">
        <v>1</v>
      </c>
      <c r="AB343" s="149">
        <v>1</v>
      </c>
      <c r="AC343" s="149">
        <v>1</v>
      </c>
      <c r="AD343" s="149">
        <v>1</v>
      </c>
      <c r="AE343" s="149">
        <v>1</v>
      </c>
      <c r="AF343" s="149">
        <v>1</v>
      </c>
      <c r="AG343" s="149">
        <v>1</v>
      </c>
      <c r="AH343" s="149">
        <v>1</v>
      </c>
      <c r="AI343" s="149">
        <v>1</v>
      </c>
      <c r="AJ343" s="149">
        <v>1</v>
      </c>
      <c r="AK343" s="149">
        <v>1</v>
      </c>
      <c r="AL343" s="149">
        <v>1</v>
      </c>
      <c r="AM343" s="149">
        <v>1</v>
      </c>
      <c r="AN343" s="149">
        <v>1</v>
      </c>
      <c r="AO343" s="149">
        <v>1</v>
      </c>
      <c r="AP343" s="149">
        <v>1</v>
      </c>
      <c r="AQ343" s="149">
        <v>1</v>
      </c>
      <c r="AR343" s="149">
        <v>1</v>
      </c>
      <c r="AS343" s="149">
        <v>1</v>
      </c>
      <c r="AT343" s="149">
        <v>1</v>
      </c>
      <c r="AU343" s="149">
        <v>1</v>
      </c>
      <c r="AV343" s="149">
        <v>1</v>
      </c>
      <c r="AW343" s="149">
        <v>1</v>
      </c>
      <c r="AX343" s="149">
        <v>1</v>
      </c>
      <c r="AY343" s="149">
        <v>1</v>
      </c>
      <c r="AZ343" s="149">
        <v>1</v>
      </c>
      <c r="BA343" s="149">
        <v>1</v>
      </c>
      <c r="BB343" s="149">
        <v>1</v>
      </c>
      <c r="BC343" s="149">
        <v>1</v>
      </c>
      <c r="BD343" s="149">
        <v>1</v>
      </c>
      <c r="BE343" s="149">
        <v>1</v>
      </c>
      <c r="BF343" s="149">
        <v>1</v>
      </c>
      <c r="BG343" s="149">
        <v>1</v>
      </c>
      <c r="BH343" s="149">
        <v>1</v>
      </c>
      <c r="BI343" s="149">
        <v>1</v>
      </c>
      <c r="BJ343" s="149">
        <v>1</v>
      </c>
      <c r="BK343" s="149">
        <v>1</v>
      </c>
      <c r="BL343" s="149">
        <v>1</v>
      </c>
      <c r="BM343" s="149">
        <v>1</v>
      </c>
      <c r="BN343" s="149">
        <v>1</v>
      </c>
      <c r="BO343" s="149">
        <v>1</v>
      </c>
      <c r="BP343" s="149">
        <v>1</v>
      </c>
      <c r="BQ343" s="149">
        <v>1</v>
      </c>
      <c r="BR343" s="149">
        <v>1</v>
      </c>
      <c r="BS343" s="149">
        <v>1</v>
      </c>
      <c r="BT343" s="149">
        <v>1</v>
      </c>
      <c r="BU343" s="149"/>
      <c r="BV343" s="149"/>
      <c r="BW343" s="149"/>
      <c r="BX343" s="149"/>
      <c r="BY343" s="149"/>
      <c r="BZ343" s="149"/>
      <c r="CA343" s="149"/>
      <c r="CB343" s="149"/>
      <c r="CC343" s="149"/>
      <c r="CD343" s="149"/>
      <c r="CE343" s="149"/>
      <c r="CF343" s="149"/>
      <c r="CG343" s="149"/>
      <c r="CH343" s="149"/>
      <c r="CI343" s="149"/>
      <c r="CJ343" s="149"/>
      <c r="CK343" s="149"/>
      <c r="CL343" s="149"/>
      <c r="CM343" s="149"/>
      <c r="CN343" s="149"/>
      <c r="CO343" s="149"/>
      <c r="CP343" s="149"/>
      <c r="CQ343" s="149"/>
      <c r="CR343" s="149"/>
      <c r="CS343" s="150"/>
      <c r="CT343" s="151"/>
      <c r="CW343" s="68"/>
      <c r="CX343" s="152"/>
    </row>
    <row r="344" spans="1:102">
      <c r="A344" s="289" t="s">
        <v>8334</v>
      </c>
      <c r="B344" s="146" t="s">
        <v>621</v>
      </c>
      <c r="C344" s="147" t="str">
        <f>+_xlfn.XLOOKUP(B344,'R4'!B:B,'R4'!C:C)</f>
        <v>AMR - KAMYON - MAN - KH</v>
      </c>
      <c r="D344" s="147"/>
      <c r="E344" s="150" t="s">
        <v>2</v>
      </c>
      <c r="F344" s="150" t="s">
        <v>38</v>
      </c>
      <c r="G344" s="150" t="s">
        <v>35</v>
      </c>
      <c r="H344" s="150" t="s">
        <v>8271</v>
      </c>
      <c r="I344" s="156"/>
      <c r="J344" s="148">
        <v>0</v>
      </c>
      <c r="K344" s="149">
        <v>0</v>
      </c>
      <c r="L344" s="149">
        <v>0</v>
      </c>
      <c r="M344" s="149">
        <v>0</v>
      </c>
      <c r="N344" s="149">
        <v>0</v>
      </c>
      <c r="O344" s="149">
        <v>0</v>
      </c>
      <c r="P344" s="149">
        <v>1</v>
      </c>
      <c r="Q344" s="149">
        <v>1</v>
      </c>
      <c r="R344" s="149">
        <v>1</v>
      </c>
      <c r="S344" s="149">
        <v>1</v>
      </c>
      <c r="T344" s="149">
        <v>1</v>
      </c>
      <c r="U344" s="149">
        <v>1</v>
      </c>
      <c r="V344" s="149">
        <v>1</v>
      </c>
      <c r="W344" s="149">
        <v>1</v>
      </c>
      <c r="X344" s="149">
        <v>1</v>
      </c>
      <c r="Y344" s="149">
        <v>1</v>
      </c>
      <c r="Z344" s="149">
        <v>1</v>
      </c>
      <c r="AA344" s="149">
        <v>1</v>
      </c>
      <c r="AB344" s="149">
        <v>1</v>
      </c>
      <c r="AC344" s="149">
        <v>1</v>
      </c>
      <c r="AD344" s="149">
        <v>1</v>
      </c>
      <c r="AE344" s="149">
        <v>1</v>
      </c>
      <c r="AF344" s="149">
        <v>1</v>
      </c>
      <c r="AG344" s="149">
        <v>1</v>
      </c>
      <c r="AH344" s="149">
        <v>1</v>
      </c>
      <c r="AI344" s="149">
        <v>1</v>
      </c>
      <c r="AJ344" s="149">
        <v>1</v>
      </c>
      <c r="AK344" s="149">
        <v>1</v>
      </c>
      <c r="AL344" s="149">
        <v>1</v>
      </c>
      <c r="AM344" s="149">
        <v>1</v>
      </c>
      <c r="AN344" s="149">
        <v>1</v>
      </c>
      <c r="AO344" s="149">
        <v>1</v>
      </c>
      <c r="AP344" s="149">
        <v>1</v>
      </c>
      <c r="AQ344" s="149">
        <v>1</v>
      </c>
      <c r="AR344" s="149">
        <v>1</v>
      </c>
      <c r="AS344" s="149">
        <v>1</v>
      </c>
      <c r="AT344" s="149">
        <v>1</v>
      </c>
      <c r="AU344" s="149">
        <v>1</v>
      </c>
      <c r="AV344" s="149">
        <v>1</v>
      </c>
      <c r="AW344" s="149">
        <v>1</v>
      </c>
      <c r="AX344" s="149">
        <v>1</v>
      </c>
      <c r="AY344" s="149">
        <v>1</v>
      </c>
      <c r="AZ344" s="149">
        <v>1</v>
      </c>
      <c r="BA344" s="149">
        <v>1</v>
      </c>
      <c r="BB344" s="149">
        <v>1</v>
      </c>
      <c r="BC344" s="149">
        <v>1</v>
      </c>
      <c r="BD344" s="149">
        <v>1</v>
      </c>
      <c r="BE344" s="149">
        <v>1</v>
      </c>
      <c r="BF344" s="149">
        <v>1</v>
      </c>
      <c r="BG344" s="149">
        <v>1</v>
      </c>
      <c r="BH344" s="149">
        <v>1</v>
      </c>
      <c r="BI344" s="149">
        <v>1</v>
      </c>
      <c r="BJ344" s="149">
        <v>1</v>
      </c>
      <c r="BK344" s="149">
        <v>1</v>
      </c>
      <c r="BL344" s="149">
        <v>1</v>
      </c>
      <c r="BM344" s="149">
        <v>1</v>
      </c>
      <c r="BN344" s="149">
        <v>1</v>
      </c>
      <c r="BO344" s="149">
        <v>1</v>
      </c>
      <c r="BP344" s="149">
        <v>1</v>
      </c>
      <c r="BQ344" s="149">
        <v>1</v>
      </c>
      <c r="BR344" s="149">
        <v>1</v>
      </c>
      <c r="BS344" s="149">
        <v>1</v>
      </c>
      <c r="BT344" s="149">
        <v>1</v>
      </c>
      <c r="BU344" s="149"/>
      <c r="BV344" s="149"/>
      <c r="BW344" s="149"/>
      <c r="BX344" s="149"/>
      <c r="BY344" s="149"/>
      <c r="BZ344" s="149"/>
      <c r="CA344" s="149"/>
      <c r="CB344" s="149"/>
      <c r="CC344" s="149"/>
      <c r="CD344" s="149"/>
      <c r="CE344" s="149"/>
      <c r="CF344" s="149"/>
      <c r="CG344" s="149"/>
      <c r="CH344" s="149"/>
      <c r="CI344" s="149"/>
      <c r="CJ344" s="149"/>
      <c r="CK344" s="149"/>
      <c r="CL344" s="149"/>
      <c r="CM344" s="149"/>
      <c r="CN344" s="149"/>
      <c r="CO344" s="149"/>
      <c r="CP344" s="149"/>
      <c r="CQ344" s="149"/>
      <c r="CR344" s="149"/>
      <c r="CS344" s="150"/>
      <c r="CT344" s="151"/>
      <c r="CW344" s="68"/>
      <c r="CX344" s="152"/>
    </row>
    <row r="345" spans="1:102">
      <c r="A345" s="289" t="s">
        <v>8334</v>
      </c>
      <c r="B345" s="146" t="s">
        <v>624</v>
      </c>
      <c r="C345" s="147" t="str">
        <f>+_xlfn.XLOOKUP(B345,'R4'!B:B,'R4'!C:C)</f>
        <v>AMR - KAMYON - MAN - KH</v>
      </c>
      <c r="D345" s="147"/>
      <c r="E345" s="150" t="s">
        <v>2</v>
      </c>
      <c r="F345" s="150" t="s">
        <v>38</v>
      </c>
      <c r="G345" s="150" t="s">
        <v>35</v>
      </c>
      <c r="H345" s="150" t="s">
        <v>8271</v>
      </c>
      <c r="I345" s="156"/>
      <c r="J345" s="148">
        <v>0</v>
      </c>
      <c r="K345" s="149">
        <v>0</v>
      </c>
      <c r="L345" s="149">
        <v>0</v>
      </c>
      <c r="M345" s="149">
        <v>0</v>
      </c>
      <c r="N345" s="149">
        <v>0</v>
      </c>
      <c r="O345" s="149">
        <v>0</v>
      </c>
      <c r="P345" s="149">
        <v>1</v>
      </c>
      <c r="Q345" s="149">
        <v>1</v>
      </c>
      <c r="R345" s="149">
        <v>1</v>
      </c>
      <c r="S345" s="149">
        <v>1</v>
      </c>
      <c r="T345" s="149">
        <v>1</v>
      </c>
      <c r="U345" s="149">
        <v>1</v>
      </c>
      <c r="V345" s="149">
        <v>1</v>
      </c>
      <c r="W345" s="149">
        <v>1</v>
      </c>
      <c r="X345" s="149">
        <v>1</v>
      </c>
      <c r="Y345" s="149">
        <v>1</v>
      </c>
      <c r="Z345" s="149">
        <v>1</v>
      </c>
      <c r="AA345" s="149">
        <v>1</v>
      </c>
      <c r="AB345" s="149">
        <v>1</v>
      </c>
      <c r="AC345" s="149">
        <v>1</v>
      </c>
      <c r="AD345" s="149">
        <v>1</v>
      </c>
      <c r="AE345" s="149">
        <v>1</v>
      </c>
      <c r="AF345" s="149">
        <v>1</v>
      </c>
      <c r="AG345" s="149">
        <v>1</v>
      </c>
      <c r="AH345" s="149">
        <v>1</v>
      </c>
      <c r="AI345" s="149">
        <v>1</v>
      </c>
      <c r="AJ345" s="149">
        <v>1</v>
      </c>
      <c r="AK345" s="149">
        <v>1</v>
      </c>
      <c r="AL345" s="149">
        <v>1</v>
      </c>
      <c r="AM345" s="149">
        <v>1</v>
      </c>
      <c r="AN345" s="149">
        <v>1</v>
      </c>
      <c r="AO345" s="149">
        <v>1</v>
      </c>
      <c r="AP345" s="149">
        <v>1</v>
      </c>
      <c r="AQ345" s="149">
        <v>1</v>
      </c>
      <c r="AR345" s="149">
        <v>1</v>
      </c>
      <c r="AS345" s="149">
        <v>1</v>
      </c>
      <c r="AT345" s="149">
        <v>1</v>
      </c>
      <c r="AU345" s="149">
        <v>1</v>
      </c>
      <c r="AV345" s="149">
        <v>1</v>
      </c>
      <c r="AW345" s="149">
        <v>1</v>
      </c>
      <c r="AX345" s="149">
        <v>1</v>
      </c>
      <c r="AY345" s="149">
        <v>1</v>
      </c>
      <c r="AZ345" s="149">
        <v>1</v>
      </c>
      <c r="BA345" s="149">
        <v>1</v>
      </c>
      <c r="BB345" s="149">
        <v>1</v>
      </c>
      <c r="BC345" s="149">
        <v>1</v>
      </c>
      <c r="BD345" s="149">
        <v>1</v>
      </c>
      <c r="BE345" s="149">
        <v>1</v>
      </c>
      <c r="BF345" s="149">
        <v>1</v>
      </c>
      <c r="BG345" s="149">
        <v>1</v>
      </c>
      <c r="BH345" s="149">
        <v>1</v>
      </c>
      <c r="BI345" s="149">
        <v>1</v>
      </c>
      <c r="BJ345" s="149">
        <v>1</v>
      </c>
      <c r="BK345" s="149">
        <v>1</v>
      </c>
      <c r="BL345" s="149">
        <v>1</v>
      </c>
      <c r="BM345" s="149">
        <v>1</v>
      </c>
      <c r="BN345" s="149">
        <v>1</v>
      </c>
      <c r="BO345" s="149">
        <v>1</v>
      </c>
      <c r="BP345" s="149">
        <v>1</v>
      </c>
      <c r="BQ345" s="149">
        <v>1</v>
      </c>
      <c r="BR345" s="149">
        <v>1</v>
      </c>
      <c r="BS345" s="149">
        <v>1</v>
      </c>
      <c r="BT345" s="149">
        <v>1</v>
      </c>
      <c r="BU345" s="149"/>
      <c r="BV345" s="149"/>
      <c r="BW345" s="149"/>
      <c r="BX345" s="149"/>
      <c r="BY345" s="149"/>
      <c r="BZ345" s="149"/>
      <c r="CA345" s="149"/>
      <c r="CB345" s="149"/>
      <c r="CC345" s="149"/>
      <c r="CD345" s="149"/>
      <c r="CE345" s="149"/>
      <c r="CF345" s="149"/>
      <c r="CG345" s="149"/>
      <c r="CH345" s="149"/>
      <c r="CI345" s="149"/>
      <c r="CJ345" s="149"/>
      <c r="CK345" s="149"/>
      <c r="CL345" s="149"/>
      <c r="CM345" s="149"/>
      <c r="CN345" s="149"/>
      <c r="CO345" s="149"/>
      <c r="CP345" s="149"/>
      <c r="CQ345" s="149"/>
      <c r="CR345" s="149"/>
      <c r="CS345" s="150"/>
      <c r="CT345" s="151"/>
      <c r="CW345" s="68"/>
      <c r="CX345" s="152"/>
    </row>
    <row r="346" spans="1:102">
      <c r="A346" s="289" t="s">
        <v>8334</v>
      </c>
      <c r="B346" s="146" t="s">
        <v>627</v>
      </c>
      <c r="C346" s="147" t="str">
        <f>+_xlfn.XLOOKUP(B346,'R4'!B:B,'R4'!C:C)</f>
        <v>AMR - KAMYON - MAN - KH</v>
      </c>
      <c r="D346" s="147"/>
      <c r="E346" s="150" t="s">
        <v>2</v>
      </c>
      <c r="F346" s="150" t="s">
        <v>38</v>
      </c>
      <c r="G346" s="150" t="s">
        <v>35</v>
      </c>
      <c r="H346" s="150" t="s">
        <v>8271</v>
      </c>
      <c r="I346" s="156"/>
      <c r="J346" s="148">
        <v>0</v>
      </c>
      <c r="K346" s="149">
        <v>0</v>
      </c>
      <c r="L346" s="149">
        <v>0</v>
      </c>
      <c r="M346" s="149">
        <v>0</v>
      </c>
      <c r="N346" s="149">
        <v>0</v>
      </c>
      <c r="O346" s="149">
        <v>0</v>
      </c>
      <c r="P346" s="149">
        <v>1</v>
      </c>
      <c r="Q346" s="149">
        <v>1</v>
      </c>
      <c r="R346" s="149">
        <v>1</v>
      </c>
      <c r="S346" s="149">
        <v>1</v>
      </c>
      <c r="T346" s="149">
        <v>1</v>
      </c>
      <c r="U346" s="149">
        <v>1</v>
      </c>
      <c r="V346" s="149">
        <v>1</v>
      </c>
      <c r="W346" s="149">
        <v>1</v>
      </c>
      <c r="X346" s="149">
        <v>1</v>
      </c>
      <c r="Y346" s="149">
        <v>1</v>
      </c>
      <c r="Z346" s="149">
        <v>1</v>
      </c>
      <c r="AA346" s="149">
        <v>1</v>
      </c>
      <c r="AB346" s="149">
        <v>1</v>
      </c>
      <c r="AC346" s="149">
        <v>1</v>
      </c>
      <c r="AD346" s="149">
        <v>1</v>
      </c>
      <c r="AE346" s="149">
        <v>1</v>
      </c>
      <c r="AF346" s="149">
        <v>1</v>
      </c>
      <c r="AG346" s="149">
        <v>1</v>
      </c>
      <c r="AH346" s="149">
        <v>1</v>
      </c>
      <c r="AI346" s="149">
        <v>1</v>
      </c>
      <c r="AJ346" s="149">
        <v>1</v>
      </c>
      <c r="AK346" s="149">
        <v>1</v>
      </c>
      <c r="AL346" s="149">
        <v>1</v>
      </c>
      <c r="AM346" s="149">
        <v>1</v>
      </c>
      <c r="AN346" s="149">
        <v>1</v>
      </c>
      <c r="AO346" s="149">
        <v>1</v>
      </c>
      <c r="AP346" s="149">
        <v>1</v>
      </c>
      <c r="AQ346" s="149">
        <v>1</v>
      </c>
      <c r="AR346" s="149">
        <v>1</v>
      </c>
      <c r="AS346" s="149">
        <v>1</v>
      </c>
      <c r="AT346" s="149">
        <v>1</v>
      </c>
      <c r="AU346" s="149">
        <v>1</v>
      </c>
      <c r="AV346" s="149">
        <v>1</v>
      </c>
      <c r="AW346" s="149">
        <v>1</v>
      </c>
      <c r="AX346" s="149">
        <v>1</v>
      </c>
      <c r="AY346" s="149">
        <v>1</v>
      </c>
      <c r="AZ346" s="149">
        <v>1</v>
      </c>
      <c r="BA346" s="149">
        <v>1</v>
      </c>
      <c r="BB346" s="149">
        <v>1</v>
      </c>
      <c r="BC346" s="149">
        <v>1</v>
      </c>
      <c r="BD346" s="149">
        <v>1</v>
      </c>
      <c r="BE346" s="149">
        <v>1</v>
      </c>
      <c r="BF346" s="149">
        <v>1</v>
      </c>
      <c r="BG346" s="149">
        <v>1</v>
      </c>
      <c r="BH346" s="149">
        <v>1</v>
      </c>
      <c r="BI346" s="149">
        <v>1</v>
      </c>
      <c r="BJ346" s="149">
        <v>1</v>
      </c>
      <c r="BK346" s="149">
        <v>1</v>
      </c>
      <c r="BL346" s="149">
        <v>1</v>
      </c>
      <c r="BM346" s="149">
        <v>1</v>
      </c>
      <c r="BN346" s="149">
        <v>1</v>
      </c>
      <c r="BO346" s="149">
        <v>1</v>
      </c>
      <c r="BP346" s="149">
        <v>1</v>
      </c>
      <c r="BQ346" s="149">
        <v>1</v>
      </c>
      <c r="BR346" s="149">
        <v>1</v>
      </c>
      <c r="BS346" s="149">
        <v>1</v>
      </c>
      <c r="BT346" s="149">
        <v>1</v>
      </c>
      <c r="BU346" s="149"/>
      <c r="BV346" s="149"/>
      <c r="BW346" s="149"/>
      <c r="BX346" s="149"/>
      <c r="BY346" s="149"/>
      <c r="BZ346" s="149"/>
      <c r="CA346" s="149"/>
      <c r="CB346" s="149"/>
      <c r="CC346" s="149"/>
      <c r="CD346" s="149"/>
      <c r="CE346" s="149"/>
      <c r="CF346" s="149"/>
      <c r="CG346" s="149"/>
      <c r="CH346" s="149"/>
      <c r="CI346" s="149"/>
      <c r="CJ346" s="149"/>
      <c r="CK346" s="149"/>
      <c r="CL346" s="149"/>
      <c r="CM346" s="149"/>
      <c r="CN346" s="149"/>
      <c r="CO346" s="149"/>
      <c r="CP346" s="149"/>
      <c r="CQ346" s="149"/>
      <c r="CR346" s="149"/>
      <c r="CS346" s="150"/>
      <c r="CT346" s="151"/>
      <c r="CW346" s="68"/>
      <c r="CX346" s="152"/>
    </row>
    <row r="347" spans="1:102">
      <c r="A347" s="289" t="s">
        <v>8334</v>
      </c>
      <c r="B347" s="146" t="s">
        <v>630</v>
      </c>
      <c r="C347" s="147" t="str">
        <f>+_xlfn.XLOOKUP(B347,'R4'!B:B,'R4'!C:C)</f>
        <v>AMR - KAMYON - MAN - KH</v>
      </c>
      <c r="D347" s="147"/>
      <c r="E347" s="150" t="s">
        <v>2</v>
      </c>
      <c r="F347" s="150" t="s">
        <v>38</v>
      </c>
      <c r="G347" s="150" t="s">
        <v>35</v>
      </c>
      <c r="H347" s="150" t="s">
        <v>8271</v>
      </c>
      <c r="I347" s="156"/>
      <c r="J347" s="148">
        <v>0</v>
      </c>
      <c r="K347" s="149">
        <v>0</v>
      </c>
      <c r="L347" s="149">
        <v>0</v>
      </c>
      <c r="M347" s="149">
        <v>0</v>
      </c>
      <c r="N347" s="149">
        <v>0</v>
      </c>
      <c r="O347" s="149">
        <v>0</v>
      </c>
      <c r="P347" s="149">
        <v>1</v>
      </c>
      <c r="Q347" s="149">
        <v>1</v>
      </c>
      <c r="R347" s="149">
        <v>1</v>
      </c>
      <c r="S347" s="149">
        <v>1</v>
      </c>
      <c r="T347" s="149">
        <v>1</v>
      </c>
      <c r="U347" s="149">
        <v>1</v>
      </c>
      <c r="V347" s="149">
        <v>1</v>
      </c>
      <c r="W347" s="149">
        <v>1</v>
      </c>
      <c r="X347" s="149">
        <v>1</v>
      </c>
      <c r="Y347" s="149">
        <v>1</v>
      </c>
      <c r="Z347" s="149">
        <v>1</v>
      </c>
      <c r="AA347" s="149">
        <v>1</v>
      </c>
      <c r="AB347" s="149">
        <v>1</v>
      </c>
      <c r="AC347" s="149">
        <v>1</v>
      </c>
      <c r="AD347" s="149">
        <v>1</v>
      </c>
      <c r="AE347" s="149">
        <v>1</v>
      </c>
      <c r="AF347" s="149">
        <v>1</v>
      </c>
      <c r="AG347" s="149">
        <v>1</v>
      </c>
      <c r="AH347" s="149">
        <v>1</v>
      </c>
      <c r="AI347" s="149">
        <v>1</v>
      </c>
      <c r="AJ347" s="149">
        <v>1</v>
      </c>
      <c r="AK347" s="149">
        <v>1</v>
      </c>
      <c r="AL347" s="149">
        <v>1</v>
      </c>
      <c r="AM347" s="149">
        <v>1</v>
      </c>
      <c r="AN347" s="149">
        <v>1</v>
      </c>
      <c r="AO347" s="149">
        <v>1</v>
      </c>
      <c r="AP347" s="149">
        <v>1</v>
      </c>
      <c r="AQ347" s="149">
        <v>1</v>
      </c>
      <c r="AR347" s="149">
        <v>1</v>
      </c>
      <c r="AS347" s="149">
        <v>1</v>
      </c>
      <c r="AT347" s="149">
        <v>1</v>
      </c>
      <c r="AU347" s="149">
        <v>1</v>
      </c>
      <c r="AV347" s="149">
        <v>1</v>
      </c>
      <c r="AW347" s="149">
        <v>1</v>
      </c>
      <c r="AX347" s="149">
        <v>1</v>
      </c>
      <c r="AY347" s="149">
        <v>1</v>
      </c>
      <c r="AZ347" s="149">
        <v>1</v>
      </c>
      <c r="BA347" s="149">
        <v>1</v>
      </c>
      <c r="BB347" s="149">
        <v>1</v>
      </c>
      <c r="BC347" s="149">
        <v>1</v>
      </c>
      <c r="BD347" s="149">
        <v>1</v>
      </c>
      <c r="BE347" s="149">
        <v>1</v>
      </c>
      <c r="BF347" s="149">
        <v>1</v>
      </c>
      <c r="BG347" s="149">
        <v>1</v>
      </c>
      <c r="BH347" s="149">
        <v>1</v>
      </c>
      <c r="BI347" s="149">
        <v>1</v>
      </c>
      <c r="BJ347" s="149">
        <v>1</v>
      </c>
      <c r="BK347" s="149">
        <v>1</v>
      </c>
      <c r="BL347" s="149">
        <v>1</v>
      </c>
      <c r="BM347" s="149">
        <v>1</v>
      </c>
      <c r="BN347" s="149">
        <v>1</v>
      </c>
      <c r="BO347" s="149">
        <v>1</v>
      </c>
      <c r="BP347" s="149">
        <v>1</v>
      </c>
      <c r="BQ347" s="149">
        <v>1</v>
      </c>
      <c r="BR347" s="149">
        <v>1</v>
      </c>
      <c r="BS347" s="149">
        <v>1</v>
      </c>
      <c r="BT347" s="149">
        <v>1</v>
      </c>
      <c r="BU347" s="149"/>
      <c r="BV347" s="149"/>
      <c r="BW347" s="149"/>
      <c r="BX347" s="149"/>
      <c r="BY347" s="149"/>
      <c r="BZ347" s="149"/>
      <c r="CA347" s="149"/>
      <c r="CB347" s="149"/>
      <c r="CC347" s="149"/>
      <c r="CD347" s="149"/>
      <c r="CE347" s="149"/>
      <c r="CF347" s="149"/>
      <c r="CG347" s="149"/>
      <c r="CH347" s="149"/>
      <c r="CI347" s="149"/>
      <c r="CJ347" s="149"/>
      <c r="CK347" s="149"/>
      <c r="CL347" s="149"/>
      <c r="CM347" s="149"/>
      <c r="CN347" s="149"/>
      <c r="CO347" s="149"/>
      <c r="CP347" s="149"/>
      <c r="CQ347" s="149"/>
      <c r="CR347" s="149"/>
      <c r="CS347" s="150"/>
      <c r="CT347" s="151"/>
      <c r="CW347" s="68"/>
      <c r="CX347" s="152"/>
    </row>
    <row r="348" spans="1:102">
      <c r="A348" s="289" t="s">
        <v>8334</v>
      </c>
      <c r="B348" s="146" t="s">
        <v>633</v>
      </c>
      <c r="C348" s="147" t="str">
        <f>+_xlfn.XLOOKUP(B348,'R4'!B:B,'R4'!C:C)</f>
        <v>AMR - KAMYON - MAN - KH</v>
      </c>
      <c r="D348" s="147"/>
      <c r="E348" s="150" t="s">
        <v>2</v>
      </c>
      <c r="F348" s="150" t="s">
        <v>38</v>
      </c>
      <c r="G348" s="150" t="s">
        <v>35</v>
      </c>
      <c r="H348" s="150" t="s">
        <v>8271</v>
      </c>
      <c r="I348" s="156"/>
      <c r="J348" s="148">
        <v>0</v>
      </c>
      <c r="K348" s="149">
        <v>0</v>
      </c>
      <c r="L348" s="149">
        <v>0</v>
      </c>
      <c r="M348" s="149">
        <v>0</v>
      </c>
      <c r="N348" s="149">
        <v>0</v>
      </c>
      <c r="O348" s="149">
        <v>0</v>
      </c>
      <c r="P348" s="149">
        <v>1</v>
      </c>
      <c r="Q348" s="149">
        <v>1</v>
      </c>
      <c r="R348" s="149">
        <v>1</v>
      </c>
      <c r="S348" s="149">
        <v>1</v>
      </c>
      <c r="T348" s="149">
        <v>1</v>
      </c>
      <c r="U348" s="149">
        <v>1</v>
      </c>
      <c r="V348" s="149">
        <v>1</v>
      </c>
      <c r="W348" s="149">
        <v>1</v>
      </c>
      <c r="X348" s="149">
        <v>1</v>
      </c>
      <c r="Y348" s="149">
        <v>1</v>
      </c>
      <c r="Z348" s="149">
        <v>1</v>
      </c>
      <c r="AA348" s="149">
        <v>1</v>
      </c>
      <c r="AB348" s="149">
        <v>1</v>
      </c>
      <c r="AC348" s="149">
        <v>1</v>
      </c>
      <c r="AD348" s="149">
        <v>1</v>
      </c>
      <c r="AE348" s="149">
        <v>1</v>
      </c>
      <c r="AF348" s="149">
        <v>1</v>
      </c>
      <c r="AG348" s="149">
        <v>1</v>
      </c>
      <c r="AH348" s="149">
        <v>1</v>
      </c>
      <c r="AI348" s="149">
        <v>1</v>
      </c>
      <c r="AJ348" s="149">
        <v>1</v>
      </c>
      <c r="AK348" s="149">
        <v>1</v>
      </c>
      <c r="AL348" s="149">
        <v>1</v>
      </c>
      <c r="AM348" s="149">
        <v>1</v>
      </c>
      <c r="AN348" s="149">
        <v>1</v>
      </c>
      <c r="AO348" s="149">
        <v>1</v>
      </c>
      <c r="AP348" s="149">
        <v>1</v>
      </c>
      <c r="AQ348" s="149">
        <v>1</v>
      </c>
      <c r="AR348" s="149">
        <v>1</v>
      </c>
      <c r="AS348" s="149">
        <v>1</v>
      </c>
      <c r="AT348" s="149">
        <v>1</v>
      </c>
      <c r="AU348" s="149">
        <v>1</v>
      </c>
      <c r="AV348" s="149">
        <v>1</v>
      </c>
      <c r="AW348" s="149">
        <v>1</v>
      </c>
      <c r="AX348" s="149">
        <v>1</v>
      </c>
      <c r="AY348" s="149">
        <v>1</v>
      </c>
      <c r="AZ348" s="149">
        <v>1</v>
      </c>
      <c r="BA348" s="149">
        <v>1</v>
      </c>
      <c r="BB348" s="149">
        <v>1</v>
      </c>
      <c r="BC348" s="149">
        <v>1</v>
      </c>
      <c r="BD348" s="149">
        <v>1</v>
      </c>
      <c r="BE348" s="149">
        <v>1</v>
      </c>
      <c r="BF348" s="149">
        <v>1</v>
      </c>
      <c r="BG348" s="149">
        <v>1</v>
      </c>
      <c r="BH348" s="149">
        <v>1</v>
      </c>
      <c r="BI348" s="149">
        <v>1</v>
      </c>
      <c r="BJ348" s="149">
        <v>1</v>
      </c>
      <c r="BK348" s="149">
        <v>1</v>
      </c>
      <c r="BL348" s="149">
        <v>1</v>
      </c>
      <c r="BM348" s="149">
        <v>1</v>
      </c>
      <c r="BN348" s="149">
        <v>1</v>
      </c>
      <c r="BO348" s="149">
        <v>1</v>
      </c>
      <c r="BP348" s="149">
        <v>1</v>
      </c>
      <c r="BQ348" s="149">
        <v>1</v>
      </c>
      <c r="BR348" s="149">
        <v>1</v>
      </c>
      <c r="BS348" s="149">
        <v>1</v>
      </c>
      <c r="BT348" s="149">
        <v>1</v>
      </c>
      <c r="BU348" s="149"/>
      <c r="BV348" s="149"/>
      <c r="BW348" s="149"/>
      <c r="BX348" s="149"/>
      <c r="BY348" s="149"/>
      <c r="BZ348" s="149"/>
      <c r="CA348" s="149"/>
      <c r="CB348" s="149"/>
      <c r="CC348" s="149"/>
      <c r="CD348" s="149"/>
      <c r="CE348" s="149"/>
      <c r="CF348" s="149"/>
      <c r="CG348" s="149"/>
      <c r="CH348" s="149"/>
      <c r="CI348" s="149"/>
      <c r="CJ348" s="149"/>
      <c r="CK348" s="149"/>
      <c r="CL348" s="149"/>
      <c r="CM348" s="149"/>
      <c r="CN348" s="149"/>
      <c r="CO348" s="149"/>
      <c r="CP348" s="149"/>
      <c r="CQ348" s="149"/>
      <c r="CR348" s="149"/>
      <c r="CS348" s="150"/>
      <c r="CT348" s="151"/>
      <c r="CW348" s="68"/>
      <c r="CX348" s="152"/>
    </row>
    <row r="349" spans="1:102">
      <c r="A349" s="289" t="s">
        <v>8334</v>
      </c>
      <c r="B349" s="146" t="s">
        <v>636</v>
      </c>
      <c r="C349" s="147" t="str">
        <f>+_xlfn.XLOOKUP(B349,'R4'!B:B,'R4'!C:C)</f>
        <v>AMR - KAMYON - MAN - KH</v>
      </c>
      <c r="D349" s="147"/>
      <c r="E349" s="150" t="s">
        <v>2</v>
      </c>
      <c r="F349" s="150" t="s">
        <v>38</v>
      </c>
      <c r="G349" s="150" t="s">
        <v>35</v>
      </c>
      <c r="H349" s="150" t="s">
        <v>8271</v>
      </c>
      <c r="I349" s="156"/>
      <c r="J349" s="148">
        <v>0</v>
      </c>
      <c r="K349" s="149">
        <v>0</v>
      </c>
      <c r="L349" s="149">
        <v>0</v>
      </c>
      <c r="M349" s="149">
        <v>0</v>
      </c>
      <c r="N349" s="149">
        <v>0</v>
      </c>
      <c r="O349" s="149">
        <v>0</v>
      </c>
      <c r="P349" s="149">
        <v>1</v>
      </c>
      <c r="Q349" s="149">
        <v>1</v>
      </c>
      <c r="R349" s="149">
        <v>1</v>
      </c>
      <c r="S349" s="149">
        <v>1</v>
      </c>
      <c r="T349" s="149">
        <v>1</v>
      </c>
      <c r="U349" s="149">
        <v>1</v>
      </c>
      <c r="V349" s="149">
        <v>1</v>
      </c>
      <c r="W349" s="149">
        <v>1</v>
      </c>
      <c r="X349" s="149">
        <v>1</v>
      </c>
      <c r="Y349" s="149">
        <v>1</v>
      </c>
      <c r="Z349" s="149">
        <v>1</v>
      </c>
      <c r="AA349" s="149">
        <v>1</v>
      </c>
      <c r="AB349" s="149">
        <v>1</v>
      </c>
      <c r="AC349" s="149">
        <v>1</v>
      </c>
      <c r="AD349" s="149">
        <v>1</v>
      </c>
      <c r="AE349" s="149">
        <v>1</v>
      </c>
      <c r="AF349" s="149">
        <v>1</v>
      </c>
      <c r="AG349" s="149">
        <v>1</v>
      </c>
      <c r="AH349" s="149">
        <v>1</v>
      </c>
      <c r="AI349" s="149">
        <v>1</v>
      </c>
      <c r="AJ349" s="149">
        <v>1</v>
      </c>
      <c r="AK349" s="149">
        <v>1</v>
      </c>
      <c r="AL349" s="149">
        <v>1</v>
      </c>
      <c r="AM349" s="149">
        <v>1</v>
      </c>
      <c r="AN349" s="149">
        <v>1</v>
      </c>
      <c r="AO349" s="149">
        <v>1</v>
      </c>
      <c r="AP349" s="149">
        <v>1</v>
      </c>
      <c r="AQ349" s="149">
        <v>1</v>
      </c>
      <c r="AR349" s="149">
        <v>1</v>
      </c>
      <c r="AS349" s="149">
        <v>1</v>
      </c>
      <c r="AT349" s="149">
        <v>1</v>
      </c>
      <c r="AU349" s="149">
        <v>1</v>
      </c>
      <c r="AV349" s="149">
        <v>1</v>
      </c>
      <c r="AW349" s="149">
        <v>1</v>
      </c>
      <c r="AX349" s="149">
        <v>1</v>
      </c>
      <c r="AY349" s="149">
        <v>1</v>
      </c>
      <c r="AZ349" s="149">
        <v>1</v>
      </c>
      <c r="BA349" s="149">
        <v>1</v>
      </c>
      <c r="BB349" s="149">
        <v>1</v>
      </c>
      <c r="BC349" s="149">
        <v>1</v>
      </c>
      <c r="BD349" s="149">
        <v>1</v>
      </c>
      <c r="BE349" s="149">
        <v>1</v>
      </c>
      <c r="BF349" s="149">
        <v>1</v>
      </c>
      <c r="BG349" s="149">
        <v>1</v>
      </c>
      <c r="BH349" s="149">
        <v>1</v>
      </c>
      <c r="BI349" s="149">
        <v>1</v>
      </c>
      <c r="BJ349" s="149">
        <v>1</v>
      </c>
      <c r="BK349" s="149">
        <v>1</v>
      </c>
      <c r="BL349" s="149">
        <v>1</v>
      </c>
      <c r="BM349" s="149">
        <v>1</v>
      </c>
      <c r="BN349" s="149">
        <v>1</v>
      </c>
      <c r="BO349" s="149">
        <v>1</v>
      </c>
      <c r="BP349" s="149">
        <v>1</v>
      </c>
      <c r="BQ349" s="149">
        <v>1</v>
      </c>
      <c r="BR349" s="149">
        <v>1</v>
      </c>
      <c r="BS349" s="149">
        <v>1</v>
      </c>
      <c r="BT349" s="149">
        <v>1</v>
      </c>
      <c r="BU349" s="149"/>
      <c r="BV349" s="149"/>
      <c r="BW349" s="149"/>
      <c r="BX349" s="149"/>
      <c r="BY349" s="149"/>
      <c r="BZ349" s="149"/>
      <c r="CA349" s="149"/>
      <c r="CB349" s="149"/>
      <c r="CC349" s="149"/>
      <c r="CD349" s="149"/>
      <c r="CE349" s="149"/>
      <c r="CF349" s="149"/>
      <c r="CG349" s="149"/>
      <c r="CH349" s="149"/>
      <c r="CI349" s="149"/>
      <c r="CJ349" s="149"/>
      <c r="CK349" s="149"/>
      <c r="CL349" s="149"/>
      <c r="CM349" s="149"/>
      <c r="CN349" s="149"/>
      <c r="CO349" s="149"/>
      <c r="CP349" s="149"/>
      <c r="CQ349" s="149"/>
      <c r="CR349" s="149"/>
      <c r="CS349" s="150"/>
      <c r="CT349" s="151"/>
      <c r="CW349" s="68"/>
      <c r="CX349" s="152"/>
    </row>
    <row r="350" spans="1:102">
      <c r="A350" s="289" t="s">
        <v>8334</v>
      </c>
      <c r="B350" s="146" t="s">
        <v>639</v>
      </c>
      <c r="C350" s="147" t="str">
        <f>+_xlfn.XLOOKUP(B350,'R4'!B:B,'R4'!C:C)</f>
        <v>AMR - KAMYON - MAN - KH</v>
      </c>
      <c r="D350" s="147"/>
      <c r="E350" s="150" t="s">
        <v>2</v>
      </c>
      <c r="F350" s="150" t="s">
        <v>38</v>
      </c>
      <c r="G350" s="150" t="s">
        <v>35</v>
      </c>
      <c r="H350" s="150" t="s">
        <v>8271</v>
      </c>
      <c r="I350" s="156"/>
      <c r="J350" s="148">
        <v>0</v>
      </c>
      <c r="K350" s="149">
        <v>0</v>
      </c>
      <c r="L350" s="149">
        <v>0</v>
      </c>
      <c r="M350" s="149">
        <v>0</v>
      </c>
      <c r="N350" s="149">
        <v>0</v>
      </c>
      <c r="O350" s="149">
        <v>0</v>
      </c>
      <c r="P350" s="149">
        <v>0</v>
      </c>
      <c r="Q350" s="149">
        <v>1</v>
      </c>
      <c r="R350" s="149">
        <v>1</v>
      </c>
      <c r="S350" s="149">
        <v>1</v>
      </c>
      <c r="T350" s="149">
        <v>1</v>
      </c>
      <c r="U350" s="149">
        <v>1</v>
      </c>
      <c r="V350" s="149">
        <v>1</v>
      </c>
      <c r="W350" s="149">
        <v>1</v>
      </c>
      <c r="X350" s="149">
        <v>1</v>
      </c>
      <c r="Y350" s="149">
        <v>1</v>
      </c>
      <c r="Z350" s="149">
        <v>1</v>
      </c>
      <c r="AA350" s="149">
        <v>1</v>
      </c>
      <c r="AB350" s="149">
        <v>1</v>
      </c>
      <c r="AC350" s="149">
        <v>1</v>
      </c>
      <c r="AD350" s="149">
        <v>1</v>
      </c>
      <c r="AE350" s="149">
        <v>1</v>
      </c>
      <c r="AF350" s="149">
        <v>1</v>
      </c>
      <c r="AG350" s="149">
        <v>1</v>
      </c>
      <c r="AH350" s="149">
        <v>1</v>
      </c>
      <c r="AI350" s="149">
        <v>1</v>
      </c>
      <c r="AJ350" s="149">
        <v>1</v>
      </c>
      <c r="AK350" s="149">
        <v>1</v>
      </c>
      <c r="AL350" s="149">
        <v>1</v>
      </c>
      <c r="AM350" s="149">
        <v>1</v>
      </c>
      <c r="AN350" s="149">
        <v>1</v>
      </c>
      <c r="AO350" s="149">
        <v>1</v>
      </c>
      <c r="AP350" s="149">
        <v>1</v>
      </c>
      <c r="AQ350" s="149">
        <v>1</v>
      </c>
      <c r="AR350" s="149">
        <v>1</v>
      </c>
      <c r="AS350" s="149">
        <v>1</v>
      </c>
      <c r="AT350" s="149">
        <v>1</v>
      </c>
      <c r="AU350" s="149">
        <v>1</v>
      </c>
      <c r="AV350" s="149">
        <v>1</v>
      </c>
      <c r="AW350" s="149">
        <v>1</v>
      </c>
      <c r="AX350" s="149">
        <v>1</v>
      </c>
      <c r="AY350" s="149">
        <v>1</v>
      </c>
      <c r="AZ350" s="149">
        <v>1</v>
      </c>
      <c r="BA350" s="149">
        <v>1</v>
      </c>
      <c r="BB350" s="149">
        <v>1</v>
      </c>
      <c r="BC350" s="149">
        <v>1</v>
      </c>
      <c r="BD350" s="149">
        <v>1</v>
      </c>
      <c r="BE350" s="149">
        <v>1</v>
      </c>
      <c r="BF350" s="149">
        <v>1</v>
      </c>
      <c r="BG350" s="149">
        <v>1</v>
      </c>
      <c r="BH350" s="149">
        <v>1</v>
      </c>
      <c r="BI350" s="149">
        <v>1</v>
      </c>
      <c r="BJ350" s="149">
        <v>1</v>
      </c>
      <c r="BK350" s="149">
        <v>1</v>
      </c>
      <c r="BL350" s="149">
        <v>1</v>
      </c>
      <c r="BM350" s="149">
        <v>1</v>
      </c>
      <c r="BN350" s="149">
        <v>1</v>
      </c>
      <c r="BO350" s="149">
        <v>1</v>
      </c>
      <c r="BP350" s="149">
        <v>1</v>
      </c>
      <c r="BQ350" s="149">
        <v>1</v>
      </c>
      <c r="BR350" s="149">
        <v>1</v>
      </c>
      <c r="BS350" s="149">
        <v>1</v>
      </c>
      <c r="BT350" s="149">
        <v>1</v>
      </c>
      <c r="BU350" s="149"/>
      <c r="BV350" s="149"/>
      <c r="BW350" s="149"/>
      <c r="BX350" s="149"/>
      <c r="BY350" s="149"/>
      <c r="BZ350" s="149"/>
      <c r="CA350" s="149"/>
      <c r="CB350" s="149"/>
      <c r="CC350" s="149"/>
      <c r="CD350" s="149"/>
      <c r="CE350" s="149"/>
      <c r="CF350" s="149"/>
      <c r="CG350" s="149"/>
      <c r="CH350" s="149"/>
      <c r="CI350" s="149"/>
      <c r="CJ350" s="149"/>
      <c r="CK350" s="149"/>
      <c r="CL350" s="149"/>
      <c r="CM350" s="149"/>
      <c r="CN350" s="149"/>
      <c r="CO350" s="149"/>
      <c r="CP350" s="149"/>
      <c r="CQ350" s="149"/>
      <c r="CR350" s="149"/>
      <c r="CS350" s="150"/>
      <c r="CT350" s="151"/>
      <c r="CW350" s="68"/>
      <c r="CX350" s="152"/>
    </row>
    <row r="351" spans="1:102">
      <c r="A351" s="289" t="s">
        <v>8334</v>
      </c>
      <c r="B351" s="146" t="s">
        <v>642</v>
      </c>
      <c r="C351" s="147" t="str">
        <f>+_xlfn.XLOOKUP(B351,'R4'!B:B,'R4'!C:C)</f>
        <v>AMR - KAMYON - MAN - KH</v>
      </c>
      <c r="D351" s="147"/>
      <c r="E351" s="150" t="s">
        <v>2</v>
      </c>
      <c r="F351" s="150" t="s">
        <v>38</v>
      </c>
      <c r="G351" s="150" t="s">
        <v>35</v>
      </c>
      <c r="H351" s="150" t="s">
        <v>8271</v>
      </c>
      <c r="I351" s="156"/>
      <c r="J351" s="148">
        <v>0</v>
      </c>
      <c r="K351" s="149">
        <v>0</v>
      </c>
      <c r="L351" s="149">
        <v>0</v>
      </c>
      <c r="M351" s="149">
        <v>0</v>
      </c>
      <c r="N351" s="149">
        <v>0</v>
      </c>
      <c r="O351" s="149">
        <v>0</v>
      </c>
      <c r="P351" s="149">
        <v>0</v>
      </c>
      <c r="Q351" s="149">
        <v>1</v>
      </c>
      <c r="R351" s="149">
        <v>1</v>
      </c>
      <c r="S351" s="149">
        <v>1</v>
      </c>
      <c r="T351" s="149">
        <v>1</v>
      </c>
      <c r="U351" s="149">
        <v>1</v>
      </c>
      <c r="V351" s="149">
        <v>1</v>
      </c>
      <c r="W351" s="149">
        <v>1</v>
      </c>
      <c r="X351" s="149">
        <v>1</v>
      </c>
      <c r="Y351" s="149">
        <v>1</v>
      </c>
      <c r="Z351" s="149">
        <v>1</v>
      </c>
      <c r="AA351" s="149">
        <v>1</v>
      </c>
      <c r="AB351" s="149">
        <v>1</v>
      </c>
      <c r="AC351" s="149">
        <v>1</v>
      </c>
      <c r="AD351" s="149">
        <v>1</v>
      </c>
      <c r="AE351" s="149">
        <v>1</v>
      </c>
      <c r="AF351" s="149">
        <v>1</v>
      </c>
      <c r="AG351" s="149">
        <v>1</v>
      </c>
      <c r="AH351" s="149">
        <v>1</v>
      </c>
      <c r="AI351" s="149">
        <v>1</v>
      </c>
      <c r="AJ351" s="149">
        <v>1</v>
      </c>
      <c r="AK351" s="149">
        <v>1</v>
      </c>
      <c r="AL351" s="149">
        <v>1</v>
      </c>
      <c r="AM351" s="149">
        <v>1</v>
      </c>
      <c r="AN351" s="149">
        <v>1</v>
      </c>
      <c r="AO351" s="149">
        <v>1</v>
      </c>
      <c r="AP351" s="149">
        <v>1</v>
      </c>
      <c r="AQ351" s="149">
        <v>1</v>
      </c>
      <c r="AR351" s="149">
        <v>1</v>
      </c>
      <c r="AS351" s="149">
        <v>1</v>
      </c>
      <c r="AT351" s="149">
        <v>1</v>
      </c>
      <c r="AU351" s="149">
        <v>1</v>
      </c>
      <c r="AV351" s="149">
        <v>1</v>
      </c>
      <c r="AW351" s="149">
        <v>1</v>
      </c>
      <c r="AX351" s="149">
        <v>1</v>
      </c>
      <c r="AY351" s="149">
        <v>1</v>
      </c>
      <c r="AZ351" s="149">
        <v>1</v>
      </c>
      <c r="BA351" s="149">
        <v>1</v>
      </c>
      <c r="BB351" s="149">
        <v>1</v>
      </c>
      <c r="BC351" s="149">
        <v>1</v>
      </c>
      <c r="BD351" s="149">
        <v>1</v>
      </c>
      <c r="BE351" s="149">
        <v>1</v>
      </c>
      <c r="BF351" s="149">
        <v>1</v>
      </c>
      <c r="BG351" s="149">
        <v>1</v>
      </c>
      <c r="BH351" s="149">
        <v>1</v>
      </c>
      <c r="BI351" s="149">
        <v>1</v>
      </c>
      <c r="BJ351" s="149">
        <v>1</v>
      </c>
      <c r="BK351" s="149">
        <v>1</v>
      </c>
      <c r="BL351" s="149">
        <v>1</v>
      </c>
      <c r="BM351" s="149">
        <v>1</v>
      </c>
      <c r="BN351" s="149">
        <v>1</v>
      </c>
      <c r="BO351" s="149">
        <v>1</v>
      </c>
      <c r="BP351" s="149">
        <v>1</v>
      </c>
      <c r="BQ351" s="149">
        <v>1</v>
      </c>
      <c r="BR351" s="149">
        <v>1</v>
      </c>
      <c r="BS351" s="149">
        <v>1</v>
      </c>
      <c r="BT351" s="149">
        <v>1</v>
      </c>
      <c r="BU351" s="149"/>
      <c r="BV351" s="149"/>
      <c r="BW351" s="149"/>
      <c r="BX351" s="149"/>
      <c r="BY351" s="149"/>
      <c r="BZ351" s="149"/>
      <c r="CA351" s="149"/>
      <c r="CB351" s="149"/>
      <c r="CC351" s="149"/>
      <c r="CD351" s="149"/>
      <c r="CE351" s="149"/>
      <c r="CF351" s="149"/>
      <c r="CG351" s="149"/>
      <c r="CH351" s="149"/>
      <c r="CI351" s="149"/>
      <c r="CJ351" s="149"/>
      <c r="CK351" s="149"/>
      <c r="CL351" s="149"/>
      <c r="CM351" s="149"/>
      <c r="CN351" s="149"/>
      <c r="CO351" s="149"/>
      <c r="CP351" s="149"/>
      <c r="CQ351" s="149"/>
      <c r="CR351" s="149"/>
      <c r="CS351" s="150"/>
      <c r="CT351" s="151"/>
      <c r="CW351" s="68"/>
      <c r="CX351" s="152"/>
    </row>
    <row r="352" spans="1:102">
      <c r="A352" s="289" t="s">
        <v>8334</v>
      </c>
      <c r="B352" s="146" t="s">
        <v>645</v>
      </c>
      <c r="C352" s="147" t="str">
        <f>+_xlfn.XLOOKUP(B352,'R4'!B:B,'R4'!C:C)</f>
        <v>AMR - KAMYON - MAN - KH</v>
      </c>
      <c r="D352" s="147"/>
      <c r="E352" s="150" t="s">
        <v>2</v>
      </c>
      <c r="F352" s="150" t="s">
        <v>38</v>
      </c>
      <c r="G352" s="150" t="s">
        <v>35</v>
      </c>
      <c r="H352" s="150" t="s">
        <v>8271</v>
      </c>
      <c r="I352" s="156"/>
      <c r="J352" s="148">
        <v>0</v>
      </c>
      <c r="K352" s="149">
        <v>0</v>
      </c>
      <c r="L352" s="149">
        <v>0</v>
      </c>
      <c r="M352" s="149">
        <v>0</v>
      </c>
      <c r="N352" s="149">
        <v>0</v>
      </c>
      <c r="O352" s="149">
        <v>0</v>
      </c>
      <c r="P352" s="149">
        <v>0</v>
      </c>
      <c r="Q352" s="149">
        <v>1</v>
      </c>
      <c r="R352" s="149">
        <v>1</v>
      </c>
      <c r="S352" s="149">
        <v>1</v>
      </c>
      <c r="T352" s="149">
        <v>1</v>
      </c>
      <c r="U352" s="149">
        <v>1</v>
      </c>
      <c r="V352" s="149">
        <v>1</v>
      </c>
      <c r="W352" s="149">
        <v>1</v>
      </c>
      <c r="X352" s="149">
        <v>1</v>
      </c>
      <c r="Y352" s="149">
        <v>1</v>
      </c>
      <c r="Z352" s="149">
        <v>1</v>
      </c>
      <c r="AA352" s="149">
        <v>1</v>
      </c>
      <c r="AB352" s="149">
        <v>1</v>
      </c>
      <c r="AC352" s="149">
        <v>1</v>
      </c>
      <c r="AD352" s="149">
        <v>1</v>
      </c>
      <c r="AE352" s="149">
        <v>1</v>
      </c>
      <c r="AF352" s="149">
        <v>1</v>
      </c>
      <c r="AG352" s="149">
        <v>1</v>
      </c>
      <c r="AH352" s="149">
        <v>1</v>
      </c>
      <c r="AI352" s="149">
        <v>1</v>
      </c>
      <c r="AJ352" s="149">
        <v>1</v>
      </c>
      <c r="AK352" s="149">
        <v>1</v>
      </c>
      <c r="AL352" s="149">
        <v>1</v>
      </c>
      <c r="AM352" s="149">
        <v>1</v>
      </c>
      <c r="AN352" s="149">
        <v>1</v>
      </c>
      <c r="AO352" s="149">
        <v>1</v>
      </c>
      <c r="AP352" s="149">
        <v>1</v>
      </c>
      <c r="AQ352" s="149">
        <v>1</v>
      </c>
      <c r="AR352" s="149">
        <v>1</v>
      </c>
      <c r="AS352" s="149">
        <v>1</v>
      </c>
      <c r="AT352" s="149">
        <v>1</v>
      </c>
      <c r="AU352" s="149">
        <v>1</v>
      </c>
      <c r="AV352" s="149">
        <v>1</v>
      </c>
      <c r="AW352" s="149">
        <v>1</v>
      </c>
      <c r="AX352" s="149">
        <v>1</v>
      </c>
      <c r="AY352" s="149">
        <v>1</v>
      </c>
      <c r="AZ352" s="149">
        <v>1</v>
      </c>
      <c r="BA352" s="149">
        <v>1</v>
      </c>
      <c r="BB352" s="149">
        <v>1</v>
      </c>
      <c r="BC352" s="149">
        <v>1</v>
      </c>
      <c r="BD352" s="149">
        <v>1</v>
      </c>
      <c r="BE352" s="149">
        <v>1</v>
      </c>
      <c r="BF352" s="149">
        <v>1</v>
      </c>
      <c r="BG352" s="149">
        <v>1</v>
      </c>
      <c r="BH352" s="149">
        <v>1</v>
      </c>
      <c r="BI352" s="149">
        <v>1</v>
      </c>
      <c r="BJ352" s="149">
        <v>1</v>
      </c>
      <c r="BK352" s="149">
        <v>1</v>
      </c>
      <c r="BL352" s="149">
        <v>1</v>
      </c>
      <c r="BM352" s="149">
        <v>1</v>
      </c>
      <c r="BN352" s="149">
        <v>1</v>
      </c>
      <c r="BO352" s="149">
        <v>1</v>
      </c>
      <c r="BP352" s="149">
        <v>1</v>
      </c>
      <c r="BQ352" s="149">
        <v>1</v>
      </c>
      <c r="BR352" s="149">
        <v>1</v>
      </c>
      <c r="BS352" s="149">
        <v>1</v>
      </c>
      <c r="BT352" s="149">
        <v>1</v>
      </c>
      <c r="BU352" s="149"/>
      <c r="BV352" s="149"/>
      <c r="BW352" s="149"/>
      <c r="BX352" s="149"/>
      <c r="BY352" s="149"/>
      <c r="BZ352" s="149"/>
      <c r="CA352" s="149"/>
      <c r="CB352" s="149"/>
      <c r="CC352" s="149"/>
      <c r="CD352" s="149"/>
      <c r="CE352" s="149"/>
      <c r="CF352" s="149"/>
      <c r="CG352" s="149"/>
      <c r="CH352" s="149"/>
      <c r="CI352" s="149"/>
      <c r="CJ352" s="149"/>
      <c r="CK352" s="149"/>
      <c r="CL352" s="149"/>
      <c r="CM352" s="149"/>
      <c r="CN352" s="149"/>
      <c r="CO352" s="149"/>
      <c r="CP352" s="149"/>
      <c r="CQ352" s="149"/>
      <c r="CR352" s="149"/>
      <c r="CS352" s="150"/>
      <c r="CT352" s="151"/>
      <c r="CW352" s="68"/>
      <c r="CX352" s="152"/>
    </row>
    <row r="353" spans="1:102">
      <c r="A353" s="289" t="s">
        <v>8334</v>
      </c>
      <c r="B353" s="146" t="s">
        <v>648</v>
      </c>
      <c r="C353" s="147" t="str">
        <f>+_xlfn.XLOOKUP(B353,'R4'!B:B,'R4'!C:C)</f>
        <v>AMR - KAMYON - MAN - KH</v>
      </c>
      <c r="D353" s="147"/>
      <c r="E353" s="150" t="s">
        <v>2</v>
      </c>
      <c r="F353" s="150" t="s">
        <v>38</v>
      </c>
      <c r="G353" s="150" t="s">
        <v>35</v>
      </c>
      <c r="H353" s="150" t="s">
        <v>8271</v>
      </c>
      <c r="I353" s="156"/>
      <c r="J353" s="148">
        <v>0</v>
      </c>
      <c r="K353" s="149">
        <v>0</v>
      </c>
      <c r="L353" s="149">
        <v>0</v>
      </c>
      <c r="M353" s="149">
        <v>0</v>
      </c>
      <c r="N353" s="149">
        <v>0</v>
      </c>
      <c r="O353" s="149">
        <v>0</v>
      </c>
      <c r="P353" s="149">
        <v>0</v>
      </c>
      <c r="Q353" s="149">
        <v>1</v>
      </c>
      <c r="R353" s="149">
        <v>1</v>
      </c>
      <c r="S353" s="149">
        <v>1</v>
      </c>
      <c r="T353" s="149">
        <v>1</v>
      </c>
      <c r="U353" s="149">
        <v>1</v>
      </c>
      <c r="V353" s="149">
        <v>1</v>
      </c>
      <c r="W353" s="149">
        <v>1</v>
      </c>
      <c r="X353" s="149">
        <v>1</v>
      </c>
      <c r="Y353" s="149">
        <v>1</v>
      </c>
      <c r="Z353" s="149">
        <v>1</v>
      </c>
      <c r="AA353" s="149">
        <v>1</v>
      </c>
      <c r="AB353" s="149">
        <v>1</v>
      </c>
      <c r="AC353" s="149">
        <v>1</v>
      </c>
      <c r="AD353" s="149">
        <v>1</v>
      </c>
      <c r="AE353" s="149">
        <v>1</v>
      </c>
      <c r="AF353" s="149">
        <v>1</v>
      </c>
      <c r="AG353" s="149">
        <v>1</v>
      </c>
      <c r="AH353" s="149">
        <v>1</v>
      </c>
      <c r="AI353" s="149">
        <v>1</v>
      </c>
      <c r="AJ353" s="149">
        <v>1</v>
      </c>
      <c r="AK353" s="149">
        <v>1</v>
      </c>
      <c r="AL353" s="149">
        <v>1</v>
      </c>
      <c r="AM353" s="149">
        <v>1</v>
      </c>
      <c r="AN353" s="149">
        <v>1</v>
      </c>
      <c r="AO353" s="149">
        <v>1</v>
      </c>
      <c r="AP353" s="149">
        <v>1</v>
      </c>
      <c r="AQ353" s="149">
        <v>1</v>
      </c>
      <c r="AR353" s="149">
        <v>1</v>
      </c>
      <c r="AS353" s="149">
        <v>1</v>
      </c>
      <c r="AT353" s="149">
        <v>1</v>
      </c>
      <c r="AU353" s="149">
        <v>1</v>
      </c>
      <c r="AV353" s="149">
        <v>1</v>
      </c>
      <c r="AW353" s="149">
        <v>1</v>
      </c>
      <c r="AX353" s="149">
        <v>1</v>
      </c>
      <c r="AY353" s="149">
        <v>1</v>
      </c>
      <c r="AZ353" s="149">
        <v>1</v>
      </c>
      <c r="BA353" s="149">
        <v>1</v>
      </c>
      <c r="BB353" s="149">
        <v>1</v>
      </c>
      <c r="BC353" s="149">
        <v>1</v>
      </c>
      <c r="BD353" s="149">
        <v>1</v>
      </c>
      <c r="BE353" s="149">
        <v>1</v>
      </c>
      <c r="BF353" s="149">
        <v>1</v>
      </c>
      <c r="BG353" s="149">
        <v>1</v>
      </c>
      <c r="BH353" s="149">
        <v>1</v>
      </c>
      <c r="BI353" s="149">
        <v>1</v>
      </c>
      <c r="BJ353" s="149">
        <v>1</v>
      </c>
      <c r="BK353" s="149">
        <v>1</v>
      </c>
      <c r="BL353" s="149">
        <v>1</v>
      </c>
      <c r="BM353" s="149">
        <v>1</v>
      </c>
      <c r="BN353" s="149">
        <v>1</v>
      </c>
      <c r="BO353" s="149">
        <v>1</v>
      </c>
      <c r="BP353" s="149">
        <v>1</v>
      </c>
      <c r="BQ353" s="149">
        <v>1</v>
      </c>
      <c r="BR353" s="149">
        <v>1</v>
      </c>
      <c r="BS353" s="149">
        <v>1</v>
      </c>
      <c r="BT353" s="149">
        <v>1</v>
      </c>
      <c r="BU353" s="149"/>
      <c r="BV353" s="149"/>
      <c r="BW353" s="149"/>
      <c r="BX353" s="149"/>
      <c r="BY353" s="149"/>
      <c r="BZ353" s="149"/>
      <c r="CA353" s="149"/>
      <c r="CB353" s="149"/>
      <c r="CC353" s="149"/>
      <c r="CD353" s="149"/>
      <c r="CE353" s="149"/>
      <c r="CF353" s="149"/>
      <c r="CG353" s="149"/>
      <c r="CH353" s="149"/>
      <c r="CI353" s="149"/>
      <c r="CJ353" s="149"/>
      <c r="CK353" s="149"/>
      <c r="CL353" s="149"/>
      <c r="CM353" s="149"/>
      <c r="CN353" s="149"/>
      <c r="CO353" s="149"/>
      <c r="CP353" s="149"/>
      <c r="CQ353" s="149"/>
      <c r="CR353" s="149"/>
      <c r="CS353" s="150"/>
      <c r="CT353" s="151"/>
      <c r="CW353" s="68"/>
      <c r="CX353" s="152"/>
    </row>
    <row r="354" spans="1:102">
      <c r="A354" s="289" t="s">
        <v>8334</v>
      </c>
      <c r="B354" s="146" t="s">
        <v>651</v>
      </c>
      <c r="C354" s="147" t="str">
        <f>+_xlfn.XLOOKUP(B354,'R4'!B:B,'R4'!C:C)</f>
        <v>AMR - KAMYON - MAN - KH</v>
      </c>
      <c r="D354" s="147"/>
      <c r="E354" s="150" t="s">
        <v>2</v>
      </c>
      <c r="F354" s="150" t="s">
        <v>38</v>
      </c>
      <c r="G354" s="150" t="s">
        <v>35</v>
      </c>
      <c r="H354" s="150" t="s">
        <v>8271</v>
      </c>
      <c r="I354" s="156"/>
      <c r="J354" s="148">
        <v>0</v>
      </c>
      <c r="K354" s="149">
        <v>0</v>
      </c>
      <c r="L354" s="149">
        <v>0</v>
      </c>
      <c r="M354" s="149">
        <v>0</v>
      </c>
      <c r="N354" s="149">
        <v>0</v>
      </c>
      <c r="O354" s="149">
        <v>0</v>
      </c>
      <c r="P354" s="149">
        <v>0</v>
      </c>
      <c r="Q354" s="149">
        <v>1</v>
      </c>
      <c r="R354" s="149">
        <v>1</v>
      </c>
      <c r="S354" s="149">
        <v>1</v>
      </c>
      <c r="T354" s="149">
        <v>1</v>
      </c>
      <c r="U354" s="149">
        <v>1</v>
      </c>
      <c r="V354" s="149">
        <v>1</v>
      </c>
      <c r="W354" s="149">
        <v>1</v>
      </c>
      <c r="X354" s="149">
        <v>1</v>
      </c>
      <c r="Y354" s="149">
        <v>1</v>
      </c>
      <c r="Z354" s="149">
        <v>1</v>
      </c>
      <c r="AA354" s="149">
        <v>1</v>
      </c>
      <c r="AB354" s="149">
        <v>1</v>
      </c>
      <c r="AC354" s="149">
        <v>1</v>
      </c>
      <c r="AD354" s="149">
        <v>1</v>
      </c>
      <c r="AE354" s="149">
        <v>1</v>
      </c>
      <c r="AF354" s="149">
        <v>1</v>
      </c>
      <c r="AG354" s="149">
        <v>1</v>
      </c>
      <c r="AH354" s="149">
        <v>1</v>
      </c>
      <c r="AI354" s="149">
        <v>1</v>
      </c>
      <c r="AJ354" s="149">
        <v>1</v>
      </c>
      <c r="AK354" s="149">
        <v>1</v>
      </c>
      <c r="AL354" s="149">
        <v>1</v>
      </c>
      <c r="AM354" s="149">
        <v>1</v>
      </c>
      <c r="AN354" s="149">
        <v>1</v>
      </c>
      <c r="AO354" s="149">
        <v>1</v>
      </c>
      <c r="AP354" s="149">
        <v>1</v>
      </c>
      <c r="AQ354" s="149">
        <v>1</v>
      </c>
      <c r="AR354" s="149">
        <v>1</v>
      </c>
      <c r="AS354" s="149">
        <v>1</v>
      </c>
      <c r="AT354" s="149">
        <v>1</v>
      </c>
      <c r="AU354" s="149">
        <v>1</v>
      </c>
      <c r="AV354" s="149">
        <v>1</v>
      </c>
      <c r="AW354" s="149">
        <v>1</v>
      </c>
      <c r="AX354" s="149">
        <v>1</v>
      </c>
      <c r="AY354" s="149">
        <v>1</v>
      </c>
      <c r="AZ354" s="149">
        <v>1</v>
      </c>
      <c r="BA354" s="149">
        <v>1</v>
      </c>
      <c r="BB354" s="149">
        <v>1</v>
      </c>
      <c r="BC354" s="149">
        <v>1</v>
      </c>
      <c r="BD354" s="149">
        <v>1</v>
      </c>
      <c r="BE354" s="149">
        <v>1</v>
      </c>
      <c r="BF354" s="149">
        <v>1</v>
      </c>
      <c r="BG354" s="149">
        <v>1</v>
      </c>
      <c r="BH354" s="149">
        <v>1</v>
      </c>
      <c r="BI354" s="149">
        <v>1</v>
      </c>
      <c r="BJ354" s="149">
        <v>1</v>
      </c>
      <c r="BK354" s="149">
        <v>1</v>
      </c>
      <c r="BL354" s="149">
        <v>1</v>
      </c>
      <c r="BM354" s="149">
        <v>1</v>
      </c>
      <c r="BN354" s="149">
        <v>1</v>
      </c>
      <c r="BO354" s="149">
        <v>1</v>
      </c>
      <c r="BP354" s="149">
        <v>1</v>
      </c>
      <c r="BQ354" s="149">
        <v>1</v>
      </c>
      <c r="BR354" s="149">
        <v>1</v>
      </c>
      <c r="BS354" s="149">
        <v>1</v>
      </c>
      <c r="BT354" s="149">
        <v>1</v>
      </c>
      <c r="BU354" s="149"/>
      <c r="BV354" s="149"/>
      <c r="BW354" s="149"/>
      <c r="BX354" s="149"/>
      <c r="BY354" s="149"/>
      <c r="BZ354" s="149"/>
      <c r="CA354" s="149"/>
      <c r="CB354" s="149"/>
      <c r="CC354" s="149"/>
      <c r="CD354" s="149"/>
      <c r="CE354" s="149"/>
      <c r="CF354" s="149"/>
      <c r="CG354" s="149"/>
      <c r="CH354" s="149"/>
      <c r="CI354" s="149"/>
      <c r="CJ354" s="149"/>
      <c r="CK354" s="149"/>
      <c r="CL354" s="149"/>
      <c r="CM354" s="149"/>
      <c r="CN354" s="149"/>
      <c r="CO354" s="149"/>
      <c r="CP354" s="149"/>
      <c r="CQ354" s="149"/>
      <c r="CR354" s="149"/>
      <c r="CS354" s="150"/>
      <c r="CT354" s="151"/>
      <c r="CW354" s="68"/>
      <c r="CX354" s="152"/>
    </row>
    <row r="355" spans="1:102">
      <c r="A355" s="289" t="s">
        <v>8334</v>
      </c>
      <c r="B355" s="146" t="s">
        <v>654</v>
      </c>
      <c r="C355" s="147" t="str">
        <f>+_xlfn.XLOOKUP(B355,'R4'!B:B,'R4'!C:C)</f>
        <v>AMR - KAMYON - MAN - KH</v>
      </c>
      <c r="D355" s="147"/>
      <c r="E355" s="150" t="s">
        <v>2</v>
      </c>
      <c r="F355" s="150" t="s">
        <v>38</v>
      </c>
      <c r="G355" s="150" t="s">
        <v>35</v>
      </c>
      <c r="H355" s="150" t="s">
        <v>8271</v>
      </c>
      <c r="I355" s="156"/>
      <c r="J355" s="148">
        <v>0</v>
      </c>
      <c r="K355" s="149">
        <v>0</v>
      </c>
      <c r="L355" s="149">
        <v>0</v>
      </c>
      <c r="M355" s="149">
        <v>0</v>
      </c>
      <c r="N355" s="149">
        <v>0</v>
      </c>
      <c r="O355" s="149">
        <v>0</v>
      </c>
      <c r="P355" s="149">
        <v>0</v>
      </c>
      <c r="Q355" s="149">
        <v>1</v>
      </c>
      <c r="R355" s="149">
        <v>1</v>
      </c>
      <c r="S355" s="149">
        <v>1</v>
      </c>
      <c r="T355" s="149">
        <v>1</v>
      </c>
      <c r="U355" s="149">
        <v>1</v>
      </c>
      <c r="V355" s="149">
        <v>1</v>
      </c>
      <c r="W355" s="149">
        <v>1</v>
      </c>
      <c r="X355" s="149">
        <v>1</v>
      </c>
      <c r="Y355" s="149">
        <v>1</v>
      </c>
      <c r="Z355" s="149">
        <v>1</v>
      </c>
      <c r="AA355" s="149">
        <v>1</v>
      </c>
      <c r="AB355" s="149">
        <v>1</v>
      </c>
      <c r="AC355" s="149">
        <v>1</v>
      </c>
      <c r="AD355" s="149">
        <v>1</v>
      </c>
      <c r="AE355" s="149">
        <v>1</v>
      </c>
      <c r="AF355" s="149">
        <v>1</v>
      </c>
      <c r="AG355" s="149">
        <v>1</v>
      </c>
      <c r="AH355" s="149">
        <v>1</v>
      </c>
      <c r="AI355" s="149">
        <v>1</v>
      </c>
      <c r="AJ355" s="149">
        <v>1</v>
      </c>
      <c r="AK355" s="149">
        <v>1</v>
      </c>
      <c r="AL355" s="149">
        <v>1</v>
      </c>
      <c r="AM355" s="149">
        <v>1</v>
      </c>
      <c r="AN355" s="149">
        <v>1</v>
      </c>
      <c r="AO355" s="149">
        <v>1</v>
      </c>
      <c r="AP355" s="149">
        <v>1</v>
      </c>
      <c r="AQ355" s="149">
        <v>1</v>
      </c>
      <c r="AR355" s="149">
        <v>1</v>
      </c>
      <c r="AS355" s="149">
        <v>1</v>
      </c>
      <c r="AT355" s="149">
        <v>1</v>
      </c>
      <c r="AU355" s="149">
        <v>1</v>
      </c>
      <c r="AV355" s="149">
        <v>1</v>
      </c>
      <c r="AW355" s="149">
        <v>1</v>
      </c>
      <c r="AX355" s="149">
        <v>1</v>
      </c>
      <c r="AY355" s="149">
        <v>1</v>
      </c>
      <c r="AZ355" s="149">
        <v>1</v>
      </c>
      <c r="BA355" s="149">
        <v>1</v>
      </c>
      <c r="BB355" s="149">
        <v>1</v>
      </c>
      <c r="BC355" s="149">
        <v>1</v>
      </c>
      <c r="BD355" s="149">
        <v>1</v>
      </c>
      <c r="BE355" s="149">
        <v>1</v>
      </c>
      <c r="BF355" s="149">
        <v>1</v>
      </c>
      <c r="BG355" s="149">
        <v>1</v>
      </c>
      <c r="BH355" s="149">
        <v>1</v>
      </c>
      <c r="BI355" s="149">
        <v>1</v>
      </c>
      <c r="BJ355" s="149">
        <v>1</v>
      </c>
      <c r="BK355" s="149">
        <v>1</v>
      </c>
      <c r="BL355" s="149">
        <v>1</v>
      </c>
      <c r="BM355" s="149">
        <v>1</v>
      </c>
      <c r="BN355" s="149">
        <v>1</v>
      </c>
      <c r="BO355" s="149">
        <v>1</v>
      </c>
      <c r="BP355" s="149">
        <v>1</v>
      </c>
      <c r="BQ355" s="149">
        <v>1</v>
      </c>
      <c r="BR355" s="149">
        <v>1</v>
      </c>
      <c r="BS355" s="149">
        <v>1</v>
      </c>
      <c r="BT355" s="149">
        <v>1</v>
      </c>
      <c r="BU355" s="149"/>
      <c r="BV355" s="149"/>
      <c r="BW355" s="149"/>
      <c r="BX355" s="149"/>
      <c r="BY355" s="149"/>
      <c r="BZ355" s="149"/>
      <c r="CA355" s="149"/>
      <c r="CB355" s="149"/>
      <c r="CC355" s="149"/>
      <c r="CD355" s="149"/>
      <c r="CE355" s="149"/>
      <c r="CF355" s="149"/>
      <c r="CG355" s="149"/>
      <c r="CH355" s="149"/>
      <c r="CI355" s="149"/>
      <c r="CJ355" s="149"/>
      <c r="CK355" s="149"/>
      <c r="CL355" s="149"/>
      <c r="CM355" s="149"/>
      <c r="CN355" s="149"/>
      <c r="CO355" s="149"/>
      <c r="CP355" s="149"/>
      <c r="CQ355" s="149"/>
      <c r="CR355" s="149"/>
      <c r="CS355" s="150"/>
      <c r="CT355" s="151"/>
      <c r="CW355" s="68"/>
      <c r="CX355" s="152"/>
    </row>
    <row r="356" spans="1:102">
      <c r="A356" s="289" t="s">
        <v>8334</v>
      </c>
      <c r="B356" s="146" t="s">
        <v>657</v>
      </c>
      <c r="C356" s="147" t="str">
        <f>+_xlfn.XLOOKUP(B356,'R4'!B:B,'R4'!C:C)</f>
        <v>AMR - KAMYON - MAN - KH</v>
      </c>
      <c r="D356" s="147"/>
      <c r="E356" s="150" t="s">
        <v>2</v>
      </c>
      <c r="F356" s="150" t="s">
        <v>38</v>
      </c>
      <c r="G356" s="150" t="s">
        <v>35</v>
      </c>
      <c r="H356" s="150" t="s">
        <v>8271</v>
      </c>
      <c r="I356" s="156"/>
      <c r="J356" s="148">
        <v>0</v>
      </c>
      <c r="K356" s="149">
        <v>0</v>
      </c>
      <c r="L356" s="149">
        <v>0</v>
      </c>
      <c r="M356" s="149">
        <v>0</v>
      </c>
      <c r="N356" s="149">
        <v>0</v>
      </c>
      <c r="O356" s="149">
        <v>0</v>
      </c>
      <c r="P356" s="149">
        <v>0</v>
      </c>
      <c r="Q356" s="149">
        <v>1</v>
      </c>
      <c r="R356" s="149">
        <v>1</v>
      </c>
      <c r="S356" s="149">
        <v>1</v>
      </c>
      <c r="T356" s="149">
        <v>1</v>
      </c>
      <c r="U356" s="149">
        <v>1</v>
      </c>
      <c r="V356" s="149">
        <v>1</v>
      </c>
      <c r="W356" s="149">
        <v>1</v>
      </c>
      <c r="X356" s="149">
        <v>1</v>
      </c>
      <c r="Y356" s="149">
        <v>1</v>
      </c>
      <c r="Z356" s="149">
        <v>1</v>
      </c>
      <c r="AA356" s="149">
        <v>1</v>
      </c>
      <c r="AB356" s="149">
        <v>1</v>
      </c>
      <c r="AC356" s="149">
        <v>1</v>
      </c>
      <c r="AD356" s="149">
        <v>1</v>
      </c>
      <c r="AE356" s="149">
        <v>1</v>
      </c>
      <c r="AF356" s="149">
        <v>1</v>
      </c>
      <c r="AG356" s="149">
        <v>1</v>
      </c>
      <c r="AH356" s="149">
        <v>1</v>
      </c>
      <c r="AI356" s="149">
        <v>1</v>
      </c>
      <c r="AJ356" s="149">
        <v>1</v>
      </c>
      <c r="AK356" s="149">
        <v>1</v>
      </c>
      <c r="AL356" s="149">
        <v>1</v>
      </c>
      <c r="AM356" s="149">
        <v>1</v>
      </c>
      <c r="AN356" s="149">
        <v>1</v>
      </c>
      <c r="AO356" s="149">
        <v>1</v>
      </c>
      <c r="AP356" s="149">
        <v>1</v>
      </c>
      <c r="AQ356" s="149">
        <v>1</v>
      </c>
      <c r="AR356" s="149">
        <v>1</v>
      </c>
      <c r="AS356" s="149">
        <v>1</v>
      </c>
      <c r="AT356" s="149">
        <v>1</v>
      </c>
      <c r="AU356" s="149">
        <v>1</v>
      </c>
      <c r="AV356" s="149">
        <v>1</v>
      </c>
      <c r="AW356" s="149">
        <v>1</v>
      </c>
      <c r="AX356" s="149">
        <v>1</v>
      </c>
      <c r="AY356" s="149">
        <v>1</v>
      </c>
      <c r="AZ356" s="149">
        <v>1</v>
      </c>
      <c r="BA356" s="149">
        <v>1</v>
      </c>
      <c r="BB356" s="149">
        <v>1</v>
      </c>
      <c r="BC356" s="149">
        <v>1</v>
      </c>
      <c r="BD356" s="149">
        <v>1</v>
      </c>
      <c r="BE356" s="149">
        <v>1</v>
      </c>
      <c r="BF356" s="149">
        <v>1</v>
      </c>
      <c r="BG356" s="149">
        <v>1</v>
      </c>
      <c r="BH356" s="149">
        <v>1</v>
      </c>
      <c r="BI356" s="149">
        <v>1</v>
      </c>
      <c r="BJ356" s="149">
        <v>1</v>
      </c>
      <c r="BK356" s="149">
        <v>1</v>
      </c>
      <c r="BL356" s="149">
        <v>1</v>
      </c>
      <c r="BM356" s="149">
        <v>1</v>
      </c>
      <c r="BN356" s="149">
        <v>1</v>
      </c>
      <c r="BO356" s="149">
        <v>1</v>
      </c>
      <c r="BP356" s="149">
        <v>1</v>
      </c>
      <c r="BQ356" s="149">
        <v>1</v>
      </c>
      <c r="BR356" s="149">
        <v>1</v>
      </c>
      <c r="BS356" s="149">
        <v>1</v>
      </c>
      <c r="BT356" s="149">
        <v>1</v>
      </c>
      <c r="BU356" s="149"/>
      <c r="BV356" s="149"/>
      <c r="BW356" s="149"/>
      <c r="BX356" s="149"/>
      <c r="BY356" s="149"/>
      <c r="BZ356" s="149"/>
      <c r="CA356" s="149"/>
      <c r="CB356" s="149"/>
      <c r="CC356" s="149"/>
      <c r="CD356" s="149"/>
      <c r="CE356" s="149"/>
      <c r="CF356" s="149"/>
      <c r="CG356" s="149"/>
      <c r="CH356" s="149"/>
      <c r="CI356" s="149"/>
      <c r="CJ356" s="149"/>
      <c r="CK356" s="149"/>
      <c r="CL356" s="149"/>
      <c r="CM356" s="149"/>
      <c r="CN356" s="149"/>
      <c r="CO356" s="149"/>
      <c r="CP356" s="149"/>
      <c r="CQ356" s="149"/>
      <c r="CR356" s="149"/>
      <c r="CS356" s="150"/>
      <c r="CT356" s="151"/>
      <c r="CW356" s="68"/>
      <c r="CX356" s="152"/>
    </row>
    <row r="357" spans="1:102">
      <c r="A357" s="289" t="s">
        <v>8334</v>
      </c>
      <c r="B357" s="146" t="s">
        <v>660</v>
      </c>
      <c r="C357" s="147" t="str">
        <f>+_xlfn.XLOOKUP(B357,'R4'!B:B,'R4'!C:C)</f>
        <v>AMR - KAMYON - MAN - KH</v>
      </c>
      <c r="D357" s="147"/>
      <c r="E357" s="150" t="s">
        <v>2</v>
      </c>
      <c r="F357" s="150" t="s">
        <v>38</v>
      </c>
      <c r="G357" s="150" t="s">
        <v>35</v>
      </c>
      <c r="H357" s="150" t="s">
        <v>8271</v>
      </c>
      <c r="I357" s="156"/>
      <c r="J357" s="148">
        <v>0</v>
      </c>
      <c r="K357" s="149">
        <v>0</v>
      </c>
      <c r="L357" s="149">
        <v>0</v>
      </c>
      <c r="M357" s="149">
        <v>0</v>
      </c>
      <c r="N357" s="149">
        <v>0</v>
      </c>
      <c r="O357" s="149">
        <v>0</v>
      </c>
      <c r="P357" s="149">
        <v>0</v>
      </c>
      <c r="Q357" s="149">
        <v>1</v>
      </c>
      <c r="R357" s="149">
        <v>1</v>
      </c>
      <c r="S357" s="149">
        <v>1</v>
      </c>
      <c r="T357" s="149">
        <v>1</v>
      </c>
      <c r="U357" s="149">
        <v>1</v>
      </c>
      <c r="V357" s="149">
        <v>1</v>
      </c>
      <c r="W357" s="149">
        <v>1</v>
      </c>
      <c r="X357" s="149">
        <v>1</v>
      </c>
      <c r="Y357" s="149">
        <v>1</v>
      </c>
      <c r="Z357" s="149">
        <v>1</v>
      </c>
      <c r="AA357" s="149">
        <v>1</v>
      </c>
      <c r="AB357" s="149">
        <v>1</v>
      </c>
      <c r="AC357" s="149">
        <v>1</v>
      </c>
      <c r="AD357" s="149">
        <v>1</v>
      </c>
      <c r="AE357" s="149">
        <v>1</v>
      </c>
      <c r="AF357" s="149">
        <v>1</v>
      </c>
      <c r="AG357" s="149">
        <v>1</v>
      </c>
      <c r="AH357" s="149">
        <v>1</v>
      </c>
      <c r="AI357" s="149">
        <v>1</v>
      </c>
      <c r="AJ357" s="149">
        <v>1</v>
      </c>
      <c r="AK357" s="149">
        <v>1</v>
      </c>
      <c r="AL357" s="149">
        <v>1</v>
      </c>
      <c r="AM357" s="149">
        <v>1</v>
      </c>
      <c r="AN357" s="149">
        <v>1</v>
      </c>
      <c r="AO357" s="149">
        <v>1</v>
      </c>
      <c r="AP357" s="149">
        <v>1</v>
      </c>
      <c r="AQ357" s="149">
        <v>1</v>
      </c>
      <c r="AR357" s="149">
        <v>1</v>
      </c>
      <c r="AS357" s="149">
        <v>1</v>
      </c>
      <c r="AT357" s="149">
        <v>1</v>
      </c>
      <c r="AU357" s="149">
        <v>1</v>
      </c>
      <c r="AV357" s="149">
        <v>1</v>
      </c>
      <c r="AW357" s="149">
        <v>1</v>
      </c>
      <c r="AX357" s="149">
        <v>1</v>
      </c>
      <c r="AY357" s="149">
        <v>1</v>
      </c>
      <c r="AZ357" s="149">
        <v>1</v>
      </c>
      <c r="BA357" s="149">
        <v>1</v>
      </c>
      <c r="BB357" s="149">
        <v>1</v>
      </c>
      <c r="BC357" s="149">
        <v>1</v>
      </c>
      <c r="BD357" s="149">
        <v>1</v>
      </c>
      <c r="BE357" s="149">
        <v>1</v>
      </c>
      <c r="BF357" s="149">
        <v>1</v>
      </c>
      <c r="BG357" s="149">
        <v>1</v>
      </c>
      <c r="BH357" s="149">
        <v>1</v>
      </c>
      <c r="BI357" s="149">
        <v>1</v>
      </c>
      <c r="BJ357" s="149">
        <v>1</v>
      </c>
      <c r="BK357" s="149">
        <v>1</v>
      </c>
      <c r="BL357" s="149">
        <v>1</v>
      </c>
      <c r="BM357" s="149">
        <v>1</v>
      </c>
      <c r="BN357" s="149">
        <v>1</v>
      </c>
      <c r="BO357" s="149">
        <v>1</v>
      </c>
      <c r="BP357" s="149">
        <v>1</v>
      </c>
      <c r="BQ357" s="149">
        <v>1</v>
      </c>
      <c r="BR357" s="149">
        <v>1</v>
      </c>
      <c r="BS357" s="149">
        <v>1</v>
      </c>
      <c r="BT357" s="149">
        <v>1</v>
      </c>
      <c r="BU357" s="149"/>
      <c r="BV357" s="149"/>
      <c r="BW357" s="149"/>
      <c r="BX357" s="149"/>
      <c r="BY357" s="149"/>
      <c r="BZ357" s="149"/>
      <c r="CA357" s="149"/>
      <c r="CB357" s="149"/>
      <c r="CC357" s="149"/>
      <c r="CD357" s="149"/>
      <c r="CE357" s="149"/>
      <c r="CF357" s="149"/>
      <c r="CG357" s="149"/>
      <c r="CH357" s="149"/>
      <c r="CI357" s="149"/>
      <c r="CJ357" s="149"/>
      <c r="CK357" s="149"/>
      <c r="CL357" s="149"/>
      <c r="CM357" s="149"/>
      <c r="CN357" s="149"/>
      <c r="CO357" s="149"/>
      <c r="CP357" s="149"/>
      <c r="CQ357" s="149"/>
      <c r="CR357" s="149"/>
      <c r="CS357" s="150"/>
      <c r="CT357" s="151"/>
      <c r="CW357" s="68"/>
      <c r="CX357" s="152"/>
    </row>
    <row r="358" spans="1:102">
      <c r="A358" s="289" t="s">
        <v>8334</v>
      </c>
      <c r="B358" s="146" t="s">
        <v>663</v>
      </c>
      <c r="C358" s="147" t="str">
        <f>+_xlfn.XLOOKUP(B358,'R4'!B:B,'R4'!C:C)</f>
        <v>AMR - KAMYON - MAN - KH</v>
      </c>
      <c r="D358" s="147"/>
      <c r="E358" s="150" t="s">
        <v>2</v>
      </c>
      <c r="F358" s="150" t="s">
        <v>38</v>
      </c>
      <c r="G358" s="150" t="s">
        <v>35</v>
      </c>
      <c r="H358" s="150" t="s">
        <v>8271</v>
      </c>
      <c r="I358" s="156"/>
      <c r="J358" s="148">
        <v>0</v>
      </c>
      <c r="K358" s="149">
        <v>0</v>
      </c>
      <c r="L358" s="149">
        <v>0</v>
      </c>
      <c r="M358" s="149">
        <v>0</v>
      </c>
      <c r="N358" s="149">
        <v>0</v>
      </c>
      <c r="O358" s="149">
        <v>0</v>
      </c>
      <c r="P358" s="149">
        <v>0</v>
      </c>
      <c r="Q358" s="149">
        <v>1</v>
      </c>
      <c r="R358" s="149">
        <v>1</v>
      </c>
      <c r="S358" s="149">
        <v>1</v>
      </c>
      <c r="T358" s="149">
        <v>1</v>
      </c>
      <c r="U358" s="149">
        <v>1</v>
      </c>
      <c r="V358" s="149">
        <v>1</v>
      </c>
      <c r="W358" s="149">
        <v>1</v>
      </c>
      <c r="X358" s="149">
        <v>1</v>
      </c>
      <c r="Y358" s="149">
        <v>1</v>
      </c>
      <c r="Z358" s="149">
        <v>1</v>
      </c>
      <c r="AA358" s="149">
        <v>1</v>
      </c>
      <c r="AB358" s="149">
        <v>1</v>
      </c>
      <c r="AC358" s="149">
        <v>1</v>
      </c>
      <c r="AD358" s="149">
        <v>1</v>
      </c>
      <c r="AE358" s="149">
        <v>1</v>
      </c>
      <c r="AF358" s="149">
        <v>1</v>
      </c>
      <c r="AG358" s="149">
        <v>1</v>
      </c>
      <c r="AH358" s="149">
        <v>1</v>
      </c>
      <c r="AI358" s="149">
        <v>1</v>
      </c>
      <c r="AJ358" s="149">
        <v>1</v>
      </c>
      <c r="AK358" s="149">
        <v>1</v>
      </c>
      <c r="AL358" s="149">
        <v>1</v>
      </c>
      <c r="AM358" s="149">
        <v>1</v>
      </c>
      <c r="AN358" s="149">
        <v>1</v>
      </c>
      <c r="AO358" s="149">
        <v>1</v>
      </c>
      <c r="AP358" s="149">
        <v>1</v>
      </c>
      <c r="AQ358" s="149">
        <v>1</v>
      </c>
      <c r="AR358" s="149">
        <v>1</v>
      </c>
      <c r="AS358" s="149">
        <v>1</v>
      </c>
      <c r="AT358" s="149">
        <v>1</v>
      </c>
      <c r="AU358" s="149">
        <v>1</v>
      </c>
      <c r="AV358" s="149">
        <v>1</v>
      </c>
      <c r="AW358" s="149">
        <v>1</v>
      </c>
      <c r="AX358" s="149">
        <v>1</v>
      </c>
      <c r="AY358" s="149">
        <v>1</v>
      </c>
      <c r="AZ358" s="149">
        <v>1</v>
      </c>
      <c r="BA358" s="149">
        <v>1</v>
      </c>
      <c r="BB358" s="149">
        <v>1</v>
      </c>
      <c r="BC358" s="149">
        <v>1</v>
      </c>
      <c r="BD358" s="149">
        <v>1</v>
      </c>
      <c r="BE358" s="149">
        <v>1</v>
      </c>
      <c r="BF358" s="149">
        <v>1</v>
      </c>
      <c r="BG358" s="149">
        <v>1</v>
      </c>
      <c r="BH358" s="149">
        <v>1</v>
      </c>
      <c r="BI358" s="149">
        <v>1</v>
      </c>
      <c r="BJ358" s="149">
        <v>1</v>
      </c>
      <c r="BK358" s="149">
        <v>1</v>
      </c>
      <c r="BL358" s="149">
        <v>1</v>
      </c>
      <c r="BM358" s="149">
        <v>1</v>
      </c>
      <c r="BN358" s="149">
        <v>1</v>
      </c>
      <c r="BO358" s="149">
        <v>1</v>
      </c>
      <c r="BP358" s="149">
        <v>1</v>
      </c>
      <c r="BQ358" s="149">
        <v>1</v>
      </c>
      <c r="BR358" s="149">
        <v>1</v>
      </c>
      <c r="BS358" s="149">
        <v>1</v>
      </c>
      <c r="BT358" s="149">
        <v>1</v>
      </c>
      <c r="BU358" s="149"/>
      <c r="BV358" s="149"/>
      <c r="BW358" s="149"/>
      <c r="BX358" s="149"/>
      <c r="BY358" s="149"/>
      <c r="BZ358" s="149"/>
      <c r="CA358" s="149"/>
      <c r="CB358" s="149"/>
      <c r="CC358" s="149"/>
      <c r="CD358" s="149"/>
      <c r="CE358" s="149"/>
      <c r="CF358" s="149"/>
      <c r="CG358" s="149"/>
      <c r="CH358" s="149"/>
      <c r="CI358" s="149"/>
      <c r="CJ358" s="149"/>
      <c r="CK358" s="149"/>
      <c r="CL358" s="149"/>
      <c r="CM358" s="149"/>
      <c r="CN358" s="149"/>
      <c r="CO358" s="149"/>
      <c r="CP358" s="149"/>
      <c r="CQ358" s="149"/>
      <c r="CR358" s="149"/>
      <c r="CS358" s="150"/>
      <c r="CT358" s="151"/>
      <c r="CW358" s="68"/>
      <c r="CX358" s="152"/>
    </row>
    <row r="359" spans="1:102">
      <c r="A359" s="289" t="s">
        <v>8334</v>
      </c>
      <c r="B359" s="146" t="s">
        <v>666</v>
      </c>
      <c r="C359" s="147" t="str">
        <f>+_xlfn.XLOOKUP(B359,'R4'!B:B,'R4'!C:C)</f>
        <v>AMR - KAMYON - MAN - KH</v>
      </c>
      <c r="D359" s="147"/>
      <c r="E359" s="150" t="s">
        <v>2</v>
      </c>
      <c r="F359" s="150" t="s">
        <v>38</v>
      </c>
      <c r="G359" s="150" t="s">
        <v>35</v>
      </c>
      <c r="H359" s="150" t="s">
        <v>8271</v>
      </c>
      <c r="I359" s="156"/>
      <c r="J359" s="148">
        <v>0</v>
      </c>
      <c r="K359" s="149">
        <v>0</v>
      </c>
      <c r="L359" s="149">
        <v>0</v>
      </c>
      <c r="M359" s="149">
        <v>0</v>
      </c>
      <c r="N359" s="149">
        <v>0</v>
      </c>
      <c r="O359" s="149">
        <v>0</v>
      </c>
      <c r="P359" s="149">
        <v>0</v>
      </c>
      <c r="Q359" s="149">
        <v>1</v>
      </c>
      <c r="R359" s="149">
        <v>1</v>
      </c>
      <c r="S359" s="149">
        <v>1</v>
      </c>
      <c r="T359" s="149">
        <v>1</v>
      </c>
      <c r="U359" s="149">
        <v>1</v>
      </c>
      <c r="V359" s="149">
        <v>1</v>
      </c>
      <c r="W359" s="149">
        <v>1</v>
      </c>
      <c r="X359" s="149">
        <v>1</v>
      </c>
      <c r="Y359" s="149">
        <v>1</v>
      </c>
      <c r="Z359" s="149">
        <v>1</v>
      </c>
      <c r="AA359" s="149">
        <v>1</v>
      </c>
      <c r="AB359" s="149">
        <v>1</v>
      </c>
      <c r="AC359" s="149">
        <v>1</v>
      </c>
      <c r="AD359" s="149">
        <v>1</v>
      </c>
      <c r="AE359" s="149">
        <v>1</v>
      </c>
      <c r="AF359" s="149">
        <v>1</v>
      </c>
      <c r="AG359" s="149">
        <v>1</v>
      </c>
      <c r="AH359" s="149">
        <v>1</v>
      </c>
      <c r="AI359" s="149">
        <v>1</v>
      </c>
      <c r="AJ359" s="149">
        <v>1</v>
      </c>
      <c r="AK359" s="149">
        <v>1</v>
      </c>
      <c r="AL359" s="149">
        <v>1</v>
      </c>
      <c r="AM359" s="149">
        <v>1</v>
      </c>
      <c r="AN359" s="149">
        <v>1</v>
      </c>
      <c r="AO359" s="149">
        <v>1</v>
      </c>
      <c r="AP359" s="149">
        <v>1</v>
      </c>
      <c r="AQ359" s="149">
        <v>1</v>
      </c>
      <c r="AR359" s="149">
        <v>1</v>
      </c>
      <c r="AS359" s="149">
        <v>1</v>
      </c>
      <c r="AT359" s="149">
        <v>1</v>
      </c>
      <c r="AU359" s="149">
        <v>1</v>
      </c>
      <c r="AV359" s="149">
        <v>1</v>
      </c>
      <c r="AW359" s="149">
        <v>1</v>
      </c>
      <c r="AX359" s="149">
        <v>1</v>
      </c>
      <c r="AY359" s="149">
        <v>1</v>
      </c>
      <c r="AZ359" s="149">
        <v>1</v>
      </c>
      <c r="BA359" s="149">
        <v>1</v>
      </c>
      <c r="BB359" s="149">
        <v>1</v>
      </c>
      <c r="BC359" s="149">
        <v>1</v>
      </c>
      <c r="BD359" s="149">
        <v>1</v>
      </c>
      <c r="BE359" s="149">
        <v>1</v>
      </c>
      <c r="BF359" s="149">
        <v>1</v>
      </c>
      <c r="BG359" s="149">
        <v>1</v>
      </c>
      <c r="BH359" s="149">
        <v>1</v>
      </c>
      <c r="BI359" s="149">
        <v>1</v>
      </c>
      <c r="BJ359" s="149">
        <v>1</v>
      </c>
      <c r="BK359" s="149">
        <v>1</v>
      </c>
      <c r="BL359" s="149">
        <v>1</v>
      </c>
      <c r="BM359" s="149">
        <v>1</v>
      </c>
      <c r="BN359" s="149">
        <v>1</v>
      </c>
      <c r="BO359" s="149">
        <v>1</v>
      </c>
      <c r="BP359" s="149">
        <v>1</v>
      </c>
      <c r="BQ359" s="149">
        <v>1</v>
      </c>
      <c r="BR359" s="149">
        <v>1</v>
      </c>
      <c r="BS359" s="149">
        <v>1</v>
      </c>
      <c r="BT359" s="149">
        <v>1</v>
      </c>
      <c r="BU359" s="149"/>
      <c r="BV359" s="149"/>
      <c r="BW359" s="149"/>
      <c r="BX359" s="149"/>
      <c r="BY359" s="149"/>
      <c r="BZ359" s="149"/>
      <c r="CA359" s="149"/>
      <c r="CB359" s="149"/>
      <c r="CC359" s="149"/>
      <c r="CD359" s="149"/>
      <c r="CE359" s="149"/>
      <c r="CF359" s="149"/>
      <c r="CG359" s="149"/>
      <c r="CH359" s="149"/>
      <c r="CI359" s="149"/>
      <c r="CJ359" s="149"/>
      <c r="CK359" s="149"/>
      <c r="CL359" s="149"/>
      <c r="CM359" s="149"/>
      <c r="CN359" s="149"/>
      <c r="CO359" s="149"/>
      <c r="CP359" s="149"/>
      <c r="CQ359" s="149"/>
      <c r="CR359" s="149"/>
      <c r="CS359" s="150"/>
      <c r="CT359" s="151"/>
      <c r="CW359" s="68"/>
      <c r="CX359" s="152"/>
    </row>
    <row r="360" spans="1:102">
      <c r="A360" s="289" t="s">
        <v>8334</v>
      </c>
      <c r="B360" s="146" t="s">
        <v>669</v>
      </c>
      <c r="C360" s="147" t="str">
        <f>+_xlfn.XLOOKUP(B360,'R4'!B:B,'R4'!C:C)</f>
        <v>AMR - KAMYON - MAN - KH</v>
      </c>
      <c r="D360" s="147"/>
      <c r="E360" s="150" t="s">
        <v>2</v>
      </c>
      <c r="F360" s="150" t="s">
        <v>38</v>
      </c>
      <c r="G360" s="150" t="s">
        <v>35</v>
      </c>
      <c r="H360" s="150" t="s">
        <v>8271</v>
      </c>
      <c r="I360" s="156"/>
      <c r="J360" s="148">
        <v>0</v>
      </c>
      <c r="K360" s="149">
        <v>0</v>
      </c>
      <c r="L360" s="149">
        <v>0</v>
      </c>
      <c r="M360" s="149">
        <v>0</v>
      </c>
      <c r="N360" s="149">
        <v>0</v>
      </c>
      <c r="O360" s="149">
        <v>0</v>
      </c>
      <c r="P360" s="149">
        <v>0</v>
      </c>
      <c r="Q360" s="149">
        <v>1</v>
      </c>
      <c r="R360" s="149">
        <v>1</v>
      </c>
      <c r="S360" s="149">
        <v>1</v>
      </c>
      <c r="T360" s="149">
        <v>1</v>
      </c>
      <c r="U360" s="149">
        <v>1</v>
      </c>
      <c r="V360" s="149">
        <v>1</v>
      </c>
      <c r="W360" s="149">
        <v>1</v>
      </c>
      <c r="X360" s="149">
        <v>1</v>
      </c>
      <c r="Y360" s="149">
        <v>1</v>
      </c>
      <c r="Z360" s="149">
        <v>1</v>
      </c>
      <c r="AA360" s="149">
        <v>1</v>
      </c>
      <c r="AB360" s="149">
        <v>1</v>
      </c>
      <c r="AC360" s="149">
        <v>1</v>
      </c>
      <c r="AD360" s="149">
        <v>1</v>
      </c>
      <c r="AE360" s="149">
        <v>1</v>
      </c>
      <c r="AF360" s="149">
        <v>1</v>
      </c>
      <c r="AG360" s="149">
        <v>1</v>
      </c>
      <c r="AH360" s="149">
        <v>1</v>
      </c>
      <c r="AI360" s="149">
        <v>1</v>
      </c>
      <c r="AJ360" s="149">
        <v>1</v>
      </c>
      <c r="AK360" s="149">
        <v>1</v>
      </c>
      <c r="AL360" s="149">
        <v>1</v>
      </c>
      <c r="AM360" s="149">
        <v>1</v>
      </c>
      <c r="AN360" s="149">
        <v>1</v>
      </c>
      <c r="AO360" s="149">
        <v>1</v>
      </c>
      <c r="AP360" s="149">
        <v>1</v>
      </c>
      <c r="AQ360" s="149">
        <v>1</v>
      </c>
      <c r="AR360" s="149">
        <v>1</v>
      </c>
      <c r="AS360" s="149">
        <v>1</v>
      </c>
      <c r="AT360" s="149">
        <v>1</v>
      </c>
      <c r="AU360" s="149">
        <v>1</v>
      </c>
      <c r="AV360" s="149">
        <v>1</v>
      </c>
      <c r="AW360" s="149">
        <v>1</v>
      </c>
      <c r="AX360" s="149">
        <v>1</v>
      </c>
      <c r="AY360" s="149">
        <v>1</v>
      </c>
      <c r="AZ360" s="149">
        <v>1</v>
      </c>
      <c r="BA360" s="149">
        <v>1</v>
      </c>
      <c r="BB360" s="149">
        <v>1</v>
      </c>
      <c r="BC360" s="149">
        <v>1</v>
      </c>
      <c r="BD360" s="149">
        <v>1</v>
      </c>
      <c r="BE360" s="149">
        <v>1</v>
      </c>
      <c r="BF360" s="149">
        <v>1</v>
      </c>
      <c r="BG360" s="149">
        <v>1</v>
      </c>
      <c r="BH360" s="149">
        <v>1</v>
      </c>
      <c r="BI360" s="149">
        <v>1</v>
      </c>
      <c r="BJ360" s="149">
        <v>1</v>
      </c>
      <c r="BK360" s="149">
        <v>1</v>
      </c>
      <c r="BL360" s="149">
        <v>1</v>
      </c>
      <c r="BM360" s="149">
        <v>1</v>
      </c>
      <c r="BN360" s="149">
        <v>1</v>
      </c>
      <c r="BO360" s="149">
        <v>1</v>
      </c>
      <c r="BP360" s="149">
        <v>1</v>
      </c>
      <c r="BQ360" s="149">
        <v>1</v>
      </c>
      <c r="BR360" s="149">
        <v>1</v>
      </c>
      <c r="BS360" s="149">
        <v>1</v>
      </c>
      <c r="BT360" s="149">
        <v>1</v>
      </c>
      <c r="BU360" s="149"/>
      <c r="BV360" s="149"/>
      <c r="BW360" s="149"/>
      <c r="BX360" s="149"/>
      <c r="BY360" s="149"/>
      <c r="BZ360" s="149"/>
      <c r="CA360" s="149"/>
      <c r="CB360" s="149"/>
      <c r="CC360" s="149"/>
      <c r="CD360" s="149"/>
      <c r="CE360" s="149"/>
      <c r="CF360" s="149"/>
      <c r="CG360" s="149"/>
      <c r="CH360" s="149"/>
      <c r="CI360" s="149"/>
      <c r="CJ360" s="149"/>
      <c r="CK360" s="149"/>
      <c r="CL360" s="149"/>
      <c r="CM360" s="149"/>
      <c r="CN360" s="149"/>
      <c r="CO360" s="149"/>
      <c r="CP360" s="149"/>
      <c r="CQ360" s="149"/>
      <c r="CR360" s="149"/>
      <c r="CS360" s="150"/>
      <c r="CT360" s="151"/>
      <c r="CW360" s="68"/>
      <c r="CX360" s="152"/>
    </row>
    <row r="361" spans="1:102">
      <c r="A361" s="289" t="s">
        <v>8334</v>
      </c>
      <c r="B361" s="146" t="s">
        <v>672</v>
      </c>
      <c r="C361" s="147" t="str">
        <f>+_xlfn.XLOOKUP(B361,'R4'!B:B,'R4'!C:C)</f>
        <v>AMR - KAMYON - MAN - KH</v>
      </c>
      <c r="D361" s="147"/>
      <c r="E361" s="150" t="s">
        <v>2</v>
      </c>
      <c r="F361" s="150" t="s">
        <v>38</v>
      </c>
      <c r="G361" s="150" t="s">
        <v>35</v>
      </c>
      <c r="H361" s="150" t="s">
        <v>8271</v>
      </c>
      <c r="I361" s="156"/>
      <c r="J361" s="148">
        <v>0</v>
      </c>
      <c r="K361" s="149">
        <v>0</v>
      </c>
      <c r="L361" s="149">
        <v>0</v>
      </c>
      <c r="M361" s="149">
        <v>0</v>
      </c>
      <c r="N361" s="149">
        <v>0</v>
      </c>
      <c r="O361" s="149">
        <v>0</v>
      </c>
      <c r="P361" s="149">
        <v>0</v>
      </c>
      <c r="Q361" s="149">
        <v>1</v>
      </c>
      <c r="R361" s="149">
        <v>1</v>
      </c>
      <c r="S361" s="149">
        <v>1</v>
      </c>
      <c r="T361" s="149">
        <v>1</v>
      </c>
      <c r="U361" s="149">
        <v>1</v>
      </c>
      <c r="V361" s="149">
        <v>1</v>
      </c>
      <c r="W361" s="149">
        <v>1</v>
      </c>
      <c r="X361" s="149">
        <v>1</v>
      </c>
      <c r="Y361" s="149">
        <v>1</v>
      </c>
      <c r="Z361" s="149">
        <v>1</v>
      </c>
      <c r="AA361" s="149">
        <v>1</v>
      </c>
      <c r="AB361" s="149">
        <v>1</v>
      </c>
      <c r="AC361" s="149">
        <v>1</v>
      </c>
      <c r="AD361" s="149">
        <v>1</v>
      </c>
      <c r="AE361" s="149">
        <v>1</v>
      </c>
      <c r="AF361" s="149">
        <v>1</v>
      </c>
      <c r="AG361" s="149">
        <v>1</v>
      </c>
      <c r="AH361" s="149">
        <v>1</v>
      </c>
      <c r="AI361" s="149">
        <v>1</v>
      </c>
      <c r="AJ361" s="149">
        <v>1</v>
      </c>
      <c r="AK361" s="149">
        <v>1</v>
      </c>
      <c r="AL361" s="149">
        <v>1</v>
      </c>
      <c r="AM361" s="149">
        <v>1</v>
      </c>
      <c r="AN361" s="149">
        <v>1</v>
      </c>
      <c r="AO361" s="149">
        <v>1</v>
      </c>
      <c r="AP361" s="149">
        <v>1</v>
      </c>
      <c r="AQ361" s="149">
        <v>1</v>
      </c>
      <c r="AR361" s="149">
        <v>1</v>
      </c>
      <c r="AS361" s="149">
        <v>1</v>
      </c>
      <c r="AT361" s="149">
        <v>1</v>
      </c>
      <c r="AU361" s="149">
        <v>1</v>
      </c>
      <c r="AV361" s="149">
        <v>1</v>
      </c>
      <c r="AW361" s="149">
        <v>1</v>
      </c>
      <c r="AX361" s="149">
        <v>1</v>
      </c>
      <c r="AY361" s="149">
        <v>1</v>
      </c>
      <c r="AZ361" s="149">
        <v>1</v>
      </c>
      <c r="BA361" s="149">
        <v>1</v>
      </c>
      <c r="BB361" s="149">
        <v>1</v>
      </c>
      <c r="BC361" s="149">
        <v>1</v>
      </c>
      <c r="BD361" s="149">
        <v>1</v>
      </c>
      <c r="BE361" s="149">
        <v>1</v>
      </c>
      <c r="BF361" s="149">
        <v>1</v>
      </c>
      <c r="BG361" s="149">
        <v>1</v>
      </c>
      <c r="BH361" s="149">
        <v>1</v>
      </c>
      <c r="BI361" s="149">
        <v>1</v>
      </c>
      <c r="BJ361" s="149">
        <v>1</v>
      </c>
      <c r="BK361" s="149">
        <v>1</v>
      </c>
      <c r="BL361" s="149">
        <v>1</v>
      </c>
      <c r="BM361" s="149">
        <v>1</v>
      </c>
      <c r="BN361" s="149">
        <v>1</v>
      </c>
      <c r="BO361" s="149">
        <v>1</v>
      </c>
      <c r="BP361" s="149">
        <v>1</v>
      </c>
      <c r="BQ361" s="149">
        <v>1</v>
      </c>
      <c r="BR361" s="149">
        <v>1</v>
      </c>
      <c r="BS361" s="149">
        <v>1</v>
      </c>
      <c r="BT361" s="149">
        <v>1</v>
      </c>
      <c r="BU361" s="149"/>
      <c r="BV361" s="149"/>
      <c r="BW361" s="149"/>
      <c r="BX361" s="149"/>
      <c r="BY361" s="149"/>
      <c r="BZ361" s="149"/>
      <c r="CA361" s="149"/>
      <c r="CB361" s="149"/>
      <c r="CC361" s="149"/>
      <c r="CD361" s="149"/>
      <c r="CE361" s="149"/>
      <c r="CF361" s="149"/>
      <c r="CG361" s="149"/>
      <c r="CH361" s="149"/>
      <c r="CI361" s="149"/>
      <c r="CJ361" s="149"/>
      <c r="CK361" s="149"/>
      <c r="CL361" s="149"/>
      <c r="CM361" s="149"/>
      <c r="CN361" s="149"/>
      <c r="CO361" s="149"/>
      <c r="CP361" s="149"/>
      <c r="CQ361" s="149"/>
      <c r="CR361" s="149"/>
      <c r="CS361" s="150"/>
      <c r="CT361" s="151"/>
      <c r="CW361" s="68"/>
      <c r="CX361" s="152"/>
    </row>
    <row r="362" spans="1:102">
      <c r="A362" s="289" t="s">
        <v>8334</v>
      </c>
      <c r="B362" s="146" t="s">
        <v>675</v>
      </c>
      <c r="C362" s="147" t="str">
        <f>+_xlfn.XLOOKUP(B362,'R4'!B:B,'R4'!C:C)</f>
        <v>AMR - KAMYON - MAN - KH</v>
      </c>
      <c r="D362" s="147"/>
      <c r="E362" s="150" t="s">
        <v>2</v>
      </c>
      <c r="F362" s="150" t="s">
        <v>38</v>
      </c>
      <c r="G362" s="150" t="s">
        <v>35</v>
      </c>
      <c r="H362" s="150" t="s">
        <v>8271</v>
      </c>
      <c r="I362" s="156"/>
      <c r="J362" s="148">
        <v>0</v>
      </c>
      <c r="K362" s="149">
        <v>0</v>
      </c>
      <c r="L362" s="149">
        <v>0</v>
      </c>
      <c r="M362" s="149">
        <v>0</v>
      </c>
      <c r="N362" s="149">
        <v>0</v>
      </c>
      <c r="O362" s="149">
        <v>0</v>
      </c>
      <c r="P362" s="149">
        <v>0</v>
      </c>
      <c r="Q362" s="149">
        <v>1</v>
      </c>
      <c r="R362" s="149">
        <v>1</v>
      </c>
      <c r="S362" s="149">
        <v>1</v>
      </c>
      <c r="T362" s="149">
        <v>1</v>
      </c>
      <c r="U362" s="149">
        <v>1</v>
      </c>
      <c r="V362" s="149">
        <v>1</v>
      </c>
      <c r="W362" s="149">
        <v>1</v>
      </c>
      <c r="X362" s="149">
        <v>1</v>
      </c>
      <c r="Y362" s="149">
        <v>1</v>
      </c>
      <c r="Z362" s="149">
        <v>1</v>
      </c>
      <c r="AA362" s="149">
        <v>1</v>
      </c>
      <c r="AB362" s="149">
        <v>1</v>
      </c>
      <c r="AC362" s="149">
        <v>1</v>
      </c>
      <c r="AD362" s="149">
        <v>1</v>
      </c>
      <c r="AE362" s="149">
        <v>1</v>
      </c>
      <c r="AF362" s="149">
        <v>1</v>
      </c>
      <c r="AG362" s="149">
        <v>1</v>
      </c>
      <c r="AH362" s="149">
        <v>1</v>
      </c>
      <c r="AI362" s="149">
        <v>1</v>
      </c>
      <c r="AJ362" s="149">
        <v>1</v>
      </c>
      <c r="AK362" s="149">
        <v>1</v>
      </c>
      <c r="AL362" s="149">
        <v>1</v>
      </c>
      <c r="AM362" s="149">
        <v>1</v>
      </c>
      <c r="AN362" s="149">
        <v>1</v>
      </c>
      <c r="AO362" s="149">
        <v>1</v>
      </c>
      <c r="AP362" s="149">
        <v>1</v>
      </c>
      <c r="AQ362" s="149">
        <v>1</v>
      </c>
      <c r="AR362" s="149">
        <v>1</v>
      </c>
      <c r="AS362" s="149">
        <v>1</v>
      </c>
      <c r="AT362" s="149">
        <v>1</v>
      </c>
      <c r="AU362" s="149">
        <v>1</v>
      </c>
      <c r="AV362" s="149">
        <v>1</v>
      </c>
      <c r="AW362" s="149">
        <v>1</v>
      </c>
      <c r="AX362" s="149">
        <v>1</v>
      </c>
      <c r="AY362" s="149">
        <v>1</v>
      </c>
      <c r="AZ362" s="149">
        <v>1</v>
      </c>
      <c r="BA362" s="149">
        <v>1</v>
      </c>
      <c r="BB362" s="149">
        <v>1</v>
      </c>
      <c r="BC362" s="149">
        <v>1</v>
      </c>
      <c r="BD362" s="149">
        <v>1</v>
      </c>
      <c r="BE362" s="149">
        <v>1</v>
      </c>
      <c r="BF362" s="149">
        <v>1</v>
      </c>
      <c r="BG362" s="149">
        <v>1</v>
      </c>
      <c r="BH362" s="149">
        <v>1</v>
      </c>
      <c r="BI362" s="149">
        <v>1</v>
      </c>
      <c r="BJ362" s="149">
        <v>1</v>
      </c>
      <c r="BK362" s="149">
        <v>1</v>
      </c>
      <c r="BL362" s="149">
        <v>1</v>
      </c>
      <c r="BM362" s="149">
        <v>1</v>
      </c>
      <c r="BN362" s="149">
        <v>1</v>
      </c>
      <c r="BO362" s="149">
        <v>1</v>
      </c>
      <c r="BP362" s="149">
        <v>1</v>
      </c>
      <c r="BQ362" s="149">
        <v>1</v>
      </c>
      <c r="BR362" s="149">
        <v>1</v>
      </c>
      <c r="BS362" s="149">
        <v>1</v>
      </c>
      <c r="BT362" s="149">
        <v>1</v>
      </c>
      <c r="BU362" s="149"/>
      <c r="BV362" s="149"/>
      <c r="BW362" s="149"/>
      <c r="BX362" s="149"/>
      <c r="BY362" s="149"/>
      <c r="BZ362" s="149"/>
      <c r="CA362" s="149"/>
      <c r="CB362" s="149"/>
      <c r="CC362" s="149"/>
      <c r="CD362" s="149"/>
      <c r="CE362" s="149"/>
      <c r="CF362" s="149"/>
      <c r="CG362" s="149"/>
      <c r="CH362" s="149"/>
      <c r="CI362" s="149"/>
      <c r="CJ362" s="149"/>
      <c r="CK362" s="149"/>
      <c r="CL362" s="149"/>
      <c r="CM362" s="149"/>
      <c r="CN362" s="149"/>
      <c r="CO362" s="149"/>
      <c r="CP362" s="149"/>
      <c r="CQ362" s="149"/>
      <c r="CR362" s="149"/>
      <c r="CS362" s="150"/>
      <c r="CT362" s="151"/>
      <c r="CW362" s="68"/>
      <c r="CX362" s="152"/>
    </row>
    <row r="363" spans="1:102">
      <c r="A363" s="289" t="s">
        <v>8334</v>
      </c>
      <c r="B363" s="146" t="s">
        <v>678</v>
      </c>
      <c r="C363" s="147" t="str">
        <f>+_xlfn.XLOOKUP(B363,'R4'!B:B,'R4'!C:C)</f>
        <v>AMR - KAMYON - MAN - KH</v>
      </c>
      <c r="D363" s="147"/>
      <c r="E363" s="150" t="s">
        <v>2</v>
      </c>
      <c r="F363" s="150" t="s">
        <v>38</v>
      </c>
      <c r="G363" s="150" t="s">
        <v>35</v>
      </c>
      <c r="H363" s="150" t="s">
        <v>8271</v>
      </c>
      <c r="I363" s="156"/>
      <c r="J363" s="148">
        <v>0</v>
      </c>
      <c r="K363" s="149">
        <v>0</v>
      </c>
      <c r="L363" s="149">
        <v>0</v>
      </c>
      <c r="M363" s="149">
        <v>0</v>
      </c>
      <c r="N363" s="149">
        <v>0</v>
      </c>
      <c r="O363" s="149">
        <v>0</v>
      </c>
      <c r="P363" s="149">
        <v>0</v>
      </c>
      <c r="Q363" s="149">
        <v>1</v>
      </c>
      <c r="R363" s="149">
        <v>1</v>
      </c>
      <c r="S363" s="149">
        <v>1</v>
      </c>
      <c r="T363" s="149">
        <v>1</v>
      </c>
      <c r="U363" s="149">
        <v>1</v>
      </c>
      <c r="V363" s="149">
        <v>1</v>
      </c>
      <c r="W363" s="149">
        <v>1</v>
      </c>
      <c r="X363" s="149">
        <v>1</v>
      </c>
      <c r="Y363" s="149">
        <v>1</v>
      </c>
      <c r="Z363" s="149">
        <v>1</v>
      </c>
      <c r="AA363" s="149">
        <v>1</v>
      </c>
      <c r="AB363" s="149">
        <v>1</v>
      </c>
      <c r="AC363" s="149">
        <v>1</v>
      </c>
      <c r="AD363" s="149">
        <v>1</v>
      </c>
      <c r="AE363" s="149">
        <v>1</v>
      </c>
      <c r="AF363" s="149">
        <v>1</v>
      </c>
      <c r="AG363" s="149">
        <v>1</v>
      </c>
      <c r="AH363" s="149">
        <v>1</v>
      </c>
      <c r="AI363" s="149">
        <v>1</v>
      </c>
      <c r="AJ363" s="149">
        <v>1</v>
      </c>
      <c r="AK363" s="149">
        <v>1</v>
      </c>
      <c r="AL363" s="149">
        <v>1</v>
      </c>
      <c r="AM363" s="149">
        <v>1</v>
      </c>
      <c r="AN363" s="149">
        <v>1</v>
      </c>
      <c r="AO363" s="149">
        <v>1</v>
      </c>
      <c r="AP363" s="149">
        <v>1</v>
      </c>
      <c r="AQ363" s="149">
        <v>1</v>
      </c>
      <c r="AR363" s="149">
        <v>1</v>
      </c>
      <c r="AS363" s="149">
        <v>1</v>
      </c>
      <c r="AT363" s="149">
        <v>1</v>
      </c>
      <c r="AU363" s="149">
        <v>1</v>
      </c>
      <c r="AV363" s="149">
        <v>1</v>
      </c>
      <c r="AW363" s="149">
        <v>1</v>
      </c>
      <c r="AX363" s="149">
        <v>1</v>
      </c>
      <c r="AY363" s="149">
        <v>1</v>
      </c>
      <c r="AZ363" s="149">
        <v>1</v>
      </c>
      <c r="BA363" s="149">
        <v>1</v>
      </c>
      <c r="BB363" s="149">
        <v>1</v>
      </c>
      <c r="BC363" s="149">
        <v>1</v>
      </c>
      <c r="BD363" s="149">
        <v>1</v>
      </c>
      <c r="BE363" s="149">
        <v>1</v>
      </c>
      <c r="BF363" s="149">
        <v>1</v>
      </c>
      <c r="BG363" s="149">
        <v>1</v>
      </c>
      <c r="BH363" s="149">
        <v>1</v>
      </c>
      <c r="BI363" s="149">
        <v>1</v>
      </c>
      <c r="BJ363" s="149">
        <v>1</v>
      </c>
      <c r="BK363" s="149">
        <v>1</v>
      </c>
      <c r="BL363" s="149">
        <v>1</v>
      </c>
      <c r="BM363" s="149">
        <v>1</v>
      </c>
      <c r="BN363" s="149">
        <v>1</v>
      </c>
      <c r="BO363" s="149">
        <v>1</v>
      </c>
      <c r="BP363" s="149">
        <v>1</v>
      </c>
      <c r="BQ363" s="149">
        <v>1</v>
      </c>
      <c r="BR363" s="149">
        <v>1</v>
      </c>
      <c r="BS363" s="149">
        <v>1</v>
      </c>
      <c r="BT363" s="149">
        <v>1</v>
      </c>
      <c r="BU363" s="149"/>
      <c r="BV363" s="149"/>
      <c r="BW363" s="149"/>
      <c r="BX363" s="149"/>
      <c r="BY363" s="149"/>
      <c r="BZ363" s="149"/>
      <c r="CA363" s="149"/>
      <c r="CB363" s="149"/>
      <c r="CC363" s="149"/>
      <c r="CD363" s="149"/>
      <c r="CE363" s="149"/>
      <c r="CF363" s="149"/>
      <c r="CG363" s="149"/>
      <c r="CH363" s="149"/>
      <c r="CI363" s="149"/>
      <c r="CJ363" s="149"/>
      <c r="CK363" s="149"/>
      <c r="CL363" s="149"/>
      <c r="CM363" s="149"/>
      <c r="CN363" s="149"/>
      <c r="CO363" s="149"/>
      <c r="CP363" s="149"/>
      <c r="CQ363" s="149"/>
      <c r="CR363" s="149"/>
      <c r="CS363" s="150"/>
      <c r="CT363" s="151"/>
      <c r="CW363" s="68"/>
      <c r="CX363" s="152"/>
    </row>
    <row r="364" spans="1:102">
      <c r="A364" s="289" t="s">
        <v>8334</v>
      </c>
      <c r="B364" s="146" t="s">
        <v>681</v>
      </c>
      <c r="C364" s="147" t="str">
        <f>+_xlfn.XLOOKUP(B364,'R4'!B:B,'R4'!C:C)</f>
        <v>AMR - KAMYON - MAN - KH</v>
      </c>
      <c r="D364" s="147"/>
      <c r="E364" s="150" t="s">
        <v>2</v>
      </c>
      <c r="F364" s="150" t="s">
        <v>38</v>
      </c>
      <c r="G364" s="150" t="s">
        <v>35</v>
      </c>
      <c r="H364" s="150" t="s">
        <v>8271</v>
      </c>
      <c r="I364" s="156"/>
      <c r="J364" s="148">
        <v>0</v>
      </c>
      <c r="K364" s="149">
        <v>0</v>
      </c>
      <c r="L364" s="149">
        <v>0</v>
      </c>
      <c r="M364" s="149">
        <v>0</v>
      </c>
      <c r="N364" s="149">
        <v>0</v>
      </c>
      <c r="O364" s="149">
        <v>0</v>
      </c>
      <c r="P364" s="149">
        <v>0</v>
      </c>
      <c r="Q364" s="149">
        <v>1</v>
      </c>
      <c r="R364" s="149">
        <v>1</v>
      </c>
      <c r="S364" s="149">
        <v>1</v>
      </c>
      <c r="T364" s="149">
        <v>1</v>
      </c>
      <c r="U364" s="149">
        <v>1</v>
      </c>
      <c r="V364" s="149">
        <v>1</v>
      </c>
      <c r="W364" s="149">
        <v>1</v>
      </c>
      <c r="X364" s="149">
        <v>1</v>
      </c>
      <c r="Y364" s="149">
        <v>1</v>
      </c>
      <c r="Z364" s="149">
        <v>1</v>
      </c>
      <c r="AA364" s="149">
        <v>1</v>
      </c>
      <c r="AB364" s="149">
        <v>1</v>
      </c>
      <c r="AC364" s="149">
        <v>1</v>
      </c>
      <c r="AD364" s="149">
        <v>1</v>
      </c>
      <c r="AE364" s="149">
        <v>1</v>
      </c>
      <c r="AF364" s="149">
        <v>1</v>
      </c>
      <c r="AG364" s="149">
        <v>1</v>
      </c>
      <c r="AH364" s="149">
        <v>1</v>
      </c>
      <c r="AI364" s="149">
        <v>1</v>
      </c>
      <c r="AJ364" s="149">
        <v>1</v>
      </c>
      <c r="AK364" s="149">
        <v>1</v>
      </c>
      <c r="AL364" s="149">
        <v>1</v>
      </c>
      <c r="AM364" s="149">
        <v>1</v>
      </c>
      <c r="AN364" s="149">
        <v>1</v>
      </c>
      <c r="AO364" s="149">
        <v>1</v>
      </c>
      <c r="AP364" s="149">
        <v>1</v>
      </c>
      <c r="AQ364" s="149">
        <v>1</v>
      </c>
      <c r="AR364" s="149">
        <v>1</v>
      </c>
      <c r="AS364" s="149">
        <v>1</v>
      </c>
      <c r="AT364" s="149">
        <v>1</v>
      </c>
      <c r="AU364" s="149">
        <v>1</v>
      </c>
      <c r="AV364" s="149">
        <v>1</v>
      </c>
      <c r="AW364" s="149">
        <v>1</v>
      </c>
      <c r="AX364" s="149">
        <v>1</v>
      </c>
      <c r="AY364" s="149">
        <v>1</v>
      </c>
      <c r="AZ364" s="149">
        <v>1</v>
      </c>
      <c r="BA364" s="149">
        <v>1</v>
      </c>
      <c r="BB364" s="149">
        <v>1</v>
      </c>
      <c r="BC364" s="149">
        <v>1</v>
      </c>
      <c r="BD364" s="149">
        <v>1</v>
      </c>
      <c r="BE364" s="149">
        <v>1</v>
      </c>
      <c r="BF364" s="149">
        <v>1</v>
      </c>
      <c r="BG364" s="149">
        <v>1</v>
      </c>
      <c r="BH364" s="149">
        <v>1</v>
      </c>
      <c r="BI364" s="149">
        <v>1</v>
      </c>
      <c r="BJ364" s="149">
        <v>1</v>
      </c>
      <c r="BK364" s="149">
        <v>1</v>
      </c>
      <c r="BL364" s="149">
        <v>1</v>
      </c>
      <c r="BM364" s="149">
        <v>1</v>
      </c>
      <c r="BN364" s="149">
        <v>1</v>
      </c>
      <c r="BO364" s="149">
        <v>1</v>
      </c>
      <c r="BP364" s="149">
        <v>1</v>
      </c>
      <c r="BQ364" s="149">
        <v>1</v>
      </c>
      <c r="BR364" s="149">
        <v>1</v>
      </c>
      <c r="BS364" s="149">
        <v>1</v>
      </c>
      <c r="BT364" s="149">
        <v>1</v>
      </c>
      <c r="BU364" s="149"/>
      <c r="BV364" s="149"/>
      <c r="BW364" s="149"/>
      <c r="BX364" s="149"/>
      <c r="BY364" s="149"/>
      <c r="BZ364" s="149"/>
      <c r="CA364" s="149"/>
      <c r="CB364" s="149"/>
      <c r="CC364" s="149"/>
      <c r="CD364" s="149"/>
      <c r="CE364" s="149"/>
      <c r="CF364" s="149"/>
      <c r="CG364" s="149"/>
      <c r="CH364" s="149"/>
      <c r="CI364" s="149"/>
      <c r="CJ364" s="149"/>
      <c r="CK364" s="149"/>
      <c r="CL364" s="149"/>
      <c r="CM364" s="149"/>
      <c r="CN364" s="149"/>
      <c r="CO364" s="149"/>
      <c r="CP364" s="149"/>
      <c r="CQ364" s="149"/>
      <c r="CR364" s="149"/>
      <c r="CS364" s="150"/>
      <c r="CT364" s="151"/>
      <c r="CW364" s="68"/>
      <c r="CX364" s="152"/>
    </row>
    <row r="365" spans="1:102">
      <c r="A365" s="289" t="s">
        <v>8334</v>
      </c>
      <c r="B365" s="146" t="s">
        <v>684</v>
      </c>
      <c r="C365" s="147" t="str">
        <f>+_xlfn.XLOOKUP(B365,'R4'!B:B,'R4'!C:C)</f>
        <v>AMR - KAMYON - MAN - KH</v>
      </c>
      <c r="D365" s="147"/>
      <c r="E365" s="150" t="s">
        <v>2</v>
      </c>
      <c r="F365" s="150" t="s">
        <v>38</v>
      </c>
      <c r="G365" s="150" t="s">
        <v>35</v>
      </c>
      <c r="H365" s="150" t="s">
        <v>8271</v>
      </c>
      <c r="I365" s="156"/>
      <c r="J365" s="148">
        <v>0</v>
      </c>
      <c r="K365" s="149">
        <v>0</v>
      </c>
      <c r="L365" s="149">
        <v>0</v>
      </c>
      <c r="M365" s="149">
        <v>0</v>
      </c>
      <c r="N365" s="149">
        <v>0</v>
      </c>
      <c r="O365" s="149">
        <v>0</v>
      </c>
      <c r="P365" s="149">
        <v>0</v>
      </c>
      <c r="Q365" s="149">
        <v>1</v>
      </c>
      <c r="R365" s="149">
        <v>1</v>
      </c>
      <c r="S365" s="149">
        <v>1</v>
      </c>
      <c r="T365" s="149">
        <v>1</v>
      </c>
      <c r="U365" s="149">
        <v>1</v>
      </c>
      <c r="V365" s="149">
        <v>1</v>
      </c>
      <c r="W365" s="149">
        <v>1</v>
      </c>
      <c r="X365" s="149">
        <v>1</v>
      </c>
      <c r="Y365" s="149">
        <v>1</v>
      </c>
      <c r="Z365" s="149">
        <v>1</v>
      </c>
      <c r="AA365" s="149">
        <v>1</v>
      </c>
      <c r="AB365" s="149">
        <v>1</v>
      </c>
      <c r="AC365" s="149">
        <v>1</v>
      </c>
      <c r="AD365" s="149">
        <v>1</v>
      </c>
      <c r="AE365" s="149">
        <v>1</v>
      </c>
      <c r="AF365" s="149">
        <v>1</v>
      </c>
      <c r="AG365" s="149">
        <v>1</v>
      </c>
      <c r="AH365" s="149">
        <v>1</v>
      </c>
      <c r="AI365" s="149">
        <v>1</v>
      </c>
      <c r="AJ365" s="149">
        <v>1</v>
      </c>
      <c r="AK365" s="149">
        <v>1</v>
      </c>
      <c r="AL365" s="149">
        <v>1</v>
      </c>
      <c r="AM365" s="149">
        <v>1</v>
      </c>
      <c r="AN365" s="149">
        <v>1</v>
      </c>
      <c r="AO365" s="149">
        <v>1</v>
      </c>
      <c r="AP365" s="149">
        <v>1</v>
      </c>
      <c r="AQ365" s="149">
        <v>1</v>
      </c>
      <c r="AR365" s="149">
        <v>1</v>
      </c>
      <c r="AS365" s="149">
        <v>1</v>
      </c>
      <c r="AT365" s="149">
        <v>1</v>
      </c>
      <c r="AU365" s="149">
        <v>1</v>
      </c>
      <c r="AV365" s="149">
        <v>1</v>
      </c>
      <c r="AW365" s="149">
        <v>1</v>
      </c>
      <c r="AX365" s="149">
        <v>1</v>
      </c>
      <c r="AY365" s="149">
        <v>1</v>
      </c>
      <c r="AZ365" s="149">
        <v>1</v>
      </c>
      <c r="BA365" s="149">
        <v>1</v>
      </c>
      <c r="BB365" s="149">
        <v>1</v>
      </c>
      <c r="BC365" s="149">
        <v>1</v>
      </c>
      <c r="BD365" s="149">
        <v>1</v>
      </c>
      <c r="BE365" s="149">
        <v>1</v>
      </c>
      <c r="BF365" s="149">
        <v>1</v>
      </c>
      <c r="BG365" s="149">
        <v>1</v>
      </c>
      <c r="BH365" s="149">
        <v>1</v>
      </c>
      <c r="BI365" s="149">
        <v>1</v>
      </c>
      <c r="BJ365" s="149">
        <v>1</v>
      </c>
      <c r="BK365" s="149">
        <v>1</v>
      </c>
      <c r="BL365" s="149">
        <v>1</v>
      </c>
      <c r="BM365" s="149">
        <v>1</v>
      </c>
      <c r="BN365" s="149">
        <v>1</v>
      </c>
      <c r="BO365" s="149">
        <v>1</v>
      </c>
      <c r="BP365" s="149">
        <v>1</v>
      </c>
      <c r="BQ365" s="149">
        <v>1</v>
      </c>
      <c r="BR365" s="149">
        <v>1</v>
      </c>
      <c r="BS365" s="149">
        <v>1</v>
      </c>
      <c r="BT365" s="149">
        <v>1</v>
      </c>
      <c r="BU365" s="149"/>
      <c r="BV365" s="149"/>
      <c r="BW365" s="149"/>
      <c r="BX365" s="149"/>
      <c r="BY365" s="149"/>
      <c r="BZ365" s="149"/>
      <c r="CA365" s="149"/>
      <c r="CB365" s="149"/>
      <c r="CC365" s="149"/>
      <c r="CD365" s="149"/>
      <c r="CE365" s="149"/>
      <c r="CF365" s="149"/>
      <c r="CG365" s="149"/>
      <c r="CH365" s="149"/>
      <c r="CI365" s="149"/>
      <c r="CJ365" s="149"/>
      <c r="CK365" s="149"/>
      <c r="CL365" s="149"/>
      <c r="CM365" s="149"/>
      <c r="CN365" s="149"/>
      <c r="CO365" s="149"/>
      <c r="CP365" s="149"/>
      <c r="CQ365" s="149"/>
      <c r="CR365" s="149"/>
      <c r="CS365" s="150"/>
      <c r="CT365" s="151"/>
      <c r="CW365" s="68"/>
      <c r="CX365" s="152"/>
    </row>
    <row r="366" spans="1:102">
      <c r="A366" s="289" t="s">
        <v>8334</v>
      </c>
      <c r="B366" s="146" t="s">
        <v>687</v>
      </c>
      <c r="C366" s="147" t="str">
        <f>+_xlfn.XLOOKUP(B366,'R4'!B:B,'R4'!C:C)</f>
        <v>AMR - KAMYON - MAN - KH</v>
      </c>
      <c r="D366" s="147"/>
      <c r="E366" s="150" t="s">
        <v>2</v>
      </c>
      <c r="F366" s="150" t="s">
        <v>38</v>
      </c>
      <c r="G366" s="150" t="s">
        <v>35</v>
      </c>
      <c r="H366" s="150" t="s">
        <v>8271</v>
      </c>
      <c r="I366" s="156"/>
      <c r="J366" s="148">
        <v>0</v>
      </c>
      <c r="K366" s="149">
        <v>0</v>
      </c>
      <c r="L366" s="149">
        <v>0</v>
      </c>
      <c r="M366" s="149">
        <v>0</v>
      </c>
      <c r="N366" s="149">
        <v>0</v>
      </c>
      <c r="O366" s="149">
        <v>0</v>
      </c>
      <c r="P366" s="149">
        <v>0</v>
      </c>
      <c r="Q366" s="149">
        <v>1</v>
      </c>
      <c r="R366" s="149">
        <v>1</v>
      </c>
      <c r="S366" s="149">
        <v>1</v>
      </c>
      <c r="T366" s="149">
        <v>1</v>
      </c>
      <c r="U366" s="149">
        <v>1</v>
      </c>
      <c r="V366" s="149">
        <v>1</v>
      </c>
      <c r="W366" s="149">
        <v>1</v>
      </c>
      <c r="X366" s="149">
        <v>1</v>
      </c>
      <c r="Y366" s="149">
        <v>1</v>
      </c>
      <c r="Z366" s="149">
        <v>1</v>
      </c>
      <c r="AA366" s="149">
        <v>1</v>
      </c>
      <c r="AB366" s="149">
        <v>1</v>
      </c>
      <c r="AC366" s="149">
        <v>1</v>
      </c>
      <c r="AD366" s="149">
        <v>1</v>
      </c>
      <c r="AE366" s="149">
        <v>1</v>
      </c>
      <c r="AF366" s="149">
        <v>1</v>
      </c>
      <c r="AG366" s="149">
        <v>1</v>
      </c>
      <c r="AH366" s="149">
        <v>1</v>
      </c>
      <c r="AI366" s="149">
        <v>1</v>
      </c>
      <c r="AJ366" s="149">
        <v>1</v>
      </c>
      <c r="AK366" s="149">
        <v>1</v>
      </c>
      <c r="AL366" s="149">
        <v>1</v>
      </c>
      <c r="AM366" s="149">
        <v>1</v>
      </c>
      <c r="AN366" s="149">
        <v>1</v>
      </c>
      <c r="AO366" s="149">
        <v>1</v>
      </c>
      <c r="AP366" s="149">
        <v>1</v>
      </c>
      <c r="AQ366" s="149">
        <v>1</v>
      </c>
      <c r="AR366" s="149">
        <v>1</v>
      </c>
      <c r="AS366" s="149">
        <v>1</v>
      </c>
      <c r="AT366" s="149">
        <v>1</v>
      </c>
      <c r="AU366" s="149">
        <v>1</v>
      </c>
      <c r="AV366" s="149">
        <v>1</v>
      </c>
      <c r="AW366" s="149">
        <v>1</v>
      </c>
      <c r="AX366" s="149">
        <v>1</v>
      </c>
      <c r="AY366" s="149">
        <v>1</v>
      </c>
      <c r="AZ366" s="149">
        <v>1</v>
      </c>
      <c r="BA366" s="149">
        <v>1</v>
      </c>
      <c r="BB366" s="149">
        <v>1</v>
      </c>
      <c r="BC366" s="149">
        <v>1</v>
      </c>
      <c r="BD366" s="149">
        <v>1</v>
      </c>
      <c r="BE366" s="149">
        <v>1</v>
      </c>
      <c r="BF366" s="149">
        <v>1</v>
      </c>
      <c r="BG366" s="149">
        <v>1</v>
      </c>
      <c r="BH366" s="149">
        <v>1</v>
      </c>
      <c r="BI366" s="149">
        <v>1</v>
      </c>
      <c r="BJ366" s="149">
        <v>1</v>
      </c>
      <c r="BK366" s="149">
        <v>1</v>
      </c>
      <c r="BL366" s="149">
        <v>1</v>
      </c>
      <c r="BM366" s="149">
        <v>1</v>
      </c>
      <c r="BN366" s="149">
        <v>1</v>
      </c>
      <c r="BO366" s="149">
        <v>1</v>
      </c>
      <c r="BP366" s="149">
        <v>1</v>
      </c>
      <c r="BQ366" s="149">
        <v>1</v>
      </c>
      <c r="BR366" s="149">
        <v>1</v>
      </c>
      <c r="BS366" s="149">
        <v>1</v>
      </c>
      <c r="BT366" s="149">
        <v>1</v>
      </c>
      <c r="BU366" s="149"/>
      <c r="BV366" s="149"/>
      <c r="BW366" s="149"/>
      <c r="BX366" s="149"/>
      <c r="BY366" s="149"/>
      <c r="BZ366" s="149"/>
      <c r="CA366" s="149"/>
      <c r="CB366" s="149"/>
      <c r="CC366" s="149"/>
      <c r="CD366" s="149"/>
      <c r="CE366" s="149"/>
      <c r="CF366" s="149"/>
      <c r="CG366" s="149"/>
      <c r="CH366" s="149"/>
      <c r="CI366" s="149"/>
      <c r="CJ366" s="149"/>
      <c r="CK366" s="149"/>
      <c r="CL366" s="149"/>
      <c r="CM366" s="149"/>
      <c r="CN366" s="149"/>
      <c r="CO366" s="149"/>
      <c r="CP366" s="149"/>
      <c r="CQ366" s="149"/>
      <c r="CR366" s="149"/>
      <c r="CS366" s="150"/>
      <c r="CT366" s="151"/>
      <c r="CW366" s="68"/>
      <c r="CX366" s="152"/>
    </row>
    <row r="367" spans="1:102">
      <c r="A367" s="289" t="s">
        <v>8334</v>
      </c>
      <c r="B367" s="146" t="s">
        <v>690</v>
      </c>
      <c r="C367" s="147" t="str">
        <f>+_xlfn.XLOOKUP(B367,'R4'!B:B,'R4'!C:C)</f>
        <v>AMR - KAMYON - MAN - KH</v>
      </c>
      <c r="D367" s="147"/>
      <c r="E367" s="150" t="s">
        <v>2</v>
      </c>
      <c r="F367" s="150" t="s">
        <v>38</v>
      </c>
      <c r="G367" s="150" t="s">
        <v>35</v>
      </c>
      <c r="H367" s="150" t="s">
        <v>8271</v>
      </c>
      <c r="I367" s="156"/>
      <c r="J367" s="148">
        <v>0</v>
      </c>
      <c r="K367" s="149">
        <v>0</v>
      </c>
      <c r="L367" s="149">
        <v>0</v>
      </c>
      <c r="M367" s="149">
        <v>0</v>
      </c>
      <c r="N367" s="149">
        <v>0</v>
      </c>
      <c r="O367" s="149">
        <v>0</v>
      </c>
      <c r="P367" s="149">
        <v>0</v>
      </c>
      <c r="Q367" s="149">
        <v>1</v>
      </c>
      <c r="R367" s="149">
        <v>1</v>
      </c>
      <c r="S367" s="149">
        <v>1</v>
      </c>
      <c r="T367" s="149">
        <v>1</v>
      </c>
      <c r="U367" s="149">
        <v>1</v>
      </c>
      <c r="V367" s="149">
        <v>1</v>
      </c>
      <c r="W367" s="149">
        <v>1</v>
      </c>
      <c r="X367" s="149">
        <v>1</v>
      </c>
      <c r="Y367" s="149">
        <v>1</v>
      </c>
      <c r="Z367" s="149">
        <v>1</v>
      </c>
      <c r="AA367" s="149">
        <v>1</v>
      </c>
      <c r="AB367" s="149">
        <v>1</v>
      </c>
      <c r="AC367" s="149">
        <v>1</v>
      </c>
      <c r="AD367" s="149">
        <v>1</v>
      </c>
      <c r="AE367" s="149">
        <v>1</v>
      </c>
      <c r="AF367" s="149">
        <v>1</v>
      </c>
      <c r="AG367" s="149">
        <v>1</v>
      </c>
      <c r="AH367" s="149">
        <v>1</v>
      </c>
      <c r="AI367" s="149">
        <v>1</v>
      </c>
      <c r="AJ367" s="149">
        <v>1</v>
      </c>
      <c r="AK367" s="149">
        <v>1</v>
      </c>
      <c r="AL367" s="149">
        <v>1</v>
      </c>
      <c r="AM367" s="149">
        <v>1</v>
      </c>
      <c r="AN367" s="149">
        <v>1</v>
      </c>
      <c r="AO367" s="149">
        <v>1</v>
      </c>
      <c r="AP367" s="149">
        <v>1</v>
      </c>
      <c r="AQ367" s="149">
        <v>1</v>
      </c>
      <c r="AR367" s="149">
        <v>1</v>
      </c>
      <c r="AS367" s="149">
        <v>1</v>
      </c>
      <c r="AT367" s="149">
        <v>1</v>
      </c>
      <c r="AU367" s="149">
        <v>1</v>
      </c>
      <c r="AV367" s="149">
        <v>1</v>
      </c>
      <c r="AW367" s="149">
        <v>1</v>
      </c>
      <c r="AX367" s="149">
        <v>1</v>
      </c>
      <c r="AY367" s="149">
        <v>1</v>
      </c>
      <c r="AZ367" s="149">
        <v>1</v>
      </c>
      <c r="BA367" s="149">
        <v>1</v>
      </c>
      <c r="BB367" s="149">
        <v>1</v>
      </c>
      <c r="BC367" s="149">
        <v>1</v>
      </c>
      <c r="BD367" s="149">
        <v>1</v>
      </c>
      <c r="BE367" s="149">
        <v>1</v>
      </c>
      <c r="BF367" s="149">
        <v>1</v>
      </c>
      <c r="BG367" s="149">
        <v>1</v>
      </c>
      <c r="BH367" s="149">
        <v>1</v>
      </c>
      <c r="BI367" s="149">
        <v>1</v>
      </c>
      <c r="BJ367" s="149">
        <v>1</v>
      </c>
      <c r="BK367" s="149">
        <v>1</v>
      </c>
      <c r="BL367" s="149">
        <v>1</v>
      </c>
      <c r="BM367" s="149">
        <v>1</v>
      </c>
      <c r="BN367" s="149">
        <v>1</v>
      </c>
      <c r="BO367" s="149">
        <v>1</v>
      </c>
      <c r="BP367" s="149">
        <v>1</v>
      </c>
      <c r="BQ367" s="149">
        <v>1</v>
      </c>
      <c r="BR367" s="149">
        <v>1</v>
      </c>
      <c r="BS367" s="149">
        <v>1</v>
      </c>
      <c r="BT367" s="149">
        <v>1</v>
      </c>
      <c r="BU367" s="149"/>
      <c r="BV367" s="149"/>
      <c r="BW367" s="149"/>
      <c r="BX367" s="149"/>
      <c r="BY367" s="149"/>
      <c r="BZ367" s="149"/>
      <c r="CA367" s="149"/>
      <c r="CB367" s="149"/>
      <c r="CC367" s="149"/>
      <c r="CD367" s="149"/>
      <c r="CE367" s="149"/>
      <c r="CF367" s="149"/>
      <c r="CG367" s="149"/>
      <c r="CH367" s="149"/>
      <c r="CI367" s="149"/>
      <c r="CJ367" s="149"/>
      <c r="CK367" s="149"/>
      <c r="CL367" s="149"/>
      <c r="CM367" s="149"/>
      <c r="CN367" s="149"/>
      <c r="CO367" s="149"/>
      <c r="CP367" s="149"/>
      <c r="CQ367" s="149"/>
      <c r="CR367" s="149"/>
      <c r="CS367" s="150"/>
      <c r="CT367" s="151"/>
      <c r="CW367" s="68"/>
      <c r="CX367" s="152"/>
    </row>
    <row r="368" spans="1:102">
      <c r="A368" s="289" t="s">
        <v>8334</v>
      </c>
      <c r="B368" s="146" t="s">
        <v>693</v>
      </c>
      <c r="C368" s="147" t="str">
        <f>+_xlfn.XLOOKUP(B368,'R4'!B:B,'R4'!C:C)</f>
        <v>AMR - KAMYON - MAN - KH</v>
      </c>
      <c r="D368" s="147"/>
      <c r="E368" s="150" t="s">
        <v>2</v>
      </c>
      <c r="F368" s="150" t="s">
        <v>38</v>
      </c>
      <c r="G368" s="150" t="s">
        <v>35</v>
      </c>
      <c r="H368" s="150" t="s">
        <v>8271</v>
      </c>
      <c r="I368" s="156"/>
      <c r="J368" s="148">
        <v>0</v>
      </c>
      <c r="K368" s="149">
        <v>0</v>
      </c>
      <c r="L368" s="149">
        <v>0</v>
      </c>
      <c r="M368" s="149">
        <v>0</v>
      </c>
      <c r="N368" s="149">
        <v>0</v>
      </c>
      <c r="O368" s="149">
        <v>0</v>
      </c>
      <c r="P368" s="149">
        <v>0</v>
      </c>
      <c r="Q368" s="149">
        <v>1</v>
      </c>
      <c r="R368" s="149">
        <v>1</v>
      </c>
      <c r="S368" s="149">
        <v>1</v>
      </c>
      <c r="T368" s="149">
        <v>1</v>
      </c>
      <c r="U368" s="149">
        <v>1</v>
      </c>
      <c r="V368" s="149">
        <v>1</v>
      </c>
      <c r="W368" s="149">
        <v>1</v>
      </c>
      <c r="X368" s="149">
        <v>1</v>
      </c>
      <c r="Y368" s="149">
        <v>1</v>
      </c>
      <c r="Z368" s="149">
        <v>1</v>
      </c>
      <c r="AA368" s="149">
        <v>1</v>
      </c>
      <c r="AB368" s="149">
        <v>1</v>
      </c>
      <c r="AC368" s="149">
        <v>1</v>
      </c>
      <c r="AD368" s="149">
        <v>1</v>
      </c>
      <c r="AE368" s="149">
        <v>1</v>
      </c>
      <c r="AF368" s="149">
        <v>1</v>
      </c>
      <c r="AG368" s="149">
        <v>1</v>
      </c>
      <c r="AH368" s="149">
        <v>1</v>
      </c>
      <c r="AI368" s="149">
        <v>1</v>
      </c>
      <c r="AJ368" s="149">
        <v>1</v>
      </c>
      <c r="AK368" s="149">
        <v>1</v>
      </c>
      <c r="AL368" s="149">
        <v>1</v>
      </c>
      <c r="AM368" s="149">
        <v>1</v>
      </c>
      <c r="AN368" s="149">
        <v>1</v>
      </c>
      <c r="AO368" s="149">
        <v>1</v>
      </c>
      <c r="AP368" s="149">
        <v>1</v>
      </c>
      <c r="AQ368" s="149">
        <v>1</v>
      </c>
      <c r="AR368" s="149">
        <v>1</v>
      </c>
      <c r="AS368" s="149">
        <v>1</v>
      </c>
      <c r="AT368" s="149">
        <v>1</v>
      </c>
      <c r="AU368" s="149">
        <v>1</v>
      </c>
      <c r="AV368" s="149">
        <v>1</v>
      </c>
      <c r="AW368" s="149">
        <v>1</v>
      </c>
      <c r="AX368" s="149">
        <v>1</v>
      </c>
      <c r="AY368" s="149">
        <v>1</v>
      </c>
      <c r="AZ368" s="149">
        <v>1</v>
      </c>
      <c r="BA368" s="149">
        <v>1</v>
      </c>
      <c r="BB368" s="149">
        <v>1</v>
      </c>
      <c r="BC368" s="149">
        <v>1</v>
      </c>
      <c r="BD368" s="149">
        <v>1</v>
      </c>
      <c r="BE368" s="149">
        <v>1</v>
      </c>
      <c r="BF368" s="149">
        <v>1</v>
      </c>
      <c r="BG368" s="149">
        <v>1</v>
      </c>
      <c r="BH368" s="149">
        <v>1</v>
      </c>
      <c r="BI368" s="149">
        <v>1</v>
      </c>
      <c r="BJ368" s="149">
        <v>1</v>
      </c>
      <c r="BK368" s="149">
        <v>1</v>
      </c>
      <c r="BL368" s="149">
        <v>1</v>
      </c>
      <c r="BM368" s="149">
        <v>1</v>
      </c>
      <c r="BN368" s="149">
        <v>1</v>
      </c>
      <c r="BO368" s="149">
        <v>1</v>
      </c>
      <c r="BP368" s="149">
        <v>1</v>
      </c>
      <c r="BQ368" s="149">
        <v>1</v>
      </c>
      <c r="BR368" s="149">
        <v>1</v>
      </c>
      <c r="BS368" s="149">
        <v>1</v>
      </c>
      <c r="BT368" s="149">
        <v>1</v>
      </c>
      <c r="BU368" s="149"/>
      <c r="BV368" s="149"/>
      <c r="BW368" s="149"/>
      <c r="BX368" s="149"/>
      <c r="BY368" s="149"/>
      <c r="BZ368" s="149"/>
      <c r="CA368" s="149"/>
      <c r="CB368" s="149"/>
      <c r="CC368" s="149"/>
      <c r="CD368" s="149"/>
      <c r="CE368" s="149"/>
      <c r="CF368" s="149"/>
      <c r="CG368" s="149"/>
      <c r="CH368" s="149"/>
      <c r="CI368" s="149"/>
      <c r="CJ368" s="149"/>
      <c r="CK368" s="149"/>
      <c r="CL368" s="149"/>
      <c r="CM368" s="149"/>
      <c r="CN368" s="149"/>
      <c r="CO368" s="149"/>
      <c r="CP368" s="149"/>
      <c r="CQ368" s="149"/>
      <c r="CR368" s="149"/>
      <c r="CS368" s="150"/>
      <c r="CT368" s="151"/>
      <c r="CW368" s="68"/>
      <c r="CX368" s="152"/>
    </row>
    <row r="369" spans="1:102">
      <c r="A369" s="289" t="s">
        <v>8334</v>
      </c>
      <c r="B369" s="146" t="s">
        <v>696</v>
      </c>
      <c r="C369" s="147" t="str">
        <f>+_xlfn.XLOOKUP(B369,'R4'!B:B,'R4'!C:C)</f>
        <v>AMR - KAMYON - MAN - KH</v>
      </c>
      <c r="D369" s="147"/>
      <c r="E369" s="150" t="s">
        <v>2</v>
      </c>
      <c r="F369" s="150" t="s">
        <v>38</v>
      </c>
      <c r="G369" s="150" t="s">
        <v>35</v>
      </c>
      <c r="H369" s="150" t="s">
        <v>8271</v>
      </c>
      <c r="I369" s="156"/>
      <c r="J369" s="148">
        <v>0</v>
      </c>
      <c r="K369" s="149">
        <v>0</v>
      </c>
      <c r="L369" s="149">
        <v>0</v>
      </c>
      <c r="M369" s="149">
        <v>0</v>
      </c>
      <c r="N369" s="149">
        <v>0</v>
      </c>
      <c r="O369" s="149">
        <v>0</v>
      </c>
      <c r="P369" s="149">
        <v>0</v>
      </c>
      <c r="Q369" s="149">
        <v>1</v>
      </c>
      <c r="R369" s="149">
        <v>1</v>
      </c>
      <c r="S369" s="149">
        <v>1</v>
      </c>
      <c r="T369" s="149">
        <v>1</v>
      </c>
      <c r="U369" s="149">
        <v>1</v>
      </c>
      <c r="V369" s="149">
        <v>1</v>
      </c>
      <c r="W369" s="149">
        <v>1</v>
      </c>
      <c r="X369" s="149">
        <v>1</v>
      </c>
      <c r="Y369" s="149">
        <v>1</v>
      </c>
      <c r="Z369" s="149">
        <v>1</v>
      </c>
      <c r="AA369" s="149">
        <v>1</v>
      </c>
      <c r="AB369" s="149">
        <v>1</v>
      </c>
      <c r="AC369" s="149">
        <v>1</v>
      </c>
      <c r="AD369" s="149">
        <v>1</v>
      </c>
      <c r="AE369" s="149">
        <v>1</v>
      </c>
      <c r="AF369" s="149">
        <v>1</v>
      </c>
      <c r="AG369" s="149">
        <v>1</v>
      </c>
      <c r="AH369" s="149">
        <v>1</v>
      </c>
      <c r="AI369" s="149">
        <v>1</v>
      </c>
      <c r="AJ369" s="149">
        <v>1</v>
      </c>
      <c r="AK369" s="149">
        <v>1</v>
      </c>
      <c r="AL369" s="149">
        <v>1</v>
      </c>
      <c r="AM369" s="149">
        <v>1</v>
      </c>
      <c r="AN369" s="149">
        <v>1</v>
      </c>
      <c r="AO369" s="149">
        <v>1</v>
      </c>
      <c r="AP369" s="149">
        <v>1</v>
      </c>
      <c r="AQ369" s="149">
        <v>1</v>
      </c>
      <c r="AR369" s="149">
        <v>1</v>
      </c>
      <c r="AS369" s="149">
        <v>1</v>
      </c>
      <c r="AT369" s="149">
        <v>1</v>
      </c>
      <c r="AU369" s="149">
        <v>1</v>
      </c>
      <c r="AV369" s="149">
        <v>1</v>
      </c>
      <c r="AW369" s="149">
        <v>1</v>
      </c>
      <c r="AX369" s="149">
        <v>1</v>
      </c>
      <c r="AY369" s="149">
        <v>1</v>
      </c>
      <c r="AZ369" s="149">
        <v>1</v>
      </c>
      <c r="BA369" s="149">
        <v>1</v>
      </c>
      <c r="BB369" s="149">
        <v>1</v>
      </c>
      <c r="BC369" s="149">
        <v>1</v>
      </c>
      <c r="BD369" s="149">
        <v>1</v>
      </c>
      <c r="BE369" s="149">
        <v>1</v>
      </c>
      <c r="BF369" s="149">
        <v>1</v>
      </c>
      <c r="BG369" s="149">
        <v>1</v>
      </c>
      <c r="BH369" s="149">
        <v>1</v>
      </c>
      <c r="BI369" s="149">
        <v>1</v>
      </c>
      <c r="BJ369" s="149">
        <v>1</v>
      </c>
      <c r="BK369" s="149">
        <v>1</v>
      </c>
      <c r="BL369" s="149">
        <v>1</v>
      </c>
      <c r="BM369" s="149">
        <v>1</v>
      </c>
      <c r="BN369" s="149">
        <v>1</v>
      </c>
      <c r="BO369" s="149">
        <v>1</v>
      </c>
      <c r="BP369" s="149">
        <v>1</v>
      </c>
      <c r="BQ369" s="149">
        <v>1</v>
      </c>
      <c r="BR369" s="149">
        <v>1</v>
      </c>
      <c r="BS369" s="149">
        <v>1</v>
      </c>
      <c r="BT369" s="149">
        <v>1</v>
      </c>
      <c r="BU369" s="149"/>
      <c r="BV369" s="149"/>
      <c r="BW369" s="149"/>
      <c r="BX369" s="149"/>
      <c r="BY369" s="149"/>
      <c r="BZ369" s="149"/>
      <c r="CA369" s="149"/>
      <c r="CB369" s="149"/>
      <c r="CC369" s="149"/>
      <c r="CD369" s="149"/>
      <c r="CE369" s="149"/>
      <c r="CF369" s="149"/>
      <c r="CG369" s="149"/>
      <c r="CH369" s="149"/>
      <c r="CI369" s="149"/>
      <c r="CJ369" s="149"/>
      <c r="CK369" s="149"/>
      <c r="CL369" s="149"/>
      <c r="CM369" s="149"/>
      <c r="CN369" s="149"/>
      <c r="CO369" s="149"/>
      <c r="CP369" s="149"/>
      <c r="CQ369" s="149"/>
      <c r="CR369" s="149"/>
      <c r="CS369" s="150"/>
      <c r="CT369" s="151"/>
      <c r="CW369" s="68"/>
      <c r="CX369" s="152"/>
    </row>
    <row r="370" spans="1:102">
      <c r="A370" s="289" t="s">
        <v>8334</v>
      </c>
      <c r="B370" s="146" t="s">
        <v>699</v>
      </c>
      <c r="C370" s="147" t="str">
        <f>+_xlfn.XLOOKUP(B370,'R4'!B:B,'R4'!C:C)</f>
        <v>AMR - KAMYON - MAN - KH</v>
      </c>
      <c r="D370" s="147"/>
      <c r="E370" s="150" t="s">
        <v>2</v>
      </c>
      <c r="F370" s="150" t="s">
        <v>38</v>
      </c>
      <c r="G370" s="150" t="s">
        <v>35</v>
      </c>
      <c r="H370" s="150" t="s">
        <v>8271</v>
      </c>
      <c r="I370" s="156"/>
      <c r="J370" s="148">
        <v>0</v>
      </c>
      <c r="K370" s="149">
        <v>0</v>
      </c>
      <c r="L370" s="149">
        <v>0</v>
      </c>
      <c r="M370" s="149">
        <v>0</v>
      </c>
      <c r="N370" s="149">
        <v>0</v>
      </c>
      <c r="O370" s="149">
        <v>0</v>
      </c>
      <c r="P370" s="149">
        <v>0</v>
      </c>
      <c r="Q370" s="149">
        <v>1</v>
      </c>
      <c r="R370" s="149">
        <v>1</v>
      </c>
      <c r="S370" s="149">
        <v>1</v>
      </c>
      <c r="T370" s="149">
        <v>1</v>
      </c>
      <c r="U370" s="149">
        <v>1</v>
      </c>
      <c r="V370" s="149">
        <v>1</v>
      </c>
      <c r="W370" s="149">
        <v>1</v>
      </c>
      <c r="X370" s="149">
        <v>1</v>
      </c>
      <c r="Y370" s="149">
        <v>1</v>
      </c>
      <c r="Z370" s="149">
        <v>1</v>
      </c>
      <c r="AA370" s="149">
        <v>1</v>
      </c>
      <c r="AB370" s="149">
        <v>1</v>
      </c>
      <c r="AC370" s="149">
        <v>1</v>
      </c>
      <c r="AD370" s="149">
        <v>1</v>
      </c>
      <c r="AE370" s="149">
        <v>1</v>
      </c>
      <c r="AF370" s="149">
        <v>1</v>
      </c>
      <c r="AG370" s="149">
        <v>1</v>
      </c>
      <c r="AH370" s="149">
        <v>1</v>
      </c>
      <c r="AI370" s="149">
        <v>1</v>
      </c>
      <c r="AJ370" s="149">
        <v>1</v>
      </c>
      <c r="AK370" s="149">
        <v>1</v>
      </c>
      <c r="AL370" s="149">
        <v>1</v>
      </c>
      <c r="AM370" s="149">
        <v>1</v>
      </c>
      <c r="AN370" s="149">
        <v>1</v>
      </c>
      <c r="AO370" s="149">
        <v>1</v>
      </c>
      <c r="AP370" s="149">
        <v>1</v>
      </c>
      <c r="AQ370" s="149">
        <v>1</v>
      </c>
      <c r="AR370" s="149">
        <v>1</v>
      </c>
      <c r="AS370" s="149">
        <v>1</v>
      </c>
      <c r="AT370" s="149">
        <v>1</v>
      </c>
      <c r="AU370" s="149">
        <v>1</v>
      </c>
      <c r="AV370" s="149">
        <v>1</v>
      </c>
      <c r="AW370" s="149">
        <v>1</v>
      </c>
      <c r="AX370" s="149">
        <v>1</v>
      </c>
      <c r="AY370" s="149">
        <v>1</v>
      </c>
      <c r="AZ370" s="149">
        <v>1</v>
      </c>
      <c r="BA370" s="149">
        <v>1</v>
      </c>
      <c r="BB370" s="149">
        <v>1</v>
      </c>
      <c r="BC370" s="149">
        <v>1</v>
      </c>
      <c r="BD370" s="149">
        <v>1</v>
      </c>
      <c r="BE370" s="149">
        <v>1</v>
      </c>
      <c r="BF370" s="149">
        <v>1</v>
      </c>
      <c r="BG370" s="149">
        <v>1</v>
      </c>
      <c r="BH370" s="149">
        <v>1</v>
      </c>
      <c r="BI370" s="149">
        <v>1</v>
      </c>
      <c r="BJ370" s="149">
        <v>1</v>
      </c>
      <c r="BK370" s="149">
        <v>1</v>
      </c>
      <c r="BL370" s="149">
        <v>1</v>
      </c>
      <c r="BM370" s="149">
        <v>1</v>
      </c>
      <c r="BN370" s="149">
        <v>1</v>
      </c>
      <c r="BO370" s="149">
        <v>1</v>
      </c>
      <c r="BP370" s="149">
        <v>1</v>
      </c>
      <c r="BQ370" s="149">
        <v>1</v>
      </c>
      <c r="BR370" s="149">
        <v>1</v>
      </c>
      <c r="BS370" s="149">
        <v>1</v>
      </c>
      <c r="BT370" s="149">
        <v>1</v>
      </c>
      <c r="BU370" s="149"/>
      <c r="BV370" s="149"/>
      <c r="BW370" s="149"/>
      <c r="BX370" s="149"/>
      <c r="BY370" s="149"/>
      <c r="BZ370" s="149"/>
      <c r="CA370" s="149"/>
      <c r="CB370" s="149"/>
      <c r="CC370" s="149"/>
      <c r="CD370" s="149"/>
      <c r="CE370" s="149"/>
      <c r="CF370" s="149"/>
      <c r="CG370" s="149"/>
      <c r="CH370" s="149"/>
      <c r="CI370" s="149"/>
      <c r="CJ370" s="149"/>
      <c r="CK370" s="149"/>
      <c r="CL370" s="149"/>
      <c r="CM370" s="149"/>
      <c r="CN370" s="149"/>
      <c r="CO370" s="149"/>
      <c r="CP370" s="149"/>
      <c r="CQ370" s="149"/>
      <c r="CR370" s="149"/>
      <c r="CS370" s="150"/>
      <c r="CT370" s="151"/>
      <c r="CW370" s="68"/>
      <c r="CX370" s="152"/>
    </row>
    <row r="371" spans="1:102">
      <c r="A371" s="289" t="s">
        <v>8334</v>
      </c>
      <c r="B371" s="146" t="s">
        <v>702</v>
      </c>
      <c r="C371" s="147" t="str">
        <f>+_xlfn.XLOOKUP(B371,'R4'!B:B,'R4'!C:C)</f>
        <v>AMR - KAMYON - MAN - KH</v>
      </c>
      <c r="D371" s="147"/>
      <c r="E371" s="150" t="s">
        <v>2</v>
      </c>
      <c r="F371" s="150" t="s">
        <v>38</v>
      </c>
      <c r="G371" s="150" t="s">
        <v>35</v>
      </c>
      <c r="H371" s="150" t="s">
        <v>8271</v>
      </c>
      <c r="I371" s="156"/>
      <c r="J371" s="148">
        <v>0</v>
      </c>
      <c r="K371" s="149">
        <v>0</v>
      </c>
      <c r="L371" s="149">
        <v>0</v>
      </c>
      <c r="M371" s="149">
        <v>0</v>
      </c>
      <c r="N371" s="149">
        <v>0</v>
      </c>
      <c r="O371" s="149">
        <v>0</v>
      </c>
      <c r="P371" s="149">
        <v>0</v>
      </c>
      <c r="Q371" s="149">
        <v>1</v>
      </c>
      <c r="R371" s="149">
        <v>1</v>
      </c>
      <c r="S371" s="149">
        <v>1</v>
      </c>
      <c r="T371" s="149">
        <v>1</v>
      </c>
      <c r="U371" s="149">
        <v>1</v>
      </c>
      <c r="V371" s="149">
        <v>1</v>
      </c>
      <c r="W371" s="149">
        <v>1</v>
      </c>
      <c r="X371" s="149">
        <v>1</v>
      </c>
      <c r="Y371" s="149">
        <v>1</v>
      </c>
      <c r="Z371" s="149">
        <v>1</v>
      </c>
      <c r="AA371" s="149">
        <v>1</v>
      </c>
      <c r="AB371" s="149">
        <v>1</v>
      </c>
      <c r="AC371" s="149">
        <v>1</v>
      </c>
      <c r="AD371" s="149">
        <v>1</v>
      </c>
      <c r="AE371" s="149">
        <v>1</v>
      </c>
      <c r="AF371" s="149">
        <v>1</v>
      </c>
      <c r="AG371" s="149">
        <v>1</v>
      </c>
      <c r="AH371" s="149">
        <v>1</v>
      </c>
      <c r="AI371" s="149">
        <v>1</v>
      </c>
      <c r="AJ371" s="149">
        <v>1</v>
      </c>
      <c r="AK371" s="149">
        <v>1</v>
      </c>
      <c r="AL371" s="149">
        <v>1</v>
      </c>
      <c r="AM371" s="149">
        <v>1</v>
      </c>
      <c r="AN371" s="149">
        <v>1</v>
      </c>
      <c r="AO371" s="149">
        <v>1</v>
      </c>
      <c r="AP371" s="149">
        <v>1</v>
      </c>
      <c r="AQ371" s="149">
        <v>1</v>
      </c>
      <c r="AR371" s="149">
        <v>1</v>
      </c>
      <c r="AS371" s="149">
        <v>1</v>
      </c>
      <c r="AT371" s="149">
        <v>1</v>
      </c>
      <c r="AU371" s="149">
        <v>1</v>
      </c>
      <c r="AV371" s="149">
        <v>1</v>
      </c>
      <c r="AW371" s="149">
        <v>1</v>
      </c>
      <c r="AX371" s="149">
        <v>1</v>
      </c>
      <c r="AY371" s="149">
        <v>1</v>
      </c>
      <c r="AZ371" s="149">
        <v>1</v>
      </c>
      <c r="BA371" s="149">
        <v>1</v>
      </c>
      <c r="BB371" s="149">
        <v>1</v>
      </c>
      <c r="BC371" s="149">
        <v>1</v>
      </c>
      <c r="BD371" s="149">
        <v>1</v>
      </c>
      <c r="BE371" s="149">
        <v>1</v>
      </c>
      <c r="BF371" s="149">
        <v>1</v>
      </c>
      <c r="BG371" s="149">
        <v>1</v>
      </c>
      <c r="BH371" s="149">
        <v>1</v>
      </c>
      <c r="BI371" s="149">
        <v>1</v>
      </c>
      <c r="BJ371" s="149">
        <v>1</v>
      </c>
      <c r="BK371" s="149">
        <v>1</v>
      </c>
      <c r="BL371" s="149">
        <v>1</v>
      </c>
      <c r="BM371" s="149">
        <v>1</v>
      </c>
      <c r="BN371" s="149">
        <v>1</v>
      </c>
      <c r="BO371" s="149">
        <v>1</v>
      </c>
      <c r="BP371" s="149">
        <v>1</v>
      </c>
      <c r="BQ371" s="149">
        <v>1</v>
      </c>
      <c r="BR371" s="149">
        <v>1</v>
      </c>
      <c r="BS371" s="149">
        <v>1</v>
      </c>
      <c r="BT371" s="149">
        <v>1</v>
      </c>
      <c r="BU371" s="149"/>
      <c r="BV371" s="149"/>
      <c r="BW371" s="149"/>
      <c r="BX371" s="149"/>
      <c r="BY371" s="149"/>
      <c r="BZ371" s="149"/>
      <c r="CA371" s="149"/>
      <c r="CB371" s="149"/>
      <c r="CC371" s="149"/>
      <c r="CD371" s="149"/>
      <c r="CE371" s="149"/>
      <c r="CF371" s="149"/>
      <c r="CG371" s="149"/>
      <c r="CH371" s="149"/>
      <c r="CI371" s="149"/>
      <c r="CJ371" s="149"/>
      <c r="CK371" s="149"/>
      <c r="CL371" s="149"/>
      <c r="CM371" s="149"/>
      <c r="CN371" s="149"/>
      <c r="CO371" s="149"/>
      <c r="CP371" s="149"/>
      <c r="CQ371" s="149"/>
      <c r="CR371" s="149"/>
      <c r="CS371" s="150"/>
      <c r="CT371" s="151"/>
      <c r="CW371" s="68"/>
      <c r="CX371" s="152"/>
    </row>
    <row r="372" spans="1:102">
      <c r="A372" s="289" t="s">
        <v>8334</v>
      </c>
      <c r="B372" s="146" t="s">
        <v>705</v>
      </c>
      <c r="C372" s="147" t="str">
        <f>+_xlfn.XLOOKUP(B372,'R4'!B:B,'R4'!C:C)</f>
        <v>AMR - KAMYON - MAN - KH</v>
      </c>
      <c r="D372" s="147"/>
      <c r="E372" s="150" t="s">
        <v>2</v>
      </c>
      <c r="F372" s="150" t="s">
        <v>38</v>
      </c>
      <c r="G372" s="150" t="s">
        <v>35</v>
      </c>
      <c r="H372" s="150" t="s">
        <v>8271</v>
      </c>
      <c r="I372" s="156"/>
      <c r="J372" s="148">
        <v>0</v>
      </c>
      <c r="K372" s="149">
        <v>0</v>
      </c>
      <c r="L372" s="149">
        <v>0</v>
      </c>
      <c r="M372" s="149">
        <v>0</v>
      </c>
      <c r="N372" s="149">
        <v>0</v>
      </c>
      <c r="O372" s="149">
        <v>0</v>
      </c>
      <c r="P372" s="149">
        <v>0</v>
      </c>
      <c r="Q372" s="149">
        <v>1</v>
      </c>
      <c r="R372" s="149">
        <v>1</v>
      </c>
      <c r="S372" s="149">
        <v>1</v>
      </c>
      <c r="T372" s="149">
        <v>1</v>
      </c>
      <c r="U372" s="149">
        <v>1</v>
      </c>
      <c r="V372" s="149">
        <v>1</v>
      </c>
      <c r="W372" s="149">
        <v>1</v>
      </c>
      <c r="X372" s="149">
        <v>1</v>
      </c>
      <c r="Y372" s="149">
        <v>1</v>
      </c>
      <c r="Z372" s="149">
        <v>1</v>
      </c>
      <c r="AA372" s="149">
        <v>1</v>
      </c>
      <c r="AB372" s="149">
        <v>1</v>
      </c>
      <c r="AC372" s="149">
        <v>1</v>
      </c>
      <c r="AD372" s="149">
        <v>1</v>
      </c>
      <c r="AE372" s="149">
        <v>1</v>
      </c>
      <c r="AF372" s="149">
        <v>1</v>
      </c>
      <c r="AG372" s="149">
        <v>1</v>
      </c>
      <c r="AH372" s="149">
        <v>1</v>
      </c>
      <c r="AI372" s="149">
        <v>1</v>
      </c>
      <c r="AJ372" s="149">
        <v>1</v>
      </c>
      <c r="AK372" s="149">
        <v>1</v>
      </c>
      <c r="AL372" s="149">
        <v>1</v>
      </c>
      <c r="AM372" s="149">
        <v>1</v>
      </c>
      <c r="AN372" s="149">
        <v>1</v>
      </c>
      <c r="AO372" s="149">
        <v>1</v>
      </c>
      <c r="AP372" s="149">
        <v>1</v>
      </c>
      <c r="AQ372" s="149">
        <v>1</v>
      </c>
      <c r="AR372" s="149">
        <v>1</v>
      </c>
      <c r="AS372" s="149">
        <v>1</v>
      </c>
      <c r="AT372" s="149">
        <v>1</v>
      </c>
      <c r="AU372" s="149">
        <v>1</v>
      </c>
      <c r="AV372" s="149">
        <v>1</v>
      </c>
      <c r="AW372" s="149">
        <v>1</v>
      </c>
      <c r="AX372" s="149">
        <v>1</v>
      </c>
      <c r="AY372" s="149">
        <v>1</v>
      </c>
      <c r="AZ372" s="149">
        <v>1</v>
      </c>
      <c r="BA372" s="149">
        <v>1</v>
      </c>
      <c r="BB372" s="149">
        <v>1</v>
      </c>
      <c r="BC372" s="149">
        <v>1</v>
      </c>
      <c r="BD372" s="149">
        <v>1</v>
      </c>
      <c r="BE372" s="149">
        <v>1</v>
      </c>
      <c r="BF372" s="149">
        <v>1</v>
      </c>
      <c r="BG372" s="149">
        <v>1</v>
      </c>
      <c r="BH372" s="149">
        <v>1</v>
      </c>
      <c r="BI372" s="149">
        <v>1</v>
      </c>
      <c r="BJ372" s="149">
        <v>1</v>
      </c>
      <c r="BK372" s="149">
        <v>1</v>
      </c>
      <c r="BL372" s="149">
        <v>1</v>
      </c>
      <c r="BM372" s="149">
        <v>1</v>
      </c>
      <c r="BN372" s="149">
        <v>1</v>
      </c>
      <c r="BO372" s="149">
        <v>1</v>
      </c>
      <c r="BP372" s="149">
        <v>1</v>
      </c>
      <c r="BQ372" s="149">
        <v>1</v>
      </c>
      <c r="BR372" s="149">
        <v>1</v>
      </c>
      <c r="BS372" s="149">
        <v>1</v>
      </c>
      <c r="BT372" s="149">
        <v>1</v>
      </c>
      <c r="BU372" s="149"/>
      <c r="BV372" s="149"/>
      <c r="BW372" s="149"/>
      <c r="BX372" s="149"/>
      <c r="BY372" s="149"/>
      <c r="BZ372" s="149"/>
      <c r="CA372" s="149"/>
      <c r="CB372" s="149"/>
      <c r="CC372" s="149"/>
      <c r="CD372" s="149"/>
      <c r="CE372" s="149"/>
      <c r="CF372" s="149"/>
      <c r="CG372" s="149"/>
      <c r="CH372" s="149"/>
      <c r="CI372" s="149"/>
      <c r="CJ372" s="149"/>
      <c r="CK372" s="149"/>
      <c r="CL372" s="149"/>
      <c r="CM372" s="149"/>
      <c r="CN372" s="149"/>
      <c r="CO372" s="149"/>
      <c r="CP372" s="149"/>
      <c r="CQ372" s="149"/>
      <c r="CR372" s="149"/>
      <c r="CS372" s="150"/>
      <c r="CT372" s="151"/>
      <c r="CW372" s="68"/>
      <c r="CX372" s="152"/>
    </row>
    <row r="373" spans="1:102">
      <c r="A373" s="289" t="s">
        <v>8334</v>
      </c>
      <c r="B373" s="146" t="s">
        <v>708</v>
      </c>
      <c r="C373" s="147" t="str">
        <f>+_xlfn.XLOOKUP(B373,'R4'!B:B,'R4'!C:C)</f>
        <v>AMR - KAMYON - MAN - KH</v>
      </c>
      <c r="D373" s="147"/>
      <c r="E373" s="150" t="s">
        <v>2</v>
      </c>
      <c r="F373" s="150" t="s">
        <v>38</v>
      </c>
      <c r="G373" s="150" t="s">
        <v>35</v>
      </c>
      <c r="H373" s="150" t="s">
        <v>8271</v>
      </c>
      <c r="I373" s="156"/>
      <c r="J373" s="148">
        <v>0</v>
      </c>
      <c r="K373" s="149">
        <v>0</v>
      </c>
      <c r="L373" s="149">
        <v>0</v>
      </c>
      <c r="M373" s="149">
        <v>0</v>
      </c>
      <c r="N373" s="149">
        <v>0</v>
      </c>
      <c r="O373" s="149">
        <v>0</v>
      </c>
      <c r="P373" s="149">
        <v>0</v>
      </c>
      <c r="Q373" s="149">
        <v>1</v>
      </c>
      <c r="R373" s="149">
        <v>1</v>
      </c>
      <c r="S373" s="149">
        <v>1</v>
      </c>
      <c r="T373" s="149">
        <v>1</v>
      </c>
      <c r="U373" s="149">
        <v>1</v>
      </c>
      <c r="V373" s="149">
        <v>1</v>
      </c>
      <c r="W373" s="149">
        <v>1</v>
      </c>
      <c r="X373" s="149">
        <v>1</v>
      </c>
      <c r="Y373" s="149">
        <v>1</v>
      </c>
      <c r="Z373" s="149">
        <v>1</v>
      </c>
      <c r="AA373" s="149">
        <v>1</v>
      </c>
      <c r="AB373" s="149">
        <v>1</v>
      </c>
      <c r="AC373" s="149">
        <v>1</v>
      </c>
      <c r="AD373" s="149">
        <v>1</v>
      </c>
      <c r="AE373" s="149">
        <v>1</v>
      </c>
      <c r="AF373" s="149">
        <v>1</v>
      </c>
      <c r="AG373" s="149">
        <v>1</v>
      </c>
      <c r="AH373" s="149">
        <v>1</v>
      </c>
      <c r="AI373" s="149">
        <v>1</v>
      </c>
      <c r="AJ373" s="149">
        <v>1</v>
      </c>
      <c r="AK373" s="149">
        <v>1</v>
      </c>
      <c r="AL373" s="149">
        <v>1</v>
      </c>
      <c r="AM373" s="149">
        <v>1</v>
      </c>
      <c r="AN373" s="149">
        <v>1</v>
      </c>
      <c r="AO373" s="149">
        <v>1</v>
      </c>
      <c r="AP373" s="149">
        <v>1</v>
      </c>
      <c r="AQ373" s="149">
        <v>1</v>
      </c>
      <c r="AR373" s="149">
        <v>1</v>
      </c>
      <c r="AS373" s="149">
        <v>1</v>
      </c>
      <c r="AT373" s="149">
        <v>1</v>
      </c>
      <c r="AU373" s="149">
        <v>1</v>
      </c>
      <c r="AV373" s="149">
        <v>1</v>
      </c>
      <c r="AW373" s="149">
        <v>1</v>
      </c>
      <c r="AX373" s="149">
        <v>1</v>
      </c>
      <c r="AY373" s="149">
        <v>1</v>
      </c>
      <c r="AZ373" s="149">
        <v>1</v>
      </c>
      <c r="BA373" s="149">
        <v>1</v>
      </c>
      <c r="BB373" s="149">
        <v>1</v>
      </c>
      <c r="BC373" s="149">
        <v>1</v>
      </c>
      <c r="BD373" s="149">
        <v>1</v>
      </c>
      <c r="BE373" s="149">
        <v>1</v>
      </c>
      <c r="BF373" s="149">
        <v>1</v>
      </c>
      <c r="BG373" s="149">
        <v>1</v>
      </c>
      <c r="BH373" s="149">
        <v>1</v>
      </c>
      <c r="BI373" s="149">
        <v>1</v>
      </c>
      <c r="BJ373" s="149">
        <v>1</v>
      </c>
      <c r="BK373" s="149">
        <v>1</v>
      </c>
      <c r="BL373" s="149">
        <v>1</v>
      </c>
      <c r="BM373" s="149">
        <v>1</v>
      </c>
      <c r="BN373" s="149">
        <v>1</v>
      </c>
      <c r="BO373" s="149">
        <v>1</v>
      </c>
      <c r="BP373" s="149">
        <v>1</v>
      </c>
      <c r="BQ373" s="149">
        <v>1</v>
      </c>
      <c r="BR373" s="149">
        <v>1</v>
      </c>
      <c r="BS373" s="149">
        <v>1</v>
      </c>
      <c r="BT373" s="149">
        <v>1</v>
      </c>
      <c r="BU373" s="149"/>
      <c r="BV373" s="149"/>
      <c r="BW373" s="149"/>
      <c r="BX373" s="149"/>
      <c r="BY373" s="149"/>
      <c r="BZ373" s="149"/>
      <c r="CA373" s="149"/>
      <c r="CB373" s="149"/>
      <c r="CC373" s="149"/>
      <c r="CD373" s="149"/>
      <c r="CE373" s="149"/>
      <c r="CF373" s="149"/>
      <c r="CG373" s="149"/>
      <c r="CH373" s="149"/>
      <c r="CI373" s="149"/>
      <c r="CJ373" s="149"/>
      <c r="CK373" s="149"/>
      <c r="CL373" s="149"/>
      <c r="CM373" s="149"/>
      <c r="CN373" s="149"/>
      <c r="CO373" s="149"/>
      <c r="CP373" s="149"/>
      <c r="CQ373" s="149"/>
      <c r="CR373" s="149"/>
      <c r="CS373" s="150"/>
      <c r="CT373" s="151"/>
      <c r="CW373" s="68"/>
      <c r="CX373" s="152"/>
    </row>
    <row r="374" spans="1:102">
      <c r="A374" s="289" t="s">
        <v>8334</v>
      </c>
      <c r="B374" s="146" t="s">
        <v>711</v>
      </c>
      <c r="C374" s="147" t="str">
        <f>+_xlfn.XLOOKUP(B374,'R4'!B:B,'R4'!C:C)</f>
        <v>AMR - KAMYON - MAN - KH</v>
      </c>
      <c r="D374" s="147"/>
      <c r="E374" s="150" t="s">
        <v>2</v>
      </c>
      <c r="F374" s="150" t="s">
        <v>38</v>
      </c>
      <c r="G374" s="150" t="s">
        <v>35</v>
      </c>
      <c r="H374" s="150" t="s">
        <v>8271</v>
      </c>
      <c r="I374" s="156"/>
      <c r="J374" s="148">
        <v>0</v>
      </c>
      <c r="K374" s="149">
        <v>0</v>
      </c>
      <c r="L374" s="149">
        <v>0</v>
      </c>
      <c r="M374" s="149">
        <v>0</v>
      </c>
      <c r="N374" s="149">
        <v>0</v>
      </c>
      <c r="O374" s="149">
        <v>0</v>
      </c>
      <c r="P374" s="149">
        <v>0</v>
      </c>
      <c r="Q374" s="149">
        <v>1</v>
      </c>
      <c r="R374" s="149">
        <v>1</v>
      </c>
      <c r="S374" s="149">
        <v>1</v>
      </c>
      <c r="T374" s="149">
        <v>1</v>
      </c>
      <c r="U374" s="149">
        <v>1</v>
      </c>
      <c r="V374" s="149">
        <v>1</v>
      </c>
      <c r="W374" s="149">
        <v>1</v>
      </c>
      <c r="X374" s="149">
        <v>1</v>
      </c>
      <c r="Y374" s="149">
        <v>1</v>
      </c>
      <c r="Z374" s="149">
        <v>1</v>
      </c>
      <c r="AA374" s="149">
        <v>1</v>
      </c>
      <c r="AB374" s="149">
        <v>1</v>
      </c>
      <c r="AC374" s="149">
        <v>1</v>
      </c>
      <c r="AD374" s="149">
        <v>1</v>
      </c>
      <c r="AE374" s="149">
        <v>1</v>
      </c>
      <c r="AF374" s="149">
        <v>1</v>
      </c>
      <c r="AG374" s="149">
        <v>1</v>
      </c>
      <c r="AH374" s="149">
        <v>1</v>
      </c>
      <c r="AI374" s="149">
        <v>1</v>
      </c>
      <c r="AJ374" s="149">
        <v>1</v>
      </c>
      <c r="AK374" s="149">
        <v>1</v>
      </c>
      <c r="AL374" s="149">
        <v>1</v>
      </c>
      <c r="AM374" s="149">
        <v>1</v>
      </c>
      <c r="AN374" s="149">
        <v>1</v>
      </c>
      <c r="AO374" s="149">
        <v>1</v>
      </c>
      <c r="AP374" s="149">
        <v>1</v>
      </c>
      <c r="AQ374" s="149">
        <v>1</v>
      </c>
      <c r="AR374" s="149">
        <v>1</v>
      </c>
      <c r="AS374" s="149">
        <v>1</v>
      </c>
      <c r="AT374" s="149">
        <v>1</v>
      </c>
      <c r="AU374" s="149">
        <v>1</v>
      </c>
      <c r="AV374" s="149">
        <v>1</v>
      </c>
      <c r="AW374" s="149">
        <v>1</v>
      </c>
      <c r="AX374" s="149">
        <v>1</v>
      </c>
      <c r="AY374" s="149">
        <v>1</v>
      </c>
      <c r="AZ374" s="149">
        <v>1</v>
      </c>
      <c r="BA374" s="149">
        <v>1</v>
      </c>
      <c r="BB374" s="149">
        <v>1</v>
      </c>
      <c r="BC374" s="149">
        <v>1</v>
      </c>
      <c r="BD374" s="149">
        <v>1</v>
      </c>
      <c r="BE374" s="149">
        <v>1</v>
      </c>
      <c r="BF374" s="149">
        <v>1</v>
      </c>
      <c r="BG374" s="149">
        <v>1</v>
      </c>
      <c r="BH374" s="149">
        <v>1</v>
      </c>
      <c r="BI374" s="149">
        <v>1</v>
      </c>
      <c r="BJ374" s="149">
        <v>1</v>
      </c>
      <c r="BK374" s="149">
        <v>1</v>
      </c>
      <c r="BL374" s="149">
        <v>1</v>
      </c>
      <c r="BM374" s="149">
        <v>1</v>
      </c>
      <c r="BN374" s="149">
        <v>1</v>
      </c>
      <c r="BO374" s="149">
        <v>1</v>
      </c>
      <c r="BP374" s="149">
        <v>1</v>
      </c>
      <c r="BQ374" s="149">
        <v>1</v>
      </c>
      <c r="BR374" s="149">
        <v>1</v>
      </c>
      <c r="BS374" s="149">
        <v>1</v>
      </c>
      <c r="BT374" s="149">
        <v>1</v>
      </c>
      <c r="BU374" s="149"/>
      <c r="BV374" s="149"/>
      <c r="BW374" s="149"/>
      <c r="BX374" s="149"/>
      <c r="BY374" s="149"/>
      <c r="BZ374" s="149"/>
      <c r="CA374" s="149"/>
      <c r="CB374" s="149"/>
      <c r="CC374" s="149"/>
      <c r="CD374" s="149"/>
      <c r="CE374" s="149"/>
      <c r="CF374" s="149"/>
      <c r="CG374" s="149"/>
      <c r="CH374" s="149"/>
      <c r="CI374" s="149"/>
      <c r="CJ374" s="149"/>
      <c r="CK374" s="149"/>
      <c r="CL374" s="149"/>
      <c r="CM374" s="149"/>
      <c r="CN374" s="149"/>
      <c r="CO374" s="149"/>
      <c r="CP374" s="149"/>
      <c r="CQ374" s="149"/>
      <c r="CR374" s="149"/>
      <c r="CS374" s="150"/>
      <c r="CT374" s="151"/>
      <c r="CW374" s="68"/>
      <c r="CX374" s="152"/>
    </row>
    <row r="375" spans="1:102">
      <c r="A375" s="289" t="s">
        <v>8334</v>
      </c>
      <c r="B375" s="146" t="s">
        <v>714</v>
      </c>
      <c r="C375" s="147" t="str">
        <f>+_xlfn.XLOOKUP(B375,'R4'!B:B,'R4'!C:C)</f>
        <v>AMR - KAMYON - MAN - KH</v>
      </c>
      <c r="D375" s="147"/>
      <c r="E375" s="150" t="s">
        <v>2</v>
      </c>
      <c r="F375" s="150" t="s">
        <v>38</v>
      </c>
      <c r="G375" s="150" t="s">
        <v>35</v>
      </c>
      <c r="H375" s="150" t="s">
        <v>8271</v>
      </c>
      <c r="I375" s="156"/>
      <c r="J375" s="148">
        <v>0</v>
      </c>
      <c r="K375" s="149">
        <v>0</v>
      </c>
      <c r="L375" s="149">
        <v>0</v>
      </c>
      <c r="M375" s="149">
        <v>0</v>
      </c>
      <c r="N375" s="149">
        <v>0</v>
      </c>
      <c r="O375" s="149">
        <v>0</v>
      </c>
      <c r="P375" s="149">
        <v>0</v>
      </c>
      <c r="Q375" s="149">
        <v>1</v>
      </c>
      <c r="R375" s="149">
        <v>1</v>
      </c>
      <c r="S375" s="149">
        <v>1</v>
      </c>
      <c r="T375" s="149">
        <v>1</v>
      </c>
      <c r="U375" s="149">
        <v>1</v>
      </c>
      <c r="V375" s="149">
        <v>1</v>
      </c>
      <c r="W375" s="149">
        <v>1</v>
      </c>
      <c r="X375" s="149">
        <v>1</v>
      </c>
      <c r="Y375" s="149">
        <v>1</v>
      </c>
      <c r="Z375" s="149">
        <v>1</v>
      </c>
      <c r="AA375" s="149">
        <v>1</v>
      </c>
      <c r="AB375" s="149">
        <v>1</v>
      </c>
      <c r="AC375" s="149">
        <v>1</v>
      </c>
      <c r="AD375" s="149">
        <v>1</v>
      </c>
      <c r="AE375" s="149">
        <v>1</v>
      </c>
      <c r="AF375" s="149">
        <v>1</v>
      </c>
      <c r="AG375" s="149">
        <v>1</v>
      </c>
      <c r="AH375" s="149">
        <v>1</v>
      </c>
      <c r="AI375" s="149">
        <v>1</v>
      </c>
      <c r="AJ375" s="149">
        <v>1</v>
      </c>
      <c r="AK375" s="149">
        <v>1</v>
      </c>
      <c r="AL375" s="149">
        <v>1</v>
      </c>
      <c r="AM375" s="149">
        <v>1</v>
      </c>
      <c r="AN375" s="149">
        <v>1</v>
      </c>
      <c r="AO375" s="149">
        <v>1</v>
      </c>
      <c r="AP375" s="149">
        <v>1</v>
      </c>
      <c r="AQ375" s="149">
        <v>1</v>
      </c>
      <c r="AR375" s="149">
        <v>1</v>
      </c>
      <c r="AS375" s="149">
        <v>1</v>
      </c>
      <c r="AT375" s="149">
        <v>1</v>
      </c>
      <c r="AU375" s="149">
        <v>1</v>
      </c>
      <c r="AV375" s="149">
        <v>1</v>
      </c>
      <c r="AW375" s="149">
        <v>1</v>
      </c>
      <c r="AX375" s="149">
        <v>1</v>
      </c>
      <c r="AY375" s="149">
        <v>1</v>
      </c>
      <c r="AZ375" s="149">
        <v>1</v>
      </c>
      <c r="BA375" s="149">
        <v>1</v>
      </c>
      <c r="BB375" s="149">
        <v>1</v>
      </c>
      <c r="BC375" s="149">
        <v>1</v>
      </c>
      <c r="BD375" s="149">
        <v>1</v>
      </c>
      <c r="BE375" s="149">
        <v>1</v>
      </c>
      <c r="BF375" s="149">
        <v>1</v>
      </c>
      <c r="BG375" s="149">
        <v>1</v>
      </c>
      <c r="BH375" s="149">
        <v>1</v>
      </c>
      <c r="BI375" s="149">
        <v>1</v>
      </c>
      <c r="BJ375" s="149">
        <v>1</v>
      </c>
      <c r="BK375" s="149">
        <v>1</v>
      </c>
      <c r="BL375" s="149">
        <v>1</v>
      </c>
      <c r="BM375" s="149">
        <v>1</v>
      </c>
      <c r="BN375" s="149">
        <v>1</v>
      </c>
      <c r="BO375" s="149">
        <v>1</v>
      </c>
      <c r="BP375" s="149">
        <v>1</v>
      </c>
      <c r="BQ375" s="149">
        <v>1</v>
      </c>
      <c r="BR375" s="149">
        <v>1</v>
      </c>
      <c r="BS375" s="149">
        <v>1</v>
      </c>
      <c r="BT375" s="149">
        <v>1</v>
      </c>
      <c r="BU375" s="149"/>
      <c r="BV375" s="149"/>
      <c r="BW375" s="149"/>
      <c r="BX375" s="149"/>
      <c r="BY375" s="149"/>
      <c r="BZ375" s="149"/>
      <c r="CA375" s="149"/>
      <c r="CB375" s="149"/>
      <c r="CC375" s="149"/>
      <c r="CD375" s="149"/>
      <c r="CE375" s="149"/>
      <c r="CF375" s="149"/>
      <c r="CG375" s="149"/>
      <c r="CH375" s="149"/>
      <c r="CI375" s="149"/>
      <c r="CJ375" s="149"/>
      <c r="CK375" s="149"/>
      <c r="CL375" s="149"/>
      <c r="CM375" s="149"/>
      <c r="CN375" s="149"/>
      <c r="CO375" s="149"/>
      <c r="CP375" s="149"/>
      <c r="CQ375" s="149"/>
      <c r="CR375" s="149"/>
      <c r="CS375" s="150"/>
      <c r="CT375" s="151"/>
      <c r="CW375" s="68"/>
      <c r="CX375" s="152"/>
    </row>
    <row r="376" spans="1:102">
      <c r="A376" s="289" t="s">
        <v>8334</v>
      </c>
      <c r="B376" s="146" t="s">
        <v>717</v>
      </c>
      <c r="C376" s="147" t="str">
        <f>+_xlfn.XLOOKUP(B376,'R4'!B:B,'R4'!C:C)</f>
        <v>AMR - KAMYON - MAN - KH</v>
      </c>
      <c r="D376" s="147"/>
      <c r="E376" s="150" t="s">
        <v>2</v>
      </c>
      <c r="F376" s="150" t="s">
        <v>38</v>
      </c>
      <c r="G376" s="150" t="s">
        <v>35</v>
      </c>
      <c r="H376" s="150" t="s">
        <v>8271</v>
      </c>
      <c r="I376" s="156"/>
      <c r="J376" s="148">
        <v>0</v>
      </c>
      <c r="K376" s="149">
        <v>0</v>
      </c>
      <c r="L376" s="149">
        <v>0</v>
      </c>
      <c r="M376" s="149">
        <v>0</v>
      </c>
      <c r="N376" s="149">
        <v>0</v>
      </c>
      <c r="O376" s="149">
        <v>0</v>
      </c>
      <c r="P376" s="149">
        <v>0</v>
      </c>
      <c r="Q376" s="149">
        <v>1</v>
      </c>
      <c r="R376" s="149">
        <v>1</v>
      </c>
      <c r="S376" s="149">
        <v>1</v>
      </c>
      <c r="T376" s="149">
        <v>1</v>
      </c>
      <c r="U376" s="149">
        <v>1</v>
      </c>
      <c r="V376" s="149">
        <v>1</v>
      </c>
      <c r="W376" s="149">
        <v>1</v>
      </c>
      <c r="X376" s="149">
        <v>1</v>
      </c>
      <c r="Y376" s="149">
        <v>1</v>
      </c>
      <c r="Z376" s="149">
        <v>1</v>
      </c>
      <c r="AA376" s="149">
        <v>1</v>
      </c>
      <c r="AB376" s="149">
        <v>1</v>
      </c>
      <c r="AC376" s="149">
        <v>1</v>
      </c>
      <c r="AD376" s="149">
        <v>1</v>
      </c>
      <c r="AE376" s="149">
        <v>1</v>
      </c>
      <c r="AF376" s="149">
        <v>1</v>
      </c>
      <c r="AG376" s="149">
        <v>1</v>
      </c>
      <c r="AH376" s="149">
        <v>1</v>
      </c>
      <c r="AI376" s="149">
        <v>1</v>
      </c>
      <c r="AJ376" s="149">
        <v>1</v>
      </c>
      <c r="AK376" s="149">
        <v>1</v>
      </c>
      <c r="AL376" s="149">
        <v>1</v>
      </c>
      <c r="AM376" s="149">
        <v>1</v>
      </c>
      <c r="AN376" s="149">
        <v>1</v>
      </c>
      <c r="AO376" s="149">
        <v>1</v>
      </c>
      <c r="AP376" s="149">
        <v>1</v>
      </c>
      <c r="AQ376" s="149">
        <v>1</v>
      </c>
      <c r="AR376" s="149">
        <v>1</v>
      </c>
      <c r="AS376" s="149">
        <v>1</v>
      </c>
      <c r="AT376" s="149">
        <v>1</v>
      </c>
      <c r="AU376" s="149">
        <v>1</v>
      </c>
      <c r="AV376" s="149">
        <v>1</v>
      </c>
      <c r="AW376" s="149">
        <v>1</v>
      </c>
      <c r="AX376" s="149">
        <v>1</v>
      </c>
      <c r="AY376" s="149">
        <v>1</v>
      </c>
      <c r="AZ376" s="149">
        <v>1</v>
      </c>
      <c r="BA376" s="149">
        <v>1</v>
      </c>
      <c r="BB376" s="149">
        <v>1</v>
      </c>
      <c r="BC376" s="149">
        <v>1</v>
      </c>
      <c r="BD376" s="149">
        <v>1</v>
      </c>
      <c r="BE376" s="149">
        <v>1</v>
      </c>
      <c r="BF376" s="149">
        <v>1</v>
      </c>
      <c r="BG376" s="149">
        <v>1</v>
      </c>
      <c r="BH376" s="149">
        <v>1</v>
      </c>
      <c r="BI376" s="149">
        <v>1</v>
      </c>
      <c r="BJ376" s="149">
        <v>1</v>
      </c>
      <c r="BK376" s="149">
        <v>1</v>
      </c>
      <c r="BL376" s="149">
        <v>1</v>
      </c>
      <c r="BM376" s="149">
        <v>1</v>
      </c>
      <c r="BN376" s="149">
        <v>1</v>
      </c>
      <c r="BO376" s="149">
        <v>1</v>
      </c>
      <c r="BP376" s="149">
        <v>1</v>
      </c>
      <c r="BQ376" s="149">
        <v>1</v>
      </c>
      <c r="BR376" s="149">
        <v>1</v>
      </c>
      <c r="BS376" s="149">
        <v>1</v>
      </c>
      <c r="BT376" s="149">
        <v>1</v>
      </c>
      <c r="BU376" s="149"/>
      <c r="BV376" s="149"/>
      <c r="BW376" s="149"/>
      <c r="BX376" s="149"/>
      <c r="BY376" s="149"/>
      <c r="BZ376" s="149"/>
      <c r="CA376" s="149"/>
      <c r="CB376" s="149"/>
      <c r="CC376" s="149"/>
      <c r="CD376" s="149"/>
      <c r="CE376" s="149"/>
      <c r="CF376" s="149"/>
      <c r="CG376" s="149"/>
      <c r="CH376" s="149"/>
      <c r="CI376" s="149"/>
      <c r="CJ376" s="149"/>
      <c r="CK376" s="149"/>
      <c r="CL376" s="149"/>
      <c r="CM376" s="149"/>
      <c r="CN376" s="149"/>
      <c r="CO376" s="149"/>
      <c r="CP376" s="149"/>
      <c r="CQ376" s="149"/>
      <c r="CR376" s="149"/>
      <c r="CS376" s="150"/>
      <c r="CT376" s="151"/>
      <c r="CW376" s="68"/>
      <c r="CX376" s="152"/>
    </row>
    <row r="377" spans="1:102">
      <c r="A377" s="289" t="s">
        <v>8334</v>
      </c>
      <c r="B377" s="146" t="s">
        <v>720</v>
      </c>
      <c r="C377" s="147" t="str">
        <f>+_xlfn.XLOOKUP(B377,'R4'!B:B,'R4'!C:C)</f>
        <v>AMR - KAMYON - MAN - KH</v>
      </c>
      <c r="D377" s="147"/>
      <c r="E377" s="150" t="s">
        <v>2</v>
      </c>
      <c r="F377" s="150" t="s">
        <v>38</v>
      </c>
      <c r="G377" s="150" t="s">
        <v>35</v>
      </c>
      <c r="H377" s="150" t="s">
        <v>8271</v>
      </c>
      <c r="I377" s="156"/>
      <c r="J377" s="148">
        <v>0</v>
      </c>
      <c r="K377" s="149">
        <v>0</v>
      </c>
      <c r="L377" s="149">
        <v>0</v>
      </c>
      <c r="M377" s="149">
        <v>0</v>
      </c>
      <c r="N377" s="149">
        <v>0</v>
      </c>
      <c r="O377" s="149">
        <v>0</v>
      </c>
      <c r="P377" s="149">
        <v>0</v>
      </c>
      <c r="Q377" s="149">
        <v>1</v>
      </c>
      <c r="R377" s="149">
        <v>1</v>
      </c>
      <c r="S377" s="149">
        <v>1</v>
      </c>
      <c r="T377" s="149">
        <v>1</v>
      </c>
      <c r="U377" s="149">
        <v>1</v>
      </c>
      <c r="V377" s="149">
        <v>1</v>
      </c>
      <c r="W377" s="149">
        <v>1</v>
      </c>
      <c r="X377" s="149">
        <v>1</v>
      </c>
      <c r="Y377" s="149">
        <v>1</v>
      </c>
      <c r="Z377" s="149">
        <v>1</v>
      </c>
      <c r="AA377" s="149">
        <v>1</v>
      </c>
      <c r="AB377" s="149">
        <v>1</v>
      </c>
      <c r="AC377" s="149">
        <v>1</v>
      </c>
      <c r="AD377" s="149">
        <v>1</v>
      </c>
      <c r="AE377" s="149">
        <v>1</v>
      </c>
      <c r="AF377" s="149">
        <v>1</v>
      </c>
      <c r="AG377" s="149">
        <v>1</v>
      </c>
      <c r="AH377" s="149">
        <v>1</v>
      </c>
      <c r="AI377" s="149">
        <v>1</v>
      </c>
      <c r="AJ377" s="149">
        <v>1</v>
      </c>
      <c r="AK377" s="149">
        <v>1</v>
      </c>
      <c r="AL377" s="149">
        <v>1</v>
      </c>
      <c r="AM377" s="149">
        <v>1</v>
      </c>
      <c r="AN377" s="149">
        <v>1</v>
      </c>
      <c r="AO377" s="149">
        <v>1</v>
      </c>
      <c r="AP377" s="149">
        <v>1</v>
      </c>
      <c r="AQ377" s="149">
        <v>1</v>
      </c>
      <c r="AR377" s="149">
        <v>1</v>
      </c>
      <c r="AS377" s="149">
        <v>1</v>
      </c>
      <c r="AT377" s="149">
        <v>1</v>
      </c>
      <c r="AU377" s="149">
        <v>1</v>
      </c>
      <c r="AV377" s="149">
        <v>1</v>
      </c>
      <c r="AW377" s="149">
        <v>1</v>
      </c>
      <c r="AX377" s="149">
        <v>1</v>
      </c>
      <c r="AY377" s="149">
        <v>1</v>
      </c>
      <c r="AZ377" s="149">
        <v>1</v>
      </c>
      <c r="BA377" s="149">
        <v>1</v>
      </c>
      <c r="BB377" s="149">
        <v>1</v>
      </c>
      <c r="BC377" s="149">
        <v>1</v>
      </c>
      <c r="BD377" s="149">
        <v>1</v>
      </c>
      <c r="BE377" s="149">
        <v>1</v>
      </c>
      <c r="BF377" s="149">
        <v>1</v>
      </c>
      <c r="BG377" s="149">
        <v>1</v>
      </c>
      <c r="BH377" s="149">
        <v>1</v>
      </c>
      <c r="BI377" s="149">
        <v>1</v>
      </c>
      <c r="BJ377" s="149">
        <v>1</v>
      </c>
      <c r="BK377" s="149">
        <v>1</v>
      </c>
      <c r="BL377" s="149">
        <v>1</v>
      </c>
      <c r="BM377" s="149">
        <v>1</v>
      </c>
      <c r="BN377" s="149">
        <v>1</v>
      </c>
      <c r="BO377" s="149">
        <v>1</v>
      </c>
      <c r="BP377" s="149">
        <v>1</v>
      </c>
      <c r="BQ377" s="149">
        <v>1</v>
      </c>
      <c r="BR377" s="149">
        <v>1</v>
      </c>
      <c r="BS377" s="149">
        <v>1</v>
      </c>
      <c r="BT377" s="149">
        <v>1</v>
      </c>
      <c r="BU377" s="149"/>
      <c r="BV377" s="149"/>
      <c r="BW377" s="149"/>
      <c r="BX377" s="149"/>
      <c r="BY377" s="149"/>
      <c r="BZ377" s="149"/>
      <c r="CA377" s="149"/>
      <c r="CB377" s="149"/>
      <c r="CC377" s="149"/>
      <c r="CD377" s="149"/>
      <c r="CE377" s="149"/>
      <c r="CF377" s="149"/>
      <c r="CG377" s="149"/>
      <c r="CH377" s="149"/>
      <c r="CI377" s="149"/>
      <c r="CJ377" s="149"/>
      <c r="CK377" s="149"/>
      <c r="CL377" s="149"/>
      <c r="CM377" s="149"/>
      <c r="CN377" s="149"/>
      <c r="CO377" s="149"/>
      <c r="CP377" s="149"/>
      <c r="CQ377" s="149"/>
      <c r="CR377" s="149"/>
      <c r="CS377" s="150"/>
      <c r="CT377" s="151"/>
      <c r="CW377" s="68"/>
      <c r="CX377" s="152"/>
    </row>
    <row r="378" spans="1:102">
      <c r="A378" s="289" t="s">
        <v>8334</v>
      </c>
      <c r="B378" s="146" t="s">
        <v>723</v>
      </c>
      <c r="C378" s="147" t="str">
        <f>+_xlfn.XLOOKUP(B378,'R4'!B:B,'R4'!C:C)</f>
        <v>AMR - KAMYON - MAN - KH</v>
      </c>
      <c r="D378" s="147"/>
      <c r="E378" s="150" t="s">
        <v>2</v>
      </c>
      <c r="F378" s="150" t="s">
        <v>38</v>
      </c>
      <c r="G378" s="150" t="s">
        <v>35</v>
      </c>
      <c r="H378" s="150" t="s">
        <v>8271</v>
      </c>
      <c r="I378" s="156"/>
      <c r="J378" s="148">
        <v>0</v>
      </c>
      <c r="K378" s="149">
        <v>0</v>
      </c>
      <c r="L378" s="149">
        <v>0</v>
      </c>
      <c r="M378" s="149">
        <v>0</v>
      </c>
      <c r="N378" s="149">
        <v>0</v>
      </c>
      <c r="O378" s="149">
        <v>0</v>
      </c>
      <c r="P378" s="149">
        <v>0</v>
      </c>
      <c r="Q378" s="149">
        <v>1</v>
      </c>
      <c r="R378" s="149">
        <v>1</v>
      </c>
      <c r="S378" s="149">
        <v>1</v>
      </c>
      <c r="T378" s="149">
        <v>1</v>
      </c>
      <c r="U378" s="149">
        <v>1</v>
      </c>
      <c r="V378" s="149">
        <v>1</v>
      </c>
      <c r="W378" s="149">
        <v>1</v>
      </c>
      <c r="X378" s="149">
        <v>1</v>
      </c>
      <c r="Y378" s="149">
        <v>1</v>
      </c>
      <c r="Z378" s="149">
        <v>1</v>
      </c>
      <c r="AA378" s="149">
        <v>1</v>
      </c>
      <c r="AB378" s="149">
        <v>1</v>
      </c>
      <c r="AC378" s="149">
        <v>1</v>
      </c>
      <c r="AD378" s="149">
        <v>1</v>
      </c>
      <c r="AE378" s="149">
        <v>1</v>
      </c>
      <c r="AF378" s="149">
        <v>1</v>
      </c>
      <c r="AG378" s="149">
        <v>1</v>
      </c>
      <c r="AH378" s="149">
        <v>1</v>
      </c>
      <c r="AI378" s="149">
        <v>1</v>
      </c>
      <c r="AJ378" s="149">
        <v>1</v>
      </c>
      <c r="AK378" s="149">
        <v>1</v>
      </c>
      <c r="AL378" s="149">
        <v>1</v>
      </c>
      <c r="AM378" s="149">
        <v>1</v>
      </c>
      <c r="AN378" s="149">
        <v>1</v>
      </c>
      <c r="AO378" s="149">
        <v>1</v>
      </c>
      <c r="AP378" s="149">
        <v>1</v>
      </c>
      <c r="AQ378" s="149">
        <v>1</v>
      </c>
      <c r="AR378" s="149">
        <v>1</v>
      </c>
      <c r="AS378" s="149">
        <v>1</v>
      </c>
      <c r="AT378" s="149">
        <v>1</v>
      </c>
      <c r="AU378" s="149">
        <v>1</v>
      </c>
      <c r="AV378" s="149">
        <v>1</v>
      </c>
      <c r="AW378" s="149">
        <v>1</v>
      </c>
      <c r="AX378" s="149">
        <v>1</v>
      </c>
      <c r="AY378" s="149">
        <v>1</v>
      </c>
      <c r="AZ378" s="149">
        <v>1</v>
      </c>
      <c r="BA378" s="149">
        <v>1</v>
      </c>
      <c r="BB378" s="149">
        <v>1</v>
      </c>
      <c r="BC378" s="149">
        <v>1</v>
      </c>
      <c r="BD378" s="149">
        <v>1</v>
      </c>
      <c r="BE378" s="149">
        <v>1</v>
      </c>
      <c r="BF378" s="149">
        <v>1</v>
      </c>
      <c r="BG378" s="149">
        <v>1</v>
      </c>
      <c r="BH378" s="149">
        <v>1</v>
      </c>
      <c r="BI378" s="149">
        <v>1</v>
      </c>
      <c r="BJ378" s="149">
        <v>1</v>
      </c>
      <c r="BK378" s="149">
        <v>1</v>
      </c>
      <c r="BL378" s="149">
        <v>1</v>
      </c>
      <c r="BM378" s="149">
        <v>1</v>
      </c>
      <c r="BN378" s="149">
        <v>1</v>
      </c>
      <c r="BO378" s="149">
        <v>1</v>
      </c>
      <c r="BP378" s="149">
        <v>1</v>
      </c>
      <c r="BQ378" s="149">
        <v>1</v>
      </c>
      <c r="BR378" s="149">
        <v>1</v>
      </c>
      <c r="BS378" s="149">
        <v>1</v>
      </c>
      <c r="BT378" s="149">
        <v>1</v>
      </c>
      <c r="BU378" s="149"/>
      <c r="BV378" s="149"/>
      <c r="BW378" s="149"/>
      <c r="BX378" s="149"/>
      <c r="BY378" s="149"/>
      <c r="BZ378" s="149"/>
      <c r="CA378" s="149"/>
      <c r="CB378" s="149"/>
      <c r="CC378" s="149"/>
      <c r="CD378" s="149"/>
      <c r="CE378" s="149"/>
      <c r="CF378" s="149"/>
      <c r="CG378" s="149"/>
      <c r="CH378" s="149"/>
      <c r="CI378" s="149"/>
      <c r="CJ378" s="149"/>
      <c r="CK378" s="149"/>
      <c r="CL378" s="149"/>
      <c r="CM378" s="149"/>
      <c r="CN378" s="149"/>
      <c r="CO378" s="149"/>
      <c r="CP378" s="149"/>
      <c r="CQ378" s="149"/>
      <c r="CR378" s="149"/>
      <c r="CS378" s="150"/>
      <c r="CT378" s="151"/>
      <c r="CW378" s="68"/>
      <c r="CX378" s="152"/>
    </row>
    <row r="379" spans="1:102">
      <c r="A379" s="289" t="s">
        <v>8334</v>
      </c>
      <c r="B379" s="146" t="s">
        <v>726</v>
      </c>
      <c r="C379" s="147" t="str">
        <f>+_xlfn.XLOOKUP(B379,'R4'!B:B,'R4'!C:C)</f>
        <v>AMR - KAMYON - MAN - KH</v>
      </c>
      <c r="D379" s="147"/>
      <c r="E379" s="150" t="s">
        <v>2</v>
      </c>
      <c r="F379" s="150" t="s">
        <v>38</v>
      </c>
      <c r="G379" s="150" t="s">
        <v>35</v>
      </c>
      <c r="H379" s="150" t="s">
        <v>8271</v>
      </c>
      <c r="I379" s="156"/>
      <c r="J379" s="148">
        <v>0</v>
      </c>
      <c r="K379" s="149">
        <v>0</v>
      </c>
      <c r="L379" s="149">
        <v>0</v>
      </c>
      <c r="M379" s="149">
        <v>0</v>
      </c>
      <c r="N379" s="149">
        <v>0</v>
      </c>
      <c r="O379" s="149">
        <v>0</v>
      </c>
      <c r="P379" s="149">
        <v>0</v>
      </c>
      <c r="Q379" s="149">
        <v>1</v>
      </c>
      <c r="R379" s="149">
        <v>1</v>
      </c>
      <c r="S379" s="149">
        <v>1</v>
      </c>
      <c r="T379" s="149">
        <v>1</v>
      </c>
      <c r="U379" s="149">
        <v>1</v>
      </c>
      <c r="V379" s="149">
        <v>1</v>
      </c>
      <c r="W379" s="149">
        <v>1</v>
      </c>
      <c r="X379" s="149">
        <v>1</v>
      </c>
      <c r="Y379" s="149">
        <v>1</v>
      </c>
      <c r="Z379" s="149">
        <v>1</v>
      </c>
      <c r="AA379" s="149">
        <v>1</v>
      </c>
      <c r="AB379" s="149">
        <v>1</v>
      </c>
      <c r="AC379" s="149">
        <v>1</v>
      </c>
      <c r="AD379" s="149">
        <v>1</v>
      </c>
      <c r="AE379" s="149">
        <v>1</v>
      </c>
      <c r="AF379" s="149">
        <v>1</v>
      </c>
      <c r="AG379" s="149">
        <v>1</v>
      </c>
      <c r="AH379" s="149">
        <v>1</v>
      </c>
      <c r="AI379" s="149">
        <v>1</v>
      </c>
      <c r="AJ379" s="149">
        <v>1</v>
      </c>
      <c r="AK379" s="149">
        <v>1</v>
      </c>
      <c r="AL379" s="149">
        <v>1</v>
      </c>
      <c r="AM379" s="149">
        <v>1</v>
      </c>
      <c r="AN379" s="149">
        <v>1</v>
      </c>
      <c r="AO379" s="149">
        <v>1</v>
      </c>
      <c r="AP379" s="149">
        <v>1</v>
      </c>
      <c r="AQ379" s="149">
        <v>1</v>
      </c>
      <c r="AR379" s="149">
        <v>1</v>
      </c>
      <c r="AS379" s="149">
        <v>1</v>
      </c>
      <c r="AT379" s="149">
        <v>1</v>
      </c>
      <c r="AU379" s="149">
        <v>1</v>
      </c>
      <c r="AV379" s="149">
        <v>1</v>
      </c>
      <c r="AW379" s="149">
        <v>1</v>
      </c>
      <c r="AX379" s="149">
        <v>1</v>
      </c>
      <c r="AY379" s="149">
        <v>1</v>
      </c>
      <c r="AZ379" s="149">
        <v>1</v>
      </c>
      <c r="BA379" s="149">
        <v>1</v>
      </c>
      <c r="BB379" s="149">
        <v>1</v>
      </c>
      <c r="BC379" s="149">
        <v>1</v>
      </c>
      <c r="BD379" s="149">
        <v>1</v>
      </c>
      <c r="BE379" s="149">
        <v>1</v>
      </c>
      <c r="BF379" s="149">
        <v>1</v>
      </c>
      <c r="BG379" s="149">
        <v>1</v>
      </c>
      <c r="BH379" s="149">
        <v>1</v>
      </c>
      <c r="BI379" s="149">
        <v>1</v>
      </c>
      <c r="BJ379" s="149">
        <v>1</v>
      </c>
      <c r="BK379" s="149">
        <v>1</v>
      </c>
      <c r="BL379" s="149">
        <v>1</v>
      </c>
      <c r="BM379" s="149">
        <v>1</v>
      </c>
      <c r="BN379" s="149">
        <v>1</v>
      </c>
      <c r="BO379" s="149">
        <v>1</v>
      </c>
      <c r="BP379" s="149">
        <v>1</v>
      </c>
      <c r="BQ379" s="149">
        <v>1</v>
      </c>
      <c r="BR379" s="149">
        <v>1</v>
      </c>
      <c r="BS379" s="149">
        <v>1</v>
      </c>
      <c r="BT379" s="149">
        <v>1</v>
      </c>
      <c r="BU379" s="149"/>
      <c r="BV379" s="149"/>
      <c r="BW379" s="149"/>
      <c r="BX379" s="149"/>
      <c r="BY379" s="149"/>
      <c r="BZ379" s="149"/>
      <c r="CA379" s="149"/>
      <c r="CB379" s="149"/>
      <c r="CC379" s="149"/>
      <c r="CD379" s="149"/>
      <c r="CE379" s="149"/>
      <c r="CF379" s="149"/>
      <c r="CG379" s="149"/>
      <c r="CH379" s="149"/>
      <c r="CI379" s="149"/>
      <c r="CJ379" s="149"/>
      <c r="CK379" s="149"/>
      <c r="CL379" s="149"/>
      <c r="CM379" s="149"/>
      <c r="CN379" s="149"/>
      <c r="CO379" s="149"/>
      <c r="CP379" s="149"/>
      <c r="CQ379" s="149"/>
      <c r="CR379" s="149"/>
      <c r="CS379" s="150"/>
      <c r="CT379" s="151"/>
      <c r="CW379" s="68"/>
      <c r="CX379" s="152"/>
    </row>
    <row r="380" spans="1:102">
      <c r="A380" s="289" t="s">
        <v>8334</v>
      </c>
      <c r="B380" s="146" t="s">
        <v>729</v>
      </c>
      <c r="C380" s="147" t="str">
        <f>+_xlfn.XLOOKUP(B380,'R4'!B:B,'R4'!C:C)</f>
        <v>AMR - KAMYON - MAN - KH</v>
      </c>
      <c r="D380" s="147"/>
      <c r="E380" s="150" t="s">
        <v>2</v>
      </c>
      <c r="F380" s="150" t="s">
        <v>38</v>
      </c>
      <c r="G380" s="150" t="s">
        <v>35</v>
      </c>
      <c r="H380" s="150" t="s">
        <v>8271</v>
      </c>
      <c r="I380" s="156"/>
      <c r="J380" s="148">
        <v>0</v>
      </c>
      <c r="K380" s="149">
        <v>0</v>
      </c>
      <c r="L380" s="149">
        <v>0</v>
      </c>
      <c r="M380" s="149">
        <v>0</v>
      </c>
      <c r="N380" s="149">
        <v>0</v>
      </c>
      <c r="O380" s="149">
        <v>0</v>
      </c>
      <c r="P380" s="149">
        <v>0</v>
      </c>
      <c r="Q380" s="149">
        <v>1</v>
      </c>
      <c r="R380" s="149">
        <v>1</v>
      </c>
      <c r="S380" s="149">
        <v>1</v>
      </c>
      <c r="T380" s="149">
        <v>1</v>
      </c>
      <c r="U380" s="149">
        <v>1</v>
      </c>
      <c r="V380" s="149">
        <v>1</v>
      </c>
      <c r="W380" s="149">
        <v>1</v>
      </c>
      <c r="X380" s="149">
        <v>1</v>
      </c>
      <c r="Y380" s="149">
        <v>1</v>
      </c>
      <c r="Z380" s="149">
        <v>1</v>
      </c>
      <c r="AA380" s="149">
        <v>1</v>
      </c>
      <c r="AB380" s="149">
        <v>1</v>
      </c>
      <c r="AC380" s="149">
        <v>1</v>
      </c>
      <c r="AD380" s="149">
        <v>1</v>
      </c>
      <c r="AE380" s="149">
        <v>1</v>
      </c>
      <c r="AF380" s="149">
        <v>1</v>
      </c>
      <c r="AG380" s="149">
        <v>1</v>
      </c>
      <c r="AH380" s="149">
        <v>1</v>
      </c>
      <c r="AI380" s="149">
        <v>1</v>
      </c>
      <c r="AJ380" s="149">
        <v>1</v>
      </c>
      <c r="AK380" s="149">
        <v>1</v>
      </c>
      <c r="AL380" s="149">
        <v>1</v>
      </c>
      <c r="AM380" s="149">
        <v>1</v>
      </c>
      <c r="AN380" s="149">
        <v>1</v>
      </c>
      <c r="AO380" s="149">
        <v>1</v>
      </c>
      <c r="AP380" s="149">
        <v>1</v>
      </c>
      <c r="AQ380" s="149">
        <v>1</v>
      </c>
      <c r="AR380" s="149">
        <v>1</v>
      </c>
      <c r="AS380" s="149">
        <v>1</v>
      </c>
      <c r="AT380" s="149">
        <v>1</v>
      </c>
      <c r="AU380" s="149">
        <v>1</v>
      </c>
      <c r="AV380" s="149">
        <v>1</v>
      </c>
      <c r="AW380" s="149">
        <v>1</v>
      </c>
      <c r="AX380" s="149">
        <v>1</v>
      </c>
      <c r="AY380" s="149">
        <v>1</v>
      </c>
      <c r="AZ380" s="149">
        <v>1</v>
      </c>
      <c r="BA380" s="149">
        <v>1</v>
      </c>
      <c r="BB380" s="149">
        <v>1</v>
      </c>
      <c r="BC380" s="149">
        <v>1</v>
      </c>
      <c r="BD380" s="149">
        <v>1</v>
      </c>
      <c r="BE380" s="149">
        <v>1</v>
      </c>
      <c r="BF380" s="149">
        <v>1</v>
      </c>
      <c r="BG380" s="149">
        <v>1</v>
      </c>
      <c r="BH380" s="149">
        <v>1</v>
      </c>
      <c r="BI380" s="149">
        <v>1</v>
      </c>
      <c r="BJ380" s="149">
        <v>1</v>
      </c>
      <c r="BK380" s="149">
        <v>1</v>
      </c>
      <c r="BL380" s="149">
        <v>1</v>
      </c>
      <c r="BM380" s="149">
        <v>1</v>
      </c>
      <c r="BN380" s="149">
        <v>1</v>
      </c>
      <c r="BO380" s="149">
        <v>1</v>
      </c>
      <c r="BP380" s="149">
        <v>1</v>
      </c>
      <c r="BQ380" s="149">
        <v>1</v>
      </c>
      <c r="BR380" s="149">
        <v>1</v>
      </c>
      <c r="BS380" s="149">
        <v>1</v>
      </c>
      <c r="BT380" s="149">
        <v>1</v>
      </c>
      <c r="BU380" s="149"/>
      <c r="BV380" s="149"/>
      <c r="BW380" s="149"/>
      <c r="BX380" s="149"/>
      <c r="BY380" s="149"/>
      <c r="BZ380" s="149"/>
      <c r="CA380" s="149"/>
      <c r="CB380" s="149"/>
      <c r="CC380" s="149"/>
      <c r="CD380" s="149"/>
      <c r="CE380" s="149"/>
      <c r="CF380" s="149"/>
      <c r="CG380" s="149"/>
      <c r="CH380" s="149"/>
      <c r="CI380" s="149"/>
      <c r="CJ380" s="149"/>
      <c r="CK380" s="149"/>
      <c r="CL380" s="149"/>
      <c r="CM380" s="149"/>
      <c r="CN380" s="149"/>
      <c r="CO380" s="149"/>
      <c r="CP380" s="149"/>
      <c r="CQ380" s="149"/>
      <c r="CR380" s="149"/>
      <c r="CS380" s="150"/>
      <c r="CT380" s="151"/>
      <c r="CW380" s="68"/>
      <c r="CX380" s="152"/>
    </row>
    <row r="381" spans="1:102">
      <c r="A381" s="289" t="s">
        <v>8334</v>
      </c>
      <c r="B381" s="146" t="s">
        <v>732</v>
      </c>
      <c r="C381" s="147" t="str">
        <f>+_xlfn.XLOOKUP(B381,'R4'!B:B,'R4'!C:C)</f>
        <v>AMR - KAMYON - MAN - KH</v>
      </c>
      <c r="D381" s="147"/>
      <c r="E381" s="150" t="s">
        <v>2</v>
      </c>
      <c r="F381" s="150" t="s">
        <v>38</v>
      </c>
      <c r="G381" s="150" t="s">
        <v>35</v>
      </c>
      <c r="H381" s="150" t="s">
        <v>8271</v>
      </c>
      <c r="I381" s="156"/>
      <c r="J381" s="148">
        <v>0</v>
      </c>
      <c r="K381" s="149">
        <v>0</v>
      </c>
      <c r="L381" s="149">
        <v>0</v>
      </c>
      <c r="M381" s="149">
        <v>0</v>
      </c>
      <c r="N381" s="149">
        <v>0</v>
      </c>
      <c r="O381" s="149">
        <v>0</v>
      </c>
      <c r="P381" s="149">
        <v>0</v>
      </c>
      <c r="Q381" s="149">
        <v>1</v>
      </c>
      <c r="R381" s="149">
        <v>1</v>
      </c>
      <c r="S381" s="149">
        <v>1</v>
      </c>
      <c r="T381" s="149">
        <v>1</v>
      </c>
      <c r="U381" s="149">
        <v>1</v>
      </c>
      <c r="V381" s="149">
        <v>1</v>
      </c>
      <c r="W381" s="149">
        <v>1</v>
      </c>
      <c r="X381" s="149">
        <v>1</v>
      </c>
      <c r="Y381" s="149">
        <v>1</v>
      </c>
      <c r="Z381" s="149">
        <v>1</v>
      </c>
      <c r="AA381" s="149">
        <v>1</v>
      </c>
      <c r="AB381" s="149">
        <v>1</v>
      </c>
      <c r="AC381" s="149">
        <v>1</v>
      </c>
      <c r="AD381" s="149">
        <v>1</v>
      </c>
      <c r="AE381" s="149">
        <v>1</v>
      </c>
      <c r="AF381" s="149">
        <v>1</v>
      </c>
      <c r="AG381" s="149">
        <v>1</v>
      </c>
      <c r="AH381" s="149">
        <v>1</v>
      </c>
      <c r="AI381" s="149">
        <v>1</v>
      </c>
      <c r="AJ381" s="149">
        <v>1</v>
      </c>
      <c r="AK381" s="149">
        <v>1</v>
      </c>
      <c r="AL381" s="149">
        <v>1</v>
      </c>
      <c r="AM381" s="149">
        <v>1</v>
      </c>
      <c r="AN381" s="149">
        <v>1</v>
      </c>
      <c r="AO381" s="149">
        <v>1</v>
      </c>
      <c r="AP381" s="149">
        <v>1</v>
      </c>
      <c r="AQ381" s="149">
        <v>1</v>
      </c>
      <c r="AR381" s="149">
        <v>1</v>
      </c>
      <c r="AS381" s="149">
        <v>1</v>
      </c>
      <c r="AT381" s="149">
        <v>1</v>
      </c>
      <c r="AU381" s="149">
        <v>1</v>
      </c>
      <c r="AV381" s="149">
        <v>1</v>
      </c>
      <c r="AW381" s="149">
        <v>1</v>
      </c>
      <c r="AX381" s="149">
        <v>1</v>
      </c>
      <c r="AY381" s="149">
        <v>1</v>
      </c>
      <c r="AZ381" s="149">
        <v>1</v>
      </c>
      <c r="BA381" s="149">
        <v>1</v>
      </c>
      <c r="BB381" s="149">
        <v>1</v>
      </c>
      <c r="BC381" s="149">
        <v>1</v>
      </c>
      <c r="BD381" s="149">
        <v>1</v>
      </c>
      <c r="BE381" s="149">
        <v>1</v>
      </c>
      <c r="BF381" s="149">
        <v>1</v>
      </c>
      <c r="BG381" s="149">
        <v>1</v>
      </c>
      <c r="BH381" s="149">
        <v>1</v>
      </c>
      <c r="BI381" s="149">
        <v>1</v>
      </c>
      <c r="BJ381" s="149">
        <v>1</v>
      </c>
      <c r="BK381" s="149">
        <v>1</v>
      </c>
      <c r="BL381" s="149">
        <v>1</v>
      </c>
      <c r="BM381" s="149">
        <v>1</v>
      </c>
      <c r="BN381" s="149">
        <v>1</v>
      </c>
      <c r="BO381" s="149">
        <v>1</v>
      </c>
      <c r="BP381" s="149">
        <v>1</v>
      </c>
      <c r="BQ381" s="149">
        <v>1</v>
      </c>
      <c r="BR381" s="149">
        <v>1</v>
      </c>
      <c r="BS381" s="149">
        <v>1</v>
      </c>
      <c r="BT381" s="149">
        <v>1</v>
      </c>
      <c r="BU381" s="149"/>
      <c r="BV381" s="149"/>
      <c r="BW381" s="149"/>
      <c r="BX381" s="149"/>
      <c r="BY381" s="149"/>
      <c r="BZ381" s="149"/>
      <c r="CA381" s="149"/>
      <c r="CB381" s="149"/>
      <c r="CC381" s="149"/>
      <c r="CD381" s="149"/>
      <c r="CE381" s="149"/>
      <c r="CF381" s="149"/>
      <c r="CG381" s="149"/>
      <c r="CH381" s="149"/>
      <c r="CI381" s="149"/>
      <c r="CJ381" s="149"/>
      <c r="CK381" s="149"/>
      <c r="CL381" s="149"/>
      <c r="CM381" s="149"/>
      <c r="CN381" s="149"/>
      <c r="CO381" s="149"/>
      <c r="CP381" s="149"/>
      <c r="CQ381" s="149"/>
      <c r="CR381" s="149"/>
      <c r="CS381" s="150"/>
      <c r="CT381" s="151"/>
      <c r="CW381" s="68"/>
      <c r="CX381" s="152"/>
    </row>
    <row r="382" spans="1:102">
      <c r="A382" s="289" t="s">
        <v>8334</v>
      </c>
      <c r="B382" s="146" t="s">
        <v>735</v>
      </c>
      <c r="C382" s="147" t="str">
        <f>+_xlfn.XLOOKUP(B382,'R4'!B:B,'R4'!C:C)</f>
        <v>AMR - KAMYON - MAN - KH</v>
      </c>
      <c r="D382" s="147"/>
      <c r="E382" s="150" t="s">
        <v>2</v>
      </c>
      <c r="F382" s="150" t="s">
        <v>38</v>
      </c>
      <c r="G382" s="150" t="s">
        <v>35</v>
      </c>
      <c r="H382" s="150" t="s">
        <v>8271</v>
      </c>
      <c r="I382" s="156"/>
      <c r="J382" s="148">
        <v>0</v>
      </c>
      <c r="K382" s="149">
        <v>0</v>
      </c>
      <c r="L382" s="149">
        <v>0</v>
      </c>
      <c r="M382" s="149">
        <v>0</v>
      </c>
      <c r="N382" s="149">
        <v>0</v>
      </c>
      <c r="O382" s="149">
        <v>0</v>
      </c>
      <c r="P382" s="149">
        <v>0</v>
      </c>
      <c r="Q382" s="149">
        <v>1</v>
      </c>
      <c r="R382" s="149">
        <v>1</v>
      </c>
      <c r="S382" s="149">
        <v>1</v>
      </c>
      <c r="T382" s="149">
        <v>1</v>
      </c>
      <c r="U382" s="149">
        <v>1</v>
      </c>
      <c r="V382" s="149">
        <v>1</v>
      </c>
      <c r="W382" s="149">
        <v>1</v>
      </c>
      <c r="X382" s="149">
        <v>1</v>
      </c>
      <c r="Y382" s="149">
        <v>1</v>
      </c>
      <c r="Z382" s="149">
        <v>1</v>
      </c>
      <c r="AA382" s="149">
        <v>1</v>
      </c>
      <c r="AB382" s="149">
        <v>1</v>
      </c>
      <c r="AC382" s="149">
        <v>1</v>
      </c>
      <c r="AD382" s="149">
        <v>1</v>
      </c>
      <c r="AE382" s="149">
        <v>1</v>
      </c>
      <c r="AF382" s="149">
        <v>1</v>
      </c>
      <c r="AG382" s="149">
        <v>1</v>
      </c>
      <c r="AH382" s="149">
        <v>1</v>
      </c>
      <c r="AI382" s="149">
        <v>1</v>
      </c>
      <c r="AJ382" s="149">
        <v>1</v>
      </c>
      <c r="AK382" s="149">
        <v>1</v>
      </c>
      <c r="AL382" s="149">
        <v>1</v>
      </c>
      <c r="AM382" s="149">
        <v>1</v>
      </c>
      <c r="AN382" s="149">
        <v>1</v>
      </c>
      <c r="AO382" s="149">
        <v>1</v>
      </c>
      <c r="AP382" s="149">
        <v>1</v>
      </c>
      <c r="AQ382" s="149">
        <v>1</v>
      </c>
      <c r="AR382" s="149">
        <v>1</v>
      </c>
      <c r="AS382" s="149">
        <v>1</v>
      </c>
      <c r="AT382" s="149">
        <v>1</v>
      </c>
      <c r="AU382" s="149">
        <v>1</v>
      </c>
      <c r="AV382" s="149">
        <v>1</v>
      </c>
      <c r="AW382" s="149">
        <v>1</v>
      </c>
      <c r="AX382" s="149">
        <v>1</v>
      </c>
      <c r="AY382" s="149">
        <v>1</v>
      </c>
      <c r="AZ382" s="149">
        <v>1</v>
      </c>
      <c r="BA382" s="149">
        <v>1</v>
      </c>
      <c r="BB382" s="149">
        <v>1</v>
      </c>
      <c r="BC382" s="149">
        <v>1</v>
      </c>
      <c r="BD382" s="149">
        <v>1</v>
      </c>
      <c r="BE382" s="149">
        <v>1</v>
      </c>
      <c r="BF382" s="149">
        <v>1</v>
      </c>
      <c r="BG382" s="149">
        <v>1</v>
      </c>
      <c r="BH382" s="149">
        <v>1</v>
      </c>
      <c r="BI382" s="149">
        <v>1</v>
      </c>
      <c r="BJ382" s="149">
        <v>1</v>
      </c>
      <c r="BK382" s="149">
        <v>1</v>
      </c>
      <c r="BL382" s="149">
        <v>1</v>
      </c>
      <c r="BM382" s="149">
        <v>1</v>
      </c>
      <c r="BN382" s="149">
        <v>1</v>
      </c>
      <c r="BO382" s="149">
        <v>1</v>
      </c>
      <c r="BP382" s="149">
        <v>1</v>
      </c>
      <c r="BQ382" s="149">
        <v>1</v>
      </c>
      <c r="BR382" s="149">
        <v>1</v>
      </c>
      <c r="BS382" s="149">
        <v>1</v>
      </c>
      <c r="BT382" s="149">
        <v>1</v>
      </c>
      <c r="BU382" s="149"/>
      <c r="BV382" s="149"/>
      <c r="BW382" s="149"/>
      <c r="BX382" s="149"/>
      <c r="BY382" s="149"/>
      <c r="BZ382" s="149"/>
      <c r="CA382" s="149"/>
      <c r="CB382" s="149"/>
      <c r="CC382" s="149"/>
      <c r="CD382" s="149"/>
      <c r="CE382" s="149"/>
      <c r="CF382" s="149"/>
      <c r="CG382" s="149"/>
      <c r="CH382" s="149"/>
      <c r="CI382" s="149"/>
      <c r="CJ382" s="149"/>
      <c r="CK382" s="149"/>
      <c r="CL382" s="149"/>
      <c r="CM382" s="149"/>
      <c r="CN382" s="149"/>
      <c r="CO382" s="149"/>
      <c r="CP382" s="149"/>
      <c r="CQ382" s="149"/>
      <c r="CR382" s="149"/>
      <c r="CS382" s="150"/>
      <c r="CT382" s="151"/>
      <c r="CW382" s="68"/>
      <c r="CX382" s="152"/>
    </row>
    <row r="383" spans="1:102">
      <c r="A383" s="289" t="s">
        <v>8334</v>
      </c>
      <c r="B383" s="146" t="s">
        <v>738</v>
      </c>
      <c r="C383" s="147" t="str">
        <f>+_xlfn.XLOOKUP(B383,'R4'!B:B,'R4'!C:C)</f>
        <v>AMR - KAMYON - MAN - KH</v>
      </c>
      <c r="D383" s="147"/>
      <c r="E383" s="150" t="s">
        <v>2</v>
      </c>
      <c r="F383" s="150" t="s">
        <v>38</v>
      </c>
      <c r="G383" s="150" t="s">
        <v>35</v>
      </c>
      <c r="H383" s="150" t="s">
        <v>8271</v>
      </c>
      <c r="I383" s="156"/>
      <c r="J383" s="148">
        <v>0</v>
      </c>
      <c r="K383" s="149">
        <v>0</v>
      </c>
      <c r="L383" s="149">
        <v>0</v>
      </c>
      <c r="M383" s="149">
        <v>0</v>
      </c>
      <c r="N383" s="149">
        <v>0</v>
      </c>
      <c r="O383" s="149">
        <v>0</v>
      </c>
      <c r="P383" s="149">
        <v>0</v>
      </c>
      <c r="Q383" s="149">
        <v>1</v>
      </c>
      <c r="R383" s="149">
        <v>1</v>
      </c>
      <c r="S383" s="149">
        <v>1</v>
      </c>
      <c r="T383" s="149">
        <v>1</v>
      </c>
      <c r="U383" s="149">
        <v>1</v>
      </c>
      <c r="V383" s="149">
        <v>1</v>
      </c>
      <c r="W383" s="149">
        <v>1</v>
      </c>
      <c r="X383" s="149">
        <v>1</v>
      </c>
      <c r="Y383" s="149">
        <v>1</v>
      </c>
      <c r="Z383" s="149">
        <v>1</v>
      </c>
      <c r="AA383" s="149">
        <v>1</v>
      </c>
      <c r="AB383" s="149">
        <v>1</v>
      </c>
      <c r="AC383" s="149">
        <v>1</v>
      </c>
      <c r="AD383" s="149">
        <v>1</v>
      </c>
      <c r="AE383" s="149">
        <v>1</v>
      </c>
      <c r="AF383" s="149">
        <v>1</v>
      </c>
      <c r="AG383" s="149">
        <v>1</v>
      </c>
      <c r="AH383" s="149">
        <v>1</v>
      </c>
      <c r="AI383" s="149">
        <v>1</v>
      </c>
      <c r="AJ383" s="149">
        <v>1</v>
      </c>
      <c r="AK383" s="149">
        <v>1</v>
      </c>
      <c r="AL383" s="149">
        <v>1</v>
      </c>
      <c r="AM383" s="149">
        <v>1</v>
      </c>
      <c r="AN383" s="149">
        <v>1</v>
      </c>
      <c r="AO383" s="149">
        <v>1</v>
      </c>
      <c r="AP383" s="149">
        <v>1</v>
      </c>
      <c r="AQ383" s="149">
        <v>1</v>
      </c>
      <c r="AR383" s="149">
        <v>1</v>
      </c>
      <c r="AS383" s="149">
        <v>1</v>
      </c>
      <c r="AT383" s="149">
        <v>1</v>
      </c>
      <c r="AU383" s="149">
        <v>1</v>
      </c>
      <c r="AV383" s="149">
        <v>1</v>
      </c>
      <c r="AW383" s="149">
        <v>1</v>
      </c>
      <c r="AX383" s="149">
        <v>1</v>
      </c>
      <c r="AY383" s="149">
        <v>1</v>
      </c>
      <c r="AZ383" s="149">
        <v>1</v>
      </c>
      <c r="BA383" s="149">
        <v>1</v>
      </c>
      <c r="BB383" s="149">
        <v>1</v>
      </c>
      <c r="BC383" s="149">
        <v>1</v>
      </c>
      <c r="BD383" s="149">
        <v>1</v>
      </c>
      <c r="BE383" s="149">
        <v>1</v>
      </c>
      <c r="BF383" s="149">
        <v>1</v>
      </c>
      <c r="BG383" s="149">
        <v>1</v>
      </c>
      <c r="BH383" s="149">
        <v>1</v>
      </c>
      <c r="BI383" s="149">
        <v>1</v>
      </c>
      <c r="BJ383" s="149">
        <v>1</v>
      </c>
      <c r="BK383" s="149">
        <v>1</v>
      </c>
      <c r="BL383" s="149">
        <v>1</v>
      </c>
      <c r="BM383" s="149">
        <v>1</v>
      </c>
      <c r="BN383" s="149">
        <v>1</v>
      </c>
      <c r="BO383" s="149">
        <v>1</v>
      </c>
      <c r="BP383" s="149">
        <v>1</v>
      </c>
      <c r="BQ383" s="149">
        <v>1</v>
      </c>
      <c r="BR383" s="149">
        <v>1</v>
      </c>
      <c r="BS383" s="149">
        <v>1</v>
      </c>
      <c r="BT383" s="149">
        <v>1</v>
      </c>
      <c r="BU383" s="149"/>
      <c r="BV383" s="149"/>
      <c r="BW383" s="149"/>
      <c r="BX383" s="149"/>
      <c r="BY383" s="149"/>
      <c r="BZ383" s="149"/>
      <c r="CA383" s="149"/>
      <c r="CB383" s="149"/>
      <c r="CC383" s="149"/>
      <c r="CD383" s="149"/>
      <c r="CE383" s="149"/>
      <c r="CF383" s="149"/>
      <c r="CG383" s="149"/>
      <c r="CH383" s="149"/>
      <c r="CI383" s="149"/>
      <c r="CJ383" s="149"/>
      <c r="CK383" s="149"/>
      <c r="CL383" s="149"/>
      <c r="CM383" s="149"/>
      <c r="CN383" s="149"/>
      <c r="CO383" s="149"/>
      <c r="CP383" s="149"/>
      <c r="CQ383" s="149"/>
      <c r="CR383" s="149"/>
      <c r="CS383" s="150"/>
      <c r="CT383" s="151"/>
      <c r="CW383" s="68"/>
      <c r="CX383" s="152"/>
    </row>
    <row r="384" spans="1:102">
      <c r="A384" s="289" t="s">
        <v>8334</v>
      </c>
      <c r="B384" s="146" t="s">
        <v>741</v>
      </c>
      <c r="C384" s="147" t="str">
        <f>+_xlfn.XLOOKUP(B384,'R4'!B:B,'R4'!C:C)</f>
        <v>AMR - KAMYON - MAN - KH</v>
      </c>
      <c r="D384" s="147"/>
      <c r="E384" s="150" t="s">
        <v>2</v>
      </c>
      <c r="F384" s="150" t="s">
        <v>38</v>
      </c>
      <c r="G384" s="150" t="s">
        <v>35</v>
      </c>
      <c r="H384" s="150" t="s">
        <v>8271</v>
      </c>
      <c r="I384" s="156"/>
      <c r="J384" s="148">
        <v>0</v>
      </c>
      <c r="K384" s="149">
        <v>0</v>
      </c>
      <c r="L384" s="149">
        <v>0</v>
      </c>
      <c r="M384" s="149">
        <v>0</v>
      </c>
      <c r="N384" s="149">
        <v>0</v>
      </c>
      <c r="O384" s="149">
        <v>0</v>
      </c>
      <c r="P384" s="149">
        <v>0</v>
      </c>
      <c r="Q384" s="149">
        <v>1</v>
      </c>
      <c r="R384" s="149">
        <v>1</v>
      </c>
      <c r="S384" s="149">
        <v>1</v>
      </c>
      <c r="T384" s="149">
        <v>1</v>
      </c>
      <c r="U384" s="149">
        <v>1</v>
      </c>
      <c r="V384" s="149">
        <v>1</v>
      </c>
      <c r="W384" s="149">
        <v>1</v>
      </c>
      <c r="X384" s="149">
        <v>1</v>
      </c>
      <c r="Y384" s="149">
        <v>1</v>
      </c>
      <c r="Z384" s="149">
        <v>1</v>
      </c>
      <c r="AA384" s="149">
        <v>1</v>
      </c>
      <c r="AB384" s="149">
        <v>1</v>
      </c>
      <c r="AC384" s="149">
        <v>1</v>
      </c>
      <c r="AD384" s="149">
        <v>1</v>
      </c>
      <c r="AE384" s="149">
        <v>1</v>
      </c>
      <c r="AF384" s="149">
        <v>1</v>
      </c>
      <c r="AG384" s="149">
        <v>1</v>
      </c>
      <c r="AH384" s="149">
        <v>1</v>
      </c>
      <c r="AI384" s="149">
        <v>1</v>
      </c>
      <c r="AJ384" s="149">
        <v>1</v>
      </c>
      <c r="AK384" s="149">
        <v>1</v>
      </c>
      <c r="AL384" s="149">
        <v>1</v>
      </c>
      <c r="AM384" s="149">
        <v>1</v>
      </c>
      <c r="AN384" s="149">
        <v>1</v>
      </c>
      <c r="AO384" s="149">
        <v>1</v>
      </c>
      <c r="AP384" s="149">
        <v>1</v>
      </c>
      <c r="AQ384" s="149">
        <v>1</v>
      </c>
      <c r="AR384" s="149">
        <v>1</v>
      </c>
      <c r="AS384" s="149">
        <v>1</v>
      </c>
      <c r="AT384" s="149">
        <v>1</v>
      </c>
      <c r="AU384" s="149">
        <v>1</v>
      </c>
      <c r="AV384" s="149">
        <v>1</v>
      </c>
      <c r="AW384" s="149">
        <v>1</v>
      </c>
      <c r="AX384" s="149">
        <v>1</v>
      </c>
      <c r="AY384" s="149">
        <v>1</v>
      </c>
      <c r="AZ384" s="149">
        <v>1</v>
      </c>
      <c r="BA384" s="149">
        <v>1</v>
      </c>
      <c r="BB384" s="149">
        <v>1</v>
      </c>
      <c r="BC384" s="149">
        <v>1</v>
      </c>
      <c r="BD384" s="149">
        <v>1</v>
      </c>
      <c r="BE384" s="149">
        <v>1</v>
      </c>
      <c r="BF384" s="149">
        <v>1</v>
      </c>
      <c r="BG384" s="149">
        <v>1</v>
      </c>
      <c r="BH384" s="149">
        <v>1</v>
      </c>
      <c r="BI384" s="149">
        <v>1</v>
      </c>
      <c r="BJ384" s="149">
        <v>1</v>
      </c>
      <c r="BK384" s="149">
        <v>1</v>
      </c>
      <c r="BL384" s="149">
        <v>1</v>
      </c>
      <c r="BM384" s="149">
        <v>1</v>
      </c>
      <c r="BN384" s="149">
        <v>1</v>
      </c>
      <c r="BO384" s="149">
        <v>1</v>
      </c>
      <c r="BP384" s="149">
        <v>1</v>
      </c>
      <c r="BQ384" s="149">
        <v>1</v>
      </c>
      <c r="BR384" s="149">
        <v>1</v>
      </c>
      <c r="BS384" s="149">
        <v>1</v>
      </c>
      <c r="BT384" s="149">
        <v>1</v>
      </c>
      <c r="BU384" s="149"/>
      <c r="BV384" s="149"/>
      <c r="BW384" s="149"/>
      <c r="BX384" s="149"/>
      <c r="BY384" s="149"/>
      <c r="BZ384" s="149"/>
      <c r="CA384" s="149"/>
      <c r="CB384" s="149"/>
      <c r="CC384" s="149"/>
      <c r="CD384" s="149"/>
      <c r="CE384" s="149"/>
      <c r="CF384" s="149"/>
      <c r="CG384" s="149"/>
      <c r="CH384" s="149"/>
      <c r="CI384" s="149"/>
      <c r="CJ384" s="149"/>
      <c r="CK384" s="149"/>
      <c r="CL384" s="149"/>
      <c r="CM384" s="149"/>
      <c r="CN384" s="149"/>
      <c r="CO384" s="149"/>
      <c r="CP384" s="149"/>
      <c r="CQ384" s="149"/>
      <c r="CR384" s="149"/>
      <c r="CS384" s="150"/>
      <c r="CT384" s="151"/>
      <c r="CW384" s="68"/>
      <c r="CX384" s="152"/>
    </row>
    <row r="385" spans="1:102">
      <c r="A385" s="289" t="s">
        <v>8334</v>
      </c>
      <c r="B385" s="146" t="s">
        <v>744</v>
      </c>
      <c r="C385" s="147" t="str">
        <f>+_xlfn.XLOOKUP(B385,'R4'!B:B,'R4'!C:C)</f>
        <v>AMR - KAMYON - MAN - KH</v>
      </c>
      <c r="D385" s="147"/>
      <c r="E385" s="150" t="s">
        <v>2</v>
      </c>
      <c r="F385" s="150" t="s">
        <v>38</v>
      </c>
      <c r="G385" s="150" t="s">
        <v>35</v>
      </c>
      <c r="H385" s="150" t="s">
        <v>8271</v>
      </c>
      <c r="I385" s="156"/>
      <c r="J385" s="148">
        <v>0</v>
      </c>
      <c r="K385" s="149">
        <v>0</v>
      </c>
      <c r="L385" s="149">
        <v>0</v>
      </c>
      <c r="M385" s="149">
        <v>0</v>
      </c>
      <c r="N385" s="149">
        <v>0</v>
      </c>
      <c r="O385" s="149">
        <v>0</v>
      </c>
      <c r="P385" s="149">
        <v>0</v>
      </c>
      <c r="Q385" s="149">
        <v>1</v>
      </c>
      <c r="R385" s="149">
        <v>1</v>
      </c>
      <c r="S385" s="149">
        <v>1</v>
      </c>
      <c r="T385" s="149">
        <v>1</v>
      </c>
      <c r="U385" s="149">
        <v>1</v>
      </c>
      <c r="V385" s="149">
        <v>1</v>
      </c>
      <c r="W385" s="149">
        <v>1</v>
      </c>
      <c r="X385" s="149">
        <v>1</v>
      </c>
      <c r="Y385" s="149">
        <v>1</v>
      </c>
      <c r="Z385" s="149">
        <v>1</v>
      </c>
      <c r="AA385" s="149">
        <v>1</v>
      </c>
      <c r="AB385" s="149">
        <v>1</v>
      </c>
      <c r="AC385" s="149">
        <v>1</v>
      </c>
      <c r="AD385" s="149">
        <v>1</v>
      </c>
      <c r="AE385" s="149">
        <v>1</v>
      </c>
      <c r="AF385" s="149">
        <v>1</v>
      </c>
      <c r="AG385" s="149">
        <v>1</v>
      </c>
      <c r="AH385" s="149">
        <v>1</v>
      </c>
      <c r="AI385" s="149">
        <v>1</v>
      </c>
      <c r="AJ385" s="149">
        <v>1</v>
      </c>
      <c r="AK385" s="149">
        <v>1</v>
      </c>
      <c r="AL385" s="149">
        <v>1</v>
      </c>
      <c r="AM385" s="149">
        <v>1</v>
      </c>
      <c r="AN385" s="149">
        <v>1</v>
      </c>
      <c r="AO385" s="149">
        <v>1</v>
      </c>
      <c r="AP385" s="149">
        <v>1</v>
      </c>
      <c r="AQ385" s="149">
        <v>1</v>
      </c>
      <c r="AR385" s="149">
        <v>1</v>
      </c>
      <c r="AS385" s="149">
        <v>1</v>
      </c>
      <c r="AT385" s="149">
        <v>1</v>
      </c>
      <c r="AU385" s="149">
        <v>1</v>
      </c>
      <c r="AV385" s="149">
        <v>1</v>
      </c>
      <c r="AW385" s="149">
        <v>1</v>
      </c>
      <c r="AX385" s="149">
        <v>1</v>
      </c>
      <c r="AY385" s="149">
        <v>1</v>
      </c>
      <c r="AZ385" s="149">
        <v>1</v>
      </c>
      <c r="BA385" s="149">
        <v>1</v>
      </c>
      <c r="BB385" s="149">
        <v>1</v>
      </c>
      <c r="BC385" s="149">
        <v>1</v>
      </c>
      <c r="BD385" s="149">
        <v>1</v>
      </c>
      <c r="BE385" s="149">
        <v>1</v>
      </c>
      <c r="BF385" s="149">
        <v>1</v>
      </c>
      <c r="BG385" s="149">
        <v>1</v>
      </c>
      <c r="BH385" s="149">
        <v>1</v>
      </c>
      <c r="BI385" s="149">
        <v>1</v>
      </c>
      <c r="BJ385" s="149">
        <v>1</v>
      </c>
      <c r="BK385" s="149">
        <v>1</v>
      </c>
      <c r="BL385" s="149">
        <v>1</v>
      </c>
      <c r="BM385" s="149">
        <v>1</v>
      </c>
      <c r="BN385" s="149">
        <v>1</v>
      </c>
      <c r="BO385" s="149">
        <v>1</v>
      </c>
      <c r="BP385" s="149">
        <v>1</v>
      </c>
      <c r="BQ385" s="149">
        <v>1</v>
      </c>
      <c r="BR385" s="149">
        <v>1</v>
      </c>
      <c r="BS385" s="149">
        <v>1</v>
      </c>
      <c r="BT385" s="149">
        <v>1</v>
      </c>
      <c r="BU385" s="149"/>
      <c r="BV385" s="149"/>
      <c r="BW385" s="149"/>
      <c r="BX385" s="149"/>
      <c r="BY385" s="149"/>
      <c r="BZ385" s="149"/>
      <c r="CA385" s="149"/>
      <c r="CB385" s="149"/>
      <c r="CC385" s="149"/>
      <c r="CD385" s="149"/>
      <c r="CE385" s="149"/>
      <c r="CF385" s="149"/>
      <c r="CG385" s="149"/>
      <c r="CH385" s="149"/>
      <c r="CI385" s="149"/>
      <c r="CJ385" s="149"/>
      <c r="CK385" s="149"/>
      <c r="CL385" s="149"/>
      <c r="CM385" s="149"/>
      <c r="CN385" s="149"/>
      <c r="CO385" s="149"/>
      <c r="CP385" s="149"/>
      <c r="CQ385" s="149"/>
      <c r="CR385" s="149"/>
      <c r="CS385" s="150"/>
      <c r="CT385" s="151"/>
      <c r="CW385" s="68"/>
      <c r="CX385" s="152"/>
    </row>
    <row r="386" spans="1:102">
      <c r="A386" s="289" t="s">
        <v>8334</v>
      </c>
      <c r="B386" s="146" t="s">
        <v>747</v>
      </c>
      <c r="C386" s="147" t="str">
        <f>+_xlfn.XLOOKUP(B386,'R4'!B:B,'R4'!C:C)</f>
        <v>AMR - KAMYON - MAN - KH</v>
      </c>
      <c r="D386" s="147"/>
      <c r="E386" s="150" t="s">
        <v>2</v>
      </c>
      <c r="F386" s="150" t="s">
        <v>38</v>
      </c>
      <c r="G386" s="150" t="s">
        <v>35</v>
      </c>
      <c r="H386" s="150" t="s">
        <v>8271</v>
      </c>
      <c r="I386" s="156"/>
      <c r="J386" s="148">
        <v>0</v>
      </c>
      <c r="K386" s="149">
        <v>0</v>
      </c>
      <c r="L386" s="149">
        <v>0</v>
      </c>
      <c r="M386" s="149">
        <v>0</v>
      </c>
      <c r="N386" s="149">
        <v>0</v>
      </c>
      <c r="O386" s="149">
        <v>0</v>
      </c>
      <c r="P386" s="149">
        <v>0</v>
      </c>
      <c r="Q386" s="149">
        <v>1</v>
      </c>
      <c r="R386" s="149">
        <v>1</v>
      </c>
      <c r="S386" s="149">
        <v>1</v>
      </c>
      <c r="T386" s="149">
        <v>1</v>
      </c>
      <c r="U386" s="149">
        <v>1</v>
      </c>
      <c r="V386" s="149">
        <v>1</v>
      </c>
      <c r="W386" s="149">
        <v>1</v>
      </c>
      <c r="X386" s="149">
        <v>1</v>
      </c>
      <c r="Y386" s="149">
        <v>1</v>
      </c>
      <c r="Z386" s="149">
        <v>1</v>
      </c>
      <c r="AA386" s="149">
        <v>1</v>
      </c>
      <c r="AB386" s="149">
        <v>1</v>
      </c>
      <c r="AC386" s="149">
        <v>1</v>
      </c>
      <c r="AD386" s="149">
        <v>1</v>
      </c>
      <c r="AE386" s="149">
        <v>1</v>
      </c>
      <c r="AF386" s="149">
        <v>1</v>
      </c>
      <c r="AG386" s="149">
        <v>1</v>
      </c>
      <c r="AH386" s="149">
        <v>1</v>
      </c>
      <c r="AI386" s="149">
        <v>1</v>
      </c>
      <c r="AJ386" s="149">
        <v>1</v>
      </c>
      <c r="AK386" s="149">
        <v>1</v>
      </c>
      <c r="AL386" s="149">
        <v>1</v>
      </c>
      <c r="AM386" s="149">
        <v>1</v>
      </c>
      <c r="AN386" s="149">
        <v>1</v>
      </c>
      <c r="AO386" s="149">
        <v>1</v>
      </c>
      <c r="AP386" s="149">
        <v>1</v>
      </c>
      <c r="AQ386" s="149">
        <v>1</v>
      </c>
      <c r="AR386" s="149">
        <v>1</v>
      </c>
      <c r="AS386" s="149">
        <v>1</v>
      </c>
      <c r="AT386" s="149">
        <v>1</v>
      </c>
      <c r="AU386" s="149">
        <v>1</v>
      </c>
      <c r="AV386" s="149">
        <v>1</v>
      </c>
      <c r="AW386" s="149">
        <v>1</v>
      </c>
      <c r="AX386" s="149">
        <v>1</v>
      </c>
      <c r="AY386" s="149">
        <v>1</v>
      </c>
      <c r="AZ386" s="149">
        <v>1</v>
      </c>
      <c r="BA386" s="149">
        <v>1</v>
      </c>
      <c r="BB386" s="149">
        <v>1</v>
      </c>
      <c r="BC386" s="149">
        <v>1</v>
      </c>
      <c r="BD386" s="149">
        <v>1</v>
      </c>
      <c r="BE386" s="149">
        <v>1</v>
      </c>
      <c r="BF386" s="149">
        <v>1</v>
      </c>
      <c r="BG386" s="149">
        <v>1</v>
      </c>
      <c r="BH386" s="149">
        <v>1</v>
      </c>
      <c r="BI386" s="149">
        <v>1</v>
      </c>
      <c r="BJ386" s="149">
        <v>1</v>
      </c>
      <c r="BK386" s="149">
        <v>1</v>
      </c>
      <c r="BL386" s="149">
        <v>1</v>
      </c>
      <c r="BM386" s="149">
        <v>1</v>
      </c>
      <c r="BN386" s="149">
        <v>1</v>
      </c>
      <c r="BO386" s="149">
        <v>1</v>
      </c>
      <c r="BP386" s="149">
        <v>1</v>
      </c>
      <c r="BQ386" s="149">
        <v>1</v>
      </c>
      <c r="BR386" s="149">
        <v>1</v>
      </c>
      <c r="BS386" s="149">
        <v>1</v>
      </c>
      <c r="BT386" s="149">
        <v>1</v>
      </c>
      <c r="BU386" s="149"/>
      <c r="BV386" s="149"/>
      <c r="BW386" s="149"/>
      <c r="BX386" s="149"/>
      <c r="BY386" s="149"/>
      <c r="BZ386" s="149"/>
      <c r="CA386" s="149"/>
      <c r="CB386" s="149"/>
      <c r="CC386" s="149"/>
      <c r="CD386" s="149"/>
      <c r="CE386" s="149"/>
      <c r="CF386" s="149"/>
      <c r="CG386" s="149"/>
      <c r="CH386" s="149"/>
      <c r="CI386" s="149"/>
      <c r="CJ386" s="149"/>
      <c r="CK386" s="149"/>
      <c r="CL386" s="149"/>
      <c r="CM386" s="149"/>
      <c r="CN386" s="149"/>
      <c r="CO386" s="149"/>
      <c r="CP386" s="149"/>
      <c r="CQ386" s="149"/>
      <c r="CR386" s="149"/>
      <c r="CS386" s="150"/>
      <c r="CT386" s="151"/>
      <c r="CW386" s="68"/>
      <c r="CX386" s="152"/>
    </row>
    <row r="387" spans="1:102">
      <c r="A387" s="289" t="s">
        <v>8334</v>
      </c>
      <c r="B387" s="146" t="s">
        <v>750</v>
      </c>
      <c r="C387" s="147" t="str">
        <f>+_xlfn.XLOOKUP(B387,'R4'!B:B,'R4'!C:C)</f>
        <v>AMR - KAMYON - MAN - KH</v>
      </c>
      <c r="D387" s="147"/>
      <c r="E387" s="150" t="s">
        <v>2</v>
      </c>
      <c r="F387" s="150" t="s">
        <v>38</v>
      </c>
      <c r="G387" s="150" t="s">
        <v>35</v>
      </c>
      <c r="H387" s="150" t="s">
        <v>8271</v>
      </c>
      <c r="I387" s="156"/>
      <c r="J387" s="148">
        <v>0</v>
      </c>
      <c r="K387" s="149">
        <v>0</v>
      </c>
      <c r="L387" s="149">
        <v>0</v>
      </c>
      <c r="M387" s="149">
        <v>0</v>
      </c>
      <c r="N387" s="149">
        <v>0</v>
      </c>
      <c r="O387" s="149">
        <v>0</v>
      </c>
      <c r="P387" s="149">
        <v>0</v>
      </c>
      <c r="Q387" s="149">
        <v>1</v>
      </c>
      <c r="R387" s="149">
        <v>1</v>
      </c>
      <c r="S387" s="149">
        <v>1</v>
      </c>
      <c r="T387" s="149">
        <v>1</v>
      </c>
      <c r="U387" s="149">
        <v>1</v>
      </c>
      <c r="V387" s="149">
        <v>1</v>
      </c>
      <c r="W387" s="149">
        <v>1</v>
      </c>
      <c r="X387" s="149">
        <v>1</v>
      </c>
      <c r="Y387" s="149">
        <v>1</v>
      </c>
      <c r="Z387" s="149">
        <v>1</v>
      </c>
      <c r="AA387" s="149">
        <v>1</v>
      </c>
      <c r="AB387" s="149">
        <v>1</v>
      </c>
      <c r="AC387" s="149">
        <v>1</v>
      </c>
      <c r="AD387" s="149">
        <v>1</v>
      </c>
      <c r="AE387" s="149">
        <v>1</v>
      </c>
      <c r="AF387" s="149">
        <v>1</v>
      </c>
      <c r="AG387" s="149">
        <v>1</v>
      </c>
      <c r="AH387" s="149">
        <v>1</v>
      </c>
      <c r="AI387" s="149">
        <v>1</v>
      </c>
      <c r="AJ387" s="149">
        <v>1</v>
      </c>
      <c r="AK387" s="149">
        <v>1</v>
      </c>
      <c r="AL387" s="149">
        <v>1</v>
      </c>
      <c r="AM387" s="149">
        <v>1</v>
      </c>
      <c r="AN387" s="149">
        <v>1</v>
      </c>
      <c r="AO387" s="149">
        <v>1</v>
      </c>
      <c r="AP387" s="149">
        <v>1</v>
      </c>
      <c r="AQ387" s="149">
        <v>1</v>
      </c>
      <c r="AR387" s="149">
        <v>1</v>
      </c>
      <c r="AS387" s="149">
        <v>1</v>
      </c>
      <c r="AT387" s="149">
        <v>1</v>
      </c>
      <c r="AU387" s="149">
        <v>1</v>
      </c>
      <c r="AV387" s="149">
        <v>1</v>
      </c>
      <c r="AW387" s="149">
        <v>1</v>
      </c>
      <c r="AX387" s="149">
        <v>1</v>
      </c>
      <c r="AY387" s="149">
        <v>1</v>
      </c>
      <c r="AZ387" s="149">
        <v>1</v>
      </c>
      <c r="BA387" s="149">
        <v>1</v>
      </c>
      <c r="BB387" s="149">
        <v>1</v>
      </c>
      <c r="BC387" s="149">
        <v>1</v>
      </c>
      <c r="BD387" s="149">
        <v>1</v>
      </c>
      <c r="BE387" s="149">
        <v>1</v>
      </c>
      <c r="BF387" s="149">
        <v>1</v>
      </c>
      <c r="BG387" s="149">
        <v>1</v>
      </c>
      <c r="BH387" s="149">
        <v>1</v>
      </c>
      <c r="BI387" s="149">
        <v>1</v>
      </c>
      <c r="BJ387" s="149">
        <v>1</v>
      </c>
      <c r="BK387" s="149">
        <v>1</v>
      </c>
      <c r="BL387" s="149">
        <v>1</v>
      </c>
      <c r="BM387" s="149">
        <v>1</v>
      </c>
      <c r="BN387" s="149">
        <v>1</v>
      </c>
      <c r="BO387" s="149">
        <v>1</v>
      </c>
      <c r="BP387" s="149">
        <v>1</v>
      </c>
      <c r="BQ387" s="149">
        <v>1</v>
      </c>
      <c r="BR387" s="149">
        <v>1</v>
      </c>
      <c r="BS387" s="149">
        <v>1</v>
      </c>
      <c r="BT387" s="149">
        <v>1</v>
      </c>
      <c r="BU387" s="149"/>
      <c r="BV387" s="149"/>
      <c r="BW387" s="149"/>
      <c r="BX387" s="149"/>
      <c r="BY387" s="149"/>
      <c r="BZ387" s="149"/>
      <c r="CA387" s="149"/>
      <c r="CB387" s="149"/>
      <c r="CC387" s="149"/>
      <c r="CD387" s="149"/>
      <c r="CE387" s="149"/>
      <c r="CF387" s="149"/>
      <c r="CG387" s="149"/>
      <c r="CH387" s="149"/>
      <c r="CI387" s="149"/>
      <c r="CJ387" s="149"/>
      <c r="CK387" s="149"/>
      <c r="CL387" s="149"/>
      <c r="CM387" s="149"/>
      <c r="CN387" s="149"/>
      <c r="CO387" s="149"/>
      <c r="CP387" s="149"/>
      <c r="CQ387" s="149"/>
      <c r="CR387" s="149"/>
      <c r="CS387" s="150"/>
      <c r="CT387" s="151"/>
      <c r="CW387" s="68"/>
      <c r="CX387" s="152"/>
    </row>
    <row r="388" spans="1:102">
      <c r="A388" s="289" t="s">
        <v>8334</v>
      </c>
      <c r="B388" s="146" t="s">
        <v>753</v>
      </c>
      <c r="C388" s="147" t="str">
        <f>+_xlfn.XLOOKUP(B388,'R4'!B:B,'R4'!C:C)</f>
        <v>AMR - KAMYON - MAN - KH</v>
      </c>
      <c r="D388" s="147"/>
      <c r="E388" s="150" t="s">
        <v>2</v>
      </c>
      <c r="F388" s="150" t="s">
        <v>38</v>
      </c>
      <c r="G388" s="150" t="s">
        <v>35</v>
      </c>
      <c r="H388" s="150" t="s">
        <v>8271</v>
      </c>
      <c r="I388" s="156"/>
      <c r="J388" s="148">
        <v>0</v>
      </c>
      <c r="K388" s="149">
        <v>0</v>
      </c>
      <c r="L388" s="149">
        <v>0</v>
      </c>
      <c r="M388" s="149">
        <v>0</v>
      </c>
      <c r="N388" s="149">
        <v>0</v>
      </c>
      <c r="O388" s="149">
        <v>0</v>
      </c>
      <c r="P388" s="149">
        <v>0</v>
      </c>
      <c r="Q388" s="149">
        <v>1</v>
      </c>
      <c r="R388" s="149">
        <v>1</v>
      </c>
      <c r="S388" s="149">
        <v>1</v>
      </c>
      <c r="T388" s="149">
        <v>1</v>
      </c>
      <c r="U388" s="149">
        <v>1</v>
      </c>
      <c r="V388" s="149">
        <v>1</v>
      </c>
      <c r="W388" s="149">
        <v>1</v>
      </c>
      <c r="X388" s="149">
        <v>1</v>
      </c>
      <c r="Y388" s="149">
        <v>1</v>
      </c>
      <c r="Z388" s="149">
        <v>1</v>
      </c>
      <c r="AA388" s="149">
        <v>1</v>
      </c>
      <c r="AB388" s="149">
        <v>1</v>
      </c>
      <c r="AC388" s="149">
        <v>1</v>
      </c>
      <c r="AD388" s="149">
        <v>1</v>
      </c>
      <c r="AE388" s="149">
        <v>1</v>
      </c>
      <c r="AF388" s="149">
        <v>1</v>
      </c>
      <c r="AG388" s="149">
        <v>1</v>
      </c>
      <c r="AH388" s="149">
        <v>1</v>
      </c>
      <c r="AI388" s="149">
        <v>1</v>
      </c>
      <c r="AJ388" s="149">
        <v>1</v>
      </c>
      <c r="AK388" s="149">
        <v>1</v>
      </c>
      <c r="AL388" s="149">
        <v>1</v>
      </c>
      <c r="AM388" s="149">
        <v>1</v>
      </c>
      <c r="AN388" s="149">
        <v>1</v>
      </c>
      <c r="AO388" s="149">
        <v>1</v>
      </c>
      <c r="AP388" s="149">
        <v>1</v>
      </c>
      <c r="AQ388" s="149">
        <v>1</v>
      </c>
      <c r="AR388" s="149">
        <v>1</v>
      </c>
      <c r="AS388" s="149">
        <v>1</v>
      </c>
      <c r="AT388" s="149">
        <v>1</v>
      </c>
      <c r="AU388" s="149">
        <v>1</v>
      </c>
      <c r="AV388" s="149">
        <v>1</v>
      </c>
      <c r="AW388" s="149">
        <v>1</v>
      </c>
      <c r="AX388" s="149">
        <v>1</v>
      </c>
      <c r="AY388" s="149">
        <v>1</v>
      </c>
      <c r="AZ388" s="149">
        <v>1</v>
      </c>
      <c r="BA388" s="149">
        <v>1</v>
      </c>
      <c r="BB388" s="149">
        <v>1</v>
      </c>
      <c r="BC388" s="149">
        <v>1</v>
      </c>
      <c r="BD388" s="149">
        <v>1</v>
      </c>
      <c r="BE388" s="149">
        <v>1</v>
      </c>
      <c r="BF388" s="149">
        <v>1</v>
      </c>
      <c r="BG388" s="149">
        <v>1</v>
      </c>
      <c r="BH388" s="149">
        <v>1</v>
      </c>
      <c r="BI388" s="149">
        <v>1</v>
      </c>
      <c r="BJ388" s="149">
        <v>1</v>
      </c>
      <c r="BK388" s="149">
        <v>1</v>
      </c>
      <c r="BL388" s="149">
        <v>1</v>
      </c>
      <c r="BM388" s="149">
        <v>1</v>
      </c>
      <c r="BN388" s="149">
        <v>1</v>
      </c>
      <c r="BO388" s="149">
        <v>1</v>
      </c>
      <c r="BP388" s="149">
        <v>1</v>
      </c>
      <c r="BQ388" s="149">
        <v>1</v>
      </c>
      <c r="BR388" s="149">
        <v>1</v>
      </c>
      <c r="BS388" s="149">
        <v>1</v>
      </c>
      <c r="BT388" s="149">
        <v>1</v>
      </c>
      <c r="BU388" s="149"/>
      <c r="BV388" s="149"/>
      <c r="BW388" s="149"/>
      <c r="BX388" s="149"/>
      <c r="BY388" s="149"/>
      <c r="BZ388" s="149"/>
      <c r="CA388" s="149"/>
      <c r="CB388" s="149"/>
      <c r="CC388" s="149"/>
      <c r="CD388" s="149"/>
      <c r="CE388" s="149"/>
      <c r="CF388" s="149"/>
      <c r="CG388" s="149"/>
      <c r="CH388" s="149"/>
      <c r="CI388" s="149"/>
      <c r="CJ388" s="149"/>
      <c r="CK388" s="149"/>
      <c r="CL388" s="149"/>
      <c r="CM388" s="149"/>
      <c r="CN388" s="149"/>
      <c r="CO388" s="149"/>
      <c r="CP388" s="149"/>
      <c r="CQ388" s="149"/>
      <c r="CR388" s="149"/>
      <c r="CS388" s="150"/>
      <c r="CT388" s="151"/>
      <c r="CW388" s="68"/>
      <c r="CX388" s="152"/>
    </row>
    <row r="389" spans="1:102">
      <c r="A389" s="289" t="s">
        <v>8334</v>
      </c>
      <c r="B389" s="146" t="s">
        <v>756</v>
      </c>
      <c r="C389" s="147" t="str">
        <f>+_xlfn.XLOOKUP(B389,'R4'!B:B,'R4'!C:C)</f>
        <v>AMR - KAMYON - MAN - KH</v>
      </c>
      <c r="D389" s="147"/>
      <c r="E389" s="150" t="s">
        <v>2</v>
      </c>
      <c r="F389" s="150" t="s">
        <v>38</v>
      </c>
      <c r="G389" s="150" t="s">
        <v>35</v>
      </c>
      <c r="H389" s="150" t="s">
        <v>8271</v>
      </c>
      <c r="I389" s="156"/>
      <c r="J389" s="148">
        <v>0</v>
      </c>
      <c r="K389" s="149">
        <v>0</v>
      </c>
      <c r="L389" s="149">
        <v>0</v>
      </c>
      <c r="M389" s="149">
        <v>0</v>
      </c>
      <c r="N389" s="149">
        <v>0</v>
      </c>
      <c r="O389" s="149">
        <v>0</v>
      </c>
      <c r="P389" s="149">
        <v>0</v>
      </c>
      <c r="Q389" s="149">
        <v>1</v>
      </c>
      <c r="R389" s="149">
        <v>1</v>
      </c>
      <c r="S389" s="149">
        <v>1</v>
      </c>
      <c r="T389" s="149">
        <v>1</v>
      </c>
      <c r="U389" s="149">
        <v>1</v>
      </c>
      <c r="V389" s="149">
        <v>1</v>
      </c>
      <c r="W389" s="149">
        <v>1</v>
      </c>
      <c r="X389" s="149">
        <v>1</v>
      </c>
      <c r="Y389" s="149">
        <v>1</v>
      </c>
      <c r="Z389" s="149">
        <v>1</v>
      </c>
      <c r="AA389" s="149">
        <v>1</v>
      </c>
      <c r="AB389" s="149">
        <v>1</v>
      </c>
      <c r="AC389" s="149">
        <v>1</v>
      </c>
      <c r="AD389" s="149">
        <v>1</v>
      </c>
      <c r="AE389" s="149">
        <v>1</v>
      </c>
      <c r="AF389" s="149">
        <v>1</v>
      </c>
      <c r="AG389" s="149">
        <v>1</v>
      </c>
      <c r="AH389" s="149">
        <v>1</v>
      </c>
      <c r="AI389" s="149">
        <v>1</v>
      </c>
      <c r="AJ389" s="149">
        <v>1</v>
      </c>
      <c r="AK389" s="149">
        <v>1</v>
      </c>
      <c r="AL389" s="149">
        <v>1</v>
      </c>
      <c r="AM389" s="149">
        <v>1</v>
      </c>
      <c r="AN389" s="149">
        <v>1</v>
      </c>
      <c r="AO389" s="149">
        <v>1</v>
      </c>
      <c r="AP389" s="149">
        <v>1</v>
      </c>
      <c r="AQ389" s="149">
        <v>1</v>
      </c>
      <c r="AR389" s="149">
        <v>1</v>
      </c>
      <c r="AS389" s="149">
        <v>1</v>
      </c>
      <c r="AT389" s="149">
        <v>1</v>
      </c>
      <c r="AU389" s="149">
        <v>1</v>
      </c>
      <c r="AV389" s="149">
        <v>1</v>
      </c>
      <c r="AW389" s="149">
        <v>1</v>
      </c>
      <c r="AX389" s="149">
        <v>1</v>
      </c>
      <c r="AY389" s="149">
        <v>1</v>
      </c>
      <c r="AZ389" s="149">
        <v>1</v>
      </c>
      <c r="BA389" s="149">
        <v>1</v>
      </c>
      <c r="BB389" s="149">
        <v>1</v>
      </c>
      <c r="BC389" s="149">
        <v>1</v>
      </c>
      <c r="BD389" s="149">
        <v>1</v>
      </c>
      <c r="BE389" s="149">
        <v>1</v>
      </c>
      <c r="BF389" s="149">
        <v>1</v>
      </c>
      <c r="BG389" s="149">
        <v>1</v>
      </c>
      <c r="BH389" s="149">
        <v>1</v>
      </c>
      <c r="BI389" s="149">
        <v>1</v>
      </c>
      <c r="BJ389" s="149">
        <v>1</v>
      </c>
      <c r="BK389" s="149">
        <v>1</v>
      </c>
      <c r="BL389" s="149">
        <v>1</v>
      </c>
      <c r="BM389" s="149">
        <v>1</v>
      </c>
      <c r="BN389" s="149">
        <v>1</v>
      </c>
      <c r="BO389" s="149">
        <v>1</v>
      </c>
      <c r="BP389" s="149">
        <v>1</v>
      </c>
      <c r="BQ389" s="149">
        <v>1</v>
      </c>
      <c r="BR389" s="149">
        <v>1</v>
      </c>
      <c r="BS389" s="149">
        <v>1</v>
      </c>
      <c r="BT389" s="149">
        <v>1</v>
      </c>
      <c r="BU389" s="149"/>
      <c r="BV389" s="149"/>
      <c r="BW389" s="149"/>
      <c r="BX389" s="149"/>
      <c r="BY389" s="149"/>
      <c r="BZ389" s="149"/>
      <c r="CA389" s="149"/>
      <c r="CB389" s="149"/>
      <c r="CC389" s="149"/>
      <c r="CD389" s="149"/>
      <c r="CE389" s="149"/>
      <c r="CF389" s="149"/>
      <c r="CG389" s="149"/>
      <c r="CH389" s="149"/>
      <c r="CI389" s="149"/>
      <c r="CJ389" s="149"/>
      <c r="CK389" s="149"/>
      <c r="CL389" s="149"/>
      <c r="CM389" s="149"/>
      <c r="CN389" s="149"/>
      <c r="CO389" s="149"/>
      <c r="CP389" s="149"/>
      <c r="CQ389" s="149"/>
      <c r="CR389" s="149"/>
      <c r="CS389" s="150"/>
      <c r="CT389" s="151"/>
      <c r="CW389" s="68"/>
      <c r="CX389" s="152"/>
    </row>
    <row r="390" spans="1:102">
      <c r="A390" s="289" t="s">
        <v>8334</v>
      </c>
      <c r="B390" s="146" t="s">
        <v>759</v>
      </c>
      <c r="C390" s="147" t="str">
        <f>+_xlfn.XLOOKUP(B390,'R4'!B:B,'R4'!C:C)</f>
        <v>AMR - KAMYON - MAN - KH</v>
      </c>
      <c r="D390" s="147"/>
      <c r="E390" s="150" t="s">
        <v>2</v>
      </c>
      <c r="F390" s="150" t="s">
        <v>38</v>
      </c>
      <c r="G390" s="150" t="s">
        <v>35</v>
      </c>
      <c r="H390" s="150" t="s">
        <v>8271</v>
      </c>
      <c r="I390" s="156"/>
      <c r="J390" s="148">
        <v>0</v>
      </c>
      <c r="K390" s="149">
        <v>0</v>
      </c>
      <c r="L390" s="149">
        <v>0</v>
      </c>
      <c r="M390" s="149">
        <v>0</v>
      </c>
      <c r="N390" s="149">
        <v>0</v>
      </c>
      <c r="O390" s="149">
        <v>0</v>
      </c>
      <c r="P390" s="149">
        <v>0</v>
      </c>
      <c r="Q390" s="149">
        <v>1</v>
      </c>
      <c r="R390" s="149">
        <v>1</v>
      </c>
      <c r="S390" s="149">
        <v>1</v>
      </c>
      <c r="T390" s="149">
        <v>1</v>
      </c>
      <c r="U390" s="149">
        <v>1</v>
      </c>
      <c r="V390" s="149">
        <v>1</v>
      </c>
      <c r="W390" s="149">
        <v>1</v>
      </c>
      <c r="X390" s="149">
        <v>1</v>
      </c>
      <c r="Y390" s="149">
        <v>1</v>
      </c>
      <c r="Z390" s="149">
        <v>1</v>
      </c>
      <c r="AA390" s="149">
        <v>1</v>
      </c>
      <c r="AB390" s="149">
        <v>1</v>
      </c>
      <c r="AC390" s="149">
        <v>1</v>
      </c>
      <c r="AD390" s="149">
        <v>1</v>
      </c>
      <c r="AE390" s="149">
        <v>1</v>
      </c>
      <c r="AF390" s="149">
        <v>1</v>
      </c>
      <c r="AG390" s="149">
        <v>1</v>
      </c>
      <c r="AH390" s="149">
        <v>1</v>
      </c>
      <c r="AI390" s="149">
        <v>1</v>
      </c>
      <c r="AJ390" s="149">
        <v>1</v>
      </c>
      <c r="AK390" s="149">
        <v>1</v>
      </c>
      <c r="AL390" s="149">
        <v>1</v>
      </c>
      <c r="AM390" s="149">
        <v>1</v>
      </c>
      <c r="AN390" s="149">
        <v>1</v>
      </c>
      <c r="AO390" s="149">
        <v>1</v>
      </c>
      <c r="AP390" s="149">
        <v>1</v>
      </c>
      <c r="AQ390" s="149">
        <v>1</v>
      </c>
      <c r="AR390" s="149">
        <v>1</v>
      </c>
      <c r="AS390" s="149">
        <v>1</v>
      </c>
      <c r="AT390" s="149">
        <v>1</v>
      </c>
      <c r="AU390" s="149">
        <v>1</v>
      </c>
      <c r="AV390" s="149">
        <v>1</v>
      </c>
      <c r="AW390" s="149">
        <v>1</v>
      </c>
      <c r="AX390" s="149">
        <v>1</v>
      </c>
      <c r="AY390" s="149">
        <v>1</v>
      </c>
      <c r="AZ390" s="149">
        <v>1</v>
      </c>
      <c r="BA390" s="149">
        <v>1</v>
      </c>
      <c r="BB390" s="149">
        <v>1</v>
      </c>
      <c r="BC390" s="149">
        <v>1</v>
      </c>
      <c r="BD390" s="149">
        <v>1</v>
      </c>
      <c r="BE390" s="149">
        <v>1</v>
      </c>
      <c r="BF390" s="149">
        <v>1</v>
      </c>
      <c r="BG390" s="149">
        <v>1</v>
      </c>
      <c r="BH390" s="149">
        <v>1</v>
      </c>
      <c r="BI390" s="149">
        <v>1</v>
      </c>
      <c r="BJ390" s="149">
        <v>1</v>
      </c>
      <c r="BK390" s="149">
        <v>1</v>
      </c>
      <c r="BL390" s="149">
        <v>1</v>
      </c>
      <c r="BM390" s="149">
        <v>1</v>
      </c>
      <c r="BN390" s="149">
        <v>1</v>
      </c>
      <c r="BO390" s="149">
        <v>1</v>
      </c>
      <c r="BP390" s="149">
        <v>1</v>
      </c>
      <c r="BQ390" s="149">
        <v>1</v>
      </c>
      <c r="BR390" s="149">
        <v>1</v>
      </c>
      <c r="BS390" s="149">
        <v>1</v>
      </c>
      <c r="BT390" s="149">
        <v>1</v>
      </c>
      <c r="BU390" s="149"/>
      <c r="BV390" s="149"/>
      <c r="BW390" s="149"/>
      <c r="BX390" s="149"/>
      <c r="BY390" s="149"/>
      <c r="BZ390" s="149"/>
      <c r="CA390" s="149"/>
      <c r="CB390" s="149"/>
      <c r="CC390" s="149"/>
      <c r="CD390" s="149"/>
      <c r="CE390" s="149"/>
      <c r="CF390" s="149"/>
      <c r="CG390" s="149"/>
      <c r="CH390" s="149"/>
      <c r="CI390" s="149"/>
      <c r="CJ390" s="149"/>
      <c r="CK390" s="149"/>
      <c r="CL390" s="149"/>
      <c r="CM390" s="149"/>
      <c r="CN390" s="149"/>
      <c r="CO390" s="149"/>
      <c r="CP390" s="149"/>
      <c r="CQ390" s="149"/>
      <c r="CR390" s="149"/>
      <c r="CS390" s="150"/>
      <c r="CT390" s="151"/>
      <c r="CW390" s="68"/>
      <c r="CX390" s="152"/>
    </row>
    <row r="391" spans="1:102">
      <c r="A391" s="289" t="s">
        <v>8334</v>
      </c>
      <c r="B391" s="146" t="s">
        <v>762</v>
      </c>
      <c r="C391" s="147" t="str">
        <f>+_xlfn.XLOOKUP(B391,'R4'!B:B,'R4'!C:C)</f>
        <v>AMR - KAMYON - MAN - KH</v>
      </c>
      <c r="D391" s="147"/>
      <c r="E391" s="150" t="s">
        <v>2</v>
      </c>
      <c r="F391" s="150" t="s">
        <v>38</v>
      </c>
      <c r="G391" s="150" t="s">
        <v>35</v>
      </c>
      <c r="H391" s="150" t="s">
        <v>8271</v>
      </c>
      <c r="I391" s="156"/>
      <c r="J391" s="148">
        <v>0</v>
      </c>
      <c r="K391" s="149">
        <v>0</v>
      </c>
      <c r="L391" s="149">
        <v>0</v>
      </c>
      <c r="M391" s="149">
        <v>0</v>
      </c>
      <c r="N391" s="149">
        <v>0</v>
      </c>
      <c r="O391" s="149">
        <v>0</v>
      </c>
      <c r="P391" s="149">
        <v>0</v>
      </c>
      <c r="Q391" s="149">
        <v>0</v>
      </c>
      <c r="R391" s="149">
        <v>0</v>
      </c>
      <c r="S391" s="149">
        <v>0</v>
      </c>
      <c r="T391" s="149">
        <v>1</v>
      </c>
      <c r="U391" s="149">
        <v>1</v>
      </c>
      <c r="V391" s="149">
        <v>1</v>
      </c>
      <c r="W391" s="149">
        <v>1</v>
      </c>
      <c r="X391" s="149">
        <v>1</v>
      </c>
      <c r="Y391" s="149">
        <v>1</v>
      </c>
      <c r="Z391" s="149">
        <v>1</v>
      </c>
      <c r="AA391" s="149">
        <v>1</v>
      </c>
      <c r="AB391" s="149">
        <v>1</v>
      </c>
      <c r="AC391" s="149">
        <v>1</v>
      </c>
      <c r="AD391" s="149">
        <v>1</v>
      </c>
      <c r="AE391" s="149">
        <v>1</v>
      </c>
      <c r="AF391" s="149">
        <v>1</v>
      </c>
      <c r="AG391" s="149">
        <v>1</v>
      </c>
      <c r="AH391" s="149">
        <v>1</v>
      </c>
      <c r="AI391" s="149">
        <v>1</v>
      </c>
      <c r="AJ391" s="149">
        <v>1</v>
      </c>
      <c r="AK391" s="149">
        <v>1</v>
      </c>
      <c r="AL391" s="149">
        <v>1</v>
      </c>
      <c r="AM391" s="149">
        <v>1</v>
      </c>
      <c r="AN391" s="149">
        <v>1</v>
      </c>
      <c r="AO391" s="149">
        <v>1</v>
      </c>
      <c r="AP391" s="149">
        <v>1</v>
      </c>
      <c r="AQ391" s="149">
        <v>1</v>
      </c>
      <c r="AR391" s="149">
        <v>1</v>
      </c>
      <c r="AS391" s="149">
        <v>1</v>
      </c>
      <c r="AT391" s="149">
        <v>1</v>
      </c>
      <c r="AU391" s="149">
        <v>1</v>
      </c>
      <c r="AV391" s="149">
        <v>1</v>
      </c>
      <c r="AW391" s="149">
        <v>1</v>
      </c>
      <c r="AX391" s="149">
        <v>1</v>
      </c>
      <c r="AY391" s="149">
        <v>1</v>
      </c>
      <c r="AZ391" s="149">
        <v>1</v>
      </c>
      <c r="BA391" s="149">
        <v>1</v>
      </c>
      <c r="BB391" s="149">
        <v>1</v>
      </c>
      <c r="BC391" s="149">
        <v>1</v>
      </c>
      <c r="BD391" s="149">
        <v>1</v>
      </c>
      <c r="BE391" s="149">
        <v>1</v>
      </c>
      <c r="BF391" s="149">
        <v>1</v>
      </c>
      <c r="BG391" s="149">
        <v>1</v>
      </c>
      <c r="BH391" s="149">
        <v>1</v>
      </c>
      <c r="BI391" s="149">
        <v>1</v>
      </c>
      <c r="BJ391" s="149">
        <v>1</v>
      </c>
      <c r="BK391" s="149">
        <v>1</v>
      </c>
      <c r="BL391" s="149">
        <v>1</v>
      </c>
      <c r="BM391" s="149">
        <v>1</v>
      </c>
      <c r="BN391" s="149">
        <v>1</v>
      </c>
      <c r="BO391" s="149">
        <v>1</v>
      </c>
      <c r="BP391" s="149">
        <v>1</v>
      </c>
      <c r="BQ391" s="149">
        <v>1</v>
      </c>
      <c r="BR391" s="149">
        <v>1</v>
      </c>
      <c r="BS391" s="149">
        <v>1</v>
      </c>
      <c r="BT391" s="149">
        <v>1</v>
      </c>
      <c r="BU391" s="149"/>
      <c r="BV391" s="149"/>
      <c r="BW391" s="149"/>
      <c r="BX391" s="149"/>
      <c r="BY391" s="149"/>
      <c r="BZ391" s="149"/>
      <c r="CA391" s="149"/>
      <c r="CB391" s="149"/>
      <c r="CC391" s="149"/>
      <c r="CD391" s="149"/>
      <c r="CE391" s="149"/>
      <c r="CF391" s="149"/>
      <c r="CG391" s="149"/>
      <c r="CH391" s="149"/>
      <c r="CI391" s="149"/>
      <c r="CJ391" s="149"/>
      <c r="CK391" s="149"/>
      <c r="CL391" s="149"/>
      <c r="CM391" s="149"/>
      <c r="CN391" s="149"/>
      <c r="CO391" s="149"/>
      <c r="CP391" s="149"/>
      <c r="CQ391" s="149"/>
      <c r="CR391" s="149"/>
      <c r="CS391" s="150"/>
      <c r="CT391" s="151"/>
      <c r="CW391" s="68"/>
      <c r="CX391" s="152"/>
    </row>
    <row r="392" spans="1:102">
      <c r="A392" s="289" t="s">
        <v>8334</v>
      </c>
      <c r="B392" s="146" t="s">
        <v>765</v>
      </c>
      <c r="C392" s="147" t="str">
        <f>+_xlfn.XLOOKUP(B392,'R4'!B:B,'R4'!C:C)</f>
        <v>AMR - KAMYON - MAN - KH</v>
      </c>
      <c r="D392" s="147"/>
      <c r="E392" s="150" t="s">
        <v>2</v>
      </c>
      <c r="F392" s="150" t="s">
        <v>38</v>
      </c>
      <c r="G392" s="150" t="s">
        <v>35</v>
      </c>
      <c r="H392" s="150" t="s">
        <v>8271</v>
      </c>
      <c r="I392" s="156"/>
      <c r="J392" s="148">
        <v>0</v>
      </c>
      <c r="K392" s="149">
        <v>0</v>
      </c>
      <c r="L392" s="149">
        <v>0</v>
      </c>
      <c r="M392" s="149">
        <v>0</v>
      </c>
      <c r="N392" s="149">
        <v>0</v>
      </c>
      <c r="O392" s="149">
        <v>0</v>
      </c>
      <c r="P392" s="149">
        <v>0</v>
      </c>
      <c r="Q392" s="149">
        <v>0</v>
      </c>
      <c r="R392" s="149">
        <v>0</v>
      </c>
      <c r="S392" s="149">
        <v>0</v>
      </c>
      <c r="T392" s="149">
        <v>1</v>
      </c>
      <c r="U392" s="149">
        <v>1</v>
      </c>
      <c r="V392" s="149">
        <v>1</v>
      </c>
      <c r="W392" s="149">
        <v>1</v>
      </c>
      <c r="X392" s="149">
        <v>1</v>
      </c>
      <c r="Y392" s="149">
        <v>1</v>
      </c>
      <c r="Z392" s="149">
        <v>1</v>
      </c>
      <c r="AA392" s="149">
        <v>1</v>
      </c>
      <c r="AB392" s="149">
        <v>1</v>
      </c>
      <c r="AC392" s="149">
        <v>1</v>
      </c>
      <c r="AD392" s="149">
        <v>1</v>
      </c>
      <c r="AE392" s="149">
        <v>1</v>
      </c>
      <c r="AF392" s="149">
        <v>1</v>
      </c>
      <c r="AG392" s="149">
        <v>1</v>
      </c>
      <c r="AH392" s="149">
        <v>1</v>
      </c>
      <c r="AI392" s="149">
        <v>1</v>
      </c>
      <c r="AJ392" s="149">
        <v>1</v>
      </c>
      <c r="AK392" s="149">
        <v>1</v>
      </c>
      <c r="AL392" s="149">
        <v>1</v>
      </c>
      <c r="AM392" s="149">
        <v>1</v>
      </c>
      <c r="AN392" s="149">
        <v>1</v>
      </c>
      <c r="AO392" s="149">
        <v>1</v>
      </c>
      <c r="AP392" s="149">
        <v>1</v>
      </c>
      <c r="AQ392" s="149">
        <v>1</v>
      </c>
      <c r="AR392" s="149">
        <v>1</v>
      </c>
      <c r="AS392" s="149">
        <v>1</v>
      </c>
      <c r="AT392" s="149">
        <v>1</v>
      </c>
      <c r="AU392" s="149">
        <v>1</v>
      </c>
      <c r="AV392" s="149">
        <v>1</v>
      </c>
      <c r="AW392" s="149">
        <v>1</v>
      </c>
      <c r="AX392" s="149">
        <v>1</v>
      </c>
      <c r="AY392" s="149">
        <v>1</v>
      </c>
      <c r="AZ392" s="149">
        <v>1</v>
      </c>
      <c r="BA392" s="149">
        <v>1</v>
      </c>
      <c r="BB392" s="149">
        <v>1</v>
      </c>
      <c r="BC392" s="149">
        <v>1</v>
      </c>
      <c r="BD392" s="149">
        <v>1</v>
      </c>
      <c r="BE392" s="149">
        <v>1</v>
      </c>
      <c r="BF392" s="149">
        <v>1</v>
      </c>
      <c r="BG392" s="149">
        <v>1</v>
      </c>
      <c r="BH392" s="149">
        <v>1</v>
      </c>
      <c r="BI392" s="149">
        <v>1</v>
      </c>
      <c r="BJ392" s="149">
        <v>1</v>
      </c>
      <c r="BK392" s="149">
        <v>1</v>
      </c>
      <c r="BL392" s="149">
        <v>1</v>
      </c>
      <c r="BM392" s="149">
        <v>1</v>
      </c>
      <c r="BN392" s="149">
        <v>1</v>
      </c>
      <c r="BO392" s="149">
        <v>1</v>
      </c>
      <c r="BP392" s="149">
        <v>1</v>
      </c>
      <c r="BQ392" s="149">
        <v>1</v>
      </c>
      <c r="BR392" s="149">
        <v>1</v>
      </c>
      <c r="BS392" s="149">
        <v>1</v>
      </c>
      <c r="BT392" s="149">
        <v>1</v>
      </c>
      <c r="BU392" s="149"/>
      <c r="BV392" s="149"/>
      <c r="BW392" s="149"/>
      <c r="BX392" s="149"/>
      <c r="BY392" s="149"/>
      <c r="BZ392" s="149"/>
      <c r="CA392" s="149"/>
      <c r="CB392" s="149"/>
      <c r="CC392" s="149"/>
      <c r="CD392" s="149"/>
      <c r="CE392" s="149"/>
      <c r="CF392" s="149"/>
      <c r="CG392" s="149"/>
      <c r="CH392" s="149"/>
      <c r="CI392" s="149"/>
      <c r="CJ392" s="149"/>
      <c r="CK392" s="149"/>
      <c r="CL392" s="149"/>
      <c r="CM392" s="149"/>
      <c r="CN392" s="149"/>
      <c r="CO392" s="149"/>
      <c r="CP392" s="149"/>
      <c r="CQ392" s="149"/>
      <c r="CR392" s="149"/>
      <c r="CS392" s="150"/>
      <c r="CT392" s="151"/>
      <c r="CW392" s="68"/>
      <c r="CX392" s="152"/>
    </row>
    <row r="393" spans="1:102">
      <c r="A393" s="289" t="s">
        <v>8334</v>
      </c>
      <c r="B393" s="146" t="s">
        <v>768</v>
      </c>
      <c r="C393" s="147" t="str">
        <f>+_xlfn.XLOOKUP(B393,'R4'!B:B,'R4'!C:C)</f>
        <v>AMR - KAMYON - MAN - KH</v>
      </c>
      <c r="D393" s="147"/>
      <c r="E393" s="150" t="s">
        <v>2</v>
      </c>
      <c r="F393" s="150" t="s">
        <v>38</v>
      </c>
      <c r="G393" s="150" t="s">
        <v>35</v>
      </c>
      <c r="H393" s="150" t="s">
        <v>8271</v>
      </c>
      <c r="I393" s="156"/>
      <c r="J393" s="148">
        <v>0</v>
      </c>
      <c r="K393" s="149">
        <v>0</v>
      </c>
      <c r="L393" s="149">
        <v>0</v>
      </c>
      <c r="M393" s="149">
        <v>0</v>
      </c>
      <c r="N393" s="149">
        <v>0</v>
      </c>
      <c r="O393" s="149">
        <v>0</v>
      </c>
      <c r="P393" s="149">
        <v>0</v>
      </c>
      <c r="Q393" s="149">
        <v>0</v>
      </c>
      <c r="R393" s="149">
        <v>0</v>
      </c>
      <c r="S393" s="149">
        <v>0</v>
      </c>
      <c r="T393" s="149">
        <v>1</v>
      </c>
      <c r="U393" s="149">
        <v>1</v>
      </c>
      <c r="V393" s="149">
        <v>1</v>
      </c>
      <c r="W393" s="149">
        <v>1</v>
      </c>
      <c r="X393" s="149">
        <v>1</v>
      </c>
      <c r="Y393" s="149">
        <v>1</v>
      </c>
      <c r="Z393" s="149">
        <v>1</v>
      </c>
      <c r="AA393" s="149">
        <v>1</v>
      </c>
      <c r="AB393" s="149">
        <v>1</v>
      </c>
      <c r="AC393" s="149">
        <v>1</v>
      </c>
      <c r="AD393" s="149">
        <v>1</v>
      </c>
      <c r="AE393" s="149">
        <v>1</v>
      </c>
      <c r="AF393" s="149">
        <v>1</v>
      </c>
      <c r="AG393" s="149">
        <v>1</v>
      </c>
      <c r="AH393" s="149">
        <v>1</v>
      </c>
      <c r="AI393" s="149">
        <v>1</v>
      </c>
      <c r="AJ393" s="149">
        <v>1</v>
      </c>
      <c r="AK393" s="149">
        <v>1</v>
      </c>
      <c r="AL393" s="149">
        <v>1</v>
      </c>
      <c r="AM393" s="149">
        <v>1</v>
      </c>
      <c r="AN393" s="149">
        <v>1</v>
      </c>
      <c r="AO393" s="149">
        <v>1</v>
      </c>
      <c r="AP393" s="149">
        <v>1</v>
      </c>
      <c r="AQ393" s="149">
        <v>1</v>
      </c>
      <c r="AR393" s="149">
        <v>1</v>
      </c>
      <c r="AS393" s="149">
        <v>1</v>
      </c>
      <c r="AT393" s="149">
        <v>1</v>
      </c>
      <c r="AU393" s="149">
        <v>1</v>
      </c>
      <c r="AV393" s="149">
        <v>1</v>
      </c>
      <c r="AW393" s="149">
        <v>1</v>
      </c>
      <c r="AX393" s="149">
        <v>1</v>
      </c>
      <c r="AY393" s="149">
        <v>1</v>
      </c>
      <c r="AZ393" s="149">
        <v>1</v>
      </c>
      <c r="BA393" s="149">
        <v>1</v>
      </c>
      <c r="BB393" s="149">
        <v>1</v>
      </c>
      <c r="BC393" s="149">
        <v>1</v>
      </c>
      <c r="BD393" s="149">
        <v>1</v>
      </c>
      <c r="BE393" s="149">
        <v>1</v>
      </c>
      <c r="BF393" s="149">
        <v>1</v>
      </c>
      <c r="BG393" s="149">
        <v>1</v>
      </c>
      <c r="BH393" s="149">
        <v>1</v>
      </c>
      <c r="BI393" s="149">
        <v>1</v>
      </c>
      <c r="BJ393" s="149">
        <v>1</v>
      </c>
      <c r="BK393" s="149">
        <v>1</v>
      </c>
      <c r="BL393" s="149">
        <v>1</v>
      </c>
      <c r="BM393" s="149">
        <v>1</v>
      </c>
      <c r="BN393" s="149">
        <v>1</v>
      </c>
      <c r="BO393" s="149">
        <v>1</v>
      </c>
      <c r="BP393" s="149">
        <v>1</v>
      </c>
      <c r="BQ393" s="149">
        <v>1</v>
      </c>
      <c r="BR393" s="149">
        <v>1</v>
      </c>
      <c r="BS393" s="149">
        <v>1</v>
      </c>
      <c r="BT393" s="149">
        <v>1</v>
      </c>
      <c r="BU393" s="149"/>
      <c r="BV393" s="149"/>
      <c r="BW393" s="149"/>
      <c r="BX393" s="149"/>
      <c r="BY393" s="149"/>
      <c r="BZ393" s="149"/>
      <c r="CA393" s="149"/>
      <c r="CB393" s="149"/>
      <c r="CC393" s="149"/>
      <c r="CD393" s="149"/>
      <c r="CE393" s="149"/>
      <c r="CF393" s="149"/>
      <c r="CG393" s="149"/>
      <c r="CH393" s="149"/>
      <c r="CI393" s="149"/>
      <c r="CJ393" s="149"/>
      <c r="CK393" s="149"/>
      <c r="CL393" s="149"/>
      <c r="CM393" s="149"/>
      <c r="CN393" s="149"/>
      <c r="CO393" s="149"/>
      <c r="CP393" s="149"/>
      <c r="CQ393" s="149"/>
      <c r="CR393" s="149"/>
      <c r="CS393" s="150"/>
      <c r="CT393" s="151"/>
      <c r="CW393" s="68"/>
      <c r="CX393" s="152"/>
    </row>
    <row r="394" spans="1:102">
      <c r="A394" s="289" t="s">
        <v>8334</v>
      </c>
      <c r="B394" s="146" t="s">
        <v>771</v>
      </c>
      <c r="C394" s="147" t="str">
        <f>+_xlfn.XLOOKUP(B394,'R4'!B:B,'R4'!C:C)</f>
        <v>AMR - KAMYON - MAN - KH</v>
      </c>
      <c r="D394" s="147"/>
      <c r="E394" s="150" t="s">
        <v>2</v>
      </c>
      <c r="F394" s="150" t="s">
        <v>38</v>
      </c>
      <c r="G394" s="150" t="s">
        <v>35</v>
      </c>
      <c r="H394" s="150" t="s">
        <v>8271</v>
      </c>
      <c r="I394" s="156"/>
      <c r="J394" s="148">
        <v>0</v>
      </c>
      <c r="K394" s="149">
        <v>0</v>
      </c>
      <c r="L394" s="149">
        <v>0</v>
      </c>
      <c r="M394" s="149">
        <v>0</v>
      </c>
      <c r="N394" s="149">
        <v>0</v>
      </c>
      <c r="O394" s="149">
        <v>0</v>
      </c>
      <c r="P394" s="149">
        <v>0</v>
      </c>
      <c r="Q394" s="149">
        <v>0</v>
      </c>
      <c r="R394" s="149">
        <v>0</v>
      </c>
      <c r="S394" s="149">
        <v>0</v>
      </c>
      <c r="T394" s="149">
        <v>1</v>
      </c>
      <c r="U394" s="149">
        <v>1</v>
      </c>
      <c r="V394" s="149">
        <v>1</v>
      </c>
      <c r="W394" s="149">
        <v>1</v>
      </c>
      <c r="X394" s="149">
        <v>1</v>
      </c>
      <c r="Y394" s="149">
        <v>1</v>
      </c>
      <c r="Z394" s="149">
        <v>1</v>
      </c>
      <c r="AA394" s="149">
        <v>1</v>
      </c>
      <c r="AB394" s="149">
        <v>1</v>
      </c>
      <c r="AC394" s="149">
        <v>1</v>
      </c>
      <c r="AD394" s="149">
        <v>1</v>
      </c>
      <c r="AE394" s="149">
        <v>1</v>
      </c>
      <c r="AF394" s="149">
        <v>1</v>
      </c>
      <c r="AG394" s="149">
        <v>1</v>
      </c>
      <c r="AH394" s="149">
        <v>1</v>
      </c>
      <c r="AI394" s="149">
        <v>1</v>
      </c>
      <c r="AJ394" s="149">
        <v>1</v>
      </c>
      <c r="AK394" s="149">
        <v>1</v>
      </c>
      <c r="AL394" s="149">
        <v>1</v>
      </c>
      <c r="AM394" s="149">
        <v>1</v>
      </c>
      <c r="AN394" s="149">
        <v>1</v>
      </c>
      <c r="AO394" s="149">
        <v>1</v>
      </c>
      <c r="AP394" s="149">
        <v>1</v>
      </c>
      <c r="AQ394" s="149">
        <v>1</v>
      </c>
      <c r="AR394" s="149">
        <v>1</v>
      </c>
      <c r="AS394" s="149">
        <v>1</v>
      </c>
      <c r="AT394" s="149">
        <v>1</v>
      </c>
      <c r="AU394" s="149">
        <v>1</v>
      </c>
      <c r="AV394" s="149">
        <v>1</v>
      </c>
      <c r="AW394" s="149">
        <v>1</v>
      </c>
      <c r="AX394" s="149">
        <v>1</v>
      </c>
      <c r="AY394" s="149">
        <v>1</v>
      </c>
      <c r="AZ394" s="149">
        <v>1</v>
      </c>
      <c r="BA394" s="149">
        <v>1</v>
      </c>
      <c r="BB394" s="149">
        <v>1</v>
      </c>
      <c r="BC394" s="149">
        <v>1</v>
      </c>
      <c r="BD394" s="149">
        <v>1</v>
      </c>
      <c r="BE394" s="149">
        <v>1</v>
      </c>
      <c r="BF394" s="149">
        <v>1</v>
      </c>
      <c r="BG394" s="149">
        <v>1</v>
      </c>
      <c r="BH394" s="149">
        <v>1</v>
      </c>
      <c r="BI394" s="149">
        <v>1</v>
      </c>
      <c r="BJ394" s="149">
        <v>1</v>
      </c>
      <c r="BK394" s="149">
        <v>1</v>
      </c>
      <c r="BL394" s="149">
        <v>1</v>
      </c>
      <c r="BM394" s="149">
        <v>1</v>
      </c>
      <c r="BN394" s="149">
        <v>1</v>
      </c>
      <c r="BO394" s="149">
        <v>1</v>
      </c>
      <c r="BP394" s="149">
        <v>1</v>
      </c>
      <c r="BQ394" s="149">
        <v>1</v>
      </c>
      <c r="BR394" s="149">
        <v>1</v>
      </c>
      <c r="BS394" s="149">
        <v>1</v>
      </c>
      <c r="BT394" s="149">
        <v>1</v>
      </c>
      <c r="BU394" s="149"/>
      <c r="BV394" s="149"/>
      <c r="BW394" s="149"/>
      <c r="BX394" s="149"/>
      <c r="BY394" s="149"/>
      <c r="BZ394" s="149"/>
      <c r="CA394" s="149"/>
      <c r="CB394" s="149"/>
      <c r="CC394" s="149"/>
      <c r="CD394" s="149"/>
      <c r="CE394" s="149"/>
      <c r="CF394" s="149"/>
      <c r="CG394" s="149"/>
      <c r="CH394" s="149"/>
      <c r="CI394" s="149"/>
      <c r="CJ394" s="149"/>
      <c r="CK394" s="149"/>
      <c r="CL394" s="149"/>
      <c r="CM394" s="149"/>
      <c r="CN394" s="149"/>
      <c r="CO394" s="149"/>
      <c r="CP394" s="149"/>
      <c r="CQ394" s="149"/>
      <c r="CR394" s="149"/>
      <c r="CS394" s="150"/>
      <c r="CT394" s="151"/>
      <c r="CW394" s="68"/>
      <c r="CX394" s="152"/>
    </row>
    <row r="395" spans="1:102">
      <c r="A395" s="289" t="s">
        <v>8334</v>
      </c>
      <c r="B395" s="146" t="s">
        <v>774</v>
      </c>
      <c r="C395" s="147" t="str">
        <f>+_xlfn.XLOOKUP(B395,'R4'!B:B,'R4'!C:C)</f>
        <v>AMR - KAMYON - MAN - KH</v>
      </c>
      <c r="D395" s="147"/>
      <c r="E395" s="150" t="s">
        <v>2</v>
      </c>
      <c r="F395" s="150" t="s">
        <v>38</v>
      </c>
      <c r="G395" s="150" t="s">
        <v>35</v>
      </c>
      <c r="H395" s="150" t="s">
        <v>8271</v>
      </c>
      <c r="I395" s="156"/>
      <c r="J395" s="148">
        <v>0</v>
      </c>
      <c r="K395" s="149">
        <v>0</v>
      </c>
      <c r="L395" s="149">
        <v>0</v>
      </c>
      <c r="M395" s="149">
        <v>0</v>
      </c>
      <c r="N395" s="149">
        <v>0</v>
      </c>
      <c r="O395" s="149">
        <v>0</v>
      </c>
      <c r="P395" s="149">
        <v>0</v>
      </c>
      <c r="Q395" s="149">
        <v>0</v>
      </c>
      <c r="R395" s="149">
        <v>0</v>
      </c>
      <c r="S395" s="149">
        <v>0</v>
      </c>
      <c r="T395" s="149">
        <v>1</v>
      </c>
      <c r="U395" s="149">
        <v>1</v>
      </c>
      <c r="V395" s="149">
        <v>1</v>
      </c>
      <c r="W395" s="149">
        <v>1</v>
      </c>
      <c r="X395" s="149">
        <v>1</v>
      </c>
      <c r="Y395" s="149">
        <v>1</v>
      </c>
      <c r="Z395" s="149">
        <v>1</v>
      </c>
      <c r="AA395" s="149">
        <v>1</v>
      </c>
      <c r="AB395" s="149">
        <v>1</v>
      </c>
      <c r="AC395" s="149">
        <v>1</v>
      </c>
      <c r="AD395" s="149">
        <v>1</v>
      </c>
      <c r="AE395" s="149">
        <v>1</v>
      </c>
      <c r="AF395" s="149">
        <v>1</v>
      </c>
      <c r="AG395" s="149">
        <v>1</v>
      </c>
      <c r="AH395" s="149">
        <v>1</v>
      </c>
      <c r="AI395" s="149">
        <v>1</v>
      </c>
      <c r="AJ395" s="149">
        <v>1</v>
      </c>
      <c r="AK395" s="149">
        <v>1</v>
      </c>
      <c r="AL395" s="149">
        <v>1</v>
      </c>
      <c r="AM395" s="149">
        <v>1</v>
      </c>
      <c r="AN395" s="149">
        <v>1</v>
      </c>
      <c r="AO395" s="149">
        <v>1</v>
      </c>
      <c r="AP395" s="149">
        <v>1</v>
      </c>
      <c r="AQ395" s="149">
        <v>1</v>
      </c>
      <c r="AR395" s="149">
        <v>1</v>
      </c>
      <c r="AS395" s="149">
        <v>1</v>
      </c>
      <c r="AT395" s="149">
        <v>1</v>
      </c>
      <c r="AU395" s="149">
        <v>1</v>
      </c>
      <c r="AV395" s="149">
        <v>1</v>
      </c>
      <c r="AW395" s="149">
        <v>1</v>
      </c>
      <c r="AX395" s="149">
        <v>1</v>
      </c>
      <c r="AY395" s="149">
        <v>1</v>
      </c>
      <c r="AZ395" s="149">
        <v>1</v>
      </c>
      <c r="BA395" s="149">
        <v>1</v>
      </c>
      <c r="BB395" s="149">
        <v>1</v>
      </c>
      <c r="BC395" s="149">
        <v>1</v>
      </c>
      <c r="BD395" s="149">
        <v>1</v>
      </c>
      <c r="BE395" s="149">
        <v>1</v>
      </c>
      <c r="BF395" s="149">
        <v>1</v>
      </c>
      <c r="BG395" s="149">
        <v>1</v>
      </c>
      <c r="BH395" s="149">
        <v>1</v>
      </c>
      <c r="BI395" s="149">
        <v>1</v>
      </c>
      <c r="BJ395" s="149">
        <v>1</v>
      </c>
      <c r="BK395" s="149">
        <v>1</v>
      </c>
      <c r="BL395" s="149">
        <v>1</v>
      </c>
      <c r="BM395" s="149">
        <v>1</v>
      </c>
      <c r="BN395" s="149">
        <v>1</v>
      </c>
      <c r="BO395" s="149">
        <v>1</v>
      </c>
      <c r="BP395" s="149">
        <v>1</v>
      </c>
      <c r="BQ395" s="149">
        <v>1</v>
      </c>
      <c r="BR395" s="149">
        <v>1</v>
      </c>
      <c r="BS395" s="149">
        <v>1</v>
      </c>
      <c r="BT395" s="149">
        <v>1</v>
      </c>
      <c r="BU395" s="149"/>
      <c r="BV395" s="149"/>
      <c r="BW395" s="149"/>
      <c r="BX395" s="149"/>
      <c r="BY395" s="149"/>
      <c r="BZ395" s="149"/>
      <c r="CA395" s="149"/>
      <c r="CB395" s="149"/>
      <c r="CC395" s="149"/>
      <c r="CD395" s="149"/>
      <c r="CE395" s="149"/>
      <c r="CF395" s="149"/>
      <c r="CG395" s="149"/>
      <c r="CH395" s="149"/>
      <c r="CI395" s="149"/>
      <c r="CJ395" s="149"/>
      <c r="CK395" s="149"/>
      <c r="CL395" s="149"/>
      <c r="CM395" s="149"/>
      <c r="CN395" s="149"/>
      <c r="CO395" s="149"/>
      <c r="CP395" s="149"/>
      <c r="CQ395" s="149"/>
      <c r="CR395" s="149"/>
      <c r="CS395" s="150"/>
      <c r="CT395" s="151"/>
      <c r="CW395" s="68"/>
      <c r="CX395" s="152"/>
    </row>
    <row r="396" spans="1:102">
      <c r="A396" s="289" t="s">
        <v>8334</v>
      </c>
      <c r="B396" s="146" t="s">
        <v>777</v>
      </c>
      <c r="C396" s="147" t="str">
        <f>+_xlfn.XLOOKUP(B396,'R4'!B:B,'R4'!C:C)</f>
        <v>AMR - KAMYON - MAN - KH</v>
      </c>
      <c r="D396" s="147"/>
      <c r="E396" s="150" t="s">
        <v>2</v>
      </c>
      <c r="F396" s="150" t="s">
        <v>38</v>
      </c>
      <c r="G396" s="150" t="s">
        <v>35</v>
      </c>
      <c r="H396" s="150" t="s">
        <v>8271</v>
      </c>
      <c r="I396" s="156"/>
      <c r="J396" s="148">
        <v>0</v>
      </c>
      <c r="K396" s="149">
        <v>0</v>
      </c>
      <c r="L396" s="149">
        <v>0</v>
      </c>
      <c r="M396" s="149">
        <v>0</v>
      </c>
      <c r="N396" s="149">
        <v>0</v>
      </c>
      <c r="O396" s="149">
        <v>0</v>
      </c>
      <c r="P396" s="149">
        <v>0</v>
      </c>
      <c r="Q396" s="149">
        <v>0</v>
      </c>
      <c r="R396" s="149">
        <v>0</v>
      </c>
      <c r="S396" s="149">
        <v>0</v>
      </c>
      <c r="T396" s="149">
        <v>1</v>
      </c>
      <c r="U396" s="149">
        <v>1</v>
      </c>
      <c r="V396" s="149">
        <v>1</v>
      </c>
      <c r="W396" s="149">
        <v>1</v>
      </c>
      <c r="X396" s="149">
        <v>1</v>
      </c>
      <c r="Y396" s="149">
        <v>1</v>
      </c>
      <c r="Z396" s="149">
        <v>1</v>
      </c>
      <c r="AA396" s="149">
        <v>1</v>
      </c>
      <c r="AB396" s="149">
        <v>1</v>
      </c>
      <c r="AC396" s="149">
        <v>1</v>
      </c>
      <c r="AD396" s="149">
        <v>1</v>
      </c>
      <c r="AE396" s="149">
        <v>1</v>
      </c>
      <c r="AF396" s="149">
        <v>1</v>
      </c>
      <c r="AG396" s="149">
        <v>1</v>
      </c>
      <c r="AH396" s="149">
        <v>1</v>
      </c>
      <c r="AI396" s="149">
        <v>1</v>
      </c>
      <c r="AJ396" s="149">
        <v>1</v>
      </c>
      <c r="AK396" s="149">
        <v>1</v>
      </c>
      <c r="AL396" s="149">
        <v>1</v>
      </c>
      <c r="AM396" s="149">
        <v>1</v>
      </c>
      <c r="AN396" s="149">
        <v>1</v>
      </c>
      <c r="AO396" s="149">
        <v>1</v>
      </c>
      <c r="AP396" s="149">
        <v>1</v>
      </c>
      <c r="AQ396" s="149">
        <v>1</v>
      </c>
      <c r="AR396" s="149">
        <v>1</v>
      </c>
      <c r="AS396" s="149">
        <v>1</v>
      </c>
      <c r="AT396" s="149">
        <v>1</v>
      </c>
      <c r="AU396" s="149">
        <v>1</v>
      </c>
      <c r="AV396" s="149">
        <v>1</v>
      </c>
      <c r="AW396" s="149">
        <v>1</v>
      </c>
      <c r="AX396" s="149">
        <v>1</v>
      </c>
      <c r="AY396" s="149">
        <v>1</v>
      </c>
      <c r="AZ396" s="149">
        <v>1</v>
      </c>
      <c r="BA396" s="149">
        <v>1</v>
      </c>
      <c r="BB396" s="149">
        <v>1</v>
      </c>
      <c r="BC396" s="149">
        <v>1</v>
      </c>
      <c r="BD396" s="149">
        <v>1</v>
      </c>
      <c r="BE396" s="149">
        <v>1</v>
      </c>
      <c r="BF396" s="149">
        <v>1</v>
      </c>
      <c r="BG396" s="149">
        <v>1</v>
      </c>
      <c r="BH396" s="149">
        <v>1</v>
      </c>
      <c r="BI396" s="149">
        <v>1</v>
      </c>
      <c r="BJ396" s="149">
        <v>1</v>
      </c>
      <c r="BK396" s="149">
        <v>1</v>
      </c>
      <c r="BL396" s="149">
        <v>1</v>
      </c>
      <c r="BM396" s="149">
        <v>1</v>
      </c>
      <c r="BN396" s="149">
        <v>1</v>
      </c>
      <c r="BO396" s="149">
        <v>1</v>
      </c>
      <c r="BP396" s="149">
        <v>1</v>
      </c>
      <c r="BQ396" s="149">
        <v>1</v>
      </c>
      <c r="BR396" s="149">
        <v>1</v>
      </c>
      <c r="BS396" s="149">
        <v>1</v>
      </c>
      <c r="BT396" s="149">
        <v>1</v>
      </c>
      <c r="BU396" s="149"/>
      <c r="BV396" s="149"/>
      <c r="BW396" s="149"/>
      <c r="BX396" s="149"/>
      <c r="BY396" s="149"/>
      <c r="BZ396" s="149"/>
      <c r="CA396" s="149"/>
      <c r="CB396" s="149"/>
      <c r="CC396" s="149"/>
      <c r="CD396" s="149"/>
      <c r="CE396" s="149"/>
      <c r="CF396" s="149"/>
      <c r="CG396" s="149"/>
      <c r="CH396" s="149"/>
      <c r="CI396" s="149"/>
      <c r="CJ396" s="149"/>
      <c r="CK396" s="149"/>
      <c r="CL396" s="149"/>
      <c r="CM396" s="149"/>
      <c r="CN396" s="149"/>
      <c r="CO396" s="149"/>
      <c r="CP396" s="149"/>
      <c r="CQ396" s="149"/>
      <c r="CR396" s="149"/>
      <c r="CS396" s="150"/>
      <c r="CT396" s="151"/>
      <c r="CW396" s="68"/>
      <c r="CX396" s="152"/>
    </row>
    <row r="397" spans="1:102">
      <c r="A397" s="289" t="s">
        <v>8334</v>
      </c>
      <c r="B397" s="146" t="s">
        <v>780</v>
      </c>
      <c r="C397" s="147" t="str">
        <f>+_xlfn.XLOOKUP(B397,'R4'!B:B,'R4'!C:C)</f>
        <v>AMR - KAMYON - MAN - KH</v>
      </c>
      <c r="D397" s="147"/>
      <c r="E397" s="150" t="s">
        <v>2</v>
      </c>
      <c r="F397" s="150" t="s">
        <v>38</v>
      </c>
      <c r="G397" s="150" t="s">
        <v>35</v>
      </c>
      <c r="H397" s="150" t="s">
        <v>8271</v>
      </c>
      <c r="I397" s="156"/>
      <c r="J397" s="148">
        <v>0</v>
      </c>
      <c r="K397" s="149">
        <v>0</v>
      </c>
      <c r="L397" s="149">
        <v>0</v>
      </c>
      <c r="M397" s="149">
        <v>0</v>
      </c>
      <c r="N397" s="149">
        <v>0</v>
      </c>
      <c r="O397" s="149">
        <v>0</v>
      </c>
      <c r="P397" s="149">
        <v>0</v>
      </c>
      <c r="Q397" s="149">
        <v>0</v>
      </c>
      <c r="R397" s="149">
        <v>0</v>
      </c>
      <c r="S397" s="149">
        <v>0</v>
      </c>
      <c r="T397" s="149">
        <v>1</v>
      </c>
      <c r="U397" s="149">
        <v>1</v>
      </c>
      <c r="V397" s="149">
        <v>1</v>
      </c>
      <c r="W397" s="149">
        <v>1</v>
      </c>
      <c r="X397" s="149">
        <v>1</v>
      </c>
      <c r="Y397" s="149">
        <v>1</v>
      </c>
      <c r="Z397" s="149">
        <v>1</v>
      </c>
      <c r="AA397" s="149">
        <v>1</v>
      </c>
      <c r="AB397" s="149">
        <v>1</v>
      </c>
      <c r="AC397" s="149">
        <v>1</v>
      </c>
      <c r="AD397" s="149">
        <v>1</v>
      </c>
      <c r="AE397" s="149">
        <v>1</v>
      </c>
      <c r="AF397" s="149">
        <v>1</v>
      </c>
      <c r="AG397" s="149">
        <v>1</v>
      </c>
      <c r="AH397" s="149">
        <v>1</v>
      </c>
      <c r="AI397" s="149">
        <v>1</v>
      </c>
      <c r="AJ397" s="149">
        <v>1</v>
      </c>
      <c r="AK397" s="149">
        <v>1</v>
      </c>
      <c r="AL397" s="149">
        <v>1</v>
      </c>
      <c r="AM397" s="149">
        <v>1</v>
      </c>
      <c r="AN397" s="149">
        <v>1</v>
      </c>
      <c r="AO397" s="149">
        <v>1</v>
      </c>
      <c r="AP397" s="149">
        <v>1</v>
      </c>
      <c r="AQ397" s="149">
        <v>1</v>
      </c>
      <c r="AR397" s="149">
        <v>1</v>
      </c>
      <c r="AS397" s="149">
        <v>1</v>
      </c>
      <c r="AT397" s="149">
        <v>1</v>
      </c>
      <c r="AU397" s="149">
        <v>1</v>
      </c>
      <c r="AV397" s="149">
        <v>1</v>
      </c>
      <c r="AW397" s="149">
        <v>1</v>
      </c>
      <c r="AX397" s="149">
        <v>1</v>
      </c>
      <c r="AY397" s="149">
        <v>1</v>
      </c>
      <c r="AZ397" s="149">
        <v>1</v>
      </c>
      <c r="BA397" s="149">
        <v>1</v>
      </c>
      <c r="BB397" s="149">
        <v>1</v>
      </c>
      <c r="BC397" s="149">
        <v>1</v>
      </c>
      <c r="BD397" s="149">
        <v>1</v>
      </c>
      <c r="BE397" s="149">
        <v>1</v>
      </c>
      <c r="BF397" s="149">
        <v>1</v>
      </c>
      <c r="BG397" s="149">
        <v>1</v>
      </c>
      <c r="BH397" s="149">
        <v>1</v>
      </c>
      <c r="BI397" s="149">
        <v>1</v>
      </c>
      <c r="BJ397" s="149">
        <v>1</v>
      </c>
      <c r="BK397" s="149">
        <v>1</v>
      </c>
      <c r="BL397" s="149">
        <v>1</v>
      </c>
      <c r="BM397" s="149">
        <v>1</v>
      </c>
      <c r="BN397" s="149">
        <v>1</v>
      </c>
      <c r="BO397" s="149">
        <v>1</v>
      </c>
      <c r="BP397" s="149">
        <v>1</v>
      </c>
      <c r="BQ397" s="149">
        <v>1</v>
      </c>
      <c r="BR397" s="149">
        <v>1</v>
      </c>
      <c r="BS397" s="149">
        <v>1</v>
      </c>
      <c r="BT397" s="149">
        <v>1</v>
      </c>
      <c r="BU397" s="149"/>
      <c r="BV397" s="149"/>
      <c r="BW397" s="149"/>
      <c r="BX397" s="149"/>
      <c r="BY397" s="149"/>
      <c r="BZ397" s="149"/>
      <c r="CA397" s="149"/>
      <c r="CB397" s="149"/>
      <c r="CC397" s="149"/>
      <c r="CD397" s="149"/>
      <c r="CE397" s="149"/>
      <c r="CF397" s="149"/>
      <c r="CG397" s="149"/>
      <c r="CH397" s="149"/>
      <c r="CI397" s="149"/>
      <c r="CJ397" s="149"/>
      <c r="CK397" s="149"/>
      <c r="CL397" s="149"/>
      <c r="CM397" s="149"/>
      <c r="CN397" s="149"/>
      <c r="CO397" s="149"/>
      <c r="CP397" s="149"/>
      <c r="CQ397" s="149"/>
      <c r="CR397" s="149"/>
      <c r="CS397" s="150"/>
      <c r="CT397" s="151"/>
      <c r="CW397" s="68"/>
      <c r="CX397" s="152"/>
    </row>
    <row r="398" spans="1:102">
      <c r="A398" s="289" t="s">
        <v>8334</v>
      </c>
      <c r="B398" s="146" t="s">
        <v>783</v>
      </c>
      <c r="C398" s="147" t="str">
        <f>+_xlfn.XLOOKUP(B398,'R4'!B:B,'R4'!C:C)</f>
        <v>AMR - KAMYON - MAN - KH</v>
      </c>
      <c r="D398" s="147"/>
      <c r="E398" s="150" t="s">
        <v>2</v>
      </c>
      <c r="F398" s="150" t="s">
        <v>38</v>
      </c>
      <c r="G398" s="150" t="s">
        <v>35</v>
      </c>
      <c r="H398" s="150" t="s">
        <v>8271</v>
      </c>
      <c r="I398" s="156"/>
      <c r="J398" s="148">
        <v>0</v>
      </c>
      <c r="K398" s="149">
        <v>0</v>
      </c>
      <c r="L398" s="149">
        <v>0</v>
      </c>
      <c r="M398" s="149">
        <v>0</v>
      </c>
      <c r="N398" s="149">
        <v>0</v>
      </c>
      <c r="O398" s="149">
        <v>0</v>
      </c>
      <c r="P398" s="149">
        <v>0</v>
      </c>
      <c r="Q398" s="149">
        <v>0</v>
      </c>
      <c r="R398" s="149">
        <v>0</v>
      </c>
      <c r="S398" s="149">
        <v>0</v>
      </c>
      <c r="T398" s="149">
        <v>1</v>
      </c>
      <c r="U398" s="149">
        <v>1</v>
      </c>
      <c r="V398" s="149">
        <v>1</v>
      </c>
      <c r="W398" s="149">
        <v>1</v>
      </c>
      <c r="X398" s="149">
        <v>1</v>
      </c>
      <c r="Y398" s="149">
        <v>1</v>
      </c>
      <c r="Z398" s="149">
        <v>1</v>
      </c>
      <c r="AA398" s="149">
        <v>1</v>
      </c>
      <c r="AB398" s="149">
        <v>1</v>
      </c>
      <c r="AC398" s="149">
        <v>1</v>
      </c>
      <c r="AD398" s="149">
        <v>1</v>
      </c>
      <c r="AE398" s="149">
        <v>1</v>
      </c>
      <c r="AF398" s="149">
        <v>1</v>
      </c>
      <c r="AG398" s="149">
        <v>1</v>
      </c>
      <c r="AH398" s="149">
        <v>1</v>
      </c>
      <c r="AI398" s="149">
        <v>1</v>
      </c>
      <c r="AJ398" s="149">
        <v>1</v>
      </c>
      <c r="AK398" s="149">
        <v>1</v>
      </c>
      <c r="AL398" s="149">
        <v>1</v>
      </c>
      <c r="AM398" s="149">
        <v>1</v>
      </c>
      <c r="AN398" s="149">
        <v>1</v>
      </c>
      <c r="AO398" s="149">
        <v>1</v>
      </c>
      <c r="AP398" s="149">
        <v>1</v>
      </c>
      <c r="AQ398" s="149">
        <v>1</v>
      </c>
      <c r="AR398" s="149">
        <v>1</v>
      </c>
      <c r="AS398" s="149">
        <v>1</v>
      </c>
      <c r="AT398" s="149">
        <v>1</v>
      </c>
      <c r="AU398" s="149">
        <v>1</v>
      </c>
      <c r="AV398" s="149">
        <v>1</v>
      </c>
      <c r="AW398" s="149">
        <v>1</v>
      </c>
      <c r="AX398" s="149">
        <v>1</v>
      </c>
      <c r="AY398" s="149">
        <v>1</v>
      </c>
      <c r="AZ398" s="149">
        <v>1</v>
      </c>
      <c r="BA398" s="149">
        <v>1</v>
      </c>
      <c r="BB398" s="149">
        <v>1</v>
      </c>
      <c r="BC398" s="149">
        <v>1</v>
      </c>
      <c r="BD398" s="149">
        <v>1</v>
      </c>
      <c r="BE398" s="149">
        <v>1</v>
      </c>
      <c r="BF398" s="149">
        <v>1</v>
      </c>
      <c r="BG398" s="149">
        <v>1</v>
      </c>
      <c r="BH398" s="149">
        <v>1</v>
      </c>
      <c r="BI398" s="149">
        <v>1</v>
      </c>
      <c r="BJ398" s="149">
        <v>1</v>
      </c>
      <c r="BK398" s="149">
        <v>1</v>
      </c>
      <c r="BL398" s="149">
        <v>1</v>
      </c>
      <c r="BM398" s="149">
        <v>1</v>
      </c>
      <c r="BN398" s="149">
        <v>1</v>
      </c>
      <c r="BO398" s="149">
        <v>1</v>
      </c>
      <c r="BP398" s="149">
        <v>1</v>
      </c>
      <c r="BQ398" s="149">
        <v>1</v>
      </c>
      <c r="BR398" s="149">
        <v>1</v>
      </c>
      <c r="BS398" s="149">
        <v>1</v>
      </c>
      <c r="BT398" s="149">
        <v>1</v>
      </c>
      <c r="BU398" s="149"/>
      <c r="BV398" s="149"/>
      <c r="BW398" s="149"/>
      <c r="BX398" s="149"/>
      <c r="BY398" s="149"/>
      <c r="BZ398" s="149"/>
      <c r="CA398" s="149"/>
      <c r="CB398" s="149"/>
      <c r="CC398" s="149"/>
      <c r="CD398" s="149"/>
      <c r="CE398" s="149"/>
      <c r="CF398" s="149"/>
      <c r="CG398" s="149"/>
      <c r="CH398" s="149"/>
      <c r="CI398" s="149"/>
      <c r="CJ398" s="149"/>
      <c r="CK398" s="149"/>
      <c r="CL398" s="149"/>
      <c r="CM398" s="149"/>
      <c r="CN398" s="149"/>
      <c r="CO398" s="149"/>
      <c r="CP398" s="149"/>
      <c r="CQ398" s="149"/>
      <c r="CR398" s="149"/>
      <c r="CS398" s="150"/>
      <c r="CT398" s="151"/>
      <c r="CW398" s="68"/>
      <c r="CX398" s="152"/>
    </row>
    <row r="399" spans="1:102">
      <c r="A399" s="289" t="s">
        <v>8334</v>
      </c>
      <c r="B399" s="146" t="s">
        <v>786</v>
      </c>
      <c r="C399" s="147" t="str">
        <f>+_xlfn.XLOOKUP(B399,'R4'!B:B,'R4'!C:C)</f>
        <v>AMR - KAMYON - MAN - KH</v>
      </c>
      <c r="D399" s="147"/>
      <c r="E399" s="150" t="s">
        <v>2</v>
      </c>
      <c r="F399" s="150" t="s">
        <v>38</v>
      </c>
      <c r="G399" s="150" t="s">
        <v>35</v>
      </c>
      <c r="H399" s="150" t="s">
        <v>8271</v>
      </c>
      <c r="I399" s="156"/>
      <c r="J399" s="148">
        <v>0</v>
      </c>
      <c r="K399" s="149">
        <v>0</v>
      </c>
      <c r="L399" s="149">
        <v>0</v>
      </c>
      <c r="M399" s="149">
        <v>0</v>
      </c>
      <c r="N399" s="149">
        <v>0</v>
      </c>
      <c r="O399" s="149">
        <v>0</v>
      </c>
      <c r="P399" s="149">
        <v>0</v>
      </c>
      <c r="Q399" s="149">
        <v>0</v>
      </c>
      <c r="R399" s="149">
        <v>0</v>
      </c>
      <c r="S399" s="149">
        <v>0</v>
      </c>
      <c r="T399" s="149">
        <v>1</v>
      </c>
      <c r="U399" s="149">
        <v>1</v>
      </c>
      <c r="V399" s="149">
        <v>1</v>
      </c>
      <c r="W399" s="149">
        <v>1</v>
      </c>
      <c r="X399" s="149">
        <v>1</v>
      </c>
      <c r="Y399" s="149">
        <v>1</v>
      </c>
      <c r="Z399" s="149">
        <v>1</v>
      </c>
      <c r="AA399" s="149">
        <v>1</v>
      </c>
      <c r="AB399" s="149">
        <v>1</v>
      </c>
      <c r="AC399" s="149">
        <v>1</v>
      </c>
      <c r="AD399" s="149">
        <v>1</v>
      </c>
      <c r="AE399" s="149">
        <v>1</v>
      </c>
      <c r="AF399" s="149">
        <v>1</v>
      </c>
      <c r="AG399" s="149">
        <v>1</v>
      </c>
      <c r="AH399" s="149">
        <v>1</v>
      </c>
      <c r="AI399" s="149">
        <v>1</v>
      </c>
      <c r="AJ399" s="149">
        <v>1</v>
      </c>
      <c r="AK399" s="149">
        <v>1</v>
      </c>
      <c r="AL399" s="149">
        <v>1</v>
      </c>
      <c r="AM399" s="149">
        <v>1</v>
      </c>
      <c r="AN399" s="149">
        <v>1</v>
      </c>
      <c r="AO399" s="149">
        <v>1</v>
      </c>
      <c r="AP399" s="149">
        <v>1</v>
      </c>
      <c r="AQ399" s="149">
        <v>1</v>
      </c>
      <c r="AR399" s="149">
        <v>1</v>
      </c>
      <c r="AS399" s="149">
        <v>1</v>
      </c>
      <c r="AT399" s="149">
        <v>1</v>
      </c>
      <c r="AU399" s="149">
        <v>1</v>
      </c>
      <c r="AV399" s="149">
        <v>1</v>
      </c>
      <c r="AW399" s="149">
        <v>1</v>
      </c>
      <c r="AX399" s="149">
        <v>1</v>
      </c>
      <c r="AY399" s="149">
        <v>1</v>
      </c>
      <c r="AZ399" s="149">
        <v>1</v>
      </c>
      <c r="BA399" s="149">
        <v>1</v>
      </c>
      <c r="BB399" s="149">
        <v>1</v>
      </c>
      <c r="BC399" s="149">
        <v>1</v>
      </c>
      <c r="BD399" s="149">
        <v>1</v>
      </c>
      <c r="BE399" s="149">
        <v>1</v>
      </c>
      <c r="BF399" s="149">
        <v>1</v>
      </c>
      <c r="BG399" s="149">
        <v>1</v>
      </c>
      <c r="BH399" s="149">
        <v>1</v>
      </c>
      <c r="BI399" s="149">
        <v>1</v>
      </c>
      <c r="BJ399" s="149">
        <v>1</v>
      </c>
      <c r="BK399" s="149">
        <v>1</v>
      </c>
      <c r="BL399" s="149">
        <v>1</v>
      </c>
      <c r="BM399" s="149">
        <v>1</v>
      </c>
      <c r="BN399" s="149">
        <v>1</v>
      </c>
      <c r="BO399" s="149">
        <v>1</v>
      </c>
      <c r="BP399" s="149">
        <v>1</v>
      </c>
      <c r="BQ399" s="149">
        <v>1</v>
      </c>
      <c r="BR399" s="149">
        <v>1</v>
      </c>
      <c r="BS399" s="149">
        <v>1</v>
      </c>
      <c r="BT399" s="149">
        <v>1</v>
      </c>
      <c r="BU399" s="149"/>
      <c r="BV399" s="149"/>
      <c r="BW399" s="149"/>
      <c r="BX399" s="149"/>
      <c r="BY399" s="149"/>
      <c r="BZ399" s="149"/>
      <c r="CA399" s="149"/>
      <c r="CB399" s="149"/>
      <c r="CC399" s="149"/>
      <c r="CD399" s="149"/>
      <c r="CE399" s="149"/>
      <c r="CF399" s="149"/>
      <c r="CG399" s="149"/>
      <c r="CH399" s="149"/>
      <c r="CI399" s="149"/>
      <c r="CJ399" s="149"/>
      <c r="CK399" s="149"/>
      <c r="CL399" s="149"/>
      <c r="CM399" s="149"/>
      <c r="CN399" s="149"/>
      <c r="CO399" s="149"/>
      <c r="CP399" s="149"/>
      <c r="CQ399" s="149"/>
      <c r="CR399" s="149"/>
      <c r="CS399" s="150"/>
      <c r="CT399" s="151"/>
      <c r="CW399" s="68"/>
      <c r="CX399" s="152"/>
    </row>
    <row r="400" spans="1:102">
      <c r="A400" s="289" t="s">
        <v>8334</v>
      </c>
      <c r="B400" s="146" t="s">
        <v>789</v>
      </c>
      <c r="C400" s="147" t="str">
        <f>+_xlfn.XLOOKUP(B400,'R4'!B:B,'R4'!C:C)</f>
        <v>AMR - KAMYON - MAN - KH</v>
      </c>
      <c r="D400" s="147"/>
      <c r="E400" s="150" t="s">
        <v>2</v>
      </c>
      <c r="F400" s="150" t="s">
        <v>38</v>
      </c>
      <c r="G400" s="150" t="s">
        <v>35</v>
      </c>
      <c r="H400" s="150" t="s">
        <v>8271</v>
      </c>
      <c r="I400" s="156"/>
      <c r="J400" s="148">
        <v>0</v>
      </c>
      <c r="K400" s="149">
        <v>0</v>
      </c>
      <c r="L400" s="149">
        <v>0</v>
      </c>
      <c r="M400" s="149">
        <v>0</v>
      </c>
      <c r="N400" s="149">
        <v>0</v>
      </c>
      <c r="O400" s="149">
        <v>0</v>
      </c>
      <c r="P400" s="149">
        <v>0</v>
      </c>
      <c r="Q400" s="149">
        <v>0</v>
      </c>
      <c r="R400" s="149">
        <v>0</v>
      </c>
      <c r="S400" s="149">
        <v>0</v>
      </c>
      <c r="T400" s="149">
        <v>1</v>
      </c>
      <c r="U400" s="149">
        <v>1</v>
      </c>
      <c r="V400" s="149">
        <v>1</v>
      </c>
      <c r="W400" s="149">
        <v>1</v>
      </c>
      <c r="X400" s="149">
        <v>1</v>
      </c>
      <c r="Y400" s="149">
        <v>1</v>
      </c>
      <c r="Z400" s="149">
        <v>1</v>
      </c>
      <c r="AA400" s="149">
        <v>1</v>
      </c>
      <c r="AB400" s="149">
        <v>1</v>
      </c>
      <c r="AC400" s="149">
        <v>1</v>
      </c>
      <c r="AD400" s="149">
        <v>1</v>
      </c>
      <c r="AE400" s="149">
        <v>1</v>
      </c>
      <c r="AF400" s="149">
        <v>1</v>
      </c>
      <c r="AG400" s="149">
        <v>1</v>
      </c>
      <c r="AH400" s="149">
        <v>1</v>
      </c>
      <c r="AI400" s="149">
        <v>1</v>
      </c>
      <c r="AJ400" s="149">
        <v>1</v>
      </c>
      <c r="AK400" s="149">
        <v>1</v>
      </c>
      <c r="AL400" s="149">
        <v>1</v>
      </c>
      <c r="AM400" s="149">
        <v>1</v>
      </c>
      <c r="AN400" s="149">
        <v>1</v>
      </c>
      <c r="AO400" s="149">
        <v>1</v>
      </c>
      <c r="AP400" s="149">
        <v>1</v>
      </c>
      <c r="AQ400" s="149">
        <v>1</v>
      </c>
      <c r="AR400" s="149">
        <v>1</v>
      </c>
      <c r="AS400" s="149">
        <v>1</v>
      </c>
      <c r="AT400" s="149">
        <v>1</v>
      </c>
      <c r="AU400" s="149">
        <v>1</v>
      </c>
      <c r="AV400" s="149">
        <v>1</v>
      </c>
      <c r="AW400" s="149">
        <v>1</v>
      </c>
      <c r="AX400" s="149">
        <v>1</v>
      </c>
      <c r="AY400" s="149">
        <v>1</v>
      </c>
      <c r="AZ400" s="149">
        <v>1</v>
      </c>
      <c r="BA400" s="149">
        <v>1</v>
      </c>
      <c r="BB400" s="149">
        <v>1</v>
      </c>
      <c r="BC400" s="149">
        <v>1</v>
      </c>
      <c r="BD400" s="149">
        <v>1</v>
      </c>
      <c r="BE400" s="149">
        <v>1</v>
      </c>
      <c r="BF400" s="149">
        <v>1</v>
      </c>
      <c r="BG400" s="149">
        <v>1</v>
      </c>
      <c r="BH400" s="149">
        <v>1</v>
      </c>
      <c r="BI400" s="149">
        <v>1</v>
      </c>
      <c r="BJ400" s="149">
        <v>1</v>
      </c>
      <c r="BK400" s="149">
        <v>1</v>
      </c>
      <c r="BL400" s="149">
        <v>1</v>
      </c>
      <c r="BM400" s="149">
        <v>1</v>
      </c>
      <c r="BN400" s="149">
        <v>1</v>
      </c>
      <c r="BO400" s="149">
        <v>1</v>
      </c>
      <c r="BP400" s="149">
        <v>1</v>
      </c>
      <c r="BQ400" s="149">
        <v>1</v>
      </c>
      <c r="BR400" s="149">
        <v>1</v>
      </c>
      <c r="BS400" s="149">
        <v>1</v>
      </c>
      <c r="BT400" s="149">
        <v>1</v>
      </c>
      <c r="BU400" s="149"/>
      <c r="BV400" s="149"/>
      <c r="BW400" s="149"/>
      <c r="BX400" s="149"/>
      <c r="BY400" s="149"/>
      <c r="BZ400" s="149"/>
      <c r="CA400" s="149"/>
      <c r="CB400" s="149"/>
      <c r="CC400" s="149"/>
      <c r="CD400" s="149"/>
      <c r="CE400" s="149"/>
      <c r="CF400" s="149"/>
      <c r="CG400" s="149"/>
      <c r="CH400" s="149"/>
      <c r="CI400" s="149"/>
      <c r="CJ400" s="149"/>
      <c r="CK400" s="149"/>
      <c r="CL400" s="149"/>
      <c r="CM400" s="149"/>
      <c r="CN400" s="149"/>
      <c r="CO400" s="149"/>
      <c r="CP400" s="149"/>
      <c r="CQ400" s="149"/>
      <c r="CR400" s="149"/>
      <c r="CS400" s="150"/>
      <c r="CT400" s="151"/>
      <c r="CW400" s="68"/>
      <c r="CX400" s="152"/>
    </row>
    <row r="401" spans="1:102">
      <c r="A401" s="289" t="s">
        <v>8334</v>
      </c>
      <c r="B401" s="146" t="s">
        <v>792</v>
      </c>
      <c r="C401" s="147" t="str">
        <f>+_xlfn.XLOOKUP(B401,'R4'!B:B,'R4'!C:C)</f>
        <v>AMR - KAMYON - MAN - KH</v>
      </c>
      <c r="D401" s="147"/>
      <c r="E401" s="150" t="s">
        <v>2</v>
      </c>
      <c r="F401" s="150" t="s">
        <v>38</v>
      </c>
      <c r="G401" s="150" t="s">
        <v>35</v>
      </c>
      <c r="H401" s="150" t="s">
        <v>8271</v>
      </c>
      <c r="I401" s="156"/>
      <c r="J401" s="148">
        <v>0</v>
      </c>
      <c r="K401" s="149">
        <v>0</v>
      </c>
      <c r="L401" s="149">
        <v>0</v>
      </c>
      <c r="M401" s="149">
        <v>0</v>
      </c>
      <c r="N401" s="149">
        <v>0</v>
      </c>
      <c r="O401" s="149">
        <v>0</v>
      </c>
      <c r="P401" s="149">
        <v>0</v>
      </c>
      <c r="Q401" s="149">
        <v>0</v>
      </c>
      <c r="R401" s="149">
        <v>0</v>
      </c>
      <c r="S401" s="149">
        <v>0</v>
      </c>
      <c r="T401" s="149">
        <v>1</v>
      </c>
      <c r="U401" s="149">
        <v>1</v>
      </c>
      <c r="V401" s="149">
        <v>1</v>
      </c>
      <c r="W401" s="149">
        <v>1</v>
      </c>
      <c r="X401" s="149">
        <v>1</v>
      </c>
      <c r="Y401" s="149">
        <v>1</v>
      </c>
      <c r="Z401" s="149">
        <v>1</v>
      </c>
      <c r="AA401" s="149">
        <v>1</v>
      </c>
      <c r="AB401" s="149">
        <v>1</v>
      </c>
      <c r="AC401" s="149">
        <v>1</v>
      </c>
      <c r="AD401" s="149">
        <v>1</v>
      </c>
      <c r="AE401" s="149">
        <v>1</v>
      </c>
      <c r="AF401" s="149">
        <v>1</v>
      </c>
      <c r="AG401" s="149">
        <v>1</v>
      </c>
      <c r="AH401" s="149">
        <v>1</v>
      </c>
      <c r="AI401" s="149">
        <v>1</v>
      </c>
      <c r="AJ401" s="149">
        <v>1</v>
      </c>
      <c r="AK401" s="149">
        <v>1</v>
      </c>
      <c r="AL401" s="149">
        <v>1</v>
      </c>
      <c r="AM401" s="149">
        <v>1</v>
      </c>
      <c r="AN401" s="149">
        <v>1</v>
      </c>
      <c r="AO401" s="149">
        <v>1</v>
      </c>
      <c r="AP401" s="149">
        <v>1</v>
      </c>
      <c r="AQ401" s="149">
        <v>1</v>
      </c>
      <c r="AR401" s="149">
        <v>1</v>
      </c>
      <c r="AS401" s="149">
        <v>1</v>
      </c>
      <c r="AT401" s="149">
        <v>1</v>
      </c>
      <c r="AU401" s="149">
        <v>1</v>
      </c>
      <c r="AV401" s="149">
        <v>1</v>
      </c>
      <c r="AW401" s="149">
        <v>1</v>
      </c>
      <c r="AX401" s="149">
        <v>1</v>
      </c>
      <c r="AY401" s="149">
        <v>1</v>
      </c>
      <c r="AZ401" s="149">
        <v>1</v>
      </c>
      <c r="BA401" s="149">
        <v>1</v>
      </c>
      <c r="BB401" s="149">
        <v>1</v>
      </c>
      <c r="BC401" s="149">
        <v>1</v>
      </c>
      <c r="BD401" s="149">
        <v>1</v>
      </c>
      <c r="BE401" s="149">
        <v>1</v>
      </c>
      <c r="BF401" s="149">
        <v>1</v>
      </c>
      <c r="BG401" s="149">
        <v>1</v>
      </c>
      <c r="BH401" s="149">
        <v>1</v>
      </c>
      <c r="BI401" s="149">
        <v>1</v>
      </c>
      <c r="BJ401" s="149">
        <v>1</v>
      </c>
      <c r="BK401" s="149">
        <v>1</v>
      </c>
      <c r="BL401" s="149">
        <v>1</v>
      </c>
      <c r="BM401" s="149">
        <v>1</v>
      </c>
      <c r="BN401" s="149">
        <v>1</v>
      </c>
      <c r="BO401" s="149">
        <v>1</v>
      </c>
      <c r="BP401" s="149">
        <v>1</v>
      </c>
      <c r="BQ401" s="149">
        <v>1</v>
      </c>
      <c r="BR401" s="149">
        <v>1</v>
      </c>
      <c r="BS401" s="149">
        <v>1</v>
      </c>
      <c r="BT401" s="149">
        <v>1</v>
      </c>
      <c r="BU401" s="149"/>
      <c r="BV401" s="149"/>
      <c r="BW401" s="149"/>
      <c r="BX401" s="149"/>
      <c r="BY401" s="149"/>
      <c r="BZ401" s="149"/>
      <c r="CA401" s="149"/>
      <c r="CB401" s="149"/>
      <c r="CC401" s="149"/>
      <c r="CD401" s="149"/>
      <c r="CE401" s="149"/>
      <c r="CF401" s="149"/>
      <c r="CG401" s="149"/>
      <c r="CH401" s="149"/>
      <c r="CI401" s="149"/>
      <c r="CJ401" s="149"/>
      <c r="CK401" s="149"/>
      <c r="CL401" s="149"/>
      <c r="CM401" s="149"/>
      <c r="CN401" s="149"/>
      <c r="CO401" s="149"/>
      <c r="CP401" s="149"/>
      <c r="CQ401" s="149"/>
      <c r="CR401" s="149"/>
      <c r="CS401" s="150"/>
      <c r="CT401" s="151"/>
      <c r="CW401" s="68"/>
      <c r="CX401" s="152"/>
    </row>
    <row r="402" spans="1:102">
      <c r="A402" s="289" t="s">
        <v>8334</v>
      </c>
      <c r="B402" s="146" t="s">
        <v>795</v>
      </c>
      <c r="C402" s="147" t="str">
        <f>+_xlfn.XLOOKUP(B402,'R4'!B:B,'R4'!C:C)</f>
        <v>AMR - KAMYON - MAN - KH</v>
      </c>
      <c r="D402" s="147"/>
      <c r="E402" s="150" t="s">
        <v>2</v>
      </c>
      <c r="F402" s="150" t="s">
        <v>38</v>
      </c>
      <c r="G402" s="150" t="s">
        <v>35</v>
      </c>
      <c r="H402" s="150" t="s">
        <v>8271</v>
      </c>
      <c r="I402" s="156"/>
      <c r="J402" s="148">
        <v>0</v>
      </c>
      <c r="K402" s="149">
        <v>0</v>
      </c>
      <c r="L402" s="149">
        <v>0</v>
      </c>
      <c r="M402" s="149">
        <v>0</v>
      </c>
      <c r="N402" s="149">
        <v>0</v>
      </c>
      <c r="O402" s="149">
        <v>0</v>
      </c>
      <c r="P402" s="149">
        <v>0</v>
      </c>
      <c r="Q402" s="149">
        <v>0</v>
      </c>
      <c r="R402" s="149">
        <v>0</v>
      </c>
      <c r="S402" s="149">
        <v>0</v>
      </c>
      <c r="T402" s="149">
        <v>1</v>
      </c>
      <c r="U402" s="149">
        <v>1</v>
      </c>
      <c r="V402" s="149">
        <v>1</v>
      </c>
      <c r="W402" s="149">
        <v>1</v>
      </c>
      <c r="X402" s="149">
        <v>1</v>
      </c>
      <c r="Y402" s="149">
        <v>1</v>
      </c>
      <c r="Z402" s="149">
        <v>1</v>
      </c>
      <c r="AA402" s="149">
        <v>1</v>
      </c>
      <c r="AB402" s="149">
        <v>1</v>
      </c>
      <c r="AC402" s="149">
        <v>1</v>
      </c>
      <c r="AD402" s="149">
        <v>1</v>
      </c>
      <c r="AE402" s="149">
        <v>1</v>
      </c>
      <c r="AF402" s="149">
        <v>1</v>
      </c>
      <c r="AG402" s="149">
        <v>1</v>
      </c>
      <c r="AH402" s="149">
        <v>1</v>
      </c>
      <c r="AI402" s="149">
        <v>1</v>
      </c>
      <c r="AJ402" s="149">
        <v>1</v>
      </c>
      <c r="AK402" s="149">
        <v>1</v>
      </c>
      <c r="AL402" s="149">
        <v>1</v>
      </c>
      <c r="AM402" s="149">
        <v>1</v>
      </c>
      <c r="AN402" s="149">
        <v>1</v>
      </c>
      <c r="AO402" s="149">
        <v>1</v>
      </c>
      <c r="AP402" s="149">
        <v>1</v>
      </c>
      <c r="AQ402" s="149">
        <v>1</v>
      </c>
      <c r="AR402" s="149">
        <v>1</v>
      </c>
      <c r="AS402" s="149">
        <v>1</v>
      </c>
      <c r="AT402" s="149">
        <v>1</v>
      </c>
      <c r="AU402" s="149">
        <v>1</v>
      </c>
      <c r="AV402" s="149">
        <v>1</v>
      </c>
      <c r="AW402" s="149">
        <v>1</v>
      </c>
      <c r="AX402" s="149">
        <v>1</v>
      </c>
      <c r="AY402" s="149">
        <v>1</v>
      </c>
      <c r="AZ402" s="149">
        <v>1</v>
      </c>
      <c r="BA402" s="149">
        <v>1</v>
      </c>
      <c r="BB402" s="149">
        <v>1</v>
      </c>
      <c r="BC402" s="149">
        <v>1</v>
      </c>
      <c r="BD402" s="149">
        <v>1</v>
      </c>
      <c r="BE402" s="149">
        <v>1</v>
      </c>
      <c r="BF402" s="149">
        <v>1</v>
      </c>
      <c r="BG402" s="149">
        <v>1</v>
      </c>
      <c r="BH402" s="149">
        <v>1</v>
      </c>
      <c r="BI402" s="149">
        <v>1</v>
      </c>
      <c r="BJ402" s="149">
        <v>1</v>
      </c>
      <c r="BK402" s="149">
        <v>1</v>
      </c>
      <c r="BL402" s="149">
        <v>1</v>
      </c>
      <c r="BM402" s="149">
        <v>1</v>
      </c>
      <c r="BN402" s="149">
        <v>1</v>
      </c>
      <c r="BO402" s="149">
        <v>1</v>
      </c>
      <c r="BP402" s="149">
        <v>1</v>
      </c>
      <c r="BQ402" s="149">
        <v>1</v>
      </c>
      <c r="BR402" s="149">
        <v>1</v>
      </c>
      <c r="BS402" s="149">
        <v>1</v>
      </c>
      <c r="BT402" s="149">
        <v>1</v>
      </c>
      <c r="BU402" s="149"/>
      <c r="BV402" s="149"/>
      <c r="BW402" s="149"/>
      <c r="BX402" s="149"/>
      <c r="BY402" s="149"/>
      <c r="BZ402" s="149"/>
      <c r="CA402" s="149"/>
      <c r="CB402" s="149"/>
      <c r="CC402" s="149"/>
      <c r="CD402" s="149"/>
      <c r="CE402" s="149"/>
      <c r="CF402" s="149"/>
      <c r="CG402" s="149"/>
      <c r="CH402" s="149"/>
      <c r="CI402" s="149"/>
      <c r="CJ402" s="149"/>
      <c r="CK402" s="149"/>
      <c r="CL402" s="149"/>
      <c r="CM402" s="149"/>
      <c r="CN402" s="149"/>
      <c r="CO402" s="149"/>
      <c r="CP402" s="149"/>
      <c r="CQ402" s="149"/>
      <c r="CR402" s="149"/>
      <c r="CS402" s="150"/>
      <c r="CT402" s="151"/>
      <c r="CW402" s="68"/>
      <c r="CX402" s="152"/>
    </row>
    <row r="403" spans="1:102">
      <c r="A403" s="289" t="s">
        <v>8334</v>
      </c>
      <c r="B403" s="146" t="s">
        <v>798</v>
      </c>
      <c r="C403" s="147" t="str">
        <f>+_xlfn.XLOOKUP(B403,'R4'!B:B,'R4'!C:C)</f>
        <v>AMR - KAMYON - MAN - KH</v>
      </c>
      <c r="D403" s="147"/>
      <c r="E403" s="150" t="s">
        <v>5175</v>
      </c>
      <c r="F403" s="150" t="s">
        <v>38</v>
      </c>
      <c r="G403" s="150" t="s">
        <v>35</v>
      </c>
      <c r="H403" s="150" t="s">
        <v>8271</v>
      </c>
      <c r="I403" s="156"/>
      <c r="J403" s="148">
        <v>0</v>
      </c>
      <c r="K403" s="149">
        <v>0</v>
      </c>
      <c r="L403" s="149">
        <v>0</v>
      </c>
      <c r="M403" s="149">
        <v>0</v>
      </c>
      <c r="N403" s="149">
        <v>0</v>
      </c>
      <c r="O403" s="149">
        <v>0</v>
      </c>
      <c r="P403" s="149">
        <v>0</v>
      </c>
      <c r="Q403" s="149">
        <v>0</v>
      </c>
      <c r="R403" s="149">
        <v>0</v>
      </c>
      <c r="S403" s="149">
        <v>0</v>
      </c>
      <c r="T403" s="149">
        <v>1</v>
      </c>
      <c r="U403" s="149">
        <v>1</v>
      </c>
      <c r="V403" s="149">
        <v>1</v>
      </c>
      <c r="W403" s="149">
        <v>1</v>
      </c>
      <c r="X403" s="149">
        <v>1</v>
      </c>
      <c r="Y403" s="149">
        <v>1</v>
      </c>
      <c r="Z403" s="149">
        <v>1</v>
      </c>
      <c r="AA403" s="149">
        <v>1</v>
      </c>
      <c r="AB403" s="149">
        <v>1</v>
      </c>
      <c r="AC403" s="149">
        <v>1</v>
      </c>
      <c r="AD403" s="149">
        <v>1</v>
      </c>
      <c r="AE403" s="149">
        <v>1</v>
      </c>
      <c r="AF403" s="149">
        <v>1</v>
      </c>
      <c r="AG403" s="149">
        <v>1</v>
      </c>
      <c r="AH403" s="149">
        <v>1</v>
      </c>
      <c r="AI403" s="149">
        <v>1</v>
      </c>
      <c r="AJ403" s="149">
        <v>1</v>
      </c>
      <c r="AK403" s="149">
        <v>1</v>
      </c>
      <c r="AL403" s="149">
        <v>1</v>
      </c>
      <c r="AM403" s="149">
        <v>1</v>
      </c>
      <c r="AN403" s="149">
        <v>1</v>
      </c>
      <c r="AO403" s="149">
        <v>1</v>
      </c>
      <c r="AP403" s="149">
        <v>1</v>
      </c>
      <c r="AQ403" s="149">
        <v>1</v>
      </c>
      <c r="AR403" s="149">
        <v>1</v>
      </c>
      <c r="AS403" s="149">
        <v>1</v>
      </c>
      <c r="AT403" s="149">
        <v>1</v>
      </c>
      <c r="AU403" s="149">
        <v>1</v>
      </c>
      <c r="AV403" s="149">
        <v>1</v>
      </c>
      <c r="AW403" s="149">
        <v>1</v>
      </c>
      <c r="AX403" s="149">
        <v>1</v>
      </c>
      <c r="AY403" s="149">
        <v>1</v>
      </c>
      <c r="AZ403" s="149">
        <v>1</v>
      </c>
      <c r="BA403" s="149">
        <v>1</v>
      </c>
      <c r="BB403" s="149">
        <v>1</v>
      </c>
      <c r="BC403" s="149">
        <v>1</v>
      </c>
      <c r="BD403" s="149">
        <v>1</v>
      </c>
      <c r="BE403" s="149">
        <v>1</v>
      </c>
      <c r="BF403" s="149">
        <v>1</v>
      </c>
      <c r="BG403" s="149">
        <v>1</v>
      </c>
      <c r="BH403" s="149">
        <v>1</v>
      </c>
      <c r="BI403" s="149">
        <v>1</v>
      </c>
      <c r="BJ403" s="149">
        <v>1</v>
      </c>
      <c r="BK403" s="149">
        <v>1</v>
      </c>
      <c r="BL403" s="149">
        <v>1</v>
      </c>
      <c r="BM403" s="149">
        <v>1</v>
      </c>
      <c r="BN403" s="149">
        <v>1</v>
      </c>
      <c r="BO403" s="149">
        <v>1</v>
      </c>
      <c r="BP403" s="149">
        <v>1</v>
      </c>
      <c r="BQ403" s="149">
        <v>1</v>
      </c>
      <c r="BR403" s="149">
        <v>1</v>
      </c>
      <c r="BS403" s="149">
        <v>1</v>
      </c>
      <c r="BT403" s="149">
        <v>1</v>
      </c>
      <c r="BU403" s="149"/>
      <c r="BV403" s="149"/>
      <c r="BW403" s="149"/>
      <c r="BX403" s="149"/>
      <c r="BY403" s="149"/>
      <c r="BZ403" s="149"/>
      <c r="CA403" s="149"/>
      <c r="CB403" s="149"/>
      <c r="CC403" s="149"/>
      <c r="CD403" s="149"/>
      <c r="CE403" s="149"/>
      <c r="CF403" s="149"/>
      <c r="CG403" s="149"/>
      <c r="CH403" s="149"/>
      <c r="CI403" s="149"/>
      <c r="CJ403" s="149"/>
      <c r="CK403" s="149"/>
      <c r="CL403" s="149"/>
      <c r="CM403" s="149"/>
      <c r="CN403" s="149"/>
      <c r="CO403" s="149"/>
      <c r="CP403" s="149"/>
      <c r="CQ403" s="149"/>
      <c r="CR403" s="149"/>
      <c r="CS403" s="150"/>
      <c r="CT403" s="151"/>
      <c r="CW403" s="68"/>
      <c r="CX403" s="152"/>
    </row>
    <row r="404" spans="1:102">
      <c r="A404" s="289" t="s">
        <v>8334</v>
      </c>
      <c r="B404" s="146" t="s">
        <v>801</v>
      </c>
      <c r="C404" s="147" t="str">
        <f>+_xlfn.XLOOKUP(B404,'R4'!B:B,'R4'!C:C)</f>
        <v>AMR - KAMYON - MAN - KH</v>
      </c>
      <c r="D404" s="147"/>
      <c r="E404" s="150" t="s">
        <v>5135</v>
      </c>
      <c r="F404" s="150" t="s">
        <v>38</v>
      </c>
      <c r="G404" s="150" t="s">
        <v>35</v>
      </c>
      <c r="H404" s="150" t="s">
        <v>8271</v>
      </c>
      <c r="I404" s="156"/>
      <c r="J404" s="148">
        <v>0</v>
      </c>
      <c r="K404" s="149">
        <v>0</v>
      </c>
      <c r="L404" s="149">
        <v>0</v>
      </c>
      <c r="M404" s="149">
        <v>0</v>
      </c>
      <c r="N404" s="149">
        <v>0</v>
      </c>
      <c r="O404" s="149">
        <v>0</v>
      </c>
      <c r="P404" s="149">
        <v>0</v>
      </c>
      <c r="Q404" s="149">
        <v>0</v>
      </c>
      <c r="R404" s="149">
        <v>0</v>
      </c>
      <c r="S404" s="149">
        <v>0</v>
      </c>
      <c r="T404" s="149">
        <v>1</v>
      </c>
      <c r="U404" s="149">
        <v>1</v>
      </c>
      <c r="V404" s="149">
        <v>1</v>
      </c>
      <c r="W404" s="149">
        <v>1</v>
      </c>
      <c r="X404" s="149">
        <v>1</v>
      </c>
      <c r="Y404" s="149">
        <v>1</v>
      </c>
      <c r="Z404" s="149">
        <v>1</v>
      </c>
      <c r="AA404" s="149">
        <v>1</v>
      </c>
      <c r="AB404" s="149">
        <v>1</v>
      </c>
      <c r="AC404" s="149">
        <v>1</v>
      </c>
      <c r="AD404" s="149">
        <v>1</v>
      </c>
      <c r="AE404" s="149">
        <v>1</v>
      </c>
      <c r="AF404" s="149">
        <v>1</v>
      </c>
      <c r="AG404" s="149">
        <v>1</v>
      </c>
      <c r="AH404" s="149">
        <v>1</v>
      </c>
      <c r="AI404" s="149">
        <v>1</v>
      </c>
      <c r="AJ404" s="149">
        <v>1</v>
      </c>
      <c r="AK404" s="149">
        <v>1</v>
      </c>
      <c r="AL404" s="149">
        <v>1</v>
      </c>
      <c r="AM404" s="149">
        <v>1</v>
      </c>
      <c r="AN404" s="149">
        <v>1</v>
      </c>
      <c r="AO404" s="149">
        <v>1</v>
      </c>
      <c r="AP404" s="149">
        <v>1</v>
      </c>
      <c r="AQ404" s="149">
        <v>1</v>
      </c>
      <c r="AR404" s="149">
        <v>1</v>
      </c>
      <c r="AS404" s="149">
        <v>1</v>
      </c>
      <c r="AT404" s="149">
        <v>1</v>
      </c>
      <c r="AU404" s="149">
        <v>1</v>
      </c>
      <c r="AV404" s="149">
        <v>1</v>
      </c>
      <c r="AW404" s="149">
        <v>1</v>
      </c>
      <c r="AX404" s="149">
        <v>1</v>
      </c>
      <c r="AY404" s="149">
        <v>1</v>
      </c>
      <c r="AZ404" s="149">
        <v>1</v>
      </c>
      <c r="BA404" s="149">
        <v>1</v>
      </c>
      <c r="BB404" s="149">
        <v>1</v>
      </c>
      <c r="BC404" s="149">
        <v>1</v>
      </c>
      <c r="BD404" s="149">
        <v>1</v>
      </c>
      <c r="BE404" s="149">
        <v>1</v>
      </c>
      <c r="BF404" s="149">
        <v>1</v>
      </c>
      <c r="BG404" s="149">
        <v>1</v>
      </c>
      <c r="BH404" s="149">
        <v>1</v>
      </c>
      <c r="BI404" s="149">
        <v>1</v>
      </c>
      <c r="BJ404" s="149">
        <v>1</v>
      </c>
      <c r="BK404" s="149">
        <v>1</v>
      </c>
      <c r="BL404" s="149">
        <v>1</v>
      </c>
      <c r="BM404" s="149">
        <v>1</v>
      </c>
      <c r="BN404" s="149">
        <v>1</v>
      </c>
      <c r="BO404" s="149">
        <v>1</v>
      </c>
      <c r="BP404" s="149">
        <v>1</v>
      </c>
      <c r="BQ404" s="149">
        <v>1</v>
      </c>
      <c r="BR404" s="149">
        <v>1</v>
      </c>
      <c r="BS404" s="149">
        <v>1</v>
      </c>
      <c r="BT404" s="149">
        <v>1</v>
      </c>
      <c r="BU404" s="149"/>
      <c r="BV404" s="149"/>
      <c r="BW404" s="149"/>
      <c r="BX404" s="149"/>
      <c r="BY404" s="149"/>
      <c r="BZ404" s="149"/>
      <c r="CA404" s="149"/>
      <c r="CB404" s="149"/>
      <c r="CC404" s="149"/>
      <c r="CD404" s="149"/>
      <c r="CE404" s="149"/>
      <c r="CF404" s="149"/>
      <c r="CG404" s="149"/>
      <c r="CH404" s="149"/>
      <c r="CI404" s="149"/>
      <c r="CJ404" s="149"/>
      <c r="CK404" s="149"/>
      <c r="CL404" s="149"/>
      <c r="CM404" s="149"/>
      <c r="CN404" s="149"/>
      <c r="CO404" s="149"/>
      <c r="CP404" s="149"/>
      <c r="CQ404" s="149"/>
      <c r="CR404" s="149"/>
      <c r="CS404" s="150"/>
      <c r="CT404" s="151"/>
      <c r="CW404" s="68"/>
      <c r="CX404" s="152"/>
    </row>
    <row r="405" spans="1:102">
      <c r="A405" s="289" t="s">
        <v>8334</v>
      </c>
      <c r="B405" s="146" t="s">
        <v>804</v>
      </c>
      <c r="C405" s="147" t="str">
        <f>+_xlfn.XLOOKUP(B405,'R4'!B:B,'R4'!C:C)</f>
        <v>AMR - KAMYON - MAN - KH</v>
      </c>
      <c r="D405" s="147"/>
      <c r="E405" s="150" t="s">
        <v>5135</v>
      </c>
      <c r="F405" s="150" t="s">
        <v>38</v>
      </c>
      <c r="G405" s="150" t="s">
        <v>35</v>
      </c>
      <c r="H405" s="150" t="s">
        <v>8271</v>
      </c>
      <c r="I405" s="156"/>
      <c r="J405" s="148">
        <v>0</v>
      </c>
      <c r="K405" s="149">
        <v>0</v>
      </c>
      <c r="L405" s="149">
        <v>0</v>
      </c>
      <c r="M405" s="149">
        <v>0</v>
      </c>
      <c r="N405" s="149">
        <v>0</v>
      </c>
      <c r="O405" s="149">
        <v>0</v>
      </c>
      <c r="P405" s="149">
        <v>0</v>
      </c>
      <c r="Q405" s="149">
        <v>0</v>
      </c>
      <c r="R405" s="149">
        <v>0</v>
      </c>
      <c r="S405" s="149">
        <v>0</v>
      </c>
      <c r="T405" s="149">
        <v>1</v>
      </c>
      <c r="U405" s="149">
        <v>1</v>
      </c>
      <c r="V405" s="149">
        <v>1</v>
      </c>
      <c r="W405" s="149">
        <v>1</v>
      </c>
      <c r="X405" s="149">
        <v>1</v>
      </c>
      <c r="Y405" s="149">
        <v>1</v>
      </c>
      <c r="Z405" s="149">
        <v>1</v>
      </c>
      <c r="AA405" s="149">
        <v>1</v>
      </c>
      <c r="AB405" s="149">
        <v>1</v>
      </c>
      <c r="AC405" s="149">
        <v>1</v>
      </c>
      <c r="AD405" s="149">
        <v>1</v>
      </c>
      <c r="AE405" s="149">
        <v>1</v>
      </c>
      <c r="AF405" s="149">
        <v>1</v>
      </c>
      <c r="AG405" s="149">
        <v>1</v>
      </c>
      <c r="AH405" s="149">
        <v>1</v>
      </c>
      <c r="AI405" s="149">
        <v>1</v>
      </c>
      <c r="AJ405" s="149">
        <v>1</v>
      </c>
      <c r="AK405" s="149">
        <v>1</v>
      </c>
      <c r="AL405" s="149">
        <v>1</v>
      </c>
      <c r="AM405" s="149">
        <v>1</v>
      </c>
      <c r="AN405" s="149">
        <v>1</v>
      </c>
      <c r="AO405" s="149">
        <v>1</v>
      </c>
      <c r="AP405" s="149">
        <v>1</v>
      </c>
      <c r="AQ405" s="149">
        <v>1</v>
      </c>
      <c r="AR405" s="149">
        <v>1</v>
      </c>
      <c r="AS405" s="149">
        <v>1</v>
      </c>
      <c r="AT405" s="149">
        <v>1</v>
      </c>
      <c r="AU405" s="149">
        <v>1</v>
      </c>
      <c r="AV405" s="149">
        <v>1</v>
      </c>
      <c r="AW405" s="149">
        <v>1</v>
      </c>
      <c r="AX405" s="149">
        <v>1</v>
      </c>
      <c r="AY405" s="149">
        <v>1</v>
      </c>
      <c r="AZ405" s="149">
        <v>1</v>
      </c>
      <c r="BA405" s="149">
        <v>1</v>
      </c>
      <c r="BB405" s="149">
        <v>1</v>
      </c>
      <c r="BC405" s="149">
        <v>1</v>
      </c>
      <c r="BD405" s="149">
        <v>1</v>
      </c>
      <c r="BE405" s="149">
        <v>1</v>
      </c>
      <c r="BF405" s="149">
        <v>1</v>
      </c>
      <c r="BG405" s="149">
        <v>1</v>
      </c>
      <c r="BH405" s="149">
        <v>1</v>
      </c>
      <c r="BI405" s="149">
        <v>1</v>
      </c>
      <c r="BJ405" s="149">
        <v>1</v>
      </c>
      <c r="BK405" s="149">
        <v>1</v>
      </c>
      <c r="BL405" s="149">
        <v>1</v>
      </c>
      <c r="BM405" s="149">
        <v>1</v>
      </c>
      <c r="BN405" s="149">
        <v>1</v>
      </c>
      <c r="BO405" s="149">
        <v>1</v>
      </c>
      <c r="BP405" s="149">
        <v>1</v>
      </c>
      <c r="BQ405" s="149">
        <v>1</v>
      </c>
      <c r="BR405" s="149">
        <v>1</v>
      </c>
      <c r="BS405" s="149">
        <v>1</v>
      </c>
      <c r="BT405" s="149">
        <v>1</v>
      </c>
      <c r="BU405" s="149"/>
      <c r="BV405" s="149"/>
      <c r="BW405" s="149"/>
      <c r="BX405" s="149"/>
      <c r="BY405" s="149"/>
      <c r="BZ405" s="149"/>
      <c r="CA405" s="149"/>
      <c r="CB405" s="149"/>
      <c r="CC405" s="149"/>
      <c r="CD405" s="149"/>
      <c r="CE405" s="149"/>
      <c r="CF405" s="149"/>
      <c r="CG405" s="149"/>
      <c r="CH405" s="149"/>
      <c r="CI405" s="149"/>
      <c r="CJ405" s="149"/>
      <c r="CK405" s="149"/>
      <c r="CL405" s="149"/>
      <c r="CM405" s="149"/>
      <c r="CN405" s="149"/>
      <c r="CO405" s="149"/>
      <c r="CP405" s="149"/>
      <c r="CQ405" s="149"/>
      <c r="CR405" s="149"/>
      <c r="CS405" s="150"/>
      <c r="CT405" s="151"/>
      <c r="CW405" s="68"/>
      <c r="CX405" s="152"/>
    </row>
    <row r="406" spans="1:102">
      <c r="A406" s="289" t="s">
        <v>8334</v>
      </c>
      <c r="B406" s="146" t="s">
        <v>807</v>
      </c>
      <c r="C406" s="147" t="str">
        <f>+_xlfn.XLOOKUP(B406,'R4'!B:B,'R4'!C:C)</f>
        <v>AMR - KAMYON - MAN - KH</v>
      </c>
      <c r="D406" s="147"/>
      <c r="E406" s="150" t="s">
        <v>5135</v>
      </c>
      <c r="F406" s="150" t="s">
        <v>38</v>
      </c>
      <c r="G406" s="150" t="s">
        <v>35</v>
      </c>
      <c r="H406" s="150" t="s">
        <v>8271</v>
      </c>
      <c r="I406" s="156"/>
      <c r="J406" s="148">
        <v>0</v>
      </c>
      <c r="K406" s="149">
        <v>0</v>
      </c>
      <c r="L406" s="149">
        <v>0</v>
      </c>
      <c r="M406" s="149">
        <v>0</v>
      </c>
      <c r="N406" s="149">
        <v>0</v>
      </c>
      <c r="O406" s="149">
        <v>0</v>
      </c>
      <c r="P406" s="149">
        <v>0</v>
      </c>
      <c r="Q406" s="149">
        <v>0</v>
      </c>
      <c r="R406" s="149">
        <v>0</v>
      </c>
      <c r="S406" s="149">
        <v>0</v>
      </c>
      <c r="T406" s="149">
        <v>1</v>
      </c>
      <c r="U406" s="149">
        <v>1</v>
      </c>
      <c r="V406" s="149">
        <v>1</v>
      </c>
      <c r="W406" s="149">
        <v>1</v>
      </c>
      <c r="X406" s="149">
        <v>1</v>
      </c>
      <c r="Y406" s="149">
        <v>1</v>
      </c>
      <c r="Z406" s="149">
        <v>1</v>
      </c>
      <c r="AA406" s="149">
        <v>1</v>
      </c>
      <c r="AB406" s="149">
        <v>1</v>
      </c>
      <c r="AC406" s="149">
        <v>1</v>
      </c>
      <c r="AD406" s="149">
        <v>1</v>
      </c>
      <c r="AE406" s="149">
        <v>1</v>
      </c>
      <c r="AF406" s="149">
        <v>1</v>
      </c>
      <c r="AG406" s="149">
        <v>1</v>
      </c>
      <c r="AH406" s="149">
        <v>1</v>
      </c>
      <c r="AI406" s="149">
        <v>1</v>
      </c>
      <c r="AJ406" s="149">
        <v>1</v>
      </c>
      <c r="AK406" s="149">
        <v>1</v>
      </c>
      <c r="AL406" s="149">
        <v>1</v>
      </c>
      <c r="AM406" s="149">
        <v>1</v>
      </c>
      <c r="AN406" s="149">
        <v>1</v>
      </c>
      <c r="AO406" s="149">
        <v>1</v>
      </c>
      <c r="AP406" s="149">
        <v>1</v>
      </c>
      <c r="AQ406" s="149">
        <v>1</v>
      </c>
      <c r="AR406" s="149">
        <v>1</v>
      </c>
      <c r="AS406" s="149">
        <v>1</v>
      </c>
      <c r="AT406" s="149">
        <v>1</v>
      </c>
      <c r="AU406" s="149">
        <v>1</v>
      </c>
      <c r="AV406" s="149">
        <v>1</v>
      </c>
      <c r="AW406" s="149">
        <v>1</v>
      </c>
      <c r="AX406" s="149">
        <v>1</v>
      </c>
      <c r="AY406" s="149">
        <v>1</v>
      </c>
      <c r="AZ406" s="149">
        <v>1</v>
      </c>
      <c r="BA406" s="149">
        <v>1</v>
      </c>
      <c r="BB406" s="149">
        <v>1</v>
      </c>
      <c r="BC406" s="149">
        <v>1</v>
      </c>
      <c r="BD406" s="149">
        <v>1</v>
      </c>
      <c r="BE406" s="149">
        <v>1</v>
      </c>
      <c r="BF406" s="149">
        <v>1</v>
      </c>
      <c r="BG406" s="149">
        <v>1</v>
      </c>
      <c r="BH406" s="149">
        <v>1</v>
      </c>
      <c r="BI406" s="149">
        <v>1</v>
      </c>
      <c r="BJ406" s="149">
        <v>1</v>
      </c>
      <c r="BK406" s="149">
        <v>1</v>
      </c>
      <c r="BL406" s="149">
        <v>1</v>
      </c>
      <c r="BM406" s="149">
        <v>1</v>
      </c>
      <c r="BN406" s="149">
        <v>1</v>
      </c>
      <c r="BO406" s="149">
        <v>1</v>
      </c>
      <c r="BP406" s="149">
        <v>1</v>
      </c>
      <c r="BQ406" s="149">
        <v>1</v>
      </c>
      <c r="BR406" s="149">
        <v>1</v>
      </c>
      <c r="BS406" s="149">
        <v>1</v>
      </c>
      <c r="BT406" s="149">
        <v>1</v>
      </c>
      <c r="BU406" s="149"/>
      <c r="BV406" s="149"/>
      <c r="BW406" s="149"/>
      <c r="BX406" s="149"/>
      <c r="BY406" s="149"/>
      <c r="BZ406" s="149"/>
      <c r="CA406" s="149"/>
      <c r="CB406" s="149"/>
      <c r="CC406" s="149"/>
      <c r="CD406" s="149"/>
      <c r="CE406" s="149"/>
      <c r="CF406" s="149"/>
      <c r="CG406" s="149"/>
      <c r="CH406" s="149"/>
      <c r="CI406" s="149"/>
      <c r="CJ406" s="149"/>
      <c r="CK406" s="149"/>
      <c r="CL406" s="149"/>
      <c r="CM406" s="149"/>
      <c r="CN406" s="149"/>
      <c r="CO406" s="149"/>
      <c r="CP406" s="149"/>
      <c r="CQ406" s="149"/>
      <c r="CR406" s="149"/>
      <c r="CS406" s="150"/>
      <c r="CT406" s="151"/>
      <c r="CW406" s="68"/>
      <c r="CX406" s="152"/>
    </row>
    <row r="407" spans="1:102">
      <c r="A407" s="289" t="s">
        <v>8334</v>
      </c>
      <c r="B407" s="146" t="s">
        <v>810</v>
      </c>
      <c r="C407" s="147" t="str">
        <f>+_xlfn.XLOOKUP(B407,'R4'!B:B,'R4'!C:C)</f>
        <v>AMR - KAMYON - MAN - KH</v>
      </c>
      <c r="D407" s="147"/>
      <c r="E407" s="150" t="s">
        <v>5135</v>
      </c>
      <c r="F407" s="150" t="s">
        <v>38</v>
      </c>
      <c r="G407" s="150" t="s">
        <v>35</v>
      </c>
      <c r="H407" s="150" t="s">
        <v>8271</v>
      </c>
      <c r="I407" s="156"/>
      <c r="J407" s="148">
        <v>0</v>
      </c>
      <c r="K407" s="149">
        <v>0</v>
      </c>
      <c r="L407" s="149">
        <v>0</v>
      </c>
      <c r="M407" s="149">
        <v>0</v>
      </c>
      <c r="N407" s="149">
        <v>0</v>
      </c>
      <c r="O407" s="149">
        <v>0</v>
      </c>
      <c r="P407" s="149">
        <v>0</v>
      </c>
      <c r="Q407" s="149">
        <v>0</v>
      </c>
      <c r="R407" s="149">
        <v>0</v>
      </c>
      <c r="S407" s="149">
        <v>0</v>
      </c>
      <c r="T407" s="149">
        <v>1</v>
      </c>
      <c r="U407" s="149">
        <v>1</v>
      </c>
      <c r="V407" s="149">
        <v>1</v>
      </c>
      <c r="W407" s="149">
        <v>1</v>
      </c>
      <c r="X407" s="149">
        <v>1</v>
      </c>
      <c r="Y407" s="149">
        <v>1</v>
      </c>
      <c r="Z407" s="149">
        <v>1</v>
      </c>
      <c r="AA407" s="149">
        <v>1</v>
      </c>
      <c r="AB407" s="149">
        <v>1</v>
      </c>
      <c r="AC407" s="149">
        <v>1</v>
      </c>
      <c r="AD407" s="149">
        <v>1</v>
      </c>
      <c r="AE407" s="149">
        <v>1</v>
      </c>
      <c r="AF407" s="149">
        <v>1</v>
      </c>
      <c r="AG407" s="149">
        <v>1</v>
      </c>
      <c r="AH407" s="149">
        <v>1</v>
      </c>
      <c r="AI407" s="149">
        <v>1</v>
      </c>
      <c r="AJ407" s="149">
        <v>1</v>
      </c>
      <c r="AK407" s="149">
        <v>1</v>
      </c>
      <c r="AL407" s="149">
        <v>1</v>
      </c>
      <c r="AM407" s="149">
        <v>1</v>
      </c>
      <c r="AN407" s="149">
        <v>1</v>
      </c>
      <c r="AO407" s="149">
        <v>1</v>
      </c>
      <c r="AP407" s="149">
        <v>1</v>
      </c>
      <c r="AQ407" s="149">
        <v>1</v>
      </c>
      <c r="AR407" s="149">
        <v>1</v>
      </c>
      <c r="AS407" s="149">
        <v>1</v>
      </c>
      <c r="AT407" s="149">
        <v>1</v>
      </c>
      <c r="AU407" s="149">
        <v>1</v>
      </c>
      <c r="AV407" s="149">
        <v>1</v>
      </c>
      <c r="AW407" s="149">
        <v>1</v>
      </c>
      <c r="AX407" s="149">
        <v>1</v>
      </c>
      <c r="AY407" s="149">
        <v>1</v>
      </c>
      <c r="AZ407" s="149">
        <v>1</v>
      </c>
      <c r="BA407" s="149">
        <v>1</v>
      </c>
      <c r="BB407" s="149">
        <v>1</v>
      </c>
      <c r="BC407" s="149">
        <v>1</v>
      </c>
      <c r="BD407" s="149">
        <v>1</v>
      </c>
      <c r="BE407" s="149">
        <v>1</v>
      </c>
      <c r="BF407" s="149">
        <v>1</v>
      </c>
      <c r="BG407" s="149">
        <v>1</v>
      </c>
      <c r="BH407" s="149">
        <v>1</v>
      </c>
      <c r="BI407" s="149">
        <v>1</v>
      </c>
      <c r="BJ407" s="149">
        <v>1</v>
      </c>
      <c r="BK407" s="149">
        <v>1</v>
      </c>
      <c r="BL407" s="149">
        <v>1</v>
      </c>
      <c r="BM407" s="149">
        <v>1</v>
      </c>
      <c r="BN407" s="149">
        <v>1</v>
      </c>
      <c r="BO407" s="149">
        <v>1</v>
      </c>
      <c r="BP407" s="149">
        <v>1</v>
      </c>
      <c r="BQ407" s="149">
        <v>1</v>
      </c>
      <c r="BR407" s="149">
        <v>1</v>
      </c>
      <c r="BS407" s="149">
        <v>1</v>
      </c>
      <c r="BT407" s="149">
        <v>1</v>
      </c>
      <c r="BU407" s="149"/>
      <c r="BV407" s="149"/>
      <c r="BW407" s="149"/>
      <c r="BX407" s="149"/>
      <c r="BY407" s="149"/>
      <c r="BZ407" s="149"/>
      <c r="CA407" s="149"/>
      <c r="CB407" s="149"/>
      <c r="CC407" s="149"/>
      <c r="CD407" s="149"/>
      <c r="CE407" s="149"/>
      <c r="CF407" s="149"/>
      <c r="CG407" s="149"/>
      <c r="CH407" s="149"/>
      <c r="CI407" s="149"/>
      <c r="CJ407" s="149"/>
      <c r="CK407" s="149"/>
      <c r="CL407" s="149"/>
      <c r="CM407" s="149"/>
      <c r="CN407" s="149"/>
      <c r="CO407" s="149"/>
      <c r="CP407" s="149"/>
      <c r="CQ407" s="149"/>
      <c r="CR407" s="149"/>
      <c r="CS407" s="150"/>
      <c r="CT407" s="151"/>
      <c r="CW407" s="68"/>
      <c r="CX407" s="152"/>
    </row>
    <row r="408" spans="1:102">
      <c r="A408" s="289" t="s">
        <v>8334</v>
      </c>
      <c r="B408" s="146" t="s">
        <v>813</v>
      </c>
      <c r="C408" s="147" t="str">
        <f>+_xlfn.XLOOKUP(B408,'R4'!B:B,'R4'!C:C)</f>
        <v>AMR - KAMYON - MAN - KH</v>
      </c>
      <c r="D408" s="147"/>
      <c r="E408" s="150" t="s">
        <v>5135</v>
      </c>
      <c r="F408" s="150" t="s">
        <v>38</v>
      </c>
      <c r="G408" s="150" t="s">
        <v>35</v>
      </c>
      <c r="H408" s="150" t="s">
        <v>8271</v>
      </c>
      <c r="I408" s="156"/>
      <c r="J408" s="148">
        <v>0</v>
      </c>
      <c r="K408" s="149">
        <v>0</v>
      </c>
      <c r="L408" s="149">
        <v>0</v>
      </c>
      <c r="M408" s="149">
        <v>0</v>
      </c>
      <c r="N408" s="149">
        <v>0</v>
      </c>
      <c r="O408" s="149">
        <v>0</v>
      </c>
      <c r="P408" s="149">
        <v>0</v>
      </c>
      <c r="Q408" s="149">
        <v>0</v>
      </c>
      <c r="R408" s="149">
        <v>0</v>
      </c>
      <c r="S408" s="149">
        <v>0</v>
      </c>
      <c r="T408" s="149">
        <v>1</v>
      </c>
      <c r="U408" s="149">
        <v>1</v>
      </c>
      <c r="V408" s="149">
        <v>1</v>
      </c>
      <c r="W408" s="149">
        <v>1</v>
      </c>
      <c r="X408" s="149">
        <v>1</v>
      </c>
      <c r="Y408" s="149">
        <v>1</v>
      </c>
      <c r="Z408" s="149">
        <v>1</v>
      </c>
      <c r="AA408" s="149">
        <v>1</v>
      </c>
      <c r="AB408" s="149">
        <v>1</v>
      </c>
      <c r="AC408" s="149">
        <v>1</v>
      </c>
      <c r="AD408" s="149">
        <v>1</v>
      </c>
      <c r="AE408" s="149">
        <v>1</v>
      </c>
      <c r="AF408" s="149">
        <v>1</v>
      </c>
      <c r="AG408" s="149">
        <v>1</v>
      </c>
      <c r="AH408" s="149">
        <v>1</v>
      </c>
      <c r="AI408" s="149">
        <v>1</v>
      </c>
      <c r="AJ408" s="149">
        <v>1</v>
      </c>
      <c r="AK408" s="149">
        <v>1</v>
      </c>
      <c r="AL408" s="149">
        <v>1</v>
      </c>
      <c r="AM408" s="149">
        <v>1</v>
      </c>
      <c r="AN408" s="149">
        <v>1</v>
      </c>
      <c r="AO408" s="149">
        <v>1</v>
      </c>
      <c r="AP408" s="149">
        <v>1</v>
      </c>
      <c r="AQ408" s="149">
        <v>1</v>
      </c>
      <c r="AR408" s="149">
        <v>1</v>
      </c>
      <c r="AS408" s="149">
        <v>1</v>
      </c>
      <c r="AT408" s="149">
        <v>1</v>
      </c>
      <c r="AU408" s="149">
        <v>1</v>
      </c>
      <c r="AV408" s="149">
        <v>1</v>
      </c>
      <c r="AW408" s="149">
        <v>1</v>
      </c>
      <c r="AX408" s="149">
        <v>1</v>
      </c>
      <c r="AY408" s="149">
        <v>1</v>
      </c>
      <c r="AZ408" s="149">
        <v>1</v>
      </c>
      <c r="BA408" s="149">
        <v>1</v>
      </c>
      <c r="BB408" s="149">
        <v>1</v>
      </c>
      <c r="BC408" s="149">
        <v>1</v>
      </c>
      <c r="BD408" s="149">
        <v>1</v>
      </c>
      <c r="BE408" s="149">
        <v>1</v>
      </c>
      <c r="BF408" s="149">
        <v>1</v>
      </c>
      <c r="BG408" s="149">
        <v>1</v>
      </c>
      <c r="BH408" s="149">
        <v>1</v>
      </c>
      <c r="BI408" s="149">
        <v>1</v>
      </c>
      <c r="BJ408" s="149">
        <v>1</v>
      </c>
      <c r="BK408" s="149">
        <v>1</v>
      </c>
      <c r="BL408" s="149">
        <v>1</v>
      </c>
      <c r="BM408" s="149">
        <v>1</v>
      </c>
      <c r="BN408" s="149">
        <v>1</v>
      </c>
      <c r="BO408" s="149">
        <v>1</v>
      </c>
      <c r="BP408" s="149">
        <v>1</v>
      </c>
      <c r="BQ408" s="149">
        <v>1</v>
      </c>
      <c r="BR408" s="149">
        <v>1</v>
      </c>
      <c r="BS408" s="149">
        <v>1</v>
      </c>
      <c r="BT408" s="149">
        <v>1</v>
      </c>
      <c r="BU408" s="149"/>
      <c r="BV408" s="149"/>
      <c r="BW408" s="149"/>
      <c r="BX408" s="149"/>
      <c r="BY408" s="149"/>
      <c r="BZ408" s="149"/>
      <c r="CA408" s="149"/>
      <c r="CB408" s="149"/>
      <c r="CC408" s="149"/>
      <c r="CD408" s="149"/>
      <c r="CE408" s="149"/>
      <c r="CF408" s="149"/>
      <c r="CG408" s="149"/>
      <c r="CH408" s="149"/>
      <c r="CI408" s="149"/>
      <c r="CJ408" s="149"/>
      <c r="CK408" s="149"/>
      <c r="CL408" s="149"/>
      <c r="CM408" s="149"/>
      <c r="CN408" s="149"/>
      <c r="CO408" s="149"/>
      <c r="CP408" s="149"/>
      <c r="CQ408" s="149"/>
      <c r="CR408" s="149"/>
      <c r="CS408" s="150"/>
      <c r="CT408" s="151"/>
      <c r="CW408" s="68"/>
      <c r="CX408" s="152"/>
    </row>
    <row r="409" spans="1:102">
      <c r="A409" s="289" t="s">
        <v>8334</v>
      </c>
      <c r="B409" s="146" t="s">
        <v>816</v>
      </c>
      <c r="C409" s="147" t="str">
        <f>+_xlfn.XLOOKUP(B409,'R4'!B:B,'R4'!C:C)</f>
        <v>AMR - KAMYON - MAN - KH</v>
      </c>
      <c r="D409" s="147"/>
      <c r="E409" s="150" t="s">
        <v>5135</v>
      </c>
      <c r="F409" s="150" t="s">
        <v>38</v>
      </c>
      <c r="G409" s="150" t="s">
        <v>35</v>
      </c>
      <c r="H409" s="150" t="s">
        <v>8271</v>
      </c>
      <c r="I409" s="156"/>
      <c r="J409" s="148">
        <v>0</v>
      </c>
      <c r="K409" s="149">
        <v>0</v>
      </c>
      <c r="L409" s="149">
        <v>0</v>
      </c>
      <c r="M409" s="149">
        <v>0</v>
      </c>
      <c r="N409" s="149">
        <v>0</v>
      </c>
      <c r="O409" s="149">
        <v>0</v>
      </c>
      <c r="P409" s="149">
        <v>0</v>
      </c>
      <c r="Q409" s="149">
        <v>0</v>
      </c>
      <c r="R409" s="149">
        <v>0</v>
      </c>
      <c r="S409" s="149">
        <v>0</v>
      </c>
      <c r="T409" s="149">
        <v>1</v>
      </c>
      <c r="U409" s="149">
        <v>1</v>
      </c>
      <c r="V409" s="149">
        <v>1</v>
      </c>
      <c r="W409" s="149">
        <v>1</v>
      </c>
      <c r="X409" s="149">
        <v>1</v>
      </c>
      <c r="Y409" s="149">
        <v>1</v>
      </c>
      <c r="Z409" s="149">
        <v>1</v>
      </c>
      <c r="AA409" s="149">
        <v>1</v>
      </c>
      <c r="AB409" s="149">
        <v>1</v>
      </c>
      <c r="AC409" s="149">
        <v>1</v>
      </c>
      <c r="AD409" s="149">
        <v>1</v>
      </c>
      <c r="AE409" s="149">
        <v>1</v>
      </c>
      <c r="AF409" s="149">
        <v>1</v>
      </c>
      <c r="AG409" s="149">
        <v>1</v>
      </c>
      <c r="AH409" s="149">
        <v>1</v>
      </c>
      <c r="AI409" s="149">
        <v>1</v>
      </c>
      <c r="AJ409" s="149">
        <v>1</v>
      </c>
      <c r="AK409" s="149">
        <v>1</v>
      </c>
      <c r="AL409" s="149">
        <v>1</v>
      </c>
      <c r="AM409" s="149">
        <v>1</v>
      </c>
      <c r="AN409" s="149">
        <v>1</v>
      </c>
      <c r="AO409" s="149">
        <v>1</v>
      </c>
      <c r="AP409" s="149">
        <v>1</v>
      </c>
      <c r="AQ409" s="149">
        <v>1</v>
      </c>
      <c r="AR409" s="149">
        <v>1</v>
      </c>
      <c r="AS409" s="149">
        <v>1</v>
      </c>
      <c r="AT409" s="149">
        <v>1</v>
      </c>
      <c r="AU409" s="149">
        <v>1</v>
      </c>
      <c r="AV409" s="149">
        <v>1</v>
      </c>
      <c r="AW409" s="149">
        <v>1</v>
      </c>
      <c r="AX409" s="149">
        <v>1</v>
      </c>
      <c r="AY409" s="149">
        <v>1</v>
      </c>
      <c r="AZ409" s="149">
        <v>1</v>
      </c>
      <c r="BA409" s="149">
        <v>1</v>
      </c>
      <c r="BB409" s="149">
        <v>1</v>
      </c>
      <c r="BC409" s="149">
        <v>1</v>
      </c>
      <c r="BD409" s="149">
        <v>1</v>
      </c>
      <c r="BE409" s="149">
        <v>1</v>
      </c>
      <c r="BF409" s="149">
        <v>1</v>
      </c>
      <c r="BG409" s="149">
        <v>1</v>
      </c>
      <c r="BH409" s="149">
        <v>1</v>
      </c>
      <c r="BI409" s="149">
        <v>1</v>
      </c>
      <c r="BJ409" s="149">
        <v>1</v>
      </c>
      <c r="BK409" s="149">
        <v>1</v>
      </c>
      <c r="BL409" s="149">
        <v>1</v>
      </c>
      <c r="BM409" s="149">
        <v>1</v>
      </c>
      <c r="BN409" s="149">
        <v>1</v>
      </c>
      <c r="BO409" s="149">
        <v>1</v>
      </c>
      <c r="BP409" s="149">
        <v>1</v>
      </c>
      <c r="BQ409" s="149">
        <v>1</v>
      </c>
      <c r="BR409" s="149">
        <v>1</v>
      </c>
      <c r="BS409" s="149">
        <v>1</v>
      </c>
      <c r="BT409" s="149">
        <v>1</v>
      </c>
      <c r="BU409" s="149"/>
      <c r="BV409" s="149"/>
      <c r="BW409" s="149"/>
      <c r="BX409" s="149"/>
      <c r="BY409" s="149"/>
      <c r="BZ409" s="149"/>
      <c r="CA409" s="149"/>
      <c r="CB409" s="149"/>
      <c r="CC409" s="149"/>
      <c r="CD409" s="149"/>
      <c r="CE409" s="149"/>
      <c r="CF409" s="149"/>
      <c r="CG409" s="149"/>
      <c r="CH409" s="149"/>
      <c r="CI409" s="149"/>
      <c r="CJ409" s="149"/>
      <c r="CK409" s="149"/>
      <c r="CL409" s="149"/>
      <c r="CM409" s="149"/>
      <c r="CN409" s="149"/>
      <c r="CO409" s="149"/>
      <c r="CP409" s="149"/>
      <c r="CQ409" s="149"/>
      <c r="CR409" s="149"/>
      <c r="CS409" s="150"/>
      <c r="CT409" s="151"/>
      <c r="CW409" s="68"/>
      <c r="CX409" s="152"/>
    </row>
    <row r="410" spans="1:102">
      <c r="A410" s="289" t="s">
        <v>8334</v>
      </c>
      <c r="B410" s="146" t="s">
        <v>819</v>
      </c>
      <c r="C410" s="147" t="str">
        <f>+_xlfn.XLOOKUP(B410,'R4'!B:B,'R4'!C:C)</f>
        <v>AMR - KAMYON - MAN - KH</v>
      </c>
      <c r="D410" s="147"/>
      <c r="E410" s="150" t="s">
        <v>5135</v>
      </c>
      <c r="F410" s="150" t="s">
        <v>38</v>
      </c>
      <c r="G410" s="150" t="s">
        <v>35</v>
      </c>
      <c r="H410" s="150" t="s">
        <v>8271</v>
      </c>
      <c r="I410" s="156"/>
      <c r="J410" s="148">
        <v>0</v>
      </c>
      <c r="K410" s="149">
        <v>0</v>
      </c>
      <c r="L410" s="149">
        <v>0</v>
      </c>
      <c r="M410" s="149">
        <v>0</v>
      </c>
      <c r="N410" s="149">
        <v>0</v>
      </c>
      <c r="O410" s="149">
        <v>0</v>
      </c>
      <c r="P410" s="149">
        <v>0</v>
      </c>
      <c r="Q410" s="149">
        <v>0</v>
      </c>
      <c r="R410" s="149">
        <v>0</v>
      </c>
      <c r="S410" s="149">
        <v>0</v>
      </c>
      <c r="T410" s="149">
        <v>1</v>
      </c>
      <c r="U410" s="149">
        <v>1</v>
      </c>
      <c r="V410" s="149">
        <v>1</v>
      </c>
      <c r="W410" s="149">
        <v>1</v>
      </c>
      <c r="X410" s="149">
        <v>1</v>
      </c>
      <c r="Y410" s="149">
        <v>1</v>
      </c>
      <c r="Z410" s="149">
        <v>1</v>
      </c>
      <c r="AA410" s="149">
        <v>1</v>
      </c>
      <c r="AB410" s="149">
        <v>1</v>
      </c>
      <c r="AC410" s="149">
        <v>1</v>
      </c>
      <c r="AD410" s="149">
        <v>1</v>
      </c>
      <c r="AE410" s="149">
        <v>1</v>
      </c>
      <c r="AF410" s="149">
        <v>1</v>
      </c>
      <c r="AG410" s="149">
        <v>1</v>
      </c>
      <c r="AH410" s="149">
        <v>1</v>
      </c>
      <c r="AI410" s="149">
        <v>1</v>
      </c>
      <c r="AJ410" s="149">
        <v>1</v>
      </c>
      <c r="AK410" s="149">
        <v>1</v>
      </c>
      <c r="AL410" s="149">
        <v>1</v>
      </c>
      <c r="AM410" s="149">
        <v>1</v>
      </c>
      <c r="AN410" s="149">
        <v>1</v>
      </c>
      <c r="AO410" s="149">
        <v>1</v>
      </c>
      <c r="AP410" s="149">
        <v>1</v>
      </c>
      <c r="AQ410" s="149">
        <v>1</v>
      </c>
      <c r="AR410" s="149">
        <v>1</v>
      </c>
      <c r="AS410" s="149">
        <v>1</v>
      </c>
      <c r="AT410" s="149">
        <v>1</v>
      </c>
      <c r="AU410" s="149">
        <v>1</v>
      </c>
      <c r="AV410" s="149">
        <v>1</v>
      </c>
      <c r="AW410" s="149">
        <v>1</v>
      </c>
      <c r="AX410" s="149">
        <v>1</v>
      </c>
      <c r="AY410" s="149">
        <v>1</v>
      </c>
      <c r="AZ410" s="149">
        <v>1</v>
      </c>
      <c r="BA410" s="149">
        <v>1</v>
      </c>
      <c r="BB410" s="149">
        <v>1</v>
      </c>
      <c r="BC410" s="149">
        <v>1</v>
      </c>
      <c r="BD410" s="149">
        <v>1</v>
      </c>
      <c r="BE410" s="149">
        <v>1</v>
      </c>
      <c r="BF410" s="149">
        <v>1</v>
      </c>
      <c r="BG410" s="149">
        <v>1</v>
      </c>
      <c r="BH410" s="149">
        <v>1</v>
      </c>
      <c r="BI410" s="149">
        <v>1</v>
      </c>
      <c r="BJ410" s="149">
        <v>1</v>
      </c>
      <c r="BK410" s="149">
        <v>1</v>
      </c>
      <c r="BL410" s="149">
        <v>1</v>
      </c>
      <c r="BM410" s="149">
        <v>1</v>
      </c>
      <c r="BN410" s="149">
        <v>1</v>
      </c>
      <c r="BO410" s="149">
        <v>1</v>
      </c>
      <c r="BP410" s="149">
        <v>1</v>
      </c>
      <c r="BQ410" s="149">
        <v>1</v>
      </c>
      <c r="BR410" s="149">
        <v>1</v>
      </c>
      <c r="BS410" s="149">
        <v>1</v>
      </c>
      <c r="BT410" s="149">
        <v>1</v>
      </c>
      <c r="BU410" s="149"/>
      <c r="BV410" s="149"/>
      <c r="BW410" s="149"/>
      <c r="BX410" s="149"/>
      <c r="BY410" s="149"/>
      <c r="BZ410" s="149"/>
      <c r="CA410" s="149"/>
      <c r="CB410" s="149"/>
      <c r="CC410" s="149"/>
      <c r="CD410" s="149"/>
      <c r="CE410" s="149"/>
      <c r="CF410" s="149"/>
      <c r="CG410" s="149"/>
      <c r="CH410" s="149"/>
      <c r="CI410" s="149"/>
      <c r="CJ410" s="149"/>
      <c r="CK410" s="149"/>
      <c r="CL410" s="149"/>
      <c r="CM410" s="149"/>
      <c r="CN410" s="149"/>
      <c r="CO410" s="149"/>
      <c r="CP410" s="149"/>
      <c r="CQ410" s="149"/>
      <c r="CR410" s="149"/>
      <c r="CS410" s="150"/>
      <c r="CT410" s="151"/>
      <c r="CW410" s="68"/>
      <c r="CX410" s="152"/>
    </row>
    <row r="411" spans="1:102">
      <c r="A411" s="289" t="s">
        <v>8334</v>
      </c>
      <c r="B411" s="146" t="s">
        <v>822</v>
      </c>
      <c r="C411" s="147" t="str">
        <f>+_xlfn.XLOOKUP(B411,'R4'!B:B,'R4'!C:C)</f>
        <v>AMR - KAMYON - MAN - KH</v>
      </c>
      <c r="D411" s="147"/>
      <c r="E411" s="150" t="s">
        <v>5135</v>
      </c>
      <c r="F411" s="150" t="s">
        <v>38</v>
      </c>
      <c r="G411" s="150" t="s">
        <v>35</v>
      </c>
      <c r="H411" s="150" t="s">
        <v>8271</v>
      </c>
      <c r="I411" s="156"/>
      <c r="J411" s="148">
        <v>0</v>
      </c>
      <c r="K411" s="149">
        <v>0</v>
      </c>
      <c r="L411" s="149">
        <v>0</v>
      </c>
      <c r="M411" s="149">
        <v>0</v>
      </c>
      <c r="N411" s="149">
        <v>0</v>
      </c>
      <c r="O411" s="149">
        <v>0</v>
      </c>
      <c r="P411" s="149">
        <v>0</v>
      </c>
      <c r="Q411" s="149">
        <v>0</v>
      </c>
      <c r="R411" s="149">
        <v>0</v>
      </c>
      <c r="S411" s="149">
        <v>0</v>
      </c>
      <c r="T411" s="149">
        <v>1</v>
      </c>
      <c r="U411" s="149">
        <v>1</v>
      </c>
      <c r="V411" s="149">
        <v>1</v>
      </c>
      <c r="W411" s="149">
        <v>1</v>
      </c>
      <c r="X411" s="149">
        <v>1</v>
      </c>
      <c r="Y411" s="149">
        <v>1</v>
      </c>
      <c r="Z411" s="149">
        <v>1</v>
      </c>
      <c r="AA411" s="149">
        <v>1</v>
      </c>
      <c r="AB411" s="149">
        <v>1</v>
      </c>
      <c r="AC411" s="149">
        <v>1</v>
      </c>
      <c r="AD411" s="149">
        <v>1</v>
      </c>
      <c r="AE411" s="149">
        <v>1</v>
      </c>
      <c r="AF411" s="149">
        <v>1</v>
      </c>
      <c r="AG411" s="149">
        <v>1</v>
      </c>
      <c r="AH411" s="149">
        <v>1</v>
      </c>
      <c r="AI411" s="149">
        <v>1</v>
      </c>
      <c r="AJ411" s="149">
        <v>1</v>
      </c>
      <c r="AK411" s="149">
        <v>1</v>
      </c>
      <c r="AL411" s="149">
        <v>1</v>
      </c>
      <c r="AM411" s="149">
        <v>1</v>
      </c>
      <c r="AN411" s="149">
        <v>1</v>
      </c>
      <c r="AO411" s="149">
        <v>1</v>
      </c>
      <c r="AP411" s="149">
        <v>1</v>
      </c>
      <c r="AQ411" s="149">
        <v>1</v>
      </c>
      <c r="AR411" s="149">
        <v>1</v>
      </c>
      <c r="AS411" s="149">
        <v>1</v>
      </c>
      <c r="AT411" s="149">
        <v>1</v>
      </c>
      <c r="AU411" s="149">
        <v>1</v>
      </c>
      <c r="AV411" s="149">
        <v>1</v>
      </c>
      <c r="AW411" s="149">
        <v>1</v>
      </c>
      <c r="AX411" s="149">
        <v>1</v>
      </c>
      <c r="AY411" s="149">
        <v>1</v>
      </c>
      <c r="AZ411" s="149">
        <v>1</v>
      </c>
      <c r="BA411" s="149">
        <v>1</v>
      </c>
      <c r="BB411" s="149">
        <v>1</v>
      </c>
      <c r="BC411" s="149">
        <v>1</v>
      </c>
      <c r="BD411" s="149">
        <v>1</v>
      </c>
      <c r="BE411" s="149">
        <v>1</v>
      </c>
      <c r="BF411" s="149">
        <v>1</v>
      </c>
      <c r="BG411" s="149">
        <v>1</v>
      </c>
      <c r="BH411" s="149">
        <v>1</v>
      </c>
      <c r="BI411" s="149">
        <v>1</v>
      </c>
      <c r="BJ411" s="149">
        <v>1</v>
      </c>
      <c r="BK411" s="149">
        <v>1</v>
      </c>
      <c r="BL411" s="149">
        <v>1</v>
      </c>
      <c r="BM411" s="149">
        <v>1</v>
      </c>
      <c r="BN411" s="149">
        <v>1</v>
      </c>
      <c r="BO411" s="149">
        <v>1</v>
      </c>
      <c r="BP411" s="149">
        <v>1</v>
      </c>
      <c r="BQ411" s="149">
        <v>1</v>
      </c>
      <c r="BR411" s="149">
        <v>1</v>
      </c>
      <c r="BS411" s="149">
        <v>1</v>
      </c>
      <c r="BT411" s="149">
        <v>1</v>
      </c>
      <c r="BU411" s="149"/>
      <c r="BV411" s="149"/>
      <c r="BW411" s="149"/>
      <c r="BX411" s="149"/>
      <c r="BY411" s="149"/>
      <c r="BZ411" s="149"/>
      <c r="CA411" s="149"/>
      <c r="CB411" s="149"/>
      <c r="CC411" s="149"/>
      <c r="CD411" s="149"/>
      <c r="CE411" s="149"/>
      <c r="CF411" s="149"/>
      <c r="CG411" s="149"/>
      <c r="CH411" s="149"/>
      <c r="CI411" s="149"/>
      <c r="CJ411" s="149"/>
      <c r="CK411" s="149"/>
      <c r="CL411" s="149"/>
      <c r="CM411" s="149"/>
      <c r="CN411" s="149"/>
      <c r="CO411" s="149"/>
      <c r="CP411" s="149"/>
      <c r="CQ411" s="149"/>
      <c r="CR411" s="149"/>
      <c r="CS411" s="150"/>
      <c r="CT411" s="151"/>
      <c r="CW411" s="68"/>
      <c r="CX411" s="152"/>
    </row>
    <row r="412" spans="1:102">
      <c r="A412" s="289" t="s">
        <v>8334</v>
      </c>
      <c r="B412" s="146" t="s">
        <v>825</v>
      </c>
      <c r="C412" s="147" t="str">
        <f>+_xlfn.XLOOKUP(B412,'R4'!B:B,'R4'!C:C)</f>
        <v>AMR - KAMYON - MAN - KH</v>
      </c>
      <c r="D412" s="147"/>
      <c r="E412" s="150" t="s">
        <v>5135</v>
      </c>
      <c r="F412" s="150" t="s">
        <v>38</v>
      </c>
      <c r="G412" s="150" t="s">
        <v>35</v>
      </c>
      <c r="H412" s="150" t="s">
        <v>8271</v>
      </c>
      <c r="I412" s="156"/>
      <c r="J412" s="148">
        <v>0</v>
      </c>
      <c r="K412" s="149">
        <v>0</v>
      </c>
      <c r="L412" s="149">
        <v>0</v>
      </c>
      <c r="M412" s="149">
        <v>0</v>
      </c>
      <c r="N412" s="149">
        <v>0</v>
      </c>
      <c r="O412" s="149">
        <v>0</v>
      </c>
      <c r="P412" s="149">
        <v>0</v>
      </c>
      <c r="Q412" s="149">
        <v>0</v>
      </c>
      <c r="R412" s="149">
        <v>0</v>
      </c>
      <c r="S412" s="149">
        <v>0</v>
      </c>
      <c r="T412" s="149">
        <v>1</v>
      </c>
      <c r="U412" s="149">
        <v>1</v>
      </c>
      <c r="V412" s="149">
        <v>1</v>
      </c>
      <c r="W412" s="149">
        <v>1</v>
      </c>
      <c r="X412" s="149">
        <v>1</v>
      </c>
      <c r="Y412" s="149">
        <v>1</v>
      </c>
      <c r="Z412" s="149">
        <v>1</v>
      </c>
      <c r="AA412" s="149">
        <v>1</v>
      </c>
      <c r="AB412" s="149">
        <v>1</v>
      </c>
      <c r="AC412" s="149">
        <v>1</v>
      </c>
      <c r="AD412" s="149">
        <v>1</v>
      </c>
      <c r="AE412" s="149">
        <v>1</v>
      </c>
      <c r="AF412" s="149">
        <v>1</v>
      </c>
      <c r="AG412" s="149">
        <v>1</v>
      </c>
      <c r="AH412" s="149">
        <v>1</v>
      </c>
      <c r="AI412" s="149">
        <v>1</v>
      </c>
      <c r="AJ412" s="149">
        <v>1</v>
      </c>
      <c r="AK412" s="149">
        <v>1</v>
      </c>
      <c r="AL412" s="149">
        <v>1</v>
      </c>
      <c r="AM412" s="149">
        <v>1</v>
      </c>
      <c r="AN412" s="149">
        <v>1</v>
      </c>
      <c r="AO412" s="149">
        <v>1</v>
      </c>
      <c r="AP412" s="149">
        <v>1</v>
      </c>
      <c r="AQ412" s="149">
        <v>1</v>
      </c>
      <c r="AR412" s="149">
        <v>1</v>
      </c>
      <c r="AS412" s="149">
        <v>1</v>
      </c>
      <c r="AT412" s="149">
        <v>1</v>
      </c>
      <c r="AU412" s="149">
        <v>1</v>
      </c>
      <c r="AV412" s="149">
        <v>1</v>
      </c>
      <c r="AW412" s="149">
        <v>1</v>
      </c>
      <c r="AX412" s="149">
        <v>1</v>
      </c>
      <c r="AY412" s="149">
        <v>1</v>
      </c>
      <c r="AZ412" s="149">
        <v>1</v>
      </c>
      <c r="BA412" s="149">
        <v>1</v>
      </c>
      <c r="BB412" s="149">
        <v>1</v>
      </c>
      <c r="BC412" s="149">
        <v>1</v>
      </c>
      <c r="BD412" s="149">
        <v>1</v>
      </c>
      <c r="BE412" s="149">
        <v>1</v>
      </c>
      <c r="BF412" s="149">
        <v>1</v>
      </c>
      <c r="BG412" s="149">
        <v>1</v>
      </c>
      <c r="BH412" s="149">
        <v>1</v>
      </c>
      <c r="BI412" s="149">
        <v>1</v>
      </c>
      <c r="BJ412" s="149">
        <v>1</v>
      </c>
      <c r="BK412" s="149">
        <v>1</v>
      </c>
      <c r="BL412" s="149">
        <v>1</v>
      </c>
      <c r="BM412" s="149">
        <v>1</v>
      </c>
      <c r="BN412" s="149">
        <v>1</v>
      </c>
      <c r="BO412" s="149">
        <v>1</v>
      </c>
      <c r="BP412" s="149">
        <v>1</v>
      </c>
      <c r="BQ412" s="149">
        <v>1</v>
      </c>
      <c r="BR412" s="149">
        <v>1</v>
      </c>
      <c r="BS412" s="149">
        <v>1</v>
      </c>
      <c r="BT412" s="149">
        <v>1</v>
      </c>
      <c r="BU412" s="149"/>
      <c r="BV412" s="149"/>
      <c r="BW412" s="149"/>
      <c r="BX412" s="149"/>
      <c r="BY412" s="149"/>
      <c r="BZ412" s="149"/>
      <c r="CA412" s="149"/>
      <c r="CB412" s="149"/>
      <c r="CC412" s="149"/>
      <c r="CD412" s="149"/>
      <c r="CE412" s="149"/>
      <c r="CF412" s="149"/>
      <c r="CG412" s="149"/>
      <c r="CH412" s="149"/>
      <c r="CI412" s="149"/>
      <c r="CJ412" s="149"/>
      <c r="CK412" s="149"/>
      <c r="CL412" s="149"/>
      <c r="CM412" s="149"/>
      <c r="CN412" s="149"/>
      <c r="CO412" s="149"/>
      <c r="CP412" s="149"/>
      <c r="CQ412" s="149"/>
      <c r="CR412" s="149"/>
      <c r="CS412" s="150"/>
      <c r="CT412" s="151"/>
      <c r="CW412" s="68"/>
      <c r="CX412" s="152"/>
    </row>
    <row r="413" spans="1:102">
      <c r="A413" s="289" t="s">
        <v>8334</v>
      </c>
      <c r="B413" s="146" t="s">
        <v>828</v>
      </c>
      <c r="C413" s="147" t="str">
        <f>+_xlfn.XLOOKUP(B413,'R4'!B:B,'R4'!C:C)</f>
        <v>AMR - KAMYON - MAN - KH</v>
      </c>
      <c r="D413" s="147"/>
      <c r="E413" s="150" t="s">
        <v>5135</v>
      </c>
      <c r="F413" s="150" t="s">
        <v>38</v>
      </c>
      <c r="G413" s="150" t="s">
        <v>35</v>
      </c>
      <c r="H413" s="150" t="s">
        <v>8271</v>
      </c>
      <c r="I413" s="156"/>
      <c r="J413" s="148">
        <v>0</v>
      </c>
      <c r="K413" s="149">
        <v>0</v>
      </c>
      <c r="L413" s="149">
        <v>0</v>
      </c>
      <c r="M413" s="149">
        <v>0</v>
      </c>
      <c r="N413" s="149">
        <v>0</v>
      </c>
      <c r="O413" s="149">
        <v>0</v>
      </c>
      <c r="P413" s="149">
        <v>0</v>
      </c>
      <c r="Q413" s="149">
        <v>0</v>
      </c>
      <c r="R413" s="149">
        <v>0</v>
      </c>
      <c r="S413" s="149">
        <v>0</v>
      </c>
      <c r="T413" s="149">
        <v>1</v>
      </c>
      <c r="U413" s="149">
        <v>1</v>
      </c>
      <c r="V413" s="149">
        <v>1</v>
      </c>
      <c r="W413" s="149">
        <v>1</v>
      </c>
      <c r="X413" s="149">
        <v>1</v>
      </c>
      <c r="Y413" s="149">
        <v>1</v>
      </c>
      <c r="Z413" s="149">
        <v>1</v>
      </c>
      <c r="AA413" s="149">
        <v>1</v>
      </c>
      <c r="AB413" s="149">
        <v>1</v>
      </c>
      <c r="AC413" s="149">
        <v>1</v>
      </c>
      <c r="AD413" s="149">
        <v>1</v>
      </c>
      <c r="AE413" s="149">
        <v>1</v>
      </c>
      <c r="AF413" s="149">
        <v>1</v>
      </c>
      <c r="AG413" s="149">
        <v>1</v>
      </c>
      <c r="AH413" s="149">
        <v>1</v>
      </c>
      <c r="AI413" s="149">
        <v>1</v>
      </c>
      <c r="AJ413" s="149">
        <v>1</v>
      </c>
      <c r="AK413" s="149">
        <v>1</v>
      </c>
      <c r="AL413" s="149">
        <v>1</v>
      </c>
      <c r="AM413" s="149">
        <v>1</v>
      </c>
      <c r="AN413" s="149">
        <v>1</v>
      </c>
      <c r="AO413" s="149">
        <v>1</v>
      </c>
      <c r="AP413" s="149">
        <v>1</v>
      </c>
      <c r="AQ413" s="149">
        <v>1</v>
      </c>
      <c r="AR413" s="149">
        <v>1</v>
      </c>
      <c r="AS413" s="149">
        <v>1</v>
      </c>
      <c r="AT413" s="149">
        <v>1</v>
      </c>
      <c r="AU413" s="149">
        <v>1</v>
      </c>
      <c r="AV413" s="149">
        <v>1</v>
      </c>
      <c r="AW413" s="149">
        <v>1</v>
      </c>
      <c r="AX413" s="149">
        <v>1</v>
      </c>
      <c r="AY413" s="149">
        <v>1</v>
      </c>
      <c r="AZ413" s="149">
        <v>1</v>
      </c>
      <c r="BA413" s="149">
        <v>1</v>
      </c>
      <c r="BB413" s="149">
        <v>1</v>
      </c>
      <c r="BC413" s="149">
        <v>1</v>
      </c>
      <c r="BD413" s="149">
        <v>1</v>
      </c>
      <c r="BE413" s="149">
        <v>1</v>
      </c>
      <c r="BF413" s="149">
        <v>1</v>
      </c>
      <c r="BG413" s="149">
        <v>1</v>
      </c>
      <c r="BH413" s="149">
        <v>1</v>
      </c>
      <c r="BI413" s="149">
        <v>1</v>
      </c>
      <c r="BJ413" s="149">
        <v>1</v>
      </c>
      <c r="BK413" s="149">
        <v>1</v>
      </c>
      <c r="BL413" s="149">
        <v>1</v>
      </c>
      <c r="BM413" s="149">
        <v>1</v>
      </c>
      <c r="BN413" s="149">
        <v>1</v>
      </c>
      <c r="BO413" s="149">
        <v>1</v>
      </c>
      <c r="BP413" s="149">
        <v>1</v>
      </c>
      <c r="BQ413" s="149">
        <v>1</v>
      </c>
      <c r="BR413" s="149">
        <v>1</v>
      </c>
      <c r="BS413" s="149">
        <v>1</v>
      </c>
      <c r="BT413" s="149">
        <v>1</v>
      </c>
      <c r="BU413" s="149"/>
      <c r="BV413" s="149"/>
      <c r="BW413" s="149"/>
      <c r="BX413" s="149"/>
      <c r="BY413" s="149"/>
      <c r="BZ413" s="149"/>
      <c r="CA413" s="149"/>
      <c r="CB413" s="149"/>
      <c r="CC413" s="149"/>
      <c r="CD413" s="149"/>
      <c r="CE413" s="149"/>
      <c r="CF413" s="149"/>
      <c r="CG413" s="149"/>
      <c r="CH413" s="149"/>
      <c r="CI413" s="149"/>
      <c r="CJ413" s="149"/>
      <c r="CK413" s="149"/>
      <c r="CL413" s="149"/>
      <c r="CM413" s="149"/>
      <c r="CN413" s="149"/>
      <c r="CO413" s="149"/>
      <c r="CP413" s="149"/>
      <c r="CQ413" s="149"/>
      <c r="CR413" s="149"/>
      <c r="CS413" s="150"/>
      <c r="CT413" s="151"/>
      <c r="CW413" s="68"/>
      <c r="CX413" s="152"/>
    </row>
    <row r="414" spans="1:102">
      <c r="A414" s="289" t="s">
        <v>8334</v>
      </c>
      <c r="B414" s="146" t="s">
        <v>831</v>
      </c>
      <c r="C414" s="147" t="str">
        <f>+_xlfn.XLOOKUP(B414,'R4'!B:B,'R4'!C:C)</f>
        <v>AMR - KAMYON - MAN - KH</v>
      </c>
      <c r="D414" s="147"/>
      <c r="E414" s="150" t="s">
        <v>5135</v>
      </c>
      <c r="F414" s="150" t="s">
        <v>38</v>
      </c>
      <c r="G414" s="150" t="s">
        <v>35</v>
      </c>
      <c r="H414" s="150" t="s">
        <v>8271</v>
      </c>
      <c r="I414" s="156"/>
      <c r="J414" s="148">
        <v>0</v>
      </c>
      <c r="K414" s="149">
        <v>0</v>
      </c>
      <c r="L414" s="149">
        <v>0</v>
      </c>
      <c r="M414" s="149">
        <v>0</v>
      </c>
      <c r="N414" s="149">
        <v>0</v>
      </c>
      <c r="O414" s="149">
        <v>0</v>
      </c>
      <c r="P414" s="149">
        <v>0</v>
      </c>
      <c r="Q414" s="149">
        <v>0</v>
      </c>
      <c r="R414" s="149">
        <v>0</v>
      </c>
      <c r="S414" s="149">
        <v>0</v>
      </c>
      <c r="T414" s="149">
        <v>0</v>
      </c>
      <c r="U414" s="149">
        <v>1</v>
      </c>
      <c r="V414" s="149">
        <v>1</v>
      </c>
      <c r="W414" s="149">
        <v>1</v>
      </c>
      <c r="X414" s="149">
        <v>1</v>
      </c>
      <c r="Y414" s="149">
        <v>1</v>
      </c>
      <c r="Z414" s="149">
        <v>1</v>
      </c>
      <c r="AA414" s="149">
        <v>1</v>
      </c>
      <c r="AB414" s="149">
        <v>1</v>
      </c>
      <c r="AC414" s="149">
        <v>1</v>
      </c>
      <c r="AD414" s="149">
        <v>1</v>
      </c>
      <c r="AE414" s="149">
        <v>1</v>
      </c>
      <c r="AF414" s="149">
        <v>1</v>
      </c>
      <c r="AG414" s="149">
        <v>1</v>
      </c>
      <c r="AH414" s="149">
        <v>1</v>
      </c>
      <c r="AI414" s="149">
        <v>1</v>
      </c>
      <c r="AJ414" s="149">
        <v>1</v>
      </c>
      <c r="AK414" s="149">
        <v>1</v>
      </c>
      <c r="AL414" s="149">
        <v>1</v>
      </c>
      <c r="AM414" s="149">
        <v>1</v>
      </c>
      <c r="AN414" s="149">
        <v>1</v>
      </c>
      <c r="AO414" s="149">
        <v>1</v>
      </c>
      <c r="AP414" s="149">
        <v>1</v>
      </c>
      <c r="AQ414" s="149">
        <v>1</v>
      </c>
      <c r="AR414" s="149">
        <v>1</v>
      </c>
      <c r="AS414" s="149">
        <v>1</v>
      </c>
      <c r="AT414" s="149">
        <v>1</v>
      </c>
      <c r="AU414" s="149">
        <v>1</v>
      </c>
      <c r="AV414" s="149">
        <v>1</v>
      </c>
      <c r="AW414" s="149">
        <v>1</v>
      </c>
      <c r="AX414" s="149">
        <v>1</v>
      </c>
      <c r="AY414" s="149">
        <v>1</v>
      </c>
      <c r="AZ414" s="149">
        <v>1</v>
      </c>
      <c r="BA414" s="149">
        <v>1</v>
      </c>
      <c r="BB414" s="149">
        <v>1</v>
      </c>
      <c r="BC414" s="149">
        <v>1</v>
      </c>
      <c r="BD414" s="149">
        <v>1</v>
      </c>
      <c r="BE414" s="149">
        <v>1</v>
      </c>
      <c r="BF414" s="149">
        <v>1</v>
      </c>
      <c r="BG414" s="149">
        <v>1</v>
      </c>
      <c r="BH414" s="149">
        <v>1</v>
      </c>
      <c r="BI414" s="149">
        <v>1</v>
      </c>
      <c r="BJ414" s="149">
        <v>1</v>
      </c>
      <c r="BK414" s="149">
        <v>1</v>
      </c>
      <c r="BL414" s="149">
        <v>1</v>
      </c>
      <c r="BM414" s="149">
        <v>1</v>
      </c>
      <c r="BN414" s="149">
        <v>1</v>
      </c>
      <c r="BO414" s="149">
        <v>1</v>
      </c>
      <c r="BP414" s="149">
        <v>1</v>
      </c>
      <c r="BQ414" s="149">
        <v>1</v>
      </c>
      <c r="BR414" s="149">
        <v>1</v>
      </c>
      <c r="BS414" s="149">
        <v>1</v>
      </c>
      <c r="BT414" s="149">
        <v>1</v>
      </c>
      <c r="BU414" s="149"/>
      <c r="BV414" s="149"/>
      <c r="BW414" s="149"/>
      <c r="BX414" s="149"/>
      <c r="BY414" s="149"/>
      <c r="BZ414" s="149"/>
      <c r="CA414" s="149"/>
      <c r="CB414" s="149"/>
      <c r="CC414" s="149"/>
      <c r="CD414" s="149"/>
      <c r="CE414" s="149"/>
      <c r="CF414" s="149"/>
      <c r="CG414" s="149"/>
      <c r="CH414" s="149"/>
      <c r="CI414" s="149"/>
      <c r="CJ414" s="149"/>
      <c r="CK414" s="149"/>
      <c r="CL414" s="149"/>
      <c r="CM414" s="149"/>
      <c r="CN414" s="149"/>
      <c r="CO414" s="149"/>
      <c r="CP414" s="149"/>
      <c r="CQ414" s="149"/>
      <c r="CR414" s="149"/>
      <c r="CS414" s="150"/>
      <c r="CT414" s="151"/>
      <c r="CW414" s="68"/>
      <c r="CX414" s="152"/>
    </row>
    <row r="415" spans="1:102">
      <c r="A415" s="289" t="s">
        <v>8334</v>
      </c>
      <c r="B415" s="146" t="s">
        <v>834</v>
      </c>
      <c r="C415" s="147" t="str">
        <f>+_xlfn.XLOOKUP(B415,'R4'!B:B,'R4'!C:C)</f>
        <v>AMR - KAMYON - MAN - KH</v>
      </c>
      <c r="D415" s="147"/>
      <c r="E415" s="150" t="s">
        <v>5135</v>
      </c>
      <c r="F415" s="150" t="s">
        <v>38</v>
      </c>
      <c r="G415" s="150" t="s">
        <v>35</v>
      </c>
      <c r="H415" s="150" t="s">
        <v>8271</v>
      </c>
      <c r="I415" s="156"/>
      <c r="J415" s="148">
        <v>0</v>
      </c>
      <c r="K415" s="149">
        <v>0</v>
      </c>
      <c r="L415" s="149">
        <v>0</v>
      </c>
      <c r="M415" s="149">
        <v>0</v>
      </c>
      <c r="N415" s="149">
        <v>0</v>
      </c>
      <c r="O415" s="149">
        <v>0</v>
      </c>
      <c r="P415" s="149">
        <v>0</v>
      </c>
      <c r="Q415" s="149">
        <v>0</v>
      </c>
      <c r="R415" s="149">
        <v>0</v>
      </c>
      <c r="S415" s="149">
        <v>0</v>
      </c>
      <c r="T415" s="149">
        <v>0</v>
      </c>
      <c r="U415" s="149">
        <v>1</v>
      </c>
      <c r="V415" s="149">
        <v>1</v>
      </c>
      <c r="W415" s="149">
        <v>1</v>
      </c>
      <c r="X415" s="149">
        <v>1</v>
      </c>
      <c r="Y415" s="149">
        <v>1</v>
      </c>
      <c r="Z415" s="149">
        <v>1</v>
      </c>
      <c r="AA415" s="149">
        <v>1</v>
      </c>
      <c r="AB415" s="149">
        <v>1</v>
      </c>
      <c r="AC415" s="149">
        <v>1</v>
      </c>
      <c r="AD415" s="149">
        <v>1</v>
      </c>
      <c r="AE415" s="149">
        <v>1</v>
      </c>
      <c r="AF415" s="149">
        <v>1</v>
      </c>
      <c r="AG415" s="149">
        <v>1</v>
      </c>
      <c r="AH415" s="149">
        <v>1</v>
      </c>
      <c r="AI415" s="149">
        <v>1</v>
      </c>
      <c r="AJ415" s="149">
        <v>1</v>
      </c>
      <c r="AK415" s="149">
        <v>1</v>
      </c>
      <c r="AL415" s="149">
        <v>1</v>
      </c>
      <c r="AM415" s="149">
        <v>1</v>
      </c>
      <c r="AN415" s="149">
        <v>1</v>
      </c>
      <c r="AO415" s="149">
        <v>1</v>
      </c>
      <c r="AP415" s="149">
        <v>1</v>
      </c>
      <c r="AQ415" s="149">
        <v>1</v>
      </c>
      <c r="AR415" s="149">
        <v>1</v>
      </c>
      <c r="AS415" s="149">
        <v>1</v>
      </c>
      <c r="AT415" s="149">
        <v>1</v>
      </c>
      <c r="AU415" s="149">
        <v>1</v>
      </c>
      <c r="AV415" s="149">
        <v>1</v>
      </c>
      <c r="AW415" s="149">
        <v>1</v>
      </c>
      <c r="AX415" s="149">
        <v>1</v>
      </c>
      <c r="AY415" s="149">
        <v>1</v>
      </c>
      <c r="AZ415" s="149">
        <v>1</v>
      </c>
      <c r="BA415" s="149">
        <v>1</v>
      </c>
      <c r="BB415" s="149">
        <v>1</v>
      </c>
      <c r="BC415" s="149">
        <v>1</v>
      </c>
      <c r="BD415" s="149">
        <v>1</v>
      </c>
      <c r="BE415" s="149">
        <v>1</v>
      </c>
      <c r="BF415" s="149">
        <v>1</v>
      </c>
      <c r="BG415" s="149">
        <v>1</v>
      </c>
      <c r="BH415" s="149">
        <v>1</v>
      </c>
      <c r="BI415" s="149">
        <v>1</v>
      </c>
      <c r="BJ415" s="149">
        <v>1</v>
      </c>
      <c r="BK415" s="149">
        <v>1</v>
      </c>
      <c r="BL415" s="149">
        <v>1</v>
      </c>
      <c r="BM415" s="149">
        <v>1</v>
      </c>
      <c r="BN415" s="149">
        <v>1</v>
      </c>
      <c r="BO415" s="149">
        <v>1</v>
      </c>
      <c r="BP415" s="149">
        <v>1</v>
      </c>
      <c r="BQ415" s="149">
        <v>1</v>
      </c>
      <c r="BR415" s="149">
        <v>1</v>
      </c>
      <c r="BS415" s="149">
        <v>1</v>
      </c>
      <c r="BT415" s="149">
        <v>1</v>
      </c>
      <c r="BU415" s="149"/>
      <c r="BV415" s="149"/>
      <c r="BW415" s="149"/>
      <c r="BX415" s="149"/>
      <c r="BY415" s="149"/>
      <c r="BZ415" s="149"/>
      <c r="CA415" s="149"/>
      <c r="CB415" s="149"/>
      <c r="CC415" s="149"/>
      <c r="CD415" s="149"/>
      <c r="CE415" s="149"/>
      <c r="CF415" s="149"/>
      <c r="CG415" s="149"/>
      <c r="CH415" s="149"/>
      <c r="CI415" s="149"/>
      <c r="CJ415" s="149"/>
      <c r="CK415" s="149"/>
      <c r="CL415" s="149"/>
      <c r="CM415" s="149"/>
      <c r="CN415" s="149"/>
      <c r="CO415" s="149"/>
      <c r="CP415" s="149"/>
      <c r="CQ415" s="149"/>
      <c r="CR415" s="149"/>
      <c r="CS415" s="150"/>
      <c r="CT415" s="151"/>
      <c r="CW415" s="68"/>
      <c r="CX415" s="152"/>
    </row>
    <row r="416" spans="1:102">
      <c r="A416" s="289" t="s">
        <v>8334</v>
      </c>
      <c r="B416" s="146" t="s">
        <v>837</v>
      </c>
      <c r="C416" s="147" t="str">
        <f>+_xlfn.XLOOKUP(B416,'R4'!B:B,'R4'!C:C)</f>
        <v>AMR - KAMYON - MAN - KH</v>
      </c>
      <c r="D416" s="147"/>
      <c r="E416" s="150" t="s">
        <v>5135</v>
      </c>
      <c r="F416" s="150" t="s">
        <v>38</v>
      </c>
      <c r="G416" s="150" t="s">
        <v>35</v>
      </c>
      <c r="H416" s="150" t="s">
        <v>8271</v>
      </c>
      <c r="I416" s="156"/>
      <c r="J416" s="148">
        <v>0</v>
      </c>
      <c r="K416" s="149">
        <v>0</v>
      </c>
      <c r="L416" s="149">
        <v>0</v>
      </c>
      <c r="M416" s="149">
        <v>0</v>
      </c>
      <c r="N416" s="149">
        <v>0</v>
      </c>
      <c r="O416" s="149">
        <v>0</v>
      </c>
      <c r="P416" s="149">
        <v>0</v>
      </c>
      <c r="Q416" s="149">
        <v>0</v>
      </c>
      <c r="R416" s="149">
        <v>0</v>
      </c>
      <c r="S416" s="149">
        <v>0</v>
      </c>
      <c r="T416" s="149">
        <v>0</v>
      </c>
      <c r="U416" s="149">
        <v>1</v>
      </c>
      <c r="V416" s="149">
        <v>1</v>
      </c>
      <c r="W416" s="149">
        <v>1</v>
      </c>
      <c r="X416" s="149">
        <v>1</v>
      </c>
      <c r="Y416" s="149">
        <v>1</v>
      </c>
      <c r="Z416" s="149">
        <v>1</v>
      </c>
      <c r="AA416" s="149">
        <v>1</v>
      </c>
      <c r="AB416" s="149">
        <v>1</v>
      </c>
      <c r="AC416" s="149">
        <v>1</v>
      </c>
      <c r="AD416" s="149">
        <v>1</v>
      </c>
      <c r="AE416" s="149">
        <v>1</v>
      </c>
      <c r="AF416" s="149">
        <v>1</v>
      </c>
      <c r="AG416" s="149">
        <v>1</v>
      </c>
      <c r="AH416" s="149">
        <v>1</v>
      </c>
      <c r="AI416" s="149">
        <v>1</v>
      </c>
      <c r="AJ416" s="149">
        <v>1</v>
      </c>
      <c r="AK416" s="149">
        <v>1</v>
      </c>
      <c r="AL416" s="149">
        <v>1</v>
      </c>
      <c r="AM416" s="149">
        <v>1</v>
      </c>
      <c r="AN416" s="149">
        <v>1</v>
      </c>
      <c r="AO416" s="149">
        <v>1</v>
      </c>
      <c r="AP416" s="149">
        <v>1</v>
      </c>
      <c r="AQ416" s="149">
        <v>1</v>
      </c>
      <c r="AR416" s="149">
        <v>1</v>
      </c>
      <c r="AS416" s="149">
        <v>1</v>
      </c>
      <c r="AT416" s="149">
        <v>1</v>
      </c>
      <c r="AU416" s="149">
        <v>1</v>
      </c>
      <c r="AV416" s="149">
        <v>1</v>
      </c>
      <c r="AW416" s="149">
        <v>1</v>
      </c>
      <c r="AX416" s="149">
        <v>1</v>
      </c>
      <c r="AY416" s="149">
        <v>1</v>
      </c>
      <c r="AZ416" s="149">
        <v>1</v>
      </c>
      <c r="BA416" s="149">
        <v>1</v>
      </c>
      <c r="BB416" s="149">
        <v>1</v>
      </c>
      <c r="BC416" s="149">
        <v>1</v>
      </c>
      <c r="BD416" s="149">
        <v>1</v>
      </c>
      <c r="BE416" s="149">
        <v>1</v>
      </c>
      <c r="BF416" s="149">
        <v>1</v>
      </c>
      <c r="BG416" s="149">
        <v>1</v>
      </c>
      <c r="BH416" s="149">
        <v>1</v>
      </c>
      <c r="BI416" s="149">
        <v>1</v>
      </c>
      <c r="BJ416" s="149">
        <v>1</v>
      </c>
      <c r="BK416" s="149">
        <v>1</v>
      </c>
      <c r="BL416" s="149">
        <v>1</v>
      </c>
      <c r="BM416" s="149">
        <v>1</v>
      </c>
      <c r="BN416" s="149">
        <v>1</v>
      </c>
      <c r="BO416" s="149">
        <v>1</v>
      </c>
      <c r="BP416" s="149">
        <v>1</v>
      </c>
      <c r="BQ416" s="149">
        <v>1</v>
      </c>
      <c r="BR416" s="149">
        <v>1</v>
      </c>
      <c r="BS416" s="149">
        <v>1</v>
      </c>
      <c r="BT416" s="149">
        <v>1</v>
      </c>
      <c r="BU416" s="149"/>
      <c r="BV416" s="149"/>
      <c r="BW416" s="149"/>
      <c r="BX416" s="149"/>
      <c r="BY416" s="149"/>
      <c r="BZ416" s="149"/>
      <c r="CA416" s="149"/>
      <c r="CB416" s="149"/>
      <c r="CC416" s="149"/>
      <c r="CD416" s="149"/>
      <c r="CE416" s="149"/>
      <c r="CF416" s="149"/>
      <c r="CG416" s="149"/>
      <c r="CH416" s="149"/>
      <c r="CI416" s="149"/>
      <c r="CJ416" s="149"/>
      <c r="CK416" s="149"/>
      <c r="CL416" s="149"/>
      <c r="CM416" s="149"/>
      <c r="CN416" s="149"/>
      <c r="CO416" s="149"/>
      <c r="CP416" s="149"/>
      <c r="CQ416" s="149"/>
      <c r="CR416" s="149"/>
      <c r="CS416" s="150"/>
      <c r="CT416" s="151"/>
      <c r="CW416" s="68"/>
      <c r="CX416" s="152"/>
    </row>
    <row r="417" spans="1:102">
      <c r="A417" s="289" t="s">
        <v>8334</v>
      </c>
      <c r="B417" s="146" t="s">
        <v>840</v>
      </c>
      <c r="C417" s="147" t="str">
        <f>+_xlfn.XLOOKUP(B417,'R4'!B:B,'R4'!C:C)</f>
        <v>AMR - KAMYON - MAN - KH</v>
      </c>
      <c r="D417" s="147"/>
      <c r="E417" s="150" t="s">
        <v>5135</v>
      </c>
      <c r="F417" s="150" t="s">
        <v>38</v>
      </c>
      <c r="G417" s="150" t="s">
        <v>35</v>
      </c>
      <c r="H417" s="150" t="s">
        <v>8271</v>
      </c>
      <c r="I417" s="156"/>
      <c r="J417" s="148">
        <v>0</v>
      </c>
      <c r="K417" s="149">
        <v>0</v>
      </c>
      <c r="L417" s="149">
        <v>0</v>
      </c>
      <c r="M417" s="149">
        <v>0</v>
      </c>
      <c r="N417" s="149">
        <v>0</v>
      </c>
      <c r="O417" s="149">
        <v>0</v>
      </c>
      <c r="P417" s="149">
        <v>0</v>
      </c>
      <c r="Q417" s="149">
        <v>0</v>
      </c>
      <c r="R417" s="149">
        <v>0</v>
      </c>
      <c r="S417" s="149">
        <v>0</v>
      </c>
      <c r="T417" s="149">
        <v>0</v>
      </c>
      <c r="U417" s="149">
        <v>1</v>
      </c>
      <c r="V417" s="149">
        <v>1</v>
      </c>
      <c r="W417" s="149">
        <v>1</v>
      </c>
      <c r="X417" s="149">
        <v>1</v>
      </c>
      <c r="Y417" s="149">
        <v>1</v>
      </c>
      <c r="Z417" s="149">
        <v>1</v>
      </c>
      <c r="AA417" s="149">
        <v>1</v>
      </c>
      <c r="AB417" s="149">
        <v>1</v>
      </c>
      <c r="AC417" s="149">
        <v>1</v>
      </c>
      <c r="AD417" s="149">
        <v>1</v>
      </c>
      <c r="AE417" s="149">
        <v>1</v>
      </c>
      <c r="AF417" s="149">
        <v>1</v>
      </c>
      <c r="AG417" s="149">
        <v>1</v>
      </c>
      <c r="AH417" s="149">
        <v>1</v>
      </c>
      <c r="AI417" s="149">
        <v>1</v>
      </c>
      <c r="AJ417" s="149">
        <v>1</v>
      </c>
      <c r="AK417" s="149">
        <v>1</v>
      </c>
      <c r="AL417" s="149">
        <v>1</v>
      </c>
      <c r="AM417" s="149">
        <v>1</v>
      </c>
      <c r="AN417" s="149">
        <v>1</v>
      </c>
      <c r="AO417" s="149">
        <v>1</v>
      </c>
      <c r="AP417" s="149">
        <v>1</v>
      </c>
      <c r="AQ417" s="149">
        <v>1</v>
      </c>
      <c r="AR417" s="149">
        <v>1</v>
      </c>
      <c r="AS417" s="149">
        <v>1</v>
      </c>
      <c r="AT417" s="149">
        <v>1</v>
      </c>
      <c r="AU417" s="149">
        <v>1</v>
      </c>
      <c r="AV417" s="149">
        <v>1</v>
      </c>
      <c r="AW417" s="149">
        <v>1</v>
      </c>
      <c r="AX417" s="149">
        <v>1</v>
      </c>
      <c r="AY417" s="149">
        <v>1</v>
      </c>
      <c r="AZ417" s="149">
        <v>1</v>
      </c>
      <c r="BA417" s="149">
        <v>1</v>
      </c>
      <c r="BB417" s="149">
        <v>1</v>
      </c>
      <c r="BC417" s="149">
        <v>1</v>
      </c>
      <c r="BD417" s="149">
        <v>1</v>
      </c>
      <c r="BE417" s="149">
        <v>1</v>
      </c>
      <c r="BF417" s="149">
        <v>1</v>
      </c>
      <c r="BG417" s="149">
        <v>1</v>
      </c>
      <c r="BH417" s="149">
        <v>1</v>
      </c>
      <c r="BI417" s="149">
        <v>1</v>
      </c>
      <c r="BJ417" s="149">
        <v>1</v>
      </c>
      <c r="BK417" s="149">
        <v>1</v>
      </c>
      <c r="BL417" s="149">
        <v>1</v>
      </c>
      <c r="BM417" s="149">
        <v>1</v>
      </c>
      <c r="BN417" s="149">
        <v>1</v>
      </c>
      <c r="BO417" s="149">
        <v>1</v>
      </c>
      <c r="BP417" s="149">
        <v>1</v>
      </c>
      <c r="BQ417" s="149">
        <v>1</v>
      </c>
      <c r="BR417" s="149">
        <v>1</v>
      </c>
      <c r="BS417" s="149">
        <v>1</v>
      </c>
      <c r="BT417" s="149">
        <v>1</v>
      </c>
      <c r="BU417" s="149"/>
      <c r="BV417" s="149"/>
      <c r="BW417" s="149"/>
      <c r="BX417" s="149"/>
      <c r="BY417" s="149"/>
      <c r="BZ417" s="149"/>
      <c r="CA417" s="149"/>
      <c r="CB417" s="149"/>
      <c r="CC417" s="149"/>
      <c r="CD417" s="149"/>
      <c r="CE417" s="149"/>
      <c r="CF417" s="149"/>
      <c r="CG417" s="149"/>
      <c r="CH417" s="149"/>
      <c r="CI417" s="149"/>
      <c r="CJ417" s="149"/>
      <c r="CK417" s="149"/>
      <c r="CL417" s="149"/>
      <c r="CM417" s="149"/>
      <c r="CN417" s="149"/>
      <c r="CO417" s="149"/>
      <c r="CP417" s="149"/>
      <c r="CQ417" s="149"/>
      <c r="CR417" s="149"/>
      <c r="CS417" s="150"/>
      <c r="CT417" s="151"/>
      <c r="CW417" s="68"/>
      <c r="CX417" s="152"/>
    </row>
    <row r="418" spans="1:102">
      <c r="A418" s="289" t="s">
        <v>8334</v>
      </c>
      <c r="B418" s="146" t="s">
        <v>843</v>
      </c>
      <c r="C418" s="147" t="str">
        <f>+_xlfn.XLOOKUP(B418,'R4'!B:B,'R4'!C:C)</f>
        <v>AMR - KAMYON - MAN - KH</v>
      </c>
      <c r="D418" s="147"/>
      <c r="E418" s="150" t="s">
        <v>5135</v>
      </c>
      <c r="F418" s="150" t="s">
        <v>38</v>
      </c>
      <c r="G418" s="150" t="s">
        <v>35</v>
      </c>
      <c r="H418" s="150" t="s">
        <v>8271</v>
      </c>
      <c r="I418" s="156"/>
      <c r="J418" s="148">
        <v>0</v>
      </c>
      <c r="K418" s="149">
        <v>0</v>
      </c>
      <c r="L418" s="149">
        <v>0</v>
      </c>
      <c r="M418" s="149">
        <v>0</v>
      </c>
      <c r="N418" s="149">
        <v>0</v>
      </c>
      <c r="O418" s="149">
        <v>0</v>
      </c>
      <c r="P418" s="149">
        <v>0</v>
      </c>
      <c r="Q418" s="149">
        <v>0</v>
      </c>
      <c r="R418" s="149">
        <v>0</v>
      </c>
      <c r="S418" s="149">
        <v>0</v>
      </c>
      <c r="T418" s="149">
        <v>0</v>
      </c>
      <c r="U418" s="149">
        <v>1</v>
      </c>
      <c r="V418" s="149">
        <v>1</v>
      </c>
      <c r="W418" s="149">
        <v>1</v>
      </c>
      <c r="X418" s="149">
        <v>1</v>
      </c>
      <c r="Y418" s="149">
        <v>1</v>
      </c>
      <c r="Z418" s="149">
        <v>1</v>
      </c>
      <c r="AA418" s="149">
        <v>1</v>
      </c>
      <c r="AB418" s="149">
        <v>1</v>
      </c>
      <c r="AC418" s="149">
        <v>1</v>
      </c>
      <c r="AD418" s="149">
        <v>1</v>
      </c>
      <c r="AE418" s="149">
        <v>1</v>
      </c>
      <c r="AF418" s="149">
        <v>1</v>
      </c>
      <c r="AG418" s="149">
        <v>1</v>
      </c>
      <c r="AH418" s="149">
        <v>1</v>
      </c>
      <c r="AI418" s="149">
        <v>1</v>
      </c>
      <c r="AJ418" s="149">
        <v>1</v>
      </c>
      <c r="AK418" s="149">
        <v>1</v>
      </c>
      <c r="AL418" s="149">
        <v>1</v>
      </c>
      <c r="AM418" s="149">
        <v>1</v>
      </c>
      <c r="AN418" s="149">
        <v>1</v>
      </c>
      <c r="AO418" s="149">
        <v>1</v>
      </c>
      <c r="AP418" s="149">
        <v>1</v>
      </c>
      <c r="AQ418" s="149">
        <v>1</v>
      </c>
      <c r="AR418" s="149">
        <v>1</v>
      </c>
      <c r="AS418" s="149">
        <v>1</v>
      </c>
      <c r="AT418" s="149">
        <v>1</v>
      </c>
      <c r="AU418" s="149">
        <v>1</v>
      </c>
      <c r="AV418" s="149">
        <v>1</v>
      </c>
      <c r="AW418" s="149">
        <v>1</v>
      </c>
      <c r="AX418" s="149">
        <v>1</v>
      </c>
      <c r="AY418" s="149">
        <v>1</v>
      </c>
      <c r="AZ418" s="149">
        <v>1</v>
      </c>
      <c r="BA418" s="149">
        <v>1</v>
      </c>
      <c r="BB418" s="149">
        <v>1</v>
      </c>
      <c r="BC418" s="149">
        <v>1</v>
      </c>
      <c r="BD418" s="149">
        <v>1</v>
      </c>
      <c r="BE418" s="149">
        <v>1</v>
      </c>
      <c r="BF418" s="149">
        <v>1</v>
      </c>
      <c r="BG418" s="149">
        <v>1</v>
      </c>
      <c r="BH418" s="149">
        <v>1</v>
      </c>
      <c r="BI418" s="149">
        <v>1</v>
      </c>
      <c r="BJ418" s="149">
        <v>1</v>
      </c>
      <c r="BK418" s="149">
        <v>1</v>
      </c>
      <c r="BL418" s="149">
        <v>1</v>
      </c>
      <c r="BM418" s="149">
        <v>1</v>
      </c>
      <c r="BN418" s="149">
        <v>1</v>
      </c>
      <c r="BO418" s="149">
        <v>1</v>
      </c>
      <c r="BP418" s="149">
        <v>1</v>
      </c>
      <c r="BQ418" s="149">
        <v>1</v>
      </c>
      <c r="BR418" s="149">
        <v>1</v>
      </c>
      <c r="BS418" s="149">
        <v>1</v>
      </c>
      <c r="BT418" s="149">
        <v>1</v>
      </c>
      <c r="BU418" s="149"/>
      <c r="BV418" s="149"/>
      <c r="BW418" s="149"/>
      <c r="BX418" s="149"/>
      <c r="BY418" s="149"/>
      <c r="BZ418" s="149"/>
      <c r="CA418" s="149"/>
      <c r="CB418" s="149"/>
      <c r="CC418" s="149"/>
      <c r="CD418" s="149"/>
      <c r="CE418" s="149"/>
      <c r="CF418" s="149"/>
      <c r="CG418" s="149"/>
      <c r="CH418" s="149"/>
      <c r="CI418" s="149"/>
      <c r="CJ418" s="149"/>
      <c r="CK418" s="149"/>
      <c r="CL418" s="149"/>
      <c r="CM418" s="149"/>
      <c r="CN418" s="149"/>
      <c r="CO418" s="149"/>
      <c r="CP418" s="149"/>
      <c r="CQ418" s="149"/>
      <c r="CR418" s="149"/>
      <c r="CS418" s="150"/>
      <c r="CT418" s="151"/>
      <c r="CW418" s="68"/>
      <c r="CX418" s="152"/>
    </row>
    <row r="419" spans="1:102">
      <c r="A419" s="289" t="s">
        <v>8334</v>
      </c>
      <c r="B419" s="146" t="s">
        <v>846</v>
      </c>
      <c r="C419" s="147" t="str">
        <f>+_xlfn.XLOOKUP(B419,'R4'!B:B,'R4'!C:C)</f>
        <v>AMR - KAMYON - MAN - KH</v>
      </c>
      <c r="D419" s="147"/>
      <c r="E419" s="150" t="s">
        <v>5135</v>
      </c>
      <c r="F419" s="150" t="s">
        <v>38</v>
      </c>
      <c r="G419" s="150" t="s">
        <v>35</v>
      </c>
      <c r="H419" s="150" t="s">
        <v>8271</v>
      </c>
      <c r="I419" s="156"/>
      <c r="J419" s="148">
        <v>0</v>
      </c>
      <c r="K419" s="149">
        <v>0</v>
      </c>
      <c r="L419" s="149">
        <v>0</v>
      </c>
      <c r="M419" s="149">
        <v>0</v>
      </c>
      <c r="N419" s="149">
        <v>0</v>
      </c>
      <c r="O419" s="149">
        <v>0</v>
      </c>
      <c r="P419" s="149">
        <v>0</v>
      </c>
      <c r="Q419" s="149">
        <v>0</v>
      </c>
      <c r="R419" s="149">
        <v>0</v>
      </c>
      <c r="S419" s="149">
        <v>0</v>
      </c>
      <c r="T419" s="149">
        <v>0</v>
      </c>
      <c r="U419" s="149">
        <v>1</v>
      </c>
      <c r="V419" s="149">
        <v>1</v>
      </c>
      <c r="W419" s="149">
        <v>1</v>
      </c>
      <c r="X419" s="149">
        <v>1</v>
      </c>
      <c r="Y419" s="149">
        <v>1</v>
      </c>
      <c r="Z419" s="149">
        <v>1</v>
      </c>
      <c r="AA419" s="149">
        <v>1</v>
      </c>
      <c r="AB419" s="149">
        <v>1</v>
      </c>
      <c r="AC419" s="149">
        <v>1</v>
      </c>
      <c r="AD419" s="149">
        <v>1</v>
      </c>
      <c r="AE419" s="149">
        <v>1</v>
      </c>
      <c r="AF419" s="149">
        <v>1</v>
      </c>
      <c r="AG419" s="149">
        <v>1</v>
      </c>
      <c r="AH419" s="149">
        <v>1</v>
      </c>
      <c r="AI419" s="149">
        <v>1</v>
      </c>
      <c r="AJ419" s="149">
        <v>1</v>
      </c>
      <c r="AK419" s="149">
        <v>1</v>
      </c>
      <c r="AL419" s="149">
        <v>1</v>
      </c>
      <c r="AM419" s="149">
        <v>1</v>
      </c>
      <c r="AN419" s="149">
        <v>1</v>
      </c>
      <c r="AO419" s="149">
        <v>1</v>
      </c>
      <c r="AP419" s="149">
        <v>1</v>
      </c>
      <c r="AQ419" s="149">
        <v>1</v>
      </c>
      <c r="AR419" s="149">
        <v>1</v>
      </c>
      <c r="AS419" s="149">
        <v>1</v>
      </c>
      <c r="AT419" s="149">
        <v>1</v>
      </c>
      <c r="AU419" s="149">
        <v>1</v>
      </c>
      <c r="AV419" s="149">
        <v>1</v>
      </c>
      <c r="AW419" s="149">
        <v>1</v>
      </c>
      <c r="AX419" s="149">
        <v>1</v>
      </c>
      <c r="AY419" s="149">
        <v>1</v>
      </c>
      <c r="AZ419" s="149">
        <v>1</v>
      </c>
      <c r="BA419" s="149">
        <v>1</v>
      </c>
      <c r="BB419" s="149">
        <v>1</v>
      </c>
      <c r="BC419" s="149">
        <v>1</v>
      </c>
      <c r="BD419" s="149">
        <v>1</v>
      </c>
      <c r="BE419" s="149">
        <v>1</v>
      </c>
      <c r="BF419" s="149">
        <v>1</v>
      </c>
      <c r="BG419" s="149">
        <v>1</v>
      </c>
      <c r="BH419" s="149">
        <v>1</v>
      </c>
      <c r="BI419" s="149">
        <v>1</v>
      </c>
      <c r="BJ419" s="149">
        <v>1</v>
      </c>
      <c r="BK419" s="149">
        <v>1</v>
      </c>
      <c r="BL419" s="149">
        <v>1</v>
      </c>
      <c r="BM419" s="149">
        <v>1</v>
      </c>
      <c r="BN419" s="149">
        <v>1</v>
      </c>
      <c r="BO419" s="149">
        <v>1</v>
      </c>
      <c r="BP419" s="149">
        <v>1</v>
      </c>
      <c r="BQ419" s="149">
        <v>1</v>
      </c>
      <c r="BR419" s="149">
        <v>1</v>
      </c>
      <c r="BS419" s="149">
        <v>1</v>
      </c>
      <c r="BT419" s="149">
        <v>1</v>
      </c>
      <c r="BU419" s="149"/>
      <c r="BV419" s="149"/>
      <c r="BW419" s="149"/>
      <c r="BX419" s="149"/>
      <c r="BY419" s="149"/>
      <c r="BZ419" s="149"/>
      <c r="CA419" s="149"/>
      <c r="CB419" s="149"/>
      <c r="CC419" s="149"/>
      <c r="CD419" s="149"/>
      <c r="CE419" s="149"/>
      <c r="CF419" s="149"/>
      <c r="CG419" s="149"/>
      <c r="CH419" s="149"/>
      <c r="CI419" s="149"/>
      <c r="CJ419" s="149"/>
      <c r="CK419" s="149"/>
      <c r="CL419" s="149"/>
      <c r="CM419" s="149"/>
      <c r="CN419" s="149"/>
      <c r="CO419" s="149"/>
      <c r="CP419" s="149"/>
      <c r="CQ419" s="149"/>
      <c r="CR419" s="149"/>
      <c r="CS419" s="150"/>
      <c r="CT419" s="151"/>
      <c r="CW419" s="68"/>
      <c r="CX419" s="152"/>
    </row>
    <row r="420" spans="1:102">
      <c r="A420" s="289" t="s">
        <v>8334</v>
      </c>
      <c r="B420" s="146" t="s">
        <v>849</v>
      </c>
      <c r="C420" s="147" t="str">
        <f>+_xlfn.XLOOKUP(B420,'R4'!B:B,'R4'!C:C)</f>
        <v>AMR - KAMYON - MAN - KH</v>
      </c>
      <c r="D420" s="147"/>
      <c r="E420" s="150" t="s">
        <v>5135</v>
      </c>
      <c r="F420" s="150" t="s">
        <v>38</v>
      </c>
      <c r="G420" s="150" t="s">
        <v>35</v>
      </c>
      <c r="H420" s="150" t="s">
        <v>8271</v>
      </c>
      <c r="I420" s="156"/>
      <c r="J420" s="148">
        <v>0</v>
      </c>
      <c r="K420" s="149">
        <v>0</v>
      </c>
      <c r="L420" s="149">
        <v>0</v>
      </c>
      <c r="M420" s="149">
        <v>0</v>
      </c>
      <c r="N420" s="149">
        <v>0</v>
      </c>
      <c r="O420" s="149">
        <v>0</v>
      </c>
      <c r="P420" s="149">
        <v>0</v>
      </c>
      <c r="Q420" s="149">
        <v>0</v>
      </c>
      <c r="R420" s="149">
        <v>0</v>
      </c>
      <c r="S420" s="149">
        <v>0</v>
      </c>
      <c r="T420" s="149">
        <v>0</v>
      </c>
      <c r="U420" s="149">
        <v>1</v>
      </c>
      <c r="V420" s="149">
        <v>1</v>
      </c>
      <c r="W420" s="149">
        <v>1</v>
      </c>
      <c r="X420" s="149">
        <v>1</v>
      </c>
      <c r="Y420" s="149">
        <v>1</v>
      </c>
      <c r="Z420" s="149">
        <v>1</v>
      </c>
      <c r="AA420" s="149">
        <v>1</v>
      </c>
      <c r="AB420" s="149">
        <v>1</v>
      </c>
      <c r="AC420" s="149">
        <v>1</v>
      </c>
      <c r="AD420" s="149">
        <v>1</v>
      </c>
      <c r="AE420" s="149">
        <v>1</v>
      </c>
      <c r="AF420" s="149">
        <v>1</v>
      </c>
      <c r="AG420" s="149">
        <v>1</v>
      </c>
      <c r="AH420" s="149">
        <v>1</v>
      </c>
      <c r="AI420" s="149">
        <v>1</v>
      </c>
      <c r="AJ420" s="149">
        <v>1</v>
      </c>
      <c r="AK420" s="149">
        <v>1</v>
      </c>
      <c r="AL420" s="149">
        <v>1</v>
      </c>
      <c r="AM420" s="149">
        <v>1</v>
      </c>
      <c r="AN420" s="149">
        <v>1</v>
      </c>
      <c r="AO420" s="149">
        <v>1</v>
      </c>
      <c r="AP420" s="149">
        <v>1</v>
      </c>
      <c r="AQ420" s="149">
        <v>1</v>
      </c>
      <c r="AR420" s="149">
        <v>1</v>
      </c>
      <c r="AS420" s="149">
        <v>1</v>
      </c>
      <c r="AT420" s="149">
        <v>1</v>
      </c>
      <c r="AU420" s="149">
        <v>1</v>
      </c>
      <c r="AV420" s="149">
        <v>1</v>
      </c>
      <c r="AW420" s="149">
        <v>1</v>
      </c>
      <c r="AX420" s="149">
        <v>1</v>
      </c>
      <c r="AY420" s="149">
        <v>1</v>
      </c>
      <c r="AZ420" s="149">
        <v>1</v>
      </c>
      <c r="BA420" s="149">
        <v>1</v>
      </c>
      <c r="BB420" s="149">
        <v>1</v>
      </c>
      <c r="BC420" s="149">
        <v>1</v>
      </c>
      <c r="BD420" s="149">
        <v>1</v>
      </c>
      <c r="BE420" s="149">
        <v>1</v>
      </c>
      <c r="BF420" s="149">
        <v>1</v>
      </c>
      <c r="BG420" s="149">
        <v>1</v>
      </c>
      <c r="BH420" s="149">
        <v>1</v>
      </c>
      <c r="BI420" s="149">
        <v>1</v>
      </c>
      <c r="BJ420" s="149">
        <v>1</v>
      </c>
      <c r="BK420" s="149">
        <v>1</v>
      </c>
      <c r="BL420" s="149">
        <v>1</v>
      </c>
      <c r="BM420" s="149">
        <v>1</v>
      </c>
      <c r="BN420" s="149">
        <v>1</v>
      </c>
      <c r="BO420" s="149">
        <v>1</v>
      </c>
      <c r="BP420" s="149">
        <v>1</v>
      </c>
      <c r="BQ420" s="149">
        <v>1</v>
      </c>
      <c r="BR420" s="149">
        <v>1</v>
      </c>
      <c r="BS420" s="149">
        <v>1</v>
      </c>
      <c r="BT420" s="149">
        <v>1</v>
      </c>
      <c r="BU420" s="149"/>
      <c r="BV420" s="149"/>
      <c r="BW420" s="149"/>
      <c r="BX420" s="149"/>
      <c r="BY420" s="149"/>
      <c r="BZ420" s="149"/>
      <c r="CA420" s="149"/>
      <c r="CB420" s="149"/>
      <c r="CC420" s="149"/>
      <c r="CD420" s="149"/>
      <c r="CE420" s="149"/>
      <c r="CF420" s="149"/>
      <c r="CG420" s="149"/>
      <c r="CH420" s="149"/>
      <c r="CI420" s="149"/>
      <c r="CJ420" s="149"/>
      <c r="CK420" s="149"/>
      <c r="CL420" s="149"/>
      <c r="CM420" s="149"/>
      <c r="CN420" s="149"/>
      <c r="CO420" s="149"/>
      <c r="CP420" s="149"/>
      <c r="CQ420" s="149"/>
      <c r="CR420" s="149"/>
      <c r="CS420" s="150"/>
      <c r="CT420" s="151"/>
      <c r="CW420" s="68"/>
      <c r="CX420" s="152"/>
    </row>
    <row r="421" spans="1:102">
      <c r="A421" s="289" t="s">
        <v>8334</v>
      </c>
      <c r="B421" s="146" t="s">
        <v>852</v>
      </c>
      <c r="C421" s="147" t="str">
        <f>+_xlfn.XLOOKUP(B421,'R4'!B:B,'R4'!C:C)</f>
        <v>AMR - KAMYON - MAN - KH</v>
      </c>
      <c r="D421" s="147"/>
      <c r="E421" s="150" t="s">
        <v>5135</v>
      </c>
      <c r="F421" s="150" t="s">
        <v>38</v>
      </c>
      <c r="G421" s="150" t="s">
        <v>35</v>
      </c>
      <c r="H421" s="150" t="s">
        <v>8271</v>
      </c>
      <c r="I421" s="156"/>
      <c r="J421" s="148">
        <v>0</v>
      </c>
      <c r="K421" s="149">
        <v>0</v>
      </c>
      <c r="L421" s="149">
        <v>0</v>
      </c>
      <c r="M421" s="149">
        <v>0</v>
      </c>
      <c r="N421" s="149">
        <v>0</v>
      </c>
      <c r="O421" s="149">
        <v>0</v>
      </c>
      <c r="P421" s="149">
        <v>0</v>
      </c>
      <c r="Q421" s="149">
        <v>0</v>
      </c>
      <c r="R421" s="149">
        <v>0</v>
      </c>
      <c r="S421" s="149">
        <v>0</v>
      </c>
      <c r="T421" s="149">
        <v>0</v>
      </c>
      <c r="U421" s="149">
        <v>1</v>
      </c>
      <c r="V421" s="149">
        <v>1</v>
      </c>
      <c r="W421" s="149">
        <v>1</v>
      </c>
      <c r="X421" s="149">
        <v>1</v>
      </c>
      <c r="Y421" s="149">
        <v>1</v>
      </c>
      <c r="Z421" s="149">
        <v>1</v>
      </c>
      <c r="AA421" s="149">
        <v>1</v>
      </c>
      <c r="AB421" s="149">
        <v>1</v>
      </c>
      <c r="AC421" s="149">
        <v>1</v>
      </c>
      <c r="AD421" s="149">
        <v>1</v>
      </c>
      <c r="AE421" s="149">
        <v>1</v>
      </c>
      <c r="AF421" s="149">
        <v>1</v>
      </c>
      <c r="AG421" s="149">
        <v>1</v>
      </c>
      <c r="AH421" s="149">
        <v>1</v>
      </c>
      <c r="AI421" s="149">
        <v>1</v>
      </c>
      <c r="AJ421" s="149">
        <v>1</v>
      </c>
      <c r="AK421" s="149">
        <v>1</v>
      </c>
      <c r="AL421" s="149">
        <v>1</v>
      </c>
      <c r="AM421" s="149">
        <v>1</v>
      </c>
      <c r="AN421" s="149">
        <v>1</v>
      </c>
      <c r="AO421" s="149">
        <v>1</v>
      </c>
      <c r="AP421" s="149">
        <v>1</v>
      </c>
      <c r="AQ421" s="149">
        <v>1</v>
      </c>
      <c r="AR421" s="149">
        <v>1</v>
      </c>
      <c r="AS421" s="149">
        <v>1</v>
      </c>
      <c r="AT421" s="149">
        <v>1</v>
      </c>
      <c r="AU421" s="149">
        <v>1</v>
      </c>
      <c r="AV421" s="149">
        <v>1</v>
      </c>
      <c r="AW421" s="149">
        <v>1</v>
      </c>
      <c r="AX421" s="149">
        <v>1</v>
      </c>
      <c r="AY421" s="149">
        <v>1</v>
      </c>
      <c r="AZ421" s="149">
        <v>1</v>
      </c>
      <c r="BA421" s="149">
        <v>1</v>
      </c>
      <c r="BB421" s="149">
        <v>1</v>
      </c>
      <c r="BC421" s="149">
        <v>1</v>
      </c>
      <c r="BD421" s="149">
        <v>1</v>
      </c>
      <c r="BE421" s="149">
        <v>1</v>
      </c>
      <c r="BF421" s="149">
        <v>1</v>
      </c>
      <c r="BG421" s="149">
        <v>1</v>
      </c>
      <c r="BH421" s="149">
        <v>1</v>
      </c>
      <c r="BI421" s="149">
        <v>1</v>
      </c>
      <c r="BJ421" s="149">
        <v>1</v>
      </c>
      <c r="BK421" s="149">
        <v>1</v>
      </c>
      <c r="BL421" s="149">
        <v>1</v>
      </c>
      <c r="BM421" s="149">
        <v>1</v>
      </c>
      <c r="BN421" s="149">
        <v>1</v>
      </c>
      <c r="BO421" s="149">
        <v>1</v>
      </c>
      <c r="BP421" s="149">
        <v>1</v>
      </c>
      <c r="BQ421" s="149">
        <v>1</v>
      </c>
      <c r="BR421" s="149">
        <v>1</v>
      </c>
      <c r="BS421" s="149">
        <v>1</v>
      </c>
      <c r="BT421" s="149">
        <v>1</v>
      </c>
      <c r="BU421" s="149"/>
      <c r="BV421" s="149"/>
      <c r="BW421" s="149"/>
      <c r="BX421" s="149"/>
      <c r="BY421" s="149"/>
      <c r="BZ421" s="149"/>
      <c r="CA421" s="149"/>
      <c r="CB421" s="149"/>
      <c r="CC421" s="149"/>
      <c r="CD421" s="149"/>
      <c r="CE421" s="149"/>
      <c r="CF421" s="149"/>
      <c r="CG421" s="149"/>
      <c r="CH421" s="149"/>
      <c r="CI421" s="149"/>
      <c r="CJ421" s="149"/>
      <c r="CK421" s="149"/>
      <c r="CL421" s="149"/>
      <c r="CM421" s="149"/>
      <c r="CN421" s="149"/>
      <c r="CO421" s="149"/>
      <c r="CP421" s="149"/>
      <c r="CQ421" s="149"/>
      <c r="CR421" s="149"/>
      <c r="CS421" s="150"/>
      <c r="CT421" s="151"/>
      <c r="CW421" s="68"/>
      <c r="CX421" s="152"/>
    </row>
    <row r="422" spans="1:102">
      <c r="A422" s="289" t="s">
        <v>8334</v>
      </c>
      <c r="B422" s="146" t="s">
        <v>855</v>
      </c>
      <c r="C422" s="147" t="str">
        <f>+_xlfn.XLOOKUP(B422,'R4'!B:B,'R4'!C:C)</f>
        <v>AMR - KAMYON - MAN - KH</v>
      </c>
      <c r="D422" s="147"/>
      <c r="E422" s="150" t="s">
        <v>5135</v>
      </c>
      <c r="F422" s="150" t="s">
        <v>38</v>
      </c>
      <c r="G422" s="150" t="s">
        <v>35</v>
      </c>
      <c r="H422" s="150" t="s">
        <v>8271</v>
      </c>
      <c r="I422" s="156"/>
      <c r="J422" s="148">
        <v>0</v>
      </c>
      <c r="K422" s="149">
        <v>0</v>
      </c>
      <c r="L422" s="149">
        <v>0</v>
      </c>
      <c r="M422" s="149">
        <v>0</v>
      </c>
      <c r="N422" s="149">
        <v>0</v>
      </c>
      <c r="O422" s="149">
        <v>0</v>
      </c>
      <c r="P422" s="149">
        <v>0</v>
      </c>
      <c r="Q422" s="149">
        <v>0</v>
      </c>
      <c r="R422" s="149">
        <v>0</v>
      </c>
      <c r="S422" s="149">
        <v>0</v>
      </c>
      <c r="T422" s="149">
        <v>0</v>
      </c>
      <c r="U422" s="149">
        <v>1</v>
      </c>
      <c r="V422" s="149">
        <v>1</v>
      </c>
      <c r="W422" s="149">
        <v>1</v>
      </c>
      <c r="X422" s="149">
        <v>1</v>
      </c>
      <c r="Y422" s="149">
        <v>1</v>
      </c>
      <c r="Z422" s="149">
        <v>1</v>
      </c>
      <c r="AA422" s="149">
        <v>1</v>
      </c>
      <c r="AB422" s="149">
        <v>1</v>
      </c>
      <c r="AC422" s="149">
        <v>1</v>
      </c>
      <c r="AD422" s="149">
        <v>1</v>
      </c>
      <c r="AE422" s="149">
        <v>1</v>
      </c>
      <c r="AF422" s="149">
        <v>1</v>
      </c>
      <c r="AG422" s="149">
        <v>1</v>
      </c>
      <c r="AH422" s="149">
        <v>1</v>
      </c>
      <c r="AI422" s="149">
        <v>1</v>
      </c>
      <c r="AJ422" s="149">
        <v>1</v>
      </c>
      <c r="AK422" s="149">
        <v>1</v>
      </c>
      <c r="AL422" s="149">
        <v>1</v>
      </c>
      <c r="AM422" s="149">
        <v>1</v>
      </c>
      <c r="AN422" s="149">
        <v>1</v>
      </c>
      <c r="AO422" s="149">
        <v>1</v>
      </c>
      <c r="AP422" s="149">
        <v>1</v>
      </c>
      <c r="AQ422" s="149">
        <v>1</v>
      </c>
      <c r="AR422" s="149">
        <v>1</v>
      </c>
      <c r="AS422" s="149">
        <v>1</v>
      </c>
      <c r="AT422" s="149">
        <v>1</v>
      </c>
      <c r="AU422" s="149">
        <v>1</v>
      </c>
      <c r="AV422" s="149">
        <v>1</v>
      </c>
      <c r="AW422" s="149">
        <v>1</v>
      </c>
      <c r="AX422" s="149">
        <v>1</v>
      </c>
      <c r="AY422" s="149">
        <v>1</v>
      </c>
      <c r="AZ422" s="149">
        <v>1</v>
      </c>
      <c r="BA422" s="149">
        <v>1</v>
      </c>
      <c r="BB422" s="149">
        <v>1</v>
      </c>
      <c r="BC422" s="149">
        <v>1</v>
      </c>
      <c r="BD422" s="149">
        <v>1</v>
      </c>
      <c r="BE422" s="149">
        <v>1</v>
      </c>
      <c r="BF422" s="149">
        <v>1</v>
      </c>
      <c r="BG422" s="149">
        <v>1</v>
      </c>
      <c r="BH422" s="149">
        <v>1</v>
      </c>
      <c r="BI422" s="149">
        <v>1</v>
      </c>
      <c r="BJ422" s="149">
        <v>1</v>
      </c>
      <c r="BK422" s="149">
        <v>1</v>
      </c>
      <c r="BL422" s="149">
        <v>1</v>
      </c>
      <c r="BM422" s="149">
        <v>1</v>
      </c>
      <c r="BN422" s="149">
        <v>1</v>
      </c>
      <c r="BO422" s="149">
        <v>1</v>
      </c>
      <c r="BP422" s="149">
        <v>1</v>
      </c>
      <c r="BQ422" s="149">
        <v>1</v>
      </c>
      <c r="BR422" s="149">
        <v>1</v>
      </c>
      <c r="BS422" s="149">
        <v>1</v>
      </c>
      <c r="BT422" s="149">
        <v>1</v>
      </c>
      <c r="BU422" s="149"/>
      <c r="BV422" s="149"/>
      <c r="BW422" s="149"/>
      <c r="BX422" s="149"/>
      <c r="BY422" s="149"/>
      <c r="BZ422" s="149"/>
      <c r="CA422" s="149"/>
      <c r="CB422" s="149"/>
      <c r="CC422" s="149"/>
      <c r="CD422" s="149"/>
      <c r="CE422" s="149"/>
      <c r="CF422" s="149"/>
      <c r="CG422" s="149"/>
      <c r="CH422" s="149"/>
      <c r="CI422" s="149"/>
      <c r="CJ422" s="149"/>
      <c r="CK422" s="149"/>
      <c r="CL422" s="149"/>
      <c r="CM422" s="149"/>
      <c r="CN422" s="149"/>
      <c r="CO422" s="149"/>
      <c r="CP422" s="149"/>
      <c r="CQ422" s="149"/>
      <c r="CR422" s="149"/>
      <c r="CS422" s="150"/>
      <c r="CT422" s="151"/>
      <c r="CW422" s="68"/>
      <c r="CX422" s="152"/>
    </row>
    <row r="423" spans="1:102">
      <c r="A423" s="289" t="s">
        <v>8334</v>
      </c>
      <c r="B423" s="146" t="s">
        <v>858</v>
      </c>
      <c r="C423" s="147" t="str">
        <f>+_xlfn.XLOOKUP(B423,'R4'!B:B,'R4'!C:C)</f>
        <v>AMR - KAMYON - MAN - KH</v>
      </c>
      <c r="D423" s="147"/>
      <c r="E423" s="150" t="s">
        <v>5135</v>
      </c>
      <c r="F423" s="150" t="s">
        <v>38</v>
      </c>
      <c r="G423" s="150" t="s">
        <v>35</v>
      </c>
      <c r="H423" s="150" t="s">
        <v>8271</v>
      </c>
      <c r="I423" s="156"/>
      <c r="J423" s="148">
        <v>0</v>
      </c>
      <c r="K423" s="149">
        <v>0</v>
      </c>
      <c r="L423" s="149">
        <v>0</v>
      </c>
      <c r="M423" s="149">
        <v>0</v>
      </c>
      <c r="N423" s="149">
        <v>0</v>
      </c>
      <c r="O423" s="149">
        <v>0</v>
      </c>
      <c r="P423" s="149">
        <v>0</v>
      </c>
      <c r="Q423" s="149">
        <v>0</v>
      </c>
      <c r="R423" s="149">
        <v>0</v>
      </c>
      <c r="S423" s="149">
        <v>0</v>
      </c>
      <c r="T423" s="149">
        <v>0</v>
      </c>
      <c r="U423" s="149">
        <v>1</v>
      </c>
      <c r="V423" s="149">
        <v>1</v>
      </c>
      <c r="W423" s="149">
        <v>1</v>
      </c>
      <c r="X423" s="149">
        <v>1</v>
      </c>
      <c r="Y423" s="149">
        <v>1</v>
      </c>
      <c r="Z423" s="149">
        <v>1</v>
      </c>
      <c r="AA423" s="149">
        <v>1</v>
      </c>
      <c r="AB423" s="149">
        <v>1</v>
      </c>
      <c r="AC423" s="149">
        <v>1</v>
      </c>
      <c r="AD423" s="149">
        <v>1</v>
      </c>
      <c r="AE423" s="149">
        <v>1</v>
      </c>
      <c r="AF423" s="149">
        <v>1</v>
      </c>
      <c r="AG423" s="149">
        <v>1</v>
      </c>
      <c r="AH423" s="149">
        <v>1</v>
      </c>
      <c r="AI423" s="149">
        <v>1</v>
      </c>
      <c r="AJ423" s="149">
        <v>1</v>
      </c>
      <c r="AK423" s="149">
        <v>1</v>
      </c>
      <c r="AL423" s="149">
        <v>1</v>
      </c>
      <c r="AM423" s="149">
        <v>1</v>
      </c>
      <c r="AN423" s="149">
        <v>1</v>
      </c>
      <c r="AO423" s="149">
        <v>1</v>
      </c>
      <c r="AP423" s="149">
        <v>1</v>
      </c>
      <c r="AQ423" s="149">
        <v>1</v>
      </c>
      <c r="AR423" s="149">
        <v>1</v>
      </c>
      <c r="AS423" s="149">
        <v>1</v>
      </c>
      <c r="AT423" s="149">
        <v>1</v>
      </c>
      <c r="AU423" s="149">
        <v>1</v>
      </c>
      <c r="AV423" s="149">
        <v>1</v>
      </c>
      <c r="AW423" s="149">
        <v>1</v>
      </c>
      <c r="AX423" s="149">
        <v>1</v>
      </c>
      <c r="AY423" s="149">
        <v>1</v>
      </c>
      <c r="AZ423" s="149">
        <v>1</v>
      </c>
      <c r="BA423" s="149">
        <v>1</v>
      </c>
      <c r="BB423" s="149">
        <v>1</v>
      </c>
      <c r="BC423" s="149">
        <v>1</v>
      </c>
      <c r="BD423" s="149">
        <v>1</v>
      </c>
      <c r="BE423" s="149">
        <v>1</v>
      </c>
      <c r="BF423" s="149">
        <v>1</v>
      </c>
      <c r="BG423" s="149">
        <v>1</v>
      </c>
      <c r="BH423" s="149">
        <v>1</v>
      </c>
      <c r="BI423" s="149">
        <v>1</v>
      </c>
      <c r="BJ423" s="149">
        <v>1</v>
      </c>
      <c r="BK423" s="149">
        <v>1</v>
      </c>
      <c r="BL423" s="149">
        <v>1</v>
      </c>
      <c r="BM423" s="149">
        <v>1</v>
      </c>
      <c r="BN423" s="149">
        <v>1</v>
      </c>
      <c r="BO423" s="149">
        <v>1</v>
      </c>
      <c r="BP423" s="149">
        <v>1</v>
      </c>
      <c r="BQ423" s="149">
        <v>1</v>
      </c>
      <c r="BR423" s="149">
        <v>1</v>
      </c>
      <c r="BS423" s="149">
        <v>1</v>
      </c>
      <c r="BT423" s="149">
        <v>1</v>
      </c>
      <c r="BU423" s="149"/>
      <c r="BV423" s="149"/>
      <c r="BW423" s="149"/>
      <c r="BX423" s="149"/>
      <c r="BY423" s="149"/>
      <c r="BZ423" s="149"/>
      <c r="CA423" s="149"/>
      <c r="CB423" s="149"/>
      <c r="CC423" s="149"/>
      <c r="CD423" s="149"/>
      <c r="CE423" s="149"/>
      <c r="CF423" s="149"/>
      <c r="CG423" s="149"/>
      <c r="CH423" s="149"/>
      <c r="CI423" s="149"/>
      <c r="CJ423" s="149"/>
      <c r="CK423" s="149"/>
      <c r="CL423" s="149"/>
      <c r="CM423" s="149"/>
      <c r="CN423" s="149"/>
      <c r="CO423" s="149"/>
      <c r="CP423" s="149"/>
      <c r="CQ423" s="149"/>
      <c r="CR423" s="149"/>
      <c r="CS423" s="150"/>
      <c r="CT423" s="151"/>
      <c r="CW423" s="68"/>
      <c r="CX423" s="152"/>
    </row>
    <row r="424" spans="1:102">
      <c r="A424" s="289" t="s">
        <v>8334</v>
      </c>
      <c r="B424" s="146" t="s">
        <v>861</v>
      </c>
      <c r="C424" s="147" t="str">
        <f>+_xlfn.XLOOKUP(B424,'R4'!B:B,'R4'!C:C)</f>
        <v>AMR - KAMYON - MAN - KH</v>
      </c>
      <c r="D424" s="147"/>
      <c r="E424" s="150" t="s">
        <v>5135</v>
      </c>
      <c r="F424" s="150" t="s">
        <v>38</v>
      </c>
      <c r="G424" s="150" t="s">
        <v>35</v>
      </c>
      <c r="H424" s="150" t="s">
        <v>8271</v>
      </c>
      <c r="I424" s="156"/>
      <c r="J424" s="148">
        <v>0</v>
      </c>
      <c r="K424" s="149">
        <v>0</v>
      </c>
      <c r="L424" s="149">
        <v>0</v>
      </c>
      <c r="M424" s="149">
        <v>0</v>
      </c>
      <c r="N424" s="149">
        <v>0</v>
      </c>
      <c r="O424" s="149">
        <v>0</v>
      </c>
      <c r="P424" s="149">
        <v>0</v>
      </c>
      <c r="Q424" s="149">
        <v>0</v>
      </c>
      <c r="R424" s="149">
        <v>0</v>
      </c>
      <c r="S424" s="149">
        <v>0</v>
      </c>
      <c r="T424" s="149">
        <v>0</v>
      </c>
      <c r="U424" s="149">
        <v>1</v>
      </c>
      <c r="V424" s="149">
        <v>1</v>
      </c>
      <c r="W424" s="149">
        <v>1</v>
      </c>
      <c r="X424" s="149">
        <v>1</v>
      </c>
      <c r="Y424" s="149">
        <v>1</v>
      </c>
      <c r="Z424" s="149">
        <v>1</v>
      </c>
      <c r="AA424" s="149">
        <v>1</v>
      </c>
      <c r="AB424" s="149">
        <v>1</v>
      </c>
      <c r="AC424" s="149">
        <v>1</v>
      </c>
      <c r="AD424" s="149">
        <v>1</v>
      </c>
      <c r="AE424" s="149">
        <v>1</v>
      </c>
      <c r="AF424" s="149">
        <v>1</v>
      </c>
      <c r="AG424" s="149">
        <v>1</v>
      </c>
      <c r="AH424" s="149">
        <v>1</v>
      </c>
      <c r="AI424" s="149">
        <v>1</v>
      </c>
      <c r="AJ424" s="149">
        <v>1</v>
      </c>
      <c r="AK424" s="149">
        <v>1</v>
      </c>
      <c r="AL424" s="149">
        <v>1</v>
      </c>
      <c r="AM424" s="149">
        <v>1</v>
      </c>
      <c r="AN424" s="149">
        <v>1</v>
      </c>
      <c r="AO424" s="149">
        <v>1</v>
      </c>
      <c r="AP424" s="149">
        <v>1</v>
      </c>
      <c r="AQ424" s="149">
        <v>1</v>
      </c>
      <c r="AR424" s="149">
        <v>1</v>
      </c>
      <c r="AS424" s="149">
        <v>1</v>
      </c>
      <c r="AT424" s="149">
        <v>1</v>
      </c>
      <c r="AU424" s="149">
        <v>1</v>
      </c>
      <c r="AV424" s="149">
        <v>1</v>
      </c>
      <c r="AW424" s="149">
        <v>1</v>
      </c>
      <c r="AX424" s="149">
        <v>1</v>
      </c>
      <c r="AY424" s="149">
        <v>1</v>
      </c>
      <c r="AZ424" s="149">
        <v>1</v>
      </c>
      <c r="BA424" s="149">
        <v>1</v>
      </c>
      <c r="BB424" s="149">
        <v>1</v>
      </c>
      <c r="BC424" s="149">
        <v>1</v>
      </c>
      <c r="BD424" s="149">
        <v>1</v>
      </c>
      <c r="BE424" s="149">
        <v>1</v>
      </c>
      <c r="BF424" s="149">
        <v>1</v>
      </c>
      <c r="BG424" s="149">
        <v>1</v>
      </c>
      <c r="BH424" s="149">
        <v>1</v>
      </c>
      <c r="BI424" s="149">
        <v>1</v>
      </c>
      <c r="BJ424" s="149">
        <v>1</v>
      </c>
      <c r="BK424" s="149">
        <v>1</v>
      </c>
      <c r="BL424" s="149">
        <v>1</v>
      </c>
      <c r="BM424" s="149">
        <v>1</v>
      </c>
      <c r="BN424" s="149">
        <v>1</v>
      </c>
      <c r="BO424" s="149">
        <v>1</v>
      </c>
      <c r="BP424" s="149">
        <v>1</v>
      </c>
      <c r="BQ424" s="149">
        <v>1</v>
      </c>
      <c r="BR424" s="149">
        <v>1</v>
      </c>
      <c r="BS424" s="149">
        <v>1</v>
      </c>
      <c r="BT424" s="149">
        <v>1</v>
      </c>
      <c r="BU424" s="149"/>
      <c r="BV424" s="149"/>
      <c r="BW424" s="149"/>
      <c r="BX424" s="149"/>
      <c r="BY424" s="149"/>
      <c r="BZ424" s="149"/>
      <c r="CA424" s="149"/>
      <c r="CB424" s="149"/>
      <c r="CC424" s="149"/>
      <c r="CD424" s="149"/>
      <c r="CE424" s="149"/>
      <c r="CF424" s="149"/>
      <c r="CG424" s="149"/>
      <c r="CH424" s="149"/>
      <c r="CI424" s="149"/>
      <c r="CJ424" s="149"/>
      <c r="CK424" s="149"/>
      <c r="CL424" s="149"/>
      <c r="CM424" s="149"/>
      <c r="CN424" s="149"/>
      <c r="CO424" s="149"/>
      <c r="CP424" s="149"/>
      <c r="CQ424" s="149"/>
      <c r="CR424" s="149"/>
      <c r="CS424" s="150"/>
      <c r="CT424" s="151"/>
      <c r="CW424" s="68"/>
      <c r="CX424" s="152"/>
    </row>
    <row r="425" spans="1:102">
      <c r="A425" s="289" t="s">
        <v>8334</v>
      </c>
      <c r="B425" s="146" t="s">
        <v>864</v>
      </c>
      <c r="C425" s="147" t="str">
        <f>+_xlfn.XLOOKUP(B425,'R4'!B:B,'R4'!C:C)</f>
        <v>AMR - KAMYON - MAN - KH</v>
      </c>
      <c r="D425" s="147"/>
      <c r="E425" s="150" t="s">
        <v>5135</v>
      </c>
      <c r="F425" s="150" t="s">
        <v>38</v>
      </c>
      <c r="G425" s="150" t="s">
        <v>35</v>
      </c>
      <c r="H425" s="150" t="s">
        <v>8271</v>
      </c>
      <c r="I425" s="156"/>
      <c r="J425" s="148">
        <v>0</v>
      </c>
      <c r="K425" s="149">
        <v>0</v>
      </c>
      <c r="L425" s="149">
        <v>0</v>
      </c>
      <c r="M425" s="149">
        <v>0</v>
      </c>
      <c r="N425" s="149">
        <v>0</v>
      </c>
      <c r="O425" s="149">
        <v>0</v>
      </c>
      <c r="P425" s="149">
        <v>0</v>
      </c>
      <c r="Q425" s="149">
        <v>0</v>
      </c>
      <c r="R425" s="149">
        <v>0</v>
      </c>
      <c r="S425" s="149">
        <v>0</v>
      </c>
      <c r="T425" s="149">
        <v>0</v>
      </c>
      <c r="U425" s="149">
        <v>1</v>
      </c>
      <c r="V425" s="149">
        <v>1</v>
      </c>
      <c r="W425" s="149">
        <v>1</v>
      </c>
      <c r="X425" s="149">
        <v>1</v>
      </c>
      <c r="Y425" s="149">
        <v>1</v>
      </c>
      <c r="Z425" s="149">
        <v>1</v>
      </c>
      <c r="AA425" s="149">
        <v>1</v>
      </c>
      <c r="AB425" s="149">
        <v>1</v>
      </c>
      <c r="AC425" s="149">
        <v>1</v>
      </c>
      <c r="AD425" s="149">
        <v>1</v>
      </c>
      <c r="AE425" s="149">
        <v>1</v>
      </c>
      <c r="AF425" s="149">
        <v>1</v>
      </c>
      <c r="AG425" s="149">
        <v>1</v>
      </c>
      <c r="AH425" s="149">
        <v>1</v>
      </c>
      <c r="AI425" s="149">
        <v>1</v>
      </c>
      <c r="AJ425" s="149">
        <v>1</v>
      </c>
      <c r="AK425" s="149">
        <v>1</v>
      </c>
      <c r="AL425" s="149">
        <v>1</v>
      </c>
      <c r="AM425" s="149">
        <v>1</v>
      </c>
      <c r="AN425" s="149">
        <v>1</v>
      </c>
      <c r="AO425" s="149">
        <v>1</v>
      </c>
      <c r="AP425" s="149">
        <v>1</v>
      </c>
      <c r="AQ425" s="149">
        <v>1</v>
      </c>
      <c r="AR425" s="149">
        <v>1</v>
      </c>
      <c r="AS425" s="149">
        <v>1</v>
      </c>
      <c r="AT425" s="149">
        <v>1</v>
      </c>
      <c r="AU425" s="149">
        <v>1</v>
      </c>
      <c r="AV425" s="149">
        <v>1</v>
      </c>
      <c r="AW425" s="149">
        <v>1</v>
      </c>
      <c r="AX425" s="149">
        <v>1</v>
      </c>
      <c r="AY425" s="149">
        <v>1</v>
      </c>
      <c r="AZ425" s="149">
        <v>1</v>
      </c>
      <c r="BA425" s="149">
        <v>1</v>
      </c>
      <c r="BB425" s="149">
        <v>1</v>
      </c>
      <c r="BC425" s="149">
        <v>1</v>
      </c>
      <c r="BD425" s="149">
        <v>1</v>
      </c>
      <c r="BE425" s="149">
        <v>1</v>
      </c>
      <c r="BF425" s="149">
        <v>1</v>
      </c>
      <c r="BG425" s="149">
        <v>1</v>
      </c>
      <c r="BH425" s="149">
        <v>1</v>
      </c>
      <c r="BI425" s="149">
        <v>1</v>
      </c>
      <c r="BJ425" s="149">
        <v>1</v>
      </c>
      <c r="BK425" s="149">
        <v>1</v>
      </c>
      <c r="BL425" s="149">
        <v>1</v>
      </c>
      <c r="BM425" s="149">
        <v>1</v>
      </c>
      <c r="BN425" s="149">
        <v>1</v>
      </c>
      <c r="BO425" s="149">
        <v>1</v>
      </c>
      <c r="BP425" s="149">
        <v>1</v>
      </c>
      <c r="BQ425" s="149">
        <v>1</v>
      </c>
      <c r="BR425" s="149">
        <v>1</v>
      </c>
      <c r="BS425" s="149">
        <v>1</v>
      </c>
      <c r="BT425" s="149">
        <v>1</v>
      </c>
      <c r="BU425" s="149"/>
      <c r="BV425" s="149"/>
      <c r="BW425" s="149"/>
      <c r="BX425" s="149"/>
      <c r="BY425" s="149"/>
      <c r="BZ425" s="149"/>
      <c r="CA425" s="149"/>
      <c r="CB425" s="149"/>
      <c r="CC425" s="149"/>
      <c r="CD425" s="149"/>
      <c r="CE425" s="149"/>
      <c r="CF425" s="149"/>
      <c r="CG425" s="149"/>
      <c r="CH425" s="149"/>
      <c r="CI425" s="149"/>
      <c r="CJ425" s="149"/>
      <c r="CK425" s="149"/>
      <c r="CL425" s="149"/>
      <c r="CM425" s="149"/>
      <c r="CN425" s="149"/>
      <c r="CO425" s="149"/>
      <c r="CP425" s="149"/>
      <c r="CQ425" s="149"/>
      <c r="CR425" s="149"/>
      <c r="CS425" s="150"/>
      <c r="CT425" s="151"/>
      <c r="CW425" s="68"/>
      <c r="CX425" s="152"/>
    </row>
    <row r="426" spans="1:102">
      <c r="A426" s="289" t="s">
        <v>8334</v>
      </c>
      <c r="B426" s="146" t="s">
        <v>867</v>
      </c>
      <c r="C426" s="147" t="str">
        <f>+_xlfn.XLOOKUP(B426,'R4'!B:B,'R4'!C:C)</f>
        <v>AMR - KAMYON - MAN - KH</v>
      </c>
      <c r="D426" s="147"/>
      <c r="E426" s="150" t="s">
        <v>5135</v>
      </c>
      <c r="F426" s="150" t="s">
        <v>38</v>
      </c>
      <c r="G426" s="150" t="s">
        <v>35</v>
      </c>
      <c r="H426" s="150" t="s">
        <v>8271</v>
      </c>
      <c r="I426" s="156"/>
      <c r="J426" s="148">
        <v>0</v>
      </c>
      <c r="K426" s="149">
        <v>0</v>
      </c>
      <c r="L426" s="149">
        <v>0</v>
      </c>
      <c r="M426" s="149">
        <v>0</v>
      </c>
      <c r="N426" s="149">
        <v>0</v>
      </c>
      <c r="O426" s="149">
        <v>0</v>
      </c>
      <c r="P426" s="149">
        <v>0</v>
      </c>
      <c r="Q426" s="149">
        <v>0</v>
      </c>
      <c r="R426" s="149">
        <v>0</v>
      </c>
      <c r="S426" s="149">
        <v>0</v>
      </c>
      <c r="T426" s="149">
        <v>0</v>
      </c>
      <c r="U426" s="149">
        <v>1</v>
      </c>
      <c r="V426" s="149">
        <v>1</v>
      </c>
      <c r="W426" s="149">
        <v>1</v>
      </c>
      <c r="X426" s="149">
        <v>1</v>
      </c>
      <c r="Y426" s="149">
        <v>1</v>
      </c>
      <c r="Z426" s="149">
        <v>1</v>
      </c>
      <c r="AA426" s="149">
        <v>1</v>
      </c>
      <c r="AB426" s="149">
        <v>1</v>
      </c>
      <c r="AC426" s="149">
        <v>1</v>
      </c>
      <c r="AD426" s="149">
        <v>1</v>
      </c>
      <c r="AE426" s="149">
        <v>1</v>
      </c>
      <c r="AF426" s="149">
        <v>1</v>
      </c>
      <c r="AG426" s="149">
        <v>1</v>
      </c>
      <c r="AH426" s="149">
        <v>1</v>
      </c>
      <c r="AI426" s="149">
        <v>1</v>
      </c>
      <c r="AJ426" s="149">
        <v>1</v>
      </c>
      <c r="AK426" s="149">
        <v>1</v>
      </c>
      <c r="AL426" s="149">
        <v>1</v>
      </c>
      <c r="AM426" s="149">
        <v>1</v>
      </c>
      <c r="AN426" s="149">
        <v>1</v>
      </c>
      <c r="AO426" s="149">
        <v>1</v>
      </c>
      <c r="AP426" s="149">
        <v>1</v>
      </c>
      <c r="AQ426" s="149">
        <v>1</v>
      </c>
      <c r="AR426" s="149">
        <v>1</v>
      </c>
      <c r="AS426" s="149">
        <v>1</v>
      </c>
      <c r="AT426" s="149">
        <v>1</v>
      </c>
      <c r="AU426" s="149">
        <v>1</v>
      </c>
      <c r="AV426" s="149">
        <v>1</v>
      </c>
      <c r="AW426" s="149">
        <v>1</v>
      </c>
      <c r="AX426" s="149">
        <v>1</v>
      </c>
      <c r="AY426" s="149">
        <v>1</v>
      </c>
      <c r="AZ426" s="149">
        <v>1</v>
      </c>
      <c r="BA426" s="149">
        <v>1</v>
      </c>
      <c r="BB426" s="149">
        <v>1</v>
      </c>
      <c r="BC426" s="149">
        <v>1</v>
      </c>
      <c r="BD426" s="149">
        <v>1</v>
      </c>
      <c r="BE426" s="149">
        <v>1</v>
      </c>
      <c r="BF426" s="149">
        <v>1</v>
      </c>
      <c r="BG426" s="149">
        <v>1</v>
      </c>
      <c r="BH426" s="149">
        <v>1</v>
      </c>
      <c r="BI426" s="149">
        <v>1</v>
      </c>
      <c r="BJ426" s="149">
        <v>1</v>
      </c>
      <c r="BK426" s="149">
        <v>1</v>
      </c>
      <c r="BL426" s="149">
        <v>1</v>
      </c>
      <c r="BM426" s="149">
        <v>1</v>
      </c>
      <c r="BN426" s="149">
        <v>1</v>
      </c>
      <c r="BO426" s="149">
        <v>1</v>
      </c>
      <c r="BP426" s="149">
        <v>1</v>
      </c>
      <c r="BQ426" s="149">
        <v>1</v>
      </c>
      <c r="BR426" s="149">
        <v>1</v>
      </c>
      <c r="BS426" s="149">
        <v>1</v>
      </c>
      <c r="BT426" s="149">
        <v>1</v>
      </c>
      <c r="BU426" s="149"/>
      <c r="BV426" s="149"/>
      <c r="BW426" s="149"/>
      <c r="BX426" s="149"/>
      <c r="BY426" s="149"/>
      <c r="BZ426" s="149"/>
      <c r="CA426" s="149"/>
      <c r="CB426" s="149"/>
      <c r="CC426" s="149"/>
      <c r="CD426" s="149"/>
      <c r="CE426" s="149"/>
      <c r="CF426" s="149"/>
      <c r="CG426" s="149"/>
      <c r="CH426" s="149"/>
      <c r="CI426" s="149"/>
      <c r="CJ426" s="149"/>
      <c r="CK426" s="149"/>
      <c r="CL426" s="149"/>
      <c r="CM426" s="149"/>
      <c r="CN426" s="149"/>
      <c r="CO426" s="149"/>
      <c r="CP426" s="149"/>
      <c r="CQ426" s="149"/>
      <c r="CR426" s="149"/>
      <c r="CS426" s="150"/>
      <c r="CT426" s="151"/>
      <c r="CW426" s="68"/>
      <c r="CX426" s="152"/>
    </row>
    <row r="427" spans="1:102">
      <c r="A427" s="289" t="s">
        <v>8334</v>
      </c>
      <c r="B427" s="146" t="s">
        <v>870</v>
      </c>
      <c r="C427" s="147" t="str">
        <f>+_xlfn.XLOOKUP(B427,'R4'!B:B,'R4'!C:C)</f>
        <v>AMR - KAMYON - MAN - KH</v>
      </c>
      <c r="D427" s="147"/>
      <c r="E427" s="150" t="s">
        <v>5135</v>
      </c>
      <c r="F427" s="150" t="s">
        <v>38</v>
      </c>
      <c r="G427" s="150" t="s">
        <v>35</v>
      </c>
      <c r="H427" s="150" t="s">
        <v>8271</v>
      </c>
      <c r="I427" s="156"/>
      <c r="J427" s="148">
        <v>0</v>
      </c>
      <c r="K427" s="149">
        <v>0</v>
      </c>
      <c r="L427" s="149">
        <v>0</v>
      </c>
      <c r="M427" s="149">
        <v>0</v>
      </c>
      <c r="N427" s="149">
        <v>0</v>
      </c>
      <c r="O427" s="149">
        <v>0</v>
      </c>
      <c r="P427" s="149">
        <v>0</v>
      </c>
      <c r="Q427" s="149">
        <v>0</v>
      </c>
      <c r="R427" s="149">
        <v>0</v>
      </c>
      <c r="S427" s="149">
        <v>0</v>
      </c>
      <c r="T427" s="149">
        <v>0</v>
      </c>
      <c r="U427" s="149">
        <v>1</v>
      </c>
      <c r="V427" s="149">
        <v>1</v>
      </c>
      <c r="W427" s="149">
        <v>1</v>
      </c>
      <c r="X427" s="149">
        <v>1</v>
      </c>
      <c r="Y427" s="149">
        <v>1</v>
      </c>
      <c r="Z427" s="149">
        <v>1</v>
      </c>
      <c r="AA427" s="149">
        <v>1</v>
      </c>
      <c r="AB427" s="149">
        <v>1</v>
      </c>
      <c r="AC427" s="149">
        <v>1</v>
      </c>
      <c r="AD427" s="149">
        <v>1</v>
      </c>
      <c r="AE427" s="149">
        <v>1</v>
      </c>
      <c r="AF427" s="149">
        <v>1</v>
      </c>
      <c r="AG427" s="149">
        <v>1</v>
      </c>
      <c r="AH427" s="149">
        <v>1</v>
      </c>
      <c r="AI427" s="149">
        <v>1</v>
      </c>
      <c r="AJ427" s="149">
        <v>1</v>
      </c>
      <c r="AK427" s="149">
        <v>1</v>
      </c>
      <c r="AL427" s="149">
        <v>1</v>
      </c>
      <c r="AM427" s="149">
        <v>1</v>
      </c>
      <c r="AN427" s="149">
        <v>1</v>
      </c>
      <c r="AO427" s="149">
        <v>1</v>
      </c>
      <c r="AP427" s="149">
        <v>1</v>
      </c>
      <c r="AQ427" s="149">
        <v>1</v>
      </c>
      <c r="AR427" s="149">
        <v>1</v>
      </c>
      <c r="AS427" s="149">
        <v>1</v>
      </c>
      <c r="AT427" s="149">
        <v>1</v>
      </c>
      <c r="AU427" s="149">
        <v>1</v>
      </c>
      <c r="AV427" s="149">
        <v>1</v>
      </c>
      <c r="AW427" s="149">
        <v>1</v>
      </c>
      <c r="AX427" s="149">
        <v>1</v>
      </c>
      <c r="AY427" s="149">
        <v>1</v>
      </c>
      <c r="AZ427" s="149">
        <v>1</v>
      </c>
      <c r="BA427" s="149">
        <v>1</v>
      </c>
      <c r="BB427" s="149">
        <v>1</v>
      </c>
      <c r="BC427" s="149">
        <v>1</v>
      </c>
      <c r="BD427" s="149">
        <v>1</v>
      </c>
      <c r="BE427" s="149">
        <v>1</v>
      </c>
      <c r="BF427" s="149">
        <v>1</v>
      </c>
      <c r="BG427" s="149">
        <v>1</v>
      </c>
      <c r="BH427" s="149">
        <v>1</v>
      </c>
      <c r="BI427" s="149">
        <v>1</v>
      </c>
      <c r="BJ427" s="149">
        <v>1</v>
      </c>
      <c r="BK427" s="149">
        <v>1</v>
      </c>
      <c r="BL427" s="149">
        <v>1</v>
      </c>
      <c r="BM427" s="149">
        <v>1</v>
      </c>
      <c r="BN427" s="149">
        <v>1</v>
      </c>
      <c r="BO427" s="149">
        <v>1</v>
      </c>
      <c r="BP427" s="149">
        <v>1</v>
      </c>
      <c r="BQ427" s="149">
        <v>1</v>
      </c>
      <c r="BR427" s="149">
        <v>1</v>
      </c>
      <c r="BS427" s="149">
        <v>1</v>
      </c>
      <c r="BT427" s="149">
        <v>1</v>
      </c>
      <c r="BU427" s="149"/>
      <c r="BV427" s="149"/>
      <c r="BW427" s="149"/>
      <c r="BX427" s="149"/>
      <c r="BY427" s="149"/>
      <c r="BZ427" s="149"/>
      <c r="CA427" s="149"/>
      <c r="CB427" s="149"/>
      <c r="CC427" s="149"/>
      <c r="CD427" s="149"/>
      <c r="CE427" s="149"/>
      <c r="CF427" s="149"/>
      <c r="CG427" s="149"/>
      <c r="CH427" s="149"/>
      <c r="CI427" s="149"/>
      <c r="CJ427" s="149"/>
      <c r="CK427" s="149"/>
      <c r="CL427" s="149"/>
      <c r="CM427" s="149"/>
      <c r="CN427" s="149"/>
      <c r="CO427" s="149"/>
      <c r="CP427" s="149"/>
      <c r="CQ427" s="149"/>
      <c r="CR427" s="149"/>
      <c r="CS427" s="150"/>
      <c r="CT427" s="151"/>
      <c r="CW427" s="68"/>
      <c r="CX427" s="152"/>
    </row>
    <row r="428" spans="1:102">
      <c r="A428" s="289" t="s">
        <v>8334</v>
      </c>
      <c r="B428" s="146" t="s">
        <v>873</v>
      </c>
      <c r="C428" s="147" t="str">
        <f>+_xlfn.XLOOKUP(B428,'R4'!B:B,'R4'!C:C)</f>
        <v>AMR - KAMYON - MAN - KH</v>
      </c>
      <c r="D428" s="147"/>
      <c r="E428" s="150" t="s">
        <v>5135</v>
      </c>
      <c r="F428" s="150" t="s">
        <v>38</v>
      </c>
      <c r="G428" s="150" t="s">
        <v>35</v>
      </c>
      <c r="H428" s="150" t="s">
        <v>8271</v>
      </c>
      <c r="I428" s="156"/>
      <c r="J428" s="148">
        <v>0</v>
      </c>
      <c r="K428" s="149">
        <v>0</v>
      </c>
      <c r="L428" s="149">
        <v>0</v>
      </c>
      <c r="M428" s="149">
        <v>0</v>
      </c>
      <c r="N428" s="149">
        <v>0</v>
      </c>
      <c r="O428" s="149">
        <v>0</v>
      </c>
      <c r="P428" s="149">
        <v>0</v>
      </c>
      <c r="Q428" s="149">
        <v>0</v>
      </c>
      <c r="R428" s="149">
        <v>0</v>
      </c>
      <c r="S428" s="149">
        <v>0</v>
      </c>
      <c r="T428" s="149">
        <v>0</v>
      </c>
      <c r="U428" s="149">
        <v>1</v>
      </c>
      <c r="V428" s="149">
        <v>1</v>
      </c>
      <c r="W428" s="149">
        <v>1</v>
      </c>
      <c r="X428" s="149">
        <v>1</v>
      </c>
      <c r="Y428" s="149">
        <v>1</v>
      </c>
      <c r="Z428" s="149">
        <v>1</v>
      </c>
      <c r="AA428" s="149">
        <v>1</v>
      </c>
      <c r="AB428" s="149">
        <v>1</v>
      </c>
      <c r="AC428" s="149">
        <v>1</v>
      </c>
      <c r="AD428" s="149">
        <v>1</v>
      </c>
      <c r="AE428" s="149">
        <v>1</v>
      </c>
      <c r="AF428" s="149">
        <v>1</v>
      </c>
      <c r="AG428" s="149">
        <v>1</v>
      </c>
      <c r="AH428" s="149">
        <v>1</v>
      </c>
      <c r="AI428" s="149">
        <v>1</v>
      </c>
      <c r="AJ428" s="149">
        <v>1</v>
      </c>
      <c r="AK428" s="149">
        <v>1</v>
      </c>
      <c r="AL428" s="149">
        <v>1</v>
      </c>
      <c r="AM428" s="149">
        <v>1</v>
      </c>
      <c r="AN428" s="149">
        <v>1</v>
      </c>
      <c r="AO428" s="149">
        <v>1</v>
      </c>
      <c r="AP428" s="149">
        <v>1</v>
      </c>
      <c r="AQ428" s="149">
        <v>1</v>
      </c>
      <c r="AR428" s="149">
        <v>1</v>
      </c>
      <c r="AS428" s="149">
        <v>1</v>
      </c>
      <c r="AT428" s="149">
        <v>1</v>
      </c>
      <c r="AU428" s="149">
        <v>1</v>
      </c>
      <c r="AV428" s="149">
        <v>1</v>
      </c>
      <c r="AW428" s="149">
        <v>1</v>
      </c>
      <c r="AX428" s="149">
        <v>1</v>
      </c>
      <c r="AY428" s="149">
        <v>1</v>
      </c>
      <c r="AZ428" s="149">
        <v>1</v>
      </c>
      <c r="BA428" s="149">
        <v>1</v>
      </c>
      <c r="BB428" s="149">
        <v>1</v>
      </c>
      <c r="BC428" s="149">
        <v>1</v>
      </c>
      <c r="BD428" s="149">
        <v>1</v>
      </c>
      <c r="BE428" s="149">
        <v>1</v>
      </c>
      <c r="BF428" s="149">
        <v>1</v>
      </c>
      <c r="BG428" s="149">
        <v>1</v>
      </c>
      <c r="BH428" s="149">
        <v>1</v>
      </c>
      <c r="BI428" s="149">
        <v>1</v>
      </c>
      <c r="BJ428" s="149">
        <v>1</v>
      </c>
      <c r="BK428" s="149">
        <v>1</v>
      </c>
      <c r="BL428" s="149">
        <v>1</v>
      </c>
      <c r="BM428" s="149">
        <v>1</v>
      </c>
      <c r="BN428" s="149">
        <v>1</v>
      </c>
      <c r="BO428" s="149">
        <v>1</v>
      </c>
      <c r="BP428" s="149">
        <v>1</v>
      </c>
      <c r="BQ428" s="149">
        <v>1</v>
      </c>
      <c r="BR428" s="149">
        <v>1</v>
      </c>
      <c r="BS428" s="149">
        <v>1</v>
      </c>
      <c r="BT428" s="149">
        <v>1</v>
      </c>
      <c r="BU428" s="149"/>
      <c r="BV428" s="149"/>
      <c r="BW428" s="149"/>
      <c r="BX428" s="149"/>
      <c r="BY428" s="149"/>
      <c r="BZ428" s="149"/>
      <c r="CA428" s="149"/>
      <c r="CB428" s="149"/>
      <c r="CC428" s="149"/>
      <c r="CD428" s="149"/>
      <c r="CE428" s="149"/>
      <c r="CF428" s="149"/>
      <c r="CG428" s="149"/>
      <c r="CH428" s="149"/>
      <c r="CI428" s="149"/>
      <c r="CJ428" s="149"/>
      <c r="CK428" s="149"/>
      <c r="CL428" s="149"/>
      <c r="CM428" s="149"/>
      <c r="CN428" s="149"/>
      <c r="CO428" s="149"/>
      <c r="CP428" s="149"/>
      <c r="CQ428" s="149"/>
      <c r="CR428" s="149"/>
      <c r="CS428" s="150"/>
      <c r="CT428" s="151"/>
      <c r="CW428" s="68"/>
      <c r="CX428" s="152"/>
    </row>
    <row r="429" spans="1:102">
      <c r="A429" s="289" t="s">
        <v>8334</v>
      </c>
      <c r="B429" s="146" t="s">
        <v>876</v>
      </c>
      <c r="C429" s="147" t="str">
        <f>+_xlfn.XLOOKUP(B429,'R4'!B:B,'R4'!C:C)</f>
        <v>AMR - KAMYON - MAN - KH</v>
      </c>
      <c r="D429" s="147"/>
      <c r="E429" s="150" t="s">
        <v>5135</v>
      </c>
      <c r="F429" s="150" t="s">
        <v>38</v>
      </c>
      <c r="G429" s="150" t="s">
        <v>35</v>
      </c>
      <c r="H429" s="150" t="s">
        <v>8271</v>
      </c>
      <c r="I429" s="156"/>
      <c r="J429" s="148">
        <v>0</v>
      </c>
      <c r="K429" s="149">
        <v>0</v>
      </c>
      <c r="L429" s="149">
        <v>0</v>
      </c>
      <c r="M429" s="149">
        <v>0</v>
      </c>
      <c r="N429" s="149">
        <v>0</v>
      </c>
      <c r="O429" s="149">
        <v>0</v>
      </c>
      <c r="P429" s="149">
        <v>0</v>
      </c>
      <c r="Q429" s="149">
        <v>0</v>
      </c>
      <c r="R429" s="149">
        <v>0</v>
      </c>
      <c r="S429" s="149">
        <v>0</v>
      </c>
      <c r="T429" s="149">
        <v>0</v>
      </c>
      <c r="U429" s="149">
        <v>1</v>
      </c>
      <c r="V429" s="149">
        <v>1</v>
      </c>
      <c r="W429" s="149">
        <v>1</v>
      </c>
      <c r="X429" s="149">
        <v>1</v>
      </c>
      <c r="Y429" s="149">
        <v>1</v>
      </c>
      <c r="Z429" s="149">
        <v>1</v>
      </c>
      <c r="AA429" s="149">
        <v>1</v>
      </c>
      <c r="AB429" s="149">
        <v>1</v>
      </c>
      <c r="AC429" s="149">
        <v>1</v>
      </c>
      <c r="AD429" s="149">
        <v>1</v>
      </c>
      <c r="AE429" s="149">
        <v>1</v>
      </c>
      <c r="AF429" s="149">
        <v>1</v>
      </c>
      <c r="AG429" s="149">
        <v>1</v>
      </c>
      <c r="AH429" s="149">
        <v>1</v>
      </c>
      <c r="AI429" s="149">
        <v>1</v>
      </c>
      <c r="AJ429" s="149">
        <v>1</v>
      </c>
      <c r="AK429" s="149">
        <v>1</v>
      </c>
      <c r="AL429" s="149">
        <v>1</v>
      </c>
      <c r="AM429" s="149">
        <v>1</v>
      </c>
      <c r="AN429" s="149">
        <v>1</v>
      </c>
      <c r="AO429" s="149">
        <v>1</v>
      </c>
      <c r="AP429" s="149">
        <v>1</v>
      </c>
      <c r="AQ429" s="149">
        <v>1</v>
      </c>
      <c r="AR429" s="149">
        <v>1</v>
      </c>
      <c r="AS429" s="149">
        <v>1</v>
      </c>
      <c r="AT429" s="149">
        <v>1</v>
      </c>
      <c r="AU429" s="149">
        <v>1</v>
      </c>
      <c r="AV429" s="149">
        <v>1</v>
      </c>
      <c r="AW429" s="149">
        <v>1</v>
      </c>
      <c r="AX429" s="149">
        <v>1</v>
      </c>
      <c r="AY429" s="149">
        <v>1</v>
      </c>
      <c r="AZ429" s="149">
        <v>1</v>
      </c>
      <c r="BA429" s="149">
        <v>1</v>
      </c>
      <c r="BB429" s="149">
        <v>1</v>
      </c>
      <c r="BC429" s="149">
        <v>1</v>
      </c>
      <c r="BD429" s="149">
        <v>1</v>
      </c>
      <c r="BE429" s="149">
        <v>1</v>
      </c>
      <c r="BF429" s="149">
        <v>1</v>
      </c>
      <c r="BG429" s="149">
        <v>1</v>
      </c>
      <c r="BH429" s="149">
        <v>1</v>
      </c>
      <c r="BI429" s="149">
        <v>1</v>
      </c>
      <c r="BJ429" s="149">
        <v>1</v>
      </c>
      <c r="BK429" s="149">
        <v>1</v>
      </c>
      <c r="BL429" s="149">
        <v>1</v>
      </c>
      <c r="BM429" s="149">
        <v>1</v>
      </c>
      <c r="BN429" s="149">
        <v>1</v>
      </c>
      <c r="BO429" s="149">
        <v>1</v>
      </c>
      <c r="BP429" s="149">
        <v>1</v>
      </c>
      <c r="BQ429" s="149">
        <v>1</v>
      </c>
      <c r="BR429" s="149">
        <v>1</v>
      </c>
      <c r="BS429" s="149">
        <v>1</v>
      </c>
      <c r="BT429" s="149">
        <v>1</v>
      </c>
      <c r="BU429" s="149"/>
      <c r="BV429" s="149"/>
      <c r="BW429" s="149"/>
      <c r="BX429" s="149"/>
      <c r="BY429" s="149"/>
      <c r="BZ429" s="149"/>
      <c r="CA429" s="149"/>
      <c r="CB429" s="149"/>
      <c r="CC429" s="149"/>
      <c r="CD429" s="149"/>
      <c r="CE429" s="149"/>
      <c r="CF429" s="149"/>
      <c r="CG429" s="149"/>
      <c r="CH429" s="149"/>
      <c r="CI429" s="149"/>
      <c r="CJ429" s="149"/>
      <c r="CK429" s="149"/>
      <c r="CL429" s="149"/>
      <c r="CM429" s="149"/>
      <c r="CN429" s="149"/>
      <c r="CO429" s="149"/>
      <c r="CP429" s="149"/>
      <c r="CQ429" s="149"/>
      <c r="CR429" s="149"/>
      <c r="CS429" s="150"/>
      <c r="CT429" s="151"/>
      <c r="CW429" s="68"/>
      <c r="CX429" s="152"/>
    </row>
    <row r="430" spans="1:102">
      <c r="A430" s="289" t="s">
        <v>8334</v>
      </c>
      <c r="B430" s="146" t="s">
        <v>879</v>
      </c>
      <c r="C430" s="147" t="str">
        <f>+_xlfn.XLOOKUP(B430,'R4'!B:B,'R4'!C:C)</f>
        <v>AMR - KAMYON - MAN - KH</v>
      </c>
      <c r="D430" s="147"/>
      <c r="E430" s="150" t="s">
        <v>5135</v>
      </c>
      <c r="F430" s="150" t="s">
        <v>38</v>
      </c>
      <c r="G430" s="150" t="s">
        <v>35</v>
      </c>
      <c r="H430" s="150" t="s">
        <v>8271</v>
      </c>
      <c r="I430" s="156"/>
      <c r="J430" s="148">
        <v>0</v>
      </c>
      <c r="K430" s="149">
        <v>0</v>
      </c>
      <c r="L430" s="149">
        <v>0</v>
      </c>
      <c r="M430" s="149">
        <v>0</v>
      </c>
      <c r="N430" s="149">
        <v>0</v>
      </c>
      <c r="O430" s="149">
        <v>0</v>
      </c>
      <c r="P430" s="149">
        <v>0</v>
      </c>
      <c r="Q430" s="149">
        <v>0</v>
      </c>
      <c r="R430" s="149">
        <v>0</v>
      </c>
      <c r="S430" s="149">
        <v>0</v>
      </c>
      <c r="T430" s="149">
        <v>0</v>
      </c>
      <c r="U430" s="149">
        <v>1</v>
      </c>
      <c r="V430" s="149">
        <v>1</v>
      </c>
      <c r="W430" s="149">
        <v>1</v>
      </c>
      <c r="X430" s="149">
        <v>1</v>
      </c>
      <c r="Y430" s="149">
        <v>1</v>
      </c>
      <c r="Z430" s="149">
        <v>1</v>
      </c>
      <c r="AA430" s="149">
        <v>1</v>
      </c>
      <c r="AB430" s="149">
        <v>1</v>
      </c>
      <c r="AC430" s="149">
        <v>1</v>
      </c>
      <c r="AD430" s="149">
        <v>1</v>
      </c>
      <c r="AE430" s="149">
        <v>1</v>
      </c>
      <c r="AF430" s="149">
        <v>1</v>
      </c>
      <c r="AG430" s="149">
        <v>1</v>
      </c>
      <c r="AH430" s="149">
        <v>1</v>
      </c>
      <c r="AI430" s="149">
        <v>1</v>
      </c>
      <c r="AJ430" s="149">
        <v>1</v>
      </c>
      <c r="AK430" s="149">
        <v>1</v>
      </c>
      <c r="AL430" s="149">
        <v>1</v>
      </c>
      <c r="AM430" s="149">
        <v>1</v>
      </c>
      <c r="AN430" s="149">
        <v>1</v>
      </c>
      <c r="AO430" s="149">
        <v>1</v>
      </c>
      <c r="AP430" s="149">
        <v>1</v>
      </c>
      <c r="AQ430" s="149">
        <v>1</v>
      </c>
      <c r="AR430" s="149">
        <v>1</v>
      </c>
      <c r="AS430" s="149">
        <v>1</v>
      </c>
      <c r="AT430" s="149">
        <v>1</v>
      </c>
      <c r="AU430" s="149">
        <v>1</v>
      </c>
      <c r="AV430" s="149">
        <v>1</v>
      </c>
      <c r="AW430" s="149">
        <v>1</v>
      </c>
      <c r="AX430" s="149">
        <v>1</v>
      </c>
      <c r="AY430" s="149">
        <v>1</v>
      </c>
      <c r="AZ430" s="149">
        <v>1</v>
      </c>
      <c r="BA430" s="149">
        <v>1</v>
      </c>
      <c r="BB430" s="149">
        <v>1</v>
      </c>
      <c r="BC430" s="149">
        <v>1</v>
      </c>
      <c r="BD430" s="149">
        <v>1</v>
      </c>
      <c r="BE430" s="149">
        <v>1</v>
      </c>
      <c r="BF430" s="149">
        <v>1</v>
      </c>
      <c r="BG430" s="149">
        <v>1</v>
      </c>
      <c r="BH430" s="149">
        <v>1</v>
      </c>
      <c r="BI430" s="149">
        <v>1</v>
      </c>
      <c r="BJ430" s="149">
        <v>1</v>
      </c>
      <c r="BK430" s="149">
        <v>1</v>
      </c>
      <c r="BL430" s="149">
        <v>1</v>
      </c>
      <c r="BM430" s="149">
        <v>1</v>
      </c>
      <c r="BN430" s="149">
        <v>1</v>
      </c>
      <c r="BO430" s="149">
        <v>1</v>
      </c>
      <c r="BP430" s="149">
        <v>1</v>
      </c>
      <c r="BQ430" s="149">
        <v>1</v>
      </c>
      <c r="BR430" s="149">
        <v>1</v>
      </c>
      <c r="BS430" s="149">
        <v>1</v>
      </c>
      <c r="BT430" s="149">
        <v>1</v>
      </c>
      <c r="BU430" s="149"/>
      <c r="BV430" s="149"/>
      <c r="BW430" s="149"/>
      <c r="BX430" s="149"/>
      <c r="BY430" s="149"/>
      <c r="BZ430" s="149"/>
      <c r="CA430" s="149"/>
      <c r="CB430" s="149"/>
      <c r="CC430" s="149"/>
      <c r="CD430" s="149"/>
      <c r="CE430" s="149"/>
      <c r="CF430" s="149"/>
      <c r="CG430" s="149"/>
      <c r="CH430" s="149"/>
      <c r="CI430" s="149"/>
      <c r="CJ430" s="149"/>
      <c r="CK430" s="149"/>
      <c r="CL430" s="149"/>
      <c r="CM430" s="149"/>
      <c r="CN430" s="149"/>
      <c r="CO430" s="149"/>
      <c r="CP430" s="149"/>
      <c r="CQ430" s="149"/>
      <c r="CR430" s="149"/>
      <c r="CS430" s="150"/>
      <c r="CT430" s="151"/>
      <c r="CW430" s="68"/>
      <c r="CX430" s="152"/>
    </row>
    <row r="431" spans="1:102">
      <c r="A431" s="289" t="s">
        <v>8334</v>
      </c>
      <c r="B431" s="146" t="s">
        <v>882</v>
      </c>
      <c r="C431" s="147" t="str">
        <f>+_xlfn.XLOOKUP(B431,'R4'!B:B,'R4'!C:C)</f>
        <v>AMR - KAMYON - MAN - KH</v>
      </c>
      <c r="D431" s="147"/>
      <c r="E431" s="150" t="s">
        <v>5135</v>
      </c>
      <c r="F431" s="150" t="s">
        <v>38</v>
      </c>
      <c r="G431" s="150" t="s">
        <v>35</v>
      </c>
      <c r="H431" s="150" t="s">
        <v>8271</v>
      </c>
      <c r="I431" s="156"/>
      <c r="J431" s="148">
        <v>0</v>
      </c>
      <c r="K431" s="149">
        <v>0</v>
      </c>
      <c r="L431" s="149">
        <v>0</v>
      </c>
      <c r="M431" s="149">
        <v>0</v>
      </c>
      <c r="N431" s="149">
        <v>0</v>
      </c>
      <c r="O431" s="149">
        <v>0</v>
      </c>
      <c r="P431" s="149">
        <v>0</v>
      </c>
      <c r="Q431" s="149">
        <v>0</v>
      </c>
      <c r="R431" s="149">
        <v>0</v>
      </c>
      <c r="S431" s="149">
        <v>0</v>
      </c>
      <c r="T431" s="149">
        <v>0</v>
      </c>
      <c r="U431" s="149">
        <v>1</v>
      </c>
      <c r="V431" s="149">
        <v>1</v>
      </c>
      <c r="W431" s="149">
        <v>1</v>
      </c>
      <c r="X431" s="149">
        <v>1</v>
      </c>
      <c r="Y431" s="149">
        <v>1</v>
      </c>
      <c r="Z431" s="149">
        <v>1</v>
      </c>
      <c r="AA431" s="149">
        <v>1</v>
      </c>
      <c r="AB431" s="149">
        <v>1</v>
      </c>
      <c r="AC431" s="149">
        <v>1</v>
      </c>
      <c r="AD431" s="149">
        <v>1</v>
      </c>
      <c r="AE431" s="149">
        <v>1</v>
      </c>
      <c r="AF431" s="149">
        <v>1</v>
      </c>
      <c r="AG431" s="149">
        <v>1</v>
      </c>
      <c r="AH431" s="149">
        <v>1</v>
      </c>
      <c r="AI431" s="149">
        <v>1</v>
      </c>
      <c r="AJ431" s="149">
        <v>1</v>
      </c>
      <c r="AK431" s="149">
        <v>1</v>
      </c>
      <c r="AL431" s="149">
        <v>1</v>
      </c>
      <c r="AM431" s="149">
        <v>1</v>
      </c>
      <c r="AN431" s="149">
        <v>1</v>
      </c>
      <c r="AO431" s="149">
        <v>1</v>
      </c>
      <c r="AP431" s="149">
        <v>1</v>
      </c>
      <c r="AQ431" s="149">
        <v>1</v>
      </c>
      <c r="AR431" s="149">
        <v>1</v>
      </c>
      <c r="AS431" s="149">
        <v>1</v>
      </c>
      <c r="AT431" s="149">
        <v>1</v>
      </c>
      <c r="AU431" s="149">
        <v>1</v>
      </c>
      <c r="AV431" s="149">
        <v>1</v>
      </c>
      <c r="AW431" s="149">
        <v>1</v>
      </c>
      <c r="AX431" s="149">
        <v>1</v>
      </c>
      <c r="AY431" s="149">
        <v>1</v>
      </c>
      <c r="AZ431" s="149">
        <v>1</v>
      </c>
      <c r="BA431" s="149">
        <v>1</v>
      </c>
      <c r="BB431" s="149">
        <v>1</v>
      </c>
      <c r="BC431" s="149">
        <v>1</v>
      </c>
      <c r="BD431" s="149">
        <v>1</v>
      </c>
      <c r="BE431" s="149">
        <v>1</v>
      </c>
      <c r="BF431" s="149">
        <v>1</v>
      </c>
      <c r="BG431" s="149">
        <v>1</v>
      </c>
      <c r="BH431" s="149">
        <v>1</v>
      </c>
      <c r="BI431" s="149">
        <v>1</v>
      </c>
      <c r="BJ431" s="149">
        <v>1</v>
      </c>
      <c r="BK431" s="149">
        <v>1</v>
      </c>
      <c r="BL431" s="149">
        <v>1</v>
      </c>
      <c r="BM431" s="149">
        <v>1</v>
      </c>
      <c r="BN431" s="149">
        <v>1</v>
      </c>
      <c r="BO431" s="149">
        <v>1</v>
      </c>
      <c r="BP431" s="149">
        <v>1</v>
      </c>
      <c r="BQ431" s="149">
        <v>1</v>
      </c>
      <c r="BR431" s="149">
        <v>1</v>
      </c>
      <c r="BS431" s="149">
        <v>1</v>
      </c>
      <c r="BT431" s="149">
        <v>1</v>
      </c>
      <c r="BU431" s="149"/>
      <c r="BV431" s="149"/>
      <c r="BW431" s="149"/>
      <c r="BX431" s="149"/>
      <c r="BY431" s="149"/>
      <c r="BZ431" s="149"/>
      <c r="CA431" s="149"/>
      <c r="CB431" s="149"/>
      <c r="CC431" s="149"/>
      <c r="CD431" s="149"/>
      <c r="CE431" s="149"/>
      <c r="CF431" s="149"/>
      <c r="CG431" s="149"/>
      <c r="CH431" s="149"/>
      <c r="CI431" s="149"/>
      <c r="CJ431" s="149"/>
      <c r="CK431" s="149"/>
      <c r="CL431" s="149"/>
      <c r="CM431" s="149"/>
      <c r="CN431" s="149"/>
      <c r="CO431" s="149"/>
      <c r="CP431" s="149"/>
      <c r="CQ431" s="149"/>
      <c r="CR431" s="149"/>
      <c r="CS431" s="150"/>
      <c r="CT431" s="151"/>
      <c r="CW431" s="68"/>
      <c r="CX431" s="152"/>
    </row>
    <row r="432" spans="1:102">
      <c r="A432" s="289" t="s">
        <v>8334</v>
      </c>
      <c r="B432" s="146" t="s">
        <v>885</v>
      </c>
      <c r="C432" s="147" t="str">
        <f>+_xlfn.XLOOKUP(B432,'R4'!B:B,'R4'!C:C)</f>
        <v>AMR - KAMYON - MAN - KH</v>
      </c>
      <c r="D432" s="147"/>
      <c r="E432" s="150" t="s">
        <v>5163</v>
      </c>
      <c r="F432" s="150" t="s">
        <v>38</v>
      </c>
      <c r="G432" s="150" t="s">
        <v>35</v>
      </c>
      <c r="H432" s="150" t="s">
        <v>8271</v>
      </c>
      <c r="I432" s="156"/>
      <c r="J432" s="148">
        <v>0</v>
      </c>
      <c r="K432" s="149">
        <v>0</v>
      </c>
      <c r="L432" s="149">
        <v>0</v>
      </c>
      <c r="M432" s="149">
        <v>0</v>
      </c>
      <c r="N432" s="149">
        <v>0</v>
      </c>
      <c r="O432" s="149">
        <v>0</v>
      </c>
      <c r="P432" s="149">
        <v>0</v>
      </c>
      <c r="Q432" s="149">
        <v>0</v>
      </c>
      <c r="R432" s="149">
        <v>0</v>
      </c>
      <c r="S432" s="149">
        <v>0</v>
      </c>
      <c r="T432" s="149">
        <v>0</v>
      </c>
      <c r="U432" s="149">
        <v>1</v>
      </c>
      <c r="V432" s="149">
        <v>1</v>
      </c>
      <c r="W432" s="149">
        <v>1</v>
      </c>
      <c r="X432" s="149">
        <v>1</v>
      </c>
      <c r="Y432" s="149">
        <v>1</v>
      </c>
      <c r="Z432" s="149">
        <v>1</v>
      </c>
      <c r="AA432" s="149">
        <v>1</v>
      </c>
      <c r="AB432" s="149">
        <v>1</v>
      </c>
      <c r="AC432" s="149">
        <v>1</v>
      </c>
      <c r="AD432" s="149">
        <v>1</v>
      </c>
      <c r="AE432" s="149">
        <v>1</v>
      </c>
      <c r="AF432" s="149">
        <v>1</v>
      </c>
      <c r="AG432" s="149">
        <v>1</v>
      </c>
      <c r="AH432" s="149">
        <v>1</v>
      </c>
      <c r="AI432" s="149">
        <v>1</v>
      </c>
      <c r="AJ432" s="149">
        <v>1</v>
      </c>
      <c r="AK432" s="149">
        <v>1</v>
      </c>
      <c r="AL432" s="149">
        <v>1</v>
      </c>
      <c r="AM432" s="149">
        <v>1</v>
      </c>
      <c r="AN432" s="149">
        <v>1</v>
      </c>
      <c r="AO432" s="149">
        <v>1</v>
      </c>
      <c r="AP432" s="149">
        <v>1</v>
      </c>
      <c r="AQ432" s="149">
        <v>1</v>
      </c>
      <c r="AR432" s="149">
        <v>1</v>
      </c>
      <c r="AS432" s="149">
        <v>1</v>
      </c>
      <c r="AT432" s="149">
        <v>1</v>
      </c>
      <c r="AU432" s="149">
        <v>1</v>
      </c>
      <c r="AV432" s="149">
        <v>1</v>
      </c>
      <c r="AW432" s="149">
        <v>1</v>
      </c>
      <c r="AX432" s="149">
        <v>1</v>
      </c>
      <c r="AY432" s="149">
        <v>1</v>
      </c>
      <c r="AZ432" s="149">
        <v>1</v>
      </c>
      <c r="BA432" s="149">
        <v>1</v>
      </c>
      <c r="BB432" s="149">
        <v>1</v>
      </c>
      <c r="BC432" s="149">
        <v>1</v>
      </c>
      <c r="BD432" s="149">
        <v>1</v>
      </c>
      <c r="BE432" s="149">
        <v>1</v>
      </c>
      <c r="BF432" s="149">
        <v>1</v>
      </c>
      <c r="BG432" s="149">
        <v>1</v>
      </c>
      <c r="BH432" s="149">
        <v>1</v>
      </c>
      <c r="BI432" s="149">
        <v>1</v>
      </c>
      <c r="BJ432" s="149">
        <v>1</v>
      </c>
      <c r="BK432" s="149">
        <v>1</v>
      </c>
      <c r="BL432" s="149">
        <v>1</v>
      </c>
      <c r="BM432" s="149">
        <v>1</v>
      </c>
      <c r="BN432" s="149">
        <v>1</v>
      </c>
      <c r="BO432" s="149">
        <v>1</v>
      </c>
      <c r="BP432" s="149">
        <v>1</v>
      </c>
      <c r="BQ432" s="149">
        <v>1</v>
      </c>
      <c r="BR432" s="149">
        <v>1</v>
      </c>
      <c r="BS432" s="149">
        <v>1</v>
      </c>
      <c r="BT432" s="149">
        <v>1</v>
      </c>
      <c r="BU432" s="149"/>
      <c r="BV432" s="149"/>
      <c r="BW432" s="149"/>
      <c r="BX432" s="149"/>
      <c r="BY432" s="149"/>
      <c r="BZ432" s="149"/>
      <c r="CA432" s="149"/>
      <c r="CB432" s="149"/>
      <c r="CC432" s="149"/>
      <c r="CD432" s="149"/>
      <c r="CE432" s="149"/>
      <c r="CF432" s="149"/>
      <c r="CG432" s="149"/>
      <c r="CH432" s="149"/>
      <c r="CI432" s="149"/>
      <c r="CJ432" s="149"/>
      <c r="CK432" s="149"/>
      <c r="CL432" s="149"/>
      <c r="CM432" s="149"/>
      <c r="CN432" s="149"/>
      <c r="CO432" s="149"/>
      <c r="CP432" s="149"/>
      <c r="CQ432" s="149"/>
      <c r="CR432" s="149"/>
      <c r="CS432" s="150"/>
      <c r="CT432" s="151"/>
      <c r="CW432" s="68"/>
      <c r="CX432" s="152"/>
    </row>
    <row r="433" spans="1:102">
      <c r="A433" s="289" t="s">
        <v>8334</v>
      </c>
      <c r="B433" s="146" t="s">
        <v>888</v>
      </c>
      <c r="C433" s="147" t="str">
        <f>+_xlfn.XLOOKUP(B433,'R4'!B:B,'R4'!C:C)</f>
        <v>AMR - KAMYON - MAN - KH</v>
      </c>
      <c r="D433" s="147"/>
      <c r="E433" s="150" t="s">
        <v>5163</v>
      </c>
      <c r="F433" s="150" t="s">
        <v>38</v>
      </c>
      <c r="G433" s="150" t="s">
        <v>35</v>
      </c>
      <c r="H433" s="150" t="s">
        <v>8271</v>
      </c>
      <c r="I433" s="156"/>
      <c r="J433" s="148">
        <v>0</v>
      </c>
      <c r="K433" s="149">
        <v>0</v>
      </c>
      <c r="L433" s="149">
        <v>0</v>
      </c>
      <c r="M433" s="149">
        <v>0</v>
      </c>
      <c r="N433" s="149">
        <v>0</v>
      </c>
      <c r="O433" s="149">
        <v>0</v>
      </c>
      <c r="P433" s="149">
        <v>0</v>
      </c>
      <c r="Q433" s="149">
        <v>0</v>
      </c>
      <c r="R433" s="149">
        <v>0</v>
      </c>
      <c r="S433" s="149">
        <v>0</v>
      </c>
      <c r="T433" s="149">
        <v>0</v>
      </c>
      <c r="U433" s="149">
        <v>1</v>
      </c>
      <c r="V433" s="149">
        <v>1</v>
      </c>
      <c r="W433" s="149">
        <v>1</v>
      </c>
      <c r="X433" s="149">
        <v>1</v>
      </c>
      <c r="Y433" s="149">
        <v>1</v>
      </c>
      <c r="Z433" s="149">
        <v>1</v>
      </c>
      <c r="AA433" s="149">
        <v>1</v>
      </c>
      <c r="AB433" s="149">
        <v>1</v>
      </c>
      <c r="AC433" s="149">
        <v>1</v>
      </c>
      <c r="AD433" s="149">
        <v>1</v>
      </c>
      <c r="AE433" s="149">
        <v>1</v>
      </c>
      <c r="AF433" s="149">
        <v>1</v>
      </c>
      <c r="AG433" s="149">
        <v>1</v>
      </c>
      <c r="AH433" s="149">
        <v>1</v>
      </c>
      <c r="AI433" s="149">
        <v>1</v>
      </c>
      <c r="AJ433" s="149">
        <v>1</v>
      </c>
      <c r="AK433" s="149">
        <v>1</v>
      </c>
      <c r="AL433" s="149">
        <v>1</v>
      </c>
      <c r="AM433" s="149">
        <v>1</v>
      </c>
      <c r="AN433" s="149">
        <v>1</v>
      </c>
      <c r="AO433" s="149">
        <v>1</v>
      </c>
      <c r="AP433" s="149">
        <v>1</v>
      </c>
      <c r="AQ433" s="149">
        <v>1</v>
      </c>
      <c r="AR433" s="149">
        <v>1</v>
      </c>
      <c r="AS433" s="149">
        <v>1</v>
      </c>
      <c r="AT433" s="149">
        <v>1</v>
      </c>
      <c r="AU433" s="149">
        <v>1</v>
      </c>
      <c r="AV433" s="149">
        <v>1</v>
      </c>
      <c r="AW433" s="149">
        <v>1</v>
      </c>
      <c r="AX433" s="149">
        <v>1</v>
      </c>
      <c r="AY433" s="149">
        <v>1</v>
      </c>
      <c r="AZ433" s="149">
        <v>1</v>
      </c>
      <c r="BA433" s="149">
        <v>1</v>
      </c>
      <c r="BB433" s="149">
        <v>1</v>
      </c>
      <c r="BC433" s="149">
        <v>1</v>
      </c>
      <c r="BD433" s="149">
        <v>1</v>
      </c>
      <c r="BE433" s="149">
        <v>1</v>
      </c>
      <c r="BF433" s="149">
        <v>1</v>
      </c>
      <c r="BG433" s="149">
        <v>1</v>
      </c>
      <c r="BH433" s="149">
        <v>1</v>
      </c>
      <c r="BI433" s="149">
        <v>1</v>
      </c>
      <c r="BJ433" s="149">
        <v>1</v>
      </c>
      <c r="BK433" s="149">
        <v>1</v>
      </c>
      <c r="BL433" s="149">
        <v>1</v>
      </c>
      <c r="BM433" s="149">
        <v>1</v>
      </c>
      <c r="BN433" s="149">
        <v>1</v>
      </c>
      <c r="BO433" s="149">
        <v>1</v>
      </c>
      <c r="BP433" s="149">
        <v>1</v>
      </c>
      <c r="BQ433" s="149">
        <v>1</v>
      </c>
      <c r="BR433" s="149">
        <v>1</v>
      </c>
      <c r="BS433" s="149">
        <v>1</v>
      </c>
      <c r="BT433" s="149">
        <v>1</v>
      </c>
      <c r="BU433" s="149"/>
      <c r="BV433" s="149"/>
      <c r="BW433" s="149"/>
      <c r="BX433" s="149"/>
      <c r="BY433" s="149"/>
      <c r="BZ433" s="149"/>
      <c r="CA433" s="149"/>
      <c r="CB433" s="149"/>
      <c r="CC433" s="149"/>
      <c r="CD433" s="149"/>
      <c r="CE433" s="149"/>
      <c r="CF433" s="149"/>
      <c r="CG433" s="149"/>
      <c r="CH433" s="149"/>
      <c r="CI433" s="149"/>
      <c r="CJ433" s="149"/>
      <c r="CK433" s="149"/>
      <c r="CL433" s="149"/>
      <c r="CM433" s="149"/>
      <c r="CN433" s="149"/>
      <c r="CO433" s="149"/>
      <c r="CP433" s="149"/>
      <c r="CQ433" s="149"/>
      <c r="CR433" s="149"/>
      <c r="CS433" s="150"/>
      <c r="CT433" s="151"/>
      <c r="CW433" s="68"/>
      <c r="CX433" s="152"/>
    </row>
    <row r="434" spans="1:102">
      <c r="A434" s="289" t="s">
        <v>8334</v>
      </c>
      <c r="B434" s="146" t="s">
        <v>891</v>
      </c>
      <c r="C434" s="147" t="str">
        <f>+_xlfn.XLOOKUP(B434,'R4'!B:B,'R4'!C:C)</f>
        <v>AMR - KAMYON - MAN - KH</v>
      </c>
      <c r="D434" s="147"/>
      <c r="E434" s="150" t="s">
        <v>5163</v>
      </c>
      <c r="F434" s="150" t="s">
        <v>38</v>
      </c>
      <c r="G434" s="150" t="s">
        <v>35</v>
      </c>
      <c r="H434" s="150" t="s">
        <v>8271</v>
      </c>
      <c r="I434" s="156"/>
      <c r="J434" s="148">
        <v>0</v>
      </c>
      <c r="K434" s="149">
        <v>0</v>
      </c>
      <c r="L434" s="149">
        <v>0</v>
      </c>
      <c r="M434" s="149">
        <v>0</v>
      </c>
      <c r="N434" s="149">
        <v>0</v>
      </c>
      <c r="O434" s="149">
        <v>0</v>
      </c>
      <c r="P434" s="149">
        <v>0</v>
      </c>
      <c r="Q434" s="149">
        <v>0</v>
      </c>
      <c r="R434" s="149">
        <v>0</v>
      </c>
      <c r="S434" s="149">
        <v>0</v>
      </c>
      <c r="T434" s="149">
        <v>0</v>
      </c>
      <c r="U434" s="149">
        <v>1</v>
      </c>
      <c r="V434" s="149">
        <v>1</v>
      </c>
      <c r="W434" s="149">
        <v>1</v>
      </c>
      <c r="X434" s="149">
        <v>1</v>
      </c>
      <c r="Y434" s="149">
        <v>1</v>
      </c>
      <c r="Z434" s="149">
        <v>1</v>
      </c>
      <c r="AA434" s="149">
        <v>1</v>
      </c>
      <c r="AB434" s="149">
        <v>1</v>
      </c>
      <c r="AC434" s="149">
        <v>1</v>
      </c>
      <c r="AD434" s="149">
        <v>1</v>
      </c>
      <c r="AE434" s="149">
        <v>1</v>
      </c>
      <c r="AF434" s="149">
        <v>1</v>
      </c>
      <c r="AG434" s="149">
        <v>1</v>
      </c>
      <c r="AH434" s="149">
        <v>1</v>
      </c>
      <c r="AI434" s="149">
        <v>1</v>
      </c>
      <c r="AJ434" s="149">
        <v>1</v>
      </c>
      <c r="AK434" s="149">
        <v>1</v>
      </c>
      <c r="AL434" s="149">
        <v>1</v>
      </c>
      <c r="AM434" s="149">
        <v>1</v>
      </c>
      <c r="AN434" s="149">
        <v>1</v>
      </c>
      <c r="AO434" s="149">
        <v>1</v>
      </c>
      <c r="AP434" s="149">
        <v>1</v>
      </c>
      <c r="AQ434" s="149">
        <v>1</v>
      </c>
      <c r="AR434" s="149">
        <v>1</v>
      </c>
      <c r="AS434" s="149">
        <v>1</v>
      </c>
      <c r="AT434" s="149">
        <v>1</v>
      </c>
      <c r="AU434" s="149">
        <v>1</v>
      </c>
      <c r="AV434" s="149">
        <v>1</v>
      </c>
      <c r="AW434" s="149">
        <v>1</v>
      </c>
      <c r="AX434" s="149">
        <v>1</v>
      </c>
      <c r="AY434" s="149">
        <v>1</v>
      </c>
      <c r="AZ434" s="149">
        <v>1</v>
      </c>
      <c r="BA434" s="149">
        <v>1</v>
      </c>
      <c r="BB434" s="149">
        <v>1</v>
      </c>
      <c r="BC434" s="149">
        <v>1</v>
      </c>
      <c r="BD434" s="149">
        <v>1</v>
      </c>
      <c r="BE434" s="149">
        <v>1</v>
      </c>
      <c r="BF434" s="149">
        <v>1</v>
      </c>
      <c r="BG434" s="149">
        <v>1</v>
      </c>
      <c r="BH434" s="149">
        <v>1</v>
      </c>
      <c r="BI434" s="149">
        <v>1</v>
      </c>
      <c r="BJ434" s="149">
        <v>1</v>
      </c>
      <c r="BK434" s="149">
        <v>1</v>
      </c>
      <c r="BL434" s="149">
        <v>1</v>
      </c>
      <c r="BM434" s="149">
        <v>1</v>
      </c>
      <c r="BN434" s="149">
        <v>1</v>
      </c>
      <c r="BO434" s="149">
        <v>1</v>
      </c>
      <c r="BP434" s="149">
        <v>1</v>
      </c>
      <c r="BQ434" s="149">
        <v>1</v>
      </c>
      <c r="BR434" s="149">
        <v>1</v>
      </c>
      <c r="BS434" s="149">
        <v>1</v>
      </c>
      <c r="BT434" s="149">
        <v>1</v>
      </c>
      <c r="BU434" s="149"/>
      <c r="BV434" s="149"/>
      <c r="BW434" s="149"/>
      <c r="BX434" s="149"/>
      <c r="BY434" s="149"/>
      <c r="BZ434" s="149"/>
      <c r="CA434" s="149"/>
      <c r="CB434" s="149"/>
      <c r="CC434" s="149"/>
      <c r="CD434" s="149"/>
      <c r="CE434" s="149"/>
      <c r="CF434" s="149"/>
      <c r="CG434" s="149"/>
      <c r="CH434" s="149"/>
      <c r="CI434" s="149"/>
      <c r="CJ434" s="149"/>
      <c r="CK434" s="149"/>
      <c r="CL434" s="149"/>
      <c r="CM434" s="149"/>
      <c r="CN434" s="149"/>
      <c r="CO434" s="149"/>
      <c r="CP434" s="149"/>
      <c r="CQ434" s="149"/>
      <c r="CR434" s="149"/>
      <c r="CS434" s="150"/>
      <c r="CT434" s="151"/>
      <c r="CW434" s="68"/>
      <c r="CX434" s="152"/>
    </row>
    <row r="435" spans="1:102">
      <c r="A435" s="289" t="s">
        <v>8334</v>
      </c>
      <c r="B435" s="146" t="s">
        <v>894</v>
      </c>
      <c r="C435" s="147" t="str">
        <f>+_xlfn.XLOOKUP(B435,'R4'!B:B,'R4'!C:C)</f>
        <v>AMR - KAMYON - MAN - KH</v>
      </c>
      <c r="D435" s="147"/>
      <c r="E435" s="150" t="s">
        <v>5163</v>
      </c>
      <c r="F435" s="150" t="s">
        <v>38</v>
      </c>
      <c r="G435" s="150" t="s">
        <v>35</v>
      </c>
      <c r="H435" s="150" t="s">
        <v>8271</v>
      </c>
      <c r="I435" s="156"/>
      <c r="J435" s="148">
        <v>0</v>
      </c>
      <c r="K435" s="149">
        <v>0</v>
      </c>
      <c r="L435" s="149">
        <v>0</v>
      </c>
      <c r="M435" s="149">
        <v>0</v>
      </c>
      <c r="N435" s="149">
        <v>0</v>
      </c>
      <c r="O435" s="149">
        <v>0</v>
      </c>
      <c r="P435" s="149">
        <v>0</v>
      </c>
      <c r="Q435" s="149">
        <v>0</v>
      </c>
      <c r="R435" s="149">
        <v>0</v>
      </c>
      <c r="S435" s="149">
        <v>0</v>
      </c>
      <c r="T435" s="149">
        <v>0</v>
      </c>
      <c r="U435" s="149">
        <v>1</v>
      </c>
      <c r="V435" s="149">
        <v>1</v>
      </c>
      <c r="W435" s="149">
        <v>1</v>
      </c>
      <c r="X435" s="149">
        <v>1</v>
      </c>
      <c r="Y435" s="149">
        <v>1</v>
      </c>
      <c r="Z435" s="149">
        <v>1</v>
      </c>
      <c r="AA435" s="149">
        <v>1</v>
      </c>
      <c r="AB435" s="149">
        <v>1</v>
      </c>
      <c r="AC435" s="149">
        <v>1</v>
      </c>
      <c r="AD435" s="149">
        <v>1</v>
      </c>
      <c r="AE435" s="149">
        <v>1</v>
      </c>
      <c r="AF435" s="149">
        <v>1</v>
      </c>
      <c r="AG435" s="149">
        <v>1</v>
      </c>
      <c r="AH435" s="149">
        <v>1</v>
      </c>
      <c r="AI435" s="149">
        <v>1</v>
      </c>
      <c r="AJ435" s="149">
        <v>1</v>
      </c>
      <c r="AK435" s="149">
        <v>1</v>
      </c>
      <c r="AL435" s="149">
        <v>1</v>
      </c>
      <c r="AM435" s="149">
        <v>1</v>
      </c>
      <c r="AN435" s="149">
        <v>1</v>
      </c>
      <c r="AO435" s="149">
        <v>1</v>
      </c>
      <c r="AP435" s="149">
        <v>1</v>
      </c>
      <c r="AQ435" s="149">
        <v>1</v>
      </c>
      <c r="AR435" s="149">
        <v>1</v>
      </c>
      <c r="AS435" s="149">
        <v>1</v>
      </c>
      <c r="AT435" s="149">
        <v>1</v>
      </c>
      <c r="AU435" s="149">
        <v>1</v>
      </c>
      <c r="AV435" s="149">
        <v>1</v>
      </c>
      <c r="AW435" s="149">
        <v>1</v>
      </c>
      <c r="AX435" s="149">
        <v>1</v>
      </c>
      <c r="AY435" s="149">
        <v>1</v>
      </c>
      <c r="AZ435" s="149">
        <v>1</v>
      </c>
      <c r="BA435" s="149">
        <v>1</v>
      </c>
      <c r="BB435" s="149">
        <v>1</v>
      </c>
      <c r="BC435" s="149">
        <v>1</v>
      </c>
      <c r="BD435" s="149">
        <v>1</v>
      </c>
      <c r="BE435" s="149">
        <v>1</v>
      </c>
      <c r="BF435" s="149">
        <v>1</v>
      </c>
      <c r="BG435" s="149">
        <v>1</v>
      </c>
      <c r="BH435" s="149">
        <v>1</v>
      </c>
      <c r="BI435" s="149">
        <v>1</v>
      </c>
      <c r="BJ435" s="149">
        <v>1</v>
      </c>
      <c r="BK435" s="149">
        <v>1</v>
      </c>
      <c r="BL435" s="149">
        <v>1</v>
      </c>
      <c r="BM435" s="149">
        <v>1</v>
      </c>
      <c r="BN435" s="149">
        <v>1</v>
      </c>
      <c r="BO435" s="149">
        <v>1</v>
      </c>
      <c r="BP435" s="149">
        <v>1</v>
      </c>
      <c r="BQ435" s="149">
        <v>1</v>
      </c>
      <c r="BR435" s="149">
        <v>1</v>
      </c>
      <c r="BS435" s="149">
        <v>1</v>
      </c>
      <c r="BT435" s="149">
        <v>1</v>
      </c>
      <c r="BU435" s="149"/>
      <c r="BV435" s="149"/>
      <c r="BW435" s="149"/>
      <c r="BX435" s="149"/>
      <c r="BY435" s="149"/>
      <c r="BZ435" s="149"/>
      <c r="CA435" s="149"/>
      <c r="CB435" s="149"/>
      <c r="CC435" s="149"/>
      <c r="CD435" s="149"/>
      <c r="CE435" s="149"/>
      <c r="CF435" s="149"/>
      <c r="CG435" s="149"/>
      <c r="CH435" s="149"/>
      <c r="CI435" s="149"/>
      <c r="CJ435" s="149"/>
      <c r="CK435" s="149"/>
      <c r="CL435" s="149"/>
      <c r="CM435" s="149"/>
      <c r="CN435" s="149"/>
      <c r="CO435" s="149"/>
      <c r="CP435" s="149"/>
      <c r="CQ435" s="149"/>
      <c r="CR435" s="149"/>
      <c r="CS435" s="150"/>
      <c r="CT435" s="151"/>
      <c r="CW435" s="68"/>
      <c r="CX435" s="152"/>
    </row>
    <row r="436" spans="1:102">
      <c r="A436" s="289" t="s">
        <v>8334</v>
      </c>
      <c r="B436" s="146" t="s">
        <v>897</v>
      </c>
      <c r="C436" s="147" t="str">
        <f>+_xlfn.XLOOKUP(B436,'R4'!B:B,'R4'!C:C)</f>
        <v>AMR - KAMYON - MAN - KH</v>
      </c>
      <c r="D436" s="147"/>
      <c r="E436" s="150" t="s">
        <v>5163</v>
      </c>
      <c r="F436" s="150" t="s">
        <v>38</v>
      </c>
      <c r="G436" s="150" t="s">
        <v>35</v>
      </c>
      <c r="H436" s="150" t="s">
        <v>8271</v>
      </c>
      <c r="I436" s="156"/>
      <c r="J436" s="148">
        <v>0</v>
      </c>
      <c r="K436" s="149">
        <v>0</v>
      </c>
      <c r="L436" s="149">
        <v>0</v>
      </c>
      <c r="M436" s="149">
        <v>0</v>
      </c>
      <c r="N436" s="149">
        <v>0</v>
      </c>
      <c r="O436" s="149">
        <v>0</v>
      </c>
      <c r="P436" s="149">
        <v>0</v>
      </c>
      <c r="Q436" s="149">
        <v>0</v>
      </c>
      <c r="R436" s="149">
        <v>0</v>
      </c>
      <c r="S436" s="149">
        <v>0</v>
      </c>
      <c r="T436" s="149">
        <v>0</v>
      </c>
      <c r="U436" s="149">
        <v>1</v>
      </c>
      <c r="V436" s="149">
        <v>1</v>
      </c>
      <c r="W436" s="149">
        <v>1</v>
      </c>
      <c r="X436" s="149">
        <v>1</v>
      </c>
      <c r="Y436" s="149">
        <v>1</v>
      </c>
      <c r="Z436" s="149">
        <v>1</v>
      </c>
      <c r="AA436" s="149">
        <v>1</v>
      </c>
      <c r="AB436" s="149">
        <v>1</v>
      </c>
      <c r="AC436" s="149">
        <v>1</v>
      </c>
      <c r="AD436" s="149">
        <v>1</v>
      </c>
      <c r="AE436" s="149">
        <v>1</v>
      </c>
      <c r="AF436" s="149">
        <v>1</v>
      </c>
      <c r="AG436" s="149">
        <v>1</v>
      </c>
      <c r="AH436" s="149">
        <v>1</v>
      </c>
      <c r="AI436" s="149">
        <v>1</v>
      </c>
      <c r="AJ436" s="149">
        <v>1</v>
      </c>
      <c r="AK436" s="149">
        <v>1</v>
      </c>
      <c r="AL436" s="149">
        <v>1</v>
      </c>
      <c r="AM436" s="149">
        <v>1</v>
      </c>
      <c r="AN436" s="149">
        <v>1</v>
      </c>
      <c r="AO436" s="149">
        <v>1</v>
      </c>
      <c r="AP436" s="149">
        <v>1</v>
      </c>
      <c r="AQ436" s="149">
        <v>1</v>
      </c>
      <c r="AR436" s="149">
        <v>1</v>
      </c>
      <c r="AS436" s="149">
        <v>1</v>
      </c>
      <c r="AT436" s="149">
        <v>1</v>
      </c>
      <c r="AU436" s="149">
        <v>1</v>
      </c>
      <c r="AV436" s="149">
        <v>1</v>
      </c>
      <c r="AW436" s="149">
        <v>1</v>
      </c>
      <c r="AX436" s="149">
        <v>1</v>
      </c>
      <c r="AY436" s="149">
        <v>1</v>
      </c>
      <c r="AZ436" s="149">
        <v>1</v>
      </c>
      <c r="BA436" s="149">
        <v>1</v>
      </c>
      <c r="BB436" s="149">
        <v>1</v>
      </c>
      <c r="BC436" s="149">
        <v>1</v>
      </c>
      <c r="BD436" s="149">
        <v>1</v>
      </c>
      <c r="BE436" s="149">
        <v>1</v>
      </c>
      <c r="BF436" s="149">
        <v>1</v>
      </c>
      <c r="BG436" s="149">
        <v>1</v>
      </c>
      <c r="BH436" s="149">
        <v>1</v>
      </c>
      <c r="BI436" s="149">
        <v>1</v>
      </c>
      <c r="BJ436" s="149">
        <v>1</v>
      </c>
      <c r="BK436" s="149">
        <v>1</v>
      </c>
      <c r="BL436" s="149">
        <v>1</v>
      </c>
      <c r="BM436" s="149">
        <v>1</v>
      </c>
      <c r="BN436" s="149">
        <v>1</v>
      </c>
      <c r="BO436" s="149">
        <v>1</v>
      </c>
      <c r="BP436" s="149">
        <v>1</v>
      </c>
      <c r="BQ436" s="149">
        <v>1</v>
      </c>
      <c r="BR436" s="149">
        <v>1</v>
      </c>
      <c r="BS436" s="149">
        <v>1</v>
      </c>
      <c r="BT436" s="149">
        <v>1</v>
      </c>
      <c r="BU436" s="149"/>
      <c r="BV436" s="149"/>
      <c r="BW436" s="149"/>
      <c r="BX436" s="149"/>
      <c r="BY436" s="149"/>
      <c r="BZ436" s="149"/>
      <c r="CA436" s="149"/>
      <c r="CB436" s="149"/>
      <c r="CC436" s="149"/>
      <c r="CD436" s="149"/>
      <c r="CE436" s="149"/>
      <c r="CF436" s="149"/>
      <c r="CG436" s="149"/>
      <c r="CH436" s="149"/>
      <c r="CI436" s="149"/>
      <c r="CJ436" s="149"/>
      <c r="CK436" s="149"/>
      <c r="CL436" s="149"/>
      <c r="CM436" s="149"/>
      <c r="CN436" s="149"/>
      <c r="CO436" s="149"/>
      <c r="CP436" s="149"/>
      <c r="CQ436" s="149"/>
      <c r="CR436" s="149"/>
      <c r="CS436" s="150"/>
      <c r="CT436" s="151"/>
      <c r="CW436" s="68"/>
      <c r="CX436" s="152"/>
    </row>
    <row r="437" spans="1:102">
      <c r="A437" s="289" t="s">
        <v>8334</v>
      </c>
      <c r="B437" s="146" t="s">
        <v>900</v>
      </c>
      <c r="C437" s="147" t="str">
        <f>+_xlfn.XLOOKUP(B437,'R4'!B:B,'R4'!C:C)</f>
        <v>AMR - KAMYON - MAN - KH</v>
      </c>
      <c r="D437" s="147"/>
      <c r="E437" s="150" t="s">
        <v>5163</v>
      </c>
      <c r="F437" s="150" t="s">
        <v>38</v>
      </c>
      <c r="G437" s="150" t="s">
        <v>35</v>
      </c>
      <c r="H437" s="150" t="s">
        <v>8271</v>
      </c>
      <c r="I437" s="156"/>
      <c r="J437" s="148">
        <v>0</v>
      </c>
      <c r="K437" s="149">
        <v>0</v>
      </c>
      <c r="L437" s="149">
        <v>0</v>
      </c>
      <c r="M437" s="149">
        <v>0</v>
      </c>
      <c r="N437" s="149">
        <v>0</v>
      </c>
      <c r="O437" s="149">
        <v>0</v>
      </c>
      <c r="P437" s="149">
        <v>0</v>
      </c>
      <c r="Q437" s="149">
        <v>0</v>
      </c>
      <c r="R437" s="149">
        <v>0</v>
      </c>
      <c r="S437" s="149">
        <v>0</v>
      </c>
      <c r="T437" s="149">
        <v>0</v>
      </c>
      <c r="U437" s="149">
        <v>1</v>
      </c>
      <c r="V437" s="149">
        <v>1</v>
      </c>
      <c r="W437" s="149">
        <v>1</v>
      </c>
      <c r="X437" s="149">
        <v>1</v>
      </c>
      <c r="Y437" s="149">
        <v>1</v>
      </c>
      <c r="Z437" s="149">
        <v>1</v>
      </c>
      <c r="AA437" s="149">
        <v>1</v>
      </c>
      <c r="AB437" s="149">
        <v>1</v>
      </c>
      <c r="AC437" s="149">
        <v>1</v>
      </c>
      <c r="AD437" s="149">
        <v>1</v>
      </c>
      <c r="AE437" s="149">
        <v>1</v>
      </c>
      <c r="AF437" s="149">
        <v>1</v>
      </c>
      <c r="AG437" s="149">
        <v>1</v>
      </c>
      <c r="AH437" s="149">
        <v>1</v>
      </c>
      <c r="AI437" s="149">
        <v>1</v>
      </c>
      <c r="AJ437" s="149">
        <v>1</v>
      </c>
      <c r="AK437" s="149">
        <v>1</v>
      </c>
      <c r="AL437" s="149">
        <v>1</v>
      </c>
      <c r="AM437" s="149">
        <v>1</v>
      </c>
      <c r="AN437" s="149">
        <v>1</v>
      </c>
      <c r="AO437" s="149">
        <v>1</v>
      </c>
      <c r="AP437" s="149">
        <v>1</v>
      </c>
      <c r="AQ437" s="149">
        <v>1</v>
      </c>
      <c r="AR437" s="149">
        <v>1</v>
      </c>
      <c r="AS437" s="149">
        <v>1</v>
      </c>
      <c r="AT437" s="149">
        <v>1</v>
      </c>
      <c r="AU437" s="149">
        <v>1</v>
      </c>
      <c r="AV437" s="149">
        <v>1</v>
      </c>
      <c r="AW437" s="149">
        <v>1</v>
      </c>
      <c r="AX437" s="149">
        <v>1</v>
      </c>
      <c r="AY437" s="149">
        <v>1</v>
      </c>
      <c r="AZ437" s="149">
        <v>1</v>
      </c>
      <c r="BA437" s="149">
        <v>1</v>
      </c>
      <c r="BB437" s="149">
        <v>1</v>
      </c>
      <c r="BC437" s="149">
        <v>1</v>
      </c>
      <c r="BD437" s="149">
        <v>1</v>
      </c>
      <c r="BE437" s="149">
        <v>1</v>
      </c>
      <c r="BF437" s="149">
        <v>1</v>
      </c>
      <c r="BG437" s="149">
        <v>1</v>
      </c>
      <c r="BH437" s="149">
        <v>1</v>
      </c>
      <c r="BI437" s="149">
        <v>1</v>
      </c>
      <c r="BJ437" s="149">
        <v>1</v>
      </c>
      <c r="BK437" s="149">
        <v>1</v>
      </c>
      <c r="BL437" s="149">
        <v>1</v>
      </c>
      <c r="BM437" s="149">
        <v>1</v>
      </c>
      <c r="BN437" s="149">
        <v>1</v>
      </c>
      <c r="BO437" s="149">
        <v>1</v>
      </c>
      <c r="BP437" s="149">
        <v>1</v>
      </c>
      <c r="BQ437" s="149">
        <v>1</v>
      </c>
      <c r="BR437" s="149">
        <v>1</v>
      </c>
      <c r="BS437" s="149">
        <v>1</v>
      </c>
      <c r="BT437" s="149">
        <v>1</v>
      </c>
      <c r="BU437" s="149"/>
      <c r="BV437" s="149"/>
      <c r="BW437" s="149"/>
      <c r="BX437" s="149"/>
      <c r="BY437" s="149"/>
      <c r="BZ437" s="149"/>
      <c r="CA437" s="149"/>
      <c r="CB437" s="149"/>
      <c r="CC437" s="149"/>
      <c r="CD437" s="149"/>
      <c r="CE437" s="149"/>
      <c r="CF437" s="149"/>
      <c r="CG437" s="149"/>
      <c r="CH437" s="149"/>
      <c r="CI437" s="149"/>
      <c r="CJ437" s="149"/>
      <c r="CK437" s="149"/>
      <c r="CL437" s="149"/>
      <c r="CM437" s="149"/>
      <c r="CN437" s="149"/>
      <c r="CO437" s="149"/>
      <c r="CP437" s="149"/>
      <c r="CQ437" s="149"/>
      <c r="CR437" s="149"/>
      <c r="CS437" s="150"/>
      <c r="CT437" s="151"/>
      <c r="CW437" s="68"/>
      <c r="CX437" s="152"/>
    </row>
    <row r="438" spans="1:102">
      <c r="A438" s="289" t="s">
        <v>8334</v>
      </c>
      <c r="B438" s="146" t="s">
        <v>903</v>
      </c>
      <c r="C438" s="147" t="str">
        <f>+_xlfn.XLOOKUP(B438,'R4'!B:B,'R4'!C:C)</f>
        <v>AMR - KAMYON - MAN - KH</v>
      </c>
      <c r="D438" s="147"/>
      <c r="E438" s="150" t="s">
        <v>5163</v>
      </c>
      <c r="F438" s="150" t="s">
        <v>38</v>
      </c>
      <c r="G438" s="150" t="s">
        <v>35</v>
      </c>
      <c r="H438" s="150" t="s">
        <v>8271</v>
      </c>
      <c r="I438" s="156"/>
      <c r="J438" s="148">
        <v>0</v>
      </c>
      <c r="K438" s="149">
        <v>0</v>
      </c>
      <c r="L438" s="149">
        <v>0</v>
      </c>
      <c r="M438" s="149">
        <v>0</v>
      </c>
      <c r="N438" s="149">
        <v>0</v>
      </c>
      <c r="O438" s="149">
        <v>0</v>
      </c>
      <c r="P438" s="149">
        <v>0</v>
      </c>
      <c r="Q438" s="149">
        <v>0</v>
      </c>
      <c r="R438" s="149">
        <v>0</v>
      </c>
      <c r="S438" s="149">
        <v>0</v>
      </c>
      <c r="T438" s="149">
        <v>0</v>
      </c>
      <c r="U438" s="149">
        <v>1</v>
      </c>
      <c r="V438" s="149">
        <v>1</v>
      </c>
      <c r="W438" s="149">
        <v>1</v>
      </c>
      <c r="X438" s="149">
        <v>1</v>
      </c>
      <c r="Y438" s="149">
        <v>1</v>
      </c>
      <c r="Z438" s="149">
        <v>1</v>
      </c>
      <c r="AA438" s="149">
        <v>1</v>
      </c>
      <c r="AB438" s="149">
        <v>1</v>
      </c>
      <c r="AC438" s="149">
        <v>1</v>
      </c>
      <c r="AD438" s="149">
        <v>1</v>
      </c>
      <c r="AE438" s="149">
        <v>1</v>
      </c>
      <c r="AF438" s="149">
        <v>1</v>
      </c>
      <c r="AG438" s="149">
        <v>1</v>
      </c>
      <c r="AH438" s="149">
        <v>1</v>
      </c>
      <c r="AI438" s="149">
        <v>1</v>
      </c>
      <c r="AJ438" s="149">
        <v>1</v>
      </c>
      <c r="AK438" s="149">
        <v>1</v>
      </c>
      <c r="AL438" s="149">
        <v>1</v>
      </c>
      <c r="AM438" s="149">
        <v>1</v>
      </c>
      <c r="AN438" s="149">
        <v>1</v>
      </c>
      <c r="AO438" s="149">
        <v>1</v>
      </c>
      <c r="AP438" s="149">
        <v>1</v>
      </c>
      <c r="AQ438" s="149">
        <v>1</v>
      </c>
      <c r="AR438" s="149">
        <v>1</v>
      </c>
      <c r="AS438" s="149">
        <v>1</v>
      </c>
      <c r="AT438" s="149">
        <v>1</v>
      </c>
      <c r="AU438" s="149">
        <v>1</v>
      </c>
      <c r="AV438" s="149">
        <v>1</v>
      </c>
      <c r="AW438" s="149">
        <v>1</v>
      </c>
      <c r="AX438" s="149">
        <v>1</v>
      </c>
      <c r="AY438" s="149">
        <v>1</v>
      </c>
      <c r="AZ438" s="149">
        <v>1</v>
      </c>
      <c r="BA438" s="149">
        <v>1</v>
      </c>
      <c r="BB438" s="149">
        <v>1</v>
      </c>
      <c r="BC438" s="149">
        <v>1</v>
      </c>
      <c r="BD438" s="149">
        <v>1</v>
      </c>
      <c r="BE438" s="149">
        <v>1</v>
      </c>
      <c r="BF438" s="149">
        <v>1</v>
      </c>
      <c r="BG438" s="149">
        <v>1</v>
      </c>
      <c r="BH438" s="149">
        <v>1</v>
      </c>
      <c r="BI438" s="149">
        <v>1</v>
      </c>
      <c r="BJ438" s="149">
        <v>1</v>
      </c>
      <c r="BK438" s="149">
        <v>1</v>
      </c>
      <c r="BL438" s="149">
        <v>1</v>
      </c>
      <c r="BM438" s="149">
        <v>1</v>
      </c>
      <c r="BN438" s="149">
        <v>1</v>
      </c>
      <c r="BO438" s="149">
        <v>1</v>
      </c>
      <c r="BP438" s="149">
        <v>1</v>
      </c>
      <c r="BQ438" s="149">
        <v>1</v>
      </c>
      <c r="BR438" s="149">
        <v>1</v>
      </c>
      <c r="BS438" s="149">
        <v>1</v>
      </c>
      <c r="BT438" s="149">
        <v>1</v>
      </c>
      <c r="BU438" s="149"/>
      <c r="BV438" s="149"/>
      <c r="BW438" s="149"/>
      <c r="BX438" s="149"/>
      <c r="BY438" s="149"/>
      <c r="BZ438" s="149"/>
      <c r="CA438" s="149"/>
      <c r="CB438" s="149"/>
      <c r="CC438" s="149"/>
      <c r="CD438" s="149"/>
      <c r="CE438" s="149"/>
      <c r="CF438" s="149"/>
      <c r="CG438" s="149"/>
      <c r="CH438" s="149"/>
      <c r="CI438" s="149"/>
      <c r="CJ438" s="149"/>
      <c r="CK438" s="149"/>
      <c r="CL438" s="149"/>
      <c r="CM438" s="149"/>
      <c r="CN438" s="149"/>
      <c r="CO438" s="149"/>
      <c r="CP438" s="149"/>
      <c r="CQ438" s="149"/>
      <c r="CR438" s="149"/>
      <c r="CS438" s="150"/>
      <c r="CT438" s="151"/>
      <c r="CW438" s="68"/>
      <c r="CX438" s="152"/>
    </row>
    <row r="439" spans="1:102">
      <c r="A439" s="289" t="s">
        <v>8334</v>
      </c>
      <c r="B439" s="146" t="s">
        <v>906</v>
      </c>
      <c r="C439" s="147" t="str">
        <f>+_xlfn.XLOOKUP(B439,'R4'!B:B,'R4'!C:C)</f>
        <v>AMR - KAMYON - MAN - KH</v>
      </c>
      <c r="D439" s="147"/>
      <c r="E439" s="150" t="s">
        <v>5163</v>
      </c>
      <c r="F439" s="150" t="s">
        <v>38</v>
      </c>
      <c r="G439" s="150" t="s">
        <v>35</v>
      </c>
      <c r="H439" s="150" t="s">
        <v>8271</v>
      </c>
      <c r="I439" s="156"/>
      <c r="J439" s="148">
        <v>0</v>
      </c>
      <c r="K439" s="149">
        <v>0</v>
      </c>
      <c r="L439" s="149">
        <v>0</v>
      </c>
      <c r="M439" s="149">
        <v>0</v>
      </c>
      <c r="N439" s="149">
        <v>0</v>
      </c>
      <c r="O439" s="149">
        <v>0</v>
      </c>
      <c r="P439" s="149">
        <v>0</v>
      </c>
      <c r="Q439" s="149">
        <v>0</v>
      </c>
      <c r="R439" s="149">
        <v>0</v>
      </c>
      <c r="S439" s="149">
        <v>0</v>
      </c>
      <c r="T439" s="149">
        <v>0</v>
      </c>
      <c r="U439" s="149">
        <v>1</v>
      </c>
      <c r="V439" s="149">
        <v>1</v>
      </c>
      <c r="W439" s="149">
        <v>1</v>
      </c>
      <c r="X439" s="149">
        <v>1</v>
      </c>
      <c r="Y439" s="149">
        <v>1</v>
      </c>
      <c r="Z439" s="149">
        <v>1</v>
      </c>
      <c r="AA439" s="149">
        <v>1</v>
      </c>
      <c r="AB439" s="149">
        <v>1</v>
      </c>
      <c r="AC439" s="149">
        <v>1</v>
      </c>
      <c r="AD439" s="149">
        <v>1</v>
      </c>
      <c r="AE439" s="149">
        <v>1</v>
      </c>
      <c r="AF439" s="149">
        <v>1</v>
      </c>
      <c r="AG439" s="149">
        <v>1</v>
      </c>
      <c r="AH439" s="149">
        <v>1</v>
      </c>
      <c r="AI439" s="149">
        <v>1</v>
      </c>
      <c r="AJ439" s="149">
        <v>1</v>
      </c>
      <c r="AK439" s="149">
        <v>1</v>
      </c>
      <c r="AL439" s="149">
        <v>1</v>
      </c>
      <c r="AM439" s="149">
        <v>1</v>
      </c>
      <c r="AN439" s="149">
        <v>1</v>
      </c>
      <c r="AO439" s="149">
        <v>1</v>
      </c>
      <c r="AP439" s="149">
        <v>1</v>
      </c>
      <c r="AQ439" s="149">
        <v>1</v>
      </c>
      <c r="AR439" s="149">
        <v>1</v>
      </c>
      <c r="AS439" s="149">
        <v>1</v>
      </c>
      <c r="AT439" s="149">
        <v>1</v>
      </c>
      <c r="AU439" s="149">
        <v>1</v>
      </c>
      <c r="AV439" s="149">
        <v>1</v>
      </c>
      <c r="AW439" s="149">
        <v>1</v>
      </c>
      <c r="AX439" s="149">
        <v>1</v>
      </c>
      <c r="AY439" s="149">
        <v>1</v>
      </c>
      <c r="AZ439" s="149">
        <v>1</v>
      </c>
      <c r="BA439" s="149">
        <v>1</v>
      </c>
      <c r="BB439" s="149">
        <v>1</v>
      </c>
      <c r="BC439" s="149">
        <v>1</v>
      </c>
      <c r="BD439" s="149">
        <v>1</v>
      </c>
      <c r="BE439" s="149">
        <v>1</v>
      </c>
      <c r="BF439" s="149">
        <v>1</v>
      </c>
      <c r="BG439" s="149">
        <v>1</v>
      </c>
      <c r="BH439" s="149">
        <v>1</v>
      </c>
      <c r="BI439" s="149">
        <v>1</v>
      </c>
      <c r="BJ439" s="149">
        <v>1</v>
      </c>
      <c r="BK439" s="149">
        <v>1</v>
      </c>
      <c r="BL439" s="149">
        <v>1</v>
      </c>
      <c r="BM439" s="149">
        <v>1</v>
      </c>
      <c r="BN439" s="149">
        <v>1</v>
      </c>
      <c r="BO439" s="149">
        <v>1</v>
      </c>
      <c r="BP439" s="149">
        <v>1</v>
      </c>
      <c r="BQ439" s="149">
        <v>1</v>
      </c>
      <c r="BR439" s="149">
        <v>1</v>
      </c>
      <c r="BS439" s="149">
        <v>1</v>
      </c>
      <c r="BT439" s="149">
        <v>1</v>
      </c>
      <c r="BU439" s="149"/>
      <c r="BV439" s="149"/>
      <c r="BW439" s="149"/>
      <c r="BX439" s="149"/>
      <c r="BY439" s="149"/>
      <c r="BZ439" s="149"/>
      <c r="CA439" s="149"/>
      <c r="CB439" s="149"/>
      <c r="CC439" s="149"/>
      <c r="CD439" s="149"/>
      <c r="CE439" s="149"/>
      <c r="CF439" s="149"/>
      <c r="CG439" s="149"/>
      <c r="CH439" s="149"/>
      <c r="CI439" s="149"/>
      <c r="CJ439" s="149"/>
      <c r="CK439" s="149"/>
      <c r="CL439" s="149"/>
      <c r="CM439" s="149"/>
      <c r="CN439" s="149"/>
      <c r="CO439" s="149"/>
      <c r="CP439" s="149"/>
      <c r="CQ439" s="149"/>
      <c r="CR439" s="149"/>
      <c r="CS439" s="150"/>
      <c r="CT439" s="151"/>
      <c r="CW439" s="68"/>
      <c r="CX439" s="152"/>
    </row>
    <row r="440" spans="1:102">
      <c r="A440" s="289" t="s">
        <v>8334</v>
      </c>
      <c r="B440" s="146" t="s">
        <v>909</v>
      </c>
      <c r="C440" s="147" t="str">
        <f>+_xlfn.XLOOKUP(B440,'R4'!B:B,'R4'!C:C)</f>
        <v>AMR - KAMYON - MAN - KH</v>
      </c>
      <c r="D440" s="147"/>
      <c r="E440" s="150" t="s">
        <v>5163</v>
      </c>
      <c r="F440" s="150" t="s">
        <v>38</v>
      </c>
      <c r="G440" s="150" t="s">
        <v>35</v>
      </c>
      <c r="H440" s="150" t="s">
        <v>8271</v>
      </c>
      <c r="I440" s="156"/>
      <c r="J440" s="148">
        <v>0</v>
      </c>
      <c r="K440" s="149">
        <v>0</v>
      </c>
      <c r="L440" s="149">
        <v>0</v>
      </c>
      <c r="M440" s="149">
        <v>0</v>
      </c>
      <c r="N440" s="149">
        <v>0</v>
      </c>
      <c r="O440" s="149">
        <v>0</v>
      </c>
      <c r="P440" s="149">
        <v>0</v>
      </c>
      <c r="Q440" s="149">
        <v>0</v>
      </c>
      <c r="R440" s="149">
        <v>0</v>
      </c>
      <c r="S440" s="149">
        <v>0</v>
      </c>
      <c r="T440" s="149">
        <v>0</v>
      </c>
      <c r="U440" s="149">
        <v>1</v>
      </c>
      <c r="V440" s="149">
        <v>1</v>
      </c>
      <c r="W440" s="149">
        <v>1</v>
      </c>
      <c r="X440" s="149">
        <v>1</v>
      </c>
      <c r="Y440" s="149">
        <v>1</v>
      </c>
      <c r="Z440" s="149">
        <v>1</v>
      </c>
      <c r="AA440" s="149">
        <v>1</v>
      </c>
      <c r="AB440" s="149">
        <v>1</v>
      </c>
      <c r="AC440" s="149">
        <v>1</v>
      </c>
      <c r="AD440" s="149">
        <v>1</v>
      </c>
      <c r="AE440" s="149">
        <v>1</v>
      </c>
      <c r="AF440" s="149">
        <v>1</v>
      </c>
      <c r="AG440" s="149">
        <v>1</v>
      </c>
      <c r="AH440" s="149">
        <v>1</v>
      </c>
      <c r="AI440" s="149">
        <v>1</v>
      </c>
      <c r="AJ440" s="149">
        <v>1</v>
      </c>
      <c r="AK440" s="149">
        <v>1</v>
      </c>
      <c r="AL440" s="149">
        <v>1</v>
      </c>
      <c r="AM440" s="149">
        <v>1</v>
      </c>
      <c r="AN440" s="149">
        <v>1</v>
      </c>
      <c r="AO440" s="149">
        <v>1</v>
      </c>
      <c r="AP440" s="149">
        <v>1</v>
      </c>
      <c r="AQ440" s="149">
        <v>1</v>
      </c>
      <c r="AR440" s="149">
        <v>1</v>
      </c>
      <c r="AS440" s="149">
        <v>1</v>
      </c>
      <c r="AT440" s="149">
        <v>1</v>
      </c>
      <c r="AU440" s="149">
        <v>1</v>
      </c>
      <c r="AV440" s="149">
        <v>1</v>
      </c>
      <c r="AW440" s="149">
        <v>1</v>
      </c>
      <c r="AX440" s="149">
        <v>1</v>
      </c>
      <c r="AY440" s="149">
        <v>1</v>
      </c>
      <c r="AZ440" s="149">
        <v>1</v>
      </c>
      <c r="BA440" s="149">
        <v>1</v>
      </c>
      <c r="BB440" s="149">
        <v>1</v>
      </c>
      <c r="BC440" s="149">
        <v>1</v>
      </c>
      <c r="BD440" s="149">
        <v>1</v>
      </c>
      <c r="BE440" s="149">
        <v>1</v>
      </c>
      <c r="BF440" s="149">
        <v>1</v>
      </c>
      <c r="BG440" s="149">
        <v>1</v>
      </c>
      <c r="BH440" s="149">
        <v>1</v>
      </c>
      <c r="BI440" s="149">
        <v>1</v>
      </c>
      <c r="BJ440" s="149">
        <v>1</v>
      </c>
      <c r="BK440" s="149">
        <v>1</v>
      </c>
      <c r="BL440" s="149">
        <v>1</v>
      </c>
      <c r="BM440" s="149">
        <v>1</v>
      </c>
      <c r="BN440" s="149">
        <v>1</v>
      </c>
      <c r="BO440" s="149">
        <v>1</v>
      </c>
      <c r="BP440" s="149">
        <v>1</v>
      </c>
      <c r="BQ440" s="149">
        <v>1</v>
      </c>
      <c r="BR440" s="149">
        <v>1</v>
      </c>
      <c r="BS440" s="149">
        <v>1</v>
      </c>
      <c r="BT440" s="149">
        <v>1</v>
      </c>
      <c r="BU440" s="149"/>
      <c r="BV440" s="149"/>
      <c r="BW440" s="149"/>
      <c r="BX440" s="149"/>
      <c r="BY440" s="149"/>
      <c r="BZ440" s="149"/>
      <c r="CA440" s="149"/>
      <c r="CB440" s="149"/>
      <c r="CC440" s="149"/>
      <c r="CD440" s="149"/>
      <c r="CE440" s="149"/>
      <c r="CF440" s="149"/>
      <c r="CG440" s="149"/>
      <c r="CH440" s="149"/>
      <c r="CI440" s="149"/>
      <c r="CJ440" s="149"/>
      <c r="CK440" s="149"/>
      <c r="CL440" s="149"/>
      <c r="CM440" s="149"/>
      <c r="CN440" s="149"/>
      <c r="CO440" s="149"/>
      <c r="CP440" s="149"/>
      <c r="CQ440" s="149"/>
      <c r="CR440" s="149"/>
      <c r="CS440" s="150"/>
      <c r="CT440" s="151"/>
      <c r="CW440" s="68"/>
      <c r="CX440" s="152"/>
    </row>
    <row r="441" spans="1:102">
      <c r="A441" s="289" t="s">
        <v>8334</v>
      </c>
      <c r="B441" s="146" t="s">
        <v>912</v>
      </c>
      <c r="C441" s="147" t="str">
        <f>+_xlfn.XLOOKUP(B441,'R4'!B:B,'R4'!C:C)</f>
        <v>AMR - KAMYON - MAN - KH</v>
      </c>
      <c r="D441" s="147"/>
      <c r="E441" s="150" t="s">
        <v>5163</v>
      </c>
      <c r="F441" s="150" t="s">
        <v>38</v>
      </c>
      <c r="G441" s="150" t="s">
        <v>35</v>
      </c>
      <c r="H441" s="150" t="s">
        <v>8271</v>
      </c>
      <c r="I441" s="156"/>
      <c r="J441" s="148">
        <v>0</v>
      </c>
      <c r="K441" s="149">
        <v>0</v>
      </c>
      <c r="L441" s="149">
        <v>0</v>
      </c>
      <c r="M441" s="149">
        <v>0</v>
      </c>
      <c r="N441" s="149">
        <v>0</v>
      </c>
      <c r="O441" s="149">
        <v>0</v>
      </c>
      <c r="P441" s="149">
        <v>0</v>
      </c>
      <c r="Q441" s="149">
        <v>0</v>
      </c>
      <c r="R441" s="149">
        <v>0</v>
      </c>
      <c r="S441" s="149">
        <v>0</v>
      </c>
      <c r="T441" s="149">
        <v>0</v>
      </c>
      <c r="U441" s="149">
        <v>1</v>
      </c>
      <c r="V441" s="149">
        <v>1</v>
      </c>
      <c r="W441" s="149">
        <v>1</v>
      </c>
      <c r="X441" s="149">
        <v>1</v>
      </c>
      <c r="Y441" s="149">
        <v>1</v>
      </c>
      <c r="Z441" s="149">
        <v>1</v>
      </c>
      <c r="AA441" s="149">
        <v>1</v>
      </c>
      <c r="AB441" s="149">
        <v>1</v>
      </c>
      <c r="AC441" s="149">
        <v>1</v>
      </c>
      <c r="AD441" s="149">
        <v>1</v>
      </c>
      <c r="AE441" s="149">
        <v>1</v>
      </c>
      <c r="AF441" s="149">
        <v>1</v>
      </c>
      <c r="AG441" s="149">
        <v>1</v>
      </c>
      <c r="AH441" s="149">
        <v>1</v>
      </c>
      <c r="AI441" s="149">
        <v>1</v>
      </c>
      <c r="AJ441" s="149">
        <v>1</v>
      </c>
      <c r="AK441" s="149">
        <v>1</v>
      </c>
      <c r="AL441" s="149">
        <v>1</v>
      </c>
      <c r="AM441" s="149">
        <v>1</v>
      </c>
      <c r="AN441" s="149">
        <v>1</v>
      </c>
      <c r="AO441" s="149">
        <v>1</v>
      </c>
      <c r="AP441" s="149">
        <v>1</v>
      </c>
      <c r="AQ441" s="149">
        <v>1</v>
      </c>
      <c r="AR441" s="149">
        <v>1</v>
      </c>
      <c r="AS441" s="149">
        <v>1</v>
      </c>
      <c r="AT441" s="149">
        <v>1</v>
      </c>
      <c r="AU441" s="149">
        <v>1</v>
      </c>
      <c r="AV441" s="149">
        <v>1</v>
      </c>
      <c r="AW441" s="149">
        <v>1</v>
      </c>
      <c r="AX441" s="149">
        <v>1</v>
      </c>
      <c r="AY441" s="149">
        <v>1</v>
      </c>
      <c r="AZ441" s="149">
        <v>1</v>
      </c>
      <c r="BA441" s="149">
        <v>1</v>
      </c>
      <c r="BB441" s="149">
        <v>1</v>
      </c>
      <c r="BC441" s="149">
        <v>1</v>
      </c>
      <c r="BD441" s="149">
        <v>1</v>
      </c>
      <c r="BE441" s="149">
        <v>1</v>
      </c>
      <c r="BF441" s="149">
        <v>1</v>
      </c>
      <c r="BG441" s="149">
        <v>1</v>
      </c>
      <c r="BH441" s="149">
        <v>1</v>
      </c>
      <c r="BI441" s="149">
        <v>1</v>
      </c>
      <c r="BJ441" s="149">
        <v>1</v>
      </c>
      <c r="BK441" s="149">
        <v>1</v>
      </c>
      <c r="BL441" s="149">
        <v>1</v>
      </c>
      <c r="BM441" s="149">
        <v>1</v>
      </c>
      <c r="BN441" s="149">
        <v>1</v>
      </c>
      <c r="BO441" s="149">
        <v>1</v>
      </c>
      <c r="BP441" s="149">
        <v>1</v>
      </c>
      <c r="BQ441" s="149">
        <v>1</v>
      </c>
      <c r="BR441" s="149">
        <v>1</v>
      </c>
      <c r="BS441" s="149">
        <v>1</v>
      </c>
      <c r="BT441" s="149">
        <v>1</v>
      </c>
      <c r="BU441" s="149"/>
      <c r="BV441" s="149"/>
      <c r="BW441" s="149"/>
      <c r="BX441" s="149"/>
      <c r="BY441" s="149"/>
      <c r="BZ441" s="149"/>
      <c r="CA441" s="149"/>
      <c r="CB441" s="149"/>
      <c r="CC441" s="149"/>
      <c r="CD441" s="149"/>
      <c r="CE441" s="149"/>
      <c r="CF441" s="149"/>
      <c r="CG441" s="149"/>
      <c r="CH441" s="149"/>
      <c r="CI441" s="149"/>
      <c r="CJ441" s="149"/>
      <c r="CK441" s="149"/>
      <c r="CL441" s="149"/>
      <c r="CM441" s="149"/>
      <c r="CN441" s="149"/>
      <c r="CO441" s="149"/>
      <c r="CP441" s="149"/>
      <c r="CQ441" s="149"/>
      <c r="CR441" s="149"/>
      <c r="CS441" s="150"/>
      <c r="CT441" s="151"/>
      <c r="CW441" s="68"/>
      <c r="CX441" s="152"/>
    </row>
    <row r="442" spans="1:102">
      <c r="A442" s="289" t="s">
        <v>8334</v>
      </c>
      <c r="B442" s="146" t="s">
        <v>915</v>
      </c>
      <c r="C442" s="147" t="str">
        <f>+_xlfn.XLOOKUP(B442,'R4'!B:B,'R4'!C:C)</f>
        <v>AMR - KAMYON - MAN - KH</v>
      </c>
      <c r="D442" s="147"/>
      <c r="E442" s="150" t="s">
        <v>5163</v>
      </c>
      <c r="F442" s="150" t="s">
        <v>38</v>
      </c>
      <c r="G442" s="150" t="s">
        <v>35</v>
      </c>
      <c r="H442" s="150" t="s">
        <v>8271</v>
      </c>
      <c r="I442" s="156"/>
      <c r="J442" s="148">
        <v>0</v>
      </c>
      <c r="K442" s="149">
        <v>0</v>
      </c>
      <c r="L442" s="149">
        <v>0</v>
      </c>
      <c r="M442" s="149">
        <v>0</v>
      </c>
      <c r="N442" s="149">
        <v>0</v>
      </c>
      <c r="O442" s="149">
        <v>0</v>
      </c>
      <c r="P442" s="149">
        <v>0</v>
      </c>
      <c r="Q442" s="149">
        <v>0</v>
      </c>
      <c r="R442" s="149">
        <v>0</v>
      </c>
      <c r="S442" s="149">
        <v>0</v>
      </c>
      <c r="T442" s="149">
        <v>0</v>
      </c>
      <c r="U442" s="149">
        <v>1</v>
      </c>
      <c r="V442" s="149">
        <v>1</v>
      </c>
      <c r="W442" s="149">
        <v>1</v>
      </c>
      <c r="X442" s="149">
        <v>1</v>
      </c>
      <c r="Y442" s="149">
        <v>1</v>
      </c>
      <c r="Z442" s="149">
        <v>1</v>
      </c>
      <c r="AA442" s="149">
        <v>1</v>
      </c>
      <c r="AB442" s="149">
        <v>1</v>
      </c>
      <c r="AC442" s="149">
        <v>1</v>
      </c>
      <c r="AD442" s="149">
        <v>1</v>
      </c>
      <c r="AE442" s="149">
        <v>1</v>
      </c>
      <c r="AF442" s="149">
        <v>1</v>
      </c>
      <c r="AG442" s="149">
        <v>1</v>
      </c>
      <c r="AH442" s="149">
        <v>1</v>
      </c>
      <c r="AI442" s="149">
        <v>1</v>
      </c>
      <c r="AJ442" s="149">
        <v>1</v>
      </c>
      <c r="AK442" s="149">
        <v>1</v>
      </c>
      <c r="AL442" s="149">
        <v>1</v>
      </c>
      <c r="AM442" s="149">
        <v>1</v>
      </c>
      <c r="AN442" s="149">
        <v>1</v>
      </c>
      <c r="AO442" s="149">
        <v>1</v>
      </c>
      <c r="AP442" s="149">
        <v>1</v>
      </c>
      <c r="AQ442" s="149">
        <v>1</v>
      </c>
      <c r="AR442" s="149">
        <v>1</v>
      </c>
      <c r="AS442" s="149">
        <v>1</v>
      </c>
      <c r="AT442" s="149">
        <v>1</v>
      </c>
      <c r="AU442" s="149">
        <v>1</v>
      </c>
      <c r="AV442" s="149">
        <v>1</v>
      </c>
      <c r="AW442" s="149">
        <v>1</v>
      </c>
      <c r="AX442" s="149">
        <v>1</v>
      </c>
      <c r="AY442" s="149">
        <v>1</v>
      </c>
      <c r="AZ442" s="149">
        <v>1</v>
      </c>
      <c r="BA442" s="149">
        <v>1</v>
      </c>
      <c r="BB442" s="149">
        <v>1</v>
      </c>
      <c r="BC442" s="149">
        <v>1</v>
      </c>
      <c r="BD442" s="149">
        <v>1</v>
      </c>
      <c r="BE442" s="149">
        <v>1</v>
      </c>
      <c r="BF442" s="149">
        <v>1</v>
      </c>
      <c r="BG442" s="149">
        <v>1</v>
      </c>
      <c r="BH442" s="149">
        <v>1</v>
      </c>
      <c r="BI442" s="149">
        <v>1</v>
      </c>
      <c r="BJ442" s="149">
        <v>1</v>
      </c>
      <c r="BK442" s="149">
        <v>1</v>
      </c>
      <c r="BL442" s="149">
        <v>1</v>
      </c>
      <c r="BM442" s="149">
        <v>1</v>
      </c>
      <c r="BN442" s="149">
        <v>1</v>
      </c>
      <c r="BO442" s="149">
        <v>1</v>
      </c>
      <c r="BP442" s="149">
        <v>1</v>
      </c>
      <c r="BQ442" s="149">
        <v>1</v>
      </c>
      <c r="BR442" s="149">
        <v>1</v>
      </c>
      <c r="BS442" s="149">
        <v>1</v>
      </c>
      <c r="BT442" s="149">
        <v>1</v>
      </c>
      <c r="BU442" s="149"/>
      <c r="BV442" s="149"/>
      <c r="BW442" s="149"/>
      <c r="BX442" s="149"/>
      <c r="BY442" s="149"/>
      <c r="BZ442" s="149"/>
      <c r="CA442" s="149"/>
      <c r="CB442" s="149"/>
      <c r="CC442" s="149"/>
      <c r="CD442" s="149"/>
      <c r="CE442" s="149"/>
      <c r="CF442" s="149"/>
      <c r="CG442" s="149"/>
      <c r="CH442" s="149"/>
      <c r="CI442" s="149"/>
      <c r="CJ442" s="149"/>
      <c r="CK442" s="149"/>
      <c r="CL442" s="149"/>
      <c r="CM442" s="149"/>
      <c r="CN442" s="149"/>
      <c r="CO442" s="149"/>
      <c r="CP442" s="149"/>
      <c r="CQ442" s="149"/>
      <c r="CR442" s="149"/>
      <c r="CS442" s="150"/>
      <c r="CT442" s="151"/>
      <c r="CW442" s="68"/>
      <c r="CX442" s="152"/>
    </row>
    <row r="443" spans="1:102">
      <c r="A443" s="289" t="s">
        <v>8334</v>
      </c>
      <c r="B443" s="146" t="s">
        <v>918</v>
      </c>
      <c r="C443" s="147" t="str">
        <f>+_xlfn.XLOOKUP(B443,'R4'!B:B,'R4'!C:C)</f>
        <v>AMR - KAMYON - MAN - KH</v>
      </c>
      <c r="D443" s="147"/>
      <c r="E443" s="150" t="s">
        <v>5163</v>
      </c>
      <c r="F443" s="150" t="s">
        <v>38</v>
      </c>
      <c r="G443" s="150" t="s">
        <v>35</v>
      </c>
      <c r="H443" s="150" t="s">
        <v>8271</v>
      </c>
      <c r="I443" s="156"/>
      <c r="J443" s="148">
        <v>0</v>
      </c>
      <c r="K443" s="149">
        <v>0</v>
      </c>
      <c r="L443" s="149">
        <v>0</v>
      </c>
      <c r="M443" s="149">
        <v>0</v>
      </c>
      <c r="N443" s="149">
        <v>0</v>
      </c>
      <c r="O443" s="149">
        <v>0</v>
      </c>
      <c r="P443" s="149">
        <v>0</v>
      </c>
      <c r="Q443" s="149">
        <v>0</v>
      </c>
      <c r="R443" s="149">
        <v>0</v>
      </c>
      <c r="S443" s="149">
        <v>0</v>
      </c>
      <c r="T443" s="149">
        <v>0</v>
      </c>
      <c r="U443" s="149">
        <v>1</v>
      </c>
      <c r="V443" s="149">
        <v>1</v>
      </c>
      <c r="W443" s="149">
        <v>1</v>
      </c>
      <c r="X443" s="149">
        <v>1</v>
      </c>
      <c r="Y443" s="149">
        <v>1</v>
      </c>
      <c r="Z443" s="149">
        <v>1</v>
      </c>
      <c r="AA443" s="149">
        <v>1</v>
      </c>
      <c r="AB443" s="149">
        <v>1</v>
      </c>
      <c r="AC443" s="149">
        <v>1</v>
      </c>
      <c r="AD443" s="149">
        <v>1</v>
      </c>
      <c r="AE443" s="149">
        <v>1</v>
      </c>
      <c r="AF443" s="149">
        <v>1</v>
      </c>
      <c r="AG443" s="149">
        <v>1</v>
      </c>
      <c r="AH443" s="149">
        <v>1</v>
      </c>
      <c r="AI443" s="149">
        <v>1</v>
      </c>
      <c r="AJ443" s="149">
        <v>1</v>
      </c>
      <c r="AK443" s="149">
        <v>1</v>
      </c>
      <c r="AL443" s="149">
        <v>1</v>
      </c>
      <c r="AM443" s="149">
        <v>1</v>
      </c>
      <c r="AN443" s="149">
        <v>1</v>
      </c>
      <c r="AO443" s="149">
        <v>1</v>
      </c>
      <c r="AP443" s="149">
        <v>1</v>
      </c>
      <c r="AQ443" s="149">
        <v>1</v>
      </c>
      <c r="AR443" s="149">
        <v>1</v>
      </c>
      <c r="AS443" s="149">
        <v>1</v>
      </c>
      <c r="AT443" s="149">
        <v>1</v>
      </c>
      <c r="AU443" s="149">
        <v>1</v>
      </c>
      <c r="AV443" s="149">
        <v>1</v>
      </c>
      <c r="AW443" s="149">
        <v>1</v>
      </c>
      <c r="AX443" s="149">
        <v>1</v>
      </c>
      <c r="AY443" s="149">
        <v>1</v>
      </c>
      <c r="AZ443" s="149">
        <v>1</v>
      </c>
      <c r="BA443" s="149">
        <v>1</v>
      </c>
      <c r="BB443" s="149">
        <v>1</v>
      </c>
      <c r="BC443" s="149">
        <v>1</v>
      </c>
      <c r="BD443" s="149">
        <v>1</v>
      </c>
      <c r="BE443" s="149">
        <v>1</v>
      </c>
      <c r="BF443" s="149">
        <v>1</v>
      </c>
      <c r="BG443" s="149">
        <v>1</v>
      </c>
      <c r="BH443" s="149">
        <v>1</v>
      </c>
      <c r="BI443" s="149">
        <v>1</v>
      </c>
      <c r="BJ443" s="149">
        <v>1</v>
      </c>
      <c r="BK443" s="149">
        <v>1</v>
      </c>
      <c r="BL443" s="149">
        <v>1</v>
      </c>
      <c r="BM443" s="149">
        <v>1</v>
      </c>
      <c r="BN443" s="149">
        <v>1</v>
      </c>
      <c r="BO443" s="149">
        <v>1</v>
      </c>
      <c r="BP443" s="149">
        <v>1</v>
      </c>
      <c r="BQ443" s="149">
        <v>1</v>
      </c>
      <c r="BR443" s="149">
        <v>1</v>
      </c>
      <c r="BS443" s="149">
        <v>1</v>
      </c>
      <c r="BT443" s="149">
        <v>1</v>
      </c>
      <c r="BU443" s="149"/>
      <c r="BV443" s="149"/>
      <c r="BW443" s="149"/>
      <c r="BX443" s="149"/>
      <c r="BY443" s="149"/>
      <c r="BZ443" s="149"/>
      <c r="CA443" s="149"/>
      <c r="CB443" s="149"/>
      <c r="CC443" s="149"/>
      <c r="CD443" s="149"/>
      <c r="CE443" s="149"/>
      <c r="CF443" s="149"/>
      <c r="CG443" s="149"/>
      <c r="CH443" s="149"/>
      <c r="CI443" s="149"/>
      <c r="CJ443" s="149"/>
      <c r="CK443" s="149"/>
      <c r="CL443" s="149"/>
      <c r="CM443" s="149"/>
      <c r="CN443" s="149"/>
      <c r="CO443" s="149"/>
      <c r="CP443" s="149"/>
      <c r="CQ443" s="149"/>
      <c r="CR443" s="149"/>
      <c r="CS443" s="150"/>
      <c r="CT443" s="151"/>
      <c r="CW443" s="68"/>
      <c r="CX443" s="152"/>
    </row>
    <row r="444" spans="1:102">
      <c r="A444" s="289" t="s">
        <v>8334</v>
      </c>
      <c r="B444" s="146" t="s">
        <v>921</v>
      </c>
      <c r="C444" s="147" t="str">
        <f>+_xlfn.XLOOKUP(B444,'R4'!B:B,'R4'!C:C)</f>
        <v>AMR - KAMYON - MAN - KH</v>
      </c>
      <c r="D444" s="147"/>
      <c r="E444" s="150" t="s">
        <v>5163</v>
      </c>
      <c r="F444" s="150" t="s">
        <v>38</v>
      </c>
      <c r="G444" s="150" t="s">
        <v>35</v>
      </c>
      <c r="H444" s="150" t="s">
        <v>8271</v>
      </c>
      <c r="I444" s="156"/>
      <c r="J444" s="148">
        <v>0</v>
      </c>
      <c r="K444" s="149">
        <v>0</v>
      </c>
      <c r="L444" s="149">
        <v>0</v>
      </c>
      <c r="M444" s="149">
        <v>0</v>
      </c>
      <c r="N444" s="149">
        <v>0</v>
      </c>
      <c r="O444" s="149">
        <v>0</v>
      </c>
      <c r="P444" s="149">
        <v>0</v>
      </c>
      <c r="Q444" s="149">
        <v>0</v>
      </c>
      <c r="R444" s="149">
        <v>0</v>
      </c>
      <c r="S444" s="149">
        <v>0</v>
      </c>
      <c r="T444" s="149">
        <v>0</v>
      </c>
      <c r="U444" s="149">
        <v>1</v>
      </c>
      <c r="V444" s="149">
        <v>1</v>
      </c>
      <c r="W444" s="149">
        <v>1</v>
      </c>
      <c r="X444" s="149">
        <v>1</v>
      </c>
      <c r="Y444" s="149">
        <v>1</v>
      </c>
      <c r="Z444" s="149">
        <v>1</v>
      </c>
      <c r="AA444" s="149">
        <v>1</v>
      </c>
      <c r="AB444" s="149">
        <v>1</v>
      </c>
      <c r="AC444" s="149">
        <v>1</v>
      </c>
      <c r="AD444" s="149">
        <v>1</v>
      </c>
      <c r="AE444" s="149">
        <v>1</v>
      </c>
      <c r="AF444" s="149">
        <v>1</v>
      </c>
      <c r="AG444" s="149">
        <v>1</v>
      </c>
      <c r="AH444" s="149">
        <v>1</v>
      </c>
      <c r="AI444" s="149">
        <v>1</v>
      </c>
      <c r="AJ444" s="149">
        <v>1</v>
      </c>
      <c r="AK444" s="149">
        <v>1</v>
      </c>
      <c r="AL444" s="149">
        <v>1</v>
      </c>
      <c r="AM444" s="149">
        <v>1</v>
      </c>
      <c r="AN444" s="149">
        <v>1</v>
      </c>
      <c r="AO444" s="149">
        <v>1</v>
      </c>
      <c r="AP444" s="149">
        <v>1</v>
      </c>
      <c r="AQ444" s="149">
        <v>1</v>
      </c>
      <c r="AR444" s="149">
        <v>1</v>
      </c>
      <c r="AS444" s="149">
        <v>1</v>
      </c>
      <c r="AT444" s="149">
        <v>1</v>
      </c>
      <c r="AU444" s="149">
        <v>1</v>
      </c>
      <c r="AV444" s="149">
        <v>1</v>
      </c>
      <c r="AW444" s="149">
        <v>1</v>
      </c>
      <c r="AX444" s="149">
        <v>1</v>
      </c>
      <c r="AY444" s="149">
        <v>1</v>
      </c>
      <c r="AZ444" s="149">
        <v>1</v>
      </c>
      <c r="BA444" s="149">
        <v>1</v>
      </c>
      <c r="BB444" s="149">
        <v>1</v>
      </c>
      <c r="BC444" s="149">
        <v>1</v>
      </c>
      <c r="BD444" s="149">
        <v>1</v>
      </c>
      <c r="BE444" s="149">
        <v>1</v>
      </c>
      <c r="BF444" s="149">
        <v>1</v>
      </c>
      <c r="BG444" s="149">
        <v>1</v>
      </c>
      <c r="BH444" s="149">
        <v>1</v>
      </c>
      <c r="BI444" s="149">
        <v>1</v>
      </c>
      <c r="BJ444" s="149">
        <v>1</v>
      </c>
      <c r="BK444" s="149">
        <v>1</v>
      </c>
      <c r="BL444" s="149">
        <v>1</v>
      </c>
      <c r="BM444" s="149">
        <v>1</v>
      </c>
      <c r="BN444" s="149">
        <v>1</v>
      </c>
      <c r="BO444" s="149">
        <v>1</v>
      </c>
      <c r="BP444" s="149">
        <v>1</v>
      </c>
      <c r="BQ444" s="149">
        <v>1</v>
      </c>
      <c r="BR444" s="149">
        <v>1</v>
      </c>
      <c r="BS444" s="149">
        <v>1</v>
      </c>
      <c r="BT444" s="149">
        <v>1</v>
      </c>
      <c r="BU444" s="149"/>
      <c r="BV444" s="149"/>
      <c r="BW444" s="149"/>
      <c r="BX444" s="149"/>
      <c r="BY444" s="149"/>
      <c r="BZ444" s="149"/>
      <c r="CA444" s="149"/>
      <c r="CB444" s="149"/>
      <c r="CC444" s="149"/>
      <c r="CD444" s="149"/>
      <c r="CE444" s="149"/>
      <c r="CF444" s="149"/>
      <c r="CG444" s="149"/>
      <c r="CH444" s="149"/>
      <c r="CI444" s="149"/>
      <c r="CJ444" s="149"/>
      <c r="CK444" s="149"/>
      <c r="CL444" s="149"/>
      <c r="CM444" s="149"/>
      <c r="CN444" s="149"/>
      <c r="CO444" s="149"/>
      <c r="CP444" s="149"/>
      <c r="CQ444" s="149"/>
      <c r="CR444" s="149"/>
      <c r="CS444" s="150"/>
      <c r="CT444" s="151"/>
      <c r="CW444" s="68"/>
      <c r="CX444" s="152"/>
    </row>
    <row r="445" spans="1:102">
      <c r="A445" s="289" t="s">
        <v>8334</v>
      </c>
      <c r="B445" s="146" t="s">
        <v>924</v>
      </c>
      <c r="C445" s="147" t="str">
        <f>+_xlfn.XLOOKUP(B445,'R4'!B:B,'R4'!C:C)</f>
        <v>AMR - KAMYON - MAN - KH</v>
      </c>
      <c r="D445" s="147"/>
      <c r="E445" s="150" t="s">
        <v>5163</v>
      </c>
      <c r="F445" s="150" t="s">
        <v>38</v>
      </c>
      <c r="G445" s="150" t="s">
        <v>35</v>
      </c>
      <c r="H445" s="150" t="s">
        <v>8271</v>
      </c>
      <c r="I445" s="156"/>
      <c r="J445" s="148">
        <v>0</v>
      </c>
      <c r="K445" s="149">
        <v>0</v>
      </c>
      <c r="L445" s="149">
        <v>0</v>
      </c>
      <c r="M445" s="149">
        <v>0</v>
      </c>
      <c r="N445" s="149">
        <v>0</v>
      </c>
      <c r="O445" s="149">
        <v>0</v>
      </c>
      <c r="P445" s="149">
        <v>0</v>
      </c>
      <c r="Q445" s="149">
        <v>0</v>
      </c>
      <c r="R445" s="149">
        <v>0</v>
      </c>
      <c r="S445" s="149">
        <v>0</v>
      </c>
      <c r="T445" s="149">
        <v>0</v>
      </c>
      <c r="U445" s="149">
        <v>1</v>
      </c>
      <c r="V445" s="149">
        <v>1</v>
      </c>
      <c r="W445" s="149">
        <v>1</v>
      </c>
      <c r="X445" s="149">
        <v>1</v>
      </c>
      <c r="Y445" s="149">
        <v>1</v>
      </c>
      <c r="Z445" s="149">
        <v>1</v>
      </c>
      <c r="AA445" s="149">
        <v>1</v>
      </c>
      <c r="AB445" s="149">
        <v>1</v>
      </c>
      <c r="AC445" s="149">
        <v>1</v>
      </c>
      <c r="AD445" s="149">
        <v>1</v>
      </c>
      <c r="AE445" s="149">
        <v>1</v>
      </c>
      <c r="AF445" s="149">
        <v>1</v>
      </c>
      <c r="AG445" s="149">
        <v>1</v>
      </c>
      <c r="AH445" s="149">
        <v>1</v>
      </c>
      <c r="AI445" s="149">
        <v>1</v>
      </c>
      <c r="AJ445" s="149">
        <v>1</v>
      </c>
      <c r="AK445" s="149">
        <v>1</v>
      </c>
      <c r="AL445" s="149">
        <v>1</v>
      </c>
      <c r="AM445" s="149">
        <v>1</v>
      </c>
      <c r="AN445" s="149">
        <v>1</v>
      </c>
      <c r="AO445" s="149">
        <v>1</v>
      </c>
      <c r="AP445" s="149">
        <v>1</v>
      </c>
      <c r="AQ445" s="149">
        <v>1</v>
      </c>
      <c r="AR445" s="149">
        <v>1</v>
      </c>
      <c r="AS445" s="149">
        <v>1</v>
      </c>
      <c r="AT445" s="149">
        <v>1</v>
      </c>
      <c r="AU445" s="149">
        <v>1</v>
      </c>
      <c r="AV445" s="149">
        <v>1</v>
      </c>
      <c r="AW445" s="149">
        <v>1</v>
      </c>
      <c r="AX445" s="149">
        <v>1</v>
      </c>
      <c r="AY445" s="149">
        <v>1</v>
      </c>
      <c r="AZ445" s="149">
        <v>1</v>
      </c>
      <c r="BA445" s="149">
        <v>1</v>
      </c>
      <c r="BB445" s="149">
        <v>1</v>
      </c>
      <c r="BC445" s="149">
        <v>1</v>
      </c>
      <c r="BD445" s="149">
        <v>1</v>
      </c>
      <c r="BE445" s="149">
        <v>1</v>
      </c>
      <c r="BF445" s="149">
        <v>1</v>
      </c>
      <c r="BG445" s="149">
        <v>1</v>
      </c>
      <c r="BH445" s="149">
        <v>1</v>
      </c>
      <c r="BI445" s="149">
        <v>1</v>
      </c>
      <c r="BJ445" s="149">
        <v>1</v>
      </c>
      <c r="BK445" s="149">
        <v>1</v>
      </c>
      <c r="BL445" s="149">
        <v>1</v>
      </c>
      <c r="BM445" s="149">
        <v>1</v>
      </c>
      <c r="BN445" s="149">
        <v>1</v>
      </c>
      <c r="BO445" s="149">
        <v>1</v>
      </c>
      <c r="BP445" s="149">
        <v>1</v>
      </c>
      <c r="BQ445" s="149">
        <v>1</v>
      </c>
      <c r="BR445" s="149">
        <v>1</v>
      </c>
      <c r="BS445" s="149">
        <v>1</v>
      </c>
      <c r="BT445" s="149">
        <v>1</v>
      </c>
      <c r="BU445" s="149"/>
      <c r="BV445" s="149"/>
      <c r="BW445" s="149"/>
      <c r="BX445" s="149"/>
      <c r="BY445" s="149"/>
      <c r="BZ445" s="149"/>
      <c r="CA445" s="149"/>
      <c r="CB445" s="149"/>
      <c r="CC445" s="149"/>
      <c r="CD445" s="149"/>
      <c r="CE445" s="149"/>
      <c r="CF445" s="149"/>
      <c r="CG445" s="149"/>
      <c r="CH445" s="149"/>
      <c r="CI445" s="149"/>
      <c r="CJ445" s="149"/>
      <c r="CK445" s="149"/>
      <c r="CL445" s="149"/>
      <c r="CM445" s="149"/>
      <c r="CN445" s="149"/>
      <c r="CO445" s="149"/>
      <c r="CP445" s="149"/>
      <c r="CQ445" s="149"/>
      <c r="CR445" s="149"/>
      <c r="CS445" s="150"/>
      <c r="CT445" s="151"/>
      <c r="CW445" s="68"/>
      <c r="CX445" s="152"/>
    </row>
    <row r="446" spans="1:102">
      <c r="A446" s="289" t="s">
        <v>8334</v>
      </c>
      <c r="B446" s="146" t="s">
        <v>927</v>
      </c>
      <c r="C446" s="147" t="str">
        <f>+_xlfn.XLOOKUP(B446,'R4'!B:B,'R4'!C:C)</f>
        <v>AMR - KAMYON - MAN - KH</v>
      </c>
      <c r="D446" s="147"/>
      <c r="E446" s="150" t="s">
        <v>5163</v>
      </c>
      <c r="F446" s="150" t="s">
        <v>38</v>
      </c>
      <c r="G446" s="150" t="s">
        <v>35</v>
      </c>
      <c r="H446" s="150" t="s">
        <v>8271</v>
      </c>
      <c r="I446" s="156"/>
      <c r="J446" s="148">
        <v>0</v>
      </c>
      <c r="K446" s="149">
        <v>0</v>
      </c>
      <c r="L446" s="149">
        <v>0</v>
      </c>
      <c r="M446" s="149">
        <v>0</v>
      </c>
      <c r="N446" s="149">
        <v>0</v>
      </c>
      <c r="O446" s="149">
        <v>0</v>
      </c>
      <c r="P446" s="149">
        <v>0</v>
      </c>
      <c r="Q446" s="149">
        <v>0</v>
      </c>
      <c r="R446" s="149">
        <v>0</v>
      </c>
      <c r="S446" s="149">
        <v>0</v>
      </c>
      <c r="T446" s="149">
        <v>0</v>
      </c>
      <c r="U446" s="149">
        <v>1</v>
      </c>
      <c r="V446" s="149">
        <v>1</v>
      </c>
      <c r="W446" s="149">
        <v>1</v>
      </c>
      <c r="X446" s="149">
        <v>1</v>
      </c>
      <c r="Y446" s="149">
        <v>1</v>
      </c>
      <c r="Z446" s="149">
        <v>1</v>
      </c>
      <c r="AA446" s="149">
        <v>1</v>
      </c>
      <c r="AB446" s="149">
        <v>1</v>
      </c>
      <c r="AC446" s="149">
        <v>1</v>
      </c>
      <c r="AD446" s="149">
        <v>1</v>
      </c>
      <c r="AE446" s="149">
        <v>1</v>
      </c>
      <c r="AF446" s="149">
        <v>1</v>
      </c>
      <c r="AG446" s="149">
        <v>1</v>
      </c>
      <c r="AH446" s="149">
        <v>1</v>
      </c>
      <c r="AI446" s="149">
        <v>1</v>
      </c>
      <c r="AJ446" s="149">
        <v>1</v>
      </c>
      <c r="AK446" s="149">
        <v>1</v>
      </c>
      <c r="AL446" s="149">
        <v>1</v>
      </c>
      <c r="AM446" s="149">
        <v>1</v>
      </c>
      <c r="AN446" s="149">
        <v>1</v>
      </c>
      <c r="AO446" s="149">
        <v>1</v>
      </c>
      <c r="AP446" s="149">
        <v>1</v>
      </c>
      <c r="AQ446" s="149">
        <v>1</v>
      </c>
      <c r="AR446" s="149">
        <v>1</v>
      </c>
      <c r="AS446" s="149">
        <v>1</v>
      </c>
      <c r="AT446" s="149">
        <v>1</v>
      </c>
      <c r="AU446" s="149">
        <v>1</v>
      </c>
      <c r="AV446" s="149">
        <v>1</v>
      </c>
      <c r="AW446" s="149">
        <v>1</v>
      </c>
      <c r="AX446" s="149">
        <v>1</v>
      </c>
      <c r="AY446" s="149">
        <v>1</v>
      </c>
      <c r="AZ446" s="149">
        <v>1</v>
      </c>
      <c r="BA446" s="149">
        <v>1</v>
      </c>
      <c r="BB446" s="149">
        <v>1</v>
      </c>
      <c r="BC446" s="149">
        <v>1</v>
      </c>
      <c r="BD446" s="149">
        <v>1</v>
      </c>
      <c r="BE446" s="149">
        <v>1</v>
      </c>
      <c r="BF446" s="149">
        <v>1</v>
      </c>
      <c r="BG446" s="149">
        <v>1</v>
      </c>
      <c r="BH446" s="149">
        <v>1</v>
      </c>
      <c r="BI446" s="149">
        <v>1</v>
      </c>
      <c r="BJ446" s="149">
        <v>1</v>
      </c>
      <c r="BK446" s="149">
        <v>1</v>
      </c>
      <c r="BL446" s="149">
        <v>1</v>
      </c>
      <c r="BM446" s="149">
        <v>1</v>
      </c>
      <c r="BN446" s="149">
        <v>1</v>
      </c>
      <c r="BO446" s="149">
        <v>1</v>
      </c>
      <c r="BP446" s="149">
        <v>1</v>
      </c>
      <c r="BQ446" s="149">
        <v>1</v>
      </c>
      <c r="BR446" s="149">
        <v>1</v>
      </c>
      <c r="BS446" s="149">
        <v>1</v>
      </c>
      <c r="BT446" s="149">
        <v>1</v>
      </c>
      <c r="BU446" s="149"/>
      <c r="BV446" s="149"/>
      <c r="BW446" s="149"/>
      <c r="BX446" s="149"/>
      <c r="BY446" s="149"/>
      <c r="BZ446" s="149"/>
      <c r="CA446" s="149"/>
      <c r="CB446" s="149"/>
      <c r="CC446" s="149"/>
      <c r="CD446" s="149"/>
      <c r="CE446" s="149"/>
      <c r="CF446" s="149"/>
      <c r="CG446" s="149"/>
      <c r="CH446" s="149"/>
      <c r="CI446" s="149"/>
      <c r="CJ446" s="149"/>
      <c r="CK446" s="149"/>
      <c r="CL446" s="149"/>
      <c r="CM446" s="149"/>
      <c r="CN446" s="149"/>
      <c r="CO446" s="149"/>
      <c r="CP446" s="149"/>
      <c r="CQ446" s="149"/>
      <c r="CR446" s="149"/>
      <c r="CS446" s="150"/>
      <c r="CT446" s="151"/>
      <c r="CW446" s="68"/>
      <c r="CX446" s="152"/>
    </row>
    <row r="447" spans="1:102">
      <c r="A447" s="289" t="s">
        <v>8334</v>
      </c>
      <c r="B447" s="146" t="s">
        <v>930</v>
      </c>
      <c r="C447" s="147" t="str">
        <f>+_xlfn.XLOOKUP(B447,'R4'!B:B,'R4'!C:C)</f>
        <v>AMR - KAMYON - MAN - KH</v>
      </c>
      <c r="D447" s="147"/>
      <c r="E447" s="150" t="s">
        <v>5163</v>
      </c>
      <c r="F447" s="150" t="s">
        <v>38</v>
      </c>
      <c r="G447" s="150" t="s">
        <v>35</v>
      </c>
      <c r="H447" s="150" t="s">
        <v>8271</v>
      </c>
      <c r="I447" s="156"/>
      <c r="J447" s="148">
        <v>0</v>
      </c>
      <c r="K447" s="149">
        <v>0</v>
      </c>
      <c r="L447" s="149">
        <v>0</v>
      </c>
      <c r="M447" s="149">
        <v>0</v>
      </c>
      <c r="N447" s="149">
        <v>0</v>
      </c>
      <c r="O447" s="149">
        <v>0</v>
      </c>
      <c r="P447" s="149">
        <v>0</v>
      </c>
      <c r="Q447" s="149">
        <v>0</v>
      </c>
      <c r="R447" s="149">
        <v>0</v>
      </c>
      <c r="S447" s="149">
        <v>0</v>
      </c>
      <c r="T447" s="149">
        <v>0</v>
      </c>
      <c r="U447" s="149">
        <v>1</v>
      </c>
      <c r="V447" s="149">
        <v>1</v>
      </c>
      <c r="W447" s="149">
        <v>1</v>
      </c>
      <c r="X447" s="149">
        <v>1</v>
      </c>
      <c r="Y447" s="149">
        <v>1</v>
      </c>
      <c r="Z447" s="149">
        <v>1</v>
      </c>
      <c r="AA447" s="149">
        <v>1</v>
      </c>
      <c r="AB447" s="149">
        <v>1</v>
      </c>
      <c r="AC447" s="149">
        <v>1</v>
      </c>
      <c r="AD447" s="149">
        <v>1</v>
      </c>
      <c r="AE447" s="149">
        <v>1</v>
      </c>
      <c r="AF447" s="149">
        <v>1</v>
      </c>
      <c r="AG447" s="149">
        <v>1</v>
      </c>
      <c r="AH447" s="149">
        <v>1</v>
      </c>
      <c r="AI447" s="149">
        <v>1</v>
      </c>
      <c r="AJ447" s="149">
        <v>1</v>
      </c>
      <c r="AK447" s="149">
        <v>1</v>
      </c>
      <c r="AL447" s="149">
        <v>1</v>
      </c>
      <c r="AM447" s="149">
        <v>1</v>
      </c>
      <c r="AN447" s="149">
        <v>1</v>
      </c>
      <c r="AO447" s="149">
        <v>1</v>
      </c>
      <c r="AP447" s="149">
        <v>1</v>
      </c>
      <c r="AQ447" s="149">
        <v>1</v>
      </c>
      <c r="AR447" s="149">
        <v>1</v>
      </c>
      <c r="AS447" s="149">
        <v>1</v>
      </c>
      <c r="AT447" s="149">
        <v>1</v>
      </c>
      <c r="AU447" s="149">
        <v>1</v>
      </c>
      <c r="AV447" s="149">
        <v>1</v>
      </c>
      <c r="AW447" s="149">
        <v>1</v>
      </c>
      <c r="AX447" s="149">
        <v>1</v>
      </c>
      <c r="AY447" s="149">
        <v>1</v>
      </c>
      <c r="AZ447" s="149">
        <v>1</v>
      </c>
      <c r="BA447" s="149">
        <v>1</v>
      </c>
      <c r="BB447" s="149">
        <v>1</v>
      </c>
      <c r="BC447" s="149">
        <v>1</v>
      </c>
      <c r="BD447" s="149">
        <v>1</v>
      </c>
      <c r="BE447" s="149">
        <v>1</v>
      </c>
      <c r="BF447" s="149">
        <v>1</v>
      </c>
      <c r="BG447" s="149">
        <v>1</v>
      </c>
      <c r="BH447" s="149">
        <v>1</v>
      </c>
      <c r="BI447" s="149">
        <v>1</v>
      </c>
      <c r="BJ447" s="149">
        <v>1</v>
      </c>
      <c r="BK447" s="149">
        <v>1</v>
      </c>
      <c r="BL447" s="149">
        <v>1</v>
      </c>
      <c r="BM447" s="149">
        <v>1</v>
      </c>
      <c r="BN447" s="149">
        <v>1</v>
      </c>
      <c r="BO447" s="149">
        <v>1</v>
      </c>
      <c r="BP447" s="149">
        <v>1</v>
      </c>
      <c r="BQ447" s="149">
        <v>1</v>
      </c>
      <c r="BR447" s="149">
        <v>1</v>
      </c>
      <c r="BS447" s="149">
        <v>1</v>
      </c>
      <c r="BT447" s="149">
        <v>1</v>
      </c>
      <c r="BU447" s="149"/>
      <c r="BV447" s="149"/>
      <c r="BW447" s="149"/>
      <c r="BX447" s="149"/>
      <c r="BY447" s="149"/>
      <c r="BZ447" s="149"/>
      <c r="CA447" s="149"/>
      <c r="CB447" s="149"/>
      <c r="CC447" s="149"/>
      <c r="CD447" s="149"/>
      <c r="CE447" s="149"/>
      <c r="CF447" s="149"/>
      <c r="CG447" s="149"/>
      <c r="CH447" s="149"/>
      <c r="CI447" s="149"/>
      <c r="CJ447" s="149"/>
      <c r="CK447" s="149"/>
      <c r="CL447" s="149"/>
      <c r="CM447" s="149"/>
      <c r="CN447" s="149"/>
      <c r="CO447" s="149"/>
      <c r="CP447" s="149"/>
      <c r="CQ447" s="149"/>
      <c r="CR447" s="149"/>
      <c r="CS447" s="150"/>
      <c r="CT447" s="151"/>
      <c r="CW447" s="68"/>
      <c r="CX447" s="152"/>
    </row>
    <row r="448" spans="1:102">
      <c r="A448" s="289" t="s">
        <v>8334</v>
      </c>
      <c r="B448" s="146" t="s">
        <v>933</v>
      </c>
      <c r="C448" s="147" t="str">
        <f>+_xlfn.XLOOKUP(B448,'R4'!B:B,'R4'!C:C)</f>
        <v>AMR - KAMYON - MAN - KH</v>
      </c>
      <c r="D448" s="147"/>
      <c r="E448" s="150" t="s">
        <v>5163</v>
      </c>
      <c r="F448" s="150" t="s">
        <v>38</v>
      </c>
      <c r="G448" s="150" t="s">
        <v>35</v>
      </c>
      <c r="H448" s="150" t="s">
        <v>8271</v>
      </c>
      <c r="I448" s="156"/>
      <c r="J448" s="148">
        <v>0</v>
      </c>
      <c r="K448" s="149">
        <v>0</v>
      </c>
      <c r="L448" s="149">
        <v>0</v>
      </c>
      <c r="M448" s="149">
        <v>0</v>
      </c>
      <c r="N448" s="149">
        <v>0</v>
      </c>
      <c r="O448" s="149">
        <v>0</v>
      </c>
      <c r="P448" s="149">
        <v>0</v>
      </c>
      <c r="Q448" s="149">
        <v>0</v>
      </c>
      <c r="R448" s="149">
        <v>0</v>
      </c>
      <c r="S448" s="149">
        <v>0</v>
      </c>
      <c r="T448" s="149">
        <v>0</v>
      </c>
      <c r="U448" s="149">
        <v>1</v>
      </c>
      <c r="V448" s="149">
        <v>1</v>
      </c>
      <c r="W448" s="149">
        <v>1</v>
      </c>
      <c r="X448" s="149">
        <v>1</v>
      </c>
      <c r="Y448" s="149">
        <v>1</v>
      </c>
      <c r="Z448" s="149">
        <v>1</v>
      </c>
      <c r="AA448" s="149">
        <v>1</v>
      </c>
      <c r="AB448" s="149">
        <v>1</v>
      </c>
      <c r="AC448" s="149">
        <v>1</v>
      </c>
      <c r="AD448" s="149">
        <v>1</v>
      </c>
      <c r="AE448" s="149">
        <v>1</v>
      </c>
      <c r="AF448" s="149">
        <v>1</v>
      </c>
      <c r="AG448" s="149">
        <v>1</v>
      </c>
      <c r="AH448" s="149">
        <v>1</v>
      </c>
      <c r="AI448" s="149">
        <v>1</v>
      </c>
      <c r="AJ448" s="149">
        <v>1</v>
      </c>
      <c r="AK448" s="149">
        <v>1</v>
      </c>
      <c r="AL448" s="149">
        <v>1</v>
      </c>
      <c r="AM448" s="149">
        <v>1</v>
      </c>
      <c r="AN448" s="149">
        <v>1</v>
      </c>
      <c r="AO448" s="149">
        <v>1</v>
      </c>
      <c r="AP448" s="149">
        <v>1</v>
      </c>
      <c r="AQ448" s="149">
        <v>1</v>
      </c>
      <c r="AR448" s="149">
        <v>1</v>
      </c>
      <c r="AS448" s="149">
        <v>1</v>
      </c>
      <c r="AT448" s="149">
        <v>1</v>
      </c>
      <c r="AU448" s="149">
        <v>1</v>
      </c>
      <c r="AV448" s="149">
        <v>1</v>
      </c>
      <c r="AW448" s="149">
        <v>1</v>
      </c>
      <c r="AX448" s="149">
        <v>1</v>
      </c>
      <c r="AY448" s="149">
        <v>1</v>
      </c>
      <c r="AZ448" s="149">
        <v>1</v>
      </c>
      <c r="BA448" s="149">
        <v>1</v>
      </c>
      <c r="BB448" s="149">
        <v>1</v>
      </c>
      <c r="BC448" s="149">
        <v>1</v>
      </c>
      <c r="BD448" s="149">
        <v>1</v>
      </c>
      <c r="BE448" s="149">
        <v>1</v>
      </c>
      <c r="BF448" s="149">
        <v>1</v>
      </c>
      <c r="BG448" s="149">
        <v>1</v>
      </c>
      <c r="BH448" s="149">
        <v>1</v>
      </c>
      <c r="BI448" s="149">
        <v>1</v>
      </c>
      <c r="BJ448" s="149">
        <v>1</v>
      </c>
      <c r="BK448" s="149">
        <v>1</v>
      </c>
      <c r="BL448" s="149">
        <v>1</v>
      </c>
      <c r="BM448" s="149">
        <v>1</v>
      </c>
      <c r="BN448" s="149">
        <v>1</v>
      </c>
      <c r="BO448" s="149">
        <v>1</v>
      </c>
      <c r="BP448" s="149">
        <v>1</v>
      </c>
      <c r="BQ448" s="149">
        <v>1</v>
      </c>
      <c r="BR448" s="149">
        <v>1</v>
      </c>
      <c r="BS448" s="149">
        <v>1</v>
      </c>
      <c r="BT448" s="149">
        <v>1</v>
      </c>
      <c r="BU448" s="149"/>
      <c r="BV448" s="149"/>
      <c r="BW448" s="149"/>
      <c r="BX448" s="149"/>
      <c r="BY448" s="149"/>
      <c r="BZ448" s="149"/>
      <c r="CA448" s="149"/>
      <c r="CB448" s="149"/>
      <c r="CC448" s="149"/>
      <c r="CD448" s="149"/>
      <c r="CE448" s="149"/>
      <c r="CF448" s="149"/>
      <c r="CG448" s="149"/>
      <c r="CH448" s="149"/>
      <c r="CI448" s="149"/>
      <c r="CJ448" s="149"/>
      <c r="CK448" s="149"/>
      <c r="CL448" s="149"/>
      <c r="CM448" s="149"/>
      <c r="CN448" s="149"/>
      <c r="CO448" s="149"/>
      <c r="CP448" s="149"/>
      <c r="CQ448" s="149"/>
      <c r="CR448" s="149"/>
      <c r="CS448" s="150"/>
      <c r="CT448" s="151"/>
      <c r="CW448" s="68"/>
      <c r="CX448" s="152"/>
    </row>
    <row r="449" spans="1:102">
      <c r="A449" s="289" t="s">
        <v>8334</v>
      </c>
      <c r="B449" s="146" t="s">
        <v>936</v>
      </c>
      <c r="C449" s="147" t="str">
        <f>+_xlfn.XLOOKUP(B449,'R4'!B:B,'R4'!C:C)</f>
        <v>AMR - KAMYON - MAN - KH</v>
      </c>
      <c r="D449" s="147"/>
      <c r="E449" s="150" t="s">
        <v>5163</v>
      </c>
      <c r="F449" s="150" t="s">
        <v>38</v>
      </c>
      <c r="G449" s="150" t="s">
        <v>35</v>
      </c>
      <c r="H449" s="150" t="s">
        <v>8271</v>
      </c>
      <c r="I449" s="156"/>
      <c r="J449" s="148">
        <v>0</v>
      </c>
      <c r="K449" s="149">
        <v>0</v>
      </c>
      <c r="L449" s="149">
        <v>0</v>
      </c>
      <c r="M449" s="149">
        <v>0</v>
      </c>
      <c r="N449" s="149">
        <v>0</v>
      </c>
      <c r="O449" s="149">
        <v>0</v>
      </c>
      <c r="P449" s="149">
        <v>0</v>
      </c>
      <c r="Q449" s="149">
        <v>0</v>
      </c>
      <c r="R449" s="149">
        <v>0</v>
      </c>
      <c r="S449" s="149">
        <v>0</v>
      </c>
      <c r="T449" s="149">
        <v>0</v>
      </c>
      <c r="U449" s="149">
        <v>0</v>
      </c>
      <c r="V449" s="149">
        <v>0</v>
      </c>
      <c r="W449" s="149">
        <v>0</v>
      </c>
      <c r="X449" s="149">
        <v>0</v>
      </c>
      <c r="Y449" s="149">
        <v>0</v>
      </c>
      <c r="Z449" s="149">
        <v>0</v>
      </c>
      <c r="AA449" s="149">
        <v>0</v>
      </c>
      <c r="AB449" s="149">
        <v>0</v>
      </c>
      <c r="AC449" s="149">
        <v>0</v>
      </c>
      <c r="AD449" s="149">
        <v>0</v>
      </c>
      <c r="AE449" s="149">
        <v>0</v>
      </c>
      <c r="AF449" s="149">
        <v>0</v>
      </c>
      <c r="AG449" s="149">
        <v>0</v>
      </c>
      <c r="AH449" s="149">
        <v>1</v>
      </c>
      <c r="AI449" s="149">
        <v>1</v>
      </c>
      <c r="AJ449" s="149">
        <v>1</v>
      </c>
      <c r="AK449" s="149">
        <v>1</v>
      </c>
      <c r="AL449" s="149">
        <v>1</v>
      </c>
      <c r="AM449" s="149">
        <v>1</v>
      </c>
      <c r="AN449" s="149">
        <v>1</v>
      </c>
      <c r="AO449" s="149">
        <v>1</v>
      </c>
      <c r="AP449" s="149">
        <v>1</v>
      </c>
      <c r="AQ449" s="149">
        <v>1</v>
      </c>
      <c r="AR449" s="149">
        <v>1</v>
      </c>
      <c r="AS449" s="149">
        <v>1</v>
      </c>
      <c r="AT449" s="149">
        <v>1</v>
      </c>
      <c r="AU449" s="149">
        <v>1</v>
      </c>
      <c r="AV449" s="149">
        <v>1</v>
      </c>
      <c r="AW449" s="149">
        <v>1</v>
      </c>
      <c r="AX449" s="149">
        <v>1</v>
      </c>
      <c r="AY449" s="149">
        <v>1</v>
      </c>
      <c r="AZ449" s="149">
        <v>1</v>
      </c>
      <c r="BA449" s="149">
        <v>1</v>
      </c>
      <c r="BB449" s="149">
        <v>1</v>
      </c>
      <c r="BC449" s="149">
        <v>1</v>
      </c>
      <c r="BD449" s="149">
        <v>1</v>
      </c>
      <c r="BE449" s="149">
        <v>1</v>
      </c>
      <c r="BF449" s="149">
        <v>1</v>
      </c>
      <c r="BG449" s="149">
        <v>1</v>
      </c>
      <c r="BH449" s="149">
        <v>1</v>
      </c>
      <c r="BI449" s="149">
        <v>1</v>
      </c>
      <c r="BJ449" s="149">
        <v>1</v>
      </c>
      <c r="BK449" s="149">
        <v>1</v>
      </c>
      <c r="BL449" s="149">
        <v>1</v>
      </c>
      <c r="BM449" s="149">
        <v>1</v>
      </c>
      <c r="BN449" s="149">
        <v>1</v>
      </c>
      <c r="BO449" s="149">
        <v>1</v>
      </c>
      <c r="BP449" s="149">
        <v>1</v>
      </c>
      <c r="BQ449" s="149">
        <v>1</v>
      </c>
      <c r="BR449" s="149">
        <v>1</v>
      </c>
      <c r="BS449" s="149">
        <v>1</v>
      </c>
      <c r="BT449" s="149">
        <v>1</v>
      </c>
      <c r="BU449" s="149"/>
      <c r="BV449" s="149"/>
      <c r="BW449" s="149"/>
      <c r="BX449" s="149"/>
      <c r="BY449" s="149"/>
      <c r="BZ449" s="149"/>
      <c r="CA449" s="149"/>
      <c r="CB449" s="149"/>
      <c r="CC449" s="149"/>
      <c r="CD449" s="149"/>
      <c r="CE449" s="149"/>
      <c r="CF449" s="149"/>
      <c r="CG449" s="149"/>
      <c r="CH449" s="149"/>
      <c r="CI449" s="149"/>
      <c r="CJ449" s="149"/>
      <c r="CK449" s="149"/>
      <c r="CL449" s="149"/>
      <c r="CM449" s="149"/>
      <c r="CN449" s="149"/>
      <c r="CO449" s="149"/>
      <c r="CP449" s="149"/>
      <c r="CQ449" s="149"/>
      <c r="CR449" s="149"/>
      <c r="CS449" s="150"/>
      <c r="CT449" s="151"/>
      <c r="CW449" s="68"/>
      <c r="CX449" s="152"/>
    </row>
    <row r="450" spans="1:102">
      <c r="A450" s="289" t="s">
        <v>8334</v>
      </c>
      <c r="B450" s="146" t="s">
        <v>939</v>
      </c>
      <c r="C450" s="147" t="str">
        <f>+_xlfn.XLOOKUP(B450,'R4'!B:B,'R4'!C:C)</f>
        <v>AMR - KAMYON - MAN - KH</v>
      </c>
      <c r="D450" s="147"/>
      <c r="E450" s="150" t="s">
        <v>5163</v>
      </c>
      <c r="F450" s="150" t="s">
        <v>38</v>
      </c>
      <c r="G450" s="150" t="s">
        <v>35</v>
      </c>
      <c r="H450" s="150" t="s">
        <v>8271</v>
      </c>
      <c r="I450" s="156"/>
      <c r="J450" s="148">
        <v>0</v>
      </c>
      <c r="K450" s="149">
        <v>0</v>
      </c>
      <c r="L450" s="149">
        <v>0</v>
      </c>
      <c r="M450" s="149">
        <v>0</v>
      </c>
      <c r="N450" s="149">
        <v>0</v>
      </c>
      <c r="O450" s="149">
        <v>0</v>
      </c>
      <c r="P450" s="149">
        <v>0</v>
      </c>
      <c r="Q450" s="149">
        <v>0</v>
      </c>
      <c r="R450" s="149">
        <v>0</v>
      </c>
      <c r="S450" s="149">
        <v>0</v>
      </c>
      <c r="T450" s="149">
        <v>0</v>
      </c>
      <c r="U450" s="149">
        <v>0</v>
      </c>
      <c r="V450" s="149">
        <v>0</v>
      </c>
      <c r="W450" s="149">
        <v>0</v>
      </c>
      <c r="X450" s="149">
        <v>0</v>
      </c>
      <c r="Y450" s="149">
        <v>0</v>
      </c>
      <c r="Z450" s="149">
        <v>0</v>
      </c>
      <c r="AA450" s="149">
        <v>0</v>
      </c>
      <c r="AB450" s="149">
        <v>0</v>
      </c>
      <c r="AC450" s="149">
        <v>0</v>
      </c>
      <c r="AD450" s="149">
        <v>0</v>
      </c>
      <c r="AE450" s="149">
        <v>0</v>
      </c>
      <c r="AF450" s="149">
        <v>0</v>
      </c>
      <c r="AG450" s="149">
        <v>0</v>
      </c>
      <c r="AH450" s="149">
        <v>1</v>
      </c>
      <c r="AI450" s="149">
        <v>1</v>
      </c>
      <c r="AJ450" s="149">
        <v>1</v>
      </c>
      <c r="AK450" s="149">
        <v>1</v>
      </c>
      <c r="AL450" s="149">
        <v>1</v>
      </c>
      <c r="AM450" s="149">
        <v>1</v>
      </c>
      <c r="AN450" s="149">
        <v>1</v>
      </c>
      <c r="AO450" s="149">
        <v>1</v>
      </c>
      <c r="AP450" s="149">
        <v>1</v>
      </c>
      <c r="AQ450" s="149">
        <v>1</v>
      </c>
      <c r="AR450" s="149">
        <v>1</v>
      </c>
      <c r="AS450" s="149">
        <v>1</v>
      </c>
      <c r="AT450" s="149">
        <v>1</v>
      </c>
      <c r="AU450" s="149">
        <v>1</v>
      </c>
      <c r="AV450" s="149">
        <v>1</v>
      </c>
      <c r="AW450" s="149">
        <v>1</v>
      </c>
      <c r="AX450" s="149">
        <v>1</v>
      </c>
      <c r="AY450" s="149">
        <v>1</v>
      </c>
      <c r="AZ450" s="149">
        <v>1</v>
      </c>
      <c r="BA450" s="149">
        <v>1</v>
      </c>
      <c r="BB450" s="149">
        <v>1</v>
      </c>
      <c r="BC450" s="149">
        <v>1</v>
      </c>
      <c r="BD450" s="149">
        <v>1</v>
      </c>
      <c r="BE450" s="149">
        <v>1</v>
      </c>
      <c r="BF450" s="149">
        <v>1</v>
      </c>
      <c r="BG450" s="149">
        <v>1</v>
      </c>
      <c r="BH450" s="149">
        <v>1</v>
      </c>
      <c r="BI450" s="149">
        <v>1</v>
      </c>
      <c r="BJ450" s="149">
        <v>1</v>
      </c>
      <c r="BK450" s="149">
        <v>1</v>
      </c>
      <c r="BL450" s="149">
        <v>1</v>
      </c>
      <c r="BM450" s="149">
        <v>1</v>
      </c>
      <c r="BN450" s="149">
        <v>1</v>
      </c>
      <c r="BO450" s="149">
        <v>1</v>
      </c>
      <c r="BP450" s="149">
        <v>1</v>
      </c>
      <c r="BQ450" s="149">
        <v>1</v>
      </c>
      <c r="BR450" s="149">
        <v>1</v>
      </c>
      <c r="BS450" s="149">
        <v>1</v>
      </c>
      <c r="BT450" s="149">
        <v>1</v>
      </c>
      <c r="BU450" s="149"/>
      <c r="BV450" s="149"/>
      <c r="BW450" s="149"/>
      <c r="BX450" s="149"/>
      <c r="BY450" s="149"/>
      <c r="BZ450" s="149"/>
      <c r="CA450" s="149"/>
      <c r="CB450" s="149"/>
      <c r="CC450" s="149"/>
      <c r="CD450" s="149"/>
      <c r="CE450" s="149"/>
      <c r="CF450" s="149"/>
      <c r="CG450" s="149"/>
      <c r="CH450" s="149"/>
      <c r="CI450" s="149"/>
      <c r="CJ450" s="149"/>
      <c r="CK450" s="149"/>
      <c r="CL450" s="149"/>
      <c r="CM450" s="149"/>
      <c r="CN450" s="149"/>
      <c r="CO450" s="149"/>
      <c r="CP450" s="149"/>
      <c r="CQ450" s="149"/>
      <c r="CR450" s="149"/>
      <c r="CS450" s="150"/>
      <c r="CT450" s="151"/>
      <c r="CW450" s="68"/>
      <c r="CX450" s="152"/>
    </row>
    <row r="451" spans="1:102">
      <c r="A451" s="289" t="s">
        <v>8334</v>
      </c>
      <c r="B451" s="146" t="s">
        <v>942</v>
      </c>
      <c r="C451" s="147" t="str">
        <f>+_xlfn.XLOOKUP(B451,'R4'!B:B,'R4'!C:C)</f>
        <v>AMR - KAMYON - MAN - KH</v>
      </c>
      <c r="D451" s="147"/>
      <c r="E451" s="150" t="s">
        <v>5163</v>
      </c>
      <c r="F451" s="150" t="s">
        <v>38</v>
      </c>
      <c r="G451" s="150" t="s">
        <v>35</v>
      </c>
      <c r="H451" s="150" t="s">
        <v>8271</v>
      </c>
      <c r="I451" s="156"/>
      <c r="J451" s="148">
        <v>0</v>
      </c>
      <c r="K451" s="149">
        <v>0</v>
      </c>
      <c r="L451" s="149">
        <v>0</v>
      </c>
      <c r="M451" s="149">
        <v>0</v>
      </c>
      <c r="N451" s="149">
        <v>0</v>
      </c>
      <c r="O451" s="149">
        <v>0</v>
      </c>
      <c r="P451" s="149">
        <v>0</v>
      </c>
      <c r="Q451" s="149">
        <v>0</v>
      </c>
      <c r="R451" s="149">
        <v>0</v>
      </c>
      <c r="S451" s="149">
        <v>0</v>
      </c>
      <c r="T451" s="149">
        <v>0</v>
      </c>
      <c r="U451" s="149">
        <v>0</v>
      </c>
      <c r="V451" s="149">
        <v>0</v>
      </c>
      <c r="W451" s="149">
        <v>0</v>
      </c>
      <c r="X451" s="149">
        <v>0</v>
      </c>
      <c r="Y451" s="149">
        <v>0</v>
      </c>
      <c r="Z451" s="149">
        <v>0</v>
      </c>
      <c r="AA451" s="149">
        <v>0</v>
      </c>
      <c r="AB451" s="149">
        <v>0</v>
      </c>
      <c r="AC451" s="149">
        <v>0</v>
      </c>
      <c r="AD451" s="149">
        <v>0</v>
      </c>
      <c r="AE451" s="149">
        <v>0</v>
      </c>
      <c r="AF451" s="149">
        <v>0</v>
      </c>
      <c r="AG451" s="149">
        <v>0</v>
      </c>
      <c r="AH451" s="149">
        <v>1</v>
      </c>
      <c r="AI451" s="149">
        <v>1</v>
      </c>
      <c r="AJ451" s="149">
        <v>1</v>
      </c>
      <c r="AK451" s="149">
        <v>1</v>
      </c>
      <c r="AL451" s="149">
        <v>1</v>
      </c>
      <c r="AM451" s="149">
        <v>1</v>
      </c>
      <c r="AN451" s="149">
        <v>1</v>
      </c>
      <c r="AO451" s="149">
        <v>1</v>
      </c>
      <c r="AP451" s="149">
        <v>1</v>
      </c>
      <c r="AQ451" s="149">
        <v>1</v>
      </c>
      <c r="AR451" s="149">
        <v>1</v>
      </c>
      <c r="AS451" s="149">
        <v>1</v>
      </c>
      <c r="AT451" s="149">
        <v>1</v>
      </c>
      <c r="AU451" s="149">
        <v>1</v>
      </c>
      <c r="AV451" s="149">
        <v>1</v>
      </c>
      <c r="AW451" s="149">
        <v>1</v>
      </c>
      <c r="AX451" s="149">
        <v>1</v>
      </c>
      <c r="AY451" s="149">
        <v>1</v>
      </c>
      <c r="AZ451" s="149">
        <v>1</v>
      </c>
      <c r="BA451" s="149">
        <v>1</v>
      </c>
      <c r="BB451" s="149">
        <v>1</v>
      </c>
      <c r="BC451" s="149">
        <v>1</v>
      </c>
      <c r="BD451" s="149">
        <v>1</v>
      </c>
      <c r="BE451" s="149">
        <v>1</v>
      </c>
      <c r="BF451" s="149">
        <v>1</v>
      </c>
      <c r="BG451" s="149">
        <v>1</v>
      </c>
      <c r="BH451" s="149">
        <v>1</v>
      </c>
      <c r="BI451" s="149">
        <v>1</v>
      </c>
      <c r="BJ451" s="149">
        <v>1</v>
      </c>
      <c r="BK451" s="149">
        <v>1</v>
      </c>
      <c r="BL451" s="149">
        <v>1</v>
      </c>
      <c r="BM451" s="149">
        <v>1</v>
      </c>
      <c r="BN451" s="149">
        <v>1</v>
      </c>
      <c r="BO451" s="149">
        <v>1</v>
      </c>
      <c r="BP451" s="149">
        <v>1</v>
      </c>
      <c r="BQ451" s="149">
        <v>1</v>
      </c>
      <c r="BR451" s="149">
        <v>1</v>
      </c>
      <c r="BS451" s="149">
        <v>1</v>
      </c>
      <c r="BT451" s="149">
        <v>1</v>
      </c>
      <c r="BU451" s="149"/>
      <c r="BV451" s="149"/>
      <c r="BW451" s="149"/>
      <c r="BX451" s="149"/>
      <c r="BY451" s="149"/>
      <c r="BZ451" s="149"/>
      <c r="CA451" s="149"/>
      <c r="CB451" s="149"/>
      <c r="CC451" s="149"/>
      <c r="CD451" s="149"/>
      <c r="CE451" s="149"/>
      <c r="CF451" s="149"/>
      <c r="CG451" s="149"/>
      <c r="CH451" s="149"/>
      <c r="CI451" s="149"/>
      <c r="CJ451" s="149"/>
      <c r="CK451" s="149"/>
      <c r="CL451" s="149"/>
      <c r="CM451" s="149"/>
      <c r="CN451" s="149"/>
      <c r="CO451" s="149"/>
      <c r="CP451" s="149"/>
      <c r="CQ451" s="149"/>
      <c r="CR451" s="149"/>
      <c r="CS451" s="150"/>
      <c r="CT451" s="151"/>
      <c r="CW451" s="68"/>
      <c r="CX451" s="152"/>
    </row>
    <row r="452" spans="1:102">
      <c r="A452" s="289" t="s">
        <v>8334</v>
      </c>
      <c r="B452" s="146" t="s">
        <v>945</v>
      </c>
      <c r="C452" s="147" t="str">
        <f>+_xlfn.XLOOKUP(B452,'R4'!B:B,'R4'!C:C)</f>
        <v>AMR - KAMYON - MAN - KH</v>
      </c>
      <c r="D452" s="147"/>
      <c r="E452" s="150" t="s">
        <v>5163</v>
      </c>
      <c r="F452" s="150" t="s">
        <v>38</v>
      </c>
      <c r="G452" s="150" t="s">
        <v>35</v>
      </c>
      <c r="H452" s="150" t="s">
        <v>8271</v>
      </c>
      <c r="I452" s="156"/>
      <c r="J452" s="148">
        <v>0</v>
      </c>
      <c r="K452" s="149">
        <v>0</v>
      </c>
      <c r="L452" s="149">
        <v>0</v>
      </c>
      <c r="M452" s="149">
        <v>0</v>
      </c>
      <c r="N452" s="149">
        <v>0</v>
      </c>
      <c r="O452" s="149">
        <v>0</v>
      </c>
      <c r="P452" s="149">
        <v>0</v>
      </c>
      <c r="Q452" s="149">
        <v>0</v>
      </c>
      <c r="R452" s="149">
        <v>0</v>
      </c>
      <c r="S452" s="149">
        <v>0</v>
      </c>
      <c r="T452" s="149">
        <v>0</v>
      </c>
      <c r="U452" s="149">
        <v>0</v>
      </c>
      <c r="V452" s="149">
        <v>0</v>
      </c>
      <c r="W452" s="149">
        <v>0</v>
      </c>
      <c r="X452" s="149">
        <v>0</v>
      </c>
      <c r="Y452" s="149">
        <v>0</v>
      </c>
      <c r="Z452" s="149">
        <v>0</v>
      </c>
      <c r="AA452" s="149">
        <v>0</v>
      </c>
      <c r="AB452" s="149">
        <v>0</v>
      </c>
      <c r="AC452" s="149">
        <v>0</v>
      </c>
      <c r="AD452" s="149">
        <v>0</v>
      </c>
      <c r="AE452" s="149">
        <v>0</v>
      </c>
      <c r="AF452" s="149">
        <v>0</v>
      </c>
      <c r="AG452" s="149">
        <v>0</v>
      </c>
      <c r="AH452" s="149">
        <v>1</v>
      </c>
      <c r="AI452" s="149">
        <v>1</v>
      </c>
      <c r="AJ452" s="149">
        <v>1</v>
      </c>
      <c r="AK452" s="149">
        <v>1</v>
      </c>
      <c r="AL452" s="149">
        <v>1</v>
      </c>
      <c r="AM452" s="149">
        <v>1</v>
      </c>
      <c r="AN452" s="149">
        <v>1</v>
      </c>
      <c r="AO452" s="149">
        <v>1</v>
      </c>
      <c r="AP452" s="149">
        <v>1</v>
      </c>
      <c r="AQ452" s="149">
        <v>1</v>
      </c>
      <c r="AR452" s="149">
        <v>1</v>
      </c>
      <c r="AS452" s="149">
        <v>1</v>
      </c>
      <c r="AT452" s="149">
        <v>1</v>
      </c>
      <c r="AU452" s="149">
        <v>1</v>
      </c>
      <c r="AV452" s="149">
        <v>1</v>
      </c>
      <c r="AW452" s="149">
        <v>1</v>
      </c>
      <c r="AX452" s="149">
        <v>1</v>
      </c>
      <c r="AY452" s="149">
        <v>1</v>
      </c>
      <c r="AZ452" s="149">
        <v>1</v>
      </c>
      <c r="BA452" s="149">
        <v>1</v>
      </c>
      <c r="BB452" s="149">
        <v>1</v>
      </c>
      <c r="BC452" s="149">
        <v>1</v>
      </c>
      <c r="BD452" s="149">
        <v>1</v>
      </c>
      <c r="BE452" s="149">
        <v>1</v>
      </c>
      <c r="BF452" s="149">
        <v>1</v>
      </c>
      <c r="BG452" s="149">
        <v>1</v>
      </c>
      <c r="BH452" s="149">
        <v>1</v>
      </c>
      <c r="BI452" s="149">
        <v>1</v>
      </c>
      <c r="BJ452" s="149">
        <v>1</v>
      </c>
      <c r="BK452" s="149">
        <v>1</v>
      </c>
      <c r="BL452" s="149">
        <v>1</v>
      </c>
      <c r="BM452" s="149">
        <v>1</v>
      </c>
      <c r="BN452" s="149">
        <v>1</v>
      </c>
      <c r="BO452" s="149">
        <v>1</v>
      </c>
      <c r="BP452" s="149">
        <v>1</v>
      </c>
      <c r="BQ452" s="149">
        <v>1</v>
      </c>
      <c r="BR452" s="149">
        <v>1</v>
      </c>
      <c r="BS452" s="149">
        <v>1</v>
      </c>
      <c r="BT452" s="149">
        <v>1</v>
      </c>
      <c r="BU452" s="149"/>
      <c r="BV452" s="149"/>
      <c r="BW452" s="149"/>
      <c r="BX452" s="149"/>
      <c r="BY452" s="149"/>
      <c r="BZ452" s="149"/>
      <c r="CA452" s="149"/>
      <c r="CB452" s="149"/>
      <c r="CC452" s="149"/>
      <c r="CD452" s="149"/>
      <c r="CE452" s="149"/>
      <c r="CF452" s="149"/>
      <c r="CG452" s="149"/>
      <c r="CH452" s="149"/>
      <c r="CI452" s="149"/>
      <c r="CJ452" s="149"/>
      <c r="CK452" s="149"/>
      <c r="CL452" s="149"/>
      <c r="CM452" s="149"/>
      <c r="CN452" s="149"/>
      <c r="CO452" s="149"/>
      <c r="CP452" s="149"/>
      <c r="CQ452" s="149"/>
      <c r="CR452" s="149"/>
      <c r="CS452" s="150"/>
      <c r="CT452" s="151"/>
      <c r="CW452" s="68"/>
      <c r="CX452" s="152"/>
    </row>
    <row r="453" spans="1:102">
      <c r="A453" s="289" t="s">
        <v>8334</v>
      </c>
      <c r="B453" s="146" t="s">
        <v>948</v>
      </c>
      <c r="C453" s="147" t="str">
        <f>+_xlfn.XLOOKUP(B453,'R4'!B:B,'R4'!C:C)</f>
        <v>AMR - KAMYON - MAN - KH</v>
      </c>
      <c r="D453" s="147"/>
      <c r="E453" s="150" t="s">
        <v>5163</v>
      </c>
      <c r="F453" s="150" t="s">
        <v>38</v>
      </c>
      <c r="G453" s="150" t="s">
        <v>35</v>
      </c>
      <c r="H453" s="150" t="s">
        <v>8271</v>
      </c>
      <c r="I453" s="156"/>
      <c r="J453" s="148">
        <v>0</v>
      </c>
      <c r="K453" s="149">
        <v>0</v>
      </c>
      <c r="L453" s="149">
        <v>0</v>
      </c>
      <c r="M453" s="149">
        <v>0</v>
      </c>
      <c r="N453" s="149">
        <v>0</v>
      </c>
      <c r="O453" s="149">
        <v>0</v>
      </c>
      <c r="P453" s="149">
        <v>0</v>
      </c>
      <c r="Q453" s="149">
        <v>0</v>
      </c>
      <c r="R453" s="149">
        <v>0</v>
      </c>
      <c r="S453" s="149">
        <v>0</v>
      </c>
      <c r="T453" s="149">
        <v>0</v>
      </c>
      <c r="U453" s="149">
        <v>0</v>
      </c>
      <c r="V453" s="149">
        <v>0</v>
      </c>
      <c r="W453" s="149">
        <v>0</v>
      </c>
      <c r="X453" s="149">
        <v>0</v>
      </c>
      <c r="Y453" s="149">
        <v>0</v>
      </c>
      <c r="Z453" s="149">
        <v>0</v>
      </c>
      <c r="AA453" s="149">
        <v>0</v>
      </c>
      <c r="AB453" s="149">
        <v>0</v>
      </c>
      <c r="AC453" s="149">
        <v>0</v>
      </c>
      <c r="AD453" s="149">
        <v>0</v>
      </c>
      <c r="AE453" s="149">
        <v>0</v>
      </c>
      <c r="AF453" s="149">
        <v>0</v>
      </c>
      <c r="AG453" s="149">
        <v>0</v>
      </c>
      <c r="AH453" s="149">
        <v>1</v>
      </c>
      <c r="AI453" s="149">
        <v>1</v>
      </c>
      <c r="AJ453" s="149">
        <v>1</v>
      </c>
      <c r="AK453" s="149">
        <v>1</v>
      </c>
      <c r="AL453" s="149">
        <v>1</v>
      </c>
      <c r="AM453" s="149">
        <v>1</v>
      </c>
      <c r="AN453" s="149">
        <v>1</v>
      </c>
      <c r="AO453" s="149">
        <v>1</v>
      </c>
      <c r="AP453" s="149">
        <v>1</v>
      </c>
      <c r="AQ453" s="149">
        <v>1</v>
      </c>
      <c r="AR453" s="149">
        <v>1</v>
      </c>
      <c r="AS453" s="149">
        <v>1</v>
      </c>
      <c r="AT453" s="149">
        <v>1</v>
      </c>
      <c r="AU453" s="149">
        <v>1</v>
      </c>
      <c r="AV453" s="149">
        <v>1</v>
      </c>
      <c r="AW453" s="149">
        <v>1</v>
      </c>
      <c r="AX453" s="149">
        <v>1</v>
      </c>
      <c r="AY453" s="149">
        <v>1</v>
      </c>
      <c r="AZ453" s="149">
        <v>1</v>
      </c>
      <c r="BA453" s="149">
        <v>1</v>
      </c>
      <c r="BB453" s="149">
        <v>1</v>
      </c>
      <c r="BC453" s="149">
        <v>1</v>
      </c>
      <c r="BD453" s="149">
        <v>1</v>
      </c>
      <c r="BE453" s="149">
        <v>1</v>
      </c>
      <c r="BF453" s="149">
        <v>1</v>
      </c>
      <c r="BG453" s="149">
        <v>1</v>
      </c>
      <c r="BH453" s="149">
        <v>1</v>
      </c>
      <c r="BI453" s="149">
        <v>1</v>
      </c>
      <c r="BJ453" s="149">
        <v>1</v>
      </c>
      <c r="BK453" s="149">
        <v>1</v>
      </c>
      <c r="BL453" s="149">
        <v>1</v>
      </c>
      <c r="BM453" s="149">
        <v>1</v>
      </c>
      <c r="BN453" s="149">
        <v>1</v>
      </c>
      <c r="BO453" s="149">
        <v>1</v>
      </c>
      <c r="BP453" s="149">
        <v>1</v>
      </c>
      <c r="BQ453" s="149">
        <v>1</v>
      </c>
      <c r="BR453" s="149">
        <v>1</v>
      </c>
      <c r="BS453" s="149">
        <v>1</v>
      </c>
      <c r="BT453" s="149">
        <v>1</v>
      </c>
      <c r="BU453" s="149"/>
      <c r="BV453" s="149"/>
      <c r="BW453" s="149"/>
      <c r="BX453" s="149"/>
      <c r="BY453" s="149"/>
      <c r="BZ453" s="149"/>
      <c r="CA453" s="149"/>
      <c r="CB453" s="149"/>
      <c r="CC453" s="149"/>
      <c r="CD453" s="149"/>
      <c r="CE453" s="149"/>
      <c r="CF453" s="149"/>
      <c r="CG453" s="149"/>
      <c r="CH453" s="149"/>
      <c r="CI453" s="149"/>
      <c r="CJ453" s="149"/>
      <c r="CK453" s="149"/>
      <c r="CL453" s="149"/>
      <c r="CM453" s="149"/>
      <c r="CN453" s="149"/>
      <c r="CO453" s="149"/>
      <c r="CP453" s="149"/>
      <c r="CQ453" s="149"/>
      <c r="CR453" s="149"/>
      <c r="CS453" s="150"/>
      <c r="CT453" s="151"/>
      <c r="CW453" s="68"/>
      <c r="CX453" s="152"/>
    </row>
    <row r="454" spans="1:102">
      <c r="A454" s="289" t="s">
        <v>8334</v>
      </c>
      <c r="B454" s="146" t="s">
        <v>951</v>
      </c>
      <c r="C454" s="147" t="str">
        <f>+_xlfn.XLOOKUP(B454,'R4'!B:B,'R4'!C:C)</f>
        <v>AMR - KAMYON - MAN - KH</v>
      </c>
      <c r="D454" s="147"/>
      <c r="E454" s="150" t="s">
        <v>5163</v>
      </c>
      <c r="F454" s="150" t="s">
        <v>38</v>
      </c>
      <c r="G454" s="150" t="s">
        <v>35</v>
      </c>
      <c r="H454" s="150" t="s">
        <v>8271</v>
      </c>
      <c r="I454" s="156"/>
      <c r="J454" s="148">
        <v>0</v>
      </c>
      <c r="K454" s="149">
        <v>0</v>
      </c>
      <c r="L454" s="149">
        <v>0</v>
      </c>
      <c r="M454" s="149">
        <v>0</v>
      </c>
      <c r="N454" s="149">
        <v>0</v>
      </c>
      <c r="O454" s="149">
        <v>0</v>
      </c>
      <c r="P454" s="149">
        <v>0</v>
      </c>
      <c r="Q454" s="149">
        <v>0</v>
      </c>
      <c r="R454" s="149">
        <v>0</v>
      </c>
      <c r="S454" s="149">
        <v>0</v>
      </c>
      <c r="T454" s="149">
        <v>0</v>
      </c>
      <c r="U454" s="149">
        <v>0</v>
      </c>
      <c r="V454" s="149">
        <v>0</v>
      </c>
      <c r="W454" s="149">
        <v>0</v>
      </c>
      <c r="X454" s="149">
        <v>0</v>
      </c>
      <c r="Y454" s="149">
        <v>0</v>
      </c>
      <c r="Z454" s="149">
        <v>0</v>
      </c>
      <c r="AA454" s="149">
        <v>0</v>
      </c>
      <c r="AB454" s="149">
        <v>0</v>
      </c>
      <c r="AC454" s="149">
        <v>0</v>
      </c>
      <c r="AD454" s="149">
        <v>0</v>
      </c>
      <c r="AE454" s="149">
        <v>0</v>
      </c>
      <c r="AF454" s="149">
        <v>0</v>
      </c>
      <c r="AG454" s="149">
        <v>0</v>
      </c>
      <c r="AH454" s="149">
        <v>1</v>
      </c>
      <c r="AI454" s="149">
        <v>1</v>
      </c>
      <c r="AJ454" s="149">
        <v>1</v>
      </c>
      <c r="AK454" s="149">
        <v>1</v>
      </c>
      <c r="AL454" s="149">
        <v>1</v>
      </c>
      <c r="AM454" s="149">
        <v>1</v>
      </c>
      <c r="AN454" s="149">
        <v>1</v>
      </c>
      <c r="AO454" s="149">
        <v>1</v>
      </c>
      <c r="AP454" s="149">
        <v>1</v>
      </c>
      <c r="AQ454" s="149">
        <v>1</v>
      </c>
      <c r="AR454" s="149">
        <v>1</v>
      </c>
      <c r="AS454" s="149">
        <v>1</v>
      </c>
      <c r="AT454" s="149">
        <v>1</v>
      </c>
      <c r="AU454" s="149">
        <v>1</v>
      </c>
      <c r="AV454" s="149">
        <v>1</v>
      </c>
      <c r="AW454" s="149">
        <v>1</v>
      </c>
      <c r="AX454" s="149">
        <v>1</v>
      </c>
      <c r="AY454" s="149">
        <v>1</v>
      </c>
      <c r="AZ454" s="149">
        <v>1</v>
      </c>
      <c r="BA454" s="149">
        <v>1</v>
      </c>
      <c r="BB454" s="149">
        <v>1</v>
      </c>
      <c r="BC454" s="149">
        <v>1</v>
      </c>
      <c r="BD454" s="149">
        <v>1</v>
      </c>
      <c r="BE454" s="149">
        <v>1</v>
      </c>
      <c r="BF454" s="149">
        <v>1</v>
      </c>
      <c r="BG454" s="149">
        <v>1</v>
      </c>
      <c r="BH454" s="149">
        <v>1</v>
      </c>
      <c r="BI454" s="149">
        <v>1</v>
      </c>
      <c r="BJ454" s="149">
        <v>1</v>
      </c>
      <c r="BK454" s="149">
        <v>1</v>
      </c>
      <c r="BL454" s="149">
        <v>1</v>
      </c>
      <c r="BM454" s="149">
        <v>1</v>
      </c>
      <c r="BN454" s="149">
        <v>1</v>
      </c>
      <c r="BO454" s="149">
        <v>1</v>
      </c>
      <c r="BP454" s="149">
        <v>1</v>
      </c>
      <c r="BQ454" s="149">
        <v>1</v>
      </c>
      <c r="BR454" s="149">
        <v>1</v>
      </c>
      <c r="BS454" s="149">
        <v>1</v>
      </c>
      <c r="BT454" s="149">
        <v>1</v>
      </c>
      <c r="BU454" s="149"/>
      <c r="BV454" s="149"/>
      <c r="BW454" s="149"/>
      <c r="BX454" s="149"/>
      <c r="BY454" s="149"/>
      <c r="BZ454" s="149"/>
      <c r="CA454" s="149"/>
      <c r="CB454" s="149"/>
      <c r="CC454" s="149"/>
      <c r="CD454" s="149"/>
      <c r="CE454" s="149"/>
      <c r="CF454" s="149"/>
      <c r="CG454" s="149"/>
      <c r="CH454" s="149"/>
      <c r="CI454" s="149"/>
      <c r="CJ454" s="149"/>
      <c r="CK454" s="149"/>
      <c r="CL454" s="149"/>
      <c r="CM454" s="149"/>
      <c r="CN454" s="149"/>
      <c r="CO454" s="149"/>
      <c r="CP454" s="149"/>
      <c r="CQ454" s="149"/>
      <c r="CR454" s="149"/>
      <c r="CS454" s="150"/>
      <c r="CT454" s="151"/>
      <c r="CW454" s="68"/>
      <c r="CX454" s="152"/>
    </row>
    <row r="455" spans="1:102">
      <c r="A455" s="289" t="s">
        <v>8334</v>
      </c>
      <c r="B455" s="146" t="s">
        <v>954</v>
      </c>
      <c r="C455" s="147" t="str">
        <f>+_xlfn.XLOOKUP(B455,'R4'!B:B,'R4'!C:C)</f>
        <v>AMR - KAMYON - MAN - KH</v>
      </c>
      <c r="D455" s="147"/>
      <c r="E455" s="150" t="s">
        <v>5163</v>
      </c>
      <c r="F455" s="150" t="s">
        <v>38</v>
      </c>
      <c r="G455" s="150" t="s">
        <v>35</v>
      </c>
      <c r="H455" s="150" t="s">
        <v>8271</v>
      </c>
      <c r="I455" s="156"/>
      <c r="J455" s="148">
        <v>0</v>
      </c>
      <c r="K455" s="149">
        <v>0</v>
      </c>
      <c r="L455" s="149">
        <v>0</v>
      </c>
      <c r="M455" s="149">
        <v>0</v>
      </c>
      <c r="N455" s="149">
        <v>0</v>
      </c>
      <c r="O455" s="149">
        <v>0</v>
      </c>
      <c r="P455" s="149">
        <v>0</v>
      </c>
      <c r="Q455" s="149">
        <v>0</v>
      </c>
      <c r="R455" s="149">
        <v>0</v>
      </c>
      <c r="S455" s="149">
        <v>0</v>
      </c>
      <c r="T455" s="149">
        <v>0</v>
      </c>
      <c r="U455" s="149">
        <v>0</v>
      </c>
      <c r="V455" s="149">
        <v>0</v>
      </c>
      <c r="W455" s="149">
        <v>0</v>
      </c>
      <c r="X455" s="149">
        <v>0</v>
      </c>
      <c r="Y455" s="149">
        <v>0</v>
      </c>
      <c r="Z455" s="149">
        <v>0</v>
      </c>
      <c r="AA455" s="149">
        <v>0</v>
      </c>
      <c r="AB455" s="149">
        <v>0</v>
      </c>
      <c r="AC455" s="149">
        <v>0</v>
      </c>
      <c r="AD455" s="149">
        <v>0</v>
      </c>
      <c r="AE455" s="149">
        <v>0</v>
      </c>
      <c r="AF455" s="149">
        <v>0</v>
      </c>
      <c r="AG455" s="149">
        <v>0</v>
      </c>
      <c r="AH455" s="149">
        <v>1</v>
      </c>
      <c r="AI455" s="149">
        <v>1</v>
      </c>
      <c r="AJ455" s="149">
        <v>1</v>
      </c>
      <c r="AK455" s="149">
        <v>1</v>
      </c>
      <c r="AL455" s="149">
        <v>1</v>
      </c>
      <c r="AM455" s="149">
        <v>1</v>
      </c>
      <c r="AN455" s="149">
        <v>1</v>
      </c>
      <c r="AO455" s="149">
        <v>1</v>
      </c>
      <c r="AP455" s="149">
        <v>1</v>
      </c>
      <c r="AQ455" s="149">
        <v>1</v>
      </c>
      <c r="AR455" s="149">
        <v>1</v>
      </c>
      <c r="AS455" s="149">
        <v>1</v>
      </c>
      <c r="AT455" s="149">
        <v>1</v>
      </c>
      <c r="AU455" s="149">
        <v>1</v>
      </c>
      <c r="AV455" s="149">
        <v>1</v>
      </c>
      <c r="AW455" s="149">
        <v>1</v>
      </c>
      <c r="AX455" s="149">
        <v>1</v>
      </c>
      <c r="AY455" s="149">
        <v>1</v>
      </c>
      <c r="AZ455" s="149">
        <v>1</v>
      </c>
      <c r="BA455" s="149">
        <v>1</v>
      </c>
      <c r="BB455" s="149">
        <v>1</v>
      </c>
      <c r="BC455" s="149">
        <v>1</v>
      </c>
      <c r="BD455" s="149">
        <v>1</v>
      </c>
      <c r="BE455" s="149">
        <v>1</v>
      </c>
      <c r="BF455" s="149">
        <v>1</v>
      </c>
      <c r="BG455" s="149">
        <v>1</v>
      </c>
      <c r="BH455" s="149">
        <v>1</v>
      </c>
      <c r="BI455" s="149">
        <v>1</v>
      </c>
      <c r="BJ455" s="149">
        <v>1</v>
      </c>
      <c r="BK455" s="149">
        <v>1</v>
      </c>
      <c r="BL455" s="149">
        <v>1</v>
      </c>
      <c r="BM455" s="149">
        <v>1</v>
      </c>
      <c r="BN455" s="149">
        <v>1</v>
      </c>
      <c r="BO455" s="149">
        <v>1</v>
      </c>
      <c r="BP455" s="149">
        <v>1</v>
      </c>
      <c r="BQ455" s="149">
        <v>1</v>
      </c>
      <c r="BR455" s="149">
        <v>1</v>
      </c>
      <c r="BS455" s="149">
        <v>1</v>
      </c>
      <c r="BT455" s="149">
        <v>1</v>
      </c>
      <c r="BU455" s="149"/>
      <c r="BV455" s="149"/>
      <c r="BW455" s="149"/>
      <c r="BX455" s="149"/>
      <c r="BY455" s="149"/>
      <c r="BZ455" s="149"/>
      <c r="CA455" s="149"/>
      <c r="CB455" s="149"/>
      <c r="CC455" s="149"/>
      <c r="CD455" s="149"/>
      <c r="CE455" s="149"/>
      <c r="CF455" s="149"/>
      <c r="CG455" s="149"/>
      <c r="CH455" s="149"/>
      <c r="CI455" s="149"/>
      <c r="CJ455" s="149"/>
      <c r="CK455" s="149"/>
      <c r="CL455" s="149"/>
      <c r="CM455" s="149"/>
      <c r="CN455" s="149"/>
      <c r="CO455" s="149"/>
      <c r="CP455" s="149"/>
      <c r="CQ455" s="149"/>
      <c r="CR455" s="149"/>
      <c r="CS455" s="150"/>
      <c r="CT455" s="151"/>
      <c r="CW455" s="68"/>
      <c r="CX455" s="152"/>
    </row>
    <row r="456" spans="1:102">
      <c r="A456" s="289" t="s">
        <v>8334</v>
      </c>
      <c r="B456" s="146" t="s">
        <v>957</v>
      </c>
      <c r="C456" s="147" t="str">
        <f>+_xlfn.XLOOKUP(B456,'R4'!B:B,'R4'!C:C)</f>
        <v>AMR - KAMYON - MAN - KH</v>
      </c>
      <c r="D456" s="147"/>
      <c r="E456" s="150" t="s">
        <v>5163</v>
      </c>
      <c r="F456" s="150" t="s">
        <v>38</v>
      </c>
      <c r="G456" s="150" t="s">
        <v>35</v>
      </c>
      <c r="H456" s="150" t="s">
        <v>8271</v>
      </c>
      <c r="I456" s="156"/>
      <c r="J456" s="148">
        <v>0</v>
      </c>
      <c r="K456" s="149">
        <v>0</v>
      </c>
      <c r="L456" s="149">
        <v>0</v>
      </c>
      <c r="M456" s="149">
        <v>0</v>
      </c>
      <c r="N456" s="149">
        <v>0</v>
      </c>
      <c r="O456" s="149">
        <v>0</v>
      </c>
      <c r="P456" s="149">
        <v>0</v>
      </c>
      <c r="Q456" s="149">
        <v>0</v>
      </c>
      <c r="R456" s="149">
        <v>0</v>
      </c>
      <c r="S456" s="149">
        <v>0</v>
      </c>
      <c r="T456" s="149">
        <v>0</v>
      </c>
      <c r="U456" s="149">
        <v>0</v>
      </c>
      <c r="V456" s="149">
        <v>0</v>
      </c>
      <c r="W456" s="149">
        <v>0</v>
      </c>
      <c r="X456" s="149">
        <v>0</v>
      </c>
      <c r="Y456" s="149">
        <v>0</v>
      </c>
      <c r="Z456" s="149">
        <v>0</v>
      </c>
      <c r="AA456" s="149">
        <v>0</v>
      </c>
      <c r="AB456" s="149">
        <v>0</v>
      </c>
      <c r="AC456" s="149">
        <v>0</v>
      </c>
      <c r="AD456" s="149">
        <v>0</v>
      </c>
      <c r="AE456" s="149">
        <v>0</v>
      </c>
      <c r="AF456" s="149">
        <v>0</v>
      </c>
      <c r="AG456" s="149">
        <v>0</v>
      </c>
      <c r="AH456" s="149">
        <v>1</v>
      </c>
      <c r="AI456" s="149">
        <v>1</v>
      </c>
      <c r="AJ456" s="149">
        <v>1</v>
      </c>
      <c r="AK456" s="149">
        <v>1</v>
      </c>
      <c r="AL456" s="149">
        <v>1</v>
      </c>
      <c r="AM456" s="149">
        <v>1</v>
      </c>
      <c r="AN456" s="149">
        <v>1</v>
      </c>
      <c r="AO456" s="149">
        <v>1</v>
      </c>
      <c r="AP456" s="149">
        <v>1</v>
      </c>
      <c r="AQ456" s="149">
        <v>1</v>
      </c>
      <c r="AR456" s="149">
        <v>1</v>
      </c>
      <c r="AS456" s="149">
        <v>1</v>
      </c>
      <c r="AT456" s="149">
        <v>1</v>
      </c>
      <c r="AU456" s="149">
        <v>1</v>
      </c>
      <c r="AV456" s="149">
        <v>1</v>
      </c>
      <c r="AW456" s="149">
        <v>1</v>
      </c>
      <c r="AX456" s="149">
        <v>1</v>
      </c>
      <c r="AY456" s="149">
        <v>1</v>
      </c>
      <c r="AZ456" s="149">
        <v>1</v>
      </c>
      <c r="BA456" s="149">
        <v>1</v>
      </c>
      <c r="BB456" s="149">
        <v>1</v>
      </c>
      <c r="BC456" s="149">
        <v>1</v>
      </c>
      <c r="BD456" s="149">
        <v>1</v>
      </c>
      <c r="BE456" s="149">
        <v>1</v>
      </c>
      <c r="BF456" s="149">
        <v>1</v>
      </c>
      <c r="BG456" s="149">
        <v>1</v>
      </c>
      <c r="BH456" s="149">
        <v>1</v>
      </c>
      <c r="BI456" s="149">
        <v>1</v>
      </c>
      <c r="BJ456" s="149">
        <v>1</v>
      </c>
      <c r="BK456" s="149">
        <v>1</v>
      </c>
      <c r="BL456" s="149">
        <v>1</v>
      </c>
      <c r="BM456" s="149">
        <v>1</v>
      </c>
      <c r="BN456" s="149">
        <v>1</v>
      </c>
      <c r="BO456" s="149">
        <v>1</v>
      </c>
      <c r="BP456" s="149">
        <v>1</v>
      </c>
      <c r="BQ456" s="149">
        <v>1</v>
      </c>
      <c r="BR456" s="149">
        <v>1</v>
      </c>
      <c r="BS456" s="149">
        <v>1</v>
      </c>
      <c r="BT456" s="149">
        <v>1</v>
      </c>
      <c r="BU456" s="149"/>
      <c r="BV456" s="149"/>
      <c r="BW456" s="149"/>
      <c r="BX456" s="149"/>
      <c r="BY456" s="149"/>
      <c r="BZ456" s="149"/>
      <c r="CA456" s="149"/>
      <c r="CB456" s="149"/>
      <c r="CC456" s="149"/>
      <c r="CD456" s="149"/>
      <c r="CE456" s="149"/>
      <c r="CF456" s="149"/>
      <c r="CG456" s="149"/>
      <c r="CH456" s="149"/>
      <c r="CI456" s="149"/>
      <c r="CJ456" s="149"/>
      <c r="CK456" s="149"/>
      <c r="CL456" s="149"/>
      <c r="CM456" s="149"/>
      <c r="CN456" s="149"/>
      <c r="CO456" s="149"/>
      <c r="CP456" s="149"/>
      <c r="CQ456" s="149"/>
      <c r="CR456" s="149"/>
      <c r="CS456" s="150"/>
      <c r="CT456" s="151"/>
      <c r="CW456" s="68"/>
      <c r="CX456" s="152"/>
    </row>
    <row r="457" spans="1:102">
      <c r="A457" s="289" t="s">
        <v>8334</v>
      </c>
      <c r="B457" s="146" t="s">
        <v>960</v>
      </c>
      <c r="C457" s="147" t="str">
        <f>+_xlfn.XLOOKUP(B457,'R4'!B:B,'R4'!C:C)</f>
        <v>AMR - KAMYON - MAN - KH</v>
      </c>
      <c r="D457" s="147"/>
      <c r="E457" s="150" t="s">
        <v>5163</v>
      </c>
      <c r="F457" s="150" t="s">
        <v>38</v>
      </c>
      <c r="G457" s="150" t="s">
        <v>35</v>
      </c>
      <c r="H457" s="150" t="s">
        <v>8271</v>
      </c>
      <c r="I457" s="156"/>
      <c r="J457" s="148">
        <v>0</v>
      </c>
      <c r="K457" s="149">
        <v>0</v>
      </c>
      <c r="L457" s="149">
        <v>0</v>
      </c>
      <c r="M457" s="149">
        <v>0</v>
      </c>
      <c r="N457" s="149">
        <v>0</v>
      </c>
      <c r="O457" s="149">
        <v>0</v>
      </c>
      <c r="P457" s="149">
        <v>0</v>
      </c>
      <c r="Q457" s="149">
        <v>0</v>
      </c>
      <c r="R457" s="149">
        <v>0</v>
      </c>
      <c r="S457" s="149">
        <v>0</v>
      </c>
      <c r="T457" s="149">
        <v>0</v>
      </c>
      <c r="U457" s="149">
        <v>0</v>
      </c>
      <c r="V457" s="149">
        <v>0</v>
      </c>
      <c r="W457" s="149">
        <v>0</v>
      </c>
      <c r="X457" s="149">
        <v>0</v>
      </c>
      <c r="Y457" s="149">
        <v>0</v>
      </c>
      <c r="Z457" s="149">
        <v>0</v>
      </c>
      <c r="AA457" s="149">
        <v>0</v>
      </c>
      <c r="AB457" s="149">
        <v>0</v>
      </c>
      <c r="AC457" s="149">
        <v>0</v>
      </c>
      <c r="AD457" s="149">
        <v>0</v>
      </c>
      <c r="AE457" s="149">
        <v>0</v>
      </c>
      <c r="AF457" s="149">
        <v>0</v>
      </c>
      <c r="AG457" s="149">
        <v>0</v>
      </c>
      <c r="AH457" s="149">
        <v>1</v>
      </c>
      <c r="AI457" s="149">
        <v>1</v>
      </c>
      <c r="AJ457" s="149">
        <v>1</v>
      </c>
      <c r="AK457" s="149">
        <v>1</v>
      </c>
      <c r="AL457" s="149">
        <v>1</v>
      </c>
      <c r="AM457" s="149">
        <v>1</v>
      </c>
      <c r="AN457" s="149">
        <v>1</v>
      </c>
      <c r="AO457" s="149">
        <v>1</v>
      </c>
      <c r="AP457" s="149">
        <v>1</v>
      </c>
      <c r="AQ457" s="149">
        <v>1</v>
      </c>
      <c r="AR457" s="149">
        <v>1</v>
      </c>
      <c r="AS457" s="149">
        <v>1</v>
      </c>
      <c r="AT457" s="149">
        <v>1</v>
      </c>
      <c r="AU457" s="149">
        <v>1</v>
      </c>
      <c r="AV457" s="149">
        <v>1</v>
      </c>
      <c r="AW457" s="149">
        <v>1</v>
      </c>
      <c r="AX457" s="149">
        <v>1</v>
      </c>
      <c r="AY457" s="149">
        <v>1</v>
      </c>
      <c r="AZ457" s="149">
        <v>1</v>
      </c>
      <c r="BA457" s="149">
        <v>1</v>
      </c>
      <c r="BB457" s="149">
        <v>1</v>
      </c>
      <c r="BC457" s="149">
        <v>1</v>
      </c>
      <c r="BD457" s="149">
        <v>1</v>
      </c>
      <c r="BE457" s="149">
        <v>1</v>
      </c>
      <c r="BF457" s="149">
        <v>1</v>
      </c>
      <c r="BG457" s="149">
        <v>1</v>
      </c>
      <c r="BH457" s="149">
        <v>1</v>
      </c>
      <c r="BI457" s="149">
        <v>1</v>
      </c>
      <c r="BJ457" s="149">
        <v>1</v>
      </c>
      <c r="BK457" s="149">
        <v>1</v>
      </c>
      <c r="BL457" s="149">
        <v>1</v>
      </c>
      <c r="BM457" s="149">
        <v>1</v>
      </c>
      <c r="BN457" s="149">
        <v>1</v>
      </c>
      <c r="BO457" s="149">
        <v>1</v>
      </c>
      <c r="BP457" s="149">
        <v>1</v>
      </c>
      <c r="BQ457" s="149">
        <v>1</v>
      </c>
      <c r="BR457" s="149">
        <v>1</v>
      </c>
      <c r="BS457" s="149">
        <v>1</v>
      </c>
      <c r="BT457" s="149">
        <v>1</v>
      </c>
      <c r="BU457" s="149"/>
      <c r="BV457" s="149"/>
      <c r="BW457" s="149"/>
      <c r="BX457" s="149"/>
      <c r="BY457" s="149"/>
      <c r="BZ457" s="149"/>
      <c r="CA457" s="149"/>
      <c r="CB457" s="149"/>
      <c r="CC457" s="149"/>
      <c r="CD457" s="149"/>
      <c r="CE457" s="149"/>
      <c r="CF457" s="149"/>
      <c r="CG457" s="149"/>
      <c r="CH457" s="149"/>
      <c r="CI457" s="149"/>
      <c r="CJ457" s="149"/>
      <c r="CK457" s="149"/>
      <c r="CL457" s="149"/>
      <c r="CM457" s="149"/>
      <c r="CN457" s="149"/>
      <c r="CO457" s="149"/>
      <c r="CP457" s="149"/>
      <c r="CQ457" s="149"/>
      <c r="CR457" s="149"/>
      <c r="CS457" s="150"/>
      <c r="CT457" s="151"/>
      <c r="CW457" s="68"/>
      <c r="CX457" s="152"/>
    </row>
    <row r="458" spans="1:102">
      <c r="A458" s="289" t="s">
        <v>8334</v>
      </c>
      <c r="B458" s="146" t="s">
        <v>963</v>
      </c>
      <c r="C458" s="147" t="str">
        <f>+_xlfn.XLOOKUP(B458,'R4'!B:B,'R4'!C:C)</f>
        <v>AMR - KAMYON - MAN - KH</v>
      </c>
      <c r="D458" s="147"/>
      <c r="E458" s="150" t="s">
        <v>5163</v>
      </c>
      <c r="F458" s="150" t="s">
        <v>38</v>
      </c>
      <c r="G458" s="150" t="s">
        <v>35</v>
      </c>
      <c r="H458" s="150" t="s">
        <v>8271</v>
      </c>
      <c r="I458" s="156"/>
      <c r="J458" s="148">
        <v>0</v>
      </c>
      <c r="K458" s="149">
        <v>0</v>
      </c>
      <c r="L458" s="149">
        <v>0</v>
      </c>
      <c r="M458" s="149">
        <v>0</v>
      </c>
      <c r="N458" s="149">
        <v>0</v>
      </c>
      <c r="O458" s="149">
        <v>0</v>
      </c>
      <c r="P458" s="149">
        <v>0</v>
      </c>
      <c r="Q458" s="149">
        <v>0</v>
      </c>
      <c r="R458" s="149">
        <v>0</v>
      </c>
      <c r="S458" s="149">
        <v>0</v>
      </c>
      <c r="T458" s="149">
        <v>0</v>
      </c>
      <c r="U458" s="149">
        <v>0</v>
      </c>
      <c r="V458" s="149">
        <v>0</v>
      </c>
      <c r="W458" s="149">
        <v>0</v>
      </c>
      <c r="X458" s="149">
        <v>0</v>
      </c>
      <c r="Y458" s="149">
        <v>0</v>
      </c>
      <c r="Z458" s="149">
        <v>0</v>
      </c>
      <c r="AA458" s="149">
        <v>0</v>
      </c>
      <c r="AB458" s="149">
        <v>0</v>
      </c>
      <c r="AC458" s="149">
        <v>0</v>
      </c>
      <c r="AD458" s="149">
        <v>0</v>
      </c>
      <c r="AE458" s="149">
        <v>0</v>
      </c>
      <c r="AF458" s="149">
        <v>0</v>
      </c>
      <c r="AG458" s="149">
        <v>0</v>
      </c>
      <c r="AH458" s="149">
        <v>1</v>
      </c>
      <c r="AI458" s="149">
        <v>1</v>
      </c>
      <c r="AJ458" s="149">
        <v>1</v>
      </c>
      <c r="AK458" s="149">
        <v>1</v>
      </c>
      <c r="AL458" s="149">
        <v>1</v>
      </c>
      <c r="AM458" s="149">
        <v>1</v>
      </c>
      <c r="AN458" s="149">
        <v>1</v>
      </c>
      <c r="AO458" s="149">
        <v>1</v>
      </c>
      <c r="AP458" s="149">
        <v>1</v>
      </c>
      <c r="AQ458" s="149">
        <v>1</v>
      </c>
      <c r="AR458" s="149">
        <v>1</v>
      </c>
      <c r="AS458" s="149">
        <v>1</v>
      </c>
      <c r="AT458" s="149">
        <v>1</v>
      </c>
      <c r="AU458" s="149">
        <v>1</v>
      </c>
      <c r="AV458" s="149">
        <v>1</v>
      </c>
      <c r="AW458" s="149">
        <v>1</v>
      </c>
      <c r="AX458" s="149">
        <v>1</v>
      </c>
      <c r="AY458" s="149">
        <v>1</v>
      </c>
      <c r="AZ458" s="149">
        <v>1</v>
      </c>
      <c r="BA458" s="149">
        <v>1</v>
      </c>
      <c r="BB458" s="149">
        <v>1</v>
      </c>
      <c r="BC458" s="149">
        <v>1</v>
      </c>
      <c r="BD458" s="149">
        <v>1</v>
      </c>
      <c r="BE458" s="149">
        <v>1</v>
      </c>
      <c r="BF458" s="149">
        <v>1</v>
      </c>
      <c r="BG458" s="149">
        <v>1</v>
      </c>
      <c r="BH458" s="149">
        <v>1</v>
      </c>
      <c r="BI458" s="149">
        <v>1</v>
      </c>
      <c r="BJ458" s="149">
        <v>1</v>
      </c>
      <c r="BK458" s="149">
        <v>1</v>
      </c>
      <c r="BL458" s="149">
        <v>1</v>
      </c>
      <c r="BM458" s="149">
        <v>1</v>
      </c>
      <c r="BN458" s="149">
        <v>1</v>
      </c>
      <c r="BO458" s="149">
        <v>1</v>
      </c>
      <c r="BP458" s="149">
        <v>1</v>
      </c>
      <c r="BQ458" s="149">
        <v>1</v>
      </c>
      <c r="BR458" s="149">
        <v>1</v>
      </c>
      <c r="BS458" s="149">
        <v>1</v>
      </c>
      <c r="BT458" s="149">
        <v>1</v>
      </c>
      <c r="BU458" s="149"/>
      <c r="BV458" s="149"/>
      <c r="BW458" s="149"/>
      <c r="BX458" s="149"/>
      <c r="BY458" s="149"/>
      <c r="BZ458" s="149"/>
      <c r="CA458" s="149"/>
      <c r="CB458" s="149"/>
      <c r="CC458" s="149"/>
      <c r="CD458" s="149"/>
      <c r="CE458" s="149"/>
      <c r="CF458" s="149"/>
      <c r="CG458" s="149"/>
      <c r="CH458" s="149"/>
      <c r="CI458" s="149"/>
      <c r="CJ458" s="149"/>
      <c r="CK458" s="149"/>
      <c r="CL458" s="149"/>
      <c r="CM458" s="149"/>
      <c r="CN458" s="149"/>
      <c r="CO458" s="149"/>
      <c r="CP458" s="149"/>
      <c r="CQ458" s="149"/>
      <c r="CR458" s="149"/>
      <c r="CS458" s="150"/>
      <c r="CT458" s="151"/>
      <c r="CW458" s="68"/>
      <c r="CX458" s="152"/>
    </row>
    <row r="459" spans="1:102">
      <c r="A459" s="289" t="s">
        <v>8334</v>
      </c>
      <c r="B459" s="146" t="s">
        <v>966</v>
      </c>
      <c r="C459" s="147" t="str">
        <f>+_xlfn.XLOOKUP(B459,'R4'!B:B,'R4'!C:C)</f>
        <v>AMR - KAMYON - MAN - KH</v>
      </c>
      <c r="D459" s="147"/>
      <c r="E459" s="150" t="s">
        <v>2598</v>
      </c>
      <c r="F459" s="150" t="s">
        <v>38</v>
      </c>
      <c r="G459" s="150" t="s">
        <v>35</v>
      </c>
      <c r="H459" s="150" t="s">
        <v>8271</v>
      </c>
      <c r="I459" s="156"/>
      <c r="J459" s="148">
        <v>0</v>
      </c>
      <c r="K459" s="149">
        <v>0</v>
      </c>
      <c r="L459" s="149">
        <v>0</v>
      </c>
      <c r="M459" s="149">
        <v>0</v>
      </c>
      <c r="N459" s="149">
        <v>0</v>
      </c>
      <c r="O459" s="149">
        <v>0</v>
      </c>
      <c r="P459" s="149">
        <v>0</v>
      </c>
      <c r="Q459" s="149">
        <v>0</v>
      </c>
      <c r="R459" s="149">
        <v>0</v>
      </c>
      <c r="S459" s="149">
        <v>0</v>
      </c>
      <c r="T459" s="149">
        <v>1</v>
      </c>
      <c r="U459" s="149">
        <v>1</v>
      </c>
      <c r="V459" s="149">
        <v>1</v>
      </c>
      <c r="W459" s="149">
        <v>1</v>
      </c>
      <c r="X459" s="149">
        <v>1</v>
      </c>
      <c r="Y459" s="149">
        <v>1</v>
      </c>
      <c r="Z459" s="149">
        <v>1</v>
      </c>
      <c r="AA459" s="149">
        <v>1</v>
      </c>
      <c r="AB459" s="149">
        <v>1</v>
      </c>
      <c r="AC459" s="149">
        <v>1</v>
      </c>
      <c r="AD459" s="149">
        <v>1</v>
      </c>
      <c r="AE459" s="149">
        <v>1</v>
      </c>
      <c r="AF459" s="149">
        <v>1</v>
      </c>
      <c r="AG459" s="149">
        <v>1</v>
      </c>
      <c r="AH459" s="149">
        <v>1</v>
      </c>
      <c r="AI459" s="149">
        <v>1</v>
      </c>
      <c r="AJ459" s="149">
        <v>1</v>
      </c>
      <c r="AK459" s="149">
        <v>1</v>
      </c>
      <c r="AL459" s="149">
        <v>1</v>
      </c>
      <c r="AM459" s="149">
        <v>1</v>
      </c>
      <c r="AN459" s="149">
        <v>1</v>
      </c>
      <c r="AO459" s="149">
        <v>1</v>
      </c>
      <c r="AP459" s="149">
        <v>1</v>
      </c>
      <c r="AQ459" s="149">
        <v>1</v>
      </c>
      <c r="AR459" s="149">
        <v>1</v>
      </c>
      <c r="AS459" s="149">
        <v>1</v>
      </c>
      <c r="AT459" s="149">
        <v>1</v>
      </c>
      <c r="AU459" s="149">
        <v>1</v>
      </c>
      <c r="AV459" s="149">
        <v>1</v>
      </c>
      <c r="AW459" s="149">
        <v>1</v>
      </c>
      <c r="AX459" s="149">
        <v>1</v>
      </c>
      <c r="AY459" s="149">
        <v>1</v>
      </c>
      <c r="AZ459" s="149">
        <v>1</v>
      </c>
      <c r="BA459" s="149">
        <v>1</v>
      </c>
      <c r="BB459" s="149">
        <v>1</v>
      </c>
      <c r="BC459" s="149">
        <v>1</v>
      </c>
      <c r="BD459" s="149">
        <v>1</v>
      </c>
      <c r="BE459" s="149">
        <v>1</v>
      </c>
      <c r="BF459" s="149">
        <v>1</v>
      </c>
      <c r="BG459" s="149">
        <v>1</v>
      </c>
      <c r="BH459" s="149">
        <v>1</v>
      </c>
      <c r="BI459" s="149">
        <v>1</v>
      </c>
      <c r="BJ459" s="149">
        <v>1</v>
      </c>
      <c r="BK459" s="149">
        <v>1</v>
      </c>
      <c r="BL459" s="149">
        <v>1</v>
      </c>
      <c r="BM459" s="149">
        <v>1</v>
      </c>
      <c r="BN459" s="149">
        <v>1</v>
      </c>
      <c r="BO459" s="149">
        <v>1</v>
      </c>
      <c r="BP459" s="149">
        <v>1</v>
      </c>
      <c r="BQ459" s="149">
        <v>1</v>
      </c>
      <c r="BR459" s="149">
        <v>1</v>
      </c>
      <c r="BS459" s="149">
        <v>1</v>
      </c>
      <c r="BT459" s="149">
        <v>1</v>
      </c>
      <c r="BU459" s="149"/>
      <c r="BV459" s="149"/>
      <c r="BW459" s="149"/>
      <c r="BX459" s="149"/>
      <c r="BY459" s="149"/>
      <c r="BZ459" s="149"/>
      <c r="CA459" s="149"/>
      <c r="CB459" s="149"/>
      <c r="CC459" s="149"/>
      <c r="CD459" s="149"/>
      <c r="CE459" s="149"/>
      <c r="CF459" s="149"/>
      <c r="CG459" s="149"/>
      <c r="CH459" s="149"/>
      <c r="CI459" s="149"/>
      <c r="CJ459" s="149"/>
      <c r="CK459" s="149"/>
      <c r="CL459" s="149"/>
      <c r="CM459" s="149"/>
      <c r="CN459" s="149"/>
      <c r="CO459" s="149"/>
      <c r="CP459" s="149"/>
      <c r="CQ459" s="149"/>
      <c r="CR459" s="149"/>
      <c r="CS459" s="150"/>
      <c r="CT459" s="151"/>
      <c r="CW459" s="68"/>
      <c r="CX459" s="152"/>
    </row>
    <row r="460" spans="1:102">
      <c r="A460" s="289" t="s">
        <v>8334</v>
      </c>
      <c r="B460" s="146" t="s">
        <v>969</v>
      </c>
      <c r="C460" s="147" t="str">
        <f>+_xlfn.XLOOKUP(B460,'R4'!B:B,'R4'!C:C)</f>
        <v>AMR - KAMYON - MAN - KH</v>
      </c>
      <c r="D460" s="147"/>
      <c r="E460" s="150" t="s">
        <v>5136</v>
      </c>
      <c r="F460" s="150" t="s">
        <v>38</v>
      </c>
      <c r="G460" s="150" t="s">
        <v>35</v>
      </c>
      <c r="H460" s="150" t="s">
        <v>8271</v>
      </c>
      <c r="I460" s="156"/>
      <c r="J460" s="148">
        <v>0</v>
      </c>
      <c r="K460" s="149">
        <v>0</v>
      </c>
      <c r="L460" s="149">
        <v>0</v>
      </c>
      <c r="M460" s="149">
        <v>0</v>
      </c>
      <c r="N460" s="149">
        <v>0</v>
      </c>
      <c r="O460" s="149">
        <v>0</v>
      </c>
      <c r="P460" s="149">
        <v>0</v>
      </c>
      <c r="Q460" s="149">
        <v>0</v>
      </c>
      <c r="R460" s="149">
        <v>0</v>
      </c>
      <c r="S460" s="149">
        <v>0</v>
      </c>
      <c r="T460" s="149">
        <v>0</v>
      </c>
      <c r="U460" s="149">
        <v>0</v>
      </c>
      <c r="V460" s="149">
        <v>0</v>
      </c>
      <c r="W460" s="149">
        <v>0</v>
      </c>
      <c r="X460" s="149">
        <v>0</v>
      </c>
      <c r="Y460" s="149">
        <v>0</v>
      </c>
      <c r="Z460" s="149">
        <v>0</v>
      </c>
      <c r="AA460" s="149">
        <v>0</v>
      </c>
      <c r="AB460" s="149">
        <v>0</v>
      </c>
      <c r="AC460" s="149">
        <v>0</v>
      </c>
      <c r="AD460" s="149">
        <v>0</v>
      </c>
      <c r="AE460" s="149">
        <v>0</v>
      </c>
      <c r="AF460" s="149">
        <v>0</v>
      </c>
      <c r="AG460" s="149">
        <v>0</v>
      </c>
      <c r="AH460" s="149">
        <v>1</v>
      </c>
      <c r="AI460" s="149">
        <v>1</v>
      </c>
      <c r="AJ460" s="149">
        <v>1</v>
      </c>
      <c r="AK460" s="149">
        <v>1</v>
      </c>
      <c r="AL460" s="149">
        <v>1</v>
      </c>
      <c r="AM460" s="149">
        <v>1</v>
      </c>
      <c r="AN460" s="149">
        <v>1</v>
      </c>
      <c r="AO460" s="149">
        <v>1</v>
      </c>
      <c r="AP460" s="149">
        <v>1</v>
      </c>
      <c r="AQ460" s="149">
        <v>1</v>
      </c>
      <c r="AR460" s="149">
        <v>1</v>
      </c>
      <c r="AS460" s="149">
        <v>1</v>
      </c>
      <c r="AT460" s="149">
        <v>1</v>
      </c>
      <c r="AU460" s="149">
        <v>1</v>
      </c>
      <c r="AV460" s="149">
        <v>1</v>
      </c>
      <c r="AW460" s="149">
        <v>1</v>
      </c>
      <c r="AX460" s="149">
        <v>1</v>
      </c>
      <c r="AY460" s="149">
        <v>1</v>
      </c>
      <c r="AZ460" s="149">
        <v>1</v>
      </c>
      <c r="BA460" s="149">
        <v>1</v>
      </c>
      <c r="BB460" s="149">
        <v>1</v>
      </c>
      <c r="BC460" s="149">
        <v>1</v>
      </c>
      <c r="BD460" s="149">
        <v>1</v>
      </c>
      <c r="BE460" s="149">
        <v>1</v>
      </c>
      <c r="BF460" s="149">
        <v>1</v>
      </c>
      <c r="BG460" s="149">
        <v>1</v>
      </c>
      <c r="BH460" s="149">
        <v>1</v>
      </c>
      <c r="BI460" s="149">
        <v>1</v>
      </c>
      <c r="BJ460" s="149">
        <v>1</v>
      </c>
      <c r="BK460" s="149">
        <v>1</v>
      </c>
      <c r="BL460" s="149">
        <v>1</v>
      </c>
      <c r="BM460" s="149">
        <v>1</v>
      </c>
      <c r="BN460" s="149">
        <v>1</v>
      </c>
      <c r="BO460" s="149">
        <v>1</v>
      </c>
      <c r="BP460" s="149">
        <v>1</v>
      </c>
      <c r="BQ460" s="149">
        <v>1</v>
      </c>
      <c r="BR460" s="149">
        <v>1</v>
      </c>
      <c r="BS460" s="149">
        <v>1</v>
      </c>
      <c r="BT460" s="149">
        <v>1</v>
      </c>
      <c r="BU460" s="149"/>
      <c r="BV460" s="149"/>
      <c r="BW460" s="149"/>
      <c r="BX460" s="149"/>
      <c r="BY460" s="149"/>
      <c r="BZ460" s="149"/>
      <c r="CA460" s="149"/>
      <c r="CB460" s="149"/>
      <c r="CC460" s="149"/>
      <c r="CD460" s="149"/>
      <c r="CE460" s="149"/>
      <c r="CF460" s="149"/>
      <c r="CG460" s="149"/>
      <c r="CH460" s="149"/>
      <c r="CI460" s="149"/>
      <c r="CJ460" s="149"/>
      <c r="CK460" s="149"/>
      <c r="CL460" s="149"/>
      <c r="CM460" s="149"/>
      <c r="CN460" s="149"/>
      <c r="CO460" s="149"/>
      <c r="CP460" s="149"/>
      <c r="CQ460" s="149"/>
      <c r="CR460" s="149"/>
      <c r="CS460" s="150"/>
      <c r="CT460" s="151"/>
      <c r="CW460" s="68"/>
      <c r="CX460" s="152"/>
    </row>
    <row r="461" spans="1:102">
      <c r="A461" s="289" t="s">
        <v>8334</v>
      </c>
      <c r="B461" s="146" t="s">
        <v>972</v>
      </c>
      <c r="C461" s="147" t="str">
        <f>+_xlfn.XLOOKUP(B461,'R4'!B:B,'R4'!C:C)</f>
        <v>AMR - KAMYON - MAN - KH</v>
      </c>
      <c r="D461" s="147"/>
      <c r="E461" s="150" t="s">
        <v>5136</v>
      </c>
      <c r="F461" s="150" t="s">
        <v>38</v>
      </c>
      <c r="G461" s="150" t="s">
        <v>35</v>
      </c>
      <c r="H461" s="150" t="s">
        <v>8271</v>
      </c>
      <c r="I461" s="156"/>
      <c r="J461" s="148">
        <v>0</v>
      </c>
      <c r="K461" s="149">
        <v>0</v>
      </c>
      <c r="L461" s="149">
        <v>0</v>
      </c>
      <c r="M461" s="149">
        <v>0</v>
      </c>
      <c r="N461" s="149">
        <v>0</v>
      </c>
      <c r="O461" s="149">
        <v>0</v>
      </c>
      <c r="P461" s="149">
        <v>0</v>
      </c>
      <c r="Q461" s="149">
        <v>0</v>
      </c>
      <c r="R461" s="149">
        <v>0</v>
      </c>
      <c r="S461" s="149">
        <v>0</v>
      </c>
      <c r="T461" s="149">
        <v>0</v>
      </c>
      <c r="U461" s="149">
        <v>0</v>
      </c>
      <c r="V461" s="149">
        <v>0</v>
      </c>
      <c r="W461" s="149">
        <v>0</v>
      </c>
      <c r="X461" s="149">
        <v>0</v>
      </c>
      <c r="Y461" s="149">
        <v>0</v>
      </c>
      <c r="Z461" s="149">
        <v>0</v>
      </c>
      <c r="AA461" s="149">
        <v>0</v>
      </c>
      <c r="AB461" s="149">
        <v>0</v>
      </c>
      <c r="AC461" s="149">
        <v>0</v>
      </c>
      <c r="AD461" s="149">
        <v>0</v>
      </c>
      <c r="AE461" s="149">
        <v>0</v>
      </c>
      <c r="AF461" s="149">
        <v>0</v>
      </c>
      <c r="AG461" s="149">
        <v>0</v>
      </c>
      <c r="AH461" s="149">
        <v>1</v>
      </c>
      <c r="AI461" s="149">
        <v>1</v>
      </c>
      <c r="AJ461" s="149">
        <v>1</v>
      </c>
      <c r="AK461" s="149">
        <v>1</v>
      </c>
      <c r="AL461" s="149">
        <v>1</v>
      </c>
      <c r="AM461" s="149">
        <v>1</v>
      </c>
      <c r="AN461" s="149">
        <v>1</v>
      </c>
      <c r="AO461" s="149">
        <v>1</v>
      </c>
      <c r="AP461" s="149">
        <v>1</v>
      </c>
      <c r="AQ461" s="149">
        <v>1</v>
      </c>
      <c r="AR461" s="149">
        <v>1</v>
      </c>
      <c r="AS461" s="149">
        <v>1</v>
      </c>
      <c r="AT461" s="149">
        <v>1</v>
      </c>
      <c r="AU461" s="149">
        <v>1</v>
      </c>
      <c r="AV461" s="149">
        <v>1</v>
      </c>
      <c r="AW461" s="149">
        <v>1</v>
      </c>
      <c r="AX461" s="149">
        <v>1</v>
      </c>
      <c r="AY461" s="149">
        <v>1</v>
      </c>
      <c r="AZ461" s="149">
        <v>1</v>
      </c>
      <c r="BA461" s="149">
        <v>1</v>
      </c>
      <c r="BB461" s="149">
        <v>1</v>
      </c>
      <c r="BC461" s="149">
        <v>1</v>
      </c>
      <c r="BD461" s="149">
        <v>1</v>
      </c>
      <c r="BE461" s="149">
        <v>1</v>
      </c>
      <c r="BF461" s="149">
        <v>1</v>
      </c>
      <c r="BG461" s="149">
        <v>1</v>
      </c>
      <c r="BH461" s="149">
        <v>1</v>
      </c>
      <c r="BI461" s="149">
        <v>1</v>
      </c>
      <c r="BJ461" s="149">
        <v>1</v>
      </c>
      <c r="BK461" s="149">
        <v>1</v>
      </c>
      <c r="BL461" s="149">
        <v>1</v>
      </c>
      <c r="BM461" s="149">
        <v>1</v>
      </c>
      <c r="BN461" s="149">
        <v>1</v>
      </c>
      <c r="BO461" s="149">
        <v>1</v>
      </c>
      <c r="BP461" s="149">
        <v>1</v>
      </c>
      <c r="BQ461" s="149">
        <v>1</v>
      </c>
      <c r="BR461" s="149">
        <v>1</v>
      </c>
      <c r="BS461" s="149">
        <v>1</v>
      </c>
      <c r="BT461" s="149">
        <v>1</v>
      </c>
      <c r="BU461" s="149"/>
      <c r="BV461" s="149"/>
      <c r="BW461" s="149"/>
      <c r="BX461" s="149"/>
      <c r="BY461" s="149"/>
      <c r="BZ461" s="149"/>
      <c r="CA461" s="149"/>
      <c r="CB461" s="149"/>
      <c r="CC461" s="149"/>
      <c r="CD461" s="149"/>
      <c r="CE461" s="149"/>
      <c r="CF461" s="149"/>
      <c r="CG461" s="149"/>
      <c r="CH461" s="149"/>
      <c r="CI461" s="149"/>
      <c r="CJ461" s="149"/>
      <c r="CK461" s="149"/>
      <c r="CL461" s="149"/>
      <c r="CM461" s="149"/>
      <c r="CN461" s="149"/>
      <c r="CO461" s="149"/>
      <c r="CP461" s="149"/>
      <c r="CQ461" s="149"/>
      <c r="CR461" s="149"/>
      <c r="CS461" s="150"/>
      <c r="CT461" s="151"/>
      <c r="CW461" s="68"/>
      <c r="CX461" s="152"/>
    </row>
    <row r="462" spans="1:102">
      <c r="A462" s="289" t="s">
        <v>8334</v>
      </c>
      <c r="B462" s="146" t="s">
        <v>975</v>
      </c>
      <c r="C462" s="147" t="str">
        <f>+_xlfn.XLOOKUP(B462,'R4'!B:B,'R4'!C:C)</f>
        <v>AMR - KAMYON - MAN - KH</v>
      </c>
      <c r="D462" s="147"/>
      <c r="E462" s="150" t="s">
        <v>5136</v>
      </c>
      <c r="F462" s="150" t="s">
        <v>38</v>
      </c>
      <c r="G462" s="150" t="s">
        <v>35</v>
      </c>
      <c r="H462" s="150" t="s">
        <v>8271</v>
      </c>
      <c r="I462" s="156"/>
      <c r="J462" s="148">
        <v>0</v>
      </c>
      <c r="K462" s="149">
        <v>0</v>
      </c>
      <c r="L462" s="149">
        <v>0</v>
      </c>
      <c r="M462" s="149">
        <v>0</v>
      </c>
      <c r="N462" s="149">
        <v>0</v>
      </c>
      <c r="O462" s="149">
        <v>0</v>
      </c>
      <c r="P462" s="149">
        <v>0</v>
      </c>
      <c r="Q462" s="149">
        <v>0</v>
      </c>
      <c r="R462" s="149">
        <v>0</v>
      </c>
      <c r="S462" s="149">
        <v>0</v>
      </c>
      <c r="T462" s="149">
        <v>0</v>
      </c>
      <c r="U462" s="149">
        <v>0</v>
      </c>
      <c r="V462" s="149">
        <v>0</v>
      </c>
      <c r="W462" s="149">
        <v>0</v>
      </c>
      <c r="X462" s="149">
        <v>0</v>
      </c>
      <c r="Y462" s="149">
        <v>0</v>
      </c>
      <c r="Z462" s="149">
        <v>0</v>
      </c>
      <c r="AA462" s="149">
        <v>0</v>
      </c>
      <c r="AB462" s="149">
        <v>0</v>
      </c>
      <c r="AC462" s="149">
        <v>0</v>
      </c>
      <c r="AD462" s="149">
        <v>0</v>
      </c>
      <c r="AE462" s="149">
        <v>0</v>
      </c>
      <c r="AF462" s="149">
        <v>0</v>
      </c>
      <c r="AG462" s="149">
        <v>0</v>
      </c>
      <c r="AH462" s="149">
        <v>1</v>
      </c>
      <c r="AI462" s="149">
        <v>1</v>
      </c>
      <c r="AJ462" s="149">
        <v>1</v>
      </c>
      <c r="AK462" s="149">
        <v>1</v>
      </c>
      <c r="AL462" s="149">
        <v>1</v>
      </c>
      <c r="AM462" s="149">
        <v>1</v>
      </c>
      <c r="AN462" s="149">
        <v>1</v>
      </c>
      <c r="AO462" s="149">
        <v>1</v>
      </c>
      <c r="AP462" s="149">
        <v>1</v>
      </c>
      <c r="AQ462" s="149">
        <v>1</v>
      </c>
      <c r="AR462" s="149">
        <v>1</v>
      </c>
      <c r="AS462" s="149">
        <v>1</v>
      </c>
      <c r="AT462" s="149">
        <v>1</v>
      </c>
      <c r="AU462" s="149">
        <v>1</v>
      </c>
      <c r="AV462" s="149">
        <v>1</v>
      </c>
      <c r="AW462" s="149">
        <v>1</v>
      </c>
      <c r="AX462" s="149">
        <v>1</v>
      </c>
      <c r="AY462" s="149">
        <v>1</v>
      </c>
      <c r="AZ462" s="149">
        <v>1</v>
      </c>
      <c r="BA462" s="149">
        <v>1</v>
      </c>
      <c r="BB462" s="149">
        <v>1</v>
      </c>
      <c r="BC462" s="149">
        <v>1</v>
      </c>
      <c r="BD462" s="149">
        <v>1</v>
      </c>
      <c r="BE462" s="149">
        <v>1</v>
      </c>
      <c r="BF462" s="149">
        <v>1</v>
      </c>
      <c r="BG462" s="149">
        <v>1</v>
      </c>
      <c r="BH462" s="149">
        <v>1</v>
      </c>
      <c r="BI462" s="149">
        <v>1</v>
      </c>
      <c r="BJ462" s="149">
        <v>1</v>
      </c>
      <c r="BK462" s="149">
        <v>1</v>
      </c>
      <c r="BL462" s="149">
        <v>1</v>
      </c>
      <c r="BM462" s="149">
        <v>1</v>
      </c>
      <c r="BN462" s="149">
        <v>1</v>
      </c>
      <c r="BO462" s="149">
        <v>1</v>
      </c>
      <c r="BP462" s="149">
        <v>1</v>
      </c>
      <c r="BQ462" s="149">
        <v>1</v>
      </c>
      <c r="BR462" s="149">
        <v>1</v>
      </c>
      <c r="BS462" s="149">
        <v>1</v>
      </c>
      <c r="BT462" s="149">
        <v>1</v>
      </c>
      <c r="BU462" s="149"/>
      <c r="BV462" s="149"/>
      <c r="BW462" s="149"/>
      <c r="BX462" s="149"/>
      <c r="BY462" s="149"/>
      <c r="BZ462" s="149"/>
      <c r="CA462" s="149"/>
      <c r="CB462" s="149"/>
      <c r="CC462" s="149"/>
      <c r="CD462" s="149"/>
      <c r="CE462" s="149"/>
      <c r="CF462" s="149"/>
      <c r="CG462" s="149"/>
      <c r="CH462" s="149"/>
      <c r="CI462" s="149"/>
      <c r="CJ462" s="149"/>
      <c r="CK462" s="149"/>
      <c r="CL462" s="149"/>
      <c r="CM462" s="149"/>
      <c r="CN462" s="149"/>
      <c r="CO462" s="149"/>
      <c r="CP462" s="149"/>
      <c r="CQ462" s="149"/>
      <c r="CR462" s="149"/>
      <c r="CS462" s="150"/>
      <c r="CT462" s="151"/>
      <c r="CW462" s="68"/>
      <c r="CX462" s="152"/>
    </row>
    <row r="463" spans="1:102">
      <c r="A463" s="289" t="s">
        <v>8334</v>
      </c>
      <c r="B463" s="146" t="s">
        <v>978</v>
      </c>
      <c r="C463" s="147" t="str">
        <f>+_xlfn.XLOOKUP(B463,'R4'!B:B,'R4'!C:C)</f>
        <v>AMR - KAMYON - MAN - KH</v>
      </c>
      <c r="D463" s="147"/>
      <c r="E463" s="150" t="s">
        <v>5136</v>
      </c>
      <c r="F463" s="150" t="s">
        <v>38</v>
      </c>
      <c r="G463" s="150" t="s">
        <v>35</v>
      </c>
      <c r="H463" s="150" t="s">
        <v>8271</v>
      </c>
      <c r="I463" s="156"/>
      <c r="J463" s="148">
        <v>0</v>
      </c>
      <c r="K463" s="149">
        <v>0</v>
      </c>
      <c r="L463" s="149">
        <v>0</v>
      </c>
      <c r="M463" s="149">
        <v>0</v>
      </c>
      <c r="N463" s="149">
        <v>0</v>
      </c>
      <c r="O463" s="149">
        <v>0</v>
      </c>
      <c r="P463" s="149">
        <v>0</v>
      </c>
      <c r="Q463" s="149">
        <v>0</v>
      </c>
      <c r="R463" s="149">
        <v>0</v>
      </c>
      <c r="S463" s="149">
        <v>0</v>
      </c>
      <c r="T463" s="149">
        <v>0</v>
      </c>
      <c r="U463" s="149">
        <v>0</v>
      </c>
      <c r="V463" s="149">
        <v>0</v>
      </c>
      <c r="W463" s="149">
        <v>0</v>
      </c>
      <c r="X463" s="149">
        <v>0</v>
      </c>
      <c r="Y463" s="149">
        <v>0</v>
      </c>
      <c r="Z463" s="149">
        <v>0</v>
      </c>
      <c r="AA463" s="149">
        <v>0</v>
      </c>
      <c r="AB463" s="149">
        <v>0</v>
      </c>
      <c r="AC463" s="149">
        <v>0</v>
      </c>
      <c r="AD463" s="149">
        <v>0</v>
      </c>
      <c r="AE463" s="149">
        <v>0</v>
      </c>
      <c r="AF463" s="149">
        <v>0</v>
      </c>
      <c r="AG463" s="149">
        <v>0</v>
      </c>
      <c r="AH463" s="149">
        <v>1</v>
      </c>
      <c r="AI463" s="149">
        <v>1</v>
      </c>
      <c r="AJ463" s="149">
        <v>1</v>
      </c>
      <c r="AK463" s="149">
        <v>1</v>
      </c>
      <c r="AL463" s="149">
        <v>1</v>
      </c>
      <c r="AM463" s="149">
        <v>1</v>
      </c>
      <c r="AN463" s="149">
        <v>1</v>
      </c>
      <c r="AO463" s="149">
        <v>1</v>
      </c>
      <c r="AP463" s="149">
        <v>1</v>
      </c>
      <c r="AQ463" s="149">
        <v>1</v>
      </c>
      <c r="AR463" s="149">
        <v>1</v>
      </c>
      <c r="AS463" s="149">
        <v>1</v>
      </c>
      <c r="AT463" s="149">
        <v>1</v>
      </c>
      <c r="AU463" s="149">
        <v>1</v>
      </c>
      <c r="AV463" s="149">
        <v>1</v>
      </c>
      <c r="AW463" s="149">
        <v>1</v>
      </c>
      <c r="AX463" s="149">
        <v>1</v>
      </c>
      <c r="AY463" s="149">
        <v>1</v>
      </c>
      <c r="AZ463" s="149">
        <v>1</v>
      </c>
      <c r="BA463" s="149">
        <v>1</v>
      </c>
      <c r="BB463" s="149">
        <v>1</v>
      </c>
      <c r="BC463" s="149">
        <v>1</v>
      </c>
      <c r="BD463" s="149">
        <v>1</v>
      </c>
      <c r="BE463" s="149">
        <v>1</v>
      </c>
      <c r="BF463" s="149">
        <v>1</v>
      </c>
      <c r="BG463" s="149">
        <v>1</v>
      </c>
      <c r="BH463" s="149">
        <v>1</v>
      </c>
      <c r="BI463" s="149">
        <v>1</v>
      </c>
      <c r="BJ463" s="149">
        <v>1</v>
      </c>
      <c r="BK463" s="149">
        <v>1</v>
      </c>
      <c r="BL463" s="149">
        <v>1</v>
      </c>
      <c r="BM463" s="149">
        <v>1</v>
      </c>
      <c r="BN463" s="149">
        <v>1</v>
      </c>
      <c r="BO463" s="149">
        <v>1</v>
      </c>
      <c r="BP463" s="149">
        <v>1</v>
      </c>
      <c r="BQ463" s="149">
        <v>1</v>
      </c>
      <c r="BR463" s="149">
        <v>1</v>
      </c>
      <c r="BS463" s="149">
        <v>1</v>
      </c>
      <c r="BT463" s="149">
        <v>1</v>
      </c>
      <c r="BU463" s="149"/>
      <c r="BV463" s="149"/>
      <c r="BW463" s="149"/>
      <c r="BX463" s="149"/>
      <c r="BY463" s="149"/>
      <c r="BZ463" s="149"/>
      <c r="CA463" s="149"/>
      <c r="CB463" s="149"/>
      <c r="CC463" s="149"/>
      <c r="CD463" s="149"/>
      <c r="CE463" s="149"/>
      <c r="CF463" s="149"/>
      <c r="CG463" s="149"/>
      <c r="CH463" s="149"/>
      <c r="CI463" s="149"/>
      <c r="CJ463" s="149"/>
      <c r="CK463" s="149"/>
      <c r="CL463" s="149"/>
      <c r="CM463" s="149"/>
      <c r="CN463" s="149"/>
      <c r="CO463" s="149"/>
      <c r="CP463" s="149"/>
      <c r="CQ463" s="149"/>
      <c r="CR463" s="149"/>
      <c r="CS463" s="150"/>
      <c r="CT463" s="151"/>
      <c r="CW463" s="68"/>
      <c r="CX463" s="152"/>
    </row>
    <row r="464" spans="1:102">
      <c r="A464" s="289" t="s">
        <v>8334</v>
      </c>
      <c r="B464" s="146" t="s">
        <v>981</v>
      </c>
      <c r="C464" s="147" t="str">
        <f>+_xlfn.XLOOKUP(B464,'R4'!B:B,'R4'!C:C)</f>
        <v>AMR - KAMYON - MAN - KH</v>
      </c>
      <c r="D464" s="147"/>
      <c r="E464" s="150" t="s">
        <v>5136</v>
      </c>
      <c r="F464" s="150" t="s">
        <v>38</v>
      </c>
      <c r="G464" s="150" t="s">
        <v>35</v>
      </c>
      <c r="H464" s="150" t="s">
        <v>8271</v>
      </c>
      <c r="I464" s="156"/>
      <c r="J464" s="148">
        <v>0</v>
      </c>
      <c r="K464" s="149">
        <v>0</v>
      </c>
      <c r="L464" s="149">
        <v>0</v>
      </c>
      <c r="M464" s="149">
        <v>0</v>
      </c>
      <c r="N464" s="149">
        <v>0</v>
      </c>
      <c r="O464" s="149">
        <v>0</v>
      </c>
      <c r="P464" s="149">
        <v>0</v>
      </c>
      <c r="Q464" s="149">
        <v>0</v>
      </c>
      <c r="R464" s="149">
        <v>0</v>
      </c>
      <c r="S464" s="149">
        <v>0</v>
      </c>
      <c r="T464" s="149">
        <v>0</v>
      </c>
      <c r="U464" s="149">
        <v>0</v>
      </c>
      <c r="V464" s="149">
        <v>0</v>
      </c>
      <c r="W464" s="149">
        <v>0</v>
      </c>
      <c r="X464" s="149">
        <v>0</v>
      </c>
      <c r="Y464" s="149">
        <v>0</v>
      </c>
      <c r="Z464" s="149">
        <v>0</v>
      </c>
      <c r="AA464" s="149">
        <v>0</v>
      </c>
      <c r="AB464" s="149">
        <v>0</v>
      </c>
      <c r="AC464" s="149">
        <v>0</v>
      </c>
      <c r="AD464" s="149">
        <v>0</v>
      </c>
      <c r="AE464" s="149">
        <v>0</v>
      </c>
      <c r="AF464" s="149">
        <v>0</v>
      </c>
      <c r="AG464" s="149">
        <v>0</v>
      </c>
      <c r="AH464" s="149">
        <v>1</v>
      </c>
      <c r="AI464" s="149">
        <v>1</v>
      </c>
      <c r="AJ464" s="149">
        <v>1</v>
      </c>
      <c r="AK464" s="149">
        <v>1</v>
      </c>
      <c r="AL464" s="149">
        <v>1</v>
      </c>
      <c r="AM464" s="149">
        <v>1</v>
      </c>
      <c r="AN464" s="149">
        <v>1</v>
      </c>
      <c r="AO464" s="149">
        <v>1</v>
      </c>
      <c r="AP464" s="149">
        <v>1</v>
      </c>
      <c r="AQ464" s="149">
        <v>1</v>
      </c>
      <c r="AR464" s="149">
        <v>1</v>
      </c>
      <c r="AS464" s="149">
        <v>1</v>
      </c>
      <c r="AT464" s="149">
        <v>1</v>
      </c>
      <c r="AU464" s="149">
        <v>1</v>
      </c>
      <c r="AV464" s="149">
        <v>1</v>
      </c>
      <c r="AW464" s="149">
        <v>1</v>
      </c>
      <c r="AX464" s="149">
        <v>1</v>
      </c>
      <c r="AY464" s="149">
        <v>1</v>
      </c>
      <c r="AZ464" s="149">
        <v>1</v>
      </c>
      <c r="BA464" s="149">
        <v>1</v>
      </c>
      <c r="BB464" s="149">
        <v>1</v>
      </c>
      <c r="BC464" s="149">
        <v>1</v>
      </c>
      <c r="BD464" s="149">
        <v>1</v>
      </c>
      <c r="BE464" s="149">
        <v>1</v>
      </c>
      <c r="BF464" s="149">
        <v>1</v>
      </c>
      <c r="BG464" s="149">
        <v>1</v>
      </c>
      <c r="BH464" s="149">
        <v>1</v>
      </c>
      <c r="BI464" s="149">
        <v>1</v>
      </c>
      <c r="BJ464" s="149">
        <v>1</v>
      </c>
      <c r="BK464" s="149">
        <v>1</v>
      </c>
      <c r="BL464" s="149">
        <v>1</v>
      </c>
      <c r="BM464" s="149">
        <v>1</v>
      </c>
      <c r="BN464" s="149">
        <v>1</v>
      </c>
      <c r="BO464" s="149">
        <v>1</v>
      </c>
      <c r="BP464" s="149">
        <v>1</v>
      </c>
      <c r="BQ464" s="149">
        <v>1</v>
      </c>
      <c r="BR464" s="149">
        <v>1</v>
      </c>
      <c r="BS464" s="149">
        <v>1</v>
      </c>
      <c r="BT464" s="149">
        <v>1</v>
      </c>
      <c r="BU464" s="149"/>
      <c r="BV464" s="149"/>
      <c r="BW464" s="149"/>
      <c r="BX464" s="149"/>
      <c r="BY464" s="149"/>
      <c r="BZ464" s="149"/>
      <c r="CA464" s="149"/>
      <c r="CB464" s="149"/>
      <c r="CC464" s="149"/>
      <c r="CD464" s="149"/>
      <c r="CE464" s="149"/>
      <c r="CF464" s="149"/>
      <c r="CG464" s="149"/>
      <c r="CH464" s="149"/>
      <c r="CI464" s="149"/>
      <c r="CJ464" s="149"/>
      <c r="CK464" s="149"/>
      <c r="CL464" s="149"/>
      <c r="CM464" s="149"/>
      <c r="CN464" s="149"/>
      <c r="CO464" s="149"/>
      <c r="CP464" s="149"/>
      <c r="CQ464" s="149"/>
      <c r="CR464" s="149"/>
      <c r="CS464" s="150"/>
      <c r="CT464" s="151"/>
      <c r="CW464" s="68"/>
      <c r="CX464" s="152"/>
    </row>
    <row r="465" spans="1:102">
      <c r="A465" s="289" t="s">
        <v>8334</v>
      </c>
      <c r="B465" s="146" t="s">
        <v>984</v>
      </c>
      <c r="C465" s="147" t="str">
        <f>+_xlfn.XLOOKUP(B465,'R4'!B:B,'R4'!C:C)</f>
        <v>AMR - KAMYON - MAN - KH</v>
      </c>
      <c r="D465" s="147"/>
      <c r="E465" s="150" t="s">
        <v>5136</v>
      </c>
      <c r="F465" s="150" t="s">
        <v>38</v>
      </c>
      <c r="G465" s="150" t="s">
        <v>35</v>
      </c>
      <c r="H465" s="150" t="s">
        <v>8271</v>
      </c>
      <c r="I465" s="156"/>
      <c r="J465" s="148">
        <v>0</v>
      </c>
      <c r="K465" s="149">
        <v>0</v>
      </c>
      <c r="L465" s="149">
        <v>0</v>
      </c>
      <c r="M465" s="149">
        <v>0</v>
      </c>
      <c r="N465" s="149">
        <v>0</v>
      </c>
      <c r="O465" s="149">
        <v>0</v>
      </c>
      <c r="P465" s="149">
        <v>0</v>
      </c>
      <c r="Q465" s="149">
        <v>0</v>
      </c>
      <c r="R465" s="149">
        <v>0</v>
      </c>
      <c r="S465" s="149">
        <v>0</v>
      </c>
      <c r="T465" s="149">
        <v>0</v>
      </c>
      <c r="U465" s="149">
        <v>0</v>
      </c>
      <c r="V465" s="149">
        <v>0</v>
      </c>
      <c r="W465" s="149">
        <v>0</v>
      </c>
      <c r="X465" s="149">
        <v>0</v>
      </c>
      <c r="Y465" s="149">
        <v>0</v>
      </c>
      <c r="Z465" s="149">
        <v>0</v>
      </c>
      <c r="AA465" s="149">
        <v>0</v>
      </c>
      <c r="AB465" s="149">
        <v>0</v>
      </c>
      <c r="AC465" s="149">
        <v>0</v>
      </c>
      <c r="AD465" s="149">
        <v>0</v>
      </c>
      <c r="AE465" s="149">
        <v>0</v>
      </c>
      <c r="AF465" s="149">
        <v>0</v>
      </c>
      <c r="AG465" s="149">
        <v>0</v>
      </c>
      <c r="AH465" s="149">
        <v>1</v>
      </c>
      <c r="AI465" s="149">
        <v>1</v>
      </c>
      <c r="AJ465" s="149">
        <v>1</v>
      </c>
      <c r="AK465" s="149">
        <v>1</v>
      </c>
      <c r="AL465" s="149">
        <v>1</v>
      </c>
      <c r="AM465" s="149">
        <v>1</v>
      </c>
      <c r="AN465" s="149">
        <v>1</v>
      </c>
      <c r="AO465" s="149">
        <v>1</v>
      </c>
      <c r="AP465" s="149">
        <v>1</v>
      </c>
      <c r="AQ465" s="149">
        <v>1</v>
      </c>
      <c r="AR465" s="149">
        <v>1</v>
      </c>
      <c r="AS465" s="149">
        <v>1</v>
      </c>
      <c r="AT465" s="149">
        <v>1</v>
      </c>
      <c r="AU465" s="149">
        <v>1</v>
      </c>
      <c r="AV465" s="149">
        <v>1</v>
      </c>
      <c r="AW465" s="149">
        <v>1</v>
      </c>
      <c r="AX465" s="149">
        <v>1</v>
      </c>
      <c r="AY465" s="149">
        <v>1</v>
      </c>
      <c r="AZ465" s="149">
        <v>1</v>
      </c>
      <c r="BA465" s="149">
        <v>1</v>
      </c>
      <c r="BB465" s="149">
        <v>1</v>
      </c>
      <c r="BC465" s="149">
        <v>1</v>
      </c>
      <c r="BD465" s="149">
        <v>1</v>
      </c>
      <c r="BE465" s="149">
        <v>1</v>
      </c>
      <c r="BF465" s="149">
        <v>1</v>
      </c>
      <c r="BG465" s="149">
        <v>1</v>
      </c>
      <c r="BH465" s="149">
        <v>1</v>
      </c>
      <c r="BI465" s="149">
        <v>1</v>
      </c>
      <c r="BJ465" s="149">
        <v>1</v>
      </c>
      <c r="BK465" s="149">
        <v>1</v>
      </c>
      <c r="BL465" s="149">
        <v>1</v>
      </c>
      <c r="BM465" s="149">
        <v>1</v>
      </c>
      <c r="BN465" s="149">
        <v>1</v>
      </c>
      <c r="BO465" s="149">
        <v>1</v>
      </c>
      <c r="BP465" s="149">
        <v>1</v>
      </c>
      <c r="BQ465" s="149">
        <v>1</v>
      </c>
      <c r="BR465" s="149">
        <v>1</v>
      </c>
      <c r="BS465" s="149">
        <v>1</v>
      </c>
      <c r="BT465" s="149">
        <v>1</v>
      </c>
      <c r="BU465" s="149"/>
      <c r="BV465" s="149"/>
      <c r="BW465" s="149"/>
      <c r="BX465" s="149"/>
      <c r="BY465" s="149"/>
      <c r="BZ465" s="149"/>
      <c r="CA465" s="149"/>
      <c r="CB465" s="149"/>
      <c r="CC465" s="149"/>
      <c r="CD465" s="149"/>
      <c r="CE465" s="149"/>
      <c r="CF465" s="149"/>
      <c r="CG465" s="149"/>
      <c r="CH465" s="149"/>
      <c r="CI465" s="149"/>
      <c r="CJ465" s="149"/>
      <c r="CK465" s="149"/>
      <c r="CL465" s="149"/>
      <c r="CM465" s="149"/>
      <c r="CN465" s="149"/>
      <c r="CO465" s="149"/>
      <c r="CP465" s="149"/>
      <c r="CQ465" s="149"/>
      <c r="CR465" s="149"/>
      <c r="CS465" s="150"/>
      <c r="CT465" s="151"/>
      <c r="CW465" s="68"/>
      <c r="CX465" s="152"/>
    </row>
    <row r="466" spans="1:102">
      <c r="A466" s="289" t="s">
        <v>8334</v>
      </c>
      <c r="B466" s="146" t="s">
        <v>987</v>
      </c>
      <c r="C466" s="147" t="str">
        <f>+_xlfn.XLOOKUP(B466,'R4'!B:B,'R4'!C:C)</f>
        <v>AMR - KAMYON - MAN - KH</v>
      </c>
      <c r="D466" s="147"/>
      <c r="E466" s="150" t="s">
        <v>5136</v>
      </c>
      <c r="F466" s="150" t="s">
        <v>38</v>
      </c>
      <c r="G466" s="150" t="s">
        <v>35</v>
      </c>
      <c r="H466" s="150" t="s">
        <v>8271</v>
      </c>
      <c r="I466" s="156"/>
      <c r="J466" s="148">
        <v>0</v>
      </c>
      <c r="K466" s="149">
        <v>0</v>
      </c>
      <c r="L466" s="149">
        <v>0</v>
      </c>
      <c r="M466" s="149">
        <v>0</v>
      </c>
      <c r="N466" s="149">
        <v>0</v>
      </c>
      <c r="O466" s="149">
        <v>0</v>
      </c>
      <c r="P466" s="149">
        <v>0</v>
      </c>
      <c r="Q466" s="149">
        <v>0</v>
      </c>
      <c r="R466" s="149">
        <v>0</v>
      </c>
      <c r="S466" s="149">
        <v>0</v>
      </c>
      <c r="T466" s="149">
        <v>0</v>
      </c>
      <c r="U466" s="149">
        <v>0</v>
      </c>
      <c r="V466" s="149">
        <v>0</v>
      </c>
      <c r="W466" s="149">
        <v>0</v>
      </c>
      <c r="X466" s="149">
        <v>0</v>
      </c>
      <c r="Y466" s="149">
        <v>0</v>
      </c>
      <c r="Z466" s="149">
        <v>0</v>
      </c>
      <c r="AA466" s="149">
        <v>0</v>
      </c>
      <c r="AB466" s="149">
        <v>0</v>
      </c>
      <c r="AC466" s="149">
        <v>0</v>
      </c>
      <c r="AD466" s="149">
        <v>0</v>
      </c>
      <c r="AE466" s="149">
        <v>0</v>
      </c>
      <c r="AF466" s="149">
        <v>0</v>
      </c>
      <c r="AG466" s="149">
        <v>0</v>
      </c>
      <c r="AH466" s="149">
        <v>1</v>
      </c>
      <c r="AI466" s="149">
        <v>1</v>
      </c>
      <c r="AJ466" s="149">
        <v>1</v>
      </c>
      <c r="AK466" s="149">
        <v>1</v>
      </c>
      <c r="AL466" s="149">
        <v>1</v>
      </c>
      <c r="AM466" s="149">
        <v>1</v>
      </c>
      <c r="AN466" s="149">
        <v>1</v>
      </c>
      <c r="AO466" s="149">
        <v>1</v>
      </c>
      <c r="AP466" s="149">
        <v>1</v>
      </c>
      <c r="AQ466" s="149">
        <v>1</v>
      </c>
      <c r="AR466" s="149">
        <v>1</v>
      </c>
      <c r="AS466" s="149">
        <v>1</v>
      </c>
      <c r="AT466" s="149">
        <v>1</v>
      </c>
      <c r="AU466" s="149">
        <v>1</v>
      </c>
      <c r="AV466" s="149">
        <v>1</v>
      </c>
      <c r="AW466" s="149">
        <v>1</v>
      </c>
      <c r="AX466" s="149">
        <v>1</v>
      </c>
      <c r="AY466" s="149">
        <v>1</v>
      </c>
      <c r="AZ466" s="149">
        <v>1</v>
      </c>
      <c r="BA466" s="149">
        <v>1</v>
      </c>
      <c r="BB466" s="149">
        <v>1</v>
      </c>
      <c r="BC466" s="149">
        <v>1</v>
      </c>
      <c r="BD466" s="149">
        <v>1</v>
      </c>
      <c r="BE466" s="149">
        <v>1</v>
      </c>
      <c r="BF466" s="149">
        <v>1</v>
      </c>
      <c r="BG466" s="149">
        <v>1</v>
      </c>
      <c r="BH466" s="149">
        <v>1</v>
      </c>
      <c r="BI466" s="149">
        <v>1</v>
      </c>
      <c r="BJ466" s="149">
        <v>1</v>
      </c>
      <c r="BK466" s="149">
        <v>1</v>
      </c>
      <c r="BL466" s="149">
        <v>1</v>
      </c>
      <c r="BM466" s="149">
        <v>1</v>
      </c>
      <c r="BN466" s="149">
        <v>1</v>
      </c>
      <c r="BO466" s="149">
        <v>1</v>
      </c>
      <c r="BP466" s="149">
        <v>1</v>
      </c>
      <c r="BQ466" s="149">
        <v>1</v>
      </c>
      <c r="BR466" s="149">
        <v>1</v>
      </c>
      <c r="BS466" s="149">
        <v>1</v>
      </c>
      <c r="BT466" s="149">
        <v>1</v>
      </c>
      <c r="BU466" s="149"/>
      <c r="BV466" s="149"/>
      <c r="BW466" s="149"/>
      <c r="BX466" s="149"/>
      <c r="BY466" s="149"/>
      <c r="BZ466" s="149"/>
      <c r="CA466" s="149"/>
      <c r="CB466" s="149"/>
      <c r="CC466" s="149"/>
      <c r="CD466" s="149"/>
      <c r="CE466" s="149"/>
      <c r="CF466" s="149"/>
      <c r="CG466" s="149"/>
      <c r="CH466" s="149"/>
      <c r="CI466" s="149"/>
      <c r="CJ466" s="149"/>
      <c r="CK466" s="149"/>
      <c r="CL466" s="149"/>
      <c r="CM466" s="149"/>
      <c r="CN466" s="149"/>
      <c r="CO466" s="149"/>
      <c r="CP466" s="149"/>
      <c r="CQ466" s="149"/>
      <c r="CR466" s="149"/>
      <c r="CS466" s="150"/>
      <c r="CT466" s="151"/>
      <c r="CW466" s="68"/>
      <c r="CX466" s="152"/>
    </row>
    <row r="467" spans="1:102">
      <c r="A467" s="289" t="s">
        <v>8334</v>
      </c>
      <c r="B467" s="146" t="s">
        <v>990</v>
      </c>
      <c r="C467" s="147" t="str">
        <f>+_xlfn.XLOOKUP(B467,'R4'!B:B,'R4'!C:C)</f>
        <v>AMR - KAMYON - MAN - KH</v>
      </c>
      <c r="D467" s="147"/>
      <c r="E467" s="150" t="s">
        <v>5136</v>
      </c>
      <c r="F467" s="150" t="s">
        <v>38</v>
      </c>
      <c r="G467" s="150" t="s">
        <v>35</v>
      </c>
      <c r="H467" s="150" t="s">
        <v>8271</v>
      </c>
      <c r="I467" s="156"/>
      <c r="J467" s="148">
        <v>0</v>
      </c>
      <c r="K467" s="149">
        <v>0</v>
      </c>
      <c r="L467" s="149">
        <v>0</v>
      </c>
      <c r="M467" s="149">
        <v>0</v>
      </c>
      <c r="N467" s="149">
        <v>0</v>
      </c>
      <c r="O467" s="149">
        <v>0</v>
      </c>
      <c r="P467" s="149">
        <v>0</v>
      </c>
      <c r="Q467" s="149">
        <v>0</v>
      </c>
      <c r="R467" s="149">
        <v>0</v>
      </c>
      <c r="S467" s="149">
        <v>0</v>
      </c>
      <c r="T467" s="149">
        <v>0</v>
      </c>
      <c r="U467" s="149">
        <v>0</v>
      </c>
      <c r="V467" s="149">
        <v>0</v>
      </c>
      <c r="W467" s="149">
        <v>0</v>
      </c>
      <c r="X467" s="149">
        <v>0</v>
      </c>
      <c r="Y467" s="149">
        <v>0</v>
      </c>
      <c r="Z467" s="149">
        <v>0</v>
      </c>
      <c r="AA467" s="149">
        <v>0</v>
      </c>
      <c r="AB467" s="149">
        <v>0</v>
      </c>
      <c r="AC467" s="149">
        <v>0</v>
      </c>
      <c r="AD467" s="149">
        <v>0</v>
      </c>
      <c r="AE467" s="149">
        <v>0</v>
      </c>
      <c r="AF467" s="149">
        <v>0</v>
      </c>
      <c r="AG467" s="149">
        <v>0</v>
      </c>
      <c r="AH467" s="149">
        <v>1</v>
      </c>
      <c r="AI467" s="149">
        <v>1</v>
      </c>
      <c r="AJ467" s="149">
        <v>1</v>
      </c>
      <c r="AK467" s="149">
        <v>1</v>
      </c>
      <c r="AL467" s="149">
        <v>1</v>
      </c>
      <c r="AM467" s="149">
        <v>1</v>
      </c>
      <c r="AN467" s="149">
        <v>1</v>
      </c>
      <c r="AO467" s="149">
        <v>1</v>
      </c>
      <c r="AP467" s="149">
        <v>1</v>
      </c>
      <c r="AQ467" s="149">
        <v>1</v>
      </c>
      <c r="AR467" s="149">
        <v>1</v>
      </c>
      <c r="AS467" s="149">
        <v>1</v>
      </c>
      <c r="AT467" s="149">
        <v>1</v>
      </c>
      <c r="AU467" s="149">
        <v>1</v>
      </c>
      <c r="AV467" s="149">
        <v>1</v>
      </c>
      <c r="AW467" s="149">
        <v>1</v>
      </c>
      <c r="AX467" s="149">
        <v>1</v>
      </c>
      <c r="AY467" s="149">
        <v>1</v>
      </c>
      <c r="AZ467" s="149">
        <v>1</v>
      </c>
      <c r="BA467" s="149">
        <v>1</v>
      </c>
      <c r="BB467" s="149">
        <v>1</v>
      </c>
      <c r="BC467" s="149">
        <v>1</v>
      </c>
      <c r="BD467" s="149">
        <v>1</v>
      </c>
      <c r="BE467" s="149">
        <v>1</v>
      </c>
      <c r="BF467" s="149">
        <v>1</v>
      </c>
      <c r="BG467" s="149">
        <v>1</v>
      </c>
      <c r="BH467" s="149">
        <v>1</v>
      </c>
      <c r="BI467" s="149">
        <v>1</v>
      </c>
      <c r="BJ467" s="149">
        <v>1</v>
      </c>
      <c r="BK467" s="149">
        <v>1</v>
      </c>
      <c r="BL467" s="149">
        <v>1</v>
      </c>
      <c r="BM467" s="149">
        <v>1</v>
      </c>
      <c r="BN467" s="149">
        <v>1</v>
      </c>
      <c r="BO467" s="149">
        <v>1</v>
      </c>
      <c r="BP467" s="149">
        <v>1</v>
      </c>
      <c r="BQ467" s="149">
        <v>1</v>
      </c>
      <c r="BR467" s="149">
        <v>1</v>
      </c>
      <c r="BS467" s="149">
        <v>1</v>
      </c>
      <c r="BT467" s="149">
        <v>1</v>
      </c>
      <c r="BU467" s="149"/>
      <c r="BV467" s="149"/>
      <c r="BW467" s="149"/>
      <c r="BX467" s="149"/>
      <c r="BY467" s="149"/>
      <c r="BZ467" s="149"/>
      <c r="CA467" s="149"/>
      <c r="CB467" s="149"/>
      <c r="CC467" s="149"/>
      <c r="CD467" s="149"/>
      <c r="CE467" s="149"/>
      <c r="CF467" s="149"/>
      <c r="CG467" s="149"/>
      <c r="CH467" s="149"/>
      <c r="CI467" s="149"/>
      <c r="CJ467" s="149"/>
      <c r="CK467" s="149"/>
      <c r="CL467" s="149"/>
      <c r="CM467" s="149"/>
      <c r="CN467" s="149"/>
      <c r="CO467" s="149"/>
      <c r="CP467" s="149"/>
      <c r="CQ467" s="149"/>
      <c r="CR467" s="149"/>
      <c r="CS467" s="150"/>
      <c r="CT467" s="151"/>
      <c r="CW467" s="68"/>
      <c r="CX467" s="152"/>
    </row>
    <row r="468" spans="1:102">
      <c r="A468" s="289" t="s">
        <v>8334</v>
      </c>
      <c r="B468" s="146" t="s">
        <v>7503</v>
      </c>
      <c r="C468" s="147" t="str">
        <f>+_xlfn.XLOOKUP(B468,'R4'!B:B,'R4'!C:C)</f>
        <v>AMR - KAMYON - MAN - KH - GENERİC</v>
      </c>
      <c r="D468" s="147"/>
      <c r="E468" s="150" t="s">
        <v>5136</v>
      </c>
      <c r="F468" s="150" t="s">
        <v>38</v>
      </c>
      <c r="G468" s="150" t="s">
        <v>35</v>
      </c>
      <c r="H468" s="150" t="s">
        <v>8271</v>
      </c>
      <c r="I468" s="156"/>
      <c r="J468" s="148">
        <v>0</v>
      </c>
      <c r="K468" s="149">
        <v>0</v>
      </c>
      <c r="L468" s="149">
        <v>0</v>
      </c>
      <c r="M468" s="149">
        <v>0</v>
      </c>
      <c r="N468" s="149">
        <v>0</v>
      </c>
      <c r="O468" s="149">
        <v>0</v>
      </c>
      <c r="P468" s="149">
        <v>0</v>
      </c>
      <c r="Q468" s="149">
        <v>0</v>
      </c>
      <c r="R468" s="149">
        <v>0</v>
      </c>
      <c r="S468" s="149">
        <v>0</v>
      </c>
      <c r="T468" s="149">
        <v>13</v>
      </c>
      <c r="U468" s="149">
        <v>13</v>
      </c>
      <c r="V468" s="149">
        <v>13</v>
      </c>
      <c r="W468" s="149">
        <v>13</v>
      </c>
      <c r="X468" s="149">
        <v>13</v>
      </c>
      <c r="Y468" s="149">
        <v>13</v>
      </c>
      <c r="Z468" s="149">
        <v>13</v>
      </c>
      <c r="AA468" s="149">
        <v>13</v>
      </c>
      <c r="AB468" s="149">
        <v>13</v>
      </c>
      <c r="AC468" s="149">
        <v>13</v>
      </c>
      <c r="AD468" s="149">
        <v>13</v>
      </c>
      <c r="AE468" s="149">
        <v>13</v>
      </c>
      <c r="AF468" s="149">
        <v>13</v>
      </c>
      <c r="AG468" s="149">
        <v>13</v>
      </c>
      <c r="AH468" s="149">
        <v>13</v>
      </c>
      <c r="AI468" s="149">
        <v>13</v>
      </c>
      <c r="AJ468" s="149">
        <v>13</v>
      </c>
      <c r="AK468" s="149">
        <v>13</v>
      </c>
      <c r="AL468" s="149">
        <v>13</v>
      </c>
      <c r="AM468" s="149">
        <v>13</v>
      </c>
      <c r="AN468" s="149">
        <v>13</v>
      </c>
      <c r="AO468" s="149">
        <v>13</v>
      </c>
      <c r="AP468" s="149">
        <v>13</v>
      </c>
      <c r="AQ468" s="149">
        <v>13</v>
      </c>
      <c r="AR468" s="149">
        <v>13</v>
      </c>
      <c r="AS468" s="149">
        <v>13</v>
      </c>
      <c r="AT468" s="149">
        <v>13</v>
      </c>
      <c r="AU468" s="149">
        <v>13</v>
      </c>
      <c r="AV468" s="149">
        <v>13</v>
      </c>
      <c r="AW468" s="149">
        <v>13</v>
      </c>
      <c r="AX468" s="149">
        <v>13</v>
      </c>
      <c r="AY468" s="149">
        <v>13</v>
      </c>
      <c r="AZ468" s="149">
        <v>13</v>
      </c>
      <c r="BA468" s="149">
        <v>13</v>
      </c>
      <c r="BB468" s="149">
        <v>13</v>
      </c>
      <c r="BC468" s="149">
        <v>13</v>
      </c>
      <c r="BD468" s="149">
        <v>13</v>
      </c>
      <c r="BE468" s="149">
        <v>13</v>
      </c>
      <c r="BF468" s="149">
        <v>13</v>
      </c>
      <c r="BG468" s="149">
        <v>13</v>
      </c>
      <c r="BH468" s="149">
        <v>13</v>
      </c>
      <c r="BI468" s="149">
        <v>13</v>
      </c>
      <c r="BJ468" s="149">
        <v>13</v>
      </c>
      <c r="BK468" s="149">
        <v>13</v>
      </c>
      <c r="BL468" s="149">
        <v>13</v>
      </c>
      <c r="BM468" s="149">
        <v>13</v>
      </c>
      <c r="BN468" s="149">
        <v>13</v>
      </c>
      <c r="BO468" s="149">
        <v>13</v>
      </c>
      <c r="BP468" s="149">
        <v>13</v>
      </c>
      <c r="BQ468" s="149">
        <v>13</v>
      </c>
      <c r="BR468" s="149">
        <v>13</v>
      </c>
      <c r="BS468" s="149">
        <v>13</v>
      </c>
      <c r="BT468" s="149">
        <v>13</v>
      </c>
      <c r="BU468" s="149"/>
      <c r="BV468" s="149"/>
      <c r="BW468" s="149"/>
      <c r="BX468" s="149"/>
      <c r="BY468" s="149"/>
      <c r="BZ468" s="149"/>
      <c r="CA468" s="149"/>
      <c r="CB468" s="149"/>
      <c r="CC468" s="149"/>
      <c r="CD468" s="149"/>
      <c r="CE468" s="149"/>
      <c r="CF468" s="149"/>
      <c r="CG468" s="149"/>
      <c r="CH468" s="149"/>
      <c r="CI468" s="149"/>
      <c r="CJ468" s="149"/>
      <c r="CK468" s="149"/>
      <c r="CL468" s="149"/>
      <c r="CM468" s="149"/>
      <c r="CN468" s="149"/>
      <c r="CO468" s="149"/>
      <c r="CP468" s="149"/>
      <c r="CQ468" s="149"/>
      <c r="CR468" s="149"/>
      <c r="CS468" s="150"/>
      <c r="CT468" s="151"/>
      <c r="CW468" s="68"/>
      <c r="CX468" s="152"/>
    </row>
    <row r="469" spans="1:102">
      <c r="A469" s="289" t="s">
        <v>8334</v>
      </c>
      <c r="B469" s="146" t="s">
        <v>993</v>
      </c>
      <c r="C469" s="147" t="str">
        <f>+_xlfn.XLOOKUP(B469,'R4'!B:B,'R4'!C:C)</f>
        <v>AMR - KAMYON - MAN - KH</v>
      </c>
      <c r="D469" s="147"/>
      <c r="E469" s="150" t="s">
        <v>5136</v>
      </c>
      <c r="F469" s="150" t="s">
        <v>38</v>
      </c>
      <c r="G469" s="150" t="s">
        <v>35</v>
      </c>
      <c r="H469" s="150" t="s">
        <v>8271</v>
      </c>
      <c r="I469" s="156"/>
      <c r="J469" s="148">
        <v>0</v>
      </c>
      <c r="K469" s="149">
        <v>0</v>
      </c>
      <c r="L469" s="149">
        <v>0</v>
      </c>
      <c r="M469" s="149">
        <v>0</v>
      </c>
      <c r="N469" s="149">
        <v>0</v>
      </c>
      <c r="O469" s="149">
        <v>0</v>
      </c>
      <c r="P469" s="149">
        <v>0</v>
      </c>
      <c r="Q469" s="149">
        <v>0</v>
      </c>
      <c r="R469" s="149">
        <v>0</v>
      </c>
      <c r="S469" s="149">
        <v>0</v>
      </c>
      <c r="T469" s="149">
        <v>0</v>
      </c>
      <c r="U469" s="149">
        <v>0</v>
      </c>
      <c r="V469" s="149">
        <v>0</v>
      </c>
      <c r="W469" s="149">
        <v>0</v>
      </c>
      <c r="X469" s="149">
        <v>0</v>
      </c>
      <c r="Y469" s="149">
        <v>1</v>
      </c>
      <c r="Z469" s="149">
        <v>1</v>
      </c>
      <c r="AA469" s="149">
        <v>1</v>
      </c>
      <c r="AB469" s="149">
        <v>1</v>
      </c>
      <c r="AC469" s="149">
        <v>1</v>
      </c>
      <c r="AD469" s="149">
        <v>1</v>
      </c>
      <c r="AE469" s="149">
        <v>1</v>
      </c>
      <c r="AF469" s="149">
        <v>1</v>
      </c>
      <c r="AG469" s="149">
        <v>1</v>
      </c>
      <c r="AH469" s="149">
        <v>1</v>
      </c>
      <c r="AI469" s="149">
        <v>1</v>
      </c>
      <c r="AJ469" s="149">
        <v>1</v>
      </c>
      <c r="AK469" s="149">
        <v>1</v>
      </c>
      <c r="AL469" s="149">
        <v>1</v>
      </c>
      <c r="AM469" s="149">
        <v>1</v>
      </c>
      <c r="AN469" s="149">
        <v>1</v>
      </c>
      <c r="AO469" s="149">
        <v>1</v>
      </c>
      <c r="AP469" s="149">
        <v>1</v>
      </c>
      <c r="AQ469" s="149">
        <v>1</v>
      </c>
      <c r="AR469" s="149">
        <v>1</v>
      </c>
      <c r="AS469" s="149">
        <v>1</v>
      </c>
      <c r="AT469" s="149">
        <v>1</v>
      </c>
      <c r="AU469" s="149">
        <v>1</v>
      </c>
      <c r="AV469" s="149">
        <v>1</v>
      </c>
      <c r="AW469" s="149">
        <v>1</v>
      </c>
      <c r="AX469" s="149">
        <v>1</v>
      </c>
      <c r="AY469" s="149">
        <v>1</v>
      </c>
      <c r="AZ469" s="149">
        <v>1</v>
      </c>
      <c r="BA469" s="149">
        <v>1</v>
      </c>
      <c r="BB469" s="149">
        <v>1</v>
      </c>
      <c r="BC469" s="149">
        <v>1</v>
      </c>
      <c r="BD469" s="149">
        <v>1</v>
      </c>
      <c r="BE469" s="149">
        <v>1</v>
      </c>
      <c r="BF469" s="149">
        <v>1</v>
      </c>
      <c r="BG469" s="149">
        <v>1</v>
      </c>
      <c r="BH469" s="149">
        <v>1</v>
      </c>
      <c r="BI469" s="149">
        <v>1</v>
      </c>
      <c r="BJ469" s="149">
        <v>1</v>
      </c>
      <c r="BK469" s="149">
        <v>1</v>
      </c>
      <c r="BL469" s="149">
        <v>1</v>
      </c>
      <c r="BM469" s="149">
        <v>1</v>
      </c>
      <c r="BN469" s="149">
        <v>1</v>
      </c>
      <c r="BO469" s="149">
        <v>1</v>
      </c>
      <c r="BP469" s="149">
        <v>1</v>
      </c>
      <c r="BQ469" s="149">
        <v>1</v>
      </c>
      <c r="BR469" s="149">
        <v>1</v>
      </c>
      <c r="BS469" s="149">
        <v>1</v>
      </c>
      <c r="BT469" s="149">
        <v>1</v>
      </c>
      <c r="BU469" s="149"/>
      <c r="BV469" s="149"/>
      <c r="BW469" s="149"/>
      <c r="BX469" s="149"/>
      <c r="BY469" s="149"/>
      <c r="BZ469" s="149"/>
      <c r="CA469" s="149"/>
      <c r="CB469" s="149"/>
      <c r="CC469" s="149"/>
      <c r="CD469" s="149"/>
      <c r="CE469" s="149"/>
      <c r="CF469" s="149"/>
      <c r="CG469" s="149"/>
      <c r="CH469" s="149"/>
      <c r="CI469" s="149"/>
      <c r="CJ469" s="149"/>
      <c r="CK469" s="149"/>
      <c r="CL469" s="149"/>
      <c r="CM469" s="149"/>
      <c r="CN469" s="149"/>
      <c r="CO469" s="149"/>
      <c r="CP469" s="149"/>
      <c r="CQ469" s="149"/>
      <c r="CR469" s="149"/>
      <c r="CS469" s="150"/>
      <c r="CT469" s="151"/>
      <c r="CW469" s="68"/>
      <c r="CX469" s="152"/>
    </row>
    <row r="470" spans="1:102">
      <c r="A470" s="289" t="s">
        <v>8334</v>
      </c>
      <c r="B470" s="146" t="s">
        <v>996</v>
      </c>
      <c r="C470" s="147" t="str">
        <f>+_xlfn.XLOOKUP(B470,'R4'!B:B,'R4'!C:C)</f>
        <v>AMR - KAMYON - MAN - KH</v>
      </c>
      <c r="D470" s="147"/>
      <c r="E470" s="150" t="s">
        <v>5136</v>
      </c>
      <c r="F470" s="150" t="s">
        <v>38</v>
      </c>
      <c r="G470" s="150" t="s">
        <v>35</v>
      </c>
      <c r="H470" s="150" t="s">
        <v>8271</v>
      </c>
      <c r="I470" s="156"/>
      <c r="J470" s="148">
        <v>0</v>
      </c>
      <c r="K470" s="149">
        <v>0</v>
      </c>
      <c r="L470" s="149">
        <v>0</v>
      </c>
      <c r="M470" s="149">
        <v>0</v>
      </c>
      <c r="N470" s="149">
        <v>0</v>
      </c>
      <c r="O470" s="149">
        <v>0</v>
      </c>
      <c r="P470" s="149">
        <v>0</v>
      </c>
      <c r="Q470" s="149">
        <v>0</v>
      </c>
      <c r="R470" s="149">
        <v>0</v>
      </c>
      <c r="S470" s="149">
        <v>0</v>
      </c>
      <c r="T470" s="149">
        <v>0</v>
      </c>
      <c r="U470" s="149">
        <v>0</v>
      </c>
      <c r="V470" s="149">
        <v>0</v>
      </c>
      <c r="W470" s="149">
        <v>0</v>
      </c>
      <c r="X470" s="149">
        <v>0</v>
      </c>
      <c r="Y470" s="149">
        <v>1</v>
      </c>
      <c r="Z470" s="149">
        <v>1</v>
      </c>
      <c r="AA470" s="149">
        <v>1</v>
      </c>
      <c r="AB470" s="149">
        <v>1</v>
      </c>
      <c r="AC470" s="149">
        <v>1</v>
      </c>
      <c r="AD470" s="149">
        <v>1</v>
      </c>
      <c r="AE470" s="149">
        <v>1</v>
      </c>
      <c r="AF470" s="149">
        <v>1</v>
      </c>
      <c r="AG470" s="149">
        <v>1</v>
      </c>
      <c r="AH470" s="149">
        <v>1</v>
      </c>
      <c r="AI470" s="149">
        <v>1</v>
      </c>
      <c r="AJ470" s="149">
        <v>1</v>
      </c>
      <c r="AK470" s="149">
        <v>1</v>
      </c>
      <c r="AL470" s="149">
        <v>1</v>
      </c>
      <c r="AM470" s="149">
        <v>1</v>
      </c>
      <c r="AN470" s="149">
        <v>1</v>
      </c>
      <c r="AO470" s="149">
        <v>1</v>
      </c>
      <c r="AP470" s="149">
        <v>1</v>
      </c>
      <c r="AQ470" s="149">
        <v>1</v>
      </c>
      <c r="AR470" s="149">
        <v>1</v>
      </c>
      <c r="AS470" s="149">
        <v>1</v>
      </c>
      <c r="AT470" s="149">
        <v>1</v>
      </c>
      <c r="AU470" s="149">
        <v>1</v>
      </c>
      <c r="AV470" s="149">
        <v>1</v>
      </c>
      <c r="AW470" s="149">
        <v>1</v>
      </c>
      <c r="AX470" s="149">
        <v>1</v>
      </c>
      <c r="AY470" s="149">
        <v>1</v>
      </c>
      <c r="AZ470" s="149">
        <v>1</v>
      </c>
      <c r="BA470" s="149">
        <v>1</v>
      </c>
      <c r="BB470" s="149">
        <v>1</v>
      </c>
      <c r="BC470" s="149">
        <v>1</v>
      </c>
      <c r="BD470" s="149">
        <v>1</v>
      </c>
      <c r="BE470" s="149">
        <v>1</v>
      </c>
      <c r="BF470" s="149">
        <v>1</v>
      </c>
      <c r="BG470" s="149">
        <v>1</v>
      </c>
      <c r="BH470" s="149">
        <v>1</v>
      </c>
      <c r="BI470" s="149">
        <v>1</v>
      </c>
      <c r="BJ470" s="149">
        <v>1</v>
      </c>
      <c r="BK470" s="149">
        <v>1</v>
      </c>
      <c r="BL470" s="149">
        <v>1</v>
      </c>
      <c r="BM470" s="149">
        <v>1</v>
      </c>
      <c r="BN470" s="149">
        <v>1</v>
      </c>
      <c r="BO470" s="149">
        <v>1</v>
      </c>
      <c r="BP470" s="149">
        <v>1</v>
      </c>
      <c r="BQ470" s="149">
        <v>1</v>
      </c>
      <c r="BR470" s="149">
        <v>1</v>
      </c>
      <c r="BS470" s="149">
        <v>1</v>
      </c>
      <c r="BT470" s="149">
        <v>1</v>
      </c>
      <c r="BU470" s="149"/>
      <c r="BV470" s="149"/>
      <c r="BW470" s="149"/>
      <c r="BX470" s="149"/>
      <c r="BY470" s="149"/>
      <c r="BZ470" s="149"/>
      <c r="CA470" s="149"/>
      <c r="CB470" s="149"/>
      <c r="CC470" s="149"/>
      <c r="CD470" s="149"/>
      <c r="CE470" s="149"/>
      <c r="CF470" s="149"/>
      <c r="CG470" s="149"/>
      <c r="CH470" s="149"/>
      <c r="CI470" s="149"/>
      <c r="CJ470" s="149"/>
      <c r="CK470" s="149"/>
      <c r="CL470" s="149"/>
      <c r="CM470" s="149"/>
      <c r="CN470" s="149"/>
      <c r="CO470" s="149"/>
      <c r="CP470" s="149"/>
      <c r="CQ470" s="149"/>
      <c r="CR470" s="149"/>
      <c r="CS470" s="150"/>
      <c r="CT470" s="151"/>
      <c r="CW470" s="68"/>
      <c r="CX470" s="152"/>
    </row>
    <row r="471" spans="1:102">
      <c r="A471" s="289" t="s">
        <v>8334</v>
      </c>
      <c r="B471" s="146" t="s">
        <v>999</v>
      </c>
      <c r="C471" s="147" t="str">
        <f>+_xlfn.XLOOKUP(B471,'R4'!B:B,'R4'!C:C)</f>
        <v>AMR - KAMYON - MAN - KH</v>
      </c>
      <c r="D471" s="147"/>
      <c r="E471" s="150" t="s">
        <v>5150</v>
      </c>
      <c r="F471" s="150" t="s">
        <v>38</v>
      </c>
      <c r="G471" s="150" t="s">
        <v>35</v>
      </c>
      <c r="H471" s="150" t="s">
        <v>8271</v>
      </c>
      <c r="I471" s="156"/>
      <c r="J471" s="148">
        <v>0</v>
      </c>
      <c r="K471" s="149">
        <v>0</v>
      </c>
      <c r="L471" s="149">
        <v>0</v>
      </c>
      <c r="M471" s="149">
        <v>0</v>
      </c>
      <c r="N471" s="149">
        <v>0</v>
      </c>
      <c r="O471" s="149">
        <v>0</v>
      </c>
      <c r="P471" s="149">
        <v>0</v>
      </c>
      <c r="Q471" s="149">
        <v>0</v>
      </c>
      <c r="R471" s="149">
        <v>0</v>
      </c>
      <c r="S471" s="149">
        <v>0</v>
      </c>
      <c r="T471" s="149">
        <v>0</v>
      </c>
      <c r="U471" s="149">
        <v>0</v>
      </c>
      <c r="V471" s="149">
        <v>0</v>
      </c>
      <c r="W471" s="149">
        <v>0</v>
      </c>
      <c r="X471" s="149">
        <v>0</v>
      </c>
      <c r="Y471" s="149">
        <v>1</v>
      </c>
      <c r="Z471" s="149">
        <v>1</v>
      </c>
      <c r="AA471" s="149">
        <v>1</v>
      </c>
      <c r="AB471" s="149">
        <v>1</v>
      </c>
      <c r="AC471" s="149">
        <v>1</v>
      </c>
      <c r="AD471" s="149">
        <v>1</v>
      </c>
      <c r="AE471" s="149">
        <v>1</v>
      </c>
      <c r="AF471" s="149">
        <v>1</v>
      </c>
      <c r="AG471" s="149">
        <v>1</v>
      </c>
      <c r="AH471" s="149">
        <v>1</v>
      </c>
      <c r="AI471" s="149">
        <v>1</v>
      </c>
      <c r="AJ471" s="149">
        <v>1</v>
      </c>
      <c r="AK471" s="149">
        <v>1</v>
      </c>
      <c r="AL471" s="149">
        <v>1</v>
      </c>
      <c r="AM471" s="149">
        <v>1</v>
      </c>
      <c r="AN471" s="149">
        <v>1</v>
      </c>
      <c r="AO471" s="149">
        <v>1</v>
      </c>
      <c r="AP471" s="149">
        <v>1</v>
      </c>
      <c r="AQ471" s="149">
        <v>1</v>
      </c>
      <c r="AR471" s="149">
        <v>1</v>
      </c>
      <c r="AS471" s="149">
        <v>1</v>
      </c>
      <c r="AT471" s="149">
        <v>1</v>
      </c>
      <c r="AU471" s="149">
        <v>1</v>
      </c>
      <c r="AV471" s="149">
        <v>1</v>
      </c>
      <c r="AW471" s="149">
        <v>1</v>
      </c>
      <c r="AX471" s="149">
        <v>1</v>
      </c>
      <c r="AY471" s="149">
        <v>1</v>
      </c>
      <c r="AZ471" s="149">
        <v>1</v>
      </c>
      <c r="BA471" s="149">
        <v>1</v>
      </c>
      <c r="BB471" s="149">
        <v>1</v>
      </c>
      <c r="BC471" s="149">
        <v>1</v>
      </c>
      <c r="BD471" s="149">
        <v>1</v>
      </c>
      <c r="BE471" s="149">
        <v>1</v>
      </c>
      <c r="BF471" s="149">
        <v>1</v>
      </c>
      <c r="BG471" s="149">
        <v>1</v>
      </c>
      <c r="BH471" s="149">
        <v>1</v>
      </c>
      <c r="BI471" s="149">
        <v>1</v>
      </c>
      <c r="BJ471" s="149">
        <v>1</v>
      </c>
      <c r="BK471" s="149">
        <v>1</v>
      </c>
      <c r="BL471" s="149">
        <v>1</v>
      </c>
      <c r="BM471" s="149">
        <v>1</v>
      </c>
      <c r="BN471" s="149">
        <v>1</v>
      </c>
      <c r="BO471" s="149">
        <v>1</v>
      </c>
      <c r="BP471" s="149">
        <v>1</v>
      </c>
      <c r="BQ471" s="149">
        <v>1</v>
      </c>
      <c r="BR471" s="149">
        <v>1</v>
      </c>
      <c r="BS471" s="149">
        <v>1</v>
      </c>
      <c r="BT471" s="149">
        <v>1</v>
      </c>
      <c r="BU471" s="149"/>
      <c r="BV471" s="149"/>
      <c r="BW471" s="149"/>
      <c r="BX471" s="149"/>
      <c r="BY471" s="149"/>
      <c r="BZ471" s="149"/>
      <c r="CA471" s="149"/>
      <c r="CB471" s="149"/>
      <c r="CC471" s="149"/>
      <c r="CD471" s="149"/>
      <c r="CE471" s="149"/>
      <c r="CF471" s="149"/>
      <c r="CG471" s="149"/>
      <c r="CH471" s="149"/>
      <c r="CI471" s="149"/>
      <c r="CJ471" s="149"/>
      <c r="CK471" s="149"/>
      <c r="CL471" s="149"/>
      <c r="CM471" s="149"/>
      <c r="CN471" s="149"/>
      <c r="CO471" s="149"/>
      <c r="CP471" s="149"/>
      <c r="CQ471" s="149"/>
      <c r="CR471" s="149"/>
      <c r="CS471" s="150"/>
      <c r="CT471" s="151"/>
      <c r="CW471" s="68"/>
      <c r="CX471" s="152"/>
    </row>
    <row r="472" spans="1:102">
      <c r="A472" s="289" t="s">
        <v>8334</v>
      </c>
      <c r="B472" s="146" t="s">
        <v>1002</v>
      </c>
      <c r="C472" s="147" t="str">
        <f>+_xlfn.XLOOKUP(B472,'R4'!B:B,'R4'!C:C)</f>
        <v>AMR - KAMYON - MAN - KH</v>
      </c>
      <c r="D472" s="147"/>
      <c r="E472" s="150" t="s">
        <v>5137</v>
      </c>
      <c r="F472" s="150" t="s">
        <v>38</v>
      </c>
      <c r="G472" s="150" t="s">
        <v>35</v>
      </c>
      <c r="H472" s="150" t="s">
        <v>8271</v>
      </c>
      <c r="I472" s="156"/>
      <c r="J472" s="148">
        <v>0</v>
      </c>
      <c r="K472" s="149">
        <v>0</v>
      </c>
      <c r="L472" s="149">
        <v>0</v>
      </c>
      <c r="M472" s="149">
        <v>0</v>
      </c>
      <c r="N472" s="149">
        <v>0</v>
      </c>
      <c r="O472" s="149">
        <v>0</v>
      </c>
      <c r="P472" s="149">
        <v>0</v>
      </c>
      <c r="Q472" s="149">
        <v>0</v>
      </c>
      <c r="R472" s="149">
        <v>0</v>
      </c>
      <c r="S472" s="149">
        <v>0</v>
      </c>
      <c r="T472" s="149">
        <v>0</v>
      </c>
      <c r="U472" s="149">
        <v>0</v>
      </c>
      <c r="V472" s="149">
        <v>0</v>
      </c>
      <c r="W472" s="149">
        <v>0</v>
      </c>
      <c r="X472" s="149">
        <v>0</v>
      </c>
      <c r="Y472" s="149">
        <v>1</v>
      </c>
      <c r="Z472" s="149">
        <v>1</v>
      </c>
      <c r="AA472" s="149">
        <v>1</v>
      </c>
      <c r="AB472" s="149">
        <v>1</v>
      </c>
      <c r="AC472" s="149">
        <v>1</v>
      </c>
      <c r="AD472" s="149">
        <v>1</v>
      </c>
      <c r="AE472" s="149">
        <v>1</v>
      </c>
      <c r="AF472" s="149">
        <v>1</v>
      </c>
      <c r="AG472" s="149">
        <v>1</v>
      </c>
      <c r="AH472" s="149">
        <v>1</v>
      </c>
      <c r="AI472" s="149">
        <v>1</v>
      </c>
      <c r="AJ472" s="149">
        <v>1</v>
      </c>
      <c r="AK472" s="149">
        <v>1</v>
      </c>
      <c r="AL472" s="149">
        <v>1</v>
      </c>
      <c r="AM472" s="149">
        <v>1</v>
      </c>
      <c r="AN472" s="149">
        <v>1</v>
      </c>
      <c r="AO472" s="149">
        <v>1</v>
      </c>
      <c r="AP472" s="149">
        <v>1</v>
      </c>
      <c r="AQ472" s="149">
        <v>1</v>
      </c>
      <c r="AR472" s="149">
        <v>1</v>
      </c>
      <c r="AS472" s="149">
        <v>1</v>
      </c>
      <c r="AT472" s="149">
        <v>1</v>
      </c>
      <c r="AU472" s="149">
        <v>1</v>
      </c>
      <c r="AV472" s="149">
        <v>1</v>
      </c>
      <c r="AW472" s="149">
        <v>1</v>
      </c>
      <c r="AX472" s="149">
        <v>1</v>
      </c>
      <c r="AY472" s="149">
        <v>1</v>
      </c>
      <c r="AZ472" s="149">
        <v>1</v>
      </c>
      <c r="BA472" s="149">
        <v>1</v>
      </c>
      <c r="BB472" s="149">
        <v>1</v>
      </c>
      <c r="BC472" s="149">
        <v>1</v>
      </c>
      <c r="BD472" s="149">
        <v>1</v>
      </c>
      <c r="BE472" s="149">
        <v>1</v>
      </c>
      <c r="BF472" s="149">
        <v>1</v>
      </c>
      <c r="BG472" s="149">
        <v>1</v>
      </c>
      <c r="BH472" s="149">
        <v>1</v>
      </c>
      <c r="BI472" s="149">
        <v>1</v>
      </c>
      <c r="BJ472" s="149">
        <v>1</v>
      </c>
      <c r="BK472" s="149">
        <v>1</v>
      </c>
      <c r="BL472" s="149">
        <v>1</v>
      </c>
      <c r="BM472" s="149">
        <v>1</v>
      </c>
      <c r="BN472" s="149">
        <v>1</v>
      </c>
      <c r="BO472" s="149">
        <v>1</v>
      </c>
      <c r="BP472" s="149">
        <v>1</v>
      </c>
      <c r="BQ472" s="149">
        <v>1</v>
      </c>
      <c r="BR472" s="149">
        <v>1</v>
      </c>
      <c r="BS472" s="149">
        <v>1</v>
      </c>
      <c r="BT472" s="149">
        <v>1</v>
      </c>
      <c r="BU472" s="149"/>
      <c r="BV472" s="149"/>
      <c r="BW472" s="149"/>
      <c r="BX472" s="149"/>
      <c r="BY472" s="149"/>
      <c r="BZ472" s="149"/>
      <c r="CA472" s="149"/>
      <c r="CB472" s="149"/>
      <c r="CC472" s="149"/>
      <c r="CD472" s="149"/>
      <c r="CE472" s="149"/>
      <c r="CF472" s="149"/>
      <c r="CG472" s="149"/>
      <c r="CH472" s="149"/>
      <c r="CI472" s="149"/>
      <c r="CJ472" s="149"/>
      <c r="CK472" s="149"/>
      <c r="CL472" s="149"/>
      <c r="CM472" s="149"/>
      <c r="CN472" s="149"/>
      <c r="CO472" s="149"/>
      <c r="CP472" s="149"/>
      <c r="CQ472" s="149"/>
      <c r="CR472" s="149"/>
      <c r="CS472" s="150"/>
      <c r="CT472" s="151"/>
      <c r="CW472" s="68"/>
      <c r="CX472" s="152"/>
    </row>
    <row r="473" spans="1:102">
      <c r="A473" s="289" t="s">
        <v>8334</v>
      </c>
      <c r="B473" s="146" t="s">
        <v>1005</v>
      </c>
      <c r="C473" s="147" t="str">
        <f>+_xlfn.XLOOKUP(B473,'R4'!B:B,'R4'!C:C)</f>
        <v>AMR - KAMYON - MAN - KH</v>
      </c>
      <c r="D473" s="147"/>
      <c r="E473" s="150" t="s">
        <v>5137</v>
      </c>
      <c r="F473" s="150" t="s">
        <v>38</v>
      </c>
      <c r="G473" s="150" t="s">
        <v>35</v>
      </c>
      <c r="H473" s="150" t="s">
        <v>8271</v>
      </c>
      <c r="I473" s="156"/>
      <c r="J473" s="148">
        <v>0</v>
      </c>
      <c r="K473" s="149">
        <v>0</v>
      </c>
      <c r="L473" s="149">
        <v>0</v>
      </c>
      <c r="M473" s="149">
        <v>0</v>
      </c>
      <c r="N473" s="149">
        <v>0</v>
      </c>
      <c r="O473" s="149">
        <v>0</v>
      </c>
      <c r="P473" s="149">
        <v>0</v>
      </c>
      <c r="Q473" s="149">
        <v>0</v>
      </c>
      <c r="R473" s="149">
        <v>0</v>
      </c>
      <c r="S473" s="149">
        <v>0</v>
      </c>
      <c r="T473" s="149">
        <v>0</v>
      </c>
      <c r="U473" s="149">
        <v>0</v>
      </c>
      <c r="V473" s="149">
        <v>0</v>
      </c>
      <c r="W473" s="149">
        <v>0</v>
      </c>
      <c r="X473" s="149">
        <v>0</v>
      </c>
      <c r="Y473" s="149">
        <v>1</v>
      </c>
      <c r="Z473" s="149">
        <v>1</v>
      </c>
      <c r="AA473" s="149">
        <v>1</v>
      </c>
      <c r="AB473" s="149">
        <v>1</v>
      </c>
      <c r="AC473" s="149">
        <v>1</v>
      </c>
      <c r="AD473" s="149">
        <v>1</v>
      </c>
      <c r="AE473" s="149">
        <v>1</v>
      </c>
      <c r="AF473" s="149">
        <v>1</v>
      </c>
      <c r="AG473" s="149">
        <v>1</v>
      </c>
      <c r="AH473" s="149">
        <v>1</v>
      </c>
      <c r="AI473" s="149">
        <v>1</v>
      </c>
      <c r="AJ473" s="149">
        <v>1</v>
      </c>
      <c r="AK473" s="149">
        <v>1</v>
      </c>
      <c r="AL473" s="149">
        <v>1</v>
      </c>
      <c r="AM473" s="149">
        <v>1</v>
      </c>
      <c r="AN473" s="149">
        <v>1</v>
      </c>
      <c r="AO473" s="149">
        <v>1</v>
      </c>
      <c r="AP473" s="149">
        <v>1</v>
      </c>
      <c r="AQ473" s="149">
        <v>1</v>
      </c>
      <c r="AR473" s="149">
        <v>1</v>
      </c>
      <c r="AS473" s="149">
        <v>1</v>
      </c>
      <c r="AT473" s="149">
        <v>1</v>
      </c>
      <c r="AU473" s="149">
        <v>1</v>
      </c>
      <c r="AV473" s="149">
        <v>1</v>
      </c>
      <c r="AW473" s="149">
        <v>1</v>
      </c>
      <c r="AX473" s="149">
        <v>1</v>
      </c>
      <c r="AY473" s="149">
        <v>1</v>
      </c>
      <c r="AZ473" s="149">
        <v>1</v>
      </c>
      <c r="BA473" s="149">
        <v>1</v>
      </c>
      <c r="BB473" s="149">
        <v>1</v>
      </c>
      <c r="BC473" s="149">
        <v>1</v>
      </c>
      <c r="BD473" s="149">
        <v>1</v>
      </c>
      <c r="BE473" s="149">
        <v>1</v>
      </c>
      <c r="BF473" s="149">
        <v>1</v>
      </c>
      <c r="BG473" s="149">
        <v>1</v>
      </c>
      <c r="BH473" s="149">
        <v>1</v>
      </c>
      <c r="BI473" s="149">
        <v>1</v>
      </c>
      <c r="BJ473" s="149">
        <v>1</v>
      </c>
      <c r="BK473" s="149">
        <v>1</v>
      </c>
      <c r="BL473" s="149">
        <v>1</v>
      </c>
      <c r="BM473" s="149">
        <v>1</v>
      </c>
      <c r="BN473" s="149">
        <v>1</v>
      </c>
      <c r="BO473" s="149">
        <v>1</v>
      </c>
      <c r="BP473" s="149">
        <v>1</v>
      </c>
      <c r="BQ473" s="149">
        <v>1</v>
      </c>
      <c r="BR473" s="149">
        <v>1</v>
      </c>
      <c r="BS473" s="149">
        <v>1</v>
      </c>
      <c r="BT473" s="149">
        <v>1</v>
      </c>
      <c r="BU473" s="149"/>
      <c r="BV473" s="149"/>
      <c r="BW473" s="149"/>
      <c r="BX473" s="149"/>
      <c r="BY473" s="149"/>
      <c r="BZ473" s="149"/>
      <c r="CA473" s="149"/>
      <c r="CB473" s="149"/>
      <c r="CC473" s="149"/>
      <c r="CD473" s="149"/>
      <c r="CE473" s="149"/>
      <c r="CF473" s="149"/>
      <c r="CG473" s="149"/>
      <c r="CH473" s="149"/>
      <c r="CI473" s="149"/>
      <c r="CJ473" s="149"/>
      <c r="CK473" s="149"/>
      <c r="CL473" s="149"/>
      <c r="CM473" s="149"/>
      <c r="CN473" s="149"/>
      <c r="CO473" s="149"/>
      <c r="CP473" s="149"/>
      <c r="CQ473" s="149"/>
      <c r="CR473" s="149"/>
      <c r="CS473" s="150"/>
      <c r="CT473" s="151"/>
      <c r="CW473" s="68"/>
      <c r="CX473" s="152"/>
    </row>
    <row r="474" spans="1:102">
      <c r="A474" s="289" t="s">
        <v>8334</v>
      </c>
      <c r="B474" s="146" t="s">
        <v>1008</v>
      </c>
      <c r="C474" s="147" t="str">
        <f>+_xlfn.XLOOKUP(B474,'R4'!B:B,'R4'!C:C)</f>
        <v>AMR - KAMYON - MAN - KH</v>
      </c>
      <c r="D474" s="147"/>
      <c r="E474" s="150" t="s">
        <v>5137</v>
      </c>
      <c r="F474" s="150" t="s">
        <v>38</v>
      </c>
      <c r="G474" s="150" t="s">
        <v>35</v>
      </c>
      <c r="H474" s="150" t="s">
        <v>8271</v>
      </c>
      <c r="I474" s="156"/>
      <c r="J474" s="148">
        <v>0</v>
      </c>
      <c r="K474" s="149">
        <v>0</v>
      </c>
      <c r="L474" s="149">
        <v>0</v>
      </c>
      <c r="M474" s="149">
        <v>0</v>
      </c>
      <c r="N474" s="149">
        <v>0</v>
      </c>
      <c r="O474" s="149">
        <v>0</v>
      </c>
      <c r="P474" s="149">
        <v>0</v>
      </c>
      <c r="Q474" s="149">
        <v>0</v>
      </c>
      <c r="R474" s="149">
        <v>0</v>
      </c>
      <c r="S474" s="149">
        <v>0</v>
      </c>
      <c r="T474" s="149">
        <v>0</v>
      </c>
      <c r="U474" s="149">
        <v>0</v>
      </c>
      <c r="V474" s="149">
        <v>0</v>
      </c>
      <c r="W474" s="149">
        <v>0</v>
      </c>
      <c r="X474" s="149">
        <v>0</v>
      </c>
      <c r="Y474" s="149">
        <v>1</v>
      </c>
      <c r="Z474" s="149">
        <v>1</v>
      </c>
      <c r="AA474" s="149">
        <v>1</v>
      </c>
      <c r="AB474" s="149">
        <v>1</v>
      </c>
      <c r="AC474" s="149">
        <v>1</v>
      </c>
      <c r="AD474" s="149">
        <v>1</v>
      </c>
      <c r="AE474" s="149">
        <v>1</v>
      </c>
      <c r="AF474" s="149">
        <v>1</v>
      </c>
      <c r="AG474" s="149">
        <v>1</v>
      </c>
      <c r="AH474" s="149">
        <v>1</v>
      </c>
      <c r="AI474" s="149">
        <v>1</v>
      </c>
      <c r="AJ474" s="149">
        <v>1</v>
      </c>
      <c r="AK474" s="149">
        <v>1</v>
      </c>
      <c r="AL474" s="149">
        <v>1</v>
      </c>
      <c r="AM474" s="149">
        <v>1</v>
      </c>
      <c r="AN474" s="149">
        <v>1</v>
      </c>
      <c r="AO474" s="149">
        <v>1</v>
      </c>
      <c r="AP474" s="149">
        <v>1</v>
      </c>
      <c r="AQ474" s="149">
        <v>1</v>
      </c>
      <c r="AR474" s="149">
        <v>1</v>
      </c>
      <c r="AS474" s="149">
        <v>1</v>
      </c>
      <c r="AT474" s="149">
        <v>1</v>
      </c>
      <c r="AU474" s="149">
        <v>1</v>
      </c>
      <c r="AV474" s="149">
        <v>1</v>
      </c>
      <c r="AW474" s="149">
        <v>1</v>
      </c>
      <c r="AX474" s="149">
        <v>1</v>
      </c>
      <c r="AY474" s="149">
        <v>1</v>
      </c>
      <c r="AZ474" s="149">
        <v>1</v>
      </c>
      <c r="BA474" s="149">
        <v>1</v>
      </c>
      <c r="BB474" s="149">
        <v>1</v>
      </c>
      <c r="BC474" s="149">
        <v>1</v>
      </c>
      <c r="BD474" s="149">
        <v>1</v>
      </c>
      <c r="BE474" s="149">
        <v>1</v>
      </c>
      <c r="BF474" s="149">
        <v>1</v>
      </c>
      <c r="BG474" s="149">
        <v>1</v>
      </c>
      <c r="BH474" s="149">
        <v>1</v>
      </c>
      <c r="BI474" s="149">
        <v>1</v>
      </c>
      <c r="BJ474" s="149">
        <v>1</v>
      </c>
      <c r="BK474" s="149">
        <v>1</v>
      </c>
      <c r="BL474" s="149">
        <v>1</v>
      </c>
      <c r="BM474" s="149">
        <v>1</v>
      </c>
      <c r="BN474" s="149">
        <v>1</v>
      </c>
      <c r="BO474" s="149">
        <v>1</v>
      </c>
      <c r="BP474" s="149">
        <v>1</v>
      </c>
      <c r="BQ474" s="149">
        <v>1</v>
      </c>
      <c r="BR474" s="149">
        <v>1</v>
      </c>
      <c r="BS474" s="149">
        <v>1</v>
      </c>
      <c r="BT474" s="149">
        <v>1</v>
      </c>
      <c r="BU474" s="149"/>
      <c r="BV474" s="149"/>
      <c r="BW474" s="149"/>
      <c r="BX474" s="149"/>
      <c r="BY474" s="149"/>
      <c r="BZ474" s="149"/>
      <c r="CA474" s="149"/>
      <c r="CB474" s="149"/>
      <c r="CC474" s="149"/>
      <c r="CD474" s="149"/>
      <c r="CE474" s="149"/>
      <c r="CF474" s="149"/>
      <c r="CG474" s="149"/>
      <c r="CH474" s="149"/>
      <c r="CI474" s="149"/>
      <c r="CJ474" s="149"/>
      <c r="CK474" s="149"/>
      <c r="CL474" s="149"/>
      <c r="CM474" s="149"/>
      <c r="CN474" s="149"/>
      <c r="CO474" s="149"/>
      <c r="CP474" s="149"/>
      <c r="CQ474" s="149"/>
      <c r="CR474" s="149"/>
      <c r="CS474" s="150"/>
      <c r="CT474" s="151"/>
      <c r="CW474" s="68"/>
      <c r="CX474" s="152"/>
    </row>
    <row r="475" spans="1:102">
      <c r="A475" s="289" t="s">
        <v>8334</v>
      </c>
      <c r="B475" s="146" t="s">
        <v>1011</v>
      </c>
      <c r="C475" s="147" t="str">
        <f>+_xlfn.XLOOKUP(B475,'R4'!B:B,'R4'!C:C)</f>
        <v>AMR - KAMYON - MAN - KH</v>
      </c>
      <c r="D475" s="147"/>
      <c r="E475" s="150" t="s">
        <v>5137</v>
      </c>
      <c r="F475" s="150" t="s">
        <v>38</v>
      </c>
      <c r="G475" s="150" t="s">
        <v>35</v>
      </c>
      <c r="H475" s="150" t="s">
        <v>8271</v>
      </c>
      <c r="I475" s="156"/>
      <c r="J475" s="148">
        <v>0</v>
      </c>
      <c r="K475" s="149">
        <v>0</v>
      </c>
      <c r="L475" s="149">
        <v>0</v>
      </c>
      <c r="M475" s="149">
        <v>0</v>
      </c>
      <c r="N475" s="149">
        <v>0</v>
      </c>
      <c r="O475" s="149">
        <v>0</v>
      </c>
      <c r="P475" s="149">
        <v>0</v>
      </c>
      <c r="Q475" s="149">
        <v>0</v>
      </c>
      <c r="R475" s="149">
        <v>0</v>
      </c>
      <c r="S475" s="149">
        <v>0</v>
      </c>
      <c r="T475" s="149">
        <v>0</v>
      </c>
      <c r="U475" s="149">
        <v>0</v>
      </c>
      <c r="V475" s="149">
        <v>0</v>
      </c>
      <c r="W475" s="149">
        <v>0</v>
      </c>
      <c r="X475" s="149">
        <v>0</v>
      </c>
      <c r="Y475" s="149">
        <v>1</v>
      </c>
      <c r="Z475" s="149">
        <v>1</v>
      </c>
      <c r="AA475" s="149">
        <v>1</v>
      </c>
      <c r="AB475" s="149">
        <v>1</v>
      </c>
      <c r="AC475" s="149">
        <v>1</v>
      </c>
      <c r="AD475" s="149">
        <v>1</v>
      </c>
      <c r="AE475" s="149">
        <v>1</v>
      </c>
      <c r="AF475" s="149">
        <v>1</v>
      </c>
      <c r="AG475" s="149">
        <v>1</v>
      </c>
      <c r="AH475" s="149">
        <v>1</v>
      </c>
      <c r="AI475" s="149">
        <v>1</v>
      </c>
      <c r="AJ475" s="149">
        <v>1</v>
      </c>
      <c r="AK475" s="149">
        <v>1</v>
      </c>
      <c r="AL475" s="149">
        <v>1</v>
      </c>
      <c r="AM475" s="149">
        <v>1</v>
      </c>
      <c r="AN475" s="149">
        <v>1</v>
      </c>
      <c r="AO475" s="149">
        <v>1</v>
      </c>
      <c r="AP475" s="149">
        <v>1</v>
      </c>
      <c r="AQ475" s="149">
        <v>1</v>
      </c>
      <c r="AR475" s="149">
        <v>1</v>
      </c>
      <c r="AS475" s="149">
        <v>1</v>
      </c>
      <c r="AT475" s="149">
        <v>1</v>
      </c>
      <c r="AU475" s="149">
        <v>1</v>
      </c>
      <c r="AV475" s="149">
        <v>1</v>
      </c>
      <c r="AW475" s="149">
        <v>1</v>
      </c>
      <c r="AX475" s="149">
        <v>1</v>
      </c>
      <c r="AY475" s="149">
        <v>1</v>
      </c>
      <c r="AZ475" s="149">
        <v>1</v>
      </c>
      <c r="BA475" s="149">
        <v>1</v>
      </c>
      <c r="BB475" s="149">
        <v>1</v>
      </c>
      <c r="BC475" s="149">
        <v>1</v>
      </c>
      <c r="BD475" s="149">
        <v>1</v>
      </c>
      <c r="BE475" s="149">
        <v>1</v>
      </c>
      <c r="BF475" s="149">
        <v>1</v>
      </c>
      <c r="BG475" s="149">
        <v>1</v>
      </c>
      <c r="BH475" s="149">
        <v>1</v>
      </c>
      <c r="BI475" s="149">
        <v>1</v>
      </c>
      <c r="BJ475" s="149">
        <v>1</v>
      </c>
      <c r="BK475" s="149">
        <v>1</v>
      </c>
      <c r="BL475" s="149">
        <v>1</v>
      </c>
      <c r="BM475" s="149">
        <v>1</v>
      </c>
      <c r="BN475" s="149">
        <v>1</v>
      </c>
      <c r="BO475" s="149">
        <v>1</v>
      </c>
      <c r="BP475" s="149">
        <v>1</v>
      </c>
      <c r="BQ475" s="149">
        <v>1</v>
      </c>
      <c r="BR475" s="149">
        <v>1</v>
      </c>
      <c r="BS475" s="149">
        <v>1</v>
      </c>
      <c r="BT475" s="149">
        <v>1</v>
      </c>
      <c r="BU475" s="149"/>
      <c r="BV475" s="149"/>
      <c r="BW475" s="149"/>
      <c r="BX475" s="149"/>
      <c r="BY475" s="149"/>
      <c r="BZ475" s="149"/>
      <c r="CA475" s="149"/>
      <c r="CB475" s="149"/>
      <c r="CC475" s="149"/>
      <c r="CD475" s="149"/>
      <c r="CE475" s="149"/>
      <c r="CF475" s="149"/>
      <c r="CG475" s="149"/>
      <c r="CH475" s="149"/>
      <c r="CI475" s="149"/>
      <c r="CJ475" s="149"/>
      <c r="CK475" s="149"/>
      <c r="CL475" s="149"/>
      <c r="CM475" s="149"/>
      <c r="CN475" s="149"/>
      <c r="CO475" s="149"/>
      <c r="CP475" s="149"/>
      <c r="CQ475" s="149"/>
      <c r="CR475" s="149"/>
      <c r="CS475" s="150"/>
      <c r="CT475" s="151"/>
      <c r="CW475" s="68"/>
      <c r="CX475" s="152"/>
    </row>
    <row r="476" spans="1:102">
      <c r="A476" s="289" t="s">
        <v>8334</v>
      </c>
      <c r="B476" s="146" t="s">
        <v>1014</v>
      </c>
      <c r="C476" s="147" t="str">
        <f>+_xlfn.XLOOKUP(B476,'R4'!B:B,'R4'!C:C)</f>
        <v>AMR - KAMYON - MAN - KH</v>
      </c>
      <c r="D476" s="147"/>
      <c r="E476" s="150" t="s">
        <v>5137</v>
      </c>
      <c r="F476" s="150" t="s">
        <v>38</v>
      </c>
      <c r="G476" s="150" t="s">
        <v>35</v>
      </c>
      <c r="H476" s="150" t="s">
        <v>8271</v>
      </c>
      <c r="I476" s="156"/>
      <c r="J476" s="148">
        <v>0</v>
      </c>
      <c r="K476" s="149">
        <v>0</v>
      </c>
      <c r="L476" s="149">
        <v>0</v>
      </c>
      <c r="M476" s="149">
        <v>0</v>
      </c>
      <c r="N476" s="149">
        <v>0</v>
      </c>
      <c r="O476" s="149">
        <v>0</v>
      </c>
      <c r="P476" s="149">
        <v>0</v>
      </c>
      <c r="Q476" s="149">
        <v>0</v>
      </c>
      <c r="R476" s="149">
        <v>0</v>
      </c>
      <c r="S476" s="149">
        <v>0</v>
      </c>
      <c r="T476" s="149">
        <v>0</v>
      </c>
      <c r="U476" s="149">
        <v>0</v>
      </c>
      <c r="V476" s="149">
        <v>0</v>
      </c>
      <c r="W476" s="149">
        <v>0</v>
      </c>
      <c r="X476" s="149">
        <v>0</v>
      </c>
      <c r="Y476" s="149">
        <v>1</v>
      </c>
      <c r="Z476" s="149">
        <v>1</v>
      </c>
      <c r="AA476" s="149">
        <v>1</v>
      </c>
      <c r="AB476" s="149">
        <v>1</v>
      </c>
      <c r="AC476" s="149">
        <v>1</v>
      </c>
      <c r="AD476" s="149">
        <v>1</v>
      </c>
      <c r="AE476" s="149">
        <v>1</v>
      </c>
      <c r="AF476" s="149">
        <v>1</v>
      </c>
      <c r="AG476" s="149">
        <v>1</v>
      </c>
      <c r="AH476" s="149">
        <v>1</v>
      </c>
      <c r="AI476" s="149">
        <v>1</v>
      </c>
      <c r="AJ476" s="149">
        <v>1</v>
      </c>
      <c r="AK476" s="149">
        <v>1</v>
      </c>
      <c r="AL476" s="149">
        <v>1</v>
      </c>
      <c r="AM476" s="149">
        <v>1</v>
      </c>
      <c r="AN476" s="149">
        <v>1</v>
      </c>
      <c r="AO476" s="149">
        <v>1</v>
      </c>
      <c r="AP476" s="149">
        <v>1</v>
      </c>
      <c r="AQ476" s="149">
        <v>1</v>
      </c>
      <c r="AR476" s="149">
        <v>1</v>
      </c>
      <c r="AS476" s="149">
        <v>1</v>
      </c>
      <c r="AT476" s="149">
        <v>1</v>
      </c>
      <c r="AU476" s="149">
        <v>1</v>
      </c>
      <c r="AV476" s="149">
        <v>1</v>
      </c>
      <c r="AW476" s="149">
        <v>1</v>
      </c>
      <c r="AX476" s="149">
        <v>1</v>
      </c>
      <c r="AY476" s="149">
        <v>1</v>
      </c>
      <c r="AZ476" s="149">
        <v>1</v>
      </c>
      <c r="BA476" s="149">
        <v>1</v>
      </c>
      <c r="BB476" s="149">
        <v>1</v>
      </c>
      <c r="BC476" s="149">
        <v>1</v>
      </c>
      <c r="BD476" s="149">
        <v>1</v>
      </c>
      <c r="BE476" s="149">
        <v>1</v>
      </c>
      <c r="BF476" s="149">
        <v>1</v>
      </c>
      <c r="BG476" s="149">
        <v>1</v>
      </c>
      <c r="BH476" s="149">
        <v>1</v>
      </c>
      <c r="BI476" s="149">
        <v>1</v>
      </c>
      <c r="BJ476" s="149">
        <v>1</v>
      </c>
      <c r="BK476" s="149">
        <v>1</v>
      </c>
      <c r="BL476" s="149">
        <v>1</v>
      </c>
      <c r="BM476" s="149">
        <v>1</v>
      </c>
      <c r="BN476" s="149">
        <v>1</v>
      </c>
      <c r="BO476" s="149">
        <v>1</v>
      </c>
      <c r="BP476" s="149">
        <v>1</v>
      </c>
      <c r="BQ476" s="149">
        <v>1</v>
      </c>
      <c r="BR476" s="149">
        <v>1</v>
      </c>
      <c r="BS476" s="149">
        <v>1</v>
      </c>
      <c r="BT476" s="149">
        <v>1</v>
      </c>
      <c r="BU476" s="149"/>
      <c r="BV476" s="149"/>
      <c r="BW476" s="149"/>
      <c r="BX476" s="149"/>
      <c r="BY476" s="149"/>
      <c r="BZ476" s="149"/>
      <c r="CA476" s="149"/>
      <c r="CB476" s="149"/>
      <c r="CC476" s="149"/>
      <c r="CD476" s="149"/>
      <c r="CE476" s="149"/>
      <c r="CF476" s="149"/>
      <c r="CG476" s="149"/>
      <c r="CH476" s="149"/>
      <c r="CI476" s="149"/>
      <c r="CJ476" s="149"/>
      <c r="CK476" s="149"/>
      <c r="CL476" s="149"/>
      <c r="CM476" s="149"/>
      <c r="CN476" s="149"/>
      <c r="CO476" s="149"/>
      <c r="CP476" s="149"/>
      <c r="CQ476" s="149"/>
      <c r="CR476" s="149"/>
      <c r="CS476" s="150"/>
      <c r="CT476" s="151"/>
      <c r="CW476" s="68"/>
      <c r="CX476" s="152"/>
    </row>
    <row r="477" spans="1:102">
      <c r="A477" s="289" t="s">
        <v>8334</v>
      </c>
      <c r="B477" s="146" t="s">
        <v>1017</v>
      </c>
      <c r="C477" s="147" t="str">
        <f>+_xlfn.XLOOKUP(B477,'R4'!B:B,'R4'!C:C)</f>
        <v>AMR - KAMYON - MAN - KH</v>
      </c>
      <c r="D477" s="147"/>
      <c r="E477" s="150" t="s">
        <v>5137</v>
      </c>
      <c r="F477" s="150" t="s">
        <v>38</v>
      </c>
      <c r="G477" s="150" t="s">
        <v>35</v>
      </c>
      <c r="H477" s="150" t="s">
        <v>8271</v>
      </c>
      <c r="I477" s="156"/>
      <c r="J477" s="148">
        <v>0</v>
      </c>
      <c r="K477" s="149">
        <v>0</v>
      </c>
      <c r="L477" s="149">
        <v>0</v>
      </c>
      <c r="M477" s="149">
        <v>0</v>
      </c>
      <c r="N477" s="149">
        <v>0</v>
      </c>
      <c r="O477" s="149">
        <v>0</v>
      </c>
      <c r="P477" s="149">
        <v>0</v>
      </c>
      <c r="Q477" s="149">
        <v>0</v>
      </c>
      <c r="R477" s="149">
        <v>0</v>
      </c>
      <c r="S477" s="149">
        <v>0</v>
      </c>
      <c r="T477" s="149">
        <v>0</v>
      </c>
      <c r="U477" s="149">
        <v>0</v>
      </c>
      <c r="V477" s="149">
        <v>0</v>
      </c>
      <c r="W477" s="149">
        <v>0</v>
      </c>
      <c r="X477" s="149">
        <v>0</v>
      </c>
      <c r="Y477" s="149">
        <v>1</v>
      </c>
      <c r="Z477" s="149">
        <v>1</v>
      </c>
      <c r="AA477" s="149">
        <v>1</v>
      </c>
      <c r="AB477" s="149">
        <v>1</v>
      </c>
      <c r="AC477" s="149">
        <v>1</v>
      </c>
      <c r="AD477" s="149">
        <v>1</v>
      </c>
      <c r="AE477" s="149">
        <v>1</v>
      </c>
      <c r="AF477" s="149">
        <v>1</v>
      </c>
      <c r="AG477" s="149">
        <v>1</v>
      </c>
      <c r="AH477" s="149">
        <v>1</v>
      </c>
      <c r="AI477" s="149">
        <v>1</v>
      </c>
      <c r="AJ477" s="149">
        <v>1</v>
      </c>
      <c r="AK477" s="149">
        <v>1</v>
      </c>
      <c r="AL477" s="149">
        <v>1</v>
      </c>
      <c r="AM477" s="149">
        <v>1</v>
      </c>
      <c r="AN477" s="149">
        <v>1</v>
      </c>
      <c r="AO477" s="149">
        <v>1</v>
      </c>
      <c r="AP477" s="149">
        <v>1</v>
      </c>
      <c r="AQ477" s="149">
        <v>1</v>
      </c>
      <c r="AR477" s="149">
        <v>1</v>
      </c>
      <c r="AS477" s="149">
        <v>1</v>
      </c>
      <c r="AT477" s="149">
        <v>1</v>
      </c>
      <c r="AU477" s="149">
        <v>1</v>
      </c>
      <c r="AV477" s="149">
        <v>1</v>
      </c>
      <c r="AW477" s="149">
        <v>1</v>
      </c>
      <c r="AX477" s="149">
        <v>1</v>
      </c>
      <c r="AY477" s="149">
        <v>1</v>
      </c>
      <c r="AZ477" s="149">
        <v>1</v>
      </c>
      <c r="BA477" s="149">
        <v>1</v>
      </c>
      <c r="BB477" s="149">
        <v>1</v>
      </c>
      <c r="BC477" s="149">
        <v>1</v>
      </c>
      <c r="BD477" s="149">
        <v>1</v>
      </c>
      <c r="BE477" s="149">
        <v>1</v>
      </c>
      <c r="BF477" s="149">
        <v>1</v>
      </c>
      <c r="BG477" s="149">
        <v>1</v>
      </c>
      <c r="BH477" s="149">
        <v>1</v>
      </c>
      <c r="BI477" s="149">
        <v>1</v>
      </c>
      <c r="BJ477" s="149">
        <v>1</v>
      </c>
      <c r="BK477" s="149">
        <v>1</v>
      </c>
      <c r="BL477" s="149">
        <v>1</v>
      </c>
      <c r="BM477" s="149">
        <v>1</v>
      </c>
      <c r="BN477" s="149">
        <v>1</v>
      </c>
      <c r="BO477" s="149">
        <v>1</v>
      </c>
      <c r="BP477" s="149">
        <v>1</v>
      </c>
      <c r="BQ477" s="149">
        <v>1</v>
      </c>
      <c r="BR477" s="149">
        <v>1</v>
      </c>
      <c r="BS477" s="149">
        <v>1</v>
      </c>
      <c r="BT477" s="149">
        <v>1</v>
      </c>
      <c r="BU477" s="149"/>
      <c r="BV477" s="149"/>
      <c r="BW477" s="149"/>
      <c r="BX477" s="149"/>
      <c r="BY477" s="149"/>
      <c r="BZ477" s="149"/>
      <c r="CA477" s="149"/>
      <c r="CB477" s="149"/>
      <c r="CC477" s="149"/>
      <c r="CD477" s="149"/>
      <c r="CE477" s="149"/>
      <c r="CF477" s="149"/>
      <c r="CG477" s="149"/>
      <c r="CH477" s="149"/>
      <c r="CI477" s="149"/>
      <c r="CJ477" s="149"/>
      <c r="CK477" s="149"/>
      <c r="CL477" s="149"/>
      <c r="CM477" s="149"/>
      <c r="CN477" s="149"/>
      <c r="CO477" s="149"/>
      <c r="CP477" s="149"/>
      <c r="CQ477" s="149"/>
      <c r="CR477" s="149"/>
      <c r="CS477" s="150"/>
      <c r="CT477" s="151"/>
      <c r="CW477" s="68"/>
      <c r="CX477" s="152"/>
    </row>
    <row r="478" spans="1:102">
      <c r="A478" s="289" t="s">
        <v>8334</v>
      </c>
      <c r="B478" s="146" t="s">
        <v>1020</v>
      </c>
      <c r="C478" s="147" t="str">
        <f>+_xlfn.XLOOKUP(B478,'R4'!B:B,'R4'!C:C)</f>
        <v>AMR - KAMYON - MAN - KH</v>
      </c>
      <c r="D478" s="147"/>
      <c r="E478" s="150" t="s">
        <v>5137</v>
      </c>
      <c r="F478" s="150" t="s">
        <v>38</v>
      </c>
      <c r="G478" s="150" t="s">
        <v>35</v>
      </c>
      <c r="H478" s="150" t="s">
        <v>8271</v>
      </c>
      <c r="I478" s="156"/>
      <c r="J478" s="148">
        <v>0</v>
      </c>
      <c r="K478" s="149">
        <v>0</v>
      </c>
      <c r="L478" s="149">
        <v>0</v>
      </c>
      <c r="M478" s="149">
        <v>0</v>
      </c>
      <c r="N478" s="149">
        <v>0</v>
      </c>
      <c r="O478" s="149">
        <v>0</v>
      </c>
      <c r="P478" s="149">
        <v>0</v>
      </c>
      <c r="Q478" s="149">
        <v>0</v>
      </c>
      <c r="R478" s="149">
        <v>0</v>
      </c>
      <c r="S478" s="149">
        <v>0</v>
      </c>
      <c r="T478" s="149">
        <v>0</v>
      </c>
      <c r="U478" s="149">
        <v>0</v>
      </c>
      <c r="V478" s="149">
        <v>0</v>
      </c>
      <c r="W478" s="149">
        <v>0</v>
      </c>
      <c r="X478" s="149">
        <v>0</v>
      </c>
      <c r="Y478" s="149">
        <v>0</v>
      </c>
      <c r="Z478" s="149">
        <v>1</v>
      </c>
      <c r="AA478" s="149">
        <v>1</v>
      </c>
      <c r="AB478" s="149">
        <v>1</v>
      </c>
      <c r="AC478" s="149">
        <v>1</v>
      </c>
      <c r="AD478" s="149">
        <v>1</v>
      </c>
      <c r="AE478" s="149">
        <v>1</v>
      </c>
      <c r="AF478" s="149">
        <v>1</v>
      </c>
      <c r="AG478" s="149">
        <v>1</v>
      </c>
      <c r="AH478" s="149">
        <v>1</v>
      </c>
      <c r="AI478" s="149">
        <v>1</v>
      </c>
      <c r="AJ478" s="149">
        <v>1</v>
      </c>
      <c r="AK478" s="149">
        <v>1</v>
      </c>
      <c r="AL478" s="149">
        <v>1</v>
      </c>
      <c r="AM478" s="149">
        <v>1</v>
      </c>
      <c r="AN478" s="149">
        <v>1</v>
      </c>
      <c r="AO478" s="149">
        <v>1</v>
      </c>
      <c r="AP478" s="149">
        <v>1</v>
      </c>
      <c r="AQ478" s="149">
        <v>1</v>
      </c>
      <c r="AR478" s="149">
        <v>1</v>
      </c>
      <c r="AS478" s="149">
        <v>1</v>
      </c>
      <c r="AT478" s="149">
        <v>1</v>
      </c>
      <c r="AU478" s="149">
        <v>1</v>
      </c>
      <c r="AV478" s="149">
        <v>1</v>
      </c>
      <c r="AW478" s="149">
        <v>1</v>
      </c>
      <c r="AX478" s="149">
        <v>1</v>
      </c>
      <c r="AY478" s="149">
        <v>1</v>
      </c>
      <c r="AZ478" s="149">
        <v>1</v>
      </c>
      <c r="BA478" s="149">
        <v>1</v>
      </c>
      <c r="BB478" s="149">
        <v>1</v>
      </c>
      <c r="BC478" s="149">
        <v>1</v>
      </c>
      <c r="BD478" s="149">
        <v>1</v>
      </c>
      <c r="BE478" s="149">
        <v>1</v>
      </c>
      <c r="BF478" s="149">
        <v>1</v>
      </c>
      <c r="BG478" s="149">
        <v>1</v>
      </c>
      <c r="BH478" s="149">
        <v>1</v>
      </c>
      <c r="BI478" s="149">
        <v>1</v>
      </c>
      <c r="BJ478" s="149">
        <v>1</v>
      </c>
      <c r="BK478" s="149">
        <v>1</v>
      </c>
      <c r="BL478" s="149">
        <v>1</v>
      </c>
      <c r="BM478" s="149">
        <v>1</v>
      </c>
      <c r="BN478" s="149">
        <v>1</v>
      </c>
      <c r="BO478" s="149">
        <v>1</v>
      </c>
      <c r="BP478" s="149">
        <v>1</v>
      </c>
      <c r="BQ478" s="149">
        <v>1</v>
      </c>
      <c r="BR478" s="149">
        <v>1</v>
      </c>
      <c r="BS478" s="149">
        <v>1</v>
      </c>
      <c r="BT478" s="149">
        <v>1</v>
      </c>
      <c r="BU478" s="149"/>
      <c r="BV478" s="149"/>
      <c r="BW478" s="149"/>
      <c r="BX478" s="149"/>
      <c r="BY478" s="149"/>
      <c r="BZ478" s="149"/>
      <c r="CA478" s="149"/>
      <c r="CB478" s="149"/>
      <c r="CC478" s="149"/>
      <c r="CD478" s="149"/>
      <c r="CE478" s="149"/>
      <c r="CF478" s="149"/>
      <c r="CG478" s="149"/>
      <c r="CH478" s="149"/>
      <c r="CI478" s="149"/>
      <c r="CJ478" s="149"/>
      <c r="CK478" s="149"/>
      <c r="CL478" s="149"/>
      <c r="CM478" s="149"/>
      <c r="CN478" s="149"/>
      <c r="CO478" s="149"/>
      <c r="CP478" s="149"/>
      <c r="CQ478" s="149"/>
      <c r="CR478" s="149"/>
      <c r="CS478" s="150"/>
      <c r="CT478" s="151"/>
      <c r="CW478" s="68"/>
      <c r="CX478" s="152"/>
    </row>
    <row r="479" spans="1:102">
      <c r="A479" s="289" t="s">
        <v>8334</v>
      </c>
      <c r="B479" s="146" t="s">
        <v>1023</v>
      </c>
      <c r="C479" s="147" t="str">
        <f>+_xlfn.XLOOKUP(B479,'R4'!B:B,'R4'!C:C)</f>
        <v>AMR - KAMYON - MAN - KH</v>
      </c>
      <c r="D479" s="147"/>
      <c r="E479" s="150" t="s">
        <v>5137</v>
      </c>
      <c r="F479" s="150" t="s">
        <v>38</v>
      </c>
      <c r="G479" s="150" t="s">
        <v>35</v>
      </c>
      <c r="H479" s="150" t="s">
        <v>8271</v>
      </c>
      <c r="I479" s="156"/>
      <c r="J479" s="148">
        <v>0</v>
      </c>
      <c r="K479" s="149">
        <v>0</v>
      </c>
      <c r="L479" s="149">
        <v>0</v>
      </c>
      <c r="M479" s="149">
        <v>0</v>
      </c>
      <c r="N479" s="149">
        <v>0</v>
      </c>
      <c r="O479" s="149">
        <v>0</v>
      </c>
      <c r="P479" s="149">
        <v>0</v>
      </c>
      <c r="Q479" s="149">
        <v>0</v>
      </c>
      <c r="R479" s="149">
        <v>0</v>
      </c>
      <c r="S479" s="149">
        <v>0</v>
      </c>
      <c r="T479" s="149">
        <v>0</v>
      </c>
      <c r="U479" s="149">
        <v>0</v>
      </c>
      <c r="V479" s="149">
        <v>0</v>
      </c>
      <c r="W479" s="149">
        <v>0</v>
      </c>
      <c r="X479" s="149">
        <v>0</v>
      </c>
      <c r="Y479" s="149">
        <v>0</v>
      </c>
      <c r="Z479" s="149">
        <v>1</v>
      </c>
      <c r="AA479" s="149">
        <v>1</v>
      </c>
      <c r="AB479" s="149">
        <v>1</v>
      </c>
      <c r="AC479" s="149">
        <v>1</v>
      </c>
      <c r="AD479" s="149">
        <v>1</v>
      </c>
      <c r="AE479" s="149">
        <v>1</v>
      </c>
      <c r="AF479" s="149">
        <v>1</v>
      </c>
      <c r="AG479" s="149">
        <v>1</v>
      </c>
      <c r="AH479" s="149">
        <v>1</v>
      </c>
      <c r="AI479" s="149">
        <v>1</v>
      </c>
      <c r="AJ479" s="149">
        <v>1</v>
      </c>
      <c r="AK479" s="149">
        <v>1</v>
      </c>
      <c r="AL479" s="149">
        <v>1</v>
      </c>
      <c r="AM479" s="149">
        <v>1</v>
      </c>
      <c r="AN479" s="149">
        <v>1</v>
      </c>
      <c r="AO479" s="149">
        <v>1</v>
      </c>
      <c r="AP479" s="149">
        <v>1</v>
      </c>
      <c r="AQ479" s="149">
        <v>1</v>
      </c>
      <c r="AR479" s="149">
        <v>1</v>
      </c>
      <c r="AS479" s="149">
        <v>1</v>
      </c>
      <c r="AT479" s="149">
        <v>1</v>
      </c>
      <c r="AU479" s="149">
        <v>1</v>
      </c>
      <c r="AV479" s="149">
        <v>1</v>
      </c>
      <c r="AW479" s="149">
        <v>1</v>
      </c>
      <c r="AX479" s="149">
        <v>1</v>
      </c>
      <c r="AY479" s="149">
        <v>1</v>
      </c>
      <c r="AZ479" s="149">
        <v>1</v>
      </c>
      <c r="BA479" s="149">
        <v>1</v>
      </c>
      <c r="BB479" s="149">
        <v>1</v>
      </c>
      <c r="BC479" s="149">
        <v>1</v>
      </c>
      <c r="BD479" s="149">
        <v>1</v>
      </c>
      <c r="BE479" s="149">
        <v>1</v>
      </c>
      <c r="BF479" s="149">
        <v>1</v>
      </c>
      <c r="BG479" s="149">
        <v>1</v>
      </c>
      <c r="BH479" s="149">
        <v>1</v>
      </c>
      <c r="BI479" s="149">
        <v>1</v>
      </c>
      <c r="BJ479" s="149">
        <v>1</v>
      </c>
      <c r="BK479" s="149">
        <v>1</v>
      </c>
      <c r="BL479" s="149">
        <v>1</v>
      </c>
      <c r="BM479" s="149">
        <v>1</v>
      </c>
      <c r="BN479" s="149">
        <v>1</v>
      </c>
      <c r="BO479" s="149">
        <v>1</v>
      </c>
      <c r="BP479" s="149">
        <v>1</v>
      </c>
      <c r="BQ479" s="149">
        <v>1</v>
      </c>
      <c r="BR479" s="149">
        <v>1</v>
      </c>
      <c r="BS479" s="149">
        <v>1</v>
      </c>
      <c r="BT479" s="149">
        <v>1</v>
      </c>
      <c r="BU479" s="149"/>
      <c r="BV479" s="149"/>
      <c r="BW479" s="149"/>
      <c r="BX479" s="149"/>
      <c r="BY479" s="149"/>
      <c r="BZ479" s="149"/>
      <c r="CA479" s="149"/>
      <c r="CB479" s="149"/>
      <c r="CC479" s="149"/>
      <c r="CD479" s="149"/>
      <c r="CE479" s="149"/>
      <c r="CF479" s="149"/>
      <c r="CG479" s="149"/>
      <c r="CH479" s="149"/>
      <c r="CI479" s="149"/>
      <c r="CJ479" s="149"/>
      <c r="CK479" s="149"/>
      <c r="CL479" s="149"/>
      <c r="CM479" s="149"/>
      <c r="CN479" s="149"/>
      <c r="CO479" s="149"/>
      <c r="CP479" s="149"/>
      <c r="CQ479" s="149"/>
      <c r="CR479" s="149"/>
      <c r="CS479" s="150"/>
      <c r="CT479" s="151"/>
      <c r="CW479" s="68"/>
      <c r="CX479" s="152"/>
    </row>
    <row r="480" spans="1:102">
      <c r="A480" s="289" t="s">
        <v>8334</v>
      </c>
      <c r="B480" s="146" t="s">
        <v>7504</v>
      </c>
      <c r="C480" s="147" t="str">
        <f>+_xlfn.XLOOKUP(B480,'R4'!B:B,'R4'!C:C)</f>
        <v>AMR - KAMYON - MAN - KH - GENERİC</v>
      </c>
      <c r="D480" s="147"/>
      <c r="E480" s="150" t="s">
        <v>5137</v>
      </c>
      <c r="F480" s="150" t="s">
        <v>38</v>
      </c>
      <c r="G480" s="150" t="s">
        <v>35</v>
      </c>
      <c r="H480" s="150" t="s">
        <v>8271</v>
      </c>
      <c r="I480" s="156"/>
      <c r="J480" s="148">
        <v>0</v>
      </c>
      <c r="K480" s="149">
        <v>0</v>
      </c>
      <c r="L480" s="149">
        <v>0</v>
      </c>
      <c r="M480" s="149">
        <v>0</v>
      </c>
      <c r="N480" s="149">
        <v>0</v>
      </c>
      <c r="O480" s="149">
        <v>0</v>
      </c>
      <c r="P480" s="149">
        <v>0</v>
      </c>
      <c r="Q480" s="149">
        <v>0</v>
      </c>
      <c r="R480" s="149">
        <v>0</v>
      </c>
      <c r="S480" s="149">
        <v>0</v>
      </c>
      <c r="T480" s="149">
        <v>5</v>
      </c>
      <c r="U480" s="149">
        <v>5</v>
      </c>
      <c r="V480" s="149">
        <v>5</v>
      </c>
      <c r="W480" s="149">
        <v>5</v>
      </c>
      <c r="X480" s="149">
        <v>5</v>
      </c>
      <c r="Y480" s="149">
        <v>5</v>
      </c>
      <c r="Z480" s="149">
        <v>5</v>
      </c>
      <c r="AA480" s="149">
        <v>5</v>
      </c>
      <c r="AB480" s="149">
        <v>5</v>
      </c>
      <c r="AC480" s="149">
        <v>10</v>
      </c>
      <c r="AD480" s="149">
        <v>10</v>
      </c>
      <c r="AE480" s="149">
        <v>10</v>
      </c>
      <c r="AF480" s="149">
        <v>10</v>
      </c>
      <c r="AG480" s="149">
        <v>10</v>
      </c>
      <c r="AH480" s="149">
        <v>10</v>
      </c>
      <c r="AI480" s="149">
        <v>10</v>
      </c>
      <c r="AJ480" s="149">
        <v>10</v>
      </c>
      <c r="AK480" s="149">
        <v>10</v>
      </c>
      <c r="AL480" s="149">
        <v>10</v>
      </c>
      <c r="AM480" s="149">
        <v>10</v>
      </c>
      <c r="AN480" s="149">
        <v>10</v>
      </c>
      <c r="AO480" s="149">
        <v>10</v>
      </c>
      <c r="AP480" s="149">
        <v>10</v>
      </c>
      <c r="AQ480" s="149">
        <v>10</v>
      </c>
      <c r="AR480" s="149">
        <v>10</v>
      </c>
      <c r="AS480" s="149">
        <v>10</v>
      </c>
      <c r="AT480" s="149">
        <v>10</v>
      </c>
      <c r="AU480" s="149">
        <v>10</v>
      </c>
      <c r="AV480" s="149">
        <v>10</v>
      </c>
      <c r="AW480" s="149">
        <v>10</v>
      </c>
      <c r="AX480" s="149">
        <v>10</v>
      </c>
      <c r="AY480" s="149">
        <v>10</v>
      </c>
      <c r="AZ480" s="149">
        <v>10</v>
      </c>
      <c r="BA480" s="149">
        <v>10</v>
      </c>
      <c r="BB480" s="149">
        <v>10</v>
      </c>
      <c r="BC480" s="149">
        <v>10</v>
      </c>
      <c r="BD480" s="149">
        <v>10</v>
      </c>
      <c r="BE480" s="149">
        <v>10</v>
      </c>
      <c r="BF480" s="149">
        <v>10</v>
      </c>
      <c r="BG480" s="149">
        <v>10</v>
      </c>
      <c r="BH480" s="149">
        <v>10</v>
      </c>
      <c r="BI480" s="149">
        <v>10</v>
      </c>
      <c r="BJ480" s="149">
        <v>10</v>
      </c>
      <c r="BK480" s="149">
        <v>10</v>
      </c>
      <c r="BL480" s="149">
        <v>10</v>
      </c>
      <c r="BM480" s="149">
        <v>10</v>
      </c>
      <c r="BN480" s="149">
        <v>10</v>
      </c>
      <c r="BO480" s="149">
        <v>10</v>
      </c>
      <c r="BP480" s="149">
        <v>10</v>
      </c>
      <c r="BQ480" s="149">
        <v>10</v>
      </c>
      <c r="BR480" s="149">
        <v>10</v>
      </c>
      <c r="BS480" s="149">
        <v>10</v>
      </c>
      <c r="BT480" s="149">
        <v>10</v>
      </c>
      <c r="BU480" s="149"/>
      <c r="BV480" s="149"/>
      <c r="BW480" s="149"/>
      <c r="BX480" s="149"/>
      <c r="BY480" s="149"/>
      <c r="BZ480" s="149"/>
      <c r="CA480" s="149"/>
      <c r="CB480" s="149"/>
      <c r="CC480" s="149"/>
      <c r="CD480" s="149"/>
      <c r="CE480" s="149"/>
      <c r="CF480" s="149"/>
      <c r="CG480" s="149"/>
      <c r="CH480" s="149"/>
      <c r="CI480" s="149"/>
      <c r="CJ480" s="149"/>
      <c r="CK480" s="149"/>
      <c r="CL480" s="149"/>
      <c r="CM480" s="149"/>
      <c r="CN480" s="149"/>
      <c r="CO480" s="149"/>
      <c r="CP480" s="149"/>
      <c r="CQ480" s="149"/>
      <c r="CR480" s="149"/>
      <c r="CS480" s="150"/>
      <c r="CT480" s="151"/>
      <c r="CW480" s="68"/>
      <c r="CX480" s="152"/>
    </row>
    <row r="481" spans="1:102">
      <c r="A481" s="289" t="s">
        <v>8334</v>
      </c>
      <c r="B481" s="146" t="s">
        <v>1026</v>
      </c>
      <c r="C481" s="147" t="str">
        <f>+_xlfn.XLOOKUP(B481,'R4'!B:B,'R4'!C:C)</f>
        <v>AMR - KAMYON - MAN - KH</v>
      </c>
      <c r="D481" s="147"/>
      <c r="E481" s="150" t="s">
        <v>5137</v>
      </c>
      <c r="F481" s="150" t="s">
        <v>38</v>
      </c>
      <c r="G481" s="150" t="s">
        <v>35</v>
      </c>
      <c r="H481" s="150" t="s">
        <v>8271</v>
      </c>
      <c r="I481" s="156"/>
      <c r="J481" s="148">
        <v>0</v>
      </c>
      <c r="K481" s="149">
        <v>0</v>
      </c>
      <c r="L481" s="149">
        <v>0</v>
      </c>
      <c r="M481" s="149">
        <v>0</v>
      </c>
      <c r="N481" s="149">
        <v>0</v>
      </c>
      <c r="O481" s="149">
        <v>0</v>
      </c>
      <c r="P481" s="149">
        <v>0</v>
      </c>
      <c r="Q481" s="149">
        <v>0</v>
      </c>
      <c r="R481" s="149">
        <v>0</v>
      </c>
      <c r="S481" s="149">
        <v>0</v>
      </c>
      <c r="T481" s="149">
        <v>0</v>
      </c>
      <c r="U481" s="149">
        <v>0</v>
      </c>
      <c r="V481" s="149">
        <v>0</v>
      </c>
      <c r="W481" s="149">
        <v>0</v>
      </c>
      <c r="X481" s="149">
        <v>0</v>
      </c>
      <c r="Y481" s="149">
        <v>0</v>
      </c>
      <c r="Z481" s="149">
        <v>1</v>
      </c>
      <c r="AA481" s="149">
        <v>1</v>
      </c>
      <c r="AB481" s="149">
        <v>1</v>
      </c>
      <c r="AC481" s="149">
        <v>1</v>
      </c>
      <c r="AD481" s="149">
        <v>1</v>
      </c>
      <c r="AE481" s="149">
        <v>1</v>
      </c>
      <c r="AF481" s="149">
        <v>1</v>
      </c>
      <c r="AG481" s="149">
        <v>1</v>
      </c>
      <c r="AH481" s="149">
        <v>1</v>
      </c>
      <c r="AI481" s="149">
        <v>1</v>
      </c>
      <c r="AJ481" s="149">
        <v>1</v>
      </c>
      <c r="AK481" s="149">
        <v>1</v>
      </c>
      <c r="AL481" s="149">
        <v>1</v>
      </c>
      <c r="AM481" s="149">
        <v>1</v>
      </c>
      <c r="AN481" s="149">
        <v>1</v>
      </c>
      <c r="AO481" s="149">
        <v>1</v>
      </c>
      <c r="AP481" s="149">
        <v>1</v>
      </c>
      <c r="AQ481" s="149">
        <v>1</v>
      </c>
      <c r="AR481" s="149">
        <v>1</v>
      </c>
      <c r="AS481" s="149">
        <v>1</v>
      </c>
      <c r="AT481" s="149">
        <v>1</v>
      </c>
      <c r="AU481" s="149">
        <v>1</v>
      </c>
      <c r="AV481" s="149">
        <v>1</v>
      </c>
      <c r="AW481" s="149">
        <v>1</v>
      </c>
      <c r="AX481" s="149">
        <v>1</v>
      </c>
      <c r="AY481" s="149">
        <v>1</v>
      </c>
      <c r="AZ481" s="149">
        <v>1</v>
      </c>
      <c r="BA481" s="149">
        <v>1</v>
      </c>
      <c r="BB481" s="149">
        <v>1</v>
      </c>
      <c r="BC481" s="149">
        <v>1</v>
      </c>
      <c r="BD481" s="149">
        <v>1</v>
      </c>
      <c r="BE481" s="149">
        <v>1</v>
      </c>
      <c r="BF481" s="149">
        <v>1</v>
      </c>
      <c r="BG481" s="149">
        <v>1</v>
      </c>
      <c r="BH481" s="149">
        <v>1</v>
      </c>
      <c r="BI481" s="149">
        <v>1</v>
      </c>
      <c r="BJ481" s="149">
        <v>1</v>
      </c>
      <c r="BK481" s="149">
        <v>1</v>
      </c>
      <c r="BL481" s="149">
        <v>1</v>
      </c>
      <c r="BM481" s="149">
        <v>1</v>
      </c>
      <c r="BN481" s="149">
        <v>1</v>
      </c>
      <c r="BO481" s="149">
        <v>1</v>
      </c>
      <c r="BP481" s="149">
        <v>1</v>
      </c>
      <c r="BQ481" s="149">
        <v>1</v>
      </c>
      <c r="BR481" s="149">
        <v>1</v>
      </c>
      <c r="BS481" s="149">
        <v>1</v>
      </c>
      <c r="BT481" s="149">
        <v>1</v>
      </c>
      <c r="BU481" s="149"/>
      <c r="BV481" s="149"/>
      <c r="BW481" s="149"/>
      <c r="BX481" s="149"/>
      <c r="BY481" s="149"/>
      <c r="BZ481" s="149"/>
      <c r="CA481" s="149"/>
      <c r="CB481" s="149"/>
      <c r="CC481" s="149"/>
      <c r="CD481" s="149"/>
      <c r="CE481" s="149"/>
      <c r="CF481" s="149"/>
      <c r="CG481" s="149"/>
      <c r="CH481" s="149"/>
      <c r="CI481" s="149"/>
      <c r="CJ481" s="149"/>
      <c r="CK481" s="149"/>
      <c r="CL481" s="149"/>
      <c r="CM481" s="149"/>
      <c r="CN481" s="149"/>
      <c r="CO481" s="149"/>
      <c r="CP481" s="149"/>
      <c r="CQ481" s="149"/>
      <c r="CR481" s="149"/>
      <c r="CS481" s="150"/>
      <c r="CT481" s="151"/>
      <c r="CW481" s="68"/>
      <c r="CX481" s="152"/>
    </row>
    <row r="482" spans="1:102">
      <c r="A482" s="289" t="s">
        <v>8334</v>
      </c>
      <c r="B482" s="146" t="s">
        <v>1029</v>
      </c>
      <c r="C482" s="147" t="str">
        <f>+_xlfn.XLOOKUP(B482,'R4'!B:B,'R4'!C:C)</f>
        <v>AMR - KAMYON - MAN - KH</v>
      </c>
      <c r="D482" s="147"/>
      <c r="E482" s="150" t="s">
        <v>2597</v>
      </c>
      <c r="F482" s="150" t="s">
        <v>38</v>
      </c>
      <c r="G482" s="150" t="s">
        <v>35</v>
      </c>
      <c r="H482" s="150" t="s">
        <v>8271</v>
      </c>
      <c r="I482" s="156"/>
      <c r="J482" s="148">
        <v>0</v>
      </c>
      <c r="K482" s="149">
        <v>0</v>
      </c>
      <c r="L482" s="149">
        <v>0</v>
      </c>
      <c r="M482" s="149">
        <v>0</v>
      </c>
      <c r="N482" s="149">
        <v>0</v>
      </c>
      <c r="O482" s="149">
        <v>0</v>
      </c>
      <c r="P482" s="149">
        <v>0</v>
      </c>
      <c r="Q482" s="149">
        <v>0</v>
      </c>
      <c r="R482" s="149">
        <v>0</v>
      </c>
      <c r="S482" s="149">
        <v>0</v>
      </c>
      <c r="T482" s="149">
        <v>0</v>
      </c>
      <c r="U482" s="149">
        <v>0</v>
      </c>
      <c r="V482" s="149">
        <v>0</v>
      </c>
      <c r="W482" s="149">
        <v>0</v>
      </c>
      <c r="X482" s="149">
        <v>0</v>
      </c>
      <c r="Y482" s="149">
        <v>0</v>
      </c>
      <c r="Z482" s="149">
        <v>1</v>
      </c>
      <c r="AA482" s="149">
        <v>1</v>
      </c>
      <c r="AB482" s="149">
        <v>1</v>
      </c>
      <c r="AC482" s="149">
        <v>1</v>
      </c>
      <c r="AD482" s="149">
        <v>1</v>
      </c>
      <c r="AE482" s="149">
        <v>1</v>
      </c>
      <c r="AF482" s="149">
        <v>1</v>
      </c>
      <c r="AG482" s="149">
        <v>1</v>
      </c>
      <c r="AH482" s="149">
        <v>1</v>
      </c>
      <c r="AI482" s="149">
        <v>1</v>
      </c>
      <c r="AJ482" s="149">
        <v>1</v>
      </c>
      <c r="AK482" s="149">
        <v>1</v>
      </c>
      <c r="AL482" s="149">
        <v>1</v>
      </c>
      <c r="AM482" s="149">
        <v>1</v>
      </c>
      <c r="AN482" s="149">
        <v>1</v>
      </c>
      <c r="AO482" s="149">
        <v>1</v>
      </c>
      <c r="AP482" s="149">
        <v>1</v>
      </c>
      <c r="AQ482" s="149">
        <v>1</v>
      </c>
      <c r="AR482" s="149">
        <v>1</v>
      </c>
      <c r="AS482" s="149">
        <v>1</v>
      </c>
      <c r="AT482" s="149">
        <v>1</v>
      </c>
      <c r="AU482" s="149">
        <v>1</v>
      </c>
      <c r="AV482" s="149">
        <v>1</v>
      </c>
      <c r="AW482" s="149">
        <v>1</v>
      </c>
      <c r="AX482" s="149">
        <v>1</v>
      </c>
      <c r="AY482" s="149">
        <v>1</v>
      </c>
      <c r="AZ482" s="149">
        <v>1</v>
      </c>
      <c r="BA482" s="149">
        <v>1</v>
      </c>
      <c r="BB482" s="149">
        <v>1</v>
      </c>
      <c r="BC482" s="149">
        <v>1</v>
      </c>
      <c r="BD482" s="149">
        <v>1</v>
      </c>
      <c r="BE482" s="149">
        <v>1</v>
      </c>
      <c r="BF482" s="149">
        <v>1</v>
      </c>
      <c r="BG482" s="149">
        <v>1</v>
      </c>
      <c r="BH482" s="149">
        <v>1</v>
      </c>
      <c r="BI482" s="149">
        <v>1</v>
      </c>
      <c r="BJ482" s="149">
        <v>1</v>
      </c>
      <c r="BK482" s="149">
        <v>1</v>
      </c>
      <c r="BL482" s="149">
        <v>1</v>
      </c>
      <c r="BM482" s="149">
        <v>1</v>
      </c>
      <c r="BN482" s="149">
        <v>1</v>
      </c>
      <c r="BO482" s="149">
        <v>1</v>
      </c>
      <c r="BP482" s="149">
        <v>1</v>
      </c>
      <c r="BQ482" s="149">
        <v>1</v>
      </c>
      <c r="BR482" s="149">
        <v>1</v>
      </c>
      <c r="BS482" s="149">
        <v>1</v>
      </c>
      <c r="BT482" s="149">
        <v>1</v>
      </c>
      <c r="BU482" s="149"/>
      <c r="BV482" s="149"/>
      <c r="BW482" s="149"/>
      <c r="BX482" s="149"/>
      <c r="BY482" s="149"/>
      <c r="BZ482" s="149"/>
      <c r="CA482" s="149"/>
      <c r="CB482" s="149"/>
      <c r="CC482" s="149"/>
      <c r="CD482" s="149"/>
      <c r="CE482" s="149"/>
      <c r="CF482" s="149"/>
      <c r="CG482" s="149"/>
      <c r="CH482" s="149"/>
      <c r="CI482" s="149"/>
      <c r="CJ482" s="149"/>
      <c r="CK482" s="149"/>
      <c r="CL482" s="149"/>
      <c r="CM482" s="149"/>
      <c r="CN482" s="149"/>
      <c r="CO482" s="149"/>
      <c r="CP482" s="149"/>
      <c r="CQ482" s="149"/>
      <c r="CR482" s="149"/>
      <c r="CS482" s="150"/>
      <c r="CT482" s="151"/>
      <c r="CW482" s="68"/>
      <c r="CX482" s="152"/>
    </row>
    <row r="483" spans="1:102">
      <c r="A483" s="289" t="s">
        <v>8334</v>
      </c>
      <c r="B483" s="146" t="s">
        <v>1032</v>
      </c>
      <c r="C483" s="147" t="str">
        <f>+_xlfn.XLOOKUP(B483,'R4'!B:B,'R4'!C:C)</f>
        <v>AMR - KAMYON - MAN - KH</v>
      </c>
      <c r="D483" s="147"/>
      <c r="E483" s="150" t="s">
        <v>5138</v>
      </c>
      <c r="F483" s="150" t="s">
        <v>38</v>
      </c>
      <c r="G483" s="150" t="s">
        <v>35</v>
      </c>
      <c r="H483" s="150" t="s">
        <v>8271</v>
      </c>
      <c r="I483" s="156"/>
      <c r="J483" s="148">
        <v>0</v>
      </c>
      <c r="K483" s="149">
        <v>0</v>
      </c>
      <c r="L483" s="149">
        <v>0</v>
      </c>
      <c r="M483" s="149">
        <v>0</v>
      </c>
      <c r="N483" s="149">
        <v>0</v>
      </c>
      <c r="O483" s="149">
        <v>0</v>
      </c>
      <c r="P483" s="149">
        <v>0</v>
      </c>
      <c r="Q483" s="149">
        <v>0</v>
      </c>
      <c r="R483" s="149">
        <v>0</v>
      </c>
      <c r="S483" s="149">
        <v>0</v>
      </c>
      <c r="T483" s="149">
        <v>0</v>
      </c>
      <c r="U483" s="149">
        <v>0</v>
      </c>
      <c r="V483" s="149">
        <v>0</v>
      </c>
      <c r="W483" s="149">
        <v>0</v>
      </c>
      <c r="X483" s="149">
        <v>0</v>
      </c>
      <c r="Y483" s="149">
        <v>0</v>
      </c>
      <c r="Z483" s="149">
        <v>1</v>
      </c>
      <c r="AA483" s="149">
        <v>1</v>
      </c>
      <c r="AB483" s="149">
        <v>1</v>
      </c>
      <c r="AC483" s="149">
        <v>1</v>
      </c>
      <c r="AD483" s="149">
        <v>1</v>
      </c>
      <c r="AE483" s="149">
        <v>1</v>
      </c>
      <c r="AF483" s="149">
        <v>1</v>
      </c>
      <c r="AG483" s="149">
        <v>1</v>
      </c>
      <c r="AH483" s="149">
        <v>1</v>
      </c>
      <c r="AI483" s="149">
        <v>1</v>
      </c>
      <c r="AJ483" s="149">
        <v>1</v>
      </c>
      <c r="AK483" s="149">
        <v>1</v>
      </c>
      <c r="AL483" s="149">
        <v>1</v>
      </c>
      <c r="AM483" s="149">
        <v>1</v>
      </c>
      <c r="AN483" s="149">
        <v>1</v>
      </c>
      <c r="AO483" s="149">
        <v>1</v>
      </c>
      <c r="AP483" s="149">
        <v>1</v>
      </c>
      <c r="AQ483" s="149">
        <v>1</v>
      </c>
      <c r="AR483" s="149">
        <v>1</v>
      </c>
      <c r="AS483" s="149">
        <v>1</v>
      </c>
      <c r="AT483" s="149">
        <v>1</v>
      </c>
      <c r="AU483" s="149">
        <v>1</v>
      </c>
      <c r="AV483" s="149">
        <v>1</v>
      </c>
      <c r="AW483" s="149">
        <v>1</v>
      </c>
      <c r="AX483" s="149">
        <v>1</v>
      </c>
      <c r="AY483" s="149">
        <v>1</v>
      </c>
      <c r="AZ483" s="149">
        <v>1</v>
      </c>
      <c r="BA483" s="149">
        <v>1</v>
      </c>
      <c r="BB483" s="149">
        <v>1</v>
      </c>
      <c r="BC483" s="149">
        <v>1</v>
      </c>
      <c r="BD483" s="149">
        <v>1</v>
      </c>
      <c r="BE483" s="149">
        <v>1</v>
      </c>
      <c r="BF483" s="149">
        <v>1</v>
      </c>
      <c r="BG483" s="149">
        <v>1</v>
      </c>
      <c r="BH483" s="149">
        <v>1</v>
      </c>
      <c r="BI483" s="149">
        <v>1</v>
      </c>
      <c r="BJ483" s="149">
        <v>1</v>
      </c>
      <c r="BK483" s="149">
        <v>1</v>
      </c>
      <c r="BL483" s="149">
        <v>1</v>
      </c>
      <c r="BM483" s="149">
        <v>1</v>
      </c>
      <c r="BN483" s="149">
        <v>1</v>
      </c>
      <c r="BO483" s="149">
        <v>1</v>
      </c>
      <c r="BP483" s="149">
        <v>1</v>
      </c>
      <c r="BQ483" s="149">
        <v>1</v>
      </c>
      <c r="BR483" s="149">
        <v>1</v>
      </c>
      <c r="BS483" s="149">
        <v>1</v>
      </c>
      <c r="BT483" s="149">
        <v>1</v>
      </c>
      <c r="BU483" s="149"/>
      <c r="BV483" s="149"/>
      <c r="BW483" s="149"/>
      <c r="BX483" s="149"/>
      <c r="BY483" s="149"/>
      <c r="BZ483" s="149"/>
      <c r="CA483" s="149"/>
      <c r="CB483" s="149"/>
      <c r="CC483" s="149"/>
      <c r="CD483" s="149"/>
      <c r="CE483" s="149"/>
      <c r="CF483" s="149"/>
      <c r="CG483" s="149"/>
      <c r="CH483" s="149"/>
      <c r="CI483" s="149"/>
      <c r="CJ483" s="149"/>
      <c r="CK483" s="149"/>
      <c r="CL483" s="149"/>
      <c r="CM483" s="149"/>
      <c r="CN483" s="149"/>
      <c r="CO483" s="149"/>
      <c r="CP483" s="149"/>
      <c r="CQ483" s="149"/>
      <c r="CR483" s="149"/>
      <c r="CS483" s="150"/>
      <c r="CT483" s="151"/>
      <c r="CW483" s="68"/>
      <c r="CX483" s="152"/>
    </row>
    <row r="484" spans="1:102">
      <c r="A484" s="289" t="s">
        <v>8334</v>
      </c>
      <c r="B484" s="146" t="s">
        <v>1035</v>
      </c>
      <c r="C484" s="147" t="str">
        <f>+_xlfn.XLOOKUP(B484,'R4'!B:B,'R4'!C:C)</f>
        <v>AMR - KAMYON - MAN - KH</v>
      </c>
      <c r="D484" s="147"/>
      <c r="E484" s="150" t="s">
        <v>5138</v>
      </c>
      <c r="F484" s="150" t="s">
        <v>38</v>
      </c>
      <c r="G484" s="150" t="s">
        <v>35</v>
      </c>
      <c r="H484" s="150" t="s">
        <v>8271</v>
      </c>
      <c r="I484" s="156"/>
      <c r="J484" s="148">
        <v>0</v>
      </c>
      <c r="K484" s="149">
        <v>0</v>
      </c>
      <c r="L484" s="149">
        <v>0</v>
      </c>
      <c r="M484" s="149">
        <v>0</v>
      </c>
      <c r="N484" s="149">
        <v>0</v>
      </c>
      <c r="O484" s="149">
        <v>0</v>
      </c>
      <c r="P484" s="149">
        <v>0</v>
      </c>
      <c r="Q484" s="149">
        <v>0</v>
      </c>
      <c r="R484" s="149">
        <v>0</v>
      </c>
      <c r="S484" s="149">
        <v>0</v>
      </c>
      <c r="T484" s="149">
        <v>0</v>
      </c>
      <c r="U484" s="149">
        <v>0</v>
      </c>
      <c r="V484" s="149">
        <v>0</v>
      </c>
      <c r="W484" s="149">
        <v>0</v>
      </c>
      <c r="X484" s="149">
        <v>0</v>
      </c>
      <c r="Y484" s="149">
        <v>0</v>
      </c>
      <c r="Z484" s="149">
        <v>1</v>
      </c>
      <c r="AA484" s="149">
        <v>1</v>
      </c>
      <c r="AB484" s="149">
        <v>1</v>
      </c>
      <c r="AC484" s="149">
        <v>1</v>
      </c>
      <c r="AD484" s="149">
        <v>1</v>
      </c>
      <c r="AE484" s="149">
        <v>1</v>
      </c>
      <c r="AF484" s="149">
        <v>1</v>
      </c>
      <c r="AG484" s="149">
        <v>1</v>
      </c>
      <c r="AH484" s="149">
        <v>1</v>
      </c>
      <c r="AI484" s="149">
        <v>1</v>
      </c>
      <c r="AJ484" s="149">
        <v>1</v>
      </c>
      <c r="AK484" s="149">
        <v>1</v>
      </c>
      <c r="AL484" s="149">
        <v>1</v>
      </c>
      <c r="AM484" s="149">
        <v>1</v>
      </c>
      <c r="AN484" s="149">
        <v>1</v>
      </c>
      <c r="AO484" s="149">
        <v>1</v>
      </c>
      <c r="AP484" s="149">
        <v>1</v>
      </c>
      <c r="AQ484" s="149">
        <v>1</v>
      </c>
      <c r="AR484" s="149">
        <v>1</v>
      </c>
      <c r="AS484" s="149">
        <v>1</v>
      </c>
      <c r="AT484" s="149">
        <v>1</v>
      </c>
      <c r="AU484" s="149">
        <v>1</v>
      </c>
      <c r="AV484" s="149">
        <v>1</v>
      </c>
      <c r="AW484" s="149">
        <v>1</v>
      </c>
      <c r="AX484" s="149">
        <v>1</v>
      </c>
      <c r="AY484" s="149">
        <v>1</v>
      </c>
      <c r="AZ484" s="149">
        <v>1</v>
      </c>
      <c r="BA484" s="149">
        <v>1</v>
      </c>
      <c r="BB484" s="149">
        <v>1</v>
      </c>
      <c r="BC484" s="149">
        <v>1</v>
      </c>
      <c r="BD484" s="149">
        <v>1</v>
      </c>
      <c r="BE484" s="149">
        <v>1</v>
      </c>
      <c r="BF484" s="149">
        <v>1</v>
      </c>
      <c r="BG484" s="149">
        <v>1</v>
      </c>
      <c r="BH484" s="149">
        <v>1</v>
      </c>
      <c r="BI484" s="149">
        <v>1</v>
      </c>
      <c r="BJ484" s="149">
        <v>1</v>
      </c>
      <c r="BK484" s="149">
        <v>1</v>
      </c>
      <c r="BL484" s="149">
        <v>1</v>
      </c>
      <c r="BM484" s="149">
        <v>1</v>
      </c>
      <c r="BN484" s="149">
        <v>1</v>
      </c>
      <c r="BO484" s="149">
        <v>1</v>
      </c>
      <c r="BP484" s="149">
        <v>1</v>
      </c>
      <c r="BQ484" s="149">
        <v>1</v>
      </c>
      <c r="BR484" s="149">
        <v>1</v>
      </c>
      <c r="BS484" s="149">
        <v>1</v>
      </c>
      <c r="BT484" s="149">
        <v>1</v>
      </c>
      <c r="BU484" s="149"/>
      <c r="BV484" s="149"/>
      <c r="BW484" s="149"/>
      <c r="BX484" s="149"/>
      <c r="BY484" s="149"/>
      <c r="BZ484" s="149"/>
      <c r="CA484" s="149"/>
      <c r="CB484" s="149"/>
      <c r="CC484" s="149"/>
      <c r="CD484" s="149"/>
      <c r="CE484" s="149"/>
      <c r="CF484" s="149"/>
      <c r="CG484" s="149"/>
      <c r="CH484" s="149"/>
      <c r="CI484" s="149"/>
      <c r="CJ484" s="149"/>
      <c r="CK484" s="149"/>
      <c r="CL484" s="149"/>
      <c r="CM484" s="149"/>
      <c r="CN484" s="149"/>
      <c r="CO484" s="149"/>
      <c r="CP484" s="149"/>
      <c r="CQ484" s="149"/>
      <c r="CR484" s="149"/>
      <c r="CS484" s="150"/>
      <c r="CT484" s="151"/>
      <c r="CW484" s="68"/>
      <c r="CX484" s="152"/>
    </row>
    <row r="485" spans="1:102">
      <c r="A485" s="289" t="s">
        <v>8334</v>
      </c>
      <c r="B485" s="146" t="s">
        <v>1038</v>
      </c>
      <c r="C485" s="147" t="str">
        <f>+_xlfn.XLOOKUP(B485,'R4'!B:B,'R4'!C:C)</f>
        <v>AMR - KAMYON - MAN - KH</v>
      </c>
      <c r="D485" s="147"/>
      <c r="E485" s="150" t="s">
        <v>5138</v>
      </c>
      <c r="F485" s="150" t="s">
        <v>38</v>
      </c>
      <c r="G485" s="150" t="s">
        <v>35</v>
      </c>
      <c r="H485" s="150" t="s">
        <v>8271</v>
      </c>
      <c r="I485" s="156"/>
      <c r="J485" s="148">
        <v>0</v>
      </c>
      <c r="K485" s="149">
        <v>0</v>
      </c>
      <c r="L485" s="149">
        <v>0</v>
      </c>
      <c r="M485" s="149">
        <v>0</v>
      </c>
      <c r="N485" s="149">
        <v>0</v>
      </c>
      <c r="O485" s="149">
        <v>0</v>
      </c>
      <c r="P485" s="149">
        <v>0</v>
      </c>
      <c r="Q485" s="149">
        <v>0</v>
      </c>
      <c r="R485" s="149">
        <v>0</v>
      </c>
      <c r="S485" s="149">
        <v>0</v>
      </c>
      <c r="T485" s="149">
        <v>0</v>
      </c>
      <c r="U485" s="149">
        <v>0</v>
      </c>
      <c r="V485" s="149">
        <v>0</v>
      </c>
      <c r="W485" s="149">
        <v>0</v>
      </c>
      <c r="X485" s="149">
        <v>0</v>
      </c>
      <c r="Y485" s="149">
        <v>0</v>
      </c>
      <c r="Z485" s="149">
        <v>1</v>
      </c>
      <c r="AA485" s="149">
        <v>1</v>
      </c>
      <c r="AB485" s="149">
        <v>1</v>
      </c>
      <c r="AC485" s="149">
        <v>1</v>
      </c>
      <c r="AD485" s="149">
        <v>1</v>
      </c>
      <c r="AE485" s="149">
        <v>1</v>
      </c>
      <c r="AF485" s="149">
        <v>1</v>
      </c>
      <c r="AG485" s="149">
        <v>1</v>
      </c>
      <c r="AH485" s="149">
        <v>1</v>
      </c>
      <c r="AI485" s="149">
        <v>1</v>
      </c>
      <c r="AJ485" s="149">
        <v>1</v>
      </c>
      <c r="AK485" s="149">
        <v>1</v>
      </c>
      <c r="AL485" s="149">
        <v>1</v>
      </c>
      <c r="AM485" s="149">
        <v>1</v>
      </c>
      <c r="AN485" s="149">
        <v>1</v>
      </c>
      <c r="AO485" s="149">
        <v>1</v>
      </c>
      <c r="AP485" s="149">
        <v>1</v>
      </c>
      <c r="AQ485" s="149">
        <v>1</v>
      </c>
      <c r="AR485" s="149">
        <v>1</v>
      </c>
      <c r="AS485" s="149">
        <v>1</v>
      </c>
      <c r="AT485" s="149">
        <v>1</v>
      </c>
      <c r="AU485" s="149">
        <v>1</v>
      </c>
      <c r="AV485" s="149">
        <v>1</v>
      </c>
      <c r="AW485" s="149">
        <v>1</v>
      </c>
      <c r="AX485" s="149">
        <v>1</v>
      </c>
      <c r="AY485" s="149">
        <v>1</v>
      </c>
      <c r="AZ485" s="149">
        <v>1</v>
      </c>
      <c r="BA485" s="149">
        <v>1</v>
      </c>
      <c r="BB485" s="149">
        <v>1</v>
      </c>
      <c r="BC485" s="149">
        <v>1</v>
      </c>
      <c r="BD485" s="149">
        <v>1</v>
      </c>
      <c r="BE485" s="149">
        <v>1</v>
      </c>
      <c r="BF485" s="149">
        <v>1</v>
      </c>
      <c r="BG485" s="149">
        <v>1</v>
      </c>
      <c r="BH485" s="149">
        <v>1</v>
      </c>
      <c r="BI485" s="149">
        <v>1</v>
      </c>
      <c r="BJ485" s="149">
        <v>1</v>
      </c>
      <c r="BK485" s="149">
        <v>1</v>
      </c>
      <c r="BL485" s="149">
        <v>1</v>
      </c>
      <c r="BM485" s="149">
        <v>1</v>
      </c>
      <c r="BN485" s="149">
        <v>1</v>
      </c>
      <c r="BO485" s="149">
        <v>1</v>
      </c>
      <c r="BP485" s="149">
        <v>1</v>
      </c>
      <c r="BQ485" s="149">
        <v>1</v>
      </c>
      <c r="BR485" s="149">
        <v>1</v>
      </c>
      <c r="BS485" s="149">
        <v>1</v>
      </c>
      <c r="BT485" s="149">
        <v>1</v>
      </c>
      <c r="BU485" s="149"/>
      <c r="BV485" s="149"/>
      <c r="BW485" s="149"/>
      <c r="BX485" s="149"/>
      <c r="BY485" s="149"/>
      <c r="BZ485" s="149"/>
      <c r="CA485" s="149"/>
      <c r="CB485" s="149"/>
      <c r="CC485" s="149"/>
      <c r="CD485" s="149"/>
      <c r="CE485" s="149"/>
      <c r="CF485" s="149"/>
      <c r="CG485" s="149"/>
      <c r="CH485" s="149"/>
      <c r="CI485" s="149"/>
      <c r="CJ485" s="149"/>
      <c r="CK485" s="149"/>
      <c r="CL485" s="149"/>
      <c r="CM485" s="149"/>
      <c r="CN485" s="149"/>
      <c r="CO485" s="149"/>
      <c r="CP485" s="149"/>
      <c r="CQ485" s="149"/>
      <c r="CR485" s="149"/>
      <c r="CS485" s="150"/>
      <c r="CT485" s="151"/>
      <c r="CW485" s="68"/>
      <c r="CX485" s="152"/>
    </row>
    <row r="486" spans="1:102">
      <c r="A486" s="289" t="s">
        <v>8334</v>
      </c>
      <c r="B486" s="146" t="s">
        <v>1041</v>
      </c>
      <c r="C486" s="147" t="str">
        <f>+_xlfn.XLOOKUP(B486,'R4'!B:B,'R4'!C:C)</f>
        <v>AMR - KAMYON - MAN - KH</v>
      </c>
      <c r="D486" s="147"/>
      <c r="E486" s="150" t="s">
        <v>5138</v>
      </c>
      <c r="F486" s="150" t="s">
        <v>38</v>
      </c>
      <c r="G486" s="150" t="s">
        <v>35</v>
      </c>
      <c r="H486" s="150" t="s">
        <v>8271</v>
      </c>
      <c r="I486" s="156"/>
      <c r="J486" s="148">
        <v>0</v>
      </c>
      <c r="K486" s="149">
        <v>0</v>
      </c>
      <c r="L486" s="149">
        <v>0</v>
      </c>
      <c r="M486" s="149">
        <v>0</v>
      </c>
      <c r="N486" s="149">
        <v>0</v>
      </c>
      <c r="O486" s="149">
        <v>0</v>
      </c>
      <c r="P486" s="149">
        <v>0</v>
      </c>
      <c r="Q486" s="149">
        <v>0</v>
      </c>
      <c r="R486" s="149">
        <v>0</v>
      </c>
      <c r="S486" s="149">
        <v>0</v>
      </c>
      <c r="T486" s="149">
        <v>0</v>
      </c>
      <c r="U486" s="149">
        <v>0</v>
      </c>
      <c r="V486" s="149">
        <v>0</v>
      </c>
      <c r="W486" s="149">
        <v>0</v>
      </c>
      <c r="X486" s="149">
        <v>0</v>
      </c>
      <c r="Y486" s="149">
        <v>0</v>
      </c>
      <c r="Z486" s="149">
        <v>1</v>
      </c>
      <c r="AA486" s="149">
        <v>1</v>
      </c>
      <c r="AB486" s="149">
        <v>1</v>
      </c>
      <c r="AC486" s="149">
        <v>1</v>
      </c>
      <c r="AD486" s="149">
        <v>1</v>
      </c>
      <c r="AE486" s="149">
        <v>1</v>
      </c>
      <c r="AF486" s="149">
        <v>1</v>
      </c>
      <c r="AG486" s="149">
        <v>1</v>
      </c>
      <c r="AH486" s="149">
        <v>1</v>
      </c>
      <c r="AI486" s="149">
        <v>1</v>
      </c>
      <c r="AJ486" s="149">
        <v>1</v>
      </c>
      <c r="AK486" s="149">
        <v>1</v>
      </c>
      <c r="AL486" s="149">
        <v>1</v>
      </c>
      <c r="AM486" s="149">
        <v>1</v>
      </c>
      <c r="AN486" s="149">
        <v>1</v>
      </c>
      <c r="AO486" s="149">
        <v>1</v>
      </c>
      <c r="AP486" s="149">
        <v>1</v>
      </c>
      <c r="AQ486" s="149">
        <v>1</v>
      </c>
      <c r="AR486" s="149">
        <v>1</v>
      </c>
      <c r="AS486" s="149">
        <v>1</v>
      </c>
      <c r="AT486" s="149">
        <v>1</v>
      </c>
      <c r="AU486" s="149">
        <v>1</v>
      </c>
      <c r="AV486" s="149">
        <v>1</v>
      </c>
      <c r="AW486" s="149">
        <v>1</v>
      </c>
      <c r="AX486" s="149">
        <v>1</v>
      </c>
      <c r="AY486" s="149">
        <v>1</v>
      </c>
      <c r="AZ486" s="149">
        <v>1</v>
      </c>
      <c r="BA486" s="149">
        <v>1</v>
      </c>
      <c r="BB486" s="149">
        <v>1</v>
      </c>
      <c r="BC486" s="149">
        <v>1</v>
      </c>
      <c r="BD486" s="149">
        <v>1</v>
      </c>
      <c r="BE486" s="149">
        <v>1</v>
      </c>
      <c r="BF486" s="149">
        <v>1</v>
      </c>
      <c r="BG486" s="149">
        <v>1</v>
      </c>
      <c r="BH486" s="149">
        <v>1</v>
      </c>
      <c r="BI486" s="149">
        <v>1</v>
      </c>
      <c r="BJ486" s="149">
        <v>1</v>
      </c>
      <c r="BK486" s="149">
        <v>1</v>
      </c>
      <c r="BL486" s="149">
        <v>1</v>
      </c>
      <c r="BM486" s="149">
        <v>1</v>
      </c>
      <c r="BN486" s="149">
        <v>1</v>
      </c>
      <c r="BO486" s="149">
        <v>1</v>
      </c>
      <c r="BP486" s="149">
        <v>1</v>
      </c>
      <c r="BQ486" s="149">
        <v>1</v>
      </c>
      <c r="BR486" s="149">
        <v>1</v>
      </c>
      <c r="BS486" s="149">
        <v>1</v>
      </c>
      <c r="BT486" s="149">
        <v>1</v>
      </c>
      <c r="BU486" s="149"/>
      <c r="BV486" s="149"/>
      <c r="BW486" s="149"/>
      <c r="BX486" s="149"/>
      <c r="BY486" s="149"/>
      <c r="BZ486" s="149"/>
      <c r="CA486" s="149"/>
      <c r="CB486" s="149"/>
      <c r="CC486" s="149"/>
      <c r="CD486" s="149"/>
      <c r="CE486" s="149"/>
      <c r="CF486" s="149"/>
      <c r="CG486" s="149"/>
      <c r="CH486" s="149"/>
      <c r="CI486" s="149"/>
      <c r="CJ486" s="149"/>
      <c r="CK486" s="149"/>
      <c r="CL486" s="149"/>
      <c r="CM486" s="149"/>
      <c r="CN486" s="149"/>
      <c r="CO486" s="149"/>
      <c r="CP486" s="149"/>
      <c r="CQ486" s="149"/>
      <c r="CR486" s="149"/>
      <c r="CS486" s="150"/>
      <c r="CT486" s="151"/>
      <c r="CW486" s="68"/>
      <c r="CX486" s="152"/>
    </row>
    <row r="487" spans="1:102">
      <c r="A487" s="289" t="s">
        <v>8334</v>
      </c>
      <c r="B487" s="146" t="s">
        <v>1044</v>
      </c>
      <c r="C487" s="147" t="str">
        <f>+_xlfn.XLOOKUP(B487,'R4'!B:B,'R4'!C:C)</f>
        <v>AMR - KAMYON - MAN - KH</v>
      </c>
      <c r="D487" s="147"/>
      <c r="E487" s="150" t="s">
        <v>5138</v>
      </c>
      <c r="F487" s="150" t="s">
        <v>38</v>
      </c>
      <c r="G487" s="150" t="s">
        <v>35</v>
      </c>
      <c r="H487" s="150" t="s">
        <v>8271</v>
      </c>
      <c r="I487" s="156"/>
      <c r="J487" s="148">
        <v>0</v>
      </c>
      <c r="K487" s="149">
        <v>0</v>
      </c>
      <c r="L487" s="149">
        <v>0</v>
      </c>
      <c r="M487" s="149">
        <v>0</v>
      </c>
      <c r="N487" s="149">
        <v>0</v>
      </c>
      <c r="O487" s="149">
        <v>0</v>
      </c>
      <c r="P487" s="149">
        <v>0</v>
      </c>
      <c r="Q487" s="149">
        <v>0</v>
      </c>
      <c r="R487" s="149">
        <v>0</v>
      </c>
      <c r="S487" s="149">
        <v>0</v>
      </c>
      <c r="T487" s="149">
        <v>0</v>
      </c>
      <c r="U487" s="149">
        <v>0</v>
      </c>
      <c r="V487" s="149">
        <v>0</v>
      </c>
      <c r="W487" s="149">
        <v>0</v>
      </c>
      <c r="X487" s="149">
        <v>0</v>
      </c>
      <c r="Y487" s="149">
        <v>0</v>
      </c>
      <c r="Z487" s="149">
        <v>1</v>
      </c>
      <c r="AA487" s="149">
        <v>1</v>
      </c>
      <c r="AB487" s="149">
        <v>1</v>
      </c>
      <c r="AC487" s="149">
        <v>1</v>
      </c>
      <c r="AD487" s="149">
        <v>1</v>
      </c>
      <c r="AE487" s="149">
        <v>1</v>
      </c>
      <c r="AF487" s="149">
        <v>1</v>
      </c>
      <c r="AG487" s="149">
        <v>1</v>
      </c>
      <c r="AH487" s="149">
        <v>1</v>
      </c>
      <c r="AI487" s="149">
        <v>1</v>
      </c>
      <c r="AJ487" s="149">
        <v>1</v>
      </c>
      <c r="AK487" s="149">
        <v>1</v>
      </c>
      <c r="AL487" s="149">
        <v>1</v>
      </c>
      <c r="AM487" s="149">
        <v>1</v>
      </c>
      <c r="AN487" s="149">
        <v>1</v>
      </c>
      <c r="AO487" s="149">
        <v>1</v>
      </c>
      <c r="AP487" s="149">
        <v>1</v>
      </c>
      <c r="AQ487" s="149">
        <v>1</v>
      </c>
      <c r="AR487" s="149">
        <v>1</v>
      </c>
      <c r="AS487" s="149">
        <v>1</v>
      </c>
      <c r="AT487" s="149">
        <v>1</v>
      </c>
      <c r="AU487" s="149">
        <v>1</v>
      </c>
      <c r="AV487" s="149">
        <v>1</v>
      </c>
      <c r="AW487" s="149">
        <v>1</v>
      </c>
      <c r="AX487" s="149">
        <v>1</v>
      </c>
      <c r="AY487" s="149">
        <v>1</v>
      </c>
      <c r="AZ487" s="149">
        <v>1</v>
      </c>
      <c r="BA487" s="149">
        <v>1</v>
      </c>
      <c r="BB487" s="149">
        <v>1</v>
      </c>
      <c r="BC487" s="149">
        <v>1</v>
      </c>
      <c r="BD487" s="149">
        <v>1</v>
      </c>
      <c r="BE487" s="149">
        <v>1</v>
      </c>
      <c r="BF487" s="149">
        <v>1</v>
      </c>
      <c r="BG487" s="149">
        <v>1</v>
      </c>
      <c r="BH487" s="149">
        <v>1</v>
      </c>
      <c r="BI487" s="149">
        <v>1</v>
      </c>
      <c r="BJ487" s="149">
        <v>1</v>
      </c>
      <c r="BK487" s="149">
        <v>1</v>
      </c>
      <c r="BL487" s="149">
        <v>1</v>
      </c>
      <c r="BM487" s="149">
        <v>1</v>
      </c>
      <c r="BN487" s="149">
        <v>1</v>
      </c>
      <c r="BO487" s="149">
        <v>1</v>
      </c>
      <c r="BP487" s="149">
        <v>1</v>
      </c>
      <c r="BQ487" s="149">
        <v>1</v>
      </c>
      <c r="BR487" s="149">
        <v>1</v>
      </c>
      <c r="BS487" s="149">
        <v>1</v>
      </c>
      <c r="BT487" s="149">
        <v>1</v>
      </c>
      <c r="BU487" s="149"/>
      <c r="BV487" s="149"/>
      <c r="BW487" s="149"/>
      <c r="BX487" s="149"/>
      <c r="BY487" s="149"/>
      <c r="BZ487" s="149"/>
      <c r="CA487" s="149"/>
      <c r="CB487" s="149"/>
      <c r="CC487" s="149"/>
      <c r="CD487" s="149"/>
      <c r="CE487" s="149"/>
      <c r="CF487" s="149"/>
      <c r="CG487" s="149"/>
      <c r="CH487" s="149"/>
      <c r="CI487" s="149"/>
      <c r="CJ487" s="149"/>
      <c r="CK487" s="149"/>
      <c r="CL487" s="149"/>
      <c r="CM487" s="149"/>
      <c r="CN487" s="149"/>
      <c r="CO487" s="149"/>
      <c r="CP487" s="149"/>
      <c r="CQ487" s="149"/>
      <c r="CR487" s="149"/>
      <c r="CS487" s="150"/>
      <c r="CT487" s="151"/>
      <c r="CW487" s="68"/>
      <c r="CX487" s="152"/>
    </row>
    <row r="488" spans="1:102">
      <c r="A488" s="289" t="s">
        <v>8334</v>
      </c>
      <c r="B488" s="146" t="s">
        <v>1047</v>
      </c>
      <c r="C488" s="147" t="str">
        <f>+_xlfn.XLOOKUP(B488,'R4'!B:B,'R4'!C:C)</f>
        <v>AMR - KAMYON - MAN - KH</v>
      </c>
      <c r="D488" s="147"/>
      <c r="E488" s="150" t="s">
        <v>5138</v>
      </c>
      <c r="F488" s="150" t="s">
        <v>38</v>
      </c>
      <c r="G488" s="150" t="s">
        <v>35</v>
      </c>
      <c r="H488" s="150" t="s">
        <v>8271</v>
      </c>
      <c r="I488" s="156"/>
      <c r="J488" s="148">
        <v>0</v>
      </c>
      <c r="K488" s="149">
        <v>0</v>
      </c>
      <c r="L488" s="149">
        <v>0</v>
      </c>
      <c r="M488" s="149">
        <v>0</v>
      </c>
      <c r="N488" s="149">
        <v>0</v>
      </c>
      <c r="O488" s="149">
        <v>0</v>
      </c>
      <c r="P488" s="149">
        <v>0</v>
      </c>
      <c r="Q488" s="149">
        <v>0</v>
      </c>
      <c r="R488" s="149">
        <v>0</v>
      </c>
      <c r="S488" s="149">
        <v>0</v>
      </c>
      <c r="T488" s="149">
        <v>0</v>
      </c>
      <c r="U488" s="149">
        <v>0</v>
      </c>
      <c r="V488" s="149">
        <v>0</v>
      </c>
      <c r="W488" s="149">
        <v>0</v>
      </c>
      <c r="X488" s="149">
        <v>0</v>
      </c>
      <c r="Y488" s="149">
        <v>0</v>
      </c>
      <c r="Z488" s="149">
        <v>0</v>
      </c>
      <c r="AA488" s="149">
        <v>1</v>
      </c>
      <c r="AB488" s="149">
        <v>1</v>
      </c>
      <c r="AC488" s="149">
        <v>1</v>
      </c>
      <c r="AD488" s="149">
        <v>1</v>
      </c>
      <c r="AE488" s="149">
        <v>1</v>
      </c>
      <c r="AF488" s="149">
        <v>1</v>
      </c>
      <c r="AG488" s="149">
        <v>1</v>
      </c>
      <c r="AH488" s="149">
        <v>1</v>
      </c>
      <c r="AI488" s="149">
        <v>1</v>
      </c>
      <c r="AJ488" s="149">
        <v>1</v>
      </c>
      <c r="AK488" s="149">
        <v>1</v>
      </c>
      <c r="AL488" s="149">
        <v>1</v>
      </c>
      <c r="AM488" s="149">
        <v>1</v>
      </c>
      <c r="AN488" s="149">
        <v>1</v>
      </c>
      <c r="AO488" s="149">
        <v>1</v>
      </c>
      <c r="AP488" s="149">
        <v>1</v>
      </c>
      <c r="AQ488" s="149">
        <v>1</v>
      </c>
      <c r="AR488" s="149">
        <v>1</v>
      </c>
      <c r="AS488" s="149">
        <v>1</v>
      </c>
      <c r="AT488" s="149">
        <v>1</v>
      </c>
      <c r="AU488" s="149">
        <v>1</v>
      </c>
      <c r="AV488" s="149">
        <v>1</v>
      </c>
      <c r="AW488" s="149">
        <v>1</v>
      </c>
      <c r="AX488" s="149">
        <v>1</v>
      </c>
      <c r="AY488" s="149">
        <v>1</v>
      </c>
      <c r="AZ488" s="149">
        <v>1</v>
      </c>
      <c r="BA488" s="149">
        <v>1</v>
      </c>
      <c r="BB488" s="149">
        <v>1</v>
      </c>
      <c r="BC488" s="149">
        <v>1</v>
      </c>
      <c r="BD488" s="149">
        <v>1</v>
      </c>
      <c r="BE488" s="149">
        <v>1</v>
      </c>
      <c r="BF488" s="149">
        <v>1</v>
      </c>
      <c r="BG488" s="149">
        <v>1</v>
      </c>
      <c r="BH488" s="149">
        <v>1</v>
      </c>
      <c r="BI488" s="149">
        <v>1</v>
      </c>
      <c r="BJ488" s="149">
        <v>1</v>
      </c>
      <c r="BK488" s="149">
        <v>1</v>
      </c>
      <c r="BL488" s="149">
        <v>1</v>
      </c>
      <c r="BM488" s="149">
        <v>1</v>
      </c>
      <c r="BN488" s="149">
        <v>1</v>
      </c>
      <c r="BO488" s="149">
        <v>1</v>
      </c>
      <c r="BP488" s="149">
        <v>1</v>
      </c>
      <c r="BQ488" s="149">
        <v>1</v>
      </c>
      <c r="BR488" s="149">
        <v>1</v>
      </c>
      <c r="BS488" s="149">
        <v>1</v>
      </c>
      <c r="BT488" s="149">
        <v>1</v>
      </c>
      <c r="BU488" s="149"/>
      <c r="BV488" s="149"/>
      <c r="BW488" s="149"/>
      <c r="BX488" s="149"/>
      <c r="BY488" s="149"/>
      <c r="BZ488" s="149"/>
      <c r="CA488" s="149"/>
      <c r="CB488" s="149"/>
      <c r="CC488" s="149"/>
      <c r="CD488" s="149"/>
      <c r="CE488" s="149"/>
      <c r="CF488" s="149"/>
      <c r="CG488" s="149"/>
      <c r="CH488" s="149"/>
      <c r="CI488" s="149"/>
      <c r="CJ488" s="149"/>
      <c r="CK488" s="149"/>
      <c r="CL488" s="149"/>
      <c r="CM488" s="149"/>
      <c r="CN488" s="149"/>
      <c r="CO488" s="149"/>
      <c r="CP488" s="149"/>
      <c r="CQ488" s="149"/>
      <c r="CR488" s="149"/>
      <c r="CS488" s="150"/>
      <c r="CT488" s="151"/>
      <c r="CW488" s="68"/>
      <c r="CX488" s="152"/>
    </row>
    <row r="489" spans="1:102">
      <c r="A489" s="289" t="s">
        <v>8334</v>
      </c>
      <c r="B489" s="146" t="s">
        <v>1050</v>
      </c>
      <c r="C489" s="147" t="str">
        <f>+_xlfn.XLOOKUP(B489,'R4'!B:B,'R4'!C:C)</f>
        <v>AMR - KAMYON - MAN - KH</v>
      </c>
      <c r="D489" s="147"/>
      <c r="E489" s="150" t="s">
        <v>5138</v>
      </c>
      <c r="F489" s="150" t="s">
        <v>38</v>
      </c>
      <c r="G489" s="150" t="s">
        <v>35</v>
      </c>
      <c r="H489" s="150" t="s">
        <v>8271</v>
      </c>
      <c r="I489" s="156"/>
      <c r="J489" s="148">
        <v>0</v>
      </c>
      <c r="K489" s="149">
        <v>0</v>
      </c>
      <c r="L489" s="149">
        <v>0</v>
      </c>
      <c r="M489" s="149">
        <v>0</v>
      </c>
      <c r="N489" s="149">
        <v>0</v>
      </c>
      <c r="O489" s="149">
        <v>0</v>
      </c>
      <c r="P489" s="149">
        <v>0</v>
      </c>
      <c r="Q489" s="149">
        <v>0</v>
      </c>
      <c r="R489" s="149">
        <v>0</v>
      </c>
      <c r="S489" s="149">
        <v>0</v>
      </c>
      <c r="T489" s="149">
        <v>0</v>
      </c>
      <c r="U489" s="149">
        <v>0</v>
      </c>
      <c r="V489" s="149">
        <v>0</v>
      </c>
      <c r="W489" s="149">
        <v>0</v>
      </c>
      <c r="X489" s="149">
        <v>0</v>
      </c>
      <c r="Y489" s="149">
        <v>0</v>
      </c>
      <c r="Z489" s="149">
        <v>0</v>
      </c>
      <c r="AA489" s="149">
        <v>1</v>
      </c>
      <c r="AB489" s="149">
        <v>1</v>
      </c>
      <c r="AC489" s="149">
        <v>1</v>
      </c>
      <c r="AD489" s="149">
        <v>1</v>
      </c>
      <c r="AE489" s="149">
        <v>1</v>
      </c>
      <c r="AF489" s="149">
        <v>1</v>
      </c>
      <c r="AG489" s="149">
        <v>1</v>
      </c>
      <c r="AH489" s="149">
        <v>1</v>
      </c>
      <c r="AI489" s="149">
        <v>1</v>
      </c>
      <c r="AJ489" s="149">
        <v>1</v>
      </c>
      <c r="AK489" s="149">
        <v>1</v>
      </c>
      <c r="AL489" s="149">
        <v>1</v>
      </c>
      <c r="AM489" s="149">
        <v>1</v>
      </c>
      <c r="AN489" s="149">
        <v>1</v>
      </c>
      <c r="AO489" s="149">
        <v>1</v>
      </c>
      <c r="AP489" s="149">
        <v>1</v>
      </c>
      <c r="AQ489" s="149">
        <v>1</v>
      </c>
      <c r="AR489" s="149">
        <v>1</v>
      </c>
      <c r="AS489" s="149">
        <v>1</v>
      </c>
      <c r="AT489" s="149">
        <v>1</v>
      </c>
      <c r="AU489" s="149">
        <v>1</v>
      </c>
      <c r="AV489" s="149">
        <v>1</v>
      </c>
      <c r="AW489" s="149">
        <v>1</v>
      </c>
      <c r="AX489" s="149">
        <v>1</v>
      </c>
      <c r="AY489" s="149">
        <v>1</v>
      </c>
      <c r="AZ489" s="149">
        <v>1</v>
      </c>
      <c r="BA489" s="149">
        <v>1</v>
      </c>
      <c r="BB489" s="149">
        <v>1</v>
      </c>
      <c r="BC489" s="149">
        <v>1</v>
      </c>
      <c r="BD489" s="149">
        <v>1</v>
      </c>
      <c r="BE489" s="149">
        <v>1</v>
      </c>
      <c r="BF489" s="149">
        <v>1</v>
      </c>
      <c r="BG489" s="149">
        <v>1</v>
      </c>
      <c r="BH489" s="149">
        <v>1</v>
      </c>
      <c r="BI489" s="149">
        <v>1</v>
      </c>
      <c r="BJ489" s="149">
        <v>1</v>
      </c>
      <c r="BK489" s="149">
        <v>1</v>
      </c>
      <c r="BL489" s="149">
        <v>1</v>
      </c>
      <c r="BM489" s="149">
        <v>1</v>
      </c>
      <c r="BN489" s="149">
        <v>1</v>
      </c>
      <c r="BO489" s="149">
        <v>1</v>
      </c>
      <c r="BP489" s="149">
        <v>1</v>
      </c>
      <c r="BQ489" s="149">
        <v>1</v>
      </c>
      <c r="BR489" s="149">
        <v>1</v>
      </c>
      <c r="BS489" s="149">
        <v>1</v>
      </c>
      <c r="BT489" s="149">
        <v>1</v>
      </c>
      <c r="BU489" s="149"/>
      <c r="BV489" s="149"/>
      <c r="BW489" s="149"/>
      <c r="BX489" s="149"/>
      <c r="BY489" s="149"/>
      <c r="BZ489" s="149"/>
      <c r="CA489" s="149"/>
      <c r="CB489" s="149"/>
      <c r="CC489" s="149"/>
      <c r="CD489" s="149"/>
      <c r="CE489" s="149"/>
      <c r="CF489" s="149"/>
      <c r="CG489" s="149"/>
      <c r="CH489" s="149"/>
      <c r="CI489" s="149"/>
      <c r="CJ489" s="149"/>
      <c r="CK489" s="149"/>
      <c r="CL489" s="149"/>
      <c r="CM489" s="149"/>
      <c r="CN489" s="149"/>
      <c r="CO489" s="149"/>
      <c r="CP489" s="149"/>
      <c r="CQ489" s="149"/>
      <c r="CR489" s="149"/>
      <c r="CS489" s="150"/>
      <c r="CT489" s="151"/>
      <c r="CW489" s="68"/>
      <c r="CX489" s="152"/>
    </row>
    <row r="490" spans="1:102">
      <c r="A490" s="289" t="s">
        <v>8334</v>
      </c>
      <c r="B490" s="146" t="s">
        <v>7505</v>
      </c>
      <c r="C490" s="147" t="str">
        <f>+_xlfn.XLOOKUP(B490,'R4'!B:B,'R4'!C:C)</f>
        <v>AMR - KAMYON - MAN - KH - GENERİC</v>
      </c>
      <c r="D490" s="147"/>
      <c r="E490" s="150" t="s">
        <v>5138</v>
      </c>
      <c r="F490" s="150" t="s">
        <v>38</v>
      </c>
      <c r="G490" s="150" t="s">
        <v>35</v>
      </c>
      <c r="H490" s="150" t="s">
        <v>8271</v>
      </c>
      <c r="I490" s="156"/>
      <c r="J490" s="148">
        <v>0</v>
      </c>
      <c r="K490" s="149">
        <v>0</v>
      </c>
      <c r="L490" s="149">
        <v>0</v>
      </c>
      <c r="M490" s="149">
        <v>0</v>
      </c>
      <c r="N490" s="149">
        <v>0</v>
      </c>
      <c r="O490" s="149">
        <v>0</v>
      </c>
      <c r="P490" s="149">
        <v>0</v>
      </c>
      <c r="Q490" s="149">
        <v>0</v>
      </c>
      <c r="R490" s="149">
        <v>0</v>
      </c>
      <c r="S490" s="149">
        <v>0</v>
      </c>
      <c r="T490" s="149">
        <v>0</v>
      </c>
      <c r="U490" s="149">
        <v>5</v>
      </c>
      <c r="V490" s="149">
        <v>5</v>
      </c>
      <c r="W490" s="149">
        <v>5</v>
      </c>
      <c r="X490" s="149">
        <v>5</v>
      </c>
      <c r="Y490" s="149">
        <v>5</v>
      </c>
      <c r="Z490" s="149">
        <v>5</v>
      </c>
      <c r="AA490" s="149">
        <v>5</v>
      </c>
      <c r="AB490" s="149">
        <v>5</v>
      </c>
      <c r="AC490" s="149">
        <v>5</v>
      </c>
      <c r="AD490" s="149">
        <v>8</v>
      </c>
      <c r="AE490" s="149">
        <v>8</v>
      </c>
      <c r="AF490" s="149">
        <v>8</v>
      </c>
      <c r="AG490" s="149">
        <v>8</v>
      </c>
      <c r="AH490" s="149">
        <v>8</v>
      </c>
      <c r="AI490" s="149">
        <v>8</v>
      </c>
      <c r="AJ490" s="149">
        <v>8</v>
      </c>
      <c r="AK490" s="149">
        <v>8</v>
      </c>
      <c r="AL490" s="149">
        <v>8</v>
      </c>
      <c r="AM490" s="149">
        <v>8</v>
      </c>
      <c r="AN490" s="149">
        <v>8</v>
      </c>
      <c r="AO490" s="149">
        <v>8</v>
      </c>
      <c r="AP490" s="149">
        <v>8</v>
      </c>
      <c r="AQ490" s="149">
        <v>8</v>
      </c>
      <c r="AR490" s="149">
        <v>8</v>
      </c>
      <c r="AS490" s="149">
        <v>8</v>
      </c>
      <c r="AT490" s="149">
        <v>8</v>
      </c>
      <c r="AU490" s="149">
        <v>8</v>
      </c>
      <c r="AV490" s="149">
        <v>8</v>
      </c>
      <c r="AW490" s="149">
        <v>8</v>
      </c>
      <c r="AX490" s="149">
        <v>8</v>
      </c>
      <c r="AY490" s="149">
        <v>8</v>
      </c>
      <c r="AZ490" s="149">
        <v>8</v>
      </c>
      <c r="BA490" s="149">
        <v>8</v>
      </c>
      <c r="BB490" s="149">
        <v>8</v>
      </c>
      <c r="BC490" s="149">
        <v>8</v>
      </c>
      <c r="BD490" s="149">
        <v>8</v>
      </c>
      <c r="BE490" s="149">
        <v>8</v>
      </c>
      <c r="BF490" s="149">
        <v>8</v>
      </c>
      <c r="BG490" s="149">
        <v>8</v>
      </c>
      <c r="BH490" s="149">
        <v>8</v>
      </c>
      <c r="BI490" s="149">
        <v>8</v>
      </c>
      <c r="BJ490" s="149">
        <v>8</v>
      </c>
      <c r="BK490" s="149">
        <v>8</v>
      </c>
      <c r="BL490" s="149">
        <v>8</v>
      </c>
      <c r="BM490" s="149">
        <v>8</v>
      </c>
      <c r="BN490" s="149">
        <v>8</v>
      </c>
      <c r="BO490" s="149">
        <v>8</v>
      </c>
      <c r="BP490" s="149">
        <v>8</v>
      </c>
      <c r="BQ490" s="149">
        <v>8</v>
      </c>
      <c r="BR490" s="149">
        <v>8</v>
      </c>
      <c r="BS490" s="149">
        <v>8</v>
      </c>
      <c r="BT490" s="149">
        <v>8</v>
      </c>
      <c r="BU490" s="149"/>
      <c r="BV490" s="149"/>
      <c r="BW490" s="149"/>
      <c r="BX490" s="149"/>
      <c r="BY490" s="149"/>
      <c r="BZ490" s="149"/>
      <c r="CA490" s="149"/>
      <c r="CB490" s="149"/>
      <c r="CC490" s="149"/>
      <c r="CD490" s="149"/>
      <c r="CE490" s="149"/>
      <c r="CF490" s="149"/>
      <c r="CG490" s="149"/>
      <c r="CH490" s="149"/>
      <c r="CI490" s="149"/>
      <c r="CJ490" s="149"/>
      <c r="CK490" s="149"/>
      <c r="CL490" s="149"/>
      <c r="CM490" s="149"/>
      <c r="CN490" s="149"/>
      <c r="CO490" s="149"/>
      <c r="CP490" s="149"/>
      <c r="CQ490" s="149"/>
      <c r="CR490" s="149"/>
      <c r="CS490" s="150"/>
      <c r="CT490" s="151"/>
      <c r="CW490" s="68"/>
      <c r="CX490" s="152"/>
    </row>
    <row r="491" spans="1:102">
      <c r="A491" s="289" t="s">
        <v>8334</v>
      </c>
      <c r="B491" s="146" t="s">
        <v>1053</v>
      </c>
      <c r="C491" s="147" t="str">
        <f>+_xlfn.XLOOKUP(B491,'R4'!B:B,'R4'!C:C)</f>
        <v>AMR - KAMYON - MAN - KH</v>
      </c>
      <c r="D491" s="147"/>
      <c r="E491" s="150" t="s">
        <v>5138</v>
      </c>
      <c r="F491" s="150" t="s">
        <v>38</v>
      </c>
      <c r="G491" s="150" t="s">
        <v>35</v>
      </c>
      <c r="H491" s="150" t="s">
        <v>8271</v>
      </c>
      <c r="I491" s="156"/>
      <c r="J491" s="148">
        <v>0</v>
      </c>
      <c r="K491" s="149">
        <v>0</v>
      </c>
      <c r="L491" s="149">
        <v>0</v>
      </c>
      <c r="M491" s="149">
        <v>0</v>
      </c>
      <c r="N491" s="149">
        <v>0</v>
      </c>
      <c r="O491" s="149">
        <v>0</v>
      </c>
      <c r="P491" s="149">
        <v>0</v>
      </c>
      <c r="Q491" s="149">
        <v>0</v>
      </c>
      <c r="R491" s="149">
        <v>0</v>
      </c>
      <c r="S491" s="149">
        <v>0</v>
      </c>
      <c r="T491" s="149">
        <v>0</v>
      </c>
      <c r="U491" s="149">
        <v>0</v>
      </c>
      <c r="V491" s="149">
        <v>0</v>
      </c>
      <c r="W491" s="149">
        <v>0</v>
      </c>
      <c r="X491" s="149">
        <v>0</v>
      </c>
      <c r="Y491" s="149">
        <v>0</v>
      </c>
      <c r="Z491" s="149">
        <v>0</v>
      </c>
      <c r="AA491" s="149">
        <v>1</v>
      </c>
      <c r="AB491" s="149">
        <v>1</v>
      </c>
      <c r="AC491" s="149">
        <v>1</v>
      </c>
      <c r="AD491" s="149">
        <v>1</v>
      </c>
      <c r="AE491" s="149">
        <v>1</v>
      </c>
      <c r="AF491" s="149">
        <v>1</v>
      </c>
      <c r="AG491" s="149">
        <v>1</v>
      </c>
      <c r="AH491" s="149">
        <v>1</v>
      </c>
      <c r="AI491" s="149">
        <v>1</v>
      </c>
      <c r="AJ491" s="149">
        <v>1</v>
      </c>
      <c r="AK491" s="149">
        <v>1</v>
      </c>
      <c r="AL491" s="149">
        <v>1</v>
      </c>
      <c r="AM491" s="149">
        <v>1</v>
      </c>
      <c r="AN491" s="149">
        <v>1</v>
      </c>
      <c r="AO491" s="149">
        <v>1</v>
      </c>
      <c r="AP491" s="149">
        <v>1</v>
      </c>
      <c r="AQ491" s="149">
        <v>1</v>
      </c>
      <c r="AR491" s="149">
        <v>1</v>
      </c>
      <c r="AS491" s="149">
        <v>1</v>
      </c>
      <c r="AT491" s="149">
        <v>1</v>
      </c>
      <c r="AU491" s="149">
        <v>1</v>
      </c>
      <c r="AV491" s="149">
        <v>1</v>
      </c>
      <c r="AW491" s="149">
        <v>1</v>
      </c>
      <c r="AX491" s="149">
        <v>1</v>
      </c>
      <c r="AY491" s="149">
        <v>1</v>
      </c>
      <c r="AZ491" s="149">
        <v>1</v>
      </c>
      <c r="BA491" s="149">
        <v>1</v>
      </c>
      <c r="BB491" s="149">
        <v>1</v>
      </c>
      <c r="BC491" s="149">
        <v>1</v>
      </c>
      <c r="BD491" s="149">
        <v>1</v>
      </c>
      <c r="BE491" s="149">
        <v>1</v>
      </c>
      <c r="BF491" s="149">
        <v>1</v>
      </c>
      <c r="BG491" s="149">
        <v>1</v>
      </c>
      <c r="BH491" s="149">
        <v>1</v>
      </c>
      <c r="BI491" s="149">
        <v>1</v>
      </c>
      <c r="BJ491" s="149">
        <v>1</v>
      </c>
      <c r="BK491" s="149">
        <v>1</v>
      </c>
      <c r="BL491" s="149">
        <v>1</v>
      </c>
      <c r="BM491" s="149">
        <v>1</v>
      </c>
      <c r="BN491" s="149">
        <v>1</v>
      </c>
      <c r="BO491" s="149">
        <v>1</v>
      </c>
      <c r="BP491" s="149">
        <v>1</v>
      </c>
      <c r="BQ491" s="149">
        <v>1</v>
      </c>
      <c r="BR491" s="149">
        <v>1</v>
      </c>
      <c r="BS491" s="149">
        <v>1</v>
      </c>
      <c r="BT491" s="149">
        <v>1</v>
      </c>
      <c r="BU491" s="149"/>
      <c r="BV491" s="149"/>
      <c r="BW491" s="149"/>
      <c r="BX491" s="149"/>
      <c r="BY491" s="149"/>
      <c r="BZ491" s="149"/>
      <c r="CA491" s="149"/>
      <c r="CB491" s="149"/>
      <c r="CC491" s="149"/>
      <c r="CD491" s="149"/>
      <c r="CE491" s="149"/>
      <c r="CF491" s="149"/>
      <c r="CG491" s="149"/>
      <c r="CH491" s="149"/>
      <c r="CI491" s="149"/>
      <c r="CJ491" s="149"/>
      <c r="CK491" s="149"/>
      <c r="CL491" s="149"/>
      <c r="CM491" s="149"/>
      <c r="CN491" s="149"/>
      <c r="CO491" s="149"/>
      <c r="CP491" s="149"/>
      <c r="CQ491" s="149"/>
      <c r="CR491" s="149"/>
      <c r="CS491" s="150"/>
      <c r="CT491" s="151"/>
      <c r="CW491" s="68"/>
      <c r="CX491" s="152"/>
    </row>
    <row r="492" spans="1:102">
      <c r="A492" s="289" t="s">
        <v>8334</v>
      </c>
      <c r="B492" s="146" t="s">
        <v>1056</v>
      </c>
      <c r="C492" s="147" t="str">
        <f>+_xlfn.XLOOKUP(B492,'R4'!B:B,'R4'!C:C)</f>
        <v>AMR - KAMYON - MAN - KH</v>
      </c>
      <c r="D492" s="147"/>
      <c r="E492" s="150" t="s">
        <v>5155</v>
      </c>
      <c r="F492" s="150" t="s">
        <v>38</v>
      </c>
      <c r="G492" s="150" t="s">
        <v>35</v>
      </c>
      <c r="H492" s="150" t="s">
        <v>8271</v>
      </c>
      <c r="I492" s="156"/>
      <c r="J492" s="148">
        <v>0</v>
      </c>
      <c r="K492" s="149">
        <v>0</v>
      </c>
      <c r="L492" s="149">
        <v>0</v>
      </c>
      <c r="M492" s="149">
        <v>0</v>
      </c>
      <c r="N492" s="149">
        <v>0</v>
      </c>
      <c r="O492" s="149">
        <v>0</v>
      </c>
      <c r="P492" s="149">
        <v>0</v>
      </c>
      <c r="Q492" s="149">
        <v>0</v>
      </c>
      <c r="R492" s="149">
        <v>0</v>
      </c>
      <c r="S492" s="149">
        <v>0</v>
      </c>
      <c r="T492" s="149">
        <v>0</v>
      </c>
      <c r="U492" s="149">
        <v>0</v>
      </c>
      <c r="V492" s="149">
        <v>0</v>
      </c>
      <c r="W492" s="149">
        <v>0</v>
      </c>
      <c r="X492" s="149">
        <v>0</v>
      </c>
      <c r="Y492" s="149">
        <v>0</v>
      </c>
      <c r="Z492" s="149">
        <v>0</v>
      </c>
      <c r="AA492" s="149">
        <v>1</v>
      </c>
      <c r="AB492" s="149">
        <v>1</v>
      </c>
      <c r="AC492" s="149">
        <v>1</v>
      </c>
      <c r="AD492" s="149">
        <v>1</v>
      </c>
      <c r="AE492" s="149">
        <v>1</v>
      </c>
      <c r="AF492" s="149">
        <v>1</v>
      </c>
      <c r="AG492" s="149">
        <v>1</v>
      </c>
      <c r="AH492" s="149">
        <v>1</v>
      </c>
      <c r="AI492" s="149">
        <v>1</v>
      </c>
      <c r="AJ492" s="149">
        <v>1</v>
      </c>
      <c r="AK492" s="149">
        <v>1</v>
      </c>
      <c r="AL492" s="149">
        <v>1</v>
      </c>
      <c r="AM492" s="149">
        <v>1</v>
      </c>
      <c r="AN492" s="149">
        <v>1</v>
      </c>
      <c r="AO492" s="149">
        <v>1</v>
      </c>
      <c r="AP492" s="149">
        <v>1</v>
      </c>
      <c r="AQ492" s="149">
        <v>1</v>
      </c>
      <c r="AR492" s="149">
        <v>1</v>
      </c>
      <c r="AS492" s="149">
        <v>1</v>
      </c>
      <c r="AT492" s="149">
        <v>1</v>
      </c>
      <c r="AU492" s="149">
        <v>1</v>
      </c>
      <c r="AV492" s="149">
        <v>1</v>
      </c>
      <c r="AW492" s="149">
        <v>1</v>
      </c>
      <c r="AX492" s="149">
        <v>1</v>
      </c>
      <c r="AY492" s="149">
        <v>1</v>
      </c>
      <c r="AZ492" s="149">
        <v>1</v>
      </c>
      <c r="BA492" s="149">
        <v>1</v>
      </c>
      <c r="BB492" s="149">
        <v>1</v>
      </c>
      <c r="BC492" s="149">
        <v>1</v>
      </c>
      <c r="BD492" s="149">
        <v>1</v>
      </c>
      <c r="BE492" s="149">
        <v>1</v>
      </c>
      <c r="BF492" s="149">
        <v>1</v>
      </c>
      <c r="BG492" s="149">
        <v>1</v>
      </c>
      <c r="BH492" s="149">
        <v>1</v>
      </c>
      <c r="BI492" s="149">
        <v>1</v>
      </c>
      <c r="BJ492" s="149">
        <v>1</v>
      </c>
      <c r="BK492" s="149">
        <v>1</v>
      </c>
      <c r="BL492" s="149">
        <v>1</v>
      </c>
      <c r="BM492" s="149">
        <v>1</v>
      </c>
      <c r="BN492" s="149">
        <v>1</v>
      </c>
      <c r="BO492" s="149">
        <v>1</v>
      </c>
      <c r="BP492" s="149">
        <v>1</v>
      </c>
      <c r="BQ492" s="149">
        <v>1</v>
      </c>
      <c r="BR492" s="149">
        <v>1</v>
      </c>
      <c r="BS492" s="149">
        <v>1</v>
      </c>
      <c r="BT492" s="149">
        <v>1</v>
      </c>
      <c r="BU492" s="149"/>
      <c r="BV492" s="149"/>
      <c r="BW492" s="149"/>
      <c r="BX492" s="149"/>
      <c r="BY492" s="149"/>
      <c r="BZ492" s="149"/>
      <c r="CA492" s="149"/>
      <c r="CB492" s="149"/>
      <c r="CC492" s="149"/>
      <c r="CD492" s="149"/>
      <c r="CE492" s="149"/>
      <c r="CF492" s="149"/>
      <c r="CG492" s="149"/>
      <c r="CH492" s="149"/>
      <c r="CI492" s="149"/>
      <c r="CJ492" s="149"/>
      <c r="CK492" s="149"/>
      <c r="CL492" s="149"/>
      <c r="CM492" s="149"/>
      <c r="CN492" s="149"/>
      <c r="CO492" s="149"/>
      <c r="CP492" s="149"/>
      <c r="CQ492" s="149"/>
      <c r="CR492" s="149"/>
      <c r="CS492" s="150"/>
      <c r="CT492" s="151"/>
      <c r="CW492" s="68"/>
      <c r="CX492" s="152"/>
    </row>
    <row r="493" spans="1:102">
      <c r="A493" s="289" t="s">
        <v>8334</v>
      </c>
      <c r="B493" s="146" t="s">
        <v>1059</v>
      </c>
      <c r="C493" s="147" t="str">
        <f>+_xlfn.XLOOKUP(B493,'R4'!B:B,'R4'!C:C)</f>
        <v>AMR - KAMYON - MAN - KH</v>
      </c>
      <c r="D493" s="147"/>
      <c r="E493" s="150" t="s">
        <v>5135</v>
      </c>
      <c r="F493" s="150" t="s">
        <v>38</v>
      </c>
      <c r="G493" s="150" t="s">
        <v>35</v>
      </c>
      <c r="H493" s="150" t="s">
        <v>8271</v>
      </c>
      <c r="I493" s="156"/>
      <c r="J493" s="148">
        <v>0</v>
      </c>
      <c r="K493" s="149">
        <v>0</v>
      </c>
      <c r="L493" s="149">
        <v>0</v>
      </c>
      <c r="M493" s="149">
        <v>0</v>
      </c>
      <c r="N493" s="149">
        <v>0</v>
      </c>
      <c r="O493" s="149">
        <v>0</v>
      </c>
      <c r="P493" s="149">
        <v>0</v>
      </c>
      <c r="Q493" s="149">
        <v>0</v>
      </c>
      <c r="R493" s="149">
        <v>0</v>
      </c>
      <c r="S493" s="149">
        <v>0</v>
      </c>
      <c r="T493" s="149">
        <v>0</v>
      </c>
      <c r="U493" s="149">
        <v>0</v>
      </c>
      <c r="V493" s="149">
        <v>0</v>
      </c>
      <c r="W493" s="149">
        <v>0</v>
      </c>
      <c r="X493" s="149">
        <v>0</v>
      </c>
      <c r="Y493" s="149">
        <v>0</v>
      </c>
      <c r="Z493" s="149">
        <v>0</v>
      </c>
      <c r="AA493" s="149">
        <v>1</v>
      </c>
      <c r="AB493" s="149">
        <v>1</v>
      </c>
      <c r="AC493" s="149">
        <v>1</v>
      </c>
      <c r="AD493" s="149">
        <v>1</v>
      </c>
      <c r="AE493" s="149">
        <v>1</v>
      </c>
      <c r="AF493" s="149">
        <v>1</v>
      </c>
      <c r="AG493" s="149">
        <v>1</v>
      </c>
      <c r="AH493" s="149">
        <v>1</v>
      </c>
      <c r="AI493" s="149">
        <v>1</v>
      </c>
      <c r="AJ493" s="149">
        <v>1</v>
      </c>
      <c r="AK493" s="149">
        <v>1</v>
      </c>
      <c r="AL493" s="149">
        <v>1</v>
      </c>
      <c r="AM493" s="149">
        <v>1</v>
      </c>
      <c r="AN493" s="149">
        <v>1</v>
      </c>
      <c r="AO493" s="149">
        <v>1</v>
      </c>
      <c r="AP493" s="149">
        <v>1</v>
      </c>
      <c r="AQ493" s="149">
        <v>1</v>
      </c>
      <c r="AR493" s="149">
        <v>1</v>
      </c>
      <c r="AS493" s="149">
        <v>1</v>
      </c>
      <c r="AT493" s="149">
        <v>1</v>
      </c>
      <c r="AU493" s="149">
        <v>1</v>
      </c>
      <c r="AV493" s="149">
        <v>1</v>
      </c>
      <c r="AW493" s="149">
        <v>1</v>
      </c>
      <c r="AX493" s="149">
        <v>1</v>
      </c>
      <c r="AY493" s="149">
        <v>1</v>
      </c>
      <c r="AZ493" s="149">
        <v>1</v>
      </c>
      <c r="BA493" s="149">
        <v>1</v>
      </c>
      <c r="BB493" s="149">
        <v>1</v>
      </c>
      <c r="BC493" s="149">
        <v>1</v>
      </c>
      <c r="BD493" s="149">
        <v>1</v>
      </c>
      <c r="BE493" s="149">
        <v>1</v>
      </c>
      <c r="BF493" s="149">
        <v>1</v>
      </c>
      <c r="BG493" s="149">
        <v>1</v>
      </c>
      <c r="BH493" s="149">
        <v>1</v>
      </c>
      <c r="BI493" s="149">
        <v>1</v>
      </c>
      <c r="BJ493" s="149">
        <v>1</v>
      </c>
      <c r="BK493" s="149">
        <v>1</v>
      </c>
      <c r="BL493" s="149">
        <v>1</v>
      </c>
      <c r="BM493" s="149">
        <v>1</v>
      </c>
      <c r="BN493" s="149">
        <v>1</v>
      </c>
      <c r="BO493" s="149">
        <v>1</v>
      </c>
      <c r="BP493" s="149">
        <v>1</v>
      </c>
      <c r="BQ493" s="149">
        <v>1</v>
      </c>
      <c r="BR493" s="149">
        <v>1</v>
      </c>
      <c r="BS493" s="149">
        <v>1</v>
      </c>
      <c r="BT493" s="149">
        <v>1</v>
      </c>
      <c r="BU493" s="149"/>
      <c r="BV493" s="149"/>
      <c r="BW493" s="149"/>
      <c r="BX493" s="149"/>
      <c r="BY493" s="149"/>
      <c r="BZ493" s="149"/>
      <c r="CA493" s="149"/>
      <c r="CB493" s="149"/>
      <c r="CC493" s="149"/>
      <c r="CD493" s="149"/>
      <c r="CE493" s="149"/>
      <c r="CF493" s="149"/>
      <c r="CG493" s="149"/>
      <c r="CH493" s="149"/>
      <c r="CI493" s="149"/>
      <c r="CJ493" s="149"/>
      <c r="CK493" s="149"/>
      <c r="CL493" s="149"/>
      <c r="CM493" s="149"/>
      <c r="CN493" s="149"/>
      <c r="CO493" s="149"/>
      <c r="CP493" s="149"/>
      <c r="CQ493" s="149"/>
      <c r="CR493" s="149"/>
      <c r="CS493" s="150"/>
      <c r="CT493" s="151"/>
      <c r="CW493" s="68"/>
      <c r="CX493" s="152"/>
    </row>
    <row r="494" spans="1:102">
      <c r="A494" s="289" t="s">
        <v>8334</v>
      </c>
      <c r="B494" s="146" t="s">
        <v>1062</v>
      </c>
      <c r="C494" s="147" t="str">
        <f>+_xlfn.XLOOKUP(B494,'R4'!B:B,'R4'!C:C)</f>
        <v>AMR - KAMYON - MAN - KH</v>
      </c>
      <c r="D494" s="147"/>
      <c r="E494" s="150" t="s">
        <v>5135</v>
      </c>
      <c r="F494" s="150" t="s">
        <v>38</v>
      </c>
      <c r="G494" s="150" t="s">
        <v>35</v>
      </c>
      <c r="H494" s="150" t="s">
        <v>8271</v>
      </c>
      <c r="I494" s="156"/>
      <c r="J494" s="148">
        <v>0</v>
      </c>
      <c r="K494" s="149">
        <v>0</v>
      </c>
      <c r="L494" s="149">
        <v>0</v>
      </c>
      <c r="M494" s="149">
        <v>0</v>
      </c>
      <c r="N494" s="149">
        <v>0</v>
      </c>
      <c r="O494" s="149">
        <v>0</v>
      </c>
      <c r="P494" s="149">
        <v>0</v>
      </c>
      <c r="Q494" s="149">
        <v>0</v>
      </c>
      <c r="R494" s="149">
        <v>0</v>
      </c>
      <c r="S494" s="149">
        <v>0</v>
      </c>
      <c r="T494" s="149">
        <v>0</v>
      </c>
      <c r="U494" s="149">
        <v>0</v>
      </c>
      <c r="V494" s="149">
        <v>0</v>
      </c>
      <c r="W494" s="149">
        <v>0</v>
      </c>
      <c r="X494" s="149">
        <v>0</v>
      </c>
      <c r="Y494" s="149">
        <v>0</v>
      </c>
      <c r="Z494" s="149">
        <v>0</v>
      </c>
      <c r="AA494" s="149">
        <v>1</v>
      </c>
      <c r="AB494" s="149">
        <v>1</v>
      </c>
      <c r="AC494" s="149">
        <v>1</v>
      </c>
      <c r="AD494" s="149">
        <v>1</v>
      </c>
      <c r="AE494" s="149">
        <v>1</v>
      </c>
      <c r="AF494" s="149">
        <v>1</v>
      </c>
      <c r="AG494" s="149">
        <v>1</v>
      </c>
      <c r="AH494" s="149">
        <v>1</v>
      </c>
      <c r="AI494" s="149">
        <v>1</v>
      </c>
      <c r="AJ494" s="149">
        <v>1</v>
      </c>
      <c r="AK494" s="149">
        <v>1</v>
      </c>
      <c r="AL494" s="149">
        <v>1</v>
      </c>
      <c r="AM494" s="149">
        <v>1</v>
      </c>
      <c r="AN494" s="149">
        <v>1</v>
      </c>
      <c r="AO494" s="149">
        <v>1</v>
      </c>
      <c r="AP494" s="149">
        <v>1</v>
      </c>
      <c r="AQ494" s="149">
        <v>1</v>
      </c>
      <c r="AR494" s="149">
        <v>1</v>
      </c>
      <c r="AS494" s="149">
        <v>1</v>
      </c>
      <c r="AT494" s="149">
        <v>1</v>
      </c>
      <c r="AU494" s="149">
        <v>1</v>
      </c>
      <c r="AV494" s="149">
        <v>1</v>
      </c>
      <c r="AW494" s="149">
        <v>1</v>
      </c>
      <c r="AX494" s="149">
        <v>1</v>
      </c>
      <c r="AY494" s="149">
        <v>1</v>
      </c>
      <c r="AZ494" s="149">
        <v>1</v>
      </c>
      <c r="BA494" s="149">
        <v>1</v>
      </c>
      <c r="BB494" s="149">
        <v>1</v>
      </c>
      <c r="BC494" s="149">
        <v>1</v>
      </c>
      <c r="BD494" s="149">
        <v>1</v>
      </c>
      <c r="BE494" s="149">
        <v>1</v>
      </c>
      <c r="BF494" s="149">
        <v>1</v>
      </c>
      <c r="BG494" s="149">
        <v>1</v>
      </c>
      <c r="BH494" s="149">
        <v>1</v>
      </c>
      <c r="BI494" s="149">
        <v>1</v>
      </c>
      <c r="BJ494" s="149">
        <v>1</v>
      </c>
      <c r="BK494" s="149">
        <v>1</v>
      </c>
      <c r="BL494" s="149">
        <v>1</v>
      </c>
      <c r="BM494" s="149">
        <v>1</v>
      </c>
      <c r="BN494" s="149">
        <v>1</v>
      </c>
      <c r="BO494" s="149">
        <v>1</v>
      </c>
      <c r="BP494" s="149">
        <v>1</v>
      </c>
      <c r="BQ494" s="149">
        <v>1</v>
      </c>
      <c r="BR494" s="149">
        <v>1</v>
      </c>
      <c r="BS494" s="149">
        <v>1</v>
      </c>
      <c r="BT494" s="149">
        <v>1</v>
      </c>
      <c r="BU494" s="149"/>
      <c r="BV494" s="149"/>
      <c r="BW494" s="149"/>
      <c r="BX494" s="149"/>
      <c r="BY494" s="149"/>
      <c r="BZ494" s="149"/>
      <c r="CA494" s="149"/>
      <c r="CB494" s="149"/>
      <c r="CC494" s="149"/>
      <c r="CD494" s="149"/>
      <c r="CE494" s="149"/>
      <c r="CF494" s="149"/>
      <c r="CG494" s="149"/>
      <c r="CH494" s="149"/>
      <c r="CI494" s="149"/>
      <c r="CJ494" s="149"/>
      <c r="CK494" s="149"/>
      <c r="CL494" s="149"/>
      <c r="CM494" s="149"/>
      <c r="CN494" s="149"/>
      <c r="CO494" s="149"/>
      <c r="CP494" s="149"/>
      <c r="CQ494" s="149"/>
      <c r="CR494" s="149"/>
      <c r="CS494" s="150"/>
      <c r="CT494" s="151"/>
      <c r="CW494" s="68"/>
      <c r="CX494" s="152"/>
    </row>
    <row r="495" spans="1:102">
      <c r="A495" s="289" t="s">
        <v>8334</v>
      </c>
      <c r="B495" s="146" t="s">
        <v>1065</v>
      </c>
      <c r="C495" s="147" t="str">
        <f>+_xlfn.XLOOKUP(B495,'R4'!B:B,'R4'!C:C)</f>
        <v>AMR - KAMYON - MAN - KH</v>
      </c>
      <c r="D495" s="147"/>
      <c r="E495" s="150" t="s">
        <v>5135</v>
      </c>
      <c r="F495" s="150" t="s">
        <v>38</v>
      </c>
      <c r="G495" s="150" t="s">
        <v>35</v>
      </c>
      <c r="H495" s="150" t="s">
        <v>8271</v>
      </c>
      <c r="I495" s="156"/>
      <c r="J495" s="148">
        <v>0</v>
      </c>
      <c r="K495" s="149">
        <v>0</v>
      </c>
      <c r="L495" s="149">
        <v>0</v>
      </c>
      <c r="M495" s="149">
        <v>0</v>
      </c>
      <c r="N495" s="149">
        <v>0</v>
      </c>
      <c r="O495" s="149">
        <v>0</v>
      </c>
      <c r="P495" s="149">
        <v>0</v>
      </c>
      <c r="Q495" s="149">
        <v>0</v>
      </c>
      <c r="R495" s="149">
        <v>0</v>
      </c>
      <c r="S495" s="149">
        <v>0</v>
      </c>
      <c r="T495" s="149">
        <v>0</v>
      </c>
      <c r="U495" s="149">
        <v>0</v>
      </c>
      <c r="V495" s="149">
        <v>0</v>
      </c>
      <c r="W495" s="149">
        <v>0</v>
      </c>
      <c r="X495" s="149">
        <v>0</v>
      </c>
      <c r="Y495" s="149">
        <v>0</v>
      </c>
      <c r="Z495" s="149">
        <v>0</v>
      </c>
      <c r="AA495" s="149">
        <v>1</v>
      </c>
      <c r="AB495" s="149">
        <v>1</v>
      </c>
      <c r="AC495" s="149">
        <v>1</v>
      </c>
      <c r="AD495" s="149">
        <v>1</v>
      </c>
      <c r="AE495" s="149">
        <v>1</v>
      </c>
      <c r="AF495" s="149">
        <v>1</v>
      </c>
      <c r="AG495" s="149">
        <v>1</v>
      </c>
      <c r="AH495" s="149">
        <v>1</v>
      </c>
      <c r="AI495" s="149">
        <v>1</v>
      </c>
      <c r="AJ495" s="149">
        <v>1</v>
      </c>
      <c r="AK495" s="149">
        <v>1</v>
      </c>
      <c r="AL495" s="149">
        <v>1</v>
      </c>
      <c r="AM495" s="149">
        <v>1</v>
      </c>
      <c r="AN495" s="149">
        <v>1</v>
      </c>
      <c r="AO495" s="149">
        <v>1</v>
      </c>
      <c r="AP495" s="149">
        <v>1</v>
      </c>
      <c r="AQ495" s="149">
        <v>1</v>
      </c>
      <c r="AR495" s="149">
        <v>1</v>
      </c>
      <c r="AS495" s="149">
        <v>1</v>
      </c>
      <c r="AT495" s="149">
        <v>1</v>
      </c>
      <c r="AU495" s="149">
        <v>1</v>
      </c>
      <c r="AV495" s="149">
        <v>1</v>
      </c>
      <c r="AW495" s="149">
        <v>1</v>
      </c>
      <c r="AX495" s="149">
        <v>1</v>
      </c>
      <c r="AY495" s="149">
        <v>1</v>
      </c>
      <c r="AZ495" s="149">
        <v>1</v>
      </c>
      <c r="BA495" s="149">
        <v>1</v>
      </c>
      <c r="BB495" s="149">
        <v>1</v>
      </c>
      <c r="BC495" s="149">
        <v>1</v>
      </c>
      <c r="BD495" s="149">
        <v>1</v>
      </c>
      <c r="BE495" s="149">
        <v>1</v>
      </c>
      <c r="BF495" s="149">
        <v>1</v>
      </c>
      <c r="BG495" s="149">
        <v>1</v>
      </c>
      <c r="BH495" s="149">
        <v>1</v>
      </c>
      <c r="BI495" s="149">
        <v>1</v>
      </c>
      <c r="BJ495" s="149">
        <v>1</v>
      </c>
      <c r="BK495" s="149">
        <v>1</v>
      </c>
      <c r="BL495" s="149">
        <v>1</v>
      </c>
      <c r="BM495" s="149">
        <v>1</v>
      </c>
      <c r="BN495" s="149">
        <v>1</v>
      </c>
      <c r="BO495" s="149">
        <v>1</v>
      </c>
      <c r="BP495" s="149">
        <v>1</v>
      </c>
      <c r="BQ495" s="149">
        <v>1</v>
      </c>
      <c r="BR495" s="149">
        <v>1</v>
      </c>
      <c r="BS495" s="149">
        <v>1</v>
      </c>
      <c r="BT495" s="149">
        <v>1</v>
      </c>
      <c r="BU495" s="149"/>
      <c r="BV495" s="149"/>
      <c r="BW495" s="149"/>
      <c r="BX495" s="149"/>
      <c r="BY495" s="149"/>
      <c r="BZ495" s="149"/>
      <c r="CA495" s="149"/>
      <c r="CB495" s="149"/>
      <c r="CC495" s="149"/>
      <c r="CD495" s="149"/>
      <c r="CE495" s="149"/>
      <c r="CF495" s="149"/>
      <c r="CG495" s="149"/>
      <c r="CH495" s="149"/>
      <c r="CI495" s="149"/>
      <c r="CJ495" s="149"/>
      <c r="CK495" s="149"/>
      <c r="CL495" s="149"/>
      <c r="CM495" s="149"/>
      <c r="CN495" s="149"/>
      <c r="CO495" s="149"/>
      <c r="CP495" s="149"/>
      <c r="CQ495" s="149"/>
      <c r="CR495" s="149"/>
      <c r="CS495" s="150"/>
      <c r="CT495" s="151"/>
      <c r="CW495" s="68"/>
      <c r="CX495" s="152"/>
    </row>
    <row r="496" spans="1:102">
      <c r="A496" s="289" t="s">
        <v>8334</v>
      </c>
      <c r="B496" s="146" t="s">
        <v>1068</v>
      </c>
      <c r="C496" s="147" t="str">
        <f>+_xlfn.XLOOKUP(B496,'R4'!B:B,'R4'!C:C)</f>
        <v>AMR - KAMYON - MAN - KH</v>
      </c>
      <c r="D496" s="147"/>
      <c r="E496" s="150" t="s">
        <v>5135</v>
      </c>
      <c r="F496" s="150" t="s">
        <v>38</v>
      </c>
      <c r="G496" s="150" t="s">
        <v>35</v>
      </c>
      <c r="H496" s="150" t="s">
        <v>8271</v>
      </c>
      <c r="I496" s="156"/>
      <c r="J496" s="148">
        <v>0</v>
      </c>
      <c r="K496" s="149">
        <v>0</v>
      </c>
      <c r="L496" s="149">
        <v>0</v>
      </c>
      <c r="M496" s="149">
        <v>0</v>
      </c>
      <c r="N496" s="149">
        <v>0</v>
      </c>
      <c r="O496" s="149">
        <v>0</v>
      </c>
      <c r="P496" s="149">
        <v>0</v>
      </c>
      <c r="Q496" s="149">
        <v>0</v>
      </c>
      <c r="R496" s="149">
        <v>0</v>
      </c>
      <c r="S496" s="149">
        <v>0</v>
      </c>
      <c r="T496" s="149">
        <v>0</v>
      </c>
      <c r="U496" s="149">
        <v>0</v>
      </c>
      <c r="V496" s="149">
        <v>0</v>
      </c>
      <c r="W496" s="149">
        <v>0</v>
      </c>
      <c r="X496" s="149">
        <v>0</v>
      </c>
      <c r="Y496" s="149">
        <v>0</v>
      </c>
      <c r="Z496" s="149">
        <v>0</v>
      </c>
      <c r="AA496" s="149">
        <v>1</v>
      </c>
      <c r="AB496" s="149">
        <v>1</v>
      </c>
      <c r="AC496" s="149">
        <v>1</v>
      </c>
      <c r="AD496" s="149">
        <v>1</v>
      </c>
      <c r="AE496" s="149">
        <v>1</v>
      </c>
      <c r="AF496" s="149">
        <v>1</v>
      </c>
      <c r="AG496" s="149">
        <v>1</v>
      </c>
      <c r="AH496" s="149">
        <v>1</v>
      </c>
      <c r="AI496" s="149">
        <v>1</v>
      </c>
      <c r="AJ496" s="149">
        <v>1</v>
      </c>
      <c r="AK496" s="149">
        <v>1</v>
      </c>
      <c r="AL496" s="149">
        <v>1</v>
      </c>
      <c r="AM496" s="149">
        <v>1</v>
      </c>
      <c r="AN496" s="149">
        <v>1</v>
      </c>
      <c r="AO496" s="149">
        <v>1</v>
      </c>
      <c r="AP496" s="149">
        <v>1</v>
      </c>
      <c r="AQ496" s="149">
        <v>1</v>
      </c>
      <c r="AR496" s="149">
        <v>1</v>
      </c>
      <c r="AS496" s="149">
        <v>1</v>
      </c>
      <c r="AT496" s="149">
        <v>1</v>
      </c>
      <c r="AU496" s="149">
        <v>1</v>
      </c>
      <c r="AV496" s="149">
        <v>1</v>
      </c>
      <c r="AW496" s="149">
        <v>1</v>
      </c>
      <c r="AX496" s="149">
        <v>1</v>
      </c>
      <c r="AY496" s="149">
        <v>1</v>
      </c>
      <c r="AZ496" s="149">
        <v>1</v>
      </c>
      <c r="BA496" s="149">
        <v>1</v>
      </c>
      <c r="BB496" s="149">
        <v>1</v>
      </c>
      <c r="BC496" s="149">
        <v>1</v>
      </c>
      <c r="BD496" s="149">
        <v>1</v>
      </c>
      <c r="BE496" s="149">
        <v>1</v>
      </c>
      <c r="BF496" s="149">
        <v>1</v>
      </c>
      <c r="BG496" s="149">
        <v>1</v>
      </c>
      <c r="BH496" s="149">
        <v>1</v>
      </c>
      <c r="BI496" s="149">
        <v>1</v>
      </c>
      <c r="BJ496" s="149">
        <v>1</v>
      </c>
      <c r="BK496" s="149">
        <v>1</v>
      </c>
      <c r="BL496" s="149">
        <v>1</v>
      </c>
      <c r="BM496" s="149">
        <v>1</v>
      </c>
      <c r="BN496" s="149">
        <v>1</v>
      </c>
      <c r="BO496" s="149">
        <v>1</v>
      </c>
      <c r="BP496" s="149">
        <v>1</v>
      </c>
      <c r="BQ496" s="149">
        <v>1</v>
      </c>
      <c r="BR496" s="149">
        <v>1</v>
      </c>
      <c r="BS496" s="149">
        <v>1</v>
      </c>
      <c r="BT496" s="149">
        <v>1</v>
      </c>
      <c r="BU496" s="149"/>
      <c r="BV496" s="149"/>
      <c r="BW496" s="149"/>
      <c r="BX496" s="149"/>
      <c r="BY496" s="149"/>
      <c r="BZ496" s="149"/>
      <c r="CA496" s="149"/>
      <c r="CB496" s="149"/>
      <c r="CC496" s="149"/>
      <c r="CD496" s="149"/>
      <c r="CE496" s="149"/>
      <c r="CF496" s="149"/>
      <c r="CG496" s="149"/>
      <c r="CH496" s="149"/>
      <c r="CI496" s="149"/>
      <c r="CJ496" s="149"/>
      <c r="CK496" s="149"/>
      <c r="CL496" s="149"/>
      <c r="CM496" s="149"/>
      <c r="CN496" s="149"/>
      <c r="CO496" s="149"/>
      <c r="CP496" s="149"/>
      <c r="CQ496" s="149"/>
      <c r="CR496" s="149"/>
      <c r="CS496" s="150"/>
      <c r="CT496" s="151"/>
      <c r="CW496" s="68"/>
      <c r="CX496" s="152"/>
    </row>
    <row r="497" spans="1:102">
      <c r="A497" s="289" t="s">
        <v>8334</v>
      </c>
      <c r="B497" s="146" t="s">
        <v>1071</v>
      </c>
      <c r="C497" s="147" t="str">
        <f>+_xlfn.XLOOKUP(B497,'R4'!B:B,'R4'!C:C)</f>
        <v>AMR - KAMYON - MAN - KH</v>
      </c>
      <c r="D497" s="147"/>
      <c r="E497" s="150" t="s">
        <v>5135</v>
      </c>
      <c r="F497" s="150" t="s">
        <v>38</v>
      </c>
      <c r="G497" s="150" t="s">
        <v>35</v>
      </c>
      <c r="H497" s="150" t="s">
        <v>8271</v>
      </c>
      <c r="I497" s="156"/>
      <c r="J497" s="148">
        <v>0</v>
      </c>
      <c r="K497" s="149">
        <v>0</v>
      </c>
      <c r="L497" s="149">
        <v>0</v>
      </c>
      <c r="M497" s="149">
        <v>0</v>
      </c>
      <c r="N497" s="149">
        <v>0</v>
      </c>
      <c r="O497" s="149">
        <v>0</v>
      </c>
      <c r="P497" s="149">
        <v>0</v>
      </c>
      <c r="Q497" s="149">
        <v>0</v>
      </c>
      <c r="R497" s="149">
        <v>0</v>
      </c>
      <c r="S497" s="149">
        <v>0</v>
      </c>
      <c r="T497" s="149">
        <v>0</v>
      </c>
      <c r="U497" s="149">
        <v>0</v>
      </c>
      <c r="V497" s="149">
        <v>0</v>
      </c>
      <c r="W497" s="149">
        <v>0</v>
      </c>
      <c r="X497" s="149">
        <v>0</v>
      </c>
      <c r="Y497" s="149">
        <v>0</v>
      </c>
      <c r="Z497" s="149">
        <v>0</v>
      </c>
      <c r="AA497" s="149">
        <v>1</v>
      </c>
      <c r="AB497" s="149">
        <v>1</v>
      </c>
      <c r="AC497" s="149">
        <v>1</v>
      </c>
      <c r="AD497" s="149">
        <v>1</v>
      </c>
      <c r="AE497" s="149">
        <v>1</v>
      </c>
      <c r="AF497" s="149">
        <v>1</v>
      </c>
      <c r="AG497" s="149">
        <v>1</v>
      </c>
      <c r="AH497" s="149">
        <v>1</v>
      </c>
      <c r="AI497" s="149">
        <v>1</v>
      </c>
      <c r="AJ497" s="149">
        <v>1</v>
      </c>
      <c r="AK497" s="149">
        <v>1</v>
      </c>
      <c r="AL497" s="149">
        <v>1</v>
      </c>
      <c r="AM497" s="149">
        <v>1</v>
      </c>
      <c r="AN497" s="149">
        <v>1</v>
      </c>
      <c r="AO497" s="149">
        <v>1</v>
      </c>
      <c r="AP497" s="149">
        <v>1</v>
      </c>
      <c r="AQ497" s="149">
        <v>1</v>
      </c>
      <c r="AR497" s="149">
        <v>1</v>
      </c>
      <c r="AS497" s="149">
        <v>1</v>
      </c>
      <c r="AT497" s="149">
        <v>1</v>
      </c>
      <c r="AU497" s="149">
        <v>1</v>
      </c>
      <c r="AV497" s="149">
        <v>1</v>
      </c>
      <c r="AW497" s="149">
        <v>1</v>
      </c>
      <c r="AX497" s="149">
        <v>1</v>
      </c>
      <c r="AY497" s="149">
        <v>1</v>
      </c>
      <c r="AZ497" s="149">
        <v>1</v>
      </c>
      <c r="BA497" s="149">
        <v>1</v>
      </c>
      <c r="BB497" s="149">
        <v>1</v>
      </c>
      <c r="BC497" s="149">
        <v>1</v>
      </c>
      <c r="BD497" s="149">
        <v>1</v>
      </c>
      <c r="BE497" s="149">
        <v>1</v>
      </c>
      <c r="BF497" s="149">
        <v>1</v>
      </c>
      <c r="BG497" s="149">
        <v>1</v>
      </c>
      <c r="BH497" s="149">
        <v>1</v>
      </c>
      <c r="BI497" s="149">
        <v>1</v>
      </c>
      <c r="BJ497" s="149">
        <v>1</v>
      </c>
      <c r="BK497" s="149">
        <v>1</v>
      </c>
      <c r="BL497" s="149">
        <v>1</v>
      </c>
      <c r="BM497" s="149">
        <v>1</v>
      </c>
      <c r="BN497" s="149">
        <v>1</v>
      </c>
      <c r="BO497" s="149">
        <v>1</v>
      </c>
      <c r="BP497" s="149">
        <v>1</v>
      </c>
      <c r="BQ497" s="149">
        <v>1</v>
      </c>
      <c r="BR497" s="149">
        <v>1</v>
      </c>
      <c r="BS497" s="149">
        <v>1</v>
      </c>
      <c r="BT497" s="149">
        <v>1</v>
      </c>
      <c r="BU497" s="149"/>
      <c r="BV497" s="149"/>
      <c r="BW497" s="149"/>
      <c r="BX497" s="149"/>
      <c r="BY497" s="149"/>
      <c r="BZ497" s="149"/>
      <c r="CA497" s="149"/>
      <c r="CB497" s="149"/>
      <c r="CC497" s="149"/>
      <c r="CD497" s="149"/>
      <c r="CE497" s="149"/>
      <c r="CF497" s="149"/>
      <c r="CG497" s="149"/>
      <c r="CH497" s="149"/>
      <c r="CI497" s="149"/>
      <c r="CJ497" s="149"/>
      <c r="CK497" s="149"/>
      <c r="CL497" s="149"/>
      <c r="CM497" s="149"/>
      <c r="CN497" s="149"/>
      <c r="CO497" s="149"/>
      <c r="CP497" s="149"/>
      <c r="CQ497" s="149"/>
      <c r="CR497" s="149"/>
      <c r="CS497" s="150"/>
      <c r="CT497" s="151"/>
      <c r="CW497" s="68"/>
      <c r="CX497" s="152"/>
    </row>
    <row r="498" spans="1:102">
      <c r="A498" s="289" t="s">
        <v>8334</v>
      </c>
      <c r="B498" s="146" t="s">
        <v>1074</v>
      </c>
      <c r="C498" s="147" t="str">
        <f>+_xlfn.XLOOKUP(B498,'R4'!B:B,'R4'!C:C)</f>
        <v>AMR - KAMYON - MAN - KH</v>
      </c>
      <c r="D498" s="147"/>
      <c r="E498" s="150" t="s">
        <v>5135</v>
      </c>
      <c r="F498" s="150" t="s">
        <v>38</v>
      </c>
      <c r="G498" s="150" t="s">
        <v>35</v>
      </c>
      <c r="H498" s="150" t="s">
        <v>8271</v>
      </c>
      <c r="I498" s="156"/>
      <c r="J498" s="148">
        <v>0</v>
      </c>
      <c r="K498" s="149">
        <v>0</v>
      </c>
      <c r="L498" s="149">
        <v>0</v>
      </c>
      <c r="M498" s="149">
        <v>0</v>
      </c>
      <c r="N498" s="149">
        <v>0</v>
      </c>
      <c r="O498" s="149">
        <v>0</v>
      </c>
      <c r="P498" s="149">
        <v>1</v>
      </c>
      <c r="Q498" s="149">
        <v>1</v>
      </c>
      <c r="R498" s="149">
        <v>1</v>
      </c>
      <c r="S498" s="149">
        <v>1</v>
      </c>
      <c r="T498" s="149">
        <v>1</v>
      </c>
      <c r="U498" s="149">
        <v>1</v>
      </c>
      <c r="V498" s="149">
        <v>1</v>
      </c>
      <c r="W498" s="149">
        <v>1</v>
      </c>
      <c r="X498" s="149">
        <v>1</v>
      </c>
      <c r="Y498" s="149">
        <v>1</v>
      </c>
      <c r="Z498" s="149">
        <v>1</v>
      </c>
      <c r="AA498" s="149">
        <v>1</v>
      </c>
      <c r="AB498" s="149">
        <v>1</v>
      </c>
      <c r="AC498" s="149">
        <v>1</v>
      </c>
      <c r="AD498" s="149">
        <v>1</v>
      </c>
      <c r="AE498" s="149">
        <v>1</v>
      </c>
      <c r="AF498" s="149">
        <v>1</v>
      </c>
      <c r="AG498" s="149">
        <v>1</v>
      </c>
      <c r="AH498" s="149">
        <v>1</v>
      </c>
      <c r="AI498" s="149">
        <v>1</v>
      </c>
      <c r="AJ498" s="149">
        <v>1</v>
      </c>
      <c r="AK498" s="149">
        <v>1</v>
      </c>
      <c r="AL498" s="149">
        <v>1</v>
      </c>
      <c r="AM498" s="149">
        <v>1</v>
      </c>
      <c r="AN498" s="149">
        <v>1</v>
      </c>
      <c r="AO498" s="149">
        <v>1</v>
      </c>
      <c r="AP498" s="149">
        <v>1</v>
      </c>
      <c r="AQ498" s="149">
        <v>1</v>
      </c>
      <c r="AR498" s="149">
        <v>1</v>
      </c>
      <c r="AS498" s="149">
        <v>1</v>
      </c>
      <c r="AT498" s="149">
        <v>1</v>
      </c>
      <c r="AU498" s="149">
        <v>1</v>
      </c>
      <c r="AV498" s="149">
        <v>1</v>
      </c>
      <c r="AW498" s="149">
        <v>1</v>
      </c>
      <c r="AX498" s="149">
        <v>1</v>
      </c>
      <c r="AY498" s="149">
        <v>1</v>
      </c>
      <c r="AZ498" s="149">
        <v>1</v>
      </c>
      <c r="BA498" s="149">
        <v>1</v>
      </c>
      <c r="BB498" s="149">
        <v>1</v>
      </c>
      <c r="BC498" s="149">
        <v>1</v>
      </c>
      <c r="BD498" s="149">
        <v>1</v>
      </c>
      <c r="BE498" s="149">
        <v>1</v>
      </c>
      <c r="BF498" s="149">
        <v>1</v>
      </c>
      <c r="BG498" s="149">
        <v>1</v>
      </c>
      <c r="BH498" s="149">
        <v>1</v>
      </c>
      <c r="BI498" s="149">
        <v>1</v>
      </c>
      <c r="BJ498" s="149">
        <v>1</v>
      </c>
      <c r="BK498" s="149">
        <v>1</v>
      </c>
      <c r="BL498" s="149">
        <v>1</v>
      </c>
      <c r="BM498" s="149">
        <v>1</v>
      </c>
      <c r="BN498" s="149">
        <v>1</v>
      </c>
      <c r="BO498" s="149">
        <v>1</v>
      </c>
      <c r="BP498" s="149">
        <v>1</v>
      </c>
      <c r="BQ498" s="149">
        <v>1</v>
      </c>
      <c r="BR498" s="149">
        <v>1</v>
      </c>
      <c r="BS498" s="149">
        <v>1</v>
      </c>
      <c r="BT498" s="149">
        <v>1</v>
      </c>
      <c r="BU498" s="149"/>
      <c r="BV498" s="149"/>
      <c r="BW498" s="149"/>
      <c r="BX498" s="149"/>
      <c r="BY498" s="149"/>
      <c r="BZ498" s="149"/>
      <c r="CA498" s="149"/>
      <c r="CB498" s="149"/>
      <c r="CC498" s="149"/>
      <c r="CD498" s="149"/>
      <c r="CE498" s="149"/>
      <c r="CF498" s="149"/>
      <c r="CG498" s="149"/>
      <c r="CH498" s="149"/>
      <c r="CI498" s="149"/>
      <c r="CJ498" s="149"/>
      <c r="CK498" s="149"/>
      <c r="CL498" s="149"/>
      <c r="CM498" s="149"/>
      <c r="CN498" s="149"/>
      <c r="CO498" s="149"/>
      <c r="CP498" s="149"/>
      <c r="CQ498" s="149"/>
      <c r="CR498" s="149"/>
      <c r="CS498" s="150"/>
      <c r="CT498" s="151"/>
      <c r="CW498" s="68"/>
      <c r="CX498" s="152"/>
    </row>
    <row r="499" spans="1:102">
      <c r="A499" s="289" t="s">
        <v>8334</v>
      </c>
      <c r="B499" s="146" t="s">
        <v>1077</v>
      </c>
      <c r="C499" s="147" t="str">
        <f>+_xlfn.XLOOKUP(B499,'R4'!B:B,'R4'!C:C)</f>
        <v>AMR - KAMYON - MAN - KH</v>
      </c>
      <c r="D499" s="147"/>
      <c r="E499" s="150" t="s">
        <v>5135</v>
      </c>
      <c r="F499" s="150" t="s">
        <v>38</v>
      </c>
      <c r="G499" s="150" t="s">
        <v>35</v>
      </c>
      <c r="H499" s="150" t="s">
        <v>8271</v>
      </c>
      <c r="I499" s="156"/>
      <c r="J499" s="148">
        <v>0</v>
      </c>
      <c r="K499" s="149">
        <v>0</v>
      </c>
      <c r="L499" s="149">
        <v>0</v>
      </c>
      <c r="M499" s="149">
        <v>0</v>
      </c>
      <c r="N499" s="149">
        <v>0</v>
      </c>
      <c r="O499" s="149">
        <v>0</v>
      </c>
      <c r="P499" s="149">
        <v>1</v>
      </c>
      <c r="Q499" s="149">
        <v>1</v>
      </c>
      <c r="R499" s="149">
        <v>1</v>
      </c>
      <c r="S499" s="149">
        <v>1</v>
      </c>
      <c r="T499" s="149">
        <v>1</v>
      </c>
      <c r="U499" s="149">
        <v>1</v>
      </c>
      <c r="V499" s="149">
        <v>1</v>
      </c>
      <c r="W499" s="149">
        <v>1</v>
      </c>
      <c r="X499" s="149">
        <v>1</v>
      </c>
      <c r="Y499" s="149">
        <v>1</v>
      </c>
      <c r="Z499" s="149">
        <v>1</v>
      </c>
      <c r="AA499" s="149">
        <v>1</v>
      </c>
      <c r="AB499" s="149">
        <v>1</v>
      </c>
      <c r="AC499" s="149">
        <v>1</v>
      </c>
      <c r="AD499" s="149">
        <v>1</v>
      </c>
      <c r="AE499" s="149">
        <v>1</v>
      </c>
      <c r="AF499" s="149">
        <v>1</v>
      </c>
      <c r="AG499" s="149">
        <v>1</v>
      </c>
      <c r="AH499" s="149">
        <v>1</v>
      </c>
      <c r="AI499" s="149">
        <v>1</v>
      </c>
      <c r="AJ499" s="149">
        <v>1</v>
      </c>
      <c r="AK499" s="149">
        <v>1</v>
      </c>
      <c r="AL499" s="149">
        <v>1</v>
      </c>
      <c r="AM499" s="149">
        <v>1</v>
      </c>
      <c r="AN499" s="149">
        <v>1</v>
      </c>
      <c r="AO499" s="149">
        <v>1</v>
      </c>
      <c r="AP499" s="149">
        <v>1</v>
      </c>
      <c r="AQ499" s="149">
        <v>1</v>
      </c>
      <c r="AR499" s="149">
        <v>1</v>
      </c>
      <c r="AS499" s="149">
        <v>1</v>
      </c>
      <c r="AT499" s="149">
        <v>1</v>
      </c>
      <c r="AU499" s="149">
        <v>1</v>
      </c>
      <c r="AV499" s="149">
        <v>1</v>
      </c>
      <c r="AW499" s="149">
        <v>1</v>
      </c>
      <c r="AX499" s="149">
        <v>1</v>
      </c>
      <c r="AY499" s="149">
        <v>1</v>
      </c>
      <c r="AZ499" s="149">
        <v>1</v>
      </c>
      <c r="BA499" s="149">
        <v>1</v>
      </c>
      <c r="BB499" s="149">
        <v>1</v>
      </c>
      <c r="BC499" s="149">
        <v>1</v>
      </c>
      <c r="BD499" s="149">
        <v>1</v>
      </c>
      <c r="BE499" s="149">
        <v>1</v>
      </c>
      <c r="BF499" s="149">
        <v>1</v>
      </c>
      <c r="BG499" s="149">
        <v>1</v>
      </c>
      <c r="BH499" s="149">
        <v>1</v>
      </c>
      <c r="BI499" s="149">
        <v>1</v>
      </c>
      <c r="BJ499" s="149">
        <v>1</v>
      </c>
      <c r="BK499" s="149">
        <v>1</v>
      </c>
      <c r="BL499" s="149">
        <v>1</v>
      </c>
      <c r="BM499" s="149">
        <v>1</v>
      </c>
      <c r="BN499" s="149">
        <v>1</v>
      </c>
      <c r="BO499" s="149">
        <v>1</v>
      </c>
      <c r="BP499" s="149">
        <v>1</v>
      </c>
      <c r="BQ499" s="149">
        <v>1</v>
      </c>
      <c r="BR499" s="149">
        <v>1</v>
      </c>
      <c r="BS499" s="149">
        <v>1</v>
      </c>
      <c r="BT499" s="149">
        <v>1</v>
      </c>
      <c r="BU499" s="149"/>
      <c r="BV499" s="149"/>
      <c r="BW499" s="149"/>
      <c r="BX499" s="149"/>
      <c r="BY499" s="149"/>
      <c r="BZ499" s="149"/>
      <c r="CA499" s="149"/>
      <c r="CB499" s="149"/>
      <c r="CC499" s="149"/>
      <c r="CD499" s="149"/>
      <c r="CE499" s="149"/>
      <c r="CF499" s="149"/>
      <c r="CG499" s="149"/>
      <c r="CH499" s="149"/>
      <c r="CI499" s="149"/>
      <c r="CJ499" s="149"/>
      <c r="CK499" s="149"/>
      <c r="CL499" s="149"/>
      <c r="CM499" s="149"/>
      <c r="CN499" s="149"/>
      <c r="CO499" s="149"/>
      <c r="CP499" s="149"/>
      <c r="CQ499" s="149"/>
      <c r="CR499" s="149"/>
      <c r="CS499" s="150"/>
      <c r="CT499" s="151"/>
      <c r="CW499" s="68"/>
      <c r="CX499" s="152"/>
    </row>
    <row r="500" spans="1:102">
      <c r="A500" s="289" t="s">
        <v>8334</v>
      </c>
      <c r="B500" s="146" t="s">
        <v>1080</v>
      </c>
      <c r="C500" s="147" t="str">
        <f>+_xlfn.XLOOKUP(B500,'R4'!B:B,'R4'!C:C)</f>
        <v>AMR - KAMYON - MAN - KH</v>
      </c>
      <c r="D500" s="147"/>
      <c r="E500" s="150" t="s">
        <v>5135</v>
      </c>
      <c r="F500" s="150" t="s">
        <v>38</v>
      </c>
      <c r="G500" s="150" t="s">
        <v>35</v>
      </c>
      <c r="H500" s="150" t="s">
        <v>8271</v>
      </c>
      <c r="I500" s="156"/>
      <c r="J500" s="148">
        <v>0</v>
      </c>
      <c r="K500" s="149">
        <v>0</v>
      </c>
      <c r="L500" s="149">
        <v>0</v>
      </c>
      <c r="M500" s="149">
        <v>0</v>
      </c>
      <c r="N500" s="149">
        <v>0</v>
      </c>
      <c r="O500" s="149">
        <v>0</v>
      </c>
      <c r="P500" s="149">
        <v>1</v>
      </c>
      <c r="Q500" s="149">
        <v>1</v>
      </c>
      <c r="R500" s="149">
        <v>1</v>
      </c>
      <c r="S500" s="149">
        <v>1</v>
      </c>
      <c r="T500" s="149">
        <v>1</v>
      </c>
      <c r="U500" s="149">
        <v>1</v>
      </c>
      <c r="V500" s="149">
        <v>1</v>
      </c>
      <c r="W500" s="149">
        <v>1</v>
      </c>
      <c r="X500" s="149">
        <v>1</v>
      </c>
      <c r="Y500" s="149">
        <v>1</v>
      </c>
      <c r="Z500" s="149">
        <v>1</v>
      </c>
      <c r="AA500" s="149">
        <v>1</v>
      </c>
      <c r="AB500" s="149">
        <v>1</v>
      </c>
      <c r="AC500" s="149">
        <v>1</v>
      </c>
      <c r="AD500" s="149">
        <v>1</v>
      </c>
      <c r="AE500" s="149">
        <v>1</v>
      </c>
      <c r="AF500" s="149">
        <v>1</v>
      </c>
      <c r="AG500" s="149">
        <v>1</v>
      </c>
      <c r="AH500" s="149">
        <v>1</v>
      </c>
      <c r="AI500" s="149">
        <v>1</v>
      </c>
      <c r="AJ500" s="149">
        <v>1</v>
      </c>
      <c r="AK500" s="149">
        <v>1</v>
      </c>
      <c r="AL500" s="149">
        <v>1</v>
      </c>
      <c r="AM500" s="149">
        <v>1</v>
      </c>
      <c r="AN500" s="149">
        <v>1</v>
      </c>
      <c r="AO500" s="149">
        <v>1</v>
      </c>
      <c r="AP500" s="149">
        <v>1</v>
      </c>
      <c r="AQ500" s="149">
        <v>1</v>
      </c>
      <c r="AR500" s="149">
        <v>1</v>
      </c>
      <c r="AS500" s="149">
        <v>1</v>
      </c>
      <c r="AT500" s="149">
        <v>1</v>
      </c>
      <c r="AU500" s="149">
        <v>1</v>
      </c>
      <c r="AV500" s="149">
        <v>1</v>
      </c>
      <c r="AW500" s="149">
        <v>1</v>
      </c>
      <c r="AX500" s="149">
        <v>1</v>
      </c>
      <c r="AY500" s="149">
        <v>1</v>
      </c>
      <c r="AZ500" s="149">
        <v>1</v>
      </c>
      <c r="BA500" s="149">
        <v>1</v>
      </c>
      <c r="BB500" s="149">
        <v>1</v>
      </c>
      <c r="BC500" s="149">
        <v>1</v>
      </c>
      <c r="BD500" s="149">
        <v>1</v>
      </c>
      <c r="BE500" s="149">
        <v>1</v>
      </c>
      <c r="BF500" s="149">
        <v>1</v>
      </c>
      <c r="BG500" s="149">
        <v>1</v>
      </c>
      <c r="BH500" s="149">
        <v>1</v>
      </c>
      <c r="BI500" s="149">
        <v>1</v>
      </c>
      <c r="BJ500" s="149">
        <v>1</v>
      </c>
      <c r="BK500" s="149">
        <v>1</v>
      </c>
      <c r="BL500" s="149">
        <v>1</v>
      </c>
      <c r="BM500" s="149">
        <v>1</v>
      </c>
      <c r="BN500" s="149">
        <v>1</v>
      </c>
      <c r="BO500" s="149">
        <v>1</v>
      </c>
      <c r="BP500" s="149">
        <v>1</v>
      </c>
      <c r="BQ500" s="149">
        <v>1</v>
      </c>
      <c r="BR500" s="149">
        <v>1</v>
      </c>
      <c r="BS500" s="149">
        <v>1</v>
      </c>
      <c r="BT500" s="149">
        <v>1</v>
      </c>
      <c r="BU500" s="149"/>
      <c r="BV500" s="149"/>
      <c r="BW500" s="149"/>
      <c r="BX500" s="149"/>
      <c r="BY500" s="149"/>
      <c r="BZ500" s="149"/>
      <c r="CA500" s="149"/>
      <c r="CB500" s="149"/>
      <c r="CC500" s="149"/>
      <c r="CD500" s="149"/>
      <c r="CE500" s="149"/>
      <c r="CF500" s="149"/>
      <c r="CG500" s="149"/>
      <c r="CH500" s="149"/>
      <c r="CI500" s="149"/>
      <c r="CJ500" s="149"/>
      <c r="CK500" s="149"/>
      <c r="CL500" s="149"/>
      <c r="CM500" s="149"/>
      <c r="CN500" s="149"/>
      <c r="CO500" s="149"/>
      <c r="CP500" s="149"/>
      <c r="CQ500" s="149"/>
      <c r="CR500" s="149"/>
      <c r="CS500" s="150"/>
      <c r="CT500" s="151"/>
      <c r="CW500" s="68"/>
      <c r="CX500" s="152"/>
    </row>
    <row r="501" spans="1:102">
      <c r="A501" s="289" t="s">
        <v>8334</v>
      </c>
      <c r="B501" s="146" t="s">
        <v>1083</v>
      </c>
      <c r="C501" s="147" t="str">
        <f>+_xlfn.XLOOKUP(B501,'R4'!B:B,'R4'!C:C)</f>
        <v>AMR - KAMYON - MAN - KH</v>
      </c>
      <c r="D501" s="147"/>
      <c r="E501" s="150" t="s">
        <v>5135</v>
      </c>
      <c r="F501" s="150" t="s">
        <v>38</v>
      </c>
      <c r="G501" s="150" t="s">
        <v>35</v>
      </c>
      <c r="H501" s="150" t="s">
        <v>8271</v>
      </c>
      <c r="I501" s="156"/>
      <c r="J501" s="148">
        <v>0</v>
      </c>
      <c r="K501" s="149">
        <v>0</v>
      </c>
      <c r="L501" s="149">
        <v>0</v>
      </c>
      <c r="M501" s="149">
        <v>0</v>
      </c>
      <c r="N501" s="149">
        <v>0</v>
      </c>
      <c r="O501" s="149">
        <v>0</v>
      </c>
      <c r="P501" s="149">
        <v>1</v>
      </c>
      <c r="Q501" s="149">
        <v>1</v>
      </c>
      <c r="R501" s="149">
        <v>1</v>
      </c>
      <c r="S501" s="149">
        <v>1</v>
      </c>
      <c r="T501" s="149">
        <v>1</v>
      </c>
      <c r="U501" s="149">
        <v>1</v>
      </c>
      <c r="V501" s="149">
        <v>1</v>
      </c>
      <c r="W501" s="149">
        <v>1</v>
      </c>
      <c r="X501" s="149">
        <v>1</v>
      </c>
      <c r="Y501" s="149">
        <v>1</v>
      </c>
      <c r="Z501" s="149">
        <v>1</v>
      </c>
      <c r="AA501" s="149">
        <v>1</v>
      </c>
      <c r="AB501" s="149">
        <v>1</v>
      </c>
      <c r="AC501" s="149">
        <v>1</v>
      </c>
      <c r="AD501" s="149">
        <v>1</v>
      </c>
      <c r="AE501" s="149">
        <v>1</v>
      </c>
      <c r="AF501" s="149">
        <v>1</v>
      </c>
      <c r="AG501" s="149">
        <v>1</v>
      </c>
      <c r="AH501" s="149">
        <v>1</v>
      </c>
      <c r="AI501" s="149">
        <v>1</v>
      </c>
      <c r="AJ501" s="149">
        <v>1</v>
      </c>
      <c r="AK501" s="149">
        <v>1</v>
      </c>
      <c r="AL501" s="149">
        <v>1</v>
      </c>
      <c r="AM501" s="149">
        <v>1</v>
      </c>
      <c r="AN501" s="149">
        <v>1</v>
      </c>
      <c r="AO501" s="149">
        <v>1</v>
      </c>
      <c r="AP501" s="149">
        <v>1</v>
      </c>
      <c r="AQ501" s="149">
        <v>1</v>
      </c>
      <c r="AR501" s="149">
        <v>1</v>
      </c>
      <c r="AS501" s="149">
        <v>1</v>
      </c>
      <c r="AT501" s="149">
        <v>1</v>
      </c>
      <c r="AU501" s="149">
        <v>1</v>
      </c>
      <c r="AV501" s="149">
        <v>1</v>
      </c>
      <c r="AW501" s="149">
        <v>1</v>
      </c>
      <c r="AX501" s="149">
        <v>1</v>
      </c>
      <c r="AY501" s="149">
        <v>1</v>
      </c>
      <c r="AZ501" s="149">
        <v>1</v>
      </c>
      <c r="BA501" s="149">
        <v>1</v>
      </c>
      <c r="BB501" s="149">
        <v>1</v>
      </c>
      <c r="BC501" s="149">
        <v>1</v>
      </c>
      <c r="BD501" s="149">
        <v>1</v>
      </c>
      <c r="BE501" s="149">
        <v>1</v>
      </c>
      <c r="BF501" s="149">
        <v>1</v>
      </c>
      <c r="BG501" s="149">
        <v>1</v>
      </c>
      <c r="BH501" s="149">
        <v>1</v>
      </c>
      <c r="BI501" s="149">
        <v>1</v>
      </c>
      <c r="BJ501" s="149">
        <v>1</v>
      </c>
      <c r="BK501" s="149">
        <v>1</v>
      </c>
      <c r="BL501" s="149">
        <v>1</v>
      </c>
      <c r="BM501" s="149">
        <v>1</v>
      </c>
      <c r="BN501" s="149">
        <v>1</v>
      </c>
      <c r="BO501" s="149">
        <v>1</v>
      </c>
      <c r="BP501" s="149">
        <v>1</v>
      </c>
      <c r="BQ501" s="149">
        <v>1</v>
      </c>
      <c r="BR501" s="149">
        <v>1</v>
      </c>
      <c r="BS501" s="149">
        <v>1</v>
      </c>
      <c r="BT501" s="149">
        <v>1</v>
      </c>
      <c r="BU501" s="149"/>
      <c r="BV501" s="149"/>
      <c r="BW501" s="149"/>
      <c r="BX501" s="149"/>
      <c r="BY501" s="149"/>
      <c r="BZ501" s="149"/>
      <c r="CA501" s="149"/>
      <c r="CB501" s="149"/>
      <c r="CC501" s="149"/>
      <c r="CD501" s="149"/>
      <c r="CE501" s="149"/>
      <c r="CF501" s="149"/>
      <c r="CG501" s="149"/>
      <c r="CH501" s="149"/>
      <c r="CI501" s="149"/>
      <c r="CJ501" s="149"/>
      <c r="CK501" s="149"/>
      <c r="CL501" s="149"/>
      <c r="CM501" s="149"/>
      <c r="CN501" s="149"/>
      <c r="CO501" s="149"/>
      <c r="CP501" s="149"/>
      <c r="CQ501" s="149"/>
      <c r="CR501" s="149"/>
      <c r="CS501" s="150"/>
      <c r="CT501" s="151"/>
      <c r="CW501" s="68"/>
      <c r="CX501" s="152"/>
    </row>
    <row r="502" spans="1:102">
      <c r="A502" s="289" t="s">
        <v>8334</v>
      </c>
      <c r="B502" s="146" t="s">
        <v>1086</v>
      </c>
      <c r="C502" s="147" t="str">
        <f>+_xlfn.XLOOKUP(B502,'R4'!B:B,'R4'!C:C)</f>
        <v>AMR - KAMYON - MAN - KH</v>
      </c>
      <c r="D502" s="147"/>
      <c r="E502" s="150" t="s">
        <v>5140</v>
      </c>
      <c r="F502" s="150" t="s">
        <v>38</v>
      </c>
      <c r="G502" s="150" t="s">
        <v>35</v>
      </c>
      <c r="H502" s="150" t="s">
        <v>8271</v>
      </c>
      <c r="I502" s="156"/>
      <c r="J502" s="148">
        <v>0</v>
      </c>
      <c r="K502" s="149">
        <v>0</v>
      </c>
      <c r="L502" s="149">
        <v>0</v>
      </c>
      <c r="M502" s="149">
        <v>0</v>
      </c>
      <c r="N502" s="149">
        <v>0</v>
      </c>
      <c r="O502" s="149">
        <v>0</v>
      </c>
      <c r="P502" s="149">
        <v>1</v>
      </c>
      <c r="Q502" s="149">
        <v>1</v>
      </c>
      <c r="R502" s="149">
        <v>1</v>
      </c>
      <c r="S502" s="149">
        <v>1</v>
      </c>
      <c r="T502" s="149">
        <v>1</v>
      </c>
      <c r="U502" s="149">
        <v>1</v>
      </c>
      <c r="V502" s="149">
        <v>1</v>
      </c>
      <c r="W502" s="149">
        <v>1</v>
      </c>
      <c r="X502" s="149">
        <v>1</v>
      </c>
      <c r="Y502" s="149">
        <v>1</v>
      </c>
      <c r="Z502" s="149">
        <v>1</v>
      </c>
      <c r="AA502" s="149">
        <v>1</v>
      </c>
      <c r="AB502" s="149">
        <v>1</v>
      </c>
      <c r="AC502" s="149">
        <v>1</v>
      </c>
      <c r="AD502" s="149">
        <v>1</v>
      </c>
      <c r="AE502" s="149">
        <v>1</v>
      </c>
      <c r="AF502" s="149">
        <v>1</v>
      </c>
      <c r="AG502" s="149">
        <v>1</v>
      </c>
      <c r="AH502" s="149">
        <v>1</v>
      </c>
      <c r="AI502" s="149">
        <v>1</v>
      </c>
      <c r="AJ502" s="149">
        <v>1</v>
      </c>
      <c r="AK502" s="149">
        <v>1</v>
      </c>
      <c r="AL502" s="149">
        <v>1</v>
      </c>
      <c r="AM502" s="149">
        <v>1</v>
      </c>
      <c r="AN502" s="149">
        <v>1</v>
      </c>
      <c r="AO502" s="149">
        <v>1</v>
      </c>
      <c r="AP502" s="149">
        <v>1</v>
      </c>
      <c r="AQ502" s="149">
        <v>1</v>
      </c>
      <c r="AR502" s="149">
        <v>1</v>
      </c>
      <c r="AS502" s="149">
        <v>1</v>
      </c>
      <c r="AT502" s="149">
        <v>1</v>
      </c>
      <c r="AU502" s="149">
        <v>1</v>
      </c>
      <c r="AV502" s="149">
        <v>1</v>
      </c>
      <c r="AW502" s="149">
        <v>1</v>
      </c>
      <c r="AX502" s="149">
        <v>1</v>
      </c>
      <c r="AY502" s="149">
        <v>1</v>
      </c>
      <c r="AZ502" s="149">
        <v>1</v>
      </c>
      <c r="BA502" s="149">
        <v>1</v>
      </c>
      <c r="BB502" s="149">
        <v>1</v>
      </c>
      <c r="BC502" s="149">
        <v>1</v>
      </c>
      <c r="BD502" s="149">
        <v>1</v>
      </c>
      <c r="BE502" s="149">
        <v>1</v>
      </c>
      <c r="BF502" s="149">
        <v>1</v>
      </c>
      <c r="BG502" s="149">
        <v>1</v>
      </c>
      <c r="BH502" s="149">
        <v>1</v>
      </c>
      <c r="BI502" s="149">
        <v>1</v>
      </c>
      <c r="BJ502" s="149">
        <v>1</v>
      </c>
      <c r="BK502" s="149">
        <v>1</v>
      </c>
      <c r="BL502" s="149">
        <v>1</v>
      </c>
      <c r="BM502" s="149">
        <v>1</v>
      </c>
      <c r="BN502" s="149">
        <v>1</v>
      </c>
      <c r="BO502" s="149">
        <v>1</v>
      </c>
      <c r="BP502" s="149">
        <v>1</v>
      </c>
      <c r="BQ502" s="149">
        <v>1</v>
      </c>
      <c r="BR502" s="149">
        <v>1</v>
      </c>
      <c r="BS502" s="149">
        <v>1</v>
      </c>
      <c r="BT502" s="149">
        <v>1</v>
      </c>
      <c r="BU502" s="149"/>
      <c r="BV502" s="149"/>
      <c r="BW502" s="149"/>
      <c r="BX502" s="149"/>
      <c r="BY502" s="149"/>
      <c r="BZ502" s="149"/>
      <c r="CA502" s="149"/>
      <c r="CB502" s="149"/>
      <c r="CC502" s="149"/>
      <c r="CD502" s="149"/>
      <c r="CE502" s="149"/>
      <c r="CF502" s="149"/>
      <c r="CG502" s="149"/>
      <c r="CH502" s="149"/>
      <c r="CI502" s="149"/>
      <c r="CJ502" s="149"/>
      <c r="CK502" s="149"/>
      <c r="CL502" s="149"/>
      <c r="CM502" s="149"/>
      <c r="CN502" s="149"/>
      <c r="CO502" s="149"/>
      <c r="CP502" s="149"/>
      <c r="CQ502" s="149"/>
      <c r="CR502" s="149"/>
      <c r="CS502" s="150"/>
      <c r="CT502" s="151"/>
      <c r="CW502" s="68"/>
      <c r="CX502" s="152"/>
    </row>
    <row r="503" spans="1:102">
      <c r="A503" s="289" t="s">
        <v>8334</v>
      </c>
      <c r="B503" s="146" t="s">
        <v>7503</v>
      </c>
      <c r="C503" s="147" t="str">
        <f>+_xlfn.XLOOKUP(B503,'R4'!B:B,'R4'!C:C)</f>
        <v>AMR - KAMYON - MAN - KH - GENERİC</v>
      </c>
      <c r="D503" s="147"/>
      <c r="E503" s="150" t="s">
        <v>2590</v>
      </c>
      <c r="F503" s="150" t="s">
        <v>38</v>
      </c>
      <c r="G503" s="150" t="s">
        <v>35</v>
      </c>
      <c r="H503" s="150" t="s">
        <v>8271</v>
      </c>
      <c r="I503" s="156"/>
      <c r="J503" s="148">
        <v>0</v>
      </c>
      <c r="K503" s="149">
        <v>0</v>
      </c>
      <c r="L503" s="149">
        <v>0</v>
      </c>
      <c r="M503" s="149">
        <v>0</v>
      </c>
      <c r="N503" s="149">
        <v>0</v>
      </c>
      <c r="O503" s="149">
        <v>0</v>
      </c>
      <c r="P503" s="149">
        <v>1</v>
      </c>
      <c r="Q503" s="149">
        <v>1</v>
      </c>
      <c r="R503" s="149">
        <v>1</v>
      </c>
      <c r="S503" s="149">
        <v>1</v>
      </c>
      <c r="T503" s="149">
        <v>1</v>
      </c>
      <c r="U503" s="149">
        <v>1</v>
      </c>
      <c r="V503" s="149">
        <v>1</v>
      </c>
      <c r="W503" s="149">
        <v>1</v>
      </c>
      <c r="X503" s="149">
        <v>1</v>
      </c>
      <c r="Y503" s="149">
        <v>1</v>
      </c>
      <c r="Z503" s="149">
        <v>1</v>
      </c>
      <c r="AA503" s="149">
        <v>1</v>
      </c>
      <c r="AB503" s="149">
        <v>1</v>
      </c>
      <c r="AC503" s="149">
        <v>1</v>
      </c>
      <c r="AD503" s="149">
        <v>1</v>
      </c>
      <c r="AE503" s="149">
        <v>1</v>
      </c>
      <c r="AF503" s="149">
        <v>1</v>
      </c>
      <c r="AG503" s="149">
        <v>1</v>
      </c>
      <c r="AH503" s="149">
        <v>1</v>
      </c>
      <c r="AI503" s="149">
        <v>1</v>
      </c>
      <c r="AJ503" s="149">
        <v>1</v>
      </c>
      <c r="AK503" s="149">
        <v>1</v>
      </c>
      <c r="AL503" s="149">
        <v>1</v>
      </c>
      <c r="AM503" s="149">
        <v>1</v>
      </c>
      <c r="AN503" s="149">
        <v>1</v>
      </c>
      <c r="AO503" s="149">
        <v>1</v>
      </c>
      <c r="AP503" s="149">
        <v>1</v>
      </c>
      <c r="AQ503" s="149">
        <v>1</v>
      </c>
      <c r="AR503" s="149">
        <v>1</v>
      </c>
      <c r="AS503" s="149">
        <v>1</v>
      </c>
      <c r="AT503" s="149">
        <v>1</v>
      </c>
      <c r="AU503" s="149">
        <v>1</v>
      </c>
      <c r="AV503" s="149">
        <v>1</v>
      </c>
      <c r="AW503" s="149">
        <v>1</v>
      </c>
      <c r="AX503" s="149">
        <v>1</v>
      </c>
      <c r="AY503" s="149">
        <v>1</v>
      </c>
      <c r="AZ503" s="149">
        <v>1</v>
      </c>
      <c r="BA503" s="149">
        <v>1</v>
      </c>
      <c r="BB503" s="149">
        <v>1</v>
      </c>
      <c r="BC503" s="149">
        <v>1</v>
      </c>
      <c r="BD503" s="149">
        <v>1</v>
      </c>
      <c r="BE503" s="149">
        <v>1</v>
      </c>
      <c r="BF503" s="149">
        <v>1</v>
      </c>
      <c r="BG503" s="149">
        <v>1</v>
      </c>
      <c r="BH503" s="149">
        <v>1</v>
      </c>
      <c r="BI503" s="149">
        <v>1</v>
      </c>
      <c r="BJ503" s="149">
        <v>1</v>
      </c>
      <c r="BK503" s="149">
        <v>1</v>
      </c>
      <c r="BL503" s="149">
        <v>1</v>
      </c>
      <c r="BM503" s="149">
        <v>1</v>
      </c>
      <c r="BN503" s="149">
        <v>1</v>
      </c>
      <c r="BO503" s="149">
        <v>1</v>
      </c>
      <c r="BP503" s="149">
        <v>1</v>
      </c>
      <c r="BQ503" s="149">
        <v>1</v>
      </c>
      <c r="BR503" s="149">
        <v>1</v>
      </c>
      <c r="BS503" s="149">
        <v>1</v>
      </c>
      <c r="BT503" s="149">
        <v>1</v>
      </c>
      <c r="BU503" s="149"/>
      <c r="BV503" s="149"/>
      <c r="BW503" s="149"/>
      <c r="BX503" s="149"/>
      <c r="BY503" s="149"/>
      <c r="BZ503" s="149"/>
      <c r="CA503" s="149"/>
      <c r="CB503" s="149"/>
      <c r="CC503" s="149"/>
      <c r="CD503" s="149"/>
      <c r="CE503" s="149"/>
      <c r="CF503" s="149"/>
      <c r="CG503" s="149"/>
      <c r="CH503" s="149"/>
      <c r="CI503" s="149"/>
      <c r="CJ503" s="149"/>
      <c r="CK503" s="149"/>
      <c r="CL503" s="149"/>
      <c r="CM503" s="149"/>
      <c r="CN503" s="149"/>
      <c r="CO503" s="149"/>
      <c r="CP503" s="149"/>
      <c r="CQ503" s="149"/>
      <c r="CR503" s="149"/>
      <c r="CS503" s="150"/>
      <c r="CT503" s="151"/>
      <c r="CW503" s="68"/>
      <c r="CX503" s="152"/>
    </row>
    <row r="504" spans="1:102">
      <c r="A504" s="289" t="s">
        <v>8334</v>
      </c>
      <c r="B504" s="146" t="s">
        <v>1089</v>
      </c>
      <c r="C504" s="147" t="str">
        <f>+_xlfn.XLOOKUP(B504,'R4'!B:B,'R4'!C:C)</f>
        <v>AMR - KAMYON - MAN - KH</v>
      </c>
      <c r="D504" s="147"/>
      <c r="E504" s="150" t="s">
        <v>2590</v>
      </c>
      <c r="F504" s="150" t="s">
        <v>38</v>
      </c>
      <c r="G504" s="150" t="s">
        <v>35</v>
      </c>
      <c r="H504" s="150" t="s">
        <v>8271</v>
      </c>
      <c r="I504" s="156"/>
      <c r="J504" s="148">
        <v>0</v>
      </c>
      <c r="K504" s="149">
        <v>0</v>
      </c>
      <c r="L504" s="149">
        <v>0</v>
      </c>
      <c r="M504" s="149">
        <v>0</v>
      </c>
      <c r="N504" s="149">
        <v>0</v>
      </c>
      <c r="O504" s="149">
        <v>0</v>
      </c>
      <c r="P504" s="149">
        <v>1</v>
      </c>
      <c r="Q504" s="149">
        <v>1</v>
      </c>
      <c r="R504" s="149">
        <v>1</v>
      </c>
      <c r="S504" s="149">
        <v>1</v>
      </c>
      <c r="T504" s="149">
        <v>1</v>
      </c>
      <c r="U504" s="149">
        <v>1</v>
      </c>
      <c r="V504" s="149">
        <v>1</v>
      </c>
      <c r="W504" s="149">
        <v>1</v>
      </c>
      <c r="X504" s="149">
        <v>1</v>
      </c>
      <c r="Y504" s="149">
        <v>1</v>
      </c>
      <c r="Z504" s="149">
        <v>1</v>
      </c>
      <c r="AA504" s="149">
        <v>1</v>
      </c>
      <c r="AB504" s="149">
        <v>1</v>
      </c>
      <c r="AC504" s="149">
        <v>1</v>
      </c>
      <c r="AD504" s="149">
        <v>1</v>
      </c>
      <c r="AE504" s="149">
        <v>1</v>
      </c>
      <c r="AF504" s="149">
        <v>1</v>
      </c>
      <c r="AG504" s="149">
        <v>1</v>
      </c>
      <c r="AH504" s="149">
        <v>1</v>
      </c>
      <c r="AI504" s="149">
        <v>1</v>
      </c>
      <c r="AJ504" s="149">
        <v>1</v>
      </c>
      <c r="AK504" s="149">
        <v>1</v>
      </c>
      <c r="AL504" s="149">
        <v>1</v>
      </c>
      <c r="AM504" s="149">
        <v>1</v>
      </c>
      <c r="AN504" s="149">
        <v>1</v>
      </c>
      <c r="AO504" s="149">
        <v>1</v>
      </c>
      <c r="AP504" s="149">
        <v>1</v>
      </c>
      <c r="AQ504" s="149">
        <v>1</v>
      </c>
      <c r="AR504" s="149">
        <v>1</v>
      </c>
      <c r="AS504" s="149">
        <v>1</v>
      </c>
      <c r="AT504" s="149">
        <v>1</v>
      </c>
      <c r="AU504" s="149">
        <v>1</v>
      </c>
      <c r="AV504" s="149">
        <v>1</v>
      </c>
      <c r="AW504" s="149">
        <v>1</v>
      </c>
      <c r="AX504" s="149">
        <v>1</v>
      </c>
      <c r="AY504" s="149">
        <v>1</v>
      </c>
      <c r="AZ504" s="149">
        <v>1</v>
      </c>
      <c r="BA504" s="149">
        <v>1</v>
      </c>
      <c r="BB504" s="149">
        <v>1</v>
      </c>
      <c r="BC504" s="149">
        <v>1</v>
      </c>
      <c r="BD504" s="149">
        <v>1</v>
      </c>
      <c r="BE504" s="149">
        <v>1</v>
      </c>
      <c r="BF504" s="149">
        <v>1</v>
      </c>
      <c r="BG504" s="149">
        <v>1</v>
      </c>
      <c r="BH504" s="149">
        <v>1</v>
      </c>
      <c r="BI504" s="149">
        <v>1</v>
      </c>
      <c r="BJ504" s="149">
        <v>1</v>
      </c>
      <c r="BK504" s="149">
        <v>1</v>
      </c>
      <c r="BL504" s="149">
        <v>1</v>
      </c>
      <c r="BM504" s="149">
        <v>1</v>
      </c>
      <c r="BN504" s="149">
        <v>1</v>
      </c>
      <c r="BO504" s="149">
        <v>1</v>
      </c>
      <c r="BP504" s="149">
        <v>1</v>
      </c>
      <c r="BQ504" s="149">
        <v>1</v>
      </c>
      <c r="BR504" s="149">
        <v>1</v>
      </c>
      <c r="BS504" s="149">
        <v>1</v>
      </c>
      <c r="BT504" s="149">
        <v>1</v>
      </c>
      <c r="BU504" s="149"/>
      <c r="BV504" s="149"/>
      <c r="BW504" s="149"/>
      <c r="BX504" s="149"/>
      <c r="BY504" s="149"/>
      <c r="BZ504" s="149"/>
      <c r="CA504" s="149"/>
      <c r="CB504" s="149"/>
      <c r="CC504" s="149"/>
      <c r="CD504" s="149"/>
      <c r="CE504" s="149"/>
      <c r="CF504" s="149"/>
      <c r="CG504" s="149"/>
      <c r="CH504" s="149"/>
      <c r="CI504" s="149"/>
      <c r="CJ504" s="149"/>
      <c r="CK504" s="149"/>
      <c r="CL504" s="149"/>
      <c r="CM504" s="149"/>
      <c r="CN504" s="149"/>
      <c r="CO504" s="149"/>
      <c r="CP504" s="149"/>
      <c r="CQ504" s="149"/>
      <c r="CR504" s="149"/>
      <c r="CS504" s="150"/>
      <c r="CT504" s="151"/>
      <c r="CW504" s="68"/>
      <c r="CX504" s="152"/>
    </row>
    <row r="505" spans="1:102">
      <c r="A505" s="289" t="s">
        <v>8334</v>
      </c>
      <c r="B505" s="146" t="s">
        <v>1092</v>
      </c>
      <c r="C505" s="147" t="str">
        <f>+_xlfn.XLOOKUP(B505,'R4'!B:B,'R4'!C:C)</f>
        <v>AMR - KAMYON - MAN - KH</v>
      </c>
      <c r="D505" s="147"/>
      <c r="E505" s="150" t="s">
        <v>2594</v>
      </c>
      <c r="F505" s="150" t="s">
        <v>38</v>
      </c>
      <c r="G505" s="150" t="s">
        <v>35</v>
      </c>
      <c r="H505" s="150" t="s">
        <v>8271</v>
      </c>
      <c r="I505" s="156"/>
      <c r="J505" s="148">
        <v>0</v>
      </c>
      <c r="K505" s="149">
        <v>0</v>
      </c>
      <c r="L505" s="149">
        <v>0</v>
      </c>
      <c r="M505" s="149">
        <v>0</v>
      </c>
      <c r="N505" s="149">
        <v>0</v>
      </c>
      <c r="O505" s="149">
        <v>0</v>
      </c>
      <c r="P505" s="149">
        <v>1</v>
      </c>
      <c r="Q505" s="149">
        <v>1</v>
      </c>
      <c r="R505" s="149">
        <v>1</v>
      </c>
      <c r="S505" s="149">
        <v>1</v>
      </c>
      <c r="T505" s="149">
        <v>1</v>
      </c>
      <c r="U505" s="149">
        <v>1</v>
      </c>
      <c r="V505" s="149">
        <v>1</v>
      </c>
      <c r="W505" s="149">
        <v>1</v>
      </c>
      <c r="X505" s="149">
        <v>1</v>
      </c>
      <c r="Y505" s="149">
        <v>1</v>
      </c>
      <c r="Z505" s="149">
        <v>1</v>
      </c>
      <c r="AA505" s="149">
        <v>1</v>
      </c>
      <c r="AB505" s="149">
        <v>1</v>
      </c>
      <c r="AC505" s="149">
        <v>1</v>
      </c>
      <c r="AD505" s="149">
        <v>1</v>
      </c>
      <c r="AE505" s="149">
        <v>1</v>
      </c>
      <c r="AF505" s="149">
        <v>1</v>
      </c>
      <c r="AG505" s="149">
        <v>1</v>
      </c>
      <c r="AH505" s="149">
        <v>1</v>
      </c>
      <c r="AI505" s="149">
        <v>1</v>
      </c>
      <c r="AJ505" s="149">
        <v>1</v>
      </c>
      <c r="AK505" s="149">
        <v>1</v>
      </c>
      <c r="AL505" s="149">
        <v>1</v>
      </c>
      <c r="AM505" s="149">
        <v>1</v>
      </c>
      <c r="AN505" s="149">
        <v>1</v>
      </c>
      <c r="AO505" s="149">
        <v>1</v>
      </c>
      <c r="AP505" s="149">
        <v>1</v>
      </c>
      <c r="AQ505" s="149">
        <v>1</v>
      </c>
      <c r="AR505" s="149">
        <v>1</v>
      </c>
      <c r="AS505" s="149">
        <v>1</v>
      </c>
      <c r="AT505" s="149">
        <v>1</v>
      </c>
      <c r="AU505" s="149">
        <v>1</v>
      </c>
      <c r="AV505" s="149">
        <v>1</v>
      </c>
      <c r="AW505" s="149">
        <v>1</v>
      </c>
      <c r="AX505" s="149">
        <v>1</v>
      </c>
      <c r="AY505" s="149">
        <v>1</v>
      </c>
      <c r="AZ505" s="149">
        <v>1</v>
      </c>
      <c r="BA505" s="149">
        <v>1</v>
      </c>
      <c r="BB505" s="149">
        <v>1</v>
      </c>
      <c r="BC505" s="149">
        <v>1</v>
      </c>
      <c r="BD505" s="149">
        <v>1</v>
      </c>
      <c r="BE505" s="149">
        <v>1</v>
      </c>
      <c r="BF505" s="149">
        <v>1</v>
      </c>
      <c r="BG505" s="149">
        <v>1</v>
      </c>
      <c r="BH505" s="149">
        <v>1</v>
      </c>
      <c r="BI505" s="149">
        <v>1</v>
      </c>
      <c r="BJ505" s="149">
        <v>1</v>
      </c>
      <c r="BK505" s="149">
        <v>1</v>
      </c>
      <c r="BL505" s="149">
        <v>1</v>
      </c>
      <c r="BM505" s="149">
        <v>1</v>
      </c>
      <c r="BN505" s="149">
        <v>1</v>
      </c>
      <c r="BO505" s="149">
        <v>1</v>
      </c>
      <c r="BP505" s="149">
        <v>1</v>
      </c>
      <c r="BQ505" s="149">
        <v>1</v>
      </c>
      <c r="BR505" s="149">
        <v>1</v>
      </c>
      <c r="BS505" s="149">
        <v>1</v>
      </c>
      <c r="BT505" s="149">
        <v>1</v>
      </c>
      <c r="BU505" s="149"/>
      <c r="BV505" s="149"/>
      <c r="BW505" s="149"/>
      <c r="BX505" s="149"/>
      <c r="BY505" s="149"/>
      <c r="BZ505" s="149"/>
      <c r="CA505" s="149"/>
      <c r="CB505" s="149"/>
      <c r="CC505" s="149"/>
      <c r="CD505" s="149"/>
      <c r="CE505" s="149"/>
      <c r="CF505" s="149"/>
      <c r="CG505" s="149"/>
      <c r="CH505" s="149"/>
      <c r="CI505" s="149"/>
      <c r="CJ505" s="149"/>
      <c r="CK505" s="149"/>
      <c r="CL505" s="149"/>
      <c r="CM505" s="149"/>
      <c r="CN505" s="149"/>
      <c r="CO505" s="149"/>
      <c r="CP505" s="149"/>
      <c r="CQ505" s="149"/>
      <c r="CR505" s="149"/>
      <c r="CS505" s="150"/>
      <c r="CT505" s="151"/>
      <c r="CW505" s="68"/>
      <c r="CX505" s="152"/>
    </row>
    <row r="506" spans="1:102">
      <c r="A506" s="289" t="s">
        <v>8334</v>
      </c>
      <c r="B506" s="146" t="s">
        <v>1095</v>
      </c>
      <c r="C506" s="147" t="str">
        <f>+_xlfn.XLOOKUP(B506,'R4'!B:B,'R4'!C:C)</f>
        <v>AMR - KAMYON - MAN - KH</v>
      </c>
      <c r="D506" s="147"/>
      <c r="E506" s="150" t="s">
        <v>5143</v>
      </c>
      <c r="F506" s="150" t="s">
        <v>38</v>
      </c>
      <c r="G506" s="150" t="s">
        <v>35</v>
      </c>
      <c r="H506" s="150" t="s">
        <v>8271</v>
      </c>
      <c r="I506" s="156"/>
      <c r="J506" s="148">
        <v>0</v>
      </c>
      <c r="K506" s="149">
        <v>0</v>
      </c>
      <c r="L506" s="149">
        <v>0</v>
      </c>
      <c r="M506" s="149">
        <v>0</v>
      </c>
      <c r="N506" s="149">
        <v>0</v>
      </c>
      <c r="O506" s="149">
        <v>0</v>
      </c>
      <c r="P506" s="149">
        <v>0.25</v>
      </c>
      <c r="Q506" s="149">
        <v>0.25</v>
      </c>
      <c r="R506" s="149">
        <v>0.25</v>
      </c>
      <c r="S506" s="149">
        <v>0.25</v>
      </c>
      <c r="T506" s="149">
        <v>0.25</v>
      </c>
      <c r="U506" s="149">
        <v>0.25</v>
      </c>
      <c r="V506" s="149">
        <v>0.25</v>
      </c>
      <c r="W506" s="149">
        <v>0.25</v>
      </c>
      <c r="X506" s="149">
        <v>0.25</v>
      </c>
      <c r="Y506" s="149">
        <v>0.25</v>
      </c>
      <c r="Z506" s="149">
        <v>0.25</v>
      </c>
      <c r="AA506" s="149">
        <v>0.25</v>
      </c>
      <c r="AB506" s="149">
        <v>0.25</v>
      </c>
      <c r="AC506" s="149">
        <v>0.25</v>
      </c>
      <c r="AD506" s="149">
        <v>0.25</v>
      </c>
      <c r="AE506" s="149">
        <v>0.25</v>
      </c>
      <c r="AF506" s="149">
        <v>0.25</v>
      </c>
      <c r="AG506" s="149">
        <v>0.25</v>
      </c>
      <c r="AH506" s="149">
        <v>0.25</v>
      </c>
      <c r="AI506" s="149">
        <v>0.25</v>
      </c>
      <c r="AJ506" s="149">
        <v>0.25</v>
      </c>
      <c r="AK506" s="149">
        <v>0.25</v>
      </c>
      <c r="AL506" s="149">
        <v>0.25</v>
      </c>
      <c r="AM506" s="149">
        <v>0.25</v>
      </c>
      <c r="AN506" s="149">
        <v>0.25</v>
      </c>
      <c r="AO506" s="149">
        <v>0.25</v>
      </c>
      <c r="AP506" s="149">
        <v>0.25</v>
      </c>
      <c r="AQ506" s="149">
        <v>0.25</v>
      </c>
      <c r="AR506" s="149">
        <v>0.25</v>
      </c>
      <c r="AS506" s="149">
        <v>0.25</v>
      </c>
      <c r="AT506" s="149">
        <v>0.25</v>
      </c>
      <c r="AU506" s="149">
        <v>0.25</v>
      </c>
      <c r="AV506" s="149">
        <v>0.25</v>
      </c>
      <c r="AW506" s="149">
        <v>0.25</v>
      </c>
      <c r="AX506" s="149">
        <v>0.25</v>
      </c>
      <c r="AY506" s="149">
        <v>0.25</v>
      </c>
      <c r="AZ506" s="149">
        <v>0.25</v>
      </c>
      <c r="BA506" s="149">
        <v>0.25</v>
      </c>
      <c r="BB506" s="149">
        <v>0.25</v>
      </c>
      <c r="BC506" s="149">
        <v>0.25</v>
      </c>
      <c r="BD506" s="149">
        <v>0.25</v>
      </c>
      <c r="BE506" s="149">
        <v>0.25</v>
      </c>
      <c r="BF506" s="149">
        <v>0.25</v>
      </c>
      <c r="BG506" s="149">
        <v>0.25</v>
      </c>
      <c r="BH506" s="149">
        <v>0.25</v>
      </c>
      <c r="BI506" s="149">
        <v>0.25</v>
      </c>
      <c r="BJ506" s="149">
        <v>0.25</v>
      </c>
      <c r="BK506" s="149">
        <v>0.25</v>
      </c>
      <c r="BL506" s="149">
        <v>0.25</v>
      </c>
      <c r="BM506" s="149">
        <v>0.25</v>
      </c>
      <c r="BN506" s="149">
        <v>0.25</v>
      </c>
      <c r="BO506" s="149">
        <v>0.25</v>
      </c>
      <c r="BP506" s="149">
        <v>0.25</v>
      </c>
      <c r="BQ506" s="149">
        <v>0.25</v>
      </c>
      <c r="BR506" s="149">
        <v>0.25</v>
      </c>
      <c r="BS506" s="149">
        <v>0.25</v>
      </c>
      <c r="BT506" s="149">
        <v>0.25</v>
      </c>
      <c r="BU506" s="149"/>
      <c r="BV506" s="149"/>
      <c r="BW506" s="149"/>
      <c r="BX506" s="149"/>
      <c r="BY506" s="149"/>
      <c r="BZ506" s="149"/>
      <c r="CA506" s="149"/>
      <c r="CB506" s="149"/>
      <c r="CC506" s="149"/>
      <c r="CD506" s="149"/>
      <c r="CE506" s="149"/>
      <c r="CF506" s="149"/>
      <c r="CG506" s="149"/>
      <c r="CH506" s="149"/>
      <c r="CI506" s="149"/>
      <c r="CJ506" s="149"/>
      <c r="CK506" s="149"/>
      <c r="CL506" s="149"/>
      <c r="CM506" s="149"/>
      <c r="CN506" s="149"/>
      <c r="CO506" s="149"/>
      <c r="CP506" s="149"/>
      <c r="CQ506" s="149"/>
      <c r="CR506" s="149"/>
      <c r="CS506" s="150"/>
      <c r="CT506" s="151"/>
      <c r="CW506" s="68"/>
      <c r="CX506" s="152"/>
    </row>
    <row r="507" spans="1:102">
      <c r="A507" s="289" t="s">
        <v>8334</v>
      </c>
      <c r="B507" s="146" t="s">
        <v>1098</v>
      </c>
      <c r="C507" s="147" t="str">
        <f>+_xlfn.XLOOKUP(B507,'R4'!B:B,'R4'!C:C)</f>
        <v>AMR - KAMYON - MAN - KH</v>
      </c>
      <c r="D507" s="147"/>
      <c r="E507" s="150" t="s">
        <v>2595</v>
      </c>
      <c r="F507" s="150" t="s">
        <v>38</v>
      </c>
      <c r="G507" s="150" t="s">
        <v>35</v>
      </c>
      <c r="H507" s="150" t="s">
        <v>8271</v>
      </c>
      <c r="I507" s="156"/>
      <c r="J507" s="148">
        <v>0</v>
      </c>
      <c r="K507" s="149">
        <v>0</v>
      </c>
      <c r="L507" s="149">
        <v>0</v>
      </c>
      <c r="M507" s="149">
        <v>0</v>
      </c>
      <c r="N507" s="149">
        <v>0</v>
      </c>
      <c r="O507" s="149">
        <v>0</v>
      </c>
      <c r="P507" s="149">
        <v>1</v>
      </c>
      <c r="Q507" s="149">
        <v>1</v>
      </c>
      <c r="R507" s="149">
        <v>1</v>
      </c>
      <c r="S507" s="149">
        <v>1</v>
      </c>
      <c r="T507" s="149">
        <v>1</v>
      </c>
      <c r="U507" s="149">
        <v>1</v>
      </c>
      <c r="V507" s="149">
        <v>1</v>
      </c>
      <c r="W507" s="149">
        <v>1</v>
      </c>
      <c r="X507" s="149">
        <v>1</v>
      </c>
      <c r="Y507" s="149">
        <v>1</v>
      </c>
      <c r="Z507" s="149">
        <v>1</v>
      </c>
      <c r="AA507" s="149">
        <v>1</v>
      </c>
      <c r="AB507" s="149">
        <v>1</v>
      </c>
      <c r="AC507" s="149">
        <v>1</v>
      </c>
      <c r="AD507" s="149">
        <v>1</v>
      </c>
      <c r="AE507" s="149">
        <v>1</v>
      </c>
      <c r="AF507" s="149">
        <v>1</v>
      </c>
      <c r="AG507" s="149">
        <v>1</v>
      </c>
      <c r="AH507" s="149">
        <v>1</v>
      </c>
      <c r="AI507" s="149">
        <v>1</v>
      </c>
      <c r="AJ507" s="149">
        <v>1</v>
      </c>
      <c r="AK507" s="149">
        <v>1</v>
      </c>
      <c r="AL507" s="149">
        <v>1</v>
      </c>
      <c r="AM507" s="149">
        <v>1</v>
      </c>
      <c r="AN507" s="149">
        <v>1</v>
      </c>
      <c r="AO507" s="149">
        <v>1</v>
      </c>
      <c r="AP507" s="149">
        <v>1</v>
      </c>
      <c r="AQ507" s="149">
        <v>1</v>
      </c>
      <c r="AR507" s="149">
        <v>1</v>
      </c>
      <c r="AS507" s="149">
        <v>1</v>
      </c>
      <c r="AT507" s="149">
        <v>1</v>
      </c>
      <c r="AU507" s="149">
        <v>1</v>
      </c>
      <c r="AV507" s="149">
        <v>1</v>
      </c>
      <c r="AW507" s="149">
        <v>1</v>
      </c>
      <c r="AX507" s="149">
        <v>1</v>
      </c>
      <c r="AY507" s="149">
        <v>1</v>
      </c>
      <c r="AZ507" s="149">
        <v>1</v>
      </c>
      <c r="BA507" s="149">
        <v>1</v>
      </c>
      <c r="BB507" s="149">
        <v>1</v>
      </c>
      <c r="BC507" s="149">
        <v>1</v>
      </c>
      <c r="BD507" s="149">
        <v>1</v>
      </c>
      <c r="BE507" s="149">
        <v>1</v>
      </c>
      <c r="BF507" s="149">
        <v>1</v>
      </c>
      <c r="BG507" s="149">
        <v>1</v>
      </c>
      <c r="BH507" s="149">
        <v>1</v>
      </c>
      <c r="BI507" s="149">
        <v>1</v>
      </c>
      <c r="BJ507" s="149">
        <v>1</v>
      </c>
      <c r="BK507" s="149">
        <v>1</v>
      </c>
      <c r="BL507" s="149">
        <v>1</v>
      </c>
      <c r="BM507" s="149">
        <v>1</v>
      </c>
      <c r="BN507" s="149">
        <v>1</v>
      </c>
      <c r="BO507" s="149">
        <v>1</v>
      </c>
      <c r="BP507" s="149">
        <v>1</v>
      </c>
      <c r="BQ507" s="149">
        <v>1</v>
      </c>
      <c r="BR507" s="149">
        <v>1</v>
      </c>
      <c r="BS507" s="149">
        <v>1</v>
      </c>
      <c r="BT507" s="149">
        <v>1</v>
      </c>
      <c r="BU507" s="149"/>
      <c r="BV507" s="149"/>
      <c r="BW507" s="149"/>
      <c r="BX507" s="149"/>
      <c r="BY507" s="149"/>
      <c r="BZ507" s="149"/>
      <c r="CA507" s="149"/>
      <c r="CB507" s="149"/>
      <c r="CC507" s="149"/>
      <c r="CD507" s="149"/>
      <c r="CE507" s="149"/>
      <c r="CF507" s="149"/>
      <c r="CG507" s="149"/>
      <c r="CH507" s="149"/>
      <c r="CI507" s="149"/>
      <c r="CJ507" s="149"/>
      <c r="CK507" s="149"/>
      <c r="CL507" s="149"/>
      <c r="CM507" s="149"/>
      <c r="CN507" s="149"/>
      <c r="CO507" s="149"/>
      <c r="CP507" s="149"/>
      <c r="CQ507" s="149"/>
      <c r="CR507" s="149"/>
      <c r="CS507" s="150"/>
      <c r="CT507" s="151"/>
      <c r="CW507" s="68"/>
      <c r="CX507" s="152"/>
    </row>
    <row r="508" spans="1:102">
      <c r="A508" s="289" t="s">
        <v>8334</v>
      </c>
      <c r="B508" s="146" t="s">
        <v>7490</v>
      </c>
      <c r="C508" s="147" t="str">
        <f>+_xlfn.XLOOKUP(B508,'R4'!B:B,'R4'!C:C)</f>
        <v>AMR - KAMYON - MAN - KH - GENERİC</v>
      </c>
      <c r="D508" s="147"/>
      <c r="E508" s="150" t="s">
        <v>2</v>
      </c>
      <c r="F508" s="150" t="s">
        <v>38</v>
      </c>
      <c r="G508" s="150" t="s">
        <v>35</v>
      </c>
      <c r="H508" s="150" t="s">
        <v>8271</v>
      </c>
      <c r="I508" s="156"/>
      <c r="J508" s="148">
        <v>0</v>
      </c>
      <c r="K508" s="149">
        <v>0</v>
      </c>
      <c r="L508" s="149">
        <v>0</v>
      </c>
      <c r="M508" s="149">
        <v>0</v>
      </c>
      <c r="N508" s="149">
        <v>0</v>
      </c>
      <c r="O508" s="149">
        <v>0</v>
      </c>
      <c r="P508" s="149">
        <v>0</v>
      </c>
      <c r="Q508" s="149">
        <v>0</v>
      </c>
      <c r="R508" s="149">
        <v>0</v>
      </c>
      <c r="S508" s="149">
        <v>0</v>
      </c>
      <c r="T508" s="149">
        <v>0</v>
      </c>
      <c r="U508" s="149">
        <v>0</v>
      </c>
      <c r="V508" s="149">
        <v>0</v>
      </c>
      <c r="W508" s="149">
        <v>0</v>
      </c>
      <c r="X508" s="149">
        <v>0</v>
      </c>
      <c r="Y508" s="149">
        <v>0</v>
      </c>
      <c r="Z508" s="149">
        <v>0</v>
      </c>
      <c r="AA508" s="149">
        <v>30</v>
      </c>
      <c r="AB508" s="149">
        <v>30</v>
      </c>
      <c r="AC508" s="149">
        <v>30</v>
      </c>
      <c r="AD508" s="149">
        <v>30</v>
      </c>
      <c r="AE508" s="149">
        <v>30</v>
      </c>
      <c r="AF508" s="149">
        <v>30</v>
      </c>
      <c r="AG508" s="149">
        <v>30</v>
      </c>
      <c r="AH508" s="149">
        <v>30</v>
      </c>
      <c r="AI508" s="149">
        <v>30</v>
      </c>
      <c r="AJ508" s="149">
        <v>30</v>
      </c>
      <c r="AK508" s="149">
        <v>30</v>
      </c>
      <c r="AL508" s="149">
        <v>30</v>
      </c>
      <c r="AM508" s="149">
        <v>30</v>
      </c>
      <c r="AN508" s="149">
        <v>30</v>
      </c>
      <c r="AO508" s="149">
        <v>30</v>
      </c>
      <c r="AP508" s="149">
        <v>30</v>
      </c>
      <c r="AQ508" s="149">
        <v>30</v>
      </c>
      <c r="AR508" s="149">
        <v>30</v>
      </c>
      <c r="AS508" s="149">
        <v>30</v>
      </c>
      <c r="AT508" s="149">
        <v>30</v>
      </c>
      <c r="AU508" s="149">
        <v>30</v>
      </c>
      <c r="AV508" s="149">
        <v>30</v>
      </c>
      <c r="AW508" s="149">
        <v>30</v>
      </c>
      <c r="AX508" s="149">
        <v>30</v>
      </c>
      <c r="AY508" s="149">
        <v>30</v>
      </c>
      <c r="AZ508" s="149">
        <v>30</v>
      </c>
      <c r="BA508" s="149">
        <v>30</v>
      </c>
      <c r="BB508" s="149">
        <v>30</v>
      </c>
      <c r="BC508" s="149">
        <v>30</v>
      </c>
      <c r="BD508" s="149">
        <v>30</v>
      </c>
      <c r="BE508" s="149">
        <v>30</v>
      </c>
      <c r="BF508" s="149">
        <v>30</v>
      </c>
      <c r="BG508" s="149">
        <v>30</v>
      </c>
      <c r="BH508" s="149">
        <v>30</v>
      </c>
      <c r="BI508" s="149">
        <v>30</v>
      </c>
      <c r="BJ508" s="149">
        <v>30</v>
      </c>
      <c r="BK508" s="149">
        <v>30</v>
      </c>
      <c r="BL508" s="149">
        <v>30</v>
      </c>
      <c r="BM508" s="149">
        <v>30</v>
      </c>
      <c r="BN508" s="149">
        <v>30</v>
      </c>
      <c r="BO508" s="149">
        <v>30</v>
      </c>
      <c r="BP508" s="149">
        <v>30</v>
      </c>
      <c r="BQ508" s="149">
        <v>30</v>
      </c>
      <c r="BR508" s="149">
        <v>30</v>
      </c>
      <c r="BS508" s="149">
        <v>30</v>
      </c>
      <c r="BT508" s="149">
        <v>30</v>
      </c>
      <c r="BU508" s="149"/>
      <c r="BV508" s="149"/>
      <c r="BW508" s="149"/>
      <c r="BX508" s="149"/>
      <c r="BY508" s="149"/>
      <c r="BZ508" s="149"/>
      <c r="CA508" s="149"/>
      <c r="CB508" s="149"/>
      <c r="CC508" s="149"/>
      <c r="CD508" s="149"/>
      <c r="CE508" s="149"/>
      <c r="CF508" s="149"/>
      <c r="CG508" s="149"/>
      <c r="CH508" s="149"/>
      <c r="CI508" s="149"/>
      <c r="CJ508" s="149"/>
      <c r="CK508" s="149"/>
      <c r="CL508" s="149"/>
      <c r="CM508" s="149"/>
      <c r="CN508" s="149"/>
      <c r="CO508" s="149"/>
      <c r="CP508" s="149"/>
      <c r="CQ508" s="149"/>
      <c r="CR508" s="149"/>
      <c r="CS508" s="150"/>
      <c r="CT508" s="151"/>
      <c r="CW508" s="68"/>
      <c r="CX508" s="152"/>
    </row>
    <row r="509" spans="1:102">
      <c r="A509" s="289" t="s">
        <v>8334</v>
      </c>
      <c r="B509" s="146" t="s">
        <v>7492</v>
      </c>
      <c r="C509" s="147" t="str">
        <f>+_xlfn.XLOOKUP(B509,'R4'!B:B,'R4'!C:C)</f>
        <v>AMR - KAMYON - MAN - KH - GENERİC</v>
      </c>
      <c r="D509" s="147"/>
      <c r="E509" s="150" t="s">
        <v>2</v>
      </c>
      <c r="F509" s="150" t="s">
        <v>38</v>
      </c>
      <c r="G509" s="150" t="s">
        <v>35</v>
      </c>
      <c r="H509" s="150" t="s">
        <v>8271</v>
      </c>
      <c r="I509" s="156"/>
      <c r="J509" s="148">
        <v>0</v>
      </c>
      <c r="K509" s="149">
        <v>0</v>
      </c>
      <c r="L509" s="149">
        <v>0</v>
      </c>
      <c r="M509" s="149">
        <v>0</v>
      </c>
      <c r="N509" s="149">
        <v>0</v>
      </c>
      <c r="O509" s="149">
        <v>0</v>
      </c>
      <c r="P509" s="149">
        <v>0</v>
      </c>
      <c r="Q509" s="149">
        <v>0</v>
      </c>
      <c r="R509" s="149">
        <v>0</v>
      </c>
      <c r="S509" s="149">
        <v>0</v>
      </c>
      <c r="T509" s="149">
        <v>0</v>
      </c>
      <c r="U509" s="149">
        <v>0</v>
      </c>
      <c r="V509" s="149">
        <v>0</v>
      </c>
      <c r="W509" s="149">
        <v>0</v>
      </c>
      <c r="X509" s="149">
        <v>0</v>
      </c>
      <c r="Y509" s="149">
        <v>0</v>
      </c>
      <c r="Z509" s="149">
        <v>0</v>
      </c>
      <c r="AA509" s="149">
        <v>0</v>
      </c>
      <c r="AB509" s="149">
        <v>25</v>
      </c>
      <c r="AC509" s="149">
        <v>25</v>
      </c>
      <c r="AD509" s="149">
        <v>25</v>
      </c>
      <c r="AE509" s="149">
        <v>25</v>
      </c>
      <c r="AF509" s="149">
        <v>25</v>
      </c>
      <c r="AG509" s="149">
        <v>25</v>
      </c>
      <c r="AH509" s="149">
        <v>25</v>
      </c>
      <c r="AI509" s="149">
        <v>25</v>
      </c>
      <c r="AJ509" s="149">
        <v>25</v>
      </c>
      <c r="AK509" s="149">
        <v>25</v>
      </c>
      <c r="AL509" s="149">
        <v>25</v>
      </c>
      <c r="AM509" s="149">
        <v>25</v>
      </c>
      <c r="AN509" s="149">
        <v>25</v>
      </c>
      <c r="AO509" s="149">
        <v>25</v>
      </c>
      <c r="AP509" s="149">
        <v>25</v>
      </c>
      <c r="AQ509" s="149">
        <v>25</v>
      </c>
      <c r="AR509" s="149">
        <v>25</v>
      </c>
      <c r="AS509" s="149">
        <v>25</v>
      </c>
      <c r="AT509" s="149">
        <v>25</v>
      </c>
      <c r="AU509" s="149">
        <v>25</v>
      </c>
      <c r="AV509" s="149">
        <v>25</v>
      </c>
      <c r="AW509" s="149">
        <v>25</v>
      </c>
      <c r="AX509" s="149">
        <v>25</v>
      </c>
      <c r="AY509" s="149">
        <v>25</v>
      </c>
      <c r="AZ509" s="149">
        <v>25</v>
      </c>
      <c r="BA509" s="149">
        <v>25</v>
      </c>
      <c r="BB509" s="149">
        <v>25</v>
      </c>
      <c r="BC509" s="149">
        <v>25</v>
      </c>
      <c r="BD509" s="149">
        <v>25</v>
      </c>
      <c r="BE509" s="149">
        <v>25</v>
      </c>
      <c r="BF509" s="149">
        <v>25</v>
      </c>
      <c r="BG509" s="149">
        <v>25</v>
      </c>
      <c r="BH509" s="149">
        <v>25</v>
      </c>
      <c r="BI509" s="149">
        <v>25</v>
      </c>
      <c r="BJ509" s="149">
        <v>25</v>
      </c>
      <c r="BK509" s="149">
        <v>25</v>
      </c>
      <c r="BL509" s="149">
        <v>25</v>
      </c>
      <c r="BM509" s="149">
        <v>25</v>
      </c>
      <c r="BN509" s="149">
        <v>25</v>
      </c>
      <c r="BO509" s="149">
        <v>25</v>
      </c>
      <c r="BP509" s="149">
        <v>25</v>
      </c>
      <c r="BQ509" s="149">
        <v>25</v>
      </c>
      <c r="BR509" s="149">
        <v>25</v>
      </c>
      <c r="BS509" s="149">
        <v>25</v>
      </c>
      <c r="BT509" s="149">
        <v>25</v>
      </c>
      <c r="BU509" s="149"/>
      <c r="BV509" s="149"/>
      <c r="BW509" s="149"/>
      <c r="BX509" s="149"/>
      <c r="BY509" s="149"/>
      <c r="BZ509" s="149"/>
      <c r="CA509" s="149"/>
      <c r="CB509" s="149"/>
      <c r="CC509" s="149"/>
      <c r="CD509" s="149"/>
      <c r="CE509" s="149"/>
      <c r="CF509" s="149"/>
      <c r="CG509" s="149"/>
      <c r="CH509" s="149"/>
      <c r="CI509" s="149"/>
      <c r="CJ509" s="149"/>
      <c r="CK509" s="149"/>
      <c r="CL509" s="149"/>
      <c r="CM509" s="149"/>
      <c r="CN509" s="149"/>
      <c r="CO509" s="149"/>
      <c r="CP509" s="149"/>
      <c r="CQ509" s="149"/>
      <c r="CR509" s="149"/>
      <c r="CS509" s="150"/>
      <c r="CT509" s="151"/>
      <c r="CW509" s="68"/>
      <c r="CX509" s="152"/>
    </row>
    <row r="510" spans="1:102">
      <c r="A510" s="289" t="s">
        <v>8334</v>
      </c>
      <c r="B510" s="146" t="s">
        <v>7493</v>
      </c>
      <c r="C510" s="147" t="str">
        <f>+_xlfn.XLOOKUP(B510,'R4'!B:B,'R4'!C:C)</f>
        <v>AMR - KAMYON - MAN - KH - GENERİC</v>
      </c>
      <c r="D510" s="147"/>
      <c r="E510" s="150" t="s">
        <v>5147</v>
      </c>
      <c r="F510" s="150" t="s">
        <v>38</v>
      </c>
      <c r="G510" s="150" t="s">
        <v>35</v>
      </c>
      <c r="H510" s="150" t="s">
        <v>8271</v>
      </c>
      <c r="I510" s="156"/>
      <c r="J510" s="148">
        <v>0</v>
      </c>
      <c r="K510" s="149">
        <v>0</v>
      </c>
      <c r="L510" s="149">
        <v>0</v>
      </c>
      <c r="M510" s="149">
        <v>0</v>
      </c>
      <c r="N510" s="149">
        <v>0</v>
      </c>
      <c r="O510" s="149">
        <v>2</v>
      </c>
      <c r="P510" s="149">
        <v>2</v>
      </c>
      <c r="Q510" s="149">
        <v>2</v>
      </c>
      <c r="R510" s="149">
        <v>2</v>
      </c>
      <c r="S510" s="149">
        <v>2</v>
      </c>
      <c r="T510" s="149">
        <v>2</v>
      </c>
      <c r="U510" s="149">
        <v>2</v>
      </c>
      <c r="V510" s="149">
        <v>2</v>
      </c>
      <c r="W510" s="149">
        <v>2</v>
      </c>
      <c r="X510" s="149">
        <v>2</v>
      </c>
      <c r="Y510" s="149">
        <v>2</v>
      </c>
      <c r="Z510" s="149">
        <v>2</v>
      </c>
      <c r="AA510" s="149">
        <v>2</v>
      </c>
      <c r="AB510" s="149">
        <v>2</v>
      </c>
      <c r="AC510" s="149">
        <v>2</v>
      </c>
      <c r="AD510" s="149">
        <v>2</v>
      </c>
      <c r="AE510" s="149">
        <v>2</v>
      </c>
      <c r="AF510" s="149">
        <v>2</v>
      </c>
      <c r="AG510" s="149">
        <v>2</v>
      </c>
      <c r="AH510" s="149">
        <v>2</v>
      </c>
      <c r="AI510" s="149">
        <v>2</v>
      </c>
      <c r="AJ510" s="149">
        <v>2</v>
      </c>
      <c r="AK510" s="149">
        <v>2</v>
      </c>
      <c r="AL510" s="149">
        <v>2</v>
      </c>
      <c r="AM510" s="149">
        <v>2</v>
      </c>
      <c r="AN510" s="149">
        <v>2</v>
      </c>
      <c r="AO510" s="149">
        <v>2</v>
      </c>
      <c r="AP510" s="149">
        <v>2</v>
      </c>
      <c r="AQ510" s="149">
        <v>2</v>
      </c>
      <c r="AR510" s="149">
        <v>2</v>
      </c>
      <c r="AS510" s="149">
        <v>2</v>
      </c>
      <c r="AT510" s="149">
        <v>2</v>
      </c>
      <c r="AU510" s="149">
        <v>2</v>
      </c>
      <c r="AV510" s="149">
        <v>2</v>
      </c>
      <c r="AW510" s="149">
        <v>2</v>
      </c>
      <c r="AX510" s="149">
        <v>2</v>
      </c>
      <c r="AY510" s="149">
        <v>2</v>
      </c>
      <c r="AZ510" s="149">
        <v>2</v>
      </c>
      <c r="BA510" s="149">
        <v>2</v>
      </c>
      <c r="BB510" s="149">
        <v>2</v>
      </c>
      <c r="BC510" s="149">
        <v>2</v>
      </c>
      <c r="BD510" s="149">
        <v>2</v>
      </c>
      <c r="BE510" s="149">
        <v>2</v>
      </c>
      <c r="BF510" s="149">
        <v>2</v>
      </c>
      <c r="BG510" s="149">
        <v>2</v>
      </c>
      <c r="BH510" s="149">
        <v>2</v>
      </c>
      <c r="BI510" s="149">
        <v>2</v>
      </c>
      <c r="BJ510" s="149">
        <v>2</v>
      </c>
      <c r="BK510" s="149">
        <v>2</v>
      </c>
      <c r="BL510" s="149">
        <v>2</v>
      </c>
      <c r="BM510" s="149">
        <v>2</v>
      </c>
      <c r="BN510" s="149">
        <v>2</v>
      </c>
      <c r="BO510" s="149">
        <v>2</v>
      </c>
      <c r="BP510" s="149">
        <v>2</v>
      </c>
      <c r="BQ510" s="149">
        <v>2</v>
      </c>
      <c r="BR510" s="149">
        <v>2</v>
      </c>
      <c r="BS510" s="149">
        <v>2</v>
      </c>
      <c r="BT510" s="149">
        <v>2</v>
      </c>
      <c r="BU510" s="149"/>
      <c r="BV510" s="149"/>
      <c r="BW510" s="149"/>
      <c r="BX510" s="149"/>
      <c r="BY510" s="149"/>
      <c r="BZ510" s="149"/>
      <c r="CA510" s="149"/>
      <c r="CB510" s="149"/>
      <c r="CC510" s="149"/>
      <c r="CD510" s="149"/>
      <c r="CE510" s="149"/>
      <c r="CF510" s="149"/>
      <c r="CG510" s="149"/>
      <c r="CH510" s="149"/>
      <c r="CI510" s="149"/>
      <c r="CJ510" s="149"/>
      <c r="CK510" s="149"/>
      <c r="CL510" s="149"/>
      <c r="CM510" s="149"/>
      <c r="CN510" s="149"/>
      <c r="CO510" s="149"/>
      <c r="CP510" s="149"/>
      <c r="CQ510" s="149"/>
      <c r="CR510" s="149"/>
      <c r="CS510" s="150"/>
      <c r="CT510" s="151"/>
      <c r="CW510" s="68"/>
      <c r="CX510" s="152"/>
    </row>
    <row r="511" spans="1:102">
      <c r="A511" s="289" t="s">
        <v>8334</v>
      </c>
      <c r="B511" s="146" t="s">
        <v>7493</v>
      </c>
      <c r="C511" s="147" t="str">
        <f>+_xlfn.XLOOKUP(B511,'R4'!B:B,'R4'!C:C)</f>
        <v>AMR - KAMYON - MAN - KH - GENERİC</v>
      </c>
      <c r="D511" s="147"/>
      <c r="E511" s="150" t="s">
        <v>5135</v>
      </c>
      <c r="F511" s="150" t="s">
        <v>38</v>
      </c>
      <c r="G511" s="150" t="s">
        <v>35</v>
      </c>
      <c r="H511" s="150" t="s">
        <v>8271</v>
      </c>
      <c r="I511" s="156"/>
      <c r="J511" s="148">
        <v>0</v>
      </c>
      <c r="K511" s="149">
        <v>0</v>
      </c>
      <c r="L511" s="149">
        <v>0</v>
      </c>
      <c r="M511" s="149">
        <v>0</v>
      </c>
      <c r="N511" s="149">
        <v>0</v>
      </c>
      <c r="O511" s="149">
        <v>0</v>
      </c>
      <c r="P511" s="149">
        <v>0</v>
      </c>
      <c r="Q511" s="149">
        <v>0</v>
      </c>
      <c r="R511" s="149">
        <v>0</v>
      </c>
      <c r="S511" s="149">
        <v>0</v>
      </c>
      <c r="T511" s="149">
        <v>0</v>
      </c>
      <c r="U511" s="149">
        <v>0</v>
      </c>
      <c r="V511" s="149">
        <v>0</v>
      </c>
      <c r="W511" s="149">
        <v>0</v>
      </c>
      <c r="X511" s="149">
        <v>0</v>
      </c>
      <c r="Y511" s="149">
        <v>0</v>
      </c>
      <c r="Z511" s="149">
        <v>0</v>
      </c>
      <c r="AA511" s="149">
        <v>0</v>
      </c>
      <c r="AB511" s="149">
        <v>0</v>
      </c>
      <c r="AC511" s="149">
        <v>51</v>
      </c>
      <c r="AD511" s="149">
        <v>51</v>
      </c>
      <c r="AE511" s="149">
        <v>51</v>
      </c>
      <c r="AF511" s="149">
        <v>51</v>
      </c>
      <c r="AG511" s="149">
        <v>51</v>
      </c>
      <c r="AH511" s="149">
        <v>51</v>
      </c>
      <c r="AI511" s="149">
        <v>51</v>
      </c>
      <c r="AJ511" s="149">
        <v>51</v>
      </c>
      <c r="AK511" s="149">
        <v>51</v>
      </c>
      <c r="AL511" s="149">
        <v>51</v>
      </c>
      <c r="AM511" s="149">
        <v>51</v>
      </c>
      <c r="AN511" s="149">
        <v>51</v>
      </c>
      <c r="AO511" s="149">
        <v>51</v>
      </c>
      <c r="AP511" s="149">
        <v>51</v>
      </c>
      <c r="AQ511" s="149">
        <v>51</v>
      </c>
      <c r="AR511" s="149">
        <v>51</v>
      </c>
      <c r="AS511" s="149">
        <v>51</v>
      </c>
      <c r="AT511" s="149">
        <v>51</v>
      </c>
      <c r="AU511" s="149">
        <v>51</v>
      </c>
      <c r="AV511" s="149">
        <v>51</v>
      </c>
      <c r="AW511" s="149">
        <v>51</v>
      </c>
      <c r="AX511" s="149">
        <v>51</v>
      </c>
      <c r="AY511" s="149">
        <v>51</v>
      </c>
      <c r="AZ511" s="149">
        <v>51</v>
      </c>
      <c r="BA511" s="149">
        <v>51</v>
      </c>
      <c r="BB511" s="149">
        <v>51</v>
      </c>
      <c r="BC511" s="149">
        <v>51</v>
      </c>
      <c r="BD511" s="149">
        <v>51</v>
      </c>
      <c r="BE511" s="149">
        <v>51</v>
      </c>
      <c r="BF511" s="149">
        <v>51</v>
      </c>
      <c r="BG511" s="149">
        <v>51</v>
      </c>
      <c r="BH511" s="149">
        <v>51</v>
      </c>
      <c r="BI511" s="149">
        <v>51</v>
      </c>
      <c r="BJ511" s="149">
        <v>51</v>
      </c>
      <c r="BK511" s="149">
        <v>51</v>
      </c>
      <c r="BL511" s="149">
        <v>51</v>
      </c>
      <c r="BM511" s="149">
        <v>51</v>
      </c>
      <c r="BN511" s="149">
        <v>51</v>
      </c>
      <c r="BO511" s="149">
        <v>51</v>
      </c>
      <c r="BP511" s="149">
        <v>51</v>
      </c>
      <c r="BQ511" s="149">
        <v>51</v>
      </c>
      <c r="BR511" s="149">
        <v>51</v>
      </c>
      <c r="BS511" s="149">
        <v>51</v>
      </c>
      <c r="BT511" s="149">
        <v>51</v>
      </c>
      <c r="BU511" s="149"/>
      <c r="BV511" s="149"/>
      <c r="BW511" s="149"/>
      <c r="BX511" s="149"/>
      <c r="BY511" s="149"/>
      <c r="BZ511" s="149"/>
      <c r="CA511" s="149"/>
      <c r="CB511" s="149"/>
      <c r="CC511" s="149"/>
      <c r="CD511" s="149"/>
      <c r="CE511" s="149"/>
      <c r="CF511" s="149"/>
      <c r="CG511" s="149"/>
      <c r="CH511" s="149"/>
      <c r="CI511" s="149"/>
      <c r="CJ511" s="149"/>
      <c r="CK511" s="149"/>
      <c r="CL511" s="149"/>
      <c r="CM511" s="149"/>
      <c r="CN511" s="149"/>
      <c r="CO511" s="149"/>
      <c r="CP511" s="149"/>
      <c r="CQ511" s="149"/>
      <c r="CR511" s="149"/>
      <c r="CS511" s="150"/>
      <c r="CT511" s="151"/>
      <c r="CW511" s="68"/>
      <c r="CX511" s="152"/>
    </row>
    <row r="512" spans="1:102">
      <c r="A512" s="289" t="s">
        <v>8334</v>
      </c>
      <c r="B512" s="146" t="s">
        <v>20</v>
      </c>
      <c r="C512" s="147" t="str">
        <f>+_xlfn.XLOOKUP(B512,'R4'!B:B,'R4'!C:C)</f>
        <v>KAMYON ŞÖFÖRÜ</v>
      </c>
      <c r="D512" s="147"/>
      <c r="E512" s="150" t="s">
        <v>2594</v>
      </c>
      <c r="F512" s="150" t="s">
        <v>38</v>
      </c>
      <c r="G512" s="150" t="s">
        <v>35</v>
      </c>
      <c r="H512" s="150" t="s">
        <v>8271</v>
      </c>
      <c r="I512" s="156"/>
      <c r="J512" s="148">
        <v>0</v>
      </c>
      <c r="K512" s="149">
        <v>0</v>
      </c>
      <c r="L512" s="149">
        <v>0</v>
      </c>
      <c r="M512" s="149">
        <v>0</v>
      </c>
      <c r="N512" s="149">
        <v>0</v>
      </c>
      <c r="O512" s="149">
        <v>0</v>
      </c>
      <c r="P512" s="149">
        <v>1</v>
      </c>
      <c r="Q512" s="149">
        <v>1</v>
      </c>
      <c r="R512" s="149">
        <v>1</v>
      </c>
      <c r="S512" s="149">
        <v>1</v>
      </c>
      <c r="T512" s="149">
        <v>1</v>
      </c>
      <c r="U512" s="149">
        <v>1</v>
      </c>
      <c r="V512" s="149">
        <v>1</v>
      </c>
      <c r="W512" s="149">
        <v>1</v>
      </c>
      <c r="X512" s="149">
        <v>1</v>
      </c>
      <c r="Y512" s="149">
        <v>1</v>
      </c>
      <c r="Z512" s="149">
        <v>1</v>
      </c>
      <c r="AA512" s="149">
        <v>1</v>
      </c>
      <c r="AB512" s="149">
        <v>1</v>
      </c>
      <c r="AC512" s="149">
        <v>1</v>
      </c>
      <c r="AD512" s="149">
        <v>1</v>
      </c>
      <c r="AE512" s="149">
        <v>1</v>
      </c>
      <c r="AF512" s="149">
        <v>1</v>
      </c>
      <c r="AG512" s="149">
        <v>1</v>
      </c>
      <c r="AH512" s="149">
        <v>1</v>
      </c>
      <c r="AI512" s="149">
        <v>1</v>
      </c>
      <c r="AJ512" s="149">
        <v>1</v>
      </c>
      <c r="AK512" s="149">
        <v>1</v>
      </c>
      <c r="AL512" s="149">
        <v>1</v>
      </c>
      <c r="AM512" s="149">
        <v>1</v>
      </c>
      <c r="AN512" s="149">
        <v>1</v>
      </c>
      <c r="AO512" s="149">
        <v>1</v>
      </c>
      <c r="AP512" s="149">
        <v>1</v>
      </c>
      <c r="AQ512" s="149">
        <v>1</v>
      </c>
      <c r="AR512" s="149">
        <v>1</v>
      </c>
      <c r="AS512" s="149">
        <v>1</v>
      </c>
      <c r="AT512" s="149">
        <v>1</v>
      </c>
      <c r="AU512" s="149">
        <v>1</v>
      </c>
      <c r="AV512" s="149">
        <v>1</v>
      </c>
      <c r="AW512" s="149">
        <v>1</v>
      </c>
      <c r="AX512" s="149">
        <v>1</v>
      </c>
      <c r="AY512" s="149">
        <v>1</v>
      </c>
      <c r="AZ512" s="149">
        <v>1</v>
      </c>
      <c r="BA512" s="149">
        <v>1</v>
      </c>
      <c r="BB512" s="149">
        <v>1</v>
      </c>
      <c r="BC512" s="149">
        <v>1</v>
      </c>
      <c r="BD512" s="149">
        <v>1</v>
      </c>
      <c r="BE512" s="149">
        <v>1</v>
      </c>
      <c r="BF512" s="149">
        <v>1</v>
      </c>
      <c r="BG512" s="149">
        <v>1</v>
      </c>
      <c r="BH512" s="149">
        <v>1</v>
      </c>
      <c r="BI512" s="149">
        <v>1</v>
      </c>
      <c r="BJ512" s="149">
        <v>1</v>
      </c>
      <c r="BK512" s="149">
        <v>1</v>
      </c>
      <c r="BL512" s="149">
        <v>1</v>
      </c>
      <c r="BM512" s="149">
        <v>1</v>
      </c>
      <c r="BN512" s="149">
        <v>1</v>
      </c>
      <c r="BO512" s="149">
        <v>1</v>
      </c>
      <c r="BP512" s="149">
        <v>1</v>
      </c>
      <c r="BQ512" s="149">
        <v>1</v>
      </c>
      <c r="BR512" s="149">
        <v>1</v>
      </c>
      <c r="BS512" s="149">
        <v>1</v>
      </c>
      <c r="BT512" s="149">
        <v>1</v>
      </c>
      <c r="BU512" s="149"/>
      <c r="BV512" s="149"/>
      <c r="BW512" s="149"/>
      <c r="BX512" s="149"/>
      <c r="BY512" s="149"/>
      <c r="BZ512" s="149"/>
      <c r="CA512" s="149"/>
      <c r="CB512" s="149"/>
      <c r="CC512" s="149"/>
      <c r="CD512" s="149"/>
      <c r="CE512" s="149"/>
      <c r="CF512" s="149"/>
      <c r="CG512" s="149"/>
      <c r="CH512" s="149"/>
      <c r="CI512" s="149"/>
      <c r="CJ512" s="149"/>
      <c r="CK512" s="149"/>
      <c r="CL512" s="149"/>
      <c r="CM512" s="149"/>
      <c r="CN512" s="149"/>
      <c r="CO512" s="149"/>
      <c r="CP512" s="149"/>
      <c r="CQ512" s="149"/>
      <c r="CR512" s="149"/>
      <c r="CS512" s="150" t="s">
        <v>557</v>
      </c>
      <c r="CT512" s="151"/>
      <c r="CW512" s="68"/>
      <c r="CX512" s="152"/>
    </row>
    <row r="513" spans="1:102">
      <c r="A513" s="289" t="s">
        <v>8334</v>
      </c>
      <c r="B513" s="146" t="s">
        <v>20</v>
      </c>
      <c r="C513" s="147" t="str">
        <f>+_xlfn.XLOOKUP(B513,'R4'!B:B,'R4'!C:C)</f>
        <v>KAMYON ŞÖFÖRÜ</v>
      </c>
      <c r="D513" s="147"/>
      <c r="E513" s="150" t="s">
        <v>2595</v>
      </c>
      <c r="F513" s="150" t="s">
        <v>38</v>
      </c>
      <c r="G513" s="150" t="s">
        <v>35</v>
      </c>
      <c r="H513" s="150" t="s">
        <v>8271</v>
      </c>
      <c r="I513" s="156"/>
      <c r="J513" s="148">
        <v>0</v>
      </c>
      <c r="K513" s="149">
        <v>0</v>
      </c>
      <c r="L513" s="149">
        <v>0</v>
      </c>
      <c r="M513" s="149">
        <v>0</v>
      </c>
      <c r="N513" s="149">
        <v>0</v>
      </c>
      <c r="O513" s="149">
        <v>0</v>
      </c>
      <c r="P513" s="149">
        <v>1</v>
      </c>
      <c r="Q513" s="149">
        <v>1</v>
      </c>
      <c r="R513" s="149">
        <v>1</v>
      </c>
      <c r="S513" s="149">
        <v>1</v>
      </c>
      <c r="T513" s="149">
        <v>1</v>
      </c>
      <c r="U513" s="149">
        <v>1</v>
      </c>
      <c r="V513" s="149">
        <v>1</v>
      </c>
      <c r="W513" s="149">
        <v>1</v>
      </c>
      <c r="X513" s="149">
        <v>1</v>
      </c>
      <c r="Y513" s="149">
        <v>1</v>
      </c>
      <c r="Z513" s="149">
        <v>1</v>
      </c>
      <c r="AA513" s="149">
        <v>1</v>
      </c>
      <c r="AB513" s="149">
        <v>1</v>
      </c>
      <c r="AC513" s="149">
        <v>1</v>
      </c>
      <c r="AD513" s="149">
        <v>1</v>
      </c>
      <c r="AE513" s="149">
        <v>1</v>
      </c>
      <c r="AF513" s="149">
        <v>1</v>
      </c>
      <c r="AG513" s="149">
        <v>1</v>
      </c>
      <c r="AH513" s="149">
        <v>1</v>
      </c>
      <c r="AI513" s="149">
        <v>1</v>
      </c>
      <c r="AJ513" s="149">
        <v>1</v>
      </c>
      <c r="AK513" s="149">
        <v>1</v>
      </c>
      <c r="AL513" s="149">
        <v>1</v>
      </c>
      <c r="AM513" s="149">
        <v>1</v>
      </c>
      <c r="AN513" s="149">
        <v>1</v>
      </c>
      <c r="AO513" s="149">
        <v>1</v>
      </c>
      <c r="AP513" s="149">
        <v>1</v>
      </c>
      <c r="AQ513" s="149">
        <v>1</v>
      </c>
      <c r="AR513" s="149">
        <v>1</v>
      </c>
      <c r="AS513" s="149">
        <v>1</v>
      </c>
      <c r="AT513" s="149">
        <v>1</v>
      </c>
      <c r="AU513" s="149">
        <v>1</v>
      </c>
      <c r="AV513" s="149">
        <v>1</v>
      </c>
      <c r="AW513" s="149">
        <v>1</v>
      </c>
      <c r="AX513" s="149">
        <v>1</v>
      </c>
      <c r="AY513" s="149">
        <v>1</v>
      </c>
      <c r="AZ513" s="149">
        <v>1</v>
      </c>
      <c r="BA513" s="149">
        <v>1</v>
      </c>
      <c r="BB513" s="149">
        <v>1</v>
      </c>
      <c r="BC513" s="149">
        <v>1</v>
      </c>
      <c r="BD513" s="149">
        <v>1</v>
      </c>
      <c r="BE513" s="149">
        <v>1</v>
      </c>
      <c r="BF513" s="149">
        <v>1</v>
      </c>
      <c r="BG513" s="149">
        <v>1</v>
      </c>
      <c r="BH513" s="149">
        <v>1</v>
      </c>
      <c r="BI513" s="149">
        <v>1</v>
      </c>
      <c r="BJ513" s="149">
        <v>1</v>
      </c>
      <c r="BK513" s="149">
        <v>1</v>
      </c>
      <c r="BL513" s="149">
        <v>1</v>
      </c>
      <c r="BM513" s="149">
        <v>1</v>
      </c>
      <c r="BN513" s="149">
        <v>1</v>
      </c>
      <c r="BO513" s="149">
        <v>1</v>
      </c>
      <c r="BP513" s="149">
        <v>1</v>
      </c>
      <c r="BQ513" s="149">
        <v>1</v>
      </c>
      <c r="BR513" s="149">
        <v>1</v>
      </c>
      <c r="BS513" s="149">
        <v>1</v>
      </c>
      <c r="BT513" s="149">
        <v>1</v>
      </c>
      <c r="BU513" s="149"/>
      <c r="BV513" s="149"/>
      <c r="BW513" s="149"/>
      <c r="BX513" s="149"/>
      <c r="BY513" s="149"/>
      <c r="BZ513" s="149"/>
      <c r="CA513" s="149"/>
      <c r="CB513" s="149"/>
      <c r="CC513" s="149"/>
      <c r="CD513" s="149"/>
      <c r="CE513" s="149"/>
      <c r="CF513" s="149"/>
      <c r="CG513" s="149"/>
      <c r="CH513" s="149"/>
      <c r="CI513" s="149"/>
      <c r="CJ513" s="149"/>
      <c r="CK513" s="149"/>
      <c r="CL513" s="149"/>
      <c r="CM513" s="149"/>
      <c r="CN513" s="149"/>
      <c r="CO513" s="149"/>
      <c r="CP513" s="149"/>
      <c r="CQ513" s="149"/>
      <c r="CR513" s="149"/>
      <c r="CS513" s="150" t="s">
        <v>557</v>
      </c>
      <c r="CT513" s="151"/>
      <c r="CW513" s="68"/>
      <c r="CX513" s="152"/>
    </row>
    <row r="514" spans="1:102">
      <c r="A514" s="289" t="s">
        <v>8334</v>
      </c>
      <c r="B514" s="146" t="s">
        <v>20</v>
      </c>
      <c r="C514" s="147" t="str">
        <f>+_xlfn.XLOOKUP(B514,'R4'!B:B,'R4'!C:C)</f>
        <v>KAMYON ŞÖFÖRÜ</v>
      </c>
      <c r="D514" s="147"/>
      <c r="E514" s="150" t="s">
        <v>2597</v>
      </c>
      <c r="F514" s="150" t="s">
        <v>38</v>
      </c>
      <c r="G514" s="150" t="s">
        <v>35</v>
      </c>
      <c r="H514" s="150" t="s">
        <v>8271</v>
      </c>
      <c r="I514" s="156"/>
      <c r="J514" s="148">
        <v>0</v>
      </c>
      <c r="K514" s="149">
        <v>0</v>
      </c>
      <c r="L514" s="149">
        <v>0</v>
      </c>
      <c r="M514" s="149">
        <v>0</v>
      </c>
      <c r="N514" s="149">
        <v>0</v>
      </c>
      <c r="O514" s="149">
        <v>0</v>
      </c>
      <c r="P514" s="149">
        <v>0</v>
      </c>
      <c r="Q514" s="149">
        <v>0</v>
      </c>
      <c r="R514" s="149">
        <v>0</v>
      </c>
      <c r="S514" s="149">
        <v>0</v>
      </c>
      <c r="T514" s="149">
        <v>0</v>
      </c>
      <c r="U514" s="149">
        <v>0</v>
      </c>
      <c r="V514" s="149">
        <v>0</v>
      </c>
      <c r="W514" s="149">
        <v>0</v>
      </c>
      <c r="X514" s="149">
        <v>0</v>
      </c>
      <c r="Y514" s="149">
        <v>0</v>
      </c>
      <c r="Z514" s="149">
        <v>1</v>
      </c>
      <c r="AA514" s="149">
        <v>1</v>
      </c>
      <c r="AB514" s="149">
        <v>1</v>
      </c>
      <c r="AC514" s="149">
        <v>1</v>
      </c>
      <c r="AD514" s="149">
        <v>1</v>
      </c>
      <c r="AE514" s="149">
        <v>1</v>
      </c>
      <c r="AF514" s="149">
        <v>1</v>
      </c>
      <c r="AG514" s="149">
        <v>1</v>
      </c>
      <c r="AH514" s="149">
        <v>1</v>
      </c>
      <c r="AI514" s="149">
        <v>1</v>
      </c>
      <c r="AJ514" s="149">
        <v>1</v>
      </c>
      <c r="AK514" s="149">
        <v>1</v>
      </c>
      <c r="AL514" s="149">
        <v>1</v>
      </c>
      <c r="AM514" s="149">
        <v>1</v>
      </c>
      <c r="AN514" s="149">
        <v>1</v>
      </c>
      <c r="AO514" s="149">
        <v>1</v>
      </c>
      <c r="AP514" s="149">
        <v>1</v>
      </c>
      <c r="AQ514" s="149">
        <v>1</v>
      </c>
      <c r="AR514" s="149">
        <v>1</v>
      </c>
      <c r="AS514" s="149">
        <v>1</v>
      </c>
      <c r="AT514" s="149">
        <v>1</v>
      </c>
      <c r="AU514" s="149">
        <v>1</v>
      </c>
      <c r="AV514" s="149">
        <v>1</v>
      </c>
      <c r="AW514" s="149">
        <v>1</v>
      </c>
      <c r="AX514" s="149">
        <v>1</v>
      </c>
      <c r="AY514" s="149">
        <v>1</v>
      </c>
      <c r="AZ514" s="149">
        <v>1</v>
      </c>
      <c r="BA514" s="149">
        <v>1</v>
      </c>
      <c r="BB514" s="149">
        <v>1</v>
      </c>
      <c r="BC514" s="149">
        <v>1</v>
      </c>
      <c r="BD514" s="149">
        <v>1</v>
      </c>
      <c r="BE514" s="149">
        <v>1</v>
      </c>
      <c r="BF514" s="149">
        <v>1</v>
      </c>
      <c r="BG514" s="149">
        <v>1</v>
      </c>
      <c r="BH514" s="149">
        <v>1</v>
      </c>
      <c r="BI514" s="149">
        <v>1</v>
      </c>
      <c r="BJ514" s="149">
        <v>1</v>
      </c>
      <c r="BK514" s="149">
        <v>1</v>
      </c>
      <c r="BL514" s="149">
        <v>1</v>
      </c>
      <c r="BM514" s="149">
        <v>1</v>
      </c>
      <c r="BN514" s="149">
        <v>1</v>
      </c>
      <c r="BO514" s="149">
        <v>1</v>
      </c>
      <c r="BP514" s="149">
        <v>1</v>
      </c>
      <c r="BQ514" s="149">
        <v>1</v>
      </c>
      <c r="BR514" s="149">
        <v>1</v>
      </c>
      <c r="BS514" s="149">
        <v>1</v>
      </c>
      <c r="BT514" s="149">
        <v>1</v>
      </c>
      <c r="BU514" s="149"/>
      <c r="BV514" s="149"/>
      <c r="BW514" s="149"/>
      <c r="BX514" s="149"/>
      <c r="BY514" s="149"/>
      <c r="BZ514" s="149"/>
      <c r="CA514" s="149"/>
      <c r="CB514" s="149"/>
      <c r="CC514" s="149"/>
      <c r="CD514" s="149"/>
      <c r="CE514" s="149"/>
      <c r="CF514" s="149"/>
      <c r="CG514" s="149"/>
      <c r="CH514" s="149"/>
      <c r="CI514" s="149"/>
      <c r="CJ514" s="149"/>
      <c r="CK514" s="149"/>
      <c r="CL514" s="149"/>
      <c r="CM514" s="149"/>
      <c r="CN514" s="149"/>
      <c r="CO514" s="149"/>
      <c r="CP514" s="149"/>
      <c r="CQ514" s="149"/>
      <c r="CR514" s="149"/>
      <c r="CS514" s="150" t="s">
        <v>557</v>
      </c>
      <c r="CT514" s="151"/>
      <c r="CW514" s="68"/>
      <c r="CX514" s="152"/>
    </row>
    <row r="515" spans="1:102">
      <c r="A515" s="289" t="s">
        <v>8334</v>
      </c>
      <c r="B515" s="146" t="s">
        <v>20</v>
      </c>
      <c r="C515" s="147" t="str">
        <f>+_xlfn.XLOOKUP(B515,'R4'!B:B,'R4'!C:C)</f>
        <v>KAMYON ŞÖFÖRÜ</v>
      </c>
      <c r="D515" s="147"/>
      <c r="E515" s="150" t="s">
        <v>2598</v>
      </c>
      <c r="F515" s="150" t="s">
        <v>38</v>
      </c>
      <c r="G515" s="150" t="s">
        <v>35</v>
      </c>
      <c r="H515" s="150" t="s">
        <v>8271</v>
      </c>
      <c r="I515" s="156"/>
      <c r="J515" s="148">
        <v>0</v>
      </c>
      <c r="K515" s="149">
        <v>0</v>
      </c>
      <c r="L515" s="149">
        <v>0</v>
      </c>
      <c r="M515" s="149">
        <v>0</v>
      </c>
      <c r="N515" s="149">
        <v>0</v>
      </c>
      <c r="O515" s="149">
        <v>0</v>
      </c>
      <c r="P515" s="149">
        <v>0</v>
      </c>
      <c r="Q515" s="149">
        <v>0</v>
      </c>
      <c r="R515" s="149">
        <v>0</v>
      </c>
      <c r="S515" s="149">
        <v>0</v>
      </c>
      <c r="T515" s="149">
        <v>1</v>
      </c>
      <c r="U515" s="149">
        <v>1</v>
      </c>
      <c r="V515" s="149">
        <v>1</v>
      </c>
      <c r="W515" s="149">
        <v>1</v>
      </c>
      <c r="X515" s="149">
        <v>1</v>
      </c>
      <c r="Y515" s="149">
        <v>1</v>
      </c>
      <c r="Z515" s="149">
        <v>1</v>
      </c>
      <c r="AA515" s="149">
        <v>1</v>
      </c>
      <c r="AB515" s="149">
        <v>1</v>
      </c>
      <c r="AC515" s="149">
        <v>1</v>
      </c>
      <c r="AD515" s="149">
        <v>1</v>
      </c>
      <c r="AE515" s="149">
        <v>1</v>
      </c>
      <c r="AF515" s="149">
        <v>1</v>
      </c>
      <c r="AG515" s="149">
        <v>1</v>
      </c>
      <c r="AH515" s="149">
        <v>1</v>
      </c>
      <c r="AI515" s="149">
        <v>1</v>
      </c>
      <c r="AJ515" s="149">
        <v>1</v>
      </c>
      <c r="AK515" s="149">
        <v>1</v>
      </c>
      <c r="AL515" s="149">
        <v>1</v>
      </c>
      <c r="AM515" s="149">
        <v>1</v>
      </c>
      <c r="AN515" s="149">
        <v>1</v>
      </c>
      <c r="AO515" s="149">
        <v>1</v>
      </c>
      <c r="AP515" s="149">
        <v>1</v>
      </c>
      <c r="AQ515" s="149">
        <v>1</v>
      </c>
      <c r="AR515" s="149">
        <v>1</v>
      </c>
      <c r="AS515" s="149">
        <v>1</v>
      </c>
      <c r="AT515" s="149">
        <v>1</v>
      </c>
      <c r="AU515" s="149">
        <v>1</v>
      </c>
      <c r="AV515" s="149">
        <v>1</v>
      </c>
      <c r="AW515" s="149">
        <v>1</v>
      </c>
      <c r="AX515" s="149">
        <v>1</v>
      </c>
      <c r="AY515" s="149">
        <v>1</v>
      </c>
      <c r="AZ515" s="149">
        <v>1</v>
      </c>
      <c r="BA515" s="149">
        <v>1</v>
      </c>
      <c r="BB515" s="149">
        <v>1</v>
      </c>
      <c r="BC515" s="149">
        <v>1</v>
      </c>
      <c r="BD515" s="149">
        <v>1</v>
      </c>
      <c r="BE515" s="149">
        <v>1</v>
      </c>
      <c r="BF515" s="149">
        <v>1</v>
      </c>
      <c r="BG515" s="149">
        <v>1</v>
      </c>
      <c r="BH515" s="149">
        <v>1</v>
      </c>
      <c r="BI515" s="149">
        <v>1</v>
      </c>
      <c r="BJ515" s="149">
        <v>1</v>
      </c>
      <c r="BK515" s="149">
        <v>1</v>
      </c>
      <c r="BL515" s="149">
        <v>1</v>
      </c>
      <c r="BM515" s="149">
        <v>1</v>
      </c>
      <c r="BN515" s="149">
        <v>1</v>
      </c>
      <c r="BO515" s="149">
        <v>1</v>
      </c>
      <c r="BP515" s="149">
        <v>1</v>
      </c>
      <c r="BQ515" s="149">
        <v>1</v>
      </c>
      <c r="BR515" s="149">
        <v>1</v>
      </c>
      <c r="BS515" s="149">
        <v>1</v>
      </c>
      <c r="BT515" s="149">
        <v>1</v>
      </c>
      <c r="BU515" s="149"/>
      <c r="BV515" s="149"/>
      <c r="BW515" s="149"/>
      <c r="BX515" s="149"/>
      <c r="BY515" s="149"/>
      <c r="BZ515" s="149"/>
      <c r="CA515" s="149"/>
      <c r="CB515" s="149"/>
      <c r="CC515" s="149"/>
      <c r="CD515" s="149"/>
      <c r="CE515" s="149"/>
      <c r="CF515" s="149"/>
      <c r="CG515" s="149"/>
      <c r="CH515" s="149"/>
      <c r="CI515" s="149"/>
      <c r="CJ515" s="149"/>
      <c r="CK515" s="149"/>
      <c r="CL515" s="149"/>
      <c r="CM515" s="149"/>
      <c r="CN515" s="149"/>
      <c r="CO515" s="149"/>
      <c r="CP515" s="149"/>
      <c r="CQ515" s="149"/>
      <c r="CR515" s="149"/>
      <c r="CS515" s="150" t="s">
        <v>557</v>
      </c>
      <c r="CT515" s="151"/>
      <c r="CW515" s="68"/>
      <c r="CX515" s="152"/>
    </row>
    <row r="516" spans="1:102">
      <c r="A516" s="289" t="s">
        <v>8334</v>
      </c>
      <c r="B516" s="146" t="s">
        <v>20</v>
      </c>
      <c r="C516" s="147" t="str">
        <f>+_xlfn.XLOOKUP(B516,'R4'!B:B,'R4'!C:C)</f>
        <v>KAMYON ŞÖFÖRÜ</v>
      </c>
      <c r="D516" s="147"/>
      <c r="E516" s="150" t="s">
        <v>2598</v>
      </c>
      <c r="F516" s="150" t="s">
        <v>38</v>
      </c>
      <c r="G516" s="150" t="s">
        <v>35</v>
      </c>
      <c r="H516" s="150" t="s">
        <v>8271</v>
      </c>
      <c r="I516" s="156"/>
      <c r="J516" s="148">
        <v>0</v>
      </c>
      <c r="K516" s="149">
        <v>0</v>
      </c>
      <c r="L516" s="149">
        <v>0.13264702958346744</v>
      </c>
      <c r="M516" s="149">
        <v>0.13264702958346744</v>
      </c>
      <c r="N516" s="149">
        <v>0.13264702958346744</v>
      </c>
      <c r="O516" s="149">
        <v>0.13264702958346744</v>
      </c>
      <c r="P516" s="149">
        <v>0.13264702958346744</v>
      </c>
      <c r="Q516" s="149">
        <v>0.13264702958346744</v>
      </c>
      <c r="R516" s="149">
        <v>0.13264702958346744</v>
      </c>
      <c r="S516" s="149">
        <v>0.13264702958346744</v>
      </c>
      <c r="T516" s="149">
        <v>0.13264702958346744</v>
      </c>
      <c r="U516" s="149">
        <v>0.13264702958346744</v>
      </c>
      <c r="V516" s="149">
        <v>0.19897054437520117</v>
      </c>
      <c r="W516" s="149">
        <v>0.19897054437520117</v>
      </c>
      <c r="X516" s="149">
        <v>0.19897054437520117</v>
      </c>
      <c r="Y516" s="149">
        <v>0.19897054437520117</v>
      </c>
      <c r="Z516" s="149">
        <v>0.19897054437520117</v>
      </c>
      <c r="AA516" s="149">
        <v>0.19897054437520117</v>
      </c>
      <c r="AB516" s="149">
        <v>0.19897054437520117</v>
      </c>
      <c r="AC516" s="149">
        <v>0.19897054437520117</v>
      </c>
      <c r="AD516" s="149">
        <v>0.19897054437520117</v>
      </c>
      <c r="AE516" s="149">
        <v>0.19897054437520117</v>
      </c>
      <c r="AF516" s="149">
        <v>0.19897054437520117</v>
      </c>
      <c r="AG516" s="149">
        <v>0.19897054437520117</v>
      </c>
      <c r="AH516" s="149">
        <v>0.19897054437520117</v>
      </c>
      <c r="AI516" s="149">
        <v>0.19897054437520117</v>
      </c>
      <c r="AJ516" s="149">
        <v>0.19897054437520117</v>
      </c>
      <c r="AK516" s="149">
        <v>0.19897054437520117</v>
      </c>
      <c r="AL516" s="149">
        <v>0.19897054437520117</v>
      </c>
      <c r="AM516" s="149">
        <v>0.19897054437520117</v>
      </c>
      <c r="AN516" s="149">
        <v>0.19897054437520117</v>
      </c>
      <c r="AO516" s="149">
        <v>0.19897054437520117</v>
      </c>
      <c r="AP516" s="149">
        <v>0.19897054437520117</v>
      </c>
      <c r="AQ516" s="149">
        <v>0.19897054437520117</v>
      </c>
      <c r="AR516" s="149">
        <v>0.19897054437520117</v>
      </c>
      <c r="AS516" s="149">
        <v>0.19897054437520117</v>
      </c>
      <c r="AT516" s="149">
        <v>0.19897054437520117</v>
      </c>
      <c r="AU516" s="149">
        <v>0.19897054437520117</v>
      </c>
      <c r="AV516" s="149">
        <v>0.19897054437520117</v>
      </c>
      <c r="AW516" s="149">
        <v>0.19897054437520117</v>
      </c>
      <c r="AX516" s="149">
        <v>0.19897054437520117</v>
      </c>
      <c r="AY516" s="149">
        <v>0.19897054437520117</v>
      </c>
      <c r="AZ516" s="149">
        <v>0.19897054437520117</v>
      </c>
      <c r="BA516" s="149">
        <v>0.19897054437520117</v>
      </c>
      <c r="BB516" s="149">
        <v>0.19897054437520117</v>
      </c>
      <c r="BC516" s="149">
        <v>0.19897054437520117</v>
      </c>
      <c r="BD516" s="149">
        <v>0.19897054437520117</v>
      </c>
      <c r="BE516" s="149">
        <v>0.19897054437520117</v>
      </c>
      <c r="BF516" s="149">
        <v>0.19897054437520117</v>
      </c>
      <c r="BG516" s="149">
        <v>0.19897054437520117</v>
      </c>
      <c r="BH516" s="149">
        <v>0.19897054437520117</v>
      </c>
      <c r="BI516" s="149">
        <v>0.19897054437520117</v>
      </c>
      <c r="BJ516" s="149">
        <v>0.19897054437520117</v>
      </c>
      <c r="BK516" s="149">
        <v>0.19897054437520117</v>
      </c>
      <c r="BL516" s="149">
        <v>0.19897054437520117</v>
      </c>
      <c r="BM516" s="149">
        <v>0.19897054437520117</v>
      </c>
      <c r="BN516" s="149">
        <v>0.19897054437520117</v>
      </c>
      <c r="BO516" s="149">
        <v>0.19897054437520117</v>
      </c>
      <c r="BP516" s="149">
        <v>0.19897054437520117</v>
      </c>
      <c r="BQ516" s="149">
        <v>0.19897054437520117</v>
      </c>
      <c r="BR516" s="149">
        <v>0.19897054437520117</v>
      </c>
      <c r="BS516" s="149">
        <v>0.19897054437520117</v>
      </c>
      <c r="BT516" s="149">
        <v>0.19897054437520117</v>
      </c>
      <c r="BU516" s="149"/>
      <c r="BV516" s="149"/>
      <c r="BW516" s="149"/>
      <c r="BX516" s="149"/>
      <c r="BY516" s="149"/>
      <c r="BZ516" s="149"/>
      <c r="CA516" s="149"/>
      <c r="CB516" s="149"/>
      <c r="CC516" s="149"/>
      <c r="CD516" s="149"/>
      <c r="CE516" s="149"/>
      <c r="CF516" s="149"/>
      <c r="CG516" s="149"/>
      <c r="CH516" s="149"/>
      <c r="CI516" s="149"/>
      <c r="CJ516" s="149"/>
      <c r="CK516" s="149"/>
      <c r="CL516" s="149"/>
      <c r="CM516" s="149"/>
      <c r="CN516" s="149"/>
      <c r="CO516" s="149"/>
      <c r="CP516" s="149"/>
      <c r="CQ516" s="149"/>
      <c r="CR516" s="149"/>
      <c r="CS516" s="150" t="s">
        <v>1105</v>
      </c>
      <c r="CT516" s="151"/>
      <c r="CW516" s="68"/>
      <c r="CX516" s="152"/>
    </row>
    <row r="517" spans="1:102">
      <c r="A517" s="289" t="s">
        <v>8334</v>
      </c>
      <c r="B517" s="146" t="s">
        <v>20</v>
      </c>
      <c r="C517" s="147" t="str">
        <f>+_xlfn.XLOOKUP(B517,'R4'!B:B,'R4'!C:C)</f>
        <v>KAMYON ŞÖFÖRÜ</v>
      </c>
      <c r="D517" s="147"/>
      <c r="E517" s="150" t="s">
        <v>2602</v>
      </c>
      <c r="F517" s="150" t="s">
        <v>38</v>
      </c>
      <c r="G517" s="150" t="s">
        <v>35</v>
      </c>
      <c r="H517" s="150" t="s">
        <v>8271</v>
      </c>
      <c r="I517" s="156"/>
      <c r="J517" s="148">
        <v>0</v>
      </c>
      <c r="K517" s="149">
        <v>0</v>
      </c>
      <c r="L517" s="149">
        <v>4.1372026678226639E-3</v>
      </c>
      <c r="M517" s="149">
        <v>4.1372026678226639E-3</v>
      </c>
      <c r="N517" s="149">
        <v>4.1372026678226639E-3</v>
      </c>
      <c r="O517" s="149">
        <v>4.1372026678226639E-3</v>
      </c>
      <c r="P517" s="149">
        <v>4.1372026678226639E-3</v>
      </c>
      <c r="Q517" s="149">
        <v>4.1372026678226639E-3</v>
      </c>
      <c r="R517" s="149">
        <v>4.1372026678226639E-3</v>
      </c>
      <c r="S517" s="149">
        <v>4.1372026678226639E-3</v>
      </c>
      <c r="T517" s="149">
        <v>4.1372026678226639E-3</v>
      </c>
      <c r="U517" s="149">
        <v>4.1372026678226639E-3</v>
      </c>
      <c r="V517" s="149">
        <v>4.1372026678226639E-3</v>
      </c>
      <c r="W517" s="149">
        <v>4.1372026678226639E-3</v>
      </c>
      <c r="X517" s="149">
        <v>4.1372026678226639E-3</v>
      </c>
      <c r="Y517" s="149">
        <v>4.1372026678226639E-3</v>
      </c>
      <c r="Z517" s="149">
        <v>4.1372026678226639E-3</v>
      </c>
      <c r="AA517" s="149">
        <v>4.1372026678226639E-3</v>
      </c>
      <c r="AB517" s="149">
        <v>4.1372026678226639E-3</v>
      </c>
      <c r="AC517" s="149">
        <v>4.1372026678226639E-3</v>
      </c>
      <c r="AD517" s="149">
        <v>4.1372026678226639E-3</v>
      </c>
      <c r="AE517" s="149">
        <v>4.1372026678226639E-3</v>
      </c>
      <c r="AF517" s="149">
        <v>4.1372026678226639E-3</v>
      </c>
      <c r="AG517" s="149">
        <v>4.1372026678226639E-3</v>
      </c>
      <c r="AH517" s="149">
        <v>4.1372026678226639E-3</v>
      </c>
      <c r="AI517" s="149">
        <v>4.1372026678226639E-3</v>
      </c>
      <c r="AJ517" s="149">
        <v>4.1372026678226639E-3</v>
      </c>
      <c r="AK517" s="149">
        <v>4.1372026678226639E-3</v>
      </c>
      <c r="AL517" s="149">
        <v>4.1372026678226639E-3</v>
      </c>
      <c r="AM517" s="149">
        <v>4.1372026678226639E-3</v>
      </c>
      <c r="AN517" s="149">
        <v>4.1372026678226639E-3</v>
      </c>
      <c r="AO517" s="149">
        <v>4.1372026678226639E-3</v>
      </c>
      <c r="AP517" s="149">
        <v>4.1372026678226639E-3</v>
      </c>
      <c r="AQ517" s="149">
        <v>4.1372026678226639E-3</v>
      </c>
      <c r="AR517" s="149">
        <v>4.1372026678226639E-3</v>
      </c>
      <c r="AS517" s="149">
        <v>4.1372026678226639E-3</v>
      </c>
      <c r="AT517" s="149">
        <v>4.1372026678226639E-3</v>
      </c>
      <c r="AU517" s="149">
        <v>4.1372026678226639E-3</v>
      </c>
      <c r="AV517" s="149">
        <v>4.1372026678226639E-3</v>
      </c>
      <c r="AW517" s="149">
        <v>4.1372026678226639E-3</v>
      </c>
      <c r="AX517" s="149">
        <v>4.1372026678226639E-3</v>
      </c>
      <c r="AY517" s="149">
        <v>4.1372026678226639E-3</v>
      </c>
      <c r="AZ517" s="149">
        <v>4.1372026678226639E-3</v>
      </c>
      <c r="BA517" s="149">
        <v>4.1372026678226639E-3</v>
      </c>
      <c r="BB517" s="149">
        <v>4.1372026678226639E-3</v>
      </c>
      <c r="BC517" s="149">
        <v>4.1372026678226639E-3</v>
      </c>
      <c r="BD517" s="149">
        <v>4.1372026678226639E-3</v>
      </c>
      <c r="BE517" s="149">
        <v>4.1372026678226639E-3</v>
      </c>
      <c r="BF517" s="149">
        <v>4.1372026678226639E-3</v>
      </c>
      <c r="BG517" s="149">
        <v>4.1372026678226639E-3</v>
      </c>
      <c r="BH517" s="149">
        <v>4.1372026678226639E-3</v>
      </c>
      <c r="BI517" s="149">
        <v>4.1372026678226639E-3</v>
      </c>
      <c r="BJ517" s="149">
        <v>4.1372026678226639E-3</v>
      </c>
      <c r="BK517" s="149">
        <v>4.1372026678226639E-3</v>
      </c>
      <c r="BL517" s="149">
        <v>4.1372026678226639E-3</v>
      </c>
      <c r="BM517" s="149">
        <v>4.1372026678226639E-3</v>
      </c>
      <c r="BN517" s="149">
        <v>4.1372026678226639E-3</v>
      </c>
      <c r="BO517" s="149">
        <v>4.1372026678226639E-3</v>
      </c>
      <c r="BP517" s="149">
        <v>4.1372026678226639E-3</v>
      </c>
      <c r="BQ517" s="149">
        <v>4.1372026678226639E-3</v>
      </c>
      <c r="BR517" s="149">
        <v>4.1372026678226639E-3</v>
      </c>
      <c r="BS517" s="149">
        <v>4.1372026678226639E-3</v>
      </c>
      <c r="BT517" s="149">
        <v>4.1372026678226639E-3</v>
      </c>
      <c r="BU517" s="149"/>
      <c r="BV517" s="149"/>
      <c r="BW517" s="149"/>
      <c r="BX517" s="149"/>
      <c r="BY517" s="149"/>
      <c r="BZ517" s="149"/>
      <c r="CA517" s="149"/>
      <c r="CB517" s="149"/>
      <c r="CC517" s="149"/>
      <c r="CD517" s="149"/>
      <c r="CE517" s="149"/>
      <c r="CF517" s="149"/>
      <c r="CG517" s="149"/>
      <c r="CH517" s="149"/>
      <c r="CI517" s="149"/>
      <c r="CJ517" s="149"/>
      <c r="CK517" s="149"/>
      <c r="CL517" s="149"/>
      <c r="CM517" s="149"/>
      <c r="CN517" s="149"/>
      <c r="CO517" s="149"/>
      <c r="CP517" s="149"/>
      <c r="CQ517" s="149"/>
      <c r="CR517" s="149"/>
      <c r="CS517" s="150" t="s">
        <v>1105</v>
      </c>
      <c r="CT517" s="151"/>
      <c r="CW517" s="68"/>
      <c r="CX517" s="152"/>
    </row>
    <row r="518" spans="1:102">
      <c r="A518" s="289" t="s">
        <v>8334</v>
      </c>
      <c r="B518" s="146" t="s">
        <v>20</v>
      </c>
      <c r="C518" s="147" t="str">
        <f>+_xlfn.XLOOKUP(B518,'R4'!B:B,'R4'!C:C)</f>
        <v>KAMYON ŞÖFÖRÜ</v>
      </c>
      <c r="D518" s="147"/>
      <c r="E518" s="150" t="s">
        <v>2606</v>
      </c>
      <c r="F518" s="150" t="s">
        <v>38</v>
      </c>
      <c r="G518" s="150" t="s">
        <v>35</v>
      </c>
      <c r="H518" s="150" t="s">
        <v>8271</v>
      </c>
      <c r="I518" s="156"/>
      <c r="J518" s="148">
        <v>0</v>
      </c>
      <c r="K518" s="149">
        <v>0</v>
      </c>
      <c r="L518" s="149">
        <v>3.2429945214458043E-2</v>
      </c>
      <c r="M518" s="149">
        <v>3.2429945214458043E-2</v>
      </c>
      <c r="N518" s="149">
        <v>3.2429945214458043E-2</v>
      </c>
      <c r="O518" s="149">
        <v>3.2429945214458043E-2</v>
      </c>
      <c r="P518" s="149">
        <v>3.2429945214458043E-2</v>
      </c>
      <c r="Q518" s="149">
        <v>3.2429945214458043E-2</v>
      </c>
      <c r="R518" s="149">
        <v>3.2429945214458043E-2</v>
      </c>
      <c r="S518" s="149">
        <v>3.2429945214458043E-2</v>
      </c>
      <c r="T518" s="149">
        <v>3.2429945214458043E-2</v>
      </c>
      <c r="U518" s="149">
        <v>3.2429945214458043E-2</v>
      </c>
      <c r="V518" s="149">
        <v>3.2429945214458043E-2</v>
      </c>
      <c r="W518" s="149">
        <v>3.2429945214458043E-2</v>
      </c>
      <c r="X518" s="149">
        <v>3.2429945214458043E-2</v>
      </c>
      <c r="Y518" s="149">
        <v>3.2429945214458043E-2</v>
      </c>
      <c r="Z518" s="149">
        <v>3.2429945214458043E-2</v>
      </c>
      <c r="AA518" s="149">
        <v>3.2429945214458043E-2</v>
      </c>
      <c r="AB518" s="149">
        <v>3.2429945214458043E-2</v>
      </c>
      <c r="AC518" s="149">
        <v>3.2429945214458043E-2</v>
      </c>
      <c r="AD518" s="149">
        <v>3.2429945214458043E-2</v>
      </c>
      <c r="AE518" s="149">
        <v>3.2429945214458043E-2</v>
      </c>
      <c r="AF518" s="149">
        <v>3.2429945214458043E-2</v>
      </c>
      <c r="AG518" s="149">
        <v>3.2429945214458043E-2</v>
      </c>
      <c r="AH518" s="149">
        <v>3.2429945214458043E-2</v>
      </c>
      <c r="AI518" s="149">
        <v>3.2429945214458043E-2</v>
      </c>
      <c r="AJ518" s="149">
        <v>3.2429945214458043E-2</v>
      </c>
      <c r="AK518" s="149">
        <v>3.2429945214458043E-2</v>
      </c>
      <c r="AL518" s="149">
        <v>3.2429945214458043E-2</v>
      </c>
      <c r="AM518" s="149">
        <v>3.2429945214458043E-2</v>
      </c>
      <c r="AN518" s="149">
        <v>3.2429945214458043E-2</v>
      </c>
      <c r="AO518" s="149">
        <v>3.2429945214458043E-2</v>
      </c>
      <c r="AP518" s="149">
        <v>3.2429945214458043E-2</v>
      </c>
      <c r="AQ518" s="149">
        <v>3.2429945214458043E-2</v>
      </c>
      <c r="AR518" s="149">
        <v>3.2429945214458043E-2</v>
      </c>
      <c r="AS518" s="149">
        <v>3.2429945214458043E-2</v>
      </c>
      <c r="AT518" s="149">
        <v>3.2429945214458043E-2</v>
      </c>
      <c r="AU518" s="149">
        <v>3.2429945214458043E-2</v>
      </c>
      <c r="AV518" s="149">
        <v>3.2429945214458043E-2</v>
      </c>
      <c r="AW518" s="149">
        <v>3.2429945214458043E-2</v>
      </c>
      <c r="AX518" s="149">
        <v>3.2429945214458043E-2</v>
      </c>
      <c r="AY518" s="149">
        <v>3.2429945214458043E-2</v>
      </c>
      <c r="AZ518" s="149">
        <v>3.2429945214458043E-2</v>
      </c>
      <c r="BA518" s="149">
        <v>3.2429945214458043E-2</v>
      </c>
      <c r="BB518" s="149">
        <v>3.2429945214458043E-2</v>
      </c>
      <c r="BC518" s="149">
        <v>3.2429945214458043E-2</v>
      </c>
      <c r="BD518" s="149">
        <v>3.2429945214458043E-2</v>
      </c>
      <c r="BE518" s="149">
        <v>3.2429945214458043E-2</v>
      </c>
      <c r="BF518" s="149">
        <v>3.2429945214458043E-2</v>
      </c>
      <c r="BG518" s="149">
        <v>3.2429945214458043E-2</v>
      </c>
      <c r="BH518" s="149">
        <v>3.2429945214458043E-2</v>
      </c>
      <c r="BI518" s="149">
        <v>3.2429945214458043E-2</v>
      </c>
      <c r="BJ518" s="149">
        <v>3.2429945214458043E-2</v>
      </c>
      <c r="BK518" s="149">
        <v>3.2429945214458043E-2</v>
      </c>
      <c r="BL518" s="149">
        <v>3.2429945214458043E-2</v>
      </c>
      <c r="BM518" s="149">
        <v>3.2429945214458043E-2</v>
      </c>
      <c r="BN518" s="149">
        <v>3.2429945214458043E-2</v>
      </c>
      <c r="BO518" s="149">
        <v>3.2429945214458043E-2</v>
      </c>
      <c r="BP518" s="149">
        <v>3.2429945214458043E-2</v>
      </c>
      <c r="BQ518" s="149">
        <v>3.2429945214458043E-2</v>
      </c>
      <c r="BR518" s="149">
        <v>3.2429945214458043E-2</v>
      </c>
      <c r="BS518" s="149">
        <v>3.2429945214458043E-2</v>
      </c>
      <c r="BT518" s="149">
        <v>3.2429945214458043E-2</v>
      </c>
      <c r="BU518" s="149"/>
      <c r="BV518" s="149"/>
      <c r="BW518" s="149"/>
      <c r="BX518" s="149"/>
      <c r="BY518" s="149"/>
      <c r="BZ518" s="149"/>
      <c r="CA518" s="149"/>
      <c r="CB518" s="149"/>
      <c r="CC518" s="149"/>
      <c r="CD518" s="149"/>
      <c r="CE518" s="149"/>
      <c r="CF518" s="149"/>
      <c r="CG518" s="149"/>
      <c r="CH518" s="149"/>
      <c r="CI518" s="149"/>
      <c r="CJ518" s="149"/>
      <c r="CK518" s="149"/>
      <c r="CL518" s="149"/>
      <c r="CM518" s="149"/>
      <c r="CN518" s="149"/>
      <c r="CO518" s="149"/>
      <c r="CP518" s="149"/>
      <c r="CQ518" s="149"/>
      <c r="CR518" s="149"/>
      <c r="CS518" s="150" t="s">
        <v>557</v>
      </c>
      <c r="CT518" s="151"/>
      <c r="CW518" s="68"/>
      <c r="CX518" s="152"/>
    </row>
    <row r="519" spans="1:102">
      <c r="A519" s="289" t="s">
        <v>8334</v>
      </c>
      <c r="B519" s="146" t="s">
        <v>20</v>
      </c>
      <c r="C519" s="147" t="str">
        <f>+_xlfn.XLOOKUP(B519,'R4'!B:B,'R4'!C:C)</f>
        <v>KAMYON ŞÖFÖRÜ</v>
      </c>
      <c r="D519" s="147"/>
      <c r="E519" s="150" t="s">
        <v>2590</v>
      </c>
      <c r="F519" s="150" t="s">
        <v>38</v>
      </c>
      <c r="G519" s="150" t="s">
        <v>35</v>
      </c>
      <c r="H519" s="150" t="s">
        <v>8271</v>
      </c>
      <c r="I519" s="156"/>
      <c r="J519" s="148">
        <v>0</v>
      </c>
      <c r="K519" s="149">
        <v>0</v>
      </c>
      <c r="L519" s="149">
        <v>0</v>
      </c>
      <c r="M519" s="149">
        <v>0</v>
      </c>
      <c r="N519" s="149">
        <v>0</v>
      </c>
      <c r="O519" s="149">
        <v>0</v>
      </c>
      <c r="P519" s="149">
        <v>2</v>
      </c>
      <c r="Q519" s="149">
        <v>2</v>
      </c>
      <c r="R519" s="149">
        <v>2</v>
      </c>
      <c r="S519" s="149">
        <v>2</v>
      </c>
      <c r="T519" s="149">
        <v>2</v>
      </c>
      <c r="U519" s="149">
        <v>2</v>
      </c>
      <c r="V519" s="149">
        <v>2</v>
      </c>
      <c r="W519" s="149">
        <v>2</v>
      </c>
      <c r="X519" s="149">
        <v>2</v>
      </c>
      <c r="Y519" s="149">
        <v>2</v>
      </c>
      <c r="Z519" s="149">
        <v>2</v>
      </c>
      <c r="AA519" s="149">
        <v>2</v>
      </c>
      <c r="AB519" s="149">
        <v>2</v>
      </c>
      <c r="AC519" s="149">
        <v>2</v>
      </c>
      <c r="AD519" s="149">
        <v>2</v>
      </c>
      <c r="AE519" s="149">
        <v>2</v>
      </c>
      <c r="AF519" s="149">
        <v>2</v>
      </c>
      <c r="AG519" s="149">
        <v>2</v>
      </c>
      <c r="AH519" s="149">
        <v>2</v>
      </c>
      <c r="AI519" s="149">
        <v>2</v>
      </c>
      <c r="AJ519" s="149">
        <v>2</v>
      </c>
      <c r="AK519" s="149">
        <v>2</v>
      </c>
      <c r="AL519" s="149">
        <v>2</v>
      </c>
      <c r="AM519" s="149">
        <v>2</v>
      </c>
      <c r="AN519" s="149">
        <v>2</v>
      </c>
      <c r="AO519" s="149">
        <v>2</v>
      </c>
      <c r="AP519" s="149">
        <v>2</v>
      </c>
      <c r="AQ519" s="149">
        <v>2</v>
      </c>
      <c r="AR519" s="149">
        <v>2</v>
      </c>
      <c r="AS519" s="149">
        <v>2</v>
      </c>
      <c r="AT519" s="149">
        <v>2</v>
      </c>
      <c r="AU519" s="149">
        <v>2</v>
      </c>
      <c r="AV519" s="149">
        <v>2</v>
      </c>
      <c r="AW519" s="149">
        <v>2</v>
      </c>
      <c r="AX519" s="149">
        <v>2</v>
      </c>
      <c r="AY519" s="149">
        <v>2</v>
      </c>
      <c r="AZ519" s="149">
        <v>2</v>
      </c>
      <c r="BA519" s="149">
        <v>2</v>
      </c>
      <c r="BB519" s="149">
        <v>2</v>
      </c>
      <c r="BC519" s="149">
        <v>2</v>
      </c>
      <c r="BD519" s="149">
        <v>2</v>
      </c>
      <c r="BE519" s="149">
        <v>2</v>
      </c>
      <c r="BF519" s="149">
        <v>2</v>
      </c>
      <c r="BG519" s="149">
        <v>2</v>
      </c>
      <c r="BH519" s="149">
        <v>2</v>
      </c>
      <c r="BI519" s="149">
        <v>2</v>
      </c>
      <c r="BJ519" s="149">
        <v>2</v>
      </c>
      <c r="BK519" s="149">
        <v>2</v>
      </c>
      <c r="BL519" s="149">
        <v>2</v>
      </c>
      <c r="BM519" s="149">
        <v>2</v>
      </c>
      <c r="BN519" s="149">
        <v>2</v>
      </c>
      <c r="BO519" s="149">
        <v>2</v>
      </c>
      <c r="BP519" s="149">
        <v>2</v>
      </c>
      <c r="BQ519" s="149">
        <v>2</v>
      </c>
      <c r="BR519" s="149">
        <v>2</v>
      </c>
      <c r="BS519" s="149">
        <v>2</v>
      </c>
      <c r="BT519" s="149">
        <v>2</v>
      </c>
      <c r="BU519" s="149"/>
      <c r="BV519" s="149"/>
      <c r="BW519" s="149"/>
      <c r="BX519" s="149"/>
      <c r="BY519" s="149"/>
      <c r="BZ519" s="149"/>
      <c r="CA519" s="149"/>
      <c r="CB519" s="149"/>
      <c r="CC519" s="149"/>
      <c r="CD519" s="149"/>
      <c r="CE519" s="149"/>
      <c r="CF519" s="149"/>
      <c r="CG519" s="149"/>
      <c r="CH519" s="149"/>
      <c r="CI519" s="149"/>
      <c r="CJ519" s="149"/>
      <c r="CK519" s="149"/>
      <c r="CL519" s="149"/>
      <c r="CM519" s="149"/>
      <c r="CN519" s="149"/>
      <c r="CO519" s="149"/>
      <c r="CP519" s="149"/>
      <c r="CQ519" s="149"/>
      <c r="CR519" s="149"/>
      <c r="CS519" s="150" t="s">
        <v>557</v>
      </c>
      <c r="CT519" s="151"/>
      <c r="CW519" s="68"/>
      <c r="CX519" s="152"/>
    </row>
    <row r="520" spans="1:102">
      <c r="A520" s="289" t="s">
        <v>8334</v>
      </c>
      <c r="B520" s="146" t="s">
        <v>179</v>
      </c>
      <c r="C520" s="147" t="str">
        <f>+_xlfn.XLOOKUP(B520,'R4'!B:B,'R4'!C:C)</f>
        <v>SHOTCRETE MAKİNESİ OPERATÖRÜ</v>
      </c>
      <c r="D520" s="147"/>
      <c r="E520" s="150" t="s">
        <v>2603</v>
      </c>
      <c r="F520" s="150" t="s">
        <v>38</v>
      </c>
      <c r="G520" s="150" t="s">
        <v>35</v>
      </c>
      <c r="H520" s="150" t="s">
        <v>8271</v>
      </c>
      <c r="I520" s="156"/>
      <c r="J520" s="148">
        <v>0</v>
      </c>
      <c r="K520" s="149">
        <v>0</v>
      </c>
      <c r="L520" s="149">
        <v>0</v>
      </c>
      <c r="M520" s="149">
        <v>0</v>
      </c>
      <c r="N520" s="149">
        <v>0</v>
      </c>
      <c r="O520" s="149">
        <v>1</v>
      </c>
      <c r="P520" s="149">
        <v>2</v>
      </c>
      <c r="Q520" s="149">
        <v>3</v>
      </c>
      <c r="R520" s="149">
        <v>3</v>
      </c>
      <c r="S520" s="149">
        <v>4</v>
      </c>
      <c r="T520" s="149">
        <v>7</v>
      </c>
      <c r="U520" s="149">
        <v>9</v>
      </c>
      <c r="V520" s="149">
        <v>10</v>
      </c>
      <c r="W520" s="149">
        <v>10</v>
      </c>
      <c r="X520" s="149">
        <v>12</v>
      </c>
      <c r="Y520" s="149">
        <v>12</v>
      </c>
      <c r="Z520" s="149">
        <v>12</v>
      </c>
      <c r="AA520" s="149">
        <v>12</v>
      </c>
      <c r="AB520" s="149">
        <v>12</v>
      </c>
      <c r="AC520" s="149">
        <v>12</v>
      </c>
      <c r="AD520" s="149">
        <v>12</v>
      </c>
      <c r="AE520" s="149">
        <v>12</v>
      </c>
      <c r="AF520" s="149">
        <v>12</v>
      </c>
      <c r="AG520" s="149">
        <v>12</v>
      </c>
      <c r="AH520" s="149">
        <v>12</v>
      </c>
      <c r="AI520" s="149">
        <v>12</v>
      </c>
      <c r="AJ520" s="149">
        <v>12</v>
      </c>
      <c r="AK520" s="149">
        <v>12</v>
      </c>
      <c r="AL520" s="149">
        <v>12</v>
      </c>
      <c r="AM520" s="149">
        <v>12</v>
      </c>
      <c r="AN520" s="149">
        <v>12</v>
      </c>
      <c r="AO520" s="149">
        <v>12</v>
      </c>
      <c r="AP520" s="149">
        <v>12</v>
      </c>
      <c r="AQ520" s="149">
        <v>12</v>
      </c>
      <c r="AR520" s="149">
        <v>12</v>
      </c>
      <c r="AS520" s="149">
        <v>12</v>
      </c>
      <c r="AT520" s="149">
        <v>12</v>
      </c>
      <c r="AU520" s="149">
        <v>12</v>
      </c>
      <c r="AV520" s="149">
        <v>12</v>
      </c>
      <c r="AW520" s="149">
        <v>12</v>
      </c>
      <c r="AX520" s="149">
        <v>12</v>
      </c>
      <c r="AY520" s="149">
        <v>12</v>
      </c>
      <c r="AZ520" s="149">
        <v>12</v>
      </c>
      <c r="BA520" s="149">
        <v>12</v>
      </c>
      <c r="BB520" s="149">
        <v>12</v>
      </c>
      <c r="BC520" s="149">
        <v>12</v>
      </c>
      <c r="BD520" s="149">
        <v>12</v>
      </c>
      <c r="BE520" s="149">
        <v>12</v>
      </c>
      <c r="BF520" s="149">
        <v>12</v>
      </c>
      <c r="BG520" s="149">
        <v>12</v>
      </c>
      <c r="BH520" s="149">
        <v>12</v>
      </c>
      <c r="BI520" s="149">
        <v>12</v>
      </c>
      <c r="BJ520" s="149">
        <v>12</v>
      </c>
      <c r="BK520" s="149">
        <v>12</v>
      </c>
      <c r="BL520" s="149">
        <v>12</v>
      </c>
      <c r="BM520" s="149">
        <v>12</v>
      </c>
      <c r="BN520" s="149">
        <v>12</v>
      </c>
      <c r="BO520" s="149">
        <v>12</v>
      </c>
      <c r="BP520" s="149">
        <v>12</v>
      </c>
      <c r="BQ520" s="149">
        <v>12</v>
      </c>
      <c r="BR520" s="149">
        <v>12</v>
      </c>
      <c r="BS520" s="149">
        <v>12</v>
      </c>
      <c r="BT520" s="149">
        <v>12</v>
      </c>
      <c r="BU520" s="149"/>
      <c r="BV520" s="149"/>
      <c r="BW520" s="149"/>
      <c r="BX520" s="149"/>
      <c r="BY520" s="149"/>
      <c r="BZ520" s="149"/>
      <c r="CA520" s="149"/>
      <c r="CB520" s="149"/>
      <c r="CC520" s="149"/>
      <c r="CD520" s="149"/>
      <c r="CE520" s="149"/>
      <c r="CF520" s="149"/>
      <c r="CG520" s="149"/>
      <c r="CH520" s="149"/>
      <c r="CI520" s="149"/>
      <c r="CJ520" s="149"/>
      <c r="CK520" s="149"/>
      <c r="CL520" s="149"/>
      <c r="CM520" s="149"/>
      <c r="CN520" s="149"/>
      <c r="CO520" s="149"/>
      <c r="CP520" s="149"/>
      <c r="CQ520" s="149"/>
      <c r="CR520" s="149"/>
      <c r="CS520" s="150" t="s">
        <v>177</v>
      </c>
      <c r="CT520" s="151"/>
      <c r="CW520" s="68"/>
      <c r="CX520" s="152"/>
    </row>
    <row r="521" spans="1:102">
      <c r="A521" s="289" t="s">
        <v>8334</v>
      </c>
      <c r="B521" s="146" t="s">
        <v>179</v>
      </c>
      <c r="C521" s="147" t="str">
        <f>+_xlfn.XLOOKUP(B521,'R4'!B:B,'R4'!C:C)</f>
        <v>SHOTCRETE MAKİNESİ OPERATÖRÜ</v>
      </c>
      <c r="D521" s="147"/>
      <c r="E521" s="150" t="s">
        <v>2596</v>
      </c>
      <c r="F521" s="150" t="s">
        <v>38</v>
      </c>
      <c r="G521" s="150" t="s">
        <v>35</v>
      </c>
      <c r="H521" s="150" t="s">
        <v>8271</v>
      </c>
      <c r="I521" s="156"/>
      <c r="J521" s="148">
        <v>0</v>
      </c>
      <c r="K521" s="149">
        <v>0</v>
      </c>
      <c r="L521" s="149">
        <v>0</v>
      </c>
      <c r="M521" s="149">
        <v>0</v>
      </c>
      <c r="N521" s="149">
        <v>0</v>
      </c>
      <c r="O521" s="149">
        <v>2</v>
      </c>
      <c r="P521" s="149">
        <v>2</v>
      </c>
      <c r="Q521" s="149">
        <v>2</v>
      </c>
      <c r="R521" s="149">
        <v>2</v>
      </c>
      <c r="S521" s="149">
        <v>2</v>
      </c>
      <c r="T521" s="149">
        <v>2</v>
      </c>
      <c r="U521" s="149">
        <v>2</v>
      </c>
      <c r="V521" s="149">
        <v>3</v>
      </c>
      <c r="W521" s="149">
        <v>3</v>
      </c>
      <c r="X521" s="149">
        <v>3</v>
      </c>
      <c r="Y521" s="149">
        <v>3</v>
      </c>
      <c r="Z521" s="149">
        <v>3</v>
      </c>
      <c r="AA521" s="149">
        <v>3</v>
      </c>
      <c r="AB521" s="149">
        <v>3</v>
      </c>
      <c r="AC521" s="149">
        <v>3</v>
      </c>
      <c r="AD521" s="149">
        <v>3</v>
      </c>
      <c r="AE521" s="149">
        <v>3</v>
      </c>
      <c r="AF521" s="149">
        <v>3</v>
      </c>
      <c r="AG521" s="149">
        <v>3</v>
      </c>
      <c r="AH521" s="149">
        <v>3</v>
      </c>
      <c r="AI521" s="149">
        <v>3</v>
      </c>
      <c r="AJ521" s="149">
        <v>3</v>
      </c>
      <c r="AK521" s="149">
        <v>3</v>
      </c>
      <c r="AL521" s="149">
        <v>3</v>
      </c>
      <c r="AM521" s="149">
        <v>3</v>
      </c>
      <c r="AN521" s="149">
        <v>3</v>
      </c>
      <c r="AO521" s="149">
        <v>3</v>
      </c>
      <c r="AP521" s="149">
        <v>3</v>
      </c>
      <c r="AQ521" s="149">
        <v>3</v>
      </c>
      <c r="AR521" s="149">
        <v>3</v>
      </c>
      <c r="AS521" s="149">
        <v>3</v>
      </c>
      <c r="AT521" s="149">
        <v>3</v>
      </c>
      <c r="AU521" s="149">
        <v>3</v>
      </c>
      <c r="AV521" s="149">
        <v>3</v>
      </c>
      <c r="AW521" s="149">
        <v>3</v>
      </c>
      <c r="AX521" s="149">
        <v>3</v>
      </c>
      <c r="AY521" s="149">
        <v>3</v>
      </c>
      <c r="AZ521" s="149">
        <v>3</v>
      </c>
      <c r="BA521" s="149">
        <v>3</v>
      </c>
      <c r="BB521" s="149">
        <v>3</v>
      </c>
      <c r="BC521" s="149">
        <v>3</v>
      </c>
      <c r="BD521" s="149">
        <v>3</v>
      </c>
      <c r="BE521" s="149">
        <v>3</v>
      </c>
      <c r="BF521" s="149">
        <v>3</v>
      </c>
      <c r="BG521" s="149">
        <v>3</v>
      </c>
      <c r="BH521" s="149">
        <v>3</v>
      </c>
      <c r="BI521" s="149">
        <v>3</v>
      </c>
      <c r="BJ521" s="149">
        <v>3</v>
      </c>
      <c r="BK521" s="149">
        <v>3</v>
      </c>
      <c r="BL521" s="149">
        <v>3</v>
      </c>
      <c r="BM521" s="149">
        <v>3</v>
      </c>
      <c r="BN521" s="149">
        <v>3</v>
      </c>
      <c r="BO521" s="149">
        <v>3</v>
      </c>
      <c r="BP521" s="149">
        <v>3</v>
      </c>
      <c r="BQ521" s="149">
        <v>3</v>
      </c>
      <c r="BR521" s="149">
        <v>3</v>
      </c>
      <c r="BS521" s="149">
        <v>3</v>
      </c>
      <c r="BT521" s="149">
        <v>3</v>
      </c>
      <c r="BU521" s="149"/>
      <c r="BV521" s="149"/>
      <c r="BW521" s="149"/>
      <c r="BX521" s="149"/>
      <c r="BY521" s="149"/>
      <c r="BZ521" s="149"/>
      <c r="CA521" s="149"/>
      <c r="CB521" s="149"/>
      <c r="CC521" s="149"/>
      <c r="CD521" s="149"/>
      <c r="CE521" s="149"/>
      <c r="CF521" s="149"/>
      <c r="CG521" s="149"/>
      <c r="CH521" s="149"/>
      <c r="CI521" s="149"/>
      <c r="CJ521" s="149"/>
      <c r="CK521" s="149"/>
      <c r="CL521" s="149"/>
      <c r="CM521" s="149"/>
      <c r="CN521" s="149"/>
      <c r="CO521" s="149"/>
      <c r="CP521" s="149"/>
      <c r="CQ521" s="149"/>
      <c r="CR521" s="149"/>
      <c r="CS521" s="150" t="s">
        <v>177</v>
      </c>
      <c r="CT521" s="151"/>
      <c r="CW521" s="68"/>
      <c r="CX521" s="152"/>
    </row>
    <row r="522" spans="1:102">
      <c r="A522" s="289" t="s">
        <v>8334</v>
      </c>
      <c r="B522" s="146" t="s">
        <v>18</v>
      </c>
      <c r="C522" s="147" t="str">
        <f>+_xlfn.XLOOKUP(B522,'R4'!B:B,'R4'!C:C)</f>
        <v>EKSKAVATÖR OPERATÖRÜ</v>
      </c>
      <c r="D522" s="147"/>
      <c r="E522" s="150" t="s">
        <v>2594</v>
      </c>
      <c r="F522" s="150" t="s">
        <v>38</v>
      </c>
      <c r="G522" s="150" t="s">
        <v>35</v>
      </c>
      <c r="H522" s="150" t="s">
        <v>8271</v>
      </c>
      <c r="I522" s="156"/>
      <c r="J522" s="148">
        <v>0</v>
      </c>
      <c r="K522" s="149">
        <v>0</v>
      </c>
      <c r="L522" s="149">
        <v>0</v>
      </c>
      <c r="M522" s="149">
        <v>0</v>
      </c>
      <c r="N522" s="149">
        <v>0</v>
      </c>
      <c r="O522" s="149">
        <v>0</v>
      </c>
      <c r="P522" s="149">
        <v>0</v>
      </c>
      <c r="Q522" s="149">
        <v>0</v>
      </c>
      <c r="R522" s="149">
        <v>0</v>
      </c>
      <c r="S522" s="149">
        <v>0</v>
      </c>
      <c r="T522" s="149">
        <v>1</v>
      </c>
      <c r="U522" s="149">
        <v>1</v>
      </c>
      <c r="V522" s="149">
        <v>1</v>
      </c>
      <c r="W522" s="149">
        <v>1</v>
      </c>
      <c r="X522" s="149">
        <v>1</v>
      </c>
      <c r="Y522" s="149">
        <v>1</v>
      </c>
      <c r="Z522" s="149">
        <v>1</v>
      </c>
      <c r="AA522" s="149">
        <v>1</v>
      </c>
      <c r="AB522" s="149">
        <v>1</v>
      </c>
      <c r="AC522" s="149">
        <v>1</v>
      </c>
      <c r="AD522" s="149">
        <v>1</v>
      </c>
      <c r="AE522" s="149">
        <v>1</v>
      </c>
      <c r="AF522" s="149">
        <v>1</v>
      </c>
      <c r="AG522" s="149">
        <v>1</v>
      </c>
      <c r="AH522" s="149">
        <v>1</v>
      </c>
      <c r="AI522" s="149">
        <v>1</v>
      </c>
      <c r="AJ522" s="149">
        <v>1</v>
      </c>
      <c r="AK522" s="149">
        <v>1</v>
      </c>
      <c r="AL522" s="149">
        <v>1</v>
      </c>
      <c r="AM522" s="149">
        <v>1</v>
      </c>
      <c r="AN522" s="149">
        <v>1</v>
      </c>
      <c r="AO522" s="149">
        <v>1</v>
      </c>
      <c r="AP522" s="149">
        <v>1</v>
      </c>
      <c r="AQ522" s="149">
        <v>1</v>
      </c>
      <c r="AR522" s="149">
        <v>1</v>
      </c>
      <c r="AS522" s="149">
        <v>1</v>
      </c>
      <c r="AT522" s="149">
        <v>1</v>
      </c>
      <c r="AU522" s="149">
        <v>1</v>
      </c>
      <c r="AV522" s="149">
        <v>1</v>
      </c>
      <c r="AW522" s="149">
        <v>1</v>
      </c>
      <c r="AX522" s="149">
        <v>1</v>
      </c>
      <c r="AY522" s="149">
        <v>1</v>
      </c>
      <c r="AZ522" s="149">
        <v>1</v>
      </c>
      <c r="BA522" s="149">
        <v>1</v>
      </c>
      <c r="BB522" s="149">
        <v>1</v>
      </c>
      <c r="BC522" s="149">
        <v>1</v>
      </c>
      <c r="BD522" s="149">
        <v>1</v>
      </c>
      <c r="BE522" s="149">
        <v>1</v>
      </c>
      <c r="BF522" s="149">
        <v>1</v>
      </c>
      <c r="BG522" s="149">
        <v>1</v>
      </c>
      <c r="BH522" s="149">
        <v>1</v>
      </c>
      <c r="BI522" s="149">
        <v>1</v>
      </c>
      <c r="BJ522" s="149">
        <v>1</v>
      </c>
      <c r="BK522" s="149">
        <v>1</v>
      </c>
      <c r="BL522" s="149">
        <v>1</v>
      </c>
      <c r="BM522" s="149">
        <v>1</v>
      </c>
      <c r="BN522" s="149">
        <v>1</v>
      </c>
      <c r="BO522" s="149">
        <v>1</v>
      </c>
      <c r="BP522" s="149">
        <v>1</v>
      </c>
      <c r="BQ522" s="149">
        <v>1</v>
      </c>
      <c r="BR522" s="149">
        <v>1</v>
      </c>
      <c r="BS522" s="149">
        <v>1</v>
      </c>
      <c r="BT522" s="149">
        <v>1</v>
      </c>
      <c r="BU522" s="149"/>
      <c r="BV522" s="149"/>
      <c r="BW522" s="149"/>
      <c r="BX522" s="149"/>
      <c r="BY522" s="149"/>
      <c r="BZ522" s="149"/>
      <c r="CA522" s="149"/>
      <c r="CB522" s="149"/>
      <c r="CC522" s="149"/>
      <c r="CD522" s="149"/>
      <c r="CE522" s="149"/>
      <c r="CF522" s="149"/>
      <c r="CG522" s="149"/>
      <c r="CH522" s="149"/>
      <c r="CI522" s="149"/>
      <c r="CJ522" s="149"/>
      <c r="CK522" s="149"/>
      <c r="CL522" s="149"/>
      <c r="CM522" s="149"/>
      <c r="CN522" s="149"/>
      <c r="CO522" s="149"/>
      <c r="CP522" s="149"/>
      <c r="CQ522" s="149"/>
      <c r="CR522" s="149"/>
      <c r="CS522" s="150" t="s">
        <v>314</v>
      </c>
      <c r="CT522" s="151"/>
      <c r="CW522" s="68"/>
      <c r="CX522" s="152"/>
    </row>
    <row r="523" spans="1:102">
      <c r="A523" s="289" t="s">
        <v>8334</v>
      </c>
      <c r="B523" s="146" t="s">
        <v>18</v>
      </c>
      <c r="C523" s="147" t="str">
        <f>+_xlfn.XLOOKUP(B523,'R4'!B:B,'R4'!C:C)</f>
        <v>EKSKAVATÖR OPERATÖRÜ</v>
      </c>
      <c r="D523" s="147"/>
      <c r="E523" s="150" t="s">
        <v>5150</v>
      </c>
      <c r="F523" s="150" t="s">
        <v>38</v>
      </c>
      <c r="G523" s="150" t="s">
        <v>35</v>
      </c>
      <c r="H523" s="150" t="s">
        <v>8271</v>
      </c>
      <c r="I523" s="156"/>
      <c r="J523" s="148">
        <v>0</v>
      </c>
      <c r="K523" s="149">
        <v>0</v>
      </c>
      <c r="L523" s="149">
        <v>0</v>
      </c>
      <c r="M523" s="149">
        <v>0</v>
      </c>
      <c r="N523" s="149">
        <v>2</v>
      </c>
      <c r="O523" s="149">
        <v>2</v>
      </c>
      <c r="P523" s="149">
        <v>2</v>
      </c>
      <c r="Q523" s="149">
        <v>0</v>
      </c>
      <c r="R523" s="149">
        <v>2</v>
      </c>
      <c r="S523" s="149">
        <v>0</v>
      </c>
      <c r="T523" s="149">
        <v>0.17643706850340626</v>
      </c>
      <c r="U523" s="149">
        <v>7.4519212839539425E-2</v>
      </c>
      <c r="V523" s="149">
        <v>7.4519212839539425E-2</v>
      </c>
      <c r="W523" s="149">
        <v>7.4519212839539425E-2</v>
      </c>
      <c r="X523" s="149">
        <v>7.4519212839539425E-2</v>
      </c>
      <c r="Y523" s="149">
        <v>7.4519212839539425E-2</v>
      </c>
      <c r="Z523" s="149">
        <v>5.0304247379223822E-2</v>
      </c>
      <c r="AA523" s="149">
        <v>4.9620776390033108E-2</v>
      </c>
      <c r="AB523" s="149">
        <v>3.0236869477749905E-2</v>
      </c>
      <c r="AC523" s="149">
        <v>3.0236869477749905E-2</v>
      </c>
      <c r="AD523" s="149">
        <v>2.5296035825382094E-2</v>
      </c>
      <c r="AE523" s="149">
        <v>2.5296035825382094E-2</v>
      </c>
      <c r="AF523" s="149">
        <v>2.5296035825382094E-2</v>
      </c>
      <c r="AG523" s="149">
        <v>3.0236869477749905E-2</v>
      </c>
      <c r="AH523" s="149">
        <v>3.0236869477749905E-2</v>
      </c>
      <c r="AI523" s="149">
        <v>0</v>
      </c>
      <c r="AJ523" s="149">
        <v>0</v>
      </c>
      <c r="AK523" s="149">
        <v>0</v>
      </c>
      <c r="AL523" s="149">
        <v>0</v>
      </c>
      <c r="AM523" s="149">
        <v>4.4517832160597105E-2</v>
      </c>
      <c r="AN523" s="149">
        <v>3.4575052851345489E-2</v>
      </c>
      <c r="AO523" s="149">
        <v>2.3899462142596743E-2</v>
      </c>
      <c r="AP523" s="149">
        <v>2.3899462142596743E-2</v>
      </c>
      <c r="AQ523" s="149">
        <v>2.3899462142596743E-2</v>
      </c>
      <c r="AR523" s="149">
        <v>2.3899462142596743E-2</v>
      </c>
      <c r="AS523" s="149">
        <v>2.3899462142596743E-2</v>
      </c>
      <c r="AT523" s="149">
        <v>2.8262745463886876E-2</v>
      </c>
      <c r="AU523" s="149">
        <v>0</v>
      </c>
      <c r="AV523" s="149">
        <v>0</v>
      </c>
      <c r="AW523" s="149">
        <v>0</v>
      </c>
      <c r="AX523" s="149">
        <v>0</v>
      </c>
      <c r="AY523" s="149">
        <v>0</v>
      </c>
      <c r="AZ523" s="149">
        <v>0</v>
      </c>
      <c r="BA523" s="149">
        <v>0</v>
      </c>
      <c r="BB523" s="149">
        <v>0</v>
      </c>
      <c r="BC523" s="149">
        <v>0</v>
      </c>
      <c r="BD523" s="149">
        <v>0</v>
      </c>
      <c r="BE523" s="149">
        <v>0</v>
      </c>
      <c r="BF523" s="149">
        <v>0</v>
      </c>
      <c r="BG523" s="149">
        <v>0</v>
      </c>
      <c r="BH523" s="149">
        <v>0</v>
      </c>
      <c r="BI523" s="149">
        <v>0</v>
      </c>
      <c r="BJ523" s="149">
        <v>0</v>
      </c>
      <c r="BK523" s="149">
        <v>0</v>
      </c>
      <c r="BL523" s="149">
        <v>0</v>
      </c>
      <c r="BM523" s="149">
        <v>0</v>
      </c>
      <c r="BN523" s="149">
        <v>0</v>
      </c>
      <c r="BO523" s="149">
        <v>0</v>
      </c>
      <c r="BP523" s="149">
        <v>0</v>
      </c>
      <c r="BQ523" s="149">
        <v>0</v>
      </c>
      <c r="BR523" s="149">
        <v>0</v>
      </c>
      <c r="BS523" s="149">
        <v>0</v>
      </c>
      <c r="BT523" s="149">
        <v>0</v>
      </c>
      <c r="BU523" s="149"/>
      <c r="BV523" s="149"/>
      <c r="BW523" s="149"/>
      <c r="BX523" s="149"/>
      <c r="BY523" s="149"/>
      <c r="BZ523" s="149"/>
      <c r="CA523" s="149"/>
      <c r="CB523" s="149"/>
      <c r="CC523" s="149"/>
      <c r="CD523" s="149"/>
      <c r="CE523" s="149"/>
      <c r="CF523" s="149"/>
      <c r="CG523" s="149"/>
      <c r="CH523" s="149"/>
      <c r="CI523" s="149"/>
      <c r="CJ523" s="149"/>
      <c r="CK523" s="149"/>
      <c r="CL523" s="149"/>
      <c r="CM523" s="149"/>
      <c r="CN523" s="149"/>
      <c r="CO523" s="149"/>
      <c r="CP523" s="149"/>
      <c r="CQ523" s="149"/>
      <c r="CR523" s="149"/>
      <c r="CS523" s="150" t="s">
        <v>314</v>
      </c>
      <c r="CT523" s="151"/>
      <c r="CW523" s="68"/>
      <c r="CX523" s="152"/>
    </row>
    <row r="524" spans="1:102">
      <c r="A524" s="289" t="s">
        <v>8334</v>
      </c>
      <c r="B524" s="146" t="s">
        <v>20</v>
      </c>
      <c r="C524" s="147" t="str">
        <f>+_xlfn.XLOOKUP(B524,'R4'!B:B,'R4'!C:C)</f>
        <v>KAMYON ŞÖFÖRÜ</v>
      </c>
      <c r="D524" s="147"/>
      <c r="E524" s="150" t="s">
        <v>2</v>
      </c>
      <c r="F524" s="150" t="s">
        <v>38</v>
      </c>
      <c r="G524" s="150" t="s">
        <v>35</v>
      </c>
      <c r="H524" s="150" t="s">
        <v>8271</v>
      </c>
      <c r="I524" s="156"/>
      <c r="J524" s="148">
        <v>0</v>
      </c>
      <c r="K524" s="149">
        <v>0</v>
      </c>
      <c r="L524" s="149">
        <v>8</v>
      </c>
      <c r="M524" s="149">
        <v>8</v>
      </c>
      <c r="N524" s="149">
        <v>8</v>
      </c>
      <c r="O524" s="149">
        <v>8</v>
      </c>
      <c r="P524" s="149">
        <v>39.75</v>
      </c>
      <c r="Q524" s="149">
        <v>81.75</v>
      </c>
      <c r="R524" s="149">
        <v>81.75</v>
      </c>
      <c r="S524" s="149">
        <v>81.75</v>
      </c>
      <c r="T524" s="149">
        <v>94.75</v>
      </c>
      <c r="U524" s="149">
        <v>95.75</v>
      </c>
      <c r="V524" s="149">
        <v>95.75</v>
      </c>
      <c r="W524" s="149">
        <v>95.75</v>
      </c>
      <c r="X524" s="149">
        <v>95.75</v>
      </c>
      <c r="Y524" s="149">
        <v>96.75</v>
      </c>
      <c r="Z524" s="149">
        <v>97.75</v>
      </c>
      <c r="AA524" s="149">
        <v>128.75</v>
      </c>
      <c r="AB524" s="149">
        <v>153.75</v>
      </c>
      <c r="AC524" s="149">
        <v>153.75</v>
      </c>
      <c r="AD524" s="149">
        <v>153.75</v>
      </c>
      <c r="AE524" s="149">
        <v>153.75</v>
      </c>
      <c r="AF524" s="149">
        <v>153.75</v>
      </c>
      <c r="AG524" s="149">
        <v>153.75</v>
      </c>
      <c r="AH524" s="149">
        <v>154.75</v>
      </c>
      <c r="AI524" s="149">
        <v>154.75</v>
      </c>
      <c r="AJ524" s="149">
        <v>154.75</v>
      </c>
      <c r="AK524" s="149">
        <v>154.75</v>
      </c>
      <c r="AL524" s="149">
        <v>154.75</v>
      </c>
      <c r="AM524" s="149">
        <v>154.75</v>
      </c>
      <c r="AN524" s="149">
        <v>154.75</v>
      </c>
      <c r="AO524" s="149">
        <v>154.75</v>
      </c>
      <c r="AP524" s="149">
        <v>154.75</v>
      </c>
      <c r="AQ524" s="149">
        <v>154.75</v>
      </c>
      <c r="AR524" s="149">
        <v>154.75</v>
      </c>
      <c r="AS524" s="149">
        <v>154.75</v>
      </c>
      <c r="AT524" s="149">
        <v>154.75</v>
      </c>
      <c r="AU524" s="149">
        <v>154.75</v>
      </c>
      <c r="AV524" s="149">
        <v>154.75</v>
      </c>
      <c r="AW524" s="149">
        <v>154.75</v>
      </c>
      <c r="AX524" s="149">
        <v>154.75</v>
      </c>
      <c r="AY524" s="149">
        <v>154.75</v>
      </c>
      <c r="AZ524" s="149">
        <v>154.75</v>
      </c>
      <c r="BA524" s="149">
        <v>154.75</v>
      </c>
      <c r="BB524" s="149">
        <v>154.75</v>
      </c>
      <c r="BC524" s="149">
        <v>154.75</v>
      </c>
      <c r="BD524" s="149">
        <v>154.75</v>
      </c>
      <c r="BE524" s="149">
        <v>154.75</v>
      </c>
      <c r="BF524" s="149">
        <v>154.75</v>
      </c>
      <c r="BG524" s="149">
        <v>154.75</v>
      </c>
      <c r="BH524" s="149">
        <v>154.75</v>
      </c>
      <c r="BI524" s="149">
        <v>154.75</v>
      </c>
      <c r="BJ524" s="149">
        <v>154.75</v>
      </c>
      <c r="BK524" s="149">
        <v>154.75</v>
      </c>
      <c r="BL524" s="149">
        <v>154.75</v>
      </c>
      <c r="BM524" s="149">
        <v>154.75</v>
      </c>
      <c r="BN524" s="149">
        <v>154.75</v>
      </c>
      <c r="BO524" s="149">
        <v>154.75</v>
      </c>
      <c r="BP524" s="149">
        <v>154.75</v>
      </c>
      <c r="BQ524" s="149">
        <v>154.75</v>
      </c>
      <c r="BR524" s="149">
        <v>154.75</v>
      </c>
      <c r="BS524" s="149">
        <v>154.75</v>
      </c>
      <c r="BT524" s="149">
        <v>155.69942845089614</v>
      </c>
      <c r="BU524" s="149"/>
      <c r="BV524" s="149"/>
      <c r="BW524" s="149"/>
      <c r="BX524" s="149"/>
      <c r="BY524" s="149"/>
      <c r="BZ524" s="149"/>
      <c r="CA524" s="149"/>
      <c r="CB524" s="149"/>
      <c r="CC524" s="149"/>
      <c r="CD524" s="149"/>
      <c r="CE524" s="149"/>
      <c r="CF524" s="149"/>
      <c r="CG524" s="149"/>
      <c r="CH524" s="149"/>
      <c r="CI524" s="149"/>
      <c r="CJ524" s="149"/>
      <c r="CK524" s="149"/>
      <c r="CL524" s="149"/>
      <c r="CM524" s="149"/>
      <c r="CN524" s="149"/>
      <c r="CO524" s="149"/>
      <c r="CP524" s="149"/>
      <c r="CQ524" s="149"/>
      <c r="CR524" s="149"/>
      <c r="CS524" s="150" t="s">
        <v>557</v>
      </c>
      <c r="CT524" s="151"/>
      <c r="CW524" s="68"/>
      <c r="CX524" s="152"/>
    </row>
    <row r="525" spans="1:102">
      <c r="A525" s="289" t="s">
        <v>8334</v>
      </c>
      <c r="B525" s="146" t="s">
        <v>20</v>
      </c>
      <c r="C525" s="147" t="str">
        <f>+_xlfn.XLOOKUP(B525,'R4'!B:B,'R4'!C:C)</f>
        <v>KAMYON ŞÖFÖRÜ</v>
      </c>
      <c r="D525" s="147"/>
      <c r="E525" s="150" t="s">
        <v>5147</v>
      </c>
      <c r="F525" s="150" t="s">
        <v>38</v>
      </c>
      <c r="G525" s="150" t="s">
        <v>35</v>
      </c>
      <c r="H525" s="150" t="s">
        <v>8271</v>
      </c>
      <c r="I525" s="156"/>
      <c r="J525" s="148">
        <v>0</v>
      </c>
      <c r="K525" s="149">
        <v>0</v>
      </c>
      <c r="L525" s="149">
        <v>0</v>
      </c>
      <c r="M525" s="149">
        <v>0</v>
      </c>
      <c r="N525" s="149">
        <v>0</v>
      </c>
      <c r="O525" s="149">
        <v>0</v>
      </c>
      <c r="P525" s="149">
        <v>2</v>
      </c>
      <c r="Q525" s="149">
        <v>2</v>
      </c>
      <c r="R525" s="149">
        <v>2</v>
      </c>
      <c r="S525" s="149">
        <v>2</v>
      </c>
      <c r="T525" s="149">
        <v>2</v>
      </c>
      <c r="U525" s="149">
        <v>2</v>
      </c>
      <c r="V525" s="149">
        <v>2</v>
      </c>
      <c r="W525" s="149">
        <v>2</v>
      </c>
      <c r="X525" s="149">
        <v>2</v>
      </c>
      <c r="Y525" s="149">
        <v>2</v>
      </c>
      <c r="Z525" s="149">
        <v>2</v>
      </c>
      <c r="AA525" s="149">
        <v>2</v>
      </c>
      <c r="AB525" s="149">
        <v>2</v>
      </c>
      <c r="AC525" s="149">
        <v>2</v>
      </c>
      <c r="AD525" s="149">
        <v>2</v>
      </c>
      <c r="AE525" s="149">
        <v>2</v>
      </c>
      <c r="AF525" s="149">
        <v>2</v>
      </c>
      <c r="AG525" s="149">
        <v>2</v>
      </c>
      <c r="AH525" s="149">
        <v>2</v>
      </c>
      <c r="AI525" s="149">
        <v>2</v>
      </c>
      <c r="AJ525" s="149">
        <v>2</v>
      </c>
      <c r="AK525" s="149">
        <v>2</v>
      </c>
      <c r="AL525" s="149">
        <v>2</v>
      </c>
      <c r="AM525" s="149">
        <v>2</v>
      </c>
      <c r="AN525" s="149">
        <v>2</v>
      </c>
      <c r="AO525" s="149">
        <v>2</v>
      </c>
      <c r="AP525" s="149">
        <v>2</v>
      </c>
      <c r="AQ525" s="149">
        <v>2</v>
      </c>
      <c r="AR525" s="149">
        <v>2</v>
      </c>
      <c r="AS525" s="149">
        <v>2</v>
      </c>
      <c r="AT525" s="149">
        <v>2</v>
      </c>
      <c r="AU525" s="149">
        <v>2</v>
      </c>
      <c r="AV525" s="149">
        <v>2</v>
      </c>
      <c r="AW525" s="149">
        <v>2</v>
      </c>
      <c r="AX525" s="149">
        <v>2</v>
      </c>
      <c r="AY525" s="149">
        <v>2</v>
      </c>
      <c r="AZ525" s="149">
        <v>2</v>
      </c>
      <c r="BA525" s="149">
        <v>2</v>
      </c>
      <c r="BB525" s="149">
        <v>2</v>
      </c>
      <c r="BC525" s="149">
        <v>2</v>
      </c>
      <c r="BD525" s="149">
        <v>2</v>
      </c>
      <c r="BE525" s="149">
        <v>2</v>
      </c>
      <c r="BF525" s="149">
        <v>2</v>
      </c>
      <c r="BG525" s="149">
        <v>2</v>
      </c>
      <c r="BH525" s="149">
        <v>2</v>
      </c>
      <c r="BI525" s="149">
        <v>2</v>
      </c>
      <c r="BJ525" s="149">
        <v>2</v>
      </c>
      <c r="BK525" s="149">
        <v>2</v>
      </c>
      <c r="BL525" s="149">
        <v>2</v>
      </c>
      <c r="BM525" s="149">
        <v>2</v>
      </c>
      <c r="BN525" s="149">
        <v>2</v>
      </c>
      <c r="BO525" s="149">
        <v>2</v>
      </c>
      <c r="BP525" s="149">
        <v>2</v>
      </c>
      <c r="BQ525" s="149">
        <v>2</v>
      </c>
      <c r="BR525" s="149">
        <v>2</v>
      </c>
      <c r="BS525" s="149">
        <v>2</v>
      </c>
      <c r="BT525" s="149">
        <v>2</v>
      </c>
      <c r="BU525" s="149"/>
      <c r="BV525" s="149"/>
      <c r="BW525" s="149"/>
      <c r="BX525" s="149"/>
      <c r="BY525" s="149"/>
      <c r="BZ525" s="149"/>
      <c r="CA525" s="149"/>
      <c r="CB525" s="149"/>
      <c r="CC525" s="149"/>
      <c r="CD525" s="149"/>
      <c r="CE525" s="149"/>
      <c r="CF525" s="149"/>
      <c r="CG525" s="149"/>
      <c r="CH525" s="149"/>
      <c r="CI525" s="149"/>
      <c r="CJ525" s="149"/>
      <c r="CK525" s="149"/>
      <c r="CL525" s="149"/>
      <c r="CM525" s="149"/>
      <c r="CN525" s="149"/>
      <c r="CO525" s="149"/>
      <c r="CP525" s="149"/>
      <c r="CQ525" s="149"/>
      <c r="CR525" s="149"/>
      <c r="CS525" s="150" t="s">
        <v>557</v>
      </c>
      <c r="CT525" s="151"/>
      <c r="CW525" s="68"/>
      <c r="CX525" s="152"/>
    </row>
    <row r="526" spans="1:102">
      <c r="A526" s="289" t="s">
        <v>8334</v>
      </c>
      <c r="B526" s="146" t="s">
        <v>20</v>
      </c>
      <c r="C526" s="147" t="str">
        <f>+_xlfn.XLOOKUP(B526,'R4'!B:B,'R4'!C:C)</f>
        <v>KAMYON ŞÖFÖRÜ</v>
      </c>
      <c r="D526" s="147"/>
      <c r="E526" s="150" t="s">
        <v>5135</v>
      </c>
      <c r="F526" s="150" t="s">
        <v>38</v>
      </c>
      <c r="G526" s="150" t="s">
        <v>35</v>
      </c>
      <c r="H526" s="150" t="s">
        <v>8271</v>
      </c>
      <c r="I526" s="156"/>
      <c r="J526" s="148">
        <v>0</v>
      </c>
      <c r="K526" s="149">
        <v>0</v>
      </c>
      <c r="L526" s="149">
        <v>0</v>
      </c>
      <c r="M526" s="149">
        <v>0</v>
      </c>
      <c r="N526" s="149">
        <v>0</v>
      </c>
      <c r="O526" s="149">
        <v>0</v>
      </c>
      <c r="P526" s="149">
        <v>0</v>
      </c>
      <c r="Q526" s="149">
        <v>0</v>
      </c>
      <c r="R526" s="149">
        <v>0</v>
      </c>
      <c r="S526" s="149">
        <v>0</v>
      </c>
      <c r="T526" s="149">
        <v>10</v>
      </c>
      <c r="U526" s="149">
        <v>28</v>
      </c>
      <c r="V526" s="149">
        <v>28</v>
      </c>
      <c r="W526" s="149">
        <v>28</v>
      </c>
      <c r="X526" s="149">
        <v>28</v>
      </c>
      <c r="Y526" s="149">
        <v>28</v>
      </c>
      <c r="Z526" s="149">
        <v>28</v>
      </c>
      <c r="AA526" s="149">
        <v>28</v>
      </c>
      <c r="AB526" s="149">
        <v>28</v>
      </c>
      <c r="AC526" s="149">
        <v>88</v>
      </c>
      <c r="AD526" s="149">
        <v>88</v>
      </c>
      <c r="AE526" s="149">
        <v>88</v>
      </c>
      <c r="AF526" s="149">
        <v>88</v>
      </c>
      <c r="AG526" s="149">
        <v>88</v>
      </c>
      <c r="AH526" s="149">
        <v>88</v>
      </c>
      <c r="AI526" s="149">
        <v>88</v>
      </c>
      <c r="AJ526" s="149">
        <v>88</v>
      </c>
      <c r="AK526" s="149">
        <v>88</v>
      </c>
      <c r="AL526" s="149">
        <v>88</v>
      </c>
      <c r="AM526" s="149">
        <v>88</v>
      </c>
      <c r="AN526" s="149">
        <v>88</v>
      </c>
      <c r="AO526" s="149">
        <v>88</v>
      </c>
      <c r="AP526" s="149">
        <v>88</v>
      </c>
      <c r="AQ526" s="149">
        <v>88</v>
      </c>
      <c r="AR526" s="149">
        <v>88</v>
      </c>
      <c r="AS526" s="149">
        <v>88</v>
      </c>
      <c r="AT526" s="149">
        <v>88</v>
      </c>
      <c r="AU526" s="149">
        <v>88</v>
      </c>
      <c r="AV526" s="149">
        <v>88</v>
      </c>
      <c r="AW526" s="149">
        <v>88</v>
      </c>
      <c r="AX526" s="149">
        <v>88</v>
      </c>
      <c r="AY526" s="149">
        <v>88</v>
      </c>
      <c r="AZ526" s="149">
        <v>88</v>
      </c>
      <c r="BA526" s="149">
        <v>88</v>
      </c>
      <c r="BB526" s="149">
        <v>88</v>
      </c>
      <c r="BC526" s="149">
        <v>88</v>
      </c>
      <c r="BD526" s="149">
        <v>88</v>
      </c>
      <c r="BE526" s="149">
        <v>88</v>
      </c>
      <c r="BF526" s="149">
        <v>88</v>
      </c>
      <c r="BG526" s="149">
        <v>88</v>
      </c>
      <c r="BH526" s="149">
        <v>88</v>
      </c>
      <c r="BI526" s="149">
        <v>88</v>
      </c>
      <c r="BJ526" s="149">
        <v>88</v>
      </c>
      <c r="BK526" s="149">
        <v>88</v>
      </c>
      <c r="BL526" s="149">
        <v>88</v>
      </c>
      <c r="BM526" s="149">
        <v>88</v>
      </c>
      <c r="BN526" s="149">
        <v>88</v>
      </c>
      <c r="BO526" s="149">
        <v>88</v>
      </c>
      <c r="BP526" s="149">
        <v>88</v>
      </c>
      <c r="BQ526" s="149">
        <v>88</v>
      </c>
      <c r="BR526" s="149">
        <v>88</v>
      </c>
      <c r="BS526" s="149">
        <v>88</v>
      </c>
      <c r="BT526" s="149">
        <v>88</v>
      </c>
      <c r="BU526" s="149"/>
      <c r="BV526" s="149"/>
      <c r="BW526" s="149"/>
      <c r="BX526" s="149"/>
      <c r="BY526" s="149"/>
      <c r="BZ526" s="149"/>
      <c r="CA526" s="149"/>
      <c r="CB526" s="149"/>
      <c r="CC526" s="149"/>
      <c r="CD526" s="149"/>
      <c r="CE526" s="149"/>
      <c r="CF526" s="149"/>
      <c r="CG526" s="149"/>
      <c r="CH526" s="149"/>
      <c r="CI526" s="149"/>
      <c r="CJ526" s="149"/>
      <c r="CK526" s="149"/>
      <c r="CL526" s="149"/>
      <c r="CM526" s="149"/>
      <c r="CN526" s="149"/>
      <c r="CO526" s="149"/>
      <c r="CP526" s="149"/>
      <c r="CQ526" s="149"/>
      <c r="CR526" s="149"/>
      <c r="CS526" s="150" t="s">
        <v>557</v>
      </c>
      <c r="CT526" s="151"/>
      <c r="CW526" s="68"/>
      <c r="CX526" s="152"/>
    </row>
    <row r="527" spans="1:102">
      <c r="A527" s="289" t="s">
        <v>8334</v>
      </c>
      <c r="B527" s="146" t="s">
        <v>20</v>
      </c>
      <c r="C527" s="147" t="str">
        <f>+_xlfn.XLOOKUP(B527,'R4'!B:B,'R4'!C:C)</f>
        <v>KAMYON ŞÖFÖRÜ</v>
      </c>
      <c r="D527" s="147"/>
      <c r="E527" s="150" t="s">
        <v>5136</v>
      </c>
      <c r="F527" s="150" t="s">
        <v>38</v>
      </c>
      <c r="G527" s="150" t="s">
        <v>35</v>
      </c>
      <c r="H527" s="150" t="s">
        <v>8271</v>
      </c>
      <c r="I527" s="156"/>
      <c r="J527" s="148">
        <v>0</v>
      </c>
      <c r="K527" s="149">
        <v>0</v>
      </c>
      <c r="L527" s="149">
        <v>0</v>
      </c>
      <c r="M527" s="149">
        <v>0</v>
      </c>
      <c r="N527" s="149">
        <v>0</v>
      </c>
      <c r="O527" s="149">
        <v>0</v>
      </c>
      <c r="P527" s="149">
        <v>0</v>
      </c>
      <c r="Q527" s="149">
        <v>0</v>
      </c>
      <c r="R527" s="149">
        <v>0</v>
      </c>
      <c r="S527" s="149">
        <v>0</v>
      </c>
      <c r="T527" s="149">
        <v>13</v>
      </c>
      <c r="U527" s="149">
        <v>13</v>
      </c>
      <c r="V527" s="149">
        <v>13</v>
      </c>
      <c r="W527" s="149">
        <v>13</v>
      </c>
      <c r="X527" s="149">
        <v>13</v>
      </c>
      <c r="Y527" s="149">
        <v>15</v>
      </c>
      <c r="Z527" s="149">
        <v>15</v>
      </c>
      <c r="AA527" s="149">
        <v>15</v>
      </c>
      <c r="AB527" s="149">
        <v>15</v>
      </c>
      <c r="AC527" s="149">
        <v>15</v>
      </c>
      <c r="AD527" s="149">
        <v>15</v>
      </c>
      <c r="AE527" s="149">
        <v>15</v>
      </c>
      <c r="AF527" s="149">
        <v>15</v>
      </c>
      <c r="AG527" s="149">
        <v>15</v>
      </c>
      <c r="AH527" s="149">
        <v>23</v>
      </c>
      <c r="AI527" s="149">
        <v>23</v>
      </c>
      <c r="AJ527" s="149">
        <v>23</v>
      </c>
      <c r="AK527" s="149">
        <v>23</v>
      </c>
      <c r="AL527" s="149">
        <v>23</v>
      </c>
      <c r="AM527" s="149">
        <v>23</v>
      </c>
      <c r="AN527" s="149">
        <v>23</v>
      </c>
      <c r="AO527" s="149">
        <v>23</v>
      </c>
      <c r="AP527" s="149">
        <v>23</v>
      </c>
      <c r="AQ527" s="149">
        <v>23</v>
      </c>
      <c r="AR527" s="149">
        <v>23</v>
      </c>
      <c r="AS527" s="149">
        <v>23</v>
      </c>
      <c r="AT527" s="149">
        <v>23</v>
      </c>
      <c r="AU527" s="149">
        <v>23</v>
      </c>
      <c r="AV527" s="149">
        <v>23</v>
      </c>
      <c r="AW527" s="149">
        <v>23</v>
      </c>
      <c r="AX527" s="149">
        <v>23</v>
      </c>
      <c r="AY527" s="149">
        <v>23</v>
      </c>
      <c r="AZ527" s="149">
        <v>23</v>
      </c>
      <c r="BA527" s="149">
        <v>23</v>
      </c>
      <c r="BB527" s="149">
        <v>23</v>
      </c>
      <c r="BC527" s="149">
        <v>23</v>
      </c>
      <c r="BD527" s="149">
        <v>23</v>
      </c>
      <c r="BE527" s="149">
        <v>23</v>
      </c>
      <c r="BF527" s="149">
        <v>23</v>
      </c>
      <c r="BG527" s="149">
        <v>23</v>
      </c>
      <c r="BH527" s="149">
        <v>23</v>
      </c>
      <c r="BI527" s="149">
        <v>23</v>
      </c>
      <c r="BJ527" s="149">
        <v>23</v>
      </c>
      <c r="BK527" s="149">
        <v>23</v>
      </c>
      <c r="BL527" s="149">
        <v>23</v>
      </c>
      <c r="BM527" s="149">
        <v>23</v>
      </c>
      <c r="BN527" s="149">
        <v>23</v>
      </c>
      <c r="BO527" s="149">
        <v>23</v>
      </c>
      <c r="BP527" s="149">
        <v>23</v>
      </c>
      <c r="BQ527" s="149">
        <v>23</v>
      </c>
      <c r="BR527" s="149">
        <v>23</v>
      </c>
      <c r="BS527" s="149">
        <v>23</v>
      </c>
      <c r="BT527" s="149">
        <v>23</v>
      </c>
      <c r="BU527" s="149"/>
      <c r="BV527" s="149"/>
      <c r="BW527" s="149"/>
      <c r="BX527" s="149"/>
      <c r="BY527" s="149"/>
      <c r="BZ527" s="149"/>
      <c r="CA527" s="149"/>
      <c r="CB527" s="149"/>
      <c r="CC527" s="149"/>
      <c r="CD527" s="149"/>
      <c r="CE527" s="149"/>
      <c r="CF527" s="149"/>
      <c r="CG527" s="149"/>
      <c r="CH527" s="149"/>
      <c r="CI527" s="149"/>
      <c r="CJ527" s="149"/>
      <c r="CK527" s="149"/>
      <c r="CL527" s="149"/>
      <c r="CM527" s="149"/>
      <c r="CN527" s="149"/>
      <c r="CO527" s="149"/>
      <c r="CP527" s="149"/>
      <c r="CQ527" s="149"/>
      <c r="CR527" s="149"/>
      <c r="CS527" s="150" t="s">
        <v>557</v>
      </c>
      <c r="CT527" s="151"/>
      <c r="CW527" s="68"/>
      <c r="CX527" s="152"/>
    </row>
    <row r="528" spans="1:102">
      <c r="A528" s="289" t="s">
        <v>8334</v>
      </c>
      <c r="B528" s="146" t="s">
        <v>20</v>
      </c>
      <c r="C528" s="147" t="str">
        <f>+_xlfn.XLOOKUP(B528,'R4'!B:B,'R4'!C:C)</f>
        <v>KAMYON ŞÖFÖRÜ</v>
      </c>
      <c r="D528" s="147"/>
      <c r="E528" s="150" t="s">
        <v>5138</v>
      </c>
      <c r="F528" s="150" t="s">
        <v>38</v>
      </c>
      <c r="G528" s="150" t="s">
        <v>35</v>
      </c>
      <c r="H528" s="150" t="s">
        <v>8271</v>
      </c>
      <c r="I528" s="156"/>
      <c r="J528" s="148">
        <v>0</v>
      </c>
      <c r="K528" s="149">
        <v>0</v>
      </c>
      <c r="L528" s="149">
        <v>0</v>
      </c>
      <c r="M528" s="149">
        <v>0</v>
      </c>
      <c r="N528" s="149">
        <v>0</v>
      </c>
      <c r="O528" s="149">
        <v>0</v>
      </c>
      <c r="P528" s="149">
        <v>0</v>
      </c>
      <c r="Q528" s="149">
        <v>0</v>
      </c>
      <c r="R528" s="149">
        <v>0</v>
      </c>
      <c r="S528" s="149">
        <v>0</v>
      </c>
      <c r="T528" s="149">
        <v>0</v>
      </c>
      <c r="U528" s="149">
        <v>5</v>
      </c>
      <c r="V528" s="149">
        <v>5</v>
      </c>
      <c r="W528" s="149">
        <v>5</v>
      </c>
      <c r="X528" s="149">
        <v>5</v>
      </c>
      <c r="Y528" s="149">
        <v>5</v>
      </c>
      <c r="Z528" s="149">
        <v>10</v>
      </c>
      <c r="AA528" s="149">
        <v>13</v>
      </c>
      <c r="AB528" s="149">
        <v>13</v>
      </c>
      <c r="AC528" s="149">
        <v>13</v>
      </c>
      <c r="AD528" s="149">
        <v>13</v>
      </c>
      <c r="AE528" s="149">
        <v>13</v>
      </c>
      <c r="AF528" s="149">
        <v>13</v>
      </c>
      <c r="AG528" s="149">
        <v>13</v>
      </c>
      <c r="AH528" s="149">
        <v>13</v>
      </c>
      <c r="AI528" s="149">
        <v>13</v>
      </c>
      <c r="AJ528" s="149">
        <v>13</v>
      </c>
      <c r="AK528" s="149">
        <v>13</v>
      </c>
      <c r="AL528" s="149">
        <v>13</v>
      </c>
      <c r="AM528" s="149">
        <v>13</v>
      </c>
      <c r="AN528" s="149">
        <v>13</v>
      </c>
      <c r="AO528" s="149">
        <v>13</v>
      </c>
      <c r="AP528" s="149">
        <v>13</v>
      </c>
      <c r="AQ528" s="149">
        <v>13</v>
      </c>
      <c r="AR528" s="149">
        <v>13</v>
      </c>
      <c r="AS528" s="149">
        <v>13</v>
      </c>
      <c r="AT528" s="149">
        <v>13</v>
      </c>
      <c r="AU528" s="149">
        <v>13</v>
      </c>
      <c r="AV528" s="149">
        <v>13</v>
      </c>
      <c r="AW528" s="149">
        <v>13</v>
      </c>
      <c r="AX528" s="149">
        <v>13</v>
      </c>
      <c r="AY528" s="149">
        <v>13</v>
      </c>
      <c r="AZ528" s="149">
        <v>13</v>
      </c>
      <c r="BA528" s="149">
        <v>13</v>
      </c>
      <c r="BB528" s="149">
        <v>13</v>
      </c>
      <c r="BC528" s="149">
        <v>13</v>
      </c>
      <c r="BD528" s="149">
        <v>13</v>
      </c>
      <c r="BE528" s="149">
        <v>13</v>
      </c>
      <c r="BF528" s="149">
        <v>13</v>
      </c>
      <c r="BG528" s="149">
        <v>13</v>
      </c>
      <c r="BH528" s="149">
        <v>13</v>
      </c>
      <c r="BI528" s="149">
        <v>13</v>
      </c>
      <c r="BJ528" s="149">
        <v>13</v>
      </c>
      <c r="BK528" s="149">
        <v>13</v>
      </c>
      <c r="BL528" s="149">
        <v>13</v>
      </c>
      <c r="BM528" s="149">
        <v>13</v>
      </c>
      <c r="BN528" s="149">
        <v>13</v>
      </c>
      <c r="BO528" s="149">
        <v>13</v>
      </c>
      <c r="BP528" s="149">
        <v>13</v>
      </c>
      <c r="BQ528" s="149">
        <v>13</v>
      </c>
      <c r="BR528" s="149">
        <v>13</v>
      </c>
      <c r="BS528" s="149">
        <v>13</v>
      </c>
      <c r="BT528" s="149">
        <v>13</v>
      </c>
      <c r="BU528" s="149"/>
      <c r="BV528" s="149"/>
      <c r="BW528" s="149"/>
      <c r="BX528" s="149"/>
      <c r="BY528" s="149"/>
      <c r="BZ528" s="149"/>
      <c r="CA528" s="149"/>
      <c r="CB528" s="149"/>
      <c r="CC528" s="149"/>
      <c r="CD528" s="149"/>
      <c r="CE528" s="149"/>
      <c r="CF528" s="149"/>
      <c r="CG528" s="149"/>
      <c r="CH528" s="149"/>
      <c r="CI528" s="149"/>
      <c r="CJ528" s="149"/>
      <c r="CK528" s="149"/>
      <c r="CL528" s="149"/>
      <c r="CM528" s="149"/>
      <c r="CN528" s="149"/>
      <c r="CO528" s="149"/>
      <c r="CP528" s="149"/>
      <c r="CQ528" s="149"/>
      <c r="CR528" s="149"/>
      <c r="CS528" s="150" t="s">
        <v>557</v>
      </c>
      <c r="CT528" s="151"/>
      <c r="CW528" s="68"/>
      <c r="CX528" s="152"/>
    </row>
    <row r="529" spans="1:102">
      <c r="A529" s="289" t="s">
        <v>8334</v>
      </c>
      <c r="B529" s="146" t="s">
        <v>20</v>
      </c>
      <c r="C529" s="147" t="str">
        <f>+_xlfn.XLOOKUP(B529,'R4'!B:B,'R4'!C:C)</f>
        <v>KAMYON ŞÖFÖRÜ</v>
      </c>
      <c r="D529" s="147"/>
      <c r="E529" s="150" t="s">
        <v>5143</v>
      </c>
      <c r="F529" s="150" t="s">
        <v>38</v>
      </c>
      <c r="G529" s="150" t="s">
        <v>35</v>
      </c>
      <c r="H529" s="150" t="s">
        <v>8271</v>
      </c>
      <c r="I529" s="156"/>
      <c r="J529" s="148">
        <v>0</v>
      </c>
      <c r="K529" s="149">
        <v>0</v>
      </c>
      <c r="L529" s="149">
        <v>0</v>
      </c>
      <c r="M529" s="149">
        <v>0</v>
      </c>
      <c r="N529" s="149">
        <v>0</v>
      </c>
      <c r="O529" s="149">
        <v>0</v>
      </c>
      <c r="P529" s="149">
        <v>0.25</v>
      </c>
      <c r="Q529" s="149">
        <v>0.25</v>
      </c>
      <c r="R529" s="149">
        <v>0.25</v>
      </c>
      <c r="S529" s="149">
        <v>0.25</v>
      </c>
      <c r="T529" s="149">
        <v>0.25</v>
      </c>
      <c r="U529" s="149">
        <v>0.25</v>
      </c>
      <c r="V529" s="149">
        <v>0.25</v>
      </c>
      <c r="W529" s="149">
        <v>0.25</v>
      </c>
      <c r="X529" s="149">
        <v>0.25</v>
      </c>
      <c r="Y529" s="149">
        <v>0.25</v>
      </c>
      <c r="Z529" s="149">
        <v>0.25</v>
      </c>
      <c r="AA529" s="149">
        <v>0.25</v>
      </c>
      <c r="AB529" s="149">
        <v>0.25</v>
      </c>
      <c r="AC529" s="149">
        <v>0.25</v>
      </c>
      <c r="AD529" s="149">
        <v>0.25</v>
      </c>
      <c r="AE529" s="149">
        <v>0.25</v>
      </c>
      <c r="AF529" s="149">
        <v>0.25</v>
      </c>
      <c r="AG529" s="149">
        <v>0.25</v>
      </c>
      <c r="AH529" s="149">
        <v>0.25</v>
      </c>
      <c r="AI529" s="149">
        <v>0.25</v>
      </c>
      <c r="AJ529" s="149">
        <v>0.25</v>
      </c>
      <c r="AK529" s="149">
        <v>0.25</v>
      </c>
      <c r="AL529" s="149">
        <v>0.25</v>
      </c>
      <c r="AM529" s="149">
        <v>0.25</v>
      </c>
      <c r="AN529" s="149">
        <v>0.25</v>
      </c>
      <c r="AO529" s="149">
        <v>0.25</v>
      </c>
      <c r="AP529" s="149">
        <v>0.25</v>
      </c>
      <c r="AQ529" s="149">
        <v>0.25</v>
      </c>
      <c r="AR529" s="149">
        <v>0.25</v>
      </c>
      <c r="AS529" s="149">
        <v>0.25</v>
      </c>
      <c r="AT529" s="149">
        <v>0.25</v>
      </c>
      <c r="AU529" s="149">
        <v>0.25</v>
      </c>
      <c r="AV529" s="149">
        <v>0.25</v>
      </c>
      <c r="AW529" s="149">
        <v>0.25</v>
      </c>
      <c r="AX529" s="149">
        <v>0.25</v>
      </c>
      <c r="AY529" s="149">
        <v>0.25</v>
      </c>
      <c r="AZ529" s="149">
        <v>0.25</v>
      </c>
      <c r="BA529" s="149">
        <v>0.25</v>
      </c>
      <c r="BB529" s="149">
        <v>0.25</v>
      </c>
      <c r="BC529" s="149">
        <v>0.25</v>
      </c>
      <c r="BD529" s="149">
        <v>0.25</v>
      </c>
      <c r="BE529" s="149">
        <v>0.25</v>
      </c>
      <c r="BF529" s="149">
        <v>0.25</v>
      </c>
      <c r="BG529" s="149">
        <v>0.25</v>
      </c>
      <c r="BH529" s="149">
        <v>0.25</v>
      </c>
      <c r="BI529" s="149">
        <v>0.25</v>
      </c>
      <c r="BJ529" s="149">
        <v>0.25</v>
      </c>
      <c r="BK529" s="149">
        <v>0.25</v>
      </c>
      <c r="BL529" s="149">
        <v>0.25</v>
      </c>
      <c r="BM529" s="149">
        <v>0.25</v>
      </c>
      <c r="BN529" s="149">
        <v>0.25</v>
      </c>
      <c r="BO529" s="149">
        <v>0.25</v>
      </c>
      <c r="BP529" s="149">
        <v>0.25</v>
      </c>
      <c r="BQ529" s="149">
        <v>0.25</v>
      </c>
      <c r="BR529" s="149">
        <v>0.25</v>
      </c>
      <c r="BS529" s="149">
        <v>0.25</v>
      </c>
      <c r="BT529" s="149">
        <v>0.25</v>
      </c>
      <c r="BU529" s="149"/>
      <c r="BV529" s="149"/>
      <c r="BW529" s="149"/>
      <c r="BX529" s="149"/>
      <c r="BY529" s="149"/>
      <c r="BZ529" s="149"/>
      <c r="CA529" s="149"/>
      <c r="CB529" s="149"/>
      <c r="CC529" s="149"/>
      <c r="CD529" s="149"/>
      <c r="CE529" s="149"/>
      <c r="CF529" s="149"/>
      <c r="CG529" s="149"/>
      <c r="CH529" s="149"/>
      <c r="CI529" s="149"/>
      <c r="CJ529" s="149"/>
      <c r="CK529" s="149"/>
      <c r="CL529" s="149"/>
      <c r="CM529" s="149"/>
      <c r="CN529" s="149"/>
      <c r="CO529" s="149"/>
      <c r="CP529" s="149"/>
      <c r="CQ529" s="149"/>
      <c r="CR529" s="149"/>
      <c r="CS529" s="150" t="s">
        <v>557</v>
      </c>
      <c r="CT529" s="151"/>
      <c r="CW529" s="68"/>
      <c r="CX529" s="152"/>
    </row>
    <row r="530" spans="1:102">
      <c r="A530" s="289" t="s">
        <v>8334</v>
      </c>
      <c r="B530" s="146" t="s">
        <v>20</v>
      </c>
      <c r="C530" s="147" t="str">
        <f>+_xlfn.XLOOKUP(B530,'R4'!B:B,'R4'!C:C)</f>
        <v>KAMYON ŞÖFÖRÜ</v>
      </c>
      <c r="D530" s="147"/>
      <c r="E530" s="150" t="s">
        <v>5155</v>
      </c>
      <c r="F530" s="150" t="s">
        <v>38</v>
      </c>
      <c r="G530" s="150" t="s">
        <v>35</v>
      </c>
      <c r="H530" s="150" t="s">
        <v>8271</v>
      </c>
      <c r="I530" s="156"/>
      <c r="J530" s="148">
        <v>0</v>
      </c>
      <c r="K530" s="149">
        <v>0</v>
      </c>
      <c r="L530" s="149">
        <v>0</v>
      </c>
      <c r="M530" s="149">
        <v>0</v>
      </c>
      <c r="N530" s="149">
        <v>0</v>
      </c>
      <c r="O530" s="149">
        <v>0</v>
      </c>
      <c r="P530" s="149">
        <v>0</v>
      </c>
      <c r="Q530" s="149">
        <v>0</v>
      </c>
      <c r="R530" s="149">
        <v>0</v>
      </c>
      <c r="S530" s="149">
        <v>0</v>
      </c>
      <c r="T530" s="149">
        <v>0</v>
      </c>
      <c r="U530" s="149">
        <v>0</v>
      </c>
      <c r="V530" s="149">
        <v>0</v>
      </c>
      <c r="W530" s="149">
        <v>0</v>
      </c>
      <c r="X530" s="149">
        <v>0</v>
      </c>
      <c r="Y530" s="149">
        <v>0</v>
      </c>
      <c r="Z530" s="149">
        <v>0</v>
      </c>
      <c r="AA530" s="149">
        <v>1</v>
      </c>
      <c r="AB530" s="149">
        <v>1</v>
      </c>
      <c r="AC530" s="149">
        <v>1</v>
      </c>
      <c r="AD530" s="149">
        <v>1</v>
      </c>
      <c r="AE530" s="149">
        <v>1</v>
      </c>
      <c r="AF530" s="149">
        <v>1</v>
      </c>
      <c r="AG530" s="149">
        <v>1</v>
      </c>
      <c r="AH530" s="149">
        <v>1</v>
      </c>
      <c r="AI530" s="149">
        <v>1</v>
      </c>
      <c r="AJ530" s="149">
        <v>1</v>
      </c>
      <c r="AK530" s="149">
        <v>1</v>
      </c>
      <c r="AL530" s="149">
        <v>1</v>
      </c>
      <c r="AM530" s="149">
        <v>1</v>
      </c>
      <c r="AN530" s="149">
        <v>1</v>
      </c>
      <c r="AO530" s="149">
        <v>1</v>
      </c>
      <c r="AP530" s="149">
        <v>1</v>
      </c>
      <c r="AQ530" s="149">
        <v>1</v>
      </c>
      <c r="AR530" s="149">
        <v>1</v>
      </c>
      <c r="AS530" s="149">
        <v>1</v>
      </c>
      <c r="AT530" s="149">
        <v>1</v>
      </c>
      <c r="AU530" s="149">
        <v>1</v>
      </c>
      <c r="AV530" s="149">
        <v>1</v>
      </c>
      <c r="AW530" s="149">
        <v>1</v>
      </c>
      <c r="AX530" s="149">
        <v>1</v>
      </c>
      <c r="AY530" s="149">
        <v>1</v>
      </c>
      <c r="AZ530" s="149">
        <v>1</v>
      </c>
      <c r="BA530" s="149">
        <v>1</v>
      </c>
      <c r="BB530" s="149">
        <v>1</v>
      </c>
      <c r="BC530" s="149">
        <v>1</v>
      </c>
      <c r="BD530" s="149">
        <v>1</v>
      </c>
      <c r="BE530" s="149">
        <v>1</v>
      </c>
      <c r="BF530" s="149">
        <v>1</v>
      </c>
      <c r="BG530" s="149">
        <v>1</v>
      </c>
      <c r="BH530" s="149">
        <v>1</v>
      </c>
      <c r="BI530" s="149">
        <v>1</v>
      </c>
      <c r="BJ530" s="149">
        <v>1</v>
      </c>
      <c r="BK530" s="149">
        <v>1</v>
      </c>
      <c r="BL530" s="149">
        <v>1</v>
      </c>
      <c r="BM530" s="149">
        <v>1</v>
      </c>
      <c r="BN530" s="149">
        <v>1</v>
      </c>
      <c r="BO530" s="149">
        <v>1</v>
      </c>
      <c r="BP530" s="149">
        <v>1</v>
      </c>
      <c r="BQ530" s="149">
        <v>1</v>
      </c>
      <c r="BR530" s="149">
        <v>1</v>
      </c>
      <c r="BS530" s="149">
        <v>1</v>
      </c>
      <c r="BT530" s="149">
        <v>1</v>
      </c>
      <c r="BU530" s="149"/>
      <c r="BV530" s="149"/>
      <c r="BW530" s="149"/>
      <c r="BX530" s="149"/>
      <c r="BY530" s="149"/>
      <c r="BZ530" s="149"/>
      <c r="CA530" s="149"/>
      <c r="CB530" s="149"/>
      <c r="CC530" s="149"/>
      <c r="CD530" s="149"/>
      <c r="CE530" s="149"/>
      <c r="CF530" s="149"/>
      <c r="CG530" s="149"/>
      <c r="CH530" s="149"/>
      <c r="CI530" s="149"/>
      <c r="CJ530" s="149"/>
      <c r="CK530" s="149"/>
      <c r="CL530" s="149"/>
      <c r="CM530" s="149"/>
      <c r="CN530" s="149"/>
      <c r="CO530" s="149"/>
      <c r="CP530" s="149"/>
      <c r="CQ530" s="149"/>
      <c r="CR530" s="149"/>
      <c r="CS530" s="150" t="s">
        <v>557</v>
      </c>
      <c r="CT530" s="151"/>
      <c r="CW530" s="68"/>
      <c r="CX530" s="152"/>
    </row>
    <row r="531" spans="1:102">
      <c r="A531" s="289" t="s">
        <v>8334</v>
      </c>
      <c r="B531" s="146" t="s">
        <v>20</v>
      </c>
      <c r="C531" s="147" t="str">
        <f>+_xlfn.XLOOKUP(B531,'R4'!B:B,'R4'!C:C)</f>
        <v>KAMYON ŞÖFÖRÜ</v>
      </c>
      <c r="D531" s="147"/>
      <c r="E531" s="150" t="s">
        <v>5163</v>
      </c>
      <c r="F531" s="150" t="s">
        <v>38</v>
      </c>
      <c r="G531" s="150" t="s">
        <v>35</v>
      </c>
      <c r="H531" s="150" t="s">
        <v>8271</v>
      </c>
      <c r="I531" s="156"/>
      <c r="J531" s="148">
        <v>0</v>
      </c>
      <c r="K531" s="149">
        <v>0</v>
      </c>
      <c r="L531" s="149">
        <v>0</v>
      </c>
      <c r="M531" s="149">
        <v>0</v>
      </c>
      <c r="N531" s="149">
        <v>0</v>
      </c>
      <c r="O531" s="149">
        <v>0</v>
      </c>
      <c r="P531" s="149">
        <v>0</v>
      </c>
      <c r="Q531" s="149">
        <v>0</v>
      </c>
      <c r="R531" s="149">
        <v>0</v>
      </c>
      <c r="S531" s="149">
        <v>0</v>
      </c>
      <c r="T531" s="149">
        <v>0</v>
      </c>
      <c r="U531" s="149">
        <v>17.000000000000004</v>
      </c>
      <c r="V531" s="149">
        <v>17.000000000000004</v>
      </c>
      <c r="W531" s="149">
        <v>17.000000000000004</v>
      </c>
      <c r="X531" s="149">
        <v>17.000000000000004</v>
      </c>
      <c r="Y531" s="149">
        <v>17.000000000000004</v>
      </c>
      <c r="Z531" s="149">
        <v>17.000000000000004</v>
      </c>
      <c r="AA531" s="149">
        <v>17.000000000000004</v>
      </c>
      <c r="AB531" s="149">
        <v>17.000000000000004</v>
      </c>
      <c r="AC531" s="149">
        <v>17.000000000000004</v>
      </c>
      <c r="AD531" s="149">
        <v>17.000000000000004</v>
      </c>
      <c r="AE531" s="149">
        <v>17.000000000000004</v>
      </c>
      <c r="AF531" s="149">
        <v>17.000000000000004</v>
      </c>
      <c r="AG531" s="149">
        <v>17.000000000000004</v>
      </c>
      <c r="AH531" s="149">
        <v>27.000000000000004</v>
      </c>
      <c r="AI531" s="149">
        <v>27.000000000000004</v>
      </c>
      <c r="AJ531" s="149">
        <v>27.000000000000004</v>
      </c>
      <c r="AK531" s="149">
        <v>27.000000000000004</v>
      </c>
      <c r="AL531" s="149">
        <v>27.000000000000004</v>
      </c>
      <c r="AM531" s="149">
        <v>27.000000000000004</v>
      </c>
      <c r="AN531" s="149">
        <v>27.000000000000004</v>
      </c>
      <c r="AO531" s="149">
        <v>27.000000000000004</v>
      </c>
      <c r="AP531" s="149">
        <v>27.000000000000004</v>
      </c>
      <c r="AQ531" s="149">
        <v>27.000000000000004</v>
      </c>
      <c r="AR531" s="149">
        <v>27.000000000000004</v>
      </c>
      <c r="AS531" s="149">
        <v>27.000000000000004</v>
      </c>
      <c r="AT531" s="149">
        <v>27.000000000000004</v>
      </c>
      <c r="AU531" s="149">
        <v>27.000000000000004</v>
      </c>
      <c r="AV531" s="149">
        <v>27.000000000000004</v>
      </c>
      <c r="AW531" s="149">
        <v>27.000000000000004</v>
      </c>
      <c r="AX531" s="149">
        <v>27.000000000000004</v>
      </c>
      <c r="AY531" s="149">
        <v>27.000000000000004</v>
      </c>
      <c r="AZ531" s="149">
        <v>27.000000000000004</v>
      </c>
      <c r="BA531" s="149">
        <v>27.000000000000004</v>
      </c>
      <c r="BB531" s="149">
        <v>27.000000000000004</v>
      </c>
      <c r="BC531" s="149">
        <v>27.000000000000004</v>
      </c>
      <c r="BD531" s="149">
        <v>27.000000000000004</v>
      </c>
      <c r="BE531" s="149">
        <v>27.000000000000004</v>
      </c>
      <c r="BF531" s="149">
        <v>27.000000000000004</v>
      </c>
      <c r="BG531" s="149">
        <v>27.000000000000004</v>
      </c>
      <c r="BH531" s="149">
        <v>27.000000000000004</v>
      </c>
      <c r="BI531" s="149">
        <v>27.000000000000004</v>
      </c>
      <c r="BJ531" s="149">
        <v>27.000000000000004</v>
      </c>
      <c r="BK531" s="149">
        <v>27.000000000000004</v>
      </c>
      <c r="BL531" s="149">
        <v>27.000000000000004</v>
      </c>
      <c r="BM531" s="149">
        <v>27.000000000000004</v>
      </c>
      <c r="BN531" s="149">
        <v>27.000000000000004</v>
      </c>
      <c r="BO531" s="149">
        <v>27.000000000000004</v>
      </c>
      <c r="BP531" s="149">
        <v>27.000000000000004</v>
      </c>
      <c r="BQ531" s="149">
        <v>27.000000000000004</v>
      </c>
      <c r="BR531" s="149">
        <v>27.000000000000004</v>
      </c>
      <c r="BS531" s="149">
        <v>27.000000000000004</v>
      </c>
      <c r="BT531" s="149">
        <v>27.000000000000004</v>
      </c>
      <c r="BU531" s="149"/>
      <c r="BV531" s="149"/>
      <c r="BW531" s="149"/>
      <c r="BX531" s="149"/>
      <c r="BY531" s="149"/>
      <c r="BZ531" s="149"/>
      <c r="CA531" s="149"/>
      <c r="CB531" s="149"/>
      <c r="CC531" s="149"/>
      <c r="CD531" s="149"/>
      <c r="CE531" s="149"/>
      <c r="CF531" s="149"/>
      <c r="CG531" s="149"/>
      <c r="CH531" s="149"/>
      <c r="CI531" s="149"/>
      <c r="CJ531" s="149"/>
      <c r="CK531" s="149"/>
      <c r="CL531" s="149"/>
      <c r="CM531" s="149"/>
      <c r="CN531" s="149"/>
      <c r="CO531" s="149"/>
      <c r="CP531" s="149"/>
      <c r="CQ531" s="149"/>
      <c r="CR531" s="149"/>
      <c r="CS531" s="150" t="s">
        <v>557</v>
      </c>
      <c r="CT531" s="151"/>
      <c r="CW531" s="68"/>
      <c r="CX531" s="152"/>
    </row>
    <row r="532" spans="1:102">
      <c r="A532" s="289" t="s">
        <v>8334</v>
      </c>
      <c r="B532" s="146" t="s">
        <v>20</v>
      </c>
      <c r="C532" s="147" t="str">
        <f>+_xlfn.XLOOKUP(B532,'R4'!B:B,'R4'!C:C)</f>
        <v>KAMYON ŞÖFÖRÜ</v>
      </c>
      <c r="D532" s="147"/>
      <c r="E532" s="150" t="s">
        <v>5175</v>
      </c>
      <c r="F532" s="150" t="s">
        <v>38</v>
      </c>
      <c r="G532" s="150" t="s">
        <v>35</v>
      </c>
      <c r="H532" s="150" t="s">
        <v>8271</v>
      </c>
      <c r="I532" s="156"/>
      <c r="J532" s="148">
        <v>0</v>
      </c>
      <c r="K532" s="149">
        <v>0</v>
      </c>
      <c r="L532" s="149">
        <v>0</v>
      </c>
      <c r="M532" s="149">
        <v>0</v>
      </c>
      <c r="N532" s="149">
        <v>0</v>
      </c>
      <c r="O532" s="149">
        <v>0</v>
      </c>
      <c r="P532" s="149">
        <v>0</v>
      </c>
      <c r="Q532" s="149">
        <v>0</v>
      </c>
      <c r="R532" s="149">
        <v>0</v>
      </c>
      <c r="S532" s="149">
        <v>0</v>
      </c>
      <c r="T532" s="149">
        <v>1</v>
      </c>
      <c r="U532" s="149">
        <v>1</v>
      </c>
      <c r="V532" s="149">
        <v>1</v>
      </c>
      <c r="W532" s="149">
        <v>1</v>
      </c>
      <c r="X532" s="149">
        <v>1</v>
      </c>
      <c r="Y532" s="149">
        <v>1</v>
      </c>
      <c r="Z532" s="149">
        <v>1</v>
      </c>
      <c r="AA532" s="149">
        <v>1</v>
      </c>
      <c r="AB532" s="149">
        <v>1</v>
      </c>
      <c r="AC532" s="149">
        <v>1</v>
      </c>
      <c r="AD532" s="149">
        <v>1</v>
      </c>
      <c r="AE532" s="149">
        <v>1</v>
      </c>
      <c r="AF532" s="149">
        <v>1</v>
      </c>
      <c r="AG532" s="149">
        <v>1</v>
      </c>
      <c r="AH532" s="149">
        <v>1</v>
      </c>
      <c r="AI532" s="149">
        <v>1</v>
      </c>
      <c r="AJ532" s="149">
        <v>1</v>
      </c>
      <c r="AK532" s="149">
        <v>1</v>
      </c>
      <c r="AL532" s="149">
        <v>1</v>
      </c>
      <c r="AM532" s="149">
        <v>1</v>
      </c>
      <c r="AN532" s="149">
        <v>1</v>
      </c>
      <c r="AO532" s="149">
        <v>1</v>
      </c>
      <c r="AP532" s="149">
        <v>1</v>
      </c>
      <c r="AQ532" s="149">
        <v>1</v>
      </c>
      <c r="AR532" s="149">
        <v>1</v>
      </c>
      <c r="AS532" s="149">
        <v>1</v>
      </c>
      <c r="AT532" s="149">
        <v>1</v>
      </c>
      <c r="AU532" s="149">
        <v>1</v>
      </c>
      <c r="AV532" s="149">
        <v>1</v>
      </c>
      <c r="AW532" s="149">
        <v>1</v>
      </c>
      <c r="AX532" s="149">
        <v>1</v>
      </c>
      <c r="AY532" s="149">
        <v>1</v>
      </c>
      <c r="AZ532" s="149">
        <v>1</v>
      </c>
      <c r="BA532" s="149">
        <v>1</v>
      </c>
      <c r="BB532" s="149">
        <v>1</v>
      </c>
      <c r="BC532" s="149">
        <v>1</v>
      </c>
      <c r="BD532" s="149">
        <v>1</v>
      </c>
      <c r="BE532" s="149">
        <v>1</v>
      </c>
      <c r="BF532" s="149">
        <v>1</v>
      </c>
      <c r="BG532" s="149">
        <v>1</v>
      </c>
      <c r="BH532" s="149">
        <v>1</v>
      </c>
      <c r="BI532" s="149">
        <v>1</v>
      </c>
      <c r="BJ532" s="149">
        <v>1</v>
      </c>
      <c r="BK532" s="149">
        <v>1</v>
      </c>
      <c r="BL532" s="149">
        <v>1</v>
      </c>
      <c r="BM532" s="149">
        <v>1</v>
      </c>
      <c r="BN532" s="149">
        <v>1</v>
      </c>
      <c r="BO532" s="149">
        <v>1</v>
      </c>
      <c r="BP532" s="149">
        <v>1</v>
      </c>
      <c r="BQ532" s="149">
        <v>1</v>
      </c>
      <c r="BR532" s="149">
        <v>1</v>
      </c>
      <c r="BS532" s="149">
        <v>1</v>
      </c>
      <c r="BT532" s="149">
        <v>1</v>
      </c>
      <c r="BU532" s="149"/>
      <c r="BV532" s="149"/>
      <c r="BW532" s="149"/>
      <c r="BX532" s="149"/>
      <c r="BY532" s="149"/>
      <c r="BZ532" s="149"/>
      <c r="CA532" s="149"/>
      <c r="CB532" s="149"/>
      <c r="CC532" s="149"/>
      <c r="CD532" s="149"/>
      <c r="CE532" s="149"/>
      <c r="CF532" s="149"/>
      <c r="CG532" s="149"/>
      <c r="CH532" s="149"/>
      <c r="CI532" s="149"/>
      <c r="CJ532" s="149"/>
      <c r="CK532" s="149"/>
      <c r="CL532" s="149"/>
      <c r="CM532" s="149"/>
      <c r="CN532" s="149"/>
      <c r="CO532" s="149"/>
      <c r="CP532" s="149"/>
      <c r="CQ532" s="149"/>
      <c r="CR532" s="149"/>
      <c r="CS532" s="150" t="s">
        <v>557</v>
      </c>
      <c r="CT532" s="151"/>
      <c r="CW532" s="68"/>
      <c r="CX532" s="152"/>
    </row>
    <row r="533" spans="1:102">
      <c r="A533" s="289" t="s">
        <v>8334</v>
      </c>
      <c r="B533" s="146" t="s">
        <v>18</v>
      </c>
      <c r="C533" s="147" t="str">
        <f>+_xlfn.XLOOKUP(B533,'R4'!B:B,'R4'!C:C)</f>
        <v>EKSKAVATÖR OPERATÖRÜ</v>
      </c>
      <c r="D533" s="147"/>
      <c r="E533" s="150" t="s">
        <v>2</v>
      </c>
      <c r="F533" s="150" t="s">
        <v>38</v>
      </c>
      <c r="G533" s="150" t="s">
        <v>35</v>
      </c>
      <c r="H533" s="150" t="s">
        <v>8271</v>
      </c>
      <c r="I533" s="156"/>
      <c r="J533" s="148">
        <v>0</v>
      </c>
      <c r="K533" s="149">
        <v>3</v>
      </c>
      <c r="L533" s="149">
        <v>3</v>
      </c>
      <c r="M533" s="149">
        <v>3</v>
      </c>
      <c r="N533" s="149">
        <v>0</v>
      </c>
      <c r="O533" s="149">
        <v>0</v>
      </c>
      <c r="P533" s="149">
        <v>0</v>
      </c>
      <c r="Q533" s="149">
        <v>5</v>
      </c>
      <c r="R533" s="149">
        <v>10</v>
      </c>
      <c r="S533" s="149">
        <v>12</v>
      </c>
      <c r="T533" s="149">
        <v>38</v>
      </c>
      <c r="U533" s="149">
        <v>39</v>
      </c>
      <c r="V533" s="149">
        <v>39</v>
      </c>
      <c r="W533" s="149">
        <v>39</v>
      </c>
      <c r="X533" s="149">
        <v>41</v>
      </c>
      <c r="Y533" s="149">
        <v>41</v>
      </c>
      <c r="Z533" s="149">
        <v>41</v>
      </c>
      <c r="AA533" s="149">
        <v>41</v>
      </c>
      <c r="AB533" s="149">
        <v>41</v>
      </c>
      <c r="AC533" s="149">
        <v>41</v>
      </c>
      <c r="AD533" s="149">
        <v>41</v>
      </c>
      <c r="AE533" s="149">
        <v>41</v>
      </c>
      <c r="AF533" s="149">
        <v>41</v>
      </c>
      <c r="AG533" s="149">
        <v>41</v>
      </c>
      <c r="AH533" s="149">
        <v>41</v>
      </c>
      <c r="AI533" s="149">
        <v>41</v>
      </c>
      <c r="AJ533" s="149">
        <v>41</v>
      </c>
      <c r="AK533" s="149">
        <v>41</v>
      </c>
      <c r="AL533" s="149">
        <v>41</v>
      </c>
      <c r="AM533" s="149">
        <v>41</v>
      </c>
      <c r="AN533" s="149">
        <v>41</v>
      </c>
      <c r="AO533" s="149">
        <v>41</v>
      </c>
      <c r="AP533" s="149">
        <v>41</v>
      </c>
      <c r="AQ533" s="149">
        <v>41</v>
      </c>
      <c r="AR533" s="149">
        <v>41</v>
      </c>
      <c r="AS533" s="149">
        <v>41</v>
      </c>
      <c r="AT533" s="149">
        <v>41</v>
      </c>
      <c r="AU533" s="149">
        <v>41</v>
      </c>
      <c r="AV533" s="149">
        <v>41</v>
      </c>
      <c r="AW533" s="149">
        <v>40</v>
      </c>
      <c r="AX533" s="149">
        <v>40</v>
      </c>
      <c r="AY533" s="149">
        <v>40</v>
      </c>
      <c r="AZ533" s="149">
        <v>40</v>
      </c>
      <c r="BA533" s="149">
        <v>40</v>
      </c>
      <c r="BB533" s="149">
        <v>40</v>
      </c>
      <c r="BC533" s="149">
        <v>40</v>
      </c>
      <c r="BD533" s="149">
        <v>40</v>
      </c>
      <c r="BE533" s="149">
        <v>40</v>
      </c>
      <c r="BF533" s="149">
        <v>40</v>
      </c>
      <c r="BG533" s="149">
        <v>40</v>
      </c>
      <c r="BH533" s="149">
        <v>40</v>
      </c>
      <c r="BI533" s="149">
        <v>40</v>
      </c>
      <c r="BJ533" s="149">
        <v>40</v>
      </c>
      <c r="BK533" s="149">
        <v>40</v>
      </c>
      <c r="BL533" s="149">
        <v>40</v>
      </c>
      <c r="BM533" s="149">
        <v>40</v>
      </c>
      <c r="BN533" s="149">
        <v>40</v>
      </c>
      <c r="BO533" s="149">
        <v>40</v>
      </c>
      <c r="BP533" s="149">
        <v>40</v>
      </c>
      <c r="BQ533" s="149">
        <v>40</v>
      </c>
      <c r="BR533" s="149">
        <v>40</v>
      </c>
      <c r="BS533" s="149">
        <v>40</v>
      </c>
      <c r="BT533" s="149">
        <v>40</v>
      </c>
      <c r="BU533" s="149"/>
      <c r="BV533" s="149"/>
      <c r="BW533" s="149"/>
      <c r="BX533" s="149"/>
      <c r="BY533" s="149"/>
      <c r="BZ533" s="149"/>
      <c r="CA533" s="149"/>
      <c r="CB533" s="149"/>
      <c r="CC533" s="149"/>
      <c r="CD533" s="149"/>
      <c r="CE533" s="149"/>
      <c r="CF533" s="149"/>
      <c r="CG533" s="149"/>
      <c r="CH533" s="149"/>
      <c r="CI533" s="149"/>
      <c r="CJ533" s="149"/>
      <c r="CK533" s="149"/>
      <c r="CL533" s="149"/>
      <c r="CM533" s="149"/>
      <c r="CN533" s="149"/>
      <c r="CO533" s="149"/>
      <c r="CP533" s="149"/>
      <c r="CQ533" s="149"/>
      <c r="CR533" s="149"/>
      <c r="CS533" s="150" t="s">
        <v>314</v>
      </c>
      <c r="CT533" s="151"/>
      <c r="CW533" s="68"/>
      <c r="CX533" s="152"/>
    </row>
    <row r="534" spans="1:102">
      <c r="A534" s="289" t="s">
        <v>8334</v>
      </c>
      <c r="B534" s="146" t="s">
        <v>18</v>
      </c>
      <c r="C534" s="147" t="str">
        <f>+_xlfn.XLOOKUP(B534,'R4'!B:B,'R4'!C:C)</f>
        <v>EKSKAVATÖR OPERATÖRÜ</v>
      </c>
      <c r="D534" s="147"/>
      <c r="E534" s="150" t="s">
        <v>5135</v>
      </c>
      <c r="F534" s="150" t="s">
        <v>38</v>
      </c>
      <c r="G534" s="150" t="s">
        <v>35</v>
      </c>
      <c r="H534" s="150" t="s">
        <v>8271</v>
      </c>
      <c r="I534" s="156"/>
      <c r="J534" s="148">
        <v>0</v>
      </c>
      <c r="K534" s="149">
        <v>0</v>
      </c>
      <c r="L534" s="149">
        <v>0</v>
      </c>
      <c r="M534" s="149">
        <v>0</v>
      </c>
      <c r="N534" s="149">
        <v>0</v>
      </c>
      <c r="O534" s="149">
        <v>0</v>
      </c>
      <c r="P534" s="149">
        <v>0</v>
      </c>
      <c r="Q534" s="149">
        <v>0</v>
      </c>
      <c r="R534" s="149">
        <v>0</v>
      </c>
      <c r="S534" s="149">
        <v>1</v>
      </c>
      <c r="T534" s="149">
        <v>4</v>
      </c>
      <c r="U534" s="149">
        <v>4</v>
      </c>
      <c r="V534" s="149">
        <v>4</v>
      </c>
      <c r="W534" s="149">
        <v>4</v>
      </c>
      <c r="X534" s="149">
        <v>14</v>
      </c>
      <c r="Y534" s="149">
        <v>14</v>
      </c>
      <c r="Z534" s="149">
        <v>14</v>
      </c>
      <c r="AA534" s="149">
        <v>14</v>
      </c>
      <c r="AB534" s="149">
        <v>14</v>
      </c>
      <c r="AC534" s="149">
        <v>14</v>
      </c>
      <c r="AD534" s="149">
        <v>14</v>
      </c>
      <c r="AE534" s="149">
        <v>14</v>
      </c>
      <c r="AF534" s="149">
        <v>14</v>
      </c>
      <c r="AG534" s="149">
        <v>14</v>
      </c>
      <c r="AH534" s="149">
        <v>14</v>
      </c>
      <c r="AI534" s="149">
        <v>14</v>
      </c>
      <c r="AJ534" s="149">
        <v>14</v>
      </c>
      <c r="AK534" s="149">
        <v>14</v>
      </c>
      <c r="AL534" s="149">
        <v>14</v>
      </c>
      <c r="AM534" s="149">
        <v>14</v>
      </c>
      <c r="AN534" s="149">
        <v>14</v>
      </c>
      <c r="AO534" s="149">
        <v>14</v>
      </c>
      <c r="AP534" s="149">
        <v>14</v>
      </c>
      <c r="AQ534" s="149">
        <v>14</v>
      </c>
      <c r="AR534" s="149">
        <v>14</v>
      </c>
      <c r="AS534" s="149">
        <v>14</v>
      </c>
      <c r="AT534" s="149">
        <v>14</v>
      </c>
      <c r="AU534" s="149">
        <v>14</v>
      </c>
      <c r="AV534" s="149">
        <v>14</v>
      </c>
      <c r="AW534" s="149">
        <v>14</v>
      </c>
      <c r="AX534" s="149">
        <v>14</v>
      </c>
      <c r="AY534" s="149">
        <v>14</v>
      </c>
      <c r="AZ534" s="149">
        <v>14</v>
      </c>
      <c r="BA534" s="149">
        <v>14</v>
      </c>
      <c r="BB534" s="149">
        <v>14</v>
      </c>
      <c r="BC534" s="149">
        <v>14</v>
      </c>
      <c r="BD534" s="149">
        <v>14</v>
      </c>
      <c r="BE534" s="149">
        <v>14</v>
      </c>
      <c r="BF534" s="149">
        <v>14</v>
      </c>
      <c r="BG534" s="149">
        <v>14</v>
      </c>
      <c r="BH534" s="149">
        <v>14</v>
      </c>
      <c r="BI534" s="149">
        <v>14</v>
      </c>
      <c r="BJ534" s="149">
        <v>14</v>
      </c>
      <c r="BK534" s="149">
        <v>14</v>
      </c>
      <c r="BL534" s="149">
        <v>14</v>
      </c>
      <c r="BM534" s="149">
        <v>14</v>
      </c>
      <c r="BN534" s="149">
        <v>14</v>
      </c>
      <c r="BO534" s="149">
        <v>14</v>
      </c>
      <c r="BP534" s="149">
        <v>14</v>
      </c>
      <c r="BQ534" s="149">
        <v>14</v>
      </c>
      <c r="BR534" s="149">
        <v>14</v>
      </c>
      <c r="BS534" s="149">
        <v>14</v>
      </c>
      <c r="BT534" s="149">
        <v>14</v>
      </c>
      <c r="BU534" s="149"/>
      <c r="BV534" s="149"/>
      <c r="BW534" s="149"/>
      <c r="BX534" s="149"/>
      <c r="BY534" s="149"/>
      <c r="BZ534" s="149"/>
      <c r="CA534" s="149"/>
      <c r="CB534" s="149"/>
      <c r="CC534" s="149"/>
      <c r="CD534" s="149"/>
      <c r="CE534" s="149"/>
      <c r="CF534" s="149"/>
      <c r="CG534" s="149"/>
      <c r="CH534" s="149"/>
      <c r="CI534" s="149"/>
      <c r="CJ534" s="149"/>
      <c r="CK534" s="149"/>
      <c r="CL534" s="149"/>
      <c r="CM534" s="149"/>
      <c r="CN534" s="149"/>
      <c r="CO534" s="149"/>
      <c r="CP534" s="149"/>
      <c r="CQ534" s="149"/>
      <c r="CR534" s="149"/>
      <c r="CS534" s="150" t="s">
        <v>314</v>
      </c>
      <c r="CT534" s="151"/>
      <c r="CW534" s="68"/>
      <c r="CX534" s="152"/>
    </row>
    <row r="535" spans="1:102">
      <c r="A535" s="293" t="s">
        <v>8334</v>
      </c>
      <c r="B535" s="146" t="s">
        <v>17</v>
      </c>
      <c r="C535" s="147" t="str">
        <f>+_xlfn.XLOOKUP(B535,'R4'!B:B,'R4'!C:C)</f>
        <v>DOZER OPERATÖRÜ</v>
      </c>
      <c r="D535" s="147"/>
      <c r="E535" s="150" t="s">
        <v>5136</v>
      </c>
      <c r="F535" s="150" t="s">
        <v>38</v>
      </c>
      <c r="G535" s="150" t="s">
        <v>35</v>
      </c>
      <c r="H535" s="150" t="s">
        <v>8271</v>
      </c>
      <c r="I535" s="156"/>
      <c r="J535" s="148">
        <v>0</v>
      </c>
      <c r="K535" s="149">
        <v>0</v>
      </c>
      <c r="L535" s="149">
        <v>0</v>
      </c>
      <c r="M535" s="149">
        <v>0</v>
      </c>
      <c r="N535" s="149">
        <v>0</v>
      </c>
      <c r="O535" s="149">
        <v>0</v>
      </c>
      <c r="P535" s="149">
        <v>0</v>
      </c>
      <c r="Q535" s="149">
        <v>0</v>
      </c>
      <c r="R535" s="149">
        <v>0</v>
      </c>
      <c r="S535" s="149">
        <v>0</v>
      </c>
      <c r="T535" s="149">
        <v>1</v>
      </c>
      <c r="U535" s="149">
        <v>1</v>
      </c>
      <c r="V535" s="149">
        <v>1</v>
      </c>
      <c r="W535" s="149">
        <v>1</v>
      </c>
      <c r="X535" s="149">
        <v>3</v>
      </c>
      <c r="Y535" s="149">
        <v>3</v>
      </c>
      <c r="Z535" s="149">
        <v>3</v>
      </c>
      <c r="AA535" s="149">
        <v>3</v>
      </c>
      <c r="AB535" s="149">
        <v>3</v>
      </c>
      <c r="AC535" s="149">
        <v>3</v>
      </c>
      <c r="AD535" s="149">
        <v>3</v>
      </c>
      <c r="AE535" s="149">
        <v>3</v>
      </c>
      <c r="AF535" s="149">
        <v>3</v>
      </c>
      <c r="AG535" s="149">
        <v>3</v>
      </c>
      <c r="AH535" s="149">
        <v>3</v>
      </c>
      <c r="AI535" s="149">
        <v>3</v>
      </c>
      <c r="AJ535" s="149">
        <v>3</v>
      </c>
      <c r="AK535" s="149">
        <v>3</v>
      </c>
      <c r="AL535" s="149">
        <v>3</v>
      </c>
      <c r="AM535" s="149">
        <v>3</v>
      </c>
      <c r="AN535" s="149">
        <v>3</v>
      </c>
      <c r="AO535" s="149">
        <v>3</v>
      </c>
      <c r="AP535" s="149">
        <v>3</v>
      </c>
      <c r="AQ535" s="149">
        <v>3</v>
      </c>
      <c r="AR535" s="149">
        <v>3</v>
      </c>
      <c r="AS535" s="149">
        <v>3</v>
      </c>
      <c r="AT535" s="149">
        <v>3</v>
      </c>
      <c r="AU535" s="149">
        <v>3</v>
      </c>
      <c r="AV535" s="149">
        <v>3</v>
      </c>
      <c r="AW535" s="149">
        <v>3</v>
      </c>
      <c r="AX535" s="149">
        <v>3</v>
      </c>
      <c r="AY535" s="149">
        <v>3</v>
      </c>
      <c r="AZ535" s="149">
        <v>3</v>
      </c>
      <c r="BA535" s="149">
        <v>3</v>
      </c>
      <c r="BB535" s="149">
        <v>3</v>
      </c>
      <c r="BC535" s="149">
        <v>3</v>
      </c>
      <c r="BD535" s="149">
        <v>3</v>
      </c>
      <c r="BE535" s="149">
        <v>3</v>
      </c>
      <c r="BF535" s="149">
        <v>3</v>
      </c>
      <c r="BG535" s="149">
        <v>3</v>
      </c>
      <c r="BH535" s="149">
        <v>3</v>
      </c>
      <c r="BI535" s="149">
        <v>3</v>
      </c>
      <c r="BJ535" s="149">
        <v>3</v>
      </c>
      <c r="BK535" s="149">
        <v>3</v>
      </c>
      <c r="BL535" s="149">
        <v>3</v>
      </c>
      <c r="BM535" s="149">
        <v>3</v>
      </c>
      <c r="BN535" s="149">
        <v>3</v>
      </c>
      <c r="BO535" s="149">
        <v>3</v>
      </c>
      <c r="BP535" s="149">
        <v>3</v>
      </c>
      <c r="BQ535" s="149">
        <v>3</v>
      </c>
      <c r="BR535" s="149">
        <v>3</v>
      </c>
      <c r="BS535" s="149">
        <v>3</v>
      </c>
      <c r="BT535" s="149">
        <v>3</v>
      </c>
      <c r="BU535" s="149"/>
      <c r="BV535" s="149"/>
      <c r="BW535" s="149"/>
      <c r="BX535" s="149"/>
      <c r="BY535" s="149"/>
      <c r="BZ535" s="149"/>
      <c r="CA535" s="149"/>
      <c r="CB535" s="149"/>
      <c r="CC535" s="149"/>
      <c r="CD535" s="149"/>
      <c r="CE535" s="149"/>
      <c r="CF535" s="149"/>
      <c r="CG535" s="149"/>
      <c r="CH535" s="149"/>
      <c r="CI535" s="149"/>
      <c r="CJ535" s="149"/>
      <c r="CK535" s="149"/>
      <c r="CL535" s="149"/>
      <c r="CM535" s="149"/>
      <c r="CN535" s="149"/>
      <c r="CO535" s="149"/>
      <c r="CP535" s="149"/>
      <c r="CQ535" s="149"/>
      <c r="CR535" s="149"/>
      <c r="CS535" s="150" t="s">
        <v>294</v>
      </c>
      <c r="CT535" s="151"/>
      <c r="CW535" s="68"/>
      <c r="CX535" s="152"/>
    </row>
    <row r="536" spans="1:102">
      <c r="A536" s="289" t="s">
        <v>8334</v>
      </c>
      <c r="B536" s="146" t="s">
        <v>18</v>
      </c>
      <c r="C536" s="147" t="str">
        <f>+_xlfn.XLOOKUP(B536,'R4'!B:B,'R4'!C:C)</f>
        <v>EKSKAVATÖR OPERATÖRÜ</v>
      </c>
      <c r="D536" s="147"/>
      <c r="E536" s="150" t="s">
        <v>5138</v>
      </c>
      <c r="F536" s="150" t="s">
        <v>38</v>
      </c>
      <c r="G536" s="150" t="s">
        <v>35</v>
      </c>
      <c r="H536" s="150" t="s">
        <v>8271</v>
      </c>
      <c r="I536" s="156"/>
      <c r="J536" s="148">
        <v>0</v>
      </c>
      <c r="K536" s="149">
        <v>0</v>
      </c>
      <c r="L536" s="149">
        <v>0</v>
      </c>
      <c r="M536" s="149">
        <v>0</v>
      </c>
      <c r="N536" s="149">
        <v>0</v>
      </c>
      <c r="O536" s="149">
        <v>0</v>
      </c>
      <c r="P536" s="149">
        <v>0</v>
      </c>
      <c r="Q536" s="149">
        <v>1</v>
      </c>
      <c r="R536" s="149">
        <v>1</v>
      </c>
      <c r="S536" s="149">
        <v>1</v>
      </c>
      <c r="T536" s="149">
        <v>2</v>
      </c>
      <c r="U536" s="149">
        <v>2</v>
      </c>
      <c r="V536" s="149">
        <v>2</v>
      </c>
      <c r="W536" s="149">
        <v>2</v>
      </c>
      <c r="X536" s="149">
        <v>3</v>
      </c>
      <c r="Y536" s="149">
        <v>3</v>
      </c>
      <c r="Z536" s="149">
        <v>3</v>
      </c>
      <c r="AA536" s="149">
        <v>3</v>
      </c>
      <c r="AB536" s="149">
        <v>3</v>
      </c>
      <c r="AC536" s="149">
        <v>3</v>
      </c>
      <c r="AD536" s="149">
        <v>3</v>
      </c>
      <c r="AE536" s="149">
        <v>3</v>
      </c>
      <c r="AF536" s="149">
        <v>3</v>
      </c>
      <c r="AG536" s="149">
        <v>3</v>
      </c>
      <c r="AH536" s="149">
        <v>3</v>
      </c>
      <c r="AI536" s="149">
        <v>3</v>
      </c>
      <c r="AJ536" s="149">
        <v>3</v>
      </c>
      <c r="AK536" s="149">
        <v>3</v>
      </c>
      <c r="AL536" s="149">
        <v>3</v>
      </c>
      <c r="AM536" s="149">
        <v>3</v>
      </c>
      <c r="AN536" s="149">
        <v>3</v>
      </c>
      <c r="AO536" s="149">
        <v>3</v>
      </c>
      <c r="AP536" s="149">
        <v>3</v>
      </c>
      <c r="AQ536" s="149">
        <v>3</v>
      </c>
      <c r="AR536" s="149">
        <v>3</v>
      </c>
      <c r="AS536" s="149">
        <v>3</v>
      </c>
      <c r="AT536" s="149">
        <v>3</v>
      </c>
      <c r="AU536" s="149">
        <v>3</v>
      </c>
      <c r="AV536" s="149">
        <v>3</v>
      </c>
      <c r="AW536" s="149">
        <v>3</v>
      </c>
      <c r="AX536" s="149">
        <v>3</v>
      </c>
      <c r="AY536" s="149">
        <v>3</v>
      </c>
      <c r="AZ536" s="149">
        <v>3</v>
      </c>
      <c r="BA536" s="149">
        <v>3</v>
      </c>
      <c r="BB536" s="149">
        <v>3</v>
      </c>
      <c r="BC536" s="149">
        <v>3</v>
      </c>
      <c r="BD536" s="149">
        <v>3</v>
      </c>
      <c r="BE536" s="149">
        <v>3</v>
      </c>
      <c r="BF536" s="149">
        <v>3</v>
      </c>
      <c r="BG536" s="149">
        <v>3</v>
      </c>
      <c r="BH536" s="149">
        <v>3</v>
      </c>
      <c r="BI536" s="149">
        <v>3</v>
      </c>
      <c r="BJ536" s="149">
        <v>3</v>
      </c>
      <c r="BK536" s="149">
        <v>3</v>
      </c>
      <c r="BL536" s="149">
        <v>3</v>
      </c>
      <c r="BM536" s="149">
        <v>3</v>
      </c>
      <c r="BN536" s="149">
        <v>3</v>
      </c>
      <c r="BO536" s="149">
        <v>3</v>
      </c>
      <c r="BP536" s="149">
        <v>3</v>
      </c>
      <c r="BQ536" s="149">
        <v>3</v>
      </c>
      <c r="BR536" s="149">
        <v>3</v>
      </c>
      <c r="BS536" s="149">
        <v>3</v>
      </c>
      <c r="BT536" s="149">
        <v>3</v>
      </c>
      <c r="BU536" s="149"/>
      <c r="BV536" s="149"/>
      <c r="BW536" s="149"/>
      <c r="BX536" s="149"/>
      <c r="BY536" s="149"/>
      <c r="BZ536" s="149"/>
      <c r="CA536" s="149"/>
      <c r="CB536" s="149"/>
      <c r="CC536" s="149"/>
      <c r="CD536" s="149"/>
      <c r="CE536" s="149"/>
      <c r="CF536" s="149"/>
      <c r="CG536" s="149"/>
      <c r="CH536" s="149"/>
      <c r="CI536" s="149"/>
      <c r="CJ536" s="149"/>
      <c r="CK536" s="149"/>
      <c r="CL536" s="149"/>
      <c r="CM536" s="149"/>
      <c r="CN536" s="149"/>
      <c r="CO536" s="149"/>
      <c r="CP536" s="149"/>
      <c r="CQ536" s="149"/>
      <c r="CR536" s="149"/>
      <c r="CS536" s="150" t="s">
        <v>314</v>
      </c>
      <c r="CT536" s="151"/>
      <c r="CW536" s="68"/>
      <c r="CX536" s="152"/>
    </row>
    <row r="537" spans="1:102">
      <c r="A537" s="289" t="s">
        <v>8334</v>
      </c>
      <c r="B537" s="146" t="s">
        <v>18</v>
      </c>
      <c r="C537" s="147" t="str">
        <f>+_xlfn.XLOOKUP(B537,'R4'!B:B,'R4'!C:C)</f>
        <v>EKSKAVATÖR OPERATÖRÜ</v>
      </c>
      <c r="D537" s="147"/>
      <c r="E537" s="150" t="s">
        <v>5155</v>
      </c>
      <c r="F537" s="150" t="s">
        <v>38</v>
      </c>
      <c r="G537" s="150" t="s">
        <v>35</v>
      </c>
      <c r="H537" s="150" t="s">
        <v>8271</v>
      </c>
      <c r="I537" s="156"/>
      <c r="J537" s="148">
        <v>0</v>
      </c>
      <c r="K537" s="149">
        <v>0</v>
      </c>
      <c r="L537" s="149">
        <v>0</v>
      </c>
      <c r="M537" s="149">
        <v>0</v>
      </c>
      <c r="N537" s="149">
        <v>0</v>
      </c>
      <c r="O537" s="149">
        <v>0</v>
      </c>
      <c r="P537" s="149">
        <v>0</v>
      </c>
      <c r="Q537" s="149">
        <v>1</v>
      </c>
      <c r="R537" s="149">
        <v>1</v>
      </c>
      <c r="S537" s="149">
        <v>1</v>
      </c>
      <c r="T537" s="149">
        <v>2</v>
      </c>
      <c r="U537" s="149">
        <v>2</v>
      </c>
      <c r="V537" s="149">
        <v>2</v>
      </c>
      <c r="W537" s="149">
        <v>2</v>
      </c>
      <c r="X537" s="149">
        <v>2</v>
      </c>
      <c r="Y537" s="149">
        <v>2</v>
      </c>
      <c r="Z537" s="149">
        <v>2</v>
      </c>
      <c r="AA537" s="149">
        <v>2</v>
      </c>
      <c r="AB537" s="149">
        <v>2</v>
      </c>
      <c r="AC537" s="149">
        <v>2</v>
      </c>
      <c r="AD537" s="149">
        <v>2</v>
      </c>
      <c r="AE537" s="149">
        <v>2</v>
      </c>
      <c r="AF537" s="149">
        <v>2</v>
      </c>
      <c r="AG537" s="149">
        <v>2</v>
      </c>
      <c r="AH537" s="149">
        <v>2</v>
      </c>
      <c r="AI537" s="149">
        <v>2</v>
      </c>
      <c r="AJ537" s="149">
        <v>2</v>
      </c>
      <c r="AK537" s="149">
        <v>2</v>
      </c>
      <c r="AL537" s="149">
        <v>2</v>
      </c>
      <c r="AM537" s="149">
        <v>2</v>
      </c>
      <c r="AN537" s="149">
        <v>2</v>
      </c>
      <c r="AO537" s="149">
        <v>2</v>
      </c>
      <c r="AP537" s="149">
        <v>2</v>
      </c>
      <c r="AQ537" s="149">
        <v>2</v>
      </c>
      <c r="AR537" s="149">
        <v>2</v>
      </c>
      <c r="AS537" s="149">
        <v>2</v>
      </c>
      <c r="AT537" s="149">
        <v>2</v>
      </c>
      <c r="AU537" s="149">
        <v>2</v>
      </c>
      <c r="AV537" s="149">
        <v>2</v>
      </c>
      <c r="AW537" s="149">
        <v>2</v>
      </c>
      <c r="AX537" s="149">
        <v>2</v>
      </c>
      <c r="AY537" s="149">
        <v>2</v>
      </c>
      <c r="AZ537" s="149">
        <v>2</v>
      </c>
      <c r="BA537" s="149">
        <v>2</v>
      </c>
      <c r="BB537" s="149">
        <v>2</v>
      </c>
      <c r="BC537" s="149">
        <v>2</v>
      </c>
      <c r="BD537" s="149">
        <v>2</v>
      </c>
      <c r="BE537" s="149">
        <v>2</v>
      </c>
      <c r="BF537" s="149">
        <v>2</v>
      </c>
      <c r="BG537" s="149">
        <v>2</v>
      </c>
      <c r="BH537" s="149">
        <v>2</v>
      </c>
      <c r="BI537" s="149">
        <v>2</v>
      </c>
      <c r="BJ537" s="149">
        <v>2</v>
      </c>
      <c r="BK537" s="149">
        <v>2</v>
      </c>
      <c r="BL537" s="149">
        <v>2</v>
      </c>
      <c r="BM537" s="149">
        <v>2</v>
      </c>
      <c r="BN537" s="149">
        <v>2</v>
      </c>
      <c r="BO537" s="149">
        <v>2</v>
      </c>
      <c r="BP537" s="149">
        <v>2</v>
      </c>
      <c r="BQ537" s="149">
        <v>2</v>
      </c>
      <c r="BR537" s="149">
        <v>2</v>
      </c>
      <c r="BS537" s="149">
        <v>2</v>
      </c>
      <c r="BT537" s="149">
        <v>2</v>
      </c>
      <c r="BU537" s="149"/>
      <c r="BV537" s="149"/>
      <c r="BW537" s="149"/>
      <c r="BX537" s="149"/>
      <c r="BY537" s="149"/>
      <c r="BZ537" s="149"/>
      <c r="CA537" s="149"/>
      <c r="CB537" s="149"/>
      <c r="CC537" s="149"/>
      <c r="CD537" s="149"/>
      <c r="CE537" s="149"/>
      <c r="CF537" s="149"/>
      <c r="CG537" s="149"/>
      <c r="CH537" s="149"/>
      <c r="CI537" s="149"/>
      <c r="CJ537" s="149"/>
      <c r="CK537" s="149"/>
      <c r="CL537" s="149"/>
      <c r="CM537" s="149"/>
      <c r="CN537" s="149"/>
      <c r="CO537" s="149"/>
      <c r="CP537" s="149"/>
      <c r="CQ537" s="149"/>
      <c r="CR537" s="149"/>
      <c r="CS537" s="150" t="s">
        <v>314</v>
      </c>
      <c r="CT537" s="151"/>
      <c r="CW537" s="68"/>
      <c r="CX537" s="152"/>
    </row>
    <row r="538" spans="1:102">
      <c r="A538" s="289" t="s">
        <v>8334</v>
      </c>
      <c r="B538" s="146" t="s">
        <v>20</v>
      </c>
      <c r="C538" s="147" t="str">
        <f>+_xlfn.XLOOKUP(B538,'R4'!B:B,'R4'!C:C)</f>
        <v>KAMYON ŞÖFÖRÜ</v>
      </c>
      <c r="D538" s="147"/>
      <c r="E538" s="150" t="s">
        <v>5150</v>
      </c>
      <c r="F538" s="150" t="s">
        <v>38</v>
      </c>
      <c r="G538" s="150" t="s">
        <v>35</v>
      </c>
      <c r="H538" s="150" t="s">
        <v>8271</v>
      </c>
      <c r="I538" s="156"/>
      <c r="J538" s="148">
        <v>0</v>
      </c>
      <c r="K538" s="149">
        <v>0</v>
      </c>
      <c r="L538" s="149">
        <v>0</v>
      </c>
      <c r="M538" s="149">
        <v>0</v>
      </c>
      <c r="N538" s="149">
        <v>0</v>
      </c>
      <c r="O538" s="149">
        <v>0</v>
      </c>
      <c r="P538" s="149">
        <v>0</v>
      </c>
      <c r="Q538" s="149">
        <v>0</v>
      </c>
      <c r="R538" s="149">
        <v>0</v>
      </c>
      <c r="S538" s="149">
        <v>0</v>
      </c>
      <c r="T538" s="149">
        <v>0</v>
      </c>
      <c r="U538" s="149">
        <v>0</v>
      </c>
      <c r="V538" s="149">
        <v>0</v>
      </c>
      <c r="W538" s="149">
        <v>0</v>
      </c>
      <c r="X538" s="149">
        <v>0</v>
      </c>
      <c r="Y538" s="149">
        <v>1</v>
      </c>
      <c r="Z538" s="149">
        <v>1</v>
      </c>
      <c r="AA538" s="149">
        <v>1</v>
      </c>
      <c r="AB538" s="149">
        <v>1</v>
      </c>
      <c r="AC538" s="149">
        <v>1</v>
      </c>
      <c r="AD538" s="149">
        <v>1</v>
      </c>
      <c r="AE538" s="149">
        <v>1</v>
      </c>
      <c r="AF538" s="149">
        <v>1</v>
      </c>
      <c r="AG538" s="149">
        <v>1</v>
      </c>
      <c r="AH538" s="149">
        <v>1</v>
      </c>
      <c r="AI538" s="149">
        <v>1</v>
      </c>
      <c r="AJ538" s="149">
        <v>1</v>
      </c>
      <c r="AK538" s="149">
        <v>1</v>
      </c>
      <c r="AL538" s="149">
        <v>1</v>
      </c>
      <c r="AM538" s="149">
        <v>1</v>
      </c>
      <c r="AN538" s="149">
        <v>1</v>
      </c>
      <c r="AO538" s="149">
        <v>1</v>
      </c>
      <c r="AP538" s="149">
        <v>1</v>
      </c>
      <c r="AQ538" s="149">
        <v>1</v>
      </c>
      <c r="AR538" s="149">
        <v>1</v>
      </c>
      <c r="AS538" s="149">
        <v>1</v>
      </c>
      <c r="AT538" s="149">
        <v>1</v>
      </c>
      <c r="AU538" s="149">
        <v>1</v>
      </c>
      <c r="AV538" s="149">
        <v>1</v>
      </c>
      <c r="AW538" s="149">
        <v>1</v>
      </c>
      <c r="AX538" s="149">
        <v>1</v>
      </c>
      <c r="AY538" s="149">
        <v>1</v>
      </c>
      <c r="AZ538" s="149">
        <v>1</v>
      </c>
      <c r="BA538" s="149">
        <v>1</v>
      </c>
      <c r="BB538" s="149">
        <v>1</v>
      </c>
      <c r="BC538" s="149">
        <v>1</v>
      </c>
      <c r="BD538" s="149">
        <v>1</v>
      </c>
      <c r="BE538" s="149">
        <v>1</v>
      </c>
      <c r="BF538" s="149">
        <v>1</v>
      </c>
      <c r="BG538" s="149">
        <v>1</v>
      </c>
      <c r="BH538" s="149">
        <v>1</v>
      </c>
      <c r="BI538" s="149">
        <v>1</v>
      </c>
      <c r="BJ538" s="149">
        <v>1</v>
      </c>
      <c r="BK538" s="149">
        <v>1</v>
      </c>
      <c r="BL538" s="149">
        <v>1</v>
      </c>
      <c r="BM538" s="149">
        <v>1</v>
      </c>
      <c r="BN538" s="149">
        <v>1</v>
      </c>
      <c r="BO538" s="149">
        <v>1</v>
      </c>
      <c r="BP538" s="149">
        <v>1</v>
      </c>
      <c r="BQ538" s="149">
        <v>1</v>
      </c>
      <c r="BR538" s="149">
        <v>1</v>
      </c>
      <c r="BS538" s="149">
        <v>1</v>
      </c>
      <c r="BT538" s="149">
        <v>1</v>
      </c>
      <c r="BU538" s="149"/>
      <c r="BV538" s="149"/>
      <c r="BW538" s="149"/>
      <c r="BX538" s="149"/>
      <c r="BY538" s="149"/>
      <c r="BZ538" s="149"/>
      <c r="CA538" s="149"/>
      <c r="CB538" s="149"/>
      <c r="CC538" s="149"/>
      <c r="CD538" s="149"/>
      <c r="CE538" s="149"/>
      <c r="CF538" s="149"/>
      <c r="CG538" s="149"/>
      <c r="CH538" s="149"/>
      <c r="CI538" s="149"/>
      <c r="CJ538" s="149"/>
      <c r="CK538" s="149"/>
      <c r="CL538" s="149"/>
      <c r="CM538" s="149"/>
      <c r="CN538" s="149"/>
      <c r="CO538" s="149"/>
      <c r="CP538" s="149"/>
      <c r="CQ538" s="149"/>
      <c r="CR538" s="149"/>
      <c r="CS538" s="150" t="s">
        <v>557</v>
      </c>
      <c r="CT538" s="151"/>
      <c r="CW538" s="68"/>
      <c r="CX538" s="152"/>
    </row>
    <row r="539" spans="1:102">
      <c r="A539" s="289" t="s">
        <v>8334</v>
      </c>
      <c r="B539" s="146" t="s">
        <v>20</v>
      </c>
      <c r="C539" s="147" t="str">
        <f>+_xlfn.XLOOKUP(B539,'R4'!B:B,'R4'!C:C)</f>
        <v>KAMYON ŞÖFÖRÜ</v>
      </c>
      <c r="D539" s="147"/>
      <c r="E539" s="150" t="s">
        <v>5137</v>
      </c>
      <c r="F539" s="150" t="s">
        <v>38</v>
      </c>
      <c r="G539" s="150" t="s">
        <v>35</v>
      </c>
      <c r="H539" s="150" t="s">
        <v>8271</v>
      </c>
      <c r="I539" s="156"/>
      <c r="J539" s="148">
        <v>0</v>
      </c>
      <c r="K539" s="149">
        <v>0</v>
      </c>
      <c r="L539" s="149">
        <v>0</v>
      </c>
      <c r="M539" s="149">
        <v>0</v>
      </c>
      <c r="N539" s="149">
        <v>0</v>
      </c>
      <c r="O539" s="149">
        <v>0</v>
      </c>
      <c r="P539" s="149">
        <v>0</v>
      </c>
      <c r="Q539" s="149">
        <v>0</v>
      </c>
      <c r="R539" s="149">
        <v>0</v>
      </c>
      <c r="S539" s="149">
        <v>0</v>
      </c>
      <c r="T539" s="149">
        <v>5</v>
      </c>
      <c r="U539" s="149">
        <v>5</v>
      </c>
      <c r="V539" s="149">
        <v>5</v>
      </c>
      <c r="W539" s="149">
        <v>5</v>
      </c>
      <c r="X539" s="149">
        <v>5</v>
      </c>
      <c r="Y539" s="149">
        <v>11</v>
      </c>
      <c r="Z539" s="149">
        <v>14</v>
      </c>
      <c r="AA539" s="149">
        <v>14</v>
      </c>
      <c r="AB539" s="149">
        <v>14</v>
      </c>
      <c r="AC539" s="149">
        <v>19</v>
      </c>
      <c r="AD539" s="149">
        <v>19</v>
      </c>
      <c r="AE539" s="149">
        <v>19</v>
      </c>
      <c r="AF539" s="149">
        <v>19</v>
      </c>
      <c r="AG539" s="149">
        <v>19</v>
      </c>
      <c r="AH539" s="149">
        <v>19</v>
      </c>
      <c r="AI539" s="149">
        <v>19</v>
      </c>
      <c r="AJ539" s="149">
        <v>19</v>
      </c>
      <c r="AK539" s="149">
        <v>19</v>
      </c>
      <c r="AL539" s="149">
        <v>19</v>
      </c>
      <c r="AM539" s="149">
        <v>19</v>
      </c>
      <c r="AN539" s="149">
        <v>19</v>
      </c>
      <c r="AO539" s="149">
        <v>19</v>
      </c>
      <c r="AP539" s="149">
        <v>19</v>
      </c>
      <c r="AQ539" s="149">
        <v>19</v>
      </c>
      <c r="AR539" s="149">
        <v>19</v>
      </c>
      <c r="AS539" s="149">
        <v>19</v>
      </c>
      <c r="AT539" s="149">
        <v>19</v>
      </c>
      <c r="AU539" s="149">
        <v>19</v>
      </c>
      <c r="AV539" s="149">
        <v>19</v>
      </c>
      <c r="AW539" s="149">
        <v>19</v>
      </c>
      <c r="AX539" s="149">
        <v>19</v>
      </c>
      <c r="AY539" s="149">
        <v>19</v>
      </c>
      <c r="AZ539" s="149">
        <v>19</v>
      </c>
      <c r="BA539" s="149">
        <v>19</v>
      </c>
      <c r="BB539" s="149">
        <v>19</v>
      </c>
      <c r="BC539" s="149">
        <v>19</v>
      </c>
      <c r="BD539" s="149">
        <v>19</v>
      </c>
      <c r="BE539" s="149">
        <v>19</v>
      </c>
      <c r="BF539" s="149">
        <v>19</v>
      </c>
      <c r="BG539" s="149">
        <v>19</v>
      </c>
      <c r="BH539" s="149">
        <v>19</v>
      </c>
      <c r="BI539" s="149">
        <v>19</v>
      </c>
      <c r="BJ539" s="149">
        <v>19</v>
      </c>
      <c r="BK539" s="149">
        <v>19</v>
      </c>
      <c r="BL539" s="149">
        <v>19</v>
      </c>
      <c r="BM539" s="149">
        <v>19</v>
      </c>
      <c r="BN539" s="149">
        <v>19</v>
      </c>
      <c r="BO539" s="149">
        <v>19</v>
      </c>
      <c r="BP539" s="149">
        <v>19</v>
      </c>
      <c r="BQ539" s="149">
        <v>19</v>
      </c>
      <c r="BR539" s="149">
        <v>19</v>
      </c>
      <c r="BS539" s="149">
        <v>19</v>
      </c>
      <c r="BT539" s="149">
        <v>19</v>
      </c>
      <c r="BU539" s="149"/>
      <c r="BV539" s="149"/>
      <c r="BW539" s="149"/>
      <c r="BX539" s="149"/>
      <c r="BY539" s="149"/>
      <c r="BZ539" s="149"/>
      <c r="CA539" s="149"/>
      <c r="CB539" s="149"/>
      <c r="CC539" s="149"/>
      <c r="CD539" s="149"/>
      <c r="CE539" s="149"/>
      <c r="CF539" s="149"/>
      <c r="CG539" s="149"/>
      <c r="CH539" s="149"/>
      <c r="CI539" s="149"/>
      <c r="CJ539" s="149"/>
      <c r="CK539" s="149"/>
      <c r="CL539" s="149"/>
      <c r="CM539" s="149"/>
      <c r="CN539" s="149"/>
      <c r="CO539" s="149"/>
      <c r="CP539" s="149"/>
      <c r="CQ539" s="149"/>
      <c r="CR539" s="149"/>
      <c r="CS539" s="150" t="s">
        <v>557</v>
      </c>
      <c r="CT539" s="151"/>
      <c r="CW539" s="68"/>
      <c r="CX539" s="152"/>
    </row>
    <row r="540" spans="1:102">
      <c r="A540" s="289" t="s">
        <v>8334</v>
      </c>
      <c r="B540" s="146" t="s">
        <v>20</v>
      </c>
      <c r="C540" s="147" t="str">
        <f>+_xlfn.XLOOKUP(B540,'R4'!B:B,'R4'!C:C)</f>
        <v>KAMYON ŞÖFÖRÜ</v>
      </c>
      <c r="D540" s="147"/>
      <c r="E540" s="150" t="s">
        <v>5140</v>
      </c>
      <c r="F540" s="150" t="s">
        <v>38</v>
      </c>
      <c r="G540" s="150" t="s">
        <v>35</v>
      </c>
      <c r="H540" s="150" t="s">
        <v>8271</v>
      </c>
      <c r="I540" s="156"/>
      <c r="J540" s="148">
        <v>0</v>
      </c>
      <c r="K540" s="149">
        <v>0</v>
      </c>
      <c r="L540" s="149">
        <v>0</v>
      </c>
      <c r="M540" s="149">
        <v>0</v>
      </c>
      <c r="N540" s="149">
        <v>0</v>
      </c>
      <c r="O540" s="149">
        <v>0</v>
      </c>
      <c r="P540" s="149">
        <v>1</v>
      </c>
      <c r="Q540" s="149">
        <v>1</v>
      </c>
      <c r="R540" s="149">
        <v>1</v>
      </c>
      <c r="S540" s="149">
        <v>1</v>
      </c>
      <c r="T540" s="149">
        <v>1</v>
      </c>
      <c r="U540" s="149">
        <v>1</v>
      </c>
      <c r="V540" s="149">
        <v>1</v>
      </c>
      <c r="W540" s="149">
        <v>1</v>
      </c>
      <c r="X540" s="149">
        <v>1</v>
      </c>
      <c r="Y540" s="149">
        <v>1</v>
      </c>
      <c r="Z540" s="149">
        <v>1</v>
      </c>
      <c r="AA540" s="149">
        <v>1</v>
      </c>
      <c r="AB540" s="149">
        <v>1</v>
      </c>
      <c r="AC540" s="149">
        <v>1</v>
      </c>
      <c r="AD540" s="149">
        <v>1</v>
      </c>
      <c r="AE540" s="149">
        <v>1</v>
      </c>
      <c r="AF540" s="149">
        <v>1</v>
      </c>
      <c r="AG540" s="149">
        <v>1</v>
      </c>
      <c r="AH540" s="149">
        <v>1</v>
      </c>
      <c r="AI540" s="149">
        <v>1</v>
      </c>
      <c r="AJ540" s="149">
        <v>1</v>
      </c>
      <c r="AK540" s="149">
        <v>1</v>
      </c>
      <c r="AL540" s="149">
        <v>1</v>
      </c>
      <c r="AM540" s="149">
        <v>1</v>
      </c>
      <c r="AN540" s="149">
        <v>1</v>
      </c>
      <c r="AO540" s="149">
        <v>1</v>
      </c>
      <c r="AP540" s="149">
        <v>1</v>
      </c>
      <c r="AQ540" s="149">
        <v>1</v>
      </c>
      <c r="AR540" s="149">
        <v>1</v>
      </c>
      <c r="AS540" s="149">
        <v>1</v>
      </c>
      <c r="AT540" s="149">
        <v>1</v>
      </c>
      <c r="AU540" s="149">
        <v>1</v>
      </c>
      <c r="AV540" s="149">
        <v>1</v>
      </c>
      <c r="AW540" s="149">
        <v>1</v>
      </c>
      <c r="AX540" s="149">
        <v>1</v>
      </c>
      <c r="AY540" s="149">
        <v>1</v>
      </c>
      <c r="AZ540" s="149">
        <v>1</v>
      </c>
      <c r="BA540" s="149">
        <v>1</v>
      </c>
      <c r="BB540" s="149">
        <v>1</v>
      </c>
      <c r="BC540" s="149">
        <v>1</v>
      </c>
      <c r="BD540" s="149">
        <v>1</v>
      </c>
      <c r="BE540" s="149">
        <v>1</v>
      </c>
      <c r="BF540" s="149">
        <v>1</v>
      </c>
      <c r="BG540" s="149">
        <v>1</v>
      </c>
      <c r="BH540" s="149">
        <v>1</v>
      </c>
      <c r="BI540" s="149">
        <v>1</v>
      </c>
      <c r="BJ540" s="149">
        <v>1</v>
      </c>
      <c r="BK540" s="149">
        <v>1</v>
      </c>
      <c r="BL540" s="149">
        <v>1</v>
      </c>
      <c r="BM540" s="149">
        <v>1</v>
      </c>
      <c r="BN540" s="149">
        <v>1</v>
      </c>
      <c r="BO540" s="149">
        <v>1</v>
      </c>
      <c r="BP540" s="149">
        <v>1</v>
      </c>
      <c r="BQ540" s="149">
        <v>1</v>
      </c>
      <c r="BR540" s="149">
        <v>1</v>
      </c>
      <c r="BS540" s="149">
        <v>1</v>
      </c>
      <c r="BT540" s="149">
        <v>1</v>
      </c>
      <c r="BU540" s="149"/>
      <c r="BV540" s="149"/>
      <c r="BW540" s="149"/>
      <c r="BX540" s="149"/>
      <c r="BY540" s="149"/>
      <c r="BZ540" s="149"/>
      <c r="CA540" s="149"/>
      <c r="CB540" s="149"/>
      <c r="CC540" s="149"/>
      <c r="CD540" s="149"/>
      <c r="CE540" s="149"/>
      <c r="CF540" s="149"/>
      <c r="CG540" s="149"/>
      <c r="CH540" s="149"/>
      <c r="CI540" s="149"/>
      <c r="CJ540" s="149"/>
      <c r="CK540" s="149"/>
      <c r="CL540" s="149"/>
      <c r="CM540" s="149"/>
      <c r="CN540" s="149"/>
      <c r="CO540" s="149"/>
      <c r="CP540" s="149"/>
      <c r="CQ540" s="149"/>
      <c r="CR540" s="149"/>
      <c r="CS540" s="150" t="s">
        <v>557</v>
      </c>
      <c r="CT540" s="151"/>
      <c r="CW540" s="68"/>
      <c r="CX540" s="152"/>
    </row>
    <row r="541" spans="1:102">
      <c r="A541" s="293" t="s">
        <v>8334</v>
      </c>
      <c r="B541" s="146" t="s">
        <v>17</v>
      </c>
      <c r="C541" s="147" t="str">
        <f>+_xlfn.XLOOKUP(B541,'R4'!B:B,'R4'!C:C)</f>
        <v>DOZER OPERATÖRÜ</v>
      </c>
      <c r="D541" s="147"/>
      <c r="E541" s="150" t="s">
        <v>2</v>
      </c>
      <c r="F541" s="150" t="s">
        <v>38</v>
      </c>
      <c r="G541" s="150" t="s">
        <v>35</v>
      </c>
      <c r="H541" s="150" t="s">
        <v>8271</v>
      </c>
      <c r="I541" s="156"/>
      <c r="J541" s="148">
        <v>0</v>
      </c>
      <c r="K541" s="149">
        <v>0</v>
      </c>
      <c r="L541" s="149">
        <v>0</v>
      </c>
      <c r="M541" s="149">
        <v>0</v>
      </c>
      <c r="N541" s="149">
        <v>0</v>
      </c>
      <c r="O541" s="149">
        <v>0</v>
      </c>
      <c r="P541" s="149">
        <v>0</v>
      </c>
      <c r="Q541" s="149">
        <v>0</v>
      </c>
      <c r="R541" s="149">
        <v>1</v>
      </c>
      <c r="S541" s="149">
        <v>4</v>
      </c>
      <c r="T541" s="149">
        <v>9</v>
      </c>
      <c r="U541" s="149">
        <v>9</v>
      </c>
      <c r="V541" s="149">
        <v>9</v>
      </c>
      <c r="W541" s="149">
        <v>9</v>
      </c>
      <c r="X541" s="149">
        <v>9.9</v>
      </c>
      <c r="Y541" s="149">
        <v>9.9</v>
      </c>
      <c r="Z541" s="149">
        <v>9.9</v>
      </c>
      <c r="AA541" s="149">
        <v>9.9</v>
      </c>
      <c r="AB541" s="149">
        <v>9.9</v>
      </c>
      <c r="AC541" s="149">
        <v>9.9</v>
      </c>
      <c r="AD541" s="149">
        <v>9.9</v>
      </c>
      <c r="AE541" s="149">
        <v>9.9</v>
      </c>
      <c r="AF541" s="149">
        <v>9.9</v>
      </c>
      <c r="AG541" s="149">
        <v>9.9</v>
      </c>
      <c r="AH541" s="149">
        <v>9.9</v>
      </c>
      <c r="AI541" s="149">
        <v>9.9</v>
      </c>
      <c r="AJ541" s="149">
        <v>9.9</v>
      </c>
      <c r="AK541" s="149">
        <v>9.9</v>
      </c>
      <c r="AL541" s="149">
        <v>9.9</v>
      </c>
      <c r="AM541" s="149">
        <v>9.9</v>
      </c>
      <c r="AN541" s="149">
        <v>9.9</v>
      </c>
      <c r="AO541" s="149">
        <v>9.9</v>
      </c>
      <c r="AP541" s="149">
        <v>9.9</v>
      </c>
      <c r="AQ541" s="149">
        <v>9.9</v>
      </c>
      <c r="AR541" s="149">
        <v>9.9</v>
      </c>
      <c r="AS541" s="149">
        <v>9.9</v>
      </c>
      <c r="AT541" s="149">
        <v>9.9</v>
      </c>
      <c r="AU541" s="149">
        <v>9.9</v>
      </c>
      <c r="AV541" s="149">
        <v>9.9</v>
      </c>
      <c r="AW541" s="149">
        <v>9.9</v>
      </c>
      <c r="AX541" s="149">
        <v>9.9</v>
      </c>
      <c r="AY541" s="149">
        <v>9.9</v>
      </c>
      <c r="AZ541" s="149">
        <v>9.9</v>
      </c>
      <c r="BA541" s="149">
        <v>9.9</v>
      </c>
      <c r="BB541" s="149">
        <v>9.9</v>
      </c>
      <c r="BC541" s="149">
        <v>9.9</v>
      </c>
      <c r="BD541" s="149">
        <v>9.9</v>
      </c>
      <c r="BE541" s="149">
        <v>9.9</v>
      </c>
      <c r="BF541" s="149">
        <v>9.9</v>
      </c>
      <c r="BG541" s="149">
        <v>9.9</v>
      </c>
      <c r="BH541" s="149">
        <v>9.9</v>
      </c>
      <c r="BI541" s="149">
        <v>9.9</v>
      </c>
      <c r="BJ541" s="149">
        <v>9.9</v>
      </c>
      <c r="BK541" s="149">
        <v>9.9</v>
      </c>
      <c r="BL541" s="149">
        <v>9.9</v>
      </c>
      <c r="BM541" s="149">
        <v>9.9</v>
      </c>
      <c r="BN541" s="149">
        <v>9.9</v>
      </c>
      <c r="BO541" s="149">
        <v>9.9</v>
      </c>
      <c r="BP541" s="149">
        <v>9.9</v>
      </c>
      <c r="BQ541" s="149">
        <v>9.9</v>
      </c>
      <c r="BR541" s="149">
        <v>9.9</v>
      </c>
      <c r="BS541" s="149">
        <v>9.9</v>
      </c>
      <c r="BT541" s="149">
        <v>9.9</v>
      </c>
      <c r="BU541" s="149"/>
      <c r="BV541" s="149"/>
      <c r="BW541" s="149"/>
      <c r="BX541" s="149"/>
      <c r="BY541" s="149"/>
      <c r="BZ541" s="149"/>
      <c r="CA541" s="149"/>
      <c r="CB541" s="149"/>
      <c r="CC541" s="149"/>
      <c r="CD541" s="149"/>
      <c r="CE541" s="149"/>
      <c r="CF541" s="149"/>
      <c r="CG541" s="149"/>
      <c r="CH541" s="149"/>
      <c r="CI541" s="149"/>
      <c r="CJ541" s="149"/>
      <c r="CK541" s="149"/>
      <c r="CL541" s="149"/>
      <c r="CM541" s="149"/>
      <c r="CN541" s="149"/>
      <c r="CO541" s="149"/>
      <c r="CP541" s="149"/>
      <c r="CQ541" s="149"/>
      <c r="CR541" s="149"/>
      <c r="CS541" s="150" t="s">
        <v>4</v>
      </c>
      <c r="CT541" s="151"/>
      <c r="CW541" s="68"/>
      <c r="CX541" s="152"/>
    </row>
    <row r="542" spans="1:102">
      <c r="A542" s="293" t="s">
        <v>8334</v>
      </c>
      <c r="B542" s="146" t="s">
        <v>17</v>
      </c>
      <c r="C542" s="147" t="str">
        <f>+_xlfn.XLOOKUP(B542,'R4'!B:B,'R4'!C:C)</f>
        <v>DOZER OPERATÖRÜ</v>
      </c>
      <c r="D542" s="147"/>
      <c r="E542" s="150" t="s">
        <v>5137</v>
      </c>
      <c r="F542" s="150" t="s">
        <v>38</v>
      </c>
      <c r="G542" s="150" t="s">
        <v>35</v>
      </c>
      <c r="H542" s="150" t="s">
        <v>8271</v>
      </c>
      <c r="I542" s="156"/>
      <c r="J542" s="148">
        <v>0</v>
      </c>
      <c r="K542" s="149">
        <v>0</v>
      </c>
      <c r="L542" s="149">
        <v>0</v>
      </c>
      <c r="M542" s="149">
        <v>0</v>
      </c>
      <c r="N542" s="149">
        <v>0</v>
      </c>
      <c r="O542" s="149">
        <v>0</v>
      </c>
      <c r="P542" s="149">
        <v>0</v>
      </c>
      <c r="Q542" s="149">
        <v>0</v>
      </c>
      <c r="R542" s="149">
        <v>0</v>
      </c>
      <c r="S542" s="149">
        <v>0</v>
      </c>
      <c r="T542" s="149">
        <v>0</v>
      </c>
      <c r="U542" s="149">
        <v>0</v>
      </c>
      <c r="V542" s="149">
        <v>0</v>
      </c>
      <c r="W542" s="149">
        <v>0</v>
      </c>
      <c r="X542" s="149">
        <v>3</v>
      </c>
      <c r="Y542" s="149">
        <v>3</v>
      </c>
      <c r="Z542" s="149">
        <v>3</v>
      </c>
      <c r="AA542" s="149">
        <v>3</v>
      </c>
      <c r="AB542" s="149">
        <v>3</v>
      </c>
      <c r="AC542" s="149">
        <v>3</v>
      </c>
      <c r="AD542" s="149">
        <v>3</v>
      </c>
      <c r="AE542" s="149">
        <v>3</v>
      </c>
      <c r="AF542" s="149">
        <v>3</v>
      </c>
      <c r="AG542" s="149">
        <v>3</v>
      </c>
      <c r="AH542" s="149">
        <v>3</v>
      </c>
      <c r="AI542" s="149">
        <v>3</v>
      </c>
      <c r="AJ542" s="149">
        <v>3</v>
      </c>
      <c r="AK542" s="149">
        <v>3</v>
      </c>
      <c r="AL542" s="149">
        <v>3</v>
      </c>
      <c r="AM542" s="149">
        <v>3</v>
      </c>
      <c r="AN542" s="149">
        <v>3</v>
      </c>
      <c r="AO542" s="149">
        <v>3</v>
      </c>
      <c r="AP542" s="149">
        <v>3</v>
      </c>
      <c r="AQ542" s="149">
        <v>3</v>
      </c>
      <c r="AR542" s="149">
        <v>3</v>
      </c>
      <c r="AS542" s="149">
        <v>3</v>
      </c>
      <c r="AT542" s="149">
        <v>3</v>
      </c>
      <c r="AU542" s="149">
        <v>3</v>
      </c>
      <c r="AV542" s="149">
        <v>3</v>
      </c>
      <c r="AW542" s="149">
        <v>3</v>
      </c>
      <c r="AX542" s="149">
        <v>3</v>
      </c>
      <c r="AY542" s="149">
        <v>3</v>
      </c>
      <c r="AZ542" s="149">
        <v>3</v>
      </c>
      <c r="BA542" s="149">
        <v>3</v>
      </c>
      <c r="BB542" s="149">
        <v>3</v>
      </c>
      <c r="BC542" s="149">
        <v>3</v>
      </c>
      <c r="BD542" s="149">
        <v>3</v>
      </c>
      <c r="BE542" s="149">
        <v>3</v>
      </c>
      <c r="BF542" s="149">
        <v>3</v>
      </c>
      <c r="BG542" s="149">
        <v>3</v>
      </c>
      <c r="BH542" s="149">
        <v>3</v>
      </c>
      <c r="BI542" s="149">
        <v>3</v>
      </c>
      <c r="BJ542" s="149">
        <v>3</v>
      </c>
      <c r="BK542" s="149">
        <v>3</v>
      </c>
      <c r="BL542" s="149">
        <v>3</v>
      </c>
      <c r="BM542" s="149">
        <v>3</v>
      </c>
      <c r="BN542" s="149">
        <v>3</v>
      </c>
      <c r="BO542" s="149">
        <v>3</v>
      </c>
      <c r="BP542" s="149">
        <v>3</v>
      </c>
      <c r="BQ542" s="149">
        <v>3</v>
      </c>
      <c r="BR542" s="149">
        <v>3</v>
      </c>
      <c r="BS542" s="149">
        <v>3</v>
      </c>
      <c r="BT542" s="149">
        <v>3</v>
      </c>
      <c r="BU542" s="149"/>
      <c r="BV542" s="149"/>
      <c r="BW542" s="149"/>
      <c r="BX542" s="149"/>
      <c r="BY542" s="149"/>
      <c r="BZ542" s="149"/>
      <c r="CA542" s="149"/>
      <c r="CB542" s="149"/>
      <c r="CC542" s="149"/>
      <c r="CD542" s="149"/>
      <c r="CE542" s="149"/>
      <c r="CF542" s="149"/>
      <c r="CG542" s="149"/>
      <c r="CH542" s="149"/>
      <c r="CI542" s="149"/>
      <c r="CJ542" s="149"/>
      <c r="CK542" s="149"/>
      <c r="CL542" s="149"/>
      <c r="CM542" s="149"/>
      <c r="CN542" s="149"/>
      <c r="CO542" s="149"/>
      <c r="CP542" s="149"/>
      <c r="CQ542" s="149"/>
      <c r="CR542" s="149"/>
      <c r="CS542" s="150" t="s">
        <v>4</v>
      </c>
      <c r="CT542" s="151"/>
      <c r="CW542" s="68"/>
      <c r="CX542" s="152"/>
    </row>
    <row r="543" spans="1:102">
      <c r="A543" s="293" t="s">
        <v>8334</v>
      </c>
      <c r="B543" s="146" t="s">
        <v>17</v>
      </c>
      <c r="C543" s="147" t="str">
        <f>+_xlfn.XLOOKUP(B543,'R4'!B:B,'R4'!C:C)</f>
        <v>DOZER OPERATÖRÜ</v>
      </c>
      <c r="D543" s="147"/>
      <c r="E543" s="150" t="s">
        <v>5140</v>
      </c>
      <c r="F543" s="150" t="s">
        <v>38</v>
      </c>
      <c r="G543" s="150" t="s">
        <v>35</v>
      </c>
      <c r="H543" s="150" t="s">
        <v>8271</v>
      </c>
      <c r="I543" s="156"/>
      <c r="J543" s="148">
        <v>0</v>
      </c>
      <c r="K543" s="149">
        <v>0</v>
      </c>
      <c r="L543" s="149">
        <v>0</v>
      </c>
      <c r="M543" s="149">
        <v>0</v>
      </c>
      <c r="N543" s="149">
        <v>0</v>
      </c>
      <c r="O543" s="149">
        <v>0</v>
      </c>
      <c r="P543" s="149">
        <v>0</v>
      </c>
      <c r="Q543" s="149">
        <v>0</v>
      </c>
      <c r="R543" s="149">
        <v>0</v>
      </c>
      <c r="S543" s="149">
        <v>0</v>
      </c>
      <c r="T543" s="149">
        <v>0</v>
      </c>
      <c r="U543" s="149">
        <v>0</v>
      </c>
      <c r="V543" s="149">
        <v>0</v>
      </c>
      <c r="W543" s="149">
        <v>0</v>
      </c>
      <c r="X543" s="149">
        <v>0.1</v>
      </c>
      <c r="Y543" s="149">
        <v>0.1</v>
      </c>
      <c r="Z543" s="149">
        <v>0.1</v>
      </c>
      <c r="AA543" s="149">
        <v>0.1</v>
      </c>
      <c r="AB543" s="149">
        <v>0.1</v>
      </c>
      <c r="AC543" s="149">
        <v>0.1</v>
      </c>
      <c r="AD543" s="149">
        <v>0.1</v>
      </c>
      <c r="AE543" s="149">
        <v>0.1</v>
      </c>
      <c r="AF543" s="149">
        <v>0.1</v>
      </c>
      <c r="AG543" s="149">
        <v>0.1</v>
      </c>
      <c r="AH543" s="149">
        <v>0.1</v>
      </c>
      <c r="AI543" s="149">
        <v>0.1</v>
      </c>
      <c r="AJ543" s="149">
        <v>0.1</v>
      </c>
      <c r="AK543" s="149">
        <v>0.1</v>
      </c>
      <c r="AL543" s="149">
        <v>0.1</v>
      </c>
      <c r="AM543" s="149">
        <v>0.1</v>
      </c>
      <c r="AN543" s="149">
        <v>0.1</v>
      </c>
      <c r="AO543" s="149">
        <v>0.1</v>
      </c>
      <c r="AP543" s="149">
        <v>0.1</v>
      </c>
      <c r="AQ543" s="149">
        <v>0.1</v>
      </c>
      <c r="AR543" s="149">
        <v>0.1</v>
      </c>
      <c r="AS543" s="149">
        <v>0.1</v>
      </c>
      <c r="AT543" s="149">
        <v>0.1</v>
      </c>
      <c r="AU543" s="149">
        <v>0.1</v>
      </c>
      <c r="AV543" s="149">
        <v>0.1</v>
      </c>
      <c r="AW543" s="149">
        <v>0.1</v>
      </c>
      <c r="AX543" s="149">
        <v>0.1</v>
      </c>
      <c r="AY543" s="149">
        <v>0.1</v>
      </c>
      <c r="AZ543" s="149">
        <v>0.1</v>
      </c>
      <c r="BA543" s="149">
        <v>0.1</v>
      </c>
      <c r="BB543" s="149">
        <v>0.1</v>
      </c>
      <c r="BC543" s="149">
        <v>0.1</v>
      </c>
      <c r="BD543" s="149">
        <v>0.1</v>
      </c>
      <c r="BE543" s="149">
        <v>0.1</v>
      </c>
      <c r="BF543" s="149">
        <v>0.1</v>
      </c>
      <c r="BG543" s="149">
        <v>0.1</v>
      </c>
      <c r="BH543" s="149">
        <v>0.1</v>
      </c>
      <c r="BI543" s="149">
        <v>0.1</v>
      </c>
      <c r="BJ543" s="149">
        <v>0.1</v>
      </c>
      <c r="BK543" s="149">
        <v>0.1</v>
      </c>
      <c r="BL543" s="149">
        <v>0.1</v>
      </c>
      <c r="BM543" s="149">
        <v>0.1</v>
      </c>
      <c r="BN543" s="149">
        <v>0.1</v>
      </c>
      <c r="BO543" s="149">
        <v>0.1</v>
      </c>
      <c r="BP543" s="149">
        <v>0.1</v>
      </c>
      <c r="BQ543" s="149">
        <v>0.1</v>
      </c>
      <c r="BR543" s="149">
        <v>0.1</v>
      </c>
      <c r="BS543" s="149">
        <v>0.1</v>
      </c>
      <c r="BT543" s="149">
        <v>0.1</v>
      </c>
      <c r="BU543" s="149"/>
      <c r="BV543" s="149"/>
      <c r="BW543" s="149"/>
      <c r="BX543" s="149"/>
      <c r="BY543" s="149"/>
      <c r="BZ543" s="149"/>
      <c r="CA543" s="149"/>
      <c r="CB543" s="149"/>
      <c r="CC543" s="149"/>
      <c r="CD543" s="149"/>
      <c r="CE543" s="149"/>
      <c r="CF543" s="149"/>
      <c r="CG543" s="149"/>
      <c r="CH543" s="149"/>
      <c r="CI543" s="149"/>
      <c r="CJ543" s="149"/>
      <c r="CK543" s="149"/>
      <c r="CL543" s="149"/>
      <c r="CM543" s="149"/>
      <c r="CN543" s="149"/>
      <c r="CO543" s="149"/>
      <c r="CP543" s="149"/>
      <c r="CQ543" s="149"/>
      <c r="CR543" s="149"/>
      <c r="CS543" s="150" t="s">
        <v>4</v>
      </c>
      <c r="CT543" s="151"/>
      <c r="CW543" s="68"/>
      <c r="CX543" s="152"/>
    </row>
    <row r="544" spans="1:102">
      <c r="A544" s="293" t="s">
        <v>8334</v>
      </c>
      <c r="B544" s="146" t="s">
        <v>17</v>
      </c>
      <c r="C544" s="147" t="str">
        <f>+_xlfn.XLOOKUP(B544,'R4'!B:B,'R4'!C:C)</f>
        <v>DOZER OPERATÖRÜ</v>
      </c>
      <c r="D544" s="147"/>
      <c r="E544" s="150" t="s">
        <v>5150</v>
      </c>
      <c r="F544" s="150" t="s">
        <v>38</v>
      </c>
      <c r="G544" s="150" t="s">
        <v>35</v>
      </c>
      <c r="H544" s="150" t="s">
        <v>8271</v>
      </c>
      <c r="I544" s="156"/>
      <c r="J544" s="148">
        <v>0</v>
      </c>
      <c r="K544" s="149">
        <v>0</v>
      </c>
      <c r="L544" s="149">
        <v>0</v>
      </c>
      <c r="M544" s="149">
        <v>0</v>
      </c>
      <c r="N544" s="149">
        <v>0</v>
      </c>
      <c r="O544" s="149">
        <v>0</v>
      </c>
      <c r="P544" s="149">
        <v>0</v>
      </c>
      <c r="Q544" s="149">
        <v>0</v>
      </c>
      <c r="R544" s="149">
        <v>0</v>
      </c>
      <c r="S544" s="149">
        <v>0</v>
      </c>
      <c r="T544" s="149">
        <v>0</v>
      </c>
      <c r="U544" s="149">
        <v>0</v>
      </c>
      <c r="V544" s="149">
        <v>0</v>
      </c>
      <c r="W544" s="149">
        <v>0</v>
      </c>
      <c r="X544" s="149">
        <v>1</v>
      </c>
      <c r="Y544" s="149">
        <v>1</v>
      </c>
      <c r="Z544" s="149">
        <v>1</v>
      </c>
      <c r="AA544" s="149">
        <v>1</v>
      </c>
      <c r="AB544" s="149">
        <v>1</v>
      </c>
      <c r="AC544" s="149">
        <v>1</v>
      </c>
      <c r="AD544" s="149">
        <v>1</v>
      </c>
      <c r="AE544" s="149">
        <v>1</v>
      </c>
      <c r="AF544" s="149">
        <v>1</v>
      </c>
      <c r="AG544" s="149">
        <v>1</v>
      </c>
      <c r="AH544" s="149">
        <v>1</v>
      </c>
      <c r="AI544" s="149">
        <v>1</v>
      </c>
      <c r="AJ544" s="149">
        <v>1</v>
      </c>
      <c r="AK544" s="149">
        <v>1</v>
      </c>
      <c r="AL544" s="149">
        <v>1</v>
      </c>
      <c r="AM544" s="149">
        <v>1</v>
      </c>
      <c r="AN544" s="149">
        <v>1</v>
      </c>
      <c r="AO544" s="149">
        <v>1</v>
      </c>
      <c r="AP544" s="149">
        <v>1</v>
      </c>
      <c r="AQ544" s="149">
        <v>1</v>
      </c>
      <c r="AR544" s="149">
        <v>1</v>
      </c>
      <c r="AS544" s="149">
        <v>1</v>
      </c>
      <c r="AT544" s="149">
        <v>1</v>
      </c>
      <c r="AU544" s="149">
        <v>1</v>
      </c>
      <c r="AV544" s="149">
        <v>1</v>
      </c>
      <c r="AW544" s="149">
        <v>1</v>
      </c>
      <c r="AX544" s="149">
        <v>1</v>
      </c>
      <c r="AY544" s="149">
        <v>1</v>
      </c>
      <c r="AZ544" s="149">
        <v>1</v>
      </c>
      <c r="BA544" s="149">
        <v>1</v>
      </c>
      <c r="BB544" s="149">
        <v>1</v>
      </c>
      <c r="BC544" s="149">
        <v>1</v>
      </c>
      <c r="BD544" s="149">
        <v>1</v>
      </c>
      <c r="BE544" s="149">
        <v>1</v>
      </c>
      <c r="BF544" s="149">
        <v>1</v>
      </c>
      <c r="BG544" s="149">
        <v>1</v>
      </c>
      <c r="BH544" s="149">
        <v>1</v>
      </c>
      <c r="BI544" s="149">
        <v>1</v>
      </c>
      <c r="BJ544" s="149">
        <v>1</v>
      </c>
      <c r="BK544" s="149">
        <v>1</v>
      </c>
      <c r="BL544" s="149">
        <v>1</v>
      </c>
      <c r="BM544" s="149">
        <v>1</v>
      </c>
      <c r="BN544" s="149">
        <v>1</v>
      </c>
      <c r="BO544" s="149">
        <v>1</v>
      </c>
      <c r="BP544" s="149">
        <v>1</v>
      </c>
      <c r="BQ544" s="149">
        <v>1</v>
      </c>
      <c r="BR544" s="149">
        <v>1</v>
      </c>
      <c r="BS544" s="149">
        <v>1</v>
      </c>
      <c r="BT544" s="149">
        <v>1</v>
      </c>
      <c r="BU544" s="149"/>
      <c r="BV544" s="149"/>
      <c r="BW544" s="149"/>
      <c r="BX544" s="149"/>
      <c r="BY544" s="149"/>
      <c r="BZ544" s="149"/>
      <c r="CA544" s="149"/>
      <c r="CB544" s="149"/>
      <c r="CC544" s="149"/>
      <c r="CD544" s="149"/>
      <c r="CE544" s="149"/>
      <c r="CF544" s="149"/>
      <c r="CG544" s="149"/>
      <c r="CH544" s="149"/>
      <c r="CI544" s="149"/>
      <c r="CJ544" s="149"/>
      <c r="CK544" s="149"/>
      <c r="CL544" s="149"/>
      <c r="CM544" s="149"/>
      <c r="CN544" s="149"/>
      <c r="CO544" s="149"/>
      <c r="CP544" s="149"/>
      <c r="CQ544" s="149"/>
      <c r="CR544" s="149"/>
      <c r="CS544" s="150" t="s">
        <v>4</v>
      </c>
      <c r="CT544" s="151"/>
      <c r="CW544" s="68"/>
      <c r="CX544" s="152"/>
    </row>
    <row r="545" spans="1:102">
      <c r="A545" s="293" t="s">
        <v>8334</v>
      </c>
      <c r="B545" s="146" t="s">
        <v>17</v>
      </c>
      <c r="C545" s="147" t="str">
        <f>+_xlfn.XLOOKUP(B545,'R4'!B:B,'R4'!C:C)</f>
        <v>DOZER OPERATÖRÜ</v>
      </c>
      <c r="D545" s="147"/>
      <c r="E545" s="150" t="s">
        <v>5155</v>
      </c>
      <c r="F545" s="150" t="s">
        <v>38</v>
      </c>
      <c r="G545" s="150" t="s">
        <v>35</v>
      </c>
      <c r="H545" s="150" t="s">
        <v>8271</v>
      </c>
      <c r="I545" s="156"/>
      <c r="J545" s="148">
        <v>0</v>
      </c>
      <c r="K545" s="149">
        <v>0</v>
      </c>
      <c r="L545" s="149">
        <v>0</v>
      </c>
      <c r="M545" s="149">
        <v>0</v>
      </c>
      <c r="N545" s="149">
        <v>0</v>
      </c>
      <c r="O545" s="149">
        <v>0</v>
      </c>
      <c r="P545" s="149">
        <v>0</v>
      </c>
      <c r="Q545" s="149">
        <v>0</v>
      </c>
      <c r="R545" s="149">
        <v>0</v>
      </c>
      <c r="S545" s="149">
        <v>0</v>
      </c>
      <c r="T545" s="149">
        <v>0</v>
      </c>
      <c r="U545" s="149">
        <v>0</v>
      </c>
      <c r="V545" s="149">
        <v>0</v>
      </c>
      <c r="W545" s="149">
        <v>0</v>
      </c>
      <c r="X545" s="149">
        <v>1</v>
      </c>
      <c r="Y545" s="149">
        <v>1</v>
      </c>
      <c r="Z545" s="149">
        <v>1</v>
      </c>
      <c r="AA545" s="149">
        <v>1</v>
      </c>
      <c r="AB545" s="149">
        <v>1</v>
      </c>
      <c r="AC545" s="149">
        <v>1</v>
      </c>
      <c r="AD545" s="149">
        <v>1</v>
      </c>
      <c r="AE545" s="149">
        <v>1</v>
      </c>
      <c r="AF545" s="149">
        <v>1</v>
      </c>
      <c r="AG545" s="149">
        <v>1</v>
      </c>
      <c r="AH545" s="149">
        <v>1</v>
      </c>
      <c r="AI545" s="149">
        <v>1</v>
      </c>
      <c r="AJ545" s="149">
        <v>1</v>
      </c>
      <c r="AK545" s="149">
        <v>1</v>
      </c>
      <c r="AL545" s="149">
        <v>1</v>
      </c>
      <c r="AM545" s="149">
        <v>1</v>
      </c>
      <c r="AN545" s="149">
        <v>1</v>
      </c>
      <c r="AO545" s="149">
        <v>1</v>
      </c>
      <c r="AP545" s="149">
        <v>1</v>
      </c>
      <c r="AQ545" s="149">
        <v>1</v>
      </c>
      <c r="AR545" s="149">
        <v>1</v>
      </c>
      <c r="AS545" s="149">
        <v>1</v>
      </c>
      <c r="AT545" s="149">
        <v>1</v>
      </c>
      <c r="AU545" s="149">
        <v>1</v>
      </c>
      <c r="AV545" s="149">
        <v>1</v>
      </c>
      <c r="AW545" s="149">
        <v>1</v>
      </c>
      <c r="AX545" s="149">
        <v>1</v>
      </c>
      <c r="AY545" s="149">
        <v>1</v>
      </c>
      <c r="AZ545" s="149">
        <v>1</v>
      </c>
      <c r="BA545" s="149">
        <v>1</v>
      </c>
      <c r="BB545" s="149">
        <v>1</v>
      </c>
      <c r="BC545" s="149">
        <v>1</v>
      </c>
      <c r="BD545" s="149">
        <v>1</v>
      </c>
      <c r="BE545" s="149">
        <v>1</v>
      </c>
      <c r="BF545" s="149">
        <v>1</v>
      </c>
      <c r="BG545" s="149">
        <v>1</v>
      </c>
      <c r="BH545" s="149">
        <v>1</v>
      </c>
      <c r="BI545" s="149">
        <v>1</v>
      </c>
      <c r="BJ545" s="149">
        <v>1</v>
      </c>
      <c r="BK545" s="149">
        <v>1</v>
      </c>
      <c r="BL545" s="149">
        <v>1</v>
      </c>
      <c r="BM545" s="149">
        <v>1</v>
      </c>
      <c r="BN545" s="149">
        <v>1</v>
      </c>
      <c r="BO545" s="149">
        <v>1</v>
      </c>
      <c r="BP545" s="149">
        <v>1</v>
      </c>
      <c r="BQ545" s="149">
        <v>1</v>
      </c>
      <c r="BR545" s="149">
        <v>1</v>
      </c>
      <c r="BS545" s="149">
        <v>1</v>
      </c>
      <c r="BT545" s="149">
        <v>1</v>
      </c>
      <c r="BU545" s="149"/>
      <c r="BV545" s="149"/>
      <c r="BW545" s="149"/>
      <c r="BX545" s="149"/>
      <c r="BY545" s="149"/>
      <c r="BZ545" s="149"/>
      <c r="CA545" s="149"/>
      <c r="CB545" s="149"/>
      <c r="CC545" s="149"/>
      <c r="CD545" s="149"/>
      <c r="CE545" s="149"/>
      <c r="CF545" s="149"/>
      <c r="CG545" s="149"/>
      <c r="CH545" s="149"/>
      <c r="CI545" s="149"/>
      <c r="CJ545" s="149"/>
      <c r="CK545" s="149"/>
      <c r="CL545" s="149"/>
      <c r="CM545" s="149"/>
      <c r="CN545" s="149"/>
      <c r="CO545" s="149"/>
      <c r="CP545" s="149"/>
      <c r="CQ545" s="149"/>
      <c r="CR545" s="149"/>
      <c r="CS545" s="150" t="s">
        <v>4</v>
      </c>
      <c r="CT545" s="151"/>
      <c r="CW545" s="68"/>
      <c r="CX545" s="152"/>
    </row>
    <row r="546" spans="1:102">
      <c r="A546" s="289" t="s">
        <v>8334</v>
      </c>
      <c r="B546" s="146" t="s">
        <v>19</v>
      </c>
      <c r="C546" s="147" t="str">
        <f>+_xlfn.XLOOKUP(B546,'R4'!B:B,'R4'!C:C)</f>
        <v>LODER OPERATÖRÜ</v>
      </c>
      <c r="D546" s="147"/>
      <c r="E546" s="150" t="s">
        <v>2</v>
      </c>
      <c r="F546" s="150" t="s">
        <v>38</v>
      </c>
      <c r="G546" s="150" t="s">
        <v>35</v>
      </c>
      <c r="H546" s="150" t="s">
        <v>8271</v>
      </c>
      <c r="I546" s="156"/>
      <c r="J546" s="148">
        <v>0</v>
      </c>
      <c r="K546" s="149">
        <v>0</v>
      </c>
      <c r="L546" s="149">
        <v>0</v>
      </c>
      <c r="M546" s="149">
        <v>0</v>
      </c>
      <c r="N546" s="149">
        <v>0</v>
      </c>
      <c r="O546" s="149">
        <v>0</v>
      </c>
      <c r="P546" s="149">
        <v>0</v>
      </c>
      <c r="Q546" s="149">
        <v>1</v>
      </c>
      <c r="R546" s="149">
        <v>4</v>
      </c>
      <c r="S546" s="149">
        <v>10</v>
      </c>
      <c r="T546" s="149">
        <v>14.999999999999998</v>
      </c>
      <c r="U546" s="149">
        <v>14.999999999999998</v>
      </c>
      <c r="V546" s="149">
        <v>14.999999999999998</v>
      </c>
      <c r="W546" s="149">
        <v>14.999999999999998</v>
      </c>
      <c r="X546" s="149">
        <v>19</v>
      </c>
      <c r="Y546" s="149">
        <v>19</v>
      </c>
      <c r="Z546" s="149">
        <v>19</v>
      </c>
      <c r="AA546" s="149">
        <v>19</v>
      </c>
      <c r="AB546" s="149">
        <v>19</v>
      </c>
      <c r="AC546" s="149">
        <v>19</v>
      </c>
      <c r="AD546" s="149">
        <v>19</v>
      </c>
      <c r="AE546" s="149">
        <v>19</v>
      </c>
      <c r="AF546" s="149">
        <v>19</v>
      </c>
      <c r="AG546" s="149">
        <v>19</v>
      </c>
      <c r="AH546" s="149">
        <v>19</v>
      </c>
      <c r="AI546" s="149">
        <v>19</v>
      </c>
      <c r="AJ546" s="149">
        <v>19</v>
      </c>
      <c r="AK546" s="149">
        <v>19</v>
      </c>
      <c r="AL546" s="149">
        <v>19</v>
      </c>
      <c r="AM546" s="149">
        <v>19</v>
      </c>
      <c r="AN546" s="149">
        <v>19</v>
      </c>
      <c r="AO546" s="149">
        <v>19</v>
      </c>
      <c r="AP546" s="149">
        <v>19</v>
      </c>
      <c r="AQ546" s="149">
        <v>19</v>
      </c>
      <c r="AR546" s="149">
        <v>19</v>
      </c>
      <c r="AS546" s="149">
        <v>19</v>
      </c>
      <c r="AT546" s="149">
        <v>19</v>
      </c>
      <c r="AU546" s="149">
        <v>19</v>
      </c>
      <c r="AV546" s="149">
        <v>19</v>
      </c>
      <c r="AW546" s="149">
        <v>19</v>
      </c>
      <c r="AX546" s="149">
        <v>19</v>
      </c>
      <c r="AY546" s="149">
        <v>19</v>
      </c>
      <c r="AZ546" s="149">
        <v>19</v>
      </c>
      <c r="BA546" s="149">
        <v>19</v>
      </c>
      <c r="BB546" s="149">
        <v>19</v>
      </c>
      <c r="BC546" s="149">
        <v>19</v>
      </c>
      <c r="BD546" s="149">
        <v>19</v>
      </c>
      <c r="BE546" s="149">
        <v>19</v>
      </c>
      <c r="BF546" s="149">
        <v>19</v>
      </c>
      <c r="BG546" s="149">
        <v>19</v>
      </c>
      <c r="BH546" s="149">
        <v>19</v>
      </c>
      <c r="BI546" s="149">
        <v>19</v>
      </c>
      <c r="BJ546" s="149">
        <v>19</v>
      </c>
      <c r="BK546" s="149">
        <v>19</v>
      </c>
      <c r="BL546" s="149">
        <v>19</v>
      </c>
      <c r="BM546" s="149">
        <v>19</v>
      </c>
      <c r="BN546" s="149">
        <v>19</v>
      </c>
      <c r="BO546" s="149">
        <v>19</v>
      </c>
      <c r="BP546" s="149">
        <v>19</v>
      </c>
      <c r="BQ546" s="149">
        <v>19</v>
      </c>
      <c r="BR546" s="149">
        <v>19</v>
      </c>
      <c r="BS546" s="149">
        <v>19</v>
      </c>
      <c r="BT546" s="149">
        <v>19</v>
      </c>
      <c r="BU546" s="149"/>
      <c r="BV546" s="149"/>
      <c r="BW546" s="149"/>
      <c r="BX546" s="149"/>
      <c r="BY546" s="149"/>
      <c r="BZ546" s="149"/>
      <c r="CA546" s="149"/>
      <c r="CB546" s="149"/>
      <c r="CC546" s="149"/>
      <c r="CD546" s="149"/>
      <c r="CE546" s="149"/>
      <c r="CF546" s="149"/>
      <c r="CG546" s="149"/>
      <c r="CH546" s="149"/>
      <c r="CI546" s="149"/>
      <c r="CJ546" s="149"/>
      <c r="CK546" s="149"/>
      <c r="CL546" s="149"/>
      <c r="CM546" s="149"/>
      <c r="CN546" s="149"/>
      <c r="CO546" s="149"/>
      <c r="CP546" s="149"/>
      <c r="CQ546" s="149"/>
      <c r="CR546" s="149"/>
      <c r="CS546" s="150" t="s">
        <v>9</v>
      </c>
      <c r="CT546" s="151"/>
      <c r="CW546" s="68"/>
      <c r="CX546" s="152"/>
    </row>
    <row r="547" spans="1:102">
      <c r="A547" s="293" t="s">
        <v>8334</v>
      </c>
      <c r="B547" s="146" t="s">
        <v>17</v>
      </c>
      <c r="C547" s="147" t="str">
        <f>+_xlfn.XLOOKUP(B547,'R4'!B:B,'R4'!C:C)</f>
        <v>DOZER OPERATÖRÜ</v>
      </c>
      <c r="D547" s="147"/>
      <c r="E547" s="150" t="s">
        <v>5135</v>
      </c>
      <c r="F547" s="150" t="s">
        <v>38</v>
      </c>
      <c r="G547" s="150" t="s">
        <v>35</v>
      </c>
      <c r="H547" s="150" t="s">
        <v>8271</v>
      </c>
      <c r="I547" s="156"/>
      <c r="J547" s="148">
        <v>0</v>
      </c>
      <c r="K547" s="149">
        <v>0</v>
      </c>
      <c r="L547" s="149">
        <v>0</v>
      </c>
      <c r="M547" s="149">
        <v>0</v>
      </c>
      <c r="N547" s="149">
        <v>0</v>
      </c>
      <c r="O547" s="149">
        <v>0</v>
      </c>
      <c r="P547" s="149">
        <v>0</v>
      </c>
      <c r="Q547" s="149">
        <v>0</v>
      </c>
      <c r="R547" s="149">
        <v>0</v>
      </c>
      <c r="S547" s="149">
        <v>0</v>
      </c>
      <c r="T547" s="149">
        <v>2</v>
      </c>
      <c r="U547" s="149">
        <v>2</v>
      </c>
      <c r="V547" s="149">
        <v>2</v>
      </c>
      <c r="W547" s="149">
        <v>2</v>
      </c>
      <c r="X547" s="149">
        <v>2</v>
      </c>
      <c r="Y547" s="149">
        <v>2</v>
      </c>
      <c r="Z547" s="149">
        <v>2</v>
      </c>
      <c r="AA547" s="149">
        <v>2</v>
      </c>
      <c r="AB547" s="149">
        <v>2</v>
      </c>
      <c r="AC547" s="149">
        <v>2</v>
      </c>
      <c r="AD547" s="149">
        <v>2</v>
      </c>
      <c r="AE547" s="149">
        <v>2</v>
      </c>
      <c r="AF547" s="149">
        <v>2</v>
      </c>
      <c r="AG547" s="149">
        <v>2</v>
      </c>
      <c r="AH547" s="149">
        <v>2</v>
      </c>
      <c r="AI547" s="149">
        <v>2</v>
      </c>
      <c r="AJ547" s="149">
        <v>2</v>
      </c>
      <c r="AK547" s="149">
        <v>2</v>
      </c>
      <c r="AL547" s="149">
        <v>2</v>
      </c>
      <c r="AM547" s="149">
        <v>2</v>
      </c>
      <c r="AN547" s="149">
        <v>2</v>
      </c>
      <c r="AO547" s="149">
        <v>2</v>
      </c>
      <c r="AP547" s="149">
        <v>2</v>
      </c>
      <c r="AQ547" s="149">
        <v>2</v>
      </c>
      <c r="AR547" s="149">
        <v>2</v>
      </c>
      <c r="AS547" s="149">
        <v>2</v>
      </c>
      <c r="AT547" s="149">
        <v>2</v>
      </c>
      <c r="AU547" s="149">
        <v>2</v>
      </c>
      <c r="AV547" s="149">
        <v>2</v>
      </c>
      <c r="AW547" s="149">
        <v>2</v>
      </c>
      <c r="AX547" s="149">
        <v>2</v>
      </c>
      <c r="AY547" s="149">
        <v>2</v>
      </c>
      <c r="AZ547" s="149">
        <v>2</v>
      </c>
      <c r="BA547" s="149">
        <v>2</v>
      </c>
      <c r="BB547" s="149">
        <v>2</v>
      </c>
      <c r="BC547" s="149">
        <v>2</v>
      </c>
      <c r="BD547" s="149">
        <v>2</v>
      </c>
      <c r="BE547" s="149">
        <v>2</v>
      </c>
      <c r="BF547" s="149">
        <v>2</v>
      </c>
      <c r="BG547" s="149">
        <v>2</v>
      </c>
      <c r="BH547" s="149">
        <v>2</v>
      </c>
      <c r="BI547" s="149">
        <v>2</v>
      </c>
      <c r="BJ547" s="149">
        <v>2</v>
      </c>
      <c r="BK547" s="149">
        <v>2</v>
      </c>
      <c r="BL547" s="149">
        <v>2</v>
      </c>
      <c r="BM547" s="149">
        <v>2</v>
      </c>
      <c r="BN547" s="149">
        <v>2</v>
      </c>
      <c r="BO547" s="149">
        <v>2</v>
      </c>
      <c r="BP547" s="149">
        <v>2</v>
      </c>
      <c r="BQ547" s="149">
        <v>2</v>
      </c>
      <c r="BR547" s="149">
        <v>2</v>
      </c>
      <c r="BS547" s="149">
        <v>2</v>
      </c>
      <c r="BT547" s="149">
        <v>2</v>
      </c>
      <c r="BU547" s="149"/>
      <c r="BV547" s="149"/>
      <c r="BW547" s="149"/>
      <c r="BX547" s="149"/>
      <c r="BY547" s="149"/>
      <c r="BZ547" s="149"/>
      <c r="CA547" s="149"/>
      <c r="CB547" s="149"/>
      <c r="CC547" s="149"/>
      <c r="CD547" s="149"/>
      <c r="CE547" s="149"/>
      <c r="CF547" s="149"/>
      <c r="CG547" s="149"/>
      <c r="CH547" s="149"/>
      <c r="CI547" s="149"/>
      <c r="CJ547" s="149"/>
      <c r="CK547" s="149"/>
      <c r="CL547" s="149"/>
      <c r="CM547" s="149"/>
      <c r="CN547" s="149"/>
      <c r="CO547" s="149"/>
      <c r="CP547" s="149"/>
      <c r="CQ547" s="149"/>
      <c r="CR547" s="149"/>
      <c r="CS547" s="150" t="s">
        <v>4</v>
      </c>
      <c r="CT547" s="151"/>
      <c r="CW547" s="68"/>
      <c r="CX547" s="152"/>
    </row>
    <row r="548" spans="1:102">
      <c r="A548" s="289" t="s">
        <v>8334</v>
      </c>
      <c r="B548" s="146" t="s">
        <v>19</v>
      </c>
      <c r="C548" s="147" t="str">
        <f>+_xlfn.XLOOKUP(B548,'R4'!B:B,'R4'!C:C)</f>
        <v>LODER OPERATÖRÜ</v>
      </c>
      <c r="D548" s="147"/>
      <c r="E548" s="150" t="s">
        <v>5135</v>
      </c>
      <c r="F548" s="150" t="s">
        <v>38</v>
      </c>
      <c r="G548" s="150" t="s">
        <v>35</v>
      </c>
      <c r="H548" s="150" t="s">
        <v>8271</v>
      </c>
      <c r="I548" s="156"/>
      <c r="J548" s="148">
        <v>0</v>
      </c>
      <c r="K548" s="149">
        <v>0</v>
      </c>
      <c r="L548" s="149">
        <v>0</v>
      </c>
      <c r="M548" s="149">
        <v>0</v>
      </c>
      <c r="N548" s="149">
        <v>0</v>
      </c>
      <c r="O548" s="149">
        <v>0</v>
      </c>
      <c r="P548" s="149">
        <v>0</v>
      </c>
      <c r="Q548" s="149">
        <v>0</v>
      </c>
      <c r="R548" s="149">
        <v>0</v>
      </c>
      <c r="S548" s="149">
        <v>4</v>
      </c>
      <c r="T548" s="149">
        <v>7</v>
      </c>
      <c r="U548" s="149">
        <v>7</v>
      </c>
      <c r="V548" s="149">
        <v>7</v>
      </c>
      <c r="W548" s="149">
        <v>7</v>
      </c>
      <c r="X548" s="149">
        <v>12</v>
      </c>
      <c r="Y548" s="149">
        <v>12</v>
      </c>
      <c r="Z548" s="149">
        <v>12</v>
      </c>
      <c r="AA548" s="149">
        <v>12</v>
      </c>
      <c r="AB548" s="149">
        <v>12</v>
      </c>
      <c r="AC548" s="149">
        <v>12</v>
      </c>
      <c r="AD548" s="149">
        <v>12</v>
      </c>
      <c r="AE548" s="149">
        <v>12</v>
      </c>
      <c r="AF548" s="149">
        <v>12</v>
      </c>
      <c r="AG548" s="149">
        <v>12</v>
      </c>
      <c r="AH548" s="149">
        <v>12</v>
      </c>
      <c r="AI548" s="149">
        <v>12</v>
      </c>
      <c r="AJ548" s="149">
        <v>12</v>
      </c>
      <c r="AK548" s="149">
        <v>12</v>
      </c>
      <c r="AL548" s="149">
        <v>12</v>
      </c>
      <c r="AM548" s="149">
        <v>12</v>
      </c>
      <c r="AN548" s="149">
        <v>12</v>
      </c>
      <c r="AO548" s="149">
        <v>12</v>
      </c>
      <c r="AP548" s="149">
        <v>12</v>
      </c>
      <c r="AQ548" s="149">
        <v>12</v>
      </c>
      <c r="AR548" s="149">
        <v>12</v>
      </c>
      <c r="AS548" s="149">
        <v>12</v>
      </c>
      <c r="AT548" s="149">
        <v>12</v>
      </c>
      <c r="AU548" s="149">
        <v>12</v>
      </c>
      <c r="AV548" s="149">
        <v>12</v>
      </c>
      <c r="AW548" s="149">
        <v>12</v>
      </c>
      <c r="AX548" s="149">
        <v>12</v>
      </c>
      <c r="AY548" s="149">
        <v>12</v>
      </c>
      <c r="AZ548" s="149">
        <v>12</v>
      </c>
      <c r="BA548" s="149">
        <v>12</v>
      </c>
      <c r="BB548" s="149">
        <v>12</v>
      </c>
      <c r="BC548" s="149">
        <v>12</v>
      </c>
      <c r="BD548" s="149">
        <v>12</v>
      </c>
      <c r="BE548" s="149">
        <v>12</v>
      </c>
      <c r="BF548" s="149">
        <v>12</v>
      </c>
      <c r="BG548" s="149">
        <v>12</v>
      </c>
      <c r="BH548" s="149">
        <v>12</v>
      </c>
      <c r="BI548" s="149">
        <v>12</v>
      </c>
      <c r="BJ548" s="149">
        <v>12</v>
      </c>
      <c r="BK548" s="149">
        <v>12</v>
      </c>
      <c r="BL548" s="149">
        <v>12</v>
      </c>
      <c r="BM548" s="149">
        <v>12</v>
      </c>
      <c r="BN548" s="149">
        <v>12</v>
      </c>
      <c r="BO548" s="149">
        <v>12</v>
      </c>
      <c r="BP548" s="149">
        <v>12</v>
      </c>
      <c r="BQ548" s="149">
        <v>12</v>
      </c>
      <c r="BR548" s="149">
        <v>12</v>
      </c>
      <c r="BS548" s="149">
        <v>12</v>
      </c>
      <c r="BT548" s="149">
        <v>12</v>
      </c>
      <c r="BU548" s="149"/>
      <c r="BV548" s="149"/>
      <c r="BW548" s="149"/>
      <c r="BX548" s="149"/>
      <c r="BY548" s="149"/>
      <c r="BZ548" s="149"/>
      <c r="CA548" s="149"/>
      <c r="CB548" s="149"/>
      <c r="CC548" s="149"/>
      <c r="CD548" s="149"/>
      <c r="CE548" s="149"/>
      <c r="CF548" s="149"/>
      <c r="CG548" s="149"/>
      <c r="CH548" s="149"/>
      <c r="CI548" s="149"/>
      <c r="CJ548" s="149"/>
      <c r="CK548" s="149"/>
      <c r="CL548" s="149"/>
      <c r="CM548" s="149"/>
      <c r="CN548" s="149"/>
      <c r="CO548" s="149"/>
      <c r="CP548" s="149"/>
      <c r="CQ548" s="149"/>
      <c r="CR548" s="149"/>
      <c r="CS548" s="150" t="s">
        <v>9</v>
      </c>
      <c r="CT548" s="151"/>
      <c r="CW548" s="68"/>
      <c r="CX548" s="152"/>
    </row>
    <row r="549" spans="1:102" s="300" customFormat="1">
      <c r="A549" s="289" t="s">
        <v>8334</v>
      </c>
      <c r="B549" s="290" t="s">
        <v>1362</v>
      </c>
      <c r="C549" s="294" t="str">
        <f>+_xlfn.XLOOKUP(B549,'R4'!B:B,'R4'!C:C)</f>
        <v>YÜKLEYİCİ OPERATÖRÜ</v>
      </c>
      <c r="D549" s="294"/>
      <c r="E549" s="295" t="s">
        <v>5163</v>
      </c>
      <c r="F549" s="295" t="s">
        <v>38</v>
      </c>
      <c r="G549" s="295" t="s">
        <v>35</v>
      </c>
      <c r="H549" s="295" t="s">
        <v>8271</v>
      </c>
      <c r="I549" s="296"/>
      <c r="J549" s="297">
        <v>0</v>
      </c>
      <c r="K549" s="298">
        <v>0</v>
      </c>
      <c r="L549" s="298">
        <v>0</v>
      </c>
      <c r="M549" s="298">
        <v>0</v>
      </c>
      <c r="N549" s="298">
        <v>0</v>
      </c>
      <c r="O549" s="298">
        <v>1</v>
      </c>
      <c r="P549" s="298">
        <v>1</v>
      </c>
      <c r="Q549" s="298">
        <v>1</v>
      </c>
      <c r="R549" s="298">
        <v>1</v>
      </c>
      <c r="S549" s="298">
        <v>1</v>
      </c>
      <c r="T549" s="298">
        <v>1</v>
      </c>
      <c r="U549" s="298">
        <v>1</v>
      </c>
      <c r="V549" s="298">
        <v>1</v>
      </c>
      <c r="W549" s="298">
        <v>1</v>
      </c>
      <c r="X549" s="298">
        <v>1</v>
      </c>
      <c r="Y549" s="298">
        <v>3</v>
      </c>
      <c r="Z549" s="298">
        <v>3</v>
      </c>
      <c r="AA549" s="298">
        <v>3</v>
      </c>
      <c r="AB549" s="298">
        <v>3</v>
      </c>
      <c r="AC549" s="298">
        <v>3</v>
      </c>
      <c r="AD549" s="298">
        <v>3</v>
      </c>
      <c r="AE549" s="298">
        <v>3</v>
      </c>
      <c r="AF549" s="298">
        <v>3</v>
      </c>
      <c r="AG549" s="298">
        <v>3</v>
      </c>
      <c r="AH549" s="298">
        <v>3</v>
      </c>
      <c r="AI549" s="298">
        <v>3</v>
      </c>
      <c r="AJ549" s="298">
        <v>3</v>
      </c>
      <c r="AK549" s="298">
        <v>3</v>
      </c>
      <c r="AL549" s="298">
        <v>3</v>
      </c>
      <c r="AM549" s="298">
        <v>3</v>
      </c>
      <c r="AN549" s="298">
        <v>3</v>
      </c>
      <c r="AO549" s="298">
        <v>3</v>
      </c>
      <c r="AP549" s="298">
        <v>3</v>
      </c>
      <c r="AQ549" s="298">
        <v>3</v>
      </c>
      <c r="AR549" s="298">
        <v>3</v>
      </c>
      <c r="AS549" s="298">
        <v>3</v>
      </c>
      <c r="AT549" s="298">
        <v>3</v>
      </c>
      <c r="AU549" s="298">
        <v>3</v>
      </c>
      <c r="AV549" s="298">
        <v>3</v>
      </c>
      <c r="AW549" s="298">
        <v>3</v>
      </c>
      <c r="AX549" s="298">
        <v>3</v>
      </c>
      <c r="AY549" s="298">
        <v>3</v>
      </c>
      <c r="AZ549" s="298">
        <v>3</v>
      </c>
      <c r="BA549" s="298">
        <v>3</v>
      </c>
      <c r="BB549" s="298">
        <v>3</v>
      </c>
      <c r="BC549" s="298">
        <v>3</v>
      </c>
      <c r="BD549" s="298">
        <v>3</v>
      </c>
      <c r="BE549" s="298">
        <v>3</v>
      </c>
      <c r="BF549" s="298">
        <v>3</v>
      </c>
      <c r="BG549" s="298">
        <v>3</v>
      </c>
      <c r="BH549" s="298">
        <v>3</v>
      </c>
      <c r="BI549" s="298">
        <v>3</v>
      </c>
      <c r="BJ549" s="298">
        <v>3</v>
      </c>
      <c r="BK549" s="298">
        <v>3</v>
      </c>
      <c r="BL549" s="298">
        <v>3</v>
      </c>
      <c r="BM549" s="298">
        <v>3</v>
      </c>
      <c r="BN549" s="298">
        <v>3</v>
      </c>
      <c r="BO549" s="298">
        <v>3</v>
      </c>
      <c r="BP549" s="298">
        <v>3</v>
      </c>
      <c r="BQ549" s="298">
        <v>3</v>
      </c>
      <c r="BR549" s="298">
        <v>3</v>
      </c>
      <c r="BS549" s="298">
        <v>3</v>
      </c>
      <c r="BT549" s="298">
        <v>3</v>
      </c>
      <c r="BU549" s="298"/>
      <c r="BV549" s="298"/>
      <c r="BW549" s="298"/>
      <c r="BX549" s="298"/>
      <c r="BY549" s="298"/>
      <c r="BZ549" s="298"/>
      <c r="CA549" s="298"/>
      <c r="CB549" s="298"/>
      <c r="CC549" s="298"/>
      <c r="CD549" s="298"/>
      <c r="CE549" s="298"/>
      <c r="CF549" s="298"/>
      <c r="CG549" s="298"/>
      <c r="CH549" s="298"/>
      <c r="CI549" s="298"/>
      <c r="CJ549" s="298"/>
      <c r="CK549" s="298"/>
      <c r="CL549" s="298"/>
      <c r="CM549" s="298"/>
      <c r="CN549" s="298"/>
      <c r="CO549" s="298"/>
      <c r="CP549" s="298"/>
      <c r="CQ549" s="298"/>
      <c r="CR549" s="298"/>
      <c r="CS549" s="295" t="s">
        <v>1193</v>
      </c>
      <c r="CT549" s="299"/>
      <c r="CW549" s="301"/>
      <c r="CX549" s="302"/>
    </row>
    <row r="550" spans="1:102">
      <c r="A550" s="289" t="s">
        <v>8334</v>
      </c>
      <c r="B550" s="146" t="s">
        <v>19</v>
      </c>
      <c r="C550" s="147" t="str">
        <f>+_xlfn.XLOOKUP(B550,'R4'!B:B,'R4'!C:C)</f>
        <v>LODER OPERATÖRÜ</v>
      </c>
      <c r="D550" s="147"/>
      <c r="E550" s="150" t="s">
        <v>5163</v>
      </c>
      <c r="F550" s="150" t="s">
        <v>38</v>
      </c>
      <c r="G550" s="150" t="s">
        <v>35</v>
      </c>
      <c r="H550" s="150" t="s">
        <v>8271</v>
      </c>
      <c r="I550" s="156"/>
      <c r="J550" s="148">
        <v>0</v>
      </c>
      <c r="K550" s="149">
        <v>0</v>
      </c>
      <c r="L550" s="149">
        <v>0</v>
      </c>
      <c r="M550" s="149">
        <v>0</v>
      </c>
      <c r="N550" s="149">
        <v>0</v>
      </c>
      <c r="O550" s="149">
        <v>1</v>
      </c>
      <c r="P550" s="149">
        <v>1</v>
      </c>
      <c r="Q550" s="149">
        <v>1</v>
      </c>
      <c r="R550" s="149">
        <v>1</v>
      </c>
      <c r="S550" s="149">
        <v>1</v>
      </c>
      <c r="T550" s="149">
        <v>1</v>
      </c>
      <c r="U550" s="149">
        <v>1</v>
      </c>
      <c r="V550" s="149">
        <v>1</v>
      </c>
      <c r="W550" s="149">
        <v>1</v>
      </c>
      <c r="X550" s="149">
        <v>5</v>
      </c>
      <c r="Y550" s="149">
        <v>5</v>
      </c>
      <c r="Z550" s="149">
        <v>5</v>
      </c>
      <c r="AA550" s="149">
        <v>5</v>
      </c>
      <c r="AB550" s="149">
        <v>5</v>
      </c>
      <c r="AC550" s="149">
        <v>5</v>
      </c>
      <c r="AD550" s="149">
        <v>5</v>
      </c>
      <c r="AE550" s="149">
        <v>5</v>
      </c>
      <c r="AF550" s="149">
        <v>5</v>
      </c>
      <c r="AG550" s="149">
        <v>5</v>
      </c>
      <c r="AH550" s="149">
        <v>5</v>
      </c>
      <c r="AI550" s="149">
        <v>5</v>
      </c>
      <c r="AJ550" s="149">
        <v>5</v>
      </c>
      <c r="AK550" s="149">
        <v>5</v>
      </c>
      <c r="AL550" s="149">
        <v>5</v>
      </c>
      <c r="AM550" s="149">
        <v>5</v>
      </c>
      <c r="AN550" s="149">
        <v>5</v>
      </c>
      <c r="AO550" s="149">
        <v>5</v>
      </c>
      <c r="AP550" s="149">
        <v>5</v>
      </c>
      <c r="AQ550" s="149">
        <v>5</v>
      </c>
      <c r="AR550" s="149">
        <v>5</v>
      </c>
      <c r="AS550" s="149">
        <v>5</v>
      </c>
      <c r="AT550" s="149">
        <v>5</v>
      </c>
      <c r="AU550" s="149">
        <v>5</v>
      </c>
      <c r="AV550" s="149">
        <v>5</v>
      </c>
      <c r="AW550" s="149">
        <v>5</v>
      </c>
      <c r="AX550" s="149">
        <v>5</v>
      </c>
      <c r="AY550" s="149">
        <v>5</v>
      </c>
      <c r="AZ550" s="149">
        <v>5</v>
      </c>
      <c r="BA550" s="149">
        <v>5</v>
      </c>
      <c r="BB550" s="149">
        <v>5</v>
      </c>
      <c r="BC550" s="149">
        <v>5</v>
      </c>
      <c r="BD550" s="149">
        <v>5</v>
      </c>
      <c r="BE550" s="149">
        <v>5</v>
      </c>
      <c r="BF550" s="149">
        <v>5</v>
      </c>
      <c r="BG550" s="149">
        <v>5</v>
      </c>
      <c r="BH550" s="149">
        <v>5</v>
      </c>
      <c r="BI550" s="149">
        <v>5</v>
      </c>
      <c r="BJ550" s="149">
        <v>5</v>
      </c>
      <c r="BK550" s="149">
        <v>5</v>
      </c>
      <c r="BL550" s="149">
        <v>5</v>
      </c>
      <c r="BM550" s="149">
        <v>5</v>
      </c>
      <c r="BN550" s="149">
        <v>5</v>
      </c>
      <c r="BO550" s="149">
        <v>5</v>
      </c>
      <c r="BP550" s="149">
        <v>5</v>
      </c>
      <c r="BQ550" s="149">
        <v>5</v>
      </c>
      <c r="BR550" s="149">
        <v>5</v>
      </c>
      <c r="BS550" s="149">
        <v>5</v>
      </c>
      <c r="BT550" s="149">
        <v>5</v>
      </c>
      <c r="BU550" s="149"/>
      <c r="BV550" s="149"/>
      <c r="BW550" s="149"/>
      <c r="BX550" s="149"/>
      <c r="BY550" s="149"/>
      <c r="BZ550" s="149"/>
      <c r="CA550" s="149"/>
      <c r="CB550" s="149"/>
      <c r="CC550" s="149"/>
      <c r="CD550" s="149"/>
      <c r="CE550" s="149"/>
      <c r="CF550" s="149"/>
      <c r="CG550" s="149"/>
      <c r="CH550" s="149"/>
      <c r="CI550" s="149"/>
      <c r="CJ550" s="149"/>
      <c r="CK550" s="149"/>
      <c r="CL550" s="149"/>
      <c r="CM550" s="149"/>
      <c r="CN550" s="149"/>
      <c r="CO550" s="149"/>
      <c r="CP550" s="149"/>
      <c r="CQ550" s="149"/>
      <c r="CR550" s="149"/>
      <c r="CS550" s="150" t="s">
        <v>9</v>
      </c>
      <c r="CT550" s="151"/>
      <c r="CW550" s="68"/>
      <c r="CX550" s="152"/>
    </row>
    <row r="551" spans="1:102">
      <c r="A551" s="289" t="s">
        <v>8334</v>
      </c>
      <c r="B551" s="146" t="s">
        <v>19</v>
      </c>
      <c r="C551" s="147" t="str">
        <f>+_xlfn.XLOOKUP(B551,'R4'!B:B,'R4'!C:C)</f>
        <v>LODER OPERATÖRÜ</v>
      </c>
      <c r="D551" s="147"/>
      <c r="E551" s="150" t="s">
        <v>5175</v>
      </c>
      <c r="F551" s="150" t="s">
        <v>38</v>
      </c>
      <c r="G551" s="150" t="s">
        <v>35</v>
      </c>
      <c r="H551" s="150" t="s">
        <v>8271</v>
      </c>
      <c r="I551" s="156"/>
      <c r="J551" s="148">
        <v>0</v>
      </c>
      <c r="K551" s="149">
        <v>0</v>
      </c>
      <c r="L551" s="149">
        <v>0</v>
      </c>
      <c r="M551" s="149">
        <v>0</v>
      </c>
      <c r="N551" s="149">
        <v>0</v>
      </c>
      <c r="O551" s="149">
        <v>0</v>
      </c>
      <c r="P551" s="149">
        <v>0</v>
      </c>
      <c r="Q551" s="149">
        <v>1</v>
      </c>
      <c r="R551" s="149">
        <v>1</v>
      </c>
      <c r="S551" s="149">
        <v>1</v>
      </c>
      <c r="T551" s="149">
        <v>1</v>
      </c>
      <c r="U551" s="149">
        <v>1</v>
      </c>
      <c r="V551" s="149">
        <v>1</v>
      </c>
      <c r="W551" s="149">
        <v>1</v>
      </c>
      <c r="X551" s="149">
        <v>1</v>
      </c>
      <c r="Y551" s="149">
        <v>1</v>
      </c>
      <c r="Z551" s="149">
        <v>1</v>
      </c>
      <c r="AA551" s="149">
        <v>1</v>
      </c>
      <c r="AB551" s="149">
        <v>1</v>
      </c>
      <c r="AC551" s="149">
        <v>1</v>
      </c>
      <c r="AD551" s="149">
        <v>1</v>
      </c>
      <c r="AE551" s="149">
        <v>1</v>
      </c>
      <c r="AF551" s="149">
        <v>1</v>
      </c>
      <c r="AG551" s="149">
        <v>1</v>
      </c>
      <c r="AH551" s="149">
        <v>1</v>
      </c>
      <c r="AI551" s="149">
        <v>1</v>
      </c>
      <c r="AJ551" s="149">
        <v>1</v>
      </c>
      <c r="AK551" s="149">
        <v>1</v>
      </c>
      <c r="AL551" s="149">
        <v>1</v>
      </c>
      <c r="AM551" s="149">
        <v>1</v>
      </c>
      <c r="AN551" s="149">
        <v>1</v>
      </c>
      <c r="AO551" s="149">
        <v>1</v>
      </c>
      <c r="AP551" s="149">
        <v>1</v>
      </c>
      <c r="AQ551" s="149">
        <v>1</v>
      </c>
      <c r="AR551" s="149">
        <v>1</v>
      </c>
      <c r="AS551" s="149">
        <v>1</v>
      </c>
      <c r="AT551" s="149">
        <v>1</v>
      </c>
      <c r="AU551" s="149">
        <v>1</v>
      </c>
      <c r="AV551" s="149">
        <v>1</v>
      </c>
      <c r="AW551" s="149">
        <v>1</v>
      </c>
      <c r="AX551" s="149">
        <v>1</v>
      </c>
      <c r="AY551" s="149">
        <v>1</v>
      </c>
      <c r="AZ551" s="149">
        <v>1</v>
      </c>
      <c r="BA551" s="149">
        <v>1</v>
      </c>
      <c r="BB551" s="149">
        <v>1</v>
      </c>
      <c r="BC551" s="149">
        <v>1</v>
      </c>
      <c r="BD551" s="149">
        <v>1</v>
      </c>
      <c r="BE551" s="149">
        <v>1</v>
      </c>
      <c r="BF551" s="149">
        <v>1</v>
      </c>
      <c r="BG551" s="149">
        <v>1</v>
      </c>
      <c r="BH551" s="149">
        <v>1</v>
      </c>
      <c r="BI551" s="149">
        <v>1</v>
      </c>
      <c r="BJ551" s="149">
        <v>1</v>
      </c>
      <c r="BK551" s="149">
        <v>1</v>
      </c>
      <c r="BL551" s="149">
        <v>1</v>
      </c>
      <c r="BM551" s="149">
        <v>1</v>
      </c>
      <c r="BN551" s="149">
        <v>1</v>
      </c>
      <c r="BO551" s="149">
        <v>1</v>
      </c>
      <c r="BP551" s="149">
        <v>1</v>
      </c>
      <c r="BQ551" s="149">
        <v>1</v>
      </c>
      <c r="BR551" s="149">
        <v>1</v>
      </c>
      <c r="BS551" s="149">
        <v>1</v>
      </c>
      <c r="BT551" s="149">
        <v>1</v>
      </c>
      <c r="BU551" s="149"/>
      <c r="BV551" s="149"/>
      <c r="BW551" s="149"/>
      <c r="BX551" s="149"/>
      <c r="BY551" s="149"/>
      <c r="BZ551" s="149"/>
      <c r="CA551" s="149"/>
      <c r="CB551" s="149"/>
      <c r="CC551" s="149"/>
      <c r="CD551" s="149"/>
      <c r="CE551" s="149"/>
      <c r="CF551" s="149"/>
      <c r="CG551" s="149"/>
      <c r="CH551" s="149"/>
      <c r="CI551" s="149"/>
      <c r="CJ551" s="149"/>
      <c r="CK551" s="149"/>
      <c r="CL551" s="149"/>
      <c r="CM551" s="149"/>
      <c r="CN551" s="149"/>
      <c r="CO551" s="149"/>
      <c r="CP551" s="149"/>
      <c r="CQ551" s="149"/>
      <c r="CR551" s="149"/>
      <c r="CS551" s="150" t="s">
        <v>9</v>
      </c>
      <c r="CT551" s="151"/>
      <c r="CW551" s="68"/>
      <c r="CX551" s="152"/>
    </row>
    <row r="552" spans="1:102">
      <c r="A552" s="289" t="s">
        <v>8334</v>
      </c>
      <c r="B552" s="146" t="s">
        <v>18</v>
      </c>
      <c r="C552" s="147" t="str">
        <f>+_xlfn.XLOOKUP(B552,'R4'!B:B,'R4'!C:C)</f>
        <v>EKSKAVATÖR OPERATÖRÜ</v>
      </c>
      <c r="D552" s="147"/>
      <c r="E552" s="150" t="s">
        <v>5140</v>
      </c>
      <c r="F552" s="150" t="s">
        <v>38</v>
      </c>
      <c r="G552" s="150" t="s">
        <v>35</v>
      </c>
      <c r="H552" s="150" t="s">
        <v>8271</v>
      </c>
      <c r="I552" s="156"/>
      <c r="J552" s="148">
        <v>0</v>
      </c>
      <c r="K552" s="149">
        <v>0</v>
      </c>
      <c r="L552" s="149">
        <v>0</v>
      </c>
      <c r="M552" s="149">
        <v>0</v>
      </c>
      <c r="N552" s="149">
        <v>0</v>
      </c>
      <c r="O552" s="149">
        <v>1</v>
      </c>
      <c r="P552" s="149">
        <v>1</v>
      </c>
      <c r="Q552" s="149">
        <v>1</v>
      </c>
      <c r="R552" s="149">
        <v>1</v>
      </c>
      <c r="S552" s="149">
        <v>1</v>
      </c>
      <c r="T552" s="149">
        <v>1</v>
      </c>
      <c r="U552" s="149">
        <v>1</v>
      </c>
      <c r="V552" s="149">
        <v>1</v>
      </c>
      <c r="W552" s="149">
        <v>1</v>
      </c>
      <c r="X552" s="149">
        <v>1</v>
      </c>
      <c r="Y552" s="149">
        <v>1</v>
      </c>
      <c r="Z552" s="149">
        <v>1</v>
      </c>
      <c r="AA552" s="149">
        <v>1</v>
      </c>
      <c r="AB552" s="149">
        <v>1</v>
      </c>
      <c r="AC552" s="149">
        <v>1</v>
      </c>
      <c r="AD552" s="149">
        <v>1</v>
      </c>
      <c r="AE552" s="149">
        <v>1</v>
      </c>
      <c r="AF552" s="149">
        <v>1</v>
      </c>
      <c r="AG552" s="149">
        <v>1</v>
      </c>
      <c r="AH552" s="149">
        <v>1</v>
      </c>
      <c r="AI552" s="149">
        <v>1</v>
      </c>
      <c r="AJ552" s="149">
        <v>1</v>
      </c>
      <c r="AK552" s="149">
        <v>1</v>
      </c>
      <c r="AL552" s="149">
        <v>1</v>
      </c>
      <c r="AM552" s="149">
        <v>1</v>
      </c>
      <c r="AN552" s="149">
        <v>1</v>
      </c>
      <c r="AO552" s="149">
        <v>1</v>
      </c>
      <c r="AP552" s="149">
        <v>1</v>
      </c>
      <c r="AQ552" s="149">
        <v>1</v>
      </c>
      <c r="AR552" s="149">
        <v>1</v>
      </c>
      <c r="AS552" s="149">
        <v>1</v>
      </c>
      <c r="AT552" s="149">
        <v>1</v>
      </c>
      <c r="AU552" s="149">
        <v>1</v>
      </c>
      <c r="AV552" s="149">
        <v>1</v>
      </c>
      <c r="AW552" s="149">
        <v>1</v>
      </c>
      <c r="AX552" s="149">
        <v>1</v>
      </c>
      <c r="AY552" s="149">
        <v>1</v>
      </c>
      <c r="AZ552" s="149">
        <v>1</v>
      </c>
      <c r="BA552" s="149">
        <v>1</v>
      </c>
      <c r="BB552" s="149">
        <v>1</v>
      </c>
      <c r="BC552" s="149">
        <v>1</v>
      </c>
      <c r="BD552" s="149">
        <v>1</v>
      </c>
      <c r="BE552" s="149">
        <v>1</v>
      </c>
      <c r="BF552" s="149">
        <v>1</v>
      </c>
      <c r="BG552" s="149">
        <v>1</v>
      </c>
      <c r="BH552" s="149">
        <v>1</v>
      </c>
      <c r="BI552" s="149">
        <v>1</v>
      </c>
      <c r="BJ552" s="149">
        <v>1</v>
      </c>
      <c r="BK552" s="149">
        <v>1</v>
      </c>
      <c r="BL552" s="149">
        <v>1</v>
      </c>
      <c r="BM552" s="149">
        <v>1</v>
      </c>
      <c r="BN552" s="149">
        <v>1</v>
      </c>
      <c r="BO552" s="149">
        <v>1</v>
      </c>
      <c r="BP552" s="149">
        <v>1</v>
      </c>
      <c r="BQ552" s="149">
        <v>1</v>
      </c>
      <c r="BR552" s="149">
        <v>1</v>
      </c>
      <c r="BS552" s="149">
        <v>1</v>
      </c>
      <c r="BT552" s="149">
        <v>1</v>
      </c>
      <c r="BU552" s="149"/>
      <c r="BV552" s="149"/>
      <c r="BW552" s="149"/>
      <c r="BX552" s="149"/>
      <c r="BY552" s="149"/>
      <c r="BZ552" s="149"/>
      <c r="CA552" s="149"/>
      <c r="CB552" s="149"/>
      <c r="CC552" s="149"/>
      <c r="CD552" s="149"/>
      <c r="CE552" s="149"/>
      <c r="CF552" s="149"/>
      <c r="CG552" s="149"/>
      <c r="CH552" s="149"/>
      <c r="CI552" s="149"/>
      <c r="CJ552" s="149"/>
      <c r="CK552" s="149"/>
      <c r="CL552" s="149"/>
      <c r="CM552" s="149"/>
      <c r="CN552" s="149"/>
      <c r="CO552" s="149"/>
      <c r="CP552" s="149"/>
      <c r="CQ552" s="149"/>
      <c r="CR552" s="149"/>
      <c r="CS552" s="150" t="s">
        <v>314</v>
      </c>
      <c r="CT552" s="151"/>
      <c r="CW552" s="68"/>
      <c r="CX552" s="152"/>
    </row>
    <row r="553" spans="1:102">
      <c r="A553" s="289" t="s">
        <v>8334</v>
      </c>
      <c r="B553" s="146" t="s">
        <v>18</v>
      </c>
      <c r="C553" s="147" t="str">
        <f>+_xlfn.XLOOKUP(B553,'R4'!B:B,'R4'!C:C)</f>
        <v>EKSKAVATÖR OPERATÖRÜ</v>
      </c>
      <c r="D553" s="147"/>
      <c r="E553" s="150" t="s">
        <v>5163</v>
      </c>
      <c r="F553" s="150" t="s">
        <v>38</v>
      </c>
      <c r="G553" s="150" t="s">
        <v>35</v>
      </c>
      <c r="H553" s="150" t="s">
        <v>8271</v>
      </c>
      <c r="I553" s="156"/>
      <c r="J553" s="148">
        <v>0</v>
      </c>
      <c r="K553" s="149">
        <v>0</v>
      </c>
      <c r="L553" s="149">
        <v>0</v>
      </c>
      <c r="M553" s="149">
        <v>0</v>
      </c>
      <c r="N553" s="149">
        <v>0</v>
      </c>
      <c r="O553" s="149">
        <v>1</v>
      </c>
      <c r="P553" s="149">
        <v>1</v>
      </c>
      <c r="Q553" s="149">
        <v>1</v>
      </c>
      <c r="R553" s="149">
        <v>1</v>
      </c>
      <c r="S553" s="149">
        <v>4</v>
      </c>
      <c r="T553" s="149">
        <v>10</v>
      </c>
      <c r="U553" s="149">
        <v>10</v>
      </c>
      <c r="V553" s="149">
        <v>10</v>
      </c>
      <c r="W553" s="149">
        <v>10</v>
      </c>
      <c r="X553" s="149">
        <v>13</v>
      </c>
      <c r="Y553" s="149">
        <v>17</v>
      </c>
      <c r="Z553" s="149">
        <v>17</v>
      </c>
      <c r="AA553" s="149">
        <v>17</v>
      </c>
      <c r="AB553" s="149">
        <v>17</v>
      </c>
      <c r="AC553" s="149">
        <v>17</v>
      </c>
      <c r="AD553" s="149">
        <v>17</v>
      </c>
      <c r="AE553" s="149">
        <v>17</v>
      </c>
      <c r="AF553" s="149">
        <v>17</v>
      </c>
      <c r="AG553" s="149">
        <v>17</v>
      </c>
      <c r="AH553" s="149">
        <v>17</v>
      </c>
      <c r="AI553" s="149">
        <v>17</v>
      </c>
      <c r="AJ553" s="149">
        <v>17</v>
      </c>
      <c r="AK553" s="149">
        <v>17</v>
      </c>
      <c r="AL553" s="149">
        <v>17</v>
      </c>
      <c r="AM553" s="149">
        <v>17</v>
      </c>
      <c r="AN553" s="149">
        <v>17</v>
      </c>
      <c r="AO553" s="149">
        <v>17</v>
      </c>
      <c r="AP553" s="149">
        <v>17</v>
      </c>
      <c r="AQ553" s="149">
        <v>17</v>
      </c>
      <c r="AR553" s="149">
        <v>17</v>
      </c>
      <c r="AS553" s="149">
        <v>17</v>
      </c>
      <c r="AT553" s="149">
        <v>17</v>
      </c>
      <c r="AU553" s="149">
        <v>17</v>
      </c>
      <c r="AV553" s="149">
        <v>17</v>
      </c>
      <c r="AW553" s="149">
        <v>17</v>
      </c>
      <c r="AX553" s="149">
        <v>17</v>
      </c>
      <c r="AY553" s="149">
        <v>17</v>
      </c>
      <c r="AZ553" s="149">
        <v>17</v>
      </c>
      <c r="BA553" s="149">
        <v>17</v>
      </c>
      <c r="BB553" s="149">
        <v>17</v>
      </c>
      <c r="BC553" s="149">
        <v>17</v>
      </c>
      <c r="BD553" s="149">
        <v>17</v>
      </c>
      <c r="BE553" s="149">
        <v>17</v>
      </c>
      <c r="BF553" s="149">
        <v>17</v>
      </c>
      <c r="BG553" s="149">
        <v>17</v>
      </c>
      <c r="BH553" s="149">
        <v>17</v>
      </c>
      <c r="BI553" s="149">
        <v>17</v>
      </c>
      <c r="BJ553" s="149">
        <v>17</v>
      </c>
      <c r="BK553" s="149">
        <v>17</v>
      </c>
      <c r="BL553" s="149">
        <v>17</v>
      </c>
      <c r="BM553" s="149">
        <v>17</v>
      </c>
      <c r="BN553" s="149">
        <v>17</v>
      </c>
      <c r="BO553" s="149">
        <v>17</v>
      </c>
      <c r="BP553" s="149">
        <v>17</v>
      </c>
      <c r="BQ553" s="149">
        <v>17</v>
      </c>
      <c r="BR553" s="149">
        <v>17</v>
      </c>
      <c r="BS553" s="149">
        <v>17</v>
      </c>
      <c r="BT553" s="149">
        <v>17</v>
      </c>
      <c r="BU553" s="149"/>
      <c r="BV553" s="149"/>
      <c r="BW553" s="149"/>
      <c r="BX553" s="149"/>
      <c r="BY553" s="149"/>
      <c r="BZ553" s="149"/>
      <c r="CA553" s="149"/>
      <c r="CB553" s="149"/>
      <c r="CC553" s="149"/>
      <c r="CD553" s="149"/>
      <c r="CE553" s="149"/>
      <c r="CF553" s="149"/>
      <c r="CG553" s="149"/>
      <c r="CH553" s="149"/>
      <c r="CI553" s="149"/>
      <c r="CJ553" s="149"/>
      <c r="CK553" s="149"/>
      <c r="CL553" s="149"/>
      <c r="CM553" s="149"/>
      <c r="CN553" s="149"/>
      <c r="CO553" s="149"/>
      <c r="CP553" s="149"/>
      <c r="CQ553" s="149"/>
      <c r="CR553" s="149"/>
      <c r="CS553" s="150" t="s">
        <v>314</v>
      </c>
      <c r="CT553" s="151"/>
      <c r="CW553" s="68"/>
      <c r="CX553" s="152"/>
    </row>
    <row r="554" spans="1:102">
      <c r="A554" s="289" t="s">
        <v>8334</v>
      </c>
      <c r="B554" s="146" t="s">
        <v>23</v>
      </c>
      <c r="C554" s="147" t="str">
        <f>+_xlfn.XLOOKUP(B554,'R4'!B:B,'R4'!C:C)</f>
        <v>JUMBO / TAMROCK OPERATÖRÜ</v>
      </c>
      <c r="D554" s="147"/>
      <c r="E554" s="150" t="s">
        <v>5135</v>
      </c>
      <c r="F554" s="150" t="s">
        <v>38</v>
      </c>
      <c r="G554" s="150" t="s">
        <v>35</v>
      </c>
      <c r="H554" s="150" t="s">
        <v>8271</v>
      </c>
      <c r="I554" s="156"/>
      <c r="J554" s="148">
        <v>0</v>
      </c>
      <c r="K554" s="149">
        <v>0</v>
      </c>
      <c r="L554" s="149">
        <v>0</v>
      </c>
      <c r="M554" s="149">
        <v>0</v>
      </c>
      <c r="N554" s="149">
        <v>0</v>
      </c>
      <c r="O554" s="149">
        <v>0</v>
      </c>
      <c r="P554" s="149">
        <v>0</v>
      </c>
      <c r="Q554" s="149">
        <v>0</v>
      </c>
      <c r="R554" s="149">
        <v>0</v>
      </c>
      <c r="S554" s="149">
        <v>0</v>
      </c>
      <c r="T554" s="149">
        <v>1</v>
      </c>
      <c r="U554" s="149">
        <v>4</v>
      </c>
      <c r="V554" s="149">
        <v>4</v>
      </c>
      <c r="W554" s="149">
        <v>4</v>
      </c>
      <c r="X554" s="149">
        <v>4</v>
      </c>
      <c r="Y554" s="149">
        <v>4</v>
      </c>
      <c r="Z554" s="149">
        <v>4</v>
      </c>
      <c r="AA554" s="149">
        <v>4</v>
      </c>
      <c r="AB554" s="149">
        <v>4</v>
      </c>
      <c r="AC554" s="149">
        <v>4</v>
      </c>
      <c r="AD554" s="149">
        <v>4</v>
      </c>
      <c r="AE554" s="149">
        <v>4</v>
      </c>
      <c r="AF554" s="149">
        <v>4</v>
      </c>
      <c r="AG554" s="149">
        <v>4</v>
      </c>
      <c r="AH554" s="149">
        <v>4</v>
      </c>
      <c r="AI554" s="149">
        <v>4</v>
      </c>
      <c r="AJ554" s="149">
        <v>4</v>
      </c>
      <c r="AK554" s="149">
        <v>4</v>
      </c>
      <c r="AL554" s="149">
        <v>4</v>
      </c>
      <c r="AM554" s="149">
        <v>4</v>
      </c>
      <c r="AN554" s="149">
        <v>4</v>
      </c>
      <c r="AO554" s="149">
        <v>4</v>
      </c>
      <c r="AP554" s="149">
        <v>4</v>
      </c>
      <c r="AQ554" s="149">
        <v>4</v>
      </c>
      <c r="AR554" s="149">
        <v>4</v>
      </c>
      <c r="AS554" s="149">
        <v>4</v>
      </c>
      <c r="AT554" s="149">
        <v>4</v>
      </c>
      <c r="AU554" s="149">
        <v>4</v>
      </c>
      <c r="AV554" s="149">
        <v>4</v>
      </c>
      <c r="AW554" s="149">
        <v>4</v>
      </c>
      <c r="AX554" s="149">
        <v>4</v>
      </c>
      <c r="AY554" s="149">
        <v>4</v>
      </c>
      <c r="AZ554" s="149">
        <v>4</v>
      </c>
      <c r="BA554" s="149">
        <v>4</v>
      </c>
      <c r="BB554" s="149">
        <v>4</v>
      </c>
      <c r="BC554" s="149">
        <v>4</v>
      </c>
      <c r="BD554" s="149">
        <v>4</v>
      </c>
      <c r="BE554" s="149">
        <v>4</v>
      </c>
      <c r="BF554" s="149">
        <v>4</v>
      </c>
      <c r="BG554" s="149">
        <v>4</v>
      </c>
      <c r="BH554" s="149">
        <v>4</v>
      </c>
      <c r="BI554" s="149">
        <v>4</v>
      </c>
      <c r="BJ554" s="149">
        <v>4</v>
      </c>
      <c r="BK554" s="149">
        <v>4</v>
      </c>
      <c r="BL554" s="149">
        <v>4</v>
      </c>
      <c r="BM554" s="149">
        <v>4</v>
      </c>
      <c r="BN554" s="149">
        <v>4</v>
      </c>
      <c r="BO554" s="149">
        <v>4</v>
      </c>
      <c r="BP554" s="149">
        <v>4</v>
      </c>
      <c r="BQ554" s="149">
        <v>4</v>
      </c>
      <c r="BR554" s="149">
        <v>4</v>
      </c>
      <c r="BS554" s="149">
        <v>4</v>
      </c>
      <c r="BT554" s="149">
        <v>4</v>
      </c>
      <c r="BU554" s="149"/>
      <c r="BV554" s="149"/>
      <c r="BW554" s="149"/>
      <c r="BX554" s="149"/>
      <c r="BY554" s="149"/>
      <c r="BZ554" s="149"/>
      <c r="CA554" s="149"/>
      <c r="CB554" s="149"/>
      <c r="CC554" s="149"/>
      <c r="CD554" s="149"/>
      <c r="CE554" s="149"/>
      <c r="CF554" s="149"/>
      <c r="CG554" s="149"/>
      <c r="CH554" s="149"/>
      <c r="CI554" s="149"/>
      <c r="CJ554" s="149"/>
      <c r="CK554" s="149"/>
      <c r="CL554" s="149"/>
      <c r="CM554" s="149"/>
      <c r="CN554" s="149"/>
      <c r="CO554" s="149"/>
      <c r="CP554" s="149"/>
      <c r="CQ554" s="149"/>
      <c r="CR554" s="149"/>
      <c r="CS554" s="150" t="s">
        <v>1199</v>
      </c>
      <c r="CT554" s="151"/>
      <c r="CW554" s="68"/>
      <c r="CX554" s="152"/>
    </row>
    <row r="555" spans="1:102">
      <c r="A555" s="289" t="s">
        <v>8334</v>
      </c>
      <c r="B555" s="146" t="s">
        <v>23</v>
      </c>
      <c r="C555" s="147" t="str">
        <f>+_xlfn.XLOOKUP(B555,'R4'!B:B,'R4'!C:C)</f>
        <v>JUMBO / TAMROCK OPERATÖRÜ</v>
      </c>
      <c r="D555" s="147"/>
      <c r="E555" s="150" t="s">
        <v>2</v>
      </c>
      <c r="F555" s="150" t="s">
        <v>38</v>
      </c>
      <c r="G555" s="150" t="s">
        <v>35</v>
      </c>
      <c r="H555" s="150" t="s">
        <v>8271</v>
      </c>
      <c r="I555" s="156"/>
      <c r="J555" s="148">
        <v>0</v>
      </c>
      <c r="K555" s="149">
        <v>0</v>
      </c>
      <c r="L555" s="149">
        <v>0</v>
      </c>
      <c r="M555" s="149">
        <v>0</v>
      </c>
      <c r="N555" s="149">
        <v>0</v>
      </c>
      <c r="O555" s="149">
        <v>2</v>
      </c>
      <c r="P555" s="149">
        <v>2</v>
      </c>
      <c r="Q555" s="149">
        <v>5</v>
      </c>
      <c r="R555" s="149">
        <v>5</v>
      </c>
      <c r="S555" s="149">
        <v>7</v>
      </c>
      <c r="T555" s="149">
        <v>8.9</v>
      </c>
      <c r="U555" s="149">
        <v>8.9</v>
      </c>
      <c r="V555" s="149">
        <v>8.9</v>
      </c>
      <c r="W555" s="149">
        <v>8.9</v>
      </c>
      <c r="X555" s="149">
        <v>8.9</v>
      </c>
      <c r="Y555" s="149">
        <v>8.9</v>
      </c>
      <c r="Z555" s="149">
        <v>8.9</v>
      </c>
      <c r="AA555" s="149">
        <v>8.9</v>
      </c>
      <c r="AB555" s="149">
        <v>8.9</v>
      </c>
      <c r="AC555" s="149">
        <v>8.9</v>
      </c>
      <c r="AD555" s="149">
        <v>8.9</v>
      </c>
      <c r="AE555" s="149">
        <v>8.9</v>
      </c>
      <c r="AF555" s="149">
        <v>8.9</v>
      </c>
      <c r="AG555" s="149">
        <v>8.9</v>
      </c>
      <c r="AH555" s="149">
        <v>8.9</v>
      </c>
      <c r="AI555" s="149">
        <v>8.9</v>
      </c>
      <c r="AJ555" s="149">
        <v>8.9</v>
      </c>
      <c r="AK555" s="149">
        <v>8.9</v>
      </c>
      <c r="AL555" s="149">
        <v>8.9</v>
      </c>
      <c r="AM555" s="149">
        <v>8.9</v>
      </c>
      <c r="AN555" s="149">
        <v>8.9</v>
      </c>
      <c r="AO555" s="149">
        <v>8.9</v>
      </c>
      <c r="AP555" s="149">
        <v>8.9</v>
      </c>
      <c r="AQ555" s="149">
        <v>8.9</v>
      </c>
      <c r="AR555" s="149">
        <v>8.9</v>
      </c>
      <c r="AS555" s="149">
        <v>8.9</v>
      </c>
      <c r="AT555" s="149">
        <v>8.9</v>
      </c>
      <c r="AU555" s="149">
        <v>8.9</v>
      </c>
      <c r="AV555" s="149">
        <v>8.9</v>
      </c>
      <c r="AW555" s="149">
        <v>8.9</v>
      </c>
      <c r="AX555" s="149">
        <v>8.9</v>
      </c>
      <c r="AY555" s="149">
        <v>8.9</v>
      </c>
      <c r="AZ555" s="149">
        <v>8.9</v>
      </c>
      <c r="BA555" s="149">
        <v>8.9</v>
      </c>
      <c r="BB555" s="149">
        <v>8.9</v>
      </c>
      <c r="BC555" s="149">
        <v>8.9</v>
      </c>
      <c r="BD555" s="149">
        <v>8.9</v>
      </c>
      <c r="BE555" s="149">
        <v>8.9</v>
      </c>
      <c r="BF555" s="149">
        <v>8.9</v>
      </c>
      <c r="BG555" s="149">
        <v>8.9</v>
      </c>
      <c r="BH555" s="149">
        <v>8.9</v>
      </c>
      <c r="BI555" s="149">
        <v>8.9</v>
      </c>
      <c r="BJ555" s="149">
        <v>8.9</v>
      </c>
      <c r="BK555" s="149">
        <v>8.9</v>
      </c>
      <c r="BL555" s="149">
        <v>8.9</v>
      </c>
      <c r="BM555" s="149">
        <v>8.9</v>
      </c>
      <c r="BN555" s="149">
        <v>8.9</v>
      </c>
      <c r="BO555" s="149">
        <v>8.9</v>
      </c>
      <c r="BP555" s="149">
        <v>8.9</v>
      </c>
      <c r="BQ555" s="149">
        <v>8.9</v>
      </c>
      <c r="BR555" s="149">
        <v>8.9</v>
      </c>
      <c r="BS555" s="149">
        <v>8.9</v>
      </c>
      <c r="BT555" s="149">
        <v>8.9</v>
      </c>
      <c r="BU555" s="149"/>
      <c r="BV555" s="149"/>
      <c r="BW555" s="149"/>
      <c r="BX555" s="149"/>
      <c r="BY555" s="149"/>
      <c r="BZ555" s="149"/>
      <c r="CA555" s="149"/>
      <c r="CB555" s="149"/>
      <c r="CC555" s="149"/>
      <c r="CD555" s="149"/>
      <c r="CE555" s="149"/>
      <c r="CF555" s="149"/>
      <c r="CG555" s="149"/>
      <c r="CH555" s="149"/>
      <c r="CI555" s="149"/>
      <c r="CJ555" s="149"/>
      <c r="CK555" s="149"/>
      <c r="CL555" s="149"/>
      <c r="CM555" s="149"/>
      <c r="CN555" s="149"/>
      <c r="CO555" s="149"/>
      <c r="CP555" s="149"/>
      <c r="CQ555" s="149"/>
      <c r="CR555" s="149"/>
      <c r="CS555" s="150" t="s">
        <v>1199</v>
      </c>
      <c r="CT555" s="151"/>
      <c r="CW555" s="68"/>
      <c r="CX555" s="152"/>
    </row>
    <row r="556" spans="1:102">
      <c r="A556" s="289" t="s">
        <v>8334</v>
      </c>
      <c r="B556" s="146" t="s">
        <v>23</v>
      </c>
      <c r="C556" s="147" t="str">
        <f>+_xlfn.XLOOKUP(B556,'R4'!B:B,'R4'!C:C)</f>
        <v>JUMBO / TAMROCK OPERATÖRÜ</v>
      </c>
      <c r="D556" s="147"/>
      <c r="E556" s="150" t="s">
        <v>5140</v>
      </c>
      <c r="F556" s="150" t="s">
        <v>38</v>
      </c>
      <c r="G556" s="150" t="s">
        <v>35</v>
      </c>
      <c r="H556" s="150" t="s">
        <v>8271</v>
      </c>
      <c r="I556" s="156"/>
      <c r="J556" s="148">
        <v>0</v>
      </c>
      <c r="K556" s="149">
        <v>0</v>
      </c>
      <c r="L556" s="149">
        <v>0</v>
      </c>
      <c r="M556" s="149">
        <v>0</v>
      </c>
      <c r="N556" s="149">
        <v>0</v>
      </c>
      <c r="O556" s="149">
        <v>0</v>
      </c>
      <c r="P556" s="149">
        <v>0</v>
      </c>
      <c r="Q556" s="149">
        <v>0</v>
      </c>
      <c r="R556" s="149">
        <v>0</v>
      </c>
      <c r="S556" s="149">
        <v>0</v>
      </c>
      <c r="T556" s="149">
        <v>0.1</v>
      </c>
      <c r="U556" s="149">
        <v>0.1</v>
      </c>
      <c r="V556" s="149">
        <v>0.1</v>
      </c>
      <c r="W556" s="149">
        <v>0.1</v>
      </c>
      <c r="X556" s="149">
        <v>0.1</v>
      </c>
      <c r="Y556" s="149">
        <v>0.1</v>
      </c>
      <c r="Z556" s="149">
        <v>0.1</v>
      </c>
      <c r="AA556" s="149">
        <v>0.1</v>
      </c>
      <c r="AB556" s="149">
        <v>0.1</v>
      </c>
      <c r="AC556" s="149">
        <v>0.1</v>
      </c>
      <c r="AD556" s="149">
        <v>0.1</v>
      </c>
      <c r="AE556" s="149">
        <v>0.1</v>
      </c>
      <c r="AF556" s="149">
        <v>0.1</v>
      </c>
      <c r="AG556" s="149">
        <v>0.1</v>
      </c>
      <c r="AH556" s="149">
        <v>0.1</v>
      </c>
      <c r="AI556" s="149">
        <v>0.1</v>
      </c>
      <c r="AJ556" s="149">
        <v>0.1</v>
      </c>
      <c r="AK556" s="149">
        <v>0.1</v>
      </c>
      <c r="AL556" s="149">
        <v>0.1</v>
      </c>
      <c r="AM556" s="149">
        <v>0.1</v>
      </c>
      <c r="AN556" s="149">
        <v>0.1</v>
      </c>
      <c r="AO556" s="149">
        <v>0.1</v>
      </c>
      <c r="AP556" s="149">
        <v>0.1</v>
      </c>
      <c r="AQ556" s="149">
        <v>0.1</v>
      </c>
      <c r="AR556" s="149">
        <v>0.1</v>
      </c>
      <c r="AS556" s="149">
        <v>0.1</v>
      </c>
      <c r="AT556" s="149">
        <v>0.1</v>
      </c>
      <c r="AU556" s="149">
        <v>0.1</v>
      </c>
      <c r="AV556" s="149">
        <v>0.1</v>
      </c>
      <c r="AW556" s="149">
        <v>0.1</v>
      </c>
      <c r="AX556" s="149">
        <v>0.1</v>
      </c>
      <c r="AY556" s="149">
        <v>0.1</v>
      </c>
      <c r="AZ556" s="149">
        <v>0.1</v>
      </c>
      <c r="BA556" s="149">
        <v>0.1</v>
      </c>
      <c r="BB556" s="149">
        <v>0.1</v>
      </c>
      <c r="BC556" s="149">
        <v>0.1</v>
      </c>
      <c r="BD556" s="149">
        <v>0.1</v>
      </c>
      <c r="BE556" s="149">
        <v>0.1</v>
      </c>
      <c r="BF556" s="149">
        <v>0.1</v>
      </c>
      <c r="BG556" s="149">
        <v>0.1</v>
      </c>
      <c r="BH556" s="149">
        <v>0.1</v>
      </c>
      <c r="BI556" s="149">
        <v>0.1</v>
      </c>
      <c r="BJ556" s="149">
        <v>0.1</v>
      </c>
      <c r="BK556" s="149">
        <v>0.1</v>
      </c>
      <c r="BL556" s="149">
        <v>0.1</v>
      </c>
      <c r="BM556" s="149">
        <v>0.1</v>
      </c>
      <c r="BN556" s="149">
        <v>0.1</v>
      </c>
      <c r="BO556" s="149">
        <v>0.1</v>
      </c>
      <c r="BP556" s="149">
        <v>0.1</v>
      </c>
      <c r="BQ556" s="149">
        <v>0.1</v>
      </c>
      <c r="BR556" s="149">
        <v>0.1</v>
      </c>
      <c r="BS556" s="149">
        <v>0.1</v>
      </c>
      <c r="BT556" s="149">
        <v>0.1</v>
      </c>
      <c r="BU556" s="149"/>
      <c r="BV556" s="149"/>
      <c r="BW556" s="149"/>
      <c r="BX556" s="149"/>
      <c r="BY556" s="149"/>
      <c r="BZ556" s="149"/>
      <c r="CA556" s="149"/>
      <c r="CB556" s="149"/>
      <c r="CC556" s="149"/>
      <c r="CD556" s="149"/>
      <c r="CE556" s="149"/>
      <c r="CF556" s="149"/>
      <c r="CG556" s="149"/>
      <c r="CH556" s="149"/>
      <c r="CI556" s="149"/>
      <c r="CJ556" s="149"/>
      <c r="CK556" s="149"/>
      <c r="CL556" s="149"/>
      <c r="CM556" s="149"/>
      <c r="CN556" s="149"/>
      <c r="CO556" s="149"/>
      <c r="CP556" s="149"/>
      <c r="CQ556" s="149"/>
      <c r="CR556" s="149"/>
      <c r="CS556" s="150" t="s">
        <v>1199</v>
      </c>
      <c r="CT556" s="151"/>
      <c r="CW556" s="68"/>
      <c r="CX556" s="152"/>
    </row>
    <row r="557" spans="1:102">
      <c r="A557" s="289" t="s">
        <v>8334</v>
      </c>
      <c r="B557" s="146" t="s">
        <v>23</v>
      </c>
      <c r="C557" s="147" t="str">
        <f>+_xlfn.XLOOKUP(B557,'R4'!B:B,'R4'!C:C)</f>
        <v>JUMBO / TAMROCK OPERATÖRÜ</v>
      </c>
      <c r="D557" s="147"/>
      <c r="E557" s="150" t="s">
        <v>5152</v>
      </c>
      <c r="F557" s="150" t="s">
        <v>38</v>
      </c>
      <c r="G557" s="150" t="s">
        <v>35</v>
      </c>
      <c r="H557" s="150" t="s">
        <v>8271</v>
      </c>
      <c r="I557" s="156"/>
      <c r="J557" s="148">
        <v>0</v>
      </c>
      <c r="K557" s="149">
        <v>0</v>
      </c>
      <c r="L557" s="149">
        <v>0</v>
      </c>
      <c r="M557" s="149">
        <v>0</v>
      </c>
      <c r="N557" s="149">
        <v>0</v>
      </c>
      <c r="O557" s="149">
        <v>0</v>
      </c>
      <c r="P557" s="149">
        <v>0</v>
      </c>
      <c r="Q557" s="149">
        <v>0</v>
      </c>
      <c r="R557" s="149">
        <v>0</v>
      </c>
      <c r="S557" s="149">
        <v>0</v>
      </c>
      <c r="T557" s="149">
        <v>0</v>
      </c>
      <c r="U557" s="149">
        <v>1</v>
      </c>
      <c r="V557" s="149">
        <v>1</v>
      </c>
      <c r="W557" s="149">
        <v>1</v>
      </c>
      <c r="X557" s="149">
        <v>1</v>
      </c>
      <c r="Y557" s="149">
        <v>1</v>
      </c>
      <c r="Z557" s="149">
        <v>1</v>
      </c>
      <c r="AA557" s="149">
        <v>1</v>
      </c>
      <c r="AB557" s="149">
        <v>1</v>
      </c>
      <c r="AC557" s="149">
        <v>1</v>
      </c>
      <c r="AD557" s="149">
        <v>1</v>
      </c>
      <c r="AE557" s="149">
        <v>1</v>
      </c>
      <c r="AF557" s="149">
        <v>1</v>
      </c>
      <c r="AG557" s="149">
        <v>1</v>
      </c>
      <c r="AH557" s="149">
        <v>1</v>
      </c>
      <c r="AI557" s="149">
        <v>1</v>
      </c>
      <c r="AJ557" s="149">
        <v>1</v>
      </c>
      <c r="AK557" s="149">
        <v>1</v>
      </c>
      <c r="AL557" s="149">
        <v>1</v>
      </c>
      <c r="AM557" s="149">
        <v>1</v>
      </c>
      <c r="AN557" s="149">
        <v>1</v>
      </c>
      <c r="AO557" s="149">
        <v>1</v>
      </c>
      <c r="AP557" s="149">
        <v>1</v>
      </c>
      <c r="AQ557" s="149">
        <v>1</v>
      </c>
      <c r="AR557" s="149">
        <v>1</v>
      </c>
      <c r="AS557" s="149">
        <v>1</v>
      </c>
      <c r="AT557" s="149">
        <v>1</v>
      </c>
      <c r="AU557" s="149">
        <v>1</v>
      </c>
      <c r="AV557" s="149">
        <v>1</v>
      </c>
      <c r="AW557" s="149">
        <v>1</v>
      </c>
      <c r="AX557" s="149">
        <v>1</v>
      </c>
      <c r="AY557" s="149">
        <v>1</v>
      </c>
      <c r="AZ557" s="149">
        <v>1</v>
      </c>
      <c r="BA557" s="149">
        <v>1</v>
      </c>
      <c r="BB557" s="149">
        <v>1</v>
      </c>
      <c r="BC557" s="149">
        <v>1</v>
      </c>
      <c r="BD557" s="149">
        <v>1</v>
      </c>
      <c r="BE557" s="149">
        <v>1</v>
      </c>
      <c r="BF557" s="149">
        <v>1</v>
      </c>
      <c r="BG557" s="149">
        <v>1</v>
      </c>
      <c r="BH557" s="149">
        <v>1</v>
      </c>
      <c r="BI557" s="149">
        <v>1</v>
      </c>
      <c r="BJ557" s="149">
        <v>1</v>
      </c>
      <c r="BK557" s="149">
        <v>1</v>
      </c>
      <c r="BL557" s="149">
        <v>1</v>
      </c>
      <c r="BM557" s="149">
        <v>1</v>
      </c>
      <c r="BN557" s="149">
        <v>1</v>
      </c>
      <c r="BO557" s="149">
        <v>1</v>
      </c>
      <c r="BP557" s="149">
        <v>1</v>
      </c>
      <c r="BQ557" s="149">
        <v>1</v>
      </c>
      <c r="BR557" s="149">
        <v>1</v>
      </c>
      <c r="BS557" s="149">
        <v>1</v>
      </c>
      <c r="BT557" s="149">
        <v>1</v>
      </c>
      <c r="BU557" s="149"/>
      <c r="BV557" s="149"/>
      <c r="BW557" s="149"/>
      <c r="BX557" s="149"/>
      <c r="BY557" s="149"/>
      <c r="BZ557" s="149"/>
      <c r="CA557" s="149"/>
      <c r="CB557" s="149"/>
      <c r="CC557" s="149"/>
      <c r="CD557" s="149"/>
      <c r="CE557" s="149"/>
      <c r="CF557" s="149"/>
      <c r="CG557" s="149"/>
      <c r="CH557" s="149"/>
      <c r="CI557" s="149"/>
      <c r="CJ557" s="149"/>
      <c r="CK557" s="149"/>
      <c r="CL557" s="149"/>
      <c r="CM557" s="149"/>
      <c r="CN557" s="149"/>
      <c r="CO557" s="149"/>
      <c r="CP557" s="149"/>
      <c r="CQ557" s="149"/>
      <c r="CR557" s="149"/>
      <c r="CS557" s="150" t="s">
        <v>1199</v>
      </c>
      <c r="CT557" s="151"/>
      <c r="CW557" s="68"/>
      <c r="CX557" s="152"/>
    </row>
    <row r="558" spans="1:102">
      <c r="A558" s="289" t="s">
        <v>8334</v>
      </c>
      <c r="B558" s="146" t="s">
        <v>23</v>
      </c>
      <c r="C558" s="147" t="str">
        <f>+_xlfn.XLOOKUP(B558,'R4'!B:B,'R4'!C:C)</f>
        <v>JUMBO / TAMROCK OPERATÖRÜ</v>
      </c>
      <c r="D558" s="147"/>
      <c r="E558" s="150" t="s">
        <v>5153</v>
      </c>
      <c r="F558" s="150" t="s">
        <v>38</v>
      </c>
      <c r="G558" s="150" t="s">
        <v>35</v>
      </c>
      <c r="H558" s="150" t="s">
        <v>8271</v>
      </c>
      <c r="I558" s="156"/>
      <c r="J558" s="148">
        <v>0</v>
      </c>
      <c r="K558" s="149">
        <v>0</v>
      </c>
      <c r="L558" s="149">
        <v>0</v>
      </c>
      <c r="M558" s="149">
        <v>0</v>
      </c>
      <c r="N558" s="149">
        <v>0</v>
      </c>
      <c r="O558" s="149">
        <v>0</v>
      </c>
      <c r="P558" s="149">
        <v>0</v>
      </c>
      <c r="Q558" s="149">
        <v>0</v>
      </c>
      <c r="R558" s="149">
        <v>0</v>
      </c>
      <c r="S558" s="149">
        <v>0</v>
      </c>
      <c r="T558" s="149">
        <v>0</v>
      </c>
      <c r="U558" s="149">
        <v>1</v>
      </c>
      <c r="V558" s="149">
        <v>1</v>
      </c>
      <c r="W558" s="149">
        <v>1</v>
      </c>
      <c r="X558" s="149">
        <v>1</v>
      </c>
      <c r="Y558" s="149">
        <v>1</v>
      </c>
      <c r="Z558" s="149">
        <v>1</v>
      </c>
      <c r="AA558" s="149">
        <v>1</v>
      </c>
      <c r="AB558" s="149">
        <v>1</v>
      </c>
      <c r="AC558" s="149">
        <v>1</v>
      </c>
      <c r="AD558" s="149">
        <v>1</v>
      </c>
      <c r="AE558" s="149">
        <v>1</v>
      </c>
      <c r="AF558" s="149">
        <v>1</v>
      </c>
      <c r="AG558" s="149">
        <v>1</v>
      </c>
      <c r="AH558" s="149">
        <v>1</v>
      </c>
      <c r="AI558" s="149">
        <v>1</v>
      </c>
      <c r="AJ558" s="149">
        <v>1</v>
      </c>
      <c r="AK558" s="149">
        <v>1</v>
      </c>
      <c r="AL558" s="149">
        <v>1</v>
      </c>
      <c r="AM558" s="149">
        <v>1</v>
      </c>
      <c r="AN558" s="149">
        <v>1</v>
      </c>
      <c r="AO558" s="149">
        <v>1</v>
      </c>
      <c r="AP558" s="149">
        <v>1</v>
      </c>
      <c r="AQ558" s="149">
        <v>1</v>
      </c>
      <c r="AR558" s="149">
        <v>1</v>
      </c>
      <c r="AS558" s="149">
        <v>1</v>
      </c>
      <c r="AT558" s="149">
        <v>1</v>
      </c>
      <c r="AU558" s="149">
        <v>1</v>
      </c>
      <c r="AV558" s="149">
        <v>1</v>
      </c>
      <c r="AW558" s="149">
        <v>1</v>
      </c>
      <c r="AX558" s="149">
        <v>1</v>
      </c>
      <c r="AY558" s="149">
        <v>1</v>
      </c>
      <c r="AZ558" s="149">
        <v>1</v>
      </c>
      <c r="BA558" s="149">
        <v>1</v>
      </c>
      <c r="BB558" s="149">
        <v>1</v>
      </c>
      <c r="BC558" s="149">
        <v>1</v>
      </c>
      <c r="BD558" s="149">
        <v>1</v>
      </c>
      <c r="BE558" s="149">
        <v>1</v>
      </c>
      <c r="BF558" s="149">
        <v>1</v>
      </c>
      <c r="BG558" s="149">
        <v>1</v>
      </c>
      <c r="BH558" s="149">
        <v>1</v>
      </c>
      <c r="BI558" s="149">
        <v>1</v>
      </c>
      <c r="BJ558" s="149">
        <v>1</v>
      </c>
      <c r="BK558" s="149">
        <v>1</v>
      </c>
      <c r="BL558" s="149">
        <v>1</v>
      </c>
      <c r="BM558" s="149">
        <v>1</v>
      </c>
      <c r="BN558" s="149">
        <v>1</v>
      </c>
      <c r="BO558" s="149">
        <v>1</v>
      </c>
      <c r="BP558" s="149">
        <v>1</v>
      </c>
      <c r="BQ558" s="149">
        <v>1</v>
      </c>
      <c r="BR558" s="149">
        <v>1</v>
      </c>
      <c r="BS558" s="149">
        <v>1</v>
      </c>
      <c r="BT558" s="149">
        <v>1</v>
      </c>
      <c r="BU558" s="149"/>
      <c r="BV558" s="149"/>
      <c r="BW558" s="149"/>
      <c r="BX558" s="149"/>
      <c r="BY558" s="149"/>
      <c r="BZ558" s="149"/>
      <c r="CA558" s="149"/>
      <c r="CB558" s="149"/>
      <c r="CC558" s="149"/>
      <c r="CD558" s="149"/>
      <c r="CE558" s="149"/>
      <c r="CF558" s="149"/>
      <c r="CG558" s="149"/>
      <c r="CH558" s="149"/>
      <c r="CI558" s="149"/>
      <c r="CJ558" s="149"/>
      <c r="CK558" s="149"/>
      <c r="CL558" s="149"/>
      <c r="CM558" s="149"/>
      <c r="CN558" s="149"/>
      <c r="CO558" s="149"/>
      <c r="CP558" s="149"/>
      <c r="CQ558" s="149"/>
      <c r="CR558" s="149"/>
      <c r="CS558" s="150" t="s">
        <v>1199</v>
      </c>
      <c r="CT558" s="151"/>
      <c r="CW558" s="68"/>
      <c r="CX558" s="152"/>
    </row>
    <row r="559" spans="1:102">
      <c r="A559" s="289" t="s">
        <v>8334</v>
      </c>
      <c r="B559" s="146" t="s">
        <v>23</v>
      </c>
      <c r="C559" s="147" t="str">
        <f>+_xlfn.XLOOKUP(B559,'R4'!B:B,'R4'!C:C)</f>
        <v>JUMBO / TAMROCK OPERATÖRÜ</v>
      </c>
      <c r="D559" s="147"/>
      <c r="E559" s="150" t="s">
        <v>5155</v>
      </c>
      <c r="F559" s="150" t="s">
        <v>38</v>
      </c>
      <c r="G559" s="150" t="s">
        <v>35</v>
      </c>
      <c r="H559" s="150" t="s">
        <v>8271</v>
      </c>
      <c r="I559" s="156"/>
      <c r="J559" s="148">
        <v>0</v>
      </c>
      <c r="K559" s="149">
        <v>0</v>
      </c>
      <c r="L559" s="149">
        <v>0</v>
      </c>
      <c r="M559" s="149">
        <v>0</v>
      </c>
      <c r="N559" s="149">
        <v>0</v>
      </c>
      <c r="O559" s="149">
        <v>0</v>
      </c>
      <c r="P559" s="149">
        <v>0</v>
      </c>
      <c r="Q559" s="149">
        <v>0</v>
      </c>
      <c r="R559" s="149">
        <v>0</v>
      </c>
      <c r="S559" s="149">
        <v>0</v>
      </c>
      <c r="T559" s="149">
        <v>0</v>
      </c>
      <c r="U559" s="149">
        <v>1</v>
      </c>
      <c r="V559" s="149">
        <v>1</v>
      </c>
      <c r="W559" s="149">
        <v>1</v>
      </c>
      <c r="X559" s="149">
        <v>1</v>
      </c>
      <c r="Y559" s="149">
        <v>1</v>
      </c>
      <c r="Z559" s="149">
        <v>1</v>
      </c>
      <c r="AA559" s="149">
        <v>1</v>
      </c>
      <c r="AB559" s="149">
        <v>1</v>
      </c>
      <c r="AC559" s="149">
        <v>1</v>
      </c>
      <c r="AD559" s="149">
        <v>1</v>
      </c>
      <c r="AE559" s="149">
        <v>1</v>
      </c>
      <c r="AF559" s="149">
        <v>1</v>
      </c>
      <c r="AG559" s="149">
        <v>1</v>
      </c>
      <c r="AH559" s="149">
        <v>1</v>
      </c>
      <c r="AI559" s="149">
        <v>1</v>
      </c>
      <c r="AJ559" s="149">
        <v>1</v>
      </c>
      <c r="AK559" s="149">
        <v>1</v>
      </c>
      <c r="AL559" s="149">
        <v>1</v>
      </c>
      <c r="AM559" s="149">
        <v>1</v>
      </c>
      <c r="AN559" s="149">
        <v>1</v>
      </c>
      <c r="AO559" s="149">
        <v>1</v>
      </c>
      <c r="AP559" s="149">
        <v>1</v>
      </c>
      <c r="AQ559" s="149">
        <v>1</v>
      </c>
      <c r="AR559" s="149">
        <v>1</v>
      </c>
      <c r="AS559" s="149">
        <v>1</v>
      </c>
      <c r="AT559" s="149">
        <v>1</v>
      </c>
      <c r="AU559" s="149">
        <v>1</v>
      </c>
      <c r="AV559" s="149">
        <v>1</v>
      </c>
      <c r="AW559" s="149">
        <v>1</v>
      </c>
      <c r="AX559" s="149">
        <v>1</v>
      </c>
      <c r="AY559" s="149">
        <v>1</v>
      </c>
      <c r="AZ559" s="149">
        <v>1</v>
      </c>
      <c r="BA559" s="149">
        <v>1</v>
      </c>
      <c r="BB559" s="149">
        <v>1</v>
      </c>
      <c r="BC559" s="149">
        <v>1</v>
      </c>
      <c r="BD559" s="149">
        <v>1</v>
      </c>
      <c r="BE559" s="149">
        <v>1</v>
      </c>
      <c r="BF559" s="149">
        <v>1</v>
      </c>
      <c r="BG559" s="149">
        <v>1</v>
      </c>
      <c r="BH559" s="149">
        <v>1</v>
      </c>
      <c r="BI559" s="149">
        <v>1</v>
      </c>
      <c r="BJ559" s="149">
        <v>1</v>
      </c>
      <c r="BK559" s="149">
        <v>1</v>
      </c>
      <c r="BL559" s="149">
        <v>1</v>
      </c>
      <c r="BM559" s="149">
        <v>1</v>
      </c>
      <c r="BN559" s="149">
        <v>1</v>
      </c>
      <c r="BO559" s="149">
        <v>1</v>
      </c>
      <c r="BP559" s="149">
        <v>1</v>
      </c>
      <c r="BQ559" s="149">
        <v>1</v>
      </c>
      <c r="BR559" s="149">
        <v>1</v>
      </c>
      <c r="BS559" s="149">
        <v>1</v>
      </c>
      <c r="BT559" s="149">
        <v>1</v>
      </c>
      <c r="BU559" s="149"/>
      <c r="BV559" s="149"/>
      <c r="BW559" s="149"/>
      <c r="BX559" s="149"/>
      <c r="BY559" s="149"/>
      <c r="BZ559" s="149"/>
      <c r="CA559" s="149"/>
      <c r="CB559" s="149"/>
      <c r="CC559" s="149"/>
      <c r="CD559" s="149"/>
      <c r="CE559" s="149"/>
      <c r="CF559" s="149"/>
      <c r="CG559" s="149"/>
      <c r="CH559" s="149"/>
      <c r="CI559" s="149"/>
      <c r="CJ559" s="149"/>
      <c r="CK559" s="149"/>
      <c r="CL559" s="149"/>
      <c r="CM559" s="149"/>
      <c r="CN559" s="149"/>
      <c r="CO559" s="149"/>
      <c r="CP559" s="149"/>
      <c r="CQ559" s="149"/>
      <c r="CR559" s="149"/>
      <c r="CS559" s="150" t="s">
        <v>1199</v>
      </c>
      <c r="CT559" s="151"/>
      <c r="CW559" s="68"/>
      <c r="CX559" s="152"/>
    </row>
    <row r="560" spans="1:102">
      <c r="A560" s="289" t="s">
        <v>8334</v>
      </c>
      <c r="B560" s="146" t="s">
        <v>21</v>
      </c>
      <c r="C560" s="147" t="str">
        <f>+_xlfn.XLOOKUP(B560,'R4'!B:B,'R4'!C:C)</f>
        <v>GREYDER OPERATÖRÜ</v>
      </c>
      <c r="D560" s="147"/>
      <c r="E560" s="150" t="s">
        <v>2</v>
      </c>
      <c r="F560" s="150" t="s">
        <v>38</v>
      </c>
      <c r="G560" s="150" t="s">
        <v>35</v>
      </c>
      <c r="H560" s="150" t="s">
        <v>8271</v>
      </c>
      <c r="I560" s="156"/>
      <c r="J560" s="148">
        <v>0</v>
      </c>
      <c r="K560" s="149">
        <v>0</v>
      </c>
      <c r="L560" s="149">
        <v>1</v>
      </c>
      <c r="M560" s="149">
        <v>1</v>
      </c>
      <c r="N560" s="149">
        <v>2</v>
      </c>
      <c r="O560" s="149">
        <v>2</v>
      </c>
      <c r="P560" s="149">
        <v>2</v>
      </c>
      <c r="Q560" s="149">
        <v>2</v>
      </c>
      <c r="R560" s="149">
        <v>2</v>
      </c>
      <c r="S560" s="149">
        <v>2</v>
      </c>
      <c r="T560" s="149">
        <v>2</v>
      </c>
      <c r="U560" s="149">
        <v>3</v>
      </c>
      <c r="V560" s="149">
        <v>3</v>
      </c>
      <c r="W560" s="149">
        <v>4</v>
      </c>
      <c r="X560" s="149">
        <v>4</v>
      </c>
      <c r="Y560" s="149">
        <v>4</v>
      </c>
      <c r="Z560" s="149">
        <v>4</v>
      </c>
      <c r="AA560" s="149">
        <v>4</v>
      </c>
      <c r="AB560" s="149">
        <v>4</v>
      </c>
      <c r="AC560" s="149">
        <v>4</v>
      </c>
      <c r="AD560" s="149">
        <v>4</v>
      </c>
      <c r="AE560" s="149">
        <v>4</v>
      </c>
      <c r="AF560" s="149">
        <v>4</v>
      </c>
      <c r="AG560" s="149">
        <v>4</v>
      </c>
      <c r="AH560" s="149">
        <v>4</v>
      </c>
      <c r="AI560" s="149">
        <v>4</v>
      </c>
      <c r="AJ560" s="149">
        <v>4</v>
      </c>
      <c r="AK560" s="149">
        <v>4</v>
      </c>
      <c r="AL560" s="149">
        <v>4</v>
      </c>
      <c r="AM560" s="149">
        <v>4</v>
      </c>
      <c r="AN560" s="149">
        <v>4</v>
      </c>
      <c r="AO560" s="149">
        <v>4</v>
      </c>
      <c r="AP560" s="149">
        <v>4</v>
      </c>
      <c r="AQ560" s="149">
        <v>4</v>
      </c>
      <c r="AR560" s="149">
        <v>4</v>
      </c>
      <c r="AS560" s="149">
        <v>4</v>
      </c>
      <c r="AT560" s="149">
        <v>4</v>
      </c>
      <c r="AU560" s="149">
        <v>4</v>
      </c>
      <c r="AV560" s="149">
        <v>4</v>
      </c>
      <c r="AW560" s="149">
        <v>4</v>
      </c>
      <c r="AX560" s="149">
        <v>4</v>
      </c>
      <c r="AY560" s="149">
        <v>4</v>
      </c>
      <c r="AZ560" s="149">
        <v>4</v>
      </c>
      <c r="BA560" s="149">
        <v>4</v>
      </c>
      <c r="BB560" s="149">
        <v>4</v>
      </c>
      <c r="BC560" s="149">
        <v>4</v>
      </c>
      <c r="BD560" s="149">
        <v>4</v>
      </c>
      <c r="BE560" s="149">
        <v>4</v>
      </c>
      <c r="BF560" s="149">
        <v>4</v>
      </c>
      <c r="BG560" s="149">
        <v>4</v>
      </c>
      <c r="BH560" s="149">
        <v>4</v>
      </c>
      <c r="BI560" s="149">
        <v>4</v>
      </c>
      <c r="BJ560" s="149">
        <v>4</v>
      </c>
      <c r="BK560" s="149">
        <v>4</v>
      </c>
      <c r="BL560" s="149">
        <v>4</v>
      </c>
      <c r="BM560" s="149">
        <v>4</v>
      </c>
      <c r="BN560" s="149">
        <v>4</v>
      </c>
      <c r="BO560" s="149">
        <v>4</v>
      </c>
      <c r="BP560" s="149">
        <v>4</v>
      </c>
      <c r="BQ560" s="149">
        <v>4</v>
      </c>
      <c r="BR560" s="149">
        <v>4</v>
      </c>
      <c r="BS560" s="149">
        <v>4</v>
      </c>
      <c r="BT560" s="149">
        <v>4</v>
      </c>
      <c r="BU560" s="149"/>
      <c r="BV560" s="149"/>
      <c r="BW560" s="149"/>
      <c r="BX560" s="149"/>
      <c r="BY560" s="149"/>
      <c r="BZ560" s="149"/>
      <c r="CA560" s="149"/>
      <c r="CB560" s="149"/>
      <c r="CC560" s="149"/>
      <c r="CD560" s="149"/>
      <c r="CE560" s="149"/>
      <c r="CF560" s="149"/>
      <c r="CG560" s="149"/>
      <c r="CH560" s="149"/>
      <c r="CI560" s="149"/>
      <c r="CJ560" s="149"/>
      <c r="CK560" s="149"/>
      <c r="CL560" s="149"/>
      <c r="CM560" s="149"/>
      <c r="CN560" s="149"/>
      <c r="CO560" s="149"/>
      <c r="CP560" s="149"/>
      <c r="CQ560" s="149"/>
      <c r="CR560" s="149"/>
      <c r="CS560" s="150" t="s">
        <v>13</v>
      </c>
      <c r="CT560" s="151"/>
      <c r="CW560" s="68"/>
      <c r="CX560" s="152"/>
    </row>
    <row r="561" spans="1:102">
      <c r="A561" s="289" t="s">
        <v>8334</v>
      </c>
      <c r="B561" s="146" t="s">
        <v>21</v>
      </c>
      <c r="C561" s="147" t="str">
        <f>+_xlfn.XLOOKUP(B561,'R4'!B:B,'R4'!C:C)</f>
        <v>GREYDER OPERATÖRÜ</v>
      </c>
      <c r="D561" s="147"/>
      <c r="E561" s="150" t="s">
        <v>5135</v>
      </c>
      <c r="F561" s="150" t="s">
        <v>38</v>
      </c>
      <c r="G561" s="150" t="s">
        <v>35</v>
      </c>
      <c r="H561" s="150" t="s">
        <v>8271</v>
      </c>
      <c r="I561" s="156"/>
      <c r="J561" s="148">
        <v>0</v>
      </c>
      <c r="K561" s="149">
        <v>0</v>
      </c>
      <c r="L561" s="149">
        <v>0</v>
      </c>
      <c r="M561" s="149">
        <v>0</v>
      </c>
      <c r="N561" s="149">
        <v>0</v>
      </c>
      <c r="O561" s="149">
        <v>0</v>
      </c>
      <c r="P561" s="149">
        <v>0</v>
      </c>
      <c r="Q561" s="149">
        <v>0</v>
      </c>
      <c r="R561" s="149">
        <v>0</v>
      </c>
      <c r="S561" s="149">
        <v>0</v>
      </c>
      <c r="T561" s="149">
        <v>0</v>
      </c>
      <c r="U561" s="149">
        <v>0</v>
      </c>
      <c r="V561" s="149">
        <v>0</v>
      </c>
      <c r="W561" s="149">
        <v>0</v>
      </c>
      <c r="X561" s="149">
        <v>0</v>
      </c>
      <c r="Y561" s="149">
        <v>1</v>
      </c>
      <c r="Z561" s="149">
        <v>1</v>
      </c>
      <c r="AA561" s="149">
        <v>5</v>
      </c>
      <c r="AB561" s="149">
        <v>5</v>
      </c>
      <c r="AC561" s="149">
        <v>5</v>
      </c>
      <c r="AD561" s="149">
        <v>5</v>
      </c>
      <c r="AE561" s="149">
        <v>5</v>
      </c>
      <c r="AF561" s="149">
        <v>5</v>
      </c>
      <c r="AG561" s="149">
        <v>5</v>
      </c>
      <c r="AH561" s="149">
        <v>5</v>
      </c>
      <c r="AI561" s="149">
        <v>5</v>
      </c>
      <c r="AJ561" s="149">
        <v>5</v>
      </c>
      <c r="AK561" s="149">
        <v>5</v>
      </c>
      <c r="AL561" s="149">
        <v>5</v>
      </c>
      <c r="AM561" s="149">
        <v>5</v>
      </c>
      <c r="AN561" s="149">
        <v>5</v>
      </c>
      <c r="AO561" s="149">
        <v>5</v>
      </c>
      <c r="AP561" s="149">
        <v>5</v>
      </c>
      <c r="AQ561" s="149">
        <v>5</v>
      </c>
      <c r="AR561" s="149">
        <v>5</v>
      </c>
      <c r="AS561" s="149">
        <v>5</v>
      </c>
      <c r="AT561" s="149">
        <v>5</v>
      </c>
      <c r="AU561" s="149">
        <v>5</v>
      </c>
      <c r="AV561" s="149">
        <v>5</v>
      </c>
      <c r="AW561" s="149">
        <v>5</v>
      </c>
      <c r="AX561" s="149">
        <v>5</v>
      </c>
      <c r="AY561" s="149">
        <v>5</v>
      </c>
      <c r="AZ561" s="149">
        <v>5</v>
      </c>
      <c r="BA561" s="149">
        <v>5</v>
      </c>
      <c r="BB561" s="149">
        <v>5</v>
      </c>
      <c r="BC561" s="149">
        <v>5</v>
      </c>
      <c r="BD561" s="149">
        <v>5</v>
      </c>
      <c r="BE561" s="149">
        <v>5</v>
      </c>
      <c r="BF561" s="149">
        <v>5</v>
      </c>
      <c r="BG561" s="149">
        <v>5</v>
      </c>
      <c r="BH561" s="149">
        <v>5</v>
      </c>
      <c r="BI561" s="149">
        <v>5</v>
      </c>
      <c r="BJ561" s="149">
        <v>5</v>
      </c>
      <c r="BK561" s="149">
        <v>5</v>
      </c>
      <c r="BL561" s="149">
        <v>5</v>
      </c>
      <c r="BM561" s="149">
        <v>5</v>
      </c>
      <c r="BN561" s="149">
        <v>5</v>
      </c>
      <c r="BO561" s="149">
        <v>5</v>
      </c>
      <c r="BP561" s="149">
        <v>5</v>
      </c>
      <c r="BQ561" s="149">
        <v>5</v>
      </c>
      <c r="BR561" s="149">
        <v>5</v>
      </c>
      <c r="BS561" s="149">
        <v>5</v>
      </c>
      <c r="BT561" s="149">
        <v>5</v>
      </c>
      <c r="BU561" s="149"/>
      <c r="BV561" s="149"/>
      <c r="BW561" s="149"/>
      <c r="BX561" s="149"/>
      <c r="BY561" s="149"/>
      <c r="BZ561" s="149"/>
      <c r="CA561" s="149"/>
      <c r="CB561" s="149"/>
      <c r="CC561" s="149"/>
      <c r="CD561" s="149"/>
      <c r="CE561" s="149"/>
      <c r="CF561" s="149"/>
      <c r="CG561" s="149"/>
      <c r="CH561" s="149"/>
      <c r="CI561" s="149"/>
      <c r="CJ561" s="149"/>
      <c r="CK561" s="149"/>
      <c r="CL561" s="149"/>
      <c r="CM561" s="149"/>
      <c r="CN561" s="149"/>
      <c r="CO561" s="149"/>
      <c r="CP561" s="149"/>
      <c r="CQ561" s="149"/>
      <c r="CR561" s="149"/>
      <c r="CS561" s="150" t="s">
        <v>13</v>
      </c>
      <c r="CT561" s="151"/>
      <c r="CW561" s="68"/>
      <c r="CX561" s="152"/>
    </row>
    <row r="562" spans="1:102">
      <c r="A562" s="289" t="s">
        <v>8334</v>
      </c>
      <c r="B562" s="146" t="s">
        <v>21</v>
      </c>
      <c r="C562" s="147" t="str">
        <f>+_xlfn.XLOOKUP(B562,'R4'!B:B,'R4'!C:C)</f>
        <v>GREYDER OPERATÖRÜ</v>
      </c>
      <c r="D562" s="147"/>
      <c r="E562" s="150" t="s">
        <v>5136</v>
      </c>
      <c r="F562" s="150" t="s">
        <v>38</v>
      </c>
      <c r="G562" s="150" t="s">
        <v>35</v>
      </c>
      <c r="H562" s="150" t="s">
        <v>8271</v>
      </c>
      <c r="I562" s="156"/>
      <c r="J562" s="148">
        <v>0</v>
      </c>
      <c r="K562" s="149">
        <v>0</v>
      </c>
      <c r="L562" s="149">
        <v>0</v>
      </c>
      <c r="M562" s="149">
        <v>0</v>
      </c>
      <c r="N562" s="149">
        <v>0</v>
      </c>
      <c r="O562" s="149">
        <v>0</v>
      </c>
      <c r="P562" s="149">
        <v>0</v>
      </c>
      <c r="Q562" s="149">
        <v>0</v>
      </c>
      <c r="R562" s="149">
        <v>0</v>
      </c>
      <c r="S562" s="149">
        <v>0</v>
      </c>
      <c r="T562" s="149">
        <v>0</v>
      </c>
      <c r="U562" s="149">
        <v>1</v>
      </c>
      <c r="V562" s="149">
        <v>1</v>
      </c>
      <c r="W562" s="149">
        <v>1</v>
      </c>
      <c r="X562" s="149">
        <v>1</v>
      </c>
      <c r="Y562" s="149">
        <v>1</v>
      </c>
      <c r="Z562" s="149">
        <v>1</v>
      </c>
      <c r="AA562" s="149">
        <v>1</v>
      </c>
      <c r="AB562" s="149">
        <v>1</v>
      </c>
      <c r="AC562" s="149">
        <v>1</v>
      </c>
      <c r="AD562" s="149">
        <v>1</v>
      </c>
      <c r="AE562" s="149">
        <v>1</v>
      </c>
      <c r="AF562" s="149">
        <v>1</v>
      </c>
      <c r="AG562" s="149">
        <v>1</v>
      </c>
      <c r="AH562" s="149">
        <v>1</v>
      </c>
      <c r="AI562" s="149">
        <v>1</v>
      </c>
      <c r="AJ562" s="149">
        <v>1</v>
      </c>
      <c r="AK562" s="149">
        <v>1</v>
      </c>
      <c r="AL562" s="149">
        <v>1</v>
      </c>
      <c r="AM562" s="149">
        <v>1</v>
      </c>
      <c r="AN562" s="149">
        <v>1</v>
      </c>
      <c r="AO562" s="149">
        <v>1</v>
      </c>
      <c r="AP562" s="149">
        <v>1</v>
      </c>
      <c r="AQ562" s="149">
        <v>1</v>
      </c>
      <c r="AR562" s="149">
        <v>1</v>
      </c>
      <c r="AS562" s="149">
        <v>1</v>
      </c>
      <c r="AT562" s="149">
        <v>1</v>
      </c>
      <c r="AU562" s="149">
        <v>1</v>
      </c>
      <c r="AV562" s="149">
        <v>1</v>
      </c>
      <c r="AW562" s="149">
        <v>1</v>
      </c>
      <c r="AX562" s="149">
        <v>1</v>
      </c>
      <c r="AY562" s="149">
        <v>1</v>
      </c>
      <c r="AZ562" s="149">
        <v>1</v>
      </c>
      <c r="BA562" s="149">
        <v>1</v>
      </c>
      <c r="BB562" s="149">
        <v>1</v>
      </c>
      <c r="BC562" s="149">
        <v>1</v>
      </c>
      <c r="BD562" s="149">
        <v>1</v>
      </c>
      <c r="BE562" s="149">
        <v>1</v>
      </c>
      <c r="BF562" s="149">
        <v>1</v>
      </c>
      <c r="BG562" s="149">
        <v>1</v>
      </c>
      <c r="BH562" s="149">
        <v>1</v>
      </c>
      <c r="BI562" s="149">
        <v>1</v>
      </c>
      <c r="BJ562" s="149">
        <v>1</v>
      </c>
      <c r="BK562" s="149">
        <v>1</v>
      </c>
      <c r="BL562" s="149">
        <v>1</v>
      </c>
      <c r="BM562" s="149">
        <v>1</v>
      </c>
      <c r="BN562" s="149">
        <v>1</v>
      </c>
      <c r="BO562" s="149">
        <v>1</v>
      </c>
      <c r="BP562" s="149">
        <v>1</v>
      </c>
      <c r="BQ562" s="149">
        <v>1</v>
      </c>
      <c r="BR562" s="149">
        <v>1</v>
      </c>
      <c r="BS562" s="149">
        <v>1</v>
      </c>
      <c r="BT562" s="149">
        <v>1</v>
      </c>
      <c r="BU562" s="149"/>
      <c r="BV562" s="149"/>
      <c r="BW562" s="149"/>
      <c r="BX562" s="149"/>
      <c r="BY562" s="149"/>
      <c r="BZ562" s="149"/>
      <c r="CA562" s="149"/>
      <c r="CB562" s="149"/>
      <c r="CC562" s="149"/>
      <c r="CD562" s="149"/>
      <c r="CE562" s="149"/>
      <c r="CF562" s="149"/>
      <c r="CG562" s="149"/>
      <c r="CH562" s="149"/>
      <c r="CI562" s="149"/>
      <c r="CJ562" s="149"/>
      <c r="CK562" s="149"/>
      <c r="CL562" s="149"/>
      <c r="CM562" s="149"/>
      <c r="CN562" s="149"/>
      <c r="CO562" s="149"/>
      <c r="CP562" s="149"/>
      <c r="CQ562" s="149"/>
      <c r="CR562" s="149"/>
      <c r="CS562" s="150" t="s">
        <v>13</v>
      </c>
      <c r="CT562" s="151"/>
      <c r="CW562" s="68"/>
      <c r="CX562" s="152"/>
    </row>
    <row r="563" spans="1:102">
      <c r="A563" s="289" t="s">
        <v>8334</v>
      </c>
      <c r="B563" s="146" t="s">
        <v>21</v>
      </c>
      <c r="C563" s="147" t="str">
        <f>+_xlfn.XLOOKUP(B563,'R4'!B:B,'R4'!C:C)</f>
        <v>GREYDER OPERATÖRÜ</v>
      </c>
      <c r="D563" s="147"/>
      <c r="E563" s="150" t="s">
        <v>5137</v>
      </c>
      <c r="F563" s="150" t="s">
        <v>38</v>
      </c>
      <c r="G563" s="150" t="s">
        <v>35</v>
      </c>
      <c r="H563" s="150" t="s">
        <v>8271</v>
      </c>
      <c r="I563" s="156"/>
      <c r="J563" s="148">
        <v>0</v>
      </c>
      <c r="K563" s="149">
        <v>0</v>
      </c>
      <c r="L563" s="149">
        <v>0</v>
      </c>
      <c r="M563" s="149">
        <v>0</v>
      </c>
      <c r="N563" s="149">
        <v>0</v>
      </c>
      <c r="O563" s="149">
        <v>0</v>
      </c>
      <c r="P563" s="149">
        <v>0</v>
      </c>
      <c r="Q563" s="149">
        <v>0</v>
      </c>
      <c r="R563" s="149">
        <v>0</v>
      </c>
      <c r="S563" s="149">
        <v>0</v>
      </c>
      <c r="T563" s="149">
        <v>0</v>
      </c>
      <c r="U563" s="149">
        <v>0</v>
      </c>
      <c r="V563" s="149">
        <v>0</v>
      </c>
      <c r="W563" s="149">
        <v>0.5</v>
      </c>
      <c r="X563" s="149">
        <v>0.5</v>
      </c>
      <c r="Y563" s="149">
        <v>0.5</v>
      </c>
      <c r="Z563" s="149">
        <v>0.5</v>
      </c>
      <c r="AA563" s="149">
        <v>0.5</v>
      </c>
      <c r="AB563" s="149">
        <v>0.5</v>
      </c>
      <c r="AC563" s="149">
        <v>0.5</v>
      </c>
      <c r="AD563" s="149">
        <v>0.5</v>
      </c>
      <c r="AE563" s="149">
        <v>0.5</v>
      </c>
      <c r="AF563" s="149">
        <v>0.5</v>
      </c>
      <c r="AG563" s="149">
        <v>0.5</v>
      </c>
      <c r="AH563" s="149">
        <v>0.5</v>
      </c>
      <c r="AI563" s="149">
        <v>0.5</v>
      </c>
      <c r="AJ563" s="149">
        <v>0.5</v>
      </c>
      <c r="AK563" s="149">
        <v>0.5</v>
      </c>
      <c r="AL563" s="149">
        <v>0.5</v>
      </c>
      <c r="AM563" s="149">
        <v>0.5</v>
      </c>
      <c r="AN563" s="149">
        <v>0.5</v>
      </c>
      <c r="AO563" s="149">
        <v>0.5</v>
      </c>
      <c r="AP563" s="149">
        <v>0.5</v>
      </c>
      <c r="AQ563" s="149">
        <v>0.5</v>
      </c>
      <c r="AR563" s="149">
        <v>0.5</v>
      </c>
      <c r="AS563" s="149">
        <v>0.5</v>
      </c>
      <c r="AT563" s="149">
        <v>0.5</v>
      </c>
      <c r="AU563" s="149">
        <v>0.5</v>
      </c>
      <c r="AV563" s="149">
        <v>0.5</v>
      </c>
      <c r="AW563" s="149">
        <v>0.5</v>
      </c>
      <c r="AX563" s="149">
        <v>0.5</v>
      </c>
      <c r="AY563" s="149">
        <v>0.5</v>
      </c>
      <c r="AZ563" s="149">
        <v>0.5</v>
      </c>
      <c r="BA563" s="149">
        <v>0.5</v>
      </c>
      <c r="BB563" s="149">
        <v>0.5</v>
      </c>
      <c r="BC563" s="149">
        <v>0.5</v>
      </c>
      <c r="BD563" s="149">
        <v>0.5</v>
      </c>
      <c r="BE563" s="149">
        <v>0.5</v>
      </c>
      <c r="BF563" s="149">
        <v>0.5</v>
      </c>
      <c r="BG563" s="149">
        <v>0.5</v>
      </c>
      <c r="BH563" s="149">
        <v>0.5</v>
      </c>
      <c r="BI563" s="149">
        <v>0.5</v>
      </c>
      <c r="BJ563" s="149">
        <v>0.5</v>
      </c>
      <c r="BK563" s="149">
        <v>0.5</v>
      </c>
      <c r="BL563" s="149">
        <v>0.5</v>
      </c>
      <c r="BM563" s="149">
        <v>0.5</v>
      </c>
      <c r="BN563" s="149">
        <v>0.5</v>
      </c>
      <c r="BO563" s="149">
        <v>0.5</v>
      </c>
      <c r="BP563" s="149">
        <v>0.5</v>
      </c>
      <c r="BQ563" s="149">
        <v>0.5</v>
      </c>
      <c r="BR563" s="149">
        <v>0.5</v>
      </c>
      <c r="BS563" s="149">
        <v>0.5</v>
      </c>
      <c r="BT563" s="149">
        <v>0.5</v>
      </c>
      <c r="BU563" s="149"/>
      <c r="BV563" s="149"/>
      <c r="BW563" s="149"/>
      <c r="BX563" s="149"/>
      <c r="BY563" s="149"/>
      <c r="BZ563" s="149"/>
      <c r="CA563" s="149"/>
      <c r="CB563" s="149"/>
      <c r="CC563" s="149"/>
      <c r="CD563" s="149"/>
      <c r="CE563" s="149"/>
      <c r="CF563" s="149"/>
      <c r="CG563" s="149"/>
      <c r="CH563" s="149"/>
      <c r="CI563" s="149"/>
      <c r="CJ563" s="149"/>
      <c r="CK563" s="149"/>
      <c r="CL563" s="149"/>
      <c r="CM563" s="149"/>
      <c r="CN563" s="149"/>
      <c r="CO563" s="149"/>
      <c r="CP563" s="149"/>
      <c r="CQ563" s="149"/>
      <c r="CR563" s="149"/>
      <c r="CS563" s="150" t="s">
        <v>13</v>
      </c>
      <c r="CT563" s="151"/>
      <c r="CW563" s="68"/>
      <c r="CX563" s="152"/>
    </row>
    <row r="564" spans="1:102">
      <c r="A564" s="289" t="s">
        <v>8334</v>
      </c>
      <c r="B564" s="146" t="s">
        <v>21</v>
      </c>
      <c r="C564" s="147" t="str">
        <f>+_xlfn.XLOOKUP(B564,'R4'!B:B,'R4'!C:C)</f>
        <v>GREYDER OPERATÖRÜ</v>
      </c>
      <c r="D564" s="147"/>
      <c r="E564" s="150" t="s">
        <v>5138</v>
      </c>
      <c r="F564" s="150" t="s">
        <v>38</v>
      </c>
      <c r="G564" s="150" t="s">
        <v>35</v>
      </c>
      <c r="H564" s="150" t="s">
        <v>8271</v>
      </c>
      <c r="I564" s="156"/>
      <c r="J564" s="148">
        <v>0</v>
      </c>
      <c r="K564" s="149">
        <v>0</v>
      </c>
      <c r="L564" s="149">
        <v>0</v>
      </c>
      <c r="M564" s="149">
        <v>0</v>
      </c>
      <c r="N564" s="149">
        <v>0</v>
      </c>
      <c r="O564" s="149">
        <v>0</v>
      </c>
      <c r="P564" s="149">
        <v>0</v>
      </c>
      <c r="Q564" s="149">
        <v>0</v>
      </c>
      <c r="R564" s="149">
        <v>0</v>
      </c>
      <c r="S564" s="149">
        <v>0</v>
      </c>
      <c r="T564" s="149">
        <v>0</v>
      </c>
      <c r="U564" s="149">
        <v>0</v>
      </c>
      <c r="V564" s="149">
        <v>0</v>
      </c>
      <c r="W564" s="149">
        <v>0.25</v>
      </c>
      <c r="X564" s="149">
        <v>0.25</v>
      </c>
      <c r="Y564" s="149">
        <v>0.25</v>
      </c>
      <c r="Z564" s="149">
        <v>0.25</v>
      </c>
      <c r="AA564" s="149">
        <v>0.25</v>
      </c>
      <c r="AB564" s="149">
        <v>0.25</v>
      </c>
      <c r="AC564" s="149">
        <v>0.25</v>
      </c>
      <c r="AD564" s="149">
        <v>0.25</v>
      </c>
      <c r="AE564" s="149">
        <v>0.25</v>
      </c>
      <c r="AF564" s="149">
        <v>0.25</v>
      </c>
      <c r="AG564" s="149">
        <v>0.25</v>
      </c>
      <c r="AH564" s="149">
        <v>0.25</v>
      </c>
      <c r="AI564" s="149">
        <v>0.25</v>
      </c>
      <c r="AJ564" s="149">
        <v>0.25</v>
      </c>
      <c r="AK564" s="149">
        <v>0.25</v>
      </c>
      <c r="AL564" s="149">
        <v>0.25</v>
      </c>
      <c r="AM564" s="149">
        <v>0.25</v>
      </c>
      <c r="AN564" s="149">
        <v>0.25</v>
      </c>
      <c r="AO564" s="149">
        <v>0.25</v>
      </c>
      <c r="AP564" s="149">
        <v>0.25</v>
      </c>
      <c r="AQ564" s="149">
        <v>0.25</v>
      </c>
      <c r="AR564" s="149">
        <v>0.25</v>
      </c>
      <c r="AS564" s="149">
        <v>0.25</v>
      </c>
      <c r="AT564" s="149">
        <v>0.25</v>
      </c>
      <c r="AU564" s="149">
        <v>0.25</v>
      </c>
      <c r="AV564" s="149">
        <v>0.25</v>
      </c>
      <c r="AW564" s="149">
        <v>0.25</v>
      </c>
      <c r="AX564" s="149">
        <v>0.25</v>
      </c>
      <c r="AY564" s="149">
        <v>0.25</v>
      </c>
      <c r="AZ564" s="149">
        <v>0.25</v>
      </c>
      <c r="BA564" s="149">
        <v>0.25</v>
      </c>
      <c r="BB564" s="149">
        <v>0.25</v>
      </c>
      <c r="BC564" s="149">
        <v>0.25</v>
      </c>
      <c r="BD564" s="149">
        <v>0.25</v>
      </c>
      <c r="BE564" s="149">
        <v>0.25</v>
      </c>
      <c r="BF564" s="149">
        <v>0.25</v>
      </c>
      <c r="BG564" s="149">
        <v>0.25</v>
      </c>
      <c r="BH564" s="149">
        <v>0.25</v>
      </c>
      <c r="BI564" s="149">
        <v>0.25</v>
      </c>
      <c r="BJ564" s="149">
        <v>0.25</v>
      </c>
      <c r="BK564" s="149">
        <v>0.25</v>
      </c>
      <c r="BL564" s="149">
        <v>0.25</v>
      </c>
      <c r="BM564" s="149">
        <v>0.25</v>
      </c>
      <c r="BN564" s="149">
        <v>0.25</v>
      </c>
      <c r="BO564" s="149">
        <v>0.25</v>
      </c>
      <c r="BP564" s="149">
        <v>0.25</v>
      </c>
      <c r="BQ564" s="149">
        <v>0.25</v>
      </c>
      <c r="BR564" s="149">
        <v>0.25</v>
      </c>
      <c r="BS564" s="149">
        <v>0.25</v>
      </c>
      <c r="BT564" s="149">
        <v>0.25</v>
      </c>
      <c r="BU564" s="149"/>
      <c r="BV564" s="149"/>
      <c r="BW564" s="149"/>
      <c r="BX564" s="149"/>
      <c r="BY564" s="149"/>
      <c r="BZ564" s="149"/>
      <c r="CA564" s="149"/>
      <c r="CB564" s="149"/>
      <c r="CC564" s="149"/>
      <c r="CD564" s="149"/>
      <c r="CE564" s="149"/>
      <c r="CF564" s="149"/>
      <c r="CG564" s="149"/>
      <c r="CH564" s="149"/>
      <c r="CI564" s="149"/>
      <c r="CJ564" s="149"/>
      <c r="CK564" s="149"/>
      <c r="CL564" s="149"/>
      <c r="CM564" s="149"/>
      <c r="CN564" s="149"/>
      <c r="CO564" s="149"/>
      <c r="CP564" s="149"/>
      <c r="CQ564" s="149"/>
      <c r="CR564" s="149"/>
      <c r="CS564" s="150" t="s">
        <v>13</v>
      </c>
      <c r="CT564" s="151"/>
      <c r="CW564" s="68"/>
      <c r="CX564" s="152"/>
    </row>
    <row r="565" spans="1:102">
      <c r="A565" s="289" t="s">
        <v>8334</v>
      </c>
      <c r="B565" s="146" t="s">
        <v>21</v>
      </c>
      <c r="C565" s="147" t="str">
        <f>+_xlfn.XLOOKUP(B565,'R4'!B:B,'R4'!C:C)</f>
        <v>GREYDER OPERATÖRÜ</v>
      </c>
      <c r="D565" s="147"/>
      <c r="E565" s="150" t="s">
        <v>5155</v>
      </c>
      <c r="F565" s="150" t="s">
        <v>38</v>
      </c>
      <c r="G565" s="150" t="s">
        <v>35</v>
      </c>
      <c r="H565" s="150" t="s">
        <v>8271</v>
      </c>
      <c r="I565" s="156"/>
      <c r="J565" s="148">
        <v>0</v>
      </c>
      <c r="K565" s="149">
        <v>0</v>
      </c>
      <c r="L565" s="149">
        <v>0</v>
      </c>
      <c r="M565" s="149">
        <v>0</v>
      </c>
      <c r="N565" s="149">
        <v>0</v>
      </c>
      <c r="O565" s="149">
        <v>0</v>
      </c>
      <c r="P565" s="149">
        <v>0</v>
      </c>
      <c r="Q565" s="149">
        <v>0</v>
      </c>
      <c r="R565" s="149">
        <v>0</v>
      </c>
      <c r="S565" s="149">
        <v>0</v>
      </c>
      <c r="T565" s="149">
        <v>0</v>
      </c>
      <c r="U565" s="149">
        <v>0</v>
      </c>
      <c r="V565" s="149">
        <v>0</v>
      </c>
      <c r="W565" s="149">
        <v>0.25</v>
      </c>
      <c r="X565" s="149">
        <v>0.25</v>
      </c>
      <c r="Y565" s="149">
        <v>0.25</v>
      </c>
      <c r="Z565" s="149">
        <v>0.25</v>
      </c>
      <c r="AA565" s="149">
        <v>0.25</v>
      </c>
      <c r="AB565" s="149">
        <v>0.25</v>
      </c>
      <c r="AC565" s="149">
        <v>0.25</v>
      </c>
      <c r="AD565" s="149">
        <v>0.25</v>
      </c>
      <c r="AE565" s="149">
        <v>0.25</v>
      </c>
      <c r="AF565" s="149">
        <v>0.25</v>
      </c>
      <c r="AG565" s="149">
        <v>0.25</v>
      </c>
      <c r="AH565" s="149">
        <v>0.25</v>
      </c>
      <c r="AI565" s="149">
        <v>0.25</v>
      </c>
      <c r="AJ565" s="149">
        <v>0.25</v>
      </c>
      <c r="AK565" s="149">
        <v>0.25</v>
      </c>
      <c r="AL565" s="149">
        <v>0.25</v>
      </c>
      <c r="AM565" s="149">
        <v>0.25</v>
      </c>
      <c r="AN565" s="149">
        <v>0.25</v>
      </c>
      <c r="AO565" s="149">
        <v>0.25</v>
      </c>
      <c r="AP565" s="149">
        <v>0.25</v>
      </c>
      <c r="AQ565" s="149">
        <v>0.25</v>
      </c>
      <c r="AR565" s="149">
        <v>0.25</v>
      </c>
      <c r="AS565" s="149">
        <v>0.25</v>
      </c>
      <c r="AT565" s="149">
        <v>0.25</v>
      </c>
      <c r="AU565" s="149">
        <v>0.25</v>
      </c>
      <c r="AV565" s="149">
        <v>0.25</v>
      </c>
      <c r="AW565" s="149">
        <v>0.25</v>
      </c>
      <c r="AX565" s="149">
        <v>0.25</v>
      </c>
      <c r="AY565" s="149">
        <v>0.25</v>
      </c>
      <c r="AZ565" s="149">
        <v>0.25</v>
      </c>
      <c r="BA565" s="149">
        <v>0.25</v>
      </c>
      <c r="BB565" s="149">
        <v>0.25</v>
      </c>
      <c r="BC565" s="149">
        <v>0.25</v>
      </c>
      <c r="BD565" s="149">
        <v>0.25</v>
      </c>
      <c r="BE565" s="149">
        <v>0.25</v>
      </c>
      <c r="BF565" s="149">
        <v>0.25</v>
      </c>
      <c r="BG565" s="149">
        <v>0.25</v>
      </c>
      <c r="BH565" s="149">
        <v>0.25</v>
      </c>
      <c r="BI565" s="149">
        <v>0.25</v>
      </c>
      <c r="BJ565" s="149">
        <v>0.25</v>
      </c>
      <c r="BK565" s="149">
        <v>0.25</v>
      </c>
      <c r="BL565" s="149">
        <v>0.25</v>
      </c>
      <c r="BM565" s="149">
        <v>0.25</v>
      </c>
      <c r="BN565" s="149">
        <v>0.25</v>
      </c>
      <c r="BO565" s="149">
        <v>0.25</v>
      </c>
      <c r="BP565" s="149">
        <v>0.25</v>
      </c>
      <c r="BQ565" s="149">
        <v>0.25</v>
      </c>
      <c r="BR565" s="149">
        <v>0.25</v>
      </c>
      <c r="BS565" s="149">
        <v>0.25</v>
      </c>
      <c r="BT565" s="149">
        <v>0.25</v>
      </c>
      <c r="BU565" s="149"/>
      <c r="BV565" s="149"/>
      <c r="BW565" s="149"/>
      <c r="BX565" s="149"/>
      <c r="BY565" s="149"/>
      <c r="BZ565" s="149"/>
      <c r="CA565" s="149"/>
      <c r="CB565" s="149"/>
      <c r="CC565" s="149"/>
      <c r="CD565" s="149"/>
      <c r="CE565" s="149"/>
      <c r="CF565" s="149"/>
      <c r="CG565" s="149"/>
      <c r="CH565" s="149"/>
      <c r="CI565" s="149"/>
      <c r="CJ565" s="149"/>
      <c r="CK565" s="149"/>
      <c r="CL565" s="149"/>
      <c r="CM565" s="149"/>
      <c r="CN565" s="149"/>
      <c r="CO565" s="149"/>
      <c r="CP565" s="149"/>
      <c r="CQ565" s="149"/>
      <c r="CR565" s="149"/>
      <c r="CS565" s="150" t="s">
        <v>13</v>
      </c>
      <c r="CT565" s="151"/>
      <c r="CW565" s="68"/>
      <c r="CX565" s="152"/>
    </row>
    <row r="566" spans="1:102">
      <c r="A566" s="289" t="s">
        <v>8334</v>
      </c>
      <c r="B566" s="146" t="s">
        <v>22</v>
      </c>
      <c r="C566" s="147" t="str">
        <f>+_xlfn.XLOOKUP(B566,'R4'!B:B,'R4'!C:C)</f>
        <v>SİLİNDİR OPERATÖRÜ</v>
      </c>
      <c r="D566" s="147"/>
      <c r="E566" s="150" t="s">
        <v>2</v>
      </c>
      <c r="F566" s="150" t="s">
        <v>38</v>
      </c>
      <c r="G566" s="150" t="s">
        <v>35</v>
      </c>
      <c r="H566" s="150" t="s">
        <v>8271</v>
      </c>
      <c r="I566" s="156"/>
      <c r="J566" s="148">
        <v>0</v>
      </c>
      <c r="K566" s="149">
        <v>0</v>
      </c>
      <c r="L566" s="149">
        <v>0</v>
      </c>
      <c r="M566" s="149">
        <v>0</v>
      </c>
      <c r="N566" s="149">
        <v>0</v>
      </c>
      <c r="O566" s="149">
        <v>0</v>
      </c>
      <c r="P566" s="149">
        <v>0</v>
      </c>
      <c r="Q566" s="149">
        <v>0</v>
      </c>
      <c r="R566" s="149">
        <v>0</v>
      </c>
      <c r="S566" s="149">
        <v>0</v>
      </c>
      <c r="T566" s="149">
        <v>1</v>
      </c>
      <c r="U566" s="149">
        <v>1</v>
      </c>
      <c r="V566" s="149">
        <v>1</v>
      </c>
      <c r="W566" s="149">
        <v>1</v>
      </c>
      <c r="X566" s="149">
        <v>1</v>
      </c>
      <c r="Y566" s="149">
        <v>1</v>
      </c>
      <c r="Z566" s="149">
        <v>1</v>
      </c>
      <c r="AA566" s="149">
        <v>1</v>
      </c>
      <c r="AB566" s="149">
        <v>1</v>
      </c>
      <c r="AC566" s="149">
        <v>1</v>
      </c>
      <c r="AD566" s="149">
        <v>1</v>
      </c>
      <c r="AE566" s="149">
        <v>1</v>
      </c>
      <c r="AF566" s="149">
        <v>1</v>
      </c>
      <c r="AG566" s="149">
        <v>1</v>
      </c>
      <c r="AH566" s="149">
        <v>1</v>
      </c>
      <c r="AI566" s="149">
        <v>1</v>
      </c>
      <c r="AJ566" s="149">
        <v>1</v>
      </c>
      <c r="AK566" s="149">
        <v>1</v>
      </c>
      <c r="AL566" s="149">
        <v>1</v>
      </c>
      <c r="AM566" s="149">
        <v>1</v>
      </c>
      <c r="AN566" s="149">
        <v>1</v>
      </c>
      <c r="AO566" s="149">
        <v>1</v>
      </c>
      <c r="AP566" s="149">
        <v>1</v>
      </c>
      <c r="AQ566" s="149">
        <v>1</v>
      </c>
      <c r="AR566" s="149">
        <v>1</v>
      </c>
      <c r="AS566" s="149">
        <v>1</v>
      </c>
      <c r="AT566" s="149">
        <v>1</v>
      </c>
      <c r="AU566" s="149">
        <v>1</v>
      </c>
      <c r="AV566" s="149">
        <v>1</v>
      </c>
      <c r="AW566" s="149">
        <v>1</v>
      </c>
      <c r="AX566" s="149">
        <v>1</v>
      </c>
      <c r="AY566" s="149">
        <v>1</v>
      </c>
      <c r="AZ566" s="149">
        <v>1</v>
      </c>
      <c r="BA566" s="149">
        <v>1</v>
      </c>
      <c r="BB566" s="149">
        <v>1</v>
      </c>
      <c r="BC566" s="149">
        <v>1</v>
      </c>
      <c r="BD566" s="149">
        <v>1</v>
      </c>
      <c r="BE566" s="149">
        <v>1</v>
      </c>
      <c r="BF566" s="149">
        <v>1</v>
      </c>
      <c r="BG566" s="149">
        <v>1</v>
      </c>
      <c r="BH566" s="149">
        <v>1</v>
      </c>
      <c r="BI566" s="149">
        <v>1</v>
      </c>
      <c r="BJ566" s="149">
        <v>1</v>
      </c>
      <c r="BK566" s="149">
        <v>1</v>
      </c>
      <c r="BL566" s="149">
        <v>1</v>
      </c>
      <c r="BM566" s="149">
        <v>1</v>
      </c>
      <c r="BN566" s="149">
        <v>1</v>
      </c>
      <c r="BO566" s="149">
        <v>1</v>
      </c>
      <c r="BP566" s="149">
        <v>1</v>
      </c>
      <c r="BQ566" s="149">
        <v>1</v>
      </c>
      <c r="BR566" s="149">
        <v>1</v>
      </c>
      <c r="BS566" s="149">
        <v>1</v>
      </c>
      <c r="BT566" s="149">
        <v>1</v>
      </c>
      <c r="BU566" s="149"/>
      <c r="BV566" s="149"/>
      <c r="BW566" s="149"/>
      <c r="BX566" s="149"/>
      <c r="BY566" s="149"/>
      <c r="BZ566" s="149"/>
      <c r="CA566" s="149"/>
      <c r="CB566" s="149"/>
      <c r="CC566" s="149"/>
      <c r="CD566" s="149"/>
      <c r="CE566" s="149"/>
      <c r="CF566" s="149"/>
      <c r="CG566" s="149"/>
      <c r="CH566" s="149"/>
      <c r="CI566" s="149"/>
      <c r="CJ566" s="149"/>
      <c r="CK566" s="149"/>
      <c r="CL566" s="149"/>
      <c r="CM566" s="149"/>
      <c r="CN566" s="149"/>
      <c r="CO566" s="149"/>
      <c r="CP566" s="149"/>
      <c r="CQ566" s="149"/>
      <c r="CR566" s="149"/>
      <c r="CS566" s="150" t="s">
        <v>14</v>
      </c>
      <c r="CT566" s="151"/>
      <c r="CW566" s="68"/>
      <c r="CX566" s="152"/>
    </row>
    <row r="567" spans="1:102">
      <c r="A567" s="289" t="s">
        <v>8334</v>
      </c>
      <c r="B567" s="146" t="s">
        <v>22</v>
      </c>
      <c r="C567" s="147" t="str">
        <f>+_xlfn.XLOOKUP(B567,'R4'!B:B,'R4'!C:C)</f>
        <v>SİLİNDİR OPERATÖRÜ</v>
      </c>
      <c r="D567" s="147"/>
      <c r="E567" s="150" t="s">
        <v>5135</v>
      </c>
      <c r="F567" s="150" t="s">
        <v>38</v>
      </c>
      <c r="G567" s="150" t="s">
        <v>35</v>
      </c>
      <c r="H567" s="150" t="s">
        <v>8271</v>
      </c>
      <c r="I567" s="156"/>
      <c r="J567" s="148">
        <v>0</v>
      </c>
      <c r="K567" s="149">
        <v>0</v>
      </c>
      <c r="L567" s="149">
        <v>0</v>
      </c>
      <c r="M567" s="149">
        <v>0</v>
      </c>
      <c r="N567" s="149">
        <v>0</v>
      </c>
      <c r="O567" s="149">
        <v>0</v>
      </c>
      <c r="P567" s="149">
        <v>0</v>
      </c>
      <c r="Q567" s="149">
        <v>0</v>
      </c>
      <c r="R567" s="149">
        <v>1</v>
      </c>
      <c r="S567" s="149">
        <v>1</v>
      </c>
      <c r="T567" s="149">
        <v>1</v>
      </c>
      <c r="U567" s="149">
        <v>1</v>
      </c>
      <c r="V567" s="149">
        <v>1</v>
      </c>
      <c r="W567" s="149">
        <v>1</v>
      </c>
      <c r="X567" s="149">
        <v>2</v>
      </c>
      <c r="Y567" s="149">
        <v>2</v>
      </c>
      <c r="Z567" s="149">
        <v>2</v>
      </c>
      <c r="AA567" s="149">
        <v>3</v>
      </c>
      <c r="AB567" s="149">
        <v>3</v>
      </c>
      <c r="AC567" s="149">
        <v>3</v>
      </c>
      <c r="AD567" s="149">
        <v>3</v>
      </c>
      <c r="AE567" s="149">
        <v>3</v>
      </c>
      <c r="AF567" s="149">
        <v>3</v>
      </c>
      <c r="AG567" s="149">
        <v>3</v>
      </c>
      <c r="AH567" s="149">
        <v>3</v>
      </c>
      <c r="AI567" s="149">
        <v>3</v>
      </c>
      <c r="AJ567" s="149">
        <v>3</v>
      </c>
      <c r="AK567" s="149">
        <v>3</v>
      </c>
      <c r="AL567" s="149">
        <v>3</v>
      </c>
      <c r="AM567" s="149">
        <v>3</v>
      </c>
      <c r="AN567" s="149">
        <v>3</v>
      </c>
      <c r="AO567" s="149">
        <v>3</v>
      </c>
      <c r="AP567" s="149">
        <v>3</v>
      </c>
      <c r="AQ567" s="149">
        <v>3</v>
      </c>
      <c r="AR567" s="149">
        <v>3</v>
      </c>
      <c r="AS567" s="149">
        <v>3</v>
      </c>
      <c r="AT567" s="149">
        <v>3</v>
      </c>
      <c r="AU567" s="149">
        <v>3</v>
      </c>
      <c r="AV567" s="149">
        <v>3</v>
      </c>
      <c r="AW567" s="149">
        <v>3</v>
      </c>
      <c r="AX567" s="149">
        <v>3</v>
      </c>
      <c r="AY567" s="149">
        <v>3</v>
      </c>
      <c r="AZ567" s="149">
        <v>3</v>
      </c>
      <c r="BA567" s="149">
        <v>3</v>
      </c>
      <c r="BB567" s="149">
        <v>3</v>
      </c>
      <c r="BC567" s="149">
        <v>3</v>
      </c>
      <c r="BD567" s="149">
        <v>3</v>
      </c>
      <c r="BE567" s="149">
        <v>3</v>
      </c>
      <c r="BF567" s="149">
        <v>3</v>
      </c>
      <c r="BG567" s="149">
        <v>3</v>
      </c>
      <c r="BH567" s="149">
        <v>3</v>
      </c>
      <c r="BI567" s="149">
        <v>3</v>
      </c>
      <c r="BJ567" s="149">
        <v>3</v>
      </c>
      <c r="BK567" s="149">
        <v>3</v>
      </c>
      <c r="BL567" s="149">
        <v>3</v>
      </c>
      <c r="BM567" s="149">
        <v>3</v>
      </c>
      <c r="BN567" s="149">
        <v>3</v>
      </c>
      <c r="BO567" s="149">
        <v>3</v>
      </c>
      <c r="BP567" s="149">
        <v>3</v>
      </c>
      <c r="BQ567" s="149">
        <v>3</v>
      </c>
      <c r="BR567" s="149">
        <v>3</v>
      </c>
      <c r="BS567" s="149">
        <v>3</v>
      </c>
      <c r="BT567" s="149">
        <v>3</v>
      </c>
      <c r="BU567" s="149"/>
      <c r="BV567" s="149"/>
      <c r="BW567" s="149"/>
      <c r="BX567" s="149"/>
      <c r="BY567" s="149"/>
      <c r="BZ567" s="149"/>
      <c r="CA567" s="149"/>
      <c r="CB567" s="149"/>
      <c r="CC567" s="149"/>
      <c r="CD567" s="149"/>
      <c r="CE567" s="149"/>
      <c r="CF567" s="149"/>
      <c r="CG567" s="149"/>
      <c r="CH567" s="149"/>
      <c r="CI567" s="149"/>
      <c r="CJ567" s="149"/>
      <c r="CK567" s="149"/>
      <c r="CL567" s="149"/>
      <c r="CM567" s="149"/>
      <c r="CN567" s="149"/>
      <c r="CO567" s="149"/>
      <c r="CP567" s="149"/>
      <c r="CQ567" s="149"/>
      <c r="CR567" s="149"/>
      <c r="CS567" s="150" t="s">
        <v>14</v>
      </c>
      <c r="CT567" s="151"/>
      <c r="CW567" s="68"/>
      <c r="CX567" s="152"/>
    </row>
    <row r="568" spans="1:102">
      <c r="A568" s="289" t="s">
        <v>8334</v>
      </c>
      <c r="B568" s="146" t="s">
        <v>22</v>
      </c>
      <c r="C568" s="147" t="str">
        <f>+_xlfn.XLOOKUP(B568,'R4'!B:B,'R4'!C:C)</f>
        <v>SİLİNDİR OPERATÖRÜ</v>
      </c>
      <c r="D568" s="147"/>
      <c r="E568" s="150" t="s">
        <v>5137</v>
      </c>
      <c r="F568" s="150" t="s">
        <v>38</v>
      </c>
      <c r="G568" s="150" t="s">
        <v>35</v>
      </c>
      <c r="H568" s="150" t="s">
        <v>8271</v>
      </c>
      <c r="I568" s="156"/>
      <c r="J568" s="148">
        <v>0</v>
      </c>
      <c r="K568" s="149">
        <v>0</v>
      </c>
      <c r="L568" s="149">
        <v>0</v>
      </c>
      <c r="M568" s="149">
        <v>0</v>
      </c>
      <c r="N568" s="149">
        <v>0</v>
      </c>
      <c r="O568" s="149">
        <v>0</v>
      </c>
      <c r="P568" s="149">
        <v>0</v>
      </c>
      <c r="Q568" s="149">
        <v>0</v>
      </c>
      <c r="R568" s="149">
        <v>0</v>
      </c>
      <c r="S568" s="149">
        <v>0</v>
      </c>
      <c r="T568" s="149">
        <v>1</v>
      </c>
      <c r="U568" s="149">
        <v>1</v>
      </c>
      <c r="V568" s="149">
        <v>1</v>
      </c>
      <c r="W568" s="149">
        <v>1</v>
      </c>
      <c r="X568" s="149">
        <v>1</v>
      </c>
      <c r="Y568" s="149">
        <v>1</v>
      </c>
      <c r="Z568" s="149">
        <v>1</v>
      </c>
      <c r="AA568" s="149">
        <v>1</v>
      </c>
      <c r="AB568" s="149">
        <v>1</v>
      </c>
      <c r="AC568" s="149">
        <v>1</v>
      </c>
      <c r="AD568" s="149">
        <v>1</v>
      </c>
      <c r="AE568" s="149">
        <v>1</v>
      </c>
      <c r="AF568" s="149">
        <v>1</v>
      </c>
      <c r="AG568" s="149">
        <v>1</v>
      </c>
      <c r="AH568" s="149">
        <v>1</v>
      </c>
      <c r="AI568" s="149">
        <v>1</v>
      </c>
      <c r="AJ568" s="149">
        <v>1</v>
      </c>
      <c r="AK568" s="149">
        <v>1</v>
      </c>
      <c r="AL568" s="149">
        <v>1</v>
      </c>
      <c r="AM568" s="149">
        <v>1</v>
      </c>
      <c r="AN568" s="149">
        <v>1</v>
      </c>
      <c r="AO568" s="149">
        <v>1</v>
      </c>
      <c r="AP568" s="149">
        <v>1</v>
      </c>
      <c r="AQ568" s="149">
        <v>1</v>
      </c>
      <c r="AR568" s="149">
        <v>1</v>
      </c>
      <c r="AS568" s="149">
        <v>1</v>
      </c>
      <c r="AT568" s="149">
        <v>1</v>
      </c>
      <c r="AU568" s="149">
        <v>1</v>
      </c>
      <c r="AV568" s="149">
        <v>1</v>
      </c>
      <c r="AW568" s="149">
        <v>1</v>
      </c>
      <c r="AX568" s="149">
        <v>1</v>
      </c>
      <c r="AY568" s="149">
        <v>1</v>
      </c>
      <c r="AZ568" s="149">
        <v>1</v>
      </c>
      <c r="BA568" s="149">
        <v>1</v>
      </c>
      <c r="BB568" s="149">
        <v>1</v>
      </c>
      <c r="BC568" s="149">
        <v>1</v>
      </c>
      <c r="BD568" s="149">
        <v>1</v>
      </c>
      <c r="BE568" s="149">
        <v>1</v>
      </c>
      <c r="BF568" s="149">
        <v>1</v>
      </c>
      <c r="BG568" s="149">
        <v>1</v>
      </c>
      <c r="BH568" s="149">
        <v>1</v>
      </c>
      <c r="BI568" s="149">
        <v>1</v>
      </c>
      <c r="BJ568" s="149">
        <v>1</v>
      </c>
      <c r="BK568" s="149">
        <v>1</v>
      </c>
      <c r="BL568" s="149">
        <v>1</v>
      </c>
      <c r="BM568" s="149">
        <v>1</v>
      </c>
      <c r="BN568" s="149">
        <v>1</v>
      </c>
      <c r="BO568" s="149">
        <v>1</v>
      </c>
      <c r="BP568" s="149">
        <v>1</v>
      </c>
      <c r="BQ568" s="149">
        <v>1</v>
      </c>
      <c r="BR568" s="149">
        <v>1</v>
      </c>
      <c r="BS568" s="149">
        <v>1</v>
      </c>
      <c r="BT568" s="149">
        <v>1</v>
      </c>
      <c r="BU568" s="149"/>
      <c r="BV568" s="149"/>
      <c r="BW568" s="149"/>
      <c r="BX568" s="149"/>
      <c r="BY568" s="149"/>
      <c r="BZ568" s="149"/>
      <c r="CA568" s="149"/>
      <c r="CB568" s="149"/>
      <c r="CC568" s="149"/>
      <c r="CD568" s="149"/>
      <c r="CE568" s="149"/>
      <c r="CF568" s="149"/>
      <c r="CG568" s="149"/>
      <c r="CH568" s="149"/>
      <c r="CI568" s="149"/>
      <c r="CJ568" s="149"/>
      <c r="CK568" s="149"/>
      <c r="CL568" s="149"/>
      <c r="CM568" s="149"/>
      <c r="CN568" s="149"/>
      <c r="CO568" s="149"/>
      <c r="CP568" s="149"/>
      <c r="CQ568" s="149"/>
      <c r="CR568" s="149"/>
      <c r="CS568" s="150" t="s">
        <v>14</v>
      </c>
      <c r="CT568" s="151"/>
      <c r="CW568" s="68"/>
      <c r="CX568" s="152"/>
    </row>
    <row r="569" spans="1:102">
      <c r="A569" s="289" t="s">
        <v>8334</v>
      </c>
      <c r="B569" s="146" t="s">
        <v>22</v>
      </c>
      <c r="C569" s="147" t="str">
        <f>+_xlfn.XLOOKUP(B569,'R4'!B:B,'R4'!C:C)</f>
        <v>SİLİNDİR OPERATÖRÜ</v>
      </c>
      <c r="D569" s="147"/>
      <c r="E569" s="150" t="s">
        <v>5138</v>
      </c>
      <c r="F569" s="150" t="s">
        <v>38</v>
      </c>
      <c r="G569" s="150" t="s">
        <v>35</v>
      </c>
      <c r="H569" s="150" t="s">
        <v>8271</v>
      </c>
      <c r="I569" s="156"/>
      <c r="J569" s="148">
        <v>0</v>
      </c>
      <c r="K569" s="149">
        <v>0</v>
      </c>
      <c r="L569" s="149">
        <v>0</v>
      </c>
      <c r="M569" s="149">
        <v>0</v>
      </c>
      <c r="N569" s="149">
        <v>0</v>
      </c>
      <c r="O569" s="149">
        <v>0</v>
      </c>
      <c r="P569" s="149">
        <v>0</v>
      </c>
      <c r="Q569" s="149">
        <v>0</v>
      </c>
      <c r="R569" s="149">
        <v>0</v>
      </c>
      <c r="S569" s="149">
        <v>0</v>
      </c>
      <c r="T569" s="149">
        <v>1</v>
      </c>
      <c r="U569" s="149">
        <v>1</v>
      </c>
      <c r="V569" s="149">
        <v>1</v>
      </c>
      <c r="W569" s="149">
        <v>1</v>
      </c>
      <c r="X569" s="149">
        <v>1</v>
      </c>
      <c r="Y569" s="149">
        <v>1</v>
      </c>
      <c r="Z569" s="149">
        <v>1</v>
      </c>
      <c r="AA569" s="149">
        <v>1</v>
      </c>
      <c r="AB569" s="149">
        <v>1</v>
      </c>
      <c r="AC569" s="149">
        <v>1</v>
      </c>
      <c r="AD569" s="149">
        <v>1</v>
      </c>
      <c r="AE569" s="149">
        <v>1</v>
      </c>
      <c r="AF569" s="149">
        <v>1</v>
      </c>
      <c r="AG569" s="149">
        <v>1</v>
      </c>
      <c r="AH569" s="149">
        <v>1</v>
      </c>
      <c r="AI569" s="149">
        <v>1</v>
      </c>
      <c r="AJ569" s="149">
        <v>1</v>
      </c>
      <c r="AK569" s="149">
        <v>1</v>
      </c>
      <c r="AL569" s="149">
        <v>1</v>
      </c>
      <c r="AM569" s="149">
        <v>1</v>
      </c>
      <c r="AN569" s="149">
        <v>1</v>
      </c>
      <c r="AO569" s="149">
        <v>1</v>
      </c>
      <c r="AP569" s="149">
        <v>1</v>
      </c>
      <c r="AQ569" s="149">
        <v>1</v>
      </c>
      <c r="AR569" s="149">
        <v>1</v>
      </c>
      <c r="AS569" s="149">
        <v>1</v>
      </c>
      <c r="AT569" s="149">
        <v>1</v>
      </c>
      <c r="AU569" s="149">
        <v>1</v>
      </c>
      <c r="AV569" s="149">
        <v>1</v>
      </c>
      <c r="AW569" s="149">
        <v>1</v>
      </c>
      <c r="AX569" s="149">
        <v>1</v>
      </c>
      <c r="AY569" s="149">
        <v>1</v>
      </c>
      <c r="AZ569" s="149">
        <v>1</v>
      </c>
      <c r="BA569" s="149">
        <v>1</v>
      </c>
      <c r="BB569" s="149">
        <v>1</v>
      </c>
      <c r="BC569" s="149">
        <v>1</v>
      </c>
      <c r="BD569" s="149">
        <v>1</v>
      </c>
      <c r="BE569" s="149">
        <v>1</v>
      </c>
      <c r="BF569" s="149">
        <v>1</v>
      </c>
      <c r="BG569" s="149">
        <v>1</v>
      </c>
      <c r="BH569" s="149">
        <v>1</v>
      </c>
      <c r="BI569" s="149">
        <v>1</v>
      </c>
      <c r="BJ569" s="149">
        <v>1</v>
      </c>
      <c r="BK569" s="149">
        <v>1</v>
      </c>
      <c r="BL569" s="149">
        <v>1</v>
      </c>
      <c r="BM569" s="149">
        <v>1</v>
      </c>
      <c r="BN569" s="149">
        <v>1</v>
      </c>
      <c r="BO569" s="149">
        <v>1</v>
      </c>
      <c r="BP569" s="149">
        <v>1</v>
      </c>
      <c r="BQ569" s="149">
        <v>1</v>
      </c>
      <c r="BR569" s="149">
        <v>1</v>
      </c>
      <c r="BS569" s="149">
        <v>1</v>
      </c>
      <c r="BT569" s="149">
        <v>1</v>
      </c>
      <c r="BU569" s="149"/>
      <c r="BV569" s="149"/>
      <c r="BW569" s="149"/>
      <c r="BX569" s="149"/>
      <c r="BY569" s="149"/>
      <c r="BZ569" s="149"/>
      <c r="CA569" s="149"/>
      <c r="CB569" s="149"/>
      <c r="CC569" s="149"/>
      <c r="CD569" s="149"/>
      <c r="CE569" s="149"/>
      <c r="CF569" s="149"/>
      <c r="CG569" s="149"/>
      <c r="CH569" s="149"/>
      <c r="CI569" s="149"/>
      <c r="CJ569" s="149"/>
      <c r="CK569" s="149"/>
      <c r="CL569" s="149"/>
      <c r="CM569" s="149"/>
      <c r="CN569" s="149"/>
      <c r="CO569" s="149"/>
      <c r="CP569" s="149"/>
      <c r="CQ569" s="149"/>
      <c r="CR569" s="149"/>
      <c r="CS569" s="150" t="s">
        <v>14</v>
      </c>
      <c r="CT569" s="151"/>
      <c r="CW569" s="68"/>
      <c r="CX569" s="152"/>
    </row>
    <row r="570" spans="1:102">
      <c r="A570" s="289" t="s">
        <v>8334</v>
      </c>
      <c r="B570" s="146" t="s">
        <v>22</v>
      </c>
      <c r="C570" s="147" t="str">
        <f>+_xlfn.XLOOKUP(B570,'R4'!B:B,'R4'!C:C)</f>
        <v>SİLİNDİR OPERATÖRÜ</v>
      </c>
      <c r="D570" s="147"/>
      <c r="E570" s="150" t="s">
        <v>5136</v>
      </c>
      <c r="F570" s="150" t="s">
        <v>38</v>
      </c>
      <c r="G570" s="150" t="s">
        <v>35</v>
      </c>
      <c r="H570" s="150" t="s">
        <v>8271</v>
      </c>
      <c r="I570" s="156"/>
      <c r="J570" s="148">
        <v>0</v>
      </c>
      <c r="K570" s="149">
        <v>0</v>
      </c>
      <c r="L570" s="149">
        <v>0</v>
      </c>
      <c r="M570" s="149">
        <v>0</v>
      </c>
      <c r="N570" s="149">
        <v>0</v>
      </c>
      <c r="O570" s="149">
        <v>0</v>
      </c>
      <c r="P570" s="149">
        <v>0</v>
      </c>
      <c r="Q570" s="149">
        <v>0</v>
      </c>
      <c r="R570" s="149">
        <v>0</v>
      </c>
      <c r="S570" s="149">
        <v>0</v>
      </c>
      <c r="T570" s="149">
        <v>0.5</v>
      </c>
      <c r="U570" s="149">
        <v>0.5</v>
      </c>
      <c r="V570" s="149">
        <v>0.5</v>
      </c>
      <c r="W570" s="149">
        <v>0.5</v>
      </c>
      <c r="X570" s="149">
        <v>0.5</v>
      </c>
      <c r="Y570" s="149">
        <v>0.5</v>
      </c>
      <c r="Z570" s="149">
        <v>0.5</v>
      </c>
      <c r="AA570" s="149">
        <v>0.5</v>
      </c>
      <c r="AB570" s="149">
        <v>0.5</v>
      </c>
      <c r="AC570" s="149">
        <v>0.5</v>
      </c>
      <c r="AD570" s="149">
        <v>0.5</v>
      </c>
      <c r="AE570" s="149">
        <v>0.5</v>
      </c>
      <c r="AF570" s="149">
        <v>0.5</v>
      </c>
      <c r="AG570" s="149">
        <v>0.5</v>
      </c>
      <c r="AH570" s="149">
        <v>0.5</v>
      </c>
      <c r="AI570" s="149">
        <v>0.5</v>
      </c>
      <c r="AJ570" s="149">
        <v>0.5</v>
      </c>
      <c r="AK570" s="149">
        <v>0.5</v>
      </c>
      <c r="AL570" s="149">
        <v>0.5</v>
      </c>
      <c r="AM570" s="149">
        <v>0.5</v>
      </c>
      <c r="AN570" s="149">
        <v>0.5</v>
      </c>
      <c r="AO570" s="149">
        <v>0.5</v>
      </c>
      <c r="AP570" s="149">
        <v>0.5</v>
      </c>
      <c r="AQ570" s="149">
        <v>0.5</v>
      </c>
      <c r="AR570" s="149">
        <v>0.5</v>
      </c>
      <c r="AS570" s="149">
        <v>0.5</v>
      </c>
      <c r="AT570" s="149">
        <v>0.5</v>
      </c>
      <c r="AU570" s="149">
        <v>0.5</v>
      </c>
      <c r="AV570" s="149">
        <v>0.5</v>
      </c>
      <c r="AW570" s="149">
        <v>0.5</v>
      </c>
      <c r="AX570" s="149">
        <v>0.5</v>
      </c>
      <c r="AY570" s="149">
        <v>0.5</v>
      </c>
      <c r="AZ570" s="149">
        <v>0.5</v>
      </c>
      <c r="BA570" s="149">
        <v>0.5</v>
      </c>
      <c r="BB570" s="149">
        <v>0.5</v>
      </c>
      <c r="BC570" s="149">
        <v>0.5</v>
      </c>
      <c r="BD570" s="149">
        <v>0.5</v>
      </c>
      <c r="BE570" s="149">
        <v>0.5</v>
      </c>
      <c r="BF570" s="149">
        <v>0.5</v>
      </c>
      <c r="BG570" s="149">
        <v>0.5</v>
      </c>
      <c r="BH570" s="149">
        <v>0.5</v>
      </c>
      <c r="BI570" s="149">
        <v>0.5</v>
      </c>
      <c r="BJ570" s="149">
        <v>0.5</v>
      </c>
      <c r="BK570" s="149">
        <v>0.5</v>
      </c>
      <c r="BL570" s="149">
        <v>0.5</v>
      </c>
      <c r="BM570" s="149">
        <v>0.5</v>
      </c>
      <c r="BN570" s="149">
        <v>0.5</v>
      </c>
      <c r="BO570" s="149">
        <v>0.5</v>
      </c>
      <c r="BP570" s="149">
        <v>0.5</v>
      </c>
      <c r="BQ570" s="149">
        <v>0.5</v>
      </c>
      <c r="BR570" s="149">
        <v>0.5</v>
      </c>
      <c r="BS570" s="149">
        <v>0.5</v>
      </c>
      <c r="BT570" s="149">
        <v>0.5</v>
      </c>
      <c r="BU570" s="149"/>
      <c r="BV570" s="149"/>
      <c r="BW570" s="149"/>
      <c r="BX570" s="149"/>
      <c r="BY570" s="149"/>
      <c r="BZ570" s="149"/>
      <c r="CA570" s="149"/>
      <c r="CB570" s="149"/>
      <c r="CC570" s="149"/>
      <c r="CD570" s="149"/>
      <c r="CE570" s="149"/>
      <c r="CF570" s="149"/>
      <c r="CG570" s="149"/>
      <c r="CH570" s="149"/>
      <c r="CI570" s="149"/>
      <c r="CJ570" s="149"/>
      <c r="CK570" s="149"/>
      <c r="CL570" s="149"/>
      <c r="CM570" s="149"/>
      <c r="CN570" s="149"/>
      <c r="CO570" s="149"/>
      <c r="CP570" s="149"/>
      <c r="CQ570" s="149"/>
      <c r="CR570" s="149"/>
      <c r="CS570" s="150" t="s">
        <v>14</v>
      </c>
      <c r="CT570" s="151"/>
      <c r="CW570" s="68"/>
      <c r="CX570" s="152"/>
    </row>
    <row r="571" spans="1:102">
      <c r="A571" s="289" t="s">
        <v>8334</v>
      </c>
      <c r="B571" s="146" t="s">
        <v>22</v>
      </c>
      <c r="C571" s="147" t="str">
        <f>+_xlfn.XLOOKUP(B571,'R4'!B:B,'R4'!C:C)</f>
        <v>SİLİNDİR OPERATÖRÜ</v>
      </c>
      <c r="D571" s="147"/>
      <c r="E571" s="150" t="s">
        <v>2590</v>
      </c>
      <c r="F571" s="150" t="s">
        <v>38</v>
      </c>
      <c r="G571" s="150" t="s">
        <v>35</v>
      </c>
      <c r="H571" s="150" t="s">
        <v>8271</v>
      </c>
      <c r="I571" s="156"/>
      <c r="J571" s="148">
        <v>0</v>
      </c>
      <c r="K571" s="149">
        <v>0</v>
      </c>
      <c r="L571" s="149">
        <v>0</v>
      </c>
      <c r="M571" s="149">
        <v>0</v>
      </c>
      <c r="N571" s="149">
        <v>0</v>
      </c>
      <c r="O571" s="149">
        <v>0</v>
      </c>
      <c r="P571" s="149">
        <v>0</v>
      </c>
      <c r="Q571" s="149">
        <v>0</v>
      </c>
      <c r="R571" s="149">
        <v>0</v>
      </c>
      <c r="S571" s="149">
        <v>0</v>
      </c>
      <c r="T571" s="149">
        <v>0.25</v>
      </c>
      <c r="U571" s="149">
        <v>0.25</v>
      </c>
      <c r="V571" s="149">
        <v>0.25</v>
      </c>
      <c r="W571" s="149">
        <v>0.25</v>
      </c>
      <c r="X571" s="149">
        <v>0.25</v>
      </c>
      <c r="Y571" s="149">
        <v>0.25</v>
      </c>
      <c r="Z571" s="149">
        <v>0.25</v>
      </c>
      <c r="AA571" s="149">
        <v>0.25</v>
      </c>
      <c r="AB571" s="149">
        <v>0.25</v>
      </c>
      <c r="AC571" s="149">
        <v>0.25</v>
      </c>
      <c r="AD571" s="149">
        <v>0.25</v>
      </c>
      <c r="AE571" s="149">
        <v>0.25</v>
      </c>
      <c r="AF571" s="149">
        <v>0.25</v>
      </c>
      <c r="AG571" s="149">
        <v>0.25</v>
      </c>
      <c r="AH571" s="149">
        <v>0.25</v>
      </c>
      <c r="AI571" s="149">
        <v>0.25</v>
      </c>
      <c r="AJ571" s="149">
        <v>0.25</v>
      </c>
      <c r="AK571" s="149">
        <v>0.25</v>
      </c>
      <c r="AL571" s="149">
        <v>0.25</v>
      </c>
      <c r="AM571" s="149">
        <v>0.25</v>
      </c>
      <c r="AN571" s="149">
        <v>0.25</v>
      </c>
      <c r="AO571" s="149">
        <v>0.25</v>
      </c>
      <c r="AP571" s="149">
        <v>0.25</v>
      </c>
      <c r="AQ571" s="149">
        <v>0.25</v>
      </c>
      <c r="AR571" s="149">
        <v>0.25</v>
      </c>
      <c r="AS571" s="149">
        <v>0.25</v>
      </c>
      <c r="AT571" s="149">
        <v>0.25</v>
      </c>
      <c r="AU571" s="149">
        <v>0.25</v>
      </c>
      <c r="AV571" s="149">
        <v>0.25</v>
      </c>
      <c r="AW571" s="149">
        <v>0.25</v>
      </c>
      <c r="AX571" s="149">
        <v>0.25</v>
      </c>
      <c r="AY571" s="149">
        <v>0.25</v>
      </c>
      <c r="AZ571" s="149">
        <v>0.25</v>
      </c>
      <c r="BA571" s="149">
        <v>0.25</v>
      </c>
      <c r="BB571" s="149">
        <v>0.25</v>
      </c>
      <c r="BC571" s="149">
        <v>0.25</v>
      </c>
      <c r="BD571" s="149">
        <v>0.25</v>
      </c>
      <c r="BE571" s="149">
        <v>0.25</v>
      </c>
      <c r="BF571" s="149">
        <v>0.25</v>
      </c>
      <c r="BG571" s="149">
        <v>0.25</v>
      </c>
      <c r="BH571" s="149">
        <v>0.25</v>
      </c>
      <c r="BI571" s="149">
        <v>0.25</v>
      </c>
      <c r="BJ571" s="149">
        <v>0.25</v>
      </c>
      <c r="BK571" s="149">
        <v>0.25</v>
      </c>
      <c r="BL571" s="149">
        <v>0.25</v>
      </c>
      <c r="BM571" s="149">
        <v>0.25</v>
      </c>
      <c r="BN571" s="149">
        <v>0.25</v>
      </c>
      <c r="BO571" s="149">
        <v>0.25</v>
      </c>
      <c r="BP571" s="149">
        <v>0.25</v>
      </c>
      <c r="BQ571" s="149">
        <v>0.25</v>
      </c>
      <c r="BR571" s="149">
        <v>0.25</v>
      </c>
      <c r="BS571" s="149">
        <v>0.25</v>
      </c>
      <c r="BT571" s="149">
        <v>0.25</v>
      </c>
      <c r="BU571" s="149"/>
      <c r="BV571" s="149"/>
      <c r="BW571" s="149"/>
      <c r="BX571" s="149"/>
      <c r="BY571" s="149"/>
      <c r="BZ571" s="149"/>
      <c r="CA571" s="149"/>
      <c r="CB571" s="149"/>
      <c r="CC571" s="149"/>
      <c r="CD571" s="149"/>
      <c r="CE571" s="149"/>
      <c r="CF571" s="149"/>
      <c r="CG571" s="149"/>
      <c r="CH571" s="149"/>
      <c r="CI571" s="149"/>
      <c r="CJ571" s="149"/>
      <c r="CK571" s="149"/>
      <c r="CL571" s="149"/>
      <c r="CM571" s="149"/>
      <c r="CN571" s="149"/>
      <c r="CO571" s="149"/>
      <c r="CP571" s="149"/>
      <c r="CQ571" s="149"/>
      <c r="CR571" s="149"/>
      <c r="CS571" s="150" t="s">
        <v>14</v>
      </c>
      <c r="CT571" s="151"/>
      <c r="CW571" s="68"/>
      <c r="CX571" s="152"/>
    </row>
    <row r="572" spans="1:102">
      <c r="A572" s="289" t="s">
        <v>8334</v>
      </c>
      <c r="B572" s="146" t="s">
        <v>22</v>
      </c>
      <c r="C572" s="147" t="str">
        <f>+_xlfn.XLOOKUP(B572,'R4'!B:B,'R4'!C:C)</f>
        <v>SİLİNDİR OPERATÖRÜ</v>
      </c>
      <c r="D572" s="147"/>
      <c r="E572" s="150" t="s">
        <v>5143</v>
      </c>
      <c r="F572" s="150" t="s">
        <v>38</v>
      </c>
      <c r="G572" s="150" t="s">
        <v>35</v>
      </c>
      <c r="H572" s="150" t="s">
        <v>8271</v>
      </c>
      <c r="I572" s="156"/>
      <c r="J572" s="148">
        <v>0</v>
      </c>
      <c r="K572" s="149">
        <v>0</v>
      </c>
      <c r="L572" s="149">
        <v>0</v>
      </c>
      <c r="M572" s="149">
        <v>0</v>
      </c>
      <c r="N572" s="149">
        <v>0</v>
      </c>
      <c r="O572" s="149">
        <v>0</v>
      </c>
      <c r="P572" s="149">
        <v>0</v>
      </c>
      <c r="Q572" s="149">
        <v>0</v>
      </c>
      <c r="R572" s="149">
        <v>0</v>
      </c>
      <c r="S572" s="149">
        <v>0</v>
      </c>
      <c r="T572" s="149">
        <v>0.25</v>
      </c>
      <c r="U572" s="149">
        <v>0.25</v>
      </c>
      <c r="V572" s="149">
        <v>0.25</v>
      </c>
      <c r="W572" s="149">
        <v>0.25</v>
      </c>
      <c r="X572" s="149">
        <v>0.25</v>
      </c>
      <c r="Y572" s="149">
        <v>0.25</v>
      </c>
      <c r="Z572" s="149">
        <v>0.25</v>
      </c>
      <c r="AA572" s="149">
        <v>0.25</v>
      </c>
      <c r="AB572" s="149">
        <v>0.25</v>
      </c>
      <c r="AC572" s="149">
        <v>0.25</v>
      </c>
      <c r="AD572" s="149">
        <v>0.25</v>
      </c>
      <c r="AE572" s="149">
        <v>0.25</v>
      </c>
      <c r="AF572" s="149">
        <v>0.25</v>
      </c>
      <c r="AG572" s="149">
        <v>0.25</v>
      </c>
      <c r="AH572" s="149">
        <v>0.25</v>
      </c>
      <c r="AI572" s="149">
        <v>0.25</v>
      </c>
      <c r="AJ572" s="149">
        <v>0.25</v>
      </c>
      <c r="AK572" s="149">
        <v>0.25</v>
      </c>
      <c r="AL572" s="149">
        <v>0.25</v>
      </c>
      <c r="AM572" s="149">
        <v>0.25</v>
      </c>
      <c r="AN572" s="149">
        <v>0.25</v>
      </c>
      <c r="AO572" s="149">
        <v>0.25</v>
      </c>
      <c r="AP572" s="149">
        <v>0.25</v>
      </c>
      <c r="AQ572" s="149">
        <v>0.25</v>
      </c>
      <c r="AR572" s="149">
        <v>0.25</v>
      </c>
      <c r="AS572" s="149">
        <v>0.25</v>
      </c>
      <c r="AT572" s="149">
        <v>0.25</v>
      </c>
      <c r="AU572" s="149">
        <v>0.25</v>
      </c>
      <c r="AV572" s="149">
        <v>0.25</v>
      </c>
      <c r="AW572" s="149">
        <v>0.25</v>
      </c>
      <c r="AX572" s="149">
        <v>0.25</v>
      </c>
      <c r="AY572" s="149">
        <v>0.25</v>
      </c>
      <c r="AZ572" s="149">
        <v>0.25</v>
      </c>
      <c r="BA572" s="149">
        <v>0.25</v>
      </c>
      <c r="BB572" s="149">
        <v>0.25</v>
      </c>
      <c r="BC572" s="149">
        <v>0.25</v>
      </c>
      <c r="BD572" s="149">
        <v>0.25</v>
      </c>
      <c r="BE572" s="149">
        <v>0.25</v>
      </c>
      <c r="BF572" s="149">
        <v>0.25</v>
      </c>
      <c r="BG572" s="149">
        <v>0.25</v>
      </c>
      <c r="BH572" s="149">
        <v>0.25</v>
      </c>
      <c r="BI572" s="149">
        <v>0.25</v>
      </c>
      <c r="BJ572" s="149">
        <v>0.25</v>
      </c>
      <c r="BK572" s="149">
        <v>0.25</v>
      </c>
      <c r="BL572" s="149">
        <v>0.25</v>
      </c>
      <c r="BM572" s="149">
        <v>0.25</v>
      </c>
      <c r="BN572" s="149">
        <v>0.25</v>
      </c>
      <c r="BO572" s="149">
        <v>0.25</v>
      </c>
      <c r="BP572" s="149">
        <v>0.25</v>
      </c>
      <c r="BQ572" s="149">
        <v>0.25</v>
      </c>
      <c r="BR572" s="149">
        <v>0.25</v>
      </c>
      <c r="BS572" s="149">
        <v>0.25</v>
      </c>
      <c r="BT572" s="149">
        <v>0.25</v>
      </c>
      <c r="BU572" s="149"/>
      <c r="BV572" s="149"/>
      <c r="BW572" s="149"/>
      <c r="BX572" s="149"/>
      <c r="BY572" s="149"/>
      <c r="BZ572" s="149"/>
      <c r="CA572" s="149"/>
      <c r="CB572" s="149"/>
      <c r="CC572" s="149"/>
      <c r="CD572" s="149"/>
      <c r="CE572" s="149"/>
      <c r="CF572" s="149"/>
      <c r="CG572" s="149"/>
      <c r="CH572" s="149"/>
      <c r="CI572" s="149"/>
      <c r="CJ572" s="149"/>
      <c r="CK572" s="149"/>
      <c r="CL572" s="149"/>
      <c r="CM572" s="149"/>
      <c r="CN572" s="149"/>
      <c r="CO572" s="149"/>
      <c r="CP572" s="149"/>
      <c r="CQ572" s="149"/>
      <c r="CR572" s="149"/>
      <c r="CS572" s="150" t="s">
        <v>14</v>
      </c>
      <c r="CT572" s="151"/>
      <c r="CW572" s="68"/>
      <c r="CX572" s="152"/>
    </row>
    <row r="573" spans="1:102">
      <c r="A573" s="289" t="s">
        <v>8334</v>
      </c>
      <c r="B573" s="146" t="s">
        <v>22</v>
      </c>
      <c r="C573" s="147" t="str">
        <f>+_xlfn.XLOOKUP(B573,'R4'!B:B,'R4'!C:C)</f>
        <v>SİLİNDİR OPERATÖRÜ</v>
      </c>
      <c r="D573" s="147"/>
      <c r="E573" s="150" t="s">
        <v>5150</v>
      </c>
      <c r="F573" s="150" t="s">
        <v>38</v>
      </c>
      <c r="G573" s="150" t="s">
        <v>35</v>
      </c>
      <c r="H573" s="150" t="s">
        <v>8271</v>
      </c>
      <c r="I573" s="156"/>
      <c r="J573" s="148">
        <v>0</v>
      </c>
      <c r="K573" s="149">
        <v>0</v>
      </c>
      <c r="L573" s="149">
        <v>0</v>
      </c>
      <c r="M573" s="149">
        <v>0</v>
      </c>
      <c r="N573" s="149">
        <v>0</v>
      </c>
      <c r="O573" s="149">
        <v>0</v>
      </c>
      <c r="P573" s="149">
        <v>0</v>
      </c>
      <c r="Q573" s="149">
        <v>0</v>
      </c>
      <c r="R573" s="149">
        <v>0</v>
      </c>
      <c r="S573" s="149">
        <v>0</v>
      </c>
      <c r="T573" s="149">
        <v>0</v>
      </c>
      <c r="U573" s="149">
        <v>0</v>
      </c>
      <c r="V573" s="149">
        <v>0</v>
      </c>
      <c r="W573" s="149">
        <v>0</v>
      </c>
      <c r="X573" s="149">
        <v>0</v>
      </c>
      <c r="Y573" s="149">
        <v>0</v>
      </c>
      <c r="Z573" s="149">
        <v>0</v>
      </c>
      <c r="AA573" s="149">
        <v>0.5</v>
      </c>
      <c r="AB573" s="149">
        <v>0.5</v>
      </c>
      <c r="AC573" s="149">
        <v>0.5</v>
      </c>
      <c r="AD573" s="149">
        <v>0.5</v>
      </c>
      <c r="AE573" s="149">
        <v>0.5</v>
      </c>
      <c r="AF573" s="149">
        <v>0.5</v>
      </c>
      <c r="AG573" s="149">
        <v>0.5</v>
      </c>
      <c r="AH573" s="149">
        <v>0.5</v>
      </c>
      <c r="AI573" s="149">
        <v>0.5</v>
      </c>
      <c r="AJ573" s="149">
        <v>0.5</v>
      </c>
      <c r="AK573" s="149">
        <v>0.5</v>
      </c>
      <c r="AL573" s="149">
        <v>0.5</v>
      </c>
      <c r="AM573" s="149">
        <v>0.5</v>
      </c>
      <c r="AN573" s="149">
        <v>0.5</v>
      </c>
      <c r="AO573" s="149">
        <v>0.5</v>
      </c>
      <c r="AP573" s="149">
        <v>0.5</v>
      </c>
      <c r="AQ573" s="149">
        <v>0.5</v>
      </c>
      <c r="AR573" s="149">
        <v>0.5</v>
      </c>
      <c r="AS573" s="149">
        <v>0.5</v>
      </c>
      <c r="AT573" s="149">
        <v>0.5</v>
      </c>
      <c r="AU573" s="149">
        <v>0.5</v>
      </c>
      <c r="AV573" s="149">
        <v>0.5</v>
      </c>
      <c r="AW573" s="149">
        <v>0.5</v>
      </c>
      <c r="AX573" s="149">
        <v>0.5</v>
      </c>
      <c r="AY573" s="149">
        <v>0.5</v>
      </c>
      <c r="AZ573" s="149">
        <v>0.5</v>
      </c>
      <c r="BA573" s="149">
        <v>0.5</v>
      </c>
      <c r="BB573" s="149">
        <v>0.5</v>
      </c>
      <c r="BC573" s="149">
        <v>0.5</v>
      </c>
      <c r="BD573" s="149">
        <v>0.5</v>
      </c>
      <c r="BE573" s="149">
        <v>0.5</v>
      </c>
      <c r="BF573" s="149">
        <v>0.5</v>
      </c>
      <c r="BG573" s="149">
        <v>0.5</v>
      </c>
      <c r="BH573" s="149">
        <v>0.5</v>
      </c>
      <c r="BI573" s="149">
        <v>0.5</v>
      </c>
      <c r="BJ573" s="149">
        <v>0.5</v>
      </c>
      <c r="BK573" s="149">
        <v>0.5</v>
      </c>
      <c r="BL573" s="149">
        <v>0.5</v>
      </c>
      <c r="BM573" s="149">
        <v>0.5</v>
      </c>
      <c r="BN573" s="149">
        <v>0.5</v>
      </c>
      <c r="BO573" s="149">
        <v>0.5</v>
      </c>
      <c r="BP573" s="149">
        <v>0.5</v>
      </c>
      <c r="BQ573" s="149">
        <v>0.5</v>
      </c>
      <c r="BR573" s="149">
        <v>0.5</v>
      </c>
      <c r="BS573" s="149">
        <v>0.5</v>
      </c>
      <c r="BT573" s="149">
        <v>0.5</v>
      </c>
      <c r="BU573" s="149"/>
      <c r="BV573" s="149"/>
      <c r="BW573" s="149"/>
      <c r="BX573" s="149"/>
      <c r="BY573" s="149"/>
      <c r="BZ573" s="149"/>
      <c r="CA573" s="149"/>
      <c r="CB573" s="149"/>
      <c r="CC573" s="149"/>
      <c r="CD573" s="149"/>
      <c r="CE573" s="149"/>
      <c r="CF573" s="149"/>
      <c r="CG573" s="149"/>
      <c r="CH573" s="149"/>
      <c r="CI573" s="149"/>
      <c r="CJ573" s="149"/>
      <c r="CK573" s="149"/>
      <c r="CL573" s="149"/>
      <c r="CM573" s="149"/>
      <c r="CN573" s="149"/>
      <c r="CO573" s="149"/>
      <c r="CP573" s="149"/>
      <c r="CQ573" s="149"/>
      <c r="CR573" s="149"/>
      <c r="CS573" s="150" t="s">
        <v>14</v>
      </c>
      <c r="CT573" s="151"/>
      <c r="CW573" s="68"/>
      <c r="CX573" s="152"/>
    </row>
    <row r="574" spans="1:102">
      <c r="A574" s="289" t="s">
        <v>8334</v>
      </c>
      <c r="B574" s="146" t="s">
        <v>22</v>
      </c>
      <c r="C574" s="147" t="str">
        <f>+_xlfn.XLOOKUP(B574,'R4'!B:B,'R4'!C:C)</f>
        <v>SİLİNDİR OPERATÖRÜ</v>
      </c>
      <c r="D574" s="147"/>
      <c r="E574" s="150" t="s">
        <v>5155</v>
      </c>
      <c r="F574" s="150" t="s">
        <v>38</v>
      </c>
      <c r="G574" s="150" t="s">
        <v>35</v>
      </c>
      <c r="H574" s="150" t="s">
        <v>8271</v>
      </c>
      <c r="I574" s="156"/>
      <c r="J574" s="148">
        <v>0</v>
      </c>
      <c r="K574" s="149">
        <v>0</v>
      </c>
      <c r="L574" s="149">
        <v>0</v>
      </c>
      <c r="M574" s="149">
        <v>0</v>
      </c>
      <c r="N574" s="149">
        <v>0</v>
      </c>
      <c r="O574" s="149">
        <v>0</v>
      </c>
      <c r="P574" s="149">
        <v>0</v>
      </c>
      <c r="Q574" s="149">
        <v>0</v>
      </c>
      <c r="R574" s="149">
        <v>0</v>
      </c>
      <c r="S574" s="149">
        <v>0</v>
      </c>
      <c r="T574" s="149">
        <v>0</v>
      </c>
      <c r="U574" s="149">
        <v>0</v>
      </c>
      <c r="V574" s="149">
        <v>0</v>
      </c>
      <c r="W574" s="149">
        <v>0</v>
      </c>
      <c r="X574" s="149">
        <v>0</v>
      </c>
      <c r="Y574" s="149">
        <v>0</v>
      </c>
      <c r="Z574" s="149">
        <v>0</v>
      </c>
      <c r="AA574" s="149">
        <v>0.25</v>
      </c>
      <c r="AB574" s="149">
        <v>0.25</v>
      </c>
      <c r="AC574" s="149">
        <v>0.25</v>
      </c>
      <c r="AD574" s="149">
        <v>0.25</v>
      </c>
      <c r="AE574" s="149">
        <v>0.25</v>
      </c>
      <c r="AF574" s="149">
        <v>0.25</v>
      </c>
      <c r="AG574" s="149">
        <v>0.25</v>
      </c>
      <c r="AH574" s="149">
        <v>0.25</v>
      </c>
      <c r="AI574" s="149">
        <v>0.25</v>
      </c>
      <c r="AJ574" s="149">
        <v>0.25</v>
      </c>
      <c r="AK574" s="149">
        <v>0.25</v>
      </c>
      <c r="AL574" s="149">
        <v>0.25</v>
      </c>
      <c r="AM574" s="149">
        <v>0.25</v>
      </c>
      <c r="AN574" s="149">
        <v>0.25</v>
      </c>
      <c r="AO574" s="149">
        <v>0.25</v>
      </c>
      <c r="AP574" s="149">
        <v>0.25</v>
      </c>
      <c r="AQ574" s="149">
        <v>0.25</v>
      </c>
      <c r="AR574" s="149">
        <v>0.25</v>
      </c>
      <c r="AS574" s="149">
        <v>0.25</v>
      </c>
      <c r="AT574" s="149">
        <v>0.25</v>
      </c>
      <c r="AU574" s="149">
        <v>0.25</v>
      </c>
      <c r="AV574" s="149">
        <v>0.25</v>
      </c>
      <c r="AW574" s="149">
        <v>0.25</v>
      </c>
      <c r="AX574" s="149">
        <v>0.25</v>
      </c>
      <c r="AY574" s="149">
        <v>0.25</v>
      </c>
      <c r="AZ574" s="149">
        <v>0.25</v>
      </c>
      <c r="BA574" s="149">
        <v>0.25</v>
      </c>
      <c r="BB574" s="149">
        <v>0.25</v>
      </c>
      <c r="BC574" s="149">
        <v>0.25</v>
      </c>
      <c r="BD574" s="149">
        <v>0.25</v>
      </c>
      <c r="BE574" s="149">
        <v>0.25</v>
      </c>
      <c r="BF574" s="149">
        <v>0.25</v>
      </c>
      <c r="BG574" s="149">
        <v>0.25</v>
      </c>
      <c r="BH574" s="149">
        <v>0.25</v>
      </c>
      <c r="BI574" s="149">
        <v>0.25</v>
      </c>
      <c r="BJ574" s="149">
        <v>0.25</v>
      </c>
      <c r="BK574" s="149">
        <v>0.25</v>
      </c>
      <c r="BL574" s="149">
        <v>0.25</v>
      </c>
      <c r="BM574" s="149">
        <v>0.25</v>
      </c>
      <c r="BN574" s="149">
        <v>0.25</v>
      </c>
      <c r="BO574" s="149">
        <v>0.25</v>
      </c>
      <c r="BP574" s="149">
        <v>0.25</v>
      </c>
      <c r="BQ574" s="149">
        <v>0.25</v>
      </c>
      <c r="BR574" s="149">
        <v>0.25</v>
      </c>
      <c r="BS574" s="149">
        <v>0.25</v>
      </c>
      <c r="BT574" s="149">
        <v>0.25</v>
      </c>
      <c r="BU574" s="149"/>
      <c r="BV574" s="149"/>
      <c r="BW574" s="149"/>
      <c r="BX574" s="149"/>
      <c r="BY574" s="149"/>
      <c r="BZ574" s="149"/>
      <c r="CA574" s="149"/>
      <c r="CB574" s="149"/>
      <c r="CC574" s="149"/>
      <c r="CD574" s="149"/>
      <c r="CE574" s="149"/>
      <c r="CF574" s="149"/>
      <c r="CG574" s="149"/>
      <c r="CH574" s="149"/>
      <c r="CI574" s="149"/>
      <c r="CJ574" s="149"/>
      <c r="CK574" s="149"/>
      <c r="CL574" s="149"/>
      <c r="CM574" s="149"/>
      <c r="CN574" s="149"/>
      <c r="CO574" s="149"/>
      <c r="CP574" s="149"/>
      <c r="CQ574" s="149"/>
      <c r="CR574" s="149"/>
      <c r="CS574" s="150" t="s">
        <v>14</v>
      </c>
      <c r="CT574" s="151"/>
      <c r="CW574" s="68"/>
      <c r="CX574" s="152"/>
    </row>
    <row r="575" spans="1:102">
      <c r="A575" s="289" t="s">
        <v>8334</v>
      </c>
      <c r="B575" s="146" t="s">
        <v>22</v>
      </c>
      <c r="C575" s="147" t="str">
        <f>+_xlfn.XLOOKUP(B575,'R4'!B:B,'R4'!C:C)</f>
        <v>SİLİNDİR OPERATÖRÜ</v>
      </c>
      <c r="D575" s="147"/>
      <c r="E575" s="150" t="s">
        <v>5175</v>
      </c>
      <c r="F575" s="150" t="s">
        <v>38</v>
      </c>
      <c r="G575" s="150" t="s">
        <v>35</v>
      </c>
      <c r="H575" s="150" t="s">
        <v>8271</v>
      </c>
      <c r="I575" s="156"/>
      <c r="J575" s="148">
        <v>0</v>
      </c>
      <c r="K575" s="149">
        <v>0</v>
      </c>
      <c r="L575" s="149">
        <v>0</v>
      </c>
      <c r="M575" s="149">
        <v>0</v>
      </c>
      <c r="N575" s="149">
        <v>0</v>
      </c>
      <c r="O575" s="149">
        <v>0</v>
      </c>
      <c r="P575" s="149">
        <v>0</v>
      </c>
      <c r="Q575" s="149">
        <v>0</v>
      </c>
      <c r="R575" s="149">
        <v>0</v>
      </c>
      <c r="S575" s="149">
        <v>0</v>
      </c>
      <c r="T575" s="149">
        <v>0</v>
      </c>
      <c r="U575" s="149">
        <v>0</v>
      </c>
      <c r="V575" s="149">
        <v>0</v>
      </c>
      <c r="W575" s="149">
        <v>0</v>
      </c>
      <c r="X575" s="149">
        <v>0</v>
      </c>
      <c r="Y575" s="149">
        <v>0</v>
      </c>
      <c r="Z575" s="149">
        <v>0</v>
      </c>
      <c r="AA575" s="149">
        <v>0.25</v>
      </c>
      <c r="AB575" s="149">
        <v>0.25</v>
      </c>
      <c r="AC575" s="149">
        <v>0.25</v>
      </c>
      <c r="AD575" s="149">
        <v>0.25</v>
      </c>
      <c r="AE575" s="149">
        <v>0.25</v>
      </c>
      <c r="AF575" s="149">
        <v>0.25</v>
      </c>
      <c r="AG575" s="149">
        <v>0.25</v>
      </c>
      <c r="AH575" s="149">
        <v>0.25</v>
      </c>
      <c r="AI575" s="149">
        <v>0.25</v>
      </c>
      <c r="AJ575" s="149">
        <v>0.25</v>
      </c>
      <c r="AK575" s="149">
        <v>0.25</v>
      </c>
      <c r="AL575" s="149">
        <v>0.25</v>
      </c>
      <c r="AM575" s="149">
        <v>0.25</v>
      </c>
      <c r="AN575" s="149">
        <v>0.25</v>
      </c>
      <c r="AO575" s="149">
        <v>0.25</v>
      </c>
      <c r="AP575" s="149">
        <v>0.25</v>
      </c>
      <c r="AQ575" s="149">
        <v>0.25</v>
      </c>
      <c r="AR575" s="149">
        <v>0.25</v>
      </c>
      <c r="AS575" s="149">
        <v>0.25</v>
      </c>
      <c r="AT575" s="149">
        <v>0.25</v>
      </c>
      <c r="AU575" s="149">
        <v>0.25</v>
      </c>
      <c r="AV575" s="149">
        <v>0.25</v>
      </c>
      <c r="AW575" s="149">
        <v>0.25</v>
      </c>
      <c r="AX575" s="149">
        <v>0.25</v>
      </c>
      <c r="AY575" s="149">
        <v>0.25</v>
      </c>
      <c r="AZ575" s="149">
        <v>0.25</v>
      </c>
      <c r="BA575" s="149">
        <v>0.25</v>
      </c>
      <c r="BB575" s="149">
        <v>0.25</v>
      </c>
      <c r="BC575" s="149">
        <v>0.25</v>
      </c>
      <c r="BD575" s="149">
        <v>0.25</v>
      </c>
      <c r="BE575" s="149">
        <v>0.25</v>
      </c>
      <c r="BF575" s="149">
        <v>0.25</v>
      </c>
      <c r="BG575" s="149">
        <v>0.25</v>
      </c>
      <c r="BH575" s="149">
        <v>0.25</v>
      </c>
      <c r="BI575" s="149">
        <v>0.25</v>
      </c>
      <c r="BJ575" s="149">
        <v>0.25</v>
      </c>
      <c r="BK575" s="149">
        <v>0.25</v>
      </c>
      <c r="BL575" s="149">
        <v>0.25</v>
      </c>
      <c r="BM575" s="149">
        <v>0.25</v>
      </c>
      <c r="BN575" s="149">
        <v>0.25</v>
      </c>
      <c r="BO575" s="149">
        <v>0.25</v>
      </c>
      <c r="BP575" s="149">
        <v>0.25</v>
      </c>
      <c r="BQ575" s="149">
        <v>0.25</v>
      </c>
      <c r="BR575" s="149">
        <v>0.25</v>
      </c>
      <c r="BS575" s="149">
        <v>0.25</v>
      </c>
      <c r="BT575" s="149">
        <v>0.25</v>
      </c>
      <c r="BU575" s="149"/>
      <c r="BV575" s="149"/>
      <c r="BW575" s="149"/>
      <c r="BX575" s="149"/>
      <c r="BY575" s="149"/>
      <c r="BZ575" s="149"/>
      <c r="CA575" s="149"/>
      <c r="CB575" s="149"/>
      <c r="CC575" s="149"/>
      <c r="CD575" s="149"/>
      <c r="CE575" s="149"/>
      <c r="CF575" s="149"/>
      <c r="CG575" s="149"/>
      <c r="CH575" s="149"/>
      <c r="CI575" s="149"/>
      <c r="CJ575" s="149"/>
      <c r="CK575" s="149"/>
      <c r="CL575" s="149"/>
      <c r="CM575" s="149"/>
      <c r="CN575" s="149"/>
      <c r="CO575" s="149"/>
      <c r="CP575" s="149"/>
      <c r="CQ575" s="149"/>
      <c r="CR575" s="149"/>
      <c r="CS575" s="150" t="s">
        <v>14</v>
      </c>
      <c r="CT575" s="151"/>
      <c r="CW575" s="68"/>
      <c r="CX575" s="152"/>
    </row>
    <row r="576" spans="1:102">
      <c r="A576" s="289" t="s">
        <v>8334</v>
      </c>
      <c r="B576" s="146" t="s">
        <v>19</v>
      </c>
      <c r="C576" s="147" t="str">
        <f>+_xlfn.XLOOKUP(B576,'R4'!B:B,'R4'!C:C)</f>
        <v>LODER OPERATÖRÜ</v>
      </c>
      <c r="D576" s="147"/>
      <c r="E576" s="150" t="s">
        <v>5149</v>
      </c>
      <c r="F576" s="150" t="s">
        <v>38</v>
      </c>
      <c r="G576" s="150" t="s">
        <v>35</v>
      </c>
      <c r="H576" s="150" t="s">
        <v>8271</v>
      </c>
      <c r="I576" s="156"/>
      <c r="J576" s="148">
        <v>0</v>
      </c>
      <c r="K576" s="149">
        <v>0</v>
      </c>
      <c r="L576" s="149">
        <v>0</v>
      </c>
      <c r="M576" s="149">
        <v>0</v>
      </c>
      <c r="N576" s="149">
        <v>0</v>
      </c>
      <c r="O576" s="149">
        <v>5</v>
      </c>
      <c r="P576" s="149">
        <v>5</v>
      </c>
      <c r="Q576" s="149">
        <v>5</v>
      </c>
      <c r="R576" s="149">
        <v>6</v>
      </c>
      <c r="S576" s="149">
        <v>6</v>
      </c>
      <c r="T576" s="149">
        <v>6</v>
      </c>
      <c r="U576" s="149">
        <v>6</v>
      </c>
      <c r="V576" s="149">
        <v>6</v>
      </c>
      <c r="W576" s="149">
        <v>6</v>
      </c>
      <c r="X576" s="149">
        <v>6</v>
      </c>
      <c r="Y576" s="149">
        <v>6</v>
      </c>
      <c r="Z576" s="149">
        <v>6</v>
      </c>
      <c r="AA576" s="149">
        <v>10</v>
      </c>
      <c r="AB576" s="149">
        <v>10</v>
      </c>
      <c r="AC576" s="149">
        <v>10</v>
      </c>
      <c r="AD576" s="149">
        <v>10</v>
      </c>
      <c r="AE576" s="149">
        <v>10</v>
      </c>
      <c r="AF576" s="149">
        <v>10</v>
      </c>
      <c r="AG576" s="149">
        <v>10</v>
      </c>
      <c r="AH576" s="149">
        <v>10</v>
      </c>
      <c r="AI576" s="149">
        <v>10</v>
      </c>
      <c r="AJ576" s="149">
        <v>10</v>
      </c>
      <c r="AK576" s="149">
        <v>10</v>
      </c>
      <c r="AL576" s="149">
        <v>10</v>
      </c>
      <c r="AM576" s="149">
        <v>10</v>
      </c>
      <c r="AN576" s="149">
        <v>10</v>
      </c>
      <c r="AO576" s="149">
        <v>10</v>
      </c>
      <c r="AP576" s="149">
        <v>10</v>
      </c>
      <c r="AQ576" s="149">
        <v>10</v>
      </c>
      <c r="AR576" s="149">
        <v>10</v>
      </c>
      <c r="AS576" s="149">
        <v>10</v>
      </c>
      <c r="AT576" s="149">
        <v>10</v>
      </c>
      <c r="AU576" s="149">
        <v>10</v>
      </c>
      <c r="AV576" s="149">
        <v>10</v>
      </c>
      <c r="AW576" s="149">
        <v>10</v>
      </c>
      <c r="AX576" s="149">
        <v>10</v>
      </c>
      <c r="AY576" s="149">
        <v>10</v>
      </c>
      <c r="AZ576" s="149">
        <v>10</v>
      </c>
      <c r="BA576" s="149">
        <v>10</v>
      </c>
      <c r="BB576" s="149">
        <v>10</v>
      </c>
      <c r="BC576" s="149">
        <v>10</v>
      </c>
      <c r="BD576" s="149">
        <v>10</v>
      </c>
      <c r="BE576" s="149">
        <v>10</v>
      </c>
      <c r="BF576" s="149">
        <v>10</v>
      </c>
      <c r="BG576" s="149">
        <v>10</v>
      </c>
      <c r="BH576" s="149">
        <v>10</v>
      </c>
      <c r="BI576" s="149">
        <v>10</v>
      </c>
      <c r="BJ576" s="149">
        <v>10</v>
      </c>
      <c r="BK576" s="149">
        <v>10</v>
      </c>
      <c r="BL576" s="149">
        <v>10</v>
      </c>
      <c r="BM576" s="149">
        <v>10</v>
      </c>
      <c r="BN576" s="149">
        <v>10</v>
      </c>
      <c r="BO576" s="149">
        <v>10</v>
      </c>
      <c r="BP576" s="149">
        <v>10</v>
      </c>
      <c r="BQ576" s="149">
        <v>10</v>
      </c>
      <c r="BR576" s="149">
        <v>10</v>
      </c>
      <c r="BS576" s="149">
        <v>10</v>
      </c>
      <c r="BT576" s="149">
        <v>10</v>
      </c>
      <c r="BU576" s="149"/>
      <c r="BV576" s="149"/>
      <c r="BW576" s="149"/>
      <c r="BX576" s="149"/>
      <c r="BY576" s="149"/>
      <c r="BZ576" s="149"/>
      <c r="CA576" s="149"/>
      <c r="CB576" s="149"/>
      <c r="CC576" s="149"/>
      <c r="CD576" s="149"/>
      <c r="CE576" s="149"/>
      <c r="CF576" s="149"/>
      <c r="CG576" s="149"/>
      <c r="CH576" s="149"/>
      <c r="CI576" s="149"/>
      <c r="CJ576" s="149"/>
      <c r="CK576" s="149"/>
      <c r="CL576" s="149"/>
      <c r="CM576" s="149"/>
      <c r="CN576" s="149"/>
      <c r="CO576" s="149"/>
      <c r="CP576" s="149"/>
      <c r="CQ576" s="149"/>
      <c r="CR576" s="149"/>
      <c r="CS576" s="150" t="s">
        <v>534</v>
      </c>
      <c r="CT576" s="151"/>
      <c r="CW576" s="68"/>
      <c r="CX576" s="152"/>
    </row>
    <row r="577" spans="1:102">
      <c r="A577" s="289" t="s">
        <v>8334</v>
      </c>
      <c r="B577" s="146" t="s">
        <v>19</v>
      </c>
      <c r="C577" s="147" t="str">
        <f>+_xlfn.XLOOKUP(B577,'R4'!B:B,'R4'!C:C)</f>
        <v>LODER OPERATÖRÜ</v>
      </c>
      <c r="D577" s="147"/>
      <c r="E577" s="150" t="s">
        <v>2590</v>
      </c>
      <c r="F577" s="150" t="s">
        <v>38</v>
      </c>
      <c r="G577" s="150" t="s">
        <v>35</v>
      </c>
      <c r="H577" s="150" t="s">
        <v>8271</v>
      </c>
      <c r="I577" s="156"/>
      <c r="J577" s="148">
        <v>0</v>
      </c>
      <c r="K577" s="149">
        <v>0</v>
      </c>
      <c r="L577" s="149">
        <v>0</v>
      </c>
      <c r="M577" s="149">
        <v>0</v>
      </c>
      <c r="N577" s="149">
        <v>0</v>
      </c>
      <c r="O577" s="149">
        <v>0</v>
      </c>
      <c r="P577" s="149">
        <v>0</v>
      </c>
      <c r="Q577" s="149">
        <v>0</v>
      </c>
      <c r="R577" s="149">
        <v>0</v>
      </c>
      <c r="S577" s="149">
        <v>0</v>
      </c>
      <c r="T577" s="149">
        <v>0</v>
      </c>
      <c r="U577" s="149">
        <v>0</v>
      </c>
      <c r="V577" s="149">
        <v>0</v>
      </c>
      <c r="W577" s="149">
        <v>0</v>
      </c>
      <c r="X577" s="149">
        <v>0</v>
      </c>
      <c r="Y577" s="149">
        <v>0</v>
      </c>
      <c r="Z577" s="149">
        <v>0</v>
      </c>
      <c r="AA577" s="149">
        <v>1</v>
      </c>
      <c r="AB577" s="149">
        <v>1</v>
      </c>
      <c r="AC577" s="149">
        <v>1</v>
      </c>
      <c r="AD577" s="149">
        <v>1</v>
      </c>
      <c r="AE577" s="149">
        <v>1</v>
      </c>
      <c r="AF577" s="149">
        <v>1</v>
      </c>
      <c r="AG577" s="149">
        <v>1</v>
      </c>
      <c r="AH577" s="149">
        <v>1</v>
      </c>
      <c r="AI577" s="149">
        <v>1</v>
      </c>
      <c r="AJ577" s="149">
        <v>1</v>
      </c>
      <c r="AK577" s="149">
        <v>1</v>
      </c>
      <c r="AL577" s="149">
        <v>1</v>
      </c>
      <c r="AM577" s="149">
        <v>1</v>
      </c>
      <c r="AN577" s="149">
        <v>1</v>
      </c>
      <c r="AO577" s="149">
        <v>1</v>
      </c>
      <c r="AP577" s="149">
        <v>1</v>
      </c>
      <c r="AQ577" s="149">
        <v>1</v>
      </c>
      <c r="AR577" s="149">
        <v>1</v>
      </c>
      <c r="AS577" s="149">
        <v>1</v>
      </c>
      <c r="AT577" s="149">
        <v>1</v>
      </c>
      <c r="AU577" s="149">
        <v>1</v>
      </c>
      <c r="AV577" s="149">
        <v>1</v>
      </c>
      <c r="AW577" s="149">
        <v>1</v>
      </c>
      <c r="AX577" s="149">
        <v>1</v>
      </c>
      <c r="AY577" s="149">
        <v>1</v>
      </c>
      <c r="AZ577" s="149">
        <v>1</v>
      </c>
      <c r="BA577" s="149">
        <v>1</v>
      </c>
      <c r="BB577" s="149">
        <v>1</v>
      </c>
      <c r="BC577" s="149">
        <v>1</v>
      </c>
      <c r="BD577" s="149">
        <v>1</v>
      </c>
      <c r="BE577" s="149">
        <v>1</v>
      </c>
      <c r="BF577" s="149">
        <v>1</v>
      </c>
      <c r="BG577" s="149">
        <v>1</v>
      </c>
      <c r="BH577" s="149">
        <v>1</v>
      </c>
      <c r="BI577" s="149">
        <v>1</v>
      </c>
      <c r="BJ577" s="149">
        <v>1</v>
      </c>
      <c r="BK577" s="149">
        <v>1</v>
      </c>
      <c r="BL577" s="149">
        <v>1</v>
      </c>
      <c r="BM577" s="149">
        <v>1</v>
      </c>
      <c r="BN577" s="149">
        <v>1</v>
      </c>
      <c r="BO577" s="149">
        <v>1</v>
      </c>
      <c r="BP577" s="149">
        <v>1</v>
      </c>
      <c r="BQ577" s="149">
        <v>1</v>
      </c>
      <c r="BR577" s="149">
        <v>1</v>
      </c>
      <c r="BS577" s="149">
        <v>1</v>
      </c>
      <c r="BT577" s="149">
        <v>1</v>
      </c>
      <c r="BU577" s="149"/>
      <c r="BV577" s="149"/>
      <c r="BW577" s="149"/>
      <c r="BX577" s="149"/>
      <c r="BY577" s="149"/>
      <c r="BZ577" s="149"/>
      <c r="CA577" s="149"/>
      <c r="CB577" s="149"/>
      <c r="CC577" s="149"/>
      <c r="CD577" s="149"/>
      <c r="CE577" s="149"/>
      <c r="CF577" s="149"/>
      <c r="CG577" s="149"/>
      <c r="CH577" s="149"/>
      <c r="CI577" s="149"/>
      <c r="CJ577" s="149"/>
      <c r="CK577" s="149"/>
      <c r="CL577" s="149"/>
      <c r="CM577" s="149"/>
      <c r="CN577" s="149"/>
      <c r="CO577" s="149"/>
      <c r="CP577" s="149"/>
      <c r="CQ577" s="149"/>
      <c r="CR577" s="149"/>
      <c r="CS577" s="150" t="s">
        <v>9</v>
      </c>
      <c r="CT577" s="151"/>
      <c r="CW577" s="68"/>
      <c r="CX577" s="152"/>
    </row>
    <row r="578" spans="1:102">
      <c r="A578" s="289" t="s">
        <v>8334</v>
      </c>
      <c r="B578" s="146" t="s">
        <v>19</v>
      </c>
      <c r="C578" s="147" t="str">
        <f>+_xlfn.XLOOKUP(B578,'R4'!B:B,'R4'!C:C)</f>
        <v>LODER OPERATÖRÜ</v>
      </c>
      <c r="D578" s="147"/>
      <c r="E578" s="150" t="s">
        <v>5147</v>
      </c>
      <c r="F578" s="150" t="s">
        <v>38</v>
      </c>
      <c r="G578" s="150" t="s">
        <v>35</v>
      </c>
      <c r="H578" s="150" t="s">
        <v>8271</v>
      </c>
      <c r="I578" s="156"/>
      <c r="J578" s="148">
        <v>0</v>
      </c>
      <c r="K578" s="149">
        <v>0</v>
      </c>
      <c r="L578" s="149">
        <v>0</v>
      </c>
      <c r="M578" s="149">
        <v>0</v>
      </c>
      <c r="N578" s="149">
        <v>0</v>
      </c>
      <c r="O578" s="149">
        <v>1</v>
      </c>
      <c r="P578" s="149">
        <v>1</v>
      </c>
      <c r="Q578" s="149">
        <v>1</v>
      </c>
      <c r="R578" s="149">
        <v>3</v>
      </c>
      <c r="S578" s="149">
        <v>3</v>
      </c>
      <c r="T578" s="149">
        <v>3</v>
      </c>
      <c r="U578" s="149">
        <v>3</v>
      </c>
      <c r="V578" s="149">
        <v>3</v>
      </c>
      <c r="W578" s="149">
        <v>3</v>
      </c>
      <c r="X578" s="149">
        <v>3</v>
      </c>
      <c r="Y578" s="149">
        <v>3</v>
      </c>
      <c r="Z578" s="149">
        <v>3</v>
      </c>
      <c r="AA578" s="149">
        <v>3</v>
      </c>
      <c r="AB578" s="149">
        <v>3</v>
      </c>
      <c r="AC578" s="149">
        <v>3</v>
      </c>
      <c r="AD578" s="149">
        <v>3</v>
      </c>
      <c r="AE578" s="149">
        <v>3</v>
      </c>
      <c r="AF578" s="149">
        <v>3</v>
      </c>
      <c r="AG578" s="149">
        <v>3</v>
      </c>
      <c r="AH578" s="149">
        <v>3</v>
      </c>
      <c r="AI578" s="149">
        <v>3</v>
      </c>
      <c r="AJ578" s="149">
        <v>3</v>
      </c>
      <c r="AK578" s="149">
        <v>3</v>
      </c>
      <c r="AL578" s="149">
        <v>3</v>
      </c>
      <c r="AM578" s="149">
        <v>3</v>
      </c>
      <c r="AN578" s="149">
        <v>3</v>
      </c>
      <c r="AO578" s="149">
        <v>3</v>
      </c>
      <c r="AP578" s="149">
        <v>3</v>
      </c>
      <c r="AQ578" s="149">
        <v>3</v>
      </c>
      <c r="AR578" s="149">
        <v>3</v>
      </c>
      <c r="AS578" s="149">
        <v>3</v>
      </c>
      <c r="AT578" s="149">
        <v>3</v>
      </c>
      <c r="AU578" s="149">
        <v>3</v>
      </c>
      <c r="AV578" s="149">
        <v>3</v>
      </c>
      <c r="AW578" s="149">
        <v>3</v>
      </c>
      <c r="AX578" s="149">
        <v>3</v>
      </c>
      <c r="AY578" s="149">
        <v>3</v>
      </c>
      <c r="AZ578" s="149">
        <v>3</v>
      </c>
      <c r="BA578" s="149">
        <v>3</v>
      </c>
      <c r="BB578" s="149">
        <v>3</v>
      </c>
      <c r="BC578" s="149">
        <v>3</v>
      </c>
      <c r="BD578" s="149">
        <v>3</v>
      </c>
      <c r="BE578" s="149">
        <v>3</v>
      </c>
      <c r="BF578" s="149">
        <v>3</v>
      </c>
      <c r="BG578" s="149">
        <v>3</v>
      </c>
      <c r="BH578" s="149">
        <v>3</v>
      </c>
      <c r="BI578" s="149">
        <v>3</v>
      </c>
      <c r="BJ578" s="149">
        <v>3</v>
      </c>
      <c r="BK578" s="149">
        <v>3</v>
      </c>
      <c r="BL578" s="149">
        <v>3</v>
      </c>
      <c r="BM578" s="149">
        <v>3</v>
      </c>
      <c r="BN578" s="149">
        <v>3</v>
      </c>
      <c r="BO578" s="149">
        <v>3</v>
      </c>
      <c r="BP578" s="149">
        <v>3</v>
      </c>
      <c r="BQ578" s="149">
        <v>3</v>
      </c>
      <c r="BR578" s="149">
        <v>3</v>
      </c>
      <c r="BS578" s="149">
        <v>3</v>
      </c>
      <c r="BT578" s="149">
        <v>3</v>
      </c>
      <c r="BU578" s="149"/>
      <c r="BV578" s="149"/>
      <c r="BW578" s="149"/>
      <c r="BX578" s="149"/>
      <c r="BY578" s="149"/>
      <c r="BZ578" s="149"/>
      <c r="CA578" s="149"/>
      <c r="CB578" s="149"/>
      <c r="CC578" s="149"/>
      <c r="CD578" s="149"/>
      <c r="CE578" s="149"/>
      <c r="CF578" s="149"/>
      <c r="CG578" s="149"/>
      <c r="CH578" s="149"/>
      <c r="CI578" s="149"/>
      <c r="CJ578" s="149"/>
      <c r="CK578" s="149"/>
      <c r="CL578" s="149"/>
      <c r="CM578" s="149"/>
      <c r="CN578" s="149"/>
      <c r="CO578" s="149"/>
      <c r="CP578" s="149"/>
      <c r="CQ578" s="149"/>
      <c r="CR578" s="149"/>
      <c r="CS578" s="150" t="s">
        <v>9</v>
      </c>
      <c r="CT578" s="151"/>
      <c r="CW578" s="68"/>
      <c r="CX578" s="152"/>
    </row>
    <row r="579" spans="1:102">
      <c r="A579" s="289" t="s">
        <v>8334</v>
      </c>
      <c r="B579" s="146" t="s">
        <v>19</v>
      </c>
      <c r="C579" s="147" t="str">
        <f>+_xlfn.XLOOKUP(B579,'R4'!B:B,'R4'!C:C)</f>
        <v>LODER OPERATÖRÜ</v>
      </c>
      <c r="D579" s="147"/>
      <c r="E579" s="150" t="s">
        <v>5143</v>
      </c>
      <c r="F579" s="150" t="s">
        <v>38</v>
      </c>
      <c r="G579" s="150" t="s">
        <v>35</v>
      </c>
      <c r="H579" s="150" t="s">
        <v>8271</v>
      </c>
      <c r="I579" s="156"/>
      <c r="J579" s="148">
        <v>0</v>
      </c>
      <c r="K579" s="149">
        <v>0</v>
      </c>
      <c r="L579" s="149">
        <v>0</v>
      </c>
      <c r="M579" s="149">
        <v>0</v>
      </c>
      <c r="N579" s="149">
        <v>0</v>
      </c>
      <c r="O579" s="149">
        <v>0</v>
      </c>
      <c r="P579" s="149">
        <v>0</v>
      </c>
      <c r="Q579" s="149">
        <v>0</v>
      </c>
      <c r="R579" s="149">
        <v>0</v>
      </c>
      <c r="S579" s="149">
        <v>0</v>
      </c>
      <c r="T579" s="149">
        <v>0</v>
      </c>
      <c r="U579" s="149">
        <v>0</v>
      </c>
      <c r="V579" s="149">
        <v>0</v>
      </c>
      <c r="W579" s="149">
        <v>0</v>
      </c>
      <c r="X579" s="149">
        <v>0</v>
      </c>
      <c r="Y579" s="149">
        <v>0</v>
      </c>
      <c r="Z579" s="149">
        <v>0</v>
      </c>
      <c r="AA579" s="149">
        <v>0.3</v>
      </c>
      <c r="AB579" s="149">
        <v>0.3</v>
      </c>
      <c r="AC579" s="149">
        <v>0.3</v>
      </c>
      <c r="AD579" s="149">
        <v>0.3</v>
      </c>
      <c r="AE579" s="149">
        <v>0.3</v>
      </c>
      <c r="AF579" s="149">
        <v>0.3</v>
      </c>
      <c r="AG579" s="149">
        <v>0.3</v>
      </c>
      <c r="AH579" s="149">
        <v>0.3</v>
      </c>
      <c r="AI579" s="149">
        <v>0.3</v>
      </c>
      <c r="AJ579" s="149">
        <v>0.3</v>
      </c>
      <c r="AK579" s="149">
        <v>0.3</v>
      </c>
      <c r="AL579" s="149">
        <v>0.3</v>
      </c>
      <c r="AM579" s="149">
        <v>0.3</v>
      </c>
      <c r="AN579" s="149">
        <v>0.3</v>
      </c>
      <c r="AO579" s="149">
        <v>0.3</v>
      </c>
      <c r="AP579" s="149">
        <v>0.3</v>
      </c>
      <c r="AQ579" s="149">
        <v>0.3</v>
      </c>
      <c r="AR579" s="149">
        <v>0.3</v>
      </c>
      <c r="AS579" s="149">
        <v>0.3</v>
      </c>
      <c r="AT579" s="149">
        <v>0.3</v>
      </c>
      <c r="AU579" s="149">
        <v>0.3</v>
      </c>
      <c r="AV579" s="149">
        <v>0.3</v>
      </c>
      <c r="AW579" s="149">
        <v>0.3</v>
      </c>
      <c r="AX579" s="149">
        <v>0.3</v>
      </c>
      <c r="AY579" s="149">
        <v>0.3</v>
      </c>
      <c r="AZ579" s="149">
        <v>0.3</v>
      </c>
      <c r="BA579" s="149">
        <v>0.3</v>
      </c>
      <c r="BB579" s="149">
        <v>0.3</v>
      </c>
      <c r="BC579" s="149">
        <v>0.3</v>
      </c>
      <c r="BD579" s="149">
        <v>0.3</v>
      </c>
      <c r="BE579" s="149">
        <v>0.3</v>
      </c>
      <c r="BF579" s="149">
        <v>0.3</v>
      </c>
      <c r="BG579" s="149">
        <v>0.3</v>
      </c>
      <c r="BH579" s="149">
        <v>0.3</v>
      </c>
      <c r="BI579" s="149">
        <v>0.3</v>
      </c>
      <c r="BJ579" s="149">
        <v>0.3</v>
      </c>
      <c r="BK579" s="149">
        <v>0.3</v>
      </c>
      <c r="BL579" s="149">
        <v>0.3</v>
      </c>
      <c r="BM579" s="149">
        <v>0.3</v>
      </c>
      <c r="BN579" s="149">
        <v>0.3</v>
      </c>
      <c r="BO579" s="149">
        <v>0.3</v>
      </c>
      <c r="BP579" s="149">
        <v>0.3</v>
      </c>
      <c r="BQ579" s="149">
        <v>0.3</v>
      </c>
      <c r="BR579" s="149">
        <v>0.3</v>
      </c>
      <c r="BS579" s="149">
        <v>0.3</v>
      </c>
      <c r="BT579" s="149">
        <v>0.3</v>
      </c>
      <c r="BU579" s="149"/>
      <c r="BV579" s="149"/>
      <c r="BW579" s="149"/>
      <c r="BX579" s="149"/>
      <c r="BY579" s="149"/>
      <c r="BZ579" s="149"/>
      <c r="CA579" s="149"/>
      <c r="CB579" s="149"/>
      <c r="CC579" s="149"/>
      <c r="CD579" s="149"/>
      <c r="CE579" s="149"/>
      <c r="CF579" s="149"/>
      <c r="CG579" s="149"/>
      <c r="CH579" s="149"/>
      <c r="CI579" s="149"/>
      <c r="CJ579" s="149"/>
      <c r="CK579" s="149"/>
      <c r="CL579" s="149"/>
      <c r="CM579" s="149"/>
      <c r="CN579" s="149"/>
      <c r="CO579" s="149"/>
      <c r="CP579" s="149"/>
      <c r="CQ579" s="149"/>
      <c r="CR579" s="149"/>
      <c r="CS579" s="150" t="s">
        <v>9</v>
      </c>
      <c r="CT579" s="151"/>
      <c r="CW579" s="68"/>
      <c r="CX579" s="152"/>
    </row>
    <row r="580" spans="1:102">
      <c r="A580" s="289" t="s">
        <v>8334</v>
      </c>
      <c r="B580" s="146" t="s">
        <v>19</v>
      </c>
      <c r="C580" s="147" t="str">
        <f>+_xlfn.XLOOKUP(B580,'R4'!B:B,'R4'!C:C)</f>
        <v>LODER OPERATÖRÜ</v>
      </c>
      <c r="D580" s="147"/>
      <c r="E580" s="150" t="s">
        <v>2597</v>
      </c>
      <c r="F580" s="150" t="s">
        <v>38</v>
      </c>
      <c r="G580" s="150" t="s">
        <v>35</v>
      </c>
      <c r="H580" s="150" t="s">
        <v>8271</v>
      </c>
      <c r="I580" s="156"/>
      <c r="J580" s="148">
        <v>0</v>
      </c>
      <c r="K580" s="149">
        <v>0</v>
      </c>
      <c r="L580" s="149">
        <v>0</v>
      </c>
      <c r="M580" s="149">
        <v>0</v>
      </c>
      <c r="N580" s="149">
        <v>0</v>
      </c>
      <c r="O580" s="149">
        <v>0</v>
      </c>
      <c r="P580" s="149">
        <v>0</v>
      </c>
      <c r="Q580" s="149">
        <v>0</v>
      </c>
      <c r="R580" s="149">
        <v>0</v>
      </c>
      <c r="S580" s="149">
        <v>0</v>
      </c>
      <c r="T580" s="149">
        <v>0</v>
      </c>
      <c r="U580" s="149">
        <v>0</v>
      </c>
      <c r="V580" s="149">
        <v>0</v>
      </c>
      <c r="W580" s="149">
        <v>0</v>
      </c>
      <c r="X580" s="149">
        <v>0</v>
      </c>
      <c r="Y580" s="149">
        <v>0</v>
      </c>
      <c r="Z580" s="149">
        <v>0</v>
      </c>
      <c r="AA580" s="149">
        <v>0.4</v>
      </c>
      <c r="AB580" s="149">
        <v>0.4</v>
      </c>
      <c r="AC580" s="149">
        <v>0.4</v>
      </c>
      <c r="AD580" s="149">
        <v>0.4</v>
      </c>
      <c r="AE580" s="149">
        <v>0.4</v>
      </c>
      <c r="AF580" s="149">
        <v>0.4</v>
      </c>
      <c r="AG580" s="149">
        <v>0.4</v>
      </c>
      <c r="AH580" s="149">
        <v>0.4</v>
      </c>
      <c r="AI580" s="149">
        <v>0.4</v>
      </c>
      <c r="AJ580" s="149">
        <v>0.4</v>
      </c>
      <c r="AK580" s="149">
        <v>0.4</v>
      </c>
      <c r="AL580" s="149">
        <v>0.4</v>
      </c>
      <c r="AM580" s="149">
        <v>0.4</v>
      </c>
      <c r="AN580" s="149">
        <v>0.4</v>
      </c>
      <c r="AO580" s="149">
        <v>0.4</v>
      </c>
      <c r="AP580" s="149">
        <v>0.4</v>
      </c>
      <c r="AQ580" s="149">
        <v>0.4</v>
      </c>
      <c r="AR580" s="149">
        <v>0.4</v>
      </c>
      <c r="AS580" s="149">
        <v>0.4</v>
      </c>
      <c r="AT580" s="149">
        <v>0.4</v>
      </c>
      <c r="AU580" s="149">
        <v>0.4</v>
      </c>
      <c r="AV580" s="149">
        <v>0.4</v>
      </c>
      <c r="AW580" s="149">
        <v>0.4</v>
      </c>
      <c r="AX580" s="149">
        <v>0.4</v>
      </c>
      <c r="AY580" s="149">
        <v>0.4</v>
      </c>
      <c r="AZ580" s="149">
        <v>0.4</v>
      </c>
      <c r="BA580" s="149">
        <v>0.4</v>
      </c>
      <c r="BB580" s="149">
        <v>0.4</v>
      </c>
      <c r="BC580" s="149">
        <v>0.4</v>
      </c>
      <c r="BD580" s="149">
        <v>0.4</v>
      </c>
      <c r="BE580" s="149">
        <v>0.4</v>
      </c>
      <c r="BF580" s="149">
        <v>0.4</v>
      </c>
      <c r="BG580" s="149">
        <v>0.4</v>
      </c>
      <c r="BH580" s="149">
        <v>0.4</v>
      </c>
      <c r="BI580" s="149">
        <v>0.4</v>
      </c>
      <c r="BJ580" s="149">
        <v>0.4</v>
      </c>
      <c r="BK580" s="149">
        <v>0.4</v>
      </c>
      <c r="BL580" s="149">
        <v>0.4</v>
      </c>
      <c r="BM580" s="149">
        <v>0.4</v>
      </c>
      <c r="BN580" s="149">
        <v>0.4</v>
      </c>
      <c r="BO580" s="149">
        <v>0.4</v>
      </c>
      <c r="BP580" s="149">
        <v>0.4</v>
      </c>
      <c r="BQ580" s="149">
        <v>0.4</v>
      </c>
      <c r="BR580" s="149">
        <v>0.4</v>
      </c>
      <c r="BS580" s="149">
        <v>0.4</v>
      </c>
      <c r="BT580" s="149">
        <v>0.4</v>
      </c>
      <c r="BU580" s="149"/>
      <c r="BV580" s="149"/>
      <c r="BW580" s="149"/>
      <c r="BX580" s="149"/>
      <c r="BY580" s="149"/>
      <c r="BZ580" s="149"/>
      <c r="CA580" s="149"/>
      <c r="CB580" s="149"/>
      <c r="CC580" s="149"/>
      <c r="CD580" s="149"/>
      <c r="CE580" s="149"/>
      <c r="CF580" s="149"/>
      <c r="CG580" s="149"/>
      <c r="CH580" s="149"/>
      <c r="CI580" s="149"/>
      <c r="CJ580" s="149"/>
      <c r="CK580" s="149"/>
      <c r="CL580" s="149"/>
      <c r="CM580" s="149"/>
      <c r="CN580" s="149"/>
      <c r="CO580" s="149"/>
      <c r="CP580" s="149"/>
      <c r="CQ580" s="149"/>
      <c r="CR580" s="149"/>
      <c r="CS580" s="150" t="s">
        <v>9</v>
      </c>
      <c r="CT580" s="151"/>
      <c r="CW580" s="68"/>
      <c r="CX580" s="152"/>
    </row>
    <row r="581" spans="1:102">
      <c r="A581" s="289" t="s">
        <v>8334</v>
      </c>
      <c r="B581" s="146" t="s">
        <v>19</v>
      </c>
      <c r="C581" s="147" t="str">
        <f>+_xlfn.XLOOKUP(B581,'R4'!B:B,'R4'!C:C)</f>
        <v>LODER OPERATÖRÜ</v>
      </c>
      <c r="D581" s="147"/>
      <c r="E581" s="150" t="s">
        <v>2598</v>
      </c>
      <c r="F581" s="150" t="s">
        <v>38</v>
      </c>
      <c r="G581" s="150" t="s">
        <v>35</v>
      </c>
      <c r="H581" s="150" t="s">
        <v>8271</v>
      </c>
      <c r="I581" s="156"/>
      <c r="J581" s="148">
        <v>0</v>
      </c>
      <c r="K581" s="149">
        <v>0</v>
      </c>
      <c r="L581" s="149">
        <v>0</v>
      </c>
      <c r="M581" s="149">
        <v>0</v>
      </c>
      <c r="N581" s="149">
        <v>0</v>
      </c>
      <c r="O581" s="149">
        <v>0</v>
      </c>
      <c r="P581" s="149">
        <v>0</v>
      </c>
      <c r="Q581" s="149">
        <v>0</v>
      </c>
      <c r="R581" s="149">
        <v>0</v>
      </c>
      <c r="S581" s="149">
        <v>0</v>
      </c>
      <c r="T581" s="149">
        <v>0</v>
      </c>
      <c r="U581" s="149">
        <v>0</v>
      </c>
      <c r="V581" s="149">
        <v>0</v>
      </c>
      <c r="W581" s="149">
        <v>0</v>
      </c>
      <c r="X581" s="149">
        <v>0</v>
      </c>
      <c r="Y581" s="149">
        <v>0</v>
      </c>
      <c r="Z581" s="149">
        <v>0</v>
      </c>
      <c r="AA581" s="149">
        <v>0.3</v>
      </c>
      <c r="AB581" s="149">
        <v>0.3</v>
      </c>
      <c r="AC581" s="149">
        <v>0.3</v>
      </c>
      <c r="AD581" s="149">
        <v>0.3</v>
      </c>
      <c r="AE581" s="149">
        <v>0.3</v>
      </c>
      <c r="AF581" s="149">
        <v>0.3</v>
      </c>
      <c r="AG581" s="149">
        <v>0.3</v>
      </c>
      <c r="AH581" s="149">
        <v>0.3</v>
      </c>
      <c r="AI581" s="149">
        <v>0.3</v>
      </c>
      <c r="AJ581" s="149">
        <v>0.3</v>
      </c>
      <c r="AK581" s="149">
        <v>0.3</v>
      </c>
      <c r="AL581" s="149">
        <v>0.3</v>
      </c>
      <c r="AM581" s="149">
        <v>0.3</v>
      </c>
      <c r="AN581" s="149">
        <v>0.3</v>
      </c>
      <c r="AO581" s="149">
        <v>0.3</v>
      </c>
      <c r="AP581" s="149">
        <v>0.3</v>
      </c>
      <c r="AQ581" s="149">
        <v>0.3</v>
      </c>
      <c r="AR581" s="149">
        <v>0.3</v>
      </c>
      <c r="AS581" s="149">
        <v>0.3</v>
      </c>
      <c r="AT581" s="149">
        <v>0.3</v>
      </c>
      <c r="AU581" s="149">
        <v>0.3</v>
      </c>
      <c r="AV581" s="149">
        <v>0.3</v>
      </c>
      <c r="AW581" s="149">
        <v>0.3</v>
      </c>
      <c r="AX581" s="149">
        <v>0.3</v>
      </c>
      <c r="AY581" s="149">
        <v>0.3</v>
      </c>
      <c r="AZ581" s="149">
        <v>0.3</v>
      </c>
      <c r="BA581" s="149">
        <v>0.3</v>
      </c>
      <c r="BB581" s="149">
        <v>0.3</v>
      </c>
      <c r="BC581" s="149">
        <v>0.3</v>
      </c>
      <c r="BD581" s="149">
        <v>0.3</v>
      </c>
      <c r="BE581" s="149">
        <v>0.3</v>
      </c>
      <c r="BF581" s="149">
        <v>0.3</v>
      </c>
      <c r="BG581" s="149">
        <v>0.3</v>
      </c>
      <c r="BH581" s="149">
        <v>0.3</v>
      </c>
      <c r="BI581" s="149">
        <v>0.3</v>
      </c>
      <c r="BJ581" s="149">
        <v>0.3</v>
      </c>
      <c r="BK581" s="149">
        <v>0.3</v>
      </c>
      <c r="BL581" s="149">
        <v>0.3</v>
      </c>
      <c r="BM581" s="149">
        <v>0.3</v>
      </c>
      <c r="BN581" s="149">
        <v>0.3</v>
      </c>
      <c r="BO581" s="149">
        <v>0.3</v>
      </c>
      <c r="BP581" s="149">
        <v>0.3</v>
      </c>
      <c r="BQ581" s="149">
        <v>0.3</v>
      </c>
      <c r="BR581" s="149">
        <v>0.3</v>
      </c>
      <c r="BS581" s="149">
        <v>0.3</v>
      </c>
      <c r="BT581" s="149">
        <v>0.3</v>
      </c>
      <c r="BU581" s="149"/>
      <c r="BV581" s="149"/>
      <c r="BW581" s="149"/>
      <c r="BX581" s="149"/>
      <c r="BY581" s="149"/>
      <c r="BZ581" s="149"/>
      <c r="CA581" s="149"/>
      <c r="CB581" s="149"/>
      <c r="CC581" s="149"/>
      <c r="CD581" s="149"/>
      <c r="CE581" s="149"/>
      <c r="CF581" s="149"/>
      <c r="CG581" s="149"/>
      <c r="CH581" s="149"/>
      <c r="CI581" s="149"/>
      <c r="CJ581" s="149"/>
      <c r="CK581" s="149"/>
      <c r="CL581" s="149"/>
      <c r="CM581" s="149"/>
      <c r="CN581" s="149"/>
      <c r="CO581" s="149"/>
      <c r="CP581" s="149"/>
      <c r="CQ581" s="149"/>
      <c r="CR581" s="149"/>
      <c r="CS581" s="150" t="s">
        <v>547</v>
      </c>
      <c r="CT581" s="151"/>
      <c r="CW581" s="68"/>
      <c r="CX581" s="152"/>
    </row>
    <row r="582" spans="1:102">
      <c r="A582" s="289" t="s">
        <v>8334</v>
      </c>
      <c r="B582" s="146" t="s">
        <v>23</v>
      </c>
      <c r="C582" s="147" t="str">
        <f>+_xlfn.XLOOKUP(B582,'R4'!B:B,'R4'!C:C)</f>
        <v>JUMBO / TAMROCK OPERATÖRÜ</v>
      </c>
      <c r="D582" s="147"/>
      <c r="E582" s="150" t="s">
        <v>5163</v>
      </c>
      <c r="F582" s="150" t="s">
        <v>38</v>
      </c>
      <c r="G582" s="150" t="s">
        <v>35</v>
      </c>
      <c r="H582" s="150" t="s">
        <v>8271</v>
      </c>
      <c r="I582" s="156"/>
      <c r="J582" s="148">
        <v>0</v>
      </c>
      <c r="K582" s="149">
        <v>0</v>
      </c>
      <c r="L582" s="149">
        <v>0</v>
      </c>
      <c r="M582" s="149">
        <v>0</v>
      </c>
      <c r="N582" s="149">
        <v>0</v>
      </c>
      <c r="O582" s="149">
        <v>1</v>
      </c>
      <c r="P582" s="149">
        <v>2</v>
      </c>
      <c r="Q582" s="149">
        <v>2</v>
      </c>
      <c r="R582" s="149">
        <v>2</v>
      </c>
      <c r="S582" s="149">
        <v>2</v>
      </c>
      <c r="T582" s="149">
        <v>2</v>
      </c>
      <c r="U582" s="149">
        <v>2</v>
      </c>
      <c r="V582" s="149">
        <v>2</v>
      </c>
      <c r="W582" s="149">
        <v>2</v>
      </c>
      <c r="X582" s="149">
        <v>2</v>
      </c>
      <c r="Y582" s="149">
        <v>2</v>
      </c>
      <c r="Z582" s="149">
        <v>2</v>
      </c>
      <c r="AA582" s="149">
        <v>2</v>
      </c>
      <c r="AB582" s="149">
        <v>2</v>
      </c>
      <c r="AC582" s="149">
        <v>2</v>
      </c>
      <c r="AD582" s="149">
        <v>2</v>
      </c>
      <c r="AE582" s="149">
        <v>2</v>
      </c>
      <c r="AF582" s="149">
        <v>2</v>
      </c>
      <c r="AG582" s="149">
        <v>2</v>
      </c>
      <c r="AH582" s="149">
        <v>2</v>
      </c>
      <c r="AI582" s="149">
        <v>2</v>
      </c>
      <c r="AJ582" s="149">
        <v>2</v>
      </c>
      <c r="AK582" s="149">
        <v>2</v>
      </c>
      <c r="AL582" s="149">
        <v>2</v>
      </c>
      <c r="AM582" s="149">
        <v>2</v>
      </c>
      <c r="AN582" s="149">
        <v>2</v>
      </c>
      <c r="AO582" s="149">
        <v>2</v>
      </c>
      <c r="AP582" s="149">
        <v>2</v>
      </c>
      <c r="AQ582" s="149">
        <v>2</v>
      </c>
      <c r="AR582" s="149">
        <v>2</v>
      </c>
      <c r="AS582" s="149">
        <v>2</v>
      </c>
      <c r="AT582" s="149">
        <v>2</v>
      </c>
      <c r="AU582" s="149">
        <v>2</v>
      </c>
      <c r="AV582" s="149">
        <v>2</v>
      </c>
      <c r="AW582" s="149">
        <v>2</v>
      </c>
      <c r="AX582" s="149">
        <v>2</v>
      </c>
      <c r="AY582" s="149">
        <v>2</v>
      </c>
      <c r="AZ582" s="149">
        <v>2</v>
      </c>
      <c r="BA582" s="149">
        <v>2</v>
      </c>
      <c r="BB582" s="149">
        <v>2</v>
      </c>
      <c r="BC582" s="149">
        <v>2</v>
      </c>
      <c r="BD582" s="149">
        <v>2</v>
      </c>
      <c r="BE582" s="149">
        <v>2</v>
      </c>
      <c r="BF582" s="149">
        <v>2</v>
      </c>
      <c r="BG582" s="149">
        <v>2</v>
      </c>
      <c r="BH582" s="149">
        <v>2</v>
      </c>
      <c r="BI582" s="149">
        <v>2</v>
      </c>
      <c r="BJ582" s="149">
        <v>2</v>
      </c>
      <c r="BK582" s="149">
        <v>2</v>
      </c>
      <c r="BL582" s="149">
        <v>2</v>
      </c>
      <c r="BM582" s="149">
        <v>2</v>
      </c>
      <c r="BN582" s="149">
        <v>2</v>
      </c>
      <c r="BO582" s="149">
        <v>2</v>
      </c>
      <c r="BP582" s="149">
        <v>2</v>
      </c>
      <c r="BQ582" s="149">
        <v>2</v>
      </c>
      <c r="BR582" s="149">
        <v>2</v>
      </c>
      <c r="BS582" s="149">
        <v>2</v>
      </c>
      <c r="BT582" s="149">
        <v>2</v>
      </c>
      <c r="BU582" s="149"/>
      <c r="BV582" s="149"/>
      <c r="BW582" s="149"/>
      <c r="BX582" s="149"/>
      <c r="BY582" s="149"/>
      <c r="BZ582" s="149"/>
      <c r="CA582" s="149"/>
      <c r="CB582" s="149"/>
      <c r="CC582" s="149"/>
      <c r="CD582" s="149"/>
      <c r="CE582" s="149"/>
      <c r="CF582" s="149"/>
      <c r="CG582" s="149"/>
      <c r="CH582" s="149"/>
      <c r="CI582" s="149"/>
      <c r="CJ582" s="149"/>
      <c r="CK582" s="149"/>
      <c r="CL582" s="149"/>
      <c r="CM582" s="149"/>
      <c r="CN582" s="149"/>
      <c r="CO582" s="149"/>
      <c r="CP582" s="149"/>
      <c r="CQ582" s="149"/>
      <c r="CR582" s="149"/>
      <c r="CS582" s="150" t="s">
        <v>1199</v>
      </c>
      <c r="CT582" s="151"/>
      <c r="CW582" s="68"/>
      <c r="CX582" s="152"/>
    </row>
    <row r="583" spans="1:102">
      <c r="A583" s="289" t="s">
        <v>8334</v>
      </c>
      <c r="B583" s="146" t="s">
        <v>23</v>
      </c>
      <c r="C583" s="147" t="str">
        <f>+_xlfn.XLOOKUP(B583,'R4'!B:B,'R4'!C:C)</f>
        <v>JUMBO / TAMROCK OPERATÖRÜ</v>
      </c>
      <c r="D583" s="147"/>
      <c r="E583" s="150" t="s">
        <v>5169</v>
      </c>
      <c r="F583" s="150" t="s">
        <v>38</v>
      </c>
      <c r="G583" s="150" t="s">
        <v>35</v>
      </c>
      <c r="H583" s="150" t="s">
        <v>8271</v>
      </c>
      <c r="I583" s="156"/>
      <c r="J583" s="148">
        <v>0</v>
      </c>
      <c r="K583" s="149">
        <v>0</v>
      </c>
      <c r="L583" s="149">
        <v>0</v>
      </c>
      <c r="M583" s="149">
        <v>0</v>
      </c>
      <c r="N583" s="149">
        <v>0</v>
      </c>
      <c r="O583" s="149">
        <v>0</v>
      </c>
      <c r="P583" s="149">
        <v>0</v>
      </c>
      <c r="Q583" s="149">
        <v>0</v>
      </c>
      <c r="R583" s="149">
        <v>0</v>
      </c>
      <c r="S583" s="149">
        <v>0</v>
      </c>
      <c r="T583" s="149">
        <v>1</v>
      </c>
      <c r="U583" s="149">
        <v>1</v>
      </c>
      <c r="V583" s="149">
        <v>1</v>
      </c>
      <c r="W583" s="149">
        <v>2</v>
      </c>
      <c r="X583" s="149">
        <v>3</v>
      </c>
      <c r="Y583" s="149">
        <v>4</v>
      </c>
      <c r="Z583" s="149">
        <v>5</v>
      </c>
      <c r="AA583" s="149">
        <v>6.4</v>
      </c>
      <c r="AB583" s="149">
        <v>6.4</v>
      </c>
      <c r="AC583" s="149">
        <v>6.4</v>
      </c>
      <c r="AD583" s="149">
        <v>6.4</v>
      </c>
      <c r="AE583" s="149">
        <v>6.4</v>
      </c>
      <c r="AF583" s="149">
        <v>6.4</v>
      </c>
      <c r="AG583" s="149">
        <v>6.4</v>
      </c>
      <c r="AH583" s="149">
        <v>6.4</v>
      </c>
      <c r="AI583" s="149">
        <v>6.4</v>
      </c>
      <c r="AJ583" s="149">
        <v>6.4</v>
      </c>
      <c r="AK583" s="149">
        <v>6.4</v>
      </c>
      <c r="AL583" s="149">
        <v>6.4</v>
      </c>
      <c r="AM583" s="149">
        <v>6.4</v>
      </c>
      <c r="AN583" s="149">
        <v>6.4</v>
      </c>
      <c r="AO583" s="149">
        <v>6.4</v>
      </c>
      <c r="AP583" s="149">
        <v>6.4</v>
      </c>
      <c r="AQ583" s="149">
        <v>6.4</v>
      </c>
      <c r="AR583" s="149">
        <v>6.4</v>
      </c>
      <c r="AS583" s="149">
        <v>6.4</v>
      </c>
      <c r="AT583" s="149">
        <v>6.4</v>
      </c>
      <c r="AU583" s="149">
        <v>6.4</v>
      </c>
      <c r="AV583" s="149">
        <v>6.4</v>
      </c>
      <c r="AW583" s="149">
        <v>6.4</v>
      </c>
      <c r="AX583" s="149">
        <v>6.4</v>
      </c>
      <c r="AY583" s="149">
        <v>6.4</v>
      </c>
      <c r="AZ583" s="149">
        <v>6.4</v>
      </c>
      <c r="BA583" s="149">
        <v>6.4</v>
      </c>
      <c r="BB583" s="149">
        <v>6.4</v>
      </c>
      <c r="BC583" s="149">
        <v>6.4</v>
      </c>
      <c r="BD583" s="149">
        <v>6.4</v>
      </c>
      <c r="BE583" s="149">
        <v>6.4</v>
      </c>
      <c r="BF583" s="149">
        <v>6.4</v>
      </c>
      <c r="BG583" s="149">
        <v>6.4</v>
      </c>
      <c r="BH583" s="149">
        <v>6.4</v>
      </c>
      <c r="BI583" s="149">
        <v>6.4</v>
      </c>
      <c r="BJ583" s="149">
        <v>6.4</v>
      </c>
      <c r="BK583" s="149">
        <v>6.4</v>
      </c>
      <c r="BL583" s="149">
        <v>6.4</v>
      </c>
      <c r="BM583" s="149">
        <v>6.4</v>
      </c>
      <c r="BN583" s="149">
        <v>6.4</v>
      </c>
      <c r="BO583" s="149">
        <v>6.4</v>
      </c>
      <c r="BP583" s="149">
        <v>6.4</v>
      </c>
      <c r="BQ583" s="149">
        <v>6.4</v>
      </c>
      <c r="BR583" s="149">
        <v>6.4</v>
      </c>
      <c r="BS583" s="149">
        <v>6.4</v>
      </c>
      <c r="BT583" s="149">
        <v>6.4</v>
      </c>
      <c r="BU583" s="149"/>
      <c r="BV583" s="149"/>
      <c r="BW583" s="149"/>
      <c r="BX583" s="149"/>
      <c r="BY583" s="149"/>
      <c r="BZ583" s="149"/>
      <c r="CA583" s="149"/>
      <c r="CB583" s="149"/>
      <c r="CC583" s="149"/>
      <c r="CD583" s="149"/>
      <c r="CE583" s="149"/>
      <c r="CF583" s="149"/>
      <c r="CG583" s="149"/>
      <c r="CH583" s="149"/>
      <c r="CI583" s="149"/>
      <c r="CJ583" s="149"/>
      <c r="CK583" s="149"/>
      <c r="CL583" s="149"/>
      <c r="CM583" s="149"/>
      <c r="CN583" s="149"/>
      <c r="CO583" s="149"/>
      <c r="CP583" s="149"/>
      <c r="CQ583" s="149"/>
      <c r="CR583" s="149"/>
      <c r="CS583" s="150" t="s">
        <v>1199</v>
      </c>
      <c r="CT583" s="151"/>
      <c r="CW583" s="68"/>
      <c r="CX583" s="152"/>
    </row>
    <row r="584" spans="1:102">
      <c r="A584" s="289" t="s">
        <v>8334</v>
      </c>
      <c r="B584" s="146" t="s">
        <v>23</v>
      </c>
      <c r="C584" s="147" t="str">
        <f>+_xlfn.XLOOKUP(B584,'R4'!B:B,'R4'!C:C)</f>
        <v>JUMBO / TAMROCK OPERATÖRÜ</v>
      </c>
      <c r="D584" s="147"/>
      <c r="E584" s="150" t="s">
        <v>5166</v>
      </c>
      <c r="F584" s="150" t="s">
        <v>38</v>
      </c>
      <c r="G584" s="150" t="s">
        <v>35</v>
      </c>
      <c r="H584" s="150" t="s">
        <v>8271</v>
      </c>
      <c r="I584" s="156"/>
      <c r="J584" s="148">
        <v>0</v>
      </c>
      <c r="K584" s="149">
        <v>0</v>
      </c>
      <c r="L584" s="149">
        <v>0</v>
      </c>
      <c r="M584" s="149">
        <v>0</v>
      </c>
      <c r="N584" s="149">
        <v>0</v>
      </c>
      <c r="O584" s="149">
        <v>0</v>
      </c>
      <c r="P584" s="149">
        <v>0</v>
      </c>
      <c r="Q584" s="149">
        <v>0</v>
      </c>
      <c r="R584" s="149">
        <v>0</v>
      </c>
      <c r="S584" s="149">
        <v>0</v>
      </c>
      <c r="T584" s="149">
        <v>0</v>
      </c>
      <c r="U584" s="149">
        <v>0</v>
      </c>
      <c r="V584" s="149">
        <v>0</v>
      </c>
      <c r="W584" s="149">
        <v>0</v>
      </c>
      <c r="X584" s="149">
        <v>0</v>
      </c>
      <c r="Y584" s="149">
        <v>0</v>
      </c>
      <c r="Z584" s="149">
        <v>0</v>
      </c>
      <c r="AA584" s="149">
        <v>0.1</v>
      </c>
      <c r="AB584" s="149">
        <v>0.1</v>
      </c>
      <c r="AC584" s="149">
        <v>0.1</v>
      </c>
      <c r="AD584" s="149">
        <v>0.1</v>
      </c>
      <c r="AE584" s="149">
        <v>0.1</v>
      </c>
      <c r="AF584" s="149">
        <v>0.1</v>
      </c>
      <c r="AG584" s="149">
        <v>0.1</v>
      </c>
      <c r="AH584" s="149">
        <v>0.1</v>
      </c>
      <c r="AI584" s="149">
        <v>0.1</v>
      </c>
      <c r="AJ584" s="149">
        <v>0.1</v>
      </c>
      <c r="AK584" s="149">
        <v>0.1</v>
      </c>
      <c r="AL584" s="149">
        <v>0.1</v>
      </c>
      <c r="AM584" s="149">
        <v>0.1</v>
      </c>
      <c r="AN584" s="149">
        <v>0.1</v>
      </c>
      <c r="AO584" s="149">
        <v>0.1</v>
      </c>
      <c r="AP584" s="149">
        <v>0.1</v>
      </c>
      <c r="AQ584" s="149">
        <v>0.1</v>
      </c>
      <c r="AR584" s="149">
        <v>0.1</v>
      </c>
      <c r="AS584" s="149">
        <v>0.1</v>
      </c>
      <c r="AT584" s="149">
        <v>0.1</v>
      </c>
      <c r="AU584" s="149">
        <v>0.1</v>
      </c>
      <c r="AV584" s="149">
        <v>0.1</v>
      </c>
      <c r="AW584" s="149">
        <v>0.1</v>
      </c>
      <c r="AX584" s="149">
        <v>0.1</v>
      </c>
      <c r="AY584" s="149">
        <v>0.1</v>
      </c>
      <c r="AZ584" s="149">
        <v>0.1</v>
      </c>
      <c r="BA584" s="149">
        <v>0.1</v>
      </c>
      <c r="BB584" s="149">
        <v>0.1</v>
      </c>
      <c r="BC584" s="149">
        <v>0.1</v>
      </c>
      <c r="BD584" s="149">
        <v>0.1</v>
      </c>
      <c r="BE584" s="149">
        <v>0.1</v>
      </c>
      <c r="BF584" s="149">
        <v>0.1</v>
      </c>
      <c r="BG584" s="149">
        <v>0.1</v>
      </c>
      <c r="BH584" s="149">
        <v>0.1</v>
      </c>
      <c r="BI584" s="149">
        <v>0.1</v>
      </c>
      <c r="BJ584" s="149">
        <v>0.1</v>
      </c>
      <c r="BK584" s="149">
        <v>0.1</v>
      </c>
      <c r="BL584" s="149">
        <v>0.1</v>
      </c>
      <c r="BM584" s="149">
        <v>0.1</v>
      </c>
      <c r="BN584" s="149">
        <v>0.1</v>
      </c>
      <c r="BO584" s="149">
        <v>0.1</v>
      </c>
      <c r="BP584" s="149">
        <v>0.1</v>
      </c>
      <c r="BQ584" s="149">
        <v>0.1</v>
      </c>
      <c r="BR584" s="149">
        <v>0.1</v>
      </c>
      <c r="BS584" s="149">
        <v>0.1</v>
      </c>
      <c r="BT584" s="149">
        <v>0.1</v>
      </c>
      <c r="BU584" s="149"/>
      <c r="BV584" s="149"/>
      <c r="BW584" s="149"/>
      <c r="BX584" s="149"/>
      <c r="BY584" s="149"/>
      <c r="BZ584" s="149"/>
      <c r="CA584" s="149"/>
      <c r="CB584" s="149"/>
      <c r="CC584" s="149"/>
      <c r="CD584" s="149"/>
      <c r="CE584" s="149"/>
      <c r="CF584" s="149"/>
      <c r="CG584" s="149"/>
      <c r="CH584" s="149"/>
      <c r="CI584" s="149"/>
      <c r="CJ584" s="149"/>
      <c r="CK584" s="149"/>
      <c r="CL584" s="149"/>
      <c r="CM584" s="149"/>
      <c r="CN584" s="149"/>
      <c r="CO584" s="149"/>
      <c r="CP584" s="149"/>
      <c r="CQ584" s="149"/>
      <c r="CR584" s="149"/>
      <c r="CS584" s="150" t="s">
        <v>1199</v>
      </c>
      <c r="CT584" s="151"/>
      <c r="CW584" s="68"/>
      <c r="CX584" s="152"/>
    </row>
    <row r="585" spans="1:102">
      <c r="A585" s="289" t="s">
        <v>8334</v>
      </c>
      <c r="B585" s="146" t="s">
        <v>23</v>
      </c>
      <c r="C585" s="147" t="str">
        <f>+_xlfn.XLOOKUP(B585,'R4'!B:B,'R4'!C:C)</f>
        <v>JUMBO / TAMROCK OPERATÖRÜ</v>
      </c>
      <c r="D585" s="147"/>
      <c r="E585" s="150" t="s">
        <v>5165</v>
      </c>
      <c r="F585" s="150" t="s">
        <v>38</v>
      </c>
      <c r="G585" s="150" t="s">
        <v>35</v>
      </c>
      <c r="H585" s="150" t="s">
        <v>8271</v>
      </c>
      <c r="I585" s="156"/>
      <c r="J585" s="148">
        <v>0</v>
      </c>
      <c r="K585" s="149">
        <v>0</v>
      </c>
      <c r="L585" s="149">
        <v>0</v>
      </c>
      <c r="M585" s="149">
        <v>0</v>
      </c>
      <c r="N585" s="149">
        <v>0</v>
      </c>
      <c r="O585" s="149">
        <v>0</v>
      </c>
      <c r="P585" s="149">
        <v>0</v>
      </c>
      <c r="Q585" s="149">
        <v>0</v>
      </c>
      <c r="R585" s="149">
        <v>0</v>
      </c>
      <c r="S585" s="149">
        <v>0</v>
      </c>
      <c r="T585" s="149">
        <v>1</v>
      </c>
      <c r="U585" s="149">
        <v>2</v>
      </c>
      <c r="V585" s="149">
        <v>3</v>
      </c>
      <c r="W585" s="149">
        <v>3</v>
      </c>
      <c r="X585" s="149">
        <v>5</v>
      </c>
      <c r="Y585" s="149">
        <v>5</v>
      </c>
      <c r="Z585" s="149">
        <v>5</v>
      </c>
      <c r="AA585" s="149">
        <v>5</v>
      </c>
      <c r="AB585" s="149">
        <v>5</v>
      </c>
      <c r="AC585" s="149">
        <v>5</v>
      </c>
      <c r="AD585" s="149">
        <v>5</v>
      </c>
      <c r="AE585" s="149">
        <v>5</v>
      </c>
      <c r="AF585" s="149">
        <v>5</v>
      </c>
      <c r="AG585" s="149">
        <v>5</v>
      </c>
      <c r="AH585" s="149">
        <v>5</v>
      </c>
      <c r="AI585" s="149">
        <v>5</v>
      </c>
      <c r="AJ585" s="149">
        <v>5</v>
      </c>
      <c r="AK585" s="149">
        <v>5</v>
      </c>
      <c r="AL585" s="149">
        <v>5</v>
      </c>
      <c r="AM585" s="149">
        <v>5</v>
      </c>
      <c r="AN585" s="149">
        <v>5</v>
      </c>
      <c r="AO585" s="149">
        <v>5</v>
      </c>
      <c r="AP585" s="149">
        <v>5</v>
      </c>
      <c r="AQ585" s="149">
        <v>5</v>
      </c>
      <c r="AR585" s="149">
        <v>5</v>
      </c>
      <c r="AS585" s="149">
        <v>5</v>
      </c>
      <c r="AT585" s="149">
        <v>5</v>
      </c>
      <c r="AU585" s="149">
        <v>5</v>
      </c>
      <c r="AV585" s="149">
        <v>5</v>
      </c>
      <c r="AW585" s="149">
        <v>5</v>
      </c>
      <c r="AX585" s="149">
        <v>5</v>
      </c>
      <c r="AY585" s="149">
        <v>5</v>
      </c>
      <c r="AZ585" s="149">
        <v>5</v>
      </c>
      <c r="BA585" s="149">
        <v>5</v>
      </c>
      <c r="BB585" s="149">
        <v>5</v>
      </c>
      <c r="BC585" s="149">
        <v>5</v>
      </c>
      <c r="BD585" s="149">
        <v>5</v>
      </c>
      <c r="BE585" s="149">
        <v>5</v>
      </c>
      <c r="BF585" s="149">
        <v>5</v>
      </c>
      <c r="BG585" s="149">
        <v>5</v>
      </c>
      <c r="BH585" s="149">
        <v>5</v>
      </c>
      <c r="BI585" s="149">
        <v>5</v>
      </c>
      <c r="BJ585" s="149">
        <v>5</v>
      </c>
      <c r="BK585" s="149">
        <v>5</v>
      </c>
      <c r="BL585" s="149">
        <v>5</v>
      </c>
      <c r="BM585" s="149">
        <v>5</v>
      </c>
      <c r="BN585" s="149">
        <v>5</v>
      </c>
      <c r="BO585" s="149">
        <v>5</v>
      </c>
      <c r="BP585" s="149">
        <v>5</v>
      </c>
      <c r="BQ585" s="149">
        <v>5</v>
      </c>
      <c r="BR585" s="149">
        <v>5</v>
      </c>
      <c r="BS585" s="149">
        <v>5</v>
      </c>
      <c r="BT585" s="149">
        <v>5</v>
      </c>
      <c r="BU585" s="149"/>
      <c r="BV585" s="149"/>
      <c r="BW585" s="149"/>
      <c r="BX585" s="149"/>
      <c r="BY585" s="149"/>
      <c r="BZ585" s="149"/>
      <c r="CA585" s="149"/>
      <c r="CB585" s="149"/>
      <c r="CC585" s="149"/>
      <c r="CD585" s="149"/>
      <c r="CE585" s="149"/>
      <c r="CF585" s="149"/>
      <c r="CG585" s="149"/>
      <c r="CH585" s="149"/>
      <c r="CI585" s="149"/>
      <c r="CJ585" s="149"/>
      <c r="CK585" s="149"/>
      <c r="CL585" s="149"/>
      <c r="CM585" s="149"/>
      <c r="CN585" s="149"/>
      <c r="CO585" s="149"/>
      <c r="CP585" s="149"/>
      <c r="CQ585" s="149"/>
      <c r="CR585" s="149"/>
      <c r="CS585" s="150" t="s">
        <v>1199</v>
      </c>
      <c r="CT585" s="151"/>
      <c r="CW585" s="68"/>
      <c r="CX585" s="152"/>
    </row>
    <row r="586" spans="1:102">
      <c r="A586" s="289" t="s">
        <v>8334</v>
      </c>
      <c r="B586" s="146" t="s">
        <v>23</v>
      </c>
      <c r="C586" s="147" t="str">
        <f>+_xlfn.XLOOKUP(B586,'R4'!B:B,'R4'!C:C)</f>
        <v>JUMBO / TAMROCK OPERATÖRÜ</v>
      </c>
      <c r="D586" s="147"/>
      <c r="E586" s="150" t="s">
        <v>5168</v>
      </c>
      <c r="F586" s="150" t="s">
        <v>38</v>
      </c>
      <c r="G586" s="150" t="s">
        <v>35</v>
      </c>
      <c r="H586" s="150" t="s">
        <v>8271</v>
      </c>
      <c r="I586" s="156"/>
      <c r="J586" s="148">
        <v>0</v>
      </c>
      <c r="K586" s="149">
        <v>0</v>
      </c>
      <c r="L586" s="149">
        <v>0</v>
      </c>
      <c r="M586" s="149">
        <v>0</v>
      </c>
      <c r="N586" s="149">
        <v>0</v>
      </c>
      <c r="O586" s="149">
        <v>0</v>
      </c>
      <c r="P586" s="149">
        <v>0</v>
      </c>
      <c r="Q586" s="149">
        <v>0</v>
      </c>
      <c r="R586" s="149">
        <v>0</v>
      </c>
      <c r="S586" s="149">
        <v>0</v>
      </c>
      <c r="T586" s="149">
        <v>0.5</v>
      </c>
      <c r="U586" s="149">
        <v>0.5</v>
      </c>
      <c r="V586" s="149">
        <v>0.5</v>
      </c>
      <c r="W586" s="149">
        <v>0.5</v>
      </c>
      <c r="X586" s="149">
        <v>0.5</v>
      </c>
      <c r="Y586" s="149">
        <v>0.5</v>
      </c>
      <c r="Z586" s="149">
        <v>0.5</v>
      </c>
      <c r="AA586" s="149">
        <v>0.5</v>
      </c>
      <c r="AB586" s="149">
        <v>0.5</v>
      </c>
      <c r="AC586" s="149">
        <v>0.5</v>
      </c>
      <c r="AD586" s="149">
        <v>0.5</v>
      </c>
      <c r="AE586" s="149">
        <v>0.5</v>
      </c>
      <c r="AF586" s="149">
        <v>0.5</v>
      </c>
      <c r="AG586" s="149">
        <v>0.5</v>
      </c>
      <c r="AH586" s="149">
        <v>0.5</v>
      </c>
      <c r="AI586" s="149">
        <v>0.5</v>
      </c>
      <c r="AJ586" s="149">
        <v>0.5</v>
      </c>
      <c r="AK586" s="149">
        <v>0.5</v>
      </c>
      <c r="AL586" s="149">
        <v>0.5</v>
      </c>
      <c r="AM586" s="149">
        <v>0.5</v>
      </c>
      <c r="AN586" s="149">
        <v>0.5</v>
      </c>
      <c r="AO586" s="149">
        <v>0.5</v>
      </c>
      <c r="AP586" s="149">
        <v>0.5</v>
      </c>
      <c r="AQ586" s="149">
        <v>0.5</v>
      </c>
      <c r="AR586" s="149">
        <v>0.5</v>
      </c>
      <c r="AS586" s="149">
        <v>0.5</v>
      </c>
      <c r="AT586" s="149">
        <v>0.5</v>
      </c>
      <c r="AU586" s="149">
        <v>0.5</v>
      </c>
      <c r="AV586" s="149">
        <v>0.5</v>
      </c>
      <c r="AW586" s="149">
        <v>0.5</v>
      </c>
      <c r="AX586" s="149">
        <v>0.5</v>
      </c>
      <c r="AY586" s="149">
        <v>0.5</v>
      </c>
      <c r="AZ586" s="149">
        <v>0.5</v>
      </c>
      <c r="BA586" s="149">
        <v>0.5</v>
      </c>
      <c r="BB586" s="149">
        <v>0.5</v>
      </c>
      <c r="BC586" s="149">
        <v>0.5</v>
      </c>
      <c r="BD586" s="149">
        <v>0.5</v>
      </c>
      <c r="BE586" s="149">
        <v>0.5</v>
      </c>
      <c r="BF586" s="149">
        <v>0.5</v>
      </c>
      <c r="BG586" s="149">
        <v>0.5</v>
      </c>
      <c r="BH586" s="149">
        <v>0.5</v>
      </c>
      <c r="BI586" s="149">
        <v>0.5</v>
      </c>
      <c r="BJ586" s="149">
        <v>0.5</v>
      </c>
      <c r="BK586" s="149">
        <v>0.5</v>
      </c>
      <c r="BL586" s="149">
        <v>0.5</v>
      </c>
      <c r="BM586" s="149">
        <v>0.5</v>
      </c>
      <c r="BN586" s="149">
        <v>0.5</v>
      </c>
      <c r="BO586" s="149">
        <v>0.5</v>
      </c>
      <c r="BP586" s="149">
        <v>0.5</v>
      </c>
      <c r="BQ586" s="149">
        <v>0.5</v>
      </c>
      <c r="BR586" s="149">
        <v>0.5</v>
      </c>
      <c r="BS586" s="149">
        <v>0.5</v>
      </c>
      <c r="BT586" s="149">
        <v>0.5</v>
      </c>
      <c r="BU586" s="149"/>
      <c r="BV586" s="149"/>
      <c r="BW586" s="149"/>
      <c r="BX586" s="149"/>
      <c r="BY586" s="149"/>
      <c r="BZ586" s="149"/>
      <c r="CA586" s="149"/>
      <c r="CB586" s="149"/>
      <c r="CC586" s="149"/>
      <c r="CD586" s="149"/>
      <c r="CE586" s="149"/>
      <c r="CF586" s="149"/>
      <c r="CG586" s="149"/>
      <c r="CH586" s="149"/>
      <c r="CI586" s="149"/>
      <c r="CJ586" s="149"/>
      <c r="CK586" s="149"/>
      <c r="CL586" s="149"/>
      <c r="CM586" s="149"/>
      <c r="CN586" s="149"/>
      <c r="CO586" s="149"/>
      <c r="CP586" s="149"/>
      <c r="CQ586" s="149"/>
      <c r="CR586" s="149"/>
      <c r="CS586" s="150" t="s">
        <v>1199</v>
      </c>
      <c r="CT586" s="151"/>
      <c r="CW586" s="68"/>
      <c r="CX586" s="152"/>
    </row>
    <row r="587" spans="1:102" s="300" customFormat="1">
      <c r="A587" s="289" t="s">
        <v>8334</v>
      </c>
      <c r="B587" s="290" t="s">
        <v>1362</v>
      </c>
      <c r="C587" s="294" t="str">
        <f>+_xlfn.XLOOKUP(B587,'R4'!B:B,'R4'!C:C)</f>
        <v>YÜKLEYİCİ OPERATÖRÜ</v>
      </c>
      <c r="D587" s="294"/>
      <c r="E587" s="295" t="s">
        <v>5165</v>
      </c>
      <c r="F587" s="295" t="s">
        <v>38</v>
      </c>
      <c r="G587" s="295" t="s">
        <v>35</v>
      </c>
      <c r="H587" s="295" t="s">
        <v>8271</v>
      </c>
      <c r="I587" s="296"/>
      <c r="J587" s="297">
        <v>0</v>
      </c>
      <c r="K587" s="298">
        <v>0</v>
      </c>
      <c r="L587" s="298">
        <v>0</v>
      </c>
      <c r="M587" s="298">
        <v>0</v>
      </c>
      <c r="N587" s="298">
        <v>0</v>
      </c>
      <c r="O587" s="298">
        <v>0</v>
      </c>
      <c r="P587" s="298">
        <v>1</v>
      </c>
      <c r="Q587" s="298">
        <v>1</v>
      </c>
      <c r="R587" s="298">
        <v>1</v>
      </c>
      <c r="S587" s="298">
        <v>1</v>
      </c>
      <c r="T587" s="298">
        <v>1</v>
      </c>
      <c r="U587" s="298">
        <v>1</v>
      </c>
      <c r="V587" s="298">
        <v>1</v>
      </c>
      <c r="W587" s="298">
        <v>1</v>
      </c>
      <c r="X587" s="298">
        <v>1</v>
      </c>
      <c r="Y587" s="298">
        <v>4</v>
      </c>
      <c r="Z587" s="298">
        <v>4</v>
      </c>
      <c r="AA587" s="298">
        <v>4</v>
      </c>
      <c r="AB587" s="298">
        <v>4</v>
      </c>
      <c r="AC587" s="298">
        <v>4</v>
      </c>
      <c r="AD587" s="298">
        <v>4</v>
      </c>
      <c r="AE587" s="298">
        <v>4</v>
      </c>
      <c r="AF587" s="298">
        <v>4</v>
      </c>
      <c r="AG587" s="298">
        <v>4</v>
      </c>
      <c r="AH587" s="298">
        <v>4</v>
      </c>
      <c r="AI587" s="298">
        <v>4</v>
      </c>
      <c r="AJ587" s="298">
        <v>4</v>
      </c>
      <c r="AK587" s="298">
        <v>4</v>
      </c>
      <c r="AL587" s="298">
        <v>4</v>
      </c>
      <c r="AM587" s="298">
        <v>4</v>
      </c>
      <c r="AN587" s="298">
        <v>4</v>
      </c>
      <c r="AO587" s="298">
        <v>4</v>
      </c>
      <c r="AP587" s="298">
        <v>4</v>
      </c>
      <c r="AQ587" s="298">
        <v>4</v>
      </c>
      <c r="AR587" s="298">
        <v>4</v>
      </c>
      <c r="AS587" s="298">
        <v>4</v>
      </c>
      <c r="AT587" s="298">
        <v>4</v>
      </c>
      <c r="AU587" s="298">
        <v>4</v>
      </c>
      <c r="AV587" s="298">
        <v>4</v>
      </c>
      <c r="AW587" s="298">
        <v>4</v>
      </c>
      <c r="AX587" s="298">
        <v>4</v>
      </c>
      <c r="AY587" s="298">
        <v>4</v>
      </c>
      <c r="AZ587" s="298">
        <v>4</v>
      </c>
      <c r="BA587" s="298">
        <v>4</v>
      </c>
      <c r="BB587" s="298">
        <v>4</v>
      </c>
      <c r="BC587" s="298">
        <v>4</v>
      </c>
      <c r="BD587" s="298">
        <v>4</v>
      </c>
      <c r="BE587" s="298">
        <v>4</v>
      </c>
      <c r="BF587" s="298">
        <v>4</v>
      </c>
      <c r="BG587" s="298">
        <v>4</v>
      </c>
      <c r="BH587" s="298">
        <v>4</v>
      </c>
      <c r="BI587" s="298">
        <v>4</v>
      </c>
      <c r="BJ587" s="298">
        <v>4</v>
      </c>
      <c r="BK587" s="298">
        <v>4</v>
      </c>
      <c r="BL587" s="298">
        <v>4</v>
      </c>
      <c r="BM587" s="298">
        <v>4</v>
      </c>
      <c r="BN587" s="298">
        <v>4</v>
      </c>
      <c r="BO587" s="298">
        <v>4</v>
      </c>
      <c r="BP587" s="298">
        <v>4</v>
      </c>
      <c r="BQ587" s="298">
        <v>4</v>
      </c>
      <c r="BR587" s="298">
        <v>4</v>
      </c>
      <c r="BS587" s="298">
        <v>4</v>
      </c>
      <c r="BT587" s="298">
        <v>4</v>
      </c>
      <c r="BU587" s="298"/>
      <c r="BV587" s="298"/>
      <c r="BW587" s="298"/>
      <c r="BX587" s="298"/>
      <c r="BY587" s="298"/>
      <c r="BZ587" s="298"/>
      <c r="CA587" s="298"/>
      <c r="CB587" s="298"/>
      <c r="CC587" s="298"/>
      <c r="CD587" s="298"/>
      <c r="CE587" s="298"/>
      <c r="CF587" s="298"/>
      <c r="CG587" s="298"/>
      <c r="CH587" s="298"/>
      <c r="CI587" s="298"/>
      <c r="CJ587" s="298"/>
      <c r="CK587" s="298"/>
      <c r="CL587" s="298"/>
      <c r="CM587" s="298"/>
      <c r="CN587" s="298"/>
      <c r="CO587" s="298"/>
      <c r="CP587" s="298"/>
      <c r="CQ587" s="298"/>
      <c r="CR587" s="298"/>
      <c r="CS587" s="295" t="s">
        <v>1181</v>
      </c>
      <c r="CT587" s="299"/>
      <c r="CW587" s="301"/>
      <c r="CX587" s="302"/>
    </row>
    <row r="588" spans="1:102" s="300" customFormat="1">
      <c r="A588" s="289" t="s">
        <v>8334</v>
      </c>
      <c r="B588" s="290" t="s">
        <v>1362</v>
      </c>
      <c r="C588" s="294" t="str">
        <f>+_xlfn.XLOOKUP(B588,'R4'!B:B,'R4'!C:C)</f>
        <v>YÜKLEYİCİ OPERATÖRÜ</v>
      </c>
      <c r="D588" s="294"/>
      <c r="E588" s="295" t="s">
        <v>5152</v>
      </c>
      <c r="F588" s="295" t="s">
        <v>38</v>
      </c>
      <c r="G588" s="295" t="s">
        <v>35</v>
      </c>
      <c r="H588" s="295" t="s">
        <v>8271</v>
      </c>
      <c r="I588" s="296"/>
      <c r="J588" s="297">
        <v>0</v>
      </c>
      <c r="K588" s="298">
        <v>0</v>
      </c>
      <c r="L588" s="298">
        <v>0</v>
      </c>
      <c r="M588" s="298">
        <v>0</v>
      </c>
      <c r="N588" s="298">
        <v>0</v>
      </c>
      <c r="O588" s="298">
        <v>0</v>
      </c>
      <c r="P588" s="298">
        <v>0</v>
      </c>
      <c r="Q588" s="298">
        <v>0</v>
      </c>
      <c r="R588" s="298">
        <v>0</v>
      </c>
      <c r="S588" s="298">
        <v>0</v>
      </c>
      <c r="T588" s="298">
        <v>0</v>
      </c>
      <c r="U588" s="298">
        <v>0</v>
      </c>
      <c r="V588" s="298">
        <v>0</v>
      </c>
      <c r="W588" s="298">
        <v>0</v>
      </c>
      <c r="X588" s="298">
        <v>0</v>
      </c>
      <c r="Y588" s="298">
        <v>1</v>
      </c>
      <c r="Z588" s="298">
        <v>1</v>
      </c>
      <c r="AA588" s="298">
        <v>1</v>
      </c>
      <c r="AB588" s="298">
        <v>1</v>
      </c>
      <c r="AC588" s="298">
        <v>1</v>
      </c>
      <c r="AD588" s="298">
        <v>1</v>
      </c>
      <c r="AE588" s="298">
        <v>1</v>
      </c>
      <c r="AF588" s="298">
        <v>1</v>
      </c>
      <c r="AG588" s="298">
        <v>1</v>
      </c>
      <c r="AH588" s="298">
        <v>1</v>
      </c>
      <c r="AI588" s="298">
        <v>1</v>
      </c>
      <c r="AJ588" s="298">
        <v>1</v>
      </c>
      <c r="AK588" s="298">
        <v>1</v>
      </c>
      <c r="AL588" s="298">
        <v>1</v>
      </c>
      <c r="AM588" s="298">
        <v>1</v>
      </c>
      <c r="AN588" s="298">
        <v>1</v>
      </c>
      <c r="AO588" s="298">
        <v>1</v>
      </c>
      <c r="AP588" s="298">
        <v>1</v>
      </c>
      <c r="AQ588" s="298">
        <v>1</v>
      </c>
      <c r="AR588" s="298">
        <v>1</v>
      </c>
      <c r="AS588" s="298">
        <v>1</v>
      </c>
      <c r="AT588" s="298">
        <v>1</v>
      </c>
      <c r="AU588" s="298">
        <v>1</v>
      </c>
      <c r="AV588" s="298">
        <v>1</v>
      </c>
      <c r="AW588" s="298">
        <v>1</v>
      </c>
      <c r="AX588" s="298">
        <v>1</v>
      </c>
      <c r="AY588" s="298">
        <v>1</v>
      </c>
      <c r="AZ588" s="298">
        <v>1</v>
      </c>
      <c r="BA588" s="298">
        <v>1</v>
      </c>
      <c r="BB588" s="298">
        <v>1</v>
      </c>
      <c r="BC588" s="298">
        <v>1</v>
      </c>
      <c r="BD588" s="298">
        <v>1</v>
      </c>
      <c r="BE588" s="298">
        <v>1</v>
      </c>
      <c r="BF588" s="298">
        <v>1</v>
      </c>
      <c r="BG588" s="298">
        <v>1</v>
      </c>
      <c r="BH588" s="298">
        <v>1</v>
      </c>
      <c r="BI588" s="298">
        <v>1</v>
      </c>
      <c r="BJ588" s="298">
        <v>1</v>
      </c>
      <c r="BK588" s="298">
        <v>1</v>
      </c>
      <c r="BL588" s="298">
        <v>1</v>
      </c>
      <c r="BM588" s="298">
        <v>1</v>
      </c>
      <c r="BN588" s="298">
        <v>1</v>
      </c>
      <c r="BO588" s="298">
        <v>1</v>
      </c>
      <c r="BP588" s="298">
        <v>1</v>
      </c>
      <c r="BQ588" s="298">
        <v>1</v>
      </c>
      <c r="BR588" s="298">
        <v>1</v>
      </c>
      <c r="BS588" s="298">
        <v>1</v>
      </c>
      <c r="BT588" s="298">
        <v>1</v>
      </c>
      <c r="BU588" s="298"/>
      <c r="BV588" s="298"/>
      <c r="BW588" s="298"/>
      <c r="BX588" s="298"/>
      <c r="BY588" s="298"/>
      <c r="BZ588" s="298"/>
      <c r="CA588" s="298"/>
      <c r="CB588" s="298"/>
      <c r="CC588" s="298"/>
      <c r="CD588" s="298"/>
      <c r="CE588" s="298"/>
      <c r="CF588" s="298"/>
      <c r="CG588" s="298"/>
      <c r="CH588" s="298"/>
      <c r="CI588" s="298"/>
      <c r="CJ588" s="298"/>
      <c r="CK588" s="298"/>
      <c r="CL588" s="298"/>
      <c r="CM588" s="298"/>
      <c r="CN588" s="298"/>
      <c r="CO588" s="298"/>
      <c r="CP588" s="298"/>
      <c r="CQ588" s="298"/>
      <c r="CR588" s="298"/>
      <c r="CS588" s="295" t="s">
        <v>1179</v>
      </c>
      <c r="CT588" s="299"/>
      <c r="CW588" s="301"/>
      <c r="CX588" s="302"/>
    </row>
    <row r="589" spans="1:102" s="300" customFormat="1">
      <c r="A589" s="289" t="s">
        <v>8334</v>
      </c>
      <c r="B589" s="290" t="s">
        <v>1362</v>
      </c>
      <c r="C589" s="294" t="str">
        <f>+_xlfn.XLOOKUP(B589,'R4'!B:B,'R4'!C:C)</f>
        <v>YÜKLEYİCİ OPERATÖRÜ</v>
      </c>
      <c r="D589" s="294"/>
      <c r="E589" s="295" t="s">
        <v>5153</v>
      </c>
      <c r="F589" s="295" t="s">
        <v>38</v>
      </c>
      <c r="G589" s="295" t="s">
        <v>35</v>
      </c>
      <c r="H589" s="295" t="s">
        <v>8271</v>
      </c>
      <c r="I589" s="296"/>
      <c r="J589" s="297">
        <v>0</v>
      </c>
      <c r="K589" s="298">
        <v>0</v>
      </c>
      <c r="L589" s="298">
        <v>0</v>
      </c>
      <c r="M589" s="298">
        <v>0</v>
      </c>
      <c r="N589" s="298">
        <v>0</v>
      </c>
      <c r="O589" s="298">
        <v>0</v>
      </c>
      <c r="P589" s="298">
        <v>0</v>
      </c>
      <c r="Q589" s="298">
        <v>0</v>
      </c>
      <c r="R589" s="298">
        <v>0</v>
      </c>
      <c r="S589" s="298">
        <v>0</v>
      </c>
      <c r="T589" s="298">
        <v>0</v>
      </c>
      <c r="U589" s="298">
        <v>0</v>
      </c>
      <c r="V589" s="298">
        <v>0</v>
      </c>
      <c r="W589" s="298">
        <v>0</v>
      </c>
      <c r="X589" s="298">
        <v>0</v>
      </c>
      <c r="Y589" s="298">
        <v>0</v>
      </c>
      <c r="Z589" s="298">
        <v>0</v>
      </c>
      <c r="AA589" s="298">
        <v>1</v>
      </c>
      <c r="AB589" s="298">
        <v>1</v>
      </c>
      <c r="AC589" s="298">
        <v>1</v>
      </c>
      <c r="AD589" s="298">
        <v>1</v>
      </c>
      <c r="AE589" s="298">
        <v>1</v>
      </c>
      <c r="AF589" s="298">
        <v>1</v>
      </c>
      <c r="AG589" s="298">
        <v>1</v>
      </c>
      <c r="AH589" s="298">
        <v>1</v>
      </c>
      <c r="AI589" s="298">
        <v>1</v>
      </c>
      <c r="AJ589" s="298">
        <v>1</v>
      </c>
      <c r="AK589" s="298">
        <v>1</v>
      </c>
      <c r="AL589" s="298">
        <v>1</v>
      </c>
      <c r="AM589" s="298">
        <v>1</v>
      </c>
      <c r="AN589" s="298">
        <v>1</v>
      </c>
      <c r="AO589" s="298">
        <v>1</v>
      </c>
      <c r="AP589" s="298">
        <v>1</v>
      </c>
      <c r="AQ589" s="298">
        <v>1</v>
      </c>
      <c r="AR589" s="298">
        <v>1</v>
      </c>
      <c r="AS589" s="298">
        <v>1</v>
      </c>
      <c r="AT589" s="298">
        <v>1</v>
      </c>
      <c r="AU589" s="298">
        <v>1</v>
      </c>
      <c r="AV589" s="298">
        <v>1</v>
      </c>
      <c r="AW589" s="298">
        <v>1</v>
      </c>
      <c r="AX589" s="298">
        <v>1</v>
      </c>
      <c r="AY589" s="298">
        <v>1</v>
      </c>
      <c r="AZ589" s="298">
        <v>1</v>
      </c>
      <c r="BA589" s="298">
        <v>1</v>
      </c>
      <c r="BB589" s="298">
        <v>1</v>
      </c>
      <c r="BC589" s="298">
        <v>1</v>
      </c>
      <c r="BD589" s="298">
        <v>1</v>
      </c>
      <c r="BE589" s="298">
        <v>1</v>
      </c>
      <c r="BF589" s="298">
        <v>1</v>
      </c>
      <c r="BG589" s="298">
        <v>1</v>
      </c>
      <c r="BH589" s="298">
        <v>1</v>
      </c>
      <c r="BI589" s="298">
        <v>1</v>
      </c>
      <c r="BJ589" s="298">
        <v>1</v>
      </c>
      <c r="BK589" s="298">
        <v>1</v>
      </c>
      <c r="BL589" s="298">
        <v>1</v>
      </c>
      <c r="BM589" s="298">
        <v>1</v>
      </c>
      <c r="BN589" s="298">
        <v>1</v>
      </c>
      <c r="BO589" s="298">
        <v>1</v>
      </c>
      <c r="BP589" s="298">
        <v>1</v>
      </c>
      <c r="BQ589" s="298">
        <v>1</v>
      </c>
      <c r="BR589" s="298">
        <v>1</v>
      </c>
      <c r="BS589" s="298">
        <v>1</v>
      </c>
      <c r="BT589" s="298">
        <v>1</v>
      </c>
      <c r="BU589" s="298"/>
      <c r="BV589" s="298"/>
      <c r="BW589" s="298"/>
      <c r="BX589" s="298"/>
      <c r="BY589" s="298"/>
      <c r="BZ589" s="298"/>
      <c r="CA589" s="298"/>
      <c r="CB589" s="298"/>
      <c r="CC589" s="298"/>
      <c r="CD589" s="298"/>
      <c r="CE589" s="298"/>
      <c r="CF589" s="298"/>
      <c r="CG589" s="298"/>
      <c r="CH589" s="298"/>
      <c r="CI589" s="298"/>
      <c r="CJ589" s="298"/>
      <c r="CK589" s="298"/>
      <c r="CL589" s="298"/>
      <c r="CM589" s="298"/>
      <c r="CN589" s="298"/>
      <c r="CO589" s="298"/>
      <c r="CP589" s="298"/>
      <c r="CQ589" s="298"/>
      <c r="CR589" s="298"/>
      <c r="CS589" s="295" t="s">
        <v>9</v>
      </c>
      <c r="CT589" s="299"/>
      <c r="CW589" s="301"/>
      <c r="CX589" s="302"/>
    </row>
    <row r="590" spans="1:102" s="300" customFormat="1">
      <c r="A590" s="289" t="s">
        <v>8334</v>
      </c>
      <c r="B590" s="290" t="s">
        <v>1362</v>
      </c>
      <c r="C590" s="294" t="str">
        <f>+_xlfn.XLOOKUP(B590,'R4'!B:B,'R4'!C:C)</f>
        <v>YÜKLEYİCİ OPERATÖRÜ</v>
      </c>
      <c r="D590" s="294"/>
      <c r="E590" s="295" t="s">
        <v>5166</v>
      </c>
      <c r="F590" s="295" t="s">
        <v>38</v>
      </c>
      <c r="G590" s="295" t="s">
        <v>35</v>
      </c>
      <c r="H590" s="295" t="s">
        <v>8271</v>
      </c>
      <c r="I590" s="296"/>
      <c r="J590" s="297">
        <v>0</v>
      </c>
      <c r="K590" s="298">
        <v>0</v>
      </c>
      <c r="L590" s="298">
        <v>0</v>
      </c>
      <c r="M590" s="298">
        <v>0</v>
      </c>
      <c r="N590" s="298">
        <v>0</v>
      </c>
      <c r="O590" s="298">
        <v>0</v>
      </c>
      <c r="P590" s="298">
        <v>0</v>
      </c>
      <c r="Q590" s="298">
        <v>0</v>
      </c>
      <c r="R590" s="298">
        <v>0</v>
      </c>
      <c r="S590" s="298">
        <v>0</v>
      </c>
      <c r="T590" s="298">
        <v>1</v>
      </c>
      <c r="U590" s="298">
        <v>1</v>
      </c>
      <c r="V590" s="298">
        <v>1</v>
      </c>
      <c r="W590" s="298">
        <v>1</v>
      </c>
      <c r="X590" s="298">
        <v>1</v>
      </c>
      <c r="Y590" s="298">
        <v>1</v>
      </c>
      <c r="Z590" s="298">
        <v>1</v>
      </c>
      <c r="AA590" s="298">
        <v>1</v>
      </c>
      <c r="AB590" s="298">
        <v>1</v>
      </c>
      <c r="AC590" s="298">
        <v>1</v>
      </c>
      <c r="AD590" s="298">
        <v>1</v>
      </c>
      <c r="AE590" s="298">
        <v>1</v>
      </c>
      <c r="AF590" s="298">
        <v>1</v>
      </c>
      <c r="AG590" s="298">
        <v>1</v>
      </c>
      <c r="AH590" s="298">
        <v>1</v>
      </c>
      <c r="AI590" s="298">
        <v>1</v>
      </c>
      <c r="AJ590" s="298">
        <v>1</v>
      </c>
      <c r="AK590" s="298">
        <v>1</v>
      </c>
      <c r="AL590" s="298">
        <v>1</v>
      </c>
      <c r="AM590" s="298">
        <v>1</v>
      </c>
      <c r="AN590" s="298">
        <v>1</v>
      </c>
      <c r="AO590" s="298">
        <v>1</v>
      </c>
      <c r="AP590" s="298">
        <v>1</v>
      </c>
      <c r="AQ590" s="298">
        <v>1</v>
      </c>
      <c r="AR590" s="298">
        <v>1</v>
      </c>
      <c r="AS590" s="298">
        <v>1</v>
      </c>
      <c r="AT590" s="298">
        <v>1</v>
      </c>
      <c r="AU590" s="298">
        <v>1</v>
      </c>
      <c r="AV590" s="298">
        <v>1</v>
      </c>
      <c r="AW590" s="298">
        <v>1</v>
      </c>
      <c r="AX590" s="298">
        <v>1</v>
      </c>
      <c r="AY590" s="298">
        <v>1</v>
      </c>
      <c r="AZ590" s="298">
        <v>1</v>
      </c>
      <c r="BA590" s="298">
        <v>1</v>
      </c>
      <c r="BB590" s="298">
        <v>1</v>
      </c>
      <c r="BC590" s="298">
        <v>1</v>
      </c>
      <c r="BD590" s="298">
        <v>1</v>
      </c>
      <c r="BE590" s="298">
        <v>1</v>
      </c>
      <c r="BF590" s="298">
        <v>1</v>
      </c>
      <c r="BG590" s="298">
        <v>1</v>
      </c>
      <c r="BH590" s="298">
        <v>1</v>
      </c>
      <c r="BI590" s="298">
        <v>1</v>
      </c>
      <c r="BJ590" s="298">
        <v>1</v>
      </c>
      <c r="BK590" s="298">
        <v>1</v>
      </c>
      <c r="BL590" s="298">
        <v>1</v>
      </c>
      <c r="BM590" s="298">
        <v>1</v>
      </c>
      <c r="BN590" s="298">
        <v>1</v>
      </c>
      <c r="BO590" s="298">
        <v>1</v>
      </c>
      <c r="BP590" s="298">
        <v>1</v>
      </c>
      <c r="BQ590" s="298">
        <v>1</v>
      </c>
      <c r="BR590" s="298">
        <v>1</v>
      </c>
      <c r="BS590" s="298">
        <v>1</v>
      </c>
      <c r="BT590" s="298">
        <v>1</v>
      </c>
      <c r="BU590" s="298"/>
      <c r="BV590" s="298"/>
      <c r="BW590" s="298"/>
      <c r="BX590" s="298"/>
      <c r="BY590" s="298"/>
      <c r="BZ590" s="298"/>
      <c r="CA590" s="298"/>
      <c r="CB590" s="298"/>
      <c r="CC590" s="298"/>
      <c r="CD590" s="298"/>
      <c r="CE590" s="298"/>
      <c r="CF590" s="298"/>
      <c r="CG590" s="298"/>
      <c r="CH590" s="298"/>
      <c r="CI590" s="298"/>
      <c r="CJ590" s="298"/>
      <c r="CK590" s="298"/>
      <c r="CL590" s="298"/>
      <c r="CM590" s="298"/>
      <c r="CN590" s="298"/>
      <c r="CO590" s="298"/>
      <c r="CP590" s="298"/>
      <c r="CQ590" s="298"/>
      <c r="CR590" s="298"/>
      <c r="CS590" s="295" t="s">
        <v>1185</v>
      </c>
      <c r="CT590" s="299"/>
      <c r="CW590" s="301"/>
      <c r="CX590" s="302"/>
    </row>
    <row r="591" spans="1:102" s="300" customFormat="1">
      <c r="A591" s="289" t="s">
        <v>8334</v>
      </c>
      <c r="B591" s="290" t="s">
        <v>1362</v>
      </c>
      <c r="C591" s="294" t="str">
        <f>+_xlfn.XLOOKUP(B591,'R4'!B:B,'R4'!C:C)</f>
        <v>YÜKLEYİCİ OPERATÖRÜ</v>
      </c>
      <c r="D591" s="294"/>
      <c r="E591" s="295" t="s">
        <v>5168</v>
      </c>
      <c r="F591" s="295" t="s">
        <v>38</v>
      </c>
      <c r="G591" s="295" t="s">
        <v>35</v>
      </c>
      <c r="H591" s="295" t="s">
        <v>8271</v>
      </c>
      <c r="I591" s="296"/>
      <c r="J591" s="297">
        <v>0</v>
      </c>
      <c r="K591" s="298">
        <v>0</v>
      </c>
      <c r="L591" s="298">
        <v>0</v>
      </c>
      <c r="M591" s="298">
        <v>0</v>
      </c>
      <c r="N591" s="298">
        <v>0</v>
      </c>
      <c r="O591" s="298">
        <v>0</v>
      </c>
      <c r="P591" s="298">
        <v>0</v>
      </c>
      <c r="Q591" s="298">
        <v>0</v>
      </c>
      <c r="R591" s="298">
        <v>0</v>
      </c>
      <c r="S591" s="298">
        <v>0</v>
      </c>
      <c r="T591" s="298">
        <v>1</v>
      </c>
      <c r="U591" s="298">
        <v>1</v>
      </c>
      <c r="V591" s="298">
        <v>1</v>
      </c>
      <c r="W591" s="298">
        <v>1</v>
      </c>
      <c r="X591" s="298">
        <v>1</v>
      </c>
      <c r="Y591" s="298">
        <v>1</v>
      </c>
      <c r="Z591" s="298">
        <v>1</v>
      </c>
      <c r="AA591" s="298">
        <v>1</v>
      </c>
      <c r="AB591" s="298">
        <v>1</v>
      </c>
      <c r="AC591" s="298">
        <v>1</v>
      </c>
      <c r="AD591" s="298">
        <v>1</v>
      </c>
      <c r="AE591" s="298">
        <v>1</v>
      </c>
      <c r="AF591" s="298">
        <v>1</v>
      </c>
      <c r="AG591" s="298">
        <v>1</v>
      </c>
      <c r="AH591" s="298">
        <v>1</v>
      </c>
      <c r="AI591" s="298">
        <v>1</v>
      </c>
      <c r="AJ591" s="298">
        <v>1</v>
      </c>
      <c r="AK591" s="298">
        <v>1</v>
      </c>
      <c r="AL591" s="298">
        <v>1</v>
      </c>
      <c r="AM591" s="298">
        <v>1</v>
      </c>
      <c r="AN591" s="298">
        <v>1</v>
      </c>
      <c r="AO591" s="298">
        <v>1</v>
      </c>
      <c r="AP591" s="298">
        <v>1</v>
      </c>
      <c r="AQ591" s="298">
        <v>1</v>
      </c>
      <c r="AR591" s="298">
        <v>1</v>
      </c>
      <c r="AS591" s="298">
        <v>1</v>
      </c>
      <c r="AT591" s="298">
        <v>1</v>
      </c>
      <c r="AU591" s="298">
        <v>1</v>
      </c>
      <c r="AV591" s="298">
        <v>1</v>
      </c>
      <c r="AW591" s="298">
        <v>1</v>
      </c>
      <c r="AX591" s="298">
        <v>1</v>
      </c>
      <c r="AY591" s="298">
        <v>1</v>
      </c>
      <c r="AZ591" s="298">
        <v>1</v>
      </c>
      <c r="BA591" s="298">
        <v>1</v>
      </c>
      <c r="BB591" s="298">
        <v>1</v>
      </c>
      <c r="BC591" s="298">
        <v>1</v>
      </c>
      <c r="BD591" s="298">
        <v>1</v>
      </c>
      <c r="BE591" s="298">
        <v>1</v>
      </c>
      <c r="BF591" s="298">
        <v>1</v>
      </c>
      <c r="BG591" s="298">
        <v>1</v>
      </c>
      <c r="BH591" s="298">
        <v>1</v>
      </c>
      <c r="BI591" s="298">
        <v>1</v>
      </c>
      <c r="BJ591" s="298">
        <v>1</v>
      </c>
      <c r="BK591" s="298">
        <v>1</v>
      </c>
      <c r="BL591" s="298">
        <v>1</v>
      </c>
      <c r="BM591" s="298">
        <v>1</v>
      </c>
      <c r="BN591" s="298">
        <v>1</v>
      </c>
      <c r="BO591" s="298">
        <v>1</v>
      </c>
      <c r="BP591" s="298">
        <v>1</v>
      </c>
      <c r="BQ591" s="298">
        <v>1</v>
      </c>
      <c r="BR591" s="298">
        <v>1</v>
      </c>
      <c r="BS591" s="298">
        <v>1</v>
      </c>
      <c r="BT591" s="298">
        <v>1</v>
      </c>
      <c r="BU591" s="298"/>
      <c r="BV591" s="298"/>
      <c r="BW591" s="298"/>
      <c r="BX591" s="298"/>
      <c r="BY591" s="298"/>
      <c r="BZ591" s="298"/>
      <c r="CA591" s="298"/>
      <c r="CB591" s="298"/>
      <c r="CC591" s="298"/>
      <c r="CD591" s="298"/>
      <c r="CE591" s="298"/>
      <c r="CF591" s="298"/>
      <c r="CG591" s="298"/>
      <c r="CH591" s="298"/>
      <c r="CI591" s="298"/>
      <c r="CJ591" s="298"/>
      <c r="CK591" s="298"/>
      <c r="CL591" s="298"/>
      <c r="CM591" s="298"/>
      <c r="CN591" s="298"/>
      <c r="CO591" s="298"/>
      <c r="CP591" s="298"/>
      <c r="CQ591" s="298"/>
      <c r="CR591" s="298"/>
      <c r="CS591" s="295" t="s">
        <v>1186</v>
      </c>
      <c r="CT591" s="299"/>
      <c r="CW591" s="301"/>
      <c r="CX591" s="302"/>
    </row>
    <row r="592" spans="1:102">
      <c r="A592" s="293" t="s">
        <v>8334</v>
      </c>
      <c r="B592" s="146" t="s">
        <v>232</v>
      </c>
      <c r="C592" s="147" t="str">
        <f>+_xlfn.XLOOKUP(B592,'R4'!B:B,'R4'!C:C)</f>
        <v>FOREKAZIK &amp; DKK &amp; DSM OPERATÖRÜ</v>
      </c>
      <c r="D592" s="147"/>
      <c r="E592" s="150" t="s">
        <v>5149</v>
      </c>
      <c r="F592" s="150" t="s">
        <v>38</v>
      </c>
      <c r="G592" s="150" t="s">
        <v>35</v>
      </c>
      <c r="H592" s="150" t="s">
        <v>8271</v>
      </c>
      <c r="I592" s="156"/>
      <c r="J592" s="148">
        <v>0</v>
      </c>
      <c r="K592" s="149">
        <v>0</v>
      </c>
      <c r="L592" s="149">
        <v>0</v>
      </c>
      <c r="M592" s="149">
        <v>0</v>
      </c>
      <c r="N592" s="149">
        <v>0</v>
      </c>
      <c r="O592" s="149">
        <v>0</v>
      </c>
      <c r="P592" s="149">
        <v>3</v>
      </c>
      <c r="Q592" s="149">
        <v>5</v>
      </c>
      <c r="R592" s="149">
        <v>5</v>
      </c>
      <c r="S592" s="149">
        <v>5</v>
      </c>
      <c r="T592" s="149">
        <v>5</v>
      </c>
      <c r="U592" s="149">
        <v>5</v>
      </c>
      <c r="V592" s="149">
        <v>6</v>
      </c>
      <c r="W592" s="149">
        <v>8</v>
      </c>
      <c r="X592" s="149">
        <v>8</v>
      </c>
      <c r="Y592" s="149">
        <v>8</v>
      </c>
      <c r="Z592" s="149">
        <v>8</v>
      </c>
      <c r="AA592" s="149">
        <v>8</v>
      </c>
      <c r="AB592" s="149">
        <v>8</v>
      </c>
      <c r="AC592" s="149">
        <v>8</v>
      </c>
      <c r="AD592" s="149">
        <v>8</v>
      </c>
      <c r="AE592" s="149">
        <v>8</v>
      </c>
      <c r="AF592" s="149">
        <v>8</v>
      </c>
      <c r="AG592" s="149">
        <v>8</v>
      </c>
      <c r="AH592" s="149">
        <v>8</v>
      </c>
      <c r="AI592" s="149">
        <v>8</v>
      </c>
      <c r="AJ592" s="149">
        <v>8</v>
      </c>
      <c r="AK592" s="149">
        <v>8</v>
      </c>
      <c r="AL592" s="149">
        <v>8</v>
      </c>
      <c r="AM592" s="149">
        <v>8</v>
      </c>
      <c r="AN592" s="149">
        <v>8</v>
      </c>
      <c r="AO592" s="149">
        <v>8</v>
      </c>
      <c r="AP592" s="149">
        <v>8</v>
      </c>
      <c r="AQ592" s="149">
        <v>8</v>
      </c>
      <c r="AR592" s="149">
        <v>8</v>
      </c>
      <c r="AS592" s="149">
        <v>8</v>
      </c>
      <c r="AT592" s="149">
        <v>8</v>
      </c>
      <c r="AU592" s="149">
        <v>8</v>
      </c>
      <c r="AV592" s="149">
        <v>8</v>
      </c>
      <c r="AW592" s="149">
        <v>8</v>
      </c>
      <c r="AX592" s="149">
        <v>8</v>
      </c>
      <c r="AY592" s="149">
        <v>8</v>
      </c>
      <c r="AZ592" s="149">
        <v>8</v>
      </c>
      <c r="BA592" s="149">
        <v>8</v>
      </c>
      <c r="BB592" s="149">
        <v>8</v>
      </c>
      <c r="BC592" s="149">
        <v>8</v>
      </c>
      <c r="BD592" s="149">
        <v>8</v>
      </c>
      <c r="BE592" s="149">
        <v>8</v>
      </c>
      <c r="BF592" s="149">
        <v>8</v>
      </c>
      <c r="BG592" s="149">
        <v>8</v>
      </c>
      <c r="BH592" s="149">
        <v>8</v>
      </c>
      <c r="BI592" s="149">
        <v>8</v>
      </c>
      <c r="BJ592" s="149">
        <v>8</v>
      </c>
      <c r="BK592" s="149">
        <v>8</v>
      </c>
      <c r="BL592" s="149">
        <v>8</v>
      </c>
      <c r="BM592" s="149">
        <v>8</v>
      </c>
      <c r="BN592" s="149">
        <v>8</v>
      </c>
      <c r="BO592" s="149">
        <v>8</v>
      </c>
      <c r="BP592" s="149">
        <v>8</v>
      </c>
      <c r="BQ592" s="149">
        <v>8</v>
      </c>
      <c r="BR592" s="149">
        <v>8</v>
      </c>
      <c r="BS592" s="149">
        <v>8</v>
      </c>
      <c r="BT592" s="149">
        <v>8</v>
      </c>
      <c r="BU592" s="149"/>
      <c r="BV592" s="149"/>
      <c r="BW592" s="149"/>
      <c r="BX592" s="149"/>
      <c r="BY592" s="149"/>
      <c r="BZ592" s="149"/>
      <c r="CA592" s="149"/>
      <c r="CB592" s="149"/>
      <c r="CC592" s="149"/>
      <c r="CD592" s="149"/>
      <c r="CE592" s="149"/>
      <c r="CF592" s="149"/>
      <c r="CG592" s="149"/>
      <c r="CH592" s="149"/>
      <c r="CI592" s="149"/>
      <c r="CJ592" s="149"/>
      <c r="CK592" s="149"/>
      <c r="CL592" s="149"/>
      <c r="CM592" s="149"/>
      <c r="CN592" s="149"/>
      <c r="CO592" s="149"/>
      <c r="CP592" s="149"/>
      <c r="CQ592" s="149"/>
      <c r="CR592" s="149"/>
      <c r="CS592" s="150" t="s">
        <v>230</v>
      </c>
      <c r="CT592" s="151"/>
      <c r="CW592" s="68"/>
      <c r="CX592" s="152"/>
    </row>
    <row r="593" spans="1:102">
      <c r="A593" s="293" t="s">
        <v>8334</v>
      </c>
      <c r="B593" s="146" t="s">
        <v>232</v>
      </c>
      <c r="C593" s="147" t="str">
        <f>+_xlfn.XLOOKUP(B593,'R4'!B:B,'R4'!C:C)</f>
        <v>FOREKAZIK &amp; DKK &amp; DSM OPERATÖRÜ</v>
      </c>
      <c r="D593" s="147"/>
      <c r="E593" s="150" t="s">
        <v>2598</v>
      </c>
      <c r="F593" s="150" t="s">
        <v>38</v>
      </c>
      <c r="G593" s="150" t="s">
        <v>35</v>
      </c>
      <c r="H593" s="150" t="s">
        <v>8271</v>
      </c>
      <c r="I593" s="156"/>
      <c r="J593" s="148">
        <v>0</v>
      </c>
      <c r="K593" s="149">
        <v>0</v>
      </c>
      <c r="L593" s="149">
        <v>0</v>
      </c>
      <c r="M593" s="149">
        <v>0</v>
      </c>
      <c r="N593" s="149">
        <v>0</v>
      </c>
      <c r="O593" s="149">
        <v>0</v>
      </c>
      <c r="P593" s="149">
        <v>0</v>
      </c>
      <c r="Q593" s="149">
        <v>0</v>
      </c>
      <c r="R593" s="149">
        <v>0</v>
      </c>
      <c r="S593" s="149">
        <v>0</v>
      </c>
      <c r="T593" s="149">
        <v>0</v>
      </c>
      <c r="U593" s="149">
        <v>0.5</v>
      </c>
      <c r="V593" s="149">
        <v>0.5</v>
      </c>
      <c r="W593" s="149">
        <v>0.5</v>
      </c>
      <c r="X593" s="149">
        <v>0.5</v>
      </c>
      <c r="Y593" s="149">
        <v>0.5</v>
      </c>
      <c r="Z593" s="149">
        <v>0.5</v>
      </c>
      <c r="AA593" s="149">
        <v>0.5</v>
      </c>
      <c r="AB593" s="149">
        <v>0.5</v>
      </c>
      <c r="AC593" s="149">
        <v>0.5</v>
      </c>
      <c r="AD593" s="149">
        <v>0.5</v>
      </c>
      <c r="AE593" s="149">
        <v>0.5</v>
      </c>
      <c r="AF593" s="149">
        <v>0.5</v>
      </c>
      <c r="AG593" s="149">
        <v>0.5</v>
      </c>
      <c r="AH593" s="149">
        <v>0.5</v>
      </c>
      <c r="AI593" s="149">
        <v>0.5</v>
      </c>
      <c r="AJ593" s="149">
        <v>0.5</v>
      </c>
      <c r="AK593" s="149">
        <v>0.5</v>
      </c>
      <c r="AL593" s="149">
        <v>0.5</v>
      </c>
      <c r="AM593" s="149">
        <v>0.5</v>
      </c>
      <c r="AN593" s="149">
        <v>0.5</v>
      </c>
      <c r="AO593" s="149">
        <v>0.5</v>
      </c>
      <c r="AP593" s="149">
        <v>0.5</v>
      </c>
      <c r="AQ593" s="149">
        <v>0.5</v>
      </c>
      <c r="AR593" s="149">
        <v>0.5</v>
      </c>
      <c r="AS593" s="149">
        <v>0.5</v>
      </c>
      <c r="AT593" s="149">
        <v>0.5</v>
      </c>
      <c r="AU593" s="149">
        <v>0.5</v>
      </c>
      <c r="AV593" s="149">
        <v>0.5</v>
      </c>
      <c r="AW593" s="149">
        <v>0.5</v>
      </c>
      <c r="AX593" s="149">
        <v>0.5</v>
      </c>
      <c r="AY593" s="149">
        <v>0.5</v>
      </c>
      <c r="AZ593" s="149">
        <v>0.5</v>
      </c>
      <c r="BA593" s="149">
        <v>0.5</v>
      </c>
      <c r="BB593" s="149">
        <v>0.5</v>
      </c>
      <c r="BC593" s="149">
        <v>0.5</v>
      </c>
      <c r="BD593" s="149">
        <v>0.5</v>
      </c>
      <c r="BE593" s="149">
        <v>0.5</v>
      </c>
      <c r="BF593" s="149">
        <v>0.5</v>
      </c>
      <c r="BG593" s="149">
        <v>0.5</v>
      </c>
      <c r="BH593" s="149">
        <v>0.5</v>
      </c>
      <c r="BI593" s="149">
        <v>0.5</v>
      </c>
      <c r="BJ593" s="149">
        <v>0.5</v>
      </c>
      <c r="BK593" s="149">
        <v>0.5</v>
      </c>
      <c r="BL593" s="149">
        <v>0.5</v>
      </c>
      <c r="BM593" s="149">
        <v>0.5</v>
      </c>
      <c r="BN593" s="149">
        <v>0.5</v>
      </c>
      <c r="BO593" s="149">
        <v>0.5</v>
      </c>
      <c r="BP593" s="149">
        <v>0.5</v>
      </c>
      <c r="BQ593" s="149">
        <v>0.5</v>
      </c>
      <c r="BR593" s="149">
        <v>0.5</v>
      </c>
      <c r="BS593" s="149">
        <v>0.5</v>
      </c>
      <c r="BT593" s="149">
        <v>0.5</v>
      </c>
      <c r="BU593" s="149"/>
      <c r="BV593" s="149"/>
      <c r="BW593" s="149"/>
      <c r="BX593" s="149"/>
      <c r="BY593" s="149"/>
      <c r="BZ593" s="149"/>
      <c r="CA593" s="149"/>
      <c r="CB593" s="149"/>
      <c r="CC593" s="149"/>
      <c r="CD593" s="149"/>
      <c r="CE593" s="149"/>
      <c r="CF593" s="149"/>
      <c r="CG593" s="149"/>
      <c r="CH593" s="149"/>
      <c r="CI593" s="149"/>
      <c r="CJ593" s="149"/>
      <c r="CK593" s="149"/>
      <c r="CL593" s="149"/>
      <c r="CM593" s="149"/>
      <c r="CN593" s="149"/>
      <c r="CO593" s="149"/>
      <c r="CP593" s="149"/>
      <c r="CQ593" s="149"/>
      <c r="CR593" s="149"/>
      <c r="CS593" s="150" t="s">
        <v>230</v>
      </c>
      <c r="CT593" s="151"/>
      <c r="CW593" s="68"/>
      <c r="CX593" s="152"/>
    </row>
    <row r="594" spans="1:102">
      <c r="A594" s="293" t="s">
        <v>8334</v>
      </c>
      <c r="B594" s="146" t="s">
        <v>232</v>
      </c>
      <c r="C594" s="147" t="str">
        <f>+_xlfn.XLOOKUP(B594,'R4'!B:B,'R4'!C:C)</f>
        <v>FOREKAZIK &amp; DKK &amp; DSM OPERATÖRÜ</v>
      </c>
      <c r="D594" s="147"/>
      <c r="E594" s="150" t="s">
        <v>5147</v>
      </c>
      <c r="F594" s="150" t="s">
        <v>38</v>
      </c>
      <c r="G594" s="150" t="s">
        <v>35</v>
      </c>
      <c r="H594" s="150" t="s">
        <v>8271</v>
      </c>
      <c r="I594" s="156"/>
      <c r="J594" s="148">
        <v>0</v>
      </c>
      <c r="K594" s="149">
        <v>0</v>
      </c>
      <c r="L594" s="149">
        <v>0</v>
      </c>
      <c r="M594" s="149">
        <v>0</v>
      </c>
      <c r="N594" s="149">
        <v>0</v>
      </c>
      <c r="O594" s="149">
        <v>0</v>
      </c>
      <c r="P594" s="149">
        <v>0</v>
      </c>
      <c r="Q594" s="149">
        <v>0</v>
      </c>
      <c r="R594" s="149">
        <v>0</v>
      </c>
      <c r="S594" s="149">
        <v>0</v>
      </c>
      <c r="T594" s="149">
        <v>1</v>
      </c>
      <c r="U594" s="149">
        <v>2</v>
      </c>
      <c r="V594" s="149">
        <v>3</v>
      </c>
      <c r="W594" s="149">
        <v>3</v>
      </c>
      <c r="X594" s="149">
        <v>3</v>
      </c>
      <c r="Y594" s="149">
        <v>3</v>
      </c>
      <c r="Z594" s="149">
        <v>3</v>
      </c>
      <c r="AA594" s="149">
        <v>3</v>
      </c>
      <c r="AB594" s="149">
        <v>3</v>
      </c>
      <c r="AC594" s="149">
        <v>3</v>
      </c>
      <c r="AD594" s="149">
        <v>3</v>
      </c>
      <c r="AE594" s="149">
        <v>3</v>
      </c>
      <c r="AF594" s="149">
        <v>3</v>
      </c>
      <c r="AG594" s="149">
        <v>3</v>
      </c>
      <c r="AH594" s="149">
        <v>3</v>
      </c>
      <c r="AI594" s="149">
        <v>3</v>
      </c>
      <c r="AJ594" s="149">
        <v>3</v>
      </c>
      <c r="AK594" s="149">
        <v>3</v>
      </c>
      <c r="AL594" s="149">
        <v>3</v>
      </c>
      <c r="AM594" s="149">
        <v>3</v>
      </c>
      <c r="AN594" s="149">
        <v>3</v>
      </c>
      <c r="AO594" s="149">
        <v>3</v>
      </c>
      <c r="AP594" s="149">
        <v>3</v>
      </c>
      <c r="AQ594" s="149">
        <v>3</v>
      </c>
      <c r="AR594" s="149">
        <v>3</v>
      </c>
      <c r="AS594" s="149">
        <v>3</v>
      </c>
      <c r="AT594" s="149">
        <v>3</v>
      </c>
      <c r="AU594" s="149">
        <v>3</v>
      </c>
      <c r="AV594" s="149">
        <v>3</v>
      </c>
      <c r="AW594" s="149">
        <v>3</v>
      </c>
      <c r="AX594" s="149">
        <v>3</v>
      </c>
      <c r="AY594" s="149">
        <v>3</v>
      </c>
      <c r="AZ594" s="149">
        <v>3</v>
      </c>
      <c r="BA594" s="149">
        <v>3</v>
      </c>
      <c r="BB594" s="149">
        <v>3</v>
      </c>
      <c r="BC594" s="149">
        <v>3</v>
      </c>
      <c r="BD594" s="149">
        <v>3</v>
      </c>
      <c r="BE594" s="149">
        <v>3</v>
      </c>
      <c r="BF594" s="149">
        <v>3</v>
      </c>
      <c r="BG594" s="149">
        <v>3</v>
      </c>
      <c r="BH594" s="149">
        <v>3</v>
      </c>
      <c r="BI594" s="149">
        <v>3</v>
      </c>
      <c r="BJ594" s="149">
        <v>3</v>
      </c>
      <c r="BK594" s="149">
        <v>3</v>
      </c>
      <c r="BL594" s="149">
        <v>3</v>
      </c>
      <c r="BM594" s="149">
        <v>3</v>
      </c>
      <c r="BN594" s="149">
        <v>3</v>
      </c>
      <c r="BO594" s="149">
        <v>3</v>
      </c>
      <c r="BP594" s="149">
        <v>3</v>
      </c>
      <c r="BQ594" s="149">
        <v>3</v>
      </c>
      <c r="BR594" s="149">
        <v>3</v>
      </c>
      <c r="BS594" s="149">
        <v>3</v>
      </c>
      <c r="BT594" s="149">
        <v>3</v>
      </c>
      <c r="BU594" s="149"/>
      <c r="BV594" s="149"/>
      <c r="BW594" s="149"/>
      <c r="BX594" s="149"/>
      <c r="BY594" s="149"/>
      <c r="BZ594" s="149"/>
      <c r="CA594" s="149"/>
      <c r="CB594" s="149"/>
      <c r="CC594" s="149"/>
      <c r="CD594" s="149"/>
      <c r="CE594" s="149"/>
      <c r="CF594" s="149"/>
      <c r="CG594" s="149"/>
      <c r="CH594" s="149"/>
      <c r="CI594" s="149"/>
      <c r="CJ594" s="149"/>
      <c r="CK594" s="149"/>
      <c r="CL594" s="149"/>
      <c r="CM594" s="149"/>
      <c r="CN594" s="149"/>
      <c r="CO594" s="149"/>
      <c r="CP594" s="149"/>
      <c r="CQ594" s="149"/>
      <c r="CR594" s="149"/>
      <c r="CS594" s="150" t="s">
        <v>230</v>
      </c>
      <c r="CT594" s="151"/>
      <c r="CW594" s="68"/>
      <c r="CX594" s="152"/>
    </row>
    <row r="595" spans="1:102">
      <c r="A595" s="293" t="s">
        <v>8334</v>
      </c>
      <c r="B595" s="146" t="s">
        <v>232</v>
      </c>
      <c r="C595" s="147" t="str">
        <f>+_xlfn.XLOOKUP(B595,'R4'!B:B,'R4'!C:C)</f>
        <v>FOREKAZIK &amp; DKK &amp; DSM OPERATÖRÜ</v>
      </c>
      <c r="D595" s="147"/>
      <c r="E595" s="150" t="s">
        <v>2597</v>
      </c>
      <c r="F595" s="150" t="s">
        <v>38</v>
      </c>
      <c r="G595" s="150" t="s">
        <v>35</v>
      </c>
      <c r="H595" s="150" t="s">
        <v>8271</v>
      </c>
      <c r="I595" s="156"/>
      <c r="J595" s="148">
        <v>0</v>
      </c>
      <c r="K595" s="149">
        <v>0</v>
      </c>
      <c r="L595" s="149">
        <v>0</v>
      </c>
      <c r="M595" s="149">
        <v>0</v>
      </c>
      <c r="N595" s="149">
        <v>0</v>
      </c>
      <c r="O595" s="149">
        <v>0</v>
      </c>
      <c r="P595" s="149">
        <v>0</v>
      </c>
      <c r="Q595" s="149">
        <v>0</v>
      </c>
      <c r="R595" s="149">
        <v>0</v>
      </c>
      <c r="S595" s="149">
        <v>0</v>
      </c>
      <c r="T595" s="149">
        <v>0</v>
      </c>
      <c r="U595" s="149">
        <v>0.5</v>
      </c>
      <c r="V595" s="149">
        <v>0.5</v>
      </c>
      <c r="W595" s="149">
        <v>0.5</v>
      </c>
      <c r="X595" s="149">
        <v>0.5</v>
      </c>
      <c r="Y595" s="149">
        <v>0.5</v>
      </c>
      <c r="Z595" s="149">
        <v>0.5</v>
      </c>
      <c r="AA595" s="149">
        <v>0.5</v>
      </c>
      <c r="AB595" s="149">
        <v>0.5</v>
      </c>
      <c r="AC595" s="149">
        <v>0.5</v>
      </c>
      <c r="AD595" s="149">
        <v>0.5</v>
      </c>
      <c r="AE595" s="149">
        <v>0.5</v>
      </c>
      <c r="AF595" s="149">
        <v>0.5</v>
      </c>
      <c r="AG595" s="149">
        <v>0.5</v>
      </c>
      <c r="AH595" s="149">
        <v>0.5</v>
      </c>
      <c r="AI595" s="149">
        <v>0.5</v>
      </c>
      <c r="AJ595" s="149">
        <v>0.5</v>
      </c>
      <c r="AK595" s="149">
        <v>0.5</v>
      </c>
      <c r="AL595" s="149">
        <v>0.5</v>
      </c>
      <c r="AM595" s="149">
        <v>0.5</v>
      </c>
      <c r="AN595" s="149">
        <v>0.5</v>
      </c>
      <c r="AO595" s="149">
        <v>0.5</v>
      </c>
      <c r="AP595" s="149">
        <v>0.5</v>
      </c>
      <c r="AQ595" s="149">
        <v>0.5</v>
      </c>
      <c r="AR595" s="149">
        <v>0.5</v>
      </c>
      <c r="AS595" s="149">
        <v>0.5</v>
      </c>
      <c r="AT595" s="149">
        <v>0.5</v>
      </c>
      <c r="AU595" s="149">
        <v>0.5</v>
      </c>
      <c r="AV595" s="149">
        <v>0.5</v>
      </c>
      <c r="AW595" s="149">
        <v>0.5</v>
      </c>
      <c r="AX595" s="149">
        <v>0.5</v>
      </c>
      <c r="AY595" s="149">
        <v>0.5</v>
      </c>
      <c r="AZ595" s="149">
        <v>0.5</v>
      </c>
      <c r="BA595" s="149">
        <v>0.5</v>
      </c>
      <c r="BB595" s="149">
        <v>0.5</v>
      </c>
      <c r="BC595" s="149">
        <v>0.5</v>
      </c>
      <c r="BD595" s="149">
        <v>0.5</v>
      </c>
      <c r="BE595" s="149">
        <v>0.5</v>
      </c>
      <c r="BF595" s="149">
        <v>0.5</v>
      </c>
      <c r="BG595" s="149">
        <v>0.5</v>
      </c>
      <c r="BH595" s="149">
        <v>0.5</v>
      </c>
      <c r="BI595" s="149">
        <v>0.5</v>
      </c>
      <c r="BJ595" s="149">
        <v>0.5</v>
      </c>
      <c r="BK595" s="149">
        <v>0.5</v>
      </c>
      <c r="BL595" s="149">
        <v>0.5</v>
      </c>
      <c r="BM595" s="149">
        <v>0.5</v>
      </c>
      <c r="BN595" s="149">
        <v>0.5</v>
      </c>
      <c r="BO595" s="149">
        <v>0.5</v>
      </c>
      <c r="BP595" s="149">
        <v>0.5</v>
      </c>
      <c r="BQ595" s="149">
        <v>0.5</v>
      </c>
      <c r="BR595" s="149">
        <v>0.5</v>
      </c>
      <c r="BS595" s="149">
        <v>0.5</v>
      </c>
      <c r="BT595" s="149">
        <v>0.5</v>
      </c>
      <c r="BU595" s="149"/>
      <c r="BV595" s="149"/>
      <c r="BW595" s="149"/>
      <c r="BX595" s="149"/>
      <c r="BY595" s="149"/>
      <c r="BZ595" s="149"/>
      <c r="CA595" s="149"/>
      <c r="CB595" s="149"/>
      <c r="CC595" s="149"/>
      <c r="CD595" s="149"/>
      <c r="CE595" s="149"/>
      <c r="CF595" s="149"/>
      <c r="CG595" s="149"/>
      <c r="CH595" s="149"/>
      <c r="CI595" s="149"/>
      <c r="CJ595" s="149"/>
      <c r="CK595" s="149"/>
      <c r="CL595" s="149"/>
      <c r="CM595" s="149"/>
      <c r="CN595" s="149"/>
      <c r="CO595" s="149"/>
      <c r="CP595" s="149"/>
      <c r="CQ595" s="149"/>
      <c r="CR595" s="149"/>
      <c r="CS595" s="150" t="s">
        <v>230</v>
      </c>
      <c r="CT595" s="151"/>
      <c r="CW595" s="68"/>
      <c r="CX595" s="152"/>
    </row>
    <row r="596" spans="1:102">
      <c r="A596" s="293" t="s">
        <v>8334</v>
      </c>
      <c r="B596" s="146" t="s">
        <v>1354</v>
      </c>
      <c r="C596" s="147" t="str">
        <f>+_xlfn.XLOOKUP(B596,'R4'!B:B,'R4'!C:C)</f>
        <v>FİNİŞER OPERATÖRÜ</v>
      </c>
      <c r="D596" s="147"/>
      <c r="E596" s="150" t="s">
        <v>5175</v>
      </c>
      <c r="F596" s="150" t="s">
        <v>38</v>
      </c>
      <c r="G596" s="150" t="s">
        <v>35</v>
      </c>
      <c r="H596" s="150" t="s">
        <v>8271</v>
      </c>
      <c r="I596" s="156"/>
      <c r="J596" s="148">
        <v>0</v>
      </c>
      <c r="K596" s="149">
        <v>0</v>
      </c>
      <c r="L596" s="149">
        <v>0</v>
      </c>
      <c r="M596" s="149">
        <v>0</v>
      </c>
      <c r="N596" s="149">
        <v>0</v>
      </c>
      <c r="O596" s="149">
        <v>0</v>
      </c>
      <c r="P596" s="149">
        <v>0</v>
      </c>
      <c r="Q596" s="149">
        <v>0</v>
      </c>
      <c r="R596" s="149">
        <v>0</v>
      </c>
      <c r="S596" s="149">
        <v>0</v>
      </c>
      <c r="T596" s="149">
        <v>0</v>
      </c>
      <c r="U596" s="149">
        <v>0</v>
      </c>
      <c r="V596" s="149">
        <v>0</v>
      </c>
      <c r="W596" s="149">
        <v>0</v>
      </c>
      <c r="X596" s="149">
        <v>2</v>
      </c>
      <c r="Y596" s="149">
        <v>2</v>
      </c>
      <c r="Z596" s="149">
        <v>2</v>
      </c>
      <c r="AA596" s="149">
        <v>2</v>
      </c>
      <c r="AB596" s="149">
        <v>2</v>
      </c>
      <c r="AC596" s="149">
        <v>2</v>
      </c>
      <c r="AD596" s="149">
        <v>2</v>
      </c>
      <c r="AE596" s="149">
        <v>2</v>
      </c>
      <c r="AF596" s="149">
        <v>2</v>
      </c>
      <c r="AG596" s="149">
        <v>2</v>
      </c>
      <c r="AH596" s="149">
        <v>2</v>
      </c>
      <c r="AI596" s="149">
        <v>2</v>
      </c>
      <c r="AJ596" s="149">
        <v>2</v>
      </c>
      <c r="AK596" s="149">
        <v>2</v>
      </c>
      <c r="AL596" s="149">
        <v>2</v>
      </c>
      <c r="AM596" s="149">
        <v>2</v>
      </c>
      <c r="AN596" s="149">
        <v>2</v>
      </c>
      <c r="AO596" s="149">
        <v>2</v>
      </c>
      <c r="AP596" s="149">
        <v>2</v>
      </c>
      <c r="AQ596" s="149">
        <v>2</v>
      </c>
      <c r="AR596" s="149">
        <v>2</v>
      </c>
      <c r="AS596" s="149">
        <v>2</v>
      </c>
      <c r="AT596" s="149">
        <v>2</v>
      </c>
      <c r="AU596" s="149">
        <v>2</v>
      </c>
      <c r="AV596" s="149">
        <v>2</v>
      </c>
      <c r="AW596" s="149">
        <v>2</v>
      </c>
      <c r="AX596" s="149">
        <v>2</v>
      </c>
      <c r="AY596" s="149">
        <v>2</v>
      </c>
      <c r="AZ596" s="149">
        <v>2</v>
      </c>
      <c r="BA596" s="149">
        <v>2</v>
      </c>
      <c r="BB596" s="149">
        <v>2</v>
      </c>
      <c r="BC596" s="149">
        <v>2</v>
      </c>
      <c r="BD596" s="149">
        <v>2</v>
      </c>
      <c r="BE596" s="149">
        <v>2</v>
      </c>
      <c r="BF596" s="149">
        <v>2</v>
      </c>
      <c r="BG596" s="149">
        <v>2</v>
      </c>
      <c r="BH596" s="149">
        <v>2</v>
      </c>
      <c r="BI596" s="149">
        <v>2</v>
      </c>
      <c r="BJ596" s="149">
        <v>2</v>
      </c>
      <c r="BK596" s="149">
        <v>2</v>
      </c>
      <c r="BL596" s="149">
        <v>2</v>
      </c>
      <c r="BM596" s="149">
        <v>2</v>
      </c>
      <c r="BN596" s="149">
        <v>2</v>
      </c>
      <c r="BO596" s="149">
        <v>2</v>
      </c>
      <c r="BP596" s="149">
        <v>2</v>
      </c>
      <c r="BQ596" s="149">
        <v>2</v>
      </c>
      <c r="BR596" s="149">
        <v>2</v>
      </c>
      <c r="BS596" s="149">
        <v>2</v>
      </c>
      <c r="BT596" s="149">
        <v>2</v>
      </c>
      <c r="BU596" s="149"/>
      <c r="BV596" s="149"/>
      <c r="BW596" s="149"/>
      <c r="BX596" s="149"/>
      <c r="BY596" s="149"/>
      <c r="BZ596" s="149"/>
      <c r="CA596" s="149"/>
      <c r="CB596" s="149"/>
      <c r="CC596" s="149"/>
      <c r="CD596" s="149"/>
      <c r="CE596" s="149"/>
      <c r="CF596" s="149"/>
      <c r="CG596" s="149"/>
      <c r="CH596" s="149"/>
      <c r="CI596" s="149"/>
      <c r="CJ596" s="149"/>
      <c r="CK596" s="149"/>
      <c r="CL596" s="149"/>
      <c r="CM596" s="149"/>
      <c r="CN596" s="149"/>
      <c r="CO596" s="149"/>
      <c r="CP596" s="149"/>
      <c r="CQ596" s="149"/>
      <c r="CR596" s="149"/>
      <c r="CS596" s="150" t="s">
        <v>284</v>
      </c>
      <c r="CT596" s="151"/>
      <c r="CW596" s="68"/>
      <c r="CX596" s="152"/>
    </row>
    <row r="597" spans="1:102">
      <c r="A597" s="293" t="s">
        <v>8334</v>
      </c>
      <c r="B597" s="146" t="s">
        <v>284</v>
      </c>
      <c r="C597" s="147" t="str">
        <f>+_xlfn.XLOOKUP(B597,'R4'!B:B,'R4'!C:C)</f>
        <v>AMR - FİNİŞER - DYNAPAC SD2500CS</v>
      </c>
      <c r="D597" s="147"/>
      <c r="E597" s="150" t="s">
        <v>5175</v>
      </c>
      <c r="F597" s="150" t="s">
        <v>38</v>
      </c>
      <c r="G597" s="150" t="s">
        <v>35</v>
      </c>
      <c r="H597" s="150" t="s">
        <v>8271</v>
      </c>
      <c r="I597" s="156"/>
      <c r="J597" s="148">
        <v>0</v>
      </c>
      <c r="K597" s="149">
        <v>0</v>
      </c>
      <c r="L597" s="149">
        <v>0</v>
      </c>
      <c r="M597" s="149">
        <v>0</v>
      </c>
      <c r="N597" s="149">
        <v>0</v>
      </c>
      <c r="O597" s="149">
        <v>0</v>
      </c>
      <c r="P597" s="149">
        <v>0</v>
      </c>
      <c r="Q597" s="149">
        <v>0</v>
      </c>
      <c r="R597" s="149">
        <v>0</v>
      </c>
      <c r="S597" s="149">
        <v>0</v>
      </c>
      <c r="T597" s="149">
        <v>0</v>
      </c>
      <c r="U597" s="149">
        <v>0</v>
      </c>
      <c r="V597" s="149">
        <v>0</v>
      </c>
      <c r="W597" s="149">
        <v>0</v>
      </c>
      <c r="X597" s="149">
        <v>2</v>
      </c>
      <c r="Y597" s="149">
        <v>2</v>
      </c>
      <c r="Z597" s="149">
        <v>2</v>
      </c>
      <c r="AA597" s="149">
        <v>2</v>
      </c>
      <c r="AB597" s="149">
        <v>2</v>
      </c>
      <c r="AC597" s="149">
        <v>2</v>
      </c>
      <c r="AD597" s="149">
        <v>2</v>
      </c>
      <c r="AE597" s="149">
        <v>2</v>
      </c>
      <c r="AF597" s="149">
        <v>2</v>
      </c>
      <c r="AG597" s="149">
        <v>2</v>
      </c>
      <c r="AH597" s="149">
        <v>2</v>
      </c>
      <c r="AI597" s="149">
        <v>2</v>
      </c>
      <c r="AJ597" s="149">
        <v>2</v>
      </c>
      <c r="AK597" s="149">
        <v>2</v>
      </c>
      <c r="AL597" s="149">
        <v>2</v>
      </c>
      <c r="AM597" s="149">
        <v>2</v>
      </c>
      <c r="AN597" s="149">
        <v>2</v>
      </c>
      <c r="AO597" s="149">
        <v>2</v>
      </c>
      <c r="AP597" s="149">
        <v>2</v>
      </c>
      <c r="AQ597" s="149">
        <v>2</v>
      </c>
      <c r="AR597" s="149">
        <v>2</v>
      </c>
      <c r="AS597" s="149">
        <v>2</v>
      </c>
      <c r="AT597" s="149">
        <v>2</v>
      </c>
      <c r="AU597" s="149">
        <v>2</v>
      </c>
      <c r="AV597" s="149">
        <v>2</v>
      </c>
      <c r="AW597" s="149">
        <v>2</v>
      </c>
      <c r="AX597" s="149">
        <v>2</v>
      </c>
      <c r="AY597" s="149">
        <v>2</v>
      </c>
      <c r="AZ597" s="149">
        <v>2</v>
      </c>
      <c r="BA597" s="149">
        <v>2</v>
      </c>
      <c r="BB597" s="149">
        <v>2</v>
      </c>
      <c r="BC597" s="149">
        <v>2</v>
      </c>
      <c r="BD597" s="149">
        <v>2</v>
      </c>
      <c r="BE597" s="149">
        <v>2</v>
      </c>
      <c r="BF597" s="149">
        <v>2</v>
      </c>
      <c r="BG597" s="149">
        <v>2</v>
      </c>
      <c r="BH597" s="149">
        <v>2</v>
      </c>
      <c r="BI597" s="149">
        <v>2</v>
      </c>
      <c r="BJ597" s="149">
        <v>2</v>
      </c>
      <c r="BK597" s="149">
        <v>2</v>
      </c>
      <c r="BL597" s="149">
        <v>2</v>
      </c>
      <c r="BM597" s="149">
        <v>2</v>
      </c>
      <c r="BN597" s="149">
        <v>2</v>
      </c>
      <c r="BO597" s="149">
        <v>2</v>
      </c>
      <c r="BP597" s="149">
        <v>2</v>
      </c>
      <c r="BQ597" s="149">
        <v>2</v>
      </c>
      <c r="BR597" s="149">
        <v>2</v>
      </c>
      <c r="BS597" s="149">
        <v>2</v>
      </c>
      <c r="BT597" s="149">
        <v>2</v>
      </c>
      <c r="BU597" s="149"/>
      <c r="BV597" s="149"/>
      <c r="BW597" s="149"/>
      <c r="BX597" s="149"/>
      <c r="BY597" s="149"/>
      <c r="BZ597" s="149"/>
      <c r="CA597" s="149"/>
      <c r="CB597" s="149"/>
      <c r="CC597" s="149"/>
      <c r="CD597" s="149"/>
      <c r="CE597" s="149"/>
      <c r="CF597" s="149"/>
      <c r="CG597" s="149"/>
      <c r="CH597" s="149"/>
      <c r="CI597" s="149"/>
      <c r="CJ597" s="149"/>
      <c r="CK597" s="149"/>
      <c r="CL597" s="149"/>
      <c r="CM597" s="149"/>
      <c r="CN597" s="149"/>
      <c r="CO597" s="149"/>
      <c r="CP597" s="149"/>
      <c r="CQ597" s="149"/>
      <c r="CR597" s="149"/>
      <c r="CS597" s="150"/>
      <c r="CT597" s="151"/>
      <c r="CW597" s="68"/>
      <c r="CX597" s="152"/>
    </row>
    <row r="598" spans="1:102">
      <c r="A598" s="289" t="s">
        <v>8334</v>
      </c>
      <c r="B598" s="146" t="s">
        <v>121</v>
      </c>
      <c r="C598" s="147" t="str">
        <f>+_xlfn.XLOOKUP(B598,'R4'!B:B,'R4'!C:C)</f>
        <v>AMR - ÇİMENTO SİLOSU (60 TON)</v>
      </c>
      <c r="D598" s="147"/>
      <c r="E598" s="150" t="s">
        <v>5149</v>
      </c>
      <c r="F598" s="150" t="s">
        <v>38</v>
      </c>
      <c r="G598" s="150" t="s">
        <v>35</v>
      </c>
      <c r="H598" s="150" t="s">
        <v>8271</v>
      </c>
      <c r="I598" s="156"/>
      <c r="J598" s="148">
        <v>0</v>
      </c>
      <c r="K598" s="149">
        <v>0</v>
      </c>
      <c r="L598" s="149">
        <v>0</v>
      </c>
      <c r="M598" s="149">
        <v>0</v>
      </c>
      <c r="N598" s="149">
        <v>0</v>
      </c>
      <c r="O598" s="149">
        <v>0</v>
      </c>
      <c r="P598" s="149">
        <v>0</v>
      </c>
      <c r="Q598" s="149">
        <v>0</v>
      </c>
      <c r="R598" s="149">
        <v>2</v>
      </c>
      <c r="S598" s="149">
        <v>2</v>
      </c>
      <c r="T598" s="149">
        <v>2</v>
      </c>
      <c r="U598" s="149">
        <v>2</v>
      </c>
      <c r="V598" s="149">
        <v>2</v>
      </c>
      <c r="W598" s="149">
        <v>2</v>
      </c>
      <c r="X598" s="149">
        <v>2</v>
      </c>
      <c r="Y598" s="149">
        <v>2</v>
      </c>
      <c r="Z598" s="149">
        <v>2</v>
      </c>
      <c r="AA598" s="149">
        <v>2</v>
      </c>
      <c r="AB598" s="149">
        <v>2</v>
      </c>
      <c r="AC598" s="149">
        <v>2</v>
      </c>
      <c r="AD598" s="149">
        <v>2</v>
      </c>
      <c r="AE598" s="149">
        <v>2</v>
      </c>
      <c r="AF598" s="149">
        <v>2</v>
      </c>
      <c r="AG598" s="149">
        <v>2</v>
      </c>
      <c r="AH598" s="149">
        <v>2</v>
      </c>
      <c r="AI598" s="149">
        <v>2</v>
      </c>
      <c r="AJ598" s="149">
        <v>2</v>
      </c>
      <c r="AK598" s="149">
        <v>2</v>
      </c>
      <c r="AL598" s="149">
        <v>2</v>
      </c>
      <c r="AM598" s="149">
        <v>2</v>
      </c>
      <c r="AN598" s="149">
        <v>2</v>
      </c>
      <c r="AO598" s="149">
        <v>2</v>
      </c>
      <c r="AP598" s="149">
        <v>2</v>
      </c>
      <c r="AQ598" s="149">
        <v>2</v>
      </c>
      <c r="AR598" s="149">
        <v>2</v>
      </c>
      <c r="AS598" s="149">
        <v>2</v>
      </c>
      <c r="AT598" s="149">
        <v>2</v>
      </c>
      <c r="AU598" s="149">
        <v>2</v>
      </c>
      <c r="AV598" s="149">
        <v>2</v>
      </c>
      <c r="AW598" s="149">
        <v>2</v>
      </c>
      <c r="AX598" s="149">
        <v>2</v>
      </c>
      <c r="AY598" s="149">
        <v>2</v>
      </c>
      <c r="AZ598" s="149">
        <v>2</v>
      </c>
      <c r="BA598" s="149">
        <v>2</v>
      </c>
      <c r="BB598" s="149">
        <v>2</v>
      </c>
      <c r="BC598" s="149">
        <v>2</v>
      </c>
      <c r="BD598" s="149">
        <v>2</v>
      </c>
      <c r="BE598" s="149">
        <v>2</v>
      </c>
      <c r="BF598" s="149">
        <v>2</v>
      </c>
      <c r="BG598" s="149">
        <v>2</v>
      </c>
      <c r="BH598" s="149">
        <v>2</v>
      </c>
      <c r="BI598" s="149">
        <v>2</v>
      </c>
      <c r="BJ598" s="149">
        <v>2</v>
      </c>
      <c r="BK598" s="149">
        <v>2</v>
      </c>
      <c r="BL598" s="149">
        <v>2</v>
      </c>
      <c r="BM598" s="149">
        <v>2</v>
      </c>
      <c r="BN598" s="149">
        <v>2</v>
      </c>
      <c r="BO598" s="149">
        <v>2</v>
      </c>
      <c r="BP598" s="149">
        <v>2</v>
      </c>
      <c r="BQ598" s="149">
        <v>2</v>
      </c>
      <c r="BR598" s="149">
        <v>2</v>
      </c>
      <c r="BS598" s="149">
        <v>2</v>
      </c>
      <c r="BT598" s="149">
        <v>2</v>
      </c>
      <c r="BU598" s="149"/>
      <c r="BV598" s="149"/>
      <c r="BW598" s="149"/>
      <c r="BX598" s="149"/>
      <c r="BY598" s="149"/>
      <c r="BZ598" s="149"/>
      <c r="CA598" s="149"/>
      <c r="CB598" s="149"/>
      <c r="CC598" s="149"/>
      <c r="CD598" s="149"/>
      <c r="CE598" s="149"/>
      <c r="CF598" s="149"/>
      <c r="CG598" s="149"/>
      <c r="CH598" s="149"/>
      <c r="CI598" s="149"/>
      <c r="CJ598" s="149"/>
      <c r="CK598" s="149"/>
      <c r="CL598" s="149"/>
      <c r="CM598" s="149"/>
      <c r="CN598" s="149"/>
      <c r="CO598" s="149"/>
      <c r="CP598" s="149"/>
      <c r="CQ598" s="149"/>
      <c r="CR598" s="149"/>
      <c r="CS598" s="150"/>
      <c r="CT598" s="151"/>
      <c r="CW598" s="68"/>
      <c r="CX598" s="152"/>
    </row>
    <row r="599" spans="1:102">
      <c r="A599" s="289" t="s">
        <v>8334</v>
      </c>
      <c r="B599" s="146" t="s">
        <v>1283</v>
      </c>
      <c r="C599" s="147" t="str">
        <f>+_xlfn.XLOOKUP(B599,'R4'!B:B,'R4'!C:C)</f>
        <v>AMR - SU TANKI (50 TON)</v>
      </c>
      <c r="D599" s="147"/>
      <c r="E599" s="150" t="s">
        <v>5149</v>
      </c>
      <c r="F599" s="150" t="s">
        <v>38</v>
      </c>
      <c r="G599" s="150" t="s">
        <v>35</v>
      </c>
      <c r="H599" s="150" t="s">
        <v>8271</v>
      </c>
      <c r="I599" s="156"/>
      <c r="J599" s="148">
        <v>0</v>
      </c>
      <c r="K599" s="149">
        <v>0</v>
      </c>
      <c r="L599" s="149">
        <v>0</v>
      </c>
      <c r="M599" s="149">
        <v>0</v>
      </c>
      <c r="N599" s="149">
        <v>0</v>
      </c>
      <c r="O599" s="149">
        <v>0</v>
      </c>
      <c r="P599" s="149">
        <v>0</v>
      </c>
      <c r="Q599" s="149">
        <v>0</v>
      </c>
      <c r="R599" s="149">
        <v>2</v>
      </c>
      <c r="S599" s="149">
        <v>2</v>
      </c>
      <c r="T599" s="149">
        <v>2</v>
      </c>
      <c r="U599" s="149">
        <v>2</v>
      </c>
      <c r="V599" s="149">
        <v>2</v>
      </c>
      <c r="W599" s="149">
        <v>2</v>
      </c>
      <c r="X599" s="149">
        <v>2</v>
      </c>
      <c r="Y599" s="149">
        <v>2</v>
      </c>
      <c r="Z599" s="149">
        <v>2</v>
      </c>
      <c r="AA599" s="149">
        <v>2</v>
      </c>
      <c r="AB599" s="149">
        <v>2</v>
      </c>
      <c r="AC599" s="149">
        <v>2</v>
      </c>
      <c r="AD599" s="149">
        <v>2</v>
      </c>
      <c r="AE599" s="149">
        <v>2</v>
      </c>
      <c r="AF599" s="149">
        <v>2</v>
      </c>
      <c r="AG599" s="149">
        <v>2</v>
      </c>
      <c r="AH599" s="149">
        <v>2</v>
      </c>
      <c r="AI599" s="149">
        <v>2</v>
      </c>
      <c r="AJ599" s="149">
        <v>2</v>
      </c>
      <c r="AK599" s="149">
        <v>2</v>
      </c>
      <c r="AL599" s="149">
        <v>2</v>
      </c>
      <c r="AM599" s="149">
        <v>2</v>
      </c>
      <c r="AN599" s="149">
        <v>2</v>
      </c>
      <c r="AO599" s="149">
        <v>2</v>
      </c>
      <c r="AP599" s="149">
        <v>2</v>
      </c>
      <c r="AQ599" s="149">
        <v>2</v>
      </c>
      <c r="AR599" s="149">
        <v>2</v>
      </c>
      <c r="AS599" s="149">
        <v>2</v>
      </c>
      <c r="AT599" s="149">
        <v>2</v>
      </c>
      <c r="AU599" s="149">
        <v>2</v>
      </c>
      <c r="AV599" s="149">
        <v>2</v>
      </c>
      <c r="AW599" s="149">
        <v>2</v>
      </c>
      <c r="AX599" s="149">
        <v>2</v>
      </c>
      <c r="AY599" s="149">
        <v>2</v>
      </c>
      <c r="AZ599" s="149">
        <v>2</v>
      </c>
      <c r="BA599" s="149">
        <v>2</v>
      </c>
      <c r="BB599" s="149">
        <v>2</v>
      </c>
      <c r="BC599" s="149">
        <v>2</v>
      </c>
      <c r="BD599" s="149">
        <v>2</v>
      </c>
      <c r="BE599" s="149">
        <v>2</v>
      </c>
      <c r="BF599" s="149">
        <v>2</v>
      </c>
      <c r="BG599" s="149">
        <v>2</v>
      </c>
      <c r="BH599" s="149">
        <v>2</v>
      </c>
      <c r="BI599" s="149">
        <v>2</v>
      </c>
      <c r="BJ599" s="149">
        <v>2</v>
      </c>
      <c r="BK599" s="149">
        <v>2</v>
      </c>
      <c r="BL599" s="149">
        <v>2</v>
      </c>
      <c r="BM599" s="149">
        <v>2</v>
      </c>
      <c r="BN599" s="149">
        <v>2</v>
      </c>
      <c r="BO599" s="149">
        <v>2</v>
      </c>
      <c r="BP599" s="149">
        <v>2</v>
      </c>
      <c r="BQ599" s="149">
        <v>2</v>
      </c>
      <c r="BR599" s="149">
        <v>2</v>
      </c>
      <c r="BS599" s="149">
        <v>2</v>
      </c>
      <c r="BT599" s="149">
        <v>2</v>
      </c>
      <c r="BU599" s="149"/>
      <c r="BV599" s="149"/>
      <c r="BW599" s="149"/>
      <c r="BX599" s="149"/>
      <c r="BY599" s="149"/>
      <c r="BZ599" s="149"/>
      <c r="CA599" s="149"/>
      <c r="CB599" s="149"/>
      <c r="CC599" s="149"/>
      <c r="CD599" s="149"/>
      <c r="CE599" s="149"/>
      <c r="CF599" s="149"/>
      <c r="CG599" s="149"/>
      <c r="CH599" s="149"/>
      <c r="CI599" s="149"/>
      <c r="CJ599" s="149"/>
      <c r="CK599" s="149"/>
      <c r="CL599" s="149"/>
      <c r="CM599" s="149"/>
      <c r="CN599" s="149"/>
      <c r="CO599" s="149"/>
      <c r="CP599" s="149"/>
      <c r="CQ599" s="149"/>
      <c r="CR599" s="149"/>
      <c r="CS599" s="150"/>
      <c r="CT599" s="151"/>
      <c r="CW599" s="68"/>
      <c r="CX599" s="152"/>
    </row>
    <row r="600" spans="1:102">
      <c r="A600" s="289" t="s">
        <v>8334</v>
      </c>
      <c r="B600" s="146" t="s">
        <v>1240</v>
      </c>
      <c r="C600" s="147" t="str">
        <f>+_xlfn.XLOOKUP(B600,'R4'!B:B,'R4'!C:C)</f>
        <v>AMR - JENERATÖR - ALİMAR 220</v>
      </c>
      <c r="D600" s="147"/>
      <c r="E600" s="150" t="s">
        <v>5149</v>
      </c>
      <c r="F600" s="150" t="s">
        <v>38</v>
      </c>
      <c r="G600" s="150" t="s">
        <v>35</v>
      </c>
      <c r="H600" s="150" t="s">
        <v>8271</v>
      </c>
      <c r="I600" s="156"/>
      <c r="J600" s="148">
        <v>0</v>
      </c>
      <c r="K600" s="149">
        <v>0</v>
      </c>
      <c r="L600" s="149">
        <v>0</v>
      </c>
      <c r="M600" s="149">
        <v>0</v>
      </c>
      <c r="N600" s="149">
        <v>0</v>
      </c>
      <c r="O600" s="149">
        <v>0</v>
      </c>
      <c r="P600" s="149">
        <v>1</v>
      </c>
      <c r="Q600" s="149">
        <v>1</v>
      </c>
      <c r="R600" s="149">
        <v>1</v>
      </c>
      <c r="S600" s="149">
        <v>1</v>
      </c>
      <c r="T600" s="149">
        <v>1</v>
      </c>
      <c r="U600" s="149">
        <v>1</v>
      </c>
      <c r="V600" s="149">
        <v>1</v>
      </c>
      <c r="W600" s="149">
        <v>1</v>
      </c>
      <c r="X600" s="149">
        <v>1</v>
      </c>
      <c r="Y600" s="149">
        <v>1</v>
      </c>
      <c r="Z600" s="149">
        <v>1</v>
      </c>
      <c r="AA600" s="149">
        <v>1</v>
      </c>
      <c r="AB600" s="149">
        <v>1</v>
      </c>
      <c r="AC600" s="149">
        <v>1</v>
      </c>
      <c r="AD600" s="149">
        <v>1</v>
      </c>
      <c r="AE600" s="149">
        <v>1</v>
      </c>
      <c r="AF600" s="149">
        <v>1</v>
      </c>
      <c r="AG600" s="149">
        <v>1</v>
      </c>
      <c r="AH600" s="149">
        <v>1</v>
      </c>
      <c r="AI600" s="149">
        <v>1</v>
      </c>
      <c r="AJ600" s="149">
        <v>1</v>
      </c>
      <c r="AK600" s="149">
        <v>1</v>
      </c>
      <c r="AL600" s="149">
        <v>1</v>
      </c>
      <c r="AM600" s="149">
        <v>1</v>
      </c>
      <c r="AN600" s="149">
        <v>1</v>
      </c>
      <c r="AO600" s="149">
        <v>1</v>
      </c>
      <c r="AP600" s="149">
        <v>1</v>
      </c>
      <c r="AQ600" s="149">
        <v>1</v>
      </c>
      <c r="AR600" s="149">
        <v>1</v>
      </c>
      <c r="AS600" s="149">
        <v>1</v>
      </c>
      <c r="AT600" s="149">
        <v>1</v>
      </c>
      <c r="AU600" s="149">
        <v>1</v>
      </c>
      <c r="AV600" s="149">
        <v>1</v>
      </c>
      <c r="AW600" s="149">
        <v>1</v>
      </c>
      <c r="AX600" s="149">
        <v>1</v>
      </c>
      <c r="AY600" s="149">
        <v>1</v>
      </c>
      <c r="AZ600" s="149">
        <v>1</v>
      </c>
      <c r="BA600" s="149">
        <v>1</v>
      </c>
      <c r="BB600" s="149">
        <v>1</v>
      </c>
      <c r="BC600" s="149">
        <v>1</v>
      </c>
      <c r="BD600" s="149">
        <v>1</v>
      </c>
      <c r="BE600" s="149">
        <v>1</v>
      </c>
      <c r="BF600" s="149">
        <v>1</v>
      </c>
      <c r="BG600" s="149">
        <v>1</v>
      </c>
      <c r="BH600" s="149">
        <v>1</v>
      </c>
      <c r="BI600" s="149">
        <v>1</v>
      </c>
      <c r="BJ600" s="149">
        <v>1</v>
      </c>
      <c r="BK600" s="149">
        <v>1</v>
      </c>
      <c r="BL600" s="149">
        <v>1</v>
      </c>
      <c r="BM600" s="149">
        <v>1</v>
      </c>
      <c r="BN600" s="149">
        <v>1</v>
      </c>
      <c r="BO600" s="149">
        <v>1</v>
      </c>
      <c r="BP600" s="149">
        <v>1</v>
      </c>
      <c r="BQ600" s="149">
        <v>1</v>
      </c>
      <c r="BR600" s="149">
        <v>1</v>
      </c>
      <c r="BS600" s="149">
        <v>1</v>
      </c>
      <c r="BT600" s="149">
        <v>1</v>
      </c>
      <c r="BU600" s="149"/>
      <c r="BV600" s="149"/>
      <c r="BW600" s="149"/>
      <c r="BX600" s="149"/>
      <c r="BY600" s="149"/>
      <c r="BZ600" s="149"/>
      <c r="CA600" s="149"/>
      <c r="CB600" s="149"/>
      <c r="CC600" s="149"/>
      <c r="CD600" s="149"/>
      <c r="CE600" s="149"/>
      <c r="CF600" s="149"/>
      <c r="CG600" s="149"/>
      <c r="CH600" s="149"/>
      <c r="CI600" s="149"/>
      <c r="CJ600" s="149"/>
      <c r="CK600" s="149"/>
      <c r="CL600" s="149"/>
      <c r="CM600" s="149"/>
      <c r="CN600" s="149"/>
      <c r="CO600" s="149"/>
      <c r="CP600" s="149"/>
      <c r="CQ600" s="149"/>
      <c r="CR600" s="149"/>
      <c r="CS600" s="150"/>
      <c r="CT600" s="151"/>
      <c r="CW600" s="68"/>
      <c r="CX600" s="152"/>
    </row>
    <row r="601" spans="1:102">
      <c r="A601" s="289" t="s">
        <v>8334</v>
      </c>
      <c r="B601" s="146" t="s">
        <v>1242</v>
      </c>
      <c r="C601" s="147" t="str">
        <f>+_xlfn.XLOOKUP(B601,'R4'!B:B,'R4'!C:C)</f>
        <v>AMR - JENERATÖR - ALİMAR 510</v>
      </c>
      <c r="D601" s="147"/>
      <c r="E601" s="150" t="s">
        <v>5149</v>
      </c>
      <c r="F601" s="150" t="s">
        <v>38</v>
      </c>
      <c r="G601" s="150" t="s">
        <v>35</v>
      </c>
      <c r="H601" s="150" t="s">
        <v>8271</v>
      </c>
      <c r="I601" s="156"/>
      <c r="J601" s="148">
        <v>0</v>
      </c>
      <c r="K601" s="149">
        <v>0</v>
      </c>
      <c r="L601" s="149">
        <v>0</v>
      </c>
      <c r="M601" s="149">
        <v>0</v>
      </c>
      <c r="N601" s="149">
        <v>0</v>
      </c>
      <c r="O601" s="149">
        <v>0</v>
      </c>
      <c r="P601" s="149">
        <v>0</v>
      </c>
      <c r="Q601" s="149">
        <v>1</v>
      </c>
      <c r="R601" s="149">
        <v>1</v>
      </c>
      <c r="S601" s="149">
        <v>1</v>
      </c>
      <c r="T601" s="149">
        <v>1</v>
      </c>
      <c r="U601" s="149">
        <v>1</v>
      </c>
      <c r="V601" s="149">
        <v>1</v>
      </c>
      <c r="W601" s="149">
        <v>1</v>
      </c>
      <c r="X601" s="149">
        <v>1</v>
      </c>
      <c r="Y601" s="149">
        <v>1</v>
      </c>
      <c r="Z601" s="149">
        <v>1</v>
      </c>
      <c r="AA601" s="149">
        <v>1</v>
      </c>
      <c r="AB601" s="149">
        <v>1</v>
      </c>
      <c r="AC601" s="149">
        <v>1</v>
      </c>
      <c r="AD601" s="149">
        <v>1</v>
      </c>
      <c r="AE601" s="149">
        <v>1</v>
      </c>
      <c r="AF601" s="149">
        <v>1</v>
      </c>
      <c r="AG601" s="149">
        <v>1</v>
      </c>
      <c r="AH601" s="149">
        <v>1</v>
      </c>
      <c r="AI601" s="149">
        <v>1</v>
      </c>
      <c r="AJ601" s="149">
        <v>1</v>
      </c>
      <c r="AK601" s="149">
        <v>1</v>
      </c>
      <c r="AL601" s="149">
        <v>1</v>
      </c>
      <c r="AM601" s="149">
        <v>1</v>
      </c>
      <c r="AN601" s="149">
        <v>1</v>
      </c>
      <c r="AO601" s="149">
        <v>1</v>
      </c>
      <c r="AP601" s="149">
        <v>1</v>
      </c>
      <c r="AQ601" s="149">
        <v>1</v>
      </c>
      <c r="AR601" s="149">
        <v>1</v>
      </c>
      <c r="AS601" s="149">
        <v>1</v>
      </c>
      <c r="AT601" s="149">
        <v>1</v>
      </c>
      <c r="AU601" s="149">
        <v>1</v>
      </c>
      <c r="AV601" s="149">
        <v>1</v>
      </c>
      <c r="AW601" s="149">
        <v>1</v>
      </c>
      <c r="AX601" s="149">
        <v>1</v>
      </c>
      <c r="AY601" s="149">
        <v>1</v>
      </c>
      <c r="AZ601" s="149">
        <v>1</v>
      </c>
      <c r="BA601" s="149">
        <v>1</v>
      </c>
      <c r="BB601" s="149">
        <v>1</v>
      </c>
      <c r="BC601" s="149">
        <v>1</v>
      </c>
      <c r="BD601" s="149">
        <v>1</v>
      </c>
      <c r="BE601" s="149">
        <v>1</v>
      </c>
      <c r="BF601" s="149">
        <v>1</v>
      </c>
      <c r="BG601" s="149">
        <v>1</v>
      </c>
      <c r="BH601" s="149">
        <v>1</v>
      </c>
      <c r="BI601" s="149">
        <v>1</v>
      </c>
      <c r="BJ601" s="149">
        <v>1</v>
      </c>
      <c r="BK601" s="149">
        <v>1</v>
      </c>
      <c r="BL601" s="149">
        <v>1</v>
      </c>
      <c r="BM601" s="149">
        <v>1</v>
      </c>
      <c r="BN601" s="149">
        <v>1</v>
      </c>
      <c r="BO601" s="149">
        <v>1</v>
      </c>
      <c r="BP601" s="149">
        <v>1</v>
      </c>
      <c r="BQ601" s="149">
        <v>1</v>
      </c>
      <c r="BR601" s="149">
        <v>1</v>
      </c>
      <c r="BS601" s="149">
        <v>1</v>
      </c>
      <c r="BT601" s="149">
        <v>1</v>
      </c>
      <c r="BU601" s="149"/>
      <c r="BV601" s="149"/>
      <c r="BW601" s="149"/>
      <c r="BX601" s="149"/>
      <c r="BY601" s="149"/>
      <c r="BZ601" s="149"/>
      <c r="CA601" s="149"/>
      <c r="CB601" s="149"/>
      <c r="CC601" s="149"/>
      <c r="CD601" s="149"/>
      <c r="CE601" s="149"/>
      <c r="CF601" s="149"/>
      <c r="CG601" s="149"/>
      <c r="CH601" s="149"/>
      <c r="CI601" s="149"/>
      <c r="CJ601" s="149"/>
      <c r="CK601" s="149"/>
      <c r="CL601" s="149"/>
      <c r="CM601" s="149"/>
      <c r="CN601" s="149"/>
      <c r="CO601" s="149"/>
      <c r="CP601" s="149"/>
      <c r="CQ601" s="149"/>
      <c r="CR601" s="149"/>
      <c r="CS601" s="150"/>
      <c r="CT601" s="151"/>
      <c r="CW601" s="68"/>
      <c r="CX601" s="152"/>
    </row>
    <row r="602" spans="1:102">
      <c r="A602" s="293" t="s">
        <v>8334</v>
      </c>
      <c r="B602" s="146" t="s">
        <v>214</v>
      </c>
      <c r="C602" s="147" t="str">
        <f>+_xlfn.XLOOKUP(B602,'R4'!B:B,'R4'!C:C)</f>
        <v>AMR - ENJEKSİYON SETİ - MUTO ENJEKSİYON 30 BAR</v>
      </c>
      <c r="D602" s="147"/>
      <c r="E602" s="150" t="s">
        <v>5152</v>
      </c>
      <c r="F602" s="150" t="s">
        <v>38</v>
      </c>
      <c r="G602" s="150" t="s">
        <v>35</v>
      </c>
      <c r="H602" s="150" t="s">
        <v>8271</v>
      </c>
      <c r="I602" s="156"/>
      <c r="J602" s="148">
        <v>0</v>
      </c>
      <c r="K602" s="149">
        <v>0</v>
      </c>
      <c r="L602" s="149">
        <v>0</v>
      </c>
      <c r="M602" s="149">
        <v>0</v>
      </c>
      <c r="N602" s="149">
        <v>0</v>
      </c>
      <c r="O602" s="149">
        <v>0</v>
      </c>
      <c r="P602" s="149">
        <v>0</v>
      </c>
      <c r="Q602" s="149">
        <v>0</v>
      </c>
      <c r="R602" s="149">
        <v>0</v>
      </c>
      <c r="S602" s="149">
        <v>0</v>
      </c>
      <c r="T602" s="149">
        <v>0</v>
      </c>
      <c r="U602" s="149">
        <v>5</v>
      </c>
      <c r="V602" s="149">
        <v>5</v>
      </c>
      <c r="W602" s="149">
        <v>5</v>
      </c>
      <c r="X602" s="149">
        <v>5</v>
      </c>
      <c r="Y602" s="149">
        <v>5</v>
      </c>
      <c r="Z602" s="149">
        <v>5</v>
      </c>
      <c r="AA602" s="149">
        <v>5</v>
      </c>
      <c r="AB602" s="149">
        <v>5</v>
      </c>
      <c r="AC602" s="149">
        <v>5</v>
      </c>
      <c r="AD602" s="149">
        <v>5</v>
      </c>
      <c r="AE602" s="149">
        <v>5</v>
      </c>
      <c r="AF602" s="149">
        <v>5</v>
      </c>
      <c r="AG602" s="149">
        <v>5</v>
      </c>
      <c r="AH602" s="149">
        <v>5</v>
      </c>
      <c r="AI602" s="149">
        <v>5</v>
      </c>
      <c r="AJ602" s="149">
        <v>5</v>
      </c>
      <c r="AK602" s="149">
        <v>5</v>
      </c>
      <c r="AL602" s="149">
        <v>5</v>
      </c>
      <c r="AM602" s="149">
        <v>5</v>
      </c>
      <c r="AN602" s="149">
        <v>5</v>
      </c>
      <c r="AO602" s="149">
        <v>5</v>
      </c>
      <c r="AP602" s="149">
        <v>5</v>
      </c>
      <c r="AQ602" s="149">
        <v>5</v>
      </c>
      <c r="AR602" s="149">
        <v>5</v>
      </c>
      <c r="AS602" s="149">
        <v>5</v>
      </c>
      <c r="AT602" s="149">
        <v>5</v>
      </c>
      <c r="AU602" s="149">
        <v>5</v>
      </c>
      <c r="AV602" s="149">
        <v>5</v>
      </c>
      <c r="AW602" s="149">
        <v>5</v>
      </c>
      <c r="AX602" s="149">
        <v>5</v>
      </c>
      <c r="AY602" s="149">
        <v>5</v>
      </c>
      <c r="AZ602" s="149">
        <v>5</v>
      </c>
      <c r="BA602" s="149">
        <v>5</v>
      </c>
      <c r="BB602" s="149">
        <v>5</v>
      </c>
      <c r="BC602" s="149">
        <v>5</v>
      </c>
      <c r="BD602" s="149">
        <v>5</v>
      </c>
      <c r="BE602" s="149">
        <v>5</v>
      </c>
      <c r="BF602" s="149">
        <v>5</v>
      </c>
      <c r="BG602" s="149">
        <v>5</v>
      </c>
      <c r="BH602" s="149">
        <v>5</v>
      </c>
      <c r="BI602" s="149">
        <v>5</v>
      </c>
      <c r="BJ602" s="149">
        <v>5</v>
      </c>
      <c r="BK602" s="149">
        <v>5</v>
      </c>
      <c r="BL602" s="149">
        <v>5</v>
      </c>
      <c r="BM602" s="149">
        <v>5</v>
      </c>
      <c r="BN602" s="149">
        <v>5</v>
      </c>
      <c r="BO602" s="149">
        <v>5</v>
      </c>
      <c r="BP602" s="149">
        <v>5</v>
      </c>
      <c r="BQ602" s="149">
        <v>5</v>
      </c>
      <c r="BR602" s="149">
        <v>5</v>
      </c>
      <c r="BS602" s="149">
        <v>5</v>
      </c>
      <c r="BT602" s="149">
        <v>5</v>
      </c>
      <c r="BU602" s="149"/>
      <c r="BV602" s="149"/>
      <c r="BW602" s="149"/>
      <c r="BX602" s="149"/>
      <c r="BY602" s="149"/>
      <c r="BZ602" s="149"/>
      <c r="CA602" s="149"/>
      <c r="CB602" s="149"/>
      <c r="CC602" s="149"/>
      <c r="CD602" s="149"/>
      <c r="CE602" s="149"/>
      <c r="CF602" s="149"/>
      <c r="CG602" s="149"/>
      <c r="CH602" s="149"/>
      <c r="CI602" s="149"/>
      <c r="CJ602" s="149"/>
      <c r="CK602" s="149"/>
      <c r="CL602" s="149"/>
      <c r="CM602" s="149"/>
      <c r="CN602" s="149"/>
      <c r="CO602" s="149"/>
      <c r="CP602" s="149"/>
      <c r="CQ602" s="149"/>
      <c r="CR602" s="149"/>
      <c r="CS602" s="150"/>
      <c r="CT602" s="151"/>
      <c r="CW602" s="68"/>
      <c r="CX602" s="152"/>
    </row>
    <row r="603" spans="1:102">
      <c r="A603" s="293" t="s">
        <v>8334</v>
      </c>
      <c r="B603" s="146" t="s">
        <v>214</v>
      </c>
      <c r="C603" s="147" t="str">
        <f>+_xlfn.XLOOKUP(B603,'R4'!B:B,'R4'!C:C)</f>
        <v>AMR - ENJEKSİYON SETİ - MUTO ENJEKSİYON 30 BAR</v>
      </c>
      <c r="D603" s="147"/>
      <c r="E603" s="150" t="s">
        <v>5166</v>
      </c>
      <c r="F603" s="150" t="s">
        <v>38</v>
      </c>
      <c r="G603" s="150" t="s">
        <v>35</v>
      </c>
      <c r="H603" s="150" t="s">
        <v>8271</v>
      </c>
      <c r="I603" s="156"/>
      <c r="J603" s="148">
        <v>0</v>
      </c>
      <c r="K603" s="149">
        <v>0</v>
      </c>
      <c r="L603" s="149">
        <v>0</v>
      </c>
      <c r="M603" s="149">
        <v>0</v>
      </c>
      <c r="N603" s="149">
        <v>0</v>
      </c>
      <c r="O603" s="149">
        <v>0</v>
      </c>
      <c r="P603" s="149">
        <v>0</v>
      </c>
      <c r="Q603" s="149">
        <v>0</v>
      </c>
      <c r="R603" s="149">
        <v>0</v>
      </c>
      <c r="S603" s="149">
        <v>0</v>
      </c>
      <c r="T603" s="149">
        <v>0</v>
      </c>
      <c r="U603" s="149">
        <v>0</v>
      </c>
      <c r="V603" s="149">
        <v>0</v>
      </c>
      <c r="W603" s="149">
        <v>0</v>
      </c>
      <c r="X603" s="149">
        <v>0</v>
      </c>
      <c r="Y603" s="149">
        <v>2</v>
      </c>
      <c r="Z603" s="149">
        <v>2</v>
      </c>
      <c r="AA603" s="149">
        <v>2</v>
      </c>
      <c r="AB603" s="149">
        <v>2</v>
      </c>
      <c r="AC603" s="149">
        <v>2</v>
      </c>
      <c r="AD603" s="149">
        <v>2</v>
      </c>
      <c r="AE603" s="149">
        <v>2</v>
      </c>
      <c r="AF603" s="149">
        <v>2</v>
      </c>
      <c r="AG603" s="149">
        <v>2</v>
      </c>
      <c r="AH603" s="149">
        <v>2</v>
      </c>
      <c r="AI603" s="149">
        <v>2</v>
      </c>
      <c r="AJ603" s="149">
        <v>2</v>
      </c>
      <c r="AK603" s="149">
        <v>2</v>
      </c>
      <c r="AL603" s="149">
        <v>2</v>
      </c>
      <c r="AM603" s="149">
        <v>2</v>
      </c>
      <c r="AN603" s="149">
        <v>2</v>
      </c>
      <c r="AO603" s="149">
        <v>2</v>
      </c>
      <c r="AP603" s="149">
        <v>2</v>
      </c>
      <c r="AQ603" s="149">
        <v>2</v>
      </c>
      <c r="AR603" s="149">
        <v>2</v>
      </c>
      <c r="AS603" s="149">
        <v>2</v>
      </c>
      <c r="AT603" s="149">
        <v>2</v>
      </c>
      <c r="AU603" s="149">
        <v>2</v>
      </c>
      <c r="AV603" s="149">
        <v>2</v>
      </c>
      <c r="AW603" s="149">
        <v>2</v>
      </c>
      <c r="AX603" s="149">
        <v>2</v>
      </c>
      <c r="AY603" s="149">
        <v>2</v>
      </c>
      <c r="AZ603" s="149">
        <v>2</v>
      </c>
      <c r="BA603" s="149">
        <v>2</v>
      </c>
      <c r="BB603" s="149">
        <v>2</v>
      </c>
      <c r="BC603" s="149">
        <v>2</v>
      </c>
      <c r="BD603" s="149">
        <v>2</v>
      </c>
      <c r="BE603" s="149">
        <v>2</v>
      </c>
      <c r="BF603" s="149">
        <v>2</v>
      </c>
      <c r="BG603" s="149">
        <v>2</v>
      </c>
      <c r="BH603" s="149">
        <v>2</v>
      </c>
      <c r="BI603" s="149">
        <v>2</v>
      </c>
      <c r="BJ603" s="149">
        <v>2</v>
      </c>
      <c r="BK603" s="149">
        <v>2</v>
      </c>
      <c r="BL603" s="149">
        <v>2</v>
      </c>
      <c r="BM603" s="149">
        <v>2</v>
      </c>
      <c r="BN603" s="149">
        <v>2</v>
      </c>
      <c r="BO603" s="149">
        <v>2</v>
      </c>
      <c r="BP603" s="149">
        <v>2</v>
      </c>
      <c r="BQ603" s="149">
        <v>2</v>
      </c>
      <c r="BR603" s="149">
        <v>2</v>
      </c>
      <c r="BS603" s="149">
        <v>2</v>
      </c>
      <c r="BT603" s="149">
        <v>2</v>
      </c>
      <c r="BU603" s="149"/>
      <c r="BV603" s="149"/>
      <c r="BW603" s="149"/>
      <c r="BX603" s="149"/>
      <c r="BY603" s="149"/>
      <c r="BZ603" s="149"/>
      <c r="CA603" s="149"/>
      <c r="CB603" s="149"/>
      <c r="CC603" s="149"/>
      <c r="CD603" s="149"/>
      <c r="CE603" s="149"/>
      <c r="CF603" s="149"/>
      <c r="CG603" s="149"/>
      <c r="CH603" s="149"/>
      <c r="CI603" s="149"/>
      <c r="CJ603" s="149"/>
      <c r="CK603" s="149"/>
      <c r="CL603" s="149"/>
      <c r="CM603" s="149"/>
      <c r="CN603" s="149"/>
      <c r="CO603" s="149"/>
      <c r="CP603" s="149"/>
      <c r="CQ603" s="149"/>
      <c r="CR603" s="149"/>
      <c r="CS603" s="150"/>
      <c r="CT603" s="151"/>
      <c r="CW603" s="68"/>
      <c r="CX603" s="152"/>
    </row>
    <row r="604" spans="1:102">
      <c r="A604" s="289" t="s">
        <v>8334</v>
      </c>
      <c r="B604" s="146" t="s">
        <v>7501</v>
      </c>
      <c r="C604" s="147" t="str">
        <f>+_xlfn.XLOOKUP(B604,'R4'!B:B,'R4'!C:C)</f>
        <v>AMR - TELESKOPİK YÜKLEYİCİ - JCB - GENERİC</v>
      </c>
      <c r="D604" s="147"/>
      <c r="E604" s="150" t="s">
        <v>5169</v>
      </c>
      <c r="F604" s="150" t="s">
        <v>38</v>
      </c>
      <c r="G604" s="150" t="s">
        <v>35</v>
      </c>
      <c r="H604" s="150" t="s">
        <v>8271</v>
      </c>
      <c r="I604" s="156"/>
      <c r="J604" s="148">
        <v>0</v>
      </c>
      <c r="K604" s="149">
        <v>0</v>
      </c>
      <c r="L604" s="149">
        <v>0</v>
      </c>
      <c r="M604" s="149">
        <v>0</v>
      </c>
      <c r="N604" s="149">
        <v>0</v>
      </c>
      <c r="O604" s="149">
        <v>0</v>
      </c>
      <c r="P604" s="149">
        <v>0</v>
      </c>
      <c r="Q604" s="149">
        <v>0</v>
      </c>
      <c r="R604" s="149">
        <v>0</v>
      </c>
      <c r="S604" s="149">
        <v>0</v>
      </c>
      <c r="T604" s="149">
        <v>0</v>
      </c>
      <c r="U604" s="149">
        <v>0</v>
      </c>
      <c r="V604" s="149">
        <v>0</v>
      </c>
      <c r="W604" s="149">
        <v>0</v>
      </c>
      <c r="X604" s="149">
        <v>0</v>
      </c>
      <c r="Y604" s="149">
        <v>0</v>
      </c>
      <c r="Z604" s="149">
        <v>0</v>
      </c>
      <c r="AA604" s="149">
        <v>8</v>
      </c>
      <c r="AB604" s="149">
        <v>8</v>
      </c>
      <c r="AC604" s="149">
        <v>8</v>
      </c>
      <c r="AD604" s="149">
        <v>8</v>
      </c>
      <c r="AE604" s="149">
        <v>8</v>
      </c>
      <c r="AF604" s="149">
        <v>8</v>
      </c>
      <c r="AG604" s="149">
        <v>8</v>
      </c>
      <c r="AH604" s="149">
        <v>8</v>
      </c>
      <c r="AI604" s="149">
        <v>8</v>
      </c>
      <c r="AJ604" s="149">
        <v>8</v>
      </c>
      <c r="AK604" s="149">
        <v>8</v>
      </c>
      <c r="AL604" s="149">
        <v>8</v>
      </c>
      <c r="AM604" s="149">
        <v>8</v>
      </c>
      <c r="AN604" s="149">
        <v>8</v>
      </c>
      <c r="AO604" s="149">
        <v>8</v>
      </c>
      <c r="AP604" s="149">
        <v>8</v>
      </c>
      <c r="AQ604" s="149">
        <v>8</v>
      </c>
      <c r="AR604" s="149">
        <v>8</v>
      </c>
      <c r="AS604" s="149">
        <v>8</v>
      </c>
      <c r="AT604" s="149">
        <v>8</v>
      </c>
      <c r="AU604" s="149">
        <v>8</v>
      </c>
      <c r="AV604" s="149">
        <v>8</v>
      </c>
      <c r="AW604" s="149">
        <v>8</v>
      </c>
      <c r="AX604" s="149">
        <v>8</v>
      </c>
      <c r="AY604" s="149">
        <v>8</v>
      </c>
      <c r="AZ604" s="149">
        <v>8</v>
      </c>
      <c r="BA604" s="149">
        <v>8</v>
      </c>
      <c r="BB604" s="149">
        <v>8</v>
      </c>
      <c r="BC604" s="149">
        <v>8</v>
      </c>
      <c r="BD604" s="149">
        <v>8</v>
      </c>
      <c r="BE604" s="149">
        <v>8</v>
      </c>
      <c r="BF604" s="149">
        <v>8</v>
      </c>
      <c r="BG604" s="149">
        <v>8</v>
      </c>
      <c r="BH604" s="149">
        <v>8</v>
      </c>
      <c r="BI604" s="149">
        <v>8</v>
      </c>
      <c r="BJ604" s="149">
        <v>8</v>
      </c>
      <c r="BK604" s="149">
        <v>8</v>
      </c>
      <c r="BL604" s="149">
        <v>8</v>
      </c>
      <c r="BM604" s="149">
        <v>8</v>
      </c>
      <c r="BN604" s="149">
        <v>8</v>
      </c>
      <c r="BO604" s="149">
        <v>8</v>
      </c>
      <c r="BP604" s="149">
        <v>8</v>
      </c>
      <c r="BQ604" s="149">
        <v>8</v>
      </c>
      <c r="BR604" s="149">
        <v>8</v>
      </c>
      <c r="BS604" s="149">
        <v>8</v>
      </c>
      <c r="BT604" s="149">
        <v>8</v>
      </c>
      <c r="BU604" s="149"/>
      <c r="BV604" s="149"/>
      <c r="BW604" s="149"/>
      <c r="BX604" s="149"/>
      <c r="BY604" s="149"/>
      <c r="BZ604" s="149"/>
      <c r="CA604" s="149"/>
      <c r="CB604" s="149"/>
      <c r="CC604" s="149"/>
      <c r="CD604" s="149"/>
      <c r="CE604" s="149"/>
      <c r="CF604" s="149"/>
      <c r="CG604" s="149"/>
      <c r="CH604" s="149"/>
      <c r="CI604" s="149"/>
      <c r="CJ604" s="149"/>
      <c r="CK604" s="149"/>
      <c r="CL604" s="149"/>
      <c r="CM604" s="149"/>
      <c r="CN604" s="149"/>
      <c r="CO604" s="149"/>
      <c r="CP604" s="149"/>
      <c r="CQ604" s="149"/>
      <c r="CR604" s="149"/>
      <c r="CS604" s="150"/>
      <c r="CT604" s="151"/>
      <c r="CW604" s="68"/>
      <c r="CX604" s="152"/>
    </row>
    <row r="605" spans="1:102" s="300" customFormat="1">
      <c r="A605" s="289" t="s">
        <v>8334</v>
      </c>
      <c r="B605" s="290" t="s">
        <v>1362</v>
      </c>
      <c r="C605" s="294" t="str">
        <f>+_xlfn.XLOOKUP(B605,'R4'!B:B,'R4'!C:C)</f>
        <v>YÜKLEYİCİ OPERATÖRÜ</v>
      </c>
      <c r="D605" s="294"/>
      <c r="E605" s="295" t="s">
        <v>5169</v>
      </c>
      <c r="F605" s="295" t="s">
        <v>38</v>
      </c>
      <c r="G605" s="295" t="s">
        <v>35</v>
      </c>
      <c r="H605" s="295" t="s">
        <v>8271</v>
      </c>
      <c r="I605" s="296"/>
      <c r="J605" s="297">
        <v>0</v>
      </c>
      <c r="K605" s="298">
        <v>0</v>
      </c>
      <c r="L605" s="298">
        <v>0</v>
      </c>
      <c r="M605" s="298">
        <v>0</v>
      </c>
      <c r="N605" s="298">
        <v>0</v>
      </c>
      <c r="O605" s="298">
        <v>0</v>
      </c>
      <c r="P605" s="298">
        <v>0</v>
      </c>
      <c r="Q605" s="298">
        <v>0</v>
      </c>
      <c r="R605" s="298">
        <v>0</v>
      </c>
      <c r="S605" s="298">
        <v>0</v>
      </c>
      <c r="T605" s="298">
        <v>3</v>
      </c>
      <c r="U605" s="298">
        <v>3</v>
      </c>
      <c r="V605" s="298">
        <v>3</v>
      </c>
      <c r="W605" s="298">
        <v>3</v>
      </c>
      <c r="X605" s="298">
        <v>3</v>
      </c>
      <c r="Y605" s="298">
        <v>3</v>
      </c>
      <c r="Z605" s="298">
        <v>3</v>
      </c>
      <c r="AA605" s="298">
        <v>11</v>
      </c>
      <c r="AB605" s="298">
        <v>11</v>
      </c>
      <c r="AC605" s="298">
        <v>11</v>
      </c>
      <c r="AD605" s="298">
        <v>11</v>
      </c>
      <c r="AE605" s="298">
        <v>11</v>
      </c>
      <c r="AF605" s="298">
        <v>11</v>
      </c>
      <c r="AG605" s="298">
        <v>11</v>
      </c>
      <c r="AH605" s="298">
        <v>11</v>
      </c>
      <c r="AI605" s="298">
        <v>11</v>
      </c>
      <c r="AJ605" s="298">
        <v>11</v>
      </c>
      <c r="AK605" s="298">
        <v>11</v>
      </c>
      <c r="AL605" s="298">
        <v>11</v>
      </c>
      <c r="AM605" s="298">
        <v>11</v>
      </c>
      <c r="AN605" s="298">
        <v>11</v>
      </c>
      <c r="AO605" s="298">
        <v>11</v>
      </c>
      <c r="AP605" s="298">
        <v>11</v>
      </c>
      <c r="AQ605" s="298">
        <v>11</v>
      </c>
      <c r="AR605" s="298">
        <v>11</v>
      </c>
      <c r="AS605" s="298">
        <v>11</v>
      </c>
      <c r="AT605" s="298">
        <v>11</v>
      </c>
      <c r="AU605" s="298">
        <v>11</v>
      </c>
      <c r="AV605" s="298">
        <v>11</v>
      </c>
      <c r="AW605" s="298">
        <v>11</v>
      </c>
      <c r="AX605" s="298">
        <v>11</v>
      </c>
      <c r="AY605" s="298">
        <v>11</v>
      </c>
      <c r="AZ605" s="298">
        <v>11</v>
      </c>
      <c r="BA605" s="298">
        <v>11</v>
      </c>
      <c r="BB605" s="298">
        <v>11</v>
      </c>
      <c r="BC605" s="298">
        <v>11</v>
      </c>
      <c r="BD605" s="298">
        <v>11</v>
      </c>
      <c r="BE605" s="298">
        <v>11</v>
      </c>
      <c r="BF605" s="298">
        <v>11</v>
      </c>
      <c r="BG605" s="298">
        <v>11</v>
      </c>
      <c r="BH605" s="298">
        <v>11</v>
      </c>
      <c r="BI605" s="298">
        <v>11</v>
      </c>
      <c r="BJ605" s="298">
        <v>11</v>
      </c>
      <c r="BK605" s="298">
        <v>11</v>
      </c>
      <c r="BL605" s="298">
        <v>11</v>
      </c>
      <c r="BM605" s="298">
        <v>11</v>
      </c>
      <c r="BN605" s="298">
        <v>11</v>
      </c>
      <c r="BO605" s="298">
        <v>11</v>
      </c>
      <c r="BP605" s="298">
        <v>11</v>
      </c>
      <c r="BQ605" s="298">
        <v>11</v>
      </c>
      <c r="BR605" s="298">
        <v>11</v>
      </c>
      <c r="BS605" s="298">
        <v>11</v>
      </c>
      <c r="BT605" s="298">
        <v>11</v>
      </c>
      <c r="BU605" s="298"/>
      <c r="BV605" s="298"/>
      <c r="BW605" s="298"/>
      <c r="BX605" s="298"/>
      <c r="BY605" s="298"/>
      <c r="BZ605" s="298"/>
      <c r="CA605" s="298"/>
      <c r="CB605" s="298"/>
      <c r="CC605" s="298"/>
      <c r="CD605" s="298"/>
      <c r="CE605" s="298"/>
      <c r="CF605" s="298"/>
      <c r="CG605" s="298"/>
      <c r="CH605" s="298"/>
      <c r="CI605" s="298"/>
      <c r="CJ605" s="298"/>
      <c r="CK605" s="298"/>
      <c r="CL605" s="298"/>
      <c r="CM605" s="298"/>
      <c r="CN605" s="298"/>
      <c r="CO605" s="298"/>
      <c r="CP605" s="298"/>
      <c r="CQ605" s="298"/>
      <c r="CR605" s="298"/>
      <c r="CS605" s="295" t="s">
        <v>7501</v>
      </c>
      <c r="CT605" s="299"/>
      <c r="CW605" s="301"/>
      <c r="CX605" s="302"/>
    </row>
    <row r="606" spans="1:102">
      <c r="A606" s="289" t="s">
        <v>8334</v>
      </c>
      <c r="B606" s="146" t="s">
        <v>1896</v>
      </c>
      <c r="C606" s="147" t="str">
        <f>+_xlfn.XLOOKUP(B606,'R4'!B:B,'R4'!C:C)</f>
        <v>AMR - KANTAR</v>
      </c>
      <c r="D606" s="147"/>
      <c r="E606" s="150" t="s">
        <v>6151</v>
      </c>
      <c r="F606" s="150" t="s">
        <v>38</v>
      </c>
      <c r="G606" s="150" t="s">
        <v>35</v>
      </c>
      <c r="H606" s="150" t="s">
        <v>8271</v>
      </c>
      <c r="I606" s="156"/>
      <c r="J606" s="148"/>
      <c r="K606" s="149"/>
      <c r="L606" s="149"/>
      <c r="M606" s="149"/>
      <c r="N606" s="149"/>
      <c r="O606" s="149"/>
      <c r="P606" s="149"/>
      <c r="Q606" s="149"/>
      <c r="R606" s="149">
        <v>5</v>
      </c>
      <c r="S606" s="149">
        <v>5</v>
      </c>
      <c r="T606" s="149">
        <v>5</v>
      </c>
      <c r="U606" s="149">
        <v>5</v>
      </c>
      <c r="V606" s="149">
        <v>5</v>
      </c>
      <c r="W606" s="149">
        <v>5</v>
      </c>
      <c r="X606" s="149">
        <v>5</v>
      </c>
      <c r="Y606" s="149">
        <v>5</v>
      </c>
      <c r="Z606" s="149">
        <v>5</v>
      </c>
      <c r="AA606" s="149">
        <v>5</v>
      </c>
      <c r="AB606" s="149">
        <v>5</v>
      </c>
      <c r="AC606" s="149">
        <v>5</v>
      </c>
      <c r="AD606" s="149">
        <v>5</v>
      </c>
      <c r="AE606" s="149">
        <v>5</v>
      </c>
      <c r="AF606" s="149">
        <v>5</v>
      </c>
      <c r="AG606" s="149">
        <v>5</v>
      </c>
      <c r="AH606" s="149">
        <v>5</v>
      </c>
      <c r="AI606" s="149">
        <v>5</v>
      </c>
      <c r="AJ606" s="149">
        <v>5</v>
      </c>
      <c r="AK606" s="149">
        <v>5</v>
      </c>
      <c r="AL606" s="149">
        <v>5</v>
      </c>
      <c r="AM606" s="149">
        <v>5</v>
      </c>
      <c r="AN606" s="149">
        <v>5</v>
      </c>
      <c r="AO606" s="149">
        <v>5</v>
      </c>
      <c r="AP606" s="149">
        <v>5</v>
      </c>
      <c r="AQ606" s="149">
        <v>5</v>
      </c>
      <c r="AR606" s="149">
        <v>5</v>
      </c>
      <c r="AS606" s="149">
        <v>5</v>
      </c>
      <c r="AT606" s="149">
        <v>5</v>
      </c>
      <c r="AU606" s="149">
        <v>5</v>
      </c>
      <c r="AV606" s="149">
        <v>5</v>
      </c>
      <c r="AW606" s="149">
        <v>5</v>
      </c>
      <c r="AX606" s="149">
        <v>5</v>
      </c>
      <c r="AY606" s="149">
        <v>5</v>
      </c>
      <c r="AZ606" s="149">
        <v>5</v>
      </c>
      <c r="BA606" s="149">
        <v>5</v>
      </c>
      <c r="BB606" s="149">
        <v>5</v>
      </c>
      <c r="BC606" s="149">
        <v>5</v>
      </c>
      <c r="BD606" s="149">
        <v>5</v>
      </c>
      <c r="BE606" s="149">
        <v>5</v>
      </c>
      <c r="BF606" s="149">
        <v>5</v>
      </c>
      <c r="BG606" s="149">
        <v>5</v>
      </c>
      <c r="BH606" s="149">
        <v>5</v>
      </c>
      <c r="BI606" s="149">
        <v>5</v>
      </c>
      <c r="BJ606" s="149">
        <v>5</v>
      </c>
      <c r="BK606" s="149">
        <v>5</v>
      </c>
      <c r="BL606" s="149">
        <v>5</v>
      </c>
      <c r="BM606" s="149">
        <v>5</v>
      </c>
      <c r="BN606" s="149">
        <v>5</v>
      </c>
      <c r="BO606" s="149">
        <v>5</v>
      </c>
      <c r="BP606" s="149">
        <v>5</v>
      </c>
      <c r="BQ606" s="149">
        <v>5</v>
      </c>
      <c r="BR606" s="149">
        <v>5</v>
      </c>
      <c r="BS606" s="149">
        <v>5</v>
      </c>
      <c r="BT606" s="149">
        <v>5</v>
      </c>
      <c r="BU606" s="149"/>
      <c r="BV606" s="149"/>
      <c r="BW606" s="149"/>
      <c r="BX606" s="149"/>
      <c r="BY606" s="149"/>
      <c r="BZ606" s="149"/>
      <c r="CA606" s="149"/>
      <c r="CB606" s="149"/>
      <c r="CC606" s="149"/>
      <c r="CD606" s="149"/>
      <c r="CE606" s="149"/>
      <c r="CF606" s="149"/>
      <c r="CG606" s="149"/>
      <c r="CH606" s="149"/>
      <c r="CI606" s="149"/>
      <c r="CJ606" s="149"/>
      <c r="CK606" s="149"/>
      <c r="CL606" s="149"/>
      <c r="CM606" s="149"/>
      <c r="CN606" s="149"/>
      <c r="CO606" s="149"/>
      <c r="CP606" s="149"/>
      <c r="CQ606" s="149"/>
      <c r="CR606" s="149"/>
      <c r="CS606" s="150"/>
      <c r="CT606" s="151"/>
      <c r="CW606" s="68"/>
      <c r="CX606" s="152"/>
    </row>
    <row r="607" spans="1:102">
      <c r="A607" s="289" t="s">
        <v>8334</v>
      </c>
      <c r="B607" s="146" t="s">
        <v>1898</v>
      </c>
      <c r="C607" s="147" t="str">
        <f>+_xlfn.XLOOKUP(B607,'R4'!B:B,'R4'!C:C)</f>
        <v>AMR - AKARYAKIT İSTASYONU</v>
      </c>
      <c r="D607" s="147"/>
      <c r="E607" s="150" t="s">
        <v>6153</v>
      </c>
      <c r="F607" s="150" t="s">
        <v>38</v>
      </c>
      <c r="G607" s="150" t="s">
        <v>35</v>
      </c>
      <c r="H607" s="150" t="s">
        <v>8271</v>
      </c>
      <c r="I607" s="156"/>
      <c r="J607" s="148"/>
      <c r="K607" s="149"/>
      <c r="L607" s="149"/>
      <c r="M607" s="149"/>
      <c r="N607" s="149"/>
      <c r="O607" s="149"/>
      <c r="P607" s="149"/>
      <c r="Q607" s="149"/>
      <c r="R607" s="149">
        <v>3</v>
      </c>
      <c r="S607" s="149">
        <v>3</v>
      </c>
      <c r="T607" s="149">
        <v>3</v>
      </c>
      <c r="U607" s="149">
        <v>3</v>
      </c>
      <c r="V607" s="149">
        <v>3</v>
      </c>
      <c r="W607" s="149">
        <v>3</v>
      </c>
      <c r="X607" s="149">
        <v>3</v>
      </c>
      <c r="Y607" s="149">
        <v>3</v>
      </c>
      <c r="Z607" s="149">
        <v>3</v>
      </c>
      <c r="AA607" s="149">
        <v>3</v>
      </c>
      <c r="AB607" s="149">
        <v>3</v>
      </c>
      <c r="AC607" s="149">
        <v>3</v>
      </c>
      <c r="AD607" s="149">
        <v>3</v>
      </c>
      <c r="AE607" s="149">
        <v>3</v>
      </c>
      <c r="AF607" s="149">
        <v>3</v>
      </c>
      <c r="AG607" s="149">
        <v>3</v>
      </c>
      <c r="AH607" s="149">
        <v>3</v>
      </c>
      <c r="AI607" s="149">
        <v>3</v>
      </c>
      <c r="AJ607" s="149">
        <v>3</v>
      </c>
      <c r="AK607" s="149">
        <v>3</v>
      </c>
      <c r="AL607" s="149">
        <v>3</v>
      </c>
      <c r="AM607" s="149">
        <v>3</v>
      </c>
      <c r="AN607" s="149">
        <v>3</v>
      </c>
      <c r="AO607" s="149">
        <v>3</v>
      </c>
      <c r="AP607" s="149">
        <v>3</v>
      </c>
      <c r="AQ607" s="149">
        <v>3</v>
      </c>
      <c r="AR607" s="149">
        <v>3</v>
      </c>
      <c r="AS607" s="149">
        <v>3</v>
      </c>
      <c r="AT607" s="149">
        <v>3</v>
      </c>
      <c r="AU607" s="149">
        <v>3</v>
      </c>
      <c r="AV607" s="149">
        <v>3</v>
      </c>
      <c r="AW607" s="149">
        <v>3</v>
      </c>
      <c r="AX607" s="149">
        <v>3</v>
      </c>
      <c r="AY607" s="149">
        <v>3</v>
      </c>
      <c r="AZ607" s="149">
        <v>3</v>
      </c>
      <c r="BA607" s="149">
        <v>3</v>
      </c>
      <c r="BB607" s="149">
        <v>3</v>
      </c>
      <c r="BC607" s="149">
        <v>3</v>
      </c>
      <c r="BD607" s="149">
        <v>3</v>
      </c>
      <c r="BE607" s="149">
        <v>3</v>
      </c>
      <c r="BF607" s="149">
        <v>3</v>
      </c>
      <c r="BG607" s="149">
        <v>3</v>
      </c>
      <c r="BH607" s="149">
        <v>3</v>
      </c>
      <c r="BI607" s="149">
        <v>3</v>
      </c>
      <c r="BJ607" s="149">
        <v>3</v>
      </c>
      <c r="BK607" s="149">
        <v>3</v>
      </c>
      <c r="BL607" s="149">
        <v>3</v>
      </c>
      <c r="BM607" s="149">
        <v>3</v>
      </c>
      <c r="BN607" s="149">
        <v>3</v>
      </c>
      <c r="BO607" s="149">
        <v>3</v>
      </c>
      <c r="BP607" s="149">
        <v>3</v>
      </c>
      <c r="BQ607" s="149">
        <v>3</v>
      </c>
      <c r="BR607" s="149">
        <v>3</v>
      </c>
      <c r="BS607" s="149">
        <v>3</v>
      </c>
      <c r="BT607" s="149">
        <v>3</v>
      </c>
      <c r="BU607" s="149"/>
      <c r="BV607" s="149"/>
      <c r="BW607" s="149"/>
      <c r="BX607" s="149"/>
      <c r="BY607" s="149"/>
      <c r="BZ607" s="149"/>
      <c r="CA607" s="149"/>
      <c r="CB607" s="149"/>
      <c r="CC607" s="149"/>
      <c r="CD607" s="149"/>
      <c r="CE607" s="149"/>
      <c r="CF607" s="149"/>
      <c r="CG607" s="149"/>
      <c r="CH607" s="149"/>
      <c r="CI607" s="149"/>
      <c r="CJ607" s="149"/>
      <c r="CK607" s="149"/>
      <c r="CL607" s="149"/>
      <c r="CM607" s="149"/>
      <c r="CN607" s="149"/>
      <c r="CO607" s="149"/>
      <c r="CP607" s="149"/>
      <c r="CQ607" s="149"/>
      <c r="CR607" s="149"/>
      <c r="CS607" s="150"/>
      <c r="CT607" s="151"/>
      <c r="CW607" s="68"/>
      <c r="CX607" s="152"/>
    </row>
    <row r="608" spans="1:102">
      <c r="A608" s="289" t="s">
        <v>8334</v>
      </c>
      <c r="B608" s="146" t="s">
        <v>2007</v>
      </c>
      <c r="C608" s="147" t="str">
        <f>+_xlfn.XLOOKUP(B608,'R4'!B:B,'R4'!C:C)</f>
        <v>AMR - TIR - ÇEKİCİ - 4×2 - MAN</v>
      </c>
      <c r="D608" s="147"/>
      <c r="E608" s="150" t="s">
        <v>6154</v>
      </c>
      <c r="F608" s="150" t="s">
        <v>38</v>
      </c>
      <c r="G608" s="150" t="s">
        <v>35</v>
      </c>
      <c r="H608" s="150" t="s">
        <v>8271</v>
      </c>
      <c r="I608" s="156"/>
      <c r="J608" s="148"/>
      <c r="K608" s="149"/>
      <c r="L608" s="149"/>
      <c r="M608" s="149"/>
      <c r="N608" s="149"/>
      <c r="O608" s="149"/>
      <c r="P608" s="149"/>
      <c r="Q608" s="149"/>
      <c r="R608" s="149">
        <v>6</v>
      </c>
      <c r="S608" s="149">
        <v>6</v>
      </c>
      <c r="T608" s="149">
        <v>6</v>
      </c>
      <c r="U608" s="149">
        <v>6</v>
      </c>
      <c r="V608" s="149">
        <v>6</v>
      </c>
      <c r="W608" s="149">
        <v>6</v>
      </c>
      <c r="X608" s="149">
        <v>6</v>
      </c>
      <c r="Y608" s="149">
        <v>6</v>
      </c>
      <c r="Z608" s="149">
        <v>6</v>
      </c>
      <c r="AA608" s="149">
        <v>6</v>
      </c>
      <c r="AB608" s="149">
        <v>6</v>
      </c>
      <c r="AC608" s="149">
        <v>6</v>
      </c>
      <c r="AD608" s="149">
        <v>6</v>
      </c>
      <c r="AE608" s="149">
        <v>6</v>
      </c>
      <c r="AF608" s="149">
        <v>6</v>
      </c>
      <c r="AG608" s="149">
        <v>6</v>
      </c>
      <c r="AH608" s="149">
        <v>6</v>
      </c>
      <c r="AI608" s="149">
        <v>6</v>
      </c>
      <c r="AJ608" s="149">
        <v>6</v>
      </c>
      <c r="AK608" s="149">
        <v>6</v>
      </c>
      <c r="AL608" s="149">
        <v>6</v>
      </c>
      <c r="AM608" s="149">
        <v>6</v>
      </c>
      <c r="AN608" s="149">
        <v>6</v>
      </c>
      <c r="AO608" s="149">
        <v>6</v>
      </c>
      <c r="AP608" s="149">
        <v>6</v>
      </c>
      <c r="AQ608" s="149">
        <v>6</v>
      </c>
      <c r="AR608" s="149">
        <v>6</v>
      </c>
      <c r="AS608" s="149">
        <v>6</v>
      </c>
      <c r="AT608" s="149">
        <v>6</v>
      </c>
      <c r="AU608" s="149">
        <v>6</v>
      </c>
      <c r="AV608" s="149">
        <v>6</v>
      </c>
      <c r="AW608" s="149">
        <v>6</v>
      </c>
      <c r="AX608" s="149">
        <v>6</v>
      </c>
      <c r="AY608" s="149">
        <v>6</v>
      </c>
      <c r="AZ608" s="149">
        <v>6</v>
      </c>
      <c r="BA608" s="149">
        <v>6</v>
      </c>
      <c r="BB608" s="149">
        <v>6</v>
      </c>
      <c r="BC608" s="149">
        <v>6</v>
      </c>
      <c r="BD608" s="149">
        <v>6</v>
      </c>
      <c r="BE608" s="149">
        <v>6</v>
      </c>
      <c r="BF608" s="149">
        <v>6</v>
      </c>
      <c r="BG608" s="149">
        <v>6</v>
      </c>
      <c r="BH608" s="149">
        <v>6</v>
      </c>
      <c r="BI608" s="149">
        <v>6</v>
      </c>
      <c r="BJ608" s="149">
        <v>6</v>
      </c>
      <c r="BK608" s="149">
        <v>6</v>
      </c>
      <c r="BL608" s="149">
        <v>6</v>
      </c>
      <c r="BM608" s="149">
        <v>6</v>
      </c>
      <c r="BN608" s="149">
        <v>6</v>
      </c>
      <c r="BO608" s="149">
        <v>6</v>
      </c>
      <c r="BP608" s="149">
        <v>6</v>
      </c>
      <c r="BQ608" s="149">
        <v>6</v>
      </c>
      <c r="BR608" s="149">
        <v>6</v>
      </c>
      <c r="BS608" s="149">
        <v>6</v>
      </c>
      <c r="BT608" s="149">
        <v>6</v>
      </c>
      <c r="BU608" s="149"/>
      <c r="BV608" s="149"/>
      <c r="BW608" s="149"/>
      <c r="BX608" s="149"/>
      <c r="BY608" s="149"/>
      <c r="BZ608" s="149"/>
      <c r="CA608" s="149"/>
      <c r="CB608" s="149"/>
      <c r="CC608" s="149"/>
      <c r="CD608" s="149"/>
      <c r="CE608" s="149"/>
      <c r="CF608" s="149"/>
      <c r="CG608" s="149"/>
      <c r="CH608" s="149"/>
      <c r="CI608" s="149"/>
      <c r="CJ608" s="149"/>
      <c r="CK608" s="149"/>
      <c r="CL608" s="149"/>
      <c r="CM608" s="149"/>
      <c r="CN608" s="149"/>
      <c r="CO608" s="149"/>
      <c r="CP608" s="149"/>
      <c r="CQ608" s="149"/>
      <c r="CR608" s="149"/>
      <c r="CS608" s="150"/>
      <c r="CT608" s="151"/>
      <c r="CW608" s="68"/>
      <c r="CX608" s="152"/>
    </row>
    <row r="609" spans="1:102">
      <c r="A609" s="289" t="s">
        <v>8334</v>
      </c>
      <c r="B609" s="146" t="s">
        <v>2027</v>
      </c>
      <c r="C609" s="147" t="str">
        <f>+_xlfn.XLOOKUP(B609,'R4'!B:B,'R4'!C:C)</f>
        <v>AMR - TIR - ÇEKİCİ - 6×4 - MAN</v>
      </c>
      <c r="D609" s="147"/>
      <c r="E609" s="150" t="s">
        <v>6157</v>
      </c>
      <c r="F609" s="150" t="s">
        <v>38</v>
      </c>
      <c r="G609" s="150" t="s">
        <v>35</v>
      </c>
      <c r="H609" s="150" t="s">
        <v>8271</v>
      </c>
      <c r="I609" s="156"/>
      <c r="J609" s="148"/>
      <c r="K609" s="149"/>
      <c r="L609" s="149"/>
      <c r="M609" s="149"/>
      <c r="N609" s="149"/>
      <c r="O609" s="149"/>
      <c r="P609" s="149"/>
      <c r="Q609" s="149"/>
      <c r="R609" s="149">
        <v>2</v>
      </c>
      <c r="S609" s="149">
        <v>2</v>
      </c>
      <c r="T609" s="149">
        <v>2</v>
      </c>
      <c r="U609" s="149">
        <v>2</v>
      </c>
      <c r="V609" s="149">
        <v>2</v>
      </c>
      <c r="W609" s="149">
        <v>2</v>
      </c>
      <c r="X609" s="149">
        <v>2</v>
      </c>
      <c r="Y609" s="149">
        <v>2</v>
      </c>
      <c r="Z609" s="149">
        <v>2</v>
      </c>
      <c r="AA609" s="149">
        <v>2</v>
      </c>
      <c r="AB609" s="149">
        <v>2</v>
      </c>
      <c r="AC609" s="149">
        <v>2</v>
      </c>
      <c r="AD609" s="149">
        <v>2</v>
      </c>
      <c r="AE609" s="149">
        <v>2</v>
      </c>
      <c r="AF609" s="149">
        <v>2</v>
      </c>
      <c r="AG609" s="149">
        <v>2</v>
      </c>
      <c r="AH609" s="149">
        <v>2</v>
      </c>
      <c r="AI609" s="149">
        <v>2</v>
      </c>
      <c r="AJ609" s="149">
        <v>2</v>
      </c>
      <c r="AK609" s="149">
        <v>2</v>
      </c>
      <c r="AL609" s="149">
        <v>2</v>
      </c>
      <c r="AM609" s="149">
        <v>2</v>
      </c>
      <c r="AN609" s="149">
        <v>2</v>
      </c>
      <c r="AO609" s="149">
        <v>2</v>
      </c>
      <c r="AP609" s="149">
        <v>2</v>
      </c>
      <c r="AQ609" s="149">
        <v>2</v>
      </c>
      <c r="AR609" s="149">
        <v>2</v>
      </c>
      <c r="AS609" s="149">
        <v>2</v>
      </c>
      <c r="AT609" s="149">
        <v>2</v>
      </c>
      <c r="AU609" s="149">
        <v>2</v>
      </c>
      <c r="AV609" s="149">
        <v>2</v>
      </c>
      <c r="AW609" s="149">
        <v>2</v>
      </c>
      <c r="AX609" s="149">
        <v>2</v>
      </c>
      <c r="AY609" s="149">
        <v>2</v>
      </c>
      <c r="AZ609" s="149">
        <v>2</v>
      </c>
      <c r="BA609" s="149">
        <v>2</v>
      </c>
      <c r="BB609" s="149">
        <v>2</v>
      </c>
      <c r="BC609" s="149">
        <v>2</v>
      </c>
      <c r="BD609" s="149">
        <v>2</v>
      </c>
      <c r="BE609" s="149">
        <v>2</v>
      </c>
      <c r="BF609" s="149">
        <v>2</v>
      </c>
      <c r="BG609" s="149">
        <v>2</v>
      </c>
      <c r="BH609" s="149">
        <v>2</v>
      </c>
      <c r="BI609" s="149">
        <v>2</v>
      </c>
      <c r="BJ609" s="149">
        <v>2</v>
      </c>
      <c r="BK609" s="149">
        <v>2</v>
      </c>
      <c r="BL609" s="149">
        <v>2</v>
      </c>
      <c r="BM609" s="149">
        <v>2</v>
      </c>
      <c r="BN609" s="149">
        <v>2</v>
      </c>
      <c r="BO609" s="149">
        <v>2</v>
      </c>
      <c r="BP609" s="149">
        <v>2</v>
      </c>
      <c r="BQ609" s="149">
        <v>2</v>
      </c>
      <c r="BR609" s="149">
        <v>2</v>
      </c>
      <c r="BS609" s="149">
        <v>2</v>
      </c>
      <c r="BT609" s="149">
        <v>2</v>
      </c>
      <c r="BU609" s="149"/>
      <c r="BV609" s="149"/>
      <c r="BW609" s="149"/>
      <c r="BX609" s="149"/>
      <c r="BY609" s="149"/>
      <c r="BZ609" s="149"/>
      <c r="CA609" s="149"/>
      <c r="CB609" s="149"/>
      <c r="CC609" s="149"/>
      <c r="CD609" s="149"/>
      <c r="CE609" s="149"/>
      <c r="CF609" s="149"/>
      <c r="CG609" s="149"/>
      <c r="CH609" s="149"/>
      <c r="CI609" s="149"/>
      <c r="CJ609" s="149"/>
      <c r="CK609" s="149"/>
      <c r="CL609" s="149"/>
      <c r="CM609" s="149"/>
      <c r="CN609" s="149"/>
      <c r="CO609" s="149"/>
      <c r="CP609" s="149"/>
      <c r="CQ609" s="149"/>
      <c r="CR609" s="149"/>
      <c r="CS609" s="150"/>
      <c r="CT609" s="151"/>
      <c r="CW609" s="68"/>
      <c r="CX609" s="152"/>
    </row>
    <row r="610" spans="1:102">
      <c r="A610" s="289" t="s">
        <v>8334</v>
      </c>
      <c r="B610" s="146" t="s">
        <v>2015</v>
      </c>
      <c r="C610" s="147" t="str">
        <f>+_xlfn.XLOOKUP(B610,'R4'!B:B,'R4'!C:C)</f>
        <v>AMR - LOWBED - ÖZDEMİRSAN</v>
      </c>
      <c r="D610" s="147"/>
      <c r="E610" s="150" t="s">
        <v>6159</v>
      </c>
      <c r="F610" s="150" t="s">
        <v>38</v>
      </c>
      <c r="G610" s="150" t="s">
        <v>35</v>
      </c>
      <c r="H610" s="150" t="s">
        <v>8271</v>
      </c>
      <c r="I610" s="156"/>
      <c r="J610" s="148"/>
      <c r="K610" s="149"/>
      <c r="L610" s="149"/>
      <c r="M610" s="149"/>
      <c r="N610" s="149"/>
      <c r="O610" s="149"/>
      <c r="P610" s="149"/>
      <c r="Q610" s="149"/>
      <c r="R610" s="149">
        <v>2</v>
      </c>
      <c r="S610" s="149">
        <v>2</v>
      </c>
      <c r="T610" s="149">
        <v>2</v>
      </c>
      <c r="U610" s="149">
        <v>2</v>
      </c>
      <c r="V610" s="149">
        <v>2</v>
      </c>
      <c r="W610" s="149">
        <v>2</v>
      </c>
      <c r="X610" s="149">
        <v>2</v>
      </c>
      <c r="Y610" s="149">
        <v>2</v>
      </c>
      <c r="Z610" s="149">
        <v>2</v>
      </c>
      <c r="AA610" s="149">
        <v>2</v>
      </c>
      <c r="AB610" s="149">
        <v>2</v>
      </c>
      <c r="AC610" s="149">
        <v>2</v>
      </c>
      <c r="AD610" s="149">
        <v>2</v>
      </c>
      <c r="AE610" s="149">
        <v>2</v>
      </c>
      <c r="AF610" s="149">
        <v>2</v>
      </c>
      <c r="AG610" s="149">
        <v>2</v>
      </c>
      <c r="AH610" s="149">
        <v>2</v>
      </c>
      <c r="AI610" s="149">
        <v>2</v>
      </c>
      <c r="AJ610" s="149">
        <v>2</v>
      </c>
      <c r="AK610" s="149">
        <v>2</v>
      </c>
      <c r="AL610" s="149">
        <v>2</v>
      </c>
      <c r="AM610" s="149">
        <v>2</v>
      </c>
      <c r="AN610" s="149">
        <v>2</v>
      </c>
      <c r="AO610" s="149">
        <v>2</v>
      </c>
      <c r="AP610" s="149">
        <v>2</v>
      </c>
      <c r="AQ610" s="149">
        <v>2</v>
      </c>
      <c r="AR610" s="149">
        <v>2</v>
      </c>
      <c r="AS610" s="149">
        <v>2</v>
      </c>
      <c r="AT610" s="149">
        <v>2</v>
      </c>
      <c r="AU610" s="149">
        <v>2</v>
      </c>
      <c r="AV610" s="149">
        <v>2</v>
      </c>
      <c r="AW610" s="149">
        <v>2</v>
      </c>
      <c r="AX610" s="149">
        <v>2</v>
      </c>
      <c r="AY610" s="149">
        <v>2</v>
      </c>
      <c r="AZ610" s="149">
        <v>2</v>
      </c>
      <c r="BA610" s="149">
        <v>2</v>
      </c>
      <c r="BB610" s="149">
        <v>2</v>
      </c>
      <c r="BC610" s="149">
        <v>2</v>
      </c>
      <c r="BD610" s="149">
        <v>2</v>
      </c>
      <c r="BE610" s="149">
        <v>2</v>
      </c>
      <c r="BF610" s="149">
        <v>2</v>
      </c>
      <c r="BG610" s="149">
        <v>2</v>
      </c>
      <c r="BH610" s="149">
        <v>2</v>
      </c>
      <c r="BI610" s="149">
        <v>2</v>
      </c>
      <c r="BJ610" s="149">
        <v>2</v>
      </c>
      <c r="BK610" s="149">
        <v>2</v>
      </c>
      <c r="BL610" s="149">
        <v>2</v>
      </c>
      <c r="BM610" s="149">
        <v>2</v>
      </c>
      <c r="BN610" s="149">
        <v>2</v>
      </c>
      <c r="BO610" s="149">
        <v>2</v>
      </c>
      <c r="BP610" s="149">
        <v>2</v>
      </c>
      <c r="BQ610" s="149">
        <v>2</v>
      </c>
      <c r="BR610" s="149">
        <v>2</v>
      </c>
      <c r="BS610" s="149">
        <v>2</v>
      </c>
      <c r="BT610" s="149">
        <v>2</v>
      </c>
      <c r="BU610" s="149"/>
      <c r="BV610" s="149"/>
      <c r="BW610" s="149"/>
      <c r="BX610" s="149"/>
      <c r="BY610" s="149"/>
      <c r="BZ610" s="149"/>
      <c r="CA610" s="149"/>
      <c r="CB610" s="149"/>
      <c r="CC610" s="149"/>
      <c r="CD610" s="149"/>
      <c r="CE610" s="149"/>
      <c r="CF610" s="149"/>
      <c r="CG610" s="149"/>
      <c r="CH610" s="149"/>
      <c r="CI610" s="149"/>
      <c r="CJ610" s="149"/>
      <c r="CK610" s="149"/>
      <c r="CL610" s="149"/>
      <c r="CM610" s="149"/>
      <c r="CN610" s="149"/>
      <c r="CO610" s="149"/>
      <c r="CP610" s="149"/>
      <c r="CQ610" s="149"/>
      <c r="CR610" s="149"/>
      <c r="CS610" s="150"/>
      <c r="CT610" s="151"/>
      <c r="CW610" s="68"/>
      <c r="CX610" s="152"/>
    </row>
    <row r="611" spans="1:102">
      <c r="A611" s="289" t="s">
        <v>8334</v>
      </c>
      <c r="B611" s="146" t="s">
        <v>2018</v>
      </c>
      <c r="C611" s="147" t="str">
        <f>+_xlfn.XLOOKUP(B611,'R4'!B:B,'R4'!C:C)</f>
        <v>AMR - KASALI DORSE - KOLUMAN</v>
      </c>
      <c r="D611" s="147"/>
      <c r="E611" s="150" t="s">
        <v>6161</v>
      </c>
      <c r="F611" s="150" t="s">
        <v>38</v>
      </c>
      <c r="G611" s="150" t="s">
        <v>35</v>
      </c>
      <c r="H611" s="150" t="s">
        <v>8271</v>
      </c>
      <c r="I611" s="156"/>
      <c r="J611" s="148"/>
      <c r="K611" s="149"/>
      <c r="L611" s="149"/>
      <c r="M611" s="149"/>
      <c r="N611" s="149"/>
      <c r="O611" s="149"/>
      <c r="P611" s="149"/>
      <c r="Q611" s="149"/>
      <c r="R611" s="149">
        <v>4</v>
      </c>
      <c r="S611" s="149">
        <v>4</v>
      </c>
      <c r="T611" s="149">
        <v>4</v>
      </c>
      <c r="U611" s="149">
        <v>4</v>
      </c>
      <c r="V611" s="149">
        <v>4</v>
      </c>
      <c r="W611" s="149">
        <v>4</v>
      </c>
      <c r="X611" s="149">
        <v>4</v>
      </c>
      <c r="Y611" s="149">
        <v>4</v>
      </c>
      <c r="Z611" s="149">
        <v>4</v>
      </c>
      <c r="AA611" s="149">
        <v>4</v>
      </c>
      <c r="AB611" s="149">
        <v>4</v>
      </c>
      <c r="AC611" s="149">
        <v>4</v>
      </c>
      <c r="AD611" s="149">
        <v>4</v>
      </c>
      <c r="AE611" s="149">
        <v>4</v>
      </c>
      <c r="AF611" s="149">
        <v>4</v>
      </c>
      <c r="AG611" s="149">
        <v>4</v>
      </c>
      <c r="AH611" s="149">
        <v>4</v>
      </c>
      <c r="AI611" s="149">
        <v>4</v>
      </c>
      <c r="AJ611" s="149">
        <v>4</v>
      </c>
      <c r="AK611" s="149">
        <v>4</v>
      </c>
      <c r="AL611" s="149">
        <v>4</v>
      </c>
      <c r="AM611" s="149">
        <v>4</v>
      </c>
      <c r="AN611" s="149">
        <v>4</v>
      </c>
      <c r="AO611" s="149">
        <v>4</v>
      </c>
      <c r="AP611" s="149">
        <v>4</v>
      </c>
      <c r="AQ611" s="149">
        <v>4</v>
      </c>
      <c r="AR611" s="149">
        <v>4</v>
      </c>
      <c r="AS611" s="149">
        <v>4</v>
      </c>
      <c r="AT611" s="149">
        <v>4</v>
      </c>
      <c r="AU611" s="149">
        <v>4</v>
      </c>
      <c r="AV611" s="149">
        <v>4</v>
      </c>
      <c r="AW611" s="149">
        <v>4</v>
      </c>
      <c r="AX611" s="149">
        <v>4</v>
      </c>
      <c r="AY611" s="149">
        <v>4</v>
      </c>
      <c r="AZ611" s="149">
        <v>4</v>
      </c>
      <c r="BA611" s="149">
        <v>4</v>
      </c>
      <c r="BB611" s="149">
        <v>4</v>
      </c>
      <c r="BC611" s="149">
        <v>4</v>
      </c>
      <c r="BD611" s="149">
        <v>4</v>
      </c>
      <c r="BE611" s="149">
        <v>4</v>
      </c>
      <c r="BF611" s="149">
        <v>4</v>
      </c>
      <c r="BG611" s="149">
        <v>4</v>
      </c>
      <c r="BH611" s="149">
        <v>4</v>
      </c>
      <c r="BI611" s="149">
        <v>4</v>
      </c>
      <c r="BJ611" s="149">
        <v>4</v>
      </c>
      <c r="BK611" s="149">
        <v>4</v>
      </c>
      <c r="BL611" s="149">
        <v>4</v>
      </c>
      <c r="BM611" s="149">
        <v>4</v>
      </c>
      <c r="BN611" s="149">
        <v>4</v>
      </c>
      <c r="BO611" s="149">
        <v>4</v>
      </c>
      <c r="BP611" s="149">
        <v>4</v>
      </c>
      <c r="BQ611" s="149">
        <v>4</v>
      </c>
      <c r="BR611" s="149">
        <v>4</v>
      </c>
      <c r="BS611" s="149">
        <v>4</v>
      </c>
      <c r="BT611" s="149">
        <v>4</v>
      </c>
      <c r="BU611" s="149"/>
      <c r="BV611" s="149"/>
      <c r="BW611" s="149"/>
      <c r="BX611" s="149"/>
      <c r="BY611" s="149"/>
      <c r="BZ611" s="149"/>
      <c r="CA611" s="149"/>
      <c r="CB611" s="149"/>
      <c r="CC611" s="149"/>
      <c r="CD611" s="149"/>
      <c r="CE611" s="149"/>
      <c r="CF611" s="149"/>
      <c r="CG611" s="149"/>
      <c r="CH611" s="149"/>
      <c r="CI611" s="149"/>
      <c r="CJ611" s="149"/>
      <c r="CK611" s="149"/>
      <c r="CL611" s="149"/>
      <c r="CM611" s="149"/>
      <c r="CN611" s="149"/>
      <c r="CO611" s="149"/>
      <c r="CP611" s="149"/>
      <c r="CQ611" s="149"/>
      <c r="CR611" s="149"/>
      <c r="CS611" s="150"/>
      <c r="CT611" s="151"/>
      <c r="CW611" s="68"/>
      <c r="CX611" s="152"/>
    </row>
    <row r="612" spans="1:102">
      <c r="A612" s="289" t="s">
        <v>8334</v>
      </c>
      <c r="B612" s="146" t="s">
        <v>2028</v>
      </c>
      <c r="C612" s="147" t="str">
        <f>+_xlfn.XLOOKUP(B612,'R4'!B:B,'R4'!C:C)</f>
        <v>AMR - KASALI DORSE - KOLUMAN</v>
      </c>
      <c r="D612" s="147"/>
      <c r="E612" s="150" t="s">
        <v>6163</v>
      </c>
      <c r="F612" s="150" t="s">
        <v>38</v>
      </c>
      <c r="G612" s="150" t="s">
        <v>35</v>
      </c>
      <c r="H612" s="150" t="s">
        <v>8271</v>
      </c>
      <c r="I612" s="156"/>
      <c r="J612" s="148"/>
      <c r="K612" s="149"/>
      <c r="L612" s="149"/>
      <c r="M612" s="149"/>
      <c r="N612" s="149"/>
      <c r="O612" s="149"/>
      <c r="P612" s="149"/>
      <c r="Q612" s="149"/>
      <c r="R612" s="149">
        <v>4</v>
      </c>
      <c r="S612" s="149">
        <v>4</v>
      </c>
      <c r="T612" s="149">
        <v>4</v>
      </c>
      <c r="U612" s="149">
        <v>4</v>
      </c>
      <c r="V612" s="149">
        <v>4</v>
      </c>
      <c r="W612" s="149">
        <v>4</v>
      </c>
      <c r="X612" s="149">
        <v>4</v>
      </c>
      <c r="Y612" s="149">
        <v>4</v>
      </c>
      <c r="Z612" s="149">
        <v>4</v>
      </c>
      <c r="AA612" s="149">
        <v>4</v>
      </c>
      <c r="AB612" s="149">
        <v>4</v>
      </c>
      <c r="AC612" s="149">
        <v>4</v>
      </c>
      <c r="AD612" s="149">
        <v>4</v>
      </c>
      <c r="AE612" s="149">
        <v>4</v>
      </c>
      <c r="AF612" s="149">
        <v>4</v>
      </c>
      <c r="AG612" s="149">
        <v>4</v>
      </c>
      <c r="AH612" s="149">
        <v>4</v>
      </c>
      <c r="AI612" s="149">
        <v>4</v>
      </c>
      <c r="AJ612" s="149">
        <v>4</v>
      </c>
      <c r="AK612" s="149">
        <v>4</v>
      </c>
      <c r="AL612" s="149">
        <v>4</v>
      </c>
      <c r="AM612" s="149">
        <v>4</v>
      </c>
      <c r="AN612" s="149">
        <v>4</v>
      </c>
      <c r="AO612" s="149">
        <v>4</v>
      </c>
      <c r="AP612" s="149">
        <v>4</v>
      </c>
      <c r="AQ612" s="149">
        <v>4</v>
      </c>
      <c r="AR612" s="149">
        <v>4</v>
      </c>
      <c r="AS612" s="149">
        <v>4</v>
      </c>
      <c r="AT612" s="149">
        <v>4</v>
      </c>
      <c r="AU612" s="149">
        <v>4</v>
      </c>
      <c r="AV612" s="149">
        <v>4</v>
      </c>
      <c r="AW612" s="149">
        <v>4</v>
      </c>
      <c r="AX612" s="149">
        <v>4</v>
      </c>
      <c r="AY612" s="149">
        <v>4</v>
      </c>
      <c r="AZ612" s="149">
        <v>4</v>
      </c>
      <c r="BA612" s="149">
        <v>4</v>
      </c>
      <c r="BB612" s="149">
        <v>4</v>
      </c>
      <c r="BC612" s="149">
        <v>4</v>
      </c>
      <c r="BD612" s="149">
        <v>4</v>
      </c>
      <c r="BE612" s="149">
        <v>4</v>
      </c>
      <c r="BF612" s="149">
        <v>4</v>
      </c>
      <c r="BG612" s="149">
        <v>4</v>
      </c>
      <c r="BH612" s="149">
        <v>4</v>
      </c>
      <c r="BI612" s="149">
        <v>4</v>
      </c>
      <c r="BJ612" s="149">
        <v>4</v>
      </c>
      <c r="BK612" s="149">
        <v>4</v>
      </c>
      <c r="BL612" s="149">
        <v>4</v>
      </c>
      <c r="BM612" s="149">
        <v>4</v>
      </c>
      <c r="BN612" s="149">
        <v>4</v>
      </c>
      <c r="BO612" s="149">
        <v>4</v>
      </c>
      <c r="BP612" s="149">
        <v>4</v>
      </c>
      <c r="BQ612" s="149">
        <v>4</v>
      </c>
      <c r="BR612" s="149">
        <v>4</v>
      </c>
      <c r="BS612" s="149">
        <v>4</v>
      </c>
      <c r="BT612" s="149">
        <v>4</v>
      </c>
      <c r="BU612" s="149"/>
      <c r="BV612" s="149"/>
      <c r="BW612" s="149"/>
      <c r="BX612" s="149"/>
      <c r="BY612" s="149"/>
      <c r="BZ612" s="149"/>
      <c r="CA612" s="149"/>
      <c r="CB612" s="149"/>
      <c r="CC612" s="149"/>
      <c r="CD612" s="149"/>
      <c r="CE612" s="149"/>
      <c r="CF612" s="149"/>
      <c r="CG612" s="149"/>
      <c r="CH612" s="149"/>
      <c r="CI612" s="149"/>
      <c r="CJ612" s="149"/>
      <c r="CK612" s="149"/>
      <c r="CL612" s="149"/>
      <c r="CM612" s="149"/>
      <c r="CN612" s="149"/>
      <c r="CO612" s="149"/>
      <c r="CP612" s="149"/>
      <c r="CQ612" s="149"/>
      <c r="CR612" s="149"/>
      <c r="CS612" s="150"/>
      <c r="CT612" s="151"/>
      <c r="CW612" s="68"/>
      <c r="CX612" s="152"/>
    </row>
    <row r="613" spans="1:102">
      <c r="A613" s="289" t="s">
        <v>8334</v>
      </c>
      <c r="B613" s="146" t="s">
        <v>1902</v>
      </c>
      <c r="C613" s="147" t="str">
        <f>+_xlfn.XLOOKUP(B613,'R4'!B:B,'R4'!C:C)</f>
        <v>AMR - EKSKAVATÖR - LASTİKLİ - 20 TON</v>
      </c>
      <c r="D613" s="147"/>
      <c r="E613" s="150" t="s">
        <v>6165</v>
      </c>
      <c r="F613" s="150" t="s">
        <v>38</v>
      </c>
      <c r="G613" s="150" t="s">
        <v>35</v>
      </c>
      <c r="H613" s="150" t="s">
        <v>8271</v>
      </c>
      <c r="I613" s="156"/>
      <c r="J613" s="148"/>
      <c r="K613" s="149"/>
      <c r="L613" s="149"/>
      <c r="M613" s="149"/>
      <c r="N613" s="149"/>
      <c r="O613" s="149"/>
      <c r="P613" s="149"/>
      <c r="Q613" s="149"/>
      <c r="R613" s="149">
        <v>5</v>
      </c>
      <c r="S613" s="149">
        <v>5</v>
      </c>
      <c r="T613" s="149">
        <v>5</v>
      </c>
      <c r="U613" s="149">
        <v>5</v>
      </c>
      <c r="V613" s="149">
        <v>5</v>
      </c>
      <c r="W613" s="149">
        <v>5</v>
      </c>
      <c r="X613" s="149">
        <v>5</v>
      </c>
      <c r="Y613" s="149">
        <v>5</v>
      </c>
      <c r="Z613" s="149">
        <v>5</v>
      </c>
      <c r="AA613" s="149">
        <v>5</v>
      </c>
      <c r="AB613" s="149">
        <v>5</v>
      </c>
      <c r="AC613" s="149">
        <v>5</v>
      </c>
      <c r="AD613" s="149">
        <v>5</v>
      </c>
      <c r="AE613" s="149">
        <v>5</v>
      </c>
      <c r="AF613" s="149">
        <v>5</v>
      </c>
      <c r="AG613" s="149">
        <v>5</v>
      </c>
      <c r="AH613" s="149">
        <v>5</v>
      </c>
      <c r="AI613" s="149">
        <v>5</v>
      </c>
      <c r="AJ613" s="149">
        <v>5</v>
      </c>
      <c r="AK613" s="149">
        <v>5</v>
      </c>
      <c r="AL613" s="149">
        <v>5</v>
      </c>
      <c r="AM613" s="149">
        <v>5</v>
      </c>
      <c r="AN613" s="149">
        <v>5</v>
      </c>
      <c r="AO613" s="149">
        <v>5</v>
      </c>
      <c r="AP613" s="149">
        <v>5</v>
      </c>
      <c r="AQ613" s="149">
        <v>5</v>
      </c>
      <c r="AR613" s="149">
        <v>5</v>
      </c>
      <c r="AS613" s="149">
        <v>5</v>
      </c>
      <c r="AT613" s="149">
        <v>5</v>
      </c>
      <c r="AU613" s="149">
        <v>5</v>
      </c>
      <c r="AV613" s="149">
        <v>5</v>
      </c>
      <c r="AW613" s="149">
        <v>5</v>
      </c>
      <c r="AX613" s="149">
        <v>5</v>
      </c>
      <c r="AY613" s="149">
        <v>5</v>
      </c>
      <c r="AZ613" s="149">
        <v>5</v>
      </c>
      <c r="BA613" s="149">
        <v>5</v>
      </c>
      <c r="BB613" s="149">
        <v>5</v>
      </c>
      <c r="BC613" s="149">
        <v>5</v>
      </c>
      <c r="BD613" s="149">
        <v>5</v>
      </c>
      <c r="BE613" s="149">
        <v>5</v>
      </c>
      <c r="BF613" s="149">
        <v>5</v>
      </c>
      <c r="BG613" s="149">
        <v>5</v>
      </c>
      <c r="BH613" s="149">
        <v>5</v>
      </c>
      <c r="BI613" s="149">
        <v>5</v>
      </c>
      <c r="BJ613" s="149">
        <v>5</v>
      </c>
      <c r="BK613" s="149">
        <v>5</v>
      </c>
      <c r="BL613" s="149">
        <v>5</v>
      </c>
      <c r="BM613" s="149">
        <v>5</v>
      </c>
      <c r="BN613" s="149">
        <v>5</v>
      </c>
      <c r="BO613" s="149">
        <v>5</v>
      </c>
      <c r="BP613" s="149">
        <v>5</v>
      </c>
      <c r="BQ613" s="149">
        <v>5</v>
      </c>
      <c r="BR613" s="149">
        <v>5</v>
      </c>
      <c r="BS613" s="149">
        <v>5</v>
      </c>
      <c r="BT613" s="149">
        <v>5</v>
      </c>
      <c r="BU613" s="149"/>
      <c r="BV613" s="149"/>
      <c r="BW613" s="149"/>
      <c r="BX613" s="149"/>
      <c r="BY613" s="149"/>
      <c r="BZ613" s="149"/>
      <c r="CA613" s="149"/>
      <c r="CB613" s="149"/>
      <c r="CC613" s="149"/>
      <c r="CD613" s="149"/>
      <c r="CE613" s="149"/>
      <c r="CF613" s="149"/>
      <c r="CG613" s="149"/>
      <c r="CH613" s="149"/>
      <c r="CI613" s="149"/>
      <c r="CJ613" s="149"/>
      <c r="CK613" s="149"/>
      <c r="CL613" s="149"/>
      <c r="CM613" s="149"/>
      <c r="CN613" s="149"/>
      <c r="CO613" s="149"/>
      <c r="CP613" s="149"/>
      <c r="CQ613" s="149"/>
      <c r="CR613" s="149"/>
      <c r="CS613" s="150"/>
      <c r="CT613" s="151"/>
      <c r="CW613" s="68"/>
      <c r="CX613" s="152"/>
    </row>
    <row r="614" spans="1:102">
      <c r="A614" s="289" t="s">
        <v>8334</v>
      </c>
      <c r="B614" s="146" t="s">
        <v>1909</v>
      </c>
      <c r="C614" s="147" t="str">
        <f>+_xlfn.XLOOKUP(B614,'R4'!B:B,'R4'!C:C)</f>
        <v>AMR - VİNÇLİ KAMYON (Hİ-UP) - MAN - FASSİ</v>
      </c>
      <c r="D614" s="147"/>
      <c r="E614" s="150" t="s">
        <v>6167</v>
      </c>
      <c r="F614" s="150" t="s">
        <v>38</v>
      </c>
      <c r="G614" s="150" t="s">
        <v>35</v>
      </c>
      <c r="H614" s="150" t="s">
        <v>8271</v>
      </c>
      <c r="I614" s="156"/>
      <c r="J614" s="148"/>
      <c r="K614" s="149"/>
      <c r="L614" s="149"/>
      <c r="M614" s="149"/>
      <c r="N614" s="149"/>
      <c r="O614" s="149"/>
      <c r="P614" s="149"/>
      <c r="Q614" s="149"/>
      <c r="R614" s="149">
        <v>2</v>
      </c>
      <c r="S614" s="149">
        <v>2</v>
      </c>
      <c r="T614" s="149">
        <v>2</v>
      </c>
      <c r="U614" s="149">
        <v>2</v>
      </c>
      <c r="V614" s="149">
        <v>2</v>
      </c>
      <c r="W614" s="149">
        <v>2</v>
      </c>
      <c r="X614" s="149">
        <v>2</v>
      </c>
      <c r="Y614" s="149">
        <v>2</v>
      </c>
      <c r="Z614" s="149">
        <v>2</v>
      </c>
      <c r="AA614" s="149">
        <v>2</v>
      </c>
      <c r="AB614" s="149">
        <v>2</v>
      </c>
      <c r="AC614" s="149">
        <v>2</v>
      </c>
      <c r="AD614" s="149">
        <v>2</v>
      </c>
      <c r="AE614" s="149">
        <v>2</v>
      </c>
      <c r="AF614" s="149">
        <v>2</v>
      </c>
      <c r="AG614" s="149">
        <v>2</v>
      </c>
      <c r="AH614" s="149">
        <v>2</v>
      </c>
      <c r="AI614" s="149">
        <v>2</v>
      </c>
      <c r="AJ614" s="149">
        <v>2</v>
      </c>
      <c r="AK614" s="149">
        <v>2</v>
      </c>
      <c r="AL614" s="149">
        <v>2</v>
      </c>
      <c r="AM614" s="149">
        <v>2</v>
      </c>
      <c r="AN614" s="149">
        <v>2</v>
      </c>
      <c r="AO614" s="149">
        <v>2</v>
      </c>
      <c r="AP614" s="149">
        <v>2</v>
      </c>
      <c r="AQ614" s="149">
        <v>2</v>
      </c>
      <c r="AR614" s="149">
        <v>2</v>
      </c>
      <c r="AS614" s="149">
        <v>2</v>
      </c>
      <c r="AT614" s="149">
        <v>2</v>
      </c>
      <c r="AU614" s="149">
        <v>2</v>
      </c>
      <c r="AV614" s="149">
        <v>2</v>
      </c>
      <c r="AW614" s="149">
        <v>2</v>
      </c>
      <c r="AX614" s="149">
        <v>2</v>
      </c>
      <c r="AY614" s="149">
        <v>2</v>
      </c>
      <c r="AZ614" s="149">
        <v>2</v>
      </c>
      <c r="BA614" s="149">
        <v>2</v>
      </c>
      <c r="BB614" s="149">
        <v>2</v>
      </c>
      <c r="BC614" s="149">
        <v>2</v>
      </c>
      <c r="BD614" s="149">
        <v>2</v>
      </c>
      <c r="BE614" s="149">
        <v>2</v>
      </c>
      <c r="BF614" s="149">
        <v>2</v>
      </c>
      <c r="BG614" s="149">
        <v>2</v>
      </c>
      <c r="BH614" s="149">
        <v>2</v>
      </c>
      <c r="BI614" s="149">
        <v>2</v>
      </c>
      <c r="BJ614" s="149">
        <v>2</v>
      </c>
      <c r="BK614" s="149">
        <v>2</v>
      </c>
      <c r="BL614" s="149">
        <v>2</v>
      </c>
      <c r="BM614" s="149">
        <v>2</v>
      </c>
      <c r="BN614" s="149">
        <v>2</v>
      </c>
      <c r="BO614" s="149">
        <v>2</v>
      </c>
      <c r="BP614" s="149">
        <v>2</v>
      </c>
      <c r="BQ614" s="149">
        <v>2</v>
      </c>
      <c r="BR614" s="149">
        <v>2</v>
      </c>
      <c r="BS614" s="149">
        <v>2</v>
      </c>
      <c r="BT614" s="149">
        <v>2</v>
      </c>
      <c r="BU614" s="149"/>
      <c r="BV614" s="149"/>
      <c r="BW614" s="149"/>
      <c r="BX614" s="149"/>
      <c r="BY614" s="149"/>
      <c r="BZ614" s="149"/>
      <c r="CA614" s="149"/>
      <c r="CB614" s="149"/>
      <c r="CC614" s="149"/>
      <c r="CD614" s="149"/>
      <c r="CE614" s="149"/>
      <c r="CF614" s="149"/>
      <c r="CG614" s="149"/>
      <c r="CH614" s="149"/>
      <c r="CI614" s="149"/>
      <c r="CJ614" s="149"/>
      <c r="CK614" s="149"/>
      <c r="CL614" s="149"/>
      <c r="CM614" s="149"/>
      <c r="CN614" s="149"/>
      <c r="CO614" s="149"/>
      <c r="CP614" s="149"/>
      <c r="CQ614" s="149"/>
      <c r="CR614" s="149"/>
      <c r="CS614" s="150"/>
      <c r="CT614" s="151"/>
      <c r="CW614" s="68"/>
      <c r="CX614" s="152"/>
    </row>
    <row r="615" spans="1:102">
      <c r="A615" s="289" t="s">
        <v>8334</v>
      </c>
      <c r="B615" s="146" t="s">
        <v>1911</v>
      </c>
      <c r="C615" s="147" t="str">
        <f>+_xlfn.XLOOKUP(B615,'R4'!B:B,'R4'!C:C)</f>
        <v>AMR - VİNÇLİ KAMYON (Hİ-UP) - FORD - FASSİ</v>
      </c>
      <c r="D615" s="147"/>
      <c r="E615" s="150" t="s">
        <v>6169</v>
      </c>
      <c r="F615" s="150" t="s">
        <v>38</v>
      </c>
      <c r="G615" s="150" t="s">
        <v>35</v>
      </c>
      <c r="H615" s="150" t="s">
        <v>8271</v>
      </c>
      <c r="I615" s="156"/>
      <c r="J615" s="148"/>
      <c r="K615" s="149"/>
      <c r="L615" s="149"/>
      <c r="M615" s="149"/>
      <c r="N615" s="149"/>
      <c r="O615" s="149"/>
      <c r="P615" s="149"/>
      <c r="Q615" s="149"/>
      <c r="R615" s="149">
        <v>2</v>
      </c>
      <c r="S615" s="149">
        <v>2</v>
      </c>
      <c r="T615" s="149">
        <v>2</v>
      </c>
      <c r="U615" s="149">
        <v>2</v>
      </c>
      <c r="V615" s="149">
        <v>2</v>
      </c>
      <c r="W615" s="149">
        <v>2</v>
      </c>
      <c r="X615" s="149">
        <v>2</v>
      </c>
      <c r="Y615" s="149">
        <v>2</v>
      </c>
      <c r="Z615" s="149">
        <v>2</v>
      </c>
      <c r="AA615" s="149">
        <v>2</v>
      </c>
      <c r="AB615" s="149">
        <v>2</v>
      </c>
      <c r="AC615" s="149">
        <v>2</v>
      </c>
      <c r="AD615" s="149">
        <v>2</v>
      </c>
      <c r="AE615" s="149">
        <v>2</v>
      </c>
      <c r="AF615" s="149">
        <v>2</v>
      </c>
      <c r="AG615" s="149">
        <v>2</v>
      </c>
      <c r="AH615" s="149">
        <v>2</v>
      </c>
      <c r="AI615" s="149">
        <v>2</v>
      </c>
      <c r="AJ615" s="149">
        <v>2</v>
      </c>
      <c r="AK615" s="149">
        <v>2</v>
      </c>
      <c r="AL615" s="149">
        <v>2</v>
      </c>
      <c r="AM615" s="149">
        <v>2</v>
      </c>
      <c r="AN615" s="149">
        <v>2</v>
      </c>
      <c r="AO615" s="149">
        <v>2</v>
      </c>
      <c r="AP615" s="149">
        <v>2</v>
      </c>
      <c r="AQ615" s="149">
        <v>2</v>
      </c>
      <c r="AR615" s="149">
        <v>2</v>
      </c>
      <c r="AS615" s="149">
        <v>2</v>
      </c>
      <c r="AT615" s="149">
        <v>2</v>
      </c>
      <c r="AU615" s="149">
        <v>2</v>
      </c>
      <c r="AV615" s="149">
        <v>2</v>
      </c>
      <c r="AW615" s="149">
        <v>2</v>
      </c>
      <c r="AX615" s="149">
        <v>2</v>
      </c>
      <c r="AY615" s="149">
        <v>2</v>
      </c>
      <c r="AZ615" s="149">
        <v>2</v>
      </c>
      <c r="BA615" s="149">
        <v>2</v>
      </c>
      <c r="BB615" s="149">
        <v>2</v>
      </c>
      <c r="BC615" s="149">
        <v>2</v>
      </c>
      <c r="BD615" s="149">
        <v>2</v>
      </c>
      <c r="BE615" s="149">
        <v>2</v>
      </c>
      <c r="BF615" s="149">
        <v>2</v>
      </c>
      <c r="BG615" s="149">
        <v>2</v>
      </c>
      <c r="BH615" s="149">
        <v>2</v>
      </c>
      <c r="BI615" s="149">
        <v>2</v>
      </c>
      <c r="BJ615" s="149">
        <v>2</v>
      </c>
      <c r="BK615" s="149">
        <v>2</v>
      </c>
      <c r="BL615" s="149">
        <v>2</v>
      </c>
      <c r="BM615" s="149">
        <v>2</v>
      </c>
      <c r="BN615" s="149">
        <v>2</v>
      </c>
      <c r="BO615" s="149">
        <v>2</v>
      </c>
      <c r="BP615" s="149">
        <v>2</v>
      </c>
      <c r="BQ615" s="149">
        <v>2</v>
      </c>
      <c r="BR615" s="149">
        <v>2</v>
      </c>
      <c r="BS615" s="149">
        <v>2</v>
      </c>
      <c r="BT615" s="149">
        <v>2</v>
      </c>
      <c r="BU615" s="149"/>
      <c r="BV615" s="149"/>
      <c r="BW615" s="149"/>
      <c r="BX615" s="149"/>
      <c r="BY615" s="149"/>
      <c r="BZ615" s="149"/>
      <c r="CA615" s="149"/>
      <c r="CB615" s="149"/>
      <c r="CC615" s="149"/>
      <c r="CD615" s="149"/>
      <c r="CE615" s="149"/>
      <c r="CF615" s="149"/>
      <c r="CG615" s="149"/>
      <c r="CH615" s="149"/>
      <c r="CI615" s="149"/>
      <c r="CJ615" s="149"/>
      <c r="CK615" s="149"/>
      <c r="CL615" s="149"/>
      <c r="CM615" s="149"/>
      <c r="CN615" s="149"/>
      <c r="CO615" s="149"/>
      <c r="CP615" s="149"/>
      <c r="CQ615" s="149"/>
      <c r="CR615" s="149"/>
      <c r="CS615" s="150"/>
      <c r="CT615" s="151"/>
      <c r="CW615" s="68"/>
      <c r="CX615" s="152"/>
    </row>
    <row r="616" spans="1:102">
      <c r="A616" s="289" t="s">
        <v>8334</v>
      </c>
      <c r="B616" s="146" t="s">
        <v>1912</v>
      </c>
      <c r="C616" s="147" t="str">
        <f>+_xlfn.XLOOKUP(B616,'R4'!B:B,'R4'!C:C)</f>
        <v>AMR - VİNÇLİ KAMYON (Hİ-UP) - MAN - FASSİ</v>
      </c>
      <c r="D616" s="147"/>
      <c r="E616" s="150" t="s">
        <v>6171</v>
      </c>
      <c r="F616" s="150" t="s">
        <v>38</v>
      </c>
      <c r="G616" s="150" t="s">
        <v>35</v>
      </c>
      <c r="H616" s="150" t="s">
        <v>8271</v>
      </c>
      <c r="I616" s="156"/>
      <c r="J616" s="148"/>
      <c r="K616" s="149"/>
      <c r="L616" s="149"/>
      <c r="M616" s="149"/>
      <c r="N616" s="149"/>
      <c r="O616" s="149"/>
      <c r="P616" s="149"/>
      <c r="Q616" s="149"/>
      <c r="R616" s="149">
        <v>1</v>
      </c>
      <c r="S616" s="149">
        <v>1</v>
      </c>
      <c r="T616" s="149">
        <v>1</v>
      </c>
      <c r="U616" s="149">
        <v>1</v>
      </c>
      <c r="V616" s="149">
        <v>1</v>
      </c>
      <c r="W616" s="149">
        <v>1</v>
      </c>
      <c r="X616" s="149">
        <v>1</v>
      </c>
      <c r="Y616" s="149">
        <v>1</v>
      </c>
      <c r="Z616" s="149">
        <v>1</v>
      </c>
      <c r="AA616" s="149">
        <v>1</v>
      </c>
      <c r="AB616" s="149">
        <v>1</v>
      </c>
      <c r="AC616" s="149">
        <v>1</v>
      </c>
      <c r="AD616" s="149">
        <v>1</v>
      </c>
      <c r="AE616" s="149">
        <v>1</v>
      </c>
      <c r="AF616" s="149">
        <v>1</v>
      </c>
      <c r="AG616" s="149">
        <v>1</v>
      </c>
      <c r="AH616" s="149">
        <v>1</v>
      </c>
      <c r="AI616" s="149">
        <v>1</v>
      </c>
      <c r="AJ616" s="149">
        <v>1</v>
      </c>
      <c r="AK616" s="149">
        <v>1</v>
      </c>
      <c r="AL616" s="149">
        <v>1</v>
      </c>
      <c r="AM616" s="149">
        <v>1</v>
      </c>
      <c r="AN616" s="149">
        <v>1</v>
      </c>
      <c r="AO616" s="149">
        <v>1</v>
      </c>
      <c r="AP616" s="149">
        <v>1</v>
      </c>
      <c r="AQ616" s="149">
        <v>1</v>
      </c>
      <c r="AR616" s="149">
        <v>1</v>
      </c>
      <c r="AS616" s="149">
        <v>1</v>
      </c>
      <c r="AT616" s="149">
        <v>1</v>
      </c>
      <c r="AU616" s="149">
        <v>1</v>
      </c>
      <c r="AV616" s="149">
        <v>1</v>
      </c>
      <c r="AW616" s="149">
        <v>1</v>
      </c>
      <c r="AX616" s="149">
        <v>1</v>
      </c>
      <c r="AY616" s="149">
        <v>1</v>
      </c>
      <c r="AZ616" s="149">
        <v>1</v>
      </c>
      <c r="BA616" s="149">
        <v>1</v>
      </c>
      <c r="BB616" s="149">
        <v>1</v>
      </c>
      <c r="BC616" s="149">
        <v>1</v>
      </c>
      <c r="BD616" s="149">
        <v>1</v>
      </c>
      <c r="BE616" s="149">
        <v>1</v>
      </c>
      <c r="BF616" s="149">
        <v>1</v>
      </c>
      <c r="BG616" s="149">
        <v>1</v>
      </c>
      <c r="BH616" s="149">
        <v>1</v>
      </c>
      <c r="BI616" s="149">
        <v>1</v>
      </c>
      <c r="BJ616" s="149">
        <v>1</v>
      </c>
      <c r="BK616" s="149">
        <v>1</v>
      </c>
      <c r="BL616" s="149">
        <v>1</v>
      </c>
      <c r="BM616" s="149">
        <v>1</v>
      </c>
      <c r="BN616" s="149">
        <v>1</v>
      </c>
      <c r="BO616" s="149">
        <v>1</v>
      </c>
      <c r="BP616" s="149">
        <v>1</v>
      </c>
      <c r="BQ616" s="149">
        <v>1</v>
      </c>
      <c r="BR616" s="149">
        <v>1</v>
      </c>
      <c r="BS616" s="149">
        <v>1</v>
      </c>
      <c r="BT616" s="149">
        <v>1</v>
      </c>
      <c r="BU616" s="149"/>
      <c r="BV616" s="149"/>
      <c r="BW616" s="149"/>
      <c r="BX616" s="149"/>
      <c r="BY616" s="149"/>
      <c r="BZ616" s="149"/>
      <c r="CA616" s="149"/>
      <c r="CB616" s="149"/>
      <c r="CC616" s="149"/>
      <c r="CD616" s="149"/>
      <c r="CE616" s="149"/>
      <c r="CF616" s="149"/>
      <c r="CG616" s="149"/>
      <c r="CH616" s="149"/>
      <c r="CI616" s="149"/>
      <c r="CJ616" s="149"/>
      <c r="CK616" s="149"/>
      <c r="CL616" s="149"/>
      <c r="CM616" s="149"/>
      <c r="CN616" s="149"/>
      <c r="CO616" s="149"/>
      <c r="CP616" s="149"/>
      <c r="CQ616" s="149"/>
      <c r="CR616" s="149"/>
      <c r="CS616" s="150"/>
      <c r="CT616" s="151"/>
      <c r="CW616" s="68"/>
      <c r="CX616" s="152"/>
    </row>
    <row r="617" spans="1:102">
      <c r="A617" s="289" t="s">
        <v>8334</v>
      </c>
      <c r="B617" s="146" t="s">
        <v>1913</v>
      </c>
      <c r="C617" s="147" t="str">
        <f>+_xlfn.XLOOKUP(B617,'R4'!B:B,'R4'!C:C)</f>
        <v>AMR - VİNÇLİ KAMYON (Hİ-UP) - MAN - FASSİ</v>
      </c>
      <c r="D617" s="147"/>
      <c r="E617" s="150" t="s">
        <v>6173</v>
      </c>
      <c r="F617" s="150" t="s">
        <v>38</v>
      </c>
      <c r="G617" s="150" t="s">
        <v>35</v>
      </c>
      <c r="H617" s="150" t="s">
        <v>8271</v>
      </c>
      <c r="I617" s="156"/>
      <c r="J617" s="148"/>
      <c r="K617" s="149"/>
      <c r="L617" s="149"/>
      <c r="M617" s="149"/>
      <c r="N617" s="149"/>
      <c r="O617" s="149"/>
      <c r="P617" s="149"/>
      <c r="Q617" s="149"/>
      <c r="R617" s="149">
        <v>2</v>
      </c>
      <c r="S617" s="149">
        <v>2</v>
      </c>
      <c r="T617" s="149">
        <v>2</v>
      </c>
      <c r="U617" s="149">
        <v>2</v>
      </c>
      <c r="V617" s="149">
        <v>2</v>
      </c>
      <c r="W617" s="149">
        <v>2</v>
      </c>
      <c r="X617" s="149">
        <v>2</v>
      </c>
      <c r="Y617" s="149">
        <v>2</v>
      </c>
      <c r="Z617" s="149">
        <v>2</v>
      </c>
      <c r="AA617" s="149">
        <v>2</v>
      </c>
      <c r="AB617" s="149">
        <v>2</v>
      </c>
      <c r="AC617" s="149">
        <v>2</v>
      </c>
      <c r="AD617" s="149">
        <v>2</v>
      </c>
      <c r="AE617" s="149">
        <v>2</v>
      </c>
      <c r="AF617" s="149">
        <v>2</v>
      </c>
      <c r="AG617" s="149">
        <v>2</v>
      </c>
      <c r="AH617" s="149">
        <v>2</v>
      </c>
      <c r="AI617" s="149">
        <v>2</v>
      </c>
      <c r="AJ617" s="149">
        <v>2</v>
      </c>
      <c r="AK617" s="149">
        <v>2</v>
      </c>
      <c r="AL617" s="149">
        <v>2</v>
      </c>
      <c r="AM617" s="149">
        <v>2</v>
      </c>
      <c r="AN617" s="149">
        <v>2</v>
      </c>
      <c r="AO617" s="149">
        <v>2</v>
      </c>
      <c r="AP617" s="149">
        <v>2</v>
      </c>
      <c r="AQ617" s="149">
        <v>2</v>
      </c>
      <c r="AR617" s="149">
        <v>2</v>
      </c>
      <c r="AS617" s="149">
        <v>2</v>
      </c>
      <c r="AT617" s="149">
        <v>2</v>
      </c>
      <c r="AU617" s="149">
        <v>2</v>
      </c>
      <c r="AV617" s="149">
        <v>2</v>
      </c>
      <c r="AW617" s="149">
        <v>2</v>
      </c>
      <c r="AX617" s="149">
        <v>2</v>
      </c>
      <c r="AY617" s="149">
        <v>2</v>
      </c>
      <c r="AZ617" s="149">
        <v>2</v>
      </c>
      <c r="BA617" s="149">
        <v>2</v>
      </c>
      <c r="BB617" s="149">
        <v>2</v>
      </c>
      <c r="BC617" s="149">
        <v>2</v>
      </c>
      <c r="BD617" s="149">
        <v>2</v>
      </c>
      <c r="BE617" s="149">
        <v>2</v>
      </c>
      <c r="BF617" s="149">
        <v>2</v>
      </c>
      <c r="BG617" s="149">
        <v>2</v>
      </c>
      <c r="BH617" s="149">
        <v>2</v>
      </c>
      <c r="BI617" s="149">
        <v>2</v>
      </c>
      <c r="BJ617" s="149">
        <v>2</v>
      </c>
      <c r="BK617" s="149">
        <v>2</v>
      </c>
      <c r="BL617" s="149">
        <v>2</v>
      </c>
      <c r="BM617" s="149">
        <v>2</v>
      </c>
      <c r="BN617" s="149">
        <v>2</v>
      </c>
      <c r="BO617" s="149">
        <v>2</v>
      </c>
      <c r="BP617" s="149">
        <v>2</v>
      </c>
      <c r="BQ617" s="149">
        <v>2</v>
      </c>
      <c r="BR617" s="149">
        <v>2</v>
      </c>
      <c r="BS617" s="149">
        <v>2</v>
      </c>
      <c r="BT617" s="149">
        <v>2</v>
      </c>
      <c r="BU617" s="149"/>
      <c r="BV617" s="149"/>
      <c r="BW617" s="149"/>
      <c r="BX617" s="149"/>
      <c r="BY617" s="149"/>
      <c r="BZ617" s="149"/>
      <c r="CA617" s="149"/>
      <c r="CB617" s="149"/>
      <c r="CC617" s="149"/>
      <c r="CD617" s="149"/>
      <c r="CE617" s="149"/>
      <c r="CF617" s="149"/>
      <c r="CG617" s="149"/>
      <c r="CH617" s="149"/>
      <c r="CI617" s="149"/>
      <c r="CJ617" s="149"/>
      <c r="CK617" s="149"/>
      <c r="CL617" s="149"/>
      <c r="CM617" s="149"/>
      <c r="CN617" s="149"/>
      <c r="CO617" s="149"/>
      <c r="CP617" s="149"/>
      <c r="CQ617" s="149"/>
      <c r="CR617" s="149"/>
      <c r="CS617" s="150"/>
      <c r="CT617" s="151"/>
      <c r="CW617" s="68"/>
      <c r="CX617" s="152"/>
    </row>
    <row r="618" spans="1:102">
      <c r="A618" s="289" t="s">
        <v>8334</v>
      </c>
      <c r="B618" s="146" t="s">
        <v>1914</v>
      </c>
      <c r="C618" s="147" t="str">
        <f>+_xlfn.XLOOKUP(B618,'R4'!B:B,'R4'!C:C)</f>
        <v>AMR - VİNÇLİ KAMYON (Hİ-UP) - MAN - FASSİ</v>
      </c>
      <c r="D618" s="147"/>
      <c r="E618" s="150" t="s">
        <v>6175</v>
      </c>
      <c r="F618" s="150" t="s">
        <v>38</v>
      </c>
      <c r="G618" s="150" t="s">
        <v>35</v>
      </c>
      <c r="H618" s="150" t="s">
        <v>8271</v>
      </c>
      <c r="I618" s="156"/>
      <c r="J618" s="148"/>
      <c r="K618" s="149"/>
      <c r="L618" s="149"/>
      <c r="M618" s="149"/>
      <c r="N618" s="149"/>
      <c r="O618" s="149"/>
      <c r="P618" s="149"/>
      <c r="Q618" s="149"/>
      <c r="R618" s="149">
        <v>2</v>
      </c>
      <c r="S618" s="149">
        <v>2</v>
      </c>
      <c r="T618" s="149">
        <v>2</v>
      </c>
      <c r="U618" s="149">
        <v>2</v>
      </c>
      <c r="V618" s="149">
        <v>2</v>
      </c>
      <c r="W618" s="149">
        <v>2</v>
      </c>
      <c r="X618" s="149">
        <v>2</v>
      </c>
      <c r="Y618" s="149">
        <v>2</v>
      </c>
      <c r="Z618" s="149">
        <v>2</v>
      </c>
      <c r="AA618" s="149">
        <v>2</v>
      </c>
      <c r="AB618" s="149">
        <v>2</v>
      </c>
      <c r="AC618" s="149">
        <v>2</v>
      </c>
      <c r="AD618" s="149">
        <v>2</v>
      </c>
      <c r="AE618" s="149">
        <v>2</v>
      </c>
      <c r="AF618" s="149">
        <v>2</v>
      </c>
      <c r="AG618" s="149">
        <v>2</v>
      </c>
      <c r="AH618" s="149">
        <v>2</v>
      </c>
      <c r="AI618" s="149">
        <v>2</v>
      </c>
      <c r="AJ618" s="149">
        <v>2</v>
      </c>
      <c r="AK618" s="149">
        <v>2</v>
      </c>
      <c r="AL618" s="149">
        <v>2</v>
      </c>
      <c r="AM618" s="149">
        <v>2</v>
      </c>
      <c r="AN618" s="149">
        <v>2</v>
      </c>
      <c r="AO618" s="149">
        <v>2</v>
      </c>
      <c r="AP618" s="149">
        <v>2</v>
      </c>
      <c r="AQ618" s="149">
        <v>2</v>
      </c>
      <c r="AR618" s="149">
        <v>2</v>
      </c>
      <c r="AS618" s="149">
        <v>2</v>
      </c>
      <c r="AT618" s="149">
        <v>2</v>
      </c>
      <c r="AU618" s="149">
        <v>2</v>
      </c>
      <c r="AV618" s="149">
        <v>2</v>
      </c>
      <c r="AW618" s="149">
        <v>2</v>
      </c>
      <c r="AX618" s="149">
        <v>2</v>
      </c>
      <c r="AY618" s="149">
        <v>2</v>
      </c>
      <c r="AZ618" s="149">
        <v>2</v>
      </c>
      <c r="BA618" s="149">
        <v>2</v>
      </c>
      <c r="BB618" s="149">
        <v>2</v>
      </c>
      <c r="BC618" s="149">
        <v>2</v>
      </c>
      <c r="BD618" s="149">
        <v>2</v>
      </c>
      <c r="BE618" s="149">
        <v>2</v>
      </c>
      <c r="BF618" s="149">
        <v>2</v>
      </c>
      <c r="BG618" s="149">
        <v>2</v>
      </c>
      <c r="BH618" s="149">
        <v>2</v>
      </c>
      <c r="BI618" s="149">
        <v>2</v>
      </c>
      <c r="BJ618" s="149">
        <v>2</v>
      </c>
      <c r="BK618" s="149">
        <v>2</v>
      </c>
      <c r="BL618" s="149">
        <v>2</v>
      </c>
      <c r="BM618" s="149">
        <v>2</v>
      </c>
      <c r="BN618" s="149">
        <v>2</v>
      </c>
      <c r="BO618" s="149">
        <v>2</v>
      </c>
      <c r="BP618" s="149">
        <v>2</v>
      </c>
      <c r="BQ618" s="149">
        <v>2</v>
      </c>
      <c r="BR618" s="149">
        <v>2</v>
      </c>
      <c r="BS618" s="149">
        <v>2</v>
      </c>
      <c r="BT618" s="149">
        <v>2</v>
      </c>
      <c r="BU618" s="149"/>
      <c r="BV618" s="149"/>
      <c r="BW618" s="149"/>
      <c r="BX618" s="149"/>
      <c r="BY618" s="149"/>
      <c r="BZ618" s="149"/>
      <c r="CA618" s="149"/>
      <c r="CB618" s="149"/>
      <c r="CC618" s="149"/>
      <c r="CD618" s="149"/>
      <c r="CE618" s="149"/>
      <c r="CF618" s="149"/>
      <c r="CG618" s="149"/>
      <c r="CH618" s="149"/>
      <c r="CI618" s="149"/>
      <c r="CJ618" s="149"/>
      <c r="CK618" s="149"/>
      <c r="CL618" s="149"/>
      <c r="CM618" s="149"/>
      <c r="CN618" s="149"/>
      <c r="CO618" s="149"/>
      <c r="CP618" s="149"/>
      <c r="CQ618" s="149"/>
      <c r="CR618" s="149"/>
      <c r="CS618" s="150"/>
      <c r="CT618" s="151"/>
      <c r="CW618" s="68"/>
      <c r="CX618" s="152"/>
    </row>
    <row r="619" spans="1:102">
      <c r="A619" s="289" t="s">
        <v>8334</v>
      </c>
      <c r="B619" s="146" t="s">
        <v>1915</v>
      </c>
      <c r="C619" s="147" t="str">
        <f>+_xlfn.XLOOKUP(B619,'R4'!B:B,'R4'!C:C)</f>
        <v>AMR - VİNÇLİ KAMYON (Hİ-UP) - MAN - FASSİ</v>
      </c>
      <c r="D619" s="147"/>
      <c r="E619" s="150" t="s">
        <v>6177</v>
      </c>
      <c r="F619" s="150" t="s">
        <v>38</v>
      </c>
      <c r="G619" s="150" t="s">
        <v>35</v>
      </c>
      <c r="H619" s="150" t="s">
        <v>8271</v>
      </c>
      <c r="I619" s="156"/>
      <c r="J619" s="148"/>
      <c r="K619" s="149"/>
      <c r="L619" s="149"/>
      <c r="M619" s="149"/>
      <c r="N619" s="149"/>
      <c r="O619" s="149"/>
      <c r="P619" s="149"/>
      <c r="Q619" s="149"/>
      <c r="R619" s="149">
        <v>1</v>
      </c>
      <c r="S619" s="149">
        <v>1</v>
      </c>
      <c r="T619" s="149">
        <v>1</v>
      </c>
      <c r="U619" s="149">
        <v>1</v>
      </c>
      <c r="V619" s="149">
        <v>1</v>
      </c>
      <c r="W619" s="149">
        <v>1</v>
      </c>
      <c r="X619" s="149">
        <v>1</v>
      </c>
      <c r="Y619" s="149">
        <v>1</v>
      </c>
      <c r="Z619" s="149">
        <v>1</v>
      </c>
      <c r="AA619" s="149">
        <v>1</v>
      </c>
      <c r="AB619" s="149">
        <v>1</v>
      </c>
      <c r="AC619" s="149">
        <v>1</v>
      </c>
      <c r="AD619" s="149">
        <v>1</v>
      </c>
      <c r="AE619" s="149">
        <v>1</v>
      </c>
      <c r="AF619" s="149">
        <v>1</v>
      </c>
      <c r="AG619" s="149">
        <v>1</v>
      </c>
      <c r="AH619" s="149">
        <v>1</v>
      </c>
      <c r="AI619" s="149">
        <v>1</v>
      </c>
      <c r="AJ619" s="149">
        <v>1</v>
      </c>
      <c r="AK619" s="149">
        <v>1</v>
      </c>
      <c r="AL619" s="149">
        <v>1</v>
      </c>
      <c r="AM619" s="149">
        <v>1</v>
      </c>
      <c r="AN619" s="149">
        <v>1</v>
      </c>
      <c r="AO619" s="149">
        <v>1</v>
      </c>
      <c r="AP619" s="149">
        <v>1</v>
      </c>
      <c r="AQ619" s="149">
        <v>1</v>
      </c>
      <c r="AR619" s="149">
        <v>1</v>
      </c>
      <c r="AS619" s="149">
        <v>1</v>
      </c>
      <c r="AT619" s="149">
        <v>1</v>
      </c>
      <c r="AU619" s="149">
        <v>1</v>
      </c>
      <c r="AV619" s="149">
        <v>1</v>
      </c>
      <c r="AW619" s="149">
        <v>1</v>
      </c>
      <c r="AX619" s="149">
        <v>1</v>
      </c>
      <c r="AY619" s="149">
        <v>1</v>
      </c>
      <c r="AZ619" s="149">
        <v>1</v>
      </c>
      <c r="BA619" s="149">
        <v>1</v>
      </c>
      <c r="BB619" s="149">
        <v>1</v>
      </c>
      <c r="BC619" s="149">
        <v>1</v>
      </c>
      <c r="BD619" s="149">
        <v>1</v>
      </c>
      <c r="BE619" s="149">
        <v>1</v>
      </c>
      <c r="BF619" s="149">
        <v>1</v>
      </c>
      <c r="BG619" s="149">
        <v>1</v>
      </c>
      <c r="BH619" s="149">
        <v>1</v>
      </c>
      <c r="BI619" s="149">
        <v>1</v>
      </c>
      <c r="BJ619" s="149">
        <v>1</v>
      </c>
      <c r="BK619" s="149">
        <v>1</v>
      </c>
      <c r="BL619" s="149">
        <v>1</v>
      </c>
      <c r="BM619" s="149">
        <v>1</v>
      </c>
      <c r="BN619" s="149">
        <v>1</v>
      </c>
      <c r="BO619" s="149">
        <v>1</v>
      </c>
      <c r="BP619" s="149">
        <v>1</v>
      </c>
      <c r="BQ619" s="149">
        <v>1</v>
      </c>
      <c r="BR619" s="149">
        <v>1</v>
      </c>
      <c r="BS619" s="149">
        <v>1</v>
      </c>
      <c r="BT619" s="149">
        <v>1</v>
      </c>
      <c r="BU619" s="149"/>
      <c r="BV619" s="149"/>
      <c r="BW619" s="149"/>
      <c r="BX619" s="149"/>
      <c r="BY619" s="149"/>
      <c r="BZ619" s="149"/>
      <c r="CA619" s="149"/>
      <c r="CB619" s="149"/>
      <c r="CC619" s="149"/>
      <c r="CD619" s="149"/>
      <c r="CE619" s="149"/>
      <c r="CF619" s="149"/>
      <c r="CG619" s="149"/>
      <c r="CH619" s="149"/>
      <c r="CI619" s="149"/>
      <c r="CJ619" s="149"/>
      <c r="CK619" s="149"/>
      <c r="CL619" s="149"/>
      <c r="CM619" s="149"/>
      <c r="CN619" s="149"/>
      <c r="CO619" s="149"/>
      <c r="CP619" s="149"/>
      <c r="CQ619" s="149"/>
      <c r="CR619" s="149"/>
      <c r="CS619" s="150"/>
      <c r="CT619" s="151"/>
      <c r="CW619" s="68"/>
      <c r="CX619" s="152"/>
    </row>
    <row r="620" spans="1:102">
      <c r="A620" s="289" t="s">
        <v>8334</v>
      </c>
      <c r="B620" s="146" t="s">
        <v>1907</v>
      </c>
      <c r="C620" s="147" t="str">
        <f>+_xlfn.XLOOKUP(B620,'R4'!B:B,'R4'!C:C)</f>
        <v>AMR - VİNÇLİ KAMYON (Hİ-UP) - FORD - FASSİ</v>
      </c>
      <c r="D620" s="147"/>
      <c r="E620" s="150" t="s">
        <v>6179</v>
      </c>
      <c r="F620" s="150" t="s">
        <v>38</v>
      </c>
      <c r="G620" s="150" t="s">
        <v>35</v>
      </c>
      <c r="H620" s="150" t="s">
        <v>8271</v>
      </c>
      <c r="I620" s="156"/>
      <c r="J620" s="148"/>
      <c r="K620" s="149"/>
      <c r="L620" s="149"/>
      <c r="M620" s="149"/>
      <c r="N620" s="149"/>
      <c r="O620" s="149"/>
      <c r="P620" s="149"/>
      <c r="Q620" s="149"/>
      <c r="R620" s="149">
        <v>10</v>
      </c>
      <c r="S620" s="149">
        <v>10</v>
      </c>
      <c r="T620" s="149">
        <v>10</v>
      </c>
      <c r="U620" s="149">
        <v>10</v>
      </c>
      <c r="V620" s="149">
        <v>10</v>
      </c>
      <c r="W620" s="149">
        <v>10</v>
      </c>
      <c r="X620" s="149">
        <v>10</v>
      </c>
      <c r="Y620" s="149">
        <v>10</v>
      </c>
      <c r="Z620" s="149">
        <v>10</v>
      </c>
      <c r="AA620" s="149">
        <v>10</v>
      </c>
      <c r="AB620" s="149">
        <v>10</v>
      </c>
      <c r="AC620" s="149">
        <v>10</v>
      </c>
      <c r="AD620" s="149">
        <v>10</v>
      </c>
      <c r="AE620" s="149">
        <v>10</v>
      </c>
      <c r="AF620" s="149">
        <v>10</v>
      </c>
      <c r="AG620" s="149">
        <v>10</v>
      </c>
      <c r="AH620" s="149">
        <v>10</v>
      </c>
      <c r="AI620" s="149">
        <v>10</v>
      </c>
      <c r="AJ620" s="149">
        <v>10</v>
      </c>
      <c r="AK620" s="149">
        <v>10</v>
      </c>
      <c r="AL620" s="149">
        <v>10</v>
      </c>
      <c r="AM620" s="149">
        <v>10</v>
      </c>
      <c r="AN620" s="149">
        <v>10</v>
      </c>
      <c r="AO620" s="149">
        <v>10</v>
      </c>
      <c r="AP620" s="149">
        <v>10</v>
      </c>
      <c r="AQ620" s="149">
        <v>10</v>
      </c>
      <c r="AR620" s="149">
        <v>10</v>
      </c>
      <c r="AS620" s="149">
        <v>10</v>
      </c>
      <c r="AT620" s="149">
        <v>10</v>
      </c>
      <c r="AU620" s="149">
        <v>10</v>
      </c>
      <c r="AV620" s="149">
        <v>10</v>
      </c>
      <c r="AW620" s="149">
        <v>10</v>
      </c>
      <c r="AX620" s="149">
        <v>10</v>
      </c>
      <c r="AY620" s="149">
        <v>10</v>
      </c>
      <c r="AZ620" s="149">
        <v>10</v>
      </c>
      <c r="BA620" s="149">
        <v>10</v>
      </c>
      <c r="BB620" s="149">
        <v>10</v>
      </c>
      <c r="BC620" s="149">
        <v>10</v>
      </c>
      <c r="BD620" s="149">
        <v>10</v>
      </c>
      <c r="BE620" s="149">
        <v>10</v>
      </c>
      <c r="BF620" s="149">
        <v>10</v>
      </c>
      <c r="BG620" s="149">
        <v>10</v>
      </c>
      <c r="BH620" s="149">
        <v>10</v>
      </c>
      <c r="BI620" s="149">
        <v>10</v>
      </c>
      <c r="BJ620" s="149">
        <v>10</v>
      </c>
      <c r="BK620" s="149">
        <v>10</v>
      </c>
      <c r="BL620" s="149">
        <v>10</v>
      </c>
      <c r="BM620" s="149">
        <v>10</v>
      </c>
      <c r="BN620" s="149">
        <v>10</v>
      </c>
      <c r="BO620" s="149">
        <v>10</v>
      </c>
      <c r="BP620" s="149">
        <v>10</v>
      </c>
      <c r="BQ620" s="149">
        <v>10</v>
      </c>
      <c r="BR620" s="149">
        <v>10</v>
      </c>
      <c r="BS620" s="149">
        <v>10</v>
      </c>
      <c r="BT620" s="149">
        <v>10</v>
      </c>
      <c r="BU620" s="149"/>
      <c r="BV620" s="149"/>
      <c r="BW620" s="149"/>
      <c r="BX620" s="149"/>
      <c r="BY620" s="149"/>
      <c r="BZ620" s="149"/>
      <c r="CA620" s="149"/>
      <c r="CB620" s="149"/>
      <c r="CC620" s="149"/>
      <c r="CD620" s="149"/>
      <c r="CE620" s="149"/>
      <c r="CF620" s="149"/>
      <c r="CG620" s="149"/>
      <c r="CH620" s="149"/>
      <c r="CI620" s="149"/>
      <c r="CJ620" s="149"/>
      <c r="CK620" s="149"/>
      <c r="CL620" s="149"/>
      <c r="CM620" s="149"/>
      <c r="CN620" s="149"/>
      <c r="CO620" s="149"/>
      <c r="CP620" s="149"/>
      <c r="CQ620" s="149"/>
      <c r="CR620" s="149"/>
      <c r="CS620" s="150"/>
      <c r="CT620" s="151"/>
      <c r="CW620" s="68"/>
      <c r="CX620" s="152"/>
    </row>
    <row r="621" spans="1:102">
      <c r="A621" s="289" t="s">
        <v>8334</v>
      </c>
      <c r="B621" s="146" t="s">
        <v>1926</v>
      </c>
      <c r="C621" s="147" t="str">
        <f>+_xlfn.XLOOKUP(B621,'R4'!B:B,'R4'!C:C)</f>
        <v>AMR - FORKLİFT - 5 TON - HYSTER</v>
      </c>
      <c r="D621" s="147"/>
      <c r="E621" s="150" t="s">
        <v>6181</v>
      </c>
      <c r="F621" s="150" t="s">
        <v>38</v>
      </c>
      <c r="G621" s="150" t="s">
        <v>35</v>
      </c>
      <c r="H621" s="150" t="s">
        <v>8271</v>
      </c>
      <c r="I621" s="156"/>
      <c r="J621" s="148"/>
      <c r="K621" s="149"/>
      <c r="L621" s="149"/>
      <c r="M621" s="149"/>
      <c r="N621" s="149"/>
      <c r="O621" s="149"/>
      <c r="P621" s="149"/>
      <c r="Q621" s="149"/>
      <c r="R621" s="149">
        <v>5</v>
      </c>
      <c r="S621" s="149">
        <v>5</v>
      </c>
      <c r="T621" s="149">
        <v>5</v>
      </c>
      <c r="U621" s="149">
        <v>5</v>
      </c>
      <c r="V621" s="149">
        <v>5</v>
      </c>
      <c r="W621" s="149">
        <v>5</v>
      </c>
      <c r="X621" s="149">
        <v>5</v>
      </c>
      <c r="Y621" s="149">
        <v>5</v>
      </c>
      <c r="Z621" s="149">
        <v>5</v>
      </c>
      <c r="AA621" s="149">
        <v>5</v>
      </c>
      <c r="AB621" s="149">
        <v>5</v>
      </c>
      <c r="AC621" s="149">
        <v>5</v>
      </c>
      <c r="AD621" s="149">
        <v>5</v>
      </c>
      <c r="AE621" s="149">
        <v>5</v>
      </c>
      <c r="AF621" s="149">
        <v>5</v>
      </c>
      <c r="AG621" s="149">
        <v>5</v>
      </c>
      <c r="AH621" s="149">
        <v>5</v>
      </c>
      <c r="AI621" s="149">
        <v>5</v>
      </c>
      <c r="AJ621" s="149">
        <v>5</v>
      </c>
      <c r="AK621" s="149">
        <v>5</v>
      </c>
      <c r="AL621" s="149">
        <v>5</v>
      </c>
      <c r="AM621" s="149">
        <v>5</v>
      </c>
      <c r="AN621" s="149">
        <v>5</v>
      </c>
      <c r="AO621" s="149">
        <v>5</v>
      </c>
      <c r="AP621" s="149">
        <v>5</v>
      </c>
      <c r="AQ621" s="149">
        <v>5</v>
      </c>
      <c r="AR621" s="149">
        <v>5</v>
      </c>
      <c r="AS621" s="149">
        <v>5</v>
      </c>
      <c r="AT621" s="149">
        <v>5</v>
      </c>
      <c r="AU621" s="149">
        <v>5</v>
      </c>
      <c r="AV621" s="149">
        <v>5</v>
      </c>
      <c r="AW621" s="149">
        <v>5</v>
      </c>
      <c r="AX621" s="149">
        <v>5</v>
      </c>
      <c r="AY621" s="149">
        <v>5</v>
      </c>
      <c r="AZ621" s="149">
        <v>5</v>
      </c>
      <c r="BA621" s="149">
        <v>5</v>
      </c>
      <c r="BB621" s="149">
        <v>5</v>
      </c>
      <c r="BC621" s="149">
        <v>5</v>
      </c>
      <c r="BD621" s="149">
        <v>5</v>
      </c>
      <c r="BE621" s="149">
        <v>5</v>
      </c>
      <c r="BF621" s="149">
        <v>5</v>
      </c>
      <c r="BG621" s="149">
        <v>5</v>
      </c>
      <c r="BH621" s="149">
        <v>5</v>
      </c>
      <c r="BI621" s="149">
        <v>5</v>
      </c>
      <c r="BJ621" s="149">
        <v>5</v>
      </c>
      <c r="BK621" s="149">
        <v>5</v>
      </c>
      <c r="BL621" s="149">
        <v>5</v>
      </c>
      <c r="BM621" s="149">
        <v>5</v>
      </c>
      <c r="BN621" s="149">
        <v>5</v>
      </c>
      <c r="BO621" s="149">
        <v>5</v>
      </c>
      <c r="BP621" s="149">
        <v>5</v>
      </c>
      <c r="BQ621" s="149">
        <v>5</v>
      </c>
      <c r="BR621" s="149">
        <v>5</v>
      </c>
      <c r="BS621" s="149">
        <v>5</v>
      </c>
      <c r="BT621" s="149">
        <v>5</v>
      </c>
      <c r="BU621" s="149"/>
      <c r="BV621" s="149"/>
      <c r="BW621" s="149"/>
      <c r="BX621" s="149"/>
      <c r="BY621" s="149"/>
      <c r="BZ621" s="149"/>
      <c r="CA621" s="149"/>
      <c r="CB621" s="149"/>
      <c r="CC621" s="149"/>
      <c r="CD621" s="149"/>
      <c r="CE621" s="149"/>
      <c r="CF621" s="149"/>
      <c r="CG621" s="149"/>
      <c r="CH621" s="149"/>
      <c r="CI621" s="149"/>
      <c r="CJ621" s="149"/>
      <c r="CK621" s="149"/>
      <c r="CL621" s="149"/>
      <c r="CM621" s="149"/>
      <c r="CN621" s="149"/>
      <c r="CO621" s="149"/>
      <c r="CP621" s="149"/>
      <c r="CQ621" s="149"/>
      <c r="CR621" s="149"/>
      <c r="CS621" s="150"/>
      <c r="CT621" s="151"/>
      <c r="CW621" s="68"/>
      <c r="CX621" s="152"/>
    </row>
    <row r="622" spans="1:102">
      <c r="A622" s="289" t="s">
        <v>8334</v>
      </c>
      <c r="B622" s="146" t="s">
        <v>1928</v>
      </c>
      <c r="C622" s="147" t="str">
        <f>+_xlfn.XLOOKUP(B622,'R4'!B:B,'R4'!C:C)</f>
        <v>AMR - FORKLİFT - 10 TON - HYSTER</v>
      </c>
      <c r="D622" s="147"/>
      <c r="E622" s="150" t="s">
        <v>6183</v>
      </c>
      <c r="F622" s="150" t="s">
        <v>38</v>
      </c>
      <c r="G622" s="150" t="s">
        <v>35</v>
      </c>
      <c r="H622" s="150" t="s">
        <v>8271</v>
      </c>
      <c r="I622" s="156"/>
      <c r="J622" s="148"/>
      <c r="K622" s="149"/>
      <c r="L622" s="149"/>
      <c r="M622" s="149"/>
      <c r="N622" s="149"/>
      <c r="O622" s="149"/>
      <c r="P622" s="149"/>
      <c r="Q622" s="149"/>
      <c r="R622" s="149">
        <v>2</v>
      </c>
      <c r="S622" s="149">
        <v>2</v>
      </c>
      <c r="T622" s="149">
        <v>2</v>
      </c>
      <c r="U622" s="149">
        <v>2</v>
      </c>
      <c r="V622" s="149">
        <v>2</v>
      </c>
      <c r="W622" s="149">
        <v>2</v>
      </c>
      <c r="X622" s="149">
        <v>2</v>
      </c>
      <c r="Y622" s="149">
        <v>2</v>
      </c>
      <c r="Z622" s="149">
        <v>2</v>
      </c>
      <c r="AA622" s="149">
        <v>2</v>
      </c>
      <c r="AB622" s="149">
        <v>2</v>
      </c>
      <c r="AC622" s="149">
        <v>2</v>
      </c>
      <c r="AD622" s="149">
        <v>2</v>
      </c>
      <c r="AE622" s="149">
        <v>2</v>
      </c>
      <c r="AF622" s="149">
        <v>2</v>
      </c>
      <c r="AG622" s="149">
        <v>2</v>
      </c>
      <c r="AH622" s="149">
        <v>2</v>
      </c>
      <c r="AI622" s="149">
        <v>2</v>
      </c>
      <c r="AJ622" s="149">
        <v>2</v>
      </c>
      <c r="AK622" s="149">
        <v>2</v>
      </c>
      <c r="AL622" s="149">
        <v>2</v>
      </c>
      <c r="AM622" s="149">
        <v>2</v>
      </c>
      <c r="AN622" s="149">
        <v>2</v>
      </c>
      <c r="AO622" s="149">
        <v>2</v>
      </c>
      <c r="AP622" s="149">
        <v>2</v>
      </c>
      <c r="AQ622" s="149">
        <v>2</v>
      </c>
      <c r="AR622" s="149">
        <v>2</v>
      </c>
      <c r="AS622" s="149">
        <v>2</v>
      </c>
      <c r="AT622" s="149">
        <v>2</v>
      </c>
      <c r="AU622" s="149">
        <v>2</v>
      </c>
      <c r="AV622" s="149">
        <v>2</v>
      </c>
      <c r="AW622" s="149">
        <v>2</v>
      </c>
      <c r="AX622" s="149">
        <v>2</v>
      </c>
      <c r="AY622" s="149">
        <v>2</v>
      </c>
      <c r="AZ622" s="149">
        <v>2</v>
      </c>
      <c r="BA622" s="149">
        <v>2</v>
      </c>
      <c r="BB622" s="149">
        <v>2</v>
      </c>
      <c r="BC622" s="149">
        <v>2</v>
      </c>
      <c r="BD622" s="149">
        <v>2</v>
      </c>
      <c r="BE622" s="149">
        <v>2</v>
      </c>
      <c r="BF622" s="149">
        <v>2</v>
      </c>
      <c r="BG622" s="149">
        <v>2</v>
      </c>
      <c r="BH622" s="149">
        <v>2</v>
      </c>
      <c r="BI622" s="149">
        <v>2</v>
      </c>
      <c r="BJ622" s="149">
        <v>2</v>
      </c>
      <c r="BK622" s="149">
        <v>2</v>
      </c>
      <c r="BL622" s="149">
        <v>2</v>
      </c>
      <c r="BM622" s="149">
        <v>2</v>
      </c>
      <c r="BN622" s="149">
        <v>2</v>
      </c>
      <c r="BO622" s="149">
        <v>2</v>
      </c>
      <c r="BP622" s="149">
        <v>2</v>
      </c>
      <c r="BQ622" s="149">
        <v>2</v>
      </c>
      <c r="BR622" s="149">
        <v>2</v>
      </c>
      <c r="BS622" s="149">
        <v>2</v>
      </c>
      <c r="BT622" s="149">
        <v>2</v>
      </c>
      <c r="BU622" s="149"/>
      <c r="BV622" s="149"/>
      <c r="BW622" s="149"/>
      <c r="BX622" s="149"/>
      <c r="BY622" s="149"/>
      <c r="BZ622" s="149"/>
      <c r="CA622" s="149"/>
      <c r="CB622" s="149"/>
      <c r="CC622" s="149"/>
      <c r="CD622" s="149"/>
      <c r="CE622" s="149"/>
      <c r="CF622" s="149"/>
      <c r="CG622" s="149"/>
      <c r="CH622" s="149"/>
      <c r="CI622" s="149"/>
      <c r="CJ622" s="149"/>
      <c r="CK622" s="149"/>
      <c r="CL622" s="149"/>
      <c r="CM622" s="149"/>
      <c r="CN622" s="149"/>
      <c r="CO622" s="149"/>
      <c r="CP622" s="149"/>
      <c r="CQ622" s="149"/>
      <c r="CR622" s="149"/>
      <c r="CS622" s="150"/>
      <c r="CT622" s="151"/>
      <c r="CW622" s="68"/>
      <c r="CX622" s="152"/>
    </row>
    <row r="623" spans="1:102">
      <c r="A623" s="292" t="s">
        <v>8334</v>
      </c>
      <c r="B623" s="146" t="s">
        <v>1933</v>
      </c>
      <c r="C623" s="147" t="str">
        <f>+_xlfn.XLOOKUP(B623,'R4'!B:B,'R4'!C:C)</f>
        <v>AMR - MAZOT TANKERİ - 20 TON - FORD - SİNANLI</v>
      </c>
      <c r="D623" s="147"/>
      <c r="E623" s="150" t="s">
        <v>8270</v>
      </c>
      <c r="F623" s="150" t="s">
        <v>38</v>
      </c>
      <c r="G623" s="150" t="s">
        <v>35</v>
      </c>
      <c r="H623" s="150" t="s">
        <v>8271</v>
      </c>
      <c r="I623" s="156"/>
      <c r="J623" s="148"/>
      <c r="K623" s="149"/>
      <c r="L623" s="149"/>
      <c r="M623" s="149"/>
      <c r="N623" s="149"/>
      <c r="O623" s="149"/>
      <c r="P623" s="149"/>
      <c r="Q623" s="149"/>
      <c r="R623" s="149">
        <v>3</v>
      </c>
      <c r="S623" s="149">
        <v>3</v>
      </c>
      <c r="T623" s="149">
        <v>3</v>
      </c>
      <c r="U623" s="149">
        <v>3</v>
      </c>
      <c r="V623" s="149">
        <v>3</v>
      </c>
      <c r="W623" s="149">
        <v>3</v>
      </c>
      <c r="X623" s="149">
        <v>3</v>
      </c>
      <c r="Y623" s="149">
        <v>3</v>
      </c>
      <c r="Z623" s="149">
        <v>7</v>
      </c>
      <c r="AA623" s="149">
        <v>7</v>
      </c>
      <c r="AB623" s="149">
        <v>7</v>
      </c>
      <c r="AC623" s="149">
        <v>7</v>
      </c>
      <c r="AD623" s="149">
        <v>7</v>
      </c>
      <c r="AE623" s="149">
        <v>7</v>
      </c>
      <c r="AF623" s="149">
        <v>7</v>
      </c>
      <c r="AG623" s="149">
        <v>7</v>
      </c>
      <c r="AH623" s="149">
        <v>7</v>
      </c>
      <c r="AI623" s="149">
        <v>7</v>
      </c>
      <c r="AJ623" s="149">
        <v>7</v>
      </c>
      <c r="AK623" s="149">
        <v>7</v>
      </c>
      <c r="AL623" s="149">
        <v>7</v>
      </c>
      <c r="AM623" s="149">
        <v>7</v>
      </c>
      <c r="AN623" s="149">
        <v>7</v>
      </c>
      <c r="AO623" s="149">
        <v>7</v>
      </c>
      <c r="AP623" s="149">
        <v>7</v>
      </c>
      <c r="AQ623" s="149">
        <v>7</v>
      </c>
      <c r="AR623" s="149">
        <v>7</v>
      </c>
      <c r="AS623" s="149">
        <v>7</v>
      </c>
      <c r="AT623" s="149">
        <v>7</v>
      </c>
      <c r="AU623" s="149">
        <v>7</v>
      </c>
      <c r="AV623" s="149">
        <v>7</v>
      </c>
      <c r="AW623" s="149">
        <v>7</v>
      </c>
      <c r="AX623" s="149">
        <v>7</v>
      </c>
      <c r="AY623" s="149">
        <v>7</v>
      </c>
      <c r="AZ623" s="149">
        <v>7</v>
      </c>
      <c r="BA623" s="149">
        <v>7</v>
      </c>
      <c r="BB623" s="149">
        <v>7</v>
      </c>
      <c r="BC623" s="149">
        <v>7</v>
      </c>
      <c r="BD623" s="149">
        <v>7</v>
      </c>
      <c r="BE623" s="149">
        <v>7</v>
      </c>
      <c r="BF623" s="149">
        <v>7</v>
      </c>
      <c r="BG623" s="149">
        <v>7</v>
      </c>
      <c r="BH623" s="149">
        <v>7</v>
      </c>
      <c r="BI623" s="149">
        <v>7</v>
      </c>
      <c r="BJ623" s="149">
        <v>7</v>
      </c>
      <c r="BK623" s="149">
        <v>7</v>
      </c>
      <c r="BL623" s="149">
        <v>7</v>
      </c>
      <c r="BM623" s="149">
        <v>7</v>
      </c>
      <c r="BN623" s="149">
        <v>7</v>
      </c>
      <c r="BO623" s="149">
        <v>7</v>
      </c>
      <c r="BP623" s="149">
        <v>7</v>
      </c>
      <c r="BQ623" s="149">
        <v>7</v>
      </c>
      <c r="BR623" s="149">
        <v>7</v>
      </c>
      <c r="BS623" s="149">
        <v>7</v>
      </c>
      <c r="BT623" s="149">
        <v>7</v>
      </c>
      <c r="BU623" s="149"/>
      <c r="BV623" s="149"/>
      <c r="BW623" s="149"/>
      <c r="BX623" s="149"/>
      <c r="BY623" s="149"/>
      <c r="BZ623" s="149"/>
      <c r="CA623" s="149"/>
      <c r="CB623" s="149"/>
      <c r="CC623" s="149"/>
      <c r="CD623" s="149"/>
      <c r="CE623" s="149"/>
      <c r="CF623" s="149"/>
      <c r="CG623" s="149"/>
      <c r="CH623" s="149"/>
      <c r="CI623" s="149"/>
      <c r="CJ623" s="149"/>
      <c r="CK623" s="149"/>
      <c r="CL623" s="149"/>
      <c r="CM623" s="149"/>
      <c r="CN623" s="149"/>
      <c r="CO623" s="149"/>
      <c r="CP623" s="149"/>
      <c r="CQ623" s="149"/>
      <c r="CR623" s="149"/>
      <c r="CS623" s="150"/>
      <c r="CT623" s="151"/>
      <c r="CW623" s="68"/>
      <c r="CX623" s="152"/>
    </row>
    <row r="624" spans="1:102">
      <c r="A624" s="289" t="s">
        <v>8334</v>
      </c>
      <c r="B624" s="146" t="s">
        <v>8246</v>
      </c>
      <c r="C624" s="147" t="str">
        <f>+_xlfn.XLOOKUP(B624,'R4'!B:B,'R4'!C:C)</f>
        <v>AMR - ARAZÖZ - 20 TON - FORD - ELİBÜYÜK</v>
      </c>
      <c r="D624" s="147"/>
      <c r="E624" s="150" t="s">
        <v>6187</v>
      </c>
      <c r="F624" s="150" t="s">
        <v>38</v>
      </c>
      <c r="G624" s="150" t="s">
        <v>35</v>
      </c>
      <c r="H624" s="150" t="s">
        <v>8271</v>
      </c>
      <c r="I624" s="156"/>
      <c r="J624" s="148"/>
      <c r="K624" s="149"/>
      <c r="L624" s="149"/>
      <c r="M624" s="149"/>
      <c r="N624" s="149"/>
      <c r="O624" s="149"/>
      <c r="P624" s="149"/>
      <c r="Q624" s="149"/>
      <c r="R624" s="149">
        <v>1</v>
      </c>
      <c r="S624" s="149">
        <v>1</v>
      </c>
      <c r="T624" s="149">
        <v>1</v>
      </c>
      <c r="U624" s="149">
        <v>1</v>
      </c>
      <c r="V624" s="149">
        <v>1</v>
      </c>
      <c r="W624" s="149">
        <v>1</v>
      </c>
      <c r="X624" s="149">
        <v>1</v>
      </c>
      <c r="Y624" s="149">
        <v>1</v>
      </c>
      <c r="Z624" s="149">
        <v>1</v>
      </c>
      <c r="AA624" s="149">
        <v>1</v>
      </c>
      <c r="AB624" s="149">
        <v>1</v>
      </c>
      <c r="AC624" s="149">
        <v>1</v>
      </c>
      <c r="AD624" s="149">
        <v>1</v>
      </c>
      <c r="AE624" s="149">
        <v>1</v>
      </c>
      <c r="AF624" s="149">
        <v>1</v>
      </c>
      <c r="AG624" s="149">
        <v>1</v>
      </c>
      <c r="AH624" s="149">
        <v>1</v>
      </c>
      <c r="AI624" s="149">
        <v>1</v>
      </c>
      <c r="AJ624" s="149">
        <v>1</v>
      </c>
      <c r="AK624" s="149">
        <v>1</v>
      </c>
      <c r="AL624" s="149">
        <v>1</v>
      </c>
      <c r="AM624" s="149">
        <v>1</v>
      </c>
      <c r="AN624" s="149">
        <v>1</v>
      </c>
      <c r="AO624" s="149">
        <v>1</v>
      </c>
      <c r="AP624" s="149">
        <v>1</v>
      </c>
      <c r="AQ624" s="149">
        <v>1</v>
      </c>
      <c r="AR624" s="149">
        <v>1</v>
      </c>
      <c r="AS624" s="149">
        <v>1</v>
      </c>
      <c r="AT624" s="149">
        <v>1</v>
      </c>
      <c r="AU624" s="149">
        <v>1</v>
      </c>
      <c r="AV624" s="149">
        <v>1</v>
      </c>
      <c r="AW624" s="149">
        <v>1</v>
      </c>
      <c r="AX624" s="149">
        <v>1</v>
      </c>
      <c r="AY624" s="149">
        <v>1</v>
      </c>
      <c r="AZ624" s="149">
        <v>1</v>
      </c>
      <c r="BA624" s="149">
        <v>1</v>
      </c>
      <c r="BB624" s="149">
        <v>1</v>
      </c>
      <c r="BC624" s="149">
        <v>1</v>
      </c>
      <c r="BD624" s="149">
        <v>1</v>
      </c>
      <c r="BE624" s="149">
        <v>1</v>
      </c>
      <c r="BF624" s="149">
        <v>1</v>
      </c>
      <c r="BG624" s="149">
        <v>1</v>
      </c>
      <c r="BH624" s="149">
        <v>1</v>
      </c>
      <c r="BI624" s="149">
        <v>1</v>
      </c>
      <c r="BJ624" s="149">
        <v>1</v>
      </c>
      <c r="BK624" s="149">
        <v>1</v>
      </c>
      <c r="BL624" s="149">
        <v>1</v>
      </c>
      <c r="BM624" s="149">
        <v>1</v>
      </c>
      <c r="BN624" s="149">
        <v>1</v>
      </c>
      <c r="BO624" s="149">
        <v>1</v>
      </c>
      <c r="BP624" s="149">
        <v>1</v>
      </c>
      <c r="BQ624" s="149">
        <v>1</v>
      </c>
      <c r="BR624" s="149">
        <v>1</v>
      </c>
      <c r="BS624" s="149">
        <v>1</v>
      </c>
      <c r="BT624" s="149">
        <v>1</v>
      </c>
      <c r="BU624" s="149"/>
      <c r="BV624" s="149"/>
      <c r="BW624" s="149"/>
      <c r="BX624" s="149"/>
      <c r="BY624" s="149"/>
      <c r="BZ624" s="149"/>
      <c r="CA624" s="149"/>
      <c r="CB624" s="149"/>
      <c r="CC624" s="149"/>
      <c r="CD624" s="149"/>
      <c r="CE624" s="149"/>
      <c r="CF624" s="149"/>
      <c r="CG624" s="149"/>
      <c r="CH624" s="149"/>
      <c r="CI624" s="149"/>
      <c r="CJ624" s="149"/>
      <c r="CK624" s="149"/>
      <c r="CL624" s="149"/>
      <c r="CM624" s="149"/>
      <c r="CN624" s="149"/>
      <c r="CO624" s="149"/>
      <c r="CP624" s="149"/>
      <c r="CQ624" s="149"/>
      <c r="CR624" s="149"/>
      <c r="CS624" s="150"/>
      <c r="CT624" s="151"/>
      <c r="CW624" s="68"/>
      <c r="CX624" s="152"/>
    </row>
    <row r="625" spans="1:102">
      <c r="A625" s="289" t="s">
        <v>8334</v>
      </c>
      <c r="B625" s="146" t="s">
        <v>1960</v>
      </c>
      <c r="C625" s="147" t="str">
        <f>+_xlfn.XLOOKUP(B625,'R4'!B:B,'R4'!C:C)</f>
        <v>AMR - VİDANJÖR - 20 T - FORD - ÜSTYAPI DAHİL</v>
      </c>
      <c r="D625" s="147"/>
      <c r="E625" s="150" t="s">
        <v>6190</v>
      </c>
      <c r="F625" s="150" t="s">
        <v>38</v>
      </c>
      <c r="G625" s="150" t="s">
        <v>35</v>
      </c>
      <c r="H625" s="150" t="s">
        <v>8271</v>
      </c>
      <c r="I625" s="156"/>
      <c r="J625" s="148"/>
      <c r="K625" s="149"/>
      <c r="L625" s="149"/>
      <c r="M625" s="149"/>
      <c r="N625" s="149"/>
      <c r="O625" s="149"/>
      <c r="P625" s="149"/>
      <c r="Q625" s="149"/>
      <c r="R625" s="149">
        <v>2</v>
      </c>
      <c r="S625" s="149">
        <v>2</v>
      </c>
      <c r="T625" s="149">
        <v>2</v>
      </c>
      <c r="U625" s="149">
        <v>2</v>
      </c>
      <c r="V625" s="149">
        <v>2</v>
      </c>
      <c r="W625" s="149">
        <v>2</v>
      </c>
      <c r="X625" s="149">
        <v>2</v>
      </c>
      <c r="Y625" s="149">
        <v>2</v>
      </c>
      <c r="Z625" s="149">
        <v>2</v>
      </c>
      <c r="AA625" s="149">
        <v>2</v>
      </c>
      <c r="AB625" s="149">
        <v>2</v>
      </c>
      <c r="AC625" s="149">
        <v>2</v>
      </c>
      <c r="AD625" s="149">
        <v>2</v>
      </c>
      <c r="AE625" s="149">
        <v>2</v>
      </c>
      <c r="AF625" s="149">
        <v>2</v>
      </c>
      <c r="AG625" s="149">
        <v>2</v>
      </c>
      <c r="AH625" s="149">
        <v>2</v>
      </c>
      <c r="AI625" s="149">
        <v>2</v>
      </c>
      <c r="AJ625" s="149">
        <v>2</v>
      </c>
      <c r="AK625" s="149">
        <v>2</v>
      </c>
      <c r="AL625" s="149">
        <v>2</v>
      </c>
      <c r="AM625" s="149">
        <v>2</v>
      </c>
      <c r="AN625" s="149">
        <v>2</v>
      </c>
      <c r="AO625" s="149">
        <v>2</v>
      </c>
      <c r="AP625" s="149">
        <v>2</v>
      </c>
      <c r="AQ625" s="149">
        <v>2</v>
      </c>
      <c r="AR625" s="149">
        <v>2</v>
      </c>
      <c r="AS625" s="149">
        <v>2</v>
      </c>
      <c r="AT625" s="149">
        <v>2</v>
      </c>
      <c r="AU625" s="149">
        <v>2</v>
      </c>
      <c r="AV625" s="149">
        <v>2</v>
      </c>
      <c r="AW625" s="149">
        <v>2</v>
      </c>
      <c r="AX625" s="149">
        <v>2</v>
      </c>
      <c r="AY625" s="149">
        <v>2</v>
      </c>
      <c r="AZ625" s="149">
        <v>2</v>
      </c>
      <c r="BA625" s="149">
        <v>2</v>
      </c>
      <c r="BB625" s="149">
        <v>2</v>
      </c>
      <c r="BC625" s="149">
        <v>2</v>
      </c>
      <c r="BD625" s="149">
        <v>2</v>
      </c>
      <c r="BE625" s="149">
        <v>2</v>
      </c>
      <c r="BF625" s="149">
        <v>2</v>
      </c>
      <c r="BG625" s="149">
        <v>2</v>
      </c>
      <c r="BH625" s="149">
        <v>2</v>
      </c>
      <c r="BI625" s="149">
        <v>2</v>
      </c>
      <c r="BJ625" s="149">
        <v>2</v>
      </c>
      <c r="BK625" s="149">
        <v>2</v>
      </c>
      <c r="BL625" s="149">
        <v>2</v>
      </c>
      <c r="BM625" s="149">
        <v>2</v>
      </c>
      <c r="BN625" s="149">
        <v>2</v>
      </c>
      <c r="BO625" s="149">
        <v>2</v>
      </c>
      <c r="BP625" s="149">
        <v>2</v>
      </c>
      <c r="BQ625" s="149">
        <v>2</v>
      </c>
      <c r="BR625" s="149">
        <v>2</v>
      </c>
      <c r="BS625" s="149">
        <v>2</v>
      </c>
      <c r="BT625" s="149">
        <v>2</v>
      </c>
      <c r="BU625" s="149"/>
      <c r="BV625" s="149"/>
      <c r="BW625" s="149"/>
      <c r="BX625" s="149"/>
      <c r="BY625" s="149"/>
      <c r="BZ625" s="149"/>
      <c r="CA625" s="149"/>
      <c r="CB625" s="149"/>
      <c r="CC625" s="149"/>
      <c r="CD625" s="149"/>
      <c r="CE625" s="149"/>
      <c r="CF625" s="149"/>
      <c r="CG625" s="149"/>
      <c r="CH625" s="149"/>
      <c r="CI625" s="149"/>
      <c r="CJ625" s="149"/>
      <c r="CK625" s="149"/>
      <c r="CL625" s="149"/>
      <c r="CM625" s="149"/>
      <c r="CN625" s="149"/>
      <c r="CO625" s="149"/>
      <c r="CP625" s="149"/>
      <c r="CQ625" s="149"/>
      <c r="CR625" s="149"/>
      <c r="CS625" s="150"/>
      <c r="CT625" s="151"/>
      <c r="CW625" s="68"/>
      <c r="CX625" s="152"/>
    </row>
    <row r="626" spans="1:102">
      <c r="A626" s="289" t="s">
        <v>8334</v>
      </c>
      <c r="B626" s="146" t="s">
        <v>1964</v>
      </c>
      <c r="C626" s="147" t="str">
        <f>+_xlfn.XLOOKUP(B626,'R4'!B:B,'R4'!C:C)</f>
        <v>AMR - ÇÖP KAMYONU - FORD - ÜSTYAPI DAHİL</v>
      </c>
      <c r="D626" s="147"/>
      <c r="E626" s="150" t="s">
        <v>6192</v>
      </c>
      <c r="F626" s="150" t="s">
        <v>38</v>
      </c>
      <c r="G626" s="150" t="s">
        <v>35</v>
      </c>
      <c r="H626" s="150" t="s">
        <v>8271</v>
      </c>
      <c r="I626" s="156"/>
      <c r="J626" s="148"/>
      <c r="K626" s="149"/>
      <c r="L626" s="149"/>
      <c r="M626" s="149"/>
      <c r="N626" s="149"/>
      <c r="O626" s="149"/>
      <c r="P626" s="149"/>
      <c r="Q626" s="149"/>
      <c r="R626" s="149">
        <v>2</v>
      </c>
      <c r="S626" s="149">
        <v>2</v>
      </c>
      <c r="T626" s="149">
        <v>2</v>
      </c>
      <c r="U626" s="149">
        <v>2</v>
      </c>
      <c r="V626" s="149">
        <v>2</v>
      </c>
      <c r="W626" s="149">
        <v>2</v>
      </c>
      <c r="X626" s="149">
        <v>2</v>
      </c>
      <c r="Y626" s="149">
        <v>2</v>
      </c>
      <c r="Z626" s="149">
        <v>2</v>
      </c>
      <c r="AA626" s="149">
        <v>2</v>
      </c>
      <c r="AB626" s="149">
        <v>2</v>
      </c>
      <c r="AC626" s="149">
        <v>2</v>
      </c>
      <c r="AD626" s="149">
        <v>2</v>
      </c>
      <c r="AE626" s="149">
        <v>2</v>
      </c>
      <c r="AF626" s="149">
        <v>2</v>
      </c>
      <c r="AG626" s="149">
        <v>2</v>
      </c>
      <c r="AH626" s="149">
        <v>2</v>
      </c>
      <c r="AI626" s="149">
        <v>2</v>
      </c>
      <c r="AJ626" s="149">
        <v>2</v>
      </c>
      <c r="AK626" s="149">
        <v>2</v>
      </c>
      <c r="AL626" s="149">
        <v>2</v>
      </c>
      <c r="AM626" s="149">
        <v>2</v>
      </c>
      <c r="AN626" s="149">
        <v>2</v>
      </c>
      <c r="AO626" s="149">
        <v>2</v>
      </c>
      <c r="AP626" s="149">
        <v>2</v>
      </c>
      <c r="AQ626" s="149">
        <v>2</v>
      </c>
      <c r="AR626" s="149">
        <v>2</v>
      </c>
      <c r="AS626" s="149">
        <v>2</v>
      </c>
      <c r="AT626" s="149">
        <v>2</v>
      </c>
      <c r="AU626" s="149">
        <v>2</v>
      </c>
      <c r="AV626" s="149">
        <v>2</v>
      </c>
      <c r="AW626" s="149">
        <v>2</v>
      </c>
      <c r="AX626" s="149">
        <v>2</v>
      </c>
      <c r="AY626" s="149">
        <v>2</v>
      </c>
      <c r="AZ626" s="149">
        <v>2</v>
      </c>
      <c r="BA626" s="149">
        <v>2</v>
      </c>
      <c r="BB626" s="149">
        <v>2</v>
      </c>
      <c r="BC626" s="149">
        <v>2</v>
      </c>
      <c r="BD626" s="149">
        <v>2</v>
      </c>
      <c r="BE626" s="149">
        <v>2</v>
      </c>
      <c r="BF626" s="149">
        <v>2</v>
      </c>
      <c r="BG626" s="149">
        <v>2</v>
      </c>
      <c r="BH626" s="149">
        <v>2</v>
      </c>
      <c r="BI626" s="149">
        <v>2</v>
      </c>
      <c r="BJ626" s="149">
        <v>2</v>
      </c>
      <c r="BK626" s="149">
        <v>2</v>
      </c>
      <c r="BL626" s="149">
        <v>2</v>
      </c>
      <c r="BM626" s="149">
        <v>2</v>
      </c>
      <c r="BN626" s="149">
        <v>2</v>
      </c>
      <c r="BO626" s="149">
        <v>2</v>
      </c>
      <c r="BP626" s="149">
        <v>2</v>
      </c>
      <c r="BQ626" s="149">
        <v>2</v>
      </c>
      <c r="BR626" s="149">
        <v>2</v>
      </c>
      <c r="BS626" s="149">
        <v>2</v>
      </c>
      <c r="BT626" s="149">
        <v>2</v>
      </c>
      <c r="BU626" s="149"/>
      <c r="BV626" s="149"/>
      <c r="BW626" s="149"/>
      <c r="BX626" s="149"/>
      <c r="BY626" s="149"/>
      <c r="BZ626" s="149"/>
      <c r="CA626" s="149"/>
      <c r="CB626" s="149"/>
      <c r="CC626" s="149"/>
      <c r="CD626" s="149"/>
      <c r="CE626" s="149"/>
      <c r="CF626" s="149"/>
      <c r="CG626" s="149"/>
      <c r="CH626" s="149"/>
      <c r="CI626" s="149"/>
      <c r="CJ626" s="149"/>
      <c r="CK626" s="149"/>
      <c r="CL626" s="149"/>
      <c r="CM626" s="149"/>
      <c r="CN626" s="149"/>
      <c r="CO626" s="149"/>
      <c r="CP626" s="149"/>
      <c r="CQ626" s="149"/>
      <c r="CR626" s="149"/>
      <c r="CS626" s="150"/>
      <c r="CT626" s="151"/>
      <c r="CW626" s="68"/>
      <c r="CX626" s="152"/>
    </row>
    <row r="627" spans="1:102">
      <c r="A627" s="289" t="s">
        <v>8334</v>
      </c>
      <c r="B627" s="146" t="s">
        <v>1971</v>
      </c>
      <c r="C627" s="147" t="str">
        <f>+_xlfn.XLOOKUP(B627,'R4'!B:B,'R4'!C:C)</f>
        <v>AMR - TEHLİKELİ M. TAŞIMA KMY. - İSUZU - ÜSTYAPI DAHİL</v>
      </c>
      <c r="D627" s="147"/>
      <c r="E627" s="150" t="s">
        <v>6194</v>
      </c>
      <c r="F627" s="150" t="s">
        <v>38</v>
      </c>
      <c r="G627" s="150" t="s">
        <v>35</v>
      </c>
      <c r="H627" s="150" t="s">
        <v>8271</v>
      </c>
      <c r="I627" s="156"/>
      <c r="J627" s="148"/>
      <c r="K627" s="149"/>
      <c r="L627" s="149"/>
      <c r="M627" s="149"/>
      <c r="N627" s="149"/>
      <c r="O627" s="149"/>
      <c r="P627" s="149"/>
      <c r="Q627" s="149"/>
      <c r="R627" s="149">
        <v>1</v>
      </c>
      <c r="S627" s="149">
        <v>1</v>
      </c>
      <c r="T627" s="149">
        <v>1</v>
      </c>
      <c r="U627" s="149">
        <v>1</v>
      </c>
      <c r="V627" s="149">
        <v>1</v>
      </c>
      <c r="W627" s="149">
        <v>1</v>
      </c>
      <c r="X627" s="149">
        <v>1</v>
      </c>
      <c r="Y627" s="149">
        <v>1</v>
      </c>
      <c r="Z627" s="149">
        <v>1</v>
      </c>
      <c r="AA627" s="149">
        <v>1</v>
      </c>
      <c r="AB627" s="149">
        <v>1</v>
      </c>
      <c r="AC627" s="149">
        <v>1</v>
      </c>
      <c r="AD627" s="149">
        <v>1</v>
      </c>
      <c r="AE627" s="149">
        <v>1</v>
      </c>
      <c r="AF627" s="149">
        <v>1</v>
      </c>
      <c r="AG627" s="149">
        <v>1</v>
      </c>
      <c r="AH627" s="149">
        <v>1</v>
      </c>
      <c r="AI627" s="149">
        <v>1</v>
      </c>
      <c r="AJ627" s="149">
        <v>1</v>
      </c>
      <c r="AK627" s="149">
        <v>1</v>
      </c>
      <c r="AL627" s="149">
        <v>1</v>
      </c>
      <c r="AM627" s="149">
        <v>1</v>
      </c>
      <c r="AN627" s="149">
        <v>1</v>
      </c>
      <c r="AO627" s="149">
        <v>1</v>
      </c>
      <c r="AP627" s="149">
        <v>1</v>
      </c>
      <c r="AQ627" s="149">
        <v>1</v>
      </c>
      <c r="AR627" s="149">
        <v>1</v>
      </c>
      <c r="AS627" s="149">
        <v>1</v>
      </c>
      <c r="AT627" s="149">
        <v>1</v>
      </c>
      <c r="AU627" s="149">
        <v>1</v>
      </c>
      <c r="AV627" s="149">
        <v>1</v>
      </c>
      <c r="AW627" s="149">
        <v>1</v>
      </c>
      <c r="AX627" s="149">
        <v>1</v>
      </c>
      <c r="AY627" s="149">
        <v>1</v>
      </c>
      <c r="AZ627" s="149">
        <v>1</v>
      </c>
      <c r="BA627" s="149">
        <v>1</v>
      </c>
      <c r="BB627" s="149">
        <v>1</v>
      </c>
      <c r="BC627" s="149">
        <v>1</v>
      </c>
      <c r="BD627" s="149">
        <v>1</v>
      </c>
      <c r="BE627" s="149">
        <v>1</v>
      </c>
      <c r="BF627" s="149">
        <v>1</v>
      </c>
      <c r="BG627" s="149">
        <v>1</v>
      </c>
      <c r="BH627" s="149">
        <v>1</v>
      </c>
      <c r="BI627" s="149">
        <v>1</v>
      </c>
      <c r="BJ627" s="149">
        <v>1</v>
      </c>
      <c r="BK627" s="149">
        <v>1</v>
      </c>
      <c r="BL627" s="149">
        <v>1</v>
      </c>
      <c r="BM627" s="149">
        <v>1</v>
      </c>
      <c r="BN627" s="149">
        <v>1</v>
      </c>
      <c r="BO627" s="149">
        <v>1</v>
      </c>
      <c r="BP627" s="149">
        <v>1</v>
      </c>
      <c r="BQ627" s="149">
        <v>1</v>
      </c>
      <c r="BR627" s="149">
        <v>1</v>
      </c>
      <c r="BS627" s="149">
        <v>1</v>
      </c>
      <c r="BT627" s="149">
        <v>1</v>
      </c>
      <c r="BU627" s="149"/>
      <c r="BV627" s="149"/>
      <c r="BW627" s="149"/>
      <c r="BX627" s="149"/>
      <c r="BY627" s="149"/>
      <c r="BZ627" s="149"/>
      <c r="CA627" s="149"/>
      <c r="CB627" s="149"/>
      <c r="CC627" s="149"/>
      <c r="CD627" s="149"/>
      <c r="CE627" s="149"/>
      <c r="CF627" s="149"/>
      <c r="CG627" s="149"/>
      <c r="CH627" s="149"/>
      <c r="CI627" s="149"/>
      <c r="CJ627" s="149"/>
      <c r="CK627" s="149"/>
      <c r="CL627" s="149"/>
      <c r="CM627" s="149"/>
      <c r="CN627" s="149"/>
      <c r="CO627" s="149"/>
      <c r="CP627" s="149"/>
      <c r="CQ627" s="149"/>
      <c r="CR627" s="149"/>
      <c r="CS627" s="150"/>
      <c r="CT627" s="151"/>
      <c r="CW627" s="68"/>
      <c r="CX627" s="152"/>
    </row>
    <row r="628" spans="1:102">
      <c r="A628" s="289" t="s">
        <v>8334</v>
      </c>
      <c r="B628" s="146" t="s">
        <v>1978</v>
      </c>
      <c r="C628" s="147" t="str">
        <f>+_xlfn.XLOOKUP(B628,'R4'!B:B,'R4'!C:C)</f>
        <v>AMR - BAKIM ARABASI K. - FORD - GÜRBÜZ</v>
      </c>
      <c r="D628" s="147"/>
      <c r="E628" s="150" t="s">
        <v>6196</v>
      </c>
      <c r="F628" s="150" t="s">
        <v>38</v>
      </c>
      <c r="G628" s="150" t="s">
        <v>35</v>
      </c>
      <c r="H628" s="150" t="s">
        <v>8271</v>
      </c>
      <c r="I628" s="156"/>
      <c r="J628" s="148"/>
      <c r="K628" s="149"/>
      <c r="L628" s="149"/>
      <c r="M628" s="149"/>
      <c r="N628" s="149"/>
      <c r="O628" s="149"/>
      <c r="P628" s="149"/>
      <c r="Q628" s="149"/>
      <c r="R628" s="149">
        <v>8</v>
      </c>
      <c r="S628" s="149">
        <v>8</v>
      </c>
      <c r="T628" s="149">
        <v>8</v>
      </c>
      <c r="U628" s="149">
        <v>8</v>
      </c>
      <c r="V628" s="149">
        <v>8</v>
      </c>
      <c r="W628" s="149">
        <v>8</v>
      </c>
      <c r="X628" s="149">
        <v>8</v>
      </c>
      <c r="Y628" s="149">
        <v>8</v>
      </c>
      <c r="Z628" s="149">
        <v>8</v>
      </c>
      <c r="AA628" s="149">
        <v>8</v>
      </c>
      <c r="AB628" s="149">
        <v>8</v>
      </c>
      <c r="AC628" s="149">
        <v>8</v>
      </c>
      <c r="AD628" s="149">
        <v>8</v>
      </c>
      <c r="AE628" s="149">
        <v>8</v>
      </c>
      <c r="AF628" s="149">
        <v>8</v>
      </c>
      <c r="AG628" s="149">
        <v>8</v>
      </c>
      <c r="AH628" s="149">
        <v>8</v>
      </c>
      <c r="AI628" s="149">
        <v>8</v>
      </c>
      <c r="AJ628" s="149">
        <v>8</v>
      </c>
      <c r="AK628" s="149">
        <v>8</v>
      </c>
      <c r="AL628" s="149">
        <v>8</v>
      </c>
      <c r="AM628" s="149">
        <v>8</v>
      </c>
      <c r="AN628" s="149">
        <v>8</v>
      </c>
      <c r="AO628" s="149">
        <v>8</v>
      </c>
      <c r="AP628" s="149">
        <v>8</v>
      </c>
      <c r="AQ628" s="149">
        <v>8</v>
      </c>
      <c r="AR628" s="149">
        <v>8</v>
      </c>
      <c r="AS628" s="149">
        <v>8</v>
      </c>
      <c r="AT628" s="149">
        <v>8</v>
      </c>
      <c r="AU628" s="149">
        <v>8</v>
      </c>
      <c r="AV628" s="149">
        <v>8</v>
      </c>
      <c r="AW628" s="149">
        <v>8</v>
      </c>
      <c r="AX628" s="149">
        <v>8</v>
      </c>
      <c r="AY628" s="149">
        <v>8</v>
      </c>
      <c r="AZ628" s="149">
        <v>8</v>
      </c>
      <c r="BA628" s="149">
        <v>8</v>
      </c>
      <c r="BB628" s="149">
        <v>8</v>
      </c>
      <c r="BC628" s="149">
        <v>8</v>
      </c>
      <c r="BD628" s="149">
        <v>8</v>
      </c>
      <c r="BE628" s="149">
        <v>8</v>
      </c>
      <c r="BF628" s="149">
        <v>8</v>
      </c>
      <c r="BG628" s="149">
        <v>8</v>
      </c>
      <c r="BH628" s="149">
        <v>8</v>
      </c>
      <c r="BI628" s="149">
        <v>8</v>
      </c>
      <c r="BJ628" s="149">
        <v>8</v>
      </c>
      <c r="BK628" s="149">
        <v>8</v>
      </c>
      <c r="BL628" s="149">
        <v>8</v>
      </c>
      <c r="BM628" s="149">
        <v>8</v>
      </c>
      <c r="BN628" s="149">
        <v>8</v>
      </c>
      <c r="BO628" s="149">
        <v>8</v>
      </c>
      <c r="BP628" s="149">
        <v>8</v>
      </c>
      <c r="BQ628" s="149">
        <v>8</v>
      </c>
      <c r="BR628" s="149">
        <v>8</v>
      </c>
      <c r="BS628" s="149">
        <v>8</v>
      </c>
      <c r="BT628" s="149">
        <v>8</v>
      </c>
      <c r="BU628" s="149"/>
      <c r="BV628" s="149"/>
      <c r="BW628" s="149"/>
      <c r="BX628" s="149"/>
      <c r="BY628" s="149"/>
      <c r="BZ628" s="149"/>
      <c r="CA628" s="149"/>
      <c r="CB628" s="149"/>
      <c r="CC628" s="149"/>
      <c r="CD628" s="149"/>
      <c r="CE628" s="149"/>
      <c r="CF628" s="149"/>
      <c r="CG628" s="149"/>
      <c r="CH628" s="149"/>
      <c r="CI628" s="149"/>
      <c r="CJ628" s="149"/>
      <c r="CK628" s="149"/>
      <c r="CL628" s="149"/>
      <c r="CM628" s="149"/>
      <c r="CN628" s="149"/>
      <c r="CO628" s="149"/>
      <c r="CP628" s="149"/>
      <c r="CQ628" s="149"/>
      <c r="CR628" s="149"/>
      <c r="CS628" s="150"/>
      <c r="CT628" s="151"/>
      <c r="CW628" s="68"/>
      <c r="CX628" s="152"/>
    </row>
    <row r="629" spans="1:102">
      <c r="A629" s="289" t="s">
        <v>8334</v>
      </c>
      <c r="B629" s="146" t="s">
        <v>1996</v>
      </c>
      <c r="C629" s="147" t="str">
        <f>+_xlfn.XLOOKUP(B629,'R4'!B:B,'R4'!C:C)</f>
        <v>AMR - LASTİK ARACI KAMYONU - IVECO - GÜRBÜZ</v>
      </c>
      <c r="D629" s="147"/>
      <c r="E629" s="150" t="s">
        <v>6198</v>
      </c>
      <c r="F629" s="150" t="s">
        <v>38</v>
      </c>
      <c r="G629" s="150" t="s">
        <v>35</v>
      </c>
      <c r="H629" s="150" t="s">
        <v>8271</v>
      </c>
      <c r="I629" s="156"/>
      <c r="J629" s="148"/>
      <c r="K629" s="149"/>
      <c r="L629" s="149"/>
      <c r="M629" s="149"/>
      <c r="N629" s="149"/>
      <c r="O629" s="149"/>
      <c r="P629" s="149"/>
      <c r="Q629" s="149"/>
      <c r="R629" s="149">
        <v>4</v>
      </c>
      <c r="S629" s="149">
        <v>4</v>
      </c>
      <c r="T629" s="149">
        <v>4</v>
      </c>
      <c r="U629" s="149">
        <v>4</v>
      </c>
      <c r="V629" s="149">
        <v>4</v>
      </c>
      <c r="W629" s="149">
        <v>4</v>
      </c>
      <c r="X629" s="149">
        <v>4</v>
      </c>
      <c r="Y629" s="149">
        <v>4</v>
      </c>
      <c r="Z629" s="149">
        <v>4</v>
      </c>
      <c r="AA629" s="149">
        <v>4</v>
      </c>
      <c r="AB629" s="149">
        <v>4</v>
      </c>
      <c r="AC629" s="149">
        <v>4</v>
      </c>
      <c r="AD629" s="149">
        <v>4</v>
      </c>
      <c r="AE629" s="149">
        <v>4</v>
      </c>
      <c r="AF629" s="149">
        <v>4</v>
      </c>
      <c r="AG629" s="149">
        <v>4</v>
      </c>
      <c r="AH629" s="149">
        <v>4</v>
      </c>
      <c r="AI629" s="149">
        <v>4</v>
      </c>
      <c r="AJ629" s="149">
        <v>4</v>
      </c>
      <c r="AK629" s="149">
        <v>4</v>
      </c>
      <c r="AL629" s="149">
        <v>4</v>
      </c>
      <c r="AM629" s="149">
        <v>4</v>
      </c>
      <c r="AN629" s="149">
        <v>4</v>
      </c>
      <c r="AO629" s="149">
        <v>4</v>
      </c>
      <c r="AP629" s="149">
        <v>4</v>
      </c>
      <c r="AQ629" s="149">
        <v>4</v>
      </c>
      <c r="AR629" s="149">
        <v>4</v>
      </c>
      <c r="AS629" s="149">
        <v>4</v>
      </c>
      <c r="AT629" s="149">
        <v>4</v>
      </c>
      <c r="AU629" s="149">
        <v>4</v>
      </c>
      <c r="AV629" s="149">
        <v>4</v>
      </c>
      <c r="AW629" s="149">
        <v>4</v>
      </c>
      <c r="AX629" s="149">
        <v>4</v>
      </c>
      <c r="AY629" s="149">
        <v>4</v>
      </c>
      <c r="AZ629" s="149">
        <v>4</v>
      </c>
      <c r="BA629" s="149">
        <v>4</v>
      </c>
      <c r="BB629" s="149">
        <v>4</v>
      </c>
      <c r="BC629" s="149">
        <v>4</v>
      </c>
      <c r="BD629" s="149">
        <v>4</v>
      </c>
      <c r="BE629" s="149">
        <v>4</v>
      </c>
      <c r="BF629" s="149">
        <v>4</v>
      </c>
      <c r="BG629" s="149">
        <v>4</v>
      </c>
      <c r="BH629" s="149">
        <v>4</v>
      </c>
      <c r="BI629" s="149">
        <v>4</v>
      </c>
      <c r="BJ629" s="149">
        <v>4</v>
      </c>
      <c r="BK629" s="149">
        <v>4</v>
      </c>
      <c r="BL629" s="149">
        <v>4</v>
      </c>
      <c r="BM629" s="149">
        <v>4</v>
      </c>
      <c r="BN629" s="149">
        <v>4</v>
      </c>
      <c r="BO629" s="149">
        <v>4</v>
      </c>
      <c r="BP629" s="149">
        <v>4</v>
      </c>
      <c r="BQ629" s="149">
        <v>4</v>
      </c>
      <c r="BR629" s="149">
        <v>4</v>
      </c>
      <c r="BS629" s="149">
        <v>4</v>
      </c>
      <c r="BT629" s="149">
        <v>4</v>
      </c>
      <c r="BU629" s="149"/>
      <c r="BV629" s="149"/>
      <c r="BW629" s="149"/>
      <c r="BX629" s="149"/>
      <c r="BY629" s="149"/>
      <c r="BZ629" s="149"/>
      <c r="CA629" s="149"/>
      <c r="CB629" s="149"/>
      <c r="CC629" s="149"/>
      <c r="CD629" s="149"/>
      <c r="CE629" s="149"/>
      <c r="CF629" s="149"/>
      <c r="CG629" s="149"/>
      <c r="CH629" s="149"/>
      <c r="CI629" s="149"/>
      <c r="CJ629" s="149"/>
      <c r="CK629" s="149"/>
      <c r="CL629" s="149"/>
      <c r="CM629" s="149"/>
      <c r="CN629" s="149"/>
      <c r="CO629" s="149"/>
      <c r="CP629" s="149"/>
      <c r="CQ629" s="149"/>
      <c r="CR629" s="149"/>
      <c r="CS629" s="150"/>
      <c r="CT629" s="151"/>
      <c r="CW629" s="68"/>
      <c r="CX629" s="152"/>
    </row>
    <row r="630" spans="1:102">
      <c r="A630" s="289" t="s">
        <v>8334</v>
      </c>
      <c r="B630" s="146" t="s">
        <v>1240</v>
      </c>
      <c r="C630" s="147" t="str">
        <f>+_xlfn.XLOOKUP(B630,'R4'!B:B,'R4'!C:C)</f>
        <v>AMR - JENERATÖR - ALİMAR 220</v>
      </c>
      <c r="D630" s="147"/>
      <c r="E630" s="150" t="s">
        <v>6200</v>
      </c>
      <c r="F630" s="150" t="s">
        <v>38</v>
      </c>
      <c r="G630" s="150" t="s">
        <v>35</v>
      </c>
      <c r="H630" s="150" t="s">
        <v>8271</v>
      </c>
      <c r="I630" s="156"/>
      <c r="J630" s="148"/>
      <c r="K630" s="149"/>
      <c r="L630" s="149"/>
      <c r="M630" s="149"/>
      <c r="N630" s="149"/>
      <c r="O630" s="149"/>
      <c r="P630" s="149"/>
      <c r="Q630" s="149"/>
      <c r="R630" s="149">
        <v>5</v>
      </c>
      <c r="S630" s="149">
        <v>5</v>
      </c>
      <c r="T630" s="149">
        <v>5</v>
      </c>
      <c r="U630" s="149">
        <v>5</v>
      </c>
      <c r="V630" s="149">
        <v>5</v>
      </c>
      <c r="W630" s="149">
        <v>5</v>
      </c>
      <c r="X630" s="149">
        <v>5</v>
      </c>
      <c r="Y630" s="149">
        <v>5</v>
      </c>
      <c r="Z630" s="149">
        <v>5</v>
      </c>
      <c r="AA630" s="149">
        <v>5</v>
      </c>
      <c r="AB630" s="149">
        <v>5</v>
      </c>
      <c r="AC630" s="149">
        <v>5</v>
      </c>
      <c r="AD630" s="149">
        <v>5</v>
      </c>
      <c r="AE630" s="149">
        <v>5</v>
      </c>
      <c r="AF630" s="149">
        <v>5</v>
      </c>
      <c r="AG630" s="149">
        <v>5</v>
      </c>
      <c r="AH630" s="149">
        <v>5</v>
      </c>
      <c r="AI630" s="149">
        <v>5</v>
      </c>
      <c r="AJ630" s="149">
        <v>5</v>
      </c>
      <c r="AK630" s="149">
        <v>5</v>
      </c>
      <c r="AL630" s="149">
        <v>5</v>
      </c>
      <c r="AM630" s="149">
        <v>5</v>
      </c>
      <c r="AN630" s="149">
        <v>5</v>
      </c>
      <c r="AO630" s="149">
        <v>5</v>
      </c>
      <c r="AP630" s="149">
        <v>5</v>
      </c>
      <c r="AQ630" s="149">
        <v>5</v>
      </c>
      <c r="AR630" s="149">
        <v>5</v>
      </c>
      <c r="AS630" s="149">
        <v>5</v>
      </c>
      <c r="AT630" s="149">
        <v>5</v>
      </c>
      <c r="AU630" s="149">
        <v>5</v>
      </c>
      <c r="AV630" s="149">
        <v>5</v>
      </c>
      <c r="AW630" s="149">
        <v>5</v>
      </c>
      <c r="AX630" s="149">
        <v>5</v>
      </c>
      <c r="AY630" s="149">
        <v>5</v>
      </c>
      <c r="AZ630" s="149">
        <v>5</v>
      </c>
      <c r="BA630" s="149">
        <v>5</v>
      </c>
      <c r="BB630" s="149">
        <v>5</v>
      </c>
      <c r="BC630" s="149">
        <v>5</v>
      </c>
      <c r="BD630" s="149">
        <v>5</v>
      </c>
      <c r="BE630" s="149">
        <v>5</v>
      </c>
      <c r="BF630" s="149">
        <v>5</v>
      </c>
      <c r="BG630" s="149">
        <v>5</v>
      </c>
      <c r="BH630" s="149">
        <v>5</v>
      </c>
      <c r="BI630" s="149">
        <v>5</v>
      </c>
      <c r="BJ630" s="149">
        <v>5</v>
      </c>
      <c r="BK630" s="149">
        <v>5</v>
      </c>
      <c r="BL630" s="149">
        <v>5</v>
      </c>
      <c r="BM630" s="149">
        <v>5</v>
      </c>
      <c r="BN630" s="149">
        <v>5</v>
      </c>
      <c r="BO630" s="149">
        <v>5</v>
      </c>
      <c r="BP630" s="149">
        <v>5</v>
      </c>
      <c r="BQ630" s="149">
        <v>5</v>
      </c>
      <c r="BR630" s="149">
        <v>5</v>
      </c>
      <c r="BS630" s="149">
        <v>5</v>
      </c>
      <c r="BT630" s="149">
        <v>5</v>
      </c>
      <c r="BU630" s="149"/>
      <c r="BV630" s="149"/>
      <c r="BW630" s="149"/>
      <c r="BX630" s="149"/>
      <c r="BY630" s="149"/>
      <c r="BZ630" s="149"/>
      <c r="CA630" s="149"/>
      <c r="CB630" s="149"/>
      <c r="CC630" s="149"/>
      <c r="CD630" s="149"/>
      <c r="CE630" s="149"/>
      <c r="CF630" s="149"/>
      <c r="CG630" s="149"/>
      <c r="CH630" s="149"/>
      <c r="CI630" s="149"/>
      <c r="CJ630" s="149"/>
      <c r="CK630" s="149"/>
      <c r="CL630" s="149"/>
      <c r="CM630" s="149"/>
      <c r="CN630" s="149"/>
      <c r="CO630" s="149"/>
      <c r="CP630" s="149"/>
      <c r="CQ630" s="149"/>
      <c r="CR630" s="149"/>
      <c r="CS630" s="150"/>
      <c r="CT630" s="151"/>
      <c r="CW630" s="68"/>
      <c r="CX630" s="152"/>
    </row>
    <row r="631" spans="1:102">
      <c r="A631" s="289" t="s">
        <v>8334</v>
      </c>
      <c r="B631" s="146" t="s">
        <v>1249</v>
      </c>
      <c r="C631" s="147" t="str">
        <f>+_xlfn.XLOOKUP(B631,'R4'!B:B,'R4'!C:C)</f>
        <v>AMR - JENERATÖR - ALİMAR 510</v>
      </c>
      <c r="D631" s="147"/>
      <c r="E631" s="150" t="s">
        <v>6202</v>
      </c>
      <c r="F631" s="150" t="s">
        <v>38</v>
      </c>
      <c r="G631" s="150" t="s">
        <v>35</v>
      </c>
      <c r="H631" s="150" t="s">
        <v>8271</v>
      </c>
      <c r="I631" s="156"/>
      <c r="J631" s="148"/>
      <c r="K631" s="149"/>
      <c r="L631" s="149"/>
      <c r="M631" s="149"/>
      <c r="N631" s="149"/>
      <c r="O631" s="149"/>
      <c r="P631" s="149"/>
      <c r="Q631" s="149"/>
      <c r="R631" s="149">
        <v>10</v>
      </c>
      <c r="S631" s="149">
        <v>10</v>
      </c>
      <c r="T631" s="149">
        <v>10</v>
      </c>
      <c r="U631" s="149">
        <v>10</v>
      </c>
      <c r="V631" s="149">
        <v>10</v>
      </c>
      <c r="W631" s="149">
        <v>10</v>
      </c>
      <c r="X631" s="149">
        <v>10</v>
      </c>
      <c r="Y631" s="149">
        <v>10</v>
      </c>
      <c r="Z631" s="149">
        <v>10</v>
      </c>
      <c r="AA631" s="149">
        <v>10</v>
      </c>
      <c r="AB631" s="149">
        <v>10</v>
      </c>
      <c r="AC631" s="149">
        <v>10</v>
      </c>
      <c r="AD631" s="149">
        <v>10</v>
      </c>
      <c r="AE631" s="149">
        <v>10</v>
      </c>
      <c r="AF631" s="149">
        <v>10</v>
      </c>
      <c r="AG631" s="149">
        <v>10</v>
      </c>
      <c r="AH631" s="149">
        <v>10</v>
      </c>
      <c r="AI631" s="149">
        <v>10</v>
      </c>
      <c r="AJ631" s="149">
        <v>10</v>
      </c>
      <c r="AK631" s="149">
        <v>10</v>
      </c>
      <c r="AL631" s="149">
        <v>10</v>
      </c>
      <c r="AM631" s="149">
        <v>10</v>
      </c>
      <c r="AN631" s="149">
        <v>10</v>
      </c>
      <c r="AO631" s="149">
        <v>10</v>
      </c>
      <c r="AP631" s="149">
        <v>10</v>
      </c>
      <c r="AQ631" s="149">
        <v>10</v>
      </c>
      <c r="AR631" s="149">
        <v>10</v>
      </c>
      <c r="AS631" s="149">
        <v>10</v>
      </c>
      <c r="AT631" s="149">
        <v>10</v>
      </c>
      <c r="AU631" s="149">
        <v>10</v>
      </c>
      <c r="AV631" s="149">
        <v>10</v>
      </c>
      <c r="AW631" s="149">
        <v>10</v>
      </c>
      <c r="AX631" s="149">
        <v>10</v>
      </c>
      <c r="AY631" s="149">
        <v>10</v>
      </c>
      <c r="AZ631" s="149">
        <v>10</v>
      </c>
      <c r="BA631" s="149">
        <v>10</v>
      </c>
      <c r="BB631" s="149">
        <v>10</v>
      </c>
      <c r="BC631" s="149">
        <v>10</v>
      </c>
      <c r="BD631" s="149">
        <v>10</v>
      </c>
      <c r="BE631" s="149">
        <v>10</v>
      </c>
      <c r="BF631" s="149">
        <v>10</v>
      </c>
      <c r="BG631" s="149">
        <v>10</v>
      </c>
      <c r="BH631" s="149">
        <v>10</v>
      </c>
      <c r="BI631" s="149">
        <v>10</v>
      </c>
      <c r="BJ631" s="149">
        <v>10</v>
      </c>
      <c r="BK631" s="149">
        <v>10</v>
      </c>
      <c r="BL631" s="149">
        <v>10</v>
      </c>
      <c r="BM631" s="149">
        <v>10</v>
      </c>
      <c r="BN631" s="149">
        <v>10</v>
      </c>
      <c r="BO631" s="149">
        <v>10</v>
      </c>
      <c r="BP631" s="149">
        <v>10</v>
      </c>
      <c r="BQ631" s="149">
        <v>10</v>
      </c>
      <c r="BR631" s="149">
        <v>10</v>
      </c>
      <c r="BS631" s="149">
        <v>10</v>
      </c>
      <c r="BT631" s="149">
        <v>10</v>
      </c>
      <c r="BU631" s="149"/>
      <c r="BV631" s="149"/>
      <c r="BW631" s="149"/>
      <c r="BX631" s="149"/>
      <c r="BY631" s="149"/>
      <c r="BZ631" s="149"/>
      <c r="CA631" s="149"/>
      <c r="CB631" s="149"/>
      <c r="CC631" s="149"/>
      <c r="CD631" s="149"/>
      <c r="CE631" s="149"/>
      <c r="CF631" s="149"/>
      <c r="CG631" s="149"/>
      <c r="CH631" s="149"/>
      <c r="CI631" s="149"/>
      <c r="CJ631" s="149"/>
      <c r="CK631" s="149"/>
      <c r="CL631" s="149"/>
      <c r="CM631" s="149"/>
      <c r="CN631" s="149"/>
      <c r="CO631" s="149"/>
      <c r="CP631" s="149"/>
      <c r="CQ631" s="149"/>
      <c r="CR631" s="149"/>
      <c r="CS631" s="150"/>
      <c r="CT631" s="151"/>
      <c r="CW631" s="68"/>
      <c r="CX631" s="152"/>
    </row>
    <row r="632" spans="1:102">
      <c r="A632" s="289" t="s">
        <v>8334</v>
      </c>
      <c r="B632" s="146" t="s">
        <v>1259</v>
      </c>
      <c r="C632" s="147" t="str">
        <f>+_xlfn.XLOOKUP(B632,'R4'!B:B,'R4'!C:C)</f>
        <v>AMR - JENERATÖR - ALİMAR 825</v>
      </c>
      <c r="D632" s="147"/>
      <c r="E632" s="150" t="s">
        <v>7513</v>
      </c>
      <c r="F632" s="150" t="s">
        <v>38</v>
      </c>
      <c r="G632" s="150" t="s">
        <v>35</v>
      </c>
      <c r="H632" s="150" t="s">
        <v>8271</v>
      </c>
      <c r="I632" s="156"/>
      <c r="J632" s="148"/>
      <c r="K632" s="149"/>
      <c r="L632" s="149"/>
      <c r="M632" s="149"/>
      <c r="N632" s="149"/>
      <c r="O632" s="149"/>
      <c r="P632" s="149"/>
      <c r="Q632" s="149"/>
      <c r="R632" s="149">
        <v>4</v>
      </c>
      <c r="S632" s="149">
        <v>4</v>
      </c>
      <c r="T632" s="149">
        <v>4</v>
      </c>
      <c r="U632" s="149">
        <v>4</v>
      </c>
      <c r="V632" s="149">
        <v>4</v>
      </c>
      <c r="W632" s="149">
        <v>4</v>
      </c>
      <c r="X632" s="149">
        <v>4</v>
      </c>
      <c r="Y632" s="149">
        <v>4</v>
      </c>
      <c r="Z632" s="149">
        <v>4</v>
      </c>
      <c r="AA632" s="149">
        <v>4</v>
      </c>
      <c r="AB632" s="149">
        <v>4</v>
      </c>
      <c r="AC632" s="149">
        <v>4</v>
      </c>
      <c r="AD632" s="149">
        <v>4</v>
      </c>
      <c r="AE632" s="149">
        <v>4</v>
      </c>
      <c r="AF632" s="149">
        <v>4</v>
      </c>
      <c r="AG632" s="149">
        <v>4</v>
      </c>
      <c r="AH632" s="149">
        <v>4</v>
      </c>
      <c r="AI632" s="149">
        <v>4</v>
      </c>
      <c r="AJ632" s="149">
        <v>4</v>
      </c>
      <c r="AK632" s="149">
        <v>4</v>
      </c>
      <c r="AL632" s="149">
        <v>4</v>
      </c>
      <c r="AM632" s="149">
        <v>4</v>
      </c>
      <c r="AN632" s="149">
        <v>4</v>
      </c>
      <c r="AO632" s="149">
        <v>4</v>
      </c>
      <c r="AP632" s="149">
        <v>4</v>
      </c>
      <c r="AQ632" s="149">
        <v>4</v>
      </c>
      <c r="AR632" s="149">
        <v>4</v>
      </c>
      <c r="AS632" s="149">
        <v>4</v>
      </c>
      <c r="AT632" s="149">
        <v>4</v>
      </c>
      <c r="AU632" s="149">
        <v>4</v>
      </c>
      <c r="AV632" s="149">
        <v>4</v>
      </c>
      <c r="AW632" s="149">
        <v>4</v>
      </c>
      <c r="AX632" s="149">
        <v>4</v>
      </c>
      <c r="AY632" s="149">
        <v>4</v>
      </c>
      <c r="AZ632" s="149">
        <v>4</v>
      </c>
      <c r="BA632" s="149">
        <v>4</v>
      </c>
      <c r="BB632" s="149">
        <v>4</v>
      </c>
      <c r="BC632" s="149">
        <v>4</v>
      </c>
      <c r="BD632" s="149">
        <v>4</v>
      </c>
      <c r="BE632" s="149">
        <v>4</v>
      </c>
      <c r="BF632" s="149">
        <v>4</v>
      </c>
      <c r="BG632" s="149">
        <v>4</v>
      </c>
      <c r="BH632" s="149">
        <v>4</v>
      </c>
      <c r="BI632" s="149">
        <v>4</v>
      </c>
      <c r="BJ632" s="149">
        <v>4</v>
      </c>
      <c r="BK632" s="149">
        <v>4</v>
      </c>
      <c r="BL632" s="149">
        <v>4</v>
      </c>
      <c r="BM632" s="149">
        <v>4</v>
      </c>
      <c r="BN632" s="149">
        <v>4</v>
      </c>
      <c r="BO632" s="149">
        <v>4</v>
      </c>
      <c r="BP632" s="149">
        <v>4</v>
      </c>
      <c r="BQ632" s="149">
        <v>4</v>
      </c>
      <c r="BR632" s="149">
        <v>4</v>
      </c>
      <c r="BS632" s="149">
        <v>4</v>
      </c>
      <c r="BT632" s="149">
        <v>4</v>
      </c>
      <c r="BU632" s="149"/>
      <c r="BV632" s="149"/>
      <c r="BW632" s="149"/>
      <c r="BX632" s="149"/>
      <c r="BY632" s="149"/>
      <c r="BZ632" s="149"/>
      <c r="CA632" s="149"/>
      <c r="CB632" s="149"/>
      <c r="CC632" s="149"/>
      <c r="CD632" s="149"/>
      <c r="CE632" s="149"/>
      <c r="CF632" s="149"/>
      <c r="CG632" s="149"/>
      <c r="CH632" s="149"/>
      <c r="CI632" s="149"/>
      <c r="CJ632" s="149"/>
      <c r="CK632" s="149"/>
      <c r="CL632" s="149"/>
      <c r="CM632" s="149"/>
      <c r="CN632" s="149"/>
      <c r="CO632" s="149"/>
      <c r="CP632" s="149"/>
      <c r="CQ632" s="149"/>
      <c r="CR632" s="149"/>
      <c r="CS632" s="150"/>
      <c r="CT632" s="151"/>
      <c r="CW632" s="68"/>
      <c r="CX632" s="152"/>
    </row>
    <row r="633" spans="1:102">
      <c r="A633" s="289" t="s">
        <v>8334</v>
      </c>
      <c r="B633" s="146" t="s">
        <v>1921</v>
      </c>
      <c r="C633" s="147" t="str">
        <f>+_xlfn.XLOOKUP(B633,'R4'!B:B,'R4'!C:C)</f>
        <v>AMR - JENERATÖR - 1650 KVA - CAT</v>
      </c>
      <c r="D633" s="147"/>
      <c r="E633" s="150" t="s">
        <v>6204</v>
      </c>
      <c r="F633" s="150" t="s">
        <v>38</v>
      </c>
      <c r="G633" s="150" t="s">
        <v>35</v>
      </c>
      <c r="H633" s="150" t="s">
        <v>8271</v>
      </c>
      <c r="I633" s="156"/>
      <c r="J633" s="148"/>
      <c r="K633" s="149"/>
      <c r="L633" s="149"/>
      <c r="M633" s="149"/>
      <c r="N633" s="149"/>
      <c r="O633" s="149"/>
      <c r="P633" s="149"/>
      <c r="Q633" s="149"/>
      <c r="R633" s="149">
        <v>6</v>
      </c>
      <c r="S633" s="149">
        <v>6</v>
      </c>
      <c r="T633" s="149">
        <v>6</v>
      </c>
      <c r="U633" s="149">
        <v>6</v>
      </c>
      <c r="V633" s="149">
        <v>6</v>
      </c>
      <c r="W633" s="149">
        <v>6</v>
      </c>
      <c r="X633" s="149">
        <v>6</v>
      </c>
      <c r="Y633" s="149">
        <v>6</v>
      </c>
      <c r="Z633" s="149">
        <v>6</v>
      </c>
      <c r="AA633" s="149">
        <v>6</v>
      </c>
      <c r="AB633" s="149">
        <v>6</v>
      </c>
      <c r="AC633" s="149">
        <v>6</v>
      </c>
      <c r="AD633" s="149">
        <v>6</v>
      </c>
      <c r="AE633" s="149">
        <v>6</v>
      </c>
      <c r="AF633" s="149">
        <v>6</v>
      </c>
      <c r="AG633" s="149">
        <v>6</v>
      </c>
      <c r="AH633" s="149">
        <v>6</v>
      </c>
      <c r="AI633" s="149">
        <v>6</v>
      </c>
      <c r="AJ633" s="149">
        <v>6</v>
      </c>
      <c r="AK633" s="149">
        <v>6</v>
      </c>
      <c r="AL633" s="149">
        <v>6</v>
      </c>
      <c r="AM633" s="149">
        <v>6</v>
      </c>
      <c r="AN633" s="149">
        <v>6</v>
      </c>
      <c r="AO633" s="149">
        <v>6</v>
      </c>
      <c r="AP633" s="149">
        <v>6</v>
      </c>
      <c r="AQ633" s="149">
        <v>6</v>
      </c>
      <c r="AR633" s="149">
        <v>6</v>
      </c>
      <c r="AS633" s="149">
        <v>6</v>
      </c>
      <c r="AT633" s="149">
        <v>6</v>
      </c>
      <c r="AU633" s="149">
        <v>6</v>
      </c>
      <c r="AV633" s="149">
        <v>6</v>
      </c>
      <c r="AW633" s="149">
        <v>6</v>
      </c>
      <c r="AX633" s="149">
        <v>6</v>
      </c>
      <c r="AY633" s="149">
        <v>6</v>
      </c>
      <c r="AZ633" s="149">
        <v>6</v>
      </c>
      <c r="BA633" s="149">
        <v>6</v>
      </c>
      <c r="BB633" s="149">
        <v>6</v>
      </c>
      <c r="BC633" s="149">
        <v>6</v>
      </c>
      <c r="BD633" s="149">
        <v>6</v>
      </c>
      <c r="BE633" s="149">
        <v>6</v>
      </c>
      <c r="BF633" s="149">
        <v>6</v>
      </c>
      <c r="BG633" s="149">
        <v>6</v>
      </c>
      <c r="BH633" s="149">
        <v>6</v>
      </c>
      <c r="BI633" s="149">
        <v>6</v>
      </c>
      <c r="BJ633" s="149">
        <v>6</v>
      </c>
      <c r="BK633" s="149">
        <v>6</v>
      </c>
      <c r="BL633" s="149">
        <v>6</v>
      </c>
      <c r="BM633" s="149">
        <v>6</v>
      </c>
      <c r="BN633" s="149">
        <v>6</v>
      </c>
      <c r="BO633" s="149">
        <v>6</v>
      </c>
      <c r="BP633" s="149">
        <v>6</v>
      </c>
      <c r="BQ633" s="149">
        <v>6</v>
      </c>
      <c r="BR633" s="149">
        <v>6</v>
      </c>
      <c r="BS633" s="149">
        <v>6</v>
      </c>
      <c r="BT633" s="149">
        <v>6</v>
      </c>
      <c r="BU633" s="149"/>
      <c r="BV633" s="149"/>
      <c r="BW633" s="149"/>
      <c r="BX633" s="149"/>
      <c r="BY633" s="149"/>
      <c r="BZ633" s="149"/>
      <c r="CA633" s="149"/>
      <c r="CB633" s="149"/>
      <c r="CC633" s="149"/>
      <c r="CD633" s="149"/>
      <c r="CE633" s="149"/>
      <c r="CF633" s="149"/>
      <c r="CG633" s="149"/>
      <c r="CH633" s="149"/>
      <c r="CI633" s="149"/>
      <c r="CJ633" s="149"/>
      <c r="CK633" s="149"/>
      <c r="CL633" s="149"/>
      <c r="CM633" s="149"/>
      <c r="CN633" s="149"/>
      <c r="CO633" s="149"/>
      <c r="CP633" s="149"/>
      <c r="CQ633" s="149"/>
      <c r="CR633" s="149"/>
      <c r="CS633" s="150"/>
      <c r="CT633" s="151"/>
      <c r="CW633" s="68"/>
      <c r="CX633" s="152"/>
    </row>
    <row r="634" spans="1:102">
      <c r="A634" s="289" t="s">
        <v>8334</v>
      </c>
      <c r="B634" s="146" t="s">
        <v>2033</v>
      </c>
      <c r="C634" s="147" t="str">
        <f>+_xlfn.XLOOKUP(B634,'R4'!B:B,'R4'!C:C)</f>
        <v>AMR - KAMYONÜSTÜ JENERATÖR - 650 KVA - KAMYON - MAN</v>
      </c>
      <c r="D634" s="147"/>
      <c r="E634" s="150" t="s">
        <v>6207</v>
      </c>
      <c r="F634" s="150" t="s">
        <v>38</v>
      </c>
      <c r="G634" s="150" t="s">
        <v>35</v>
      </c>
      <c r="H634" s="150" t="s">
        <v>8271</v>
      </c>
      <c r="I634" s="156"/>
      <c r="J634" s="148"/>
      <c r="K634" s="149"/>
      <c r="L634" s="149"/>
      <c r="M634" s="149"/>
      <c r="N634" s="149"/>
      <c r="O634" s="149"/>
      <c r="P634" s="149"/>
      <c r="Q634" s="149"/>
      <c r="R634" s="149">
        <v>4</v>
      </c>
      <c r="S634" s="149">
        <v>4</v>
      </c>
      <c r="T634" s="149">
        <v>4</v>
      </c>
      <c r="U634" s="149">
        <v>4</v>
      </c>
      <c r="V634" s="149">
        <v>4</v>
      </c>
      <c r="W634" s="149">
        <v>4</v>
      </c>
      <c r="X634" s="149">
        <v>4</v>
      </c>
      <c r="Y634" s="149">
        <v>4</v>
      </c>
      <c r="Z634" s="149">
        <v>4</v>
      </c>
      <c r="AA634" s="149">
        <v>4</v>
      </c>
      <c r="AB634" s="149">
        <v>4</v>
      </c>
      <c r="AC634" s="149">
        <v>4</v>
      </c>
      <c r="AD634" s="149">
        <v>4</v>
      </c>
      <c r="AE634" s="149">
        <v>4</v>
      </c>
      <c r="AF634" s="149">
        <v>4</v>
      </c>
      <c r="AG634" s="149">
        <v>4</v>
      </c>
      <c r="AH634" s="149">
        <v>4</v>
      </c>
      <c r="AI634" s="149">
        <v>4</v>
      </c>
      <c r="AJ634" s="149">
        <v>4</v>
      </c>
      <c r="AK634" s="149">
        <v>4</v>
      </c>
      <c r="AL634" s="149">
        <v>4</v>
      </c>
      <c r="AM634" s="149">
        <v>4</v>
      </c>
      <c r="AN634" s="149">
        <v>4</v>
      </c>
      <c r="AO634" s="149">
        <v>4</v>
      </c>
      <c r="AP634" s="149">
        <v>4</v>
      </c>
      <c r="AQ634" s="149">
        <v>4</v>
      </c>
      <c r="AR634" s="149">
        <v>4</v>
      </c>
      <c r="AS634" s="149">
        <v>4</v>
      </c>
      <c r="AT634" s="149">
        <v>4</v>
      </c>
      <c r="AU634" s="149">
        <v>4</v>
      </c>
      <c r="AV634" s="149">
        <v>4</v>
      </c>
      <c r="AW634" s="149">
        <v>4</v>
      </c>
      <c r="AX634" s="149">
        <v>4</v>
      </c>
      <c r="AY634" s="149">
        <v>4</v>
      </c>
      <c r="AZ634" s="149">
        <v>4</v>
      </c>
      <c r="BA634" s="149">
        <v>4</v>
      </c>
      <c r="BB634" s="149">
        <v>4</v>
      </c>
      <c r="BC634" s="149">
        <v>4</v>
      </c>
      <c r="BD634" s="149">
        <v>4</v>
      </c>
      <c r="BE634" s="149">
        <v>4</v>
      </c>
      <c r="BF634" s="149">
        <v>4</v>
      </c>
      <c r="BG634" s="149">
        <v>4</v>
      </c>
      <c r="BH634" s="149">
        <v>4</v>
      </c>
      <c r="BI634" s="149">
        <v>4</v>
      </c>
      <c r="BJ634" s="149">
        <v>4</v>
      </c>
      <c r="BK634" s="149">
        <v>4</v>
      </c>
      <c r="BL634" s="149">
        <v>4</v>
      </c>
      <c r="BM634" s="149">
        <v>4</v>
      </c>
      <c r="BN634" s="149">
        <v>4</v>
      </c>
      <c r="BO634" s="149">
        <v>4</v>
      </c>
      <c r="BP634" s="149">
        <v>4</v>
      </c>
      <c r="BQ634" s="149">
        <v>4</v>
      </c>
      <c r="BR634" s="149">
        <v>4</v>
      </c>
      <c r="BS634" s="149">
        <v>4</v>
      </c>
      <c r="BT634" s="149">
        <v>4</v>
      </c>
      <c r="BU634" s="149"/>
      <c r="BV634" s="149"/>
      <c r="BW634" s="149"/>
      <c r="BX634" s="149"/>
      <c r="BY634" s="149"/>
      <c r="BZ634" s="149"/>
      <c r="CA634" s="149"/>
      <c r="CB634" s="149"/>
      <c r="CC634" s="149"/>
      <c r="CD634" s="149"/>
      <c r="CE634" s="149"/>
      <c r="CF634" s="149"/>
      <c r="CG634" s="149"/>
      <c r="CH634" s="149"/>
      <c r="CI634" s="149"/>
      <c r="CJ634" s="149"/>
      <c r="CK634" s="149"/>
      <c r="CL634" s="149"/>
      <c r="CM634" s="149"/>
      <c r="CN634" s="149"/>
      <c r="CO634" s="149"/>
      <c r="CP634" s="149"/>
      <c r="CQ634" s="149"/>
      <c r="CR634" s="149"/>
      <c r="CS634" s="150"/>
      <c r="CT634" s="151"/>
      <c r="CW634" s="68"/>
      <c r="CX634" s="152"/>
    </row>
    <row r="635" spans="1:102">
      <c r="A635" s="289" t="s">
        <v>8334</v>
      </c>
      <c r="B635" s="146" t="s">
        <v>2041</v>
      </c>
      <c r="C635" s="147" t="str">
        <f>+_xlfn.XLOOKUP(B635,'R4'!B:B,'R4'!C:C)</f>
        <v>AMR - KOMPRESÖR - ELEKTRİKLİ - 13 BAR - INGERSOLL RAND</v>
      </c>
      <c r="D635" s="147"/>
      <c r="E635" s="150" t="s">
        <v>6209</v>
      </c>
      <c r="F635" s="150" t="s">
        <v>38</v>
      </c>
      <c r="G635" s="150" t="s">
        <v>35</v>
      </c>
      <c r="H635" s="150" t="s">
        <v>8271</v>
      </c>
      <c r="I635" s="156"/>
      <c r="J635" s="148"/>
      <c r="K635" s="149"/>
      <c r="L635" s="149"/>
      <c r="M635" s="149"/>
      <c r="N635" s="149"/>
      <c r="O635" s="149"/>
      <c r="P635" s="149"/>
      <c r="Q635" s="149"/>
      <c r="R635" s="149">
        <v>14</v>
      </c>
      <c r="S635" s="149">
        <v>14</v>
      </c>
      <c r="T635" s="149">
        <v>14</v>
      </c>
      <c r="U635" s="149">
        <v>14</v>
      </c>
      <c r="V635" s="149">
        <v>14</v>
      </c>
      <c r="W635" s="149">
        <v>14</v>
      </c>
      <c r="X635" s="149">
        <v>14</v>
      </c>
      <c r="Y635" s="149">
        <v>14</v>
      </c>
      <c r="Z635" s="149">
        <v>14</v>
      </c>
      <c r="AA635" s="149">
        <v>14</v>
      </c>
      <c r="AB635" s="149">
        <v>14</v>
      </c>
      <c r="AC635" s="149">
        <v>14</v>
      </c>
      <c r="AD635" s="149">
        <v>14</v>
      </c>
      <c r="AE635" s="149">
        <v>14</v>
      </c>
      <c r="AF635" s="149">
        <v>14</v>
      </c>
      <c r="AG635" s="149">
        <v>14</v>
      </c>
      <c r="AH635" s="149">
        <v>14</v>
      </c>
      <c r="AI635" s="149">
        <v>14</v>
      </c>
      <c r="AJ635" s="149">
        <v>14</v>
      </c>
      <c r="AK635" s="149">
        <v>14</v>
      </c>
      <c r="AL635" s="149">
        <v>14</v>
      </c>
      <c r="AM635" s="149">
        <v>14</v>
      </c>
      <c r="AN635" s="149">
        <v>14</v>
      </c>
      <c r="AO635" s="149">
        <v>14</v>
      </c>
      <c r="AP635" s="149">
        <v>14</v>
      </c>
      <c r="AQ635" s="149">
        <v>14</v>
      </c>
      <c r="AR635" s="149">
        <v>14</v>
      </c>
      <c r="AS635" s="149">
        <v>14</v>
      </c>
      <c r="AT635" s="149">
        <v>14</v>
      </c>
      <c r="AU635" s="149">
        <v>14</v>
      </c>
      <c r="AV635" s="149">
        <v>14</v>
      </c>
      <c r="AW635" s="149">
        <v>14</v>
      </c>
      <c r="AX635" s="149">
        <v>14</v>
      </c>
      <c r="AY635" s="149">
        <v>14</v>
      </c>
      <c r="AZ635" s="149">
        <v>14</v>
      </c>
      <c r="BA635" s="149">
        <v>14</v>
      </c>
      <c r="BB635" s="149">
        <v>14</v>
      </c>
      <c r="BC635" s="149">
        <v>14</v>
      </c>
      <c r="BD635" s="149">
        <v>14</v>
      </c>
      <c r="BE635" s="149">
        <v>14</v>
      </c>
      <c r="BF635" s="149">
        <v>14</v>
      </c>
      <c r="BG635" s="149">
        <v>14</v>
      </c>
      <c r="BH635" s="149">
        <v>14</v>
      </c>
      <c r="BI635" s="149">
        <v>14</v>
      </c>
      <c r="BJ635" s="149">
        <v>14</v>
      </c>
      <c r="BK635" s="149">
        <v>14</v>
      </c>
      <c r="BL635" s="149">
        <v>14</v>
      </c>
      <c r="BM635" s="149">
        <v>14</v>
      </c>
      <c r="BN635" s="149">
        <v>14</v>
      </c>
      <c r="BO635" s="149">
        <v>14</v>
      </c>
      <c r="BP635" s="149">
        <v>14</v>
      </c>
      <c r="BQ635" s="149">
        <v>14</v>
      </c>
      <c r="BR635" s="149">
        <v>14</v>
      </c>
      <c r="BS635" s="149">
        <v>14</v>
      </c>
      <c r="BT635" s="149">
        <v>14</v>
      </c>
      <c r="BU635" s="149"/>
      <c r="BV635" s="149"/>
      <c r="BW635" s="149"/>
      <c r="BX635" s="149"/>
      <c r="BY635" s="149"/>
      <c r="BZ635" s="149"/>
      <c r="CA635" s="149"/>
      <c r="CB635" s="149"/>
      <c r="CC635" s="149"/>
      <c r="CD635" s="149"/>
      <c r="CE635" s="149"/>
      <c r="CF635" s="149"/>
      <c r="CG635" s="149"/>
      <c r="CH635" s="149"/>
      <c r="CI635" s="149"/>
      <c r="CJ635" s="149"/>
      <c r="CK635" s="149"/>
      <c r="CL635" s="149"/>
      <c r="CM635" s="149"/>
      <c r="CN635" s="149"/>
      <c r="CO635" s="149"/>
      <c r="CP635" s="149"/>
      <c r="CQ635" s="149"/>
      <c r="CR635" s="149"/>
      <c r="CS635" s="150"/>
      <c r="CT635" s="151"/>
      <c r="CW635" s="68"/>
      <c r="CX635" s="152"/>
    </row>
    <row r="636" spans="1:102">
      <c r="A636" s="289" t="s">
        <v>8334</v>
      </c>
      <c r="B636" s="146" t="s">
        <v>2051</v>
      </c>
      <c r="C636" s="147" t="str">
        <f>+_xlfn.XLOOKUP(B636,'R4'!B:B,'R4'!C:C)</f>
        <v>AMR - HİDROFOR - GRUNDFOS</v>
      </c>
      <c r="D636" s="147"/>
      <c r="E636" s="150" t="s">
        <v>6211</v>
      </c>
      <c r="F636" s="150" t="s">
        <v>38</v>
      </c>
      <c r="G636" s="150" t="s">
        <v>35</v>
      </c>
      <c r="H636" s="150" t="s">
        <v>8271</v>
      </c>
      <c r="I636" s="156"/>
      <c r="J636" s="148"/>
      <c r="K636" s="149"/>
      <c r="L636" s="149"/>
      <c r="M636" s="149"/>
      <c r="N636" s="149"/>
      <c r="O636" s="149"/>
      <c r="P636" s="149"/>
      <c r="Q636" s="149"/>
      <c r="R636" s="149">
        <v>14</v>
      </c>
      <c r="S636" s="149">
        <v>14</v>
      </c>
      <c r="T636" s="149">
        <v>14</v>
      </c>
      <c r="U636" s="149">
        <v>14</v>
      </c>
      <c r="V636" s="149">
        <v>14</v>
      </c>
      <c r="W636" s="149">
        <v>14</v>
      </c>
      <c r="X636" s="149">
        <v>14</v>
      </c>
      <c r="Y636" s="149">
        <v>14</v>
      </c>
      <c r="Z636" s="149">
        <v>14</v>
      </c>
      <c r="AA636" s="149">
        <v>14</v>
      </c>
      <c r="AB636" s="149">
        <v>14</v>
      </c>
      <c r="AC636" s="149">
        <v>14</v>
      </c>
      <c r="AD636" s="149">
        <v>14</v>
      </c>
      <c r="AE636" s="149">
        <v>14</v>
      </c>
      <c r="AF636" s="149">
        <v>14</v>
      </c>
      <c r="AG636" s="149">
        <v>14</v>
      </c>
      <c r="AH636" s="149">
        <v>14</v>
      </c>
      <c r="AI636" s="149">
        <v>14</v>
      </c>
      <c r="AJ636" s="149">
        <v>14</v>
      </c>
      <c r="AK636" s="149">
        <v>14</v>
      </c>
      <c r="AL636" s="149">
        <v>14</v>
      </c>
      <c r="AM636" s="149">
        <v>14</v>
      </c>
      <c r="AN636" s="149">
        <v>14</v>
      </c>
      <c r="AO636" s="149">
        <v>14</v>
      </c>
      <c r="AP636" s="149">
        <v>14</v>
      </c>
      <c r="AQ636" s="149">
        <v>14</v>
      </c>
      <c r="AR636" s="149">
        <v>14</v>
      </c>
      <c r="AS636" s="149">
        <v>14</v>
      </c>
      <c r="AT636" s="149">
        <v>14</v>
      </c>
      <c r="AU636" s="149">
        <v>14</v>
      </c>
      <c r="AV636" s="149">
        <v>14</v>
      </c>
      <c r="AW636" s="149">
        <v>14</v>
      </c>
      <c r="AX636" s="149">
        <v>14</v>
      </c>
      <c r="AY636" s="149">
        <v>14</v>
      </c>
      <c r="AZ636" s="149">
        <v>14</v>
      </c>
      <c r="BA636" s="149">
        <v>14</v>
      </c>
      <c r="BB636" s="149">
        <v>14</v>
      </c>
      <c r="BC636" s="149">
        <v>14</v>
      </c>
      <c r="BD636" s="149">
        <v>14</v>
      </c>
      <c r="BE636" s="149">
        <v>14</v>
      </c>
      <c r="BF636" s="149">
        <v>14</v>
      </c>
      <c r="BG636" s="149">
        <v>14</v>
      </c>
      <c r="BH636" s="149">
        <v>14</v>
      </c>
      <c r="BI636" s="149">
        <v>14</v>
      </c>
      <c r="BJ636" s="149">
        <v>14</v>
      </c>
      <c r="BK636" s="149">
        <v>14</v>
      </c>
      <c r="BL636" s="149">
        <v>14</v>
      </c>
      <c r="BM636" s="149">
        <v>14</v>
      </c>
      <c r="BN636" s="149">
        <v>14</v>
      </c>
      <c r="BO636" s="149">
        <v>14</v>
      </c>
      <c r="BP636" s="149">
        <v>14</v>
      </c>
      <c r="BQ636" s="149">
        <v>14</v>
      </c>
      <c r="BR636" s="149">
        <v>14</v>
      </c>
      <c r="BS636" s="149">
        <v>14</v>
      </c>
      <c r="BT636" s="149">
        <v>14</v>
      </c>
      <c r="BU636" s="149"/>
      <c r="BV636" s="149"/>
      <c r="BW636" s="149"/>
      <c r="BX636" s="149"/>
      <c r="BY636" s="149"/>
      <c r="BZ636" s="149"/>
      <c r="CA636" s="149"/>
      <c r="CB636" s="149"/>
      <c r="CC636" s="149"/>
      <c r="CD636" s="149"/>
      <c r="CE636" s="149"/>
      <c r="CF636" s="149"/>
      <c r="CG636" s="149"/>
      <c r="CH636" s="149"/>
      <c r="CI636" s="149"/>
      <c r="CJ636" s="149"/>
      <c r="CK636" s="149"/>
      <c r="CL636" s="149"/>
      <c r="CM636" s="149"/>
      <c r="CN636" s="149"/>
      <c r="CO636" s="149"/>
      <c r="CP636" s="149"/>
      <c r="CQ636" s="149"/>
      <c r="CR636" s="149"/>
      <c r="CS636" s="150"/>
      <c r="CT636" s="151"/>
      <c r="CW636" s="68"/>
      <c r="CX636" s="152"/>
    </row>
    <row r="637" spans="1:102">
      <c r="A637" s="289" t="s">
        <v>8334</v>
      </c>
      <c r="B637" s="146" t="s">
        <v>2057</v>
      </c>
      <c r="C637" s="147" t="str">
        <f>+_xlfn.XLOOKUP(B637,'R4'!B:B,'R4'!C:C)</f>
        <v>AMR - YAKIT TANKI - 50 TON - INGERSOLL RAND</v>
      </c>
      <c r="D637" s="147"/>
      <c r="E637" s="150" t="s">
        <v>6213</v>
      </c>
      <c r="F637" s="150" t="s">
        <v>38</v>
      </c>
      <c r="G637" s="150" t="s">
        <v>35</v>
      </c>
      <c r="H637" s="150" t="s">
        <v>8271</v>
      </c>
      <c r="I637" s="156"/>
      <c r="J637" s="148"/>
      <c r="K637" s="149"/>
      <c r="L637" s="149"/>
      <c r="M637" s="149"/>
      <c r="N637" s="149"/>
      <c r="O637" s="149"/>
      <c r="P637" s="149"/>
      <c r="Q637" s="149"/>
      <c r="R637" s="149">
        <v>14</v>
      </c>
      <c r="S637" s="149">
        <v>14</v>
      </c>
      <c r="T637" s="149">
        <v>14</v>
      </c>
      <c r="U637" s="149">
        <v>14</v>
      </c>
      <c r="V637" s="149">
        <v>14</v>
      </c>
      <c r="W637" s="149">
        <v>14</v>
      </c>
      <c r="X637" s="149">
        <v>14</v>
      </c>
      <c r="Y637" s="149">
        <v>14</v>
      </c>
      <c r="Z637" s="149">
        <v>14</v>
      </c>
      <c r="AA637" s="149">
        <v>14</v>
      </c>
      <c r="AB637" s="149">
        <v>14</v>
      </c>
      <c r="AC637" s="149">
        <v>14</v>
      </c>
      <c r="AD637" s="149">
        <v>14</v>
      </c>
      <c r="AE637" s="149">
        <v>14</v>
      </c>
      <c r="AF637" s="149">
        <v>14</v>
      </c>
      <c r="AG637" s="149">
        <v>14</v>
      </c>
      <c r="AH637" s="149">
        <v>14</v>
      </c>
      <c r="AI637" s="149">
        <v>14</v>
      </c>
      <c r="AJ637" s="149">
        <v>14</v>
      </c>
      <c r="AK637" s="149">
        <v>14</v>
      </c>
      <c r="AL637" s="149">
        <v>14</v>
      </c>
      <c r="AM637" s="149">
        <v>14</v>
      </c>
      <c r="AN637" s="149">
        <v>14</v>
      </c>
      <c r="AO637" s="149">
        <v>14</v>
      </c>
      <c r="AP637" s="149">
        <v>14</v>
      </c>
      <c r="AQ637" s="149">
        <v>14</v>
      </c>
      <c r="AR637" s="149">
        <v>14</v>
      </c>
      <c r="AS637" s="149">
        <v>14</v>
      </c>
      <c r="AT637" s="149">
        <v>14</v>
      </c>
      <c r="AU637" s="149">
        <v>14</v>
      </c>
      <c r="AV637" s="149">
        <v>14</v>
      </c>
      <c r="AW637" s="149">
        <v>14</v>
      </c>
      <c r="AX637" s="149">
        <v>14</v>
      </c>
      <c r="AY637" s="149">
        <v>14</v>
      </c>
      <c r="AZ637" s="149">
        <v>14</v>
      </c>
      <c r="BA637" s="149">
        <v>14</v>
      </c>
      <c r="BB637" s="149">
        <v>14</v>
      </c>
      <c r="BC637" s="149">
        <v>14</v>
      </c>
      <c r="BD637" s="149">
        <v>14</v>
      </c>
      <c r="BE637" s="149">
        <v>14</v>
      </c>
      <c r="BF637" s="149">
        <v>14</v>
      </c>
      <c r="BG637" s="149">
        <v>14</v>
      </c>
      <c r="BH637" s="149">
        <v>14</v>
      </c>
      <c r="BI637" s="149">
        <v>14</v>
      </c>
      <c r="BJ637" s="149">
        <v>14</v>
      </c>
      <c r="BK637" s="149">
        <v>14</v>
      </c>
      <c r="BL637" s="149">
        <v>14</v>
      </c>
      <c r="BM637" s="149">
        <v>14</v>
      </c>
      <c r="BN637" s="149">
        <v>14</v>
      </c>
      <c r="BO637" s="149">
        <v>14</v>
      </c>
      <c r="BP637" s="149">
        <v>14</v>
      </c>
      <c r="BQ637" s="149">
        <v>14</v>
      </c>
      <c r="BR637" s="149">
        <v>14</v>
      </c>
      <c r="BS637" s="149">
        <v>14</v>
      </c>
      <c r="BT637" s="149">
        <v>14</v>
      </c>
      <c r="BU637" s="149"/>
      <c r="BV637" s="149"/>
      <c r="BW637" s="149"/>
      <c r="BX637" s="149"/>
      <c r="BY637" s="149"/>
      <c r="BZ637" s="149"/>
      <c r="CA637" s="149"/>
      <c r="CB637" s="149"/>
      <c r="CC637" s="149"/>
      <c r="CD637" s="149"/>
      <c r="CE637" s="149"/>
      <c r="CF637" s="149"/>
      <c r="CG637" s="149"/>
      <c r="CH637" s="149"/>
      <c r="CI637" s="149"/>
      <c r="CJ637" s="149"/>
      <c r="CK637" s="149"/>
      <c r="CL637" s="149"/>
      <c r="CM637" s="149"/>
      <c r="CN637" s="149"/>
      <c r="CO637" s="149"/>
      <c r="CP637" s="149"/>
      <c r="CQ637" s="149"/>
      <c r="CR637" s="149"/>
      <c r="CS637" s="150"/>
      <c r="CT637" s="151"/>
      <c r="CW637" s="68"/>
      <c r="CX637" s="152"/>
    </row>
    <row r="638" spans="1:102">
      <c r="A638" s="289" t="s">
        <v>8334</v>
      </c>
      <c r="B638" s="146" t="s">
        <v>2063</v>
      </c>
      <c r="C638" s="147" t="str">
        <f>+_xlfn.XLOOKUP(B638,'R4'!B:B,'R4'!C:C)</f>
        <v>AMR - HAVA TANKI</v>
      </c>
      <c r="D638" s="147"/>
      <c r="E638" s="150" t="s">
        <v>6215</v>
      </c>
      <c r="F638" s="150" t="s">
        <v>38</v>
      </c>
      <c r="G638" s="150" t="s">
        <v>35</v>
      </c>
      <c r="H638" s="150" t="s">
        <v>8271</v>
      </c>
      <c r="I638" s="156"/>
      <c r="J638" s="148"/>
      <c r="K638" s="149"/>
      <c r="L638" s="149"/>
      <c r="M638" s="149"/>
      <c r="N638" s="149"/>
      <c r="O638" s="149"/>
      <c r="P638" s="149"/>
      <c r="Q638" s="149"/>
      <c r="R638" s="149">
        <v>14</v>
      </c>
      <c r="S638" s="149">
        <v>14</v>
      </c>
      <c r="T638" s="149">
        <v>14</v>
      </c>
      <c r="U638" s="149">
        <v>14</v>
      </c>
      <c r="V638" s="149">
        <v>14</v>
      </c>
      <c r="W638" s="149">
        <v>14</v>
      </c>
      <c r="X638" s="149">
        <v>14</v>
      </c>
      <c r="Y638" s="149">
        <v>14</v>
      </c>
      <c r="Z638" s="149">
        <v>14</v>
      </c>
      <c r="AA638" s="149">
        <v>14</v>
      </c>
      <c r="AB638" s="149">
        <v>14</v>
      </c>
      <c r="AC638" s="149">
        <v>14</v>
      </c>
      <c r="AD638" s="149">
        <v>14</v>
      </c>
      <c r="AE638" s="149">
        <v>14</v>
      </c>
      <c r="AF638" s="149">
        <v>14</v>
      </c>
      <c r="AG638" s="149">
        <v>14</v>
      </c>
      <c r="AH638" s="149">
        <v>14</v>
      </c>
      <c r="AI638" s="149">
        <v>14</v>
      </c>
      <c r="AJ638" s="149">
        <v>14</v>
      </c>
      <c r="AK638" s="149">
        <v>14</v>
      </c>
      <c r="AL638" s="149">
        <v>14</v>
      </c>
      <c r="AM638" s="149">
        <v>14</v>
      </c>
      <c r="AN638" s="149">
        <v>14</v>
      </c>
      <c r="AO638" s="149">
        <v>14</v>
      </c>
      <c r="AP638" s="149">
        <v>14</v>
      </c>
      <c r="AQ638" s="149">
        <v>14</v>
      </c>
      <c r="AR638" s="149">
        <v>14</v>
      </c>
      <c r="AS638" s="149">
        <v>14</v>
      </c>
      <c r="AT638" s="149">
        <v>14</v>
      </c>
      <c r="AU638" s="149">
        <v>14</v>
      </c>
      <c r="AV638" s="149">
        <v>14</v>
      </c>
      <c r="AW638" s="149">
        <v>14</v>
      </c>
      <c r="AX638" s="149">
        <v>14</v>
      </c>
      <c r="AY638" s="149">
        <v>14</v>
      </c>
      <c r="AZ638" s="149">
        <v>14</v>
      </c>
      <c r="BA638" s="149">
        <v>14</v>
      </c>
      <c r="BB638" s="149">
        <v>14</v>
      </c>
      <c r="BC638" s="149">
        <v>14</v>
      </c>
      <c r="BD638" s="149">
        <v>14</v>
      </c>
      <c r="BE638" s="149">
        <v>14</v>
      </c>
      <c r="BF638" s="149">
        <v>14</v>
      </c>
      <c r="BG638" s="149">
        <v>14</v>
      </c>
      <c r="BH638" s="149">
        <v>14</v>
      </c>
      <c r="BI638" s="149">
        <v>14</v>
      </c>
      <c r="BJ638" s="149">
        <v>14</v>
      </c>
      <c r="BK638" s="149">
        <v>14</v>
      </c>
      <c r="BL638" s="149">
        <v>14</v>
      </c>
      <c r="BM638" s="149">
        <v>14</v>
      </c>
      <c r="BN638" s="149">
        <v>14</v>
      </c>
      <c r="BO638" s="149">
        <v>14</v>
      </c>
      <c r="BP638" s="149">
        <v>14</v>
      </c>
      <c r="BQ638" s="149">
        <v>14</v>
      </c>
      <c r="BR638" s="149">
        <v>14</v>
      </c>
      <c r="BS638" s="149">
        <v>14</v>
      </c>
      <c r="BT638" s="149">
        <v>14</v>
      </c>
      <c r="BU638" s="149"/>
      <c r="BV638" s="149"/>
      <c r="BW638" s="149"/>
      <c r="BX638" s="149"/>
      <c r="BY638" s="149"/>
      <c r="BZ638" s="149"/>
      <c r="CA638" s="149"/>
      <c r="CB638" s="149"/>
      <c r="CC638" s="149"/>
      <c r="CD638" s="149"/>
      <c r="CE638" s="149"/>
      <c r="CF638" s="149"/>
      <c r="CG638" s="149"/>
      <c r="CH638" s="149"/>
      <c r="CI638" s="149"/>
      <c r="CJ638" s="149"/>
      <c r="CK638" s="149"/>
      <c r="CL638" s="149"/>
      <c r="CM638" s="149"/>
      <c r="CN638" s="149"/>
      <c r="CO638" s="149"/>
      <c r="CP638" s="149"/>
      <c r="CQ638" s="149"/>
      <c r="CR638" s="149"/>
      <c r="CS638" s="150"/>
      <c r="CT638" s="151"/>
      <c r="CW638" s="68"/>
      <c r="CX638" s="152"/>
    </row>
    <row r="639" spans="1:102">
      <c r="A639" s="289" t="s">
        <v>8334</v>
      </c>
      <c r="B639" s="146" t="s">
        <v>2068</v>
      </c>
      <c r="C639" s="147" t="str">
        <f>+_xlfn.XLOOKUP(B639,'R4'!B:B,'R4'!C:C)</f>
        <v>AMR - SU TANKI - 25 TON - DOĞAN TANKER</v>
      </c>
      <c r="D639" s="147"/>
      <c r="E639" s="150" t="s">
        <v>6217</v>
      </c>
      <c r="F639" s="150" t="s">
        <v>38</v>
      </c>
      <c r="G639" s="150" t="s">
        <v>35</v>
      </c>
      <c r="H639" s="150" t="s">
        <v>8271</v>
      </c>
      <c r="I639" s="156"/>
      <c r="J639" s="148"/>
      <c r="K639" s="149"/>
      <c r="L639" s="149"/>
      <c r="M639" s="149"/>
      <c r="N639" s="149"/>
      <c r="O639" s="149"/>
      <c r="P639" s="149"/>
      <c r="Q639" s="149"/>
      <c r="R639" s="149">
        <v>14</v>
      </c>
      <c r="S639" s="149">
        <v>14</v>
      </c>
      <c r="T639" s="149">
        <v>14</v>
      </c>
      <c r="U639" s="149">
        <v>14</v>
      </c>
      <c r="V639" s="149">
        <v>14</v>
      </c>
      <c r="W639" s="149">
        <v>14</v>
      </c>
      <c r="X639" s="149">
        <v>14</v>
      </c>
      <c r="Y639" s="149">
        <v>14</v>
      </c>
      <c r="Z639" s="149">
        <v>14</v>
      </c>
      <c r="AA639" s="149">
        <v>14</v>
      </c>
      <c r="AB639" s="149">
        <v>14</v>
      </c>
      <c r="AC639" s="149">
        <v>14</v>
      </c>
      <c r="AD639" s="149">
        <v>14</v>
      </c>
      <c r="AE639" s="149">
        <v>14</v>
      </c>
      <c r="AF639" s="149">
        <v>14</v>
      </c>
      <c r="AG639" s="149">
        <v>14</v>
      </c>
      <c r="AH639" s="149">
        <v>14</v>
      </c>
      <c r="AI639" s="149">
        <v>14</v>
      </c>
      <c r="AJ639" s="149">
        <v>14</v>
      </c>
      <c r="AK639" s="149">
        <v>14</v>
      </c>
      <c r="AL639" s="149">
        <v>14</v>
      </c>
      <c r="AM639" s="149">
        <v>14</v>
      </c>
      <c r="AN639" s="149">
        <v>14</v>
      </c>
      <c r="AO639" s="149">
        <v>14</v>
      </c>
      <c r="AP639" s="149">
        <v>14</v>
      </c>
      <c r="AQ639" s="149">
        <v>14</v>
      </c>
      <c r="AR639" s="149">
        <v>14</v>
      </c>
      <c r="AS639" s="149">
        <v>14</v>
      </c>
      <c r="AT639" s="149">
        <v>14</v>
      </c>
      <c r="AU639" s="149">
        <v>14</v>
      </c>
      <c r="AV639" s="149">
        <v>14</v>
      </c>
      <c r="AW639" s="149">
        <v>14</v>
      </c>
      <c r="AX639" s="149">
        <v>14</v>
      </c>
      <c r="AY639" s="149">
        <v>14</v>
      </c>
      <c r="AZ639" s="149">
        <v>14</v>
      </c>
      <c r="BA639" s="149">
        <v>14</v>
      </c>
      <c r="BB639" s="149">
        <v>14</v>
      </c>
      <c r="BC639" s="149">
        <v>14</v>
      </c>
      <c r="BD639" s="149">
        <v>14</v>
      </c>
      <c r="BE639" s="149">
        <v>14</v>
      </c>
      <c r="BF639" s="149">
        <v>14</v>
      </c>
      <c r="BG639" s="149">
        <v>14</v>
      </c>
      <c r="BH639" s="149">
        <v>14</v>
      </c>
      <c r="BI639" s="149">
        <v>14</v>
      </c>
      <c r="BJ639" s="149">
        <v>14</v>
      </c>
      <c r="BK639" s="149">
        <v>14</v>
      </c>
      <c r="BL639" s="149">
        <v>14</v>
      </c>
      <c r="BM639" s="149">
        <v>14</v>
      </c>
      <c r="BN639" s="149">
        <v>14</v>
      </c>
      <c r="BO639" s="149">
        <v>14</v>
      </c>
      <c r="BP639" s="149">
        <v>14</v>
      </c>
      <c r="BQ639" s="149">
        <v>14</v>
      </c>
      <c r="BR639" s="149">
        <v>14</v>
      </c>
      <c r="BS639" s="149">
        <v>14</v>
      </c>
      <c r="BT639" s="149">
        <v>14</v>
      </c>
      <c r="BU639" s="149"/>
      <c r="BV639" s="149"/>
      <c r="BW639" s="149"/>
      <c r="BX639" s="149"/>
      <c r="BY639" s="149"/>
      <c r="BZ639" s="149"/>
      <c r="CA639" s="149"/>
      <c r="CB639" s="149"/>
      <c r="CC639" s="149"/>
      <c r="CD639" s="149"/>
      <c r="CE639" s="149"/>
      <c r="CF639" s="149"/>
      <c r="CG639" s="149"/>
      <c r="CH639" s="149"/>
      <c r="CI639" s="149"/>
      <c r="CJ639" s="149"/>
      <c r="CK639" s="149"/>
      <c r="CL639" s="149"/>
      <c r="CM639" s="149"/>
      <c r="CN639" s="149"/>
      <c r="CO639" s="149"/>
      <c r="CP639" s="149"/>
      <c r="CQ639" s="149"/>
      <c r="CR639" s="149"/>
      <c r="CS639" s="150"/>
      <c r="CT639" s="151"/>
      <c r="CW639" s="68"/>
      <c r="CX639" s="152"/>
    </row>
    <row r="640" spans="1:102">
      <c r="A640" s="289" t="s">
        <v>8334</v>
      </c>
      <c r="B640" s="146" t="s">
        <v>2074</v>
      </c>
      <c r="C640" s="147" t="str">
        <f>+_xlfn.XLOOKUP(B640,'R4'!B:B,'R4'!C:C)</f>
        <v>AMR - IŞIK KULESİ - JENERATÖRLÜ - ATLAS COPCO</v>
      </c>
      <c r="D640" s="147"/>
      <c r="E640" s="150" t="s">
        <v>6219</v>
      </c>
      <c r="F640" s="150" t="s">
        <v>38</v>
      </c>
      <c r="G640" s="150" t="s">
        <v>35</v>
      </c>
      <c r="H640" s="150" t="s">
        <v>8271</v>
      </c>
      <c r="I640" s="156"/>
      <c r="J640" s="148"/>
      <c r="K640" s="149"/>
      <c r="L640" s="149"/>
      <c r="M640" s="149"/>
      <c r="N640" s="149"/>
      <c r="O640" s="149"/>
      <c r="P640" s="149"/>
      <c r="Q640" s="149"/>
      <c r="R640" s="149">
        <v>7</v>
      </c>
      <c r="S640" s="149">
        <v>7</v>
      </c>
      <c r="T640" s="149">
        <v>7</v>
      </c>
      <c r="U640" s="149">
        <v>7</v>
      </c>
      <c r="V640" s="149">
        <v>7</v>
      </c>
      <c r="W640" s="149">
        <v>7</v>
      </c>
      <c r="X640" s="149">
        <v>7</v>
      </c>
      <c r="Y640" s="149">
        <v>7</v>
      </c>
      <c r="Z640" s="149">
        <v>7</v>
      </c>
      <c r="AA640" s="149">
        <v>7</v>
      </c>
      <c r="AB640" s="149">
        <v>7</v>
      </c>
      <c r="AC640" s="149">
        <v>7</v>
      </c>
      <c r="AD640" s="149">
        <v>7</v>
      </c>
      <c r="AE640" s="149">
        <v>7</v>
      </c>
      <c r="AF640" s="149">
        <v>7</v>
      </c>
      <c r="AG640" s="149">
        <v>7</v>
      </c>
      <c r="AH640" s="149">
        <v>7</v>
      </c>
      <c r="AI640" s="149">
        <v>7</v>
      </c>
      <c r="AJ640" s="149">
        <v>7</v>
      </c>
      <c r="AK640" s="149">
        <v>7</v>
      </c>
      <c r="AL640" s="149">
        <v>7</v>
      </c>
      <c r="AM640" s="149">
        <v>7</v>
      </c>
      <c r="AN640" s="149">
        <v>7</v>
      </c>
      <c r="AO640" s="149">
        <v>7</v>
      </c>
      <c r="AP640" s="149">
        <v>7</v>
      </c>
      <c r="AQ640" s="149">
        <v>7</v>
      </c>
      <c r="AR640" s="149">
        <v>7</v>
      </c>
      <c r="AS640" s="149">
        <v>7</v>
      </c>
      <c r="AT640" s="149">
        <v>7</v>
      </c>
      <c r="AU640" s="149">
        <v>7</v>
      </c>
      <c r="AV640" s="149">
        <v>7</v>
      </c>
      <c r="AW640" s="149">
        <v>7</v>
      </c>
      <c r="AX640" s="149">
        <v>7</v>
      </c>
      <c r="AY640" s="149">
        <v>7</v>
      </c>
      <c r="AZ640" s="149">
        <v>7</v>
      </c>
      <c r="BA640" s="149">
        <v>7</v>
      </c>
      <c r="BB640" s="149">
        <v>7</v>
      </c>
      <c r="BC640" s="149">
        <v>7</v>
      </c>
      <c r="BD640" s="149">
        <v>7</v>
      </c>
      <c r="BE640" s="149">
        <v>7</v>
      </c>
      <c r="BF640" s="149">
        <v>7</v>
      </c>
      <c r="BG640" s="149">
        <v>7</v>
      </c>
      <c r="BH640" s="149">
        <v>7</v>
      </c>
      <c r="BI640" s="149">
        <v>7</v>
      </c>
      <c r="BJ640" s="149">
        <v>7</v>
      </c>
      <c r="BK640" s="149">
        <v>7</v>
      </c>
      <c r="BL640" s="149">
        <v>7</v>
      </c>
      <c r="BM640" s="149">
        <v>7</v>
      </c>
      <c r="BN640" s="149">
        <v>7</v>
      </c>
      <c r="BO640" s="149">
        <v>7</v>
      </c>
      <c r="BP640" s="149">
        <v>7</v>
      </c>
      <c r="BQ640" s="149">
        <v>7</v>
      </c>
      <c r="BR640" s="149">
        <v>7</v>
      </c>
      <c r="BS640" s="149">
        <v>7</v>
      </c>
      <c r="BT640" s="149">
        <v>7</v>
      </c>
      <c r="BU640" s="149"/>
      <c r="BV640" s="149"/>
      <c r="BW640" s="149"/>
      <c r="BX640" s="149"/>
      <c r="BY640" s="149"/>
      <c r="BZ640" s="149"/>
      <c r="CA640" s="149"/>
      <c r="CB640" s="149"/>
      <c r="CC640" s="149"/>
      <c r="CD640" s="149"/>
      <c r="CE640" s="149"/>
      <c r="CF640" s="149"/>
      <c r="CG640" s="149"/>
      <c r="CH640" s="149"/>
      <c r="CI640" s="149"/>
      <c r="CJ640" s="149"/>
      <c r="CK640" s="149"/>
      <c r="CL640" s="149"/>
      <c r="CM640" s="149"/>
      <c r="CN640" s="149"/>
      <c r="CO640" s="149"/>
      <c r="CP640" s="149"/>
      <c r="CQ640" s="149"/>
      <c r="CR640" s="149"/>
      <c r="CS640" s="150"/>
      <c r="CT640" s="151"/>
      <c r="CW640" s="68"/>
      <c r="CX640" s="152"/>
    </row>
    <row r="641" spans="1:102">
      <c r="A641" s="289" t="s">
        <v>8334</v>
      </c>
      <c r="B641" s="146" t="s">
        <v>2165</v>
      </c>
      <c r="C641" s="147" t="str">
        <f>+_xlfn.XLOOKUP(B641,'R4'!B:B,'R4'!C:C)</f>
        <v>AMR - ARAZİ ARACI - DUSTER - 4×4</v>
      </c>
      <c r="D641" s="147"/>
      <c r="E641" s="150" t="s">
        <v>6227</v>
      </c>
      <c r="F641" s="150" t="s">
        <v>38</v>
      </c>
      <c r="G641" s="150" t="s">
        <v>35</v>
      </c>
      <c r="H641" s="150" t="s">
        <v>8271</v>
      </c>
      <c r="I641" s="156"/>
      <c r="J641" s="148"/>
      <c r="K641" s="149"/>
      <c r="L641" s="149"/>
      <c r="M641" s="149"/>
      <c r="N641" s="149"/>
      <c r="O641" s="149"/>
      <c r="P641" s="149"/>
      <c r="Q641" s="149"/>
      <c r="R641" s="149">
        <v>89</v>
      </c>
      <c r="S641" s="149">
        <v>89</v>
      </c>
      <c r="T641" s="149">
        <v>89</v>
      </c>
      <c r="U641" s="149">
        <v>89</v>
      </c>
      <c r="V641" s="149">
        <v>89</v>
      </c>
      <c r="W641" s="149">
        <v>89</v>
      </c>
      <c r="X641" s="149">
        <v>89</v>
      </c>
      <c r="Y641" s="149">
        <v>89</v>
      </c>
      <c r="Z641" s="149">
        <v>89</v>
      </c>
      <c r="AA641" s="149">
        <v>89</v>
      </c>
      <c r="AB641" s="149">
        <v>89</v>
      </c>
      <c r="AC641" s="149">
        <v>89</v>
      </c>
      <c r="AD641" s="149">
        <v>89</v>
      </c>
      <c r="AE641" s="149">
        <v>89</v>
      </c>
      <c r="AF641" s="149">
        <v>89</v>
      </c>
      <c r="AG641" s="149">
        <v>89</v>
      </c>
      <c r="AH641" s="149">
        <v>89</v>
      </c>
      <c r="AI641" s="149">
        <v>89</v>
      </c>
      <c r="AJ641" s="149">
        <v>89</v>
      </c>
      <c r="AK641" s="149">
        <v>89</v>
      </c>
      <c r="AL641" s="149">
        <v>89</v>
      </c>
      <c r="AM641" s="149">
        <v>89</v>
      </c>
      <c r="AN641" s="149">
        <v>89</v>
      </c>
      <c r="AO641" s="149">
        <v>89</v>
      </c>
      <c r="AP641" s="149">
        <v>89</v>
      </c>
      <c r="AQ641" s="149">
        <v>89</v>
      </c>
      <c r="AR641" s="149">
        <v>89</v>
      </c>
      <c r="AS641" s="149">
        <v>89</v>
      </c>
      <c r="AT641" s="149">
        <v>89</v>
      </c>
      <c r="AU641" s="149">
        <v>89</v>
      </c>
      <c r="AV641" s="149">
        <v>89</v>
      </c>
      <c r="AW641" s="149">
        <v>89</v>
      </c>
      <c r="AX641" s="149">
        <v>89</v>
      </c>
      <c r="AY641" s="149">
        <v>89</v>
      </c>
      <c r="AZ641" s="149">
        <v>89</v>
      </c>
      <c r="BA641" s="149">
        <v>89</v>
      </c>
      <c r="BB641" s="149">
        <v>89</v>
      </c>
      <c r="BC641" s="149">
        <v>89</v>
      </c>
      <c r="BD641" s="149">
        <v>89</v>
      </c>
      <c r="BE641" s="149">
        <v>89</v>
      </c>
      <c r="BF641" s="149">
        <v>89</v>
      </c>
      <c r="BG641" s="149">
        <v>89</v>
      </c>
      <c r="BH641" s="149">
        <v>89</v>
      </c>
      <c r="BI641" s="149">
        <v>89</v>
      </c>
      <c r="BJ641" s="149">
        <v>89</v>
      </c>
      <c r="BK641" s="149">
        <v>89</v>
      </c>
      <c r="BL641" s="149">
        <v>89</v>
      </c>
      <c r="BM641" s="149">
        <v>89</v>
      </c>
      <c r="BN641" s="149">
        <v>89</v>
      </c>
      <c r="BO641" s="149">
        <v>89</v>
      </c>
      <c r="BP641" s="149">
        <v>89</v>
      </c>
      <c r="BQ641" s="149">
        <v>89</v>
      </c>
      <c r="BR641" s="149">
        <v>89</v>
      </c>
      <c r="BS641" s="149">
        <v>89</v>
      </c>
      <c r="BT641" s="149">
        <v>89</v>
      </c>
      <c r="BU641" s="149"/>
      <c r="BV641" s="149"/>
      <c r="BW641" s="149"/>
      <c r="BX641" s="149"/>
      <c r="BY641" s="149"/>
      <c r="BZ641" s="149"/>
      <c r="CA641" s="149"/>
      <c r="CB641" s="149"/>
      <c r="CC641" s="149"/>
      <c r="CD641" s="149"/>
      <c r="CE641" s="149"/>
      <c r="CF641" s="149"/>
      <c r="CG641" s="149"/>
      <c r="CH641" s="149"/>
      <c r="CI641" s="149"/>
      <c r="CJ641" s="149"/>
      <c r="CK641" s="149"/>
      <c r="CL641" s="149"/>
      <c r="CM641" s="149"/>
      <c r="CN641" s="149"/>
      <c r="CO641" s="149"/>
      <c r="CP641" s="149"/>
      <c r="CQ641" s="149"/>
      <c r="CR641" s="149"/>
      <c r="CS641" s="150"/>
      <c r="CT641" s="151"/>
      <c r="CW641" s="68"/>
      <c r="CX641" s="152"/>
    </row>
    <row r="642" spans="1:102">
      <c r="A642" s="289" t="s">
        <v>8334</v>
      </c>
      <c r="B642" s="146" t="s">
        <v>2167</v>
      </c>
      <c r="C642" s="147" t="str">
        <f>+_xlfn.XLOOKUP(B642,'R4'!B:B,'R4'!C:C)</f>
        <v>AMR - ARAZİ ARACI - DUSTER - 4×4 - SATINALMA</v>
      </c>
      <c r="D642" s="147"/>
      <c r="E642" s="150" t="s">
        <v>6229</v>
      </c>
      <c r="F642" s="150" t="s">
        <v>38</v>
      </c>
      <c r="G642" s="150" t="s">
        <v>35</v>
      </c>
      <c r="H642" s="150" t="s">
        <v>8271</v>
      </c>
      <c r="I642" s="156"/>
      <c r="J642" s="148"/>
      <c r="K642" s="149"/>
      <c r="L642" s="149"/>
      <c r="M642" s="149"/>
      <c r="N642" s="149"/>
      <c r="O642" s="149"/>
      <c r="P642" s="149"/>
      <c r="Q642" s="149"/>
      <c r="R642" s="149">
        <v>2</v>
      </c>
      <c r="S642" s="149">
        <v>2</v>
      </c>
      <c r="T642" s="149">
        <v>2</v>
      </c>
      <c r="U642" s="149">
        <v>2</v>
      </c>
      <c r="V642" s="149">
        <v>2</v>
      </c>
      <c r="W642" s="149">
        <v>2</v>
      </c>
      <c r="X642" s="149">
        <v>2</v>
      </c>
      <c r="Y642" s="149">
        <v>2</v>
      </c>
      <c r="Z642" s="149">
        <v>2</v>
      </c>
      <c r="AA642" s="149">
        <v>2</v>
      </c>
      <c r="AB642" s="149">
        <v>2</v>
      </c>
      <c r="AC642" s="149">
        <v>2</v>
      </c>
      <c r="AD642" s="149">
        <v>2</v>
      </c>
      <c r="AE642" s="149">
        <v>2</v>
      </c>
      <c r="AF642" s="149">
        <v>2</v>
      </c>
      <c r="AG642" s="149">
        <v>2</v>
      </c>
      <c r="AH642" s="149">
        <v>2</v>
      </c>
      <c r="AI642" s="149">
        <v>2</v>
      </c>
      <c r="AJ642" s="149">
        <v>2</v>
      </c>
      <c r="AK642" s="149">
        <v>2</v>
      </c>
      <c r="AL642" s="149">
        <v>2</v>
      </c>
      <c r="AM642" s="149">
        <v>2</v>
      </c>
      <c r="AN642" s="149">
        <v>2</v>
      </c>
      <c r="AO642" s="149">
        <v>2</v>
      </c>
      <c r="AP642" s="149">
        <v>2</v>
      </c>
      <c r="AQ642" s="149">
        <v>2</v>
      </c>
      <c r="AR642" s="149">
        <v>2</v>
      </c>
      <c r="AS642" s="149">
        <v>2</v>
      </c>
      <c r="AT642" s="149">
        <v>2</v>
      </c>
      <c r="AU642" s="149">
        <v>2</v>
      </c>
      <c r="AV642" s="149">
        <v>2</v>
      </c>
      <c r="AW642" s="149">
        <v>2</v>
      </c>
      <c r="AX642" s="149">
        <v>2</v>
      </c>
      <c r="AY642" s="149">
        <v>2</v>
      </c>
      <c r="AZ642" s="149">
        <v>2</v>
      </c>
      <c r="BA642" s="149">
        <v>2</v>
      </c>
      <c r="BB642" s="149">
        <v>2</v>
      </c>
      <c r="BC642" s="149">
        <v>2</v>
      </c>
      <c r="BD642" s="149">
        <v>2</v>
      </c>
      <c r="BE642" s="149">
        <v>2</v>
      </c>
      <c r="BF642" s="149">
        <v>2</v>
      </c>
      <c r="BG642" s="149">
        <v>2</v>
      </c>
      <c r="BH642" s="149">
        <v>2</v>
      </c>
      <c r="BI642" s="149">
        <v>2</v>
      </c>
      <c r="BJ642" s="149">
        <v>2</v>
      </c>
      <c r="BK642" s="149">
        <v>2</v>
      </c>
      <c r="BL642" s="149">
        <v>2</v>
      </c>
      <c r="BM642" s="149">
        <v>2</v>
      </c>
      <c r="BN642" s="149">
        <v>2</v>
      </c>
      <c r="BO642" s="149">
        <v>2</v>
      </c>
      <c r="BP642" s="149">
        <v>2</v>
      </c>
      <c r="BQ642" s="149">
        <v>2</v>
      </c>
      <c r="BR642" s="149">
        <v>2</v>
      </c>
      <c r="BS642" s="149">
        <v>2</v>
      </c>
      <c r="BT642" s="149">
        <v>2</v>
      </c>
      <c r="BU642" s="149"/>
      <c r="BV642" s="149"/>
      <c r="BW642" s="149"/>
      <c r="BX642" s="149"/>
      <c r="BY642" s="149"/>
      <c r="BZ642" s="149"/>
      <c r="CA642" s="149"/>
      <c r="CB642" s="149"/>
      <c r="CC642" s="149"/>
      <c r="CD642" s="149"/>
      <c r="CE642" s="149"/>
      <c r="CF642" s="149"/>
      <c r="CG642" s="149"/>
      <c r="CH642" s="149"/>
      <c r="CI642" s="149"/>
      <c r="CJ642" s="149"/>
      <c r="CK642" s="149"/>
      <c r="CL642" s="149"/>
      <c r="CM642" s="149"/>
      <c r="CN642" s="149"/>
      <c r="CO642" s="149"/>
      <c r="CP642" s="149"/>
      <c r="CQ642" s="149"/>
      <c r="CR642" s="149"/>
      <c r="CS642" s="150"/>
      <c r="CT642" s="151"/>
      <c r="CW642" s="68"/>
      <c r="CX642" s="152"/>
    </row>
    <row r="643" spans="1:102">
      <c r="A643" s="289" t="s">
        <v>8334</v>
      </c>
      <c r="B643" s="146" t="s">
        <v>2169</v>
      </c>
      <c r="C643" s="147" t="str">
        <f>+_xlfn.XLOOKUP(B643,'R4'!B:B,'R4'!C:C)</f>
        <v>AMR - ARAZİ ARACI - NİSSAN - 4×4 - SATINALMA</v>
      </c>
      <c r="D643" s="147"/>
      <c r="E643" s="150" t="s">
        <v>6231</v>
      </c>
      <c r="F643" s="150" t="s">
        <v>38</v>
      </c>
      <c r="G643" s="150" t="s">
        <v>35</v>
      </c>
      <c r="H643" s="150" t="s">
        <v>8271</v>
      </c>
      <c r="I643" s="156"/>
      <c r="J643" s="148"/>
      <c r="K643" s="149"/>
      <c r="L643" s="149"/>
      <c r="M643" s="149"/>
      <c r="N643" s="149"/>
      <c r="O643" s="149"/>
      <c r="P643" s="149"/>
      <c r="Q643" s="149"/>
      <c r="R643" s="149">
        <v>1</v>
      </c>
      <c r="S643" s="149">
        <v>1</v>
      </c>
      <c r="T643" s="149">
        <v>1</v>
      </c>
      <c r="U643" s="149">
        <v>1</v>
      </c>
      <c r="V643" s="149">
        <v>1</v>
      </c>
      <c r="W643" s="149">
        <v>1</v>
      </c>
      <c r="X643" s="149">
        <v>1</v>
      </c>
      <c r="Y643" s="149">
        <v>1</v>
      </c>
      <c r="Z643" s="149">
        <v>1</v>
      </c>
      <c r="AA643" s="149">
        <v>1</v>
      </c>
      <c r="AB643" s="149">
        <v>1</v>
      </c>
      <c r="AC643" s="149">
        <v>1</v>
      </c>
      <c r="AD643" s="149">
        <v>1</v>
      </c>
      <c r="AE643" s="149">
        <v>1</v>
      </c>
      <c r="AF643" s="149">
        <v>1</v>
      </c>
      <c r="AG643" s="149">
        <v>1</v>
      </c>
      <c r="AH643" s="149">
        <v>1</v>
      </c>
      <c r="AI643" s="149">
        <v>1</v>
      </c>
      <c r="AJ643" s="149">
        <v>1</v>
      </c>
      <c r="AK643" s="149">
        <v>1</v>
      </c>
      <c r="AL643" s="149">
        <v>1</v>
      </c>
      <c r="AM643" s="149">
        <v>1</v>
      </c>
      <c r="AN643" s="149">
        <v>1</v>
      </c>
      <c r="AO643" s="149">
        <v>1</v>
      </c>
      <c r="AP643" s="149">
        <v>1</v>
      </c>
      <c r="AQ643" s="149">
        <v>1</v>
      </c>
      <c r="AR643" s="149">
        <v>1</v>
      </c>
      <c r="AS643" s="149">
        <v>1</v>
      </c>
      <c r="AT643" s="149">
        <v>1</v>
      </c>
      <c r="AU643" s="149">
        <v>1</v>
      </c>
      <c r="AV643" s="149">
        <v>1</v>
      </c>
      <c r="AW643" s="149">
        <v>1</v>
      </c>
      <c r="AX643" s="149">
        <v>1</v>
      </c>
      <c r="AY643" s="149">
        <v>1</v>
      </c>
      <c r="AZ643" s="149">
        <v>1</v>
      </c>
      <c r="BA643" s="149">
        <v>1</v>
      </c>
      <c r="BB643" s="149">
        <v>1</v>
      </c>
      <c r="BC643" s="149">
        <v>1</v>
      </c>
      <c r="BD643" s="149">
        <v>1</v>
      </c>
      <c r="BE643" s="149">
        <v>1</v>
      </c>
      <c r="BF643" s="149">
        <v>1</v>
      </c>
      <c r="BG643" s="149">
        <v>1</v>
      </c>
      <c r="BH643" s="149">
        <v>1</v>
      </c>
      <c r="BI643" s="149">
        <v>1</v>
      </c>
      <c r="BJ643" s="149">
        <v>1</v>
      </c>
      <c r="BK643" s="149">
        <v>1</v>
      </c>
      <c r="BL643" s="149">
        <v>1</v>
      </c>
      <c r="BM643" s="149">
        <v>1</v>
      </c>
      <c r="BN643" s="149">
        <v>1</v>
      </c>
      <c r="BO643" s="149">
        <v>1</v>
      </c>
      <c r="BP643" s="149">
        <v>1</v>
      </c>
      <c r="BQ643" s="149">
        <v>1</v>
      </c>
      <c r="BR643" s="149">
        <v>1</v>
      </c>
      <c r="BS643" s="149">
        <v>1</v>
      </c>
      <c r="BT643" s="149">
        <v>1</v>
      </c>
      <c r="BU643" s="149"/>
      <c r="BV643" s="149"/>
      <c r="BW643" s="149"/>
      <c r="BX643" s="149"/>
      <c r="BY643" s="149"/>
      <c r="BZ643" s="149"/>
      <c r="CA643" s="149"/>
      <c r="CB643" s="149"/>
      <c r="CC643" s="149"/>
      <c r="CD643" s="149"/>
      <c r="CE643" s="149"/>
      <c r="CF643" s="149"/>
      <c r="CG643" s="149"/>
      <c r="CH643" s="149"/>
      <c r="CI643" s="149"/>
      <c r="CJ643" s="149"/>
      <c r="CK643" s="149"/>
      <c r="CL643" s="149"/>
      <c r="CM643" s="149"/>
      <c r="CN643" s="149"/>
      <c r="CO643" s="149"/>
      <c r="CP643" s="149"/>
      <c r="CQ643" s="149"/>
      <c r="CR643" s="149"/>
      <c r="CS643" s="150"/>
      <c r="CT643" s="151"/>
      <c r="CW643" s="68"/>
      <c r="CX643" s="152"/>
    </row>
    <row r="644" spans="1:102">
      <c r="A644" s="289" t="s">
        <v>8334</v>
      </c>
      <c r="B644" s="146" t="s">
        <v>2175</v>
      </c>
      <c r="C644" s="147" t="str">
        <f>+_xlfn.XLOOKUP(B644,'R4'!B:B,'R4'!C:C)</f>
        <v>AMR - ARAZİ ARACI - DUSTER - 4×4 - İDARE</v>
      </c>
      <c r="D644" s="147"/>
      <c r="E644" s="150" t="s">
        <v>6234</v>
      </c>
      <c r="F644" s="150" t="s">
        <v>38</v>
      </c>
      <c r="G644" s="150" t="s">
        <v>35</v>
      </c>
      <c r="H644" s="150" t="s">
        <v>8271</v>
      </c>
      <c r="I644" s="156"/>
      <c r="J644" s="148"/>
      <c r="K644" s="149"/>
      <c r="L644" s="149"/>
      <c r="M644" s="149"/>
      <c r="N644" s="149"/>
      <c r="O644" s="149"/>
      <c r="P644" s="149"/>
      <c r="Q644" s="149"/>
      <c r="R644" s="149">
        <v>8</v>
      </c>
      <c r="S644" s="149">
        <v>8</v>
      </c>
      <c r="T644" s="149">
        <v>8</v>
      </c>
      <c r="U644" s="149">
        <v>8</v>
      </c>
      <c r="V644" s="149">
        <v>8</v>
      </c>
      <c r="W644" s="149">
        <v>8</v>
      </c>
      <c r="X644" s="149">
        <v>8</v>
      </c>
      <c r="Y644" s="149">
        <v>8</v>
      </c>
      <c r="Z644" s="149">
        <v>8</v>
      </c>
      <c r="AA644" s="149">
        <v>8</v>
      </c>
      <c r="AB644" s="149">
        <v>8</v>
      </c>
      <c r="AC644" s="149">
        <v>8</v>
      </c>
      <c r="AD644" s="149">
        <v>8</v>
      </c>
      <c r="AE644" s="149">
        <v>8</v>
      </c>
      <c r="AF644" s="149">
        <v>8</v>
      </c>
      <c r="AG644" s="149">
        <v>8</v>
      </c>
      <c r="AH644" s="149">
        <v>8</v>
      </c>
      <c r="AI644" s="149">
        <v>8</v>
      </c>
      <c r="AJ644" s="149">
        <v>8</v>
      </c>
      <c r="AK644" s="149">
        <v>8</v>
      </c>
      <c r="AL644" s="149">
        <v>8</v>
      </c>
      <c r="AM644" s="149">
        <v>8</v>
      </c>
      <c r="AN644" s="149">
        <v>8</v>
      </c>
      <c r="AO644" s="149">
        <v>8</v>
      </c>
      <c r="AP644" s="149">
        <v>8</v>
      </c>
      <c r="AQ644" s="149">
        <v>8</v>
      </c>
      <c r="AR644" s="149">
        <v>8</v>
      </c>
      <c r="AS644" s="149">
        <v>8</v>
      </c>
      <c r="AT644" s="149">
        <v>8</v>
      </c>
      <c r="AU644" s="149">
        <v>8</v>
      </c>
      <c r="AV644" s="149">
        <v>8</v>
      </c>
      <c r="AW644" s="149">
        <v>8</v>
      </c>
      <c r="AX644" s="149">
        <v>8</v>
      </c>
      <c r="AY644" s="149">
        <v>8</v>
      </c>
      <c r="AZ644" s="149">
        <v>8</v>
      </c>
      <c r="BA644" s="149">
        <v>8</v>
      </c>
      <c r="BB644" s="149">
        <v>8</v>
      </c>
      <c r="BC644" s="149">
        <v>8</v>
      </c>
      <c r="BD644" s="149">
        <v>8</v>
      </c>
      <c r="BE644" s="149">
        <v>8</v>
      </c>
      <c r="BF644" s="149">
        <v>8</v>
      </c>
      <c r="BG644" s="149">
        <v>8</v>
      </c>
      <c r="BH644" s="149">
        <v>8</v>
      </c>
      <c r="BI644" s="149">
        <v>8</v>
      </c>
      <c r="BJ644" s="149">
        <v>8</v>
      </c>
      <c r="BK644" s="149">
        <v>8</v>
      </c>
      <c r="BL644" s="149">
        <v>8</v>
      </c>
      <c r="BM644" s="149">
        <v>8</v>
      </c>
      <c r="BN644" s="149">
        <v>8</v>
      </c>
      <c r="BO644" s="149">
        <v>8</v>
      </c>
      <c r="BP644" s="149">
        <v>8</v>
      </c>
      <c r="BQ644" s="149">
        <v>8</v>
      </c>
      <c r="BR644" s="149">
        <v>8</v>
      </c>
      <c r="BS644" s="149">
        <v>8</v>
      </c>
      <c r="BT644" s="149">
        <v>8</v>
      </c>
      <c r="BU644" s="149"/>
      <c r="BV644" s="149"/>
      <c r="BW644" s="149"/>
      <c r="BX644" s="149"/>
      <c r="BY644" s="149"/>
      <c r="BZ644" s="149"/>
      <c r="CA644" s="149"/>
      <c r="CB644" s="149"/>
      <c r="CC644" s="149"/>
      <c r="CD644" s="149"/>
      <c r="CE644" s="149"/>
      <c r="CF644" s="149"/>
      <c r="CG644" s="149"/>
      <c r="CH644" s="149"/>
      <c r="CI644" s="149"/>
      <c r="CJ644" s="149"/>
      <c r="CK644" s="149"/>
      <c r="CL644" s="149"/>
      <c r="CM644" s="149"/>
      <c r="CN644" s="149"/>
      <c r="CO644" s="149"/>
      <c r="CP644" s="149"/>
      <c r="CQ644" s="149"/>
      <c r="CR644" s="149"/>
      <c r="CS644" s="150"/>
      <c r="CT644" s="151"/>
      <c r="CW644" s="68"/>
      <c r="CX644" s="152"/>
    </row>
    <row r="645" spans="1:102">
      <c r="A645" s="289" t="s">
        <v>8334</v>
      </c>
      <c r="B645" s="146" t="s">
        <v>2181</v>
      </c>
      <c r="C645" s="147" t="str">
        <f>+_xlfn.XLOOKUP(B645,'R4'!B:B,'R4'!C:C)</f>
        <v>AMR - MİNİBÜS</v>
      </c>
      <c r="D645" s="147"/>
      <c r="E645" s="150" t="s">
        <v>6236</v>
      </c>
      <c r="F645" s="150" t="s">
        <v>38</v>
      </c>
      <c r="G645" s="150" t="s">
        <v>35</v>
      </c>
      <c r="H645" s="150" t="s">
        <v>8271</v>
      </c>
      <c r="I645" s="156"/>
      <c r="J645" s="148"/>
      <c r="K645" s="149"/>
      <c r="L645" s="149"/>
      <c r="M645" s="149"/>
      <c r="N645" s="149"/>
      <c r="O645" s="149"/>
      <c r="P645" s="149"/>
      <c r="Q645" s="149"/>
      <c r="R645" s="149">
        <v>9</v>
      </c>
      <c r="S645" s="149">
        <v>9</v>
      </c>
      <c r="T645" s="149">
        <v>9</v>
      </c>
      <c r="U645" s="149">
        <v>9</v>
      </c>
      <c r="V645" s="149">
        <v>9</v>
      </c>
      <c r="W645" s="149">
        <v>9</v>
      </c>
      <c r="X645" s="149">
        <v>9</v>
      </c>
      <c r="Y645" s="149">
        <v>9</v>
      </c>
      <c r="Z645" s="149">
        <v>9</v>
      </c>
      <c r="AA645" s="149">
        <v>9</v>
      </c>
      <c r="AB645" s="149">
        <v>9</v>
      </c>
      <c r="AC645" s="149">
        <v>9</v>
      </c>
      <c r="AD645" s="149">
        <v>9</v>
      </c>
      <c r="AE645" s="149">
        <v>9</v>
      </c>
      <c r="AF645" s="149">
        <v>9</v>
      </c>
      <c r="AG645" s="149">
        <v>9</v>
      </c>
      <c r="AH645" s="149">
        <v>9</v>
      </c>
      <c r="AI645" s="149">
        <v>9</v>
      </c>
      <c r="AJ645" s="149">
        <v>9</v>
      </c>
      <c r="AK645" s="149">
        <v>9</v>
      </c>
      <c r="AL645" s="149">
        <v>9</v>
      </c>
      <c r="AM645" s="149">
        <v>9</v>
      </c>
      <c r="AN645" s="149">
        <v>9</v>
      </c>
      <c r="AO645" s="149">
        <v>9</v>
      </c>
      <c r="AP645" s="149">
        <v>9</v>
      </c>
      <c r="AQ645" s="149">
        <v>9</v>
      </c>
      <c r="AR645" s="149">
        <v>9</v>
      </c>
      <c r="AS645" s="149">
        <v>9</v>
      </c>
      <c r="AT645" s="149">
        <v>9</v>
      </c>
      <c r="AU645" s="149">
        <v>9</v>
      </c>
      <c r="AV645" s="149">
        <v>9</v>
      </c>
      <c r="AW645" s="149">
        <v>9</v>
      </c>
      <c r="AX645" s="149">
        <v>9</v>
      </c>
      <c r="AY645" s="149">
        <v>9</v>
      </c>
      <c r="AZ645" s="149">
        <v>9</v>
      </c>
      <c r="BA645" s="149">
        <v>9</v>
      </c>
      <c r="BB645" s="149">
        <v>9</v>
      </c>
      <c r="BC645" s="149">
        <v>9</v>
      </c>
      <c r="BD645" s="149">
        <v>9</v>
      </c>
      <c r="BE645" s="149">
        <v>9</v>
      </c>
      <c r="BF645" s="149">
        <v>9</v>
      </c>
      <c r="BG645" s="149">
        <v>9</v>
      </c>
      <c r="BH645" s="149">
        <v>9</v>
      </c>
      <c r="BI645" s="149">
        <v>9</v>
      </c>
      <c r="BJ645" s="149">
        <v>9</v>
      </c>
      <c r="BK645" s="149">
        <v>9</v>
      </c>
      <c r="BL645" s="149">
        <v>9</v>
      </c>
      <c r="BM645" s="149">
        <v>9</v>
      </c>
      <c r="BN645" s="149">
        <v>9</v>
      </c>
      <c r="BO645" s="149">
        <v>9</v>
      </c>
      <c r="BP645" s="149">
        <v>9</v>
      </c>
      <c r="BQ645" s="149">
        <v>9</v>
      </c>
      <c r="BR645" s="149">
        <v>9</v>
      </c>
      <c r="BS645" s="149">
        <v>9</v>
      </c>
      <c r="BT645" s="149">
        <v>9</v>
      </c>
      <c r="BU645" s="149"/>
      <c r="BV645" s="149"/>
      <c r="BW645" s="149"/>
      <c r="BX645" s="149"/>
      <c r="BY645" s="149"/>
      <c r="BZ645" s="149"/>
      <c r="CA645" s="149"/>
      <c r="CB645" s="149"/>
      <c r="CC645" s="149"/>
      <c r="CD645" s="149"/>
      <c r="CE645" s="149"/>
      <c r="CF645" s="149"/>
      <c r="CG645" s="149"/>
      <c r="CH645" s="149"/>
      <c r="CI645" s="149"/>
      <c r="CJ645" s="149"/>
      <c r="CK645" s="149"/>
      <c r="CL645" s="149"/>
      <c r="CM645" s="149"/>
      <c r="CN645" s="149"/>
      <c r="CO645" s="149"/>
      <c r="CP645" s="149"/>
      <c r="CQ645" s="149"/>
      <c r="CR645" s="149"/>
      <c r="CS645" s="150"/>
      <c r="CT645" s="151"/>
      <c r="CW645" s="68"/>
      <c r="CX645" s="152"/>
    </row>
    <row r="646" spans="1:102">
      <c r="A646" s="289" t="s">
        <v>8334</v>
      </c>
      <c r="B646" s="146" t="s">
        <v>2183</v>
      </c>
      <c r="C646" s="147" t="str">
        <f>+_xlfn.XLOOKUP(B646,'R4'!B:B,'R4'!C:C)</f>
        <v>AMR - BİNEK ARAÇ - DOBLO</v>
      </c>
      <c r="D646" s="147"/>
      <c r="E646" s="150" t="s">
        <v>6238</v>
      </c>
      <c r="F646" s="150" t="s">
        <v>38</v>
      </c>
      <c r="G646" s="150" t="s">
        <v>35</v>
      </c>
      <c r="H646" s="150" t="s">
        <v>8271</v>
      </c>
      <c r="I646" s="156"/>
      <c r="J646" s="148"/>
      <c r="K646" s="149"/>
      <c r="L646" s="149"/>
      <c r="M646" s="149"/>
      <c r="N646" s="149"/>
      <c r="O646" s="149"/>
      <c r="P646" s="149"/>
      <c r="Q646" s="149"/>
      <c r="R646" s="149">
        <v>3</v>
      </c>
      <c r="S646" s="149">
        <v>3</v>
      </c>
      <c r="T646" s="149">
        <v>3</v>
      </c>
      <c r="U646" s="149">
        <v>3</v>
      </c>
      <c r="V646" s="149">
        <v>3</v>
      </c>
      <c r="W646" s="149">
        <v>3</v>
      </c>
      <c r="X646" s="149">
        <v>3</v>
      </c>
      <c r="Y646" s="149">
        <v>3</v>
      </c>
      <c r="Z646" s="149">
        <v>3</v>
      </c>
      <c r="AA646" s="149">
        <v>3</v>
      </c>
      <c r="AB646" s="149">
        <v>3</v>
      </c>
      <c r="AC646" s="149">
        <v>3</v>
      </c>
      <c r="AD646" s="149">
        <v>3</v>
      </c>
      <c r="AE646" s="149">
        <v>3</v>
      </c>
      <c r="AF646" s="149">
        <v>3</v>
      </c>
      <c r="AG646" s="149">
        <v>3</v>
      </c>
      <c r="AH646" s="149">
        <v>3</v>
      </c>
      <c r="AI646" s="149">
        <v>3</v>
      </c>
      <c r="AJ646" s="149">
        <v>3</v>
      </c>
      <c r="AK646" s="149">
        <v>3</v>
      </c>
      <c r="AL646" s="149">
        <v>3</v>
      </c>
      <c r="AM646" s="149">
        <v>3</v>
      </c>
      <c r="AN646" s="149">
        <v>3</v>
      </c>
      <c r="AO646" s="149">
        <v>3</v>
      </c>
      <c r="AP646" s="149">
        <v>3</v>
      </c>
      <c r="AQ646" s="149">
        <v>3</v>
      </c>
      <c r="AR646" s="149">
        <v>3</v>
      </c>
      <c r="AS646" s="149">
        <v>3</v>
      </c>
      <c r="AT646" s="149">
        <v>3</v>
      </c>
      <c r="AU646" s="149">
        <v>3</v>
      </c>
      <c r="AV646" s="149">
        <v>3</v>
      </c>
      <c r="AW646" s="149">
        <v>3</v>
      </c>
      <c r="AX646" s="149">
        <v>3</v>
      </c>
      <c r="AY646" s="149">
        <v>3</v>
      </c>
      <c r="AZ646" s="149">
        <v>3</v>
      </c>
      <c r="BA646" s="149">
        <v>3</v>
      </c>
      <c r="BB646" s="149">
        <v>3</v>
      </c>
      <c r="BC646" s="149">
        <v>3</v>
      </c>
      <c r="BD646" s="149">
        <v>3</v>
      </c>
      <c r="BE646" s="149">
        <v>3</v>
      </c>
      <c r="BF646" s="149">
        <v>3</v>
      </c>
      <c r="BG646" s="149">
        <v>3</v>
      </c>
      <c r="BH646" s="149">
        <v>3</v>
      </c>
      <c r="BI646" s="149">
        <v>3</v>
      </c>
      <c r="BJ646" s="149">
        <v>3</v>
      </c>
      <c r="BK646" s="149">
        <v>3</v>
      </c>
      <c r="BL646" s="149">
        <v>3</v>
      </c>
      <c r="BM646" s="149">
        <v>3</v>
      </c>
      <c r="BN646" s="149">
        <v>3</v>
      </c>
      <c r="BO646" s="149">
        <v>3</v>
      </c>
      <c r="BP646" s="149">
        <v>3</v>
      </c>
      <c r="BQ646" s="149">
        <v>3</v>
      </c>
      <c r="BR646" s="149">
        <v>3</v>
      </c>
      <c r="BS646" s="149">
        <v>3</v>
      </c>
      <c r="BT646" s="149">
        <v>3</v>
      </c>
      <c r="BU646" s="149"/>
      <c r="BV646" s="149"/>
      <c r="BW646" s="149"/>
      <c r="BX646" s="149"/>
      <c r="BY646" s="149"/>
      <c r="BZ646" s="149"/>
      <c r="CA646" s="149"/>
      <c r="CB646" s="149"/>
      <c r="CC646" s="149"/>
      <c r="CD646" s="149"/>
      <c r="CE646" s="149"/>
      <c r="CF646" s="149"/>
      <c r="CG646" s="149"/>
      <c r="CH646" s="149"/>
      <c r="CI646" s="149"/>
      <c r="CJ646" s="149"/>
      <c r="CK646" s="149"/>
      <c r="CL646" s="149"/>
      <c r="CM646" s="149"/>
      <c r="CN646" s="149"/>
      <c r="CO646" s="149"/>
      <c r="CP646" s="149"/>
      <c r="CQ646" s="149"/>
      <c r="CR646" s="149"/>
      <c r="CS646" s="150"/>
      <c r="CT646" s="151"/>
      <c r="CW646" s="68"/>
      <c r="CX646" s="152"/>
    </row>
    <row r="647" spans="1:102">
      <c r="A647" s="289" t="s">
        <v>8334</v>
      </c>
      <c r="B647" s="146" t="s">
        <v>2185</v>
      </c>
      <c r="C647" s="147" t="str">
        <f>+_xlfn.XLOOKUP(B647,'R4'!B:B,'R4'!C:C)</f>
        <v>AMR - BİNEK ARAÇ - EGEA</v>
      </c>
      <c r="D647" s="147"/>
      <c r="E647" s="150" t="s">
        <v>6241</v>
      </c>
      <c r="F647" s="150" t="s">
        <v>38</v>
      </c>
      <c r="G647" s="150" t="s">
        <v>35</v>
      </c>
      <c r="H647" s="150" t="s">
        <v>8271</v>
      </c>
      <c r="I647" s="156"/>
      <c r="J647" s="148"/>
      <c r="K647" s="149"/>
      <c r="L647" s="149"/>
      <c r="M647" s="149"/>
      <c r="N647" s="149"/>
      <c r="O647" s="149"/>
      <c r="P647" s="149"/>
      <c r="Q647" s="149"/>
      <c r="R647" s="149">
        <v>8</v>
      </c>
      <c r="S647" s="149">
        <v>8</v>
      </c>
      <c r="T647" s="149">
        <v>8</v>
      </c>
      <c r="U647" s="149">
        <v>8</v>
      </c>
      <c r="V647" s="149">
        <v>8</v>
      </c>
      <c r="W647" s="149">
        <v>8</v>
      </c>
      <c r="X647" s="149">
        <v>8</v>
      </c>
      <c r="Y647" s="149">
        <v>8</v>
      </c>
      <c r="Z647" s="149">
        <v>8</v>
      </c>
      <c r="AA647" s="149">
        <v>8</v>
      </c>
      <c r="AB647" s="149">
        <v>8</v>
      </c>
      <c r="AC647" s="149">
        <v>8</v>
      </c>
      <c r="AD647" s="149">
        <v>8</v>
      </c>
      <c r="AE647" s="149">
        <v>8</v>
      </c>
      <c r="AF647" s="149">
        <v>8</v>
      </c>
      <c r="AG647" s="149">
        <v>8</v>
      </c>
      <c r="AH647" s="149">
        <v>8</v>
      </c>
      <c r="AI647" s="149">
        <v>8</v>
      </c>
      <c r="AJ647" s="149">
        <v>8</v>
      </c>
      <c r="AK647" s="149">
        <v>8</v>
      </c>
      <c r="AL647" s="149">
        <v>8</v>
      </c>
      <c r="AM647" s="149">
        <v>8</v>
      </c>
      <c r="AN647" s="149">
        <v>8</v>
      </c>
      <c r="AO647" s="149">
        <v>8</v>
      </c>
      <c r="AP647" s="149">
        <v>8</v>
      </c>
      <c r="AQ647" s="149">
        <v>8</v>
      </c>
      <c r="AR647" s="149">
        <v>8</v>
      </c>
      <c r="AS647" s="149">
        <v>8</v>
      </c>
      <c r="AT647" s="149">
        <v>8</v>
      </c>
      <c r="AU647" s="149">
        <v>8</v>
      </c>
      <c r="AV647" s="149">
        <v>8</v>
      </c>
      <c r="AW647" s="149">
        <v>8</v>
      </c>
      <c r="AX647" s="149">
        <v>8</v>
      </c>
      <c r="AY647" s="149">
        <v>8</v>
      </c>
      <c r="AZ647" s="149">
        <v>8</v>
      </c>
      <c r="BA647" s="149">
        <v>8</v>
      </c>
      <c r="BB647" s="149">
        <v>8</v>
      </c>
      <c r="BC647" s="149">
        <v>8</v>
      </c>
      <c r="BD647" s="149">
        <v>8</v>
      </c>
      <c r="BE647" s="149">
        <v>8</v>
      </c>
      <c r="BF647" s="149">
        <v>8</v>
      </c>
      <c r="BG647" s="149">
        <v>8</v>
      </c>
      <c r="BH647" s="149">
        <v>8</v>
      </c>
      <c r="BI647" s="149">
        <v>8</v>
      </c>
      <c r="BJ647" s="149">
        <v>8</v>
      </c>
      <c r="BK647" s="149">
        <v>8</v>
      </c>
      <c r="BL647" s="149">
        <v>8</v>
      </c>
      <c r="BM647" s="149">
        <v>8</v>
      </c>
      <c r="BN647" s="149">
        <v>8</v>
      </c>
      <c r="BO647" s="149">
        <v>8</v>
      </c>
      <c r="BP647" s="149">
        <v>8</v>
      </c>
      <c r="BQ647" s="149">
        <v>8</v>
      </c>
      <c r="BR647" s="149">
        <v>8</v>
      </c>
      <c r="BS647" s="149">
        <v>8</v>
      </c>
      <c r="BT647" s="149">
        <v>8</v>
      </c>
      <c r="BU647" s="149"/>
      <c r="BV647" s="149"/>
      <c r="BW647" s="149"/>
      <c r="BX647" s="149"/>
      <c r="BY647" s="149"/>
      <c r="BZ647" s="149"/>
      <c r="CA647" s="149"/>
      <c r="CB647" s="149"/>
      <c r="CC647" s="149"/>
      <c r="CD647" s="149"/>
      <c r="CE647" s="149"/>
      <c r="CF647" s="149"/>
      <c r="CG647" s="149"/>
      <c r="CH647" s="149"/>
      <c r="CI647" s="149"/>
      <c r="CJ647" s="149"/>
      <c r="CK647" s="149"/>
      <c r="CL647" s="149"/>
      <c r="CM647" s="149"/>
      <c r="CN647" s="149"/>
      <c r="CO647" s="149"/>
      <c r="CP647" s="149"/>
      <c r="CQ647" s="149"/>
      <c r="CR647" s="149"/>
      <c r="CS647" s="150"/>
      <c r="CT647" s="151"/>
      <c r="CW647" s="68"/>
      <c r="CX647" s="152"/>
    </row>
    <row r="648" spans="1:102">
      <c r="A648" s="289" t="s">
        <v>8334</v>
      </c>
      <c r="B648" s="146" t="s">
        <v>2191</v>
      </c>
      <c r="C648" s="147" t="str">
        <f>+_xlfn.XLOOKUP(B648,'R4'!B:B,'R4'!C:C)</f>
        <v>AMR - PİKAP - 4×4</v>
      </c>
      <c r="D648" s="147"/>
      <c r="E648" s="150" t="s">
        <v>6244</v>
      </c>
      <c r="F648" s="150" t="s">
        <v>38</v>
      </c>
      <c r="G648" s="150" t="s">
        <v>35</v>
      </c>
      <c r="H648" s="150" t="s">
        <v>8271</v>
      </c>
      <c r="I648" s="156"/>
      <c r="J648" s="148"/>
      <c r="K648" s="149"/>
      <c r="L648" s="149"/>
      <c r="M648" s="149"/>
      <c r="N648" s="149"/>
      <c r="O648" s="149"/>
      <c r="P648" s="149"/>
      <c r="Q648" s="149"/>
      <c r="R648" s="149">
        <v>38</v>
      </c>
      <c r="S648" s="149">
        <v>38</v>
      </c>
      <c r="T648" s="149">
        <v>38</v>
      </c>
      <c r="U648" s="149">
        <v>38</v>
      </c>
      <c r="V648" s="149">
        <v>38</v>
      </c>
      <c r="W648" s="149">
        <v>38</v>
      </c>
      <c r="X648" s="149">
        <v>38</v>
      </c>
      <c r="Y648" s="149">
        <v>38</v>
      </c>
      <c r="Z648" s="149">
        <v>38</v>
      </c>
      <c r="AA648" s="149">
        <v>38</v>
      </c>
      <c r="AB648" s="149">
        <v>38</v>
      </c>
      <c r="AC648" s="149">
        <v>38</v>
      </c>
      <c r="AD648" s="149">
        <v>38</v>
      </c>
      <c r="AE648" s="149">
        <v>38</v>
      </c>
      <c r="AF648" s="149">
        <v>38</v>
      </c>
      <c r="AG648" s="149">
        <v>38</v>
      </c>
      <c r="AH648" s="149">
        <v>38</v>
      </c>
      <c r="AI648" s="149">
        <v>38</v>
      </c>
      <c r="AJ648" s="149">
        <v>38</v>
      </c>
      <c r="AK648" s="149">
        <v>38</v>
      </c>
      <c r="AL648" s="149">
        <v>38</v>
      </c>
      <c r="AM648" s="149">
        <v>38</v>
      </c>
      <c r="AN648" s="149">
        <v>38</v>
      </c>
      <c r="AO648" s="149">
        <v>38</v>
      </c>
      <c r="AP648" s="149">
        <v>38</v>
      </c>
      <c r="AQ648" s="149">
        <v>38</v>
      </c>
      <c r="AR648" s="149">
        <v>38</v>
      </c>
      <c r="AS648" s="149">
        <v>38</v>
      </c>
      <c r="AT648" s="149">
        <v>38</v>
      </c>
      <c r="AU648" s="149">
        <v>38</v>
      </c>
      <c r="AV648" s="149">
        <v>38</v>
      </c>
      <c r="AW648" s="149">
        <v>38</v>
      </c>
      <c r="AX648" s="149">
        <v>38</v>
      </c>
      <c r="AY648" s="149">
        <v>38</v>
      </c>
      <c r="AZ648" s="149">
        <v>38</v>
      </c>
      <c r="BA648" s="149">
        <v>38</v>
      </c>
      <c r="BB648" s="149">
        <v>38</v>
      </c>
      <c r="BC648" s="149">
        <v>38</v>
      </c>
      <c r="BD648" s="149">
        <v>38</v>
      </c>
      <c r="BE648" s="149">
        <v>38</v>
      </c>
      <c r="BF648" s="149">
        <v>38</v>
      </c>
      <c r="BG648" s="149">
        <v>38</v>
      </c>
      <c r="BH648" s="149">
        <v>38</v>
      </c>
      <c r="BI648" s="149">
        <v>38</v>
      </c>
      <c r="BJ648" s="149">
        <v>38</v>
      </c>
      <c r="BK648" s="149">
        <v>38</v>
      </c>
      <c r="BL648" s="149">
        <v>38</v>
      </c>
      <c r="BM648" s="149">
        <v>38</v>
      </c>
      <c r="BN648" s="149">
        <v>38</v>
      </c>
      <c r="BO648" s="149">
        <v>38</v>
      </c>
      <c r="BP648" s="149">
        <v>38</v>
      </c>
      <c r="BQ648" s="149">
        <v>38</v>
      </c>
      <c r="BR648" s="149">
        <v>38</v>
      </c>
      <c r="BS648" s="149">
        <v>38</v>
      </c>
      <c r="BT648" s="149">
        <v>38</v>
      </c>
      <c r="BU648" s="149"/>
      <c r="BV648" s="149"/>
      <c r="BW648" s="149"/>
      <c r="BX648" s="149"/>
      <c r="BY648" s="149"/>
      <c r="BZ648" s="149"/>
      <c r="CA648" s="149"/>
      <c r="CB648" s="149"/>
      <c r="CC648" s="149"/>
      <c r="CD648" s="149"/>
      <c r="CE648" s="149"/>
      <c r="CF648" s="149"/>
      <c r="CG648" s="149"/>
      <c r="CH648" s="149"/>
      <c r="CI648" s="149"/>
      <c r="CJ648" s="149"/>
      <c r="CK648" s="149"/>
      <c r="CL648" s="149"/>
      <c r="CM648" s="149"/>
      <c r="CN648" s="149"/>
      <c r="CO648" s="149"/>
      <c r="CP648" s="149"/>
      <c r="CQ648" s="149"/>
      <c r="CR648" s="149"/>
      <c r="CS648" s="150"/>
      <c r="CT648" s="151"/>
      <c r="CW648" s="68"/>
      <c r="CX648" s="152"/>
    </row>
    <row r="649" spans="1:102">
      <c r="A649" s="289" t="s">
        <v>8334</v>
      </c>
      <c r="B649" s="146" t="s">
        <v>2197</v>
      </c>
      <c r="C649" s="147" t="str">
        <f>+_xlfn.XLOOKUP(B649,'R4'!B:B,'R4'!C:C)</f>
        <v>AMR - PREMİUM BİNEK ARAÇ - 3LT. ÜZERİ - İDARE</v>
      </c>
      <c r="D649" s="147"/>
      <c r="E649" s="150" t="s">
        <v>6246</v>
      </c>
      <c r="F649" s="150" t="s">
        <v>38</v>
      </c>
      <c r="G649" s="150" t="s">
        <v>35</v>
      </c>
      <c r="H649" s="150" t="s">
        <v>8271</v>
      </c>
      <c r="I649" s="156"/>
      <c r="J649" s="148"/>
      <c r="K649" s="149"/>
      <c r="L649" s="149"/>
      <c r="M649" s="149"/>
      <c r="N649" s="149"/>
      <c r="O649" s="149"/>
      <c r="P649" s="149"/>
      <c r="Q649" s="149"/>
      <c r="R649" s="149">
        <v>2</v>
      </c>
      <c r="S649" s="149">
        <v>2</v>
      </c>
      <c r="T649" s="149">
        <v>2</v>
      </c>
      <c r="U649" s="149">
        <v>2</v>
      </c>
      <c r="V649" s="149">
        <v>2</v>
      </c>
      <c r="W649" s="149">
        <v>2</v>
      </c>
      <c r="X649" s="149">
        <v>2</v>
      </c>
      <c r="Y649" s="149">
        <v>2</v>
      </c>
      <c r="Z649" s="149">
        <v>2</v>
      </c>
      <c r="AA649" s="149">
        <v>2</v>
      </c>
      <c r="AB649" s="149">
        <v>2</v>
      </c>
      <c r="AC649" s="149">
        <v>2</v>
      </c>
      <c r="AD649" s="149">
        <v>2</v>
      </c>
      <c r="AE649" s="149">
        <v>2</v>
      </c>
      <c r="AF649" s="149">
        <v>2</v>
      </c>
      <c r="AG649" s="149">
        <v>2</v>
      </c>
      <c r="AH649" s="149">
        <v>2</v>
      </c>
      <c r="AI649" s="149">
        <v>2</v>
      </c>
      <c r="AJ649" s="149">
        <v>2</v>
      </c>
      <c r="AK649" s="149">
        <v>2</v>
      </c>
      <c r="AL649" s="149">
        <v>2</v>
      </c>
      <c r="AM649" s="149">
        <v>2</v>
      </c>
      <c r="AN649" s="149">
        <v>2</v>
      </c>
      <c r="AO649" s="149">
        <v>2</v>
      </c>
      <c r="AP649" s="149">
        <v>2</v>
      </c>
      <c r="AQ649" s="149">
        <v>2</v>
      </c>
      <c r="AR649" s="149">
        <v>2</v>
      </c>
      <c r="AS649" s="149">
        <v>2</v>
      </c>
      <c r="AT649" s="149">
        <v>2</v>
      </c>
      <c r="AU649" s="149">
        <v>2</v>
      </c>
      <c r="AV649" s="149">
        <v>2</v>
      </c>
      <c r="AW649" s="149">
        <v>2</v>
      </c>
      <c r="AX649" s="149">
        <v>2</v>
      </c>
      <c r="AY649" s="149">
        <v>2</v>
      </c>
      <c r="AZ649" s="149">
        <v>2</v>
      </c>
      <c r="BA649" s="149">
        <v>2</v>
      </c>
      <c r="BB649" s="149">
        <v>2</v>
      </c>
      <c r="BC649" s="149">
        <v>2</v>
      </c>
      <c r="BD649" s="149">
        <v>2</v>
      </c>
      <c r="BE649" s="149">
        <v>2</v>
      </c>
      <c r="BF649" s="149">
        <v>2</v>
      </c>
      <c r="BG649" s="149">
        <v>2</v>
      </c>
      <c r="BH649" s="149">
        <v>2</v>
      </c>
      <c r="BI649" s="149">
        <v>2</v>
      </c>
      <c r="BJ649" s="149">
        <v>2</v>
      </c>
      <c r="BK649" s="149">
        <v>2</v>
      </c>
      <c r="BL649" s="149">
        <v>2</v>
      </c>
      <c r="BM649" s="149">
        <v>2</v>
      </c>
      <c r="BN649" s="149">
        <v>2</v>
      </c>
      <c r="BO649" s="149">
        <v>2</v>
      </c>
      <c r="BP649" s="149">
        <v>2</v>
      </c>
      <c r="BQ649" s="149">
        <v>2</v>
      </c>
      <c r="BR649" s="149">
        <v>2</v>
      </c>
      <c r="BS649" s="149">
        <v>2</v>
      </c>
      <c r="BT649" s="149">
        <v>2</v>
      </c>
      <c r="BU649" s="149"/>
      <c r="BV649" s="149"/>
      <c r="BW649" s="149"/>
      <c r="BX649" s="149"/>
      <c r="BY649" s="149"/>
      <c r="BZ649" s="149"/>
      <c r="CA649" s="149"/>
      <c r="CB649" s="149"/>
      <c r="CC649" s="149"/>
      <c r="CD649" s="149"/>
      <c r="CE649" s="149"/>
      <c r="CF649" s="149"/>
      <c r="CG649" s="149"/>
      <c r="CH649" s="149"/>
      <c r="CI649" s="149"/>
      <c r="CJ649" s="149"/>
      <c r="CK649" s="149"/>
      <c r="CL649" s="149"/>
      <c r="CM649" s="149"/>
      <c r="CN649" s="149"/>
      <c r="CO649" s="149"/>
      <c r="CP649" s="149"/>
      <c r="CQ649" s="149"/>
      <c r="CR649" s="149"/>
      <c r="CS649" s="150"/>
      <c r="CT649" s="151"/>
      <c r="CW649" s="68"/>
      <c r="CX649" s="152"/>
    </row>
    <row r="650" spans="1:102">
      <c r="A650" s="289" t="s">
        <v>8334</v>
      </c>
      <c r="B650" s="146" t="s">
        <v>2199</v>
      </c>
      <c r="C650" s="147" t="str">
        <f>+_xlfn.XLOOKUP(B650,'R4'!B:B,'R4'!C:C)</f>
        <v>AMR - PREMİUM BİNEK ARAÇ - SUPERB</v>
      </c>
      <c r="D650" s="147"/>
      <c r="E650" s="150" t="s">
        <v>6250</v>
      </c>
      <c r="F650" s="150" t="s">
        <v>38</v>
      </c>
      <c r="G650" s="150" t="s">
        <v>35</v>
      </c>
      <c r="H650" s="150" t="s">
        <v>8271</v>
      </c>
      <c r="I650" s="156"/>
      <c r="J650" s="148"/>
      <c r="K650" s="149"/>
      <c r="L650" s="149"/>
      <c r="M650" s="149"/>
      <c r="N650" s="149"/>
      <c r="O650" s="149"/>
      <c r="P650" s="149"/>
      <c r="Q650" s="149"/>
      <c r="R650" s="149">
        <v>1</v>
      </c>
      <c r="S650" s="149">
        <v>1</v>
      </c>
      <c r="T650" s="149">
        <v>1</v>
      </c>
      <c r="U650" s="149">
        <v>1</v>
      </c>
      <c r="V650" s="149">
        <v>1</v>
      </c>
      <c r="W650" s="149">
        <v>1</v>
      </c>
      <c r="X650" s="149">
        <v>1</v>
      </c>
      <c r="Y650" s="149">
        <v>1</v>
      </c>
      <c r="Z650" s="149">
        <v>1</v>
      </c>
      <c r="AA650" s="149">
        <v>1</v>
      </c>
      <c r="AB650" s="149">
        <v>1</v>
      </c>
      <c r="AC650" s="149">
        <v>1</v>
      </c>
      <c r="AD650" s="149">
        <v>1</v>
      </c>
      <c r="AE650" s="149">
        <v>1</v>
      </c>
      <c r="AF650" s="149">
        <v>1</v>
      </c>
      <c r="AG650" s="149">
        <v>1</v>
      </c>
      <c r="AH650" s="149">
        <v>1</v>
      </c>
      <c r="AI650" s="149">
        <v>1</v>
      </c>
      <c r="AJ650" s="149">
        <v>1</v>
      </c>
      <c r="AK650" s="149">
        <v>1</v>
      </c>
      <c r="AL650" s="149">
        <v>1</v>
      </c>
      <c r="AM650" s="149">
        <v>1</v>
      </c>
      <c r="AN650" s="149">
        <v>1</v>
      </c>
      <c r="AO650" s="149">
        <v>1</v>
      </c>
      <c r="AP650" s="149">
        <v>1</v>
      </c>
      <c r="AQ650" s="149">
        <v>1</v>
      </c>
      <c r="AR650" s="149">
        <v>1</v>
      </c>
      <c r="AS650" s="149">
        <v>1</v>
      </c>
      <c r="AT650" s="149">
        <v>1</v>
      </c>
      <c r="AU650" s="149">
        <v>1</v>
      </c>
      <c r="AV650" s="149">
        <v>1</v>
      </c>
      <c r="AW650" s="149">
        <v>1</v>
      </c>
      <c r="AX650" s="149">
        <v>1</v>
      </c>
      <c r="AY650" s="149">
        <v>1</v>
      </c>
      <c r="AZ650" s="149">
        <v>1</v>
      </c>
      <c r="BA650" s="149">
        <v>1</v>
      </c>
      <c r="BB650" s="149">
        <v>1</v>
      </c>
      <c r="BC650" s="149">
        <v>1</v>
      </c>
      <c r="BD650" s="149">
        <v>1</v>
      </c>
      <c r="BE650" s="149">
        <v>1</v>
      </c>
      <c r="BF650" s="149">
        <v>1</v>
      </c>
      <c r="BG650" s="149">
        <v>1</v>
      </c>
      <c r="BH650" s="149">
        <v>1</v>
      </c>
      <c r="BI650" s="149">
        <v>1</v>
      </c>
      <c r="BJ650" s="149">
        <v>1</v>
      </c>
      <c r="BK650" s="149">
        <v>1</v>
      </c>
      <c r="BL650" s="149">
        <v>1</v>
      </c>
      <c r="BM650" s="149">
        <v>1</v>
      </c>
      <c r="BN650" s="149">
        <v>1</v>
      </c>
      <c r="BO650" s="149">
        <v>1</v>
      </c>
      <c r="BP650" s="149">
        <v>1</v>
      </c>
      <c r="BQ650" s="149">
        <v>1</v>
      </c>
      <c r="BR650" s="149">
        <v>1</v>
      </c>
      <c r="BS650" s="149">
        <v>1</v>
      </c>
      <c r="BT650" s="149">
        <v>1</v>
      </c>
      <c r="BU650" s="149"/>
      <c r="BV650" s="149"/>
      <c r="BW650" s="149"/>
      <c r="BX650" s="149"/>
      <c r="BY650" s="149"/>
      <c r="BZ650" s="149"/>
      <c r="CA650" s="149"/>
      <c r="CB650" s="149"/>
      <c r="CC650" s="149"/>
      <c r="CD650" s="149"/>
      <c r="CE650" s="149"/>
      <c r="CF650" s="149"/>
      <c r="CG650" s="149"/>
      <c r="CH650" s="149"/>
      <c r="CI650" s="149"/>
      <c r="CJ650" s="149"/>
      <c r="CK650" s="149"/>
      <c r="CL650" s="149"/>
      <c r="CM650" s="149"/>
      <c r="CN650" s="149"/>
      <c r="CO650" s="149"/>
      <c r="CP650" s="149"/>
      <c r="CQ650" s="149"/>
      <c r="CR650" s="149"/>
      <c r="CS650" s="150"/>
      <c r="CT650" s="151"/>
      <c r="CW650" s="68"/>
      <c r="CX650" s="152"/>
    </row>
    <row r="651" spans="1:102">
      <c r="A651" s="289" t="s">
        <v>8334</v>
      </c>
      <c r="B651" s="146" t="s">
        <v>7529</v>
      </c>
      <c r="C651" s="147" t="str">
        <f>+_xlfn.XLOOKUP(B651,'R4'!B:B,'R4'!C:C)</f>
        <v>AMBAR İŞÇİSİ / KANTARCI</v>
      </c>
      <c r="D651" s="147"/>
      <c r="E651" s="150" t="s">
        <v>7506</v>
      </c>
      <c r="F651" s="150" t="s">
        <v>38</v>
      </c>
      <c r="G651" s="150" t="s">
        <v>35</v>
      </c>
      <c r="H651" s="150" t="s">
        <v>8271</v>
      </c>
      <c r="I651" s="156"/>
      <c r="J651" s="148"/>
      <c r="K651" s="149"/>
      <c r="L651" s="149"/>
      <c r="M651" s="149"/>
      <c r="N651" s="149"/>
      <c r="O651" s="149"/>
      <c r="P651" s="149"/>
      <c r="Q651" s="149"/>
      <c r="R651" s="149">
        <v>5</v>
      </c>
      <c r="S651" s="149">
        <v>5</v>
      </c>
      <c r="T651" s="149">
        <v>5</v>
      </c>
      <c r="U651" s="149">
        <v>5</v>
      </c>
      <c r="V651" s="149">
        <v>5</v>
      </c>
      <c r="W651" s="149">
        <v>5</v>
      </c>
      <c r="X651" s="149">
        <v>5</v>
      </c>
      <c r="Y651" s="149">
        <v>5</v>
      </c>
      <c r="Z651" s="149">
        <v>5</v>
      </c>
      <c r="AA651" s="149">
        <v>5</v>
      </c>
      <c r="AB651" s="149">
        <v>5</v>
      </c>
      <c r="AC651" s="149">
        <v>5</v>
      </c>
      <c r="AD651" s="149">
        <v>5</v>
      </c>
      <c r="AE651" s="149">
        <v>5</v>
      </c>
      <c r="AF651" s="149">
        <v>5</v>
      </c>
      <c r="AG651" s="149">
        <v>5</v>
      </c>
      <c r="AH651" s="149">
        <v>5</v>
      </c>
      <c r="AI651" s="149">
        <v>5</v>
      </c>
      <c r="AJ651" s="149">
        <v>5</v>
      </c>
      <c r="AK651" s="149">
        <v>5</v>
      </c>
      <c r="AL651" s="149">
        <v>5</v>
      </c>
      <c r="AM651" s="149">
        <v>5</v>
      </c>
      <c r="AN651" s="149">
        <v>5</v>
      </c>
      <c r="AO651" s="149">
        <v>5</v>
      </c>
      <c r="AP651" s="149">
        <v>5</v>
      </c>
      <c r="AQ651" s="149">
        <v>5</v>
      </c>
      <c r="AR651" s="149">
        <v>5</v>
      </c>
      <c r="AS651" s="149">
        <v>5</v>
      </c>
      <c r="AT651" s="149">
        <v>5</v>
      </c>
      <c r="AU651" s="149">
        <v>5</v>
      </c>
      <c r="AV651" s="149">
        <v>5</v>
      </c>
      <c r="AW651" s="149">
        <v>5</v>
      </c>
      <c r="AX651" s="149">
        <v>5</v>
      </c>
      <c r="AY651" s="149">
        <v>5</v>
      </c>
      <c r="AZ651" s="149">
        <v>5</v>
      </c>
      <c r="BA651" s="149">
        <v>5</v>
      </c>
      <c r="BB651" s="149">
        <v>5</v>
      </c>
      <c r="BC651" s="149">
        <v>5</v>
      </c>
      <c r="BD651" s="149">
        <v>5</v>
      </c>
      <c r="BE651" s="149">
        <v>5</v>
      </c>
      <c r="BF651" s="149">
        <v>5</v>
      </c>
      <c r="BG651" s="149">
        <v>5</v>
      </c>
      <c r="BH651" s="149">
        <v>5</v>
      </c>
      <c r="BI651" s="149">
        <v>5</v>
      </c>
      <c r="BJ651" s="149">
        <v>5</v>
      </c>
      <c r="BK651" s="149">
        <v>5</v>
      </c>
      <c r="BL651" s="149">
        <v>5</v>
      </c>
      <c r="BM651" s="149">
        <v>5</v>
      </c>
      <c r="BN651" s="149">
        <v>5</v>
      </c>
      <c r="BO651" s="149">
        <v>5</v>
      </c>
      <c r="BP651" s="149">
        <v>5</v>
      </c>
      <c r="BQ651" s="149">
        <v>5</v>
      </c>
      <c r="BR651" s="149">
        <v>5</v>
      </c>
      <c r="BS651" s="149">
        <v>5</v>
      </c>
      <c r="BT651" s="149">
        <v>5</v>
      </c>
      <c r="BU651" s="149"/>
      <c r="BV651" s="149"/>
      <c r="BW651" s="149"/>
      <c r="BX651" s="149"/>
      <c r="BY651" s="149"/>
      <c r="BZ651" s="149"/>
      <c r="CA651" s="149"/>
      <c r="CB651" s="149"/>
      <c r="CC651" s="149"/>
      <c r="CD651" s="149"/>
      <c r="CE651" s="149"/>
      <c r="CF651" s="149"/>
      <c r="CG651" s="149"/>
      <c r="CH651" s="149"/>
      <c r="CI651" s="149"/>
      <c r="CJ651" s="149"/>
      <c r="CK651" s="149"/>
      <c r="CL651" s="149"/>
      <c r="CM651" s="149"/>
      <c r="CN651" s="149"/>
      <c r="CO651" s="149"/>
      <c r="CP651" s="149"/>
      <c r="CQ651" s="149"/>
      <c r="CR651" s="149"/>
      <c r="CS651" s="150" t="s">
        <v>1896</v>
      </c>
      <c r="CT651" s="151"/>
      <c r="CW651" s="68"/>
      <c r="CX651" s="152"/>
    </row>
    <row r="652" spans="1:102">
      <c r="A652" s="289" t="s">
        <v>8334</v>
      </c>
      <c r="B652" s="146" t="s">
        <v>7529</v>
      </c>
      <c r="C652" s="147" t="str">
        <f>+_xlfn.XLOOKUP(B652,'R4'!B:B,'R4'!C:C)</f>
        <v>AMBAR İŞÇİSİ / KANTARCI</v>
      </c>
      <c r="D652" s="147"/>
      <c r="E652" s="150" t="s">
        <v>7507</v>
      </c>
      <c r="F652" s="150" t="s">
        <v>38</v>
      </c>
      <c r="G652" s="150" t="s">
        <v>35</v>
      </c>
      <c r="H652" s="150" t="s">
        <v>8271</v>
      </c>
      <c r="I652" s="156"/>
      <c r="J652" s="148"/>
      <c r="K652" s="149"/>
      <c r="L652" s="149"/>
      <c r="M652" s="149"/>
      <c r="N652" s="149"/>
      <c r="O652" s="149"/>
      <c r="P652" s="149"/>
      <c r="Q652" s="149"/>
      <c r="R652" s="149">
        <v>3</v>
      </c>
      <c r="S652" s="149">
        <v>3</v>
      </c>
      <c r="T652" s="149">
        <v>3</v>
      </c>
      <c r="U652" s="149">
        <v>3</v>
      </c>
      <c r="V652" s="149">
        <v>3</v>
      </c>
      <c r="W652" s="149">
        <v>3</v>
      </c>
      <c r="X652" s="149">
        <v>3</v>
      </c>
      <c r="Y652" s="149">
        <v>3</v>
      </c>
      <c r="Z652" s="149">
        <v>3</v>
      </c>
      <c r="AA652" s="149">
        <v>3</v>
      </c>
      <c r="AB652" s="149">
        <v>3</v>
      </c>
      <c r="AC652" s="149">
        <v>3</v>
      </c>
      <c r="AD652" s="149">
        <v>3</v>
      </c>
      <c r="AE652" s="149">
        <v>3</v>
      </c>
      <c r="AF652" s="149">
        <v>3</v>
      </c>
      <c r="AG652" s="149">
        <v>3</v>
      </c>
      <c r="AH652" s="149">
        <v>3</v>
      </c>
      <c r="AI652" s="149">
        <v>3</v>
      </c>
      <c r="AJ652" s="149">
        <v>3</v>
      </c>
      <c r="AK652" s="149">
        <v>3</v>
      </c>
      <c r="AL652" s="149">
        <v>3</v>
      </c>
      <c r="AM652" s="149">
        <v>3</v>
      </c>
      <c r="AN652" s="149">
        <v>3</v>
      </c>
      <c r="AO652" s="149">
        <v>3</v>
      </c>
      <c r="AP652" s="149">
        <v>3</v>
      </c>
      <c r="AQ652" s="149">
        <v>3</v>
      </c>
      <c r="AR652" s="149">
        <v>3</v>
      </c>
      <c r="AS652" s="149">
        <v>3</v>
      </c>
      <c r="AT652" s="149">
        <v>3</v>
      </c>
      <c r="AU652" s="149">
        <v>3</v>
      </c>
      <c r="AV652" s="149">
        <v>3</v>
      </c>
      <c r="AW652" s="149">
        <v>3</v>
      </c>
      <c r="AX652" s="149">
        <v>3</v>
      </c>
      <c r="AY652" s="149">
        <v>3</v>
      </c>
      <c r="AZ652" s="149">
        <v>3</v>
      </c>
      <c r="BA652" s="149">
        <v>3</v>
      </c>
      <c r="BB652" s="149">
        <v>3</v>
      </c>
      <c r="BC652" s="149">
        <v>3</v>
      </c>
      <c r="BD652" s="149">
        <v>3</v>
      </c>
      <c r="BE652" s="149">
        <v>3</v>
      </c>
      <c r="BF652" s="149">
        <v>3</v>
      </c>
      <c r="BG652" s="149">
        <v>3</v>
      </c>
      <c r="BH652" s="149">
        <v>3</v>
      </c>
      <c r="BI652" s="149">
        <v>3</v>
      </c>
      <c r="BJ652" s="149">
        <v>3</v>
      </c>
      <c r="BK652" s="149">
        <v>3</v>
      </c>
      <c r="BL652" s="149">
        <v>3</v>
      </c>
      <c r="BM652" s="149">
        <v>3</v>
      </c>
      <c r="BN652" s="149">
        <v>3</v>
      </c>
      <c r="BO652" s="149">
        <v>3</v>
      </c>
      <c r="BP652" s="149">
        <v>3</v>
      </c>
      <c r="BQ652" s="149">
        <v>3</v>
      </c>
      <c r="BR652" s="149">
        <v>3</v>
      </c>
      <c r="BS652" s="149">
        <v>3</v>
      </c>
      <c r="BT652" s="149">
        <v>3</v>
      </c>
      <c r="BU652" s="149"/>
      <c r="BV652" s="149"/>
      <c r="BW652" s="149"/>
      <c r="BX652" s="149"/>
      <c r="BY652" s="149"/>
      <c r="BZ652" s="149"/>
      <c r="CA652" s="149"/>
      <c r="CB652" s="149"/>
      <c r="CC652" s="149"/>
      <c r="CD652" s="149"/>
      <c r="CE652" s="149"/>
      <c r="CF652" s="149"/>
      <c r="CG652" s="149"/>
      <c r="CH652" s="149"/>
      <c r="CI652" s="149"/>
      <c r="CJ652" s="149"/>
      <c r="CK652" s="149"/>
      <c r="CL652" s="149"/>
      <c r="CM652" s="149"/>
      <c r="CN652" s="149"/>
      <c r="CO652" s="149"/>
      <c r="CP652" s="149"/>
      <c r="CQ652" s="149"/>
      <c r="CR652" s="149"/>
      <c r="CS652" s="150" t="s">
        <v>1898</v>
      </c>
      <c r="CT652" s="151"/>
      <c r="CW652" s="68"/>
      <c r="CX652" s="152"/>
    </row>
    <row r="653" spans="1:102">
      <c r="A653" s="289" t="s">
        <v>8334</v>
      </c>
      <c r="B653" s="146" t="s">
        <v>1356</v>
      </c>
      <c r="C653" s="147" t="str">
        <f>+_xlfn.XLOOKUP(B653,'R4'!B:B,'R4'!C:C)</f>
        <v>TIR ŞÖFÖRÜ</v>
      </c>
      <c r="D653" s="147"/>
      <c r="E653" s="150" t="s">
        <v>6607</v>
      </c>
      <c r="F653" s="150" t="s">
        <v>38</v>
      </c>
      <c r="G653" s="150" t="s">
        <v>35</v>
      </c>
      <c r="H653" s="150" t="s">
        <v>8271</v>
      </c>
      <c r="I653" s="156"/>
      <c r="J653" s="148"/>
      <c r="K653" s="149"/>
      <c r="L653" s="149"/>
      <c r="M653" s="149"/>
      <c r="N653" s="149"/>
      <c r="O653" s="149"/>
      <c r="P653" s="149"/>
      <c r="Q653" s="149"/>
      <c r="R653" s="149">
        <v>6</v>
      </c>
      <c r="S653" s="149">
        <v>6</v>
      </c>
      <c r="T653" s="149">
        <v>6</v>
      </c>
      <c r="U653" s="149">
        <v>6</v>
      </c>
      <c r="V653" s="149">
        <v>6</v>
      </c>
      <c r="W653" s="149">
        <v>6</v>
      </c>
      <c r="X653" s="149">
        <v>6</v>
      </c>
      <c r="Y653" s="149">
        <v>6</v>
      </c>
      <c r="Z653" s="149">
        <v>6</v>
      </c>
      <c r="AA653" s="149">
        <v>6</v>
      </c>
      <c r="AB653" s="149">
        <v>6</v>
      </c>
      <c r="AC653" s="149">
        <v>6</v>
      </c>
      <c r="AD653" s="149">
        <v>6</v>
      </c>
      <c r="AE653" s="149">
        <v>6</v>
      </c>
      <c r="AF653" s="149">
        <v>6</v>
      </c>
      <c r="AG653" s="149">
        <v>6</v>
      </c>
      <c r="AH653" s="149">
        <v>6</v>
      </c>
      <c r="AI653" s="149">
        <v>6</v>
      </c>
      <c r="AJ653" s="149">
        <v>6</v>
      </c>
      <c r="AK653" s="149">
        <v>6</v>
      </c>
      <c r="AL653" s="149">
        <v>6</v>
      </c>
      <c r="AM653" s="149">
        <v>6</v>
      </c>
      <c r="AN653" s="149">
        <v>6</v>
      </c>
      <c r="AO653" s="149">
        <v>6</v>
      </c>
      <c r="AP653" s="149">
        <v>6</v>
      </c>
      <c r="AQ653" s="149">
        <v>6</v>
      </c>
      <c r="AR653" s="149">
        <v>6</v>
      </c>
      <c r="AS653" s="149">
        <v>6</v>
      </c>
      <c r="AT653" s="149">
        <v>6</v>
      </c>
      <c r="AU653" s="149">
        <v>6</v>
      </c>
      <c r="AV653" s="149">
        <v>6</v>
      </c>
      <c r="AW653" s="149">
        <v>6</v>
      </c>
      <c r="AX653" s="149">
        <v>6</v>
      </c>
      <c r="AY653" s="149">
        <v>6</v>
      </c>
      <c r="AZ653" s="149">
        <v>6</v>
      </c>
      <c r="BA653" s="149">
        <v>6</v>
      </c>
      <c r="BB653" s="149">
        <v>6</v>
      </c>
      <c r="BC653" s="149">
        <v>6</v>
      </c>
      <c r="BD653" s="149">
        <v>6</v>
      </c>
      <c r="BE653" s="149">
        <v>6</v>
      </c>
      <c r="BF653" s="149">
        <v>6</v>
      </c>
      <c r="BG653" s="149">
        <v>6</v>
      </c>
      <c r="BH653" s="149">
        <v>6</v>
      </c>
      <c r="BI653" s="149">
        <v>6</v>
      </c>
      <c r="BJ653" s="149">
        <v>6</v>
      </c>
      <c r="BK653" s="149">
        <v>6</v>
      </c>
      <c r="BL653" s="149">
        <v>6</v>
      </c>
      <c r="BM653" s="149">
        <v>6</v>
      </c>
      <c r="BN653" s="149">
        <v>6</v>
      </c>
      <c r="BO653" s="149">
        <v>6</v>
      </c>
      <c r="BP653" s="149">
        <v>6</v>
      </c>
      <c r="BQ653" s="149">
        <v>6</v>
      </c>
      <c r="BR653" s="149">
        <v>6</v>
      </c>
      <c r="BS653" s="149">
        <v>6</v>
      </c>
      <c r="BT653" s="149">
        <v>6</v>
      </c>
      <c r="BU653" s="149"/>
      <c r="BV653" s="149"/>
      <c r="BW653" s="149"/>
      <c r="BX653" s="149"/>
      <c r="BY653" s="149"/>
      <c r="BZ653" s="149"/>
      <c r="CA653" s="149"/>
      <c r="CB653" s="149"/>
      <c r="CC653" s="149"/>
      <c r="CD653" s="149"/>
      <c r="CE653" s="149"/>
      <c r="CF653" s="149"/>
      <c r="CG653" s="149"/>
      <c r="CH653" s="149"/>
      <c r="CI653" s="149"/>
      <c r="CJ653" s="149"/>
      <c r="CK653" s="149"/>
      <c r="CL653" s="149"/>
      <c r="CM653" s="149"/>
      <c r="CN653" s="149"/>
      <c r="CO653" s="149"/>
      <c r="CP653" s="149"/>
      <c r="CQ653" s="149"/>
      <c r="CR653" s="149"/>
      <c r="CS653" s="150" t="s">
        <v>2007</v>
      </c>
      <c r="CT653" s="151"/>
      <c r="CW653" s="68"/>
      <c r="CX653" s="152"/>
    </row>
    <row r="654" spans="1:102">
      <c r="A654" s="289" t="s">
        <v>8334</v>
      </c>
      <c r="B654" s="146" t="s">
        <v>18</v>
      </c>
      <c r="C654" s="147" t="str">
        <f>+_xlfn.XLOOKUP(B654,'R4'!B:B,'R4'!C:C)</f>
        <v>EKSKAVATÖR OPERATÖRÜ</v>
      </c>
      <c r="D654" s="147"/>
      <c r="E654" s="150" t="s">
        <v>6609</v>
      </c>
      <c r="F654" s="150" t="s">
        <v>38</v>
      </c>
      <c r="G654" s="150" t="s">
        <v>35</v>
      </c>
      <c r="H654" s="150" t="s">
        <v>8271</v>
      </c>
      <c r="I654" s="156"/>
      <c r="J654" s="148"/>
      <c r="K654" s="149"/>
      <c r="L654" s="149"/>
      <c r="M654" s="149"/>
      <c r="N654" s="149"/>
      <c r="O654" s="149"/>
      <c r="P654" s="149"/>
      <c r="Q654" s="149"/>
      <c r="R654" s="149">
        <v>5</v>
      </c>
      <c r="S654" s="149">
        <v>5</v>
      </c>
      <c r="T654" s="149">
        <v>5</v>
      </c>
      <c r="U654" s="149">
        <v>5</v>
      </c>
      <c r="V654" s="149">
        <v>5</v>
      </c>
      <c r="W654" s="149">
        <v>5</v>
      </c>
      <c r="X654" s="149">
        <v>5</v>
      </c>
      <c r="Y654" s="149">
        <v>5</v>
      </c>
      <c r="Z654" s="149">
        <v>5</v>
      </c>
      <c r="AA654" s="149">
        <v>5</v>
      </c>
      <c r="AB654" s="149">
        <v>5</v>
      </c>
      <c r="AC654" s="149">
        <v>5</v>
      </c>
      <c r="AD654" s="149">
        <v>5</v>
      </c>
      <c r="AE654" s="149">
        <v>5</v>
      </c>
      <c r="AF654" s="149">
        <v>5</v>
      </c>
      <c r="AG654" s="149">
        <v>5</v>
      </c>
      <c r="AH654" s="149">
        <v>5</v>
      </c>
      <c r="AI654" s="149">
        <v>5</v>
      </c>
      <c r="AJ654" s="149">
        <v>5</v>
      </c>
      <c r="AK654" s="149">
        <v>5</v>
      </c>
      <c r="AL654" s="149">
        <v>5</v>
      </c>
      <c r="AM654" s="149">
        <v>5</v>
      </c>
      <c r="AN654" s="149">
        <v>5</v>
      </c>
      <c r="AO654" s="149">
        <v>5</v>
      </c>
      <c r="AP654" s="149">
        <v>5</v>
      </c>
      <c r="AQ654" s="149">
        <v>5</v>
      </c>
      <c r="AR654" s="149">
        <v>5</v>
      </c>
      <c r="AS654" s="149">
        <v>5</v>
      </c>
      <c r="AT654" s="149">
        <v>5</v>
      </c>
      <c r="AU654" s="149">
        <v>5</v>
      </c>
      <c r="AV654" s="149">
        <v>5</v>
      </c>
      <c r="AW654" s="149">
        <v>5</v>
      </c>
      <c r="AX654" s="149">
        <v>5</v>
      </c>
      <c r="AY654" s="149">
        <v>5</v>
      </c>
      <c r="AZ654" s="149">
        <v>5</v>
      </c>
      <c r="BA654" s="149">
        <v>5</v>
      </c>
      <c r="BB654" s="149">
        <v>5</v>
      </c>
      <c r="BC654" s="149">
        <v>5</v>
      </c>
      <c r="BD654" s="149">
        <v>5</v>
      </c>
      <c r="BE654" s="149">
        <v>5</v>
      </c>
      <c r="BF654" s="149">
        <v>5</v>
      </c>
      <c r="BG654" s="149">
        <v>5</v>
      </c>
      <c r="BH654" s="149">
        <v>5</v>
      </c>
      <c r="BI654" s="149">
        <v>5</v>
      </c>
      <c r="BJ654" s="149">
        <v>5</v>
      </c>
      <c r="BK654" s="149">
        <v>5</v>
      </c>
      <c r="BL654" s="149">
        <v>5</v>
      </c>
      <c r="BM654" s="149">
        <v>5</v>
      </c>
      <c r="BN654" s="149">
        <v>5</v>
      </c>
      <c r="BO654" s="149">
        <v>5</v>
      </c>
      <c r="BP654" s="149">
        <v>5</v>
      </c>
      <c r="BQ654" s="149">
        <v>5</v>
      </c>
      <c r="BR654" s="149">
        <v>5</v>
      </c>
      <c r="BS654" s="149">
        <v>5</v>
      </c>
      <c r="BT654" s="149">
        <v>5</v>
      </c>
      <c r="BU654" s="149"/>
      <c r="BV654" s="149"/>
      <c r="BW654" s="149"/>
      <c r="BX654" s="149"/>
      <c r="BY654" s="149"/>
      <c r="BZ654" s="149"/>
      <c r="CA654" s="149"/>
      <c r="CB654" s="149"/>
      <c r="CC654" s="149"/>
      <c r="CD654" s="149"/>
      <c r="CE654" s="149"/>
      <c r="CF654" s="149"/>
      <c r="CG654" s="149"/>
      <c r="CH654" s="149"/>
      <c r="CI654" s="149"/>
      <c r="CJ654" s="149"/>
      <c r="CK654" s="149"/>
      <c r="CL654" s="149"/>
      <c r="CM654" s="149"/>
      <c r="CN654" s="149"/>
      <c r="CO654" s="149"/>
      <c r="CP654" s="149"/>
      <c r="CQ654" s="149"/>
      <c r="CR654" s="149"/>
      <c r="CS654" s="150" t="s">
        <v>1902</v>
      </c>
      <c r="CT654" s="151"/>
      <c r="CW654" s="68"/>
      <c r="CX654" s="152"/>
    </row>
    <row r="655" spans="1:102">
      <c r="A655" s="289" t="s">
        <v>8334</v>
      </c>
      <c r="B655" s="146" t="s">
        <v>18</v>
      </c>
      <c r="C655" s="147" t="str">
        <f>+_xlfn.XLOOKUP(B655,'R4'!B:B,'R4'!C:C)</f>
        <v>EKSKAVATÖR OPERATÖRÜ</v>
      </c>
      <c r="D655" s="147"/>
      <c r="E655" s="150" t="s">
        <v>6611</v>
      </c>
      <c r="F655" s="150" t="s">
        <v>38</v>
      </c>
      <c r="G655" s="150" t="s">
        <v>35</v>
      </c>
      <c r="H655" s="150" t="s">
        <v>8271</v>
      </c>
      <c r="I655" s="156"/>
      <c r="J655" s="148"/>
      <c r="K655" s="149"/>
      <c r="L655" s="149"/>
      <c r="M655" s="149"/>
      <c r="N655" s="149"/>
      <c r="O655" s="149"/>
      <c r="P655" s="149"/>
      <c r="Q655" s="149"/>
      <c r="R655" s="149">
        <v>2</v>
      </c>
      <c r="S655" s="149">
        <v>2</v>
      </c>
      <c r="T655" s="149">
        <v>2</v>
      </c>
      <c r="U655" s="149">
        <v>2</v>
      </c>
      <c r="V655" s="149">
        <v>2</v>
      </c>
      <c r="W655" s="149">
        <v>2</v>
      </c>
      <c r="X655" s="149">
        <v>2</v>
      </c>
      <c r="Y655" s="149">
        <v>2</v>
      </c>
      <c r="Z655" s="149">
        <v>2</v>
      </c>
      <c r="AA655" s="149">
        <v>2</v>
      </c>
      <c r="AB655" s="149">
        <v>2</v>
      </c>
      <c r="AC655" s="149">
        <v>2</v>
      </c>
      <c r="AD655" s="149">
        <v>2</v>
      </c>
      <c r="AE655" s="149">
        <v>2</v>
      </c>
      <c r="AF655" s="149">
        <v>2</v>
      </c>
      <c r="AG655" s="149">
        <v>2</v>
      </c>
      <c r="AH655" s="149">
        <v>2</v>
      </c>
      <c r="AI655" s="149">
        <v>2</v>
      </c>
      <c r="AJ655" s="149">
        <v>2</v>
      </c>
      <c r="AK655" s="149">
        <v>2</v>
      </c>
      <c r="AL655" s="149">
        <v>2</v>
      </c>
      <c r="AM655" s="149">
        <v>2</v>
      </c>
      <c r="AN655" s="149">
        <v>2</v>
      </c>
      <c r="AO655" s="149">
        <v>2</v>
      </c>
      <c r="AP655" s="149">
        <v>2</v>
      </c>
      <c r="AQ655" s="149">
        <v>2</v>
      </c>
      <c r="AR655" s="149">
        <v>2</v>
      </c>
      <c r="AS655" s="149">
        <v>2</v>
      </c>
      <c r="AT655" s="149">
        <v>2</v>
      </c>
      <c r="AU655" s="149">
        <v>2</v>
      </c>
      <c r="AV655" s="149">
        <v>2</v>
      </c>
      <c r="AW655" s="149">
        <v>2</v>
      </c>
      <c r="AX655" s="149">
        <v>2</v>
      </c>
      <c r="AY655" s="149">
        <v>2</v>
      </c>
      <c r="AZ655" s="149">
        <v>2</v>
      </c>
      <c r="BA655" s="149">
        <v>2</v>
      </c>
      <c r="BB655" s="149">
        <v>2</v>
      </c>
      <c r="BC655" s="149">
        <v>2</v>
      </c>
      <c r="BD655" s="149">
        <v>2</v>
      </c>
      <c r="BE655" s="149">
        <v>2</v>
      </c>
      <c r="BF655" s="149">
        <v>2</v>
      </c>
      <c r="BG655" s="149">
        <v>2</v>
      </c>
      <c r="BH655" s="149">
        <v>2</v>
      </c>
      <c r="BI655" s="149">
        <v>2</v>
      </c>
      <c r="BJ655" s="149">
        <v>2</v>
      </c>
      <c r="BK655" s="149">
        <v>2</v>
      </c>
      <c r="BL655" s="149">
        <v>2</v>
      </c>
      <c r="BM655" s="149">
        <v>2</v>
      </c>
      <c r="BN655" s="149">
        <v>2</v>
      </c>
      <c r="BO655" s="149">
        <v>2</v>
      </c>
      <c r="BP655" s="149">
        <v>2</v>
      </c>
      <c r="BQ655" s="149">
        <v>2</v>
      </c>
      <c r="BR655" s="149">
        <v>2</v>
      </c>
      <c r="BS655" s="149">
        <v>2</v>
      </c>
      <c r="BT655" s="149">
        <v>2</v>
      </c>
      <c r="BU655" s="149"/>
      <c r="BV655" s="149"/>
      <c r="BW655" s="149"/>
      <c r="BX655" s="149"/>
      <c r="BY655" s="149"/>
      <c r="BZ655" s="149"/>
      <c r="CA655" s="149"/>
      <c r="CB655" s="149"/>
      <c r="CC655" s="149"/>
      <c r="CD655" s="149"/>
      <c r="CE655" s="149"/>
      <c r="CF655" s="149"/>
      <c r="CG655" s="149"/>
      <c r="CH655" s="149"/>
      <c r="CI655" s="149"/>
      <c r="CJ655" s="149"/>
      <c r="CK655" s="149"/>
      <c r="CL655" s="149"/>
      <c r="CM655" s="149"/>
      <c r="CN655" s="149"/>
      <c r="CO655" s="149"/>
      <c r="CP655" s="149"/>
      <c r="CQ655" s="149"/>
      <c r="CR655" s="149"/>
      <c r="CS655" s="150" t="s">
        <v>1909</v>
      </c>
      <c r="CT655" s="151"/>
      <c r="CW655" s="68"/>
      <c r="CX655" s="152"/>
    </row>
    <row r="656" spans="1:102">
      <c r="A656" s="289" t="s">
        <v>8334</v>
      </c>
      <c r="B656" s="146" t="s">
        <v>18</v>
      </c>
      <c r="C656" s="147" t="str">
        <f>+_xlfn.XLOOKUP(B656,'R4'!B:B,'R4'!C:C)</f>
        <v>EKSKAVATÖR OPERATÖRÜ</v>
      </c>
      <c r="D656" s="147"/>
      <c r="E656" s="150" t="s">
        <v>6613</v>
      </c>
      <c r="F656" s="150" t="s">
        <v>38</v>
      </c>
      <c r="G656" s="150" t="s">
        <v>35</v>
      </c>
      <c r="H656" s="150" t="s">
        <v>8271</v>
      </c>
      <c r="I656" s="156"/>
      <c r="J656" s="148"/>
      <c r="K656" s="149"/>
      <c r="L656" s="149"/>
      <c r="M656" s="149"/>
      <c r="N656" s="149"/>
      <c r="O656" s="149"/>
      <c r="P656" s="149"/>
      <c r="Q656" s="149"/>
      <c r="R656" s="149">
        <v>2</v>
      </c>
      <c r="S656" s="149">
        <v>2</v>
      </c>
      <c r="T656" s="149">
        <v>2</v>
      </c>
      <c r="U656" s="149">
        <v>2</v>
      </c>
      <c r="V656" s="149">
        <v>2</v>
      </c>
      <c r="W656" s="149">
        <v>2</v>
      </c>
      <c r="X656" s="149">
        <v>2</v>
      </c>
      <c r="Y656" s="149">
        <v>2</v>
      </c>
      <c r="Z656" s="149">
        <v>2</v>
      </c>
      <c r="AA656" s="149">
        <v>2</v>
      </c>
      <c r="AB656" s="149">
        <v>2</v>
      </c>
      <c r="AC656" s="149">
        <v>2</v>
      </c>
      <c r="AD656" s="149">
        <v>2</v>
      </c>
      <c r="AE656" s="149">
        <v>2</v>
      </c>
      <c r="AF656" s="149">
        <v>2</v>
      </c>
      <c r="AG656" s="149">
        <v>2</v>
      </c>
      <c r="AH656" s="149">
        <v>2</v>
      </c>
      <c r="AI656" s="149">
        <v>2</v>
      </c>
      <c r="AJ656" s="149">
        <v>2</v>
      </c>
      <c r="AK656" s="149">
        <v>2</v>
      </c>
      <c r="AL656" s="149">
        <v>2</v>
      </c>
      <c r="AM656" s="149">
        <v>2</v>
      </c>
      <c r="AN656" s="149">
        <v>2</v>
      </c>
      <c r="AO656" s="149">
        <v>2</v>
      </c>
      <c r="AP656" s="149">
        <v>2</v>
      </c>
      <c r="AQ656" s="149">
        <v>2</v>
      </c>
      <c r="AR656" s="149">
        <v>2</v>
      </c>
      <c r="AS656" s="149">
        <v>2</v>
      </c>
      <c r="AT656" s="149">
        <v>2</v>
      </c>
      <c r="AU656" s="149">
        <v>2</v>
      </c>
      <c r="AV656" s="149">
        <v>2</v>
      </c>
      <c r="AW656" s="149">
        <v>2</v>
      </c>
      <c r="AX656" s="149">
        <v>2</v>
      </c>
      <c r="AY656" s="149">
        <v>2</v>
      </c>
      <c r="AZ656" s="149">
        <v>2</v>
      </c>
      <c r="BA656" s="149">
        <v>2</v>
      </c>
      <c r="BB656" s="149">
        <v>2</v>
      </c>
      <c r="BC656" s="149">
        <v>2</v>
      </c>
      <c r="BD656" s="149">
        <v>2</v>
      </c>
      <c r="BE656" s="149">
        <v>2</v>
      </c>
      <c r="BF656" s="149">
        <v>2</v>
      </c>
      <c r="BG656" s="149">
        <v>2</v>
      </c>
      <c r="BH656" s="149">
        <v>2</v>
      </c>
      <c r="BI656" s="149">
        <v>2</v>
      </c>
      <c r="BJ656" s="149">
        <v>2</v>
      </c>
      <c r="BK656" s="149">
        <v>2</v>
      </c>
      <c r="BL656" s="149">
        <v>2</v>
      </c>
      <c r="BM656" s="149">
        <v>2</v>
      </c>
      <c r="BN656" s="149">
        <v>2</v>
      </c>
      <c r="BO656" s="149">
        <v>2</v>
      </c>
      <c r="BP656" s="149">
        <v>2</v>
      </c>
      <c r="BQ656" s="149">
        <v>2</v>
      </c>
      <c r="BR656" s="149">
        <v>2</v>
      </c>
      <c r="BS656" s="149">
        <v>2</v>
      </c>
      <c r="BT656" s="149">
        <v>2</v>
      </c>
      <c r="BU656" s="149"/>
      <c r="BV656" s="149"/>
      <c r="BW656" s="149"/>
      <c r="BX656" s="149"/>
      <c r="BY656" s="149"/>
      <c r="BZ656" s="149"/>
      <c r="CA656" s="149"/>
      <c r="CB656" s="149"/>
      <c r="CC656" s="149"/>
      <c r="CD656" s="149"/>
      <c r="CE656" s="149"/>
      <c r="CF656" s="149"/>
      <c r="CG656" s="149"/>
      <c r="CH656" s="149"/>
      <c r="CI656" s="149"/>
      <c r="CJ656" s="149"/>
      <c r="CK656" s="149"/>
      <c r="CL656" s="149"/>
      <c r="CM656" s="149"/>
      <c r="CN656" s="149"/>
      <c r="CO656" s="149"/>
      <c r="CP656" s="149"/>
      <c r="CQ656" s="149"/>
      <c r="CR656" s="149"/>
      <c r="CS656" s="150" t="s">
        <v>1911</v>
      </c>
      <c r="CT656" s="151"/>
      <c r="CW656" s="68"/>
      <c r="CX656" s="152"/>
    </row>
    <row r="657" spans="1:102">
      <c r="A657" s="289" t="s">
        <v>8334</v>
      </c>
      <c r="B657" s="146" t="s">
        <v>18</v>
      </c>
      <c r="C657" s="147" t="str">
        <f>+_xlfn.XLOOKUP(B657,'R4'!B:B,'R4'!C:C)</f>
        <v>EKSKAVATÖR OPERATÖRÜ</v>
      </c>
      <c r="D657" s="147"/>
      <c r="E657" s="150" t="s">
        <v>6615</v>
      </c>
      <c r="F657" s="150" t="s">
        <v>38</v>
      </c>
      <c r="G657" s="150" t="s">
        <v>35</v>
      </c>
      <c r="H657" s="150" t="s">
        <v>8271</v>
      </c>
      <c r="I657" s="156"/>
      <c r="J657" s="148"/>
      <c r="K657" s="149"/>
      <c r="L657" s="149"/>
      <c r="M657" s="149"/>
      <c r="N657" s="149"/>
      <c r="O657" s="149"/>
      <c r="P657" s="149"/>
      <c r="Q657" s="149"/>
      <c r="R657" s="149">
        <v>1</v>
      </c>
      <c r="S657" s="149">
        <v>1</v>
      </c>
      <c r="T657" s="149">
        <v>1</v>
      </c>
      <c r="U657" s="149">
        <v>1</v>
      </c>
      <c r="V657" s="149">
        <v>1</v>
      </c>
      <c r="W657" s="149">
        <v>1</v>
      </c>
      <c r="X657" s="149">
        <v>1</v>
      </c>
      <c r="Y657" s="149">
        <v>1</v>
      </c>
      <c r="Z657" s="149">
        <v>1</v>
      </c>
      <c r="AA657" s="149">
        <v>1</v>
      </c>
      <c r="AB657" s="149">
        <v>1</v>
      </c>
      <c r="AC657" s="149">
        <v>1</v>
      </c>
      <c r="AD657" s="149">
        <v>1</v>
      </c>
      <c r="AE657" s="149">
        <v>1</v>
      </c>
      <c r="AF657" s="149">
        <v>1</v>
      </c>
      <c r="AG657" s="149">
        <v>1</v>
      </c>
      <c r="AH657" s="149">
        <v>1</v>
      </c>
      <c r="AI657" s="149">
        <v>1</v>
      </c>
      <c r="AJ657" s="149">
        <v>1</v>
      </c>
      <c r="AK657" s="149">
        <v>1</v>
      </c>
      <c r="AL657" s="149">
        <v>1</v>
      </c>
      <c r="AM657" s="149">
        <v>1</v>
      </c>
      <c r="AN657" s="149">
        <v>1</v>
      </c>
      <c r="AO657" s="149">
        <v>1</v>
      </c>
      <c r="AP657" s="149">
        <v>1</v>
      </c>
      <c r="AQ657" s="149">
        <v>1</v>
      </c>
      <c r="AR657" s="149">
        <v>1</v>
      </c>
      <c r="AS657" s="149">
        <v>1</v>
      </c>
      <c r="AT657" s="149">
        <v>1</v>
      </c>
      <c r="AU657" s="149">
        <v>1</v>
      </c>
      <c r="AV657" s="149">
        <v>1</v>
      </c>
      <c r="AW657" s="149">
        <v>1</v>
      </c>
      <c r="AX657" s="149">
        <v>1</v>
      </c>
      <c r="AY657" s="149">
        <v>1</v>
      </c>
      <c r="AZ657" s="149">
        <v>1</v>
      </c>
      <c r="BA657" s="149">
        <v>1</v>
      </c>
      <c r="BB657" s="149">
        <v>1</v>
      </c>
      <c r="BC657" s="149">
        <v>1</v>
      </c>
      <c r="BD657" s="149">
        <v>1</v>
      </c>
      <c r="BE657" s="149">
        <v>1</v>
      </c>
      <c r="BF657" s="149">
        <v>1</v>
      </c>
      <c r="BG657" s="149">
        <v>1</v>
      </c>
      <c r="BH657" s="149">
        <v>1</v>
      </c>
      <c r="BI657" s="149">
        <v>1</v>
      </c>
      <c r="BJ657" s="149">
        <v>1</v>
      </c>
      <c r="BK657" s="149">
        <v>1</v>
      </c>
      <c r="BL657" s="149">
        <v>1</v>
      </c>
      <c r="BM657" s="149">
        <v>1</v>
      </c>
      <c r="BN657" s="149">
        <v>1</v>
      </c>
      <c r="BO657" s="149">
        <v>1</v>
      </c>
      <c r="BP657" s="149">
        <v>1</v>
      </c>
      <c r="BQ657" s="149">
        <v>1</v>
      </c>
      <c r="BR657" s="149">
        <v>1</v>
      </c>
      <c r="BS657" s="149">
        <v>1</v>
      </c>
      <c r="BT657" s="149">
        <v>1</v>
      </c>
      <c r="BU657" s="149"/>
      <c r="BV657" s="149"/>
      <c r="BW657" s="149"/>
      <c r="BX657" s="149"/>
      <c r="BY657" s="149"/>
      <c r="BZ657" s="149"/>
      <c r="CA657" s="149"/>
      <c r="CB657" s="149"/>
      <c r="CC657" s="149"/>
      <c r="CD657" s="149"/>
      <c r="CE657" s="149"/>
      <c r="CF657" s="149"/>
      <c r="CG657" s="149"/>
      <c r="CH657" s="149"/>
      <c r="CI657" s="149"/>
      <c r="CJ657" s="149"/>
      <c r="CK657" s="149"/>
      <c r="CL657" s="149"/>
      <c r="CM657" s="149"/>
      <c r="CN657" s="149"/>
      <c r="CO657" s="149"/>
      <c r="CP657" s="149"/>
      <c r="CQ657" s="149"/>
      <c r="CR657" s="149"/>
      <c r="CS657" s="150" t="s">
        <v>1912</v>
      </c>
      <c r="CT657" s="151"/>
      <c r="CW657" s="68"/>
      <c r="CX657" s="152"/>
    </row>
    <row r="658" spans="1:102">
      <c r="A658" s="289" t="s">
        <v>8334</v>
      </c>
      <c r="B658" s="146" t="s">
        <v>18</v>
      </c>
      <c r="C658" s="147" t="str">
        <f>+_xlfn.XLOOKUP(B658,'R4'!B:B,'R4'!C:C)</f>
        <v>EKSKAVATÖR OPERATÖRÜ</v>
      </c>
      <c r="D658" s="147"/>
      <c r="E658" s="150" t="s">
        <v>7508</v>
      </c>
      <c r="F658" s="150" t="s">
        <v>38</v>
      </c>
      <c r="G658" s="150" t="s">
        <v>35</v>
      </c>
      <c r="H658" s="150" t="s">
        <v>8271</v>
      </c>
      <c r="I658" s="156"/>
      <c r="J658" s="148"/>
      <c r="K658" s="149"/>
      <c r="L658" s="149"/>
      <c r="M658" s="149"/>
      <c r="N658" s="149"/>
      <c r="O658" s="149"/>
      <c r="P658" s="149"/>
      <c r="Q658" s="149"/>
      <c r="R658" s="149">
        <v>2</v>
      </c>
      <c r="S658" s="149">
        <v>2</v>
      </c>
      <c r="T658" s="149">
        <v>2</v>
      </c>
      <c r="U658" s="149">
        <v>2</v>
      </c>
      <c r="V658" s="149">
        <v>2</v>
      </c>
      <c r="W658" s="149">
        <v>2</v>
      </c>
      <c r="X658" s="149">
        <v>2</v>
      </c>
      <c r="Y658" s="149">
        <v>2</v>
      </c>
      <c r="Z658" s="149">
        <v>2</v>
      </c>
      <c r="AA658" s="149">
        <v>2</v>
      </c>
      <c r="AB658" s="149">
        <v>2</v>
      </c>
      <c r="AC658" s="149">
        <v>2</v>
      </c>
      <c r="AD658" s="149">
        <v>2</v>
      </c>
      <c r="AE658" s="149">
        <v>2</v>
      </c>
      <c r="AF658" s="149">
        <v>2</v>
      </c>
      <c r="AG658" s="149">
        <v>2</v>
      </c>
      <c r="AH658" s="149">
        <v>2</v>
      </c>
      <c r="AI658" s="149">
        <v>2</v>
      </c>
      <c r="AJ658" s="149">
        <v>2</v>
      </c>
      <c r="AK658" s="149">
        <v>2</v>
      </c>
      <c r="AL658" s="149">
        <v>2</v>
      </c>
      <c r="AM658" s="149">
        <v>2</v>
      </c>
      <c r="AN658" s="149">
        <v>2</v>
      </c>
      <c r="AO658" s="149">
        <v>2</v>
      </c>
      <c r="AP658" s="149">
        <v>2</v>
      </c>
      <c r="AQ658" s="149">
        <v>2</v>
      </c>
      <c r="AR658" s="149">
        <v>2</v>
      </c>
      <c r="AS658" s="149">
        <v>2</v>
      </c>
      <c r="AT658" s="149">
        <v>2</v>
      </c>
      <c r="AU658" s="149">
        <v>2</v>
      </c>
      <c r="AV658" s="149">
        <v>2</v>
      </c>
      <c r="AW658" s="149">
        <v>2</v>
      </c>
      <c r="AX658" s="149">
        <v>2</v>
      </c>
      <c r="AY658" s="149">
        <v>2</v>
      </c>
      <c r="AZ658" s="149">
        <v>2</v>
      </c>
      <c r="BA658" s="149">
        <v>2</v>
      </c>
      <c r="BB658" s="149">
        <v>2</v>
      </c>
      <c r="BC658" s="149">
        <v>2</v>
      </c>
      <c r="BD658" s="149">
        <v>2</v>
      </c>
      <c r="BE658" s="149">
        <v>2</v>
      </c>
      <c r="BF658" s="149">
        <v>2</v>
      </c>
      <c r="BG658" s="149">
        <v>2</v>
      </c>
      <c r="BH658" s="149">
        <v>2</v>
      </c>
      <c r="BI658" s="149">
        <v>2</v>
      </c>
      <c r="BJ658" s="149">
        <v>2</v>
      </c>
      <c r="BK658" s="149">
        <v>2</v>
      </c>
      <c r="BL658" s="149">
        <v>2</v>
      </c>
      <c r="BM658" s="149">
        <v>2</v>
      </c>
      <c r="BN658" s="149">
        <v>2</v>
      </c>
      <c r="BO658" s="149">
        <v>2</v>
      </c>
      <c r="BP658" s="149">
        <v>2</v>
      </c>
      <c r="BQ658" s="149">
        <v>2</v>
      </c>
      <c r="BR658" s="149">
        <v>2</v>
      </c>
      <c r="BS658" s="149">
        <v>2</v>
      </c>
      <c r="BT658" s="149">
        <v>2</v>
      </c>
      <c r="BU658" s="149"/>
      <c r="BV658" s="149"/>
      <c r="BW658" s="149"/>
      <c r="BX658" s="149"/>
      <c r="BY658" s="149"/>
      <c r="BZ658" s="149"/>
      <c r="CA658" s="149"/>
      <c r="CB658" s="149"/>
      <c r="CC658" s="149"/>
      <c r="CD658" s="149"/>
      <c r="CE658" s="149"/>
      <c r="CF658" s="149"/>
      <c r="CG658" s="149"/>
      <c r="CH658" s="149"/>
      <c r="CI658" s="149"/>
      <c r="CJ658" s="149"/>
      <c r="CK658" s="149"/>
      <c r="CL658" s="149"/>
      <c r="CM658" s="149"/>
      <c r="CN658" s="149"/>
      <c r="CO658" s="149"/>
      <c r="CP658" s="149"/>
      <c r="CQ658" s="149"/>
      <c r="CR658" s="149"/>
      <c r="CS658" s="150" t="s">
        <v>1913</v>
      </c>
      <c r="CT658" s="151"/>
      <c r="CW658" s="68"/>
      <c r="CX658" s="152"/>
    </row>
    <row r="659" spans="1:102">
      <c r="A659" s="289" t="s">
        <v>8334</v>
      </c>
      <c r="B659" s="146" t="s">
        <v>18</v>
      </c>
      <c r="C659" s="147" t="str">
        <f>+_xlfn.XLOOKUP(B659,'R4'!B:B,'R4'!C:C)</f>
        <v>EKSKAVATÖR OPERATÖRÜ</v>
      </c>
      <c r="D659" s="147"/>
      <c r="E659" s="150" t="s">
        <v>7509</v>
      </c>
      <c r="F659" s="150" t="s">
        <v>38</v>
      </c>
      <c r="G659" s="150" t="s">
        <v>35</v>
      </c>
      <c r="H659" s="150" t="s">
        <v>8271</v>
      </c>
      <c r="I659" s="156"/>
      <c r="J659" s="148"/>
      <c r="K659" s="149"/>
      <c r="L659" s="149"/>
      <c r="M659" s="149"/>
      <c r="N659" s="149"/>
      <c r="O659" s="149"/>
      <c r="P659" s="149"/>
      <c r="Q659" s="149"/>
      <c r="R659" s="149">
        <v>2</v>
      </c>
      <c r="S659" s="149">
        <v>2</v>
      </c>
      <c r="T659" s="149">
        <v>2</v>
      </c>
      <c r="U659" s="149">
        <v>2</v>
      </c>
      <c r="V659" s="149">
        <v>2</v>
      </c>
      <c r="W659" s="149">
        <v>2</v>
      </c>
      <c r="X659" s="149">
        <v>2</v>
      </c>
      <c r="Y659" s="149">
        <v>2</v>
      </c>
      <c r="Z659" s="149">
        <v>2</v>
      </c>
      <c r="AA659" s="149">
        <v>2</v>
      </c>
      <c r="AB659" s="149">
        <v>2</v>
      </c>
      <c r="AC659" s="149">
        <v>2</v>
      </c>
      <c r="AD659" s="149">
        <v>2</v>
      </c>
      <c r="AE659" s="149">
        <v>2</v>
      </c>
      <c r="AF659" s="149">
        <v>2</v>
      </c>
      <c r="AG659" s="149">
        <v>2</v>
      </c>
      <c r="AH659" s="149">
        <v>2</v>
      </c>
      <c r="AI659" s="149">
        <v>2</v>
      </c>
      <c r="AJ659" s="149">
        <v>2</v>
      </c>
      <c r="AK659" s="149">
        <v>2</v>
      </c>
      <c r="AL659" s="149">
        <v>2</v>
      </c>
      <c r="AM659" s="149">
        <v>2</v>
      </c>
      <c r="AN659" s="149">
        <v>2</v>
      </c>
      <c r="AO659" s="149">
        <v>2</v>
      </c>
      <c r="AP659" s="149">
        <v>2</v>
      </c>
      <c r="AQ659" s="149">
        <v>2</v>
      </c>
      <c r="AR659" s="149">
        <v>2</v>
      </c>
      <c r="AS659" s="149">
        <v>2</v>
      </c>
      <c r="AT659" s="149">
        <v>2</v>
      </c>
      <c r="AU659" s="149">
        <v>2</v>
      </c>
      <c r="AV659" s="149">
        <v>2</v>
      </c>
      <c r="AW659" s="149">
        <v>2</v>
      </c>
      <c r="AX659" s="149">
        <v>2</v>
      </c>
      <c r="AY659" s="149">
        <v>2</v>
      </c>
      <c r="AZ659" s="149">
        <v>2</v>
      </c>
      <c r="BA659" s="149">
        <v>2</v>
      </c>
      <c r="BB659" s="149">
        <v>2</v>
      </c>
      <c r="BC659" s="149">
        <v>2</v>
      </c>
      <c r="BD659" s="149">
        <v>2</v>
      </c>
      <c r="BE659" s="149">
        <v>2</v>
      </c>
      <c r="BF659" s="149">
        <v>2</v>
      </c>
      <c r="BG659" s="149">
        <v>2</v>
      </c>
      <c r="BH659" s="149">
        <v>2</v>
      </c>
      <c r="BI659" s="149">
        <v>2</v>
      </c>
      <c r="BJ659" s="149">
        <v>2</v>
      </c>
      <c r="BK659" s="149">
        <v>2</v>
      </c>
      <c r="BL659" s="149">
        <v>2</v>
      </c>
      <c r="BM659" s="149">
        <v>2</v>
      </c>
      <c r="BN659" s="149">
        <v>2</v>
      </c>
      <c r="BO659" s="149">
        <v>2</v>
      </c>
      <c r="BP659" s="149">
        <v>2</v>
      </c>
      <c r="BQ659" s="149">
        <v>2</v>
      </c>
      <c r="BR659" s="149">
        <v>2</v>
      </c>
      <c r="BS659" s="149">
        <v>2</v>
      </c>
      <c r="BT659" s="149">
        <v>2</v>
      </c>
      <c r="BU659" s="149"/>
      <c r="BV659" s="149"/>
      <c r="BW659" s="149"/>
      <c r="BX659" s="149"/>
      <c r="BY659" s="149"/>
      <c r="BZ659" s="149"/>
      <c r="CA659" s="149"/>
      <c r="CB659" s="149"/>
      <c r="CC659" s="149"/>
      <c r="CD659" s="149"/>
      <c r="CE659" s="149"/>
      <c r="CF659" s="149"/>
      <c r="CG659" s="149"/>
      <c r="CH659" s="149"/>
      <c r="CI659" s="149"/>
      <c r="CJ659" s="149"/>
      <c r="CK659" s="149"/>
      <c r="CL659" s="149"/>
      <c r="CM659" s="149"/>
      <c r="CN659" s="149"/>
      <c r="CO659" s="149"/>
      <c r="CP659" s="149"/>
      <c r="CQ659" s="149"/>
      <c r="CR659" s="149"/>
      <c r="CS659" s="150" t="s">
        <v>1914</v>
      </c>
      <c r="CT659" s="151"/>
      <c r="CW659" s="68"/>
      <c r="CX659" s="152"/>
    </row>
    <row r="660" spans="1:102">
      <c r="A660" s="289" t="s">
        <v>8334</v>
      </c>
      <c r="B660" s="146" t="s">
        <v>18</v>
      </c>
      <c r="C660" s="147" t="str">
        <f>+_xlfn.XLOOKUP(B660,'R4'!B:B,'R4'!C:C)</f>
        <v>EKSKAVATÖR OPERATÖRÜ</v>
      </c>
      <c r="D660" s="147"/>
      <c r="E660" s="150" t="s">
        <v>7510</v>
      </c>
      <c r="F660" s="150" t="s">
        <v>38</v>
      </c>
      <c r="G660" s="150" t="s">
        <v>35</v>
      </c>
      <c r="H660" s="150" t="s">
        <v>8271</v>
      </c>
      <c r="I660" s="156"/>
      <c r="J660" s="148"/>
      <c r="K660" s="149"/>
      <c r="L660" s="149"/>
      <c r="M660" s="149"/>
      <c r="N660" s="149"/>
      <c r="O660" s="149"/>
      <c r="P660" s="149"/>
      <c r="Q660" s="149"/>
      <c r="R660" s="149">
        <v>1</v>
      </c>
      <c r="S660" s="149">
        <v>1</v>
      </c>
      <c r="T660" s="149">
        <v>1</v>
      </c>
      <c r="U660" s="149">
        <v>1</v>
      </c>
      <c r="V660" s="149">
        <v>1</v>
      </c>
      <c r="W660" s="149">
        <v>1</v>
      </c>
      <c r="X660" s="149">
        <v>1</v>
      </c>
      <c r="Y660" s="149">
        <v>1</v>
      </c>
      <c r="Z660" s="149">
        <v>1</v>
      </c>
      <c r="AA660" s="149">
        <v>1</v>
      </c>
      <c r="AB660" s="149">
        <v>1</v>
      </c>
      <c r="AC660" s="149">
        <v>1</v>
      </c>
      <c r="AD660" s="149">
        <v>1</v>
      </c>
      <c r="AE660" s="149">
        <v>1</v>
      </c>
      <c r="AF660" s="149">
        <v>1</v>
      </c>
      <c r="AG660" s="149">
        <v>1</v>
      </c>
      <c r="AH660" s="149">
        <v>1</v>
      </c>
      <c r="AI660" s="149">
        <v>1</v>
      </c>
      <c r="AJ660" s="149">
        <v>1</v>
      </c>
      <c r="AK660" s="149">
        <v>1</v>
      </c>
      <c r="AL660" s="149">
        <v>1</v>
      </c>
      <c r="AM660" s="149">
        <v>1</v>
      </c>
      <c r="AN660" s="149">
        <v>1</v>
      </c>
      <c r="AO660" s="149">
        <v>1</v>
      </c>
      <c r="AP660" s="149">
        <v>1</v>
      </c>
      <c r="AQ660" s="149">
        <v>1</v>
      </c>
      <c r="AR660" s="149">
        <v>1</v>
      </c>
      <c r="AS660" s="149">
        <v>1</v>
      </c>
      <c r="AT660" s="149">
        <v>1</v>
      </c>
      <c r="AU660" s="149">
        <v>1</v>
      </c>
      <c r="AV660" s="149">
        <v>1</v>
      </c>
      <c r="AW660" s="149">
        <v>1</v>
      </c>
      <c r="AX660" s="149">
        <v>1</v>
      </c>
      <c r="AY660" s="149">
        <v>1</v>
      </c>
      <c r="AZ660" s="149">
        <v>1</v>
      </c>
      <c r="BA660" s="149">
        <v>1</v>
      </c>
      <c r="BB660" s="149">
        <v>1</v>
      </c>
      <c r="BC660" s="149">
        <v>1</v>
      </c>
      <c r="BD660" s="149">
        <v>1</v>
      </c>
      <c r="BE660" s="149">
        <v>1</v>
      </c>
      <c r="BF660" s="149">
        <v>1</v>
      </c>
      <c r="BG660" s="149">
        <v>1</v>
      </c>
      <c r="BH660" s="149">
        <v>1</v>
      </c>
      <c r="BI660" s="149">
        <v>1</v>
      </c>
      <c r="BJ660" s="149">
        <v>1</v>
      </c>
      <c r="BK660" s="149">
        <v>1</v>
      </c>
      <c r="BL660" s="149">
        <v>1</v>
      </c>
      <c r="BM660" s="149">
        <v>1</v>
      </c>
      <c r="BN660" s="149">
        <v>1</v>
      </c>
      <c r="BO660" s="149">
        <v>1</v>
      </c>
      <c r="BP660" s="149">
        <v>1</v>
      </c>
      <c r="BQ660" s="149">
        <v>1</v>
      </c>
      <c r="BR660" s="149">
        <v>1</v>
      </c>
      <c r="BS660" s="149">
        <v>1</v>
      </c>
      <c r="BT660" s="149">
        <v>1</v>
      </c>
      <c r="BU660" s="149"/>
      <c r="BV660" s="149"/>
      <c r="BW660" s="149"/>
      <c r="BX660" s="149"/>
      <c r="BY660" s="149"/>
      <c r="BZ660" s="149"/>
      <c r="CA660" s="149"/>
      <c r="CB660" s="149"/>
      <c r="CC660" s="149"/>
      <c r="CD660" s="149"/>
      <c r="CE660" s="149"/>
      <c r="CF660" s="149"/>
      <c r="CG660" s="149"/>
      <c r="CH660" s="149"/>
      <c r="CI660" s="149"/>
      <c r="CJ660" s="149"/>
      <c r="CK660" s="149"/>
      <c r="CL660" s="149"/>
      <c r="CM660" s="149"/>
      <c r="CN660" s="149"/>
      <c r="CO660" s="149"/>
      <c r="CP660" s="149"/>
      <c r="CQ660" s="149"/>
      <c r="CR660" s="149"/>
      <c r="CS660" s="150" t="s">
        <v>1915</v>
      </c>
      <c r="CT660" s="151"/>
      <c r="CW660" s="68"/>
      <c r="CX660" s="152"/>
    </row>
    <row r="661" spans="1:102">
      <c r="A661" s="289" t="s">
        <v>8334</v>
      </c>
      <c r="B661" s="146" t="s">
        <v>18</v>
      </c>
      <c r="C661" s="147" t="str">
        <f>+_xlfn.XLOOKUP(B661,'R4'!B:B,'R4'!C:C)</f>
        <v>EKSKAVATÖR OPERATÖRÜ</v>
      </c>
      <c r="D661" s="147"/>
      <c r="E661" s="150" t="s">
        <v>6617</v>
      </c>
      <c r="F661" s="150" t="s">
        <v>38</v>
      </c>
      <c r="G661" s="150" t="s">
        <v>35</v>
      </c>
      <c r="H661" s="150" t="s">
        <v>8271</v>
      </c>
      <c r="I661" s="156"/>
      <c r="J661" s="148"/>
      <c r="K661" s="149"/>
      <c r="L661" s="149"/>
      <c r="M661" s="149"/>
      <c r="N661" s="149"/>
      <c r="O661" s="149"/>
      <c r="P661" s="149"/>
      <c r="Q661" s="149"/>
      <c r="R661" s="149">
        <v>10</v>
      </c>
      <c r="S661" s="149">
        <v>10</v>
      </c>
      <c r="T661" s="149">
        <v>10</v>
      </c>
      <c r="U661" s="149">
        <v>10</v>
      </c>
      <c r="V661" s="149">
        <v>10</v>
      </c>
      <c r="W661" s="149">
        <v>10</v>
      </c>
      <c r="X661" s="149">
        <v>10</v>
      </c>
      <c r="Y661" s="149">
        <v>10</v>
      </c>
      <c r="Z661" s="149">
        <v>10</v>
      </c>
      <c r="AA661" s="149">
        <v>10</v>
      </c>
      <c r="AB661" s="149">
        <v>10</v>
      </c>
      <c r="AC661" s="149">
        <v>10</v>
      </c>
      <c r="AD661" s="149">
        <v>10</v>
      </c>
      <c r="AE661" s="149">
        <v>10</v>
      </c>
      <c r="AF661" s="149">
        <v>10</v>
      </c>
      <c r="AG661" s="149">
        <v>10</v>
      </c>
      <c r="AH661" s="149">
        <v>10</v>
      </c>
      <c r="AI661" s="149">
        <v>10</v>
      </c>
      <c r="AJ661" s="149">
        <v>10</v>
      </c>
      <c r="AK661" s="149">
        <v>10</v>
      </c>
      <c r="AL661" s="149">
        <v>10</v>
      </c>
      <c r="AM661" s="149">
        <v>10</v>
      </c>
      <c r="AN661" s="149">
        <v>10</v>
      </c>
      <c r="AO661" s="149">
        <v>10</v>
      </c>
      <c r="AP661" s="149">
        <v>10</v>
      </c>
      <c r="AQ661" s="149">
        <v>10</v>
      </c>
      <c r="AR661" s="149">
        <v>10</v>
      </c>
      <c r="AS661" s="149">
        <v>10</v>
      </c>
      <c r="AT661" s="149">
        <v>10</v>
      </c>
      <c r="AU661" s="149">
        <v>10</v>
      </c>
      <c r="AV661" s="149">
        <v>10</v>
      </c>
      <c r="AW661" s="149">
        <v>10</v>
      </c>
      <c r="AX661" s="149">
        <v>10</v>
      </c>
      <c r="AY661" s="149">
        <v>10</v>
      </c>
      <c r="AZ661" s="149">
        <v>10</v>
      </c>
      <c r="BA661" s="149">
        <v>10</v>
      </c>
      <c r="BB661" s="149">
        <v>10</v>
      </c>
      <c r="BC661" s="149">
        <v>10</v>
      </c>
      <c r="BD661" s="149">
        <v>10</v>
      </c>
      <c r="BE661" s="149">
        <v>10</v>
      </c>
      <c r="BF661" s="149">
        <v>10</v>
      </c>
      <c r="BG661" s="149">
        <v>10</v>
      </c>
      <c r="BH661" s="149">
        <v>10</v>
      </c>
      <c r="BI661" s="149">
        <v>10</v>
      </c>
      <c r="BJ661" s="149">
        <v>10</v>
      </c>
      <c r="BK661" s="149">
        <v>10</v>
      </c>
      <c r="BL661" s="149">
        <v>10</v>
      </c>
      <c r="BM661" s="149">
        <v>10</v>
      </c>
      <c r="BN661" s="149">
        <v>10</v>
      </c>
      <c r="BO661" s="149">
        <v>10</v>
      </c>
      <c r="BP661" s="149">
        <v>10</v>
      </c>
      <c r="BQ661" s="149">
        <v>10</v>
      </c>
      <c r="BR661" s="149">
        <v>10</v>
      </c>
      <c r="BS661" s="149">
        <v>10</v>
      </c>
      <c r="BT661" s="149">
        <v>10</v>
      </c>
      <c r="BU661" s="149"/>
      <c r="BV661" s="149"/>
      <c r="BW661" s="149"/>
      <c r="BX661" s="149"/>
      <c r="BY661" s="149"/>
      <c r="BZ661" s="149"/>
      <c r="CA661" s="149"/>
      <c r="CB661" s="149"/>
      <c r="CC661" s="149"/>
      <c r="CD661" s="149"/>
      <c r="CE661" s="149"/>
      <c r="CF661" s="149"/>
      <c r="CG661" s="149"/>
      <c r="CH661" s="149"/>
      <c r="CI661" s="149"/>
      <c r="CJ661" s="149"/>
      <c r="CK661" s="149"/>
      <c r="CL661" s="149"/>
      <c r="CM661" s="149"/>
      <c r="CN661" s="149"/>
      <c r="CO661" s="149"/>
      <c r="CP661" s="149"/>
      <c r="CQ661" s="149"/>
      <c r="CR661" s="149"/>
      <c r="CS661" s="150" t="s">
        <v>1907</v>
      </c>
      <c r="CT661" s="151"/>
      <c r="CW661" s="68"/>
      <c r="CX661" s="152"/>
    </row>
    <row r="662" spans="1:102" s="300" customFormat="1">
      <c r="A662" s="289" t="s">
        <v>8334</v>
      </c>
      <c r="B662" s="290" t="s">
        <v>1362</v>
      </c>
      <c r="C662" s="294" t="str">
        <f>+_xlfn.XLOOKUP(B662,'R4'!B:B,'R4'!C:C)</f>
        <v>YÜKLEYİCİ OPERATÖRÜ</v>
      </c>
      <c r="D662" s="294"/>
      <c r="E662" s="295" t="s">
        <v>6619</v>
      </c>
      <c r="F662" s="295" t="s">
        <v>38</v>
      </c>
      <c r="G662" s="295" t="s">
        <v>35</v>
      </c>
      <c r="H662" s="295" t="s">
        <v>8271</v>
      </c>
      <c r="I662" s="296"/>
      <c r="J662" s="297"/>
      <c r="K662" s="298"/>
      <c r="L662" s="298"/>
      <c r="M662" s="298"/>
      <c r="N662" s="298"/>
      <c r="O662" s="298"/>
      <c r="P662" s="298"/>
      <c r="Q662" s="298"/>
      <c r="R662" s="298">
        <v>5</v>
      </c>
      <c r="S662" s="298">
        <v>5</v>
      </c>
      <c r="T662" s="298">
        <v>5</v>
      </c>
      <c r="U662" s="298">
        <v>5</v>
      </c>
      <c r="V662" s="298">
        <v>5</v>
      </c>
      <c r="W662" s="298">
        <v>5</v>
      </c>
      <c r="X662" s="298">
        <v>5</v>
      </c>
      <c r="Y662" s="298">
        <v>5</v>
      </c>
      <c r="Z662" s="298">
        <v>5</v>
      </c>
      <c r="AA662" s="298">
        <v>5</v>
      </c>
      <c r="AB662" s="298">
        <v>5</v>
      </c>
      <c r="AC662" s="298">
        <v>5</v>
      </c>
      <c r="AD662" s="298">
        <v>5</v>
      </c>
      <c r="AE662" s="298">
        <v>5</v>
      </c>
      <c r="AF662" s="298">
        <v>5</v>
      </c>
      <c r="AG662" s="298">
        <v>5</v>
      </c>
      <c r="AH662" s="298">
        <v>5</v>
      </c>
      <c r="AI662" s="298">
        <v>5</v>
      </c>
      <c r="AJ662" s="298">
        <v>5</v>
      </c>
      <c r="AK662" s="298">
        <v>5</v>
      </c>
      <c r="AL662" s="298">
        <v>5</v>
      </c>
      <c r="AM662" s="298">
        <v>5</v>
      </c>
      <c r="AN662" s="298">
        <v>5</v>
      </c>
      <c r="AO662" s="298">
        <v>5</v>
      </c>
      <c r="AP662" s="298">
        <v>5</v>
      </c>
      <c r="AQ662" s="298">
        <v>5</v>
      </c>
      <c r="AR662" s="298">
        <v>5</v>
      </c>
      <c r="AS662" s="298">
        <v>5</v>
      </c>
      <c r="AT662" s="298">
        <v>5</v>
      </c>
      <c r="AU662" s="298">
        <v>5</v>
      </c>
      <c r="AV662" s="298">
        <v>5</v>
      </c>
      <c r="AW662" s="298">
        <v>5</v>
      </c>
      <c r="AX662" s="298">
        <v>5</v>
      </c>
      <c r="AY662" s="298">
        <v>5</v>
      </c>
      <c r="AZ662" s="298">
        <v>5</v>
      </c>
      <c r="BA662" s="298">
        <v>5</v>
      </c>
      <c r="BB662" s="298">
        <v>5</v>
      </c>
      <c r="BC662" s="298">
        <v>5</v>
      </c>
      <c r="BD662" s="298">
        <v>5</v>
      </c>
      <c r="BE662" s="298">
        <v>5</v>
      </c>
      <c r="BF662" s="298">
        <v>5</v>
      </c>
      <c r="BG662" s="298">
        <v>5</v>
      </c>
      <c r="BH662" s="298">
        <v>5</v>
      </c>
      <c r="BI662" s="298">
        <v>5</v>
      </c>
      <c r="BJ662" s="298">
        <v>5</v>
      </c>
      <c r="BK662" s="298">
        <v>5</v>
      </c>
      <c r="BL662" s="298">
        <v>5</v>
      </c>
      <c r="BM662" s="298">
        <v>5</v>
      </c>
      <c r="BN662" s="298">
        <v>5</v>
      </c>
      <c r="BO662" s="298">
        <v>5</v>
      </c>
      <c r="BP662" s="298">
        <v>5</v>
      </c>
      <c r="BQ662" s="298">
        <v>5</v>
      </c>
      <c r="BR662" s="298">
        <v>5</v>
      </c>
      <c r="BS662" s="298">
        <v>5</v>
      </c>
      <c r="BT662" s="298">
        <v>5</v>
      </c>
      <c r="BU662" s="298"/>
      <c r="BV662" s="298"/>
      <c r="BW662" s="298"/>
      <c r="BX662" s="298"/>
      <c r="BY662" s="298"/>
      <c r="BZ662" s="298"/>
      <c r="CA662" s="298"/>
      <c r="CB662" s="298"/>
      <c r="CC662" s="298"/>
      <c r="CD662" s="298"/>
      <c r="CE662" s="298"/>
      <c r="CF662" s="298"/>
      <c r="CG662" s="298"/>
      <c r="CH662" s="298"/>
      <c r="CI662" s="298"/>
      <c r="CJ662" s="298"/>
      <c r="CK662" s="298"/>
      <c r="CL662" s="298"/>
      <c r="CM662" s="298"/>
      <c r="CN662" s="298"/>
      <c r="CO662" s="298"/>
      <c r="CP662" s="298"/>
      <c r="CQ662" s="298"/>
      <c r="CR662" s="298"/>
      <c r="CS662" s="295" t="s">
        <v>1926</v>
      </c>
      <c r="CT662" s="299"/>
      <c r="CW662" s="301"/>
      <c r="CX662" s="302"/>
    </row>
    <row r="663" spans="1:102" s="300" customFormat="1">
      <c r="A663" s="289" t="s">
        <v>8334</v>
      </c>
      <c r="B663" s="290" t="s">
        <v>1362</v>
      </c>
      <c r="C663" s="294" t="str">
        <f>+_xlfn.XLOOKUP(B663,'R4'!B:B,'R4'!C:C)</f>
        <v>YÜKLEYİCİ OPERATÖRÜ</v>
      </c>
      <c r="D663" s="294"/>
      <c r="E663" s="295" t="s">
        <v>6621</v>
      </c>
      <c r="F663" s="295" t="s">
        <v>38</v>
      </c>
      <c r="G663" s="295" t="s">
        <v>35</v>
      </c>
      <c r="H663" s="295" t="s">
        <v>8271</v>
      </c>
      <c r="I663" s="296"/>
      <c r="J663" s="297"/>
      <c r="K663" s="298"/>
      <c r="L663" s="298"/>
      <c r="M663" s="298"/>
      <c r="N663" s="298"/>
      <c r="O663" s="298"/>
      <c r="P663" s="298"/>
      <c r="Q663" s="298"/>
      <c r="R663" s="298">
        <v>2</v>
      </c>
      <c r="S663" s="298">
        <v>2</v>
      </c>
      <c r="T663" s="298">
        <v>2</v>
      </c>
      <c r="U663" s="298">
        <v>2</v>
      </c>
      <c r="V663" s="298">
        <v>2</v>
      </c>
      <c r="W663" s="298">
        <v>2</v>
      </c>
      <c r="X663" s="298">
        <v>2</v>
      </c>
      <c r="Y663" s="298">
        <v>2</v>
      </c>
      <c r="Z663" s="298">
        <v>2</v>
      </c>
      <c r="AA663" s="298">
        <v>2</v>
      </c>
      <c r="AB663" s="298">
        <v>2</v>
      </c>
      <c r="AC663" s="298">
        <v>2</v>
      </c>
      <c r="AD663" s="298">
        <v>2</v>
      </c>
      <c r="AE663" s="298">
        <v>2</v>
      </c>
      <c r="AF663" s="298">
        <v>2</v>
      </c>
      <c r="AG663" s="298">
        <v>2</v>
      </c>
      <c r="AH663" s="298">
        <v>2</v>
      </c>
      <c r="AI663" s="298">
        <v>2</v>
      </c>
      <c r="AJ663" s="298">
        <v>2</v>
      </c>
      <c r="AK663" s="298">
        <v>2</v>
      </c>
      <c r="AL663" s="298">
        <v>2</v>
      </c>
      <c r="AM663" s="298">
        <v>2</v>
      </c>
      <c r="AN663" s="298">
        <v>2</v>
      </c>
      <c r="AO663" s="298">
        <v>2</v>
      </c>
      <c r="AP663" s="298">
        <v>2</v>
      </c>
      <c r="AQ663" s="298">
        <v>2</v>
      </c>
      <c r="AR663" s="298">
        <v>2</v>
      </c>
      <c r="AS663" s="298">
        <v>2</v>
      </c>
      <c r="AT663" s="298">
        <v>2</v>
      </c>
      <c r="AU663" s="298">
        <v>2</v>
      </c>
      <c r="AV663" s="298">
        <v>2</v>
      </c>
      <c r="AW663" s="298">
        <v>2</v>
      </c>
      <c r="AX663" s="298">
        <v>2</v>
      </c>
      <c r="AY663" s="298">
        <v>2</v>
      </c>
      <c r="AZ663" s="298">
        <v>2</v>
      </c>
      <c r="BA663" s="298">
        <v>2</v>
      </c>
      <c r="BB663" s="298">
        <v>2</v>
      </c>
      <c r="BC663" s="298">
        <v>2</v>
      </c>
      <c r="BD663" s="298">
        <v>2</v>
      </c>
      <c r="BE663" s="298">
        <v>2</v>
      </c>
      <c r="BF663" s="298">
        <v>2</v>
      </c>
      <c r="BG663" s="298">
        <v>2</v>
      </c>
      <c r="BH663" s="298">
        <v>2</v>
      </c>
      <c r="BI663" s="298">
        <v>2</v>
      </c>
      <c r="BJ663" s="298">
        <v>2</v>
      </c>
      <c r="BK663" s="298">
        <v>2</v>
      </c>
      <c r="BL663" s="298">
        <v>2</v>
      </c>
      <c r="BM663" s="298">
        <v>2</v>
      </c>
      <c r="BN663" s="298">
        <v>2</v>
      </c>
      <c r="BO663" s="298">
        <v>2</v>
      </c>
      <c r="BP663" s="298">
        <v>2</v>
      </c>
      <c r="BQ663" s="298">
        <v>2</v>
      </c>
      <c r="BR663" s="298">
        <v>2</v>
      </c>
      <c r="BS663" s="298">
        <v>2</v>
      </c>
      <c r="BT663" s="298">
        <v>2</v>
      </c>
      <c r="BU663" s="298"/>
      <c r="BV663" s="298"/>
      <c r="BW663" s="298"/>
      <c r="BX663" s="298"/>
      <c r="BY663" s="298"/>
      <c r="BZ663" s="298"/>
      <c r="CA663" s="298"/>
      <c r="CB663" s="298"/>
      <c r="CC663" s="298"/>
      <c r="CD663" s="298"/>
      <c r="CE663" s="298"/>
      <c r="CF663" s="298"/>
      <c r="CG663" s="298"/>
      <c r="CH663" s="298"/>
      <c r="CI663" s="298"/>
      <c r="CJ663" s="298"/>
      <c r="CK663" s="298"/>
      <c r="CL663" s="298"/>
      <c r="CM663" s="298"/>
      <c r="CN663" s="298"/>
      <c r="CO663" s="298"/>
      <c r="CP663" s="298"/>
      <c r="CQ663" s="298"/>
      <c r="CR663" s="298"/>
      <c r="CS663" s="295" t="s">
        <v>1928</v>
      </c>
      <c r="CT663" s="299"/>
      <c r="CW663" s="301"/>
      <c r="CX663" s="302"/>
    </row>
    <row r="664" spans="1:102">
      <c r="A664" s="292" t="s">
        <v>8334</v>
      </c>
      <c r="B664" s="146" t="s">
        <v>20</v>
      </c>
      <c r="C664" s="147" t="str">
        <f>+_xlfn.XLOOKUP(B664,'R4'!B:B,'R4'!C:C)</f>
        <v>KAMYON ŞÖFÖRÜ</v>
      </c>
      <c r="D664" s="147"/>
      <c r="E664" s="150" t="s">
        <v>8270</v>
      </c>
      <c r="F664" s="150" t="s">
        <v>38</v>
      </c>
      <c r="G664" s="150" t="s">
        <v>35</v>
      </c>
      <c r="H664" s="150" t="s">
        <v>8271</v>
      </c>
      <c r="I664" s="156"/>
      <c r="J664" s="148"/>
      <c r="K664" s="149"/>
      <c r="L664" s="149"/>
      <c r="M664" s="149"/>
      <c r="N664" s="149"/>
      <c r="O664" s="149"/>
      <c r="P664" s="149"/>
      <c r="Q664" s="149"/>
      <c r="R664" s="149">
        <v>7</v>
      </c>
      <c r="S664" s="149">
        <v>7</v>
      </c>
      <c r="T664" s="149">
        <v>7</v>
      </c>
      <c r="U664" s="149">
        <v>7</v>
      </c>
      <c r="V664" s="149">
        <v>7</v>
      </c>
      <c r="W664" s="149">
        <v>7</v>
      </c>
      <c r="X664" s="149">
        <v>7</v>
      </c>
      <c r="Y664" s="149">
        <v>7</v>
      </c>
      <c r="Z664" s="149">
        <v>7</v>
      </c>
      <c r="AA664" s="149">
        <v>7</v>
      </c>
      <c r="AB664" s="149">
        <v>7</v>
      </c>
      <c r="AC664" s="149">
        <v>7</v>
      </c>
      <c r="AD664" s="149">
        <v>7</v>
      </c>
      <c r="AE664" s="149">
        <v>7</v>
      </c>
      <c r="AF664" s="149">
        <v>7</v>
      </c>
      <c r="AG664" s="149">
        <v>7</v>
      </c>
      <c r="AH664" s="149">
        <v>7</v>
      </c>
      <c r="AI664" s="149">
        <v>7</v>
      </c>
      <c r="AJ664" s="149">
        <v>7</v>
      </c>
      <c r="AK664" s="149">
        <v>7</v>
      </c>
      <c r="AL664" s="149">
        <v>7</v>
      </c>
      <c r="AM664" s="149">
        <v>7</v>
      </c>
      <c r="AN664" s="149">
        <v>7</v>
      </c>
      <c r="AO664" s="149">
        <v>7</v>
      </c>
      <c r="AP664" s="149">
        <v>7</v>
      </c>
      <c r="AQ664" s="149">
        <v>7</v>
      </c>
      <c r="AR664" s="149">
        <v>7</v>
      </c>
      <c r="AS664" s="149">
        <v>7</v>
      </c>
      <c r="AT664" s="149">
        <v>7</v>
      </c>
      <c r="AU664" s="149">
        <v>7</v>
      </c>
      <c r="AV664" s="149">
        <v>7</v>
      </c>
      <c r="AW664" s="149">
        <v>7</v>
      </c>
      <c r="AX664" s="149">
        <v>7</v>
      </c>
      <c r="AY664" s="149">
        <v>7</v>
      </c>
      <c r="AZ664" s="149">
        <v>7</v>
      </c>
      <c r="BA664" s="149">
        <v>7</v>
      </c>
      <c r="BB664" s="149">
        <v>7</v>
      </c>
      <c r="BC664" s="149">
        <v>7</v>
      </c>
      <c r="BD664" s="149">
        <v>7</v>
      </c>
      <c r="BE664" s="149">
        <v>7</v>
      </c>
      <c r="BF664" s="149">
        <v>7</v>
      </c>
      <c r="BG664" s="149">
        <v>7</v>
      </c>
      <c r="BH664" s="149">
        <v>7</v>
      </c>
      <c r="BI664" s="149">
        <v>7</v>
      </c>
      <c r="BJ664" s="149">
        <v>7</v>
      </c>
      <c r="BK664" s="149">
        <v>7</v>
      </c>
      <c r="BL664" s="149">
        <v>7</v>
      </c>
      <c r="BM664" s="149">
        <v>7</v>
      </c>
      <c r="BN664" s="149">
        <v>7</v>
      </c>
      <c r="BO664" s="149">
        <v>7</v>
      </c>
      <c r="BP664" s="149">
        <v>7</v>
      </c>
      <c r="BQ664" s="149">
        <v>7</v>
      </c>
      <c r="BR664" s="149">
        <v>7</v>
      </c>
      <c r="BS664" s="149">
        <v>7</v>
      </c>
      <c r="BT664" s="149">
        <v>7</v>
      </c>
      <c r="BU664" s="149"/>
      <c r="BV664" s="149"/>
      <c r="BW664" s="149"/>
      <c r="BX664" s="149"/>
      <c r="BY664" s="149"/>
      <c r="BZ664" s="149"/>
      <c r="CA664" s="149"/>
      <c r="CB664" s="149"/>
      <c r="CC664" s="149"/>
      <c r="CD664" s="149"/>
      <c r="CE664" s="149"/>
      <c r="CF664" s="149"/>
      <c r="CG664" s="149"/>
      <c r="CH664" s="149"/>
      <c r="CI664" s="149"/>
      <c r="CJ664" s="149"/>
      <c r="CK664" s="149"/>
      <c r="CL664" s="149"/>
      <c r="CM664" s="149"/>
      <c r="CN664" s="149"/>
      <c r="CO664" s="149"/>
      <c r="CP664" s="149"/>
      <c r="CQ664" s="149"/>
      <c r="CR664" s="149"/>
      <c r="CS664" s="150" t="s">
        <v>1933</v>
      </c>
      <c r="CT664" s="151"/>
      <c r="CW664" s="68"/>
      <c r="CX664" s="152"/>
    </row>
    <row r="665" spans="1:102">
      <c r="A665" s="289" t="s">
        <v>8334</v>
      </c>
      <c r="B665" s="146" t="s">
        <v>20</v>
      </c>
      <c r="C665" s="147" t="str">
        <f>+_xlfn.XLOOKUP(B665,'R4'!B:B,'R4'!C:C)</f>
        <v>KAMYON ŞÖFÖRÜ</v>
      </c>
      <c r="D665" s="147"/>
      <c r="E665" s="150" t="s">
        <v>6625</v>
      </c>
      <c r="F665" s="150" t="s">
        <v>38</v>
      </c>
      <c r="G665" s="150" t="s">
        <v>35</v>
      </c>
      <c r="H665" s="150" t="s">
        <v>8271</v>
      </c>
      <c r="I665" s="156"/>
      <c r="J665" s="148"/>
      <c r="K665" s="149"/>
      <c r="L665" s="149"/>
      <c r="M665" s="149"/>
      <c r="N665" s="149"/>
      <c r="O665" s="149"/>
      <c r="P665" s="149"/>
      <c r="Q665" s="149"/>
      <c r="R665" s="149">
        <v>1</v>
      </c>
      <c r="S665" s="149">
        <v>1</v>
      </c>
      <c r="T665" s="149">
        <v>1</v>
      </c>
      <c r="U665" s="149">
        <v>1</v>
      </c>
      <c r="V665" s="149">
        <v>1</v>
      </c>
      <c r="W665" s="149">
        <v>1</v>
      </c>
      <c r="X665" s="149">
        <v>1</v>
      </c>
      <c r="Y665" s="149">
        <v>1</v>
      </c>
      <c r="Z665" s="149">
        <v>1</v>
      </c>
      <c r="AA665" s="149">
        <v>1</v>
      </c>
      <c r="AB665" s="149">
        <v>1</v>
      </c>
      <c r="AC665" s="149">
        <v>1</v>
      </c>
      <c r="AD665" s="149">
        <v>1</v>
      </c>
      <c r="AE665" s="149">
        <v>1</v>
      </c>
      <c r="AF665" s="149">
        <v>1</v>
      </c>
      <c r="AG665" s="149">
        <v>1</v>
      </c>
      <c r="AH665" s="149">
        <v>1</v>
      </c>
      <c r="AI665" s="149">
        <v>1</v>
      </c>
      <c r="AJ665" s="149">
        <v>1</v>
      </c>
      <c r="AK665" s="149">
        <v>1</v>
      </c>
      <c r="AL665" s="149">
        <v>1</v>
      </c>
      <c r="AM665" s="149">
        <v>1</v>
      </c>
      <c r="AN665" s="149">
        <v>1</v>
      </c>
      <c r="AO665" s="149">
        <v>1</v>
      </c>
      <c r="AP665" s="149">
        <v>1</v>
      </c>
      <c r="AQ665" s="149">
        <v>1</v>
      </c>
      <c r="AR665" s="149">
        <v>1</v>
      </c>
      <c r="AS665" s="149">
        <v>1</v>
      </c>
      <c r="AT665" s="149">
        <v>1</v>
      </c>
      <c r="AU665" s="149">
        <v>1</v>
      </c>
      <c r="AV665" s="149">
        <v>1</v>
      </c>
      <c r="AW665" s="149">
        <v>1</v>
      </c>
      <c r="AX665" s="149">
        <v>1</v>
      </c>
      <c r="AY665" s="149">
        <v>1</v>
      </c>
      <c r="AZ665" s="149">
        <v>1</v>
      </c>
      <c r="BA665" s="149">
        <v>1</v>
      </c>
      <c r="BB665" s="149">
        <v>1</v>
      </c>
      <c r="BC665" s="149">
        <v>1</v>
      </c>
      <c r="BD665" s="149">
        <v>1</v>
      </c>
      <c r="BE665" s="149">
        <v>1</v>
      </c>
      <c r="BF665" s="149">
        <v>1</v>
      </c>
      <c r="BG665" s="149">
        <v>1</v>
      </c>
      <c r="BH665" s="149">
        <v>1</v>
      </c>
      <c r="BI665" s="149">
        <v>1</v>
      </c>
      <c r="BJ665" s="149">
        <v>1</v>
      </c>
      <c r="BK665" s="149">
        <v>1</v>
      </c>
      <c r="BL665" s="149">
        <v>1</v>
      </c>
      <c r="BM665" s="149">
        <v>1</v>
      </c>
      <c r="BN665" s="149">
        <v>1</v>
      </c>
      <c r="BO665" s="149">
        <v>1</v>
      </c>
      <c r="BP665" s="149">
        <v>1</v>
      </c>
      <c r="BQ665" s="149">
        <v>1</v>
      </c>
      <c r="BR665" s="149">
        <v>1</v>
      </c>
      <c r="BS665" s="149">
        <v>1</v>
      </c>
      <c r="BT665" s="149">
        <v>1</v>
      </c>
      <c r="BU665" s="149"/>
      <c r="BV665" s="149"/>
      <c r="BW665" s="149"/>
      <c r="BX665" s="149"/>
      <c r="BY665" s="149"/>
      <c r="BZ665" s="149"/>
      <c r="CA665" s="149"/>
      <c r="CB665" s="149"/>
      <c r="CC665" s="149"/>
      <c r="CD665" s="149"/>
      <c r="CE665" s="149"/>
      <c r="CF665" s="149"/>
      <c r="CG665" s="149"/>
      <c r="CH665" s="149"/>
      <c r="CI665" s="149"/>
      <c r="CJ665" s="149"/>
      <c r="CK665" s="149"/>
      <c r="CL665" s="149"/>
      <c r="CM665" s="149"/>
      <c r="CN665" s="149"/>
      <c r="CO665" s="149"/>
      <c r="CP665" s="149"/>
      <c r="CQ665" s="149"/>
      <c r="CR665" s="149"/>
      <c r="CS665" s="150" t="s">
        <v>1290</v>
      </c>
      <c r="CT665" s="151"/>
      <c r="CW665" s="68"/>
      <c r="CX665" s="152"/>
    </row>
    <row r="666" spans="1:102">
      <c r="A666" s="289" t="s">
        <v>8334</v>
      </c>
      <c r="B666" s="146" t="s">
        <v>20</v>
      </c>
      <c r="C666" s="147" t="str">
        <f>+_xlfn.XLOOKUP(B666,'R4'!B:B,'R4'!C:C)</f>
        <v>KAMYON ŞÖFÖRÜ</v>
      </c>
      <c r="D666" s="147"/>
      <c r="E666" s="150" t="s">
        <v>7511</v>
      </c>
      <c r="F666" s="150" t="s">
        <v>38</v>
      </c>
      <c r="G666" s="150" t="s">
        <v>35</v>
      </c>
      <c r="H666" s="150" t="s">
        <v>8271</v>
      </c>
      <c r="I666" s="156"/>
      <c r="J666" s="148"/>
      <c r="K666" s="149"/>
      <c r="L666" s="149"/>
      <c r="M666" s="149"/>
      <c r="N666" s="149"/>
      <c r="O666" s="149"/>
      <c r="P666" s="149"/>
      <c r="Q666" s="149"/>
      <c r="R666" s="149">
        <v>2</v>
      </c>
      <c r="S666" s="149">
        <v>2</v>
      </c>
      <c r="T666" s="149">
        <v>2</v>
      </c>
      <c r="U666" s="149">
        <v>2</v>
      </c>
      <c r="V666" s="149">
        <v>2</v>
      </c>
      <c r="W666" s="149">
        <v>2</v>
      </c>
      <c r="X666" s="149">
        <v>2</v>
      </c>
      <c r="Y666" s="149">
        <v>2</v>
      </c>
      <c r="Z666" s="149">
        <v>2</v>
      </c>
      <c r="AA666" s="149">
        <v>2</v>
      </c>
      <c r="AB666" s="149">
        <v>2</v>
      </c>
      <c r="AC666" s="149">
        <v>2</v>
      </c>
      <c r="AD666" s="149">
        <v>2</v>
      </c>
      <c r="AE666" s="149">
        <v>2</v>
      </c>
      <c r="AF666" s="149">
        <v>2</v>
      </c>
      <c r="AG666" s="149">
        <v>2</v>
      </c>
      <c r="AH666" s="149">
        <v>2</v>
      </c>
      <c r="AI666" s="149">
        <v>2</v>
      </c>
      <c r="AJ666" s="149">
        <v>2</v>
      </c>
      <c r="AK666" s="149">
        <v>2</v>
      </c>
      <c r="AL666" s="149">
        <v>2</v>
      </c>
      <c r="AM666" s="149">
        <v>2</v>
      </c>
      <c r="AN666" s="149">
        <v>2</v>
      </c>
      <c r="AO666" s="149">
        <v>2</v>
      </c>
      <c r="AP666" s="149">
        <v>2</v>
      </c>
      <c r="AQ666" s="149">
        <v>2</v>
      </c>
      <c r="AR666" s="149">
        <v>2</v>
      </c>
      <c r="AS666" s="149">
        <v>2</v>
      </c>
      <c r="AT666" s="149">
        <v>2</v>
      </c>
      <c r="AU666" s="149">
        <v>2</v>
      </c>
      <c r="AV666" s="149">
        <v>2</v>
      </c>
      <c r="AW666" s="149">
        <v>2</v>
      </c>
      <c r="AX666" s="149">
        <v>2</v>
      </c>
      <c r="AY666" s="149">
        <v>2</v>
      </c>
      <c r="AZ666" s="149">
        <v>2</v>
      </c>
      <c r="BA666" s="149">
        <v>2</v>
      </c>
      <c r="BB666" s="149">
        <v>2</v>
      </c>
      <c r="BC666" s="149">
        <v>2</v>
      </c>
      <c r="BD666" s="149">
        <v>2</v>
      </c>
      <c r="BE666" s="149">
        <v>2</v>
      </c>
      <c r="BF666" s="149">
        <v>2</v>
      </c>
      <c r="BG666" s="149">
        <v>2</v>
      </c>
      <c r="BH666" s="149">
        <v>2</v>
      </c>
      <c r="BI666" s="149">
        <v>2</v>
      </c>
      <c r="BJ666" s="149">
        <v>2</v>
      </c>
      <c r="BK666" s="149">
        <v>2</v>
      </c>
      <c r="BL666" s="149">
        <v>2</v>
      </c>
      <c r="BM666" s="149">
        <v>2</v>
      </c>
      <c r="BN666" s="149">
        <v>2</v>
      </c>
      <c r="BO666" s="149">
        <v>2</v>
      </c>
      <c r="BP666" s="149">
        <v>2</v>
      </c>
      <c r="BQ666" s="149">
        <v>2</v>
      </c>
      <c r="BR666" s="149">
        <v>2</v>
      </c>
      <c r="BS666" s="149">
        <v>2</v>
      </c>
      <c r="BT666" s="149">
        <v>2</v>
      </c>
      <c r="BU666" s="149"/>
      <c r="BV666" s="149"/>
      <c r="BW666" s="149"/>
      <c r="BX666" s="149"/>
      <c r="BY666" s="149"/>
      <c r="BZ666" s="149"/>
      <c r="CA666" s="149"/>
      <c r="CB666" s="149"/>
      <c r="CC666" s="149"/>
      <c r="CD666" s="149"/>
      <c r="CE666" s="149"/>
      <c r="CF666" s="149"/>
      <c r="CG666" s="149"/>
      <c r="CH666" s="149"/>
      <c r="CI666" s="149"/>
      <c r="CJ666" s="149"/>
      <c r="CK666" s="149"/>
      <c r="CL666" s="149"/>
      <c r="CM666" s="149"/>
      <c r="CN666" s="149"/>
      <c r="CO666" s="149"/>
      <c r="CP666" s="149"/>
      <c r="CQ666" s="149"/>
      <c r="CR666" s="149"/>
      <c r="CS666" s="150" t="s">
        <v>1960</v>
      </c>
      <c r="CT666" s="151"/>
      <c r="CW666" s="68"/>
      <c r="CX666" s="152"/>
    </row>
    <row r="667" spans="1:102">
      <c r="A667" s="289" t="s">
        <v>8334</v>
      </c>
      <c r="B667" s="146" t="s">
        <v>20</v>
      </c>
      <c r="C667" s="147" t="str">
        <f>+_xlfn.XLOOKUP(B667,'R4'!B:B,'R4'!C:C)</f>
        <v>KAMYON ŞÖFÖRÜ</v>
      </c>
      <c r="D667" s="147"/>
      <c r="E667" s="150" t="s">
        <v>6627</v>
      </c>
      <c r="F667" s="150" t="s">
        <v>38</v>
      </c>
      <c r="G667" s="150" t="s">
        <v>35</v>
      </c>
      <c r="H667" s="150" t="s">
        <v>8271</v>
      </c>
      <c r="I667" s="156"/>
      <c r="J667" s="148"/>
      <c r="K667" s="149"/>
      <c r="L667" s="149"/>
      <c r="M667" s="149"/>
      <c r="N667" s="149"/>
      <c r="O667" s="149"/>
      <c r="P667" s="149"/>
      <c r="Q667" s="149"/>
      <c r="R667" s="149">
        <v>2</v>
      </c>
      <c r="S667" s="149">
        <v>2</v>
      </c>
      <c r="T667" s="149">
        <v>2</v>
      </c>
      <c r="U667" s="149">
        <v>2</v>
      </c>
      <c r="V667" s="149">
        <v>2</v>
      </c>
      <c r="W667" s="149">
        <v>2</v>
      </c>
      <c r="X667" s="149">
        <v>2</v>
      </c>
      <c r="Y667" s="149">
        <v>2</v>
      </c>
      <c r="Z667" s="149">
        <v>2</v>
      </c>
      <c r="AA667" s="149">
        <v>2</v>
      </c>
      <c r="AB667" s="149">
        <v>2</v>
      </c>
      <c r="AC667" s="149">
        <v>2</v>
      </c>
      <c r="AD667" s="149">
        <v>2</v>
      </c>
      <c r="AE667" s="149">
        <v>2</v>
      </c>
      <c r="AF667" s="149">
        <v>2</v>
      </c>
      <c r="AG667" s="149">
        <v>2</v>
      </c>
      <c r="AH667" s="149">
        <v>2</v>
      </c>
      <c r="AI667" s="149">
        <v>2</v>
      </c>
      <c r="AJ667" s="149">
        <v>2</v>
      </c>
      <c r="AK667" s="149">
        <v>2</v>
      </c>
      <c r="AL667" s="149">
        <v>2</v>
      </c>
      <c r="AM667" s="149">
        <v>2</v>
      </c>
      <c r="AN667" s="149">
        <v>2</v>
      </c>
      <c r="AO667" s="149">
        <v>2</v>
      </c>
      <c r="AP667" s="149">
        <v>2</v>
      </c>
      <c r="AQ667" s="149">
        <v>2</v>
      </c>
      <c r="AR667" s="149">
        <v>2</v>
      </c>
      <c r="AS667" s="149">
        <v>2</v>
      </c>
      <c r="AT667" s="149">
        <v>2</v>
      </c>
      <c r="AU667" s="149">
        <v>2</v>
      </c>
      <c r="AV667" s="149">
        <v>2</v>
      </c>
      <c r="AW667" s="149">
        <v>2</v>
      </c>
      <c r="AX667" s="149">
        <v>2</v>
      </c>
      <c r="AY667" s="149">
        <v>2</v>
      </c>
      <c r="AZ667" s="149">
        <v>2</v>
      </c>
      <c r="BA667" s="149">
        <v>2</v>
      </c>
      <c r="BB667" s="149">
        <v>2</v>
      </c>
      <c r="BC667" s="149">
        <v>2</v>
      </c>
      <c r="BD667" s="149">
        <v>2</v>
      </c>
      <c r="BE667" s="149">
        <v>2</v>
      </c>
      <c r="BF667" s="149">
        <v>2</v>
      </c>
      <c r="BG667" s="149">
        <v>2</v>
      </c>
      <c r="BH667" s="149">
        <v>2</v>
      </c>
      <c r="BI667" s="149">
        <v>2</v>
      </c>
      <c r="BJ667" s="149">
        <v>2</v>
      </c>
      <c r="BK667" s="149">
        <v>2</v>
      </c>
      <c r="BL667" s="149">
        <v>2</v>
      </c>
      <c r="BM667" s="149">
        <v>2</v>
      </c>
      <c r="BN667" s="149">
        <v>2</v>
      </c>
      <c r="BO667" s="149">
        <v>2</v>
      </c>
      <c r="BP667" s="149">
        <v>2</v>
      </c>
      <c r="BQ667" s="149">
        <v>2</v>
      </c>
      <c r="BR667" s="149">
        <v>2</v>
      </c>
      <c r="BS667" s="149">
        <v>2</v>
      </c>
      <c r="BT667" s="149">
        <v>2</v>
      </c>
      <c r="BU667" s="149"/>
      <c r="BV667" s="149"/>
      <c r="BW667" s="149"/>
      <c r="BX667" s="149"/>
      <c r="BY667" s="149"/>
      <c r="BZ667" s="149"/>
      <c r="CA667" s="149"/>
      <c r="CB667" s="149"/>
      <c r="CC667" s="149"/>
      <c r="CD667" s="149"/>
      <c r="CE667" s="149"/>
      <c r="CF667" s="149"/>
      <c r="CG667" s="149"/>
      <c r="CH667" s="149"/>
      <c r="CI667" s="149"/>
      <c r="CJ667" s="149"/>
      <c r="CK667" s="149"/>
      <c r="CL667" s="149"/>
      <c r="CM667" s="149"/>
      <c r="CN667" s="149"/>
      <c r="CO667" s="149"/>
      <c r="CP667" s="149"/>
      <c r="CQ667" s="149"/>
      <c r="CR667" s="149"/>
      <c r="CS667" s="150" t="s">
        <v>1964</v>
      </c>
      <c r="CT667" s="151"/>
      <c r="CW667" s="68"/>
      <c r="CX667" s="152"/>
    </row>
    <row r="668" spans="1:102">
      <c r="A668" s="289" t="s">
        <v>8334</v>
      </c>
      <c r="B668" s="146" t="s">
        <v>20</v>
      </c>
      <c r="C668" s="147" t="str">
        <f>+_xlfn.XLOOKUP(B668,'R4'!B:B,'R4'!C:C)</f>
        <v>KAMYON ŞÖFÖRÜ</v>
      </c>
      <c r="D668" s="147"/>
      <c r="E668" s="150" t="s">
        <v>7512</v>
      </c>
      <c r="F668" s="150" t="s">
        <v>38</v>
      </c>
      <c r="G668" s="150" t="s">
        <v>35</v>
      </c>
      <c r="H668" s="150" t="s">
        <v>8271</v>
      </c>
      <c r="I668" s="156"/>
      <c r="J668" s="148"/>
      <c r="K668" s="149"/>
      <c r="L668" s="149"/>
      <c r="M668" s="149"/>
      <c r="N668" s="149"/>
      <c r="O668" s="149"/>
      <c r="P668" s="149"/>
      <c r="Q668" s="149"/>
      <c r="R668" s="149">
        <v>1</v>
      </c>
      <c r="S668" s="149">
        <v>1</v>
      </c>
      <c r="T668" s="149">
        <v>1</v>
      </c>
      <c r="U668" s="149">
        <v>1</v>
      </c>
      <c r="V668" s="149">
        <v>1</v>
      </c>
      <c r="W668" s="149">
        <v>1</v>
      </c>
      <c r="X668" s="149">
        <v>1</v>
      </c>
      <c r="Y668" s="149">
        <v>1</v>
      </c>
      <c r="Z668" s="149">
        <v>1</v>
      </c>
      <c r="AA668" s="149">
        <v>1</v>
      </c>
      <c r="AB668" s="149">
        <v>1</v>
      </c>
      <c r="AC668" s="149">
        <v>1</v>
      </c>
      <c r="AD668" s="149">
        <v>1</v>
      </c>
      <c r="AE668" s="149">
        <v>1</v>
      </c>
      <c r="AF668" s="149">
        <v>1</v>
      </c>
      <c r="AG668" s="149">
        <v>1</v>
      </c>
      <c r="AH668" s="149">
        <v>1</v>
      </c>
      <c r="AI668" s="149">
        <v>1</v>
      </c>
      <c r="AJ668" s="149">
        <v>1</v>
      </c>
      <c r="AK668" s="149">
        <v>1</v>
      </c>
      <c r="AL668" s="149">
        <v>1</v>
      </c>
      <c r="AM668" s="149">
        <v>1</v>
      </c>
      <c r="AN668" s="149">
        <v>1</v>
      </c>
      <c r="AO668" s="149">
        <v>1</v>
      </c>
      <c r="AP668" s="149">
        <v>1</v>
      </c>
      <c r="AQ668" s="149">
        <v>1</v>
      </c>
      <c r="AR668" s="149">
        <v>1</v>
      </c>
      <c r="AS668" s="149">
        <v>1</v>
      </c>
      <c r="AT668" s="149">
        <v>1</v>
      </c>
      <c r="AU668" s="149">
        <v>1</v>
      </c>
      <c r="AV668" s="149">
        <v>1</v>
      </c>
      <c r="AW668" s="149">
        <v>1</v>
      </c>
      <c r="AX668" s="149">
        <v>1</v>
      </c>
      <c r="AY668" s="149">
        <v>1</v>
      </c>
      <c r="AZ668" s="149">
        <v>1</v>
      </c>
      <c r="BA668" s="149">
        <v>1</v>
      </c>
      <c r="BB668" s="149">
        <v>1</v>
      </c>
      <c r="BC668" s="149">
        <v>1</v>
      </c>
      <c r="BD668" s="149">
        <v>1</v>
      </c>
      <c r="BE668" s="149">
        <v>1</v>
      </c>
      <c r="BF668" s="149">
        <v>1</v>
      </c>
      <c r="BG668" s="149">
        <v>1</v>
      </c>
      <c r="BH668" s="149">
        <v>1</v>
      </c>
      <c r="BI668" s="149">
        <v>1</v>
      </c>
      <c r="BJ668" s="149">
        <v>1</v>
      </c>
      <c r="BK668" s="149">
        <v>1</v>
      </c>
      <c r="BL668" s="149">
        <v>1</v>
      </c>
      <c r="BM668" s="149">
        <v>1</v>
      </c>
      <c r="BN668" s="149">
        <v>1</v>
      </c>
      <c r="BO668" s="149">
        <v>1</v>
      </c>
      <c r="BP668" s="149">
        <v>1</v>
      </c>
      <c r="BQ668" s="149">
        <v>1</v>
      </c>
      <c r="BR668" s="149">
        <v>1</v>
      </c>
      <c r="BS668" s="149">
        <v>1</v>
      </c>
      <c r="BT668" s="149">
        <v>1</v>
      </c>
      <c r="BU668" s="149"/>
      <c r="BV668" s="149"/>
      <c r="BW668" s="149"/>
      <c r="BX668" s="149"/>
      <c r="BY668" s="149"/>
      <c r="BZ668" s="149"/>
      <c r="CA668" s="149"/>
      <c r="CB668" s="149"/>
      <c r="CC668" s="149"/>
      <c r="CD668" s="149"/>
      <c r="CE668" s="149"/>
      <c r="CF668" s="149"/>
      <c r="CG668" s="149"/>
      <c r="CH668" s="149"/>
      <c r="CI668" s="149"/>
      <c r="CJ668" s="149"/>
      <c r="CK668" s="149"/>
      <c r="CL668" s="149"/>
      <c r="CM668" s="149"/>
      <c r="CN668" s="149"/>
      <c r="CO668" s="149"/>
      <c r="CP668" s="149"/>
      <c r="CQ668" s="149"/>
      <c r="CR668" s="149"/>
      <c r="CS668" s="150" t="s">
        <v>1971</v>
      </c>
      <c r="CT668" s="151"/>
      <c r="CW668" s="68"/>
      <c r="CX668" s="152"/>
    </row>
    <row r="669" spans="1:102">
      <c r="A669" s="289" t="s">
        <v>8334</v>
      </c>
      <c r="B669" s="146" t="s">
        <v>20</v>
      </c>
      <c r="C669" s="147" t="str">
        <f>+_xlfn.XLOOKUP(B669,'R4'!B:B,'R4'!C:C)</f>
        <v>KAMYON ŞÖFÖRÜ</v>
      </c>
      <c r="D669" s="147"/>
      <c r="E669" s="150" t="s">
        <v>6629</v>
      </c>
      <c r="F669" s="150" t="s">
        <v>38</v>
      </c>
      <c r="G669" s="150" t="s">
        <v>35</v>
      </c>
      <c r="H669" s="150" t="s">
        <v>8271</v>
      </c>
      <c r="I669" s="156"/>
      <c r="J669" s="148"/>
      <c r="K669" s="149"/>
      <c r="L669" s="149"/>
      <c r="M669" s="149"/>
      <c r="N669" s="149"/>
      <c r="O669" s="149"/>
      <c r="P669" s="149"/>
      <c r="Q669" s="149"/>
      <c r="R669" s="149">
        <v>8</v>
      </c>
      <c r="S669" s="149">
        <v>8</v>
      </c>
      <c r="T669" s="149">
        <v>8</v>
      </c>
      <c r="U669" s="149">
        <v>8</v>
      </c>
      <c r="V669" s="149">
        <v>8</v>
      </c>
      <c r="W669" s="149">
        <v>8</v>
      </c>
      <c r="X669" s="149">
        <v>8</v>
      </c>
      <c r="Y669" s="149">
        <v>8</v>
      </c>
      <c r="Z669" s="149">
        <v>8</v>
      </c>
      <c r="AA669" s="149">
        <v>8</v>
      </c>
      <c r="AB669" s="149">
        <v>8</v>
      </c>
      <c r="AC669" s="149">
        <v>8</v>
      </c>
      <c r="AD669" s="149">
        <v>8</v>
      </c>
      <c r="AE669" s="149">
        <v>8</v>
      </c>
      <c r="AF669" s="149">
        <v>8</v>
      </c>
      <c r="AG669" s="149">
        <v>8</v>
      </c>
      <c r="AH669" s="149">
        <v>8</v>
      </c>
      <c r="AI669" s="149">
        <v>8</v>
      </c>
      <c r="AJ669" s="149">
        <v>8</v>
      </c>
      <c r="AK669" s="149">
        <v>8</v>
      </c>
      <c r="AL669" s="149">
        <v>8</v>
      </c>
      <c r="AM669" s="149">
        <v>8</v>
      </c>
      <c r="AN669" s="149">
        <v>8</v>
      </c>
      <c r="AO669" s="149">
        <v>8</v>
      </c>
      <c r="AP669" s="149">
        <v>8</v>
      </c>
      <c r="AQ669" s="149">
        <v>8</v>
      </c>
      <c r="AR669" s="149">
        <v>8</v>
      </c>
      <c r="AS669" s="149">
        <v>8</v>
      </c>
      <c r="AT669" s="149">
        <v>8</v>
      </c>
      <c r="AU669" s="149">
        <v>8</v>
      </c>
      <c r="AV669" s="149">
        <v>8</v>
      </c>
      <c r="AW669" s="149">
        <v>8</v>
      </c>
      <c r="AX669" s="149">
        <v>8</v>
      </c>
      <c r="AY669" s="149">
        <v>8</v>
      </c>
      <c r="AZ669" s="149">
        <v>8</v>
      </c>
      <c r="BA669" s="149">
        <v>8</v>
      </c>
      <c r="BB669" s="149">
        <v>8</v>
      </c>
      <c r="BC669" s="149">
        <v>8</v>
      </c>
      <c r="BD669" s="149">
        <v>8</v>
      </c>
      <c r="BE669" s="149">
        <v>8</v>
      </c>
      <c r="BF669" s="149">
        <v>8</v>
      </c>
      <c r="BG669" s="149">
        <v>8</v>
      </c>
      <c r="BH669" s="149">
        <v>8</v>
      </c>
      <c r="BI669" s="149">
        <v>8</v>
      </c>
      <c r="BJ669" s="149">
        <v>8</v>
      </c>
      <c r="BK669" s="149">
        <v>8</v>
      </c>
      <c r="BL669" s="149">
        <v>8</v>
      </c>
      <c r="BM669" s="149">
        <v>8</v>
      </c>
      <c r="BN669" s="149">
        <v>8</v>
      </c>
      <c r="BO669" s="149">
        <v>8</v>
      </c>
      <c r="BP669" s="149">
        <v>8</v>
      </c>
      <c r="BQ669" s="149">
        <v>8</v>
      </c>
      <c r="BR669" s="149">
        <v>8</v>
      </c>
      <c r="BS669" s="149">
        <v>8</v>
      </c>
      <c r="BT669" s="149">
        <v>8</v>
      </c>
      <c r="BU669" s="149"/>
      <c r="BV669" s="149"/>
      <c r="BW669" s="149"/>
      <c r="BX669" s="149"/>
      <c r="BY669" s="149"/>
      <c r="BZ669" s="149"/>
      <c r="CA669" s="149"/>
      <c r="CB669" s="149"/>
      <c r="CC669" s="149"/>
      <c r="CD669" s="149"/>
      <c r="CE669" s="149"/>
      <c r="CF669" s="149"/>
      <c r="CG669" s="149"/>
      <c r="CH669" s="149"/>
      <c r="CI669" s="149"/>
      <c r="CJ669" s="149"/>
      <c r="CK669" s="149"/>
      <c r="CL669" s="149"/>
      <c r="CM669" s="149"/>
      <c r="CN669" s="149"/>
      <c r="CO669" s="149"/>
      <c r="CP669" s="149"/>
      <c r="CQ669" s="149"/>
      <c r="CR669" s="149"/>
      <c r="CS669" s="150" t="s">
        <v>1978</v>
      </c>
      <c r="CT669" s="151"/>
      <c r="CW669" s="68"/>
      <c r="CX669" s="152"/>
    </row>
    <row r="670" spans="1:102">
      <c r="A670" s="289" t="s">
        <v>8334</v>
      </c>
      <c r="B670" s="146" t="s">
        <v>20</v>
      </c>
      <c r="C670" s="147" t="str">
        <f>+_xlfn.XLOOKUP(B670,'R4'!B:B,'R4'!C:C)</f>
        <v>KAMYON ŞÖFÖRÜ</v>
      </c>
      <c r="D670" s="147"/>
      <c r="E670" s="150" t="s">
        <v>6631</v>
      </c>
      <c r="F670" s="150" t="s">
        <v>38</v>
      </c>
      <c r="G670" s="150" t="s">
        <v>35</v>
      </c>
      <c r="H670" s="150" t="s">
        <v>8271</v>
      </c>
      <c r="I670" s="156"/>
      <c r="J670" s="148"/>
      <c r="K670" s="149"/>
      <c r="L670" s="149"/>
      <c r="M670" s="149"/>
      <c r="N670" s="149"/>
      <c r="O670" s="149"/>
      <c r="P670" s="149"/>
      <c r="Q670" s="149"/>
      <c r="R670" s="149">
        <v>4</v>
      </c>
      <c r="S670" s="149">
        <v>4</v>
      </c>
      <c r="T670" s="149">
        <v>4</v>
      </c>
      <c r="U670" s="149">
        <v>4</v>
      </c>
      <c r="V670" s="149">
        <v>4</v>
      </c>
      <c r="W670" s="149">
        <v>4</v>
      </c>
      <c r="X670" s="149">
        <v>4</v>
      </c>
      <c r="Y670" s="149">
        <v>4</v>
      </c>
      <c r="Z670" s="149">
        <v>4</v>
      </c>
      <c r="AA670" s="149">
        <v>4</v>
      </c>
      <c r="AB670" s="149">
        <v>4</v>
      </c>
      <c r="AC670" s="149">
        <v>4</v>
      </c>
      <c r="AD670" s="149">
        <v>4</v>
      </c>
      <c r="AE670" s="149">
        <v>4</v>
      </c>
      <c r="AF670" s="149">
        <v>4</v>
      </c>
      <c r="AG670" s="149">
        <v>4</v>
      </c>
      <c r="AH670" s="149">
        <v>4</v>
      </c>
      <c r="AI670" s="149">
        <v>4</v>
      </c>
      <c r="AJ670" s="149">
        <v>4</v>
      </c>
      <c r="AK670" s="149">
        <v>4</v>
      </c>
      <c r="AL670" s="149">
        <v>4</v>
      </c>
      <c r="AM670" s="149">
        <v>4</v>
      </c>
      <c r="AN670" s="149">
        <v>4</v>
      </c>
      <c r="AO670" s="149">
        <v>4</v>
      </c>
      <c r="AP670" s="149">
        <v>4</v>
      </c>
      <c r="AQ670" s="149">
        <v>4</v>
      </c>
      <c r="AR670" s="149">
        <v>4</v>
      </c>
      <c r="AS670" s="149">
        <v>4</v>
      </c>
      <c r="AT670" s="149">
        <v>4</v>
      </c>
      <c r="AU670" s="149">
        <v>4</v>
      </c>
      <c r="AV670" s="149">
        <v>4</v>
      </c>
      <c r="AW670" s="149">
        <v>4</v>
      </c>
      <c r="AX670" s="149">
        <v>4</v>
      </c>
      <c r="AY670" s="149">
        <v>4</v>
      </c>
      <c r="AZ670" s="149">
        <v>4</v>
      </c>
      <c r="BA670" s="149">
        <v>4</v>
      </c>
      <c r="BB670" s="149">
        <v>4</v>
      </c>
      <c r="BC670" s="149">
        <v>4</v>
      </c>
      <c r="BD670" s="149">
        <v>4</v>
      </c>
      <c r="BE670" s="149">
        <v>4</v>
      </c>
      <c r="BF670" s="149">
        <v>4</v>
      </c>
      <c r="BG670" s="149">
        <v>4</v>
      </c>
      <c r="BH670" s="149">
        <v>4</v>
      </c>
      <c r="BI670" s="149">
        <v>4</v>
      </c>
      <c r="BJ670" s="149">
        <v>4</v>
      </c>
      <c r="BK670" s="149">
        <v>4</v>
      </c>
      <c r="BL670" s="149">
        <v>4</v>
      </c>
      <c r="BM670" s="149">
        <v>4</v>
      </c>
      <c r="BN670" s="149">
        <v>4</v>
      </c>
      <c r="BO670" s="149">
        <v>4</v>
      </c>
      <c r="BP670" s="149">
        <v>4</v>
      </c>
      <c r="BQ670" s="149">
        <v>4</v>
      </c>
      <c r="BR670" s="149">
        <v>4</v>
      </c>
      <c r="BS670" s="149">
        <v>4</v>
      </c>
      <c r="BT670" s="149">
        <v>4</v>
      </c>
      <c r="BU670" s="149"/>
      <c r="BV670" s="149"/>
      <c r="BW670" s="149"/>
      <c r="BX670" s="149"/>
      <c r="BY670" s="149"/>
      <c r="BZ670" s="149"/>
      <c r="CA670" s="149"/>
      <c r="CB670" s="149"/>
      <c r="CC670" s="149"/>
      <c r="CD670" s="149"/>
      <c r="CE670" s="149"/>
      <c r="CF670" s="149"/>
      <c r="CG670" s="149"/>
      <c r="CH670" s="149"/>
      <c r="CI670" s="149"/>
      <c r="CJ670" s="149"/>
      <c r="CK670" s="149"/>
      <c r="CL670" s="149"/>
      <c r="CM670" s="149"/>
      <c r="CN670" s="149"/>
      <c r="CO670" s="149"/>
      <c r="CP670" s="149"/>
      <c r="CQ670" s="149"/>
      <c r="CR670" s="149"/>
      <c r="CS670" s="150" t="s">
        <v>1996</v>
      </c>
      <c r="CT670" s="151"/>
      <c r="CW670" s="68"/>
      <c r="CX670" s="152"/>
    </row>
    <row r="671" spans="1:102">
      <c r="A671" s="289" t="s">
        <v>8334</v>
      </c>
      <c r="B671" s="146" t="s">
        <v>20</v>
      </c>
      <c r="C671" s="147" t="str">
        <f>+_xlfn.XLOOKUP(B671,'R4'!B:B,'R4'!C:C)</f>
        <v>KAMYON ŞÖFÖRÜ</v>
      </c>
      <c r="D671" s="147"/>
      <c r="E671" s="150" t="s">
        <v>6633</v>
      </c>
      <c r="F671" s="150" t="s">
        <v>38</v>
      </c>
      <c r="G671" s="150" t="s">
        <v>35</v>
      </c>
      <c r="H671" s="150" t="s">
        <v>8271</v>
      </c>
      <c r="I671" s="156"/>
      <c r="J671" s="148"/>
      <c r="K671" s="149"/>
      <c r="L671" s="149"/>
      <c r="M671" s="149"/>
      <c r="N671" s="149"/>
      <c r="O671" s="149"/>
      <c r="P671" s="149"/>
      <c r="Q671" s="149"/>
      <c r="R671" s="149">
        <v>4</v>
      </c>
      <c r="S671" s="149">
        <v>4</v>
      </c>
      <c r="T671" s="149">
        <v>4</v>
      </c>
      <c r="U671" s="149">
        <v>4</v>
      </c>
      <c r="V671" s="149">
        <v>4</v>
      </c>
      <c r="W671" s="149">
        <v>4</v>
      </c>
      <c r="X671" s="149">
        <v>4</v>
      </c>
      <c r="Y671" s="149">
        <v>4</v>
      </c>
      <c r="Z671" s="149">
        <v>4</v>
      </c>
      <c r="AA671" s="149">
        <v>4</v>
      </c>
      <c r="AB671" s="149">
        <v>4</v>
      </c>
      <c r="AC671" s="149">
        <v>4</v>
      </c>
      <c r="AD671" s="149">
        <v>4</v>
      </c>
      <c r="AE671" s="149">
        <v>4</v>
      </c>
      <c r="AF671" s="149">
        <v>4</v>
      </c>
      <c r="AG671" s="149">
        <v>4</v>
      </c>
      <c r="AH671" s="149">
        <v>4</v>
      </c>
      <c r="AI671" s="149">
        <v>4</v>
      </c>
      <c r="AJ671" s="149">
        <v>4</v>
      </c>
      <c r="AK671" s="149">
        <v>4</v>
      </c>
      <c r="AL671" s="149">
        <v>4</v>
      </c>
      <c r="AM671" s="149">
        <v>4</v>
      </c>
      <c r="AN671" s="149">
        <v>4</v>
      </c>
      <c r="AO671" s="149">
        <v>4</v>
      </c>
      <c r="AP671" s="149">
        <v>4</v>
      </c>
      <c r="AQ671" s="149">
        <v>4</v>
      </c>
      <c r="AR671" s="149">
        <v>4</v>
      </c>
      <c r="AS671" s="149">
        <v>4</v>
      </c>
      <c r="AT671" s="149">
        <v>4</v>
      </c>
      <c r="AU671" s="149">
        <v>4</v>
      </c>
      <c r="AV671" s="149">
        <v>4</v>
      </c>
      <c r="AW671" s="149">
        <v>4</v>
      </c>
      <c r="AX671" s="149">
        <v>4</v>
      </c>
      <c r="AY671" s="149">
        <v>4</v>
      </c>
      <c r="AZ671" s="149">
        <v>4</v>
      </c>
      <c r="BA671" s="149">
        <v>4</v>
      </c>
      <c r="BB671" s="149">
        <v>4</v>
      </c>
      <c r="BC671" s="149">
        <v>4</v>
      </c>
      <c r="BD671" s="149">
        <v>4</v>
      </c>
      <c r="BE671" s="149">
        <v>4</v>
      </c>
      <c r="BF671" s="149">
        <v>4</v>
      </c>
      <c r="BG671" s="149">
        <v>4</v>
      </c>
      <c r="BH671" s="149">
        <v>4</v>
      </c>
      <c r="BI671" s="149">
        <v>4</v>
      </c>
      <c r="BJ671" s="149">
        <v>4</v>
      </c>
      <c r="BK671" s="149">
        <v>4</v>
      </c>
      <c r="BL671" s="149">
        <v>4</v>
      </c>
      <c r="BM671" s="149">
        <v>4</v>
      </c>
      <c r="BN671" s="149">
        <v>4</v>
      </c>
      <c r="BO671" s="149">
        <v>4</v>
      </c>
      <c r="BP671" s="149">
        <v>4</v>
      </c>
      <c r="BQ671" s="149">
        <v>4</v>
      </c>
      <c r="BR671" s="149">
        <v>4</v>
      </c>
      <c r="BS671" s="149">
        <v>4</v>
      </c>
      <c r="BT671" s="149">
        <v>4</v>
      </c>
      <c r="BU671" s="149"/>
      <c r="BV671" s="149"/>
      <c r="BW671" s="149"/>
      <c r="BX671" s="149"/>
      <c r="BY671" s="149"/>
      <c r="BZ671" s="149"/>
      <c r="CA671" s="149"/>
      <c r="CB671" s="149"/>
      <c r="CC671" s="149"/>
      <c r="CD671" s="149"/>
      <c r="CE671" s="149"/>
      <c r="CF671" s="149"/>
      <c r="CG671" s="149"/>
      <c r="CH671" s="149"/>
      <c r="CI671" s="149"/>
      <c r="CJ671" s="149"/>
      <c r="CK671" s="149"/>
      <c r="CL671" s="149"/>
      <c r="CM671" s="149"/>
      <c r="CN671" s="149"/>
      <c r="CO671" s="149"/>
      <c r="CP671" s="149"/>
      <c r="CQ671" s="149"/>
      <c r="CR671" s="149"/>
      <c r="CS671" s="150" t="s">
        <v>2033</v>
      </c>
      <c r="CT671" s="151"/>
      <c r="CW671" s="68"/>
      <c r="CX671" s="152"/>
    </row>
    <row r="672" spans="1:102">
      <c r="A672" s="289" t="s">
        <v>8334</v>
      </c>
      <c r="B672" s="146" t="s">
        <v>2043</v>
      </c>
      <c r="C672" s="147" t="str">
        <f>+_xlfn.XLOOKUP(B672,'R4'!B:B,'R4'!C:C)</f>
        <v>AMR - SEYYAR DİZEL KOMPRESÖR - ATLAS COPCO XAS136</v>
      </c>
      <c r="D672" s="147"/>
      <c r="E672" s="150" t="s">
        <v>6221</v>
      </c>
      <c r="F672" s="150" t="s">
        <v>38</v>
      </c>
      <c r="G672" s="150" t="s">
        <v>35</v>
      </c>
      <c r="H672" s="150" t="s">
        <v>8271</v>
      </c>
      <c r="I672" s="156"/>
      <c r="J672" s="148"/>
      <c r="K672" s="149"/>
      <c r="L672" s="149"/>
      <c r="M672" s="149"/>
      <c r="N672" s="149"/>
      <c r="O672" s="149"/>
      <c r="P672" s="149"/>
      <c r="Q672" s="149"/>
      <c r="R672" s="149">
        <v>8</v>
      </c>
      <c r="S672" s="149">
        <v>8</v>
      </c>
      <c r="T672" s="149">
        <v>8</v>
      </c>
      <c r="U672" s="149">
        <v>8</v>
      </c>
      <c r="V672" s="149">
        <v>8</v>
      </c>
      <c r="W672" s="149">
        <v>8</v>
      </c>
      <c r="X672" s="149">
        <v>8</v>
      </c>
      <c r="Y672" s="149">
        <v>8</v>
      </c>
      <c r="Z672" s="149">
        <v>8</v>
      </c>
      <c r="AA672" s="149">
        <v>8</v>
      </c>
      <c r="AB672" s="149">
        <v>8</v>
      </c>
      <c r="AC672" s="149">
        <v>8</v>
      </c>
      <c r="AD672" s="149">
        <v>8</v>
      </c>
      <c r="AE672" s="149">
        <v>8</v>
      </c>
      <c r="AF672" s="149">
        <v>8</v>
      </c>
      <c r="AG672" s="149">
        <v>8</v>
      </c>
      <c r="AH672" s="149">
        <v>8</v>
      </c>
      <c r="AI672" s="149">
        <v>8</v>
      </c>
      <c r="AJ672" s="149">
        <v>8</v>
      </c>
      <c r="AK672" s="149">
        <v>8</v>
      </c>
      <c r="AL672" s="149">
        <v>8</v>
      </c>
      <c r="AM672" s="149">
        <v>8</v>
      </c>
      <c r="AN672" s="149">
        <v>8</v>
      </c>
      <c r="AO672" s="149">
        <v>8</v>
      </c>
      <c r="AP672" s="149">
        <v>8</v>
      </c>
      <c r="AQ672" s="149">
        <v>8</v>
      </c>
      <c r="AR672" s="149">
        <v>8</v>
      </c>
      <c r="AS672" s="149">
        <v>8</v>
      </c>
      <c r="AT672" s="149">
        <v>8</v>
      </c>
      <c r="AU672" s="149">
        <v>8</v>
      </c>
      <c r="AV672" s="149">
        <v>8</v>
      </c>
      <c r="AW672" s="149">
        <v>8</v>
      </c>
      <c r="AX672" s="149">
        <v>8</v>
      </c>
      <c r="AY672" s="149">
        <v>8</v>
      </c>
      <c r="AZ672" s="149">
        <v>8</v>
      </c>
      <c r="BA672" s="149">
        <v>8</v>
      </c>
      <c r="BB672" s="149">
        <v>8</v>
      </c>
      <c r="BC672" s="149">
        <v>8</v>
      </c>
      <c r="BD672" s="149">
        <v>8</v>
      </c>
      <c r="BE672" s="149">
        <v>8</v>
      </c>
      <c r="BF672" s="149">
        <v>8</v>
      </c>
      <c r="BG672" s="149">
        <v>8</v>
      </c>
      <c r="BH672" s="149">
        <v>8</v>
      </c>
      <c r="BI672" s="149">
        <v>8</v>
      </c>
      <c r="BJ672" s="149">
        <v>8</v>
      </c>
      <c r="BK672" s="149">
        <v>8</v>
      </c>
      <c r="BL672" s="149">
        <v>8</v>
      </c>
      <c r="BM672" s="149">
        <v>8</v>
      </c>
      <c r="BN672" s="149">
        <v>8</v>
      </c>
      <c r="BO672" s="149">
        <v>8</v>
      </c>
      <c r="BP672" s="149">
        <v>8</v>
      </c>
      <c r="BQ672" s="149">
        <v>8</v>
      </c>
      <c r="BR672" s="149">
        <v>8</v>
      </c>
      <c r="BS672" s="149">
        <v>8</v>
      </c>
      <c r="BT672" s="149">
        <v>8</v>
      </c>
      <c r="BU672" s="149"/>
      <c r="BV672" s="149"/>
      <c r="BW672" s="149"/>
      <c r="BX672" s="149"/>
      <c r="BY672" s="149"/>
      <c r="BZ672" s="149"/>
      <c r="CA672" s="149"/>
      <c r="CB672" s="149"/>
      <c r="CC672" s="149"/>
      <c r="CD672" s="149"/>
      <c r="CE672" s="149"/>
      <c r="CF672" s="149"/>
      <c r="CG672" s="149"/>
      <c r="CH672" s="149"/>
      <c r="CI672" s="149"/>
      <c r="CJ672" s="149"/>
      <c r="CK672" s="149"/>
      <c r="CL672" s="149"/>
      <c r="CM672" s="149"/>
      <c r="CN672" s="149"/>
      <c r="CO672" s="149"/>
      <c r="CP672" s="149"/>
      <c r="CQ672" s="149"/>
      <c r="CR672" s="149"/>
      <c r="CS672" s="150"/>
      <c r="CT672" s="151"/>
      <c r="CW672" s="68"/>
      <c r="CX672" s="152"/>
    </row>
    <row r="673" spans="1:102">
      <c r="A673" s="289" t="s">
        <v>8334</v>
      </c>
      <c r="B673" s="146" t="s">
        <v>2045</v>
      </c>
      <c r="C673" s="147" t="str">
        <f>+_xlfn.XLOOKUP(B673,'R4'!B:B,'R4'!C:C)</f>
        <v>AMR - SEYYAR DİZEL KOMPRESÖR - ATLAS COPCO XAS282</v>
      </c>
      <c r="D673" s="147"/>
      <c r="E673" s="150" t="s">
        <v>6221</v>
      </c>
      <c r="F673" s="150" t="s">
        <v>38</v>
      </c>
      <c r="G673" s="150" t="s">
        <v>35</v>
      </c>
      <c r="H673" s="150" t="s">
        <v>8271</v>
      </c>
      <c r="I673" s="156"/>
      <c r="J673" s="148"/>
      <c r="K673" s="149"/>
      <c r="L673" s="149"/>
      <c r="M673" s="149"/>
      <c r="N673" s="149"/>
      <c r="O673" s="149"/>
      <c r="P673" s="149"/>
      <c r="Q673" s="149"/>
      <c r="R673" s="149">
        <v>8</v>
      </c>
      <c r="S673" s="149">
        <v>8</v>
      </c>
      <c r="T673" s="149">
        <v>8</v>
      </c>
      <c r="U673" s="149">
        <v>8</v>
      </c>
      <c r="V673" s="149">
        <v>8</v>
      </c>
      <c r="W673" s="149">
        <v>8</v>
      </c>
      <c r="X673" s="149">
        <v>8</v>
      </c>
      <c r="Y673" s="149">
        <v>8</v>
      </c>
      <c r="Z673" s="149">
        <v>8</v>
      </c>
      <c r="AA673" s="149">
        <v>8</v>
      </c>
      <c r="AB673" s="149">
        <v>8</v>
      </c>
      <c r="AC673" s="149">
        <v>8</v>
      </c>
      <c r="AD673" s="149">
        <v>8</v>
      </c>
      <c r="AE673" s="149">
        <v>8</v>
      </c>
      <c r="AF673" s="149">
        <v>8</v>
      </c>
      <c r="AG673" s="149">
        <v>8</v>
      </c>
      <c r="AH673" s="149">
        <v>8</v>
      </c>
      <c r="AI673" s="149">
        <v>8</v>
      </c>
      <c r="AJ673" s="149">
        <v>8</v>
      </c>
      <c r="AK673" s="149">
        <v>8</v>
      </c>
      <c r="AL673" s="149">
        <v>8</v>
      </c>
      <c r="AM673" s="149">
        <v>8</v>
      </c>
      <c r="AN673" s="149">
        <v>8</v>
      </c>
      <c r="AO673" s="149">
        <v>8</v>
      </c>
      <c r="AP673" s="149">
        <v>8</v>
      </c>
      <c r="AQ673" s="149">
        <v>8</v>
      </c>
      <c r="AR673" s="149">
        <v>8</v>
      </c>
      <c r="AS673" s="149">
        <v>8</v>
      </c>
      <c r="AT673" s="149">
        <v>8</v>
      </c>
      <c r="AU673" s="149">
        <v>8</v>
      </c>
      <c r="AV673" s="149">
        <v>8</v>
      </c>
      <c r="AW673" s="149">
        <v>8</v>
      </c>
      <c r="AX673" s="149">
        <v>8</v>
      </c>
      <c r="AY673" s="149">
        <v>8</v>
      </c>
      <c r="AZ673" s="149">
        <v>8</v>
      </c>
      <c r="BA673" s="149">
        <v>8</v>
      </c>
      <c r="BB673" s="149">
        <v>8</v>
      </c>
      <c r="BC673" s="149">
        <v>8</v>
      </c>
      <c r="BD673" s="149">
        <v>8</v>
      </c>
      <c r="BE673" s="149">
        <v>8</v>
      </c>
      <c r="BF673" s="149">
        <v>8</v>
      </c>
      <c r="BG673" s="149">
        <v>8</v>
      </c>
      <c r="BH673" s="149">
        <v>8</v>
      </c>
      <c r="BI673" s="149">
        <v>8</v>
      </c>
      <c r="BJ673" s="149">
        <v>8</v>
      </c>
      <c r="BK673" s="149">
        <v>8</v>
      </c>
      <c r="BL673" s="149">
        <v>8</v>
      </c>
      <c r="BM673" s="149">
        <v>8</v>
      </c>
      <c r="BN673" s="149">
        <v>8</v>
      </c>
      <c r="BO673" s="149">
        <v>8</v>
      </c>
      <c r="BP673" s="149">
        <v>8</v>
      </c>
      <c r="BQ673" s="149">
        <v>8</v>
      </c>
      <c r="BR673" s="149">
        <v>8</v>
      </c>
      <c r="BS673" s="149">
        <v>8</v>
      </c>
      <c r="BT673" s="149">
        <v>8</v>
      </c>
      <c r="BU673" s="149"/>
      <c r="BV673" s="149"/>
      <c r="BW673" s="149"/>
      <c r="BX673" s="149"/>
      <c r="BY673" s="149"/>
      <c r="BZ673" s="149"/>
      <c r="CA673" s="149"/>
      <c r="CB673" s="149"/>
      <c r="CC673" s="149"/>
      <c r="CD673" s="149"/>
      <c r="CE673" s="149"/>
      <c r="CF673" s="149"/>
      <c r="CG673" s="149"/>
      <c r="CH673" s="149"/>
      <c r="CI673" s="149"/>
      <c r="CJ673" s="149"/>
      <c r="CK673" s="149"/>
      <c r="CL673" s="149"/>
      <c r="CM673" s="149"/>
      <c r="CN673" s="149"/>
      <c r="CO673" s="149"/>
      <c r="CP673" s="149"/>
      <c r="CQ673" s="149"/>
      <c r="CR673" s="149"/>
      <c r="CS673" s="150"/>
      <c r="CT673" s="151"/>
      <c r="CW673" s="68"/>
      <c r="CX673" s="152"/>
    </row>
    <row r="674" spans="1:102">
      <c r="A674" s="289" t="s">
        <v>8334</v>
      </c>
      <c r="B674" s="146" t="s">
        <v>2103</v>
      </c>
      <c r="C674" s="147" t="str">
        <f>+_xlfn.XLOOKUP(B674,'R4'!B:B,'R4'!C:C)</f>
        <v>AMR - KARCHER YIKAMA JETİ - 250 BAR - KARCHER</v>
      </c>
      <c r="D674" s="147"/>
      <c r="E674" s="150" t="s">
        <v>6221</v>
      </c>
      <c r="F674" s="150" t="s">
        <v>38</v>
      </c>
      <c r="G674" s="150" t="s">
        <v>35</v>
      </c>
      <c r="H674" s="150" t="s">
        <v>8271</v>
      </c>
      <c r="I674" s="156"/>
      <c r="J674" s="148"/>
      <c r="K674" s="149"/>
      <c r="L674" s="149"/>
      <c r="M674" s="149"/>
      <c r="N674" s="149"/>
      <c r="O674" s="149"/>
      <c r="P674" s="149"/>
      <c r="Q674" s="149"/>
      <c r="R674" s="149">
        <v>5</v>
      </c>
      <c r="S674" s="149">
        <v>5</v>
      </c>
      <c r="T674" s="149">
        <v>5</v>
      </c>
      <c r="U674" s="149">
        <v>5</v>
      </c>
      <c r="V674" s="149">
        <v>5</v>
      </c>
      <c r="W674" s="149">
        <v>5</v>
      </c>
      <c r="X674" s="149">
        <v>5</v>
      </c>
      <c r="Y674" s="149">
        <v>5</v>
      </c>
      <c r="Z674" s="149">
        <v>5</v>
      </c>
      <c r="AA674" s="149">
        <v>5</v>
      </c>
      <c r="AB674" s="149">
        <v>5</v>
      </c>
      <c r="AC674" s="149">
        <v>5</v>
      </c>
      <c r="AD674" s="149">
        <v>5</v>
      </c>
      <c r="AE674" s="149">
        <v>5</v>
      </c>
      <c r="AF674" s="149">
        <v>5</v>
      </c>
      <c r="AG674" s="149">
        <v>5</v>
      </c>
      <c r="AH674" s="149">
        <v>5</v>
      </c>
      <c r="AI674" s="149">
        <v>5</v>
      </c>
      <c r="AJ674" s="149">
        <v>5</v>
      </c>
      <c r="AK674" s="149">
        <v>5</v>
      </c>
      <c r="AL674" s="149">
        <v>5</v>
      </c>
      <c r="AM674" s="149">
        <v>5</v>
      </c>
      <c r="AN674" s="149">
        <v>5</v>
      </c>
      <c r="AO674" s="149">
        <v>5</v>
      </c>
      <c r="AP674" s="149">
        <v>5</v>
      </c>
      <c r="AQ674" s="149">
        <v>5</v>
      </c>
      <c r="AR674" s="149">
        <v>5</v>
      </c>
      <c r="AS674" s="149">
        <v>5</v>
      </c>
      <c r="AT674" s="149">
        <v>5</v>
      </c>
      <c r="AU674" s="149">
        <v>5</v>
      </c>
      <c r="AV674" s="149">
        <v>5</v>
      </c>
      <c r="AW674" s="149">
        <v>5</v>
      </c>
      <c r="AX674" s="149">
        <v>5</v>
      </c>
      <c r="AY674" s="149">
        <v>5</v>
      </c>
      <c r="AZ674" s="149">
        <v>5</v>
      </c>
      <c r="BA674" s="149">
        <v>5</v>
      </c>
      <c r="BB674" s="149">
        <v>5</v>
      </c>
      <c r="BC674" s="149">
        <v>5</v>
      </c>
      <c r="BD674" s="149">
        <v>5</v>
      </c>
      <c r="BE674" s="149">
        <v>5</v>
      </c>
      <c r="BF674" s="149">
        <v>5</v>
      </c>
      <c r="BG674" s="149">
        <v>5</v>
      </c>
      <c r="BH674" s="149">
        <v>5</v>
      </c>
      <c r="BI674" s="149">
        <v>5</v>
      </c>
      <c r="BJ674" s="149">
        <v>5</v>
      </c>
      <c r="BK674" s="149">
        <v>5</v>
      </c>
      <c r="BL674" s="149">
        <v>5</v>
      </c>
      <c r="BM674" s="149">
        <v>5</v>
      </c>
      <c r="BN674" s="149">
        <v>5</v>
      </c>
      <c r="BO674" s="149">
        <v>5</v>
      </c>
      <c r="BP674" s="149">
        <v>5</v>
      </c>
      <c r="BQ674" s="149">
        <v>5</v>
      </c>
      <c r="BR674" s="149">
        <v>5</v>
      </c>
      <c r="BS674" s="149">
        <v>5</v>
      </c>
      <c r="BT674" s="149">
        <v>5</v>
      </c>
      <c r="BU674" s="149"/>
      <c r="BV674" s="149"/>
      <c r="BW674" s="149"/>
      <c r="BX674" s="149"/>
      <c r="BY674" s="149"/>
      <c r="BZ674" s="149"/>
      <c r="CA674" s="149"/>
      <c r="CB674" s="149"/>
      <c r="CC674" s="149"/>
      <c r="CD674" s="149"/>
      <c r="CE674" s="149"/>
      <c r="CF674" s="149"/>
      <c r="CG674" s="149"/>
      <c r="CH674" s="149"/>
      <c r="CI674" s="149"/>
      <c r="CJ674" s="149"/>
      <c r="CK674" s="149"/>
      <c r="CL674" s="149"/>
      <c r="CM674" s="149"/>
      <c r="CN674" s="149"/>
      <c r="CO674" s="149"/>
      <c r="CP674" s="149"/>
      <c r="CQ674" s="149"/>
      <c r="CR674" s="149"/>
      <c r="CS674" s="150"/>
      <c r="CT674" s="151"/>
      <c r="CW674" s="68"/>
      <c r="CX674" s="152"/>
    </row>
    <row r="675" spans="1:102">
      <c r="A675" s="289" t="s">
        <v>8334</v>
      </c>
      <c r="B675" s="146" t="s">
        <v>2105</v>
      </c>
      <c r="C675" s="147" t="str">
        <f>+_xlfn.XLOOKUP(B675,'R4'!B:B,'R4'!C:C)</f>
        <v>AMR - KARCHER YIKAMA JETİ - 1000 BAR - KAMAT</v>
      </c>
      <c r="D675" s="147"/>
      <c r="E675" s="150" t="s">
        <v>6221</v>
      </c>
      <c r="F675" s="150" t="s">
        <v>38</v>
      </c>
      <c r="G675" s="150" t="s">
        <v>35</v>
      </c>
      <c r="H675" s="150" t="s">
        <v>8271</v>
      </c>
      <c r="I675" s="156"/>
      <c r="J675" s="148"/>
      <c r="K675" s="149"/>
      <c r="L675" s="149"/>
      <c r="M675" s="149"/>
      <c r="N675" s="149"/>
      <c r="O675" s="149"/>
      <c r="P675" s="149"/>
      <c r="Q675" s="149"/>
      <c r="R675" s="149">
        <v>2</v>
      </c>
      <c r="S675" s="149">
        <v>2</v>
      </c>
      <c r="T675" s="149">
        <v>2</v>
      </c>
      <c r="U675" s="149">
        <v>2</v>
      </c>
      <c r="V675" s="149">
        <v>2</v>
      </c>
      <c r="W675" s="149">
        <v>2</v>
      </c>
      <c r="X675" s="149">
        <v>2</v>
      </c>
      <c r="Y675" s="149">
        <v>2</v>
      </c>
      <c r="Z675" s="149">
        <v>2</v>
      </c>
      <c r="AA675" s="149">
        <v>2</v>
      </c>
      <c r="AB675" s="149">
        <v>2</v>
      </c>
      <c r="AC675" s="149">
        <v>2</v>
      </c>
      <c r="AD675" s="149">
        <v>2</v>
      </c>
      <c r="AE675" s="149">
        <v>2</v>
      </c>
      <c r="AF675" s="149">
        <v>2</v>
      </c>
      <c r="AG675" s="149">
        <v>2</v>
      </c>
      <c r="AH675" s="149">
        <v>2</v>
      </c>
      <c r="AI675" s="149">
        <v>2</v>
      </c>
      <c r="AJ675" s="149">
        <v>2</v>
      </c>
      <c r="AK675" s="149">
        <v>2</v>
      </c>
      <c r="AL675" s="149">
        <v>2</v>
      </c>
      <c r="AM675" s="149">
        <v>2</v>
      </c>
      <c r="AN675" s="149">
        <v>2</v>
      </c>
      <c r="AO675" s="149">
        <v>2</v>
      </c>
      <c r="AP675" s="149">
        <v>2</v>
      </c>
      <c r="AQ675" s="149">
        <v>2</v>
      </c>
      <c r="AR675" s="149">
        <v>2</v>
      </c>
      <c r="AS675" s="149">
        <v>2</v>
      </c>
      <c r="AT675" s="149">
        <v>2</v>
      </c>
      <c r="AU675" s="149">
        <v>2</v>
      </c>
      <c r="AV675" s="149">
        <v>2</v>
      </c>
      <c r="AW675" s="149">
        <v>2</v>
      </c>
      <c r="AX675" s="149">
        <v>2</v>
      </c>
      <c r="AY675" s="149">
        <v>2</v>
      </c>
      <c r="AZ675" s="149">
        <v>2</v>
      </c>
      <c r="BA675" s="149">
        <v>2</v>
      </c>
      <c r="BB675" s="149">
        <v>2</v>
      </c>
      <c r="BC675" s="149">
        <v>2</v>
      </c>
      <c r="BD675" s="149">
        <v>2</v>
      </c>
      <c r="BE675" s="149">
        <v>2</v>
      </c>
      <c r="BF675" s="149">
        <v>2</v>
      </c>
      <c r="BG675" s="149">
        <v>2</v>
      </c>
      <c r="BH675" s="149">
        <v>2</v>
      </c>
      <c r="BI675" s="149">
        <v>2</v>
      </c>
      <c r="BJ675" s="149">
        <v>2</v>
      </c>
      <c r="BK675" s="149">
        <v>2</v>
      </c>
      <c r="BL675" s="149">
        <v>2</v>
      </c>
      <c r="BM675" s="149">
        <v>2</v>
      </c>
      <c r="BN675" s="149">
        <v>2</v>
      </c>
      <c r="BO675" s="149">
        <v>2</v>
      </c>
      <c r="BP675" s="149">
        <v>2</v>
      </c>
      <c r="BQ675" s="149">
        <v>2</v>
      </c>
      <c r="BR675" s="149">
        <v>2</v>
      </c>
      <c r="BS675" s="149">
        <v>2</v>
      </c>
      <c r="BT675" s="149">
        <v>2</v>
      </c>
      <c r="BU675" s="149"/>
      <c r="BV675" s="149"/>
      <c r="BW675" s="149"/>
      <c r="BX675" s="149"/>
      <c r="BY675" s="149"/>
      <c r="BZ675" s="149"/>
      <c r="CA675" s="149"/>
      <c r="CB675" s="149"/>
      <c r="CC675" s="149"/>
      <c r="CD675" s="149"/>
      <c r="CE675" s="149"/>
      <c r="CF675" s="149"/>
      <c r="CG675" s="149"/>
      <c r="CH675" s="149"/>
      <c r="CI675" s="149"/>
      <c r="CJ675" s="149"/>
      <c r="CK675" s="149"/>
      <c r="CL675" s="149"/>
      <c r="CM675" s="149"/>
      <c r="CN675" s="149"/>
      <c r="CO675" s="149"/>
      <c r="CP675" s="149"/>
      <c r="CQ675" s="149"/>
      <c r="CR675" s="149"/>
      <c r="CS675" s="150"/>
      <c r="CT675" s="151"/>
      <c r="CW675" s="68"/>
      <c r="CX675" s="152"/>
    </row>
    <row r="676" spans="1:102">
      <c r="A676" s="289" t="s">
        <v>8334</v>
      </c>
      <c r="B676" s="146" t="s">
        <v>2097</v>
      </c>
      <c r="C676" s="147" t="str">
        <f>+_xlfn.XLOOKUP(B676,'R4'!B:B,'R4'!C:C)</f>
        <v>AMR - ISIMAK G-35 APAREY</v>
      </c>
      <c r="D676" s="147"/>
      <c r="E676" s="150" t="s">
        <v>6221</v>
      </c>
      <c r="F676" s="150" t="s">
        <v>38</v>
      </c>
      <c r="G676" s="150" t="s">
        <v>35</v>
      </c>
      <c r="H676" s="150" t="s">
        <v>8271</v>
      </c>
      <c r="I676" s="156"/>
      <c r="J676" s="148"/>
      <c r="K676" s="149"/>
      <c r="L676" s="149"/>
      <c r="M676" s="149"/>
      <c r="N676" s="149"/>
      <c r="O676" s="149"/>
      <c r="P676" s="149"/>
      <c r="Q676" s="149"/>
      <c r="R676" s="149">
        <v>5</v>
      </c>
      <c r="S676" s="149">
        <v>5</v>
      </c>
      <c r="T676" s="149">
        <v>5</v>
      </c>
      <c r="U676" s="149">
        <v>5</v>
      </c>
      <c r="V676" s="149">
        <v>5</v>
      </c>
      <c r="W676" s="149">
        <v>5</v>
      </c>
      <c r="X676" s="149">
        <v>5</v>
      </c>
      <c r="Y676" s="149">
        <v>5</v>
      </c>
      <c r="Z676" s="149">
        <v>5</v>
      </c>
      <c r="AA676" s="149">
        <v>5</v>
      </c>
      <c r="AB676" s="149">
        <v>5</v>
      </c>
      <c r="AC676" s="149">
        <v>5</v>
      </c>
      <c r="AD676" s="149">
        <v>5</v>
      </c>
      <c r="AE676" s="149">
        <v>5</v>
      </c>
      <c r="AF676" s="149">
        <v>5</v>
      </c>
      <c r="AG676" s="149">
        <v>5</v>
      </c>
      <c r="AH676" s="149">
        <v>5</v>
      </c>
      <c r="AI676" s="149">
        <v>5</v>
      </c>
      <c r="AJ676" s="149">
        <v>5</v>
      </c>
      <c r="AK676" s="149">
        <v>5</v>
      </c>
      <c r="AL676" s="149">
        <v>5</v>
      </c>
      <c r="AM676" s="149">
        <v>5</v>
      </c>
      <c r="AN676" s="149">
        <v>5</v>
      </c>
      <c r="AO676" s="149">
        <v>5</v>
      </c>
      <c r="AP676" s="149">
        <v>5</v>
      </c>
      <c r="AQ676" s="149">
        <v>5</v>
      </c>
      <c r="AR676" s="149">
        <v>5</v>
      </c>
      <c r="AS676" s="149">
        <v>5</v>
      </c>
      <c r="AT676" s="149">
        <v>5</v>
      </c>
      <c r="AU676" s="149">
        <v>5</v>
      </c>
      <c r="AV676" s="149">
        <v>5</v>
      </c>
      <c r="AW676" s="149">
        <v>5</v>
      </c>
      <c r="AX676" s="149">
        <v>5</v>
      </c>
      <c r="AY676" s="149">
        <v>5</v>
      </c>
      <c r="AZ676" s="149">
        <v>5</v>
      </c>
      <c r="BA676" s="149">
        <v>5</v>
      </c>
      <c r="BB676" s="149">
        <v>5</v>
      </c>
      <c r="BC676" s="149">
        <v>5</v>
      </c>
      <c r="BD676" s="149">
        <v>5</v>
      </c>
      <c r="BE676" s="149">
        <v>5</v>
      </c>
      <c r="BF676" s="149">
        <v>5</v>
      </c>
      <c r="BG676" s="149">
        <v>5</v>
      </c>
      <c r="BH676" s="149">
        <v>5</v>
      </c>
      <c r="BI676" s="149">
        <v>5</v>
      </c>
      <c r="BJ676" s="149">
        <v>5</v>
      </c>
      <c r="BK676" s="149">
        <v>5</v>
      </c>
      <c r="BL676" s="149">
        <v>5</v>
      </c>
      <c r="BM676" s="149">
        <v>5</v>
      </c>
      <c r="BN676" s="149">
        <v>5</v>
      </c>
      <c r="BO676" s="149">
        <v>5</v>
      </c>
      <c r="BP676" s="149">
        <v>5</v>
      </c>
      <c r="BQ676" s="149">
        <v>5</v>
      </c>
      <c r="BR676" s="149">
        <v>5</v>
      </c>
      <c r="BS676" s="149">
        <v>5</v>
      </c>
      <c r="BT676" s="149">
        <v>5</v>
      </c>
      <c r="BU676" s="149"/>
      <c r="BV676" s="149"/>
      <c r="BW676" s="149"/>
      <c r="BX676" s="149"/>
      <c r="BY676" s="149"/>
      <c r="BZ676" s="149"/>
      <c r="CA676" s="149"/>
      <c r="CB676" s="149"/>
      <c r="CC676" s="149"/>
      <c r="CD676" s="149"/>
      <c r="CE676" s="149"/>
      <c r="CF676" s="149"/>
      <c r="CG676" s="149"/>
      <c r="CH676" s="149"/>
      <c r="CI676" s="149"/>
      <c r="CJ676" s="149"/>
      <c r="CK676" s="149"/>
      <c r="CL676" s="149"/>
      <c r="CM676" s="149"/>
      <c r="CN676" s="149"/>
      <c r="CO676" s="149"/>
      <c r="CP676" s="149"/>
      <c r="CQ676" s="149"/>
      <c r="CR676" s="149"/>
      <c r="CS676" s="150"/>
      <c r="CT676" s="151"/>
      <c r="CW676" s="68"/>
      <c r="CX676" s="152"/>
    </row>
    <row r="677" spans="1:102">
      <c r="A677" s="289" t="s">
        <v>8334</v>
      </c>
      <c r="B677" s="146" t="s">
        <v>2099</v>
      </c>
      <c r="C677" s="147" t="str">
        <f>+_xlfn.XLOOKUP(B677,'R4'!B:B,'R4'!C:C)</f>
        <v>AMR - ISIMAK G-55 APAREY</v>
      </c>
      <c r="D677" s="147"/>
      <c r="E677" s="150" t="s">
        <v>6221</v>
      </c>
      <c r="F677" s="150" t="s">
        <v>38</v>
      </c>
      <c r="G677" s="150" t="s">
        <v>35</v>
      </c>
      <c r="H677" s="150" t="s">
        <v>8271</v>
      </c>
      <c r="I677" s="156"/>
      <c r="J677" s="148"/>
      <c r="K677" s="149"/>
      <c r="L677" s="149"/>
      <c r="M677" s="149"/>
      <c r="N677" s="149"/>
      <c r="O677" s="149"/>
      <c r="P677" s="149"/>
      <c r="Q677" s="149"/>
      <c r="R677" s="149">
        <v>12</v>
      </c>
      <c r="S677" s="149">
        <v>12</v>
      </c>
      <c r="T677" s="149">
        <v>12</v>
      </c>
      <c r="U677" s="149">
        <v>12</v>
      </c>
      <c r="V677" s="149">
        <v>12</v>
      </c>
      <c r="W677" s="149">
        <v>12</v>
      </c>
      <c r="X677" s="149">
        <v>12</v>
      </c>
      <c r="Y677" s="149">
        <v>12</v>
      </c>
      <c r="Z677" s="149">
        <v>12</v>
      </c>
      <c r="AA677" s="149">
        <v>12</v>
      </c>
      <c r="AB677" s="149">
        <v>12</v>
      </c>
      <c r="AC677" s="149">
        <v>12</v>
      </c>
      <c r="AD677" s="149">
        <v>12</v>
      </c>
      <c r="AE677" s="149">
        <v>12</v>
      </c>
      <c r="AF677" s="149">
        <v>12</v>
      </c>
      <c r="AG677" s="149">
        <v>12</v>
      </c>
      <c r="AH677" s="149">
        <v>12</v>
      </c>
      <c r="AI677" s="149">
        <v>12</v>
      </c>
      <c r="AJ677" s="149">
        <v>12</v>
      </c>
      <c r="AK677" s="149">
        <v>12</v>
      </c>
      <c r="AL677" s="149">
        <v>12</v>
      </c>
      <c r="AM677" s="149">
        <v>12</v>
      </c>
      <c r="AN677" s="149">
        <v>12</v>
      </c>
      <c r="AO677" s="149">
        <v>12</v>
      </c>
      <c r="AP677" s="149">
        <v>12</v>
      </c>
      <c r="AQ677" s="149">
        <v>12</v>
      </c>
      <c r="AR677" s="149">
        <v>12</v>
      </c>
      <c r="AS677" s="149">
        <v>12</v>
      </c>
      <c r="AT677" s="149">
        <v>12</v>
      </c>
      <c r="AU677" s="149">
        <v>12</v>
      </c>
      <c r="AV677" s="149">
        <v>12</v>
      </c>
      <c r="AW677" s="149">
        <v>12</v>
      </c>
      <c r="AX677" s="149">
        <v>12</v>
      </c>
      <c r="AY677" s="149">
        <v>12</v>
      </c>
      <c r="AZ677" s="149">
        <v>12</v>
      </c>
      <c r="BA677" s="149">
        <v>12</v>
      </c>
      <c r="BB677" s="149">
        <v>12</v>
      </c>
      <c r="BC677" s="149">
        <v>12</v>
      </c>
      <c r="BD677" s="149">
        <v>12</v>
      </c>
      <c r="BE677" s="149">
        <v>12</v>
      </c>
      <c r="BF677" s="149">
        <v>12</v>
      </c>
      <c r="BG677" s="149">
        <v>12</v>
      </c>
      <c r="BH677" s="149">
        <v>12</v>
      </c>
      <c r="BI677" s="149">
        <v>12</v>
      </c>
      <c r="BJ677" s="149">
        <v>12</v>
      </c>
      <c r="BK677" s="149">
        <v>12</v>
      </c>
      <c r="BL677" s="149">
        <v>12</v>
      </c>
      <c r="BM677" s="149">
        <v>12</v>
      </c>
      <c r="BN677" s="149">
        <v>12</v>
      </c>
      <c r="BO677" s="149">
        <v>12</v>
      </c>
      <c r="BP677" s="149">
        <v>12</v>
      </c>
      <c r="BQ677" s="149">
        <v>12</v>
      </c>
      <c r="BR677" s="149">
        <v>12</v>
      </c>
      <c r="BS677" s="149">
        <v>12</v>
      </c>
      <c r="BT677" s="149">
        <v>12</v>
      </c>
      <c r="BU677" s="149"/>
      <c r="BV677" s="149"/>
      <c r="BW677" s="149"/>
      <c r="BX677" s="149"/>
      <c r="BY677" s="149"/>
      <c r="BZ677" s="149"/>
      <c r="CA677" s="149"/>
      <c r="CB677" s="149"/>
      <c r="CC677" s="149"/>
      <c r="CD677" s="149"/>
      <c r="CE677" s="149"/>
      <c r="CF677" s="149"/>
      <c r="CG677" s="149"/>
      <c r="CH677" s="149"/>
      <c r="CI677" s="149"/>
      <c r="CJ677" s="149"/>
      <c r="CK677" s="149"/>
      <c r="CL677" s="149"/>
      <c r="CM677" s="149"/>
      <c r="CN677" s="149"/>
      <c r="CO677" s="149"/>
      <c r="CP677" s="149"/>
      <c r="CQ677" s="149"/>
      <c r="CR677" s="149"/>
      <c r="CS677" s="150"/>
      <c r="CT677" s="151"/>
      <c r="CW677" s="68"/>
      <c r="CX677" s="152"/>
    </row>
    <row r="678" spans="1:102">
      <c r="A678" s="289" t="s">
        <v>8334</v>
      </c>
      <c r="B678" s="146" t="s">
        <v>2085</v>
      </c>
      <c r="C678" s="147" t="str">
        <f>+_xlfn.XLOOKUP(B678,'R4'!B:B,'R4'!C:C)</f>
        <v>AMR - DEMİR KESME MAKİNESİ / 55 MM - OFMER</v>
      </c>
      <c r="D678" s="147"/>
      <c r="E678" s="150" t="s">
        <v>6221</v>
      </c>
      <c r="F678" s="150" t="s">
        <v>38</v>
      </c>
      <c r="G678" s="150" t="s">
        <v>35</v>
      </c>
      <c r="H678" s="150" t="s">
        <v>8271</v>
      </c>
      <c r="I678" s="156"/>
      <c r="J678" s="148"/>
      <c r="K678" s="149"/>
      <c r="L678" s="149"/>
      <c r="M678" s="149"/>
      <c r="N678" s="149"/>
      <c r="O678" s="149"/>
      <c r="P678" s="149"/>
      <c r="Q678" s="149"/>
      <c r="R678" s="149">
        <v>5</v>
      </c>
      <c r="S678" s="149">
        <v>5</v>
      </c>
      <c r="T678" s="149">
        <v>5</v>
      </c>
      <c r="U678" s="149">
        <v>5</v>
      </c>
      <c r="V678" s="149">
        <v>5</v>
      </c>
      <c r="W678" s="149">
        <v>5</v>
      </c>
      <c r="X678" s="149">
        <v>5</v>
      </c>
      <c r="Y678" s="149">
        <v>5</v>
      </c>
      <c r="Z678" s="149">
        <v>5</v>
      </c>
      <c r="AA678" s="149">
        <v>5</v>
      </c>
      <c r="AB678" s="149">
        <v>5</v>
      </c>
      <c r="AC678" s="149">
        <v>5</v>
      </c>
      <c r="AD678" s="149">
        <v>5</v>
      </c>
      <c r="AE678" s="149">
        <v>5</v>
      </c>
      <c r="AF678" s="149">
        <v>5</v>
      </c>
      <c r="AG678" s="149">
        <v>5</v>
      </c>
      <c r="AH678" s="149">
        <v>5</v>
      </c>
      <c r="AI678" s="149">
        <v>5</v>
      </c>
      <c r="AJ678" s="149">
        <v>5</v>
      </c>
      <c r="AK678" s="149">
        <v>5</v>
      </c>
      <c r="AL678" s="149">
        <v>5</v>
      </c>
      <c r="AM678" s="149">
        <v>5</v>
      </c>
      <c r="AN678" s="149">
        <v>5</v>
      </c>
      <c r="AO678" s="149">
        <v>5</v>
      </c>
      <c r="AP678" s="149">
        <v>5</v>
      </c>
      <c r="AQ678" s="149">
        <v>5</v>
      </c>
      <c r="AR678" s="149">
        <v>5</v>
      </c>
      <c r="AS678" s="149">
        <v>5</v>
      </c>
      <c r="AT678" s="149">
        <v>5</v>
      </c>
      <c r="AU678" s="149">
        <v>5</v>
      </c>
      <c r="AV678" s="149">
        <v>5</v>
      </c>
      <c r="AW678" s="149">
        <v>5</v>
      </c>
      <c r="AX678" s="149">
        <v>5</v>
      </c>
      <c r="AY678" s="149">
        <v>5</v>
      </c>
      <c r="AZ678" s="149">
        <v>5</v>
      </c>
      <c r="BA678" s="149">
        <v>5</v>
      </c>
      <c r="BB678" s="149">
        <v>5</v>
      </c>
      <c r="BC678" s="149">
        <v>5</v>
      </c>
      <c r="BD678" s="149">
        <v>5</v>
      </c>
      <c r="BE678" s="149">
        <v>5</v>
      </c>
      <c r="BF678" s="149">
        <v>5</v>
      </c>
      <c r="BG678" s="149">
        <v>5</v>
      </c>
      <c r="BH678" s="149">
        <v>5</v>
      </c>
      <c r="BI678" s="149">
        <v>5</v>
      </c>
      <c r="BJ678" s="149">
        <v>5</v>
      </c>
      <c r="BK678" s="149">
        <v>5</v>
      </c>
      <c r="BL678" s="149">
        <v>5</v>
      </c>
      <c r="BM678" s="149">
        <v>5</v>
      </c>
      <c r="BN678" s="149">
        <v>5</v>
      </c>
      <c r="BO678" s="149">
        <v>5</v>
      </c>
      <c r="BP678" s="149">
        <v>5</v>
      </c>
      <c r="BQ678" s="149">
        <v>5</v>
      </c>
      <c r="BR678" s="149">
        <v>5</v>
      </c>
      <c r="BS678" s="149">
        <v>5</v>
      </c>
      <c r="BT678" s="149">
        <v>5</v>
      </c>
      <c r="BU678" s="149"/>
      <c r="BV678" s="149"/>
      <c r="BW678" s="149"/>
      <c r="BX678" s="149"/>
      <c r="BY678" s="149"/>
      <c r="BZ678" s="149"/>
      <c r="CA678" s="149"/>
      <c r="CB678" s="149"/>
      <c r="CC678" s="149"/>
      <c r="CD678" s="149"/>
      <c r="CE678" s="149"/>
      <c r="CF678" s="149"/>
      <c r="CG678" s="149"/>
      <c r="CH678" s="149"/>
      <c r="CI678" s="149"/>
      <c r="CJ678" s="149"/>
      <c r="CK678" s="149"/>
      <c r="CL678" s="149"/>
      <c r="CM678" s="149"/>
      <c r="CN678" s="149"/>
      <c r="CO678" s="149"/>
      <c r="CP678" s="149"/>
      <c r="CQ678" s="149"/>
      <c r="CR678" s="149"/>
      <c r="CS678" s="150"/>
      <c r="CT678" s="151"/>
      <c r="CW678" s="68"/>
      <c r="CX678" s="152"/>
    </row>
    <row r="679" spans="1:102">
      <c r="A679" s="289" t="s">
        <v>8334</v>
      </c>
      <c r="B679" s="146" t="s">
        <v>2087</v>
      </c>
      <c r="C679" s="147" t="str">
        <f>+_xlfn.XLOOKUP(B679,'R4'!B:B,'R4'!C:C)</f>
        <v>AMR - DEMİR BÜKME MAKİNESİ / 55 MM - OFMER</v>
      </c>
      <c r="D679" s="147"/>
      <c r="E679" s="150" t="s">
        <v>6221</v>
      </c>
      <c r="F679" s="150" t="s">
        <v>38</v>
      </c>
      <c r="G679" s="150" t="s">
        <v>35</v>
      </c>
      <c r="H679" s="150" t="s">
        <v>8271</v>
      </c>
      <c r="I679" s="156"/>
      <c r="J679" s="148"/>
      <c r="K679" s="149"/>
      <c r="L679" s="149"/>
      <c r="M679" s="149"/>
      <c r="N679" s="149"/>
      <c r="O679" s="149"/>
      <c r="P679" s="149"/>
      <c r="Q679" s="149"/>
      <c r="R679" s="149">
        <v>5</v>
      </c>
      <c r="S679" s="149">
        <v>5</v>
      </c>
      <c r="T679" s="149">
        <v>5</v>
      </c>
      <c r="U679" s="149">
        <v>5</v>
      </c>
      <c r="V679" s="149">
        <v>5</v>
      </c>
      <c r="W679" s="149">
        <v>5</v>
      </c>
      <c r="X679" s="149">
        <v>5</v>
      </c>
      <c r="Y679" s="149">
        <v>5</v>
      </c>
      <c r="Z679" s="149">
        <v>5</v>
      </c>
      <c r="AA679" s="149">
        <v>5</v>
      </c>
      <c r="AB679" s="149">
        <v>5</v>
      </c>
      <c r="AC679" s="149">
        <v>5</v>
      </c>
      <c r="AD679" s="149">
        <v>5</v>
      </c>
      <c r="AE679" s="149">
        <v>5</v>
      </c>
      <c r="AF679" s="149">
        <v>5</v>
      </c>
      <c r="AG679" s="149">
        <v>5</v>
      </c>
      <c r="AH679" s="149">
        <v>5</v>
      </c>
      <c r="AI679" s="149">
        <v>5</v>
      </c>
      <c r="AJ679" s="149">
        <v>5</v>
      </c>
      <c r="AK679" s="149">
        <v>5</v>
      </c>
      <c r="AL679" s="149">
        <v>5</v>
      </c>
      <c r="AM679" s="149">
        <v>5</v>
      </c>
      <c r="AN679" s="149">
        <v>5</v>
      </c>
      <c r="AO679" s="149">
        <v>5</v>
      </c>
      <c r="AP679" s="149">
        <v>5</v>
      </c>
      <c r="AQ679" s="149">
        <v>5</v>
      </c>
      <c r="AR679" s="149">
        <v>5</v>
      </c>
      <c r="AS679" s="149">
        <v>5</v>
      </c>
      <c r="AT679" s="149">
        <v>5</v>
      </c>
      <c r="AU679" s="149">
        <v>5</v>
      </c>
      <c r="AV679" s="149">
        <v>5</v>
      </c>
      <c r="AW679" s="149">
        <v>5</v>
      </c>
      <c r="AX679" s="149">
        <v>5</v>
      </c>
      <c r="AY679" s="149">
        <v>5</v>
      </c>
      <c r="AZ679" s="149">
        <v>5</v>
      </c>
      <c r="BA679" s="149">
        <v>5</v>
      </c>
      <c r="BB679" s="149">
        <v>5</v>
      </c>
      <c r="BC679" s="149">
        <v>5</v>
      </c>
      <c r="BD679" s="149">
        <v>5</v>
      </c>
      <c r="BE679" s="149">
        <v>5</v>
      </c>
      <c r="BF679" s="149">
        <v>5</v>
      </c>
      <c r="BG679" s="149">
        <v>5</v>
      </c>
      <c r="BH679" s="149">
        <v>5</v>
      </c>
      <c r="BI679" s="149">
        <v>5</v>
      </c>
      <c r="BJ679" s="149">
        <v>5</v>
      </c>
      <c r="BK679" s="149">
        <v>5</v>
      </c>
      <c r="BL679" s="149">
        <v>5</v>
      </c>
      <c r="BM679" s="149">
        <v>5</v>
      </c>
      <c r="BN679" s="149">
        <v>5</v>
      </c>
      <c r="BO679" s="149">
        <v>5</v>
      </c>
      <c r="BP679" s="149">
        <v>5</v>
      </c>
      <c r="BQ679" s="149">
        <v>5</v>
      </c>
      <c r="BR679" s="149">
        <v>5</v>
      </c>
      <c r="BS679" s="149">
        <v>5</v>
      </c>
      <c r="BT679" s="149">
        <v>5</v>
      </c>
      <c r="BU679" s="149"/>
      <c r="BV679" s="149"/>
      <c r="BW679" s="149"/>
      <c r="BX679" s="149"/>
      <c r="BY679" s="149"/>
      <c r="BZ679" s="149"/>
      <c r="CA679" s="149"/>
      <c r="CB679" s="149"/>
      <c r="CC679" s="149"/>
      <c r="CD679" s="149"/>
      <c r="CE679" s="149"/>
      <c r="CF679" s="149"/>
      <c r="CG679" s="149"/>
      <c r="CH679" s="149"/>
      <c r="CI679" s="149"/>
      <c r="CJ679" s="149"/>
      <c r="CK679" s="149"/>
      <c r="CL679" s="149"/>
      <c r="CM679" s="149"/>
      <c r="CN679" s="149"/>
      <c r="CO679" s="149"/>
      <c r="CP679" s="149"/>
      <c r="CQ679" s="149"/>
      <c r="CR679" s="149"/>
      <c r="CS679" s="150"/>
      <c r="CT679" s="151"/>
      <c r="CW679" s="68"/>
      <c r="CX679" s="152"/>
    </row>
    <row r="680" spans="1:102">
      <c r="A680" s="289" t="s">
        <v>8334</v>
      </c>
      <c r="B680" s="146" t="s">
        <v>2091</v>
      </c>
      <c r="C680" s="147" t="str">
        <f>+_xlfn.XLOOKUP(B680,'R4'!B:B,'R4'!C:C)</f>
        <v>AMR - TORNA TEZGAHI - 2 METRE - BULON DİŞİ İÇİN - BAOJİ</v>
      </c>
      <c r="D680" s="147"/>
      <c r="E680" s="150" t="s">
        <v>6221</v>
      </c>
      <c r="F680" s="150" t="s">
        <v>38</v>
      </c>
      <c r="G680" s="150" t="s">
        <v>35</v>
      </c>
      <c r="H680" s="150" t="s">
        <v>8271</v>
      </c>
      <c r="I680" s="156"/>
      <c r="J680" s="148"/>
      <c r="K680" s="149"/>
      <c r="L680" s="149"/>
      <c r="M680" s="149"/>
      <c r="N680" s="149"/>
      <c r="O680" s="149"/>
      <c r="P680" s="149"/>
      <c r="Q680" s="149"/>
      <c r="R680" s="149">
        <v>3</v>
      </c>
      <c r="S680" s="149">
        <v>3</v>
      </c>
      <c r="T680" s="149">
        <v>3</v>
      </c>
      <c r="U680" s="149">
        <v>3</v>
      </c>
      <c r="V680" s="149">
        <v>3</v>
      </c>
      <c r="W680" s="149">
        <v>3</v>
      </c>
      <c r="X680" s="149">
        <v>3</v>
      </c>
      <c r="Y680" s="149">
        <v>3</v>
      </c>
      <c r="Z680" s="149">
        <v>3</v>
      </c>
      <c r="AA680" s="149">
        <v>3</v>
      </c>
      <c r="AB680" s="149">
        <v>3</v>
      </c>
      <c r="AC680" s="149">
        <v>3</v>
      </c>
      <c r="AD680" s="149">
        <v>3</v>
      </c>
      <c r="AE680" s="149">
        <v>3</v>
      </c>
      <c r="AF680" s="149">
        <v>3</v>
      </c>
      <c r="AG680" s="149">
        <v>3</v>
      </c>
      <c r="AH680" s="149">
        <v>3</v>
      </c>
      <c r="AI680" s="149">
        <v>3</v>
      </c>
      <c r="AJ680" s="149">
        <v>3</v>
      </c>
      <c r="AK680" s="149">
        <v>3</v>
      </c>
      <c r="AL680" s="149">
        <v>3</v>
      </c>
      <c r="AM680" s="149">
        <v>3</v>
      </c>
      <c r="AN680" s="149">
        <v>3</v>
      </c>
      <c r="AO680" s="149">
        <v>3</v>
      </c>
      <c r="AP680" s="149">
        <v>3</v>
      </c>
      <c r="AQ680" s="149">
        <v>3</v>
      </c>
      <c r="AR680" s="149">
        <v>3</v>
      </c>
      <c r="AS680" s="149">
        <v>3</v>
      </c>
      <c r="AT680" s="149">
        <v>3</v>
      </c>
      <c r="AU680" s="149">
        <v>3</v>
      </c>
      <c r="AV680" s="149">
        <v>3</v>
      </c>
      <c r="AW680" s="149">
        <v>3</v>
      </c>
      <c r="AX680" s="149">
        <v>3</v>
      </c>
      <c r="AY680" s="149">
        <v>3</v>
      </c>
      <c r="AZ680" s="149">
        <v>3</v>
      </c>
      <c r="BA680" s="149">
        <v>3</v>
      </c>
      <c r="BB680" s="149">
        <v>3</v>
      </c>
      <c r="BC680" s="149">
        <v>3</v>
      </c>
      <c r="BD680" s="149">
        <v>3</v>
      </c>
      <c r="BE680" s="149">
        <v>3</v>
      </c>
      <c r="BF680" s="149">
        <v>3</v>
      </c>
      <c r="BG680" s="149">
        <v>3</v>
      </c>
      <c r="BH680" s="149">
        <v>3</v>
      </c>
      <c r="BI680" s="149">
        <v>3</v>
      </c>
      <c r="BJ680" s="149">
        <v>3</v>
      </c>
      <c r="BK680" s="149">
        <v>3</v>
      </c>
      <c r="BL680" s="149">
        <v>3</v>
      </c>
      <c r="BM680" s="149">
        <v>3</v>
      </c>
      <c r="BN680" s="149">
        <v>3</v>
      </c>
      <c r="BO680" s="149">
        <v>3</v>
      </c>
      <c r="BP680" s="149">
        <v>3</v>
      </c>
      <c r="BQ680" s="149">
        <v>3</v>
      </c>
      <c r="BR680" s="149">
        <v>3</v>
      </c>
      <c r="BS680" s="149">
        <v>3</v>
      </c>
      <c r="BT680" s="149">
        <v>3</v>
      </c>
      <c r="BU680" s="149"/>
      <c r="BV680" s="149"/>
      <c r="BW680" s="149"/>
      <c r="BX680" s="149"/>
      <c r="BY680" s="149"/>
      <c r="BZ680" s="149"/>
      <c r="CA680" s="149"/>
      <c r="CB680" s="149"/>
      <c r="CC680" s="149"/>
      <c r="CD680" s="149"/>
      <c r="CE680" s="149"/>
      <c r="CF680" s="149"/>
      <c r="CG680" s="149"/>
      <c r="CH680" s="149"/>
      <c r="CI680" s="149"/>
      <c r="CJ680" s="149"/>
      <c r="CK680" s="149"/>
      <c r="CL680" s="149"/>
      <c r="CM680" s="149"/>
      <c r="CN680" s="149"/>
      <c r="CO680" s="149"/>
      <c r="CP680" s="149"/>
      <c r="CQ680" s="149"/>
      <c r="CR680" s="149"/>
      <c r="CS680" s="150"/>
      <c r="CT680" s="151"/>
      <c r="CW680" s="68"/>
      <c r="CX680" s="152"/>
    </row>
    <row r="681" spans="1:102">
      <c r="A681" s="289" t="s">
        <v>8334</v>
      </c>
      <c r="B681" s="146" t="s">
        <v>2093</v>
      </c>
      <c r="C681" s="147" t="str">
        <f>+_xlfn.XLOOKUP(B681,'R4'!B:B,'R4'!C:C)</f>
        <v>AMR - TORNA TEZGAHI - 3 METRE - ANA ATÖLYE - TRENS</v>
      </c>
      <c r="D681" s="147"/>
      <c r="E681" s="150" t="s">
        <v>6221</v>
      </c>
      <c r="F681" s="150" t="s">
        <v>38</v>
      </c>
      <c r="G681" s="150" t="s">
        <v>35</v>
      </c>
      <c r="H681" s="150" t="s">
        <v>8271</v>
      </c>
      <c r="I681" s="156"/>
      <c r="J681" s="148"/>
      <c r="K681" s="149"/>
      <c r="L681" s="149"/>
      <c r="M681" s="149"/>
      <c r="N681" s="149"/>
      <c r="O681" s="149"/>
      <c r="P681" s="149"/>
      <c r="Q681" s="149"/>
      <c r="R681" s="149">
        <v>2</v>
      </c>
      <c r="S681" s="149">
        <v>2</v>
      </c>
      <c r="T681" s="149">
        <v>2</v>
      </c>
      <c r="U681" s="149">
        <v>2</v>
      </c>
      <c r="V681" s="149">
        <v>2</v>
      </c>
      <c r="W681" s="149">
        <v>2</v>
      </c>
      <c r="X681" s="149">
        <v>2</v>
      </c>
      <c r="Y681" s="149">
        <v>2</v>
      </c>
      <c r="Z681" s="149">
        <v>2</v>
      </c>
      <c r="AA681" s="149">
        <v>2</v>
      </c>
      <c r="AB681" s="149">
        <v>2</v>
      </c>
      <c r="AC681" s="149">
        <v>2</v>
      </c>
      <c r="AD681" s="149">
        <v>2</v>
      </c>
      <c r="AE681" s="149">
        <v>2</v>
      </c>
      <c r="AF681" s="149">
        <v>2</v>
      </c>
      <c r="AG681" s="149">
        <v>2</v>
      </c>
      <c r="AH681" s="149">
        <v>2</v>
      </c>
      <c r="AI681" s="149">
        <v>2</v>
      </c>
      <c r="AJ681" s="149">
        <v>2</v>
      </c>
      <c r="AK681" s="149">
        <v>2</v>
      </c>
      <c r="AL681" s="149">
        <v>2</v>
      </c>
      <c r="AM681" s="149">
        <v>2</v>
      </c>
      <c r="AN681" s="149">
        <v>2</v>
      </c>
      <c r="AO681" s="149">
        <v>2</v>
      </c>
      <c r="AP681" s="149">
        <v>2</v>
      </c>
      <c r="AQ681" s="149">
        <v>2</v>
      </c>
      <c r="AR681" s="149">
        <v>2</v>
      </c>
      <c r="AS681" s="149">
        <v>2</v>
      </c>
      <c r="AT681" s="149">
        <v>2</v>
      </c>
      <c r="AU681" s="149">
        <v>2</v>
      </c>
      <c r="AV681" s="149">
        <v>2</v>
      </c>
      <c r="AW681" s="149">
        <v>2</v>
      </c>
      <c r="AX681" s="149">
        <v>2</v>
      </c>
      <c r="AY681" s="149">
        <v>2</v>
      </c>
      <c r="AZ681" s="149">
        <v>2</v>
      </c>
      <c r="BA681" s="149">
        <v>2</v>
      </c>
      <c r="BB681" s="149">
        <v>2</v>
      </c>
      <c r="BC681" s="149">
        <v>2</v>
      </c>
      <c r="BD681" s="149">
        <v>2</v>
      </c>
      <c r="BE681" s="149">
        <v>2</v>
      </c>
      <c r="BF681" s="149">
        <v>2</v>
      </c>
      <c r="BG681" s="149">
        <v>2</v>
      </c>
      <c r="BH681" s="149">
        <v>2</v>
      </c>
      <c r="BI681" s="149">
        <v>2</v>
      </c>
      <c r="BJ681" s="149">
        <v>2</v>
      </c>
      <c r="BK681" s="149">
        <v>2</v>
      </c>
      <c r="BL681" s="149">
        <v>2</v>
      </c>
      <c r="BM681" s="149">
        <v>2</v>
      </c>
      <c r="BN681" s="149">
        <v>2</v>
      </c>
      <c r="BO681" s="149">
        <v>2</v>
      </c>
      <c r="BP681" s="149">
        <v>2</v>
      </c>
      <c r="BQ681" s="149">
        <v>2</v>
      </c>
      <c r="BR681" s="149">
        <v>2</v>
      </c>
      <c r="BS681" s="149">
        <v>2</v>
      </c>
      <c r="BT681" s="149">
        <v>2</v>
      </c>
      <c r="BU681" s="149"/>
      <c r="BV681" s="149"/>
      <c r="BW681" s="149"/>
      <c r="BX681" s="149"/>
      <c r="BY681" s="149"/>
      <c r="BZ681" s="149"/>
      <c r="CA681" s="149"/>
      <c r="CB681" s="149"/>
      <c r="CC681" s="149"/>
      <c r="CD681" s="149"/>
      <c r="CE681" s="149"/>
      <c r="CF681" s="149"/>
      <c r="CG681" s="149"/>
      <c r="CH681" s="149"/>
      <c r="CI681" s="149"/>
      <c r="CJ681" s="149"/>
      <c r="CK681" s="149"/>
      <c r="CL681" s="149"/>
      <c r="CM681" s="149"/>
      <c r="CN681" s="149"/>
      <c r="CO681" s="149"/>
      <c r="CP681" s="149"/>
      <c r="CQ681" s="149"/>
      <c r="CR681" s="149"/>
      <c r="CS681" s="150"/>
      <c r="CT681" s="151"/>
      <c r="CW681" s="68"/>
      <c r="CX681" s="152"/>
    </row>
    <row r="682" spans="1:102">
      <c r="A682" s="289" t="s">
        <v>8334</v>
      </c>
      <c r="B682" s="146" t="s">
        <v>2109</v>
      </c>
      <c r="C682" s="147" t="str">
        <f>+_xlfn.XLOOKUP(B682,'R4'!B:B,'R4'!C:C)</f>
        <v>AMR - SÜTUNLU MATKAP - VDM</v>
      </c>
      <c r="D682" s="147"/>
      <c r="E682" s="150" t="s">
        <v>6221</v>
      </c>
      <c r="F682" s="150" t="s">
        <v>38</v>
      </c>
      <c r="G682" s="150" t="s">
        <v>35</v>
      </c>
      <c r="H682" s="150" t="s">
        <v>8271</v>
      </c>
      <c r="I682" s="156"/>
      <c r="J682" s="148"/>
      <c r="K682" s="149"/>
      <c r="L682" s="149"/>
      <c r="M682" s="149"/>
      <c r="N682" s="149"/>
      <c r="O682" s="149"/>
      <c r="P682" s="149"/>
      <c r="Q682" s="149"/>
      <c r="R682" s="149">
        <v>6</v>
      </c>
      <c r="S682" s="149">
        <v>6</v>
      </c>
      <c r="T682" s="149">
        <v>6</v>
      </c>
      <c r="U682" s="149">
        <v>6</v>
      </c>
      <c r="V682" s="149">
        <v>6</v>
      </c>
      <c r="W682" s="149">
        <v>6</v>
      </c>
      <c r="X682" s="149">
        <v>6</v>
      </c>
      <c r="Y682" s="149">
        <v>6</v>
      </c>
      <c r="Z682" s="149">
        <v>6</v>
      </c>
      <c r="AA682" s="149">
        <v>6</v>
      </c>
      <c r="AB682" s="149">
        <v>6</v>
      </c>
      <c r="AC682" s="149">
        <v>6</v>
      </c>
      <c r="AD682" s="149">
        <v>6</v>
      </c>
      <c r="AE682" s="149">
        <v>6</v>
      </c>
      <c r="AF682" s="149">
        <v>6</v>
      </c>
      <c r="AG682" s="149">
        <v>6</v>
      </c>
      <c r="AH682" s="149">
        <v>6</v>
      </c>
      <c r="AI682" s="149">
        <v>6</v>
      </c>
      <c r="AJ682" s="149">
        <v>6</v>
      </c>
      <c r="AK682" s="149">
        <v>6</v>
      </c>
      <c r="AL682" s="149">
        <v>6</v>
      </c>
      <c r="AM682" s="149">
        <v>6</v>
      </c>
      <c r="AN682" s="149">
        <v>6</v>
      </c>
      <c r="AO682" s="149">
        <v>6</v>
      </c>
      <c r="AP682" s="149">
        <v>6</v>
      </c>
      <c r="AQ682" s="149">
        <v>6</v>
      </c>
      <c r="AR682" s="149">
        <v>6</v>
      </c>
      <c r="AS682" s="149">
        <v>6</v>
      </c>
      <c r="AT682" s="149">
        <v>6</v>
      </c>
      <c r="AU682" s="149">
        <v>6</v>
      </c>
      <c r="AV682" s="149">
        <v>6</v>
      </c>
      <c r="AW682" s="149">
        <v>6</v>
      </c>
      <c r="AX682" s="149">
        <v>6</v>
      </c>
      <c r="AY682" s="149">
        <v>6</v>
      </c>
      <c r="AZ682" s="149">
        <v>6</v>
      </c>
      <c r="BA682" s="149">
        <v>6</v>
      </c>
      <c r="BB682" s="149">
        <v>6</v>
      </c>
      <c r="BC682" s="149">
        <v>6</v>
      </c>
      <c r="BD682" s="149">
        <v>6</v>
      </c>
      <c r="BE682" s="149">
        <v>6</v>
      </c>
      <c r="BF682" s="149">
        <v>6</v>
      </c>
      <c r="BG682" s="149">
        <v>6</v>
      </c>
      <c r="BH682" s="149">
        <v>6</v>
      </c>
      <c r="BI682" s="149">
        <v>6</v>
      </c>
      <c r="BJ682" s="149">
        <v>6</v>
      </c>
      <c r="BK682" s="149">
        <v>6</v>
      </c>
      <c r="BL682" s="149">
        <v>6</v>
      </c>
      <c r="BM682" s="149">
        <v>6</v>
      </c>
      <c r="BN682" s="149">
        <v>6</v>
      </c>
      <c r="BO682" s="149">
        <v>6</v>
      </c>
      <c r="BP682" s="149">
        <v>6</v>
      </c>
      <c r="BQ682" s="149">
        <v>6</v>
      </c>
      <c r="BR682" s="149">
        <v>6</v>
      </c>
      <c r="BS682" s="149">
        <v>6</v>
      </c>
      <c r="BT682" s="149">
        <v>6</v>
      </c>
      <c r="BU682" s="149"/>
      <c r="BV682" s="149"/>
      <c r="BW682" s="149"/>
      <c r="BX682" s="149"/>
      <c r="BY682" s="149"/>
      <c r="BZ682" s="149"/>
      <c r="CA682" s="149"/>
      <c r="CB682" s="149"/>
      <c r="CC682" s="149"/>
      <c r="CD682" s="149"/>
      <c r="CE682" s="149"/>
      <c r="CF682" s="149"/>
      <c r="CG682" s="149"/>
      <c r="CH682" s="149"/>
      <c r="CI682" s="149"/>
      <c r="CJ682" s="149"/>
      <c r="CK682" s="149"/>
      <c r="CL682" s="149"/>
      <c r="CM682" s="149"/>
      <c r="CN682" s="149"/>
      <c r="CO682" s="149"/>
      <c r="CP682" s="149"/>
      <c r="CQ682" s="149"/>
      <c r="CR682" s="149"/>
      <c r="CS682" s="150"/>
      <c r="CT682" s="151"/>
      <c r="CW682" s="68"/>
      <c r="CX682" s="152"/>
    </row>
    <row r="683" spans="1:102">
      <c r="A683" s="289" t="s">
        <v>8334</v>
      </c>
      <c r="B683" s="146" t="s">
        <v>2113</v>
      </c>
      <c r="C683" s="147" t="str">
        <f>+_xlfn.XLOOKUP(B683,'R4'!B:B,'R4'!C:C)</f>
        <v>AMR - ŞERİT TESTERE - DİSPA</v>
      </c>
      <c r="D683" s="147"/>
      <c r="E683" s="150" t="s">
        <v>6221</v>
      </c>
      <c r="F683" s="150" t="s">
        <v>38</v>
      </c>
      <c r="G683" s="150" t="s">
        <v>35</v>
      </c>
      <c r="H683" s="150" t="s">
        <v>8271</v>
      </c>
      <c r="I683" s="156"/>
      <c r="J683" s="148"/>
      <c r="K683" s="149"/>
      <c r="L683" s="149"/>
      <c r="M683" s="149"/>
      <c r="N683" s="149"/>
      <c r="O683" s="149"/>
      <c r="P683" s="149"/>
      <c r="Q683" s="149"/>
      <c r="R683" s="149">
        <v>3</v>
      </c>
      <c r="S683" s="149">
        <v>3</v>
      </c>
      <c r="T683" s="149">
        <v>3</v>
      </c>
      <c r="U683" s="149">
        <v>3</v>
      </c>
      <c r="V683" s="149">
        <v>3</v>
      </c>
      <c r="W683" s="149">
        <v>3</v>
      </c>
      <c r="X683" s="149">
        <v>3</v>
      </c>
      <c r="Y683" s="149">
        <v>3</v>
      </c>
      <c r="Z683" s="149">
        <v>3</v>
      </c>
      <c r="AA683" s="149">
        <v>3</v>
      </c>
      <c r="AB683" s="149">
        <v>3</v>
      </c>
      <c r="AC683" s="149">
        <v>3</v>
      </c>
      <c r="AD683" s="149">
        <v>3</v>
      </c>
      <c r="AE683" s="149">
        <v>3</v>
      </c>
      <c r="AF683" s="149">
        <v>3</v>
      </c>
      <c r="AG683" s="149">
        <v>3</v>
      </c>
      <c r="AH683" s="149">
        <v>3</v>
      </c>
      <c r="AI683" s="149">
        <v>3</v>
      </c>
      <c r="AJ683" s="149">
        <v>3</v>
      </c>
      <c r="AK683" s="149">
        <v>3</v>
      </c>
      <c r="AL683" s="149">
        <v>3</v>
      </c>
      <c r="AM683" s="149">
        <v>3</v>
      </c>
      <c r="AN683" s="149">
        <v>3</v>
      </c>
      <c r="AO683" s="149">
        <v>3</v>
      </c>
      <c r="AP683" s="149">
        <v>3</v>
      </c>
      <c r="AQ683" s="149">
        <v>3</v>
      </c>
      <c r="AR683" s="149">
        <v>3</v>
      </c>
      <c r="AS683" s="149">
        <v>3</v>
      </c>
      <c r="AT683" s="149">
        <v>3</v>
      </c>
      <c r="AU683" s="149">
        <v>3</v>
      </c>
      <c r="AV683" s="149">
        <v>3</v>
      </c>
      <c r="AW683" s="149">
        <v>3</v>
      </c>
      <c r="AX683" s="149">
        <v>3</v>
      </c>
      <c r="AY683" s="149">
        <v>3</v>
      </c>
      <c r="AZ683" s="149">
        <v>3</v>
      </c>
      <c r="BA683" s="149">
        <v>3</v>
      </c>
      <c r="BB683" s="149">
        <v>3</v>
      </c>
      <c r="BC683" s="149">
        <v>3</v>
      </c>
      <c r="BD683" s="149">
        <v>3</v>
      </c>
      <c r="BE683" s="149">
        <v>3</v>
      </c>
      <c r="BF683" s="149">
        <v>3</v>
      </c>
      <c r="BG683" s="149">
        <v>3</v>
      </c>
      <c r="BH683" s="149">
        <v>3</v>
      </c>
      <c r="BI683" s="149">
        <v>3</v>
      </c>
      <c r="BJ683" s="149">
        <v>3</v>
      </c>
      <c r="BK683" s="149">
        <v>3</v>
      </c>
      <c r="BL683" s="149">
        <v>3</v>
      </c>
      <c r="BM683" s="149">
        <v>3</v>
      </c>
      <c r="BN683" s="149">
        <v>3</v>
      </c>
      <c r="BO683" s="149">
        <v>3</v>
      </c>
      <c r="BP683" s="149">
        <v>3</v>
      </c>
      <c r="BQ683" s="149">
        <v>3</v>
      </c>
      <c r="BR683" s="149">
        <v>3</v>
      </c>
      <c r="BS683" s="149">
        <v>3</v>
      </c>
      <c r="BT683" s="149">
        <v>3</v>
      </c>
      <c r="BU683" s="149"/>
      <c r="BV683" s="149"/>
      <c r="BW683" s="149"/>
      <c r="BX683" s="149"/>
      <c r="BY683" s="149"/>
      <c r="BZ683" s="149"/>
      <c r="CA683" s="149"/>
      <c r="CB683" s="149"/>
      <c r="CC683" s="149"/>
      <c r="CD683" s="149"/>
      <c r="CE683" s="149"/>
      <c r="CF683" s="149"/>
      <c r="CG683" s="149"/>
      <c r="CH683" s="149"/>
      <c r="CI683" s="149"/>
      <c r="CJ683" s="149"/>
      <c r="CK683" s="149"/>
      <c r="CL683" s="149"/>
      <c r="CM683" s="149"/>
      <c r="CN683" s="149"/>
      <c r="CO683" s="149"/>
      <c r="CP683" s="149"/>
      <c r="CQ683" s="149"/>
      <c r="CR683" s="149"/>
      <c r="CS683" s="150"/>
      <c r="CT683" s="151"/>
      <c r="CW683" s="68"/>
      <c r="CX683" s="152"/>
    </row>
    <row r="684" spans="1:102">
      <c r="A684" s="289" t="s">
        <v>8334</v>
      </c>
      <c r="B684" s="146" t="s">
        <v>2117</v>
      </c>
      <c r="C684" s="147" t="str">
        <f>+_xlfn.XLOOKUP(B684,'R4'!B:B,'R4'!C:C)</f>
        <v>AMR - 200 TON HİDROLİK PRES</v>
      </c>
      <c r="D684" s="147"/>
      <c r="E684" s="150" t="s">
        <v>6221</v>
      </c>
      <c r="F684" s="150" t="s">
        <v>38</v>
      </c>
      <c r="G684" s="150" t="s">
        <v>35</v>
      </c>
      <c r="H684" s="150" t="s">
        <v>8271</v>
      </c>
      <c r="I684" s="156"/>
      <c r="J684" s="148"/>
      <c r="K684" s="149"/>
      <c r="L684" s="149"/>
      <c r="M684" s="149"/>
      <c r="N684" s="149"/>
      <c r="O684" s="149"/>
      <c r="P684" s="149"/>
      <c r="Q684" s="149"/>
      <c r="R684" s="149">
        <v>6</v>
      </c>
      <c r="S684" s="149">
        <v>6</v>
      </c>
      <c r="T684" s="149">
        <v>6</v>
      </c>
      <c r="U684" s="149">
        <v>6</v>
      </c>
      <c r="V684" s="149">
        <v>6</v>
      </c>
      <c r="W684" s="149">
        <v>6</v>
      </c>
      <c r="X684" s="149">
        <v>6</v>
      </c>
      <c r="Y684" s="149">
        <v>6</v>
      </c>
      <c r="Z684" s="149">
        <v>6</v>
      </c>
      <c r="AA684" s="149">
        <v>6</v>
      </c>
      <c r="AB684" s="149">
        <v>6</v>
      </c>
      <c r="AC684" s="149">
        <v>6</v>
      </c>
      <c r="AD684" s="149">
        <v>6</v>
      </c>
      <c r="AE684" s="149">
        <v>6</v>
      </c>
      <c r="AF684" s="149">
        <v>6</v>
      </c>
      <c r="AG684" s="149">
        <v>6</v>
      </c>
      <c r="AH684" s="149">
        <v>6</v>
      </c>
      <c r="AI684" s="149">
        <v>6</v>
      </c>
      <c r="AJ684" s="149">
        <v>6</v>
      </c>
      <c r="AK684" s="149">
        <v>6</v>
      </c>
      <c r="AL684" s="149">
        <v>6</v>
      </c>
      <c r="AM684" s="149">
        <v>6</v>
      </c>
      <c r="AN684" s="149">
        <v>6</v>
      </c>
      <c r="AO684" s="149">
        <v>6</v>
      </c>
      <c r="AP684" s="149">
        <v>6</v>
      </c>
      <c r="AQ684" s="149">
        <v>6</v>
      </c>
      <c r="AR684" s="149">
        <v>6</v>
      </c>
      <c r="AS684" s="149">
        <v>6</v>
      </c>
      <c r="AT684" s="149">
        <v>6</v>
      </c>
      <c r="AU684" s="149">
        <v>6</v>
      </c>
      <c r="AV684" s="149">
        <v>6</v>
      </c>
      <c r="AW684" s="149">
        <v>6</v>
      </c>
      <c r="AX684" s="149">
        <v>6</v>
      </c>
      <c r="AY684" s="149">
        <v>6</v>
      </c>
      <c r="AZ684" s="149">
        <v>6</v>
      </c>
      <c r="BA684" s="149">
        <v>6</v>
      </c>
      <c r="BB684" s="149">
        <v>6</v>
      </c>
      <c r="BC684" s="149">
        <v>6</v>
      </c>
      <c r="BD684" s="149">
        <v>6</v>
      </c>
      <c r="BE684" s="149">
        <v>6</v>
      </c>
      <c r="BF684" s="149">
        <v>6</v>
      </c>
      <c r="BG684" s="149">
        <v>6</v>
      </c>
      <c r="BH684" s="149">
        <v>6</v>
      </c>
      <c r="BI684" s="149">
        <v>6</v>
      </c>
      <c r="BJ684" s="149">
        <v>6</v>
      </c>
      <c r="BK684" s="149">
        <v>6</v>
      </c>
      <c r="BL684" s="149">
        <v>6</v>
      </c>
      <c r="BM684" s="149">
        <v>6</v>
      </c>
      <c r="BN684" s="149">
        <v>6</v>
      </c>
      <c r="BO684" s="149">
        <v>6</v>
      </c>
      <c r="BP684" s="149">
        <v>6</v>
      </c>
      <c r="BQ684" s="149">
        <v>6</v>
      </c>
      <c r="BR684" s="149">
        <v>6</v>
      </c>
      <c r="BS684" s="149">
        <v>6</v>
      </c>
      <c r="BT684" s="149">
        <v>6</v>
      </c>
      <c r="BU684" s="149"/>
      <c r="BV684" s="149"/>
      <c r="BW684" s="149"/>
      <c r="BX684" s="149"/>
      <c r="BY684" s="149"/>
      <c r="BZ684" s="149"/>
      <c r="CA684" s="149"/>
      <c r="CB684" s="149"/>
      <c r="CC684" s="149"/>
      <c r="CD684" s="149"/>
      <c r="CE684" s="149"/>
      <c r="CF684" s="149"/>
      <c r="CG684" s="149"/>
      <c r="CH684" s="149"/>
      <c r="CI684" s="149"/>
      <c r="CJ684" s="149"/>
      <c r="CK684" s="149"/>
      <c r="CL684" s="149"/>
      <c r="CM684" s="149"/>
      <c r="CN684" s="149"/>
      <c r="CO684" s="149"/>
      <c r="CP684" s="149"/>
      <c r="CQ684" s="149"/>
      <c r="CR684" s="149"/>
      <c r="CS684" s="150"/>
      <c r="CT684" s="151"/>
      <c r="CW684" s="68"/>
      <c r="CX684" s="152"/>
    </row>
    <row r="685" spans="1:102">
      <c r="A685" s="289" t="s">
        <v>8334</v>
      </c>
      <c r="B685" s="146" t="s">
        <v>2121</v>
      </c>
      <c r="C685" s="147" t="str">
        <f>+_xlfn.XLOOKUP(B685,'R4'!B:B,'R4'!C:C)</f>
        <v>AMR - GAZ ALTI KAYNAK MAKİNELERİ</v>
      </c>
      <c r="D685" s="147"/>
      <c r="E685" s="150" t="s">
        <v>6221</v>
      </c>
      <c r="F685" s="150" t="s">
        <v>38</v>
      </c>
      <c r="G685" s="150" t="s">
        <v>35</v>
      </c>
      <c r="H685" s="150" t="s">
        <v>8271</v>
      </c>
      <c r="I685" s="156"/>
      <c r="J685" s="148"/>
      <c r="K685" s="149"/>
      <c r="L685" s="149"/>
      <c r="M685" s="149"/>
      <c r="N685" s="149"/>
      <c r="O685" s="149"/>
      <c r="P685" s="149"/>
      <c r="Q685" s="149"/>
      <c r="R685" s="149">
        <v>10</v>
      </c>
      <c r="S685" s="149">
        <v>10</v>
      </c>
      <c r="T685" s="149">
        <v>10</v>
      </c>
      <c r="U685" s="149">
        <v>10</v>
      </c>
      <c r="V685" s="149">
        <v>10</v>
      </c>
      <c r="W685" s="149">
        <v>10</v>
      </c>
      <c r="X685" s="149">
        <v>10</v>
      </c>
      <c r="Y685" s="149">
        <v>10</v>
      </c>
      <c r="Z685" s="149">
        <v>10</v>
      </c>
      <c r="AA685" s="149">
        <v>10</v>
      </c>
      <c r="AB685" s="149">
        <v>10</v>
      </c>
      <c r="AC685" s="149">
        <v>10</v>
      </c>
      <c r="AD685" s="149">
        <v>10</v>
      </c>
      <c r="AE685" s="149">
        <v>10</v>
      </c>
      <c r="AF685" s="149">
        <v>10</v>
      </c>
      <c r="AG685" s="149">
        <v>10</v>
      </c>
      <c r="AH685" s="149">
        <v>10</v>
      </c>
      <c r="AI685" s="149">
        <v>10</v>
      </c>
      <c r="AJ685" s="149">
        <v>10</v>
      </c>
      <c r="AK685" s="149">
        <v>10</v>
      </c>
      <c r="AL685" s="149">
        <v>10</v>
      </c>
      <c r="AM685" s="149">
        <v>10</v>
      </c>
      <c r="AN685" s="149">
        <v>10</v>
      </c>
      <c r="AO685" s="149">
        <v>10</v>
      </c>
      <c r="AP685" s="149">
        <v>10</v>
      </c>
      <c r="AQ685" s="149">
        <v>10</v>
      </c>
      <c r="AR685" s="149">
        <v>10</v>
      </c>
      <c r="AS685" s="149">
        <v>10</v>
      </c>
      <c r="AT685" s="149">
        <v>10</v>
      </c>
      <c r="AU685" s="149">
        <v>10</v>
      </c>
      <c r="AV685" s="149">
        <v>10</v>
      </c>
      <c r="AW685" s="149">
        <v>10</v>
      </c>
      <c r="AX685" s="149">
        <v>10</v>
      </c>
      <c r="AY685" s="149">
        <v>10</v>
      </c>
      <c r="AZ685" s="149">
        <v>10</v>
      </c>
      <c r="BA685" s="149">
        <v>10</v>
      </c>
      <c r="BB685" s="149">
        <v>10</v>
      </c>
      <c r="BC685" s="149">
        <v>10</v>
      </c>
      <c r="BD685" s="149">
        <v>10</v>
      </c>
      <c r="BE685" s="149">
        <v>10</v>
      </c>
      <c r="BF685" s="149">
        <v>10</v>
      </c>
      <c r="BG685" s="149">
        <v>10</v>
      </c>
      <c r="BH685" s="149">
        <v>10</v>
      </c>
      <c r="BI685" s="149">
        <v>10</v>
      </c>
      <c r="BJ685" s="149">
        <v>10</v>
      </c>
      <c r="BK685" s="149">
        <v>10</v>
      </c>
      <c r="BL685" s="149">
        <v>10</v>
      </c>
      <c r="BM685" s="149">
        <v>10</v>
      </c>
      <c r="BN685" s="149">
        <v>10</v>
      </c>
      <c r="BO685" s="149">
        <v>10</v>
      </c>
      <c r="BP685" s="149">
        <v>10</v>
      </c>
      <c r="BQ685" s="149">
        <v>10</v>
      </c>
      <c r="BR685" s="149">
        <v>10</v>
      </c>
      <c r="BS685" s="149">
        <v>10</v>
      </c>
      <c r="BT685" s="149">
        <v>10</v>
      </c>
      <c r="BU685" s="149"/>
      <c r="BV685" s="149"/>
      <c r="BW685" s="149"/>
      <c r="BX685" s="149"/>
      <c r="BY685" s="149"/>
      <c r="BZ685" s="149"/>
      <c r="CA685" s="149"/>
      <c r="CB685" s="149"/>
      <c r="CC685" s="149"/>
      <c r="CD685" s="149"/>
      <c r="CE685" s="149"/>
      <c r="CF685" s="149"/>
      <c r="CG685" s="149"/>
      <c r="CH685" s="149"/>
      <c r="CI685" s="149"/>
      <c r="CJ685" s="149"/>
      <c r="CK685" s="149"/>
      <c r="CL685" s="149"/>
      <c r="CM685" s="149"/>
      <c r="CN685" s="149"/>
      <c r="CO685" s="149"/>
      <c r="CP685" s="149"/>
      <c r="CQ685" s="149"/>
      <c r="CR685" s="149"/>
      <c r="CS685" s="150"/>
      <c r="CT685" s="151"/>
      <c r="CW685" s="68"/>
      <c r="CX685" s="152"/>
    </row>
    <row r="686" spans="1:102">
      <c r="A686" s="289" t="s">
        <v>8334</v>
      </c>
      <c r="B686" s="146" t="s">
        <v>2123</v>
      </c>
      <c r="C686" s="147" t="str">
        <f>+_xlfn.XLOOKUP(B686,'R4'!B:B,'R4'!C:C)</f>
        <v>AMR - ELEKTRİKLİ KAYNAK MAKİNELERİ</v>
      </c>
      <c r="D686" s="147"/>
      <c r="E686" s="150" t="s">
        <v>6221</v>
      </c>
      <c r="F686" s="150" t="s">
        <v>38</v>
      </c>
      <c r="G686" s="150" t="s">
        <v>35</v>
      </c>
      <c r="H686" s="150" t="s">
        <v>8271</v>
      </c>
      <c r="I686" s="156"/>
      <c r="J686" s="148"/>
      <c r="K686" s="149"/>
      <c r="L686" s="149"/>
      <c r="M686" s="149"/>
      <c r="N686" s="149"/>
      <c r="O686" s="149"/>
      <c r="P686" s="149"/>
      <c r="Q686" s="149"/>
      <c r="R686" s="149">
        <v>20</v>
      </c>
      <c r="S686" s="149">
        <v>20</v>
      </c>
      <c r="T686" s="149">
        <v>20</v>
      </c>
      <c r="U686" s="149">
        <v>20</v>
      </c>
      <c r="V686" s="149">
        <v>20</v>
      </c>
      <c r="W686" s="149">
        <v>20</v>
      </c>
      <c r="X686" s="149">
        <v>20</v>
      </c>
      <c r="Y686" s="149">
        <v>20</v>
      </c>
      <c r="Z686" s="149">
        <v>20</v>
      </c>
      <c r="AA686" s="149">
        <v>20</v>
      </c>
      <c r="AB686" s="149">
        <v>20</v>
      </c>
      <c r="AC686" s="149">
        <v>20</v>
      </c>
      <c r="AD686" s="149">
        <v>20</v>
      </c>
      <c r="AE686" s="149">
        <v>20</v>
      </c>
      <c r="AF686" s="149">
        <v>20</v>
      </c>
      <c r="AG686" s="149">
        <v>20</v>
      </c>
      <c r="AH686" s="149">
        <v>20</v>
      </c>
      <c r="AI686" s="149">
        <v>20</v>
      </c>
      <c r="AJ686" s="149">
        <v>20</v>
      </c>
      <c r="AK686" s="149">
        <v>20</v>
      </c>
      <c r="AL686" s="149">
        <v>20</v>
      </c>
      <c r="AM686" s="149">
        <v>20</v>
      </c>
      <c r="AN686" s="149">
        <v>20</v>
      </c>
      <c r="AO686" s="149">
        <v>20</v>
      </c>
      <c r="AP686" s="149">
        <v>20</v>
      </c>
      <c r="AQ686" s="149">
        <v>20</v>
      </c>
      <c r="AR686" s="149">
        <v>20</v>
      </c>
      <c r="AS686" s="149">
        <v>20</v>
      </c>
      <c r="AT686" s="149">
        <v>20</v>
      </c>
      <c r="AU686" s="149">
        <v>20</v>
      </c>
      <c r="AV686" s="149">
        <v>20</v>
      </c>
      <c r="AW686" s="149">
        <v>20</v>
      </c>
      <c r="AX686" s="149">
        <v>20</v>
      </c>
      <c r="AY686" s="149">
        <v>20</v>
      </c>
      <c r="AZ686" s="149">
        <v>20</v>
      </c>
      <c r="BA686" s="149">
        <v>20</v>
      </c>
      <c r="BB686" s="149">
        <v>20</v>
      </c>
      <c r="BC686" s="149">
        <v>20</v>
      </c>
      <c r="BD686" s="149">
        <v>20</v>
      </c>
      <c r="BE686" s="149">
        <v>20</v>
      </c>
      <c r="BF686" s="149">
        <v>20</v>
      </c>
      <c r="BG686" s="149">
        <v>20</v>
      </c>
      <c r="BH686" s="149">
        <v>20</v>
      </c>
      <c r="BI686" s="149">
        <v>20</v>
      </c>
      <c r="BJ686" s="149">
        <v>20</v>
      </c>
      <c r="BK686" s="149">
        <v>20</v>
      </c>
      <c r="BL686" s="149">
        <v>20</v>
      </c>
      <c r="BM686" s="149">
        <v>20</v>
      </c>
      <c r="BN686" s="149">
        <v>20</v>
      </c>
      <c r="BO686" s="149">
        <v>20</v>
      </c>
      <c r="BP686" s="149">
        <v>20</v>
      </c>
      <c r="BQ686" s="149">
        <v>20</v>
      </c>
      <c r="BR686" s="149">
        <v>20</v>
      </c>
      <c r="BS686" s="149">
        <v>20</v>
      </c>
      <c r="BT686" s="149">
        <v>20</v>
      </c>
      <c r="BU686" s="149"/>
      <c r="BV686" s="149"/>
      <c r="BW686" s="149"/>
      <c r="BX686" s="149"/>
      <c r="BY686" s="149"/>
      <c r="BZ686" s="149"/>
      <c r="CA686" s="149"/>
      <c r="CB686" s="149"/>
      <c r="CC686" s="149"/>
      <c r="CD686" s="149"/>
      <c r="CE686" s="149"/>
      <c r="CF686" s="149"/>
      <c r="CG686" s="149"/>
      <c r="CH686" s="149"/>
      <c r="CI686" s="149"/>
      <c r="CJ686" s="149"/>
      <c r="CK686" s="149"/>
      <c r="CL686" s="149"/>
      <c r="CM686" s="149"/>
      <c r="CN686" s="149"/>
      <c r="CO686" s="149"/>
      <c r="CP686" s="149"/>
      <c r="CQ686" s="149"/>
      <c r="CR686" s="149"/>
      <c r="CS686" s="150"/>
      <c r="CT686" s="151"/>
      <c r="CW686" s="68"/>
      <c r="CX686" s="152"/>
    </row>
    <row r="687" spans="1:102">
      <c r="A687" s="289" t="s">
        <v>8334</v>
      </c>
      <c r="B687" s="146" t="s">
        <v>2125</v>
      </c>
      <c r="C687" s="147" t="str">
        <f>+_xlfn.XLOOKUP(B687,'R4'!B:B,'R4'!C:C)</f>
        <v>AMR - DİZEL KAYNAK MAKİNELERİ</v>
      </c>
      <c r="D687" s="147"/>
      <c r="E687" s="150" t="s">
        <v>6221</v>
      </c>
      <c r="F687" s="150" t="s">
        <v>38</v>
      </c>
      <c r="G687" s="150" t="s">
        <v>35</v>
      </c>
      <c r="H687" s="150" t="s">
        <v>8271</v>
      </c>
      <c r="I687" s="156"/>
      <c r="J687" s="148"/>
      <c r="K687" s="149"/>
      <c r="L687" s="149"/>
      <c r="M687" s="149"/>
      <c r="N687" s="149"/>
      <c r="O687" s="149"/>
      <c r="P687" s="149"/>
      <c r="Q687" s="149"/>
      <c r="R687" s="149">
        <v>4</v>
      </c>
      <c r="S687" s="149">
        <v>4</v>
      </c>
      <c r="T687" s="149">
        <v>4</v>
      </c>
      <c r="U687" s="149">
        <v>4</v>
      </c>
      <c r="V687" s="149">
        <v>4</v>
      </c>
      <c r="W687" s="149">
        <v>4</v>
      </c>
      <c r="X687" s="149">
        <v>4</v>
      </c>
      <c r="Y687" s="149">
        <v>4</v>
      </c>
      <c r="Z687" s="149">
        <v>4</v>
      </c>
      <c r="AA687" s="149">
        <v>4</v>
      </c>
      <c r="AB687" s="149">
        <v>4</v>
      </c>
      <c r="AC687" s="149">
        <v>4</v>
      </c>
      <c r="AD687" s="149">
        <v>4</v>
      </c>
      <c r="AE687" s="149">
        <v>4</v>
      </c>
      <c r="AF687" s="149">
        <v>4</v>
      </c>
      <c r="AG687" s="149">
        <v>4</v>
      </c>
      <c r="AH687" s="149">
        <v>4</v>
      </c>
      <c r="AI687" s="149">
        <v>4</v>
      </c>
      <c r="AJ687" s="149">
        <v>4</v>
      </c>
      <c r="AK687" s="149">
        <v>4</v>
      </c>
      <c r="AL687" s="149">
        <v>4</v>
      </c>
      <c r="AM687" s="149">
        <v>4</v>
      </c>
      <c r="AN687" s="149">
        <v>4</v>
      </c>
      <c r="AO687" s="149">
        <v>4</v>
      </c>
      <c r="AP687" s="149">
        <v>4</v>
      </c>
      <c r="AQ687" s="149">
        <v>4</v>
      </c>
      <c r="AR687" s="149">
        <v>4</v>
      </c>
      <c r="AS687" s="149">
        <v>4</v>
      </c>
      <c r="AT687" s="149">
        <v>4</v>
      </c>
      <c r="AU687" s="149">
        <v>4</v>
      </c>
      <c r="AV687" s="149">
        <v>4</v>
      </c>
      <c r="AW687" s="149">
        <v>4</v>
      </c>
      <c r="AX687" s="149">
        <v>4</v>
      </c>
      <c r="AY687" s="149">
        <v>4</v>
      </c>
      <c r="AZ687" s="149">
        <v>4</v>
      </c>
      <c r="BA687" s="149">
        <v>4</v>
      </c>
      <c r="BB687" s="149">
        <v>4</v>
      </c>
      <c r="BC687" s="149">
        <v>4</v>
      </c>
      <c r="BD687" s="149">
        <v>4</v>
      </c>
      <c r="BE687" s="149">
        <v>4</v>
      </c>
      <c r="BF687" s="149">
        <v>4</v>
      </c>
      <c r="BG687" s="149">
        <v>4</v>
      </c>
      <c r="BH687" s="149">
        <v>4</v>
      </c>
      <c r="BI687" s="149">
        <v>4</v>
      </c>
      <c r="BJ687" s="149">
        <v>4</v>
      </c>
      <c r="BK687" s="149">
        <v>4</v>
      </c>
      <c r="BL687" s="149">
        <v>4</v>
      </c>
      <c r="BM687" s="149">
        <v>4</v>
      </c>
      <c r="BN687" s="149">
        <v>4</v>
      </c>
      <c r="BO687" s="149">
        <v>4</v>
      </c>
      <c r="BP687" s="149">
        <v>4</v>
      </c>
      <c r="BQ687" s="149">
        <v>4</v>
      </c>
      <c r="BR687" s="149">
        <v>4</v>
      </c>
      <c r="BS687" s="149">
        <v>4</v>
      </c>
      <c r="BT687" s="149">
        <v>4</v>
      </c>
      <c r="BU687" s="149"/>
      <c r="BV687" s="149"/>
      <c r="BW687" s="149"/>
      <c r="BX687" s="149"/>
      <c r="BY687" s="149"/>
      <c r="BZ687" s="149"/>
      <c r="CA687" s="149"/>
      <c r="CB687" s="149"/>
      <c r="CC687" s="149"/>
      <c r="CD687" s="149"/>
      <c r="CE687" s="149"/>
      <c r="CF687" s="149"/>
      <c r="CG687" s="149"/>
      <c r="CH687" s="149"/>
      <c r="CI687" s="149"/>
      <c r="CJ687" s="149"/>
      <c r="CK687" s="149"/>
      <c r="CL687" s="149"/>
      <c r="CM687" s="149"/>
      <c r="CN687" s="149"/>
      <c r="CO687" s="149"/>
      <c r="CP687" s="149"/>
      <c r="CQ687" s="149"/>
      <c r="CR687" s="149"/>
      <c r="CS687" s="150"/>
      <c r="CT687" s="151"/>
      <c r="CW687" s="68"/>
      <c r="CX687" s="152"/>
    </row>
    <row r="688" spans="1:102">
      <c r="A688" s="289" t="s">
        <v>8334</v>
      </c>
      <c r="B688" s="146" t="s">
        <v>2127</v>
      </c>
      <c r="C688" s="147" t="str">
        <f>+_xlfn.XLOOKUP(B688,'R4'!B:B,'R4'!C:C)</f>
        <v>AMR - ÇANTA KAYNAK MAKİNELERİ</v>
      </c>
      <c r="D688" s="147"/>
      <c r="E688" s="150" t="s">
        <v>6221</v>
      </c>
      <c r="F688" s="150" t="s">
        <v>38</v>
      </c>
      <c r="G688" s="150" t="s">
        <v>35</v>
      </c>
      <c r="H688" s="150" t="s">
        <v>8271</v>
      </c>
      <c r="I688" s="156"/>
      <c r="J688" s="148"/>
      <c r="K688" s="149"/>
      <c r="L688" s="149"/>
      <c r="M688" s="149"/>
      <c r="N688" s="149"/>
      <c r="O688" s="149"/>
      <c r="P688" s="149"/>
      <c r="Q688" s="149"/>
      <c r="R688" s="149">
        <v>30</v>
      </c>
      <c r="S688" s="149">
        <v>30</v>
      </c>
      <c r="T688" s="149">
        <v>30</v>
      </c>
      <c r="U688" s="149">
        <v>30</v>
      </c>
      <c r="V688" s="149">
        <v>30</v>
      </c>
      <c r="W688" s="149">
        <v>30</v>
      </c>
      <c r="X688" s="149">
        <v>30</v>
      </c>
      <c r="Y688" s="149">
        <v>30</v>
      </c>
      <c r="Z688" s="149">
        <v>30</v>
      </c>
      <c r="AA688" s="149">
        <v>30</v>
      </c>
      <c r="AB688" s="149">
        <v>30</v>
      </c>
      <c r="AC688" s="149">
        <v>30</v>
      </c>
      <c r="AD688" s="149">
        <v>30</v>
      </c>
      <c r="AE688" s="149">
        <v>30</v>
      </c>
      <c r="AF688" s="149">
        <v>30</v>
      </c>
      <c r="AG688" s="149">
        <v>30</v>
      </c>
      <c r="AH688" s="149">
        <v>30</v>
      </c>
      <c r="AI688" s="149">
        <v>30</v>
      </c>
      <c r="AJ688" s="149">
        <v>30</v>
      </c>
      <c r="AK688" s="149">
        <v>30</v>
      </c>
      <c r="AL688" s="149">
        <v>30</v>
      </c>
      <c r="AM688" s="149">
        <v>30</v>
      </c>
      <c r="AN688" s="149">
        <v>30</v>
      </c>
      <c r="AO688" s="149">
        <v>30</v>
      </c>
      <c r="AP688" s="149">
        <v>30</v>
      </c>
      <c r="AQ688" s="149">
        <v>30</v>
      </c>
      <c r="AR688" s="149">
        <v>30</v>
      </c>
      <c r="AS688" s="149">
        <v>30</v>
      </c>
      <c r="AT688" s="149">
        <v>30</v>
      </c>
      <c r="AU688" s="149">
        <v>30</v>
      </c>
      <c r="AV688" s="149">
        <v>30</v>
      </c>
      <c r="AW688" s="149">
        <v>30</v>
      </c>
      <c r="AX688" s="149">
        <v>30</v>
      </c>
      <c r="AY688" s="149">
        <v>30</v>
      </c>
      <c r="AZ688" s="149">
        <v>30</v>
      </c>
      <c r="BA688" s="149">
        <v>30</v>
      </c>
      <c r="BB688" s="149">
        <v>30</v>
      </c>
      <c r="BC688" s="149">
        <v>30</v>
      </c>
      <c r="BD688" s="149">
        <v>30</v>
      </c>
      <c r="BE688" s="149">
        <v>30</v>
      </c>
      <c r="BF688" s="149">
        <v>30</v>
      </c>
      <c r="BG688" s="149">
        <v>30</v>
      </c>
      <c r="BH688" s="149">
        <v>30</v>
      </c>
      <c r="BI688" s="149">
        <v>30</v>
      </c>
      <c r="BJ688" s="149">
        <v>30</v>
      </c>
      <c r="BK688" s="149">
        <v>30</v>
      </c>
      <c r="BL688" s="149">
        <v>30</v>
      </c>
      <c r="BM688" s="149">
        <v>30</v>
      </c>
      <c r="BN688" s="149">
        <v>30</v>
      </c>
      <c r="BO688" s="149">
        <v>30</v>
      </c>
      <c r="BP688" s="149">
        <v>30</v>
      </c>
      <c r="BQ688" s="149">
        <v>30</v>
      </c>
      <c r="BR688" s="149">
        <v>30</v>
      </c>
      <c r="BS688" s="149">
        <v>30</v>
      </c>
      <c r="BT688" s="149">
        <v>30</v>
      </c>
      <c r="BU688" s="149"/>
      <c r="BV688" s="149"/>
      <c r="BW688" s="149"/>
      <c r="BX688" s="149"/>
      <c r="BY688" s="149"/>
      <c r="BZ688" s="149"/>
      <c r="CA688" s="149"/>
      <c r="CB688" s="149"/>
      <c r="CC688" s="149"/>
      <c r="CD688" s="149"/>
      <c r="CE688" s="149"/>
      <c r="CF688" s="149"/>
      <c r="CG688" s="149"/>
      <c r="CH688" s="149"/>
      <c r="CI688" s="149"/>
      <c r="CJ688" s="149"/>
      <c r="CK688" s="149"/>
      <c r="CL688" s="149"/>
      <c r="CM688" s="149"/>
      <c r="CN688" s="149"/>
      <c r="CO688" s="149"/>
      <c r="CP688" s="149"/>
      <c r="CQ688" s="149"/>
      <c r="CR688" s="149"/>
      <c r="CS688" s="150"/>
      <c r="CT688" s="151"/>
      <c r="CW688" s="68"/>
      <c r="CX688" s="152"/>
    </row>
    <row r="689" spans="1:102">
      <c r="A689" s="289" t="s">
        <v>8334</v>
      </c>
      <c r="B689" s="146" t="s">
        <v>2131</v>
      </c>
      <c r="C689" s="147" t="str">
        <f>+_xlfn.XLOOKUP(B689,'R4'!B:B,'R4'!C:C)</f>
        <v>AMR - ELEKTROD KURUTMA FIRINLARI</v>
      </c>
      <c r="D689" s="147"/>
      <c r="E689" s="150" t="s">
        <v>6221</v>
      </c>
      <c r="F689" s="150" t="s">
        <v>38</v>
      </c>
      <c r="G689" s="150" t="s">
        <v>35</v>
      </c>
      <c r="H689" s="150" t="s">
        <v>8271</v>
      </c>
      <c r="I689" s="156"/>
      <c r="J689" s="148"/>
      <c r="K689" s="149"/>
      <c r="L689" s="149"/>
      <c r="M689" s="149"/>
      <c r="N689" s="149"/>
      <c r="O689" s="149"/>
      <c r="P689" s="149"/>
      <c r="Q689" s="149"/>
      <c r="R689" s="149">
        <v>6</v>
      </c>
      <c r="S689" s="149">
        <v>6</v>
      </c>
      <c r="T689" s="149">
        <v>6</v>
      </c>
      <c r="U689" s="149">
        <v>6</v>
      </c>
      <c r="V689" s="149">
        <v>6</v>
      </c>
      <c r="W689" s="149">
        <v>6</v>
      </c>
      <c r="X689" s="149">
        <v>6</v>
      </c>
      <c r="Y689" s="149">
        <v>6</v>
      </c>
      <c r="Z689" s="149">
        <v>6</v>
      </c>
      <c r="AA689" s="149">
        <v>6</v>
      </c>
      <c r="AB689" s="149">
        <v>6</v>
      </c>
      <c r="AC689" s="149">
        <v>6</v>
      </c>
      <c r="AD689" s="149">
        <v>6</v>
      </c>
      <c r="AE689" s="149">
        <v>6</v>
      </c>
      <c r="AF689" s="149">
        <v>6</v>
      </c>
      <c r="AG689" s="149">
        <v>6</v>
      </c>
      <c r="AH689" s="149">
        <v>6</v>
      </c>
      <c r="AI689" s="149">
        <v>6</v>
      </c>
      <c r="AJ689" s="149">
        <v>6</v>
      </c>
      <c r="AK689" s="149">
        <v>6</v>
      </c>
      <c r="AL689" s="149">
        <v>6</v>
      </c>
      <c r="AM689" s="149">
        <v>6</v>
      </c>
      <c r="AN689" s="149">
        <v>6</v>
      </c>
      <c r="AO689" s="149">
        <v>6</v>
      </c>
      <c r="AP689" s="149">
        <v>6</v>
      </c>
      <c r="AQ689" s="149">
        <v>6</v>
      </c>
      <c r="AR689" s="149">
        <v>6</v>
      </c>
      <c r="AS689" s="149">
        <v>6</v>
      </c>
      <c r="AT689" s="149">
        <v>6</v>
      </c>
      <c r="AU689" s="149">
        <v>6</v>
      </c>
      <c r="AV689" s="149">
        <v>6</v>
      </c>
      <c r="AW689" s="149">
        <v>6</v>
      </c>
      <c r="AX689" s="149">
        <v>6</v>
      </c>
      <c r="AY689" s="149">
        <v>6</v>
      </c>
      <c r="AZ689" s="149">
        <v>6</v>
      </c>
      <c r="BA689" s="149">
        <v>6</v>
      </c>
      <c r="BB689" s="149">
        <v>6</v>
      </c>
      <c r="BC689" s="149">
        <v>6</v>
      </c>
      <c r="BD689" s="149">
        <v>6</v>
      </c>
      <c r="BE689" s="149">
        <v>6</v>
      </c>
      <c r="BF689" s="149">
        <v>6</v>
      </c>
      <c r="BG689" s="149">
        <v>6</v>
      </c>
      <c r="BH689" s="149">
        <v>6</v>
      </c>
      <c r="BI689" s="149">
        <v>6</v>
      </c>
      <c r="BJ689" s="149">
        <v>6</v>
      </c>
      <c r="BK689" s="149">
        <v>6</v>
      </c>
      <c r="BL689" s="149">
        <v>6</v>
      </c>
      <c r="BM689" s="149">
        <v>6</v>
      </c>
      <c r="BN689" s="149">
        <v>6</v>
      </c>
      <c r="BO689" s="149">
        <v>6</v>
      </c>
      <c r="BP689" s="149">
        <v>6</v>
      </c>
      <c r="BQ689" s="149">
        <v>6</v>
      </c>
      <c r="BR689" s="149">
        <v>6</v>
      </c>
      <c r="BS689" s="149">
        <v>6</v>
      </c>
      <c r="BT689" s="149">
        <v>6</v>
      </c>
      <c r="BU689" s="149"/>
      <c r="BV689" s="149"/>
      <c r="BW689" s="149"/>
      <c r="BX689" s="149"/>
      <c r="BY689" s="149"/>
      <c r="BZ689" s="149"/>
      <c r="CA689" s="149"/>
      <c r="CB689" s="149"/>
      <c r="CC689" s="149"/>
      <c r="CD689" s="149"/>
      <c r="CE689" s="149"/>
      <c r="CF689" s="149"/>
      <c r="CG689" s="149"/>
      <c r="CH689" s="149"/>
      <c r="CI689" s="149"/>
      <c r="CJ689" s="149"/>
      <c r="CK689" s="149"/>
      <c r="CL689" s="149"/>
      <c r="CM689" s="149"/>
      <c r="CN689" s="149"/>
      <c r="CO689" s="149"/>
      <c r="CP689" s="149"/>
      <c r="CQ689" s="149"/>
      <c r="CR689" s="149"/>
      <c r="CS689" s="150"/>
      <c r="CT689" s="151"/>
      <c r="CW689" s="68"/>
      <c r="CX689" s="152"/>
    </row>
    <row r="690" spans="1:102">
      <c r="A690" s="289" t="s">
        <v>8334</v>
      </c>
      <c r="B690" s="146" t="s">
        <v>2133</v>
      </c>
      <c r="C690" s="147" t="str">
        <f>+_xlfn.XLOOKUP(B690,'R4'!B:B,'R4'!C:C)</f>
        <v>AMR - ELEKTROD TERMOSU</v>
      </c>
      <c r="D690" s="147"/>
      <c r="E690" s="150" t="s">
        <v>6221</v>
      </c>
      <c r="F690" s="150" t="s">
        <v>38</v>
      </c>
      <c r="G690" s="150" t="s">
        <v>35</v>
      </c>
      <c r="H690" s="150" t="s">
        <v>8271</v>
      </c>
      <c r="I690" s="156"/>
      <c r="J690" s="148"/>
      <c r="K690" s="149"/>
      <c r="L690" s="149"/>
      <c r="M690" s="149"/>
      <c r="N690" s="149"/>
      <c r="O690" s="149"/>
      <c r="P690" s="149"/>
      <c r="Q690" s="149"/>
      <c r="R690" s="149">
        <v>25</v>
      </c>
      <c r="S690" s="149">
        <v>25</v>
      </c>
      <c r="T690" s="149">
        <v>25</v>
      </c>
      <c r="U690" s="149">
        <v>25</v>
      </c>
      <c r="V690" s="149">
        <v>25</v>
      </c>
      <c r="W690" s="149">
        <v>25</v>
      </c>
      <c r="X690" s="149">
        <v>25</v>
      </c>
      <c r="Y690" s="149">
        <v>25</v>
      </c>
      <c r="Z690" s="149">
        <v>25</v>
      </c>
      <c r="AA690" s="149">
        <v>25</v>
      </c>
      <c r="AB690" s="149">
        <v>25</v>
      </c>
      <c r="AC690" s="149">
        <v>25</v>
      </c>
      <c r="AD690" s="149">
        <v>25</v>
      </c>
      <c r="AE690" s="149">
        <v>25</v>
      </c>
      <c r="AF690" s="149">
        <v>25</v>
      </c>
      <c r="AG690" s="149">
        <v>25</v>
      </c>
      <c r="AH690" s="149">
        <v>25</v>
      </c>
      <c r="AI690" s="149">
        <v>25</v>
      </c>
      <c r="AJ690" s="149">
        <v>25</v>
      </c>
      <c r="AK690" s="149">
        <v>25</v>
      </c>
      <c r="AL690" s="149">
        <v>25</v>
      </c>
      <c r="AM690" s="149">
        <v>25</v>
      </c>
      <c r="AN690" s="149">
        <v>25</v>
      </c>
      <c r="AO690" s="149">
        <v>25</v>
      </c>
      <c r="AP690" s="149">
        <v>25</v>
      </c>
      <c r="AQ690" s="149">
        <v>25</v>
      </c>
      <c r="AR690" s="149">
        <v>25</v>
      </c>
      <c r="AS690" s="149">
        <v>25</v>
      </c>
      <c r="AT690" s="149">
        <v>25</v>
      </c>
      <c r="AU690" s="149">
        <v>25</v>
      </c>
      <c r="AV690" s="149">
        <v>25</v>
      </c>
      <c r="AW690" s="149">
        <v>25</v>
      </c>
      <c r="AX690" s="149">
        <v>25</v>
      </c>
      <c r="AY690" s="149">
        <v>25</v>
      </c>
      <c r="AZ690" s="149">
        <v>25</v>
      </c>
      <c r="BA690" s="149">
        <v>25</v>
      </c>
      <c r="BB690" s="149">
        <v>25</v>
      </c>
      <c r="BC690" s="149">
        <v>25</v>
      </c>
      <c r="BD690" s="149">
        <v>25</v>
      </c>
      <c r="BE690" s="149">
        <v>25</v>
      </c>
      <c r="BF690" s="149">
        <v>25</v>
      </c>
      <c r="BG690" s="149">
        <v>25</v>
      </c>
      <c r="BH690" s="149">
        <v>25</v>
      </c>
      <c r="BI690" s="149">
        <v>25</v>
      </c>
      <c r="BJ690" s="149">
        <v>25</v>
      </c>
      <c r="BK690" s="149">
        <v>25</v>
      </c>
      <c r="BL690" s="149">
        <v>25</v>
      </c>
      <c r="BM690" s="149">
        <v>25</v>
      </c>
      <c r="BN690" s="149">
        <v>25</v>
      </c>
      <c r="BO690" s="149">
        <v>25</v>
      </c>
      <c r="BP690" s="149">
        <v>25</v>
      </c>
      <c r="BQ690" s="149">
        <v>25</v>
      </c>
      <c r="BR690" s="149">
        <v>25</v>
      </c>
      <c r="BS690" s="149">
        <v>25</v>
      </c>
      <c r="BT690" s="149">
        <v>25</v>
      </c>
      <c r="BU690" s="149"/>
      <c r="BV690" s="149"/>
      <c r="BW690" s="149"/>
      <c r="BX690" s="149"/>
      <c r="BY690" s="149"/>
      <c r="BZ690" s="149"/>
      <c r="CA690" s="149"/>
      <c r="CB690" s="149"/>
      <c r="CC690" s="149"/>
      <c r="CD690" s="149"/>
      <c r="CE690" s="149"/>
      <c r="CF690" s="149"/>
      <c r="CG690" s="149"/>
      <c r="CH690" s="149"/>
      <c r="CI690" s="149"/>
      <c r="CJ690" s="149"/>
      <c r="CK690" s="149"/>
      <c r="CL690" s="149"/>
      <c r="CM690" s="149"/>
      <c r="CN690" s="149"/>
      <c r="CO690" s="149"/>
      <c r="CP690" s="149"/>
      <c r="CQ690" s="149"/>
      <c r="CR690" s="149"/>
      <c r="CS690" s="150"/>
      <c r="CT690" s="151"/>
      <c r="CW690" s="68"/>
      <c r="CX690" s="152"/>
    </row>
    <row r="691" spans="1:102">
      <c r="A691" s="289" t="s">
        <v>8334</v>
      </c>
      <c r="B691" s="146" t="s">
        <v>2137</v>
      </c>
      <c r="C691" s="147" t="str">
        <f>+_xlfn.XLOOKUP(B691,'R4'!B:B,'R4'!C:C)</f>
        <v>AMR - LASTİK DEĞİŞTİRME MAKİNESİ - CORGHİ</v>
      </c>
      <c r="D691" s="147"/>
      <c r="E691" s="150" t="s">
        <v>6221</v>
      </c>
      <c r="F691" s="150" t="s">
        <v>38</v>
      </c>
      <c r="G691" s="150" t="s">
        <v>35</v>
      </c>
      <c r="H691" s="150" t="s">
        <v>8271</v>
      </c>
      <c r="I691" s="156"/>
      <c r="J691" s="148"/>
      <c r="K691" s="149"/>
      <c r="L691" s="149"/>
      <c r="M691" s="149"/>
      <c r="N691" s="149"/>
      <c r="O691" s="149"/>
      <c r="P691" s="149"/>
      <c r="Q691" s="149"/>
      <c r="R691" s="149">
        <v>3</v>
      </c>
      <c r="S691" s="149">
        <v>3</v>
      </c>
      <c r="T691" s="149">
        <v>3</v>
      </c>
      <c r="U691" s="149">
        <v>3</v>
      </c>
      <c r="V691" s="149">
        <v>3</v>
      </c>
      <c r="W691" s="149">
        <v>3</v>
      </c>
      <c r="X691" s="149">
        <v>3</v>
      </c>
      <c r="Y691" s="149">
        <v>3</v>
      </c>
      <c r="Z691" s="149">
        <v>3</v>
      </c>
      <c r="AA691" s="149">
        <v>3</v>
      </c>
      <c r="AB691" s="149">
        <v>3</v>
      </c>
      <c r="AC691" s="149">
        <v>3</v>
      </c>
      <c r="AD691" s="149">
        <v>3</v>
      </c>
      <c r="AE691" s="149">
        <v>3</v>
      </c>
      <c r="AF691" s="149">
        <v>3</v>
      </c>
      <c r="AG691" s="149">
        <v>3</v>
      </c>
      <c r="AH691" s="149">
        <v>3</v>
      </c>
      <c r="AI691" s="149">
        <v>3</v>
      </c>
      <c r="AJ691" s="149">
        <v>3</v>
      </c>
      <c r="AK691" s="149">
        <v>3</v>
      </c>
      <c r="AL691" s="149">
        <v>3</v>
      </c>
      <c r="AM691" s="149">
        <v>3</v>
      </c>
      <c r="AN691" s="149">
        <v>3</v>
      </c>
      <c r="AO691" s="149">
        <v>3</v>
      </c>
      <c r="AP691" s="149">
        <v>3</v>
      </c>
      <c r="AQ691" s="149">
        <v>3</v>
      </c>
      <c r="AR691" s="149">
        <v>3</v>
      </c>
      <c r="AS691" s="149">
        <v>3</v>
      </c>
      <c r="AT691" s="149">
        <v>3</v>
      </c>
      <c r="AU691" s="149">
        <v>3</v>
      </c>
      <c r="AV691" s="149">
        <v>3</v>
      </c>
      <c r="AW691" s="149">
        <v>3</v>
      </c>
      <c r="AX691" s="149">
        <v>3</v>
      </c>
      <c r="AY691" s="149">
        <v>3</v>
      </c>
      <c r="AZ691" s="149">
        <v>3</v>
      </c>
      <c r="BA691" s="149">
        <v>3</v>
      </c>
      <c r="BB691" s="149">
        <v>3</v>
      </c>
      <c r="BC691" s="149">
        <v>3</v>
      </c>
      <c r="BD691" s="149">
        <v>3</v>
      </c>
      <c r="BE691" s="149">
        <v>3</v>
      </c>
      <c r="BF691" s="149">
        <v>3</v>
      </c>
      <c r="BG691" s="149">
        <v>3</v>
      </c>
      <c r="BH691" s="149">
        <v>3</v>
      </c>
      <c r="BI691" s="149">
        <v>3</v>
      </c>
      <c r="BJ691" s="149">
        <v>3</v>
      </c>
      <c r="BK691" s="149">
        <v>3</v>
      </c>
      <c r="BL691" s="149">
        <v>3</v>
      </c>
      <c r="BM691" s="149">
        <v>3</v>
      </c>
      <c r="BN691" s="149">
        <v>3</v>
      </c>
      <c r="BO691" s="149">
        <v>3</v>
      </c>
      <c r="BP691" s="149">
        <v>3</v>
      </c>
      <c r="BQ691" s="149">
        <v>3</v>
      </c>
      <c r="BR691" s="149">
        <v>3</v>
      </c>
      <c r="BS691" s="149">
        <v>3</v>
      </c>
      <c r="BT691" s="149">
        <v>3</v>
      </c>
      <c r="BU691" s="149"/>
      <c r="BV691" s="149"/>
      <c r="BW691" s="149"/>
      <c r="BX691" s="149"/>
      <c r="BY691" s="149"/>
      <c r="BZ691" s="149"/>
      <c r="CA691" s="149"/>
      <c r="CB691" s="149"/>
      <c r="CC691" s="149"/>
      <c r="CD691" s="149"/>
      <c r="CE691" s="149"/>
      <c r="CF691" s="149"/>
      <c r="CG691" s="149"/>
      <c r="CH691" s="149"/>
      <c r="CI691" s="149"/>
      <c r="CJ691" s="149"/>
      <c r="CK691" s="149"/>
      <c r="CL691" s="149"/>
      <c r="CM691" s="149"/>
      <c r="CN691" s="149"/>
      <c r="CO691" s="149"/>
      <c r="CP691" s="149"/>
      <c r="CQ691" s="149"/>
      <c r="CR691" s="149"/>
      <c r="CS691" s="150"/>
      <c r="CT691" s="151"/>
      <c r="CW691" s="68"/>
      <c r="CX691" s="152"/>
    </row>
    <row r="692" spans="1:102">
      <c r="A692" s="289" t="s">
        <v>8334</v>
      </c>
      <c r="B692" s="146" t="s">
        <v>2141</v>
      </c>
      <c r="C692" s="147" t="str">
        <f>+_xlfn.XLOOKUP(B692,'R4'!B:B,'R4'!C:C)</f>
        <v>AMR - HORTUM BASMA MAKİNESİ - TEKSAN</v>
      </c>
      <c r="D692" s="147"/>
      <c r="E692" s="150" t="s">
        <v>6221</v>
      </c>
      <c r="F692" s="150" t="s">
        <v>38</v>
      </c>
      <c r="G692" s="150" t="s">
        <v>35</v>
      </c>
      <c r="H692" s="150" t="s">
        <v>8271</v>
      </c>
      <c r="I692" s="156"/>
      <c r="J692" s="148"/>
      <c r="K692" s="149"/>
      <c r="L692" s="149"/>
      <c r="M692" s="149"/>
      <c r="N692" s="149"/>
      <c r="O692" s="149"/>
      <c r="P692" s="149"/>
      <c r="Q692" s="149"/>
      <c r="R692" s="149">
        <v>2</v>
      </c>
      <c r="S692" s="149">
        <v>2</v>
      </c>
      <c r="T692" s="149">
        <v>2</v>
      </c>
      <c r="U692" s="149">
        <v>2</v>
      </c>
      <c r="V692" s="149">
        <v>2</v>
      </c>
      <c r="W692" s="149">
        <v>2</v>
      </c>
      <c r="X692" s="149">
        <v>2</v>
      </c>
      <c r="Y692" s="149">
        <v>2</v>
      </c>
      <c r="Z692" s="149">
        <v>2</v>
      </c>
      <c r="AA692" s="149">
        <v>2</v>
      </c>
      <c r="AB692" s="149">
        <v>2</v>
      </c>
      <c r="AC692" s="149">
        <v>2</v>
      </c>
      <c r="AD692" s="149">
        <v>2</v>
      </c>
      <c r="AE692" s="149">
        <v>2</v>
      </c>
      <c r="AF692" s="149">
        <v>2</v>
      </c>
      <c r="AG692" s="149">
        <v>2</v>
      </c>
      <c r="AH692" s="149">
        <v>2</v>
      </c>
      <c r="AI692" s="149">
        <v>2</v>
      </c>
      <c r="AJ692" s="149">
        <v>2</v>
      </c>
      <c r="AK692" s="149">
        <v>2</v>
      </c>
      <c r="AL692" s="149">
        <v>2</v>
      </c>
      <c r="AM692" s="149">
        <v>2</v>
      </c>
      <c r="AN692" s="149">
        <v>2</v>
      </c>
      <c r="AO692" s="149">
        <v>2</v>
      </c>
      <c r="AP692" s="149">
        <v>2</v>
      </c>
      <c r="AQ692" s="149">
        <v>2</v>
      </c>
      <c r="AR692" s="149">
        <v>2</v>
      </c>
      <c r="AS692" s="149">
        <v>2</v>
      </c>
      <c r="AT692" s="149">
        <v>2</v>
      </c>
      <c r="AU692" s="149">
        <v>2</v>
      </c>
      <c r="AV692" s="149">
        <v>2</v>
      </c>
      <c r="AW692" s="149">
        <v>2</v>
      </c>
      <c r="AX692" s="149">
        <v>2</v>
      </c>
      <c r="AY692" s="149">
        <v>2</v>
      </c>
      <c r="AZ692" s="149">
        <v>2</v>
      </c>
      <c r="BA692" s="149">
        <v>2</v>
      </c>
      <c r="BB692" s="149">
        <v>2</v>
      </c>
      <c r="BC692" s="149">
        <v>2</v>
      </c>
      <c r="BD692" s="149">
        <v>2</v>
      </c>
      <c r="BE692" s="149">
        <v>2</v>
      </c>
      <c r="BF692" s="149">
        <v>2</v>
      </c>
      <c r="BG692" s="149">
        <v>2</v>
      </c>
      <c r="BH692" s="149">
        <v>2</v>
      </c>
      <c r="BI692" s="149">
        <v>2</v>
      </c>
      <c r="BJ692" s="149">
        <v>2</v>
      </c>
      <c r="BK692" s="149">
        <v>2</v>
      </c>
      <c r="BL692" s="149">
        <v>2</v>
      </c>
      <c r="BM692" s="149">
        <v>2</v>
      </c>
      <c r="BN692" s="149">
        <v>2</v>
      </c>
      <c r="BO692" s="149">
        <v>2</v>
      </c>
      <c r="BP692" s="149">
        <v>2</v>
      </c>
      <c r="BQ692" s="149">
        <v>2</v>
      </c>
      <c r="BR692" s="149">
        <v>2</v>
      </c>
      <c r="BS692" s="149">
        <v>2</v>
      </c>
      <c r="BT692" s="149">
        <v>2</v>
      </c>
      <c r="BU692" s="149"/>
      <c r="BV692" s="149"/>
      <c r="BW692" s="149"/>
      <c r="BX692" s="149"/>
      <c r="BY692" s="149"/>
      <c r="BZ692" s="149"/>
      <c r="CA692" s="149"/>
      <c r="CB692" s="149"/>
      <c r="CC692" s="149"/>
      <c r="CD692" s="149"/>
      <c r="CE692" s="149"/>
      <c r="CF692" s="149"/>
      <c r="CG692" s="149"/>
      <c r="CH692" s="149"/>
      <c r="CI692" s="149"/>
      <c r="CJ692" s="149"/>
      <c r="CK692" s="149"/>
      <c r="CL692" s="149"/>
      <c r="CM692" s="149"/>
      <c r="CN692" s="149"/>
      <c r="CO692" s="149"/>
      <c r="CP692" s="149"/>
      <c r="CQ692" s="149"/>
      <c r="CR692" s="149"/>
      <c r="CS692" s="150"/>
      <c r="CT692" s="151"/>
      <c r="CW692" s="68"/>
      <c r="CX692" s="152"/>
    </row>
    <row r="693" spans="1:102">
      <c r="A693" s="289" t="s">
        <v>8334</v>
      </c>
      <c r="B693" s="146" t="s">
        <v>2145</v>
      </c>
      <c r="C693" s="147" t="str">
        <f>+_xlfn.XLOOKUP(B693,'R4'!B:B,'R4'!C:C)</f>
        <v>AMR - ATÖLYE TAVAN VİNCİ - 6,30 TON</v>
      </c>
      <c r="D693" s="147"/>
      <c r="E693" s="150" t="s">
        <v>6221</v>
      </c>
      <c r="F693" s="150" t="s">
        <v>38</v>
      </c>
      <c r="G693" s="150" t="s">
        <v>35</v>
      </c>
      <c r="H693" s="150" t="s">
        <v>8271</v>
      </c>
      <c r="I693" s="156"/>
      <c r="J693" s="148"/>
      <c r="K693" s="149"/>
      <c r="L693" s="149"/>
      <c r="M693" s="149"/>
      <c r="N693" s="149"/>
      <c r="O693" s="149"/>
      <c r="P693" s="149"/>
      <c r="Q693" s="149"/>
      <c r="R693" s="149">
        <v>2</v>
      </c>
      <c r="S693" s="149">
        <v>2</v>
      </c>
      <c r="T693" s="149">
        <v>2</v>
      </c>
      <c r="U693" s="149">
        <v>2</v>
      </c>
      <c r="V693" s="149">
        <v>2</v>
      </c>
      <c r="W693" s="149">
        <v>2</v>
      </c>
      <c r="X693" s="149">
        <v>2</v>
      </c>
      <c r="Y693" s="149">
        <v>2</v>
      </c>
      <c r="Z693" s="149">
        <v>2</v>
      </c>
      <c r="AA693" s="149">
        <v>2</v>
      </c>
      <c r="AB693" s="149">
        <v>2</v>
      </c>
      <c r="AC693" s="149">
        <v>2</v>
      </c>
      <c r="AD693" s="149">
        <v>2</v>
      </c>
      <c r="AE693" s="149">
        <v>2</v>
      </c>
      <c r="AF693" s="149">
        <v>2</v>
      </c>
      <c r="AG693" s="149">
        <v>2</v>
      </c>
      <c r="AH693" s="149">
        <v>2</v>
      </c>
      <c r="AI693" s="149">
        <v>2</v>
      </c>
      <c r="AJ693" s="149">
        <v>2</v>
      </c>
      <c r="AK693" s="149">
        <v>2</v>
      </c>
      <c r="AL693" s="149">
        <v>2</v>
      </c>
      <c r="AM693" s="149">
        <v>2</v>
      </c>
      <c r="AN693" s="149">
        <v>2</v>
      </c>
      <c r="AO693" s="149">
        <v>2</v>
      </c>
      <c r="AP693" s="149">
        <v>2</v>
      </c>
      <c r="AQ693" s="149">
        <v>2</v>
      </c>
      <c r="AR693" s="149">
        <v>2</v>
      </c>
      <c r="AS693" s="149">
        <v>2</v>
      </c>
      <c r="AT693" s="149">
        <v>2</v>
      </c>
      <c r="AU693" s="149">
        <v>2</v>
      </c>
      <c r="AV693" s="149">
        <v>2</v>
      </c>
      <c r="AW693" s="149">
        <v>2</v>
      </c>
      <c r="AX693" s="149">
        <v>2</v>
      </c>
      <c r="AY693" s="149">
        <v>2</v>
      </c>
      <c r="AZ693" s="149">
        <v>2</v>
      </c>
      <c r="BA693" s="149">
        <v>2</v>
      </c>
      <c r="BB693" s="149">
        <v>2</v>
      </c>
      <c r="BC693" s="149">
        <v>2</v>
      </c>
      <c r="BD693" s="149">
        <v>2</v>
      </c>
      <c r="BE693" s="149">
        <v>2</v>
      </c>
      <c r="BF693" s="149">
        <v>2</v>
      </c>
      <c r="BG693" s="149">
        <v>2</v>
      </c>
      <c r="BH693" s="149">
        <v>2</v>
      </c>
      <c r="BI693" s="149">
        <v>2</v>
      </c>
      <c r="BJ693" s="149">
        <v>2</v>
      </c>
      <c r="BK693" s="149">
        <v>2</v>
      </c>
      <c r="BL693" s="149">
        <v>2</v>
      </c>
      <c r="BM693" s="149">
        <v>2</v>
      </c>
      <c r="BN693" s="149">
        <v>2</v>
      </c>
      <c r="BO693" s="149">
        <v>2</v>
      </c>
      <c r="BP693" s="149">
        <v>2</v>
      </c>
      <c r="BQ693" s="149">
        <v>2</v>
      </c>
      <c r="BR693" s="149">
        <v>2</v>
      </c>
      <c r="BS693" s="149">
        <v>2</v>
      </c>
      <c r="BT693" s="149">
        <v>2</v>
      </c>
      <c r="BU693" s="149"/>
      <c r="BV693" s="149"/>
      <c r="BW693" s="149"/>
      <c r="BX693" s="149"/>
      <c r="BY693" s="149"/>
      <c r="BZ693" s="149"/>
      <c r="CA693" s="149"/>
      <c r="CB693" s="149"/>
      <c r="CC693" s="149"/>
      <c r="CD693" s="149"/>
      <c r="CE693" s="149"/>
      <c r="CF693" s="149"/>
      <c r="CG693" s="149"/>
      <c r="CH693" s="149"/>
      <c r="CI693" s="149"/>
      <c r="CJ693" s="149"/>
      <c r="CK693" s="149"/>
      <c r="CL693" s="149"/>
      <c r="CM693" s="149"/>
      <c r="CN693" s="149"/>
      <c r="CO693" s="149"/>
      <c r="CP693" s="149"/>
      <c r="CQ693" s="149"/>
      <c r="CR693" s="149"/>
      <c r="CS693" s="150"/>
      <c r="CT693" s="151"/>
      <c r="CW693" s="68"/>
      <c r="CX693" s="152"/>
    </row>
    <row r="694" spans="1:102">
      <c r="A694" s="289" t="s">
        <v>8334</v>
      </c>
      <c r="B694" s="146" t="s">
        <v>2149</v>
      </c>
      <c r="C694" s="147" t="str">
        <f>+_xlfn.XLOOKUP(B694,'R4'!B:B,'R4'!C:C)</f>
        <v>AMR - ATÖLYE TAKIMLARI</v>
      </c>
      <c r="D694" s="147"/>
      <c r="E694" s="150" t="s">
        <v>6221</v>
      </c>
      <c r="F694" s="150" t="s">
        <v>38</v>
      </c>
      <c r="G694" s="150" t="s">
        <v>35</v>
      </c>
      <c r="H694" s="150" t="s">
        <v>8271</v>
      </c>
      <c r="I694" s="156"/>
      <c r="J694" s="148"/>
      <c r="K694" s="149"/>
      <c r="L694" s="149"/>
      <c r="M694" s="149"/>
      <c r="N694" s="149"/>
      <c r="O694" s="149"/>
      <c r="P694" s="149"/>
      <c r="Q694" s="149"/>
      <c r="R694" s="149">
        <v>3</v>
      </c>
      <c r="S694" s="149">
        <v>3</v>
      </c>
      <c r="T694" s="149">
        <v>3</v>
      </c>
      <c r="U694" s="149">
        <v>3</v>
      </c>
      <c r="V694" s="149">
        <v>3</v>
      </c>
      <c r="W694" s="149">
        <v>3</v>
      </c>
      <c r="X694" s="149">
        <v>3</v>
      </c>
      <c r="Y694" s="149">
        <v>3</v>
      </c>
      <c r="Z694" s="149">
        <v>3</v>
      </c>
      <c r="AA694" s="149">
        <v>3</v>
      </c>
      <c r="AB694" s="149">
        <v>3</v>
      </c>
      <c r="AC694" s="149">
        <v>3</v>
      </c>
      <c r="AD694" s="149">
        <v>3</v>
      </c>
      <c r="AE694" s="149">
        <v>3</v>
      </c>
      <c r="AF694" s="149">
        <v>3</v>
      </c>
      <c r="AG694" s="149">
        <v>3</v>
      </c>
      <c r="AH694" s="149">
        <v>3</v>
      </c>
      <c r="AI694" s="149">
        <v>3</v>
      </c>
      <c r="AJ694" s="149">
        <v>3</v>
      </c>
      <c r="AK694" s="149">
        <v>3</v>
      </c>
      <c r="AL694" s="149">
        <v>3</v>
      </c>
      <c r="AM694" s="149">
        <v>3</v>
      </c>
      <c r="AN694" s="149">
        <v>3</v>
      </c>
      <c r="AO694" s="149">
        <v>3</v>
      </c>
      <c r="AP694" s="149">
        <v>3</v>
      </c>
      <c r="AQ694" s="149">
        <v>3</v>
      </c>
      <c r="AR694" s="149">
        <v>3</v>
      </c>
      <c r="AS694" s="149">
        <v>3</v>
      </c>
      <c r="AT694" s="149">
        <v>3</v>
      </c>
      <c r="AU694" s="149">
        <v>3</v>
      </c>
      <c r="AV694" s="149">
        <v>3</v>
      </c>
      <c r="AW694" s="149">
        <v>3</v>
      </c>
      <c r="AX694" s="149">
        <v>3</v>
      </c>
      <c r="AY694" s="149">
        <v>3</v>
      </c>
      <c r="AZ694" s="149">
        <v>3</v>
      </c>
      <c r="BA694" s="149">
        <v>3</v>
      </c>
      <c r="BB694" s="149">
        <v>3</v>
      </c>
      <c r="BC694" s="149">
        <v>3</v>
      </c>
      <c r="BD694" s="149">
        <v>3</v>
      </c>
      <c r="BE694" s="149">
        <v>3</v>
      </c>
      <c r="BF694" s="149">
        <v>3</v>
      </c>
      <c r="BG694" s="149">
        <v>3</v>
      </c>
      <c r="BH694" s="149">
        <v>3</v>
      </c>
      <c r="BI694" s="149">
        <v>3</v>
      </c>
      <c r="BJ694" s="149">
        <v>3</v>
      </c>
      <c r="BK694" s="149">
        <v>3</v>
      </c>
      <c r="BL694" s="149">
        <v>3</v>
      </c>
      <c r="BM694" s="149">
        <v>3</v>
      </c>
      <c r="BN694" s="149">
        <v>3</v>
      </c>
      <c r="BO694" s="149">
        <v>3</v>
      </c>
      <c r="BP694" s="149">
        <v>3</v>
      </c>
      <c r="BQ694" s="149">
        <v>3</v>
      </c>
      <c r="BR694" s="149">
        <v>3</v>
      </c>
      <c r="BS694" s="149">
        <v>3</v>
      </c>
      <c r="BT694" s="149">
        <v>3</v>
      </c>
      <c r="BU694" s="149"/>
      <c r="BV694" s="149"/>
      <c r="BW694" s="149"/>
      <c r="BX694" s="149"/>
      <c r="BY694" s="149"/>
      <c r="BZ694" s="149"/>
      <c r="CA694" s="149"/>
      <c r="CB694" s="149"/>
      <c r="CC694" s="149"/>
      <c r="CD694" s="149"/>
      <c r="CE694" s="149"/>
      <c r="CF694" s="149"/>
      <c r="CG694" s="149"/>
      <c r="CH694" s="149"/>
      <c r="CI694" s="149"/>
      <c r="CJ694" s="149"/>
      <c r="CK694" s="149"/>
      <c r="CL694" s="149"/>
      <c r="CM694" s="149"/>
      <c r="CN694" s="149"/>
      <c r="CO694" s="149"/>
      <c r="CP694" s="149"/>
      <c r="CQ694" s="149"/>
      <c r="CR694" s="149"/>
      <c r="CS694" s="150"/>
      <c r="CT694" s="151"/>
      <c r="CW694" s="68"/>
      <c r="CX694" s="152"/>
    </row>
    <row r="695" spans="1:102">
      <c r="A695" s="289" t="s">
        <v>8334</v>
      </c>
      <c r="B695" s="146" t="s">
        <v>2160</v>
      </c>
      <c r="C695" s="147" t="str">
        <f>+_xlfn.XLOOKUP(B695,'R4'!B:B,'R4'!C:C)</f>
        <v>AMR - DEMİR SAHASI PORTAL VİNÇLERİ - 6,3 TON - 3 TON</v>
      </c>
      <c r="D695" s="147"/>
      <c r="E695" s="150" t="s">
        <v>6221</v>
      </c>
      <c r="F695" s="150" t="s">
        <v>38</v>
      </c>
      <c r="G695" s="150" t="s">
        <v>35</v>
      </c>
      <c r="H695" s="150" t="s">
        <v>8271</v>
      </c>
      <c r="I695" s="156"/>
      <c r="J695" s="148"/>
      <c r="K695" s="149"/>
      <c r="L695" s="149"/>
      <c r="M695" s="149"/>
      <c r="N695" s="149"/>
      <c r="O695" s="149"/>
      <c r="P695" s="149"/>
      <c r="Q695" s="149"/>
      <c r="R695" s="149">
        <v>2</v>
      </c>
      <c r="S695" s="149">
        <v>2</v>
      </c>
      <c r="T695" s="149">
        <v>2</v>
      </c>
      <c r="U695" s="149">
        <v>2</v>
      </c>
      <c r="V695" s="149">
        <v>2</v>
      </c>
      <c r="W695" s="149">
        <v>2</v>
      </c>
      <c r="X695" s="149">
        <v>2</v>
      </c>
      <c r="Y695" s="149">
        <v>2</v>
      </c>
      <c r="Z695" s="149">
        <v>2</v>
      </c>
      <c r="AA695" s="149">
        <v>2</v>
      </c>
      <c r="AB695" s="149">
        <v>2</v>
      </c>
      <c r="AC695" s="149">
        <v>2</v>
      </c>
      <c r="AD695" s="149">
        <v>2</v>
      </c>
      <c r="AE695" s="149">
        <v>2</v>
      </c>
      <c r="AF695" s="149">
        <v>2</v>
      </c>
      <c r="AG695" s="149">
        <v>2</v>
      </c>
      <c r="AH695" s="149">
        <v>2</v>
      </c>
      <c r="AI695" s="149">
        <v>2</v>
      </c>
      <c r="AJ695" s="149">
        <v>2</v>
      </c>
      <c r="AK695" s="149">
        <v>2</v>
      </c>
      <c r="AL695" s="149">
        <v>2</v>
      </c>
      <c r="AM695" s="149">
        <v>2</v>
      </c>
      <c r="AN695" s="149">
        <v>2</v>
      </c>
      <c r="AO695" s="149">
        <v>2</v>
      </c>
      <c r="AP695" s="149">
        <v>2</v>
      </c>
      <c r="AQ695" s="149">
        <v>2</v>
      </c>
      <c r="AR695" s="149">
        <v>2</v>
      </c>
      <c r="AS695" s="149">
        <v>2</v>
      </c>
      <c r="AT695" s="149">
        <v>2</v>
      </c>
      <c r="AU695" s="149">
        <v>2</v>
      </c>
      <c r="AV695" s="149">
        <v>2</v>
      </c>
      <c r="AW695" s="149">
        <v>2</v>
      </c>
      <c r="AX695" s="149">
        <v>2</v>
      </c>
      <c r="AY695" s="149">
        <v>2</v>
      </c>
      <c r="AZ695" s="149">
        <v>2</v>
      </c>
      <c r="BA695" s="149">
        <v>2</v>
      </c>
      <c r="BB695" s="149">
        <v>2</v>
      </c>
      <c r="BC695" s="149">
        <v>2</v>
      </c>
      <c r="BD695" s="149">
        <v>2</v>
      </c>
      <c r="BE695" s="149">
        <v>2</v>
      </c>
      <c r="BF695" s="149">
        <v>2</v>
      </c>
      <c r="BG695" s="149">
        <v>2</v>
      </c>
      <c r="BH695" s="149">
        <v>2</v>
      </c>
      <c r="BI695" s="149">
        <v>2</v>
      </c>
      <c r="BJ695" s="149">
        <v>2</v>
      </c>
      <c r="BK695" s="149">
        <v>2</v>
      </c>
      <c r="BL695" s="149">
        <v>2</v>
      </c>
      <c r="BM695" s="149">
        <v>2</v>
      </c>
      <c r="BN695" s="149">
        <v>2</v>
      </c>
      <c r="BO695" s="149">
        <v>2</v>
      </c>
      <c r="BP695" s="149">
        <v>2</v>
      </c>
      <c r="BQ695" s="149">
        <v>2</v>
      </c>
      <c r="BR695" s="149">
        <v>2</v>
      </c>
      <c r="BS695" s="149">
        <v>2</v>
      </c>
      <c r="BT695" s="149">
        <v>2</v>
      </c>
      <c r="BU695" s="149"/>
      <c r="BV695" s="149"/>
      <c r="BW695" s="149"/>
      <c r="BX695" s="149"/>
      <c r="BY695" s="149"/>
      <c r="BZ695" s="149"/>
      <c r="CA695" s="149"/>
      <c r="CB695" s="149"/>
      <c r="CC695" s="149"/>
      <c r="CD695" s="149"/>
      <c r="CE695" s="149"/>
      <c r="CF695" s="149"/>
      <c r="CG695" s="149"/>
      <c r="CH695" s="149"/>
      <c r="CI695" s="149"/>
      <c r="CJ695" s="149"/>
      <c r="CK695" s="149"/>
      <c r="CL695" s="149"/>
      <c r="CM695" s="149"/>
      <c r="CN695" s="149"/>
      <c r="CO695" s="149"/>
      <c r="CP695" s="149"/>
      <c r="CQ695" s="149"/>
      <c r="CR695" s="149"/>
      <c r="CS695" s="150"/>
      <c r="CT695" s="151"/>
      <c r="CW695" s="68"/>
      <c r="CX695" s="152"/>
    </row>
    <row r="696" spans="1:102">
      <c r="A696" s="289" t="s">
        <v>8334</v>
      </c>
      <c r="B696" s="146" t="s">
        <v>2154</v>
      </c>
      <c r="C696" s="147" t="str">
        <f>+_xlfn.XLOOKUP(B696,'R4'!B:B,'R4'!C:C)</f>
        <v>AMR - TOPOĞRAFİK ÖLÇÜM ALETLERİ</v>
      </c>
      <c r="D696" s="147"/>
      <c r="E696" s="150" t="s">
        <v>6225</v>
      </c>
      <c r="F696" s="150" t="s">
        <v>38</v>
      </c>
      <c r="G696" s="150" t="s">
        <v>35</v>
      </c>
      <c r="H696" s="150" t="s">
        <v>8271</v>
      </c>
      <c r="I696" s="156"/>
      <c r="J696" s="148"/>
      <c r="K696" s="149"/>
      <c r="L696" s="149"/>
      <c r="M696" s="149"/>
      <c r="N696" s="149"/>
      <c r="O696" s="149"/>
      <c r="P696" s="149"/>
      <c r="Q696" s="149"/>
      <c r="R696" s="149">
        <v>12</v>
      </c>
      <c r="S696" s="149">
        <v>12</v>
      </c>
      <c r="T696" s="149">
        <v>12</v>
      </c>
      <c r="U696" s="149">
        <v>12</v>
      </c>
      <c r="V696" s="149">
        <v>12</v>
      </c>
      <c r="W696" s="149">
        <v>12</v>
      </c>
      <c r="X696" s="149">
        <v>12</v>
      </c>
      <c r="Y696" s="149">
        <v>12</v>
      </c>
      <c r="Z696" s="149">
        <v>12</v>
      </c>
      <c r="AA696" s="149">
        <v>12</v>
      </c>
      <c r="AB696" s="149">
        <v>12</v>
      </c>
      <c r="AC696" s="149">
        <v>12</v>
      </c>
      <c r="AD696" s="149">
        <v>12</v>
      </c>
      <c r="AE696" s="149">
        <v>12</v>
      </c>
      <c r="AF696" s="149">
        <v>12</v>
      </c>
      <c r="AG696" s="149">
        <v>12</v>
      </c>
      <c r="AH696" s="149">
        <v>12</v>
      </c>
      <c r="AI696" s="149">
        <v>12</v>
      </c>
      <c r="AJ696" s="149">
        <v>12</v>
      </c>
      <c r="AK696" s="149">
        <v>12</v>
      </c>
      <c r="AL696" s="149">
        <v>12</v>
      </c>
      <c r="AM696" s="149">
        <v>12</v>
      </c>
      <c r="AN696" s="149">
        <v>12</v>
      </c>
      <c r="AO696" s="149">
        <v>12</v>
      </c>
      <c r="AP696" s="149">
        <v>12</v>
      </c>
      <c r="AQ696" s="149">
        <v>12</v>
      </c>
      <c r="AR696" s="149">
        <v>12</v>
      </c>
      <c r="AS696" s="149">
        <v>12</v>
      </c>
      <c r="AT696" s="149">
        <v>12</v>
      </c>
      <c r="AU696" s="149">
        <v>12</v>
      </c>
      <c r="AV696" s="149">
        <v>12</v>
      </c>
      <c r="AW696" s="149">
        <v>12</v>
      </c>
      <c r="AX696" s="149">
        <v>12</v>
      </c>
      <c r="AY696" s="149">
        <v>12</v>
      </c>
      <c r="AZ696" s="149">
        <v>12</v>
      </c>
      <c r="BA696" s="149">
        <v>12</v>
      </c>
      <c r="BB696" s="149">
        <v>12</v>
      </c>
      <c r="BC696" s="149">
        <v>12</v>
      </c>
      <c r="BD696" s="149">
        <v>12</v>
      </c>
      <c r="BE696" s="149">
        <v>12</v>
      </c>
      <c r="BF696" s="149">
        <v>12</v>
      </c>
      <c r="BG696" s="149">
        <v>12</v>
      </c>
      <c r="BH696" s="149">
        <v>12</v>
      </c>
      <c r="BI696" s="149">
        <v>12</v>
      </c>
      <c r="BJ696" s="149">
        <v>12</v>
      </c>
      <c r="BK696" s="149">
        <v>12</v>
      </c>
      <c r="BL696" s="149">
        <v>12</v>
      </c>
      <c r="BM696" s="149">
        <v>12</v>
      </c>
      <c r="BN696" s="149">
        <v>12</v>
      </c>
      <c r="BO696" s="149">
        <v>12</v>
      </c>
      <c r="BP696" s="149">
        <v>12</v>
      </c>
      <c r="BQ696" s="149">
        <v>12</v>
      </c>
      <c r="BR696" s="149">
        <v>12</v>
      </c>
      <c r="BS696" s="149">
        <v>12</v>
      </c>
      <c r="BT696" s="149">
        <v>12</v>
      </c>
      <c r="BU696" s="149"/>
      <c r="BV696" s="149"/>
      <c r="BW696" s="149"/>
      <c r="BX696" s="149"/>
      <c r="BY696" s="149"/>
      <c r="BZ696" s="149"/>
      <c r="CA696" s="149"/>
      <c r="CB696" s="149"/>
      <c r="CC696" s="149"/>
      <c r="CD696" s="149"/>
      <c r="CE696" s="149"/>
      <c r="CF696" s="149"/>
      <c r="CG696" s="149"/>
      <c r="CH696" s="149"/>
      <c r="CI696" s="149"/>
      <c r="CJ696" s="149"/>
      <c r="CK696" s="149"/>
      <c r="CL696" s="149"/>
      <c r="CM696" s="149"/>
      <c r="CN696" s="149"/>
      <c r="CO696" s="149"/>
      <c r="CP696" s="149"/>
      <c r="CQ696" s="149"/>
      <c r="CR696" s="149"/>
      <c r="CS696" s="150"/>
      <c r="CT696" s="151"/>
      <c r="CW696" s="68"/>
      <c r="CX696" s="152"/>
    </row>
    <row r="697" spans="1:102">
      <c r="A697" s="289" t="s">
        <v>8334</v>
      </c>
      <c r="B697" s="146" t="s">
        <v>2206</v>
      </c>
      <c r="C697" s="147" t="str">
        <f>+_xlfn.XLOOKUP(B697,'R4'!B:B,'R4'!C:C)</f>
        <v>PROJE KOORDİNATÖRÜ</v>
      </c>
      <c r="D697" s="147"/>
      <c r="E697" s="150" t="s">
        <v>6101</v>
      </c>
      <c r="F697" s="150" t="s">
        <v>38</v>
      </c>
      <c r="G697" s="150" t="s">
        <v>35</v>
      </c>
      <c r="H697" s="150" t="s">
        <v>8271</v>
      </c>
      <c r="I697" s="156"/>
      <c r="J697" s="148"/>
      <c r="K697" s="149"/>
      <c r="L697" s="149"/>
      <c r="M697" s="149">
        <v>1</v>
      </c>
      <c r="N697" s="149">
        <v>1</v>
      </c>
      <c r="O697" s="149">
        <v>1</v>
      </c>
      <c r="P697" s="149">
        <v>1</v>
      </c>
      <c r="Q697" s="149">
        <v>1</v>
      </c>
      <c r="R697" s="149">
        <v>1</v>
      </c>
      <c r="S697" s="149">
        <v>1</v>
      </c>
      <c r="T697" s="149">
        <v>1</v>
      </c>
      <c r="U697" s="149">
        <v>1</v>
      </c>
      <c r="V697" s="149">
        <v>1</v>
      </c>
      <c r="W697" s="149">
        <v>1</v>
      </c>
      <c r="X697" s="149">
        <v>1</v>
      </c>
      <c r="Y697" s="149">
        <v>1</v>
      </c>
      <c r="Z697" s="149">
        <v>1</v>
      </c>
      <c r="AA697" s="149">
        <v>1</v>
      </c>
      <c r="AB697" s="149">
        <v>1</v>
      </c>
      <c r="AC697" s="149">
        <v>1</v>
      </c>
      <c r="AD697" s="149">
        <v>1</v>
      </c>
      <c r="AE697" s="149">
        <v>1</v>
      </c>
      <c r="AF697" s="149">
        <v>1</v>
      </c>
      <c r="AG697" s="149">
        <v>1</v>
      </c>
      <c r="AH697" s="149">
        <v>1</v>
      </c>
      <c r="AI697" s="149">
        <v>1</v>
      </c>
      <c r="AJ697" s="149">
        <v>1</v>
      </c>
      <c r="AK697" s="149">
        <v>1</v>
      </c>
      <c r="AL697" s="149">
        <v>1</v>
      </c>
      <c r="AM697" s="149">
        <v>1</v>
      </c>
      <c r="AN697" s="149">
        <v>1</v>
      </c>
      <c r="AO697" s="149">
        <v>1</v>
      </c>
      <c r="AP697" s="149">
        <v>1</v>
      </c>
      <c r="AQ697" s="149">
        <v>1</v>
      </c>
      <c r="AR697" s="149">
        <v>1</v>
      </c>
      <c r="AS697" s="149">
        <v>1</v>
      </c>
      <c r="AT697" s="149">
        <v>1</v>
      </c>
      <c r="AU697" s="149">
        <v>1</v>
      </c>
      <c r="AV697" s="149">
        <v>1</v>
      </c>
      <c r="AW697" s="149">
        <v>1</v>
      </c>
      <c r="AX697" s="149">
        <v>1</v>
      </c>
      <c r="AY697" s="149">
        <v>1</v>
      </c>
      <c r="AZ697" s="149">
        <v>1</v>
      </c>
      <c r="BA697" s="149">
        <v>1</v>
      </c>
      <c r="BB697" s="149">
        <v>1</v>
      </c>
      <c r="BC697" s="149">
        <v>1</v>
      </c>
      <c r="BD697" s="149">
        <v>1</v>
      </c>
      <c r="BE697" s="149">
        <v>1</v>
      </c>
      <c r="BF697" s="149">
        <v>1</v>
      </c>
      <c r="BG697" s="149">
        <v>1</v>
      </c>
      <c r="BH697" s="149">
        <v>1</v>
      </c>
      <c r="BI697" s="149">
        <v>1</v>
      </c>
      <c r="BJ697" s="149">
        <v>1</v>
      </c>
      <c r="BK697" s="149">
        <v>1</v>
      </c>
      <c r="BL697" s="149">
        <v>1</v>
      </c>
      <c r="BM697" s="149">
        <v>1</v>
      </c>
      <c r="BN697" s="149">
        <v>1</v>
      </c>
      <c r="BO697" s="149">
        <v>1</v>
      </c>
      <c r="BP697" s="149">
        <v>1</v>
      </c>
      <c r="BQ697" s="149">
        <v>1</v>
      </c>
      <c r="BR697" s="149">
        <v>1</v>
      </c>
      <c r="BS697" s="149">
        <v>1</v>
      </c>
      <c r="BT697" s="149">
        <v>1</v>
      </c>
      <c r="BU697" s="149"/>
      <c r="BV697" s="149"/>
      <c r="BW697" s="149"/>
      <c r="BX697" s="149"/>
      <c r="BY697" s="149"/>
      <c r="BZ697" s="149"/>
      <c r="CA697" s="149"/>
      <c r="CB697" s="149"/>
      <c r="CC697" s="149"/>
      <c r="CD697" s="149"/>
      <c r="CE697" s="149"/>
      <c r="CF697" s="149"/>
      <c r="CG697" s="149"/>
      <c r="CH697" s="149"/>
      <c r="CI697" s="149"/>
      <c r="CJ697" s="149"/>
      <c r="CK697" s="149"/>
      <c r="CL697" s="149"/>
      <c r="CM697" s="149"/>
      <c r="CN697" s="149"/>
      <c r="CO697" s="149"/>
      <c r="CP697" s="149"/>
      <c r="CQ697" s="149"/>
      <c r="CR697" s="149"/>
      <c r="CS697" s="150"/>
      <c r="CT697" s="151"/>
      <c r="CW697" s="68"/>
      <c r="CX697" s="152"/>
    </row>
    <row r="698" spans="1:102">
      <c r="A698" s="289" t="s">
        <v>8334</v>
      </c>
      <c r="B698" s="146" t="s">
        <v>2212</v>
      </c>
      <c r="C698" s="147" t="str">
        <f>+_xlfn.XLOOKUP(B698,'R4'!B:B,'R4'!C:C)</f>
        <v>PROJE MÜDÜRÜ YARDIMCISI</v>
      </c>
      <c r="D698" s="147"/>
      <c r="E698" s="150" t="s">
        <v>6101</v>
      </c>
      <c r="F698" s="150" t="s">
        <v>38</v>
      </c>
      <c r="G698" s="150" t="s">
        <v>35</v>
      </c>
      <c r="H698" s="150" t="s">
        <v>8271</v>
      </c>
      <c r="I698" s="156"/>
      <c r="J698" s="148"/>
      <c r="K698" s="149"/>
      <c r="L698" s="149"/>
      <c r="M698" s="149">
        <v>2</v>
      </c>
      <c r="N698" s="149">
        <v>2</v>
      </c>
      <c r="O698" s="149">
        <v>2</v>
      </c>
      <c r="P698" s="149">
        <v>2</v>
      </c>
      <c r="Q698" s="149">
        <v>2</v>
      </c>
      <c r="R698" s="149">
        <v>2</v>
      </c>
      <c r="S698" s="149">
        <v>2</v>
      </c>
      <c r="T698" s="149">
        <v>2</v>
      </c>
      <c r="U698" s="149">
        <v>2</v>
      </c>
      <c r="V698" s="149">
        <v>2</v>
      </c>
      <c r="W698" s="149">
        <v>2</v>
      </c>
      <c r="X698" s="149">
        <v>2</v>
      </c>
      <c r="Y698" s="149">
        <v>2</v>
      </c>
      <c r="Z698" s="149">
        <v>2</v>
      </c>
      <c r="AA698" s="149">
        <v>2</v>
      </c>
      <c r="AB698" s="149">
        <v>2</v>
      </c>
      <c r="AC698" s="149">
        <v>2</v>
      </c>
      <c r="AD698" s="149">
        <v>2</v>
      </c>
      <c r="AE698" s="149">
        <v>2</v>
      </c>
      <c r="AF698" s="149">
        <v>2</v>
      </c>
      <c r="AG698" s="149">
        <v>2</v>
      </c>
      <c r="AH698" s="149">
        <v>2</v>
      </c>
      <c r="AI698" s="149">
        <v>2</v>
      </c>
      <c r="AJ698" s="149">
        <v>2</v>
      </c>
      <c r="AK698" s="149">
        <v>2</v>
      </c>
      <c r="AL698" s="149">
        <v>2</v>
      </c>
      <c r="AM698" s="149">
        <v>2</v>
      </c>
      <c r="AN698" s="149">
        <v>2</v>
      </c>
      <c r="AO698" s="149">
        <v>2</v>
      </c>
      <c r="AP698" s="149">
        <v>2</v>
      </c>
      <c r="AQ698" s="149">
        <v>2</v>
      </c>
      <c r="AR698" s="149">
        <v>2</v>
      </c>
      <c r="AS698" s="149">
        <v>2</v>
      </c>
      <c r="AT698" s="149">
        <v>2</v>
      </c>
      <c r="AU698" s="149">
        <v>2</v>
      </c>
      <c r="AV698" s="149">
        <v>2</v>
      </c>
      <c r="AW698" s="149">
        <v>2</v>
      </c>
      <c r="AX698" s="149">
        <v>2</v>
      </c>
      <c r="AY698" s="149">
        <v>2</v>
      </c>
      <c r="AZ698" s="149">
        <v>2</v>
      </c>
      <c r="BA698" s="149">
        <v>2</v>
      </c>
      <c r="BB698" s="149">
        <v>2</v>
      </c>
      <c r="BC698" s="149">
        <v>2</v>
      </c>
      <c r="BD698" s="149">
        <v>2</v>
      </c>
      <c r="BE698" s="149">
        <v>2</v>
      </c>
      <c r="BF698" s="149">
        <v>2</v>
      </c>
      <c r="BG698" s="149">
        <v>2</v>
      </c>
      <c r="BH698" s="149">
        <v>2</v>
      </c>
      <c r="BI698" s="149">
        <v>2</v>
      </c>
      <c r="BJ698" s="149">
        <v>2</v>
      </c>
      <c r="BK698" s="149">
        <v>2</v>
      </c>
      <c r="BL698" s="149">
        <v>2</v>
      </c>
      <c r="BM698" s="149">
        <v>2</v>
      </c>
      <c r="BN698" s="149">
        <v>2</v>
      </c>
      <c r="BO698" s="149">
        <v>2</v>
      </c>
      <c r="BP698" s="149">
        <v>2</v>
      </c>
      <c r="BQ698" s="149">
        <v>2</v>
      </c>
      <c r="BR698" s="149">
        <v>2</v>
      </c>
      <c r="BS698" s="149">
        <v>2</v>
      </c>
      <c r="BT698" s="149">
        <v>2</v>
      </c>
      <c r="BU698" s="149"/>
      <c r="BV698" s="149"/>
      <c r="BW698" s="149"/>
      <c r="BX698" s="149"/>
      <c r="BY698" s="149"/>
      <c r="BZ698" s="149"/>
      <c r="CA698" s="149"/>
      <c r="CB698" s="149"/>
      <c r="CC698" s="149"/>
      <c r="CD698" s="149"/>
      <c r="CE698" s="149"/>
      <c r="CF698" s="149"/>
      <c r="CG698" s="149"/>
      <c r="CH698" s="149"/>
      <c r="CI698" s="149"/>
      <c r="CJ698" s="149"/>
      <c r="CK698" s="149"/>
      <c r="CL698" s="149"/>
      <c r="CM698" s="149"/>
      <c r="CN698" s="149"/>
      <c r="CO698" s="149"/>
      <c r="CP698" s="149"/>
      <c r="CQ698" s="149"/>
      <c r="CR698" s="149"/>
      <c r="CS698" s="150"/>
      <c r="CT698" s="151"/>
      <c r="CW698" s="68"/>
      <c r="CX698" s="152"/>
    </row>
    <row r="699" spans="1:102">
      <c r="A699" s="289" t="s">
        <v>8334</v>
      </c>
      <c r="B699" s="146" t="s">
        <v>7534</v>
      </c>
      <c r="C699" s="147" t="str">
        <f>+_xlfn.XLOOKUP(B699,'R4'!B:B,'R4'!C:C)</f>
        <v>SAHA - ŞOFÖR</v>
      </c>
      <c r="D699" s="147"/>
      <c r="E699" s="150" t="s">
        <v>6118</v>
      </c>
      <c r="F699" s="150" t="s">
        <v>38</v>
      </c>
      <c r="G699" s="150" t="s">
        <v>35</v>
      </c>
      <c r="H699" s="150" t="s">
        <v>8271</v>
      </c>
      <c r="I699" s="156"/>
      <c r="J699" s="148"/>
      <c r="K699" s="149"/>
      <c r="L699" s="149"/>
      <c r="M699" s="149">
        <v>1</v>
      </c>
      <c r="N699" s="149">
        <v>1</v>
      </c>
      <c r="O699" s="149">
        <v>1</v>
      </c>
      <c r="P699" s="149">
        <v>1</v>
      </c>
      <c r="Q699" s="149">
        <v>1</v>
      </c>
      <c r="R699" s="149">
        <v>1</v>
      </c>
      <c r="S699" s="149">
        <v>1</v>
      </c>
      <c r="T699" s="149">
        <v>1</v>
      </c>
      <c r="U699" s="149">
        <v>1</v>
      </c>
      <c r="V699" s="149">
        <v>1</v>
      </c>
      <c r="W699" s="149">
        <v>1</v>
      </c>
      <c r="X699" s="149">
        <v>1</v>
      </c>
      <c r="Y699" s="149">
        <v>1</v>
      </c>
      <c r="Z699" s="149">
        <v>1</v>
      </c>
      <c r="AA699" s="149">
        <v>1</v>
      </c>
      <c r="AB699" s="149">
        <v>1</v>
      </c>
      <c r="AC699" s="149">
        <v>1</v>
      </c>
      <c r="AD699" s="149">
        <v>1</v>
      </c>
      <c r="AE699" s="149">
        <v>1</v>
      </c>
      <c r="AF699" s="149">
        <v>1</v>
      </c>
      <c r="AG699" s="149">
        <v>1</v>
      </c>
      <c r="AH699" s="149">
        <v>1</v>
      </c>
      <c r="AI699" s="149">
        <v>1</v>
      </c>
      <c r="AJ699" s="149">
        <v>1</v>
      </c>
      <c r="AK699" s="149">
        <v>1</v>
      </c>
      <c r="AL699" s="149">
        <v>1</v>
      </c>
      <c r="AM699" s="149">
        <v>1</v>
      </c>
      <c r="AN699" s="149">
        <v>1</v>
      </c>
      <c r="AO699" s="149">
        <v>1</v>
      </c>
      <c r="AP699" s="149">
        <v>1</v>
      </c>
      <c r="AQ699" s="149">
        <v>1</v>
      </c>
      <c r="AR699" s="149">
        <v>1</v>
      </c>
      <c r="AS699" s="149">
        <v>1</v>
      </c>
      <c r="AT699" s="149">
        <v>1</v>
      </c>
      <c r="AU699" s="149">
        <v>1</v>
      </c>
      <c r="AV699" s="149">
        <v>1</v>
      </c>
      <c r="AW699" s="149">
        <v>1</v>
      </c>
      <c r="AX699" s="149">
        <v>1</v>
      </c>
      <c r="AY699" s="149">
        <v>1</v>
      </c>
      <c r="AZ699" s="149">
        <v>1</v>
      </c>
      <c r="BA699" s="149">
        <v>1</v>
      </c>
      <c r="BB699" s="149">
        <v>1</v>
      </c>
      <c r="BC699" s="149">
        <v>1</v>
      </c>
      <c r="BD699" s="149">
        <v>1</v>
      </c>
      <c r="BE699" s="149">
        <v>1</v>
      </c>
      <c r="BF699" s="149">
        <v>1</v>
      </c>
      <c r="BG699" s="149">
        <v>1</v>
      </c>
      <c r="BH699" s="149">
        <v>1</v>
      </c>
      <c r="BI699" s="149">
        <v>1</v>
      </c>
      <c r="BJ699" s="149">
        <v>1</v>
      </c>
      <c r="BK699" s="149">
        <v>1</v>
      </c>
      <c r="BL699" s="149">
        <v>1</v>
      </c>
      <c r="BM699" s="149">
        <v>1</v>
      </c>
      <c r="BN699" s="149">
        <v>1</v>
      </c>
      <c r="BO699" s="149">
        <v>1</v>
      </c>
      <c r="BP699" s="149">
        <v>1</v>
      </c>
      <c r="BQ699" s="149">
        <v>1</v>
      </c>
      <c r="BR699" s="149">
        <v>1</v>
      </c>
      <c r="BS699" s="149">
        <v>1</v>
      </c>
      <c r="BT699" s="149">
        <v>1</v>
      </c>
      <c r="BU699" s="149"/>
      <c r="BV699" s="149"/>
      <c r="BW699" s="149"/>
      <c r="BX699" s="149"/>
      <c r="BY699" s="149"/>
      <c r="BZ699" s="149"/>
      <c r="CA699" s="149"/>
      <c r="CB699" s="149"/>
      <c r="CC699" s="149"/>
      <c r="CD699" s="149"/>
      <c r="CE699" s="149"/>
      <c r="CF699" s="149"/>
      <c r="CG699" s="149"/>
      <c r="CH699" s="149"/>
      <c r="CI699" s="149"/>
      <c r="CJ699" s="149"/>
      <c r="CK699" s="149"/>
      <c r="CL699" s="149"/>
      <c r="CM699" s="149"/>
      <c r="CN699" s="149"/>
      <c r="CO699" s="149"/>
      <c r="CP699" s="149"/>
      <c r="CQ699" s="149"/>
      <c r="CR699" s="149"/>
      <c r="CS699" s="150"/>
      <c r="CT699" s="151"/>
      <c r="CW699" s="68"/>
      <c r="CX699" s="152"/>
    </row>
    <row r="700" spans="1:102">
      <c r="A700" s="289" t="s">
        <v>8334</v>
      </c>
      <c r="B700" s="146" t="s">
        <v>7535</v>
      </c>
      <c r="C700" s="147" t="str">
        <f>+_xlfn.XLOOKUP(B700,'R4'!B:B,'R4'!C:C)</f>
        <v>SAHA - SEKRETER</v>
      </c>
      <c r="D700" s="147"/>
      <c r="E700" s="150" t="s">
        <v>6118</v>
      </c>
      <c r="F700" s="150" t="s">
        <v>38</v>
      </c>
      <c r="G700" s="150" t="s">
        <v>35</v>
      </c>
      <c r="H700" s="150" t="s">
        <v>8271</v>
      </c>
      <c r="I700" s="156"/>
      <c r="J700" s="148"/>
      <c r="K700" s="149"/>
      <c r="L700" s="149"/>
      <c r="M700" s="149">
        <v>1</v>
      </c>
      <c r="N700" s="149">
        <v>1</v>
      </c>
      <c r="O700" s="149">
        <v>1</v>
      </c>
      <c r="P700" s="149">
        <v>1</v>
      </c>
      <c r="Q700" s="149">
        <v>1</v>
      </c>
      <c r="R700" s="149">
        <v>1</v>
      </c>
      <c r="S700" s="149">
        <v>1</v>
      </c>
      <c r="T700" s="149">
        <v>1</v>
      </c>
      <c r="U700" s="149">
        <v>1</v>
      </c>
      <c r="V700" s="149">
        <v>1</v>
      </c>
      <c r="W700" s="149">
        <v>1</v>
      </c>
      <c r="X700" s="149">
        <v>1</v>
      </c>
      <c r="Y700" s="149">
        <v>1</v>
      </c>
      <c r="Z700" s="149">
        <v>1</v>
      </c>
      <c r="AA700" s="149">
        <v>1</v>
      </c>
      <c r="AB700" s="149">
        <v>1</v>
      </c>
      <c r="AC700" s="149">
        <v>1</v>
      </c>
      <c r="AD700" s="149">
        <v>1</v>
      </c>
      <c r="AE700" s="149">
        <v>1</v>
      </c>
      <c r="AF700" s="149">
        <v>1</v>
      </c>
      <c r="AG700" s="149">
        <v>1</v>
      </c>
      <c r="AH700" s="149">
        <v>1</v>
      </c>
      <c r="AI700" s="149">
        <v>1</v>
      </c>
      <c r="AJ700" s="149">
        <v>1</v>
      </c>
      <c r="AK700" s="149">
        <v>1</v>
      </c>
      <c r="AL700" s="149">
        <v>1</v>
      </c>
      <c r="AM700" s="149">
        <v>1</v>
      </c>
      <c r="AN700" s="149">
        <v>1</v>
      </c>
      <c r="AO700" s="149">
        <v>1</v>
      </c>
      <c r="AP700" s="149">
        <v>1</v>
      </c>
      <c r="AQ700" s="149">
        <v>1</v>
      </c>
      <c r="AR700" s="149">
        <v>1</v>
      </c>
      <c r="AS700" s="149">
        <v>1</v>
      </c>
      <c r="AT700" s="149">
        <v>1</v>
      </c>
      <c r="AU700" s="149">
        <v>1</v>
      </c>
      <c r="AV700" s="149">
        <v>1</v>
      </c>
      <c r="AW700" s="149">
        <v>1</v>
      </c>
      <c r="AX700" s="149">
        <v>1</v>
      </c>
      <c r="AY700" s="149">
        <v>1</v>
      </c>
      <c r="AZ700" s="149">
        <v>1</v>
      </c>
      <c r="BA700" s="149">
        <v>1</v>
      </c>
      <c r="BB700" s="149">
        <v>1</v>
      </c>
      <c r="BC700" s="149">
        <v>1</v>
      </c>
      <c r="BD700" s="149">
        <v>1</v>
      </c>
      <c r="BE700" s="149">
        <v>1</v>
      </c>
      <c r="BF700" s="149">
        <v>1</v>
      </c>
      <c r="BG700" s="149">
        <v>1</v>
      </c>
      <c r="BH700" s="149">
        <v>1</v>
      </c>
      <c r="BI700" s="149">
        <v>1</v>
      </c>
      <c r="BJ700" s="149">
        <v>1</v>
      </c>
      <c r="BK700" s="149">
        <v>1</v>
      </c>
      <c r="BL700" s="149">
        <v>1</v>
      </c>
      <c r="BM700" s="149">
        <v>1</v>
      </c>
      <c r="BN700" s="149">
        <v>1</v>
      </c>
      <c r="BO700" s="149">
        <v>1</v>
      </c>
      <c r="BP700" s="149">
        <v>1</v>
      </c>
      <c r="BQ700" s="149">
        <v>1</v>
      </c>
      <c r="BR700" s="149">
        <v>1</v>
      </c>
      <c r="BS700" s="149">
        <v>1</v>
      </c>
      <c r="BT700" s="149">
        <v>1</v>
      </c>
      <c r="BU700" s="149"/>
      <c r="BV700" s="149"/>
      <c r="BW700" s="149"/>
      <c r="BX700" s="149"/>
      <c r="BY700" s="149"/>
      <c r="BZ700" s="149"/>
      <c r="CA700" s="149"/>
      <c r="CB700" s="149"/>
      <c r="CC700" s="149"/>
      <c r="CD700" s="149"/>
      <c r="CE700" s="149"/>
      <c r="CF700" s="149"/>
      <c r="CG700" s="149"/>
      <c r="CH700" s="149"/>
      <c r="CI700" s="149"/>
      <c r="CJ700" s="149"/>
      <c r="CK700" s="149"/>
      <c r="CL700" s="149"/>
      <c r="CM700" s="149"/>
      <c r="CN700" s="149"/>
      <c r="CO700" s="149"/>
      <c r="CP700" s="149"/>
      <c r="CQ700" s="149"/>
      <c r="CR700" s="149"/>
      <c r="CS700" s="150"/>
      <c r="CT700" s="151"/>
      <c r="CW700" s="68"/>
      <c r="CX700" s="152"/>
    </row>
    <row r="701" spans="1:102">
      <c r="A701" s="289" t="s">
        <v>8334</v>
      </c>
      <c r="B701" s="146" t="s">
        <v>2229</v>
      </c>
      <c r="C701" s="147" t="str">
        <f>+_xlfn.XLOOKUP(B701,'R4'!B:B,'R4'!C:C)</f>
        <v>SAHA TEKNİK OFİS MÜDÜRÜ</v>
      </c>
      <c r="D701" s="147"/>
      <c r="E701" s="150" t="s">
        <v>6104</v>
      </c>
      <c r="F701" s="150" t="s">
        <v>38</v>
      </c>
      <c r="G701" s="150" t="s">
        <v>35</v>
      </c>
      <c r="H701" s="150" t="s">
        <v>8271</v>
      </c>
      <c r="I701" s="156"/>
      <c r="J701" s="148"/>
      <c r="K701" s="149"/>
      <c r="L701" s="149"/>
      <c r="M701" s="149">
        <v>1</v>
      </c>
      <c r="N701" s="149">
        <v>1</v>
      </c>
      <c r="O701" s="149">
        <v>1</v>
      </c>
      <c r="P701" s="149">
        <v>1</v>
      </c>
      <c r="Q701" s="149">
        <v>1</v>
      </c>
      <c r="R701" s="149">
        <v>1</v>
      </c>
      <c r="S701" s="149">
        <v>1</v>
      </c>
      <c r="T701" s="149">
        <v>1</v>
      </c>
      <c r="U701" s="149">
        <v>1</v>
      </c>
      <c r="V701" s="149">
        <v>1</v>
      </c>
      <c r="W701" s="149">
        <v>1</v>
      </c>
      <c r="X701" s="149">
        <v>1</v>
      </c>
      <c r="Y701" s="149">
        <v>1</v>
      </c>
      <c r="Z701" s="149">
        <v>1</v>
      </c>
      <c r="AA701" s="149">
        <v>1</v>
      </c>
      <c r="AB701" s="149">
        <v>1</v>
      </c>
      <c r="AC701" s="149">
        <v>1</v>
      </c>
      <c r="AD701" s="149">
        <v>1</v>
      </c>
      <c r="AE701" s="149">
        <v>1</v>
      </c>
      <c r="AF701" s="149">
        <v>1</v>
      </c>
      <c r="AG701" s="149">
        <v>1</v>
      </c>
      <c r="AH701" s="149">
        <v>1</v>
      </c>
      <c r="AI701" s="149">
        <v>1</v>
      </c>
      <c r="AJ701" s="149">
        <v>1</v>
      </c>
      <c r="AK701" s="149">
        <v>1</v>
      </c>
      <c r="AL701" s="149">
        <v>1</v>
      </c>
      <c r="AM701" s="149">
        <v>1</v>
      </c>
      <c r="AN701" s="149">
        <v>1</v>
      </c>
      <c r="AO701" s="149">
        <v>1</v>
      </c>
      <c r="AP701" s="149">
        <v>1</v>
      </c>
      <c r="AQ701" s="149">
        <v>1</v>
      </c>
      <c r="AR701" s="149">
        <v>1</v>
      </c>
      <c r="AS701" s="149">
        <v>1</v>
      </c>
      <c r="AT701" s="149">
        <v>1</v>
      </c>
      <c r="AU701" s="149">
        <v>1</v>
      </c>
      <c r="AV701" s="149">
        <v>1</v>
      </c>
      <c r="AW701" s="149">
        <v>1</v>
      </c>
      <c r="AX701" s="149">
        <v>1</v>
      </c>
      <c r="AY701" s="149">
        <v>1</v>
      </c>
      <c r="AZ701" s="149">
        <v>1</v>
      </c>
      <c r="BA701" s="149">
        <v>1</v>
      </c>
      <c r="BB701" s="149">
        <v>1</v>
      </c>
      <c r="BC701" s="149">
        <v>1</v>
      </c>
      <c r="BD701" s="149">
        <v>1</v>
      </c>
      <c r="BE701" s="149">
        <v>1</v>
      </c>
      <c r="BF701" s="149">
        <v>1</v>
      </c>
      <c r="BG701" s="149">
        <v>1</v>
      </c>
      <c r="BH701" s="149">
        <v>1</v>
      </c>
      <c r="BI701" s="149">
        <v>1</v>
      </c>
      <c r="BJ701" s="149">
        <v>1</v>
      </c>
      <c r="BK701" s="149">
        <v>1</v>
      </c>
      <c r="BL701" s="149">
        <v>1</v>
      </c>
      <c r="BM701" s="149">
        <v>1</v>
      </c>
      <c r="BN701" s="149">
        <v>1</v>
      </c>
      <c r="BO701" s="149">
        <v>1</v>
      </c>
      <c r="BP701" s="149">
        <v>1</v>
      </c>
      <c r="BQ701" s="149">
        <v>1</v>
      </c>
      <c r="BR701" s="149">
        <v>1</v>
      </c>
      <c r="BS701" s="149">
        <v>1</v>
      </c>
      <c r="BT701" s="149">
        <v>1</v>
      </c>
      <c r="BU701" s="149"/>
      <c r="BV701" s="149"/>
      <c r="BW701" s="149"/>
      <c r="BX701" s="149"/>
      <c r="BY701" s="149"/>
      <c r="BZ701" s="149"/>
      <c r="CA701" s="149"/>
      <c r="CB701" s="149"/>
      <c r="CC701" s="149"/>
      <c r="CD701" s="149"/>
      <c r="CE701" s="149"/>
      <c r="CF701" s="149"/>
      <c r="CG701" s="149"/>
      <c r="CH701" s="149"/>
      <c r="CI701" s="149"/>
      <c r="CJ701" s="149"/>
      <c r="CK701" s="149"/>
      <c r="CL701" s="149"/>
      <c r="CM701" s="149"/>
      <c r="CN701" s="149"/>
      <c r="CO701" s="149"/>
      <c r="CP701" s="149"/>
      <c r="CQ701" s="149"/>
      <c r="CR701" s="149"/>
      <c r="CS701" s="150"/>
      <c r="CT701" s="151"/>
      <c r="CW701" s="68"/>
      <c r="CX701" s="152"/>
    </row>
    <row r="702" spans="1:102">
      <c r="A702" s="289" t="s">
        <v>8334</v>
      </c>
      <c r="B702" s="146" t="s">
        <v>7536</v>
      </c>
      <c r="C702" s="147" t="str">
        <f>+_xlfn.XLOOKUP(B702,'R4'!B:B,'R4'!C:C)</f>
        <v>SAHA - TEKNİK OFİS ŞEFİ</v>
      </c>
      <c r="D702" s="147"/>
      <c r="E702" s="150" t="s">
        <v>6104</v>
      </c>
      <c r="F702" s="150" t="s">
        <v>38</v>
      </c>
      <c r="G702" s="150" t="s">
        <v>35</v>
      </c>
      <c r="H702" s="150" t="s">
        <v>8271</v>
      </c>
      <c r="I702" s="156"/>
      <c r="J702" s="148"/>
      <c r="K702" s="149"/>
      <c r="L702" s="149"/>
      <c r="M702" s="149">
        <v>1</v>
      </c>
      <c r="N702" s="149">
        <v>1</v>
      </c>
      <c r="O702" s="149">
        <v>1</v>
      </c>
      <c r="P702" s="149">
        <v>1</v>
      </c>
      <c r="Q702" s="149">
        <v>1</v>
      </c>
      <c r="R702" s="149">
        <v>1</v>
      </c>
      <c r="S702" s="149">
        <v>1</v>
      </c>
      <c r="T702" s="149">
        <v>1</v>
      </c>
      <c r="U702" s="149">
        <v>1</v>
      </c>
      <c r="V702" s="149">
        <v>1</v>
      </c>
      <c r="W702" s="149">
        <v>1</v>
      </c>
      <c r="X702" s="149">
        <v>2</v>
      </c>
      <c r="Y702" s="149">
        <v>2</v>
      </c>
      <c r="Z702" s="149">
        <v>2</v>
      </c>
      <c r="AA702" s="149">
        <v>2</v>
      </c>
      <c r="AB702" s="149">
        <v>2</v>
      </c>
      <c r="AC702" s="149">
        <v>2</v>
      </c>
      <c r="AD702" s="149">
        <v>2</v>
      </c>
      <c r="AE702" s="149">
        <v>2</v>
      </c>
      <c r="AF702" s="149">
        <v>2</v>
      </c>
      <c r="AG702" s="149">
        <v>2</v>
      </c>
      <c r="AH702" s="149">
        <v>2</v>
      </c>
      <c r="AI702" s="149">
        <v>2</v>
      </c>
      <c r="AJ702" s="149">
        <v>2</v>
      </c>
      <c r="AK702" s="149">
        <v>2</v>
      </c>
      <c r="AL702" s="149">
        <v>2</v>
      </c>
      <c r="AM702" s="149">
        <v>2</v>
      </c>
      <c r="AN702" s="149">
        <v>2</v>
      </c>
      <c r="AO702" s="149">
        <v>2</v>
      </c>
      <c r="AP702" s="149">
        <v>2</v>
      </c>
      <c r="AQ702" s="149">
        <v>2</v>
      </c>
      <c r="AR702" s="149">
        <v>2</v>
      </c>
      <c r="AS702" s="149">
        <v>2</v>
      </c>
      <c r="AT702" s="149">
        <v>2</v>
      </c>
      <c r="AU702" s="149">
        <v>2</v>
      </c>
      <c r="AV702" s="149">
        <v>2</v>
      </c>
      <c r="AW702" s="149">
        <v>2</v>
      </c>
      <c r="AX702" s="149">
        <v>2</v>
      </c>
      <c r="AY702" s="149">
        <v>2</v>
      </c>
      <c r="AZ702" s="149">
        <v>2</v>
      </c>
      <c r="BA702" s="149">
        <v>2</v>
      </c>
      <c r="BB702" s="149">
        <v>2</v>
      </c>
      <c r="BC702" s="149">
        <v>2</v>
      </c>
      <c r="BD702" s="149">
        <v>2</v>
      </c>
      <c r="BE702" s="149">
        <v>2</v>
      </c>
      <c r="BF702" s="149">
        <v>2</v>
      </c>
      <c r="BG702" s="149">
        <v>2</v>
      </c>
      <c r="BH702" s="149">
        <v>2</v>
      </c>
      <c r="BI702" s="149">
        <v>2</v>
      </c>
      <c r="BJ702" s="149">
        <v>2</v>
      </c>
      <c r="BK702" s="149">
        <v>2</v>
      </c>
      <c r="BL702" s="149">
        <v>2</v>
      </c>
      <c r="BM702" s="149">
        <v>2</v>
      </c>
      <c r="BN702" s="149">
        <v>2</v>
      </c>
      <c r="BO702" s="149">
        <v>2</v>
      </c>
      <c r="BP702" s="149">
        <v>2</v>
      </c>
      <c r="BQ702" s="149">
        <v>2</v>
      </c>
      <c r="BR702" s="149">
        <v>2</v>
      </c>
      <c r="BS702" s="149">
        <v>2</v>
      </c>
      <c r="BT702" s="149">
        <v>2</v>
      </c>
      <c r="BU702" s="149"/>
      <c r="BV702" s="149"/>
      <c r="BW702" s="149"/>
      <c r="BX702" s="149"/>
      <c r="BY702" s="149"/>
      <c r="BZ702" s="149"/>
      <c r="CA702" s="149"/>
      <c r="CB702" s="149"/>
      <c r="CC702" s="149"/>
      <c r="CD702" s="149"/>
      <c r="CE702" s="149"/>
      <c r="CF702" s="149"/>
      <c r="CG702" s="149"/>
      <c r="CH702" s="149"/>
      <c r="CI702" s="149"/>
      <c r="CJ702" s="149"/>
      <c r="CK702" s="149"/>
      <c r="CL702" s="149"/>
      <c r="CM702" s="149"/>
      <c r="CN702" s="149"/>
      <c r="CO702" s="149"/>
      <c r="CP702" s="149"/>
      <c r="CQ702" s="149"/>
      <c r="CR702" s="149"/>
      <c r="CS702" s="150"/>
      <c r="CT702" s="151"/>
      <c r="CW702" s="68"/>
      <c r="CX702" s="152"/>
    </row>
    <row r="703" spans="1:102">
      <c r="A703" s="289" t="s">
        <v>8334</v>
      </c>
      <c r="B703" s="146" t="s">
        <v>2235</v>
      </c>
      <c r="C703" s="147" t="str">
        <f>+_xlfn.XLOOKUP(B703,'R4'!B:B,'R4'!C:C)</f>
        <v>SAHA BÜTÇE MALİYET ŞEFİ</v>
      </c>
      <c r="D703" s="147"/>
      <c r="E703" s="150" t="s">
        <v>6104</v>
      </c>
      <c r="F703" s="150" t="s">
        <v>38</v>
      </c>
      <c r="G703" s="150" t="s">
        <v>35</v>
      </c>
      <c r="H703" s="150" t="s">
        <v>8271</v>
      </c>
      <c r="I703" s="156"/>
      <c r="J703" s="148"/>
      <c r="K703" s="149"/>
      <c r="L703" s="149"/>
      <c r="M703" s="149">
        <v>1</v>
      </c>
      <c r="N703" s="149">
        <v>1</v>
      </c>
      <c r="O703" s="149">
        <v>1</v>
      </c>
      <c r="P703" s="149">
        <v>1</v>
      </c>
      <c r="Q703" s="149">
        <v>1</v>
      </c>
      <c r="R703" s="149">
        <v>1</v>
      </c>
      <c r="S703" s="149">
        <v>1</v>
      </c>
      <c r="T703" s="149">
        <v>1</v>
      </c>
      <c r="U703" s="149">
        <v>1</v>
      </c>
      <c r="V703" s="149">
        <v>1</v>
      </c>
      <c r="W703" s="149">
        <v>1</v>
      </c>
      <c r="X703" s="149">
        <v>2</v>
      </c>
      <c r="Y703" s="149">
        <v>2</v>
      </c>
      <c r="Z703" s="149">
        <v>2</v>
      </c>
      <c r="AA703" s="149">
        <v>2</v>
      </c>
      <c r="AB703" s="149">
        <v>2</v>
      </c>
      <c r="AC703" s="149">
        <v>2</v>
      </c>
      <c r="AD703" s="149">
        <v>2</v>
      </c>
      <c r="AE703" s="149">
        <v>2</v>
      </c>
      <c r="AF703" s="149">
        <v>2</v>
      </c>
      <c r="AG703" s="149">
        <v>2</v>
      </c>
      <c r="AH703" s="149">
        <v>2</v>
      </c>
      <c r="AI703" s="149">
        <v>2</v>
      </c>
      <c r="AJ703" s="149">
        <v>2</v>
      </c>
      <c r="AK703" s="149">
        <v>2</v>
      </c>
      <c r="AL703" s="149">
        <v>2</v>
      </c>
      <c r="AM703" s="149">
        <v>2</v>
      </c>
      <c r="AN703" s="149">
        <v>2</v>
      </c>
      <c r="AO703" s="149">
        <v>2</v>
      </c>
      <c r="AP703" s="149">
        <v>2</v>
      </c>
      <c r="AQ703" s="149">
        <v>2</v>
      </c>
      <c r="AR703" s="149">
        <v>2</v>
      </c>
      <c r="AS703" s="149">
        <v>2</v>
      </c>
      <c r="AT703" s="149">
        <v>2</v>
      </c>
      <c r="AU703" s="149">
        <v>2</v>
      </c>
      <c r="AV703" s="149">
        <v>2</v>
      </c>
      <c r="AW703" s="149">
        <v>2</v>
      </c>
      <c r="AX703" s="149">
        <v>2</v>
      </c>
      <c r="AY703" s="149">
        <v>2</v>
      </c>
      <c r="AZ703" s="149">
        <v>2</v>
      </c>
      <c r="BA703" s="149">
        <v>2</v>
      </c>
      <c r="BB703" s="149">
        <v>2</v>
      </c>
      <c r="BC703" s="149">
        <v>2</v>
      </c>
      <c r="BD703" s="149">
        <v>2</v>
      </c>
      <c r="BE703" s="149">
        <v>2</v>
      </c>
      <c r="BF703" s="149">
        <v>2</v>
      </c>
      <c r="BG703" s="149">
        <v>2</v>
      </c>
      <c r="BH703" s="149">
        <v>2</v>
      </c>
      <c r="BI703" s="149">
        <v>2</v>
      </c>
      <c r="BJ703" s="149">
        <v>2</v>
      </c>
      <c r="BK703" s="149">
        <v>2</v>
      </c>
      <c r="BL703" s="149">
        <v>2</v>
      </c>
      <c r="BM703" s="149">
        <v>2</v>
      </c>
      <c r="BN703" s="149">
        <v>2</v>
      </c>
      <c r="BO703" s="149">
        <v>2</v>
      </c>
      <c r="BP703" s="149">
        <v>2</v>
      </c>
      <c r="BQ703" s="149">
        <v>2</v>
      </c>
      <c r="BR703" s="149">
        <v>2</v>
      </c>
      <c r="BS703" s="149">
        <v>2</v>
      </c>
      <c r="BT703" s="149">
        <v>2</v>
      </c>
      <c r="BU703" s="149"/>
      <c r="BV703" s="149"/>
      <c r="BW703" s="149"/>
      <c r="BX703" s="149"/>
      <c r="BY703" s="149"/>
      <c r="BZ703" s="149"/>
      <c r="CA703" s="149"/>
      <c r="CB703" s="149"/>
      <c r="CC703" s="149"/>
      <c r="CD703" s="149"/>
      <c r="CE703" s="149"/>
      <c r="CF703" s="149"/>
      <c r="CG703" s="149"/>
      <c r="CH703" s="149"/>
      <c r="CI703" s="149"/>
      <c r="CJ703" s="149"/>
      <c r="CK703" s="149"/>
      <c r="CL703" s="149"/>
      <c r="CM703" s="149"/>
      <c r="CN703" s="149"/>
      <c r="CO703" s="149"/>
      <c r="CP703" s="149"/>
      <c r="CQ703" s="149"/>
      <c r="CR703" s="149"/>
      <c r="CS703" s="150"/>
      <c r="CT703" s="151"/>
      <c r="CW703" s="68"/>
      <c r="CX703" s="152"/>
    </row>
    <row r="704" spans="1:102">
      <c r="A704" s="289" t="s">
        <v>8334</v>
      </c>
      <c r="B704" s="146" t="s">
        <v>2237</v>
      </c>
      <c r="C704" s="147" t="str">
        <f>+_xlfn.XLOOKUP(B704,'R4'!B:B,'R4'!C:C)</f>
        <v>SAHA BÜTÇE MALİYET MÜHENDİSİ</v>
      </c>
      <c r="D704" s="147"/>
      <c r="E704" s="150" t="s">
        <v>6104</v>
      </c>
      <c r="F704" s="150" t="s">
        <v>38</v>
      </c>
      <c r="G704" s="150" t="s">
        <v>35</v>
      </c>
      <c r="H704" s="150" t="s">
        <v>8271</v>
      </c>
      <c r="I704" s="156"/>
      <c r="J704" s="148"/>
      <c r="K704" s="149"/>
      <c r="L704" s="149"/>
      <c r="M704" s="149">
        <v>1</v>
      </c>
      <c r="N704" s="149">
        <v>1</v>
      </c>
      <c r="O704" s="149">
        <v>1</v>
      </c>
      <c r="P704" s="149">
        <v>1</v>
      </c>
      <c r="Q704" s="149">
        <v>1</v>
      </c>
      <c r="R704" s="149">
        <v>1</v>
      </c>
      <c r="S704" s="149">
        <v>1</v>
      </c>
      <c r="T704" s="149">
        <v>1</v>
      </c>
      <c r="U704" s="149">
        <v>1</v>
      </c>
      <c r="V704" s="149">
        <v>1</v>
      </c>
      <c r="W704" s="149">
        <v>1</v>
      </c>
      <c r="X704" s="149">
        <v>2</v>
      </c>
      <c r="Y704" s="149">
        <v>2</v>
      </c>
      <c r="Z704" s="149">
        <v>2</v>
      </c>
      <c r="AA704" s="149">
        <v>2</v>
      </c>
      <c r="AB704" s="149">
        <v>2</v>
      </c>
      <c r="AC704" s="149">
        <v>2</v>
      </c>
      <c r="AD704" s="149">
        <v>2</v>
      </c>
      <c r="AE704" s="149">
        <v>2</v>
      </c>
      <c r="AF704" s="149">
        <v>2</v>
      </c>
      <c r="AG704" s="149">
        <v>2</v>
      </c>
      <c r="AH704" s="149">
        <v>2</v>
      </c>
      <c r="AI704" s="149">
        <v>2</v>
      </c>
      <c r="AJ704" s="149">
        <v>2</v>
      </c>
      <c r="AK704" s="149">
        <v>2</v>
      </c>
      <c r="AL704" s="149">
        <v>2</v>
      </c>
      <c r="AM704" s="149">
        <v>2</v>
      </c>
      <c r="AN704" s="149">
        <v>2</v>
      </c>
      <c r="AO704" s="149">
        <v>2</v>
      </c>
      <c r="AP704" s="149">
        <v>2</v>
      </c>
      <c r="AQ704" s="149">
        <v>2</v>
      </c>
      <c r="AR704" s="149">
        <v>2</v>
      </c>
      <c r="AS704" s="149">
        <v>2</v>
      </c>
      <c r="AT704" s="149">
        <v>2</v>
      </c>
      <c r="AU704" s="149">
        <v>2</v>
      </c>
      <c r="AV704" s="149">
        <v>2</v>
      </c>
      <c r="AW704" s="149">
        <v>2</v>
      </c>
      <c r="AX704" s="149">
        <v>2</v>
      </c>
      <c r="AY704" s="149">
        <v>2</v>
      </c>
      <c r="AZ704" s="149">
        <v>2</v>
      </c>
      <c r="BA704" s="149">
        <v>2</v>
      </c>
      <c r="BB704" s="149">
        <v>2</v>
      </c>
      <c r="BC704" s="149">
        <v>2</v>
      </c>
      <c r="BD704" s="149">
        <v>2</v>
      </c>
      <c r="BE704" s="149">
        <v>2</v>
      </c>
      <c r="BF704" s="149">
        <v>2</v>
      </c>
      <c r="BG704" s="149">
        <v>2</v>
      </c>
      <c r="BH704" s="149">
        <v>2</v>
      </c>
      <c r="BI704" s="149">
        <v>2</v>
      </c>
      <c r="BJ704" s="149">
        <v>2</v>
      </c>
      <c r="BK704" s="149">
        <v>2</v>
      </c>
      <c r="BL704" s="149">
        <v>2</v>
      </c>
      <c r="BM704" s="149">
        <v>2</v>
      </c>
      <c r="BN704" s="149">
        <v>2</v>
      </c>
      <c r="BO704" s="149">
        <v>2</v>
      </c>
      <c r="BP704" s="149">
        <v>2</v>
      </c>
      <c r="BQ704" s="149">
        <v>2</v>
      </c>
      <c r="BR704" s="149">
        <v>2</v>
      </c>
      <c r="BS704" s="149">
        <v>2</v>
      </c>
      <c r="BT704" s="149">
        <v>2</v>
      </c>
      <c r="BU704" s="149"/>
      <c r="BV704" s="149"/>
      <c r="BW704" s="149"/>
      <c r="BX704" s="149"/>
      <c r="BY704" s="149"/>
      <c r="BZ704" s="149"/>
      <c r="CA704" s="149"/>
      <c r="CB704" s="149"/>
      <c r="CC704" s="149"/>
      <c r="CD704" s="149"/>
      <c r="CE704" s="149"/>
      <c r="CF704" s="149"/>
      <c r="CG704" s="149"/>
      <c r="CH704" s="149"/>
      <c r="CI704" s="149"/>
      <c r="CJ704" s="149"/>
      <c r="CK704" s="149"/>
      <c r="CL704" s="149"/>
      <c r="CM704" s="149"/>
      <c r="CN704" s="149"/>
      <c r="CO704" s="149"/>
      <c r="CP704" s="149"/>
      <c r="CQ704" s="149"/>
      <c r="CR704" s="149"/>
      <c r="CS704" s="150"/>
      <c r="CT704" s="151"/>
      <c r="CW704" s="68"/>
      <c r="CX704" s="152"/>
    </row>
    <row r="705" spans="1:102">
      <c r="A705" s="289" t="s">
        <v>8334</v>
      </c>
      <c r="B705" s="146" t="s">
        <v>2231</v>
      </c>
      <c r="C705" s="147" t="str">
        <f>+_xlfn.XLOOKUP(B705,'R4'!B:B,'R4'!C:C)</f>
        <v>SAHA PLANLAMA / RAPORLAMA ŞEFİ</v>
      </c>
      <c r="D705" s="147"/>
      <c r="E705" s="150" t="s">
        <v>6104</v>
      </c>
      <c r="F705" s="150" t="s">
        <v>38</v>
      </c>
      <c r="G705" s="150" t="s">
        <v>35</v>
      </c>
      <c r="H705" s="150" t="s">
        <v>8271</v>
      </c>
      <c r="I705" s="156"/>
      <c r="J705" s="148"/>
      <c r="K705" s="149"/>
      <c r="L705" s="149"/>
      <c r="M705" s="149">
        <v>1</v>
      </c>
      <c r="N705" s="149">
        <v>1</v>
      </c>
      <c r="O705" s="149">
        <v>1</v>
      </c>
      <c r="P705" s="149">
        <v>1</v>
      </c>
      <c r="Q705" s="149">
        <v>1</v>
      </c>
      <c r="R705" s="149">
        <v>1</v>
      </c>
      <c r="S705" s="149">
        <v>1</v>
      </c>
      <c r="T705" s="149">
        <v>1</v>
      </c>
      <c r="U705" s="149">
        <v>1</v>
      </c>
      <c r="V705" s="149">
        <v>1</v>
      </c>
      <c r="W705" s="149">
        <v>1</v>
      </c>
      <c r="X705" s="149">
        <v>2</v>
      </c>
      <c r="Y705" s="149">
        <v>2</v>
      </c>
      <c r="Z705" s="149">
        <v>2</v>
      </c>
      <c r="AA705" s="149">
        <v>2</v>
      </c>
      <c r="AB705" s="149">
        <v>2</v>
      </c>
      <c r="AC705" s="149">
        <v>2</v>
      </c>
      <c r="AD705" s="149">
        <v>2</v>
      </c>
      <c r="AE705" s="149">
        <v>2</v>
      </c>
      <c r="AF705" s="149">
        <v>2</v>
      </c>
      <c r="AG705" s="149">
        <v>2</v>
      </c>
      <c r="AH705" s="149">
        <v>2</v>
      </c>
      <c r="AI705" s="149">
        <v>2</v>
      </c>
      <c r="AJ705" s="149">
        <v>2</v>
      </c>
      <c r="AK705" s="149">
        <v>2</v>
      </c>
      <c r="AL705" s="149">
        <v>2</v>
      </c>
      <c r="AM705" s="149">
        <v>2</v>
      </c>
      <c r="AN705" s="149">
        <v>2</v>
      </c>
      <c r="AO705" s="149">
        <v>2</v>
      </c>
      <c r="AP705" s="149">
        <v>2</v>
      </c>
      <c r="AQ705" s="149">
        <v>2</v>
      </c>
      <c r="AR705" s="149">
        <v>2</v>
      </c>
      <c r="AS705" s="149">
        <v>2</v>
      </c>
      <c r="AT705" s="149">
        <v>2</v>
      </c>
      <c r="AU705" s="149">
        <v>2</v>
      </c>
      <c r="AV705" s="149">
        <v>2</v>
      </c>
      <c r="AW705" s="149">
        <v>2</v>
      </c>
      <c r="AX705" s="149">
        <v>2</v>
      </c>
      <c r="AY705" s="149">
        <v>2</v>
      </c>
      <c r="AZ705" s="149">
        <v>2</v>
      </c>
      <c r="BA705" s="149">
        <v>2</v>
      </c>
      <c r="BB705" s="149">
        <v>2</v>
      </c>
      <c r="BC705" s="149">
        <v>2</v>
      </c>
      <c r="BD705" s="149">
        <v>2</v>
      </c>
      <c r="BE705" s="149">
        <v>2</v>
      </c>
      <c r="BF705" s="149">
        <v>2</v>
      </c>
      <c r="BG705" s="149">
        <v>2</v>
      </c>
      <c r="BH705" s="149">
        <v>2</v>
      </c>
      <c r="BI705" s="149">
        <v>2</v>
      </c>
      <c r="BJ705" s="149">
        <v>2</v>
      </c>
      <c r="BK705" s="149">
        <v>2</v>
      </c>
      <c r="BL705" s="149">
        <v>2</v>
      </c>
      <c r="BM705" s="149">
        <v>2</v>
      </c>
      <c r="BN705" s="149">
        <v>2</v>
      </c>
      <c r="BO705" s="149">
        <v>2</v>
      </c>
      <c r="BP705" s="149">
        <v>2</v>
      </c>
      <c r="BQ705" s="149">
        <v>2</v>
      </c>
      <c r="BR705" s="149">
        <v>2</v>
      </c>
      <c r="BS705" s="149">
        <v>2</v>
      </c>
      <c r="BT705" s="149">
        <v>2</v>
      </c>
      <c r="BU705" s="149"/>
      <c r="BV705" s="149"/>
      <c r="BW705" s="149"/>
      <c r="BX705" s="149"/>
      <c r="BY705" s="149"/>
      <c r="BZ705" s="149"/>
      <c r="CA705" s="149"/>
      <c r="CB705" s="149"/>
      <c r="CC705" s="149"/>
      <c r="CD705" s="149"/>
      <c r="CE705" s="149"/>
      <c r="CF705" s="149"/>
      <c r="CG705" s="149"/>
      <c r="CH705" s="149"/>
      <c r="CI705" s="149"/>
      <c r="CJ705" s="149"/>
      <c r="CK705" s="149"/>
      <c r="CL705" s="149"/>
      <c r="CM705" s="149"/>
      <c r="CN705" s="149"/>
      <c r="CO705" s="149"/>
      <c r="CP705" s="149"/>
      <c r="CQ705" s="149"/>
      <c r="CR705" s="149"/>
      <c r="CS705" s="150"/>
      <c r="CT705" s="151"/>
      <c r="CW705" s="68"/>
      <c r="CX705" s="152"/>
    </row>
    <row r="706" spans="1:102">
      <c r="A706" s="289" t="s">
        <v>8334</v>
      </c>
      <c r="B706" s="146" t="s">
        <v>2233</v>
      </c>
      <c r="C706" s="147" t="str">
        <f>+_xlfn.XLOOKUP(B706,'R4'!B:B,'R4'!C:C)</f>
        <v>SAHA PLANLAMA / RAPORLAMA MÜHENDİSİ</v>
      </c>
      <c r="D706" s="147"/>
      <c r="E706" s="150" t="s">
        <v>6104</v>
      </c>
      <c r="F706" s="150" t="s">
        <v>38</v>
      </c>
      <c r="G706" s="150" t="s">
        <v>35</v>
      </c>
      <c r="H706" s="150" t="s">
        <v>8271</v>
      </c>
      <c r="I706" s="156"/>
      <c r="J706" s="148"/>
      <c r="K706" s="149"/>
      <c r="L706" s="149"/>
      <c r="M706" s="149">
        <v>2</v>
      </c>
      <c r="N706" s="149">
        <v>2</v>
      </c>
      <c r="O706" s="149">
        <v>2</v>
      </c>
      <c r="P706" s="149">
        <v>2</v>
      </c>
      <c r="Q706" s="149">
        <v>2</v>
      </c>
      <c r="R706" s="149">
        <v>2</v>
      </c>
      <c r="S706" s="149">
        <v>2</v>
      </c>
      <c r="T706" s="149">
        <v>2</v>
      </c>
      <c r="U706" s="149">
        <v>2</v>
      </c>
      <c r="V706" s="149">
        <v>4</v>
      </c>
      <c r="W706" s="149">
        <v>4</v>
      </c>
      <c r="X706" s="149">
        <v>6</v>
      </c>
      <c r="Y706" s="149">
        <v>6</v>
      </c>
      <c r="Z706" s="149">
        <v>6</v>
      </c>
      <c r="AA706" s="149">
        <v>6</v>
      </c>
      <c r="AB706" s="149">
        <v>6</v>
      </c>
      <c r="AC706" s="149">
        <v>6</v>
      </c>
      <c r="AD706" s="149">
        <v>6</v>
      </c>
      <c r="AE706" s="149">
        <v>6</v>
      </c>
      <c r="AF706" s="149">
        <v>6</v>
      </c>
      <c r="AG706" s="149">
        <v>6</v>
      </c>
      <c r="AH706" s="149">
        <v>6</v>
      </c>
      <c r="AI706" s="149">
        <v>6</v>
      </c>
      <c r="AJ706" s="149">
        <v>6</v>
      </c>
      <c r="AK706" s="149">
        <v>6</v>
      </c>
      <c r="AL706" s="149">
        <v>6</v>
      </c>
      <c r="AM706" s="149">
        <v>6</v>
      </c>
      <c r="AN706" s="149">
        <v>6</v>
      </c>
      <c r="AO706" s="149">
        <v>6</v>
      </c>
      <c r="AP706" s="149">
        <v>6</v>
      </c>
      <c r="AQ706" s="149">
        <v>6</v>
      </c>
      <c r="AR706" s="149">
        <v>6</v>
      </c>
      <c r="AS706" s="149">
        <v>6</v>
      </c>
      <c r="AT706" s="149">
        <v>6</v>
      </c>
      <c r="AU706" s="149">
        <v>6</v>
      </c>
      <c r="AV706" s="149">
        <v>6</v>
      </c>
      <c r="AW706" s="149">
        <v>6</v>
      </c>
      <c r="AX706" s="149">
        <v>6</v>
      </c>
      <c r="AY706" s="149">
        <v>6</v>
      </c>
      <c r="AZ706" s="149">
        <v>6</v>
      </c>
      <c r="BA706" s="149">
        <v>6</v>
      </c>
      <c r="BB706" s="149">
        <v>6</v>
      </c>
      <c r="BC706" s="149">
        <v>6</v>
      </c>
      <c r="BD706" s="149">
        <v>6</v>
      </c>
      <c r="BE706" s="149">
        <v>6</v>
      </c>
      <c r="BF706" s="149">
        <v>6</v>
      </c>
      <c r="BG706" s="149">
        <v>6</v>
      </c>
      <c r="BH706" s="149">
        <v>6</v>
      </c>
      <c r="BI706" s="149">
        <v>6</v>
      </c>
      <c r="BJ706" s="149">
        <v>6</v>
      </c>
      <c r="BK706" s="149">
        <v>6</v>
      </c>
      <c r="BL706" s="149">
        <v>6</v>
      </c>
      <c r="BM706" s="149">
        <v>6</v>
      </c>
      <c r="BN706" s="149">
        <v>6</v>
      </c>
      <c r="BO706" s="149">
        <v>6</v>
      </c>
      <c r="BP706" s="149">
        <v>6</v>
      </c>
      <c r="BQ706" s="149">
        <v>6</v>
      </c>
      <c r="BR706" s="149">
        <v>6</v>
      </c>
      <c r="BS706" s="149">
        <v>6</v>
      </c>
      <c r="BT706" s="149">
        <v>6</v>
      </c>
      <c r="BU706" s="149"/>
      <c r="BV706" s="149"/>
      <c r="BW706" s="149"/>
      <c r="BX706" s="149"/>
      <c r="BY706" s="149"/>
      <c r="BZ706" s="149"/>
      <c r="CA706" s="149"/>
      <c r="CB706" s="149"/>
      <c r="CC706" s="149"/>
      <c r="CD706" s="149"/>
      <c r="CE706" s="149"/>
      <c r="CF706" s="149"/>
      <c r="CG706" s="149"/>
      <c r="CH706" s="149"/>
      <c r="CI706" s="149"/>
      <c r="CJ706" s="149"/>
      <c r="CK706" s="149"/>
      <c r="CL706" s="149"/>
      <c r="CM706" s="149"/>
      <c r="CN706" s="149"/>
      <c r="CO706" s="149"/>
      <c r="CP706" s="149"/>
      <c r="CQ706" s="149"/>
      <c r="CR706" s="149"/>
      <c r="CS706" s="150"/>
      <c r="CT706" s="151"/>
      <c r="CW706" s="68"/>
      <c r="CX706" s="152"/>
    </row>
    <row r="707" spans="1:102">
      <c r="A707" s="289" t="s">
        <v>8334</v>
      </c>
      <c r="B707" s="146" t="s">
        <v>7537</v>
      </c>
      <c r="C707" s="147" t="str">
        <f>+_xlfn.XLOOKUP(B707,'R4'!B:B,'R4'!C:C)</f>
        <v>SAHA - TEKNİK OFİS MÜHENDİSİ</v>
      </c>
      <c r="D707" s="147"/>
      <c r="E707" s="150" t="s">
        <v>6106</v>
      </c>
      <c r="F707" s="150" t="s">
        <v>38</v>
      </c>
      <c r="G707" s="150" t="s">
        <v>35</v>
      </c>
      <c r="H707" s="150" t="s">
        <v>8271</v>
      </c>
      <c r="I707" s="156"/>
      <c r="J707" s="148"/>
      <c r="K707" s="149"/>
      <c r="L707" s="149"/>
      <c r="M707" s="149">
        <v>2</v>
      </c>
      <c r="N707" s="149">
        <v>2</v>
      </c>
      <c r="O707" s="149">
        <v>2</v>
      </c>
      <c r="P707" s="149">
        <v>2</v>
      </c>
      <c r="Q707" s="149">
        <v>2</v>
      </c>
      <c r="R707" s="149">
        <v>2</v>
      </c>
      <c r="S707" s="149">
        <v>2</v>
      </c>
      <c r="T707" s="149">
        <v>2</v>
      </c>
      <c r="U707" s="149">
        <v>2</v>
      </c>
      <c r="V707" s="149">
        <v>4</v>
      </c>
      <c r="W707" s="149">
        <v>4</v>
      </c>
      <c r="X707" s="149">
        <v>4</v>
      </c>
      <c r="Y707" s="149">
        <v>4</v>
      </c>
      <c r="Z707" s="149">
        <v>4</v>
      </c>
      <c r="AA707" s="149">
        <v>4</v>
      </c>
      <c r="AB707" s="149">
        <v>4</v>
      </c>
      <c r="AC707" s="149">
        <v>4</v>
      </c>
      <c r="AD707" s="149">
        <v>4</v>
      </c>
      <c r="AE707" s="149">
        <v>4</v>
      </c>
      <c r="AF707" s="149">
        <v>4</v>
      </c>
      <c r="AG707" s="149">
        <v>4</v>
      </c>
      <c r="AH707" s="149">
        <v>4</v>
      </c>
      <c r="AI707" s="149">
        <v>4</v>
      </c>
      <c r="AJ707" s="149">
        <v>4</v>
      </c>
      <c r="AK707" s="149">
        <v>4</v>
      </c>
      <c r="AL707" s="149">
        <v>4</v>
      </c>
      <c r="AM707" s="149">
        <v>4</v>
      </c>
      <c r="AN707" s="149">
        <v>4</v>
      </c>
      <c r="AO707" s="149">
        <v>4</v>
      </c>
      <c r="AP707" s="149">
        <v>4</v>
      </c>
      <c r="AQ707" s="149">
        <v>4</v>
      </c>
      <c r="AR707" s="149">
        <v>4</v>
      </c>
      <c r="AS707" s="149">
        <v>4</v>
      </c>
      <c r="AT707" s="149">
        <v>4</v>
      </c>
      <c r="AU707" s="149">
        <v>4</v>
      </c>
      <c r="AV707" s="149">
        <v>4</v>
      </c>
      <c r="AW707" s="149">
        <v>4</v>
      </c>
      <c r="AX707" s="149">
        <v>4</v>
      </c>
      <c r="AY707" s="149">
        <v>4</v>
      </c>
      <c r="AZ707" s="149">
        <v>4</v>
      </c>
      <c r="BA707" s="149">
        <v>4</v>
      </c>
      <c r="BB707" s="149">
        <v>4</v>
      </c>
      <c r="BC707" s="149">
        <v>4</v>
      </c>
      <c r="BD707" s="149">
        <v>4</v>
      </c>
      <c r="BE707" s="149">
        <v>4</v>
      </c>
      <c r="BF707" s="149">
        <v>4</v>
      </c>
      <c r="BG707" s="149">
        <v>4</v>
      </c>
      <c r="BH707" s="149">
        <v>4</v>
      </c>
      <c r="BI707" s="149">
        <v>4</v>
      </c>
      <c r="BJ707" s="149">
        <v>4</v>
      </c>
      <c r="BK707" s="149">
        <v>4</v>
      </c>
      <c r="BL707" s="149">
        <v>4</v>
      </c>
      <c r="BM707" s="149">
        <v>4</v>
      </c>
      <c r="BN707" s="149">
        <v>4</v>
      </c>
      <c r="BO707" s="149">
        <v>4</v>
      </c>
      <c r="BP707" s="149">
        <v>4</v>
      </c>
      <c r="BQ707" s="149">
        <v>4</v>
      </c>
      <c r="BR707" s="149">
        <v>4</v>
      </c>
      <c r="BS707" s="149">
        <v>4</v>
      </c>
      <c r="BT707" s="149">
        <v>4</v>
      </c>
      <c r="BU707" s="149"/>
      <c r="BV707" s="149"/>
      <c r="BW707" s="149"/>
      <c r="BX707" s="149"/>
      <c r="BY707" s="149"/>
      <c r="BZ707" s="149"/>
      <c r="CA707" s="149"/>
      <c r="CB707" s="149"/>
      <c r="CC707" s="149"/>
      <c r="CD707" s="149"/>
      <c r="CE707" s="149"/>
      <c r="CF707" s="149"/>
      <c r="CG707" s="149"/>
      <c r="CH707" s="149"/>
      <c r="CI707" s="149"/>
      <c r="CJ707" s="149"/>
      <c r="CK707" s="149"/>
      <c r="CL707" s="149"/>
      <c r="CM707" s="149"/>
      <c r="CN707" s="149"/>
      <c r="CO707" s="149"/>
      <c r="CP707" s="149"/>
      <c r="CQ707" s="149"/>
      <c r="CR707" s="149"/>
      <c r="CS707" s="150"/>
      <c r="CT707" s="151"/>
      <c r="CW707" s="68"/>
      <c r="CX707" s="152"/>
    </row>
    <row r="708" spans="1:102">
      <c r="A708" s="289" t="s">
        <v>8334</v>
      </c>
      <c r="B708" s="146" t="s">
        <v>2243</v>
      </c>
      <c r="C708" s="147" t="str">
        <f>+_xlfn.XLOOKUP(B708,'R4'!B:B,'R4'!C:C)</f>
        <v>SAHA TEKNİK OFİS TEKNİKERİ</v>
      </c>
      <c r="D708" s="147"/>
      <c r="E708" s="150" t="s">
        <v>6106</v>
      </c>
      <c r="F708" s="150" t="s">
        <v>38</v>
      </c>
      <c r="G708" s="150" t="s">
        <v>35</v>
      </c>
      <c r="H708" s="150" t="s">
        <v>8271</v>
      </c>
      <c r="I708" s="156"/>
      <c r="J708" s="148"/>
      <c r="K708" s="149"/>
      <c r="L708" s="149"/>
      <c r="M708" s="149">
        <v>2</v>
      </c>
      <c r="N708" s="149">
        <v>2</v>
      </c>
      <c r="O708" s="149">
        <v>2</v>
      </c>
      <c r="P708" s="149">
        <v>2</v>
      </c>
      <c r="Q708" s="149">
        <v>2</v>
      </c>
      <c r="R708" s="149">
        <v>2</v>
      </c>
      <c r="S708" s="149">
        <v>5</v>
      </c>
      <c r="T708" s="149">
        <v>5</v>
      </c>
      <c r="U708" s="149">
        <v>5</v>
      </c>
      <c r="V708" s="149">
        <v>5</v>
      </c>
      <c r="W708" s="149">
        <v>5</v>
      </c>
      <c r="X708" s="149">
        <v>5</v>
      </c>
      <c r="Y708" s="149">
        <v>5</v>
      </c>
      <c r="Z708" s="149">
        <v>5</v>
      </c>
      <c r="AA708" s="149">
        <v>5</v>
      </c>
      <c r="AB708" s="149">
        <v>5</v>
      </c>
      <c r="AC708" s="149">
        <v>5</v>
      </c>
      <c r="AD708" s="149">
        <v>5</v>
      </c>
      <c r="AE708" s="149">
        <v>5</v>
      </c>
      <c r="AF708" s="149">
        <v>5</v>
      </c>
      <c r="AG708" s="149">
        <v>5</v>
      </c>
      <c r="AH708" s="149">
        <v>5</v>
      </c>
      <c r="AI708" s="149">
        <v>5</v>
      </c>
      <c r="AJ708" s="149">
        <v>5</v>
      </c>
      <c r="AK708" s="149">
        <v>5</v>
      </c>
      <c r="AL708" s="149">
        <v>5</v>
      </c>
      <c r="AM708" s="149">
        <v>5</v>
      </c>
      <c r="AN708" s="149">
        <v>5</v>
      </c>
      <c r="AO708" s="149">
        <v>5</v>
      </c>
      <c r="AP708" s="149">
        <v>5</v>
      </c>
      <c r="AQ708" s="149">
        <v>5</v>
      </c>
      <c r="AR708" s="149">
        <v>5</v>
      </c>
      <c r="AS708" s="149">
        <v>5</v>
      </c>
      <c r="AT708" s="149">
        <v>5</v>
      </c>
      <c r="AU708" s="149">
        <v>5</v>
      </c>
      <c r="AV708" s="149">
        <v>5</v>
      </c>
      <c r="AW708" s="149">
        <v>5</v>
      </c>
      <c r="AX708" s="149">
        <v>5</v>
      </c>
      <c r="AY708" s="149">
        <v>5</v>
      </c>
      <c r="AZ708" s="149">
        <v>5</v>
      </c>
      <c r="BA708" s="149">
        <v>5</v>
      </c>
      <c r="BB708" s="149">
        <v>5</v>
      </c>
      <c r="BC708" s="149">
        <v>5</v>
      </c>
      <c r="BD708" s="149">
        <v>5</v>
      </c>
      <c r="BE708" s="149">
        <v>5</v>
      </c>
      <c r="BF708" s="149">
        <v>3</v>
      </c>
      <c r="BG708" s="149">
        <v>3</v>
      </c>
      <c r="BH708" s="149">
        <v>3</v>
      </c>
      <c r="BI708" s="149">
        <v>2</v>
      </c>
      <c r="BJ708" s="149">
        <v>2</v>
      </c>
      <c r="BK708" s="149">
        <v>2</v>
      </c>
      <c r="BL708" s="149">
        <v>2</v>
      </c>
      <c r="BM708" s="149">
        <v>2</v>
      </c>
      <c r="BN708" s="149">
        <v>2</v>
      </c>
      <c r="BO708" s="149">
        <v>2</v>
      </c>
      <c r="BP708" s="149">
        <v>2</v>
      </c>
      <c r="BQ708" s="149">
        <v>2</v>
      </c>
      <c r="BR708" s="149">
        <v>2</v>
      </c>
      <c r="BS708" s="149">
        <v>2</v>
      </c>
      <c r="BT708" s="149">
        <v>2</v>
      </c>
      <c r="BU708" s="149"/>
      <c r="BV708" s="149"/>
      <c r="BW708" s="149"/>
      <c r="BX708" s="149"/>
      <c r="BY708" s="149"/>
      <c r="BZ708" s="149"/>
      <c r="CA708" s="149"/>
      <c r="CB708" s="149"/>
      <c r="CC708" s="149"/>
      <c r="CD708" s="149"/>
      <c r="CE708" s="149"/>
      <c r="CF708" s="149"/>
      <c r="CG708" s="149"/>
      <c r="CH708" s="149"/>
      <c r="CI708" s="149"/>
      <c r="CJ708" s="149"/>
      <c r="CK708" s="149"/>
      <c r="CL708" s="149"/>
      <c r="CM708" s="149"/>
      <c r="CN708" s="149"/>
      <c r="CO708" s="149"/>
      <c r="CP708" s="149"/>
      <c r="CQ708" s="149"/>
      <c r="CR708" s="149"/>
      <c r="CS708" s="150"/>
      <c r="CT708" s="151"/>
      <c r="CW708" s="68"/>
      <c r="CX708" s="152"/>
    </row>
    <row r="709" spans="1:102">
      <c r="A709" s="289" t="s">
        <v>8334</v>
      </c>
      <c r="B709" s="146" t="s">
        <v>2255</v>
      </c>
      <c r="C709" s="147" t="str">
        <f>+_xlfn.XLOOKUP(B709,'R4'!B:B,'R4'!C:C)</f>
        <v>TEKNİK RESSAM</v>
      </c>
      <c r="D709" s="147"/>
      <c r="E709" s="150" t="s">
        <v>6106</v>
      </c>
      <c r="F709" s="150" t="s">
        <v>38</v>
      </c>
      <c r="G709" s="150" t="s">
        <v>35</v>
      </c>
      <c r="H709" s="150" t="s">
        <v>8271</v>
      </c>
      <c r="I709" s="156"/>
      <c r="J709" s="148"/>
      <c r="K709" s="149"/>
      <c r="L709" s="149"/>
      <c r="M709" s="149">
        <v>2</v>
      </c>
      <c r="N709" s="149">
        <v>2</v>
      </c>
      <c r="O709" s="149">
        <v>2</v>
      </c>
      <c r="P709" s="149">
        <v>2</v>
      </c>
      <c r="Q709" s="149">
        <v>2</v>
      </c>
      <c r="R709" s="149">
        <v>2</v>
      </c>
      <c r="S709" s="149">
        <v>2</v>
      </c>
      <c r="T709" s="149">
        <v>2</v>
      </c>
      <c r="U709" s="149">
        <v>2</v>
      </c>
      <c r="V709" s="149">
        <v>2</v>
      </c>
      <c r="W709" s="149">
        <v>2</v>
      </c>
      <c r="X709" s="149">
        <v>2</v>
      </c>
      <c r="Y709" s="149">
        <v>3</v>
      </c>
      <c r="Z709" s="149">
        <v>3</v>
      </c>
      <c r="AA709" s="149">
        <v>3</v>
      </c>
      <c r="AB709" s="149">
        <v>3</v>
      </c>
      <c r="AC709" s="149">
        <v>3</v>
      </c>
      <c r="AD709" s="149">
        <v>3</v>
      </c>
      <c r="AE709" s="149">
        <v>3</v>
      </c>
      <c r="AF709" s="149">
        <v>3</v>
      </c>
      <c r="AG709" s="149">
        <v>3</v>
      </c>
      <c r="AH709" s="149">
        <v>3</v>
      </c>
      <c r="AI709" s="149">
        <v>3</v>
      </c>
      <c r="AJ709" s="149">
        <v>3</v>
      </c>
      <c r="AK709" s="149">
        <v>3</v>
      </c>
      <c r="AL709" s="149">
        <v>3</v>
      </c>
      <c r="AM709" s="149">
        <v>3</v>
      </c>
      <c r="AN709" s="149">
        <v>3</v>
      </c>
      <c r="AO709" s="149">
        <v>3</v>
      </c>
      <c r="AP709" s="149">
        <v>3</v>
      </c>
      <c r="AQ709" s="149">
        <v>3</v>
      </c>
      <c r="AR709" s="149">
        <v>3</v>
      </c>
      <c r="AS709" s="149">
        <v>3</v>
      </c>
      <c r="AT709" s="149">
        <v>3</v>
      </c>
      <c r="AU709" s="149">
        <v>3</v>
      </c>
      <c r="AV709" s="149">
        <v>3</v>
      </c>
      <c r="AW709" s="149">
        <v>3</v>
      </c>
      <c r="AX709" s="149">
        <v>3</v>
      </c>
      <c r="AY709" s="149">
        <v>3</v>
      </c>
      <c r="AZ709" s="149">
        <v>3</v>
      </c>
      <c r="BA709" s="149">
        <v>3</v>
      </c>
      <c r="BB709" s="149">
        <v>3</v>
      </c>
      <c r="BC709" s="149">
        <v>3</v>
      </c>
      <c r="BD709" s="149">
        <v>3</v>
      </c>
      <c r="BE709" s="149">
        <v>3</v>
      </c>
      <c r="BF709" s="149">
        <v>3</v>
      </c>
      <c r="BG709" s="149">
        <v>3</v>
      </c>
      <c r="BH709" s="149">
        <v>3</v>
      </c>
      <c r="BI709" s="149">
        <v>1</v>
      </c>
      <c r="BJ709" s="149">
        <v>1</v>
      </c>
      <c r="BK709" s="149">
        <v>1</v>
      </c>
      <c r="BL709" s="149">
        <v>1</v>
      </c>
      <c r="BM709" s="149">
        <v>1</v>
      </c>
      <c r="BN709" s="149">
        <v>1</v>
      </c>
      <c r="BO709" s="149">
        <v>1</v>
      </c>
      <c r="BP709" s="149">
        <v>1</v>
      </c>
      <c r="BQ709" s="149">
        <v>1</v>
      </c>
      <c r="BR709" s="149">
        <v>1</v>
      </c>
      <c r="BS709" s="149">
        <v>1</v>
      </c>
      <c r="BT709" s="149">
        <v>1</v>
      </c>
      <c r="BU709" s="149"/>
      <c r="BV709" s="149"/>
      <c r="BW709" s="149"/>
      <c r="BX709" s="149"/>
      <c r="BY709" s="149"/>
      <c r="BZ709" s="149"/>
      <c r="CA709" s="149"/>
      <c r="CB709" s="149"/>
      <c r="CC709" s="149"/>
      <c r="CD709" s="149"/>
      <c r="CE709" s="149"/>
      <c r="CF709" s="149"/>
      <c r="CG709" s="149"/>
      <c r="CH709" s="149"/>
      <c r="CI709" s="149"/>
      <c r="CJ709" s="149"/>
      <c r="CK709" s="149"/>
      <c r="CL709" s="149"/>
      <c r="CM709" s="149"/>
      <c r="CN709" s="149"/>
      <c r="CO709" s="149"/>
      <c r="CP709" s="149"/>
      <c r="CQ709" s="149"/>
      <c r="CR709" s="149"/>
      <c r="CS709" s="150"/>
      <c r="CT709" s="151"/>
      <c r="CW709" s="68"/>
      <c r="CX709" s="152"/>
    </row>
    <row r="710" spans="1:102">
      <c r="A710" s="289" t="s">
        <v>8334</v>
      </c>
      <c r="B710" s="146" t="s">
        <v>7538</v>
      </c>
      <c r="C710" s="147" t="str">
        <f>+_xlfn.XLOOKUP(B710,'R4'!B:B,'R4'!C:C)</f>
        <v>SAHA - SÖZLEŞME ŞEFİ</v>
      </c>
      <c r="D710" s="147"/>
      <c r="E710" s="150" t="s">
        <v>6106</v>
      </c>
      <c r="F710" s="150" t="s">
        <v>38</v>
      </c>
      <c r="G710" s="150" t="s">
        <v>35</v>
      </c>
      <c r="H710" s="150" t="s">
        <v>8271</v>
      </c>
      <c r="I710" s="156"/>
      <c r="J710" s="148"/>
      <c r="K710" s="149"/>
      <c r="L710" s="149"/>
      <c r="M710" s="149">
        <v>1</v>
      </c>
      <c r="N710" s="149">
        <v>1</v>
      </c>
      <c r="O710" s="149">
        <v>1</v>
      </c>
      <c r="P710" s="149">
        <v>1</v>
      </c>
      <c r="Q710" s="149">
        <v>1</v>
      </c>
      <c r="R710" s="149">
        <v>1</v>
      </c>
      <c r="S710" s="149">
        <v>1</v>
      </c>
      <c r="T710" s="149">
        <v>1</v>
      </c>
      <c r="U710" s="149">
        <v>1</v>
      </c>
      <c r="V710" s="149">
        <v>1</v>
      </c>
      <c r="W710" s="149">
        <v>1</v>
      </c>
      <c r="X710" s="149">
        <v>1</v>
      </c>
      <c r="Y710" s="149">
        <v>1</v>
      </c>
      <c r="Z710" s="149">
        <v>1</v>
      </c>
      <c r="AA710" s="149">
        <v>1</v>
      </c>
      <c r="AB710" s="149">
        <v>1</v>
      </c>
      <c r="AC710" s="149">
        <v>1</v>
      </c>
      <c r="AD710" s="149">
        <v>1</v>
      </c>
      <c r="AE710" s="149">
        <v>1</v>
      </c>
      <c r="AF710" s="149">
        <v>1</v>
      </c>
      <c r="AG710" s="149">
        <v>1</v>
      </c>
      <c r="AH710" s="149">
        <v>1</v>
      </c>
      <c r="AI710" s="149">
        <v>1</v>
      </c>
      <c r="AJ710" s="149">
        <v>1</v>
      </c>
      <c r="AK710" s="149">
        <v>1</v>
      </c>
      <c r="AL710" s="149">
        <v>1</v>
      </c>
      <c r="AM710" s="149">
        <v>1</v>
      </c>
      <c r="AN710" s="149">
        <v>1</v>
      </c>
      <c r="AO710" s="149">
        <v>1</v>
      </c>
      <c r="AP710" s="149">
        <v>1</v>
      </c>
      <c r="AQ710" s="149">
        <v>1</v>
      </c>
      <c r="AR710" s="149">
        <v>1</v>
      </c>
      <c r="AS710" s="149">
        <v>1</v>
      </c>
      <c r="AT710" s="149">
        <v>1</v>
      </c>
      <c r="AU710" s="149">
        <v>1</v>
      </c>
      <c r="AV710" s="149">
        <v>1</v>
      </c>
      <c r="AW710" s="149">
        <v>1</v>
      </c>
      <c r="AX710" s="149">
        <v>1</v>
      </c>
      <c r="AY710" s="149">
        <v>1</v>
      </c>
      <c r="AZ710" s="149">
        <v>1</v>
      </c>
      <c r="BA710" s="149">
        <v>1</v>
      </c>
      <c r="BB710" s="149">
        <v>1</v>
      </c>
      <c r="BC710" s="149">
        <v>1</v>
      </c>
      <c r="BD710" s="149">
        <v>1</v>
      </c>
      <c r="BE710" s="149">
        <v>1</v>
      </c>
      <c r="BF710" s="149">
        <v>1</v>
      </c>
      <c r="BG710" s="149">
        <v>1</v>
      </c>
      <c r="BH710" s="149">
        <v>1</v>
      </c>
      <c r="BI710" s="149">
        <v>1</v>
      </c>
      <c r="BJ710" s="149">
        <v>1</v>
      </c>
      <c r="BK710" s="149">
        <v>1</v>
      </c>
      <c r="BL710" s="149">
        <v>1</v>
      </c>
      <c r="BM710" s="149">
        <v>1</v>
      </c>
      <c r="BN710" s="149">
        <v>1</v>
      </c>
      <c r="BO710" s="149">
        <v>1</v>
      </c>
      <c r="BP710" s="149">
        <v>1</v>
      </c>
      <c r="BQ710" s="149">
        <v>1</v>
      </c>
      <c r="BR710" s="149">
        <v>1</v>
      </c>
      <c r="BS710" s="149">
        <v>1</v>
      </c>
      <c r="BT710" s="149">
        <v>1</v>
      </c>
      <c r="BU710" s="149"/>
      <c r="BV710" s="149"/>
      <c r="BW710" s="149"/>
      <c r="BX710" s="149"/>
      <c r="BY710" s="149"/>
      <c r="BZ710" s="149"/>
      <c r="CA710" s="149"/>
      <c r="CB710" s="149"/>
      <c r="CC710" s="149"/>
      <c r="CD710" s="149"/>
      <c r="CE710" s="149"/>
      <c r="CF710" s="149"/>
      <c r="CG710" s="149"/>
      <c r="CH710" s="149"/>
      <c r="CI710" s="149"/>
      <c r="CJ710" s="149"/>
      <c r="CK710" s="149"/>
      <c r="CL710" s="149"/>
      <c r="CM710" s="149"/>
      <c r="CN710" s="149"/>
      <c r="CO710" s="149"/>
      <c r="CP710" s="149"/>
      <c r="CQ710" s="149"/>
      <c r="CR710" s="149"/>
      <c r="CS710" s="150"/>
      <c r="CT710" s="151"/>
      <c r="CW710" s="68"/>
      <c r="CX710" s="152"/>
    </row>
    <row r="711" spans="1:102">
      <c r="A711" s="289" t="s">
        <v>8334</v>
      </c>
      <c r="B711" s="146" t="s">
        <v>7539</v>
      </c>
      <c r="C711" s="147" t="str">
        <f>+_xlfn.XLOOKUP(B711,'R4'!B:B,'R4'!C:C)</f>
        <v>SAHA - TASARIM ŞEFİ</v>
      </c>
      <c r="D711" s="147"/>
      <c r="E711" s="150" t="s">
        <v>6106</v>
      </c>
      <c r="F711" s="150" t="s">
        <v>38</v>
      </c>
      <c r="G711" s="150" t="s">
        <v>35</v>
      </c>
      <c r="H711" s="150" t="s">
        <v>8271</v>
      </c>
      <c r="I711" s="156"/>
      <c r="J711" s="148"/>
      <c r="K711" s="149"/>
      <c r="L711" s="149"/>
      <c r="M711" s="149">
        <v>1</v>
      </c>
      <c r="N711" s="149">
        <v>1</v>
      </c>
      <c r="O711" s="149">
        <v>1</v>
      </c>
      <c r="P711" s="149">
        <v>1</v>
      </c>
      <c r="Q711" s="149">
        <v>1</v>
      </c>
      <c r="R711" s="149">
        <v>1</v>
      </c>
      <c r="S711" s="149">
        <v>1</v>
      </c>
      <c r="T711" s="149">
        <v>1</v>
      </c>
      <c r="U711" s="149">
        <v>1</v>
      </c>
      <c r="V711" s="149">
        <v>1</v>
      </c>
      <c r="W711" s="149">
        <v>1</v>
      </c>
      <c r="X711" s="149">
        <v>1</v>
      </c>
      <c r="Y711" s="149">
        <v>1</v>
      </c>
      <c r="Z711" s="149">
        <v>1</v>
      </c>
      <c r="AA711" s="149">
        <v>1</v>
      </c>
      <c r="AB711" s="149">
        <v>1</v>
      </c>
      <c r="AC711" s="149">
        <v>1</v>
      </c>
      <c r="AD711" s="149">
        <v>1</v>
      </c>
      <c r="AE711" s="149">
        <v>1</v>
      </c>
      <c r="AF711" s="149">
        <v>1</v>
      </c>
      <c r="AG711" s="149">
        <v>1</v>
      </c>
      <c r="AH711" s="149">
        <v>1</v>
      </c>
      <c r="AI711" s="149">
        <v>1</v>
      </c>
      <c r="AJ711" s="149">
        <v>1</v>
      </c>
      <c r="AK711" s="149">
        <v>1</v>
      </c>
      <c r="AL711" s="149">
        <v>1</v>
      </c>
      <c r="AM711" s="149">
        <v>1</v>
      </c>
      <c r="AN711" s="149">
        <v>1</v>
      </c>
      <c r="AO711" s="149">
        <v>1</v>
      </c>
      <c r="AP711" s="149">
        <v>1</v>
      </c>
      <c r="AQ711" s="149">
        <v>1</v>
      </c>
      <c r="AR711" s="149">
        <v>1</v>
      </c>
      <c r="AS711" s="149">
        <v>1</v>
      </c>
      <c r="AT711" s="149">
        <v>1</v>
      </c>
      <c r="AU711" s="149">
        <v>1</v>
      </c>
      <c r="AV711" s="149">
        <v>1</v>
      </c>
      <c r="AW711" s="149">
        <v>1</v>
      </c>
      <c r="AX711" s="149">
        <v>1</v>
      </c>
      <c r="AY711" s="149">
        <v>1</v>
      </c>
      <c r="AZ711" s="149">
        <v>1</v>
      </c>
      <c r="BA711" s="149">
        <v>1</v>
      </c>
      <c r="BB711" s="149">
        <v>1</v>
      </c>
      <c r="BC711" s="149">
        <v>1</v>
      </c>
      <c r="BD711" s="149">
        <v>1</v>
      </c>
      <c r="BE711" s="149">
        <v>1</v>
      </c>
      <c r="BF711" s="149">
        <v>1</v>
      </c>
      <c r="BG711" s="149">
        <v>1</v>
      </c>
      <c r="BH711" s="149">
        <v>1</v>
      </c>
      <c r="BI711" s="149">
        <v>1</v>
      </c>
      <c r="BJ711" s="149">
        <v>1</v>
      </c>
      <c r="BK711" s="149">
        <v>1</v>
      </c>
      <c r="BL711" s="149">
        <v>1</v>
      </c>
      <c r="BM711" s="149">
        <v>1</v>
      </c>
      <c r="BN711" s="149">
        <v>1</v>
      </c>
      <c r="BO711" s="149">
        <v>1</v>
      </c>
      <c r="BP711" s="149">
        <v>1</v>
      </c>
      <c r="BQ711" s="149">
        <v>1</v>
      </c>
      <c r="BR711" s="149">
        <v>1</v>
      </c>
      <c r="BS711" s="149">
        <v>1</v>
      </c>
      <c r="BT711" s="149">
        <v>1</v>
      </c>
      <c r="BU711" s="149"/>
      <c r="BV711" s="149"/>
      <c r="BW711" s="149"/>
      <c r="BX711" s="149"/>
      <c r="BY711" s="149"/>
      <c r="BZ711" s="149"/>
      <c r="CA711" s="149"/>
      <c r="CB711" s="149"/>
      <c r="CC711" s="149"/>
      <c r="CD711" s="149"/>
      <c r="CE711" s="149"/>
      <c r="CF711" s="149"/>
      <c r="CG711" s="149"/>
      <c r="CH711" s="149"/>
      <c r="CI711" s="149"/>
      <c r="CJ711" s="149"/>
      <c r="CK711" s="149"/>
      <c r="CL711" s="149"/>
      <c r="CM711" s="149"/>
      <c r="CN711" s="149"/>
      <c r="CO711" s="149"/>
      <c r="CP711" s="149"/>
      <c r="CQ711" s="149"/>
      <c r="CR711" s="149"/>
      <c r="CS711" s="150"/>
      <c r="CT711" s="151"/>
      <c r="CW711" s="68"/>
      <c r="CX711" s="152"/>
    </row>
    <row r="712" spans="1:102">
      <c r="A712" s="289" t="s">
        <v>8334</v>
      </c>
      <c r="B712" s="146" t="s">
        <v>2391</v>
      </c>
      <c r="C712" s="147" t="str">
        <f>+_xlfn.XLOOKUP(B712,'R4'!B:B,'R4'!C:C)</f>
        <v>SAHA - BİLGİ İŞLEM ELEMANI</v>
      </c>
      <c r="D712" s="147"/>
      <c r="E712" s="150" t="s">
        <v>6118</v>
      </c>
      <c r="F712" s="150" t="s">
        <v>38</v>
      </c>
      <c r="G712" s="150" t="s">
        <v>35</v>
      </c>
      <c r="H712" s="150" t="s">
        <v>8271</v>
      </c>
      <c r="I712" s="156"/>
      <c r="J712" s="148"/>
      <c r="K712" s="149"/>
      <c r="L712" s="149"/>
      <c r="M712" s="149">
        <v>3</v>
      </c>
      <c r="N712" s="149">
        <v>3</v>
      </c>
      <c r="O712" s="149">
        <v>3</v>
      </c>
      <c r="P712" s="149">
        <v>3</v>
      </c>
      <c r="Q712" s="149">
        <v>3</v>
      </c>
      <c r="R712" s="149">
        <v>3</v>
      </c>
      <c r="S712" s="149">
        <v>3</v>
      </c>
      <c r="T712" s="149">
        <v>3</v>
      </c>
      <c r="U712" s="149">
        <v>3</v>
      </c>
      <c r="V712" s="149">
        <v>3</v>
      </c>
      <c r="W712" s="149">
        <v>3</v>
      </c>
      <c r="X712" s="149">
        <v>3</v>
      </c>
      <c r="Y712" s="149">
        <v>3</v>
      </c>
      <c r="Z712" s="149">
        <v>3</v>
      </c>
      <c r="AA712" s="149">
        <v>3</v>
      </c>
      <c r="AB712" s="149">
        <v>3</v>
      </c>
      <c r="AC712" s="149">
        <v>3</v>
      </c>
      <c r="AD712" s="149">
        <v>3</v>
      </c>
      <c r="AE712" s="149">
        <v>3</v>
      </c>
      <c r="AF712" s="149">
        <v>3</v>
      </c>
      <c r="AG712" s="149">
        <v>3</v>
      </c>
      <c r="AH712" s="149">
        <v>3</v>
      </c>
      <c r="AI712" s="149">
        <v>3</v>
      </c>
      <c r="AJ712" s="149">
        <v>3</v>
      </c>
      <c r="AK712" s="149">
        <v>3</v>
      </c>
      <c r="AL712" s="149">
        <v>3</v>
      </c>
      <c r="AM712" s="149">
        <v>3</v>
      </c>
      <c r="AN712" s="149">
        <v>3</v>
      </c>
      <c r="AO712" s="149">
        <v>3</v>
      </c>
      <c r="AP712" s="149">
        <v>3</v>
      </c>
      <c r="AQ712" s="149">
        <v>3</v>
      </c>
      <c r="AR712" s="149">
        <v>3</v>
      </c>
      <c r="AS712" s="149">
        <v>3</v>
      </c>
      <c r="AT712" s="149">
        <v>3</v>
      </c>
      <c r="AU712" s="149">
        <v>3</v>
      </c>
      <c r="AV712" s="149">
        <v>3</v>
      </c>
      <c r="AW712" s="149">
        <v>3</v>
      </c>
      <c r="AX712" s="149">
        <v>3</v>
      </c>
      <c r="AY712" s="149">
        <v>3</v>
      </c>
      <c r="AZ712" s="149">
        <v>3</v>
      </c>
      <c r="BA712" s="149">
        <v>3</v>
      </c>
      <c r="BB712" s="149">
        <v>3</v>
      </c>
      <c r="BC712" s="149">
        <v>3</v>
      </c>
      <c r="BD712" s="149">
        <v>3</v>
      </c>
      <c r="BE712" s="149">
        <v>3</v>
      </c>
      <c r="BF712" s="149">
        <v>3</v>
      </c>
      <c r="BG712" s="149">
        <v>3</v>
      </c>
      <c r="BH712" s="149">
        <v>3</v>
      </c>
      <c r="BI712" s="149">
        <v>3</v>
      </c>
      <c r="BJ712" s="149">
        <v>3</v>
      </c>
      <c r="BK712" s="149">
        <v>3</v>
      </c>
      <c r="BL712" s="149">
        <v>3</v>
      </c>
      <c r="BM712" s="149">
        <v>3</v>
      </c>
      <c r="BN712" s="149">
        <v>3</v>
      </c>
      <c r="BO712" s="149">
        <v>3</v>
      </c>
      <c r="BP712" s="149">
        <v>3</v>
      </c>
      <c r="BQ712" s="149">
        <v>3</v>
      </c>
      <c r="BR712" s="149">
        <v>3</v>
      </c>
      <c r="BS712" s="149">
        <v>3</v>
      </c>
      <c r="BT712" s="149">
        <v>3</v>
      </c>
      <c r="BU712" s="149"/>
      <c r="BV712" s="149"/>
      <c r="BW712" s="149"/>
      <c r="BX712" s="149"/>
      <c r="BY712" s="149"/>
      <c r="BZ712" s="149"/>
      <c r="CA712" s="149"/>
      <c r="CB712" s="149"/>
      <c r="CC712" s="149"/>
      <c r="CD712" s="149"/>
      <c r="CE712" s="149"/>
      <c r="CF712" s="149"/>
      <c r="CG712" s="149"/>
      <c r="CH712" s="149"/>
      <c r="CI712" s="149"/>
      <c r="CJ712" s="149"/>
      <c r="CK712" s="149"/>
      <c r="CL712" s="149"/>
      <c r="CM712" s="149"/>
      <c r="CN712" s="149"/>
      <c r="CO712" s="149"/>
      <c r="CP712" s="149"/>
      <c r="CQ712" s="149"/>
      <c r="CR712" s="149"/>
      <c r="CS712" s="150"/>
      <c r="CT712" s="151"/>
      <c r="CW712" s="68"/>
      <c r="CX712" s="152"/>
    </row>
    <row r="713" spans="1:102">
      <c r="A713" s="289" t="s">
        <v>8334</v>
      </c>
      <c r="B713" s="146" t="s">
        <v>7540</v>
      </c>
      <c r="C713" s="147" t="str">
        <f>+_xlfn.XLOOKUP(B713,'R4'!B:B,'R4'!C:C)</f>
        <v>SAHA - DCC UZMANI</v>
      </c>
      <c r="D713" s="147"/>
      <c r="E713" s="150" t="s">
        <v>6118</v>
      </c>
      <c r="F713" s="150" t="s">
        <v>38</v>
      </c>
      <c r="G713" s="150" t="s">
        <v>35</v>
      </c>
      <c r="H713" s="150" t="s">
        <v>8271</v>
      </c>
      <c r="I713" s="156"/>
      <c r="J713" s="148"/>
      <c r="K713" s="149"/>
      <c r="L713" s="149"/>
      <c r="M713" s="149">
        <v>1</v>
      </c>
      <c r="N713" s="149">
        <v>1</v>
      </c>
      <c r="O713" s="149">
        <v>1</v>
      </c>
      <c r="P713" s="149">
        <v>1</v>
      </c>
      <c r="Q713" s="149">
        <v>1</v>
      </c>
      <c r="R713" s="149">
        <v>1</v>
      </c>
      <c r="S713" s="149">
        <v>1</v>
      </c>
      <c r="T713" s="149">
        <v>1</v>
      </c>
      <c r="U713" s="149">
        <v>1</v>
      </c>
      <c r="V713" s="149">
        <v>1</v>
      </c>
      <c r="W713" s="149">
        <v>1</v>
      </c>
      <c r="X713" s="149">
        <v>1</v>
      </c>
      <c r="Y713" s="149">
        <v>1</v>
      </c>
      <c r="Z713" s="149">
        <v>1</v>
      </c>
      <c r="AA713" s="149">
        <v>1</v>
      </c>
      <c r="AB713" s="149">
        <v>1</v>
      </c>
      <c r="AC713" s="149">
        <v>1</v>
      </c>
      <c r="AD713" s="149">
        <v>1</v>
      </c>
      <c r="AE713" s="149">
        <v>1</v>
      </c>
      <c r="AF713" s="149">
        <v>1</v>
      </c>
      <c r="AG713" s="149">
        <v>1</v>
      </c>
      <c r="AH713" s="149">
        <v>1</v>
      </c>
      <c r="AI713" s="149">
        <v>1</v>
      </c>
      <c r="AJ713" s="149">
        <v>1</v>
      </c>
      <c r="AK713" s="149">
        <v>1</v>
      </c>
      <c r="AL713" s="149">
        <v>1</v>
      </c>
      <c r="AM713" s="149">
        <v>1</v>
      </c>
      <c r="AN713" s="149">
        <v>1</v>
      </c>
      <c r="AO713" s="149">
        <v>1</v>
      </c>
      <c r="AP713" s="149">
        <v>1</v>
      </c>
      <c r="AQ713" s="149">
        <v>1</v>
      </c>
      <c r="AR713" s="149">
        <v>1</v>
      </c>
      <c r="AS713" s="149">
        <v>1</v>
      </c>
      <c r="AT713" s="149">
        <v>1</v>
      </c>
      <c r="AU713" s="149">
        <v>1</v>
      </c>
      <c r="AV713" s="149">
        <v>1</v>
      </c>
      <c r="AW713" s="149">
        <v>1</v>
      </c>
      <c r="AX713" s="149">
        <v>1</v>
      </c>
      <c r="AY713" s="149">
        <v>1</v>
      </c>
      <c r="AZ713" s="149">
        <v>1</v>
      </c>
      <c r="BA713" s="149">
        <v>1</v>
      </c>
      <c r="BB713" s="149">
        <v>1</v>
      </c>
      <c r="BC713" s="149">
        <v>1</v>
      </c>
      <c r="BD713" s="149">
        <v>1</v>
      </c>
      <c r="BE713" s="149">
        <v>1</v>
      </c>
      <c r="BF713" s="149">
        <v>1</v>
      </c>
      <c r="BG713" s="149">
        <v>1</v>
      </c>
      <c r="BH713" s="149">
        <v>1</v>
      </c>
      <c r="BI713" s="149">
        <v>1</v>
      </c>
      <c r="BJ713" s="149">
        <v>1</v>
      </c>
      <c r="BK713" s="149">
        <v>1</v>
      </c>
      <c r="BL713" s="149">
        <v>1</v>
      </c>
      <c r="BM713" s="149">
        <v>1</v>
      </c>
      <c r="BN713" s="149">
        <v>1</v>
      </c>
      <c r="BO713" s="149">
        <v>1</v>
      </c>
      <c r="BP713" s="149">
        <v>1</v>
      </c>
      <c r="BQ713" s="149">
        <v>1</v>
      </c>
      <c r="BR713" s="149">
        <v>1</v>
      </c>
      <c r="BS713" s="149">
        <v>1</v>
      </c>
      <c r="BT713" s="149">
        <v>1</v>
      </c>
      <c r="BU713" s="149"/>
      <c r="BV713" s="149"/>
      <c r="BW713" s="149"/>
      <c r="BX713" s="149"/>
      <c r="BY713" s="149"/>
      <c r="BZ713" s="149"/>
      <c r="CA713" s="149"/>
      <c r="CB713" s="149"/>
      <c r="CC713" s="149"/>
      <c r="CD713" s="149"/>
      <c r="CE713" s="149"/>
      <c r="CF713" s="149"/>
      <c r="CG713" s="149"/>
      <c r="CH713" s="149"/>
      <c r="CI713" s="149"/>
      <c r="CJ713" s="149"/>
      <c r="CK713" s="149"/>
      <c r="CL713" s="149"/>
      <c r="CM713" s="149"/>
      <c r="CN713" s="149"/>
      <c r="CO713" s="149"/>
      <c r="CP713" s="149"/>
      <c r="CQ713" s="149"/>
      <c r="CR713" s="149"/>
      <c r="CS713" s="150"/>
      <c r="CT713" s="151"/>
      <c r="CW713" s="68"/>
      <c r="CX713" s="152"/>
    </row>
    <row r="714" spans="1:102">
      <c r="A714" s="289" t="s">
        <v>8334</v>
      </c>
      <c r="B714" s="146" t="s">
        <v>2406</v>
      </c>
      <c r="C714" s="147" t="str">
        <f>+_xlfn.XLOOKUP(B714,'R4'!B:B,'R4'!C:C)</f>
        <v>TOPRAK İŞLERİ MÜDÜRÜ</v>
      </c>
      <c r="D714" s="147"/>
      <c r="E714" s="150" t="s">
        <v>6120</v>
      </c>
      <c r="F714" s="150" t="s">
        <v>38</v>
      </c>
      <c r="G714" s="150" t="s">
        <v>35</v>
      </c>
      <c r="H714" s="150" t="s">
        <v>8271</v>
      </c>
      <c r="I714" s="156"/>
      <c r="J714" s="148"/>
      <c r="K714" s="149"/>
      <c r="L714" s="149"/>
      <c r="M714" s="149">
        <v>1</v>
      </c>
      <c r="N714" s="149">
        <v>1</v>
      </c>
      <c r="O714" s="149">
        <v>1</v>
      </c>
      <c r="P714" s="149">
        <v>1</v>
      </c>
      <c r="Q714" s="149">
        <v>1</v>
      </c>
      <c r="R714" s="149">
        <v>1</v>
      </c>
      <c r="S714" s="149">
        <v>1</v>
      </c>
      <c r="T714" s="149">
        <v>1</v>
      </c>
      <c r="U714" s="149">
        <v>1</v>
      </c>
      <c r="V714" s="149">
        <v>1</v>
      </c>
      <c r="W714" s="149">
        <v>1</v>
      </c>
      <c r="X714" s="149">
        <v>1</v>
      </c>
      <c r="Y714" s="149">
        <v>1</v>
      </c>
      <c r="Z714" s="149">
        <v>1</v>
      </c>
      <c r="AA714" s="149">
        <v>1</v>
      </c>
      <c r="AB714" s="149">
        <v>1</v>
      </c>
      <c r="AC714" s="149">
        <v>1</v>
      </c>
      <c r="AD714" s="149">
        <v>1</v>
      </c>
      <c r="AE714" s="149">
        <v>1</v>
      </c>
      <c r="AF714" s="149">
        <v>1</v>
      </c>
      <c r="AG714" s="149">
        <v>1</v>
      </c>
      <c r="AH714" s="149">
        <v>1</v>
      </c>
      <c r="AI714" s="149">
        <v>1</v>
      </c>
      <c r="AJ714" s="149">
        <v>1</v>
      </c>
      <c r="AK714" s="149">
        <v>1</v>
      </c>
      <c r="AL714" s="149">
        <v>1</v>
      </c>
      <c r="AM714" s="149">
        <v>1</v>
      </c>
      <c r="AN714" s="149">
        <v>1</v>
      </c>
      <c r="AO714" s="149">
        <v>1</v>
      </c>
      <c r="AP714" s="149">
        <v>1</v>
      </c>
      <c r="AQ714" s="149">
        <v>1</v>
      </c>
      <c r="AR714" s="149">
        <v>1</v>
      </c>
      <c r="AS714" s="149">
        <v>1</v>
      </c>
      <c r="AT714" s="149">
        <v>1</v>
      </c>
      <c r="AU714" s="149">
        <v>1</v>
      </c>
      <c r="AV714" s="149">
        <v>1</v>
      </c>
      <c r="AW714" s="149">
        <v>1</v>
      </c>
      <c r="AX714" s="149">
        <v>1</v>
      </c>
      <c r="AY714" s="149">
        <v>1</v>
      </c>
      <c r="AZ714" s="149">
        <v>1</v>
      </c>
      <c r="BA714" s="149">
        <v>1</v>
      </c>
      <c r="BB714" s="149">
        <v>1</v>
      </c>
      <c r="BC714" s="149">
        <v>1</v>
      </c>
      <c r="BD714" s="149">
        <v>1</v>
      </c>
      <c r="BE714" s="149">
        <v>1</v>
      </c>
      <c r="BF714" s="149">
        <v>1</v>
      </c>
      <c r="BG714" s="149">
        <v>1</v>
      </c>
      <c r="BH714" s="149">
        <v>1</v>
      </c>
      <c r="BI714" s="149">
        <v>1</v>
      </c>
      <c r="BJ714" s="149">
        <v>1</v>
      </c>
      <c r="BK714" s="149">
        <v>1</v>
      </c>
      <c r="BL714" s="149">
        <v>1</v>
      </c>
      <c r="BM714" s="149"/>
      <c r="BN714" s="149"/>
      <c r="BO714" s="149"/>
      <c r="BP714" s="149"/>
      <c r="BQ714" s="149"/>
      <c r="BR714" s="149"/>
      <c r="BS714" s="149"/>
      <c r="BT714" s="149"/>
      <c r="BU714" s="149"/>
      <c r="BV714" s="149"/>
      <c r="BW714" s="149"/>
      <c r="BX714" s="149"/>
      <c r="BY714" s="149"/>
      <c r="BZ714" s="149"/>
      <c r="CA714" s="149"/>
      <c r="CB714" s="149"/>
      <c r="CC714" s="149"/>
      <c r="CD714" s="149"/>
      <c r="CE714" s="149"/>
      <c r="CF714" s="149"/>
      <c r="CG714" s="149"/>
      <c r="CH714" s="149"/>
      <c r="CI714" s="149"/>
      <c r="CJ714" s="149"/>
      <c r="CK714" s="149"/>
      <c r="CL714" s="149"/>
      <c r="CM714" s="149"/>
      <c r="CN714" s="149"/>
      <c r="CO714" s="149"/>
      <c r="CP714" s="149"/>
      <c r="CQ714" s="149"/>
      <c r="CR714" s="149"/>
      <c r="CS714" s="150"/>
      <c r="CT714" s="151"/>
      <c r="CW714" s="68"/>
      <c r="CX714" s="152"/>
    </row>
    <row r="715" spans="1:102">
      <c r="A715" s="289" t="s">
        <v>8334</v>
      </c>
      <c r="B715" s="146" t="s">
        <v>2408</v>
      </c>
      <c r="C715" s="147" t="str">
        <f>+_xlfn.XLOOKUP(B715,'R4'!B:B,'R4'!C:C)</f>
        <v>TOPRAK İŞLERİ ŞEFİ</v>
      </c>
      <c r="D715" s="147"/>
      <c r="E715" s="150" t="s">
        <v>6120</v>
      </c>
      <c r="F715" s="150" t="s">
        <v>38</v>
      </c>
      <c r="G715" s="150" t="s">
        <v>35</v>
      </c>
      <c r="H715" s="150" t="s">
        <v>8271</v>
      </c>
      <c r="I715" s="156"/>
      <c r="J715" s="148"/>
      <c r="K715" s="149"/>
      <c r="L715" s="149"/>
      <c r="M715" s="149">
        <v>1</v>
      </c>
      <c r="N715" s="149">
        <v>1</v>
      </c>
      <c r="O715" s="149">
        <v>1</v>
      </c>
      <c r="P715" s="149">
        <v>1</v>
      </c>
      <c r="Q715" s="149">
        <v>1</v>
      </c>
      <c r="R715" s="149">
        <v>1</v>
      </c>
      <c r="S715" s="149">
        <v>1</v>
      </c>
      <c r="T715" s="149">
        <v>1</v>
      </c>
      <c r="U715" s="149">
        <v>1</v>
      </c>
      <c r="V715" s="149">
        <v>1</v>
      </c>
      <c r="W715" s="149">
        <v>1</v>
      </c>
      <c r="X715" s="149">
        <v>1</v>
      </c>
      <c r="Y715" s="149">
        <v>1</v>
      </c>
      <c r="Z715" s="149">
        <v>1</v>
      </c>
      <c r="AA715" s="149">
        <v>1</v>
      </c>
      <c r="AB715" s="149">
        <v>1</v>
      </c>
      <c r="AC715" s="149">
        <v>1</v>
      </c>
      <c r="AD715" s="149">
        <v>1</v>
      </c>
      <c r="AE715" s="149">
        <v>1</v>
      </c>
      <c r="AF715" s="149">
        <v>1</v>
      </c>
      <c r="AG715" s="149">
        <v>1</v>
      </c>
      <c r="AH715" s="149">
        <v>1</v>
      </c>
      <c r="AI715" s="149">
        <v>1</v>
      </c>
      <c r="AJ715" s="149">
        <v>1</v>
      </c>
      <c r="AK715" s="149">
        <v>1</v>
      </c>
      <c r="AL715" s="149">
        <v>1</v>
      </c>
      <c r="AM715" s="149">
        <v>1</v>
      </c>
      <c r="AN715" s="149">
        <v>1</v>
      </c>
      <c r="AO715" s="149">
        <v>1</v>
      </c>
      <c r="AP715" s="149">
        <v>1</v>
      </c>
      <c r="AQ715" s="149">
        <v>1</v>
      </c>
      <c r="AR715" s="149">
        <v>1</v>
      </c>
      <c r="AS715" s="149">
        <v>1</v>
      </c>
      <c r="AT715" s="149">
        <v>1</v>
      </c>
      <c r="AU715" s="149">
        <v>1</v>
      </c>
      <c r="AV715" s="149">
        <v>1</v>
      </c>
      <c r="AW715" s="149">
        <v>1</v>
      </c>
      <c r="AX715" s="149">
        <v>1</v>
      </c>
      <c r="AY715" s="149">
        <v>1</v>
      </c>
      <c r="AZ715" s="149">
        <v>1</v>
      </c>
      <c r="BA715" s="149">
        <v>1</v>
      </c>
      <c r="BB715" s="149">
        <v>1</v>
      </c>
      <c r="BC715" s="149">
        <v>1</v>
      </c>
      <c r="BD715" s="149">
        <v>1</v>
      </c>
      <c r="BE715" s="149">
        <v>1</v>
      </c>
      <c r="BF715" s="149">
        <v>1</v>
      </c>
      <c r="BG715" s="149">
        <v>1</v>
      </c>
      <c r="BH715" s="149">
        <v>1</v>
      </c>
      <c r="BI715" s="149"/>
      <c r="BJ715" s="149"/>
      <c r="BK715" s="149"/>
      <c r="BL715" s="149"/>
      <c r="BM715" s="149"/>
      <c r="BN715" s="149"/>
      <c r="BO715" s="149"/>
      <c r="BP715" s="149"/>
      <c r="BQ715" s="149"/>
      <c r="BR715" s="149"/>
      <c r="BS715" s="149"/>
      <c r="BT715" s="149"/>
      <c r="BU715" s="149"/>
      <c r="BV715" s="149"/>
      <c r="BW715" s="149"/>
      <c r="BX715" s="149"/>
      <c r="BY715" s="149"/>
      <c r="BZ715" s="149"/>
      <c r="CA715" s="149"/>
      <c r="CB715" s="149"/>
      <c r="CC715" s="149"/>
      <c r="CD715" s="149"/>
      <c r="CE715" s="149"/>
      <c r="CF715" s="149"/>
      <c r="CG715" s="149"/>
      <c r="CH715" s="149"/>
      <c r="CI715" s="149"/>
      <c r="CJ715" s="149"/>
      <c r="CK715" s="149"/>
      <c r="CL715" s="149"/>
      <c r="CM715" s="149"/>
      <c r="CN715" s="149"/>
      <c r="CO715" s="149"/>
      <c r="CP715" s="149"/>
      <c r="CQ715" s="149"/>
      <c r="CR715" s="149"/>
      <c r="CS715" s="150"/>
      <c r="CT715" s="151"/>
      <c r="CW715" s="68"/>
      <c r="CX715" s="152"/>
    </row>
    <row r="716" spans="1:102">
      <c r="A716" s="289" t="s">
        <v>8334</v>
      </c>
      <c r="B716" s="146" t="s">
        <v>7516</v>
      </c>
      <c r="C716" s="147" t="str">
        <f>+_xlfn.XLOOKUP(B716,'R4'!B:B,'R4'!C:C)</f>
        <v>ZEMİN İYİLEŞTİRME ŞEFİ</v>
      </c>
      <c r="D716" s="147"/>
      <c r="E716" s="150" t="s">
        <v>6120</v>
      </c>
      <c r="F716" s="150" t="s">
        <v>38</v>
      </c>
      <c r="G716" s="150" t="s">
        <v>35</v>
      </c>
      <c r="H716" s="150" t="s">
        <v>8271</v>
      </c>
      <c r="I716" s="156"/>
      <c r="J716" s="148"/>
      <c r="K716" s="149"/>
      <c r="L716" s="149"/>
      <c r="M716" s="149">
        <v>3</v>
      </c>
      <c r="N716" s="149">
        <v>3</v>
      </c>
      <c r="O716" s="149">
        <v>3</v>
      </c>
      <c r="P716" s="149">
        <v>3</v>
      </c>
      <c r="Q716" s="149">
        <v>3</v>
      </c>
      <c r="R716" s="149">
        <v>3</v>
      </c>
      <c r="S716" s="149">
        <v>3</v>
      </c>
      <c r="T716" s="149">
        <v>3</v>
      </c>
      <c r="U716" s="149">
        <v>3</v>
      </c>
      <c r="V716" s="149">
        <v>3</v>
      </c>
      <c r="W716" s="149">
        <v>3</v>
      </c>
      <c r="X716" s="149">
        <v>3</v>
      </c>
      <c r="Y716" s="149">
        <v>3</v>
      </c>
      <c r="Z716" s="149">
        <v>3</v>
      </c>
      <c r="AA716" s="149">
        <v>3</v>
      </c>
      <c r="AB716" s="149">
        <v>3</v>
      </c>
      <c r="AC716" s="149">
        <v>3</v>
      </c>
      <c r="AD716" s="149">
        <v>3</v>
      </c>
      <c r="AE716" s="149">
        <v>3</v>
      </c>
      <c r="AF716" s="149">
        <v>3</v>
      </c>
      <c r="AG716" s="149">
        <v>3</v>
      </c>
      <c r="AH716" s="149">
        <v>3</v>
      </c>
      <c r="AI716" s="149">
        <v>3</v>
      </c>
      <c r="AJ716" s="149">
        <v>3</v>
      </c>
      <c r="AK716" s="149">
        <v>3</v>
      </c>
      <c r="AL716" s="149">
        <v>3</v>
      </c>
      <c r="AM716" s="149">
        <v>3</v>
      </c>
      <c r="AN716" s="149">
        <v>3</v>
      </c>
      <c r="AO716" s="149">
        <v>3</v>
      </c>
      <c r="AP716" s="149">
        <v>3</v>
      </c>
      <c r="AQ716" s="149">
        <v>3</v>
      </c>
      <c r="AR716" s="149">
        <v>3</v>
      </c>
      <c r="AS716" s="149">
        <v>3</v>
      </c>
      <c r="AT716" s="149">
        <v>3</v>
      </c>
      <c r="AU716" s="149">
        <v>3</v>
      </c>
      <c r="AV716" s="149">
        <v>3</v>
      </c>
      <c r="AW716" s="149">
        <v>3</v>
      </c>
      <c r="AX716" s="149">
        <v>3</v>
      </c>
      <c r="AY716" s="149">
        <v>3</v>
      </c>
      <c r="AZ716" s="149">
        <v>3</v>
      </c>
      <c r="BA716" s="149">
        <v>3</v>
      </c>
      <c r="BB716" s="149">
        <v>3</v>
      </c>
      <c r="BC716" s="149">
        <v>3</v>
      </c>
      <c r="BD716" s="149">
        <v>3</v>
      </c>
      <c r="BE716" s="149">
        <v>3</v>
      </c>
      <c r="BF716" s="149">
        <v>3</v>
      </c>
      <c r="BG716" s="149">
        <v>3</v>
      </c>
      <c r="BH716" s="149">
        <v>3</v>
      </c>
      <c r="BI716" s="149"/>
      <c r="BJ716" s="149"/>
      <c r="BK716" s="149"/>
      <c r="BL716" s="149"/>
      <c r="BM716" s="149"/>
      <c r="BN716" s="149"/>
      <c r="BO716" s="149"/>
      <c r="BP716" s="149"/>
      <c r="BQ716" s="149"/>
      <c r="BR716" s="149"/>
      <c r="BS716" s="149"/>
      <c r="BT716" s="149"/>
      <c r="BU716" s="149"/>
      <c r="BV716" s="149"/>
      <c r="BW716" s="149"/>
      <c r="BX716" s="149"/>
      <c r="BY716" s="149"/>
      <c r="BZ716" s="149"/>
      <c r="CA716" s="149"/>
      <c r="CB716" s="149"/>
      <c r="CC716" s="149"/>
      <c r="CD716" s="149"/>
      <c r="CE716" s="149"/>
      <c r="CF716" s="149"/>
      <c r="CG716" s="149"/>
      <c r="CH716" s="149"/>
      <c r="CI716" s="149"/>
      <c r="CJ716" s="149"/>
      <c r="CK716" s="149"/>
      <c r="CL716" s="149"/>
      <c r="CM716" s="149"/>
      <c r="CN716" s="149"/>
      <c r="CO716" s="149"/>
      <c r="CP716" s="149"/>
      <c r="CQ716" s="149"/>
      <c r="CR716" s="149"/>
      <c r="CS716" s="150"/>
      <c r="CT716" s="151"/>
      <c r="CW716" s="68"/>
      <c r="CX716" s="152"/>
    </row>
    <row r="717" spans="1:102">
      <c r="A717" s="289" t="s">
        <v>8334</v>
      </c>
      <c r="B717" s="146" t="s">
        <v>2410</v>
      </c>
      <c r="C717" s="147" t="str">
        <f>+_xlfn.XLOOKUP(B717,'R4'!B:B,'R4'!C:C)</f>
        <v>TOPRAK İŞLERİ MÜHENDİSİ</v>
      </c>
      <c r="D717" s="147"/>
      <c r="E717" s="150" t="s">
        <v>6120</v>
      </c>
      <c r="F717" s="150" t="s">
        <v>38</v>
      </c>
      <c r="G717" s="150" t="s">
        <v>35</v>
      </c>
      <c r="H717" s="150" t="s">
        <v>8271</v>
      </c>
      <c r="I717" s="156"/>
      <c r="J717" s="148"/>
      <c r="K717" s="149"/>
      <c r="L717" s="149"/>
      <c r="M717" s="149">
        <v>1</v>
      </c>
      <c r="N717" s="149">
        <v>1</v>
      </c>
      <c r="O717" s="149">
        <v>1</v>
      </c>
      <c r="P717" s="149">
        <v>2</v>
      </c>
      <c r="Q717" s="149">
        <v>2</v>
      </c>
      <c r="R717" s="149">
        <v>2</v>
      </c>
      <c r="S717" s="149">
        <v>2</v>
      </c>
      <c r="T717" s="149">
        <v>2</v>
      </c>
      <c r="U717" s="149">
        <v>2</v>
      </c>
      <c r="V717" s="149">
        <v>2</v>
      </c>
      <c r="W717" s="149">
        <v>5</v>
      </c>
      <c r="X717" s="149">
        <v>5</v>
      </c>
      <c r="Y717" s="149">
        <v>5</v>
      </c>
      <c r="Z717" s="149">
        <v>5</v>
      </c>
      <c r="AA717" s="149">
        <v>5</v>
      </c>
      <c r="AB717" s="149">
        <v>5</v>
      </c>
      <c r="AC717" s="149">
        <v>5</v>
      </c>
      <c r="AD717" s="149">
        <v>5</v>
      </c>
      <c r="AE717" s="149">
        <v>5</v>
      </c>
      <c r="AF717" s="149">
        <v>5</v>
      </c>
      <c r="AG717" s="149">
        <v>5</v>
      </c>
      <c r="AH717" s="149">
        <v>5</v>
      </c>
      <c r="AI717" s="149">
        <v>5</v>
      </c>
      <c r="AJ717" s="149">
        <v>5</v>
      </c>
      <c r="AK717" s="149">
        <v>5</v>
      </c>
      <c r="AL717" s="149">
        <v>5</v>
      </c>
      <c r="AM717" s="149">
        <v>5</v>
      </c>
      <c r="AN717" s="149">
        <v>5</v>
      </c>
      <c r="AO717" s="149">
        <v>5</v>
      </c>
      <c r="AP717" s="149">
        <v>5</v>
      </c>
      <c r="AQ717" s="149">
        <v>5</v>
      </c>
      <c r="AR717" s="149">
        <v>5</v>
      </c>
      <c r="AS717" s="149">
        <v>5</v>
      </c>
      <c r="AT717" s="149">
        <v>5</v>
      </c>
      <c r="AU717" s="149">
        <v>5</v>
      </c>
      <c r="AV717" s="149">
        <v>5</v>
      </c>
      <c r="AW717" s="149">
        <v>5</v>
      </c>
      <c r="AX717" s="149">
        <v>5</v>
      </c>
      <c r="AY717" s="149">
        <v>5</v>
      </c>
      <c r="AZ717" s="149">
        <v>5</v>
      </c>
      <c r="BA717" s="149">
        <v>5</v>
      </c>
      <c r="BB717" s="149">
        <v>5</v>
      </c>
      <c r="BC717" s="149">
        <v>5</v>
      </c>
      <c r="BD717" s="149">
        <v>5</v>
      </c>
      <c r="BE717" s="149">
        <v>5</v>
      </c>
      <c r="BF717" s="149">
        <v>5</v>
      </c>
      <c r="BG717" s="149">
        <v>5</v>
      </c>
      <c r="BH717" s="149">
        <v>5</v>
      </c>
      <c r="BI717" s="149"/>
      <c r="BJ717" s="149"/>
      <c r="BK717" s="149"/>
      <c r="BL717" s="149"/>
      <c r="BM717" s="149"/>
      <c r="BN717" s="149"/>
      <c r="BO717" s="149"/>
      <c r="BP717" s="149"/>
      <c r="BQ717" s="149"/>
      <c r="BR717" s="149"/>
      <c r="BS717" s="149"/>
      <c r="BT717" s="149"/>
      <c r="BU717" s="149"/>
      <c r="BV717" s="149"/>
      <c r="BW717" s="149"/>
      <c r="BX717" s="149"/>
      <c r="BY717" s="149"/>
      <c r="BZ717" s="149"/>
      <c r="CA717" s="149"/>
      <c r="CB717" s="149"/>
      <c r="CC717" s="149"/>
      <c r="CD717" s="149"/>
      <c r="CE717" s="149"/>
      <c r="CF717" s="149"/>
      <c r="CG717" s="149"/>
      <c r="CH717" s="149"/>
      <c r="CI717" s="149"/>
      <c r="CJ717" s="149"/>
      <c r="CK717" s="149"/>
      <c r="CL717" s="149"/>
      <c r="CM717" s="149"/>
      <c r="CN717" s="149"/>
      <c r="CO717" s="149"/>
      <c r="CP717" s="149"/>
      <c r="CQ717" s="149"/>
      <c r="CR717" s="149"/>
      <c r="CS717" s="150"/>
      <c r="CT717" s="151"/>
      <c r="CW717" s="68"/>
      <c r="CX717" s="152"/>
    </row>
    <row r="718" spans="1:102">
      <c r="A718" s="289" t="s">
        <v>8334</v>
      </c>
      <c r="B718" s="146" t="s">
        <v>7517</v>
      </c>
      <c r="C718" s="147" t="str">
        <f>+_xlfn.XLOOKUP(B718,'R4'!B:B,'R4'!C:C)</f>
        <v>TOPRAK İŞLERİ FORMENİ</v>
      </c>
      <c r="D718" s="147"/>
      <c r="E718" s="150" t="s">
        <v>6120</v>
      </c>
      <c r="F718" s="150" t="s">
        <v>38</v>
      </c>
      <c r="G718" s="150" t="s">
        <v>35</v>
      </c>
      <c r="H718" s="150" t="s">
        <v>8271</v>
      </c>
      <c r="I718" s="156"/>
      <c r="J718" s="148"/>
      <c r="K718" s="149"/>
      <c r="L718" s="149"/>
      <c r="M718" s="149">
        <v>1</v>
      </c>
      <c r="N718" s="149">
        <v>1</v>
      </c>
      <c r="O718" s="149">
        <v>3</v>
      </c>
      <c r="P718" s="149">
        <v>3</v>
      </c>
      <c r="Q718" s="149">
        <v>3</v>
      </c>
      <c r="R718" s="149">
        <v>4</v>
      </c>
      <c r="S718" s="149">
        <v>4</v>
      </c>
      <c r="T718" s="149">
        <v>4</v>
      </c>
      <c r="U718" s="149">
        <v>4</v>
      </c>
      <c r="V718" s="149">
        <v>4</v>
      </c>
      <c r="W718" s="149">
        <v>5</v>
      </c>
      <c r="X718" s="149">
        <v>5</v>
      </c>
      <c r="Y718" s="149">
        <v>5</v>
      </c>
      <c r="Z718" s="149">
        <v>5</v>
      </c>
      <c r="AA718" s="149">
        <v>8</v>
      </c>
      <c r="AB718" s="149">
        <v>8</v>
      </c>
      <c r="AC718" s="149">
        <v>8</v>
      </c>
      <c r="AD718" s="149">
        <v>8</v>
      </c>
      <c r="AE718" s="149">
        <v>10</v>
      </c>
      <c r="AF718" s="149">
        <v>10</v>
      </c>
      <c r="AG718" s="149">
        <v>10</v>
      </c>
      <c r="AH718" s="149">
        <v>10</v>
      </c>
      <c r="AI718" s="149">
        <v>10</v>
      </c>
      <c r="AJ718" s="149">
        <v>10</v>
      </c>
      <c r="AK718" s="149">
        <v>10</v>
      </c>
      <c r="AL718" s="149">
        <v>10</v>
      </c>
      <c r="AM718" s="149">
        <v>10</v>
      </c>
      <c r="AN718" s="149">
        <v>10</v>
      </c>
      <c r="AO718" s="149">
        <v>10</v>
      </c>
      <c r="AP718" s="149">
        <v>10</v>
      </c>
      <c r="AQ718" s="149">
        <v>10</v>
      </c>
      <c r="AR718" s="149">
        <v>10</v>
      </c>
      <c r="AS718" s="149">
        <v>10</v>
      </c>
      <c r="AT718" s="149">
        <v>10</v>
      </c>
      <c r="AU718" s="149">
        <v>10</v>
      </c>
      <c r="AV718" s="149">
        <v>10</v>
      </c>
      <c r="AW718" s="149">
        <v>10</v>
      </c>
      <c r="AX718" s="149">
        <v>10</v>
      </c>
      <c r="AY718" s="149">
        <v>10</v>
      </c>
      <c r="AZ718" s="149">
        <v>10</v>
      </c>
      <c r="BA718" s="149">
        <v>10</v>
      </c>
      <c r="BB718" s="149">
        <v>10</v>
      </c>
      <c r="BC718" s="149">
        <v>10</v>
      </c>
      <c r="BD718" s="149">
        <v>10</v>
      </c>
      <c r="BE718" s="149">
        <v>10</v>
      </c>
      <c r="BF718" s="149">
        <v>10</v>
      </c>
      <c r="BG718" s="149">
        <v>10</v>
      </c>
      <c r="BH718" s="149">
        <v>10</v>
      </c>
      <c r="BI718" s="149"/>
      <c r="BJ718" s="149"/>
      <c r="BK718" s="149"/>
      <c r="BL718" s="149"/>
      <c r="BM718" s="149"/>
      <c r="BN718" s="149"/>
      <c r="BO718" s="149"/>
      <c r="BP718" s="149"/>
      <c r="BQ718" s="149"/>
      <c r="BR718" s="149"/>
      <c r="BS718" s="149"/>
      <c r="BT718" s="149"/>
      <c r="BU718" s="149"/>
      <c r="BV718" s="149"/>
      <c r="BW718" s="149"/>
      <c r="BX718" s="149"/>
      <c r="BY718" s="149"/>
      <c r="BZ718" s="149"/>
      <c r="CA718" s="149"/>
      <c r="CB718" s="149"/>
      <c r="CC718" s="149"/>
      <c r="CD718" s="149"/>
      <c r="CE718" s="149"/>
      <c r="CF718" s="149"/>
      <c r="CG718" s="149"/>
      <c r="CH718" s="149"/>
      <c r="CI718" s="149"/>
      <c r="CJ718" s="149"/>
      <c r="CK718" s="149"/>
      <c r="CL718" s="149"/>
      <c r="CM718" s="149"/>
      <c r="CN718" s="149"/>
      <c r="CO718" s="149"/>
      <c r="CP718" s="149"/>
      <c r="CQ718" s="149"/>
      <c r="CR718" s="149"/>
      <c r="CS718" s="150"/>
      <c r="CT718" s="151"/>
      <c r="CW718" s="68"/>
      <c r="CX718" s="152"/>
    </row>
    <row r="719" spans="1:102">
      <c r="A719" s="289" t="s">
        <v>8334</v>
      </c>
      <c r="B719" s="146" t="s">
        <v>7518</v>
      </c>
      <c r="C719" s="147" t="str">
        <f>+_xlfn.XLOOKUP(B719,'R4'!B:B,'R4'!C:C)</f>
        <v>TOPRAK İŞLERİ FORMENİ (FORE KAZIK)</v>
      </c>
      <c r="D719" s="147"/>
      <c r="E719" s="150" t="s">
        <v>6120</v>
      </c>
      <c r="F719" s="150" t="s">
        <v>38</v>
      </c>
      <c r="G719" s="150" t="s">
        <v>35</v>
      </c>
      <c r="H719" s="150" t="s">
        <v>8271</v>
      </c>
      <c r="I719" s="156"/>
      <c r="J719" s="148"/>
      <c r="K719" s="149"/>
      <c r="L719" s="149"/>
      <c r="M719" s="149">
        <v>1</v>
      </c>
      <c r="N719" s="149">
        <v>1</v>
      </c>
      <c r="O719" s="149">
        <v>1</v>
      </c>
      <c r="P719" s="149">
        <v>1</v>
      </c>
      <c r="Q719" s="149">
        <v>1</v>
      </c>
      <c r="R719" s="149">
        <v>2</v>
      </c>
      <c r="S719" s="149">
        <v>2</v>
      </c>
      <c r="T719" s="149">
        <v>2</v>
      </c>
      <c r="U719" s="149">
        <v>2</v>
      </c>
      <c r="V719" s="149">
        <v>2</v>
      </c>
      <c r="W719" s="149">
        <v>2</v>
      </c>
      <c r="X719" s="149">
        <v>2</v>
      </c>
      <c r="Y719" s="149">
        <v>2</v>
      </c>
      <c r="Z719" s="149">
        <v>2</v>
      </c>
      <c r="AA719" s="149">
        <v>2</v>
      </c>
      <c r="AB719" s="149">
        <v>2</v>
      </c>
      <c r="AC719" s="149">
        <v>2</v>
      </c>
      <c r="AD719" s="149">
        <v>2</v>
      </c>
      <c r="AE719" s="149">
        <v>2</v>
      </c>
      <c r="AF719" s="149">
        <v>2</v>
      </c>
      <c r="AG719" s="149">
        <v>2</v>
      </c>
      <c r="AH719" s="149">
        <v>2</v>
      </c>
      <c r="AI719" s="149">
        <v>2</v>
      </c>
      <c r="AJ719" s="149">
        <v>2</v>
      </c>
      <c r="AK719" s="149">
        <v>2</v>
      </c>
      <c r="AL719" s="149">
        <v>2</v>
      </c>
      <c r="AM719" s="149">
        <v>2</v>
      </c>
      <c r="AN719" s="149">
        <v>2</v>
      </c>
      <c r="AO719" s="149">
        <v>2</v>
      </c>
      <c r="AP719" s="149">
        <v>2</v>
      </c>
      <c r="AQ719" s="149">
        <v>2</v>
      </c>
      <c r="AR719" s="149">
        <v>2</v>
      </c>
      <c r="AS719" s="149">
        <v>2</v>
      </c>
      <c r="AT719" s="149">
        <v>2</v>
      </c>
      <c r="AU719" s="149">
        <v>2</v>
      </c>
      <c r="AV719" s="149">
        <v>2</v>
      </c>
      <c r="AW719" s="149">
        <v>2</v>
      </c>
      <c r="AX719" s="149">
        <v>2</v>
      </c>
      <c r="AY719" s="149">
        <v>2</v>
      </c>
      <c r="AZ719" s="149">
        <v>2</v>
      </c>
      <c r="BA719" s="149">
        <v>2</v>
      </c>
      <c r="BB719" s="149">
        <v>2</v>
      </c>
      <c r="BC719" s="149">
        <v>2</v>
      </c>
      <c r="BD719" s="149">
        <v>2</v>
      </c>
      <c r="BE719" s="149">
        <v>2</v>
      </c>
      <c r="BF719" s="149">
        <v>2</v>
      </c>
      <c r="BG719" s="149">
        <v>2</v>
      </c>
      <c r="BH719" s="149">
        <v>2</v>
      </c>
      <c r="BI719" s="149"/>
      <c r="BJ719" s="149"/>
      <c r="BK719" s="149"/>
      <c r="BL719" s="149"/>
      <c r="BM719" s="149"/>
      <c r="BN719" s="149"/>
      <c r="BO719" s="149"/>
      <c r="BP719" s="149"/>
      <c r="BQ719" s="149"/>
      <c r="BR719" s="149"/>
      <c r="BS719" s="149"/>
      <c r="BT719" s="149"/>
      <c r="BU719" s="149"/>
      <c r="BV719" s="149"/>
      <c r="BW719" s="149"/>
      <c r="BX719" s="149"/>
      <c r="BY719" s="149"/>
      <c r="BZ719" s="149"/>
      <c r="CA719" s="149"/>
      <c r="CB719" s="149"/>
      <c r="CC719" s="149"/>
      <c r="CD719" s="149"/>
      <c r="CE719" s="149"/>
      <c r="CF719" s="149"/>
      <c r="CG719" s="149"/>
      <c r="CH719" s="149"/>
      <c r="CI719" s="149"/>
      <c r="CJ719" s="149"/>
      <c r="CK719" s="149"/>
      <c r="CL719" s="149"/>
      <c r="CM719" s="149"/>
      <c r="CN719" s="149"/>
      <c r="CO719" s="149"/>
      <c r="CP719" s="149"/>
      <c r="CQ719" s="149"/>
      <c r="CR719" s="149"/>
      <c r="CS719" s="150"/>
      <c r="CT719" s="151"/>
      <c r="CW719" s="68"/>
      <c r="CX719" s="152"/>
    </row>
    <row r="720" spans="1:102">
      <c r="A720" s="289" t="s">
        <v>8334</v>
      </c>
      <c r="B720" s="146" t="s">
        <v>7522</v>
      </c>
      <c r="C720" s="147" t="str">
        <f>+_xlfn.XLOOKUP(B720,'R4'!B:B,'R4'!C:C)</f>
        <v>PATLATMA ŞEFİ</v>
      </c>
      <c r="D720" s="147"/>
      <c r="E720" s="150" t="s">
        <v>6118</v>
      </c>
      <c r="F720" s="150" t="s">
        <v>38</v>
      </c>
      <c r="G720" s="150" t="s">
        <v>35</v>
      </c>
      <c r="H720" s="150" t="s">
        <v>8271</v>
      </c>
      <c r="I720" s="156"/>
      <c r="J720" s="148"/>
      <c r="K720" s="149"/>
      <c r="L720" s="149"/>
      <c r="M720" s="149">
        <v>1</v>
      </c>
      <c r="N720" s="149">
        <v>1</v>
      </c>
      <c r="O720" s="149">
        <v>1</v>
      </c>
      <c r="P720" s="149">
        <v>1</v>
      </c>
      <c r="Q720" s="149">
        <v>1</v>
      </c>
      <c r="R720" s="149">
        <v>1</v>
      </c>
      <c r="S720" s="149">
        <v>1</v>
      </c>
      <c r="T720" s="149">
        <v>1</v>
      </c>
      <c r="U720" s="149">
        <v>1</v>
      </c>
      <c r="V720" s="149">
        <v>1</v>
      </c>
      <c r="W720" s="149">
        <v>1</v>
      </c>
      <c r="X720" s="149">
        <v>1</v>
      </c>
      <c r="Y720" s="149">
        <v>1</v>
      </c>
      <c r="Z720" s="149">
        <v>1</v>
      </c>
      <c r="AA720" s="149">
        <v>1</v>
      </c>
      <c r="AB720" s="149">
        <v>1</v>
      </c>
      <c r="AC720" s="149">
        <v>1</v>
      </c>
      <c r="AD720" s="149">
        <v>1</v>
      </c>
      <c r="AE720" s="149">
        <v>1</v>
      </c>
      <c r="AF720" s="149">
        <v>1</v>
      </c>
      <c r="AG720" s="149">
        <v>1</v>
      </c>
      <c r="AH720" s="149">
        <v>1</v>
      </c>
      <c r="AI720" s="149">
        <v>1</v>
      </c>
      <c r="AJ720" s="149">
        <v>1</v>
      </c>
      <c r="AK720" s="149">
        <v>1</v>
      </c>
      <c r="AL720" s="149">
        <v>1</v>
      </c>
      <c r="AM720" s="149">
        <v>1</v>
      </c>
      <c r="AN720" s="149">
        <v>1</v>
      </c>
      <c r="AO720" s="149">
        <v>1</v>
      </c>
      <c r="AP720" s="149">
        <v>1</v>
      </c>
      <c r="AQ720" s="149">
        <v>1</v>
      </c>
      <c r="AR720" s="149">
        <v>1</v>
      </c>
      <c r="AS720" s="149">
        <v>1</v>
      </c>
      <c r="AT720" s="149">
        <v>1</v>
      </c>
      <c r="AU720" s="149">
        <v>1</v>
      </c>
      <c r="AV720" s="149">
        <v>1</v>
      </c>
      <c r="AW720" s="149">
        <v>1</v>
      </c>
      <c r="AX720" s="149">
        <v>1</v>
      </c>
      <c r="AY720" s="149">
        <v>1</v>
      </c>
      <c r="AZ720" s="149">
        <v>1</v>
      </c>
      <c r="BA720" s="149">
        <v>1</v>
      </c>
      <c r="BB720" s="149">
        <v>1</v>
      </c>
      <c r="BC720" s="149">
        <v>1</v>
      </c>
      <c r="BD720" s="149">
        <v>1</v>
      </c>
      <c r="BE720" s="149">
        <v>1</v>
      </c>
      <c r="BF720" s="149">
        <v>1</v>
      </c>
      <c r="BG720" s="149">
        <v>1</v>
      </c>
      <c r="BH720" s="149">
        <v>1</v>
      </c>
      <c r="BI720" s="149"/>
      <c r="BJ720" s="149"/>
      <c r="BK720" s="149"/>
      <c r="BL720" s="149"/>
      <c r="BM720" s="149"/>
      <c r="BN720" s="149"/>
      <c r="BO720" s="149"/>
      <c r="BP720" s="149"/>
      <c r="BQ720" s="149"/>
      <c r="BR720" s="149"/>
      <c r="BS720" s="149"/>
      <c r="BT720" s="149"/>
      <c r="BU720" s="149"/>
      <c r="BV720" s="149"/>
      <c r="BW720" s="149"/>
      <c r="BX720" s="149"/>
      <c r="BY720" s="149"/>
      <c r="BZ720" s="149"/>
      <c r="CA720" s="149"/>
      <c r="CB720" s="149"/>
      <c r="CC720" s="149"/>
      <c r="CD720" s="149"/>
      <c r="CE720" s="149"/>
      <c r="CF720" s="149"/>
      <c r="CG720" s="149"/>
      <c r="CH720" s="149"/>
      <c r="CI720" s="149"/>
      <c r="CJ720" s="149"/>
      <c r="CK720" s="149"/>
      <c r="CL720" s="149"/>
      <c r="CM720" s="149"/>
      <c r="CN720" s="149"/>
      <c r="CO720" s="149"/>
      <c r="CP720" s="149"/>
      <c r="CQ720" s="149"/>
      <c r="CR720" s="149"/>
      <c r="CS720" s="150"/>
      <c r="CT720" s="151"/>
      <c r="CW720" s="68"/>
      <c r="CX720" s="152"/>
    </row>
    <row r="721" spans="1:102">
      <c r="A721" s="289" t="s">
        <v>8334</v>
      </c>
      <c r="B721" s="146" t="s">
        <v>2420</v>
      </c>
      <c r="C721" s="147" t="str">
        <f>+_xlfn.XLOOKUP(B721,'R4'!B:B,'R4'!C:C)</f>
        <v>PATLATMA MÜHENDİSİ</v>
      </c>
      <c r="D721" s="147"/>
      <c r="E721" s="150" t="s">
        <v>6118</v>
      </c>
      <c r="F721" s="150" t="s">
        <v>38</v>
      </c>
      <c r="G721" s="150" t="s">
        <v>35</v>
      </c>
      <c r="H721" s="150" t="s">
        <v>8271</v>
      </c>
      <c r="I721" s="156"/>
      <c r="J721" s="148"/>
      <c r="K721" s="149"/>
      <c r="L721" s="149"/>
      <c r="M721" s="149">
        <v>1</v>
      </c>
      <c r="N721" s="149">
        <v>1</v>
      </c>
      <c r="O721" s="149">
        <v>1</v>
      </c>
      <c r="P721" s="149">
        <v>1</v>
      </c>
      <c r="Q721" s="149">
        <v>1</v>
      </c>
      <c r="R721" s="149">
        <v>1</v>
      </c>
      <c r="S721" s="149">
        <v>1</v>
      </c>
      <c r="T721" s="149">
        <v>1</v>
      </c>
      <c r="U721" s="149">
        <v>1</v>
      </c>
      <c r="V721" s="149">
        <v>1</v>
      </c>
      <c r="W721" s="149">
        <v>1</v>
      </c>
      <c r="X721" s="149">
        <v>1</v>
      </c>
      <c r="Y721" s="149">
        <v>1</v>
      </c>
      <c r="Z721" s="149">
        <v>1</v>
      </c>
      <c r="AA721" s="149">
        <v>1</v>
      </c>
      <c r="AB721" s="149">
        <v>1</v>
      </c>
      <c r="AC721" s="149">
        <v>1</v>
      </c>
      <c r="AD721" s="149">
        <v>1</v>
      </c>
      <c r="AE721" s="149">
        <v>1</v>
      </c>
      <c r="AF721" s="149">
        <v>1</v>
      </c>
      <c r="AG721" s="149">
        <v>1</v>
      </c>
      <c r="AH721" s="149">
        <v>1</v>
      </c>
      <c r="AI721" s="149">
        <v>1</v>
      </c>
      <c r="AJ721" s="149">
        <v>1</v>
      </c>
      <c r="AK721" s="149">
        <v>1</v>
      </c>
      <c r="AL721" s="149">
        <v>1</v>
      </c>
      <c r="AM721" s="149">
        <v>1</v>
      </c>
      <c r="AN721" s="149">
        <v>1</v>
      </c>
      <c r="AO721" s="149">
        <v>1</v>
      </c>
      <c r="AP721" s="149">
        <v>1</v>
      </c>
      <c r="AQ721" s="149">
        <v>1</v>
      </c>
      <c r="AR721" s="149">
        <v>1</v>
      </c>
      <c r="AS721" s="149">
        <v>1</v>
      </c>
      <c r="AT721" s="149">
        <v>1</v>
      </c>
      <c r="AU721" s="149">
        <v>1</v>
      </c>
      <c r="AV721" s="149">
        <v>1</v>
      </c>
      <c r="AW721" s="149">
        <v>1</v>
      </c>
      <c r="AX721" s="149">
        <v>1</v>
      </c>
      <c r="AY721" s="149">
        <v>1</v>
      </c>
      <c r="AZ721" s="149">
        <v>1</v>
      </c>
      <c r="BA721" s="149">
        <v>1</v>
      </c>
      <c r="BB721" s="149">
        <v>1</v>
      </c>
      <c r="BC721" s="149">
        <v>1</v>
      </c>
      <c r="BD721" s="149">
        <v>1</v>
      </c>
      <c r="BE721" s="149">
        <v>1</v>
      </c>
      <c r="BF721" s="149">
        <v>1</v>
      </c>
      <c r="BG721" s="149">
        <v>1</v>
      </c>
      <c r="BH721" s="149">
        <v>1</v>
      </c>
      <c r="BI721" s="149"/>
      <c r="BJ721" s="149"/>
      <c r="BK721" s="149"/>
      <c r="BL721" s="149"/>
      <c r="BM721" s="149"/>
      <c r="BN721" s="149"/>
      <c r="BO721" s="149"/>
      <c r="BP721" s="149"/>
      <c r="BQ721" s="149"/>
      <c r="BR721" s="149"/>
      <c r="BS721" s="149"/>
      <c r="BT721" s="149"/>
      <c r="BU721" s="149"/>
      <c r="BV721" s="149"/>
      <c r="BW721" s="149"/>
      <c r="BX721" s="149"/>
      <c r="BY721" s="149"/>
      <c r="BZ721" s="149"/>
      <c r="CA721" s="149"/>
      <c r="CB721" s="149"/>
      <c r="CC721" s="149"/>
      <c r="CD721" s="149"/>
      <c r="CE721" s="149"/>
      <c r="CF721" s="149"/>
      <c r="CG721" s="149"/>
      <c r="CH721" s="149"/>
      <c r="CI721" s="149"/>
      <c r="CJ721" s="149"/>
      <c r="CK721" s="149"/>
      <c r="CL721" s="149"/>
      <c r="CM721" s="149"/>
      <c r="CN721" s="149"/>
      <c r="CO721" s="149"/>
      <c r="CP721" s="149"/>
      <c r="CQ721" s="149"/>
      <c r="CR721" s="149"/>
      <c r="CS721" s="150"/>
      <c r="CT721" s="151"/>
      <c r="CW721" s="68"/>
      <c r="CX721" s="152"/>
    </row>
    <row r="722" spans="1:102">
      <c r="A722" s="289" t="s">
        <v>8334</v>
      </c>
      <c r="B722" s="146" t="s">
        <v>2414</v>
      </c>
      <c r="C722" s="147" t="str">
        <f>+_xlfn.XLOOKUP(B722,'R4'!B:B,'R4'!C:C)</f>
        <v>BAYRAKÇI</v>
      </c>
      <c r="D722" s="147"/>
      <c r="E722" s="150" t="s">
        <v>6120</v>
      </c>
      <c r="F722" s="150" t="s">
        <v>38</v>
      </c>
      <c r="G722" s="150" t="s">
        <v>35</v>
      </c>
      <c r="H722" s="150" t="s">
        <v>8271</v>
      </c>
      <c r="I722" s="156"/>
      <c r="J722" s="148"/>
      <c r="K722" s="149"/>
      <c r="L722" s="149"/>
      <c r="M722" s="149">
        <v>1</v>
      </c>
      <c r="N722" s="149">
        <v>1</v>
      </c>
      <c r="O722" s="149">
        <v>1</v>
      </c>
      <c r="P722" s="149">
        <v>1</v>
      </c>
      <c r="Q722" s="149">
        <v>1</v>
      </c>
      <c r="R722" s="149">
        <v>2</v>
      </c>
      <c r="S722" s="149">
        <v>2</v>
      </c>
      <c r="T722" s="149">
        <v>2</v>
      </c>
      <c r="U722" s="149">
        <v>2</v>
      </c>
      <c r="V722" s="149">
        <v>2</v>
      </c>
      <c r="W722" s="149">
        <v>4</v>
      </c>
      <c r="X722" s="149">
        <v>4</v>
      </c>
      <c r="Y722" s="149">
        <v>11</v>
      </c>
      <c r="Z722" s="149">
        <v>11</v>
      </c>
      <c r="AA722" s="149">
        <v>11</v>
      </c>
      <c r="AB722" s="149">
        <v>11</v>
      </c>
      <c r="AC722" s="149">
        <v>11</v>
      </c>
      <c r="AD722" s="149">
        <v>11</v>
      </c>
      <c r="AE722" s="149">
        <v>11</v>
      </c>
      <c r="AF722" s="149">
        <v>11</v>
      </c>
      <c r="AG722" s="149">
        <v>11</v>
      </c>
      <c r="AH722" s="149">
        <v>11</v>
      </c>
      <c r="AI722" s="149">
        <v>11</v>
      </c>
      <c r="AJ722" s="149">
        <v>11</v>
      </c>
      <c r="AK722" s="149">
        <v>11</v>
      </c>
      <c r="AL722" s="149">
        <v>11</v>
      </c>
      <c r="AM722" s="149">
        <v>11</v>
      </c>
      <c r="AN722" s="149">
        <v>11</v>
      </c>
      <c r="AO722" s="149">
        <v>11</v>
      </c>
      <c r="AP722" s="149">
        <v>11</v>
      </c>
      <c r="AQ722" s="149">
        <v>11</v>
      </c>
      <c r="AR722" s="149">
        <v>11</v>
      </c>
      <c r="AS722" s="149">
        <v>11</v>
      </c>
      <c r="AT722" s="149">
        <v>11</v>
      </c>
      <c r="AU722" s="149">
        <v>11</v>
      </c>
      <c r="AV722" s="149">
        <v>11</v>
      </c>
      <c r="AW722" s="149">
        <v>11</v>
      </c>
      <c r="AX722" s="149">
        <v>11</v>
      </c>
      <c r="AY722" s="149">
        <v>11</v>
      </c>
      <c r="AZ722" s="149">
        <v>11</v>
      </c>
      <c r="BA722" s="149">
        <v>11</v>
      </c>
      <c r="BB722" s="149">
        <v>11</v>
      </c>
      <c r="BC722" s="149">
        <v>11</v>
      </c>
      <c r="BD722" s="149">
        <v>11</v>
      </c>
      <c r="BE722" s="149">
        <v>11</v>
      </c>
      <c r="BF722" s="149">
        <v>11</v>
      </c>
      <c r="BG722" s="149">
        <v>11</v>
      </c>
      <c r="BH722" s="149">
        <v>11</v>
      </c>
      <c r="BI722" s="149"/>
      <c r="BJ722" s="149"/>
      <c r="BK722" s="149"/>
      <c r="BL722" s="149"/>
      <c r="BM722" s="149"/>
      <c r="BN722" s="149"/>
      <c r="BO722" s="149"/>
      <c r="BP722" s="149"/>
      <c r="BQ722" s="149"/>
      <c r="BR722" s="149"/>
      <c r="BS722" s="149"/>
      <c r="BT722" s="149"/>
      <c r="BU722" s="149"/>
      <c r="BV722" s="149"/>
      <c r="BW722" s="149"/>
      <c r="BX722" s="149"/>
      <c r="BY722" s="149"/>
      <c r="BZ722" s="149"/>
      <c r="CA722" s="149"/>
      <c r="CB722" s="149"/>
      <c r="CC722" s="149"/>
      <c r="CD722" s="149"/>
      <c r="CE722" s="149"/>
      <c r="CF722" s="149"/>
      <c r="CG722" s="149"/>
      <c r="CH722" s="149"/>
      <c r="CI722" s="149"/>
      <c r="CJ722" s="149"/>
      <c r="CK722" s="149"/>
      <c r="CL722" s="149"/>
      <c r="CM722" s="149"/>
      <c r="CN722" s="149"/>
      <c r="CO722" s="149"/>
      <c r="CP722" s="149"/>
      <c r="CQ722" s="149"/>
      <c r="CR722" s="149"/>
      <c r="CS722" s="150"/>
      <c r="CT722" s="151"/>
      <c r="CW722" s="68"/>
      <c r="CX722" s="152"/>
    </row>
    <row r="723" spans="1:102">
      <c r="A723" s="289" t="s">
        <v>8334</v>
      </c>
      <c r="B723" s="146" t="s">
        <v>2425</v>
      </c>
      <c r="C723" s="147" t="str">
        <f>+_xlfn.XLOOKUP(B723,'R4'!B:B,'R4'!C:C)</f>
        <v>SANAT YAPILARI MÜDÜRÜ</v>
      </c>
      <c r="D723" s="147"/>
      <c r="E723" s="150" t="s">
        <v>6122</v>
      </c>
      <c r="F723" s="150" t="s">
        <v>38</v>
      </c>
      <c r="G723" s="150" t="s">
        <v>35</v>
      </c>
      <c r="H723" s="150" t="s">
        <v>8271</v>
      </c>
      <c r="I723" s="156"/>
      <c r="J723" s="148"/>
      <c r="K723" s="149"/>
      <c r="L723" s="149"/>
      <c r="M723" s="149">
        <v>1</v>
      </c>
      <c r="N723" s="149">
        <v>1</v>
      </c>
      <c r="O723" s="149">
        <v>1</v>
      </c>
      <c r="P723" s="149">
        <v>1</v>
      </c>
      <c r="Q723" s="149">
        <v>1</v>
      </c>
      <c r="R723" s="149">
        <v>1</v>
      </c>
      <c r="S723" s="149">
        <v>1</v>
      </c>
      <c r="T723" s="149">
        <v>1</v>
      </c>
      <c r="U723" s="149">
        <v>1</v>
      </c>
      <c r="V723" s="149">
        <v>1</v>
      </c>
      <c r="W723" s="149">
        <v>1</v>
      </c>
      <c r="X723" s="149">
        <v>1</v>
      </c>
      <c r="Y723" s="149">
        <v>1</v>
      </c>
      <c r="Z723" s="149">
        <v>1</v>
      </c>
      <c r="AA723" s="149">
        <v>1</v>
      </c>
      <c r="AB723" s="149">
        <v>1</v>
      </c>
      <c r="AC723" s="149">
        <v>1</v>
      </c>
      <c r="AD723" s="149">
        <v>1</v>
      </c>
      <c r="AE723" s="149">
        <v>1</v>
      </c>
      <c r="AF723" s="149">
        <v>1</v>
      </c>
      <c r="AG723" s="149">
        <v>1</v>
      </c>
      <c r="AH723" s="149">
        <v>1</v>
      </c>
      <c r="AI723" s="149">
        <v>1</v>
      </c>
      <c r="AJ723" s="149">
        <v>1</v>
      </c>
      <c r="AK723" s="149">
        <v>1</v>
      </c>
      <c r="AL723" s="149">
        <v>1</v>
      </c>
      <c r="AM723" s="149">
        <v>1</v>
      </c>
      <c r="AN723" s="149">
        <v>1</v>
      </c>
      <c r="AO723" s="149">
        <v>1</v>
      </c>
      <c r="AP723" s="149">
        <v>1</v>
      </c>
      <c r="AQ723" s="149">
        <v>1</v>
      </c>
      <c r="AR723" s="149">
        <v>1</v>
      </c>
      <c r="AS723" s="149">
        <v>1</v>
      </c>
      <c r="AT723" s="149">
        <v>1</v>
      </c>
      <c r="AU723" s="149">
        <v>1</v>
      </c>
      <c r="AV723" s="149">
        <v>1</v>
      </c>
      <c r="AW723" s="149">
        <v>1</v>
      </c>
      <c r="AX723" s="149">
        <v>1</v>
      </c>
      <c r="AY723" s="149">
        <v>1</v>
      </c>
      <c r="AZ723" s="149">
        <v>1</v>
      </c>
      <c r="BA723" s="149">
        <v>1</v>
      </c>
      <c r="BB723" s="149">
        <v>1</v>
      </c>
      <c r="BC723" s="149">
        <v>1</v>
      </c>
      <c r="BD723" s="149">
        <v>1</v>
      </c>
      <c r="BE723" s="149">
        <v>1</v>
      </c>
      <c r="BF723" s="149">
        <v>1</v>
      </c>
      <c r="BG723" s="149">
        <v>1</v>
      </c>
      <c r="BH723" s="149">
        <v>1</v>
      </c>
      <c r="BI723" s="149">
        <v>1</v>
      </c>
      <c r="BJ723" s="149">
        <v>1</v>
      </c>
      <c r="BK723" s="149">
        <v>1</v>
      </c>
      <c r="BL723" s="149">
        <v>1</v>
      </c>
      <c r="BM723" s="149">
        <v>1</v>
      </c>
      <c r="BN723" s="149">
        <v>1</v>
      </c>
      <c r="BO723" s="149"/>
      <c r="BP723" s="149"/>
      <c r="BQ723" s="149"/>
      <c r="BR723" s="149"/>
      <c r="BS723" s="149"/>
      <c r="BT723" s="149"/>
      <c r="BU723" s="149"/>
      <c r="BV723" s="149"/>
      <c r="BW723" s="149"/>
      <c r="BX723" s="149"/>
      <c r="BY723" s="149"/>
      <c r="BZ723" s="149"/>
      <c r="CA723" s="149"/>
      <c r="CB723" s="149"/>
      <c r="CC723" s="149"/>
      <c r="CD723" s="149"/>
      <c r="CE723" s="149"/>
      <c r="CF723" s="149"/>
      <c r="CG723" s="149"/>
      <c r="CH723" s="149"/>
      <c r="CI723" s="149"/>
      <c r="CJ723" s="149"/>
      <c r="CK723" s="149"/>
      <c r="CL723" s="149"/>
      <c r="CM723" s="149"/>
      <c r="CN723" s="149"/>
      <c r="CO723" s="149"/>
      <c r="CP723" s="149"/>
      <c r="CQ723" s="149"/>
      <c r="CR723" s="149"/>
      <c r="CS723" s="150"/>
      <c r="CT723" s="151"/>
      <c r="CW723" s="68"/>
      <c r="CX723" s="152"/>
    </row>
    <row r="724" spans="1:102">
      <c r="A724" s="289" t="s">
        <v>8334</v>
      </c>
      <c r="B724" s="146" t="s">
        <v>2427</v>
      </c>
      <c r="C724" s="147" t="str">
        <f>+_xlfn.XLOOKUP(B724,'R4'!B:B,'R4'!C:C)</f>
        <v>SANAT YAPILARI ŞEFİ</v>
      </c>
      <c r="D724" s="147"/>
      <c r="E724" s="150" t="s">
        <v>6122</v>
      </c>
      <c r="F724" s="150" t="s">
        <v>38</v>
      </c>
      <c r="G724" s="150" t="s">
        <v>35</v>
      </c>
      <c r="H724" s="150" t="s">
        <v>8271</v>
      </c>
      <c r="I724" s="156"/>
      <c r="J724" s="148"/>
      <c r="K724" s="149"/>
      <c r="L724" s="149"/>
      <c r="M724" s="149">
        <v>1</v>
      </c>
      <c r="N724" s="149">
        <v>1</v>
      </c>
      <c r="O724" s="149">
        <v>1</v>
      </c>
      <c r="P724" s="149">
        <v>1</v>
      </c>
      <c r="Q724" s="149">
        <v>1</v>
      </c>
      <c r="R724" s="149">
        <v>1</v>
      </c>
      <c r="S724" s="149">
        <v>1</v>
      </c>
      <c r="T724" s="149">
        <v>1</v>
      </c>
      <c r="U724" s="149">
        <v>1</v>
      </c>
      <c r="V724" s="149">
        <v>1</v>
      </c>
      <c r="W724" s="149">
        <v>1</v>
      </c>
      <c r="X724" s="149">
        <v>1</v>
      </c>
      <c r="Y724" s="149">
        <v>1</v>
      </c>
      <c r="Z724" s="149">
        <v>1</v>
      </c>
      <c r="AA724" s="149">
        <v>1</v>
      </c>
      <c r="AB724" s="149">
        <v>1</v>
      </c>
      <c r="AC724" s="149">
        <v>1</v>
      </c>
      <c r="AD724" s="149">
        <v>1</v>
      </c>
      <c r="AE724" s="149">
        <v>1</v>
      </c>
      <c r="AF724" s="149">
        <v>1</v>
      </c>
      <c r="AG724" s="149">
        <v>1</v>
      </c>
      <c r="AH724" s="149">
        <v>1</v>
      </c>
      <c r="AI724" s="149">
        <v>1</v>
      </c>
      <c r="AJ724" s="149">
        <v>1</v>
      </c>
      <c r="AK724" s="149">
        <v>1</v>
      </c>
      <c r="AL724" s="149">
        <v>1</v>
      </c>
      <c r="AM724" s="149">
        <v>1</v>
      </c>
      <c r="AN724" s="149">
        <v>1</v>
      </c>
      <c r="AO724" s="149">
        <v>1</v>
      </c>
      <c r="AP724" s="149">
        <v>1</v>
      </c>
      <c r="AQ724" s="149">
        <v>1</v>
      </c>
      <c r="AR724" s="149">
        <v>1</v>
      </c>
      <c r="AS724" s="149">
        <v>1</v>
      </c>
      <c r="AT724" s="149">
        <v>1</v>
      </c>
      <c r="AU724" s="149">
        <v>1</v>
      </c>
      <c r="AV724" s="149">
        <v>1</v>
      </c>
      <c r="AW724" s="149">
        <v>1</v>
      </c>
      <c r="AX724" s="149">
        <v>1</v>
      </c>
      <c r="AY724" s="149">
        <v>1</v>
      </c>
      <c r="AZ724" s="149">
        <v>1</v>
      </c>
      <c r="BA724" s="149">
        <v>1</v>
      </c>
      <c r="BB724" s="149">
        <v>1</v>
      </c>
      <c r="BC724" s="149">
        <v>1</v>
      </c>
      <c r="BD724" s="149">
        <v>1</v>
      </c>
      <c r="BE724" s="149">
        <v>1</v>
      </c>
      <c r="BF724" s="149">
        <v>1</v>
      </c>
      <c r="BG724" s="149">
        <v>1</v>
      </c>
      <c r="BH724" s="149">
        <v>1</v>
      </c>
      <c r="BI724" s="149">
        <v>1</v>
      </c>
      <c r="BJ724" s="149">
        <v>1</v>
      </c>
      <c r="BK724" s="149">
        <v>1</v>
      </c>
      <c r="BL724" s="149">
        <v>1</v>
      </c>
      <c r="BM724" s="149">
        <v>1</v>
      </c>
      <c r="BN724" s="149">
        <v>1</v>
      </c>
      <c r="BO724" s="149"/>
      <c r="BP724" s="149"/>
      <c r="BQ724" s="149"/>
      <c r="BR724" s="149"/>
      <c r="BS724" s="149"/>
      <c r="BT724" s="149"/>
      <c r="BU724" s="149"/>
      <c r="BV724" s="149"/>
      <c r="BW724" s="149"/>
      <c r="BX724" s="149"/>
      <c r="BY724" s="149"/>
      <c r="BZ724" s="149"/>
      <c r="CA724" s="149"/>
      <c r="CB724" s="149"/>
      <c r="CC724" s="149"/>
      <c r="CD724" s="149"/>
      <c r="CE724" s="149"/>
      <c r="CF724" s="149"/>
      <c r="CG724" s="149"/>
      <c r="CH724" s="149"/>
      <c r="CI724" s="149"/>
      <c r="CJ724" s="149"/>
      <c r="CK724" s="149"/>
      <c r="CL724" s="149"/>
      <c r="CM724" s="149"/>
      <c r="CN724" s="149"/>
      <c r="CO724" s="149"/>
      <c r="CP724" s="149"/>
      <c r="CQ724" s="149"/>
      <c r="CR724" s="149"/>
      <c r="CS724" s="150"/>
      <c r="CT724" s="151"/>
      <c r="CW724" s="68"/>
      <c r="CX724" s="152"/>
    </row>
    <row r="725" spans="1:102">
      <c r="A725" s="289" t="s">
        <v>8334</v>
      </c>
      <c r="B725" s="146" t="s">
        <v>7519</v>
      </c>
      <c r="C725" s="147" t="str">
        <f>+_xlfn.XLOOKUP(B725,'R4'!B:B,'R4'!C:C)</f>
        <v>SANAT YAPILARI KISIM ŞEFİ</v>
      </c>
      <c r="D725" s="147"/>
      <c r="E725" s="150" t="s">
        <v>6122</v>
      </c>
      <c r="F725" s="150" t="s">
        <v>38</v>
      </c>
      <c r="G725" s="150" t="s">
        <v>35</v>
      </c>
      <c r="H725" s="150" t="s">
        <v>8271</v>
      </c>
      <c r="I725" s="156"/>
      <c r="J725" s="148"/>
      <c r="K725" s="149"/>
      <c r="L725" s="149"/>
      <c r="M725" s="149">
        <v>2</v>
      </c>
      <c r="N725" s="149">
        <v>2</v>
      </c>
      <c r="O725" s="149">
        <v>2</v>
      </c>
      <c r="P725" s="149">
        <v>2</v>
      </c>
      <c r="Q725" s="149">
        <v>2</v>
      </c>
      <c r="R725" s="149">
        <v>2</v>
      </c>
      <c r="S725" s="149">
        <v>2</v>
      </c>
      <c r="T725" s="149">
        <v>2</v>
      </c>
      <c r="U725" s="149">
        <v>2</v>
      </c>
      <c r="V725" s="149">
        <v>2</v>
      </c>
      <c r="W725" s="149">
        <v>2</v>
      </c>
      <c r="X725" s="149">
        <v>2</v>
      </c>
      <c r="Y725" s="149">
        <v>2</v>
      </c>
      <c r="Z725" s="149">
        <v>2</v>
      </c>
      <c r="AA725" s="149">
        <v>2</v>
      </c>
      <c r="AB725" s="149">
        <v>2</v>
      </c>
      <c r="AC725" s="149">
        <v>2</v>
      </c>
      <c r="AD725" s="149">
        <v>2</v>
      </c>
      <c r="AE725" s="149">
        <v>2</v>
      </c>
      <c r="AF725" s="149">
        <v>2</v>
      </c>
      <c r="AG725" s="149">
        <v>2</v>
      </c>
      <c r="AH725" s="149">
        <v>2</v>
      </c>
      <c r="AI725" s="149">
        <v>2</v>
      </c>
      <c r="AJ725" s="149">
        <v>2</v>
      </c>
      <c r="AK725" s="149">
        <v>2</v>
      </c>
      <c r="AL725" s="149">
        <v>2</v>
      </c>
      <c r="AM725" s="149">
        <v>2</v>
      </c>
      <c r="AN725" s="149">
        <v>2</v>
      </c>
      <c r="AO725" s="149">
        <v>2</v>
      </c>
      <c r="AP725" s="149">
        <v>2</v>
      </c>
      <c r="AQ725" s="149">
        <v>2</v>
      </c>
      <c r="AR725" s="149">
        <v>2</v>
      </c>
      <c r="AS725" s="149">
        <v>2</v>
      </c>
      <c r="AT725" s="149">
        <v>2</v>
      </c>
      <c r="AU725" s="149">
        <v>2</v>
      </c>
      <c r="AV725" s="149">
        <v>2</v>
      </c>
      <c r="AW725" s="149">
        <v>2</v>
      </c>
      <c r="AX725" s="149">
        <v>2</v>
      </c>
      <c r="AY725" s="149">
        <v>2</v>
      </c>
      <c r="AZ725" s="149">
        <v>2</v>
      </c>
      <c r="BA725" s="149">
        <v>2</v>
      </c>
      <c r="BB725" s="149">
        <v>2</v>
      </c>
      <c r="BC725" s="149">
        <v>2</v>
      </c>
      <c r="BD725" s="149">
        <v>2</v>
      </c>
      <c r="BE725" s="149">
        <v>2</v>
      </c>
      <c r="BF725" s="149">
        <v>2</v>
      </c>
      <c r="BG725" s="149">
        <v>2</v>
      </c>
      <c r="BH725" s="149">
        <v>2</v>
      </c>
      <c r="BI725" s="149"/>
      <c r="BJ725" s="149"/>
      <c r="BK725" s="149"/>
      <c r="BL725" s="149"/>
      <c r="BM725" s="149"/>
      <c r="BN725" s="149"/>
      <c r="BO725" s="149"/>
      <c r="BP725" s="149"/>
      <c r="BQ725" s="149"/>
      <c r="BR725" s="149"/>
      <c r="BS725" s="149"/>
      <c r="BT725" s="149"/>
      <c r="BU725" s="149"/>
      <c r="BV725" s="149"/>
      <c r="BW725" s="149"/>
      <c r="BX725" s="149"/>
      <c r="BY725" s="149"/>
      <c r="BZ725" s="149"/>
      <c r="CA725" s="149"/>
      <c r="CB725" s="149"/>
      <c r="CC725" s="149"/>
      <c r="CD725" s="149"/>
      <c r="CE725" s="149"/>
      <c r="CF725" s="149"/>
      <c r="CG725" s="149"/>
      <c r="CH725" s="149"/>
      <c r="CI725" s="149"/>
      <c r="CJ725" s="149"/>
      <c r="CK725" s="149"/>
      <c r="CL725" s="149"/>
      <c r="CM725" s="149"/>
      <c r="CN725" s="149"/>
      <c r="CO725" s="149"/>
      <c r="CP725" s="149"/>
      <c r="CQ725" s="149"/>
      <c r="CR725" s="149"/>
      <c r="CS725" s="150"/>
      <c r="CT725" s="151"/>
      <c r="CW725" s="68"/>
      <c r="CX725" s="152"/>
    </row>
    <row r="726" spans="1:102">
      <c r="A726" s="289" t="s">
        <v>8334</v>
      </c>
      <c r="B726" s="146" t="s">
        <v>2429</v>
      </c>
      <c r="C726" s="147" t="str">
        <f>+_xlfn.XLOOKUP(B726,'R4'!B:B,'R4'!C:C)</f>
        <v>SANAT YAPILARI MÜHENDİSİ</v>
      </c>
      <c r="D726" s="147"/>
      <c r="E726" s="150" t="s">
        <v>6122</v>
      </c>
      <c r="F726" s="150" t="s">
        <v>38</v>
      </c>
      <c r="G726" s="150" t="s">
        <v>35</v>
      </c>
      <c r="H726" s="150" t="s">
        <v>8271</v>
      </c>
      <c r="I726" s="156"/>
      <c r="J726" s="148"/>
      <c r="K726" s="149"/>
      <c r="L726" s="149"/>
      <c r="M726" s="149">
        <v>10</v>
      </c>
      <c r="N726" s="149">
        <v>10</v>
      </c>
      <c r="O726" s="149">
        <v>10</v>
      </c>
      <c r="P726" s="149">
        <v>10</v>
      </c>
      <c r="Q726" s="149">
        <v>10</v>
      </c>
      <c r="R726" s="149">
        <v>10</v>
      </c>
      <c r="S726" s="149">
        <v>10</v>
      </c>
      <c r="T726" s="149">
        <v>10</v>
      </c>
      <c r="U726" s="149">
        <v>10</v>
      </c>
      <c r="V726" s="149">
        <v>10</v>
      </c>
      <c r="W726" s="149">
        <v>10</v>
      </c>
      <c r="X726" s="149">
        <v>10</v>
      </c>
      <c r="Y726" s="149">
        <v>10</v>
      </c>
      <c r="Z726" s="149">
        <v>10</v>
      </c>
      <c r="AA726" s="149">
        <v>10</v>
      </c>
      <c r="AB726" s="149">
        <v>10</v>
      </c>
      <c r="AC726" s="149">
        <v>10</v>
      </c>
      <c r="AD726" s="149">
        <v>10</v>
      </c>
      <c r="AE726" s="149">
        <v>10</v>
      </c>
      <c r="AF726" s="149">
        <v>10</v>
      </c>
      <c r="AG726" s="149">
        <v>10</v>
      </c>
      <c r="AH726" s="149">
        <v>10</v>
      </c>
      <c r="AI726" s="149">
        <v>10</v>
      </c>
      <c r="AJ726" s="149">
        <v>10</v>
      </c>
      <c r="AK726" s="149">
        <v>10</v>
      </c>
      <c r="AL726" s="149">
        <v>10</v>
      </c>
      <c r="AM726" s="149">
        <v>10</v>
      </c>
      <c r="AN726" s="149">
        <v>10</v>
      </c>
      <c r="AO726" s="149">
        <v>10</v>
      </c>
      <c r="AP726" s="149">
        <v>10</v>
      </c>
      <c r="AQ726" s="149">
        <v>10</v>
      </c>
      <c r="AR726" s="149">
        <v>10</v>
      </c>
      <c r="AS726" s="149">
        <v>10</v>
      </c>
      <c r="AT726" s="149">
        <v>10</v>
      </c>
      <c r="AU726" s="149">
        <v>10</v>
      </c>
      <c r="AV726" s="149">
        <v>10</v>
      </c>
      <c r="AW726" s="149">
        <v>10</v>
      </c>
      <c r="AX726" s="149">
        <v>10</v>
      </c>
      <c r="AY726" s="149">
        <v>10</v>
      </c>
      <c r="AZ726" s="149">
        <v>10</v>
      </c>
      <c r="BA726" s="149">
        <v>10</v>
      </c>
      <c r="BB726" s="149">
        <v>10</v>
      </c>
      <c r="BC726" s="149">
        <v>10</v>
      </c>
      <c r="BD726" s="149">
        <v>10</v>
      </c>
      <c r="BE726" s="149">
        <v>10</v>
      </c>
      <c r="BF726" s="149">
        <v>10</v>
      </c>
      <c r="BG726" s="149">
        <v>10</v>
      </c>
      <c r="BH726" s="149">
        <v>10</v>
      </c>
      <c r="BI726" s="149"/>
      <c r="BJ726" s="149"/>
      <c r="BK726" s="149"/>
      <c r="BL726" s="149"/>
      <c r="BM726" s="149"/>
      <c r="BN726" s="149"/>
      <c r="BO726" s="149"/>
      <c r="BP726" s="149"/>
      <c r="BQ726" s="149"/>
      <c r="BR726" s="149"/>
      <c r="BS726" s="149"/>
      <c r="BT726" s="149"/>
      <c r="BU726" s="149"/>
      <c r="BV726" s="149"/>
      <c r="BW726" s="149"/>
      <c r="BX726" s="149"/>
      <c r="BY726" s="149"/>
      <c r="BZ726" s="149"/>
      <c r="CA726" s="149"/>
      <c r="CB726" s="149"/>
      <c r="CC726" s="149"/>
      <c r="CD726" s="149"/>
      <c r="CE726" s="149"/>
      <c r="CF726" s="149"/>
      <c r="CG726" s="149"/>
      <c r="CH726" s="149"/>
      <c r="CI726" s="149"/>
      <c r="CJ726" s="149"/>
      <c r="CK726" s="149"/>
      <c r="CL726" s="149"/>
      <c r="CM726" s="149"/>
      <c r="CN726" s="149"/>
      <c r="CO726" s="149"/>
      <c r="CP726" s="149"/>
      <c r="CQ726" s="149"/>
      <c r="CR726" s="149"/>
      <c r="CS726" s="150"/>
      <c r="CT726" s="151"/>
      <c r="CW726" s="68"/>
      <c r="CX726" s="152"/>
    </row>
    <row r="727" spans="1:102">
      <c r="A727" s="289" t="s">
        <v>8334</v>
      </c>
      <c r="B727" s="146" t="s">
        <v>2433</v>
      </c>
      <c r="C727" s="147" t="str">
        <f>+_xlfn.XLOOKUP(B727,'R4'!B:B,'R4'!C:C)</f>
        <v>SANAT YAPILARI FORMENİ</v>
      </c>
      <c r="D727" s="147"/>
      <c r="E727" s="150" t="s">
        <v>6122</v>
      </c>
      <c r="F727" s="150" t="s">
        <v>38</v>
      </c>
      <c r="G727" s="150" t="s">
        <v>35</v>
      </c>
      <c r="H727" s="150" t="s">
        <v>8271</v>
      </c>
      <c r="I727" s="156"/>
      <c r="J727" s="148"/>
      <c r="K727" s="149"/>
      <c r="L727" s="149"/>
      <c r="M727" s="149">
        <v>2</v>
      </c>
      <c r="N727" s="149">
        <v>2</v>
      </c>
      <c r="O727" s="149">
        <v>2</v>
      </c>
      <c r="P727" s="149">
        <v>2</v>
      </c>
      <c r="Q727" s="149">
        <v>2</v>
      </c>
      <c r="R727" s="149">
        <v>2</v>
      </c>
      <c r="S727" s="149">
        <v>2</v>
      </c>
      <c r="T727" s="149">
        <v>2</v>
      </c>
      <c r="U727" s="149">
        <v>2</v>
      </c>
      <c r="V727" s="149">
        <v>2</v>
      </c>
      <c r="W727" s="149">
        <v>2</v>
      </c>
      <c r="X727" s="149">
        <v>5</v>
      </c>
      <c r="Y727" s="149">
        <v>5</v>
      </c>
      <c r="Z727" s="149">
        <v>5</v>
      </c>
      <c r="AA727" s="149">
        <v>5</v>
      </c>
      <c r="AB727" s="149">
        <v>5</v>
      </c>
      <c r="AC727" s="149">
        <v>5</v>
      </c>
      <c r="AD727" s="149">
        <v>5</v>
      </c>
      <c r="AE727" s="149">
        <v>5</v>
      </c>
      <c r="AF727" s="149">
        <v>5</v>
      </c>
      <c r="AG727" s="149">
        <v>5</v>
      </c>
      <c r="AH727" s="149">
        <v>5</v>
      </c>
      <c r="AI727" s="149">
        <v>5</v>
      </c>
      <c r="AJ727" s="149">
        <v>5</v>
      </c>
      <c r="AK727" s="149">
        <v>5</v>
      </c>
      <c r="AL727" s="149">
        <v>5</v>
      </c>
      <c r="AM727" s="149">
        <v>5</v>
      </c>
      <c r="AN727" s="149">
        <v>5</v>
      </c>
      <c r="AO727" s="149">
        <v>5</v>
      </c>
      <c r="AP727" s="149">
        <v>5</v>
      </c>
      <c r="AQ727" s="149">
        <v>5</v>
      </c>
      <c r="AR727" s="149">
        <v>5</v>
      </c>
      <c r="AS727" s="149">
        <v>5</v>
      </c>
      <c r="AT727" s="149">
        <v>5</v>
      </c>
      <c r="AU727" s="149">
        <v>5</v>
      </c>
      <c r="AV727" s="149">
        <v>5</v>
      </c>
      <c r="AW727" s="149">
        <v>5</v>
      </c>
      <c r="AX727" s="149">
        <v>5</v>
      </c>
      <c r="AY727" s="149">
        <v>5</v>
      </c>
      <c r="AZ727" s="149">
        <v>5</v>
      </c>
      <c r="BA727" s="149">
        <v>5</v>
      </c>
      <c r="BB727" s="149">
        <v>5</v>
      </c>
      <c r="BC727" s="149">
        <v>5</v>
      </c>
      <c r="BD727" s="149">
        <v>5</v>
      </c>
      <c r="BE727" s="149">
        <v>5</v>
      </c>
      <c r="BF727" s="149">
        <v>5</v>
      </c>
      <c r="BG727" s="149">
        <v>5</v>
      </c>
      <c r="BH727" s="149">
        <v>5</v>
      </c>
      <c r="BI727" s="149"/>
      <c r="BJ727" s="149"/>
      <c r="BK727" s="149"/>
      <c r="BL727" s="149"/>
      <c r="BM727" s="149"/>
      <c r="BN727" s="149"/>
      <c r="BO727" s="149"/>
      <c r="BP727" s="149"/>
      <c r="BQ727" s="149"/>
      <c r="BR727" s="149"/>
      <c r="BS727" s="149"/>
      <c r="BT727" s="149"/>
      <c r="BU727" s="149"/>
      <c r="BV727" s="149"/>
      <c r="BW727" s="149"/>
      <c r="BX727" s="149"/>
      <c r="BY727" s="149"/>
      <c r="BZ727" s="149"/>
      <c r="CA727" s="149"/>
      <c r="CB727" s="149"/>
      <c r="CC727" s="149"/>
      <c r="CD727" s="149"/>
      <c r="CE727" s="149"/>
      <c r="CF727" s="149"/>
      <c r="CG727" s="149"/>
      <c r="CH727" s="149"/>
      <c r="CI727" s="149"/>
      <c r="CJ727" s="149"/>
      <c r="CK727" s="149"/>
      <c r="CL727" s="149"/>
      <c r="CM727" s="149"/>
      <c r="CN727" s="149"/>
      <c r="CO727" s="149"/>
      <c r="CP727" s="149"/>
      <c r="CQ727" s="149"/>
      <c r="CR727" s="149"/>
      <c r="CS727" s="150"/>
      <c r="CT727" s="151"/>
      <c r="CW727" s="68"/>
      <c r="CX727" s="152"/>
    </row>
    <row r="728" spans="1:102">
      <c r="A728" s="289" t="s">
        <v>8334</v>
      </c>
      <c r="B728" s="146" t="s">
        <v>2431</v>
      </c>
      <c r="C728" s="147" t="str">
        <f>+_xlfn.XLOOKUP(B728,'R4'!B:B,'R4'!C:C)</f>
        <v>SANAT YAPILARI TEKNİKERİ</v>
      </c>
      <c r="D728" s="147"/>
      <c r="E728" s="150" t="s">
        <v>6122</v>
      </c>
      <c r="F728" s="150" t="s">
        <v>38</v>
      </c>
      <c r="G728" s="150" t="s">
        <v>35</v>
      </c>
      <c r="H728" s="150" t="s">
        <v>8271</v>
      </c>
      <c r="I728" s="156"/>
      <c r="J728" s="148"/>
      <c r="K728" s="149"/>
      <c r="L728" s="149"/>
      <c r="M728" s="149">
        <v>14</v>
      </c>
      <c r="N728" s="149">
        <v>14</v>
      </c>
      <c r="O728" s="149">
        <v>14</v>
      </c>
      <c r="P728" s="149">
        <v>14</v>
      </c>
      <c r="Q728" s="149">
        <v>14</v>
      </c>
      <c r="R728" s="149">
        <v>14</v>
      </c>
      <c r="S728" s="149">
        <v>14</v>
      </c>
      <c r="T728" s="149">
        <v>14</v>
      </c>
      <c r="U728" s="149">
        <v>14</v>
      </c>
      <c r="V728" s="149">
        <v>14</v>
      </c>
      <c r="W728" s="149">
        <v>14</v>
      </c>
      <c r="X728" s="149">
        <v>14</v>
      </c>
      <c r="Y728" s="149">
        <v>14</v>
      </c>
      <c r="Z728" s="149">
        <v>14</v>
      </c>
      <c r="AA728" s="149">
        <v>14</v>
      </c>
      <c r="AB728" s="149">
        <v>14</v>
      </c>
      <c r="AC728" s="149">
        <v>14</v>
      </c>
      <c r="AD728" s="149">
        <v>14</v>
      </c>
      <c r="AE728" s="149">
        <v>14</v>
      </c>
      <c r="AF728" s="149">
        <v>14</v>
      </c>
      <c r="AG728" s="149">
        <v>14</v>
      </c>
      <c r="AH728" s="149">
        <v>14</v>
      </c>
      <c r="AI728" s="149">
        <v>14</v>
      </c>
      <c r="AJ728" s="149">
        <v>14</v>
      </c>
      <c r="AK728" s="149">
        <v>14</v>
      </c>
      <c r="AL728" s="149">
        <v>14</v>
      </c>
      <c r="AM728" s="149">
        <v>14</v>
      </c>
      <c r="AN728" s="149">
        <v>14</v>
      </c>
      <c r="AO728" s="149">
        <v>14</v>
      </c>
      <c r="AP728" s="149">
        <v>14</v>
      </c>
      <c r="AQ728" s="149">
        <v>14</v>
      </c>
      <c r="AR728" s="149">
        <v>14</v>
      </c>
      <c r="AS728" s="149">
        <v>14</v>
      </c>
      <c r="AT728" s="149">
        <v>14</v>
      </c>
      <c r="AU728" s="149">
        <v>14</v>
      </c>
      <c r="AV728" s="149">
        <v>14</v>
      </c>
      <c r="AW728" s="149">
        <v>14</v>
      </c>
      <c r="AX728" s="149">
        <v>14</v>
      </c>
      <c r="AY728" s="149">
        <v>14</v>
      </c>
      <c r="AZ728" s="149">
        <v>14</v>
      </c>
      <c r="BA728" s="149">
        <v>14</v>
      </c>
      <c r="BB728" s="149">
        <v>14</v>
      </c>
      <c r="BC728" s="149">
        <v>14</v>
      </c>
      <c r="BD728" s="149">
        <v>14</v>
      </c>
      <c r="BE728" s="149">
        <v>14</v>
      </c>
      <c r="BF728" s="149">
        <v>14</v>
      </c>
      <c r="BG728" s="149">
        <v>14</v>
      </c>
      <c r="BH728" s="149">
        <v>14</v>
      </c>
      <c r="BI728" s="149"/>
      <c r="BJ728" s="149"/>
      <c r="BK728" s="149"/>
      <c r="BL728" s="149"/>
      <c r="BM728" s="149"/>
      <c r="BN728" s="149"/>
      <c r="BO728" s="149"/>
      <c r="BP728" s="149"/>
      <c r="BQ728" s="149"/>
      <c r="BR728" s="149"/>
      <c r="BS728" s="149"/>
      <c r="BT728" s="149"/>
      <c r="BU728" s="149"/>
      <c r="BV728" s="149"/>
      <c r="BW728" s="149"/>
      <c r="BX728" s="149"/>
      <c r="BY728" s="149"/>
      <c r="BZ728" s="149"/>
      <c r="CA728" s="149"/>
      <c r="CB728" s="149"/>
      <c r="CC728" s="149"/>
      <c r="CD728" s="149"/>
      <c r="CE728" s="149"/>
      <c r="CF728" s="149"/>
      <c r="CG728" s="149"/>
      <c r="CH728" s="149"/>
      <c r="CI728" s="149"/>
      <c r="CJ728" s="149"/>
      <c r="CK728" s="149"/>
      <c r="CL728" s="149"/>
      <c r="CM728" s="149"/>
      <c r="CN728" s="149"/>
      <c r="CO728" s="149"/>
      <c r="CP728" s="149"/>
      <c r="CQ728" s="149"/>
      <c r="CR728" s="149"/>
      <c r="CS728" s="150"/>
      <c r="CT728" s="151"/>
      <c r="CW728" s="68"/>
      <c r="CX728" s="152"/>
    </row>
    <row r="729" spans="1:102">
      <c r="A729" s="289" t="s">
        <v>8334</v>
      </c>
      <c r="B729" s="146" t="s">
        <v>2439</v>
      </c>
      <c r="C729" s="147" t="str">
        <f>+_xlfn.XLOOKUP(B729,'R4'!B:B,'R4'!C:C)</f>
        <v>TÜNEL MÜDÜRÜ</v>
      </c>
      <c r="D729" s="147"/>
      <c r="E729" s="150" t="s">
        <v>6124</v>
      </c>
      <c r="F729" s="150" t="s">
        <v>38</v>
      </c>
      <c r="G729" s="150" t="s">
        <v>35</v>
      </c>
      <c r="H729" s="150" t="s">
        <v>8271</v>
      </c>
      <c r="I729" s="156"/>
      <c r="J729" s="148"/>
      <c r="K729" s="149"/>
      <c r="L729" s="149"/>
      <c r="M729" s="149">
        <v>1</v>
      </c>
      <c r="N729" s="149">
        <v>1</v>
      </c>
      <c r="O729" s="149">
        <v>1</v>
      </c>
      <c r="P729" s="149">
        <v>1</v>
      </c>
      <c r="Q729" s="149">
        <v>1</v>
      </c>
      <c r="R729" s="149">
        <v>1</v>
      </c>
      <c r="S729" s="149">
        <v>1</v>
      </c>
      <c r="T729" s="149">
        <v>1</v>
      </c>
      <c r="U729" s="149">
        <v>1</v>
      </c>
      <c r="V729" s="149">
        <v>1</v>
      </c>
      <c r="W729" s="149">
        <v>1</v>
      </c>
      <c r="X729" s="149">
        <v>1</v>
      </c>
      <c r="Y729" s="149">
        <v>1</v>
      </c>
      <c r="Z729" s="149">
        <v>1</v>
      </c>
      <c r="AA729" s="149">
        <v>1</v>
      </c>
      <c r="AB729" s="149">
        <v>1</v>
      </c>
      <c r="AC729" s="149">
        <v>1</v>
      </c>
      <c r="AD729" s="149">
        <v>1</v>
      </c>
      <c r="AE729" s="149">
        <v>1</v>
      </c>
      <c r="AF729" s="149">
        <v>1</v>
      </c>
      <c r="AG729" s="149">
        <v>1</v>
      </c>
      <c r="AH729" s="149">
        <v>1</v>
      </c>
      <c r="AI729" s="149">
        <v>1</v>
      </c>
      <c r="AJ729" s="149">
        <v>1</v>
      </c>
      <c r="AK729" s="149">
        <v>1</v>
      </c>
      <c r="AL729" s="149">
        <v>1</v>
      </c>
      <c r="AM729" s="149">
        <v>1</v>
      </c>
      <c r="AN729" s="149">
        <v>1</v>
      </c>
      <c r="AO729" s="149">
        <v>1</v>
      </c>
      <c r="AP729" s="149">
        <v>1</v>
      </c>
      <c r="AQ729" s="149">
        <v>1</v>
      </c>
      <c r="AR729" s="149">
        <v>1</v>
      </c>
      <c r="AS729" s="149">
        <v>1</v>
      </c>
      <c r="AT729" s="149">
        <v>1</v>
      </c>
      <c r="AU729" s="149">
        <v>1</v>
      </c>
      <c r="AV729" s="149">
        <v>1</v>
      </c>
      <c r="AW729" s="149">
        <v>1</v>
      </c>
      <c r="AX729" s="149">
        <v>1</v>
      </c>
      <c r="AY729" s="149">
        <v>1</v>
      </c>
      <c r="AZ729" s="149">
        <v>1</v>
      </c>
      <c r="BA729" s="149"/>
      <c r="BB729" s="149"/>
      <c r="BC729" s="149"/>
      <c r="BD729" s="149"/>
      <c r="BE729" s="149"/>
      <c r="BF729" s="149"/>
      <c r="BG729" s="149"/>
      <c r="BH729" s="149"/>
      <c r="BI729" s="149"/>
      <c r="BJ729" s="149"/>
      <c r="BK729" s="149"/>
      <c r="BL729" s="149"/>
      <c r="BM729" s="149"/>
      <c r="BN729" s="149"/>
      <c r="BO729" s="149"/>
      <c r="BP729" s="149"/>
      <c r="BQ729" s="149"/>
      <c r="BR729" s="149"/>
      <c r="BS729" s="149"/>
      <c r="BT729" s="149"/>
      <c r="BU729" s="149"/>
      <c r="BV729" s="149"/>
      <c r="BW729" s="149"/>
      <c r="BX729" s="149"/>
      <c r="BY729" s="149"/>
      <c r="BZ729" s="149"/>
      <c r="CA729" s="149"/>
      <c r="CB729" s="149"/>
      <c r="CC729" s="149"/>
      <c r="CD729" s="149"/>
      <c r="CE729" s="149"/>
      <c r="CF729" s="149"/>
      <c r="CG729" s="149"/>
      <c r="CH729" s="149"/>
      <c r="CI729" s="149"/>
      <c r="CJ729" s="149"/>
      <c r="CK729" s="149"/>
      <c r="CL729" s="149"/>
      <c r="CM729" s="149"/>
      <c r="CN729" s="149"/>
      <c r="CO729" s="149"/>
      <c r="CP729" s="149"/>
      <c r="CQ729" s="149"/>
      <c r="CR729" s="149"/>
      <c r="CS729" s="150"/>
      <c r="CT729" s="151"/>
      <c r="CW729" s="68"/>
      <c r="CX729" s="152"/>
    </row>
    <row r="730" spans="1:102">
      <c r="A730" s="289" t="s">
        <v>8334</v>
      </c>
      <c r="B730" s="146" t="s">
        <v>2441</v>
      </c>
      <c r="C730" s="147" t="str">
        <f>+_xlfn.XLOOKUP(B730,'R4'!B:B,'R4'!C:C)</f>
        <v>TÜNEL ŞEFİ</v>
      </c>
      <c r="D730" s="147"/>
      <c r="E730" s="150" t="s">
        <v>6124</v>
      </c>
      <c r="F730" s="150" t="s">
        <v>38</v>
      </c>
      <c r="G730" s="150" t="s">
        <v>35</v>
      </c>
      <c r="H730" s="150" t="s">
        <v>8271</v>
      </c>
      <c r="I730" s="156"/>
      <c r="J730" s="148"/>
      <c r="K730" s="149"/>
      <c r="L730" s="149"/>
      <c r="M730" s="149">
        <v>2</v>
      </c>
      <c r="N730" s="149">
        <v>2</v>
      </c>
      <c r="O730" s="149">
        <v>3</v>
      </c>
      <c r="P730" s="149">
        <v>3</v>
      </c>
      <c r="Q730" s="149">
        <v>3</v>
      </c>
      <c r="R730" s="149">
        <v>3</v>
      </c>
      <c r="S730" s="149">
        <v>3</v>
      </c>
      <c r="T730" s="149">
        <v>3</v>
      </c>
      <c r="U730" s="149">
        <v>3</v>
      </c>
      <c r="V730" s="149">
        <v>3</v>
      </c>
      <c r="W730" s="149">
        <v>3</v>
      </c>
      <c r="X730" s="149">
        <v>3</v>
      </c>
      <c r="Y730" s="149">
        <v>4</v>
      </c>
      <c r="Z730" s="149">
        <v>4</v>
      </c>
      <c r="AA730" s="149">
        <v>4</v>
      </c>
      <c r="AB730" s="149">
        <v>4</v>
      </c>
      <c r="AC730" s="149">
        <v>4</v>
      </c>
      <c r="AD730" s="149">
        <v>4</v>
      </c>
      <c r="AE730" s="149">
        <v>4</v>
      </c>
      <c r="AF730" s="149">
        <v>4</v>
      </c>
      <c r="AG730" s="149">
        <v>4</v>
      </c>
      <c r="AH730" s="149">
        <v>4</v>
      </c>
      <c r="AI730" s="149">
        <v>4</v>
      </c>
      <c r="AJ730" s="149">
        <v>4</v>
      </c>
      <c r="AK730" s="149">
        <v>4</v>
      </c>
      <c r="AL730" s="149">
        <v>4</v>
      </c>
      <c r="AM730" s="149">
        <v>4</v>
      </c>
      <c r="AN730" s="149">
        <v>4</v>
      </c>
      <c r="AO730" s="149">
        <v>4</v>
      </c>
      <c r="AP730" s="149">
        <v>4</v>
      </c>
      <c r="AQ730" s="149">
        <v>4</v>
      </c>
      <c r="AR730" s="149">
        <v>4</v>
      </c>
      <c r="AS730" s="149">
        <v>4</v>
      </c>
      <c r="AT730" s="149">
        <v>4</v>
      </c>
      <c r="AU730" s="149">
        <v>4</v>
      </c>
      <c r="AV730" s="149">
        <v>4</v>
      </c>
      <c r="AW730" s="149">
        <v>4</v>
      </c>
      <c r="AX730" s="149">
        <v>4</v>
      </c>
      <c r="AY730" s="149">
        <v>4</v>
      </c>
      <c r="AZ730" s="149">
        <v>4</v>
      </c>
      <c r="BA730" s="149"/>
      <c r="BB730" s="149"/>
      <c r="BC730" s="149"/>
      <c r="BD730" s="149"/>
      <c r="BE730" s="149"/>
      <c r="BF730" s="149"/>
      <c r="BG730" s="149"/>
      <c r="BH730" s="149"/>
      <c r="BI730" s="149"/>
      <c r="BJ730" s="149"/>
      <c r="BK730" s="149"/>
      <c r="BL730" s="149"/>
      <c r="BM730" s="149"/>
      <c r="BN730" s="149"/>
      <c r="BO730" s="149"/>
      <c r="BP730" s="149"/>
      <c r="BQ730" s="149"/>
      <c r="BR730" s="149"/>
      <c r="BS730" s="149"/>
      <c r="BT730" s="149"/>
      <c r="BU730" s="149"/>
      <c r="BV730" s="149"/>
      <c r="BW730" s="149"/>
      <c r="BX730" s="149"/>
      <c r="BY730" s="149"/>
      <c r="BZ730" s="149"/>
      <c r="CA730" s="149"/>
      <c r="CB730" s="149"/>
      <c r="CC730" s="149"/>
      <c r="CD730" s="149"/>
      <c r="CE730" s="149"/>
      <c r="CF730" s="149"/>
      <c r="CG730" s="149"/>
      <c r="CH730" s="149"/>
      <c r="CI730" s="149"/>
      <c r="CJ730" s="149"/>
      <c r="CK730" s="149"/>
      <c r="CL730" s="149"/>
      <c r="CM730" s="149"/>
      <c r="CN730" s="149"/>
      <c r="CO730" s="149"/>
      <c r="CP730" s="149"/>
      <c r="CQ730" s="149"/>
      <c r="CR730" s="149"/>
      <c r="CS730" s="150"/>
      <c r="CT730" s="151"/>
      <c r="CW730" s="68"/>
      <c r="CX730" s="152"/>
    </row>
    <row r="731" spans="1:102">
      <c r="A731" s="289" t="s">
        <v>8334</v>
      </c>
      <c r="B731" s="146" t="s">
        <v>2443</v>
      </c>
      <c r="C731" s="147" t="str">
        <f>+_xlfn.XLOOKUP(B731,'R4'!B:B,'R4'!C:C)</f>
        <v>TÜNEL MÜHENDİSİ</v>
      </c>
      <c r="D731" s="147"/>
      <c r="E731" s="150" t="s">
        <v>6124</v>
      </c>
      <c r="F731" s="150" t="s">
        <v>38</v>
      </c>
      <c r="G731" s="150" t="s">
        <v>35</v>
      </c>
      <c r="H731" s="150" t="s">
        <v>8271</v>
      </c>
      <c r="I731" s="156"/>
      <c r="J731" s="148"/>
      <c r="K731" s="149"/>
      <c r="L731" s="149"/>
      <c r="M731" s="149">
        <v>2</v>
      </c>
      <c r="N731" s="149">
        <v>2</v>
      </c>
      <c r="O731" s="149">
        <v>2</v>
      </c>
      <c r="P731" s="149">
        <v>2</v>
      </c>
      <c r="Q731" s="149">
        <v>2</v>
      </c>
      <c r="R731" s="149">
        <v>2</v>
      </c>
      <c r="S731" s="149">
        <v>2</v>
      </c>
      <c r="T731" s="149">
        <v>2</v>
      </c>
      <c r="U731" s="149">
        <v>2</v>
      </c>
      <c r="V731" s="149">
        <v>2</v>
      </c>
      <c r="W731" s="149">
        <v>8</v>
      </c>
      <c r="X731" s="149">
        <v>8</v>
      </c>
      <c r="Y731" s="149">
        <v>8</v>
      </c>
      <c r="Z731" s="149">
        <v>8</v>
      </c>
      <c r="AA731" s="149">
        <v>8</v>
      </c>
      <c r="AB731" s="149">
        <v>8</v>
      </c>
      <c r="AC731" s="149">
        <v>8</v>
      </c>
      <c r="AD731" s="149">
        <v>8</v>
      </c>
      <c r="AE731" s="149">
        <v>8</v>
      </c>
      <c r="AF731" s="149">
        <v>8</v>
      </c>
      <c r="AG731" s="149">
        <v>8</v>
      </c>
      <c r="AH731" s="149">
        <v>8</v>
      </c>
      <c r="AI731" s="149">
        <v>8</v>
      </c>
      <c r="AJ731" s="149">
        <v>8</v>
      </c>
      <c r="AK731" s="149">
        <v>8</v>
      </c>
      <c r="AL731" s="149">
        <v>8</v>
      </c>
      <c r="AM731" s="149">
        <v>8</v>
      </c>
      <c r="AN731" s="149">
        <v>8</v>
      </c>
      <c r="AO731" s="149">
        <v>8</v>
      </c>
      <c r="AP731" s="149">
        <v>8</v>
      </c>
      <c r="AQ731" s="149">
        <v>8</v>
      </c>
      <c r="AR731" s="149">
        <v>8</v>
      </c>
      <c r="AS731" s="149">
        <v>8</v>
      </c>
      <c r="AT731" s="149">
        <v>8</v>
      </c>
      <c r="AU731" s="149">
        <v>8</v>
      </c>
      <c r="AV731" s="149">
        <v>8</v>
      </c>
      <c r="AW731" s="149">
        <v>8</v>
      </c>
      <c r="AX731" s="149">
        <v>8</v>
      </c>
      <c r="AY731" s="149">
        <v>8</v>
      </c>
      <c r="AZ731" s="149">
        <v>8</v>
      </c>
      <c r="BA731" s="149"/>
      <c r="BB731" s="149"/>
      <c r="BC731" s="149"/>
      <c r="BD731" s="149"/>
      <c r="BE731" s="149"/>
      <c r="BF731" s="149"/>
      <c r="BG731" s="149"/>
      <c r="BH731" s="149"/>
      <c r="BI731" s="149"/>
      <c r="BJ731" s="149"/>
      <c r="BK731" s="149"/>
      <c r="BL731" s="149"/>
      <c r="BM731" s="149"/>
      <c r="BN731" s="149"/>
      <c r="BO731" s="149"/>
      <c r="BP731" s="149"/>
      <c r="BQ731" s="149"/>
      <c r="BR731" s="149"/>
      <c r="BS731" s="149"/>
      <c r="BT731" s="149"/>
      <c r="BU731" s="149"/>
      <c r="BV731" s="149"/>
      <c r="BW731" s="149"/>
      <c r="BX731" s="149"/>
      <c r="BY731" s="149"/>
      <c r="BZ731" s="149"/>
      <c r="CA731" s="149"/>
      <c r="CB731" s="149"/>
      <c r="CC731" s="149"/>
      <c r="CD731" s="149"/>
      <c r="CE731" s="149"/>
      <c r="CF731" s="149"/>
      <c r="CG731" s="149"/>
      <c r="CH731" s="149"/>
      <c r="CI731" s="149"/>
      <c r="CJ731" s="149"/>
      <c r="CK731" s="149"/>
      <c r="CL731" s="149"/>
      <c r="CM731" s="149"/>
      <c r="CN731" s="149"/>
      <c r="CO731" s="149"/>
      <c r="CP731" s="149"/>
      <c r="CQ731" s="149"/>
      <c r="CR731" s="149"/>
      <c r="CS731" s="150"/>
      <c r="CT731" s="151"/>
      <c r="CW731" s="68"/>
      <c r="CX731" s="152"/>
    </row>
    <row r="732" spans="1:102">
      <c r="A732" s="289" t="s">
        <v>8334</v>
      </c>
      <c r="B732" s="146" t="s">
        <v>2445</v>
      </c>
      <c r="C732" s="147" t="str">
        <f>+_xlfn.XLOOKUP(B732,'R4'!B:B,'R4'!C:C)</f>
        <v>TÜNEL FORMENİ</v>
      </c>
      <c r="D732" s="147"/>
      <c r="E732" s="150" t="s">
        <v>6124</v>
      </c>
      <c r="F732" s="150" t="s">
        <v>38</v>
      </c>
      <c r="G732" s="150" t="s">
        <v>35</v>
      </c>
      <c r="H732" s="150" t="s">
        <v>8271</v>
      </c>
      <c r="I732" s="156"/>
      <c r="J732" s="148"/>
      <c r="K732" s="149"/>
      <c r="L732" s="149"/>
      <c r="M732" s="149">
        <v>2</v>
      </c>
      <c r="N732" s="149">
        <v>2</v>
      </c>
      <c r="O732" s="149">
        <v>2</v>
      </c>
      <c r="P732" s="149">
        <v>2</v>
      </c>
      <c r="Q732" s="149">
        <v>2</v>
      </c>
      <c r="R732" s="149">
        <v>2</v>
      </c>
      <c r="S732" s="149">
        <v>2</v>
      </c>
      <c r="T732" s="149">
        <v>2</v>
      </c>
      <c r="U732" s="149">
        <v>2</v>
      </c>
      <c r="V732" s="149">
        <v>2</v>
      </c>
      <c r="W732" s="149">
        <v>8</v>
      </c>
      <c r="X732" s="149">
        <v>8</v>
      </c>
      <c r="Y732" s="149">
        <v>8</v>
      </c>
      <c r="Z732" s="149">
        <v>8</v>
      </c>
      <c r="AA732" s="149">
        <v>8</v>
      </c>
      <c r="AB732" s="149">
        <v>8</v>
      </c>
      <c r="AC732" s="149">
        <v>8</v>
      </c>
      <c r="AD732" s="149">
        <v>8</v>
      </c>
      <c r="AE732" s="149">
        <v>8</v>
      </c>
      <c r="AF732" s="149">
        <v>8</v>
      </c>
      <c r="AG732" s="149">
        <v>8</v>
      </c>
      <c r="AH732" s="149">
        <v>8</v>
      </c>
      <c r="AI732" s="149">
        <v>8</v>
      </c>
      <c r="AJ732" s="149">
        <v>8</v>
      </c>
      <c r="AK732" s="149">
        <v>8</v>
      </c>
      <c r="AL732" s="149">
        <v>8</v>
      </c>
      <c r="AM732" s="149">
        <v>8</v>
      </c>
      <c r="AN732" s="149">
        <v>8</v>
      </c>
      <c r="AO732" s="149">
        <v>8</v>
      </c>
      <c r="AP732" s="149">
        <v>8</v>
      </c>
      <c r="AQ732" s="149">
        <v>8</v>
      </c>
      <c r="AR732" s="149">
        <v>8</v>
      </c>
      <c r="AS732" s="149">
        <v>8</v>
      </c>
      <c r="AT732" s="149">
        <v>8</v>
      </c>
      <c r="AU732" s="149">
        <v>8</v>
      </c>
      <c r="AV732" s="149">
        <v>8</v>
      </c>
      <c r="AW732" s="149">
        <v>8</v>
      </c>
      <c r="AX732" s="149">
        <v>8</v>
      </c>
      <c r="AY732" s="149">
        <v>8</v>
      </c>
      <c r="AZ732" s="149">
        <v>8</v>
      </c>
      <c r="BA732" s="149"/>
      <c r="BB732" s="149"/>
      <c r="BC732" s="149"/>
      <c r="BD732" s="149"/>
      <c r="BE732" s="149"/>
      <c r="BF732" s="149"/>
      <c r="BG732" s="149"/>
      <c r="BH732" s="149"/>
      <c r="BI732" s="149"/>
      <c r="BJ732" s="149"/>
      <c r="BK732" s="149"/>
      <c r="BL732" s="149"/>
      <c r="BM732" s="149"/>
      <c r="BN732" s="149"/>
      <c r="BO732" s="149"/>
      <c r="BP732" s="149"/>
      <c r="BQ732" s="149"/>
      <c r="BR732" s="149"/>
      <c r="BS732" s="149"/>
      <c r="BT732" s="149"/>
      <c r="BU732" s="149"/>
      <c r="BV732" s="149"/>
      <c r="BW732" s="149"/>
      <c r="BX732" s="149"/>
      <c r="BY732" s="149"/>
      <c r="BZ732" s="149"/>
      <c r="CA732" s="149"/>
      <c r="CB732" s="149"/>
      <c r="CC732" s="149"/>
      <c r="CD732" s="149"/>
      <c r="CE732" s="149"/>
      <c r="CF732" s="149"/>
      <c r="CG732" s="149"/>
      <c r="CH732" s="149"/>
      <c r="CI732" s="149"/>
      <c r="CJ732" s="149"/>
      <c r="CK732" s="149"/>
      <c r="CL732" s="149"/>
      <c r="CM732" s="149"/>
      <c r="CN732" s="149"/>
      <c r="CO732" s="149"/>
      <c r="CP732" s="149"/>
      <c r="CQ732" s="149"/>
      <c r="CR732" s="149"/>
      <c r="CS732" s="150"/>
      <c r="CT732" s="151"/>
      <c r="CW732" s="68"/>
      <c r="CX732" s="152"/>
    </row>
    <row r="733" spans="1:102">
      <c r="A733" s="289" t="s">
        <v>8334</v>
      </c>
      <c r="B733" s="146" t="s">
        <v>2532</v>
      </c>
      <c r="C733" s="147" t="str">
        <f>+_xlfn.XLOOKUP(B733,'R4'!B:B,'R4'!C:C)</f>
        <v>KALİTE KONTROL MÜDÜRÜ</v>
      </c>
      <c r="D733" s="147"/>
      <c r="E733" s="150" t="s">
        <v>6132</v>
      </c>
      <c r="F733" s="150" t="s">
        <v>38</v>
      </c>
      <c r="G733" s="150" t="s">
        <v>35</v>
      </c>
      <c r="H733" s="150" t="s">
        <v>8271</v>
      </c>
      <c r="I733" s="156"/>
      <c r="J733" s="148"/>
      <c r="K733" s="149"/>
      <c r="L733" s="149"/>
      <c r="M733" s="149">
        <v>1</v>
      </c>
      <c r="N733" s="149">
        <v>1</v>
      </c>
      <c r="O733" s="149">
        <v>1</v>
      </c>
      <c r="P733" s="149">
        <v>1</v>
      </c>
      <c r="Q733" s="149">
        <v>1</v>
      </c>
      <c r="R733" s="149">
        <v>1</v>
      </c>
      <c r="S733" s="149">
        <v>1</v>
      </c>
      <c r="T733" s="149">
        <v>1</v>
      </c>
      <c r="U733" s="149">
        <v>1</v>
      </c>
      <c r="V733" s="149">
        <v>1</v>
      </c>
      <c r="W733" s="149">
        <v>1</v>
      </c>
      <c r="X733" s="149">
        <v>1</v>
      </c>
      <c r="Y733" s="149">
        <v>1</v>
      </c>
      <c r="Z733" s="149">
        <v>1</v>
      </c>
      <c r="AA733" s="149">
        <v>1</v>
      </c>
      <c r="AB733" s="149">
        <v>1</v>
      </c>
      <c r="AC733" s="149">
        <v>1</v>
      </c>
      <c r="AD733" s="149">
        <v>1</v>
      </c>
      <c r="AE733" s="149">
        <v>1</v>
      </c>
      <c r="AF733" s="149">
        <v>1</v>
      </c>
      <c r="AG733" s="149">
        <v>1</v>
      </c>
      <c r="AH733" s="149">
        <v>1</v>
      </c>
      <c r="AI733" s="149">
        <v>1</v>
      </c>
      <c r="AJ733" s="149">
        <v>1</v>
      </c>
      <c r="AK733" s="149">
        <v>1</v>
      </c>
      <c r="AL733" s="149">
        <v>1</v>
      </c>
      <c r="AM733" s="149">
        <v>1</v>
      </c>
      <c r="AN733" s="149">
        <v>1</v>
      </c>
      <c r="AO733" s="149">
        <v>1</v>
      </c>
      <c r="AP733" s="149">
        <v>1</v>
      </c>
      <c r="AQ733" s="149">
        <v>1</v>
      </c>
      <c r="AR733" s="149">
        <v>1</v>
      </c>
      <c r="AS733" s="149">
        <v>1</v>
      </c>
      <c r="AT733" s="149">
        <v>1</v>
      </c>
      <c r="AU733" s="149">
        <v>1</v>
      </c>
      <c r="AV733" s="149">
        <v>1</v>
      </c>
      <c r="AW733" s="149">
        <v>1</v>
      </c>
      <c r="AX733" s="149">
        <v>1</v>
      </c>
      <c r="AY733" s="149">
        <v>1</v>
      </c>
      <c r="AZ733" s="149">
        <v>1</v>
      </c>
      <c r="BA733" s="149">
        <v>1</v>
      </c>
      <c r="BB733" s="149">
        <v>1</v>
      </c>
      <c r="BC733" s="149">
        <v>1</v>
      </c>
      <c r="BD733" s="149">
        <v>1</v>
      </c>
      <c r="BE733" s="149">
        <v>1</v>
      </c>
      <c r="BF733" s="149">
        <v>1</v>
      </c>
      <c r="BG733" s="149">
        <v>1</v>
      </c>
      <c r="BH733" s="149">
        <v>1</v>
      </c>
      <c r="BI733" s="149">
        <v>1</v>
      </c>
      <c r="BJ733" s="149">
        <v>1</v>
      </c>
      <c r="BK733" s="149">
        <v>1</v>
      </c>
      <c r="BL733" s="149">
        <v>1</v>
      </c>
      <c r="BM733" s="149"/>
      <c r="BN733" s="149"/>
      <c r="BO733" s="149"/>
      <c r="BP733" s="149"/>
      <c r="BQ733" s="149"/>
      <c r="BR733" s="149"/>
      <c r="BS733" s="149"/>
      <c r="BT733" s="149"/>
      <c r="BU733" s="149"/>
      <c r="BV733" s="149"/>
      <c r="BW733" s="149"/>
      <c r="BX733" s="149"/>
      <c r="BY733" s="149"/>
      <c r="BZ733" s="149"/>
      <c r="CA733" s="149"/>
      <c r="CB733" s="149"/>
      <c r="CC733" s="149"/>
      <c r="CD733" s="149"/>
      <c r="CE733" s="149"/>
      <c r="CF733" s="149"/>
      <c r="CG733" s="149"/>
      <c r="CH733" s="149"/>
      <c r="CI733" s="149"/>
      <c r="CJ733" s="149"/>
      <c r="CK733" s="149"/>
      <c r="CL733" s="149"/>
      <c r="CM733" s="149"/>
      <c r="CN733" s="149"/>
      <c r="CO733" s="149"/>
      <c r="CP733" s="149"/>
      <c r="CQ733" s="149"/>
      <c r="CR733" s="149"/>
      <c r="CS733" s="150"/>
      <c r="CT733" s="151"/>
      <c r="CW733" s="68"/>
      <c r="CX733" s="152"/>
    </row>
    <row r="734" spans="1:102">
      <c r="A734" s="289" t="s">
        <v>8334</v>
      </c>
      <c r="B734" s="146" t="s">
        <v>2534</v>
      </c>
      <c r="C734" s="147" t="str">
        <f>+_xlfn.XLOOKUP(B734,'R4'!B:B,'R4'!C:C)</f>
        <v>KALİTE KONTROL ŞEFİ</v>
      </c>
      <c r="D734" s="147"/>
      <c r="E734" s="150" t="s">
        <v>6132</v>
      </c>
      <c r="F734" s="150" t="s">
        <v>38</v>
      </c>
      <c r="G734" s="150" t="s">
        <v>35</v>
      </c>
      <c r="H734" s="150" t="s">
        <v>8271</v>
      </c>
      <c r="I734" s="156"/>
      <c r="J734" s="148"/>
      <c r="K734" s="149"/>
      <c r="L734" s="149"/>
      <c r="M734" s="149">
        <v>2</v>
      </c>
      <c r="N734" s="149">
        <v>2</v>
      </c>
      <c r="O734" s="149">
        <v>2</v>
      </c>
      <c r="P734" s="149">
        <v>2</v>
      </c>
      <c r="Q734" s="149">
        <v>2</v>
      </c>
      <c r="R734" s="149">
        <v>2</v>
      </c>
      <c r="S734" s="149">
        <v>2</v>
      </c>
      <c r="T734" s="149">
        <v>2</v>
      </c>
      <c r="U734" s="149">
        <v>2</v>
      </c>
      <c r="V734" s="149">
        <v>2</v>
      </c>
      <c r="W734" s="149">
        <v>2</v>
      </c>
      <c r="X734" s="149">
        <v>2</v>
      </c>
      <c r="Y734" s="149">
        <v>2</v>
      </c>
      <c r="Z734" s="149">
        <v>2</v>
      </c>
      <c r="AA734" s="149">
        <v>2</v>
      </c>
      <c r="AB734" s="149">
        <v>2</v>
      </c>
      <c r="AC734" s="149">
        <v>2</v>
      </c>
      <c r="AD734" s="149">
        <v>2</v>
      </c>
      <c r="AE734" s="149">
        <v>2</v>
      </c>
      <c r="AF734" s="149">
        <v>2</v>
      </c>
      <c r="AG734" s="149">
        <v>2</v>
      </c>
      <c r="AH734" s="149">
        <v>2</v>
      </c>
      <c r="AI734" s="149">
        <v>2</v>
      </c>
      <c r="AJ734" s="149">
        <v>2</v>
      </c>
      <c r="AK734" s="149">
        <v>2</v>
      </c>
      <c r="AL734" s="149">
        <v>2</v>
      </c>
      <c r="AM734" s="149">
        <v>2</v>
      </c>
      <c r="AN734" s="149">
        <v>2</v>
      </c>
      <c r="AO734" s="149">
        <v>2</v>
      </c>
      <c r="AP734" s="149">
        <v>2</v>
      </c>
      <c r="AQ734" s="149">
        <v>2</v>
      </c>
      <c r="AR734" s="149">
        <v>2</v>
      </c>
      <c r="AS734" s="149">
        <v>2</v>
      </c>
      <c r="AT734" s="149">
        <v>2</v>
      </c>
      <c r="AU734" s="149">
        <v>2</v>
      </c>
      <c r="AV734" s="149">
        <v>2</v>
      </c>
      <c r="AW734" s="149">
        <v>2</v>
      </c>
      <c r="AX734" s="149">
        <v>2</v>
      </c>
      <c r="AY734" s="149">
        <v>2</v>
      </c>
      <c r="AZ734" s="149">
        <v>2</v>
      </c>
      <c r="BA734" s="149">
        <v>2</v>
      </c>
      <c r="BB734" s="149">
        <v>2</v>
      </c>
      <c r="BC734" s="149">
        <v>2</v>
      </c>
      <c r="BD734" s="149">
        <v>2</v>
      </c>
      <c r="BE734" s="149">
        <v>2</v>
      </c>
      <c r="BF734" s="149">
        <v>2</v>
      </c>
      <c r="BG734" s="149">
        <v>2</v>
      </c>
      <c r="BH734" s="149">
        <v>2</v>
      </c>
      <c r="BI734" s="149"/>
      <c r="BJ734" s="149"/>
      <c r="BK734" s="149"/>
      <c r="BL734" s="149"/>
      <c r="BM734" s="149"/>
      <c r="BN734" s="149"/>
      <c r="BO734" s="149"/>
      <c r="BP734" s="149"/>
      <c r="BQ734" s="149"/>
      <c r="BR734" s="149"/>
      <c r="BS734" s="149"/>
      <c r="BT734" s="149"/>
      <c r="BU734" s="149"/>
      <c r="BV734" s="149"/>
      <c r="BW734" s="149"/>
      <c r="BX734" s="149"/>
      <c r="BY734" s="149"/>
      <c r="BZ734" s="149"/>
      <c r="CA734" s="149"/>
      <c r="CB734" s="149"/>
      <c r="CC734" s="149"/>
      <c r="CD734" s="149"/>
      <c r="CE734" s="149"/>
      <c r="CF734" s="149"/>
      <c r="CG734" s="149"/>
      <c r="CH734" s="149"/>
      <c r="CI734" s="149"/>
      <c r="CJ734" s="149"/>
      <c r="CK734" s="149"/>
      <c r="CL734" s="149"/>
      <c r="CM734" s="149"/>
      <c r="CN734" s="149"/>
      <c r="CO734" s="149"/>
      <c r="CP734" s="149"/>
      <c r="CQ734" s="149"/>
      <c r="CR734" s="149"/>
      <c r="CS734" s="150"/>
      <c r="CT734" s="151"/>
      <c r="CW734" s="68"/>
      <c r="CX734" s="152"/>
    </row>
    <row r="735" spans="1:102">
      <c r="A735" s="289" t="s">
        <v>8334</v>
      </c>
      <c r="B735" s="146" t="s">
        <v>2536</v>
      </c>
      <c r="C735" s="147" t="str">
        <f>+_xlfn.XLOOKUP(B735,'R4'!B:B,'R4'!C:C)</f>
        <v>KALİTE KONTROL MÜHENDİSİ</v>
      </c>
      <c r="D735" s="147"/>
      <c r="E735" s="150" t="s">
        <v>6132</v>
      </c>
      <c r="F735" s="150" t="s">
        <v>38</v>
      </c>
      <c r="G735" s="150" t="s">
        <v>35</v>
      </c>
      <c r="H735" s="150" t="s">
        <v>8271</v>
      </c>
      <c r="I735" s="156"/>
      <c r="J735" s="148"/>
      <c r="K735" s="149"/>
      <c r="L735" s="149"/>
      <c r="M735" s="149">
        <v>2</v>
      </c>
      <c r="N735" s="149">
        <v>2</v>
      </c>
      <c r="O735" s="149">
        <v>2</v>
      </c>
      <c r="P735" s="149">
        <v>2</v>
      </c>
      <c r="Q735" s="149">
        <v>2</v>
      </c>
      <c r="R735" s="149">
        <v>2</v>
      </c>
      <c r="S735" s="149">
        <v>2</v>
      </c>
      <c r="T735" s="149">
        <v>2</v>
      </c>
      <c r="U735" s="149">
        <v>2</v>
      </c>
      <c r="V735" s="149">
        <v>6</v>
      </c>
      <c r="W735" s="149">
        <v>6</v>
      </c>
      <c r="X735" s="149">
        <v>6</v>
      </c>
      <c r="Y735" s="149">
        <v>6</v>
      </c>
      <c r="Z735" s="149">
        <v>6</v>
      </c>
      <c r="AA735" s="149">
        <v>6</v>
      </c>
      <c r="AB735" s="149">
        <v>6</v>
      </c>
      <c r="AC735" s="149">
        <v>6</v>
      </c>
      <c r="AD735" s="149">
        <v>6</v>
      </c>
      <c r="AE735" s="149">
        <v>6</v>
      </c>
      <c r="AF735" s="149">
        <v>6</v>
      </c>
      <c r="AG735" s="149">
        <v>6</v>
      </c>
      <c r="AH735" s="149">
        <v>6</v>
      </c>
      <c r="AI735" s="149">
        <v>6</v>
      </c>
      <c r="AJ735" s="149">
        <v>6</v>
      </c>
      <c r="AK735" s="149">
        <v>6</v>
      </c>
      <c r="AL735" s="149">
        <v>6</v>
      </c>
      <c r="AM735" s="149">
        <v>6</v>
      </c>
      <c r="AN735" s="149">
        <v>6</v>
      </c>
      <c r="AO735" s="149">
        <v>6</v>
      </c>
      <c r="AP735" s="149">
        <v>6</v>
      </c>
      <c r="AQ735" s="149">
        <v>6</v>
      </c>
      <c r="AR735" s="149">
        <v>6</v>
      </c>
      <c r="AS735" s="149">
        <v>6</v>
      </c>
      <c r="AT735" s="149">
        <v>6</v>
      </c>
      <c r="AU735" s="149">
        <v>6</v>
      </c>
      <c r="AV735" s="149">
        <v>6</v>
      </c>
      <c r="AW735" s="149">
        <v>6</v>
      </c>
      <c r="AX735" s="149">
        <v>6</v>
      </c>
      <c r="AY735" s="149">
        <v>6</v>
      </c>
      <c r="AZ735" s="149">
        <v>6</v>
      </c>
      <c r="BA735" s="149">
        <v>6</v>
      </c>
      <c r="BB735" s="149">
        <v>6</v>
      </c>
      <c r="BC735" s="149">
        <v>6</v>
      </c>
      <c r="BD735" s="149">
        <v>6</v>
      </c>
      <c r="BE735" s="149">
        <v>6</v>
      </c>
      <c r="BF735" s="149">
        <v>6</v>
      </c>
      <c r="BG735" s="149">
        <v>6</v>
      </c>
      <c r="BH735" s="149">
        <v>6</v>
      </c>
      <c r="BI735" s="149"/>
      <c r="BJ735" s="149"/>
      <c r="BK735" s="149"/>
      <c r="BL735" s="149"/>
      <c r="BM735" s="149"/>
      <c r="BN735" s="149"/>
      <c r="BO735" s="149"/>
      <c r="BP735" s="149"/>
      <c r="BQ735" s="149"/>
      <c r="BR735" s="149"/>
      <c r="BS735" s="149"/>
      <c r="BT735" s="149"/>
      <c r="BU735" s="149"/>
      <c r="BV735" s="149"/>
      <c r="BW735" s="149"/>
      <c r="BX735" s="149"/>
      <c r="BY735" s="149"/>
      <c r="BZ735" s="149"/>
      <c r="CA735" s="149"/>
      <c r="CB735" s="149"/>
      <c r="CC735" s="149"/>
      <c r="CD735" s="149"/>
      <c r="CE735" s="149"/>
      <c r="CF735" s="149"/>
      <c r="CG735" s="149"/>
      <c r="CH735" s="149"/>
      <c r="CI735" s="149"/>
      <c r="CJ735" s="149"/>
      <c r="CK735" s="149"/>
      <c r="CL735" s="149"/>
      <c r="CM735" s="149"/>
      <c r="CN735" s="149"/>
      <c r="CO735" s="149"/>
      <c r="CP735" s="149"/>
      <c r="CQ735" s="149"/>
      <c r="CR735" s="149"/>
      <c r="CS735" s="150"/>
      <c r="CT735" s="151"/>
      <c r="CW735" s="68"/>
      <c r="CX735" s="152"/>
    </row>
    <row r="736" spans="1:102">
      <c r="A736" s="289" t="s">
        <v>8334</v>
      </c>
      <c r="B736" s="146" t="s">
        <v>2538</v>
      </c>
      <c r="C736" s="147" t="str">
        <f>+_xlfn.XLOOKUP(B736,'R4'!B:B,'R4'!C:C)</f>
        <v>KALİTE KONTROL TEKNİKERİ</v>
      </c>
      <c r="D736" s="147"/>
      <c r="E736" s="150" t="s">
        <v>6132</v>
      </c>
      <c r="F736" s="150" t="s">
        <v>38</v>
      </c>
      <c r="G736" s="150" t="s">
        <v>35</v>
      </c>
      <c r="H736" s="150" t="s">
        <v>8271</v>
      </c>
      <c r="I736" s="156"/>
      <c r="J736" s="148"/>
      <c r="K736" s="149"/>
      <c r="L736" s="149"/>
      <c r="M736" s="149">
        <v>5</v>
      </c>
      <c r="N736" s="149">
        <v>5</v>
      </c>
      <c r="O736" s="149">
        <v>5</v>
      </c>
      <c r="P736" s="149">
        <v>5</v>
      </c>
      <c r="Q736" s="149">
        <v>5</v>
      </c>
      <c r="R736" s="149">
        <v>5</v>
      </c>
      <c r="S736" s="149">
        <v>5</v>
      </c>
      <c r="T736" s="149">
        <v>5</v>
      </c>
      <c r="U736" s="149">
        <v>5</v>
      </c>
      <c r="V736" s="149">
        <v>12</v>
      </c>
      <c r="W736" s="149">
        <v>12</v>
      </c>
      <c r="X736" s="149">
        <v>12</v>
      </c>
      <c r="Y736" s="149">
        <v>12</v>
      </c>
      <c r="Z736" s="149">
        <v>12</v>
      </c>
      <c r="AA736" s="149">
        <v>12</v>
      </c>
      <c r="AB736" s="149">
        <v>12</v>
      </c>
      <c r="AC736" s="149">
        <v>12</v>
      </c>
      <c r="AD736" s="149">
        <v>12</v>
      </c>
      <c r="AE736" s="149">
        <v>12</v>
      </c>
      <c r="AF736" s="149">
        <v>12</v>
      </c>
      <c r="AG736" s="149">
        <v>12</v>
      </c>
      <c r="AH736" s="149">
        <v>12</v>
      </c>
      <c r="AI736" s="149">
        <v>12</v>
      </c>
      <c r="AJ736" s="149">
        <v>12</v>
      </c>
      <c r="AK736" s="149">
        <v>12</v>
      </c>
      <c r="AL736" s="149">
        <v>12</v>
      </c>
      <c r="AM736" s="149">
        <v>12</v>
      </c>
      <c r="AN736" s="149">
        <v>12</v>
      </c>
      <c r="AO736" s="149">
        <v>12</v>
      </c>
      <c r="AP736" s="149">
        <v>12</v>
      </c>
      <c r="AQ736" s="149">
        <v>12</v>
      </c>
      <c r="AR736" s="149">
        <v>12</v>
      </c>
      <c r="AS736" s="149">
        <v>12</v>
      </c>
      <c r="AT736" s="149">
        <v>12</v>
      </c>
      <c r="AU736" s="149">
        <v>12</v>
      </c>
      <c r="AV736" s="149">
        <v>12</v>
      </c>
      <c r="AW736" s="149">
        <v>12</v>
      </c>
      <c r="AX736" s="149">
        <v>12</v>
      </c>
      <c r="AY736" s="149">
        <v>12</v>
      </c>
      <c r="AZ736" s="149">
        <v>12</v>
      </c>
      <c r="BA736" s="149">
        <v>12</v>
      </c>
      <c r="BB736" s="149">
        <v>12</v>
      </c>
      <c r="BC736" s="149">
        <v>12</v>
      </c>
      <c r="BD736" s="149">
        <v>12</v>
      </c>
      <c r="BE736" s="149">
        <v>12</v>
      </c>
      <c r="BF736" s="149">
        <v>12</v>
      </c>
      <c r="BG736" s="149">
        <v>12</v>
      </c>
      <c r="BH736" s="149">
        <v>12</v>
      </c>
      <c r="BI736" s="149"/>
      <c r="BJ736" s="149"/>
      <c r="BK736" s="149"/>
      <c r="BL736" s="149"/>
      <c r="BM736" s="149"/>
      <c r="BN736" s="149"/>
      <c r="BO736" s="149"/>
      <c r="BP736" s="149"/>
      <c r="BQ736" s="149"/>
      <c r="BR736" s="149"/>
      <c r="BS736" s="149"/>
      <c r="BT736" s="149"/>
      <c r="BU736" s="149"/>
      <c r="BV736" s="149"/>
      <c r="BW736" s="149"/>
      <c r="BX736" s="149"/>
      <c r="BY736" s="149"/>
      <c r="BZ736" s="149"/>
      <c r="CA736" s="149"/>
      <c r="CB736" s="149"/>
      <c r="CC736" s="149"/>
      <c r="CD736" s="149"/>
      <c r="CE736" s="149"/>
      <c r="CF736" s="149"/>
      <c r="CG736" s="149"/>
      <c r="CH736" s="149"/>
      <c r="CI736" s="149"/>
      <c r="CJ736" s="149"/>
      <c r="CK736" s="149"/>
      <c r="CL736" s="149"/>
      <c r="CM736" s="149"/>
      <c r="CN736" s="149"/>
      <c r="CO736" s="149"/>
      <c r="CP736" s="149"/>
      <c r="CQ736" s="149"/>
      <c r="CR736" s="149"/>
      <c r="CS736" s="150"/>
      <c r="CT736" s="151"/>
      <c r="CW736" s="68"/>
      <c r="CX736" s="152"/>
    </row>
    <row r="737" spans="1:102">
      <c r="A737" s="289" t="s">
        <v>8334</v>
      </c>
      <c r="B737" s="146" t="s">
        <v>2548</v>
      </c>
      <c r="C737" s="147" t="str">
        <f>+_xlfn.XLOOKUP(B737,'R4'!B:B,'R4'!C:C)</f>
        <v>BETON SANTRALİ FORMENİ</v>
      </c>
      <c r="D737" s="147"/>
      <c r="E737" s="150" t="s">
        <v>6132</v>
      </c>
      <c r="F737" s="150" t="s">
        <v>38</v>
      </c>
      <c r="G737" s="150" t="s">
        <v>35</v>
      </c>
      <c r="H737" s="150" t="s">
        <v>8271</v>
      </c>
      <c r="I737" s="156"/>
      <c r="J737" s="148"/>
      <c r="K737" s="149"/>
      <c r="L737" s="149"/>
      <c r="M737" s="149">
        <v>2</v>
      </c>
      <c r="N737" s="149">
        <v>2</v>
      </c>
      <c r="O737" s="149">
        <v>2</v>
      </c>
      <c r="P737" s="149">
        <v>2</v>
      </c>
      <c r="Q737" s="149">
        <v>2</v>
      </c>
      <c r="R737" s="149">
        <v>2</v>
      </c>
      <c r="S737" s="149">
        <v>2</v>
      </c>
      <c r="T737" s="149">
        <v>4</v>
      </c>
      <c r="U737" s="149">
        <v>4</v>
      </c>
      <c r="V737" s="149">
        <v>4</v>
      </c>
      <c r="W737" s="149">
        <v>5</v>
      </c>
      <c r="X737" s="149">
        <v>5</v>
      </c>
      <c r="Y737" s="149">
        <v>5</v>
      </c>
      <c r="Z737" s="149">
        <v>5</v>
      </c>
      <c r="AA737" s="149">
        <v>5</v>
      </c>
      <c r="AB737" s="149">
        <v>5</v>
      </c>
      <c r="AC737" s="149">
        <v>5</v>
      </c>
      <c r="AD737" s="149">
        <v>5</v>
      </c>
      <c r="AE737" s="149">
        <v>5</v>
      </c>
      <c r="AF737" s="149">
        <v>5</v>
      </c>
      <c r="AG737" s="149">
        <v>5</v>
      </c>
      <c r="AH737" s="149">
        <v>5</v>
      </c>
      <c r="AI737" s="149">
        <v>5</v>
      </c>
      <c r="AJ737" s="149">
        <v>5</v>
      </c>
      <c r="AK737" s="149">
        <v>5</v>
      </c>
      <c r="AL737" s="149">
        <v>5</v>
      </c>
      <c r="AM737" s="149">
        <v>5</v>
      </c>
      <c r="AN737" s="149">
        <v>5</v>
      </c>
      <c r="AO737" s="149">
        <v>5</v>
      </c>
      <c r="AP737" s="149">
        <v>5</v>
      </c>
      <c r="AQ737" s="149">
        <v>5</v>
      </c>
      <c r="AR737" s="149">
        <v>5</v>
      </c>
      <c r="AS737" s="149">
        <v>5</v>
      </c>
      <c r="AT737" s="149">
        <v>5</v>
      </c>
      <c r="AU737" s="149">
        <v>5</v>
      </c>
      <c r="AV737" s="149">
        <v>5</v>
      </c>
      <c r="AW737" s="149">
        <v>5</v>
      </c>
      <c r="AX737" s="149">
        <v>5</v>
      </c>
      <c r="AY737" s="149">
        <v>5</v>
      </c>
      <c r="AZ737" s="149">
        <v>5</v>
      </c>
      <c r="BA737" s="149"/>
      <c r="BB737" s="149"/>
      <c r="BC737" s="149"/>
      <c r="BD737" s="149"/>
      <c r="BE737" s="149"/>
      <c r="BF737" s="149"/>
      <c r="BG737" s="149"/>
      <c r="BH737" s="149"/>
      <c r="BI737" s="149"/>
      <c r="BJ737" s="149"/>
      <c r="BK737" s="149"/>
      <c r="BL737" s="149"/>
      <c r="BM737" s="149"/>
      <c r="BN737" s="149"/>
      <c r="BO737" s="149"/>
      <c r="BP737" s="149"/>
      <c r="BQ737" s="149"/>
      <c r="BR737" s="149"/>
      <c r="BS737" s="149"/>
      <c r="BT737" s="149"/>
      <c r="BU737" s="149"/>
      <c r="BV737" s="149"/>
      <c r="BW737" s="149"/>
      <c r="BX737" s="149"/>
      <c r="BY737" s="149"/>
      <c r="BZ737" s="149"/>
      <c r="CA737" s="149"/>
      <c r="CB737" s="149"/>
      <c r="CC737" s="149"/>
      <c r="CD737" s="149"/>
      <c r="CE737" s="149"/>
      <c r="CF737" s="149"/>
      <c r="CG737" s="149"/>
      <c r="CH737" s="149"/>
      <c r="CI737" s="149"/>
      <c r="CJ737" s="149"/>
      <c r="CK737" s="149"/>
      <c r="CL737" s="149"/>
      <c r="CM737" s="149"/>
      <c r="CN737" s="149"/>
      <c r="CO737" s="149"/>
      <c r="CP737" s="149"/>
      <c r="CQ737" s="149"/>
      <c r="CR737" s="149"/>
      <c r="CS737" s="150"/>
      <c r="CT737" s="151"/>
      <c r="CW737" s="68"/>
      <c r="CX737" s="152"/>
    </row>
    <row r="738" spans="1:102">
      <c r="A738" s="289" t="s">
        <v>8334</v>
      </c>
      <c r="B738" s="146" t="s">
        <v>2544</v>
      </c>
      <c r="C738" s="147" t="str">
        <f>+_xlfn.XLOOKUP(B738,'R4'!B:B,'R4'!C:C)</f>
        <v>LABORATUAR TEKNİSYENİ</v>
      </c>
      <c r="D738" s="147"/>
      <c r="E738" s="150" t="s">
        <v>6132</v>
      </c>
      <c r="F738" s="150" t="s">
        <v>38</v>
      </c>
      <c r="G738" s="150" t="s">
        <v>35</v>
      </c>
      <c r="H738" s="150" t="s">
        <v>8271</v>
      </c>
      <c r="I738" s="156"/>
      <c r="J738" s="148"/>
      <c r="K738" s="149"/>
      <c r="L738" s="149"/>
      <c r="M738" s="149">
        <v>2</v>
      </c>
      <c r="N738" s="149">
        <v>2</v>
      </c>
      <c r="O738" s="149">
        <v>2</v>
      </c>
      <c r="P738" s="149">
        <v>2</v>
      </c>
      <c r="Q738" s="149">
        <v>2</v>
      </c>
      <c r="R738" s="149">
        <v>2</v>
      </c>
      <c r="S738" s="149">
        <v>2</v>
      </c>
      <c r="T738" s="149">
        <v>2</v>
      </c>
      <c r="U738" s="149">
        <v>2</v>
      </c>
      <c r="V738" s="149">
        <v>2</v>
      </c>
      <c r="W738" s="149">
        <v>2</v>
      </c>
      <c r="X738" s="149">
        <v>6</v>
      </c>
      <c r="Y738" s="149">
        <v>6</v>
      </c>
      <c r="Z738" s="149">
        <v>6</v>
      </c>
      <c r="AA738" s="149">
        <v>6</v>
      </c>
      <c r="AB738" s="149">
        <v>6</v>
      </c>
      <c r="AC738" s="149">
        <v>6</v>
      </c>
      <c r="AD738" s="149">
        <v>6</v>
      </c>
      <c r="AE738" s="149">
        <v>6</v>
      </c>
      <c r="AF738" s="149">
        <v>6</v>
      </c>
      <c r="AG738" s="149">
        <v>6</v>
      </c>
      <c r="AH738" s="149">
        <v>6</v>
      </c>
      <c r="AI738" s="149">
        <v>6</v>
      </c>
      <c r="AJ738" s="149">
        <v>6</v>
      </c>
      <c r="AK738" s="149">
        <v>6</v>
      </c>
      <c r="AL738" s="149">
        <v>6</v>
      </c>
      <c r="AM738" s="149">
        <v>6</v>
      </c>
      <c r="AN738" s="149">
        <v>6</v>
      </c>
      <c r="AO738" s="149">
        <v>6</v>
      </c>
      <c r="AP738" s="149">
        <v>6</v>
      </c>
      <c r="AQ738" s="149">
        <v>6</v>
      </c>
      <c r="AR738" s="149">
        <v>6</v>
      </c>
      <c r="AS738" s="149">
        <v>6</v>
      </c>
      <c r="AT738" s="149">
        <v>6</v>
      </c>
      <c r="AU738" s="149">
        <v>6</v>
      </c>
      <c r="AV738" s="149">
        <v>6</v>
      </c>
      <c r="AW738" s="149">
        <v>6</v>
      </c>
      <c r="AX738" s="149">
        <v>6</v>
      </c>
      <c r="AY738" s="149">
        <v>6</v>
      </c>
      <c r="AZ738" s="149">
        <v>6</v>
      </c>
      <c r="BA738" s="149">
        <v>6</v>
      </c>
      <c r="BB738" s="149">
        <v>6</v>
      </c>
      <c r="BC738" s="149">
        <v>6</v>
      </c>
      <c r="BD738" s="149">
        <v>6</v>
      </c>
      <c r="BE738" s="149">
        <v>6</v>
      </c>
      <c r="BF738" s="149">
        <v>6</v>
      </c>
      <c r="BG738" s="149">
        <v>6</v>
      </c>
      <c r="BH738" s="149">
        <v>6</v>
      </c>
      <c r="BI738" s="149"/>
      <c r="BJ738" s="149"/>
      <c r="BK738" s="149"/>
      <c r="BL738" s="149"/>
      <c r="BM738" s="149"/>
      <c r="BN738" s="149"/>
      <c r="BO738" s="149"/>
      <c r="BP738" s="149"/>
      <c r="BQ738" s="149"/>
      <c r="BR738" s="149"/>
      <c r="BS738" s="149"/>
      <c r="BT738" s="149"/>
      <c r="BU738" s="149"/>
      <c r="BV738" s="149"/>
      <c r="BW738" s="149"/>
      <c r="BX738" s="149"/>
      <c r="BY738" s="149"/>
      <c r="BZ738" s="149"/>
      <c r="CA738" s="149"/>
      <c r="CB738" s="149"/>
      <c r="CC738" s="149"/>
      <c r="CD738" s="149"/>
      <c r="CE738" s="149"/>
      <c r="CF738" s="149"/>
      <c r="CG738" s="149"/>
      <c r="CH738" s="149"/>
      <c r="CI738" s="149"/>
      <c r="CJ738" s="149"/>
      <c r="CK738" s="149"/>
      <c r="CL738" s="149"/>
      <c r="CM738" s="149"/>
      <c r="CN738" s="149"/>
      <c r="CO738" s="149"/>
      <c r="CP738" s="149"/>
      <c r="CQ738" s="149"/>
      <c r="CR738" s="149"/>
      <c r="CS738" s="150"/>
      <c r="CT738" s="151"/>
      <c r="CW738" s="68"/>
      <c r="CX738" s="152"/>
    </row>
    <row r="739" spans="1:102">
      <c r="A739" s="289" t="s">
        <v>8334</v>
      </c>
      <c r="B739" s="146" t="s">
        <v>2540</v>
      </c>
      <c r="C739" s="147" t="str">
        <f>+_xlfn.XLOOKUP(B739,'R4'!B:B,'R4'!C:C)</f>
        <v>KALİTE KONTROL - DÜZ İŞÇİ</v>
      </c>
      <c r="D739" s="147"/>
      <c r="E739" s="150" t="s">
        <v>6132</v>
      </c>
      <c r="F739" s="150" t="s">
        <v>38</v>
      </c>
      <c r="G739" s="150" t="s">
        <v>35</v>
      </c>
      <c r="H739" s="150" t="s">
        <v>8271</v>
      </c>
      <c r="I739" s="156"/>
      <c r="J739" s="148"/>
      <c r="K739" s="149"/>
      <c r="L739" s="149"/>
      <c r="M739" s="149">
        <v>6</v>
      </c>
      <c r="N739" s="149">
        <v>6</v>
      </c>
      <c r="O739" s="149">
        <v>6</v>
      </c>
      <c r="P739" s="149">
        <v>6</v>
      </c>
      <c r="Q739" s="149">
        <v>6</v>
      </c>
      <c r="R739" s="149">
        <v>6</v>
      </c>
      <c r="S739" s="149">
        <v>6</v>
      </c>
      <c r="T739" s="149">
        <v>6</v>
      </c>
      <c r="U739" s="149">
        <v>6</v>
      </c>
      <c r="V739" s="149">
        <v>6</v>
      </c>
      <c r="W739" s="149">
        <v>6</v>
      </c>
      <c r="X739" s="149">
        <v>6</v>
      </c>
      <c r="Y739" s="149">
        <v>6</v>
      </c>
      <c r="Z739" s="149">
        <v>6</v>
      </c>
      <c r="AA739" s="149">
        <v>6</v>
      </c>
      <c r="AB739" s="149">
        <v>6</v>
      </c>
      <c r="AC739" s="149">
        <v>6</v>
      </c>
      <c r="AD739" s="149">
        <v>6</v>
      </c>
      <c r="AE739" s="149">
        <v>6</v>
      </c>
      <c r="AF739" s="149">
        <v>6</v>
      </c>
      <c r="AG739" s="149">
        <v>6</v>
      </c>
      <c r="AH739" s="149">
        <v>6</v>
      </c>
      <c r="AI739" s="149">
        <v>6</v>
      </c>
      <c r="AJ739" s="149">
        <v>6</v>
      </c>
      <c r="AK739" s="149">
        <v>6</v>
      </c>
      <c r="AL739" s="149">
        <v>6</v>
      </c>
      <c r="AM739" s="149">
        <v>6</v>
      </c>
      <c r="AN739" s="149">
        <v>6</v>
      </c>
      <c r="AO739" s="149">
        <v>6</v>
      </c>
      <c r="AP739" s="149">
        <v>6</v>
      </c>
      <c r="AQ739" s="149">
        <v>6</v>
      </c>
      <c r="AR739" s="149">
        <v>6</v>
      </c>
      <c r="AS739" s="149">
        <v>6</v>
      </c>
      <c r="AT739" s="149">
        <v>6</v>
      </c>
      <c r="AU739" s="149">
        <v>6</v>
      </c>
      <c r="AV739" s="149">
        <v>6</v>
      </c>
      <c r="AW739" s="149">
        <v>6</v>
      </c>
      <c r="AX739" s="149">
        <v>6</v>
      </c>
      <c r="AY739" s="149">
        <v>6</v>
      </c>
      <c r="AZ739" s="149">
        <v>6</v>
      </c>
      <c r="BA739" s="149">
        <v>6</v>
      </c>
      <c r="BB739" s="149">
        <v>6</v>
      </c>
      <c r="BC739" s="149">
        <v>6</v>
      </c>
      <c r="BD739" s="149">
        <v>6</v>
      </c>
      <c r="BE739" s="149">
        <v>6</v>
      </c>
      <c r="BF739" s="149">
        <v>6</v>
      </c>
      <c r="BG739" s="149">
        <v>6</v>
      </c>
      <c r="BH739" s="149">
        <v>6</v>
      </c>
      <c r="BI739" s="149"/>
      <c r="BJ739" s="149"/>
      <c r="BK739" s="149"/>
      <c r="BL739" s="149"/>
      <c r="BM739" s="149"/>
      <c r="BN739" s="149"/>
      <c r="BO739" s="149"/>
      <c r="BP739" s="149"/>
      <c r="BQ739" s="149"/>
      <c r="BR739" s="149"/>
      <c r="BS739" s="149"/>
      <c r="BT739" s="149"/>
      <c r="BU739" s="149"/>
      <c r="BV739" s="149"/>
      <c r="BW739" s="149"/>
      <c r="BX739" s="149"/>
      <c r="BY739" s="149"/>
      <c r="BZ739" s="149"/>
      <c r="CA739" s="149"/>
      <c r="CB739" s="149"/>
      <c r="CC739" s="149"/>
      <c r="CD739" s="149"/>
      <c r="CE739" s="149"/>
      <c r="CF739" s="149"/>
      <c r="CG739" s="149"/>
      <c r="CH739" s="149"/>
      <c r="CI739" s="149"/>
      <c r="CJ739" s="149"/>
      <c r="CK739" s="149"/>
      <c r="CL739" s="149"/>
      <c r="CM739" s="149"/>
      <c r="CN739" s="149"/>
      <c r="CO739" s="149"/>
      <c r="CP739" s="149"/>
      <c r="CQ739" s="149"/>
      <c r="CR739" s="149"/>
      <c r="CS739" s="150"/>
      <c r="CT739" s="151"/>
      <c r="CW739" s="68"/>
      <c r="CX739" s="152"/>
    </row>
    <row r="740" spans="1:102">
      <c r="A740" s="289" t="s">
        <v>8334</v>
      </c>
      <c r="B740" s="146" t="s">
        <v>2352</v>
      </c>
      <c r="C740" s="147" t="str">
        <f>+_xlfn.XLOOKUP(B740,'R4'!B:B,'R4'!C:C)</f>
        <v>ENTEGRE YÖNETİM SİSTEMLERİ MÜHENDİSİ</v>
      </c>
      <c r="D740" s="147"/>
      <c r="E740" s="150" t="s">
        <v>6116</v>
      </c>
      <c r="F740" s="150" t="s">
        <v>38</v>
      </c>
      <c r="G740" s="150" t="s">
        <v>35</v>
      </c>
      <c r="H740" s="150" t="s">
        <v>8271</v>
      </c>
      <c r="I740" s="156"/>
      <c r="J740" s="148"/>
      <c r="K740" s="149"/>
      <c r="L740" s="149"/>
      <c r="M740" s="149">
        <v>1</v>
      </c>
      <c r="N740" s="149">
        <v>1</v>
      </c>
      <c r="O740" s="149">
        <v>1</v>
      </c>
      <c r="P740" s="149">
        <v>1</v>
      </c>
      <c r="Q740" s="149">
        <v>1</v>
      </c>
      <c r="R740" s="149">
        <v>1</v>
      </c>
      <c r="S740" s="149">
        <v>1</v>
      </c>
      <c r="T740" s="149">
        <v>1</v>
      </c>
      <c r="U740" s="149">
        <v>1</v>
      </c>
      <c r="V740" s="149">
        <v>1</v>
      </c>
      <c r="W740" s="149">
        <v>1</v>
      </c>
      <c r="X740" s="149">
        <v>1</v>
      </c>
      <c r="Y740" s="149">
        <v>1</v>
      </c>
      <c r="Z740" s="149">
        <v>1</v>
      </c>
      <c r="AA740" s="149">
        <v>1</v>
      </c>
      <c r="AB740" s="149">
        <v>1</v>
      </c>
      <c r="AC740" s="149">
        <v>1</v>
      </c>
      <c r="AD740" s="149">
        <v>1</v>
      </c>
      <c r="AE740" s="149">
        <v>1</v>
      </c>
      <c r="AF740" s="149">
        <v>1</v>
      </c>
      <c r="AG740" s="149">
        <v>1</v>
      </c>
      <c r="AH740" s="149">
        <v>1</v>
      </c>
      <c r="AI740" s="149">
        <v>1</v>
      </c>
      <c r="AJ740" s="149">
        <v>1</v>
      </c>
      <c r="AK740" s="149">
        <v>1</v>
      </c>
      <c r="AL740" s="149">
        <v>1</v>
      </c>
      <c r="AM740" s="149">
        <v>1</v>
      </c>
      <c r="AN740" s="149">
        <v>1</v>
      </c>
      <c r="AO740" s="149">
        <v>1</v>
      </c>
      <c r="AP740" s="149">
        <v>1</v>
      </c>
      <c r="AQ740" s="149">
        <v>1</v>
      </c>
      <c r="AR740" s="149">
        <v>1</v>
      </c>
      <c r="AS740" s="149">
        <v>1</v>
      </c>
      <c r="AT740" s="149">
        <v>1</v>
      </c>
      <c r="AU740" s="149">
        <v>1</v>
      </c>
      <c r="AV740" s="149">
        <v>1</v>
      </c>
      <c r="AW740" s="149">
        <v>1</v>
      </c>
      <c r="AX740" s="149">
        <v>1</v>
      </c>
      <c r="AY740" s="149">
        <v>1</v>
      </c>
      <c r="AZ740" s="149">
        <v>1</v>
      </c>
      <c r="BA740" s="149">
        <v>1</v>
      </c>
      <c r="BB740" s="149">
        <v>1</v>
      </c>
      <c r="BC740" s="149">
        <v>1</v>
      </c>
      <c r="BD740" s="149">
        <v>1</v>
      </c>
      <c r="BE740" s="149">
        <v>1</v>
      </c>
      <c r="BF740" s="149">
        <v>1</v>
      </c>
      <c r="BG740" s="149">
        <v>1</v>
      </c>
      <c r="BH740" s="149">
        <v>1</v>
      </c>
      <c r="BI740" s="149"/>
      <c r="BJ740" s="149"/>
      <c r="BK740" s="149"/>
      <c r="BL740" s="149"/>
      <c r="BM740" s="149"/>
      <c r="BN740" s="149"/>
      <c r="BO740" s="149"/>
      <c r="BP740" s="149"/>
      <c r="BQ740" s="149"/>
      <c r="BR740" s="149"/>
      <c r="BS740" s="149"/>
      <c r="BT740" s="149"/>
      <c r="BU740" s="149"/>
      <c r="BV740" s="149"/>
      <c r="BW740" s="149"/>
      <c r="BX740" s="149"/>
      <c r="BY740" s="149"/>
      <c r="BZ740" s="149"/>
      <c r="CA740" s="149"/>
      <c r="CB740" s="149"/>
      <c r="CC740" s="149"/>
      <c r="CD740" s="149"/>
      <c r="CE740" s="149"/>
      <c r="CF740" s="149"/>
      <c r="CG740" s="149"/>
      <c r="CH740" s="149"/>
      <c r="CI740" s="149"/>
      <c r="CJ740" s="149"/>
      <c r="CK740" s="149"/>
      <c r="CL740" s="149"/>
      <c r="CM740" s="149"/>
      <c r="CN740" s="149"/>
      <c r="CO740" s="149"/>
      <c r="CP740" s="149"/>
      <c r="CQ740" s="149"/>
      <c r="CR740" s="149"/>
      <c r="CS740" s="150"/>
      <c r="CT740" s="151"/>
      <c r="CW740" s="68"/>
      <c r="CX740" s="152"/>
    </row>
    <row r="741" spans="1:102">
      <c r="A741" s="289" t="s">
        <v>8334</v>
      </c>
      <c r="B741" s="146" t="s">
        <v>2261</v>
      </c>
      <c r="C741" s="147" t="str">
        <f>+_xlfn.XLOOKUP(B741,'R4'!B:B,'R4'!C:C)</f>
        <v>ETÜT - HARİTA MÜDÜRÜ</v>
      </c>
      <c r="D741" s="147"/>
      <c r="E741" s="150" t="s">
        <v>6108</v>
      </c>
      <c r="F741" s="150" t="s">
        <v>38</v>
      </c>
      <c r="G741" s="150" t="s">
        <v>35</v>
      </c>
      <c r="H741" s="150" t="s">
        <v>8271</v>
      </c>
      <c r="I741" s="156"/>
      <c r="J741" s="148"/>
      <c r="K741" s="149"/>
      <c r="L741" s="149"/>
      <c r="M741" s="149">
        <v>1</v>
      </c>
      <c r="N741" s="149">
        <v>1</v>
      </c>
      <c r="O741" s="149">
        <v>1</v>
      </c>
      <c r="P741" s="149">
        <v>1</v>
      </c>
      <c r="Q741" s="149">
        <v>1</v>
      </c>
      <c r="R741" s="149">
        <v>1</v>
      </c>
      <c r="S741" s="149">
        <v>1</v>
      </c>
      <c r="T741" s="149">
        <v>1</v>
      </c>
      <c r="U741" s="149">
        <v>1</v>
      </c>
      <c r="V741" s="149">
        <v>1</v>
      </c>
      <c r="W741" s="149">
        <v>1</v>
      </c>
      <c r="X741" s="149">
        <v>1</v>
      </c>
      <c r="Y741" s="149">
        <v>1</v>
      </c>
      <c r="Z741" s="149">
        <v>1</v>
      </c>
      <c r="AA741" s="149">
        <v>1</v>
      </c>
      <c r="AB741" s="149">
        <v>1</v>
      </c>
      <c r="AC741" s="149">
        <v>1</v>
      </c>
      <c r="AD741" s="149">
        <v>1</v>
      </c>
      <c r="AE741" s="149">
        <v>1</v>
      </c>
      <c r="AF741" s="149">
        <v>1</v>
      </c>
      <c r="AG741" s="149">
        <v>1</v>
      </c>
      <c r="AH741" s="149">
        <v>1</v>
      </c>
      <c r="AI741" s="149">
        <v>1</v>
      </c>
      <c r="AJ741" s="149">
        <v>1</v>
      </c>
      <c r="AK741" s="149">
        <v>1</v>
      </c>
      <c r="AL741" s="149">
        <v>1</v>
      </c>
      <c r="AM741" s="149">
        <v>1</v>
      </c>
      <c r="AN741" s="149">
        <v>1</v>
      </c>
      <c r="AO741" s="149">
        <v>1</v>
      </c>
      <c r="AP741" s="149">
        <v>1</v>
      </c>
      <c r="AQ741" s="149">
        <v>1</v>
      </c>
      <c r="AR741" s="149">
        <v>1</v>
      </c>
      <c r="AS741" s="149">
        <v>1</v>
      </c>
      <c r="AT741" s="149">
        <v>1</v>
      </c>
      <c r="AU741" s="149">
        <v>1</v>
      </c>
      <c r="AV741" s="149">
        <v>1</v>
      </c>
      <c r="AW741" s="149">
        <v>1</v>
      </c>
      <c r="AX741" s="149">
        <v>1</v>
      </c>
      <c r="AY741" s="149">
        <v>1</v>
      </c>
      <c r="AZ741" s="149">
        <v>1</v>
      </c>
      <c r="BA741" s="149">
        <v>1</v>
      </c>
      <c r="BB741" s="149">
        <v>1</v>
      </c>
      <c r="BC741" s="149">
        <v>1</v>
      </c>
      <c r="BD741" s="149">
        <v>1</v>
      </c>
      <c r="BE741" s="149">
        <v>1</v>
      </c>
      <c r="BF741" s="149">
        <v>1</v>
      </c>
      <c r="BG741" s="149">
        <v>1</v>
      </c>
      <c r="BH741" s="149">
        <v>1</v>
      </c>
      <c r="BI741" s="149">
        <v>1</v>
      </c>
      <c r="BJ741" s="149">
        <v>1</v>
      </c>
      <c r="BK741" s="149">
        <v>1</v>
      </c>
      <c r="BL741" s="149">
        <v>1</v>
      </c>
      <c r="BM741" s="149">
        <v>1</v>
      </c>
      <c r="BN741" s="149">
        <v>1</v>
      </c>
      <c r="BO741" s="149">
        <v>1</v>
      </c>
      <c r="BP741" s="149">
        <v>1</v>
      </c>
      <c r="BQ741" s="149">
        <v>1</v>
      </c>
      <c r="BR741" s="149">
        <v>1</v>
      </c>
      <c r="BS741" s="149">
        <v>1</v>
      </c>
      <c r="BT741" s="149">
        <v>1</v>
      </c>
      <c r="BU741" s="149"/>
      <c r="BV741" s="149"/>
      <c r="BW741" s="149"/>
      <c r="BX741" s="149"/>
      <c r="BY741" s="149"/>
      <c r="BZ741" s="149"/>
      <c r="CA741" s="149"/>
      <c r="CB741" s="149"/>
      <c r="CC741" s="149"/>
      <c r="CD741" s="149"/>
      <c r="CE741" s="149"/>
      <c r="CF741" s="149"/>
      <c r="CG741" s="149"/>
      <c r="CH741" s="149"/>
      <c r="CI741" s="149"/>
      <c r="CJ741" s="149"/>
      <c r="CK741" s="149"/>
      <c r="CL741" s="149"/>
      <c r="CM741" s="149"/>
      <c r="CN741" s="149"/>
      <c r="CO741" s="149"/>
      <c r="CP741" s="149"/>
      <c r="CQ741" s="149"/>
      <c r="CR741" s="149"/>
      <c r="CS741" s="150"/>
      <c r="CT741" s="151"/>
      <c r="CW741" s="68"/>
      <c r="CX741" s="152"/>
    </row>
    <row r="742" spans="1:102">
      <c r="A742" s="289" t="s">
        <v>8334</v>
      </c>
      <c r="B742" s="146" t="s">
        <v>2263</v>
      </c>
      <c r="C742" s="147" t="str">
        <f>+_xlfn.XLOOKUP(B742,'R4'!B:B,'R4'!C:C)</f>
        <v>ETÜT - HARİTA ŞEFİ</v>
      </c>
      <c r="D742" s="147"/>
      <c r="E742" s="150" t="s">
        <v>6108</v>
      </c>
      <c r="F742" s="150" t="s">
        <v>38</v>
      </c>
      <c r="G742" s="150" t="s">
        <v>35</v>
      </c>
      <c r="H742" s="150" t="s">
        <v>8271</v>
      </c>
      <c r="I742" s="156"/>
      <c r="J742" s="148"/>
      <c r="K742" s="149"/>
      <c r="L742" s="149"/>
      <c r="M742" s="149">
        <v>2</v>
      </c>
      <c r="N742" s="149">
        <v>2</v>
      </c>
      <c r="O742" s="149">
        <v>2</v>
      </c>
      <c r="P742" s="149">
        <v>2</v>
      </c>
      <c r="Q742" s="149">
        <v>2</v>
      </c>
      <c r="R742" s="149">
        <v>2</v>
      </c>
      <c r="S742" s="149">
        <v>2</v>
      </c>
      <c r="T742" s="149">
        <v>2</v>
      </c>
      <c r="U742" s="149">
        <v>2</v>
      </c>
      <c r="V742" s="149">
        <v>2</v>
      </c>
      <c r="W742" s="149">
        <v>2</v>
      </c>
      <c r="X742" s="149">
        <v>2</v>
      </c>
      <c r="Y742" s="149">
        <v>2</v>
      </c>
      <c r="Z742" s="149">
        <v>2</v>
      </c>
      <c r="AA742" s="149">
        <v>2</v>
      </c>
      <c r="AB742" s="149">
        <v>2</v>
      </c>
      <c r="AC742" s="149">
        <v>2</v>
      </c>
      <c r="AD742" s="149">
        <v>2</v>
      </c>
      <c r="AE742" s="149">
        <v>2</v>
      </c>
      <c r="AF742" s="149">
        <v>2</v>
      </c>
      <c r="AG742" s="149">
        <v>2</v>
      </c>
      <c r="AH742" s="149">
        <v>2</v>
      </c>
      <c r="AI742" s="149">
        <v>2</v>
      </c>
      <c r="AJ742" s="149">
        <v>2</v>
      </c>
      <c r="AK742" s="149">
        <v>2</v>
      </c>
      <c r="AL742" s="149">
        <v>2</v>
      </c>
      <c r="AM742" s="149">
        <v>2</v>
      </c>
      <c r="AN742" s="149">
        <v>2</v>
      </c>
      <c r="AO742" s="149">
        <v>2</v>
      </c>
      <c r="AP742" s="149">
        <v>2</v>
      </c>
      <c r="AQ742" s="149">
        <v>2</v>
      </c>
      <c r="AR742" s="149">
        <v>2</v>
      </c>
      <c r="AS742" s="149">
        <v>2</v>
      </c>
      <c r="AT742" s="149">
        <v>2</v>
      </c>
      <c r="AU742" s="149">
        <v>2</v>
      </c>
      <c r="AV742" s="149">
        <v>2</v>
      </c>
      <c r="AW742" s="149">
        <v>2</v>
      </c>
      <c r="AX742" s="149">
        <v>2</v>
      </c>
      <c r="AY742" s="149">
        <v>2</v>
      </c>
      <c r="AZ742" s="149">
        <v>2</v>
      </c>
      <c r="BA742" s="149">
        <v>2</v>
      </c>
      <c r="BB742" s="149">
        <v>2</v>
      </c>
      <c r="BC742" s="149">
        <v>2</v>
      </c>
      <c r="BD742" s="149">
        <v>2</v>
      </c>
      <c r="BE742" s="149">
        <v>2</v>
      </c>
      <c r="BF742" s="149">
        <v>2</v>
      </c>
      <c r="BG742" s="149">
        <v>2</v>
      </c>
      <c r="BH742" s="149">
        <v>2</v>
      </c>
      <c r="BI742" s="149"/>
      <c r="BJ742" s="149"/>
      <c r="BK742" s="149"/>
      <c r="BL742" s="149"/>
      <c r="BM742" s="149"/>
      <c r="BN742" s="149"/>
      <c r="BO742" s="149"/>
      <c r="BP742" s="149"/>
      <c r="BQ742" s="149"/>
      <c r="BR742" s="149"/>
      <c r="BS742" s="149"/>
      <c r="BT742" s="149"/>
      <c r="BU742" s="149"/>
      <c r="BV742" s="149"/>
      <c r="BW742" s="149"/>
      <c r="BX742" s="149"/>
      <c r="BY742" s="149"/>
      <c r="BZ742" s="149"/>
      <c r="CA742" s="149"/>
      <c r="CB742" s="149"/>
      <c r="CC742" s="149"/>
      <c r="CD742" s="149"/>
      <c r="CE742" s="149"/>
      <c r="CF742" s="149"/>
      <c r="CG742" s="149"/>
      <c r="CH742" s="149"/>
      <c r="CI742" s="149"/>
      <c r="CJ742" s="149"/>
      <c r="CK742" s="149"/>
      <c r="CL742" s="149"/>
      <c r="CM742" s="149"/>
      <c r="CN742" s="149"/>
      <c r="CO742" s="149"/>
      <c r="CP742" s="149"/>
      <c r="CQ742" s="149"/>
      <c r="CR742" s="149"/>
      <c r="CS742" s="150"/>
      <c r="CT742" s="151"/>
      <c r="CW742" s="68"/>
      <c r="CX742" s="152"/>
    </row>
    <row r="743" spans="1:102">
      <c r="A743" s="289" t="s">
        <v>8334</v>
      </c>
      <c r="B743" s="146" t="s">
        <v>7541</v>
      </c>
      <c r="C743" s="147" t="str">
        <f>+_xlfn.XLOOKUP(B743,'R4'!B:B,'R4'!C:C)</f>
        <v>ETÜT - HARİTA MÜHENDİSİ</v>
      </c>
      <c r="D743" s="147"/>
      <c r="E743" s="150" t="s">
        <v>6108</v>
      </c>
      <c r="F743" s="150" t="s">
        <v>38</v>
      </c>
      <c r="G743" s="150" t="s">
        <v>35</v>
      </c>
      <c r="H743" s="150" t="s">
        <v>8271</v>
      </c>
      <c r="I743" s="156"/>
      <c r="J743" s="148"/>
      <c r="K743" s="149"/>
      <c r="L743" s="149"/>
      <c r="M743" s="149">
        <v>1</v>
      </c>
      <c r="N743" s="149">
        <v>1</v>
      </c>
      <c r="O743" s="149">
        <v>1</v>
      </c>
      <c r="P743" s="149">
        <v>1</v>
      </c>
      <c r="Q743" s="149">
        <v>2</v>
      </c>
      <c r="R743" s="149">
        <v>2</v>
      </c>
      <c r="S743" s="149">
        <v>2</v>
      </c>
      <c r="T743" s="149">
        <v>2</v>
      </c>
      <c r="U743" s="149">
        <v>2</v>
      </c>
      <c r="V743" s="149">
        <v>4</v>
      </c>
      <c r="W743" s="149">
        <v>4</v>
      </c>
      <c r="X743" s="149">
        <v>4</v>
      </c>
      <c r="Y743" s="149">
        <v>4</v>
      </c>
      <c r="Z743" s="149">
        <v>4</v>
      </c>
      <c r="AA743" s="149">
        <v>4</v>
      </c>
      <c r="AB743" s="149">
        <v>4</v>
      </c>
      <c r="AC743" s="149">
        <v>4</v>
      </c>
      <c r="AD743" s="149">
        <v>4</v>
      </c>
      <c r="AE743" s="149">
        <v>4</v>
      </c>
      <c r="AF743" s="149">
        <v>4</v>
      </c>
      <c r="AG743" s="149">
        <v>4</v>
      </c>
      <c r="AH743" s="149">
        <v>4</v>
      </c>
      <c r="AI743" s="149">
        <v>4</v>
      </c>
      <c r="AJ743" s="149">
        <v>4</v>
      </c>
      <c r="AK743" s="149">
        <v>4</v>
      </c>
      <c r="AL743" s="149">
        <v>4</v>
      </c>
      <c r="AM743" s="149">
        <v>4</v>
      </c>
      <c r="AN743" s="149">
        <v>4</v>
      </c>
      <c r="AO743" s="149">
        <v>4</v>
      </c>
      <c r="AP743" s="149">
        <v>4</v>
      </c>
      <c r="AQ743" s="149">
        <v>4</v>
      </c>
      <c r="AR743" s="149">
        <v>4</v>
      </c>
      <c r="AS743" s="149">
        <v>4</v>
      </c>
      <c r="AT743" s="149">
        <v>4</v>
      </c>
      <c r="AU743" s="149">
        <v>4</v>
      </c>
      <c r="AV743" s="149">
        <v>4</v>
      </c>
      <c r="AW743" s="149">
        <v>4</v>
      </c>
      <c r="AX743" s="149">
        <v>4</v>
      </c>
      <c r="AY743" s="149">
        <v>4</v>
      </c>
      <c r="AZ743" s="149">
        <v>4</v>
      </c>
      <c r="BA743" s="149">
        <v>4</v>
      </c>
      <c r="BB743" s="149">
        <v>4</v>
      </c>
      <c r="BC743" s="149">
        <v>4</v>
      </c>
      <c r="BD743" s="149">
        <v>4</v>
      </c>
      <c r="BE743" s="149">
        <v>4</v>
      </c>
      <c r="BF743" s="149">
        <v>4</v>
      </c>
      <c r="BG743" s="149">
        <v>4</v>
      </c>
      <c r="BH743" s="149">
        <v>4</v>
      </c>
      <c r="BI743" s="149"/>
      <c r="BJ743" s="149"/>
      <c r="BK743" s="149"/>
      <c r="BL743" s="149"/>
      <c r="BM743" s="149"/>
      <c r="BN743" s="149"/>
      <c r="BO743" s="149"/>
      <c r="BP743" s="149"/>
      <c r="BQ743" s="149"/>
      <c r="BR743" s="149"/>
      <c r="BS743" s="149"/>
      <c r="BT743" s="149"/>
      <c r="BU743" s="149"/>
      <c r="BV743" s="149"/>
      <c r="BW743" s="149"/>
      <c r="BX743" s="149"/>
      <c r="BY743" s="149"/>
      <c r="BZ743" s="149"/>
      <c r="CA743" s="149"/>
      <c r="CB743" s="149"/>
      <c r="CC743" s="149"/>
      <c r="CD743" s="149"/>
      <c r="CE743" s="149"/>
      <c r="CF743" s="149"/>
      <c r="CG743" s="149"/>
      <c r="CH743" s="149"/>
      <c r="CI743" s="149"/>
      <c r="CJ743" s="149"/>
      <c r="CK743" s="149"/>
      <c r="CL743" s="149"/>
      <c r="CM743" s="149"/>
      <c r="CN743" s="149"/>
      <c r="CO743" s="149"/>
      <c r="CP743" s="149"/>
      <c r="CQ743" s="149"/>
      <c r="CR743" s="149"/>
      <c r="CS743" s="150"/>
      <c r="CT743" s="151"/>
      <c r="CW743" s="68"/>
      <c r="CX743" s="152"/>
    </row>
    <row r="744" spans="1:102">
      <c r="A744" s="289" t="s">
        <v>8334</v>
      </c>
      <c r="B744" s="146" t="s">
        <v>2267</v>
      </c>
      <c r="C744" s="147" t="str">
        <f>+_xlfn.XLOOKUP(B744,'R4'!B:B,'R4'!C:C)</f>
        <v>ETÜT - HARİTA TEKNİKERİ / TOPOĞRAF</v>
      </c>
      <c r="D744" s="147"/>
      <c r="E744" s="150" t="s">
        <v>6108</v>
      </c>
      <c r="F744" s="150" t="s">
        <v>38</v>
      </c>
      <c r="G744" s="150" t="s">
        <v>35</v>
      </c>
      <c r="H744" s="150" t="s">
        <v>8271</v>
      </c>
      <c r="I744" s="156"/>
      <c r="J744" s="148"/>
      <c r="K744" s="149"/>
      <c r="L744" s="149"/>
      <c r="M744" s="149">
        <v>6</v>
      </c>
      <c r="N744" s="149">
        <v>6</v>
      </c>
      <c r="O744" s="149">
        <v>6</v>
      </c>
      <c r="P744" s="149">
        <v>6</v>
      </c>
      <c r="Q744" s="149">
        <v>6</v>
      </c>
      <c r="R744" s="149">
        <v>6</v>
      </c>
      <c r="S744" s="149">
        <v>6</v>
      </c>
      <c r="T744" s="149">
        <v>6</v>
      </c>
      <c r="U744" s="149">
        <v>6</v>
      </c>
      <c r="V744" s="149">
        <v>12</v>
      </c>
      <c r="W744" s="149">
        <v>12</v>
      </c>
      <c r="X744" s="149">
        <v>12</v>
      </c>
      <c r="Y744" s="149">
        <v>12</v>
      </c>
      <c r="Z744" s="149">
        <v>12</v>
      </c>
      <c r="AA744" s="149">
        <v>12</v>
      </c>
      <c r="AB744" s="149">
        <v>12</v>
      </c>
      <c r="AC744" s="149">
        <v>12</v>
      </c>
      <c r="AD744" s="149">
        <v>12</v>
      </c>
      <c r="AE744" s="149">
        <v>12</v>
      </c>
      <c r="AF744" s="149">
        <v>12</v>
      </c>
      <c r="AG744" s="149">
        <v>12</v>
      </c>
      <c r="AH744" s="149">
        <v>12</v>
      </c>
      <c r="AI744" s="149">
        <v>12</v>
      </c>
      <c r="AJ744" s="149">
        <v>12</v>
      </c>
      <c r="AK744" s="149">
        <v>12</v>
      </c>
      <c r="AL744" s="149">
        <v>12</v>
      </c>
      <c r="AM744" s="149">
        <v>12</v>
      </c>
      <c r="AN744" s="149">
        <v>12</v>
      </c>
      <c r="AO744" s="149">
        <v>12</v>
      </c>
      <c r="AP744" s="149">
        <v>12</v>
      </c>
      <c r="AQ744" s="149">
        <v>12</v>
      </c>
      <c r="AR744" s="149">
        <v>12</v>
      </c>
      <c r="AS744" s="149">
        <v>12</v>
      </c>
      <c r="AT744" s="149">
        <v>12</v>
      </c>
      <c r="AU744" s="149">
        <v>12</v>
      </c>
      <c r="AV744" s="149">
        <v>12</v>
      </c>
      <c r="AW744" s="149">
        <v>12</v>
      </c>
      <c r="AX744" s="149">
        <v>12</v>
      </c>
      <c r="AY744" s="149">
        <v>12</v>
      </c>
      <c r="AZ744" s="149">
        <v>12</v>
      </c>
      <c r="BA744" s="149">
        <v>12</v>
      </c>
      <c r="BB744" s="149">
        <v>12</v>
      </c>
      <c r="BC744" s="149">
        <v>12</v>
      </c>
      <c r="BD744" s="149">
        <v>12</v>
      </c>
      <c r="BE744" s="149">
        <v>12</v>
      </c>
      <c r="BF744" s="149">
        <v>12</v>
      </c>
      <c r="BG744" s="149">
        <v>12</v>
      </c>
      <c r="BH744" s="149">
        <v>12</v>
      </c>
      <c r="BI744" s="149"/>
      <c r="BJ744" s="149"/>
      <c r="BK744" s="149"/>
      <c r="BL744" s="149"/>
      <c r="BM744" s="149"/>
      <c r="BN744" s="149"/>
      <c r="BO744" s="149"/>
      <c r="BP744" s="149"/>
      <c r="BQ744" s="149"/>
      <c r="BR744" s="149"/>
      <c r="BS744" s="149"/>
      <c r="BT744" s="149"/>
      <c r="BU744" s="149"/>
      <c r="BV744" s="149"/>
      <c r="BW744" s="149"/>
      <c r="BX744" s="149"/>
      <c r="BY744" s="149"/>
      <c r="BZ744" s="149"/>
      <c r="CA744" s="149"/>
      <c r="CB744" s="149"/>
      <c r="CC744" s="149"/>
      <c r="CD744" s="149"/>
      <c r="CE744" s="149"/>
      <c r="CF744" s="149"/>
      <c r="CG744" s="149"/>
      <c r="CH744" s="149"/>
      <c r="CI744" s="149"/>
      <c r="CJ744" s="149"/>
      <c r="CK744" s="149"/>
      <c r="CL744" s="149"/>
      <c r="CM744" s="149"/>
      <c r="CN744" s="149"/>
      <c r="CO744" s="149"/>
      <c r="CP744" s="149"/>
      <c r="CQ744" s="149"/>
      <c r="CR744" s="149"/>
      <c r="CS744" s="150"/>
      <c r="CT744" s="151"/>
      <c r="CW744" s="68"/>
      <c r="CX744" s="152"/>
    </row>
    <row r="745" spans="1:102">
      <c r="A745" s="289" t="s">
        <v>8334</v>
      </c>
      <c r="B745" s="146" t="s">
        <v>2269</v>
      </c>
      <c r="C745" s="147" t="str">
        <f>+_xlfn.XLOOKUP(B745,'R4'!B:B,'R4'!C:C)</f>
        <v>ALET OPERATÖRÜ</v>
      </c>
      <c r="D745" s="147"/>
      <c r="E745" s="150" t="s">
        <v>6108</v>
      </c>
      <c r="F745" s="150" t="s">
        <v>38</v>
      </c>
      <c r="G745" s="150" t="s">
        <v>35</v>
      </c>
      <c r="H745" s="150" t="s">
        <v>8271</v>
      </c>
      <c r="I745" s="156"/>
      <c r="J745" s="148"/>
      <c r="K745" s="149"/>
      <c r="L745" s="149"/>
      <c r="M745" s="149">
        <v>6</v>
      </c>
      <c r="N745" s="149">
        <v>6</v>
      </c>
      <c r="O745" s="149">
        <v>6</v>
      </c>
      <c r="P745" s="149">
        <v>6</v>
      </c>
      <c r="Q745" s="149">
        <v>6</v>
      </c>
      <c r="R745" s="149">
        <v>6</v>
      </c>
      <c r="S745" s="149">
        <v>6</v>
      </c>
      <c r="T745" s="149">
        <v>6</v>
      </c>
      <c r="U745" s="149">
        <v>6</v>
      </c>
      <c r="V745" s="149">
        <v>12</v>
      </c>
      <c r="W745" s="149">
        <v>12</v>
      </c>
      <c r="X745" s="149">
        <v>12</v>
      </c>
      <c r="Y745" s="149">
        <v>12</v>
      </c>
      <c r="Z745" s="149">
        <v>12</v>
      </c>
      <c r="AA745" s="149">
        <v>12</v>
      </c>
      <c r="AB745" s="149">
        <v>12</v>
      </c>
      <c r="AC745" s="149">
        <v>12</v>
      </c>
      <c r="AD745" s="149">
        <v>12</v>
      </c>
      <c r="AE745" s="149">
        <v>12</v>
      </c>
      <c r="AF745" s="149">
        <v>12</v>
      </c>
      <c r="AG745" s="149">
        <v>12</v>
      </c>
      <c r="AH745" s="149">
        <v>12</v>
      </c>
      <c r="AI745" s="149">
        <v>12</v>
      </c>
      <c r="AJ745" s="149">
        <v>12</v>
      </c>
      <c r="AK745" s="149">
        <v>12</v>
      </c>
      <c r="AL745" s="149">
        <v>12</v>
      </c>
      <c r="AM745" s="149">
        <v>12</v>
      </c>
      <c r="AN745" s="149">
        <v>12</v>
      </c>
      <c r="AO745" s="149">
        <v>12</v>
      </c>
      <c r="AP745" s="149">
        <v>12</v>
      </c>
      <c r="AQ745" s="149">
        <v>12</v>
      </c>
      <c r="AR745" s="149">
        <v>12</v>
      </c>
      <c r="AS745" s="149">
        <v>12</v>
      </c>
      <c r="AT745" s="149">
        <v>12</v>
      </c>
      <c r="AU745" s="149">
        <v>12</v>
      </c>
      <c r="AV745" s="149">
        <v>12</v>
      </c>
      <c r="AW745" s="149">
        <v>12</v>
      </c>
      <c r="AX745" s="149">
        <v>12</v>
      </c>
      <c r="AY745" s="149">
        <v>12</v>
      </c>
      <c r="AZ745" s="149">
        <v>12</v>
      </c>
      <c r="BA745" s="149">
        <v>12</v>
      </c>
      <c r="BB745" s="149">
        <v>12</v>
      </c>
      <c r="BC745" s="149">
        <v>12</v>
      </c>
      <c r="BD745" s="149">
        <v>12</v>
      </c>
      <c r="BE745" s="149">
        <v>12</v>
      </c>
      <c r="BF745" s="149">
        <v>12</v>
      </c>
      <c r="BG745" s="149">
        <v>12</v>
      </c>
      <c r="BH745" s="149">
        <v>12</v>
      </c>
      <c r="BI745" s="149"/>
      <c r="BJ745" s="149"/>
      <c r="BK745" s="149"/>
      <c r="BL745" s="149"/>
      <c r="BM745" s="149"/>
      <c r="BN745" s="149"/>
      <c r="BO745" s="149"/>
      <c r="BP745" s="149"/>
      <c r="BQ745" s="149"/>
      <c r="BR745" s="149"/>
      <c r="BS745" s="149"/>
      <c r="BT745" s="149"/>
      <c r="BU745" s="149"/>
      <c r="BV745" s="149"/>
      <c r="BW745" s="149"/>
      <c r="BX745" s="149"/>
      <c r="BY745" s="149"/>
      <c r="BZ745" s="149"/>
      <c r="CA745" s="149"/>
      <c r="CB745" s="149"/>
      <c r="CC745" s="149"/>
      <c r="CD745" s="149"/>
      <c r="CE745" s="149"/>
      <c r="CF745" s="149"/>
      <c r="CG745" s="149"/>
      <c r="CH745" s="149"/>
      <c r="CI745" s="149"/>
      <c r="CJ745" s="149"/>
      <c r="CK745" s="149"/>
      <c r="CL745" s="149"/>
      <c r="CM745" s="149"/>
      <c r="CN745" s="149"/>
      <c r="CO745" s="149"/>
      <c r="CP745" s="149"/>
      <c r="CQ745" s="149"/>
      <c r="CR745" s="149"/>
      <c r="CS745" s="150"/>
      <c r="CT745" s="151"/>
      <c r="CW745" s="68"/>
      <c r="CX745" s="152"/>
    </row>
    <row r="746" spans="1:102">
      <c r="A746" s="289" t="s">
        <v>8334</v>
      </c>
      <c r="B746" s="146" t="s">
        <v>2271</v>
      </c>
      <c r="C746" s="147" t="str">
        <f>+_xlfn.XLOOKUP(B746,'R4'!B:B,'R4'!C:C)</f>
        <v>ŞENÖR</v>
      </c>
      <c r="D746" s="147"/>
      <c r="E746" s="150" t="s">
        <v>6108</v>
      </c>
      <c r="F746" s="150" t="s">
        <v>38</v>
      </c>
      <c r="G746" s="150" t="s">
        <v>35</v>
      </c>
      <c r="H746" s="150" t="s">
        <v>8271</v>
      </c>
      <c r="I746" s="156"/>
      <c r="J746" s="148"/>
      <c r="K746" s="149"/>
      <c r="L746" s="149"/>
      <c r="M746" s="149">
        <v>12</v>
      </c>
      <c r="N746" s="149">
        <v>12</v>
      </c>
      <c r="O746" s="149">
        <v>12</v>
      </c>
      <c r="P746" s="149">
        <v>12</v>
      </c>
      <c r="Q746" s="149">
        <v>12</v>
      </c>
      <c r="R746" s="149">
        <v>12</v>
      </c>
      <c r="S746" s="149">
        <v>12</v>
      </c>
      <c r="T746" s="149">
        <v>12</v>
      </c>
      <c r="U746" s="149">
        <v>12</v>
      </c>
      <c r="V746" s="149">
        <v>24</v>
      </c>
      <c r="W746" s="149">
        <v>24</v>
      </c>
      <c r="X746" s="149">
        <v>24</v>
      </c>
      <c r="Y746" s="149">
        <v>24</v>
      </c>
      <c r="Z746" s="149">
        <v>24</v>
      </c>
      <c r="AA746" s="149">
        <v>24</v>
      </c>
      <c r="AB746" s="149">
        <v>24</v>
      </c>
      <c r="AC746" s="149">
        <v>24</v>
      </c>
      <c r="AD746" s="149">
        <v>24</v>
      </c>
      <c r="AE746" s="149">
        <v>24</v>
      </c>
      <c r="AF746" s="149">
        <v>24</v>
      </c>
      <c r="AG746" s="149">
        <v>24</v>
      </c>
      <c r="AH746" s="149">
        <v>24</v>
      </c>
      <c r="AI746" s="149">
        <v>24</v>
      </c>
      <c r="AJ746" s="149">
        <v>24</v>
      </c>
      <c r="AK746" s="149">
        <v>24</v>
      </c>
      <c r="AL746" s="149">
        <v>24</v>
      </c>
      <c r="AM746" s="149">
        <v>24</v>
      </c>
      <c r="AN746" s="149">
        <v>24</v>
      </c>
      <c r="AO746" s="149">
        <v>24</v>
      </c>
      <c r="AP746" s="149">
        <v>24</v>
      </c>
      <c r="AQ746" s="149">
        <v>24</v>
      </c>
      <c r="AR746" s="149">
        <v>24</v>
      </c>
      <c r="AS746" s="149">
        <v>24</v>
      </c>
      <c r="AT746" s="149">
        <v>24</v>
      </c>
      <c r="AU746" s="149">
        <v>24</v>
      </c>
      <c r="AV746" s="149">
        <v>24</v>
      </c>
      <c r="AW746" s="149">
        <v>24</v>
      </c>
      <c r="AX746" s="149">
        <v>24</v>
      </c>
      <c r="AY746" s="149">
        <v>24</v>
      </c>
      <c r="AZ746" s="149">
        <v>24</v>
      </c>
      <c r="BA746" s="149">
        <v>24</v>
      </c>
      <c r="BB746" s="149">
        <v>24</v>
      </c>
      <c r="BC746" s="149">
        <v>24</v>
      </c>
      <c r="BD746" s="149">
        <v>24</v>
      </c>
      <c r="BE746" s="149">
        <v>24</v>
      </c>
      <c r="BF746" s="149">
        <v>24</v>
      </c>
      <c r="BG746" s="149">
        <v>24</v>
      </c>
      <c r="BH746" s="149">
        <v>24</v>
      </c>
      <c r="BI746" s="149"/>
      <c r="BJ746" s="149"/>
      <c r="BK746" s="149"/>
      <c r="BL746" s="149"/>
      <c r="BM746" s="149"/>
      <c r="BN746" s="149"/>
      <c r="BO746" s="149"/>
      <c r="BP746" s="149"/>
      <c r="BQ746" s="149"/>
      <c r="BR746" s="149"/>
      <c r="BS746" s="149"/>
      <c r="BT746" s="149"/>
      <c r="BU746" s="149"/>
      <c r="BV746" s="149"/>
      <c r="BW746" s="149"/>
      <c r="BX746" s="149"/>
      <c r="BY746" s="149"/>
      <c r="BZ746" s="149"/>
      <c r="CA746" s="149"/>
      <c r="CB746" s="149"/>
      <c r="CC746" s="149"/>
      <c r="CD746" s="149"/>
      <c r="CE746" s="149"/>
      <c r="CF746" s="149"/>
      <c r="CG746" s="149"/>
      <c r="CH746" s="149"/>
      <c r="CI746" s="149"/>
      <c r="CJ746" s="149"/>
      <c r="CK746" s="149"/>
      <c r="CL746" s="149"/>
      <c r="CM746" s="149"/>
      <c r="CN746" s="149"/>
      <c r="CO746" s="149"/>
      <c r="CP746" s="149"/>
      <c r="CQ746" s="149"/>
      <c r="CR746" s="149"/>
      <c r="CS746" s="150"/>
      <c r="CT746" s="151"/>
      <c r="CW746" s="68"/>
      <c r="CX746" s="152"/>
    </row>
    <row r="747" spans="1:102">
      <c r="A747" s="289" t="s">
        <v>8334</v>
      </c>
      <c r="B747" s="146" t="s">
        <v>2290</v>
      </c>
      <c r="C747" s="147" t="str">
        <f>+_xlfn.XLOOKUP(B747,'R4'!B:B,'R4'!C:C)</f>
        <v>SAHA - ÇEVRE VE SOSYAL UYUM MÜDÜRÜ</v>
      </c>
      <c r="D747" s="147"/>
      <c r="E747" s="150" t="s">
        <v>6110</v>
      </c>
      <c r="F747" s="150" t="s">
        <v>38</v>
      </c>
      <c r="G747" s="150" t="s">
        <v>35</v>
      </c>
      <c r="H747" s="150" t="s">
        <v>8271</v>
      </c>
      <c r="I747" s="156"/>
      <c r="J747" s="148"/>
      <c r="K747" s="149"/>
      <c r="L747" s="149"/>
      <c r="M747" s="149">
        <v>1</v>
      </c>
      <c r="N747" s="149">
        <v>1</v>
      </c>
      <c r="O747" s="149">
        <v>1</v>
      </c>
      <c r="P747" s="149">
        <v>1</v>
      </c>
      <c r="Q747" s="149">
        <v>1</v>
      </c>
      <c r="R747" s="149">
        <v>1</v>
      </c>
      <c r="S747" s="149">
        <v>1</v>
      </c>
      <c r="T747" s="149">
        <v>1</v>
      </c>
      <c r="U747" s="149">
        <v>1</v>
      </c>
      <c r="V747" s="149">
        <v>1</v>
      </c>
      <c r="W747" s="149">
        <v>1</v>
      </c>
      <c r="X747" s="149">
        <v>1</v>
      </c>
      <c r="Y747" s="149">
        <v>1</v>
      </c>
      <c r="Z747" s="149">
        <v>1</v>
      </c>
      <c r="AA747" s="149">
        <v>1</v>
      </c>
      <c r="AB747" s="149">
        <v>1</v>
      </c>
      <c r="AC747" s="149">
        <v>1</v>
      </c>
      <c r="AD747" s="149">
        <v>1</v>
      </c>
      <c r="AE747" s="149">
        <v>1</v>
      </c>
      <c r="AF747" s="149">
        <v>1</v>
      </c>
      <c r="AG747" s="149">
        <v>1</v>
      </c>
      <c r="AH747" s="149">
        <v>1</v>
      </c>
      <c r="AI747" s="149">
        <v>1</v>
      </c>
      <c r="AJ747" s="149">
        <v>1</v>
      </c>
      <c r="AK747" s="149">
        <v>1</v>
      </c>
      <c r="AL747" s="149">
        <v>1</v>
      </c>
      <c r="AM747" s="149">
        <v>1</v>
      </c>
      <c r="AN747" s="149">
        <v>1</v>
      </c>
      <c r="AO747" s="149">
        <v>1</v>
      </c>
      <c r="AP747" s="149">
        <v>1</v>
      </c>
      <c r="AQ747" s="149">
        <v>1</v>
      </c>
      <c r="AR747" s="149">
        <v>1</v>
      </c>
      <c r="AS747" s="149">
        <v>1</v>
      </c>
      <c r="AT747" s="149">
        <v>1</v>
      </c>
      <c r="AU747" s="149">
        <v>1</v>
      </c>
      <c r="AV747" s="149">
        <v>1</v>
      </c>
      <c r="AW747" s="149">
        <v>1</v>
      </c>
      <c r="AX747" s="149">
        <v>1</v>
      </c>
      <c r="AY747" s="149">
        <v>1</v>
      </c>
      <c r="AZ747" s="149">
        <v>1</v>
      </c>
      <c r="BA747" s="149">
        <v>1</v>
      </c>
      <c r="BB747" s="149">
        <v>1</v>
      </c>
      <c r="BC747" s="149">
        <v>1</v>
      </c>
      <c r="BD747" s="149">
        <v>1</v>
      </c>
      <c r="BE747" s="149">
        <v>1</v>
      </c>
      <c r="BF747" s="149">
        <v>1</v>
      </c>
      <c r="BG747" s="149">
        <v>1</v>
      </c>
      <c r="BH747" s="149">
        <v>1</v>
      </c>
      <c r="BI747" s="149"/>
      <c r="BJ747" s="149"/>
      <c r="BK747" s="149"/>
      <c r="BL747" s="149"/>
      <c r="BM747" s="149"/>
      <c r="BN747" s="149"/>
      <c r="BO747" s="149"/>
      <c r="BP747" s="149"/>
      <c r="BQ747" s="149"/>
      <c r="BR747" s="149"/>
      <c r="BS747" s="149"/>
      <c r="BT747" s="149"/>
      <c r="BU747" s="149"/>
      <c r="BV747" s="149"/>
      <c r="BW747" s="149"/>
      <c r="BX747" s="149"/>
      <c r="BY747" s="149"/>
      <c r="BZ747" s="149"/>
      <c r="CA747" s="149"/>
      <c r="CB747" s="149"/>
      <c r="CC747" s="149"/>
      <c r="CD747" s="149"/>
      <c r="CE747" s="149"/>
      <c r="CF747" s="149"/>
      <c r="CG747" s="149"/>
      <c r="CH747" s="149"/>
      <c r="CI747" s="149"/>
      <c r="CJ747" s="149"/>
      <c r="CK747" s="149"/>
      <c r="CL747" s="149"/>
      <c r="CM747" s="149"/>
      <c r="CN747" s="149"/>
      <c r="CO747" s="149"/>
      <c r="CP747" s="149"/>
      <c r="CQ747" s="149"/>
      <c r="CR747" s="149"/>
      <c r="CS747" s="150"/>
      <c r="CT747" s="151"/>
      <c r="CW747" s="68"/>
      <c r="CX747" s="152"/>
    </row>
    <row r="748" spans="1:102">
      <c r="A748" s="289" t="s">
        <v>8334</v>
      </c>
      <c r="B748" s="146" t="s">
        <v>2291</v>
      </c>
      <c r="C748" s="147" t="str">
        <f>+_xlfn.XLOOKUP(B748,'R4'!B:B,'R4'!C:C)</f>
        <v>SAHA - ÇEVRE MÜHENDİSİ</v>
      </c>
      <c r="D748" s="147"/>
      <c r="E748" s="150" t="s">
        <v>6110</v>
      </c>
      <c r="F748" s="150" t="s">
        <v>38</v>
      </c>
      <c r="G748" s="150" t="s">
        <v>35</v>
      </c>
      <c r="H748" s="150" t="s">
        <v>8271</v>
      </c>
      <c r="I748" s="156"/>
      <c r="J748" s="148"/>
      <c r="K748" s="149"/>
      <c r="L748" s="149"/>
      <c r="M748" s="149">
        <v>2</v>
      </c>
      <c r="N748" s="149">
        <v>2</v>
      </c>
      <c r="O748" s="149">
        <v>2</v>
      </c>
      <c r="P748" s="149">
        <v>2</v>
      </c>
      <c r="Q748" s="149">
        <v>2</v>
      </c>
      <c r="R748" s="149">
        <v>2</v>
      </c>
      <c r="S748" s="149">
        <v>2</v>
      </c>
      <c r="T748" s="149">
        <v>2</v>
      </c>
      <c r="U748" s="149">
        <v>2</v>
      </c>
      <c r="V748" s="149">
        <v>2</v>
      </c>
      <c r="W748" s="149">
        <v>2</v>
      </c>
      <c r="X748" s="149">
        <v>2</v>
      </c>
      <c r="Y748" s="149">
        <v>2</v>
      </c>
      <c r="Z748" s="149">
        <v>2</v>
      </c>
      <c r="AA748" s="149">
        <v>2</v>
      </c>
      <c r="AB748" s="149">
        <v>2</v>
      </c>
      <c r="AC748" s="149">
        <v>2</v>
      </c>
      <c r="AD748" s="149">
        <v>2</v>
      </c>
      <c r="AE748" s="149">
        <v>2</v>
      </c>
      <c r="AF748" s="149">
        <v>2</v>
      </c>
      <c r="AG748" s="149">
        <v>2</v>
      </c>
      <c r="AH748" s="149">
        <v>2</v>
      </c>
      <c r="AI748" s="149">
        <v>2</v>
      </c>
      <c r="AJ748" s="149">
        <v>2</v>
      </c>
      <c r="AK748" s="149">
        <v>2</v>
      </c>
      <c r="AL748" s="149">
        <v>2</v>
      </c>
      <c r="AM748" s="149">
        <v>2</v>
      </c>
      <c r="AN748" s="149">
        <v>2</v>
      </c>
      <c r="AO748" s="149">
        <v>2</v>
      </c>
      <c r="AP748" s="149">
        <v>2</v>
      </c>
      <c r="AQ748" s="149">
        <v>2</v>
      </c>
      <c r="AR748" s="149">
        <v>2</v>
      </c>
      <c r="AS748" s="149">
        <v>2</v>
      </c>
      <c r="AT748" s="149">
        <v>2</v>
      </c>
      <c r="AU748" s="149">
        <v>2</v>
      </c>
      <c r="AV748" s="149">
        <v>2</v>
      </c>
      <c r="AW748" s="149">
        <v>2</v>
      </c>
      <c r="AX748" s="149">
        <v>2</v>
      </c>
      <c r="AY748" s="149">
        <v>2</v>
      </c>
      <c r="AZ748" s="149">
        <v>2</v>
      </c>
      <c r="BA748" s="149">
        <v>2</v>
      </c>
      <c r="BB748" s="149">
        <v>2</v>
      </c>
      <c r="BC748" s="149">
        <v>2</v>
      </c>
      <c r="BD748" s="149">
        <v>2</v>
      </c>
      <c r="BE748" s="149">
        <v>2</v>
      </c>
      <c r="BF748" s="149">
        <v>2</v>
      </c>
      <c r="BG748" s="149">
        <v>2</v>
      </c>
      <c r="BH748" s="149">
        <v>2</v>
      </c>
      <c r="BI748" s="149"/>
      <c r="BJ748" s="149"/>
      <c r="BK748" s="149"/>
      <c r="BL748" s="149"/>
      <c r="BM748" s="149"/>
      <c r="BN748" s="149"/>
      <c r="BO748" s="149"/>
      <c r="BP748" s="149"/>
      <c r="BQ748" s="149"/>
      <c r="BR748" s="149"/>
      <c r="BS748" s="149"/>
      <c r="BT748" s="149"/>
      <c r="BU748" s="149"/>
      <c r="BV748" s="149"/>
      <c r="BW748" s="149"/>
      <c r="BX748" s="149"/>
      <c r="BY748" s="149"/>
      <c r="BZ748" s="149"/>
      <c r="CA748" s="149"/>
      <c r="CB748" s="149"/>
      <c r="CC748" s="149"/>
      <c r="CD748" s="149"/>
      <c r="CE748" s="149"/>
      <c r="CF748" s="149"/>
      <c r="CG748" s="149"/>
      <c r="CH748" s="149"/>
      <c r="CI748" s="149"/>
      <c r="CJ748" s="149"/>
      <c r="CK748" s="149"/>
      <c r="CL748" s="149"/>
      <c r="CM748" s="149"/>
      <c r="CN748" s="149"/>
      <c r="CO748" s="149"/>
      <c r="CP748" s="149"/>
      <c r="CQ748" s="149"/>
      <c r="CR748" s="149"/>
      <c r="CS748" s="150"/>
      <c r="CT748" s="151"/>
      <c r="CW748" s="68"/>
      <c r="CX748" s="152"/>
    </row>
    <row r="749" spans="1:102">
      <c r="A749" s="289" t="s">
        <v>8334</v>
      </c>
      <c r="B749" s="146" t="s">
        <v>2287</v>
      </c>
      <c r="C749" s="147" t="str">
        <f>+_xlfn.XLOOKUP(B749,'R4'!B:B,'R4'!C:C)</f>
        <v>SAHA - ÇEVRE VE SOSYAL UYUM ŞEFİ</v>
      </c>
      <c r="D749" s="147"/>
      <c r="E749" s="150" t="s">
        <v>6110</v>
      </c>
      <c r="F749" s="150" t="s">
        <v>38</v>
      </c>
      <c r="G749" s="150" t="s">
        <v>35</v>
      </c>
      <c r="H749" s="150" t="s">
        <v>8271</v>
      </c>
      <c r="I749" s="156"/>
      <c r="J749" s="148"/>
      <c r="K749" s="149"/>
      <c r="L749" s="149"/>
      <c r="M749" s="149">
        <v>1</v>
      </c>
      <c r="N749" s="149">
        <v>1</v>
      </c>
      <c r="O749" s="149">
        <v>1</v>
      </c>
      <c r="P749" s="149">
        <v>1</v>
      </c>
      <c r="Q749" s="149">
        <v>1</v>
      </c>
      <c r="R749" s="149">
        <v>1</v>
      </c>
      <c r="S749" s="149">
        <v>1</v>
      </c>
      <c r="T749" s="149">
        <v>1</v>
      </c>
      <c r="U749" s="149">
        <v>1</v>
      </c>
      <c r="V749" s="149">
        <v>1</v>
      </c>
      <c r="W749" s="149">
        <v>1</v>
      </c>
      <c r="X749" s="149">
        <v>1</v>
      </c>
      <c r="Y749" s="149">
        <v>1</v>
      </c>
      <c r="Z749" s="149">
        <v>1</v>
      </c>
      <c r="AA749" s="149">
        <v>1</v>
      </c>
      <c r="AB749" s="149">
        <v>1</v>
      </c>
      <c r="AC749" s="149">
        <v>1</v>
      </c>
      <c r="AD749" s="149">
        <v>1</v>
      </c>
      <c r="AE749" s="149">
        <v>1</v>
      </c>
      <c r="AF749" s="149">
        <v>1</v>
      </c>
      <c r="AG749" s="149">
        <v>1</v>
      </c>
      <c r="AH749" s="149">
        <v>1</v>
      </c>
      <c r="AI749" s="149">
        <v>1</v>
      </c>
      <c r="AJ749" s="149">
        <v>1</v>
      </c>
      <c r="AK749" s="149">
        <v>1</v>
      </c>
      <c r="AL749" s="149">
        <v>1</v>
      </c>
      <c r="AM749" s="149">
        <v>1</v>
      </c>
      <c r="AN749" s="149">
        <v>1</v>
      </c>
      <c r="AO749" s="149">
        <v>1</v>
      </c>
      <c r="AP749" s="149">
        <v>1</v>
      </c>
      <c r="AQ749" s="149">
        <v>1</v>
      </c>
      <c r="AR749" s="149">
        <v>1</v>
      </c>
      <c r="AS749" s="149">
        <v>1</v>
      </c>
      <c r="AT749" s="149">
        <v>1</v>
      </c>
      <c r="AU749" s="149">
        <v>1</v>
      </c>
      <c r="AV749" s="149">
        <v>1</v>
      </c>
      <c r="AW749" s="149">
        <v>1</v>
      </c>
      <c r="AX749" s="149">
        <v>1</v>
      </c>
      <c r="AY749" s="149">
        <v>1</v>
      </c>
      <c r="AZ749" s="149">
        <v>1</v>
      </c>
      <c r="BA749" s="149">
        <v>1</v>
      </c>
      <c r="BB749" s="149">
        <v>1</v>
      </c>
      <c r="BC749" s="149">
        <v>1</v>
      </c>
      <c r="BD749" s="149">
        <v>1</v>
      </c>
      <c r="BE749" s="149">
        <v>1</v>
      </c>
      <c r="BF749" s="149">
        <v>1</v>
      </c>
      <c r="BG749" s="149">
        <v>1</v>
      </c>
      <c r="BH749" s="149">
        <v>1</v>
      </c>
      <c r="BI749" s="149"/>
      <c r="BJ749" s="149"/>
      <c r="BK749" s="149"/>
      <c r="BL749" s="149"/>
      <c r="BM749" s="149"/>
      <c r="BN749" s="149"/>
      <c r="BO749" s="149"/>
      <c r="BP749" s="149"/>
      <c r="BQ749" s="149"/>
      <c r="BR749" s="149"/>
      <c r="BS749" s="149"/>
      <c r="BT749" s="149"/>
      <c r="BU749" s="149"/>
      <c r="BV749" s="149"/>
      <c r="BW749" s="149"/>
      <c r="BX749" s="149"/>
      <c r="BY749" s="149"/>
      <c r="BZ749" s="149"/>
      <c r="CA749" s="149"/>
      <c r="CB749" s="149"/>
      <c r="CC749" s="149"/>
      <c r="CD749" s="149"/>
      <c r="CE749" s="149"/>
      <c r="CF749" s="149"/>
      <c r="CG749" s="149"/>
      <c r="CH749" s="149"/>
      <c r="CI749" s="149"/>
      <c r="CJ749" s="149"/>
      <c r="CK749" s="149"/>
      <c r="CL749" s="149"/>
      <c r="CM749" s="149"/>
      <c r="CN749" s="149"/>
      <c r="CO749" s="149"/>
      <c r="CP749" s="149"/>
      <c r="CQ749" s="149"/>
      <c r="CR749" s="149"/>
      <c r="CS749" s="150"/>
      <c r="CT749" s="151"/>
      <c r="CW749" s="68"/>
      <c r="CX749" s="152"/>
    </row>
    <row r="750" spans="1:102">
      <c r="A750" s="289" t="s">
        <v>8334</v>
      </c>
      <c r="B750" s="146" t="s">
        <v>2292</v>
      </c>
      <c r="C750" s="147" t="str">
        <f>+_xlfn.XLOOKUP(B750,'R4'!B:B,'R4'!C:C)</f>
        <v>ARKEOLOG</v>
      </c>
      <c r="D750" s="147"/>
      <c r="E750" s="150" t="s">
        <v>6110</v>
      </c>
      <c r="F750" s="150" t="s">
        <v>38</v>
      </c>
      <c r="G750" s="150" t="s">
        <v>35</v>
      </c>
      <c r="H750" s="150" t="s">
        <v>8271</v>
      </c>
      <c r="I750" s="156"/>
      <c r="J750" s="148"/>
      <c r="K750" s="149"/>
      <c r="L750" s="149"/>
      <c r="M750" s="149">
        <v>1</v>
      </c>
      <c r="N750" s="149">
        <v>1</v>
      </c>
      <c r="O750" s="149">
        <v>1</v>
      </c>
      <c r="P750" s="149">
        <v>1</v>
      </c>
      <c r="Q750" s="149">
        <v>1</v>
      </c>
      <c r="R750" s="149">
        <v>1</v>
      </c>
      <c r="S750" s="149">
        <v>1</v>
      </c>
      <c r="T750" s="149">
        <v>1</v>
      </c>
      <c r="U750" s="149">
        <v>1</v>
      </c>
      <c r="V750" s="149">
        <v>1</v>
      </c>
      <c r="W750" s="149">
        <v>1</v>
      </c>
      <c r="X750" s="149">
        <v>1</v>
      </c>
      <c r="Y750" s="149">
        <v>1</v>
      </c>
      <c r="Z750" s="149">
        <v>1</v>
      </c>
      <c r="AA750" s="149">
        <v>1</v>
      </c>
      <c r="AB750" s="149">
        <v>1</v>
      </c>
      <c r="AC750" s="149">
        <v>1</v>
      </c>
      <c r="AD750" s="149">
        <v>1</v>
      </c>
      <c r="AE750" s="149">
        <v>1</v>
      </c>
      <c r="AF750" s="149">
        <v>1</v>
      </c>
      <c r="AG750" s="149">
        <v>1</v>
      </c>
      <c r="AH750" s="149">
        <v>1</v>
      </c>
      <c r="AI750" s="149">
        <v>1</v>
      </c>
      <c r="AJ750" s="149">
        <v>1</v>
      </c>
      <c r="AK750" s="149">
        <v>1</v>
      </c>
      <c r="AL750" s="149">
        <v>1</v>
      </c>
      <c r="AM750" s="149">
        <v>1</v>
      </c>
      <c r="AN750" s="149">
        <v>1</v>
      </c>
      <c r="AO750" s="149">
        <v>1</v>
      </c>
      <c r="AP750" s="149">
        <v>1</v>
      </c>
      <c r="AQ750" s="149">
        <v>1</v>
      </c>
      <c r="AR750" s="149">
        <v>1</v>
      </c>
      <c r="AS750" s="149">
        <v>1</v>
      </c>
      <c r="AT750" s="149">
        <v>1</v>
      </c>
      <c r="AU750" s="149">
        <v>1</v>
      </c>
      <c r="AV750" s="149">
        <v>1</v>
      </c>
      <c r="AW750" s="149">
        <v>1</v>
      </c>
      <c r="AX750" s="149">
        <v>1</v>
      </c>
      <c r="AY750" s="149">
        <v>1</v>
      </c>
      <c r="AZ750" s="149">
        <v>1</v>
      </c>
      <c r="BA750" s="149">
        <v>1</v>
      </c>
      <c r="BB750" s="149">
        <v>1</v>
      </c>
      <c r="BC750" s="149">
        <v>1</v>
      </c>
      <c r="BD750" s="149">
        <v>1</v>
      </c>
      <c r="BE750" s="149">
        <v>1</v>
      </c>
      <c r="BF750" s="149">
        <v>1</v>
      </c>
      <c r="BG750" s="149">
        <v>1</v>
      </c>
      <c r="BH750" s="149">
        <v>1</v>
      </c>
      <c r="BI750" s="149"/>
      <c r="BJ750" s="149"/>
      <c r="BK750" s="149"/>
      <c r="BL750" s="149"/>
      <c r="BM750" s="149"/>
      <c r="BN750" s="149"/>
      <c r="BO750" s="149"/>
      <c r="BP750" s="149"/>
      <c r="BQ750" s="149"/>
      <c r="BR750" s="149"/>
      <c r="BS750" s="149"/>
      <c r="BT750" s="149"/>
      <c r="BU750" s="149"/>
      <c r="BV750" s="149"/>
      <c r="BW750" s="149"/>
      <c r="BX750" s="149"/>
      <c r="BY750" s="149"/>
      <c r="BZ750" s="149"/>
      <c r="CA750" s="149"/>
      <c r="CB750" s="149"/>
      <c r="CC750" s="149"/>
      <c r="CD750" s="149"/>
      <c r="CE750" s="149"/>
      <c r="CF750" s="149"/>
      <c r="CG750" s="149"/>
      <c r="CH750" s="149"/>
      <c r="CI750" s="149"/>
      <c r="CJ750" s="149"/>
      <c r="CK750" s="149"/>
      <c r="CL750" s="149"/>
      <c r="CM750" s="149"/>
      <c r="CN750" s="149"/>
      <c r="CO750" s="149"/>
      <c r="CP750" s="149"/>
      <c r="CQ750" s="149"/>
      <c r="CR750" s="149"/>
      <c r="CS750" s="150"/>
      <c r="CT750" s="151"/>
      <c r="CW750" s="68"/>
      <c r="CX750" s="152"/>
    </row>
    <row r="751" spans="1:102">
      <c r="A751" s="289" t="s">
        <v>8334</v>
      </c>
      <c r="B751" s="146" t="s">
        <v>2294</v>
      </c>
      <c r="C751" s="147" t="str">
        <f>+_xlfn.XLOOKUP(B751,'R4'!B:B,'R4'!C:C)</f>
        <v>BİYOLOG</v>
      </c>
      <c r="D751" s="147"/>
      <c r="E751" s="150" t="s">
        <v>6110</v>
      </c>
      <c r="F751" s="150" t="s">
        <v>38</v>
      </c>
      <c r="G751" s="150" t="s">
        <v>35</v>
      </c>
      <c r="H751" s="150" t="s">
        <v>8271</v>
      </c>
      <c r="I751" s="156"/>
      <c r="J751" s="148"/>
      <c r="K751" s="149"/>
      <c r="L751" s="149"/>
      <c r="M751" s="149">
        <v>1</v>
      </c>
      <c r="N751" s="149">
        <v>1</v>
      </c>
      <c r="O751" s="149">
        <v>1</v>
      </c>
      <c r="P751" s="149">
        <v>1</v>
      </c>
      <c r="Q751" s="149">
        <v>1</v>
      </c>
      <c r="R751" s="149">
        <v>1</v>
      </c>
      <c r="S751" s="149">
        <v>1</v>
      </c>
      <c r="T751" s="149">
        <v>1</v>
      </c>
      <c r="U751" s="149">
        <v>1</v>
      </c>
      <c r="V751" s="149">
        <v>1</v>
      </c>
      <c r="W751" s="149">
        <v>1</v>
      </c>
      <c r="X751" s="149">
        <v>1</v>
      </c>
      <c r="Y751" s="149">
        <v>1</v>
      </c>
      <c r="Z751" s="149">
        <v>1</v>
      </c>
      <c r="AA751" s="149">
        <v>1</v>
      </c>
      <c r="AB751" s="149">
        <v>1</v>
      </c>
      <c r="AC751" s="149">
        <v>1</v>
      </c>
      <c r="AD751" s="149">
        <v>1</v>
      </c>
      <c r="AE751" s="149">
        <v>1</v>
      </c>
      <c r="AF751" s="149">
        <v>1</v>
      </c>
      <c r="AG751" s="149">
        <v>1</v>
      </c>
      <c r="AH751" s="149">
        <v>1</v>
      </c>
      <c r="AI751" s="149">
        <v>1</v>
      </c>
      <c r="AJ751" s="149">
        <v>1</v>
      </c>
      <c r="AK751" s="149">
        <v>1</v>
      </c>
      <c r="AL751" s="149">
        <v>1</v>
      </c>
      <c r="AM751" s="149">
        <v>1</v>
      </c>
      <c r="AN751" s="149">
        <v>1</v>
      </c>
      <c r="AO751" s="149">
        <v>1</v>
      </c>
      <c r="AP751" s="149">
        <v>1</v>
      </c>
      <c r="AQ751" s="149">
        <v>1</v>
      </c>
      <c r="AR751" s="149">
        <v>1</v>
      </c>
      <c r="AS751" s="149">
        <v>1</v>
      </c>
      <c r="AT751" s="149">
        <v>1</v>
      </c>
      <c r="AU751" s="149">
        <v>1</v>
      </c>
      <c r="AV751" s="149">
        <v>1</v>
      </c>
      <c r="AW751" s="149">
        <v>1</v>
      </c>
      <c r="AX751" s="149">
        <v>1</v>
      </c>
      <c r="AY751" s="149">
        <v>1</v>
      </c>
      <c r="AZ751" s="149">
        <v>1</v>
      </c>
      <c r="BA751" s="149">
        <v>1</v>
      </c>
      <c r="BB751" s="149">
        <v>1</v>
      </c>
      <c r="BC751" s="149">
        <v>1</v>
      </c>
      <c r="BD751" s="149">
        <v>1</v>
      </c>
      <c r="BE751" s="149">
        <v>1</v>
      </c>
      <c r="BF751" s="149">
        <v>1</v>
      </c>
      <c r="BG751" s="149">
        <v>1</v>
      </c>
      <c r="BH751" s="149">
        <v>1</v>
      </c>
      <c r="BI751" s="149"/>
      <c r="BJ751" s="149"/>
      <c r="BK751" s="149"/>
      <c r="BL751" s="149"/>
      <c r="BM751" s="149"/>
      <c r="BN751" s="149"/>
      <c r="BO751" s="149"/>
      <c r="BP751" s="149"/>
      <c r="BQ751" s="149"/>
      <c r="BR751" s="149"/>
      <c r="BS751" s="149"/>
      <c r="BT751" s="149"/>
      <c r="BU751" s="149"/>
      <c r="BV751" s="149"/>
      <c r="BW751" s="149"/>
      <c r="BX751" s="149"/>
      <c r="BY751" s="149"/>
      <c r="BZ751" s="149"/>
      <c r="CA751" s="149"/>
      <c r="CB751" s="149"/>
      <c r="CC751" s="149"/>
      <c r="CD751" s="149"/>
      <c r="CE751" s="149"/>
      <c r="CF751" s="149"/>
      <c r="CG751" s="149"/>
      <c r="CH751" s="149"/>
      <c r="CI751" s="149"/>
      <c r="CJ751" s="149"/>
      <c r="CK751" s="149"/>
      <c r="CL751" s="149"/>
      <c r="CM751" s="149"/>
      <c r="CN751" s="149"/>
      <c r="CO751" s="149"/>
      <c r="CP751" s="149"/>
      <c r="CQ751" s="149"/>
      <c r="CR751" s="149"/>
      <c r="CS751" s="150"/>
      <c r="CT751" s="151"/>
      <c r="CW751" s="68"/>
      <c r="CX751" s="152"/>
    </row>
    <row r="752" spans="1:102">
      <c r="A752" s="289" t="s">
        <v>8334</v>
      </c>
      <c r="B752" s="146" t="s">
        <v>7521</v>
      </c>
      <c r="C752" s="147" t="str">
        <f>+_xlfn.XLOOKUP(B752,'R4'!B:B,'R4'!C:C)</f>
        <v>HALKLA İLİŞKİLER ŞEFİ</v>
      </c>
      <c r="D752" s="147"/>
      <c r="E752" s="150" t="s">
        <v>6110</v>
      </c>
      <c r="F752" s="150" t="s">
        <v>38</v>
      </c>
      <c r="G752" s="150" t="s">
        <v>35</v>
      </c>
      <c r="H752" s="150" t="s">
        <v>8271</v>
      </c>
      <c r="I752" s="156"/>
      <c r="J752" s="148"/>
      <c r="K752" s="149"/>
      <c r="L752" s="149"/>
      <c r="M752" s="149">
        <v>1</v>
      </c>
      <c r="N752" s="149">
        <v>1</v>
      </c>
      <c r="O752" s="149">
        <v>1</v>
      </c>
      <c r="P752" s="149">
        <v>1</v>
      </c>
      <c r="Q752" s="149">
        <v>1</v>
      </c>
      <c r="R752" s="149">
        <v>1</v>
      </c>
      <c r="S752" s="149">
        <v>1</v>
      </c>
      <c r="T752" s="149">
        <v>1</v>
      </c>
      <c r="U752" s="149">
        <v>1</v>
      </c>
      <c r="V752" s="149">
        <v>1</v>
      </c>
      <c r="W752" s="149">
        <v>1</v>
      </c>
      <c r="X752" s="149">
        <v>1</v>
      </c>
      <c r="Y752" s="149">
        <v>1</v>
      </c>
      <c r="Z752" s="149">
        <v>1</v>
      </c>
      <c r="AA752" s="149">
        <v>1</v>
      </c>
      <c r="AB752" s="149">
        <v>1</v>
      </c>
      <c r="AC752" s="149">
        <v>1</v>
      </c>
      <c r="AD752" s="149">
        <v>1</v>
      </c>
      <c r="AE752" s="149">
        <v>1</v>
      </c>
      <c r="AF752" s="149">
        <v>1</v>
      </c>
      <c r="AG752" s="149">
        <v>1</v>
      </c>
      <c r="AH752" s="149">
        <v>1</v>
      </c>
      <c r="AI752" s="149">
        <v>1</v>
      </c>
      <c r="AJ752" s="149">
        <v>1</v>
      </c>
      <c r="AK752" s="149">
        <v>1</v>
      </c>
      <c r="AL752" s="149">
        <v>1</v>
      </c>
      <c r="AM752" s="149">
        <v>1</v>
      </c>
      <c r="AN752" s="149">
        <v>1</v>
      </c>
      <c r="AO752" s="149">
        <v>1</v>
      </c>
      <c r="AP752" s="149">
        <v>1</v>
      </c>
      <c r="AQ752" s="149">
        <v>1</v>
      </c>
      <c r="AR752" s="149">
        <v>1</v>
      </c>
      <c r="AS752" s="149">
        <v>1</v>
      </c>
      <c r="AT752" s="149">
        <v>1</v>
      </c>
      <c r="AU752" s="149">
        <v>1</v>
      </c>
      <c r="AV752" s="149">
        <v>1</v>
      </c>
      <c r="AW752" s="149">
        <v>1</v>
      </c>
      <c r="AX752" s="149">
        <v>1</v>
      </c>
      <c r="AY752" s="149">
        <v>1</v>
      </c>
      <c r="AZ752" s="149">
        <v>1</v>
      </c>
      <c r="BA752" s="149">
        <v>1</v>
      </c>
      <c r="BB752" s="149">
        <v>1</v>
      </c>
      <c r="BC752" s="149">
        <v>1</v>
      </c>
      <c r="BD752" s="149">
        <v>1</v>
      </c>
      <c r="BE752" s="149">
        <v>1</v>
      </c>
      <c r="BF752" s="149">
        <v>1</v>
      </c>
      <c r="BG752" s="149">
        <v>1</v>
      </c>
      <c r="BH752" s="149">
        <v>1</v>
      </c>
      <c r="BI752" s="149">
        <v>1</v>
      </c>
      <c r="BJ752" s="149">
        <v>1</v>
      </c>
      <c r="BK752" s="149">
        <v>1</v>
      </c>
      <c r="BL752" s="149">
        <v>1</v>
      </c>
      <c r="BM752" s="149">
        <v>1</v>
      </c>
      <c r="BN752" s="149">
        <v>1</v>
      </c>
      <c r="BO752" s="149">
        <v>1</v>
      </c>
      <c r="BP752" s="149">
        <v>1</v>
      </c>
      <c r="BQ752" s="149">
        <v>1</v>
      </c>
      <c r="BR752" s="149">
        <v>1</v>
      </c>
      <c r="BS752" s="149">
        <v>1</v>
      </c>
      <c r="BT752" s="149">
        <v>1</v>
      </c>
      <c r="BU752" s="149"/>
      <c r="BV752" s="149"/>
      <c r="BW752" s="149"/>
      <c r="BX752" s="149"/>
      <c r="BY752" s="149"/>
      <c r="BZ752" s="149"/>
      <c r="CA752" s="149"/>
      <c r="CB752" s="149"/>
      <c r="CC752" s="149"/>
      <c r="CD752" s="149"/>
      <c r="CE752" s="149"/>
      <c r="CF752" s="149"/>
      <c r="CG752" s="149"/>
      <c r="CH752" s="149"/>
      <c r="CI752" s="149"/>
      <c r="CJ752" s="149"/>
      <c r="CK752" s="149"/>
      <c r="CL752" s="149"/>
      <c r="CM752" s="149"/>
      <c r="CN752" s="149"/>
      <c r="CO752" s="149"/>
      <c r="CP752" s="149"/>
      <c r="CQ752" s="149"/>
      <c r="CR752" s="149"/>
      <c r="CS752" s="150"/>
      <c r="CT752" s="151"/>
      <c r="CW752" s="68"/>
      <c r="CX752" s="152"/>
    </row>
    <row r="753" spans="1:102">
      <c r="A753" s="289" t="s">
        <v>8334</v>
      </c>
      <c r="B753" s="146" t="s">
        <v>2288</v>
      </c>
      <c r="C753" s="147" t="str">
        <f>+_xlfn.XLOOKUP(B753,'R4'!B:B,'R4'!C:C)</f>
        <v>HALKLA İLİŞKİLER UZMANI</v>
      </c>
      <c r="D753" s="147"/>
      <c r="E753" s="150" t="s">
        <v>6110</v>
      </c>
      <c r="F753" s="150" t="s">
        <v>38</v>
      </c>
      <c r="G753" s="150" t="s">
        <v>35</v>
      </c>
      <c r="H753" s="150" t="s">
        <v>8271</v>
      </c>
      <c r="I753" s="156"/>
      <c r="J753" s="148"/>
      <c r="K753" s="149"/>
      <c r="L753" s="149"/>
      <c r="M753" s="149">
        <v>2</v>
      </c>
      <c r="N753" s="149">
        <v>2</v>
      </c>
      <c r="O753" s="149">
        <v>2</v>
      </c>
      <c r="P753" s="149">
        <v>2</v>
      </c>
      <c r="Q753" s="149">
        <v>2</v>
      </c>
      <c r="R753" s="149">
        <v>2</v>
      </c>
      <c r="S753" s="149">
        <v>2</v>
      </c>
      <c r="T753" s="149">
        <v>2</v>
      </c>
      <c r="U753" s="149">
        <v>2</v>
      </c>
      <c r="V753" s="149">
        <v>2</v>
      </c>
      <c r="W753" s="149">
        <v>2</v>
      </c>
      <c r="X753" s="149">
        <v>2</v>
      </c>
      <c r="Y753" s="149">
        <v>2</v>
      </c>
      <c r="Z753" s="149">
        <v>2</v>
      </c>
      <c r="AA753" s="149">
        <v>2</v>
      </c>
      <c r="AB753" s="149">
        <v>2</v>
      </c>
      <c r="AC753" s="149">
        <v>2</v>
      </c>
      <c r="AD753" s="149">
        <v>2</v>
      </c>
      <c r="AE753" s="149">
        <v>2</v>
      </c>
      <c r="AF753" s="149">
        <v>2</v>
      </c>
      <c r="AG753" s="149">
        <v>2</v>
      </c>
      <c r="AH753" s="149">
        <v>2</v>
      </c>
      <c r="AI753" s="149">
        <v>2</v>
      </c>
      <c r="AJ753" s="149">
        <v>2</v>
      </c>
      <c r="AK753" s="149">
        <v>2</v>
      </c>
      <c r="AL753" s="149">
        <v>2</v>
      </c>
      <c r="AM753" s="149">
        <v>2</v>
      </c>
      <c r="AN753" s="149">
        <v>2</v>
      </c>
      <c r="AO753" s="149">
        <v>2</v>
      </c>
      <c r="AP753" s="149">
        <v>2</v>
      </c>
      <c r="AQ753" s="149">
        <v>2</v>
      </c>
      <c r="AR753" s="149">
        <v>2</v>
      </c>
      <c r="AS753" s="149">
        <v>2</v>
      </c>
      <c r="AT753" s="149">
        <v>2</v>
      </c>
      <c r="AU753" s="149">
        <v>2</v>
      </c>
      <c r="AV753" s="149">
        <v>2</v>
      </c>
      <c r="AW753" s="149">
        <v>2</v>
      </c>
      <c r="AX753" s="149">
        <v>2</v>
      </c>
      <c r="AY753" s="149">
        <v>2</v>
      </c>
      <c r="AZ753" s="149">
        <v>2</v>
      </c>
      <c r="BA753" s="149">
        <v>2</v>
      </c>
      <c r="BB753" s="149">
        <v>2</v>
      </c>
      <c r="BC753" s="149">
        <v>2</v>
      </c>
      <c r="BD753" s="149">
        <v>2</v>
      </c>
      <c r="BE753" s="149">
        <v>2</v>
      </c>
      <c r="BF753" s="149">
        <v>2</v>
      </c>
      <c r="BG753" s="149">
        <v>2</v>
      </c>
      <c r="BH753" s="149">
        <v>2</v>
      </c>
      <c r="BI753" s="149"/>
      <c r="BJ753" s="149"/>
      <c r="BK753" s="149"/>
      <c r="BL753" s="149"/>
      <c r="BM753" s="149"/>
      <c r="BN753" s="149"/>
      <c r="BO753" s="149"/>
      <c r="BP753" s="149"/>
      <c r="BQ753" s="149"/>
      <c r="BR753" s="149"/>
      <c r="BS753" s="149"/>
      <c r="BT753" s="149"/>
      <c r="BU753" s="149"/>
      <c r="BV753" s="149"/>
      <c r="BW753" s="149"/>
      <c r="BX753" s="149"/>
      <c r="BY753" s="149"/>
      <c r="BZ753" s="149"/>
      <c r="CA753" s="149"/>
      <c r="CB753" s="149"/>
      <c r="CC753" s="149"/>
      <c r="CD753" s="149"/>
      <c r="CE753" s="149"/>
      <c r="CF753" s="149"/>
      <c r="CG753" s="149"/>
      <c r="CH753" s="149"/>
      <c r="CI753" s="149"/>
      <c r="CJ753" s="149"/>
      <c r="CK753" s="149"/>
      <c r="CL753" s="149"/>
      <c r="CM753" s="149"/>
      <c r="CN753" s="149"/>
      <c r="CO753" s="149"/>
      <c r="CP753" s="149"/>
      <c r="CQ753" s="149"/>
      <c r="CR753" s="149"/>
      <c r="CS753" s="150"/>
      <c r="CT753" s="151"/>
      <c r="CW753" s="68"/>
      <c r="CX753" s="152"/>
    </row>
    <row r="754" spans="1:102">
      <c r="A754" s="289" t="s">
        <v>8334</v>
      </c>
      <c r="B754" s="146" t="s">
        <v>2554</v>
      </c>
      <c r="C754" s="147" t="str">
        <f>+_xlfn.XLOOKUP(B754,'R4'!B:B,'R4'!C:C)</f>
        <v>ISG MÜDÜRÜ</v>
      </c>
      <c r="D754" s="147"/>
      <c r="E754" s="150" t="s">
        <v>6134</v>
      </c>
      <c r="F754" s="150" t="s">
        <v>38</v>
      </c>
      <c r="G754" s="150" t="s">
        <v>35</v>
      </c>
      <c r="H754" s="150" t="s">
        <v>8271</v>
      </c>
      <c r="I754" s="156"/>
      <c r="J754" s="148"/>
      <c r="K754" s="149"/>
      <c r="L754" s="149"/>
      <c r="M754" s="149">
        <v>1</v>
      </c>
      <c r="N754" s="149">
        <v>1</v>
      </c>
      <c r="O754" s="149">
        <v>1</v>
      </c>
      <c r="P754" s="149">
        <v>1</v>
      </c>
      <c r="Q754" s="149">
        <v>1</v>
      </c>
      <c r="R754" s="149">
        <v>1</v>
      </c>
      <c r="S754" s="149">
        <v>1</v>
      </c>
      <c r="T754" s="149">
        <v>1</v>
      </c>
      <c r="U754" s="149">
        <v>1</v>
      </c>
      <c r="V754" s="149">
        <v>1</v>
      </c>
      <c r="W754" s="149">
        <v>1</v>
      </c>
      <c r="X754" s="149">
        <v>1</v>
      </c>
      <c r="Y754" s="149">
        <v>1</v>
      </c>
      <c r="Z754" s="149">
        <v>1</v>
      </c>
      <c r="AA754" s="149">
        <v>1</v>
      </c>
      <c r="AB754" s="149">
        <v>1</v>
      </c>
      <c r="AC754" s="149">
        <v>1</v>
      </c>
      <c r="AD754" s="149">
        <v>1</v>
      </c>
      <c r="AE754" s="149">
        <v>1</v>
      </c>
      <c r="AF754" s="149">
        <v>1</v>
      </c>
      <c r="AG754" s="149">
        <v>1</v>
      </c>
      <c r="AH754" s="149">
        <v>1</v>
      </c>
      <c r="AI754" s="149">
        <v>1</v>
      </c>
      <c r="AJ754" s="149">
        <v>1</v>
      </c>
      <c r="AK754" s="149">
        <v>1</v>
      </c>
      <c r="AL754" s="149">
        <v>1</v>
      </c>
      <c r="AM754" s="149">
        <v>1</v>
      </c>
      <c r="AN754" s="149">
        <v>1</v>
      </c>
      <c r="AO754" s="149">
        <v>1</v>
      </c>
      <c r="AP754" s="149">
        <v>1</v>
      </c>
      <c r="AQ754" s="149">
        <v>1</v>
      </c>
      <c r="AR754" s="149">
        <v>1</v>
      </c>
      <c r="AS754" s="149">
        <v>1</v>
      </c>
      <c r="AT754" s="149">
        <v>1</v>
      </c>
      <c r="AU754" s="149">
        <v>1</v>
      </c>
      <c r="AV754" s="149">
        <v>1</v>
      </c>
      <c r="AW754" s="149">
        <v>1</v>
      </c>
      <c r="AX754" s="149">
        <v>1</v>
      </c>
      <c r="AY754" s="149">
        <v>1</v>
      </c>
      <c r="AZ754" s="149">
        <v>1</v>
      </c>
      <c r="BA754" s="149">
        <v>1</v>
      </c>
      <c r="BB754" s="149">
        <v>1</v>
      </c>
      <c r="BC754" s="149">
        <v>1</v>
      </c>
      <c r="BD754" s="149">
        <v>1</v>
      </c>
      <c r="BE754" s="149">
        <v>1</v>
      </c>
      <c r="BF754" s="149">
        <v>1</v>
      </c>
      <c r="BG754" s="149">
        <v>1</v>
      </c>
      <c r="BH754" s="149">
        <v>1</v>
      </c>
      <c r="BI754" s="149">
        <v>1</v>
      </c>
      <c r="BJ754" s="149">
        <v>1</v>
      </c>
      <c r="BK754" s="149">
        <v>1</v>
      </c>
      <c r="BL754" s="149">
        <v>1</v>
      </c>
      <c r="BM754" s="149"/>
      <c r="BN754" s="149"/>
      <c r="BO754" s="149"/>
      <c r="BP754" s="149"/>
      <c r="BQ754" s="149"/>
      <c r="BR754" s="149"/>
      <c r="BS754" s="149"/>
      <c r="BT754" s="149"/>
      <c r="BU754" s="149"/>
      <c r="BV754" s="149"/>
      <c r="BW754" s="149"/>
      <c r="BX754" s="149"/>
      <c r="BY754" s="149"/>
      <c r="BZ754" s="149"/>
      <c r="CA754" s="149"/>
      <c r="CB754" s="149"/>
      <c r="CC754" s="149"/>
      <c r="CD754" s="149"/>
      <c r="CE754" s="149"/>
      <c r="CF754" s="149"/>
      <c r="CG754" s="149"/>
      <c r="CH754" s="149"/>
      <c r="CI754" s="149"/>
      <c r="CJ754" s="149"/>
      <c r="CK754" s="149"/>
      <c r="CL754" s="149"/>
      <c r="CM754" s="149"/>
      <c r="CN754" s="149"/>
      <c r="CO754" s="149"/>
      <c r="CP754" s="149"/>
      <c r="CQ754" s="149"/>
      <c r="CR754" s="149"/>
      <c r="CS754" s="150"/>
      <c r="CT754" s="151"/>
      <c r="CW754" s="68"/>
      <c r="CX754" s="152"/>
    </row>
    <row r="755" spans="1:102">
      <c r="A755" s="289" t="s">
        <v>8334</v>
      </c>
      <c r="B755" s="146" t="s">
        <v>2556</v>
      </c>
      <c r="C755" s="147" t="str">
        <f>+_xlfn.XLOOKUP(B755,'R4'!B:B,'R4'!C:C)</f>
        <v>ISG ŞEFİ</v>
      </c>
      <c r="D755" s="147"/>
      <c r="E755" s="150" t="s">
        <v>6134</v>
      </c>
      <c r="F755" s="150" t="s">
        <v>38</v>
      </c>
      <c r="G755" s="150" t="s">
        <v>35</v>
      </c>
      <c r="H755" s="150" t="s">
        <v>8271</v>
      </c>
      <c r="I755" s="156"/>
      <c r="J755" s="148"/>
      <c r="K755" s="149"/>
      <c r="L755" s="149"/>
      <c r="M755" s="149">
        <v>2</v>
      </c>
      <c r="N755" s="149">
        <v>2</v>
      </c>
      <c r="O755" s="149">
        <v>2</v>
      </c>
      <c r="P755" s="149">
        <v>2</v>
      </c>
      <c r="Q755" s="149">
        <v>2</v>
      </c>
      <c r="R755" s="149">
        <v>2</v>
      </c>
      <c r="S755" s="149">
        <v>2</v>
      </c>
      <c r="T755" s="149">
        <v>2</v>
      </c>
      <c r="U755" s="149">
        <v>2</v>
      </c>
      <c r="V755" s="149">
        <v>2</v>
      </c>
      <c r="W755" s="149">
        <v>2</v>
      </c>
      <c r="X755" s="149">
        <v>2</v>
      </c>
      <c r="Y755" s="149">
        <v>2</v>
      </c>
      <c r="Z755" s="149">
        <v>2</v>
      </c>
      <c r="AA755" s="149">
        <v>2</v>
      </c>
      <c r="AB755" s="149">
        <v>2</v>
      </c>
      <c r="AC755" s="149">
        <v>2</v>
      </c>
      <c r="AD755" s="149">
        <v>2</v>
      </c>
      <c r="AE755" s="149">
        <v>2</v>
      </c>
      <c r="AF755" s="149">
        <v>2</v>
      </c>
      <c r="AG755" s="149">
        <v>2</v>
      </c>
      <c r="AH755" s="149">
        <v>2</v>
      </c>
      <c r="AI755" s="149">
        <v>2</v>
      </c>
      <c r="AJ755" s="149">
        <v>2</v>
      </c>
      <c r="AK755" s="149">
        <v>2</v>
      </c>
      <c r="AL755" s="149">
        <v>2</v>
      </c>
      <c r="AM755" s="149">
        <v>2</v>
      </c>
      <c r="AN755" s="149">
        <v>2</v>
      </c>
      <c r="AO755" s="149">
        <v>2</v>
      </c>
      <c r="AP755" s="149">
        <v>2</v>
      </c>
      <c r="AQ755" s="149">
        <v>2</v>
      </c>
      <c r="AR755" s="149">
        <v>2</v>
      </c>
      <c r="AS755" s="149">
        <v>2</v>
      </c>
      <c r="AT755" s="149">
        <v>2</v>
      </c>
      <c r="AU755" s="149">
        <v>2</v>
      </c>
      <c r="AV755" s="149">
        <v>2</v>
      </c>
      <c r="AW755" s="149">
        <v>2</v>
      </c>
      <c r="AX755" s="149">
        <v>2</v>
      </c>
      <c r="AY755" s="149">
        <v>2</v>
      </c>
      <c r="AZ755" s="149">
        <v>2</v>
      </c>
      <c r="BA755" s="149">
        <v>2</v>
      </c>
      <c r="BB755" s="149">
        <v>2</v>
      </c>
      <c r="BC755" s="149">
        <v>2</v>
      </c>
      <c r="BD755" s="149">
        <v>2</v>
      </c>
      <c r="BE755" s="149">
        <v>2</v>
      </c>
      <c r="BF755" s="149">
        <v>2</v>
      </c>
      <c r="BG755" s="149">
        <v>2</v>
      </c>
      <c r="BH755" s="149">
        <v>2</v>
      </c>
      <c r="BI755" s="149"/>
      <c r="BJ755" s="149"/>
      <c r="BK755" s="149"/>
      <c r="BL755" s="149"/>
      <c r="BM755" s="149"/>
      <c r="BN755" s="149"/>
      <c r="BO755" s="149"/>
      <c r="BP755" s="149"/>
      <c r="BQ755" s="149"/>
      <c r="BR755" s="149"/>
      <c r="BS755" s="149"/>
      <c r="BT755" s="149"/>
      <c r="BU755" s="149"/>
      <c r="BV755" s="149"/>
      <c r="BW755" s="149"/>
      <c r="BX755" s="149"/>
      <c r="BY755" s="149"/>
      <c r="BZ755" s="149"/>
      <c r="CA755" s="149"/>
      <c r="CB755" s="149"/>
      <c r="CC755" s="149"/>
      <c r="CD755" s="149"/>
      <c r="CE755" s="149"/>
      <c r="CF755" s="149"/>
      <c r="CG755" s="149"/>
      <c r="CH755" s="149"/>
      <c r="CI755" s="149"/>
      <c r="CJ755" s="149"/>
      <c r="CK755" s="149"/>
      <c r="CL755" s="149"/>
      <c r="CM755" s="149"/>
      <c r="CN755" s="149"/>
      <c r="CO755" s="149"/>
      <c r="CP755" s="149"/>
      <c r="CQ755" s="149"/>
      <c r="CR755" s="149"/>
      <c r="CS755" s="150"/>
      <c r="CT755" s="151"/>
      <c r="CW755" s="68"/>
      <c r="CX755" s="152"/>
    </row>
    <row r="756" spans="1:102">
      <c r="A756" s="289" t="s">
        <v>8334</v>
      </c>
      <c r="B756" s="146" t="s">
        <v>2558</v>
      </c>
      <c r="C756" s="147" t="str">
        <f>+_xlfn.XLOOKUP(B756,'R4'!B:B,'R4'!C:C)</f>
        <v>ISG MÜHENDİSİ</v>
      </c>
      <c r="D756" s="147"/>
      <c r="E756" s="150" t="s">
        <v>6134</v>
      </c>
      <c r="F756" s="150" t="s">
        <v>38</v>
      </c>
      <c r="G756" s="150" t="s">
        <v>35</v>
      </c>
      <c r="H756" s="150" t="s">
        <v>8271</v>
      </c>
      <c r="I756" s="156"/>
      <c r="J756" s="148"/>
      <c r="K756" s="149"/>
      <c r="L756" s="149"/>
      <c r="M756" s="149">
        <v>6</v>
      </c>
      <c r="N756" s="149">
        <v>6</v>
      </c>
      <c r="O756" s="149">
        <v>6</v>
      </c>
      <c r="P756" s="149">
        <v>6</v>
      </c>
      <c r="Q756" s="149">
        <v>6</v>
      </c>
      <c r="R756" s="149">
        <v>6</v>
      </c>
      <c r="S756" s="149">
        <v>6</v>
      </c>
      <c r="T756" s="149">
        <v>6</v>
      </c>
      <c r="U756" s="149">
        <v>6</v>
      </c>
      <c r="V756" s="149">
        <v>6</v>
      </c>
      <c r="W756" s="149">
        <v>6</v>
      </c>
      <c r="X756" s="149">
        <v>6</v>
      </c>
      <c r="Y756" s="149">
        <v>6</v>
      </c>
      <c r="Z756" s="149">
        <v>6</v>
      </c>
      <c r="AA756" s="149">
        <v>6</v>
      </c>
      <c r="AB756" s="149">
        <v>6</v>
      </c>
      <c r="AC756" s="149">
        <v>6</v>
      </c>
      <c r="AD756" s="149">
        <v>6</v>
      </c>
      <c r="AE756" s="149">
        <v>6</v>
      </c>
      <c r="AF756" s="149">
        <v>6</v>
      </c>
      <c r="AG756" s="149">
        <v>6</v>
      </c>
      <c r="AH756" s="149">
        <v>6</v>
      </c>
      <c r="AI756" s="149">
        <v>6</v>
      </c>
      <c r="AJ756" s="149">
        <v>6</v>
      </c>
      <c r="AK756" s="149">
        <v>6</v>
      </c>
      <c r="AL756" s="149">
        <v>6</v>
      </c>
      <c r="AM756" s="149">
        <v>6</v>
      </c>
      <c r="AN756" s="149">
        <v>6</v>
      </c>
      <c r="AO756" s="149">
        <v>6</v>
      </c>
      <c r="AP756" s="149">
        <v>6</v>
      </c>
      <c r="AQ756" s="149">
        <v>6</v>
      </c>
      <c r="AR756" s="149">
        <v>6</v>
      </c>
      <c r="AS756" s="149">
        <v>6</v>
      </c>
      <c r="AT756" s="149">
        <v>6</v>
      </c>
      <c r="AU756" s="149">
        <v>6</v>
      </c>
      <c r="AV756" s="149">
        <v>6</v>
      </c>
      <c r="AW756" s="149">
        <v>6</v>
      </c>
      <c r="AX756" s="149">
        <v>6</v>
      </c>
      <c r="AY756" s="149">
        <v>6</v>
      </c>
      <c r="AZ756" s="149">
        <v>6</v>
      </c>
      <c r="BA756" s="149">
        <v>6</v>
      </c>
      <c r="BB756" s="149">
        <v>6</v>
      </c>
      <c r="BC756" s="149">
        <v>6</v>
      </c>
      <c r="BD756" s="149">
        <v>6</v>
      </c>
      <c r="BE756" s="149">
        <v>6</v>
      </c>
      <c r="BF756" s="149">
        <v>6</v>
      </c>
      <c r="BG756" s="149">
        <v>6</v>
      </c>
      <c r="BH756" s="149">
        <v>6</v>
      </c>
      <c r="BI756" s="149"/>
      <c r="BJ756" s="149"/>
      <c r="BK756" s="149"/>
      <c r="BL756" s="149"/>
      <c r="BM756" s="149"/>
      <c r="BN756" s="149"/>
      <c r="BO756" s="149"/>
      <c r="BP756" s="149"/>
      <c r="BQ756" s="149"/>
      <c r="BR756" s="149"/>
      <c r="BS756" s="149"/>
      <c r="BT756" s="149"/>
      <c r="BU756" s="149"/>
      <c r="BV756" s="149"/>
      <c r="BW756" s="149"/>
      <c r="BX756" s="149"/>
      <c r="BY756" s="149"/>
      <c r="BZ756" s="149"/>
      <c r="CA756" s="149"/>
      <c r="CB756" s="149"/>
      <c r="CC756" s="149"/>
      <c r="CD756" s="149"/>
      <c r="CE756" s="149"/>
      <c r="CF756" s="149"/>
      <c r="CG756" s="149"/>
      <c r="CH756" s="149"/>
      <c r="CI756" s="149"/>
      <c r="CJ756" s="149"/>
      <c r="CK756" s="149"/>
      <c r="CL756" s="149"/>
      <c r="CM756" s="149"/>
      <c r="CN756" s="149"/>
      <c r="CO756" s="149"/>
      <c r="CP756" s="149"/>
      <c r="CQ756" s="149"/>
      <c r="CR756" s="149"/>
      <c r="CS756" s="150"/>
      <c r="CT756" s="151"/>
      <c r="CW756" s="68"/>
      <c r="CX756" s="152"/>
    </row>
    <row r="757" spans="1:102">
      <c r="A757" s="289" t="s">
        <v>8334</v>
      </c>
      <c r="B757" s="146" t="s">
        <v>2570</v>
      </c>
      <c r="C757" s="147" t="str">
        <f>+_xlfn.XLOOKUP(B757,'R4'!B:B,'R4'!C:C)</f>
        <v>ISG SÜPERVİZÖR</v>
      </c>
      <c r="D757" s="147"/>
      <c r="E757" s="150" t="s">
        <v>6134</v>
      </c>
      <c r="F757" s="150" t="s">
        <v>38</v>
      </c>
      <c r="G757" s="150" t="s">
        <v>35</v>
      </c>
      <c r="H757" s="150" t="s">
        <v>8271</v>
      </c>
      <c r="I757" s="156"/>
      <c r="J757" s="148"/>
      <c r="K757" s="149"/>
      <c r="L757" s="149"/>
      <c r="M757" s="149">
        <v>6</v>
      </c>
      <c r="N757" s="149">
        <v>6</v>
      </c>
      <c r="O757" s="149">
        <v>6</v>
      </c>
      <c r="P757" s="149">
        <v>6</v>
      </c>
      <c r="Q757" s="149">
        <v>6</v>
      </c>
      <c r="R757" s="149">
        <v>6</v>
      </c>
      <c r="S757" s="149">
        <v>6</v>
      </c>
      <c r="T757" s="149">
        <v>6</v>
      </c>
      <c r="U757" s="149">
        <v>6</v>
      </c>
      <c r="V757" s="149">
        <v>6</v>
      </c>
      <c r="W757" s="149">
        <v>12</v>
      </c>
      <c r="X757" s="149">
        <v>12</v>
      </c>
      <c r="Y757" s="149">
        <v>12</v>
      </c>
      <c r="Z757" s="149">
        <v>12</v>
      </c>
      <c r="AA757" s="149">
        <v>12</v>
      </c>
      <c r="AB757" s="149">
        <v>12</v>
      </c>
      <c r="AC757" s="149">
        <v>12</v>
      </c>
      <c r="AD757" s="149">
        <v>12</v>
      </c>
      <c r="AE757" s="149">
        <v>12</v>
      </c>
      <c r="AF757" s="149">
        <v>12</v>
      </c>
      <c r="AG757" s="149">
        <v>12</v>
      </c>
      <c r="AH757" s="149">
        <v>12</v>
      </c>
      <c r="AI757" s="149">
        <v>12</v>
      </c>
      <c r="AJ757" s="149">
        <v>12</v>
      </c>
      <c r="AK757" s="149">
        <v>12</v>
      </c>
      <c r="AL757" s="149">
        <v>12</v>
      </c>
      <c r="AM757" s="149">
        <v>12</v>
      </c>
      <c r="AN757" s="149">
        <v>12</v>
      </c>
      <c r="AO757" s="149">
        <v>12</v>
      </c>
      <c r="AP757" s="149">
        <v>12</v>
      </c>
      <c r="AQ757" s="149">
        <v>12</v>
      </c>
      <c r="AR757" s="149">
        <v>12</v>
      </c>
      <c r="AS757" s="149">
        <v>12</v>
      </c>
      <c r="AT757" s="149">
        <v>12</v>
      </c>
      <c r="AU757" s="149">
        <v>12</v>
      </c>
      <c r="AV757" s="149">
        <v>12</v>
      </c>
      <c r="AW757" s="149">
        <v>12</v>
      </c>
      <c r="AX757" s="149">
        <v>12</v>
      </c>
      <c r="AY757" s="149">
        <v>12</v>
      </c>
      <c r="AZ757" s="149">
        <v>12</v>
      </c>
      <c r="BA757" s="149">
        <v>12</v>
      </c>
      <c r="BB757" s="149">
        <v>12</v>
      </c>
      <c r="BC757" s="149">
        <v>12</v>
      </c>
      <c r="BD757" s="149">
        <v>12</v>
      </c>
      <c r="BE757" s="149">
        <v>12</v>
      </c>
      <c r="BF757" s="149">
        <v>12</v>
      </c>
      <c r="BG757" s="149">
        <v>12</v>
      </c>
      <c r="BH757" s="149">
        <v>12</v>
      </c>
      <c r="BI757" s="149"/>
      <c r="BJ757" s="149"/>
      <c r="BK757" s="149"/>
      <c r="BL757" s="149"/>
      <c r="BM757" s="149"/>
      <c r="BN757" s="149"/>
      <c r="BO757" s="149"/>
      <c r="BP757" s="149"/>
      <c r="BQ757" s="149"/>
      <c r="BR757" s="149"/>
      <c r="BS757" s="149"/>
      <c r="BT757" s="149"/>
      <c r="BU757" s="149"/>
      <c r="BV757" s="149"/>
      <c r="BW757" s="149"/>
      <c r="BX757" s="149"/>
      <c r="BY757" s="149"/>
      <c r="BZ757" s="149"/>
      <c r="CA757" s="149"/>
      <c r="CB757" s="149"/>
      <c r="CC757" s="149"/>
      <c r="CD757" s="149"/>
      <c r="CE757" s="149"/>
      <c r="CF757" s="149"/>
      <c r="CG757" s="149"/>
      <c r="CH757" s="149"/>
      <c r="CI757" s="149"/>
      <c r="CJ757" s="149"/>
      <c r="CK757" s="149"/>
      <c r="CL757" s="149"/>
      <c r="CM757" s="149"/>
      <c r="CN757" s="149"/>
      <c r="CO757" s="149"/>
      <c r="CP757" s="149"/>
      <c r="CQ757" s="149"/>
      <c r="CR757" s="149"/>
      <c r="CS757" s="150"/>
      <c r="CT757" s="151"/>
      <c r="CW757" s="68"/>
      <c r="CX757" s="152"/>
    </row>
    <row r="758" spans="1:102">
      <c r="A758" s="289" t="s">
        <v>8334</v>
      </c>
      <c r="B758" s="146" t="s">
        <v>2560</v>
      </c>
      <c r="C758" s="147" t="str">
        <f>+_xlfn.XLOOKUP(B758,'R4'!B:B,'R4'!C:C)</f>
        <v>ISG TRAFİK EMNİYET ŞEFİ</v>
      </c>
      <c r="D758" s="147"/>
      <c r="E758" s="150" t="s">
        <v>6134</v>
      </c>
      <c r="F758" s="150" t="s">
        <v>38</v>
      </c>
      <c r="G758" s="150" t="s">
        <v>35</v>
      </c>
      <c r="H758" s="150" t="s">
        <v>8271</v>
      </c>
      <c r="I758" s="156"/>
      <c r="J758" s="148"/>
      <c r="K758" s="149"/>
      <c r="L758" s="149"/>
      <c r="M758" s="149">
        <v>1</v>
      </c>
      <c r="N758" s="149">
        <v>1</v>
      </c>
      <c r="O758" s="149">
        <v>1</v>
      </c>
      <c r="P758" s="149">
        <v>1</v>
      </c>
      <c r="Q758" s="149">
        <v>1</v>
      </c>
      <c r="R758" s="149">
        <v>1</v>
      </c>
      <c r="S758" s="149">
        <v>1</v>
      </c>
      <c r="T758" s="149">
        <v>1</v>
      </c>
      <c r="U758" s="149">
        <v>1</v>
      </c>
      <c r="V758" s="149">
        <v>1</v>
      </c>
      <c r="W758" s="149">
        <v>1</v>
      </c>
      <c r="X758" s="149">
        <v>1</v>
      </c>
      <c r="Y758" s="149">
        <v>1</v>
      </c>
      <c r="Z758" s="149">
        <v>1</v>
      </c>
      <c r="AA758" s="149">
        <v>1</v>
      </c>
      <c r="AB758" s="149">
        <v>1</v>
      </c>
      <c r="AC758" s="149">
        <v>1</v>
      </c>
      <c r="AD758" s="149">
        <v>1</v>
      </c>
      <c r="AE758" s="149">
        <v>1</v>
      </c>
      <c r="AF758" s="149">
        <v>1</v>
      </c>
      <c r="AG758" s="149">
        <v>1</v>
      </c>
      <c r="AH758" s="149">
        <v>1</v>
      </c>
      <c r="AI758" s="149">
        <v>1</v>
      </c>
      <c r="AJ758" s="149">
        <v>1</v>
      </c>
      <c r="AK758" s="149">
        <v>1</v>
      </c>
      <c r="AL758" s="149">
        <v>1</v>
      </c>
      <c r="AM758" s="149">
        <v>1</v>
      </c>
      <c r="AN758" s="149">
        <v>1</v>
      </c>
      <c r="AO758" s="149">
        <v>1</v>
      </c>
      <c r="AP758" s="149">
        <v>1</v>
      </c>
      <c r="AQ758" s="149">
        <v>1</v>
      </c>
      <c r="AR758" s="149">
        <v>1</v>
      </c>
      <c r="AS758" s="149">
        <v>1</v>
      </c>
      <c r="AT758" s="149">
        <v>1</v>
      </c>
      <c r="AU758" s="149">
        <v>1</v>
      </c>
      <c r="AV758" s="149">
        <v>1</v>
      </c>
      <c r="AW758" s="149">
        <v>1</v>
      </c>
      <c r="AX758" s="149">
        <v>1</v>
      </c>
      <c r="AY758" s="149">
        <v>1</v>
      </c>
      <c r="AZ758" s="149">
        <v>1</v>
      </c>
      <c r="BA758" s="149">
        <v>1</v>
      </c>
      <c r="BB758" s="149">
        <v>1</v>
      </c>
      <c r="BC758" s="149">
        <v>1</v>
      </c>
      <c r="BD758" s="149">
        <v>1</v>
      </c>
      <c r="BE758" s="149">
        <v>1</v>
      </c>
      <c r="BF758" s="149">
        <v>1</v>
      </c>
      <c r="BG758" s="149">
        <v>1</v>
      </c>
      <c r="BH758" s="149">
        <v>1</v>
      </c>
      <c r="BI758" s="149">
        <v>1</v>
      </c>
      <c r="BJ758" s="149">
        <v>1</v>
      </c>
      <c r="BK758" s="149">
        <v>1</v>
      </c>
      <c r="BL758" s="149">
        <v>1</v>
      </c>
      <c r="BM758" s="149">
        <v>1</v>
      </c>
      <c r="BN758" s="149">
        <v>1</v>
      </c>
      <c r="BO758" s="149">
        <v>1</v>
      </c>
      <c r="BP758" s="149">
        <v>1</v>
      </c>
      <c r="BQ758" s="149">
        <v>1</v>
      </c>
      <c r="BR758" s="149">
        <v>1</v>
      </c>
      <c r="BS758" s="149">
        <v>1</v>
      </c>
      <c r="BT758" s="149">
        <v>1</v>
      </c>
      <c r="BU758" s="149"/>
      <c r="BV758" s="149"/>
      <c r="BW758" s="149"/>
      <c r="BX758" s="149"/>
      <c r="BY758" s="149"/>
      <c r="BZ758" s="149"/>
      <c r="CA758" s="149"/>
      <c r="CB758" s="149"/>
      <c r="CC758" s="149"/>
      <c r="CD758" s="149"/>
      <c r="CE758" s="149"/>
      <c r="CF758" s="149"/>
      <c r="CG758" s="149"/>
      <c r="CH758" s="149"/>
      <c r="CI758" s="149"/>
      <c r="CJ758" s="149"/>
      <c r="CK758" s="149"/>
      <c r="CL758" s="149"/>
      <c r="CM758" s="149"/>
      <c r="CN758" s="149"/>
      <c r="CO758" s="149"/>
      <c r="CP758" s="149"/>
      <c r="CQ758" s="149"/>
      <c r="CR758" s="149"/>
      <c r="CS758" s="150"/>
      <c r="CT758" s="151"/>
      <c r="CW758" s="68"/>
      <c r="CX758" s="152"/>
    </row>
    <row r="759" spans="1:102">
      <c r="A759" s="289" t="s">
        <v>8334</v>
      </c>
      <c r="B759" s="146" t="s">
        <v>2562</v>
      </c>
      <c r="C759" s="147" t="str">
        <f>+_xlfn.XLOOKUP(B759,'R4'!B:B,'R4'!C:C)</f>
        <v>ISG TRAFİK EMNİYET MÜHENDİSİ</v>
      </c>
      <c r="D759" s="147"/>
      <c r="E759" s="150" t="s">
        <v>6134</v>
      </c>
      <c r="F759" s="150" t="s">
        <v>38</v>
      </c>
      <c r="G759" s="150" t="s">
        <v>35</v>
      </c>
      <c r="H759" s="150" t="s">
        <v>8271</v>
      </c>
      <c r="I759" s="156"/>
      <c r="J759" s="148"/>
      <c r="K759" s="149"/>
      <c r="L759" s="149"/>
      <c r="M759" s="149">
        <v>2</v>
      </c>
      <c r="N759" s="149">
        <v>2</v>
      </c>
      <c r="O759" s="149">
        <v>2</v>
      </c>
      <c r="P759" s="149">
        <v>2</v>
      </c>
      <c r="Q759" s="149">
        <v>2</v>
      </c>
      <c r="R759" s="149">
        <v>2</v>
      </c>
      <c r="S759" s="149">
        <v>2</v>
      </c>
      <c r="T759" s="149">
        <v>2</v>
      </c>
      <c r="U759" s="149">
        <v>2</v>
      </c>
      <c r="V759" s="149">
        <v>2</v>
      </c>
      <c r="W759" s="149">
        <v>2</v>
      </c>
      <c r="X759" s="149">
        <v>2</v>
      </c>
      <c r="Y759" s="149">
        <v>2</v>
      </c>
      <c r="Z759" s="149">
        <v>2</v>
      </c>
      <c r="AA759" s="149">
        <v>2</v>
      </c>
      <c r="AB759" s="149">
        <v>2</v>
      </c>
      <c r="AC759" s="149">
        <v>2</v>
      </c>
      <c r="AD759" s="149">
        <v>2</v>
      </c>
      <c r="AE759" s="149">
        <v>2</v>
      </c>
      <c r="AF759" s="149">
        <v>2</v>
      </c>
      <c r="AG759" s="149">
        <v>2</v>
      </c>
      <c r="AH759" s="149">
        <v>2</v>
      </c>
      <c r="AI759" s="149">
        <v>2</v>
      </c>
      <c r="AJ759" s="149">
        <v>2</v>
      </c>
      <c r="AK759" s="149">
        <v>2</v>
      </c>
      <c r="AL759" s="149">
        <v>2</v>
      </c>
      <c r="AM759" s="149">
        <v>2</v>
      </c>
      <c r="AN759" s="149">
        <v>2</v>
      </c>
      <c r="AO759" s="149">
        <v>2</v>
      </c>
      <c r="AP759" s="149">
        <v>2</v>
      </c>
      <c r="AQ759" s="149">
        <v>2</v>
      </c>
      <c r="AR759" s="149">
        <v>2</v>
      </c>
      <c r="AS759" s="149">
        <v>2</v>
      </c>
      <c r="AT759" s="149">
        <v>2</v>
      </c>
      <c r="AU759" s="149">
        <v>2</v>
      </c>
      <c r="AV759" s="149">
        <v>2</v>
      </c>
      <c r="AW759" s="149">
        <v>2</v>
      </c>
      <c r="AX759" s="149">
        <v>2</v>
      </c>
      <c r="AY759" s="149">
        <v>2</v>
      </c>
      <c r="AZ759" s="149">
        <v>2</v>
      </c>
      <c r="BA759" s="149">
        <v>2</v>
      </c>
      <c r="BB759" s="149">
        <v>2</v>
      </c>
      <c r="BC759" s="149">
        <v>2</v>
      </c>
      <c r="BD759" s="149">
        <v>2</v>
      </c>
      <c r="BE759" s="149">
        <v>2</v>
      </c>
      <c r="BF759" s="149">
        <v>2</v>
      </c>
      <c r="BG759" s="149">
        <v>2</v>
      </c>
      <c r="BH759" s="149">
        <v>2</v>
      </c>
      <c r="BI759" s="149"/>
      <c r="BJ759" s="149"/>
      <c r="BK759" s="149"/>
      <c r="BL759" s="149"/>
      <c r="BM759" s="149"/>
      <c r="BN759" s="149"/>
      <c r="BO759" s="149"/>
      <c r="BP759" s="149"/>
      <c r="BQ759" s="149"/>
      <c r="BR759" s="149"/>
      <c r="BS759" s="149"/>
      <c r="BT759" s="149"/>
      <c r="BU759" s="149"/>
      <c r="BV759" s="149"/>
      <c r="BW759" s="149"/>
      <c r="BX759" s="149"/>
      <c r="BY759" s="149"/>
      <c r="BZ759" s="149"/>
      <c r="CA759" s="149"/>
      <c r="CB759" s="149"/>
      <c r="CC759" s="149"/>
      <c r="CD759" s="149"/>
      <c r="CE759" s="149"/>
      <c r="CF759" s="149"/>
      <c r="CG759" s="149"/>
      <c r="CH759" s="149"/>
      <c r="CI759" s="149"/>
      <c r="CJ759" s="149"/>
      <c r="CK759" s="149"/>
      <c r="CL759" s="149"/>
      <c r="CM759" s="149"/>
      <c r="CN759" s="149"/>
      <c r="CO759" s="149"/>
      <c r="CP759" s="149"/>
      <c r="CQ759" s="149"/>
      <c r="CR759" s="149"/>
      <c r="CS759" s="150"/>
      <c r="CT759" s="151"/>
      <c r="CW759" s="68"/>
      <c r="CX759" s="152"/>
    </row>
    <row r="760" spans="1:102">
      <c r="A760" s="289" t="s">
        <v>8334</v>
      </c>
      <c r="B760" s="146" t="s">
        <v>2564</v>
      </c>
      <c r="C760" s="147" t="str">
        <f>+_xlfn.XLOOKUP(B760,'R4'!B:B,'R4'!C:C)</f>
        <v>ISG TRAFİK EMNİYET ELEMANI</v>
      </c>
      <c r="D760" s="147"/>
      <c r="E760" s="150" t="s">
        <v>6134</v>
      </c>
      <c r="F760" s="150" t="s">
        <v>38</v>
      </c>
      <c r="G760" s="150" t="s">
        <v>35</v>
      </c>
      <c r="H760" s="150" t="s">
        <v>8271</v>
      </c>
      <c r="I760" s="156"/>
      <c r="J760" s="148"/>
      <c r="K760" s="149"/>
      <c r="L760" s="149"/>
      <c r="M760" s="149">
        <v>6</v>
      </c>
      <c r="N760" s="149">
        <v>6</v>
      </c>
      <c r="O760" s="149">
        <v>6</v>
      </c>
      <c r="P760" s="149">
        <v>6</v>
      </c>
      <c r="Q760" s="149">
        <v>6</v>
      </c>
      <c r="R760" s="149">
        <v>6</v>
      </c>
      <c r="S760" s="149">
        <v>6</v>
      </c>
      <c r="T760" s="149">
        <v>6</v>
      </c>
      <c r="U760" s="149">
        <v>6</v>
      </c>
      <c r="V760" s="149">
        <v>6</v>
      </c>
      <c r="W760" s="149">
        <v>6</v>
      </c>
      <c r="X760" s="149">
        <v>6</v>
      </c>
      <c r="Y760" s="149">
        <v>6</v>
      </c>
      <c r="Z760" s="149">
        <v>6</v>
      </c>
      <c r="AA760" s="149">
        <v>6</v>
      </c>
      <c r="AB760" s="149">
        <v>6</v>
      </c>
      <c r="AC760" s="149">
        <v>6</v>
      </c>
      <c r="AD760" s="149">
        <v>6</v>
      </c>
      <c r="AE760" s="149">
        <v>6</v>
      </c>
      <c r="AF760" s="149">
        <v>6</v>
      </c>
      <c r="AG760" s="149">
        <v>6</v>
      </c>
      <c r="AH760" s="149">
        <v>6</v>
      </c>
      <c r="AI760" s="149">
        <v>6</v>
      </c>
      <c r="AJ760" s="149">
        <v>6</v>
      </c>
      <c r="AK760" s="149">
        <v>6</v>
      </c>
      <c r="AL760" s="149">
        <v>6</v>
      </c>
      <c r="AM760" s="149">
        <v>6</v>
      </c>
      <c r="AN760" s="149">
        <v>6</v>
      </c>
      <c r="AO760" s="149">
        <v>6</v>
      </c>
      <c r="AP760" s="149">
        <v>6</v>
      </c>
      <c r="AQ760" s="149">
        <v>6</v>
      </c>
      <c r="AR760" s="149">
        <v>6</v>
      </c>
      <c r="AS760" s="149">
        <v>6</v>
      </c>
      <c r="AT760" s="149">
        <v>6</v>
      </c>
      <c r="AU760" s="149">
        <v>6</v>
      </c>
      <c r="AV760" s="149">
        <v>6</v>
      </c>
      <c r="AW760" s="149">
        <v>6</v>
      </c>
      <c r="AX760" s="149">
        <v>6</v>
      </c>
      <c r="AY760" s="149">
        <v>6</v>
      </c>
      <c r="AZ760" s="149">
        <v>6</v>
      </c>
      <c r="BA760" s="149">
        <v>6</v>
      </c>
      <c r="BB760" s="149">
        <v>6</v>
      </c>
      <c r="BC760" s="149">
        <v>6</v>
      </c>
      <c r="BD760" s="149">
        <v>6</v>
      </c>
      <c r="BE760" s="149">
        <v>6</v>
      </c>
      <c r="BF760" s="149">
        <v>6</v>
      </c>
      <c r="BG760" s="149">
        <v>6</v>
      </c>
      <c r="BH760" s="149">
        <v>6</v>
      </c>
      <c r="BI760" s="149"/>
      <c r="BJ760" s="149"/>
      <c r="BK760" s="149"/>
      <c r="BL760" s="149"/>
      <c r="BM760" s="149"/>
      <c r="BN760" s="149"/>
      <c r="BO760" s="149"/>
      <c r="BP760" s="149"/>
      <c r="BQ760" s="149"/>
      <c r="BR760" s="149"/>
      <c r="BS760" s="149"/>
      <c r="BT760" s="149"/>
      <c r="BU760" s="149"/>
      <c r="BV760" s="149"/>
      <c r="BW760" s="149"/>
      <c r="BX760" s="149"/>
      <c r="BY760" s="149"/>
      <c r="BZ760" s="149"/>
      <c r="CA760" s="149"/>
      <c r="CB760" s="149"/>
      <c r="CC760" s="149"/>
      <c r="CD760" s="149"/>
      <c r="CE760" s="149"/>
      <c r="CF760" s="149"/>
      <c r="CG760" s="149"/>
      <c r="CH760" s="149"/>
      <c r="CI760" s="149"/>
      <c r="CJ760" s="149"/>
      <c r="CK760" s="149"/>
      <c r="CL760" s="149"/>
      <c r="CM760" s="149"/>
      <c r="CN760" s="149"/>
      <c r="CO760" s="149"/>
      <c r="CP760" s="149"/>
      <c r="CQ760" s="149"/>
      <c r="CR760" s="149"/>
      <c r="CS760" s="150"/>
      <c r="CT760" s="151"/>
      <c r="CW760" s="68"/>
      <c r="CX760" s="152"/>
    </row>
    <row r="761" spans="1:102">
      <c r="A761" s="289" t="s">
        <v>8334</v>
      </c>
      <c r="B761" s="146" t="s">
        <v>2568</v>
      </c>
      <c r="C761" s="147" t="str">
        <f>+_xlfn.XLOOKUP(B761,'R4'!B:B,'R4'!C:C)</f>
        <v>ISG DOKÜMANTASYON</v>
      </c>
      <c r="D761" s="147"/>
      <c r="E761" s="150" t="s">
        <v>6134</v>
      </c>
      <c r="F761" s="150" t="s">
        <v>38</v>
      </c>
      <c r="G761" s="150" t="s">
        <v>35</v>
      </c>
      <c r="H761" s="150" t="s">
        <v>8271</v>
      </c>
      <c r="I761" s="156"/>
      <c r="J761" s="148"/>
      <c r="K761" s="149"/>
      <c r="L761" s="149"/>
      <c r="M761" s="149">
        <v>2</v>
      </c>
      <c r="N761" s="149">
        <v>2</v>
      </c>
      <c r="O761" s="149">
        <v>2</v>
      </c>
      <c r="P761" s="149">
        <v>2</v>
      </c>
      <c r="Q761" s="149">
        <v>2</v>
      </c>
      <c r="R761" s="149">
        <v>2</v>
      </c>
      <c r="S761" s="149">
        <v>2</v>
      </c>
      <c r="T761" s="149">
        <v>2</v>
      </c>
      <c r="U761" s="149">
        <v>2</v>
      </c>
      <c r="V761" s="149">
        <v>2</v>
      </c>
      <c r="W761" s="149">
        <v>2</v>
      </c>
      <c r="X761" s="149">
        <v>2</v>
      </c>
      <c r="Y761" s="149">
        <v>2</v>
      </c>
      <c r="Z761" s="149">
        <v>2</v>
      </c>
      <c r="AA761" s="149">
        <v>2</v>
      </c>
      <c r="AB761" s="149">
        <v>2</v>
      </c>
      <c r="AC761" s="149">
        <v>2</v>
      </c>
      <c r="AD761" s="149">
        <v>2</v>
      </c>
      <c r="AE761" s="149">
        <v>2</v>
      </c>
      <c r="AF761" s="149">
        <v>2</v>
      </c>
      <c r="AG761" s="149">
        <v>2</v>
      </c>
      <c r="AH761" s="149">
        <v>2</v>
      </c>
      <c r="AI761" s="149">
        <v>2</v>
      </c>
      <c r="AJ761" s="149">
        <v>2</v>
      </c>
      <c r="AK761" s="149">
        <v>2</v>
      </c>
      <c r="AL761" s="149">
        <v>2</v>
      </c>
      <c r="AM761" s="149">
        <v>2</v>
      </c>
      <c r="AN761" s="149">
        <v>2</v>
      </c>
      <c r="AO761" s="149">
        <v>2</v>
      </c>
      <c r="AP761" s="149">
        <v>2</v>
      </c>
      <c r="AQ761" s="149">
        <v>2</v>
      </c>
      <c r="AR761" s="149">
        <v>2</v>
      </c>
      <c r="AS761" s="149">
        <v>2</v>
      </c>
      <c r="AT761" s="149">
        <v>2</v>
      </c>
      <c r="AU761" s="149">
        <v>2</v>
      </c>
      <c r="AV761" s="149">
        <v>2</v>
      </c>
      <c r="AW761" s="149">
        <v>2</v>
      </c>
      <c r="AX761" s="149">
        <v>2</v>
      </c>
      <c r="AY761" s="149">
        <v>2</v>
      </c>
      <c r="AZ761" s="149">
        <v>2</v>
      </c>
      <c r="BA761" s="149">
        <v>2</v>
      </c>
      <c r="BB761" s="149">
        <v>2</v>
      </c>
      <c r="BC761" s="149">
        <v>2</v>
      </c>
      <c r="BD761" s="149">
        <v>2</v>
      </c>
      <c r="BE761" s="149">
        <v>2</v>
      </c>
      <c r="BF761" s="149">
        <v>2</v>
      </c>
      <c r="BG761" s="149">
        <v>2</v>
      </c>
      <c r="BH761" s="149">
        <v>2</v>
      </c>
      <c r="BI761" s="149"/>
      <c r="BJ761" s="149"/>
      <c r="BK761" s="149"/>
      <c r="BL761" s="149"/>
      <c r="BM761" s="149"/>
      <c r="BN761" s="149"/>
      <c r="BO761" s="149"/>
      <c r="BP761" s="149"/>
      <c r="BQ761" s="149"/>
      <c r="BR761" s="149"/>
      <c r="BS761" s="149"/>
      <c r="BT761" s="149"/>
      <c r="BU761" s="149"/>
      <c r="BV761" s="149"/>
      <c r="BW761" s="149"/>
      <c r="BX761" s="149"/>
      <c r="BY761" s="149"/>
      <c r="BZ761" s="149"/>
      <c r="CA761" s="149"/>
      <c r="CB761" s="149"/>
      <c r="CC761" s="149"/>
      <c r="CD761" s="149"/>
      <c r="CE761" s="149"/>
      <c r="CF761" s="149"/>
      <c r="CG761" s="149"/>
      <c r="CH761" s="149"/>
      <c r="CI761" s="149"/>
      <c r="CJ761" s="149"/>
      <c r="CK761" s="149"/>
      <c r="CL761" s="149"/>
      <c r="CM761" s="149"/>
      <c r="CN761" s="149"/>
      <c r="CO761" s="149"/>
      <c r="CP761" s="149"/>
      <c r="CQ761" s="149"/>
      <c r="CR761" s="149"/>
      <c r="CS761" s="150"/>
      <c r="CT761" s="151"/>
      <c r="CW761" s="68"/>
      <c r="CX761" s="152"/>
    </row>
    <row r="762" spans="1:102">
      <c r="A762" s="289" t="s">
        <v>8334</v>
      </c>
      <c r="B762" s="146" t="s">
        <v>2392</v>
      </c>
      <c r="C762" s="147" t="str">
        <f>+_xlfn.XLOOKUP(B762,'R4'!B:B,'R4'!C:C)</f>
        <v>İZİN VE PROTOKOL MÜDÜRÜ</v>
      </c>
      <c r="D762" s="147"/>
      <c r="E762" s="150" t="s">
        <v>6134</v>
      </c>
      <c r="F762" s="150" t="s">
        <v>38</v>
      </c>
      <c r="G762" s="150" t="s">
        <v>35</v>
      </c>
      <c r="H762" s="150" t="s">
        <v>8271</v>
      </c>
      <c r="I762" s="156"/>
      <c r="J762" s="148"/>
      <c r="K762" s="149"/>
      <c r="L762" s="149"/>
      <c r="M762" s="149">
        <v>1</v>
      </c>
      <c r="N762" s="149">
        <v>1</v>
      </c>
      <c r="O762" s="149">
        <v>1</v>
      </c>
      <c r="P762" s="149">
        <v>1</v>
      </c>
      <c r="Q762" s="149">
        <v>1</v>
      </c>
      <c r="R762" s="149">
        <v>1</v>
      </c>
      <c r="S762" s="149">
        <v>1</v>
      </c>
      <c r="T762" s="149">
        <v>1</v>
      </c>
      <c r="U762" s="149">
        <v>1</v>
      </c>
      <c r="V762" s="149">
        <v>1</v>
      </c>
      <c r="W762" s="149">
        <v>1</v>
      </c>
      <c r="X762" s="149">
        <v>1</v>
      </c>
      <c r="Y762" s="149">
        <v>1</v>
      </c>
      <c r="Z762" s="149">
        <v>1</v>
      </c>
      <c r="AA762" s="149">
        <v>1</v>
      </c>
      <c r="AB762" s="149">
        <v>1</v>
      </c>
      <c r="AC762" s="149">
        <v>1</v>
      </c>
      <c r="AD762" s="149">
        <v>1</v>
      </c>
      <c r="AE762" s="149">
        <v>1</v>
      </c>
      <c r="AF762" s="149">
        <v>1</v>
      </c>
      <c r="AG762" s="149">
        <v>1</v>
      </c>
      <c r="AH762" s="149">
        <v>1</v>
      </c>
      <c r="AI762" s="149">
        <v>1</v>
      </c>
      <c r="AJ762" s="149">
        <v>1</v>
      </c>
      <c r="AK762" s="149">
        <v>1</v>
      </c>
      <c r="AL762" s="149">
        <v>1</v>
      </c>
      <c r="AM762" s="149">
        <v>1</v>
      </c>
      <c r="AN762" s="149">
        <v>1</v>
      </c>
      <c r="AO762" s="149">
        <v>1</v>
      </c>
      <c r="AP762" s="149">
        <v>1</v>
      </c>
      <c r="AQ762" s="149">
        <v>1</v>
      </c>
      <c r="AR762" s="149">
        <v>1</v>
      </c>
      <c r="AS762" s="149">
        <v>1</v>
      </c>
      <c r="AT762" s="149">
        <v>1</v>
      </c>
      <c r="AU762" s="149">
        <v>1</v>
      </c>
      <c r="AV762" s="149">
        <v>1</v>
      </c>
      <c r="AW762" s="149">
        <v>1</v>
      </c>
      <c r="AX762" s="149">
        <v>1</v>
      </c>
      <c r="AY762" s="149">
        <v>1</v>
      </c>
      <c r="AZ762" s="149">
        <v>1</v>
      </c>
      <c r="BA762" s="149">
        <v>1</v>
      </c>
      <c r="BB762" s="149">
        <v>1</v>
      </c>
      <c r="BC762" s="149">
        <v>1</v>
      </c>
      <c r="BD762" s="149">
        <v>1</v>
      </c>
      <c r="BE762" s="149">
        <v>1</v>
      </c>
      <c r="BF762" s="149">
        <v>1</v>
      </c>
      <c r="BG762" s="149">
        <v>1</v>
      </c>
      <c r="BH762" s="149">
        <v>1</v>
      </c>
      <c r="BI762" s="149">
        <v>1</v>
      </c>
      <c r="BJ762" s="149">
        <v>1</v>
      </c>
      <c r="BK762" s="149">
        <v>1</v>
      </c>
      <c r="BL762" s="149">
        <v>1</v>
      </c>
      <c r="BM762" s="149">
        <v>1</v>
      </c>
      <c r="BN762" s="149">
        <v>1</v>
      </c>
      <c r="BO762" s="149">
        <v>1</v>
      </c>
      <c r="BP762" s="149">
        <v>1</v>
      </c>
      <c r="BQ762" s="149">
        <v>1</v>
      </c>
      <c r="BR762" s="149">
        <v>1</v>
      </c>
      <c r="BS762" s="149">
        <v>1</v>
      </c>
      <c r="BT762" s="149">
        <v>1</v>
      </c>
      <c r="BU762" s="149"/>
      <c r="BV762" s="149"/>
      <c r="BW762" s="149"/>
      <c r="BX762" s="149"/>
      <c r="BY762" s="149"/>
      <c r="BZ762" s="149"/>
      <c r="CA762" s="149"/>
      <c r="CB762" s="149"/>
      <c r="CC762" s="149"/>
      <c r="CD762" s="149"/>
      <c r="CE762" s="149"/>
      <c r="CF762" s="149"/>
      <c r="CG762" s="149"/>
      <c r="CH762" s="149"/>
      <c r="CI762" s="149"/>
      <c r="CJ762" s="149"/>
      <c r="CK762" s="149"/>
      <c r="CL762" s="149"/>
      <c r="CM762" s="149"/>
      <c r="CN762" s="149"/>
      <c r="CO762" s="149"/>
      <c r="CP762" s="149"/>
      <c r="CQ762" s="149"/>
      <c r="CR762" s="149"/>
      <c r="CS762" s="150"/>
      <c r="CT762" s="151"/>
      <c r="CW762" s="68"/>
      <c r="CX762" s="152"/>
    </row>
    <row r="763" spans="1:102">
      <c r="A763" s="289" t="s">
        <v>8334</v>
      </c>
      <c r="B763" s="146" t="s">
        <v>2394</v>
      </c>
      <c r="C763" s="147" t="str">
        <f>+_xlfn.XLOOKUP(B763,'R4'!B:B,'R4'!C:C)</f>
        <v>İZİN VE PROTOKOL ŞEFİ</v>
      </c>
      <c r="D763" s="147"/>
      <c r="E763" s="150" t="s">
        <v>6134</v>
      </c>
      <c r="F763" s="150" t="s">
        <v>38</v>
      </c>
      <c r="G763" s="150" t="s">
        <v>35</v>
      </c>
      <c r="H763" s="150" t="s">
        <v>8271</v>
      </c>
      <c r="I763" s="156"/>
      <c r="J763" s="148"/>
      <c r="K763" s="149"/>
      <c r="L763" s="149"/>
      <c r="M763" s="149">
        <v>1</v>
      </c>
      <c r="N763" s="149">
        <v>1</v>
      </c>
      <c r="O763" s="149">
        <v>1</v>
      </c>
      <c r="P763" s="149">
        <v>1</v>
      </c>
      <c r="Q763" s="149">
        <v>1</v>
      </c>
      <c r="R763" s="149">
        <v>1</v>
      </c>
      <c r="S763" s="149">
        <v>1</v>
      </c>
      <c r="T763" s="149">
        <v>1</v>
      </c>
      <c r="U763" s="149">
        <v>1</v>
      </c>
      <c r="V763" s="149">
        <v>1</v>
      </c>
      <c r="W763" s="149">
        <v>1</v>
      </c>
      <c r="X763" s="149">
        <v>1</v>
      </c>
      <c r="Y763" s="149">
        <v>1</v>
      </c>
      <c r="Z763" s="149">
        <v>1</v>
      </c>
      <c r="AA763" s="149">
        <v>1</v>
      </c>
      <c r="AB763" s="149">
        <v>1</v>
      </c>
      <c r="AC763" s="149">
        <v>1</v>
      </c>
      <c r="AD763" s="149">
        <v>1</v>
      </c>
      <c r="AE763" s="149">
        <v>1</v>
      </c>
      <c r="AF763" s="149">
        <v>1</v>
      </c>
      <c r="AG763" s="149">
        <v>1</v>
      </c>
      <c r="AH763" s="149">
        <v>1</v>
      </c>
      <c r="AI763" s="149">
        <v>1</v>
      </c>
      <c r="AJ763" s="149">
        <v>1</v>
      </c>
      <c r="AK763" s="149">
        <v>1</v>
      </c>
      <c r="AL763" s="149">
        <v>1</v>
      </c>
      <c r="AM763" s="149">
        <v>1</v>
      </c>
      <c r="AN763" s="149">
        <v>1</v>
      </c>
      <c r="AO763" s="149">
        <v>1</v>
      </c>
      <c r="AP763" s="149">
        <v>1</v>
      </c>
      <c r="AQ763" s="149">
        <v>1</v>
      </c>
      <c r="AR763" s="149">
        <v>1</v>
      </c>
      <c r="AS763" s="149">
        <v>1</v>
      </c>
      <c r="AT763" s="149">
        <v>1</v>
      </c>
      <c r="AU763" s="149">
        <v>1</v>
      </c>
      <c r="AV763" s="149">
        <v>1</v>
      </c>
      <c r="AW763" s="149">
        <v>1</v>
      </c>
      <c r="AX763" s="149">
        <v>1</v>
      </c>
      <c r="AY763" s="149">
        <v>1</v>
      </c>
      <c r="AZ763" s="149">
        <v>1</v>
      </c>
      <c r="BA763" s="149">
        <v>1</v>
      </c>
      <c r="BB763" s="149">
        <v>1</v>
      </c>
      <c r="BC763" s="149">
        <v>1</v>
      </c>
      <c r="BD763" s="149">
        <v>1</v>
      </c>
      <c r="BE763" s="149">
        <v>1</v>
      </c>
      <c r="BF763" s="149">
        <v>1</v>
      </c>
      <c r="BG763" s="149">
        <v>1</v>
      </c>
      <c r="BH763" s="149">
        <v>1</v>
      </c>
      <c r="BI763" s="149"/>
      <c r="BJ763" s="149"/>
      <c r="BK763" s="149"/>
      <c r="BL763" s="149"/>
      <c r="BM763" s="149"/>
      <c r="BN763" s="149"/>
      <c r="BO763" s="149"/>
      <c r="BP763" s="149"/>
      <c r="BQ763" s="149"/>
      <c r="BR763" s="149"/>
      <c r="BS763" s="149"/>
      <c r="BT763" s="149"/>
      <c r="BU763" s="149"/>
      <c r="BV763" s="149"/>
      <c r="BW763" s="149"/>
      <c r="BX763" s="149"/>
      <c r="BY763" s="149"/>
      <c r="BZ763" s="149"/>
      <c r="CA763" s="149"/>
      <c r="CB763" s="149"/>
      <c r="CC763" s="149"/>
      <c r="CD763" s="149"/>
      <c r="CE763" s="149"/>
      <c r="CF763" s="149"/>
      <c r="CG763" s="149"/>
      <c r="CH763" s="149"/>
      <c r="CI763" s="149"/>
      <c r="CJ763" s="149"/>
      <c r="CK763" s="149"/>
      <c r="CL763" s="149"/>
      <c r="CM763" s="149"/>
      <c r="CN763" s="149"/>
      <c r="CO763" s="149"/>
      <c r="CP763" s="149"/>
      <c r="CQ763" s="149"/>
      <c r="CR763" s="149"/>
      <c r="CS763" s="150"/>
      <c r="CT763" s="151"/>
      <c r="CW763" s="68"/>
      <c r="CX763" s="152"/>
    </row>
    <row r="764" spans="1:102">
      <c r="A764" s="289" t="s">
        <v>8334</v>
      </c>
      <c r="B764" s="146" t="s">
        <v>2396</v>
      </c>
      <c r="C764" s="147" t="str">
        <f>+_xlfn.XLOOKUP(B764,'R4'!B:B,'R4'!C:C)</f>
        <v>KAMU KURUMLARI SORUMLUSU</v>
      </c>
      <c r="D764" s="147"/>
      <c r="E764" s="150" t="s">
        <v>6134</v>
      </c>
      <c r="F764" s="150" t="s">
        <v>38</v>
      </c>
      <c r="G764" s="150" t="s">
        <v>35</v>
      </c>
      <c r="H764" s="150" t="s">
        <v>8271</v>
      </c>
      <c r="I764" s="156"/>
      <c r="J764" s="148"/>
      <c r="K764" s="149"/>
      <c r="L764" s="149"/>
      <c r="M764" s="149">
        <v>2</v>
      </c>
      <c r="N764" s="149">
        <v>2</v>
      </c>
      <c r="O764" s="149">
        <v>2</v>
      </c>
      <c r="P764" s="149">
        <v>2</v>
      </c>
      <c r="Q764" s="149">
        <v>2</v>
      </c>
      <c r="R764" s="149">
        <v>2</v>
      </c>
      <c r="S764" s="149">
        <v>2</v>
      </c>
      <c r="T764" s="149">
        <v>2</v>
      </c>
      <c r="U764" s="149">
        <v>2</v>
      </c>
      <c r="V764" s="149">
        <v>2</v>
      </c>
      <c r="W764" s="149">
        <v>2</v>
      </c>
      <c r="X764" s="149">
        <v>2</v>
      </c>
      <c r="Y764" s="149">
        <v>2</v>
      </c>
      <c r="Z764" s="149">
        <v>2</v>
      </c>
      <c r="AA764" s="149">
        <v>2</v>
      </c>
      <c r="AB764" s="149">
        <v>2</v>
      </c>
      <c r="AC764" s="149">
        <v>2</v>
      </c>
      <c r="AD764" s="149">
        <v>2</v>
      </c>
      <c r="AE764" s="149">
        <v>2</v>
      </c>
      <c r="AF764" s="149">
        <v>2</v>
      </c>
      <c r="AG764" s="149">
        <v>2</v>
      </c>
      <c r="AH764" s="149">
        <v>2</v>
      </c>
      <c r="AI764" s="149">
        <v>2</v>
      </c>
      <c r="AJ764" s="149">
        <v>2</v>
      </c>
      <c r="AK764" s="149">
        <v>2</v>
      </c>
      <c r="AL764" s="149">
        <v>2</v>
      </c>
      <c r="AM764" s="149">
        <v>2</v>
      </c>
      <c r="AN764" s="149">
        <v>2</v>
      </c>
      <c r="AO764" s="149">
        <v>2</v>
      </c>
      <c r="AP764" s="149">
        <v>2</v>
      </c>
      <c r="AQ764" s="149">
        <v>2</v>
      </c>
      <c r="AR764" s="149">
        <v>2</v>
      </c>
      <c r="AS764" s="149">
        <v>2</v>
      </c>
      <c r="AT764" s="149">
        <v>2</v>
      </c>
      <c r="AU764" s="149">
        <v>2</v>
      </c>
      <c r="AV764" s="149">
        <v>2</v>
      </c>
      <c r="AW764" s="149">
        <v>2</v>
      </c>
      <c r="AX764" s="149">
        <v>2</v>
      </c>
      <c r="AY764" s="149">
        <v>2</v>
      </c>
      <c r="AZ764" s="149">
        <v>2</v>
      </c>
      <c r="BA764" s="149">
        <v>2</v>
      </c>
      <c r="BB764" s="149">
        <v>2</v>
      </c>
      <c r="BC764" s="149">
        <v>2</v>
      </c>
      <c r="BD764" s="149">
        <v>2</v>
      </c>
      <c r="BE764" s="149">
        <v>2</v>
      </c>
      <c r="BF764" s="149">
        <v>2</v>
      </c>
      <c r="BG764" s="149">
        <v>2</v>
      </c>
      <c r="BH764" s="149">
        <v>2</v>
      </c>
      <c r="BI764" s="149"/>
      <c r="BJ764" s="149"/>
      <c r="BK764" s="149"/>
      <c r="BL764" s="149"/>
      <c r="BM764" s="149"/>
      <c r="BN764" s="149"/>
      <c r="BO764" s="149"/>
      <c r="BP764" s="149"/>
      <c r="BQ764" s="149"/>
      <c r="BR764" s="149"/>
      <c r="BS764" s="149"/>
      <c r="BT764" s="149"/>
      <c r="BU764" s="149"/>
      <c r="BV764" s="149"/>
      <c r="BW764" s="149"/>
      <c r="BX764" s="149"/>
      <c r="BY764" s="149"/>
      <c r="BZ764" s="149"/>
      <c r="CA764" s="149"/>
      <c r="CB764" s="149"/>
      <c r="CC764" s="149"/>
      <c r="CD764" s="149"/>
      <c r="CE764" s="149"/>
      <c r="CF764" s="149"/>
      <c r="CG764" s="149"/>
      <c r="CH764" s="149"/>
      <c r="CI764" s="149"/>
      <c r="CJ764" s="149"/>
      <c r="CK764" s="149"/>
      <c r="CL764" s="149"/>
      <c r="CM764" s="149"/>
      <c r="CN764" s="149"/>
      <c r="CO764" s="149"/>
      <c r="CP764" s="149"/>
      <c r="CQ764" s="149"/>
      <c r="CR764" s="149"/>
      <c r="CS764" s="150"/>
      <c r="CT764" s="151"/>
      <c r="CW764" s="68"/>
      <c r="CX764" s="152"/>
    </row>
    <row r="765" spans="1:102">
      <c r="A765" s="289" t="s">
        <v>8334</v>
      </c>
      <c r="B765" s="146" t="s">
        <v>2398</v>
      </c>
      <c r="C765" s="147" t="str">
        <f>+_xlfn.XLOOKUP(B765,'R4'!B:B,'R4'!C:C)</f>
        <v>3. ŞAHISLAR SORUMLUSU</v>
      </c>
      <c r="D765" s="147"/>
      <c r="E765" s="150" t="s">
        <v>6134</v>
      </c>
      <c r="F765" s="150" t="s">
        <v>38</v>
      </c>
      <c r="G765" s="150" t="s">
        <v>35</v>
      </c>
      <c r="H765" s="150" t="s">
        <v>8271</v>
      </c>
      <c r="I765" s="156"/>
      <c r="J765" s="148"/>
      <c r="K765" s="149"/>
      <c r="L765" s="149"/>
      <c r="M765" s="149">
        <v>2</v>
      </c>
      <c r="N765" s="149">
        <v>2</v>
      </c>
      <c r="O765" s="149">
        <v>2</v>
      </c>
      <c r="P765" s="149">
        <v>2</v>
      </c>
      <c r="Q765" s="149">
        <v>2</v>
      </c>
      <c r="R765" s="149">
        <v>2</v>
      </c>
      <c r="S765" s="149">
        <v>2</v>
      </c>
      <c r="T765" s="149">
        <v>2</v>
      </c>
      <c r="U765" s="149">
        <v>2</v>
      </c>
      <c r="V765" s="149">
        <v>2</v>
      </c>
      <c r="W765" s="149">
        <v>2</v>
      </c>
      <c r="X765" s="149">
        <v>2</v>
      </c>
      <c r="Y765" s="149">
        <v>2</v>
      </c>
      <c r="Z765" s="149">
        <v>2</v>
      </c>
      <c r="AA765" s="149">
        <v>2</v>
      </c>
      <c r="AB765" s="149">
        <v>2</v>
      </c>
      <c r="AC765" s="149">
        <v>2</v>
      </c>
      <c r="AD765" s="149">
        <v>2</v>
      </c>
      <c r="AE765" s="149">
        <v>2</v>
      </c>
      <c r="AF765" s="149">
        <v>2</v>
      </c>
      <c r="AG765" s="149">
        <v>2</v>
      </c>
      <c r="AH765" s="149">
        <v>2</v>
      </c>
      <c r="AI765" s="149">
        <v>2</v>
      </c>
      <c r="AJ765" s="149">
        <v>2</v>
      </c>
      <c r="AK765" s="149">
        <v>2</v>
      </c>
      <c r="AL765" s="149">
        <v>2</v>
      </c>
      <c r="AM765" s="149">
        <v>2</v>
      </c>
      <c r="AN765" s="149">
        <v>2</v>
      </c>
      <c r="AO765" s="149">
        <v>2</v>
      </c>
      <c r="AP765" s="149">
        <v>2</v>
      </c>
      <c r="AQ765" s="149">
        <v>2</v>
      </c>
      <c r="AR765" s="149">
        <v>2</v>
      </c>
      <c r="AS765" s="149">
        <v>2</v>
      </c>
      <c r="AT765" s="149">
        <v>2</v>
      </c>
      <c r="AU765" s="149">
        <v>2</v>
      </c>
      <c r="AV765" s="149">
        <v>2</v>
      </c>
      <c r="AW765" s="149">
        <v>2</v>
      </c>
      <c r="AX765" s="149">
        <v>2</v>
      </c>
      <c r="AY765" s="149">
        <v>2</v>
      </c>
      <c r="AZ765" s="149">
        <v>2</v>
      </c>
      <c r="BA765" s="149">
        <v>2</v>
      </c>
      <c r="BB765" s="149">
        <v>2</v>
      </c>
      <c r="BC765" s="149">
        <v>2</v>
      </c>
      <c r="BD765" s="149">
        <v>2</v>
      </c>
      <c r="BE765" s="149">
        <v>2</v>
      </c>
      <c r="BF765" s="149">
        <v>2</v>
      </c>
      <c r="BG765" s="149">
        <v>2</v>
      </c>
      <c r="BH765" s="149">
        <v>2</v>
      </c>
      <c r="BI765" s="149"/>
      <c r="BJ765" s="149"/>
      <c r="BK765" s="149"/>
      <c r="BL765" s="149"/>
      <c r="BM765" s="149"/>
      <c r="BN765" s="149"/>
      <c r="BO765" s="149"/>
      <c r="BP765" s="149"/>
      <c r="BQ765" s="149"/>
      <c r="BR765" s="149"/>
      <c r="BS765" s="149"/>
      <c r="BT765" s="149"/>
      <c r="BU765" s="149"/>
      <c r="BV765" s="149"/>
      <c r="BW765" s="149"/>
      <c r="BX765" s="149"/>
      <c r="BY765" s="149"/>
      <c r="BZ765" s="149"/>
      <c r="CA765" s="149"/>
      <c r="CB765" s="149"/>
      <c r="CC765" s="149"/>
      <c r="CD765" s="149"/>
      <c r="CE765" s="149"/>
      <c r="CF765" s="149"/>
      <c r="CG765" s="149"/>
      <c r="CH765" s="149"/>
      <c r="CI765" s="149"/>
      <c r="CJ765" s="149"/>
      <c r="CK765" s="149"/>
      <c r="CL765" s="149"/>
      <c r="CM765" s="149"/>
      <c r="CN765" s="149"/>
      <c r="CO765" s="149"/>
      <c r="CP765" s="149"/>
      <c r="CQ765" s="149"/>
      <c r="CR765" s="149"/>
      <c r="CS765" s="150"/>
      <c r="CT765" s="151"/>
      <c r="CW765" s="68"/>
      <c r="CX765" s="152"/>
    </row>
    <row r="766" spans="1:102">
      <c r="A766" s="289" t="s">
        <v>8334</v>
      </c>
      <c r="B766" s="146" t="s">
        <v>7523</v>
      </c>
      <c r="C766" s="147" t="str">
        <f>+_xlfn.XLOOKUP(B766,'R4'!B:B,'R4'!C:C)</f>
        <v>ÜRETİM KALİTE KONTROL MÜDÜRÜ</v>
      </c>
      <c r="D766" s="147"/>
      <c r="E766" s="150" t="s">
        <v>6118</v>
      </c>
      <c r="F766" s="150" t="s">
        <v>38</v>
      </c>
      <c r="G766" s="150" t="s">
        <v>35</v>
      </c>
      <c r="H766" s="150" t="s">
        <v>8271</v>
      </c>
      <c r="I766" s="156"/>
      <c r="J766" s="148"/>
      <c r="K766" s="149"/>
      <c r="L766" s="149"/>
      <c r="M766" s="149"/>
      <c r="N766" s="149"/>
      <c r="O766" s="149"/>
      <c r="P766" s="149"/>
      <c r="Q766" s="149"/>
      <c r="R766" s="149"/>
      <c r="S766" s="149"/>
      <c r="T766" s="149"/>
      <c r="U766" s="149"/>
      <c r="V766" s="149"/>
      <c r="W766" s="149"/>
      <c r="X766" s="149"/>
      <c r="Y766" s="149"/>
      <c r="Z766" s="149"/>
      <c r="AA766" s="149"/>
      <c r="AB766" s="149"/>
      <c r="AC766" s="149"/>
      <c r="AD766" s="149"/>
      <c r="AE766" s="149"/>
      <c r="AF766" s="149"/>
      <c r="AG766" s="149"/>
      <c r="AH766" s="149"/>
      <c r="AI766" s="149"/>
      <c r="AJ766" s="149"/>
      <c r="AK766" s="149"/>
      <c r="AL766" s="149"/>
      <c r="AM766" s="149"/>
      <c r="AN766" s="149"/>
      <c r="AO766" s="149"/>
      <c r="AP766" s="149"/>
      <c r="AQ766" s="149"/>
      <c r="AR766" s="149"/>
      <c r="AS766" s="149"/>
      <c r="AT766" s="149">
        <v>1</v>
      </c>
      <c r="AU766" s="149">
        <v>1</v>
      </c>
      <c r="AV766" s="149">
        <v>1</v>
      </c>
      <c r="AW766" s="149">
        <v>1</v>
      </c>
      <c r="AX766" s="149">
        <v>1</v>
      </c>
      <c r="AY766" s="149">
        <v>1</v>
      </c>
      <c r="AZ766" s="149">
        <v>1</v>
      </c>
      <c r="BA766" s="149">
        <v>1</v>
      </c>
      <c r="BB766" s="149">
        <v>1</v>
      </c>
      <c r="BC766" s="149">
        <v>1</v>
      </c>
      <c r="BD766" s="149">
        <v>1</v>
      </c>
      <c r="BE766" s="149">
        <v>1</v>
      </c>
      <c r="BF766" s="149">
        <v>1</v>
      </c>
      <c r="BG766" s="149">
        <v>1</v>
      </c>
      <c r="BH766" s="149">
        <v>1</v>
      </c>
      <c r="BI766" s="149"/>
      <c r="BJ766" s="149"/>
      <c r="BK766" s="149"/>
      <c r="BL766" s="149"/>
      <c r="BM766" s="149"/>
      <c r="BN766" s="149"/>
      <c r="BO766" s="149"/>
      <c r="BP766" s="149"/>
      <c r="BQ766" s="149"/>
      <c r="BR766" s="149"/>
      <c r="BS766" s="149"/>
      <c r="BT766" s="149"/>
      <c r="BU766" s="149"/>
      <c r="BV766" s="149"/>
      <c r="BW766" s="149"/>
      <c r="BX766" s="149"/>
      <c r="BY766" s="149"/>
      <c r="BZ766" s="149"/>
      <c r="CA766" s="149"/>
      <c r="CB766" s="149"/>
      <c r="CC766" s="149"/>
      <c r="CD766" s="149"/>
      <c r="CE766" s="149"/>
      <c r="CF766" s="149"/>
      <c r="CG766" s="149"/>
      <c r="CH766" s="149"/>
      <c r="CI766" s="149"/>
      <c r="CJ766" s="149"/>
      <c r="CK766" s="149"/>
      <c r="CL766" s="149"/>
      <c r="CM766" s="149"/>
      <c r="CN766" s="149"/>
      <c r="CO766" s="149"/>
      <c r="CP766" s="149"/>
      <c r="CQ766" s="149"/>
      <c r="CR766" s="149"/>
      <c r="CS766" s="150"/>
      <c r="CT766" s="151"/>
      <c r="CW766" s="68"/>
      <c r="CX766" s="152"/>
    </row>
    <row r="767" spans="1:102">
      <c r="A767" s="289" t="s">
        <v>8334</v>
      </c>
      <c r="B767" s="146" t="s">
        <v>2451</v>
      </c>
      <c r="C767" s="147" t="str">
        <f>+_xlfn.XLOOKUP(B767,'R4'!B:B,'R4'!C:C)</f>
        <v>ÜSTYAPI - ŞEF</v>
      </c>
      <c r="D767" s="147"/>
      <c r="E767" s="150" t="s">
        <v>6126</v>
      </c>
      <c r="F767" s="150" t="s">
        <v>38</v>
      </c>
      <c r="G767" s="150" t="s">
        <v>35</v>
      </c>
      <c r="H767" s="150" t="s">
        <v>8271</v>
      </c>
      <c r="I767" s="156"/>
      <c r="J767" s="148"/>
      <c r="K767" s="149"/>
      <c r="L767" s="149"/>
      <c r="M767" s="149"/>
      <c r="N767" s="149"/>
      <c r="O767" s="149"/>
      <c r="P767" s="149"/>
      <c r="Q767" s="149"/>
      <c r="R767" s="149"/>
      <c r="S767" s="149"/>
      <c r="T767" s="149"/>
      <c r="U767" s="149"/>
      <c r="V767" s="149"/>
      <c r="W767" s="149"/>
      <c r="X767" s="149"/>
      <c r="Y767" s="149"/>
      <c r="Z767" s="149"/>
      <c r="AA767" s="149"/>
      <c r="AB767" s="149"/>
      <c r="AC767" s="149"/>
      <c r="AD767" s="149"/>
      <c r="AE767" s="149"/>
      <c r="AF767" s="149"/>
      <c r="AG767" s="149"/>
      <c r="AH767" s="149"/>
      <c r="AI767" s="149"/>
      <c r="AJ767" s="149"/>
      <c r="AK767" s="149"/>
      <c r="AL767" s="149"/>
      <c r="AM767" s="149"/>
      <c r="AN767" s="149"/>
      <c r="AO767" s="149"/>
      <c r="AP767" s="149"/>
      <c r="AQ767" s="149"/>
      <c r="AR767" s="149"/>
      <c r="AS767" s="149"/>
      <c r="AT767" s="149">
        <v>1</v>
      </c>
      <c r="AU767" s="149">
        <v>1</v>
      </c>
      <c r="AV767" s="149">
        <v>1</v>
      </c>
      <c r="AW767" s="149">
        <v>1</v>
      </c>
      <c r="AX767" s="149">
        <v>1</v>
      </c>
      <c r="AY767" s="149">
        <v>1</v>
      </c>
      <c r="AZ767" s="149">
        <v>1</v>
      </c>
      <c r="BA767" s="149">
        <v>1</v>
      </c>
      <c r="BB767" s="149">
        <v>1</v>
      </c>
      <c r="BC767" s="149">
        <v>1</v>
      </c>
      <c r="BD767" s="149">
        <v>1</v>
      </c>
      <c r="BE767" s="149">
        <v>1</v>
      </c>
      <c r="BF767" s="149">
        <v>1</v>
      </c>
      <c r="BG767" s="149">
        <v>1</v>
      </c>
      <c r="BH767" s="149">
        <v>1</v>
      </c>
      <c r="BI767" s="149"/>
      <c r="BJ767" s="149"/>
      <c r="BK767" s="149"/>
      <c r="BL767" s="149"/>
      <c r="BM767" s="149"/>
      <c r="BN767" s="149"/>
      <c r="BO767" s="149"/>
      <c r="BP767" s="149"/>
      <c r="BQ767" s="149"/>
      <c r="BR767" s="149"/>
      <c r="BS767" s="149"/>
      <c r="BT767" s="149"/>
      <c r="BU767" s="149"/>
      <c r="BV767" s="149"/>
      <c r="BW767" s="149"/>
      <c r="BX767" s="149"/>
      <c r="BY767" s="149"/>
      <c r="BZ767" s="149"/>
      <c r="CA767" s="149"/>
      <c r="CB767" s="149"/>
      <c r="CC767" s="149"/>
      <c r="CD767" s="149"/>
      <c r="CE767" s="149"/>
      <c r="CF767" s="149"/>
      <c r="CG767" s="149"/>
      <c r="CH767" s="149"/>
      <c r="CI767" s="149"/>
      <c r="CJ767" s="149"/>
      <c r="CK767" s="149"/>
      <c r="CL767" s="149"/>
      <c r="CM767" s="149"/>
      <c r="CN767" s="149"/>
      <c r="CO767" s="149"/>
      <c r="CP767" s="149"/>
      <c r="CQ767" s="149"/>
      <c r="CR767" s="149"/>
      <c r="CS767" s="150"/>
      <c r="CT767" s="151"/>
      <c r="CW767" s="68"/>
      <c r="CX767" s="152"/>
    </row>
    <row r="768" spans="1:102">
      <c r="A768" s="289" t="s">
        <v>8334</v>
      </c>
      <c r="B768" s="146" t="s">
        <v>2453</v>
      </c>
      <c r="C768" s="147" t="str">
        <f>+_xlfn.XLOOKUP(B768,'R4'!B:B,'R4'!C:C)</f>
        <v>ÜSTYAPI - KALİTE KONTROL ŞEFİ</v>
      </c>
      <c r="D768" s="147"/>
      <c r="E768" s="150" t="s">
        <v>6126</v>
      </c>
      <c r="F768" s="150" t="s">
        <v>38</v>
      </c>
      <c r="G768" s="150" t="s">
        <v>35</v>
      </c>
      <c r="H768" s="150" t="s">
        <v>8271</v>
      </c>
      <c r="I768" s="156"/>
      <c r="J768" s="148"/>
      <c r="K768" s="149"/>
      <c r="L768" s="149"/>
      <c r="M768" s="149"/>
      <c r="N768" s="149"/>
      <c r="O768" s="149"/>
      <c r="P768" s="149"/>
      <c r="Q768" s="149"/>
      <c r="R768" s="149"/>
      <c r="S768" s="149"/>
      <c r="T768" s="149"/>
      <c r="U768" s="149"/>
      <c r="V768" s="149"/>
      <c r="W768" s="149"/>
      <c r="X768" s="149"/>
      <c r="Y768" s="149"/>
      <c r="Z768" s="149"/>
      <c r="AA768" s="149"/>
      <c r="AB768" s="149"/>
      <c r="AC768" s="149"/>
      <c r="AD768" s="149"/>
      <c r="AE768" s="149"/>
      <c r="AF768" s="149"/>
      <c r="AG768" s="149"/>
      <c r="AH768" s="149"/>
      <c r="AI768" s="149"/>
      <c r="AJ768" s="149"/>
      <c r="AK768" s="149"/>
      <c r="AL768" s="149"/>
      <c r="AM768" s="149"/>
      <c r="AN768" s="149"/>
      <c r="AO768" s="149"/>
      <c r="AP768" s="149"/>
      <c r="AQ768" s="149"/>
      <c r="AR768" s="149"/>
      <c r="AS768" s="149"/>
      <c r="AT768" s="149">
        <v>1</v>
      </c>
      <c r="AU768" s="149">
        <v>1</v>
      </c>
      <c r="AV768" s="149">
        <v>1</v>
      </c>
      <c r="AW768" s="149">
        <v>1</v>
      </c>
      <c r="AX768" s="149">
        <v>1</v>
      </c>
      <c r="AY768" s="149">
        <v>1</v>
      </c>
      <c r="AZ768" s="149">
        <v>1</v>
      </c>
      <c r="BA768" s="149">
        <v>1</v>
      </c>
      <c r="BB768" s="149">
        <v>1</v>
      </c>
      <c r="BC768" s="149">
        <v>1</v>
      </c>
      <c r="BD768" s="149">
        <v>1</v>
      </c>
      <c r="BE768" s="149">
        <v>1</v>
      </c>
      <c r="BF768" s="149">
        <v>1</v>
      </c>
      <c r="BG768" s="149">
        <v>1</v>
      </c>
      <c r="BH768" s="149">
        <v>1</v>
      </c>
      <c r="BI768" s="149"/>
      <c r="BJ768" s="149"/>
      <c r="BK768" s="149"/>
      <c r="BL768" s="149"/>
      <c r="BM768" s="149"/>
      <c r="BN768" s="149"/>
      <c r="BO768" s="149"/>
      <c r="BP768" s="149"/>
      <c r="BQ768" s="149"/>
      <c r="BR768" s="149"/>
      <c r="BS768" s="149"/>
      <c r="BT768" s="149"/>
      <c r="BU768" s="149"/>
      <c r="BV768" s="149"/>
      <c r="BW768" s="149"/>
      <c r="BX768" s="149"/>
      <c r="BY768" s="149"/>
      <c r="BZ768" s="149"/>
      <c r="CA768" s="149"/>
      <c r="CB768" s="149"/>
      <c r="CC768" s="149"/>
      <c r="CD768" s="149"/>
      <c r="CE768" s="149"/>
      <c r="CF768" s="149"/>
      <c r="CG768" s="149"/>
      <c r="CH768" s="149"/>
      <c r="CI768" s="149"/>
      <c r="CJ768" s="149"/>
      <c r="CK768" s="149"/>
      <c r="CL768" s="149"/>
      <c r="CM768" s="149"/>
      <c r="CN768" s="149"/>
      <c r="CO768" s="149"/>
      <c r="CP768" s="149"/>
      <c r="CQ768" s="149"/>
      <c r="CR768" s="149"/>
      <c r="CS768" s="150"/>
      <c r="CT768" s="151"/>
      <c r="CW768" s="68"/>
      <c r="CX768" s="152"/>
    </row>
    <row r="769" spans="1:102">
      <c r="A769" s="289" t="s">
        <v>8334</v>
      </c>
      <c r="B769" s="146" t="s">
        <v>2455</v>
      </c>
      <c r="C769" s="147" t="str">
        <f>+_xlfn.XLOOKUP(B769,'R4'!B:B,'R4'!C:C)</f>
        <v>ÜSTYAPI - ELEKTRİK İŞLERİ ŞEFİ</v>
      </c>
      <c r="D769" s="147"/>
      <c r="E769" s="150" t="s">
        <v>6126</v>
      </c>
      <c r="F769" s="150" t="s">
        <v>38</v>
      </c>
      <c r="G769" s="150" t="s">
        <v>35</v>
      </c>
      <c r="H769" s="150" t="s">
        <v>8271</v>
      </c>
      <c r="I769" s="156"/>
      <c r="J769" s="148"/>
      <c r="K769" s="149"/>
      <c r="L769" s="149"/>
      <c r="M769" s="149"/>
      <c r="N769" s="149"/>
      <c r="O769" s="149"/>
      <c r="P769" s="149"/>
      <c r="Q769" s="149"/>
      <c r="R769" s="149"/>
      <c r="S769" s="149"/>
      <c r="T769" s="149"/>
      <c r="U769" s="149"/>
      <c r="V769" s="149"/>
      <c r="W769" s="149"/>
      <c r="X769" s="149"/>
      <c r="Y769" s="149"/>
      <c r="Z769" s="149"/>
      <c r="AA769" s="149"/>
      <c r="AB769" s="149"/>
      <c r="AC769" s="149"/>
      <c r="AD769" s="149"/>
      <c r="AE769" s="149"/>
      <c r="AF769" s="149"/>
      <c r="AG769" s="149"/>
      <c r="AH769" s="149"/>
      <c r="AI769" s="149"/>
      <c r="AJ769" s="149"/>
      <c r="AK769" s="149"/>
      <c r="AL769" s="149"/>
      <c r="AM769" s="149"/>
      <c r="AN769" s="149"/>
      <c r="AO769" s="149"/>
      <c r="AP769" s="149"/>
      <c r="AQ769" s="149"/>
      <c r="AR769" s="149"/>
      <c r="AS769" s="149"/>
      <c r="AT769" s="149">
        <v>1</v>
      </c>
      <c r="AU769" s="149">
        <v>1</v>
      </c>
      <c r="AV769" s="149">
        <v>1</v>
      </c>
      <c r="AW769" s="149">
        <v>1</v>
      </c>
      <c r="AX769" s="149">
        <v>1</v>
      </c>
      <c r="AY769" s="149">
        <v>1</v>
      </c>
      <c r="AZ769" s="149">
        <v>1</v>
      </c>
      <c r="BA769" s="149">
        <v>1</v>
      </c>
      <c r="BB769" s="149">
        <v>1</v>
      </c>
      <c r="BC769" s="149">
        <v>1</v>
      </c>
      <c r="BD769" s="149">
        <v>1</v>
      </c>
      <c r="BE769" s="149">
        <v>1</v>
      </c>
      <c r="BF769" s="149">
        <v>1</v>
      </c>
      <c r="BG769" s="149">
        <v>1</v>
      </c>
      <c r="BH769" s="149">
        <v>1</v>
      </c>
      <c r="BI769" s="149"/>
      <c r="BJ769" s="149"/>
      <c r="BK769" s="149"/>
      <c r="BL769" s="149"/>
      <c r="BM769" s="149"/>
      <c r="BN769" s="149"/>
      <c r="BO769" s="149"/>
      <c r="BP769" s="149"/>
      <c r="BQ769" s="149"/>
      <c r="BR769" s="149"/>
      <c r="BS769" s="149"/>
      <c r="BT769" s="149"/>
      <c r="BU769" s="149"/>
      <c r="BV769" s="149"/>
      <c r="BW769" s="149"/>
      <c r="BX769" s="149"/>
      <c r="BY769" s="149"/>
      <c r="BZ769" s="149"/>
      <c r="CA769" s="149"/>
      <c r="CB769" s="149"/>
      <c r="CC769" s="149"/>
      <c r="CD769" s="149"/>
      <c r="CE769" s="149"/>
      <c r="CF769" s="149"/>
      <c r="CG769" s="149"/>
      <c r="CH769" s="149"/>
      <c r="CI769" s="149"/>
      <c r="CJ769" s="149"/>
      <c r="CK769" s="149"/>
      <c r="CL769" s="149"/>
      <c r="CM769" s="149"/>
      <c r="CN769" s="149"/>
      <c r="CO769" s="149"/>
      <c r="CP769" s="149"/>
      <c r="CQ769" s="149"/>
      <c r="CR769" s="149"/>
      <c r="CS769" s="150"/>
      <c r="CT769" s="151"/>
      <c r="CW769" s="68"/>
      <c r="CX769" s="152"/>
    </row>
    <row r="770" spans="1:102">
      <c r="A770" s="289" t="s">
        <v>8334</v>
      </c>
      <c r="B770" s="146" t="s">
        <v>2457</v>
      </c>
      <c r="C770" s="147" t="str">
        <f>+_xlfn.XLOOKUP(B770,'R4'!B:B,'R4'!C:C)</f>
        <v>ÜSTYAPI - ÖLÇÜM İŞLERİ ŞEFİ</v>
      </c>
      <c r="D770" s="147"/>
      <c r="E770" s="150" t="s">
        <v>6126</v>
      </c>
      <c r="F770" s="150" t="s">
        <v>38</v>
      </c>
      <c r="G770" s="150" t="s">
        <v>35</v>
      </c>
      <c r="H770" s="150" t="s">
        <v>8271</v>
      </c>
      <c r="I770" s="156"/>
      <c r="J770" s="148"/>
      <c r="K770" s="149"/>
      <c r="L770" s="149"/>
      <c r="M770" s="149"/>
      <c r="N770" s="149"/>
      <c r="O770" s="149"/>
      <c r="P770" s="149"/>
      <c r="Q770" s="149"/>
      <c r="R770" s="149"/>
      <c r="S770" s="149"/>
      <c r="T770" s="149"/>
      <c r="U770" s="149"/>
      <c r="V770" s="149"/>
      <c r="W770" s="149"/>
      <c r="X770" s="149"/>
      <c r="Y770" s="149"/>
      <c r="Z770" s="149"/>
      <c r="AA770" s="149"/>
      <c r="AB770" s="149"/>
      <c r="AC770" s="149"/>
      <c r="AD770" s="149"/>
      <c r="AE770" s="149"/>
      <c r="AF770" s="149"/>
      <c r="AG770" s="149"/>
      <c r="AH770" s="149"/>
      <c r="AI770" s="149"/>
      <c r="AJ770" s="149"/>
      <c r="AK770" s="149"/>
      <c r="AL770" s="149"/>
      <c r="AM770" s="149"/>
      <c r="AN770" s="149"/>
      <c r="AO770" s="149"/>
      <c r="AP770" s="149"/>
      <c r="AQ770" s="149"/>
      <c r="AR770" s="149"/>
      <c r="AS770" s="149"/>
      <c r="AT770" s="149">
        <v>1</v>
      </c>
      <c r="AU770" s="149">
        <v>1</v>
      </c>
      <c r="AV770" s="149">
        <v>1</v>
      </c>
      <c r="AW770" s="149">
        <v>1</v>
      </c>
      <c r="AX770" s="149">
        <v>1</v>
      </c>
      <c r="AY770" s="149">
        <v>1</v>
      </c>
      <c r="AZ770" s="149">
        <v>1</v>
      </c>
      <c r="BA770" s="149">
        <v>1</v>
      </c>
      <c r="BB770" s="149">
        <v>1</v>
      </c>
      <c r="BC770" s="149">
        <v>1</v>
      </c>
      <c r="BD770" s="149">
        <v>1</v>
      </c>
      <c r="BE770" s="149">
        <v>1</v>
      </c>
      <c r="BF770" s="149">
        <v>1</v>
      </c>
      <c r="BG770" s="149">
        <v>1</v>
      </c>
      <c r="BH770" s="149">
        <v>1</v>
      </c>
      <c r="BI770" s="149"/>
      <c r="BJ770" s="149"/>
      <c r="BK770" s="149"/>
      <c r="BL770" s="149"/>
      <c r="BM770" s="149"/>
      <c r="BN770" s="149"/>
      <c r="BO770" s="149"/>
      <c r="BP770" s="149"/>
      <c r="BQ770" s="149"/>
      <c r="BR770" s="149"/>
      <c r="BS770" s="149"/>
      <c r="BT770" s="149"/>
      <c r="BU770" s="149"/>
      <c r="BV770" s="149"/>
      <c r="BW770" s="149"/>
      <c r="BX770" s="149"/>
      <c r="BY770" s="149"/>
      <c r="BZ770" s="149"/>
      <c r="CA770" s="149"/>
      <c r="CB770" s="149"/>
      <c r="CC770" s="149"/>
      <c r="CD770" s="149"/>
      <c r="CE770" s="149"/>
      <c r="CF770" s="149"/>
      <c r="CG770" s="149"/>
      <c r="CH770" s="149"/>
      <c r="CI770" s="149"/>
      <c r="CJ770" s="149"/>
      <c r="CK770" s="149"/>
      <c r="CL770" s="149"/>
      <c r="CM770" s="149"/>
      <c r="CN770" s="149"/>
      <c r="CO770" s="149"/>
      <c r="CP770" s="149"/>
      <c r="CQ770" s="149"/>
      <c r="CR770" s="149"/>
      <c r="CS770" s="150"/>
      <c r="CT770" s="151"/>
      <c r="CW770" s="68"/>
      <c r="CX770" s="152"/>
    </row>
    <row r="771" spans="1:102">
      <c r="A771" s="289" t="s">
        <v>8334</v>
      </c>
      <c r="B771" s="146" t="s">
        <v>2459</v>
      </c>
      <c r="C771" s="147" t="str">
        <f>+_xlfn.XLOOKUP(B771,'R4'!B:B,'R4'!C:C)</f>
        <v>ÜSTYAPI - KAYNAK MÜHENDİSİ</v>
      </c>
      <c r="D771" s="147"/>
      <c r="E771" s="150" t="s">
        <v>6126</v>
      </c>
      <c r="F771" s="150" t="s">
        <v>38</v>
      </c>
      <c r="G771" s="150" t="s">
        <v>35</v>
      </c>
      <c r="H771" s="150" t="s">
        <v>8271</v>
      </c>
      <c r="I771" s="156"/>
      <c r="J771" s="148"/>
      <c r="K771" s="149"/>
      <c r="L771" s="149"/>
      <c r="M771" s="149"/>
      <c r="N771" s="149"/>
      <c r="O771" s="149"/>
      <c r="P771" s="149"/>
      <c r="Q771" s="149"/>
      <c r="R771" s="149"/>
      <c r="S771" s="149"/>
      <c r="T771" s="149"/>
      <c r="U771" s="149"/>
      <c r="V771" s="149"/>
      <c r="W771" s="149"/>
      <c r="X771" s="149"/>
      <c r="Y771" s="149"/>
      <c r="Z771" s="149"/>
      <c r="AA771" s="149"/>
      <c r="AB771" s="149"/>
      <c r="AC771" s="149"/>
      <c r="AD771" s="149"/>
      <c r="AE771" s="149"/>
      <c r="AF771" s="149"/>
      <c r="AG771" s="149"/>
      <c r="AH771" s="149"/>
      <c r="AI771" s="149"/>
      <c r="AJ771" s="149"/>
      <c r="AK771" s="149"/>
      <c r="AL771" s="149"/>
      <c r="AM771" s="149"/>
      <c r="AN771" s="149"/>
      <c r="AO771" s="149"/>
      <c r="AP771" s="149"/>
      <c r="AQ771" s="149"/>
      <c r="AR771" s="149"/>
      <c r="AS771" s="149"/>
      <c r="AT771" s="149">
        <v>1</v>
      </c>
      <c r="AU771" s="149">
        <v>1</v>
      </c>
      <c r="AV771" s="149">
        <v>1</v>
      </c>
      <c r="AW771" s="149">
        <v>1</v>
      </c>
      <c r="AX771" s="149">
        <v>1</v>
      </c>
      <c r="AY771" s="149">
        <v>1</v>
      </c>
      <c r="AZ771" s="149">
        <v>1</v>
      </c>
      <c r="BA771" s="149">
        <v>1</v>
      </c>
      <c r="BB771" s="149">
        <v>1</v>
      </c>
      <c r="BC771" s="149">
        <v>1</v>
      </c>
      <c r="BD771" s="149">
        <v>1</v>
      </c>
      <c r="BE771" s="149">
        <v>1</v>
      </c>
      <c r="BF771" s="149">
        <v>1</v>
      </c>
      <c r="BG771" s="149">
        <v>1</v>
      </c>
      <c r="BH771" s="149">
        <v>1</v>
      </c>
      <c r="BI771" s="149"/>
      <c r="BJ771" s="149"/>
      <c r="BK771" s="149"/>
      <c r="BL771" s="149"/>
      <c r="BM771" s="149"/>
      <c r="BN771" s="149"/>
      <c r="BO771" s="149"/>
      <c r="BP771" s="149"/>
      <c r="BQ771" s="149"/>
      <c r="BR771" s="149"/>
      <c r="BS771" s="149"/>
      <c r="BT771" s="149"/>
      <c r="BU771" s="149"/>
      <c r="BV771" s="149"/>
      <c r="BW771" s="149"/>
      <c r="BX771" s="149"/>
      <c r="BY771" s="149"/>
      <c r="BZ771" s="149"/>
      <c r="CA771" s="149"/>
      <c r="CB771" s="149"/>
      <c r="CC771" s="149"/>
      <c r="CD771" s="149"/>
      <c r="CE771" s="149"/>
      <c r="CF771" s="149"/>
      <c r="CG771" s="149"/>
      <c r="CH771" s="149"/>
      <c r="CI771" s="149"/>
      <c r="CJ771" s="149"/>
      <c r="CK771" s="149"/>
      <c r="CL771" s="149"/>
      <c r="CM771" s="149"/>
      <c r="CN771" s="149"/>
      <c r="CO771" s="149"/>
      <c r="CP771" s="149"/>
      <c r="CQ771" s="149"/>
      <c r="CR771" s="149"/>
      <c r="CS771" s="150"/>
      <c r="CT771" s="151"/>
      <c r="CW771" s="68"/>
      <c r="CX771" s="152"/>
    </row>
    <row r="772" spans="1:102">
      <c r="A772" s="289" t="s">
        <v>8334</v>
      </c>
      <c r="B772" s="146" t="s">
        <v>2461</v>
      </c>
      <c r="C772" s="147" t="str">
        <f>+_xlfn.XLOOKUP(B772,'R4'!B:B,'R4'!C:C)</f>
        <v>ÜSTYAPI - FORMEN</v>
      </c>
      <c r="D772" s="147"/>
      <c r="E772" s="150" t="s">
        <v>6126</v>
      </c>
      <c r="F772" s="150" t="s">
        <v>38</v>
      </c>
      <c r="G772" s="150" t="s">
        <v>35</v>
      </c>
      <c r="H772" s="150" t="s">
        <v>8271</v>
      </c>
      <c r="I772" s="156"/>
      <c r="J772" s="148"/>
      <c r="K772" s="149"/>
      <c r="L772" s="149"/>
      <c r="M772" s="149"/>
      <c r="N772" s="149"/>
      <c r="O772" s="149"/>
      <c r="P772" s="149"/>
      <c r="Q772" s="149"/>
      <c r="R772" s="149"/>
      <c r="S772" s="149"/>
      <c r="T772" s="149"/>
      <c r="U772" s="149"/>
      <c r="V772" s="149"/>
      <c r="W772" s="149"/>
      <c r="X772" s="149"/>
      <c r="Y772" s="149"/>
      <c r="Z772" s="149"/>
      <c r="AA772" s="149"/>
      <c r="AB772" s="149"/>
      <c r="AC772" s="149"/>
      <c r="AD772" s="149"/>
      <c r="AE772" s="149"/>
      <c r="AF772" s="149"/>
      <c r="AG772" s="149"/>
      <c r="AH772" s="149"/>
      <c r="AI772" s="149"/>
      <c r="AJ772" s="149"/>
      <c r="AK772" s="149"/>
      <c r="AL772" s="149"/>
      <c r="AM772" s="149"/>
      <c r="AN772" s="149"/>
      <c r="AO772" s="149"/>
      <c r="AP772" s="149"/>
      <c r="AQ772" s="149"/>
      <c r="AR772" s="149"/>
      <c r="AS772" s="149"/>
      <c r="AT772" s="149">
        <v>1</v>
      </c>
      <c r="AU772" s="149">
        <v>1</v>
      </c>
      <c r="AV772" s="149">
        <v>1</v>
      </c>
      <c r="AW772" s="149">
        <v>1</v>
      </c>
      <c r="AX772" s="149">
        <v>1</v>
      </c>
      <c r="AY772" s="149">
        <v>1</v>
      </c>
      <c r="AZ772" s="149">
        <v>1</v>
      </c>
      <c r="BA772" s="149">
        <v>1</v>
      </c>
      <c r="BB772" s="149">
        <v>1</v>
      </c>
      <c r="BC772" s="149">
        <v>1</v>
      </c>
      <c r="BD772" s="149">
        <v>1</v>
      </c>
      <c r="BE772" s="149">
        <v>1</v>
      </c>
      <c r="BF772" s="149">
        <v>1</v>
      </c>
      <c r="BG772" s="149">
        <v>1</v>
      </c>
      <c r="BH772" s="149">
        <v>1</v>
      </c>
      <c r="BI772" s="149"/>
      <c r="BJ772" s="149"/>
      <c r="BK772" s="149"/>
      <c r="BL772" s="149"/>
      <c r="BM772" s="149"/>
      <c r="BN772" s="149"/>
      <c r="BO772" s="149"/>
      <c r="BP772" s="149"/>
      <c r="BQ772" s="149"/>
      <c r="BR772" s="149"/>
      <c r="BS772" s="149"/>
      <c r="BT772" s="149"/>
      <c r="BU772" s="149"/>
      <c r="BV772" s="149"/>
      <c r="BW772" s="149"/>
      <c r="BX772" s="149"/>
      <c r="BY772" s="149"/>
      <c r="BZ772" s="149"/>
      <c r="CA772" s="149"/>
      <c r="CB772" s="149"/>
      <c r="CC772" s="149"/>
      <c r="CD772" s="149"/>
      <c r="CE772" s="149"/>
      <c r="CF772" s="149"/>
      <c r="CG772" s="149"/>
      <c r="CH772" s="149"/>
      <c r="CI772" s="149"/>
      <c r="CJ772" s="149"/>
      <c r="CK772" s="149"/>
      <c r="CL772" s="149"/>
      <c r="CM772" s="149"/>
      <c r="CN772" s="149"/>
      <c r="CO772" s="149"/>
      <c r="CP772" s="149"/>
      <c r="CQ772" s="149"/>
      <c r="CR772" s="149"/>
      <c r="CS772" s="150"/>
      <c r="CT772" s="151"/>
      <c r="CW772" s="68"/>
      <c r="CX772" s="152"/>
    </row>
    <row r="773" spans="1:102">
      <c r="A773" s="289" t="s">
        <v>8334</v>
      </c>
      <c r="B773" s="146" t="s">
        <v>2463</v>
      </c>
      <c r="C773" s="147" t="str">
        <f>+_xlfn.XLOOKUP(B773,'R4'!B:B,'R4'!C:C)</f>
        <v>ÜSTYAPI - TREN KONTROLLER ŞEFİ</v>
      </c>
      <c r="D773" s="147"/>
      <c r="E773" s="150" t="s">
        <v>6126</v>
      </c>
      <c r="F773" s="150" t="s">
        <v>38</v>
      </c>
      <c r="G773" s="150" t="s">
        <v>35</v>
      </c>
      <c r="H773" s="150" t="s">
        <v>8271</v>
      </c>
      <c r="I773" s="156"/>
      <c r="J773" s="148"/>
      <c r="K773" s="149"/>
      <c r="L773" s="149"/>
      <c r="M773" s="149"/>
      <c r="N773" s="149"/>
      <c r="O773" s="149"/>
      <c r="P773" s="149"/>
      <c r="Q773" s="149"/>
      <c r="R773" s="149"/>
      <c r="S773" s="149"/>
      <c r="T773" s="149"/>
      <c r="U773" s="149"/>
      <c r="V773" s="149"/>
      <c r="W773" s="149"/>
      <c r="X773" s="149"/>
      <c r="Y773" s="149"/>
      <c r="Z773" s="149"/>
      <c r="AA773" s="149"/>
      <c r="AB773" s="149"/>
      <c r="AC773" s="149"/>
      <c r="AD773" s="149"/>
      <c r="AE773" s="149"/>
      <c r="AF773" s="149"/>
      <c r="AG773" s="149"/>
      <c r="AH773" s="149"/>
      <c r="AI773" s="149"/>
      <c r="AJ773" s="149"/>
      <c r="AK773" s="149"/>
      <c r="AL773" s="149"/>
      <c r="AM773" s="149"/>
      <c r="AN773" s="149"/>
      <c r="AO773" s="149"/>
      <c r="AP773" s="149"/>
      <c r="AQ773" s="149"/>
      <c r="AR773" s="149"/>
      <c r="AS773" s="149"/>
      <c r="AT773" s="149">
        <v>1</v>
      </c>
      <c r="AU773" s="149">
        <v>1</v>
      </c>
      <c r="AV773" s="149">
        <v>1</v>
      </c>
      <c r="AW773" s="149">
        <v>1</v>
      </c>
      <c r="AX773" s="149">
        <v>1</v>
      </c>
      <c r="AY773" s="149">
        <v>1</v>
      </c>
      <c r="AZ773" s="149">
        <v>1</v>
      </c>
      <c r="BA773" s="149">
        <v>1</v>
      </c>
      <c r="BB773" s="149">
        <v>1</v>
      </c>
      <c r="BC773" s="149">
        <v>1</v>
      </c>
      <c r="BD773" s="149">
        <v>1</v>
      </c>
      <c r="BE773" s="149">
        <v>1</v>
      </c>
      <c r="BF773" s="149">
        <v>1</v>
      </c>
      <c r="BG773" s="149">
        <v>1</v>
      </c>
      <c r="BH773" s="149">
        <v>1</v>
      </c>
      <c r="BI773" s="149"/>
      <c r="BJ773" s="149"/>
      <c r="BK773" s="149"/>
      <c r="BL773" s="149"/>
      <c r="BM773" s="149"/>
      <c r="BN773" s="149"/>
      <c r="BO773" s="149"/>
      <c r="BP773" s="149"/>
      <c r="BQ773" s="149"/>
      <c r="BR773" s="149"/>
      <c r="BS773" s="149"/>
      <c r="BT773" s="149"/>
      <c r="BU773" s="149"/>
      <c r="BV773" s="149"/>
      <c r="BW773" s="149"/>
      <c r="BX773" s="149"/>
      <c r="BY773" s="149"/>
      <c r="BZ773" s="149"/>
      <c r="CA773" s="149"/>
      <c r="CB773" s="149"/>
      <c r="CC773" s="149"/>
      <c r="CD773" s="149"/>
      <c r="CE773" s="149"/>
      <c r="CF773" s="149"/>
      <c r="CG773" s="149"/>
      <c r="CH773" s="149"/>
      <c r="CI773" s="149"/>
      <c r="CJ773" s="149"/>
      <c r="CK773" s="149"/>
      <c r="CL773" s="149"/>
      <c r="CM773" s="149"/>
      <c r="CN773" s="149"/>
      <c r="CO773" s="149"/>
      <c r="CP773" s="149"/>
      <c r="CQ773" s="149"/>
      <c r="CR773" s="149"/>
      <c r="CS773" s="150"/>
      <c r="CT773" s="151"/>
      <c r="CW773" s="68"/>
      <c r="CX773" s="152"/>
    </row>
    <row r="774" spans="1:102">
      <c r="A774" s="289" t="s">
        <v>8334</v>
      </c>
      <c r="B774" s="146" t="s">
        <v>2465</v>
      </c>
      <c r="C774" s="147" t="str">
        <f>+_xlfn.XLOOKUP(B774,'R4'!B:B,'R4'!C:C)</f>
        <v>ÜSTYAPI - TREN TEŞKİLİ MEMURU</v>
      </c>
      <c r="D774" s="147"/>
      <c r="E774" s="150" t="s">
        <v>6126</v>
      </c>
      <c r="F774" s="150" t="s">
        <v>38</v>
      </c>
      <c r="G774" s="150" t="s">
        <v>35</v>
      </c>
      <c r="H774" s="150" t="s">
        <v>8271</v>
      </c>
      <c r="I774" s="156"/>
      <c r="J774" s="148"/>
      <c r="K774" s="149"/>
      <c r="L774" s="149"/>
      <c r="M774" s="149"/>
      <c r="N774" s="149"/>
      <c r="O774" s="149"/>
      <c r="P774" s="149"/>
      <c r="Q774" s="149"/>
      <c r="R774" s="149"/>
      <c r="S774" s="149"/>
      <c r="T774" s="149"/>
      <c r="U774" s="149"/>
      <c r="V774" s="149"/>
      <c r="W774" s="149"/>
      <c r="X774" s="149"/>
      <c r="Y774" s="149"/>
      <c r="Z774" s="149"/>
      <c r="AA774" s="149"/>
      <c r="AB774" s="149"/>
      <c r="AC774" s="149"/>
      <c r="AD774" s="149"/>
      <c r="AE774" s="149"/>
      <c r="AF774" s="149"/>
      <c r="AG774" s="149"/>
      <c r="AH774" s="149"/>
      <c r="AI774" s="149"/>
      <c r="AJ774" s="149"/>
      <c r="AK774" s="149"/>
      <c r="AL774" s="149"/>
      <c r="AM774" s="149"/>
      <c r="AN774" s="149"/>
      <c r="AO774" s="149"/>
      <c r="AP774" s="149"/>
      <c r="AQ774" s="149"/>
      <c r="AR774" s="149"/>
      <c r="AS774" s="149"/>
      <c r="AT774" s="149">
        <v>3</v>
      </c>
      <c r="AU774" s="149">
        <v>3</v>
      </c>
      <c r="AV774" s="149">
        <v>3</v>
      </c>
      <c r="AW774" s="149">
        <v>3</v>
      </c>
      <c r="AX774" s="149">
        <v>3</v>
      </c>
      <c r="AY774" s="149">
        <v>3</v>
      </c>
      <c r="AZ774" s="149">
        <v>3</v>
      </c>
      <c r="BA774" s="149">
        <v>3</v>
      </c>
      <c r="BB774" s="149">
        <v>3</v>
      </c>
      <c r="BC774" s="149">
        <v>3</v>
      </c>
      <c r="BD774" s="149">
        <v>3</v>
      </c>
      <c r="BE774" s="149">
        <v>3</v>
      </c>
      <c r="BF774" s="149">
        <v>3</v>
      </c>
      <c r="BG774" s="149">
        <v>3</v>
      </c>
      <c r="BH774" s="149">
        <v>3</v>
      </c>
      <c r="BI774" s="149"/>
      <c r="BJ774" s="149"/>
      <c r="BK774" s="149"/>
      <c r="BL774" s="149"/>
      <c r="BM774" s="149"/>
      <c r="BN774" s="149"/>
      <c r="BO774" s="149"/>
      <c r="BP774" s="149"/>
      <c r="BQ774" s="149"/>
      <c r="BR774" s="149"/>
      <c r="BS774" s="149"/>
      <c r="BT774" s="149"/>
      <c r="BU774" s="149"/>
      <c r="BV774" s="149"/>
      <c r="BW774" s="149"/>
      <c r="BX774" s="149"/>
      <c r="BY774" s="149"/>
      <c r="BZ774" s="149"/>
      <c r="CA774" s="149"/>
      <c r="CB774" s="149"/>
      <c r="CC774" s="149"/>
      <c r="CD774" s="149"/>
      <c r="CE774" s="149"/>
      <c r="CF774" s="149"/>
      <c r="CG774" s="149"/>
      <c r="CH774" s="149"/>
      <c r="CI774" s="149"/>
      <c r="CJ774" s="149"/>
      <c r="CK774" s="149"/>
      <c r="CL774" s="149"/>
      <c r="CM774" s="149"/>
      <c r="CN774" s="149"/>
      <c r="CO774" s="149"/>
      <c r="CP774" s="149"/>
      <c r="CQ774" s="149"/>
      <c r="CR774" s="149"/>
      <c r="CS774" s="150"/>
      <c r="CT774" s="151"/>
      <c r="CW774" s="68"/>
      <c r="CX774" s="152"/>
    </row>
    <row r="775" spans="1:102">
      <c r="A775" s="289" t="s">
        <v>8334</v>
      </c>
      <c r="B775" s="146" t="s">
        <v>2467</v>
      </c>
      <c r="C775" s="147" t="str">
        <f>+_xlfn.XLOOKUP(B775,'R4'!B:B,'R4'!C:C)</f>
        <v>ÜSTYAPI - BAKIM ONARIMCI</v>
      </c>
      <c r="D775" s="147"/>
      <c r="E775" s="150" t="s">
        <v>6126</v>
      </c>
      <c r="F775" s="150" t="s">
        <v>38</v>
      </c>
      <c r="G775" s="150" t="s">
        <v>35</v>
      </c>
      <c r="H775" s="150" t="s">
        <v>8271</v>
      </c>
      <c r="I775" s="156"/>
      <c r="J775" s="148"/>
      <c r="K775" s="149"/>
      <c r="L775" s="149"/>
      <c r="M775" s="149"/>
      <c r="N775" s="149"/>
      <c r="O775" s="149"/>
      <c r="P775" s="149"/>
      <c r="Q775" s="149"/>
      <c r="R775" s="149"/>
      <c r="S775" s="149"/>
      <c r="T775" s="149"/>
      <c r="U775" s="149"/>
      <c r="V775" s="149"/>
      <c r="W775" s="149"/>
      <c r="X775" s="149"/>
      <c r="Y775" s="149"/>
      <c r="Z775" s="149"/>
      <c r="AA775" s="149"/>
      <c r="AB775" s="149"/>
      <c r="AC775" s="149"/>
      <c r="AD775" s="149"/>
      <c r="AE775" s="149"/>
      <c r="AF775" s="149"/>
      <c r="AG775" s="149"/>
      <c r="AH775" s="149"/>
      <c r="AI775" s="149"/>
      <c r="AJ775" s="149"/>
      <c r="AK775" s="149"/>
      <c r="AL775" s="149"/>
      <c r="AM775" s="149"/>
      <c r="AN775" s="149"/>
      <c r="AO775" s="149"/>
      <c r="AP775" s="149"/>
      <c r="AQ775" s="149"/>
      <c r="AR775" s="149"/>
      <c r="AS775" s="149"/>
      <c r="AT775" s="149">
        <v>2</v>
      </c>
      <c r="AU775" s="149">
        <v>2</v>
      </c>
      <c r="AV775" s="149">
        <v>2</v>
      </c>
      <c r="AW775" s="149">
        <v>2</v>
      </c>
      <c r="AX775" s="149">
        <v>2</v>
      </c>
      <c r="AY775" s="149">
        <v>2</v>
      </c>
      <c r="AZ775" s="149">
        <v>2</v>
      </c>
      <c r="BA775" s="149">
        <v>2</v>
      </c>
      <c r="BB775" s="149">
        <v>2</v>
      </c>
      <c r="BC775" s="149">
        <v>2</v>
      </c>
      <c r="BD775" s="149">
        <v>2</v>
      </c>
      <c r="BE775" s="149">
        <v>2</v>
      </c>
      <c r="BF775" s="149">
        <v>2</v>
      </c>
      <c r="BG775" s="149">
        <v>2</v>
      </c>
      <c r="BH775" s="149">
        <v>2</v>
      </c>
      <c r="BI775" s="149"/>
      <c r="BJ775" s="149"/>
      <c r="BK775" s="149"/>
      <c r="BL775" s="149"/>
      <c r="BM775" s="149"/>
      <c r="BN775" s="149"/>
      <c r="BO775" s="149"/>
      <c r="BP775" s="149"/>
      <c r="BQ775" s="149"/>
      <c r="BR775" s="149"/>
      <c r="BS775" s="149"/>
      <c r="BT775" s="149"/>
      <c r="BU775" s="149"/>
      <c r="BV775" s="149"/>
      <c r="BW775" s="149"/>
      <c r="BX775" s="149"/>
      <c r="BY775" s="149"/>
      <c r="BZ775" s="149"/>
      <c r="CA775" s="149"/>
      <c r="CB775" s="149"/>
      <c r="CC775" s="149"/>
      <c r="CD775" s="149"/>
      <c r="CE775" s="149"/>
      <c r="CF775" s="149"/>
      <c r="CG775" s="149"/>
      <c r="CH775" s="149"/>
      <c r="CI775" s="149"/>
      <c r="CJ775" s="149"/>
      <c r="CK775" s="149"/>
      <c r="CL775" s="149"/>
      <c r="CM775" s="149"/>
      <c r="CN775" s="149"/>
      <c r="CO775" s="149"/>
      <c r="CP775" s="149"/>
      <c r="CQ775" s="149"/>
      <c r="CR775" s="149"/>
      <c r="CS775" s="150"/>
      <c r="CT775" s="151"/>
      <c r="CW775" s="68"/>
      <c r="CX775" s="152"/>
    </row>
    <row r="776" spans="1:102">
      <c r="A776" s="289" t="s">
        <v>8334</v>
      </c>
      <c r="B776" s="146" t="s">
        <v>2469</v>
      </c>
      <c r="C776" s="147" t="str">
        <f>+_xlfn.XLOOKUP(B776,'R4'!B:B,'R4'!C:C)</f>
        <v>ÜSTYAPI - TOPOĞRAF</v>
      </c>
      <c r="D776" s="147"/>
      <c r="E776" s="150" t="s">
        <v>6126</v>
      </c>
      <c r="F776" s="150" t="s">
        <v>38</v>
      </c>
      <c r="G776" s="150" t="s">
        <v>35</v>
      </c>
      <c r="H776" s="150" t="s">
        <v>8271</v>
      </c>
      <c r="I776" s="156"/>
      <c r="J776" s="148"/>
      <c r="K776" s="149"/>
      <c r="L776" s="149"/>
      <c r="M776" s="149"/>
      <c r="N776" s="149"/>
      <c r="O776" s="149"/>
      <c r="P776" s="149"/>
      <c r="Q776" s="149"/>
      <c r="R776" s="149"/>
      <c r="S776" s="149"/>
      <c r="T776" s="149"/>
      <c r="U776" s="149"/>
      <c r="V776" s="149"/>
      <c r="W776" s="149"/>
      <c r="X776" s="149"/>
      <c r="Y776" s="149"/>
      <c r="Z776" s="149"/>
      <c r="AA776" s="149"/>
      <c r="AB776" s="149"/>
      <c r="AC776" s="149"/>
      <c r="AD776" s="149"/>
      <c r="AE776" s="149"/>
      <c r="AF776" s="149"/>
      <c r="AG776" s="149"/>
      <c r="AH776" s="149"/>
      <c r="AI776" s="149"/>
      <c r="AJ776" s="149"/>
      <c r="AK776" s="149"/>
      <c r="AL776" s="149"/>
      <c r="AM776" s="149"/>
      <c r="AN776" s="149"/>
      <c r="AO776" s="149"/>
      <c r="AP776" s="149"/>
      <c r="AQ776" s="149"/>
      <c r="AR776" s="149"/>
      <c r="AS776" s="149"/>
      <c r="AT776" s="149">
        <v>2</v>
      </c>
      <c r="AU776" s="149">
        <v>2</v>
      </c>
      <c r="AV776" s="149">
        <v>2</v>
      </c>
      <c r="AW776" s="149">
        <v>2</v>
      </c>
      <c r="AX776" s="149">
        <v>2</v>
      </c>
      <c r="AY776" s="149">
        <v>2</v>
      </c>
      <c r="AZ776" s="149">
        <v>2</v>
      </c>
      <c r="BA776" s="149">
        <v>2</v>
      </c>
      <c r="BB776" s="149">
        <v>2</v>
      </c>
      <c r="BC776" s="149">
        <v>2</v>
      </c>
      <c r="BD776" s="149">
        <v>2</v>
      </c>
      <c r="BE776" s="149">
        <v>2</v>
      </c>
      <c r="BF776" s="149">
        <v>2</v>
      </c>
      <c r="BG776" s="149">
        <v>2</v>
      </c>
      <c r="BH776" s="149">
        <v>2</v>
      </c>
      <c r="BI776" s="149"/>
      <c r="BJ776" s="149"/>
      <c r="BK776" s="149"/>
      <c r="BL776" s="149"/>
      <c r="BM776" s="149"/>
      <c r="BN776" s="149"/>
      <c r="BO776" s="149"/>
      <c r="BP776" s="149"/>
      <c r="BQ776" s="149"/>
      <c r="BR776" s="149"/>
      <c r="BS776" s="149"/>
      <c r="BT776" s="149"/>
      <c r="BU776" s="149"/>
      <c r="BV776" s="149"/>
      <c r="BW776" s="149"/>
      <c r="BX776" s="149"/>
      <c r="BY776" s="149"/>
      <c r="BZ776" s="149"/>
      <c r="CA776" s="149"/>
      <c r="CB776" s="149"/>
      <c r="CC776" s="149"/>
      <c r="CD776" s="149"/>
      <c r="CE776" s="149"/>
      <c r="CF776" s="149"/>
      <c r="CG776" s="149"/>
      <c r="CH776" s="149"/>
      <c r="CI776" s="149"/>
      <c r="CJ776" s="149"/>
      <c r="CK776" s="149"/>
      <c r="CL776" s="149"/>
      <c r="CM776" s="149"/>
      <c r="CN776" s="149"/>
      <c r="CO776" s="149"/>
      <c r="CP776" s="149"/>
      <c r="CQ776" s="149"/>
      <c r="CR776" s="149"/>
      <c r="CS776" s="150"/>
      <c r="CT776" s="151"/>
      <c r="CW776" s="68"/>
      <c r="CX776" s="152"/>
    </row>
    <row r="777" spans="1:102">
      <c r="A777" s="289" t="s">
        <v>8334</v>
      </c>
      <c r="B777" s="146" t="s">
        <v>2471</v>
      </c>
      <c r="C777" s="147" t="str">
        <f>+_xlfn.XLOOKUP(B777,'R4'!B:B,'R4'!C:C)</f>
        <v>ÜSTYAPI - ALET OPERATÖRÜ</v>
      </c>
      <c r="D777" s="147"/>
      <c r="E777" s="150" t="s">
        <v>6126</v>
      </c>
      <c r="F777" s="150" t="s">
        <v>38</v>
      </c>
      <c r="G777" s="150" t="s">
        <v>35</v>
      </c>
      <c r="H777" s="150" t="s">
        <v>8271</v>
      </c>
      <c r="I777" s="156"/>
      <c r="J777" s="148"/>
      <c r="K777" s="149"/>
      <c r="L777" s="149"/>
      <c r="M777" s="149"/>
      <c r="N777" s="149"/>
      <c r="O777" s="149"/>
      <c r="P777" s="149"/>
      <c r="Q777" s="149"/>
      <c r="R777" s="149"/>
      <c r="S777" s="149"/>
      <c r="T777" s="149"/>
      <c r="U777" s="149"/>
      <c r="V777" s="149"/>
      <c r="W777" s="149"/>
      <c r="X777" s="149"/>
      <c r="Y777" s="149"/>
      <c r="Z777" s="149"/>
      <c r="AA777" s="149"/>
      <c r="AB777" s="149"/>
      <c r="AC777" s="149"/>
      <c r="AD777" s="149"/>
      <c r="AE777" s="149"/>
      <c r="AF777" s="149"/>
      <c r="AG777" s="149"/>
      <c r="AH777" s="149"/>
      <c r="AI777" s="149"/>
      <c r="AJ777" s="149"/>
      <c r="AK777" s="149"/>
      <c r="AL777" s="149"/>
      <c r="AM777" s="149"/>
      <c r="AN777" s="149"/>
      <c r="AO777" s="149"/>
      <c r="AP777" s="149"/>
      <c r="AQ777" s="149"/>
      <c r="AR777" s="149"/>
      <c r="AS777" s="149"/>
      <c r="AT777" s="149">
        <v>2</v>
      </c>
      <c r="AU777" s="149">
        <v>2</v>
      </c>
      <c r="AV777" s="149">
        <v>2</v>
      </c>
      <c r="AW777" s="149">
        <v>2</v>
      </c>
      <c r="AX777" s="149">
        <v>2</v>
      </c>
      <c r="AY777" s="149">
        <v>2</v>
      </c>
      <c r="AZ777" s="149">
        <v>2</v>
      </c>
      <c r="BA777" s="149">
        <v>2</v>
      </c>
      <c r="BB777" s="149">
        <v>2</v>
      </c>
      <c r="BC777" s="149">
        <v>2</v>
      </c>
      <c r="BD777" s="149">
        <v>2</v>
      </c>
      <c r="BE777" s="149">
        <v>2</v>
      </c>
      <c r="BF777" s="149">
        <v>2</v>
      </c>
      <c r="BG777" s="149">
        <v>2</v>
      </c>
      <c r="BH777" s="149">
        <v>2</v>
      </c>
      <c r="BI777" s="149"/>
      <c r="BJ777" s="149"/>
      <c r="BK777" s="149"/>
      <c r="BL777" s="149"/>
      <c r="BM777" s="149"/>
      <c r="BN777" s="149"/>
      <c r="BO777" s="149"/>
      <c r="BP777" s="149"/>
      <c r="BQ777" s="149"/>
      <c r="BR777" s="149"/>
      <c r="BS777" s="149"/>
      <c r="BT777" s="149"/>
      <c r="BU777" s="149"/>
      <c r="BV777" s="149"/>
      <c r="BW777" s="149"/>
      <c r="BX777" s="149"/>
      <c r="BY777" s="149"/>
      <c r="BZ777" s="149"/>
      <c r="CA777" s="149"/>
      <c r="CB777" s="149"/>
      <c r="CC777" s="149"/>
      <c r="CD777" s="149"/>
      <c r="CE777" s="149"/>
      <c r="CF777" s="149"/>
      <c r="CG777" s="149"/>
      <c r="CH777" s="149"/>
      <c r="CI777" s="149"/>
      <c r="CJ777" s="149"/>
      <c r="CK777" s="149"/>
      <c r="CL777" s="149"/>
      <c r="CM777" s="149"/>
      <c r="CN777" s="149"/>
      <c r="CO777" s="149"/>
      <c r="CP777" s="149"/>
      <c r="CQ777" s="149"/>
      <c r="CR777" s="149"/>
      <c r="CS777" s="150"/>
      <c r="CT777" s="151"/>
      <c r="CW777" s="68"/>
      <c r="CX777" s="152"/>
    </row>
    <row r="778" spans="1:102">
      <c r="A778" s="289" t="s">
        <v>8334</v>
      </c>
      <c r="B778" s="146" t="s">
        <v>2473</v>
      </c>
      <c r="C778" s="147" t="str">
        <f>+_xlfn.XLOOKUP(B778,'R4'!B:B,'R4'!C:C)</f>
        <v>ÜSTYAPI - ŞENÖR</v>
      </c>
      <c r="D778" s="147"/>
      <c r="E778" s="150" t="s">
        <v>6126</v>
      </c>
      <c r="F778" s="150" t="s">
        <v>38</v>
      </c>
      <c r="G778" s="150" t="s">
        <v>35</v>
      </c>
      <c r="H778" s="150" t="s">
        <v>8271</v>
      </c>
      <c r="I778" s="156"/>
      <c r="J778" s="148"/>
      <c r="K778" s="149"/>
      <c r="L778" s="149"/>
      <c r="M778" s="149"/>
      <c r="N778" s="149"/>
      <c r="O778" s="149"/>
      <c r="P778" s="149"/>
      <c r="Q778" s="149"/>
      <c r="R778" s="149"/>
      <c r="S778" s="149"/>
      <c r="T778" s="149"/>
      <c r="U778" s="149"/>
      <c r="V778" s="149"/>
      <c r="W778" s="149"/>
      <c r="X778" s="149"/>
      <c r="Y778" s="149"/>
      <c r="Z778" s="149"/>
      <c r="AA778" s="149"/>
      <c r="AB778" s="149"/>
      <c r="AC778" s="149"/>
      <c r="AD778" s="149"/>
      <c r="AE778" s="149"/>
      <c r="AF778" s="149"/>
      <c r="AG778" s="149"/>
      <c r="AH778" s="149"/>
      <c r="AI778" s="149"/>
      <c r="AJ778" s="149"/>
      <c r="AK778" s="149"/>
      <c r="AL778" s="149"/>
      <c r="AM778" s="149"/>
      <c r="AN778" s="149"/>
      <c r="AO778" s="149"/>
      <c r="AP778" s="149"/>
      <c r="AQ778" s="149"/>
      <c r="AR778" s="149"/>
      <c r="AS778" s="149"/>
      <c r="AT778" s="149">
        <v>4</v>
      </c>
      <c r="AU778" s="149">
        <v>4</v>
      </c>
      <c r="AV778" s="149">
        <v>4</v>
      </c>
      <c r="AW778" s="149">
        <v>4</v>
      </c>
      <c r="AX778" s="149">
        <v>4</v>
      </c>
      <c r="AY778" s="149">
        <v>4</v>
      </c>
      <c r="AZ778" s="149">
        <v>4</v>
      </c>
      <c r="BA778" s="149">
        <v>4</v>
      </c>
      <c r="BB778" s="149">
        <v>4</v>
      </c>
      <c r="BC778" s="149">
        <v>4</v>
      </c>
      <c r="BD778" s="149">
        <v>4</v>
      </c>
      <c r="BE778" s="149">
        <v>4</v>
      </c>
      <c r="BF778" s="149">
        <v>4</v>
      </c>
      <c r="BG778" s="149">
        <v>4</v>
      </c>
      <c r="BH778" s="149">
        <v>4</v>
      </c>
      <c r="BI778" s="149"/>
      <c r="BJ778" s="149"/>
      <c r="BK778" s="149"/>
      <c r="BL778" s="149"/>
      <c r="BM778" s="149"/>
      <c r="BN778" s="149"/>
      <c r="BO778" s="149"/>
      <c r="BP778" s="149"/>
      <c r="BQ778" s="149"/>
      <c r="BR778" s="149"/>
      <c r="BS778" s="149"/>
      <c r="BT778" s="149"/>
      <c r="BU778" s="149"/>
      <c r="BV778" s="149"/>
      <c r="BW778" s="149"/>
      <c r="BX778" s="149"/>
      <c r="BY778" s="149"/>
      <c r="BZ778" s="149"/>
      <c r="CA778" s="149"/>
      <c r="CB778" s="149"/>
      <c r="CC778" s="149"/>
      <c r="CD778" s="149"/>
      <c r="CE778" s="149"/>
      <c r="CF778" s="149"/>
      <c r="CG778" s="149"/>
      <c r="CH778" s="149"/>
      <c r="CI778" s="149"/>
      <c r="CJ778" s="149"/>
      <c r="CK778" s="149"/>
      <c r="CL778" s="149"/>
      <c r="CM778" s="149"/>
      <c r="CN778" s="149"/>
      <c r="CO778" s="149"/>
      <c r="CP778" s="149"/>
      <c r="CQ778" s="149"/>
      <c r="CR778" s="149"/>
      <c r="CS778" s="150"/>
      <c r="CT778" s="151"/>
      <c r="CW778" s="68"/>
      <c r="CX778" s="152"/>
    </row>
    <row r="779" spans="1:102">
      <c r="A779" s="289" t="s">
        <v>8334</v>
      </c>
      <c r="B779" s="146" t="s">
        <v>7520</v>
      </c>
      <c r="C779" s="147" t="str">
        <f>+_xlfn.XLOOKUP(B779,'R4'!B:B,'R4'!C:C)</f>
        <v>PERSONEL ŞEFİ</v>
      </c>
      <c r="D779" s="147"/>
      <c r="E779" s="150" t="s">
        <v>6116</v>
      </c>
      <c r="F779" s="150" t="s">
        <v>38</v>
      </c>
      <c r="G779" s="150" t="s">
        <v>35</v>
      </c>
      <c r="H779" s="150" t="s">
        <v>8271</v>
      </c>
      <c r="I779" s="156"/>
      <c r="J779" s="148"/>
      <c r="K779" s="149"/>
      <c r="L779" s="149"/>
      <c r="M779" s="149">
        <v>1</v>
      </c>
      <c r="N779" s="149">
        <v>1</v>
      </c>
      <c r="O779" s="149">
        <v>1</v>
      </c>
      <c r="P779" s="149">
        <v>1</v>
      </c>
      <c r="Q779" s="149">
        <v>1</v>
      </c>
      <c r="R779" s="149">
        <v>1</v>
      </c>
      <c r="S779" s="149">
        <v>1</v>
      </c>
      <c r="T779" s="149">
        <v>1</v>
      </c>
      <c r="U779" s="149">
        <v>1</v>
      </c>
      <c r="V779" s="149">
        <v>1</v>
      </c>
      <c r="W779" s="149">
        <v>1</v>
      </c>
      <c r="X779" s="149">
        <v>1</v>
      </c>
      <c r="Y779" s="149">
        <v>1</v>
      </c>
      <c r="Z779" s="149">
        <v>1</v>
      </c>
      <c r="AA779" s="149">
        <v>1</v>
      </c>
      <c r="AB779" s="149">
        <v>1</v>
      </c>
      <c r="AC779" s="149">
        <v>1</v>
      </c>
      <c r="AD779" s="149">
        <v>1</v>
      </c>
      <c r="AE779" s="149">
        <v>1</v>
      </c>
      <c r="AF779" s="149">
        <v>1</v>
      </c>
      <c r="AG779" s="149">
        <v>1</v>
      </c>
      <c r="AH779" s="149">
        <v>1</v>
      </c>
      <c r="AI779" s="149">
        <v>1</v>
      </c>
      <c r="AJ779" s="149">
        <v>1</v>
      </c>
      <c r="AK779" s="149">
        <v>1</v>
      </c>
      <c r="AL779" s="149">
        <v>1</v>
      </c>
      <c r="AM779" s="149">
        <v>1</v>
      </c>
      <c r="AN779" s="149">
        <v>1</v>
      </c>
      <c r="AO779" s="149">
        <v>1</v>
      </c>
      <c r="AP779" s="149">
        <v>1</v>
      </c>
      <c r="AQ779" s="149">
        <v>1</v>
      </c>
      <c r="AR779" s="149">
        <v>1</v>
      </c>
      <c r="AS779" s="149">
        <v>1</v>
      </c>
      <c r="AT779" s="149">
        <v>1</v>
      </c>
      <c r="AU779" s="149">
        <v>1</v>
      </c>
      <c r="AV779" s="149">
        <v>1</v>
      </c>
      <c r="AW779" s="149">
        <v>1</v>
      </c>
      <c r="AX779" s="149">
        <v>1</v>
      </c>
      <c r="AY779" s="149">
        <v>1</v>
      </c>
      <c r="AZ779" s="149">
        <v>1</v>
      </c>
      <c r="BA779" s="149">
        <v>1</v>
      </c>
      <c r="BB779" s="149">
        <v>1</v>
      </c>
      <c r="BC779" s="149">
        <v>1</v>
      </c>
      <c r="BD779" s="149">
        <v>1</v>
      </c>
      <c r="BE779" s="149">
        <v>1</v>
      </c>
      <c r="BF779" s="149">
        <v>1</v>
      </c>
      <c r="BG779" s="149">
        <v>1</v>
      </c>
      <c r="BH779" s="149">
        <v>1</v>
      </c>
      <c r="BI779" s="149">
        <v>1</v>
      </c>
      <c r="BJ779" s="149">
        <v>1</v>
      </c>
      <c r="BK779" s="149">
        <v>1</v>
      </c>
      <c r="BL779" s="149">
        <v>1</v>
      </c>
      <c r="BM779" s="149">
        <v>1</v>
      </c>
      <c r="BN779" s="149">
        <v>1</v>
      </c>
      <c r="BO779" s="149">
        <v>1</v>
      </c>
      <c r="BP779" s="149">
        <v>1</v>
      </c>
      <c r="BQ779" s="149">
        <v>1</v>
      </c>
      <c r="BR779" s="149">
        <v>1</v>
      </c>
      <c r="BS779" s="149">
        <v>1</v>
      </c>
      <c r="BT779" s="149">
        <v>1</v>
      </c>
      <c r="BU779" s="149"/>
      <c r="BV779" s="149"/>
      <c r="BW779" s="149"/>
      <c r="BX779" s="149"/>
      <c r="BY779" s="149"/>
      <c r="BZ779" s="149"/>
      <c r="CA779" s="149"/>
      <c r="CB779" s="149"/>
      <c r="CC779" s="149"/>
      <c r="CD779" s="149"/>
      <c r="CE779" s="149"/>
      <c r="CF779" s="149"/>
      <c r="CG779" s="149"/>
      <c r="CH779" s="149"/>
      <c r="CI779" s="149"/>
      <c r="CJ779" s="149"/>
      <c r="CK779" s="149"/>
      <c r="CL779" s="149"/>
      <c r="CM779" s="149"/>
      <c r="CN779" s="149"/>
      <c r="CO779" s="149"/>
      <c r="CP779" s="149"/>
      <c r="CQ779" s="149"/>
      <c r="CR779" s="149"/>
      <c r="CS779" s="150"/>
      <c r="CT779" s="151"/>
      <c r="CW779" s="68"/>
      <c r="CX779" s="152"/>
    </row>
    <row r="780" spans="1:102">
      <c r="A780" s="289" t="s">
        <v>8334</v>
      </c>
      <c r="B780" s="146" t="s">
        <v>2342</v>
      </c>
      <c r="C780" s="147" t="str">
        <f>+_xlfn.XLOOKUP(B780,'R4'!B:B,'R4'!C:C)</f>
        <v>İNSAN KAYNAKLARI UZMANI</v>
      </c>
      <c r="D780" s="147"/>
      <c r="E780" s="150" t="s">
        <v>6116</v>
      </c>
      <c r="F780" s="150" t="s">
        <v>38</v>
      </c>
      <c r="G780" s="150" t="s">
        <v>35</v>
      </c>
      <c r="H780" s="150" t="s">
        <v>8271</v>
      </c>
      <c r="I780" s="156"/>
      <c r="J780" s="148"/>
      <c r="K780" s="149"/>
      <c r="L780" s="149"/>
      <c r="M780" s="149">
        <v>2</v>
      </c>
      <c r="N780" s="149">
        <v>2</v>
      </c>
      <c r="O780" s="149">
        <v>2</v>
      </c>
      <c r="P780" s="149">
        <v>2</v>
      </c>
      <c r="Q780" s="149">
        <v>2</v>
      </c>
      <c r="R780" s="149">
        <v>2</v>
      </c>
      <c r="S780" s="149">
        <v>2</v>
      </c>
      <c r="T780" s="149">
        <v>2</v>
      </c>
      <c r="U780" s="149">
        <v>2</v>
      </c>
      <c r="V780" s="149">
        <v>4</v>
      </c>
      <c r="W780" s="149">
        <v>4</v>
      </c>
      <c r="X780" s="149">
        <v>4</v>
      </c>
      <c r="Y780" s="149">
        <v>4</v>
      </c>
      <c r="Z780" s="149">
        <v>4</v>
      </c>
      <c r="AA780" s="149">
        <v>4</v>
      </c>
      <c r="AB780" s="149">
        <v>4</v>
      </c>
      <c r="AC780" s="149">
        <v>4</v>
      </c>
      <c r="AD780" s="149">
        <v>4</v>
      </c>
      <c r="AE780" s="149">
        <v>4</v>
      </c>
      <c r="AF780" s="149">
        <v>4</v>
      </c>
      <c r="AG780" s="149">
        <v>4</v>
      </c>
      <c r="AH780" s="149">
        <v>4</v>
      </c>
      <c r="AI780" s="149">
        <v>4</v>
      </c>
      <c r="AJ780" s="149">
        <v>4</v>
      </c>
      <c r="AK780" s="149">
        <v>4</v>
      </c>
      <c r="AL780" s="149">
        <v>4</v>
      </c>
      <c r="AM780" s="149">
        <v>4</v>
      </c>
      <c r="AN780" s="149">
        <v>4</v>
      </c>
      <c r="AO780" s="149">
        <v>4</v>
      </c>
      <c r="AP780" s="149">
        <v>4</v>
      </c>
      <c r="AQ780" s="149">
        <v>4</v>
      </c>
      <c r="AR780" s="149">
        <v>4</v>
      </c>
      <c r="AS780" s="149">
        <v>4</v>
      </c>
      <c r="AT780" s="149">
        <v>4</v>
      </c>
      <c r="AU780" s="149">
        <v>4</v>
      </c>
      <c r="AV780" s="149">
        <v>4</v>
      </c>
      <c r="AW780" s="149">
        <v>4</v>
      </c>
      <c r="AX780" s="149">
        <v>4</v>
      </c>
      <c r="AY780" s="149">
        <v>4</v>
      </c>
      <c r="AZ780" s="149">
        <v>4</v>
      </c>
      <c r="BA780" s="149">
        <v>4</v>
      </c>
      <c r="BB780" s="149">
        <v>4</v>
      </c>
      <c r="BC780" s="149">
        <v>4</v>
      </c>
      <c r="BD780" s="149">
        <v>4</v>
      </c>
      <c r="BE780" s="149">
        <v>4</v>
      </c>
      <c r="BF780" s="149">
        <v>4</v>
      </c>
      <c r="BG780" s="149">
        <v>4</v>
      </c>
      <c r="BH780" s="149">
        <v>4</v>
      </c>
      <c r="BI780" s="149">
        <v>4</v>
      </c>
      <c r="BJ780" s="149">
        <v>4</v>
      </c>
      <c r="BK780" s="149">
        <v>4</v>
      </c>
      <c r="BL780" s="149">
        <v>4</v>
      </c>
      <c r="BM780" s="149">
        <v>4</v>
      </c>
      <c r="BN780" s="149">
        <v>4</v>
      </c>
      <c r="BO780" s="149">
        <v>4</v>
      </c>
      <c r="BP780" s="149">
        <v>4</v>
      </c>
      <c r="BQ780" s="149">
        <v>4</v>
      </c>
      <c r="BR780" s="149">
        <v>4</v>
      </c>
      <c r="BS780" s="149">
        <v>4</v>
      </c>
      <c r="BT780" s="149">
        <v>4</v>
      </c>
      <c r="BU780" s="149"/>
      <c r="BV780" s="149"/>
      <c r="BW780" s="149"/>
      <c r="BX780" s="149"/>
      <c r="BY780" s="149"/>
      <c r="BZ780" s="149"/>
      <c r="CA780" s="149"/>
      <c r="CB780" s="149"/>
      <c r="CC780" s="149"/>
      <c r="CD780" s="149"/>
      <c r="CE780" s="149"/>
      <c r="CF780" s="149"/>
      <c r="CG780" s="149"/>
      <c r="CH780" s="149"/>
      <c r="CI780" s="149"/>
      <c r="CJ780" s="149"/>
      <c r="CK780" s="149"/>
      <c r="CL780" s="149"/>
      <c r="CM780" s="149"/>
      <c r="CN780" s="149"/>
      <c r="CO780" s="149"/>
      <c r="CP780" s="149"/>
      <c r="CQ780" s="149"/>
      <c r="CR780" s="149"/>
      <c r="CS780" s="150"/>
      <c r="CT780" s="151"/>
      <c r="CW780" s="68"/>
      <c r="CX780" s="152"/>
    </row>
    <row r="781" spans="1:102">
      <c r="A781" s="289" t="s">
        <v>8334</v>
      </c>
      <c r="B781" s="146" t="s">
        <v>2344</v>
      </c>
      <c r="C781" s="147" t="str">
        <f>+_xlfn.XLOOKUP(B781,'R4'!B:B,'R4'!C:C)</f>
        <v>PUANTÖR</v>
      </c>
      <c r="D781" s="147"/>
      <c r="E781" s="150" t="s">
        <v>6116</v>
      </c>
      <c r="F781" s="150" t="s">
        <v>38</v>
      </c>
      <c r="G781" s="150" t="s">
        <v>35</v>
      </c>
      <c r="H781" s="150" t="s">
        <v>8271</v>
      </c>
      <c r="I781" s="156"/>
      <c r="J781" s="148"/>
      <c r="K781" s="149"/>
      <c r="L781" s="149"/>
      <c r="M781" s="149">
        <v>4</v>
      </c>
      <c r="N781" s="149">
        <v>4</v>
      </c>
      <c r="O781" s="149">
        <v>4</v>
      </c>
      <c r="P781" s="149">
        <v>4</v>
      </c>
      <c r="Q781" s="149">
        <v>4</v>
      </c>
      <c r="R781" s="149">
        <v>4</v>
      </c>
      <c r="S781" s="149">
        <v>4</v>
      </c>
      <c r="T781" s="149">
        <v>4</v>
      </c>
      <c r="U781" s="149">
        <v>8</v>
      </c>
      <c r="V781" s="149">
        <v>8</v>
      </c>
      <c r="W781" s="149">
        <v>8</v>
      </c>
      <c r="X781" s="149">
        <v>8</v>
      </c>
      <c r="Y781" s="149">
        <v>8</v>
      </c>
      <c r="Z781" s="149">
        <v>8</v>
      </c>
      <c r="AA781" s="149">
        <v>8</v>
      </c>
      <c r="AB781" s="149">
        <v>8</v>
      </c>
      <c r="AC781" s="149">
        <v>8</v>
      </c>
      <c r="AD781" s="149">
        <v>8</v>
      </c>
      <c r="AE781" s="149">
        <v>8</v>
      </c>
      <c r="AF781" s="149">
        <v>8</v>
      </c>
      <c r="AG781" s="149">
        <v>8</v>
      </c>
      <c r="AH781" s="149">
        <v>8</v>
      </c>
      <c r="AI781" s="149">
        <v>8</v>
      </c>
      <c r="AJ781" s="149">
        <v>8</v>
      </c>
      <c r="AK781" s="149">
        <v>8</v>
      </c>
      <c r="AL781" s="149">
        <v>8</v>
      </c>
      <c r="AM781" s="149">
        <v>8</v>
      </c>
      <c r="AN781" s="149">
        <v>8</v>
      </c>
      <c r="AO781" s="149">
        <v>8</v>
      </c>
      <c r="AP781" s="149">
        <v>8</v>
      </c>
      <c r="AQ781" s="149">
        <v>8</v>
      </c>
      <c r="AR781" s="149">
        <v>8</v>
      </c>
      <c r="AS781" s="149">
        <v>8</v>
      </c>
      <c r="AT781" s="149">
        <v>8</v>
      </c>
      <c r="AU781" s="149">
        <v>8</v>
      </c>
      <c r="AV781" s="149">
        <v>8</v>
      </c>
      <c r="AW781" s="149">
        <v>8</v>
      </c>
      <c r="AX781" s="149">
        <v>8</v>
      </c>
      <c r="AY781" s="149">
        <v>8</v>
      </c>
      <c r="AZ781" s="149">
        <v>8</v>
      </c>
      <c r="BA781" s="149">
        <v>8</v>
      </c>
      <c r="BB781" s="149">
        <v>8</v>
      </c>
      <c r="BC781" s="149">
        <v>8</v>
      </c>
      <c r="BD781" s="149">
        <v>8</v>
      </c>
      <c r="BE781" s="149">
        <v>8</v>
      </c>
      <c r="BF781" s="149">
        <v>8</v>
      </c>
      <c r="BG781" s="149">
        <v>8</v>
      </c>
      <c r="BH781" s="149">
        <v>8</v>
      </c>
      <c r="BI781" s="149">
        <v>8</v>
      </c>
      <c r="BJ781" s="149">
        <v>8</v>
      </c>
      <c r="BK781" s="149">
        <v>8</v>
      </c>
      <c r="BL781" s="149">
        <v>8</v>
      </c>
      <c r="BM781" s="149">
        <v>8</v>
      </c>
      <c r="BN781" s="149">
        <v>8</v>
      </c>
      <c r="BO781" s="149">
        <v>8</v>
      </c>
      <c r="BP781" s="149">
        <v>8</v>
      </c>
      <c r="BQ781" s="149">
        <v>8</v>
      </c>
      <c r="BR781" s="149">
        <v>8</v>
      </c>
      <c r="BS781" s="149">
        <v>8</v>
      </c>
      <c r="BT781" s="149">
        <v>8</v>
      </c>
      <c r="BU781" s="149"/>
      <c r="BV781" s="149"/>
      <c r="BW781" s="149"/>
      <c r="BX781" s="149"/>
      <c r="BY781" s="149"/>
      <c r="BZ781" s="149"/>
      <c r="CA781" s="149"/>
      <c r="CB781" s="149"/>
      <c r="CC781" s="149"/>
      <c r="CD781" s="149"/>
      <c r="CE781" s="149"/>
      <c r="CF781" s="149"/>
      <c r="CG781" s="149"/>
      <c r="CH781" s="149"/>
      <c r="CI781" s="149"/>
      <c r="CJ781" s="149"/>
      <c r="CK781" s="149"/>
      <c r="CL781" s="149"/>
      <c r="CM781" s="149"/>
      <c r="CN781" s="149"/>
      <c r="CO781" s="149"/>
      <c r="CP781" s="149"/>
      <c r="CQ781" s="149"/>
      <c r="CR781" s="149"/>
      <c r="CS781" s="150"/>
      <c r="CT781" s="151"/>
      <c r="CW781" s="68"/>
      <c r="CX781" s="152"/>
    </row>
    <row r="782" spans="1:102">
      <c r="A782" s="289" t="s">
        <v>8334</v>
      </c>
      <c r="B782" s="146" t="s">
        <v>2366</v>
      </c>
      <c r="C782" s="147" t="str">
        <f>+_xlfn.XLOOKUP(B782,'R4'!B:B,'R4'!C:C)</f>
        <v>AMBAR ŞEFİ</v>
      </c>
      <c r="D782" s="147"/>
      <c r="E782" s="150" t="s">
        <v>6118</v>
      </c>
      <c r="F782" s="150" t="s">
        <v>38</v>
      </c>
      <c r="G782" s="150" t="s">
        <v>35</v>
      </c>
      <c r="H782" s="150" t="s">
        <v>8271</v>
      </c>
      <c r="I782" s="156"/>
      <c r="J782" s="148"/>
      <c r="K782" s="149"/>
      <c r="L782" s="149"/>
      <c r="M782" s="149">
        <v>2</v>
      </c>
      <c r="N782" s="149">
        <v>2</v>
      </c>
      <c r="O782" s="149">
        <v>2</v>
      </c>
      <c r="P782" s="149">
        <v>2</v>
      </c>
      <c r="Q782" s="149">
        <v>2</v>
      </c>
      <c r="R782" s="149">
        <v>2</v>
      </c>
      <c r="S782" s="149">
        <v>2</v>
      </c>
      <c r="T782" s="149">
        <v>2</v>
      </c>
      <c r="U782" s="149">
        <v>2</v>
      </c>
      <c r="V782" s="149">
        <v>2</v>
      </c>
      <c r="W782" s="149">
        <v>2</v>
      </c>
      <c r="X782" s="149">
        <v>2</v>
      </c>
      <c r="Y782" s="149">
        <v>2</v>
      </c>
      <c r="Z782" s="149">
        <v>2</v>
      </c>
      <c r="AA782" s="149">
        <v>2</v>
      </c>
      <c r="AB782" s="149">
        <v>2</v>
      </c>
      <c r="AC782" s="149">
        <v>2</v>
      </c>
      <c r="AD782" s="149">
        <v>2</v>
      </c>
      <c r="AE782" s="149">
        <v>2</v>
      </c>
      <c r="AF782" s="149">
        <v>2</v>
      </c>
      <c r="AG782" s="149">
        <v>2</v>
      </c>
      <c r="AH782" s="149">
        <v>2</v>
      </c>
      <c r="AI782" s="149">
        <v>2</v>
      </c>
      <c r="AJ782" s="149">
        <v>2</v>
      </c>
      <c r="AK782" s="149">
        <v>2</v>
      </c>
      <c r="AL782" s="149">
        <v>2</v>
      </c>
      <c r="AM782" s="149">
        <v>2</v>
      </c>
      <c r="AN782" s="149">
        <v>2</v>
      </c>
      <c r="AO782" s="149">
        <v>2</v>
      </c>
      <c r="AP782" s="149">
        <v>2</v>
      </c>
      <c r="AQ782" s="149">
        <v>2</v>
      </c>
      <c r="AR782" s="149">
        <v>2</v>
      </c>
      <c r="AS782" s="149">
        <v>2</v>
      </c>
      <c r="AT782" s="149">
        <v>2</v>
      </c>
      <c r="AU782" s="149">
        <v>2</v>
      </c>
      <c r="AV782" s="149">
        <v>2</v>
      </c>
      <c r="AW782" s="149">
        <v>2</v>
      </c>
      <c r="AX782" s="149">
        <v>2</v>
      </c>
      <c r="AY782" s="149">
        <v>2</v>
      </c>
      <c r="AZ782" s="149">
        <v>2</v>
      </c>
      <c r="BA782" s="149">
        <v>2</v>
      </c>
      <c r="BB782" s="149">
        <v>2</v>
      </c>
      <c r="BC782" s="149">
        <v>2</v>
      </c>
      <c r="BD782" s="149">
        <v>2</v>
      </c>
      <c r="BE782" s="149">
        <v>2</v>
      </c>
      <c r="BF782" s="149">
        <v>2</v>
      </c>
      <c r="BG782" s="149">
        <v>2</v>
      </c>
      <c r="BH782" s="149">
        <v>2</v>
      </c>
      <c r="BI782" s="149">
        <v>2</v>
      </c>
      <c r="BJ782" s="149">
        <v>2</v>
      </c>
      <c r="BK782" s="149">
        <v>2</v>
      </c>
      <c r="BL782" s="149">
        <v>2</v>
      </c>
      <c r="BM782" s="149">
        <v>2</v>
      </c>
      <c r="BN782" s="149">
        <v>2</v>
      </c>
      <c r="BO782" s="149">
        <v>2</v>
      </c>
      <c r="BP782" s="149">
        <v>2</v>
      </c>
      <c r="BQ782" s="149">
        <v>2</v>
      </c>
      <c r="BR782" s="149">
        <v>2</v>
      </c>
      <c r="BS782" s="149">
        <v>2</v>
      </c>
      <c r="BT782" s="149">
        <v>2</v>
      </c>
      <c r="BU782" s="149"/>
      <c r="BV782" s="149"/>
      <c r="BW782" s="149"/>
      <c r="BX782" s="149"/>
      <c r="BY782" s="149"/>
      <c r="BZ782" s="149"/>
      <c r="CA782" s="149"/>
      <c r="CB782" s="149"/>
      <c r="CC782" s="149"/>
      <c r="CD782" s="149"/>
      <c r="CE782" s="149"/>
      <c r="CF782" s="149"/>
      <c r="CG782" s="149"/>
      <c r="CH782" s="149"/>
      <c r="CI782" s="149"/>
      <c r="CJ782" s="149"/>
      <c r="CK782" s="149"/>
      <c r="CL782" s="149"/>
      <c r="CM782" s="149"/>
      <c r="CN782" s="149"/>
      <c r="CO782" s="149"/>
      <c r="CP782" s="149"/>
      <c r="CQ782" s="149"/>
      <c r="CR782" s="149"/>
      <c r="CS782" s="150"/>
      <c r="CT782" s="151"/>
      <c r="CW782" s="68"/>
      <c r="CX782" s="152"/>
    </row>
    <row r="783" spans="1:102">
      <c r="A783" s="289" t="s">
        <v>8334</v>
      </c>
      <c r="B783" s="146" t="s">
        <v>2368</v>
      </c>
      <c r="C783" s="147" t="str">
        <f>+_xlfn.XLOOKUP(B783,'R4'!B:B,'R4'!C:C)</f>
        <v>AMBAR SORUMLUSU</v>
      </c>
      <c r="D783" s="147"/>
      <c r="E783" s="150" t="s">
        <v>6118</v>
      </c>
      <c r="F783" s="150" t="s">
        <v>38</v>
      </c>
      <c r="G783" s="150" t="s">
        <v>35</v>
      </c>
      <c r="H783" s="150" t="s">
        <v>8271</v>
      </c>
      <c r="I783" s="156"/>
      <c r="J783" s="148"/>
      <c r="K783" s="149"/>
      <c r="L783" s="149"/>
      <c r="M783" s="149">
        <v>4</v>
      </c>
      <c r="N783" s="149">
        <v>4</v>
      </c>
      <c r="O783" s="149">
        <v>4</v>
      </c>
      <c r="P783" s="149">
        <v>4</v>
      </c>
      <c r="Q783" s="149">
        <v>4</v>
      </c>
      <c r="R783" s="149">
        <v>4</v>
      </c>
      <c r="S783" s="149">
        <v>4</v>
      </c>
      <c r="T783" s="149">
        <v>4</v>
      </c>
      <c r="U783" s="149">
        <v>4</v>
      </c>
      <c r="V783" s="149">
        <v>4</v>
      </c>
      <c r="W783" s="149">
        <v>8</v>
      </c>
      <c r="X783" s="149">
        <v>8</v>
      </c>
      <c r="Y783" s="149">
        <v>8</v>
      </c>
      <c r="Z783" s="149">
        <v>8</v>
      </c>
      <c r="AA783" s="149">
        <v>8</v>
      </c>
      <c r="AB783" s="149">
        <v>8</v>
      </c>
      <c r="AC783" s="149">
        <v>8</v>
      </c>
      <c r="AD783" s="149">
        <v>8</v>
      </c>
      <c r="AE783" s="149">
        <v>8</v>
      </c>
      <c r="AF783" s="149">
        <v>8</v>
      </c>
      <c r="AG783" s="149">
        <v>8</v>
      </c>
      <c r="AH783" s="149">
        <v>8</v>
      </c>
      <c r="AI783" s="149">
        <v>8</v>
      </c>
      <c r="AJ783" s="149">
        <v>8</v>
      </c>
      <c r="AK783" s="149">
        <v>8</v>
      </c>
      <c r="AL783" s="149">
        <v>8</v>
      </c>
      <c r="AM783" s="149">
        <v>8</v>
      </c>
      <c r="AN783" s="149">
        <v>8</v>
      </c>
      <c r="AO783" s="149">
        <v>8</v>
      </c>
      <c r="AP783" s="149">
        <v>8</v>
      </c>
      <c r="AQ783" s="149">
        <v>8</v>
      </c>
      <c r="AR783" s="149">
        <v>8</v>
      </c>
      <c r="AS783" s="149">
        <v>8</v>
      </c>
      <c r="AT783" s="149">
        <v>8</v>
      </c>
      <c r="AU783" s="149">
        <v>8</v>
      </c>
      <c r="AV783" s="149">
        <v>8</v>
      </c>
      <c r="AW783" s="149">
        <v>8</v>
      </c>
      <c r="AX783" s="149">
        <v>8</v>
      </c>
      <c r="AY783" s="149">
        <v>8</v>
      </c>
      <c r="AZ783" s="149">
        <v>8</v>
      </c>
      <c r="BA783" s="149">
        <v>8</v>
      </c>
      <c r="BB783" s="149">
        <v>8</v>
      </c>
      <c r="BC783" s="149">
        <v>8</v>
      </c>
      <c r="BD783" s="149">
        <v>8</v>
      </c>
      <c r="BE783" s="149">
        <v>8</v>
      </c>
      <c r="BF783" s="149">
        <v>8</v>
      </c>
      <c r="BG783" s="149">
        <v>8</v>
      </c>
      <c r="BH783" s="149">
        <v>8</v>
      </c>
      <c r="BI783" s="149">
        <v>8</v>
      </c>
      <c r="BJ783" s="149">
        <v>8</v>
      </c>
      <c r="BK783" s="149">
        <v>8</v>
      </c>
      <c r="BL783" s="149">
        <v>8</v>
      </c>
      <c r="BM783" s="149">
        <v>8</v>
      </c>
      <c r="BN783" s="149">
        <v>8</v>
      </c>
      <c r="BO783" s="149">
        <v>8</v>
      </c>
      <c r="BP783" s="149">
        <v>8</v>
      </c>
      <c r="BQ783" s="149">
        <v>8</v>
      </c>
      <c r="BR783" s="149">
        <v>8</v>
      </c>
      <c r="BS783" s="149">
        <v>8</v>
      </c>
      <c r="BT783" s="149">
        <v>8</v>
      </c>
      <c r="BU783" s="149"/>
      <c r="BV783" s="149"/>
      <c r="BW783" s="149"/>
      <c r="BX783" s="149"/>
      <c r="BY783" s="149"/>
      <c r="BZ783" s="149"/>
      <c r="CA783" s="149"/>
      <c r="CB783" s="149"/>
      <c r="CC783" s="149"/>
      <c r="CD783" s="149"/>
      <c r="CE783" s="149"/>
      <c r="CF783" s="149"/>
      <c r="CG783" s="149"/>
      <c r="CH783" s="149"/>
      <c r="CI783" s="149"/>
      <c r="CJ783" s="149"/>
      <c r="CK783" s="149"/>
      <c r="CL783" s="149"/>
      <c r="CM783" s="149"/>
      <c r="CN783" s="149"/>
      <c r="CO783" s="149"/>
      <c r="CP783" s="149"/>
      <c r="CQ783" s="149"/>
      <c r="CR783" s="149"/>
      <c r="CS783" s="150"/>
      <c r="CT783" s="151"/>
      <c r="CW783" s="68"/>
      <c r="CX783" s="152"/>
    </row>
    <row r="784" spans="1:102">
      <c r="A784" s="289" t="s">
        <v>8334</v>
      </c>
      <c r="B784" s="146" t="s">
        <v>2370</v>
      </c>
      <c r="C784" s="147" t="str">
        <f>+_xlfn.XLOOKUP(B784,'R4'!B:B,'R4'!C:C)</f>
        <v>AMBAR SORUMLUSU YARDIMCISI</v>
      </c>
      <c r="D784" s="147"/>
      <c r="E784" s="150" t="s">
        <v>6118</v>
      </c>
      <c r="F784" s="150" t="s">
        <v>38</v>
      </c>
      <c r="G784" s="150" t="s">
        <v>35</v>
      </c>
      <c r="H784" s="150" t="s">
        <v>8271</v>
      </c>
      <c r="I784" s="156"/>
      <c r="J784" s="148"/>
      <c r="K784" s="149"/>
      <c r="L784" s="149"/>
      <c r="M784" s="149">
        <v>4</v>
      </c>
      <c r="N784" s="149">
        <v>4</v>
      </c>
      <c r="O784" s="149">
        <v>4</v>
      </c>
      <c r="P784" s="149">
        <v>4</v>
      </c>
      <c r="Q784" s="149">
        <v>4</v>
      </c>
      <c r="R784" s="149">
        <v>4</v>
      </c>
      <c r="S784" s="149">
        <v>4</v>
      </c>
      <c r="T784" s="149">
        <v>4</v>
      </c>
      <c r="U784" s="149">
        <v>4</v>
      </c>
      <c r="V784" s="149">
        <v>4</v>
      </c>
      <c r="W784" s="149">
        <v>8</v>
      </c>
      <c r="X784" s="149">
        <v>8</v>
      </c>
      <c r="Y784" s="149">
        <v>8</v>
      </c>
      <c r="Z784" s="149">
        <v>8</v>
      </c>
      <c r="AA784" s="149">
        <v>8</v>
      </c>
      <c r="AB784" s="149">
        <v>8</v>
      </c>
      <c r="AC784" s="149">
        <v>8</v>
      </c>
      <c r="AD784" s="149">
        <v>8</v>
      </c>
      <c r="AE784" s="149">
        <v>8</v>
      </c>
      <c r="AF784" s="149">
        <v>8</v>
      </c>
      <c r="AG784" s="149">
        <v>8</v>
      </c>
      <c r="AH784" s="149">
        <v>8</v>
      </c>
      <c r="AI784" s="149">
        <v>8</v>
      </c>
      <c r="AJ784" s="149">
        <v>8</v>
      </c>
      <c r="AK784" s="149">
        <v>8</v>
      </c>
      <c r="AL784" s="149">
        <v>8</v>
      </c>
      <c r="AM784" s="149">
        <v>8</v>
      </c>
      <c r="AN784" s="149">
        <v>8</v>
      </c>
      <c r="AO784" s="149">
        <v>8</v>
      </c>
      <c r="AP784" s="149">
        <v>8</v>
      </c>
      <c r="AQ784" s="149">
        <v>8</v>
      </c>
      <c r="AR784" s="149">
        <v>8</v>
      </c>
      <c r="AS784" s="149">
        <v>8</v>
      </c>
      <c r="AT784" s="149">
        <v>8</v>
      </c>
      <c r="AU784" s="149">
        <v>8</v>
      </c>
      <c r="AV784" s="149">
        <v>8</v>
      </c>
      <c r="AW784" s="149">
        <v>8</v>
      </c>
      <c r="AX784" s="149">
        <v>8</v>
      </c>
      <c r="AY784" s="149">
        <v>8</v>
      </c>
      <c r="AZ784" s="149">
        <v>8</v>
      </c>
      <c r="BA784" s="149">
        <v>8</v>
      </c>
      <c r="BB784" s="149">
        <v>8</v>
      </c>
      <c r="BC784" s="149">
        <v>8</v>
      </c>
      <c r="BD784" s="149">
        <v>8</v>
      </c>
      <c r="BE784" s="149">
        <v>8</v>
      </c>
      <c r="BF784" s="149">
        <v>8</v>
      </c>
      <c r="BG784" s="149">
        <v>8</v>
      </c>
      <c r="BH784" s="149">
        <v>8</v>
      </c>
      <c r="BI784" s="149">
        <v>8</v>
      </c>
      <c r="BJ784" s="149">
        <v>8</v>
      </c>
      <c r="BK784" s="149">
        <v>8</v>
      </c>
      <c r="BL784" s="149">
        <v>8</v>
      </c>
      <c r="BM784" s="149">
        <v>8</v>
      </c>
      <c r="BN784" s="149">
        <v>8</v>
      </c>
      <c r="BO784" s="149">
        <v>8</v>
      </c>
      <c r="BP784" s="149">
        <v>8</v>
      </c>
      <c r="BQ784" s="149">
        <v>8</v>
      </c>
      <c r="BR784" s="149">
        <v>8</v>
      </c>
      <c r="BS784" s="149">
        <v>8</v>
      </c>
      <c r="BT784" s="149">
        <v>8</v>
      </c>
      <c r="BU784" s="149"/>
      <c r="BV784" s="149"/>
      <c r="BW784" s="149"/>
      <c r="BX784" s="149"/>
      <c r="BY784" s="149"/>
      <c r="BZ784" s="149"/>
      <c r="CA784" s="149"/>
      <c r="CB784" s="149"/>
      <c r="CC784" s="149"/>
      <c r="CD784" s="149"/>
      <c r="CE784" s="149"/>
      <c r="CF784" s="149"/>
      <c r="CG784" s="149"/>
      <c r="CH784" s="149"/>
      <c r="CI784" s="149"/>
      <c r="CJ784" s="149"/>
      <c r="CK784" s="149"/>
      <c r="CL784" s="149"/>
      <c r="CM784" s="149"/>
      <c r="CN784" s="149"/>
      <c r="CO784" s="149"/>
      <c r="CP784" s="149"/>
      <c r="CQ784" s="149"/>
      <c r="CR784" s="149"/>
      <c r="CS784" s="150"/>
      <c r="CT784" s="151"/>
      <c r="CW784" s="68"/>
      <c r="CX784" s="152"/>
    </row>
    <row r="785" spans="1:102">
      <c r="A785" s="289" t="s">
        <v>8334</v>
      </c>
      <c r="B785" s="146" t="s">
        <v>7529</v>
      </c>
      <c r="C785" s="147" t="str">
        <f>+_xlfn.XLOOKUP(B785,'R4'!B:B,'R4'!C:C)</f>
        <v>AMBAR İŞÇİSİ / KANTARCI</v>
      </c>
      <c r="D785" s="147"/>
      <c r="E785" s="150" t="s">
        <v>6118</v>
      </c>
      <c r="F785" s="150" t="s">
        <v>38</v>
      </c>
      <c r="G785" s="150" t="s">
        <v>35</v>
      </c>
      <c r="H785" s="150" t="s">
        <v>8271</v>
      </c>
      <c r="I785" s="156"/>
      <c r="J785" s="148"/>
      <c r="K785" s="149"/>
      <c r="L785" s="149"/>
      <c r="M785" s="149">
        <v>10</v>
      </c>
      <c r="N785" s="149">
        <v>10</v>
      </c>
      <c r="O785" s="149">
        <v>10</v>
      </c>
      <c r="P785" s="149">
        <v>10</v>
      </c>
      <c r="Q785" s="149">
        <v>10</v>
      </c>
      <c r="R785" s="149">
        <v>10</v>
      </c>
      <c r="S785" s="149">
        <v>10</v>
      </c>
      <c r="T785" s="149">
        <v>10</v>
      </c>
      <c r="U785" s="149">
        <v>10</v>
      </c>
      <c r="V785" s="149">
        <v>10</v>
      </c>
      <c r="W785" s="149">
        <v>10</v>
      </c>
      <c r="X785" s="149">
        <v>10</v>
      </c>
      <c r="Y785" s="149">
        <v>10</v>
      </c>
      <c r="Z785" s="149">
        <v>10</v>
      </c>
      <c r="AA785" s="149">
        <v>10</v>
      </c>
      <c r="AB785" s="149">
        <v>10</v>
      </c>
      <c r="AC785" s="149">
        <v>10</v>
      </c>
      <c r="AD785" s="149">
        <v>10</v>
      </c>
      <c r="AE785" s="149">
        <v>10</v>
      </c>
      <c r="AF785" s="149">
        <v>10</v>
      </c>
      <c r="AG785" s="149">
        <v>10</v>
      </c>
      <c r="AH785" s="149">
        <v>10</v>
      </c>
      <c r="AI785" s="149">
        <v>10</v>
      </c>
      <c r="AJ785" s="149">
        <v>10</v>
      </c>
      <c r="AK785" s="149">
        <v>10</v>
      </c>
      <c r="AL785" s="149">
        <v>10</v>
      </c>
      <c r="AM785" s="149">
        <v>10</v>
      </c>
      <c r="AN785" s="149">
        <v>10</v>
      </c>
      <c r="AO785" s="149">
        <v>10</v>
      </c>
      <c r="AP785" s="149">
        <v>10</v>
      </c>
      <c r="AQ785" s="149">
        <v>10</v>
      </c>
      <c r="AR785" s="149">
        <v>10</v>
      </c>
      <c r="AS785" s="149">
        <v>10</v>
      </c>
      <c r="AT785" s="149">
        <v>10</v>
      </c>
      <c r="AU785" s="149">
        <v>10</v>
      </c>
      <c r="AV785" s="149">
        <v>10</v>
      </c>
      <c r="AW785" s="149">
        <v>10</v>
      </c>
      <c r="AX785" s="149">
        <v>10</v>
      </c>
      <c r="AY785" s="149">
        <v>10</v>
      </c>
      <c r="AZ785" s="149">
        <v>10</v>
      </c>
      <c r="BA785" s="149">
        <v>10</v>
      </c>
      <c r="BB785" s="149">
        <v>10</v>
      </c>
      <c r="BC785" s="149">
        <v>10</v>
      </c>
      <c r="BD785" s="149">
        <v>10</v>
      </c>
      <c r="BE785" s="149">
        <v>10</v>
      </c>
      <c r="BF785" s="149">
        <v>10</v>
      </c>
      <c r="BG785" s="149">
        <v>10</v>
      </c>
      <c r="BH785" s="149">
        <v>10</v>
      </c>
      <c r="BI785" s="149">
        <v>10</v>
      </c>
      <c r="BJ785" s="149">
        <v>10</v>
      </c>
      <c r="BK785" s="149">
        <v>10</v>
      </c>
      <c r="BL785" s="149">
        <v>10</v>
      </c>
      <c r="BM785" s="149">
        <v>10</v>
      </c>
      <c r="BN785" s="149">
        <v>10</v>
      </c>
      <c r="BO785" s="149">
        <v>10</v>
      </c>
      <c r="BP785" s="149">
        <v>10</v>
      </c>
      <c r="BQ785" s="149">
        <v>10</v>
      </c>
      <c r="BR785" s="149">
        <v>10</v>
      </c>
      <c r="BS785" s="149">
        <v>10</v>
      </c>
      <c r="BT785" s="149">
        <v>10</v>
      </c>
      <c r="BU785" s="149"/>
      <c r="BV785" s="149"/>
      <c r="BW785" s="149"/>
      <c r="BX785" s="149"/>
      <c r="BY785" s="149"/>
      <c r="BZ785" s="149"/>
      <c r="CA785" s="149"/>
      <c r="CB785" s="149"/>
      <c r="CC785" s="149"/>
      <c r="CD785" s="149"/>
      <c r="CE785" s="149"/>
      <c r="CF785" s="149"/>
      <c r="CG785" s="149"/>
      <c r="CH785" s="149"/>
      <c r="CI785" s="149"/>
      <c r="CJ785" s="149"/>
      <c r="CK785" s="149"/>
      <c r="CL785" s="149"/>
      <c r="CM785" s="149"/>
      <c r="CN785" s="149"/>
      <c r="CO785" s="149"/>
      <c r="CP785" s="149"/>
      <c r="CQ785" s="149"/>
      <c r="CR785" s="149"/>
      <c r="CS785" s="150"/>
      <c r="CT785" s="151"/>
      <c r="CW785" s="68"/>
      <c r="CX785" s="152"/>
    </row>
    <row r="786" spans="1:102">
      <c r="A786" s="289" t="s">
        <v>8334</v>
      </c>
      <c r="B786" s="146" t="s">
        <v>2386</v>
      </c>
      <c r="C786" s="147" t="str">
        <f>+_xlfn.XLOOKUP(B786,'R4'!B:B,'R4'!C:C)</f>
        <v>GÜVENLİK AMİRİ</v>
      </c>
      <c r="D786" s="147"/>
      <c r="E786" s="150" t="s">
        <v>6118</v>
      </c>
      <c r="F786" s="150" t="s">
        <v>38</v>
      </c>
      <c r="G786" s="150" t="s">
        <v>35</v>
      </c>
      <c r="H786" s="150" t="s">
        <v>8271</v>
      </c>
      <c r="I786" s="156"/>
      <c r="J786" s="148"/>
      <c r="K786" s="149"/>
      <c r="L786" s="149"/>
      <c r="M786" s="149">
        <v>1</v>
      </c>
      <c r="N786" s="149">
        <v>1</v>
      </c>
      <c r="O786" s="149">
        <v>1</v>
      </c>
      <c r="P786" s="149">
        <v>1</v>
      </c>
      <c r="Q786" s="149">
        <v>1</v>
      </c>
      <c r="R786" s="149">
        <v>1</v>
      </c>
      <c r="S786" s="149">
        <v>1</v>
      </c>
      <c r="T786" s="149">
        <v>1</v>
      </c>
      <c r="U786" s="149">
        <v>1</v>
      </c>
      <c r="V786" s="149">
        <v>1</v>
      </c>
      <c r="W786" s="149">
        <v>1</v>
      </c>
      <c r="X786" s="149">
        <v>1</v>
      </c>
      <c r="Y786" s="149">
        <v>1</v>
      </c>
      <c r="Z786" s="149">
        <v>1</v>
      </c>
      <c r="AA786" s="149">
        <v>1</v>
      </c>
      <c r="AB786" s="149">
        <v>1</v>
      </c>
      <c r="AC786" s="149">
        <v>1</v>
      </c>
      <c r="AD786" s="149">
        <v>1</v>
      </c>
      <c r="AE786" s="149">
        <v>1</v>
      </c>
      <c r="AF786" s="149">
        <v>1</v>
      </c>
      <c r="AG786" s="149">
        <v>1</v>
      </c>
      <c r="AH786" s="149">
        <v>1</v>
      </c>
      <c r="AI786" s="149">
        <v>1</v>
      </c>
      <c r="AJ786" s="149">
        <v>1</v>
      </c>
      <c r="AK786" s="149">
        <v>1</v>
      </c>
      <c r="AL786" s="149">
        <v>1</v>
      </c>
      <c r="AM786" s="149">
        <v>1</v>
      </c>
      <c r="AN786" s="149">
        <v>1</v>
      </c>
      <c r="AO786" s="149">
        <v>1</v>
      </c>
      <c r="AP786" s="149">
        <v>1</v>
      </c>
      <c r="AQ786" s="149">
        <v>1</v>
      </c>
      <c r="AR786" s="149">
        <v>1</v>
      </c>
      <c r="AS786" s="149">
        <v>1</v>
      </c>
      <c r="AT786" s="149">
        <v>1</v>
      </c>
      <c r="AU786" s="149">
        <v>1</v>
      </c>
      <c r="AV786" s="149">
        <v>1</v>
      </c>
      <c r="AW786" s="149">
        <v>1</v>
      </c>
      <c r="AX786" s="149">
        <v>1</v>
      </c>
      <c r="AY786" s="149">
        <v>1</v>
      </c>
      <c r="AZ786" s="149">
        <v>1</v>
      </c>
      <c r="BA786" s="149">
        <v>1</v>
      </c>
      <c r="BB786" s="149">
        <v>1</v>
      </c>
      <c r="BC786" s="149">
        <v>1</v>
      </c>
      <c r="BD786" s="149">
        <v>1</v>
      </c>
      <c r="BE786" s="149">
        <v>1</v>
      </c>
      <c r="BF786" s="149">
        <v>1</v>
      </c>
      <c r="BG786" s="149">
        <v>1</v>
      </c>
      <c r="BH786" s="149">
        <v>1</v>
      </c>
      <c r="BI786" s="149"/>
      <c r="BJ786" s="149"/>
      <c r="BK786" s="149"/>
      <c r="BL786" s="149"/>
      <c r="BM786" s="149"/>
      <c r="BN786" s="149"/>
      <c r="BO786" s="149"/>
      <c r="BP786" s="149"/>
      <c r="BQ786" s="149"/>
      <c r="BR786" s="149"/>
      <c r="BS786" s="149"/>
      <c r="BT786" s="149"/>
      <c r="BU786" s="149"/>
      <c r="BV786" s="149"/>
      <c r="BW786" s="149"/>
      <c r="BX786" s="149"/>
      <c r="BY786" s="149"/>
      <c r="BZ786" s="149"/>
      <c r="CA786" s="149"/>
      <c r="CB786" s="149"/>
      <c r="CC786" s="149"/>
      <c r="CD786" s="149"/>
      <c r="CE786" s="149"/>
      <c r="CF786" s="149"/>
      <c r="CG786" s="149"/>
      <c r="CH786" s="149"/>
      <c r="CI786" s="149"/>
      <c r="CJ786" s="149"/>
      <c r="CK786" s="149"/>
      <c r="CL786" s="149"/>
      <c r="CM786" s="149"/>
      <c r="CN786" s="149"/>
      <c r="CO786" s="149"/>
      <c r="CP786" s="149"/>
      <c r="CQ786" s="149"/>
      <c r="CR786" s="149"/>
      <c r="CS786" s="150"/>
      <c r="CT786" s="151"/>
      <c r="CW786" s="68"/>
      <c r="CX786" s="152"/>
    </row>
    <row r="787" spans="1:102">
      <c r="A787" s="289" t="s">
        <v>8334</v>
      </c>
      <c r="B787" s="146" t="s">
        <v>2388</v>
      </c>
      <c r="C787" s="147" t="str">
        <f>+_xlfn.XLOOKUP(B787,'R4'!B:B,'R4'!C:C)</f>
        <v>BEKÇİ</v>
      </c>
      <c r="D787" s="147"/>
      <c r="E787" s="150" t="s">
        <v>6118</v>
      </c>
      <c r="F787" s="150" t="s">
        <v>38</v>
      </c>
      <c r="G787" s="150" t="s">
        <v>35</v>
      </c>
      <c r="H787" s="150" t="s">
        <v>8271</v>
      </c>
      <c r="I787" s="156"/>
      <c r="J787" s="148"/>
      <c r="K787" s="149"/>
      <c r="L787" s="149"/>
      <c r="M787" s="149">
        <v>10</v>
      </c>
      <c r="N787" s="149">
        <v>10</v>
      </c>
      <c r="O787" s="149">
        <v>10</v>
      </c>
      <c r="P787" s="149">
        <v>10</v>
      </c>
      <c r="Q787" s="149">
        <v>10</v>
      </c>
      <c r="R787" s="149">
        <v>10</v>
      </c>
      <c r="S787" s="149">
        <v>10</v>
      </c>
      <c r="T787" s="149">
        <v>10</v>
      </c>
      <c r="U787" s="149">
        <v>10</v>
      </c>
      <c r="V787" s="149">
        <v>10</v>
      </c>
      <c r="W787" s="149">
        <v>10</v>
      </c>
      <c r="X787" s="149">
        <v>10</v>
      </c>
      <c r="Y787" s="149">
        <v>10</v>
      </c>
      <c r="Z787" s="149">
        <v>10</v>
      </c>
      <c r="AA787" s="149">
        <v>10</v>
      </c>
      <c r="AB787" s="149">
        <v>10</v>
      </c>
      <c r="AC787" s="149">
        <v>10</v>
      </c>
      <c r="AD787" s="149">
        <v>10</v>
      </c>
      <c r="AE787" s="149">
        <v>10</v>
      </c>
      <c r="AF787" s="149">
        <v>10</v>
      </c>
      <c r="AG787" s="149">
        <v>10</v>
      </c>
      <c r="AH787" s="149">
        <v>10</v>
      </c>
      <c r="AI787" s="149">
        <v>10</v>
      </c>
      <c r="AJ787" s="149">
        <v>10</v>
      </c>
      <c r="AK787" s="149">
        <v>10</v>
      </c>
      <c r="AL787" s="149">
        <v>10</v>
      </c>
      <c r="AM787" s="149">
        <v>10</v>
      </c>
      <c r="AN787" s="149">
        <v>10</v>
      </c>
      <c r="AO787" s="149">
        <v>10</v>
      </c>
      <c r="AP787" s="149">
        <v>10</v>
      </c>
      <c r="AQ787" s="149">
        <v>10</v>
      </c>
      <c r="AR787" s="149">
        <v>10</v>
      </c>
      <c r="AS787" s="149">
        <v>10</v>
      </c>
      <c r="AT787" s="149">
        <v>10</v>
      </c>
      <c r="AU787" s="149">
        <v>10</v>
      </c>
      <c r="AV787" s="149">
        <v>10</v>
      </c>
      <c r="AW787" s="149">
        <v>10</v>
      </c>
      <c r="AX787" s="149">
        <v>10</v>
      </c>
      <c r="AY787" s="149">
        <v>10</v>
      </c>
      <c r="AZ787" s="149">
        <v>10</v>
      </c>
      <c r="BA787" s="149">
        <v>10</v>
      </c>
      <c r="BB787" s="149">
        <v>10</v>
      </c>
      <c r="BC787" s="149">
        <v>10</v>
      </c>
      <c r="BD787" s="149">
        <v>10</v>
      </c>
      <c r="BE787" s="149">
        <v>10</v>
      </c>
      <c r="BF787" s="149">
        <v>10</v>
      </c>
      <c r="BG787" s="149">
        <v>10</v>
      </c>
      <c r="BH787" s="149">
        <v>10</v>
      </c>
      <c r="BI787" s="149"/>
      <c r="BJ787" s="149"/>
      <c r="BK787" s="149"/>
      <c r="BL787" s="149"/>
      <c r="BM787" s="149"/>
      <c r="BN787" s="149"/>
      <c r="BO787" s="149"/>
      <c r="BP787" s="149"/>
      <c r="BQ787" s="149"/>
      <c r="BR787" s="149"/>
      <c r="BS787" s="149"/>
      <c r="BT787" s="149"/>
      <c r="BU787" s="149"/>
      <c r="BV787" s="149"/>
      <c r="BW787" s="149"/>
      <c r="BX787" s="149"/>
      <c r="BY787" s="149"/>
      <c r="BZ787" s="149"/>
      <c r="CA787" s="149"/>
      <c r="CB787" s="149"/>
      <c r="CC787" s="149"/>
      <c r="CD787" s="149"/>
      <c r="CE787" s="149"/>
      <c r="CF787" s="149"/>
      <c r="CG787" s="149"/>
      <c r="CH787" s="149"/>
      <c r="CI787" s="149"/>
      <c r="CJ787" s="149"/>
      <c r="CK787" s="149"/>
      <c r="CL787" s="149"/>
      <c r="CM787" s="149"/>
      <c r="CN787" s="149"/>
      <c r="CO787" s="149"/>
      <c r="CP787" s="149"/>
      <c r="CQ787" s="149"/>
      <c r="CR787" s="149"/>
      <c r="CS787" s="150"/>
      <c r="CT787" s="151"/>
      <c r="CW787" s="68"/>
      <c r="CX787" s="152"/>
    </row>
    <row r="788" spans="1:102">
      <c r="A788" s="289" t="s">
        <v>8334</v>
      </c>
      <c r="B788" s="146" t="s">
        <v>7524</v>
      </c>
      <c r="C788" s="147" t="str">
        <f>+_xlfn.XLOOKUP(B788,'R4'!B:B,'R4'!C:C)</f>
        <v>SAHA MUHASEBE ŞEFİ</v>
      </c>
      <c r="D788" s="147"/>
      <c r="E788" s="150" t="s">
        <v>6112</v>
      </c>
      <c r="F788" s="150" t="s">
        <v>38</v>
      </c>
      <c r="G788" s="150" t="s">
        <v>35</v>
      </c>
      <c r="H788" s="150" t="s">
        <v>8271</v>
      </c>
      <c r="I788" s="156"/>
      <c r="J788" s="148"/>
      <c r="K788" s="149"/>
      <c r="L788" s="149"/>
      <c r="M788" s="149">
        <v>1</v>
      </c>
      <c r="N788" s="149">
        <v>1</v>
      </c>
      <c r="O788" s="149">
        <v>1</v>
      </c>
      <c r="P788" s="149">
        <v>1</v>
      </c>
      <c r="Q788" s="149">
        <v>1</v>
      </c>
      <c r="R788" s="149">
        <v>1</v>
      </c>
      <c r="S788" s="149">
        <v>1</v>
      </c>
      <c r="T788" s="149">
        <v>1</v>
      </c>
      <c r="U788" s="149">
        <v>1</v>
      </c>
      <c r="V788" s="149">
        <v>1</v>
      </c>
      <c r="W788" s="149">
        <v>1</v>
      </c>
      <c r="X788" s="149">
        <v>1</v>
      </c>
      <c r="Y788" s="149">
        <v>1</v>
      </c>
      <c r="Z788" s="149">
        <v>1</v>
      </c>
      <c r="AA788" s="149">
        <v>1</v>
      </c>
      <c r="AB788" s="149">
        <v>1</v>
      </c>
      <c r="AC788" s="149">
        <v>1</v>
      </c>
      <c r="AD788" s="149">
        <v>1</v>
      </c>
      <c r="AE788" s="149">
        <v>1</v>
      </c>
      <c r="AF788" s="149">
        <v>1</v>
      </c>
      <c r="AG788" s="149">
        <v>1</v>
      </c>
      <c r="AH788" s="149">
        <v>1</v>
      </c>
      <c r="AI788" s="149">
        <v>1</v>
      </c>
      <c r="AJ788" s="149">
        <v>1</v>
      </c>
      <c r="AK788" s="149">
        <v>1</v>
      </c>
      <c r="AL788" s="149">
        <v>1</v>
      </c>
      <c r="AM788" s="149">
        <v>1</v>
      </c>
      <c r="AN788" s="149">
        <v>1</v>
      </c>
      <c r="AO788" s="149">
        <v>1</v>
      </c>
      <c r="AP788" s="149">
        <v>1</v>
      </c>
      <c r="AQ788" s="149">
        <v>1</v>
      </c>
      <c r="AR788" s="149">
        <v>1</v>
      </c>
      <c r="AS788" s="149">
        <v>1</v>
      </c>
      <c r="AT788" s="149">
        <v>1</v>
      </c>
      <c r="AU788" s="149">
        <v>1</v>
      </c>
      <c r="AV788" s="149">
        <v>1</v>
      </c>
      <c r="AW788" s="149">
        <v>1</v>
      </c>
      <c r="AX788" s="149">
        <v>1</v>
      </c>
      <c r="AY788" s="149">
        <v>1</v>
      </c>
      <c r="AZ788" s="149">
        <v>1</v>
      </c>
      <c r="BA788" s="149">
        <v>1</v>
      </c>
      <c r="BB788" s="149">
        <v>1</v>
      </c>
      <c r="BC788" s="149">
        <v>1</v>
      </c>
      <c r="BD788" s="149">
        <v>1</v>
      </c>
      <c r="BE788" s="149">
        <v>1</v>
      </c>
      <c r="BF788" s="149">
        <v>1</v>
      </c>
      <c r="BG788" s="149">
        <v>1</v>
      </c>
      <c r="BH788" s="149">
        <v>1</v>
      </c>
      <c r="BI788" s="149">
        <v>1</v>
      </c>
      <c r="BJ788" s="149">
        <v>1</v>
      </c>
      <c r="BK788" s="149">
        <v>1</v>
      </c>
      <c r="BL788" s="149">
        <v>1</v>
      </c>
      <c r="BM788" s="149">
        <v>1</v>
      </c>
      <c r="BN788" s="149">
        <v>1</v>
      </c>
      <c r="BO788" s="149">
        <v>1</v>
      </c>
      <c r="BP788" s="149">
        <v>1</v>
      </c>
      <c r="BQ788" s="149">
        <v>1</v>
      </c>
      <c r="BR788" s="149">
        <v>1</v>
      </c>
      <c r="BS788" s="149">
        <v>1</v>
      </c>
      <c r="BT788" s="149">
        <v>1</v>
      </c>
      <c r="BU788" s="149"/>
      <c r="BV788" s="149"/>
      <c r="BW788" s="149"/>
      <c r="BX788" s="149"/>
      <c r="BY788" s="149"/>
      <c r="BZ788" s="149"/>
      <c r="CA788" s="149"/>
      <c r="CB788" s="149"/>
      <c r="CC788" s="149"/>
      <c r="CD788" s="149"/>
      <c r="CE788" s="149"/>
      <c r="CF788" s="149"/>
      <c r="CG788" s="149"/>
      <c r="CH788" s="149"/>
      <c r="CI788" s="149"/>
      <c r="CJ788" s="149"/>
      <c r="CK788" s="149"/>
      <c r="CL788" s="149"/>
      <c r="CM788" s="149"/>
      <c r="CN788" s="149"/>
      <c r="CO788" s="149"/>
      <c r="CP788" s="149"/>
      <c r="CQ788" s="149"/>
      <c r="CR788" s="149"/>
      <c r="CS788" s="150"/>
      <c r="CT788" s="151"/>
      <c r="CW788" s="68"/>
      <c r="CX788" s="152"/>
    </row>
    <row r="789" spans="1:102">
      <c r="A789" s="289" t="s">
        <v>8334</v>
      </c>
      <c r="B789" s="146" t="s">
        <v>7525</v>
      </c>
      <c r="C789" s="147" t="str">
        <f>+_xlfn.XLOOKUP(B789,'R4'!B:B,'R4'!C:C)</f>
        <v>SAHA MUHASEBE ELEMANI</v>
      </c>
      <c r="D789" s="147"/>
      <c r="E789" s="150" t="s">
        <v>6112</v>
      </c>
      <c r="F789" s="150" t="s">
        <v>38</v>
      </c>
      <c r="G789" s="150" t="s">
        <v>35</v>
      </c>
      <c r="H789" s="150" t="s">
        <v>8271</v>
      </c>
      <c r="I789" s="156"/>
      <c r="J789" s="148"/>
      <c r="K789" s="149"/>
      <c r="L789" s="149"/>
      <c r="M789" s="149">
        <v>1</v>
      </c>
      <c r="N789" s="149">
        <v>1</v>
      </c>
      <c r="O789" s="149">
        <v>1</v>
      </c>
      <c r="P789" s="149">
        <v>1</v>
      </c>
      <c r="Q789" s="149">
        <v>1</v>
      </c>
      <c r="R789" s="149">
        <v>1</v>
      </c>
      <c r="S789" s="149">
        <v>1</v>
      </c>
      <c r="T789" s="149">
        <v>1</v>
      </c>
      <c r="U789" s="149">
        <v>1</v>
      </c>
      <c r="V789" s="149">
        <v>1</v>
      </c>
      <c r="W789" s="149">
        <v>1</v>
      </c>
      <c r="X789" s="149">
        <v>1</v>
      </c>
      <c r="Y789" s="149">
        <v>1</v>
      </c>
      <c r="Z789" s="149">
        <v>1</v>
      </c>
      <c r="AA789" s="149">
        <v>1</v>
      </c>
      <c r="AB789" s="149">
        <v>1</v>
      </c>
      <c r="AC789" s="149">
        <v>1</v>
      </c>
      <c r="AD789" s="149">
        <v>1</v>
      </c>
      <c r="AE789" s="149">
        <v>1</v>
      </c>
      <c r="AF789" s="149">
        <v>1</v>
      </c>
      <c r="AG789" s="149">
        <v>1</v>
      </c>
      <c r="AH789" s="149">
        <v>1</v>
      </c>
      <c r="AI789" s="149">
        <v>1</v>
      </c>
      <c r="AJ789" s="149">
        <v>1</v>
      </c>
      <c r="AK789" s="149">
        <v>1</v>
      </c>
      <c r="AL789" s="149">
        <v>1</v>
      </c>
      <c r="AM789" s="149">
        <v>1</v>
      </c>
      <c r="AN789" s="149">
        <v>1</v>
      </c>
      <c r="AO789" s="149">
        <v>1</v>
      </c>
      <c r="AP789" s="149">
        <v>1</v>
      </c>
      <c r="AQ789" s="149">
        <v>1</v>
      </c>
      <c r="AR789" s="149">
        <v>1</v>
      </c>
      <c r="AS789" s="149">
        <v>1</v>
      </c>
      <c r="AT789" s="149">
        <v>1</v>
      </c>
      <c r="AU789" s="149">
        <v>1</v>
      </c>
      <c r="AV789" s="149">
        <v>1</v>
      </c>
      <c r="AW789" s="149">
        <v>1</v>
      </c>
      <c r="AX789" s="149">
        <v>1</v>
      </c>
      <c r="AY789" s="149">
        <v>1</v>
      </c>
      <c r="AZ789" s="149">
        <v>1</v>
      </c>
      <c r="BA789" s="149">
        <v>1</v>
      </c>
      <c r="BB789" s="149">
        <v>1</v>
      </c>
      <c r="BC789" s="149">
        <v>1</v>
      </c>
      <c r="BD789" s="149">
        <v>1</v>
      </c>
      <c r="BE789" s="149">
        <v>1</v>
      </c>
      <c r="BF789" s="149">
        <v>1</v>
      </c>
      <c r="BG789" s="149">
        <v>1</v>
      </c>
      <c r="BH789" s="149">
        <v>1</v>
      </c>
      <c r="BI789" s="149">
        <v>1</v>
      </c>
      <c r="BJ789" s="149">
        <v>1</v>
      </c>
      <c r="BK789" s="149">
        <v>1</v>
      </c>
      <c r="BL789" s="149">
        <v>1</v>
      </c>
      <c r="BM789" s="149">
        <v>1</v>
      </c>
      <c r="BN789" s="149">
        <v>1</v>
      </c>
      <c r="BO789" s="149">
        <v>1</v>
      </c>
      <c r="BP789" s="149">
        <v>1</v>
      </c>
      <c r="BQ789" s="149">
        <v>1</v>
      </c>
      <c r="BR789" s="149">
        <v>1</v>
      </c>
      <c r="BS789" s="149">
        <v>1</v>
      </c>
      <c r="BT789" s="149">
        <v>1</v>
      </c>
      <c r="BU789" s="149"/>
      <c r="BV789" s="149"/>
      <c r="BW789" s="149"/>
      <c r="BX789" s="149"/>
      <c r="BY789" s="149"/>
      <c r="BZ789" s="149"/>
      <c r="CA789" s="149"/>
      <c r="CB789" s="149"/>
      <c r="CC789" s="149"/>
      <c r="CD789" s="149"/>
      <c r="CE789" s="149"/>
      <c r="CF789" s="149"/>
      <c r="CG789" s="149"/>
      <c r="CH789" s="149"/>
      <c r="CI789" s="149"/>
      <c r="CJ789" s="149"/>
      <c r="CK789" s="149"/>
      <c r="CL789" s="149"/>
      <c r="CM789" s="149"/>
      <c r="CN789" s="149"/>
      <c r="CO789" s="149"/>
      <c r="CP789" s="149"/>
      <c r="CQ789" s="149"/>
      <c r="CR789" s="149"/>
      <c r="CS789" s="150"/>
      <c r="CT789" s="151"/>
      <c r="CW789" s="68"/>
      <c r="CX789" s="152"/>
    </row>
    <row r="790" spans="1:102">
      <c r="A790" s="289" t="s">
        <v>8334</v>
      </c>
      <c r="B790" s="146" t="s">
        <v>2376</v>
      </c>
      <c r="C790" s="147" t="str">
        <f>+_xlfn.XLOOKUP(B790,'R4'!B:B,'R4'!C:C)</f>
        <v>KAMP AMİRİ</v>
      </c>
      <c r="D790" s="147"/>
      <c r="E790" s="150" t="s">
        <v>6118</v>
      </c>
      <c r="F790" s="150" t="s">
        <v>38</v>
      </c>
      <c r="G790" s="150" t="s">
        <v>35</v>
      </c>
      <c r="H790" s="150" t="s">
        <v>8271</v>
      </c>
      <c r="I790" s="156"/>
      <c r="J790" s="148"/>
      <c r="K790" s="149"/>
      <c r="L790" s="149"/>
      <c r="M790" s="149">
        <v>3</v>
      </c>
      <c r="N790" s="149">
        <v>3</v>
      </c>
      <c r="O790" s="149">
        <v>3</v>
      </c>
      <c r="P790" s="149">
        <v>3</v>
      </c>
      <c r="Q790" s="149">
        <v>3</v>
      </c>
      <c r="R790" s="149">
        <v>3</v>
      </c>
      <c r="S790" s="149">
        <v>3</v>
      </c>
      <c r="T790" s="149">
        <v>3</v>
      </c>
      <c r="U790" s="149">
        <v>3</v>
      </c>
      <c r="V790" s="149">
        <v>3</v>
      </c>
      <c r="W790" s="149">
        <v>3</v>
      </c>
      <c r="X790" s="149">
        <v>3</v>
      </c>
      <c r="Y790" s="149">
        <v>3</v>
      </c>
      <c r="Z790" s="149">
        <v>3</v>
      </c>
      <c r="AA790" s="149">
        <v>3</v>
      </c>
      <c r="AB790" s="149">
        <v>3</v>
      </c>
      <c r="AC790" s="149">
        <v>3</v>
      </c>
      <c r="AD790" s="149">
        <v>3</v>
      </c>
      <c r="AE790" s="149">
        <v>3</v>
      </c>
      <c r="AF790" s="149">
        <v>3</v>
      </c>
      <c r="AG790" s="149">
        <v>3</v>
      </c>
      <c r="AH790" s="149">
        <v>3</v>
      </c>
      <c r="AI790" s="149">
        <v>3</v>
      </c>
      <c r="AJ790" s="149">
        <v>3</v>
      </c>
      <c r="AK790" s="149">
        <v>3</v>
      </c>
      <c r="AL790" s="149">
        <v>3</v>
      </c>
      <c r="AM790" s="149">
        <v>3</v>
      </c>
      <c r="AN790" s="149">
        <v>3</v>
      </c>
      <c r="AO790" s="149">
        <v>3</v>
      </c>
      <c r="AP790" s="149">
        <v>3</v>
      </c>
      <c r="AQ790" s="149">
        <v>3</v>
      </c>
      <c r="AR790" s="149">
        <v>3</v>
      </c>
      <c r="AS790" s="149">
        <v>3</v>
      </c>
      <c r="AT790" s="149">
        <v>3</v>
      </c>
      <c r="AU790" s="149">
        <v>3</v>
      </c>
      <c r="AV790" s="149">
        <v>3</v>
      </c>
      <c r="AW790" s="149">
        <v>3</v>
      </c>
      <c r="AX790" s="149">
        <v>3</v>
      </c>
      <c r="AY790" s="149">
        <v>3</v>
      </c>
      <c r="AZ790" s="149">
        <v>3</v>
      </c>
      <c r="BA790" s="149">
        <v>3</v>
      </c>
      <c r="BB790" s="149">
        <v>3</v>
      </c>
      <c r="BC790" s="149">
        <v>3</v>
      </c>
      <c r="BD790" s="149">
        <v>3</v>
      </c>
      <c r="BE790" s="149">
        <v>3</v>
      </c>
      <c r="BF790" s="149">
        <v>3</v>
      </c>
      <c r="BG790" s="149">
        <v>3</v>
      </c>
      <c r="BH790" s="149">
        <v>3</v>
      </c>
      <c r="BI790" s="149">
        <v>3</v>
      </c>
      <c r="BJ790" s="149">
        <v>3</v>
      </c>
      <c r="BK790" s="149">
        <v>3</v>
      </c>
      <c r="BL790" s="149">
        <v>3</v>
      </c>
      <c r="BM790" s="149">
        <v>3</v>
      </c>
      <c r="BN790" s="149">
        <v>3</v>
      </c>
      <c r="BO790" s="149">
        <v>3</v>
      </c>
      <c r="BP790" s="149">
        <v>3</v>
      </c>
      <c r="BQ790" s="149">
        <v>3</v>
      </c>
      <c r="BR790" s="149">
        <v>3</v>
      </c>
      <c r="BS790" s="149">
        <v>3</v>
      </c>
      <c r="BT790" s="149">
        <v>3</v>
      </c>
      <c r="BU790" s="149"/>
      <c r="BV790" s="149"/>
      <c r="BW790" s="149"/>
      <c r="BX790" s="149"/>
      <c r="BY790" s="149"/>
      <c r="BZ790" s="149"/>
      <c r="CA790" s="149"/>
      <c r="CB790" s="149"/>
      <c r="CC790" s="149"/>
      <c r="CD790" s="149"/>
      <c r="CE790" s="149"/>
      <c r="CF790" s="149"/>
      <c r="CG790" s="149"/>
      <c r="CH790" s="149"/>
      <c r="CI790" s="149"/>
      <c r="CJ790" s="149"/>
      <c r="CK790" s="149"/>
      <c r="CL790" s="149"/>
      <c r="CM790" s="149"/>
      <c r="CN790" s="149"/>
      <c r="CO790" s="149"/>
      <c r="CP790" s="149"/>
      <c r="CQ790" s="149"/>
      <c r="CR790" s="149"/>
      <c r="CS790" s="150"/>
      <c r="CT790" s="151"/>
      <c r="CW790" s="68"/>
      <c r="CX790" s="152"/>
    </row>
    <row r="791" spans="1:102">
      <c r="A791" s="289" t="s">
        <v>8334</v>
      </c>
      <c r="B791" s="146" t="s">
        <v>2378</v>
      </c>
      <c r="C791" s="147" t="str">
        <f>+_xlfn.XLOOKUP(B791,'R4'!B:B,'R4'!C:C)</f>
        <v>KOĞUŞÇU</v>
      </c>
      <c r="D791" s="147"/>
      <c r="E791" s="150" t="s">
        <v>6118</v>
      </c>
      <c r="F791" s="150" t="s">
        <v>38</v>
      </c>
      <c r="G791" s="150" t="s">
        <v>35</v>
      </c>
      <c r="H791" s="150" t="s">
        <v>8271</v>
      </c>
      <c r="I791" s="156"/>
      <c r="J791" s="148"/>
      <c r="K791" s="149"/>
      <c r="L791" s="149"/>
      <c r="M791" s="149">
        <v>3</v>
      </c>
      <c r="N791" s="149">
        <v>3</v>
      </c>
      <c r="O791" s="149">
        <v>3</v>
      </c>
      <c r="P791" s="149">
        <v>3</v>
      </c>
      <c r="Q791" s="149">
        <v>3</v>
      </c>
      <c r="R791" s="149">
        <v>3</v>
      </c>
      <c r="S791" s="149">
        <v>3</v>
      </c>
      <c r="T791" s="149">
        <v>3</v>
      </c>
      <c r="U791" s="149">
        <v>3</v>
      </c>
      <c r="V791" s="149">
        <v>3</v>
      </c>
      <c r="W791" s="149">
        <v>3</v>
      </c>
      <c r="X791" s="149">
        <v>3</v>
      </c>
      <c r="Y791" s="149">
        <v>3</v>
      </c>
      <c r="Z791" s="149">
        <v>3</v>
      </c>
      <c r="AA791" s="149">
        <v>3</v>
      </c>
      <c r="AB791" s="149">
        <v>3</v>
      </c>
      <c r="AC791" s="149">
        <v>3</v>
      </c>
      <c r="AD791" s="149">
        <v>3</v>
      </c>
      <c r="AE791" s="149">
        <v>3</v>
      </c>
      <c r="AF791" s="149">
        <v>3</v>
      </c>
      <c r="AG791" s="149">
        <v>3</v>
      </c>
      <c r="AH791" s="149">
        <v>3</v>
      </c>
      <c r="AI791" s="149">
        <v>3</v>
      </c>
      <c r="AJ791" s="149">
        <v>3</v>
      </c>
      <c r="AK791" s="149">
        <v>3</v>
      </c>
      <c r="AL791" s="149">
        <v>3</v>
      </c>
      <c r="AM791" s="149">
        <v>3</v>
      </c>
      <c r="AN791" s="149">
        <v>3</v>
      </c>
      <c r="AO791" s="149">
        <v>3</v>
      </c>
      <c r="AP791" s="149">
        <v>3</v>
      </c>
      <c r="AQ791" s="149">
        <v>3</v>
      </c>
      <c r="AR791" s="149">
        <v>3</v>
      </c>
      <c r="AS791" s="149">
        <v>3</v>
      </c>
      <c r="AT791" s="149">
        <v>3</v>
      </c>
      <c r="AU791" s="149">
        <v>3</v>
      </c>
      <c r="AV791" s="149">
        <v>3</v>
      </c>
      <c r="AW791" s="149">
        <v>3</v>
      </c>
      <c r="AX791" s="149">
        <v>3</v>
      </c>
      <c r="AY791" s="149">
        <v>3</v>
      </c>
      <c r="AZ791" s="149">
        <v>3</v>
      </c>
      <c r="BA791" s="149">
        <v>3</v>
      </c>
      <c r="BB791" s="149">
        <v>3</v>
      </c>
      <c r="BC791" s="149">
        <v>3</v>
      </c>
      <c r="BD791" s="149">
        <v>3</v>
      </c>
      <c r="BE791" s="149">
        <v>3</v>
      </c>
      <c r="BF791" s="149">
        <v>3</v>
      </c>
      <c r="BG791" s="149">
        <v>3</v>
      </c>
      <c r="BH791" s="149">
        <v>3</v>
      </c>
      <c r="BI791" s="149">
        <v>3</v>
      </c>
      <c r="BJ791" s="149">
        <v>3</v>
      </c>
      <c r="BK791" s="149">
        <v>3</v>
      </c>
      <c r="BL791" s="149">
        <v>3</v>
      </c>
      <c r="BM791" s="149">
        <v>3</v>
      </c>
      <c r="BN791" s="149">
        <v>3</v>
      </c>
      <c r="BO791" s="149">
        <v>3</v>
      </c>
      <c r="BP791" s="149">
        <v>3</v>
      </c>
      <c r="BQ791" s="149">
        <v>3</v>
      </c>
      <c r="BR791" s="149">
        <v>3</v>
      </c>
      <c r="BS791" s="149">
        <v>3</v>
      </c>
      <c r="BT791" s="149">
        <v>3</v>
      </c>
      <c r="BU791" s="149"/>
      <c r="BV791" s="149"/>
      <c r="BW791" s="149"/>
      <c r="BX791" s="149"/>
      <c r="BY791" s="149"/>
      <c r="BZ791" s="149"/>
      <c r="CA791" s="149"/>
      <c r="CB791" s="149"/>
      <c r="CC791" s="149"/>
      <c r="CD791" s="149"/>
      <c r="CE791" s="149"/>
      <c r="CF791" s="149"/>
      <c r="CG791" s="149"/>
      <c r="CH791" s="149"/>
      <c r="CI791" s="149"/>
      <c r="CJ791" s="149"/>
      <c r="CK791" s="149"/>
      <c r="CL791" s="149"/>
      <c r="CM791" s="149"/>
      <c r="CN791" s="149"/>
      <c r="CO791" s="149"/>
      <c r="CP791" s="149"/>
      <c r="CQ791" s="149"/>
      <c r="CR791" s="149"/>
      <c r="CS791" s="150"/>
      <c r="CT791" s="151"/>
      <c r="CW791" s="68"/>
      <c r="CX791" s="152"/>
    </row>
    <row r="792" spans="1:102">
      <c r="A792" s="289" t="s">
        <v>8334</v>
      </c>
      <c r="B792" s="146" t="s">
        <v>2380</v>
      </c>
      <c r="C792" s="147" t="str">
        <f>+_xlfn.XLOOKUP(B792,'R4'!B:B,'R4'!C:C)</f>
        <v>TEMİZLİK GÖREVLİSİ</v>
      </c>
      <c r="D792" s="147"/>
      <c r="E792" s="150" t="s">
        <v>6118</v>
      </c>
      <c r="F792" s="150" t="s">
        <v>38</v>
      </c>
      <c r="G792" s="150" t="s">
        <v>35</v>
      </c>
      <c r="H792" s="150" t="s">
        <v>8271</v>
      </c>
      <c r="I792" s="156"/>
      <c r="J792" s="148"/>
      <c r="K792" s="149"/>
      <c r="L792" s="149"/>
      <c r="M792" s="149">
        <v>35</v>
      </c>
      <c r="N792" s="149">
        <v>35</v>
      </c>
      <c r="O792" s="149">
        <v>35</v>
      </c>
      <c r="P792" s="149">
        <v>35</v>
      </c>
      <c r="Q792" s="149">
        <v>35</v>
      </c>
      <c r="R792" s="149">
        <v>35</v>
      </c>
      <c r="S792" s="149">
        <v>35</v>
      </c>
      <c r="T792" s="149">
        <v>35</v>
      </c>
      <c r="U792" s="149">
        <v>35</v>
      </c>
      <c r="V792" s="149">
        <v>35</v>
      </c>
      <c r="W792" s="149">
        <v>35</v>
      </c>
      <c r="X792" s="149">
        <v>35</v>
      </c>
      <c r="Y792" s="149">
        <v>35</v>
      </c>
      <c r="Z792" s="149">
        <v>35</v>
      </c>
      <c r="AA792" s="149">
        <v>35</v>
      </c>
      <c r="AB792" s="149">
        <v>35</v>
      </c>
      <c r="AC792" s="149">
        <v>35</v>
      </c>
      <c r="AD792" s="149">
        <v>35</v>
      </c>
      <c r="AE792" s="149">
        <v>35</v>
      </c>
      <c r="AF792" s="149">
        <v>35</v>
      </c>
      <c r="AG792" s="149">
        <v>35</v>
      </c>
      <c r="AH792" s="149">
        <v>35</v>
      </c>
      <c r="AI792" s="149">
        <v>35</v>
      </c>
      <c r="AJ792" s="149">
        <v>35</v>
      </c>
      <c r="AK792" s="149">
        <v>35</v>
      </c>
      <c r="AL792" s="149">
        <v>35</v>
      </c>
      <c r="AM792" s="149">
        <v>35</v>
      </c>
      <c r="AN792" s="149">
        <v>35</v>
      </c>
      <c r="AO792" s="149">
        <v>35</v>
      </c>
      <c r="AP792" s="149">
        <v>35</v>
      </c>
      <c r="AQ792" s="149">
        <v>35</v>
      </c>
      <c r="AR792" s="149">
        <v>35</v>
      </c>
      <c r="AS792" s="149">
        <v>35</v>
      </c>
      <c r="AT792" s="149">
        <v>35</v>
      </c>
      <c r="AU792" s="149">
        <v>35</v>
      </c>
      <c r="AV792" s="149">
        <v>35</v>
      </c>
      <c r="AW792" s="149">
        <v>35</v>
      </c>
      <c r="AX792" s="149">
        <v>35</v>
      </c>
      <c r="AY792" s="149">
        <v>35</v>
      </c>
      <c r="AZ792" s="149">
        <v>35</v>
      </c>
      <c r="BA792" s="149">
        <v>35</v>
      </c>
      <c r="BB792" s="149">
        <v>35</v>
      </c>
      <c r="BC792" s="149">
        <v>35</v>
      </c>
      <c r="BD792" s="149">
        <v>35</v>
      </c>
      <c r="BE792" s="149">
        <v>35</v>
      </c>
      <c r="BF792" s="149">
        <v>35</v>
      </c>
      <c r="BG792" s="149">
        <v>35</v>
      </c>
      <c r="BH792" s="149">
        <v>35</v>
      </c>
      <c r="BI792" s="149">
        <v>35</v>
      </c>
      <c r="BJ792" s="149">
        <v>35</v>
      </c>
      <c r="BK792" s="149">
        <v>35</v>
      </c>
      <c r="BL792" s="149">
        <v>35</v>
      </c>
      <c r="BM792" s="149">
        <v>35</v>
      </c>
      <c r="BN792" s="149">
        <v>35</v>
      </c>
      <c r="BO792" s="149">
        <v>35</v>
      </c>
      <c r="BP792" s="149">
        <v>35</v>
      </c>
      <c r="BQ792" s="149">
        <v>35</v>
      </c>
      <c r="BR792" s="149">
        <v>35</v>
      </c>
      <c r="BS792" s="149">
        <v>35</v>
      </c>
      <c r="BT792" s="149">
        <v>35</v>
      </c>
      <c r="BU792" s="149"/>
      <c r="BV792" s="149"/>
      <c r="BW792" s="149"/>
      <c r="BX792" s="149"/>
      <c r="BY792" s="149"/>
      <c r="BZ792" s="149"/>
      <c r="CA792" s="149"/>
      <c r="CB792" s="149"/>
      <c r="CC792" s="149"/>
      <c r="CD792" s="149"/>
      <c r="CE792" s="149"/>
      <c r="CF792" s="149"/>
      <c r="CG792" s="149"/>
      <c r="CH792" s="149"/>
      <c r="CI792" s="149"/>
      <c r="CJ792" s="149"/>
      <c r="CK792" s="149"/>
      <c r="CL792" s="149"/>
      <c r="CM792" s="149"/>
      <c r="CN792" s="149"/>
      <c r="CO792" s="149"/>
      <c r="CP792" s="149"/>
      <c r="CQ792" s="149"/>
      <c r="CR792" s="149"/>
      <c r="CS792" s="150"/>
      <c r="CT792" s="151"/>
      <c r="CW792" s="68"/>
      <c r="CX792" s="152"/>
    </row>
    <row r="793" spans="1:102">
      <c r="A793" s="289" t="s">
        <v>8334</v>
      </c>
      <c r="B793" s="146" t="s">
        <v>2489</v>
      </c>
      <c r="C793" s="147" t="str">
        <f>+_xlfn.XLOOKUP(B793,'R4'!B:B,'R4'!C:C)</f>
        <v>MAKİNE MÜDÜRÜ</v>
      </c>
      <c r="D793" s="147"/>
      <c r="E793" s="150" t="s">
        <v>6130</v>
      </c>
      <c r="F793" s="150" t="s">
        <v>38</v>
      </c>
      <c r="G793" s="150" t="s">
        <v>35</v>
      </c>
      <c r="H793" s="150" t="s">
        <v>8271</v>
      </c>
      <c r="I793" s="156"/>
      <c r="J793" s="148"/>
      <c r="K793" s="149"/>
      <c r="L793" s="149"/>
      <c r="M793" s="149">
        <v>1</v>
      </c>
      <c r="N793" s="149">
        <v>1</v>
      </c>
      <c r="O793" s="149">
        <v>1</v>
      </c>
      <c r="P793" s="149">
        <v>1</v>
      </c>
      <c r="Q793" s="149">
        <v>1</v>
      </c>
      <c r="R793" s="149">
        <v>1</v>
      </c>
      <c r="S793" s="149">
        <v>1</v>
      </c>
      <c r="T793" s="149">
        <v>1</v>
      </c>
      <c r="U793" s="149">
        <v>1</v>
      </c>
      <c r="V793" s="149">
        <v>1</v>
      </c>
      <c r="W793" s="149">
        <v>1</v>
      </c>
      <c r="X793" s="149">
        <v>1</v>
      </c>
      <c r="Y793" s="149">
        <v>1</v>
      </c>
      <c r="Z793" s="149">
        <v>1</v>
      </c>
      <c r="AA793" s="149">
        <v>1</v>
      </c>
      <c r="AB793" s="149">
        <v>1</v>
      </c>
      <c r="AC793" s="149">
        <v>1</v>
      </c>
      <c r="AD793" s="149">
        <v>1</v>
      </c>
      <c r="AE793" s="149">
        <v>1</v>
      </c>
      <c r="AF793" s="149">
        <v>1</v>
      </c>
      <c r="AG793" s="149">
        <v>1</v>
      </c>
      <c r="AH793" s="149">
        <v>1</v>
      </c>
      <c r="AI793" s="149">
        <v>1</v>
      </c>
      <c r="AJ793" s="149">
        <v>1</v>
      </c>
      <c r="AK793" s="149">
        <v>1</v>
      </c>
      <c r="AL793" s="149">
        <v>1</v>
      </c>
      <c r="AM793" s="149">
        <v>1</v>
      </c>
      <c r="AN793" s="149">
        <v>1</v>
      </c>
      <c r="AO793" s="149">
        <v>1</v>
      </c>
      <c r="AP793" s="149">
        <v>1</v>
      </c>
      <c r="AQ793" s="149">
        <v>1</v>
      </c>
      <c r="AR793" s="149">
        <v>1</v>
      </c>
      <c r="AS793" s="149">
        <v>1</v>
      </c>
      <c r="AT793" s="149">
        <v>1</v>
      </c>
      <c r="AU793" s="149">
        <v>1</v>
      </c>
      <c r="AV793" s="149">
        <v>1</v>
      </c>
      <c r="AW793" s="149">
        <v>1</v>
      </c>
      <c r="AX793" s="149">
        <v>1</v>
      </c>
      <c r="AY793" s="149">
        <v>1</v>
      </c>
      <c r="AZ793" s="149">
        <v>1</v>
      </c>
      <c r="BA793" s="149">
        <v>1</v>
      </c>
      <c r="BB793" s="149">
        <v>1</v>
      </c>
      <c r="BC793" s="149">
        <v>1</v>
      </c>
      <c r="BD793" s="149">
        <v>1</v>
      </c>
      <c r="BE793" s="149">
        <v>1</v>
      </c>
      <c r="BF793" s="149">
        <v>1</v>
      </c>
      <c r="BG793" s="149">
        <v>1</v>
      </c>
      <c r="BH793" s="149">
        <v>1</v>
      </c>
      <c r="BI793" s="149">
        <v>1</v>
      </c>
      <c r="BJ793" s="149">
        <v>1</v>
      </c>
      <c r="BK793" s="149">
        <v>1</v>
      </c>
      <c r="BL793" s="149">
        <v>1</v>
      </c>
      <c r="BM793" s="149"/>
      <c r="BN793" s="149"/>
      <c r="BO793" s="149"/>
      <c r="BP793" s="149"/>
      <c r="BQ793" s="149"/>
      <c r="BR793" s="149"/>
      <c r="BS793" s="149"/>
      <c r="BT793" s="149"/>
      <c r="BU793" s="149"/>
      <c r="BV793" s="149"/>
      <c r="BW793" s="149"/>
      <c r="BX793" s="149"/>
      <c r="BY793" s="149"/>
      <c r="BZ793" s="149"/>
      <c r="CA793" s="149"/>
      <c r="CB793" s="149"/>
      <c r="CC793" s="149"/>
      <c r="CD793" s="149"/>
      <c r="CE793" s="149"/>
      <c r="CF793" s="149"/>
      <c r="CG793" s="149"/>
      <c r="CH793" s="149"/>
      <c r="CI793" s="149"/>
      <c r="CJ793" s="149"/>
      <c r="CK793" s="149"/>
      <c r="CL793" s="149"/>
      <c r="CM793" s="149"/>
      <c r="CN793" s="149"/>
      <c r="CO793" s="149"/>
      <c r="CP793" s="149"/>
      <c r="CQ793" s="149"/>
      <c r="CR793" s="149"/>
      <c r="CS793" s="150"/>
      <c r="CT793" s="151"/>
      <c r="CW793" s="68"/>
      <c r="CX793" s="152"/>
    </row>
    <row r="794" spans="1:102">
      <c r="A794" s="289" t="s">
        <v>8334</v>
      </c>
      <c r="B794" s="146" t="s">
        <v>2491</v>
      </c>
      <c r="C794" s="147" t="str">
        <f>+_xlfn.XLOOKUP(B794,'R4'!B:B,'R4'!C:C)</f>
        <v>MAKİNE ŞEFİ</v>
      </c>
      <c r="D794" s="147"/>
      <c r="E794" s="150" t="s">
        <v>6130</v>
      </c>
      <c r="F794" s="150" t="s">
        <v>38</v>
      </c>
      <c r="G794" s="150" t="s">
        <v>35</v>
      </c>
      <c r="H794" s="150" t="s">
        <v>8271</v>
      </c>
      <c r="I794" s="156"/>
      <c r="J794" s="148"/>
      <c r="K794" s="149"/>
      <c r="L794" s="149"/>
      <c r="M794" s="149">
        <v>2</v>
      </c>
      <c r="N794" s="149">
        <v>2</v>
      </c>
      <c r="O794" s="149">
        <v>2</v>
      </c>
      <c r="P794" s="149">
        <v>2</v>
      </c>
      <c r="Q794" s="149">
        <v>2</v>
      </c>
      <c r="R794" s="149">
        <v>2</v>
      </c>
      <c r="S794" s="149">
        <v>2</v>
      </c>
      <c r="T794" s="149">
        <v>2</v>
      </c>
      <c r="U794" s="149">
        <v>2</v>
      </c>
      <c r="V794" s="149">
        <v>2</v>
      </c>
      <c r="W794" s="149">
        <v>2</v>
      </c>
      <c r="X794" s="149">
        <v>2</v>
      </c>
      <c r="Y794" s="149">
        <v>2</v>
      </c>
      <c r="Z794" s="149">
        <v>2</v>
      </c>
      <c r="AA794" s="149">
        <v>2</v>
      </c>
      <c r="AB794" s="149">
        <v>2</v>
      </c>
      <c r="AC794" s="149">
        <v>2</v>
      </c>
      <c r="AD794" s="149">
        <v>2</v>
      </c>
      <c r="AE794" s="149">
        <v>2</v>
      </c>
      <c r="AF794" s="149">
        <v>2</v>
      </c>
      <c r="AG794" s="149">
        <v>2</v>
      </c>
      <c r="AH794" s="149">
        <v>2</v>
      </c>
      <c r="AI794" s="149">
        <v>2</v>
      </c>
      <c r="AJ794" s="149">
        <v>2</v>
      </c>
      <c r="AK794" s="149">
        <v>2</v>
      </c>
      <c r="AL794" s="149">
        <v>2</v>
      </c>
      <c r="AM794" s="149">
        <v>2</v>
      </c>
      <c r="AN794" s="149">
        <v>2</v>
      </c>
      <c r="AO794" s="149">
        <v>2</v>
      </c>
      <c r="AP794" s="149">
        <v>2</v>
      </c>
      <c r="AQ794" s="149">
        <v>2</v>
      </c>
      <c r="AR794" s="149">
        <v>2</v>
      </c>
      <c r="AS794" s="149">
        <v>2</v>
      </c>
      <c r="AT794" s="149">
        <v>2</v>
      </c>
      <c r="AU794" s="149">
        <v>2</v>
      </c>
      <c r="AV794" s="149">
        <v>2</v>
      </c>
      <c r="AW794" s="149">
        <v>2</v>
      </c>
      <c r="AX794" s="149">
        <v>2</v>
      </c>
      <c r="AY794" s="149">
        <v>2</v>
      </c>
      <c r="AZ794" s="149">
        <v>2</v>
      </c>
      <c r="BA794" s="149">
        <v>2</v>
      </c>
      <c r="BB794" s="149">
        <v>2</v>
      </c>
      <c r="BC794" s="149">
        <v>2</v>
      </c>
      <c r="BD794" s="149">
        <v>2</v>
      </c>
      <c r="BE794" s="149">
        <v>2</v>
      </c>
      <c r="BF794" s="149">
        <v>2</v>
      </c>
      <c r="BG794" s="149">
        <v>2</v>
      </c>
      <c r="BH794" s="149">
        <v>2</v>
      </c>
      <c r="BI794" s="149"/>
      <c r="BJ794" s="149"/>
      <c r="BK794" s="149"/>
      <c r="BL794" s="149"/>
      <c r="BM794" s="149"/>
      <c r="BN794" s="149"/>
      <c r="BO794" s="149"/>
      <c r="BP794" s="149"/>
      <c r="BQ794" s="149"/>
      <c r="BR794" s="149"/>
      <c r="BS794" s="149"/>
      <c r="BT794" s="149"/>
      <c r="BU794" s="149"/>
      <c r="BV794" s="149"/>
      <c r="BW794" s="149"/>
      <c r="BX794" s="149"/>
      <c r="BY794" s="149"/>
      <c r="BZ794" s="149"/>
      <c r="CA794" s="149"/>
      <c r="CB794" s="149"/>
      <c r="CC794" s="149"/>
      <c r="CD794" s="149"/>
      <c r="CE794" s="149"/>
      <c r="CF794" s="149"/>
      <c r="CG794" s="149"/>
      <c r="CH794" s="149"/>
      <c r="CI794" s="149"/>
      <c r="CJ794" s="149"/>
      <c r="CK794" s="149"/>
      <c r="CL794" s="149"/>
      <c r="CM794" s="149"/>
      <c r="CN794" s="149"/>
      <c r="CO794" s="149"/>
      <c r="CP794" s="149"/>
      <c r="CQ794" s="149"/>
      <c r="CR794" s="149"/>
      <c r="CS794" s="150"/>
      <c r="CT794" s="151"/>
      <c r="CW794" s="68"/>
      <c r="CX794" s="152"/>
    </row>
    <row r="795" spans="1:102">
      <c r="A795" s="289" t="s">
        <v>8334</v>
      </c>
      <c r="B795" s="146" t="s">
        <v>2493</v>
      </c>
      <c r="C795" s="147" t="str">
        <f>+_xlfn.XLOOKUP(B795,'R4'!B:B,'R4'!C:C)</f>
        <v>MAKİNE MALİYET MÜHENDİSİ</v>
      </c>
      <c r="D795" s="147"/>
      <c r="E795" s="150" t="s">
        <v>6130</v>
      </c>
      <c r="F795" s="150" t="s">
        <v>38</v>
      </c>
      <c r="G795" s="150" t="s">
        <v>35</v>
      </c>
      <c r="H795" s="150" t="s">
        <v>8271</v>
      </c>
      <c r="I795" s="156"/>
      <c r="J795" s="148"/>
      <c r="K795" s="149"/>
      <c r="L795" s="149"/>
      <c r="M795" s="149">
        <v>1</v>
      </c>
      <c r="N795" s="149">
        <v>1</v>
      </c>
      <c r="O795" s="149">
        <v>1</v>
      </c>
      <c r="P795" s="149">
        <v>1</v>
      </c>
      <c r="Q795" s="149">
        <v>1</v>
      </c>
      <c r="R795" s="149">
        <v>1</v>
      </c>
      <c r="S795" s="149">
        <v>1</v>
      </c>
      <c r="T795" s="149">
        <v>1</v>
      </c>
      <c r="U795" s="149">
        <v>1</v>
      </c>
      <c r="V795" s="149">
        <v>1</v>
      </c>
      <c r="W795" s="149">
        <v>1</v>
      </c>
      <c r="X795" s="149">
        <v>1</v>
      </c>
      <c r="Y795" s="149">
        <v>1</v>
      </c>
      <c r="Z795" s="149">
        <v>1</v>
      </c>
      <c r="AA795" s="149">
        <v>1</v>
      </c>
      <c r="AB795" s="149">
        <v>1</v>
      </c>
      <c r="AC795" s="149">
        <v>1</v>
      </c>
      <c r="AD795" s="149">
        <v>1</v>
      </c>
      <c r="AE795" s="149">
        <v>1</v>
      </c>
      <c r="AF795" s="149">
        <v>1</v>
      </c>
      <c r="AG795" s="149">
        <v>1</v>
      </c>
      <c r="AH795" s="149">
        <v>1</v>
      </c>
      <c r="AI795" s="149">
        <v>1</v>
      </c>
      <c r="AJ795" s="149">
        <v>1</v>
      </c>
      <c r="AK795" s="149">
        <v>1</v>
      </c>
      <c r="AL795" s="149">
        <v>1</v>
      </c>
      <c r="AM795" s="149">
        <v>1</v>
      </c>
      <c r="AN795" s="149">
        <v>1</v>
      </c>
      <c r="AO795" s="149">
        <v>1</v>
      </c>
      <c r="AP795" s="149">
        <v>1</v>
      </c>
      <c r="AQ795" s="149">
        <v>1</v>
      </c>
      <c r="AR795" s="149">
        <v>1</v>
      </c>
      <c r="AS795" s="149">
        <v>1</v>
      </c>
      <c r="AT795" s="149">
        <v>1</v>
      </c>
      <c r="AU795" s="149">
        <v>1</v>
      </c>
      <c r="AV795" s="149">
        <v>1</v>
      </c>
      <c r="AW795" s="149">
        <v>1</v>
      </c>
      <c r="AX795" s="149">
        <v>1</v>
      </c>
      <c r="AY795" s="149">
        <v>1</v>
      </c>
      <c r="AZ795" s="149">
        <v>1</v>
      </c>
      <c r="BA795" s="149">
        <v>1</v>
      </c>
      <c r="BB795" s="149">
        <v>1</v>
      </c>
      <c r="BC795" s="149">
        <v>1</v>
      </c>
      <c r="BD795" s="149">
        <v>1</v>
      </c>
      <c r="BE795" s="149">
        <v>1</v>
      </c>
      <c r="BF795" s="149">
        <v>1</v>
      </c>
      <c r="BG795" s="149">
        <v>1</v>
      </c>
      <c r="BH795" s="149">
        <v>1</v>
      </c>
      <c r="BI795" s="149"/>
      <c r="BJ795" s="149"/>
      <c r="BK795" s="149"/>
      <c r="BL795" s="149"/>
      <c r="BM795" s="149"/>
      <c r="BN795" s="149"/>
      <c r="BO795" s="149"/>
      <c r="BP795" s="149"/>
      <c r="BQ795" s="149"/>
      <c r="BR795" s="149"/>
      <c r="BS795" s="149"/>
      <c r="BT795" s="149"/>
      <c r="BU795" s="149"/>
      <c r="BV795" s="149"/>
      <c r="BW795" s="149"/>
      <c r="BX795" s="149"/>
      <c r="BY795" s="149"/>
      <c r="BZ795" s="149"/>
      <c r="CA795" s="149"/>
      <c r="CB795" s="149"/>
      <c r="CC795" s="149"/>
      <c r="CD795" s="149"/>
      <c r="CE795" s="149"/>
      <c r="CF795" s="149"/>
      <c r="CG795" s="149"/>
      <c r="CH795" s="149"/>
      <c r="CI795" s="149"/>
      <c r="CJ795" s="149"/>
      <c r="CK795" s="149"/>
      <c r="CL795" s="149"/>
      <c r="CM795" s="149"/>
      <c r="CN795" s="149"/>
      <c r="CO795" s="149"/>
      <c r="CP795" s="149"/>
      <c r="CQ795" s="149"/>
      <c r="CR795" s="149"/>
      <c r="CS795" s="150"/>
      <c r="CT795" s="151"/>
      <c r="CW795" s="68"/>
      <c r="CX795" s="152"/>
    </row>
    <row r="796" spans="1:102">
      <c r="A796" s="289" t="s">
        <v>8334</v>
      </c>
      <c r="B796" s="146" t="s">
        <v>7526</v>
      </c>
      <c r="C796" s="147" t="str">
        <f>+_xlfn.XLOOKUP(B796,'R4'!B:B,'R4'!C:C)</f>
        <v>MAKİNE SİCİL PERSONELİ</v>
      </c>
      <c r="D796" s="147"/>
      <c r="E796" s="150" t="s">
        <v>6130</v>
      </c>
      <c r="F796" s="150" t="s">
        <v>38</v>
      </c>
      <c r="G796" s="150" t="s">
        <v>35</v>
      </c>
      <c r="H796" s="150" t="s">
        <v>8271</v>
      </c>
      <c r="I796" s="156"/>
      <c r="J796" s="148"/>
      <c r="K796" s="149"/>
      <c r="L796" s="149"/>
      <c r="M796" s="149">
        <v>1</v>
      </c>
      <c r="N796" s="149">
        <v>1</v>
      </c>
      <c r="O796" s="149">
        <v>1</v>
      </c>
      <c r="P796" s="149">
        <v>1</v>
      </c>
      <c r="Q796" s="149">
        <v>1</v>
      </c>
      <c r="R796" s="149">
        <v>1</v>
      </c>
      <c r="S796" s="149">
        <v>1</v>
      </c>
      <c r="T796" s="149">
        <v>1</v>
      </c>
      <c r="U796" s="149">
        <v>1</v>
      </c>
      <c r="V796" s="149">
        <v>1</v>
      </c>
      <c r="W796" s="149">
        <v>1</v>
      </c>
      <c r="X796" s="149">
        <v>1</v>
      </c>
      <c r="Y796" s="149">
        <v>1</v>
      </c>
      <c r="Z796" s="149">
        <v>1</v>
      </c>
      <c r="AA796" s="149">
        <v>1</v>
      </c>
      <c r="AB796" s="149">
        <v>1</v>
      </c>
      <c r="AC796" s="149">
        <v>1</v>
      </c>
      <c r="AD796" s="149">
        <v>1</v>
      </c>
      <c r="AE796" s="149">
        <v>1</v>
      </c>
      <c r="AF796" s="149">
        <v>1</v>
      </c>
      <c r="AG796" s="149">
        <v>1</v>
      </c>
      <c r="AH796" s="149">
        <v>1</v>
      </c>
      <c r="AI796" s="149">
        <v>1</v>
      </c>
      <c r="AJ796" s="149">
        <v>1</v>
      </c>
      <c r="AK796" s="149">
        <v>1</v>
      </c>
      <c r="AL796" s="149">
        <v>1</v>
      </c>
      <c r="AM796" s="149">
        <v>1</v>
      </c>
      <c r="AN796" s="149">
        <v>1</v>
      </c>
      <c r="AO796" s="149">
        <v>1</v>
      </c>
      <c r="AP796" s="149">
        <v>1</v>
      </c>
      <c r="AQ796" s="149">
        <v>1</v>
      </c>
      <c r="AR796" s="149">
        <v>1</v>
      </c>
      <c r="AS796" s="149">
        <v>1</v>
      </c>
      <c r="AT796" s="149">
        <v>1</v>
      </c>
      <c r="AU796" s="149">
        <v>1</v>
      </c>
      <c r="AV796" s="149">
        <v>1</v>
      </c>
      <c r="AW796" s="149">
        <v>1</v>
      </c>
      <c r="AX796" s="149">
        <v>1</v>
      </c>
      <c r="AY796" s="149">
        <v>1</v>
      </c>
      <c r="AZ796" s="149">
        <v>1</v>
      </c>
      <c r="BA796" s="149">
        <v>1</v>
      </c>
      <c r="BB796" s="149">
        <v>1</v>
      </c>
      <c r="BC796" s="149">
        <v>1</v>
      </c>
      <c r="BD796" s="149">
        <v>1</v>
      </c>
      <c r="BE796" s="149">
        <v>1</v>
      </c>
      <c r="BF796" s="149">
        <v>1</v>
      </c>
      <c r="BG796" s="149">
        <v>1</v>
      </c>
      <c r="BH796" s="149">
        <v>1</v>
      </c>
      <c r="BI796" s="149"/>
      <c r="BJ796" s="149"/>
      <c r="BK796" s="149"/>
      <c r="BL796" s="149"/>
      <c r="BM796" s="149"/>
      <c r="BN796" s="149"/>
      <c r="BO796" s="149"/>
      <c r="BP796" s="149"/>
      <c r="BQ796" s="149"/>
      <c r="BR796" s="149"/>
      <c r="BS796" s="149"/>
      <c r="BT796" s="149"/>
      <c r="BU796" s="149"/>
      <c r="BV796" s="149"/>
      <c r="BW796" s="149"/>
      <c r="BX796" s="149"/>
      <c r="BY796" s="149"/>
      <c r="BZ796" s="149"/>
      <c r="CA796" s="149"/>
      <c r="CB796" s="149"/>
      <c r="CC796" s="149"/>
      <c r="CD796" s="149"/>
      <c r="CE796" s="149"/>
      <c r="CF796" s="149"/>
      <c r="CG796" s="149"/>
      <c r="CH796" s="149"/>
      <c r="CI796" s="149"/>
      <c r="CJ796" s="149"/>
      <c r="CK796" s="149"/>
      <c r="CL796" s="149"/>
      <c r="CM796" s="149"/>
      <c r="CN796" s="149"/>
      <c r="CO796" s="149"/>
      <c r="CP796" s="149"/>
      <c r="CQ796" s="149"/>
      <c r="CR796" s="149"/>
      <c r="CS796" s="150"/>
      <c r="CT796" s="151"/>
      <c r="CW796" s="68"/>
      <c r="CX796" s="152"/>
    </row>
    <row r="797" spans="1:102">
      <c r="A797" s="289" t="s">
        <v>8334</v>
      </c>
      <c r="B797" s="146" t="s">
        <v>7527</v>
      </c>
      <c r="C797" s="147" t="str">
        <f>+_xlfn.XLOOKUP(B797,'R4'!B:B,'R4'!C:C)</f>
        <v>SATIN ALMA UZMAN YARDIMCISI</v>
      </c>
      <c r="D797" s="147"/>
      <c r="E797" s="150" t="s">
        <v>6130</v>
      </c>
      <c r="F797" s="150" t="s">
        <v>38</v>
      </c>
      <c r="G797" s="150" t="s">
        <v>35</v>
      </c>
      <c r="H797" s="150" t="s">
        <v>8271</v>
      </c>
      <c r="I797" s="156"/>
      <c r="J797" s="148"/>
      <c r="K797" s="149"/>
      <c r="L797" s="149"/>
      <c r="M797" s="149">
        <v>2</v>
      </c>
      <c r="N797" s="149">
        <v>2</v>
      </c>
      <c r="O797" s="149">
        <v>2</v>
      </c>
      <c r="P797" s="149">
        <v>2</v>
      </c>
      <c r="Q797" s="149">
        <v>2</v>
      </c>
      <c r="R797" s="149">
        <v>2</v>
      </c>
      <c r="S797" s="149">
        <v>2</v>
      </c>
      <c r="T797" s="149">
        <v>2</v>
      </c>
      <c r="U797" s="149">
        <v>2</v>
      </c>
      <c r="V797" s="149">
        <v>2</v>
      </c>
      <c r="W797" s="149">
        <v>2</v>
      </c>
      <c r="X797" s="149">
        <v>2</v>
      </c>
      <c r="Y797" s="149">
        <v>2</v>
      </c>
      <c r="Z797" s="149">
        <v>2</v>
      </c>
      <c r="AA797" s="149">
        <v>2</v>
      </c>
      <c r="AB797" s="149">
        <v>2</v>
      </c>
      <c r="AC797" s="149">
        <v>2</v>
      </c>
      <c r="AD797" s="149">
        <v>2</v>
      </c>
      <c r="AE797" s="149">
        <v>2</v>
      </c>
      <c r="AF797" s="149">
        <v>2</v>
      </c>
      <c r="AG797" s="149">
        <v>2</v>
      </c>
      <c r="AH797" s="149">
        <v>2</v>
      </c>
      <c r="AI797" s="149">
        <v>2</v>
      </c>
      <c r="AJ797" s="149">
        <v>2</v>
      </c>
      <c r="AK797" s="149">
        <v>2</v>
      </c>
      <c r="AL797" s="149">
        <v>2</v>
      </c>
      <c r="AM797" s="149">
        <v>2</v>
      </c>
      <c r="AN797" s="149">
        <v>2</v>
      </c>
      <c r="AO797" s="149">
        <v>2</v>
      </c>
      <c r="AP797" s="149">
        <v>2</v>
      </c>
      <c r="AQ797" s="149">
        <v>2</v>
      </c>
      <c r="AR797" s="149">
        <v>2</v>
      </c>
      <c r="AS797" s="149">
        <v>2</v>
      </c>
      <c r="AT797" s="149">
        <v>2</v>
      </c>
      <c r="AU797" s="149">
        <v>2</v>
      </c>
      <c r="AV797" s="149">
        <v>2</v>
      </c>
      <c r="AW797" s="149">
        <v>2</v>
      </c>
      <c r="AX797" s="149">
        <v>2</v>
      </c>
      <c r="AY797" s="149">
        <v>2</v>
      </c>
      <c r="AZ797" s="149">
        <v>2</v>
      </c>
      <c r="BA797" s="149">
        <v>2</v>
      </c>
      <c r="BB797" s="149">
        <v>2</v>
      </c>
      <c r="BC797" s="149">
        <v>2</v>
      </c>
      <c r="BD797" s="149">
        <v>2</v>
      </c>
      <c r="BE797" s="149">
        <v>2</v>
      </c>
      <c r="BF797" s="149">
        <v>2</v>
      </c>
      <c r="BG797" s="149">
        <v>2</v>
      </c>
      <c r="BH797" s="149">
        <v>2</v>
      </c>
      <c r="BI797" s="149"/>
      <c r="BJ797" s="149"/>
      <c r="BK797" s="149"/>
      <c r="BL797" s="149"/>
      <c r="BM797" s="149"/>
      <c r="BN797" s="149"/>
      <c r="BO797" s="149"/>
      <c r="BP797" s="149"/>
      <c r="BQ797" s="149"/>
      <c r="BR797" s="149"/>
      <c r="BS797" s="149"/>
      <c r="BT797" s="149"/>
      <c r="BU797" s="149"/>
      <c r="BV797" s="149"/>
      <c r="BW797" s="149"/>
      <c r="BX797" s="149"/>
      <c r="BY797" s="149"/>
      <c r="BZ797" s="149"/>
      <c r="CA797" s="149"/>
      <c r="CB797" s="149"/>
      <c r="CC797" s="149"/>
      <c r="CD797" s="149"/>
      <c r="CE797" s="149"/>
      <c r="CF797" s="149"/>
      <c r="CG797" s="149"/>
      <c r="CH797" s="149"/>
      <c r="CI797" s="149"/>
      <c r="CJ797" s="149"/>
      <c r="CK797" s="149"/>
      <c r="CL797" s="149"/>
      <c r="CM797" s="149"/>
      <c r="CN797" s="149"/>
      <c r="CO797" s="149"/>
      <c r="CP797" s="149"/>
      <c r="CQ797" s="149"/>
      <c r="CR797" s="149"/>
      <c r="CS797" s="150"/>
      <c r="CT797" s="151"/>
      <c r="CW797" s="68"/>
      <c r="CX797" s="152"/>
    </row>
    <row r="798" spans="1:102">
      <c r="A798" s="289" t="s">
        <v>8334</v>
      </c>
      <c r="B798" s="146" t="s">
        <v>2495</v>
      </c>
      <c r="C798" s="147" t="str">
        <f>+_xlfn.XLOOKUP(B798,'R4'!B:B,'R4'!C:C)</f>
        <v>MAKİNE FORMENİ</v>
      </c>
      <c r="D798" s="147"/>
      <c r="E798" s="150" t="s">
        <v>6130</v>
      </c>
      <c r="F798" s="150" t="s">
        <v>38</v>
      </c>
      <c r="G798" s="150" t="s">
        <v>35</v>
      </c>
      <c r="H798" s="150" t="s">
        <v>8271</v>
      </c>
      <c r="I798" s="156"/>
      <c r="J798" s="148"/>
      <c r="K798" s="149"/>
      <c r="L798" s="149"/>
      <c r="M798" s="149">
        <v>2</v>
      </c>
      <c r="N798" s="149">
        <v>2</v>
      </c>
      <c r="O798" s="149">
        <v>2</v>
      </c>
      <c r="P798" s="149">
        <v>2</v>
      </c>
      <c r="Q798" s="149">
        <v>2</v>
      </c>
      <c r="R798" s="149">
        <v>2</v>
      </c>
      <c r="S798" s="149">
        <v>2</v>
      </c>
      <c r="T798" s="149">
        <v>2</v>
      </c>
      <c r="U798" s="149">
        <v>2</v>
      </c>
      <c r="V798" s="149">
        <v>2</v>
      </c>
      <c r="W798" s="149">
        <v>2</v>
      </c>
      <c r="X798" s="149">
        <v>2</v>
      </c>
      <c r="Y798" s="149">
        <v>2</v>
      </c>
      <c r="Z798" s="149">
        <v>2</v>
      </c>
      <c r="AA798" s="149">
        <v>2</v>
      </c>
      <c r="AB798" s="149">
        <v>2</v>
      </c>
      <c r="AC798" s="149">
        <v>2</v>
      </c>
      <c r="AD798" s="149">
        <v>2</v>
      </c>
      <c r="AE798" s="149">
        <v>2</v>
      </c>
      <c r="AF798" s="149">
        <v>2</v>
      </c>
      <c r="AG798" s="149">
        <v>2</v>
      </c>
      <c r="AH798" s="149">
        <v>2</v>
      </c>
      <c r="AI798" s="149">
        <v>2</v>
      </c>
      <c r="AJ798" s="149">
        <v>2</v>
      </c>
      <c r="AK798" s="149">
        <v>2</v>
      </c>
      <c r="AL798" s="149">
        <v>2</v>
      </c>
      <c r="AM798" s="149">
        <v>2</v>
      </c>
      <c r="AN798" s="149">
        <v>2</v>
      </c>
      <c r="AO798" s="149">
        <v>2</v>
      </c>
      <c r="AP798" s="149">
        <v>2</v>
      </c>
      <c r="AQ798" s="149">
        <v>2</v>
      </c>
      <c r="AR798" s="149">
        <v>2</v>
      </c>
      <c r="AS798" s="149">
        <v>2</v>
      </c>
      <c r="AT798" s="149">
        <v>2</v>
      </c>
      <c r="AU798" s="149">
        <v>2</v>
      </c>
      <c r="AV798" s="149">
        <v>2</v>
      </c>
      <c r="AW798" s="149">
        <v>2</v>
      </c>
      <c r="AX798" s="149">
        <v>2</v>
      </c>
      <c r="AY798" s="149">
        <v>2</v>
      </c>
      <c r="AZ798" s="149">
        <v>2</v>
      </c>
      <c r="BA798" s="149">
        <v>2</v>
      </c>
      <c r="BB798" s="149">
        <v>2</v>
      </c>
      <c r="BC798" s="149">
        <v>2</v>
      </c>
      <c r="BD798" s="149">
        <v>2</v>
      </c>
      <c r="BE798" s="149">
        <v>2</v>
      </c>
      <c r="BF798" s="149">
        <v>2</v>
      </c>
      <c r="BG798" s="149">
        <v>2</v>
      </c>
      <c r="BH798" s="149">
        <v>2</v>
      </c>
      <c r="BI798" s="149"/>
      <c r="BJ798" s="149"/>
      <c r="BK798" s="149"/>
      <c r="BL798" s="149"/>
      <c r="BM798" s="149"/>
      <c r="BN798" s="149"/>
      <c r="BO798" s="149"/>
      <c r="BP798" s="149"/>
      <c r="BQ798" s="149"/>
      <c r="BR798" s="149"/>
      <c r="BS798" s="149"/>
      <c r="BT798" s="149"/>
      <c r="BU798" s="149"/>
      <c r="BV798" s="149"/>
      <c r="BW798" s="149"/>
      <c r="BX798" s="149"/>
      <c r="BY798" s="149"/>
      <c r="BZ798" s="149"/>
      <c r="CA798" s="149"/>
      <c r="CB798" s="149"/>
      <c r="CC798" s="149"/>
      <c r="CD798" s="149"/>
      <c r="CE798" s="149"/>
      <c r="CF798" s="149"/>
      <c r="CG798" s="149"/>
      <c r="CH798" s="149"/>
      <c r="CI798" s="149"/>
      <c r="CJ798" s="149"/>
      <c r="CK798" s="149"/>
      <c r="CL798" s="149"/>
      <c r="CM798" s="149"/>
      <c r="CN798" s="149"/>
      <c r="CO798" s="149"/>
      <c r="CP798" s="149"/>
      <c r="CQ798" s="149"/>
      <c r="CR798" s="149"/>
      <c r="CS798" s="150"/>
      <c r="CT798" s="151"/>
      <c r="CW798" s="68"/>
      <c r="CX798" s="152"/>
    </row>
    <row r="799" spans="1:102">
      <c r="A799" s="289" t="s">
        <v>8334</v>
      </c>
      <c r="B799" s="146" t="s">
        <v>2497</v>
      </c>
      <c r="C799" s="147" t="str">
        <f>+_xlfn.XLOOKUP(B799,'R4'!B:B,'R4'!C:C)</f>
        <v>MEKANİK TESİSAT FORMENİ</v>
      </c>
      <c r="D799" s="147"/>
      <c r="E799" s="150" t="s">
        <v>6130</v>
      </c>
      <c r="F799" s="150" t="s">
        <v>38</v>
      </c>
      <c r="G799" s="150" t="s">
        <v>35</v>
      </c>
      <c r="H799" s="150" t="s">
        <v>8271</v>
      </c>
      <c r="I799" s="156"/>
      <c r="J799" s="148"/>
      <c r="K799" s="149"/>
      <c r="L799" s="149"/>
      <c r="M799" s="149">
        <v>2</v>
      </c>
      <c r="N799" s="149">
        <v>2</v>
      </c>
      <c r="O799" s="149">
        <v>2</v>
      </c>
      <c r="P799" s="149">
        <v>2</v>
      </c>
      <c r="Q799" s="149">
        <v>2</v>
      </c>
      <c r="R799" s="149">
        <v>2</v>
      </c>
      <c r="S799" s="149">
        <v>2</v>
      </c>
      <c r="T799" s="149">
        <v>2</v>
      </c>
      <c r="U799" s="149">
        <v>2</v>
      </c>
      <c r="V799" s="149">
        <v>2</v>
      </c>
      <c r="W799" s="149">
        <v>2</v>
      </c>
      <c r="X799" s="149">
        <v>2</v>
      </c>
      <c r="Y799" s="149">
        <v>2</v>
      </c>
      <c r="Z799" s="149">
        <v>2</v>
      </c>
      <c r="AA799" s="149">
        <v>2</v>
      </c>
      <c r="AB799" s="149">
        <v>2</v>
      </c>
      <c r="AC799" s="149">
        <v>2</v>
      </c>
      <c r="AD799" s="149">
        <v>2</v>
      </c>
      <c r="AE799" s="149">
        <v>2</v>
      </c>
      <c r="AF799" s="149">
        <v>2</v>
      </c>
      <c r="AG799" s="149">
        <v>2</v>
      </c>
      <c r="AH799" s="149">
        <v>2</v>
      </c>
      <c r="AI799" s="149">
        <v>2</v>
      </c>
      <c r="AJ799" s="149">
        <v>2</v>
      </c>
      <c r="AK799" s="149">
        <v>2</v>
      </c>
      <c r="AL799" s="149">
        <v>2</v>
      </c>
      <c r="AM799" s="149">
        <v>2</v>
      </c>
      <c r="AN799" s="149">
        <v>2</v>
      </c>
      <c r="AO799" s="149">
        <v>2</v>
      </c>
      <c r="AP799" s="149">
        <v>2</v>
      </c>
      <c r="AQ799" s="149">
        <v>2</v>
      </c>
      <c r="AR799" s="149">
        <v>2</v>
      </c>
      <c r="AS799" s="149">
        <v>2</v>
      </c>
      <c r="AT799" s="149">
        <v>2</v>
      </c>
      <c r="AU799" s="149">
        <v>2</v>
      </c>
      <c r="AV799" s="149">
        <v>2</v>
      </c>
      <c r="AW799" s="149">
        <v>2</v>
      </c>
      <c r="AX799" s="149">
        <v>2</v>
      </c>
      <c r="AY799" s="149">
        <v>2</v>
      </c>
      <c r="AZ799" s="149">
        <v>2</v>
      </c>
      <c r="BA799" s="149">
        <v>2</v>
      </c>
      <c r="BB799" s="149">
        <v>2</v>
      </c>
      <c r="BC799" s="149">
        <v>2</v>
      </c>
      <c r="BD799" s="149">
        <v>2</v>
      </c>
      <c r="BE799" s="149">
        <v>2</v>
      </c>
      <c r="BF799" s="149">
        <v>2</v>
      </c>
      <c r="BG799" s="149">
        <v>2</v>
      </c>
      <c r="BH799" s="149">
        <v>2</v>
      </c>
      <c r="BI799" s="149"/>
      <c r="BJ799" s="149"/>
      <c r="BK799" s="149"/>
      <c r="BL799" s="149"/>
      <c r="BM799" s="149"/>
      <c r="BN799" s="149"/>
      <c r="BO799" s="149"/>
      <c r="BP799" s="149"/>
      <c r="BQ799" s="149"/>
      <c r="BR799" s="149"/>
      <c r="BS799" s="149"/>
      <c r="BT799" s="149"/>
      <c r="BU799" s="149"/>
      <c r="BV799" s="149"/>
      <c r="BW799" s="149"/>
      <c r="BX799" s="149"/>
      <c r="BY799" s="149"/>
      <c r="BZ799" s="149"/>
      <c r="CA799" s="149"/>
      <c r="CB799" s="149"/>
      <c r="CC799" s="149"/>
      <c r="CD799" s="149"/>
      <c r="CE799" s="149"/>
      <c r="CF799" s="149"/>
      <c r="CG799" s="149"/>
      <c r="CH799" s="149"/>
      <c r="CI799" s="149"/>
      <c r="CJ799" s="149"/>
      <c r="CK799" s="149"/>
      <c r="CL799" s="149"/>
      <c r="CM799" s="149"/>
      <c r="CN799" s="149"/>
      <c r="CO799" s="149"/>
      <c r="CP799" s="149"/>
      <c r="CQ799" s="149"/>
      <c r="CR799" s="149"/>
      <c r="CS799" s="150"/>
      <c r="CT799" s="151"/>
      <c r="CW799" s="68"/>
      <c r="CX799" s="152"/>
    </row>
    <row r="800" spans="1:102">
      <c r="A800" s="289" t="s">
        <v>8334</v>
      </c>
      <c r="B800" s="146" t="s">
        <v>7528</v>
      </c>
      <c r="C800" s="147" t="str">
        <f>+_xlfn.XLOOKUP(B800,'R4'!B:B,'R4'!C:C)</f>
        <v>İNŞAAT TEKNİKERİ</v>
      </c>
      <c r="D800" s="147"/>
      <c r="E800" s="150" t="s">
        <v>6130</v>
      </c>
      <c r="F800" s="150" t="s">
        <v>38</v>
      </c>
      <c r="G800" s="150" t="s">
        <v>35</v>
      </c>
      <c r="H800" s="150" t="s">
        <v>8271</v>
      </c>
      <c r="I800" s="156"/>
      <c r="J800" s="148"/>
      <c r="K800" s="149"/>
      <c r="L800" s="149"/>
      <c r="M800" s="149">
        <v>1</v>
      </c>
      <c r="N800" s="149">
        <v>1</v>
      </c>
      <c r="O800" s="149">
        <v>1</v>
      </c>
      <c r="P800" s="149">
        <v>1</v>
      </c>
      <c r="Q800" s="149">
        <v>1</v>
      </c>
      <c r="R800" s="149">
        <v>1</v>
      </c>
      <c r="S800" s="149">
        <v>1</v>
      </c>
      <c r="T800" s="149">
        <v>1</v>
      </c>
      <c r="U800" s="149">
        <v>1</v>
      </c>
      <c r="V800" s="149">
        <v>1</v>
      </c>
      <c r="W800" s="149">
        <v>1</v>
      </c>
      <c r="X800" s="149">
        <v>1</v>
      </c>
      <c r="Y800" s="149">
        <v>1</v>
      </c>
      <c r="Z800" s="149">
        <v>1</v>
      </c>
      <c r="AA800" s="149">
        <v>1</v>
      </c>
      <c r="AB800" s="149">
        <v>1</v>
      </c>
      <c r="AC800" s="149">
        <v>1</v>
      </c>
      <c r="AD800" s="149">
        <v>1</v>
      </c>
      <c r="AE800" s="149">
        <v>1</v>
      </c>
      <c r="AF800" s="149">
        <v>1</v>
      </c>
      <c r="AG800" s="149">
        <v>1</v>
      </c>
      <c r="AH800" s="149">
        <v>1</v>
      </c>
      <c r="AI800" s="149">
        <v>1</v>
      </c>
      <c r="AJ800" s="149">
        <v>1</v>
      </c>
      <c r="AK800" s="149">
        <v>1</v>
      </c>
      <c r="AL800" s="149">
        <v>1</v>
      </c>
      <c r="AM800" s="149">
        <v>1</v>
      </c>
      <c r="AN800" s="149">
        <v>1</v>
      </c>
      <c r="AO800" s="149">
        <v>1</v>
      </c>
      <c r="AP800" s="149">
        <v>1</v>
      </c>
      <c r="AQ800" s="149">
        <v>1</v>
      </c>
      <c r="AR800" s="149">
        <v>1</v>
      </c>
      <c r="AS800" s="149">
        <v>1</v>
      </c>
      <c r="AT800" s="149">
        <v>1</v>
      </c>
      <c r="AU800" s="149">
        <v>1</v>
      </c>
      <c r="AV800" s="149">
        <v>1</v>
      </c>
      <c r="AW800" s="149">
        <v>1</v>
      </c>
      <c r="AX800" s="149">
        <v>1</v>
      </c>
      <c r="AY800" s="149">
        <v>1</v>
      </c>
      <c r="AZ800" s="149">
        <v>1</v>
      </c>
      <c r="BA800" s="149">
        <v>1</v>
      </c>
      <c r="BB800" s="149">
        <v>1</v>
      </c>
      <c r="BC800" s="149">
        <v>1</v>
      </c>
      <c r="BD800" s="149">
        <v>1</v>
      </c>
      <c r="BE800" s="149">
        <v>1</v>
      </c>
      <c r="BF800" s="149">
        <v>1</v>
      </c>
      <c r="BG800" s="149">
        <v>1</v>
      </c>
      <c r="BH800" s="149">
        <v>1</v>
      </c>
      <c r="BI800" s="149"/>
      <c r="BJ800" s="149"/>
      <c r="BK800" s="149"/>
      <c r="BL800" s="149"/>
      <c r="BM800" s="149"/>
      <c r="BN800" s="149"/>
      <c r="BO800" s="149"/>
      <c r="BP800" s="149"/>
      <c r="BQ800" s="149"/>
      <c r="BR800" s="149"/>
      <c r="BS800" s="149"/>
      <c r="BT800" s="149"/>
      <c r="BU800" s="149"/>
      <c r="BV800" s="149"/>
      <c r="BW800" s="149"/>
      <c r="BX800" s="149"/>
      <c r="BY800" s="149"/>
      <c r="BZ800" s="149"/>
      <c r="CA800" s="149"/>
      <c r="CB800" s="149"/>
      <c r="CC800" s="149"/>
      <c r="CD800" s="149"/>
      <c r="CE800" s="149"/>
      <c r="CF800" s="149"/>
      <c r="CG800" s="149"/>
      <c r="CH800" s="149"/>
      <c r="CI800" s="149"/>
      <c r="CJ800" s="149"/>
      <c r="CK800" s="149"/>
      <c r="CL800" s="149"/>
      <c r="CM800" s="149"/>
      <c r="CN800" s="149"/>
      <c r="CO800" s="149"/>
      <c r="CP800" s="149"/>
      <c r="CQ800" s="149"/>
      <c r="CR800" s="149"/>
      <c r="CS800" s="150"/>
      <c r="CT800" s="151"/>
      <c r="CW800" s="68"/>
      <c r="CX800" s="152"/>
    </row>
    <row r="801" spans="1:102">
      <c r="A801" s="289" t="s">
        <v>8334</v>
      </c>
      <c r="B801" s="146" t="s">
        <v>2518</v>
      </c>
      <c r="C801" s="147" t="str">
        <f>+_xlfn.XLOOKUP(B801,'R4'!B:B,'R4'!C:C)</f>
        <v>ELEKTRİK TEKNİKERİ</v>
      </c>
      <c r="D801" s="147"/>
      <c r="E801" s="150" t="s">
        <v>6130</v>
      </c>
      <c r="F801" s="150" t="s">
        <v>38</v>
      </c>
      <c r="G801" s="150" t="s">
        <v>35</v>
      </c>
      <c r="H801" s="150" t="s">
        <v>8271</v>
      </c>
      <c r="I801" s="156"/>
      <c r="J801" s="148"/>
      <c r="K801" s="149"/>
      <c r="L801" s="149"/>
      <c r="M801" s="149">
        <v>1</v>
      </c>
      <c r="N801" s="149">
        <v>1</v>
      </c>
      <c r="O801" s="149">
        <v>1</v>
      </c>
      <c r="P801" s="149">
        <v>1</v>
      </c>
      <c r="Q801" s="149">
        <v>1</v>
      </c>
      <c r="R801" s="149">
        <v>1</v>
      </c>
      <c r="S801" s="149">
        <v>1</v>
      </c>
      <c r="T801" s="149">
        <v>1</v>
      </c>
      <c r="U801" s="149">
        <v>1</v>
      </c>
      <c r="V801" s="149">
        <v>1</v>
      </c>
      <c r="W801" s="149">
        <v>1</v>
      </c>
      <c r="X801" s="149">
        <v>1</v>
      </c>
      <c r="Y801" s="149">
        <v>1</v>
      </c>
      <c r="Z801" s="149">
        <v>1</v>
      </c>
      <c r="AA801" s="149">
        <v>1</v>
      </c>
      <c r="AB801" s="149">
        <v>1</v>
      </c>
      <c r="AC801" s="149">
        <v>1</v>
      </c>
      <c r="AD801" s="149">
        <v>1</v>
      </c>
      <c r="AE801" s="149">
        <v>1</v>
      </c>
      <c r="AF801" s="149">
        <v>1</v>
      </c>
      <c r="AG801" s="149">
        <v>1</v>
      </c>
      <c r="AH801" s="149">
        <v>1</v>
      </c>
      <c r="AI801" s="149">
        <v>1</v>
      </c>
      <c r="AJ801" s="149">
        <v>1</v>
      </c>
      <c r="AK801" s="149">
        <v>1</v>
      </c>
      <c r="AL801" s="149">
        <v>1</v>
      </c>
      <c r="AM801" s="149">
        <v>1</v>
      </c>
      <c r="AN801" s="149">
        <v>1</v>
      </c>
      <c r="AO801" s="149">
        <v>1</v>
      </c>
      <c r="AP801" s="149">
        <v>1</v>
      </c>
      <c r="AQ801" s="149">
        <v>1</v>
      </c>
      <c r="AR801" s="149">
        <v>1</v>
      </c>
      <c r="AS801" s="149">
        <v>1</v>
      </c>
      <c r="AT801" s="149">
        <v>1</v>
      </c>
      <c r="AU801" s="149">
        <v>1</v>
      </c>
      <c r="AV801" s="149">
        <v>1</v>
      </c>
      <c r="AW801" s="149">
        <v>1</v>
      </c>
      <c r="AX801" s="149">
        <v>1</v>
      </c>
      <c r="AY801" s="149">
        <v>1</v>
      </c>
      <c r="AZ801" s="149">
        <v>1</v>
      </c>
      <c r="BA801" s="149">
        <v>1</v>
      </c>
      <c r="BB801" s="149">
        <v>1</v>
      </c>
      <c r="BC801" s="149">
        <v>1</v>
      </c>
      <c r="BD801" s="149">
        <v>1</v>
      </c>
      <c r="BE801" s="149">
        <v>1</v>
      </c>
      <c r="BF801" s="149">
        <v>1</v>
      </c>
      <c r="BG801" s="149">
        <v>1</v>
      </c>
      <c r="BH801" s="149">
        <v>1</v>
      </c>
      <c r="BI801" s="149"/>
      <c r="BJ801" s="149"/>
      <c r="BK801" s="149"/>
      <c r="BL801" s="149"/>
      <c r="BM801" s="149"/>
      <c r="BN801" s="149"/>
      <c r="BO801" s="149"/>
      <c r="BP801" s="149"/>
      <c r="BQ801" s="149"/>
      <c r="BR801" s="149"/>
      <c r="BS801" s="149"/>
      <c r="BT801" s="149"/>
      <c r="BU801" s="149"/>
      <c r="BV801" s="149"/>
      <c r="BW801" s="149"/>
      <c r="BX801" s="149"/>
      <c r="BY801" s="149"/>
      <c r="BZ801" s="149"/>
      <c r="CA801" s="149"/>
      <c r="CB801" s="149"/>
      <c r="CC801" s="149"/>
      <c r="CD801" s="149"/>
      <c r="CE801" s="149"/>
      <c r="CF801" s="149"/>
      <c r="CG801" s="149"/>
      <c r="CH801" s="149"/>
      <c r="CI801" s="149"/>
      <c r="CJ801" s="149"/>
      <c r="CK801" s="149"/>
      <c r="CL801" s="149"/>
      <c r="CM801" s="149"/>
      <c r="CN801" s="149"/>
      <c r="CO801" s="149"/>
      <c r="CP801" s="149"/>
      <c r="CQ801" s="149"/>
      <c r="CR801" s="149"/>
      <c r="CS801" s="150"/>
      <c r="CT801" s="151"/>
      <c r="CW801" s="68"/>
      <c r="CX801" s="152"/>
    </row>
    <row r="802" spans="1:102">
      <c r="A802" s="289" t="s">
        <v>8334</v>
      </c>
      <c r="B802" s="146" t="s">
        <v>2499</v>
      </c>
      <c r="C802" s="147" t="str">
        <f>+_xlfn.XLOOKUP(B802,'R4'!B:B,'R4'!C:C)</f>
        <v>SIHHİ TESİSAT USTASI</v>
      </c>
      <c r="D802" s="147"/>
      <c r="E802" s="150" t="s">
        <v>6130</v>
      </c>
      <c r="F802" s="150" t="s">
        <v>38</v>
      </c>
      <c r="G802" s="150" t="s">
        <v>35</v>
      </c>
      <c r="H802" s="150" t="s">
        <v>8271</v>
      </c>
      <c r="I802" s="156"/>
      <c r="J802" s="148"/>
      <c r="K802" s="149"/>
      <c r="L802" s="149"/>
      <c r="M802" s="149">
        <v>5</v>
      </c>
      <c r="N802" s="149">
        <v>5</v>
      </c>
      <c r="O802" s="149">
        <v>5</v>
      </c>
      <c r="P802" s="149">
        <v>5</v>
      </c>
      <c r="Q802" s="149">
        <v>5</v>
      </c>
      <c r="R802" s="149">
        <v>5</v>
      </c>
      <c r="S802" s="149">
        <v>5</v>
      </c>
      <c r="T802" s="149">
        <v>5</v>
      </c>
      <c r="U802" s="149">
        <v>5</v>
      </c>
      <c r="V802" s="149">
        <v>5</v>
      </c>
      <c r="W802" s="149">
        <v>5</v>
      </c>
      <c r="X802" s="149">
        <v>5</v>
      </c>
      <c r="Y802" s="149">
        <v>5</v>
      </c>
      <c r="Z802" s="149">
        <v>5</v>
      </c>
      <c r="AA802" s="149">
        <v>5</v>
      </c>
      <c r="AB802" s="149">
        <v>5</v>
      </c>
      <c r="AC802" s="149">
        <v>5</v>
      </c>
      <c r="AD802" s="149">
        <v>5</v>
      </c>
      <c r="AE802" s="149">
        <v>5</v>
      </c>
      <c r="AF802" s="149">
        <v>5</v>
      </c>
      <c r="AG802" s="149">
        <v>5</v>
      </c>
      <c r="AH802" s="149">
        <v>5</v>
      </c>
      <c r="AI802" s="149">
        <v>5</v>
      </c>
      <c r="AJ802" s="149">
        <v>5</v>
      </c>
      <c r="AK802" s="149">
        <v>5</v>
      </c>
      <c r="AL802" s="149">
        <v>5</v>
      </c>
      <c r="AM802" s="149">
        <v>5</v>
      </c>
      <c r="AN802" s="149">
        <v>5</v>
      </c>
      <c r="AO802" s="149">
        <v>5</v>
      </c>
      <c r="AP802" s="149">
        <v>5</v>
      </c>
      <c r="AQ802" s="149">
        <v>5</v>
      </c>
      <c r="AR802" s="149">
        <v>5</v>
      </c>
      <c r="AS802" s="149">
        <v>5</v>
      </c>
      <c r="AT802" s="149">
        <v>5</v>
      </c>
      <c r="AU802" s="149">
        <v>5</v>
      </c>
      <c r="AV802" s="149">
        <v>5</v>
      </c>
      <c r="AW802" s="149">
        <v>5</v>
      </c>
      <c r="AX802" s="149">
        <v>5</v>
      </c>
      <c r="AY802" s="149">
        <v>5</v>
      </c>
      <c r="AZ802" s="149">
        <v>5</v>
      </c>
      <c r="BA802" s="149">
        <v>5</v>
      </c>
      <c r="BB802" s="149">
        <v>5</v>
      </c>
      <c r="BC802" s="149">
        <v>5</v>
      </c>
      <c r="BD802" s="149">
        <v>5</v>
      </c>
      <c r="BE802" s="149">
        <v>5</v>
      </c>
      <c r="BF802" s="149">
        <v>5</v>
      </c>
      <c r="BG802" s="149">
        <v>5</v>
      </c>
      <c r="BH802" s="149">
        <v>5</v>
      </c>
      <c r="BI802" s="149"/>
      <c r="BJ802" s="149"/>
      <c r="BK802" s="149"/>
      <c r="BL802" s="149"/>
      <c r="BM802" s="149"/>
      <c r="BN802" s="149"/>
      <c r="BO802" s="149"/>
      <c r="BP802" s="149"/>
      <c r="BQ802" s="149"/>
      <c r="BR802" s="149"/>
      <c r="BS802" s="149"/>
      <c r="BT802" s="149"/>
      <c r="BU802" s="149"/>
      <c r="BV802" s="149"/>
      <c r="BW802" s="149"/>
      <c r="BX802" s="149"/>
      <c r="BY802" s="149"/>
      <c r="BZ802" s="149"/>
      <c r="CA802" s="149"/>
      <c r="CB802" s="149"/>
      <c r="CC802" s="149"/>
      <c r="CD802" s="149"/>
      <c r="CE802" s="149"/>
      <c r="CF802" s="149"/>
      <c r="CG802" s="149"/>
      <c r="CH802" s="149"/>
      <c r="CI802" s="149"/>
      <c r="CJ802" s="149"/>
      <c r="CK802" s="149"/>
      <c r="CL802" s="149"/>
      <c r="CM802" s="149"/>
      <c r="CN802" s="149"/>
      <c r="CO802" s="149"/>
      <c r="CP802" s="149"/>
      <c r="CQ802" s="149"/>
      <c r="CR802" s="149"/>
      <c r="CS802" s="150"/>
      <c r="CT802" s="151"/>
      <c r="CW802" s="68"/>
      <c r="CX802" s="152"/>
    </row>
    <row r="803" spans="1:102">
      <c r="A803" s="289" t="s">
        <v>8334</v>
      </c>
      <c r="B803" s="146" t="s">
        <v>2501</v>
      </c>
      <c r="C803" s="147" t="str">
        <f>+_xlfn.XLOOKUP(B803,'R4'!B:B,'R4'!C:C)</f>
        <v>SIHHİ TESİSAT USTA YARDIMCISI</v>
      </c>
      <c r="D803" s="147"/>
      <c r="E803" s="150" t="s">
        <v>6130</v>
      </c>
      <c r="F803" s="150" t="s">
        <v>38</v>
      </c>
      <c r="G803" s="150" t="s">
        <v>35</v>
      </c>
      <c r="H803" s="150" t="s">
        <v>8271</v>
      </c>
      <c r="I803" s="156"/>
      <c r="J803" s="148"/>
      <c r="K803" s="149"/>
      <c r="L803" s="149"/>
      <c r="M803" s="149">
        <v>5</v>
      </c>
      <c r="N803" s="149">
        <v>5</v>
      </c>
      <c r="O803" s="149">
        <v>5</v>
      </c>
      <c r="P803" s="149">
        <v>5</v>
      </c>
      <c r="Q803" s="149">
        <v>5</v>
      </c>
      <c r="R803" s="149">
        <v>5</v>
      </c>
      <c r="S803" s="149">
        <v>5</v>
      </c>
      <c r="T803" s="149">
        <v>5</v>
      </c>
      <c r="U803" s="149">
        <v>5</v>
      </c>
      <c r="V803" s="149">
        <v>5</v>
      </c>
      <c r="W803" s="149">
        <v>5</v>
      </c>
      <c r="X803" s="149">
        <v>5</v>
      </c>
      <c r="Y803" s="149">
        <v>5</v>
      </c>
      <c r="Z803" s="149">
        <v>5</v>
      </c>
      <c r="AA803" s="149">
        <v>5</v>
      </c>
      <c r="AB803" s="149">
        <v>5</v>
      </c>
      <c r="AC803" s="149">
        <v>5</v>
      </c>
      <c r="AD803" s="149">
        <v>5</v>
      </c>
      <c r="AE803" s="149">
        <v>5</v>
      </c>
      <c r="AF803" s="149">
        <v>5</v>
      </c>
      <c r="AG803" s="149">
        <v>5</v>
      </c>
      <c r="AH803" s="149">
        <v>5</v>
      </c>
      <c r="AI803" s="149">
        <v>5</v>
      </c>
      <c r="AJ803" s="149">
        <v>5</v>
      </c>
      <c r="AK803" s="149">
        <v>5</v>
      </c>
      <c r="AL803" s="149">
        <v>5</v>
      </c>
      <c r="AM803" s="149">
        <v>5</v>
      </c>
      <c r="AN803" s="149">
        <v>5</v>
      </c>
      <c r="AO803" s="149">
        <v>5</v>
      </c>
      <c r="AP803" s="149">
        <v>5</v>
      </c>
      <c r="AQ803" s="149">
        <v>5</v>
      </c>
      <c r="AR803" s="149">
        <v>5</v>
      </c>
      <c r="AS803" s="149">
        <v>5</v>
      </c>
      <c r="AT803" s="149">
        <v>5</v>
      </c>
      <c r="AU803" s="149">
        <v>5</v>
      </c>
      <c r="AV803" s="149">
        <v>5</v>
      </c>
      <c r="AW803" s="149">
        <v>5</v>
      </c>
      <c r="AX803" s="149">
        <v>5</v>
      </c>
      <c r="AY803" s="149">
        <v>5</v>
      </c>
      <c r="AZ803" s="149">
        <v>5</v>
      </c>
      <c r="BA803" s="149">
        <v>5</v>
      </c>
      <c r="BB803" s="149">
        <v>5</v>
      </c>
      <c r="BC803" s="149">
        <v>5</v>
      </c>
      <c r="BD803" s="149">
        <v>5</v>
      </c>
      <c r="BE803" s="149">
        <v>5</v>
      </c>
      <c r="BF803" s="149">
        <v>5</v>
      </c>
      <c r="BG803" s="149">
        <v>5</v>
      </c>
      <c r="BH803" s="149">
        <v>5</v>
      </c>
      <c r="BI803" s="149"/>
      <c r="BJ803" s="149"/>
      <c r="BK803" s="149"/>
      <c r="BL803" s="149"/>
      <c r="BM803" s="149"/>
      <c r="BN803" s="149"/>
      <c r="BO803" s="149"/>
      <c r="BP803" s="149"/>
      <c r="BQ803" s="149"/>
      <c r="BR803" s="149"/>
      <c r="BS803" s="149"/>
      <c r="BT803" s="149"/>
      <c r="BU803" s="149"/>
      <c r="BV803" s="149"/>
      <c r="BW803" s="149"/>
      <c r="BX803" s="149"/>
      <c r="BY803" s="149"/>
      <c r="BZ803" s="149"/>
      <c r="CA803" s="149"/>
      <c r="CB803" s="149"/>
      <c r="CC803" s="149"/>
      <c r="CD803" s="149"/>
      <c r="CE803" s="149"/>
      <c r="CF803" s="149"/>
      <c r="CG803" s="149"/>
      <c r="CH803" s="149"/>
      <c r="CI803" s="149"/>
      <c r="CJ803" s="149"/>
      <c r="CK803" s="149"/>
      <c r="CL803" s="149"/>
      <c r="CM803" s="149"/>
      <c r="CN803" s="149"/>
      <c r="CO803" s="149"/>
      <c r="CP803" s="149"/>
      <c r="CQ803" s="149"/>
      <c r="CR803" s="149"/>
      <c r="CS803" s="150"/>
      <c r="CT803" s="151"/>
      <c r="CW803" s="68"/>
      <c r="CX803" s="152"/>
    </row>
    <row r="804" spans="1:102">
      <c r="A804" s="289" t="s">
        <v>8334</v>
      </c>
      <c r="B804" s="146" t="s">
        <v>2506</v>
      </c>
      <c r="C804" s="147" t="str">
        <f>+_xlfn.XLOOKUP(B804,'R4'!B:B,'R4'!C:C)</f>
        <v>MAKİNE USTASI / TAMİRCİ</v>
      </c>
      <c r="D804" s="147"/>
      <c r="E804" s="150" t="s">
        <v>6130</v>
      </c>
      <c r="F804" s="150" t="s">
        <v>38</v>
      </c>
      <c r="G804" s="150" t="s">
        <v>35</v>
      </c>
      <c r="H804" s="150" t="s">
        <v>8271</v>
      </c>
      <c r="I804" s="156"/>
      <c r="J804" s="148"/>
      <c r="K804" s="149"/>
      <c r="L804" s="149"/>
      <c r="M804" s="149">
        <v>8</v>
      </c>
      <c r="N804" s="149">
        <v>8</v>
      </c>
      <c r="O804" s="149">
        <v>8</v>
      </c>
      <c r="P804" s="149">
        <v>8</v>
      </c>
      <c r="Q804" s="149">
        <v>8</v>
      </c>
      <c r="R804" s="149">
        <v>8</v>
      </c>
      <c r="S804" s="149">
        <v>8</v>
      </c>
      <c r="T804" s="149">
        <v>8</v>
      </c>
      <c r="U804" s="149">
        <v>8</v>
      </c>
      <c r="V804" s="149">
        <v>8</v>
      </c>
      <c r="W804" s="149">
        <v>16</v>
      </c>
      <c r="X804" s="149">
        <v>16</v>
      </c>
      <c r="Y804" s="149">
        <v>16</v>
      </c>
      <c r="Z804" s="149">
        <v>16</v>
      </c>
      <c r="AA804" s="149">
        <v>16</v>
      </c>
      <c r="AB804" s="149">
        <v>16</v>
      </c>
      <c r="AC804" s="149">
        <v>16</v>
      </c>
      <c r="AD804" s="149">
        <v>16</v>
      </c>
      <c r="AE804" s="149">
        <v>16</v>
      </c>
      <c r="AF804" s="149">
        <v>16</v>
      </c>
      <c r="AG804" s="149">
        <v>16</v>
      </c>
      <c r="AH804" s="149">
        <v>16</v>
      </c>
      <c r="AI804" s="149">
        <v>16</v>
      </c>
      <c r="AJ804" s="149">
        <v>16</v>
      </c>
      <c r="AK804" s="149">
        <v>16</v>
      </c>
      <c r="AL804" s="149">
        <v>16</v>
      </c>
      <c r="AM804" s="149">
        <v>16</v>
      </c>
      <c r="AN804" s="149">
        <v>16</v>
      </c>
      <c r="AO804" s="149">
        <v>16</v>
      </c>
      <c r="AP804" s="149">
        <v>16</v>
      </c>
      <c r="AQ804" s="149">
        <v>16</v>
      </c>
      <c r="AR804" s="149">
        <v>16</v>
      </c>
      <c r="AS804" s="149">
        <v>16</v>
      </c>
      <c r="AT804" s="149">
        <v>16</v>
      </c>
      <c r="AU804" s="149">
        <v>16</v>
      </c>
      <c r="AV804" s="149">
        <v>16</v>
      </c>
      <c r="AW804" s="149">
        <v>16</v>
      </c>
      <c r="AX804" s="149">
        <v>16</v>
      </c>
      <c r="AY804" s="149">
        <v>16</v>
      </c>
      <c r="AZ804" s="149">
        <v>16</v>
      </c>
      <c r="BA804" s="149">
        <v>16</v>
      </c>
      <c r="BB804" s="149">
        <v>16</v>
      </c>
      <c r="BC804" s="149">
        <v>16</v>
      </c>
      <c r="BD804" s="149">
        <v>16</v>
      </c>
      <c r="BE804" s="149">
        <v>16</v>
      </c>
      <c r="BF804" s="149">
        <v>16</v>
      </c>
      <c r="BG804" s="149">
        <v>16</v>
      </c>
      <c r="BH804" s="149">
        <v>16</v>
      </c>
      <c r="BI804" s="149"/>
      <c r="BJ804" s="149"/>
      <c r="BK804" s="149"/>
      <c r="BL804" s="149"/>
      <c r="BM804" s="149"/>
      <c r="BN804" s="149"/>
      <c r="BO804" s="149"/>
      <c r="BP804" s="149"/>
      <c r="BQ804" s="149"/>
      <c r="BR804" s="149"/>
      <c r="BS804" s="149"/>
      <c r="BT804" s="149"/>
      <c r="BU804" s="149"/>
      <c r="BV804" s="149"/>
      <c r="BW804" s="149"/>
      <c r="BX804" s="149"/>
      <c r="BY804" s="149"/>
      <c r="BZ804" s="149"/>
      <c r="CA804" s="149"/>
      <c r="CB804" s="149"/>
      <c r="CC804" s="149"/>
      <c r="CD804" s="149"/>
      <c r="CE804" s="149"/>
      <c r="CF804" s="149"/>
      <c r="CG804" s="149"/>
      <c r="CH804" s="149"/>
      <c r="CI804" s="149"/>
      <c r="CJ804" s="149"/>
      <c r="CK804" s="149"/>
      <c r="CL804" s="149"/>
      <c r="CM804" s="149"/>
      <c r="CN804" s="149"/>
      <c r="CO804" s="149"/>
      <c r="CP804" s="149"/>
      <c r="CQ804" s="149"/>
      <c r="CR804" s="149"/>
      <c r="CS804" s="150"/>
      <c r="CT804" s="151"/>
      <c r="CW804" s="68"/>
      <c r="CX804" s="152"/>
    </row>
    <row r="805" spans="1:102">
      <c r="A805" s="289" t="s">
        <v>8334</v>
      </c>
      <c r="B805" s="146" t="s">
        <v>2508</v>
      </c>
      <c r="C805" s="147" t="str">
        <f>+_xlfn.XLOOKUP(B805,'R4'!B:B,'R4'!C:C)</f>
        <v>KAPORTA BOYA USTASI</v>
      </c>
      <c r="D805" s="147"/>
      <c r="E805" s="150" t="s">
        <v>6130</v>
      </c>
      <c r="F805" s="150" t="s">
        <v>38</v>
      </c>
      <c r="G805" s="150" t="s">
        <v>35</v>
      </c>
      <c r="H805" s="150" t="s">
        <v>8271</v>
      </c>
      <c r="I805" s="156"/>
      <c r="J805" s="148"/>
      <c r="K805" s="149"/>
      <c r="L805" s="149"/>
      <c r="M805" s="149">
        <v>4</v>
      </c>
      <c r="N805" s="149">
        <v>4</v>
      </c>
      <c r="O805" s="149">
        <v>4</v>
      </c>
      <c r="P805" s="149">
        <v>4</v>
      </c>
      <c r="Q805" s="149">
        <v>4</v>
      </c>
      <c r="R805" s="149">
        <v>4</v>
      </c>
      <c r="S805" s="149">
        <v>4</v>
      </c>
      <c r="T805" s="149">
        <v>4</v>
      </c>
      <c r="U805" s="149">
        <v>4</v>
      </c>
      <c r="V805" s="149">
        <v>4</v>
      </c>
      <c r="W805" s="149">
        <v>4</v>
      </c>
      <c r="X805" s="149">
        <v>4</v>
      </c>
      <c r="Y805" s="149">
        <v>4</v>
      </c>
      <c r="Z805" s="149">
        <v>4</v>
      </c>
      <c r="AA805" s="149">
        <v>4</v>
      </c>
      <c r="AB805" s="149">
        <v>4</v>
      </c>
      <c r="AC805" s="149">
        <v>4</v>
      </c>
      <c r="AD805" s="149">
        <v>4</v>
      </c>
      <c r="AE805" s="149">
        <v>4</v>
      </c>
      <c r="AF805" s="149">
        <v>4</v>
      </c>
      <c r="AG805" s="149">
        <v>4</v>
      </c>
      <c r="AH805" s="149">
        <v>4</v>
      </c>
      <c r="AI805" s="149">
        <v>4</v>
      </c>
      <c r="AJ805" s="149">
        <v>4</v>
      </c>
      <c r="AK805" s="149">
        <v>4</v>
      </c>
      <c r="AL805" s="149">
        <v>4</v>
      </c>
      <c r="AM805" s="149">
        <v>4</v>
      </c>
      <c r="AN805" s="149">
        <v>4</v>
      </c>
      <c r="AO805" s="149">
        <v>4</v>
      </c>
      <c r="AP805" s="149">
        <v>4</v>
      </c>
      <c r="AQ805" s="149">
        <v>4</v>
      </c>
      <c r="AR805" s="149">
        <v>4</v>
      </c>
      <c r="AS805" s="149">
        <v>4</v>
      </c>
      <c r="AT805" s="149">
        <v>4</v>
      </c>
      <c r="AU805" s="149">
        <v>4</v>
      </c>
      <c r="AV805" s="149">
        <v>4</v>
      </c>
      <c r="AW805" s="149">
        <v>4</v>
      </c>
      <c r="AX805" s="149">
        <v>4</v>
      </c>
      <c r="AY805" s="149">
        <v>4</v>
      </c>
      <c r="AZ805" s="149">
        <v>4</v>
      </c>
      <c r="BA805" s="149">
        <v>4</v>
      </c>
      <c r="BB805" s="149">
        <v>4</v>
      </c>
      <c r="BC805" s="149">
        <v>4</v>
      </c>
      <c r="BD805" s="149">
        <v>4</v>
      </c>
      <c r="BE805" s="149">
        <v>4</v>
      </c>
      <c r="BF805" s="149">
        <v>4</v>
      </c>
      <c r="BG805" s="149">
        <v>4</v>
      </c>
      <c r="BH805" s="149">
        <v>4</v>
      </c>
      <c r="BI805" s="149"/>
      <c r="BJ805" s="149"/>
      <c r="BK805" s="149"/>
      <c r="BL805" s="149"/>
      <c r="BM805" s="149"/>
      <c r="BN805" s="149"/>
      <c r="BO805" s="149"/>
      <c r="BP805" s="149"/>
      <c r="BQ805" s="149"/>
      <c r="BR805" s="149"/>
      <c r="BS805" s="149"/>
      <c r="BT805" s="149"/>
      <c r="BU805" s="149"/>
      <c r="BV805" s="149"/>
      <c r="BW805" s="149"/>
      <c r="BX805" s="149"/>
      <c r="BY805" s="149"/>
      <c r="BZ805" s="149"/>
      <c r="CA805" s="149"/>
      <c r="CB805" s="149"/>
      <c r="CC805" s="149"/>
      <c r="CD805" s="149"/>
      <c r="CE805" s="149"/>
      <c r="CF805" s="149"/>
      <c r="CG805" s="149"/>
      <c r="CH805" s="149"/>
      <c r="CI805" s="149"/>
      <c r="CJ805" s="149"/>
      <c r="CK805" s="149"/>
      <c r="CL805" s="149"/>
      <c r="CM805" s="149"/>
      <c r="CN805" s="149"/>
      <c r="CO805" s="149"/>
      <c r="CP805" s="149"/>
      <c r="CQ805" s="149"/>
      <c r="CR805" s="149"/>
      <c r="CS805" s="150"/>
      <c r="CT805" s="151"/>
      <c r="CW805" s="68"/>
      <c r="CX805" s="152"/>
    </row>
    <row r="806" spans="1:102">
      <c r="A806" s="289" t="s">
        <v>8334</v>
      </c>
      <c r="B806" s="146" t="s">
        <v>2503</v>
      </c>
      <c r="C806" s="147" t="str">
        <f>+_xlfn.XLOOKUP(B806,'R4'!B:B,'R4'!C:C)</f>
        <v>KAYNAKÇI</v>
      </c>
      <c r="D806" s="147"/>
      <c r="E806" s="150" t="s">
        <v>6130</v>
      </c>
      <c r="F806" s="150" t="s">
        <v>38</v>
      </c>
      <c r="G806" s="150" t="s">
        <v>35</v>
      </c>
      <c r="H806" s="150" t="s">
        <v>8271</v>
      </c>
      <c r="I806" s="156"/>
      <c r="J806" s="148"/>
      <c r="K806" s="149"/>
      <c r="L806" s="149"/>
      <c r="M806" s="149">
        <v>4</v>
      </c>
      <c r="N806" s="149">
        <v>4</v>
      </c>
      <c r="O806" s="149">
        <v>4</v>
      </c>
      <c r="P806" s="149">
        <v>4</v>
      </c>
      <c r="Q806" s="149">
        <v>4</v>
      </c>
      <c r="R806" s="149">
        <v>4</v>
      </c>
      <c r="S806" s="149">
        <v>4</v>
      </c>
      <c r="T806" s="149">
        <v>4</v>
      </c>
      <c r="U806" s="149">
        <v>4</v>
      </c>
      <c r="V806" s="149">
        <v>4</v>
      </c>
      <c r="W806" s="149">
        <v>4</v>
      </c>
      <c r="X806" s="149">
        <v>4</v>
      </c>
      <c r="Y806" s="149">
        <v>4</v>
      </c>
      <c r="Z806" s="149">
        <v>4</v>
      </c>
      <c r="AA806" s="149">
        <v>4</v>
      </c>
      <c r="AB806" s="149">
        <v>4</v>
      </c>
      <c r="AC806" s="149">
        <v>4</v>
      </c>
      <c r="AD806" s="149">
        <v>4</v>
      </c>
      <c r="AE806" s="149">
        <v>4</v>
      </c>
      <c r="AF806" s="149">
        <v>4</v>
      </c>
      <c r="AG806" s="149">
        <v>4</v>
      </c>
      <c r="AH806" s="149">
        <v>4</v>
      </c>
      <c r="AI806" s="149">
        <v>4</v>
      </c>
      <c r="AJ806" s="149">
        <v>4</v>
      </c>
      <c r="AK806" s="149">
        <v>4</v>
      </c>
      <c r="AL806" s="149">
        <v>4</v>
      </c>
      <c r="AM806" s="149">
        <v>4</v>
      </c>
      <c r="AN806" s="149">
        <v>4</v>
      </c>
      <c r="AO806" s="149">
        <v>4</v>
      </c>
      <c r="AP806" s="149">
        <v>4</v>
      </c>
      <c r="AQ806" s="149">
        <v>4</v>
      </c>
      <c r="AR806" s="149">
        <v>4</v>
      </c>
      <c r="AS806" s="149">
        <v>4</v>
      </c>
      <c r="AT806" s="149">
        <v>4</v>
      </c>
      <c r="AU806" s="149">
        <v>4</v>
      </c>
      <c r="AV806" s="149">
        <v>4</v>
      </c>
      <c r="AW806" s="149">
        <v>4</v>
      </c>
      <c r="AX806" s="149">
        <v>4</v>
      </c>
      <c r="AY806" s="149">
        <v>4</v>
      </c>
      <c r="AZ806" s="149">
        <v>4</v>
      </c>
      <c r="BA806" s="149">
        <v>4</v>
      </c>
      <c r="BB806" s="149">
        <v>4</v>
      </c>
      <c r="BC806" s="149">
        <v>4</v>
      </c>
      <c r="BD806" s="149">
        <v>4</v>
      </c>
      <c r="BE806" s="149">
        <v>4</v>
      </c>
      <c r="BF806" s="149">
        <v>4</v>
      </c>
      <c r="BG806" s="149">
        <v>4</v>
      </c>
      <c r="BH806" s="149">
        <v>4</v>
      </c>
      <c r="BI806" s="149"/>
      <c r="BJ806" s="149"/>
      <c r="BK806" s="149"/>
      <c r="BL806" s="149"/>
      <c r="BM806" s="149"/>
      <c r="BN806" s="149"/>
      <c r="BO806" s="149"/>
      <c r="BP806" s="149"/>
      <c r="BQ806" s="149"/>
      <c r="BR806" s="149"/>
      <c r="BS806" s="149"/>
      <c r="BT806" s="149"/>
      <c r="BU806" s="149"/>
      <c r="BV806" s="149"/>
      <c r="BW806" s="149"/>
      <c r="BX806" s="149"/>
      <c r="BY806" s="149"/>
      <c r="BZ806" s="149"/>
      <c r="CA806" s="149"/>
      <c r="CB806" s="149"/>
      <c r="CC806" s="149"/>
      <c r="CD806" s="149"/>
      <c r="CE806" s="149"/>
      <c r="CF806" s="149"/>
      <c r="CG806" s="149"/>
      <c r="CH806" s="149"/>
      <c r="CI806" s="149"/>
      <c r="CJ806" s="149"/>
      <c r="CK806" s="149"/>
      <c r="CL806" s="149"/>
      <c r="CM806" s="149"/>
      <c r="CN806" s="149"/>
      <c r="CO806" s="149"/>
      <c r="CP806" s="149"/>
      <c r="CQ806" s="149"/>
      <c r="CR806" s="149"/>
      <c r="CS806" s="150"/>
      <c r="CT806" s="151"/>
      <c r="CW806" s="68"/>
      <c r="CX806" s="152"/>
    </row>
    <row r="807" spans="1:102">
      <c r="A807" s="289" t="s">
        <v>8334</v>
      </c>
      <c r="B807" s="146" t="s">
        <v>2512</v>
      </c>
      <c r="C807" s="147" t="str">
        <f>+_xlfn.XLOOKUP(B807,'R4'!B:B,'R4'!C:C)</f>
        <v>TORNACI</v>
      </c>
      <c r="D807" s="147"/>
      <c r="E807" s="150" t="s">
        <v>6130</v>
      </c>
      <c r="F807" s="150" t="s">
        <v>38</v>
      </c>
      <c r="G807" s="150" t="s">
        <v>35</v>
      </c>
      <c r="H807" s="150" t="s">
        <v>8271</v>
      </c>
      <c r="I807" s="156"/>
      <c r="J807" s="148"/>
      <c r="K807" s="149"/>
      <c r="L807" s="149"/>
      <c r="M807" s="149">
        <v>4</v>
      </c>
      <c r="N807" s="149">
        <v>4</v>
      </c>
      <c r="O807" s="149">
        <v>4</v>
      </c>
      <c r="P807" s="149">
        <v>4</v>
      </c>
      <c r="Q807" s="149">
        <v>4</v>
      </c>
      <c r="R807" s="149">
        <v>4</v>
      </c>
      <c r="S807" s="149">
        <v>4</v>
      </c>
      <c r="T807" s="149">
        <v>4</v>
      </c>
      <c r="U807" s="149">
        <v>4</v>
      </c>
      <c r="V807" s="149">
        <v>4</v>
      </c>
      <c r="W807" s="149">
        <v>4</v>
      </c>
      <c r="X807" s="149">
        <v>4</v>
      </c>
      <c r="Y807" s="149">
        <v>4</v>
      </c>
      <c r="Z807" s="149">
        <v>4</v>
      </c>
      <c r="AA807" s="149">
        <v>4</v>
      </c>
      <c r="AB807" s="149">
        <v>4</v>
      </c>
      <c r="AC807" s="149">
        <v>4</v>
      </c>
      <c r="AD807" s="149">
        <v>4</v>
      </c>
      <c r="AE807" s="149">
        <v>4</v>
      </c>
      <c r="AF807" s="149">
        <v>4</v>
      </c>
      <c r="AG807" s="149">
        <v>4</v>
      </c>
      <c r="AH807" s="149">
        <v>4</v>
      </c>
      <c r="AI807" s="149">
        <v>4</v>
      </c>
      <c r="AJ807" s="149">
        <v>4</v>
      </c>
      <c r="AK807" s="149">
        <v>4</v>
      </c>
      <c r="AL807" s="149">
        <v>4</v>
      </c>
      <c r="AM807" s="149">
        <v>4</v>
      </c>
      <c r="AN807" s="149">
        <v>4</v>
      </c>
      <c r="AO807" s="149">
        <v>4</v>
      </c>
      <c r="AP807" s="149">
        <v>4</v>
      </c>
      <c r="AQ807" s="149">
        <v>4</v>
      </c>
      <c r="AR807" s="149">
        <v>4</v>
      </c>
      <c r="AS807" s="149">
        <v>4</v>
      </c>
      <c r="AT807" s="149">
        <v>4</v>
      </c>
      <c r="AU807" s="149">
        <v>4</v>
      </c>
      <c r="AV807" s="149">
        <v>4</v>
      </c>
      <c r="AW807" s="149">
        <v>4</v>
      </c>
      <c r="AX807" s="149">
        <v>4</v>
      </c>
      <c r="AY807" s="149">
        <v>4</v>
      </c>
      <c r="AZ807" s="149">
        <v>4</v>
      </c>
      <c r="BA807" s="149">
        <v>4</v>
      </c>
      <c r="BB807" s="149">
        <v>4</v>
      </c>
      <c r="BC807" s="149">
        <v>4</v>
      </c>
      <c r="BD807" s="149">
        <v>4</v>
      </c>
      <c r="BE807" s="149">
        <v>4</v>
      </c>
      <c r="BF807" s="149">
        <v>4</v>
      </c>
      <c r="BG807" s="149">
        <v>4</v>
      </c>
      <c r="BH807" s="149">
        <v>4</v>
      </c>
      <c r="BI807" s="149"/>
      <c r="BJ807" s="149"/>
      <c r="BK807" s="149"/>
      <c r="BL807" s="149"/>
      <c r="BM807" s="149"/>
      <c r="BN807" s="149"/>
      <c r="BO807" s="149"/>
      <c r="BP807" s="149"/>
      <c r="BQ807" s="149"/>
      <c r="BR807" s="149"/>
      <c r="BS807" s="149"/>
      <c r="BT807" s="149"/>
      <c r="BU807" s="149"/>
      <c r="BV807" s="149"/>
      <c r="BW807" s="149"/>
      <c r="BX807" s="149"/>
      <c r="BY807" s="149"/>
      <c r="BZ807" s="149"/>
      <c r="CA807" s="149"/>
      <c r="CB807" s="149"/>
      <c r="CC807" s="149"/>
      <c r="CD807" s="149"/>
      <c r="CE807" s="149"/>
      <c r="CF807" s="149"/>
      <c r="CG807" s="149"/>
      <c r="CH807" s="149"/>
      <c r="CI807" s="149"/>
      <c r="CJ807" s="149"/>
      <c r="CK807" s="149"/>
      <c r="CL807" s="149"/>
      <c r="CM807" s="149"/>
      <c r="CN807" s="149"/>
      <c r="CO807" s="149"/>
      <c r="CP807" s="149"/>
      <c r="CQ807" s="149"/>
      <c r="CR807" s="149"/>
      <c r="CS807" s="150"/>
      <c r="CT807" s="151"/>
      <c r="CW807" s="68"/>
      <c r="CX807" s="152"/>
    </row>
    <row r="808" spans="1:102">
      <c r="A808" s="289" t="s">
        <v>8334</v>
      </c>
      <c r="B808" s="146" t="s">
        <v>2514</v>
      </c>
      <c r="C808" s="147" t="str">
        <f>+_xlfn.XLOOKUP(B808,'R4'!B:B,'R4'!C:C)</f>
        <v>USTA YARDIMCISI</v>
      </c>
      <c r="D808" s="147"/>
      <c r="E808" s="150" t="s">
        <v>6130</v>
      </c>
      <c r="F808" s="150" t="s">
        <v>38</v>
      </c>
      <c r="G808" s="150" t="s">
        <v>35</v>
      </c>
      <c r="H808" s="150" t="s">
        <v>8271</v>
      </c>
      <c r="I808" s="156"/>
      <c r="J808" s="148"/>
      <c r="K808" s="149"/>
      <c r="L808" s="149"/>
      <c r="M808" s="149">
        <v>8</v>
      </c>
      <c r="N808" s="149">
        <v>8</v>
      </c>
      <c r="O808" s="149">
        <v>8</v>
      </c>
      <c r="P808" s="149">
        <v>8</v>
      </c>
      <c r="Q808" s="149">
        <v>8</v>
      </c>
      <c r="R808" s="149">
        <v>8</v>
      </c>
      <c r="S808" s="149">
        <v>8</v>
      </c>
      <c r="T808" s="149">
        <v>8</v>
      </c>
      <c r="U808" s="149">
        <v>8</v>
      </c>
      <c r="V808" s="149">
        <v>8</v>
      </c>
      <c r="W808" s="149">
        <v>16</v>
      </c>
      <c r="X808" s="149">
        <v>16</v>
      </c>
      <c r="Y808" s="149">
        <v>16</v>
      </c>
      <c r="Z808" s="149">
        <v>16</v>
      </c>
      <c r="AA808" s="149">
        <v>16</v>
      </c>
      <c r="AB808" s="149">
        <v>16</v>
      </c>
      <c r="AC808" s="149">
        <v>16</v>
      </c>
      <c r="AD808" s="149">
        <v>16</v>
      </c>
      <c r="AE808" s="149">
        <v>16</v>
      </c>
      <c r="AF808" s="149">
        <v>16</v>
      </c>
      <c r="AG808" s="149">
        <v>16</v>
      </c>
      <c r="AH808" s="149">
        <v>16</v>
      </c>
      <c r="AI808" s="149">
        <v>16</v>
      </c>
      <c r="AJ808" s="149">
        <v>16</v>
      </c>
      <c r="AK808" s="149">
        <v>16</v>
      </c>
      <c r="AL808" s="149">
        <v>16</v>
      </c>
      <c r="AM808" s="149">
        <v>16</v>
      </c>
      <c r="AN808" s="149">
        <v>16</v>
      </c>
      <c r="AO808" s="149">
        <v>16</v>
      </c>
      <c r="AP808" s="149">
        <v>16</v>
      </c>
      <c r="AQ808" s="149">
        <v>16</v>
      </c>
      <c r="AR808" s="149">
        <v>16</v>
      </c>
      <c r="AS808" s="149">
        <v>16</v>
      </c>
      <c r="AT808" s="149">
        <v>16</v>
      </c>
      <c r="AU808" s="149">
        <v>16</v>
      </c>
      <c r="AV808" s="149">
        <v>16</v>
      </c>
      <c r="AW808" s="149">
        <v>16</v>
      </c>
      <c r="AX808" s="149">
        <v>16</v>
      </c>
      <c r="AY808" s="149">
        <v>16</v>
      </c>
      <c r="AZ808" s="149">
        <v>16</v>
      </c>
      <c r="BA808" s="149">
        <v>16</v>
      </c>
      <c r="BB808" s="149">
        <v>16</v>
      </c>
      <c r="BC808" s="149">
        <v>16</v>
      </c>
      <c r="BD808" s="149">
        <v>16</v>
      </c>
      <c r="BE808" s="149">
        <v>16</v>
      </c>
      <c r="BF808" s="149">
        <v>16</v>
      </c>
      <c r="BG808" s="149">
        <v>16</v>
      </c>
      <c r="BH808" s="149">
        <v>16</v>
      </c>
      <c r="BI808" s="149"/>
      <c r="BJ808" s="149"/>
      <c r="BK808" s="149"/>
      <c r="BL808" s="149"/>
      <c r="BM808" s="149"/>
      <c r="BN808" s="149"/>
      <c r="BO808" s="149"/>
      <c r="BP808" s="149"/>
      <c r="BQ808" s="149"/>
      <c r="BR808" s="149"/>
      <c r="BS808" s="149"/>
      <c r="BT808" s="149"/>
      <c r="BU808" s="149"/>
      <c r="BV808" s="149"/>
      <c r="BW808" s="149"/>
      <c r="BX808" s="149"/>
      <c r="BY808" s="149"/>
      <c r="BZ808" s="149"/>
      <c r="CA808" s="149"/>
      <c r="CB808" s="149"/>
      <c r="CC808" s="149"/>
      <c r="CD808" s="149"/>
      <c r="CE808" s="149"/>
      <c r="CF808" s="149"/>
      <c r="CG808" s="149"/>
      <c r="CH808" s="149"/>
      <c r="CI808" s="149"/>
      <c r="CJ808" s="149"/>
      <c r="CK808" s="149"/>
      <c r="CL808" s="149"/>
      <c r="CM808" s="149"/>
      <c r="CN808" s="149"/>
      <c r="CO808" s="149"/>
      <c r="CP808" s="149"/>
      <c r="CQ808" s="149"/>
      <c r="CR808" s="149"/>
      <c r="CS808" s="150"/>
      <c r="CT808" s="151"/>
      <c r="CW808" s="68"/>
      <c r="CX808" s="152"/>
    </row>
    <row r="809" spans="1:102">
      <c r="A809" s="289" t="s">
        <v>8334</v>
      </c>
      <c r="B809" s="146" t="s">
        <v>2516</v>
      </c>
      <c r="C809" s="147" t="str">
        <f>+_xlfn.XLOOKUP(B809,'R4'!B:B,'R4'!C:C)</f>
        <v>ÇIRAK</v>
      </c>
      <c r="D809" s="147"/>
      <c r="E809" s="150" t="s">
        <v>6130</v>
      </c>
      <c r="F809" s="150" t="s">
        <v>38</v>
      </c>
      <c r="G809" s="150" t="s">
        <v>35</v>
      </c>
      <c r="H809" s="150" t="s">
        <v>8271</v>
      </c>
      <c r="I809" s="156"/>
      <c r="J809" s="148"/>
      <c r="K809" s="149"/>
      <c r="L809" s="149"/>
      <c r="M809" s="149">
        <v>7</v>
      </c>
      <c r="N809" s="149">
        <v>7</v>
      </c>
      <c r="O809" s="149">
        <v>7</v>
      </c>
      <c r="P809" s="149">
        <v>7</v>
      </c>
      <c r="Q809" s="149">
        <v>7</v>
      </c>
      <c r="R809" s="149">
        <v>7</v>
      </c>
      <c r="S809" s="149">
        <v>7</v>
      </c>
      <c r="T809" s="149">
        <v>7</v>
      </c>
      <c r="U809" s="149">
        <v>7</v>
      </c>
      <c r="V809" s="149">
        <v>7</v>
      </c>
      <c r="W809" s="149">
        <v>14</v>
      </c>
      <c r="X809" s="149">
        <v>14</v>
      </c>
      <c r="Y809" s="149">
        <v>14</v>
      </c>
      <c r="Z809" s="149">
        <v>14</v>
      </c>
      <c r="AA809" s="149">
        <v>14</v>
      </c>
      <c r="AB809" s="149">
        <v>14</v>
      </c>
      <c r="AC809" s="149">
        <v>14</v>
      </c>
      <c r="AD809" s="149">
        <v>14</v>
      </c>
      <c r="AE809" s="149">
        <v>14</v>
      </c>
      <c r="AF809" s="149">
        <v>14</v>
      </c>
      <c r="AG809" s="149">
        <v>14</v>
      </c>
      <c r="AH809" s="149">
        <v>14</v>
      </c>
      <c r="AI809" s="149">
        <v>14</v>
      </c>
      <c r="AJ809" s="149">
        <v>14</v>
      </c>
      <c r="AK809" s="149">
        <v>14</v>
      </c>
      <c r="AL809" s="149">
        <v>14</v>
      </c>
      <c r="AM809" s="149">
        <v>14</v>
      </c>
      <c r="AN809" s="149">
        <v>14</v>
      </c>
      <c r="AO809" s="149">
        <v>14</v>
      </c>
      <c r="AP809" s="149">
        <v>14</v>
      </c>
      <c r="AQ809" s="149">
        <v>14</v>
      </c>
      <c r="AR809" s="149">
        <v>14</v>
      </c>
      <c r="AS809" s="149">
        <v>14</v>
      </c>
      <c r="AT809" s="149">
        <v>14</v>
      </c>
      <c r="AU809" s="149">
        <v>14</v>
      </c>
      <c r="AV809" s="149">
        <v>14</v>
      </c>
      <c r="AW809" s="149">
        <v>14</v>
      </c>
      <c r="AX809" s="149">
        <v>14</v>
      </c>
      <c r="AY809" s="149">
        <v>14</v>
      </c>
      <c r="AZ809" s="149">
        <v>14</v>
      </c>
      <c r="BA809" s="149">
        <v>14</v>
      </c>
      <c r="BB809" s="149">
        <v>14</v>
      </c>
      <c r="BC809" s="149">
        <v>14</v>
      </c>
      <c r="BD809" s="149">
        <v>14</v>
      </c>
      <c r="BE809" s="149">
        <v>14</v>
      </c>
      <c r="BF809" s="149">
        <v>14</v>
      </c>
      <c r="BG809" s="149">
        <v>14</v>
      </c>
      <c r="BH809" s="149">
        <v>14</v>
      </c>
      <c r="BI809" s="149"/>
      <c r="BJ809" s="149"/>
      <c r="BK809" s="149"/>
      <c r="BL809" s="149"/>
      <c r="BM809" s="149"/>
      <c r="BN809" s="149"/>
      <c r="BO809" s="149"/>
      <c r="BP809" s="149"/>
      <c r="BQ809" s="149"/>
      <c r="BR809" s="149"/>
      <c r="BS809" s="149"/>
      <c r="BT809" s="149"/>
      <c r="BU809" s="149"/>
      <c r="BV809" s="149"/>
      <c r="BW809" s="149"/>
      <c r="BX809" s="149"/>
      <c r="BY809" s="149"/>
      <c r="BZ809" s="149"/>
      <c r="CA809" s="149"/>
      <c r="CB809" s="149"/>
      <c r="CC809" s="149"/>
      <c r="CD809" s="149"/>
      <c r="CE809" s="149"/>
      <c r="CF809" s="149"/>
      <c r="CG809" s="149"/>
      <c r="CH809" s="149"/>
      <c r="CI809" s="149"/>
      <c r="CJ809" s="149"/>
      <c r="CK809" s="149"/>
      <c r="CL809" s="149"/>
      <c r="CM809" s="149"/>
      <c r="CN809" s="149"/>
      <c r="CO809" s="149"/>
      <c r="CP809" s="149"/>
      <c r="CQ809" s="149"/>
      <c r="CR809" s="149"/>
      <c r="CS809" s="150"/>
      <c r="CT809" s="151"/>
      <c r="CW809" s="68"/>
      <c r="CX809" s="152"/>
    </row>
    <row r="810" spans="1:102">
      <c r="A810" s="289" t="s">
        <v>8334</v>
      </c>
      <c r="B810" s="146" t="s">
        <v>2374</v>
      </c>
      <c r="C810" s="147" t="str">
        <f>+_xlfn.XLOOKUP(B810,'R4'!B:B,'R4'!C:C)</f>
        <v>MAZOTÇU</v>
      </c>
      <c r="D810" s="147"/>
      <c r="E810" s="150" t="s">
        <v>6130</v>
      </c>
      <c r="F810" s="150" t="s">
        <v>38</v>
      </c>
      <c r="G810" s="150" t="s">
        <v>35</v>
      </c>
      <c r="H810" s="150" t="s">
        <v>8271</v>
      </c>
      <c r="I810" s="156"/>
      <c r="J810" s="148"/>
      <c r="K810" s="149"/>
      <c r="L810" s="149"/>
      <c r="M810" s="149">
        <v>6</v>
      </c>
      <c r="N810" s="149">
        <v>6</v>
      </c>
      <c r="O810" s="149">
        <v>6</v>
      </c>
      <c r="P810" s="149">
        <v>6</v>
      </c>
      <c r="Q810" s="149">
        <v>6</v>
      </c>
      <c r="R810" s="149">
        <v>6</v>
      </c>
      <c r="S810" s="149">
        <v>6</v>
      </c>
      <c r="T810" s="149">
        <v>6</v>
      </c>
      <c r="U810" s="149">
        <v>6</v>
      </c>
      <c r="V810" s="149">
        <v>6</v>
      </c>
      <c r="W810" s="149">
        <v>6</v>
      </c>
      <c r="X810" s="149">
        <v>6</v>
      </c>
      <c r="Y810" s="149">
        <v>6</v>
      </c>
      <c r="Z810" s="149">
        <v>6</v>
      </c>
      <c r="AA810" s="149">
        <v>6</v>
      </c>
      <c r="AB810" s="149">
        <v>6</v>
      </c>
      <c r="AC810" s="149">
        <v>6</v>
      </c>
      <c r="AD810" s="149">
        <v>6</v>
      </c>
      <c r="AE810" s="149">
        <v>6</v>
      </c>
      <c r="AF810" s="149">
        <v>6</v>
      </c>
      <c r="AG810" s="149">
        <v>6</v>
      </c>
      <c r="AH810" s="149">
        <v>6</v>
      </c>
      <c r="AI810" s="149">
        <v>6</v>
      </c>
      <c r="AJ810" s="149">
        <v>6</v>
      </c>
      <c r="AK810" s="149">
        <v>6</v>
      </c>
      <c r="AL810" s="149">
        <v>6</v>
      </c>
      <c r="AM810" s="149">
        <v>6</v>
      </c>
      <c r="AN810" s="149">
        <v>6</v>
      </c>
      <c r="AO810" s="149">
        <v>6</v>
      </c>
      <c r="AP810" s="149">
        <v>6</v>
      </c>
      <c r="AQ810" s="149">
        <v>6</v>
      </c>
      <c r="AR810" s="149">
        <v>6</v>
      </c>
      <c r="AS810" s="149">
        <v>6</v>
      </c>
      <c r="AT810" s="149">
        <v>6</v>
      </c>
      <c r="AU810" s="149">
        <v>6</v>
      </c>
      <c r="AV810" s="149">
        <v>6</v>
      </c>
      <c r="AW810" s="149">
        <v>6</v>
      </c>
      <c r="AX810" s="149">
        <v>6</v>
      </c>
      <c r="AY810" s="149">
        <v>6</v>
      </c>
      <c r="AZ810" s="149">
        <v>6</v>
      </c>
      <c r="BA810" s="149">
        <v>6</v>
      </c>
      <c r="BB810" s="149">
        <v>6</v>
      </c>
      <c r="BC810" s="149">
        <v>6</v>
      </c>
      <c r="BD810" s="149">
        <v>6</v>
      </c>
      <c r="BE810" s="149">
        <v>6</v>
      </c>
      <c r="BF810" s="149">
        <v>6</v>
      </c>
      <c r="BG810" s="149">
        <v>6</v>
      </c>
      <c r="BH810" s="149">
        <v>6</v>
      </c>
      <c r="BI810" s="149"/>
      <c r="BJ810" s="149"/>
      <c r="BK810" s="149"/>
      <c r="BL810" s="149"/>
      <c r="BM810" s="149"/>
      <c r="BN810" s="149"/>
      <c r="BO810" s="149"/>
      <c r="BP810" s="149"/>
      <c r="BQ810" s="149"/>
      <c r="BR810" s="149"/>
      <c r="BS810" s="149"/>
      <c r="BT810" s="149"/>
      <c r="BU810" s="149"/>
      <c r="BV810" s="149"/>
      <c r="BW810" s="149"/>
      <c r="BX810" s="149"/>
      <c r="BY810" s="149"/>
      <c r="BZ810" s="149"/>
      <c r="CA810" s="149"/>
      <c r="CB810" s="149"/>
      <c r="CC810" s="149"/>
      <c r="CD810" s="149"/>
      <c r="CE810" s="149"/>
      <c r="CF810" s="149"/>
      <c r="CG810" s="149"/>
      <c r="CH810" s="149"/>
      <c r="CI810" s="149"/>
      <c r="CJ810" s="149"/>
      <c r="CK810" s="149"/>
      <c r="CL810" s="149"/>
      <c r="CM810" s="149"/>
      <c r="CN810" s="149"/>
      <c r="CO810" s="149"/>
      <c r="CP810" s="149"/>
      <c r="CQ810" s="149"/>
      <c r="CR810" s="149"/>
      <c r="CS810" s="150"/>
      <c r="CT810" s="151"/>
      <c r="CW810" s="68"/>
      <c r="CX810" s="152"/>
    </row>
    <row r="811" spans="1:102">
      <c r="A811" s="289" t="s">
        <v>8334</v>
      </c>
      <c r="B811" s="146" t="s">
        <v>2524</v>
      </c>
      <c r="C811" s="147" t="str">
        <f>+_xlfn.XLOOKUP(B811,'R4'!B:B,'R4'!C:C)</f>
        <v>LASTİKÇİ</v>
      </c>
      <c r="D811" s="147"/>
      <c r="E811" s="150" t="s">
        <v>6130</v>
      </c>
      <c r="F811" s="150" t="s">
        <v>38</v>
      </c>
      <c r="G811" s="150" t="s">
        <v>35</v>
      </c>
      <c r="H811" s="150" t="s">
        <v>8271</v>
      </c>
      <c r="I811" s="156"/>
      <c r="J811" s="148"/>
      <c r="K811" s="149"/>
      <c r="L811" s="149"/>
      <c r="M811" s="149">
        <v>4</v>
      </c>
      <c r="N811" s="149">
        <v>4</v>
      </c>
      <c r="O811" s="149">
        <v>4</v>
      </c>
      <c r="P811" s="149">
        <v>4</v>
      </c>
      <c r="Q811" s="149">
        <v>4</v>
      </c>
      <c r="R811" s="149">
        <v>4</v>
      </c>
      <c r="S811" s="149">
        <v>4</v>
      </c>
      <c r="T811" s="149">
        <v>4</v>
      </c>
      <c r="U811" s="149">
        <v>4</v>
      </c>
      <c r="V811" s="149">
        <v>4</v>
      </c>
      <c r="W811" s="149">
        <v>4</v>
      </c>
      <c r="X811" s="149">
        <v>4</v>
      </c>
      <c r="Y811" s="149">
        <v>4</v>
      </c>
      <c r="Z811" s="149">
        <v>4</v>
      </c>
      <c r="AA811" s="149">
        <v>4</v>
      </c>
      <c r="AB811" s="149">
        <v>4</v>
      </c>
      <c r="AC811" s="149">
        <v>4</v>
      </c>
      <c r="AD811" s="149">
        <v>4</v>
      </c>
      <c r="AE811" s="149">
        <v>4</v>
      </c>
      <c r="AF811" s="149">
        <v>4</v>
      </c>
      <c r="AG811" s="149">
        <v>4</v>
      </c>
      <c r="AH811" s="149">
        <v>4</v>
      </c>
      <c r="AI811" s="149">
        <v>4</v>
      </c>
      <c r="AJ811" s="149">
        <v>4</v>
      </c>
      <c r="AK811" s="149">
        <v>4</v>
      </c>
      <c r="AL811" s="149">
        <v>4</v>
      </c>
      <c r="AM811" s="149">
        <v>4</v>
      </c>
      <c r="AN811" s="149">
        <v>4</v>
      </c>
      <c r="AO811" s="149">
        <v>4</v>
      </c>
      <c r="AP811" s="149">
        <v>4</v>
      </c>
      <c r="AQ811" s="149">
        <v>4</v>
      </c>
      <c r="AR811" s="149">
        <v>4</v>
      </c>
      <c r="AS811" s="149">
        <v>4</v>
      </c>
      <c r="AT811" s="149">
        <v>4</v>
      </c>
      <c r="AU811" s="149">
        <v>4</v>
      </c>
      <c r="AV811" s="149">
        <v>4</v>
      </c>
      <c r="AW811" s="149">
        <v>4</v>
      </c>
      <c r="AX811" s="149">
        <v>4</v>
      </c>
      <c r="AY811" s="149">
        <v>4</v>
      </c>
      <c r="AZ811" s="149">
        <v>4</v>
      </c>
      <c r="BA811" s="149">
        <v>4</v>
      </c>
      <c r="BB811" s="149">
        <v>4</v>
      </c>
      <c r="BC811" s="149">
        <v>4</v>
      </c>
      <c r="BD811" s="149">
        <v>4</v>
      </c>
      <c r="BE811" s="149">
        <v>4</v>
      </c>
      <c r="BF811" s="149">
        <v>4</v>
      </c>
      <c r="BG811" s="149">
        <v>4</v>
      </c>
      <c r="BH811" s="149">
        <v>4</v>
      </c>
      <c r="BI811" s="149"/>
      <c r="BJ811" s="149"/>
      <c r="BK811" s="149"/>
      <c r="BL811" s="149"/>
      <c r="BM811" s="149"/>
      <c r="BN811" s="149"/>
      <c r="BO811" s="149"/>
      <c r="BP811" s="149"/>
      <c r="BQ811" s="149"/>
      <c r="BR811" s="149"/>
      <c r="BS811" s="149"/>
      <c r="BT811" s="149"/>
      <c r="BU811" s="149"/>
      <c r="BV811" s="149"/>
      <c r="BW811" s="149"/>
      <c r="BX811" s="149"/>
      <c r="BY811" s="149"/>
      <c r="BZ811" s="149"/>
      <c r="CA811" s="149"/>
      <c r="CB811" s="149"/>
      <c r="CC811" s="149"/>
      <c r="CD811" s="149"/>
      <c r="CE811" s="149"/>
      <c r="CF811" s="149"/>
      <c r="CG811" s="149"/>
      <c r="CH811" s="149"/>
      <c r="CI811" s="149"/>
      <c r="CJ811" s="149"/>
      <c r="CK811" s="149"/>
      <c r="CL811" s="149"/>
      <c r="CM811" s="149"/>
      <c r="CN811" s="149"/>
      <c r="CO811" s="149"/>
      <c r="CP811" s="149"/>
      <c r="CQ811" s="149"/>
      <c r="CR811" s="149"/>
      <c r="CS811" s="150"/>
      <c r="CT811" s="151"/>
      <c r="CW811" s="68"/>
      <c r="CX811" s="152"/>
    </row>
    <row r="812" spans="1:102">
      <c r="A812" s="289" t="s">
        <v>8334</v>
      </c>
      <c r="B812" s="146" t="s">
        <v>2526</v>
      </c>
      <c r="C812" s="147" t="str">
        <f>+_xlfn.XLOOKUP(B812,'R4'!B:B,'R4'!C:C)</f>
        <v>MAKASÇI</v>
      </c>
      <c r="D812" s="147"/>
      <c r="E812" s="150" t="s">
        <v>6130</v>
      </c>
      <c r="F812" s="150" t="s">
        <v>38</v>
      </c>
      <c r="G812" s="150" t="s">
        <v>35</v>
      </c>
      <c r="H812" s="150" t="s">
        <v>8271</v>
      </c>
      <c r="I812" s="156"/>
      <c r="J812" s="148"/>
      <c r="K812" s="149"/>
      <c r="L812" s="149"/>
      <c r="M812" s="149">
        <v>4</v>
      </c>
      <c r="N812" s="149">
        <v>4</v>
      </c>
      <c r="O812" s="149">
        <v>4</v>
      </c>
      <c r="P812" s="149">
        <v>4</v>
      </c>
      <c r="Q812" s="149">
        <v>4</v>
      </c>
      <c r="R812" s="149">
        <v>4</v>
      </c>
      <c r="S812" s="149">
        <v>4</v>
      </c>
      <c r="T812" s="149">
        <v>4</v>
      </c>
      <c r="U812" s="149">
        <v>4</v>
      </c>
      <c r="V812" s="149">
        <v>4</v>
      </c>
      <c r="W812" s="149">
        <v>4</v>
      </c>
      <c r="X812" s="149">
        <v>4</v>
      </c>
      <c r="Y812" s="149">
        <v>4</v>
      </c>
      <c r="Z812" s="149">
        <v>4</v>
      </c>
      <c r="AA812" s="149">
        <v>4</v>
      </c>
      <c r="AB812" s="149">
        <v>4</v>
      </c>
      <c r="AC812" s="149">
        <v>4</v>
      </c>
      <c r="AD812" s="149">
        <v>4</v>
      </c>
      <c r="AE812" s="149">
        <v>4</v>
      </c>
      <c r="AF812" s="149">
        <v>4</v>
      </c>
      <c r="AG812" s="149">
        <v>4</v>
      </c>
      <c r="AH812" s="149">
        <v>4</v>
      </c>
      <c r="AI812" s="149">
        <v>4</v>
      </c>
      <c r="AJ812" s="149">
        <v>4</v>
      </c>
      <c r="AK812" s="149">
        <v>4</v>
      </c>
      <c r="AL812" s="149">
        <v>4</v>
      </c>
      <c r="AM812" s="149">
        <v>4</v>
      </c>
      <c r="AN812" s="149">
        <v>4</v>
      </c>
      <c r="AO812" s="149">
        <v>4</v>
      </c>
      <c r="AP812" s="149">
        <v>4</v>
      </c>
      <c r="AQ812" s="149">
        <v>4</v>
      </c>
      <c r="AR812" s="149">
        <v>4</v>
      </c>
      <c r="AS812" s="149">
        <v>4</v>
      </c>
      <c r="AT812" s="149">
        <v>4</v>
      </c>
      <c r="AU812" s="149">
        <v>4</v>
      </c>
      <c r="AV812" s="149">
        <v>4</v>
      </c>
      <c r="AW812" s="149">
        <v>4</v>
      </c>
      <c r="AX812" s="149">
        <v>4</v>
      </c>
      <c r="AY812" s="149">
        <v>4</v>
      </c>
      <c r="AZ812" s="149">
        <v>4</v>
      </c>
      <c r="BA812" s="149">
        <v>4</v>
      </c>
      <c r="BB812" s="149">
        <v>4</v>
      </c>
      <c r="BC812" s="149">
        <v>4</v>
      </c>
      <c r="BD812" s="149">
        <v>4</v>
      </c>
      <c r="BE812" s="149">
        <v>4</v>
      </c>
      <c r="BF812" s="149">
        <v>4</v>
      </c>
      <c r="BG812" s="149">
        <v>4</v>
      </c>
      <c r="BH812" s="149">
        <v>4</v>
      </c>
      <c r="BI812" s="149"/>
      <c r="BJ812" s="149"/>
      <c r="BK812" s="149"/>
      <c r="BL812" s="149"/>
      <c r="BM812" s="149"/>
      <c r="BN812" s="149"/>
      <c r="BO812" s="149"/>
      <c r="BP812" s="149"/>
      <c r="BQ812" s="149"/>
      <c r="BR812" s="149"/>
      <c r="BS812" s="149"/>
      <c r="BT812" s="149"/>
      <c r="BU812" s="149"/>
      <c r="BV812" s="149"/>
      <c r="BW812" s="149"/>
      <c r="BX812" s="149"/>
      <c r="BY812" s="149"/>
      <c r="BZ812" s="149"/>
      <c r="CA812" s="149"/>
      <c r="CB812" s="149"/>
      <c r="CC812" s="149"/>
      <c r="CD812" s="149"/>
      <c r="CE812" s="149"/>
      <c r="CF812" s="149"/>
      <c r="CG812" s="149"/>
      <c r="CH812" s="149"/>
      <c r="CI812" s="149"/>
      <c r="CJ812" s="149"/>
      <c r="CK812" s="149"/>
      <c r="CL812" s="149"/>
      <c r="CM812" s="149"/>
      <c r="CN812" s="149"/>
      <c r="CO812" s="149"/>
      <c r="CP812" s="149"/>
      <c r="CQ812" s="149"/>
      <c r="CR812" s="149"/>
      <c r="CS812" s="150"/>
      <c r="CT812" s="151"/>
      <c r="CW812" s="68"/>
      <c r="CX812" s="152"/>
    </row>
    <row r="813" spans="1:102">
      <c r="A813" s="289" t="s">
        <v>8334</v>
      </c>
      <c r="B813" s="146" t="s">
        <v>2522</v>
      </c>
      <c r="C813" s="147" t="str">
        <f>+_xlfn.XLOOKUP(B813,'R4'!B:B,'R4'!C:C)</f>
        <v>OTO ELEKTRİKÇİSİ</v>
      </c>
      <c r="D813" s="147"/>
      <c r="E813" s="150" t="s">
        <v>6130</v>
      </c>
      <c r="F813" s="150" t="s">
        <v>38</v>
      </c>
      <c r="G813" s="150" t="s">
        <v>35</v>
      </c>
      <c r="H813" s="150" t="s">
        <v>8271</v>
      </c>
      <c r="I813" s="156"/>
      <c r="J813" s="148"/>
      <c r="K813" s="149"/>
      <c r="L813" s="149"/>
      <c r="M813" s="149">
        <v>4</v>
      </c>
      <c r="N813" s="149">
        <v>4</v>
      </c>
      <c r="O813" s="149">
        <v>4</v>
      </c>
      <c r="P813" s="149">
        <v>4</v>
      </c>
      <c r="Q813" s="149">
        <v>4</v>
      </c>
      <c r="R813" s="149">
        <v>4</v>
      </c>
      <c r="S813" s="149">
        <v>4</v>
      </c>
      <c r="T813" s="149">
        <v>4</v>
      </c>
      <c r="U813" s="149">
        <v>4</v>
      </c>
      <c r="V813" s="149">
        <v>4</v>
      </c>
      <c r="W813" s="149">
        <v>4</v>
      </c>
      <c r="X813" s="149">
        <v>4</v>
      </c>
      <c r="Y813" s="149">
        <v>4</v>
      </c>
      <c r="Z813" s="149">
        <v>4</v>
      </c>
      <c r="AA813" s="149">
        <v>4</v>
      </c>
      <c r="AB813" s="149">
        <v>4</v>
      </c>
      <c r="AC813" s="149">
        <v>4</v>
      </c>
      <c r="AD813" s="149">
        <v>4</v>
      </c>
      <c r="AE813" s="149">
        <v>4</v>
      </c>
      <c r="AF813" s="149">
        <v>4</v>
      </c>
      <c r="AG813" s="149">
        <v>4</v>
      </c>
      <c r="AH813" s="149">
        <v>4</v>
      </c>
      <c r="AI813" s="149">
        <v>4</v>
      </c>
      <c r="AJ813" s="149">
        <v>4</v>
      </c>
      <c r="AK813" s="149">
        <v>4</v>
      </c>
      <c r="AL813" s="149">
        <v>4</v>
      </c>
      <c r="AM813" s="149">
        <v>4</v>
      </c>
      <c r="AN813" s="149">
        <v>4</v>
      </c>
      <c r="AO813" s="149">
        <v>4</v>
      </c>
      <c r="AP813" s="149">
        <v>4</v>
      </c>
      <c r="AQ813" s="149">
        <v>4</v>
      </c>
      <c r="AR813" s="149">
        <v>4</v>
      </c>
      <c r="AS813" s="149">
        <v>4</v>
      </c>
      <c r="AT813" s="149">
        <v>4</v>
      </c>
      <c r="AU813" s="149">
        <v>4</v>
      </c>
      <c r="AV813" s="149">
        <v>4</v>
      </c>
      <c r="AW813" s="149">
        <v>4</v>
      </c>
      <c r="AX813" s="149">
        <v>4</v>
      </c>
      <c r="AY813" s="149">
        <v>4</v>
      </c>
      <c r="AZ813" s="149">
        <v>4</v>
      </c>
      <c r="BA813" s="149">
        <v>4</v>
      </c>
      <c r="BB813" s="149">
        <v>4</v>
      </c>
      <c r="BC813" s="149">
        <v>4</v>
      </c>
      <c r="BD813" s="149">
        <v>4</v>
      </c>
      <c r="BE813" s="149">
        <v>4</v>
      </c>
      <c r="BF813" s="149">
        <v>4</v>
      </c>
      <c r="BG813" s="149">
        <v>4</v>
      </c>
      <c r="BH813" s="149">
        <v>4</v>
      </c>
      <c r="BI813" s="149"/>
      <c r="BJ813" s="149"/>
      <c r="BK813" s="149"/>
      <c r="BL813" s="149"/>
      <c r="BM813" s="149"/>
      <c r="BN813" s="149"/>
      <c r="BO813" s="149"/>
      <c r="BP813" s="149"/>
      <c r="BQ813" s="149"/>
      <c r="BR813" s="149"/>
      <c r="BS813" s="149"/>
      <c r="BT813" s="149"/>
      <c r="BU813" s="149"/>
      <c r="BV813" s="149"/>
      <c r="BW813" s="149"/>
      <c r="BX813" s="149"/>
      <c r="BY813" s="149"/>
      <c r="BZ813" s="149"/>
      <c r="CA813" s="149"/>
      <c r="CB813" s="149"/>
      <c r="CC813" s="149"/>
      <c r="CD813" s="149"/>
      <c r="CE813" s="149"/>
      <c r="CF813" s="149"/>
      <c r="CG813" s="149"/>
      <c r="CH813" s="149"/>
      <c r="CI813" s="149"/>
      <c r="CJ813" s="149"/>
      <c r="CK813" s="149"/>
      <c r="CL813" s="149"/>
      <c r="CM813" s="149"/>
      <c r="CN813" s="149"/>
      <c r="CO813" s="149"/>
      <c r="CP813" s="149"/>
      <c r="CQ813" s="149"/>
      <c r="CR813" s="149"/>
      <c r="CS813" s="150"/>
      <c r="CT813" s="151"/>
      <c r="CW813" s="68"/>
      <c r="CX813" s="152"/>
    </row>
    <row r="814" spans="1:102">
      <c r="A814" s="289" t="s">
        <v>8334</v>
      </c>
      <c r="B814" s="146" t="s">
        <v>7530</v>
      </c>
      <c r="C814" s="147" t="str">
        <f>+_xlfn.XLOOKUP(B814,'R4'!B:B,'R4'!C:C)</f>
        <v>İDARE - HARİTA MÜHENDİSİ</v>
      </c>
      <c r="D814" s="147"/>
      <c r="E814" s="150" t="s">
        <v>6136</v>
      </c>
      <c r="F814" s="150" t="s">
        <v>38</v>
      </c>
      <c r="G814" s="150" t="s">
        <v>35</v>
      </c>
      <c r="H814" s="150" t="s">
        <v>8271</v>
      </c>
      <c r="I814" s="156"/>
      <c r="J814" s="148"/>
      <c r="K814" s="149"/>
      <c r="L814" s="149"/>
      <c r="M814" s="149">
        <v>2</v>
      </c>
      <c r="N814" s="149">
        <v>2</v>
      </c>
      <c r="O814" s="149">
        <v>2</v>
      </c>
      <c r="P814" s="149">
        <v>2</v>
      </c>
      <c r="Q814" s="149">
        <v>2</v>
      </c>
      <c r="R814" s="149">
        <v>2</v>
      </c>
      <c r="S814" s="149">
        <v>2</v>
      </c>
      <c r="T814" s="149">
        <v>2</v>
      </c>
      <c r="U814" s="149">
        <v>2</v>
      </c>
      <c r="V814" s="149">
        <v>2</v>
      </c>
      <c r="W814" s="149">
        <v>2</v>
      </c>
      <c r="X814" s="149">
        <v>2</v>
      </c>
      <c r="Y814" s="149">
        <v>2</v>
      </c>
      <c r="Z814" s="149">
        <v>2</v>
      </c>
      <c r="AA814" s="149">
        <v>2</v>
      </c>
      <c r="AB814" s="149">
        <v>2</v>
      </c>
      <c r="AC814" s="149">
        <v>2</v>
      </c>
      <c r="AD814" s="149">
        <v>2</v>
      </c>
      <c r="AE814" s="149">
        <v>2</v>
      </c>
      <c r="AF814" s="149">
        <v>2</v>
      </c>
      <c r="AG814" s="149">
        <v>2</v>
      </c>
      <c r="AH814" s="149">
        <v>2</v>
      </c>
      <c r="AI814" s="149">
        <v>2</v>
      </c>
      <c r="AJ814" s="149">
        <v>2</v>
      </c>
      <c r="AK814" s="149">
        <v>2</v>
      </c>
      <c r="AL814" s="149">
        <v>2</v>
      </c>
      <c r="AM814" s="149">
        <v>2</v>
      </c>
      <c r="AN814" s="149">
        <v>2</v>
      </c>
      <c r="AO814" s="149">
        <v>2</v>
      </c>
      <c r="AP814" s="149">
        <v>2</v>
      </c>
      <c r="AQ814" s="149">
        <v>2</v>
      </c>
      <c r="AR814" s="149">
        <v>2</v>
      </c>
      <c r="AS814" s="149">
        <v>2</v>
      </c>
      <c r="AT814" s="149">
        <v>2</v>
      </c>
      <c r="AU814" s="149">
        <v>2</v>
      </c>
      <c r="AV814" s="149">
        <v>2</v>
      </c>
      <c r="AW814" s="149">
        <v>2</v>
      </c>
      <c r="AX814" s="149">
        <v>2</v>
      </c>
      <c r="AY814" s="149">
        <v>2</v>
      </c>
      <c r="AZ814" s="149">
        <v>2</v>
      </c>
      <c r="BA814" s="149">
        <v>2</v>
      </c>
      <c r="BB814" s="149">
        <v>2</v>
      </c>
      <c r="BC814" s="149">
        <v>2</v>
      </c>
      <c r="BD814" s="149">
        <v>2</v>
      </c>
      <c r="BE814" s="149">
        <v>2</v>
      </c>
      <c r="BF814" s="149">
        <v>2</v>
      </c>
      <c r="BG814" s="149">
        <v>2</v>
      </c>
      <c r="BH814" s="149">
        <v>2</v>
      </c>
      <c r="BI814" s="149">
        <v>2</v>
      </c>
      <c r="BJ814" s="149">
        <v>2</v>
      </c>
      <c r="BK814" s="149">
        <v>2</v>
      </c>
      <c r="BL814" s="149">
        <v>2</v>
      </c>
      <c r="BM814" s="149">
        <v>2</v>
      </c>
      <c r="BN814" s="149">
        <v>2</v>
      </c>
      <c r="BO814" s="149">
        <v>2</v>
      </c>
      <c r="BP814" s="149">
        <v>2</v>
      </c>
      <c r="BQ814" s="149">
        <v>2</v>
      </c>
      <c r="BR814" s="149">
        <v>2</v>
      </c>
      <c r="BS814" s="149">
        <v>2</v>
      </c>
      <c r="BT814" s="149">
        <v>2</v>
      </c>
      <c r="BU814" s="149"/>
      <c r="BV814" s="149"/>
      <c r="BW814" s="149"/>
      <c r="BX814" s="149"/>
      <c r="BY814" s="149"/>
      <c r="BZ814" s="149"/>
      <c r="CA814" s="149"/>
      <c r="CB814" s="149"/>
      <c r="CC814" s="149"/>
      <c r="CD814" s="149"/>
      <c r="CE814" s="149"/>
      <c r="CF814" s="149"/>
      <c r="CG814" s="149"/>
      <c r="CH814" s="149"/>
      <c r="CI814" s="149"/>
      <c r="CJ814" s="149"/>
      <c r="CK814" s="149"/>
      <c r="CL814" s="149"/>
      <c r="CM814" s="149"/>
      <c r="CN814" s="149"/>
      <c r="CO814" s="149"/>
      <c r="CP814" s="149"/>
      <c r="CQ814" s="149"/>
      <c r="CR814" s="149"/>
      <c r="CS814" s="150"/>
      <c r="CT814" s="151"/>
      <c r="CW814" s="68"/>
      <c r="CX814" s="152"/>
    </row>
    <row r="815" spans="1:102">
      <c r="A815" s="289" t="s">
        <v>8334</v>
      </c>
      <c r="B815" s="146" t="s">
        <v>2575</v>
      </c>
      <c r="C815" s="147" t="str">
        <f>+_xlfn.XLOOKUP(B815,'R4'!B:B,'R4'!C:C)</f>
        <v>İDARE - MİMAR / MÜHENDİS</v>
      </c>
      <c r="D815" s="147"/>
      <c r="E815" s="150" t="s">
        <v>6136</v>
      </c>
      <c r="F815" s="150" t="s">
        <v>38</v>
      </c>
      <c r="G815" s="150" t="s">
        <v>35</v>
      </c>
      <c r="H815" s="150" t="s">
        <v>8271</v>
      </c>
      <c r="I815" s="156"/>
      <c r="J815" s="148"/>
      <c r="K815" s="149"/>
      <c r="L815" s="149"/>
      <c r="M815" s="149">
        <v>2</v>
      </c>
      <c r="N815" s="149">
        <v>2</v>
      </c>
      <c r="O815" s="149">
        <v>2</v>
      </c>
      <c r="P815" s="149">
        <v>2</v>
      </c>
      <c r="Q815" s="149">
        <v>2</v>
      </c>
      <c r="R815" s="149">
        <v>2</v>
      </c>
      <c r="S815" s="149">
        <v>2</v>
      </c>
      <c r="T815" s="149">
        <v>2</v>
      </c>
      <c r="U815" s="149">
        <v>2</v>
      </c>
      <c r="V815" s="149">
        <v>2</v>
      </c>
      <c r="W815" s="149">
        <v>2</v>
      </c>
      <c r="X815" s="149">
        <v>2</v>
      </c>
      <c r="Y815" s="149">
        <v>2</v>
      </c>
      <c r="Z815" s="149">
        <v>2</v>
      </c>
      <c r="AA815" s="149">
        <v>2</v>
      </c>
      <c r="AB815" s="149">
        <v>2</v>
      </c>
      <c r="AC815" s="149">
        <v>2</v>
      </c>
      <c r="AD815" s="149">
        <v>2</v>
      </c>
      <c r="AE815" s="149">
        <v>2</v>
      </c>
      <c r="AF815" s="149">
        <v>2</v>
      </c>
      <c r="AG815" s="149">
        <v>2</v>
      </c>
      <c r="AH815" s="149">
        <v>2</v>
      </c>
      <c r="AI815" s="149">
        <v>2</v>
      </c>
      <c r="AJ815" s="149">
        <v>2</v>
      </c>
      <c r="AK815" s="149">
        <v>2</v>
      </c>
      <c r="AL815" s="149">
        <v>2</v>
      </c>
      <c r="AM815" s="149">
        <v>2</v>
      </c>
      <c r="AN815" s="149">
        <v>2</v>
      </c>
      <c r="AO815" s="149">
        <v>2</v>
      </c>
      <c r="AP815" s="149">
        <v>2</v>
      </c>
      <c r="AQ815" s="149">
        <v>2</v>
      </c>
      <c r="AR815" s="149">
        <v>2</v>
      </c>
      <c r="AS815" s="149">
        <v>2</v>
      </c>
      <c r="AT815" s="149">
        <v>2</v>
      </c>
      <c r="AU815" s="149">
        <v>2</v>
      </c>
      <c r="AV815" s="149">
        <v>2</v>
      </c>
      <c r="AW815" s="149">
        <v>2</v>
      </c>
      <c r="AX815" s="149">
        <v>2</v>
      </c>
      <c r="AY815" s="149">
        <v>2</v>
      </c>
      <c r="AZ815" s="149">
        <v>2</v>
      </c>
      <c r="BA815" s="149">
        <v>2</v>
      </c>
      <c r="BB815" s="149">
        <v>2</v>
      </c>
      <c r="BC815" s="149">
        <v>2</v>
      </c>
      <c r="BD815" s="149">
        <v>2</v>
      </c>
      <c r="BE815" s="149">
        <v>2</v>
      </c>
      <c r="BF815" s="149">
        <v>2</v>
      </c>
      <c r="BG815" s="149">
        <v>2</v>
      </c>
      <c r="BH815" s="149">
        <v>2</v>
      </c>
      <c r="BI815" s="149">
        <v>2</v>
      </c>
      <c r="BJ815" s="149">
        <v>2</v>
      </c>
      <c r="BK815" s="149">
        <v>2</v>
      </c>
      <c r="BL815" s="149">
        <v>2</v>
      </c>
      <c r="BM815" s="149">
        <v>2</v>
      </c>
      <c r="BN815" s="149">
        <v>2</v>
      </c>
      <c r="BO815" s="149">
        <v>2</v>
      </c>
      <c r="BP815" s="149">
        <v>2</v>
      </c>
      <c r="BQ815" s="149">
        <v>2</v>
      </c>
      <c r="BR815" s="149">
        <v>2</v>
      </c>
      <c r="BS815" s="149">
        <v>2</v>
      </c>
      <c r="BT815" s="149">
        <v>2</v>
      </c>
      <c r="BU815" s="149"/>
      <c r="BV815" s="149"/>
      <c r="BW815" s="149"/>
      <c r="BX815" s="149"/>
      <c r="BY815" s="149"/>
      <c r="BZ815" s="149"/>
      <c r="CA815" s="149"/>
      <c r="CB815" s="149"/>
      <c r="CC815" s="149"/>
      <c r="CD815" s="149"/>
      <c r="CE815" s="149"/>
      <c r="CF815" s="149"/>
      <c r="CG815" s="149"/>
      <c r="CH815" s="149"/>
      <c r="CI815" s="149"/>
      <c r="CJ815" s="149"/>
      <c r="CK815" s="149"/>
      <c r="CL815" s="149"/>
      <c r="CM815" s="149"/>
      <c r="CN815" s="149"/>
      <c r="CO815" s="149"/>
      <c r="CP815" s="149"/>
      <c r="CQ815" s="149"/>
      <c r="CR815" s="149"/>
      <c r="CS815" s="150"/>
      <c r="CT815" s="151"/>
      <c r="CW815" s="68"/>
      <c r="CX815" s="152"/>
    </row>
    <row r="816" spans="1:102">
      <c r="A816" s="289" t="s">
        <v>8334</v>
      </c>
      <c r="B816" s="146" t="s">
        <v>2577</v>
      </c>
      <c r="C816" s="147" t="str">
        <f>+_xlfn.XLOOKUP(B816,'R4'!B:B,'R4'!C:C)</f>
        <v>İDARE - TEKNİKER / TEKNİSYEN</v>
      </c>
      <c r="D816" s="147"/>
      <c r="E816" s="150" t="s">
        <v>6136</v>
      </c>
      <c r="F816" s="150" t="s">
        <v>38</v>
      </c>
      <c r="G816" s="150" t="s">
        <v>35</v>
      </c>
      <c r="H816" s="150" t="s">
        <v>8271</v>
      </c>
      <c r="I816" s="156"/>
      <c r="J816" s="148"/>
      <c r="K816" s="149"/>
      <c r="L816" s="149"/>
      <c r="M816" s="149">
        <v>2</v>
      </c>
      <c r="N816" s="149">
        <v>2</v>
      </c>
      <c r="O816" s="149">
        <v>2</v>
      </c>
      <c r="P816" s="149">
        <v>2</v>
      </c>
      <c r="Q816" s="149">
        <v>2</v>
      </c>
      <c r="R816" s="149">
        <v>2</v>
      </c>
      <c r="S816" s="149">
        <v>2</v>
      </c>
      <c r="T816" s="149">
        <v>2</v>
      </c>
      <c r="U816" s="149">
        <v>2</v>
      </c>
      <c r="V816" s="149">
        <v>2</v>
      </c>
      <c r="W816" s="149">
        <v>2</v>
      </c>
      <c r="X816" s="149">
        <v>2</v>
      </c>
      <c r="Y816" s="149">
        <v>2</v>
      </c>
      <c r="Z816" s="149">
        <v>2</v>
      </c>
      <c r="AA816" s="149">
        <v>2</v>
      </c>
      <c r="AB816" s="149">
        <v>2</v>
      </c>
      <c r="AC816" s="149">
        <v>2</v>
      </c>
      <c r="AD816" s="149">
        <v>2</v>
      </c>
      <c r="AE816" s="149">
        <v>2</v>
      </c>
      <c r="AF816" s="149">
        <v>2</v>
      </c>
      <c r="AG816" s="149">
        <v>2</v>
      </c>
      <c r="AH816" s="149">
        <v>2</v>
      </c>
      <c r="AI816" s="149">
        <v>2</v>
      </c>
      <c r="AJ816" s="149">
        <v>2</v>
      </c>
      <c r="AK816" s="149">
        <v>2</v>
      </c>
      <c r="AL816" s="149">
        <v>2</v>
      </c>
      <c r="AM816" s="149">
        <v>2</v>
      </c>
      <c r="AN816" s="149">
        <v>2</v>
      </c>
      <c r="AO816" s="149">
        <v>2</v>
      </c>
      <c r="AP816" s="149">
        <v>2</v>
      </c>
      <c r="AQ816" s="149">
        <v>2</v>
      </c>
      <c r="AR816" s="149">
        <v>2</v>
      </c>
      <c r="AS816" s="149">
        <v>2</v>
      </c>
      <c r="AT816" s="149">
        <v>2</v>
      </c>
      <c r="AU816" s="149">
        <v>2</v>
      </c>
      <c r="AV816" s="149">
        <v>2</v>
      </c>
      <c r="AW816" s="149">
        <v>2</v>
      </c>
      <c r="AX816" s="149">
        <v>2</v>
      </c>
      <c r="AY816" s="149">
        <v>2</v>
      </c>
      <c r="AZ816" s="149">
        <v>2</v>
      </c>
      <c r="BA816" s="149">
        <v>2</v>
      </c>
      <c r="BB816" s="149">
        <v>2</v>
      </c>
      <c r="BC816" s="149">
        <v>2</v>
      </c>
      <c r="BD816" s="149">
        <v>2</v>
      </c>
      <c r="BE816" s="149">
        <v>2</v>
      </c>
      <c r="BF816" s="149">
        <v>2</v>
      </c>
      <c r="BG816" s="149">
        <v>2</v>
      </c>
      <c r="BH816" s="149">
        <v>2</v>
      </c>
      <c r="BI816" s="149">
        <v>2</v>
      </c>
      <c r="BJ816" s="149">
        <v>2</v>
      </c>
      <c r="BK816" s="149">
        <v>2</v>
      </c>
      <c r="BL816" s="149">
        <v>2</v>
      </c>
      <c r="BM816" s="149">
        <v>2</v>
      </c>
      <c r="BN816" s="149">
        <v>2</v>
      </c>
      <c r="BO816" s="149">
        <v>2</v>
      </c>
      <c r="BP816" s="149">
        <v>2</v>
      </c>
      <c r="BQ816" s="149">
        <v>2</v>
      </c>
      <c r="BR816" s="149">
        <v>2</v>
      </c>
      <c r="BS816" s="149">
        <v>2</v>
      </c>
      <c r="BT816" s="149">
        <v>2</v>
      </c>
      <c r="BU816" s="149"/>
      <c r="BV816" s="149"/>
      <c r="BW816" s="149"/>
      <c r="BX816" s="149"/>
      <c r="BY816" s="149"/>
      <c r="BZ816" s="149"/>
      <c r="CA816" s="149"/>
      <c r="CB816" s="149"/>
      <c r="CC816" s="149"/>
      <c r="CD816" s="149"/>
      <c r="CE816" s="149"/>
      <c r="CF816" s="149"/>
      <c r="CG816" s="149"/>
      <c r="CH816" s="149"/>
      <c r="CI816" s="149"/>
      <c r="CJ816" s="149"/>
      <c r="CK816" s="149"/>
      <c r="CL816" s="149"/>
      <c r="CM816" s="149"/>
      <c r="CN816" s="149"/>
      <c r="CO816" s="149"/>
      <c r="CP816" s="149"/>
      <c r="CQ816" s="149"/>
      <c r="CR816" s="149"/>
      <c r="CS816" s="150"/>
      <c r="CT816" s="151"/>
      <c r="CW816" s="68"/>
      <c r="CX816" s="152"/>
    </row>
    <row r="817" spans="1:102">
      <c r="A817" s="289" t="s">
        <v>8334</v>
      </c>
      <c r="B817" s="146" t="s">
        <v>7531</v>
      </c>
      <c r="C817" s="147" t="str">
        <f>+_xlfn.XLOOKUP(B817,'R4'!B:B,'R4'!C:C)</f>
        <v>İDARE - BÜRO MEMURU (BİLGİSAYARLI MODELLEME)</v>
      </c>
      <c r="D817" s="147"/>
      <c r="E817" s="150" t="s">
        <v>6136</v>
      </c>
      <c r="F817" s="150" t="s">
        <v>38</v>
      </c>
      <c r="G817" s="150" t="s">
        <v>35</v>
      </c>
      <c r="H817" s="150" t="s">
        <v>8271</v>
      </c>
      <c r="I817" s="156"/>
      <c r="J817" s="148"/>
      <c r="K817" s="149"/>
      <c r="L817" s="149"/>
      <c r="M817" s="149">
        <v>1</v>
      </c>
      <c r="N817" s="149">
        <v>1</v>
      </c>
      <c r="O817" s="149">
        <v>1</v>
      </c>
      <c r="P817" s="149">
        <v>1</v>
      </c>
      <c r="Q817" s="149">
        <v>1</v>
      </c>
      <c r="R817" s="149">
        <v>1</v>
      </c>
      <c r="S817" s="149">
        <v>1</v>
      </c>
      <c r="T817" s="149">
        <v>1</v>
      </c>
      <c r="U817" s="149">
        <v>1</v>
      </c>
      <c r="V817" s="149">
        <v>1</v>
      </c>
      <c r="W817" s="149">
        <v>1</v>
      </c>
      <c r="X817" s="149">
        <v>1</v>
      </c>
      <c r="Y817" s="149">
        <v>1</v>
      </c>
      <c r="Z817" s="149">
        <v>1</v>
      </c>
      <c r="AA817" s="149">
        <v>1</v>
      </c>
      <c r="AB817" s="149">
        <v>1</v>
      </c>
      <c r="AC817" s="149">
        <v>1</v>
      </c>
      <c r="AD817" s="149">
        <v>1</v>
      </c>
      <c r="AE817" s="149">
        <v>1</v>
      </c>
      <c r="AF817" s="149">
        <v>1</v>
      </c>
      <c r="AG817" s="149">
        <v>1</v>
      </c>
      <c r="AH817" s="149">
        <v>1</v>
      </c>
      <c r="AI817" s="149">
        <v>1</v>
      </c>
      <c r="AJ817" s="149">
        <v>1</v>
      </c>
      <c r="AK817" s="149">
        <v>1</v>
      </c>
      <c r="AL817" s="149">
        <v>1</v>
      </c>
      <c r="AM817" s="149">
        <v>1</v>
      </c>
      <c r="AN817" s="149">
        <v>1</v>
      </c>
      <c r="AO817" s="149">
        <v>1</v>
      </c>
      <c r="AP817" s="149">
        <v>1</v>
      </c>
      <c r="AQ817" s="149">
        <v>1</v>
      </c>
      <c r="AR817" s="149">
        <v>1</v>
      </c>
      <c r="AS817" s="149">
        <v>1</v>
      </c>
      <c r="AT817" s="149">
        <v>1</v>
      </c>
      <c r="AU817" s="149">
        <v>1</v>
      </c>
      <c r="AV817" s="149">
        <v>1</v>
      </c>
      <c r="AW817" s="149">
        <v>1</v>
      </c>
      <c r="AX817" s="149">
        <v>1</v>
      </c>
      <c r="AY817" s="149">
        <v>1</v>
      </c>
      <c r="AZ817" s="149">
        <v>1</v>
      </c>
      <c r="BA817" s="149">
        <v>1</v>
      </c>
      <c r="BB817" s="149">
        <v>1</v>
      </c>
      <c r="BC817" s="149">
        <v>1</v>
      </c>
      <c r="BD817" s="149">
        <v>1</v>
      </c>
      <c r="BE817" s="149">
        <v>1</v>
      </c>
      <c r="BF817" s="149">
        <v>1</v>
      </c>
      <c r="BG817" s="149">
        <v>1</v>
      </c>
      <c r="BH817" s="149">
        <v>1</v>
      </c>
      <c r="BI817" s="149">
        <v>1</v>
      </c>
      <c r="BJ817" s="149">
        <v>1</v>
      </c>
      <c r="BK817" s="149">
        <v>1</v>
      </c>
      <c r="BL817" s="149">
        <v>1</v>
      </c>
      <c r="BM817" s="149">
        <v>1</v>
      </c>
      <c r="BN817" s="149">
        <v>1</v>
      </c>
      <c r="BO817" s="149">
        <v>1</v>
      </c>
      <c r="BP817" s="149">
        <v>1</v>
      </c>
      <c r="BQ817" s="149">
        <v>1</v>
      </c>
      <c r="BR817" s="149">
        <v>1</v>
      </c>
      <c r="BS817" s="149">
        <v>1</v>
      </c>
      <c r="BT817" s="149">
        <v>1</v>
      </c>
      <c r="BU817" s="149"/>
      <c r="BV817" s="149"/>
      <c r="BW817" s="149"/>
      <c r="BX817" s="149"/>
      <c r="BY817" s="149"/>
      <c r="BZ817" s="149"/>
      <c r="CA817" s="149"/>
      <c r="CB817" s="149"/>
      <c r="CC817" s="149"/>
      <c r="CD817" s="149"/>
      <c r="CE817" s="149"/>
      <c r="CF817" s="149"/>
      <c r="CG817" s="149"/>
      <c r="CH817" s="149"/>
      <c r="CI817" s="149"/>
      <c r="CJ817" s="149"/>
      <c r="CK817" s="149"/>
      <c r="CL817" s="149"/>
      <c r="CM817" s="149"/>
      <c r="CN817" s="149"/>
      <c r="CO817" s="149"/>
      <c r="CP817" s="149"/>
      <c r="CQ817" s="149"/>
      <c r="CR817" s="149"/>
      <c r="CS817" s="150"/>
      <c r="CT817" s="151"/>
      <c r="CW817" s="68"/>
      <c r="CX817" s="152"/>
    </row>
    <row r="818" spans="1:102">
      <c r="A818" s="289" t="s">
        <v>8334</v>
      </c>
      <c r="B818" s="146" t="s">
        <v>7532</v>
      </c>
      <c r="C818" s="147" t="str">
        <f>+_xlfn.XLOOKUP(B818,'R4'!B:B,'R4'!C:C)</f>
        <v>İDARE - BÜRO MEMURU (MATEMATİKÇİ)</v>
      </c>
      <c r="D818" s="147"/>
      <c r="E818" s="150" t="s">
        <v>6136</v>
      </c>
      <c r="F818" s="150" t="s">
        <v>38</v>
      </c>
      <c r="G818" s="150" t="s">
        <v>35</v>
      </c>
      <c r="H818" s="150" t="s">
        <v>8271</v>
      </c>
      <c r="I818" s="156"/>
      <c r="J818" s="148"/>
      <c r="K818" s="149"/>
      <c r="L818" s="149"/>
      <c r="M818" s="149">
        <v>1</v>
      </c>
      <c r="N818" s="149">
        <v>1</v>
      </c>
      <c r="O818" s="149">
        <v>1</v>
      </c>
      <c r="P818" s="149">
        <v>1</v>
      </c>
      <c r="Q818" s="149">
        <v>1</v>
      </c>
      <c r="R818" s="149">
        <v>1</v>
      </c>
      <c r="S818" s="149">
        <v>1</v>
      </c>
      <c r="T818" s="149">
        <v>1</v>
      </c>
      <c r="U818" s="149">
        <v>1</v>
      </c>
      <c r="V818" s="149">
        <v>1</v>
      </c>
      <c r="W818" s="149">
        <v>1</v>
      </c>
      <c r="X818" s="149">
        <v>1</v>
      </c>
      <c r="Y818" s="149">
        <v>1</v>
      </c>
      <c r="Z818" s="149">
        <v>1</v>
      </c>
      <c r="AA818" s="149">
        <v>1</v>
      </c>
      <c r="AB818" s="149">
        <v>1</v>
      </c>
      <c r="AC818" s="149">
        <v>1</v>
      </c>
      <c r="AD818" s="149">
        <v>1</v>
      </c>
      <c r="AE818" s="149">
        <v>1</v>
      </c>
      <c r="AF818" s="149">
        <v>1</v>
      </c>
      <c r="AG818" s="149">
        <v>1</v>
      </c>
      <c r="AH818" s="149">
        <v>1</v>
      </c>
      <c r="AI818" s="149">
        <v>1</v>
      </c>
      <c r="AJ818" s="149">
        <v>1</v>
      </c>
      <c r="AK818" s="149">
        <v>1</v>
      </c>
      <c r="AL818" s="149">
        <v>1</v>
      </c>
      <c r="AM818" s="149">
        <v>1</v>
      </c>
      <c r="AN818" s="149">
        <v>1</v>
      </c>
      <c r="AO818" s="149">
        <v>1</v>
      </c>
      <c r="AP818" s="149">
        <v>1</v>
      </c>
      <c r="AQ818" s="149">
        <v>1</v>
      </c>
      <c r="AR818" s="149">
        <v>1</v>
      </c>
      <c r="AS818" s="149">
        <v>1</v>
      </c>
      <c r="AT818" s="149">
        <v>1</v>
      </c>
      <c r="AU818" s="149">
        <v>1</v>
      </c>
      <c r="AV818" s="149">
        <v>1</v>
      </c>
      <c r="AW818" s="149">
        <v>1</v>
      </c>
      <c r="AX818" s="149">
        <v>1</v>
      </c>
      <c r="AY818" s="149">
        <v>1</v>
      </c>
      <c r="AZ818" s="149">
        <v>1</v>
      </c>
      <c r="BA818" s="149">
        <v>1</v>
      </c>
      <c r="BB818" s="149">
        <v>1</v>
      </c>
      <c r="BC818" s="149">
        <v>1</v>
      </c>
      <c r="BD818" s="149">
        <v>1</v>
      </c>
      <c r="BE818" s="149">
        <v>1</v>
      </c>
      <c r="BF818" s="149">
        <v>1</v>
      </c>
      <c r="BG818" s="149">
        <v>1</v>
      </c>
      <c r="BH818" s="149">
        <v>1</v>
      </c>
      <c r="BI818" s="149">
        <v>1</v>
      </c>
      <c r="BJ818" s="149">
        <v>1</v>
      </c>
      <c r="BK818" s="149">
        <v>1</v>
      </c>
      <c r="BL818" s="149">
        <v>1</v>
      </c>
      <c r="BM818" s="149">
        <v>1</v>
      </c>
      <c r="BN818" s="149">
        <v>1</v>
      </c>
      <c r="BO818" s="149">
        <v>1</v>
      </c>
      <c r="BP818" s="149">
        <v>1</v>
      </c>
      <c r="BQ818" s="149">
        <v>1</v>
      </c>
      <c r="BR818" s="149">
        <v>1</v>
      </c>
      <c r="BS818" s="149">
        <v>1</v>
      </c>
      <c r="BT818" s="149">
        <v>1</v>
      </c>
      <c r="BU818" s="149"/>
      <c r="BV818" s="149"/>
      <c r="BW818" s="149"/>
      <c r="BX818" s="149"/>
      <c r="BY818" s="149"/>
      <c r="BZ818" s="149"/>
      <c r="CA818" s="149"/>
      <c r="CB818" s="149"/>
      <c r="CC818" s="149"/>
      <c r="CD818" s="149"/>
      <c r="CE818" s="149"/>
      <c r="CF818" s="149"/>
      <c r="CG818" s="149"/>
      <c r="CH818" s="149"/>
      <c r="CI818" s="149"/>
      <c r="CJ818" s="149"/>
      <c r="CK818" s="149"/>
      <c r="CL818" s="149"/>
      <c r="CM818" s="149"/>
      <c r="CN818" s="149"/>
      <c r="CO818" s="149"/>
      <c r="CP818" s="149"/>
      <c r="CQ818" s="149"/>
      <c r="CR818" s="149"/>
      <c r="CS818" s="150"/>
      <c r="CT818" s="151"/>
      <c r="CW818" s="68"/>
      <c r="CX818" s="152"/>
    </row>
    <row r="819" spans="1:102">
      <c r="A819" s="289" t="s">
        <v>8334</v>
      </c>
      <c r="B819" s="146" t="s">
        <v>7533</v>
      </c>
      <c r="C819" s="147" t="str">
        <f>+_xlfn.XLOOKUP(B819,'R4'!B:B,'R4'!C:C)</f>
        <v>İDARE - YÖNETİM BİLİŞİM SİSTEMLERİ UZMANI</v>
      </c>
      <c r="D819" s="147"/>
      <c r="E819" s="150" t="s">
        <v>6136</v>
      </c>
      <c r="F819" s="150" t="s">
        <v>38</v>
      </c>
      <c r="G819" s="150" t="s">
        <v>35</v>
      </c>
      <c r="H819" s="150" t="s">
        <v>8271</v>
      </c>
      <c r="I819" s="156"/>
      <c r="J819" s="148"/>
      <c r="K819" s="149"/>
      <c r="L819" s="149"/>
      <c r="M819" s="149">
        <v>1</v>
      </c>
      <c r="N819" s="149">
        <v>1</v>
      </c>
      <c r="O819" s="149">
        <v>1</v>
      </c>
      <c r="P819" s="149">
        <v>1</v>
      </c>
      <c r="Q819" s="149">
        <v>1</v>
      </c>
      <c r="R819" s="149">
        <v>1</v>
      </c>
      <c r="S819" s="149">
        <v>1</v>
      </c>
      <c r="T819" s="149">
        <v>1</v>
      </c>
      <c r="U819" s="149">
        <v>1</v>
      </c>
      <c r="V819" s="149">
        <v>1</v>
      </c>
      <c r="W819" s="149">
        <v>1</v>
      </c>
      <c r="X819" s="149">
        <v>1</v>
      </c>
      <c r="Y819" s="149">
        <v>1</v>
      </c>
      <c r="Z819" s="149">
        <v>1</v>
      </c>
      <c r="AA819" s="149">
        <v>1</v>
      </c>
      <c r="AB819" s="149">
        <v>1</v>
      </c>
      <c r="AC819" s="149">
        <v>1</v>
      </c>
      <c r="AD819" s="149">
        <v>1</v>
      </c>
      <c r="AE819" s="149">
        <v>1</v>
      </c>
      <c r="AF819" s="149">
        <v>1</v>
      </c>
      <c r="AG819" s="149">
        <v>1</v>
      </c>
      <c r="AH819" s="149">
        <v>1</v>
      </c>
      <c r="AI819" s="149">
        <v>1</v>
      </c>
      <c r="AJ819" s="149">
        <v>1</v>
      </c>
      <c r="AK819" s="149">
        <v>1</v>
      </c>
      <c r="AL819" s="149">
        <v>1</v>
      </c>
      <c r="AM819" s="149">
        <v>1</v>
      </c>
      <c r="AN819" s="149">
        <v>1</v>
      </c>
      <c r="AO819" s="149">
        <v>1</v>
      </c>
      <c r="AP819" s="149">
        <v>1</v>
      </c>
      <c r="AQ819" s="149">
        <v>1</v>
      </c>
      <c r="AR819" s="149">
        <v>1</v>
      </c>
      <c r="AS819" s="149">
        <v>1</v>
      </c>
      <c r="AT819" s="149">
        <v>1</v>
      </c>
      <c r="AU819" s="149">
        <v>1</v>
      </c>
      <c r="AV819" s="149">
        <v>1</v>
      </c>
      <c r="AW819" s="149">
        <v>1</v>
      </c>
      <c r="AX819" s="149">
        <v>1</v>
      </c>
      <c r="AY819" s="149">
        <v>1</v>
      </c>
      <c r="AZ819" s="149">
        <v>1</v>
      </c>
      <c r="BA819" s="149">
        <v>1</v>
      </c>
      <c r="BB819" s="149">
        <v>1</v>
      </c>
      <c r="BC819" s="149">
        <v>1</v>
      </c>
      <c r="BD819" s="149">
        <v>1</v>
      </c>
      <c r="BE819" s="149">
        <v>1</v>
      </c>
      <c r="BF819" s="149">
        <v>1</v>
      </c>
      <c r="BG819" s="149">
        <v>1</v>
      </c>
      <c r="BH819" s="149">
        <v>1</v>
      </c>
      <c r="BI819" s="149">
        <v>1</v>
      </c>
      <c r="BJ819" s="149">
        <v>1</v>
      </c>
      <c r="BK819" s="149">
        <v>1</v>
      </c>
      <c r="BL819" s="149">
        <v>1</v>
      </c>
      <c r="BM819" s="149">
        <v>1</v>
      </c>
      <c r="BN819" s="149">
        <v>1</v>
      </c>
      <c r="BO819" s="149">
        <v>1</v>
      </c>
      <c r="BP819" s="149">
        <v>1</v>
      </c>
      <c r="BQ819" s="149">
        <v>1</v>
      </c>
      <c r="BR819" s="149">
        <v>1</v>
      </c>
      <c r="BS819" s="149">
        <v>1</v>
      </c>
      <c r="BT819" s="149">
        <v>1</v>
      </c>
      <c r="BU819" s="149"/>
      <c r="BV819" s="149"/>
      <c r="BW819" s="149"/>
      <c r="BX819" s="149"/>
      <c r="BY819" s="149"/>
      <c r="BZ819" s="149"/>
      <c r="CA819" s="149"/>
      <c r="CB819" s="149"/>
      <c r="CC819" s="149"/>
      <c r="CD819" s="149"/>
      <c r="CE819" s="149"/>
      <c r="CF819" s="149"/>
      <c r="CG819" s="149"/>
      <c r="CH819" s="149"/>
      <c r="CI819" s="149"/>
      <c r="CJ819" s="149"/>
      <c r="CK819" s="149"/>
      <c r="CL819" s="149"/>
      <c r="CM819" s="149"/>
      <c r="CN819" s="149"/>
      <c r="CO819" s="149"/>
      <c r="CP819" s="149"/>
      <c r="CQ819" s="149"/>
      <c r="CR819" s="149"/>
      <c r="CS819" s="150"/>
      <c r="CT819" s="151"/>
      <c r="CW819" s="68"/>
      <c r="CX819" s="152"/>
    </row>
    <row r="820" spans="1:102">
      <c r="A820" s="289" t="s">
        <v>8334</v>
      </c>
      <c r="B820" s="146" t="s">
        <v>2581</v>
      </c>
      <c r="C820" s="147" t="str">
        <f>+_xlfn.XLOOKUP(B820,'R4'!B:B,'R4'!C:C)</f>
        <v>İDARE - OFİS ELEMANI</v>
      </c>
      <c r="D820" s="147"/>
      <c r="E820" s="150" t="s">
        <v>6136</v>
      </c>
      <c r="F820" s="150" t="s">
        <v>38</v>
      </c>
      <c r="G820" s="150" t="s">
        <v>35</v>
      </c>
      <c r="H820" s="150" t="s">
        <v>8271</v>
      </c>
      <c r="I820" s="156"/>
      <c r="J820" s="148"/>
      <c r="K820" s="149"/>
      <c r="L820" s="149"/>
      <c r="M820" s="149">
        <v>5</v>
      </c>
      <c r="N820" s="149">
        <v>5</v>
      </c>
      <c r="O820" s="149">
        <v>5</v>
      </c>
      <c r="P820" s="149">
        <v>5</v>
      </c>
      <c r="Q820" s="149">
        <v>5</v>
      </c>
      <c r="R820" s="149">
        <v>5</v>
      </c>
      <c r="S820" s="149">
        <v>5</v>
      </c>
      <c r="T820" s="149">
        <v>5</v>
      </c>
      <c r="U820" s="149">
        <v>5</v>
      </c>
      <c r="V820" s="149">
        <v>5</v>
      </c>
      <c r="W820" s="149">
        <v>5</v>
      </c>
      <c r="X820" s="149">
        <v>5</v>
      </c>
      <c r="Y820" s="149">
        <v>5</v>
      </c>
      <c r="Z820" s="149">
        <v>5</v>
      </c>
      <c r="AA820" s="149">
        <v>5</v>
      </c>
      <c r="AB820" s="149">
        <v>5</v>
      </c>
      <c r="AC820" s="149">
        <v>5</v>
      </c>
      <c r="AD820" s="149">
        <v>5</v>
      </c>
      <c r="AE820" s="149">
        <v>5</v>
      </c>
      <c r="AF820" s="149">
        <v>5</v>
      </c>
      <c r="AG820" s="149">
        <v>5</v>
      </c>
      <c r="AH820" s="149">
        <v>5</v>
      </c>
      <c r="AI820" s="149">
        <v>5</v>
      </c>
      <c r="AJ820" s="149">
        <v>5</v>
      </c>
      <c r="AK820" s="149">
        <v>5</v>
      </c>
      <c r="AL820" s="149">
        <v>5</v>
      </c>
      <c r="AM820" s="149">
        <v>5</v>
      </c>
      <c r="AN820" s="149">
        <v>5</v>
      </c>
      <c r="AO820" s="149">
        <v>5</v>
      </c>
      <c r="AP820" s="149">
        <v>5</v>
      </c>
      <c r="AQ820" s="149">
        <v>5</v>
      </c>
      <c r="AR820" s="149">
        <v>5</v>
      </c>
      <c r="AS820" s="149">
        <v>5</v>
      </c>
      <c r="AT820" s="149">
        <v>5</v>
      </c>
      <c r="AU820" s="149">
        <v>5</v>
      </c>
      <c r="AV820" s="149">
        <v>5</v>
      </c>
      <c r="AW820" s="149">
        <v>5</v>
      </c>
      <c r="AX820" s="149">
        <v>5</v>
      </c>
      <c r="AY820" s="149">
        <v>5</v>
      </c>
      <c r="AZ820" s="149">
        <v>5</v>
      </c>
      <c r="BA820" s="149">
        <v>5</v>
      </c>
      <c r="BB820" s="149">
        <v>5</v>
      </c>
      <c r="BC820" s="149">
        <v>5</v>
      </c>
      <c r="BD820" s="149">
        <v>5</v>
      </c>
      <c r="BE820" s="149">
        <v>5</v>
      </c>
      <c r="BF820" s="149">
        <v>5</v>
      </c>
      <c r="BG820" s="149">
        <v>5</v>
      </c>
      <c r="BH820" s="149">
        <v>5</v>
      </c>
      <c r="BI820" s="149">
        <v>5</v>
      </c>
      <c r="BJ820" s="149">
        <v>5</v>
      </c>
      <c r="BK820" s="149">
        <v>5</v>
      </c>
      <c r="BL820" s="149">
        <v>5</v>
      </c>
      <c r="BM820" s="149">
        <v>5</v>
      </c>
      <c r="BN820" s="149">
        <v>5</v>
      </c>
      <c r="BO820" s="149">
        <v>5</v>
      </c>
      <c r="BP820" s="149">
        <v>5</v>
      </c>
      <c r="BQ820" s="149">
        <v>5</v>
      </c>
      <c r="BR820" s="149">
        <v>5</v>
      </c>
      <c r="BS820" s="149">
        <v>5</v>
      </c>
      <c r="BT820" s="149">
        <v>5</v>
      </c>
      <c r="BU820" s="149"/>
      <c r="BV820" s="149"/>
      <c r="BW820" s="149"/>
      <c r="BX820" s="149"/>
      <c r="BY820" s="149"/>
      <c r="BZ820" s="149"/>
      <c r="CA820" s="149"/>
      <c r="CB820" s="149"/>
      <c r="CC820" s="149"/>
      <c r="CD820" s="149"/>
      <c r="CE820" s="149"/>
      <c r="CF820" s="149"/>
      <c r="CG820" s="149"/>
      <c r="CH820" s="149"/>
      <c r="CI820" s="149"/>
      <c r="CJ820" s="149"/>
      <c r="CK820" s="149"/>
      <c r="CL820" s="149"/>
      <c r="CM820" s="149"/>
      <c r="CN820" s="149"/>
      <c r="CO820" s="149"/>
      <c r="CP820" s="149"/>
      <c r="CQ820" s="149"/>
      <c r="CR820" s="149"/>
      <c r="CS820" s="150"/>
      <c r="CT820" s="151"/>
      <c r="CW820" s="68"/>
      <c r="CX820" s="152"/>
    </row>
    <row r="821" spans="1:102">
      <c r="A821" s="289" t="s">
        <v>8334</v>
      </c>
      <c r="B821" s="146" t="s">
        <v>2579</v>
      </c>
      <c r="C821" s="147" t="str">
        <f>+_xlfn.XLOOKUP(B821,'R4'!B:B,'R4'!C:C)</f>
        <v>İDARE - SEKRETER</v>
      </c>
      <c r="D821" s="147"/>
      <c r="E821" s="150" t="s">
        <v>6136</v>
      </c>
      <c r="F821" s="150" t="s">
        <v>38</v>
      </c>
      <c r="G821" s="150" t="s">
        <v>35</v>
      </c>
      <c r="H821" s="150" t="s">
        <v>8271</v>
      </c>
      <c r="I821" s="156"/>
      <c r="J821" s="148"/>
      <c r="K821" s="149"/>
      <c r="L821" s="149"/>
      <c r="M821" s="149">
        <v>3</v>
      </c>
      <c r="N821" s="149">
        <v>3</v>
      </c>
      <c r="O821" s="149">
        <v>3</v>
      </c>
      <c r="P821" s="149">
        <v>3</v>
      </c>
      <c r="Q821" s="149">
        <v>3</v>
      </c>
      <c r="R821" s="149">
        <v>3</v>
      </c>
      <c r="S821" s="149">
        <v>3</v>
      </c>
      <c r="T821" s="149">
        <v>3</v>
      </c>
      <c r="U821" s="149">
        <v>3</v>
      </c>
      <c r="V821" s="149">
        <v>3</v>
      </c>
      <c r="W821" s="149">
        <v>3</v>
      </c>
      <c r="X821" s="149">
        <v>3</v>
      </c>
      <c r="Y821" s="149">
        <v>3</v>
      </c>
      <c r="Z821" s="149">
        <v>3</v>
      </c>
      <c r="AA821" s="149">
        <v>3</v>
      </c>
      <c r="AB821" s="149">
        <v>3</v>
      </c>
      <c r="AC821" s="149">
        <v>3</v>
      </c>
      <c r="AD821" s="149">
        <v>3</v>
      </c>
      <c r="AE821" s="149">
        <v>3</v>
      </c>
      <c r="AF821" s="149">
        <v>3</v>
      </c>
      <c r="AG821" s="149">
        <v>3</v>
      </c>
      <c r="AH821" s="149">
        <v>3</v>
      </c>
      <c r="AI821" s="149">
        <v>3</v>
      </c>
      <c r="AJ821" s="149">
        <v>3</v>
      </c>
      <c r="AK821" s="149">
        <v>3</v>
      </c>
      <c r="AL821" s="149">
        <v>3</v>
      </c>
      <c r="AM821" s="149">
        <v>3</v>
      </c>
      <c r="AN821" s="149">
        <v>3</v>
      </c>
      <c r="AO821" s="149">
        <v>3</v>
      </c>
      <c r="AP821" s="149">
        <v>3</v>
      </c>
      <c r="AQ821" s="149">
        <v>3</v>
      </c>
      <c r="AR821" s="149">
        <v>3</v>
      </c>
      <c r="AS821" s="149">
        <v>3</v>
      </c>
      <c r="AT821" s="149">
        <v>3</v>
      </c>
      <c r="AU821" s="149">
        <v>3</v>
      </c>
      <c r="AV821" s="149">
        <v>3</v>
      </c>
      <c r="AW821" s="149">
        <v>3</v>
      </c>
      <c r="AX821" s="149">
        <v>3</v>
      </c>
      <c r="AY821" s="149">
        <v>3</v>
      </c>
      <c r="AZ821" s="149">
        <v>3</v>
      </c>
      <c r="BA821" s="149">
        <v>3</v>
      </c>
      <c r="BB821" s="149">
        <v>3</v>
      </c>
      <c r="BC821" s="149">
        <v>3</v>
      </c>
      <c r="BD821" s="149">
        <v>3</v>
      </c>
      <c r="BE821" s="149">
        <v>3</v>
      </c>
      <c r="BF821" s="149">
        <v>3</v>
      </c>
      <c r="BG821" s="149">
        <v>3</v>
      </c>
      <c r="BH821" s="149">
        <v>3</v>
      </c>
      <c r="BI821" s="149">
        <v>3</v>
      </c>
      <c r="BJ821" s="149">
        <v>3</v>
      </c>
      <c r="BK821" s="149">
        <v>3</v>
      </c>
      <c r="BL821" s="149">
        <v>3</v>
      </c>
      <c r="BM821" s="149">
        <v>3</v>
      </c>
      <c r="BN821" s="149">
        <v>3</v>
      </c>
      <c r="BO821" s="149">
        <v>3</v>
      </c>
      <c r="BP821" s="149">
        <v>3</v>
      </c>
      <c r="BQ821" s="149">
        <v>3</v>
      </c>
      <c r="BR821" s="149">
        <v>3</v>
      </c>
      <c r="BS821" s="149">
        <v>3</v>
      </c>
      <c r="BT821" s="149">
        <v>3</v>
      </c>
      <c r="BU821" s="149"/>
      <c r="BV821" s="149"/>
      <c r="BW821" s="149"/>
      <c r="BX821" s="149"/>
      <c r="BY821" s="149"/>
      <c r="BZ821" s="149"/>
      <c r="CA821" s="149"/>
      <c r="CB821" s="149"/>
      <c r="CC821" s="149"/>
      <c r="CD821" s="149"/>
      <c r="CE821" s="149"/>
      <c r="CF821" s="149"/>
      <c r="CG821" s="149"/>
      <c r="CH821" s="149"/>
      <c r="CI821" s="149"/>
      <c r="CJ821" s="149"/>
      <c r="CK821" s="149"/>
      <c r="CL821" s="149"/>
      <c r="CM821" s="149"/>
      <c r="CN821" s="149"/>
      <c r="CO821" s="149"/>
      <c r="CP821" s="149"/>
      <c r="CQ821" s="149"/>
      <c r="CR821" s="149"/>
      <c r="CS821" s="150"/>
      <c r="CT821" s="151"/>
      <c r="CW821" s="68"/>
      <c r="CX821" s="152"/>
    </row>
    <row r="822" spans="1:102">
      <c r="A822" s="289" t="s">
        <v>8334</v>
      </c>
      <c r="B822" s="146" t="s">
        <v>2583</v>
      </c>
      <c r="C822" s="147" t="str">
        <f>+_xlfn.XLOOKUP(B822,'R4'!B:B,'R4'!C:C)</f>
        <v>İDARE - ARŞİV ELEMANI</v>
      </c>
      <c r="D822" s="147"/>
      <c r="E822" s="150" t="s">
        <v>6136</v>
      </c>
      <c r="F822" s="150" t="s">
        <v>38</v>
      </c>
      <c r="G822" s="150" t="s">
        <v>35</v>
      </c>
      <c r="H822" s="150" t="s">
        <v>8271</v>
      </c>
      <c r="I822" s="156"/>
      <c r="J822" s="148"/>
      <c r="K822" s="149"/>
      <c r="L822" s="149"/>
      <c r="M822" s="149">
        <v>2</v>
      </c>
      <c r="N822" s="149">
        <v>2</v>
      </c>
      <c r="O822" s="149">
        <v>2</v>
      </c>
      <c r="P822" s="149">
        <v>2</v>
      </c>
      <c r="Q822" s="149">
        <v>2</v>
      </c>
      <c r="R822" s="149">
        <v>2</v>
      </c>
      <c r="S822" s="149">
        <v>2</v>
      </c>
      <c r="T822" s="149">
        <v>2</v>
      </c>
      <c r="U822" s="149">
        <v>2</v>
      </c>
      <c r="V822" s="149">
        <v>2</v>
      </c>
      <c r="W822" s="149">
        <v>2</v>
      </c>
      <c r="X822" s="149">
        <v>2</v>
      </c>
      <c r="Y822" s="149">
        <v>2</v>
      </c>
      <c r="Z822" s="149">
        <v>2</v>
      </c>
      <c r="AA822" s="149">
        <v>2</v>
      </c>
      <c r="AB822" s="149">
        <v>2</v>
      </c>
      <c r="AC822" s="149">
        <v>2</v>
      </c>
      <c r="AD822" s="149">
        <v>2</v>
      </c>
      <c r="AE822" s="149">
        <v>2</v>
      </c>
      <c r="AF822" s="149">
        <v>2</v>
      </c>
      <c r="AG822" s="149">
        <v>2</v>
      </c>
      <c r="AH822" s="149">
        <v>2</v>
      </c>
      <c r="AI822" s="149">
        <v>2</v>
      </c>
      <c r="AJ822" s="149">
        <v>2</v>
      </c>
      <c r="AK822" s="149">
        <v>2</v>
      </c>
      <c r="AL822" s="149">
        <v>2</v>
      </c>
      <c r="AM822" s="149">
        <v>2</v>
      </c>
      <c r="AN822" s="149">
        <v>2</v>
      </c>
      <c r="AO822" s="149">
        <v>2</v>
      </c>
      <c r="AP822" s="149">
        <v>2</v>
      </c>
      <c r="AQ822" s="149">
        <v>2</v>
      </c>
      <c r="AR822" s="149">
        <v>2</v>
      </c>
      <c r="AS822" s="149">
        <v>2</v>
      </c>
      <c r="AT822" s="149">
        <v>2</v>
      </c>
      <c r="AU822" s="149">
        <v>2</v>
      </c>
      <c r="AV822" s="149">
        <v>2</v>
      </c>
      <c r="AW822" s="149">
        <v>2</v>
      </c>
      <c r="AX822" s="149">
        <v>2</v>
      </c>
      <c r="AY822" s="149">
        <v>2</v>
      </c>
      <c r="AZ822" s="149">
        <v>2</v>
      </c>
      <c r="BA822" s="149">
        <v>2</v>
      </c>
      <c r="BB822" s="149">
        <v>2</v>
      </c>
      <c r="BC822" s="149">
        <v>2</v>
      </c>
      <c r="BD822" s="149">
        <v>2</v>
      </c>
      <c r="BE822" s="149">
        <v>2</v>
      </c>
      <c r="BF822" s="149">
        <v>2</v>
      </c>
      <c r="BG822" s="149">
        <v>2</v>
      </c>
      <c r="BH822" s="149">
        <v>2</v>
      </c>
      <c r="BI822" s="149">
        <v>2</v>
      </c>
      <c r="BJ822" s="149">
        <v>2</v>
      </c>
      <c r="BK822" s="149">
        <v>2</v>
      </c>
      <c r="BL822" s="149">
        <v>2</v>
      </c>
      <c r="BM822" s="149">
        <v>2</v>
      </c>
      <c r="BN822" s="149">
        <v>2</v>
      </c>
      <c r="BO822" s="149">
        <v>2</v>
      </c>
      <c r="BP822" s="149">
        <v>2</v>
      </c>
      <c r="BQ822" s="149">
        <v>2</v>
      </c>
      <c r="BR822" s="149">
        <v>2</v>
      </c>
      <c r="BS822" s="149">
        <v>2</v>
      </c>
      <c r="BT822" s="149">
        <v>2</v>
      </c>
      <c r="BU822" s="149"/>
      <c r="BV822" s="149"/>
      <c r="BW822" s="149"/>
      <c r="BX822" s="149"/>
      <c r="BY822" s="149"/>
      <c r="BZ822" s="149"/>
      <c r="CA822" s="149"/>
      <c r="CB822" s="149"/>
      <c r="CC822" s="149"/>
      <c r="CD822" s="149"/>
      <c r="CE822" s="149"/>
      <c r="CF822" s="149"/>
      <c r="CG822" s="149"/>
      <c r="CH822" s="149"/>
      <c r="CI822" s="149"/>
      <c r="CJ822" s="149"/>
      <c r="CK822" s="149"/>
      <c r="CL822" s="149"/>
      <c r="CM822" s="149"/>
      <c r="CN822" s="149"/>
      <c r="CO822" s="149"/>
      <c r="CP822" s="149"/>
      <c r="CQ822" s="149"/>
      <c r="CR822" s="149"/>
      <c r="CS822" s="150"/>
      <c r="CT822" s="151"/>
      <c r="CW822" s="68"/>
      <c r="CX822" s="152"/>
    </row>
    <row r="823" spans="1:102">
      <c r="A823" s="289" t="s">
        <v>8334</v>
      </c>
      <c r="B823" s="146" t="s">
        <v>2585</v>
      </c>
      <c r="C823" s="147" t="str">
        <f>+_xlfn.XLOOKUP(B823,'R4'!B:B,'R4'!C:C)</f>
        <v>İDARE - ŞOFÖR</v>
      </c>
      <c r="D823" s="147"/>
      <c r="E823" s="150" t="s">
        <v>6136</v>
      </c>
      <c r="F823" s="150" t="s">
        <v>38</v>
      </c>
      <c r="G823" s="150" t="s">
        <v>35</v>
      </c>
      <c r="H823" s="150" t="s">
        <v>8271</v>
      </c>
      <c r="I823" s="156"/>
      <c r="J823" s="148"/>
      <c r="K823" s="149"/>
      <c r="L823" s="149"/>
      <c r="M823" s="149">
        <v>2</v>
      </c>
      <c r="N823" s="149">
        <v>2</v>
      </c>
      <c r="O823" s="149">
        <v>2</v>
      </c>
      <c r="P823" s="149">
        <v>2</v>
      </c>
      <c r="Q823" s="149">
        <v>2</v>
      </c>
      <c r="R823" s="149">
        <v>2</v>
      </c>
      <c r="S823" s="149">
        <v>2</v>
      </c>
      <c r="T823" s="149">
        <v>2</v>
      </c>
      <c r="U823" s="149">
        <v>2</v>
      </c>
      <c r="V823" s="149">
        <v>2</v>
      </c>
      <c r="W823" s="149">
        <v>2</v>
      </c>
      <c r="X823" s="149">
        <v>2</v>
      </c>
      <c r="Y823" s="149">
        <v>2</v>
      </c>
      <c r="Z823" s="149">
        <v>2</v>
      </c>
      <c r="AA823" s="149">
        <v>2</v>
      </c>
      <c r="AB823" s="149">
        <v>2</v>
      </c>
      <c r="AC823" s="149">
        <v>2</v>
      </c>
      <c r="AD823" s="149">
        <v>2</v>
      </c>
      <c r="AE823" s="149">
        <v>2</v>
      </c>
      <c r="AF823" s="149">
        <v>2</v>
      </c>
      <c r="AG823" s="149">
        <v>2</v>
      </c>
      <c r="AH823" s="149">
        <v>2</v>
      </c>
      <c r="AI823" s="149">
        <v>2</v>
      </c>
      <c r="AJ823" s="149">
        <v>2</v>
      </c>
      <c r="AK823" s="149">
        <v>2</v>
      </c>
      <c r="AL823" s="149">
        <v>2</v>
      </c>
      <c r="AM823" s="149">
        <v>2</v>
      </c>
      <c r="AN823" s="149">
        <v>2</v>
      </c>
      <c r="AO823" s="149">
        <v>2</v>
      </c>
      <c r="AP823" s="149">
        <v>2</v>
      </c>
      <c r="AQ823" s="149">
        <v>2</v>
      </c>
      <c r="AR823" s="149">
        <v>2</v>
      </c>
      <c r="AS823" s="149">
        <v>2</v>
      </c>
      <c r="AT823" s="149">
        <v>2</v>
      </c>
      <c r="AU823" s="149">
        <v>2</v>
      </c>
      <c r="AV823" s="149">
        <v>2</v>
      </c>
      <c r="AW823" s="149">
        <v>2</v>
      </c>
      <c r="AX823" s="149">
        <v>2</v>
      </c>
      <c r="AY823" s="149">
        <v>2</v>
      </c>
      <c r="AZ823" s="149">
        <v>2</v>
      </c>
      <c r="BA823" s="149">
        <v>2</v>
      </c>
      <c r="BB823" s="149">
        <v>2</v>
      </c>
      <c r="BC823" s="149">
        <v>2</v>
      </c>
      <c r="BD823" s="149">
        <v>2</v>
      </c>
      <c r="BE823" s="149">
        <v>2</v>
      </c>
      <c r="BF823" s="149">
        <v>2</v>
      </c>
      <c r="BG823" s="149">
        <v>2</v>
      </c>
      <c r="BH823" s="149">
        <v>2</v>
      </c>
      <c r="BI823" s="149">
        <v>2</v>
      </c>
      <c r="BJ823" s="149">
        <v>2</v>
      </c>
      <c r="BK823" s="149">
        <v>2</v>
      </c>
      <c r="BL823" s="149">
        <v>2</v>
      </c>
      <c r="BM823" s="149">
        <v>2</v>
      </c>
      <c r="BN823" s="149">
        <v>2</v>
      </c>
      <c r="BO823" s="149">
        <v>2</v>
      </c>
      <c r="BP823" s="149">
        <v>2</v>
      </c>
      <c r="BQ823" s="149">
        <v>2</v>
      </c>
      <c r="BR823" s="149">
        <v>2</v>
      </c>
      <c r="BS823" s="149">
        <v>2</v>
      </c>
      <c r="BT823" s="149">
        <v>2</v>
      </c>
      <c r="BU823" s="149"/>
      <c r="BV823" s="149"/>
      <c r="BW823" s="149"/>
      <c r="BX823" s="149"/>
      <c r="BY823" s="149"/>
      <c r="BZ823" s="149"/>
      <c r="CA823" s="149"/>
      <c r="CB823" s="149"/>
      <c r="CC823" s="149"/>
      <c r="CD823" s="149"/>
      <c r="CE823" s="149"/>
      <c r="CF823" s="149"/>
      <c r="CG823" s="149"/>
      <c r="CH823" s="149"/>
      <c r="CI823" s="149"/>
      <c r="CJ823" s="149"/>
      <c r="CK823" s="149"/>
      <c r="CL823" s="149"/>
      <c r="CM823" s="149"/>
      <c r="CN823" s="149"/>
      <c r="CO823" s="149"/>
      <c r="CP823" s="149"/>
      <c r="CQ823" s="149"/>
      <c r="CR823" s="149"/>
      <c r="CS823" s="150"/>
      <c r="CT823" s="151"/>
      <c r="CW823" s="68"/>
      <c r="CX823" s="152"/>
    </row>
    <row r="824" spans="1:102">
      <c r="A824" s="289" t="s">
        <v>8334</v>
      </c>
      <c r="B824" s="146" t="s">
        <v>2587</v>
      </c>
      <c r="C824" s="147" t="str">
        <f>+_xlfn.XLOOKUP(B824,'R4'!B:B,'R4'!C:C)</f>
        <v>İDARE - HİZMETLİ</v>
      </c>
      <c r="D824" s="147"/>
      <c r="E824" s="150" t="s">
        <v>6136</v>
      </c>
      <c r="F824" s="150" t="s">
        <v>38</v>
      </c>
      <c r="G824" s="150" t="s">
        <v>35</v>
      </c>
      <c r="H824" s="150" t="s">
        <v>8271</v>
      </c>
      <c r="I824" s="156"/>
      <c r="J824" s="148"/>
      <c r="K824" s="149"/>
      <c r="L824" s="149"/>
      <c r="M824" s="149">
        <v>2</v>
      </c>
      <c r="N824" s="149">
        <v>2</v>
      </c>
      <c r="O824" s="149">
        <v>2</v>
      </c>
      <c r="P824" s="149">
        <v>2</v>
      </c>
      <c r="Q824" s="149">
        <v>2</v>
      </c>
      <c r="R824" s="149">
        <v>2</v>
      </c>
      <c r="S824" s="149">
        <v>2</v>
      </c>
      <c r="T824" s="149">
        <v>2</v>
      </c>
      <c r="U824" s="149">
        <v>2</v>
      </c>
      <c r="V824" s="149">
        <v>2</v>
      </c>
      <c r="W824" s="149">
        <v>2</v>
      </c>
      <c r="X824" s="149">
        <v>2</v>
      </c>
      <c r="Y824" s="149">
        <v>2</v>
      </c>
      <c r="Z824" s="149">
        <v>2</v>
      </c>
      <c r="AA824" s="149">
        <v>2</v>
      </c>
      <c r="AB824" s="149">
        <v>2</v>
      </c>
      <c r="AC824" s="149">
        <v>2</v>
      </c>
      <c r="AD824" s="149">
        <v>2</v>
      </c>
      <c r="AE824" s="149">
        <v>2</v>
      </c>
      <c r="AF824" s="149">
        <v>2</v>
      </c>
      <c r="AG824" s="149">
        <v>2</v>
      </c>
      <c r="AH824" s="149">
        <v>2</v>
      </c>
      <c r="AI824" s="149">
        <v>2</v>
      </c>
      <c r="AJ824" s="149">
        <v>2</v>
      </c>
      <c r="AK824" s="149">
        <v>2</v>
      </c>
      <c r="AL824" s="149">
        <v>2</v>
      </c>
      <c r="AM824" s="149">
        <v>2</v>
      </c>
      <c r="AN824" s="149">
        <v>2</v>
      </c>
      <c r="AO824" s="149">
        <v>2</v>
      </c>
      <c r="AP824" s="149">
        <v>2</v>
      </c>
      <c r="AQ824" s="149">
        <v>2</v>
      </c>
      <c r="AR824" s="149">
        <v>2</v>
      </c>
      <c r="AS824" s="149">
        <v>2</v>
      </c>
      <c r="AT824" s="149">
        <v>2</v>
      </c>
      <c r="AU824" s="149">
        <v>2</v>
      </c>
      <c r="AV824" s="149">
        <v>2</v>
      </c>
      <c r="AW824" s="149">
        <v>2</v>
      </c>
      <c r="AX824" s="149">
        <v>2</v>
      </c>
      <c r="AY824" s="149">
        <v>2</v>
      </c>
      <c r="AZ824" s="149">
        <v>2</v>
      </c>
      <c r="BA824" s="149">
        <v>2</v>
      </c>
      <c r="BB824" s="149">
        <v>2</v>
      </c>
      <c r="BC824" s="149">
        <v>2</v>
      </c>
      <c r="BD824" s="149">
        <v>2</v>
      </c>
      <c r="BE824" s="149">
        <v>2</v>
      </c>
      <c r="BF824" s="149">
        <v>2</v>
      </c>
      <c r="BG824" s="149">
        <v>2</v>
      </c>
      <c r="BH824" s="149">
        <v>2</v>
      </c>
      <c r="BI824" s="149">
        <v>2</v>
      </c>
      <c r="BJ824" s="149">
        <v>2</v>
      </c>
      <c r="BK824" s="149">
        <v>2</v>
      </c>
      <c r="BL824" s="149">
        <v>2</v>
      </c>
      <c r="BM824" s="149">
        <v>2</v>
      </c>
      <c r="BN824" s="149">
        <v>2</v>
      </c>
      <c r="BO824" s="149">
        <v>2</v>
      </c>
      <c r="BP824" s="149">
        <v>2</v>
      </c>
      <c r="BQ824" s="149">
        <v>2</v>
      </c>
      <c r="BR824" s="149">
        <v>2</v>
      </c>
      <c r="BS824" s="149">
        <v>2</v>
      </c>
      <c r="BT824" s="149">
        <v>2</v>
      </c>
      <c r="BU824" s="149"/>
      <c r="BV824" s="149"/>
      <c r="BW824" s="149"/>
      <c r="BX824" s="149"/>
      <c r="BY824" s="149"/>
      <c r="BZ824" s="149"/>
      <c r="CA824" s="149"/>
      <c r="CB824" s="149"/>
      <c r="CC824" s="149"/>
      <c r="CD824" s="149"/>
      <c r="CE824" s="149"/>
      <c r="CF824" s="149"/>
      <c r="CG824" s="149"/>
      <c r="CH824" s="149"/>
      <c r="CI824" s="149"/>
      <c r="CJ824" s="149"/>
      <c r="CK824" s="149"/>
      <c r="CL824" s="149"/>
      <c r="CM824" s="149"/>
      <c r="CN824" s="149"/>
      <c r="CO824" s="149"/>
      <c r="CP824" s="149"/>
      <c r="CQ824" s="149"/>
      <c r="CR824" s="149"/>
      <c r="CS824" s="150"/>
      <c r="CT824" s="151"/>
      <c r="CW824" s="68"/>
      <c r="CX824" s="152"/>
    </row>
    <row r="825" spans="1:102">
      <c r="A825" s="289" t="s">
        <v>8334</v>
      </c>
      <c r="B825" s="146" t="s">
        <v>2208</v>
      </c>
      <c r="C825" s="147" t="str">
        <f>+_xlfn.XLOOKUP(B825,'R4'!B:B,'R4'!C:C)</f>
        <v>PROJE DİREKTÖRÜ</v>
      </c>
      <c r="D825" s="147"/>
      <c r="E825" s="150" t="s">
        <v>6101</v>
      </c>
      <c r="F825" s="150" t="s">
        <v>38</v>
      </c>
      <c r="G825" s="150" t="s">
        <v>35</v>
      </c>
      <c r="H825" s="150" t="s">
        <v>8271</v>
      </c>
      <c r="I825" s="156"/>
      <c r="J825" s="148"/>
      <c r="K825" s="149"/>
      <c r="L825" s="149"/>
      <c r="M825" s="149">
        <v>1</v>
      </c>
      <c r="N825" s="149">
        <v>1</v>
      </c>
      <c r="O825" s="149">
        <v>1</v>
      </c>
      <c r="P825" s="149">
        <v>1</v>
      </c>
      <c r="Q825" s="149">
        <v>1</v>
      </c>
      <c r="R825" s="149">
        <v>1</v>
      </c>
      <c r="S825" s="149">
        <v>1</v>
      </c>
      <c r="T825" s="149">
        <v>1</v>
      </c>
      <c r="U825" s="149">
        <v>1</v>
      </c>
      <c r="V825" s="149">
        <v>1</v>
      </c>
      <c r="W825" s="149">
        <v>1</v>
      </c>
      <c r="X825" s="149">
        <v>1</v>
      </c>
      <c r="Y825" s="149">
        <v>1</v>
      </c>
      <c r="Z825" s="149">
        <v>1</v>
      </c>
      <c r="AA825" s="149">
        <v>1</v>
      </c>
      <c r="AB825" s="149">
        <v>1</v>
      </c>
      <c r="AC825" s="149">
        <v>1</v>
      </c>
      <c r="AD825" s="149">
        <v>1</v>
      </c>
      <c r="AE825" s="149">
        <v>1</v>
      </c>
      <c r="AF825" s="149">
        <v>1</v>
      </c>
      <c r="AG825" s="149">
        <v>1</v>
      </c>
      <c r="AH825" s="149">
        <v>1</v>
      </c>
      <c r="AI825" s="149">
        <v>1</v>
      </c>
      <c r="AJ825" s="149">
        <v>1</v>
      </c>
      <c r="AK825" s="149">
        <v>1</v>
      </c>
      <c r="AL825" s="149">
        <v>1</v>
      </c>
      <c r="AM825" s="149">
        <v>1</v>
      </c>
      <c r="AN825" s="149">
        <v>1</v>
      </c>
      <c r="AO825" s="149">
        <v>1</v>
      </c>
      <c r="AP825" s="149">
        <v>1</v>
      </c>
      <c r="AQ825" s="149">
        <v>1</v>
      </c>
      <c r="AR825" s="149">
        <v>1</v>
      </c>
      <c r="AS825" s="149">
        <v>1</v>
      </c>
      <c r="AT825" s="149">
        <v>1</v>
      </c>
      <c r="AU825" s="149">
        <v>1</v>
      </c>
      <c r="AV825" s="149">
        <v>1</v>
      </c>
      <c r="AW825" s="149">
        <v>1</v>
      </c>
      <c r="AX825" s="149">
        <v>1</v>
      </c>
      <c r="AY825" s="149">
        <v>1</v>
      </c>
      <c r="AZ825" s="149">
        <v>1</v>
      </c>
      <c r="BA825" s="149">
        <v>1</v>
      </c>
      <c r="BB825" s="149">
        <v>1</v>
      </c>
      <c r="BC825" s="149">
        <v>1</v>
      </c>
      <c r="BD825" s="149">
        <v>1</v>
      </c>
      <c r="BE825" s="149">
        <v>1</v>
      </c>
      <c r="BF825" s="149">
        <v>1</v>
      </c>
      <c r="BG825" s="149">
        <v>1</v>
      </c>
      <c r="BH825" s="149">
        <v>1</v>
      </c>
      <c r="BI825" s="149">
        <v>1</v>
      </c>
      <c r="BJ825" s="149">
        <v>1</v>
      </c>
      <c r="BK825" s="149">
        <v>1</v>
      </c>
      <c r="BL825" s="149">
        <v>1</v>
      </c>
      <c r="BM825" s="149">
        <v>1</v>
      </c>
      <c r="BN825" s="149">
        <v>1</v>
      </c>
      <c r="BO825" s="149">
        <v>1</v>
      </c>
      <c r="BP825" s="149">
        <v>1</v>
      </c>
      <c r="BQ825" s="149">
        <v>1</v>
      </c>
      <c r="BR825" s="149">
        <v>1</v>
      </c>
      <c r="BS825" s="149">
        <v>1</v>
      </c>
      <c r="BT825" s="149">
        <v>1</v>
      </c>
      <c r="BU825" s="149"/>
      <c r="BV825" s="149"/>
      <c r="BW825" s="149"/>
      <c r="BX825" s="149"/>
      <c r="BY825" s="149"/>
      <c r="BZ825" s="149"/>
      <c r="CA825" s="149"/>
      <c r="CB825" s="149"/>
      <c r="CC825" s="149"/>
      <c r="CD825" s="149"/>
      <c r="CE825" s="149"/>
      <c r="CF825" s="149"/>
      <c r="CG825" s="149"/>
      <c r="CH825" s="149"/>
      <c r="CI825" s="149"/>
      <c r="CJ825" s="149"/>
      <c r="CK825" s="149"/>
      <c r="CL825" s="149"/>
      <c r="CM825" s="149"/>
      <c r="CN825" s="149"/>
      <c r="CO825" s="149"/>
      <c r="CP825" s="149"/>
      <c r="CQ825" s="149"/>
      <c r="CR825" s="149"/>
      <c r="CS825" s="150"/>
      <c r="CT825" s="151"/>
      <c r="CW825" s="68"/>
      <c r="CX825" s="152"/>
    </row>
    <row r="826" spans="1:102">
      <c r="A826" s="289" t="s">
        <v>8334</v>
      </c>
      <c r="B826" s="146" t="s">
        <v>2300</v>
      </c>
      <c r="C826" s="147" t="str">
        <f>+_xlfn.XLOOKUP(B826,'R4'!B:B,'R4'!C:C)</f>
        <v>MERKEZ FİNANS MÜDÜRÜ</v>
      </c>
      <c r="D826" s="147"/>
      <c r="E826" s="150" t="s">
        <v>6101</v>
      </c>
      <c r="F826" s="150" t="s">
        <v>38</v>
      </c>
      <c r="G826" s="150" t="s">
        <v>35</v>
      </c>
      <c r="H826" s="150" t="s">
        <v>8271</v>
      </c>
      <c r="I826" s="156"/>
      <c r="J826" s="148"/>
      <c r="K826" s="149"/>
      <c r="L826" s="149"/>
      <c r="M826" s="149">
        <v>1</v>
      </c>
      <c r="N826" s="149">
        <v>1</v>
      </c>
      <c r="O826" s="149">
        <v>1</v>
      </c>
      <c r="P826" s="149">
        <v>1</v>
      </c>
      <c r="Q826" s="149">
        <v>1</v>
      </c>
      <c r="R826" s="149">
        <v>1</v>
      </c>
      <c r="S826" s="149">
        <v>1</v>
      </c>
      <c r="T826" s="149">
        <v>1</v>
      </c>
      <c r="U826" s="149">
        <v>1</v>
      </c>
      <c r="V826" s="149">
        <v>1</v>
      </c>
      <c r="W826" s="149">
        <v>1</v>
      </c>
      <c r="X826" s="149">
        <v>1</v>
      </c>
      <c r="Y826" s="149">
        <v>1</v>
      </c>
      <c r="Z826" s="149">
        <v>1</v>
      </c>
      <c r="AA826" s="149">
        <v>1</v>
      </c>
      <c r="AB826" s="149">
        <v>1</v>
      </c>
      <c r="AC826" s="149">
        <v>1</v>
      </c>
      <c r="AD826" s="149">
        <v>1</v>
      </c>
      <c r="AE826" s="149">
        <v>1</v>
      </c>
      <c r="AF826" s="149">
        <v>1</v>
      </c>
      <c r="AG826" s="149">
        <v>1</v>
      </c>
      <c r="AH826" s="149">
        <v>1</v>
      </c>
      <c r="AI826" s="149">
        <v>1</v>
      </c>
      <c r="AJ826" s="149">
        <v>1</v>
      </c>
      <c r="AK826" s="149">
        <v>1</v>
      </c>
      <c r="AL826" s="149">
        <v>1</v>
      </c>
      <c r="AM826" s="149">
        <v>1</v>
      </c>
      <c r="AN826" s="149">
        <v>1</v>
      </c>
      <c r="AO826" s="149">
        <v>1</v>
      </c>
      <c r="AP826" s="149">
        <v>1</v>
      </c>
      <c r="AQ826" s="149">
        <v>1</v>
      </c>
      <c r="AR826" s="149">
        <v>1</v>
      </c>
      <c r="AS826" s="149">
        <v>1</v>
      </c>
      <c r="AT826" s="149">
        <v>1</v>
      </c>
      <c r="AU826" s="149">
        <v>1</v>
      </c>
      <c r="AV826" s="149">
        <v>1</v>
      </c>
      <c r="AW826" s="149">
        <v>1</v>
      </c>
      <c r="AX826" s="149">
        <v>1</v>
      </c>
      <c r="AY826" s="149">
        <v>1</v>
      </c>
      <c r="AZ826" s="149">
        <v>1</v>
      </c>
      <c r="BA826" s="149">
        <v>1</v>
      </c>
      <c r="BB826" s="149">
        <v>1</v>
      </c>
      <c r="BC826" s="149">
        <v>1</v>
      </c>
      <c r="BD826" s="149">
        <v>1</v>
      </c>
      <c r="BE826" s="149">
        <v>1</v>
      </c>
      <c r="BF826" s="149">
        <v>1</v>
      </c>
      <c r="BG826" s="149">
        <v>1</v>
      </c>
      <c r="BH826" s="149">
        <v>1</v>
      </c>
      <c r="BI826" s="149">
        <v>1</v>
      </c>
      <c r="BJ826" s="149">
        <v>1</v>
      </c>
      <c r="BK826" s="149">
        <v>1</v>
      </c>
      <c r="BL826" s="149">
        <v>1</v>
      </c>
      <c r="BM826" s="149">
        <v>1</v>
      </c>
      <c r="BN826" s="149">
        <v>1</v>
      </c>
      <c r="BO826" s="149">
        <v>1</v>
      </c>
      <c r="BP826" s="149">
        <v>1</v>
      </c>
      <c r="BQ826" s="149">
        <v>1</v>
      </c>
      <c r="BR826" s="149">
        <v>1</v>
      </c>
      <c r="BS826" s="149">
        <v>1</v>
      </c>
      <c r="BT826" s="149">
        <v>1</v>
      </c>
      <c r="BU826" s="149"/>
      <c r="BV826" s="149"/>
      <c r="BW826" s="149"/>
      <c r="BX826" s="149"/>
      <c r="BY826" s="149"/>
      <c r="BZ826" s="149"/>
      <c r="CA826" s="149"/>
      <c r="CB826" s="149"/>
      <c r="CC826" s="149"/>
      <c r="CD826" s="149"/>
      <c r="CE826" s="149"/>
      <c r="CF826" s="149"/>
      <c r="CG826" s="149"/>
      <c r="CH826" s="149"/>
      <c r="CI826" s="149"/>
      <c r="CJ826" s="149"/>
      <c r="CK826" s="149"/>
      <c r="CL826" s="149"/>
      <c r="CM826" s="149"/>
      <c r="CN826" s="149"/>
      <c r="CO826" s="149"/>
      <c r="CP826" s="149"/>
      <c r="CQ826" s="149"/>
      <c r="CR826" s="149"/>
      <c r="CS826" s="150"/>
      <c r="CT826" s="151"/>
      <c r="CW826" s="68"/>
      <c r="CX826" s="152"/>
    </row>
    <row r="827" spans="1:102">
      <c r="A827" s="289" t="s">
        <v>8334</v>
      </c>
      <c r="B827" s="146" t="s">
        <v>2306</v>
      </c>
      <c r="C827" s="147" t="str">
        <f>+_xlfn.XLOOKUP(B827,'R4'!B:B,'R4'!C:C)</f>
        <v>MERKEZ MUHASEBE MÜDÜRÜ</v>
      </c>
      <c r="D827" s="147"/>
      <c r="E827" s="150" t="s">
        <v>6101</v>
      </c>
      <c r="F827" s="150" t="s">
        <v>38</v>
      </c>
      <c r="G827" s="150" t="s">
        <v>35</v>
      </c>
      <c r="H827" s="150" t="s">
        <v>8271</v>
      </c>
      <c r="I827" s="156"/>
      <c r="J827" s="148"/>
      <c r="K827" s="149"/>
      <c r="L827" s="149"/>
      <c r="M827" s="149">
        <v>1</v>
      </c>
      <c r="N827" s="149">
        <v>1</v>
      </c>
      <c r="O827" s="149">
        <v>1</v>
      </c>
      <c r="P827" s="149">
        <v>1</v>
      </c>
      <c r="Q827" s="149">
        <v>1</v>
      </c>
      <c r="R827" s="149">
        <v>1</v>
      </c>
      <c r="S827" s="149">
        <v>1</v>
      </c>
      <c r="T827" s="149">
        <v>1</v>
      </c>
      <c r="U827" s="149">
        <v>1</v>
      </c>
      <c r="V827" s="149">
        <v>1</v>
      </c>
      <c r="W827" s="149">
        <v>1</v>
      </c>
      <c r="X827" s="149">
        <v>1</v>
      </c>
      <c r="Y827" s="149">
        <v>1</v>
      </c>
      <c r="Z827" s="149">
        <v>1</v>
      </c>
      <c r="AA827" s="149">
        <v>1</v>
      </c>
      <c r="AB827" s="149">
        <v>1</v>
      </c>
      <c r="AC827" s="149">
        <v>1</v>
      </c>
      <c r="AD827" s="149">
        <v>1</v>
      </c>
      <c r="AE827" s="149">
        <v>1</v>
      </c>
      <c r="AF827" s="149">
        <v>1</v>
      </c>
      <c r="AG827" s="149">
        <v>1</v>
      </c>
      <c r="AH827" s="149">
        <v>1</v>
      </c>
      <c r="AI827" s="149">
        <v>1</v>
      </c>
      <c r="AJ827" s="149">
        <v>1</v>
      </c>
      <c r="AK827" s="149">
        <v>1</v>
      </c>
      <c r="AL827" s="149">
        <v>1</v>
      </c>
      <c r="AM827" s="149">
        <v>1</v>
      </c>
      <c r="AN827" s="149">
        <v>1</v>
      </c>
      <c r="AO827" s="149">
        <v>1</v>
      </c>
      <c r="AP827" s="149">
        <v>1</v>
      </c>
      <c r="AQ827" s="149">
        <v>1</v>
      </c>
      <c r="AR827" s="149">
        <v>1</v>
      </c>
      <c r="AS827" s="149">
        <v>1</v>
      </c>
      <c r="AT827" s="149">
        <v>1</v>
      </c>
      <c r="AU827" s="149">
        <v>1</v>
      </c>
      <c r="AV827" s="149">
        <v>1</v>
      </c>
      <c r="AW827" s="149">
        <v>1</v>
      </c>
      <c r="AX827" s="149">
        <v>1</v>
      </c>
      <c r="AY827" s="149">
        <v>1</v>
      </c>
      <c r="AZ827" s="149">
        <v>1</v>
      </c>
      <c r="BA827" s="149">
        <v>1</v>
      </c>
      <c r="BB827" s="149">
        <v>1</v>
      </c>
      <c r="BC827" s="149">
        <v>1</v>
      </c>
      <c r="BD827" s="149">
        <v>1</v>
      </c>
      <c r="BE827" s="149">
        <v>1</v>
      </c>
      <c r="BF827" s="149">
        <v>1</v>
      </c>
      <c r="BG827" s="149">
        <v>1</v>
      </c>
      <c r="BH827" s="149">
        <v>1</v>
      </c>
      <c r="BI827" s="149">
        <v>1</v>
      </c>
      <c r="BJ827" s="149">
        <v>1</v>
      </c>
      <c r="BK827" s="149">
        <v>1</v>
      </c>
      <c r="BL827" s="149">
        <v>1</v>
      </c>
      <c r="BM827" s="149">
        <v>1</v>
      </c>
      <c r="BN827" s="149">
        <v>1</v>
      </c>
      <c r="BO827" s="149">
        <v>1</v>
      </c>
      <c r="BP827" s="149">
        <v>1</v>
      </c>
      <c r="BQ827" s="149">
        <v>1</v>
      </c>
      <c r="BR827" s="149">
        <v>1</v>
      </c>
      <c r="BS827" s="149">
        <v>1</v>
      </c>
      <c r="BT827" s="149">
        <v>1</v>
      </c>
      <c r="BU827" s="149"/>
      <c r="BV827" s="149"/>
      <c r="BW827" s="149"/>
      <c r="BX827" s="149"/>
      <c r="BY827" s="149"/>
      <c r="BZ827" s="149"/>
      <c r="CA827" s="149"/>
      <c r="CB827" s="149"/>
      <c r="CC827" s="149"/>
      <c r="CD827" s="149"/>
      <c r="CE827" s="149"/>
      <c r="CF827" s="149"/>
      <c r="CG827" s="149"/>
      <c r="CH827" s="149"/>
      <c r="CI827" s="149"/>
      <c r="CJ827" s="149"/>
      <c r="CK827" s="149"/>
      <c r="CL827" s="149"/>
      <c r="CM827" s="149"/>
      <c r="CN827" s="149"/>
      <c r="CO827" s="149"/>
      <c r="CP827" s="149"/>
      <c r="CQ827" s="149"/>
      <c r="CR827" s="149"/>
      <c r="CS827" s="150"/>
      <c r="CT827" s="151"/>
      <c r="CW827" s="68"/>
      <c r="CX827" s="152"/>
    </row>
    <row r="828" spans="1:102">
      <c r="A828" s="289" t="s">
        <v>8334</v>
      </c>
      <c r="B828" s="146" t="s">
        <v>2219</v>
      </c>
      <c r="C828" s="147" t="str">
        <f>+_xlfn.XLOOKUP(B828,'R4'!B:B,'R4'!C:C)</f>
        <v>MERKEZ TEKNİK OFİS MÜDÜRÜ</v>
      </c>
      <c r="D828" s="147"/>
      <c r="E828" s="150" t="s">
        <v>6104</v>
      </c>
      <c r="F828" s="150" t="s">
        <v>38</v>
      </c>
      <c r="G828" s="150" t="s">
        <v>35</v>
      </c>
      <c r="H828" s="150" t="s">
        <v>8271</v>
      </c>
      <c r="I828" s="156"/>
      <c r="J828" s="148"/>
      <c r="K828" s="149"/>
      <c r="L828" s="149"/>
      <c r="M828" s="149">
        <v>1</v>
      </c>
      <c r="N828" s="149">
        <v>1</v>
      </c>
      <c r="O828" s="149">
        <v>1</v>
      </c>
      <c r="P828" s="149">
        <v>1</v>
      </c>
      <c r="Q828" s="149">
        <v>1</v>
      </c>
      <c r="R828" s="149">
        <v>1</v>
      </c>
      <c r="S828" s="149">
        <v>1</v>
      </c>
      <c r="T828" s="149">
        <v>1</v>
      </c>
      <c r="U828" s="149">
        <v>1</v>
      </c>
      <c r="V828" s="149">
        <v>1</v>
      </c>
      <c r="W828" s="149">
        <v>1</v>
      </c>
      <c r="X828" s="149">
        <v>1</v>
      </c>
      <c r="Y828" s="149">
        <v>1</v>
      </c>
      <c r="Z828" s="149">
        <v>1</v>
      </c>
      <c r="AA828" s="149">
        <v>1</v>
      </c>
      <c r="AB828" s="149">
        <v>1</v>
      </c>
      <c r="AC828" s="149">
        <v>1</v>
      </c>
      <c r="AD828" s="149">
        <v>1</v>
      </c>
      <c r="AE828" s="149">
        <v>1</v>
      </c>
      <c r="AF828" s="149">
        <v>1</v>
      </c>
      <c r="AG828" s="149">
        <v>1</v>
      </c>
      <c r="AH828" s="149">
        <v>1</v>
      </c>
      <c r="AI828" s="149">
        <v>1</v>
      </c>
      <c r="AJ828" s="149">
        <v>1</v>
      </c>
      <c r="AK828" s="149">
        <v>1</v>
      </c>
      <c r="AL828" s="149">
        <v>1</v>
      </c>
      <c r="AM828" s="149">
        <v>1</v>
      </c>
      <c r="AN828" s="149">
        <v>1</v>
      </c>
      <c r="AO828" s="149">
        <v>1</v>
      </c>
      <c r="AP828" s="149">
        <v>1</v>
      </c>
      <c r="AQ828" s="149">
        <v>1</v>
      </c>
      <c r="AR828" s="149">
        <v>1</v>
      </c>
      <c r="AS828" s="149">
        <v>1</v>
      </c>
      <c r="AT828" s="149">
        <v>1</v>
      </c>
      <c r="AU828" s="149">
        <v>1</v>
      </c>
      <c r="AV828" s="149">
        <v>1</v>
      </c>
      <c r="AW828" s="149">
        <v>1</v>
      </c>
      <c r="AX828" s="149">
        <v>1</v>
      </c>
      <c r="AY828" s="149">
        <v>1</v>
      </c>
      <c r="AZ828" s="149">
        <v>1</v>
      </c>
      <c r="BA828" s="149">
        <v>1</v>
      </c>
      <c r="BB828" s="149">
        <v>1</v>
      </c>
      <c r="BC828" s="149">
        <v>1</v>
      </c>
      <c r="BD828" s="149">
        <v>1</v>
      </c>
      <c r="BE828" s="149">
        <v>1</v>
      </c>
      <c r="BF828" s="149">
        <v>1</v>
      </c>
      <c r="BG828" s="149">
        <v>1</v>
      </c>
      <c r="BH828" s="149">
        <v>1</v>
      </c>
      <c r="BI828" s="149">
        <v>1</v>
      </c>
      <c r="BJ828" s="149">
        <v>1</v>
      </c>
      <c r="BK828" s="149">
        <v>1</v>
      </c>
      <c r="BL828" s="149">
        <v>1</v>
      </c>
      <c r="BM828" s="149">
        <v>1</v>
      </c>
      <c r="BN828" s="149">
        <v>1</v>
      </c>
      <c r="BO828" s="149">
        <v>1</v>
      </c>
      <c r="BP828" s="149">
        <v>1</v>
      </c>
      <c r="BQ828" s="149">
        <v>1</v>
      </c>
      <c r="BR828" s="149">
        <v>1</v>
      </c>
      <c r="BS828" s="149">
        <v>1</v>
      </c>
      <c r="BT828" s="149">
        <v>1</v>
      </c>
      <c r="BU828" s="149"/>
      <c r="BV828" s="149"/>
      <c r="BW828" s="149"/>
      <c r="BX828" s="149"/>
      <c r="BY828" s="149"/>
      <c r="BZ828" s="149"/>
      <c r="CA828" s="149"/>
      <c r="CB828" s="149"/>
      <c r="CC828" s="149"/>
      <c r="CD828" s="149"/>
      <c r="CE828" s="149"/>
      <c r="CF828" s="149"/>
      <c r="CG828" s="149"/>
      <c r="CH828" s="149"/>
      <c r="CI828" s="149"/>
      <c r="CJ828" s="149"/>
      <c r="CK828" s="149"/>
      <c r="CL828" s="149"/>
      <c r="CM828" s="149"/>
      <c r="CN828" s="149"/>
      <c r="CO828" s="149"/>
      <c r="CP828" s="149"/>
      <c r="CQ828" s="149"/>
      <c r="CR828" s="149"/>
      <c r="CS828" s="150"/>
      <c r="CT828" s="151"/>
      <c r="CW828" s="68"/>
      <c r="CX828" s="152"/>
    </row>
    <row r="829" spans="1:102">
      <c r="A829" s="289" t="s">
        <v>8334</v>
      </c>
      <c r="B829" s="146" t="s">
        <v>2227</v>
      </c>
      <c r="C829" s="147" t="str">
        <f>+_xlfn.XLOOKUP(B829,'R4'!B:B,'R4'!C:C)</f>
        <v>MERKEZ SÖZLEŞME ŞEFİ</v>
      </c>
      <c r="D829" s="147"/>
      <c r="E829" s="150" t="s">
        <v>6104</v>
      </c>
      <c r="F829" s="150" t="s">
        <v>38</v>
      </c>
      <c r="G829" s="150" t="s">
        <v>35</v>
      </c>
      <c r="H829" s="150" t="s">
        <v>8271</v>
      </c>
      <c r="I829" s="156"/>
      <c r="J829" s="148"/>
      <c r="K829" s="149"/>
      <c r="L829" s="149"/>
      <c r="M829" s="149">
        <v>1</v>
      </c>
      <c r="N829" s="149">
        <v>1</v>
      </c>
      <c r="O829" s="149">
        <v>1</v>
      </c>
      <c r="P829" s="149">
        <v>1</v>
      </c>
      <c r="Q829" s="149">
        <v>1</v>
      </c>
      <c r="R829" s="149">
        <v>1</v>
      </c>
      <c r="S829" s="149">
        <v>1</v>
      </c>
      <c r="T829" s="149">
        <v>1</v>
      </c>
      <c r="U829" s="149">
        <v>1</v>
      </c>
      <c r="V829" s="149">
        <v>1</v>
      </c>
      <c r="W829" s="149">
        <v>1</v>
      </c>
      <c r="X829" s="149">
        <v>1</v>
      </c>
      <c r="Y829" s="149">
        <v>1</v>
      </c>
      <c r="Z829" s="149">
        <v>1</v>
      </c>
      <c r="AA829" s="149">
        <v>1</v>
      </c>
      <c r="AB829" s="149">
        <v>1</v>
      </c>
      <c r="AC829" s="149">
        <v>1</v>
      </c>
      <c r="AD829" s="149">
        <v>1</v>
      </c>
      <c r="AE829" s="149">
        <v>1</v>
      </c>
      <c r="AF829" s="149">
        <v>1</v>
      </c>
      <c r="AG829" s="149">
        <v>1</v>
      </c>
      <c r="AH829" s="149">
        <v>1</v>
      </c>
      <c r="AI829" s="149">
        <v>1</v>
      </c>
      <c r="AJ829" s="149">
        <v>1</v>
      </c>
      <c r="AK829" s="149">
        <v>1</v>
      </c>
      <c r="AL829" s="149">
        <v>1</v>
      </c>
      <c r="AM829" s="149">
        <v>1</v>
      </c>
      <c r="AN829" s="149">
        <v>1</v>
      </c>
      <c r="AO829" s="149">
        <v>1</v>
      </c>
      <c r="AP829" s="149">
        <v>1</v>
      </c>
      <c r="AQ829" s="149">
        <v>1</v>
      </c>
      <c r="AR829" s="149">
        <v>1</v>
      </c>
      <c r="AS829" s="149">
        <v>1</v>
      </c>
      <c r="AT829" s="149">
        <v>1</v>
      </c>
      <c r="AU829" s="149">
        <v>1</v>
      </c>
      <c r="AV829" s="149">
        <v>1</v>
      </c>
      <c r="AW829" s="149">
        <v>1</v>
      </c>
      <c r="AX829" s="149">
        <v>1</v>
      </c>
      <c r="AY829" s="149">
        <v>1</v>
      </c>
      <c r="AZ829" s="149">
        <v>1</v>
      </c>
      <c r="BA829" s="149">
        <v>1</v>
      </c>
      <c r="BB829" s="149">
        <v>1</v>
      </c>
      <c r="BC829" s="149">
        <v>1</v>
      </c>
      <c r="BD829" s="149">
        <v>1</v>
      </c>
      <c r="BE829" s="149">
        <v>1</v>
      </c>
      <c r="BF829" s="149">
        <v>1</v>
      </c>
      <c r="BG829" s="149">
        <v>1</v>
      </c>
      <c r="BH829" s="149">
        <v>1</v>
      </c>
      <c r="BI829" s="149">
        <v>1</v>
      </c>
      <c r="BJ829" s="149">
        <v>1</v>
      </c>
      <c r="BK829" s="149">
        <v>1</v>
      </c>
      <c r="BL829" s="149">
        <v>1</v>
      </c>
      <c r="BM829" s="149">
        <v>1</v>
      </c>
      <c r="BN829" s="149">
        <v>1</v>
      </c>
      <c r="BO829" s="149">
        <v>1</v>
      </c>
      <c r="BP829" s="149">
        <v>1</v>
      </c>
      <c r="BQ829" s="149">
        <v>1</v>
      </c>
      <c r="BR829" s="149">
        <v>1</v>
      </c>
      <c r="BS829" s="149">
        <v>1</v>
      </c>
      <c r="BT829" s="149">
        <v>1</v>
      </c>
      <c r="BU829" s="149"/>
      <c r="BV829" s="149"/>
      <c r="BW829" s="149"/>
      <c r="BX829" s="149"/>
      <c r="BY829" s="149"/>
      <c r="BZ829" s="149"/>
      <c r="CA829" s="149"/>
      <c r="CB829" s="149"/>
      <c r="CC829" s="149"/>
      <c r="CD829" s="149"/>
      <c r="CE829" s="149"/>
      <c r="CF829" s="149"/>
      <c r="CG829" s="149"/>
      <c r="CH829" s="149"/>
      <c r="CI829" s="149"/>
      <c r="CJ829" s="149"/>
      <c r="CK829" s="149"/>
      <c r="CL829" s="149"/>
      <c r="CM829" s="149"/>
      <c r="CN829" s="149"/>
      <c r="CO829" s="149"/>
      <c r="CP829" s="149"/>
      <c r="CQ829" s="149"/>
      <c r="CR829" s="149"/>
      <c r="CS829" s="150"/>
      <c r="CT829" s="151"/>
      <c r="CW829" s="68"/>
      <c r="CX829" s="152"/>
    </row>
    <row r="830" spans="1:102">
      <c r="A830" s="289" t="s">
        <v>8334</v>
      </c>
      <c r="B830" s="146" t="s">
        <v>7514</v>
      </c>
      <c r="C830" s="147" t="str">
        <f>+_xlfn.XLOOKUP(B830,'R4'!B:B,'R4'!C:C)</f>
        <v>MERKEZ KONTRAT MÜHENDİSİ</v>
      </c>
      <c r="D830" s="147"/>
      <c r="E830" s="150" t="s">
        <v>6104</v>
      </c>
      <c r="F830" s="150" t="s">
        <v>38</v>
      </c>
      <c r="G830" s="150" t="s">
        <v>35</v>
      </c>
      <c r="H830" s="150" t="s">
        <v>8271</v>
      </c>
      <c r="I830" s="156"/>
      <c r="J830" s="148"/>
      <c r="K830" s="149"/>
      <c r="L830" s="149"/>
      <c r="M830" s="149">
        <v>1</v>
      </c>
      <c r="N830" s="149">
        <v>1</v>
      </c>
      <c r="O830" s="149">
        <v>1</v>
      </c>
      <c r="P830" s="149">
        <v>1</v>
      </c>
      <c r="Q830" s="149">
        <v>1</v>
      </c>
      <c r="R830" s="149">
        <v>1</v>
      </c>
      <c r="S830" s="149">
        <v>1</v>
      </c>
      <c r="T830" s="149">
        <v>1</v>
      </c>
      <c r="U830" s="149">
        <v>1</v>
      </c>
      <c r="V830" s="149">
        <v>1</v>
      </c>
      <c r="W830" s="149">
        <v>1</v>
      </c>
      <c r="X830" s="149">
        <v>1</v>
      </c>
      <c r="Y830" s="149">
        <v>1</v>
      </c>
      <c r="Z830" s="149">
        <v>1</v>
      </c>
      <c r="AA830" s="149">
        <v>1</v>
      </c>
      <c r="AB830" s="149">
        <v>1</v>
      </c>
      <c r="AC830" s="149">
        <v>1</v>
      </c>
      <c r="AD830" s="149">
        <v>1</v>
      </c>
      <c r="AE830" s="149">
        <v>1</v>
      </c>
      <c r="AF830" s="149">
        <v>1</v>
      </c>
      <c r="AG830" s="149">
        <v>1</v>
      </c>
      <c r="AH830" s="149">
        <v>1</v>
      </c>
      <c r="AI830" s="149">
        <v>1</v>
      </c>
      <c r="AJ830" s="149">
        <v>1</v>
      </c>
      <c r="AK830" s="149">
        <v>1</v>
      </c>
      <c r="AL830" s="149">
        <v>1</v>
      </c>
      <c r="AM830" s="149">
        <v>1</v>
      </c>
      <c r="AN830" s="149">
        <v>1</v>
      </c>
      <c r="AO830" s="149">
        <v>1</v>
      </c>
      <c r="AP830" s="149">
        <v>1</v>
      </c>
      <c r="AQ830" s="149">
        <v>1</v>
      </c>
      <c r="AR830" s="149">
        <v>1</v>
      </c>
      <c r="AS830" s="149">
        <v>1</v>
      </c>
      <c r="AT830" s="149">
        <v>1</v>
      </c>
      <c r="AU830" s="149">
        <v>1</v>
      </c>
      <c r="AV830" s="149">
        <v>1</v>
      </c>
      <c r="AW830" s="149">
        <v>1</v>
      </c>
      <c r="AX830" s="149">
        <v>1</v>
      </c>
      <c r="AY830" s="149">
        <v>1</v>
      </c>
      <c r="AZ830" s="149">
        <v>1</v>
      </c>
      <c r="BA830" s="149">
        <v>1</v>
      </c>
      <c r="BB830" s="149">
        <v>1</v>
      </c>
      <c r="BC830" s="149">
        <v>1</v>
      </c>
      <c r="BD830" s="149">
        <v>1</v>
      </c>
      <c r="BE830" s="149">
        <v>1</v>
      </c>
      <c r="BF830" s="149">
        <v>1</v>
      </c>
      <c r="BG830" s="149">
        <v>1</v>
      </c>
      <c r="BH830" s="149">
        <v>1</v>
      </c>
      <c r="BI830" s="149">
        <v>1</v>
      </c>
      <c r="BJ830" s="149">
        <v>1</v>
      </c>
      <c r="BK830" s="149">
        <v>1</v>
      </c>
      <c r="BL830" s="149">
        <v>1</v>
      </c>
      <c r="BM830" s="149">
        <v>1</v>
      </c>
      <c r="BN830" s="149">
        <v>1</v>
      </c>
      <c r="BO830" s="149">
        <v>1</v>
      </c>
      <c r="BP830" s="149">
        <v>1</v>
      </c>
      <c r="BQ830" s="149">
        <v>1</v>
      </c>
      <c r="BR830" s="149">
        <v>1</v>
      </c>
      <c r="BS830" s="149">
        <v>1</v>
      </c>
      <c r="BT830" s="149">
        <v>1</v>
      </c>
      <c r="BU830" s="149"/>
      <c r="BV830" s="149"/>
      <c r="BW830" s="149"/>
      <c r="BX830" s="149"/>
      <c r="BY830" s="149"/>
      <c r="BZ830" s="149"/>
      <c r="CA830" s="149"/>
      <c r="CB830" s="149"/>
      <c r="CC830" s="149"/>
      <c r="CD830" s="149"/>
      <c r="CE830" s="149"/>
      <c r="CF830" s="149"/>
      <c r="CG830" s="149"/>
      <c r="CH830" s="149"/>
      <c r="CI830" s="149"/>
      <c r="CJ830" s="149"/>
      <c r="CK830" s="149"/>
      <c r="CL830" s="149"/>
      <c r="CM830" s="149"/>
      <c r="CN830" s="149"/>
      <c r="CO830" s="149"/>
      <c r="CP830" s="149"/>
      <c r="CQ830" s="149"/>
      <c r="CR830" s="149"/>
      <c r="CS830" s="150"/>
      <c r="CT830" s="151"/>
      <c r="CW830" s="68"/>
      <c r="CX830" s="152"/>
    </row>
    <row r="831" spans="1:102">
      <c r="A831" s="289" t="s">
        <v>8334</v>
      </c>
      <c r="B831" s="146" t="s">
        <v>2223</v>
      </c>
      <c r="C831" s="147" t="str">
        <f>+_xlfn.XLOOKUP(B831,'R4'!B:B,'R4'!C:C)</f>
        <v>MERKEZ BÜTÇE MALİYET KONTROL ŞEFİ</v>
      </c>
      <c r="D831" s="147"/>
      <c r="E831" s="150" t="s">
        <v>6104</v>
      </c>
      <c r="F831" s="150" t="s">
        <v>38</v>
      </c>
      <c r="G831" s="150" t="s">
        <v>35</v>
      </c>
      <c r="H831" s="150" t="s">
        <v>8271</v>
      </c>
      <c r="I831" s="156"/>
      <c r="J831" s="148"/>
      <c r="K831" s="149"/>
      <c r="L831" s="149"/>
      <c r="M831" s="149">
        <v>1</v>
      </c>
      <c r="N831" s="149">
        <v>1</v>
      </c>
      <c r="O831" s="149">
        <v>1</v>
      </c>
      <c r="P831" s="149">
        <v>1</v>
      </c>
      <c r="Q831" s="149">
        <v>1</v>
      </c>
      <c r="R831" s="149">
        <v>1</v>
      </c>
      <c r="S831" s="149">
        <v>1</v>
      </c>
      <c r="T831" s="149">
        <v>1</v>
      </c>
      <c r="U831" s="149">
        <v>1</v>
      </c>
      <c r="V831" s="149">
        <v>1</v>
      </c>
      <c r="W831" s="149">
        <v>1</v>
      </c>
      <c r="X831" s="149">
        <v>1</v>
      </c>
      <c r="Y831" s="149">
        <v>1</v>
      </c>
      <c r="Z831" s="149">
        <v>1</v>
      </c>
      <c r="AA831" s="149">
        <v>1</v>
      </c>
      <c r="AB831" s="149">
        <v>1</v>
      </c>
      <c r="AC831" s="149">
        <v>1</v>
      </c>
      <c r="AD831" s="149">
        <v>1</v>
      </c>
      <c r="AE831" s="149">
        <v>1</v>
      </c>
      <c r="AF831" s="149">
        <v>1</v>
      </c>
      <c r="AG831" s="149">
        <v>1</v>
      </c>
      <c r="AH831" s="149">
        <v>1</v>
      </c>
      <c r="AI831" s="149">
        <v>1</v>
      </c>
      <c r="AJ831" s="149">
        <v>1</v>
      </c>
      <c r="AK831" s="149">
        <v>1</v>
      </c>
      <c r="AL831" s="149">
        <v>1</v>
      </c>
      <c r="AM831" s="149">
        <v>1</v>
      </c>
      <c r="AN831" s="149">
        <v>1</v>
      </c>
      <c r="AO831" s="149">
        <v>1</v>
      </c>
      <c r="AP831" s="149">
        <v>1</v>
      </c>
      <c r="AQ831" s="149">
        <v>1</v>
      </c>
      <c r="AR831" s="149">
        <v>1</v>
      </c>
      <c r="AS831" s="149">
        <v>1</v>
      </c>
      <c r="AT831" s="149">
        <v>1</v>
      </c>
      <c r="AU831" s="149">
        <v>1</v>
      </c>
      <c r="AV831" s="149">
        <v>1</v>
      </c>
      <c r="AW831" s="149">
        <v>1</v>
      </c>
      <c r="AX831" s="149">
        <v>1</v>
      </c>
      <c r="AY831" s="149">
        <v>1</v>
      </c>
      <c r="AZ831" s="149">
        <v>1</v>
      </c>
      <c r="BA831" s="149">
        <v>1</v>
      </c>
      <c r="BB831" s="149">
        <v>1</v>
      </c>
      <c r="BC831" s="149">
        <v>1</v>
      </c>
      <c r="BD831" s="149">
        <v>1</v>
      </c>
      <c r="BE831" s="149">
        <v>1</v>
      </c>
      <c r="BF831" s="149">
        <v>1</v>
      </c>
      <c r="BG831" s="149">
        <v>1</v>
      </c>
      <c r="BH831" s="149">
        <v>1</v>
      </c>
      <c r="BI831" s="149">
        <v>1</v>
      </c>
      <c r="BJ831" s="149">
        <v>1</v>
      </c>
      <c r="BK831" s="149">
        <v>1</v>
      </c>
      <c r="BL831" s="149">
        <v>1</v>
      </c>
      <c r="BM831" s="149">
        <v>1</v>
      </c>
      <c r="BN831" s="149">
        <v>1</v>
      </c>
      <c r="BO831" s="149">
        <v>1</v>
      </c>
      <c r="BP831" s="149">
        <v>1</v>
      </c>
      <c r="BQ831" s="149">
        <v>1</v>
      </c>
      <c r="BR831" s="149">
        <v>1</v>
      </c>
      <c r="BS831" s="149">
        <v>1</v>
      </c>
      <c r="BT831" s="149">
        <v>1</v>
      </c>
      <c r="BU831" s="149"/>
      <c r="BV831" s="149"/>
      <c r="BW831" s="149"/>
      <c r="BX831" s="149"/>
      <c r="BY831" s="149"/>
      <c r="BZ831" s="149"/>
      <c r="CA831" s="149"/>
      <c r="CB831" s="149"/>
      <c r="CC831" s="149"/>
      <c r="CD831" s="149"/>
      <c r="CE831" s="149"/>
      <c r="CF831" s="149"/>
      <c r="CG831" s="149"/>
      <c r="CH831" s="149"/>
      <c r="CI831" s="149"/>
      <c r="CJ831" s="149"/>
      <c r="CK831" s="149"/>
      <c r="CL831" s="149"/>
      <c r="CM831" s="149"/>
      <c r="CN831" s="149"/>
      <c r="CO831" s="149"/>
      <c r="CP831" s="149"/>
      <c r="CQ831" s="149"/>
      <c r="CR831" s="149"/>
      <c r="CS831" s="150"/>
      <c r="CT831" s="151"/>
      <c r="CW831" s="68"/>
      <c r="CX831" s="152"/>
    </row>
    <row r="832" spans="1:102">
      <c r="A832" s="289" t="s">
        <v>8334</v>
      </c>
      <c r="B832" s="146" t="s">
        <v>2225</v>
      </c>
      <c r="C832" s="147" t="str">
        <f>+_xlfn.XLOOKUP(B832,'R4'!B:B,'R4'!C:C)</f>
        <v>MERKEZ BÜTÇE MALİYET KONTROL MÜHENDİSİ</v>
      </c>
      <c r="D832" s="147"/>
      <c r="E832" s="150" t="s">
        <v>6104</v>
      </c>
      <c r="F832" s="150" t="s">
        <v>38</v>
      </c>
      <c r="G832" s="150" t="s">
        <v>35</v>
      </c>
      <c r="H832" s="150" t="s">
        <v>8271</v>
      </c>
      <c r="I832" s="156"/>
      <c r="J832" s="148"/>
      <c r="K832" s="149"/>
      <c r="L832" s="149"/>
      <c r="M832" s="149">
        <v>2</v>
      </c>
      <c r="N832" s="149">
        <v>2</v>
      </c>
      <c r="O832" s="149">
        <v>2</v>
      </c>
      <c r="P832" s="149">
        <v>2</v>
      </c>
      <c r="Q832" s="149">
        <v>2</v>
      </c>
      <c r="R832" s="149">
        <v>2</v>
      </c>
      <c r="S832" s="149">
        <v>2</v>
      </c>
      <c r="T832" s="149">
        <v>2</v>
      </c>
      <c r="U832" s="149">
        <v>2</v>
      </c>
      <c r="V832" s="149">
        <v>2</v>
      </c>
      <c r="W832" s="149">
        <v>2</v>
      </c>
      <c r="X832" s="149">
        <v>2</v>
      </c>
      <c r="Y832" s="149">
        <v>2</v>
      </c>
      <c r="Z832" s="149">
        <v>2</v>
      </c>
      <c r="AA832" s="149">
        <v>2</v>
      </c>
      <c r="AB832" s="149">
        <v>2</v>
      </c>
      <c r="AC832" s="149">
        <v>2</v>
      </c>
      <c r="AD832" s="149">
        <v>2</v>
      </c>
      <c r="AE832" s="149">
        <v>2</v>
      </c>
      <c r="AF832" s="149">
        <v>2</v>
      </c>
      <c r="AG832" s="149">
        <v>2</v>
      </c>
      <c r="AH832" s="149">
        <v>2</v>
      </c>
      <c r="AI832" s="149">
        <v>2</v>
      </c>
      <c r="AJ832" s="149">
        <v>2</v>
      </c>
      <c r="AK832" s="149">
        <v>2</v>
      </c>
      <c r="AL832" s="149">
        <v>2</v>
      </c>
      <c r="AM832" s="149">
        <v>2</v>
      </c>
      <c r="AN832" s="149">
        <v>2</v>
      </c>
      <c r="AO832" s="149">
        <v>2</v>
      </c>
      <c r="AP832" s="149">
        <v>2</v>
      </c>
      <c r="AQ832" s="149">
        <v>2</v>
      </c>
      <c r="AR832" s="149">
        <v>2</v>
      </c>
      <c r="AS832" s="149">
        <v>2</v>
      </c>
      <c r="AT832" s="149">
        <v>2</v>
      </c>
      <c r="AU832" s="149">
        <v>2</v>
      </c>
      <c r="AV832" s="149">
        <v>2</v>
      </c>
      <c r="AW832" s="149">
        <v>2</v>
      </c>
      <c r="AX832" s="149">
        <v>2</v>
      </c>
      <c r="AY832" s="149">
        <v>2</v>
      </c>
      <c r="AZ832" s="149">
        <v>2</v>
      </c>
      <c r="BA832" s="149">
        <v>2</v>
      </c>
      <c r="BB832" s="149">
        <v>2</v>
      </c>
      <c r="BC832" s="149">
        <v>2</v>
      </c>
      <c r="BD832" s="149">
        <v>2</v>
      </c>
      <c r="BE832" s="149">
        <v>2</v>
      </c>
      <c r="BF832" s="149">
        <v>2</v>
      </c>
      <c r="BG832" s="149">
        <v>2</v>
      </c>
      <c r="BH832" s="149">
        <v>2</v>
      </c>
      <c r="BI832" s="149">
        <v>2</v>
      </c>
      <c r="BJ832" s="149">
        <v>2</v>
      </c>
      <c r="BK832" s="149">
        <v>2</v>
      </c>
      <c r="BL832" s="149">
        <v>2</v>
      </c>
      <c r="BM832" s="149">
        <v>2</v>
      </c>
      <c r="BN832" s="149">
        <v>2</v>
      </c>
      <c r="BO832" s="149">
        <v>2</v>
      </c>
      <c r="BP832" s="149">
        <v>2</v>
      </c>
      <c r="BQ832" s="149">
        <v>2</v>
      </c>
      <c r="BR832" s="149">
        <v>2</v>
      </c>
      <c r="BS832" s="149">
        <v>2</v>
      </c>
      <c r="BT832" s="149">
        <v>2</v>
      </c>
      <c r="BU832" s="149"/>
      <c r="BV832" s="149"/>
      <c r="BW832" s="149"/>
      <c r="BX832" s="149"/>
      <c r="BY832" s="149"/>
      <c r="BZ832" s="149"/>
      <c r="CA832" s="149"/>
      <c r="CB832" s="149"/>
      <c r="CC832" s="149"/>
      <c r="CD832" s="149"/>
      <c r="CE832" s="149"/>
      <c r="CF832" s="149"/>
      <c r="CG832" s="149"/>
      <c r="CH832" s="149"/>
      <c r="CI832" s="149"/>
      <c r="CJ832" s="149"/>
      <c r="CK832" s="149"/>
      <c r="CL832" s="149"/>
      <c r="CM832" s="149"/>
      <c r="CN832" s="149"/>
      <c r="CO832" s="149"/>
      <c r="CP832" s="149"/>
      <c r="CQ832" s="149"/>
      <c r="CR832" s="149"/>
      <c r="CS832" s="150"/>
      <c r="CT832" s="151"/>
      <c r="CW832" s="68"/>
      <c r="CX832" s="152"/>
    </row>
    <row r="833" spans="1:102">
      <c r="A833" s="289" t="s">
        <v>8334</v>
      </c>
      <c r="B833" s="146" t="s">
        <v>2249</v>
      </c>
      <c r="C833" s="147" t="str">
        <f>+_xlfn.XLOOKUP(B833,'R4'!B:B,'R4'!C:C)</f>
        <v>MERKEZ TASARIM MÜDÜRÜ</v>
      </c>
      <c r="D833" s="147"/>
      <c r="E833" s="150" t="s">
        <v>6106</v>
      </c>
      <c r="F833" s="150" t="s">
        <v>38</v>
      </c>
      <c r="G833" s="150" t="s">
        <v>35</v>
      </c>
      <c r="H833" s="150" t="s">
        <v>8271</v>
      </c>
      <c r="I833" s="156"/>
      <c r="J833" s="148"/>
      <c r="K833" s="149"/>
      <c r="L833" s="149"/>
      <c r="M833" s="149">
        <v>1</v>
      </c>
      <c r="N833" s="149">
        <v>1</v>
      </c>
      <c r="O833" s="149">
        <v>1</v>
      </c>
      <c r="P833" s="149">
        <v>1</v>
      </c>
      <c r="Q833" s="149">
        <v>1</v>
      </c>
      <c r="R833" s="149">
        <v>1</v>
      </c>
      <c r="S833" s="149">
        <v>1</v>
      </c>
      <c r="T833" s="149">
        <v>1</v>
      </c>
      <c r="U833" s="149">
        <v>1</v>
      </c>
      <c r="V833" s="149">
        <v>1</v>
      </c>
      <c r="W833" s="149">
        <v>1</v>
      </c>
      <c r="X833" s="149">
        <v>1</v>
      </c>
      <c r="Y833" s="149">
        <v>1</v>
      </c>
      <c r="Z833" s="149">
        <v>1</v>
      </c>
      <c r="AA833" s="149">
        <v>1</v>
      </c>
      <c r="AB833" s="149">
        <v>1</v>
      </c>
      <c r="AC833" s="149">
        <v>1</v>
      </c>
      <c r="AD833" s="149">
        <v>1</v>
      </c>
      <c r="AE833" s="149">
        <v>1</v>
      </c>
      <c r="AF833" s="149">
        <v>1</v>
      </c>
      <c r="AG833" s="149">
        <v>1</v>
      </c>
      <c r="AH833" s="149">
        <v>1</v>
      </c>
      <c r="AI833" s="149">
        <v>1</v>
      </c>
      <c r="AJ833" s="149">
        <v>1</v>
      </c>
      <c r="AK833" s="149">
        <v>1</v>
      </c>
      <c r="AL833" s="149">
        <v>1</v>
      </c>
      <c r="AM833" s="149">
        <v>1</v>
      </c>
      <c r="AN833" s="149">
        <v>1</v>
      </c>
      <c r="AO833" s="149">
        <v>1</v>
      </c>
      <c r="AP833" s="149">
        <v>1</v>
      </c>
      <c r="AQ833" s="149">
        <v>1</v>
      </c>
      <c r="AR833" s="149">
        <v>1</v>
      </c>
      <c r="AS833" s="149">
        <v>1</v>
      </c>
      <c r="AT833" s="149">
        <v>1</v>
      </c>
      <c r="AU833" s="149">
        <v>1</v>
      </c>
      <c r="AV833" s="149">
        <v>1</v>
      </c>
      <c r="AW833" s="149">
        <v>1</v>
      </c>
      <c r="AX833" s="149">
        <v>1</v>
      </c>
      <c r="AY833" s="149">
        <v>1</v>
      </c>
      <c r="AZ833" s="149">
        <v>1</v>
      </c>
      <c r="BA833" s="149">
        <v>1</v>
      </c>
      <c r="BB833" s="149">
        <v>1</v>
      </c>
      <c r="BC833" s="149">
        <v>1</v>
      </c>
      <c r="BD833" s="149">
        <v>1</v>
      </c>
      <c r="BE833" s="149">
        <v>1</v>
      </c>
      <c r="BF833" s="149">
        <v>1</v>
      </c>
      <c r="BG833" s="149">
        <v>1</v>
      </c>
      <c r="BH833" s="149">
        <v>1</v>
      </c>
      <c r="BI833" s="149">
        <v>1</v>
      </c>
      <c r="BJ833" s="149">
        <v>1</v>
      </c>
      <c r="BK833" s="149">
        <v>1</v>
      </c>
      <c r="BL833" s="149">
        <v>1</v>
      </c>
      <c r="BM833" s="149">
        <v>1</v>
      </c>
      <c r="BN833" s="149">
        <v>1</v>
      </c>
      <c r="BO833" s="149">
        <v>1</v>
      </c>
      <c r="BP833" s="149">
        <v>1</v>
      </c>
      <c r="BQ833" s="149">
        <v>1</v>
      </c>
      <c r="BR833" s="149">
        <v>1</v>
      </c>
      <c r="BS833" s="149">
        <v>1</v>
      </c>
      <c r="BT833" s="149">
        <v>1</v>
      </c>
      <c r="BU833" s="149"/>
      <c r="BV833" s="149"/>
      <c r="BW833" s="149"/>
      <c r="BX833" s="149"/>
      <c r="BY833" s="149"/>
      <c r="BZ833" s="149"/>
      <c r="CA833" s="149"/>
      <c r="CB833" s="149"/>
      <c r="CC833" s="149"/>
      <c r="CD833" s="149"/>
      <c r="CE833" s="149"/>
      <c r="CF833" s="149"/>
      <c r="CG833" s="149"/>
      <c r="CH833" s="149"/>
      <c r="CI833" s="149"/>
      <c r="CJ833" s="149"/>
      <c r="CK833" s="149"/>
      <c r="CL833" s="149"/>
      <c r="CM833" s="149"/>
      <c r="CN833" s="149"/>
      <c r="CO833" s="149"/>
      <c r="CP833" s="149"/>
      <c r="CQ833" s="149"/>
      <c r="CR833" s="149"/>
      <c r="CS833" s="150"/>
      <c r="CT833" s="151"/>
      <c r="CW833" s="68"/>
      <c r="CX833" s="152"/>
    </row>
    <row r="834" spans="1:102">
      <c r="A834" s="289" t="s">
        <v>8334</v>
      </c>
      <c r="B834" s="146" t="s">
        <v>2253</v>
      </c>
      <c r="C834" s="147" t="str">
        <f>+_xlfn.XLOOKUP(B834,'R4'!B:B,'R4'!C:C)</f>
        <v>MERKEZ TASARIM MÜHENDİSİ</v>
      </c>
      <c r="D834" s="147"/>
      <c r="E834" s="150" t="s">
        <v>6106</v>
      </c>
      <c r="F834" s="150" t="s">
        <v>38</v>
      </c>
      <c r="G834" s="150" t="s">
        <v>35</v>
      </c>
      <c r="H834" s="150" t="s">
        <v>8271</v>
      </c>
      <c r="I834" s="156"/>
      <c r="J834" s="148"/>
      <c r="K834" s="149"/>
      <c r="L834" s="149"/>
      <c r="M834" s="149">
        <v>1</v>
      </c>
      <c r="N834" s="149">
        <v>1</v>
      </c>
      <c r="O834" s="149">
        <v>1</v>
      </c>
      <c r="P834" s="149">
        <v>1</v>
      </c>
      <c r="Q834" s="149">
        <v>1</v>
      </c>
      <c r="R834" s="149">
        <v>1</v>
      </c>
      <c r="S834" s="149">
        <v>1</v>
      </c>
      <c r="T834" s="149">
        <v>1</v>
      </c>
      <c r="U834" s="149">
        <v>1</v>
      </c>
      <c r="V834" s="149">
        <v>1</v>
      </c>
      <c r="W834" s="149">
        <v>1</v>
      </c>
      <c r="X834" s="149">
        <v>1</v>
      </c>
      <c r="Y834" s="149">
        <v>1</v>
      </c>
      <c r="Z834" s="149">
        <v>1</v>
      </c>
      <c r="AA834" s="149">
        <v>1</v>
      </c>
      <c r="AB834" s="149">
        <v>1</v>
      </c>
      <c r="AC834" s="149">
        <v>1</v>
      </c>
      <c r="AD834" s="149">
        <v>1</v>
      </c>
      <c r="AE834" s="149">
        <v>1</v>
      </c>
      <c r="AF834" s="149">
        <v>1</v>
      </c>
      <c r="AG834" s="149">
        <v>1</v>
      </c>
      <c r="AH834" s="149">
        <v>1</v>
      </c>
      <c r="AI834" s="149">
        <v>1</v>
      </c>
      <c r="AJ834" s="149">
        <v>1</v>
      </c>
      <c r="AK834" s="149">
        <v>1</v>
      </c>
      <c r="AL834" s="149">
        <v>1</v>
      </c>
      <c r="AM834" s="149">
        <v>1</v>
      </c>
      <c r="AN834" s="149">
        <v>1</v>
      </c>
      <c r="AO834" s="149">
        <v>1</v>
      </c>
      <c r="AP834" s="149">
        <v>1</v>
      </c>
      <c r="AQ834" s="149">
        <v>1</v>
      </c>
      <c r="AR834" s="149">
        <v>1</v>
      </c>
      <c r="AS834" s="149">
        <v>1</v>
      </c>
      <c r="AT834" s="149">
        <v>1</v>
      </c>
      <c r="AU834" s="149">
        <v>1</v>
      </c>
      <c r="AV834" s="149">
        <v>1</v>
      </c>
      <c r="AW834" s="149">
        <v>1</v>
      </c>
      <c r="AX834" s="149">
        <v>1</v>
      </c>
      <c r="AY834" s="149">
        <v>1</v>
      </c>
      <c r="AZ834" s="149">
        <v>1</v>
      </c>
      <c r="BA834" s="149">
        <v>1</v>
      </c>
      <c r="BB834" s="149">
        <v>1</v>
      </c>
      <c r="BC834" s="149">
        <v>1</v>
      </c>
      <c r="BD834" s="149">
        <v>1</v>
      </c>
      <c r="BE834" s="149">
        <v>1</v>
      </c>
      <c r="BF834" s="149">
        <v>1</v>
      </c>
      <c r="BG834" s="149">
        <v>1</v>
      </c>
      <c r="BH834" s="149">
        <v>1</v>
      </c>
      <c r="BI834" s="149">
        <v>1</v>
      </c>
      <c r="BJ834" s="149">
        <v>1</v>
      </c>
      <c r="BK834" s="149">
        <v>1</v>
      </c>
      <c r="BL834" s="149">
        <v>1</v>
      </c>
      <c r="BM834" s="149">
        <v>1</v>
      </c>
      <c r="BN834" s="149">
        <v>1</v>
      </c>
      <c r="BO834" s="149">
        <v>1</v>
      </c>
      <c r="BP834" s="149">
        <v>1</v>
      </c>
      <c r="BQ834" s="149">
        <v>1</v>
      </c>
      <c r="BR834" s="149">
        <v>1</v>
      </c>
      <c r="BS834" s="149">
        <v>1</v>
      </c>
      <c r="BT834" s="149">
        <v>1</v>
      </c>
      <c r="BU834" s="149"/>
      <c r="BV834" s="149"/>
      <c r="BW834" s="149"/>
      <c r="BX834" s="149"/>
      <c r="BY834" s="149"/>
      <c r="BZ834" s="149"/>
      <c r="CA834" s="149"/>
      <c r="CB834" s="149"/>
      <c r="CC834" s="149"/>
      <c r="CD834" s="149"/>
      <c r="CE834" s="149"/>
      <c r="CF834" s="149"/>
      <c r="CG834" s="149"/>
      <c r="CH834" s="149"/>
      <c r="CI834" s="149"/>
      <c r="CJ834" s="149"/>
      <c r="CK834" s="149"/>
      <c r="CL834" s="149"/>
      <c r="CM834" s="149"/>
      <c r="CN834" s="149"/>
      <c r="CO834" s="149"/>
      <c r="CP834" s="149"/>
      <c r="CQ834" s="149"/>
      <c r="CR834" s="149"/>
      <c r="CS834" s="150"/>
      <c r="CT834" s="151"/>
      <c r="CW834" s="68"/>
      <c r="CX834" s="152"/>
    </row>
    <row r="835" spans="1:102">
      <c r="A835" s="289" t="s">
        <v>8334</v>
      </c>
      <c r="B835" s="146" t="s">
        <v>2281</v>
      </c>
      <c r="C835" s="147" t="str">
        <f>+_xlfn.XLOOKUP(B835,'R4'!B:B,'R4'!C:C)</f>
        <v>MERKEZ ÇEVRE VE SOSYAL UYUM MÜDÜRÜ</v>
      </c>
      <c r="D835" s="147"/>
      <c r="E835" s="150" t="s">
        <v>6110</v>
      </c>
      <c r="F835" s="150" t="s">
        <v>38</v>
      </c>
      <c r="G835" s="150" t="s">
        <v>35</v>
      </c>
      <c r="H835" s="150" t="s">
        <v>8271</v>
      </c>
      <c r="I835" s="156"/>
      <c r="J835" s="148"/>
      <c r="K835" s="149"/>
      <c r="L835" s="149"/>
      <c r="M835" s="149">
        <v>1</v>
      </c>
      <c r="N835" s="149">
        <v>1</v>
      </c>
      <c r="O835" s="149">
        <v>1</v>
      </c>
      <c r="P835" s="149">
        <v>1</v>
      </c>
      <c r="Q835" s="149">
        <v>1</v>
      </c>
      <c r="R835" s="149">
        <v>1</v>
      </c>
      <c r="S835" s="149">
        <v>1</v>
      </c>
      <c r="T835" s="149">
        <v>1</v>
      </c>
      <c r="U835" s="149">
        <v>1</v>
      </c>
      <c r="V835" s="149">
        <v>1</v>
      </c>
      <c r="W835" s="149">
        <v>1</v>
      </c>
      <c r="X835" s="149">
        <v>1</v>
      </c>
      <c r="Y835" s="149">
        <v>1</v>
      </c>
      <c r="Z835" s="149">
        <v>1</v>
      </c>
      <c r="AA835" s="149">
        <v>1</v>
      </c>
      <c r="AB835" s="149">
        <v>1</v>
      </c>
      <c r="AC835" s="149">
        <v>1</v>
      </c>
      <c r="AD835" s="149">
        <v>1</v>
      </c>
      <c r="AE835" s="149">
        <v>1</v>
      </c>
      <c r="AF835" s="149">
        <v>1</v>
      </c>
      <c r="AG835" s="149">
        <v>1</v>
      </c>
      <c r="AH835" s="149">
        <v>1</v>
      </c>
      <c r="AI835" s="149">
        <v>1</v>
      </c>
      <c r="AJ835" s="149">
        <v>1</v>
      </c>
      <c r="AK835" s="149">
        <v>1</v>
      </c>
      <c r="AL835" s="149">
        <v>1</v>
      </c>
      <c r="AM835" s="149">
        <v>1</v>
      </c>
      <c r="AN835" s="149">
        <v>1</v>
      </c>
      <c r="AO835" s="149">
        <v>1</v>
      </c>
      <c r="AP835" s="149">
        <v>1</v>
      </c>
      <c r="AQ835" s="149">
        <v>1</v>
      </c>
      <c r="AR835" s="149">
        <v>1</v>
      </c>
      <c r="AS835" s="149">
        <v>1</v>
      </c>
      <c r="AT835" s="149">
        <v>1</v>
      </c>
      <c r="AU835" s="149">
        <v>1</v>
      </c>
      <c r="AV835" s="149">
        <v>1</v>
      </c>
      <c r="AW835" s="149">
        <v>1</v>
      </c>
      <c r="AX835" s="149">
        <v>1</v>
      </c>
      <c r="AY835" s="149">
        <v>1</v>
      </c>
      <c r="AZ835" s="149">
        <v>1</v>
      </c>
      <c r="BA835" s="149">
        <v>1</v>
      </c>
      <c r="BB835" s="149">
        <v>1</v>
      </c>
      <c r="BC835" s="149">
        <v>1</v>
      </c>
      <c r="BD835" s="149">
        <v>1</v>
      </c>
      <c r="BE835" s="149">
        <v>1</v>
      </c>
      <c r="BF835" s="149">
        <v>1</v>
      </c>
      <c r="BG835" s="149">
        <v>1</v>
      </c>
      <c r="BH835" s="149">
        <v>1</v>
      </c>
      <c r="BI835" s="149">
        <v>1</v>
      </c>
      <c r="BJ835" s="149">
        <v>1</v>
      </c>
      <c r="BK835" s="149">
        <v>1</v>
      </c>
      <c r="BL835" s="149">
        <v>1</v>
      </c>
      <c r="BM835" s="149">
        <v>1</v>
      </c>
      <c r="BN835" s="149">
        <v>1</v>
      </c>
      <c r="BO835" s="149">
        <v>1</v>
      </c>
      <c r="BP835" s="149">
        <v>1</v>
      </c>
      <c r="BQ835" s="149">
        <v>1</v>
      </c>
      <c r="BR835" s="149">
        <v>1</v>
      </c>
      <c r="BS835" s="149">
        <v>1</v>
      </c>
      <c r="BT835" s="149">
        <v>1</v>
      </c>
      <c r="BU835" s="149"/>
      <c r="BV835" s="149"/>
      <c r="BW835" s="149"/>
      <c r="BX835" s="149"/>
      <c r="BY835" s="149"/>
      <c r="BZ835" s="149"/>
      <c r="CA835" s="149"/>
      <c r="CB835" s="149"/>
      <c r="CC835" s="149"/>
      <c r="CD835" s="149"/>
      <c r="CE835" s="149"/>
      <c r="CF835" s="149"/>
      <c r="CG835" s="149"/>
      <c r="CH835" s="149"/>
      <c r="CI835" s="149"/>
      <c r="CJ835" s="149"/>
      <c r="CK835" s="149"/>
      <c r="CL835" s="149"/>
      <c r="CM835" s="149"/>
      <c r="CN835" s="149"/>
      <c r="CO835" s="149"/>
      <c r="CP835" s="149"/>
      <c r="CQ835" s="149"/>
      <c r="CR835" s="149"/>
      <c r="CS835" s="150"/>
      <c r="CT835" s="151"/>
      <c r="CW835" s="68"/>
      <c r="CX835" s="152"/>
    </row>
    <row r="836" spans="1:102">
      <c r="A836" s="289" t="s">
        <v>8334</v>
      </c>
      <c r="B836" s="146" t="s">
        <v>7515</v>
      </c>
      <c r="C836" s="147" t="str">
        <f>+_xlfn.XLOOKUP(B836,'R4'!B:B,'R4'!C:C)</f>
        <v>MERKEZ - ÇEVRE VE SOSYAL UYUM UZMANI</v>
      </c>
      <c r="D836" s="147"/>
      <c r="E836" s="150" t="s">
        <v>6110</v>
      </c>
      <c r="F836" s="150" t="s">
        <v>38</v>
      </c>
      <c r="G836" s="150" t="s">
        <v>35</v>
      </c>
      <c r="H836" s="150" t="s">
        <v>8271</v>
      </c>
      <c r="I836" s="156"/>
      <c r="J836" s="148"/>
      <c r="K836" s="149"/>
      <c r="L836" s="149"/>
      <c r="M836" s="149">
        <v>1</v>
      </c>
      <c r="N836" s="149">
        <v>1</v>
      </c>
      <c r="O836" s="149">
        <v>1</v>
      </c>
      <c r="P836" s="149">
        <v>1</v>
      </c>
      <c r="Q836" s="149">
        <v>1</v>
      </c>
      <c r="R836" s="149">
        <v>1</v>
      </c>
      <c r="S836" s="149">
        <v>1</v>
      </c>
      <c r="T836" s="149">
        <v>1</v>
      </c>
      <c r="U836" s="149">
        <v>1</v>
      </c>
      <c r="V836" s="149">
        <v>1</v>
      </c>
      <c r="W836" s="149">
        <v>1</v>
      </c>
      <c r="X836" s="149">
        <v>1</v>
      </c>
      <c r="Y836" s="149">
        <v>1</v>
      </c>
      <c r="Z836" s="149">
        <v>1</v>
      </c>
      <c r="AA836" s="149">
        <v>1</v>
      </c>
      <c r="AB836" s="149">
        <v>1</v>
      </c>
      <c r="AC836" s="149">
        <v>1</v>
      </c>
      <c r="AD836" s="149">
        <v>1</v>
      </c>
      <c r="AE836" s="149">
        <v>1</v>
      </c>
      <c r="AF836" s="149">
        <v>1</v>
      </c>
      <c r="AG836" s="149">
        <v>1</v>
      </c>
      <c r="AH836" s="149">
        <v>1</v>
      </c>
      <c r="AI836" s="149">
        <v>1</v>
      </c>
      <c r="AJ836" s="149">
        <v>1</v>
      </c>
      <c r="AK836" s="149">
        <v>1</v>
      </c>
      <c r="AL836" s="149">
        <v>1</v>
      </c>
      <c r="AM836" s="149">
        <v>1</v>
      </c>
      <c r="AN836" s="149">
        <v>1</v>
      </c>
      <c r="AO836" s="149">
        <v>1</v>
      </c>
      <c r="AP836" s="149">
        <v>1</v>
      </c>
      <c r="AQ836" s="149">
        <v>1</v>
      </c>
      <c r="AR836" s="149">
        <v>1</v>
      </c>
      <c r="AS836" s="149">
        <v>1</v>
      </c>
      <c r="AT836" s="149">
        <v>1</v>
      </c>
      <c r="AU836" s="149">
        <v>1</v>
      </c>
      <c r="AV836" s="149">
        <v>1</v>
      </c>
      <c r="AW836" s="149">
        <v>1</v>
      </c>
      <c r="AX836" s="149">
        <v>1</v>
      </c>
      <c r="AY836" s="149">
        <v>1</v>
      </c>
      <c r="AZ836" s="149">
        <v>1</v>
      </c>
      <c r="BA836" s="149">
        <v>1</v>
      </c>
      <c r="BB836" s="149">
        <v>1</v>
      </c>
      <c r="BC836" s="149">
        <v>1</v>
      </c>
      <c r="BD836" s="149">
        <v>1</v>
      </c>
      <c r="BE836" s="149">
        <v>1</v>
      </c>
      <c r="BF836" s="149">
        <v>1</v>
      </c>
      <c r="BG836" s="149">
        <v>1</v>
      </c>
      <c r="BH836" s="149">
        <v>1</v>
      </c>
      <c r="BI836" s="149">
        <v>1</v>
      </c>
      <c r="BJ836" s="149">
        <v>1</v>
      </c>
      <c r="BK836" s="149">
        <v>1</v>
      </c>
      <c r="BL836" s="149">
        <v>1</v>
      </c>
      <c r="BM836" s="149">
        <v>1</v>
      </c>
      <c r="BN836" s="149">
        <v>1</v>
      </c>
      <c r="BO836" s="149">
        <v>1</v>
      </c>
      <c r="BP836" s="149">
        <v>1</v>
      </c>
      <c r="BQ836" s="149">
        <v>1</v>
      </c>
      <c r="BR836" s="149">
        <v>1</v>
      </c>
      <c r="BS836" s="149">
        <v>1</v>
      </c>
      <c r="BT836" s="149">
        <v>1</v>
      </c>
      <c r="BU836" s="149"/>
      <c r="BV836" s="149"/>
      <c r="BW836" s="149"/>
      <c r="BX836" s="149"/>
      <c r="BY836" s="149"/>
      <c r="BZ836" s="149"/>
      <c r="CA836" s="149"/>
      <c r="CB836" s="149"/>
      <c r="CC836" s="149"/>
      <c r="CD836" s="149"/>
      <c r="CE836" s="149"/>
      <c r="CF836" s="149"/>
      <c r="CG836" s="149"/>
      <c r="CH836" s="149"/>
      <c r="CI836" s="149"/>
      <c r="CJ836" s="149"/>
      <c r="CK836" s="149"/>
      <c r="CL836" s="149"/>
      <c r="CM836" s="149"/>
      <c r="CN836" s="149"/>
      <c r="CO836" s="149"/>
      <c r="CP836" s="149"/>
      <c r="CQ836" s="149"/>
      <c r="CR836" s="149"/>
      <c r="CS836" s="150"/>
      <c r="CT836" s="151"/>
      <c r="CW836" s="68"/>
      <c r="CX836" s="152"/>
    </row>
    <row r="837" spans="1:102">
      <c r="A837" s="289" t="s">
        <v>8334</v>
      </c>
      <c r="B837" s="146" t="s">
        <v>2283</v>
      </c>
      <c r="C837" s="147" t="str">
        <f>+_xlfn.XLOOKUP(B837,'R4'!B:B,'R4'!C:C)</f>
        <v>MERKEZ SOSYAL ETKİ ŞEFİ</v>
      </c>
      <c r="D837" s="147"/>
      <c r="E837" s="150" t="s">
        <v>6110</v>
      </c>
      <c r="F837" s="150" t="s">
        <v>38</v>
      </c>
      <c r="G837" s="150" t="s">
        <v>35</v>
      </c>
      <c r="H837" s="150" t="s">
        <v>8271</v>
      </c>
      <c r="I837" s="156"/>
      <c r="J837" s="148"/>
      <c r="K837" s="149"/>
      <c r="L837" s="149"/>
      <c r="M837" s="149">
        <v>1</v>
      </c>
      <c r="N837" s="149">
        <v>1</v>
      </c>
      <c r="O837" s="149">
        <v>1</v>
      </c>
      <c r="P837" s="149">
        <v>1</v>
      </c>
      <c r="Q837" s="149">
        <v>1</v>
      </c>
      <c r="R837" s="149">
        <v>1</v>
      </c>
      <c r="S837" s="149">
        <v>1</v>
      </c>
      <c r="T837" s="149">
        <v>1</v>
      </c>
      <c r="U837" s="149">
        <v>1</v>
      </c>
      <c r="V837" s="149">
        <v>1</v>
      </c>
      <c r="W837" s="149">
        <v>1</v>
      </c>
      <c r="X837" s="149">
        <v>1</v>
      </c>
      <c r="Y837" s="149">
        <v>1</v>
      </c>
      <c r="Z837" s="149">
        <v>1</v>
      </c>
      <c r="AA837" s="149">
        <v>1</v>
      </c>
      <c r="AB837" s="149">
        <v>1</v>
      </c>
      <c r="AC837" s="149">
        <v>1</v>
      </c>
      <c r="AD837" s="149">
        <v>1</v>
      </c>
      <c r="AE837" s="149">
        <v>1</v>
      </c>
      <c r="AF837" s="149">
        <v>1</v>
      </c>
      <c r="AG837" s="149">
        <v>1</v>
      </c>
      <c r="AH837" s="149">
        <v>1</v>
      </c>
      <c r="AI837" s="149">
        <v>1</v>
      </c>
      <c r="AJ837" s="149">
        <v>1</v>
      </c>
      <c r="AK837" s="149">
        <v>1</v>
      </c>
      <c r="AL837" s="149">
        <v>1</v>
      </c>
      <c r="AM837" s="149">
        <v>1</v>
      </c>
      <c r="AN837" s="149">
        <v>1</v>
      </c>
      <c r="AO837" s="149">
        <v>1</v>
      </c>
      <c r="AP837" s="149">
        <v>1</v>
      </c>
      <c r="AQ837" s="149">
        <v>1</v>
      </c>
      <c r="AR837" s="149">
        <v>1</v>
      </c>
      <c r="AS837" s="149">
        <v>1</v>
      </c>
      <c r="AT837" s="149">
        <v>1</v>
      </c>
      <c r="AU837" s="149">
        <v>1</v>
      </c>
      <c r="AV837" s="149">
        <v>1</v>
      </c>
      <c r="AW837" s="149">
        <v>1</v>
      </c>
      <c r="AX837" s="149">
        <v>1</v>
      </c>
      <c r="AY837" s="149">
        <v>1</v>
      </c>
      <c r="AZ837" s="149">
        <v>1</v>
      </c>
      <c r="BA837" s="149">
        <v>1</v>
      </c>
      <c r="BB837" s="149">
        <v>1</v>
      </c>
      <c r="BC837" s="149">
        <v>1</v>
      </c>
      <c r="BD837" s="149">
        <v>1</v>
      </c>
      <c r="BE837" s="149">
        <v>1</v>
      </c>
      <c r="BF837" s="149">
        <v>1</v>
      </c>
      <c r="BG837" s="149">
        <v>1</v>
      </c>
      <c r="BH837" s="149">
        <v>1</v>
      </c>
      <c r="BI837" s="149">
        <v>1</v>
      </c>
      <c r="BJ837" s="149">
        <v>1</v>
      </c>
      <c r="BK837" s="149">
        <v>1</v>
      </c>
      <c r="BL837" s="149">
        <v>1</v>
      </c>
      <c r="BM837" s="149">
        <v>1</v>
      </c>
      <c r="BN837" s="149">
        <v>1</v>
      </c>
      <c r="BO837" s="149">
        <v>1</v>
      </c>
      <c r="BP837" s="149">
        <v>1</v>
      </c>
      <c r="BQ837" s="149">
        <v>1</v>
      </c>
      <c r="BR837" s="149">
        <v>1</v>
      </c>
      <c r="BS837" s="149">
        <v>1</v>
      </c>
      <c r="BT837" s="149">
        <v>1</v>
      </c>
      <c r="BU837" s="149"/>
      <c r="BV837" s="149"/>
      <c r="BW837" s="149"/>
      <c r="BX837" s="149"/>
      <c r="BY837" s="149"/>
      <c r="BZ837" s="149"/>
      <c r="CA837" s="149"/>
      <c r="CB837" s="149"/>
      <c r="CC837" s="149"/>
      <c r="CD837" s="149"/>
      <c r="CE837" s="149"/>
      <c r="CF837" s="149"/>
      <c r="CG837" s="149"/>
      <c r="CH837" s="149"/>
      <c r="CI837" s="149"/>
      <c r="CJ837" s="149"/>
      <c r="CK837" s="149"/>
      <c r="CL837" s="149"/>
      <c r="CM837" s="149"/>
      <c r="CN837" s="149"/>
      <c r="CO837" s="149"/>
      <c r="CP837" s="149"/>
      <c r="CQ837" s="149"/>
      <c r="CR837" s="149"/>
      <c r="CS837" s="150"/>
      <c r="CT837" s="151"/>
      <c r="CW837" s="68"/>
      <c r="CX837" s="152"/>
    </row>
    <row r="838" spans="1:102">
      <c r="A838" s="289" t="s">
        <v>8334</v>
      </c>
      <c r="B838" s="146" t="s">
        <v>2336</v>
      </c>
      <c r="C838" s="147" t="str">
        <f>+_xlfn.XLOOKUP(B838,'R4'!B:B,'R4'!C:C)</f>
        <v>MERKEZ İNSAN KAYNAKLARI MÜDÜRÜ</v>
      </c>
      <c r="D838" s="147"/>
      <c r="E838" s="150" t="s">
        <v>6116</v>
      </c>
      <c r="F838" s="150" t="s">
        <v>38</v>
      </c>
      <c r="G838" s="150" t="s">
        <v>35</v>
      </c>
      <c r="H838" s="150" t="s">
        <v>8271</v>
      </c>
      <c r="I838" s="156"/>
      <c r="J838" s="148"/>
      <c r="K838" s="149"/>
      <c r="L838" s="149"/>
      <c r="M838" s="149">
        <v>1</v>
      </c>
      <c r="N838" s="149">
        <v>1</v>
      </c>
      <c r="O838" s="149">
        <v>1</v>
      </c>
      <c r="P838" s="149">
        <v>1</v>
      </c>
      <c r="Q838" s="149">
        <v>1</v>
      </c>
      <c r="R838" s="149">
        <v>1</v>
      </c>
      <c r="S838" s="149">
        <v>1</v>
      </c>
      <c r="T838" s="149">
        <v>1</v>
      </c>
      <c r="U838" s="149">
        <v>1</v>
      </c>
      <c r="V838" s="149">
        <v>1</v>
      </c>
      <c r="W838" s="149">
        <v>1</v>
      </c>
      <c r="X838" s="149">
        <v>1</v>
      </c>
      <c r="Y838" s="149">
        <v>1</v>
      </c>
      <c r="Z838" s="149">
        <v>1</v>
      </c>
      <c r="AA838" s="149">
        <v>1</v>
      </c>
      <c r="AB838" s="149">
        <v>1</v>
      </c>
      <c r="AC838" s="149">
        <v>1</v>
      </c>
      <c r="AD838" s="149">
        <v>1</v>
      </c>
      <c r="AE838" s="149">
        <v>1</v>
      </c>
      <c r="AF838" s="149">
        <v>1</v>
      </c>
      <c r="AG838" s="149">
        <v>1</v>
      </c>
      <c r="AH838" s="149">
        <v>1</v>
      </c>
      <c r="AI838" s="149">
        <v>1</v>
      </c>
      <c r="AJ838" s="149">
        <v>1</v>
      </c>
      <c r="AK838" s="149">
        <v>1</v>
      </c>
      <c r="AL838" s="149">
        <v>1</v>
      </c>
      <c r="AM838" s="149">
        <v>1</v>
      </c>
      <c r="AN838" s="149">
        <v>1</v>
      </c>
      <c r="AO838" s="149">
        <v>1</v>
      </c>
      <c r="AP838" s="149">
        <v>1</v>
      </c>
      <c r="AQ838" s="149">
        <v>1</v>
      </c>
      <c r="AR838" s="149">
        <v>1</v>
      </c>
      <c r="AS838" s="149">
        <v>1</v>
      </c>
      <c r="AT838" s="149">
        <v>1</v>
      </c>
      <c r="AU838" s="149">
        <v>1</v>
      </c>
      <c r="AV838" s="149">
        <v>1</v>
      </c>
      <c r="AW838" s="149">
        <v>1</v>
      </c>
      <c r="AX838" s="149">
        <v>1</v>
      </c>
      <c r="AY838" s="149">
        <v>1</v>
      </c>
      <c r="AZ838" s="149">
        <v>1</v>
      </c>
      <c r="BA838" s="149">
        <v>1</v>
      </c>
      <c r="BB838" s="149">
        <v>1</v>
      </c>
      <c r="BC838" s="149">
        <v>1</v>
      </c>
      <c r="BD838" s="149">
        <v>1</v>
      </c>
      <c r="BE838" s="149">
        <v>1</v>
      </c>
      <c r="BF838" s="149">
        <v>1</v>
      </c>
      <c r="BG838" s="149">
        <v>1</v>
      </c>
      <c r="BH838" s="149">
        <v>1</v>
      </c>
      <c r="BI838" s="149">
        <v>1</v>
      </c>
      <c r="BJ838" s="149">
        <v>1</v>
      </c>
      <c r="BK838" s="149">
        <v>1</v>
      </c>
      <c r="BL838" s="149">
        <v>1</v>
      </c>
      <c r="BM838" s="149">
        <v>1</v>
      </c>
      <c r="BN838" s="149">
        <v>1</v>
      </c>
      <c r="BO838" s="149">
        <v>1</v>
      </c>
      <c r="BP838" s="149">
        <v>1</v>
      </c>
      <c r="BQ838" s="149">
        <v>1</v>
      </c>
      <c r="BR838" s="149">
        <v>1</v>
      </c>
      <c r="BS838" s="149">
        <v>1</v>
      </c>
      <c r="BT838" s="149">
        <v>1</v>
      </c>
      <c r="BU838" s="149"/>
      <c r="BV838" s="149"/>
      <c r="BW838" s="149"/>
      <c r="BX838" s="149"/>
      <c r="BY838" s="149"/>
      <c r="BZ838" s="149"/>
      <c r="CA838" s="149"/>
      <c r="CB838" s="149"/>
      <c r="CC838" s="149"/>
      <c r="CD838" s="149"/>
      <c r="CE838" s="149"/>
      <c r="CF838" s="149"/>
      <c r="CG838" s="149"/>
      <c r="CH838" s="149"/>
      <c r="CI838" s="149"/>
      <c r="CJ838" s="149"/>
      <c r="CK838" s="149"/>
      <c r="CL838" s="149"/>
      <c r="CM838" s="149"/>
      <c r="CN838" s="149"/>
      <c r="CO838" s="149"/>
      <c r="CP838" s="149"/>
      <c r="CQ838" s="149"/>
      <c r="CR838" s="149"/>
      <c r="CS838" s="150"/>
      <c r="CT838" s="151"/>
      <c r="CW838" s="68"/>
      <c r="CX838" s="152"/>
    </row>
    <row r="839" spans="1:102">
      <c r="A839" s="289" t="s">
        <v>8334</v>
      </c>
      <c r="B839" s="146" t="s">
        <v>2338</v>
      </c>
      <c r="C839" s="147" t="str">
        <f>+_xlfn.XLOOKUP(B839,'R4'!B:B,'R4'!C:C)</f>
        <v>MERKEZ İNSAN KAYNAKLARI UZMANI</v>
      </c>
      <c r="D839" s="147"/>
      <c r="E839" s="150" t="s">
        <v>6116</v>
      </c>
      <c r="F839" s="150" t="s">
        <v>38</v>
      </c>
      <c r="G839" s="150" t="s">
        <v>35</v>
      </c>
      <c r="H839" s="150" t="s">
        <v>8271</v>
      </c>
      <c r="I839" s="156"/>
      <c r="J839" s="148"/>
      <c r="K839" s="149"/>
      <c r="L839" s="149"/>
      <c r="M839" s="149">
        <v>1</v>
      </c>
      <c r="N839" s="149">
        <v>1</v>
      </c>
      <c r="O839" s="149">
        <v>1</v>
      </c>
      <c r="P839" s="149">
        <v>1</v>
      </c>
      <c r="Q839" s="149">
        <v>1</v>
      </c>
      <c r="R839" s="149">
        <v>1</v>
      </c>
      <c r="S839" s="149">
        <v>1</v>
      </c>
      <c r="T839" s="149">
        <v>1</v>
      </c>
      <c r="U839" s="149">
        <v>1</v>
      </c>
      <c r="V839" s="149">
        <v>1</v>
      </c>
      <c r="W839" s="149">
        <v>1</v>
      </c>
      <c r="X839" s="149">
        <v>1</v>
      </c>
      <c r="Y839" s="149">
        <v>1</v>
      </c>
      <c r="Z839" s="149">
        <v>1</v>
      </c>
      <c r="AA839" s="149">
        <v>1</v>
      </c>
      <c r="AB839" s="149">
        <v>1</v>
      </c>
      <c r="AC839" s="149">
        <v>1</v>
      </c>
      <c r="AD839" s="149">
        <v>1</v>
      </c>
      <c r="AE839" s="149">
        <v>1</v>
      </c>
      <c r="AF839" s="149">
        <v>1</v>
      </c>
      <c r="AG839" s="149">
        <v>1</v>
      </c>
      <c r="AH839" s="149">
        <v>1</v>
      </c>
      <c r="AI839" s="149">
        <v>1</v>
      </c>
      <c r="AJ839" s="149">
        <v>1</v>
      </c>
      <c r="AK839" s="149">
        <v>1</v>
      </c>
      <c r="AL839" s="149">
        <v>1</v>
      </c>
      <c r="AM839" s="149">
        <v>1</v>
      </c>
      <c r="AN839" s="149">
        <v>1</v>
      </c>
      <c r="AO839" s="149">
        <v>1</v>
      </c>
      <c r="AP839" s="149">
        <v>1</v>
      </c>
      <c r="AQ839" s="149">
        <v>1</v>
      </c>
      <c r="AR839" s="149">
        <v>1</v>
      </c>
      <c r="AS839" s="149">
        <v>1</v>
      </c>
      <c r="AT839" s="149">
        <v>1</v>
      </c>
      <c r="AU839" s="149">
        <v>1</v>
      </c>
      <c r="AV839" s="149">
        <v>1</v>
      </c>
      <c r="AW839" s="149">
        <v>1</v>
      </c>
      <c r="AX839" s="149">
        <v>1</v>
      </c>
      <c r="AY839" s="149">
        <v>1</v>
      </c>
      <c r="AZ839" s="149">
        <v>1</v>
      </c>
      <c r="BA839" s="149">
        <v>1</v>
      </c>
      <c r="BB839" s="149">
        <v>1</v>
      </c>
      <c r="BC839" s="149">
        <v>1</v>
      </c>
      <c r="BD839" s="149">
        <v>1</v>
      </c>
      <c r="BE839" s="149">
        <v>1</v>
      </c>
      <c r="BF839" s="149">
        <v>1</v>
      </c>
      <c r="BG839" s="149">
        <v>1</v>
      </c>
      <c r="BH839" s="149">
        <v>1</v>
      </c>
      <c r="BI839" s="149">
        <v>1</v>
      </c>
      <c r="BJ839" s="149">
        <v>1</v>
      </c>
      <c r="BK839" s="149">
        <v>1</v>
      </c>
      <c r="BL839" s="149">
        <v>1</v>
      </c>
      <c r="BM839" s="149">
        <v>1</v>
      </c>
      <c r="BN839" s="149">
        <v>1</v>
      </c>
      <c r="BO839" s="149">
        <v>1</v>
      </c>
      <c r="BP839" s="149">
        <v>1</v>
      </c>
      <c r="BQ839" s="149">
        <v>1</v>
      </c>
      <c r="BR839" s="149">
        <v>1</v>
      </c>
      <c r="BS839" s="149">
        <v>1</v>
      </c>
      <c r="BT839" s="149">
        <v>1</v>
      </c>
      <c r="BU839" s="149"/>
      <c r="BV839" s="149"/>
      <c r="BW839" s="149"/>
      <c r="BX839" s="149"/>
      <c r="BY839" s="149"/>
      <c r="BZ839" s="149"/>
      <c r="CA839" s="149"/>
      <c r="CB839" s="149"/>
      <c r="CC839" s="149"/>
      <c r="CD839" s="149"/>
      <c r="CE839" s="149"/>
      <c r="CF839" s="149"/>
      <c r="CG839" s="149"/>
      <c r="CH839" s="149"/>
      <c r="CI839" s="149"/>
      <c r="CJ839" s="149"/>
      <c r="CK839" s="149"/>
      <c r="CL839" s="149"/>
      <c r="CM839" s="149"/>
      <c r="CN839" s="149"/>
      <c r="CO839" s="149"/>
      <c r="CP839" s="149"/>
      <c r="CQ839" s="149"/>
      <c r="CR839" s="149"/>
      <c r="CS839" s="150"/>
      <c r="CT839" s="151"/>
      <c r="CW839" s="68"/>
      <c r="CX839" s="152"/>
    </row>
    <row r="840" spans="1:102">
      <c r="A840" s="289" t="s">
        <v>8334</v>
      </c>
      <c r="B840" s="146" t="s">
        <v>2318</v>
      </c>
      <c r="C840" s="147" t="str">
        <f>+_xlfn.XLOOKUP(B840,'R4'!B:B,'R4'!C:C)</f>
        <v>MERKEZ SATINALMA MÜDÜRÜ</v>
      </c>
      <c r="D840" s="147"/>
      <c r="E840" s="150" t="s">
        <v>6114</v>
      </c>
      <c r="F840" s="150" t="s">
        <v>38</v>
      </c>
      <c r="G840" s="150" t="s">
        <v>35</v>
      </c>
      <c r="H840" s="150" t="s">
        <v>8271</v>
      </c>
      <c r="I840" s="156"/>
      <c r="J840" s="148"/>
      <c r="K840" s="149"/>
      <c r="L840" s="149"/>
      <c r="M840" s="149">
        <v>1</v>
      </c>
      <c r="N840" s="149">
        <v>1</v>
      </c>
      <c r="O840" s="149">
        <v>1</v>
      </c>
      <c r="P840" s="149">
        <v>1</v>
      </c>
      <c r="Q840" s="149">
        <v>1</v>
      </c>
      <c r="R840" s="149">
        <v>1</v>
      </c>
      <c r="S840" s="149">
        <v>1</v>
      </c>
      <c r="T840" s="149">
        <v>1</v>
      </c>
      <c r="U840" s="149">
        <v>1</v>
      </c>
      <c r="V840" s="149">
        <v>1</v>
      </c>
      <c r="W840" s="149">
        <v>1</v>
      </c>
      <c r="X840" s="149">
        <v>1</v>
      </c>
      <c r="Y840" s="149">
        <v>1</v>
      </c>
      <c r="Z840" s="149">
        <v>1</v>
      </c>
      <c r="AA840" s="149">
        <v>1</v>
      </c>
      <c r="AB840" s="149">
        <v>1</v>
      </c>
      <c r="AC840" s="149">
        <v>1</v>
      </c>
      <c r="AD840" s="149">
        <v>1</v>
      </c>
      <c r="AE840" s="149">
        <v>1</v>
      </c>
      <c r="AF840" s="149">
        <v>1</v>
      </c>
      <c r="AG840" s="149">
        <v>1</v>
      </c>
      <c r="AH840" s="149">
        <v>1</v>
      </c>
      <c r="AI840" s="149">
        <v>1</v>
      </c>
      <c r="AJ840" s="149">
        <v>1</v>
      </c>
      <c r="AK840" s="149">
        <v>1</v>
      </c>
      <c r="AL840" s="149">
        <v>1</v>
      </c>
      <c r="AM840" s="149">
        <v>1</v>
      </c>
      <c r="AN840" s="149">
        <v>1</v>
      </c>
      <c r="AO840" s="149">
        <v>1</v>
      </c>
      <c r="AP840" s="149">
        <v>1</v>
      </c>
      <c r="AQ840" s="149">
        <v>1</v>
      </c>
      <c r="AR840" s="149">
        <v>1</v>
      </c>
      <c r="AS840" s="149">
        <v>1</v>
      </c>
      <c r="AT840" s="149">
        <v>1</v>
      </c>
      <c r="AU840" s="149">
        <v>1</v>
      </c>
      <c r="AV840" s="149">
        <v>1</v>
      </c>
      <c r="AW840" s="149">
        <v>1</v>
      </c>
      <c r="AX840" s="149">
        <v>1</v>
      </c>
      <c r="AY840" s="149">
        <v>1</v>
      </c>
      <c r="AZ840" s="149">
        <v>1</v>
      </c>
      <c r="BA840" s="149">
        <v>1</v>
      </c>
      <c r="BB840" s="149">
        <v>1</v>
      </c>
      <c r="BC840" s="149">
        <v>1</v>
      </c>
      <c r="BD840" s="149">
        <v>1</v>
      </c>
      <c r="BE840" s="149">
        <v>1</v>
      </c>
      <c r="BF840" s="149">
        <v>1</v>
      </c>
      <c r="BG840" s="149">
        <v>1</v>
      </c>
      <c r="BH840" s="149">
        <v>1</v>
      </c>
      <c r="BI840" s="149">
        <v>1</v>
      </c>
      <c r="BJ840" s="149">
        <v>1</v>
      </c>
      <c r="BK840" s="149">
        <v>1</v>
      </c>
      <c r="BL840" s="149">
        <v>1</v>
      </c>
      <c r="BM840" s="149">
        <v>1</v>
      </c>
      <c r="BN840" s="149">
        <v>1</v>
      </c>
      <c r="BO840" s="149">
        <v>1</v>
      </c>
      <c r="BP840" s="149">
        <v>1</v>
      </c>
      <c r="BQ840" s="149">
        <v>1</v>
      </c>
      <c r="BR840" s="149">
        <v>1</v>
      </c>
      <c r="BS840" s="149">
        <v>1</v>
      </c>
      <c r="BT840" s="149">
        <v>1</v>
      </c>
      <c r="BU840" s="149"/>
      <c r="BV840" s="149"/>
      <c r="BW840" s="149"/>
      <c r="BX840" s="149"/>
      <c r="BY840" s="149"/>
      <c r="BZ840" s="149"/>
      <c r="CA840" s="149"/>
      <c r="CB840" s="149"/>
      <c r="CC840" s="149"/>
      <c r="CD840" s="149"/>
      <c r="CE840" s="149"/>
      <c r="CF840" s="149"/>
      <c r="CG840" s="149"/>
      <c r="CH840" s="149"/>
      <c r="CI840" s="149"/>
      <c r="CJ840" s="149"/>
      <c r="CK840" s="149"/>
      <c r="CL840" s="149"/>
      <c r="CM840" s="149"/>
      <c r="CN840" s="149"/>
      <c r="CO840" s="149"/>
      <c r="CP840" s="149"/>
      <c r="CQ840" s="149"/>
      <c r="CR840" s="149"/>
      <c r="CS840" s="150"/>
      <c r="CT840" s="151"/>
      <c r="CW840" s="68"/>
      <c r="CX840" s="152"/>
    </row>
    <row r="841" spans="1:102">
      <c r="A841" s="289" t="s">
        <v>8334</v>
      </c>
      <c r="B841" s="146" t="s">
        <v>2320</v>
      </c>
      <c r="C841" s="147" t="str">
        <f>+_xlfn.XLOOKUP(B841,'R4'!B:B,'R4'!C:C)</f>
        <v>MERKEZ SATINALMA ŞEFİ</v>
      </c>
      <c r="D841" s="147"/>
      <c r="E841" s="150" t="s">
        <v>6114</v>
      </c>
      <c r="F841" s="150" t="s">
        <v>38</v>
      </c>
      <c r="G841" s="150" t="s">
        <v>35</v>
      </c>
      <c r="H841" s="150" t="s">
        <v>8271</v>
      </c>
      <c r="I841" s="156"/>
      <c r="J841" s="148"/>
      <c r="K841" s="149"/>
      <c r="L841" s="149"/>
      <c r="M841" s="149">
        <v>1</v>
      </c>
      <c r="N841" s="149">
        <v>1</v>
      </c>
      <c r="O841" s="149">
        <v>1</v>
      </c>
      <c r="P841" s="149">
        <v>1</v>
      </c>
      <c r="Q841" s="149">
        <v>1</v>
      </c>
      <c r="R841" s="149">
        <v>1</v>
      </c>
      <c r="S841" s="149">
        <v>1</v>
      </c>
      <c r="T841" s="149">
        <v>1</v>
      </c>
      <c r="U841" s="149">
        <v>1</v>
      </c>
      <c r="V841" s="149">
        <v>1</v>
      </c>
      <c r="W841" s="149">
        <v>1</v>
      </c>
      <c r="X841" s="149">
        <v>1</v>
      </c>
      <c r="Y841" s="149">
        <v>1</v>
      </c>
      <c r="Z841" s="149">
        <v>1</v>
      </c>
      <c r="AA841" s="149">
        <v>1</v>
      </c>
      <c r="AB841" s="149">
        <v>1</v>
      </c>
      <c r="AC841" s="149">
        <v>1</v>
      </c>
      <c r="AD841" s="149">
        <v>1</v>
      </c>
      <c r="AE841" s="149">
        <v>1</v>
      </c>
      <c r="AF841" s="149">
        <v>1</v>
      </c>
      <c r="AG841" s="149">
        <v>1</v>
      </c>
      <c r="AH841" s="149">
        <v>1</v>
      </c>
      <c r="AI841" s="149">
        <v>1</v>
      </c>
      <c r="AJ841" s="149">
        <v>1</v>
      </c>
      <c r="AK841" s="149">
        <v>1</v>
      </c>
      <c r="AL841" s="149">
        <v>1</v>
      </c>
      <c r="AM841" s="149">
        <v>1</v>
      </c>
      <c r="AN841" s="149">
        <v>1</v>
      </c>
      <c r="AO841" s="149">
        <v>1</v>
      </c>
      <c r="AP841" s="149">
        <v>1</v>
      </c>
      <c r="AQ841" s="149">
        <v>1</v>
      </c>
      <c r="AR841" s="149">
        <v>1</v>
      </c>
      <c r="AS841" s="149">
        <v>1</v>
      </c>
      <c r="AT841" s="149">
        <v>1</v>
      </c>
      <c r="AU841" s="149">
        <v>1</v>
      </c>
      <c r="AV841" s="149">
        <v>1</v>
      </c>
      <c r="AW841" s="149">
        <v>1</v>
      </c>
      <c r="AX841" s="149">
        <v>1</v>
      </c>
      <c r="AY841" s="149">
        <v>1</v>
      </c>
      <c r="AZ841" s="149">
        <v>1</v>
      </c>
      <c r="BA841" s="149">
        <v>1</v>
      </c>
      <c r="BB841" s="149">
        <v>1</v>
      </c>
      <c r="BC841" s="149">
        <v>1</v>
      </c>
      <c r="BD841" s="149">
        <v>1</v>
      </c>
      <c r="BE841" s="149">
        <v>1</v>
      </c>
      <c r="BF841" s="149">
        <v>1</v>
      </c>
      <c r="BG841" s="149">
        <v>1</v>
      </c>
      <c r="BH841" s="149">
        <v>1</v>
      </c>
      <c r="BI841" s="149">
        <v>1</v>
      </c>
      <c r="BJ841" s="149">
        <v>1</v>
      </c>
      <c r="BK841" s="149">
        <v>1</v>
      </c>
      <c r="BL841" s="149">
        <v>1</v>
      </c>
      <c r="BM841" s="149">
        <v>1</v>
      </c>
      <c r="BN841" s="149">
        <v>1</v>
      </c>
      <c r="BO841" s="149">
        <v>1</v>
      </c>
      <c r="BP841" s="149">
        <v>1</v>
      </c>
      <c r="BQ841" s="149">
        <v>1</v>
      </c>
      <c r="BR841" s="149">
        <v>1</v>
      </c>
      <c r="BS841" s="149">
        <v>1</v>
      </c>
      <c r="BT841" s="149">
        <v>1</v>
      </c>
      <c r="BU841" s="149"/>
      <c r="BV841" s="149"/>
      <c r="BW841" s="149"/>
      <c r="BX841" s="149"/>
      <c r="BY841" s="149"/>
      <c r="BZ841" s="149"/>
      <c r="CA841" s="149"/>
      <c r="CB841" s="149"/>
      <c r="CC841" s="149"/>
      <c r="CD841" s="149"/>
      <c r="CE841" s="149"/>
      <c r="CF841" s="149"/>
      <c r="CG841" s="149"/>
      <c r="CH841" s="149"/>
      <c r="CI841" s="149"/>
      <c r="CJ841" s="149"/>
      <c r="CK841" s="149"/>
      <c r="CL841" s="149"/>
      <c r="CM841" s="149"/>
      <c r="CN841" s="149"/>
      <c r="CO841" s="149"/>
      <c r="CP841" s="149"/>
      <c r="CQ841" s="149"/>
      <c r="CR841" s="149"/>
      <c r="CS841" s="150"/>
      <c r="CT841" s="151"/>
      <c r="CW841" s="68"/>
      <c r="CX841" s="152"/>
    </row>
    <row r="842" spans="1:102">
      <c r="A842" s="289" t="s">
        <v>8334</v>
      </c>
      <c r="B842" s="146" t="s">
        <v>2322</v>
      </c>
      <c r="C842" s="147" t="str">
        <f>+_xlfn.XLOOKUP(B842,'R4'!B:B,'R4'!C:C)</f>
        <v>MERKEZ SATINALMA UZMANI</v>
      </c>
      <c r="D842" s="147"/>
      <c r="E842" s="150" t="s">
        <v>6114</v>
      </c>
      <c r="F842" s="150" t="s">
        <v>38</v>
      </c>
      <c r="G842" s="150" t="s">
        <v>35</v>
      </c>
      <c r="H842" s="150" t="s">
        <v>8271</v>
      </c>
      <c r="I842" s="156"/>
      <c r="J842" s="148"/>
      <c r="K842" s="149"/>
      <c r="L842" s="149"/>
      <c r="M842" s="149">
        <v>3</v>
      </c>
      <c r="N842" s="149">
        <v>3</v>
      </c>
      <c r="O842" s="149">
        <v>3</v>
      </c>
      <c r="P842" s="149">
        <v>3</v>
      </c>
      <c r="Q842" s="149">
        <v>3</v>
      </c>
      <c r="R842" s="149">
        <v>3</v>
      </c>
      <c r="S842" s="149">
        <v>3</v>
      </c>
      <c r="T842" s="149">
        <v>3</v>
      </c>
      <c r="U842" s="149">
        <v>3</v>
      </c>
      <c r="V842" s="149">
        <v>3</v>
      </c>
      <c r="W842" s="149">
        <v>3</v>
      </c>
      <c r="X842" s="149">
        <v>3</v>
      </c>
      <c r="Y842" s="149">
        <v>3</v>
      </c>
      <c r="Z842" s="149">
        <v>3</v>
      </c>
      <c r="AA842" s="149">
        <v>3</v>
      </c>
      <c r="AB842" s="149">
        <v>3</v>
      </c>
      <c r="AC842" s="149">
        <v>3</v>
      </c>
      <c r="AD842" s="149">
        <v>3</v>
      </c>
      <c r="AE842" s="149">
        <v>3</v>
      </c>
      <c r="AF842" s="149">
        <v>3</v>
      </c>
      <c r="AG842" s="149">
        <v>3</v>
      </c>
      <c r="AH842" s="149">
        <v>3</v>
      </c>
      <c r="AI842" s="149">
        <v>3</v>
      </c>
      <c r="AJ842" s="149">
        <v>3</v>
      </c>
      <c r="AK842" s="149">
        <v>3</v>
      </c>
      <c r="AL842" s="149">
        <v>3</v>
      </c>
      <c r="AM842" s="149">
        <v>3</v>
      </c>
      <c r="AN842" s="149">
        <v>3</v>
      </c>
      <c r="AO842" s="149">
        <v>3</v>
      </c>
      <c r="AP842" s="149">
        <v>3</v>
      </c>
      <c r="AQ842" s="149">
        <v>3</v>
      </c>
      <c r="AR842" s="149">
        <v>3</v>
      </c>
      <c r="AS842" s="149">
        <v>3</v>
      </c>
      <c r="AT842" s="149">
        <v>3</v>
      </c>
      <c r="AU842" s="149">
        <v>3</v>
      </c>
      <c r="AV842" s="149">
        <v>3</v>
      </c>
      <c r="AW842" s="149">
        <v>3</v>
      </c>
      <c r="AX842" s="149">
        <v>3</v>
      </c>
      <c r="AY842" s="149">
        <v>3</v>
      </c>
      <c r="AZ842" s="149">
        <v>3</v>
      </c>
      <c r="BA842" s="149">
        <v>3</v>
      </c>
      <c r="BB842" s="149">
        <v>3</v>
      </c>
      <c r="BC842" s="149">
        <v>3</v>
      </c>
      <c r="BD842" s="149">
        <v>3</v>
      </c>
      <c r="BE842" s="149">
        <v>3</v>
      </c>
      <c r="BF842" s="149">
        <v>3</v>
      </c>
      <c r="BG842" s="149">
        <v>3</v>
      </c>
      <c r="BH842" s="149">
        <v>3</v>
      </c>
      <c r="BI842" s="149">
        <v>3</v>
      </c>
      <c r="BJ842" s="149">
        <v>3</v>
      </c>
      <c r="BK842" s="149">
        <v>3</v>
      </c>
      <c r="BL842" s="149">
        <v>3</v>
      </c>
      <c r="BM842" s="149">
        <v>3</v>
      </c>
      <c r="BN842" s="149">
        <v>3</v>
      </c>
      <c r="BO842" s="149">
        <v>3</v>
      </c>
      <c r="BP842" s="149">
        <v>3</v>
      </c>
      <c r="BQ842" s="149">
        <v>3</v>
      </c>
      <c r="BR842" s="149">
        <v>3</v>
      </c>
      <c r="BS842" s="149">
        <v>3</v>
      </c>
      <c r="BT842" s="149">
        <v>3</v>
      </c>
      <c r="BU842" s="149"/>
      <c r="BV842" s="149"/>
      <c r="BW842" s="149"/>
      <c r="BX842" s="149"/>
      <c r="BY842" s="149"/>
      <c r="BZ842" s="149"/>
      <c r="CA842" s="149"/>
      <c r="CB842" s="149"/>
      <c r="CC842" s="149"/>
      <c r="CD842" s="149"/>
      <c r="CE842" s="149"/>
      <c r="CF842" s="149"/>
      <c r="CG842" s="149"/>
      <c r="CH842" s="149"/>
      <c r="CI842" s="149"/>
      <c r="CJ842" s="149"/>
      <c r="CK842" s="149"/>
      <c r="CL842" s="149"/>
      <c r="CM842" s="149"/>
      <c r="CN842" s="149"/>
      <c r="CO842" s="149"/>
      <c r="CP842" s="149"/>
      <c r="CQ842" s="149"/>
      <c r="CR842" s="149"/>
      <c r="CS842" s="150"/>
      <c r="CT842" s="151"/>
      <c r="CW842" s="68"/>
      <c r="CX842" s="152"/>
    </row>
    <row r="843" spans="1:102">
      <c r="A843" s="289" t="s">
        <v>8334</v>
      </c>
      <c r="B843" s="146" t="s">
        <v>2326</v>
      </c>
      <c r="C843" s="147" t="str">
        <f>+_xlfn.XLOOKUP(B843,'R4'!B:B,'R4'!C:C)</f>
        <v>MERKEZ LOJİSTİK - GÜMRÜK ŞEFİ</v>
      </c>
      <c r="D843" s="147"/>
      <c r="E843" s="150" t="s">
        <v>6114</v>
      </c>
      <c r="F843" s="150" t="s">
        <v>38</v>
      </c>
      <c r="G843" s="150" t="s">
        <v>35</v>
      </c>
      <c r="H843" s="150" t="s">
        <v>8271</v>
      </c>
      <c r="I843" s="156"/>
      <c r="J843" s="148"/>
      <c r="K843" s="149"/>
      <c r="L843" s="149"/>
      <c r="M843" s="149">
        <v>2</v>
      </c>
      <c r="N843" s="149">
        <v>2</v>
      </c>
      <c r="O843" s="149">
        <v>2</v>
      </c>
      <c r="P843" s="149">
        <v>2</v>
      </c>
      <c r="Q843" s="149">
        <v>2</v>
      </c>
      <c r="R843" s="149">
        <v>2</v>
      </c>
      <c r="S843" s="149">
        <v>2</v>
      </c>
      <c r="T843" s="149">
        <v>2</v>
      </c>
      <c r="U843" s="149">
        <v>2</v>
      </c>
      <c r="V843" s="149">
        <v>2</v>
      </c>
      <c r="W843" s="149">
        <v>2</v>
      </c>
      <c r="X843" s="149">
        <v>2</v>
      </c>
      <c r="Y843" s="149">
        <v>2</v>
      </c>
      <c r="Z843" s="149">
        <v>2</v>
      </c>
      <c r="AA843" s="149">
        <v>2</v>
      </c>
      <c r="AB843" s="149">
        <v>2</v>
      </c>
      <c r="AC843" s="149">
        <v>2</v>
      </c>
      <c r="AD843" s="149">
        <v>2</v>
      </c>
      <c r="AE843" s="149">
        <v>2</v>
      </c>
      <c r="AF843" s="149">
        <v>2</v>
      </c>
      <c r="AG843" s="149">
        <v>2</v>
      </c>
      <c r="AH843" s="149">
        <v>2</v>
      </c>
      <c r="AI843" s="149">
        <v>2</v>
      </c>
      <c r="AJ843" s="149">
        <v>2</v>
      </c>
      <c r="AK843" s="149">
        <v>2</v>
      </c>
      <c r="AL843" s="149">
        <v>2</v>
      </c>
      <c r="AM843" s="149">
        <v>2</v>
      </c>
      <c r="AN843" s="149">
        <v>2</v>
      </c>
      <c r="AO843" s="149">
        <v>2</v>
      </c>
      <c r="AP843" s="149">
        <v>2</v>
      </c>
      <c r="AQ843" s="149">
        <v>2</v>
      </c>
      <c r="AR843" s="149">
        <v>2</v>
      </c>
      <c r="AS843" s="149">
        <v>2</v>
      </c>
      <c r="AT843" s="149">
        <v>2</v>
      </c>
      <c r="AU843" s="149">
        <v>2</v>
      </c>
      <c r="AV843" s="149">
        <v>2</v>
      </c>
      <c r="AW843" s="149">
        <v>2</v>
      </c>
      <c r="AX843" s="149">
        <v>2</v>
      </c>
      <c r="AY843" s="149">
        <v>2</v>
      </c>
      <c r="AZ843" s="149">
        <v>2</v>
      </c>
      <c r="BA843" s="149">
        <v>2</v>
      </c>
      <c r="BB843" s="149">
        <v>2</v>
      </c>
      <c r="BC843" s="149">
        <v>2</v>
      </c>
      <c r="BD843" s="149">
        <v>2</v>
      </c>
      <c r="BE843" s="149">
        <v>2</v>
      </c>
      <c r="BF843" s="149">
        <v>2</v>
      </c>
      <c r="BG843" s="149">
        <v>2</v>
      </c>
      <c r="BH843" s="149">
        <v>2</v>
      </c>
      <c r="BI843" s="149">
        <v>2</v>
      </c>
      <c r="BJ843" s="149">
        <v>2</v>
      </c>
      <c r="BK843" s="149">
        <v>2</v>
      </c>
      <c r="BL843" s="149">
        <v>2</v>
      </c>
      <c r="BM843" s="149">
        <v>2</v>
      </c>
      <c r="BN843" s="149">
        <v>2</v>
      </c>
      <c r="BO843" s="149">
        <v>2</v>
      </c>
      <c r="BP843" s="149">
        <v>2</v>
      </c>
      <c r="BQ843" s="149">
        <v>2</v>
      </c>
      <c r="BR843" s="149">
        <v>2</v>
      </c>
      <c r="BS843" s="149">
        <v>2</v>
      </c>
      <c r="BT843" s="149">
        <v>2</v>
      </c>
      <c r="BU843" s="149"/>
      <c r="BV843" s="149"/>
      <c r="BW843" s="149"/>
      <c r="BX843" s="149"/>
      <c r="BY843" s="149"/>
      <c r="BZ843" s="149"/>
      <c r="CA843" s="149"/>
      <c r="CB843" s="149"/>
      <c r="CC843" s="149"/>
      <c r="CD843" s="149"/>
      <c r="CE843" s="149"/>
      <c r="CF843" s="149"/>
      <c r="CG843" s="149"/>
      <c r="CH843" s="149"/>
      <c r="CI843" s="149"/>
      <c r="CJ843" s="149"/>
      <c r="CK843" s="149"/>
      <c r="CL843" s="149"/>
      <c r="CM843" s="149"/>
      <c r="CN843" s="149"/>
      <c r="CO843" s="149"/>
      <c r="CP843" s="149"/>
      <c r="CQ843" s="149"/>
      <c r="CR843" s="149"/>
      <c r="CS843" s="150"/>
      <c r="CT843" s="151"/>
      <c r="CW843" s="68"/>
      <c r="CX843" s="152"/>
    </row>
    <row r="844" spans="1:102">
      <c r="A844" s="289" t="s">
        <v>8334</v>
      </c>
      <c r="B844" s="146" t="s">
        <v>2328</v>
      </c>
      <c r="C844" s="147" t="str">
        <f>+_xlfn.XLOOKUP(B844,'R4'!B:B,'R4'!C:C)</f>
        <v>MERKEZ SİGORTA ŞEFİ</v>
      </c>
      <c r="D844" s="147"/>
      <c r="E844" s="150" t="s">
        <v>6114</v>
      </c>
      <c r="F844" s="150" t="s">
        <v>38</v>
      </c>
      <c r="G844" s="150" t="s">
        <v>35</v>
      </c>
      <c r="H844" s="150" t="s">
        <v>8271</v>
      </c>
      <c r="I844" s="156"/>
      <c r="J844" s="148"/>
      <c r="K844" s="149"/>
      <c r="L844" s="149"/>
      <c r="M844" s="149">
        <v>1</v>
      </c>
      <c r="N844" s="149">
        <v>1</v>
      </c>
      <c r="O844" s="149">
        <v>1</v>
      </c>
      <c r="P844" s="149">
        <v>1</v>
      </c>
      <c r="Q844" s="149">
        <v>1</v>
      </c>
      <c r="R844" s="149">
        <v>1</v>
      </c>
      <c r="S844" s="149">
        <v>1</v>
      </c>
      <c r="T844" s="149">
        <v>1</v>
      </c>
      <c r="U844" s="149">
        <v>1</v>
      </c>
      <c r="V844" s="149">
        <v>1</v>
      </c>
      <c r="W844" s="149">
        <v>1</v>
      </c>
      <c r="X844" s="149">
        <v>1</v>
      </c>
      <c r="Y844" s="149">
        <v>1</v>
      </c>
      <c r="Z844" s="149">
        <v>1</v>
      </c>
      <c r="AA844" s="149">
        <v>1</v>
      </c>
      <c r="AB844" s="149">
        <v>1</v>
      </c>
      <c r="AC844" s="149">
        <v>1</v>
      </c>
      <c r="AD844" s="149">
        <v>1</v>
      </c>
      <c r="AE844" s="149">
        <v>1</v>
      </c>
      <c r="AF844" s="149">
        <v>1</v>
      </c>
      <c r="AG844" s="149">
        <v>1</v>
      </c>
      <c r="AH844" s="149">
        <v>1</v>
      </c>
      <c r="AI844" s="149">
        <v>1</v>
      </c>
      <c r="AJ844" s="149">
        <v>1</v>
      </c>
      <c r="AK844" s="149">
        <v>1</v>
      </c>
      <c r="AL844" s="149">
        <v>1</v>
      </c>
      <c r="AM844" s="149">
        <v>1</v>
      </c>
      <c r="AN844" s="149">
        <v>1</v>
      </c>
      <c r="AO844" s="149">
        <v>1</v>
      </c>
      <c r="AP844" s="149">
        <v>1</v>
      </c>
      <c r="AQ844" s="149">
        <v>1</v>
      </c>
      <c r="AR844" s="149">
        <v>1</v>
      </c>
      <c r="AS844" s="149">
        <v>1</v>
      </c>
      <c r="AT844" s="149">
        <v>1</v>
      </c>
      <c r="AU844" s="149">
        <v>1</v>
      </c>
      <c r="AV844" s="149">
        <v>1</v>
      </c>
      <c r="AW844" s="149">
        <v>1</v>
      </c>
      <c r="AX844" s="149">
        <v>1</v>
      </c>
      <c r="AY844" s="149">
        <v>1</v>
      </c>
      <c r="AZ844" s="149">
        <v>1</v>
      </c>
      <c r="BA844" s="149">
        <v>1</v>
      </c>
      <c r="BB844" s="149">
        <v>1</v>
      </c>
      <c r="BC844" s="149">
        <v>1</v>
      </c>
      <c r="BD844" s="149">
        <v>1</v>
      </c>
      <c r="BE844" s="149">
        <v>1</v>
      </c>
      <c r="BF844" s="149">
        <v>1</v>
      </c>
      <c r="BG844" s="149">
        <v>1</v>
      </c>
      <c r="BH844" s="149">
        <v>1</v>
      </c>
      <c r="BI844" s="149">
        <v>1</v>
      </c>
      <c r="BJ844" s="149">
        <v>1</v>
      </c>
      <c r="BK844" s="149">
        <v>1</v>
      </c>
      <c r="BL844" s="149">
        <v>1</v>
      </c>
      <c r="BM844" s="149">
        <v>1</v>
      </c>
      <c r="BN844" s="149">
        <v>1</v>
      </c>
      <c r="BO844" s="149">
        <v>1</v>
      </c>
      <c r="BP844" s="149">
        <v>1</v>
      </c>
      <c r="BQ844" s="149">
        <v>1</v>
      </c>
      <c r="BR844" s="149">
        <v>1</v>
      </c>
      <c r="BS844" s="149">
        <v>1</v>
      </c>
      <c r="BT844" s="149">
        <v>1</v>
      </c>
      <c r="BU844" s="149"/>
      <c r="BV844" s="149"/>
      <c r="BW844" s="149"/>
      <c r="BX844" s="149"/>
      <c r="BY844" s="149"/>
      <c r="BZ844" s="149"/>
      <c r="CA844" s="149"/>
      <c r="CB844" s="149"/>
      <c r="CC844" s="149"/>
      <c r="CD844" s="149"/>
      <c r="CE844" s="149"/>
      <c r="CF844" s="149"/>
      <c r="CG844" s="149"/>
      <c r="CH844" s="149"/>
      <c r="CI844" s="149"/>
      <c r="CJ844" s="149"/>
      <c r="CK844" s="149"/>
      <c r="CL844" s="149"/>
      <c r="CM844" s="149"/>
      <c r="CN844" s="149"/>
      <c r="CO844" s="149"/>
      <c r="CP844" s="149"/>
      <c r="CQ844" s="149"/>
      <c r="CR844" s="149"/>
      <c r="CS844" s="150"/>
      <c r="CT844" s="151"/>
      <c r="CW844" s="68"/>
      <c r="CX844" s="152"/>
    </row>
    <row r="845" spans="1:102">
      <c r="A845" s="289" t="s">
        <v>8334</v>
      </c>
      <c r="B845" s="146" t="s">
        <v>2310</v>
      </c>
      <c r="C845" s="147" t="str">
        <f>+_xlfn.XLOOKUP(B845,'R4'!B:B,'R4'!C:C)</f>
        <v>MERKEZ MUHASEBE UZMANI</v>
      </c>
      <c r="D845" s="147"/>
      <c r="E845" s="150" t="s">
        <v>6112</v>
      </c>
      <c r="F845" s="150" t="s">
        <v>38</v>
      </c>
      <c r="G845" s="150" t="s">
        <v>35</v>
      </c>
      <c r="H845" s="150" t="s">
        <v>8271</v>
      </c>
      <c r="I845" s="156"/>
      <c r="J845" s="148"/>
      <c r="K845" s="149"/>
      <c r="L845" s="149"/>
      <c r="M845" s="149">
        <v>1</v>
      </c>
      <c r="N845" s="149">
        <v>1</v>
      </c>
      <c r="O845" s="149">
        <v>1</v>
      </c>
      <c r="P845" s="149">
        <v>1</v>
      </c>
      <c r="Q845" s="149">
        <v>1</v>
      </c>
      <c r="R845" s="149">
        <v>1</v>
      </c>
      <c r="S845" s="149">
        <v>1</v>
      </c>
      <c r="T845" s="149">
        <v>1</v>
      </c>
      <c r="U845" s="149">
        <v>1</v>
      </c>
      <c r="V845" s="149">
        <v>1</v>
      </c>
      <c r="W845" s="149">
        <v>1</v>
      </c>
      <c r="X845" s="149">
        <v>1</v>
      </c>
      <c r="Y845" s="149">
        <v>1</v>
      </c>
      <c r="Z845" s="149">
        <v>1</v>
      </c>
      <c r="AA845" s="149">
        <v>1</v>
      </c>
      <c r="AB845" s="149">
        <v>1</v>
      </c>
      <c r="AC845" s="149">
        <v>1</v>
      </c>
      <c r="AD845" s="149">
        <v>1</v>
      </c>
      <c r="AE845" s="149">
        <v>1</v>
      </c>
      <c r="AF845" s="149">
        <v>1</v>
      </c>
      <c r="AG845" s="149">
        <v>1</v>
      </c>
      <c r="AH845" s="149">
        <v>1</v>
      </c>
      <c r="AI845" s="149">
        <v>1</v>
      </c>
      <c r="AJ845" s="149">
        <v>1</v>
      </c>
      <c r="AK845" s="149">
        <v>1</v>
      </c>
      <c r="AL845" s="149">
        <v>1</v>
      </c>
      <c r="AM845" s="149">
        <v>1</v>
      </c>
      <c r="AN845" s="149">
        <v>1</v>
      </c>
      <c r="AO845" s="149">
        <v>1</v>
      </c>
      <c r="AP845" s="149">
        <v>1</v>
      </c>
      <c r="AQ845" s="149">
        <v>1</v>
      </c>
      <c r="AR845" s="149">
        <v>1</v>
      </c>
      <c r="AS845" s="149">
        <v>1</v>
      </c>
      <c r="AT845" s="149">
        <v>1</v>
      </c>
      <c r="AU845" s="149">
        <v>1</v>
      </c>
      <c r="AV845" s="149">
        <v>1</v>
      </c>
      <c r="AW845" s="149">
        <v>1</v>
      </c>
      <c r="AX845" s="149">
        <v>1</v>
      </c>
      <c r="AY845" s="149">
        <v>1</v>
      </c>
      <c r="AZ845" s="149">
        <v>1</v>
      </c>
      <c r="BA845" s="149">
        <v>1</v>
      </c>
      <c r="BB845" s="149">
        <v>1</v>
      </c>
      <c r="BC845" s="149">
        <v>1</v>
      </c>
      <c r="BD845" s="149">
        <v>1</v>
      </c>
      <c r="BE845" s="149">
        <v>1</v>
      </c>
      <c r="BF845" s="149">
        <v>1</v>
      </c>
      <c r="BG845" s="149">
        <v>1</v>
      </c>
      <c r="BH845" s="149">
        <v>1</v>
      </c>
      <c r="BI845" s="149">
        <v>1</v>
      </c>
      <c r="BJ845" s="149">
        <v>1</v>
      </c>
      <c r="BK845" s="149">
        <v>1</v>
      </c>
      <c r="BL845" s="149">
        <v>1</v>
      </c>
      <c r="BM845" s="149">
        <v>1</v>
      </c>
      <c r="BN845" s="149">
        <v>1</v>
      </c>
      <c r="BO845" s="149">
        <v>1</v>
      </c>
      <c r="BP845" s="149">
        <v>1</v>
      </c>
      <c r="BQ845" s="149">
        <v>1</v>
      </c>
      <c r="BR845" s="149">
        <v>1</v>
      </c>
      <c r="BS845" s="149">
        <v>1</v>
      </c>
      <c r="BT845" s="149">
        <v>1</v>
      </c>
      <c r="BU845" s="149"/>
      <c r="BV845" s="149"/>
      <c r="BW845" s="149"/>
      <c r="BX845" s="149"/>
      <c r="BY845" s="149"/>
      <c r="BZ845" s="149"/>
      <c r="CA845" s="149"/>
      <c r="CB845" s="149"/>
      <c r="CC845" s="149"/>
      <c r="CD845" s="149"/>
      <c r="CE845" s="149"/>
      <c r="CF845" s="149"/>
      <c r="CG845" s="149"/>
      <c r="CH845" s="149"/>
      <c r="CI845" s="149"/>
      <c r="CJ845" s="149"/>
      <c r="CK845" s="149"/>
      <c r="CL845" s="149"/>
      <c r="CM845" s="149"/>
      <c r="CN845" s="149"/>
      <c r="CO845" s="149"/>
      <c r="CP845" s="149"/>
      <c r="CQ845" s="149"/>
      <c r="CR845" s="149"/>
      <c r="CS845" s="150"/>
      <c r="CT845" s="151"/>
      <c r="CW845" s="68"/>
      <c r="CX845" s="152"/>
    </row>
    <row r="846" spans="1:102">
      <c r="A846" s="289" t="s">
        <v>8334</v>
      </c>
      <c r="B846" s="146" t="s">
        <v>7542</v>
      </c>
      <c r="C846" s="147" t="str">
        <f>+_xlfn.XLOOKUP(B846,'R4'!B:B,'R4'!C:C)</f>
        <v>MERKEZ - İDARİ İŞLER UZMANI</v>
      </c>
      <c r="D846" s="147"/>
      <c r="E846" s="150" t="s">
        <v>6116</v>
      </c>
      <c r="F846" s="150" t="s">
        <v>38</v>
      </c>
      <c r="G846" s="150" t="s">
        <v>35</v>
      </c>
      <c r="H846" s="150" t="s">
        <v>8271</v>
      </c>
      <c r="I846" s="156"/>
      <c r="J846" s="148"/>
      <c r="K846" s="149"/>
      <c r="L846" s="149"/>
      <c r="M846" s="149">
        <v>1</v>
      </c>
      <c r="N846" s="149">
        <v>1</v>
      </c>
      <c r="O846" s="149">
        <v>1</v>
      </c>
      <c r="P846" s="149">
        <v>1</v>
      </c>
      <c r="Q846" s="149">
        <v>1</v>
      </c>
      <c r="R846" s="149">
        <v>1</v>
      </c>
      <c r="S846" s="149">
        <v>1</v>
      </c>
      <c r="T846" s="149">
        <v>1</v>
      </c>
      <c r="U846" s="149">
        <v>1</v>
      </c>
      <c r="V846" s="149">
        <v>1</v>
      </c>
      <c r="W846" s="149">
        <v>1</v>
      </c>
      <c r="X846" s="149">
        <v>1</v>
      </c>
      <c r="Y846" s="149">
        <v>1</v>
      </c>
      <c r="Z846" s="149">
        <v>1</v>
      </c>
      <c r="AA846" s="149">
        <v>1</v>
      </c>
      <c r="AB846" s="149">
        <v>1</v>
      </c>
      <c r="AC846" s="149">
        <v>1</v>
      </c>
      <c r="AD846" s="149">
        <v>1</v>
      </c>
      <c r="AE846" s="149">
        <v>1</v>
      </c>
      <c r="AF846" s="149">
        <v>1</v>
      </c>
      <c r="AG846" s="149">
        <v>1</v>
      </c>
      <c r="AH846" s="149">
        <v>1</v>
      </c>
      <c r="AI846" s="149">
        <v>1</v>
      </c>
      <c r="AJ846" s="149">
        <v>1</v>
      </c>
      <c r="AK846" s="149">
        <v>1</v>
      </c>
      <c r="AL846" s="149">
        <v>1</v>
      </c>
      <c r="AM846" s="149">
        <v>1</v>
      </c>
      <c r="AN846" s="149">
        <v>1</v>
      </c>
      <c r="AO846" s="149">
        <v>1</v>
      </c>
      <c r="AP846" s="149">
        <v>1</v>
      </c>
      <c r="AQ846" s="149">
        <v>1</v>
      </c>
      <c r="AR846" s="149">
        <v>1</v>
      </c>
      <c r="AS846" s="149">
        <v>1</v>
      </c>
      <c r="AT846" s="149">
        <v>1</v>
      </c>
      <c r="AU846" s="149">
        <v>1</v>
      </c>
      <c r="AV846" s="149">
        <v>1</v>
      </c>
      <c r="AW846" s="149">
        <v>1</v>
      </c>
      <c r="AX846" s="149">
        <v>1</v>
      </c>
      <c r="AY846" s="149">
        <v>1</v>
      </c>
      <c r="AZ846" s="149">
        <v>1</v>
      </c>
      <c r="BA846" s="149">
        <v>1</v>
      </c>
      <c r="BB846" s="149">
        <v>1</v>
      </c>
      <c r="BC846" s="149">
        <v>1</v>
      </c>
      <c r="BD846" s="149">
        <v>1</v>
      </c>
      <c r="BE846" s="149">
        <v>1</v>
      </c>
      <c r="BF846" s="149">
        <v>1</v>
      </c>
      <c r="BG846" s="149">
        <v>1</v>
      </c>
      <c r="BH846" s="149">
        <v>1</v>
      </c>
      <c r="BI846" s="149">
        <v>1</v>
      </c>
      <c r="BJ846" s="149">
        <v>1</v>
      </c>
      <c r="BK846" s="149">
        <v>1</v>
      </c>
      <c r="BL846" s="149">
        <v>1</v>
      </c>
      <c r="BM846" s="149">
        <v>1</v>
      </c>
      <c r="BN846" s="149">
        <v>1</v>
      </c>
      <c r="BO846" s="149">
        <v>1</v>
      </c>
      <c r="BP846" s="149">
        <v>1</v>
      </c>
      <c r="BQ846" s="149">
        <v>1</v>
      </c>
      <c r="BR846" s="149">
        <v>1</v>
      </c>
      <c r="BS846" s="149">
        <v>1</v>
      </c>
      <c r="BT846" s="149">
        <v>1</v>
      </c>
      <c r="BU846" s="149"/>
      <c r="BV846" s="149"/>
      <c r="BW846" s="149"/>
      <c r="BX846" s="149"/>
      <c r="BY846" s="149"/>
      <c r="BZ846" s="149"/>
      <c r="CA846" s="149"/>
      <c r="CB846" s="149"/>
      <c r="CC846" s="149"/>
      <c r="CD846" s="149"/>
      <c r="CE846" s="149"/>
      <c r="CF846" s="149"/>
      <c r="CG846" s="149"/>
      <c r="CH846" s="149"/>
      <c r="CI846" s="149"/>
      <c r="CJ846" s="149"/>
      <c r="CK846" s="149"/>
      <c r="CL846" s="149"/>
      <c r="CM846" s="149"/>
      <c r="CN846" s="149"/>
      <c r="CO846" s="149"/>
      <c r="CP846" s="149"/>
      <c r="CQ846" s="149"/>
      <c r="CR846" s="149"/>
      <c r="CS846" s="150"/>
      <c r="CT846" s="151"/>
      <c r="CW846" s="68"/>
      <c r="CX846" s="152"/>
    </row>
    <row r="847" spans="1:102">
      <c r="A847" s="289" t="s">
        <v>8334</v>
      </c>
      <c r="B847" s="146" t="s">
        <v>7543</v>
      </c>
      <c r="C847" s="147" t="str">
        <f>+_xlfn.XLOOKUP(B847,'R4'!B:B,'R4'!C:C)</f>
        <v>MERKEZ - PERSONEL ŞEFİ</v>
      </c>
      <c r="D847" s="147"/>
      <c r="E847" s="150" t="s">
        <v>6116</v>
      </c>
      <c r="F847" s="150" t="s">
        <v>38</v>
      </c>
      <c r="G847" s="150" t="s">
        <v>35</v>
      </c>
      <c r="H847" s="150" t="s">
        <v>8271</v>
      </c>
      <c r="I847" s="156"/>
      <c r="J847" s="148"/>
      <c r="K847" s="149"/>
      <c r="L847" s="149"/>
      <c r="M847" s="149">
        <v>1</v>
      </c>
      <c r="N847" s="149">
        <v>1</v>
      </c>
      <c r="O847" s="149">
        <v>1</v>
      </c>
      <c r="P847" s="149">
        <v>1</v>
      </c>
      <c r="Q847" s="149">
        <v>1</v>
      </c>
      <c r="R847" s="149">
        <v>1</v>
      </c>
      <c r="S847" s="149">
        <v>1</v>
      </c>
      <c r="T847" s="149">
        <v>1</v>
      </c>
      <c r="U847" s="149">
        <v>1</v>
      </c>
      <c r="V847" s="149">
        <v>1</v>
      </c>
      <c r="W847" s="149">
        <v>1</v>
      </c>
      <c r="X847" s="149">
        <v>1</v>
      </c>
      <c r="Y847" s="149">
        <v>1</v>
      </c>
      <c r="Z847" s="149">
        <v>1</v>
      </c>
      <c r="AA847" s="149">
        <v>1</v>
      </c>
      <c r="AB847" s="149">
        <v>1</v>
      </c>
      <c r="AC847" s="149">
        <v>1</v>
      </c>
      <c r="AD847" s="149">
        <v>1</v>
      </c>
      <c r="AE847" s="149">
        <v>1</v>
      </c>
      <c r="AF847" s="149">
        <v>1</v>
      </c>
      <c r="AG847" s="149">
        <v>1</v>
      </c>
      <c r="AH847" s="149">
        <v>1</v>
      </c>
      <c r="AI847" s="149">
        <v>1</v>
      </c>
      <c r="AJ847" s="149">
        <v>1</v>
      </c>
      <c r="AK847" s="149">
        <v>1</v>
      </c>
      <c r="AL847" s="149">
        <v>1</v>
      </c>
      <c r="AM847" s="149">
        <v>1</v>
      </c>
      <c r="AN847" s="149">
        <v>1</v>
      </c>
      <c r="AO847" s="149">
        <v>1</v>
      </c>
      <c r="AP847" s="149">
        <v>1</v>
      </c>
      <c r="AQ847" s="149">
        <v>1</v>
      </c>
      <c r="AR847" s="149">
        <v>1</v>
      </c>
      <c r="AS847" s="149">
        <v>1</v>
      </c>
      <c r="AT847" s="149">
        <v>1</v>
      </c>
      <c r="AU847" s="149">
        <v>1</v>
      </c>
      <c r="AV847" s="149">
        <v>1</v>
      </c>
      <c r="AW847" s="149">
        <v>1</v>
      </c>
      <c r="AX847" s="149">
        <v>1</v>
      </c>
      <c r="AY847" s="149">
        <v>1</v>
      </c>
      <c r="AZ847" s="149">
        <v>1</v>
      </c>
      <c r="BA847" s="149">
        <v>1</v>
      </c>
      <c r="BB847" s="149">
        <v>1</v>
      </c>
      <c r="BC847" s="149">
        <v>1</v>
      </c>
      <c r="BD847" s="149">
        <v>1</v>
      </c>
      <c r="BE847" s="149">
        <v>1</v>
      </c>
      <c r="BF847" s="149">
        <v>1</v>
      </c>
      <c r="BG847" s="149">
        <v>1</v>
      </c>
      <c r="BH847" s="149">
        <v>1</v>
      </c>
      <c r="BI847" s="149">
        <v>1</v>
      </c>
      <c r="BJ847" s="149">
        <v>1</v>
      </c>
      <c r="BK847" s="149">
        <v>1</v>
      </c>
      <c r="BL847" s="149">
        <v>1</v>
      </c>
      <c r="BM847" s="149">
        <v>1</v>
      </c>
      <c r="BN847" s="149">
        <v>1</v>
      </c>
      <c r="BO847" s="149">
        <v>1</v>
      </c>
      <c r="BP847" s="149">
        <v>1</v>
      </c>
      <c r="BQ847" s="149">
        <v>1</v>
      </c>
      <c r="BR847" s="149">
        <v>1</v>
      </c>
      <c r="BS847" s="149">
        <v>1</v>
      </c>
      <c r="BT847" s="149">
        <v>1</v>
      </c>
      <c r="BU847" s="149"/>
      <c r="BV847" s="149"/>
      <c r="BW847" s="149"/>
      <c r="BX847" s="149"/>
      <c r="BY847" s="149"/>
      <c r="BZ847" s="149"/>
      <c r="CA847" s="149"/>
      <c r="CB847" s="149"/>
      <c r="CC847" s="149"/>
      <c r="CD847" s="149"/>
      <c r="CE847" s="149"/>
      <c r="CF847" s="149"/>
      <c r="CG847" s="149"/>
      <c r="CH847" s="149"/>
      <c r="CI847" s="149"/>
      <c r="CJ847" s="149"/>
      <c r="CK847" s="149"/>
      <c r="CL847" s="149"/>
      <c r="CM847" s="149"/>
      <c r="CN847" s="149"/>
      <c r="CO847" s="149"/>
      <c r="CP847" s="149"/>
      <c r="CQ847" s="149"/>
      <c r="CR847" s="149"/>
      <c r="CS847" s="150"/>
      <c r="CT847" s="151"/>
      <c r="CW847" s="68"/>
      <c r="CX847" s="152"/>
    </row>
    <row r="848" spans="1:102">
      <c r="A848" s="289" t="s">
        <v>8334</v>
      </c>
      <c r="B848" s="146" t="s">
        <v>2390</v>
      </c>
      <c r="C848" s="147" t="str">
        <f>+_xlfn.XLOOKUP(B848,'R4'!B:B,'R4'!C:C)</f>
        <v>MERKEZ - BİLGİ İŞLEM UZMANI</v>
      </c>
      <c r="D848" s="147"/>
      <c r="E848" s="150" t="s">
        <v>6118</v>
      </c>
      <c r="F848" s="150" t="s">
        <v>38</v>
      </c>
      <c r="G848" s="150" t="s">
        <v>35</v>
      </c>
      <c r="H848" s="150" t="s">
        <v>8271</v>
      </c>
      <c r="I848" s="156"/>
      <c r="J848" s="148"/>
      <c r="K848" s="149"/>
      <c r="L848" s="149"/>
      <c r="M848" s="149">
        <v>1</v>
      </c>
      <c r="N848" s="149">
        <v>1</v>
      </c>
      <c r="O848" s="149">
        <v>1</v>
      </c>
      <c r="P848" s="149">
        <v>1</v>
      </c>
      <c r="Q848" s="149">
        <v>1</v>
      </c>
      <c r="R848" s="149">
        <v>1</v>
      </c>
      <c r="S848" s="149">
        <v>1</v>
      </c>
      <c r="T848" s="149">
        <v>1</v>
      </c>
      <c r="U848" s="149">
        <v>1</v>
      </c>
      <c r="V848" s="149">
        <v>1</v>
      </c>
      <c r="W848" s="149">
        <v>1</v>
      </c>
      <c r="X848" s="149">
        <v>1</v>
      </c>
      <c r="Y848" s="149">
        <v>1</v>
      </c>
      <c r="Z848" s="149">
        <v>1</v>
      </c>
      <c r="AA848" s="149">
        <v>1</v>
      </c>
      <c r="AB848" s="149">
        <v>1</v>
      </c>
      <c r="AC848" s="149">
        <v>1</v>
      </c>
      <c r="AD848" s="149">
        <v>1</v>
      </c>
      <c r="AE848" s="149">
        <v>1</v>
      </c>
      <c r="AF848" s="149">
        <v>1</v>
      </c>
      <c r="AG848" s="149">
        <v>1</v>
      </c>
      <c r="AH848" s="149">
        <v>1</v>
      </c>
      <c r="AI848" s="149">
        <v>1</v>
      </c>
      <c r="AJ848" s="149">
        <v>1</v>
      </c>
      <c r="AK848" s="149">
        <v>1</v>
      </c>
      <c r="AL848" s="149">
        <v>1</v>
      </c>
      <c r="AM848" s="149">
        <v>1</v>
      </c>
      <c r="AN848" s="149">
        <v>1</v>
      </c>
      <c r="AO848" s="149">
        <v>1</v>
      </c>
      <c r="AP848" s="149">
        <v>1</v>
      </c>
      <c r="AQ848" s="149">
        <v>1</v>
      </c>
      <c r="AR848" s="149">
        <v>1</v>
      </c>
      <c r="AS848" s="149">
        <v>1</v>
      </c>
      <c r="AT848" s="149">
        <v>1</v>
      </c>
      <c r="AU848" s="149">
        <v>1</v>
      </c>
      <c r="AV848" s="149">
        <v>1</v>
      </c>
      <c r="AW848" s="149">
        <v>1</v>
      </c>
      <c r="AX848" s="149">
        <v>1</v>
      </c>
      <c r="AY848" s="149">
        <v>1</v>
      </c>
      <c r="AZ848" s="149">
        <v>1</v>
      </c>
      <c r="BA848" s="149">
        <v>1</v>
      </c>
      <c r="BB848" s="149">
        <v>1</v>
      </c>
      <c r="BC848" s="149">
        <v>1</v>
      </c>
      <c r="BD848" s="149">
        <v>1</v>
      </c>
      <c r="BE848" s="149">
        <v>1</v>
      </c>
      <c r="BF848" s="149">
        <v>1</v>
      </c>
      <c r="BG848" s="149">
        <v>1</v>
      </c>
      <c r="BH848" s="149">
        <v>1</v>
      </c>
      <c r="BI848" s="149">
        <v>1</v>
      </c>
      <c r="BJ848" s="149">
        <v>1</v>
      </c>
      <c r="BK848" s="149">
        <v>1</v>
      </c>
      <c r="BL848" s="149">
        <v>1</v>
      </c>
      <c r="BM848" s="149">
        <v>1</v>
      </c>
      <c r="BN848" s="149">
        <v>1</v>
      </c>
      <c r="BO848" s="149">
        <v>1</v>
      </c>
      <c r="BP848" s="149">
        <v>1</v>
      </c>
      <c r="BQ848" s="149">
        <v>1</v>
      </c>
      <c r="BR848" s="149">
        <v>1</v>
      </c>
      <c r="BS848" s="149">
        <v>1</v>
      </c>
      <c r="BT848" s="149">
        <v>1</v>
      </c>
      <c r="BU848" s="149"/>
      <c r="BV848" s="149"/>
      <c r="BW848" s="149"/>
      <c r="BX848" s="149"/>
      <c r="BY848" s="149"/>
      <c r="BZ848" s="149"/>
      <c r="CA848" s="149"/>
      <c r="CB848" s="149"/>
      <c r="CC848" s="149"/>
      <c r="CD848" s="149"/>
      <c r="CE848" s="149"/>
      <c r="CF848" s="149"/>
      <c r="CG848" s="149"/>
      <c r="CH848" s="149"/>
      <c r="CI848" s="149"/>
      <c r="CJ848" s="149"/>
      <c r="CK848" s="149"/>
      <c r="CL848" s="149"/>
      <c r="CM848" s="149"/>
      <c r="CN848" s="149"/>
      <c r="CO848" s="149"/>
      <c r="CP848" s="149"/>
      <c r="CQ848" s="149"/>
      <c r="CR848" s="149"/>
      <c r="CS848" s="150"/>
      <c r="CT848" s="151"/>
      <c r="CW848" s="68"/>
      <c r="CX848" s="152"/>
    </row>
    <row r="849" spans="1:102">
      <c r="A849" s="289" t="s">
        <v>8334</v>
      </c>
      <c r="B849" s="146" t="s">
        <v>7544</v>
      </c>
      <c r="C849" s="147" t="str">
        <f>+_xlfn.XLOOKUP(B849,'R4'!B:B,'R4'!C:C)</f>
        <v>MERKEZ - ALT YÜKLENİCİ ŞEFİ</v>
      </c>
      <c r="D849" s="147"/>
      <c r="E849" s="150" t="s">
        <v>6104</v>
      </c>
      <c r="F849" s="150" t="s">
        <v>38</v>
      </c>
      <c r="G849" s="150" t="s">
        <v>35</v>
      </c>
      <c r="H849" s="150" t="s">
        <v>8271</v>
      </c>
      <c r="I849" s="156"/>
      <c r="J849" s="148"/>
      <c r="K849" s="149"/>
      <c r="L849" s="149"/>
      <c r="M849" s="149">
        <v>1</v>
      </c>
      <c r="N849" s="149">
        <v>1</v>
      </c>
      <c r="O849" s="149">
        <v>1</v>
      </c>
      <c r="P849" s="149">
        <v>1</v>
      </c>
      <c r="Q849" s="149">
        <v>1</v>
      </c>
      <c r="R849" s="149">
        <v>1</v>
      </c>
      <c r="S849" s="149">
        <v>1</v>
      </c>
      <c r="T849" s="149">
        <v>1</v>
      </c>
      <c r="U849" s="149">
        <v>1</v>
      </c>
      <c r="V849" s="149">
        <v>1</v>
      </c>
      <c r="W849" s="149">
        <v>1</v>
      </c>
      <c r="X849" s="149">
        <v>1</v>
      </c>
      <c r="Y849" s="149">
        <v>1</v>
      </c>
      <c r="Z849" s="149">
        <v>1</v>
      </c>
      <c r="AA849" s="149">
        <v>1</v>
      </c>
      <c r="AB849" s="149">
        <v>1</v>
      </c>
      <c r="AC849" s="149">
        <v>1</v>
      </c>
      <c r="AD849" s="149">
        <v>1</v>
      </c>
      <c r="AE849" s="149">
        <v>1</v>
      </c>
      <c r="AF849" s="149">
        <v>1</v>
      </c>
      <c r="AG849" s="149">
        <v>1</v>
      </c>
      <c r="AH849" s="149">
        <v>1</v>
      </c>
      <c r="AI849" s="149">
        <v>1</v>
      </c>
      <c r="AJ849" s="149">
        <v>1</v>
      </c>
      <c r="AK849" s="149">
        <v>1</v>
      </c>
      <c r="AL849" s="149">
        <v>1</v>
      </c>
      <c r="AM849" s="149">
        <v>1</v>
      </c>
      <c r="AN849" s="149">
        <v>1</v>
      </c>
      <c r="AO849" s="149">
        <v>1</v>
      </c>
      <c r="AP849" s="149">
        <v>1</v>
      </c>
      <c r="AQ849" s="149">
        <v>1</v>
      </c>
      <c r="AR849" s="149">
        <v>1</v>
      </c>
      <c r="AS849" s="149">
        <v>1</v>
      </c>
      <c r="AT849" s="149">
        <v>1</v>
      </c>
      <c r="AU849" s="149">
        <v>1</v>
      </c>
      <c r="AV849" s="149">
        <v>1</v>
      </c>
      <c r="AW849" s="149">
        <v>1</v>
      </c>
      <c r="AX849" s="149">
        <v>1</v>
      </c>
      <c r="AY849" s="149">
        <v>1</v>
      </c>
      <c r="AZ849" s="149">
        <v>1</v>
      </c>
      <c r="BA849" s="149">
        <v>1</v>
      </c>
      <c r="BB849" s="149">
        <v>1</v>
      </c>
      <c r="BC849" s="149">
        <v>1</v>
      </c>
      <c r="BD849" s="149">
        <v>1</v>
      </c>
      <c r="BE849" s="149">
        <v>1</v>
      </c>
      <c r="BF849" s="149">
        <v>1</v>
      </c>
      <c r="BG849" s="149">
        <v>1</v>
      </c>
      <c r="BH849" s="149">
        <v>1</v>
      </c>
      <c r="BI849" s="149">
        <v>1</v>
      </c>
      <c r="BJ849" s="149">
        <v>1</v>
      </c>
      <c r="BK849" s="149">
        <v>1</v>
      </c>
      <c r="BL849" s="149">
        <v>1</v>
      </c>
      <c r="BM849" s="149">
        <v>1</v>
      </c>
      <c r="BN849" s="149">
        <v>1</v>
      </c>
      <c r="BO849" s="149">
        <v>1</v>
      </c>
      <c r="BP849" s="149">
        <v>1</v>
      </c>
      <c r="BQ849" s="149">
        <v>1</v>
      </c>
      <c r="BR849" s="149">
        <v>1</v>
      </c>
      <c r="BS849" s="149">
        <v>1</v>
      </c>
      <c r="BT849" s="149">
        <v>1</v>
      </c>
      <c r="BU849" s="149"/>
      <c r="BV849" s="149"/>
      <c r="BW849" s="149"/>
      <c r="BX849" s="149"/>
      <c r="BY849" s="149"/>
      <c r="BZ849" s="149"/>
      <c r="CA849" s="149"/>
      <c r="CB849" s="149"/>
      <c r="CC849" s="149"/>
      <c r="CD849" s="149"/>
      <c r="CE849" s="149"/>
      <c r="CF849" s="149"/>
      <c r="CG849" s="149"/>
      <c r="CH849" s="149"/>
      <c r="CI849" s="149"/>
      <c r="CJ849" s="149"/>
      <c r="CK849" s="149"/>
      <c r="CL849" s="149"/>
      <c r="CM849" s="149"/>
      <c r="CN849" s="149"/>
      <c r="CO849" s="149"/>
      <c r="CP849" s="149"/>
      <c r="CQ849" s="149"/>
      <c r="CR849" s="149"/>
      <c r="CS849" s="150"/>
      <c r="CT849" s="151"/>
      <c r="CW849" s="68"/>
      <c r="CX849" s="152"/>
    </row>
    <row r="850" spans="1:102">
      <c r="A850" s="289" t="s">
        <v>8334</v>
      </c>
      <c r="B850" s="146" t="s">
        <v>2348</v>
      </c>
      <c r="C850" s="147" t="str">
        <f>+_xlfn.XLOOKUP(B850,'R4'!B:B,'R4'!C:C)</f>
        <v>MERKEZ ENTEGRE YÖNETİM SİSTEMLERİ MD.</v>
      </c>
      <c r="D850" s="147"/>
      <c r="E850" s="150" t="s">
        <v>6116</v>
      </c>
      <c r="F850" s="150" t="s">
        <v>38</v>
      </c>
      <c r="G850" s="150" t="s">
        <v>35</v>
      </c>
      <c r="H850" s="150" t="s">
        <v>8271</v>
      </c>
      <c r="I850" s="156"/>
      <c r="J850" s="148"/>
      <c r="K850" s="149"/>
      <c r="L850" s="149"/>
      <c r="M850" s="149">
        <v>1</v>
      </c>
      <c r="N850" s="149">
        <v>1</v>
      </c>
      <c r="O850" s="149">
        <v>1</v>
      </c>
      <c r="P850" s="149">
        <v>1</v>
      </c>
      <c r="Q850" s="149">
        <v>1</v>
      </c>
      <c r="R850" s="149">
        <v>1</v>
      </c>
      <c r="S850" s="149">
        <v>1</v>
      </c>
      <c r="T850" s="149">
        <v>1</v>
      </c>
      <c r="U850" s="149">
        <v>1</v>
      </c>
      <c r="V850" s="149">
        <v>1</v>
      </c>
      <c r="W850" s="149">
        <v>1</v>
      </c>
      <c r="X850" s="149">
        <v>1</v>
      </c>
      <c r="Y850" s="149">
        <v>1</v>
      </c>
      <c r="Z850" s="149">
        <v>1</v>
      </c>
      <c r="AA850" s="149">
        <v>1</v>
      </c>
      <c r="AB850" s="149">
        <v>1</v>
      </c>
      <c r="AC850" s="149">
        <v>1</v>
      </c>
      <c r="AD850" s="149">
        <v>1</v>
      </c>
      <c r="AE850" s="149">
        <v>1</v>
      </c>
      <c r="AF850" s="149">
        <v>1</v>
      </c>
      <c r="AG850" s="149">
        <v>1</v>
      </c>
      <c r="AH850" s="149">
        <v>1</v>
      </c>
      <c r="AI850" s="149">
        <v>1</v>
      </c>
      <c r="AJ850" s="149">
        <v>1</v>
      </c>
      <c r="AK850" s="149">
        <v>1</v>
      </c>
      <c r="AL850" s="149">
        <v>1</v>
      </c>
      <c r="AM850" s="149">
        <v>1</v>
      </c>
      <c r="AN850" s="149">
        <v>1</v>
      </c>
      <c r="AO850" s="149">
        <v>1</v>
      </c>
      <c r="AP850" s="149">
        <v>1</v>
      </c>
      <c r="AQ850" s="149">
        <v>1</v>
      </c>
      <c r="AR850" s="149">
        <v>1</v>
      </c>
      <c r="AS850" s="149">
        <v>1</v>
      </c>
      <c r="AT850" s="149">
        <v>1</v>
      </c>
      <c r="AU850" s="149">
        <v>1</v>
      </c>
      <c r="AV850" s="149">
        <v>1</v>
      </c>
      <c r="AW850" s="149">
        <v>1</v>
      </c>
      <c r="AX850" s="149">
        <v>1</v>
      </c>
      <c r="AY850" s="149">
        <v>1</v>
      </c>
      <c r="AZ850" s="149">
        <v>1</v>
      </c>
      <c r="BA850" s="149">
        <v>1</v>
      </c>
      <c r="BB850" s="149">
        <v>1</v>
      </c>
      <c r="BC850" s="149">
        <v>1</v>
      </c>
      <c r="BD850" s="149">
        <v>1</v>
      </c>
      <c r="BE850" s="149">
        <v>1</v>
      </c>
      <c r="BF850" s="149">
        <v>1</v>
      </c>
      <c r="BG850" s="149">
        <v>1</v>
      </c>
      <c r="BH850" s="149">
        <v>1</v>
      </c>
      <c r="BI850" s="149">
        <v>1</v>
      </c>
      <c r="BJ850" s="149">
        <v>1</v>
      </c>
      <c r="BK850" s="149">
        <v>1</v>
      </c>
      <c r="BL850" s="149">
        <v>1</v>
      </c>
      <c r="BM850" s="149">
        <v>1</v>
      </c>
      <c r="BN850" s="149">
        <v>1</v>
      </c>
      <c r="BO850" s="149">
        <v>1</v>
      </c>
      <c r="BP850" s="149">
        <v>1</v>
      </c>
      <c r="BQ850" s="149">
        <v>1</v>
      </c>
      <c r="BR850" s="149">
        <v>1</v>
      </c>
      <c r="BS850" s="149">
        <v>1</v>
      </c>
      <c r="BT850" s="149">
        <v>1</v>
      </c>
      <c r="BU850" s="149"/>
      <c r="BV850" s="149"/>
      <c r="BW850" s="149"/>
      <c r="BX850" s="149"/>
      <c r="BY850" s="149"/>
      <c r="BZ850" s="149"/>
      <c r="CA850" s="149"/>
      <c r="CB850" s="149"/>
      <c r="CC850" s="149"/>
      <c r="CD850" s="149"/>
      <c r="CE850" s="149"/>
      <c r="CF850" s="149"/>
      <c r="CG850" s="149"/>
      <c r="CH850" s="149"/>
      <c r="CI850" s="149"/>
      <c r="CJ850" s="149"/>
      <c r="CK850" s="149"/>
      <c r="CL850" s="149"/>
      <c r="CM850" s="149"/>
      <c r="CN850" s="149"/>
      <c r="CO850" s="149"/>
      <c r="CP850" s="149"/>
      <c r="CQ850" s="149"/>
      <c r="CR850" s="149"/>
      <c r="CS850" s="150"/>
      <c r="CT850" s="151"/>
      <c r="CW850" s="68"/>
      <c r="CX850" s="152"/>
    </row>
    <row r="851" spans="1:102">
      <c r="A851" s="289" t="s">
        <v>8334</v>
      </c>
      <c r="B851" s="146" t="s">
        <v>2340</v>
      </c>
      <c r="C851" s="147" t="str">
        <f>+_xlfn.XLOOKUP(B851,'R4'!B:B,'R4'!C:C)</f>
        <v>MERKEZ DCC UZMANI</v>
      </c>
      <c r="D851" s="147"/>
      <c r="E851" s="150" t="s">
        <v>6118</v>
      </c>
      <c r="F851" s="150" t="s">
        <v>38</v>
      </c>
      <c r="G851" s="150" t="s">
        <v>35</v>
      </c>
      <c r="H851" s="150" t="s">
        <v>8271</v>
      </c>
      <c r="I851" s="156"/>
      <c r="J851" s="148"/>
      <c r="K851" s="149"/>
      <c r="L851" s="149"/>
      <c r="M851" s="149">
        <v>1</v>
      </c>
      <c r="N851" s="149">
        <v>1</v>
      </c>
      <c r="O851" s="149">
        <v>1</v>
      </c>
      <c r="P851" s="149">
        <v>1</v>
      </c>
      <c r="Q851" s="149">
        <v>1</v>
      </c>
      <c r="R851" s="149">
        <v>1</v>
      </c>
      <c r="S851" s="149">
        <v>1</v>
      </c>
      <c r="T851" s="149">
        <v>1</v>
      </c>
      <c r="U851" s="149">
        <v>1</v>
      </c>
      <c r="V851" s="149">
        <v>1</v>
      </c>
      <c r="W851" s="149">
        <v>1</v>
      </c>
      <c r="X851" s="149">
        <v>1</v>
      </c>
      <c r="Y851" s="149">
        <v>1</v>
      </c>
      <c r="Z851" s="149">
        <v>1</v>
      </c>
      <c r="AA851" s="149">
        <v>1</v>
      </c>
      <c r="AB851" s="149">
        <v>1</v>
      </c>
      <c r="AC851" s="149">
        <v>1</v>
      </c>
      <c r="AD851" s="149">
        <v>1</v>
      </c>
      <c r="AE851" s="149">
        <v>1</v>
      </c>
      <c r="AF851" s="149">
        <v>1</v>
      </c>
      <c r="AG851" s="149">
        <v>1</v>
      </c>
      <c r="AH851" s="149">
        <v>1</v>
      </c>
      <c r="AI851" s="149">
        <v>1</v>
      </c>
      <c r="AJ851" s="149">
        <v>1</v>
      </c>
      <c r="AK851" s="149">
        <v>1</v>
      </c>
      <c r="AL851" s="149">
        <v>1</v>
      </c>
      <c r="AM851" s="149">
        <v>1</v>
      </c>
      <c r="AN851" s="149">
        <v>1</v>
      </c>
      <c r="AO851" s="149">
        <v>1</v>
      </c>
      <c r="AP851" s="149">
        <v>1</v>
      </c>
      <c r="AQ851" s="149">
        <v>1</v>
      </c>
      <c r="AR851" s="149">
        <v>1</v>
      </c>
      <c r="AS851" s="149">
        <v>1</v>
      </c>
      <c r="AT851" s="149">
        <v>1</v>
      </c>
      <c r="AU851" s="149">
        <v>1</v>
      </c>
      <c r="AV851" s="149">
        <v>1</v>
      </c>
      <c r="AW851" s="149">
        <v>1</v>
      </c>
      <c r="AX851" s="149">
        <v>1</v>
      </c>
      <c r="AY851" s="149">
        <v>1</v>
      </c>
      <c r="AZ851" s="149">
        <v>1</v>
      </c>
      <c r="BA851" s="149">
        <v>1</v>
      </c>
      <c r="BB851" s="149">
        <v>1</v>
      </c>
      <c r="BC851" s="149">
        <v>1</v>
      </c>
      <c r="BD851" s="149">
        <v>1</v>
      </c>
      <c r="BE851" s="149">
        <v>1</v>
      </c>
      <c r="BF851" s="149">
        <v>1</v>
      </c>
      <c r="BG851" s="149">
        <v>1</v>
      </c>
      <c r="BH851" s="149">
        <v>1</v>
      </c>
      <c r="BI851" s="149">
        <v>1</v>
      </c>
      <c r="BJ851" s="149">
        <v>1</v>
      </c>
      <c r="BK851" s="149">
        <v>1</v>
      </c>
      <c r="BL851" s="149">
        <v>1</v>
      </c>
      <c r="BM851" s="149">
        <v>1</v>
      </c>
      <c r="BN851" s="149">
        <v>1</v>
      </c>
      <c r="BO851" s="149">
        <v>1</v>
      </c>
      <c r="BP851" s="149">
        <v>1</v>
      </c>
      <c r="BQ851" s="149">
        <v>1</v>
      </c>
      <c r="BR851" s="149">
        <v>1</v>
      </c>
      <c r="BS851" s="149">
        <v>1</v>
      </c>
      <c r="BT851" s="149">
        <v>1</v>
      </c>
      <c r="BU851" s="149"/>
      <c r="BV851" s="149"/>
      <c r="BW851" s="149"/>
      <c r="BX851" s="149"/>
      <c r="BY851" s="149"/>
      <c r="BZ851" s="149"/>
      <c r="CA851" s="149"/>
      <c r="CB851" s="149"/>
      <c r="CC851" s="149"/>
      <c r="CD851" s="149"/>
      <c r="CE851" s="149"/>
      <c r="CF851" s="149"/>
      <c r="CG851" s="149"/>
      <c r="CH851" s="149"/>
      <c r="CI851" s="149"/>
      <c r="CJ851" s="149"/>
      <c r="CK851" s="149"/>
      <c r="CL851" s="149"/>
      <c r="CM851" s="149"/>
      <c r="CN851" s="149"/>
      <c r="CO851" s="149"/>
      <c r="CP851" s="149"/>
      <c r="CQ851" s="149"/>
      <c r="CR851" s="149"/>
      <c r="CS851" s="150"/>
      <c r="CT851" s="151"/>
      <c r="CW851" s="68"/>
      <c r="CX851" s="152"/>
    </row>
    <row r="852" spans="1:102">
      <c r="A852" s="289" t="s">
        <v>8334</v>
      </c>
      <c r="B852" s="146" t="s">
        <v>2360</v>
      </c>
      <c r="C852" s="147" t="str">
        <f>+_xlfn.XLOOKUP(B852,'R4'!B:B,'R4'!C:C)</f>
        <v>MERKEZ - ŞOFÖR / EVRAK TAKİP</v>
      </c>
      <c r="D852" s="147"/>
      <c r="E852" s="150" t="s">
        <v>6118</v>
      </c>
      <c r="F852" s="150" t="s">
        <v>38</v>
      </c>
      <c r="G852" s="150" t="s">
        <v>35</v>
      </c>
      <c r="H852" s="150" t="s">
        <v>8271</v>
      </c>
      <c r="I852" s="156"/>
      <c r="J852" s="148"/>
      <c r="K852" s="149"/>
      <c r="L852" s="149"/>
      <c r="M852" s="149">
        <v>2</v>
      </c>
      <c r="N852" s="149">
        <v>2</v>
      </c>
      <c r="O852" s="149">
        <v>2</v>
      </c>
      <c r="P852" s="149">
        <v>2</v>
      </c>
      <c r="Q852" s="149">
        <v>2</v>
      </c>
      <c r="R852" s="149">
        <v>2</v>
      </c>
      <c r="S852" s="149">
        <v>2</v>
      </c>
      <c r="T852" s="149">
        <v>2</v>
      </c>
      <c r="U852" s="149">
        <v>2</v>
      </c>
      <c r="V852" s="149">
        <v>2</v>
      </c>
      <c r="W852" s="149">
        <v>2</v>
      </c>
      <c r="X852" s="149">
        <v>2</v>
      </c>
      <c r="Y852" s="149">
        <v>2</v>
      </c>
      <c r="Z852" s="149">
        <v>2</v>
      </c>
      <c r="AA852" s="149">
        <v>2</v>
      </c>
      <c r="AB852" s="149">
        <v>2</v>
      </c>
      <c r="AC852" s="149">
        <v>2</v>
      </c>
      <c r="AD852" s="149">
        <v>2</v>
      </c>
      <c r="AE852" s="149">
        <v>2</v>
      </c>
      <c r="AF852" s="149">
        <v>2</v>
      </c>
      <c r="AG852" s="149">
        <v>2</v>
      </c>
      <c r="AH852" s="149">
        <v>2</v>
      </c>
      <c r="AI852" s="149">
        <v>2</v>
      </c>
      <c r="AJ852" s="149">
        <v>2</v>
      </c>
      <c r="AK852" s="149">
        <v>2</v>
      </c>
      <c r="AL852" s="149">
        <v>2</v>
      </c>
      <c r="AM852" s="149">
        <v>2</v>
      </c>
      <c r="AN852" s="149">
        <v>2</v>
      </c>
      <c r="AO852" s="149">
        <v>2</v>
      </c>
      <c r="AP852" s="149">
        <v>2</v>
      </c>
      <c r="AQ852" s="149">
        <v>2</v>
      </c>
      <c r="AR852" s="149">
        <v>2</v>
      </c>
      <c r="AS852" s="149">
        <v>2</v>
      </c>
      <c r="AT852" s="149">
        <v>2</v>
      </c>
      <c r="AU852" s="149">
        <v>2</v>
      </c>
      <c r="AV852" s="149">
        <v>2</v>
      </c>
      <c r="AW852" s="149">
        <v>2</v>
      </c>
      <c r="AX852" s="149">
        <v>2</v>
      </c>
      <c r="AY852" s="149">
        <v>2</v>
      </c>
      <c r="AZ852" s="149">
        <v>2</v>
      </c>
      <c r="BA852" s="149">
        <v>2</v>
      </c>
      <c r="BB852" s="149">
        <v>2</v>
      </c>
      <c r="BC852" s="149">
        <v>2</v>
      </c>
      <c r="BD852" s="149">
        <v>2</v>
      </c>
      <c r="BE852" s="149">
        <v>2</v>
      </c>
      <c r="BF852" s="149">
        <v>2</v>
      </c>
      <c r="BG852" s="149">
        <v>2</v>
      </c>
      <c r="BH852" s="149">
        <v>2</v>
      </c>
      <c r="BI852" s="149">
        <v>2</v>
      </c>
      <c r="BJ852" s="149">
        <v>2</v>
      </c>
      <c r="BK852" s="149">
        <v>2</v>
      </c>
      <c r="BL852" s="149">
        <v>2</v>
      </c>
      <c r="BM852" s="149">
        <v>2</v>
      </c>
      <c r="BN852" s="149">
        <v>2</v>
      </c>
      <c r="BO852" s="149">
        <v>2</v>
      </c>
      <c r="BP852" s="149">
        <v>2</v>
      </c>
      <c r="BQ852" s="149">
        <v>2</v>
      </c>
      <c r="BR852" s="149">
        <v>2</v>
      </c>
      <c r="BS852" s="149">
        <v>2</v>
      </c>
      <c r="BT852" s="149">
        <v>2</v>
      </c>
      <c r="BU852" s="149"/>
      <c r="BV852" s="149"/>
      <c r="BW852" s="149"/>
      <c r="BX852" s="149"/>
      <c r="BY852" s="149"/>
      <c r="BZ852" s="149"/>
      <c r="CA852" s="149"/>
      <c r="CB852" s="149"/>
      <c r="CC852" s="149"/>
      <c r="CD852" s="149"/>
      <c r="CE852" s="149"/>
      <c r="CF852" s="149"/>
      <c r="CG852" s="149"/>
      <c r="CH852" s="149"/>
      <c r="CI852" s="149"/>
      <c r="CJ852" s="149"/>
      <c r="CK852" s="149"/>
      <c r="CL852" s="149"/>
      <c r="CM852" s="149"/>
      <c r="CN852" s="149"/>
      <c r="CO852" s="149"/>
      <c r="CP852" s="149"/>
      <c r="CQ852" s="149"/>
      <c r="CR852" s="149"/>
      <c r="CS852" s="150"/>
      <c r="CT852" s="151"/>
      <c r="CW852" s="68"/>
      <c r="CX852" s="152"/>
    </row>
    <row r="853" spans="1:102">
      <c r="A853" s="289" t="s">
        <v>8334</v>
      </c>
      <c r="B853" s="146" t="s">
        <v>2363</v>
      </c>
      <c r="C853" s="147" t="str">
        <f>+_xlfn.XLOOKUP(B853,'R4'!B:B,'R4'!C:C)</f>
        <v>MERKEZ ÇAYCI</v>
      </c>
      <c r="D853" s="147"/>
      <c r="E853" s="150" t="s">
        <v>6118</v>
      </c>
      <c r="F853" s="150" t="s">
        <v>38</v>
      </c>
      <c r="G853" s="150" t="s">
        <v>35</v>
      </c>
      <c r="H853" s="150" t="s">
        <v>8271</v>
      </c>
      <c r="I853" s="156"/>
      <c r="J853" s="148"/>
      <c r="K853" s="149"/>
      <c r="L853" s="149"/>
      <c r="M853" s="149">
        <v>1</v>
      </c>
      <c r="N853" s="149">
        <v>1</v>
      </c>
      <c r="O853" s="149">
        <v>1</v>
      </c>
      <c r="P853" s="149">
        <v>1</v>
      </c>
      <c r="Q853" s="149">
        <v>1</v>
      </c>
      <c r="R853" s="149">
        <v>1</v>
      </c>
      <c r="S853" s="149">
        <v>1</v>
      </c>
      <c r="T853" s="149">
        <v>1</v>
      </c>
      <c r="U853" s="149">
        <v>1</v>
      </c>
      <c r="V853" s="149">
        <v>1</v>
      </c>
      <c r="W853" s="149">
        <v>1</v>
      </c>
      <c r="X853" s="149">
        <v>1</v>
      </c>
      <c r="Y853" s="149">
        <v>1</v>
      </c>
      <c r="Z853" s="149">
        <v>1</v>
      </c>
      <c r="AA853" s="149">
        <v>1</v>
      </c>
      <c r="AB853" s="149">
        <v>1</v>
      </c>
      <c r="AC853" s="149">
        <v>1</v>
      </c>
      <c r="AD853" s="149">
        <v>1</v>
      </c>
      <c r="AE853" s="149">
        <v>1</v>
      </c>
      <c r="AF853" s="149">
        <v>1</v>
      </c>
      <c r="AG853" s="149">
        <v>1</v>
      </c>
      <c r="AH853" s="149">
        <v>1</v>
      </c>
      <c r="AI853" s="149">
        <v>1</v>
      </c>
      <c r="AJ853" s="149">
        <v>1</v>
      </c>
      <c r="AK853" s="149">
        <v>1</v>
      </c>
      <c r="AL853" s="149">
        <v>1</v>
      </c>
      <c r="AM853" s="149">
        <v>1</v>
      </c>
      <c r="AN853" s="149">
        <v>1</v>
      </c>
      <c r="AO853" s="149">
        <v>1</v>
      </c>
      <c r="AP853" s="149">
        <v>1</v>
      </c>
      <c r="AQ853" s="149">
        <v>1</v>
      </c>
      <c r="AR853" s="149">
        <v>1</v>
      </c>
      <c r="AS853" s="149">
        <v>1</v>
      </c>
      <c r="AT853" s="149">
        <v>1</v>
      </c>
      <c r="AU853" s="149">
        <v>1</v>
      </c>
      <c r="AV853" s="149">
        <v>1</v>
      </c>
      <c r="AW853" s="149">
        <v>1</v>
      </c>
      <c r="AX853" s="149">
        <v>1</v>
      </c>
      <c r="AY853" s="149">
        <v>1</v>
      </c>
      <c r="AZ853" s="149">
        <v>1</v>
      </c>
      <c r="BA853" s="149">
        <v>1</v>
      </c>
      <c r="BB853" s="149">
        <v>1</v>
      </c>
      <c r="BC853" s="149">
        <v>1</v>
      </c>
      <c r="BD853" s="149">
        <v>1</v>
      </c>
      <c r="BE853" s="149">
        <v>1</v>
      </c>
      <c r="BF853" s="149">
        <v>1</v>
      </c>
      <c r="BG853" s="149">
        <v>1</v>
      </c>
      <c r="BH853" s="149">
        <v>1</v>
      </c>
      <c r="BI853" s="149">
        <v>1</v>
      </c>
      <c r="BJ853" s="149">
        <v>1</v>
      </c>
      <c r="BK853" s="149">
        <v>1</v>
      </c>
      <c r="BL853" s="149">
        <v>1</v>
      </c>
      <c r="BM853" s="149">
        <v>1</v>
      </c>
      <c r="BN853" s="149">
        <v>1</v>
      </c>
      <c r="BO853" s="149">
        <v>1</v>
      </c>
      <c r="BP853" s="149">
        <v>1</v>
      </c>
      <c r="BQ853" s="149">
        <v>1</v>
      </c>
      <c r="BR853" s="149">
        <v>1</v>
      </c>
      <c r="BS853" s="149">
        <v>1</v>
      </c>
      <c r="BT853" s="149">
        <v>1</v>
      </c>
      <c r="BU853" s="149"/>
      <c r="BV853" s="149"/>
      <c r="BW853" s="149"/>
      <c r="BX853" s="149"/>
      <c r="BY853" s="149"/>
      <c r="BZ853" s="149"/>
      <c r="CA853" s="149"/>
      <c r="CB853" s="149"/>
      <c r="CC853" s="149"/>
      <c r="CD853" s="149"/>
      <c r="CE853" s="149"/>
      <c r="CF853" s="149"/>
      <c r="CG853" s="149"/>
      <c r="CH853" s="149"/>
      <c r="CI853" s="149"/>
      <c r="CJ853" s="149"/>
      <c r="CK853" s="149"/>
      <c r="CL853" s="149"/>
      <c r="CM853" s="149"/>
      <c r="CN853" s="149"/>
      <c r="CO853" s="149"/>
      <c r="CP853" s="149"/>
      <c r="CQ853" s="149"/>
      <c r="CR853" s="149"/>
      <c r="CS853" s="150"/>
      <c r="CT853" s="151"/>
      <c r="CW853" s="68"/>
      <c r="CX853" s="152"/>
    </row>
    <row r="854" spans="1:102">
      <c r="A854" s="289" t="s">
        <v>8334</v>
      </c>
      <c r="B854" s="146" t="s">
        <v>2365</v>
      </c>
      <c r="C854" s="147" t="str">
        <f>+_xlfn.XLOOKUP(B854,'R4'!B:B,'R4'!C:C)</f>
        <v>MERKEZ - SEKRETER</v>
      </c>
      <c r="D854" s="147"/>
      <c r="E854" s="150" t="s">
        <v>6118</v>
      </c>
      <c r="F854" s="150" t="s">
        <v>38</v>
      </c>
      <c r="G854" s="150" t="s">
        <v>35</v>
      </c>
      <c r="H854" s="150" t="s">
        <v>8271</v>
      </c>
      <c r="I854" s="156"/>
      <c r="J854" s="148"/>
      <c r="K854" s="149"/>
      <c r="L854" s="149"/>
      <c r="M854" s="149">
        <v>1</v>
      </c>
      <c r="N854" s="149">
        <v>1</v>
      </c>
      <c r="O854" s="149">
        <v>1</v>
      </c>
      <c r="P854" s="149">
        <v>1</v>
      </c>
      <c r="Q854" s="149">
        <v>1</v>
      </c>
      <c r="R854" s="149">
        <v>1</v>
      </c>
      <c r="S854" s="149">
        <v>1</v>
      </c>
      <c r="T854" s="149">
        <v>1</v>
      </c>
      <c r="U854" s="149">
        <v>1</v>
      </c>
      <c r="V854" s="149">
        <v>1</v>
      </c>
      <c r="W854" s="149">
        <v>1</v>
      </c>
      <c r="X854" s="149">
        <v>1</v>
      </c>
      <c r="Y854" s="149">
        <v>1</v>
      </c>
      <c r="Z854" s="149">
        <v>1</v>
      </c>
      <c r="AA854" s="149">
        <v>1</v>
      </c>
      <c r="AB854" s="149">
        <v>1</v>
      </c>
      <c r="AC854" s="149">
        <v>1</v>
      </c>
      <c r="AD854" s="149">
        <v>1</v>
      </c>
      <c r="AE854" s="149">
        <v>1</v>
      </c>
      <c r="AF854" s="149">
        <v>1</v>
      </c>
      <c r="AG854" s="149">
        <v>1</v>
      </c>
      <c r="AH854" s="149">
        <v>1</v>
      </c>
      <c r="AI854" s="149">
        <v>1</v>
      </c>
      <c r="AJ854" s="149">
        <v>1</v>
      </c>
      <c r="AK854" s="149">
        <v>1</v>
      </c>
      <c r="AL854" s="149">
        <v>1</v>
      </c>
      <c r="AM854" s="149">
        <v>1</v>
      </c>
      <c r="AN854" s="149">
        <v>1</v>
      </c>
      <c r="AO854" s="149">
        <v>1</v>
      </c>
      <c r="AP854" s="149">
        <v>1</v>
      </c>
      <c r="AQ854" s="149">
        <v>1</v>
      </c>
      <c r="AR854" s="149">
        <v>1</v>
      </c>
      <c r="AS854" s="149">
        <v>1</v>
      </c>
      <c r="AT854" s="149">
        <v>1</v>
      </c>
      <c r="AU854" s="149">
        <v>1</v>
      </c>
      <c r="AV854" s="149">
        <v>1</v>
      </c>
      <c r="AW854" s="149">
        <v>1</v>
      </c>
      <c r="AX854" s="149">
        <v>1</v>
      </c>
      <c r="AY854" s="149">
        <v>1</v>
      </c>
      <c r="AZ854" s="149">
        <v>1</v>
      </c>
      <c r="BA854" s="149">
        <v>1</v>
      </c>
      <c r="BB854" s="149">
        <v>1</v>
      </c>
      <c r="BC854" s="149">
        <v>1</v>
      </c>
      <c r="BD854" s="149">
        <v>1</v>
      </c>
      <c r="BE854" s="149">
        <v>1</v>
      </c>
      <c r="BF854" s="149">
        <v>1</v>
      </c>
      <c r="BG854" s="149">
        <v>1</v>
      </c>
      <c r="BH854" s="149">
        <v>1</v>
      </c>
      <c r="BI854" s="149">
        <v>1</v>
      </c>
      <c r="BJ854" s="149">
        <v>1</v>
      </c>
      <c r="BK854" s="149">
        <v>1</v>
      </c>
      <c r="BL854" s="149">
        <v>1</v>
      </c>
      <c r="BM854" s="149">
        <v>1</v>
      </c>
      <c r="BN854" s="149">
        <v>1</v>
      </c>
      <c r="BO854" s="149">
        <v>1</v>
      </c>
      <c r="BP854" s="149">
        <v>1</v>
      </c>
      <c r="BQ854" s="149">
        <v>1</v>
      </c>
      <c r="BR854" s="149">
        <v>1</v>
      </c>
      <c r="BS854" s="149">
        <v>1</v>
      </c>
      <c r="BT854" s="149">
        <v>1</v>
      </c>
      <c r="BU854" s="149"/>
      <c r="BV854" s="149"/>
      <c r="BW854" s="149"/>
      <c r="BX854" s="149"/>
      <c r="BY854" s="149"/>
      <c r="BZ854" s="149"/>
      <c r="CA854" s="149"/>
      <c r="CB854" s="149"/>
      <c r="CC854" s="149"/>
      <c r="CD854" s="149"/>
      <c r="CE854" s="149"/>
      <c r="CF854" s="149"/>
      <c r="CG854" s="149"/>
      <c r="CH854" s="149"/>
      <c r="CI854" s="149"/>
      <c r="CJ854" s="149"/>
      <c r="CK854" s="149"/>
      <c r="CL854" s="149"/>
      <c r="CM854" s="149"/>
      <c r="CN854" s="149"/>
      <c r="CO854" s="149"/>
      <c r="CP854" s="149"/>
      <c r="CQ854" s="149"/>
      <c r="CR854" s="149"/>
      <c r="CS854" s="150"/>
      <c r="CT854" s="151"/>
      <c r="CW854" s="68"/>
      <c r="CX854" s="152"/>
    </row>
    <row r="855" spans="1:102">
      <c r="A855" s="289" t="s">
        <v>8334</v>
      </c>
      <c r="B855" s="146" t="s">
        <v>2265</v>
      </c>
      <c r="C855" s="147" t="str">
        <f>+_xlfn.XLOOKUP(B855,'R4'!B:B,'R4'!C:C)</f>
        <v>MERKEZ - KAMULAŞTIRMA - HARİTA MÜHENDİSİ</v>
      </c>
      <c r="D855" s="147"/>
      <c r="E855" s="150" t="s">
        <v>6108</v>
      </c>
      <c r="F855" s="150" t="s">
        <v>38</v>
      </c>
      <c r="G855" s="150" t="s">
        <v>35</v>
      </c>
      <c r="H855" s="150" t="s">
        <v>8271</v>
      </c>
      <c r="I855" s="156"/>
      <c r="J855" s="148"/>
      <c r="K855" s="149"/>
      <c r="L855" s="149"/>
      <c r="M855" s="149">
        <v>2</v>
      </c>
      <c r="N855" s="149">
        <v>2</v>
      </c>
      <c r="O855" s="149">
        <v>2</v>
      </c>
      <c r="P855" s="149">
        <v>2</v>
      </c>
      <c r="Q855" s="149">
        <v>2</v>
      </c>
      <c r="R855" s="149">
        <v>2</v>
      </c>
      <c r="S855" s="149">
        <v>2</v>
      </c>
      <c r="T855" s="149">
        <v>2</v>
      </c>
      <c r="U855" s="149">
        <v>2</v>
      </c>
      <c r="V855" s="149">
        <v>2</v>
      </c>
      <c r="W855" s="149">
        <v>2</v>
      </c>
      <c r="X855" s="149">
        <v>2</v>
      </c>
      <c r="Y855" s="149">
        <v>2</v>
      </c>
      <c r="Z855" s="149">
        <v>2</v>
      </c>
      <c r="AA855" s="149">
        <v>2</v>
      </c>
      <c r="AB855" s="149">
        <v>2</v>
      </c>
      <c r="AC855" s="149">
        <v>2</v>
      </c>
      <c r="AD855" s="149">
        <v>2</v>
      </c>
      <c r="AE855" s="149">
        <v>2</v>
      </c>
      <c r="AF855" s="149">
        <v>2</v>
      </c>
      <c r="AG855" s="149">
        <v>2</v>
      </c>
      <c r="AH855" s="149">
        <v>2</v>
      </c>
      <c r="AI855" s="149">
        <v>2</v>
      </c>
      <c r="AJ855" s="149">
        <v>2</v>
      </c>
      <c r="AK855" s="149">
        <v>2</v>
      </c>
      <c r="AL855" s="149">
        <v>2</v>
      </c>
      <c r="AM855" s="149">
        <v>2</v>
      </c>
      <c r="AN855" s="149">
        <v>2</v>
      </c>
      <c r="AO855" s="149">
        <v>2</v>
      </c>
      <c r="AP855" s="149">
        <v>2</v>
      </c>
      <c r="AQ855" s="149">
        <v>2</v>
      </c>
      <c r="AR855" s="149">
        <v>2</v>
      </c>
      <c r="AS855" s="149">
        <v>2</v>
      </c>
      <c r="AT855" s="149">
        <v>2</v>
      </c>
      <c r="AU855" s="149">
        <v>2</v>
      </c>
      <c r="AV855" s="149">
        <v>2</v>
      </c>
      <c r="AW855" s="149">
        <v>2</v>
      </c>
      <c r="AX855" s="149">
        <v>2</v>
      </c>
      <c r="AY855" s="149">
        <v>2</v>
      </c>
      <c r="AZ855" s="149">
        <v>2</v>
      </c>
      <c r="BA855" s="149">
        <v>2</v>
      </c>
      <c r="BB855" s="149">
        <v>2</v>
      </c>
      <c r="BC855" s="149">
        <v>2</v>
      </c>
      <c r="BD855" s="149">
        <v>2</v>
      </c>
      <c r="BE855" s="149">
        <v>2</v>
      </c>
      <c r="BF855" s="149">
        <v>2</v>
      </c>
      <c r="BG855" s="149">
        <v>2</v>
      </c>
      <c r="BH855" s="149">
        <v>2</v>
      </c>
      <c r="BI855" s="149">
        <v>2</v>
      </c>
      <c r="BJ855" s="149">
        <v>2</v>
      </c>
      <c r="BK855" s="149">
        <v>2</v>
      </c>
      <c r="BL855" s="149">
        <v>2</v>
      </c>
      <c r="BM855" s="149">
        <v>2</v>
      </c>
      <c r="BN855" s="149">
        <v>2</v>
      </c>
      <c r="BO855" s="149">
        <v>2</v>
      </c>
      <c r="BP855" s="149">
        <v>2</v>
      </c>
      <c r="BQ855" s="149">
        <v>2</v>
      </c>
      <c r="BR855" s="149">
        <v>2</v>
      </c>
      <c r="BS855" s="149">
        <v>2</v>
      </c>
      <c r="BT855" s="149">
        <v>2</v>
      </c>
      <c r="BU855" s="149"/>
      <c r="BV855" s="149"/>
      <c r="BW855" s="149"/>
      <c r="BX855" s="149"/>
      <c r="BY855" s="149"/>
      <c r="BZ855" s="149"/>
      <c r="CA855" s="149"/>
      <c r="CB855" s="149"/>
      <c r="CC855" s="149"/>
      <c r="CD855" s="149"/>
      <c r="CE855" s="149"/>
      <c r="CF855" s="149"/>
      <c r="CG855" s="149"/>
      <c r="CH855" s="149"/>
      <c r="CI855" s="149"/>
      <c r="CJ855" s="149"/>
      <c r="CK855" s="149"/>
      <c r="CL855" s="149"/>
      <c r="CM855" s="149"/>
      <c r="CN855" s="149"/>
      <c r="CO855" s="149"/>
      <c r="CP855" s="149"/>
      <c r="CQ855" s="149"/>
      <c r="CR855" s="149"/>
      <c r="CS855" s="150"/>
      <c r="CT855" s="151"/>
      <c r="CW855" s="68"/>
      <c r="CX855" s="152"/>
    </row>
    <row r="856" spans="1:102">
      <c r="A856" s="292" t="s">
        <v>8334</v>
      </c>
      <c r="B856" s="146" t="s">
        <v>1290</v>
      </c>
      <c r="C856" s="147" t="str">
        <f>+_xlfn.XLOOKUP(B856,'R4'!B:B,'R4'!C:C)</f>
        <v>AMR - ARAZÖZ - 20 TON - FORD - ELİBÜYÜK</v>
      </c>
      <c r="D856" s="147"/>
      <c r="E856" s="150" t="s">
        <v>8258</v>
      </c>
      <c r="F856" s="150" t="s">
        <v>38</v>
      </c>
      <c r="G856" s="150" t="s">
        <v>35</v>
      </c>
      <c r="H856" s="150" t="s">
        <v>8271</v>
      </c>
      <c r="I856" s="156" t="s">
        <v>1828</v>
      </c>
      <c r="J856" s="148">
        <v>0</v>
      </c>
      <c r="K856" s="149">
        <v>0</v>
      </c>
      <c r="L856" s="149">
        <v>1</v>
      </c>
      <c r="M856" s="149">
        <v>1</v>
      </c>
      <c r="N856" s="149">
        <v>1</v>
      </c>
      <c r="O856" s="149">
        <v>1</v>
      </c>
      <c r="P856" s="149">
        <v>1</v>
      </c>
      <c r="Q856" s="149">
        <v>1</v>
      </c>
      <c r="R856" s="149">
        <v>1</v>
      </c>
      <c r="S856" s="149">
        <v>1</v>
      </c>
      <c r="T856" s="149">
        <v>1</v>
      </c>
      <c r="U856" s="149">
        <v>1</v>
      </c>
      <c r="V856" s="149">
        <v>1</v>
      </c>
      <c r="W856" s="149">
        <v>1</v>
      </c>
      <c r="X856" s="149">
        <v>1</v>
      </c>
      <c r="Y856" s="149">
        <v>1</v>
      </c>
      <c r="Z856" s="149">
        <v>1</v>
      </c>
      <c r="AA856" s="149">
        <v>1</v>
      </c>
      <c r="AB856" s="149">
        <v>1</v>
      </c>
      <c r="AC856" s="149">
        <v>1</v>
      </c>
      <c r="AD856" s="149">
        <v>1</v>
      </c>
      <c r="AE856" s="149">
        <v>1</v>
      </c>
      <c r="AF856" s="149">
        <v>1</v>
      </c>
      <c r="AG856" s="149">
        <v>1</v>
      </c>
      <c r="AH856" s="149">
        <v>1</v>
      </c>
      <c r="AI856" s="149">
        <v>1</v>
      </c>
      <c r="AJ856" s="149">
        <v>1</v>
      </c>
      <c r="AK856" s="149">
        <v>1</v>
      </c>
      <c r="AL856" s="149">
        <v>1</v>
      </c>
      <c r="AM856" s="149">
        <v>1</v>
      </c>
      <c r="AN856" s="149">
        <v>1</v>
      </c>
      <c r="AO856" s="149">
        <v>1</v>
      </c>
      <c r="AP856" s="149">
        <v>1</v>
      </c>
      <c r="AQ856" s="149">
        <v>1</v>
      </c>
      <c r="AR856" s="149">
        <v>1</v>
      </c>
      <c r="AS856" s="149">
        <v>1</v>
      </c>
      <c r="AT856" s="149">
        <v>1</v>
      </c>
      <c r="AU856" s="149">
        <v>1</v>
      </c>
      <c r="AV856" s="149">
        <v>1</v>
      </c>
      <c r="AW856" s="149">
        <v>1</v>
      </c>
      <c r="AX856" s="149">
        <v>1</v>
      </c>
      <c r="AY856" s="149">
        <v>1</v>
      </c>
      <c r="AZ856" s="149">
        <v>1</v>
      </c>
      <c r="BA856" s="149">
        <v>1</v>
      </c>
      <c r="BB856" s="149">
        <v>1</v>
      </c>
      <c r="BC856" s="149">
        <v>1</v>
      </c>
      <c r="BD856" s="149">
        <v>1</v>
      </c>
      <c r="BE856" s="149">
        <v>1</v>
      </c>
      <c r="BF856" s="149">
        <v>1</v>
      </c>
      <c r="BG856" s="149">
        <v>1</v>
      </c>
      <c r="BH856" s="149">
        <v>1</v>
      </c>
      <c r="BI856" s="149">
        <v>1</v>
      </c>
      <c r="BJ856" s="149">
        <v>1</v>
      </c>
      <c r="BK856" s="149">
        <v>1</v>
      </c>
      <c r="BL856" s="149">
        <v>1</v>
      </c>
      <c r="BM856" s="149">
        <v>1</v>
      </c>
      <c r="BN856" s="149">
        <v>1</v>
      </c>
      <c r="BO856" s="149">
        <v>1</v>
      </c>
      <c r="BP856" s="149">
        <v>1</v>
      </c>
      <c r="BQ856" s="149">
        <v>1</v>
      </c>
      <c r="BR856" s="149">
        <v>1</v>
      </c>
      <c r="BS856" s="149">
        <v>1</v>
      </c>
      <c r="BT856" s="149">
        <v>1</v>
      </c>
      <c r="BU856" s="149"/>
      <c r="BV856" s="149"/>
      <c r="BW856" s="149"/>
      <c r="BX856" s="149"/>
      <c r="BY856" s="149"/>
      <c r="BZ856" s="149"/>
      <c r="CA856" s="149"/>
      <c r="CB856" s="149"/>
      <c r="CC856" s="149"/>
      <c r="CD856" s="149"/>
      <c r="CE856" s="149"/>
      <c r="CF856" s="149"/>
      <c r="CG856" s="149"/>
      <c r="CH856" s="149"/>
      <c r="CI856" s="149"/>
      <c r="CJ856" s="149"/>
      <c r="CK856" s="149"/>
      <c r="CL856" s="149"/>
      <c r="CM856" s="149"/>
      <c r="CN856" s="149"/>
      <c r="CO856" s="149"/>
      <c r="CP856" s="149"/>
      <c r="CQ856" s="149"/>
      <c r="CR856" s="149"/>
      <c r="CS856" s="150"/>
      <c r="CT856" s="151"/>
      <c r="CW856" s="68"/>
      <c r="CX856" s="152"/>
    </row>
    <row r="857" spans="1:102">
      <c r="A857" s="292" t="s">
        <v>8334</v>
      </c>
      <c r="B857" s="146" t="s">
        <v>1302</v>
      </c>
      <c r="C857" s="147" t="str">
        <f>+_xlfn.XLOOKUP(B857,'R4'!B:B,'R4'!C:C)</f>
        <v>AMR - ARAZÖZ - 20 TON - FORD - ELİBÜYÜK</v>
      </c>
      <c r="D857" s="147"/>
      <c r="E857" s="150" t="s">
        <v>8258</v>
      </c>
      <c r="F857" s="150" t="s">
        <v>38</v>
      </c>
      <c r="G857" s="150" t="s">
        <v>35</v>
      </c>
      <c r="H857" s="150" t="s">
        <v>8271</v>
      </c>
      <c r="I857" s="156" t="s">
        <v>1828</v>
      </c>
      <c r="J857" s="148">
        <v>0</v>
      </c>
      <c r="K857" s="149">
        <v>0</v>
      </c>
      <c r="L857" s="149">
        <v>0</v>
      </c>
      <c r="M857" s="149">
        <v>0</v>
      </c>
      <c r="N857" s="149">
        <v>0</v>
      </c>
      <c r="O857" s="149">
        <v>0</v>
      </c>
      <c r="P857" s="149">
        <v>0</v>
      </c>
      <c r="Q857" s="149">
        <v>1</v>
      </c>
      <c r="R857" s="149">
        <v>1</v>
      </c>
      <c r="S857" s="149">
        <v>1</v>
      </c>
      <c r="T857" s="149">
        <v>1</v>
      </c>
      <c r="U857" s="149">
        <v>1</v>
      </c>
      <c r="V857" s="149">
        <v>1</v>
      </c>
      <c r="W857" s="149">
        <v>1</v>
      </c>
      <c r="X857" s="149">
        <v>1</v>
      </c>
      <c r="Y857" s="149">
        <v>1</v>
      </c>
      <c r="Z857" s="149">
        <v>1</v>
      </c>
      <c r="AA857" s="149">
        <v>1</v>
      </c>
      <c r="AB857" s="149">
        <v>1</v>
      </c>
      <c r="AC857" s="149">
        <v>1</v>
      </c>
      <c r="AD857" s="149">
        <v>1</v>
      </c>
      <c r="AE857" s="149">
        <v>1</v>
      </c>
      <c r="AF857" s="149">
        <v>1</v>
      </c>
      <c r="AG857" s="149">
        <v>1</v>
      </c>
      <c r="AH857" s="149">
        <v>1</v>
      </c>
      <c r="AI857" s="149">
        <v>1</v>
      </c>
      <c r="AJ857" s="149">
        <v>1</v>
      </c>
      <c r="AK857" s="149">
        <v>1</v>
      </c>
      <c r="AL857" s="149">
        <v>1</v>
      </c>
      <c r="AM857" s="149">
        <v>1</v>
      </c>
      <c r="AN857" s="149">
        <v>1</v>
      </c>
      <c r="AO857" s="149">
        <v>1</v>
      </c>
      <c r="AP857" s="149">
        <v>1</v>
      </c>
      <c r="AQ857" s="149">
        <v>1</v>
      </c>
      <c r="AR857" s="149">
        <v>1</v>
      </c>
      <c r="AS857" s="149">
        <v>1</v>
      </c>
      <c r="AT857" s="149">
        <v>1</v>
      </c>
      <c r="AU857" s="149">
        <v>1</v>
      </c>
      <c r="AV857" s="149">
        <v>1</v>
      </c>
      <c r="AW857" s="149">
        <v>1</v>
      </c>
      <c r="AX857" s="149">
        <v>1</v>
      </c>
      <c r="AY857" s="149">
        <v>1</v>
      </c>
      <c r="AZ857" s="149">
        <v>1</v>
      </c>
      <c r="BA857" s="149">
        <v>1</v>
      </c>
      <c r="BB857" s="149">
        <v>1</v>
      </c>
      <c r="BC857" s="149">
        <v>1</v>
      </c>
      <c r="BD857" s="149">
        <v>1</v>
      </c>
      <c r="BE857" s="149">
        <v>1</v>
      </c>
      <c r="BF857" s="149">
        <v>1</v>
      </c>
      <c r="BG857" s="149">
        <v>1</v>
      </c>
      <c r="BH857" s="149">
        <v>1</v>
      </c>
      <c r="BI857" s="149">
        <v>1</v>
      </c>
      <c r="BJ857" s="149">
        <v>1</v>
      </c>
      <c r="BK857" s="149">
        <v>1</v>
      </c>
      <c r="BL857" s="149">
        <v>1</v>
      </c>
      <c r="BM857" s="149">
        <v>1</v>
      </c>
      <c r="BN857" s="149">
        <v>1</v>
      </c>
      <c r="BO857" s="149">
        <v>1</v>
      </c>
      <c r="BP857" s="149">
        <v>1</v>
      </c>
      <c r="BQ857" s="149">
        <v>1</v>
      </c>
      <c r="BR857" s="149">
        <v>1</v>
      </c>
      <c r="BS857" s="149">
        <v>1</v>
      </c>
      <c r="BT857" s="149">
        <v>1</v>
      </c>
      <c r="BU857" s="149"/>
      <c r="BV857" s="149"/>
      <c r="BW857" s="149"/>
      <c r="BX857" s="149"/>
      <c r="BY857" s="149"/>
      <c r="BZ857" s="149"/>
      <c r="CA857" s="149"/>
      <c r="CB857" s="149"/>
      <c r="CC857" s="149"/>
      <c r="CD857" s="149"/>
      <c r="CE857" s="149"/>
      <c r="CF857" s="149"/>
      <c r="CG857" s="149"/>
      <c r="CH857" s="149"/>
      <c r="CI857" s="149"/>
      <c r="CJ857" s="149"/>
      <c r="CK857" s="149"/>
      <c r="CL857" s="149"/>
      <c r="CM857" s="149"/>
      <c r="CN857" s="149"/>
      <c r="CO857" s="149"/>
      <c r="CP857" s="149"/>
      <c r="CQ857" s="149"/>
      <c r="CR857" s="149"/>
      <c r="CS857" s="150"/>
      <c r="CT857" s="151"/>
      <c r="CW857" s="68"/>
      <c r="CX857" s="152"/>
    </row>
    <row r="858" spans="1:102">
      <c r="A858" s="292" t="s">
        <v>8334</v>
      </c>
      <c r="B858" s="146" t="s">
        <v>1303</v>
      </c>
      <c r="C858" s="147" t="str">
        <f>+_xlfn.XLOOKUP(B858,'R4'!B:B,'R4'!C:C)</f>
        <v>AMR - ARAZÖZ - 20 TON - FORD - ELİBÜYÜK</v>
      </c>
      <c r="D858" s="147"/>
      <c r="E858" s="150" t="s">
        <v>8258</v>
      </c>
      <c r="F858" s="150" t="s">
        <v>38</v>
      </c>
      <c r="G858" s="150" t="s">
        <v>35</v>
      </c>
      <c r="H858" s="150" t="s">
        <v>8271</v>
      </c>
      <c r="I858" s="156" t="s">
        <v>1828</v>
      </c>
      <c r="J858" s="148">
        <v>0</v>
      </c>
      <c r="K858" s="149">
        <v>0</v>
      </c>
      <c r="L858" s="149">
        <v>0</v>
      </c>
      <c r="M858" s="149">
        <v>0</v>
      </c>
      <c r="N858" s="149">
        <v>0</v>
      </c>
      <c r="O858" s="149">
        <v>0</v>
      </c>
      <c r="P858" s="149">
        <v>0</v>
      </c>
      <c r="Q858" s="149">
        <v>1.0000000000000002</v>
      </c>
      <c r="R858" s="149">
        <v>1.0000000000000002</v>
      </c>
      <c r="S858" s="149">
        <v>1.0000000000000002</v>
      </c>
      <c r="T858" s="149">
        <v>1.0000000000000002</v>
      </c>
      <c r="U858" s="149">
        <v>1.0000000000000002</v>
      </c>
      <c r="V858" s="149">
        <v>1.0000000000000002</v>
      </c>
      <c r="W858" s="149">
        <v>1.0000000000000002</v>
      </c>
      <c r="X858" s="149">
        <v>1.0000000000000002</v>
      </c>
      <c r="Y858" s="149">
        <v>1.0000000000000002</v>
      </c>
      <c r="Z858" s="149">
        <v>1.0000000000000002</v>
      </c>
      <c r="AA858" s="149">
        <v>1.0000000000000002</v>
      </c>
      <c r="AB858" s="149">
        <v>1.0000000000000002</v>
      </c>
      <c r="AC858" s="149">
        <v>1.0000000000000002</v>
      </c>
      <c r="AD858" s="149">
        <v>1.0000000000000002</v>
      </c>
      <c r="AE858" s="149">
        <v>1.0000000000000002</v>
      </c>
      <c r="AF858" s="149">
        <v>1.0000000000000002</v>
      </c>
      <c r="AG858" s="149">
        <v>1.0000000000000002</v>
      </c>
      <c r="AH858" s="149">
        <v>1.0000000000000002</v>
      </c>
      <c r="AI858" s="149">
        <v>1.0000000000000002</v>
      </c>
      <c r="AJ858" s="149">
        <v>1.0000000000000002</v>
      </c>
      <c r="AK858" s="149">
        <v>1.0000000000000002</v>
      </c>
      <c r="AL858" s="149">
        <v>1.0000000000000002</v>
      </c>
      <c r="AM858" s="149">
        <v>1.0000000000000002</v>
      </c>
      <c r="AN858" s="149">
        <v>1.0000000000000002</v>
      </c>
      <c r="AO858" s="149">
        <v>1.0000000000000002</v>
      </c>
      <c r="AP858" s="149">
        <v>1.0000000000000002</v>
      </c>
      <c r="AQ858" s="149">
        <v>1.0000000000000002</v>
      </c>
      <c r="AR858" s="149">
        <v>1.0000000000000002</v>
      </c>
      <c r="AS858" s="149">
        <v>1.0000000000000002</v>
      </c>
      <c r="AT858" s="149">
        <v>1.0000000000000002</v>
      </c>
      <c r="AU858" s="149">
        <v>1.0000000000000002</v>
      </c>
      <c r="AV858" s="149">
        <v>1.0000000000000002</v>
      </c>
      <c r="AW858" s="149">
        <v>1.0000000000000002</v>
      </c>
      <c r="AX858" s="149">
        <v>1.0000000000000002</v>
      </c>
      <c r="AY858" s="149">
        <v>1.0000000000000002</v>
      </c>
      <c r="AZ858" s="149">
        <v>1.0000000000000002</v>
      </c>
      <c r="BA858" s="149">
        <v>1.0000000000000002</v>
      </c>
      <c r="BB858" s="149">
        <v>1.0000000000000002</v>
      </c>
      <c r="BC858" s="149">
        <v>1.0000000000000002</v>
      </c>
      <c r="BD858" s="149">
        <v>1.0000000000000002</v>
      </c>
      <c r="BE858" s="149">
        <v>1.0000000000000002</v>
      </c>
      <c r="BF858" s="149">
        <v>1.0000000000000002</v>
      </c>
      <c r="BG858" s="149">
        <v>1.0000000000000002</v>
      </c>
      <c r="BH858" s="149">
        <v>1.0000000000000002</v>
      </c>
      <c r="BI858" s="149">
        <v>1.0000000000000002</v>
      </c>
      <c r="BJ858" s="149">
        <v>1.0000000000000002</v>
      </c>
      <c r="BK858" s="149">
        <v>1.0000000000000002</v>
      </c>
      <c r="BL858" s="149">
        <v>1.0000000000000002</v>
      </c>
      <c r="BM858" s="149">
        <v>1.0000000000000002</v>
      </c>
      <c r="BN858" s="149">
        <v>1.0000000000000002</v>
      </c>
      <c r="BO858" s="149">
        <v>1.0000000000000002</v>
      </c>
      <c r="BP858" s="149">
        <v>1.0000000000000002</v>
      </c>
      <c r="BQ858" s="149">
        <v>1.0000000000000002</v>
      </c>
      <c r="BR858" s="149">
        <v>1.0000000000000002</v>
      </c>
      <c r="BS858" s="149">
        <v>1.0000000000000002</v>
      </c>
      <c r="BT858" s="149">
        <v>1.0000000000000002</v>
      </c>
      <c r="BU858" s="149"/>
      <c r="BV858" s="149"/>
      <c r="BW858" s="149"/>
      <c r="BX858" s="149"/>
      <c r="BY858" s="149"/>
      <c r="BZ858" s="149"/>
      <c r="CA858" s="149"/>
      <c r="CB858" s="149"/>
      <c r="CC858" s="149"/>
      <c r="CD858" s="149"/>
      <c r="CE858" s="149"/>
      <c r="CF858" s="149"/>
      <c r="CG858" s="149"/>
      <c r="CH858" s="149"/>
      <c r="CI858" s="149"/>
      <c r="CJ858" s="149"/>
      <c r="CK858" s="149"/>
      <c r="CL858" s="149"/>
      <c r="CM858" s="149"/>
      <c r="CN858" s="149"/>
      <c r="CO858" s="149"/>
      <c r="CP858" s="149"/>
      <c r="CQ858" s="149"/>
      <c r="CR858" s="149"/>
      <c r="CS858" s="150"/>
      <c r="CT858" s="151"/>
      <c r="CW858" s="68"/>
      <c r="CX858" s="152"/>
    </row>
    <row r="859" spans="1:102">
      <c r="A859" s="292" t="s">
        <v>8334</v>
      </c>
      <c r="B859" s="146" t="s">
        <v>1300</v>
      </c>
      <c r="C859" s="147" t="str">
        <f>+_xlfn.XLOOKUP(B859,'R4'!B:B,'R4'!C:C)</f>
        <v>AMR - ARAZÖZ - 20 TON - FORD - ELİBÜYÜK</v>
      </c>
      <c r="D859" s="147"/>
      <c r="E859" s="150" t="s">
        <v>8258</v>
      </c>
      <c r="F859" s="150" t="s">
        <v>38</v>
      </c>
      <c r="G859" s="150" t="s">
        <v>35</v>
      </c>
      <c r="H859" s="150" t="s">
        <v>8271</v>
      </c>
      <c r="I859" s="156" t="s">
        <v>1828</v>
      </c>
      <c r="J859" s="148">
        <v>0</v>
      </c>
      <c r="K859" s="149">
        <v>0</v>
      </c>
      <c r="L859" s="149">
        <v>0</v>
      </c>
      <c r="M859" s="149">
        <v>0</v>
      </c>
      <c r="N859" s="149">
        <v>0</v>
      </c>
      <c r="O859" s="149">
        <v>0</v>
      </c>
      <c r="P859" s="149">
        <v>0.99999999999999989</v>
      </c>
      <c r="Q859" s="149">
        <v>0.99999999999999989</v>
      </c>
      <c r="R859" s="149">
        <v>0.99999999999999989</v>
      </c>
      <c r="S859" s="149">
        <v>0.99999999999999989</v>
      </c>
      <c r="T859" s="149">
        <v>0.99999999999999989</v>
      </c>
      <c r="U859" s="149">
        <v>0.99999999999999989</v>
      </c>
      <c r="V859" s="149">
        <v>0.99999999999999989</v>
      </c>
      <c r="W859" s="149">
        <v>0.99999999999999989</v>
      </c>
      <c r="X859" s="149">
        <v>0.99999999999999989</v>
      </c>
      <c r="Y859" s="149">
        <v>0.99999999999999989</v>
      </c>
      <c r="Z859" s="149">
        <v>0.99999999999999989</v>
      </c>
      <c r="AA859" s="149">
        <v>0.99999999999999989</v>
      </c>
      <c r="AB859" s="149">
        <v>0.99999999999999989</v>
      </c>
      <c r="AC859" s="149">
        <v>0.99999999999999989</v>
      </c>
      <c r="AD859" s="149">
        <v>0.99999999999999989</v>
      </c>
      <c r="AE859" s="149">
        <v>0.99999999999999989</v>
      </c>
      <c r="AF859" s="149">
        <v>0.99999999999999989</v>
      </c>
      <c r="AG859" s="149">
        <v>0.99999999999999989</v>
      </c>
      <c r="AH859" s="149">
        <v>0.99999999999999989</v>
      </c>
      <c r="AI859" s="149">
        <v>0.99999999999999989</v>
      </c>
      <c r="AJ859" s="149">
        <v>0.99999999999999989</v>
      </c>
      <c r="AK859" s="149">
        <v>0.99999999999999989</v>
      </c>
      <c r="AL859" s="149">
        <v>0.99999999999999989</v>
      </c>
      <c r="AM859" s="149">
        <v>0.99999999999999989</v>
      </c>
      <c r="AN859" s="149">
        <v>0.99999999999999989</v>
      </c>
      <c r="AO859" s="149">
        <v>0.99999999999999989</v>
      </c>
      <c r="AP859" s="149">
        <v>0.99999999999999989</v>
      </c>
      <c r="AQ859" s="149">
        <v>0.99999999999999989</v>
      </c>
      <c r="AR859" s="149">
        <v>0.99999999999999989</v>
      </c>
      <c r="AS859" s="149">
        <v>0.99999999999999989</v>
      </c>
      <c r="AT859" s="149">
        <v>0.99999999999999989</v>
      </c>
      <c r="AU859" s="149">
        <v>0.99999999999999989</v>
      </c>
      <c r="AV859" s="149">
        <v>0.99999999999999989</v>
      </c>
      <c r="AW859" s="149">
        <v>0.99999999999999989</v>
      </c>
      <c r="AX859" s="149">
        <v>0.99999999999999989</v>
      </c>
      <c r="AY859" s="149">
        <v>0.99999999999999989</v>
      </c>
      <c r="AZ859" s="149">
        <v>0.99999999999999989</v>
      </c>
      <c r="BA859" s="149">
        <v>0.99999999999999989</v>
      </c>
      <c r="BB859" s="149">
        <v>0.99999999999999989</v>
      </c>
      <c r="BC859" s="149">
        <v>0.99999999999999989</v>
      </c>
      <c r="BD859" s="149">
        <v>0.99999999999999989</v>
      </c>
      <c r="BE859" s="149">
        <v>0.99999999999999989</v>
      </c>
      <c r="BF859" s="149">
        <v>0.99999999999999989</v>
      </c>
      <c r="BG859" s="149">
        <v>0.99999999999999989</v>
      </c>
      <c r="BH859" s="149">
        <v>0.99999999999999989</v>
      </c>
      <c r="BI859" s="149">
        <v>0.99999999999999989</v>
      </c>
      <c r="BJ859" s="149">
        <v>0.99999999999999989</v>
      </c>
      <c r="BK859" s="149">
        <v>0.99999999999999989</v>
      </c>
      <c r="BL859" s="149">
        <v>0.99999999999999989</v>
      </c>
      <c r="BM859" s="149">
        <v>0.99999999999999989</v>
      </c>
      <c r="BN859" s="149">
        <v>0.99999999999999989</v>
      </c>
      <c r="BO859" s="149">
        <v>0.99999999999999989</v>
      </c>
      <c r="BP859" s="149">
        <v>0.99999999999999989</v>
      </c>
      <c r="BQ859" s="149">
        <v>0.99999999999999989</v>
      </c>
      <c r="BR859" s="149">
        <v>0.99999999999999989</v>
      </c>
      <c r="BS859" s="149">
        <v>0.99999999999999989</v>
      </c>
      <c r="BT859" s="149">
        <v>0.99999999999999989</v>
      </c>
      <c r="BU859" s="149"/>
      <c r="BV859" s="149"/>
      <c r="BW859" s="149"/>
      <c r="BX859" s="149"/>
      <c r="BY859" s="149"/>
      <c r="BZ859" s="149"/>
      <c r="CA859" s="149"/>
      <c r="CB859" s="149"/>
      <c r="CC859" s="149"/>
      <c r="CD859" s="149"/>
      <c r="CE859" s="149"/>
      <c r="CF859" s="149"/>
      <c r="CG859" s="149"/>
      <c r="CH859" s="149"/>
      <c r="CI859" s="149"/>
      <c r="CJ859" s="149"/>
      <c r="CK859" s="149"/>
      <c r="CL859" s="149"/>
      <c r="CM859" s="149"/>
      <c r="CN859" s="149"/>
      <c r="CO859" s="149"/>
      <c r="CP859" s="149"/>
      <c r="CQ859" s="149"/>
      <c r="CR859" s="149"/>
      <c r="CS859" s="150"/>
      <c r="CT859" s="151"/>
      <c r="CW859" s="68"/>
      <c r="CX859" s="152"/>
    </row>
    <row r="860" spans="1:102">
      <c r="A860" s="292" t="s">
        <v>8334</v>
      </c>
      <c r="B860" s="146" t="s">
        <v>1304</v>
      </c>
      <c r="C860" s="147" t="str">
        <f>+_xlfn.XLOOKUP(B860,'R4'!B:B,'R4'!C:C)</f>
        <v>AMR - ARAZÖZ - 20 TON - FORD - ELİBÜYÜK</v>
      </c>
      <c r="D860" s="147"/>
      <c r="E860" s="150" t="s">
        <v>8258</v>
      </c>
      <c r="F860" s="150" t="s">
        <v>38</v>
      </c>
      <c r="G860" s="150" t="s">
        <v>35</v>
      </c>
      <c r="H860" s="150" t="s">
        <v>8271</v>
      </c>
      <c r="I860" s="156" t="s">
        <v>1828</v>
      </c>
      <c r="J860" s="148">
        <v>0</v>
      </c>
      <c r="K860" s="149">
        <v>0</v>
      </c>
      <c r="L860" s="149">
        <v>0</v>
      </c>
      <c r="M860" s="149">
        <v>0</v>
      </c>
      <c r="N860" s="149">
        <v>0</v>
      </c>
      <c r="O860" s="149">
        <v>0</v>
      </c>
      <c r="P860" s="149">
        <v>0</v>
      </c>
      <c r="Q860" s="149">
        <v>1</v>
      </c>
      <c r="R860" s="149">
        <v>1</v>
      </c>
      <c r="S860" s="149">
        <v>1</v>
      </c>
      <c r="T860" s="149">
        <v>1</v>
      </c>
      <c r="U860" s="149">
        <v>1</v>
      </c>
      <c r="V860" s="149">
        <v>1</v>
      </c>
      <c r="W860" s="149">
        <v>1</v>
      </c>
      <c r="X860" s="149">
        <v>1</v>
      </c>
      <c r="Y860" s="149">
        <v>1</v>
      </c>
      <c r="Z860" s="149">
        <v>1</v>
      </c>
      <c r="AA860" s="149">
        <v>1</v>
      </c>
      <c r="AB860" s="149">
        <v>1</v>
      </c>
      <c r="AC860" s="149">
        <v>1</v>
      </c>
      <c r="AD860" s="149">
        <v>1</v>
      </c>
      <c r="AE860" s="149">
        <v>1</v>
      </c>
      <c r="AF860" s="149">
        <v>1</v>
      </c>
      <c r="AG860" s="149">
        <v>1</v>
      </c>
      <c r="AH860" s="149">
        <v>1</v>
      </c>
      <c r="AI860" s="149">
        <v>1</v>
      </c>
      <c r="AJ860" s="149">
        <v>1</v>
      </c>
      <c r="AK860" s="149">
        <v>1</v>
      </c>
      <c r="AL860" s="149">
        <v>1</v>
      </c>
      <c r="AM860" s="149">
        <v>1</v>
      </c>
      <c r="AN860" s="149">
        <v>1</v>
      </c>
      <c r="AO860" s="149">
        <v>1</v>
      </c>
      <c r="AP860" s="149">
        <v>1</v>
      </c>
      <c r="AQ860" s="149">
        <v>1</v>
      </c>
      <c r="AR860" s="149">
        <v>1</v>
      </c>
      <c r="AS860" s="149">
        <v>1</v>
      </c>
      <c r="AT860" s="149">
        <v>1</v>
      </c>
      <c r="AU860" s="149">
        <v>1</v>
      </c>
      <c r="AV860" s="149">
        <v>1</v>
      </c>
      <c r="AW860" s="149">
        <v>1</v>
      </c>
      <c r="AX860" s="149">
        <v>1</v>
      </c>
      <c r="AY860" s="149">
        <v>1</v>
      </c>
      <c r="AZ860" s="149">
        <v>1</v>
      </c>
      <c r="BA860" s="149">
        <v>1</v>
      </c>
      <c r="BB860" s="149">
        <v>1</v>
      </c>
      <c r="BC860" s="149">
        <v>1</v>
      </c>
      <c r="BD860" s="149">
        <v>1</v>
      </c>
      <c r="BE860" s="149">
        <v>1</v>
      </c>
      <c r="BF860" s="149">
        <v>1</v>
      </c>
      <c r="BG860" s="149">
        <v>1</v>
      </c>
      <c r="BH860" s="149">
        <v>1</v>
      </c>
      <c r="BI860" s="149">
        <v>1</v>
      </c>
      <c r="BJ860" s="149">
        <v>1</v>
      </c>
      <c r="BK860" s="149">
        <v>1</v>
      </c>
      <c r="BL860" s="149">
        <v>1</v>
      </c>
      <c r="BM860" s="149">
        <v>1</v>
      </c>
      <c r="BN860" s="149">
        <v>1</v>
      </c>
      <c r="BO860" s="149">
        <v>1</v>
      </c>
      <c r="BP860" s="149">
        <v>1</v>
      </c>
      <c r="BQ860" s="149">
        <v>1</v>
      </c>
      <c r="BR860" s="149">
        <v>1</v>
      </c>
      <c r="BS860" s="149">
        <v>1</v>
      </c>
      <c r="BT860" s="149">
        <v>1</v>
      </c>
      <c r="BU860" s="149"/>
      <c r="BV860" s="149"/>
      <c r="BW860" s="149"/>
      <c r="BX860" s="149"/>
      <c r="BY860" s="149"/>
      <c r="BZ860" s="149"/>
      <c r="CA860" s="149"/>
      <c r="CB860" s="149"/>
      <c r="CC860" s="149"/>
      <c r="CD860" s="149"/>
      <c r="CE860" s="149"/>
      <c r="CF860" s="149"/>
      <c r="CG860" s="149"/>
      <c r="CH860" s="149"/>
      <c r="CI860" s="149"/>
      <c r="CJ860" s="149"/>
      <c r="CK860" s="149"/>
      <c r="CL860" s="149"/>
      <c r="CM860" s="149"/>
      <c r="CN860" s="149"/>
      <c r="CO860" s="149"/>
      <c r="CP860" s="149"/>
      <c r="CQ860" s="149"/>
      <c r="CR860" s="149"/>
      <c r="CS860" s="150"/>
      <c r="CT860" s="151"/>
      <c r="CW860" s="68"/>
      <c r="CX860" s="152"/>
    </row>
    <row r="861" spans="1:102">
      <c r="A861" s="292" t="s">
        <v>8334</v>
      </c>
      <c r="B861" s="146" t="s">
        <v>1301</v>
      </c>
      <c r="C861" s="147" t="str">
        <f>+_xlfn.XLOOKUP(B861,'R4'!B:B,'R4'!C:C)</f>
        <v>AMR - ARAZÖZ - 20 TON - FORD - ELİBÜYÜK</v>
      </c>
      <c r="D861" s="147"/>
      <c r="E861" s="150" t="s">
        <v>8258</v>
      </c>
      <c r="F861" s="150" t="s">
        <v>38</v>
      </c>
      <c r="G861" s="150" t="s">
        <v>35</v>
      </c>
      <c r="H861" s="150" t="s">
        <v>8271</v>
      </c>
      <c r="I861" s="156" t="s">
        <v>1828</v>
      </c>
      <c r="J861" s="148">
        <v>0</v>
      </c>
      <c r="K861" s="149">
        <v>0</v>
      </c>
      <c r="L861" s="149">
        <v>0</v>
      </c>
      <c r="M861" s="149">
        <v>0</v>
      </c>
      <c r="N861" s="149">
        <v>0</v>
      </c>
      <c r="O861" s="149">
        <v>0</v>
      </c>
      <c r="P861" s="149">
        <v>0</v>
      </c>
      <c r="Q861" s="149">
        <v>1</v>
      </c>
      <c r="R861" s="149">
        <v>1</v>
      </c>
      <c r="S861" s="149">
        <v>1</v>
      </c>
      <c r="T861" s="149">
        <v>1</v>
      </c>
      <c r="U861" s="149">
        <v>1</v>
      </c>
      <c r="V861" s="149">
        <v>1</v>
      </c>
      <c r="W861" s="149">
        <v>1</v>
      </c>
      <c r="X861" s="149">
        <v>1</v>
      </c>
      <c r="Y861" s="149">
        <v>1</v>
      </c>
      <c r="Z861" s="149">
        <v>1</v>
      </c>
      <c r="AA861" s="149">
        <v>1</v>
      </c>
      <c r="AB861" s="149">
        <v>1</v>
      </c>
      <c r="AC861" s="149">
        <v>1</v>
      </c>
      <c r="AD861" s="149">
        <v>1</v>
      </c>
      <c r="AE861" s="149">
        <v>1</v>
      </c>
      <c r="AF861" s="149">
        <v>1</v>
      </c>
      <c r="AG861" s="149">
        <v>1</v>
      </c>
      <c r="AH861" s="149">
        <v>1</v>
      </c>
      <c r="AI861" s="149">
        <v>1</v>
      </c>
      <c r="AJ861" s="149">
        <v>1</v>
      </c>
      <c r="AK861" s="149">
        <v>1</v>
      </c>
      <c r="AL861" s="149">
        <v>1</v>
      </c>
      <c r="AM861" s="149">
        <v>1</v>
      </c>
      <c r="AN861" s="149">
        <v>1</v>
      </c>
      <c r="AO861" s="149">
        <v>1</v>
      </c>
      <c r="AP861" s="149">
        <v>1</v>
      </c>
      <c r="AQ861" s="149">
        <v>1</v>
      </c>
      <c r="AR861" s="149">
        <v>1</v>
      </c>
      <c r="AS861" s="149">
        <v>1</v>
      </c>
      <c r="AT861" s="149">
        <v>1</v>
      </c>
      <c r="AU861" s="149">
        <v>1</v>
      </c>
      <c r="AV861" s="149">
        <v>1</v>
      </c>
      <c r="AW861" s="149">
        <v>1</v>
      </c>
      <c r="AX861" s="149">
        <v>1</v>
      </c>
      <c r="AY861" s="149">
        <v>1</v>
      </c>
      <c r="AZ861" s="149">
        <v>1</v>
      </c>
      <c r="BA861" s="149">
        <v>1</v>
      </c>
      <c r="BB861" s="149">
        <v>1</v>
      </c>
      <c r="BC861" s="149">
        <v>1</v>
      </c>
      <c r="BD861" s="149">
        <v>1</v>
      </c>
      <c r="BE861" s="149">
        <v>1</v>
      </c>
      <c r="BF861" s="149">
        <v>1</v>
      </c>
      <c r="BG861" s="149">
        <v>1</v>
      </c>
      <c r="BH861" s="149">
        <v>1</v>
      </c>
      <c r="BI861" s="149">
        <v>1</v>
      </c>
      <c r="BJ861" s="149">
        <v>1</v>
      </c>
      <c r="BK861" s="149">
        <v>1</v>
      </c>
      <c r="BL861" s="149">
        <v>1</v>
      </c>
      <c r="BM861" s="149">
        <v>1</v>
      </c>
      <c r="BN861" s="149">
        <v>1</v>
      </c>
      <c r="BO861" s="149">
        <v>1</v>
      </c>
      <c r="BP861" s="149">
        <v>1</v>
      </c>
      <c r="BQ861" s="149">
        <v>1</v>
      </c>
      <c r="BR861" s="149">
        <v>1</v>
      </c>
      <c r="BS861" s="149">
        <v>1</v>
      </c>
      <c r="BT861" s="149">
        <v>1</v>
      </c>
      <c r="BU861" s="149"/>
      <c r="BV861" s="149"/>
      <c r="BW861" s="149"/>
      <c r="BX861" s="149"/>
      <c r="BY861" s="149"/>
      <c r="BZ861" s="149"/>
      <c r="CA861" s="149"/>
      <c r="CB861" s="149"/>
      <c r="CC861" s="149"/>
      <c r="CD861" s="149"/>
      <c r="CE861" s="149"/>
      <c r="CF861" s="149"/>
      <c r="CG861" s="149"/>
      <c r="CH861" s="149"/>
      <c r="CI861" s="149"/>
      <c r="CJ861" s="149"/>
      <c r="CK861" s="149"/>
      <c r="CL861" s="149"/>
      <c r="CM861" s="149"/>
      <c r="CN861" s="149"/>
      <c r="CO861" s="149"/>
      <c r="CP861" s="149"/>
      <c r="CQ861" s="149"/>
      <c r="CR861" s="149"/>
      <c r="CS861" s="150"/>
      <c r="CT861" s="151"/>
      <c r="CW861" s="68"/>
      <c r="CX861" s="152"/>
    </row>
    <row r="862" spans="1:102">
      <c r="A862" s="292" t="s">
        <v>8334</v>
      </c>
      <c r="B862" s="146" t="s">
        <v>1278</v>
      </c>
      <c r="C862" s="147" t="str">
        <f>+_xlfn.XLOOKUP(B862,'R4'!B:B,'R4'!C:C)</f>
        <v>AMR - ATLAS COPCO WEDA 4"</v>
      </c>
      <c r="D862" s="147"/>
      <c r="E862" s="150" t="s">
        <v>8258</v>
      </c>
      <c r="F862" s="150" t="s">
        <v>38</v>
      </c>
      <c r="G862" s="150" t="s">
        <v>35</v>
      </c>
      <c r="H862" s="150" t="s">
        <v>8271</v>
      </c>
      <c r="I862" s="156" t="s">
        <v>1828</v>
      </c>
      <c r="J862" s="148">
        <v>0</v>
      </c>
      <c r="K862" s="149">
        <v>0</v>
      </c>
      <c r="L862" s="149">
        <v>0</v>
      </c>
      <c r="M862" s="149">
        <v>0</v>
      </c>
      <c r="N862" s="149">
        <v>0</v>
      </c>
      <c r="O862" s="149">
        <v>0</v>
      </c>
      <c r="P862" s="149">
        <v>0</v>
      </c>
      <c r="Q862" s="149">
        <v>0.99999999999999956</v>
      </c>
      <c r="R862" s="149">
        <v>0.99999999999999956</v>
      </c>
      <c r="S862" s="149">
        <v>0.99999999999999956</v>
      </c>
      <c r="T862" s="149">
        <v>0.99999999999999956</v>
      </c>
      <c r="U862" s="149">
        <v>0.99999999999999956</v>
      </c>
      <c r="V862" s="149">
        <v>0.99999999999999956</v>
      </c>
      <c r="W862" s="149">
        <v>0.99999999999999956</v>
      </c>
      <c r="X862" s="149">
        <v>0.99999999999999956</v>
      </c>
      <c r="Y862" s="149">
        <v>0.99999999999999956</v>
      </c>
      <c r="Z862" s="149">
        <v>0.99999999999999956</v>
      </c>
      <c r="AA862" s="149">
        <v>0.99999999999999956</v>
      </c>
      <c r="AB862" s="149">
        <v>0.99999999999999956</v>
      </c>
      <c r="AC862" s="149">
        <v>0.99999999999999956</v>
      </c>
      <c r="AD862" s="149">
        <v>0.99999999999999956</v>
      </c>
      <c r="AE862" s="149">
        <v>0.99999999999999956</v>
      </c>
      <c r="AF862" s="149">
        <v>0.99999999999999956</v>
      </c>
      <c r="AG862" s="149">
        <v>0.99999999999999956</v>
      </c>
      <c r="AH862" s="149">
        <v>0.99999999999999956</v>
      </c>
      <c r="AI862" s="149">
        <v>0.99999999999999956</v>
      </c>
      <c r="AJ862" s="149">
        <v>0.99999999999999956</v>
      </c>
      <c r="AK862" s="149">
        <v>0.99999999999999956</v>
      </c>
      <c r="AL862" s="149">
        <v>0.99999999999999956</v>
      </c>
      <c r="AM862" s="149">
        <v>0.99999999999999956</v>
      </c>
      <c r="AN862" s="149">
        <v>0.99999999999999956</v>
      </c>
      <c r="AO862" s="149">
        <v>0.99999999999999956</v>
      </c>
      <c r="AP862" s="149">
        <v>0.99999999999999956</v>
      </c>
      <c r="AQ862" s="149">
        <v>0.99999999999999956</v>
      </c>
      <c r="AR862" s="149">
        <v>0.99999999999999956</v>
      </c>
      <c r="AS862" s="149">
        <v>0.99999999999999956</v>
      </c>
      <c r="AT862" s="149">
        <v>0.99999999999999956</v>
      </c>
      <c r="AU862" s="149">
        <v>0.99999999999999956</v>
      </c>
      <c r="AV862" s="149">
        <v>0.99999999999999956</v>
      </c>
      <c r="AW862" s="149">
        <v>0.99999999999999956</v>
      </c>
      <c r="AX862" s="149">
        <v>0.99999999999999956</v>
      </c>
      <c r="AY862" s="149">
        <v>0.99999999999999956</v>
      </c>
      <c r="AZ862" s="149">
        <v>0.99999999999999956</v>
      </c>
      <c r="BA862" s="149">
        <v>0.99999999999999956</v>
      </c>
      <c r="BB862" s="149">
        <v>0.99999999999999956</v>
      </c>
      <c r="BC862" s="149">
        <v>0.99999999999999956</v>
      </c>
      <c r="BD862" s="149">
        <v>0.99999999999999956</v>
      </c>
      <c r="BE862" s="149">
        <v>0.99999999999999956</v>
      </c>
      <c r="BF862" s="149">
        <v>0.99999999999999956</v>
      </c>
      <c r="BG862" s="149">
        <v>0.99999999999999956</v>
      </c>
      <c r="BH862" s="149">
        <v>0.99999999999999956</v>
      </c>
      <c r="BI862" s="149">
        <v>0.99999999999999956</v>
      </c>
      <c r="BJ862" s="149">
        <v>0.99999999999999956</v>
      </c>
      <c r="BK862" s="149">
        <v>0.99999999999999956</v>
      </c>
      <c r="BL862" s="149">
        <v>0.99999999999999956</v>
      </c>
      <c r="BM862" s="149">
        <v>0.99999999999999956</v>
      </c>
      <c r="BN862" s="149">
        <v>0.99999999999999956</v>
      </c>
      <c r="BO862" s="149">
        <v>0.99999999999999956</v>
      </c>
      <c r="BP862" s="149">
        <v>0.99999999999999956</v>
      </c>
      <c r="BQ862" s="149">
        <v>0.99999999999999956</v>
      </c>
      <c r="BR862" s="149">
        <v>0.99999999999999956</v>
      </c>
      <c r="BS862" s="149">
        <v>0.99999999999999956</v>
      </c>
      <c r="BT862" s="149">
        <v>0.99999999999999956</v>
      </c>
      <c r="BU862" s="149"/>
      <c r="BV862" s="149"/>
      <c r="BW862" s="149"/>
      <c r="BX862" s="149"/>
      <c r="BY862" s="149"/>
      <c r="BZ862" s="149"/>
      <c r="CA862" s="149"/>
      <c r="CB862" s="149"/>
      <c r="CC862" s="149"/>
      <c r="CD862" s="149"/>
      <c r="CE862" s="149"/>
      <c r="CF862" s="149"/>
      <c r="CG862" s="149"/>
      <c r="CH862" s="149"/>
      <c r="CI862" s="149"/>
      <c r="CJ862" s="149"/>
      <c r="CK862" s="149"/>
      <c r="CL862" s="149"/>
      <c r="CM862" s="149"/>
      <c r="CN862" s="149"/>
      <c r="CO862" s="149"/>
      <c r="CP862" s="149"/>
      <c r="CQ862" s="149"/>
      <c r="CR862" s="149"/>
      <c r="CS862" s="150"/>
      <c r="CT862" s="151"/>
      <c r="CW862" s="68"/>
      <c r="CX862" s="152"/>
    </row>
    <row r="863" spans="1:102">
      <c r="A863" s="292" t="s">
        <v>8334</v>
      </c>
      <c r="B863" s="146" t="s">
        <v>20</v>
      </c>
      <c r="C863" s="147" t="str">
        <f>+_xlfn.XLOOKUP(B863,'R4'!B:B,'R4'!C:C)</f>
        <v>KAMYON ŞÖFÖRÜ</v>
      </c>
      <c r="D863" s="147"/>
      <c r="E863" s="150" t="s">
        <v>8258</v>
      </c>
      <c r="F863" s="150" t="s">
        <v>38</v>
      </c>
      <c r="G863" s="150" t="s">
        <v>35</v>
      </c>
      <c r="H863" s="150" t="s">
        <v>8271</v>
      </c>
      <c r="I863" s="156" t="s">
        <v>1828</v>
      </c>
      <c r="J863" s="148">
        <v>0</v>
      </c>
      <c r="K863" s="149">
        <v>0</v>
      </c>
      <c r="L863" s="149">
        <v>1</v>
      </c>
      <c r="M863" s="149">
        <v>1</v>
      </c>
      <c r="N863" s="149">
        <v>1</v>
      </c>
      <c r="O863" s="149">
        <v>1</v>
      </c>
      <c r="P863" s="149">
        <v>2</v>
      </c>
      <c r="Q863" s="149">
        <v>6.0000000000000009</v>
      </c>
      <c r="R863" s="149">
        <v>6.0000000000000009</v>
      </c>
      <c r="S863" s="149">
        <v>6.0000000000000009</v>
      </c>
      <c r="T863" s="149">
        <v>6.0000000000000009</v>
      </c>
      <c r="U863" s="149">
        <v>6.0000000000000009</v>
      </c>
      <c r="V863" s="149">
        <v>6.0000000000000009</v>
      </c>
      <c r="W863" s="149">
        <v>6.0000000000000009</v>
      </c>
      <c r="X863" s="149">
        <v>6.0000000000000009</v>
      </c>
      <c r="Y863" s="149">
        <v>6.0000000000000009</v>
      </c>
      <c r="Z863" s="149">
        <v>6.0000000000000009</v>
      </c>
      <c r="AA863" s="149">
        <v>6.0000000000000009</v>
      </c>
      <c r="AB863" s="149">
        <v>6.0000000000000009</v>
      </c>
      <c r="AC863" s="149">
        <v>6.0000000000000009</v>
      </c>
      <c r="AD863" s="149">
        <v>6.0000000000000009</v>
      </c>
      <c r="AE863" s="149">
        <v>6.0000000000000009</v>
      </c>
      <c r="AF863" s="149">
        <v>6.0000000000000009</v>
      </c>
      <c r="AG863" s="149">
        <v>6.0000000000000009</v>
      </c>
      <c r="AH863" s="149">
        <v>6.0000000000000009</v>
      </c>
      <c r="AI863" s="149">
        <v>6.0000000000000009</v>
      </c>
      <c r="AJ863" s="149">
        <v>6.0000000000000009</v>
      </c>
      <c r="AK863" s="149">
        <v>6.0000000000000009</v>
      </c>
      <c r="AL863" s="149">
        <v>6.0000000000000009</v>
      </c>
      <c r="AM863" s="149">
        <v>6.0000000000000009</v>
      </c>
      <c r="AN863" s="149">
        <v>6.0000000000000009</v>
      </c>
      <c r="AO863" s="149">
        <v>6.0000000000000009</v>
      </c>
      <c r="AP863" s="149">
        <v>6.0000000000000009</v>
      </c>
      <c r="AQ863" s="149">
        <v>6.0000000000000009</v>
      </c>
      <c r="AR863" s="149">
        <v>6.0000000000000009</v>
      </c>
      <c r="AS863" s="149">
        <v>6.0000000000000009</v>
      </c>
      <c r="AT863" s="149">
        <v>6.0000000000000009</v>
      </c>
      <c r="AU863" s="149">
        <v>6.0000000000000009</v>
      </c>
      <c r="AV863" s="149">
        <v>6.0000000000000009</v>
      </c>
      <c r="AW863" s="149">
        <v>6.0000000000000009</v>
      </c>
      <c r="AX863" s="149">
        <v>6.0000000000000009</v>
      </c>
      <c r="AY863" s="149">
        <v>6.0000000000000009</v>
      </c>
      <c r="AZ863" s="149">
        <v>6.0000000000000009</v>
      </c>
      <c r="BA863" s="149">
        <v>6.0000000000000009</v>
      </c>
      <c r="BB863" s="149">
        <v>6.0000000000000009</v>
      </c>
      <c r="BC863" s="149">
        <v>6.0000000000000009</v>
      </c>
      <c r="BD863" s="149">
        <v>6.0000000000000009</v>
      </c>
      <c r="BE863" s="149">
        <v>6.0000000000000009</v>
      </c>
      <c r="BF863" s="149">
        <v>6.0000000000000009</v>
      </c>
      <c r="BG863" s="149">
        <v>6.0000000000000009</v>
      </c>
      <c r="BH863" s="149">
        <v>6.0000000000000009</v>
      </c>
      <c r="BI863" s="149">
        <v>6.0000000000000009</v>
      </c>
      <c r="BJ863" s="149">
        <v>6.0000000000000009</v>
      </c>
      <c r="BK863" s="149">
        <v>6.0000000000000009</v>
      </c>
      <c r="BL863" s="149">
        <v>6.0000000000000009</v>
      </c>
      <c r="BM863" s="149">
        <v>6.0000000000000009</v>
      </c>
      <c r="BN863" s="149">
        <v>6.0000000000000009</v>
      </c>
      <c r="BO863" s="149">
        <v>6.0000000000000009</v>
      </c>
      <c r="BP863" s="149">
        <v>6.0000000000000009</v>
      </c>
      <c r="BQ863" s="149">
        <v>6.0000000000000009</v>
      </c>
      <c r="BR863" s="149">
        <v>6.0000000000000009</v>
      </c>
      <c r="BS863" s="149">
        <v>6.0000000000000009</v>
      </c>
      <c r="BT863" s="149">
        <v>6.0000000000000009</v>
      </c>
      <c r="BU863" s="149"/>
      <c r="BV863" s="149"/>
      <c r="BW863" s="149"/>
      <c r="BX863" s="149"/>
      <c r="BY863" s="149"/>
      <c r="BZ863" s="149"/>
      <c r="CA863" s="149"/>
      <c r="CB863" s="149"/>
      <c r="CC863" s="149"/>
      <c r="CD863" s="149"/>
      <c r="CE863" s="149"/>
      <c r="CF863" s="149"/>
      <c r="CG863" s="149"/>
      <c r="CH863" s="149"/>
      <c r="CI863" s="149"/>
      <c r="CJ863" s="149"/>
      <c r="CK863" s="149"/>
      <c r="CL863" s="149"/>
      <c r="CM863" s="149"/>
      <c r="CN863" s="149"/>
      <c r="CO863" s="149"/>
      <c r="CP863" s="149"/>
      <c r="CQ863" s="149"/>
      <c r="CR863" s="149"/>
      <c r="CS863" s="150" t="s">
        <v>1290</v>
      </c>
      <c r="CT863" s="151"/>
      <c r="CW863" s="68"/>
      <c r="CX863" s="152"/>
    </row>
    <row r="864" spans="1:102">
      <c r="A864" s="293" t="s">
        <v>8334</v>
      </c>
      <c r="B864" s="146" t="s">
        <v>352</v>
      </c>
      <c r="C864" s="147" t="str">
        <f>+_xlfn.XLOOKUP(B864,'R4'!B:B,'R4'!C:C)</f>
        <v>AMR - EKSKAVATÖR - 35 TON - PALETLİ - LİEBHERR R 938</v>
      </c>
      <c r="D864" s="147"/>
      <c r="E864" s="150" t="s">
        <v>8259</v>
      </c>
      <c r="F864" s="150" t="s">
        <v>38</v>
      </c>
      <c r="G864" s="150" t="s">
        <v>35</v>
      </c>
      <c r="H864" s="150" t="s">
        <v>8271</v>
      </c>
      <c r="I864" s="156" t="s">
        <v>1403</v>
      </c>
      <c r="J864" s="148">
        <v>0</v>
      </c>
      <c r="K864" s="149">
        <v>0</v>
      </c>
      <c r="L864" s="149">
        <v>0</v>
      </c>
      <c r="M864" s="149">
        <v>0</v>
      </c>
      <c r="N864" s="149">
        <v>1</v>
      </c>
      <c r="O864" s="149">
        <v>1</v>
      </c>
      <c r="P864" s="149">
        <v>1</v>
      </c>
      <c r="Q864" s="149">
        <v>0</v>
      </c>
      <c r="R864" s="149">
        <v>1</v>
      </c>
      <c r="S864" s="149">
        <v>0</v>
      </c>
      <c r="T864" s="149">
        <v>0.99999999999999989</v>
      </c>
      <c r="U864" s="149">
        <v>0.99999999999999989</v>
      </c>
      <c r="V864" s="149">
        <v>0.99999999999999989</v>
      </c>
      <c r="W864" s="149">
        <v>0.99999999999999989</v>
      </c>
      <c r="X864" s="149">
        <v>0.99999999999999989</v>
      </c>
      <c r="Y864" s="149">
        <v>0.99999999999999989</v>
      </c>
      <c r="Z864" s="149">
        <v>1</v>
      </c>
      <c r="AA864" s="149">
        <v>1</v>
      </c>
      <c r="AB864" s="149">
        <v>1</v>
      </c>
      <c r="AC864" s="149">
        <v>1</v>
      </c>
      <c r="AD864" s="149">
        <v>1</v>
      </c>
      <c r="AE864" s="149">
        <v>1</v>
      </c>
      <c r="AF864" s="149">
        <v>1</v>
      </c>
      <c r="AG864" s="149">
        <v>1</v>
      </c>
      <c r="AH864" s="149">
        <v>1</v>
      </c>
      <c r="AI864" s="149">
        <v>1</v>
      </c>
      <c r="AJ864" s="149">
        <v>1</v>
      </c>
      <c r="AK864" s="149">
        <v>1</v>
      </c>
      <c r="AL864" s="149">
        <v>1</v>
      </c>
      <c r="AM864" s="149">
        <v>0.99999999999999989</v>
      </c>
      <c r="AN864" s="149">
        <v>1</v>
      </c>
      <c r="AO864" s="149">
        <v>1</v>
      </c>
      <c r="AP864" s="149">
        <v>1</v>
      </c>
      <c r="AQ864" s="149">
        <v>1</v>
      </c>
      <c r="AR864" s="149">
        <v>1</v>
      </c>
      <c r="AS864" s="149">
        <v>1</v>
      </c>
      <c r="AT864" s="149">
        <v>1</v>
      </c>
      <c r="AU864" s="149">
        <v>1</v>
      </c>
      <c r="AV864" s="149">
        <v>1</v>
      </c>
      <c r="AW864" s="149">
        <v>3</v>
      </c>
      <c r="AX864" s="149">
        <v>3</v>
      </c>
      <c r="AY864" s="149">
        <v>3</v>
      </c>
      <c r="AZ864" s="149">
        <v>3</v>
      </c>
      <c r="BA864" s="149">
        <v>3</v>
      </c>
      <c r="BB864" s="149">
        <v>3</v>
      </c>
      <c r="BC864" s="149">
        <v>3</v>
      </c>
      <c r="BD864" s="149">
        <v>3</v>
      </c>
      <c r="BE864" s="149">
        <v>3</v>
      </c>
      <c r="BF864" s="149">
        <v>3</v>
      </c>
      <c r="BG864" s="149">
        <v>3</v>
      </c>
      <c r="BH864" s="149">
        <v>3</v>
      </c>
      <c r="BI864" s="149">
        <v>3</v>
      </c>
      <c r="BJ864" s="149">
        <v>3</v>
      </c>
      <c r="BK864" s="149">
        <v>3</v>
      </c>
      <c r="BL864" s="149">
        <v>3</v>
      </c>
      <c r="BM864" s="149">
        <v>3</v>
      </c>
      <c r="BN864" s="149">
        <v>3</v>
      </c>
      <c r="BO864" s="149">
        <v>3</v>
      </c>
      <c r="BP864" s="149">
        <v>3</v>
      </c>
      <c r="BQ864" s="149">
        <v>3</v>
      </c>
      <c r="BR864" s="149">
        <v>3</v>
      </c>
      <c r="BS864" s="149">
        <v>3</v>
      </c>
      <c r="BT864" s="149">
        <v>3</v>
      </c>
      <c r="BU864" s="149"/>
      <c r="BV864" s="149"/>
      <c r="BW864" s="149"/>
      <c r="BX864" s="149"/>
      <c r="BY864" s="149"/>
      <c r="BZ864" s="149"/>
      <c r="CA864" s="149"/>
      <c r="CB864" s="149"/>
      <c r="CC864" s="149"/>
      <c r="CD864" s="149"/>
      <c r="CE864" s="149"/>
      <c r="CF864" s="149"/>
      <c r="CG864" s="149"/>
      <c r="CH864" s="149"/>
      <c r="CI864" s="149"/>
      <c r="CJ864" s="149"/>
      <c r="CK864" s="149"/>
      <c r="CL864" s="149"/>
      <c r="CM864" s="149"/>
      <c r="CN864" s="149"/>
      <c r="CO864" s="149"/>
      <c r="CP864" s="149"/>
      <c r="CQ864" s="149"/>
      <c r="CR864" s="149"/>
      <c r="CS864" s="150"/>
      <c r="CT864" s="151"/>
      <c r="CW864" s="68"/>
      <c r="CX864" s="152"/>
    </row>
    <row r="865" spans="1:102">
      <c r="A865" s="293" t="s">
        <v>8334</v>
      </c>
      <c r="B865" s="146" t="s">
        <v>353</v>
      </c>
      <c r="C865" s="147" t="str">
        <f>+_xlfn.XLOOKUP(B865,'R4'!B:B,'R4'!C:C)</f>
        <v>AMR - EKSKAVATÖR - 35 TON - PALETLİ - LİEBHERR R 938</v>
      </c>
      <c r="D865" s="147"/>
      <c r="E865" s="150" t="s">
        <v>8259</v>
      </c>
      <c r="F865" s="150" t="s">
        <v>38</v>
      </c>
      <c r="G865" s="150" t="s">
        <v>35</v>
      </c>
      <c r="H865" s="150" t="s">
        <v>8271</v>
      </c>
      <c r="I865" s="156" t="s">
        <v>1403</v>
      </c>
      <c r="J865" s="148">
        <v>0</v>
      </c>
      <c r="K865" s="149">
        <v>0</v>
      </c>
      <c r="L865" s="149">
        <v>0</v>
      </c>
      <c r="M865" s="149">
        <v>0</v>
      </c>
      <c r="N865" s="149">
        <v>1</v>
      </c>
      <c r="O865" s="149">
        <v>1</v>
      </c>
      <c r="P865" s="149">
        <v>1</v>
      </c>
      <c r="Q865" s="149">
        <v>0</v>
      </c>
      <c r="R865" s="149">
        <v>1</v>
      </c>
      <c r="S865" s="149">
        <v>0</v>
      </c>
      <c r="T865" s="149">
        <v>0.99999999999999989</v>
      </c>
      <c r="U865" s="149">
        <v>0.99999999999999989</v>
      </c>
      <c r="V865" s="149">
        <v>0.99999999999999989</v>
      </c>
      <c r="W865" s="149">
        <v>0.99999999999999989</v>
      </c>
      <c r="X865" s="149">
        <v>0.99999999999999989</v>
      </c>
      <c r="Y865" s="149">
        <v>0.99999999999999989</v>
      </c>
      <c r="Z865" s="149">
        <v>1</v>
      </c>
      <c r="AA865" s="149">
        <v>1</v>
      </c>
      <c r="AB865" s="149">
        <v>1</v>
      </c>
      <c r="AC865" s="149">
        <v>1</v>
      </c>
      <c r="AD865" s="149">
        <v>1</v>
      </c>
      <c r="AE865" s="149">
        <v>1</v>
      </c>
      <c r="AF865" s="149">
        <v>1</v>
      </c>
      <c r="AG865" s="149">
        <v>1</v>
      </c>
      <c r="AH865" s="149">
        <v>1</v>
      </c>
      <c r="AI865" s="149">
        <v>1</v>
      </c>
      <c r="AJ865" s="149">
        <v>1</v>
      </c>
      <c r="AK865" s="149">
        <v>1</v>
      </c>
      <c r="AL865" s="149">
        <v>1</v>
      </c>
      <c r="AM865" s="149">
        <v>0.99999999999999989</v>
      </c>
      <c r="AN865" s="149">
        <v>1</v>
      </c>
      <c r="AO865" s="149">
        <v>1</v>
      </c>
      <c r="AP865" s="149">
        <v>1</v>
      </c>
      <c r="AQ865" s="149">
        <v>1</v>
      </c>
      <c r="AR865" s="149">
        <v>1</v>
      </c>
      <c r="AS865" s="149">
        <v>1</v>
      </c>
      <c r="AT865" s="149">
        <v>1</v>
      </c>
      <c r="AU865" s="149">
        <v>1</v>
      </c>
      <c r="AV865" s="149">
        <v>1</v>
      </c>
      <c r="AW865" s="149">
        <v>1</v>
      </c>
      <c r="AX865" s="149">
        <v>1</v>
      </c>
      <c r="AY865" s="149">
        <v>1</v>
      </c>
      <c r="AZ865" s="149">
        <v>1</v>
      </c>
      <c r="BA865" s="149">
        <v>1</v>
      </c>
      <c r="BB865" s="149">
        <v>1</v>
      </c>
      <c r="BC865" s="149">
        <v>1</v>
      </c>
      <c r="BD865" s="149">
        <v>1</v>
      </c>
      <c r="BE865" s="149">
        <v>1</v>
      </c>
      <c r="BF865" s="149">
        <v>1</v>
      </c>
      <c r="BG865" s="149">
        <v>1</v>
      </c>
      <c r="BH865" s="149">
        <v>1</v>
      </c>
      <c r="BI865" s="149">
        <v>1</v>
      </c>
      <c r="BJ865" s="149">
        <v>1</v>
      </c>
      <c r="BK865" s="149">
        <v>1</v>
      </c>
      <c r="BL865" s="149">
        <v>1</v>
      </c>
      <c r="BM865" s="149">
        <v>1</v>
      </c>
      <c r="BN865" s="149">
        <v>1</v>
      </c>
      <c r="BO865" s="149">
        <v>1</v>
      </c>
      <c r="BP865" s="149">
        <v>1</v>
      </c>
      <c r="BQ865" s="149">
        <v>1</v>
      </c>
      <c r="BR865" s="149">
        <v>1</v>
      </c>
      <c r="BS865" s="149">
        <v>1</v>
      </c>
      <c r="BT865" s="149">
        <v>1</v>
      </c>
      <c r="BU865" s="149"/>
      <c r="BV865" s="149"/>
      <c r="BW865" s="149"/>
      <c r="BX865" s="149"/>
      <c r="BY865" s="149"/>
      <c r="BZ865" s="149"/>
      <c r="CA865" s="149"/>
      <c r="CB865" s="149"/>
      <c r="CC865" s="149"/>
      <c r="CD865" s="149"/>
      <c r="CE865" s="149"/>
      <c r="CF865" s="149"/>
      <c r="CG865" s="149"/>
      <c r="CH865" s="149"/>
      <c r="CI865" s="149"/>
      <c r="CJ865" s="149"/>
      <c r="CK865" s="149"/>
      <c r="CL865" s="149"/>
      <c r="CM865" s="149"/>
      <c r="CN865" s="149"/>
      <c r="CO865" s="149"/>
      <c r="CP865" s="149"/>
      <c r="CQ865" s="149"/>
      <c r="CR865" s="149"/>
      <c r="CS865" s="150"/>
      <c r="CT865" s="151"/>
      <c r="CW865" s="68"/>
      <c r="CX865" s="152"/>
    </row>
    <row r="866" spans="1:102">
      <c r="A866" s="293" t="s">
        <v>8334</v>
      </c>
      <c r="B866" s="146" t="s">
        <v>8289</v>
      </c>
      <c r="C866" s="147" t="str">
        <f>+_xlfn.XLOOKUP(B866,'R4'!B:B,'R4'!C:C)</f>
        <v>AMR - HİDROLİK KIRICI - SANDVİK - 2577 E</v>
      </c>
      <c r="D866" s="147"/>
      <c r="E866" s="150" t="s">
        <v>8259</v>
      </c>
      <c r="F866" s="150" t="s">
        <v>38</v>
      </c>
      <c r="G866" s="150" t="s">
        <v>35</v>
      </c>
      <c r="H866" s="150" t="s">
        <v>8271</v>
      </c>
      <c r="I866" s="156" t="s">
        <v>1403</v>
      </c>
      <c r="J866" s="148">
        <v>0</v>
      </c>
      <c r="K866" s="149">
        <v>0</v>
      </c>
      <c r="L866" s="149">
        <v>0</v>
      </c>
      <c r="M866" s="149">
        <v>0</v>
      </c>
      <c r="N866" s="149">
        <v>1</v>
      </c>
      <c r="O866" s="149">
        <v>1</v>
      </c>
      <c r="P866" s="149">
        <v>1</v>
      </c>
      <c r="Q866" s="149">
        <v>0</v>
      </c>
      <c r="R866" s="149">
        <v>1</v>
      </c>
      <c r="S866" s="149">
        <v>0</v>
      </c>
      <c r="T866" s="149">
        <v>0.99999999999999989</v>
      </c>
      <c r="U866" s="149">
        <v>0.99999999999999989</v>
      </c>
      <c r="V866" s="149">
        <v>0.99999999999999989</v>
      </c>
      <c r="W866" s="149">
        <v>0.99999999999999989</v>
      </c>
      <c r="X866" s="149">
        <v>0.99999999999999989</v>
      </c>
      <c r="Y866" s="149">
        <v>0.99999999999999989</v>
      </c>
      <c r="Z866" s="149">
        <v>1</v>
      </c>
      <c r="AA866" s="149">
        <v>1</v>
      </c>
      <c r="AB866" s="149">
        <v>1</v>
      </c>
      <c r="AC866" s="149">
        <v>1</v>
      </c>
      <c r="AD866" s="149">
        <v>1</v>
      </c>
      <c r="AE866" s="149">
        <v>1</v>
      </c>
      <c r="AF866" s="149">
        <v>1</v>
      </c>
      <c r="AG866" s="149">
        <v>1</v>
      </c>
      <c r="AH866" s="149">
        <v>1</v>
      </c>
      <c r="AI866" s="149">
        <v>1</v>
      </c>
      <c r="AJ866" s="149">
        <v>1</v>
      </c>
      <c r="AK866" s="149">
        <v>1</v>
      </c>
      <c r="AL866" s="149">
        <v>1</v>
      </c>
      <c r="AM866" s="149">
        <v>0.99999999999999989</v>
      </c>
      <c r="AN866" s="149">
        <v>1</v>
      </c>
      <c r="AO866" s="149">
        <v>1</v>
      </c>
      <c r="AP866" s="149">
        <v>1</v>
      </c>
      <c r="AQ866" s="149">
        <v>1</v>
      </c>
      <c r="AR866" s="149">
        <v>1</v>
      </c>
      <c r="AS866" s="149">
        <v>1</v>
      </c>
      <c r="AT866" s="149">
        <v>1</v>
      </c>
      <c r="AU866" s="149">
        <v>1</v>
      </c>
      <c r="AV866" s="149">
        <v>1</v>
      </c>
      <c r="AW866" s="149">
        <v>0</v>
      </c>
      <c r="AX866" s="149">
        <v>0</v>
      </c>
      <c r="AY866" s="149">
        <v>0</v>
      </c>
      <c r="AZ866" s="149">
        <v>0</v>
      </c>
      <c r="BA866" s="149">
        <v>0</v>
      </c>
      <c r="BB866" s="149">
        <v>0</v>
      </c>
      <c r="BC866" s="149">
        <v>0</v>
      </c>
      <c r="BD866" s="149">
        <v>0</v>
      </c>
      <c r="BE866" s="149">
        <v>0</v>
      </c>
      <c r="BF866" s="149">
        <v>0</v>
      </c>
      <c r="BG866" s="149">
        <v>0</v>
      </c>
      <c r="BH866" s="149">
        <v>0</v>
      </c>
      <c r="BI866" s="149">
        <v>0</v>
      </c>
      <c r="BJ866" s="149">
        <v>0</v>
      </c>
      <c r="BK866" s="149">
        <v>0</v>
      </c>
      <c r="BL866" s="149">
        <v>0</v>
      </c>
      <c r="BM866" s="149">
        <v>0</v>
      </c>
      <c r="BN866" s="149">
        <v>0</v>
      </c>
      <c r="BO866" s="149">
        <v>0</v>
      </c>
      <c r="BP866" s="149">
        <v>0</v>
      </c>
      <c r="BQ866" s="149">
        <v>0</v>
      </c>
      <c r="BR866" s="149">
        <v>0</v>
      </c>
      <c r="BS866" s="149">
        <v>0</v>
      </c>
      <c r="BT866" s="149">
        <v>0</v>
      </c>
      <c r="BU866" s="149"/>
      <c r="BV866" s="149"/>
      <c r="BW866" s="149"/>
      <c r="BX866" s="149"/>
      <c r="BY866" s="149"/>
      <c r="BZ866" s="149"/>
      <c r="CA866" s="149"/>
      <c r="CB866" s="149"/>
      <c r="CC866" s="149"/>
      <c r="CD866" s="149"/>
      <c r="CE866" s="149"/>
      <c r="CF866" s="149"/>
      <c r="CG866" s="149"/>
      <c r="CH866" s="149"/>
      <c r="CI866" s="149"/>
      <c r="CJ866" s="149"/>
      <c r="CK866" s="149"/>
      <c r="CL866" s="149"/>
      <c r="CM866" s="149"/>
      <c r="CN866" s="149"/>
      <c r="CO866" s="149"/>
      <c r="CP866" s="149"/>
      <c r="CQ866" s="149"/>
      <c r="CR866" s="149"/>
      <c r="CS866" s="150"/>
      <c r="CT866" s="151"/>
      <c r="CW866" s="68"/>
      <c r="CX866" s="152"/>
    </row>
    <row r="867" spans="1:102">
      <c r="A867" s="293" t="s">
        <v>8334</v>
      </c>
      <c r="B867" s="146" t="s">
        <v>8290</v>
      </c>
      <c r="C867" s="147" t="str">
        <f>+_xlfn.XLOOKUP(B867,'R4'!B:B,'R4'!C:C)</f>
        <v>AMR - HİDROLİK KIRICI - SANDVİK - 2577 E</v>
      </c>
      <c r="D867" s="147"/>
      <c r="E867" s="150" t="s">
        <v>8259</v>
      </c>
      <c r="F867" s="150" t="s">
        <v>38</v>
      </c>
      <c r="G867" s="150" t="s">
        <v>35</v>
      </c>
      <c r="H867" s="150" t="s">
        <v>8271</v>
      </c>
      <c r="I867" s="156" t="s">
        <v>1403</v>
      </c>
      <c r="J867" s="148">
        <v>0</v>
      </c>
      <c r="K867" s="149">
        <v>0</v>
      </c>
      <c r="L867" s="149">
        <v>0</v>
      </c>
      <c r="M867" s="149">
        <v>0</v>
      </c>
      <c r="N867" s="149">
        <v>1</v>
      </c>
      <c r="O867" s="149">
        <v>1</v>
      </c>
      <c r="P867" s="149">
        <v>1</v>
      </c>
      <c r="Q867" s="149">
        <v>0</v>
      </c>
      <c r="R867" s="149">
        <v>1</v>
      </c>
      <c r="S867" s="149">
        <v>0</v>
      </c>
      <c r="T867" s="149">
        <v>0.99999999999999989</v>
      </c>
      <c r="U867" s="149">
        <v>0.99999999999999989</v>
      </c>
      <c r="V867" s="149">
        <v>0.99999999999999989</v>
      </c>
      <c r="W867" s="149">
        <v>0.99999999999999989</v>
      </c>
      <c r="X867" s="149">
        <v>0.99999999999999989</v>
      </c>
      <c r="Y867" s="149">
        <v>0.99999999999999989</v>
      </c>
      <c r="Z867" s="149">
        <v>1</v>
      </c>
      <c r="AA867" s="149">
        <v>1</v>
      </c>
      <c r="AB867" s="149">
        <v>1</v>
      </c>
      <c r="AC867" s="149">
        <v>1</v>
      </c>
      <c r="AD867" s="149">
        <v>1</v>
      </c>
      <c r="AE867" s="149">
        <v>1</v>
      </c>
      <c r="AF867" s="149">
        <v>1</v>
      </c>
      <c r="AG867" s="149">
        <v>1</v>
      </c>
      <c r="AH867" s="149">
        <v>1</v>
      </c>
      <c r="AI867" s="149">
        <v>1</v>
      </c>
      <c r="AJ867" s="149">
        <v>1</v>
      </c>
      <c r="AK867" s="149">
        <v>1</v>
      </c>
      <c r="AL867" s="149">
        <v>1</v>
      </c>
      <c r="AM867" s="149">
        <v>0.99999999999999989</v>
      </c>
      <c r="AN867" s="149">
        <v>1</v>
      </c>
      <c r="AO867" s="149">
        <v>1</v>
      </c>
      <c r="AP867" s="149">
        <v>1</v>
      </c>
      <c r="AQ867" s="149">
        <v>1</v>
      </c>
      <c r="AR867" s="149">
        <v>1</v>
      </c>
      <c r="AS867" s="149">
        <v>1</v>
      </c>
      <c r="AT867" s="149">
        <v>1</v>
      </c>
      <c r="AU867" s="149">
        <v>1</v>
      </c>
      <c r="AV867" s="149">
        <v>1</v>
      </c>
      <c r="AW867" s="149">
        <v>0</v>
      </c>
      <c r="AX867" s="149">
        <v>0</v>
      </c>
      <c r="AY867" s="149">
        <v>0</v>
      </c>
      <c r="AZ867" s="149">
        <v>0</v>
      </c>
      <c r="BA867" s="149">
        <v>0</v>
      </c>
      <c r="BB867" s="149">
        <v>0</v>
      </c>
      <c r="BC867" s="149">
        <v>0</v>
      </c>
      <c r="BD867" s="149">
        <v>0</v>
      </c>
      <c r="BE867" s="149">
        <v>0</v>
      </c>
      <c r="BF867" s="149">
        <v>0</v>
      </c>
      <c r="BG867" s="149">
        <v>0</v>
      </c>
      <c r="BH867" s="149">
        <v>0</v>
      </c>
      <c r="BI867" s="149">
        <v>0</v>
      </c>
      <c r="BJ867" s="149">
        <v>0</v>
      </c>
      <c r="BK867" s="149">
        <v>0</v>
      </c>
      <c r="BL867" s="149">
        <v>0</v>
      </c>
      <c r="BM867" s="149">
        <v>0</v>
      </c>
      <c r="BN867" s="149">
        <v>0</v>
      </c>
      <c r="BO867" s="149">
        <v>0</v>
      </c>
      <c r="BP867" s="149">
        <v>0</v>
      </c>
      <c r="BQ867" s="149">
        <v>0</v>
      </c>
      <c r="BR867" s="149">
        <v>0</v>
      </c>
      <c r="BS867" s="149">
        <v>0</v>
      </c>
      <c r="BT867" s="149">
        <v>0</v>
      </c>
      <c r="BU867" s="149"/>
      <c r="BV867" s="149"/>
      <c r="BW867" s="149"/>
      <c r="BX867" s="149"/>
      <c r="BY867" s="149"/>
      <c r="BZ867" s="149"/>
      <c r="CA867" s="149"/>
      <c r="CB867" s="149"/>
      <c r="CC867" s="149"/>
      <c r="CD867" s="149"/>
      <c r="CE867" s="149"/>
      <c r="CF867" s="149"/>
      <c r="CG867" s="149"/>
      <c r="CH867" s="149"/>
      <c r="CI867" s="149"/>
      <c r="CJ867" s="149"/>
      <c r="CK867" s="149"/>
      <c r="CL867" s="149"/>
      <c r="CM867" s="149"/>
      <c r="CN867" s="149"/>
      <c r="CO867" s="149"/>
      <c r="CP867" s="149"/>
      <c r="CQ867" s="149"/>
      <c r="CR867" s="149"/>
      <c r="CS867" s="150"/>
      <c r="CT867" s="151"/>
      <c r="CW867" s="68"/>
      <c r="CX867" s="152"/>
    </row>
    <row r="868" spans="1:102">
      <c r="A868" s="292" t="s">
        <v>8334</v>
      </c>
      <c r="B868" s="146" t="s">
        <v>1217</v>
      </c>
      <c r="C868" s="147" t="str">
        <f>+_xlfn.XLOOKUP(B868,'R4'!B:B,'R4'!C:C)</f>
        <v>AMR - ROCK - FLEXİROC T35</v>
      </c>
      <c r="D868" s="147"/>
      <c r="E868" s="150" t="s">
        <v>8259</v>
      </c>
      <c r="F868" s="150" t="s">
        <v>38</v>
      </c>
      <c r="G868" s="150" t="s">
        <v>35</v>
      </c>
      <c r="H868" s="150" t="s">
        <v>8271</v>
      </c>
      <c r="I868" s="156" t="s">
        <v>1403</v>
      </c>
      <c r="J868" s="148">
        <v>0</v>
      </c>
      <c r="K868" s="149">
        <v>0</v>
      </c>
      <c r="L868" s="149">
        <v>0</v>
      </c>
      <c r="M868" s="149">
        <v>0</v>
      </c>
      <c r="N868" s="149">
        <v>0</v>
      </c>
      <c r="O868" s="149">
        <v>0</v>
      </c>
      <c r="P868" s="149">
        <v>0</v>
      </c>
      <c r="Q868" s="149">
        <v>0</v>
      </c>
      <c r="R868" s="149">
        <v>0</v>
      </c>
      <c r="S868" s="149">
        <v>0</v>
      </c>
      <c r="T868" s="149">
        <v>0</v>
      </c>
      <c r="U868" s="149">
        <v>1</v>
      </c>
      <c r="V868" s="149">
        <v>1</v>
      </c>
      <c r="W868" s="149">
        <v>1</v>
      </c>
      <c r="X868" s="149">
        <v>1</v>
      </c>
      <c r="Y868" s="149">
        <v>1</v>
      </c>
      <c r="Z868" s="149">
        <v>1</v>
      </c>
      <c r="AA868" s="149">
        <v>1</v>
      </c>
      <c r="AB868" s="149">
        <v>1</v>
      </c>
      <c r="AC868" s="149">
        <v>1</v>
      </c>
      <c r="AD868" s="149">
        <v>1</v>
      </c>
      <c r="AE868" s="149">
        <v>1</v>
      </c>
      <c r="AF868" s="149">
        <v>1</v>
      </c>
      <c r="AG868" s="149">
        <v>1</v>
      </c>
      <c r="AH868" s="149">
        <v>1</v>
      </c>
      <c r="AI868" s="149">
        <v>1</v>
      </c>
      <c r="AJ868" s="149">
        <v>1</v>
      </c>
      <c r="AK868" s="149">
        <v>1</v>
      </c>
      <c r="AL868" s="149">
        <v>1</v>
      </c>
      <c r="AM868" s="149">
        <v>1</v>
      </c>
      <c r="AN868" s="149">
        <v>1</v>
      </c>
      <c r="AO868" s="149">
        <v>1</v>
      </c>
      <c r="AP868" s="149">
        <v>1</v>
      </c>
      <c r="AQ868" s="149">
        <v>1</v>
      </c>
      <c r="AR868" s="149">
        <v>1</v>
      </c>
      <c r="AS868" s="149">
        <v>1</v>
      </c>
      <c r="AT868" s="149">
        <v>1</v>
      </c>
      <c r="AU868" s="149">
        <v>1</v>
      </c>
      <c r="AV868" s="149">
        <v>1</v>
      </c>
      <c r="AW868" s="149">
        <v>1</v>
      </c>
      <c r="AX868" s="149">
        <v>1</v>
      </c>
      <c r="AY868" s="149">
        <v>1</v>
      </c>
      <c r="AZ868" s="149">
        <v>1</v>
      </c>
      <c r="BA868" s="149">
        <v>1</v>
      </c>
      <c r="BB868" s="149">
        <v>1</v>
      </c>
      <c r="BC868" s="149">
        <v>1</v>
      </c>
      <c r="BD868" s="149">
        <v>1</v>
      </c>
      <c r="BE868" s="149">
        <v>1</v>
      </c>
      <c r="BF868" s="149">
        <v>1</v>
      </c>
      <c r="BG868" s="149">
        <v>1</v>
      </c>
      <c r="BH868" s="149">
        <v>1</v>
      </c>
      <c r="BI868" s="149">
        <v>1</v>
      </c>
      <c r="BJ868" s="149">
        <v>1</v>
      </c>
      <c r="BK868" s="149">
        <v>1</v>
      </c>
      <c r="BL868" s="149">
        <v>1</v>
      </c>
      <c r="BM868" s="149">
        <v>1</v>
      </c>
      <c r="BN868" s="149">
        <v>1</v>
      </c>
      <c r="BO868" s="149">
        <v>1</v>
      </c>
      <c r="BP868" s="149">
        <v>1</v>
      </c>
      <c r="BQ868" s="149">
        <v>1</v>
      </c>
      <c r="BR868" s="149">
        <v>1</v>
      </c>
      <c r="BS868" s="149">
        <v>1</v>
      </c>
      <c r="BT868" s="149">
        <v>1</v>
      </c>
      <c r="BU868" s="149"/>
      <c r="BV868" s="149"/>
      <c r="BW868" s="149"/>
      <c r="BX868" s="149"/>
      <c r="BY868" s="149"/>
      <c r="BZ868" s="149"/>
      <c r="CA868" s="149"/>
      <c r="CB868" s="149"/>
      <c r="CC868" s="149"/>
      <c r="CD868" s="149"/>
      <c r="CE868" s="149"/>
      <c r="CF868" s="149"/>
      <c r="CG868" s="149"/>
      <c r="CH868" s="149"/>
      <c r="CI868" s="149"/>
      <c r="CJ868" s="149"/>
      <c r="CK868" s="149"/>
      <c r="CL868" s="149"/>
      <c r="CM868" s="149"/>
      <c r="CN868" s="149"/>
      <c r="CO868" s="149"/>
      <c r="CP868" s="149"/>
      <c r="CQ868" s="149"/>
      <c r="CR868" s="149"/>
      <c r="CS868" s="150"/>
      <c r="CT868" s="151"/>
      <c r="CW868" s="68"/>
      <c r="CX868" s="152"/>
    </row>
    <row r="869" spans="1:102">
      <c r="A869" s="293" t="s">
        <v>8334</v>
      </c>
      <c r="B869" s="146" t="s">
        <v>18</v>
      </c>
      <c r="C869" s="147" t="str">
        <f>+_xlfn.XLOOKUP(B869,'R4'!B:B,'R4'!C:C)</f>
        <v>EKSKAVATÖR OPERATÖRÜ</v>
      </c>
      <c r="D869" s="147"/>
      <c r="E869" s="150" t="s">
        <v>8259</v>
      </c>
      <c r="F869" s="150" t="s">
        <v>38</v>
      </c>
      <c r="G869" s="150" t="s">
        <v>35</v>
      </c>
      <c r="H869" s="150" t="s">
        <v>8271</v>
      </c>
      <c r="I869" s="156" t="s">
        <v>1403</v>
      </c>
      <c r="J869" s="148">
        <v>0</v>
      </c>
      <c r="K869" s="149">
        <v>0</v>
      </c>
      <c r="L869" s="149">
        <v>0</v>
      </c>
      <c r="M869" s="149">
        <v>0</v>
      </c>
      <c r="N869" s="149">
        <v>2</v>
      </c>
      <c r="O869" s="149">
        <v>2</v>
      </c>
      <c r="P869" s="149">
        <v>2</v>
      </c>
      <c r="Q869" s="149">
        <v>0</v>
      </c>
      <c r="R869" s="149">
        <v>2</v>
      </c>
      <c r="S869" s="149">
        <v>0</v>
      </c>
      <c r="T869" s="149">
        <v>1.9999999999999998</v>
      </c>
      <c r="U869" s="149">
        <v>1.9999999999999998</v>
      </c>
      <c r="V869" s="149">
        <v>1.9999999999999998</v>
      </c>
      <c r="W869" s="149">
        <v>1.9999999999999998</v>
      </c>
      <c r="X869" s="149">
        <v>1.9999999999999998</v>
      </c>
      <c r="Y869" s="149">
        <v>1.9999999999999998</v>
      </c>
      <c r="Z869" s="149">
        <v>2</v>
      </c>
      <c r="AA869" s="149">
        <v>2</v>
      </c>
      <c r="AB869" s="149">
        <v>2</v>
      </c>
      <c r="AC869" s="149">
        <v>2</v>
      </c>
      <c r="AD869" s="149">
        <v>2</v>
      </c>
      <c r="AE869" s="149">
        <v>2</v>
      </c>
      <c r="AF869" s="149">
        <v>2</v>
      </c>
      <c r="AG869" s="149">
        <v>2</v>
      </c>
      <c r="AH869" s="149">
        <v>2</v>
      </c>
      <c r="AI869" s="149">
        <v>2</v>
      </c>
      <c r="AJ869" s="149">
        <v>2</v>
      </c>
      <c r="AK869" s="149">
        <v>2</v>
      </c>
      <c r="AL869" s="149">
        <v>2</v>
      </c>
      <c r="AM869" s="149">
        <v>1.9999999999999998</v>
      </c>
      <c r="AN869" s="149">
        <v>2</v>
      </c>
      <c r="AO869" s="149">
        <v>2</v>
      </c>
      <c r="AP869" s="149">
        <v>2</v>
      </c>
      <c r="AQ869" s="149">
        <v>2</v>
      </c>
      <c r="AR869" s="149">
        <v>2</v>
      </c>
      <c r="AS869" s="149">
        <v>2</v>
      </c>
      <c r="AT869" s="149">
        <v>2</v>
      </c>
      <c r="AU869" s="149">
        <v>2</v>
      </c>
      <c r="AV869" s="149">
        <v>2</v>
      </c>
      <c r="AW869" s="149">
        <v>4</v>
      </c>
      <c r="AX869" s="149">
        <v>4</v>
      </c>
      <c r="AY869" s="149">
        <v>4</v>
      </c>
      <c r="AZ869" s="149">
        <v>4</v>
      </c>
      <c r="BA869" s="149">
        <v>4</v>
      </c>
      <c r="BB869" s="149">
        <v>4</v>
      </c>
      <c r="BC869" s="149">
        <v>4</v>
      </c>
      <c r="BD869" s="149">
        <v>4</v>
      </c>
      <c r="BE869" s="149">
        <v>4</v>
      </c>
      <c r="BF869" s="149">
        <v>4</v>
      </c>
      <c r="BG869" s="149">
        <v>4</v>
      </c>
      <c r="BH869" s="149">
        <v>4</v>
      </c>
      <c r="BI869" s="149">
        <v>4</v>
      </c>
      <c r="BJ869" s="149">
        <v>4</v>
      </c>
      <c r="BK869" s="149">
        <v>4</v>
      </c>
      <c r="BL869" s="149">
        <v>4</v>
      </c>
      <c r="BM869" s="149">
        <v>4</v>
      </c>
      <c r="BN869" s="149">
        <v>4</v>
      </c>
      <c r="BO869" s="149">
        <v>4</v>
      </c>
      <c r="BP869" s="149">
        <v>4</v>
      </c>
      <c r="BQ869" s="149">
        <v>4</v>
      </c>
      <c r="BR869" s="149">
        <v>4</v>
      </c>
      <c r="BS869" s="149">
        <v>4</v>
      </c>
      <c r="BT869" s="149">
        <v>4</v>
      </c>
      <c r="BU869" s="149"/>
      <c r="BV869" s="149"/>
      <c r="BW869" s="149"/>
      <c r="BX869" s="149"/>
      <c r="BY869" s="149"/>
      <c r="BZ869" s="149"/>
      <c r="CA869" s="149"/>
      <c r="CB869" s="149"/>
      <c r="CC869" s="149"/>
      <c r="CD869" s="149"/>
      <c r="CE869" s="149"/>
      <c r="CF869" s="149"/>
      <c r="CG869" s="149"/>
      <c r="CH869" s="149"/>
      <c r="CI869" s="149"/>
      <c r="CJ869" s="149"/>
      <c r="CK869" s="149"/>
      <c r="CL869" s="149"/>
      <c r="CM869" s="149"/>
      <c r="CN869" s="149"/>
      <c r="CO869" s="149"/>
      <c r="CP869" s="149"/>
      <c r="CQ869" s="149"/>
      <c r="CR869" s="149"/>
      <c r="CS869" s="150" t="s">
        <v>341</v>
      </c>
      <c r="CT869" s="151"/>
      <c r="CW869" s="68"/>
      <c r="CX869" s="152"/>
    </row>
    <row r="870" spans="1:102">
      <c r="A870" s="292" t="s">
        <v>8334</v>
      </c>
      <c r="B870" s="146" t="s">
        <v>7494</v>
      </c>
      <c r="C870" s="147" t="str">
        <f>+_xlfn.XLOOKUP(B870,'R4'!B:B,'R4'!C:C)</f>
        <v>AMR - ROCK - FLEXİROC T40 - KIRMATAŞ - GENERİC</v>
      </c>
      <c r="D870" s="147"/>
      <c r="E870" s="150" t="s">
        <v>8259</v>
      </c>
      <c r="F870" s="150" t="s">
        <v>38</v>
      </c>
      <c r="G870" s="150" t="s">
        <v>35</v>
      </c>
      <c r="H870" s="150" t="s">
        <v>8271</v>
      </c>
      <c r="I870" s="156" t="s">
        <v>1403</v>
      </c>
      <c r="J870" s="148">
        <v>0</v>
      </c>
      <c r="K870" s="149">
        <v>0</v>
      </c>
      <c r="L870" s="149">
        <v>0</v>
      </c>
      <c r="M870" s="149">
        <v>0</v>
      </c>
      <c r="N870" s="149">
        <v>0</v>
      </c>
      <c r="O870" s="149">
        <v>0</v>
      </c>
      <c r="P870" s="149">
        <v>0</v>
      </c>
      <c r="Q870" s="149">
        <v>0</v>
      </c>
      <c r="R870" s="149">
        <v>0</v>
      </c>
      <c r="S870" s="149">
        <v>0</v>
      </c>
      <c r="T870" s="149">
        <v>0</v>
      </c>
      <c r="U870" s="149">
        <v>1</v>
      </c>
      <c r="V870" s="149">
        <v>1</v>
      </c>
      <c r="W870" s="149">
        <v>1</v>
      </c>
      <c r="X870" s="149">
        <v>1</v>
      </c>
      <c r="Y870" s="149">
        <v>1</v>
      </c>
      <c r="Z870" s="149">
        <v>1</v>
      </c>
      <c r="AA870" s="149">
        <v>1</v>
      </c>
      <c r="AB870" s="149">
        <v>1</v>
      </c>
      <c r="AC870" s="149">
        <v>1</v>
      </c>
      <c r="AD870" s="149">
        <v>1</v>
      </c>
      <c r="AE870" s="149">
        <v>1</v>
      </c>
      <c r="AF870" s="149">
        <v>1</v>
      </c>
      <c r="AG870" s="149">
        <v>1</v>
      </c>
      <c r="AH870" s="149">
        <v>1</v>
      </c>
      <c r="AI870" s="149">
        <v>1</v>
      </c>
      <c r="AJ870" s="149">
        <v>1</v>
      </c>
      <c r="AK870" s="149">
        <v>1</v>
      </c>
      <c r="AL870" s="149">
        <v>1</v>
      </c>
      <c r="AM870" s="149">
        <v>1</v>
      </c>
      <c r="AN870" s="149">
        <v>1</v>
      </c>
      <c r="AO870" s="149">
        <v>1</v>
      </c>
      <c r="AP870" s="149">
        <v>1</v>
      </c>
      <c r="AQ870" s="149">
        <v>1</v>
      </c>
      <c r="AR870" s="149">
        <v>1</v>
      </c>
      <c r="AS870" s="149">
        <v>1</v>
      </c>
      <c r="AT870" s="149">
        <v>1</v>
      </c>
      <c r="AU870" s="149">
        <v>1</v>
      </c>
      <c r="AV870" s="149">
        <v>1</v>
      </c>
      <c r="AW870" s="149">
        <v>1</v>
      </c>
      <c r="AX870" s="149">
        <v>1</v>
      </c>
      <c r="AY870" s="149">
        <v>1</v>
      </c>
      <c r="AZ870" s="149">
        <v>1</v>
      </c>
      <c r="BA870" s="149">
        <v>1</v>
      </c>
      <c r="BB870" s="149">
        <v>1</v>
      </c>
      <c r="BC870" s="149">
        <v>1</v>
      </c>
      <c r="BD870" s="149">
        <v>1</v>
      </c>
      <c r="BE870" s="149">
        <v>1</v>
      </c>
      <c r="BF870" s="149">
        <v>1</v>
      </c>
      <c r="BG870" s="149">
        <v>1</v>
      </c>
      <c r="BH870" s="149">
        <v>1</v>
      </c>
      <c r="BI870" s="149">
        <v>1</v>
      </c>
      <c r="BJ870" s="149">
        <v>1</v>
      </c>
      <c r="BK870" s="149">
        <v>1</v>
      </c>
      <c r="BL870" s="149">
        <v>1</v>
      </c>
      <c r="BM870" s="149">
        <v>1</v>
      </c>
      <c r="BN870" s="149">
        <v>1</v>
      </c>
      <c r="BO870" s="149">
        <v>1</v>
      </c>
      <c r="BP870" s="149">
        <v>1</v>
      </c>
      <c r="BQ870" s="149">
        <v>1</v>
      </c>
      <c r="BR870" s="149">
        <v>1</v>
      </c>
      <c r="BS870" s="149">
        <v>1</v>
      </c>
      <c r="BT870" s="149">
        <v>1</v>
      </c>
      <c r="BU870" s="149"/>
      <c r="BV870" s="149"/>
      <c r="BW870" s="149"/>
      <c r="BX870" s="149"/>
      <c r="BY870" s="149"/>
      <c r="BZ870" s="149"/>
      <c r="CA870" s="149"/>
      <c r="CB870" s="149"/>
      <c r="CC870" s="149"/>
      <c r="CD870" s="149"/>
      <c r="CE870" s="149"/>
      <c r="CF870" s="149"/>
      <c r="CG870" s="149"/>
      <c r="CH870" s="149"/>
      <c r="CI870" s="149"/>
      <c r="CJ870" s="149"/>
      <c r="CK870" s="149"/>
      <c r="CL870" s="149"/>
      <c r="CM870" s="149"/>
      <c r="CN870" s="149"/>
      <c r="CO870" s="149"/>
      <c r="CP870" s="149"/>
      <c r="CQ870" s="149"/>
      <c r="CR870" s="149"/>
      <c r="CS870" s="150"/>
      <c r="CT870" s="151"/>
      <c r="CW870" s="68"/>
      <c r="CX870" s="152"/>
    </row>
    <row r="871" spans="1:102">
      <c r="A871" s="292" t="s">
        <v>8334</v>
      </c>
      <c r="B871" s="146" t="s">
        <v>23</v>
      </c>
      <c r="C871" s="147" t="str">
        <f>+_xlfn.XLOOKUP(B871,'R4'!B:B,'R4'!C:C)</f>
        <v>JUMBO / TAMROCK OPERATÖRÜ</v>
      </c>
      <c r="D871" s="147"/>
      <c r="E871" s="150" t="s">
        <v>8259</v>
      </c>
      <c r="F871" s="150" t="s">
        <v>38</v>
      </c>
      <c r="G871" s="150" t="s">
        <v>35</v>
      </c>
      <c r="H871" s="150" t="s">
        <v>8271</v>
      </c>
      <c r="I871" s="156" t="s">
        <v>1403</v>
      </c>
      <c r="J871" s="148">
        <v>0</v>
      </c>
      <c r="K871" s="149">
        <v>0</v>
      </c>
      <c r="L871" s="149">
        <v>0</v>
      </c>
      <c r="M871" s="149">
        <v>0</v>
      </c>
      <c r="N871" s="149">
        <v>0</v>
      </c>
      <c r="O871" s="149">
        <v>0</v>
      </c>
      <c r="P871" s="149">
        <v>0</v>
      </c>
      <c r="Q871" s="149">
        <v>0</v>
      </c>
      <c r="R871" s="149">
        <v>0</v>
      </c>
      <c r="S871" s="149">
        <v>0</v>
      </c>
      <c r="T871" s="149">
        <v>0</v>
      </c>
      <c r="U871" s="149">
        <v>2</v>
      </c>
      <c r="V871" s="149">
        <v>2</v>
      </c>
      <c r="W871" s="149">
        <v>2</v>
      </c>
      <c r="X871" s="149">
        <v>2</v>
      </c>
      <c r="Y871" s="149">
        <v>2</v>
      </c>
      <c r="Z871" s="149">
        <v>2</v>
      </c>
      <c r="AA871" s="149">
        <v>2</v>
      </c>
      <c r="AB871" s="149">
        <v>2</v>
      </c>
      <c r="AC871" s="149">
        <v>2</v>
      </c>
      <c r="AD871" s="149">
        <v>2</v>
      </c>
      <c r="AE871" s="149">
        <v>2</v>
      </c>
      <c r="AF871" s="149">
        <v>2</v>
      </c>
      <c r="AG871" s="149">
        <v>2</v>
      </c>
      <c r="AH871" s="149">
        <v>2</v>
      </c>
      <c r="AI871" s="149">
        <v>2</v>
      </c>
      <c r="AJ871" s="149">
        <v>2</v>
      </c>
      <c r="AK871" s="149">
        <v>2</v>
      </c>
      <c r="AL871" s="149">
        <v>2</v>
      </c>
      <c r="AM871" s="149">
        <v>2</v>
      </c>
      <c r="AN871" s="149">
        <v>2</v>
      </c>
      <c r="AO871" s="149">
        <v>2</v>
      </c>
      <c r="AP871" s="149">
        <v>2</v>
      </c>
      <c r="AQ871" s="149">
        <v>2</v>
      </c>
      <c r="AR871" s="149">
        <v>2</v>
      </c>
      <c r="AS871" s="149">
        <v>2</v>
      </c>
      <c r="AT871" s="149">
        <v>2</v>
      </c>
      <c r="AU871" s="149">
        <v>2</v>
      </c>
      <c r="AV871" s="149">
        <v>2</v>
      </c>
      <c r="AW871" s="149">
        <v>2</v>
      </c>
      <c r="AX871" s="149">
        <v>2</v>
      </c>
      <c r="AY871" s="149">
        <v>2</v>
      </c>
      <c r="AZ871" s="149">
        <v>2</v>
      </c>
      <c r="BA871" s="149">
        <v>2</v>
      </c>
      <c r="BB871" s="149">
        <v>2</v>
      </c>
      <c r="BC871" s="149">
        <v>2</v>
      </c>
      <c r="BD871" s="149">
        <v>2</v>
      </c>
      <c r="BE871" s="149">
        <v>2</v>
      </c>
      <c r="BF871" s="149">
        <v>2</v>
      </c>
      <c r="BG871" s="149">
        <v>2</v>
      </c>
      <c r="BH871" s="149">
        <v>2</v>
      </c>
      <c r="BI871" s="149">
        <v>2</v>
      </c>
      <c r="BJ871" s="149">
        <v>2</v>
      </c>
      <c r="BK871" s="149">
        <v>2</v>
      </c>
      <c r="BL871" s="149">
        <v>2</v>
      </c>
      <c r="BM871" s="149">
        <v>2</v>
      </c>
      <c r="BN871" s="149">
        <v>2</v>
      </c>
      <c r="BO871" s="149">
        <v>2</v>
      </c>
      <c r="BP871" s="149">
        <v>2</v>
      </c>
      <c r="BQ871" s="149">
        <v>2</v>
      </c>
      <c r="BR871" s="149">
        <v>2</v>
      </c>
      <c r="BS871" s="149">
        <v>2</v>
      </c>
      <c r="BT871" s="149">
        <v>2</v>
      </c>
      <c r="BU871" s="149"/>
      <c r="BV871" s="149"/>
      <c r="BW871" s="149"/>
      <c r="BX871" s="149"/>
      <c r="BY871" s="149"/>
      <c r="BZ871" s="149"/>
      <c r="CA871" s="149"/>
      <c r="CB871" s="149"/>
      <c r="CC871" s="149"/>
      <c r="CD871" s="149"/>
      <c r="CE871" s="149"/>
      <c r="CF871" s="149"/>
      <c r="CG871" s="149"/>
      <c r="CH871" s="149"/>
      <c r="CI871" s="149"/>
      <c r="CJ871" s="149"/>
      <c r="CK871" s="149"/>
      <c r="CL871" s="149"/>
      <c r="CM871" s="149"/>
      <c r="CN871" s="149"/>
      <c r="CO871" s="149"/>
      <c r="CP871" s="149"/>
      <c r="CQ871" s="149"/>
      <c r="CR871" s="149"/>
      <c r="CS871" s="150" t="s">
        <v>1217</v>
      </c>
      <c r="CT871" s="151"/>
      <c r="CW871" s="68"/>
      <c r="CX871" s="152"/>
    </row>
    <row r="872" spans="1:102">
      <c r="A872" s="292" t="s">
        <v>8334</v>
      </c>
      <c r="B872" s="146" t="s">
        <v>126</v>
      </c>
      <c r="C872" s="147" t="str">
        <f>+_xlfn.XLOOKUP(B872,'R4'!B:B,'R4'!C:C)</f>
        <v>AMR - KONKASÖR - BAZALT - 250 TON/SA - AYMAK</v>
      </c>
      <c r="D872" s="147"/>
      <c r="E872" s="150" t="s">
        <v>8260</v>
      </c>
      <c r="F872" s="150" t="s">
        <v>38</v>
      </c>
      <c r="G872" s="150" t="s">
        <v>35</v>
      </c>
      <c r="H872" s="150" t="s">
        <v>8271</v>
      </c>
      <c r="I872" s="156" t="s">
        <v>7476</v>
      </c>
      <c r="J872" s="148">
        <v>0</v>
      </c>
      <c r="K872" s="149">
        <v>0</v>
      </c>
      <c r="L872" s="149">
        <v>0</v>
      </c>
      <c r="M872" s="149">
        <v>0</v>
      </c>
      <c r="N872" s="149">
        <v>0</v>
      </c>
      <c r="O872" s="149">
        <v>0</v>
      </c>
      <c r="P872" s="149">
        <v>0</v>
      </c>
      <c r="Q872" s="149">
        <v>0</v>
      </c>
      <c r="R872" s="149">
        <v>0</v>
      </c>
      <c r="S872" s="149">
        <v>0</v>
      </c>
      <c r="T872" s="149">
        <v>1</v>
      </c>
      <c r="U872" s="149">
        <v>1</v>
      </c>
      <c r="V872" s="149">
        <v>1</v>
      </c>
      <c r="W872" s="149">
        <v>1</v>
      </c>
      <c r="X872" s="149">
        <v>1</v>
      </c>
      <c r="Y872" s="149">
        <v>1</v>
      </c>
      <c r="Z872" s="149">
        <v>1</v>
      </c>
      <c r="AA872" s="149">
        <v>1</v>
      </c>
      <c r="AB872" s="149">
        <v>1</v>
      </c>
      <c r="AC872" s="149">
        <v>1</v>
      </c>
      <c r="AD872" s="149">
        <v>1</v>
      </c>
      <c r="AE872" s="149">
        <v>1</v>
      </c>
      <c r="AF872" s="149">
        <v>1</v>
      </c>
      <c r="AG872" s="149">
        <v>1</v>
      </c>
      <c r="AH872" s="149">
        <v>1</v>
      </c>
      <c r="AI872" s="149">
        <v>1</v>
      </c>
      <c r="AJ872" s="149">
        <v>1</v>
      </c>
      <c r="AK872" s="149">
        <v>1</v>
      </c>
      <c r="AL872" s="149">
        <v>1</v>
      </c>
      <c r="AM872" s="149">
        <v>1</v>
      </c>
      <c r="AN872" s="149">
        <v>1</v>
      </c>
      <c r="AO872" s="149">
        <v>1</v>
      </c>
      <c r="AP872" s="149">
        <v>1</v>
      </c>
      <c r="AQ872" s="149">
        <v>1</v>
      </c>
      <c r="AR872" s="149">
        <v>1</v>
      </c>
      <c r="AS872" s="149">
        <v>1</v>
      </c>
      <c r="AT872" s="149">
        <v>1</v>
      </c>
      <c r="AU872" s="149">
        <v>1</v>
      </c>
      <c r="AV872" s="149">
        <v>1</v>
      </c>
      <c r="AW872" s="149">
        <v>1</v>
      </c>
      <c r="AX872" s="149">
        <v>1</v>
      </c>
      <c r="AY872" s="149">
        <v>1</v>
      </c>
      <c r="AZ872" s="149">
        <v>1</v>
      </c>
      <c r="BA872" s="149">
        <v>1</v>
      </c>
      <c r="BB872" s="149">
        <v>1</v>
      </c>
      <c r="BC872" s="149">
        <v>1</v>
      </c>
      <c r="BD872" s="149">
        <v>1</v>
      </c>
      <c r="BE872" s="149">
        <v>1</v>
      </c>
      <c r="BF872" s="149">
        <v>1</v>
      </c>
      <c r="BG872" s="149">
        <v>1</v>
      </c>
      <c r="BH872" s="149">
        <v>1</v>
      </c>
      <c r="BI872" s="149">
        <v>1</v>
      </c>
      <c r="BJ872" s="149">
        <v>1</v>
      </c>
      <c r="BK872" s="149">
        <v>1</v>
      </c>
      <c r="BL872" s="149">
        <v>1</v>
      </c>
      <c r="BM872" s="149">
        <v>1</v>
      </c>
      <c r="BN872" s="149">
        <v>1</v>
      </c>
      <c r="BO872" s="149">
        <v>1</v>
      </c>
      <c r="BP872" s="149">
        <v>1</v>
      </c>
      <c r="BQ872" s="149">
        <v>1</v>
      </c>
      <c r="BR872" s="149">
        <v>1</v>
      </c>
      <c r="BS872" s="149">
        <v>1</v>
      </c>
      <c r="BT872" s="149">
        <v>1</v>
      </c>
      <c r="BU872" s="149"/>
      <c r="BV872" s="149"/>
      <c r="BW872" s="149"/>
      <c r="BX872" s="149"/>
      <c r="BY872" s="149"/>
      <c r="BZ872" s="149"/>
      <c r="CA872" s="149"/>
      <c r="CB872" s="149"/>
      <c r="CC872" s="149"/>
      <c r="CD872" s="149"/>
      <c r="CE872" s="149"/>
      <c r="CF872" s="149"/>
      <c r="CG872" s="149"/>
      <c r="CH872" s="149"/>
      <c r="CI872" s="149"/>
      <c r="CJ872" s="149"/>
      <c r="CK872" s="149"/>
      <c r="CL872" s="149"/>
      <c r="CM872" s="149"/>
      <c r="CN872" s="149"/>
      <c r="CO872" s="149"/>
      <c r="CP872" s="149"/>
      <c r="CQ872" s="149"/>
      <c r="CR872" s="149"/>
      <c r="CS872" s="150"/>
      <c r="CT872" s="151"/>
      <c r="CW872" s="68"/>
      <c r="CX872" s="152"/>
    </row>
    <row r="873" spans="1:102">
      <c r="A873" s="292" t="s">
        <v>8334</v>
      </c>
      <c r="B873" s="146" t="s">
        <v>134</v>
      </c>
      <c r="C873" s="147" t="str">
        <f>+_xlfn.XLOOKUP(B873,'R4'!B:B,'R4'!C:C)</f>
        <v>AMR - KONKASÖR - KALKER - 300 TON/SA - AYMAK</v>
      </c>
      <c r="D873" s="147"/>
      <c r="E873" s="150" t="s">
        <v>8260</v>
      </c>
      <c r="F873" s="150" t="s">
        <v>38</v>
      </c>
      <c r="G873" s="150" t="s">
        <v>35</v>
      </c>
      <c r="H873" s="150" t="s">
        <v>8271</v>
      </c>
      <c r="I873" s="156" t="s">
        <v>7476</v>
      </c>
      <c r="J873" s="148">
        <v>0</v>
      </c>
      <c r="K873" s="149">
        <v>0</v>
      </c>
      <c r="L873" s="149">
        <v>0</v>
      </c>
      <c r="M873" s="149">
        <v>0</v>
      </c>
      <c r="N873" s="149">
        <v>0</v>
      </c>
      <c r="O873" s="149">
        <v>0</v>
      </c>
      <c r="P873" s="149">
        <v>0</v>
      </c>
      <c r="Q873" s="149">
        <v>0</v>
      </c>
      <c r="R873" s="149">
        <v>0</v>
      </c>
      <c r="S873" s="149">
        <v>0</v>
      </c>
      <c r="T873" s="149">
        <v>0</v>
      </c>
      <c r="U873" s="149">
        <v>0</v>
      </c>
      <c r="V873" s="149">
        <v>0</v>
      </c>
      <c r="W873" s="149">
        <v>0</v>
      </c>
      <c r="X873" s="149">
        <v>1</v>
      </c>
      <c r="Y873" s="149">
        <v>1</v>
      </c>
      <c r="Z873" s="149">
        <v>1</v>
      </c>
      <c r="AA873" s="149">
        <v>1</v>
      </c>
      <c r="AB873" s="149">
        <v>1</v>
      </c>
      <c r="AC873" s="149">
        <v>1</v>
      </c>
      <c r="AD873" s="149">
        <v>1</v>
      </c>
      <c r="AE873" s="149">
        <v>1</v>
      </c>
      <c r="AF873" s="149">
        <v>1</v>
      </c>
      <c r="AG873" s="149">
        <v>1</v>
      </c>
      <c r="AH873" s="149">
        <v>1</v>
      </c>
      <c r="AI873" s="149">
        <v>1</v>
      </c>
      <c r="AJ873" s="149">
        <v>1</v>
      </c>
      <c r="AK873" s="149">
        <v>1</v>
      </c>
      <c r="AL873" s="149">
        <v>1</v>
      </c>
      <c r="AM873" s="149">
        <v>1</v>
      </c>
      <c r="AN873" s="149">
        <v>1</v>
      </c>
      <c r="AO873" s="149">
        <v>1</v>
      </c>
      <c r="AP873" s="149">
        <v>1</v>
      </c>
      <c r="AQ873" s="149">
        <v>1</v>
      </c>
      <c r="AR873" s="149">
        <v>1</v>
      </c>
      <c r="AS873" s="149">
        <v>1</v>
      </c>
      <c r="AT873" s="149">
        <v>1</v>
      </c>
      <c r="AU873" s="149">
        <v>1</v>
      </c>
      <c r="AV873" s="149">
        <v>1</v>
      </c>
      <c r="AW873" s="149">
        <v>1</v>
      </c>
      <c r="AX873" s="149">
        <v>1</v>
      </c>
      <c r="AY873" s="149">
        <v>1</v>
      </c>
      <c r="AZ873" s="149">
        <v>1</v>
      </c>
      <c r="BA873" s="149">
        <v>1</v>
      </c>
      <c r="BB873" s="149">
        <v>1</v>
      </c>
      <c r="BC873" s="149">
        <v>1</v>
      </c>
      <c r="BD873" s="149">
        <v>1</v>
      </c>
      <c r="BE873" s="149">
        <v>1</v>
      </c>
      <c r="BF873" s="149">
        <v>1</v>
      </c>
      <c r="BG873" s="149">
        <v>1</v>
      </c>
      <c r="BH873" s="149">
        <v>1</v>
      </c>
      <c r="BI873" s="149">
        <v>1</v>
      </c>
      <c r="BJ873" s="149">
        <v>1</v>
      </c>
      <c r="BK873" s="149">
        <v>1</v>
      </c>
      <c r="BL873" s="149">
        <v>1</v>
      </c>
      <c r="BM873" s="149">
        <v>1</v>
      </c>
      <c r="BN873" s="149">
        <v>1</v>
      </c>
      <c r="BO873" s="149">
        <v>1</v>
      </c>
      <c r="BP873" s="149">
        <v>1</v>
      </c>
      <c r="BQ873" s="149">
        <v>1</v>
      </c>
      <c r="BR873" s="149">
        <v>1</v>
      </c>
      <c r="BS873" s="149">
        <v>1</v>
      </c>
      <c r="BT873" s="149">
        <v>1</v>
      </c>
      <c r="BU873" s="149"/>
      <c r="BV873" s="149"/>
      <c r="BW873" s="149"/>
      <c r="BX873" s="149"/>
      <c r="BY873" s="149"/>
      <c r="BZ873" s="149"/>
      <c r="CA873" s="149"/>
      <c r="CB873" s="149"/>
      <c r="CC873" s="149"/>
      <c r="CD873" s="149"/>
      <c r="CE873" s="149"/>
      <c r="CF873" s="149"/>
      <c r="CG873" s="149"/>
      <c r="CH873" s="149"/>
      <c r="CI873" s="149"/>
      <c r="CJ873" s="149"/>
      <c r="CK873" s="149"/>
      <c r="CL873" s="149"/>
      <c r="CM873" s="149"/>
      <c r="CN873" s="149"/>
      <c r="CO873" s="149"/>
      <c r="CP873" s="149"/>
      <c r="CQ873" s="149"/>
      <c r="CR873" s="149"/>
      <c r="CS873" s="150"/>
      <c r="CT873" s="151"/>
      <c r="CW873" s="68"/>
      <c r="CX873" s="152"/>
    </row>
    <row r="874" spans="1:102">
      <c r="A874" s="292" t="s">
        <v>8334</v>
      </c>
      <c r="B874" s="146" t="s">
        <v>136</v>
      </c>
      <c r="C874" s="147" t="str">
        <f>+_xlfn.XLOOKUP(B874,'R4'!B:B,'R4'!C:C)</f>
        <v>AMR - KONKASÖR - BAZALT - 250 TON/SA - AYMAK</v>
      </c>
      <c r="D874" s="147"/>
      <c r="E874" s="150" t="s">
        <v>8260</v>
      </c>
      <c r="F874" s="150" t="s">
        <v>38</v>
      </c>
      <c r="G874" s="150" t="s">
        <v>35</v>
      </c>
      <c r="H874" s="150" t="s">
        <v>8271</v>
      </c>
      <c r="I874" s="156" t="s">
        <v>7476</v>
      </c>
      <c r="J874" s="148">
        <v>0</v>
      </c>
      <c r="K874" s="149">
        <v>0</v>
      </c>
      <c r="L874" s="149">
        <v>0</v>
      </c>
      <c r="M874" s="149">
        <v>0</v>
      </c>
      <c r="N874" s="149">
        <v>0</v>
      </c>
      <c r="O874" s="149">
        <v>0</v>
      </c>
      <c r="P874" s="149">
        <v>0</v>
      </c>
      <c r="Q874" s="149">
        <v>0</v>
      </c>
      <c r="R874" s="149">
        <v>0</v>
      </c>
      <c r="S874" s="149">
        <v>0</v>
      </c>
      <c r="T874" s="149">
        <v>0</v>
      </c>
      <c r="U874" s="149">
        <v>0</v>
      </c>
      <c r="V874" s="149">
        <v>0</v>
      </c>
      <c r="W874" s="149">
        <v>0</v>
      </c>
      <c r="X874" s="149">
        <v>1</v>
      </c>
      <c r="Y874" s="149">
        <v>1</v>
      </c>
      <c r="Z874" s="149">
        <v>1</v>
      </c>
      <c r="AA874" s="149">
        <v>1</v>
      </c>
      <c r="AB874" s="149">
        <v>1</v>
      </c>
      <c r="AC874" s="149">
        <v>1</v>
      </c>
      <c r="AD874" s="149">
        <v>1</v>
      </c>
      <c r="AE874" s="149">
        <v>1</v>
      </c>
      <c r="AF874" s="149">
        <v>1</v>
      </c>
      <c r="AG874" s="149">
        <v>1</v>
      </c>
      <c r="AH874" s="149">
        <v>1</v>
      </c>
      <c r="AI874" s="149">
        <v>1</v>
      </c>
      <c r="AJ874" s="149">
        <v>1</v>
      </c>
      <c r="AK874" s="149">
        <v>1</v>
      </c>
      <c r="AL874" s="149">
        <v>1</v>
      </c>
      <c r="AM874" s="149">
        <v>1</v>
      </c>
      <c r="AN874" s="149">
        <v>1</v>
      </c>
      <c r="AO874" s="149">
        <v>1</v>
      </c>
      <c r="AP874" s="149">
        <v>1</v>
      </c>
      <c r="AQ874" s="149">
        <v>1</v>
      </c>
      <c r="AR874" s="149">
        <v>1</v>
      </c>
      <c r="AS874" s="149">
        <v>1</v>
      </c>
      <c r="AT874" s="149">
        <v>1</v>
      </c>
      <c r="AU874" s="149">
        <v>1</v>
      </c>
      <c r="AV874" s="149">
        <v>1</v>
      </c>
      <c r="AW874" s="149">
        <v>1</v>
      </c>
      <c r="AX874" s="149">
        <v>1</v>
      </c>
      <c r="AY874" s="149">
        <v>1</v>
      </c>
      <c r="AZ874" s="149">
        <v>1</v>
      </c>
      <c r="BA874" s="149">
        <v>1</v>
      </c>
      <c r="BB874" s="149">
        <v>1</v>
      </c>
      <c r="BC874" s="149">
        <v>1</v>
      </c>
      <c r="BD874" s="149">
        <v>1</v>
      </c>
      <c r="BE874" s="149">
        <v>1</v>
      </c>
      <c r="BF874" s="149">
        <v>1</v>
      </c>
      <c r="BG874" s="149">
        <v>1</v>
      </c>
      <c r="BH874" s="149">
        <v>1</v>
      </c>
      <c r="BI874" s="149">
        <v>1</v>
      </c>
      <c r="BJ874" s="149">
        <v>1</v>
      </c>
      <c r="BK874" s="149">
        <v>1</v>
      </c>
      <c r="BL874" s="149">
        <v>1</v>
      </c>
      <c r="BM874" s="149">
        <v>1</v>
      </c>
      <c r="BN874" s="149">
        <v>1</v>
      </c>
      <c r="BO874" s="149">
        <v>1</v>
      </c>
      <c r="BP874" s="149">
        <v>1</v>
      </c>
      <c r="BQ874" s="149">
        <v>1</v>
      </c>
      <c r="BR874" s="149">
        <v>1</v>
      </c>
      <c r="BS874" s="149">
        <v>1</v>
      </c>
      <c r="BT874" s="149">
        <v>1</v>
      </c>
      <c r="BU874" s="149"/>
      <c r="BV874" s="149"/>
      <c r="BW874" s="149"/>
      <c r="BX874" s="149"/>
      <c r="BY874" s="149"/>
      <c r="BZ874" s="149"/>
      <c r="CA874" s="149"/>
      <c r="CB874" s="149"/>
      <c r="CC874" s="149"/>
      <c r="CD874" s="149"/>
      <c r="CE874" s="149"/>
      <c r="CF874" s="149"/>
      <c r="CG874" s="149"/>
      <c r="CH874" s="149"/>
      <c r="CI874" s="149"/>
      <c r="CJ874" s="149"/>
      <c r="CK874" s="149"/>
      <c r="CL874" s="149"/>
      <c r="CM874" s="149"/>
      <c r="CN874" s="149"/>
      <c r="CO874" s="149"/>
      <c r="CP874" s="149"/>
      <c r="CQ874" s="149"/>
      <c r="CR874" s="149"/>
      <c r="CS874" s="150"/>
      <c r="CT874" s="151"/>
      <c r="CW874" s="68"/>
      <c r="CX874" s="152"/>
    </row>
    <row r="875" spans="1:102">
      <c r="A875" s="292" t="s">
        <v>8334</v>
      </c>
      <c r="B875" s="146" t="s">
        <v>131</v>
      </c>
      <c r="C875" s="147" t="str">
        <f>+_xlfn.XLOOKUP(B875,'R4'!B:B,'R4'!C:C)</f>
        <v>AMR - KONKASÖR - KALKER - 300 TON/SA - AYMAK</v>
      </c>
      <c r="D875" s="147"/>
      <c r="E875" s="150" t="s">
        <v>8260</v>
      </c>
      <c r="F875" s="150" t="s">
        <v>38</v>
      </c>
      <c r="G875" s="150" t="s">
        <v>35</v>
      </c>
      <c r="H875" s="150" t="s">
        <v>8271</v>
      </c>
      <c r="I875" s="156" t="s">
        <v>7476</v>
      </c>
      <c r="J875" s="148">
        <v>0</v>
      </c>
      <c r="K875" s="149">
        <v>0</v>
      </c>
      <c r="L875" s="149">
        <v>0</v>
      </c>
      <c r="M875" s="149">
        <v>0</v>
      </c>
      <c r="N875" s="149">
        <v>0</v>
      </c>
      <c r="O875" s="149">
        <v>0</v>
      </c>
      <c r="P875" s="149">
        <v>0</v>
      </c>
      <c r="Q875" s="149">
        <v>0</v>
      </c>
      <c r="R875" s="149">
        <v>0</v>
      </c>
      <c r="S875" s="149">
        <v>0</v>
      </c>
      <c r="T875" s="149">
        <v>0</v>
      </c>
      <c r="U875" s="149">
        <v>1</v>
      </c>
      <c r="V875" s="149">
        <v>1</v>
      </c>
      <c r="W875" s="149">
        <v>1</v>
      </c>
      <c r="X875" s="149">
        <v>1</v>
      </c>
      <c r="Y875" s="149">
        <v>1</v>
      </c>
      <c r="Z875" s="149">
        <v>1</v>
      </c>
      <c r="AA875" s="149">
        <v>1</v>
      </c>
      <c r="AB875" s="149">
        <v>1</v>
      </c>
      <c r="AC875" s="149">
        <v>1</v>
      </c>
      <c r="AD875" s="149">
        <v>1</v>
      </c>
      <c r="AE875" s="149">
        <v>1</v>
      </c>
      <c r="AF875" s="149">
        <v>1</v>
      </c>
      <c r="AG875" s="149">
        <v>1</v>
      </c>
      <c r="AH875" s="149">
        <v>1</v>
      </c>
      <c r="AI875" s="149">
        <v>1</v>
      </c>
      <c r="AJ875" s="149">
        <v>1</v>
      </c>
      <c r="AK875" s="149">
        <v>1</v>
      </c>
      <c r="AL875" s="149">
        <v>1</v>
      </c>
      <c r="AM875" s="149">
        <v>1</v>
      </c>
      <c r="AN875" s="149">
        <v>1</v>
      </c>
      <c r="AO875" s="149">
        <v>1</v>
      </c>
      <c r="AP875" s="149">
        <v>1</v>
      </c>
      <c r="AQ875" s="149">
        <v>1</v>
      </c>
      <c r="AR875" s="149">
        <v>1</v>
      </c>
      <c r="AS875" s="149">
        <v>1</v>
      </c>
      <c r="AT875" s="149">
        <v>1</v>
      </c>
      <c r="AU875" s="149">
        <v>1</v>
      </c>
      <c r="AV875" s="149">
        <v>1</v>
      </c>
      <c r="AW875" s="149">
        <v>1</v>
      </c>
      <c r="AX875" s="149">
        <v>1</v>
      </c>
      <c r="AY875" s="149">
        <v>1</v>
      </c>
      <c r="AZ875" s="149">
        <v>1</v>
      </c>
      <c r="BA875" s="149">
        <v>1</v>
      </c>
      <c r="BB875" s="149">
        <v>1</v>
      </c>
      <c r="BC875" s="149">
        <v>1</v>
      </c>
      <c r="BD875" s="149">
        <v>1</v>
      </c>
      <c r="BE875" s="149">
        <v>1</v>
      </c>
      <c r="BF875" s="149">
        <v>1</v>
      </c>
      <c r="BG875" s="149">
        <v>1</v>
      </c>
      <c r="BH875" s="149">
        <v>1</v>
      </c>
      <c r="BI875" s="149">
        <v>1</v>
      </c>
      <c r="BJ875" s="149">
        <v>1</v>
      </c>
      <c r="BK875" s="149">
        <v>1</v>
      </c>
      <c r="BL875" s="149">
        <v>1</v>
      </c>
      <c r="BM875" s="149">
        <v>1</v>
      </c>
      <c r="BN875" s="149">
        <v>1</v>
      </c>
      <c r="BO875" s="149">
        <v>1</v>
      </c>
      <c r="BP875" s="149">
        <v>1</v>
      </c>
      <c r="BQ875" s="149">
        <v>1</v>
      </c>
      <c r="BR875" s="149">
        <v>1</v>
      </c>
      <c r="BS875" s="149">
        <v>1</v>
      </c>
      <c r="BT875" s="149">
        <v>1</v>
      </c>
      <c r="BU875" s="149"/>
      <c r="BV875" s="149"/>
      <c r="BW875" s="149"/>
      <c r="BX875" s="149"/>
      <c r="BY875" s="149"/>
      <c r="BZ875" s="149"/>
      <c r="CA875" s="149"/>
      <c r="CB875" s="149"/>
      <c r="CC875" s="149"/>
      <c r="CD875" s="149"/>
      <c r="CE875" s="149"/>
      <c r="CF875" s="149"/>
      <c r="CG875" s="149"/>
      <c r="CH875" s="149"/>
      <c r="CI875" s="149"/>
      <c r="CJ875" s="149"/>
      <c r="CK875" s="149"/>
      <c r="CL875" s="149"/>
      <c r="CM875" s="149"/>
      <c r="CN875" s="149"/>
      <c r="CO875" s="149"/>
      <c r="CP875" s="149"/>
      <c r="CQ875" s="149"/>
      <c r="CR875" s="149"/>
      <c r="CS875" s="150"/>
      <c r="CT875" s="151"/>
      <c r="CW875" s="68"/>
      <c r="CX875" s="152"/>
    </row>
    <row r="876" spans="1:102">
      <c r="A876" s="292" t="s">
        <v>8334</v>
      </c>
      <c r="B876" s="146" t="s">
        <v>7494</v>
      </c>
      <c r="C876" s="147" t="str">
        <f>+_xlfn.XLOOKUP(B876,'R4'!B:B,'R4'!C:C)</f>
        <v>AMR - ROCK - FLEXİROC T40 - KIRMATAŞ - GENERİC</v>
      </c>
      <c r="D876" s="147"/>
      <c r="E876" s="150" t="s">
        <v>8260</v>
      </c>
      <c r="F876" s="150" t="s">
        <v>38</v>
      </c>
      <c r="G876" s="150" t="s">
        <v>35</v>
      </c>
      <c r="H876" s="150" t="s">
        <v>8271</v>
      </c>
      <c r="I876" s="156" t="s">
        <v>7476</v>
      </c>
      <c r="J876" s="148">
        <v>0</v>
      </c>
      <c r="K876" s="149">
        <v>0</v>
      </c>
      <c r="L876" s="149">
        <v>0</v>
      </c>
      <c r="M876" s="149">
        <v>0</v>
      </c>
      <c r="N876" s="149">
        <v>0</v>
      </c>
      <c r="O876" s="149">
        <v>0</v>
      </c>
      <c r="P876" s="149">
        <v>0</v>
      </c>
      <c r="Q876" s="149">
        <v>0</v>
      </c>
      <c r="R876" s="149">
        <v>0</v>
      </c>
      <c r="S876" s="149">
        <v>0</v>
      </c>
      <c r="T876" s="149">
        <v>1</v>
      </c>
      <c r="U876" s="149">
        <v>2</v>
      </c>
      <c r="V876" s="149">
        <v>2</v>
      </c>
      <c r="W876" s="149">
        <v>2</v>
      </c>
      <c r="X876" s="149">
        <v>3.9999999999999991</v>
      </c>
      <c r="Y876" s="149">
        <v>3.9999999999999991</v>
      </c>
      <c r="Z876" s="149">
        <v>3.9999999999999991</v>
      </c>
      <c r="AA876" s="149">
        <v>3.9999999999999991</v>
      </c>
      <c r="AB876" s="149">
        <v>3.9999999999999991</v>
      </c>
      <c r="AC876" s="149">
        <v>3.9999999999999991</v>
      </c>
      <c r="AD876" s="149">
        <v>3.9999999999999991</v>
      </c>
      <c r="AE876" s="149">
        <v>3.9999999999999991</v>
      </c>
      <c r="AF876" s="149">
        <v>3.9999999999999991</v>
      </c>
      <c r="AG876" s="149">
        <v>3.9999999999999991</v>
      </c>
      <c r="AH876" s="149">
        <v>3.9999999999999991</v>
      </c>
      <c r="AI876" s="149">
        <v>3.9999999999999991</v>
      </c>
      <c r="AJ876" s="149">
        <v>3.9999999999999991</v>
      </c>
      <c r="AK876" s="149">
        <v>3.9999999999999991</v>
      </c>
      <c r="AL876" s="149">
        <v>3.9999999999999991</v>
      </c>
      <c r="AM876" s="149">
        <v>3.9999999999999991</v>
      </c>
      <c r="AN876" s="149">
        <v>3.9999999999999991</v>
      </c>
      <c r="AO876" s="149">
        <v>3.9999999999999991</v>
      </c>
      <c r="AP876" s="149">
        <v>3.9999999999999991</v>
      </c>
      <c r="AQ876" s="149">
        <v>3.9999999999999991</v>
      </c>
      <c r="AR876" s="149">
        <v>3.9999999999999991</v>
      </c>
      <c r="AS876" s="149">
        <v>3.9999999999999991</v>
      </c>
      <c r="AT876" s="149">
        <v>3.9999999999999991</v>
      </c>
      <c r="AU876" s="149">
        <v>3.9999999999999991</v>
      </c>
      <c r="AV876" s="149">
        <v>3.9999999999999991</v>
      </c>
      <c r="AW876" s="149">
        <v>3.9999999999999991</v>
      </c>
      <c r="AX876" s="149">
        <v>3.9999999999999991</v>
      </c>
      <c r="AY876" s="149">
        <v>3.9999999999999991</v>
      </c>
      <c r="AZ876" s="149">
        <v>3.9999999999999991</v>
      </c>
      <c r="BA876" s="149">
        <v>3.9999999999999991</v>
      </c>
      <c r="BB876" s="149">
        <v>3.9999999999999991</v>
      </c>
      <c r="BC876" s="149">
        <v>3.9999999999999991</v>
      </c>
      <c r="BD876" s="149">
        <v>3.9999999999999991</v>
      </c>
      <c r="BE876" s="149">
        <v>3.9999999999999991</v>
      </c>
      <c r="BF876" s="149">
        <v>3.9999999999999991</v>
      </c>
      <c r="BG876" s="149">
        <v>3.9999999999999991</v>
      </c>
      <c r="BH876" s="149">
        <v>3.9999999999999991</v>
      </c>
      <c r="BI876" s="149">
        <v>3.9999999999999991</v>
      </c>
      <c r="BJ876" s="149">
        <v>3.9999999999999991</v>
      </c>
      <c r="BK876" s="149">
        <v>3.9999999999999991</v>
      </c>
      <c r="BL876" s="149">
        <v>3.9999999999999991</v>
      </c>
      <c r="BM876" s="149">
        <v>3.9999999999999991</v>
      </c>
      <c r="BN876" s="149">
        <v>3.9999999999999991</v>
      </c>
      <c r="BO876" s="149">
        <v>3.9999999999999991</v>
      </c>
      <c r="BP876" s="149">
        <v>3.9999999999999991</v>
      </c>
      <c r="BQ876" s="149">
        <v>3.9999999999999991</v>
      </c>
      <c r="BR876" s="149">
        <v>3.9999999999999991</v>
      </c>
      <c r="BS876" s="149">
        <v>3.9999999999999991</v>
      </c>
      <c r="BT876" s="149">
        <v>3.9999999999999991</v>
      </c>
      <c r="BU876" s="149"/>
      <c r="BV876" s="149"/>
      <c r="BW876" s="149"/>
      <c r="BX876" s="149"/>
      <c r="BY876" s="149"/>
      <c r="BZ876" s="149"/>
      <c r="CA876" s="149"/>
      <c r="CB876" s="149"/>
      <c r="CC876" s="149"/>
      <c r="CD876" s="149"/>
      <c r="CE876" s="149"/>
      <c r="CF876" s="149"/>
      <c r="CG876" s="149"/>
      <c r="CH876" s="149"/>
      <c r="CI876" s="149"/>
      <c r="CJ876" s="149"/>
      <c r="CK876" s="149"/>
      <c r="CL876" s="149"/>
      <c r="CM876" s="149"/>
      <c r="CN876" s="149"/>
      <c r="CO876" s="149"/>
      <c r="CP876" s="149"/>
      <c r="CQ876" s="149"/>
      <c r="CR876" s="149"/>
      <c r="CS876" s="150"/>
      <c r="CT876" s="151"/>
      <c r="CW876" s="68"/>
      <c r="CX876" s="152"/>
    </row>
    <row r="877" spans="1:102">
      <c r="A877" s="293" t="s">
        <v>8334</v>
      </c>
      <c r="B877" s="146" t="s">
        <v>7495</v>
      </c>
      <c r="C877" s="147" t="str">
        <f>+_xlfn.XLOOKUP(B877,'R4'!B:B,'R4'!C:C)</f>
        <v>AMR - EKSKAVATÖR - 35 TON - PALETLİ - LİEBHERR R 938 - KIRMATAŞ - GENERİC</v>
      </c>
      <c r="D877" s="147"/>
      <c r="E877" s="150" t="s">
        <v>8260</v>
      </c>
      <c r="F877" s="150" t="s">
        <v>38</v>
      </c>
      <c r="G877" s="150" t="s">
        <v>35</v>
      </c>
      <c r="H877" s="150" t="s">
        <v>8271</v>
      </c>
      <c r="I877" s="156" t="s">
        <v>7476</v>
      </c>
      <c r="J877" s="148">
        <v>0</v>
      </c>
      <c r="K877" s="149">
        <v>0</v>
      </c>
      <c r="L877" s="149">
        <v>0</v>
      </c>
      <c r="M877" s="149">
        <v>0</v>
      </c>
      <c r="N877" s="149">
        <v>0</v>
      </c>
      <c r="O877" s="149">
        <v>0</v>
      </c>
      <c r="P877" s="149">
        <v>0</v>
      </c>
      <c r="Q877" s="149">
        <v>0</v>
      </c>
      <c r="R877" s="149">
        <v>0</v>
      </c>
      <c r="S877" s="149">
        <v>0</v>
      </c>
      <c r="T877" s="149">
        <v>1</v>
      </c>
      <c r="U877" s="149">
        <v>2</v>
      </c>
      <c r="V877" s="149">
        <v>2</v>
      </c>
      <c r="W877" s="149">
        <v>2</v>
      </c>
      <c r="X877" s="149">
        <v>3.9999999999999991</v>
      </c>
      <c r="Y877" s="149">
        <v>3.9999999999999991</v>
      </c>
      <c r="Z877" s="149">
        <v>3.9999999999999991</v>
      </c>
      <c r="AA877" s="149">
        <v>3.9999999999999991</v>
      </c>
      <c r="AB877" s="149">
        <v>3.9999999999999991</v>
      </c>
      <c r="AC877" s="149">
        <v>3.9999999999999991</v>
      </c>
      <c r="AD877" s="149">
        <v>3.9999999999999991</v>
      </c>
      <c r="AE877" s="149">
        <v>3.9999999999999991</v>
      </c>
      <c r="AF877" s="149">
        <v>3.9999999999999991</v>
      </c>
      <c r="AG877" s="149">
        <v>3.9999999999999991</v>
      </c>
      <c r="AH877" s="149">
        <v>3.9999999999999991</v>
      </c>
      <c r="AI877" s="149">
        <v>3.9999999999999991</v>
      </c>
      <c r="AJ877" s="149">
        <v>3.9999999999999991</v>
      </c>
      <c r="AK877" s="149">
        <v>3.9999999999999991</v>
      </c>
      <c r="AL877" s="149">
        <v>3.9999999999999991</v>
      </c>
      <c r="AM877" s="149">
        <v>3.9999999999999991</v>
      </c>
      <c r="AN877" s="149">
        <v>3.9999999999999991</v>
      </c>
      <c r="AO877" s="149">
        <v>3.9999999999999991</v>
      </c>
      <c r="AP877" s="149">
        <v>3.9999999999999991</v>
      </c>
      <c r="AQ877" s="149">
        <v>3.9999999999999991</v>
      </c>
      <c r="AR877" s="149">
        <v>3.9999999999999991</v>
      </c>
      <c r="AS877" s="149">
        <v>3.9999999999999991</v>
      </c>
      <c r="AT877" s="149">
        <v>3.9999999999999991</v>
      </c>
      <c r="AU877" s="149">
        <v>3.9999999999999991</v>
      </c>
      <c r="AV877" s="149">
        <v>3.9999999999999991</v>
      </c>
      <c r="AW877" s="149">
        <v>3.9999999999999991</v>
      </c>
      <c r="AX877" s="149">
        <v>3.9999999999999991</v>
      </c>
      <c r="AY877" s="149">
        <v>3.9999999999999991</v>
      </c>
      <c r="AZ877" s="149">
        <v>3.9999999999999991</v>
      </c>
      <c r="BA877" s="149">
        <v>3.9999999999999991</v>
      </c>
      <c r="BB877" s="149">
        <v>3.9999999999999991</v>
      </c>
      <c r="BC877" s="149">
        <v>3.9999999999999991</v>
      </c>
      <c r="BD877" s="149">
        <v>3.9999999999999991</v>
      </c>
      <c r="BE877" s="149">
        <v>3.9999999999999991</v>
      </c>
      <c r="BF877" s="149">
        <v>3.9999999999999991</v>
      </c>
      <c r="BG877" s="149">
        <v>3.9999999999999991</v>
      </c>
      <c r="BH877" s="149">
        <v>3.9999999999999991</v>
      </c>
      <c r="BI877" s="149">
        <v>3.9999999999999991</v>
      </c>
      <c r="BJ877" s="149">
        <v>3.9999999999999991</v>
      </c>
      <c r="BK877" s="149">
        <v>3.9999999999999991</v>
      </c>
      <c r="BL877" s="149">
        <v>3.9999999999999991</v>
      </c>
      <c r="BM877" s="149">
        <v>3.9999999999999991</v>
      </c>
      <c r="BN877" s="149">
        <v>3.9999999999999991</v>
      </c>
      <c r="BO877" s="149">
        <v>3.9999999999999991</v>
      </c>
      <c r="BP877" s="149">
        <v>3.9999999999999991</v>
      </c>
      <c r="BQ877" s="149">
        <v>3.9999999999999991</v>
      </c>
      <c r="BR877" s="149">
        <v>3.9999999999999991</v>
      </c>
      <c r="BS877" s="149">
        <v>3.9999999999999991</v>
      </c>
      <c r="BT877" s="149">
        <v>3.9999999999999991</v>
      </c>
      <c r="BU877" s="149"/>
      <c r="BV877" s="149"/>
      <c r="BW877" s="149"/>
      <c r="BX877" s="149"/>
      <c r="BY877" s="149"/>
      <c r="BZ877" s="149"/>
      <c r="CA877" s="149"/>
      <c r="CB877" s="149"/>
      <c r="CC877" s="149"/>
      <c r="CD877" s="149"/>
      <c r="CE877" s="149"/>
      <c r="CF877" s="149"/>
      <c r="CG877" s="149"/>
      <c r="CH877" s="149"/>
      <c r="CI877" s="149"/>
      <c r="CJ877" s="149"/>
      <c r="CK877" s="149"/>
      <c r="CL877" s="149"/>
      <c r="CM877" s="149"/>
      <c r="CN877" s="149"/>
      <c r="CO877" s="149"/>
      <c r="CP877" s="149"/>
      <c r="CQ877" s="149"/>
      <c r="CR877" s="149"/>
      <c r="CS877" s="150"/>
      <c r="CT877" s="151"/>
      <c r="CW877" s="68"/>
      <c r="CX877" s="152"/>
    </row>
    <row r="878" spans="1:102">
      <c r="A878" s="292" t="s">
        <v>8334</v>
      </c>
      <c r="B878" s="146" t="s">
        <v>7496</v>
      </c>
      <c r="C878" s="147" t="str">
        <f>+_xlfn.XLOOKUP(B878,'R4'!B:B,'R4'!C:C)</f>
        <v>AMR - LASTİKLİ LODER - LİEBHERR L566 XP - KIRMATAŞ - GENERİC</v>
      </c>
      <c r="D878" s="147"/>
      <c r="E878" s="150" t="s">
        <v>8260</v>
      </c>
      <c r="F878" s="150" t="s">
        <v>38</v>
      </c>
      <c r="G878" s="150" t="s">
        <v>35</v>
      </c>
      <c r="H878" s="150" t="s">
        <v>8271</v>
      </c>
      <c r="I878" s="156" t="s">
        <v>7476</v>
      </c>
      <c r="J878" s="148">
        <v>0</v>
      </c>
      <c r="K878" s="149">
        <v>0</v>
      </c>
      <c r="L878" s="149">
        <v>0</v>
      </c>
      <c r="M878" s="149">
        <v>0</v>
      </c>
      <c r="N878" s="149">
        <v>0</v>
      </c>
      <c r="O878" s="149">
        <v>0</v>
      </c>
      <c r="P878" s="149">
        <v>0</v>
      </c>
      <c r="Q878" s="149">
        <v>0</v>
      </c>
      <c r="R878" s="149">
        <v>0</v>
      </c>
      <c r="S878" s="149">
        <v>0</v>
      </c>
      <c r="T878" s="149">
        <v>1</v>
      </c>
      <c r="U878" s="149">
        <v>2</v>
      </c>
      <c r="V878" s="149">
        <v>2</v>
      </c>
      <c r="W878" s="149">
        <v>2</v>
      </c>
      <c r="X878" s="149">
        <v>3.9999999999999991</v>
      </c>
      <c r="Y878" s="149">
        <v>3.9999999999999991</v>
      </c>
      <c r="Z878" s="149">
        <v>3.9999999999999991</v>
      </c>
      <c r="AA878" s="149">
        <v>3.9999999999999991</v>
      </c>
      <c r="AB878" s="149">
        <v>3.9999999999999991</v>
      </c>
      <c r="AC878" s="149">
        <v>3.9999999999999991</v>
      </c>
      <c r="AD878" s="149">
        <v>3.9999999999999991</v>
      </c>
      <c r="AE878" s="149">
        <v>3.9999999999999991</v>
      </c>
      <c r="AF878" s="149">
        <v>3.9999999999999991</v>
      </c>
      <c r="AG878" s="149">
        <v>3.9999999999999991</v>
      </c>
      <c r="AH878" s="149">
        <v>3.9999999999999991</v>
      </c>
      <c r="AI878" s="149">
        <v>3.9999999999999991</v>
      </c>
      <c r="AJ878" s="149">
        <v>3.9999999999999991</v>
      </c>
      <c r="AK878" s="149">
        <v>3.9999999999999991</v>
      </c>
      <c r="AL878" s="149">
        <v>3.9999999999999991</v>
      </c>
      <c r="AM878" s="149">
        <v>3.9999999999999991</v>
      </c>
      <c r="AN878" s="149">
        <v>3.9999999999999991</v>
      </c>
      <c r="AO878" s="149">
        <v>3.9999999999999991</v>
      </c>
      <c r="AP878" s="149">
        <v>3.9999999999999991</v>
      </c>
      <c r="AQ878" s="149">
        <v>3.9999999999999991</v>
      </c>
      <c r="AR878" s="149">
        <v>3.9999999999999991</v>
      </c>
      <c r="AS878" s="149">
        <v>3.9999999999999991</v>
      </c>
      <c r="AT878" s="149">
        <v>3.9999999999999991</v>
      </c>
      <c r="AU878" s="149">
        <v>3.9999999999999991</v>
      </c>
      <c r="AV878" s="149">
        <v>3.9999999999999991</v>
      </c>
      <c r="AW878" s="149">
        <v>3.9999999999999991</v>
      </c>
      <c r="AX878" s="149">
        <v>3.9999999999999991</v>
      </c>
      <c r="AY878" s="149">
        <v>3.9999999999999991</v>
      </c>
      <c r="AZ878" s="149">
        <v>3.9999999999999991</v>
      </c>
      <c r="BA878" s="149">
        <v>3.9999999999999991</v>
      </c>
      <c r="BB878" s="149">
        <v>3.9999999999999991</v>
      </c>
      <c r="BC878" s="149">
        <v>3.9999999999999991</v>
      </c>
      <c r="BD878" s="149">
        <v>3.9999999999999991</v>
      </c>
      <c r="BE878" s="149">
        <v>3.9999999999999991</v>
      </c>
      <c r="BF878" s="149">
        <v>3.9999999999999991</v>
      </c>
      <c r="BG878" s="149">
        <v>3.9999999999999991</v>
      </c>
      <c r="BH878" s="149">
        <v>3.9999999999999991</v>
      </c>
      <c r="BI878" s="149">
        <v>3.9999999999999991</v>
      </c>
      <c r="BJ878" s="149">
        <v>3.9999999999999991</v>
      </c>
      <c r="BK878" s="149">
        <v>3.9999999999999991</v>
      </c>
      <c r="BL878" s="149">
        <v>3.9999999999999991</v>
      </c>
      <c r="BM878" s="149">
        <v>3.9999999999999991</v>
      </c>
      <c r="BN878" s="149">
        <v>3.9999999999999991</v>
      </c>
      <c r="BO878" s="149">
        <v>3.9999999999999991</v>
      </c>
      <c r="BP878" s="149">
        <v>3.9999999999999991</v>
      </c>
      <c r="BQ878" s="149">
        <v>3.9999999999999991</v>
      </c>
      <c r="BR878" s="149">
        <v>3.9999999999999991</v>
      </c>
      <c r="BS878" s="149">
        <v>3.9999999999999991</v>
      </c>
      <c r="BT878" s="149">
        <v>3.9999999999999991</v>
      </c>
      <c r="BU878" s="149"/>
      <c r="BV878" s="149"/>
      <c r="BW878" s="149"/>
      <c r="BX878" s="149"/>
      <c r="BY878" s="149"/>
      <c r="BZ878" s="149"/>
      <c r="CA878" s="149"/>
      <c r="CB878" s="149"/>
      <c r="CC878" s="149"/>
      <c r="CD878" s="149"/>
      <c r="CE878" s="149"/>
      <c r="CF878" s="149"/>
      <c r="CG878" s="149"/>
      <c r="CH878" s="149"/>
      <c r="CI878" s="149"/>
      <c r="CJ878" s="149"/>
      <c r="CK878" s="149"/>
      <c r="CL878" s="149"/>
      <c r="CM878" s="149"/>
      <c r="CN878" s="149"/>
      <c r="CO878" s="149"/>
      <c r="CP878" s="149"/>
      <c r="CQ878" s="149"/>
      <c r="CR878" s="149"/>
      <c r="CS878" s="150"/>
      <c r="CT878" s="151"/>
      <c r="CW878" s="68"/>
      <c r="CX878" s="152"/>
    </row>
    <row r="879" spans="1:102">
      <c r="A879" s="292" t="s">
        <v>8334</v>
      </c>
      <c r="B879" s="146" t="s">
        <v>7497</v>
      </c>
      <c r="C879" s="147" t="str">
        <f>+_xlfn.XLOOKUP(B879,'R4'!B:B,'R4'!C:C)</f>
        <v>AMR - KAMYON - MAN - KH - KIRMATAŞ - GENERİC</v>
      </c>
      <c r="D879" s="147"/>
      <c r="E879" s="150" t="s">
        <v>8260</v>
      </c>
      <c r="F879" s="150" t="s">
        <v>38</v>
      </c>
      <c r="G879" s="150" t="s">
        <v>35</v>
      </c>
      <c r="H879" s="150" t="s">
        <v>8271</v>
      </c>
      <c r="I879" s="156" t="s">
        <v>7476</v>
      </c>
      <c r="J879" s="148">
        <v>0</v>
      </c>
      <c r="K879" s="149">
        <v>0</v>
      </c>
      <c r="L879" s="149">
        <v>0</v>
      </c>
      <c r="M879" s="149">
        <v>0</v>
      </c>
      <c r="N879" s="149">
        <v>0</v>
      </c>
      <c r="O879" s="149">
        <v>0</v>
      </c>
      <c r="P879" s="149">
        <v>0</v>
      </c>
      <c r="Q879" s="149">
        <v>0</v>
      </c>
      <c r="R879" s="149">
        <v>0</v>
      </c>
      <c r="S879" s="149">
        <v>0</v>
      </c>
      <c r="T879" s="149">
        <v>1</v>
      </c>
      <c r="U879" s="149">
        <v>2</v>
      </c>
      <c r="V879" s="149">
        <v>2</v>
      </c>
      <c r="W879" s="149">
        <v>2</v>
      </c>
      <c r="X879" s="149">
        <v>3.9999999999999991</v>
      </c>
      <c r="Y879" s="149">
        <v>3.9999999999999991</v>
      </c>
      <c r="Z879" s="149">
        <v>3.9999999999999991</v>
      </c>
      <c r="AA879" s="149">
        <v>3.9999999999999991</v>
      </c>
      <c r="AB879" s="149">
        <v>3.9999999999999991</v>
      </c>
      <c r="AC879" s="149">
        <v>3.9999999999999991</v>
      </c>
      <c r="AD879" s="149">
        <v>3.9999999999999991</v>
      </c>
      <c r="AE879" s="149">
        <v>3.9999999999999991</v>
      </c>
      <c r="AF879" s="149">
        <v>3.9999999999999991</v>
      </c>
      <c r="AG879" s="149">
        <v>3.9999999999999991</v>
      </c>
      <c r="AH879" s="149">
        <v>3.9999999999999991</v>
      </c>
      <c r="AI879" s="149">
        <v>3.9999999999999991</v>
      </c>
      <c r="AJ879" s="149">
        <v>3.9999999999999991</v>
      </c>
      <c r="AK879" s="149">
        <v>3.9999999999999991</v>
      </c>
      <c r="AL879" s="149">
        <v>3.9999999999999991</v>
      </c>
      <c r="AM879" s="149">
        <v>3.9999999999999991</v>
      </c>
      <c r="AN879" s="149">
        <v>3.9999999999999991</v>
      </c>
      <c r="AO879" s="149">
        <v>3.9999999999999991</v>
      </c>
      <c r="AP879" s="149">
        <v>3.9999999999999991</v>
      </c>
      <c r="AQ879" s="149">
        <v>3.9999999999999991</v>
      </c>
      <c r="AR879" s="149">
        <v>3.9999999999999991</v>
      </c>
      <c r="AS879" s="149">
        <v>3.9999999999999991</v>
      </c>
      <c r="AT879" s="149">
        <v>3.9999999999999991</v>
      </c>
      <c r="AU879" s="149">
        <v>3.9999999999999991</v>
      </c>
      <c r="AV879" s="149">
        <v>3.9999999999999991</v>
      </c>
      <c r="AW879" s="149">
        <v>3.9999999999999991</v>
      </c>
      <c r="AX879" s="149">
        <v>3.9999999999999991</v>
      </c>
      <c r="AY879" s="149">
        <v>3.9999999999999991</v>
      </c>
      <c r="AZ879" s="149">
        <v>3.9999999999999991</v>
      </c>
      <c r="BA879" s="149">
        <v>3.9999999999999991</v>
      </c>
      <c r="BB879" s="149">
        <v>3.9999999999999991</v>
      </c>
      <c r="BC879" s="149">
        <v>3.9999999999999991</v>
      </c>
      <c r="BD879" s="149">
        <v>3.9999999999999991</v>
      </c>
      <c r="BE879" s="149">
        <v>3.9999999999999991</v>
      </c>
      <c r="BF879" s="149">
        <v>3.9999999999999991</v>
      </c>
      <c r="BG879" s="149">
        <v>3.9999999999999991</v>
      </c>
      <c r="BH879" s="149">
        <v>3.9999999999999991</v>
      </c>
      <c r="BI879" s="149">
        <v>3.9999999999999991</v>
      </c>
      <c r="BJ879" s="149">
        <v>3.9999999999999991</v>
      </c>
      <c r="BK879" s="149">
        <v>3.9999999999999991</v>
      </c>
      <c r="BL879" s="149">
        <v>3.9999999999999991</v>
      </c>
      <c r="BM879" s="149">
        <v>3.9999999999999991</v>
      </c>
      <c r="BN879" s="149">
        <v>3.9999999999999991</v>
      </c>
      <c r="BO879" s="149">
        <v>3.9999999999999991</v>
      </c>
      <c r="BP879" s="149">
        <v>3.9999999999999991</v>
      </c>
      <c r="BQ879" s="149">
        <v>3.9999999999999991</v>
      </c>
      <c r="BR879" s="149">
        <v>3.9999999999999991</v>
      </c>
      <c r="BS879" s="149">
        <v>3.9999999999999991</v>
      </c>
      <c r="BT879" s="149">
        <v>3.9999999999999991</v>
      </c>
      <c r="BU879" s="149"/>
      <c r="BV879" s="149"/>
      <c r="BW879" s="149"/>
      <c r="BX879" s="149"/>
      <c r="BY879" s="149"/>
      <c r="BZ879" s="149"/>
      <c r="CA879" s="149"/>
      <c r="CB879" s="149"/>
      <c r="CC879" s="149"/>
      <c r="CD879" s="149"/>
      <c r="CE879" s="149"/>
      <c r="CF879" s="149"/>
      <c r="CG879" s="149"/>
      <c r="CH879" s="149"/>
      <c r="CI879" s="149"/>
      <c r="CJ879" s="149"/>
      <c r="CK879" s="149"/>
      <c r="CL879" s="149"/>
      <c r="CM879" s="149"/>
      <c r="CN879" s="149"/>
      <c r="CO879" s="149"/>
      <c r="CP879" s="149"/>
      <c r="CQ879" s="149"/>
      <c r="CR879" s="149"/>
      <c r="CS879" s="150"/>
      <c r="CT879" s="151"/>
      <c r="CW879" s="68"/>
      <c r="CX879" s="152"/>
    </row>
    <row r="880" spans="1:102">
      <c r="A880" s="292" t="s">
        <v>8334</v>
      </c>
      <c r="B880" s="146" t="s">
        <v>23</v>
      </c>
      <c r="C880" s="147" t="str">
        <f>+_xlfn.XLOOKUP(B880,'R4'!B:B,'R4'!C:C)</f>
        <v>JUMBO / TAMROCK OPERATÖRÜ</v>
      </c>
      <c r="D880" s="147"/>
      <c r="E880" s="150" t="s">
        <v>8260</v>
      </c>
      <c r="F880" s="150" t="s">
        <v>38</v>
      </c>
      <c r="G880" s="150" t="s">
        <v>35</v>
      </c>
      <c r="H880" s="150" t="s">
        <v>8271</v>
      </c>
      <c r="I880" s="156" t="s">
        <v>7476</v>
      </c>
      <c r="J880" s="148">
        <v>0</v>
      </c>
      <c r="K880" s="149">
        <v>0</v>
      </c>
      <c r="L880" s="149">
        <v>0</v>
      </c>
      <c r="M880" s="149">
        <v>0</v>
      </c>
      <c r="N880" s="149">
        <v>0</v>
      </c>
      <c r="O880" s="149">
        <v>0</v>
      </c>
      <c r="P880" s="149">
        <v>0</v>
      </c>
      <c r="Q880" s="149">
        <v>0</v>
      </c>
      <c r="R880" s="149">
        <v>0</v>
      </c>
      <c r="S880" s="149">
        <v>0</v>
      </c>
      <c r="T880" s="149">
        <v>1</v>
      </c>
      <c r="U880" s="149">
        <v>2</v>
      </c>
      <c r="V880" s="149">
        <v>2</v>
      </c>
      <c r="W880" s="149">
        <v>2</v>
      </c>
      <c r="X880" s="149">
        <v>3.9999999999999991</v>
      </c>
      <c r="Y880" s="149">
        <v>3.9999999999999991</v>
      </c>
      <c r="Z880" s="149">
        <v>3.9999999999999991</v>
      </c>
      <c r="AA880" s="149">
        <v>3.9999999999999991</v>
      </c>
      <c r="AB880" s="149">
        <v>3.9999999999999991</v>
      </c>
      <c r="AC880" s="149">
        <v>3.9999999999999991</v>
      </c>
      <c r="AD880" s="149">
        <v>3.9999999999999991</v>
      </c>
      <c r="AE880" s="149">
        <v>3.9999999999999991</v>
      </c>
      <c r="AF880" s="149">
        <v>3.9999999999999991</v>
      </c>
      <c r="AG880" s="149">
        <v>3.9999999999999991</v>
      </c>
      <c r="AH880" s="149">
        <v>3.9999999999999991</v>
      </c>
      <c r="AI880" s="149">
        <v>3.9999999999999991</v>
      </c>
      <c r="AJ880" s="149">
        <v>3.9999999999999991</v>
      </c>
      <c r="AK880" s="149">
        <v>3.9999999999999991</v>
      </c>
      <c r="AL880" s="149">
        <v>3.9999999999999991</v>
      </c>
      <c r="AM880" s="149">
        <v>3.9999999999999991</v>
      </c>
      <c r="AN880" s="149">
        <v>3.9999999999999991</v>
      </c>
      <c r="AO880" s="149">
        <v>3.9999999999999991</v>
      </c>
      <c r="AP880" s="149">
        <v>3.9999999999999991</v>
      </c>
      <c r="AQ880" s="149">
        <v>3.9999999999999991</v>
      </c>
      <c r="AR880" s="149">
        <v>3.9999999999999991</v>
      </c>
      <c r="AS880" s="149">
        <v>3.9999999999999991</v>
      </c>
      <c r="AT880" s="149">
        <v>3.9999999999999991</v>
      </c>
      <c r="AU880" s="149">
        <v>3.9999999999999991</v>
      </c>
      <c r="AV880" s="149">
        <v>3.9999999999999991</v>
      </c>
      <c r="AW880" s="149">
        <v>3.9999999999999991</v>
      </c>
      <c r="AX880" s="149">
        <v>3.9999999999999991</v>
      </c>
      <c r="AY880" s="149">
        <v>3.9999999999999991</v>
      </c>
      <c r="AZ880" s="149">
        <v>3.9999999999999991</v>
      </c>
      <c r="BA880" s="149">
        <v>3.9999999999999991</v>
      </c>
      <c r="BB880" s="149">
        <v>3.9999999999999991</v>
      </c>
      <c r="BC880" s="149">
        <v>3.9999999999999991</v>
      </c>
      <c r="BD880" s="149">
        <v>3.9999999999999991</v>
      </c>
      <c r="BE880" s="149">
        <v>3.9999999999999991</v>
      </c>
      <c r="BF880" s="149">
        <v>3.9999999999999991</v>
      </c>
      <c r="BG880" s="149">
        <v>3.9999999999999991</v>
      </c>
      <c r="BH880" s="149">
        <v>3.9999999999999991</v>
      </c>
      <c r="BI880" s="149">
        <v>3.9999999999999991</v>
      </c>
      <c r="BJ880" s="149">
        <v>3.9999999999999991</v>
      </c>
      <c r="BK880" s="149">
        <v>3.9999999999999991</v>
      </c>
      <c r="BL880" s="149">
        <v>3.9999999999999991</v>
      </c>
      <c r="BM880" s="149">
        <v>3.9999999999999991</v>
      </c>
      <c r="BN880" s="149">
        <v>3.9999999999999991</v>
      </c>
      <c r="BO880" s="149">
        <v>3.9999999999999991</v>
      </c>
      <c r="BP880" s="149">
        <v>3.9999999999999991</v>
      </c>
      <c r="BQ880" s="149">
        <v>3.9999999999999991</v>
      </c>
      <c r="BR880" s="149">
        <v>3.9999999999999991</v>
      </c>
      <c r="BS880" s="149">
        <v>3.9999999999999991</v>
      </c>
      <c r="BT880" s="149">
        <v>3.9999999999999991</v>
      </c>
      <c r="BU880" s="149"/>
      <c r="BV880" s="149"/>
      <c r="BW880" s="149"/>
      <c r="BX880" s="149"/>
      <c r="BY880" s="149"/>
      <c r="BZ880" s="149"/>
      <c r="CA880" s="149"/>
      <c r="CB880" s="149"/>
      <c r="CC880" s="149"/>
      <c r="CD880" s="149"/>
      <c r="CE880" s="149"/>
      <c r="CF880" s="149"/>
      <c r="CG880" s="149"/>
      <c r="CH880" s="149"/>
      <c r="CI880" s="149"/>
      <c r="CJ880" s="149"/>
      <c r="CK880" s="149"/>
      <c r="CL880" s="149"/>
      <c r="CM880" s="149"/>
      <c r="CN880" s="149"/>
      <c r="CO880" s="149"/>
      <c r="CP880" s="149"/>
      <c r="CQ880" s="149"/>
      <c r="CR880" s="149"/>
      <c r="CS880" s="150" t="s">
        <v>7494</v>
      </c>
      <c r="CT880" s="151"/>
      <c r="CW880" s="68"/>
      <c r="CX880" s="152"/>
    </row>
    <row r="881" spans="1:102">
      <c r="A881" s="293" t="s">
        <v>8334</v>
      </c>
      <c r="B881" s="146" t="s">
        <v>18</v>
      </c>
      <c r="C881" s="147" t="str">
        <f>+_xlfn.XLOOKUP(B881,'R4'!B:B,'R4'!C:C)</f>
        <v>EKSKAVATÖR OPERATÖRÜ</v>
      </c>
      <c r="D881" s="147"/>
      <c r="E881" s="150" t="s">
        <v>8260</v>
      </c>
      <c r="F881" s="150" t="s">
        <v>38</v>
      </c>
      <c r="G881" s="150" t="s">
        <v>35</v>
      </c>
      <c r="H881" s="150" t="s">
        <v>8271</v>
      </c>
      <c r="I881" s="156" t="s">
        <v>7476</v>
      </c>
      <c r="J881" s="148">
        <v>0</v>
      </c>
      <c r="K881" s="149">
        <v>0</v>
      </c>
      <c r="L881" s="149">
        <v>0</v>
      </c>
      <c r="M881" s="149">
        <v>0</v>
      </c>
      <c r="N881" s="149">
        <v>0</v>
      </c>
      <c r="O881" s="149">
        <v>0</v>
      </c>
      <c r="P881" s="149">
        <v>0</v>
      </c>
      <c r="Q881" s="149">
        <v>0</v>
      </c>
      <c r="R881" s="149">
        <v>0</v>
      </c>
      <c r="S881" s="149">
        <v>0</v>
      </c>
      <c r="T881" s="149">
        <v>1</v>
      </c>
      <c r="U881" s="149">
        <v>2</v>
      </c>
      <c r="V881" s="149">
        <v>2</v>
      </c>
      <c r="W881" s="149">
        <v>2</v>
      </c>
      <c r="X881" s="149">
        <v>3.9999999999999991</v>
      </c>
      <c r="Y881" s="149">
        <v>3.9999999999999991</v>
      </c>
      <c r="Z881" s="149">
        <v>3.9999999999999991</v>
      </c>
      <c r="AA881" s="149">
        <v>3.9999999999999991</v>
      </c>
      <c r="AB881" s="149">
        <v>3.9999999999999991</v>
      </c>
      <c r="AC881" s="149">
        <v>3.9999999999999991</v>
      </c>
      <c r="AD881" s="149">
        <v>3.9999999999999991</v>
      </c>
      <c r="AE881" s="149">
        <v>3.9999999999999991</v>
      </c>
      <c r="AF881" s="149">
        <v>3.9999999999999991</v>
      </c>
      <c r="AG881" s="149">
        <v>3.9999999999999991</v>
      </c>
      <c r="AH881" s="149">
        <v>3.9999999999999991</v>
      </c>
      <c r="AI881" s="149">
        <v>3.9999999999999991</v>
      </c>
      <c r="AJ881" s="149">
        <v>3.9999999999999991</v>
      </c>
      <c r="AK881" s="149">
        <v>3.9999999999999991</v>
      </c>
      <c r="AL881" s="149">
        <v>3.9999999999999991</v>
      </c>
      <c r="AM881" s="149">
        <v>3.9999999999999991</v>
      </c>
      <c r="AN881" s="149">
        <v>3.9999999999999991</v>
      </c>
      <c r="AO881" s="149">
        <v>3.9999999999999991</v>
      </c>
      <c r="AP881" s="149">
        <v>3.9999999999999991</v>
      </c>
      <c r="AQ881" s="149">
        <v>3.9999999999999991</v>
      </c>
      <c r="AR881" s="149">
        <v>3.9999999999999991</v>
      </c>
      <c r="AS881" s="149">
        <v>3.9999999999999991</v>
      </c>
      <c r="AT881" s="149">
        <v>3.9999999999999991</v>
      </c>
      <c r="AU881" s="149">
        <v>3.9999999999999991</v>
      </c>
      <c r="AV881" s="149">
        <v>3.9999999999999991</v>
      </c>
      <c r="AW881" s="149">
        <v>3.9999999999999991</v>
      </c>
      <c r="AX881" s="149">
        <v>3.9999999999999991</v>
      </c>
      <c r="AY881" s="149">
        <v>3.9999999999999991</v>
      </c>
      <c r="AZ881" s="149">
        <v>3.9999999999999991</v>
      </c>
      <c r="BA881" s="149">
        <v>3.9999999999999991</v>
      </c>
      <c r="BB881" s="149">
        <v>3.9999999999999991</v>
      </c>
      <c r="BC881" s="149">
        <v>3.9999999999999991</v>
      </c>
      <c r="BD881" s="149">
        <v>3.9999999999999991</v>
      </c>
      <c r="BE881" s="149">
        <v>3.9999999999999991</v>
      </c>
      <c r="BF881" s="149">
        <v>3.9999999999999991</v>
      </c>
      <c r="BG881" s="149">
        <v>3.9999999999999991</v>
      </c>
      <c r="BH881" s="149">
        <v>3.9999999999999991</v>
      </c>
      <c r="BI881" s="149">
        <v>3.9999999999999991</v>
      </c>
      <c r="BJ881" s="149">
        <v>3.9999999999999991</v>
      </c>
      <c r="BK881" s="149">
        <v>3.9999999999999991</v>
      </c>
      <c r="BL881" s="149">
        <v>3.9999999999999991</v>
      </c>
      <c r="BM881" s="149">
        <v>3.9999999999999991</v>
      </c>
      <c r="BN881" s="149">
        <v>3.9999999999999991</v>
      </c>
      <c r="BO881" s="149">
        <v>3.9999999999999991</v>
      </c>
      <c r="BP881" s="149">
        <v>3.9999999999999991</v>
      </c>
      <c r="BQ881" s="149">
        <v>3.9999999999999991</v>
      </c>
      <c r="BR881" s="149">
        <v>3.9999999999999991</v>
      </c>
      <c r="BS881" s="149">
        <v>3.9999999999999991</v>
      </c>
      <c r="BT881" s="149">
        <v>3.9999999999999991</v>
      </c>
      <c r="BU881" s="149"/>
      <c r="BV881" s="149"/>
      <c r="BW881" s="149"/>
      <c r="BX881" s="149"/>
      <c r="BY881" s="149"/>
      <c r="BZ881" s="149"/>
      <c r="CA881" s="149"/>
      <c r="CB881" s="149"/>
      <c r="CC881" s="149"/>
      <c r="CD881" s="149"/>
      <c r="CE881" s="149"/>
      <c r="CF881" s="149"/>
      <c r="CG881" s="149"/>
      <c r="CH881" s="149"/>
      <c r="CI881" s="149"/>
      <c r="CJ881" s="149"/>
      <c r="CK881" s="149"/>
      <c r="CL881" s="149"/>
      <c r="CM881" s="149"/>
      <c r="CN881" s="149"/>
      <c r="CO881" s="149"/>
      <c r="CP881" s="149"/>
      <c r="CQ881" s="149"/>
      <c r="CR881" s="149"/>
      <c r="CS881" s="150" t="s">
        <v>7495</v>
      </c>
      <c r="CT881" s="151"/>
      <c r="CW881" s="68"/>
      <c r="CX881" s="152"/>
    </row>
    <row r="882" spans="1:102">
      <c r="A882" s="292" t="s">
        <v>8334</v>
      </c>
      <c r="B882" s="146" t="s">
        <v>19</v>
      </c>
      <c r="C882" s="147" t="str">
        <f>+_xlfn.XLOOKUP(B882,'R4'!B:B,'R4'!C:C)</f>
        <v>LODER OPERATÖRÜ</v>
      </c>
      <c r="D882" s="147"/>
      <c r="E882" s="150" t="s">
        <v>8260</v>
      </c>
      <c r="F882" s="150" t="s">
        <v>38</v>
      </c>
      <c r="G882" s="150" t="s">
        <v>35</v>
      </c>
      <c r="H882" s="150" t="s">
        <v>8271</v>
      </c>
      <c r="I882" s="156" t="s">
        <v>7476</v>
      </c>
      <c r="J882" s="148">
        <v>0</v>
      </c>
      <c r="K882" s="149">
        <v>0</v>
      </c>
      <c r="L882" s="149">
        <v>0</v>
      </c>
      <c r="M882" s="149">
        <v>0</v>
      </c>
      <c r="N882" s="149">
        <v>0</v>
      </c>
      <c r="O882" s="149">
        <v>0</v>
      </c>
      <c r="P882" s="149">
        <v>0</v>
      </c>
      <c r="Q882" s="149">
        <v>0</v>
      </c>
      <c r="R882" s="149">
        <v>0</v>
      </c>
      <c r="S882" s="149">
        <v>0</v>
      </c>
      <c r="T882" s="149">
        <v>1</v>
      </c>
      <c r="U882" s="149">
        <v>2</v>
      </c>
      <c r="V882" s="149">
        <v>2</v>
      </c>
      <c r="W882" s="149">
        <v>2</v>
      </c>
      <c r="X882" s="149">
        <v>3.9999999999999991</v>
      </c>
      <c r="Y882" s="149">
        <v>3.9999999999999991</v>
      </c>
      <c r="Z882" s="149">
        <v>3.9999999999999991</v>
      </c>
      <c r="AA882" s="149">
        <v>3.9999999999999991</v>
      </c>
      <c r="AB882" s="149">
        <v>3.9999999999999991</v>
      </c>
      <c r="AC882" s="149">
        <v>3.9999999999999991</v>
      </c>
      <c r="AD882" s="149">
        <v>3.9999999999999991</v>
      </c>
      <c r="AE882" s="149">
        <v>3.9999999999999991</v>
      </c>
      <c r="AF882" s="149">
        <v>3.9999999999999991</v>
      </c>
      <c r="AG882" s="149">
        <v>3.9999999999999991</v>
      </c>
      <c r="AH882" s="149">
        <v>3.9999999999999991</v>
      </c>
      <c r="AI882" s="149">
        <v>3.9999999999999991</v>
      </c>
      <c r="AJ882" s="149">
        <v>3.9999999999999991</v>
      </c>
      <c r="AK882" s="149">
        <v>3.9999999999999991</v>
      </c>
      <c r="AL882" s="149">
        <v>3.9999999999999991</v>
      </c>
      <c r="AM882" s="149">
        <v>3.9999999999999991</v>
      </c>
      <c r="AN882" s="149">
        <v>3.9999999999999991</v>
      </c>
      <c r="AO882" s="149">
        <v>3.9999999999999991</v>
      </c>
      <c r="AP882" s="149">
        <v>3.9999999999999991</v>
      </c>
      <c r="AQ882" s="149">
        <v>3.9999999999999991</v>
      </c>
      <c r="AR882" s="149">
        <v>3.9999999999999991</v>
      </c>
      <c r="AS882" s="149">
        <v>3.9999999999999991</v>
      </c>
      <c r="AT882" s="149">
        <v>3.9999999999999991</v>
      </c>
      <c r="AU882" s="149">
        <v>3.9999999999999991</v>
      </c>
      <c r="AV882" s="149">
        <v>3.9999999999999991</v>
      </c>
      <c r="AW882" s="149">
        <v>3.9999999999999991</v>
      </c>
      <c r="AX882" s="149">
        <v>3.9999999999999991</v>
      </c>
      <c r="AY882" s="149">
        <v>3.9999999999999991</v>
      </c>
      <c r="AZ882" s="149">
        <v>3.9999999999999991</v>
      </c>
      <c r="BA882" s="149">
        <v>3.9999999999999991</v>
      </c>
      <c r="BB882" s="149">
        <v>3.9999999999999991</v>
      </c>
      <c r="BC882" s="149">
        <v>3.9999999999999991</v>
      </c>
      <c r="BD882" s="149">
        <v>3.9999999999999991</v>
      </c>
      <c r="BE882" s="149">
        <v>3.9999999999999991</v>
      </c>
      <c r="BF882" s="149">
        <v>3.9999999999999991</v>
      </c>
      <c r="BG882" s="149">
        <v>3.9999999999999991</v>
      </c>
      <c r="BH882" s="149">
        <v>3.9999999999999991</v>
      </c>
      <c r="BI882" s="149">
        <v>3.9999999999999991</v>
      </c>
      <c r="BJ882" s="149">
        <v>3.9999999999999991</v>
      </c>
      <c r="BK882" s="149">
        <v>3.9999999999999991</v>
      </c>
      <c r="BL882" s="149">
        <v>3.9999999999999991</v>
      </c>
      <c r="BM882" s="149">
        <v>3.9999999999999991</v>
      </c>
      <c r="BN882" s="149">
        <v>3.9999999999999991</v>
      </c>
      <c r="BO882" s="149">
        <v>3.9999999999999991</v>
      </c>
      <c r="BP882" s="149">
        <v>3.9999999999999991</v>
      </c>
      <c r="BQ882" s="149">
        <v>3.9999999999999991</v>
      </c>
      <c r="BR882" s="149">
        <v>3.9999999999999991</v>
      </c>
      <c r="BS882" s="149">
        <v>3.9999999999999991</v>
      </c>
      <c r="BT882" s="149">
        <v>3.9999999999999991</v>
      </c>
      <c r="BU882" s="149"/>
      <c r="BV882" s="149"/>
      <c r="BW882" s="149"/>
      <c r="BX882" s="149"/>
      <c r="BY882" s="149"/>
      <c r="BZ882" s="149"/>
      <c r="CA882" s="149"/>
      <c r="CB882" s="149"/>
      <c r="CC882" s="149"/>
      <c r="CD882" s="149"/>
      <c r="CE882" s="149"/>
      <c r="CF882" s="149"/>
      <c r="CG882" s="149"/>
      <c r="CH882" s="149"/>
      <c r="CI882" s="149"/>
      <c r="CJ882" s="149"/>
      <c r="CK882" s="149"/>
      <c r="CL882" s="149"/>
      <c r="CM882" s="149"/>
      <c r="CN882" s="149"/>
      <c r="CO882" s="149"/>
      <c r="CP882" s="149"/>
      <c r="CQ882" s="149"/>
      <c r="CR882" s="149"/>
      <c r="CS882" s="150" t="s">
        <v>7496</v>
      </c>
      <c r="CT882" s="151"/>
      <c r="CW882" s="68"/>
      <c r="CX882" s="152"/>
    </row>
    <row r="883" spans="1:102">
      <c r="A883" s="292" t="s">
        <v>8334</v>
      </c>
      <c r="B883" s="146" t="s">
        <v>20</v>
      </c>
      <c r="C883" s="147" t="str">
        <f>+_xlfn.XLOOKUP(B883,'R4'!B:B,'R4'!C:C)</f>
        <v>KAMYON ŞÖFÖRÜ</v>
      </c>
      <c r="D883" s="147"/>
      <c r="E883" s="150" t="s">
        <v>8260</v>
      </c>
      <c r="F883" s="150" t="s">
        <v>38</v>
      </c>
      <c r="G883" s="150" t="s">
        <v>35</v>
      </c>
      <c r="H883" s="150" t="s">
        <v>8271</v>
      </c>
      <c r="I883" s="156" t="s">
        <v>7476</v>
      </c>
      <c r="J883" s="148">
        <v>0</v>
      </c>
      <c r="K883" s="149">
        <v>0</v>
      </c>
      <c r="L883" s="149">
        <v>0</v>
      </c>
      <c r="M883" s="149">
        <v>0</v>
      </c>
      <c r="N883" s="149">
        <v>0</v>
      </c>
      <c r="O883" s="149">
        <v>0</v>
      </c>
      <c r="P883" s="149">
        <v>0</v>
      </c>
      <c r="Q883" s="149">
        <v>0</v>
      </c>
      <c r="R883" s="149">
        <v>0</v>
      </c>
      <c r="S883" s="149">
        <v>0</v>
      </c>
      <c r="T883" s="149">
        <v>1</v>
      </c>
      <c r="U883" s="149">
        <v>2</v>
      </c>
      <c r="V883" s="149">
        <v>2</v>
      </c>
      <c r="W883" s="149">
        <v>2</v>
      </c>
      <c r="X883" s="149">
        <v>3.9999999999999991</v>
      </c>
      <c r="Y883" s="149">
        <v>3.9999999999999991</v>
      </c>
      <c r="Z883" s="149">
        <v>3.9999999999999991</v>
      </c>
      <c r="AA883" s="149">
        <v>3.9999999999999991</v>
      </c>
      <c r="AB883" s="149">
        <v>3.9999999999999991</v>
      </c>
      <c r="AC883" s="149">
        <v>3.9999999999999991</v>
      </c>
      <c r="AD883" s="149">
        <v>3.9999999999999991</v>
      </c>
      <c r="AE883" s="149">
        <v>3.9999999999999991</v>
      </c>
      <c r="AF883" s="149">
        <v>3.9999999999999991</v>
      </c>
      <c r="AG883" s="149">
        <v>3.9999999999999991</v>
      </c>
      <c r="AH883" s="149">
        <v>3.9999999999999991</v>
      </c>
      <c r="AI883" s="149">
        <v>3.9999999999999991</v>
      </c>
      <c r="AJ883" s="149">
        <v>3.9999999999999991</v>
      </c>
      <c r="AK883" s="149">
        <v>3.9999999999999991</v>
      </c>
      <c r="AL883" s="149">
        <v>3.9999999999999991</v>
      </c>
      <c r="AM883" s="149">
        <v>3.9999999999999991</v>
      </c>
      <c r="AN883" s="149">
        <v>3.9999999999999991</v>
      </c>
      <c r="AO883" s="149">
        <v>3.9999999999999991</v>
      </c>
      <c r="AP883" s="149">
        <v>3.9999999999999991</v>
      </c>
      <c r="AQ883" s="149">
        <v>3.9999999999999991</v>
      </c>
      <c r="AR883" s="149">
        <v>3.9999999999999991</v>
      </c>
      <c r="AS883" s="149">
        <v>3.9999999999999991</v>
      </c>
      <c r="AT883" s="149">
        <v>3.9999999999999991</v>
      </c>
      <c r="AU883" s="149">
        <v>3.9999999999999991</v>
      </c>
      <c r="AV883" s="149">
        <v>3.9999999999999991</v>
      </c>
      <c r="AW883" s="149">
        <v>3.9999999999999991</v>
      </c>
      <c r="AX883" s="149">
        <v>3.9999999999999991</v>
      </c>
      <c r="AY883" s="149">
        <v>3.9999999999999991</v>
      </c>
      <c r="AZ883" s="149">
        <v>3.9999999999999991</v>
      </c>
      <c r="BA883" s="149">
        <v>3.9999999999999991</v>
      </c>
      <c r="BB883" s="149">
        <v>3.9999999999999991</v>
      </c>
      <c r="BC883" s="149">
        <v>3.9999999999999991</v>
      </c>
      <c r="BD883" s="149">
        <v>3.9999999999999991</v>
      </c>
      <c r="BE883" s="149">
        <v>3.9999999999999991</v>
      </c>
      <c r="BF883" s="149">
        <v>3.9999999999999991</v>
      </c>
      <c r="BG883" s="149">
        <v>3.9999999999999991</v>
      </c>
      <c r="BH883" s="149">
        <v>3.9999999999999991</v>
      </c>
      <c r="BI883" s="149">
        <v>3.9999999999999991</v>
      </c>
      <c r="BJ883" s="149">
        <v>3.9999999999999991</v>
      </c>
      <c r="BK883" s="149">
        <v>3.9999999999999991</v>
      </c>
      <c r="BL883" s="149">
        <v>3.9999999999999991</v>
      </c>
      <c r="BM883" s="149">
        <v>3.9999999999999991</v>
      </c>
      <c r="BN883" s="149">
        <v>3.9999999999999991</v>
      </c>
      <c r="BO883" s="149">
        <v>3.9999999999999991</v>
      </c>
      <c r="BP883" s="149">
        <v>3.9999999999999991</v>
      </c>
      <c r="BQ883" s="149">
        <v>3.9999999999999991</v>
      </c>
      <c r="BR883" s="149">
        <v>3.9999999999999991</v>
      </c>
      <c r="BS883" s="149">
        <v>3.9999999999999991</v>
      </c>
      <c r="BT883" s="149">
        <v>3.9999999999999991</v>
      </c>
      <c r="BU883" s="149"/>
      <c r="BV883" s="149"/>
      <c r="BW883" s="149"/>
      <c r="BX883" s="149"/>
      <c r="BY883" s="149"/>
      <c r="BZ883" s="149"/>
      <c r="CA883" s="149"/>
      <c r="CB883" s="149"/>
      <c r="CC883" s="149"/>
      <c r="CD883" s="149"/>
      <c r="CE883" s="149"/>
      <c r="CF883" s="149"/>
      <c r="CG883" s="149"/>
      <c r="CH883" s="149"/>
      <c r="CI883" s="149"/>
      <c r="CJ883" s="149"/>
      <c r="CK883" s="149"/>
      <c r="CL883" s="149"/>
      <c r="CM883" s="149"/>
      <c r="CN883" s="149"/>
      <c r="CO883" s="149"/>
      <c r="CP883" s="149"/>
      <c r="CQ883" s="149"/>
      <c r="CR883" s="149"/>
      <c r="CS883" s="150" t="s">
        <v>7497</v>
      </c>
      <c r="CT883" s="151"/>
      <c r="CW883" s="68"/>
      <c r="CX883" s="152"/>
    </row>
    <row r="884" spans="1:102">
      <c r="A884" s="292" t="s">
        <v>8334</v>
      </c>
      <c r="B884" s="146" t="s">
        <v>141</v>
      </c>
      <c r="C884" s="147" t="str">
        <f>+_xlfn.XLOOKUP(B884,'R4'!B:B,'R4'!C:C)</f>
        <v>AMR - KONİK KIRICI - METSO</v>
      </c>
      <c r="D884" s="147"/>
      <c r="E884" s="150" t="s">
        <v>8260</v>
      </c>
      <c r="F884" s="150" t="s">
        <v>38</v>
      </c>
      <c r="G884" s="150" t="s">
        <v>35</v>
      </c>
      <c r="H884" s="150" t="s">
        <v>8271</v>
      </c>
      <c r="I884" s="156" t="s">
        <v>7476</v>
      </c>
      <c r="J884" s="148">
        <v>0</v>
      </c>
      <c r="K884" s="149">
        <v>0</v>
      </c>
      <c r="L884" s="149">
        <v>0</v>
      </c>
      <c r="M884" s="149">
        <v>0</v>
      </c>
      <c r="N884" s="149">
        <v>0</v>
      </c>
      <c r="O884" s="149">
        <v>0</v>
      </c>
      <c r="P884" s="149">
        <v>0</v>
      </c>
      <c r="Q884" s="149">
        <v>0</v>
      </c>
      <c r="R884" s="149">
        <v>0</v>
      </c>
      <c r="S884" s="149">
        <v>0</v>
      </c>
      <c r="T884" s="149">
        <v>0.5</v>
      </c>
      <c r="U884" s="149">
        <v>0.5</v>
      </c>
      <c r="V884" s="149">
        <v>0.99999999999999989</v>
      </c>
      <c r="W884" s="149">
        <v>0.99999999999999989</v>
      </c>
      <c r="X884" s="149">
        <v>0.99999999999999989</v>
      </c>
      <c r="Y884" s="149">
        <v>0.99999999999999989</v>
      </c>
      <c r="Z884" s="149">
        <v>0.99999999999999989</v>
      </c>
      <c r="AA884" s="149">
        <v>0.99999999999999989</v>
      </c>
      <c r="AB884" s="149">
        <v>0.99999999999999989</v>
      </c>
      <c r="AC884" s="149">
        <v>0.99999999999999989</v>
      </c>
      <c r="AD884" s="149">
        <v>0.99999999999999989</v>
      </c>
      <c r="AE884" s="149">
        <v>0.99999999999999989</v>
      </c>
      <c r="AF884" s="149">
        <v>0.99999999999999989</v>
      </c>
      <c r="AG884" s="149">
        <v>0.99999999999999989</v>
      </c>
      <c r="AH884" s="149">
        <v>0.99999999999999989</v>
      </c>
      <c r="AI884" s="149">
        <v>0.99999999999999989</v>
      </c>
      <c r="AJ884" s="149">
        <v>0.99999999999999989</v>
      </c>
      <c r="AK884" s="149">
        <v>0.99999999999999989</v>
      </c>
      <c r="AL884" s="149">
        <v>0.99999999999999989</v>
      </c>
      <c r="AM884" s="149">
        <v>0.99999999999999989</v>
      </c>
      <c r="AN884" s="149">
        <v>0.99999999999999989</v>
      </c>
      <c r="AO884" s="149">
        <v>0.99999999999999989</v>
      </c>
      <c r="AP884" s="149">
        <v>0.99999999999999989</v>
      </c>
      <c r="AQ884" s="149">
        <v>0.99999999999999989</v>
      </c>
      <c r="AR884" s="149">
        <v>0.99999999999999989</v>
      </c>
      <c r="AS884" s="149">
        <v>0.99999999999999989</v>
      </c>
      <c r="AT884" s="149">
        <v>0.99999999999999989</v>
      </c>
      <c r="AU884" s="149">
        <v>0.99999999999999989</v>
      </c>
      <c r="AV884" s="149">
        <v>0.99999999999999989</v>
      </c>
      <c r="AW884" s="149">
        <v>0.99999999999999989</v>
      </c>
      <c r="AX884" s="149">
        <v>0.99999999999999989</v>
      </c>
      <c r="AY884" s="149">
        <v>0.99999999999999989</v>
      </c>
      <c r="AZ884" s="149">
        <v>0.99999999999999989</v>
      </c>
      <c r="BA884" s="149">
        <v>0.99999999999999989</v>
      </c>
      <c r="BB884" s="149">
        <v>0.99999999999999989</v>
      </c>
      <c r="BC884" s="149">
        <v>0.99999999999999989</v>
      </c>
      <c r="BD884" s="149">
        <v>0.99999999999999989</v>
      </c>
      <c r="BE884" s="149">
        <v>0.99999999999999989</v>
      </c>
      <c r="BF884" s="149">
        <v>0.99999999999999989</v>
      </c>
      <c r="BG884" s="149">
        <v>0.99999999999999989</v>
      </c>
      <c r="BH884" s="149">
        <v>0.99999999999999989</v>
      </c>
      <c r="BI884" s="149">
        <v>0.99999999999999989</v>
      </c>
      <c r="BJ884" s="149">
        <v>0.99999999999999989</v>
      </c>
      <c r="BK884" s="149">
        <v>0.99999999999999989</v>
      </c>
      <c r="BL884" s="149">
        <v>0.99999999999999989</v>
      </c>
      <c r="BM884" s="149">
        <v>0.99999999999999989</v>
      </c>
      <c r="BN884" s="149">
        <v>0.99999999999999989</v>
      </c>
      <c r="BO884" s="149">
        <v>0.99999999999999989</v>
      </c>
      <c r="BP884" s="149">
        <v>0.99999999999999989</v>
      </c>
      <c r="BQ884" s="149">
        <v>0.99999999999999989</v>
      </c>
      <c r="BR884" s="149">
        <v>0.99999999999999989</v>
      </c>
      <c r="BS884" s="149">
        <v>0.99999999999999989</v>
      </c>
      <c r="BT884" s="149">
        <v>0.99999999999999989</v>
      </c>
      <c r="BU884" s="149"/>
      <c r="BV884" s="149"/>
      <c r="BW884" s="149"/>
      <c r="BX884" s="149"/>
      <c r="BY884" s="149"/>
      <c r="BZ884" s="149"/>
      <c r="CA884" s="149"/>
      <c r="CB884" s="149"/>
      <c r="CC884" s="149"/>
      <c r="CD884" s="149"/>
      <c r="CE884" s="149"/>
      <c r="CF884" s="149"/>
      <c r="CG884" s="149"/>
      <c r="CH884" s="149"/>
      <c r="CI884" s="149"/>
      <c r="CJ884" s="149"/>
      <c r="CK884" s="149"/>
      <c r="CL884" s="149"/>
      <c r="CM884" s="149"/>
      <c r="CN884" s="149"/>
      <c r="CO884" s="149"/>
      <c r="CP884" s="149"/>
      <c r="CQ884" s="149"/>
      <c r="CR884" s="149"/>
      <c r="CS884" s="150"/>
      <c r="CT884" s="151"/>
      <c r="CW884" s="68"/>
      <c r="CX884" s="152"/>
    </row>
    <row r="885" spans="1:102">
      <c r="A885" s="292" t="s">
        <v>8334</v>
      </c>
      <c r="B885" s="146" t="s">
        <v>147</v>
      </c>
      <c r="C885" s="147" t="str">
        <f>+_xlfn.XLOOKUP(B885,'R4'!B:B,'R4'!C:C)</f>
        <v>AMR - KONİK KIRICI - METSO</v>
      </c>
      <c r="D885" s="147"/>
      <c r="E885" s="150" t="s">
        <v>8260</v>
      </c>
      <c r="F885" s="150" t="s">
        <v>38</v>
      </c>
      <c r="G885" s="150" t="s">
        <v>35</v>
      </c>
      <c r="H885" s="150" t="s">
        <v>8271</v>
      </c>
      <c r="I885" s="156" t="s">
        <v>7476</v>
      </c>
      <c r="J885" s="148">
        <v>0</v>
      </c>
      <c r="K885" s="149">
        <v>0</v>
      </c>
      <c r="L885" s="149">
        <v>0</v>
      </c>
      <c r="M885" s="149">
        <v>0</v>
      </c>
      <c r="N885" s="149">
        <v>0</v>
      </c>
      <c r="O885" s="149">
        <v>0</v>
      </c>
      <c r="P885" s="149">
        <v>0</v>
      </c>
      <c r="Q885" s="149">
        <v>0</v>
      </c>
      <c r="R885" s="149">
        <v>0</v>
      </c>
      <c r="S885" s="149">
        <v>0</v>
      </c>
      <c r="T885" s="149">
        <v>0.5</v>
      </c>
      <c r="U885" s="149">
        <v>0.5</v>
      </c>
      <c r="V885" s="149">
        <v>0.99999999999999989</v>
      </c>
      <c r="W885" s="149">
        <v>0.99999999999999989</v>
      </c>
      <c r="X885" s="149">
        <v>0.99999999999999989</v>
      </c>
      <c r="Y885" s="149">
        <v>0.99999999999999989</v>
      </c>
      <c r="Z885" s="149">
        <v>0.99999999999999989</v>
      </c>
      <c r="AA885" s="149">
        <v>0.99999999999999989</v>
      </c>
      <c r="AB885" s="149">
        <v>0.99999999999999989</v>
      </c>
      <c r="AC885" s="149">
        <v>0.99999999999999989</v>
      </c>
      <c r="AD885" s="149">
        <v>0.99999999999999989</v>
      </c>
      <c r="AE885" s="149">
        <v>0.99999999999999989</v>
      </c>
      <c r="AF885" s="149">
        <v>0.99999999999999989</v>
      </c>
      <c r="AG885" s="149">
        <v>0.99999999999999989</v>
      </c>
      <c r="AH885" s="149">
        <v>0.99999999999999989</v>
      </c>
      <c r="AI885" s="149">
        <v>0.99999999999999989</v>
      </c>
      <c r="AJ885" s="149">
        <v>0.99999999999999989</v>
      </c>
      <c r="AK885" s="149">
        <v>0.99999999999999989</v>
      </c>
      <c r="AL885" s="149">
        <v>0.99999999999999989</v>
      </c>
      <c r="AM885" s="149">
        <v>0.99999999999999989</v>
      </c>
      <c r="AN885" s="149">
        <v>0.99999999999999989</v>
      </c>
      <c r="AO885" s="149">
        <v>0.99999999999999989</v>
      </c>
      <c r="AP885" s="149">
        <v>0.99999999999999989</v>
      </c>
      <c r="AQ885" s="149">
        <v>0.99999999999999989</v>
      </c>
      <c r="AR885" s="149">
        <v>0.99999999999999989</v>
      </c>
      <c r="AS885" s="149">
        <v>0.99999999999999989</v>
      </c>
      <c r="AT885" s="149">
        <v>0.99999999999999989</v>
      </c>
      <c r="AU885" s="149">
        <v>0.99999999999999989</v>
      </c>
      <c r="AV885" s="149">
        <v>0.99999999999999989</v>
      </c>
      <c r="AW885" s="149">
        <v>0.99999999999999989</v>
      </c>
      <c r="AX885" s="149">
        <v>0.99999999999999989</v>
      </c>
      <c r="AY885" s="149">
        <v>0.99999999999999989</v>
      </c>
      <c r="AZ885" s="149">
        <v>0.99999999999999989</v>
      </c>
      <c r="BA885" s="149">
        <v>0.99999999999999989</v>
      </c>
      <c r="BB885" s="149">
        <v>0.99999999999999989</v>
      </c>
      <c r="BC885" s="149">
        <v>0.99999999999999989</v>
      </c>
      <c r="BD885" s="149">
        <v>0.99999999999999989</v>
      </c>
      <c r="BE885" s="149">
        <v>0.99999999999999989</v>
      </c>
      <c r="BF885" s="149">
        <v>0.99999999999999989</v>
      </c>
      <c r="BG885" s="149">
        <v>0.99999999999999989</v>
      </c>
      <c r="BH885" s="149">
        <v>0.99999999999999989</v>
      </c>
      <c r="BI885" s="149">
        <v>0.99999999999999989</v>
      </c>
      <c r="BJ885" s="149">
        <v>0.99999999999999989</v>
      </c>
      <c r="BK885" s="149">
        <v>0.99999999999999989</v>
      </c>
      <c r="BL885" s="149">
        <v>0.99999999999999989</v>
      </c>
      <c r="BM885" s="149">
        <v>0.99999999999999989</v>
      </c>
      <c r="BN885" s="149">
        <v>0.99999999999999989</v>
      </c>
      <c r="BO885" s="149">
        <v>0.99999999999999989</v>
      </c>
      <c r="BP885" s="149">
        <v>0.99999999999999989</v>
      </c>
      <c r="BQ885" s="149">
        <v>0.99999999999999989</v>
      </c>
      <c r="BR885" s="149">
        <v>0.99999999999999989</v>
      </c>
      <c r="BS885" s="149">
        <v>0.99999999999999989</v>
      </c>
      <c r="BT885" s="149">
        <v>0.99999999999999989</v>
      </c>
      <c r="BU885" s="149"/>
      <c r="BV885" s="149"/>
      <c r="BW885" s="149"/>
      <c r="BX885" s="149"/>
      <c r="BY885" s="149"/>
      <c r="BZ885" s="149"/>
      <c r="CA885" s="149"/>
      <c r="CB885" s="149"/>
      <c r="CC885" s="149"/>
      <c r="CD885" s="149"/>
      <c r="CE885" s="149"/>
      <c r="CF885" s="149"/>
      <c r="CG885" s="149"/>
      <c r="CH885" s="149"/>
      <c r="CI885" s="149"/>
      <c r="CJ885" s="149"/>
      <c r="CK885" s="149"/>
      <c r="CL885" s="149"/>
      <c r="CM885" s="149"/>
      <c r="CN885" s="149"/>
      <c r="CO885" s="149"/>
      <c r="CP885" s="149"/>
      <c r="CQ885" s="149"/>
      <c r="CR885" s="149"/>
      <c r="CS885" s="150"/>
      <c r="CT885" s="151"/>
      <c r="CW885" s="68"/>
      <c r="CX885" s="152"/>
    </row>
    <row r="886" spans="1:102">
      <c r="A886" s="292" t="s">
        <v>8334</v>
      </c>
      <c r="B886" s="146" t="s">
        <v>1364</v>
      </c>
      <c r="C886" s="147" t="str">
        <f>+_xlfn.XLOOKUP(B886,'R4'!B:B,'R4'!C:C)</f>
        <v>MEKANİK PLENT OPERATÖRÜ</v>
      </c>
      <c r="D886" s="147"/>
      <c r="E886" s="150" t="s">
        <v>8260</v>
      </c>
      <c r="F886" s="150" t="s">
        <v>38</v>
      </c>
      <c r="G886" s="150" t="s">
        <v>35</v>
      </c>
      <c r="H886" s="150" t="s">
        <v>8271</v>
      </c>
      <c r="I886" s="156" t="s">
        <v>7476</v>
      </c>
      <c r="J886" s="148">
        <v>0</v>
      </c>
      <c r="K886" s="149">
        <v>0</v>
      </c>
      <c r="L886" s="149">
        <v>0</v>
      </c>
      <c r="M886" s="149">
        <v>0</v>
      </c>
      <c r="N886" s="149">
        <v>0</v>
      </c>
      <c r="O886" s="149">
        <v>0</v>
      </c>
      <c r="P886" s="149">
        <v>0</v>
      </c>
      <c r="Q886" s="149">
        <v>0</v>
      </c>
      <c r="R886" s="149">
        <v>0</v>
      </c>
      <c r="S886" s="149">
        <v>0</v>
      </c>
      <c r="T886" s="149">
        <v>1</v>
      </c>
      <c r="U886" s="149">
        <v>2</v>
      </c>
      <c r="V886" s="149">
        <v>2</v>
      </c>
      <c r="W886" s="149">
        <v>2</v>
      </c>
      <c r="X886" s="149">
        <v>4</v>
      </c>
      <c r="Y886" s="149">
        <v>4</v>
      </c>
      <c r="Z886" s="149">
        <v>4</v>
      </c>
      <c r="AA886" s="149">
        <v>4</v>
      </c>
      <c r="AB886" s="149">
        <v>4</v>
      </c>
      <c r="AC886" s="149">
        <v>4</v>
      </c>
      <c r="AD886" s="149">
        <v>4</v>
      </c>
      <c r="AE886" s="149">
        <v>4</v>
      </c>
      <c r="AF886" s="149">
        <v>4</v>
      </c>
      <c r="AG886" s="149">
        <v>4</v>
      </c>
      <c r="AH886" s="149">
        <v>4</v>
      </c>
      <c r="AI886" s="149">
        <v>4</v>
      </c>
      <c r="AJ886" s="149">
        <v>4</v>
      </c>
      <c r="AK886" s="149">
        <v>4</v>
      </c>
      <c r="AL886" s="149">
        <v>4</v>
      </c>
      <c r="AM886" s="149">
        <v>4</v>
      </c>
      <c r="AN886" s="149">
        <v>4</v>
      </c>
      <c r="AO886" s="149">
        <v>4</v>
      </c>
      <c r="AP886" s="149">
        <v>4</v>
      </c>
      <c r="AQ886" s="149">
        <v>4</v>
      </c>
      <c r="AR886" s="149">
        <v>4</v>
      </c>
      <c r="AS886" s="149">
        <v>4</v>
      </c>
      <c r="AT886" s="149">
        <v>4</v>
      </c>
      <c r="AU886" s="149">
        <v>4</v>
      </c>
      <c r="AV886" s="149">
        <v>4</v>
      </c>
      <c r="AW886" s="149">
        <v>4</v>
      </c>
      <c r="AX886" s="149">
        <v>4</v>
      </c>
      <c r="AY886" s="149">
        <v>4</v>
      </c>
      <c r="AZ886" s="149">
        <v>4</v>
      </c>
      <c r="BA886" s="149">
        <v>4</v>
      </c>
      <c r="BB886" s="149">
        <v>4</v>
      </c>
      <c r="BC886" s="149">
        <v>4</v>
      </c>
      <c r="BD886" s="149">
        <v>4</v>
      </c>
      <c r="BE886" s="149">
        <v>4</v>
      </c>
      <c r="BF886" s="149">
        <v>4</v>
      </c>
      <c r="BG886" s="149">
        <v>4</v>
      </c>
      <c r="BH886" s="149">
        <v>4</v>
      </c>
      <c r="BI886" s="149">
        <v>4</v>
      </c>
      <c r="BJ886" s="149">
        <v>4</v>
      </c>
      <c r="BK886" s="149">
        <v>4</v>
      </c>
      <c r="BL886" s="149">
        <v>4</v>
      </c>
      <c r="BM886" s="149">
        <v>4</v>
      </c>
      <c r="BN886" s="149">
        <v>4</v>
      </c>
      <c r="BO886" s="149">
        <v>4</v>
      </c>
      <c r="BP886" s="149">
        <v>4</v>
      </c>
      <c r="BQ886" s="149">
        <v>4</v>
      </c>
      <c r="BR886" s="149">
        <v>4</v>
      </c>
      <c r="BS886" s="149">
        <v>4</v>
      </c>
      <c r="BT886" s="149">
        <v>4</v>
      </c>
      <c r="BU886" s="149"/>
      <c r="BV886" s="149"/>
      <c r="BW886" s="149"/>
      <c r="BX886" s="149"/>
      <c r="BY886" s="149"/>
      <c r="BZ886" s="149"/>
      <c r="CA886" s="149"/>
      <c r="CB886" s="149"/>
      <c r="CC886" s="149"/>
      <c r="CD886" s="149"/>
      <c r="CE886" s="149"/>
      <c r="CF886" s="149"/>
      <c r="CG886" s="149"/>
      <c r="CH886" s="149"/>
      <c r="CI886" s="149"/>
      <c r="CJ886" s="149"/>
      <c r="CK886" s="149"/>
      <c r="CL886" s="149"/>
      <c r="CM886" s="149"/>
      <c r="CN886" s="149"/>
      <c r="CO886" s="149"/>
      <c r="CP886" s="149"/>
      <c r="CQ886" s="149"/>
      <c r="CR886" s="149"/>
      <c r="CS886" s="150" t="s">
        <v>126</v>
      </c>
      <c r="CT886" s="151"/>
      <c r="CW886" s="68"/>
      <c r="CX886" s="152"/>
    </row>
    <row r="887" spans="1:102">
      <c r="A887" s="292" t="s">
        <v>8334</v>
      </c>
      <c r="B887" s="146" t="s">
        <v>45</v>
      </c>
      <c r="C887" s="147" t="str">
        <f>+_xlfn.XLOOKUP(B887,'R4'!B:B,'R4'!C:C)</f>
        <v>AMR - BETON SANTRALİ - SABİT - MEKA - 140 M³/SA</v>
      </c>
      <c r="D887" s="147"/>
      <c r="E887" s="150" t="s">
        <v>8261</v>
      </c>
      <c r="F887" s="150" t="s">
        <v>38</v>
      </c>
      <c r="G887" s="150" t="s">
        <v>35</v>
      </c>
      <c r="H887" s="150" t="s">
        <v>8271</v>
      </c>
      <c r="I887" s="156" t="s">
        <v>7474</v>
      </c>
      <c r="J887" s="148">
        <v>0</v>
      </c>
      <c r="K887" s="149">
        <v>0</v>
      </c>
      <c r="L887" s="149">
        <v>0</v>
      </c>
      <c r="M887" s="149">
        <v>0</v>
      </c>
      <c r="N887" s="149">
        <v>1</v>
      </c>
      <c r="O887" s="149">
        <v>1</v>
      </c>
      <c r="P887" s="149">
        <v>1</v>
      </c>
      <c r="Q887" s="149">
        <v>1</v>
      </c>
      <c r="R887" s="149">
        <v>1</v>
      </c>
      <c r="S887" s="149">
        <v>1</v>
      </c>
      <c r="T887" s="149">
        <v>1</v>
      </c>
      <c r="U887" s="149">
        <v>1</v>
      </c>
      <c r="V887" s="149">
        <v>1</v>
      </c>
      <c r="W887" s="149">
        <v>1</v>
      </c>
      <c r="X887" s="149">
        <v>1</v>
      </c>
      <c r="Y887" s="149">
        <v>1</v>
      </c>
      <c r="Z887" s="149">
        <v>1</v>
      </c>
      <c r="AA887" s="149">
        <v>1</v>
      </c>
      <c r="AB887" s="149">
        <v>1</v>
      </c>
      <c r="AC887" s="149">
        <v>1</v>
      </c>
      <c r="AD887" s="149">
        <v>1</v>
      </c>
      <c r="AE887" s="149">
        <v>1</v>
      </c>
      <c r="AF887" s="149">
        <v>1</v>
      </c>
      <c r="AG887" s="149">
        <v>1</v>
      </c>
      <c r="AH887" s="149">
        <v>1</v>
      </c>
      <c r="AI887" s="149">
        <v>1</v>
      </c>
      <c r="AJ887" s="149">
        <v>1</v>
      </c>
      <c r="AK887" s="149">
        <v>1</v>
      </c>
      <c r="AL887" s="149">
        <v>1</v>
      </c>
      <c r="AM887" s="149">
        <v>1</v>
      </c>
      <c r="AN887" s="149">
        <v>1</v>
      </c>
      <c r="AO887" s="149">
        <v>1</v>
      </c>
      <c r="AP887" s="149">
        <v>1</v>
      </c>
      <c r="AQ887" s="149">
        <v>1</v>
      </c>
      <c r="AR887" s="149">
        <v>1</v>
      </c>
      <c r="AS887" s="149">
        <v>1</v>
      </c>
      <c r="AT887" s="149">
        <v>1</v>
      </c>
      <c r="AU887" s="149">
        <v>1</v>
      </c>
      <c r="AV887" s="149">
        <v>1</v>
      </c>
      <c r="AW887" s="149">
        <v>1</v>
      </c>
      <c r="AX887" s="149">
        <v>1</v>
      </c>
      <c r="AY887" s="149">
        <v>1</v>
      </c>
      <c r="AZ887" s="149">
        <v>1</v>
      </c>
      <c r="BA887" s="149">
        <v>1</v>
      </c>
      <c r="BB887" s="149">
        <v>1</v>
      </c>
      <c r="BC887" s="149">
        <v>1</v>
      </c>
      <c r="BD887" s="149">
        <v>1</v>
      </c>
      <c r="BE887" s="149">
        <v>1</v>
      </c>
      <c r="BF887" s="149">
        <v>1</v>
      </c>
      <c r="BG887" s="149">
        <v>1</v>
      </c>
      <c r="BH887" s="149">
        <v>1</v>
      </c>
      <c r="BI887" s="149">
        <v>1</v>
      </c>
      <c r="BJ887" s="149">
        <v>1</v>
      </c>
      <c r="BK887" s="149">
        <v>1</v>
      </c>
      <c r="BL887" s="149">
        <v>1</v>
      </c>
      <c r="BM887" s="149">
        <v>1</v>
      </c>
      <c r="BN887" s="149">
        <v>1</v>
      </c>
      <c r="BO887" s="149">
        <v>1</v>
      </c>
      <c r="BP887" s="149">
        <v>1</v>
      </c>
      <c r="BQ887" s="149">
        <v>1</v>
      </c>
      <c r="BR887" s="149">
        <v>1</v>
      </c>
      <c r="BS887" s="149">
        <v>1</v>
      </c>
      <c r="BT887" s="149">
        <v>1</v>
      </c>
      <c r="BU887" s="149"/>
      <c r="BV887" s="149"/>
      <c r="BW887" s="149"/>
      <c r="BX887" s="149"/>
      <c r="BY887" s="149"/>
      <c r="BZ887" s="149"/>
      <c r="CA887" s="149"/>
      <c r="CB887" s="149"/>
      <c r="CC887" s="149"/>
      <c r="CD887" s="149"/>
      <c r="CE887" s="149"/>
      <c r="CF887" s="149"/>
      <c r="CG887" s="149"/>
      <c r="CH887" s="149"/>
      <c r="CI887" s="149"/>
      <c r="CJ887" s="149"/>
      <c r="CK887" s="149"/>
      <c r="CL887" s="149"/>
      <c r="CM887" s="149"/>
      <c r="CN887" s="149"/>
      <c r="CO887" s="149"/>
      <c r="CP887" s="149"/>
      <c r="CQ887" s="149"/>
      <c r="CR887" s="149"/>
      <c r="CS887" s="150"/>
      <c r="CT887" s="151"/>
      <c r="CW887" s="68"/>
      <c r="CX887" s="152"/>
    </row>
    <row r="888" spans="1:102">
      <c r="A888" s="292" t="s">
        <v>8334</v>
      </c>
      <c r="B888" s="146" t="s">
        <v>47</v>
      </c>
      <c r="C888" s="147" t="str">
        <f>+_xlfn.XLOOKUP(B888,'R4'!B:B,'R4'!C:C)</f>
        <v>AMR - BETON SANTRALİ - SABİT - MEKA - 140 M³/SA</v>
      </c>
      <c r="D888" s="147"/>
      <c r="E888" s="150" t="s">
        <v>8261</v>
      </c>
      <c r="F888" s="150" t="s">
        <v>38</v>
      </c>
      <c r="G888" s="150" t="s">
        <v>35</v>
      </c>
      <c r="H888" s="150" t="s">
        <v>8271</v>
      </c>
      <c r="I888" s="156" t="s">
        <v>7474</v>
      </c>
      <c r="J888" s="148">
        <v>0</v>
      </c>
      <c r="K888" s="149">
        <v>0</v>
      </c>
      <c r="L888" s="149">
        <v>0</v>
      </c>
      <c r="M888" s="149">
        <v>0</v>
      </c>
      <c r="N888" s="149">
        <v>0</v>
      </c>
      <c r="O888" s="149">
        <v>1</v>
      </c>
      <c r="P888" s="149">
        <v>1</v>
      </c>
      <c r="Q888" s="149">
        <v>1</v>
      </c>
      <c r="R888" s="149">
        <v>1</v>
      </c>
      <c r="S888" s="149">
        <v>1</v>
      </c>
      <c r="T888" s="149">
        <v>1</v>
      </c>
      <c r="U888" s="149">
        <v>1</v>
      </c>
      <c r="V888" s="149">
        <v>1</v>
      </c>
      <c r="W888" s="149">
        <v>1</v>
      </c>
      <c r="X888" s="149">
        <v>1</v>
      </c>
      <c r="Y888" s="149">
        <v>1</v>
      </c>
      <c r="Z888" s="149">
        <v>1</v>
      </c>
      <c r="AA888" s="149">
        <v>1</v>
      </c>
      <c r="AB888" s="149">
        <v>1</v>
      </c>
      <c r="AC888" s="149">
        <v>1</v>
      </c>
      <c r="AD888" s="149">
        <v>1</v>
      </c>
      <c r="AE888" s="149">
        <v>1</v>
      </c>
      <c r="AF888" s="149">
        <v>1</v>
      </c>
      <c r="AG888" s="149">
        <v>1</v>
      </c>
      <c r="AH888" s="149">
        <v>1</v>
      </c>
      <c r="AI888" s="149">
        <v>1</v>
      </c>
      <c r="AJ888" s="149">
        <v>1</v>
      </c>
      <c r="AK888" s="149">
        <v>1</v>
      </c>
      <c r="AL888" s="149">
        <v>1</v>
      </c>
      <c r="AM888" s="149">
        <v>1</v>
      </c>
      <c r="AN888" s="149">
        <v>1</v>
      </c>
      <c r="AO888" s="149">
        <v>1</v>
      </c>
      <c r="AP888" s="149">
        <v>1</v>
      </c>
      <c r="AQ888" s="149">
        <v>1</v>
      </c>
      <c r="AR888" s="149">
        <v>1</v>
      </c>
      <c r="AS888" s="149">
        <v>1</v>
      </c>
      <c r="AT888" s="149">
        <v>1</v>
      </c>
      <c r="AU888" s="149">
        <v>1</v>
      </c>
      <c r="AV888" s="149">
        <v>1</v>
      </c>
      <c r="AW888" s="149">
        <v>1</v>
      </c>
      <c r="AX888" s="149">
        <v>1</v>
      </c>
      <c r="AY888" s="149">
        <v>1</v>
      </c>
      <c r="AZ888" s="149">
        <v>1</v>
      </c>
      <c r="BA888" s="149">
        <v>1</v>
      </c>
      <c r="BB888" s="149">
        <v>1</v>
      </c>
      <c r="BC888" s="149">
        <v>1</v>
      </c>
      <c r="BD888" s="149">
        <v>1</v>
      </c>
      <c r="BE888" s="149">
        <v>1</v>
      </c>
      <c r="BF888" s="149">
        <v>1</v>
      </c>
      <c r="BG888" s="149">
        <v>1</v>
      </c>
      <c r="BH888" s="149">
        <v>1</v>
      </c>
      <c r="BI888" s="149">
        <v>1</v>
      </c>
      <c r="BJ888" s="149">
        <v>1</v>
      </c>
      <c r="BK888" s="149">
        <v>1</v>
      </c>
      <c r="BL888" s="149">
        <v>1</v>
      </c>
      <c r="BM888" s="149">
        <v>1</v>
      </c>
      <c r="BN888" s="149">
        <v>1</v>
      </c>
      <c r="BO888" s="149">
        <v>1</v>
      </c>
      <c r="BP888" s="149">
        <v>1</v>
      </c>
      <c r="BQ888" s="149">
        <v>1</v>
      </c>
      <c r="BR888" s="149">
        <v>1</v>
      </c>
      <c r="BS888" s="149">
        <v>1</v>
      </c>
      <c r="BT888" s="149">
        <v>1</v>
      </c>
      <c r="BU888" s="149"/>
      <c r="BV888" s="149"/>
      <c r="BW888" s="149"/>
      <c r="BX888" s="149"/>
      <c r="BY888" s="149"/>
      <c r="BZ888" s="149"/>
      <c r="CA888" s="149"/>
      <c r="CB888" s="149"/>
      <c r="CC888" s="149"/>
      <c r="CD888" s="149"/>
      <c r="CE888" s="149"/>
      <c r="CF888" s="149"/>
      <c r="CG888" s="149"/>
      <c r="CH888" s="149"/>
      <c r="CI888" s="149"/>
      <c r="CJ888" s="149"/>
      <c r="CK888" s="149"/>
      <c r="CL888" s="149"/>
      <c r="CM888" s="149"/>
      <c r="CN888" s="149"/>
      <c r="CO888" s="149"/>
      <c r="CP888" s="149"/>
      <c r="CQ888" s="149"/>
      <c r="CR888" s="149"/>
      <c r="CS888" s="150"/>
      <c r="CT888" s="151"/>
      <c r="CW888" s="68"/>
      <c r="CX888" s="152"/>
    </row>
    <row r="889" spans="1:102">
      <c r="A889" s="292" t="s">
        <v>8334</v>
      </c>
      <c r="B889" s="146" t="s">
        <v>49</v>
      </c>
      <c r="C889" s="147" t="str">
        <f>+_xlfn.XLOOKUP(B889,'R4'!B:B,'R4'!C:C)</f>
        <v>AMR - BETON SANTRALİ - SABİT - MEKA - 140 M³/SA</v>
      </c>
      <c r="D889" s="147"/>
      <c r="E889" s="150" t="s">
        <v>8261</v>
      </c>
      <c r="F889" s="150" t="s">
        <v>38</v>
      </c>
      <c r="G889" s="150" t="s">
        <v>35</v>
      </c>
      <c r="H889" s="150" t="s">
        <v>8271</v>
      </c>
      <c r="I889" s="156" t="s">
        <v>7474</v>
      </c>
      <c r="J889" s="148">
        <v>0</v>
      </c>
      <c r="K889" s="149">
        <v>0</v>
      </c>
      <c r="L889" s="149">
        <v>0</v>
      </c>
      <c r="M889" s="149">
        <v>0</v>
      </c>
      <c r="N889" s="149">
        <v>0</v>
      </c>
      <c r="O889" s="149">
        <v>1</v>
      </c>
      <c r="P889" s="149">
        <v>1</v>
      </c>
      <c r="Q889" s="149">
        <v>1</v>
      </c>
      <c r="R889" s="149">
        <v>1</v>
      </c>
      <c r="S889" s="149">
        <v>1</v>
      </c>
      <c r="T889" s="149">
        <v>1</v>
      </c>
      <c r="U889" s="149">
        <v>1</v>
      </c>
      <c r="V889" s="149">
        <v>1</v>
      </c>
      <c r="W889" s="149">
        <v>1</v>
      </c>
      <c r="X889" s="149">
        <v>1</v>
      </c>
      <c r="Y889" s="149">
        <v>1</v>
      </c>
      <c r="Z889" s="149">
        <v>1</v>
      </c>
      <c r="AA889" s="149">
        <v>1</v>
      </c>
      <c r="AB889" s="149">
        <v>1</v>
      </c>
      <c r="AC889" s="149">
        <v>1</v>
      </c>
      <c r="AD889" s="149">
        <v>1</v>
      </c>
      <c r="AE889" s="149">
        <v>1</v>
      </c>
      <c r="AF889" s="149">
        <v>1</v>
      </c>
      <c r="AG889" s="149">
        <v>1</v>
      </c>
      <c r="AH889" s="149">
        <v>1</v>
      </c>
      <c r="AI889" s="149">
        <v>1</v>
      </c>
      <c r="AJ889" s="149">
        <v>1</v>
      </c>
      <c r="AK889" s="149">
        <v>1</v>
      </c>
      <c r="AL889" s="149">
        <v>1</v>
      </c>
      <c r="AM889" s="149">
        <v>1</v>
      </c>
      <c r="AN889" s="149">
        <v>1</v>
      </c>
      <c r="AO889" s="149">
        <v>1</v>
      </c>
      <c r="AP889" s="149">
        <v>1</v>
      </c>
      <c r="AQ889" s="149">
        <v>1</v>
      </c>
      <c r="AR889" s="149">
        <v>1</v>
      </c>
      <c r="AS889" s="149">
        <v>1</v>
      </c>
      <c r="AT889" s="149">
        <v>1</v>
      </c>
      <c r="AU889" s="149">
        <v>1</v>
      </c>
      <c r="AV889" s="149">
        <v>1</v>
      </c>
      <c r="AW889" s="149">
        <v>1</v>
      </c>
      <c r="AX889" s="149">
        <v>1</v>
      </c>
      <c r="AY889" s="149">
        <v>1</v>
      </c>
      <c r="AZ889" s="149">
        <v>1</v>
      </c>
      <c r="BA889" s="149">
        <v>1</v>
      </c>
      <c r="BB889" s="149">
        <v>1</v>
      </c>
      <c r="BC889" s="149">
        <v>1</v>
      </c>
      <c r="BD889" s="149">
        <v>1</v>
      </c>
      <c r="BE889" s="149">
        <v>1</v>
      </c>
      <c r="BF889" s="149">
        <v>1</v>
      </c>
      <c r="BG889" s="149">
        <v>1</v>
      </c>
      <c r="BH889" s="149">
        <v>1</v>
      </c>
      <c r="BI889" s="149">
        <v>1</v>
      </c>
      <c r="BJ889" s="149">
        <v>1</v>
      </c>
      <c r="BK889" s="149">
        <v>1</v>
      </c>
      <c r="BL889" s="149">
        <v>1</v>
      </c>
      <c r="BM889" s="149">
        <v>1</v>
      </c>
      <c r="BN889" s="149">
        <v>1</v>
      </c>
      <c r="BO889" s="149">
        <v>1</v>
      </c>
      <c r="BP889" s="149">
        <v>1</v>
      </c>
      <c r="BQ889" s="149">
        <v>1</v>
      </c>
      <c r="BR889" s="149">
        <v>1</v>
      </c>
      <c r="BS889" s="149">
        <v>1</v>
      </c>
      <c r="BT889" s="149">
        <v>1</v>
      </c>
      <c r="BU889" s="149"/>
      <c r="BV889" s="149"/>
      <c r="BW889" s="149"/>
      <c r="BX889" s="149"/>
      <c r="BY889" s="149"/>
      <c r="BZ889" s="149"/>
      <c r="CA889" s="149"/>
      <c r="CB889" s="149"/>
      <c r="CC889" s="149"/>
      <c r="CD889" s="149"/>
      <c r="CE889" s="149"/>
      <c r="CF889" s="149"/>
      <c r="CG889" s="149"/>
      <c r="CH889" s="149"/>
      <c r="CI889" s="149"/>
      <c r="CJ889" s="149"/>
      <c r="CK889" s="149"/>
      <c r="CL889" s="149"/>
      <c r="CM889" s="149"/>
      <c r="CN889" s="149"/>
      <c r="CO889" s="149"/>
      <c r="CP889" s="149"/>
      <c r="CQ889" s="149"/>
      <c r="CR889" s="149"/>
      <c r="CS889" s="150"/>
      <c r="CT889" s="151"/>
      <c r="CW889" s="68"/>
      <c r="CX889" s="152"/>
    </row>
    <row r="890" spans="1:102">
      <c r="A890" s="292" t="s">
        <v>8334</v>
      </c>
      <c r="B890" s="146" t="s">
        <v>51</v>
      </c>
      <c r="C890" s="147" t="str">
        <f>+_xlfn.XLOOKUP(B890,'R4'!B:B,'R4'!C:C)</f>
        <v>AMR - BETON SANTRALİ - MOBİL - MEKA - 100 M³/SA</v>
      </c>
      <c r="D890" s="147"/>
      <c r="E890" s="150" t="s">
        <v>8261</v>
      </c>
      <c r="F890" s="150" t="s">
        <v>38</v>
      </c>
      <c r="G890" s="150" t="s">
        <v>35</v>
      </c>
      <c r="H890" s="150" t="s">
        <v>8271</v>
      </c>
      <c r="I890" s="156" t="s">
        <v>7474</v>
      </c>
      <c r="J890" s="148">
        <v>0</v>
      </c>
      <c r="K890" s="149">
        <v>0</v>
      </c>
      <c r="L890" s="149">
        <v>0</v>
      </c>
      <c r="M890" s="149">
        <v>0</v>
      </c>
      <c r="N890" s="149">
        <v>0</v>
      </c>
      <c r="O890" s="149">
        <v>1</v>
      </c>
      <c r="P890" s="149">
        <v>1</v>
      </c>
      <c r="Q890" s="149">
        <v>1</v>
      </c>
      <c r="R890" s="149">
        <v>1</v>
      </c>
      <c r="S890" s="149">
        <v>1</v>
      </c>
      <c r="T890" s="149">
        <v>1</v>
      </c>
      <c r="U890" s="149">
        <v>1</v>
      </c>
      <c r="V890" s="149">
        <v>1</v>
      </c>
      <c r="W890" s="149">
        <v>1</v>
      </c>
      <c r="X890" s="149">
        <v>1</v>
      </c>
      <c r="Y890" s="149">
        <v>1</v>
      </c>
      <c r="Z890" s="149">
        <v>1</v>
      </c>
      <c r="AA890" s="149">
        <v>1</v>
      </c>
      <c r="AB890" s="149">
        <v>1</v>
      </c>
      <c r="AC890" s="149">
        <v>1</v>
      </c>
      <c r="AD890" s="149">
        <v>1</v>
      </c>
      <c r="AE890" s="149">
        <v>1</v>
      </c>
      <c r="AF890" s="149">
        <v>1</v>
      </c>
      <c r="AG890" s="149">
        <v>1</v>
      </c>
      <c r="AH890" s="149">
        <v>1</v>
      </c>
      <c r="AI890" s="149">
        <v>1</v>
      </c>
      <c r="AJ890" s="149">
        <v>1</v>
      </c>
      <c r="AK890" s="149">
        <v>1</v>
      </c>
      <c r="AL890" s="149">
        <v>1</v>
      </c>
      <c r="AM890" s="149">
        <v>1</v>
      </c>
      <c r="AN890" s="149">
        <v>1</v>
      </c>
      <c r="AO890" s="149">
        <v>1</v>
      </c>
      <c r="AP890" s="149">
        <v>1</v>
      </c>
      <c r="AQ890" s="149">
        <v>1</v>
      </c>
      <c r="AR890" s="149">
        <v>1</v>
      </c>
      <c r="AS890" s="149">
        <v>1</v>
      </c>
      <c r="AT890" s="149">
        <v>1</v>
      </c>
      <c r="AU890" s="149">
        <v>1</v>
      </c>
      <c r="AV890" s="149">
        <v>1</v>
      </c>
      <c r="AW890" s="149">
        <v>1</v>
      </c>
      <c r="AX890" s="149">
        <v>1</v>
      </c>
      <c r="AY890" s="149">
        <v>1</v>
      </c>
      <c r="AZ890" s="149">
        <v>1</v>
      </c>
      <c r="BA890" s="149">
        <v>1</v>
      </c>
      <c r="BB890" s="149">
        <v>1</v>
      </c>
      <c r="BC890" s="149">
        <v>1</v>
      </c>
      <c r="BD890" s="149">
        <v>1</v>
      </c>
      <c r="BE890" s="149">
        <v>1</v>
      </c>
      <c r="BF890" s="149">
        <v>1</v>
      </c>
      <c r="BG890" s="149">
        <v>1</v>
      </c>
      <c r="BH890" s="149">
        <v>1</v>
      </c>
      <c r="BI890" s="149">
        <v>1</v>
      </c>
      <c r="BJ890" s="149">
        <v>1</v>
      </c>
      <c r="BK890" s="149">
        <v>1</v>
      </c>
      <c r="BL890" s="149">
        <v>1</v>
      </c>
      <c r="BM890" s="149">
        <v>1</v>
      </c>
      <c r="BN890" s="149">
        <v>1</v>
      </c>
      <c r="BO890" s="149">
        <v>1</v>
      </c>
      <c r="BP890" s="149">
        <v>1</v>
      </c>
      <c r="BQ890" s="149">
        <v>1</v>
      </c>
      <c r="BR890" s="149">
        <v>1</v>
      </c>
      <c r="BS890" s="149">
        <v>1</v>
      </c>
      <c r="BT890" s="149">
        <v>1</v>
      </c>
      <c r="BU890" s="149"/>
      <c r="BV890" s="149"/>
      <c r="BW890" s="149"/>
      <c r="BX890" s="149"/>
      <c r="BY890" s="149"/>
      <c r="BZ890" s="149"/>
      <c r="CA890" s="149"/>
      <c r="CB890" s="149"/>
      <c r="CC890" s="149"/>
      <c r="CD890" s="149"/>
      <c r="CE890" s="149"/>
      <c r="CF890" s="149"/>
      <c r="CG890" s="149"/>
      <c r="CH890" s="149"/>
      <c r="CI890" s="149"/>
      <c r="CJ890" s="149"/>
      <c r="CK890" s="149"/>
      <c r="CL890" s="149"/>
      <c r="CM890" s="149"/>
      <c r="CN890" s="149"/>
      <c r="CO890" s="149"/>
      <c r="CP890" s="149"/>
      <c r="CQ890" s="149"/>
      <c r="CR890" s="149"/>
      <c r="CS890" s="150"/>
      <c r="CT890" s="151"/>
      <c r="CW890" s="68"/>
      <c r="CX890" s="152"/>
    </row>
    <row r="891" spans="1:102">
      <c r="A891" s="292" t="s">
        <v>8334</v>
      </c>
      <c r="B891" s="146" t="s">
        <v>53</v>
      </c>
      <c r="C891" s="147" t="str">
        <f>+_xlfn.XLOOKUP(B891,'R4'!B:B,'R4'!C:C)</f>
        <v>AMR - BETON SANTRALİ - SABİT - MEKA - 140 M³/SA</v>
      </c>
      <c r="D891" s="147"/>
      <c r="E891" s="150" t="s">
        <v>8261</v>
      </c>
      <c r="F891" s="150" t="s">
        <v>38</v>
      </c>
      <c r="G891" s="150" t="s">
        <v>35</v>
      </c>
      <c r="H891" s="150" t="s">
        <v>8271</v>
      </c>
      <c r="I891" s="156" t="s">
        <v>7474</v>
      </c>
      <c r="J891" s="148">
        <v>0</v>
      </c>
      <c r="K891" s="149">
        <v>0</v>
      </c>
      <c r="L891" s="149">
        <v>0</v>
      </c>
      <c r="M891" s="149">
        <v>0</v>
      </c>
      <c r="N891" s="149">
        <v>0</v>
      </c>
      <c r="O891" s="149">
        <v>0</v>
      </c>
      <c r="P891" s="149">
        <v>0</v>
      </c>
      <c r="Q891" s="149">
        <v>0</v>
      </c>
      <c r="R891" s="149">
        <v>0.99999999999999989</v>
      </c>
      <c r="S891" s="149">
        <v>0.99999999999999989</v>
      </c>
      <c r="T891" s="149">
        <v>0.99999999999999989</v>
      </c>
      <c r="U891" s="149">
        <v>0.99999999999999989</v>
      </c>
      <c r="V891" s="149">
        <v>0.99999999999999989</v>
      </c>
      <c r="W891" s="149">
        <v>0.99999999999999989</v>
      </c>
      <c r="X891" s="149">
        <v>0.99999999999999989</v>
      </c>
      <c r="Y891" s="149">
        <v>0.99999999999999989</v>
      </c>
      <c r="Z891" s="149">
        <v>0.99999999999999989</v>
      </c>
      <c r="AA891" s="149">
        <v>0.99999999999999989</v>
      </c>
      <c r="AB891" s="149">
        <v>0.99999999999999989</v>
      </c>
      <c r="AC891" s="149">
        <v>0.99999999999999989</v>
      </c>
      <c r="AD891" s="149">
        <v>0.99999999999999989</v>
      </c>
      <c r="AE891" s="149">
        <v>0.99999999999999989</v>
      </c>
      <c r="AF891" s="149">
        <v>0.99999999999999989</v>
      </c>
      <c r="AG891" s="149">
        <v>0.99999999999999989</v>
      </c>
      <c r="AH891" s="149">
        <v>0.99999999999999989</v>
      </c>
      <c r="AI891" s="149">
        <v>0.99999999999999989</v>
      </c>
      <c r="AJ891" s="149">
        <v>0.99999999999999989</v>
      </c>
      <c r="AK891" s="149">
        <v>0.99999999999999989</v>
      </c>
      <c r="AL891" s="149">
        <v>0.99999999999999989</v>
      </c>
      <c r="AM891" s="149">
        <v>0.99999999999999989</v>
      </c>
      <c r="AN891" s="149">
        <v>0.99999999999999989</v>
      </c>
      <c r="AO891" s="149">
        <v>0.99999999999999989</v>
      </c>
      <c r="AP891" s="149">
        <v>0.99999999999999989</v>
      </c>
      <c r="AQ891" s="149">
        <v>0.99999999999999989</v>
      </c>
      <c r="AR891" s="149">
        <v>0.99999999999999989</v>
      </c>
      <c r="AS891" s="149">
        <v>0.99999999999999989</v>
      </c>
      <c r="AT891" s="149">
        <v>0.99999999999999989</v>
      </c>
      <c r="AU891" s="149">
        <v>0.99999999999999989</v>
      </c>
      <c r="AV891" s="149">
        <v>0.99999999999999989</v>
      </c>
      <c r="AW891" s="149">
        <v>0.99999999999999989</v>
      </c>
      <c r="AX891" s="149">
        <v>0.99999999999999989</v>
      </c>
      <c r="AY891" s="149">
        <v>0.99999999999999989</v>
      </c>
      <c r="AZ891" s="149">
        <v>0.99999999999999989</v>
      </c>
      <c r="BA891" s="149">
        <v>0.99999999999999989</v>
      </c>
      <c r="BB891" s="149">
        <v>0.99999999999999989</v>
      </c>
      <c r="BC891" s="149">
        <v>0.99999999999999989</v>
      </c>
      <c r="BD891" s="149">
        <v>0.99999999999999989</v>
      </c>
      <c r="BE891" s="149">
        <v>0.99999999999999989</v>
      </c>
      <c r="BF891" s="149">
        <v>0.99999999999999989</v>
      </c>
      <c r="BG891" s="149">
        <v>0.99999999999999989</v>
      </c>
      <c r="BH891" s="149">
        <v>0.99999999999999989</v>
      </c>
      <c r="BI891" s="149">
        <v>0.99999999999999989</v>
      </c>
      <c r="BJ891" s="149">
        <v>0.99999999999999989</v>
      </c>
      <c r="BK891" s="149">
        <v>0.99999999999999989</v>
      </c>
      <c r="BL891" s="149">
        <v>0.99999999999999989</v>
      </c>
      <c r="BM891" s="149">
        <v>0.99999999999999989</v>
      </c>
      <c r="BN891" s="149">
        <v>0.99999999999999989</v>
      </c>
      <c r="BO891" s="149">
        <v>0.99999999999999989</v>
      </c>
      <c r="BP891" s="149">
        <v>0.99999999999999989</v>
      </c>
      <c r="BQ891" s="149">
        <v>0.99999999999999989</v>
      </c>
      <c r="BR891" s="149">
        <v>0.99999999999999989</v>
      </c>
      <c r="BS891" s="149">
        <v>0.99999999999999989</v>
      </c>
      <c r="BT891" s="149">
        <v>0.99999999999999989</v>
      </c>
      <c r="BU891" s="149"/>
      <c r="BV891" s="149"/>
      <c r="BW891" s="149"/>
      <c r="BX891" s="149"/>
      <c r="BY891" s="149"/>
      <c r="BZ891" s="149"/>
      <c r="CA891" s="149"/>
      <c r="CB891" s="149"/>
      <c r="CC891" s="149"/>
      <c r="CD891" s="149"/>
      <c r="CE891" s="149"/>
      <c r="CF891" s="149"/>
      <c r="CG891" s="149"/>
      <c r="CH891" s="149"/>
      <c r="CI891" s="149"/>
      <c r="CJ891" s="149"/>
      <c r="CK891" s="149"/>
      <c r="CL891" s="149"/>
      <c r="CM891" s="149"/>
      <c r="CN891" s="149"/>
      <c r="CO891" s="149"/>
      <c r="CP891" s="149"/>
      <c r="CQ891" s="149"/>
      <c r="CR891" s="149"/>
      <c r="CS891" s="150"/>
      <c r="CT891" s="151"/>
      <c r="CW891" s="68"/>
      <c r="CX891" s="152"/>
    </row>
    <row r="892" spans="1:102">
      <c r="A892" s="292" t="s">
        <v>8334</v>
      </c>
      <c r="B892" s="146" t="s">
        <v>7498</v>
      </c>
      <c r="C892" s="147" t="str">
        <f>+_xlfn.XLOOKUP(B892,'R4'!B:B,'R4'!C:C)</f>
        <v>AMR - LASTİKLİ LODER - LİEBHERR L566 XP - BETON SANTRALİ - GENERİC</v>
      </c>
      <c r="D892" s="147"/>
      <c r="E892" s="150" t="s">
        <v>8261</v>
      </c>
      <c r="F892" s="150" t="s">
        <v>38</v>
      </c>
      <c r="G892" s="150" t="s">
        <v>35</v>
      </c>
      <c r="H892" s="150" t="s">
        <v>8271</v>
      </c>
      <c r="I892" s="156" t="s">
        <v>7474</v>
      </c>
      <c r="J892" s="148">
        <v>0</v>
      </c>
      <c r="K892" s="149">
        <v>0</v>
      </c>
      <c r="L892" s="149">
        <v>0</v>
      </c>
      <c r="M892" s="149">
        <v>0</v>
      </c>
      <c r="N892" s="149">
        <v>1</v>
      </c>
      <c r="O892" s="149">
        <v>4</v>
      </c>
      <c r="P892" s="149">
        <v>4</v>
      </c>
      <c r="Q892" s="149">
        <v>4</v>
      </c>
      <c r="R892" s="149">
        <v>4.9999999999999982</v>
      </c>
      <c r="S892" s="149">
        <v>4.9999999999999982</v>
      </c>
      <c r="T892" s="149">
        <v>4.9999999999999982</v>
      </c>
      <c r="U892" s="149">
        <v>4.9999999999999982</v>
      </c>
      <c r="V892" s="149">
        <v>4.9999999999999982</v>
      </c>
      <c r="W892" s="149">
        <v>4.9999999999999982</v>
      </c>
      <c r="X892" s="149">
        <v>4.9999999999999982</v>
      </c>
      <c r="Y892" s="149">
        <v>4.9999999999999982</v>
      </c>
      <c r="Z892" s="149">
        <v>4.9999999999999982</v>
      </c>
      <c r="AA892" s="149">
        <v>4.9999999999999982</v>
      </c>
      <c r="AB892" s="149">
        <v>4.9999999999999982</v>
      </c>
      <c r="AC892" s="149">
        <v>4.9999999999999982</v>
      </c>
      <c r="AD892" s="149">
        <v>4.9999999999999982</v>
      </c>
      <c r="AE892" s="149">
        <v>4.9999999999999982</v>
      </c>
      <c r="AF892" s="149">
        <v>4.9999999999999982</v>
      </c>
      <c r="AG892" s="149">
        <v>4.9999999999999982</v>
      </c>
      <c r="AH892" s="149">
        <v>4.9999999999999982</v>
      </c>
      <c r="AI892" s="149">
        <v>4.9999999999999982</v>
      </c>
      <c r="AJ892" s="149">
        <v>4.9999999999999982</v>
      </c>
      <c r="AK892" s="149">
        <v>4.9999999999999982</v>
      </c>
      <c r="AL892" s="149">
        <v>4.9999999999999982</v>
      </c>
      <c r="AM892" s="149">
        <v>4.9999999999999982</v>
      </c>
      <c r="AN892" s="149">
        <v>4.9999999999999982</v>
      </c>
      <c r="AO892" s="149">
        <v>4.9999999999999982</v>
      </c>
      <c r="AP892" s="149">
        <v>4.9999999999999982</v>
      </c>
      <c r="AQ892" s="149">
        <v>4.9999999999999982</v>
      </c>
      <c r="AR892" s="149">
        <v>4.9999999999999982</v>
      </c>
      <c r="AS892" s="149">
        <v>4.9999999999999982</v>
      </c>
      <c r="AT892" s="149">
        <v>4.9999999999999982</v>
      </c>
      <c r="AU892" s="149">
        <v>4.9999999999999982</v>
      </c>
      <c r="AV892" s="149">
        <v>4.9999999999999982</v>
      </c>
      <c r="AW892" s="149">
        <v>4.9999999999999982</v>
      </c>
      <c r="AX892" s="149">
        <v>4.9999999999999982</v>
      </c>
      <c r="AY892" s="149">
        <v>4.9999999999999982</v>
      </c>
      <c r="AZ892" s="149">
        <v>4.9999999999999982</v>
      </c>
      <c r="BA892" s="149">
        <v>4.9999999999999982</v>
      </c>
      <c r="BB892" s="149">
        <v>4.9999999999999982</v>
      </c>
      <c r="BC892" s="149">
        <v>4.9999999999999982</v>
      </c>
      <c r="BD892" s="149">
        <v>4.9999999999999982</v>
      </c>
      <c r="BE892" s="149">
        <v>4.9999999999999982</v>
      </c>
      <c r="BF892" s="149">
        <v>4.9999999999999982</v>
      </c>
      <c r="BG892" s="149">
        <v>4.9999999999999982</v>
      </c>
      <c r="BH892" s="149">
        <v>4.9999999999999982</v>
      </c>
      <c r="BI892" s="149">
        <v>4.9999999999999982</v>
      </c>
      <c r="BJ892" s="149">
        <v>4.9999999999999982</v>
      </c>
      <c r="BK892" s="149">
        <v>4.9999999999999982</v>
      </c>
      <c r="BL892" s="149">
        <v>4.9999999999999982</v>
      </c>
      <c r="BM892" s="149">
        <v>4.9999999999999982</v>
      </c>
      <c r="BN892" s="149">
        <v>4.9999999999999982</v>
      </c>
      <c r="BO892" s="149">
        <v>4.9999999999999982</v>
      </c>
      <c r="BP892" s="149">
        <v>4.9999999999999982</v>
      </c>
      <c r="BQ892" s="149">
        <v>4.9999999999999982</v>
      </c>
      <c r="BR892" s="149">
        <v>4.9999999999999982</v>
      </c>
      <c r="BS892" s="149">
        <v>4.9999999999999982</v>
      </c>
      <c r="BT892" s="149">
        <v>4.9999999999999982</v>
      </c>
      <c r="BU892" s="149"/>
      <c r="BV892" s="149"/>
      <c r="BW892" s="149"/>
      <c r="BX892" s="149"/>
      <c r="BY892" s="149"/>
      <c r="BZ892" s="149"/>
      <c r="CA892" s="149"/>
      <c r="CB892" s="149"/>
      <c r="CC892" s="149"/>
      <c r="CD892" s="149"/>
      <c r="CE892" s="149"/>
      <c r="CF892" s="149"/>
      <c r="CG892" s="149"/>
      <c r="CH892" s="149"/>
      <c r="CI892" s="149"/>
      <c r="CJ892" s="149"/>
      <c r="CK892" s="149"/>
      <c r="CL892" s="149"/>
      <c r="CM892" s="149"/>
      <c r="CN892" s="149"/>
      <c r="CO892" s="149"/>
      <c r="CP892" s="149"/>
      <c r="CQ892" s="149"/>
      <c r="CR892" s="149"/>
      <c r="CS892" s="150"/>
      <c r="CT892" s="151"/>
      <c r="CW892" s="68"/>
      <c r="CX892" s="152"/>
    </row>
    <row r="893" spans="1:102">
      <c r="A893" s="292" t="s">
        <v>8334</v>
      </c>
      <c r="B893" s="146" t="s">
        <v>7499</v>
      </c>
      <c r="C893" s="147" t="str">
        <f>+_xlfn.XLOOKUP(B893,'R4'!B:B,'R4'!C:C)</f>
        <v>AMR - KAMYON - MAN - KH - BETON SANTRALİ - GENERİC</v>
      </c>
      <c r="D893" s="147"/>
      <c r="E893" s="150" t="s">
        <v>8261</v>
      </c>
      <c r="F893" s="150" t="s">
        <v>38</v>
      </c>
      <c r="G893" s="150" t="s">
        <v>35</v>
      </c>
      <c r="H893" s="150" t="s">
        <v>8271</v>
      </c>
      <c r="I893" s="156" t="s">
        <v>7474</v>
      </c>
      <c r="J893" s="148">
        <v>0</v>
      </c>
      <c r="K893" s="149">
        <v>0</v>
      </c>
      <c r="L893" s="149">
        <v>0</v>
      </c>
      <c r="M893" s="149">
        <v>0</v>
      </c>
      <c r="N893" s="149">
        <v>1</v>
      </c>
      <c r="O893" s="149">
        <v>4</v>
      </c>
      <c r="P893" s="149">
        <v>4</v>
      </c>
      <c r="Q893" s="149">
        <v>4</v>
      </c>
      <c r="R893" s="149">
        <v>4.9999999999999982</v>
      </c>
      <c r="S893" s="149">
        <v>4.9999999999999982</v>
      </c>
      <c r="T893" s="149">
        <v>4.9999999999999982</v>
      </c>
      <c r="U893" s="149">
        <v>4.9999999999999982</v>
      </c>
      <c r="V893" s="149">
        <v>4.9999999999999982</v>
      </c>
      <c r="W893" s="149">
        <v>4.9999999999999982</v>
      </c>
      <c r="X893" s="149">
        <v>4.9999999999999982</v>
      </c>
      <c r="Y893" s="149">
        <v>4.9999999999999982</v>
      </c>
      <c r="Z893" s="149">
        <v>4.9999999999999982</v>
      </c>
      <c r="AA893" s="149">
        <v>4.9999999999999982</v>
      </c>
      <c r="AB893" s="149">
        <v>4.9999999999999982</v>
      </c>
      <c r="AC893" s="149">
        <v>4.9999999999999982</v>
      </c>
      <c r="AD893" s="149">
        <v>4.9999999999999982</v>
      </c>
      <c r="AE893" s="149">
        <v>4.9999999999999982</v>
      </c>
      <c r="AF893" s="149">
        <v>4.9999999999999982</v>
      </c>
      <c r="AG893" s="149">
        <v>4.9999999999999982</v>
      </c>
      <c r="AH893" s="149">
        <v>4.9999999999999982</v>
      </c>
      <c r="AI893" s="149">
        <v>4.9999999999999982</v>
      </c>
      <c r="AJ893" s="149">
        <v>4.9999999999999982</v>
      </c>
      <c r="AK893" s="149">
        <v>4.9999999999999982</v>
      </c>
      <c r="AL893" s="149">
        <v>4.9999999999999982</v>
      </c>
      <c r="AM893" s="149">
        <v>4.9999999999999982</v>
      </c>
      <c r="AN893" s="149">
        <v>4.9999999999999982</v>
      </c>
      <c r="AO893" s="149">
        <v>4.9999999999999982</v>
      </c>
      <c r="AP893" s="149">
        <v>4.9999999999999982</v>
      </c>
      <c r="AQ893" s="149">
        <v>4.9999999999999982</v>
      </c>
      <c r="AR893" s="149">
        <v>4.9999999999999982</v>
      </c>
      <c r="AS893" s="149">
        <v>4.9999999999999982</v>
      </c>
      <c r="AT893" s="149">
        <v>4.9999999999999982</v>
      </c>
      <c r="AU893" s="149">
        <v>4.9999999999999982</v>
      </c>
      <c r="AV893" s="149">
        <v>4.9999999999999982</v>
      </c>
      <c r="AW893" s="149">
        <v>4.9999999999999982</v>
      </c>
      <c r="AX893" s="149">
        <v>4.9999999999999982</v>
      </c>
      <c r="AY893" s="149">
        <v>4.9999999999999982</v>
      </c>
      <c r="AZ893" s="149">
        <v>4.9999999999999982</v>
      </c>
      <c r="BA893" s="149">
        <v>4.9999999999999982</v>
      </c>
      <c r="BB893" s="149">
        <v>4.9999999999999982</v>
      </c>
      <c r="BC893" s="149">
        <v>4.9999999999999982</v>
      </c>
      <c r="BD893" s="149">
        <v>4.9999999999999982</v>
      </c>
      <c r="BE893" s="149">
        <v>4.9999999999999982</v>
      </c>
      <c r="BF893" s="149">
        <v>4.9999999999999982</v>
      </c>
      <c r="BG893" s="149">
        <v>4.9999999999999982</v>
      </c>
      <c r="BH893" s="149">
        <v>4.9999999999999982</v>
      </c>
      <c r="BI893" s="149">
        <v>4.9999999999999982</v>
      </c>
      <c r="BJ893" s="149">
        <v>4.9999999999999982</v>
      </c>
      <c r="BK893" s="149">
        <v>4.9999999999999982</v>
      </c>
      <c r="BL893" s="149">
        <v>4.9999999999999982</v>
      </c>
      <c r="BM893" s="149">
        <v>4.9999999999999982</v>
      </c>
      <c r="BN893" s="149">
        <v>4.9999999999999982</v>
      </c>
      <c r="BO893" s="149">
        <v>4.9999999999999982</v>
      </c>
      <c r="BP893" s="149">
        <v>4.9999999999999982</v>
      </c>
      <c r="BQ893" s="149">
        <v>4.9999999999999982</v>
      </c>
      <c r="BR893" s="149">
        <v>4.9999999999999982</v>
      </c>
      <c r="BS893" s="149">
        <v>4.9999999999999982</v>
      </c>
      <c r="BT893" s="149">
        <v>4.9999999999999982</v>
      </c>
      <c r="BU893" s="149"/>
      <c r="BV893" s="149"/>
      <c r="BW893" s="149"/>
      <c r="BX893" s="149"/>
      <c r="BY893" s="149"/>
      <c r="BZ893" s="149"/>
      <c r="CA893" s="149"/>
      <c r="CB893" s="149"/>
      <c r="CC893" s="149"/>
      <c r="CD893" s="149"/>
      <c r="CE893" s="149"/>
      <c r="CF893" s="149"/>
      <c r="CG893" s="149"/>
      <c r="CH893" s="149"/>
      <c r="CI893" s="149"/>
      <c r="CJ893" s="149"/>
      <c r="CK893" s="149"/>
      <c r="CL893" s="149"/>
      <c r="CM893" s="149"/>
      <c r="CN893" s="149"/>
      <c r="CO893" s="149"/>
      <c r="CP893" s="149"/>
      <c r="CQ893" s="149"/>
      <c r="CR893" s="149"/>
      <c r="CS893" s="150"/>
      <c r="CT893" s="151"/>
      <c r="CW893" s="68"/>
      <c r="CX893" s="152"/>
    </row>
    <row r="894" spans="1:102">
      <c r="A894" s="292" t="s">
        <v>8334</v>
      </c>
      <c r="B894" s="146" t="s">
        <v>107</v>
      </c>
      <c r="C894" s="147" t="str">
        <f>+_xlfn.XLOOKUP(B894,'R4'!B:B,'R4'!C:C)</f>
        <v>BETON SANTRALİ / PLENT OPERATÖRÜ</v>
      </c>
      <c r="D894" s="147"/>
      <c r="E894" s="150" t="s">
        <v>8261</v>
      </c>
      <c r="F894" s="150" t="s">
        <v>38</v>
      </c>
      <c r="G894" s="150" t="s">
        <v>35</v>
      </c>
      <c r="H894" s="150" t="s">
        <v>8271</v>
      </c>
      <c r="I894" s="156" t="s">
        <v>7474</v>
      </c>
      <c r="J894" s="148">
        <v>0</v>
      </c>
      <c r="K894" s="149">
        <v>0</v>
      </c>
      <c r="L894" s="149">
        <v>0</v>
      </c>
      <c r="M894" s="149">
        <v>0</v>
      </c>
      <c r="N894" s="149">
        <v>3</v>
      </c>
      <c r="O894" s="149">
        <v>12</v>
      </c>
      <c r="P894" s="149">
        <v>12</v>
      </c>
      <c r="Q894" s="149">
        <v>12</v>
      </c>
      <c r="R894" s="149">
        <v>14.999999999999995</v>
      </c>
      <c r="S894" s="149">
        <v>14.999999999999995</v>
      </c>
      <c r="T894" s="149">
        <v>14.999999999999995</v>
      </c>
      <c r="U894" s="149">
        <v>14.999999999999995</v>
      </c>
      <c r="V894" s="149">
        <v>14.999999999999995</v>
      </c>
      <c r="W894" s="149">
        <v>14.999999999999995</v>
      </c>
      <c r="X894" s="149">
        <v>14.999999999999995</v>
      </c>
      <c r="Y894" s="149">
        <v>14.999999999999995</v>
      </c>
      <c r="Z894" s="149">
        <v>14.999999999999995</v>
      </c>
      <c r="AA894" s="149">
        <v>14.999999999999995</v>
      </c>
      <c r="AB894" s="149">
        <v>14.999999999999995</v>
      </c>
      <c r="AC894" s="149">
        <v>14.999999999999995</v>
      </c>
      <c r="AD894" s="149">
        <v>14.999999999999995</v>
      </c>
      <c r="AE894" s="149">
        <v>14.999999999999995</v>
      </c>
      <c r="AF894" s="149">
        <v>14.999999999999995</v>
      </c>
      <c r="AG894" s="149">
        <v>14.999999999999995</v>
      </c>
      <c r="AH894" s="149">
        <v>14.999999999999995</v>
      </c>
      <c r="AI894" s="149">
        <v>14.999999999999995</v>
      </c>
      <c r="AJ894" s="149">
        <v>14.999999999999995</v>
      </c>
      <c r="AK894" s="149">
        <v>14.999999999999995</v>
      </c>
      <c r="AL894" s="149">
        <v>14.999999999999995</v>
      </c>
      <c r="AM894" s="149">
        <v>14.999999999999995</v>
      </c>
      <c r="AN894" s="149">
        <v>14.999999999999995</v>
      </c>
      <c r="AO894" s="149">
        <v>14.999999999999995</v>
      </c>
      <c r="AP894" s="149">
        <v>14.999999999999995</v>
      </c>
      <c r="AQ894" s="149">
        <v>14.999999999999995</v>
      </c>
      <c r="AR894" s="149">
        <v>14.999999999999995</v>
      </c>
      <c r="AS894" s="149">
        <v>14.999999999999995</v>
      </c>
      <c r="AT894" s="149">
        <v>14.999999999999995</v>
      </c>
      <c r="AU894" s="149">
        <v>14.999999999999995</v>
      </c>
      <c r="AV894" s="149">
        <v>14.999999999999995</v>
      </c>
      <c r="AW894" s="149">
        <v>14.999999999999995</v>
      </c>
      <c r="AX894" s="149">
        <v>14.999999999999995</v>
      </c>
      <c r="AY894" s="149">
        <v>14.999999999999995</v>
      </c>
      <c r="AZ894" s="149">
        <v>14.999999999999995</v>
      </c>
      <c r="BA894" s="149">
        <v>14.999999999999995</v>
      </c>
      <c r="BB894" s="149">
        <v>14.999999999999995</v>
      </c>
      <c r="BC894" s="149">
        <v>14.999999999999995</v>
      </c>
      <c r="BD894" s="149">
        <v>14.999999999999995</v>
      </c>
      <c r="BE894" s="149">
        <v>14.999999999999995</v>
      </c>
      <c r="BF894" s="149">
        <v>14.999999999999995</v>
      </c>
      <c r="BG894" s="149">
        <v>14.999999999999995</v>
      </c>
      <c r="BH894" s="149">
        <v>14.999999999999995</v>
      </c>
      <c r="BI894" s="149">
        <v>14.999999999999995</v>
      </c>
      <c r="BJ894" s="149">
        <v>14.999999999999995</v>
      </c>
      <c r="BK894" s="149">
        <v>14.999999999999995</v>
      </c>
      <c r="BL894" s="149">
        <v>14.999999999999995</v>
      </c>
      <c r="BM894" s="149">
        <v>14.999999999999995</v>
      </c>
      <c r="BN894" s="149">
        <v>14.999999999999995</v>
      </c>
      <c r="BO894" s="149">
        <v>14.999999999999995</v>
      </c>
      <c r="BP894" s="149">
        <v>14.999999999999995</v>
      </c>
      <c r="BQ894" s="149">
        <v>14.999999999999995</v>
      </c>
      <c r="BR894" s="149">
        <v>14.999999999999995</v>
      </c>
      <c r="BS894" s="149">
        <v>14.999999999999995</v>
      </c>
      <c r="BT894" s="149">
        <v>14.999999999999995</v>
      </c>
      <c r="BU894" s="149"/>
      <c r="BV894" s="149"/>
      <c r="BW894" s="149"/>
      <c r="BX894" s="149"/>
      <c r="BY894" s="149"/>
      <c r="BZ894" s="149"/>
      <c r="CA894" s="149"/>
      <c r="CB894" s="149"/>
      <c r="CC894" s="149"/>
      <c r="CD894" s="149"/>
      <c r="CE894" s="149"/>
      <c r="CF894" s="149"/>
      <c r="CG894" s="149"/>
      <c r="CH894" s="149"/>
      <c r="CI894" s="149"/>
      <c r="CJ894" s="149"/>
      <c r="CK894" s="149"/>
      <c r="CL894" s="149"/>
      <c r="CM894" s="149"/>
      <c r="CN894" s="149"/>
      <c r="CO894" s="149"/>
      <c r="CP894" s="149"/>
      <c r="CQ894" s="149"/>
      <c r="CR894" s="149"/>
      <c r="CS894" s="150" t="s">
        <v>45</v>
      </c>
      <c r="CT894" s="151"/>
      <c r="CW894" s="68"/>
      <c r="CX894" s="152"/>
    </row>
    <row r="895" spans="1:102">
      <c r="A895" s="292" t="s">
        <v>8334</v>
      </c>
      <c r="B895" s="146" t="s">
        <v>19</v>
      </c>
      <c r="C895" s="147" t="str">
        <f>+_xlfn.XLOOKUP(B895,'R4'!B:B,'R4'!C:C)</f>
        <v>LODER OPERATÖRÜ</v>
      </c>
      <c r="D895" s="147"/>
      <c r="E895" s="150" t="s">
        <v>8261</v>
      </c>
      <c r="F895" s="150" t="s">
        <v>38</v>
      </c>
      <c r="G895" s="150" t="s">
        <v>35</v>
      </c>
      <c r="H895" s="150" t="s">
        <v>8271</v>
      </c>
      <c r="I895" s="156" t="s">
        <v>7474</v>
      </c>
      <c r="J895" s="148">
        <v>0</v>
      </c>
      <c r="K895" s="149">
        <v>0</v>
      </c>
      <c r="L895" s="149">
        <v>0</v>
      </c>
      <c r="M895" s="149">
        <v>0</v>
      </c>
      <c r="N895" s="149">
        <v>1</v>
      </c>
      <c r="O895" s="149">
        <v>4</v>
      </c>
      <c r="P895" s="149">
        <v>4</v>
      </c>
      <c r="Q895" s="149">
        <v>4</v>
      </c>
      <c r="R895" s="149">
        <v>4.9999999999999982</v>
      </c>
      <c r="S895" s="149">
        <v>4.9999999999999982</v>
      </c>
      <c r="T895" s="149">
        <v>4.9999999999999982</v>
      </c>
      <c r="U895" s="149">
        <v>4.9999999999999982</v>
      </c>
      <c r="V895" s="149">
        <v>4.9999999999999982</v>
      </c>
      <c r="W895" s="149">
        <v>4.9999999999999982</v>
      </c>
      <c r="X895" s="149">
        <v>4.9999999999999982</v>
      </c>
      <c r="Y895" s="149">
        <v>4.9999999999999982</v>
      </c>
      <c r="Z895" s="149">
        <v>4.9999999999999982</v>
      </c>
      <c r="AA895" s="149">
        <v>4.9999999999999982</v>
      </c>
      <c r="AB895" s="149">
        <v>4.9999999999999982</v>
      </c>
      <c r="AC895" s="149">
        <v>4.9999999999999982</v>
      </c>
      <c r="AD895" s="149">
        <v>4.9999999999999982</v>
      </c>
      <c r="AE895" s="149">
        <v>4.9999999999999982</v>
      </c>
      <c r="AF895" s="149">
        <v>4.9999999999999982</v>
      </c>
      <c r="AG895" s="149">
        <v>4.9999999999999982</v>
      </c>
      <c r="AH895" s="149">
        <v>4.9999999999999982</v>
      </c>
      <c r="AI895" s="149">
        <v>4.9999999999999982</v>
      </c>
      <c r="AJ895" s="149">
        <v>4.9999999999999982</v>
      </c>
      <c r="AK895" s="149">
        <v>4.9999999999999982</v>
      </c>
      <c r="AL895" s="149">
        <v>4.9999999999999982</v>
      </c>
      <c r="AM895" s="149">
        <v>4.9999999999999982</v>
      </c>
      <c r="AN895" s="149">
        <v>4.9999999999999982</v>
      </c>
      <c r="AO895" s="149">
        <v>4.9999999999999982</v>
      </c>
      <c r="AP895" s="149">
        <v>4.9999999999999982</v>
      </c>
      <c r="AQ895" s="149">
        <v>4.9999999999999982</v>
      </c>
      <c r="AR895" s="149">
        <v>4.9999999999999982</v>
      </c>
      <c r="AS895" s="149">
        <v>4.9999999999999982</v>
      </c>
      <c r="AT895" s="149">
        <v>4.9999999999999982</v>
      </c>
      <c r="AU895" s="149">
        <v>4.9999999999999982</v>
      </c>
      <c r="AV895" s="149">
        <v>4.9999999999999982</v>
      </c>
      <c r="AW895" s="149">
        <v>4.9999999999999982</v>
      </c>
      <c r="AX895" s="149">
        <v>4.9999999999999982</v>
      </c>
      <c r="AY895" s="149">
        <v>4.9999999999999982</v>
      </c>
      <c r="AZ895" s="149">
        <v>4.9999999999999982</v>
      </c>
      <c r="BA895" s="149">
        <v>4.9999999999999982</v>
      </c>
      <c r="BB895" s="149">
        <v>4.9999999999999982</v>
      </c>
      <c r="BC895" s="149">
        <v>4.9999999999999982</v>
      </c>
      <c r="BD895" s="149">
        <v>4.9999999999999982</v>
      </c>
      <c r="BE895" s="149">
        <v>4.9999999999999982</v>
      </c>
      <c r="BF895" s="149">
        <v>4.9999999999999982</v>
      </c>
      <c r="BG895" s="149">
        <v>4.9999999999999982</v>
      </c>
      <c r="BH895" s="149">
        <v>4.9999999999999982</v>
      </c>
      <c r="BI895" s="149">
        <v>4.9999999999999982</v>
      </c>
      <c r="BJ895" s="149">
        <v>4.9999999999999982</v>
      </c>
      <c r="BK895" s="149">
        <v>4.9999999999999982</v>
      </c>
      <c r="BL895" s="149">
        <v>4.9999999999999982</v>
      </c>
      <c r="BM895" s="149">
        <v>4.9999999999999982</v>
      </c>
      <c r="BN895" s="149">
        <v>4.9999999999999982</v>
      </c>
      <c r="BO895" s="149">
        <v>4.9999999999999982</v>
      </c>
      <c r="BP895" s="149">
        <v>4.9999999999999982</v>
      </c>
      <c r="BQ895" s="149">
        <v>4.9999999999999982</v>
      </c>
      <c r="BR895" s="149">
        <v>4.9999999999999982</v>
      </c>
      <c r="BS895" s="149">
        <v>4.9999999999999982</v>
      </c>
      <c r="BT895" s="149">
        <v>4.9999999999999982</v>
      </c>
      <c r="BU895" s="149"/>
      <c r="BV895" s="149"/>
      <c r="BW895" s="149"/>
      <c r="BX895" s="149"/>
      <c r="BY895" s="149"/>
      <c r="BZ895" s="149"/>
      <c r="CA895" s="149"/>
      <c r="CB895" s="149"/>
      <c r="CC895" s="149"/>
      <c r="CD895" s="149"/>
      <c r="CE895" s="149"/>
      <c r="CF895" s="149"/>
      <c r="CG895" s="149"/>
      <c r="CH895" s="149"/>
      <c r="CI895" s="149"/>
      <c r="CJ895" s="149"/>
      <c r="CK895" s="149"/>
      <c r="CL895" s="149"/>
      <c r="CM895" s="149"/>
      <c r="CN895" s="149"/>
      <c r="CO895" s="149"/>
      <c r="CP895" s="149"/>
      <c r="CQ895" s="149"/>
      <c r="CR895" s="149"/>
      <c r="CS895" s="150" t="s">
        <v>7498</v>
      </c>
      <c r="CT895" s="151"/>
      <c r="CW895" s="68"/>
      <c r="CX895" s="152"/>
    </row>
    <row r="896" spans="1:102">
      <c r="A896" s="292" t="s">
        <v>8334</v>
      </c>
      <c r="B896" s="146" t="s">
        <v>20</v>
      </c>
      <c r="C896" s="147" t="str">
        <f>+_xlfn.XLOOKUP(B896,'R4'!B:B,'R4'!C:C)</f>
        <v>KAMYON ŞÖFÖRÜ</v>
      </c>
      <c r="D896" s="147"/>
      <c r="E896" s="150" t="s">
        <v>8261</v>
      </c>
      <c r="F896" s="150" t="s">
        <v>38</v>
      </c>
      <c r="G896" s="150" t="s">
        <v>35</v>
      </c>
      <c r="H896" s="150" t="s">
        <v>8271</v>
      </c>
      <c r="I896" s="156" t="s">
        <v>7474</v>
      </c>
      <c r="J896" s="148">
        <v>0</v>
      </c>
      <c r="K896" s="149">
        <v>0</v>
      </c>
      <c r="L896" s="149">
        <v>0</v>
      </c>
      <c r="M896" s="149">
        <v>0</v>
      </c>
      <c r="N896" s="149">
        <v>1</v>
      </c>
      <c r="O896" s="149">
        <v>4</v>
      </c>
      <c r="P896" s="149">
        <v>4</v>
      </c>
      <c r="Q896" s="149">
        <v>4</v>
      </c>
      <c r="R896" s="149">
        <v>4.9999999999999982</v>
      </c>
      <c r="S896" s="149">
        <v>4.9999999999999982</v>
      </c>
      <c r="T896" s="149">
        <v>4.9999999999999982</v>
      </c>
      <c r="U896" s="149">
        <v>4.9999999999999982</v>
      </c>
      <c r="V896" s="149">
        <v>4.9999999999999982</v>
      </c>
      <c r="W896" s="149">
        <v>4.9999999999999982</v>
      </c>
      <c r="X896" s="149">
        <v>4.9999999999999982</v>
      </c>
      <c r="Y896" s="149">
        <v>4.9999999999999982</v>
      </c>
      <c r="Z896" s="149">
        <v>4.9999999999999982</v>
      </c>
      <c r="AA896" s="149">
        <v>4.9999999999999982</v>
      </c>
      <c r="AB896" s="149">
        <v>4.9999999999999982</v>
      </c>
      <c r="AC896" s="149">
        <v>4.9999999999999982</v>
      </c>
      <c r="AD896" s="149">
        <v>4.9999999999999982</v>
      </c>
      <c r="AE896" s="149">
        <v>4.9999999999999982</v>
      </c>
      <c r="AF896" s="149">
        <v>4.9999999999999982</v>
      </c>
      <c r="AG896" s="149">
        <v>4.9999999999999982</v>
      </c>
      <c r="AH896" s="149">
        <v>4.9999999999999982</v>
      </c>
      <c r="AI896" s="149">
        <v>4.9999999999999982</v>
      </c>
      <c r="AJ896" s="149">
        <v>4.9999999999999982</v>
      </c>
      <c r="AK896" s="149">
        <v>4.9999999999999982</v>
      </c>
      <c r="AL896" s="149">
        <v>4.9999999999999982</v>
      </c>
      <c r="AM896" s="149">
        <v>4.9999999999999982</v>
      </c>
      <c r="AN896" s="149">
        <v>4.9999999999999982</v>
      </c>
      <c r="AO896" s="149">
        <v>4.9999999999999982</v>
      </c>
      <c r="AP896" s="149">
        <v>4.9999999999999982</v>
      </c>
      <c r="AQ896" s="149">
        <v>4.9999999999999982</v>
      </c>
      <c r="AR896" s="149">
        <v>4.9999999999999982</v>
      </c>
      <c r="AS896" s="149">
        <v>4.9999999999999982</v>
      </c>
      <c r="AT896" s="149">
        <v>4.9999999999999982</v>
      </c>
      <c r="AU896" s="149">
        <v>4.9999999999999982</v>
      </c>
      <c r="AV896" s="149">
        <v>4.9999999999999982</v>
      </c>
      <c r="AW896" s="149">
        <v>4.9999999999999982</v>
      </c>
      <c r="AX896" s="149">
        <v>4.9999999999999982</v>
      </c>
      <c r="AY896" s="149">
        <v>4.9999999999999982</v>
      </c>
      <c r="AZ896" s="149">
        <v>4.9999999999999982</v>
      </c>
      <c r="BA896" s="149">
        <v>4.9999999999999982</v>
      </c>
      <c r="BB896" s="149">
        <v>4.9999999999999982</v>
      </c>
      <c r="BC896" s="149">
        <v>4.9999999999999982</v>
      </c>
      <c r="BD896" s="149">
        <v>4.9999999999999982</v>
      </c>
      <c r="BE896" s="149">
        <v>4.9999999999999982</v>
      </c>
      <c r="BF896" s="149">
        <v>4.9999999999999982</v>
      </c>
      <c r="BG896" s="149">
        <v>4.9999999999999982</v>
      </c>
      <c r="BH896" s="149">
        <v>4.9999999999999982</v>
      </c>
      <c r="BI896" s="149">
        <v>4.9999999999999982</v>
      </c>
      <c r="BJ896" s="149">
        <v>4.9999999999999982</v>
      </c>
      <c r="BK896" s="149">
        <v>4.9999999999999982</v>
      </c>
      <c r="BL896" s="149">
        <v>4.9999999999999982</v>
      </c>
      <c r="BM896" s="149">
        <v>4.9999999999999982</v>
      </c>
      <c r="BN896" s="149">
        <v>4.9999999999999982</v>
      </c>
      <c r="BO896" s="149">
        <v>4.9999999999999982</v>
      </c>
      <c r="BP896" s="149">
        <v>4.9999999999999982</v>
      </c>
      <c r="BQ896" s="149">
        <v>4.9999999999999982</v>
      </c>
      <c r="BR896" s="149">
        <v>4.9999999999999982</v>
      </c>
      <c r="BS896" s="149">
        <v>4.9999999999999982</v>
      </c>
      <c r="BT896" s="149">
        <v>4.9999999999999982</v>
      </c>
      <c r="BU896" s="149"/>
      <c r="BV896" s="149"/>
      <c r="BW896" s="149"/>
      <c r="BX896" s="149"/>
      <c r="BY896" s="149"/>
      <c r="BZ896" s="149"/>
      <c r="CA896" s="149"/>
      <c r="CB896" s="149"/>
      <c r="CC896" s="149"/>
      <c r="CD896" s="149"/>
      <c r="CE896" s="149"/>
      <c r="CF896" s="149"/>
      <c r="CG896" s="149"/>
      <c r="CH896" s="149"/>
      <c r="CI896" s="149"/>
      <c r="CJ896" s="149"/>
      <c r="CK896" s="149"/>
      <c r="CL896" s="149"/>
      <c r="CM896" s="149"/>
      <c r="CN896" s="149"/>
      <c r="CO896" s="149"/>
      <c r="CP896" s="149"/>
      <c r="CQ896" s="149"/>
      <c r="CR896" s="149"/>
      <c r="CS896" s="150" t="s">
        <v>7499</v>
      </c>
      <c r="CT896" s="151"/>
      <c r="CW896" s="68"/>
      <c r="CX896" s="152"/>
    </row>
    <row r="897" spans="1:102">
      <c r="A897" s="292" t="s">
        <v>8334</v>
      </c>
      <c r="B897" s="146" t="s">
        <v>1105</v>
      </c>
      <c r="C897" s="147" t="str">
        <f>+_xlfn.XLOOKUP(B897,'R4'!B:B,'R4'!C:C)</f>
        <v>AMR - TRANSMİKSER - ÜSTYAPISI - İMER</v>
      </c>
      <c r="D897" s="147"/>
      <c r="E897" s="150" t="s">
        <v>8262</v>
      </c>
      <c r="F897" s="150" t="s">
        <v>38</v>
      </c>
      <c r="G897" s="150">
        <v>1000</v>
      </c>
      <c r="H897" s="150" t="s">
        <v>8271</v>
      </c>
      <c r="I897" s="156" t="s">
        <v>8263</v>
      </c>
      <c r="J897" s="148">
        <v>0</v>
      </c>
      <c r="K897" s="149">
        <v>0</v>
      </c>
      <c r="L897" s="149">
        <v>1</v>
      </c>
      <c r="M897" s="149">
        <v>1</v>
      </c>
      <c r="N897" s="149">
        <v>1</v>
      </c>
      <c r="O897" s="149">
        <v>1</v>
      </c>
      <c r="P897" s="149">
        <v>1</v>
      </c>
      <c r="Q897" s="149">
        <v>1</v>
      </c>
      <c r="R897" s="149">
        <v>1</v>
      </c>
      <c r="S897" s="149">
        <v>1</v>
      </c>
      <c r="T897" s="149">
        <v>1</v>
      </c>
      <c r="U897" s="149">
        <v>1</v>
      </c>
      <c r="V897" s="149">
        <v>1</v>
      </c>
      <c r="W897" s="149">
        <v>1</v>
      </c>
      <c r="X897" s="149">
        <v>1</v>
      </c>
      <c r="Y897" s="149">
        <v>1</v>
      </c>
      <c r="Z897" s="149">
        <v>1</v>
      </c>
      <c r="AA897" s="149">
        <v>1</v>
      </c>
      <c r="AB897" s="149">
        <v>1</v>
      </c>
      <c r="AC897" s="149">
        <v>1</v>
      </c>
      <c r="AD897" s="149">
        <v>1</v>
      </c>
      <c r="AE897" s="149">
        <v>1</v>
      </c>
      <c r="AF897" s="149">
        <v>1</v>
      </c>
      <c r="AG897" s="149">
        <v>1</v>
      </c>
      <c r="AH897" s="149">
        <v>1</v>
      </c>
      <c r="AI897" s="149">
        <v>1</v>
      </c>
      <c r="AJ897" s="149">
        <v>1</v>
      </c>
      <c r="AK897" s="149">
        <v>1</v>
      </c>
      <c r="AL897" s="149">
        <v>1</v>
      </c>
      <c r="AM897" s="149">
        <v>1</v>
      </c>
      <c r="AN897" s="149">
        <v>1</v>
      </c>
      <c r="AO897" s="149">
        <v>1</v>
      </c>
      <c r="AP897" s="149">
        <v>1</v>
      </c>
      <c r="AQ897" s="149">
        <v>1</v>
      </c>
      <c r="AR897" s="149">
        <v>1</v>
      </c>
      <c r="AS897" s="149">
        <v>1</v>
      </c>
      <c r="AT897" s="149">
        <v>1</v>
      </c>
      <c r="AU897" s="149">
        <v>1</v>
      </c>
      <c r="AV897" s="149">
        <v>1</v>
      </c>
      <c r="AW897" s="149">
        <v>1</v>
      </c>
      <c r="AX897" s="149">
        <v>1</v>
      </c>
      <c r="AY897" s="149">
        <v>1</v>
      </c>
      <c r="AZ897" s="149">
        <v>1</v>
      </c>
      <c r="BA897" s="149">
        <v>1</v>
      </c>
      <c r="BB897" s="149">
        <v>1</v>
      </c>
      <c r="BC897" s="149">
        <v>1</v>
      </c>
      <c r="BD897" s="149">
        <v>1</v>
      </c>
      <c r="BE897" s="149">
        <v>1</v>
      </c>
      <c r="BF897" s="149">
        <v>1</v>
      </c>
      <c r="BG897" s="149">
        <v>1</v>
      </c>
      <c r="BH897" s="149">
        <v>1</v>
      </c>
      <c r="BI897" s="149">
        <v>1</v>
      </c>
      <c r="BJ897" s="149">
        <v>1</v>
      </c>
      <c r="BK897" s="149">
        <v>1</v>
      </c>
      <c r="BL897" s="149">
        <v>1</v>
      </c>
      <c r="BM897" s="149">
        <v>1</v>
      </c>
      <c r="BN897" s="149">
        <v>1</v>
      </c>
      <c r="BO897" s="149">
        <v>1</v>
      </c>
      <c r="BP897" s="149">
        <v>1</v>
      </c>
      <c r="BQ897" s="149">
        <v>1</v>
      </c>
      <c r="BR897" s="149">
        <v>1</v>
      </c>
      <c r="BS897" s="149">
        <v>1</v>
      </c>
      <c r="BT897" s="149">
        <v>1</v>
      </c>
      <c r="BU897" s="149"/>
      <c r="BV897" s="149"/>
      <c r="BW897" s="149"/>
      <c r="BX897" s="149"/>
      <c r="BY897" s="149"/>
      <c r="BZ897" s="149"/>
      <c r="CA897" s="149"/>
      <c r="CB897" s="149"/>
      <c r="CC897" s="149"/>
      <c r="CD897" s="149"/>
      <c r="CE897" s="149"/>
      <c r="CF897" s="149"/>
      <c r="CG897" s="149"/>
      <c r="CH897" s="149"/>
      <c r="CI897" s="149"/>
      <c r="CJ897" s="149"/>
      <c r="CK897" s="149"/>
      <c r="CL897" s="149"/>
      <c r="CM897" s="149"/>
      <c r="CN897" s="149"/>
      <c r="CO897" s="149"/>
      <c r="CP897" s="149"/>
      <c r="CQ897" s="149"/>
      <c r="CR897" s="149"/>
      <c r="CS897" s="150"/>
      <c r="CT897" s="151"/>
      <c r="CW897" s="68"/>
      <c r="CX897" s="152"/>
    </row>
    <row r="898" spans="1:102">
      <c r="A898" s="292" t="s">
        <v>8334</v>
      </c>
      <c r="B898" s="146" t="s">
        <v>1111</v>
      </c>
      <c r="C898" s="147" t="str">
        <f>+_xlfn.XLOOKUP(B898,'R4'!B:B,'R4'!C:C)</f>
        <v>AMR - TRANSMİKSER - ÜSTYAPISI - BETAMİX</v>
      </c>
      <c r="D898" s="147"/>
      <c r="E898" s="150" t="s">
        <v>8262</v>
      </c>
      <c r="F898" s="150" t="s">
        <v>38</v>
      </c>
      <c r="G898" s="150">
        <v>1000</v>
      </c>
      <c r="H898" s="150" t="s">
        <v>8271</v>
      </c>
      <c r="I898" s="156" t="s">
        <v>8263</v>
      </c>
      <c r="J898" s="148">
        <v>0</v>
      </c>
      <c r="K898" s="149">
        <v>0</v>
      </c>
      <c r="L898" s="149">
        <v>0</v>
      </c>
      <c r="M898" s="149">
        <v>0</v>
      </c>
      <c r="N898" s="149">
        <v>0</v>
      </c>
      <c r="O898" s="149">
        <v>0</v>
      </c>
      <c r="P898" s="149">
        <v>1</v>
      </c>
      <c r="Q898" s="149">
        <v>1</v>
      </c>
      <c r="R898" s="149">
        <v>1</v>
      </c>
      <c r="S898" s="149">
        <v>1</v>
      </c>
      <c r="T898" s="149">
        <v>1</v>
      </c>
      <c r="U898" s="149">
        <v>1</v>
      </c>
      <c r="V898" s="149">
        <v>1</v>
      </c>
      <c r="W898" s="149">
        <v>1</v>
      </c>
      <c r="X898" s="149">
        <v>1</v>
      </c>
      <c r="Y898" s="149">
        <v>1</v>
      </c>
      <c r="Z898" s="149">
        <v>1</v>
      </c>
      <c r="AA898" s="149">
        <v>1</v>
      </c>
      <c r="AB898" s="149">
        <v>1</v>
      </c>
      <c r="AC898" s="149">
        <v>1</v>
      </c>
      <c r="AD898" s="149">
        <v>1</v>
      </c>
      <c r="AE898" s="149">
        <v>1</v>
      </c>
      <c r="AF898" s="149">
        <v>1</v>
      </c>
      <c r="AG898" s="149">
        <v>1</v>
      </c>
      <c r="AH898" s="149">
        <v>1</v>
      </c>
      <c r="AI898" s="149">
        <v>1</v>
      </c>
      <c r="AJ898" s="149">
        <v>1</v>
      </c>
      <c r="AK898" s="149">
        <v>1</v>
      </c>
      <c r="AL898" s="149">
        <v>1</v>
      </c>
      <c r="AM898" s="149">
        <v>1</v>
      </c>
      <c r="AN898" s="149">
        <v>1</v>
      </c>
      <c r="AO898" s="149">
        <v>1</v>
      </c>
      <c r="AP898" s="149">
        <v>1</v>
      </c>
      <c r="AQ898" s="149">
        <v>1</v>
      </c>
      <c r="AR898" s="149">
        <v>1</v>
      </c>
      <c r="AS898" s="149">
        <v>1</v>
      </c>
      <c r="AT898" s="149">
        <v>1</v>
      </c>
      <c r="AU898" s="149">
        <v>1</v>
      </c>
      <c r="AV898" s="149">
        <v>1</v>
      </c>
      <c r="AW898" s="149">
        <v>1</v>
      </c>
      <c r="AX898" s="149">
        <v>1</v>
      </c>
      <c r="AY898" s="149">
        <v>1</v>
      </c>
      <c r="AZ898" s="149">
        <v>1</v>
      </c>
      <c r="BA898" s="149">
        <v>1</v>
      </c>
      <c r="BB898" s="149">
        <v>1</v>
      </c>
      <c r="BC898" s="149">
        <v>1</v>
      </c>
      <c r="BD898" s="149">
        <v>1</v>
      </c>
      <c r="BE898" s="149">
        <v>1</v>
      </c>
      <c r="BF898" s="149">
        <v>1</v>
      </c>
      <c r="BG898" s="149">
        <v>1</v>
      </c>
      <c r="BH898" s="149">
        <v>1</v>
      </c>
      <c r="BI898" s="149">
        <v>1</v>
      </c>
      <c r="BJ898" s="149">
        <v>1</v>
      </c>
      <c r="BK898" s="149">
        <v>1</v>
      </c>
      <c r="BL898" s="149">
        <v>1</v>
      </c>
      <c r="BM898" s="149">
        <v>1</v>
      </c>
      <c r="BN898" s="149">
        <v>1</v>
      </c>
      <c r="BO898" s="149">
        <v>1</v>
      </c>
      <c r="BP898" s="149">
        <v>1</v>
      </c>
      <c r="BQ898" s="149">
        <v>1</v>
      </c>
      <c r="BR898" s="149">
        <v>1</v>
      </c>
      <c r="BS898" s="149">
        <v>1</v>
      </c>
      <c r="BT898" s="149">
        <v>1</v>
      </c>
      <c r="BU898" s="149"/>
      <c r="BV898" s="149"/>
      <c r="BW898" s="149"/>
      <c r="BX898" s="149"/>
      <c r="BY898" s="149"/>
      <c r="BZ898" s="149"/>
      <c r="CA898" s="149"/>
      <c r="CB898" s="149"/>
      <c r="CC898" s="149"/>
      <c r="CD898" s="149"/>
      <c r="CE898" s="149"/>
      <c r="CF898" s="149"/>
      <c r="CG898" s="149"/>
      <c r="CH898" s="149"/>
      <c r="CI898" s="149"/>
      <c r="CJ898" s="149"/>
      <c r="CK898" s="149"/>
      <c r="CL898" s="149"/>
      <c r="CM898" s="149"/>
      <c r="CN898" s="149"/>
      <c r="CO898" s="149"/>
      <c r="CP898" s="149"/>
      <c r="CQ898" s="149"/>
      <c r="CR898" s="149"/>
      <c r="CS898" s="150"/>
      <c r="CT898" s="151"/>
      <c r="CW898" s="68"/>
      <c r="CX898" s="152"/>
    </row>
    <row r="899" spans="1:102">
      <c r="A899" s="292" t="s">
        <v>8334</v>
      </c>
      <c r="B899" s="146" t="s">
        <v>1112</v>
      </c>
      <c r="C899" s="147" t="str">
        <f>+_xlfn.XLOOKUP(B899,'R4'!B:B,'R4'!C:C)</f>
        <v>AMR - TRANSMİKSER - ÜSTYAPISI - BETAMİX</v>
      </c>
      <c r="D899" s="147"/>
      <c r="E899" s="150" t="s">
        <v>8262</v>
      </c>
      <c r="F899" s="150" t="s">
        <v>38</v>
      </c>
      <c r="G899" s="150">
        <v>1000</v>
      </c>
      <c r="H899" s="150" t="s">
        <v>8271</v>
      </c>
      <c r="I899" s="156" t="s">
        <v>8263</v>
      </c>
      <c r="J899" s="148">
        <v>0</v>
      </c>
      <c r="K899" s="149">
        <v>0</v>
      </c>
      <c r="L899" s="149">
        <v>0</v>
      </c>
      <c r="M899" s="149">
        <v>0</v>
      </c>
      <c r="N899" s="149">
        <v>0</v>
      </c>
      <c r="O899" s="149">
        <v>0</v>
      </c>
      <c r="P899" s="149">
        <v>0</v>
      </c>
      <c r="Q899" s="149">
        <v>1</v>
      </c>
      <c r="R899" s="149">
        <v>1</v>
      </c>
      <c r="S899" s="149">
        <v>1</v>
      </c>
      <c r="T899" s="149">
        <v>1</v>
      </c>
      <c r="U899" s="149">
        <v>1</v>
      </c>
      <c r="V899" s="149">
        <v>1</v>
      </c>
      <c r="W899" s="149">
        <v>1</v>
      </c>
      <c r="X899" s="149">
        <v>1</v>
      </c>
      <c r="Y899" s="149">
        <v>1</v>
      </c>
      <c r="Z899" s="149">
        <v>1</v>
      </c>
      <c r="AA899" s="149">
        <v>1</v>
      </c>
      <c r="AB899" s="149">
        <v>1</v>
      </c>
      <c r="AC899" s="149">
        <v>1</v>
      </c>
      <c r="AD899" s="149">
        <v>1</v>
      </c>
      <c r="AE899" s="149">
        <v>1</v>
      </c>
      <c r="AF899" s="149">
        <v>1</v>
      </c>
      <c r="AG899" s="149">
        <v>1</v>
      </c>
      <c r="AH899" s="149">
        <v>1</v>
      </c>
      <c r="AI899" s="149">
        <v>1</v>
      </c>
      <c r="AJ899" s="149">
        <v>1</v>
      </c>
      <c r="AK899" s="149">
        <v>1</v>
      </c>
      <c r="AL899" s="149">
        <v>1</v>
      </c>
      <c r="AM899" s="149">
        <v>1</v>
      </c>
      <c r="AN899" s="149">
        <v>1</v>
      </c>
      <c r="AO899" s="149">
        <v>1</v>
      </c>
      <c r="AP899" s="149">
        <v>1</v>
      </c>
      <c r="AQ899" s="149">
        <v>1</v>
      </c>
      <c r="AR899" s="149">
        <v>1</v>
      </c>
      <c r="AS899" s="149">
        <v>1</v>
      </c>
      <c r="AT899" s="149">
        <v>1</v>
      </c>
      <c r="AU899" s="149">
        <v>1</v>
      </c>
      <c r="AV899" s="149">
        <v>1</v>
      </c>
      <c r="AW899" s="149">
        <v>1</v>
      </c>
      <c r="AX899" s="149">
        <v>1</v>
      </c>
      <c r="AY899" s="149">
        <v>1</v>
      </c>
      <c r="AZ899" s="149">
        <v>1</v>
      </c>
      <c r="BA899" s="149">
        <v>1</v>
      </c>
      <c r="BB899" s="149">
        <v>1</v>
      </c>
      <c r="BC899" s="149">
        <v>1</v>
      </c>
      <c r="BD899" s="149">
        <v>1</v>
      </c>
      <c r="BE899" s="149">
        <v>1</v>
      </c>
      <c r="BF899" s="149">
        <v>1</v>
      </c>
      <c r="BG899" s="149">
        <v>1</v>
      </c>
      <c r="BH899" s="149">
        <v>1</v>
      </c>
      <c r="BI899" s="149">
        <v>1</v>
      </c>
      <c r="BJ899" s="149">
        <v>1</v>
      </c>
      <c r="BK899" s="149">
        <v>1</v>
      </c>
      <c r="BL899" s="149">
        <v>1</v>
      </c>
      <c r="BM899" s="149">
        <v>1</v>
      </c>
      <c r="BN899" s="149">
        <v>1</v>
      </c>
      <c r="BO899" s="149">
        <v>1</v>
      </c>
      <c r="BP899" s="149">
        <v>1</v>
      </c>
      <c r="BQ899" s="149">
        <v>1</v>
      </c>
      <c r="BR899" s="149">
        <v>1</v>
      </c>
      <c r="BS899" s="149">
        <v>1</v>
      </c>
      <c r="BT899" s="149">
        <v>1</v>
      </c>
      <c r="BU899" s="149"/>
      <c r="BV899" s="149"/>
      <c r="BW899" s="149"/>
      <c r="BX899" s="149"/>
      <c r="BY899" s="149"/>
      <c r="BZ899" s="149"/>
      <c r="CA899" s="149"/>
      <c r="CB899" s="149"/>
      <c r="CC899" s="149"/>
      <c r="CD899" s="149"/>
      <c r="CE899" s="149"/>
      <c r="CF899" s="149"/>
      <c r="CG899" s="149"/>
      <c r="CH899" s="149"/>
      <c r="CI899" s="149"/>
      <c r="CJ899" s="149"/>
      <c r="CK899" s="149"/>
      <c r="CL899" s="149"/>
      <c r="CM899" s="149"/>
      <c r="CN899" s="149"/>
      <c r="CO899" s="149"/>
      <c r="CP899" s="149"/>
      <c r="CQ899" s="149"/>
      <c r="CR899" s="149"/>
      <c r="CS899" s="150"/>
      <c r="CT899" s="151"/>
      <c r="CW899" s="68"/>
      <c r="CX899" s="152"/>
    </row>
    <row r="900" spans="1:102">
      <c r="A900" s="292" t="s">
        <v>8334</v>
      </c>
      <c r="B900" s="146" t="s">
        <v>1113</v>
      </c>
      <c r="C900" s="147" t="str">
        <f>+_xlfn.XLOOKUP(B900,'R4'!B:B,'R4'!C:C)</f>
        <v>AMR - TRANSMİKSER - ÜSTYAPISI - BETAMİX</v>
      </c>
      <c r="D900" s="147"/>
      <c r="E900" s="150" t="s">
        <v>8262</v>
      </c>
      <c r="F900" s="150" t="s">
        <v>38</v>
      </c>
      <c r="G900" s="150">
        <v>1000</v>
      </c>
      <c r="H900" s="150" t="s">
        <v>8271</v>
      </c>
      <c r="I900" s="156" t="s">
        <v>8263</v>
      </c>
      <c r="J900" s="148">
        <v>0</v>
      </c>
      <c r="K900" s="149">
        <v>0</v>
      </c>
      <c r="L900" s="149">
        <v>0</v>
      </c>
      <c r="M900" s="149">
        <v>0</v>
      </c>
      <c r="N900" s="149">
        <v>0</v>
      </c>
      <c r="O900" s="149">
        <v>0</v>
      </c>
      <c r="P900" s="149">
        <v>0</v>
      </c>
      <c r="Q900" s="149">
        <v>0</v>
      </c>
      <c r="R900" s="149">
        <v>0</v>
      </c>
      <c r="S900" s="149">
        <v>0</v>
      </c>
      <c r="T900" s="149">
        <v>0</v>
      </c>
      <c r="U900" s="149">
        <v>0</v>
      </c>
      <c r="V900" s="149">
        <v>1</v>
      </c>
      <c r="W900" s="149">
        <v>1</v>
      </c>
      <c r="X900" s="149">
        <v>1</v>
      </c>
      <c r="Y900" s="149">
        <v>1</v>
      </c>
      <c r="Z900" s="149">
        <v>1</v>
      </c>
      <c r="AA900" s="149">
        <v>1</v>
      </c>
      <c r="AB900" s="149">
        <v>1</v>
      </c>
      <c r="AC900" s="149">
        <v>1</v>
      </c>
      <c r="AD900" s="149">
        <v>1</v>
      </c>
      <c r="AE900" s="149">
        <v>1</v>
      </c>
      <c r="AF900" s="149">
        <v>1</v>
      </c>
      <c r="AG900" s="149">
        <v>1</v>
      </c>
      <c r="AH900" s="149">
        <v>1</v>
      </c>
      <c r="AI900" s="149">
        <v>1</v>
      </c>
      <c r="AJ900" s="149">
        <v>1</v>
      </c>
      <c r="AK900" s="149">
        <v>1</v>
      </c>
      <c r="AL900" s="149">
        <v>1</v>
      </c>
      <c r="AM900" s="149">
        <v>1</v>
      </c>
      <c r="AN900" s="149">
        <v>1</v>
      </c>
      <c r="AO900" s="149">
        <v>1</v>
      </c>
      <c r="AP900" s="149">
        <v>1</v>
      </c>
      <c r="AQ900" s="149">
        <v>1</v>
      </c>
      <c r="AR900" s="149">
        <v>1</v>
      </c>
      <c r="AS900" s="149">
        <v>1</v>
      </c>
      <c r="AT900" s="149">
        <v>1</v>
      </c>
      <c r="AU900" s="149">
        <v>1</v>
      </c>
      <c r="AV900" s="149">
        <v>1</v>
      </c>
      <c r="AW900" s="149">
        <v>1</v>
      </c>
      <c r="AX900" s="149">
        <v>1</v>
      </c>
      <c r="AY900" s="149">
        <v>1</v>
      </c>
      <c r="AZ900" s="149">
        <v>1</v>
      </c>
      <c r="BA900" s="149">
        <v>1</v>
      </c>
      <c r="BB900" s="149">
        <v>1</v>
      </c>
      <c r="BC900" s="149">
        <v>1</v>
      </c>
      <c r="BD900" s="149">
        <v>1</v>
      </c>
      <c r="BE900" s="149">
        <v>1</v>
      </c>
      <c r="BF900" s="149">
        <v>1</v>
      </c>
      <c r="BG900" s="149">
        <v>1</v>
      </c>
      <c r="BH900" s="149">
        <v>1</v>
      </c>
      <c r="BI900" s="149">
        <v>1</v>
      </c>
      <c r="BJ900" s="149">
        <v>1</v>
      </c>
      <c r="BK900" s="149">
        <v>1</v>
      </c>
      <c r="BL900" s="149">
        <v>1</v>
      </c>
      <c r="BM900" s="149">
        <v>1</v>
      </c>
      <c r="BN900" s="149">
        <v>1</v>
      </c>
      <c r="BO900" s="149">
        <v>1</v>
      </c>
      <c r="BP900" s="149">
        <v>1</v>
      </c>
      <c r="BQ900" s="149">
        <v>1</v>
      </c>
      <c r="BR900" s="149">
        <v>1</v>
      </c>
      <c r="BS900" s="149">
        <v>1</v>
      </c>
      <c r="BT900" s="149">
        <v>1</v>
      </c>
      <c r="BU900" s="149"/>
      <c r="BV900" s="149"/>
      <c r="BW900" s="149"/>
      <c r="BX900" s="149"/>
      <c r="BY900" s="149"/>
      <c r="BZ900" s="149"/>
      <c r="CA900" s="149"/>
      <c r="CB900" s="149"/>
      <c r="CC900" s="149"/>
      <c r="CD900" s="149"/>
      <c r="CE900" s="149"/>
      <c r="CF900" s="149"/>
      <c r="CG900" s="149"/>
      <c r="CH900" s="149"/>
      <c r="CI900" s="149"/>
      <c r="CJ900" s="149"/>
      <c r="CK900" s="149"/>
      <c r="CL900" s="149"/>
      <c r="CM900" s="149"/>
      <c r="CN900" s="149"/>
      <c r="CO900" s="149"/>
      <c r="CP900" s="149"/>
      <c r="CQ900" s="149"/>
      <c r="CR900" s="149"/>
      <c r="CS900" s="150"/>
      <c r="CT900" s="151"/>
      <c r="CW900" s="68"/>
      <c r="CX900" s="152"/>
    </row>
    <row r="901" spans="1:102">
      <c r="A901" s="292" t="s">
        <v>8334</v>
      </c>
      <c r="B901" s="146" t="s">
        <v>1114</v>
      </c>
      <c r="C901" s="147" t="str">
        <f>+_xlfn.XLOOKUP(B901,'R4'!B:B,'R4'!C:C)</f>
        <v>AMR - TRANSMİKSER - ÜSTYAPISI - BETAMİX</v>
      </c>
      <c r="D901" s="147"/>
      <c r="E901" s="150" t="s">
        <v>8262</v>
      </c>
      <c r="F901" s="150" t="s">
        <v>38</v>
      </c>
      <c r="G901" s="150">
        <v>1000</v>
      </c>
      <c r="H901" s="150" t="s">
        <v>8271</v>
      </c>
      <c r="I901" s="156" t="s">
        <v>8263</v>
      </c>
      <c r="J901" s="148">
        <v>0</v>
      </c>
      <c r="K901" s="149">
        <v>0</v>
      </c>
      <c r="L901" s="149">
        <v>1</v>
      </c>
      <c r="M901" s="149">
        <v>1</v>
      </c>
      <c r="N901" s="149">
        <v>1</v>
      </c>
      <c r="O901" s="149">
        <v>1</v>
      </c>
      <c r="P901" s="149">
        <v>1</v>
      </c>
      <c r="Q901" s="149">
        <v>1</v>
      </c>
      <c r="R901" s="149">
        <v>1</v>
      </c>
      <c r="S901" s="149">
        <v>1</v>
      </c>
      <c r="T901" s="149">
        <v>1</v>
      </c>
      <c r="U901" s="149">
        <v>1</v>
      </c>
      <c r="V901" s="149">
        <v>1</v>
      </c>
      <c r="W901" s="149">
        <v>1</v>
      </c>
      <c r="X901" s="149">
        <v>1</v>
      </c>
      <c r="Y901" s="149">
        <v>1</v>
      </c>
      <c r="Z901" s="149">
        <v>1</v>
      </c>
      <c r="AA901" s="149">
        <v>1</v>
      </c>
      <c r="AB901" s="149">
        <v>1</v>
      </c>
      <c r="AC901" s="149">
        <v>1</v>
      </c>
      <c r="AD901" s="149">
        <v>1</v>
      </c>
      <c r="AE901" s="149">
        <v>1</v>
      </c>
      <c r="AF901" s="149">
        <v>1</v>
      </c>
      <c r="AG901" s="149">
        <v>1</v>
      </c>
      <c r="AH901" s="149">
        <v>1</v>
      </c>
      <c r="AI901" s="149">
        <v>1</v>
      </c>
      <c r="AJ901" s="149">
        <v>1</v>
      </c>
      <c r="AK901" s="149">
        <v>1</v>
      </c>
      <c r="AL901" s="149">
        <v>1</v>
      </c>
      <c r="AM901" s="149">
        <v>1</v>
      </c>
      <c r="AN901" s="149">
        <v>1</v>
      </c>
      <c r="AO901" s="149">
        <v>1</v>
      </c>
      <c r="AP901" s="149">
        <v>1</v>
      </c>
      <c r="AQ901" s="149">
        <v>1</v>
      </c>
      <c r="AR901" s="149">
        <v>1</v>
      </c>
      <c r="AS901" s="149">
        <v>1</v>
      </c>
      <c r="AT901" s="149">
        <v>1</v>
      </c>
      <c r="AU901" s="149">
        <v>1</v>
      </c>
      <c r="AV901" s="149">
        <v>1</v>
      </c>
      <c r="AW901" s="149">
        <v>1</v>
      </c>
      <c r="AX901" s="149">
        <v>1</v>
      </c>
      <c r="AY901" s="149">
        <v>1</v>
      </c>
      <c r="AZ901" s="149">
        <v>1</v>
      </c>
      <c r="BA901" s="149">
        <v>1</v>
      </c>
      <c r="BB901" s="149">
        <v>1</v>
      </c>
      <c r="BC901" s="149">
        <v>1</v>
      </c>
      <c r="BD901" s="149">
        <v>1</v>
      </c>
      <c r="BE901" s="149">
        <v>1</v>
      </c>
      <c r="BF901" s="149">
        <v>1</v>
      </c>
      <c r="BG901" s="149">
        <v>1</v>
      </c>
      <c r="BH901" s="149">
        <v>1</v>
      </c>
      <c r="BI901" s="149">
        <v>1</v>
      </c>
      <c r="BJ901" s="149">
        <v>1</v>
      </c>
      <c r="BK901" s="149">
        <v>1</v>
      </c>
      <c r="BL901" s="149">
        <v>1</v>
      </c>
      <c r="BM901" s="149">
        <v>1</v>
      </c>
      <c r="BN901" s="149">
        <v>1</v>
      </c>
      <c r="BO901" s="149">
        <v>1</v>
      </c>
      <c r="BP901" s="149">
        <v>1</v>
      </c>
      <c r="BQ901" s="149">
        <v>1</v>
      </c>
      <c r="BR901" s="149">
        <v>1</v>
      </c>
      <c r="BS901" s="149">
        <v>1</v>
      </c>
      <c r="BT901" s="149">
        <v>1</v>
      </c>
      <c r="BU901" s="149"/>
      <c r="BV901" s="149"/>
      <c r="BW901" s="149"/>
      <c r="BX901" s="149"/>
      <c r="BY901" s="149"/>
      <c r="BZ901" s="149"/>
      <c r="CA901" s="149"/>
      <c r="CB901" s="149"/>
      <c r="CC901" s="149"/>
      <c r="CD901" s="149"/>
      <c r="CE901" s="149"/>
      <c r="CF901" s="149"/>
      <c r="CG901" s="149"/>
      <c r="CH901" s="149"/>
      <c r="CI901" s="149"/>
      <c r="CJ901" s="149"/>
      <c r="CK901" s="149"/>
      <c r="CL901" s="149"/>
      <c r="CM901" s="149"/>
      <c r="CN901" s="149"/>
      <c r="CO901" s="149"/>
      <c r="CP901" s="149"/>
      <c r="CQ901" s="149"/>
      <c r="CR901" s="149"/>
      <c r="CS901" s="150"/>
      <c r="CT901" s="151"/>
      <c r="CW901" s="68"/>
      <c r="CX901" s="152"/>
    </row>
    <row r="902" spans="1:102">
      <c r="A902" s="292" t="s">
        <v>8334</v>
      </c>
      <c r="B902" s="146" t="s">
        <v>1115</v>
      </c>
      <c r="C902" s="147" t="str">
        <f>+_xlfn.XLOOKUP(B902,'R4'!B:B,'R4'!C:C)</f>
        <v>AMR - TRANSMİKSER - ÜSTYAPISI - BETAMİX</v>
      </c>
      <c r="D902" s="147"/>
      <c r="E902" s="150" t="s">
        <v>8262</v>
      </c>
      <c r="F902" s="150" t="s">
        <v>38</v>
      </c>
      <c r="G902" s="150">
        <v>1000</v>
      </c>
      <c r="H902" s="150" t="s">
        <v>8271</v>
      </c>
      <c r="I902" s="156" t="s">
        <v>8263</v>
      </c>
      <c r="J902" s="148">
        <v>0</v>
      </c>
      <c r="K902" s="149">
        <v>0</v>
      </c>
      <c r="L902" s="149">
        <v>1</v>
      </c>
      <c r="M902" s="149">
        <v>1</v>
      </c>
      <c r="N902" s="149">
        <v>1</v>
      </c>
      <c r="O902" s="149">
        <v>1</v>
      </c>
      <c r="P902" s="149">
        <v>1</v>
      </c>
      <c r="Q902" s="149">
        <v>1</v>
      </c>
      <c r="R902" s="149">
        <v>1</v>
      </c>
      <c r="S902" s="149">
        <v>1</v>
      </c>
      <c r="T902" s="149">
        <v>1</v>
      </c>
      <c r="U902" s="149">
        <v>1</v>
      </c>
      <c r="V902" s="149">
        <v>1</v>
      </c>
      <c r="W902" s="149">
        <v>1</v>
      </c>
      <c r="X902" s="149">
        <v>1</v>
      </c>
      <c r="Y902" s="149">
        <v>1</v>
      </c>
      <c r="Z902" s="149">
        <v>1</v>
      </c>
      <c r="AA902" s="149">
        <v>1</v>
      </c>
      <c r="AB902" s="149">
        <v>1</v>
      </c>
      <c r="AC902" s="149">
        <v>1</v>
      </c>
      <c r="AD902" s="149">
        <v>1</v>
      </c>
      <c r="AE902" s="149">
        <v>1</v>
      </c>
      <c r="AF902" s="149">
        <v>1</v>
      </c>
      <c r="AG902" s="149">
        <v>1</v>
      </c>
      <c r="AH902" s="149">
        <v>1</v>
      </c>
      <c r="AI902" s="149">
        <v>1</v>
      </c>
      <c r="AJ902" s="149">
        <v>1</v>
      </c>
      <c r="AK902" s="149">
        <v>1</v>
      </c>
      <c r="AL902" s="149">
        <v>1</v>
      </c>
      <c r="AM902" s="149">
        <v>1</v>
      </c>
      <c r="AN902" s="149">
        <v>1</v>
      </c>
      <c r="AO902" s="149">
        <v>1</v>
      </c>
      <c r="AP902" s="149">
        <v>1</v>
      </c>
      <c r="AQ902" s="149">
        <v>1</v>
      </c>
      <c r="AR902" s="149">
        <v>1</v>
      </c>
      <c r="AS902" s="149">
        <v>1</v>
      </c>
      <c r="AT902" s="149">
        <v>1</v>
      </c>
      <c r="AU902" s="149">
        <v>1</v>
      </c>
      <c r="AV902" s="149">
        <v>1</v>
      </c>
      <c r="AW902" s="149">
        <v>1</v>
      </c>
      <c r="AX902" s="149">
        <v>1</v>
      </c>
      <c r="AY902" s="149">
        <v>1</v>
      </c>
      <c r="AZ902" s="149">
        <v>1</v>
      </c>
      <c r="BA902" s="149">
        <v>1</v>
      </c>
      <c r="BB902" s="149">
        <v>1</v>
      </c>
      <c r="BC902" s="149">
        <v>1</v>
      </c>
      <c r="BD902" s="149">
        <v>1</v>
      </c>
      <c r="BE902" s="149">
        <v>1</v>
      </c>
      <c r="BF902" s="149">
        <v>1</v>
      </c>
      <c r="BG902" s="149">
        <v>1</v>
      </c>
      <c r="BH902" s="149">
        <v>1</v>
      </c>
      <c r="BI902" s="149">
        <v>1</v>
      </c>
      <c r="BJ902" s="149">
        <v>1</v>
      </c>
      <c r="BK902" s="149">
        <v>1</v>
      </c>
      <c r="BL902" s="149">
        <v>1</v>
      </c>
      <c r="BM902" s="149">
        <v>1</v>
      </c>
      <c r="BN902" s="149">
        <v>1</v>
      </c>
      <c r="BO902" s="149">
        <v>1</v>
      </c>
      <c r="BP902" s="149">
        <v>1</v>
      </c>
      <c r="BQ902" s="149">
        <v>1</v>
      </c>
      <c r="BR902" s="149">
        <v>1</v>
      </c>
      <c r="BS902" s="149">
        <v>1</v>
      </c>
      <c r="BT902" s="149">
        <v>1</v>
      </c>
      <c r="BU902" s="149"/>
      <c r="BV902" s="149"/>
      <c r="BW902" s="149"/>
      <c r="BX902" s="149"/>
      <c r="BY902" s="149"/>
      <c r="BZ902" s="149"/>
      <c r="CA902" s="149"/>
      <c r="CB902" s="149"/>
      <c r="CC902" s="149"/>
      <c r="CD902" s="149"/>
      <c r="CE902" s="149"/>
      <c r="CF902" s="149"/>
      <c r="CG902" s="149"/>
      <c r="CH902" s="149"/>
      <c r="CI902" s="149"/>
      <c r="CJ902" s="149"/>
      <c r="CK902" s="149"/>
      <c r="CL902" s="149"/>
      <c r="CM902" s="149"/>
      <c r="CN902" s="149"/>
      <c r="CO902" s="149"/>
      <c r="CP902" s="149"/>
      <c r="CQ902" s="149"/>
      <c r="CR902" s="149"/>
      <c r="CS902" s="150"/>
      <c r="CT902" s="151"/>
      <c r="CW902" s="68"/>
      <c r="CX902" s="152"/>
    </row>
    <row r="903" spans="1:102">
      <c r="A903" s="292" t="s">
        <v>8334</v>
      </c>
      <c r="B903" s="146" t="s">
        <v>1116</v>
      </c>
      <c r="C903" s="147" t="str">
        <f>+_xlfn.XLOOKUP(B903,'R4'!B:B,'R4'!C:C)</f>
        <v>AMR - TRANSMİKSER - ÜSTYAPISI - BETAMİX</v>
      </c>
      <c r="D903" s="147"/>
      <c r="E903" s="150" t="s">
        <v>8262</v>
      </c>
      <c r="F903" s="150" t="s">
        <v>38</v>
      </c>
      <c r="G903" s="150">
        <v>1000</v>
      </c>
      <c r="H903" s="150" t="s">
        <v>8271</v>
      </c>
      <c r="I903" s="156" t="s">
        <v>8263</v>
      </c>
      <c r="J903" s="148">
        <v>0</v>
      </c>
      <c r="K903" s="149">
        <v>0</v>
      </c>
      <c r="L903" s="149">
        <v>1</v>
      </c>
      <c r="M903" s="149">
        <v>1</v>
      </c>
      <c r="N903" s="149">
        <v>1</v>
      </c>
      <c r="O903" s="149">
        <v>1</v>
      </c>
      <c r="P903" s="149">
        <v>1</v>
      </c>
      <c r="Q903" s="149">
        <v>1</v>
      </c>
      <c r="R903" s="149">
        <v>1</v>
      </c>
      <c r="S903" s="149">
        <v>1</v>
      </c>
      <c r="T903" s="149">
        <v>1</v>
      </c>
      <c r="U903" s="149">
        <v>1</v>
      </c>
      <c r="V903" s="149">
        <v>1</v>
      </c>
      <c r="W903" s="149">
        <v>1</v>
      </c>
      <c r="X903" s="149">
        <v>1</v>
      </c>
      <c r="Y903" s="149">
        <v>1</v>
      </c>
      <c r="Z903" s="149">
        <v>1</v>
      </c>
      <c r="AA903" s="149">
        <v>1</v>
      </c>
      <c r="AB903" s="149">
        <v>1</v>
      </c>
      <c r="AC903" s="149">
        <v>1</v>
      </c>
      <c r="AD903" s="149">
        <v>1</v>
      </c>
      <c r="AE903" s="149">
        <v>1</v>
      </c>
      <c r="AF903" s="149">
        <v>1</v>
      </c>
      <c r="AG903" s="149">
        <v>1</v>
      </c>
      <c r="AH903" s="149">
        <v>1</v>
      </c>
      <c r="AI903" s="149">
        <v>1</v>
      </c>
      <c r="AJ903" s="149">
        <v>1</v>
      </c>
      <c r="AK903" s="149">
        <v>1</v>
      </c>
      <c r="AL903" s="149">
        <v>1</v>
      </c>
      <c r="AM903" s="149">
        <v>1</v>
      </c>
      <c r="AN903" s="149">
        <v>1</v>
      </c>
      <c r="AO903" s="149">
        <v>1</v>
      </c>
      <c r="AP903" s="149">
        <v>1</v>
      </c>
      <c r="AQ903" s="149">
        <v>1</v>
      </c>
      <c r="AR903" s="149">
        <v>1</v>
      </c>
      <c r="AS903" s="149">
        <v>1</v>
      </c>
      <c r="AT903" s="149">
        <v>1</v>
      </c>
      <c r="AU903" s="149">
        <v>1</v>
      </c>
      <c r="AV903" s="149">
        <v>1</v>
      </c>
      <c r="AW903" s="149">
        <v>1</v>
      </c>
      <c r="AX903" s="149">
        <v>1</v>
      </c>
      <c r="AY903" s="149">
        <v>1</v>
      </c>
      <c r="AZ903" s="149">
        <v>1</v>
      </c>
      <c r="BA903" s="149">
        <v>1</v>
      </c>
      <c r="BB903" s="149">
        <v>1</v>
      </c>
      <c r="BC903" s="149">
        <v>1</v>
      </c>
      <c r="BD903" s="149">
        <v>1</v>
      </c>
      <c r="BE903" s="149">
        <v>1</v>
      </c>
      <c r="BF903" s="149">
        <v>1</v>
      </c>
      <c r="BG903" s="149">
        <v>1</v>
      </c>
      <c r="BH903" s="149">
        <v>1</v>
      </c>
      <c r="BI903" s="149">
        <v>1</v>
      </c>
      <c r="BJ903" s="149">
        <v>1</v>
      </c>
      <c r="BK903" s="149">
        <v>1</v>
      </c>
      <c r="BL903" s="149">
        <v>1</v>
      </c>
      <c r="BM903" s="149">
        <v>1</v>
      </c>
      <c r="BN903" s="149">
        <v>1</v>
      </c>
      <c r="BO903" s="149">
        <v>1</v>
      </c>
      <c r="BP903" s="149">
        <v>1</v>
      </c>
      <c r="BQ903" s="149">
        <v>1</v>
      </c>
      <c r="BR903" s="149">
        <v>1</v>
      </c>
      <c r="BS903" s="149">
        <v>1</v>
      </c>
      <c r="BT903" s="149">
        <v>1</v>
      </c>
      <c r="BU903" s="149"/>
      <c r="BV903" s="149"/>
      <c r="BW903" s="149"/>
      <c r="BX903" s="149"/>
      <c r="BY903" s="149"/>
      <c r="BZ903" s="149"/>
      <c r="CA903" s="149"/>
      <c r="CB903" s="149"/>
      <c r="CC903" s="149"/>
      <c r="CD903" s="149"/>
      <c r="CE903" s="149"/>
      <c r="CF903" s="149"/>
      <c r="CG903" s="149"/>
      <c r="CH903" s="149"/>
      <c r="CI903" s="149"/>
      <c r="CJ903" s="149"/>
      <c r="CK903" s="149"/>
      <c r="CL903" s="149"/>
      <c r="CM903" s="149"/>
      <c r="CN903" s="149"/>
      <c r="CO903" s="149"/>
      <c r="CP903" s="149"/>
      <c r="CQ903" s="149"/>
      <c r="CR903" s="149"/>
      <c r="CS903" s="150"/>
      <c r="CT903" s="151"/>
      <c r="CW903" s="68"/>
      <c r="CX903" s="152"/>
    </row>
    <row r="904" spans="1:102">
      <c r="A904" s="292" t="s">
        <v>8334</v>
      </c>
      <c r="B904" s="146" t="s">
        <v>1117</v>
      </c>
      <c r="C904" s="147" t="str">
        <f>+_xlfn.XLOOKUP(B904,'R4'!B:B,'R4'!C:C)</f>
        <v>AMR - TRANSMİKSER - ÜSTYAPISI - BETAMİX</v>
      </c>
      <c r="D904" s="147"/>
      <c r="E904" s="150" t="s">
        <v>8262</v>
      </c>
      <c r="F904" s="150" t="s">
        <v>38</v>
      </c>
      <c r="G904" s="150">
        <v>1000</v>
      </c>
      <c r="H904" s="150" t="s">
        <v>8271</v>
      </c>
      <c r="I904" s="156" t="s">
        <v>8263</v>
      </c>
      <c r="J904" s="148">
        <v>0</v>
      </c>
      <c r="K904" s="149">
        <v>0</v>
      </c>
      <c r="L904" s="149">
        <v>1</v>
      </c>
      <c r="M904" s="149">
        <v>1</v>
      </c>
      <c r="N904" s="149">
        <v>1</v>
      </c>
      <c r="O904" s="149">
        <v>1</v>
      </c>
      <c r="P904" s="149">
        <v>1</v>
      </c>
      <c r="Q904" s="149">
        <v>1</v>
      </c>
      <c r="R904" s="149">
        <v>1</v>
      </c>
      <c r="S904" s="149">
        <v>1</v>
      </c>
      <c r="T904" s="149">
        <v>1</v>
      </c>
      <c r="U904" s="149">
        <v>1</v>
      </c>
      <c r="V904" s="149">
        <v>1</v>
      </c>
      <c r="W904" s="149">
        <v>1</v>
      </c>
      <c r="X904" s="149">
        <v>1</v>
      </c>
      <c r="Y904" s="149">
        <v>1</v>
      </c>
      <c r="Z904" s="149">
        <v>1</v>
      </c>
      <c r="AA904" s="149">
        <v>1</v>
      </c>
      <c r="AB904" s="149">
        <v>1</v>
      </c>
      <c r="AC904" s="149">
        <v>1</v>
      </c>
      <c r="AD904" s="149">
        <v>1</v>
      </c>
      <c r="AE904" s="149">
        <v>1</v>
      </c>
      <c r="AF904" s="149">
        <v>1</v>
      </c>
      <c r="AG904" s="149">
        <v>1</v>
      </c>
      <c r="AH904" s="149">
        <v>1</v>
      </c>
      <c r="AI904" s="149">
        <v>1</v>
      </c>
      <c r="AJ904" s="149">
        <v>1</v>
      </c>
      <c r="AK904" s="149">
        <v>1</v>
      </c>
      <c r="AL904" s="149">
        <v>1</v>
      </c>
      <c r="AM904" s="149">
        <v>1</v>
      </c>
      <c r="AN904" s="149">
        <v>1</v>
      </c>
      <c r="AO904" s="149">
        <v>1</v>
      </c>
      <c r="AP904" s="149">
        <v>1</v>
      </c>
      <c r="AQ904" s="149">
        <v>1</v>
      </c>
      <c r="AR904" s="149">
        <v>1</v>
      </c>
      <c r="AS904" s="149">
        <v>1</v>
      </c>
      <c r="AT904" s="149">
        <v>1</v>
      </c>
      <c r="AU904" s="149">
        <v>1</v>
      </c>
      <c r="AV904" s="149">
        <v>1</v>
      </c>
      <c r="AW904" s="149">
        <v>1</v>
      </c>
      <c r="AX904" s="149">
        <v>1</v>
      </c>
      <c r="AY904" s="149">
        <v>1</v>
      </c>
      <c r="AZ904" s="149">
        <v>1</v>
      </c>
      <c r="BA904" s="149">
        <v>1</v>
      </c>
      <c r="BB904" s="149">
        <v>1</v>
      </c>
      <c r="BC904" s="149">
        <v>1</v>
      </c>
      <c r="BD904" s="149">
        <v>1</v>
      </c>
      <c r="BE904" s="149">
        <v>1</v>
      </c>
      <c r="BF904" s="149">
        <v>1</v>
      </c>
      <c r="BG904" s="149">
        <v>1</v>
      </c>
      <c r="BH904" s="149">
        <v>1</v>
      </c>
      <c r="BI904" s="149">
        <v>1</v>
      </c>
      <c r="BJ904" s="149">
        <v>1</v>
      </c>
      <c r="BK904" s="149">
        <v>1</v>
      </c>
      <c r="BL904" s="149">
        <v>1</v>
      </c>
      <c r="BM904" s="149">
        <v>1</v>
      </c>
      <c r="BN904" s="149">
        <v>1</v>
      </c>
      <c r="BO904" s="149">
        <v>1</v>
      </c>
      <c r="BP904" s="149">
        <v>1</v>
      </c>
      <c r="BQ904" s="149">
        <v>1</v>
      </c>
      <c r="BR904" s="149">
        <v>1</v>
      </c>
      <c r="BS904" s="149">
        <v>1</v>
      </c>
      <c r="BT904" s="149">
        <v>1</v>
      </c>
      <c r="BU904" s="149"/>
      <c r="BV904" s="149"/>
      <c r="BW904" s="149"/>
      <c r="BX904" s="149"/>
      <c r="BY904" s="149"/>
      <c r="BZ904" s="149"/>
      <c r="CA904" s="149"/>
      <c r="CB904" s="149"/>
      <c r="CC904" s="149"/>
      <c r="CD904" s="149"/>
      <c r="CE904" s="149"/>
      <c r="CF904" s="149"/>
      <c r="CG904" s="149"/>
      <c r="CH904" s="149"/>
      <c r="CI904" s="149"/>
      <c r="CJ904" s="149"/>
      <c r="CK904" s="149"/>
      <c r="CL904" s="149"/>
      <c r="CM904" s="149"/>
      <c r="CN904" s="149"/>
      <c r="CO904" s="149"/>
      <c r="CP904" s="149"/>
      <c r="CQ904" s="149"/>
      <c r="CR904" s="149"/>
      <c r="CS904" s="150"/>
      <c r="CT904" s="151"/>
      <c r="CW904" s="68"/>
      <c r="CX904" s="152"/>
    </row>
    <row r="905" spans="1:102">
      <c r="A905" s="292" t="s">
        <v>8334</v>
      </c>
      <c r="B905" s="146" t="s">
        <v>1118</v>
      </c>
      <c r="C905" s="147" t="str">
        <f>+_xlfn.XLOOKUP(B905,'R4'!B:B,'R4'!C:C)</f>
        <v>AMR - TRANSMİKSER - ÜSTYAPISI - BETAMİX</v>
      </c>
      <c r="D905" s="147"/>
      <c r="E905" s="150" t="s">
        <v>8262</v>
      </c>
      <c r="F905" s="150" t="s">
        <v>38</v>
      </c>
      <c r="G905" s="150">
        <v>1000</v>
      </c>
      <c r="H905" s="150" t="s">
        <v>8271</v>
      </c>
      <c r="I905" s="156" t="s">
        <v>8263</v>
      </c>
      <c r="J905" s="148">
        <v>0</v>
      </c>
      <c r="K905" s="149">
        <v>0</v>
      </c>
      <c r="L905" s="149">
        <v>0</v>
      </c>
      <c r="M905" s="149">
        <v>0</v>
      </c>
      <c r="N905" s="149">
        <v>0</v>
      </c>
      <c r="O905" s="149">
        <v>0</v>
      </c>
      <c r="P905" s="149">
        <v>1</v>
      </c>
      <c r="Q905" s="149">
        <v>1</v>
      </c>
      <c r="R905" s="149">
        <v>1</v>
      </c>
      <c r="S905" s="149">
        <v>1</v>
      </c>
      <c r="T905" s="149">
        <v>1</v>
      </c>
      <c r="U905" s="149">
        <v>1</v>
      </c>
      <c r="V905" s="149">
        <v>1</v>
      </c>
      <c r="W905" s="149">
        <v>1</v>
      </c>
      <c r="X905" s="149">
        <v>1</v>
      </c>
      <c r="Y905" s="149">
        <v>1</v>
      </c>
      <c r="Z905" s="149">
        <v>1</v>
      </c>
      <c r="AA905" s="149">
        <v>1</v>
      </c>
      <c r="AB905" s="149">
        <v>1</v>
      </c>
      <c r="AC905" s="149">
        <v>1</v>
      </c>
      <c r="AD905" s="149">
        <v>1</v>
      </c>
      <c r="AE905" s="149">
        <v>1</v>
      </c>
      <c r="AF905" s="149">
        <v>1</v>
      </c>
      <c r="AG905" s="149">
        <v>1</v>
      </c>
      <c r="AH905" s="149">
        <v>1</v>
      </c>
      <c r="AI905" s="149">
        <v>1</v>
      </c>
      <c r="AJ905" s="149">
        <v>1</v>
      </c>
      <c r="AK905" s="149">
        <v>1</v>
      </c>
      <c r="AL905" s="149">
        <v>1</v>
      </c>
      <c r="AM905" s="149">
        <v>1</v>
      </c>
      <c r="AN905" s="149">
        <v>1</v>
      </c>
      <c r="AO905" s="149">
        <v>1</v>
      </c>
      <c r="AP905" s="149">
        <v>1</v>
      </c>
      <c r="AQ905" s="149">
        <v>1</v>
      </c>
      <c r="AR905" s="149">
        <v>1</v>
      </c>
      <c r="AS905" s="149">
        <v>1</v>
      </c>
      <c r="AT905" s="149">
        <v>1</v>
      </c>
      <c r="AU905" s="149">
        <v>1</v>
      </c>
      <c r="AV905" s="149">
        <v>1</v>
      </c>
      <c r="AW905" s="149">
        <v>1</v>
      </c>
      <c r="AX905" s="149">
        <v>1</v>
      </c>
      <c r="AY905" s="149">
        <v>1</v>
      </c>
      <c r="AZ905" s="149">
        <v>1</v>
      </c>
      <c r="BA905" s="149">
        <v>1</v>
      </c>
      <c r="BB905" s="149">
        <v>1</v>
      </c>
      <c r="BC905" s="149">
        <v>1</v>
      </c>
      <c r="BD905" s="149">
        <v>1</v>
      </c>
      <c r="BE905" s="149">
        <v>1</v>
      </c>
      <c r="BF905" s="149">
        <v>1</v>
      </c>
      <c r="BG905" s="149">
        <v>1</v>
      </c>
      <c r="BH905" s="149">
        <v>1</v>
      </c>
      <c r="BI905" s="149">
        <v>1</v>
      </c>
      <c r="BJ905" s="149">
        <v>1</v>
      </c>
      <c r="BK905" s="149">
        <v>1</v>
      </c>
      <c r="BL905" s="149">
        <v>1</v>
      </c>
      <c r="BM905" s="149">
        <v>1</v>
      </c>
      <c r="BN905" s="149">
        <v>1</v>
      </c>
      <c r="BO905" s="149">
        <v>1</v>
      </c>
      <c r="BP905" s="149">
        <v>1</v>
      </c>
      <c r="BQ905" s="149">
        <v>1</v>
      </c>
      <c r="BR905" s="149">
        <v>1</v>
      </c>
      <c r="BS905" s="149">
        <v>1</v>
      </c>
      <c r="BT905" s="149">
        <v>1</v>
      </c>
      <c r="BU905" s="149"/>
      <c r="BV905" s="149"/>
      <c r="BW905" s="149"/>
      <c r="BX905" s="149"/>
      <c r="BY905" s="149"/>
      <c r="BZ905" s="149"/>
      <c r="CA905" s="149"/>
      <c r="CB905" s="149"/>
      <c r="CC905" s="149"/>
      <c r="CD905" s="149"/>
      <c r="CE905" s="149"/>
      <c r="CF905" s="149"/>
      <c r="CG905" s="149"/>
      <c r="CH905" s="149"/>
      <c r="CI905" s="149"/>
      <c r="CJ905" s="149"/>
      <c r="CK905" s="149"/>
      <c r="CL905" s="149"/>
      <c r="CM905" s="149"/>
      <c r="CN905" s="149"/>
      <c r="CO905" s="149"/>
      <c r="CP905" s="149"/>
      <c r="CQ905" s="149"/>
      <c r="CR905" s="149"/>
      <c r="CS905" s="150"/>
      <c r="CT905" s="151"/>
      <c r="CW905" s="68"/>
      <c r="CX905" s="152"/>
    </row>
    <row r="906" spans="1:102">
      <c r="A906" s="292" t="s">
        <v>8334</v>
      </c>
      <c r="B906" s="146" t="s">
        <v>1119</v>
      </c>
      <c r="C906" s="147" t="str">
        <f>+_xlfn.XLOOKUP(B906,'R4'!B:B,'R4'!C:C)</f>
        <v>AMR - TRANSMİKSER - ÜSTYAPISI - BETAMİX</v>
      </c>
      <c r="D906" s="147"/>
      <c r="E906" s="150" t="s">
        <v>8262</v>
      </c>
      <c r="F906" s="150" t="s">
        <v>38</v>
      </c>
      <c r="G906" s="150">
        <v>1000</v>
      </c>
      <c r="H906" s="150" t="s">
        <v>8271</v>
      </c>
      <c r="I906" s="156" t="s">
        <v>8263</v>
      </c>
      <c r="J906" s="148">
        <v>0</v>
      </c>
      <c r="K906" s="149">
        <v>0</v>
      </c>
      <c r="L906" s="149">
        <v>0</v>
      </c>
      <c r="M906" s="149">
        <v>0</v>
      </c>
      <c r="N906" s="149">
        <v>0</v>
      </c>
      <c r="O906" s="149">
        <v>0</v>
      </c>
      <c r="P906" s="149">
        <v>1</v>
      </c>
      <c r="Q906" s="149">
        <v>1</v>
      </c>
      <c r="R906" s="149">
        <v>1</v>
      </c>
      <c r="S906" s="149">
        <v>1</v>
      </c>
      <c r="T906" s="149">
        <v>1</v>
      </c>
      <c r="U906" s="149">
        <v>1</v>
      </c>
      <c r="V906" s="149">
        <v>1</v>
      </c>
      <c r="W906" s="149">
        <v>1</v>
      </c>
      <c r="X906" s="149">
        <v>1</v>
      </c>
      <c r="Y906" s="149">
        <v>1</v>
      </c>
      <c r="Z906" s="149">
        <v>1</v>
      </c>
      <c r="AA906" s="149">
        <v>1</v>
      </c>
      <c r="AB906" s="149">
        <v>1</v>
      </c>
      <c r="AC906" s="149">
        <v>1</v>
      </c>
      <c r="AD906" s="149">
        <v>1</v>
      </c>
      <c r="AE906" s="149">
        <v>1</v>
      </c>
      <c r="AF906" s="149">
        <v>1</v>
      </c>
      <c r="AG906" s="149">
        <v>1</v>
      </c>
      <c r="AH906" s="149">
        <v>1</v>
      </c>
      <c r="AI906" s="149">
        <v>1</v>
      </c>
      <c r="AJ906" s="149">
        <v>1</v>
      </c>
      <c r="AK906" s="149">
        <v>1</v>
      </c>
      <c r="AL906" s="149">
        <v>1</v>
      </c>
      <c r="AM906" s="149">
        <v>1</v>
      </c>
      <c r="AN906" s="149">
        <v>1</v>
      </c>
      <c r="AO906" s="149">
        <v>1</v>
      </c>
      <c r="AP906" s="149">
        <v>1</v>
      </c>
      <c r="AQ906" s="149">
        <v>1</v>
      </c>
      <c r="AR906" s="149">
        <v>1</v>
      </c>
      <c r="AS906" s="149">
        <v>1</v>
      </c>
      <c r="AT906" s="149">
        <v>1</v>
      </c>
      <c r="AU906" s="149">
        <v>1</v>
      </c>
      <c r="AV906" s="149">
        <v>1</v>
      </c>
      <c r="AW906" s="149">
        <v>1</v>
      </c>
      <c r="AX906" s="149">
        <v>1</v>
      </c>
      <c r="AY906" s="149">
        <v>1</v>
      </c>
      <c r="AZ906" s="149">
        <v>1</v>
      </c>
      <c r="BA906" s="149">
        <v>1</v>
      </c>
      <c r="BB906" s="149">
        <v>1</v>
      </c>
      <c r="BC906" s="149">
        <v>1</v>
      </c>
      <c r="BD906" s="149">
        <v>1</v>
      </c>
      <c r="BE906" s="149">
        <v>1</v>
      </c>
      <c r="BF906" s="149">
        <v>1</v>
      </c>
      <c r="BG906" s="149">
        <v>1</v>
      </c>
      <c r="BH906" s="149">
        <v>1</v>
      </c>
      <c r="BI906" s="149">
        <v>1</v>
      </c>
      <c r="BJ906" s="149">
        <v>1</v>
      </c>
      <c r="BK906" s="149">
        <v>1</v>
      </c>
      <c r="BL906" s="149">
        <v>1</v>
      </c>
      <c r="BM906" s="149">
        <v>1</v>
      </c>
      <c r="BN906" s="149">
        <v>1</v>
      </c>
      <c r="BO906" s="149">
        <v>1</v>
      </c>
      <c r="BP906" s="149">
        <v>1</v>
      </c>
      <c r="BQ906" s="149">
        <v>1</v>
      </c>
      <c r="BR906" s="149">
        <v>1</v>
      </c>
      <c r="BS906" s="149">
        <v>1</v>
      </c>
      <c r="BT906" s="149">
        <v>1</v>
      </c>
      <c r="BU906" s="149"/>
      <c r="BV906" s="149"/>
      <c r="BW906" s="149"/>
      <c r="BX906" s="149"/>
      <c r="BY906" s="149"/>
      <c r="BZ906" s="149"/>
      <c r="CA906" s="149"/>
      <c r="CB906" s="149"/>
      <c r="CC906" s="149"/>
      <c r="CD906" s="149"/>
      <c r="CE906" s="149"/>
      <c r="CF906" s="149"/>
      <c r="CG906" s="149"/>
      <c r="CH906" s="149"/>
      <c r="CI906" s="149"/>
      <c r="CJ906" s="149"/>
      <c r="CK906" s="149"/>
      <c r="CL906" s="149"/>
      <c r="CM906" s="149"/>
      <c r="CN906" s="149"/>
      <c r="CO906" s="149"/>
      <c r="CP906" s="149"/>
      <c r="CQ906" s="149"/>
      <c r="CR906" s="149"/>
      <c r="CS906" s="150"/>
      <c r="CT906" s="151"/>
      <c r="CW906" s="68"/>
      <c r="CX906" s="152"/>
    </row>
    <row r="907" spans="1:102">
      <c r="A907" s="292" t="s">
        <v>8334</v>
      </c>
      <c r="B907" s="146" t="s">
        <v>1120</v>
      </c>
      <c r="C907" s="147" t="str">
        <f>+_xlfn.XLOOKUP(B907,'R4'!B:B,'R4'!C:C)</f>
        <v>AMR - TRANSMİKSER - ÜSTYAPISI - BETAMİX</v>
      </c>
      <c r="D907" s="147"/>
      <c r="E907" s="150" t="s">
        <v>8262</v>
      </c>
      <c r="F907" s="150" t="s">
        <v>38</v>
      </c>
      <c r="G907" s="150">
        <v>1000</v>
      </c>
      <c r="H907" s="150" t="s">
        <v>8271</v>
      </c>
      <c r="I907" s="156" t="s">
        <v>8263</v>
      </c>
      <c r="J907" s="148">
        <v>0</v>
      </c>
      <c r="K907" s="149">
        <v>0</v>
      </c>
      <c r="L907" s="149">
        <v>0</v>
      </c>
      <c r="M907" s="149">
        <v>0</v>
      </c>
      <c r="N907" s="149">
        <v>0</v>
      </c>
      <c r="O907" s="149">
        <v>0</v>
      </c>
      <c r="P907" s="149">
        <v>1</v>
      </c>
      <c r="Q907" s="149">
        <v>1</v>
      </c>
      <c r="R907" s="149">
        <v>1</v>
      </c>
      <c r="S907" s="149">
        <v>1</v>
      </c>
      <c r="T907" s="149">
        <v>1</v>
      </c>
      <c r="U907" s="149">
        <v>1</v>
      </c>
      <c r="V907" s="149">
        <v>1</v>
      </c>
      <c r="W907" s="149">
        <v>1</v>
      </c>
      <c r="X907" s="149">
        <v>1</v>
      </c>
      <c r="Y907" s="149">
        <v>1</v>
      </c>
      <c r="Z907" s="149">
        <v>1</v>
      </c>
      <c r="AA907" s="149">
        <v>1</v>
      </c>
      <c r="AB907" s="149">
        <v>1</v>
      </c>
      <c r="AC907" s="149">
        <v>1</v>
      </c>
      <c r="AD907" s="149">
        <v>1</v>
      </c>
      <c r="AE907" s="149">
        <v>1</v>
      </c>
      <c r="AF907" s="149">
        <v>1</v>
      </c>
      <c r="AG907" s="149">
        <v>1</v>
      </c>
      <c r="AH907" s="149">
        <v>1</v>
      </c>
      <c r="AI907" s="149">
        <v>1</v>
      </c>
      <c r="AJ907" s="149">
        <v>1</v>
      </c>
      <c r="AK907" s="149">
        <v>1</v>
      </c>
      <c r="AL907" s="149">
        <v>1</v>
      </c>
      <c r="AM907" s="149">
        <v>1</v>
      </c>
      <c r="AN907" s="149">
        <v>1</v>
      </c>
      <c r="AO907" s="149">
        <v>1</v>
      </c>
      <c r="AP907" s="149">
        <v>1</v>
      </c>
      <c r="AQ907" s="149">
        <v>1</v>
      </c>
      <c r="AR907" s="149">
        <v>1</v>
      </c>
      <c r="AS907" s="149">
        <v>1</v>
      </c>
      <c r="AT907" s="149">
        <v>1</v>
      </c>
      <c r="AU907" s="149">
        <v>1</v>
      </c>
      <c r="AV907" s="149">
        <v>1</v>
      </c>
      <c r="AW907" s="149">
        <v>1</v>
      </c>
      <c r="AX907" s="149">
        <v>1</v>
      </c>
      <c r="AY907" s="149">
        <v>1</v>
      </c>
      <c r="AZ907" s="149">
        <v>1</v>
      </c>
      <c r="BA907" s="149">
        <v>1</v>
      </c>
      <c r="BB907" s="149">
        <v>1</v>
      </c>
      <c r="BC907" s="149">
        <v>1</v>
      </c>
      <c r="BD907" s="149">
        <v>1</v>
      </c>
      <c r="BE907" s="149">
        <v>1</v>
      </c>
      <c r="BF907" s="149">
        <v>1</v>
      </c>
      <c r="BG907" s="149">
        <v>1</v>
      </c>
      <c r="BH907" s="149">
        <v>1</v>
      </c>
      <c r="BI907" s="149">
        <v>1</v>
      </c>
      <c r="BJ907" s="149">
        <v>1</v>
      </c>
      <c r="BK907" s="149">
        <v>1</v>
      </c>
      <c r="BL907" s="149">
        <v>1</v>
      </c>
      <c r="BM907" s="149">
        <v>1</v>
      </c>
      <c r="BN907" s="149">
        <v>1</v>
      </c>
      <c r="BO907" s="149">
        <v>1</v>
      </c>
      <c r="BP907" s="149">
        <v>1</v>
      </c>
      <c r="BQ907" s="149">
        <v>1</v>
      </c>
      <c r="BR907" s="149">
        <v>1</v>
      </c>
      <c r="BS907" s="149">
        <v>1</v>
      </c>
      <c r="BT907" s="149">
        <v>1</v>
      </c>
      <c r="BU907" s="149"/>
      <c r="BV907" s="149"/>
      <c r="BW907" s="149"/>
      <c r="BX907" s="149"/>
      <c r="BY907" s="149"/>
      <c r="BZ907" s="149"/>
      <c r="CA907" s="149"/>
      <c r="CB907" s="149"/>
      <c r="CC907" s="149"/>
      <c r="CD907" s="149"/>
      <c r="CE907" s="149"/>
      <c r="CF907" s="149"/>
      <c r="CG907" s="149"/>
      <c r="CH907" s="149"/>
      <c r="CI907" s="149"/>
      <c r="CJ907" s="149"/>
      <c r="CK907" s="149"/>
      <c r="CL907" s="149"/>
      <c r="CM907" s="149"/>
      <c r="CN907" s="149"/>
      <c r="CO907" s="149"/>
      <c r="CP907" s="149"/>
      <c r="CQ907" s="149"/>
      <c r="CR907" s="149"/>
      <c r="CS907" s="150"/>
      <c r="CT907" s="151"/>
      <c r="CW907" s="68"/>
      <c r="CX907" s="152"/>
    </row>
    <row r="908" spans="1:102">
      <c r="A908" s="292" t="s">
        <v>8334</v>
      </c>
      <c r="B908" s="146" t="s">
        <v>1121</v>
      </c>
      <c r="C908" s="147" t="str">
        <f>+_xlfn.XLOOKUP(B908,'R4'!B:B,'R4'!C:C)</f>
        <v>AMR - TRANSMİKSER - ÜSTYAPISI - BETAMİX</v>
      </c>
      <c r="D908" s="147"/>
      <c r="E908" s="150" t="s">
        <v>8262</v>
      </c>
      <c r="F908" s="150" t="s">
        <v>38</v>
      </c>
      <c r="G908" s="150">
        <v>1000</v>
      </c>
      <c r="H908" s="150" t="s">
        <v>8271</v>
      </c>
      <c r="I908" s="156" t="s">
        <v>8263</v>
      </c>
      <c r="J908" s="148">
        <v>0</v>
      </c>
      <c r="K908" s="149">
        <v>0</v>
      </c>
      <c r="L908" s="149">
        <v>0</v>
      </c>
      <c r="M908" s="149">
        <v>0</v>
      </c>
      <c r="N908" s="149">
        <v>0</v>
      </c>
      <c r="O908" s="149">
        <v>0</v>
      </c>
      <c r="P908" s="149">
        <v>1</v>
      </c>
      <c r="Q908" s="149">
        <v>1</v>
      </c>
      <c r="R908" s="149">
        <v>1</v>
      </c>
      <c r="S908" s="149">
        <v>1</v>
      </c>
      <c r="T908" s="149">
        <v>1</v>
      </c>
      <c r="U908" s="149">
        <v>1</v>
      </c>
      <c r="V908" s="149">
        <v>1</v>
      </c>
      <c r="W908" s="149">
        <v>1</v>
      </c>
      <c r="X908" s="149">
        <v>1</v>
      </c>
      <c r="Y908" s="149">
        <v>1</v>
      </c>
      <c r="Z908" s="149">
        <v>1</v>
      </c>
      <c r="AA908" s="149">
        <v>1</v>
      </c>
      <c r="AB908" s="149">
        <v>1</v>
      </c>
      <c r="AC908" s="149">
        <v>1</v>
      </c>
      <c r="AD908" s="149">
        <v>1</v>
      </c>
      <c r="AE908" s="149">
        <v>1</v>
      </c>
      <c r="AF908" s="149">
        <v>1</v>
      </c>
      <c r="AG908" s="149">
        <v>1</v>
      </c>
      <c r="AH908" s="149">
        <v>1</v>
      </c>
      <c r="AI908" s="149">
        <v>1</v>
      </c>
      <c r="AJ908" s="149">
        <v>1</v>
      </c>
      <c r="AK908" s="149">
        <v>1</v>
      </c>
      <c r="AL908" s="149">
        <v>1</v>
      </c>
      <c r="AM908" s="149">
        <v>1</v>
      </c>
      <c r="AN908" s="149">
        <v>1</v>
      </c>
      <c r="AO908" s="149">
        <v>1</v>
      </c>
      <c r="AP908" s="149">
        <v>1</v>
      </c>
      <c r="AQ908" s="149">
        <v>1</v>
      </c>
      <c r="AR908" s="149">
        <v>1</v>
      </c>
      <c r="AS908" s="149">
        <v>1</v>
      </c>
      <c r="AT908" s="149">
        <v>1</v>
      </c>
      <c r="AU908" s="149">
        <v>1</v>
      </c>
      <c r="AV908" s="149">
        <v>1</v>
      </c>
      <c r="AW908" s="149">
        <v>1</v>
      </c>
      <c r="AX908" s="149">
        <v>1</v>
      </c>
      <c r="AY908" s="149">
        <v>1</v>
      </c>
      <c r="AZ908" s="149">
        <v>1</v>
      </c>
      <c r="BA908" s="149">
        <v>1</v>
      </c>
      <c r="BB908" s="149">
        <v>1</v>
      </c>
      <c r="BC908" s="149">
        <v>1</v>
      </c>
      <c r="BD908" s="149">
        <v>1</v>
      </c>
      <c r="BE908" s="149">
        <v>1</v>
      </c>
      <c r="BF908" s="149">
        <v>1</v>
      </c>
      <c r="BG908" s="149">
        <v>1</v>
      </c>
      <c r="BH908" s="149">
        <v>1</v>
      </c>
      <c r="BI908" s="149">
        <v>1</v>
      </c>
      <c r="BJ908" s="149">
        <v>1</v>
      </c>
      <c r="BK908" s="149">
        <v>1</v>
      </c>
      <c r="BL908" s="149">
        <v>1</v>
      </c>
      <c r="BM908" s="149">
        <v>1</v>
      </c>
      <c r="BN908" s="149">
        <v>1</v>
      </c>
      <c r="BO908" s="149">
        <v>1</v>
      </c>
      <c r="BP908" s="149">
        <v>1</v>
      </c>
      <c r="BQ908" s="149">
        <v>1</v>
      </c>
      <c r="BR908" s="149">
        <v>1</v>
      </c>
      <c r="BS908" s="149">
        <v>1</v>
      </c>
      <c r="BT908" s="149">
        <v>1</v>
      </c>
      <c r="BU908" s="149"/>
      <c r="BV908" s="149"/>
      <c r="BW908" s="149"/>
      <c r="BX908" s="149"/>
      <c r="BY908" s="149"/>
      <c r="BZ908" s="149"/>
      <c r="CA908" s="149"/>
      <c r="CB908" s="149"/>
      <c r="CC908" s="149"/>
      <c r="CD908" s="149"/>
      <c r="CE908" s="149"/>
      <c r="CF908" s="149"/>
      <c r="CG908" s="149"/>
      <c r="CH908" s="149"/>
      <c r="CI908" s="149"/>
      <c r="CJ908" s="149"/>
      <c r="CK908" s="149"/>
      <c r="CL908" s="149"/>
      <c r="CM908" s="149"/>
      <c r="CN908" s="149"/>
      <c r="CO908" s="149"/>
      <c r="CP908" s="149"/>
      <c r="CQ908" s="149"/>
      <c r="CR908" s="149"/>
      <c r="CS908" s="150"/>
      <c r="CT908" s="151"/>
      <c r="CW908" s="68"/>
      <c r="CX908" s="152"/>
    </row>
    <row r="909" spans="1:102">
      <c r="A909" s="292" t="s">
        <v>8334</v>
      </c>
      <c r="B909" s="146" t="s">
        <v>1122</v>
      </c>
      <c r="C909" s="147" t="str">
        <f>+_xlfn.XLOOKUP(B909,'R4'!B:B,'R4'!C:C)</f>
        <v>AMR - TRANSMİKSER - ÜSTYAPISI - BETAMİX</v>
      </c>
      <c r="D909" s="147"/>
      <c r="E909" s="150" t="s">
        <v>8262</v>
      </c>
      <c r="F909" s="150" t="s">
        <v>38</v>
      </c>
      <c r="G909" s="150">
        <v>1000</v>
      </c>
      <c r="H909" s="150" t="s">
        <v>8271</v>
      </c>
      <c r="I909" s="156" t="s">
        <v>8263</v>
      </c>
      <c r="J909" s="148">
        <v>0</v>
      </c>
      <c r="K909" s="149">
        <v>0</v>
      </c>
      <c r="L909" s="149">
        <v>0</v>
      </c>
      <c r="M909" s="149">
        <v>0</v>
      </c>
      <c r="N909" s="149">
        <v>0</v>
      </c>
      <c r="O909" s="149">
        <v>0</v>
      </c>
      <c r="P909" s="149">
        <v>1</v>
      </c>
      <c r="Q909" s="149">
        <v>1</v>
      </c>
      <c r="R909" s="149">
        <v>1</v>
      </c>
      <c r="S909" s="149">
        <v>1</v>
      </c>
      <c r="T909" s="149">
        <v>1</v>
      </c>
      <c r="U909" s="149">
        <v>1</v>
      </c>
      <c r="V909" s="149">
        <v>1</v>
      </c>
      <c r="W909" s="149">
        <v>1</v>
      </c>
      <c r="X909" s="149">
        <v>1</v>
      </c>
      <c r="Y909" s="149">
        <v>1</v>
      </c>
      <c r="Z909" s="149">
        <v>1</v>
      </c>
      <c r="AA909" s="149">
        <v>1</v>
      </c>
      <c r="AB909" s="149">
        <v>1</v>
      </c>
      <c r="AC909" s="149">
        <v>1</v>
      </c>
      <c r="AD909" s="149">
        <v>1</v>
      </c>
      <c r="AE909" s="149">
        <v>1</v>
      </c>
      <c r="AF909" s="149">
        <v>1</v>
      </c>
      <c r="AG909" s="149">
        <v>1</v>
      </c>
      <c r="AH909" s="149">
        <v>1</v>
      </c>
      <c r="AI909" s="149">
        <v>1</v>
      </c>
      <c r="AJ909" s="149">
        <v>1</v>
      </c>
      <c r="AK909" s="149">
        <v>1</v>
      </c>
      <c r="AL909" s="149">
        <v>1</v>
      </c>
      <c r="AM909" s="149">
        <v>1</v>
      </c>
      <c r="AN909" s="149">
        <v>1</v>
      </c>
      <c r="AO909" s="149">
        <v>1</v>
      </c>
      <c r="AP909" s="149">
        <v>1</v>
      </c>
      <c r="AQ909" s="149">
        <v>1</v>
      </c>
      <c r="AR909" s="149">
        <v>1</v>
      </c>
      <c r="AS909" s="149">
        <v>1</v>
      </c>
      <c r="AT909" s="149">
        <v>1</v>
      </c>
      <c r="AU909" s="149">
        <v>1</v>
      </c>
      <c r="AV909" s="149">
        <v>1</v>
      </c>
      <c r="AW909" s="149">
        <v>1</v>
      </c>
      <c r="AX909" s="149">
        <v>1</v>
      </c>
      <c r="AY909" s="149">
        <v>1</v>
      </c>
      <c r="AZ909" s="149">
        <v>1</v>
      </c>
      <c r="BA909" s="149">
        <v>1</v>
      </c>
      <c r="BB909" s="149">
        <v>1</v>
      </c>
      <c r="BC909" s="149">
        <v>1</v>
      </c>
      <c r="BD909" s="149">
        <v>1</v>
      </c>
      <c r="BE909" s="149">
        <v>1</v>
      </c>
      <c r="BF909" s="149">
        <v>1</v>
      </c>
      <c r="BG909" s="149">
        <v>1</v>
      </c>
      <c r="BH909" s="149">
        <v>1</v>
      </c>
      <c r="BI909" s="149">
        <v>1</v>
      </c>
      <c r="BJ909" s="149">
        <v>1</v>
      </c>
      <c r="BK909" s="149">
        <v>1</v>
      </c>
      <c r="BL909" s="149">
        <v>1</v>
      </c>
      <c r="BM909" s="149">
        <v>1</v>
      </c>
      <c r="BN909" s="149">
        <v>1</v>
      </c>
      <c r="BO909" s="149">
        <v>1</v>
      </c>
      <c r="BP909" s="149">
        <v>1</v>
      </c>
      <c r="BQ909" s="149">
        <v>1</v>
      </c>
      <c r="BR909" s="149">
        <v>1</v>
      </c>
      <c r="BS909" s="149">
        <v>1</v>
      </c>
      <c r="BT909" s="149">
        <v>1</v>
      </c>
      <c r="BU909" s="149"/>
      <c r="BV909" s="149"/>
      <c r="BW909" s="149"/>
      <c r="BX909" s="149"/>
      <c r="BY909" s="149"/>
      <c r="BZ909" s="149"/>
      <c r="CA909" s="149"/>
      <c r="CB909" s="149"/>
      <c r="CC909" s="149"/>
      <c r="CD909" s="149"/>
      <c r="CE909" s="149"/>
      <c r="CF909" s="149"/>
      <c r="CG909" s="149"/>
      <c r="CH909" s="149"/>
      <c r="CI909" s="149"/>
      <c r="CJ909" s="149"/>
      <c r="CK909" s="149"/>
      <c r="CL909" s="149"/>
      <c r="CM909" s="149"/>
      <c r="CN909" s="149"/>
      <c r="CO909" s="149"/>
      <c r="CP909" s="149"/>
      <c r="CQ909" s="149"/>
      <c r="CR909" s="149"/>
      <c r="CS909" s="150"/>
      <c r="CT909" s="151"/>
      <c r="CW909" s="68"/>
      <c r="CX909" s="152"/>
    </row>
    <row r="910" spans="1:102">
      <c r="A910" s="292" t="s">
        <v>8334</v>
      </c>
      <c r="B910" s="146" t="s">
        <v>1123</v>
      </c>
      <c r="C910" s="147" t="str">
        <f>+_xlfn.XLOOKUP(B910,'R4'!B:B,'R4'!C:C)</f>
        <v>AMR - TRANSMİKSER - ÜSTYAPISI - BETAMİX</v>
      </c>
      <c r="D910" s="147"/>
      <c r="E910" s="150" t="s">
        <v>8262</v>
      </c>
      <c r="F910" s="150" t="s">
        <v>38</v>
      </c>
      <c r="G910" s="150">
        <v>1000</v>
      </c>
      <c r="H910" s="150" t="s">
        <v>8271</v>
      </c>
      <c r="I910" s="156" t="s">
        <v>8263</v>
      </c>
      <c r="J910" s="148">
        <v>0</v>
      </c>
      <c r="K910" s="149">
        <v>0</v>
      </c>
      <c r="L910" s="149">
        <v>0</v>
      </c>
      <c r="M910" s="149">
        <v>0</v>
      </c>
      <c r="N910" s="149">
        <v>0</v>
      </c>
      <c r="O910" s="149">
        <v>0</v>
      </c>
      <c r="P910" s="149">
        <v>1</v>
      </c>
      <c r="Q910" s="149">
        <v>1</v>
      </c>
      <c r="R910" s="149">
        <v>1</v>
      </c>
      <c r="S910" s="149">
        <v>1</v>
      </c>
      <c r="T910" s="149">
        <v>1</v>
      </c>
      <c r="U910" s="149">
        <v>1</v>
      </c>
      <c r="V910" s="149">
        <v>1</v>
      </c>
      <c r="W910" s="149">
        <v>1</v>
      </c>
      <c r="X910" s="149">
        <v>1</v>
      </c>
      <c r="Y910" s="149">
        <v>1</v>
      </c>
      <c r="Z910" s="149">
        <v>1</v>
      </c>
      <c r="AA910" s="149">
        <v>1</v>
      </c>
      <c r="AB910" s="149">
        <v>1</v>
      </c>
      <c r="AC910" s="149">
        <v>1</v>
      </c>
      <c r="AD910" s="149">
        <v>1</v>
      </c>
      <c r="AE910" s="149">
        <v>1</v>
      </c>
      <c r="AF910" s="149">
        <v>1</v>
      </c>
      <c r="AG910" s="149">
        <v>1</v>
      </c>
      <c r="AH910" s="149">
        <v>1</v>
      </c>
      <c r="AI910" s="149">
        <v>1</v>
      </c>
      <c r="AJ910" s="149">
        <v>1</v>
      </c>
      <c r="AK910" s="149">
        <v>1</v>
      </c>
      <c r="AL910" s="149">
        <v>1</v>
      </c>
      <c r="AM910" s="149">
        <v>1</v>
      </c>
      <c r="AN910" s="149">
        <v>1</v>
      </c>
      <c r="AO910" s="149">
        <v>1</v>
      </c>
      <c r="AP910" s="149">
        <v>1</v>
      </c>
      <c r="AQ910" s="149">
        <v>1</v>
      </c>
      <c r="AR910" s="149">
        <v>1</v>
      </c>
      <c r="AS910" s="149">
        <v>1</v>
      </c>
      <c r="AT910" s="149">
        <v>1</v>
      </c>
      <c r="AU910" s="149">
        <v>1</v>
      </c>
      <c r="AV910" s="149">
        <v>1</v>
      </c>
      <c r="AW910" s="149">
        <v>1</v>
      </c>
      <c r="AX910" s="149">
        <v>1</v>
      </c>
      <c r="AY910" s="149">
        <v>1</v>
      </c>
      <c r="AZ910" s="149">
        <v>1</v>
      </c>
      <c r="BA910" s="149">
        <v>1</v>
      </c>
      <c r="BB910" s="149">
        <v>1</v>
      </c>
      <c r="BC910" s="149">
        <v>1</v>
      </c>
      <c r="BD910" s="149">
        <v>1</v>
      </c>
      <c r="BE910" s="149">
        <v>1</v>
      </c>
      <c r="BF910" s="149">
        <v>1</v>
      </c>
      <c r="BG910" s="149">
        <v>1</v>
      </c>
      <c r="BH910" s="149">
        <v>1</v>
      </c>
      <c r="BI910" s="149">
        <v>1</v>
      </c>
      <c r="BJ910" s="149">
        <v>1</v>
      </c>
      <c r="BK910" s="149">
        <v>1</v>
      </c>
      <c r="BL910" s="149">
        <v>1</v>
      </c>
      <c r="BM910" s="149">
        <v>1</v>
      </c>
      <c r="BN910" s="149">
        <v>1</v>
      </c>
      <c r="BO910" s="149">
        <v>1</v>
      </c>
      <c r="BP910" s="149">
        <v>1</v>
      </c>
      <c r="BQ910" s="149">
        <v>1</v>
      </c>
      <c r="BR910" s="149">
        <v>1</v>
      </c>
      <c r="BS910" s="149">
        <v>1</v>
      </c>
      <c r="BT910" s="149">
        <v>1</v>
      </c>
      <c r="BU910" s="149"/>
      <c r="BV910" s="149"/>
      <c r="BW910" s="149"/>
      <c r="BX910" s="149"/>
      <c r="BY910" s="149"/>
      <c r="BZ910" s="149"/>
      <c r="CA910" s="149"/>
      <c r="CB910" s="149"/>
      <c r="CC910" s="149"/>
      <c r="CD910" s="149"/>
      <c r="CE910" s="149"/>
      <c r="CF910" s="149"/>
      <c r="CG910" s="149"/>
      <c r="CH910" s="149"/>
      <c r="CI910" s="149"/>
      <c r="CJ910" s="149"/>
      <c r="CK910" s="149"/>
      <c r="CL910" s="149"/>
      <c r="CM910" s="149"/>
      <c r="CN910" s="149"/>
      <c r="CO910" s="149"/>
      <c r="CP910" s="149"/>
      <c r="CQ910" s="149"/>
      <c r="CR910" s="149"/>
      <c r="CS910" s="150"/>
      <c r="CT910" s="151"/>
      <c r="CW910" s="68"/>
      <c r="CX910" s="152"/>
    </row>
    <row r="911" spans="1:102">
      <c r="A911" s="292" t="s">
        <v>8334</v>
      </c>
      <c r="B911" s="146" t="s">
        <v>1124</v>
      </c>
      <c r="C911" s="147" t="str">
        <f>+_xlfn.XLOOKUP(B911,'R4'!B:B,'R4'!C:C)</f>
        <v>AMR - TRANSMİKSER - ÜSTYAPISI - BETAMİX</v>
      </c>
      <c r="D911" s="147"/>
      <c r="E911" s="150" t="s">
        <v>8262</v>
      </c>
      <c r="F911" s="150" t="s">
        <v>38</v>
      </c>
      <c r="G911" s="150">
        <v>1000</v>
      </c>
      <c r="H911" s="150" t="s">
        <v>8271</v>
      </c>
      <c r="I911" s="156" t="s">
        <v>8263</v>
      </c>
      <c r="J911" s="148">
        <v>0</v>
      </c>
      <c r="K911" s="149">
        <v>0</v>
      </c>
      <c r="L911" s="149">
        <v>0</v>
      </c>
      <c r="M911" s="149">
        <v>0</v>
      </c>
      <c r="N911" s="149">
        <v>0</v>
      </c>
      <c r="O911" s="149">
        <v>0</v>
      </c>
      <c r="P911" s="149">
        <v>1</v>
      </c>
      <c r="Q911" s="149">
        <v>1</v>
      </c>
      <c r="R911" s="149">
        <v>1</v>
      </c>
      <c r="S911" s="149">
        <v>1</v>
      </c>
      <c r="T911" s="149">
        <v>1</v>
      </c>
      <c r="U911" s="149">
        <v>1</v>
      </c>
      <c r="V911" s="149">
        <v>1</v>
      </c>
      <c r="W911" s="149">
        <v>1</v>
      </c>
      <c r="X911" s="149">
        <v>1</v>
      </c>
      <c r="Y911" s="149">
        <v>1</v>
      </c>
      <c r="Z911" s="149">
        <v>1</v>
      </c>
      <c r="AA911" s="149">
        <v>1</v>
      </c>
      <c r="AB911" s="149">
        <v>1</v>
      </c>
      <c r="AC911" s="149">
        <v>1</v>
      </c>
      <c r="AD911" s="149">
        <v>1</v>
      </c>
      <c r="AE911" s="149">
        <v>1</v>
      </c>
      <c r="AF911" s="149">
        <v>1</v>
      </c>
      <c r="AG911" s="149">
        <v>1</v>
      </c>
      <c r="AH911" s="149">
        <v>1</v>
      </c>
      <c r="AI911" s="149">
        <v>1</v>
      </c>
      <c r="AJ911" s="149">
        <v>1</v>
      </c>
      <c r="AK911" s="149">
        <v>1</v>
      </c>
      <c r="AL911" s="149">
        <v>1</v>
      </c>
      <c r="AM911" s="149">
        <v>1</v>
      </c>
      <c r="AN911" s="149">
        <v>1</v>
      </c>
      <c r="AO911" s="149">
        <v>1</v>
      </c>
      <c r="AP911" s="149">
        <v>1</v>
      </c>
      <c r="AQ911" s="149">
        <v>1</v>
      </c>
      <c r="AR911" s="149">
        <v>1</v>
      </c>
      <c r="AS911" s="149">
        <v>1</v>
      </c>
      <c r="AT911" s="149">
        <v>1</v>
      </c>
      <c r="AU911" s="149">
        <v>1</v>
      </c>
      <c r="AV911" s="149">
        <v>1</v>
      </c>
      <c r="AW911" s="149">
        <v>1</v>
      </c>
      <c r="AX911" s="149">
        <v>1</v>
      </c>
      <c r="AY911" s="149">
        <v>1</v>
      </c>
      <c r="AZ911" s="149">
        <v>1</v>
      </c>
      <c r="BA911" s="149">
        <v>1</v>
      </c>
      <c r="BB911" s="149">
        <v>1</v>
      </c>
      <c r="BC911" s="149">
        <v>1</v>
      </c>
      <c r="BD911" s="149">
        <v>1</v>
      </c>
      <c r="BE911" s="149">
        <v>1</v>
      </c>
      <c r="BF911" s="149">
        <v>1</v>
      </c>
      <c r="BG911" s="149">
        <v>1</v>
      </c>
      <c r="BH911" s="149">
        <v>1</v>
      </c>
      <c r="BI911" s="149">
        <v>1</v>
      </c>
      <c r="BJ911" s="149">
        <v>1</v>
      </c>
      <c r="BK911" s="149">
        <v>1</v>
      </c>
      <c r="BL911" s="149">
        <v>1</v>
      </c>
      <c r="BM911" s="149">
        <v>1</v>
      </c>
      <c r="BN911" s="149">
        <v>1</v>
      </c>
      <c r="BO911" s="149">
        <v>1</v>
      </c>
      <c r="BP911" s="149">
        <v>1</v>
      </c>
      <c r="BQ911" s="149">
        <v>1</v>
      </c>
      <c r="BR911" s="149">
        <v>1</v>
      </c>
      <c r="BS911" s="149">
        <v>1</v>
      </c>
      <c r="BT911" s="149">
        <v>1</v>
      </c>
      <c r="BU911" s="149"/>
      <c r="BV911" s="149"/>
      <c r="BW911" s="149"/>
      <c r="BX911" s="149"/>
      <c r="BY911" s="149"/>
      <c r="BZ911" s="149"/>
      <c r="CA911" s="149"/>
      <c r="CB911" s="149"/>
      <c r="CC911" s="149"/>
      <c r="CD911" s="149"/>
      <c r="CE911" s="149"/>
      <c r="CF911" s="149"/>
      <c r="CG911" s="149"/>
      <c r="CH911" s="149"/>
      <c r="CI911" s="149"/>
      <c r="CJ911" s="149"/>
      <c r="CK911" s="149"/>
      <c r="CL911" s="149"/>
      <c r="CM911" s="149"/>
      <c r="CN911" s="149"/>
      <c r="CO911" s="149"/>
      <c r="CP911" s="149"/>
      <c r="CQ911" s="149"/>
      <c r="CR911" s="149"/>
      <c r="CS911" s="150"/>
      <c r="CT911" s="151"/>
      <c r="CW911" s="68"/>
      <c r="CX911" s="152"/>
    </row>
    <row r="912" spans="1:102">
      <c r="A912" s="292" t="s">
        <v>8334</v>
      </c>
      <c r="B912" s="146" t="s">
        <v>1125</v>
      </c>
      <c r="C912" s="147" t="str">
        <f>+_xlfn.XLOOKUP(B912,'R4'!B:B,'R4'!C:C)</f>
        <v>AMR - TRANSMİKSER - ÜSTYAPISI - BETAMİX</v>
      </c>
      <c r="D912" s="147"/>
      <c r="E912" s="150" t="s">
        <v>8262</v>
      </c>
      <c r="F912" s="150" t="s">
        <v>38</v>
      </c>
      <c r="G912" s="150">
        <v>1000</v>
      </c>
      <c r="H912" s="150" t="s">
        <v>8271</v>
      </c>
      <c r="I912" s="156" t="s">
        <v>8263</v>
      </c>
      <c r="J912" s="148">
        <v>0</v>
      </c>
      <c r="K912" s="149">
        <v>0</v>
      </c>
      <c r="L912" s="149">
        <v>0</v>
      </c>
      <c r="M912" s="149">
        <v>0</v>
      </c>
      <c r="N912" s="149">
        <v>0</v>
      </c>
      <c r="O912" s="149">
        <v>0</v>
      </c>
      <c r="P912" s="149">
        <v>1</v>
      </c>
      <c r="Q912" s="149">
        <v>1</v>
      </c>
      <c r="R912" s="149">
        <v>1</v>
      </c>
      <c r="S912" s="149">
        <v>1</v>
      </c>
      <c r="T912" s="149">
        <v>1</v>
      </c>
      <c r="U912" s="149">
        <v>1</v>
      </c>
      <c r="V912" s="149">
        <v>1</v>
      </c>
      <c r="W912" s="149">
        <v>1</v>
      </c>
      <c r="X912" s="149">
        <v>1</v>
      </c>
      <c r="Y912" s="149">
        <v>1</v>
      </c>
      <c r="Z912" s="149">
        <v>1</v>
      </c>
      <c r="AA912" s="149">
        <v>1</v>
      </c>
      <c r="AB912" s="149">
        <v>1</v>
      </c>
      <c r="AC912" s="149">
        <v>1</v>
      </c>
      <c r="AD912" s="149">
        <v>1</v>
      </c>
      <c r="AE912" s="149">
        <v>1</v>
      </c>
      <c r="AF912" s="149">
        <v>1</v>
      </c>
      <c r="AG912" s="149">
        <v>1</v>
      </c>
      <c r="AH912" s="149">
        <v>1</v>
      </c>
      <c r="AI912" s="149">
        <v>1</v>
      </c>
      <c r="AJ912" s="149">
        <v>1</v>
      </c>
      <c r="AK912" s="149">
        <v>1</v>
      </c>
      <c r="AL912" s="149">
        <v>1</v>
      </c>
      <c r="AM912" s="149">
        <v>1</v>
      </c>
      <c r="AN912" s="149">
        <v>1</v>
      </c>
      <c r="AO912" s="149">
        <v>1</v>
      </c>
      <c r="AP912" s="149">
        <v>1</v>
      </c>
      <c r="AQ912" s="149">
        <v>1</v>
      </c>
      <c r="AR912" s="149">
        <v>1</v>
      </c>
      <c r="AS912" s="149">
        <v>1</v>
      </c>
      <c r="AT912" s="149">
        <v>1</v>
      </c>
      <c r="AU912" s="149">
        <v>1</v>
      </c>
      <c r="AV912" s="149">
        <v>1</v>
      </c>
      <c r="AW912" s="149">
        <v>1</v>
      </c>
      <c r="AX912" s="149">
        <v>1</v>
      </c>
      <c r="AY912" s="149">
        <v>1</v>
      </c>
      <c r="AZ912" s="149">
        <v>1</v>
      </c>
      <c r="BA912" s="149">
        <v>1</v>
      </c>
      <c r="BB912" s="149">
        <v>1</v>
      </c>
      <c r="BC912" s="149">
        <v>1</v>
      </c>
      <c r="BD912" s="149">
        <v>1</v>
      </c>
      <c r="BE912" s="149">
        <v>1</v>
      </c>
      <c r="BF912" s="149">
        <v>1</v>
      </c>
      <c r="BG912" s="149">
        <v>1</v>
      </c>
      <c r="BH912" s="149">
        <v>1</v>
      </c>
      <c r="BI912" s="149">
        <v>1</v>
      </c>
      <c r="BJ912" s="149">
        <v>1</v>
      </c>
      <c r="BK912" s="149">
        <v>1</v>
      </c>
      <c r="BL912" s="149">
        <v>1</v>
      </c>
      <c r="BM912" s="149">
        <v>1</v>
      </c>
      <c r="BN912" s="149">
        <v>1</v>
      </c>
      <c r="BO912" s="149">
        <v>1</v>
      </c>
      <c r="BP912" s="149">
        <v>1</v>
      </c>
      <c r="BQ912" s="149">
        <v>1</v>
      </c>
      <c r="BR912" s="149">
        <v>1</v>
      </c>
      <c r="BS912" s="149">
        <v>1</v>
      </c>
      <c r="BT912" s="149">
        <v>1</v>
      </c>
      <c r="BU912" s="149"/>
      <c r="BV912" s="149"/>
      <c r="BW912" s="149"/>
      <c r="BX912" s="149"/>
      <c r="BY912" s="149"/>
      <c r="BZ912" s="149"/>
      <c r="CA912" s="149"/>
      <c r="CB912" s="149"/>
      <c r="CC912" s="149"/>
      <c r="CD912" s="149"/>
      <c r="CE912" s="149"/>
      <c r="CF912" s="149"/>
      <c r="CG912" s="149"/>
      <c r="CH912" s="149"/>
      <c r="CI912" s="149"/>
      <c r="CJ912" s="149"/>
      <c r="CK912" s="149"/>
      <c r="CL912" s="149"/>
      <c r="CM912" s="149"/>
      <c r="CN912" s="149"/>
      <c r="CO912" s="149"/>
      <c r="CP912" s="149"/>
      <c r="CQ912" s="149"/>
      <c r="CR912" s="149"/>
      <c r="CS912" s="150"/>
      <c r="CT912" s="151"/>
      <c r="CW912" s="68"/>
      <c r="CX912" s="152"/>
    </row>
    <row r="913" spans="1:102">
      <c r="A913" s="292" t="s">
        <v>8334</v>
      </c>
      <c r="B913" s="146" t="s">
        <v>1126</v>
      </c>
      <c r="C913" s="147" t="str">
        <f>+_xlfn.XLOOKUP(B913,'R4'!B:B,'R4'!C:C)</f>
        <v>AMR - TRANSMİKSER - ÜSTYAPISI - BETAMİX</v>
      </c>
      <c r="D913" s="147"/>
      <c r="E913" s="150" t="s">
        <v>8262</v>
      </c>
      <c r="F913" s="150" t="s">
        <v>38</v>
      </c>
      <c r="G913" s="150">
        <v>1000</v>
      </c>
      <c r="H913" s="150" t="s">
        <v>8271</v>
      </c>
      <c r="I913" s="156" t="s">
        <v>8263</v>
      </c>
      <c r="J913" s="148">
        <v>0</v>
      </c>
      <c r="K913" s="149">
        <v>0</v>
      </c>
      <c r="L913" s="149">
        <v>0</v>
      </c>
      <c r="M913" s="149">
        <v>0</v>
      </c>
      <c r="N913" s="149">
        <v>0</v>
      </c>
      <c r="O913" s="149">
        <v>0</v>
      </c>
      <c r="P913" s="149">
        <v>1</v>
      </c>
      <c r="Q913" s="149">
        <v>1</v>
      </c>
      <c r="R913" s="149">
        <v>1</v>
      </c>
      <c r="S913" s="149">
        <v>1</v>
      </c>
      <c r="T913" s="149">
        <v>1</v>
      </c>
      <c r="U913" s="149">
        <v>1</v>
      </c>
      <c r="V913" s="149">
        <v>1</v>
      </c>
      <c r="W913" s="149">
        <v>1</v>
      </c>
      <c r="X913" s="149">
        <v>1</v>
      </c>
      <c r="Y913" s="149">
        <v>1</v>
      </c>
      <c r="Z913" s="149">
        <v>1</v>
      </c>
      <c r="AA913" s="149">
        <v>1</v>
      </c>
      <c r="AB913" s="149">
        <v>1</v>
      </c>
      <c r="AC913" s="149">
        <v>1</v>
      </c>
      <c r="AD913" s="149">
        <v>1</v>
      </c>
      <c r="AE913" s="149">
        <v>1</v>
      </c>
      <c r="AF913" s="149">
        <v>1</v>
      </c>
      <c r="AG913" s="149">
        <v>1</v>
      </c>
      <c r="AH913" s="149">
        <v>1</v>
      </c>
      <c r="AI913" s="149">
        <v>1</v>
      </c>
      <c r="AJ913" s="149">
        <v>1</v>
      </c>
      <c r="AK913" s="149">
        <v>1</v>
      </c>
      <c r="AL913" s="149">
        <v>1</v>
      </c>
      <c r="AM913" s="149">
        <v>1</v>
      </c>
      <c r="AN913" s="149">
        <v>1</v>
      </c>
      <c r="AO913" s="149">
        <v>1</v>
      </c>
      <c r="AP913" s="149">
        <v>1</v>
      </c>
      <c r="AQ913" s="149">
        <v>1</v>
      </c>
      <c r="AR913" s="149">
        <v>1</v>
      </c>
      <c r="AS913" s="149">
        <v>1</v>
      </c>
      <c r="AT913" s="149">
        <v>1</v>
      </c>
      <c r="AU913" s="149">
        <v>1</v>
      </c>
      <c r="AV913" s="149">
        <v>1</v>
      </c>
      <c r="AW913" s="149">
        <v>1</v>
      </c>
      <c r="AX913" s="149">
        <v>1</v>
      </c>
      <c r="AY913" s="149">
        <v>1</v>
      </c>
      <c r="AZ913" s="149">
        <v>1</v>
      </c>
      <c r="BA913" s="149">
        <v>1</v>
      </c>
      <c r="BB913" s="149">
        <v>1</v>
      </c>
      <c r="BC913" s="149">
        <v>1</v>
      </c>
      <c r="BD913" s="149">
        <v>1</v>
      </c>
      <c r="BE913" s="149">
        <v>1</v>
      </c>
      <c r="BF913" s="149">
        <v>1</v>
      </c>
      <c r="BG913" s="149">
        <v>1</v>
      </c>
      <c r="BH913" s="149">
        <v>1</v>
      </c>
      <c r="BI913" s="149">
        <v>1</v>
      </c>
      <c r="BJ913" s="149">
        <v>1</v>
      </c>
      <c r="BK913" s="149">
        <v>1</v>
      </c>
      <c r="BL913" s="149">
        <v>1</v>
      </c>
      <c r="BM913" s="149">
        <v>1</v>
      </c>
      <c r="BN913" s="149">
        <v>1</v>
      </c>
      <c r="BO913" s="149">
        <v>1</v>
      </c>
      <c r="BP913" s="149">
        <v>1</v>
      </c>
      <c r="BQ913" s="149">
        <v>1</v>
      </c>
      <c r="BR913" s="149">
        <v>1</v>
      </c>
      <c r="BS913" s="149">
        <v>1</v>
      </c>
      <c r="BT913" s="149">
        <v>1</v>
      </c>
      <c r="BU913" s="149"/>
      <c r="BV913" s="149"/>
      <c r="BW913" s="149"/>
      <c r="BX913" s="149"/>
      <c r="BY913" s="149"/>
      <c r="BZ913" s="149"/>
      <c r="CA913" s="149"/>
      <c r="CB913" s="149"/>
      <c r="CC913" s="149"/>
      <c r="CD913" s="149"/>
      <c r="CE913" s="149"/>
      <c r="CF913" s="149"/>
      <c r="CG913" s="149"/>
      <c r="CH913" s="149"/>
      <c r="CI913" s="149"/>
      <c r="CJ913" s="149"/>
      <c r="CK913" s="149"/>
      <c r="CL913" s="149"/>
      <c r="CM913" s="149"/>
      <c r="CN913" s="149"/>
      <c r="CO913" s="149"/>
      <c r="CP913" s="149"/>
      <c r="CQ913" s="149"/>
      <c r="CR913" s="149"/>
      <c r="CS913" s="150"/>
      <c r="CT913" s="151"/>
      <c r="CW913" s="68"/>
      <c r="CX913" s="152"/>
    </row>
    <row r="914" spans="1:102">
      <c r="A914" s="292" t="s">
        <v>8334</v>
      </c>
      <c r="B914" s="146" t="s">
        <v>1127</v>
      </c>
      <c r="C914" s="147" t="str">
        <f>+_xlfn.XLOOKUP(B914,'R4'!B:B,'R4'!C:C)</f>
        <v>AMR - TRANSMİKSER - ÜSTYAPISI - BETAMİX</v>
      </c>
      <c r="D914" s="147"/>
      <c r="E914" s="150" t="s">
        <v>8262</v>
      </c>
      <c r="F914" s="150" t="s">
        <v>38</v>
      </c>
      <c r="G914" s="150">
        <v>1000</v>
      </c>
      <c r="H914" s="150" t="s">
        <v>8271</v>
      </c>
      <c r="I914" s="156" t="s">
        <v>8263</v>
      </c>
      <c r="J914" s="148">
        <v>0</v>
      </c>
      <c r="K914" s="149">
        <v>0</v>
      </c>
      <c r="L914" s="149">
        <v>0</v>
      </c>
      <c r="M914" s="149">
        <v>0</v>
      </c>
      <c r="N914" s="149">
        <v>0</v>
      </c>
      <c r="O914" s="149">
        <v>0</v>
      </c>
      <c r="P914" s="149">
        <v>0</v>
      </c>
      <c r="Q914" s="149">
        <v>1</v>
      </c>
      <c r="R914" s="149">
        <v>1</v>
      </c>
      <c r="S914" s="149">
        <v>1</v>
      </c>
      <c r="T914" s="149">
        <v>1</v>
      </c>
      <c r="U914" s="149">
        <v>1</v>
      </c>
      <c r="V914" s="149">
        <v>1</v>
      </c>
      <c r="W914" s="149">
        <v>1</v>
      </c>
      <c r="X914" s="149">
        <v>1</v>
      </c>
      <c r="Y914" s="149">
        <v>1</v>
      </c>
      <c r="Z914" s="149">
        <v>1</v>
      </c>
      <c r="AA914" s="149">
        <v>1</v>
      </c>
      <c r="AB914" s="149">
        <v>1</v>
      </c>
      <c r="AC914" s="149">
        <v>1</v>
      </c>
      <c r="AD914" s="149">
        <v>1</v>
      </c>
      <c r="AE914" s="149">
        <v>1</v>
      </c>
      <c r="AF914" s="149">
        <v>1</v>
      </c>
      <c r="AG914" s="149">
        <v>1</v>
      </c>
      <c r="AH914" s="149">
        <v>1</v>
      </c>
      <c r="AI914" s="149">
        <v>1</v>
      </c>
      <c r="AJ914" s="149">
        <v>1</v>
      </c>
      <c r="AK914" s="149">
        <v>1</v>
      </c>
      <c r="AL914" s="149">
        <v>1</v>
      </c>
      <c r="AM914" s="149">
        <v>1</v>
      </c>
      <c r="AN914" s="149">
        <v>1</v>
      </c>
      <c r="AO914" s="149">
        <v>1</v>
      </c>
      <c r="AP914" s="149">
        <v>1</v>
      </c>
      <c r="AQ914" s="149">
        <v>1</v>
      </c>
      <c r="AR914" s="149">
        <v>1</v>
      </c>
      <c r="AS914" s="149">
        <v>1</v>
      </c>
      <c r="AT914" s="149">
        <v>1</v>
      </c>
      <c r="AU914" s="149">
        <v>1</v>
      </c>
      <c r="AV914" s="149">
        <v>1</v>
      </c>
      <c r="AW914" s="149">
        <v>1</v>
      </c>
      <c r="AX914" s="149">
        <v>1</v>
      </c>
      <c r="AY914" s="149">
        <v>1</v>
      </c>
      <c r="AZ914" s="149">
        <v>1</v>
      </c>
      <c r="BA914" s="149">
        <v>1</v>
      </c>
      <c r="BB914" s="149">
        <v>1</v>
      </c>
      <c r="BC914" s="149">
        <v>1</v>
      </c>
      <c r="BD914" s="149">
        <v>1</v>
      </c>
      <c r="BE914" s="149">
        <v>1</v>
      </c>
      <c r="BF914" s="149">
        <v>1</v>
      </c>
      <c r="BG914" s="149">
        <v>1</v>
      </c>
      <c r="BH914" s="149">
        <v>1</v>
      </c>
      <c r="BI914" s="149">
        <v>1</v>
      </c>
      <c r="BJ914" s="149">
        <v>1</v>
      </c>
      <c r="BK914" s="149">
        <v>1</v>
      </c>
      <c r="BL914" s="149">
        <v>1</v>
      </c>
      <c r="BM914" s="149">
        <v>1</v>
      </c>
      <c r="BN914" s="149">
        <v>1</v>
      </c>
      <c r="BO914" s="149">
        <v>1</v>
      </c>
      <c r="BP914" s="149">
        <v>1</v>
      </c>
      <c r="BQ914" s="149">
        <v>1</v>
      </c>
      <c r="BR914" s="149">
        <v>1</v>
      </c>
      <c r="BS914" s="149">
        <v>1</v>
      </c>
      <c r="BT914" s="149">
        <v>1</v>
      </c>
      <c r="BU914" s="149"/>
      <c r="BV914" s="149"/>
      <c r="BW914" s="149"/>
      <c r="BX914" s="149"/>
      <c r="BY914" s="149"/>
      <c r="BZ914" s="149"/>
      <c r="CA914" s="149"/>
      <c r="CB914" s="149"/>
      <c r="CC914" s="149"/>
      <c r="CD914" s="149"/>
      <c r="CE914" s="149"/>
      <c r="CF914" s="149"/>
      <c r="CG914" s="149"/>
      <c r="CH914" s="149"/>
      <c r="CI914" s="149"/>
      <c r="CJ914" s="149"/>
      <c r="CK914" s="149"/>
      <c r="CL914" s="149"/>
      <c r="CM914" s="149"/>
      <c r="CN914" s="149"/>
      <c r="CO914" s="149"/>
      <c r="CP914" s="149"/>
      <c r="CQ914" s="149"/>
      <c r="CR914" s="149"/>
      <c r="CS914" s="150"/>
      <c r="CT914" s="151"/>
      <c r="CW914" s="68"/>
      <c r="CX914" s="152"/>
    </row>
    <row r="915" spans="1:102">
      <c r="A915" s="292" t="s">
        <v>8334</v>
      </c>
      <c r="B915" s="146" t="s">
        <v>1128</v>
      </c>
      <c r="C915" s="147" t="str">
        <f>+_xlfn.XLOOKUP(B915,'R4'!B:B,'R4'!C:C)</f>
        <v>AMR - TRANSMİKSER - ÜSTYAPISI - BETAMİX</v>
      </c>
      <c r="D915" s="147"/>
      <c r="E915" s="150" t="s">
        <v>8262</v>
      </c>
      <c r="F915" s="150" t="s">
        <v>38</v>
      </c>
      <c r="G915" s="150">
        <v>1000</v>
      </c>
      <c r="H915" s="150" t="s">
        <v>8271</v>
      </c>
      <c r="I915" s="156" t="s">
        <v>8263</v>
      </c>
      <c r="J915" s="148">
        <v>0</v>
      </c>
      <c r="K915" s="149">
        <v>0</v>
      </c>
      <c r="L915" s="149">
        <v>0</v>
      </c>
      <c r="M915" s="149">
        <v>0</v>
      </c>
      <c r="N915" s="149">
        <v>0</v>
      </c>
      <c r="O915" s="149">
        <v>0</v>
      </c>
      <c r="P915" s="149">
        <v>0</v>
      </c>
      <c r="Q915" s="149">
        <v>1</v>
      </c>
      <c r="R915" s="149">
        <v>1</v>
      </c>
      <c r="S915" s="149">
        <v>1</v>
      </c>
      <c r="T915" s="149">
        <v>1</v>
      </c>
      <c r="U915" s="149">
        <v>1</v>
      </c>
      <c r="V915" s="149">
        <v>1</v>
      </c>
      <c r="W915" s="149">
        <v>1</v>
      </c>
      <c r="X915" s="149">
        <v>1</v>
      </c>
      <c r="Y915" s="149">
        <v>1</v>
      </c>
      <c r="Z915" s="149">
        <v>1</v>
      </c>
      <c r="AA915" s="149">
        <v>1</v>
      </c>
      <c r="AB915" s="149">
        <v>1</v>
      </c>
      <c r="AC915" s="149">
        <v>1</v>
      </c>
      <c r="AD915" s="149">
        <v>1</v>
      </c>
      <c r="AE915" s="149">
        <v>1</v>
      </c>
      <c r="AF915" s="149">
        <v>1</v>
      </c>
      <c r="AG915" s="149">
        <v>1</v>
      </c>
      <c r="AH915" s="149">
        <v>1</v>
      </c>
      <c r="AI915" s="149">
        <v>1</v>
      </c>
      <c r="AJ915" s="149">
        <v>1</v>
      </c>
      <c r="AK915" s="149">
        <v>1</v>
      </c>
      <c r="AL915" s="149">
        <v>1</v>
      </c>
      <c r="AM915" s="149">
        <v>1</v>
      </c>
      <c r="AN915" s="149">
        <v>1</v>
      </c>
      <c r="AO915" s="149">
        <v>1</v>
      </c>
      <c r="AP915" s="149">
        <v>1</v>
      </c>
      <c r="AQ915" s="149">
        <v>1</v>
      </c>
      <c r="AR915" s="149">
        <v>1</v>
      </c>
      <c r="AS915" s="149">
        <v>1</v>
      </c>
      <c r="AT915" s="149">
        <v>1</v>
      </c>
      <c r="AU915" s="149">
        <v>1</v>
      </c>
      <c r="AV915" s="149">
        <v>1</v>
      </c>
      <c r="AW915" s="149">
        <v>1</v>
      </c>
      <c r="AX915" s="149">
        <v>1</v>
      </c>
      <c r="AY915" s="149">
        <v>1</v>
      </c>
      <c r="AZ915" s="149">
        <v>1</v>
      </c>
      <c r="BA915" s="149">
        <v>1</v>
      </c>
      <c r="BB915" s="149">
        <v>1</v>
      </c>
      <c r="BC915" s="149">
        <v>1</v>
      </c>
      <c r="BD915" s="149">
        <v>1</v>
      </c>
      <c r="BE915" s="149">
        <v>1</v>
      </c>
      <c r="BF915" s="149">
        <v>1</v>
      </c>
      <c r="BG915" s="149">
        <v>1</v>
      </c>
      <c r="BH915" s="149">
        <v>1</v>
      </c>
      <c r="BI915" s="149">
        <v>1</v>
      </c>
      <c r="BJ915" s="149">
        <v>1</v>
      </c>
      <c r="BK915" s="149">
        <v>1</v>
      </c>
      <c r="BL915" s="149">
        <v>1</v>
      </c>
      <c r="BM915" s="149">
        <v>1</v>
      </c>
      <c r="BN915" s="149">
        <v>1</v>
      </c>
      <c r="BO915" s="149">
        <v>1</v>
      </c>
      <c r="BP915" s="149">
        <v>1</v>
      </c>
      <c r="BQ915" s="149">
        <v>1</v>
      </c>
      <c r="BR915" s="149">
        <v>1</v>
      </c>
      <c r="BS915" s="149">
        <v>1</v>
      </c>
      <c r="BT915" s="149">
        <v>1</v>
      </c>
      <c r="BU915" s="149"/>
      <c r="BV915" s="149"/>
      <c r="BW915" s="149"/>
      <c r="BX915" s="149"/>
      <c r="BY915" s="149"/>
      <c r="BZ915" s="149"/>
      <c r="CA915" s="149"/>
      <c r="CB915" s="149"/>
      <c r="CC915" s="149"/>
      <c r="CD915" s="149"/>
      <c r="CE915" s="149"/>
      <c r="CF915" s="149"/>
      <c r="CG915" s="149"/>
      <c r="CH915" s="149"/>
      <c r="CI915" s="149"/>
      <c r="CJ915" s="149"/>
      <c r="CK915" s="149"/>
      <c r="CL915" s="149"/>
      <c r="CM915" s="149"/>
      <c r="CN915" s="149"/>
      <c r="CO915" s="149"/>
      <c r="CP915" s="149"/>
      <c r="CQ915" s="149"/>
      <c r="CR915" s="149"/>
      <c r="CS915" s="150"/>
      <c r="CT915" s="151"/>
      <c r="CW915" s="68"/>
      <c r="CX915" s="152"/>
    </row>
    <row r="916" spans="1:102">
      <c r="A916" s="292" t="s">
        <v>8334</v>
      </c>
      <c r="B916" s="146" t="s">
        <v>1129</v>
      </c>
      <c r="C916" s="147" t="str">
        <f>+_xlfn.XLOOKUP(B916,'R4'!B:B,'R4'!C:C)</f>
        <v>AMR - TRANSMİKSER - ÜSTYAPISI - BETAMİX</v>
      </c>
      <c r="D916" s="147"/>
      <c r="E916" s="150" t="s">
        <v>8262</v>
      </c>
      <c r="F916" s="150" t="s">
        <v>38</v>
      </c>
      <c r="G916" s="150">
        <v>1000</v>
      </c>
      <c r="H916" s="150" t="s">
        <v>8271</v>
      </c>
      <c r="I916" s="156" t="s">
        <v>8263</v>
      </c>
      <c r="J916" s="148">
        <v>0</v>
      </c>
      <c r="K916" s="149">
        <v>0</v>
      </c>
      <c r="L916" s="149">
        <v>0</v>
      </c>
      <c r="M916" s="149">
        <v>0</v>
      </c>
      <c r="N916" s="149">
        <v>0</v>
      </c>
      <c r="O916" s="149">
        <v>0</v>
      </c>
      <c r="P916" s="149">
        <v>0</v>
      </c>
      <c r="Q916" s="149">
        <v>1</v>
      </c>
      <c r="R916" s="149">
        <v>1</v>
      </c>
      <c r="S916" s="149">
        <v>1</v>
      </c>
      <c r="T916" s="149">
        <v>1</v>
      </c>
      <c r="U916" s="149">
        <v>1</v>
      </c>
      <c r="V916" s="149">
        <v>1</v>
      </c>
      <c r="W916" s="149">
        <v>1</v>
      </c>
      <c r="X916" s="149">
        <v>1</v>
      </c>
      <c r="Y916" s="149">
        <v>1</v>
      </c>
      <c r="Z916" s="149">
        <v>1</v>
      </c>
      <c r="AA916" s="149">
        <v>1</v>
      </c>
      <c r="AB916" s="149">
        <v>1</v>
      </c>
      <c r="AC916" s="149">
        <v>1</v>
      </c>
      <c r="AD916" s="149">
        <v>1</v>
      </c>
      <c r="AE916" s="149">
        <v>1</v>
      </c>
      <c r="AF916" s="149">
        <v>1</v>
      </c>
      <c r="AG916" s="149">
        <v>1</v>
      </c>
      <c r="AH916" s="149">
        <v>1</v>
      </c>
      <c r="AI916" s="149">
        <v>1</v>
      </c>
      <c r="AJ916" s="149">
        <v>1</v>
      </c>
      <c r="AK916" s="149">
        <v>1</v>
      </c>
      <c r="AL916" s="149">
        <v>1</v>
      </c>
      <c r="AM916" s="149">
        <v>1</v>
      </c>
      <c r="AN916" s="149">
        <v>1</v>
      </c>
      <c r="AO916" s="149">
        <v>1</v>
      </c>
      <c r="AP916" s="149">
        <v>1</v>
      </c>
      <c r="AQ916" s="149">
        <v>1</v>
      </c>
      <c r="AR916" s="149">
        <v>1</v>
      </c>
      <c r="AS916" s="149">
        <v>1</v>
      </c>
      <c r="AT916" s="149">
        <v>1</v>
      </c>
      <c r="AU916" s="149">
        <v>1</v>
      </c>
      <c r="AV916" s="149">
        <v>1</v>
      </c>
      <c r="AW916" s="149">
        <v>1</v>
      </c>
      <c r="AX916" s="149">
        <v>1</v>
      </c>
      <c r="AY916" s="149">
        <v>1</v>
      </c>
      <c r="AZ916" s="149">
        <v>1</v>
      </c>
      <c r="BA916" s="149">
        <v>1</v>
      </c>
      <c r="BB916" s="149">
        <v>1</v>
      </c>
      <c r="BC916" s="149">
        <v>1</v>
      </c>
      <c r="BD916" s="149">
        <v>1</v>
      </c>
      <c r="BE916" s="149">
        <v>1</v>
      </c>
      <c r="BF916" s="149">
        <v>1</v>
      </c>
      <c r="BG916" s="149">
        <v>1</v>
      </c>
      <c r="BH916" s="149">
        <v>1</v>
      </c>
      <c r="BI916" s="149">
        <v>1</v>
      </c>
      <c r="BJ916" s="149">
        <v>1</v>
      </c>
      <c r="BK916" s="149">
        <v>1</v>
      </c>
      <c r="BL916" s="149">
        <v>1</v>
      </c>
      <c r="BM916" s="149">
        <v>1</v>
      </c>
      <c r="BN916" s="149">
        <v>1</v>
      </c>
      <c r="BO916" s="149">
        <v>1</v>
      </c>
      <c r="BP916" s="149">
        <v>1</v>
      </c>
      <c r="BQ916" s="149">
        <v>1</v>
      </c>
      <c r="BR916" s="149">
        <v>1</v>
      </c>
      <c r="BS916" s="149">
        <v>1</v>
      </c>
      <c r="BT916" s="149">
        <v>1</v>
      </c>
      <c r="BU916" s="149"/>
      <c r="BV916" s="149"/>
      <c r="BW916" s="149"/>
      <c r="BX916" s="149"/>
      <c r="BY916" s="149"/>
      <c r="BZ916" s="149"/>
      <c r="CA916" s="149"/>
      <c r="CB916" s="149"/>
      <c r="CC916" s="149"/>
      <c r="CD916" s="149"/>
      <c r="CE916" s="149"/>
      <c r="CF916" s="149"/>
      <c r="CG916" s="149"/>
      <c r="CH916" s="149"/>
      <c r="CI916" s="149"/>
      <c r="CJ916" s="149"/>
      <c r="CK916" s="149"/>
      <c r="CL916" s="149"/>
      <c r="CM916" s="149"/>
      <c r="CN916" s="149"/>
      <c r="CO916" s="149"/>
      <c r="CP916" s="149"/>
      <c r="CQ916" s="149"/>
      <c r="CR916" s="149"/>
      <c r="CS916" s="150"/>
      <c r="CT916" s="151"/>
      <c r="CW916" s="68"/>
      <c r="CX916" s="152"/>
    </row>
    <row r="917" spans="1:102">
      <c r="A917" s="292" t="s">
        <v>8334</v>
      </c>
      <c r="B917" s="146" t="s">
        <v>1130</v>
      </c>
      <c r="C917" s="147" t="str">
        <f>+_xlfn.XLOOKUP(B917,'R4'!B:B,'R4'!C:C)</f>
        <v>AMR - TRANSMİKSER - ÜSTYAPISI - BETAMİX</v>
      </c>
      <c r="D917" s="147"/>
      <c r="E917" s="150" t="s">
        <v>8262</v>
      </c>
      <c r="F917" s="150" t="s">
        <v>38</v>
      </c>
      <c r="G917" s="150">
        <v>1000</v>
      </c>
      <c r="H917" s="150" t="s">
        <v>8271</v>
      </c>
      <c r="I917" s="156" t="s">
        <v>8263</v>
      </c>
      <c r="J917" s="148">
        <v>0</v>
      </c>
      <c r="K917" s="149">
        <v>0</v>
      </c>
      <c r="L917" s="149">
        <v>0</v>
      </c>
      <c r="M917" s="149">
        <v>0</v>
      </c>
      <c r="N917" s="149">
        <v>0</v>
      </c>
      <c r="O917" s="149">
        <v>0</v>
      </c>
      <c r="P917" s="149">
        <v>0</v>
      </c>
      <c r="Q917" s="149">
        <v>1</v>
      </c>
      <c r="R917" s="149">
        <v>1</v>
      </c>
      <c r="S917" s="149">
        <v>1</v>
      </c>
      <c r="T917" s="149">
        <v>1</v>
      </c>
      <c r="U917" s="149">
        <v>1</v>
      </c>
      <c r="V917" s="149">
        <v>1</v>
      </c>
      <c r="W917" s="149">
        <v>1</v>
      </c>
      <c r="X917" s="149">
        <v>1</v>
      </c>
      <c r="Y917" s="149">
        <v>1</v>
      </c>
      <c r="Z917" s="149">
        <v>1</v>
      </c>
      <c r="AA917" s="149">
        <v>1</v>
      </c>
      <c r="AB917" s="149">
        <v>1</v>
      </c>
      <c r="AC917" s="149">
        <v>1</v>
      </c>
      <c r="AD917" s="149">
        <v>1</v>
      </c>
      <c r="AE917" s="149">
        <v>1</v>
      </c>
      <c r="AF917" s="149">
        <v>1</v>
      </c>
      <c r="AG917" s="149">
        <v>1</v>
      </c>
      <c r="AH917" s="149">
        <v>1</v>
      </c>
      <c r="AI917" s="149">
        <v>1</v>
      </c>
      <c r="AJ917" s="149">
        <v>1</v>
      </c>
      <c r="AK917" s="149">
        <v>1</v>
      </c>
      <c r="AL917" s="149">
        <v>1</v>
      </c>
      <c r="AM917" s="149">
        <v>1</v>
      </c>
      <c r="AN917" s="149">
        <v>1</v>
      </c>
      <c r="AO917" s="149">
        <v>1</v>
      </c>
      <c r="AP917" s="149">
        <v>1</v>
      </c>
      <c r="AQ917" s="149">
        <v>1</v>
      </c>
      <c r="AR917" s="149">
        <v>1</v>
      </c>
      <c r="AS917" s="149">
        <v>1</v>
      </c>
      <c r="AT917" s="149">
        <v>1</v>
      </c>
      <c r="AU917" s="149">
        <v>1</v>
      </c>
      <c r="AV917" s="149">
        <v>1</v>
      </c>
      <c r="AW917" s="149">
        <v>1</v>
      </c>
      <c r="AX917" s="149">
        <v>1</v>
      </c>
      <c r="AY917" s="149">
        <v>1</v>
      </c>
      <c r="AZ917" s="149">
        <v>1</v>
      </c>
      <c r="BA917" s="149">
        <v>1</v>
      </c>
      <c r="BB917" s="149">
        <v>1</v>
      </c>
      <c r="BC917" s="149">
        <v>1</v>
      </c>
      <c r="BD917" s="149">
        <v>1</v>
      </c>
      <c r="BE917" s="149">
        <v>1</v>
      </c>
      <c r="BF917" s="149">
        <v>1</v>
      </c>
      <c r="BG917" s="149">
        <v>1</v>
      </c>
      <c r="BH917" s="149">
        <v>1</v>
      </c>
      <c r="BI917" s="149">
        <v>1</v>
      </c>
      <c r="BJ917" s="149">
        <v>1</v>
      </c>
      <c r="BK917" s="149">
        <v>1</v>
      </c>
      <c r="BL917" s="149">
        <v>1</v>
      </c>
      <c r="BM917" s="149">
        <v>1</v>
      </c>
      <c r="BN917" s="149">
        <v>1</v>
      </c>
      <c r="BO917" s="149">
        <v>1</v>
      </c>
      <c r="BP917" s="149">
        <v>1</v>
      </c>
      <c r="BQ917" s="149">
        <v>1</v>
      </c>
      <c r="BR917" s="149">
        <v>1</v>
      </c>
      <c r="BS917" s="149">
        <v>1</v>
      </c>
      <c r="BT917" s="149">
        <v>1</v>
      </c>
      <c r="BU917" s="149"/>
      <c r="BV917" s="149"/>
      <c r="BW917" s="149"/>
      <c r="BX917" s="149"/>
      <c r="BY917" s="149"/>
      <c r="BZ917" s="149"/>
      <c r="CA917" s="149"/>
      <c r="CB917" s="149"/>
      <c r="CC917" s="149"/>
      <c r="CD917" s="149"/>
      <c r="CE917" s="149"/>
      <c r="CF917" s="149"/>
      <c r="CG917" s="149"/>
      <c r="CH917" s="149"/>
      <c r="CI917" s="149"/>
      <c r="CJ917" s="149"/>
      <c r="CK917" s="149"/>
      <c r="CL917" s="149"/>
      <c r="CM917" s="149"/>
      <c r="CN917" s="149"/>
      <c r="CO917" s="149"/>
      <c r="CP917" s="149"/>
      <c r="CQ917" s="149"/>
      <c r="CR917" s="149"/>
      <c r="CS917" s="150"/>
      <c r="CT917" s="151"/>
      <c r="CW917" s="68"/>
      <c r="CX917" s="152"/>
    </row>
    <row r="918" spans="1:102">
      <c r="A918" s="292" t="s">
        <v>8334</v>
      </c>
      <c r="B918" s="146" t="s">
        <v>1131</v>
      </c>
      <c r="C918" s="147" t="str">
        <f>+_xlfn.XLOOKUP(B918,'R4'!B:B,'R4'!C:C)</f>
        <v>AMR - TRANSMİKSER - ÜSTYAPISI - İMER</v>
      </c>
      <c r="D918" s="147"/>
      <c r="E918" s="150" t="s">
        <v>8262</v>
      </c>
      <c r="F918" s="150" t="s">
        <v>38</v>
      </c>
      <c r="G918" s="150">
        <v>1000</v>
      </c>
      <c r="H918" s="150" t="s">
        <v>8271</v>
      </c>
      <c r="I918" s="156" t="s">
        <v>8263</v>
      </c>
      <c r="J918" s="148">
        <v>0</v>
      </c>
      <c r="K918" s="149">
        <v>0</v>
      </c>
      <c r="L918" s="149">
        <v>0</v>
      </c>
      <c r="M918" s="149">
        <v>0</v>
      </c>
      <c r="N918" s="149">
        <v>0</v>
      </c>
      <c r="O918" s="149">
        <v>0</v>
      </c>
      <c r="P918" s="149">
        <v>0</v>
      </c>
      <c r="Q918" s="149">
        <v>1</v>
      </c>
      <c r="R918" s="149">
        <v>1</v>
      </c>
      <c r="S918" s="149">
        <v>1</v>
      </c>
      <c r="T918" s="149">
        <v>1</v>
      </c>
      <c r="U918" s="149">
        <v>1</v>
      </c>
      <c r="V918" s="149">
        <v>1</v>
      </c>
      <c r="W918" s="149">
        <v>1</v>
      </c>
      <c r="X918" s="149">
        <v>1</v>
      </c>
      <c r="Y918" s="149">
        <v>1</v>
      </c>
      <c r="Z918" s="149">
        <v>1</v>
      </c>
      <c r="AA918" s="149">
        <v>1</v>
      </c>
      <c r="AB918" s="149">
        <v>1</v>
      </c>
      <c r="AC918" s="149">
        <v>1</v>
      </c>
      <c r="AD918" s="149">
        <v>1</v>
      </c>
      <c r="AE918" s="149">
        <v>1</v>
      </c>
      <c r="AF918" s="149">
        <v>1</v>
      </c>
      <c r="AG918" s="149">
        <v>1</v>
      </c>
      <c r="AH918" s="149">
        <v>1</v>
      </c>
      <c r="AI918" s="149">
        <v>1</v>
      </c>
      <c r="AJ918" s="149">
        <v>1</v>
      </c>
      <c r="AK918" s="149">
        <v>1</v>
      </c>
      <c r="AL918" s="149">
        <v>1</v>
      </c>
      <c r="AM918" s="149">
        <v>1</v>
      </c>
      <c r="AN918" s="149">
        <v>1</v>
      </c>
      <c r="AO918" s="149">
        <v>1</v>
      </c>
      <c r="AP918" s="149">
        <v>1</v>
      </c>
      <c r="AQ918" s="149">
        <v>1</v>
      </c>
      <c r="AR918" s="149">
        <v>1</v>
      </c>
      <c r="AS918" s="149">
        <v>1</v>
      </c>
      <c r="AT918" s="149">
        <v>1</v>
      </c>
      <c r="AU918" s="149">
        <v>1</v>
      </c>
      <c r="AV918" s="149">
        <v>1</v>
      </c>
      <c r="AW918" s="149">
        <v>1</v>
      </c>
      <c r="AX918" s="149">
        <v>1</v>
      </c>
      <c r="AY918" s="149">
        <v>1</v>
      </c>
      <c r="AZ918" s="149">
        <v>1</v>
      </c>
      <c r="BA918" s="149">
        <v>1</v>
      </c>
      <c r="BB918" s="149">
        <v>1</v>
      </c>
      <c r="BC918" s="149">
        <v>1</v>
      </c>
      <c r="BD918" s="149">
        <v>1</v>
      </c>
      <c r="BE918" s="149">
        <v>1</v>
      </c>
      <c r="BF918" s="149">
        <v>1</v>
      </c>
      <c r="BG918" s="149">
        <v>1</v>
      </c>
      <c r="BH918" s="149">
        <v>1</v>
      </c>
      <c r="BI918" s="149">
        <v>1</v>
      </c>
      <c r="BJ918" s="149">
        <v>1</v>
      </c>
      <c r="BK918" s="149">
        <v>1</v>
      </c>
      <c r="BL918" s="149">
        <v>1</v>
      </c>
      <c r="BM918" s="149">
        <v>1</v>
      </c>
      <c r="BN918" s="149">
        <v>1</v>
      </c>
      <c r="BO918" s="149">
        <v>1</v>
      </c>
      <c r="BP918" s="149">
        <v>1</v>
      </c>
      <c r="BQ918" s="149">
        <v>1</v>
      </c>
      <c r="BR918" s="149">
        <v>1</v>
      </c>
      <c r="BS918" s="149">
        <v>1</v>
      </c>
      <c r="BT918" s="149">
        <v>1</v>
      </c>
      <c r="BU918" s="149"/>
      <c r="BV918" s="149"/>
      <c r="BW918" s="149"/>
      <c r="BX918" s="149"/>
      <c r="BY918" s="149"/>
      <c r="BZ918" s="149"/>
      <c r="CA918" s="149"/>
      <c r="CB918" s="149"/>
      <c r="CC918" s="149"/>
      <c r="CD918" s="149"/>
      <c r="CE918" s="149"/>
      <c r="CF918" s="149"/>
      <c r="CG918" s="149"/>
      <c r="CH918" s="149"/>
      <c r="CI918" s="149"/>
      <c r="CJ918" s="149"/>
      <c r="CK918" s="149"/>
      <c r="CL918" s="149"/>
      <c r="CM918" s="149"/>
      <c r="CN918" s="149"/>
      <c r="CO918" s="149"/>
      <c r="CP918" s="149"/>
      <c r="CQ918" s="149"/>
      <c r="CR918" s="149"/>
      <c r="CS918" s="150"/>
      <c r="CT918" s="151"/>
      <c r="CW918" s="68"/>
      <c r="CX918" s="152"/>
    </row>
    <row r="919" spans="1:102">
      <c r="A919" s="292" t="s">
        <v>8334</v>
      </c>
      <c r="B919" s="146" t="s">
        <v>1132</v>
      </c>
      <c r="C919" s="147" t="str">
        <f>+_xlfn.XLOOKUP(B919,'R4'!B:B,'R4'!C:C)</f>
        <v>AMR - TRANSMİKSER - ÜSTYAPISI - İMER</v>
      </c>
      <c r="D919" s="147"/>
      <c r="E919" s="150" t="s">
        <v>8262</v>
      </c>
      <c r="F919" s="150" t="s">
        <v>38</v>
      </c>
      <c r="G919" s="150">
        <v>1000</v>
      </c>
      <c r="H919" s="150" t="s">
        <v>8271</v>
      </c>
      <c r="I919" s="156" t="s">
        <v>8263</v>
      </c>
      <c r="J919" s="148">
        <v>0</v>
      </c>
      <c r="K919" s="149">
        <v>0</v>
      </c>
      <c r="L919" s="149">
        <v>0</v>
      </c>
      <c r="M919" s="149">
        <v>0</v>
      </c>
      <c r="N919" s="149">
        <v>0</v>
      </c>
      <c r="O919" s="149">
        <v>0</v>
      </c>
      <c r="P919" s="149">
        <v>0</v>
      </c>
      <c r="Q919" s="149">
        <v>1</v>
      </c>
      <c r="R919" s="149">
        <v>1</v>
      </c>
      <c r="S919" s="149">
        <v>1</v>
      </c>
      <c r="T919" s="149">
        <v>1</v>
      </c>
      <c r="U919" s="149">
        <v>1</v>
      </c>
      <c r="V919" s="149">
        <v>1</v>
      </c>
      <c r="W919" s="149">
        <v>1</v>
      </c>
      <c r="X919" s="149">
        <v>1</v>
      </c>
      <c r="Y919" s="149">
        <v>1</v>
      </c>
      <c r="Z919" s="149">
        <v>1</v>
      </c>
      <c r="AA919" s="149">
        <v>1</v>
      </c>
      <c r="AB919" s="149">
        <v>1</v>
      </c>
      <c r="AC919" s="149">
        <v>1</v>
      </c>
      <c r="AD919" s="149">
        <v>1</v>
      </c>
      <c r="AE919" s="149">
        <v>1</v>
      </c>
      <c r="AF919" s="149">
        <v>1</v>
      </c>
      <c r="AG919" s="149">
        <v>1</v>
      </c>
      <c r="AH919" s="149">
        <v>1</v>
      </c>
      <c r="AI919" s="149">
        <v>1</v>
      </c>
      <c r="AJ919" s="149">
        <v>1</v>
      </c>
      <c r="AK919" s="149">
        <v>1</v>
      </c>
      <c r="AL919" s="149">
        <v>1</v>
      </c>
      <c r="AM919" s="149">
        <v>1</v>
      </c>
      <c r="AN919" s="149">
        <v>1</v>
      </c>
      <c r="AO919" s="149">
        <v>1</v>
      </c>
      <c r="AP919" s="149">
        <v>1</v>
      </c>
      <c r="AQ919" s="149">
        <v>1</v>
      </c>
      <c r="AR919" s="149">
        <v>1</v>
      </c>
      <c r="AS919" s="149">
        <v>1</v>
      </c>
      <c r="AT919" s="149">
        <v>1</v>
      </c>
      <c r="AU919" s="149">
        <v>1</v>
      </c>
      <c r="AV919" s="149">
        <v>1</v>
      </c>
      <c r="AW919" s="149">
        <v>1</v>
      </c>
      <c r="AX919" s="149">
        <v>1</v>
      </c>
      <c r="AY919" s="149">
        <v>1</v>
      </c>
      <c r="AZ919" s="149">
        <v>1</v>
      </c>
      <c r="BA919" s="149">
        <v>1</v>
      </c>
      <c r="BB919" s="149">
        <v>1</v>
      </c>
      <c r="BC919" s="149">
        <v>1</v>
      </c>
      <c r="BD919" s="149">
        <v>1</v>
      </c>
      <c r="BE919" s="149">
        <v>1</v>
      </c>
      <c r="BF919" s="149">
        <v>1</v>
      </c>
      <c r="BG919" s="149">
        <v>1</v>
      </c>
      <c r="BH919" s="149">
        <v>1</v>
      </c>
      <c r="BI919" s="149">
        <v>1</v>
      </c>
      <c r="BJ919" s="149">
        <v>1</v>
      </c>
      <c r="BK919" s="149">
        <v>1</v>
      </c>
      <c r="BL919" s="149">
        <v>1</v>
      </c>
      <c r="BM919" s="149">
        <v>1</v>
      </c>
      <c r="BN919" s="149">
        <v>1</v>
      </c>
      <c r="BO919" s="149">
        <v>1</v>
      </c>
      <c r="BP919" s="149">
        <v>1</v>
      </c>
      <c r="BQ919" s="149">
        <v>1</v>
      </c>
      <c r="BR919" s="149">
        <v>1</v>
      </c>
      <c r="BS919" s="149">
        <v>1</v>
      </c>
      <c r="BT919" s="149">
        <v>1</v>
      </c>
      <c r="BU919" s="149"/>
      <c r="BV919" s="149"/>
      <c r="BW919" s="149"/>
      <c r="BX919" s="149"/>
      <c r="BY919" s="149"/>
      <c r="BZ919" s="149"/>
      <c r="CA919" s="149"/>
      <c r="CB919" s="149"/>
      <c r="CC919" s="149"/>
      <c r="CD919" s="149"/>
      <c r="CE919" s="149"/>
      <c r="CF919" s="149"/>
      <c r="CG919" s="149"/>
      <c r="CH919" s="149"/>
      <c r="CI919" s="149"/>
      <c r="CJ919" s="149"/>
      <c r="CK919" s="149"/>
      <c r="CL919" s="149"/>
      <c r="CM919" s="149"/>
      <c r="CN919" s="149"/>
      <c r="CO919" s="149"/>
      <c r="CP919" s="149"/>
      <c r="CQ919" s="149"/>
      <c r="CR919" s="149"/>
      <c r="CS919" s="150"/>
      <c r="CT919" s="151"/>
      <c r="CW919" s="68"/>
      <c r="CX919" s="152"/>
    </row>
    <row r="920" spans="1:102">
      <c r="A920" s="292" t="s">
        <v>8334</v>
      </c>
      <c r="B920" s="146" t="s">
        <v>1133</v>
      </c>
      <c r="C920" s="147" t="str">
        <f>+_xlfn.XLOOKUP(B920,'R4'!B:B,'R4'!C:C)</f>
        <v>AMR - TRANSMİKSER - ÜSTYAPISI - İMER</v>
      </c>
      <c r="D920" s="147"/>
      <c r="E920" s="150" t="s">
        <v>8262</v>
      </c>
      <c r="F920" s="150" t="s">
        <v>38</v>
      </c>
      <c r="G920" s="150">
        <v>1000</v>
      </c>
      <c r="H920" s="150" t="s">
        <v>8271</v>
      </c>
      <c r="I920" s="156" t="s">
        <v>8263</v>
      </c>
      <c r="J920" s="148">
        <v>0</v>
      </c>
      <c r="K920" s="149">
        <v>0</v>
      </c>
      <c r="L920" s="149">
        <v>0</v>
      </c>
      <c r="M920" s="149">
        <v>0</v>
      </c>
      <c r="N920" s="149">
        <v>0</v>
      </c>
      <c r="O920" s="149">
        <v>0</v>
      </c>
      <c r="P920" s="149">
        <v>0</v>
      </c>
      <c r="Q920" s="149">
        <v>1</v>
      </c>
      <c r="R920" s="149">
        <v>1</v>
      </c>
      <c r="S920" s="149">
        <v>1</v>
      </c>
      <c r="T920" s="149">
        <v>1</v>
      </c>
      <c r="U920" s="149">
        <v>1</v>
      </c>
      <c r="V920" s="149">
        <v>1</v>
      </c>
      <c r="W920" s="149">
        <v>1</v>
      </c>
      <c r="X920" s="149">
        <v>1</v>
      </c>
      <c r="Y920" s="149">
        <v>1</v>
      </c>
      <c r="Z920" s="149">
        <v>1</v>
      </c>
      <c r="AA920" s="149">
        <v>1</v>
      </c>
      <c r="AB920" s="149">
        <v>1</v>
      </c>
      <c r="AC920" s="149">
        <v>1</v>
      </c>
      <c r="AD920" s="149">
        <v>1</v>
      </c>
      <c r="AE920" s="149">
        <v>1</v>
      </c>
      <c r="AF920" s="149">
        <v>1</v>
      </c>
      <c r="AG920" s="149">
        <v>1</v>
      </c>
      <c r="AH920" s="149">
        <v>1</v>
      </c>
      <c r="AI920" s="149">
        <v>1</v>
      </c>
      <c r="AJ920" s="149">
        <v>1</v>
      </c>
      <c r="AK920" s="149">
        <v>1</v>
      </c>
      <c r="AL920" s="149">
        <v>1</v>
      </c>
      <c r="AM920" s="149">
        <v>1</v>
      </c>
      <c r="AN920" s="149">
        <v>1</v>
      </c>
      <c r="AO920" s="149">
        <v>1</v>
      </c>
      <c r="AP920" s="149">
        <v>1</v>
      </c>
      <c r="AQ920" s="149">
        <v>1</v>
      </c>
      <c r="AR920" s="149">
        <v>1</v>
      </c>
      <c r="AS920" s="149">
        <v>1</v>
      </c>
      <c r="AT920" s="149">
        <v>1</v>
      </c>
      <c r="AU920" s="149">
        <v>1</v>
      </c>
      <c r="AV920" s="149">
        <v>1</v>
      </c>
      <c r="AW920" s="149">
        <v>1</v>
      </c>
      <c r="AX920" s="149">
        <v>1</v>
      </c>
      <c r="AY920" s="149">
        <v>1</v>
      </c>
      <c r="AZ920" s="149">
        <v>1</v>
      </c>
      <c r="BA920" s="149">
        <v>1</v>
      </c>
      <c r="BB920" s="149">
        <v>1</v>
      </c>
      <c r="BC920" s="149">
        <v>1</v>
      </c>
      <c r="BD920" s="149">
        <v>1</v>
      </c>
      <c r="BE920" s="149">
        <v>1</v>
      </c>
      <c r="BF920" s="149">
        <v>1</v>
      </c>
      <c r="BG920" s="149">
        <v>1</v>
      </c>
      <c r="BH920" s="149">
        <v>1</v>
      </c>
      <c r="BI920" s="149">
        <v>1</v>
      </c>
      <c r="BJ920" s="149">
        <v>1</v>
      </c>
      <c r="BK920" s="149">
        <v>1</v>
      </c>
      <c r="BL920" s="149">
        <v>1</v>
      </c>
      <c r="BM920" s="149">
        <v>1</v>
      </c>
      <c r="BN920" s="149">
        <v>1</v>
      </c>
      <c r="BO920" s="149">
        <v>1</v>
      </c>
      <c r="BP920" s="149">
        <v>1</v>
      </c>
      <c r="BQ920" s="149">
        <v>1</v>
      </c>
      <c r="BR920" s="149">
        <v>1</v>
      </c>
      <c r="BS920" s="149">
        <v>1</v>
      </c>
      <c r="BT920" s="149">
        <v>1</v>
      </c>
      <c r="BU920" s="149"/>
      <c r="BV920" s="149"/>
      <c r="BW920" s="149"/>
      <c r="BX920" s="149"/>
      <c r="BY920" s="149"/>
      <c r="BZ920" s="149"/>
      <c r="CA920" s="149"/>
      <c r="CB920" s="149"/>
      <c r="CC920" s="149"/>
      <c r="CD920" s="149"/>
      <c r="CE920" s="149"/>
      <c r="CF920" s="149"/>
      <c r="CG920" s="149"/>
      <c r="CH920" s="149"/>
      <c r="CI920" s="149"/>
      <c r="CJ920" s="149"/>
      <c r="CK920" s="149"/>
      <c r="CL920" s="149"/>
      <c r="CM920" s="149"/>
      <c r="CN920" s="149"/>
      <c r="CO920" s="149"/>
      <c r="CP920" s="149"/>
      <c r="CQ920" s="149"/>
      <c r="CR920" s="149"/>
      <c r="CS920" s="150"/>
      <c r="CT920" s="151"/>
      <c r="CW920" s="68"/>
      <c r="CX920" s="152"/>
    </row>
    <row r="921" spans="1:102">
      <c r="A921" s="292" t="s">
        <v>8334</v>
      </c>
      <c r="B921" s="146" t="s">
        <v>1134</v>
      </c>
      <c r="C921" s="147" t="str">
        <f>+_xlfn.XLOOKUP(B921,'R4'!B:B,'R4'!C:C)</f>
        <v>AMR - TRANSMİKSER - ÜSTYAPISI - İMER</v>
      </c>
      <c r="D921" s="147"/>
      <c r="E921" s="150" t="s">
        <v>8262</v>
      </c>
      <c r="F921" s="150" t="s">
        <v>38</v>
      </c>
      <c r="G921" s="150">
        <v>1000</v>
      </c>
      <c r="H921" s="150" t="s">
        <v>8271</v>
      </c>
      <c r="I921" s="156" t="s">
        <v>8263</v>
      </c>
      <c r="J921" s="148">
        <v>0</v>
      </c>
      <c r="K921" s="149">
        <v>0</v>
      </c>
      <c r="L921" s="149">
        <v>0</v>
      </c>
      <c r="M921" s="149">
        <v>0</v>
      </c>
      <c r="N921" s="149">
        <v>0</v>
      </c>
      <c r="O921" s="149">
        <v>0</v>
      </c>
      <c r="P921" s="149">
        <v>0</v>
      </c>
      <c r="Q921" s="149">
        <v>1</v>
      </c>
      <c r="R921" s="149">
        <v>1</v>
      </c>
      <c r="S921" s="149">
        <v>1</v>
      </c>
      <c r="T921" s="149">
        <v>1</v>
      </c>
      <c r="U921" s="149">
        <v>1</v>
      </c>
      <c r="V921" s="149">
        <v>1</v>
      </c>
      <c r="W921" s="149">
        <v>1</v>
      </c>
      <c r="X921" s="149">
        <v>1</v>
      </c>
      <c r="Y921" s="149">
        <v>1</v>
      </c>
      <c r="Z921" s="149">
        <v>1</v>
      </c>
      <c r="AA921" s="149">
        <v>1</v>
      </c>
      <c r="AB921" s="149">
        <v>1</v>
      </c>
      <c r="AC921" s="149">
        <v>1</v>
      </c>
      <c r="AD921" s="149">
        <v>1</v>
      </c>
      <c r="AE921" s="149">
        <v>1</v>
      </c>
      <c r="AF921" s="149">
        <v>1</v>
      </c>
      <c r="AG921" s="149">
        <v>1</v>
      </c>
      <c r="AH921" s="149">
        <v>1</v>
      </c>
      <c r="AI921" s="149">
        <v>1</v>
      </c>
      <c r="AJ921" s="149">
        <v>1</v>
      </c>
      <c r="AK921" s="149">
        <v>1</v>
      </c>
      <c r="AL921" s="149">
        <v>1</v>
      </c>
      <c r="AM921" s="149">
        <v>1</v>
      </c>
      <c r="AN921" s="149">
        <v>1</v>
      </c>
      <c r="AO921" s="149">
        <v>1</v>
      </c>
      <c r="AP921" s="149">
        <v>1</v>
      </c>
      <c r="AQ921" s="149">
        <v>1</v>
      </c>
      <c r="AR921" s="149">
        <v>1</v>
      </c>
      <c r="AS921" s="149">
        <v>1</v>
      </c>
      <c r="AT921" s="149">
        <v>1</v>
      </c>
      <c r="AU921" s="149">
        <v>1</v>
      </c>
      <c r="AV921" s="149">
        <v>1</v>
      </c>
      <c r="AW921" s="149">
        <v>1</v>
      </c>
      <c r="AX921" s="149">
        <v>1</v>
      </c>
      <c r="AY921" s="149">
        <v>1</v>
      </c>
      <c r="AZ921" s="149">
        <v>1</v>
      </c>
      <c r="BA921" s="149">
        <v>1</v>
      </c>
      <c r="BB921" s="149">
        <v>1</v>
      </c>
      <c r="BC921" s="149">
        <v>1</v>
      </c>
      <c r="BD921" s="149">
        <v>1</v>
      </c>
      <c r="BE921" s="149">
        <v>1</v>
      </c>
      <c r="BF921" s="149">
        <v>1</v>
      </c>
      <c r="BG921" s="149">
        <v>1</v>
      </c>
      <c r="BH921" s="149">
        <v>1</v>
      </c>
      <c r="BI921" s="149">
        <v>1</v>
      </c>
      <c r="BJ921" s="149">
        <v>1</v>
      </c>
      <c r="BK921" s="149">
        <v>1</v>
      </c>
      <c r="BL921" s="149">
        <v>1</v>
      </c>
      <c r="BM921" s="149">
        <v>1</v>
      </c>
      <c r="BN921" s="149">
        <v>1</v>
      </c>
      <c r="BO921" s="149">
        <v>1</v>
      </c>
      <c r="BP921" s="149">
        <v>1</v>
      </c>
      <c r="BQ921" s="149">
        <v>1</v>
      </c>
      <c r="BR921" s="149">
        <v>1</v>
      </c>
      <c r="BS921" s="149">
        <v>1</v>
      </c>
      <c r="BT921" s="149">
        <v>1</v>
      </c>
      <c r="BU921" s="149"/>
      <c r="BV921" s="149"/>
      <c r="BW921" s="149"/>
      <c r="BX921" s="149"/>
      <c r="BY921" s="149"/>
      <c r="BZ921" s="149"/>
      <c r="CA921" s="149"/>
      <c r="CB921" s="149"/>
      <c r="CC921" s="149"/>
      <c r="CD921" s="149"/>
      <c r="CE921" s="149"/>
      <c r="CF921" s="149"/>
      <c r="CG921" s="149"/>
      <c r="CH921" s="149"/>
      <c r="CI921" s="149"/>
      <c r="CJ921" s="149"/>
      <c r="CK921" s="149"/>
      <c r="CL921" s="149"/>
      <c r="CM921" s="149"/>
      <c r="CN921" s="149"/>
      <c r="CO921" s="149"/>
      <c r="CP921" s="149"/>
      <c r="CQ921" s="149"/>
      <c r="CR921" s="149"/>
      <c r="CS921" s="150"/>
      <c r="CT921" s="151"/>
      <c r="CW921" s="68"/>
      <c r="CX921" s="152"/>
    </row>
    <row r="922" spans="1:102">
      <c r="A922" s="292" t="s">
        <v>8334</v>
      </c>
      <c r="B922" s="146" t="s">
        <v>1135</v>
      </c>
      <c r="C922" s="147" t="str">
        <f>+_xlfn.XLOOKUP(B922,'R4'!B:B,'R4'!C:C)</f>
        <v>AMR - TRANSMİKSER - ÜSTYAPISI - İMER</v>
      </c>
      <c r="D922" s="147"/>
      <c r="E922" s="150" t="s">
        <v>8262</v>
      </c>
      <c r="F922" s="150" t="s">
        <v>38</v>
      </c>
      <c r="G922" s="150">
        <v>1000</v>
      </c>
      <c r="H922" s="150" t="s">
        <v>8271</v>
      </c>
      <c r="I922" s="156" t="s">
        <v>8263</v>
      </c>
      <c r="J922" s="148">
        <v>0</v>
      </c>
      <c r="K922" s="149">
        <v>0</v>
      </c>
      <c r="L922" s="149">
        <v>0</v>
      </c>
      <c r="M922" s="149">
        <v>0</v>
      </c>
      <c r="N922" s="149">
        <v>0</v>
      </c>
      <c r="O922" s="149">
        <v>0</v>
      </c>
      <c r="P922" s="149">
        <v>0</v>
      </c>
      <c r="Q922" s="149">
        <v>1</v>
      </c>
      <c r="R922" s="149">
        <v>1</v>
      </c>
      <c r="S922" s="149">
        <v>1</v>
      </c>
      <c r="T922" s="149">
        <v>1</v>
      </c>
      <c r="U922" s="149">
        <v>1</v>
      </c>
      <c r="V922" s="149">
        <v>1</v>
      </c>
      <c r="W922" s="149">
        <v>1</v>
      </c>
      <c r="X922" s="149">
        <v>1</v>
      </c>
      <c r="Y922" s="149">
        <v>1</v>
      </c>
      <c r="Z922" s="149">
        <v>1</v>
      </c>
      <c r="AA922" s="149">
        <v>1</v>
      </c>
      <c r="AB922" s="149">
        <v>1</v>
      </c>
      <c r="AC922" s="149">
        <v>1</v>
      </c>
      <c r="AD922" s="149">
        <v>1</v>
      </c>
      <c r="AE922" s="149">
        <v>1</v>
      </c>
      <c r="AF922" s="149">
        <v>1</v>
      </c>
      <c r="AG922" s="149">
        <v>1</v>
      </c>
      <c r="AH922" s="149">
        <v>1</v>
      </c>
      <c r="AI922" s="149">
        <v>1</v>
      </c>
      <c r="AJ922" s="149">
        <v>1</v>
      </c>
      <c r="AK922" s="149">
        <v>1</v>
      </c>
      <c r="AL922" s="149">
        <v>1</v>
      </c>
      <c r="AM922" s="149">
        <v>1</v>
      </c>
      <c r="AN922" s="149">
        <v>1</v>
      </c>
      <c r="AO922" s="149">
        <v>1</v>
      </c>
      <c r="AP922" s="149">
        <v>1</v>
      </c>
      <c r="AQ922" s="149">
        <v>1</v>
      </c>
      <c r="AR922" s="149">
        <v>1</v>
      </c>
      <c r="AS922" s="149">
        <v>1</v>
      </c>
      <c r="AT922" s="149">
        <v>1</v>
      </c>
      <c r="AU922" s="149">
        <v>1</v>
      </c>
      <c r="AV922" s="149">
        <v>1</v>
      </c>
      <c r="AW922" s="149">
        <v>1</v>
      </c>
      <c r="AX922" s="149">
        <v>1</v>
      </c>
      <c r="AY922" s="149">
        <v>1</v>
      </c>
      <c r="AZ922" s="149">
        <v>1</v>
      </c>
      <c r="BA922" s="149">
        <v>1</v>
      </c>
      <c r="BB922" s="149">
        <v>1</v>
      </c>
      <c r="BC922" s="149">
        <v>1</v>
      </c>
      <c r="BD922" s="149">
        <v>1</v>
      </c>
      <c r="BE922" s="149">
        <v>1</v>
      </c>
      <c r="BF922" s="149">
        <v>1</v>
      </c>
      <c r="BG922" s="149">
        <v>1</v>
      </c>
      <c r="BH922" s="149">
        <v>1</v>
      </c>
      <c r="BI922" s="149">
        <v>1</v>
      </c>
      <c r="BJ922" s="149">
        <v>1</v>
      </c>
      <c r="BK922" s="149">
        <v>1</v>
      </c>
      <c r="BL922" s="149">
        <v>1</v>
      </c>
      <c r="BM922" s="149">
        <v>1</v>
      </c>
      <c r="BN922" s="149">
        <v>1</v>
      </c>
      <c r="BO922" s="149">
        <v>1</v>
      </c>
      <c r="BP922" s="149">
        <v>1</v>
      </c>
      <c r="BQ922" s="149">
        <v>1</v>
      </c>
      <c r="BR922" s="149">
        <v>1</v>
      </c>
      <c r="BS922" s="149">
        <v>1</v>
      </c>
      <c r="BT922" s="149">
        <v>1</v>
      </c>
      <c r="BU922" s="149"/>
      <c r="BV922" s="149"/>
      <c r="BW922" s="149"/>
      <c r="BX922" s="149"/>
      <c r="BY922" s="149"/>
      <c r="BZ922" s="149"/>
      <c r="CA922" s="149"/>
      <c r="CB922" s="149"/>
      <c r="CC922" s="149"/>
      <c r="CD922" s="149"/>
      <c r="CE922" s="149"/>
      <c r="CF922" s="149"/>
      <c r="CG922" s="149"/>
      <c r="CH922" s="149"/>
      <c r="CI922" s="149"/>
      <c r="CJ922" s="149"/>
      <c r="CK922" s="149"/>
      <c r="CL922" s="149"/>
      <c r="CM922" s="149"/>
      <c r="CN922" s="149"/>
      <c r="CO922" s="149"/>
      <c r="CP922" s="149"/>
      <c r="CQ922" s="149"/>
      <c r="CR922" s="149"/>
      <c r="CS922" s="150"/>
      <c r="CT922" s="151"/>
      <c r="CW922" s="68"/>
      <c r="CX922" s="152"/>
    </row>
    <row r="923" spans="1:102">
      <c r="A923" s="292" t="s">
        <v>8334</v>
      </c>
      <c r="B923" s="146" t="s">
        <v>1136</v>
      </c>
      <c r="C923" s="147" t="str">
        <f>+_xlfn.XLOOKUP(B923,'R4'!B:B,'R4'!C:C)</f>
        <v>AMR - TRANSMİKSER - ÜSTYAPISI - İMER</v>
      </c>
      <c r="D923" s="147"/>
      <c r="E923" s="150" t="s">
        <v>8262</v>
      </c>
      <c r="F923" s="150" t="s">
        <v>38</v>
      </c>
      <c r="G923" s="150">
        <v>1000</v>
      </c>
      <c r="H923" s="150" t="s">
        <v>8271</v>
      </c>
      <c r="I923" s="156" t="s">
        <v>8263</v>
      </c>
      <c r="J923" s="148">
        <v>0</v>
      </c>
      <c r="K923" s="149">
        <v>0</v>
      </c>
      <c r="L923" s="149">
        <v>0</v>
      </c>
      <c r="M923" s="149">
        <v>0</v>
      </c>
      <c r="N923" s="149">
        <v>0</v>
      </c>
      <c r="O923" s="149">
        <v>0</v>
      </c>
      <c r="P923" s="149">
        <v>0</v>
      </c>
      <c r="Q923" s="149">
        <v>0</v>
      </c>
      <c r="R923" s="149">
        <v>0</v>
      </c>
      <c r="S923" s="149">
        <v>0</v>
      </c>
      <c r="T923" s="149">
        <v>0</v>
      </c>
      <c r="U923" s="149">
        <v>0</v>
      </c>
      <c r="V923" s="149">
        <v>1</v>
      </c>
      <c r="W923" s="149">
        <v>1</v>
      </c>
      <c r="X923" s="149">
        <v>1</v>
      </c>
      <c r="Y923" s="149">
        <v>1</v>
      </c>
      <c r="Z923" s="149">
        <v>1</v>
      </c>
      <c r="AA923" s="149">
        <v>1</v>
      </c>
      <c r="AB923" s="149">
        <v>1</v>
      </c>
      <c r="AC923" s="149">
        <v>1</v>
      </c>
      <c r="AD923" s="149">
        <v>1</v>
      </c>
      <c r="AE923" s="149">
        <v>1</v>
      </c>
      <c r="AF923" s="149">
        <v>1</v>
      </c>
      <c r="AG923" s="149">
        <v>1</v>
      </c>
      <c r="AH923" s="149">
        <v>1</v>
      </c>
      <c r="AI923" s="149">
        <v>1</v>
      </c>
      <c r="AJ923" s="149">
        <v>1</v>
      </c>
      <c r="AK923" s="149">
        <v>1</v>
      </c>
      <c r="AL923" s="149">
        <v>1</v>
      </c>
      <c r="AM923" s="149">
        <v>1</v>
      </c>
      <c r="AN923" s="149">
        <v>1</v>
      </c>
      <c r="AO923" s="149">
        <v>1</v>
      </c>
      <c r="AP923" s="149">
        <v>1</v>
      </c>
      <c r="AQ923" s="149">
        <v>1</v>
      </c>
      <c r="AR923" s="149">
        <v>1</v>
      </c>
      <c r="AS923" s="149">
        <v>1</v>
      </c>
      <c r="AT923" s="149">
        <v>1</v>
      </c>
      <c r="AU923" s="149">
        <v>1</v>
      </c>
      <c r="AV923" s="149">
        <v>1</v>
      </c>
      <c r="AW923" s="149">
        <v>1</v>
      </c>
      <c r="AX923" s="149">
        <v>1</v>
      </c>
      <c r="AY923" s="149">
        <v>1</v>
      </c>
      <c r="AZ923" s="149">
        <v>1</v>
      </c>
      <c r="BA923" s="149">
        <v>1</v>
      </c>
      <c r="BB923" s="149">
        <v>1</v>
      </c>
      <c r="BC923" s="149">
        <v>1</v>
      </c>
      <c r="BD923" s="149">
        <v>1</v>
      </c>
      <c r="BE923" s="149">
        <v>1</v>
      </c>
      <c r="BF923" s="149">
        <v>1</v>
      </c>
      <c r="BG923" s="149">
        <v>1</v>
      </c>
      <c r="BH923" s="149">
        <v>1</v>
      </c>
      <c r="BI923" s="149">
        <v>1</v>
      </c>
      <c r="BJ923" s="149">
        <v>1</v>
      </c>
      <c r="BK923" s="149">
        <v>1</v>
      </c>
      <c r="BL923" s="149">
        <v>1</v>
      </c>
      <c r="BM923" s="149">
        <v>1</v>
      </c>
      <c r="BN923" s="149">
        <v>1</v>
      </c>
      <c r="BO923" s="149">
        <v>1</v>
      </c>
      <c r="BP923" s="149">
        <v>1</v>
      </c>
      <c r="BQ923" s="149">
        <v>1</v>
      </c>
      <c r="BR923" s="149">
        <v>1</v>
      </c>
      <c r="BS923" s="149">
        <v>1</v>
      </c>
      <c r="BT923" s="149">
        <v>1</v>
      </c>
      <c r="BU923" s="149"/>
      <c r="BV923" s="149"/>
      <c r="BW923" s="149"/>
      <c r="BX923" s="149"/>
      <c r="BY923" s="149"/>
      <c r="BZ923" s="149"/>
      <c r="CA923" s="149"/>
      <c r="CB923" s="149"/>
      <c r="CC923" s="149"/>
      <c r="CD923" s="149"/>
      <c r="CE923" s="149"/>
      <c r="CF923" s="149"/>
      <c r="CG923" s="149"/>
      <c r="CH923" s="149"/>
      <c r="CI923" s="149"/>
      <c r="CJ923" s="149"/>
      <c r="CK923" s="149"/>
      <c r="CL923" s="149"/>
      <c r="CM923" s="149"/>
      <c r="CN923" s="149"/>
      <c r="CO923" s="149"/>
      <c r="CP923" s="149"/>
      <c r="CQ923" s="149"/>
      <c r="CR923" s="149"/>
      <c r="CS923" s="150"/>
      <c r="CT923" s="151"/>
      <c r="CW923" s="68"/>
      <c r="CX923" s="152"/>
    </row>
    <row r="924" spans="1:102">
      <c r="A924" s="292" t="s">
        <v>8334</v>
      </c>
      <c r="B924" s="146" t="s">
        <v>1137</v>
      </c>
      <c r="C924" s="147" t="str">
        <f>+_xlfn.XLOOKUP(B924,'R4'!B:B,'R4'!C:C)</f>
        <v>AMR - TRANSMİKSER - ÜSTYAPISI - İMER</v>
      </c>
      <c r="D924" s="147"/>
      <c r="E924" s="150" t="s">
        <v>8262</v>
      </c>
      <c r="F924" s="150" t="s">
        <v>38</v>
      </c>
      <c r="G924" s="150">
        <v>1000</v>
      </c>
      <c r="H924" s="150" t="s">
        <v>8271</v>
      </c>
      <c r="I924" s="156" t="s">
        <v>8263</v>
      </c>
      <c r="J924" s="148">
        <v>0</v>
      </c>
      <c r="K924" s="149">
        <v>0</v>
      </c>
      <c r="L924" s="149">
        <v>0</v>
      </c>
      <c r="M924" s="149">
        <v>0</v>
      </c>
      <c r="N924" s="149">
        <v>0</v>
      </c>
      <c r="O924" s="149">
        <v>0</v>
      </c>
      <c r="P924" s="149">
        <v>0</v>
      </c>
      <c r="Q924" s="149">
        <v>0</v>
      </c>
      <c r="R924" s="149">
        <v>0</v>
      </c>
      <c r="S924" s="149">
        <v>0</v>
      </c>
      <c r="T924" s="149">
        <v>0</v>
      </c>
      <c r="U924" s="149">
        <v>0</v>
      </c>
      <c r="V924" s="149">
        <v>1</v>
      </c>
      <c r="W924" s="149">
        <v>1</v>
      </c>
      <c r="X924" s="149">
        <v>1</v>
      </c>
      <c r="Y924" s="149">
        <v>1</v>
      </c>
      <c r="Z924" s="149">
        <v>1</v>
      </c>
      <c r="AA924" s="149">
        <v>1</v>
      </c>
      <c r="AB924" s="149">
        <v>1</v>
      </c>
      <c r="AC924" s="149">
        <v>1</v>
      </c>
      <c r="AD924" s="149">
        <v>1</v>
      </c>
      <c r="AE924" s="149">
        <v>1</v>
      </c>
      <c r="AF924" s="149">
        <v>1</v>
      </c>
      <c r="AG924" s="149">
        <v>1</v>
      </c>
      <c r="AH924" s="149">
        <v>1</v>
      </c>
      <c r="AI924" s="149">
        <v>1</v>
      </c>
      <c r="AJ924" s="149">
        <v>1</v>
      </c>
      <c r="AK924" s="149">
        <v>1</v>
      </c>
      <c r="AL924" s="149">
        <v>1</v>
      </c>
      <c r="AM924" s="149">
        <v>1</v>
      </c>
      <c r="AN924" s="149">
        <v>1</v>
      </c>
      <c r="AO924" s="149">
        <v>1</v>
      </c>
      <c r="AP924" s="149">
        <v>1</v>
      </c>
      <c r="AQ924" s="149">
        <v>1</v>
      </c>
      <c r="AR924" s="149">
        <v>1</v>
      </c>
      <c r="AS924" s="149">
        <v>1</v>
      </c>
      <c r="AT924" s="149">
        <v>1</v>
      </c>
      <c r="AU924" s="149">
        <v>1</v>
      </c>
      <c r="AV924" s="149">
        <v>1</v>
      </c>
      <c r="AW924" s="149">
        <v>1</v>
      </c>
      <c r="AX924" s="149">
        <v>1</v>
      </c>
      <c r="AY924" s="149">
        <v>1</v>
      </c>
      <c r="AZ924" s="149">
        <v>1</v>
      </c>
      <c r="BA924" s="149">
        <v>1</v>
      </c>
      <c r="BB924" s="149">
        <v>1</v>
      </c>
      <c r="BC924" s="149">
        <v>1</v>
      </c>
      <c r="BD924" s="149">
        <v>1</v>
      </c>
      <c r="BE924" s="149">
        <v>1</v>
      </c>
      <c r="BF924" s="149">
        <v>1</v>
      </c>
      <c r="BG924" s="149">
        <v>1</v>
      </c>
      <c r="BH924" s="149">
        <v>1</v>
      </c>
      <c r="BI924" s="149">
        <v>1</v>
      </c>
      <c r="BJ924" s="149">
        <v>1</v>
      </c>
      <c r="BK924" s="149">
        <v>1</v>
      </c>
      <c r="BL924" s="149">
        <v>1</v>
      </c>
      <c r="BM924" s="149">
        <v>1</v>
      </c>
      <c r="BN924" s="149">
        <v>1</v>
      </c>
      <c r="BO924" s="149">
        <v>1</v>
      </c>
      <c r="BP924" s="149">
        <v>1</v>
      </c>
      <c r="BQ924" s="149">
        <v>1</v>
      </c>
      <c r="BR924" s="149">
        <v>1</v>
      </c>
      <c r="BS924" s="149">
        <v>1</v>
      </c>
      <c r="BT924" s="149">
        <v>1</v>
      </c>
      <c r="BU924" s="149"/>
      <c r="BV924" s="149"/>
      <c r="BW924" s="149"/>
      <c r="BX924" s="149"/>
      <c r="BY924" s="149"/>
      <c r="BZ924" s="149"/>
      <c r="CA924" s="149"/>
      <c r="CB924" s="149"/>
      <c r="CC924" s="149"/>
      <c r="CD924" s="149"/>
      <c r="CE924" s="149"/>
      <c r="CF924" s="149"/>
      <c r="CG924" s="149"/>
      <c r="CH924" s="149"/>
      <c r="CI924" s="149"/>
      <c r="CJ924" s="149"/>
      <c r="CK924" s="149"/>
      <c r="CL924" s="149"/>
      <c r="CM924" s="149"/>
      <c r="CN924" s="149"/>
      <c r="CO924" s="149"/>
      <c r="CP924" s="149"/>
      <c r="CQ924" s="149"/>
      <c r="CR924" s="149"/>
      <c r="CS924" s="150"/>
      <c r="CT924" s="151"/>
      <c r="CW924" s="68"/>
      <c r="CX924" s="152"/>
    </row>
    <row r="925" spans="1:102">
      <c r="A925" s="292" t="s">
        <v>8334</v>
      </c>
      <c r="B925" s="146" t="s">
        <v>1138</v>
      </c>
      <c r="C925" s="147" t="str">
        <f>+_xlfn.XLOOKUP(B925,'R4'!B:B,'R4'!C:C)</f>
        <v>AMR - TRANSMİKSER - ÜSTYAPISI - İMER</v>
      </c>
      <c r="D925" s="147"/>
      <c r="E925" s="150" t="s">
        <v>8262</v>
      </c>
      <c r="F925" s="150" t="s">
        <v>38</v>
      </c>
      <c r="G925" s="150">
        <v>1000</v>
      </c>
      <c r="H925" s="150" t="s">
        <v>8271</v>
      </c>
      <c r="I925" s="156" t="s">
        <v>8263</v>
      </c>
      <c r="J925" s="148">
        <v>0</v>
      </c>
      <c r="K925" s="149">
        <v>0</v>
      </c>
      <c r="L925" s="149">
        <v>0</v>
      </c>
      <c r="M925" s="149">
        <v>0</v>
      </c>
      <c r="N925" s="149">
        <v>0</v>
      </c>
      <c r="O925" s="149">
        <v>0</v>
      </c>
      <c r="P925" s="149">
        <v>0</v>
      </c>
      <c r="Q925" s="149">
        <v>0</v>
      </c>
      <c r="R925" s="149">
        <v>0</v>
      </c>
      <c r="S925" s="149">
        <v>0</v>
      </c>
      <c r="T925" s="149">
        <v>0</v>
      </c>
      <c r="U925" s="149">
        <v>0</v>
      </c>
      <c r="V925" s="149">
        <v>1</v>
      </c>
      <c r="W925" s="149">
        <v>1</v>
      </c>
      <c r="X925" s="149">
        <v>1</v>
      </c>
      <c r="Y925" s="149">
        <v>1</v>
      </c>
      <c r="Z925" s="149">
        <v>1</v>
      </c>
      <c r="AA925" s="149">
        <v>1</v>
      </c>
      <c r="AB925" s="149">
        <v>1</v>
      </c>
      <c r="AC925" s="149">
        <v>1</v>
      </c>
      <c r="AD925" s="149">
        <v>1</v>
      </c>
      <c r="AE925" s="149">
        <v>1</v>
      </c>
      <c r="AF925" s="149">
        <v>1</v>
      </c>
      <c r="AG925" s="149">
        <v>1</v>
      </c>
      <c r="AH925" s="149">
        <v>1</v>
      </c>
      <c r="AI925" s="149">
        <v>1</v>
      </c>
      <c r="AJ925" s="149">
        <v>1</v>
      </c>
      <c r="AK925" s="149">
        <v>1</v>
      </c>
      <c r="AL925" s="149">
        <v>1</v>
      </c>
      <c r="AM925" s="149">
        <v>1</v>
      </c>
      <c r="AN925" s="149">
        <v>1</v>
      </c>
      <c r="AO925" s="149">
        <v>1</v>
      </c>
      <c r="AP925" s="149">
        <v>1</v>
      </c>
      <c r="AQ925" s="149">
        <v>1</v>
      </c>
      <c r="AR925" s="149">
        <v>1</v>
      </c>
      <c r="AS925" s="149">
        <v>1</v>
      </c>
      <c r="AT925" s="149">
        <v>1</v>
      </c>
      <c r="AU925" s="149">
        <v>1</v>
      </c>
      <c r="AV925" s="149">
        <v>1</v>
      </c>
      <c r="AW925" s="149">
        <v>1</v>
      </c>
      <c r="AX925" s="149">
        <v>1</v>
      </c>
      <c r="AY925" s="149">
        <v>1</v>
      </c>
      <c r="AZ925" s="149">
        <v>1</v>
      </c>
      <c r="BA925" s="149">
        <v>1</v>
      </c>
      <c r="BB925" s="149">
        <v>1</v>
      </c>
      <c r="BC925" s="149">
        <v>1</v>
      </c>
      <c r="BD925" s="149">
        <v>1</v>
      </c>
      <c r="BE925" s="149">
        <v>1</v>
      </c>
      <c r="BF925" s="149">
        <v>1</v>
      </c>
      <c r="BG925" s="149">
        <v>1</v>
      </c>
      <c r="BH925" s="149">
        <v>1</v>
      </c>
      <c r="BI925" s="149">
        <v>1</v>
      </c>
      <c r="BJ925" s="149">
        <v>1</v>
      </c>
      <c r="BK925" s="149">
        <v>1</v>
      </c>
      <c r="BL925" s="149">
        <v>1</v>
      </c>
      <c r="BM925" s="149">
        <v>1</v>
      </c>
      <c r="BN925" s="149">
        <v>1</v>
      </c>
      <c r="BO925" s="149">
        <v>1</v>
      </c>
      <c r="BP925" s="149">
        <v>1</v>
      </c>
      <c r="BQ925" s="149">
        <v>1</v>
      </c>
      <c r="BR925" s="149">
        <v>1</v>
      </c>
      <c r="BS925" s="149">
        <v>1</v>
      </c>
      <c r="BT925" s="149">
        <v>1</v>
      </c>
      <c r="BU925" s="149"/>
      <c r="BV925" s="149"/>
      <c r="BW925" s="149"/>
      <c r="BX925" s="149"/>
      <c r="BY925" s="149"/>
      <c r="BZ925" s="149"/>
      <c r="CA925" s="149"/>
      <c r="CB925" s="149"/>
      <c r="CC925" s="149"/>
      <c r="CD925" s="149"/>
      <c r="CE925" s="149"/>
      <c r="CF925" s="149"/>
      <c r="CG925" s="149"/>
      <c r="CH925" s="149"/>
      <c r="CI925" s="149"/>
      <c r="CJ925" s="149"/>
      <c r="CK925" s="149"/>
      <c r="CL925" s="149"/>
      <c r="CM925" s="149"/>
      <c r="CN925" s="149"/>
      <c r="CO925" s="149"/>
      <c r="CP925" s="149"/>
      <c r="CQ925" s="149"/>
      <c r="CR925" s="149"/>
      <c r="CS925" s="150"/>
      <c r="CT925" s="151"/>
      <c r="CW925" s="68"/>
      <c r="CX925" s="152"/>
    </row>
    <row r="926" spans="1:102">
      <c r="A926" s="292" t="s">
        <v>8334</v>
      </c>
      <c r="B926" s="146" t="s">
        <v>1139</v>
      </c>
      <c r="C926" s="147" t="str">
        <f>+_xlfn.XLOOKUP(B926,'R4'!B:B,'R4'!C:C)</f>
        <v>AMR - TRANSMİKSER - ÜSTYAPISI - İMER</v>
      </c>
      <c r="D926" s="147"/>
      <c r="E926" s="150" t="s">
        <v>8262</v>
      </c>
      <c r="F926" s="150" t="s">
        <v>38</v>
      </c>
      <c r="G926" s="150">
        <v>1000</v>
      </c>
      <c r="H926" s="150" t="s">
        <v>8271</v>
      </c>
      <c r="I926" s="156" t="s">
        <v>8263</v>
      </c>
      <c r="J926" s="148">
        <v>0</v>
      </c>
      <c r="K926" s="149">
        <v>0</v>
      </c>
      <c r="L926" s="149">
        <v>0</v>
      </c>
      <c r="M926" s="149">
        <v>0</v>
      </c>
      <c r="N926" s="149">
        <v>0</v>
      </c>
      <c r="O926" s="149">
        <v>0</v>
      </c>
      <c r="P926" s="149">
        <v>0</v>
      </c>
      <c r="Q926" s="149">
        <v>0</v>
      </c>
      <c r="R926" s="149">
        <v>0</v>
      </c>
      <c r="S926" s="149">
        <v>0</v>
      </c>
      <c r="T926" s="149">
        <v>0</v>
      </c>
      <c r="U926" s="149">
        <v>0</v>
      </c>
      <c r="V926" s="149">
        <v>1</v>
      </c>
      <c r="W926" s="149">
        <v>1</v>
      </c>
      <c r="X926" s="149">
        <v>1</v>
      </c>
      <c r="Y926" s="149">
        <v>1</v>
      </c>
      <c r="Z926" s="149">
        <v>1</v>
      </c>
      <c r="AA926" s="149">
        <v>1</v>
      </c>
      <c r="AB926" s="149">
        <v>1</v>
      </c>
      <c r="AC926" s="149">
        <v>1</v>
      </c>
      <c r="AD926" s="149">
        <v>1</v>
      </c>
      <c r="AE926" s="149">
        <v>1</v>
      </c>
      <c r="AF926" s="149">
        <v>1</v>
      </c>
      <c r="AG926" s="149">
        <v>1</v>
      </c>
      <c r="AH926" s="149">
        <v>1</v>
      </c>
      <c r="AI926" s="149">
        <v>1</v>
      </c>
      <c r="AJ926" s="149">
        <v>1</v>
      </c>
      <c r="AK926" s="149">
        <v>1</v>
      </c>
      <c r="AL926" s="149">
        <v>1</v>
      </c>
      <c r="AM926" s="149">
        <v>1</v>
      </c>
      <c r="AN926" s="149">
        <v>1</v>
      </c>
      <c r="AO926" s="149">
        <v>1</v>
      </c>
      <c r="AP926" s="149">
        <v>1</v>
      </c>
      <c r="AQ926" s="149">
        <v>1</v>
      </c>
      <c r="AR926" s="149">
        <v>1</v>
      </c>
      <c r="AS926" s="149">
        <v>1</v>
      </c>
      <c r="AT926" s="149">
        <v>1</v>
      </c>
      <c r="AU926" s="149">
        <v>1</v>
      </c>
      <c r="AV926" s="149">
        <v>1</v>
      </c>
      <c r="AW926" s="149">
        <v>1</v>
      </c>
      <c r="AX926" s="149">
        <v>1</v>
      </c>
      <c r="AY926" s="149">
        <v>1</v>
      </c>
      <c r="AZ926" s="149">
        <v>1</v>
      </c>
      <c r="BA926" s="149">
        <v>1</v>
      </c>
      <c r="BB926" s="149">
        <v>1</v>
      </c>
      <c r="BC926" s="149">
        <v>1</v>
      </c>
      <c r="BD926" s="149">
        <v>1</v>
      </c>
      <c r="BE926" s="149">
        <v>1</v>
      </c>
      <c r="BF926" s="149">
        <v>1</v>
      </c>
      <c r="BG926" s="149">
        <v>1</v>
      </c>
      <c r="BH926" s="149">
        <v>1</v>
      </c>
      <c r="BI926" s="149">
        <v>1</v>
      </c>
      <c r="BJ926" s="149">
        <v>1</v>
      </c>
      <c r="BK926" s="149">
        <v>1</v>
      </c>
      <c r="BL926" s="149">
        <v>1</v>
      </c>
      <c r="BM926" s="149">
        <v>1</v>
      </c>
      <c r="BN926" s="149">
        <v>1</v>
      </c>
      <c r="BO926" s="149">
        <v>1</v>
      </c>
      <c r="BP926" s="149">
        <v>1</v>
      </c>
      <c r="BQ926" s="149">
        <v>1</v>
      </c>
      <c r="BR926" s="149">
        <v>1</v>
      </c>
      <c r="BS926" s="149">
        <v>1</v>
      </c>
      <c r="BT926" s="149">
        <v>1</v>
      </c>
      <c r="BU926" s="149"/>
      <c r="BV926" s="149"/>
      <c r="BW926" s="149"/>
      <c r="BX926" s="149"/>
      <c r="BY926" s="149"/>
      <c r="BZ926" s="149"/>
      <c r="CA926" s="149"/>
      <c r="CB926" s="149"/>
      <c r="CC926" s="149"/>
      <c r="CD926" s="149"/>
      <c r="CE926" s="149"/>
      <c r="CF926" s="149"/>
      <c r="CG926" s="149"/>
      <c r="CH926" s="149"/>
      <c r="CI926" s="149"/>
      <c r="CJ926" s="149"/>
      <c r="CK926" s="149"/>
      <c r="CL926" s="149"/>
      <c r="CM926" s="149"/>
      <c r="CN926" s="149"/>
      <c r="CO926" s="149"/>
      <c r="CP926" s="149"/>
      <c r="CQ926" s="149"/>
      <c r="CR926" s="149"/>
      <c r="CS926" s="150"/>
      <c r="CT926" s="151"/>
      <c r="CW926" s="68"/>
      <c r="CX926" s="152"/>
    </row>
    <row r="927" spans="1:102">
      <c r="A927" s="292" t="s">
        <v>8334</v>
      </c>
      <c r="B927" s="146" t="s">
        <v>1140</v>
      </c>
      <c r="C927" s="147" t="str">
        <f>+_xlfn.XLOOKUP(B927,'R4'!B:B,'R4'!C:C)</f>
        <v>AMR - TRANSMİKSER - ÜSTYAPISI - İMER</v>
      </c>
      <c r="D927" s="147"/>
      <c r="E927" s="150" t="s">
        <v>8262</v>
      </c>
      <c r="F927" s="150" t="s">
        <v>38</v>
      </c>
      <c r="G927" s="150">
        <v>1000</v>
      </c>
      <c r="H927" s="150" t="s">
        <v>8271</v>
      </c>
      <c r="I927" s="156" t="s">
        <v>8263</v>
      </c>
      <c r="J927" s="148">
        <v>0</v>
      </c>
      <c r="K927" s="149">
        <v>0</v>
      </c>
      <c r="L927" s="149">
        <v>0</v>
      </c>
      <c r="M927" s="149">
        <v>0</v>
      </c>
      <c r="N927" s="149">
        <v>0</v>
      </c>
      <c r="O927" s="149">
        <v>0</v>
      </c>
      <c r="P927" s="149">
        <v>0</v>
      </c>
      <c r="Q927" s="149">
        <v>0</v>
      </c>
      <c r="R927" s="149">
        <v>0</v>
      </c>
      <c r="S927" s="149">
        <v>0</v>
      </c>
      <c r="T927" s="149">
        <v>0</v>
      </c>
      <c r="U927" s="149">
        <v>0</v>
      </c>
      <c r="V927" s="149">
        <v>2</v>
      </c>
      <c r="W927" s="149">
        <v>2</v>
      </c>
      <c r="X927" s="149">
        <v>2</v>
      </c>
      <c r="Y927" s="149">
        <v>2</v>
      </c>
      <c r="Z927" s="149">
        <v>2</v>
      </c>
      <c r="AA927" s="149">
        <v>2</v>
      </c>
      <c r="AB927" s="149">
        <v>2</v>
      </c>
      <c r="AC927" s="149">
        <v>2</v>
      </c>
      <c r="AD927" s="149">
        <v>2</v>
      </c>
      <c r="AE927" s="149">
        <v>2</v>
      </c>
      <c r="AF927" s="149">
        <v>2</v>
      </c>
      <c r="AG927" s="149">
        <v>2</v>
      </c>
      <c r="AH927" s="149">
        <v>2</v>
      </c>
      <c r="AI927" s="149">
        <v>2</v>
      </c>
      <c r="AJ927" s="149">
        <v>2</v>
      </c>
      <c r="AK927" s="149">
        <v>2</v>
      </c>
      <c r="AL927" s="149">
        <v>2</v>
      </c>
      <c r="AM927" s="149">
        <v>2</v>
      </c>
      <c r="AN927" s="149">
        <v>2</v>
      </c>
      <c r="AO927" s="149">
        <v>2</v>
      </c>
      <c r="AP927" s="149">
        <v>2</v>
      </c>
      <c r="AQ927" s="149">
        <v>2</v>
      </c>
      <c r="AR927" s="149">
        <v>2</v>
      </c>
      <c r="AS927" s="149">
        <v>2</v>
      </c>
      <c r="AT927" s="149">
        <v>2</v>
      </c>
      <c r="AU927" s="149">
        <v>2</v>
      </c>
      <c r="AV927" s="149">
        <v>2</v>
      </c>
      <c r="AW927" s="149">
        <v>2</v>
      </c>
      <c r="AX927" s="149">
        <v>2</v>
      </c>
      <c r="AY927" s="149">
        <v>2</v>
      </c>
      <c r="AZ927" s="149">
        <v>2</v>
      </c>
      <c r="BA927" s="149">
        <v>2</v>
      </c>
      <c r="BB927" s="149">
        <v>2</v>
      </c>
      <c r="BC927" s="149">
        <v>2</v>
      </c>
      <c r="BD927" s="149">
        <v>2</v>
      </c>
      <c r="BE927" s="149">
        <v>2</v>
      </c>
      <c r="BF927" s="149">
        <v>2</v>
      </c>
      <c r="BG927" s="149">
        <v>2</v>
      </c>
      <c r="BH927" s="149">
        <v>2</v>
      </c>
      <c r="BI927" s="149">
        <v>2</v>
      </c>
      <c r="BJ927" s="149">
        <v>2</v>
      </c>
      <c r="BK927" s="149">
        <v>2</v>
      </c>
      <c r="BL927" s="149">
        <v>2</v>
      </c>
      <c r="BM927" s="149">
        <v>2</v>
      </c>
      <c r="BN927" s="149">
        <v>2</v>
      </c>
      <c r="BO927" s="149">
        <v>2</v>
      </c>
      <c r="BP927" s="149">
        <v>2</v>
      </c>
      <c r="BQ927" s="149">
        <v>2</v>
      </c>
      <c r="BR927" s="149">
        <v>2</v>
      </c>
      <c r="BS927" s="149">
        <v>2</v>
      </c>
      <c r="BT927" s="149">
        <v>2</v>
      </c>
      <c r="BU927" s="149"/>
      <c r="BV927" s="149"/>
      <c r="BW927" s="149"/>
      <c r="BX927" s="149"/>
      <c r="BY927" s="149"/>
      <c r="BZ927" s="149"/>
      <c r="CA927" s="149"/>
      <c r="CB927" s="149"/>
      <c r="CC927" s="149"/>
      <c r="CD927" s="149"/>
      <c r="CE927" s="149"/>
      <c r="CF927" s="149"/>
      <c r="CG927" s="149"/>
      <c r="CH927" s="149"/>
      <c r="CI927" s="149"/>
      <c r="CJ927" s="149"/>
      <c r="CK927" s="149"/>
      <c r="CL927" s="149"/>
      <c r="CM927" s="149"/>
      <c r="CN927" s="149"/>
      <c r="CO927" s="149"/>
      <c r="CP927" s="149"/>
      <c r="CQ927" s="149"/>
      <c r="CR927" s="149"/>
      <c r="CS927" s="150"/>
      <c r="CT927" s="151"/>
      <c r="CW927" s="68"/>
      <c r="CX927" s="152"/>
    </row>
    <row r="928" spans="1:102">
      <c r="A928" s="292" t="s">
        <v>8334</v>
      </c>
      <c r="B928" s="146" t="s">
        <v>1141</v>
      </c>
      <c r="C928" s="147" t="str">
        <f>+_xlfn.XLOOKUP(B928,'R4'!B:B,'R4'!C:C)</f>
        <v>AMR - TRANSMİKSER - ÜSTYAPISI - GENERİC</v>
      </c>
      <c r="D928" s="147"/>
      <c r="E928" s="150" t="s">
        <v>8262</v>
      </c>
      <c r="F928" s="150" t="s">
        <v>38</v>
      </c>
      <c r="G928" s="150">
        <v>1000</v>
      </c>
      <c r="H928" s="150" t="s">
        <v>8271</v>
      </c>
      <c r="I928" s="156" t="s">
        <v>8263</v>
      </c>
      <c r="J928" s="148">
        <v>0</v>
      </c>
      <c r="K928" s="149">
        <v>0</v>
      </c>
      <c r="L928" s="149">
        <v>0</v>
      </c>
      <c r="M928" s="149">
        <v>0</v>
      </c>
      <c r="N928" s="149">
        <v>0</v>
      </c>
      <c r="O928" s="149">
        <v>0</v>
      </c>
      <c r="P928" s="149">
        <v>0</v>
      </c>
      <c r="Q928" s="149">
        <v>0</v>
      </c>
      <c r="R928" s="149">
        <v>0</v>
      </c>
      <c r="S928" s="149">
        <v>0</v>
      </c>
      <c r="T928" s="149">
        <v>0</v>
      </c>
      <c r="U928" s="149">
        <v>0</v>
      </c>
      <c r="V928" s="149">
        <v>2</v>
      </c>
      <c r="W928" s="149">
        <v>2</v>
      </c>
      <c r="X928" s="149">
        <v>2</v>
      </c>
      <c r="Y928" s="149">
        <v>2</v>
      </c>
      <c r="Z928" s="149">
        <v>2</v>
      </c>
      <c r="AA928" s="149">
        <v>2</v>
      </c>
      <c r="AB928" s="149">
        <v>2</v>
      </c>
      <c r="AC928" s="149">
        <v>2</v>
      </c>
      <c r="AD928" s="149">
        <v>2</v>
      </c>
      <c r="AE928" s="149">
        <v>2</v>
      </c>
      <c r="AF928" s="149">
        <v>2</v>
      </c>
      <c r="AG928" s="149">
        <v>2</v>
      </c>
      <c r="AH928" s="149">
        <v>2</v>
      </c>
      <c r="AI928" s="149">
        <v>2</v>
      </c>
      <c r="AJ928" s="149">
        <v>2</v>
      </c>
      <c r="AK928" s="149">
        <v>2</v>
      </c>
      <c r="AL928" s="149">
        <v>2</v>
      </c>
      <c r="AM928" s="149">
        <v>2</v>
      </c>
      <c r="AN928" s="149">
        <v>2</v>
      </c>
      <c r="AO928" s="149">
        <v>2</v>
      </c>
      <c r="AP928" s="149">
        <v>2</v>
      </c>
      <c r="AQ928" s="149">
        <v>2</v>
      </c>
      <c r="AR928" s="149">
        <v>2</v>
      </c>
      <c r="AS928" s="149">
        <v>2</v>
      </c>
      <c r="AT928" s="149">
        <v>2</v>
      </c>
      <c r="AU928" s="149">
        <v>2</v>
      </c>
      <c r="AV928" s="149">
        <v>2</v>
      </c>
      <c r="AW928" s="149">
        <v>2</v>
      </c>
      <c r="AX928" s="149">
        <v>2</v>
      </c>
      <c r="AY928" s="149">
        <v>2</v>
      </c>
      <c r="AZ928" s="149">
        <v>2</v>
      </c>
      <c r="BA928" s="149">
        <v>2</v>
      </c>
      <c r="BB928" s="149">
        <v>2</v>
      </c>
      <c r="BC928" s="149">
        <v>2</v>
      </c>
      <c r="BD928" s="149">
        <v>2</v>
      </c>
      <c r="BE928" s="149">
        <v>2</v>
      </c>
      <c r="BF928" s="149">
        <v>2</v>
      </c>
      <c r="BG928" s="149">
        <v>2</v>
      </c>
      <c r="BH928" s="149">
        <v>2</v>
      </c>
      <c r="BI928" s="149">
        <v>2</v>
      </c>
      <c r="BJ928" s="149">
        <v>2</v>
      </c>
      <c r="BK928" s="149">
        <v>2</v>
      </c>
      <c r="BL928" s="149">
        <v>2</v>
      </c>
      <c r="BM928" s="149">
        <v>2</v>
      </c>
      <c r="BN928" s="149">
        <v>2</v>
      </c>
      <c r="BO928" s="149">
        <v>2</v>
      </c>
      <c r="BP928" s="149">
        <v>2</v>
      </c>
      <c r="BQ928" s="149">
        <v>2</v>
      </c>
      <c r="BR928" s="149">
        <v>2</v>
      </c>
      <c r="BS928" s="149">
        <v>2</v>
      </c>
      <c r="BT928" s="149">
        <v>2</v>
      </c>
      <c r="BU928" s="149"/>
      <c r="BV928" s="149"/>
      <c r="BW928" s="149"/>
      <c r="BX928" s="149"/>
      <c r="BY928" s="149"/>
      <c r="BZ928" s="149"/>
      <c r="CA928" s="149"/>
      <c r="CB928" s="149"/>
      <c r="CC928" s="149"/>
      <c r="CD928" s="149"/>
      <c r="CE928" s="149"/>
      <c r="CF928" s="149"/>
      <c r="CG928" s="149"/>
      <c r="CH928" s="149"/>
      <c r="CI928" s="149"/>
      <c r="CJ928" s="149"/>
      <c r="CK928" s="149"/>
      <c r="CL928" s="149"/>
      <c r="CM928" s="149"/>
      <c r="CN928" s="149"/>
      <c r="CO928" s="149"/>
      <c r="CP928" s="149"/>
      <c r="CQ928" s="149"/>
      <c r="CR928" s="149"/>
      <c r="CS928" s="150"/>
      <c r="CT928" s="151"/>
      <c r="CW928" s="68"/>
      <c r="CX928" s="152"/>
    </row>
    <row r="929" spans="1:102">
      <c r="A929" s="292" t="s">
        <v>8334</v>
      </c>
      <c r="B929" s="146" t="s">
        <v>1142</v>
      </c>
      <c r="C929" s="147" t="str">
        <f>+_xlfn.XLOOKUP(B929,'R4'!B:B,'R4'!C:C)</f>
        <v>AMR - TRANSMİKSER - ÜSTYAPISI - GENERİC</v>
      </c>
      <c r="D929" s="147"/>
      <c r="E929" s="150" t="s">
        <v>8262</v>
      </c>
      <c r="F929" s="150" t="s">
        <v>38</v>
      </c>
      <c r="G929" s="150">
        <v>1000</v>
      </c>
      <c r="H929" s="150" t="s">
        <v>8271</v>
      </c>
      <c r="I929" s="156" t="s">
        <v>8263</v>
      </c>
      <c r="J929" s="148">
        <v>0</v>
      </c>
      <c r="K929" s="149">
        <v>0</v>
      </c>
      <c r="L929" s="149">
        <v>0</v>
      </c>
      <c r="M929" s="149">
        <v>0</v>
      </c>
      <c r="N929" s="149">
        <v>0</v>
      </c>
      <c r="O929" s="149">
        <v>0</v>
      </c>
      <c r="P929" s="149">
        <v>0</v>
      </c>
      <c r="Q929" s="149">
        <v>0</v>
      </c>
      <c r="R929" s="149">
        <v>0</v>
      </c>
      <c r="S929" s="149">
        <v>0</v>
      </c>
      <c r="T929" s="149">
        <v>0</v>
      </c>
      <c r="U929" s="149">
        <v>0</v>
      </c>
      <c r="V929" s="149">
        <v>2</v>
      </c>
      <c r="W929" s="149">
        <v>2</v>
      </c>
      <c r="X929" s="149">
        <v>2</v>
      </c>
      <c r="Y929" s="149">
        <v>2</v>
      </c>
      <c r="Z929" s="149">
        <v>2</v>
      </c>
      <c r="AA929" s="149">
        <v>2</v>
      </c>
      <c r="AB929" s="149">
        <v>2</v>
      </c>
      <c r="AC929" s="149">
        <v>2</v>
      </c>
      <c r="AD929" s="149">
        <v>2</v>
      </c>
      <c r="AE929" s="149">
        <v>2</v>
      </c>
      <c r="AF929" s="149">
        <v>2</v>
      </c>
      <c r="AG929" s="149">
        <v>2</v>
      </c>
      <c r="AH929" s="149">
        <v>2</v>
      </c>
      <c r="AI929" s="149">
        <v>2</v>
      </c>
      <c r="AJ929" s="149">
        <v>2</v>
      </c>
      <c r="AK929" s="149">
        <v>2</v>
      </c>
      <c r="AL929" s="149">
        <v>2</v>
      </c>
      <c r="AM929" s="149">
        <v>2</v>
      </c>
      <c r="AN929" s="149">
        <v>2</v>
      </c>
      <c r="AO929" s="149">
        <v>2</v>
      </c>
      <c r="AP929" s="149">
        <v>2</v>
      </c>
      <c r="AQ929" s="149">
        <v>2</v>
      </c>
      <c r="AR929" s="149">
        <v>2</v>
      </c>
      <c r="AS929" s="149">
        <v>2</v>
      </c>
      <c r="AT929" s="149">
        <v>2</v>
      </c>
      <c r="AU929" s="149">
        <v>2</v>
      </c>
      <c r="AV929" s="149">
        <v>2</v>
      </c>
      <c r="AW929" s="149">
        <v>2</v>
      </c>
      <c r="AX929" s="149">
        <v>2</v>
      </c>
      <c r="AY929" s="149">
        <v>2</v>
      </c>
      <c r="AZ929" s="149">
        <v>2</v>
      </c>
      <c r="BA929" s="149">
        <v>2</v>
      </c>
      <c r="BB929" s="149">
        <v>2</v>
      </c>
      <c r="BC929" s="149">
        <v>2</v>
      </c>
      <c r="BD929" s="149">
        <v>2</v>
      </c>
      <c r="BE929" s="149">
        <v>2</v>
      </c>
      <c r="BF929" s="149">
        <v>2</v>
      </c>
      <c r="BG929" s="149">
        <v>2</v>
      </c>
      <c r="BH929" s="149">
        <v>2</v>
      </c>
      <c r="BI929" s="149">
        <v>2</v>
      </c>
      <c r="BJ929" s="149">
        <v>2</v>
      </c>
      <c r="BK929" s="149">
        <v>2</v>
      </c>
      <c r="BL929" s="149">
        <v>2</v>
      </c>
      <c r="BM929" s="149">
        <v>2</v>
      </c>
      <c r="BN929" s="149">
        <v>2</v>
      </c>
      <c r="BO929" s="149">
        <v>2</v>
      </c>
      <c r="BP929" s="149">
        <v>2</v>
      </c>
      <c r="BQ929" s="149">
        <v>2</v>
      </c>
      <c r="BR929" s="149">
        <v>2</v>
      </c>
      <c r="BS929" s="149">
        <v>2</v>
      </c>
      <c r="BT929" s="149">
        <v>2</v>
      </c>
      <c r="BU929" s="149"/>
      <c r="BV929" s="149"/>
      <c r="BW929" s="149"/>
      <c r="BX929" s="149"/>
      <c r="BY929" s="149"/>
      <c r="BZ929" s="149"/>
      <c r="CA929" s="149"/>
      <c r="CB929" s="149"/>
      <c r="CC929" s="149"/>
      <c r="CD929" s="149"/>
      <c r="CE929" s="149"/>
      <c r="CF929" s="149"/>
      <c r="CG929" s="149"/>
      <c r="CH929" s="149"/>
      <c r="CI929" s="149"/>
      <c r="CJ929" s="149"/>
      <c r="CK929" s="149"/>
      <c r="CL929" s="149"/>
      <c r="CM929" s="149"/>
      <c r="CN929" s="149"/>
      <c r="CO929" s="149"/>
      <c r="CP929" s="149"/>
      <c r="CQ929" s="149"/>
      <c r="CR929" s="149"/>
      <c r="CS929" s="150"/>
      <c r="CT929" s="151"/>
      <c r="CW929" s="68"/>
      <c r="CX929" s="152"/>
    </row>
    <row r="930" spans="1:102">
      <c r="A930" s="292" t="s">
        <v>8334</v>
      </c>
      <c r="B930" s="146" t="s">
        <v>1143</v>
      </c>
      <c r="C930" s="147" t="str">
        <f>+_xlfn.XLOOKUP(B930,'R4'!B:B,'R4'!C:C)</f>
        <v>AMR - TRANSMİKSER - ÜSTYAPISI - GENERİC</v>
      </c>
      <c r="D930" s="147"/>
      <c r="E930" s="150" t="s">
        <v>8262</v>
      </c>
      <c r="F930" s="150" t="s">
        <v>38</v>
      </c>
      <c r="G930" s="150">
        <v>1000</v>
      </c>
      <c r="H930" s="150" t="s">
        <v>8271</v>
      </c>
      <c r="I930" s="156" t="s">
        <v>8263</v>
      </c>
      <c r="J930" s="148">
        <v>0</v>
      </c>
      <c r="K930" s="149">
        <v>0</v>
      </c>
      <c r="L930" s="149">
        <v>0</v>
      </c>
      <c r="M930" s="149">
        <v>0</v>
      </c>
      <c r="N930" s="149">
        <v>0</v>
      </c>
      <c r="O930" s="149">
        <v>0</v>
      </c>
      <c r="P930" s="149">
        <v>0</v>
      </c>
      <c r="Q930" s="149">
        <v>0</v>
      </c>
      <c r="R930" s="149">
        <v>0</v>
      </c>
      <c r="S930" s="149">
        <v>0</v>
      </c>
      <c r="T930" s="149">
        <v>0</v>
      </c>
      <c r="U930" s="149">
        <v>0</v>
      </c>
      <c r="V930" s="149">
        <v>2</v>
      </c>
      <c r="W930" s="149">
        <v>2</v>
      </c>
      <c r="X930" s="149">
        <v>2</v>
      </c>
      <c r="Y930" s="149">
        <v>2</v>
      </c>
      <c r="Z930" s="149">
        <v>2</v>
      </c>
      <c r="AA930" s="149">
        <v>2</v>
      </c>
      <c r="AB930" s="149">
        <v>2</v>
      </c>
      <c r="AC930" s="149">
        <v>2</v>
      </c>
      <c r="AD930" s="149">
        <v>2</v>
      </c>
      <c r="AE930" s="149">
        <v>2</v>
      </c>
      <c r="AF930" s="149">
        <v>2</v>
      </c>
      <c r="AG930" s="149">
        <v>2</v>
      </c>
      <c r="AH930" s="149">
        <v>2</v>
      </c>
      <c r="AI930" s="149">
        <v>2</v>
      </c>
      <c r="AJ930" s="149">
        <v>2</v>
      </c>
      <c r="AK930" s="149">
        <v>2</v>
      </c>
      <c r="AL930" s="149">
        <v>2</v>
      </c>
      <c r="AM930" s="149">
        <v>2</v>
      </c>
      <c r="AN930" s="149">
        <v>2</v>
      </c>
      <c r="AO930" s="149">
        <v>2</v>
      </c>
      <c r="AP930" s="149">
        <v>2</v>
      </c>
      <c r="AQ930" s="149">
        <v>2</v>
      </c>
      <c r="AR930" s="149">
        <v>2</v>
      </c>
      <c r="AS930" s="149">
        <v>2</v>
      </c>
      <c r="AT930" s="149">
        <v>2</v>
      </c>
      <c r="AU930" s="149">
        <v>2</v>
      </c>
      <c r="AV930" s="149">
        <v>2</v>
      </c>
      <c r="AW930" s="149">
        <v>2</v>
      </c>
      <c r="AX930" s="149">
        <v>2</v>
      </c>
      <c r="AY930" s="149">
        <v>2</v>
      </c>
      <c r="AZ930" s="149">
        <v>2</v>
      </c>
      <c r="BA930" s="149">
        <v>2</v>
      </c>
      <c r="BB930" s="149">
        <v>2</v>
      </c>
      <c r="BC930" s="149">
        <v>2</v>
      </c>
      <c r="BD930" s="149">
        <v>2</v>
      </c>
      <c r="BE930" s="149">
        <v>2</v>
      </c>
      <c r="BF930" s="149">
        <v>2</v>
      </c>
      <c r="BG930" s="149">
        <v>2</v>
      </c>
      <c r="BH930" s="149">
        <v>2</v>
      </c>
      <c r="BI930" s="149">
        <v>2</v>
      </c>
      <c r="BJ930" s="149">
        <v>2</v>
      </c>
      <c r="BK930" s="149">
        <v>2</v>
      </c>
      <c r="BL930" s="149">
        <v>2</v>
      </c>
      <c r="BM930" s="149">
        <v>2</v>
      </c>
      <c r="BN930" s="149">
        <v>2</v>
      </c>
      <c r="BO930" s="149">
        <v>2</v>
      </c>
      <c r="BP930" s="149">
        <v>2</v>
      </c>
      <c r="BQ930" s="149">
        <v>2</v>
      </c>
      <c r="BR930" s="149">
        <v>2</v>
      </c>
      <c r="BS930" s="149">
        <v>2</v>
      </c>
      <c r="BT930" s="149">
        <v>2</v>
      </c>
      <c r="BU930" s="149"/>
      <c r="BV930" s="149"/>
      <c r="BW930" s="149"/>
      <c r="BX930" s="149"/>
      <c r="BY930" s="149"/>
      <c r="BZ930" s="149"/>
      <c r="CA930" s="149"/>
      <c r="CB930" s="149"/>
      <c r="CC930" s="149"/>
      <c r="CD930" s="149"/>
      <c r="CE930" s="149"/>
      <c r="CF930" s="149"/>
      <c r="CG930" s="149"/>
      <c r="CH930" s="149"/>
      <c r="CI930" s="149"/>
      <c r="CJ930" s="149"/>
      <c r="CK930" s="149"/>
      <c r="CL930" s="149"/>
      <c r="CM930" s="149"/>
      <c r="CN930" s="149"/>
      <c r="CO930" s="149"/>
      <c r="CP930" s="149"/>
      <c r="CQ930" s="149"/>
      <c r="CR930" s="149"/>
      <c r="CS930" s="150"/>
      <c r="CT930" s="151"/>
      <c r="CW930" s="68"/>
      <c r="CX930" s="152"/>
    </row>
    <row r="931" spans="1:102">
      <c r="A931" s="292" t="s">
        <v>8334</v>
      </c>
      <c r="B931" s="146" t="s">
        <v>1144</v>
      </c>
      <c r="C931" s="147" t="str">
        <f>+_xlfn.XLOOKUP(B931,'R4'!B:B,'R4'!C:C)</f>
        <v>AMR - TRANSMİKSER - ÜSTYAPISI - GENERİC</v>
      </c>
      <c r="D931" s="147"/>
      <c r="E931" s="150" t="s">
        <v>8262</v>
      </c>
      <c r="F931" s="150" t="s">
        <v>38</v>
      </c>
      <c r="G931" s="150">
        <v>1000</v>
      </c>
      <c r="H931" s="150" t="s">
        <v>8271</v>
      </c>
      <c r="I931" s="156" t="s">
        <v>8263</v>
      </c>
      <c r="J931" s="148">
        <v>0</v>
      </c>
      <c r="K931" s="149">
        <v>0</v>
      </c>
      <c r="L931" s="149">
        <v>0</v>
      </c>
      <c r="M931" s="149">
        <v>0</v>
      </c>
      <c r="N931" s="149">
        <v>0</v>
      </c>
      <c r="O931" s="149">
        <v>0</v>
      </c>
      <c r="P931" s="149">
        <v>0</v>
      </c>
      <c r="Q931" s="149">
        <v>0</v>
      </c>
      <c r="R931" s="149">
        <v>0</v>
      </c>
      <c r="S931" s="149">
        <v>0</v>
      </c>
      <c r="T931" s="149">
        <v>0</v>
      </c>
      <c r="U931" s="149">
        <v>0</v>
      </c>
      <c r="V931" s="149">
        <v>2</v>
      </c>
      <c r="W931" s="149">
        <v>2</v>
      </c>
      <c r="X931" s="149">
        <v>2</v>
      </c>
      <c r="Y931" s="149">
        <v>2</v>
      </c>
      <c r="Z931" s="149">
        <v>2</v>
      </c>
      <c r="AA931" s="149">
        <v>2</v>
      </c>
      <c r="AB931" s="149">
        <v>2</v>
      </c>
      <c r="AC931" s="149">
        <v>2</v>
      </c>
      <c r="AD931" s="149">
        <v>2</v>
      </c>
      <c r="AE931" s="149">
        <v>2</v>
      </c>
      <c r="AF931" s="149">
        <v>2</v>
      </c>
      <c r="AG931" s="149">
        <v>2</v>
      </c>
      <c r="AH931" s="149">
        <v>2</v>
      </c>
      <c r="AI931" s="149">
        <v>2</v>
      </c>
      <c r="AJ931" s="149">
        <v>2</v>
      </c>
      <c r="AK931" s="149">
        <v>2</v>
      </c>
      <c r="AL931" s="149">
        <v>2</v>
      </c>
      <c r="AM931" s="149">
        <v>2</v>
      </c>
      <c r="AN931" s="149">
        <v>2</v>
      </c>
      <c r="AO931" s="149">
        <v>2</v>
      </c>
      <c r="AP931" s="149">
        <v>2</v>
      </c>
      <c r="AQ931" s="149">
        <v>2</v>
      </c>
      <c r="AR931" s="149">
        <v>2</v>
      </c>
      <c r="AS931" s="149">
        <v>2</v>
      </c>
      <c r="AT931" s="149">
        <v>2</v>
      </c>
      <c r="AU931" s="149">
        <v>2</v>
      </c>
      <c r="AV931" s="149">
        <v>2</v>
      </c>
      <c r="AW931" s="149">
        <v>2</v>
      </c>
      <c r="AX931" s="149">
        <v>2</v>
      </c>
      <c r="AY931" s="149">
        <v>2</v>
      </c>
      <c r="AZ931" s="149">
        <v>2</v>
      </c>
      <c r="BA931" s="149">
        <v>2</v>
      </c>
      <c r="BB931" s="149">
        <v>2</v>
      </c>
      <c r="BC931" s="149">
        <v>2</v>
      </c>
      <c r="BD931" s="149">
        <v>2</v>
      </c>
      <c r="BE931" s="149">
        <v>2</v>
      </c>
      <c r="BF931" s="149">
        <v>2</v>
      </c>
      <c r="BG931" s="149">
        <v>2</v>
      </c>
      <c r="BH931" s="149">
        <v>2</v>
      </c>
      <c r="BI931" s="149">
        <v>2</v>
      </c>
      <c r="BJ931" s="149">
        <v>2</v>
      </c>
      <c r="BK931" s="149">
        <v>2</v>
      </c>
      <c r="BL931" s="149">
        <v>2</v>
      </c>
      <c r="BM931" s="149">
        <v>2</v>
      </c>
      <c r="BN931" s="149">
        <v>2</v>
      </c>
      <c r="BO931" s="149">
        <v>2</v>
      </c>
      <c r="BP931" s="149">
        <v>2</v>
      </c>
      <c r="BQ931" s="149">
        <v>2</v>
      </c>
      <c r="BR931" s="149">
        <v>2</v>
      </c>
      <c r="BS931" s="149">
        <v>2</v>
      </c>
      <c r="BT931" s="149">
        <v>2</v>
      </c>
      <c r="BU931" s="149"/>
      <c r="BV931" s="149"/>
      <c r="BW931" s="149"/>
      <c r="BX931" s="149"/>
      <c r="BY931" s="149"/>
      <c r="BZ931" s="149"/>
      <c r="CA931" s="149"/>
      <c r="CB931" s="149"/>
      <c r="CC931" s="149"/>
      <c r="CD931" s="149"/>
      <c r="CE931" s="149"/>
      <c r="CF931" s="149"/>
      <c r="CG931" s="149"/>
      <c r="CH931" s="149"/>
      <c r="CI931" s="149"/>
      <c r="CJ931" s="149"/>
      <c r="CK931" s="149"/>
      <c r="CL931" s="149"/>
      <c r="CM931" s="149"/>
      <c r="CN931" s="149"/>
      <c r="CO931" s="149"/>
      <c r="CP931" s="149"/>
      <c r="CQ931" s="149"/>
      <c r="CR931" s="149"/>
      <c r="CS931" s="150"/>
      <c r="CT931" s="151"/>
      <c r="CW931" s="68"/>
      <c r="CX931" s="152"/>
    </row>
    <row r="932" spans="1:102">
      <c r="A932" s="292" t="s">
        <v>8334</v>
      </c>
      <c r="B932" s="146" t="s">
        <v>7502</v>
      </c>
      <c r="C932" s="147" t="str">
        <f>+_xlfn.XLOOKUP(B932,'R4'!B:B,'R4'!C:C)</f>
        <v>AMR - TRANSMİKSER - ÜSTYAPISI - GENERİC</v>
      </c>
      <c r="D932" s="147"/>
      <c r="E932" s="150" t="s">
        <v>8262</v>
      </c>
      <c r="F932" s="150" t="s">
        <v>38</v>
      </c>
      <c r="G932" s="150">
        <v>1000</v>
      </c>
      <c r="H932" s="150" t="s">
        <v>8271</v>
      </c>
      <c r="I932" s="156" t="s">
        <v>8263</v>
      </c>
      <c r="J932" s="148">
        <v>0</v>
      </c>
      <c r="K932" s="149">
        <v>0</v>
      </c>
      <c r="L932" s="149">
        <v>0</v>
      </c>
      <c r="M932" s="149">
        <v>0</v>
      </c>
      <c r="N932" s="149">
        <v>0</v>
      </c>
      <c r="O932" s="149">
        <v>0</v>
      </c>
      <c r="P932" s="149">
        <v>0</v>
      </c>
      <c r="Q932" s="149">
        <v>0</v>
      </c>
      <c r="R932" s="149">
        <v>0</v>
      </c>
      <c r="S932" s="149">
        <v>0</v>
      </c>
      <c r="T932" s="149">
        <v>0</v>
      </c>
      <c r="U932" s="149">
        <v>0</v>
      </c>
      <c r="V932" s="149">
        <v>20</v>
      </c>
      <c r="W932" s="149">
        <v>20</v>
      </c>
      <c r="X932" s="149">
        <v>20</v>
      </c>
      <c r="Y932" s="149">
        <v>20</v>
      </c>
      <c r="Z932" s="149">
        <v>20</v>
      </c>
      <c r="AA932" s="149">
        <v>20</v>
      </c>
      <c r="AB932" s="149">
        <v>20</v>
      </c>
      <c r="AC932" s="149">
        <v>20</v>
      </c>
      <c r="AD932" s="149">
        <v>20</v>
      </c>
      <c r="AE932" s="149">
        <v>20</v>
      </c>
      <c r="AF932" s="149">
        <v>20</v>
      </c>
      <c r="AG932" s="149">
        <v>20</v>
      </c>
      <c r="AH932" s="149">
        <v>20</v>
      </c>
      <c r="AI932" s="149">
        <v>20</v>
      </c>
      <c r="AJ932" s="149">
        <v>20</v>
      </c>
      <c r="AK932" s="149">
        <v>20</v>
      </c>
      <c r="AL932" s="149">
        <v>20</v>
      </c>
      <c r="AM932" s="149">
        <v>20</v>
      </c>
      <c r="AN932" s="149">
        <v>20</v>
      </c>
      <c r="AO932" s="149">
        <v>20</v>
      </c>
      <c r="AP932" s="149">
        <v>20</v>
      </c>
      <c r="AQ932" s="149">
        <v>20</v>
      </c>
      <c r="AR932" s="149">
        <v>20</v>
      </c>
      <c r="AS932" s="149">
        <v>20</v>
      </c>
      <c r="AT932" s="149">
        <v>20</v>
      </c>
      <c r="AU932" s="149">
        <v>20</v>
      </c>
      <c r="AV932" s="149">
        <v>20</v>
      </c>
      <c r="AW932" s="149">
        <v>20</v>
      </c>
      <c r="AX932" s="149">
        <v>20</v>
      </c>
      <c r="AY932" s="149">
        <v>20</v>
      </c>
      <c r="AZ932" s="149">
        <v>20</v>
      </c>
      <c r="BA932" s="149">
        <v>20</v>
      </c>
      <c r="BB932" s="149">
        <v>20</v>
      </c>
      <c r="BC932" s="149">
        <v>20</v>
      </c>
      <c r="BD932" s="149">
        <v>20</v>
      </c>
      <c r="BE932" s="149">
        <v>20</v>
      </c>
      <c r="BF932" s="149">
        <v>20</v>
      </c>
      <c r="BG932" s="149">
        <v>20</v>
      </c>
      <c r="BH932" s="149">
        <v>20</v>
      </c>
      <c r="BI932" s="149">
        <v>20</v>
      </c>
      <c r="BJ932" s="149">
        <v>20</v>
      </c>
      <c r="BK932" s="149">
        <v>20</v>
      </c>
      <c r="BL932" s="149">
        <v>20</v>
      </c>
      <c r="BM932" s="149">
        <v>20</v>
      </c>
      <c r="BN932" s="149">
        <v>20</v>
      </c>
      <c r="BO932" s="149">
        <v>20</v>
      </c>
      <c r="BP932" s="149">
        <v>20</v>
      </c>
      <c r="BQ932" s="149">
        <v>20</v>
      </c>
      <c r="BR932" s="149">
        <v>20</v>
      </c>
      <c r="BS932" s="149">
        <v>20</v>
      </c>
      <c r="BT932" s="149">
        <v>20</v>
      </c>
      <c r="BU932" s="149"/>
      <c r="BV932" s="149"/>
      <c r="BW932" s="149"/>
      <c r="BX932" s="149"/>
      <c r="BY932" s="149"/>
      <c r="BZ932" s="149"/>
      <c r="CA932" s="149"/>
      <c r="CB932" s="149"/>
      <c r="CC932" s="149"/>
      <c r="CD932" s="149"/>
      <c r="CE932" s="149"/>
      <c r="CF932" s="149"/>
      <c r="CG932" s="149"/>
      <c r="CH932" s="149"/>
      <c r="CI932" s="149"/>
      <c r="CJ932" s="149"/>
      <c r="CK932" s="149"/>
      <c r="CL932" s="149"/>
      <c r="CM932" s="149"/>
      <c r="CN932" s="149"/>
      <c r="CO932" s="149"/>
      <c r="CP932" s="149"/>
      <c r="CQ932" s="149"/>
      <c r="CR932" s="149"/>
      <c r="CS932" s="150"/>
      <c r="CT932" s="151"/>
      <c r="CW932" s="68"/>
      <c r="CX932" s="152"/>
    </row>
    <row r="933" spans="1:102">
      <c r="A933" s="292" t="s">
        <v>8334</v>
      </c>
      <c r="B933" s="146" t="s">
        <v>20</v>
      </c>
      <c r="C933" s="147" t="str">
        <f>+_xlfn.XLOOKUP(B933,'R4'!B:B,'R4'!C:C)</f>
        <v>KAMYON ŞÖFÖRÜ</v>
      </c>
      <c r="D933" s="147"/>
      <c r="E933" s="150" t="s">
        <v>8262</v>
      </c>
      <c r="F933" s="150" t="s">
        <v>38</v>
      </c>
      <c r="G933" s="150">
        <v>1000</v>
      </c>
      <c r="H933" s="150" t="s">
        <v>8271</v>
      </c>
      <c r="I933" s="156" t="s">
        <v>8263</v>
      </c>
      <c r="J933" s="148">
        <v>0</v>
      </c>
      <c r="K933" s="149">
        <v>0</v>
      </c>
      <c r="L933" s="149">
        <v>8</v>
      </c>
      <c r="M933" s="149">
        <v>8</v>
      </c>
      <c r="N933" s="149">
        <v>8</v>
      </c>
      <c r="O933" s="149">
        <v>8</v>
      </c>
      <c r="P933" s="149">
        <v>23</v>
      </c>
      <c r="Q933" s="149">
        <v>38</v>
      </c>
      <c r="R933" s="149">
        <v>38</v>
      </c>
      <c r="S933" s="149">
        <v>38</v>
      </c>
      <c r="T933" s="149">
        <v>38</v>
      </c>
      <c r="U933" s="149">
        <v>38</v>
      </c>
      <c r="V933" s="149">
        <v>90</v>
      </c>
      <c r="W933" s="149">
        <v>90</v>
      </c>
      <c r="X933" s="149">
        <v>90</v>
      </c>
      <c r="Y933" s="149">
        <v>90</v>
      </c>
      <c r="Z933" s="149">
        <v>90</v>
      </c>
      <c r="AA933" s="149">
        <v>90</v>
      </c>
      <c r="AB933" s="149">
        <v>90</v>
      </c>
      <c r="AC933" s="149">
        <v>90</v>
      </c>
      <c r="AD933" s="149">
        <v>90</v>
      </c>
      <c r="AE933" s="149">
        <v>90</v>
      </c>
      <c r="AF933" s="149">
        <v>90</v>
      </c>
      <c r="AG933" s="149">
        <v>90</v>
      </c>
      <c r="AH933" s="149">
        <v>90</v>
      </c>
      <c r="AI933" s="149">
        <v>90</v>
      </c>
      <c r="AJ933" s="149">
        <v>90</v>
      </c>
      <c r="AK933" s="149">
        <v>90</v>
      </c>
      <c r="AL933" s="149">
        <v>90</v>
      </c>
      <c r="AM933" s="149">
        <v>90</v>
      </c>
      <c r="AN933" s="149">
        <v>90</v>
      </c>
      <c r="AO933" s="149">
        <v>90</v>
      </c>
      <c r="AP933" s="149">
        <v>90</v>
      </c>
      <c r="AQ933" s="149">
        <v>90</v>
      </c>
      <c r="AR933" s="149">
        <v>90</v>
      </c>
      <c r="AS933" s="149">
        <v>90</v>
      </c>
      <c r="AT933" s="149">
        <v>90</v>
      </c>
      <c r="AU933" s="149">
        <v>90</v>
      </c>
      <c r="AV933" s="149">
        <v>90</v>
      </c>
      <c r="AW933" s="149">
        <v>90</v>
      </c>
      <c r="AX933" s="149">
        <v>90</v>
      </c>
      <c r="AY933" s="149">
        <v>90</v>
      </c>
      <c r="AZ933" s="149">
        <v>90</v>
      </c>
      <c r="BA933" s="149">
        <v>90</v>
      </c>
      <c r="BB933" s="149">
        <v>90</v>
      </c>
      <c r="BC933" s="149">
        <v>90</v>
      </c>
      <c r="BD933" s="149">
        <v>90</v>
      </c>
      <c r="BE933" s="149">
        <v>90</v>
      </c>
      <c r="BF933" s="149">
        <v>90</v>
      </c>
      <c r="BG933" s="149">
        <v>90</v>
      </c>
      <c r="BH933" s="149">
        <v>90</v>
      </c>
      <c r="BI933" s="149">
        <v>90</v>
      </c>
      <c r="BJ933" s="149">
        <v>90</v>
      </c>
      <c r="BK933" s="149">
        <v>90</v>
      </c>
      <c r="BL933" s="149">
        <v>90</v>
      </c>
      <c r="BM933" s="149">
        <v>90</v>
      </c>
      <c r="BN933" s="149">
        <v>90</v>
      </c>
      <c r="BO933" s="149">
        <v>90</v>
      </c>
      <c r="BP933" s="149">
        <v>90</v>
      </c>
      <c r="BQ933" s="149">
        <v>90</v>
      </c>
      <c r="BR933" s="149">
        <v>90</v>
      </c>
      <c r="BS933" s="149">
        <v>90</v>
      </c>
      <c r="BT933" s="149">
        <v>90</v>
      </c>
      <c r="BU933" s="149"/>
      <c r="BV933" s="149"/>
      <c r="BW933" s="149"/>
      <c r="BX933" s="149"/>
      <c r="BY933" s="149"/>
      <c r="BZ933" s="149"/>
      <c r="CA933" s="149"/>
      <c r="CB933" s="149"/>
      <c r="CC933" s="149"/>
      <c r="CD933" s="149"/>
      <c r="CE933" s="149"/>
      <c r="CF933" s="149"/>
      <c r="CG933" s="149"/>
      <c r="CH933" s="149"/>
      <c r="CI933" s="149"/>
      <c r="CJ933" s="149"/>
      <c r="CK933" s="149"/>
      <c r="CL933" s="149"/>
      <c r="CM933" s="149"/>
      <c r="CN933" s="149"/>
      <c r="CO933" s="149"/>
      <c r="CP933" s="149"/>
      <c r="CQ933" s="149"/>
      <c r="CR933" s="149"/>
      <c r="CS933" s="150" t="s">
        <v>7502</v>
      </c>
      <c r="CT933" s="151"/>
      <c r="CW933" s="68"/>
      <c r="CX933" s="152"/>
    </row>
    <row r="934" spans="1:102">
      <c r="A934" s="292" t="s">
        <v>8334</v>
      </c>
      <c r="B934" s="146" t="s">
        <v>162</v>
      </c>
      <c r="C934" s="147" t="str">
        <f>+_xlfn.XLOOKUP(B934,'R4'!B:B,'R4'!C:C)</f>
        <v>AMR - MOBİL BETON POMPASI - MERCEDES - SCHWİNG</v>
      </c>
      <c r="D934" s="147"/>
      <c r="E934" s="150" t="s">
        <v>8265</v>
      </c>
      <c r="F934" s="150" t="s">
        <v>38</v>
      </c>
      <c r="G934" s="150" t="s">
        <v>35</v>
      </c>
      <c r="H934" s="150" t="s">
        <v>8271</v>
      </c>
      <c r="I934" s="156" t="s">
        <v>8264</v>
      </c>
      <c r="J934" s="148">
        <v>0</v>
      </c>
      <c r="K934" s="149">
        <v>0</v>
      </c>
      <c r="L934" s="149">
        <v>0</v>
      </c>
      <c r="M934" s="149">
        <v>0</v>
      </c>
      <c r="N934" s="149">
        <v>0</v>
      </c>
      <c r="O934" s="149">
        <v>0</v>
      </c>
      <c r="P934" s="149">
        <v>0</v>
      </c>
      <c r="Q934" s="149">
        <v>1</v>
      </c>
      <c r="R934" s="149">
        <v>1</v>
      </c>
      <c r="S934" s="149">
        <v>1</v>
      </c>
      <c r="T934" s="149">
        <v>1</v>
      </c>
      <c r="U934" s="149">
        <v>1</v>
      </c>
      <c r="V934" s="149">
        <v>1</v>
      </c>
      <c r="W934" s="149">
        <v>1</v>
      </c>
      <c r="X934" s="149">
        <v>1</v>
      </c>
      <c r="Y934" s="149">
        <v>1</v>
      </c>
      <c r="Z934" s="149">
        <v>1</v>
      </c>
      <c r="AA934" s="149">
        <v>1</v>
      </c>
      <c r="AB934" s="149">
        <v>1</v>
      </c>
      <c r="AC934" s="149">
        <v>1</v>
      </c>
      <c r="AD934" s="149">
        <v>1</v>
      </c>
      <c r="AE934" s="149">
        <v>1</v>
      </c>
      <c r="AF934" s="149">
        <v>1</v>
      </c>
      <c r="AG934" s="149">
        <v>1</v>
      </c>
      <c r="AH934" s="149">
        <v>1</v>
      </c>
      <c r="AI934" s="149">
        <v>1</v>
      </c>
      <c r="AJ934" s="149">
        <v>1</v>
      </c>
      <c r="AK934" s="149">
        <v>1</v>
      </c>
      <c r="AL934" s="149">
        <v>1</v>
      </c>
      <c r="AM934" s="149">
        <v>1</v>
      </c>
      <c r="AN934" s="149">
        <v>1</v>
      </c>
      <c r="AO934" s="149">
        <v>1</v>
      </c>
      <c r="AP934" s="149">
        <v>1</v>
      </c>
      <c r="AQ934" s="149">
        <v>1</v>
      </c>
      <c r="AR934" s="149">
        <v>1</v>
      </c>
      <c r="AS934" s="149">
        <v>1</v>
      </c>
      <c r="AT934" s="149">
        <v>1</v>
      </c>
      <c r="AU934" s="149">
        <v>1</v>
      </c>
      <c r="AV934" s="149">
        <v>1</v>
      </c>
      <c r="AW934" s="149">
        <v>1</v>
      </c>
      <c r="AX934" s="149">
        <v>1</v>
      </c>
      <c r="AY934" s="149">
        <v>1</v>
      </c>
      <c r="AZ934" s="149">
        <v>1</v>
      </c>
      <c r="BA934" s="149">
        <v>1</v>
      </c>
      <c r="BB934" s="149">
        <v>1</v>
      </c>
      <c r="BC934" s="149">
        <v>1</v>
      </c>
      <c r="BD934" s="149">
        <v>1</v>
      </c>
      <c r="BE934" s="149">
        <v>1</v>
      </c>
      <c r="BF934" s="149">
        <v>1</v>
      </c>
      <c r="BG934" s="149">
        <v>1</v>
      </c>
      <c r="BH934" s="149">
        <v>1</v>
      </c>
      <c r="BI934" s="149">
        <v>1</v>
      </c>
      <c r="BJ934" s="149">
        <v>1</v>
      </c>
      <c r="BK934" s="149">
        <v>1</v>
      </c>
      <c r="BL934" s="149">
        <v>1</v>
      </c>
      <c r="BM934" s="149">
        <v>1</v>
      </c>
      <c r="BN934" s="149">
        <v>1</v>
      </c>
      <c r="BO934" s="149">
        <v>1</v>
      </c>
      <c r="BP934" s="149">
        <v>1</v>
      </c>
      <c r="BQ934" s="149">
        <v>1</v>
      </c>
      <c r="BR934" s="149">
        <v>1</v>
      </c>
      <c r="BS934" s="149">
        <v>1</v>
      </c>
      <c r="BT934" s="149">
        <v>1</v>
      </c>
      <c r="BU934" s="149"/>
      <c r="BV934" s="149"/>
      <c r="BW934" s="149"/>
      <c r="BX934" s="149"/>
      <c r="BY934" s="149"/>
      <c r="BZ934" s="149"/>
      <c r="CA934" s="149"/>
      <c r="CB934" s="149"/>
      <c r="CC934" s="149"/>
      <c r="CD934" s="149"/>
      <c r="CE934" s="149"/>
      <c r="CF934" s="149"/>
      <c r="CG934" s="149"/>
      <c r="CH934" s="149"/>
      <c r="CI934" s="149"/>
      <c r="CJ934" s="149"/>
      <c r="CK934" s="149"/>
      <c r="CL934" s="149"/>
      <c r="CM934" s="149"/>
      <c r="CN934" s="149"/>
      <c r="CO934" s="149"/>
      <c r="CP934" s="149"/>
      <c r="CQ934" s="149"/>
      <c r="CR934" s="149"/>
      <c r="CS934" s="150"/>
      <c r="CT934" s="151"/>
      <c r="CW934" s="68"/>
      <c r="CX934" s="152"/>
    </row>
    <row r="935" spans="1:102">
      <c r="A935" s="292" t="s">
        <v>8334</v>
      </c>
      <c r="B935" s="146" t="s">
        <v>161</v>
      </c>
      <c r="C935" s="147" t="str">
        <f>+_xlfn.XLOOKUP(B935,'R4'!B:B,'R4'!C:C)</f>
        <v>AMR - MOBİL BETON POMPASI - MERCEDES - SCHWİNG</v>
      </c>
      <c r="D935" s="147"/>
      <c r="E935" s="150" t="s">
        <v>8265</v>
      </c>
      <c r="F935" s="150" t="s">
        <v>38</v>
      </c>
      <c r="G935" s="150" t="s">
        <v>35</v>
      </c>
      <c r="H935" s="150" t="s">
        <v>8271</v>
      </c>
      <c r="I935" s="156" t="s">
        <v>8264</v>
      </c>
      <c r="J935" s="148">
        <v>0</v>
      </c>
      <c r="K935" s="149">
        <v>0</v>
      </c>
      <c r="L935" s="149">
        <v>0</v>
      </c>
      <c r="M935" s="149">
        <v>0</v>
      </c>
      <c r="N935" s="149">
        <v>0</v>
      </c>
      <c r="O935" s="149">
        <v>0</v>
      </c>
      <c r="P935" s="149">
        <v>0</v>
      </c>
      <c r="Q935" s="149">
        <v>1</v>
      </c>
      <c r="R935" s="149">
        <v>1</v>
      </c>
      <c r="S935" s="149">
        <v>1</v>
      </c>
      <c r="T935" s="149">
        <v>1</v>
      </c>
      <c r="U935" s="149">
        <v>1</v>
      </c>
      <c r="V935" s="149">
        <v>1</v>
      </c>
      <c r="W935" s="149">
        <v>1</v>
      </c>
      <c r="X935" s="149">
        <v>1</v>
      </c>
      <c r="Y935" s="149">
        <v>1</v>
      </c>
      <c r="Z935" s="149">
        <v>1</v>
      </c>
      <c r="AA935" s="149">
        <v>1</v>
      </c>
      <c r="AB935" s="149">
        <v>1</v>
      </c>
      <c r="AC935" s="149">
        <v>1</v>
      </c>
      <c r="AD935" s="149">
        <v>1</v>
      </c>
      <c r="AE935" s="149">
        <v>1</v>
      </c>
      <c r="AF935" s="149">
        <v>1</v>
      </c>
      <c r="AG935" s="149">
        <v>1</v>
      </c>
      <c r="AH935" s="149">
        <v>1</v>
      </c>
      <c r="AI935" s="149">
        <v>1</v>
      </c>
      <c r="AJ935" s="149">
        <v>1</v>
      </c>
      <c r="AK935" s="149">
        <v>1</v>
      </c>
      <c r="AL935" s="149">
        <v>1</v>
      </c>
      <c r="AM935" s="149">
        <v>1</v>
      </c>
      <c r="AN935" s="149">
        <v>1</v>
      </c>
      <c r="AO935" s="149">
        <v>1</v>
      </c>
      <c r="AP935" s="149">
        <v>1</v>
      </c>
      <c r="AQ935" s="149">
        <v>1</v>
      </c>
      <c r="AR935" s="149">
        <v>1</v>
      </c>
      <c r="AS935" s="149">
        <v>1</v>
      </c>
      <c r="AT935" s="149">
        <v>1</v>
      </c>
      <c r="AU935" s="149">
        <v>1</v>
      </c>
      <c r="AV935" s="149">
        <v>1</v>
      </c>
      <c r="AW935" s="149">
        <v>1</v>
      </c>
      <c r="AX935" s="149">
        <v>1</v>
      </c>
      <c r="AY935" s="149">
        <v>1</v>
      </c>
      <c r="AZ935" s="149">
        <v>1</v>
      </c>
      <c r="BA935" s="149">
        <v>1</v>
      </c>
      <c r="BB935" s="149">
        <v>1</v>
      </c>
      <c r="BC935" s="149">
        <v>1</v>
      </c>
      <c r="BD935" s="149">
        <v>1</v>
      </c>
      <c r="BE935" s="149">
        <v>1</v>
      </c>
      <c r="BF935" s="149">
        <v>1</v>
      </c>
      <c r="BG935" s="149">
        <v>1</v>
      </c>
      <c r="BH935" s="149">
        <v>1</v>
      </c>
      <c r="BI935" s="149">
        <v>1</v>
      </c>
      <c r="BJ935" s="149">
        <v>1</v>
      </c>
      <c r="BK935" s="149">
        <v>1</v>
      </c>
      <c r="BL935" s="149">
        <v>1</v>
      </c>
      <c r="BM935" s="149">
        <v>1</v>
      </c>
      <c r="BN935" s="149">
        <v>1</v>
      </c>
      <c r="BO935" s="149">
        <v>1</v>
      </c>
      <c r="BP935" s="149">
        <v>1</v>
      </c>
      <c r="BQ935" s="149">
        <v>1</v>
      </c>
      <c r="BR935" s="149">
        <v>1</v>
      </c>
      <c r="BS935" s="149">
        <v>1</v>
      </c>
      <c r="BT935" s="149">
        <v>1</v>
      </c>
      <c r="BU935" s="149"/>
      <c r="BV935" s="149"/>
      <c r="BW935" s="149"/>
      <c r="BX935" s="149"/>
      <c r="BY935" s="149"/>
      <c r="BZ935" s="149"/>
      <c r="CA935" s="149"/>
      <c r="CB935" s="149"/>
      <c r="CC935" s="149"/>
      <c r="CD935" s="149"/>
      <c r="CE935" s="149"/>
      <c r="CF935" s="149"/>
      <c r="CG935" s="149"/>
      <c r="CH935" s="149"/>
      <c r="CI935" s="149"/>
      <c r="CJ935" s="149"/>
      <c r="CK935" s="149"/>
      <c r="CL935" s="149"/>
      <c r="CM935" s="149"/>
      <c r="CN935" s="149"/>
      <c r="CO935" s="149"/>
      <c r="CP935" s="149"/>
      <c r="CQ935" s="149"/>
      <c r="CR935" s="149"/>
      <c r="CS935" s="150"/>
      <c r="CT935" s="151"/>
      <c r="CW935" s="68"/>
      <c r="CX935" s="152"/>
    </row>
    <row r="936" spans="1:102">
      <c r="A936" s="292" t="s">
        <v>8334</v>
      </c>
      <c r="B936" s="146" t="s">
        <v>163</v>
      </c>
      <c r="C936" s="147" t="str">
        <f>+_xlfn.XLOOKUP(B936,'R4'!B:B,'R4'!C:C)</f>
        <v>AMR - MOBİL BETON POMPASI - MERCEDES - SCHWİNG</v>
      </c>
      <c r="D936" s="147"/>
      <c r="E936" s="150" t="s">
        <v>8265</v>
      </c>
      <c r="F936" s="150" t="s">
        <v>38</v>
      </c>
      <c r="G936" s="150" t="s">
        <v>35</v>
      </c>
      <c r="H936" s="150" t="s">
        <v>8271</v>
      </c>
      <c r="I936" s="156" t="s">
        <v>8264</v>
      </c>
      <c r="J936" s="148">
        <v>0</v>
      </c>
      <c r="K936" s="149">
        <v>0</v>
      </c>
      <c r="L936" s="149">
        <v>0</v>
      </c>
      <c r="M936" s="149">
        <v>0</v>
      </c>
      <c r="N936" s="149">
        <v>0</v>
      </c>
      <c r="O936" s="149">
        <v>0</v>
      </c>
      <c r="P936" s="149">
        <v>0</v>
      </c>
      <c r="Q936" s="149">
        <v>1</v>
      </c>
      <c r="R936" s="149">
        <v>1</v>
      </c>
      <c r="S936" s="149">
        <v>1</v>
      </c>
      <c r="T936" s="149">
        <v>1</v>
      </c>
      <c r="U936" s="149">
        <v>1</v>
      </c>
      <c r="V936" s="149">
        <v>1</v>
      </c>
      <c r="W936" s="149">
        <v>1</v>
      </c>
      <c r="X936" s="149">
        <v>1</v>
      </c>
      <c r="Y936" s="149">
        <v>1</v>
      </c>
      <c r="Z936" s="149">
        <v>1</v>
      </c>
      <c r="AA936" s="149">
        <v>1</v>
      </c>
      <c r="AB936" s="149">
        <v>1</v>
      </c>
      <c r="AC936" s="149">
        <v>1</v>
      </c>
      <c r="AD936" s="149">
        <v>1</v>
      </c>
      <c r="AE936" s="149">
        <v>1</v>
      </c>
      <c r="AF936" s="149">
        <v>1</v>
      </c>
      <c r="AG936" s="149">
        <v>1</v>
      </c>
      <c r="AH936" s="149">
        <v>1</v>
      </c>
      <c r="AI936" s="149">
        <v>1</v>
      </c>
      <c r="AJ936" s="149">
        <v>1</v>
      </c>
      <c r="AK936" s="149">
        <v>1</v>
      </c>
      <c r="AL936" s="149">
        <v>1</v>
      </c>
      <c r="AM936" s="149">
        <v>1</v>
      </c>
      <c r="AN936" s="149">
        <v>1</v>
      </c>
      <c r="AO936" s="149">
        <v>1</v>
      </c>
      <c r="AP936" s="149">
        <v>1</v>
      </c>
      <c r="AQ936" s="149">
        <v>1</v>
      </c>
      <c r="AR936" s="149">
        <v>1</v>
      </c>
      <c r="AS936" s="149">
        <v>1</v>
      </c>
      <c r="AT936" s="149">
        <v>1</v>
      </c>
      <c r="AU936" s="149">
        <v>1</v>
      </c>
      <c r="AV936" s="149">
        <v>1</v>
      </c>
      <c r="AW936" s="149">
        <v>1</v>
      </c>
      <c r="AX936" s="149">
        <v>1</v>
      </c>
      <c r="AY936" s="149">
        <v>1</v>
      </c>
      <c r="AZ936" s="149">
        <v>1</v>
      </c>
      <c r="BA936" s="149">
        <v>1</v>
      </c>
      <c r="BB936" s="149">
        <v>1</v>
      </c>
      <c r="BC936" s="149">
        <v>1</v>
      </c>
      <c r="BD936" s="149">
        <v>1</v>
      </c>
      <c r="BE936" s="149">
        <v>1</v>
      </c>
      <c r="BF936" s="149">
        <v>1</v>
      </c>
      <c r="BG936" s="149">
        <v>1</v>
      </c>
      <c r="BH936" s="149">
        <v>1</v>
      </c>
      <c r="BI936" s="149">
        <v>1</v>
      </c>
      <c r="BJ936" s="149">
        <v>1</v>
      </c>
      <c r="BK936" s="149">
        <v>1</v>
      </c>
      <c r="BL936" s="149">
        <v>1</v>
      </c>
      <c r="BM936" s="149">
        <v>1</v>
      </c>
      <c r="BN936" s="149">
        <v>1</v>
      </c>
      <c r="BO936" s="149">
        <v>1</v>
      </c>
      <c r="BP936" s="149">
        <v>1</v>
      </c>
      <c r="BQ936" s="149">
        <v>1</v>
      </c>
      <c r="BR936" s="149">
        <v>1</v>
      </c>
      <c r="BS936" s="149">
        <v>1</v>
      </c>
      <c r="BT936" s="149">
        <v>1</v>
      </c>
      <c r="BU936" s="149"/>
      <c r="BV936" s="149"/>
      <c r="BW936" s="149"/>
      <c r="BX936" s="149"/>
      <c r="BY936" s="149"/>
      <c r="BZ936" s="149"/>
      <c r="CA936" s="149"/>
      <c r="CB936" s="149"/>
      <c r="CC936" s="149"/>
      <c r="CD936" s="149"/>
      <c r="CE936" s="149"/>
      <c r="CF936" s="149"/>
      <c r="CG936" s="149"/>
      <c r="CH936" s="149"/>
      <c r="CI936" s="149"/>
      <c r="CJ936" s="149"/>
      <c r="CK936" s="149"/>
      <c r="CL936" s="149"/>
      <c r="CM936" s="149"/>
      <c r="CN936" s="149"/>
      <c r="CO936" s="149"/>
      <c r="CP936" s="149"/>
      <c r="CQ936" s="149"/>
      <c r="CR936" s="149"/>
      <c r="CS936" s="150"/>
      <c r="CT936" s="151"/>
      <c r="CW936" s="68"/>
      <c r="CX936" s="152"/>
    </row>
    <row r="937" spans="1:102">
      <c r="A937" s="292" t="s">
        <v>8334</v>
      </c>
      <c r="B937" s="146" t="s">
        <v>151</v>
      </c>
      <c r="C937" s="147" t="str">
        <f>+_xlfn.XLOOKUP(B937,'R4'!B:B,'R4'!C:C)</f>
        <v>AMR - MOBİL BETON POMPASI - MERCEDES - SCHWİNG</v>
      </c>
      <c r="D937" s="147"/>
      <c r="E937" s="150" t="s">
        <v>8265</v>
      </c>
      <c r="F937" s="150" t="s">
        <v>38</v>
      </c>
      <c r="G937" s="150" t="s">
        <v>35</v>
      </c>
      <c r="H937" s="150" t="s">
        <v>8271</v>
      </c>
      <c r="I937" s="156" t="s">
        <v>8264</v>
      </c>
      <c r="J937" s="148">
        <v>0</v>
      </c>
      <c r="K937" s="149">
        <v>0</v>
      </c>
      <c r="L937" s="149">
        <v>0</v>
      </c>
      <c r="M937" s="149">
        <v>0</v>
      </c>
      <c r="N937" s="149">
        <v>0</v>
      </c>
      <c r="O937" s="149">
        <v>0</v>
      </c>
      <c r="P937" s="149">
        <v>0</v>
      </c>
      <c r="Q937" s="149">
        <v>1</v>
      </c>
      <c r="R937" s="149">
        <v>1</v>
      </c>
      <c r="S937" s="149">
        <v>1</v>
      </c>
      <c r="T937" s="149">
        <v>1</v>
      </c>
      <c r="U937" s="149">
        <v>1</v>
      </c>
      <c r="V937" s="149">
        <v>1</v>
      </c>
      <c r="W937" s="149">
        <v>1</v>
      </c>
      <c r="X937" s="149">
        <v>1</v>
      </c>
      <c r="Y937" s="149">
        <v>1</v>
      </c>
      <c r="Z937" s="149">
        <v>1</v>
      </c>
      <c r="AA937" s="149">
        <v>1</v>
      </c>
      <c r="AB937" s="149">
        <v>1</v>
      </c>
      <c r="AC937" s="149">
        <v>1</v>
      </c>
      <c r="AD937" s="149">
        <v>1</v>
      </c>
      <c r="AE937" s="149">
        <v>1</v>
      </c>
      <c r="AF937" s="149">
        <v>1</v>
      </c>
      <c r="AG937" s="149">
        <v>1</v>
      </c>
      <c r="AH937" s="149">
        <v>1</v>
      </c>
      <c r="AI937" s="149">
        <v>1</v>
      </c>
      <c r="AJ937" s="149">
        <v>1</v>
      </c>
      <c r="AK937" s="149">
        <v>1</v>
      </c>
      <c r="AL937" s="149">
        <v>1</v>
      </c>
      <c r="AM937" s="149">
        <v>1</v>
      </c>
      <c r="AN937" s="149">
        <v>1</v>
      </c>
      <c r="AO937" s="149">
        <v>1</v>
      </c>
      <c r="AP937" s="149">
        <v>1</v>
      </c>
      <c r="AQ937" s="149">
        <v>1</v>
      </c>
      <c r="AR937" s="149">
        <v>1</v>
      </c>
      <c r="AS937" s="149">
        <v>1</v>
      </c>
      <c r="AT937" s="149">
        <v>1</v>
      </c>
      <c r="AU937" s="149">
        <v>1</v>
      </c>
      <c r="AV937" s="149">
        <v>1</v>
      </c>
      <c r="AW937" s="149">
        <v>1</v>
      </c>
      <c r="AX937" s="149">
        <v>1</v>
      </c>
      <c r="AY937" s="149">
        <v>1</v>
      </c>
      <c r="AZ937" s="149">
        <v>1</v>
      </c>
      <c r="BA937" s="149">
        <v>1</v>
      </c>
      <c r="BB937" s="149">
        <v>1</v>
      </c>
      <c r="BC937" s="149">
        <v>1</v>
      </c>
      <c r="BD937" s="149">
        <v>1</v>
      </c>
      <c r="BE937" s="149">
        <v>1</v>
      </c>
      <c r="BF937" s="149">
        <v>1</v>
      </c>
      <c r="BG937" s="149">
        <v>1</v>
      </c>
      <c r="BH937" s="149">
        <v>1</v>
      </c>
      <c r="BI937" s="149">
        <v>1</v>
      </c>
      <c r="BJ937" s="149">
        <v>1</v>
      </c>
      <c r="BK937" s="149">
        <v>1</v>
      </c>
      <c r="BL937" s="149">
        <v>1</v>
      </c>
      <c r="BM937" s="149">
        <v>1</v>
      </c>
      <c r="BN937" s="149">
        <v>1</v>
      </c>
      <c r="BO937" s="149">
        <v>1</v>
      </c>
      <c r="BP937" s="149">
        <v>1</v>
      </c>
      <c r="BQ937" s="149">
        <v>1</v>
      </c>
      <c r="BR937" s="149">
        <v>1</v>
      </c>
      <c r="BS937" s="149">
        <v>1</v>
      </c>
      <c r="BT937" s="149">
        <v>1</v>
      </c>
      <c r="BU937" s="149"/>
      <c r="BV937" s="149"/>
      <c r="BW937" s="149"/>
      <c r="BX937" s="149"/>
      <c r="BY937" s="149"/>
      <c r="BZ937" s="149"/>
      <c r="CA937" s="149"/>
      <c r="CB937" s="149"/>
      <c r="CC937" s="149"/>
      <c r="CD937" s="149"/>
      <c r="CE937" s="149"/>
      <c r="CF937" s="149"/>
      <c r="CG937" s="149"/>
      <c r="CH937" s="149"/>
      <c r="CI937" s="149"/>
      <c r="CJ937" s="149"/>
      <c r="CK937" s="149"/>
      <c r="CL937" s="149"/>
      <c r="CM937" s="149"/>
      <c r="CN937" s="149"/>
      <c r="CO937" s="149"/>
      <c r="CP937" s="149"/>
      <c r="CQ937" s="149"/>
      <c r="CR937" s="149"/>
      <c r="CS937" s="150"/>
      <c r="CT937" s="151"/>
      <c r="CW937" s="68"/>
      <c r="CX937" s="152"/>
    </row>
    <row r="938" spans="1:102">
      <c r="A938" s="292" t="s">
        <v>8334</v>
      </c>
      <c r="B938" s="146" t="s">
        <v>159</v>
      </c>
      <c r="C938" s="147" t="str">
        <f>+_xlfn.XLOOKUP(B938,'R4'!B:B,'R4'!C:C)</f>
        <v>AMR - MOBİL BETON POMPASI - MERCEDES - SCHWİNG</v>
      </c>
      <c r="D938" s="147"/>
      <c r="E938" s="150" t="s">
        <v>8265</v>
      </c>
      <c r="F938" s="150" t="s">
        <v>38</v>
      </c>
      <c r="G938" s="150" t="s">
        <v>35</v>
      </c>
      <c r="H938" s="150" t="s">
        <v>8271</v>
      </c>
      <c r="I938" s="156" t="s">
        <v>8264</v>
      </c>
      <c r="J938" s="148">
        <v>0</v>
      </c>
      <c r="K938" s="149">
        <v>0</v>
      </c>
      <c r="L938" s="149">
        <v>0</v>
      </c>
      <c r="M938" s="149">
        <v>0</v>
      </c>
      <c r="N938" s="149">
        <v>0</v>
      </c>
      <c r="O938" s="149">
        <v>0</v>
      </c>
      <c r="P938" s="149">
        <v>0</v>
      </c>
      <c r="Q938" s="149">
        <v>0</v>
      </c>
      <c r="R938" s="149">
        <v>0</v>
      </c>
      <c r="S938" s="149">
        <v>0</v>
      </c>
      <c r="T938" s="149">
        <v>0</v>
      </c>
      <c r="U938" s="149">
        <v>0</v>
      </c>
      <c r="V938" s="149">
        <v>1</v>
      </c>
      <c r="W938" s="149">
        <v>1</v>
      </c>
      <c r="X938" s="149">
        <v>1</v>
      </c>
      <c r="Y938" s="149">
        <v>1</v>
      </c>
      <c r="Z938" s="149">
        <v>1</v>
      </c>
      <c r="AA938" s="149">
        <v>1</v>
      </c>
      <c r="AB938" s="149">
        <v>1</v>
      </c>
      <c r="AC938" s="149">
        <v>1</v>
      </c>
      <c r="AD938" s="149">
        <v>1</v>
      </c>
      <c r="AE938" s="149">
        <v>1</v>
      </c>
      <c r="AF938" s="149">
        <v>1</v>
      </c>
      <c r="AG938" s="149">
        <v>1</v>
      </c>
      <c r="AH938" s="149">
        <v>1</v>
      </c>
      <c r="AI938" s="149">
        <v>1</v>
      </c>
      <c r="AJ938" s="149">
        <v>1</v>
      </c>
      <c r="AK938" s="149">
        <v>1</v>
      </c>
      <c r="AL938" s="149">
        <v>1</v>
      </c>
      <c r="AM938" s="149">
        <v>1</v>
      </c>
      <c r="AN938" s="149">
        <v>1</v>
      </c>
      <c r="AO938" s="149">
        <v>1</v>
      </c>
      <c r="AP938" s="149">
        <v>1</v>
      </c>
      <c r="AQ938" s="149">
        <v>1</v>
      </c>
      <c r="AR938" s="149">
        <v>1</v>
      </c>
      <c r="AS938" s="149">
        <v>1</v>
      </c>
      <c r="AT938" s="149">
        <v>1</v>
      </c>
      <c r="AU938" s="149">
        <v>1</v>
      </c>
      <c r="AV938" s="149">
        <v>1</v>
      </c>
      <c r="AW938" s="149">
        <v>1</v>
      </c>
      <c r="AX938" s="149">
        <v>1</v>
      </c>
      <c r="AY938" s="149">
        <v>1</v>
      </c>
      <c r="AZ938" s="149">
        <v>1</v>
      </c>
      <c r="BA938" s="149">
        <v>1</v>
      </c>
      <c r="BB938" s="149">
        <v>1</v>
      </c>
      <c r="BC938" s="149">
        <v>1</v>
      </c>
      <c r="BD938" s="149">
        <v>1</v>
      </c>
      <c r="BE938" s="149">
        <v>1</v>
      </c>
      <c r="BF938" s="149">
        <v>1</v>
      </c>
      <c r="BG938" s="149">
        <v>1</v>
      </c>
      <c r="BH938" s="149">
        <v>1</v>
      </c>
      <c r="BI938" s="149">
        <v>1</v>
      </c>
      <c r="BJ938" s="149">
        <v>1</v>
      </c>
      <c r="BK938" s="149">
        <v>1</v>
      </c>
      <c r="BL938" s="149">
        <v>1</v>
      </c>
      <c r="BM938" s="149">
        <v>1</v>
      </c>
      <c r="BN938" s="149">
        <v>1</v>
      </c>
      <c r="BO938" s="149">
        <v>1</v>
      </c>
      <c r="BP938" s="149">
        <v>1</v>
      </c>
      <c r="BQ938" s="149">
        <v>1</v>
      </c>
      <c r="BR938" s="149">
        <v>1</v>
      </c>
      <c r="BS938" s="149">
        <v>1</v>
      </c>
      <c r="BT938" s="149">
        <v>1</v>
      </c>
      <c r="BU938" s="149"/>
      <c r="BV938" s="149"/>
      <c r="BW938" s="149"/>
      <c r="BX938" s="149"/>
      <c r="BY938" s="149"/>
      <c r="BZ938" s="149"/>
      <c r="CA938" s="149"/>
      <c r="CB938" s="149"/>
      <c r="CC938" s="149"/>
      <c r="CD938" s="149"/>
      <c r="CE938" s="149"/>
      <c r="CF938" s="149"/>
      <c r="CG938" s="149"/>
      <c r="CH938" s="149"/>
      <c r="CI938" s="149"/>
      <c r="CJ938" s="149"/>
      <c r="CK938" s="149"/>
      <c r="CL938" s="149"/>
      <c r="CM938" s="149"/>
      <c r="CN938" s="149"/>
      <c r="CO938" s="149"/>
      <c r="CP938" s="149"/>
      <c r="CQ938" s="149"/>
      <c r="CR938" s="149"/>
      <c r="CS938" s="150"/>
      <c r="CT938" s="151"/>
      <c r="CW938" s="68"/>
      <c r="CX938" s="152"/>
    </row>
    <row r="939" spans="1:102">
      <c r="A939" s="292" t="s">
        <v>8334</v>
      </c>
      <c r="B939" s="146" t="s">
        <v>165</v>
      </c>
      <c r="C939" s="147" t="str">
        <f>+_xlfn.XLOOKUP(B939,'R4'!B:B,'R4'!C:C)</f>
        <v>AMR - MOBİL BETON POMPASI - MERCEDES - SCHWİNG</v>
      </c>
      <c r="D939" s="147"/>
      <c r="E939" s="150" t="s">
        <v>8265</v>
      </c>
      <c r="F939" s="150" t="s">
        <v>38</v>
      </c>
      <c r="G939" s="150" t="s">
        <v>35</v>
      </c>
      <c r="H939" s="150" t="s">
        <v>8271</v>
      </c>
      <c r="I939" s="156" t="s">
        <v>8264</v>
      </c>
      <c r="J939" s="148">
        <v>0</v>
      </c>
      <c r="K939" s="149">
        <v>0</v>
      </c>
      <c r="L939" s="149">
        <v>0</v>
      </c>
      <c r="M939" s="149">
        <v>0</v>
      </c>
      <c r="N939" s="149">
        <v>0</v>
      </c>
      <c r="O939" s="149">
        <v>0</v>
      </c>
      <c r="P939" s="149">
        <v>0</v>
      </c>
      <c r="Q939" s="149">
        <v>0</v>
      </c>
      <c r="R939" s="149">
        <v>0</v>
      </c>
      <c r="S939" s="149">
        <v>0</v>
      </c>
      <c r="T939" s="149">
        <v>1</v>
      </c>
      <c r="U939" s="149">
        <v>1</v>
      </c>
      <c r="V939" s="149">
        <v>1</v>
      </c>
      <c r="W939" s="149">
        <v>1</v>
      </c>
      <c r="X939" s="149">
        <v>1</v>
      </c>
      <c r="Y939" s="149">
        <v>1</v>
      </c>
      <c r="Z939" s="149">
        <v>1</v>
      </c>
      <c r="AA939" s="149">
        <v>1</v>
      </c>
      <c r="AB939" s="149">
        <v>1</v>
      </c>
      <c r="AC939" s="149">
        <v>1</v>
      </c>
      <c r="AD939" s="149">
        <v>1</v>
      </c>
      <c r="AE939" s="149">
        <v>1</v>
      </c>
      <c r="AF939" s="149">
        <v>1</v>
      </c>
      <c r="AG939" s="149">
        <v>1</v>
      </c>
      <c r="AH939" s="149">
        <v>1</v>
      </c>
      <c r="AI939" s="149">
        <v>1</v>
      </c>
      <c r="AJ939" s="149">
        <v>1</v>
      </c>
      <c r="AK939" s="149">
        <v>1</v>
      </c>
      <c r="AL939" s="149">
        <v>1</v>
      </c>
      <c r="AM939" s="149">
        <v>1</v>
      </c>
      <c r="AN939" s="149">
        <v>1</v>
      </c>
      <c r="AO939" s="149">
        <v>1</v>
      </c>
      <c r="AP939" s="149">
        <v>1</v>
      </c>
      <c r="AQ939" s="149">
        <v>1</v>
      </c>
      <c r="AR939" s="149">
        <v>1</v>
      </c>
      <c r="AS939" s="149">
        <v>1</v>
      </c>
      <c r="AT939" s="149">
        <v>1</v>
      </c>
      <c r="AU939" s="149">
        <v>1</v>
      </c>
      <c r="AV939" s="149">
        <v>1</v>
      </c>
      <c r="AW939" s="149">
        <v>1</v>
      </c>
      <c r="AX939" s="149">
        <v>1</v>
      </c>
      <c r="AY939" s="149">
        <v>1</v>
      </c>
      <c r="AZ939" s="149">
        <v>1</v>
      </c>
      <c r="BA939" s="149">
        <v>1</v>
      </c>
      <c r="BB939" s="149">
        <v>1</v>
      </c>
      <c r="BC939" s="149">
        <v>1</v>
      </c>
      <c r="BD939" s="149">
        <v>1</v>
      </c>
      <c r="BE939" s="149">
        <v>1</v>
      </c>
      <c r="BF939" s="149">
        <v>1</v>
      </c>
      <c r="BG939" s="149">
        <v>1</v>
      </c>
      <c r="BH939" s="149">
        <v>1</v>
      </c>
      <c r="BI939" s="149">
        <v>1</v>
      </c>
      <c r="BJ939" s="149">
        <v>1</v>
      </c>
      <c r="BK939" s="149">
        <v>1</v>
      </c>
      <c r="BL939" s="149">
        <v>1</v>
      </c>
      <c r="BM939" s="149">
        <v>1</v>
      </c>
      <c r="BN939" s="149">
        <v>1</v>
      </c>
      <c r="BO939" s="149">
        <v>1</v>
      </c>
      <c r="BP939" s="149">
        <v>1</v>
      </c>
      <c r="BQ939" s="149">
        <v>1</v>
      </c>
      <c r="BR939" s="149">
        <v>1</v>
      </c>
      <c r="BS939" s="149">
        <v>1</v>
      </c>
      <c r="BT939" s="149">
        <v>1</v>
      </c>
      <c r="BU939" s="149"/>
      <c r="BV939" s="149"/>
      <c r="BW939" s="149"/>
      <c r="BX939" s="149"/>
      <c r="BY939" s="149"/>
      <c r="BZ939" s="149"/>
      <c r="CA939" s="149"/>
      <c r="CB939" s="149"/>
      <c r="CC939" s="149"/>
      <c r="CD939" s="149"/>
      <c r="CE939" s="149"/>
      <c r="CF939" s="149"/>
      <c r="CG939" s="149"/>
      <c r="CH939" s="149"/>
      <c r="CI939" s="149"/>
      <c r="CJ939" s="149"/>
      <c r="CK939" s="149"/>
      <c r="CL939" s="149"/>
      <c r="CM939" s="149"/>
      <c r="CN939" s="149"/>
      <c r="CO939" s="149"/>
      <c r="CP939" s="149"/>
      <c r="CQ939" s="149"/>
      <c r="CR939" s="149"/>
      <c r="CS939" s="150"/>
      <c r="CT939" s="151"/>
      <c r="CW939" s="68"/>
      <c r="CX939" s="152"/>
    </row>
    <row r="940" spans="1:102">
      <c r="A940" s="292" t="s">
        <v>8334</v>
      </c>
      <c r="B940" s="146" t="s">
        <v>157</v>
      </c>
      <c r="C940" s="147" t="str">
        <f>+_xlfn.XLOOKUP(B940,'R4'!B:B,'R4'!C:C)</f>
        <v>BETON POMPASI OPERATÖRÜ</v>
      </c>
      <c r="D940" s="147"/>
      <c r="E940" s="150" t="s">
        <v>8265</v>
      </c>
      <c r="F940" s="150" t="s">
        <v>38</v>
      </c>
      <c r="G940" s="150" t="s">
        <v>35</v>
      </c>
      <c r="H940" s="150" t="s">
        <v>8271</v>
      </c>
      <c r="I940" s="156" t="s">
        <v>8264</v>
      </c>
      <c r="J940" s="148">
        <v>0</v>
      </c>
      <c r="K940" s="149">
        <v>0</v>
      </c>
      <c r="L940" s="149">
        <v>0</v>
      </c>
      <c r="M940" s="149">
        <v>0</v>
      </c>
      <c r="N940" s="149">
        <v>0</v>
      </c>
      <c r="O940" s="149">
        <v>0</v>
      </c>
      <c r="P940" s="149">
        <v>0</v>
      </c>
      <c r="Q940" s="149">
        <v>9.9999999999999982</v>
      </c>
      <c r="R940" s="149">
        <v>9.9999999999999982</v>
      </c>
      <c r="S940" s="149">
        <v>9.9999999999999982</v>
      </c>
      <c r="T940" s="149">
        <v>10.999999999999998</v>
      </c>
      <c r="U940" s="149">
        <v>10.999999999999998</v>
      </c>
      <c r="V940" s="149">
        <v>11.999999999999998</v>
      </c>
      <c r="W940" s="149">
        <v>11.999999999999998</v>
      </c>
      <c r="X940" s="149">
        <v>11.999999999999998</v>
      </c>
      <c r="Y940" s="149">
        <v>11.999999999999998</v>
      </c>
      <c r="Z940" s="149">
        <v>11.999999999999998</v>
      </c>
      <c r="AA940" s="149">
        <v>11.999999999999998</v>
      </c>
      <c r="AB940" s="149">
        <v>11.999999999999998</v>
      </c>
      <c r="AC940" s="149">
        <v>11.999999999999998</v>
      </c>
      <c r="AD940" s="149">
        <v>11.999999999999998</v>
      </c>
      <c r="AE940" s="149">
        <v>11.999999999999998</v>
      </c>
      <c r="AF940" s="149">
        <v>11.999999999999998</v>
      </c>
      <c r="AG940" s="149">
        <v>11.999999999999998</v>
      </c>
      <c r="AH940" s="149">
        <v>11.999999999999998</v>
      </c>
      <c r="AI940" s="149">
        <v>11.999999999999998</v>
      </c>
      <c r="AJ940" s="149">
        <v>11.999999999999998</v>
      </c>
      <c r="AK940" s="149">
        <v>11.999999999999998</v>
      </c>
      <c r="AL940" s="149">
        <v>11.999999999999998</v>
      </c>
      <c r="AM940" s="149">
        <v>11.999999999999998</v>
      </c>
      <c r="AN940" s="149">
        <v>11.999999999999998</v>
      </c>
      <c r="AO940" s="149">
        <v>11.999999999999998</v>
      </c>
      <c r="AP940" s="149">
        <v>11.999999999999998</v>
      </c>
      <c r="AQ940" s="149">
        <v>11.999999999999998</v>
      </c>
      <c r="AR940" s="149">
        <v>11.999999999999998</v>
      </c>
      <c r="AS940" s="149">
        <v>11.999999999999998</v>
      </c>
      <c r="AT940" s="149">
        <v>11.999999999999998</v>
      </c>
      <c r="AU940" s="149">
        <v>11.999999999999998</v>
      </c>
      <c r="AV940" s="149">
        <v>11.999999999999998</v>
      </c>
      <c r="AW940" s="149">
        <v>11.999999999999998</v>
      </c>
      <c r="AX940" s="149">
        <v>11.999999999999998</v>
      </c>
      <c r="AY940" s="149">
        <v>11.999999999999998</v>
      </c>
      <c r="AZ940" s="149">
        <v>11.999999999999998</v>
      </c>
      <c r="BA940" s="149">
        <v>11.999999999999998</v>
      </c>
      <c r="BB940" s="149">
        <v>11.999999999999998</v>
      </c>
      <c r="BC940" s="149">
        <v>11.999999999999998</v>
      </c>
      <c r="BD940" s="149">
        <v>11.999999999999998</v>
      </c>
      <c r="BE940" s="149">
        <v>11.999999999999998</v>
      </c>
      <c r="BF940" s="149">
        <v>11.999999999999998</v>
      </c>
      <c r="BG940" s="149">
        <v>11.999999999999998</v>
      </c>
      <c r="BH940" s="149">
        <v>11.999999999999998</v>
      </c>
      <c r="BI940" s="149">
        <v>11.999999999999998</v>
      </c>
      <c r="BJ940" s="149">
        <v>11.999999999999998</v>
      </c>
      <c r="BK940" s="149">
        <v>11.999999999999998</v>
      </c>
      <c r="BL940" s="149">
        <v>11.999999999999998</v>
      </c>
      <c r="BM940" s="149">
        <v>11.999999999999998</v>
      </c>
      <c r="BN940" s="149">
        <v>11.999999999999998</v>
      </c>
      <c r="BO940" s="149">
        <v>11.999999999999998</v>
      </c>
      <c r="BP940" s="149">
        <v>11.999999999999998</v>
      </c>
      <c r="BQ940" s="149">
        <v>11.999999999999998</v>
      </c>
      <c r="BR940" s="149">
        <v>11.999999999999998</v>
      </c>
      <c r="BS940" s="149">
        <v>11.999999999999998</v>
      </c>
      <c r="BT940" s="149">
        <v>11.999999999999998</v>
      </c>
      <c r="BU940" s="149"/>
      <c r="BV940" s="149"/>
      <c r="BW940" s="149"/>
      <c r="BX940" s="149"/>
      <c r="BY940" s="149"/>
      <c r="BZ940" s="149"/>
      <c r="CA940" s="149"/>
      <c r="CB940" s="149"/>
      <c r="CC940" s="149"/>
      <c r="CD940" s="149"/>
      <c r="CE940" s="149"/>
      <c r="CF940" s="149"/>
      <c r="CG940" s="149"/>
      <c r="CH940" s="149"/>
      <c r="CI940" s="149"/>
      <c r="CJ940" s="149"/>
      <c r="CK940" s="149"/>
      <c r="CL940" s="149"/>
      <c r="CM940" s="149"/>
      <c r="CN940" s="149"/>
      <c r="CO940" s="149"/>
      <c r="CP940" s="149"/>
      <c r="CQ940" s="149"/>
      <c r="CR940" s="149"/>
      <c r="CS940" s="150" t="s">
        <v>151</v>
      </c>
      <c r="CT940" s="151"/>
      <c r="CW940" s="68"/>
      <c r="CX940" s="152"/>
    </row>
    <row r="941" spans="1:102">
      <c r="A941" s="289" t="s">
        <v>8334</v>
      </c>
      <c r="B941" s="146" t="s">
        <v>157</v>
      </c>
      <c r="C941" s="147" t="str">
        <f>+_xlfn.XLOOKUP(B941,'R4'!B:B,'R4'!C:C)</f>
        <v>BETON POMPASI OPERATÖRÜ</v>
      </c>
      <c r="D941" s="147"/>
      <c r="E941" s="150" t="s">
        <v>2605</v>
      </c>
      <c r="F941" s="150" t="s">
        <v>1704</v>
      </c>
      <c r="G941" s="150" t="s">
        <v>35</v>
      </c>
      <c r="H941" s="150" t="s">
        <v>8271</v>
      </c>
      <c r="I941" s="156" t="s">
        <v>8266</v>
      </c>
      <c r="J941" s="148">
        <v>0</v>
      </c>
      <c r="K941" s="149">
        <v>0</v>
      </c>
      <c r="L941" s="149">
        <v>0</v>
      </c>
      <c r="M941" s="149">
        <v>0</v>
      </c>
      <c r="N941" s="149">
        <v>0</v>
      </c>
      <c r="O941" s="149">
        <v>0</v>
      </c>
      <c r="P941" s="149">
        <v>0</v>
      </c>
      <c r="Q941" s="149">
        <v>1.0945099213716098E-2</v>
      </c>
      <c r="R941" s="149">
        <v>1.0945099213716098E-2</v>
      </c>
      <c r="S941" s="149">
        <v>1.0945099213716098E-2</v>
      </c>
      <c r="T941" s="149">
        <v>1.0945099213716098E-2</v>
      </c>
      <c r="U941" s="149">
        <v>1.0945099213716098E-2</v>
      </c>
      <c r="V941" s="149">
        <v>1.0945099213716098E-2</v>
      </c>
      <c r="W941" s="149">
        <v>1.0945099213716098E-2</v>
      </c>
      <c r="X941" s="149">
        <v>1.0945099213716098E-2</v>
      </c>
      <c r="Y941" s="149">
        <v>1.0945099213716098E-2</v>
      </c>
      <c r="Z941" s="149">
        <v>1.0945099213716098E-2</v>
      </c>
      <c r="AA941" s="149">
        <v>1.0945099213716098E-2</v>
      </c>
      <c r="AB941" s="149">
        <v>1.0945099213716098E-2</v>
      </c>
      <c r="AC941" s="149">
        <v>1.0945099213716098E-2</v>
      </c>
      <c r="AD941" s="149">
        <v>1.0945099213716098E-2</v>
      </c>
      <c r="AE941" s="149">
        <v>1.0945099213716098E-2</v>
      </c>
      <c r="AF941" s="149">
        <v>1.0945099213716098E-2</v>
      </c>
      <c r="AG941" s="149">
        <v>1.0945099213716098E-2</v>
      </c>
      <c r="AH941" s="149">
        <v>1.0945099213716098E-2</v>
      </c>
      <c r="AI941" s="149">
        <v>1.0945099213716098E-2</v>
      </c>
      <c r="AJ941" s="149">
        <v>1.0945099213716098E-2</v>
      </c>
      <c r="AK941" s="149">
        <v>1.0945099213716098E-2</v>
      </c>
      <c r="AL941" s="149">
        <v>1.0945099213716098E-2</v>
      </c>
      <c r="AM941" s="149">
        <v>1.0945099213716098E-2</v>
      </c>
      <c r="AN941" s="149">
        <v>1.0945099213716098E-2</v>
      </c>
      <c r="AO941" s="149">
        <v>1.0945099213716098E-2</v>
      </c>
      <c r="AP941" s="149">
        <v>1.0945099213716098E-2</v>
      </c>
      <c r="AQ941" s="149">
        <v>1.0945099213716098E-2</v>
      </c>
      <c r="AR941" s="149">
        <v>1.0945099213716098E-2</v>
      </c>
      <c r="AS941" s="149">
        <v>1.0945099213716098E-2</v>
      </c>
      <c r="AT941" s="149">
        <v>1.0945099213716098E-2</v>
      </c>
      <c r="AU941" s="149">
        <v>1.0945099213716098E-2</v>
      </c>
      <c r="AV941" s="149">
        <v>1.0945099213716098E-2</v>
      </c>
      <c r="AW941" s="149">
        <v>1.0945099213716098E-2</v>
      </c>
      <c r="AX941" s="149">
        <v>1.0945099213716098E-2</v>
      </c>
      <c r="AY941" s="149">
        <v>1.0945099213716098E-2</v>
      </c>
      <c r="AZ941" s="149">
        <v>1.0945099213716098E-2</v>
      </c>
      <c r="BA941" s="149">
        <v>1.0945099213716098E-2</v>
      </c>
      <c r="BB941" s="149">
        <v>1.0945099213716098E-2</v>
      </c>
      <c r="BC941" s="149">
        <v>1.0945099213716098E-2</v>
      </c>
      <c r="BD941" s="149">
        <v>1.0945099213716098E-2</v>
      </c>
      <c r="BE941" s="149">
        <v>1.0945099213716098E-2</v>
      </c>
      <c r="BF941" s="149">
        <v>1.0945099213716098E-2</v>
      </c>
      <c r="BG941" s="149">
        <v>1.0945099213716098E-2</v>
      </c>
      <c r="BH941" s="149">
        <v>1.0945099213716098E-2</v>
      </c>
      <c r="BI941" s="149">
        <v>1.0945099213716098E-2</v>
      </c>
      <c r="BJ941" s="149">
        <v>1.0945099213716098E-2</v>
      </c>
      <c r="BK941" s="149">
        <v>1.0945099213716098E-2</v>
      </c>
      <c r="BL941" s="149">
        <v>1.0945099213716098E-2</v>
      </c>
      <c r="BM941" s="149">
        <v>1.0945099213716098E-2</v>
      </c>
      <c r="BN941" s="149">
        <v>1.0945099213716098E-2</v>
      </c>
      <c r="BO941" s="149">
        <v>1.0945099213716098E-2</v>
      </c>
      <c r="BP941" s="149">
        <v>1.0945099213716098E-2</v>
      </c>
      <c r="BQ941" s="149">
        <v>1.0945099213716098E-2</v>
      </c>
      <c r="BR941" s="149">
        <v>1.0945099213716098E-2</v>
      </c>
      <c r="BS941" s="149">
        <v>1.0945099213716098E-2</v>
      </c>
      <c r="BT941" s="149">
        <v>1.0945099213716098E-2</v>
      </c>
      <c r="BU941" s="149"/>
      <c r="BV941" s="149"/>
      <c r="BW941" s="149"/>
      <c r="BX941" s="149"/>
      <c r="BY941" s="149"/>
      <c r="BZ941" s="149"/>
      <c r="CA941" s="149"/>
      <c r="CB941" s="149"/>
      <c r="CC941" s="149"/>
      <c r="CD941" s="149"/>
      <c r="CE941" s="149"/>
      <c r="CF941" s="149"/>
      <c r="CG941" s="149"/>
      <c r="CH941" s="149"/>
      <c r="CI941" s="149"/>
      <c r="CJ941" s="149"/>
      <c r="CK941" s="149"/>
      <c r="CL941" s="149"/>
      <c r="CM941" s="149"/>
      <c r="CN941" s="149"/>
      <c r="CO941" s="149"/>
      <c r="CP941" s="149"/>
      <c r="CQ941" s="149"/>
      <c r="CR941" s="149"/>
      <c r="CS941" s="150" t="s">
        <v>171</v>
      </c>
      <c r="CT941" s="151"/>
      <c r="CW941" s="68"/>
      <c r="CX941" s="152"/>
    </row>
    <row r="942" spans="1:102">
      <c r="A942" s="289" t="s">
        <v>8334</v>
      </c>
      <c r="B942" s="146" t="s">
        <v>157</v>
      </c>
      <c r="C942" s="147" t="str">
        <f>+_xlfn.XLOOKUP(B942,'R4'!B:B,'R4'!C:C)</f>
        <v>BETON POMPASI OPERATÖRÜ</v>
      </c>
      <c r="D942" s="147"/>
      <c r="E942" s="150" t="s">
        <v>2605</v>
      </c>
      <c r="F942" s="150" t="s">
        <v>38</v>
      </c>
      <c r="G942" s="150" t="s">
        <v>35</v>
      </c>
      <c r="H942" s="150" t="s">
        <v>8271</v>
      </c>
      <c r="I942" s="156" t="s">
        <v>8266</v>
      </c>
      <c r="J942" s="148">
        <v>0</v>
      </c>
      <c r="K942" s="149">
        <v>0</v>
      </c>
      <c r="L942" s="149">
        <v>0</v>
      </c>
      <c r="M942" s="149">
        <v>0</v>
      </c>
      <c r="N942" s="149">
        <v>0</v>
      </c>
      <c r="O942" s="149">
        <v>0</v>
      </c>
      <c r="P942" s="149">
        <v>0</v>
      </c>
      <c r="Q942" s="149">
        <v>6.2473299633198941E-2</v>
      </c>
      <c r="R942" s="149">
        <v>6.2473299633198941E-2</v>
      </c>
      <c r="S942" s="149">
        <v>6.2473299633198941E-2</v>
      </c>
      <c r="T942" s="149">
        <v>6.2473299633198941E-2</v>
      </c>
      <c r="U942" s="149">
        <v>6.2473299633198941E-2</v>
      </c>
      <c r="V942" s="149">
        <v>6.2473299633198941E-2</v>
      </c>
      <c r="W942" s="149">
        <v>6.2473299633198941E-2</v>
      </c>
      <c r="X942" s="149">
        <v>6.2473299633198941E-2</v>
      </c>
      <c r="Y942" s="149">
        <v>6.2473299633198941E-2</v>
      </c>
      <c r="Z942" s="149">
        <v>6.2473299633198941E-2</v>
      </c>
      <c r="AA942" s="149">
        <v>6.2473299633198941E-2</v>
      </c>
      <c r="AB942" s="149">
        <v>6.2473299633198941E-2</v>
      </c>
      <c r="AC942" s="149">
        <v>6.2473299633198941E-2</v>
      </c>
      <c r="AD942" s="149">
        <v>6.2473299633198941E-2</v>
      </c>
      <c r="AE942" s="149">
        <v>6.2473299633198941E-2</v>
      </c>
      <c r="AF942" s="149">
        <v>6.2473299633198941E-2</v>
      </c>
      <c r="AG942" s="149">
        <v>6.2473299633198941E-2</v>
      </c>
      <c r="AH942" s="149">
        <v>6.2473299633198941E-2</v>
      </c>
      <c r="AI942" s="149">
        <v>6.2473299633198941E-2</v>
      </c>
      <c r="AJ942" s="149">
        <v>6.2473299633198941E-2</v>
      </c>
      <c r="AK942" s="149">
        <v>6.2473299633198941E-2</v>
      </c>
      <c r="AL942" s="149">
        <v>6.2473299633198941E-2</v>
      </c>
      <c r="AM942" s="149">
        <v>6.2473299633198941E-2</v>
      </c>
      <c r="AN942" s="149">
        <v>6.2473299633198941E-2</v>
      </c>
      <c r="AO942" s="149">
        <v>6.2473299633198941E-2</v>
      </c>
      <c r="AP942" s="149">
        <v>6.2473299633198941E-2</v>
      </c>
      <c r="AQ942" s="149">
        <v>6.2473299633198941E-2</v>
      </c>
      <c r="AR942" s="149">
        <v>6.2473299633198941E-2</v>
      </c>
      <c r="AS942" s="149">
        <v>6.2473299633198941E-2</v>
      </c>
      <c r="AT942" s="149">
        <v>6.2473299633198941E-2</v>
      </c>
      <c r="AU942" s="149">
        <v>6.2473299633198941E-2</v>
      </c>
      <c r="AV942" s="149">
        <v>6.2473299633198941E-2</v>
      </c>
      <c r="AW942" s="149">
        <v>6.2473299633198941E-2</v>
      </c>
      <c r="AX942" s="149">
        <v>6.2473299633198941E-2</v>
      </c>
      <c r="AY942" s="149">
        <v>6.2473299633198941E-2</v>
      </c>
      <c r="AZ942" s="149">
        <v>6.2473299633198941E-2</v>
      </c>
      <c r="BA942" s="149">
        <v>6.2473299633198941E-2</v>
      </c>
      <c r="BB942" s="149">
        <v>6.2473299633198941E-2</v>
      </c>
      <c r="BC942" s="149">
        <v>6.2473299633198941E-2</v>
      </c>
      <c r="BD942" s="149">
        <v>6.2473299633198941E-2</v>
      </c>
      <c r="BE942" s="149">
        <v>6.2473299633198941E-2</v>
      </c>
      <c r="BF942" s="149">
        <v>6.2473299633198941E-2</v>
      </c>
      <c r="BG942" s="149">
        <v>6.2473299633198941E-2</v>
      </c>
      <c r="BH942" s="149">
        <v>6.2473299633198941E-2</v>
      </c>
      <c r="BI942" s="149">
        <v>6.2473299633198941E-2</v>
      </c>
      <c r="BJ942" s="149">
        <v>6.2473299633198941E-2</v>
      </c>
      <c r="BK942" s="149">
        <v>6.2473299633198941E-2</v>
      </c>
      <c r="BL942" s="149">
        <v>6.2473299633198941E-2</v>
      </c>
      <c r="BM942" s="149">
        <v>6.2473299633198941E-2</v>
      </c>
      <c r="BN942" s="149">
        <v>6.2473299633198941E-2</v>
      </c>
      <c r="BO942" s="149">
        <v>6.2473299633198941E-2</v>
      </c>
      <c r="BP942" s="149">
        <v>6.2473299633198941E-2</v>
      </c>
      <c r="BQ942" s="149">
        <v>6.2473299633198941E-2</v>
      </c>
      <c r="BR942" s="149">
        <v>6.2473299633198941E-2</v>
      </c>
      <c r="BS942" s="149">
        <v>6.2473299633198941E-2</v>
      </c>
      <c r="BT942" s="149">
        <v>6.2473299633198941E-2</v>
      </c>
      <c r="BU942" s="149"/>
      <c r="BV942" s="149"/>
      <c r="BW942" s="149"/>
      <c r="BX942" s="149"/>
      <c r="BY942" s="149"/>
      <c r="BZ942" s="149"/>
      <c r="CA942" s="149"/>
      <c r="CB942" s="149"/>
      <c r="CC942" s="149"/>
      <c r="CD942" s="149"/>
      <c r="CE942" s="149"/>
      <c r="CF942" s="149"/>
      <c r="CG942" s="149"/>
      <c r="CH942" s="149"/>
      <c r="CI942" s="149"/>
      <c r="CJ942" s="149"/>
      <c r="CK942" s="149"/>
      <c r="CL942" s="149"/>
      <c r="CM942" s="149"/>
      <c r="CN942" s="149"/>
      <c r="CO942" s="149"/>
      <c r="CP942" s="149"/>
      <c r="CQ942" s="149"/>
      <c r="CR942" s="149"/>
      <c r="CS942" s="150" t="s">
        <v>171</v>
      </c>
      <c r="CT942" s="151"/>
      <c r="CW942" s="68"/>
      <c r="CX942" s="152"/>
    </row>
    <row r="943" spans="1:102">
      <c r="A943" s="289" t="s">
        <v>8334</v>
      </c>
      <c r="B943" s="146" t="s">
        <v>157</v>
      </c>
      <c r="C943" s="147" t="str">
        <f>+_xlfn.XLOOKUP(B943,'R4'!B:B,'R4'!C:C)</f>
        <v>BETON POMPASI OPERATÖRÜ</v>
      </c>
      <c r="D943" s="147"/>
      <c r="E943" s="150" t="s">
        <v>2605</v>
      </c>
      <c r="F943" s="150" t="s">
        <v>1705</v>
      </c>
      <c r="G943" s="150" t="s">
        <v>35</v>
      </c>
      <c r="H943" s="150" t="s">
        <v>8271</v>
      </c>
      <c r="I943" s="156" t="s">
        <v>8266</v>
      </c>
      <c r="J943" s="148">
        <v>0</v>
      </c>
      <c r="K943" s="149">
        <v>0</v>
      </c>
      <c r="L943" s="149">
        <v>0</v>
      </c>
      <c r="M943" s="149">
        <v>0</v>
      </c>
      <c r="N943" s="149">
        <v>0</v>
      </c>
      <c r="O943" s="149">
        <v>0</v>
      </c>
      <c r="P943" s="149">
        <v>0</v>
      </c>
      <c r="Q943" s="149">
        <v>6.7660613321154075E-3</v>
      </c>
      <c r="R943" s="149">
        <v>6.7660613321154075E-3</v>
      </c>
      <c r="S943" s="149">
        <v>6.7660613321154075E-3</v>
      </c>
      <c r="T943" s="149">
        <v>6.7660613321154075E-3</v>
      </c>
      <c r="U943" s="149">
        <v>6.7660613321154075E-3</v>
      </c>
      <c r="V943" s="149">
        <v>6.7660613321154075E-3</v>
      </c>
      <c r="W943" s="149">
        <v>6.7660613321154075E-3</v>
      </c>
      <c r="X943" s="149">
        <v>6.7660613321154075E-3</v>
      </c>
      <c r="Y943" s="149">
        <v>6.7660613321154075E-3</v>
      </c>
      <c r="Z943" s="149">
        <v>6.7660613321154075E-3</v>
      </c>
      <c r="AA943" s="149">
        <v>6.7660613321154075E-3</v>
      </c>
      <c r="AB943" s="149">
        <v>6.7660613321154075E-3</v>
      </c>
      <c r="AC943" s="149">
        <v>6.7660613321154075E-3</v>
      </c>
      <c r="AD943" s="149">
        <v>6.7660613321154075E-3</v>
      </c>
      <c r="AE943" s="149">
        <v>6.7660613321154075E-3</v>
      </c>
      <c r="AF943" s="149">
        <v>6.7660613321154075E-3</v>
      </c>
      <c r="AG943" s="149">
        <v>6.7660613321154075E-3</v>
      </c>
      <c r="AH943" s="149">
        <v>6.7660613321154075E-3</v>
      </c>
      <c r="AI943" s="149">
        <v>6.7660613321154075E-3</v>
      </c>
      <c r="AJ943" s="149">
        <v>6.7660613321154075E-3</v>
      </c>
      <c r="AK943" s="149">
        <v>6.7660613321154075E-3</v>
      </c>
      <c r="AL943" s="149">
        <v>6.7660613321154075E-3</v>
      </c>
      <c r="AM943" s="149">
        <v>6.7660613321154075E-3</v>
      </c>
      <c r="AN943" s="149">
        <v>6.7660613321154075E-3</v>
      </c>
      <c r="AO943" s="149">
        <v>6.7660613321154075E-3</v>
      </c>
      <c r="AP943" s="149">
        <v>6.7660613321154075E-3</v>
      </c>
      <c r="AQ943" s="149">
        <v>6.7660613321154075E-3</v>
      </c>
      <c r="AR943" s="149">
        <v>6.7660613321154075E-3</v>
      </c>
      <c r="AS943" s="149">
        <v>6.7660613321154075E-3</v>
      </c>
      <c r="AT943" s="149">
        <v>6.7660613321154075E-3</v>
      </c>
      <c r="AU943" s="149">
        <v>6.7660613321154075E-3</v>
      </c>
      <c r="AV943" s="149">
        <v>6.7660613321154075E-3</v>
      </c>
      <c r="AW943" s="149">
        <v>6.7660613321154075E-3</v>
      </c>
      <c r="AX943" s="149">
        <v>6.7660613321154075E-3</v>
      </c>
      <c r="AY943" s="149">
        <v>6.7660613321154075E-3</v>
      </c>
      <c r="AZ943" s="149">
        <v>6.7660613321154075E-3</v>
      </c>
      <c r="BA943" s="149">
        <v>6.7660613321154075E-3</v>
      </c>
      <c r="BB943" s="149">
        <v>6.7660613321154075E-3</v>
      </c>
      <c r="BC943" s="149">
        <v>6.7660613321154075E-3</v>
      </c>
      <c r="BD943" s="149">
        <v>6.7660613321154075E-3</v>
      </c>
      <c r="BE943" s="149">
        <v>6.7660613321154075E-3</v>
      </c>
      <c r="BF943" s="149">
        <v>6.7660613321154075E-3</v>
      </c>
      <c r="BG943" s="149">
        <v>6.7660613321154075E-3</v>
      </c>
      <c r="BH943" s="149">
        <v>6.7660613321154075E-3</v>
      </c>
      <c r="BI943" s="149">
        <v>6.7660613321154075E-3</v>
      </c>
      <c r="BJ943" s="149">
        <v>6.7660613321154075E-3</v>
      </c>
      <c r="BK943" s="149">
        <v>6.7660613321154075E-3</v>
      </c>
      <c r="BL943" s="149">
        <v>6.7660613321154075E-3</v>
      </c>
      <c r="BM943" s="149">
        <v>6.7660613321154075E-3</v>
      </c>
      <c r="BN943" s="149">
        <v>6.7660613321154075E-3</v>
      </c>
      <c r="BO943" s="149">
        <v>6.7660613321154075E-3</v>
      </c>
      <c r="BP943" s="149">
        <v>6.7660613321154075E-3</v>
      </c>
      <c r="BQ943" s="149">
        <v>6.7660613321154075E-3</v>
      </c>
      <c r="BR943" s="149">
        <v>6.7660613321154075E-3</v>
      </c>
      <c r="BS943" s="149">
        <v>6.7660613321154075E-3</v>
      </c>
      <c r="BT943" s="149">
        <v>6.7660613321154075E-3</v>
      </c>
      <c r="BU943" s="149"/>
      <c r="BV943" s="149"/>
      <c r="BW943" s="149"/>
      <c r="BX943" s="149"/>
      <c r="BY943" s="149"/>
      <c r="BZ943" s="149"/>
      <c r="CA943" s="149"/>
      <c r="CB943" s="149"/>
      <c r="CC943" s="149"/>
      <c r="CD943" s="149"/>
      <c r="CE943" s="149"/>
      <c r="CF943" s="149"/>
      <c r="CG943" s="149"/>
      <c r="CH943" s="149"/>
      <c r="CI943" s="149"/>
      <c r="CJ943" s="149"/>
      <c r="CK943" s="149"/>
      <c r="CL943" s="149"/>
      <c r="CM943" s="149"/>
      <c r="CN943" s="149"/>
      <c r="CO943" s="149"/>
      <c r="CP943" s="149"/>
      <c r="CQ943" s="149"/>
      <c r="CR943" s="149"/>
      <c r="CS943" s="150" t="s">
        <v>171</v>
      </c>
      <c r="CT943" s="151"/>
      <c r="CW943" s="68"/>
      <c r="CX943" s="152"/>
    </row>
    <row r="944" spans="1:102">
      <c r="A944" s="289" t="s">
        <v>8334</v>
      </c>
      <c r="B944" s="146" t="s">
        <v>157</v>
      </c>
      <c r="C944" s="147" t="str">
        <f>+_xlfn.XLOOKUP(B944,'R4'!B:B,'R4'!C:C)</f>
        <v>BETON POMPASI OPERATÖRÜ</v>
      </c>
      <c r="D944" s="147"/>
      <c r="E944" s="150" t="s">
        <v>2605</v>
      </c>
      <c r="F944" s="150" t="s">
        <v>1703</v>
      </c>
      <c r="G944" s="150" t="s">
        <v>35</v>
      </c>
      <c r="H944" s="150" t="s">
        <v>8271</v>
      </c>
      <c r="I944" s="156" t="s">
        <v>8266</v>
      </c>
      <c r="J944" s="148">
        <v>0</v>
      </c>
      <c r="K944" s="149">
        <v>0</v>
      </c>
      <c r="L944" s="149">
        <v>0</v>
      </c>
      <c r="M944" s="149">
        <v>0</v>
      </c>
      <c r="N944" s="149">
        <v>0</v>
      </c>
      <c r="O944" s="149">
        <v>0</v>
      </c>
      <c r="P944" s="149">
        <v>0</v>
      </c>
      <c r="Q944" s="149">
        <v>8.7560793709728843E-3</v>
      </c>
      <c r="R944" s="149">
        <v>8.7560793709728843E-3</v>
      </c>
      <c r="S944" s="149">
        <v>8.7560793709728843E-3</v>
      </c>
      <c r="T944" s="149">
        <v>8.7560793709728843E-3</v>
      </c>
      <c r="U944" s="149">
        <v>8.7560793709728843E-3</v>
      </c>
      <c r="V944" s="149">
        <v>8.7560793709728843E-3</v>
      </c>
      <c r="W944" s="149">
        <v>8.7560793709728843E-3</v>
      </c>
      <c r="X944" s="149">
        <v>8.7560793709728843E-3</v>
      </c>
      <c r="Y944" s="149">
        <v>8.7560793709728843E-3</v>
      </c>
      <c r="Z944" s="149">
        <v>8.7560793709728843E-3</v>
      </c>
      <c r="AA944" s="149">
        <v>8.7560793709728843E-3</v>
      </c>
      <c r="AB944" s="149">
        <v>8.7560793709728843E-3</v>
      </c>
      <c r="AC944" s="149">
        <v>8.7560793709728843E-3</v>
      </c>
      <c r="AD944" s="149">
        <v>8.7560793709728843E-3</v>
      </c>
      <c r="AE944" s="149">
        <v>8.7560793709728843E-3</v>
      </c>
      <c r="AF944" s="149">
        <v>8.7560793709728843E-3</v>
      </c>
      <c r="AG944" s="149">
        <v>8.7560793709728843E-3</v>
      </c>
      <c r="AH944" s="149">
        <v>8.7560793709728843E-3</v>
      </c>
      <c r="AI944" s="149">
        <v>8.7560793709728843E-3</v>
      </c>
      <c r="AJ944" s="149">
        <v>8.7560793709728843E-3</v>
      </c>
      <c r="AK944" s="149">
        <v>8.7560793709728843E-3</v>
      </c>
      <c r="AL944" s="149">
        <v>8.7560793709728843E-3</v>
      </c>
      <c r="AM944" s="149">
        <v>8.7560793709728843E-3</v>
      </c>
      <c r="AN944" s="149">
        <v>8.7560793709728843E-3</v>
      </c>
      <c r="AO944" s="149">
        <v>8.7560793709728843E-3</v>
      </c>
      <c r="AP944" s="149">
        <v>8.7560793709728843E-3</v>
      </c>
      <c r="AQ944" s="149">
        <v>8.7560793709728843E-3</v>
      </c>
      <c r="AR944" s="149">
        <v>8.7560793709728843E-3</v>
      </c>
      <c r="AS944" s="149">
        <v>8.7560793709728843E-3</v>
      </c>
      <c r="AT944" s="149">
        <v>8.7560793709728843E-3</v>
      </c>
      <c r="AU944" s="149">
        <v>8.7560793709728843E-3</v>
      </c>
      <c r="AV944" s="149">
        <v>8.7560793709728843E-3</v>
      </c>
      <c r="AW944" s="149">
        <v>8.7560793709728843E-3</v>
      </c>
      <c r="AX944" s="149">
        <v>8.7560793709728843E-3</v>
      </c>
      <c r="AY944" s="149">
        <v>8.7560793709728843E-3</v>
      </c>
      <c r="AZ944" s="149">
        <v>8.7560793709728843E-3</v>
      </c>
      <c r="BA944" s="149">
        <v>8.7560793709728843E-3</v>
      </c>
      <c r="BB944" s="149">
        <v>8.7560793709728843E-3</v>
      </c>
      <c r="BC944" s="149">
        <v>8.7560793709728843E-3</v>
      </c>
      <c r="BD944" s="149">
        <v>8.7560793709728843E-3</v>
      </c>
      <c r="BE944" s="149">
        <v>8.7560793709728843E-3</v>
      </c>
      <c r="BF944" s="149">
        <v>8.7560793709728843E-3</v>
      </c>
      <c r="BG944" s="149">
        <v>8.7560793709728843E-3</v>
      </c>
      <c r="BH944" s="149">
        <v>8.7560793709728843E-3</v>
      </c>
      <c r="BI944" s="149">
        <v>8.7560793709728843E-3</v>
      </c>
      <c r="BJ944" s="149">
        <v>8.7560793709728843E-3</v>
      </c>
      <c r="BK944" s="149">
        <v>8.7560793709728843E-3</v>
      </c>
      <c r="BL944" s="149">
        <v>8.7560793709728843E-3</v>
      </c>
      <c r="BM944" s="149">
        <v>8.7560793709728843E-3</v>
      </c>
      <c r="BN944" s="149">
        <v>8.7560793709728843E-3</v>
      </c>
      <c r="BO944" s="149">
        <v>8.7560793709728843E-3</v>
      </c>
      <c r="BP944" s="149">
        <v>8.7560793709728843E-3</v>
      </c>
      <c r="BQ944" s="149">
        <v>8.7560793709728843E-3</v>
      </c>
      <c r="BR944" s="149">
        <v>8.7560793709728843E-3</v>
      </c>
      <c r="BS944" s="149">
        <v>8.7560793709728843E-3</v>
      </c>
      <c r="BT944" s="149">
        <v>8.7560793709728843E-3</v>
      </c>
      <c r="BU944" s="149"/>
      <c r="BV944" s="149"/>
      <c r="BW944" s="149"/>
      <c r="BX944" s="149"/>
      <c r="BY944" s="149"/>
      <c r="BZ944" s="149"/>
      <c r="CA944" s="149"/>
      <c r="CB944" s="149"/>
      <c r="CC944" s="149"/>
      <c r="CD944" s="149"/>
      <c r="CE944" s="149"/>
      <c r="CF944" s="149"/>
      <c r="CG944" s="149"/>
      <c r="CH944" s="149"/>
      <c r="CI944" s="149"/>
      <c r="CJ944" s="149"/>
      <c r="CK944" s="149"/>
      <c r="CL944" s="149"/>
      <c r="CM944" s="149"/>
      <c r="CN944" s="149"/>
      <c r="CO944" s="149"/>
      <c r="CP944" s="149"/>
      <c r="CQ944" s="149"/>
      <c r="CR944" s="149"/>
      <c r="CS944" s="150" t="s">
        <v>171</v>
      </c>
      <c r="CT944" s="151"/>
      <c r="CW944" s="68"/>
      <c r="CX944" s="152"/>
    </row>
    <row r="945" spans="1:102">
      <c r="A945" s="289" t="s">
        <v>8334</v>
      </c>
      <c r="B945" s="146" t="s">
        <v>157</v>
      </c>
      <c r="C945" s="147" t="str">
        <f>+_xlfn.XLOOKUP(B945,'R4'!B:B,'R4'!C:C)</f>
        <v>BETON POMPASI OPERATÖRÜ</v>
      </c>
      <c r="D945" s="147"/>
      <c r="E945" s="150" t="s">
        <v>2606</v>
      </c>
      <c r="F945" s="150" t="s">
        <v>1704</v>
      </c>
      <c r="G945" s="150" t="s">
        <v>35</v>
      </c>
      <c r="H945" s="150" t="s">
        <v>8271</v>
      </c>
      <c r="I945" s="156" t="s">
        <v>8266</v>
      </c>
      <c r="J945" s="148">
        <v>0</v>
      </c>
      <c r="K945" s="149">
        <v>0</v>
      </c>
      <c r="L945" s="149">
        <v>0</v>
      </c>
      <c r="M945" s="149">
        <v>0</v>
      </c>
      <c r="N945" s="149">
        <v>0</v>
      </c>
      <c r="O945" s="149">
        <v>0</v>
      </c>
      <c r="P945" s="149">
        <v>0</v>
      </c>
      <c r="Q945" s="149">
        <f>+Q14</f>
        <v>1.5738992453429228E-3</v>
      </c>
      <c r="R945" s="149">
        <f t="shared" ref="R945:BT945" si="80">+R14</f>
        <v>1.5738992453429228E-3</v>
      </c>
      <c r="S945" s="149">
        <f t="shared" si="80"/>
        <v>1.5738992453429228E-3</v>
      </c>
      <c r="T945" s="149">
        <f t="shared" si="80"/>
        <v>1.5738992453429228E-3</v>
      </c>
      <c r="U945" s="149">
        <f t="shared" si="80"/>
        <v>1.5738992453429228E-3</v>
      </c>
      <c r="V945" s="149">
        <f t="shared" si="80"/>
        <v>1.5738992453429228E-3</v>
      </c>
      <c r="W945" s="149">
        <f t="shared" si="80"/>
        <v>1.5738992453429228E-3</v>
      </c>
      <c r="X945" s="149">
        <f t="shared" si="80"/>
        <v>1.5738992453429228E-3</v>
      </c>
      <c r="Y945" s="149">
        <f t="shared" si="80"/>
        <v>1.5738992453429228E-3</v>
      </c>
      <c r="Z945" s="149">
        <f t="shared" si="80"/>
        <v>1.5738992453429228E-3</v>
      </c>
      <c r="AA945" s="149">
        <f t="shared" si="80"/>
        <v>1.5738992453429228E-3</v>
      </c>
      <c r="AB945" s="149">
        <f t="shared" si="80"/>
        <v>1.5738992453429228E-3</v>
      </c>
      <c r="AC945" s="149">
        <f t="shared" si="80"/>
        <v>1.5738992453429228E-3</v>
      </c>
      <c r="AD945" s="149">
        <f t="shared" si="80"/>
        <v>1.5738992453429228E-3</v>
      </c>
      <c r="AE945" s="149">
        <f t="shared" si="80"/>
        <v>1.5738992453429228E-3</v>
      </c>
      <c r="AF945" s="149">
        <f t="shared" si="80"/>
        <v>1.5738992453429228E-3</v>
      </c>
      <c r="AG945" s="149">
        <f t="shared" si="80"/>
        <v>1.5738992453429228E-3</v>
      </c>
      <c r="AH945" s="149">
        <f t="shared" si="80"/>
        <v>1.5738992453429228E-3</v>
      </c>
      <c r="AI945" s="149">
        <f t="shared" si="80"/>
        <v>1.5738992453429228E-3</v>
      </c>
      <c r="AJ945" s="149">
        <f t="shared" si="80"/>
        <v>1.5738992453429228E-3</v>
      </c>
      <c r="AK945" s="149">
        <f t="shared" si="80"/>
        <v>1.5738992453429228E-3</v>
      </c>
      <c r="AL945" s="149">
        <f t="shared" si="80"/>
        <v>1.5738992453429228E-3</v>
      </c>
      <c r="AM945" s="149">
        <f t="shared" si="80"/>
        <v>1.5738992453429228E-3</v>
      </c>
      <c r="AN945" s="149">
        <f t="shared" si="80"/>
        <v>1.5738992453429228E-3</v>
      </c>
      <c r="AO945" s="149">
        <f t="shared" si="80"/>
        <v>1.5738992453429228E-3</v>
      </c>
      <c r="AP945" s="149">
        <f t="shared" si="80"/>
        <v>1.5738992453429228E-3</v>
      </c>
      <c r="AQ945" s="149">
        <f t="shared" si="80"/>
        <v>1.5738992453429228E-3</v>
      </c>
      <c r="AR945" s="149">
        <f t="shared" si="80"/>
        <v>1.5738992453429228E-3</v>
      </c>
      <c r="AS945" s="149">
        <f t="shared" si="80"/>
        <v>1.5738992453429228E-3</v>
      </c>
      <c r="AT945" s="149">
        <f t="shared" si="80"/>
        <v>1.5738992453429228E-3</v>
      </c>
      <c r="AU945" s="149">
        <f t="shared" si="80"/>
        <v>1.5738992453429228E-3</v>
      </c>
      <c r="AV945" s="149">
        <f t="shared" si="80"/>
        <v>1.5738992453429228E-3</v>
      </c>
      <c r="AW945" s="149">
        <f t="shared" si="80"/>
        <v>1.5738992453429228E-3</v>
      </c>
      <c r="AX945" s="149">
        <f t="shared" si="80"/>
        <v>1.5738992453429228E-3</v>
      </c>
      <c r="AY945" s="149">
        <f t="shared" si="80"/>
        <v>1.5738992453429228E-3</v>
      </c>
      <c r="AZ945" s="149">
        <f t="shared" si="80"/>
        <v>1.5738992453429228E-3</v>
      </c>
      <c r="BA945" s="149">
        <f t="shared" si="80"/>
        <v>1.5738992453429228E-3</v>
      </c>
      <c r="BB945" s="149">
        <f t="shared" si="80"/>
        <v>1.5738992453429228E-3</v>
      </c>
      <c r="BC945" s="149">
        <f t="shared" si="80"/>
        <v>1.5738992453429228E-3</v>
      </c>
      <c r="BD945" s="149">
        <f t="shared" si="80"/>
        <v>1.5738992453429228E-3</v>
      </c>
      <c r="BE945" s="149">
        <f t="shared" si="80"/>
        <v>1.5738992453429228E-3</v>
      </c>
      <c r="BF945" s="149">
        <f t="shared" si="80"/>
        <v>1.5738992453429228E-3</v>
      </c>
      <c r="BG945" s="149">
        <f t="shared" si="80"/>
        <v>1.5738992453429228E-3</v>
      </c>
      <c r="BH945" s="149">
        <f t="shared" si="80"/>
        <v>1.5738992453429228E-3</v>
      </c>
      <c r="BI945" s="149">
        <f t="shared" si="80"/>
        <v>1.5738992453429228E-3</v>
      </c>
      <c r="BJ945" s="149">
        <f t="shared" si="80"/>
        <v>1.5738992453429228E-3</v>
      </c>
      <c r="BK945" s="149">
        <f t="shared" si="80"/>
        <v>1.5738992453429228E-3</v>
      </c>
      <c r="BL945" s="149">
        <f t="shared" si="80"/>
        <v>1.5738992453429228E-3</v>
      </c>
      <c r="BM945" s="149">
        <f t="shared" si="80"/>
        <v>1.5738992453429228E-3</v>
      </c>
      <c r="BN945" s="149">
        <f t="shared" si="80"/>
        <v>1.5738992453429228E-3</v>
      </c>
      <c r="BO945" s="149">
        <f t="shared" si="80"/>
        <v>1.5738992453429228E-3</v>
      </c>
      <c r="BP945" s="149">
        <f t="shared" si="80"/>
        <v>1.5738992453429228E-3</v>
      </c>
      <c r="BQ945" s="149">
        <f t="shared" si="80"/>
        <v>1.5738992453429228E-3</v>
      </c>
      <c r="BR945" s="149">
        <f t="shared" si="80"/>
        <v>1.5738992453429228E-3</v>
      </c>
      <c r="BS945" s="149">
        <f t="shared" si="80"/>
        <v>1.5738992453429228E-3</v>
      </c>
      <c r="BT945" s="149">
        <f t="shared" si="80"/>
        <v>1.5738992453429228E-3</v>
      </c>
      <c r="BU945" s="149"/>
      <c r="BV945" s="149"/>
      <c r="BW945" s="149"/>
      <c r="BX945" s="149"/>
      <c r="BY945" s="149"/>
      <c r="BZ945" s="149"/>
      <c r="CA945" s="149"/>
      <c r="CB945" s="149"/>
      <c r="CC945" s="149"/>
      <c r="CD945" s="149"/>
      <c r="CE945" s="149"/>
      <c r="CF945" s="149"/>
      <c r="CG945" s="149"/>
      <c r="CH945" s="149"/>
      <c r="CI945" s="149"/>
      <c r="CJ945" s="149"/>
      <c r="CK945" s="149"/>
      <c r="CL945" s="149"/>
      <c r="CM945" s="149"/>
      <c r="CN945" s="149"/>
      <c r="CO945" s="149"/>
      <c r="CP945" s="149"/>
      <c r="CQ945" s="149"/>
      <c r="CR945" s="149"/>
      <c r="CS945" s="150" t="s">
        <v>171</v>
      </c>
      <c r="CT945" s="151"/>
      <c r="CW945" s="68"/>
      <c r="CX945" s="152"/>
    </row>
    <row r="946" spans="1:102">
      <c r="A946" s="289" t="s">
        <v>8334</v>
      </c>
      <c r="B946" s="146" t="s">
        <v>157</v>
      </c>
      <c r="C946" s="147" t="str">
        <f>+_xlfn.XLOOKUP(B946,'R4'!B:B,'R4'!C:C)</f>
        <v>BETON POMPASI OPERATÖRÜ</v>
      </c>
      <c r="D946" s="147"/>
      <c r="E946" s="150" t="s">
        <v>2606</v>
      </c>
      <c r="F946" s="150" t="s">
        <v>38</v>
      </c>
      <c r="G946" s="150" t="s">
        <v>35</v>
      </c>
      <c r="H946" s="150" t="s">
        <v>8271</v>
      </c>
      <c r="I946" s="156" t="s">
        <v>8266</v>
      </c>
      <c r="J946" s="148">
        <v>0</v>
      </c>
      <c r="K946" s="149">
        <v>0</v>
      </c>
      <c r="L946" s="149">
        <v>0</v>
      </c>
      <c r="M946" s="149">
        <v>0</v>
      </c>
      <c r="N946" s="149">
        <v>0</v>
      </c>
      <c r="O946" s="149">
        <v>0</v>
      </c>
      <c r="P946" s="149">
        <v>0</v>
      </c>
      <c r="Q946" s="149">
        <f>+Q15</f>
        <v>4.572592885806518E-2</v>
      </c>
      <c r="R946" s="149">
        <f t="shared" ref="R946:BT946" si="81">+R15</f>
        <v>4.572592885806518E-2</v>
      </c>
      <c r="S946" s="149">
        <f t="shared" si="81"/>
        <v>4.572592885806518E-2</v>
      </c>
      <c r="T946" s="149">
        <f t="shared" si="81"/>
        <v>4.572592885806518E-2</v>
      </c>
      <c r="U946" s="149">
        <f t="shared" si="81"/>
        <v>4.572592885806518E-2</v>
      </c>
      <c r="V946" s="149">
        <f t="shared" si="81"/>
        <v>4.572592885806518E-2</v>
      </c>
      <c r="W946" s="149">
        <f t="shared" si="81"/>
        <v>4.572592885806518E-2</v>
      </c>
      <c r="X946" s="149">
        <f t="shared" si="81"/>
        <v>4.572592885806518E-2</v>
      </c>
      <c r="Y946" s="149">
        <f t="shared" si="81"/>
        <v>4.572592885806518E-2</v>
      </c>
      <c r="Z946" s="149">
        <f t="shared" si="81"/>
        <v>4.572592885806518E-2</v>
      </c>
      <c r="AA946" s="149">
        <f t="shared" si="81"/>
        <v>4.572592885806518E-2</v>
      </c>
      <c r="AB946" s="149">
        <f t="shared" si="81"/>
        <v>4.572592885806518E-2</v>
      </c>
      <c r="AC946" s="149">
        <f t="shared" si="81"/>
        <v>4.572592885806518E-2</v>
      </c>
      <c r="AD946" s="149">
        <f t="shared" si="81"/>
        <v>4.572592885806518E-2</v>
      </c>
      <c r="AE946" s="149">
        <f t="shared" si="81"/>
        <v>4.572592885806518E-2</v>
      </c>
      <c r="AF946" s="149">
        <f t="shared" si="81"/>
        <v>4.572592885806518E-2</v>
      </c>
      <c r="AG946" s="149">
        <f t="shared" si="81"/>
        <v>4.572592885806518E-2</v>
      </c>
      <c r="AH946" s="149">
        <f t="shared" si="81"/>
        <v>4.572592885806518E-2</v>
      </c>
      <c r="AI946" s="149">
        <f t="shared" si="81"/>
        <v>4.572592885806518E-2</v>
      </c>
      <c r="AJ946" s="149">
        <f t="shared" si="81"/>
        <v>4.572592885806518E-2</v>
      </c>
      <c r="AK946" s="149">
        <f t="shared" si="81"/>
        <v>4.572592885806518E-2</v>
      </c>
      <c r="AL946" s="149">
        <f t="shared" si="81"/>
        <v>4.572592885806518E-2</v>
      </c>
      <c r="AM946" s="149">
        <f t="shared" si="81"/>
        <v>4.572592885806518E-2</v>
      </c>
      <c r="AN946" s="149">
        <f t="shared" si="81"/>
        <v>4.572592885806518E-2</v>
      </c>
      <c r="AO946" s="149">
        <f t="shared" si="81"/>
        <v>4.572592885806518E-2</v>
      </c>
      <c r="AP946" s="149">
        <f t="shared" si="81"/>
        <v>4.572592885806518E-2</v>
      </c>
      <c r="AQ946" s="149">
        <f t="shared" si="81"/>
        <v>4.572592885806518E-2</v>
      </c>
      <c r="AR946" s="149">
        <f t="shared" si="81"/>
        <v>4.572592885806518E-2</v>
      </c>
      <c r="AS946" s="149">
        <f t="shared" si="81"/>
        <v>4.572592885806518E-2</v>
      </c>
      <c r="AT946" s="149">
        <f t="shared" si="81"/>
        <v>4.572592885806518E-2</v>
      </c>
      <c r="AU946" s="149">
        <f t="shared" si="81"/>
        <v>4.572592885806518E-2</v>
      </c>
      <c r="AV946" s="149">
        <f t="shared" si="81"/>
        <v>4.572592885806518E-2</v>
      </c>
      <c r="AW946" s="149">
        <f t="shared" si="81"/>
        <v>4.572592885806518E-2</v>
      </c>
      <c r="AX946" s="149">
        <f t="shared" si="81"/>
        <v>4.572592885806518E-2</v>
      </c>
      <c r="AY946" s="149">
        <f t="shared" si="81"/>
        <v>4.572592885806518E-2</v>
      </c>
      <c r="AZ946" s="149">
        <f t="shared" si="81"/>
        <v>4.572592885806518E-2</v>
      </c>
      <c r="BA946" s="149">
        <f t="shared" si="81"/>
        <v>4.572592885806518E-2</v>
      </c>
      <c r="BB946" s="149">
        <f t="shared" si="81"/>
        <v>4.572592885806518E-2</v>
      </c>
      <c r="BC946" s="149">
        <f t="shared" si="81"/>
        <v>4.572592885806518E-2</v>
      </c>
      <c r="BD946" s="149">
        <f t="shared" si="81"/>
        <v>4.572592885806518E-2</v>
      </c>
      <c r="BE946" s="149">
        <f t="shared" si="81"/>
        <v>4.572592885806518E-2</v>
      </c>
      <c r="BF946" s="149">
        <f t="shared" si="81"/>
        <v>4.572592885806518E-2</v>
      </c>
      <c r="BG946" s="149">
        <f t="shared" si="81"/>
        <v>4.572592885806518E-2</v>
      </c>
      <c r="BH946" s="149">
        <f t="shared" si="81"/>
        <v>4.572592885806518E-2</v>
      </c>
      <c r="BI946" s="149">
        <f t="shared" si="81"/>
        <v>4.572592885806518E-2</v>
      </c>
      <c r="BJ946" s="149">
        <f t="shared" si="81"/>
        <v>4.572592885806518E-2</v>
      </c>
      <c r="BK946" s="149">
        <f t="shared" si="81"/>
        <v>4.572592885806518E-2</v>
      </c>
      <c r="BL946" s="149">
        <f t="shared" si="81"/>
        <v>4.572592885806518E-2</v>
      </c>
      <c r="BM946" s="149">
        <f t="shared" si="81"/>
        <v>4.572592885806518E-2</v>
      </c>
      <c r="BN946" s="149">
        <f t="shared" si="81"/>
        <v>4.572592885806518E-2</v>
      </c>
      <c r="BO946" s="149">
        <f t="shared" si="81"/>
        <v>4.572592885806518E-2</v>
      </c>
      <c r="BP946" s="149">
        <f t="shared" si="81"/>
        <v>4.572592885806518E-2</v>
      </c>
      <c r="BQ946" s="149">
        <f t="shared" si="81"/>
        <v>4.572592885806518E-2</v>
      </c>
      <c r="BR946" s="149">
        <f t="shared" si="81"/>
        <v>4.572592885806518E-2</v>
      </c>
      <c r="BS946" s="149">
        <f t="shared" si="81"/>
        <v>4.572592885806518E-2</v>
      </c>
      <c r="BT946" s="149">
        <f t="shared" si="81"/>
        <v>4.572592885806518E-2</v>
      </c>
      <c r="BU946" s="149"/>
      <c r="BV946" s="149"/>
      <c r="BW946" s="149"/>
      <c r="BX946" s="149"/>
      <c r="BY946" s="149"/>
      <c r="BZ946" s="149"/>
      <c r="CA946" s="149"/>
      <c r="CB946" s="149"/>
      <c r="CC946" s="149"/>
      <c r="CD946" s="149"/>
      <c r="CE946" s="149"/>
      <c r="CF946" s="149"/>
      <c r="CG946" s="149"/>
      <c r="CH946" s="149"/>
      <c r="CI946" s="149"/>
      <c r="CJ946" s="149"/>
      <c r="CK946" s="149"/>
      <c r="CL946" s="149"/>
      <c r="CM946" s="149"/>
      <c r="CN946" s="149"/>
      <c r="CO946" s="149"/>
      <c r="CP946" s="149"/>
      <c r="CQ946" s="149"/>
      <c r="CR946" s="149"/>
      <c r="CS946" s="150" t="s">
        <v>171</v>
      </c>
      <c r="CT946" s="151"/>
      <c r="CW946" s="68"/>
      <c r="CX946" s="152"/>
    </row>
    <row r="947" spans="1:102">
      <c r="A947" s="289" t="s">
        <v>8334</v>
      </c>
      <c r="B947" s="146" t="s">
        <v>157</v>
      </c>
      <c r="C947" s="147" t="str">
        <f>+_xlfn.XLOOKUP(B947,'R4'!B:B,'R4'!C:C)</f>
        <v>BETON POMPASI OPERATÖRÜ</v>
      </c>
      <c r="D947" s="147"/>
      <c r="E947" s="150" t="s">
        <v>2606</v>
      </c>
      <c r="F947" s="150" t="s">
        <v>1705</v>
      </c>
      <c r="G947" s="150" t="s">
        <v>35</v>
      </c>
      <c r="H947" s="150" t="s">
        <v>8271</v>
      </c>
      <c r="I947" s="156" t="s">
        <v>8266</v>
      </c>
      <c r="J947" s="148">
        <v>0</v>
      </c>
      <c r="K947" s="149">
        <v>0</v>
      </c>
      <c r="L947" s="149">
        <v>0</v>
      </c>
      <c r="M947" s="149">
        <v>0</v>
      </c>
      <c r="N947" s="149">
        <v>0</v>
      </c>
      <c r="O947" s="149">
        <v>0</v>
      </c>
      <c r="P947" s="149">
        <v>0</v>
      </c>
      <c r="Q947" s="149">
        <f>+Q16</f>
        <v>1.0003466860894748E-3</v>
      </c>
      <c r="R947" s="149">
        <f t="shared" ref="R947:BT947" si="82">+R16</f>
        <v>1.0003466860894748E-3</v>
      </c>
      <c r="S947" s="149">
        <f t="shared" si="82"/>
        <v>1.0003466860894748E-3</v>
      </c>
      <c r="T947" s="149">
        <f t="shared" si="82"/>
        <v>1.0003466860894748E-3</v>
      </c>
      <c r="U947" s="149">
        <f t="shared" si="82"/>
        <v>1.0003466860894748E-3</v>
      </c>
      <c r="V947" s="149">
        <f t="shared" si="82"/>
        <v>1.0003466860894748E-3</v>
      </c>
      <c r="W947" s="149">
        <f t="shared" si="82"/>
        <v>1.0003466860894748E-3</v>
      </c>
      <c r="X947" s="149">
        <f t="shared" si="82"/>
        <v>1.0003466860894748E-3</v>
      </c>
      <c r="Y947" s="149">
        <f t="shared" si="82"/>
        <v>1.0003466860894748E-3</v>
      </c>
      <c r="Z947" s="149">
        <f t="shared" si="82"/>
        <v>1.0003466860894748E-3</v>
      </c>
      <c r="AA947" s="149">
        <f t="shared" si="82"/>
        <v>1.0003466860894748E-3</v>
      </c>
      <c r="AB947" s="149">
        <f t="shared" si="82"/>
        <v>1.0003466860894748E-3</v>
      </c>
      <c r="AC947" s="149">
        <f t="shared" si="82"/>
        <v>1.0003466860894748E-3</v>
      </c>
      <c r="AD947" s="149">
        <f t="shared" si="82"/>
        <v>1.0003466860894748E-3</v>
      </c>
      <c r="AE947" s="149">
        <f t="shared" si="82"/>
        <v>1.0003466860894748E-3</v>
      </c>
      <c r="AF947" s="149">
        <f t="shared" si="82"/>
        <v>1.0003466860894748E-3</v>
      </c>
      <c r="AG947" s="149">
        <f t="shared" si="82"/>
        <v>1.0003466860894748E-3</v>
      </c>
      <c r="AH947" s="149">
        <f t="shared" si="82"/>
        <v>1.0003466860894748E-3</v>
      </c>
      <c r="AI947" s="149">
        <f t="shared" si="82"/>
        <v>1.0003466860894748E-3</v>
      </c>
      <c r="AJ947" s="149">
        <f t="shared" si="82"/>
        <v>1.0003466860894748E-3</v>
      </c>
      <c r="AK947" s="149">
        <f t="shared" si="82"/>
        <v>1.0003466860894748E-3</v>
      </c>
      <c r="AL947" s="149">
        <f t="shared" si="82"/>
        <v>1.0003466860894748E-3</v>
      </c>
      <c r="AM947" s="149">
        <f t="shared" si="82"/>
        <v>1.0003466860894748E-3</v>
      </c>
      <c r="AN947" s="149">
        <f t="shared" si="82"/>
        <v>1.0003466860894748E-3</v>
      </c>
      <c r="AO947" s="149">
        <f t="shared" si="82"/>
        <v>1.0003466860894748E-3</v>
      </c>
      <c r="AP947" s="149">
        <f t="shared" si="82"/>
        <v>1.0003466860894748E-3</v>
      </c>
      <c r="AQ947" s="149">
        <f t="shared" si="82"/>
        <v>1.0003466860894748E-3</v>
      </c>
      <c r="AR947" s="149">
        <f t="shared" si="82"/>
        <v>1.0003466860894748E-3</v>
      </c>
      <c r="AS947" s="149">
        <f t="shared" si="82"/>
        <v>1.0003466860894748E-3</v>
      </c>
      <c r="AT947" s="149">
        <f t="shared" si="82"/>
        <v>1.0003466860894748E-3</v>
      </c>
      <c r="AU947" s="149">
        <f t="shared" si="82"/>
        <v>1.0003466860894748E-3</v>
      </c>
      <c r="AV947" s="149">
        <f t="shared" si="82"/>
        <v>1.0003466860894748E-3</v>
      </c>
      <c r="AW947" s="149">
        <f t="shared" si="82"/>
        <v>1.0003466860894748E-3</v>
      </c>
      <c r="AX947" s="149">
        <f t="shared" si="82"/>
        <v>1.0003466860894748E-3</v>
      </c>
      <c r="AY947" s="149">
        <f t="shared" si="82"/>
        <v>1.0003466860894748E-3</v>
      </c>
      <c r="AZ947" s="149">
        <f t="shared" si="82"/>
        <v>1.0003466860894748E-3</v>
      </c>
      <c r="BA947" s="149">
        <f t="shared" si="82"/>
        <v>1.0003466860894748E-3</v>
      </c>
      <c r="BB947" s="149">
        <f t="shared" si="82"/>
        <v>1.0003466860894748E-3</v>
      </c>
      <c r="BC947" s="149">
        <f t="shared" si="82"/>
        <v>1.0003466860894748E-3</v>
      </c>
      <c r="BD947" s="149">
        <f t="shared" si="82"/>
        <v>1.0003466860894748E-3</v>
      </c>
      <c r="BE947" s="149">
        <f t="shared" si="82"/>
        <v>1.0003466860894748E-3</v>
      </c>
      <c r="BF947" s="149">
        <f t="shared" si="82"/>
        <v>1.0003466860894748E-3</v>
      </c>
      <c r="BG947" s="149">
        <f t="shared" si="82"/>
        <v>1.0003466860894748E-3</v>
      </c>
      <c r="BH947" s="149">
        <f t="shared" si="82"/>
        <v>1.0003466860894748E-3</v>
      </c>
      <c r="BI947" s="149">
        <f t="shared" si="82"/>
        <v>1.0003466860894748E-3</v>
      </c>
      <c r="BJ947" s="149">
        <f t="shared" si="82"/>
        <v>1.0003466860894748E-3</v>
      </c>
      <c r="BK947" s="149">
        <f t="shared" si="82"/>
        <v>1.0003466860894748E-3</v>
      </c>
      <c r="BL947" s="149">
        <f t="shared" si="82"/>
        <v>1.0003466860894748E-3</v>
      </c>
      <c r="BM947" s="149">
        <f t="shared" si="82"/>
        <v>1.0003466860894748E-3</v>
      </c>
      <c r="BN947" s="149">
        <f t="shared" si="82"/>
        <v>1.0003466860894748E-3</v>
      </c>
      <c r="BO947" s="149">
        <f t="shared" si="82"/>
        <v>1.0003466860894748E-3</v>
      </c>
      <c r="BP947" s="149">
        <f t="shared" si="82"/>
        <v>1.0003466860894748E-3</v>
      </c>
      <c r="BQ947" s="149">
        <f t="shared" si="82"/>
        <v>1.0003466860894748E-3</v>
      </c>
      <c r="BR947" s="149">
        <f t="shared" si="82"/>
        <v>1.0003466860894748E-3</v>
      </c>
      <c r="BS947" s="149">
        <f t="shared" si="82"/>
        <v>1.0003466860894748E-3</v>
      </c>
      <c r="BT947" s="149">
        <f t="shared" si="82"/>
        <v>1.0003466860894748E-3</v>
      </c>
      <c r="BU947" s="149"/>
      <c r="BV947" s="149"/>
      <c r="BW947" s="149"/>
      <c r="BX947" s="149"/>
      <c r="BY947" s="149"/>
      <c r="BZ947" s="149"/>
      <c r="CA947" s="149"/>
      <c r="CB947" s="149"/>
      <c r="CC947" s="149"/>
      <c r="CD947" s="149"/>
      <c r="CE947" s="149"/>
      <c r="CF947" s="149"/>
      <c r="CG947" s="149"/>
      <c r="CH947" s="149"/>
      <c r="CI947" s="149"/>
      <c r="CJ947" s="149"/>
      <c r="CK947" s="149"/>
      <c r="CL947" s="149"/>
      <c r="CM947" s="149"/>
      <c r="CN947" s="149"/>
      <c r="CO947" s="149"/>
      <c r="CP947" s="149"/>
      <c r="CQ947" s="149"/>
      <c r="CR947" s="149"/>
      <c r="CS947" s="150" t="s">
        <v>171</v>
      </c>
      <c r="CT947" s="151"/>
      <c r="CW947" s="68"/>
      <c r="CX947" s="152"/>
    </row>
    <row r="948" spans="1:102">
      <c r="A948" s="289" t="s">
        <v>8334</v>
      </c>
      <c r="B948" s="146" t="s">
        <v>157</v>
      </c>
      <c r="C948" s="147" t="str">
        <f>+_xlfn.XLOOKUP(B948,'R4'!B:B,'R4'!C:C)</f>
        <v>BETON POMPASI OPERATÖRÜ</v>
      </c>
      <c r="D948" s="147"/>
      <c r="E948" s="150" t="s">
        <v>2606</v>
      </c>
      <c r="F948" s="150" t="s">
        <v>1703</v>
      </c>
      <c r="G948" s="150" t="s">
        <v>35</v>
      </c>
      <c r="H948" s="150" t="s">
        <v>8271</v>
      </c>
      <c r="I948" s="156" t="s">
        <v>8266</v>
      </c>
      <c r="J948" s="148">
        <v>0</v>
      </c>
      <c r="K948" s="149">
        <v>0</v>
      </c>
      <c r="L948" s="149">
        <v>0</v>
      </c>
      <c r="M948" s="149">
        <v>0</v>
      </c>
      <c r="N948" s="149">
        <v>0</v>
      </c>
      <c r="O948" s="149">
        <v>0</v>
      </c>
      <c r="P948" s="149">
        <v>0</v>
      </c>
      <c r="Q948" s="149">
        <f>+Q17</f>
        <v>1.9468782935255116E-3</v>
      </c>
      <c r="R948" s="149">
        <f t="shared" ref="R948:BT948" si="83">+R17</f>
        <v>1.9468782935255116E-3</v>
      </c>
      <c r="S948" s="149">
        <f t="shared" si="83"/>
        <v>1.9468782935255116E-3</v>
      </c>
      <c r="T948" s="149">
        <f t="shared" si="83"/>
        <v>1.9468782935255116E-3</v>
      </c>
      <c r="U948" s="149">
        <f t="shared" si="83"/>
        <v>1.9468782935255116E-3</v>
      </c>
      <c r="V948" s="149">
        <f t="shared" si="83"/>
        <v>1.9468782935255116E-3</v>
      </c>
      <c r="W948" s="149">
        <f t="shared" si="83"/>
        <v>1.9468782935255116E-3</v>
      </c>
      <c r="X948" s="149">
        <f t="shared" si="83"/>
        <v>1.9468782935255116E-3</v>
      </c>
      <c r="Y948" s="149">
        <f t="shared" si="83"/>
        <v>1.9468782935255116E-3</v>
      </c>
      <c r="Z948" s="149">
        <f t="shared" si="83"/>
        <v>1.9468782935255116E-3</v>
      </c>
      <c r="AA948" s="149">
        <f t="shared" si="83"/>
        <v>1.9468782935255116E-3</v>
      </c>
      <c r="AB948" s="149">
        <f t="shared" si="83"/>
        <v>1.9468782935255116E-3</v>
      </c>
      <c r="AC948" s="149">
        <f t="shared" si="83"/>
        <v>1.9468782935255116E-3</v>
      </c>
      <c r="AD948" s="149">
        <f t="shared" si="83"/>
        <v>1.9468782935255116E-3</v>
      </c>
      <c r="AE948" s="149">
        <f t="shared" si="83"/>
        <v>1.9468782935255116E-3</v>
      </c>
      <c r="AF948" s="149">
        <f t="shared" si="83"/>
        <v>1.9468782935255116E-3</v>
      </c>
      <c r="AG948" s="149">
        <f t="shared" si="83"/>
        <v>1.9468782935255116E-3</v>
      </c>
      <c r="AH948" s="149">
        <f t="shared" si="83"/>
        <v>1.9468782935255116E-3</v>
      </c>
      <c r="AI948" s="149">
        <f t="shared" si="83"/>
        <v>1.9468782935255116E-3</v>
      </c>
      <c r="AJ948" s="149">
        <f t="shared" si="83"/>
        <v>1.9468782935255116E-3</v>
      </c>
      <c r="AK948" s="149">
        <f t="shared" si="83"/>
        <v>1.9468782935255116E-3</v>
      </c>
      <c r="AL948" s="149">
        <f t="shared" si="83"/>
        <v>1.9468782935255116E-3</v>
      </c>
      <c r="AM948" s="149">
        <f t="shared" si="83"/>
        <v>1.9468782935255116E-3</v>
      </c>
      <c r="AN948" s="149">
        <f t="shared" si="83"/>
        <v>1.9468782935255116E-3</v>
      </c>
      <c r="AO948" s="149">
        <f t="shared" si="83"/>
        <v>1.9468782935255116E-3</v>
      </c>
      <c r="AP948" s="149">
        <f t="shared" si="83"/>
        <v>1.9468782935255116E-3</v>
      </c>
      <c r="AQ948" s="149">
        <f t="shared" si="83"/>
        <v>1.9468782935255116E-3</v>
      </c>
      <c r="AR948" s="149">
        <f t="shared" si="83"/>
        <v>1.9468782935255116E-3</v>
      </c>
      <c r="AS948" s="149">
        <f t="shared" si="83"/>
        <v>1.9468782935255116E-3</v>
      </c>
      <c r="AT948" s="149">
        <f t="shared" si="83"/>
        <v>1.9468782935255116E-3</v>
      </c>
      <c r="AU948" s="149">
        <f t="shared" si="83"/>
        <v>1.9468782935255116E-3</v>
      </c>
      <c r="AV948" s="149">
        <f t="shared" si="83"/>
        <v>1.9468782935255116E-3</v>
      </c>
      <c r="AW948" s="149">
        <f t="shared" si="83"/>
        <v>1.9468782935255116E-3</v>
      </c>
      <c r="AX948" s="149">
        <f t="shared" si="83"/>
        <v>1.9468782935255116E-3</v>
      </c>
      <c r="AY948" s="149">
        <f t="shared" si="83"/>
        <v>1.9468782935255116E-3</v>
      </c>
      <c r="AZ948" s="149">
        <f t="shared" si="83"/>
        <v>1.9468782935255116E-3</v>
      </c>
      <c r="BA948" s="149">
        <f t="shared" si="83"/>
        <v>1.9468782935255116E-3</v>
      </c>
      <c r="BB948" s="149">
        <f t="shared" si="83"/>
        <v>1.9468782935255116E-3</v>
      </c>
      <c r="BC948" s="149">
        <f t="shared" si="83"/>
        <v>1.9468782935255116E-3</v>
      </c>
      <c r="BD948" s="149">
        <f t="shared" si="83"/>
        <v>1.9468782935255116E-3</v>
      </c>
      <c r="BE948" s="149">
        <f t="shared" si="83"/>
        <v>1.9468782935255116E-3</v>
      </c>
      <c r="BF948" s="149">
        <f t="shared" si="83"/>
        <v>1.9468782935255116E-3</v>
      </c>
      <c r="BG948" s="149">
        <f t="shared" si="83"/>
        <v>1.9468782935255116E-3</v>
      </c>
      <c r="BH948" s="149">
        <f t="shared" si="83"/>
        <v>1.9468782935255116E-3</v>
      </c>
      <c r="BI948" s="149">
        <f t="shared" si="83"/>
        <v>1.9468782935255116E-3</v>
      </c>
      <c r="BJ948" s="149">
        <f t="shared" si="83"/>
        <v>1.9468782935255116E-3</v>
      </c>
      <c r="BK948" s="149">
        <f t="shared" si="83"/>
        <v>1.9468782935255116E-3</v>
      </c>
      <c r="BL948" s="149">
        <f t="shared" si="83"/>
        <v>1.9468782935255116E-3</v>
      </c>
      <c r="BM948" s="149">
        <f t="shared" si="83"/>
        <v>1.9468782935255116E-3</v>
      </c>
      <c r="BN948" s="149">
        <f t="shared" si="83"/>
        <v>1.9468782935255116E-3</v>
      </c>
      <c r="BO948" s="149">
        <f t="shared" si="83"/>
        <v>1.9468782935255116E-3</v>
      </c>
      <c r="BP948" s="149">
        <f t="shared" si="83"/>
        <v>1.9468782935255116E-3</v>
      </c>
      <c r="BQ948" s="149">
        <f t="shared" si="83"/>
        <v>1.9468782935255116E-3</v>
      </c>
      <c r="BR948" s="149">
        <f t="shared" si="83"/>
        <v>1.9468782935255116E-3</v>
      </c>
      <c r="BS948" s="149">
        <f t="shared" si="83"/>
        <v>1.9468782935255116E-3</v>
      </c>
      <c r="BT948" s="149">
        <f t="shared" si="83"/>
        <v>1.9468782935255116E-3</v>
      </c>
      <c r="BU948" s="149"/>
      <c r="BV948" s="149"/>
      <c r="BW948" s="149"/>
      <c r="BX948" s="149"/>
      <c r="BY948" s="149"/>
      <c r="BZ948" s="149"/>
      <c r="CA948" s="149"/>
      <c r="CB948" s="149"/>
      <c r="CC948" s="149"/>
      <c r="CD948" s="149"/>
      <c r="CE948" s="149"/>
      <c r="CF948" s="149"/>
      <c r="CG948" s="149"/>
      <c r="CH948" s="149"/>
      <c r="CI948" s="149"/>
      <c r="CJ948" s="149"/>
      <c r="CK948" s="149"/>
      <c r="CL948" s="149"/>
      <c r="CM948" s="149"/>
      <c r="CN948" s="149"/>
      <c r="CO948" s="149"/>
      <c r="CP948" s="149"/>
      <c r="CQ948" s="149"/>
      <c r="CR948" s="149"/>
      <c r="CS948" s="150" t="s">
        <v>171</v>
      </c>
      <c r="CT948" s="151"/>
      <c r="CW948" s="68"/>
      <c r="CX948" s="152"/>
    </row>
    <row r="949" spans="1:102">
      <c r="A949" s="289" t="s">
        <v>8334</v>
      </c>
      <c r="B949" s="146" t="s">
        <v>157</v>
      </c>
      <c r="C949" s="147" t="str">
        <f>+_xlfn.XLOOKUP(B949,'R4'!B:B,'R4'!C:C)</f>
        <v>BETON POMPASI OPERATÖRÜ</v>
      </c>
      <c r="D949" s="147"/>
      <c r="E949" s="150" t="s">
        <v>2604</v>
      </c>
      <c r="F949" s="150" t="s">
        <v>1704</v>
      </c>
      <c r="G949" s="150" t="s">
        <v>35</v>
      </c>
      <c r="H949" s="150" t="s">
        <v>8271</v>
      </c>
      <c r="I949" s="156" t="s">
        <v>8266</v>
      </c>
      <c r="J949" s="148">
        <v>0</v>
      </c>
      <c r="K949" s="149">
        <v>0</v>
      </c>
      <c r="L949" s="149">
        <v>0</v>
      </c>
      <c r="M949" s="149">
        <v>0</v>
      </c>
      <c r="N949" s="149">
        <v>0</v>
      </c>
      <c r="O949" s="149">
        <v>0</v>
      </c>
      <c r="P949" s="149">
        <v>0</v>
      </c>
      <c r="Q949" s="149">
        <v>0.37593743513289651</v>
      </c>
      <c r="R949" s="149">
        <v>0.37593743513289651</v>
      </c>
      <c r="S949" s="149">
        <v>0.37593743513289651</v>
      </c>
      <c r="T949" s="149">
        <v>0.37593743513289651</v>
      </c>
      <c r="U949" s="149">
        <v>0.37593743513289651</v>
      </c>
      <c r="V949" s="149">
        <v>0.37593743513289651</v>
      </c>
      <c r="W949" s="149">
        <v>0.37593743513289651</v>
      </c>
      <c r="X949" s="149">
        <v>0.37593743513289651</v>
      </c>
      <c r="Y949" s="149">
        <v>0.37593743513289651</v>
      </c>
      <c r="Z949" s="149">
        <v>0.37593743513289651</v>
      </c>
      <c r="AA949" s="149">
        <v>0.37593743513289651</v>
      </c>
      <c r="AB949" s="149">
        <v>0.37593743513289651</v>
      </c>
      <c r="AC949" s="149">
        <v>0.37593743513289651</v>
      </c>
      <c r="AD949" s="149">
        <v>0.37593743513289651</v>
      </c>
      <c r="AE949" s="149">
        <v>0.37593743513289651</v>
      </c>
      <c r="AF949" s="149">
        <v>0.37593743513289651</v>
      </c>
      <c r="AG949" s="149">
        <v>0.37593743513289651</v>
      </c>
      <c r="AH949" s="149">
        <v>0.37593743513289651</v>
      </c>
      <c r="AI949" s="149">
        <v>0.37593743513289651</v>
      </c>
      <c r="AJ949" s="149">
        <v>0.37593743513289651</v>
      </c>
      <c r="AK949" s="149">
        <v>0.37593743513289651</v>
      </c>
      <c r="AL949" s="149">
        <v>0.37593743513289651</v>
      </c>
      <c r="AM949" s="149">
        <v>0.37593743513289651</v>
      </c>
      <c r="AN949" s="149">
        <v>0.37593743513289651</v>
      </c>
      <c r="AO949" s="149">
        <v>0.37593743513289651</v>
      </c>
      <c r="AP949" s="149">
        <v>0.37593743513289651</v>
      </c>
      <c r="AQ949" s="149">
        <v>0.37593743513289651</v>
      </c>
      <c r="AR949" s="149">
        <v>0.37593743513289651</v>
      </c>
      <c r="AS949" s="149">
        <v>0.37593743513289651</v>
      </c>
      <c r="AT949" s="149">
        <v>0.37593743513289651</v>
      </c>
      <c r="AU949" s="149">
        <v>0.37593743513289651</v>
      </c>
      <c r="AV949" s="149">
        <v>0.37593743513289651</v>
      </c>
      <c r="AW949" s="149">
        <v>0.37593743513289651</v>
      </c>
      <c r="AX949" s="149">
        <v>0.37593743513289651</v>
      </c>
      <c r="AY949" s="149">
        <v>0.37593743513289651</v>
      </c>
      <c r="AZ949" s="149">
        <v>0.37593743513289651</v>
      </c>
      <c r="BA949" s="149">
        <v>0.37593743513289651</v>
      </c>
      <c r="BB949" s="149">
        <v>0.37593743513289651</v>
      </c>
      <c r="BC949" s="149">
        <v>0.37593743513289651</v>
      </c>
      <c r="BD949" s="149">
        <v>0.37593743513289651</v>
      </c>
      <c r="BE949" s="149">
        <v>0.37593743513289651</v>
      </c>
      <c r="BF949" s="149">
        <v>0.37593743513289651</v>
      </c>
      <c r="BG949" s="149">
        <v>0.37593743513289651</v>
      </c>
      <c r="BH949" s="149">
        <v>0.37593743513289651</v>
      </c>
      <c r="BI949" s="149">
        <v>0.37593743513289651</v>
      </c>
      <c r="BJ949" s="149">
        <v>0.37593743513289651</v>
      </c>
      <c r="BK949" s="149">
        <v>0.37593743513289651</v>
      </c>
      <c r="BL949" s="149">
        <v>0.37593743513289651</v>
      </c>
      <c r="BM949" s="149">
        <v>0.37593743513289651</v>
      </c>
      <c r="BN949" s="149">
        <v>0.37593743513289651</v>
      </c>
      <c r="BO949" s="149">
        <v>0.37593743513289651</v>
      </c>
      <c r="BP949" s="149">
        <v>0.37593743513289651</v>
      </c>
      <c r="BQ949" s="149">
        <v>0.37593743513289651</v>
      </c>
      <c r="BR949" s="149">
        <v>0.37593743513289651</v>
      </c>
      <c r="BS949" s="149">
        <v>0.37593743513289651</v>
      </c>
      <c r="BT949" s="149">
        <v>0.37593743513289651</v>
      </c>
      <c r="BU949" s="149"/>
      <c r="BV949" s="149"/>
      <c r="BW949" s="149"/>
      <c r="BX949" s="149"/>
      <c r="BY949" s="149"/>
      <c r="BZ949" s="149"/>
      <c r="CA949" s="149"/>
      <c r="CB949" s="149"/>
      <c r="CC949" s="149"/>
      <c r="CD949" s="149"/>
      <c r="CE949" s="149"/>
      <c r="CF949" s="149"/>
      <c r="CG949" s="149"/>
      <c r="CH949" s="149"/>
      <c r="CI949" s="149"/>
      <c r="CJ949" s="149"/>
      <c r="CK949" s="149"/>
      <c r="CL949" s="149"/>
      <c r="CM949" s="149"/>
      <c r="CN949" s="149"/>
      <c r="CO949" s="149"/>
      <c r="CP949" s="149"/>
      <c r="CQ949" s="149"/>
      <c r="CR949" s="149"/>
      <c r="CS949" s="150" t="s">
        <v>7462</v>
      </c>
      <c r="CT949" s="151"/>
      <c r="CW949" s="68"/>
      <c r="CX949" s="152"/>
    </row>
    <row r="950" spans="1:102">
      <c r="A950" s="289" t="s">
        <v>8334</v>
      </c>
      <c r="B950" s="146" t="s">
        <v>157</v>
      </c>
      <c r="C950" s="147" t="str">
        <f>+_xlfn.XLOOKUP(B950,'R4'!B:B,'R4'!C:C)</f>
        <v>BETON POMPASI OPERATÖRÜ</v>
      </c>
      <c r="D950" s="147"/>
      <c r="E950" s="150" t="s">
        <v>2604</v>
      </c>
      <c r="F950" s="150" t="s">
        <v>38</v>
      </c>
      <c r="G950" s="150" t="s">
        <v>35</v>
      </c>
      <c r="H950" s="150" t="s">
        <v>8271</v>
      </c>
      <c r="I950" s="156" t="s">
        <v>8266</v>
      </c>
      <c r="J950" s="148"/>
      <c r="K950" s="149"/>
      <c r="L950" s="149"/>
      <c r="M950" s="149"/>
      <c r="N950" s="149"/>
      <c r="O950" s="149"/>
      <c r="P950" s="149"/>
      <c r="Q950" s="149">
        <v>1</v>
      </c>
      <c r="R950" s="149">
        <v>1</v>
      </c>
      <c r="S950" s="149">
        <v>1</v>
      </c>
      <c r="T950" s="149">
        <v>1</v>
      </c>
      <c r="U950" s="149">
        <v>1</v>
      </c>
      <c r="V950" s="149">
        <v>1</v>
      </c>
      <c r="W950" s="149">
        <v>1</v>
      </c>
      <c r="X950" s="149">
        <v>1</v>
      </c>
      <c r="Y950" s="149">
        <v>1</v>
      </c>
      <c r="Z950" s="149">
        <v>1</v>
      </c>
      <c r="AA950" s="149">
        <v>1</v>
      </c>
      <c r="AB950" s="149">
        <v>1</v>
      </c>
      <c r="AC950" s="149">
        <v>1</v>
      </c>
      <c r="AD950" s="149">
        <v>1</v>
      </c>
      <c r="AE950" s="149">
        <v>1</v>
      </c>
      <c r="AF950" s="149">
        <v>1</v>
      </c>
      <c r="AG950" s="149">
        <v>1</v>
      </c>
      <c r="AH950" s="149">
        <v>1</v>
      </c>
      <c r="AI950" s="149">
        <v>1</v>
      </c>
      <c r="AJ950" s="149">
        <v>1</v>
      </c>
      <c r="AK950" s="149">
        <v>1</v>
      </c>
      <c r="AL950" s="149">
        <v>1</v>
      </c>
      <c r="AM950" s="149">
        <v>1</v>
      </c>
      <c r="AN950" s="149">
        <v>1</v>
      </c>
      <c r="AO950" s="149">
        <v>1</v>
      </c>
      <c r="AP950" s="149">
        <v>1</v>
      </c>
      <c r="AQ950" s="149">
        <v>1</v>
      </c>
      <c r="AR950" s="149">
        <v>1</v>
      </c>
      <c r="AS950" s="149">
        <v>1</v>
      </c>
      <c r="AT950" s="149">
        <v>1</v>
      </c>
      <c r="AU950" s="149">
        <v>1</v>
      </c>
      <c r="AV950" s="149">
        <v>1</v>
      </c>
      <c r="AW950" s="149">
        <v>1</v>
      </c>
      <c r="AX950" s="149">
        <v>1</v>
      </c>
      <c r="AY950" s="149">
        <v>1</v>
      </c>
      <c r="AZ950" s="149">
        <v>1</v>
      </c>
      <c r="BA950" s="149">
        <v>1</v>
      </c>
      <c r="BB950" s="149">
        <v>1</v>
      </c>
      <c r="BC950" s="149">
        <v>1</v>
      </c>
      <c r="BD950" s="149">
        <v>1</v>
      </c>
      <c r="BE950" s="149">
        <v>1</v>
      </c>
      <c r="BF950" s="149">
        <v>1</v>
      </c>
      <c r="BG950" s="149">
        <v>1</v>
      </c>
      <c r="BH950" s="149">
        <v>1</v>
      </c>
      <c r="BI950" s="149">
        <v>1</v>
      </c>
      <c r="BJ950" s="149">
        <v>1</v>
      </c>
      <c r="BK950" s="149">
        <v>1</v>
      </c>
      <c r="BL950" s="149">
        <v>1</v>
      </c>
      <c r="BM950" s="149">
        <v>1</v>
      </c>
      <c r="BN950" s="149">
        <v>1</v>
      </c>
      <c r="BO950" s="149">
        <v>1</v>
      </c>
      <c r="BP950" s="149">
        <v>1</v>
      </c>
      <c r="BQ950" s="149">
        <v>1</v>
      </c>
      <c r="BR950" s="149">
        <v>1</v>
      </c>
      <c r="BS950" s="149">
        <v>1</v>
      </c>
      <c r="BT950" s="149">
        <v>1</v>
      </c>
      <c r="BU950" s="149"/>
      <c r="BV950" s="149"/>
      <c r="BW950" s="149"/>
      <c r="BX950" s="149"/>
      <c r="BY950" s="149"/>
      <c r="BZ950" s="149"/>
      <c r="CA950" s="149"/>
      <c r="CB950" s="149"/>
      <c r="CC950" s="149"/>
      <c r="CD950" s="149"/>
      <c r="CE950" s="149"/>
      <c r="CF950" s="149"/>
      <c r="CG950" s="149"/>
      <c r="CH950" s="149"/>
      <c r="CI950" s="149"/>
      <c r="CJ950" s="149"/>
      <c r="CK950" s="149"/>
      <c r="CL950" s="149"/>
      <c r="CM950" s="149"/>
      <c r="CN950" s="149"/>
      <c r="CO950" s="149"/>
      <c r="CP950" s="149"/>
      <c r="CQ950" s="149"/>
      <c r="CR950" s="149"/>
      <c r="CS950" s="150" t="s">
        <v>171</v>
      </c>
      <c r="CT950" s="151"/>
      <c r="CW950" s="68"/>
      <c r="CX950" s="152"/>
    </row>
    <row r="951" spans="1:102">
      <c r="A951" s="289" t="s">
        <v>8334</v>
      </c>
      <c r="B951" s="146" t="s">
        <v>157</v>
      </c>
      <c r="C951" s="147" t="str">
        <f>+_xlfn.XLOOKUP(B951,'R4'!B:B,'R4'!C:C)</f>
        <v>BETON POMPASI OPERATÖRÜ</v>
      </c>
      <c r="D951" s="147"/>
      <c r="E951" s="150" t="s">
        <v>2604</v>
      </c>
      <c r="F951" s="150" t="s">
        <v>38</v>
      </c>
      <c r="G951" s="150" t="s">
        <v>35</v>
      </c>
      <c r="H951" s="150" t="s">
        <v>8271</v>
      </c>
      <c r="I951" s="156" t="s">
        <v>8266</v>
      </c>
      <c r="J951" s="148"/>
      <c r="K951" s="149"/>
      <c r="L951" s="149"/>
      <c r="M951" s="149"/>
      <c r="N951" s="149"/>
      <c r="O951" s="149"/>
      <c r="P951" s="149"/>
      <c r="Q951" s="149">
        <v>1</v>
      </c>
      <c r="R951" s="149">
        <v>1</v>
      </c>
      <c r="S951" s="149">
        <v>1</v>
      </c>
      <c r="T951" s="149">
        <v>1</v>
      </c>
      <c r="U951" s="149">
        <v>1</v>
      </c>
      <c r="V951" s="149">
        <v>1</v>
      </c>
      <c r="W951" s="149">
        <v>1</v>
      </c>
      <c r="X951" s="149">
        <v>1</v>
      </c>
      <c r="Y951" s="149">
        <v>1</v>
      </c>
      <c r="Z951" s="149">
        <v>1</v>
      </c>
      <c r="AA951" s="149">
        <v>1</v>
      </c>
      <c r="AB951" s="149">
        <v>1</v>
      </c>
      <c r="AC951" s="149">
        <v>1</v>
      </c>
      <c r="AD951" s="149">
        <v>1</v>
      </c>
      <c r="AE951" s="149">
        <v>1</v>
      </c>
      <c r="AF951" s="149">
        <v>1</v>
      </c>
      <c r="AG951" s="149">
        <v>1</v>
      </c>
      <c r="AH951" s="149">
        <v>1</v>
      </c>
      <c r="AI951" s="149">
        <v>1</v>
      </c>
      <c r="AJ951" s="149">
        <v>1</v>
      </c>
      <c r="AK951" s="149">
        <v>1</v>
      </c>
      <c r="AL951" s="149">
        <v>1</v>
      </c>
      <c r="AM951" s="149">
        <v>1</v>
      </c>
      <c r="AN951" s="149">
        <v>1</v>
      </c>
      <c r="AO951" s="149">
        <v>1</v>
      </c>
      <c r="AP951" s="149">
        <v>1</v>
      </c>
      <c r="AQ951" s="149">
        <v>1</v>
      </c>
      <c r="AR951" s="149">
        <v>1</v>
      </c>
      <c r="AS951" s="149">
        <v>1</v>
      </c>
      <c r="AT951" s="149">
        <v>1</v>
      </c>
      <c r="AU951" s="149">
        <v>1</v>
      </c>
      <c r="AV951" s="149">
        <v>1</v>
      </c>
      <c r="AW951" s="149">
        <v>1</v>
      </c>
      <c r="AX951" s="149">
        <v>1</v>
      </c>
      <c r="AY951" s="149">
        <v>1</v>
      </c>
      <c r="AZ951" s="149">
        <v>1</v>
      </c>
      <c r="BA951" s="149">
        <v>1</v>
      </c>
      <c r="BB951" s="149">
        <v>1</v>
      </c>
      <c r="BC951" s="149">
        <v>1</v>
      </c>
      <c r="BD951" s="149">
        <v>1</v>
      </c>
      <c r="BE951" s="149">
        <v>1</v>
      </c>
      <c r="BF951" s="149">
        <v>1</v>
      </c>
      <c r="BG951" s="149">
        <v>1</v>
      </c>
      <c r="BH951" s="149">
        <v>1</v>
      </c>
      <c r="BI951" s="149">
        <v>1</v>
      </c>
      <c r="BJ951" s="149">
        <v>1</v>
      </c>
      <c r="BK951" s="149">
        <v>1</v>
      </c>
      <c r="BL951" s="149">
        <v>1</v>
      </c>
      <c r="BM951" s="149">
        <v>1</v>
      </c>
      <c r="BN951" s="149">
        <v>1</v>
      </c>
      <c r="BO951" s="149">
        <v>1</v>
      </c>
      <c r="BP951" s="149">
        <v>1</v>
      </c>
      <c r="BQ951" s="149">
        <v>1</v>
      </c>
      <c r="BR951" s="149">
        <v>1</v>
      </c>
      <c r="BS951" s="149">
        <v>1</v>
      </c>
      <c r="BT951" s="149">
        <v>1</v>
      </c>
      <c r="BU951" s="149"/>
      <c r="BV951" s="149"/>
      <c r="BW951" s="149"/>
      <c r="BX951" s="149"/>
      <c r="BY951" s="149"/>
      <c r="BZ951" s="149"/>
      <c r="CA951" s="149"/>
      <c r="CB951" s="149"/>
      <c r="CC951" s="149"/>
      <c r="CD951" s="149"/>
      <c r="CE951" s="149"/>
      <c r="CF951" s="149"/>
      <c r="CG951" s="149"/>
      <c r="CH951" s="149"/>
      <c r="CI951" s="149"/>
      <c r="CJ951" s="149"/>
      <c r="CK951" s="149"/>
      <c r="CL951" s="149"/>
      <c r="CM951" s="149"/>
      <c r="CN951" s="149"/>
      <c r="CO951" s="149"/>
      <c r="CP951" s="149"/>
      <c r="CQ951" s="149"/>
      <c r="CR951" s="149"/>
      <c r="CS951" s="150" t="s">
        <v>7458</v>
      </c>
      <c r="CT951" s="151"/>
      <c r="CW951" s="68"/>
      <c r="CX951" s="152"/>
    </row>
    <row r="952" spans="1:102">
      <c r="A952" s="289" t="s">
        <v>8334</v>
      </c>
      <c r="B952" s="146" t="s">
        <v>157</v>
      </c>
      <c r="C952" s="147" t="str">
        <f>+_xlfn.XLOOKUP(B952,'R4'!B:B,'R4'!C:C)</f>
        <v>BETON POMPASI OPERATÖRÜ</v>
      </c>
      <c r="D952" s="147"/>
      <c r="E952" s="150" t="s">
        <v>2604</v>
      </c>
      <c r="F952" s="150" t="s">
        <v>38</v>
      </c>
      <c r="G952" s="150" t="s">
        <v>35</v>
      </c>
      <c r="H952" s="150" t="s">
        <v>8271</v>
      </c>
      <c r="I952" s="156" t="s">
        <v>8266</v>
      </c>
      <c r="J952" s="148"/>
      <c r="K952" s="149"/>
      <c r="L952" s="149"/>
      <c r="M952" s="149"/>
      <c r="N952" s="149"/>
      <c r="O952" s="149"/>
      <c r="P952" s="149"/>
      <c r="Q952" s="149">
        <v>1</v>
      </c>
      <c r="R952" s="149">
        <v>1</v>
      </c>
      <c r="S952" s="149">
        <v>1</v>
      </c>
      <c r="T952" s="149">
        <v>1</v>
      </c>
      <c r="U952" s="149">
        <v>1</v>
      </c>
      <c r="V952" s="149">
        <v>1</v>
      </c>
      <c r="W952" s="149">
        <v>1</v>
      </c>
      <c r="X952" s="149">
        <v>1</v>
      </c>
      <c r="Y952" s="149">
        <v>1</v>
      </c>
      <c r="Z952" s="149">
        <v>1</v>
      </c>
      <c r="AA952" s="149">
        <v>1</v>
      </c>
      <c r="AB952" s="149">
        <v>1</v>
      </c>
      <c r="AC952" s="149">
        <v>1</v>
      </c>
      <c r="AD952" s="149">
        <v>1</v>
      </c>
      <c r="AE952" s="149">
        <v>1</v>
      </c>
      <c r="AF952" s="149">
        <v>1</v>
      </c>
      <c r="AG952" s="149">
        <v>1</v>
      </c>
      <c r="AH952" s="149">
        <v>1</v>
      </c>
      <c r="AI952" s="149">
        <v>1</v>
      </c>
      <c r="AJ952" s="149">
        <v>1</v>
      </c>
      <c r="AK952" s="149">
        <v>1</v>
      </c>
      <c r="AL952" s="149">
        <v>1</v>
      </c>
      <c r="AM952" s="149">
        <v>1</v>
      </c>
      <c r="AN952" s="149">
        <v>1</v>
      </c>
      <c r="AO952" s="149">
        <v>1</v>
      </c>
      <c r="AP952" s="149">
        <v>1</v>
      </c>
      <c r="AQ952" s="149">
        <v>1</v>
      </c>
      <c r="AR952" s="149">
        <v>1</v>
      </c>
      <c r="AS952" s="149">
        <v>1</v>
      </c>
      <c r="AT952" s="149">
        <v>1</v>
      </c>
      <c r="AU952" s="149">
        <v>1</v>
      </c>
      <c r="AV952" s="149">
        <v>1</v>
      </c>
      <c r="AW952" s="149">
        <v>1</v>
      </c>
      <c r="AX952" s="149">
        <v>1</v>
      </c>
      <c r="AY952" s="149">
        <v>1</v>
      </c>
      <c r="AZ952" s="149">
        <v>1</v>
      </c>
      <c r="BA952" s="149">
        <v>1</v>
      </c>
      <c r="BB952" s="149">
        <v>1</v>
      </c>
      <c r="BC952" s="149">
        <v>1</v>
      </c>
      <c r="BD952" s="149">
        <v>1</v>
      </c>
      <c r="BE952" s="149">
        <v>1</v>
      </c>
      <c r="BF952" s="149">
        <v>1</v>
      </c>
      <c r="BG952" s="149">
        <v>1</v>
      </c>
      <c r="BH952" s="149">
        <v>1</v>
      </c>
      <c r="BI952" s="149">
        <v>1</v>
      </c>
      <c r="BJ952" s="149">
        <v>1</v>
      </c>
      <c r="BK952" s="149">
        <v>1</v>
      </c>
      <c r="BL952" s="149">
        <v>1</v>
      </c>
      <c r="BM952" s="149">
        <v>1</v>
      </c>
      <c r="BN952" s="149">
        <v>1</v>
      </c>
      <c r="BO952" s="149">
        <v>1</v>
      </c>
      <c r="BP952" s="149">
        <v>1</v>
      </c>
      <c r="BQ952" s="149">
        <v>1</v>
      </c>
      <c r="BR952" s="149">
        <v>1</v>
      </c>
      <c r="BS952" s="149">
        <v>1</v>
      </c>
      <c r="BT952" s="149">
        <v>1</v>
      </c>
      <c r="BU952" s="149"/>
      <c r="BV952" s="149"/>
      <c r="BW952" s="149"/>
      <c r="BX952" s="149"/>
      <c r="BY952" s="149"/>
      <c r="BZ952" s="149"/>
      <c r="CA952" s="149"/>
      <c r="CB952" s="149"/>
      <c r="CC952" s="149"/>
      <c r="CD952" s="149"/>
      <c r="CE952" s="149"/>
      <c r="CF952" s="149"/>
      <c r="CG952" s="149"/>
      <c r="CH952" s="149"/>
      <c r="CI952" s="149"/>
      <c r="CJ952" s="149"/>
      <c r="CK952" s="149"/>
      <c r="CL952" s="149"/>
      <c r="CM952" s="149"/>
      <c r="CN952" s="149"/>
      <c r="CO952" s="149"/>
      <c r="CP952" s="149"/>
      <c r="CQ952" s="149"/>
      <c r="CR952" s="149"/>
      <c r="CS952" s="150" t="s">
        <v>7459</v>
      </c>
      <c r="CT952" s="151"/>
      <c r="CW952" s="68"/>
      <c r="CX952" s="152"/>
    </row>
    <row r="953" spans="1:102">
      <c r="A953" s="289" t="s">
        <v>8334</v>
      </c>
      <c r="B953" s="146" t="s">
        <v>157</v>
      </c>
      <c r="C953" s="147" t="str">
        <f>+_xlfn.XLOOKUP(B953,'R4'!B:B,'R4'!C:C)</f>
        <v>BETON POMPASI OPERATÖRÜ</v>
      </c>
      <c r="D953" s="147"/>
      <c r="E953" s="150" t="s">
        <v>2604</v>
      </c>
      <c r="F953" s="150" t="s">
        <v>38</v>
      </c>
      <c r="G953" s="150" t="s">
        <v>35</v>
      </c>
      <c r="H953" s="150" t="s">
        <v>8271</v>
      </c>
      <c r="I953" s="156" t="s">
        <v>8266</v>
      </c>
      <c r="J953" s="148"/>
      <c r="K953" s="149"/>
      <c r="L953" s="149"/>
      <c r="M953" s="149"/>
      <c r="N953" s="149"/>
      <c r="O953" s="149"/>
      <c r="P953" s="149"/>
      <c r="Q953" s="149">
        <v>1</v>
      </c>
      <c r="R953" s="149">
        <v>1</v>
      </c>
      <c r="S953" s="149">
        <v>1</v>
      </c>
      <c r="T953" s="149">
        <v>1</v>
      </c>
      <c r="U953" s="149">
        <v>1</v>
      </c>
      <c r="V953" s="149">
        <v>1</v>
      </c>
      <c r="W953" s="149">
        <v>1</v>
      </c>
      <c r="X953" s="149">
        <v>1</v>
      </c>
      <c r="Y953" s="149">
        <v>1</v>
      </c>
      <c r="Z953" s="149">
        <v>1</v>
      </c>
      <c r="AA953" s="149">
        <v>1</v>
      </c>
      <c r="AB953" s="149">
        <v>1</v>
      </c>
      <c r="AC953" s="149">
        <v>1</v>
      </c>
      <c r="AD953" s="149">
        <v>1</v>
      </c>
      <c r="AE953" s="149">
        <v>1</v>
      </c>
      <c r="AF953" s="149">
        <v>1</v>
      </c>
      <c r="AG953" s="149">
        <v>1</v>
      </c>
      <c r="AH953" s="149">
        <v>1</v>
      </c>
      <c r="AI953" s="149">
        <v>1</v>
      </c>
      <c r="AJ953" s="149">
        <v>1</v>
      </c>
      <c r="AK953" s="149">
        <v>1</v>
      </c>
      <c r="AL953" s="149">
        <v>1</v>
      </c>
      <c r="AM953" s="149">
        <v>1</v>
      </c>
      <c r="AN953" s="149">
        <v>1</v>
      </c>
      <c r="AO953" s="149">
        <v>1</v>
      </c>
      <c r="AP953" s="149">
        <v>1</v>
      </c>
      <c r="AQ953" s="149">
        <v>1</v>
      </c>
      <c r="AR953" s="149">
        <v>1</v>
      </c>
      <c r="AS953" s="149">
        <v>1</v>
      </c>
      <c r="AT953" s="149">
        <v>1</v>
      </c>
      <c r="AU953" s="149">
        <v>1</v>
      </c>
      <c r="AV953" s="149">
        <v>1</v>
      </c>
      <c r="AW953" s="149">
        <v>1</v>
      </c>
      <c r="AX953" s="149">
        <v>1</v>
      </c>
      <c r="AY953" s="149">
        <v>1</v>
      </c>
      <c r="AZ953" s="149">
        <v>1</v>
      </c>
      <c r="BA953" s="149">
        <v>1</v>
      </c>
      <c r="BB953" s="149">
        <v>1</v>
      </c>
      <c r="BC953" s="149">
        <v>1</v>
      </c>
      <c r="BD953" s="149">
        <v>1</v>
      </c>
      <c r="BE953" s="149">
        <v>1</v>
      </c>
      <c r="BF953" s="149">
        <v>1</v>
      </c>
      <c r="BG953" s="149">
        <v>1</v>
      </c>
      <c r="BH953" s="149">
        <v>1</v>
      </c>
      <c r="BI953" s="149">
        <v>1</v>
      </c>
      <c r="BJ953" s="149">
        <v>1</v>
      </c>
      <c r="BK953" s="149">
        <v>1</v>
      </c>
      <c r="BL953" s="149">
        <v>1</v>
      </c>
      <c r="BM953" s="149">
        <v>1</v>
      </c>
      <c r="BN953" s="149">
        <v>1</v>
      </c>
      <c r="BO953" s="149">
        <v>1</v>
      </c>
      <c r="BP953" s="149">
        <v>1</v>
      </c>
      <c r="BQ953" s="149">
        <v>1</v>
      </c>
      <c r="BR953" s="149">
        <v>1</v>
      </c>
      <c r="BS953" s="149">
        <v>1</v>
      </c>
      <c r="BT953" s="149">
        <v>1</v>
      </c>
      <c r="BU953" s="149"/>
      <c r="BV953" s="149"/>
      <c r="BW953" s="149"/>
      <c r="BX953" s="149"/>
      <c r="BY953" s="149"/>
      <c r="BZ953" s="149"/>
      <c r="CA953" s="149"/>
      <c r="CB953" s="149"/>
      <c r="CC953" s="149"/>
      <c r="CD953" s="149"/>
      <c r="CE953" s="149"/>
      <c r="CF953" s="149"/>
      <c r="CG953" s="149"/>
      <c r="CH953" s="149"/>
      <c r="CI953" s="149"/>
      <c r="CJ953" s="149"/>
      <c r="CK953" s="149"/>
      <c r="CL953" s="149"/>
      <c r="CM953" s="149"/>
      <c r="CN953" s="149"/>
      <c r="CO953" s="149"/>
      <c r="CP953" s="149"/>
      <c r="CQ953" s="149"/>
      <c r="CR953" s="149"/>
      <c r="CS953" s="150" t="s">
        <v>7460</v>
      </c>
      <c r="CT953" s="151"/>
      <c r="CW953" s="68"/>
      <c r="CX953" s="152"/>
    </row>
    <row r="954" spans="1:102">
      <c r="A954" s="289" t="s">
        <v>8334</v>
      </c>
      <c r="B954" s="146" t="s">
        <v>157</v>
      </c>
      <c r="C954" s="147" t="str">
        <f>+_xlfn.XLOOKUP(B954,'R4'!B:B,'R4'!C:C)</f>
        <v>BETON POMPASI OPERATÖRÜ</v>
      </c>
      <c r="D954" s="147"/>
      <c r="E954" s="150" t="s">
        <v>2604</v>
      </c>
      <c r="F954" s="150" t="s">
        <v>38</v>
      </c>
      <c r="G954" s="150" t="s">
        <v>35</v>
      </c>
      <c r="H954" s="150" t="s">
        <v>8271</v>
      </c>
      <c r="I954" s="156" t="s">
        <v>8266</v>
      </c>
      <c r="J954" s="148"/>
      <c r="K954" s="149"/>
      <c r="L954" s="149"/>
      <c r="M954" s="149"/>
      <c r="N954" s="149"/>
      <c r="O954" s="149"/>
      <c r="P954" s="149"/>
      <c r="Q954" s="149">
        <v>1</v>
      </c>
      <c r="R954" s="149">
        <v>1</v>
      </c>
      <c r="S954" s="149">
        <v>1</v>
      </c>
      <c r="T954" s="149">
        <v>1</v>
      </c>
      <c r="U954" s="149">
        <v>1</v>
      </c>
      <c r="V954" s="149">
        <v>1</v>
      </c>
      <c r="W954" s="149">
        <v>1</v>
      </c>
      <c r="X954" s="149">
        <v>1</v>
      </c>
      <c r="Y954" s="149">
        <v>1</v>
      </c>
      <c r="Z954" s="149">
        <v>1</v>
      </c>
      <c r="AA954" s="149">
        <v>1</v>
      </c>
      <c r="AB954" s="149">
        <v>1</v>
      </c>
      <c r="AC954" s="149">
        <v>1</v>
      </c>
      <c r="AD954" s="149">
        <v>1</v>
      </c>
      <c r="AE954" s="149">
        <v>1</v>
      </c>
      <c r="AF954" s="149">
        <v>1</v>
      </c>
      <c r="AG954" s="149">
        <v>1</v>
      </c>
      <c r="AH954" s="149">
        <v>1</v>
      </c>
      <c r="AI954" s="149">
        <v>1</v>
      </c>
      <c r="AJ954" s="149">
        <v>1</v>
      </c>
      <c r="AK954" s="149">
        <v>1</v>
      </c>
      <c r="AL954" s="149">
        <v>1</v>
      </c>
      <c r="AM954" s="149">
        <v>1</v>
      </c>
      <c r="AN954" s="149">
        <v>1</v>
      </c>
      <c r="AO954" s="149">
        <v>1</v>
      </c>
      <c r="AP954" s="149">
        <v>1</v>
      </c>
      <c r="AQ954" s="149">
        <v>1</v>
      </c>
      <c r="AR954" s="149">
        <v>1</v>
      </c>
      <c r="AS954" s="149">
        <v>1</v>
      </c>
      <c r="AT954" s="149">
        <v>1</v>
      </c>
      <c r="AU954" s="149">
        <v>1</v>
      </c>
      <c r="AV954" s="149">
        <v>1</v>
      </c>
      <c r="AW954" s="149">
        <v>1</v>
      </c>
      <c r="AX954" s="149">
        <v>1</v>
      </c>
      <c r="AY954" s="149">
        <v>1</v>
      </c>
      <c r="AZ954" s="149">
        <v>1</v>
      </c>
      <c r="BA954" s="149">
        <v>1</v>
      </c>
      <c r="BB954" s="149">
        <v>1</v>
      </c>
      <c r="BC954" s="149">
        <v>1</v>
      </c>
      <c r="BD954" s="149">
        <v>1</v>
      </c>
      <c r="BE954" s="149">
        <v>1</v>
      </c>
      <c r="BF954" s="149">
        <v>1</v>
      </c>
      <c r="BG954" s="149">
        <v>1</v>
      </c>
      <c r="BH954" s="149">
        <v>1</v>
      </c>
      <c r="BI954" s="149">
        <v>1</v>
      </c>
      <c r="BJ954" s="149">
        <v>1</v>
      </c>
      <c r="BK954" s="149">
        <v>1</v>
      </c>
      <c r="BL954" s="149">
        <v>1</v>
      </c>
      <c r="BM954" s="149">
        <v>1</v>
      </c>
      <c r="BN954" s="149">
        <v>1</v>
      </c>
      <c r="BO954" s="149">
        <v>1</v>
      </c>
      <c r="BP954" s="149">
        <v>1</v>
      </c>
      <c r="BQ954" s="149">
        <v>1</v>
      </c>
      <c r="BR954" s="149">
        <v>1</v>
      </c>
      <c r="BS954" s="149">
        <v>1</v>
      </c>
      <c r="BT954" s="149">
        <v>1</v>
      </c>
      <c r="BU954" s="149"/>
      <c r="BV954" s="149"/>
      <c r="BW954" s="149"/>
      <c r="BX954" s="149"/>
      <c r="BY954" s="149"/>
      <c r="BZ954" s="149"/>
      <c r="CA954" s="149"/>
      <c r="CB954" s="149"/>
      <c r="CC954" s="149"/>
      <c r="CD954" s="149"/>
      <c r="CE954" s="149"/>
      <c r="CF954" s="149"/>
      <c r="CG954" s="149"/>
      <c r="CH954" s="149"/>
      <c r="CI954" s="149"/>
      <c r="CJ954" s="149"/>
      <c r="CK954" s="149"/>
      <c r="CL954" s="149"/>
      <c r="CM954" s="149"/>
      <c r="CN954" s="149"/>
      <c r="CO954" s="149"/>
      <c r="CP954" s="149"/>
      <c r="CQ954" s="149"/>
      <c r="CR954" s="149"/>
      <c r="CS954" s="150" t="s">
        <v>7461</v>
      </c>
      <c r="CT954" s="151"/>
      <c r="CW954" s="68"/>
      <c r="CX954" s="152"/>
    </row>
    <row r="955" spans="1:102">
      <c r="A955" s="289" t="s">
        <v>8334</v>
      </c>
      <c r="B955" s="146" t="s">
        <v>157</v>
      </c>
      <c r="C955" s="147" t="str">
        <f>+_xlfn.XLOOKUP(B955,'R4'!B:B,'R4'!C:C)</f>
        <v>BETON POMPASI OPERATÖRÜ</v>
      </c>
      <c r="D955" s="147"/>
      <c r="E955" s="150" t="s">
        <v>2604</v>
      </c>
      <c r="F955" s="150" t="s">
        <v>1705</v>
      </c>
      <c r="G955" s="150" t="s">
        <v>35</v>
      </c>
      <c r="H955" s="150" t="s">
        <v>8271</v>
      </c>
      <c r="I955" s="156" t="s">
        <v>8266</v>
      </c>
      <c r="J955" s="148">
        <v>0</v>
      </c>
      <c r="K955" s="149">
        <v>0</v>
      </c>
      <c r="L955" s="149">
        <v>0</v>
      </c>
      <c r="M955" s="149">
        <v>0</v>
      </c>
      <c r="N955" s="149">
        <v>0</v>
      </c>
      <c r="O955" s="149">
        <v>0</v>
      </c>
      <c r="P955" s="149">
        <v>0</v>
      </c>
      <c r="Q955" s="149">
        <v>0.22522177809333968</v>
      </c>
      <c r="R955" s="149">
        <v>0.22522177809333968</v>
      </c>
      <c r="S955" s="149">
        <v>0.22522177809333968</v>
      </c>
      <c r="T955" s="149">
        <v>0.22522177809333968</v>
      </c>
      <c r="U955" s="149">
        <v>0.22522177809333968</v>
      </c>
      <c r="V955" s="149">
        <v>0.22522177809333968</v>
      </c>
      <c r="W955" s="149">
        <v>0.22522177809333968</v>
      </c>
      <c r="X955" s="149">
        <v>0.22522177809333968</v>
      </c>
      <c r="Y955" s="149">
        <v>0.22522177809333968</v>
      </c>
      <c r="Z955" s="149">
        <v>0.22522177809333968</v>
      </c>
      <c r="AA955" s="149">
        <v>0.22522177809333968</v>
      </c>
      <c r="AB955" s="149">
        <v>0.22522177809333968</v>
      </c>
      <c r="AC955" s="149">
        <v>0.22522177809333968</v>
      </c>
      <c r="AD955" s="149">
        <v>0.22522177809333968</v>
      </c>
      <c r="AE955" s="149">
        <v>0.22522177809333968</v>
      </c>
      <c r="AF955" s="149">
        <v>0.22522177809333968</v>
      </c>
      <c r="AG955" s="149">
        <v>0.22522177809333968</v>
      </c>
      <c r="AH955" s="149">
        <v>0.22522177809333968</v>
      </c>
      <c r="AI955" s="149">
        <v>0.22522177809333968</v>
      </c>
      <c r="AJ955" s="149">
        <v>0.22522177809333968</v>
      </c>
      <c r="AK955" s="149">
        <v>0.22522177809333968</v>
      </c>
      <c r="AL955" s="149">
        <v>0.22522177809333968</v>
      </c>
      <c r="AM955" s="149">
        <v>0.22522177809333968</v>
      </c>
      <c r="AN955" s="149">
        <v>0.22522177809333968</v>
      </c>
      <c r="AO955" s="149">
        <v>0.22522177809333968</v>
      </c>
      <c r="AP955" s="149">
        <v>0.22522177809333968</v>
      </c>
      <c r="AQ955" s="149">
        <v>0.22522177809333968</v>
      </c>
      <c r="AR955" s="149">
        <v>0.22522177809333968</v>
      </c>
      <c r="AS955" s="149">
        <v>0.22522177809333968</v>
      </c>
      <c r="AT955" s="149">
        <v>0.22522177809333968</v>
      </c>
      <c r="AU955" s="149">
        <v>0.22522177809333968</v>
      </c>
      <c r="AV955" s="149">
        <v>0.22522177809333968</v>
      </c>
      <c r="AW955" s="149">
        <v>0.22522177809333968</v>
      </c>
      <c r="AX955" s="149">
        <v>0.22522177809333968</v>
      </c>
      <c r="AY955" s="149">
        <v>0.22522177809333968</v>
      </c>
      <c r="AZ955" s="149">
        <v>0.22522177809333968</v>
      </c>
      <c r="BA955" s="149">
        <v>0.22522177809333968</v>
      </c>
      <c r="BB955" s="149">
        <v>0.22522177809333968</v>
      </c>
      <c r="BC955" s="149">
        <v>0.22522177809333968</v>
      </c>
      <c r="BD955" s="149">
        <v>0.22522177809333968</v>
      </c>
      <c r="BE955" s="149">
        <v>0.22522177809333968</v>
      </c>
      <c r="BF955" s="149">
        <v>0.22522177809333968</v>
      </c>
      <c r="BG955" s="149">
        <v>0.22522177809333968</v>
      </c>
      <c r="BH955" s="149">
        <v>0.22522177809333968</v>
      </c>
      <c r="BI955" s="149">
        <v>0.22522177809333968</v>
      </c>
      <c r="BJ955" s="149">
        <v>0.22522177809333968</v>
      </c>
      <c r="BK955" s="149">
        <v>0.22522177809333968</v>
      </c>
      <c r="BL955" s="149">
        <v>0.22522177809333968</v>
      </c>
      <c r="BM955" s="149">
        <v>0.22522177809333968</v>
      </c>
      <c r="BN955" s="149">
        <v>0.22522177809333968</v>
      </c>
      <c r="BO955" s="149">
        <v>0.22522177809333968</v>
      </c>
      <c r="BP955" s="149">
        <v>0.22522177809333968</v>
      </c>
      <c r="BQ955" s="149">
        <v>0.22522177809333968</v>
      </c>
      <c r="BR955" s="149">
        <v>0.22522177809333968</v>
      </c>
      <c r="BS955" s="149">
        <v>0.22522177809333968</v>
      </c>
      <c r="BT955" s="149">
        <v>0.22522177809333968</v>
      </c>
      <c r="BU955" s="149"/>
      <c r="BV955" s="149"/>
      <c r="BW955" s="149"/>
      <c r="BX955" s="149"/>
      <c r="BY955" s="149"/>
      <c r="BZ955" s="149"/>
      <c r="CA955" s="149"/>
      <c r="CB955" s="149"/>
      <c r="CC955" s="149"/>
      <c r="CD955" s="149"/>
      <c r="CE955" s="149"/>
      <c r="CF955" s="149"/>
      <c r="CG955" s="149"/>
      <c r="CH955" s="149"/>
      <c r="CI955" s="149"/>
      <c r="CJ955" s="149"/>
      <c r="CK955" s="149"/>
      <c r="CL955" s="149"/>
      <c r="CM955" s="149"/>
      <c r="CN955" s="149"/>
      <c r="CO955" s="149"/>
      <c r="CP955" s="149"/>
      <c r="CQ955" s="149"/>
      <c r="CR955" s="149"/>
      <c r="CS955" s="150" t="s">
        <v>7462</v>
      </c>
      <c r="CT955" s="151"/>
      <c r="CW955" s="68"/>
      <c r="CX955" s="152"/>
    </row>
    <row r="956" spans="1:102">
      <c r="A956" s="289" t="s">
        <v>8334</v>
      </c>
      <c r="B956" s="146" t="s">
        <v>157</v>
      </c>
      <c r="C956" s="147" t="str">
        <f>+_xlfn.XLOOKUP(B956,'R4'!B:B,'R4'!C:C)</f>
        <v>BETON POMPASI OPERATÖRÜ</v>
      </c>
      <c r="D956" s="147"/>
      <c r="E956" s="150" t="s">
        <v>2604</v>
      </c>
      <c r="F956" s="150" t="s">
        <v>1703</v>
      </c>
      <c r="G956" s="150" t="s">
        <v>35</v>
      </c>
      <c r="H956" s="150" t="s">
        <v>8271</v>
      </c>
      <c r="I956" s="156" t="s">
        <v>8266</v>
      </c>
      <c r="J956" s="148">
        <v>0</v>
      </c>
      <c r="K956" s="149">
        <v>0</v>
      </c>
      <c r="L956" s="149">
        <v>0</v>
      </c>
      <c r="M956" s="149">
        <v>0</v>
      </c>
      <c r="N956" s="149">
        <v>0</v>
      </c>
      <c r="O956" s="149">
        <v>0</v>
      </c>
      <c r="P956" s="149">
        <v>0</v>
      </c>
      <c r="Q956" s="149">
        <v>0.2596531941407374</v>
      </c>
      <c r="R956" s="149">
        <v>0.2596531941407374</v>
      </c>
      <c r="S956" s="149">
        <v>0.2596531941407374</v>
      </c>
      <c r="T956" s="149">
        <v>0.2596531941407374</v>
      </c>
      <c r="U956" s="149">
        <v>0.2596531941407374</v>
      </c>
      <c r="V956" s="149">
        <v>0.2596531941407374</v>
      </c>
      <c r="W956" s="149">
        <v>0.2596531941407374</v>
      </c>
      <c r="X956" s="149">
        <v>0.2596531941407374</v>
      </c>
      <c r="Y956" s="149">
        <v>0.2596531941407374</v>
      </c>
      <c r="Z956" s="149">
        <v>0.2596531941407374</v>
      </c>
      <c r="AA956" s="149">
        <v>0.2596531941407374</v>
      </c>
      <c r="AB956" s="149">
        <v>0.2596531941407374</v>
      </c>
      <c r="AC956" s="149">
        <v>0.2596531941407374</v>
      </c>
      <c r="AD956" s="149">
        <v>0.2596531941407374</v>
      </c>
      <c r="AE956" s="149">
        <v>0.2596531941407374</v>
      </c>
      <c r="AF956" s="149">
        <v>0.2596531941407374</v>
      </c>
      <c r="AG956" s="149">
        <v>0.2596531941407374</v>
      </c>
      <c r="AH956" s="149">
        <v>0.2596531941407374</v>
      </c>
      <c r="AI956" s="149">
        <v>0.2596531941407374</v>
      </c>
      <c r="AJ956" s="149">
        <v>0.2596531941407374</v>
      </c>
      <c r="AK956" s="149">
        <v>0.2596531941407374</v>
      </c>
      <c r="AL956" s="149">
        <v>0.2596531941407374</v>
      </c>
      <c r="AM956" s="149">
        <v>0.2596531941407374</v>
      </c>
      <c r="AN956" s="149">
        <v>0.2596531941407374</v>
      </c>
      <c r="AO956" s="149">
        <v>0.2596531941407374</v>
      </c>
      <c r="AP956" s="149">
        <v>0.2596531941407374</v>
      </c>
      <c r="AQ956" s="149">
        <v>0.2596531941407374</v>
      </c>
      <c r="AR956" s="149">
        <v>0.2596531941407374</v>
      </c>
      <c r="AS956" s="149">
        <v>0.2596531941407374</v>
      </c>
      <c r="AT956" s="149">
        <v>0.2596531941407374</v>
      </c>
      <c r="AU956" s="149">
        <v>0.2596531941407374</v>
      </c>
      <c r="AV956" s="149">
        <v>0.2596531941407374</v>
      </c>
      <c r="AW956" s="149">
        <v>0.2596531941407374</v>
      </c>
      <c r="AX956" s="149">
        <v>0.2596531941407374</v>
      </c>
      <c r="AY956" s="149">
        <v>0.2596531941407374</v>
      </c>
      <c r="AZ956" s="149">
        <v>0.2596531941407374</v>
      </c>
      <c r="BA956" s="149">
        <v>0.2596531941407374</v>
      </c>
      <c r="BB956" s="149">
        <v>0.2596531941407374</v>
      </c>
      <c r="BC956" s="149">
        <v>0.2596531941407374</v>
      </c>
      <c r="BD956" s="149">
        <v>0.2596531941407374</v>
      </c>
      <c r="BE956" s="149">
        <v>0.2596531941407374</v>
      </c>
      <c r="BF956" s="149">
        <v>0.2596531941407374</v>
      </c>
      <c r="BG956" s="149">
        <v>0.2596531941407374</v>
      </c>
      <c r="BH956" s="149">
        <v>0.2596531941407374</v>
      </c>
      <c r="BI956" s="149">
        <v>0.2596531941407374</v>
      </c>
      <c r="BJ956" s="149">
        <v>0.2596531941407374</v>
      </c>
      <c r="BK956" s="149">
        <v>0.2596531941407374</v>
      </c>
      <c r="BL956" s="149">
        <v>0.2596531941407374</v>
      </c>
      <c r="BM956" s="149">
        <v>0.2596531941407374</v>
      </c>
      <c r="BN956" s="149">
        <v>0.2596531941407374</v>
      </c>
      <c r="BO956" s="149">
        <v>0.2596531941407374</v>
      </c>
      <c r="BP956" s="149">
        <v>0.2596531941407374</v>
      </c>
      <c r="BQ956" s="149">
        <v>0.2596531941407374</v>
      </c>
      <c r="BR956" s="149">
        <v>0.2596531941407374</v>
      </c>
      <c r="BS956" s="149">
        <v>0.2596531941407374</v>
      </c>
      <c r="BT956" s="149">
        <v>0.2596531941407374</v>
      </c>
      <c r="BU956" s="149"/>
      <c r="BV956" s="149"/>
      <c r="BW956" s="149"/>
      <c r="BX956" s="149"/>
      <c r="BY956" s="149"/>
      <c r="BZ956" s="149"/>
      <c r="CA956" s="149"/>
      <c r="CB956" s="149"/>
      <c r="CC956" s="149"/>
      <c r="CD956" s="149"/>
      <c r="CE956" s="149"/>
      <c r="CF956" s="149"/>
      <c r="CG956" s="149"/>
      <c r="CH956" s="149"/>
      <c r="CI956" s="149"/>
      <c r="CJ956" s="149"/>
      <c r="CK956" s="149"/>
      <c r="CL956" s="149"/>
      <c r="CM956" s="149"/>
      <c r="CN956" s="149"/>
      <c r="CO956" s="149"/>
      <c r="CP956" s="149"/>
      <c r="CQ956" s="149"/>
      <c r="CR956" s="149"/>
      <c r="CS956" s="150" t="s">
        <v>7462</v>
      </c>
      <c r="CT956" s="151"/>
      <c r="CW956" s="68"/>
      <c r="CX956" s="152"/>
    </row>
    <row r="957" spans="1:102">
      <c r="A957" s="289" t="s">
        <v>8334</v>
      </c>
      <c r="B957" s="146" t="s">
        <v>412</v>
      </c>
      <c r="C957" s="147" t="str">
        <f>+_xlfn.XLOOKUP(B957,'R4'!B:B,'R4'!C:C)</f>
        <v>AMR - EKSKAVATÖR - 28 TON - PALETLİ - LİEBHERR R 928 - GENERİC</v>
      </c>
      <c r="D957" s="147"/>
      <c r="E957" s="150" t="s">
        <v>5136</v>
      </c>
      <c r="F957" s="150" t="s">
        <v>38</v>
      </c>
      <c r="G957" s="150" t="s">
        <v>35</v>
      </c>
      <c r="H957" s="150" t="s">
        <v>8271</v>
      </c>
      <c r="I957" s="156"/>
      <c r="J957" s="148">
        <v>0</v>
      </c>
      <c r="K957" s="149">
        <v>0</v>
      </c>
      <c r="L957" s="149">
        <v>0</v>
      </c>
      <c r="M957" s="149">
        <v>0</v>
      </c>
      <c r="N957" s="149">
        <v>0</v>
      </c>
      <c r="O957" s="149">
        <v>0</v>
      </c>
      <c r="P957" s="149">
        <v>0</v>
      </c>
      <c r="Q957" s="149">
        <v>0</v>
      </c>
      <c r="R957" s="149">
        <v>0</v>
      </c>
      <c r="S957" s="149">
        <v>0</v>
      </c>
      <c r="T957" s="149">
        <v>1</v>
      </c>
      <c r="U957" s="149">
        <v>1</v>
      </c>
      <c r="V957" s="149">
        <v>1</v>
      </c>
      <c r="W957" s="149">
        <v>1</v>
      </c>
      <c r="X957" s="149">
        <v>1</v>
      </c>
      <c r="Y957" s="149">
        <v>1</v>
      </c>
      <c r="Z957" s="149">
        <v>1</v>
      </c>
      <c r="AA957" s="149">
        <v>1</v>
      </c>
      <c r="AB957" s="149">
        <v>1</v>
      </c>
      <c r="AC957" s="149">
        <v>1</v>
      </c>
      <c r="AD957" s="149">
        <v>1</v>
      </c>
      <c r="AE957" s="149">
        <v>1</v>
      </c>
      <c r="AF957" s="149">
        <v>1</v>
      </c>
      <c r="AG957" s="149">
        <v>1</v>
      </c>
      <c r="AH957" s="149">
        <v>1</v>
      </c>
      <c r="AI957" s="149">
        <v>1</v>
      </c>
      <c r="AJ957" s="149">
        <v>1</v>
      </c>
      <c r="AK957" s="149">
        <v>1</v>
      </c>
      <c r="AL957" s="149">
        <v>1</v>
      </c>
      <c r="AM957" s="149">
        <v>1</v>
      </c>
      <c r="AN957" s="149">
        <v>1</v>
      </c>
      <c r="AO957" s="149">
        <v>1</v>
      </c>
      <c r="AP957" s="149">
        <v>1</v>
      </c>
      <c r="AQ957" s="149">
        <v>1</v>
      </c>
      <c r="AR957" s="149">
        <v>1</v>
      </c>
      <c r="AS957" s="149">
        <v>1</v>
      </c>
      <c r="AT957" s="149">
        <v>1</v>
      </c>
      <c r="AU957" s="149">
        <v>1</v>
      </c>
      <c r="AV957" s="149">
        <v>1</v>
      </c>
      <c r="AW957" s="149">
        <v>1</v>
      </c>
      <c r="AX957" s="149">
        <v>1</v>
      </c>
      <c r="AY957" s="149">
        <v>1</v>
      </c>
      <c r="AZ957" s="149">
        <v>1</v>
      </c>
      <c r="BA957" s="149">
        <v>1</v>
      </c>
      <c r="BB957" s="149">
        <v>1</v>
      </c>
      <c r="BC957" s="149">
        <v>1</v>
      </c>
      <c r="BD957" s="149">
        <v>1</v>
      </c>
      <c r="BE957" s="149">
        <v>1</v>
      </c>
      <c r="BF957" s="149">
        <v>1</v>
      </c>
      <c r="BG957" s="149">
        <v>1</v>
      </c>
      <c r="BH957" s="149">
        <v>1</v>
      </c>
      <c r="BI957" s="149">
        <v>1</v>
      </c>
      <c r="BJ957" s="149">
        <v>1</v>
      </c>
      <c r="BK957" s="149">
        <v>1</v>
      </c>
      <c r="BL957" s="149">
        <v>1</v>
      </c>
      <c r="BM957" s="149">
        <v>1</v>
      </c>
      <c r="BN957" s="149">
        <v>1</v>
      </c>
      <c r="BO957" s="149">
        <v>1</v>
      </c>
      <c r="BP957" s="149">
        <v>1</v>
      </c>
      <c r="BQ957" s="149">
        <v>1</v>
      </c>
      <c r="BR957" s="149">
        <v>1</v>
      </c>
      <c r="BS957" s="149">
        <v>1</v>
      </c>
      <c r="BT957" s="149">
        <v>1</v>
      </c>
      <c r="BU957" s="149"/>
      <c r="BV957" s="149"/>
      <c r="BW957" s="149"/>
      <c r="BX957" s="149"/>
      <c r="BY957" s="149"/>
      <c r="BZ957" s="149"/>
      <c r="CA957" s="149"/>
      <c r="CB957" s="149"/>
      <c r="CC957" s="149"/>
      <c r="CD957" s="149"/>
      <c r="CE957" s="149"/>
      <c r="CF957" s="149"/>
      <c r="CG957" s="149"/>
      <c r="CH957" s="149"/>
      <c r="CI957" s="149"/>
      <c r="CJ957" s="149"/>
      <c r="CK957" s="149"/>
      <c r="CL957" s="149"/>
      <c r="CM957" s="149"/>
      <c r="CN957" s="149"/>
      <c r="CO957" s="149"/>
      <c r="CP957" s="149"/>
      <c r="CQ957" s="149"/>
      <c r="CR957" s="149"/>
      <c r="CS957" s="150"/>
      <c r="CT957" s="151"/>
      <c r="CW957" s="68"/>
      <c r="CX957" s="152"/>
    </row>
    <row r="958" spans="1:102">
      <c r="A958" s="289" t="s">
        <v>8334</v>
      </c>
      <c r="B958" s="146" t="s">
        <v>415</v>
      </c>
      <c r="C958" s="147" t="str">
        <f>+_xlfn.XLOOKUP(B958,'R4'!B:B,'R4'!C:C)</f>
        <v>AMR - EKSKAVATÖR - 35 TON - PALETLİ - LİEBHERR R 938</v>
      </c>
      <c r="D958" s="147"/>
      <c r="E958" s="150" t="s">
        <v>5136</v>
      </c>
      <c r="F958" s="150" t="s">
        <v>38</v>
      </c>
      <c r="G958" s="150" t="s">
        <v>35</v>
      </c>
      <c r="H958" s="150" t="s">
        <v>8271</v>
      </c>
      <c r="I958" s="156"/>
      <c r="J958" s="148">
        <v>0</v>
      </c>
      <c r="K958" s="149">
        <v>0</v>
      </c>
      <c r="L958" s="149">
        <v>0</v>
      </c>
      <c r="M958" s="149">
        <v>0</v>
      </c>
      <c r="N958" s="149">
        <v>0</v>
      </c>
      <c r="O958" s="149">
        <v>0</v>
      </c>
      <c r="P958" s="149">
        <v>0</v>
      </c>
      <c r="Q958" s="149">
        <v>0</v>
      </c>
      <c r="R958" s="149">
        <v>0</v>
      </c>
      <c r="S958" s="149">
        <v>0</v>
      </c>
      <c r="T958" s="149">
        <v>0</v>
      </c>
      <c r="U958" s="149">
        <v>0</v>
      </c>
      <c r="V958" s="149">
        <v>0</v>
      </c>
      <c r="W958" s="149">
        <v>0</v>
      </c>
      <c r="X958" s="149">
        <v>1</v>
      </c>
      <c r="Y958" s="149">
        <v>1</v>
      </c>
      <c r="Z958" s="149">
        <v>1</v>
      </c>
      <c r="AA958" s="149">
        <v>1</v>
      </c>
      <c r="AB958" s="149">
        <v>1</v>
      </c>
      <c r="AC958" s="149">
        <v>1</v>
      </c>
      <c r="AD958" s="149">
        <v>1</v>
      </c>
      <c r="AE958" s="149">
        <v>1</v>
      </c>
      <c r="AF958" s="149">
        <v>1</v>
      </c>
      <c r="AG958" s="149">
        <v>1</v>
      </c>
      <c r="AH958" s="149">
        <v>1</v>
      </c>
      <c r="AI958" s="149">
        <v>1</v>
      </c>
      <c r="AJ958" s="149">
        <v>1</v>
      </c>
      <c r="AK958" s="149">
        <v>1</v>
      </c>
      <c r="AL958" s="149">
        <v>1</v>
      </c>
      <c r="AM958" s="149">
        <v>1</v>
      </c>
      <c r="AN958" s="149">
        <v>1</v>
      </c>
      <c r="AO958" s="149">
        <v>1</v>
      </c>
      <c r="AP958" s="149">
        <v>1</v>
      </c>
      <c r="AQ958" s="149">
        <v>1</v>
      </c>
      <c r="AR958" s="149">
        <v>1</v>
      </c>
      <c r="AS958" s="149">
        <v>1</v>
      </c>
      <c r="AT958" s="149">
        <v>1</v>
      </c>
      <c r="AU958" s="149">
        <v>1</v>
      </c>
      <c r="AV958" s="149">
        <v>1</v>
      </c>
      <c r="AW958" s="149">
        <v>1</v>
      </c>
      <c r="AX958" s="149">
        <v>1</v>
      </c>
      <c r="AY958" s="149">
        <v>1</v>
      </c>
      <c r="AZ958" s="149">
        <v>1</v>
      </c>
      <c r="BA958" s="149">
        <v>1</v>
      </c>
      <c r="BB958" s="149">
        <v>1</v>
      </c>
      <c r="BC958" s="149">
        <v>1</v>
      </c>
      <c r="BD958" s="149">
        <v>1</v>
      </c>
      <c r="BE958" s="149">
        <v>1</v>
      </c>
      <c r="BF958" s="149">
        <v>1</v>
      </c>
      <c r="BG958" s="149">
        <v>1</v>
      </c>
      <c r="BH958" s="149">
        <v>1</v>
      </c>
      <c r="BI958" s="149">
        <v>1</v>
      </c>
      <c r="BJ958" s="149">
        <v>1</v>
      </c>
      <c r="BK958" s="149">
        <v>1</v>
      </c>
      <c r="BL958" s="149">
        <v>1</v>
      </c>
      <c r="BM958" s="149">
        <v>1</v>
      </c>
      <c r="BN958" s="149">
        <v>1</v>
      </c>
      <c r="BO958" s="149">
        <v>1</v>
      </c>
      <c r="BP958" s="149">
        <v>1</v>
      </c>
      <c r="BQ958" s="149">
        <v>1</v>
      </c>
      <c r="BR958" s="149">
        <v>1</v>
      </c>
      <c r="BS958" s="149">
        <v>1</v>
      </c>
      <c r="BT958" s="149">
        <v>1</v>
      </c>
      <c r="BU958" s="149"/>
      <c r="BV958" s="149"/>
      <c r="BW958" s="149"/>
      <c r="BX958" s="149"/>
      <c r="BY958" s="149"/>
      <c r="BZ958" s="149"/>
      <c r="CA958" s="149"/>
      <c r="CB958" s="149"/>
      <c r="CC958" s="149"/>
      <c r="CD958" s="149"/>
      <c r="CE958" s="149"/>
      <c r="CF958" s="149"/>
      <c r="CG958" s="149"/>
      <c r="CH958" s="149"/>
      <c r="CI958" s="149"/>
      <c r="CJ958" s="149"/>
      <c r="CK958" s="149"/>
      <c r="CL958" s="149"/>
      <c r="CM958" s="149"/>
      <c r="CN958" s="149"/>
      <c r="CO958" s="149"/>
      <c r="CP958" s="149"/>
      <c r="CQ958" s="149"/>
      <c r="CR958" s="149"/>
      <c r="CS958" s="150"/>
      <c r="CT958" s="151"/>
      <c r="CW958" s="68"/>
      <c r="CX958" s="152"/>
    </row>
    <row r="959" spans="1:102">
      <c r="A959" s="289" t="s">
        <v>8334</v>
      </c>
      <c r="B959" s="146" t="s">
        <v>442</v>
      </c>
      <c r="C959" s="147" t="str">
        <f>+_xlfn.XLOOKUP(B959,'R4'!B:B,'R4'!C:C)</f>
        <v>AMR - EKSKAVATÖR - 45 TON - PALETLİ - LİEBHERR R 945</v>
      </c>
      <c r="D959" s="147"/>
      <c r="E959" s="150" t="s">
        <v>5136</v>
      </c>
      <c r="F959" s="150" t="s">
        <v>38</v>
      </c>
      <c r="G959" s="150" t="s">
        <v>35</v>
      </c>
      <c r="H959" s="150" t="s">
        <v>8271</v>
      </c>
      <c r="I959" s="156"/>
      <c r="J959" s="148">
        <v>0</v>
      </c>
      <c r="K959" s="149">
        <v>0</v>
      </c>
      <c r="L959" s="149">
        <v>0</v>
      </c>
      <c r="M959" s="149">
        <v>0</v>
      </c>
      <c r="N959" s="149">
        <v>0</v>
      </c>
      <c r="O959" s="149">
        <v>0</v>
      </c>
      <c r="P959" s="149">
        <v>0</v>
      </c>
      <c r="Q959" s="149">
        <v>0</v>
      </c>
      <c r="R959" s="149">
        <v>0</v>
      </c>
      <c r="S959" s="149">
        <v>0</v>
      </c>
      <c r="T959" s="149">
        <v>1</v>
      </c>
      <c r="U959" s="149">
        <v>1</v>
      </c>
      <c r="V959" s="149">
        <v>1</v>
      </c>
      <c r="W959" s="149">
        <v>1</v>
      </c>
      <c r="X959" s="149">
        <v>1</v>
      </c>
      <c r="Y959" s="149">
        <v>1</v>
      </c>
      <c r="Z959" s="149">
        <v>1</v>
      </c>
      <c r="AA959" s="149">
        <v>1</v>
      </c>
      <c r="AB959" s="149">
        <v>1</v>
      </c>
      <c r="AC959" s="149">
        <v>1</v>
      </c>
      <c r="AD959" s="149">
        <v>1</v>
      </c>
      <c r="AE959" s="149">
        <v>1</v>
      </c>
      <c r="AF959" s="149">
        <v>1</v>
      </c>
      <c r="AG959" s="149">
        <v>1</v>
      </c>
      <c r="AH959" s="149">
        <v>1</v>
      </c>
      <c r="AI959" s="149">
        <v>1</v>
      </c>
      <c r="AJ959" s="149">
        <v>1</v>
      </c>
      <c r="AK959" s="149">
        <v>1</v>
      </c>
      <c r="AL959" s="149">
        <v>1</v>
      </c>
      <c r="AM959" s="149">
        <v>1</v>
      </c>
      <c r="AN959" s="149">
        <v>1</v>
      </c>
      <c r="AO959" s="149">
        <v>1</v>
      </c>
      <c r="AP959" s="149">
        <v>1</v>
      </c>
      <c r="AQ959" s="149">
        <v>1</v>
      </c>
      <c r="AR959" s="149">
        <v>1</v>
      </c>
      <c r="AS959" s="149">
        <v>1</v>
      </c>
      <c r="AT959" s="149">
        <v>1</v>
      </c>
      <c r="AU959" s="149">
        <v>1</v>
      </c>
      <c r="AV959" s="149">
        <v>1</v>
      </c>
      <c r="AW959" s="149">
        <v>1</v>
      </c>
      <c r="AX959" s="149">
        <v>1</v>
      </c>
      <c r="AY959" s="149">
        <v>1</v>
      </c>
      <c r="AZ959" s="149">
        <v>1</v>
      </c>
      <c r="BA959" s="149">
        <v>1</v>
      </c>
      <c r="BB959" s="149">
        <v>1</v>
      </c>
      <c r="BC959" s="149">
        <v>1</v>
      </c>
      <c r="BD959" s="149">
        <v>1</v>
      </c>
      <c r="BE959" s="149">
        <v>1</v>
      </c>
      <c r="BF959" s="149">
        <v>1</v>
      </c>
      <c r="BG959" s="149">
        <v>1</v>
      </c>
      <c r="BH959" s="149">
        <v>1</v>
      </c>
      <c r="BI959" s="149">
        <v>1</v>
      </c>
      <c r="BJ959" s="149">
        <v>1</v>
      </c>
      <c r="BK959" s="149">
        <v>1</v>
      </c>
      <c r="BL959" s="149">
        <v>1</v>
      </c>
      <c r="BM959" s="149">
        <v>1</v>
      </c>
      <c r="BN959" s="149">
        <v>1</v>
      </c>
      <c r="BO959" s="149">
        <v>1</v>
      </c>
      <c r="BP959" s="149">
        <v>1</v>
      </c>
      <c r="BQ959" s="149">
        <v>1</v>
      </c>
      <c r="BR959" s="149">
        <v>1</v>
      </c>
      <c r="BS959" s="149">
        <v>1</v>
      </c>
      <c r="BT959" s="149">
        <v>1</v>
      </c>
      <c r="BU959" s="149"/>
      <c r="BV959" s="149"/>
      <c r="BW959" s="149"/>
      <c r="BX959" s="149"/>
      <c r="BY959" s="149"/>
      <c r="BZ959" s="149"/>
      <c r="CA959" s="149"/>
      <c r="CB959" s="149"/>
      <c r="CC959" s="149"/>
      <c r="CD959" s="149"/>
      <c r="CE959" s="149"/>
      <c r="CF959" s="149"/>
      <c r="CG959" s="149"/>
      <c r="CH959" s="149"/>
      <c r="CI959" s="149"/>
      <c r="CJ959" s="149"/>
      <c r="CK959" s="149"/>
      <c r="CL959" s="149"/>
      <c r="CM959" s="149"/>
      <c r="CN959" s="149"/>
      <c r="CO959" s="149"/>
      <c r="CP959" s="149"/>
      <c r="CQ959" s="149"/>
      <c r="CR959" s="149"/>
      <c r="CS959" s="150"/>
      <c r="CT959" s="151"/>
      <c r="CW959" s="68"/>
      <c r="CX959" s="152"/>
    </row>
    <row r="960" spans="1:102">
      <c r="A960" s="289" t="s">
        <v>8334</v>
      </c>
      <c r="B960" s="146" t="s">
        <v>18</v>
      </c>
      <c r="C960" s="147" t="str">
        <f>+_xlfn.XLOOKUP(B960,'R4'!B:B,'R4'!C:C)</f>
        <v>EKSKAVATÖR OPERATÖRÜ</v>
      </c>
      <c r="D960" s="147"/>
      <c r="E960" s="150" t="s">
        <v>5136</v>
      </c>
      <c r="F960" s="150" t="s">
        <v>38</v>
      </c>
      <c r="G960" s="150" t="s">
        <v>35</v>
      </c>
      <c r="H960" s="150" t="s">
        <v>8271</v>
      </c>
      <c r="I960" s="156"/>
      <c r="J960" s="148">
        <v>0</v>
      </c>
      <c r="K960" s="149">
        <v>0</v>
      </c>
      <c r="L960" s="149">
        <v>0</v>
      </c>
      <c r="M960" s="149">
        <v>0</v>
      </c>
      <c r="N960" s="149">
        <v>0</v>
      </c>
      <c r="O960" s="149">
        <v>0</v>
      </c>
      <c r="P960" s="149">
        <v>0</v>
      </c>
      <c r="Q960" s="149">
        <v>0</v>
      </c>
      <c r="R960" s="149">
        <v>0</v>
      </c>
      <c r="S960" s="149">
        <v>0</v>
      </c>
      <c r="T960" s="149">
        <v>2</v>
      </c>
      <c r="U960" s="149">
        <v>2</v>
      </c>
      <c r="V960" s="149">
        <v>2</v>
      </c>
      <c r="W960" s="149">
        <v>2</v>
      </c>
      <c r="X960" s="149">
        <v>3</v>
      </c>
      <c r="Y960" s="149">
        <v>3</v>
      </c>
      <c r="Z960" s="149">
        <v>3</v>
      </c>
      <c r="AA960" s="149">
        <v>3</v>
      </c>
      <c r="AB960" s="149">
        <v>3</v>
      </c>
      <c r="AC960" s="149">
        <v>3</v>
      </c>
      <c r="AD960" s="149">
        <v>3</v>
      </c>
      <c r="AE960" s="149">
        <v>3</v>
      </c>
      <c r="AF960" s="149">
        <v>3</v>
      </c>
      <c r="AG960" s="149">
        <v>3</v>
      </c>
      <c r="AH960" s="149">
        <v>3</v>
      </c>
      <c r="AI960" s="149">
        <v>3</v>
      </c>
      <c r="AJ960" s="149">
        <v>3</v>
      </c>
      <c r="AK960" s="149">
        <v>3</v>
      </c>
      <c r="AL960" s="149">
        <v>3</v>
      </c>
      <c r="AM960" s="149">
        <v>3</v>
      </c>
      <c r="AN960" s="149">
        <v>3</v>
      </c>
      <c r="AO960" s="149">
        <v>3</v>
      </c>
      <c r="AP960" s="149">
        <v>3</v>
      </c>
      <c r="AQ960" s="149">
        <v>3</v>
      </c>
      <c r="AR960" s="149">
        <v>3</v>
      </c>
      <c r="AS960" s="149">
        <v>3</v>
      </c>
      <c r="AT960" s="149">
        <v>3</v>
      </c>
      <c r="AU960" s="149">
        <v>3</v>
      </c>
      <c r="AV960" s="149">
        <v>3</v>
      </c>
      <c r="AW960" s="149">
        <v>3</v>
      </c>
      <c r="AX960" s="149">
        <v>3</v>
      </c>
      <c r="AY960" s="149">
        <v>3</v>
      </c>
      <c r="AZ960" s="149">
        <v>3</v>
      </c>
      <c r="BA960" s="149">
        <v>3</v>
      </c>
      <c r="BB960" s="149">
        <v>3</v>
      </c>
      <c r="BC960" s="149">
        <v>3</v>
      </c>
      <c r="BD960" s="149">
        <v>3</v>
      </c>
      <c r="BE960" s="149">
        <v>3</v>
      </c>
      <c r="BF960" s="149">
        <v>3</v>
      </c>
      <c r="BG960" s="149">
        <v>3</v>
      </c>
      <c r="BH960" s="149">
        <v>3</v>
      </c>
      <c r="BI960" s="149">
        <v>3</v>
      </c>
      <c r="BJ960" s="149">
        <v>3</v>
      </c>
      <c r="BK960" s="149">
        <v>3</v>
      </c>
      <c r="BL960" s="149">
        <v>3</v>
      </c>
      <c r="BM960" s="149">
        <v>3</v>
      </c>
      <c r="BN960" s="149">
        <v>3</v>
      </c>
      <c r="BO960" s="149">
        <v>3</v>
      </c>
      <c r="BP960" s="149">
        <v>3</v>
      </c>
      <c r="BQ960" s="149">
        <v>3</v>
      </c>
      <c r="BR960" s="149">
        <v>3</v>
      </c>
      <c r="BS960" s="149">
        <v>3</v>
      </c>
      <c r="BT960" s="149">
        <v>3</v>
      </c>
      <c r="BU960" s="149"/>
      <c r="BV960" s="149"/>
      <c r="BW960" s="149"/>
      <c r="BX960" s="149"/>
      <c r="BY960" s="149"/>
      <c r="BZ960" s="149"/>
      <c r="CA960" s="149"/>
      <c r="CB960" s="149"/>
      <c r="CC960" s="149"/>
      <c r="CD960" s="149"/>
      <c r="CE960" s="149"/>
      <c r="CF960" s="149"/>
      <c r="CG960" s="149"/>
      <c r="CH960" s="149"/>
      <c r="CI960" s="149"/>
      <c r="CJ960" s="149"/>
      <c r="CK960" s="149"/>
      <c r="CL960" s="149"/>
      <c r="CM960" s="149"/>
      <c r="CN960" s="149"/>
      <c r="CO960" s="149"/>
      <c r="CP960" s="149"/>
      <c r="CQ960" s="149"/>
      <c r="CR960" s="149"/>
      <c r="CS960" s="150" t="s">
        <v>412</v>
      </c>
      <c r="CT960" s="151"/>
      <c r="CW960" s="68"/>
      <c r="CX960" s="152"/>
    </row>
    <row r="961" spans="1:102">
      <c r="A961" s="289" t="s">
        <v>8334</v>
      </c>
      <c r="B961" s="146" t="s">
        <v>8272</v>
      </c>
      <c r="C961" s="147" t="s">
        <v>461</v>
      </c>
      <c r="D961" s="147"/>
      <c r="E961" s="150" t="s">
        <v>5155</v>
      </c>
      <c r="F961" s="150" t="s">
        <v>38</v>
      </c>
      <c r="G961" s="150" t="s">
        <v>35</v>
      </c>
      <c r="H961" s="150" t="s">
        <v>8271</v>
      </c>
      <c r="I961" s="156"/>
      <c r="J961" s="148">
        <v>0</v>
      </c>
      <c r="K961" s="149">
        <v>0</v>
      </c>
      <c r="L961" s="149">
        <v>0</v>
      </c>
      <c r="M961" s="149">
        <v>0</v>
      </c>
      <c r="N961" s="149">
        <v>0</v>
      </c>
      <c r="O961" s="149">
        <v>0</v>
      </c>
      <c r="P961" s="149">
        <v>0</v>
      </c>
      <c r="Q961" s="149">
        <v>0</v>
      </c>
      <c r="R961" s="149">
        <v>0</v>
      </c>
      <c r="S961" s="149">
        <v>0</v>
      </c>
      <c r="T961" s="149">
        <v>1</v>
      </c>
      <c r="U961" s="149">
        <v>1</v>
      </c>
      <c r="V961" s="149">
        <v>1</v>
      </c>
      <c r="W961" s="149">
        <v>1</v>
      </c>
      <c r="X961" s="149">
        <v>1</v>
      </c>
      <c r="Y961" s="149">
        <v>1</v>
      </c>
      <c r="Z961" s="149">
        <v>1</v>
      </c>
      <c r="AA961" s="149">
        <v>1</v>
      </c>
      <c r="AB961" s="149">
        <v>1</v>
      </c>
      <c r="AC961" s="149">
        <v>1</v>
      </c>
      <c r="AD961" s="149">
        <v>1</v>
      </c>
      <c r="AE961" s="149">
        <v>1</v>
      </c>
      <c r="AF961" s="149">
        <v>1</v>
      </c>
      <c r="AG961" s="149">
        <v>1</v>
      </c>
      <c r="AH961" s="149">
        <v>1</v>
      </c>
      <c r="AI961" s="149">
        <v>1</v>
      </c>
      <c r="AJ961" s="149">
        <v>1</v>
      </c>
      <c r="AK961" s="149">
        <v>1</v>
      </c>
      <c r="AL961" s="149">
        <v>1</v>
      </c>
      <c r="AM961" s="149">
        <v>1</v>
      </c>
      <c r="AN961" s="149">
        <v>1</v>
      </c>
      <c r="AO961" s="149">
        <v>1</v>
      </c>
      <c r="AP961" s="149">
        <v>1</v>
      </c>
      <c r="AQ961" s="149">
        <v>1</v>
      </c>
      <c r="AR961" s="149">
        <v>1</v>
      </c>
      <c r="AS961" s="149">
        <v>1</v>
      </c>
      <c r="AT961" s="149">
        <v>1</v>
      </c>
      <c r="AU961" s="149">
        <v>1</v>
      </c>
      <c r="AV961" s="149">
        <v>1</v>
      </c>
      <c r="AW961" s="149">
        <v>1</v>
      </c>
      <c r="AX961" s="149">
        <v>1</v>
      </c>
      <c r="AY961" s="149">
        <v>1</v>
      </c>
      <c r="AZ961" s="149">
        <v>1</v>
      </c>
      <c r="BA961" s="149">
        <v>1</v>
      </c>
      <c r="BB961" s="149">
        <v>1</v>
      </c>
      <c r="BC961" s="149">
        <v>1</v>
      </c>
      <c r="BD961" s="149">
        <v>1</v>
      </c>
      <c r="BE961" s="149">
        <v>1</v>
      </c>
      <c r="BF961" s="149">
        <v>1</v>
      </c>
      <c r="BG961" s="149">
        <v>1</v>
      </c>
      <c r="BH961" s="149">
        <v>1</v>
      </c>
      <c r="BI961" s="149">
        <v>1</v>
      </c>
      <c r="BJ961" s="149">
        <v>1</v>
      </c>
      <c r="BK961" s="149">
        <v>1</v>
      </c>
      <c r="BL961" s="149">
        <v>1</v>
      </c>
      <c r="BM961" s="149">
        <v>1</v>
      </c>
      <c r="BN961" s="149">
        <v>1</v>
      </c>
      <c r="BO961" s="149">
        <v>1</v>
      </c>
      <c r="BP961" s="149">
        <v>1</v>
      </c>
      <c r="BQ961" s="149">
        <v>1</v>
      </c>
      <c r="BR961" s="149">
        <v>1</v>
      </c>
      <c r="BS961" s="149">
        <v>1</v>
      </c>
      <c r="BT961" s="149">
        <v>1</v>
      </c>
      <c r="BU961" s="149"/>
      <c r="BV961" s="149"/>
      <c r="BW961" s="149"/>
      <c r="BX961" s="149"/>
      <c r="BY961" s="149"/>
      <c r="BZ961" s="149"/>
      <c r="CA961" s="149"/>
      <c r="CB961" s="149"/>
      <c r="CC961" s="149"/>
      <c r="CD961" s="149"/>
      <c r="CE961" s="149"/>
      <c r="CF961" s="149"/>
      <c r="CG961" s="149"/>
      <c r="CH961" s="149"/>
      <c r="CI961" s="149"/>
      <c r="CJ961" s="149"/>
      <c r="CK961" s="149"/>
      <c r="CL961" s="149"/>
      <c r="CM961" s="149"/>
      <c r="CN961" s="149"/>
      <c r="CO961" s="149"/>
      <c r="CP961" s="149"/>
      <c r="CQ961" s="149"/>
      <c r="CR961" s="149"/>
      <c r="CS961" s="150"/>
      <c r="CT961" s="151"/>
      <c r="CW961" s="68"/>
      <c r="CX961" s="152"/>
    </row>
    <row r="962" spans="1:102">
      <c r="A962" s="289" t="s">
        <v>8334</v>
      </c>
      <c r="B962" s="146" t="s">
        <v>8273</v>
      </c>
      <c r="C962" s="147" t="s">
        <v>461</v>
      </c>
      <c r="D962" s="147"/>
      <c r="E962" s="150" t="s">
        <v>2</v>
      </c>
      <c r="F962" s="150" t="s">
        <v>38</v>
      </c>
      <c r="G962" s="150" t="s">
        <v>35</v>
      </c>
      <c r="H962" s="150" t="s">
        <v>8271</v>
      </c>
      <c r="I962" s="156"/>
      <c r="J962" s="148">
        <v>0</v>
      </c>
      <c r="K962" s="149">
        <v>0</v>
      </c>
      <c r="L962" s="149">
        <v>0</v>
      </c>
      <c r="M962" s="149">
        <v>0</v>
      </c>
      <c r="N962" s="149">
        <v>0</v>
      </c>
      <c r="O962" s="149">
        <v>0</v>
      </c>
      <c r="P962" s="149">
        <v>0</v>
      </c>
      <c r="Q962" s="149">
        <v>0</v>
      </c>
      <c r="R962" s="149">
        <v>0</v>
      </c>
      <c r="S962" s="149">
        <v>0</v>
      </c>
      <c r="T962" s="149">
        <v>0</v>
      </c>
      <c r="U962" s="149">
        <v>1</v>
      </c>
      <c r="V962" s="149">
        <v>1</v>
      </c>
      <c r="W962" s="149">
        <v>1</v>
      </c>
      <c r="X962" s="149">
        <v>1</v>
      </c>
      <c r="Y962" s="149">
        <v>1</v>
      </c>
      <c r="Z962" s="149">
        <v>1</v>
      </c>
      <c r="AA962" s="149">
        <v>1</v>
      </c>
      <c r="AB962" s="149">
        <v>1</v>
      </c>
      <c r="AC962" s="149">
        <v>1</v>
      </c>
      <c r="AD962" s="149">
        <v>1</v>
      </c>
      <c r="AE962" s="149">
        <v>1</v>
      </c>
      <c r="AF962" s="149">
        <v>1</v>
      </c>
      <c r="AG962" s="149">
        <v>1</v>
      </c>
      <c r="AH962" s="149">
        <v>1</v>
      </c>
      <c r="AI962" s="149">
        <v>1</v>
      </c>
      <c r="AJ962" s="149">
        <v>1</v>
      </c>
      <c r="AK962" s="149">
        <v>1</v>
      </c>
      <c r="AL962" s="149">
        <v>1</v>
      </c>
      <c r="AM962" s="149">
        <v>1</v>
      </c>
      <c r="AN962" s="149">
        <v>1</v>
      </c>
      <c r="AO962" s="149">
        <v>1</v>
      </c>
      <c r="AP962" s="149">
        <v>1</v>
      </c>
      <c r="AQ962" s="149">
        <v>1</v>
      </c>
      <c r="AR962" s="149">
        <v>1</v>
      </c>
      <c r="AS962" s="149">
        <v>1</v>
      </c>
      <c r="AT962" s="149">
        <v>1</v>
      </c>
      <c r="AU962" s="149">
        <v>1</v>
      </c>
      <c r="AV962" s="149">
        <v>1</v>
      </c>
      <c r="AW962" s="149">
        <v>1</v>
      </c>
      <c r="AX962" s="149">
        <v>1</v>
      </c>
      <c r="AY962" s="149">
        <v>1</v>
      </c>
      <c r="AZ962" s="149">
        <v>1</v>
      </c>
      <c r="BA962" s="149">
        <v>1</v>
      </c>
      <c r="BB962" s="149">
        <v>1</v>
      </c>
      <c r="BC962" s="149">
        <v>1</v>
      </c>
      <c r="BD962" s="149">
        <v>1</v>
      </c>
      <c r="BE962" s="149">
        <v>1</v>
      </c>
      <c r="BF962" s="149">
        <v>1</v>
      </c>
      <c r="BG962" s="149">
        <v>1</v>
      </c>
      <c r="BH962" s="149">
        <v>1</v>
      </c>
      <c r="BI962" s="149">
        <v>1</v>
      </c>
      <c r="BJ962" s="149">
        <v>1</v>
      </c>
      <c r="BK962" s="149">
        <v>1</v>
      </c>
      <c r="BL962" s="149">
        <v>1</v>
      </c>
      <c r="BM962" s="149">
        <v>1</v>
      </c>
      <c r="BN962" s="149">
        <v>1</v>
      </c>
      <c r="BO962" s="149">
        <v>1</v>
      </c>
      <c r="BP962" s="149">
        <v>1</v>
      </c>
      <c r="BQ962" s="149">
        <v>1</v>
      </c>
      <c r="BR962" s="149">
        <v>1</v>
      </c>
      <c r="BS962" s="149">
        <v>1</v>
      </c>
      <c r="BT962" s="149">
        <v>1</v>
      </c>
      <c r="BU962" s="149"/>
      <c r="BV962" s="149"/>
      <c r="BW962" s="149"/>
      <c r="BX962" s="149"/>
      <c r="BY962" s="149"/>
      <c r="BZ962" s="149"/>
      <c r="CA962" s="149"/>
      <c r="CB962" s="149"/>
      <c r="CC962" s="149"/>
      <c r="CD962" s="149"/>
      <c r="CE962" s="149"/>
      <c r="CF962" s="149"/>
      <c r="CG962" s="149"/>
      <c r="CH962" s="149"/>
      <c r="CI962" s="149"/>
      <c r="CJ962" s="149"/>
      <c r="CK962" s="149"/>
      <c r="CL962" s="149"/>
      <c r="CM962" s="149"/>
      <c r="CN962" s="149"/>
      <c r="CO962" s="149"/>
      <c r="CP962" s="149"/>
      <c r="CQ962" s="149"/>
      <c r="CR962" s="149"/>
      <c r="CS962" s="150"/>
      <c r="CT962" s="151"/>
      <c r="CW962" s="68"/>
      <c r="CX962" s="152"/>
    </row>
    <row r="963" spans="1:102">
      <c r="A963" s="289" t="s">
        <v>8334</v>
      </c>
      <c r="B963" s="146" t="s">
        <v>8274</v>
      </c>
      <c r="C963" s="147" t="s">
        <v>461</v>
      </c>
      <c r="D963" s="147"/>
      <c r="E963" s="150" t="s">
        <v>2</v>
      </c>
      <c r="F963" s="150" t="s">
        <v>38</v>
      </c>
      <c r="G963" s="150" t="s">
        <v>35</v>
      </c>
      <c r="H963" s="150" t="s">
        <v>8271</v>
      </c>
      <c r="I963" s="156"/>
      <c r="J963" s="148">
        <v>0</v>
      </c>
      <c r="K963" s="149">
        <v>0</v>
      </c>
      <c r="L963" s="149">
        <v>0</v>
      </c>
      <c r="M963" s="149">
        <v>0</v>
      </c>
      <c r="N963" s="149">
        <v>0</v>
      </c>
      <c r="O963" s="149">
        <v>0</v>
      </c>
      <c r="P963" s="149">
        <v>0</v>
      </c>
      <c r="Q963" s="149">
        <v>0</v>
      </c>
      <c r="R963" s="149">
        <v>0</v>
      </c>
      <c r="S963" s="149">
        <v>0</v>
      </c>
      <c r="T963" s="149">
        <v>0</v>
      </c>
      <c r="U963" s="149">
        <v>0</v>
      </c>
      <c r="V963" s="149">
        <v>1</v>
      </c>
      <c r="W963" s="149">
        <v>1</v>
      </c>
      <c r="X963" s="149">
        <v>1</v>
      </c>
      <c r="Y963" s="149">
        <v>1</v>
      </c>
      <c r="Z963" s="149">
        <v>1</v>
      </c>
      <c r="AA963" s="149">
        <v>1</v>
      </c>
      <c r="AB963" s="149">
        <v>1</v>
      </c>
      <c r="AC963" s="149">
        <v>1</v>
      </c>
      <c r="AD963" s="149">
        <v>1</v>
      </c>
      <c r="AE963" s="149">
        <v>1</v>
      </c>
      <c r="AF963" s="149">
        <v>1</v>
      </c>
      <c r="AG963" s="149">
        <v>1</v>
      </c>
      <c r="AH963" s="149">
        <v>1</v>
      </c>
      <c r="AI963" s="149">
        <v>1</v>
      </c>
      <c r="AJ963" s="149">
        <v>1</v>
      </c>
      <c r="AK963" s="149">
        <v>1</v>
      </c>
      <c r="AL963" s="149">
        <v>1</v>
      </c>
      <c r="AM963" s="149">
        <v>1</v>
      </c>
      <c r="AN963" s="149">
        <v>1</v>
      </c>
      <c r="AO963" s="149">
        <v>1</v>
      </c>
      <c r="AP963" s="149">
        <v>1</v>
      </c>
      <c r="AQ963" s="149">
        <v>1</v>
      </c>
      <c r="AR963" s="149">
        <v>1</v>
      </c>
      <c r="AS963" s="149">
        <v>1</v>
      </c>
      <c r="AT963" s="149">
        <v>1</v>
      </c>
      <c r="AU963" s="149">
        <v>1</v>
      </c>
      <c r="AV963" s="149">
        <v>1</v>
      </c>
      <c r="AW963" s="149">
        <v>1</v>
      </c>
      <c r="AX963" s="149">
        <v>1</v>
      </c>
      <c r="AY963" s="149">
        <v>1</v>
      </c>
      <c r="AZ963" s="149">
        <v>1</v>
      </c>
      <c r="BA963" s="149">
        <v>1</v>
      </c>
      <c r="BB963" s="149">
        <v>1</v>
      </c>
      <c r="BC963" s="149">
        <v>1</v>
      </c>
      <c r="BD963" s="149">
        <v>1</v>
      </c>
      <c r="BE963" s="149">
        <v>1</v>
      </c>
      <c r="BF963" s="149">
        <v>1</v>
      </c>
      <c r="BG963" s="149">
        <v>1</v>
      </c>
      <c r="BH963" s="149">
        <v>1</v>
      </c>
      <c r="BI963" s="149">
        <v>1</v>
      </c>
      <c r="BJ963" s="149">
        <v>1</v>
      </c>
      <c r="BK963" s="149">
        <v>1</v>
      </c>
      <c r="BL963" s="149">
        <v>1</v>
      </c>
      <c r="BM963" s="149">
        <v>1</v>
      </c>
      <c r="BN963" s="149">
        <v>1</v>
      </c>
      <c r="BO963" s="149">
        <v>1</v>
      </c>
      <c r="BP963" s="149">
        <v>1</v>
      </c>
      <c r="BQ963" s="149">
        <v>1</v>
      </c>
      <c r="BR963" s="149">
        <v>1</v>
      </c>
      <c r="BS963" s="149">
        <v>1</v>
      </c>
      <c r="BT963" s="149">
        <v>1</v>
      </c>
      <c r="BU963" s="149"/>
      <c r="BV963" s="149"/>
      <c r="BW963" s="149"/>
      <c r="BX963" s="149"/>
      <c r="BY963" s="149"/>
      <c r="BZ963" s="149"/>
      <c r="CA963" s="149"/>
      <c r="CB963" s="149"/>
      <c r="CC963" s="149"/>
      <c r="CD963" s="149"/>
      <c r="CE963" s="149"/>
      <c r="CF963" s="149"/>
      <c r="CG963" s="149"/>
      <c r="CH963" s="149"/>
      <c r="CI963" s="149"/>
      <c r="CJ963" s="149"/>
      <c r="CK963" s="149"/>
      <c r="CL963" s="149"/>
      <c r="CM963" s="149"/>
      <c r="CN963" s="149"/>
      <c r="CO963" s="149"/>
      <c r="CP963" s="149"/>
      <c r="CQ963" s="149"/>
      <c r="CR963" s="149"/>
      <c r="CS963" s="150"/>
      <c r="CT963" s="151"/>
      <c r="CW963" s="68"/>
      <c r="CX963" s="152"/>
    </row>
    <row r="964" spans="1:102">
      <c r="A964" s="289" t="s">
        <v>8334</v>
      </c>
      <c r="B964" s="146" t="s">
        <v>8286</v>
      </c>
      <c r="C964" s="147" t="s">
        <v>461</v>
      </c>
      <c r="D964" s="147"/>
      <c r="E964" s="150" t="s">
        <v>2</v>
      </c>
      <c r="F964" s="150" t="s">
        <v>38</v>
      </c>
      <c r="G964" s="150" t="s">
        <v>35</v>
      </c>
      <c r="H964" s="150" t="s">
        <v>8271</v>
      </c>
      <c r="I964" s="156"/>
      <c r="J964" s="148">
        <v>0</v>
      </c>
      <c r="K964" s="149">
        <v>0</v>
      </c>
      <c r="L964" s="149">
        <v>0</v>
      </c>
      <c r="M964" s="149">
        <v>0</v>
      </c>
      <c r="N964" s="149">
        <v>0</v>
      </c>
      <c r="O964" s="149">
        <v>0</v>
      </c>
      <c r="P964" s="149">
        <v>0</v>
      </c>
      <c r="Q964" s="149">
        <v>0</v>
      </c>
      <c r="R964" s="149">
        <v>0</v>
      </c>
      <c r="S964" s="149">
        <v>0</v>
      </c>
      <c r="T964" s="149">
        <v>0</v>
      </c>
      <c r="U964" s="149">
        <v>1</v>
      </c>
      <c r="V964" s="149">
        <v>1</v>
      </c>
      <c r="W964" s="149">
        <v>1</v>
      </c>
      <c r="X964" s="149">
        <v>1</v>
      </c>
      <c r="Y964" s="149">
        <v>1</v>
      </c>
      <c r="Z964" s="149">
        <v>1</v>
      </c>
      <c r="AA964" s="149">
        <v>1</v>
      </c>
      <c r="AB964" s="149">
        <v>1</v>
      </c>
      <c r="AC964" s="149">
        <v>1</v>
      </c>
      <c r="AD964" s="149">
        <v>1</v>
      </c>
      <c r="AE964" s="149">
        <v>1</v>
      </c>
      <c r="AF964" s="149">
        <v>1</v>
      </c>
      <c r="AG964" s="149">
        <v>1</v>
      </c>
      <c r="AH964" s="149">
        <v>1</v>
      </c>
      <c r="AI964" s="149">
        <v>1</v>
      </c>
      <c r="AJ964" s="149">
        <v>1</v>
      </c>
      <c r="AK964" s="149">
        <v>1</v>
      </c>
      <c r="AL964" s="149">
        <v>1</v>
      </c>
      <c r="AM964" s="149">
        <v>1</v>
      </c>
      <c r="AN964" s="149">
        <v>1</v>
      </c>
      <c r="AO964" s="149">
        <v>1</v>
      </c>
      <c r="AP964" s="149">
        <v>1</v>
      </c>
      <c r="AQ964" s="149">
        <v>1</v>
      </c>
      <c r="AR964" s="149">
        <v>1</v>
      </c>
      <c r="AS964" s="149">
        <v>1</v>
      </c>
      <c r="AT964" s="149">
        <v>1</v>
      </c>
      <c r="AU964" s="149">
        <v>1</v>
      </c>
      <c r="AV964" s="149">
        <v>1</v>
      </c>
      <c r="AW964" s="149">
        <v>1</v>
      </c>
      <c r="AX964" s="149">
        <v>1</v>
      </c>
      <c r="AY964" s="149">
        <v>1</v>
      </c>
      <c r="AZ964" s="149">
        <v>1</v>
      </c>
      <c r="BA964" s="149">
        <v>1</v>
      </c>
      <c r="BB964" s="149">
        <v>1</v>
      </c>
      <c r="BC964" s="149">
        <v>1</v>
      </c>
      <c r="BD964" s="149">
        <v>1</v>
      </c>
      <c r="BE964" s="149">
        <v>1</v>
      </c>
      <c r="BF964" s="149">
        <v>1</v>
      </c>
      <c r="BG964" s="149">
        <v>1</v>
      </c>
      <c r="BH964" s="149">
        <v>1</v>
      </c>
      <c r="BI964" s="149">
        <v>1</v>
      </c>
      <c r="BJ964" s="149">
        <v>1</v>
      </c>
      <c r="BK964" s="149">
        <v>1</v>
      </c>
      <c r="BL964" s="149">
        <v>1</v>
      </c>
      <c r="BM964" s="149">
        <v>1</v>
      </c>
      <c r="BN964" s="149">
        <v>1</v>
      </c>
      <c r="BO964" s="149">
        <v>1</v>
      </c>
      <c r="BP964" s="149">
        <v>1</v>
      </c>
      <c r="BQ964" s="149">
        <v>1</v>
      </c>
      <c r="BR964" s="149">
        <v>1</v>
      </c>
      <c r="BS964" s="149">
        <v>1</v>
      </c>
      <c r="BT964" s="149">
        <v>1</v>
      </c>
      <c r="BU964" s="149"/>
      <c r="BV964" s="149"/>
      <c r="BW964" s="149"/>
      <c r="BX964" s="149"/>
      <c r="BY964" s="149"/>
      <c r="BZ964" s="149"/>
      <c r="CA964" s="149"/>
      <c r="CB964" s="149"/>
      <c r="CC964" s="149"/>
      <c r="CD964" s="149"/>
      <c r="CE964" s="149"/>
      <c r="CF964" s="149"/>
      <c r="CG964" s="149"/>
      <c r="CH964" s="149"/>
      <c r="CI964" s="149"/>
      <c r="CJ964" s="149"/>
      <c r="CK964" s="149"/>
      <c r="CL964" s="149"/>
      <c r="CM964" s="149"/>
      <c r="CN964" s="149"/>
      <c r="CO964" s="149"/>
      <c r="CP964" s="149"/>
      <c r="CQ964" s="149"/>
      <c r="CR964" s="149"/>
      <c r="CS964" s="150"/>
      <c r="CT964" s="151"/>
      <c r="CW964" s="68"/>
      <c r="CX964" s="152"/>
    </row>
    <row r="965" spans="1:102">
      <c r="A965" s="289" t="s">
        <v>8334</v>
      </c>
      <c r="B965" s="146" t="s">
        <v>8283</v>
      </c>
      <c r="C965" s="147" t="s">
        <v>461</v>
      </c>
      <c r="D965" s="147"/>
      <c r="E965" s="150" t="s">
        <v>2</v>
      </c>
      <c r="F965" s="150" t="s">
        <v>38</v>
      </c>
      <c r="G965" s="150" t="s">
        <v>35</v>
      </c>
      <c r="H965" s="150" t="s">
        <v>8271</v>
      </c>
      <c r="I965" s="156"/>
      <c r="J965" s="148">
        <v>0</v>
      </c>
      <c r="K965" s="149">
        <v>0</v>
      </c>
      <c r="L965" s="149">
        <v>0</v>
      </c>
      <c r="M965" s="149">
        <v>0</v>
      </c>
      <c r="N965" s="149">
        <v>0</v>
      </c>
      <c r="O965" s="149">
        <v>0</v>
      </c>
      <c r="P965" s="149">
        <v>0</v>
      </c>
      <c r="Q965" s="149">
        <v>0</v>
      </c>
      <c r="R965" s="149">
        <v>0</v>
      </c>
      <c r="S965" s="149">
        <v>0</v>
      </c>
      <c r="T965" s="149">
        <v>1</v>
      </c>
      <c r="U965" s="149">
        <v>1</v>
      </c>
      <c r="V965" s="149">
        <v>1</v>
      </c>
      <c r="W965" s="149">
        <v>1</v>
      </c>
      <c r="X965" s="149">
        <v>1</v>
      </c>
      <c r="Y965" s="149">
        <v>1</v>
      </c>
      <c r="Z965" s="149">
        <v>1</v>
      </c>
      <c r="AA965" s="149">
        <v>1</v>
      </c>
      <c r="AB965" s="149">
        <v>1</v>
      </c>
      <c r="AC965" s="149">
        <v>1</v>
      </c>
      <c r="AD965" s="149">
        <v>1</v>
      </c>
      <c r="AE965" s="149">
        <v>1</v>
      </c>
      <c r="AF965" s="149">
        <v>1</v>
      </c>
      <c r="AG965" s="149">
        <v>1</v>
      </c>
      <c r="AH965" s="149">
        <v>1</v>
      </c>
      <c r="AI965" s="149">
        <v>1</v>
      </c>
      <c r="AJ965" s="149">
        <v>1</v>
      </c>
      <c r="AK965" s="149">
        <v>1</v>
      </c>
      <c r="AL965" s="149">
        <v>1</v>
      </c>
      <c r="AM965" s="149">
        <v>1</v>
      </c>
      <c r="AN965" s="149">
        <v>1</v>
      </c>
      <c r="AO965" s="149">
        <v>1</v>
      </c>
      <c r="AP965" s="149">
        <v>1</v>
      </c>
      <c r="AQ965" s="149">
        <v>1</v>
      </c>
      <c r="AR965" s="149">
        <v>1</v>
      </c>
      <c r="AS965" s="149">
        <v>1</v>
      </c>
      <c r="AT965" s="149">
        <v>1</v>
      </c>
      <c r="AU965" s="149">
        <v>1</v>
      </c>
      <c r="AV965" s="149">
        <v>1</v>
      </c>
      <c r="AW965" s="149">
        <v>1</v>
      </c>
      <c r="AX965" s="149">
        <v>1</v>
      </c>
      <c r="AY965" s="149">
        <v>1</v>
      </c>
      <c r="AZ965" s="149">
        <v>1</v>
      </c>
      <c r="BA965" s="149">
        <v>1</v>
      </c>
      <c r="BB965" s="149">
        <v>1</v>
      </c>
      <c r="BC965" s="149">
        <v>1</v>
      </c>
      <c r="BD965" s="149">
        <v>1</v>
      </c>
      <c r="BE965" s="149">
        <v>1</v>
      </c>
      <c r="BF965" s="149">
        <v>1</v>
      </c>
      <c r="BG965" s="149">
        <v>1</v>
      </c>
      <c r="BH965" s="149">
        <v>1</v>
      </c>
      <c r="BI965" s="149">
        <v>1</v>
      </c>
      <c r="BJ965" s="149">
        <v>1</v>
      </c>
      <c r="BK965" s="149">
        <v>1</v>
      </c>
      <c r="BL965" s="149">
        <v>1</v>
      </c>
      <c r="BM965" s="149">
        <v>1</v>
      </c>
      <c r="BN965" s="149">
        <v>1</v>
      </c>
      <c r="BO965" s="149">
        <v>1</v>
      </c>
      <c r="BP965" s="149">
        <v>1</v>
      </c>
      <c r="BQ965" s="149">
        <v>1</v>
      </c>
      <c r="BR965" s="149">
        <v>1</v>
      </c>
      <c r="BS965" s="149">
        <v>1</v>
      </c>
      <c r="BT965" s="149">
        <v>1</v>
      </c>
      <c r="BU965" s="149"/>
      <c r="BV965" s="149"/>
      <c r="BW965" s="149"/>
      <c r="BX965" s="149"/>
      <c r="BY965" s="149"/>
      <c r="BZ965" s="149"/>
      <c r="CA965" s="149"/>
      <c r="CB965" s="149"/>
      <c r="CC965" s="149"/>
      <c r="CD965" s="149"/>
      <c r="CE965" s="149"/>
      <c r="CF965" s="149"/>
      <c r="CG965" s="149"/>
      <c r="CH965" s="149"/>
      <c r="CI965" s="149"/>
      <c r="CJ965" s="149"/>
      <c r="CK965" s="149"/>
      <c r="CL965" s="149"/>
      <c r="CM965" s="149"/>
      <c r="CN965" s="149"/>
      <c r="CO965" s="149"/>
      <c r="CP965" s="149"/>
      <c r="CQ965" s="149"/>
      <c r="CR965" s="149"/>
      <c r="CS965" s="150"/>
      <c r="CT965" s="151"/>
      <c r="CW965" s="68"/>
      <c r="CX965" s="152"/>
    </row>
    <row r="966" spans="1:102">
      <c r="A966" s="289" t="s">
        <v>8334</v>
      </c>
      <c r="B966" s="146" t="s">
        <v>8284</v>
      </c>
      <c r="C966" s="147" t="s">
        <v>461</v>
      </c>
      <c r="D966" s="147"/>
      <c r="E966" s="150" t="s">
        <v>2</v>
      </c>
      <c r="F966" s="150" t="s">
        <v>38</v>
      </c>
      <c r="G966" s="150" t="s">
        <v>35</v>
      </c>
      <c r="H966" s="150" t="s">
        <v>8271</v>
      </c>
      <c r="I966" s="156"/>
      <c r="J966" s="148">
        <v>0</v>
      </c>
      <c r="K966" s="149">
        <v>0</v>
      </c>
      <c r="L966" s="149">
        <v>0</v>
      </c>
      <c r="M966" s="149">
        <v>0</v>
      </c>
      <c r="N966" s="149">
        <v>0</v>
      </c>
      <c r="O966" s="149">
        <v>0</v>
      </c>
      <c r="P966" s="149">
        <v>0</v>
      </c>
      <c r="Q966" s="149">
        <v>0</v>
      </c>
      <c r="R966" s="149">
        <v>0</v>
      </c>
      <c r="S966" s="149">
        <v>0</v>
      </c>
      <c r="T966" s="149">
        <v>0</v>
      </c>
      <c r="U966" s="149">
        <v>1</v>
      </c>
      <c r="V966" s="149">
        <v>1</v>
      </c>
      <c r="W966" s="149">
        <v>1</v>
      </c>
      <c r="X966" s="149">
        <v>1</v>
      </c>
      <c r="Y966" s="149">
        <v>1</v>
      </c>
      <c r="Z966" s="149">
        <v>1</v>
      </c>
      <c r="AA966" s="149">
        <v>1</v>
      </c>
      <c r="AB966" s="149">
        <v>1</v>
      </c>
      <c r="AC966" s="149">
        <v>1</v>
      </c>
      <c r="AD966" s="149">
        <v>1</v>
      </c>
      <c r="AE966" s="149">
        <v>1</v>
      </c>
      <c r="AF966" s="149">
        <v>1</v>
      </c>
      <c r="AG966" s="149">
        <v>1</v>
      </c>
      <c r="AH966" s="149">
        <v>1</v>
      </c>
      <c r="AI966" s="149">
        <v>1</v>
      </c>
      <c r="AJ966" s="149">
        <v>1</v>
      </c>
      <c r="AK966" s="149">
        <v>1</v>
      </c>
      <c r="AL966" s="149">
        <v>1</v>
      </c>
      <c r="AM966" s="149">
        <v>1</v>
      </c>
      <c r="AN966" s="149">
        <v>1</v>
      </c>
      <c r="AO966" s="149">
        <v>1</v>
      </c>
      <c r="AP966" s="149">
        <v>1</v>
      </c>
      <c r="AQ966" s="149">
        <v>1</v>
      </c>
      <c r="AR966" s="149">
        <v>1</v>
      </c>
      <c r="AS966" s="149">
        <v>1</v>
      </c>
      <c r="AT966" s="149">
        <v>1</v>
      </c>
      <c r="AU966" s="149">
        <v>1</v>
      </c>
      <c r="AV966" s="149">
        <v>1</v>
      </c>
      <c r="AW966" s="149">
        <v>1</v>
      </c>
      <c r="AX966" s="149">
        <v>1</v>
      </c>
      <c r="AY966" s="149">
        <v>1</v>
      </c>
      <c r="AZ966" s="149">
        <v>1</v>
      </c>
      <c r="BA966" s="149">
        <v>1</v>
      </c>
      <c r="BB966" s="149">
        <v>1</v>
      </c>
      <c r="BC966" s="149">
        <v>1</v>
      </c>
      <c r="BD966" s="149">
        <v>1</v>
      </c>
      <c r="BE966" s="149">
        <v>1</v>
      </c>
      <c r="BF966" s="149">
        <v>1</v>
      </c>
      <c r="BG966" s="149">
        <v>1</v>
      </c>
      <c r="BH966" s="149">
        <v>1</v>
      </c>
      <c r="BI966" s="149">
        <v>1</v>
      </c>
      <c r="BJ966" s="149">
        <v>1</v>
      </c>
      <c r="BK966" s="149">
        <v>1</v>
      </c>
      <c r="BL966" s="149">
        <v>1</v>
      </c>
      <c r="BM966" s="149">
        <v>1</v>
      </c>
      <c r="BN966" s="149">
        <v>1</v>
      </c>
      <c r="BO966" s="149">
        <v>1</v>
      </c>
      <c r="BP966" s="149">
        <v>1</v>
      </c>
      <c r="BQ966" s="149">
        <v>1</v>
      </c>
      <c r="BR966" s="149">
        <v>1</v>
      </c>
      <c r="BS966" s="149">
        <v>1</v>
      </c>
      <c r="BT966" s="149">
        <v>1</v>
      </c>
      <c r="BU966" s="149"/>
      <c r="BV966" s="149"/>
      <c r="BW966" s="149"/>
      <c r="BX966" s="149"/>
      <c r="BY966" s="149"/>
      <c r="BZ966" s="149"/>
      <c r="CA966" s="149"/>
      <c r="CB966" s="149"/>
      <c r="CC966" s="149"/>
      <c r="CD966" s="149"/>
      <c r="CE966" s="149"/>
      <c r="CF966" s="149"/>
      <c r="CG966" s="149"/>
      <c r="CH966" s="149"/>
      <c r="CI966" s="149"/>
      <c r="CJ966" s="149"/>
      <c r="CK966" s="149"/>
      <c r="CL966" s="149"/>
      <c r="CM966" s="149"/>
      <c r="CN966" s="149"/>
      <c r="CO966" s="149"/>
      <c r="CP966" s="149"/>
      <c r="CQ966" s="149"/>
      <c r="CR966" s="149"/>
      <c r="CS966" s="150"/>
      <c r="CT966" s="151"/>
      <c r="CW966" s="68"/>
      <c r="CX966" s="152"/>
    </row>
    <row r="967" spans="1:102">
      <c r="A967" s="289" t="s">
        <v>8334</v>
      </c>
      <c r="B967" s="146" t="s">
        <v>454</v>
      </c>
      <c r="C967" s="147" t="str">
        <f>+_xlfn.XLOOKUP(B967,'R4'!B:B,'R4'!C:C)</f>
        <v>AMR - HİDROLİK KIRICI - VEGA - VB 77</v>
      </c>
      <c r="D967" s="147"/>
      <c r="E967" s="150" t="s">
        <v>5163</v>
      </c>
      <c r="F967" s="150" t="s">
        <v>38</v>
      </c>
      <c r="G967" s="150" t="s">
        <v>35</v>
      </c>
      <c r="H967" s="150" t="s">
        <v>8271</v>
      </c>
      <c r="I967" s="156"/>
      <c r="J967" s="148">
        <v>0</v>
      </c>
      <c r="K967" s="149">
        <v>0</v>
      </c>
      <c r="L967" s="149">
        <v>0</v>
      </c>
      <c r="M967" s="149">
        <v>0</v>
      </c>
      <c r="N967" s="149">
        <v>0</v>
      </c>
      <c r="O967" s="149">
        <v>0</v>
      </c>
      <c r="P967" s="149">
        <v>0</v>
      </c>
      <c r="Q967" s="149">
        <v>0</v>
      </c>
      <c r="R967" s="149">
        <v>0</v>
      </c>
      <c r="S967" s="149">
        <v>0</v>
      </c>
      <c r="T967" s="149">
        <v>0</v>
      </c>
      <c r="U967" s="149">
        <v>0</v>
      </c>
      <c r="V967" s="149">
        <v>1</v>
      </c>
      <c r="W967" s="149">
        <v>1</v>
      </c>
      <c r="X967" s="149">
        <v>1</v>
      </c>
      <c r="Y967" s="149">
        <v>1</v>
      </c>
      <c r="Z967" s="149">
        <v>1</v>
      </c>
      <c r="AA967" s="149">
        <v>1</v>
      </c>
      <c r="AB967" s="149">
        <v>1</v>
      </c>
      <c r="AC967" s="149">
        <v>1</v>
      </c>
      <c r="AD967" s="149">
        <v>1</v>
      </c>
      <c r="AE967" s="149">
        <v>1</v>
      </c>
      <c r="AF967" s="149">
        <v>1</v>
      </c>
      <c r="AG967" s="149">
        <v>1</v>
      </c>
      <c r="AH967" s="149">
        <v>1</v>
      </c>
      <c r="AI967" s="149">
        <v>1</v>
      </c>
      <c r="AJ967" s="149">
        <v>1</v>
      </c>
      <c r="AK967" s="149">
        <v>1</v>
      </c>
      <c r="AL967" s="149">
        <v>1</v>
      </c>
      <c r="AM967" s="149">
        <v>1</v>
      </c>
      <c r="AN967" s="149">
        <v>1</v>
      </c>
      <c r="AO967" s="149">
        <v>1</v>
      </c>
      <c r="AP967" s="149">
        <v>1</v>
      </c>
      <c r="AQ967" s="149">
        <v>1</v>
      </c>
      <c r="AR967" s="149">
        <v>1</v>
      </c>
      <c r="AS967" s="149">
        <v>1</v>
      </c>
      <c r="AT967" s="149">
        <v>1</v>
      </c>
      <c r="AU967" s="149">
        <v>1</v>
      </c>
      <c r="AV967" s="149">
        <v>1</v>
      </c>
      <c r="AW967" s="149">
        <v>1</v>
      </c>
      <c r="AX967" s="149">
        <v>1</v>
      </c>
      <c r="AY967" s="149">
        <v>1</v>
      </c>
      <c r="AZ967" s="149">
        <v>1</v>
      </c>
      <c r="BA967" s="149">
        <v>1</v>
      </c>
      <c r="BB967" s="149">
        <v>1</v>
      </c>
      <c r="BC967" s="149">
        <v>1</v>
      </c>
      <c r="BD967" s="149">
        <v>1</v>
      </c>
      <c r="BE967" s="149">
        <v>1</v>
      </c>
      <c r="BF967" s="149">
        <v>1</v>
      </c>
      <c r="BG967" s="149">
        <v>1</v>
      </c>
      <c r="BH967" s="149">
        <v>1</v>
      </c>
      <c r="BI967" s="149">
        <v>1</v>
      </c>
      <c r="BJ967" s="149">
        <v>1</v>
      </c>
      <c r="BK967" s="149">
        <v>1</v>
      </c>
      <c r="BL967" s="149">
        <v>1</v>
      </c>
      <c r="BM967" s="149">
        <v>1</v>
      </c>
      <c r="BN967" s="149">
        <v>1</v>
      </c>
      <c r="BO967" s="149">
        <v>1</v>
      </c>
      <c r="BP967" s="149">
        <v>1</v>
      </c>
      <c r="BQ967" s="149">
        <v>1</v>
      </c>
      <c r="BR967" s="149">
        <v>1</v>
      </c>
      <c r="BS967" s="149">
        <v>1</v>
      </c>
      <c r="BT967" s="149">
        <v>1</v>
      </c>
      <c r="BU967" s="149"/>
      <c r="BV967" s="149"/>
      <c r="BW967" s="149"/>
      <c r="BX967" s="149"/>
      <c r="BY967" s="149"/>
      <c r="BZ967" s="149"/>
      <c r="CA967" s="149"/>
      <c r="CB967" s="149"/>
      <c r="CC967" s="149"/>
      <c r="CD967" s="149"/>
      <c r="CE967" s="149"/>
      <c r="CF967" s="149"/>
      <c r="CG967" s="149"/>
      <c r="CH967" s="149"/>
      <c r="CI967" s="149"/>
      <c r="CJ967" s="149"/>
      <c r="CK967" s="149"/>
      <c r="CL967" s="149"/>
      <c r="CM967" s="149"/>
      <c r="CN967" s="149"/>
      <c r="CO967" s="149"/>
      <c r="CP967" s="149"/>
      <c r="CQ967" s="149"/>
      <c r="CR967" s="149"/>
      <c r="CS967" s="150"/>
      <c r="CT967" s="151"/>
      <c r="CW967" s="68"/>
      <c r="CX967" s="152"/>
    </row>
    <row r="968" spans="1:102">
      <c r="A968" s="289" t="s">
        <v>8334</v>
      </c>
      <c r="B968" s="146" t="s">
        <v>453</v>
      </c>
      <c r="C968" s="147" t="s">
        <v>465</v>
      </c>
      <c r="D968" s="147"/>
      <c r="E968" s="150" t="s">
        <v>5163</v>
      </c>
      <c r="F968" s="150" t="s">
        <v>38</v>
      </c>
      <c r="G968" s="150" t="s">
        <v>35</v>
      </c>
      <c r="H968" s="150" t="s">
        <v>8271</v>
      </c>
      <c r="I968" s="156"/>
      <c r="J968" s="148">
        <v>0</v>
      </c>
      <c r="K968" s="149">
        <v>0</v>
      </c>
      <c r="L968" s="149">
        <v>0</v>
      </c>
      <c r="M968" s="149">
        <v>0</v>
      </c>
      <c r="N968" s="149">
        <v>0</v>
      </c>
      <c r="O968" s="149">
        <v>0</v>
      </c>
      <c r="P968" s="149">
        <v>0</v>
      </c>
      <c r="Q968" s="149">
        <v>0</v>
      </c>
      <c r="R968" s="149">
        <v>0</v>
      </c>
      <c r="S968" s="149">
        <v>0</v>
      </c>
      <c r="T968" s="149">
        <v>0</v>
      </c>
      <c r="U968" s="149">
        <v>0</v>
      </c>
      <c r="V968" s="149">
        <v>1</v>
      </c>
      <c r="W968" s="149">
        <v>1</v>
      </c>
      <c r="X968" s="149">
        <v>1</v>
      </c>
      <c r="Y968" s="149">
        <v>1</v>
      </c>
      <c r="Z968" s="149">
        <v>1</v>
      </c>
      <c r="AA968" s="149">
        <v>1</v>
      </c>
      <c r="AB968" s="149">
        <v>1</v>
      </c>
      <c r="AC968" s="149">
        <v>1</v>
      </c>
      <c r="AD968" s="149">
        <v>1</v>
      </c>
      <c r="AE968" s="149">
        <v>1</v>
      </c>
      <c r="AF968" s="149">
        <v>1</v>
      </c>
      <c r="AG968" s="149">
        <v>1</v>
      </c>
      <c r="AH968" s="149">
        <v>1</v>
      </c>
      <c r="AI968" s="149">
        <v>1</v>
      </c>
      <c r="AJ968" s="149">
        <v>1</v>
      </c>
      <c r="AK968" s="149">
        <v>1</v>
      </c>
      <c r="AL968" s="149">
        <v>1</v>
      </c>
      <c r="AM968" s="149">
        <v>1</v>
      </c>
      <c r="AN968" s="149">
        <v>1</v>
      </c>
      <c r="AO968" s="149">
        <v>1</v>
      </c>
      <c r="AP968" s="149">
        <v>1</v>
      </c>
      <c r="AQ968" s="149">
        <v>1</v>
      </c>
      <c r="AR968" s="149">
        <v>1</v>
      </c>
      <c r="AS968" s="149">
        <v>1</v>
      </c>
      <c r="AT968" s="149">
        <v>1</v>
      </c>
      <c r="AU968" s="149">
        <v>1</v>
      </c>
      <c r="AV968" s="149">
        <v>1</v>
      </c>
      <c r="AW968" s="149">
        <v>1</v>
      </c>
      <c r="AX968" s="149">
        <v>1</v>
      </c>
      <c r="AY968" s="149">
        <v>1</v>
      </c>
      <c r="AZ968" s="149">
        <v>1</v>
      </c>
      <c r="BA968" s="149">
        <v>1</v>
      </c>
      <c r="BB968" s="149">
        <v>1</v>
      </c>
      <c r="BC968" s="149">
        <v>1</v>
      </c>
      <c r="BD968" s="149">
        <v>1</v>
      </c>
      <c r="BE968" s="149">
        <v>1</v>
      </c>
      <c r="BF968" s="149">
        <v>1</v>
      </c>
      <c r="BG968" s="149">
        <v>1</v>
      </c>
      <c r="BH968" s="149">
        <v>1</v>
      </c>
      <c r="BI968" s="149">
        <v>1</v>
      </c>
      <c r="BJ968" s="149">
        <v>1</v>
      </c>
      <c r="BK968" s="149">
        <v>1</v>
      </c>
      <c r="BL968" s="149">
        <v>1</v>
      </c>
      <c r="BM968" s="149">
        <v>1</v>
      </c>
      <c r="BN968" s="149">
        <v>1</v>
      </c>
      <c r="BO968" s="149">
        <v>1</v>
      </c>
      <c r="BP968" s="149">
        <v>1</v>
      </c>
      <c r="BQ968" s="149">
        <v>1</v>
      </c>
      <c r="BR968" s="149">
        <v>1</v>
      </c>
      <c r="BS968" s="149">
        <v>1</v>
      </c>
      <c r="BT968" s="149">
        <v>1</v>
      </c>
      <c r="BU968" s="149"/>
      <c r="BV968" s="149"/>
      <c r="BW968" s="149"/>
      <c r="BX968" s="149"/>
      <c r="BY968" s="149"/>
      <c r="BZ968" s="149"/>
      <c r="CA968" s="149"/>
      <c r="CB968" s="149"/>
      <c r="CC968" s="149"/>
      <c r="CD968" s="149"/>
      <c r="CE968" s="149"/>
      <c r="CF968" s="149"/>
      <c r="CG968" s="149"/>
      <c r="CH968" s="149"/>
      <c r="CI968" s="149"/>
      <c r="CJ968" s="149"/>
      <c r="CK968" s="149"/>
      <c r="CL968" s="149"/>
      <c r="CM968" s="149"/>
      <c r="CN968" s="149"/>
      <c r="CO968" s="149"/>
      <c r="CP968" s="149"/>
      <c r="CQ968" s="149"/>
      <c r="CR968" s="149"/>
      <c r="CS968" s="150"/>
      <c r="CT968" s="151"/>
      <c r="CW968" s="68"/>
      <c r="CX968" s="152"/>
    </row>
    <row r="969" spans="1:102">
      <c r="A969" s="289" t="s">
        <v>8334</v>
      </c>
      <c r="B969" s="146" t="s">
        <v>452</v>
      </c>
      <c r="C969" s="147" t="s">
        <v>465</v>
      </c>
      <c r="D969" s="147"/>
      <c r="E969" s="150" t="s">
        <v>5163</v>
      </c>
      <c r="F969" s="150" t="s">
        <v>38</v>
      </c>
      <c r="G969" s="150" t="s">
        <v>35</v>
      </c>
      <c r="H969" s="150" t="s">
        <v>8271</v>
      </c>
      <c r="I969" s="156"/>
      <c r="J969" s="148">
        <v>0</v>
      </c>
      <c r="K969" s="149">
        <v>0</v>
      </c>
      <c r="L969" s="149">
        <v>0</v>
      </c>
      <c r="M969" s="149">
        <v>0</v>
      </c>
      <c r="N969" s="149">
        <v>0</v>
      </c>
      <c r="O969" s="149">
        <v>0</v>
      </c>
      <c r="P969" s="149">
        <v>0</v>
      </c>
      <c r="Q969" s="149">
        <v>0</v>
      </c>
      <c r="R969" s="149">
        <v>0</v>
      </c>
      <c r="S969" s="149">
        <v>0</v>
      </c>
      <c r="T969" s="149">
        <v>0</v>
      </c>
      <c r="U969" s="149">
        <v>0</v>
      </c>
      <c r="V969" s="149">
        <v>1</v>
      </c>
      <c r="W969" s="149">
        <v>1</v>
      </c>
      <c r="X969" s="149">
        <v>1</v>
      </c>
      <c r="Y969" s="149">
        <v>1</v>
      </c>
      <c r="Z969" s="149">
        <v>1</v>
      </c>
      <c r="AA969" s="149">
        <v>1</v>
      </c>
      <c r="AB969" s="149">
        <v>1</v>
      </c>
      <c r="AC969" s="149">
        <v>1</v>
      </c>
      <c r="AD969" s="149">
        <v>1</v>
      </c>
      <c r="AE969" s="149">
        <v>1</v>
      </c>
      <c r="AF969" s="149">
        <v>1</v>
      </c>
      <c r="AG969" s="149">
        <v>1</v>
      </c>
      <c r="AH969" s="149">
        <v>1</v>
      </c>
      <c r="AI969" s="149">
        <v>1</v>
      </c>
      <c r="AJ969" s="149">
        <v>1</v>
      </c>
      <c r="AK969" s="149">
        <v>1</v>
      </c>
      <c r="AL969" s="149">
        <v>1</v>
      </c>
      <c r="AM969" s="149">
        <v>1</v>
      </c>
      <c r="AN969" s="149">
        <v>1</v>
      </c>
      <c r="AO969" s="149">
        <v>1</v>
      </c>
      <c r="AP969" s="149">
        <v>1</v>
      </c>
      <c r="AQ969" s="149">
        <v>1</v>
      </c>
      <c r="AR969" s="149">
        <v>1</v>
      </c>
      <c r="AS969" s="149">
        <v>1</v>
      </c>
      <c r="AT969" s="149">
        <v>1</v>
      </c>
      <c r="AU969" s="149">
        <v>1</v>
      </c>
      <c r="AV969" s="149">
        <v>1</v>
      </c>
      <c r="AW969" s="149">
        <v>1</v>
      </c>
      <c r="AX969" s="149">
        <v>1</v>
      </c>
      <c r="AY969" s="149">
        <v>1</v>
      </c>
      <c r="AZ969" s="149">
        <v>1</v>
      </c>
      <c r="BA969" s="149">
        <v>1</v>
      </c>
      <c r="BB969" s="149">
        <v>1</v>
      </c>
      <c r="BC969" s="149">
        <v>1</v>
      </c>
      <c r="BD969" s="149">
        <v>1</v>
      </c>
      <c r="BE969" s="149">
        <v>1</v>
      </c>
      <c r="BF969" s="149">
        <v>1</v>
      </c>
      <c r="BG969" s="149">
        <v>1</v>
      </c>
      <c r="BH969" s="149">
        <v>1</v>
      </c>
      <c r="BI969" s="149">
        <v>1</v>
      </c>
      <c r="BJ969" s="149">
        <v>1</v>
      </c>
      <c r="BK969" s="149">
        <v>1</v>
      </c>
      <c r="BL969" s="149">
        <v>1</v>
      </c>
      <c r="BM969" s="149">
        <v>1</v>
      </c>
      <c r="BN969" s="149">
        <v>1</v>
      </c>
      <c r="BO969" s="149">
        <v>1</v>
      </c>
      <c r="BP969" s="149">
        <v>1</v>
      </c>
      <c r="BQ969" s="149">
        <v>1</v>
      </c>
      <c r="BR969" s="149">
        <v>1</v>
      </c>
      <c r="BS969" s="149">
        <v>1</v>
      </c>
      <c r="BT969" s="149">
        <v>1</v>
      </c>
      <c r="BU969" s="149"/>
      <c r="BV969" s="149"/>
      <c r="BW969" s="149"/>
      <c r="BX969" s="149"/>
      <c r="BY969" s="149"/>
      <c r="BZ969" s="149"/>
      <c r="CA969" s="149"/>
      <c r="CB969" s="149"/>
      <c r="CC969" s="149"/>
      <c r="CD969" s="149"/>
      <c r="CE969" s="149"/>
      <c r="CF969" s="149"/>
      <c r="CG969" s="149"/>
      <c r="CH969" s="149"/>
      <c r="CI969" s="149"/>
      <c r="CJ969" s="149"/>
      <c r="CK969" s="149"/>
      <c r="CL969" s="149"/>
      <c r="CM969" s="149"/>
      <c r="CN969" s="149"/>
      <c r="CO969" s="149"/>
      <c r="CP969" s="149"/>
      <c r="CQ969" s="149"/>
      <c r="CR969" s="149"/>
      <c r="CS969" s="150"/>
      <c r="CT969" s="151"/>
      <c r="CW969" s="68"/>
      <c r="CX969" s="152"/>
    </row>
    <row r="970" spans="1:102">
      <c r="A970" s="292" t="s">
        <v>8334</v>
      </c>
      <c r="B970" s="146" t="s">
        <v>1369</v>
      </c>
      <c r="C970" s="147" t="str">
        <f>+_xlfn.XLOOKUP(B970,'R4'!B:B,'R4'!C:C)</f>
        <v>DÜZ İŞÇİ</v>
      </c>
      <c r="D970" s="147"/>
      <c r="E970" s="150" t="s">
        <v>8261</v>
      </c>
      <c r="F970" s="150" t="s">
        <v>38</v>
      </c>
      <c r="G970" s="150" t="s">
        <v>35</v>
      </c>
      <c r="H970" s="150" t="s">
        <v>8271</v>
      </c>
      <c r="I970" s="156" t="s">
        <v>7474</v>
      </c>
      <c r="J970" s="148"/>
      <c r="K970" s="149"/>
      <c r="L970" s="149"/>
      <c r="M970" s="149"/>
      <c r="N970" s="149">
        <v>4</v>
      </c>
      <c r="O970" s="149">
        <v>16</v>
      </c>
      <c r="P970" s="149">
        <v>16</v>
      </c>
      <c r="Q970" s="149">
        <v>16</v>
      </c>
      <c r="R970" s="149">
        <v>20</v>
      </c>
      <c r="S970" s="149">
        <v>20</v>
      </c>
      <c r="T970" s="149">
        <v>20</v>
      </c>
      <c r="U970" s="149">
        <v>20</v>
      </c>
      <c r="V970" s="149">
        <v>20</v>
      </c>
      <c r="W970" s="149">
        <v>20</v>
      </c>
      <c r="X970" s="149">
        <v>20</v>
      </c>
      <c r="Y970" s="149">
        <v>20</v>
      </c>
      <c r="Z970" s="149">
        <v>20</v>
      </c>
      <c r="AA970" s="149">
        <v>20</v>
      </c>
      <c r="AB970" s="149">
        <v>20</v>
      </c>
      <c r="AC970" s="149">
        <v>20</v>
      </c>
      <c r="AD970" s="149">
        <v>20</v>
      </c>
      <c r="AE970" s="149">
        <v>20</v>
      </c>
      <c r="AF970" s="149">
        <v>20</v>
      </c>
      <c r="AG970" s="149">
        <v>20</v>
      </c>
      <c r="AH970" s="149">
        <v>20</v>
      </c>
      <c r="AI970" s="149">
        <v>20</v>
      </c>
      <c r="AJ970" s="149">
        <v>20</v>
      </c>
      <c r="AK970" s="149">
        <v>20</v>
      </c>
      <c r="AL970" s="149">
        <v>20</v>
      </c>
      <c r="AM970" s="149">
        <v>20</v>
      </c>
      <c r="AN970" s="149">
        <v>20</v>
      </c>
      <c r="AO970" s="149">
        <v>20</v>
      </c>
      <c r="AP970" s="149">
        <v>20</v>
      </c>
      <c r="AQ970" s="149">
        <v>20</v>
      </c>
      <c r="AR970" s="149">
        <v>20</v>
      </c>
      <c r="AS970" s="149">
        <v>20</v>
      </c>
      <c r="AT970" s="149">
        <v>20</v>
      </c>
      <c r="AU970" s="149">
        <v>20</v>
      </c>
      <c r="AV970" s="149">
        <v>20</v>
      </c>
      <c r="AW970" s="149">
        <v>20</v>
      </c>
      <c r="AX970" s="149">
        <v>20</v>
      </c>
      <c r="AY970" s="149">
        <v>20</v>
      </c>
      <c r="AZ970" s="149">
        <v>20</v>
      </c>
      <c r="BA970" s="149">
        <v>20</v>
      </c>
      <c r="BB970" s="149">
        <v>20</v>
      </c>
      <c r="BC970" s="149">
        <v>20</v>
      </c>
      <c r="BD970" s="149">
        <v>20</v>
      </c>
      <c r="BE970" s="149">
        <v>20</v>
      </c>
      <c r="BF970" s="149">
        <v>20</v>
      </c>
      <c r="BG970" s="149">
        <v>20</v>
      </c>
      <c r="BH970" s="149">
        <v>20</v>
      </c>
      <c r="BI970" s="149">
        <v>20</v>
      </c>
      <c r="BJ970" s="149">
        <v>20</v>
      </c>
      <c r="BK970" s="149">
        <v>20</v>
      </c>
      <c r="BL970" s="149">
        <v>20</v>
      </c>
      <c r="BM970" s="149">
        <v>20</v>
      </c>
      <c r="BN970" s="149">
        <v>20</v>
      </c>
      <c r="BO970" s="149">
        <v>20</v>
      </c>
      <c r="BP970" s="149">
        <v>20</v>
      </c>
      <c r="BQ970" s="149">
        <v>20</v>
      </c>
      <c r="BR970" s="149">
        <v>20</v>
      </c>
      <c r="BS970" s="149">
        <v>20</v>
      </c>
      <c r="BT970" s="149">
        <v>20</v>
      </c>
      <c r="BU970" s="149"/>
      <c r="BV970" s="149"/>
      <c r="BW970" s="149"/>
      <c r="BX970" s="149"/>
      <c r="BY970" s="149"/>
      <c r="BZ970" s="149"/>
      <c r="CA970" s="149"/>
      <c r="CB970" s="149"/>
      <c r="CC970" s="149"/>
      <c r="CD970" s="149"/>
      <c r="CE970" s="149"/>
      <c r="CF970" s="149"/>
      <c r="CG970" s="149"/>
      <c r="CH970" s="149"/>
      <c r="CI970" s="149"/>
      <c r="CJ970" s="149"/>
      <c r="CK970" s="149"/>
      <c r="CL970" s="149"/>
      <c r="CM970" s="149"/>
      <c r="CN970" s="149"/>
      <c r="CO970" s="149"/>
      <c r="CP970" s="149"/>
      <c r="CQ970" s="149"/>
      <c r="CR970" s="149"/>
      <c r="CS970" s="150" t="s">
        <v>53</v>
      </c>
      <c r="CT970" s="151"/>
      <c r="CW970" s="68"/>
      <c r="CX970" s="152"/>
    </row>
    <row r="971" spans="1:102">
      <c r="A971" s="289" t="s">
        <v>8334</v>
      </c>
      <c r="B971" s="146" t="s">
        <v>306</v>
      </c>
      <c r="C971" s="147" t="s">
        <v>292</v>
      </c>
      <c r="D971" s="147"/>
      <c r="E971" s="150" t="s">
        <v>2</v>
      </c>
      <c r="F971" s="150" t="s">
        <v>38</v>
      </c>
      <c r="G971" s="150" t="s">
        <v>35</v>
      </c>
      <c r="H971" s="150" t="s">
        <v>8271</v>
      </c>
      <c r="I971" s="156"/>
      <c r="J971" s="148">
        <v>0</v>
      </c>
      <c r="K971" s="149">
        <v>0</v>
      </c>
      <c r="L971" s="149">
        <v>0</v>
      </c>
      <c r="M971" s="149">
        <v>0</v>
      </c>
      <c r="N971" s="149">
        <v>0</v>
      </c>
      <c r="O971" s="149">
        <v>0</v>
      </c>
      <c r="P971" s="149">
        <v>0</v>
      </c>
      <c r="Q971" s="149">
        <v>0</v>
      </c>
      <c r="R971" s="149">
        <v>0</v>
      </c>
      <c r="S971" s="149">
        <v>0</v>
      </c>
      <c r="T971" s="149">
        <v>0</v>
      </c>
      <c r="U971" s="149">
        <v>0</v>
      </c>
      <c r="V971" s="149">
        <v>0</v>
      </c>
      <c r="W971" s="149">
        <v>0</v>
      </c>
      <c r="X971" s="149">
        <v>0.4</v>
      </c>
      <c r="Y971" s="149">
        <v>0.4</v>
      </c>
      <c r="Z971" s="149">
        <v>0.4</v>
      </c>
      <c r="AA971" s="149">
        <v>0.4</v>
      </c>
      <c r="AB971" s="149">
        <v>0.4</v>
      </c>
      <c r="AC971" s="149">
        <v>0.4</v>
      </c>
      <c r="AD971" s="149">
        <v>0.4</v>
      </c>
      <c r="AE971" s="149">
        <v>0.4</v>
      </c>
      <c r="AF971" s="149">
        <v>0.4</v>
      </c>
      <c r="AG971" s="149">
        <v>0.4</v>
      </c>
      <c r="AH971" s="149">
        <v>0.4</v>
      </c>
      <c r="AI971" s="149">
        <v>0.4</v>
      </c>
      <c r="AJ971" s="149">
        <v>0.4</v>
      </c>
      <c r="AK971" s="149">
        <v>0.4</v>
      </c>
      <c r="AL971" s="149">
        <v>0.4</v>
      </c>
      <c r="AM971" s="149">
        <v>0.4</v>
      </c>
      <c r="AN971" s="149">
        <v>0.4</v>
      </c>
      <c r="AO971" s="149">
        <v>0.4</v>
      </c>
      <c r="AP971" s="149">
        <v>0.4</v>
      </c>
      <c r="AQ971" s="149">
        <v>0.4</v>
      </c>
      <c r="AR971" s="149">
        <v>0.4</v>
      </c>
      <c r="AS971" s="149">
        <v>0.4</v>
      </c>
      <c r="AT971" s="149">
        <v>0.4</v>
      </c>
      <c r="AU971" s="149">
        <v>0.4</v>
      </c>
      <c r="AV971" s="149">
        <v>0.4</v>
      </c>
      <c r="AW971" s="149">
        <v>0.4</v>
      </c>
      <c r="AX971" s="149">
        <v>0.4</v>
      </c>
      <c r="AY971" s="149">
        <v>0.4</v>
      </c>
      <c r="AZ971" s="149">
        <v>0.4</v>
      </c>
      <c r="BA971" s="149">
        <v>0.4</v>
      </c>
      <c r="BB971" s="149">
        <v>0.4</v>
      </c>
      <c r="BC971" s="149">
        <v>0.4</v>
      </c>
      <c r="BD971" s="149">
        <v>0.4</v>
      </c>
      <c r="BE971" s="149">
        <v>0.4</v>
      </c>
      <c r="BF971" s="149">
        <v>0.4</v>
      </c>
      <c r="BG971" s="149">
        <v>0.4</v>
      </c>
      <c r="BH971" s="149">
        <v>0.4</v>
      </c>
      <c r="BI971" s="149">
        <v>0.4</v>
      </c>
      <c r="BJ971" s="149">
        <v>0.4</v>
      </c>
      <c r="BK971" s="149">
        <v>0.4</v>
      </c>
      <c r="BL971" s="149">
        <v>0.4</v>
      </c>
      <c r="BM971" s="149">
        <v>0.4</v>
      </c>
      <c r="BN971" s="149">
        <v>0.4</v>
      </c>
      <c r="BO971" s="149">
        <v>0.4</v>
      </c>
      <c r="BP971" s="149">
        <v>0.4</v>
      </c>
      <c r="BQ971" s="149">
        <v>0.4</v>
      </c>
      <c r="BR971" s="149">
        <v>0.4</v>
      </c>
      <c r="BS971" s="149">
        <v>0.4</v>
      </c>
      <c r="BT971" s="149">
        <v>0.4</v>
      </c>
      <c r="BU971" s="149"/>
      <c r="BV971" s="149"/>
      <c r="BW971" s="149"/>
      <c r="BX971" s="149"/>
      <c r="BY971" s="149"/>
      <c r="BZ971" s="149"/>
      <c r="CA971" s="149"/>
      <c r="CB971" s="149"/>
      <c r="CC971" s="149"/>
      <c r="CD971" s="149"/>
      <c r="CE971" s="149"/>
      <c r="CF971" s="149"/>
      <c r="CG971" s="149"/>
      <c r="CH971" s="149"/>
      <c r="CI971" s="149"/>
      <c r="CJ971" s="149"/>
      <c r="CK971" s="149"/>
      <c r="CL971" s="149"/>
      <c r="CM971" s="149"/>
      <c r="CN971" s="149"/>
      <c r="CO971" s="149"/>
      <c r="CP971" s="149"/>
      <c r="CQ971" s="149"/>
      <c r="CR971" s="149"/>
      <c r="CS971" s="150"/>
      <c r="CT971" s="151"/>
      <c r="CW971" s="68"/>
      <c r="CX971" s="152"/>
    </row>
    <row r="972" spans="1:102">
      <c r="A972" s="289" t="s">
        <v>8334</v>
      </c>
      <c r="B972" s="146" t="s">
        <v>1229</v>
      </c>
      <c r="C972" s="147" t="s">
        <v>1219</v>
      </c>
      <c r="D972" s="147"/>
      <c r="E972" s="150" t="s">
        <v>2</v>
      </c>
      <c r="F972" s="150" t="s">
        <v>38</v>
      </c>
      <c r="G972" s="150" t="s">
        <v>35</v>
      </c>
      <c r="H972" s="150" t="s">
        <v>8271</v>
      </c>
      <c r="I972" s="156"/>
      <c r="J972" s="148">
        <v>0</v>
      </c>
      <c r="K972" s="149">
        <v>0</v>
      </c>
      <c r="L972" s="149">
        <v>0</v>
      </c>
      <c r="M972" s="149">
        <v>0</v>
      </c>
      <c r="N972" s="149">
        <v>0</v>
      </c>
      <c r="O972" s="149">
        <v>0</v>
      </c>
      <c r="P972" s="149">
        <v>0</v>
      </c>
      <c r="Q972" s="149">
        <v>0</v>
      </c>
      <c r="R972" s="149">
        <v>0</v>
      </c>
      <c r="S972" s="149">
        <v>0</v>
      </c>
      <c r="T972" s="149">
        <v>0.9</v>
      </c>
      <c r="U972" s="149">
        <v>0.9</v>
      </c>
      <c r="V972" s="149">
        <v>0.9</v>
      </c>
      <c r="W972" s="149">
        <v>0.9</v>
      </c>
      <c r="X972" s="149">
        <v>0.9</v>
      </c>
      <c r="Y972" s="149">
        <v>0.9</v>
      </c>
      <c r="Z972" s="149">
        <v>0.9</v>
      </c>
      <c r="AA972" s="149">
        <v>0.9</v>
      </c>
      <c r="AB972" s="149">
        <v>0.9</v>
      </c>
      <c r="AC972" s="149">
        <v>0.9</v>
      </c>
      <c r="AD972" s="149">
        <v>0.9</v>
      </c>
      <c r="AE972" s="149">
        <v>0.9</v>
      </c>
      <c r="AF972" s="149">
        <v>0.9</v>
      </c>
      <c r="AG972" s="149">
        <v>0.9</v>
      </c>
      <c r="AH972" s="149">
        <v>0.9</v>
      </c>
      <c r="AI972" s="149">
        <v>0.9</v>
      </c>
      <c r="AJ972" s="149">
        <v>0.9</v>
      </c>
      <c r="AK972" s="149">
        <v>0.9</v>
      </c>
      <c r="AL972" s="149">
        <v>0.9</v>
      </c>
      <c r="AM972" s="149">
        <v>0.9</v>
      </c>
      <c r="AN972" s="149">
        <v>0.9</v>
      </c>
      <c r="AO972" s="149">
        <v>0.9</v>
      </c>
      <c r="AP972" s="149">
        <v>0.9</v>
      </c>
      <c r="AQ972" s="149">
        <v>0.9</v>
      </c>
      <c r="AR972" s="149">
        <v>0.9</v>
      </c>
      <c r="AS972" s="149">
        <v>0.9</v>
      </c>
      <c r="AT972" s="149">
        <v>0.9</v>
      </c>
      <c r="AU972" s="149">
        <v>0.9</v>
      </c>
      <c r="AV972" s="149">
        <v>0.9</v>
      </c>
      <c r="AW972" s="149">
        <v>0.9</v>
      </c>
      <c r="AX972" s="149">
        <v>0.9</v>
      </c>
      <c r="AY972" s="149">
        <v>0.9</v>
      </c>
      <c r="AZ972" s="149">
        <v>0.9</v>
      </c>
      <c r="BA972" s="149">
        <v>0.9</v>
      </c>
      <c r="BB972" s="149">
        <v>0.9</v>
      </c>
      <c r="BC972" s="149">
        <v>0.9</v>
      </c>
      <c r="BD972" s="149">
        <v>0.9</v>
      </c>
      <c r="BE972" s="149">
        <v>0.9</v>
      </c>
      <c r="BF972" s="149">
        <v>0.9</v>
      </c>
      <c r="BG972" s="149">
        <v>0.9</v>
      </c>
      <c r="BH972" s="149">
        <v>0.9</v>
      </c>
      <c r="BI972" s="149">
        <v>0.9</v>
      </c>
      <c r="BJ972" s="149">
        <v>0.9</v>
      </c>
      <c r="BK972" s="149">
        <v>0.9</v>
      </c>
      <c r="BL972" s="149">
        <v>0.9</v>
      </c>
      <c r="BM972" s="149">
        <v>0.9</v>
      </c>
      <c r="BN972" s="149">
        <v>0.9</v>
      </c>
      <c r="BO972" s="149">
        <v>0.9</v>
      </c>
      <c r="BP972" s="149">
        <v>0.9</v>
      </c>
      <c r="BQ972" s="149">
        <v>0.9</v>
      </c>
      <c r="BR972" s="149">
        <v>0.9</v>
      </c>
      <c r="BS972" s="149">
        <v>0.9</v>
      </c>
      <c r="BT972" s="149">
        <v>0.9</v>
      </c>
      <c r="BU972" s="149"/>
      <c r="BV972" s="149"/>
      <c r="BW972" s="149"/>
      <c r="BX972" s="149"/>
      <c r="BY972" s="149"/>
      <c r="BZ972" s="149"/>
      <c r="CA972" s="149"/>
      <c r="CB972" s="149"/>
      <c r="CC972" s="149"/>
      <c r="CD972" s="149"/>
      <c r="CE972" s="149"/>
      <c r="CF972" s="149"/>
      <c r="CG972" s="149"/>
      <c r="CH972" s="149"/>
      <c r="CI972" s="149"/>
      <c r="CJ972" s="149"/>
      <c r="CK972" s="149"/>
      <c r="CL972" s="149"/>
      <c r="CM972" s="149"/>
      <c r="CN972" s="149"/>
      <c r="CO972" s="149"/>
      <c r="CP972" s="149"/>
      <c r="CQ972" s="149"/>
      <c r="CR972" s="149"/>
      <c r="CS972" s="150"/>
      <c r="CT972" s="151"/>
      <c r="CW972" s="68"/>
      <c r="CX972" s="152"/>
    </row>
    <row r="973" spans="1:102">
      <c r="A973" s="289" t="s">
        <v>8334</v>
      </c>
      <c r="B973" s="146" t="s">
        <v>1095</v>
      </c>
      <c r="C973" s="147" t="s">
        <v>562</v>
      </c>
      <c r="D973" s="147"/>
      <c r="E973" s="150" t="s">
        <v>2</v>
      </c>
      <c r="F973" s="150" t="s">
        <v>38</v>
      </c>
      <c r="G973" s="150" t="s">
        <v>35</v>
      </c>
      <c r="H973" s="150" t="s">
        <v>8271</v>
      </c>
      <c r="I973" s="156"/>
      <c r="J973" s="148">
        <v>0</v>
      </c>
      <c r="K973" s="149">
        <v>0</v>
      </c>
      <c r="L973" s="149">
        <v>0</v>
      </c>
      <c r="M973" s="149">
        <v>0</v>
      </c>
      <c r="N973" s="149">
        <v>0</v>
      </c>
      <c r="O973" s="149">
        <v>0</v>
      </c>
      <c r="P973" s="149">
        <v>0.75</v>
      </c>
      <c r="Q973" s="149">
        <v>0.75</v>
      </c>
      <c r="R973" s="149">
        <v>0.75</v>
      </c>
      <c r="S973" s="149">
        <v>0.75</v>
      </c>
      <c r="T973" s="149">
        <v>0.75</v>
      </c>
      <c r="U973" s="149">
        <v>0.75</v>
      </c>
      <c r="V973" s="149">
        <v>0.75</v>
      </c>
      <c r="W973" s="149">
        <v>0.75</v>
      </c>
      <c r="X973" s="149">
        <v>0.75</v>
      </c>
      <c r="Y973" s="149">
        <v>0.75</v>
      </c>
      <c r="Z973" s="149">
        <v>0.75</v>
      </c>
      <c r="AA973" s="149">
        <v>0.75</v>
      </c>
      <c r="AB973" s="149">
        <v>0.75</v>
      </c>
      <c r="AC973" s="149">
        <v>0.75</v>
      </c>
      <c r="AD973" s="149">
        <v>0.75</v>
      </c>
      <c r="AE973" s="149">
        <v>0.75</v>
      </c>
      <c r="AF973" s="149">
        <v>0.75</v>
      </c>
      <c r="AG973" s="149">
        <v>0.75</v>
      </c>
      <c r="AH973" s="149">
        <v>0.75</v>
      </c>
      <c r="AI973" s="149">
        <v>0.75</v>
      </c>
      <c r="AJ973" s="149">
        <v>0.75</v>
      </c>
      <c r="AK973" s="149">
        <v>0.75</v>
      </c>
      <c r="AL973" s="149">
        <v>0.75</v>
      </c>
      <c r="AM973" s="149">
        <v>0.75</v>
      </c>
      <c r="AN973" s="149">
        <v>0.75</v>
      </c>
      <c r="AO973" s="149">
        <v>0.75</v>
      </c>
      <c r="AP973" s="149">
        <v>0.75</v>
      </c>
      <c r="AQ973" s="149">
        <v>0.75</v>
      </c>
      <c r="AR973" s="149">
        <v>0.75</v>
      </c>
      <c r="AS973" s="149">
        <v>0.75</v>
      </c>
      <c r="AT973" s="149">
        <v>0.75</v>
      </c>
      <c r="AU973" s="149">
        <v>0.75</v>
      </c>
      <c r="AV973" s="149">
        <v>0.75</v>
      </c>
      <c r="AW973" s="149">
        <v>0.75</v>
      </c>
      <c r="AX973" s="149">
        <v>0.75</v>
      </c>
      <c r="AY973" s="149">
        <v>0.75</v>
      </c>
      <c r="AZ973" s="149">
        <v>0.75</v>
      </c>
      <c r="BA973" s="149">
        <v>0.75</v>
      </c>
      <c r="BB973" s="149">
        <v>0.75</v>
      </c>
      <c r="BC973" s="149">
        <v>0.75</v>
      </c>
      <c r="BD973" s="149">
        <v>0.75</v>
      </c>
      <c r="BE973" s="149">
        <v>0.75</v>
      </c>
      <c r="BF973" s="149">
        <v>0.75</v>
      </c>
      <c r="BG973" s="149">
        <v>0.75</v>
      </c>
      <c r="BH973" s="149">
        <v>0.75</v>
      </c>
      <c r="BI973" s="149">
        <v>0.75</v>
      </c>
      <c r="BJ973" s="149">
        <v>0.75</v>
      </c>
      <c r="BK973" s="149">
        <v>0.75</v>
      </c>
      <c r="BL973" s="149">
        <v>0.75</v>
      </c>
      <c r="BM973" s="149">
        <v>0.75</v>
      </c>
      <c r="BN973" s="149">
        <v>0.75</v>
      </c>
      <c r="BO973" s="149">
        <v>0.75</v>
      </c>
      <c r="BP973" s="149">
        <v>0.75</v>
      </c>
      <c r="BQ973" s="149">
        <v>0.75</v>
      </c>
      <c r="BR973" s="149">
        <v>0.75</v>
      </c>
      <c r="BS973" s="149">
        <v>0.75</v>
      </c>
      <c r="BT973" s="149">
        <v>0.75</v>
      </c>
      <c r="BU973" s="149"/>
      <c r="BV973" s="149"/>
      <c r="BW973" s="149"/>
      <c r="BX973" s="149"/>
      <c r="BY973" s="149"/>
      <c r="BZ973" s="149"/>
      <c r="CA973" s="149"/>
      <c r="CB973" s="149"/>
      <c r="CC973" s="149"/>
      <c r="CD973" s="149"/>
      <c r="CE973" s="149"/>
      <c r="CF973" s="149"/>
      <c r="CG973" s="149"/>
      <c r="CH973" s="149"/>
      <c r="CI973" s="149"/>
      <c r="CJ973" s="149"/>
      <c r="CK973" s="149"/>
      <c r="CL973" s="149"/>
      <c r="CM973" s="149"/>
      <c r="CN973" s="149"/>
      <c r="CO973" s="149"/>
      <c r="CP973" s="149"/>
      <c r="CQ973" s="149"/>
      <c r="CR973" s="149"/>
      <c r="CS973" s="150"/>
      <c r="CT973" s="151"/>
      <c r="CW973" s="68"/>
      <c r="CX973" s="152"/>
    </row>
    <row r="974" spans="1:102">
      <c r="A974" s="145"/>
      <c r="B974" s="146"/>
      <c r="C974" s="147"/>
      <c r="D974" s="147"/>
      <c r="E974" s="150"/>
      <c r="F974" s="150"/>
      <c r="G974" s="150"/>
      <c r="H974" s="150"/>
      <c r="I974" s="156"/>
      <c r="J974" s="148"/>
      <c r="K974" s="149"/>
      <c r="L974" s="149"/>
      <c r="M974" s="149"/>
      <c r="N974" s="149"/>
      <c r="O974" s="149"/>
      <c r="P974" s="149"/>
      <c r="Q974" s="149"/>
      <c r="R974" s="149"/>
      <c r="S974" s="149"/>
      <c r="T974" s="149"/>
      <c r="U974" s="149"/>
      <c r="V974" s="149"/>
      <c r="W974" s="149"/>
      <c r="X974" s="149"/>
      <c r="Y974" s="149"/>
      <c r="Z974" s="149"/>
      <c r="AA974" s="149"/>
      <c r="AB974" s="149"/>
      <c r="AC974" s="149"/>
      <c r="AD974" s="149"/>
      <c r="AE974" s="149"/>
      <c r="AF974" s="149"/>
      <c r="AG974" s="149"/>
      <c r="AH974" s="149"/>
      <c r="AI974" s="149"/>
      <c r="AJ974" s="149"/>
      <c r="AK974" s="149"/>
      <c r="AL974" s="149"/>
      <c r="AM974" s="149"/>
      <c r="AN974" s="149"/>
      <c r="AO974" s="149"/>
      <c r="AP974" s="149"/>
      <c r="AQ974" s="149"/>
      <c r="AR974" s="149"/>
      <c r="AS974" s="149"/>
      <c r="AT974" s="149"/>
      <c r="AU974" s="149"/>
      <c r="AV974" s="149"/>
      <c r="AW974" s="149"/>
      <c r="AX974" s="149"/>
      <c r="AY974" s="149"/>
      <c r="AZ974" s="149"/>
      <c r="BA974" s="149"/>
      <c r="BB974" s="149"/>
      <c r="BC974" s="149"/>
      <c r="BD974" s="149"/>
      <c r="BE974" s="149"/>
      <c r="BF974" s="149"/>
      <c r="BG974" s="149"/>
      <c r="BH974" s="149"/>
      <c r="BI974" s="149"/>
      <c r="BJ974" s="149"/>
      <c r="BK974" s="149"/>
      <c r="BL974" s="149"/>
      <c r="BM974" s="149"/>
      <c r="BN974" s="149"/>
      <c r="BO974" s="149"/>
      <c r="BP974" s="149"/>
      <c r="BQ974" s="149"/>
      <c r="BR974" s="149"/>
      <c r="BS974" s="149"/>
      <c r="BT974" s="149"/>
      <c r="BU974" s="149"/>
      <c r="BV974" s="149"/>
      <c r="BW974" s="149"/>
      <c r="BX974" s="149"/>
      <c r="BY974" s="149"/>
      <c r="BZ974" s="149"/>
      <c r="CA974" s="149"/>
      <c r="CB974" s="149"/>
      <c r="CC974" s="149"/>
      <c r="CD974" s="149"/>
      <c r="CE974" s="149"/>
      <c r="CF974" s="149"/>
      <c r="CG974" s="149"/>
      <c r="CH974" s="149"/>
      <c r="CI974" s="149"/>
      <c r="CJ974" s="149"/>
      <c r="CK974" s="149"/>
      <c r="CL974" s="149"/>
      <c r="CM974" s="149"/>
      <c r="CN974" s="149"/>
      <c r="CO974" s="149"/>
      <c r="CP974" s="149"/>
      <c r="CQ974" s="149"/>
      <c r="CR974" s="149"/>
      <c r="CS974" s="150"/>
      <c r="CT974" s="151"/>
      <c r="CW974" s="68"/>
      <c r="CX974" s="152"/>
    </row>
    <row r="975" spans="1:102">
      <c r="A975" s="145"/>
      <c r="B975" s="146"/>
      <c r="C975" s="147"/>
      <c r="D975" s="147"/>
      <c r="E975" s="150"/>
      <c r="F975" s="150"/>
      <c r="G975" s="150"/>
      <c r="H975" s="150"/>
      <c r="I975" s="156"/>
      <c r="J975" s="148"/>
      <c r="K975" s="149"/>
      <c r="L975" s="149"/>
      <c r="M975" s="149"/>
      <c r="N975" s="149"/>
      <c r="O975" s="149"/>
      <c r="P975" s="149"/>
      <c r="Q975" s="149"/>
      <c r="R975" s="149"/>
      <c r="S975" s="149"/>
      <c r="T975" s="149"/>
      <c r="U975" s="149"/>
      <c r="V975" s="149"/>
      <c r="W975" s="149"/>
      <c r="X975" s="149"/>
      <c r="Y975" s="149"/>
      <c r="Z975" s="149"/>
      <c r="AA975" s="149"/>
      <c r="AB975" s="149"/>
      <c r="AC975" s="149"/>
      <c r="AD975" s="149"/>
      <c r="AE975" s="149"/>
      <c r="AF975" s="149"/>
      <c r="AG975" s="149"/>
      <c r="AH975" s="149"/>
      <c r="AI975" s="149"/>
      <c r="AJ975" s="149"/>
      <c r="AK975" s="149"/>
      <c r="AL975" s="149"/>
      <c r="AM975" s="149"/>
      <c r="AN975" s="149"/>
      <c r="AO975" s="149"/>
      <c r="AP975" s="149"/>
      <c r="AQ975" s="149"/>
      <c r="AR975" s="149"/>
      <c r="AS975" s="149"/>
      <c r="AT975" s="149"/>
      <c r="AU975" s="149"/>
      <c r="AV975" s="149"/>
      <c r="AW975" s="149"/>
      <c r="AX975" s="149"/>
      <c r="AY975" s="149"/>
      <c r="AZ975" s="149"/>
      <c r="BA975" s="149"/>
      <c r="BB975" s="149"/>
      <c r="BC975" s="149"/>
      <c r="BD975" s="149"/>
      <c r="BE975" s="149"/>
      <c r="BF975" s="149"/>
      <c r="BG975" s="149"/>
      <c r="BH975" s="149"/>
      <c r="BI975" s="149"/>
      <c r="BJ975" s="149"/>
      <c r="BK975" s="149"/>
      <c r="BL975" s="149"/>
      <c r="BM975" s="149"/>
      <c r="BN975" s="149"/>
      <c r="BO975" s="149"/>
      <c r="BP975" s="149"/>
      <c r="BQ975" s="149"/>
      <c r="BR975" s="149"/>
      <c r="BS975" s="149"/>
      <c r="BT975" s="149"/>
      <c r="BU975" s="149"/>
      <c r="BV975" s="149"/>
      <c r="BW975" s="149"/>
      <c r="BX975" s="149"/>
      <c r="BY975" s="149"/>
      <c r="BZ975" s="149"/>
      <c r="CA975" s="149"/>
      <c r="CB975" s="149"/>
      <c r="CC975" s="149"/>
      <c r="CD975" s="149"/>
      <c r="CE975" s="149"/>
      <c r="CF975" s="149"/>
      <c r="CG975" s="149"/>
      <c r="CH975" s="149"/>
      <c r="CI975" s="149"/>
      <c r="CJ975" s="149"/>
      <c r="CK975" s="149"/>
      <c r="CL975" s="149"/>
      <c r="CM975" s="149"/>
      <c r="CN975" s="149"/>
      <c r="CO975" s="149"/>
      <c r="CP975" s="149"/>
      <c r="CQ975" s="149"/>
      <c r="CR975" s="149"/>
      <c r="CS975" s="150"/>
      <c r="CT975" s="151"/>
      <c r="CW975" s="68"/>
      <c r="CX975" s="152"/>
    </row>
    <row r="976" spans="1:102">
      <c r="A976" s="145"/>
      <c r="B976" s="146"/>
      <c r="C976" s="147"/>
      <c r="D976" s="147"/>
      <c r="E976" s="150"/>
      <c r="F976" s="150"/>
      <c r="G976" s="150"/>
      <c r="H976" s="150"/>
      <c r="I976" s="156"/>
      <c r="J976" s="148"/>
      <c r="K976" s="149"/>
      <c r="L976" s="149"/>
      <c r="M976" s="149"/>
      <c r="N976" s="149"/>
      <c r="O976" s="149"/>
      <c r="P976" s="149"/>
      <c r="Q976" s="149"/>
      <c r="R976" s="149"/>
      <c r="S976" s="149"/>
      <c r="T976" s="149"/>
      <c r="U976" s="149"/>
      <c r="V976" s="149"/>
      <c r="W976" s="149"/>
      <c r="X976" s="149"/>
      <c r="Y976" s="149"/>
      <c r="Z976" s="149"/>
      <c r="AA976" s="149"/>
      <c r="AB976" s="149"/>
      <c r="AC976" s="149"/>
      <c r="AD976" s="149"/>
      <c r="AE976" s="149"/>
      <c r="AF976" s="149"/>
      <c r="AG976" s="149"/>
      <c r="AH976" s="149"/>
      <c r="AI976" s="149"/>
      <c r="AJ976" s="149"/>
      <c r="AK976" s="149"/>
      <c r="AL976" s="149"/>
      <c r="AM976" s="149"/>
      <c r="AN976" s="149"/>
      <c r="AO976" s="149"/>
      <c r="AP976" s="149"/>
      <c r="AQ976" s="149"/>
      <c r="AR976" s="149"/>
      <c r="AS976" s="149"/>
      <c r="AT976" s="149"/>
      <c r="AU976" s="149"/>
      <c r="AV976" s="149"/>
      <c r="AW976" s="149"/>
      <c r="AX976" s="149"/>
      <c r="AY976" s="149"/>
      <c r="AZ976" s="149"/>
      <c r="BA976" s="149"/>
      <c r="BB976" s="149"/>
      <c r="BC976" s="149"/>
      <c r="BD976" s="149"/>
      <c r="BE976" s="149"/>
      <c r="BF976" s="149"/>
      <c r="BG976" s="149"/>
      <c r="BH976" s="149"/>
      <c r="BI976" s="149"/>
      <c r="BJ976" s="149"/>
      <c r="BK976" s="149"/>
      <c r="BL976" s="149"/>
      <c r="BM976" s="149"/>
      <c r="BN976" s="149"/>
      <c r="BO976" s="149"/>
      <c r="BP976" s="149"/>
      <c r="BQ976" s="149"/>
      <c r="BR976" s="149"/>
      <c r="BS976" s="149"/>
      <c r="BT976" s="149"/>
      <c r="BU976" s="149"/>
      <c r="BV976" s="149"/>
      <c r="BW976" s="149"/>
      <c r="BX976" s="149"/>
      <c r="BY976" s="149"/>
      <c r="BZ976" s="149"/>
      <c r="CA976" s="149"/>
      <c r="CB976" s="149"/>
      <c r="CC976" s="149"/>
      <c r="CD976" s="149"/>
      <c r="CE976" s="149"/>
      <c r="CF976" s="149"/>
      <c r="CG976" s="149"/>
      <c r="CH976" s="149"/>
      <c r="CI976" s="149"/>
      <c r="CJ976" s="149"/>
      <c r="CK976" s="149"/>
      <c r="CL976" s="149"/>
      <c r="CM976" s="149"/>
      <c r="CN976" s="149"/>
      <c r="CO976" s="149"/>
      <c r="CP976" s="149"/>
      <c r="CQ976" s="149"/>
      <c r="CR976" s="149"/>
      <c r="CS976" s="150"/>
      <c r="CT976" s="151"/>
      <c r="CW976" s="68"/>
      <c r="CX976" s="152"/>
    </row>
    <row r="977" spans="1:102">
      <c r="A977" s="145"/>
      <c r="B977" s="146"/>
      <c r="C977" s="147"/>
      <c r="D977" s="147"/>
      <c r="E977" s="150"/>
      <c r="F977" s="150"/>
      <c r="G977" s="150"/>
      <c r="H977" s="150"/>
      <c r="I977" s="156"/>
      <c r="J977" s="148"/>
      <c r="K977" s="149"/>
      <c r="L977" s="149"/>
      <c r="M977" s="149"/>
      <c r="N977" s="149"/>
      <c r="O977" s="149"/>
      <c r="P977" s="149"/>
      <c r="Q977" s="149"/>
      <c r="R977" s="149"/>
      <c r="S977" s="149"/>
      <c r="T977" s="149"/>
      <c r="U977" s="149"/>
      <c r="V977" s="149"/>
      <c r="W977" s="149"/>
      <c r="X977" s="149"/>
      <c r="Y977" s="149"/>
      <c r="Z977" s="149"/>
      <c r="AA977" s="149"/>
      <c r="AB977" s="149"/>
      <c r="AC977" s="149"/>
      <c r="AD977" s="149"/>
      <c r="AE977" s="149"/>
      <c r="AF977" s="149"/>
      <c r="AG977" s="149"/>
      <c r="AH977" s="149"/>
      <c r="AI977" s="149"/>
      <c r="AJ977" s="149"/>
      <c r="AK977" s="149"/>
      <c r="AL977" s="149"/>
      <c r="AM977" s="149"/>
      <c r="AN977" s="149"/>
      <c r="AO977" s="149"/>
      <c r="AP977" s="149"/>
      <c r="AQ977" s="149"/>
      <c r="AR977" s="149"/>
      <c r="AS977" s="149"/>
      <c r="AT977" s="149"/>
      <c r="AU977" s="149"/>
      <c r="AV977" s="149"/>
      <c r="AW977" s="149"/>
      <c r="AX977" s="149"/>
      <c r="AY977" s="149"/>
      <c r="AZ977" s="149"/>
      <c r="BA977" s="149"/>
      <c r="BB977" s="149"/>
      <c r="BC977" s="149"/>
      <c r="BD977" s="149"/>
      <c r="BE977" s="149"/>
      <c r="BF977" s="149"/>
      <c r="BG977" s="149"/>
      <c r="BH977" s="149"/>
      <c r="BI977" s="149"/>
      <c r="BJ977" s="149"/>
      <c r="BK977" s="149"/>
      <c r="BL977" s="149"/>
      <c r="BM977" s="149"/>
      <c r="BN977" s="149"/>
      <c r="BO977" s="149"/>
      <c r="BP977" s="149"/>
      <c r="BQ977" s="149"/>
      <c r="BR977" s="149"/>
      <c r="BS977" s="149"/>
      <c r="BT977" s="149"/>
      <c r="BU977" s="149"/>
      <c r="BV977" s="149"/>
      <c r="BW977" s="149"/>
      <c r="BX977" s="149"/>
      <c r="BY977" s="149"/>
      <c r="BZ977" s="149"/>
      <c r="CA977" s="149"/>
      <c r="CB977" s="149"/>
      <c r="CC977" s="149"/>
      <c r="CD977" s="149"/>
      <c r="CE977" s="149"/>
      <c r="CF977" s="149"/>
      <c r="CG977" s="149"/>
      <c r="CH977" s="149"/>
      <c r="CI977" s="149"/>
      <c r="CJ977" s="149"/>
      <c r="CK977" s="149"/>
      <c r="CL977" s="149"/>
      <c r="CM977" s="149"/>
      <c r="CN977" s="149"/>
      <c r="CO977" s="149"/>
      <c r="CP977" s="149"/>
      <c r="CQ977" s="149"/>
      <c r="CR977" s="149"/>
      <c r="CS977" s="150"/>
      <c r="CT977" s="151"/>
      <c r="CW977" s="68"/>
      <c r="CX977" s="152"/>
    </row>
  </sheetData>
  <autoFilter ref="A1:CT974" xr:uid="{00000000-0001-0000-0000-000000000000}"/>
  <customSheetViews>
    <customSheetView guid="{0A9009CE-978C-415B-8B91-9FE334868BE2}" scale="85" showAutoFilter="1">
      <pane xSplit="3" ySplit="1" topLeftCell="D2" activePane="bottomRight" state="frozen"/>
      <selection pane="bottomRight" activeCell="AF6" sqref="AF6"/>
      <pageMargins left="0.7" right="0.7" top="0.75" bottom="0.75" header="0.3" footer="0.3"/>
      <headerFooter>
        <oddFooter>&amp;L_x000D_&amp;1#&amp;"#0000FF"&amp;8&amp;K000000 Bu dokümanda HASSAS bilgi bulunmamaktadır. / This document does not contain SENSITIVE information.</oddFooter>
      </headerFooter>
      <autoFilter ref="A1:B409" xr:uid="{D22E9DA6-5421-44CF-966D-F645ED8A6329}"/>
    </customSheetView>
  </customSheetViews>
  <phoneticPr fontId="3" type="noConversion"/>
  <pageMargins left="0.7" right="0.7" top="0.75" bottom="0.75" header="0.3" footer="0.3"/>
  <headerFooter>
    <oddFooter>&amp;L_x000D_&amp;1#&amp;"#0000FF"&amp;8&amp;K000000 Bu dokümanda HASSAS bilgi bulunmamaktadır. / This document does not contain SENSITIVE information.</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AB4E5-4E07-4841-9D63-97C8A306C4B6}">
  <sheetPr codeName="Sheet3"/>
  <dimension ref="B2:U1841"/>
  <sheetViews>
    <sheetView topLeftCell="A1176" zoomScale="85" zoomScaleNormal="85" workbookViewId="0">
      <selection activeCell="C35" sqref="C35"/>
    </sheetView>
  </sheetViews>
  <sheetFormatPr defaultRowHeight="14.5"/>
  <cols>
    <col min="2" max="2" width="20.54296875" style="60" bestFit="1" customWidth="1"/>
    <col min="3" max="3" width="80.7265625" style="60" bestFit="1" customWidth="1"/>
    <col min="4" max="4" width="10.36328125" style="61" bestFit="1" customWidth="1"/>
    <col min="5" max="5" width="49.7265625" style="61" bestFit="1" customWidth="1"/>
    <col min="6" max="6" width="21.54296875" style="61" bestFit="1" customWidth="1"/>
    <col min="7" max="7" width="80.7265625" style="62" bestFit="1" customWidth="1"/>
    <col min="8" max="8" width="23" style="63" bestFit="1" customWidth="1"/>
    <col min="9" max="9" width="23.1796875" style="63" bestFit="1" customWidth="1"/>
    <col min="10" max="10" width="23" style="62" bestFit="1" customWidth="1"/>
    <col min="11" max="11" width="23" style="64" bestFit="1" customWidth="1"/>
    <col min="12" max="12" width="10.7265625" style="64" bestFit="1" customWidth="1"/>
    <col min="13" max="13" width="16.36328125" style="61" bestFit="1" customWidth="1"/>
    <col min="14" max="14" width="22.1796875" style="65" bestFit="1" customWidth="1"/>
    <col min="15" max="15" width="19.7265625" style="65" bestFit="1" customWidth="1"/>
    <col min="16" max="16" width="21.6328125" style="65" bestFit="1" customWidth="1"/>
    <col min="17" max="20" width="11.54296875" style="61" bestFit="1" customWidth="1"/>
    <col min="21" max="21" width="11.453125" style="61" bestFit="1" customWidth="1"/>
  </cols>
  <sheetData>
    <row r="2" spans="2:21" ht="28.5" customHeight="1">
      <c r="B2" s="20" t="s">
        <v>59</v>
      </c>
      <c r="C2" s="20" t="s">
        <v>40</v>
      </c>
      <c r="D2" s="21" t="s">
        <v>41</v>
      </c>
      <c r="E2" s="23" t="s">
        <v>2611</v>
      </c>
      <c r="F2" s="23" t="s">
        <v>2612</v>
      </c>
      <c r="G2" s="92" t="s">
        <v>2613</v>
      </c>
      <c r="H2" s="22" t="s">
        <v>2614</v>
      </c>
      <c r="I2" s="22" t="s">
        <v>2615</v>
      </c>
      <c r="J2" s="21" t="s">
        <v>2616</v>
      </c>
      <c r="K2" s="24" t="s">
        <v>2617</v>
      </c>
      <c r="L2" s="24" t="s">
        <v>2618</v>
      </c>
      <c r="M2" s="21" t="s">
        <v>2619</v>
      </c>
      <c r="N2" s="93" t="s">
        <v>2620</v>
      </c>
      <c r="O2" s="93" t="s">
        <v>2621</v>
      </c>
      <c r="P2" s="93" t="s">
        <v>2622</v>
      </c>
      <c r="Q2" s="21" t="s">
        <v>2623</v>
      </c>
      <c r="R2" s="21" t="s">
        <v>2624</v>
      </c>
      <c r="S2" s="21" t="s">
        <v>2625</v>
      </c>
      <c r="T2" s="21" t="s">
        <v>2626</v>
      </c>
      <c r="U2" s="21" t="s">
        <v>89</v>
      </c>
    </row>
    <row r="3" spans="2:21">
      <c r="B3" s="94" t="s">
        <v>2627</v>
      </c>
      <c r="C3" s="25" t="s">
        <v>2628</v>
      </c>
      <c r="D3" s="27" t="s">
        <v>46</v>
      </c>
      <c r="E3" s="95" t="s">
        <v>46</v>
      </c>
      <c r="F3" s="27" t="s">
        <v>46</v>
      </c>
      <c r="G3" s="95" t="s">
        <v>46</v>
      </c>
      <c r="H3" s="29">
        <v>0</v>
      </c>
      <c r="I3" s="29">
        <v>0</v>
      </c>
      <c r="J3" s="95" t="s">
        <v>46</v>
      </c>
      <c r="K3" s="96">
        <v>0</v>
      </c>
      <c r="L3" s="96" t="s">
        <v>46</v>
      </c>
      <c r="M3" s="27" t="s">
        <v>46</v>
      </c>
      <c r="N3" s="97">
        <v>0</v>
      </c>
      <c r="O3" s="97">
        <v>0</v>
      </c>
      <c r="P3" s="97">
        <v>0</v>
      </c>
      <c r="Q3" s="27" t="s">
        <v>2627</v>
      </c>
      <c r="R3" s="27" t="s">
        <v>46</v>
      </c>
      <c r="S3" s="27" t="s">
        <v>46</v>
      </c>
      <c r="T3" s="27" t="s">
        <v>46</v>
      </c>
      <c r="U3" s="98">
        <f>+IF(LEN(L4T_30[[#This Row],[KOD]])=1,1,IF(LEN(L4T_30[[#This Row],[KOD]])=8,2,IF(LEN(L4T_30[[#This Row],[KOD]])=15,3,4)))</f>
        <v>1</v>
      </c>
    </row>
    <row r="4" spans="2:21">
      <c r="B4" s="99" t="s">
        <v>2629</v>
      </c>
      <c r="C4" s="33" t="s">
        <v>2630</v>
      </c>
      <c r="D4" s="35" t="s">
        <v>46</v>
      </c>
      <c r="E4" s="100" t="s">
        <v>46</v>
      </c>
      <c r="F4" s="35" t="s">
        <v>46</v>
      </c>
      <c r="G4" s="100" t="s">
        <v>46</v>
      </c>
      <c r="H4" s="37">
        <v>0</v>
      </c>
      <c r="I4" s="37">
        <v>0</v>
      </c>
      <c r="J4" s="100" t="s">
        <v>46</v>
      </c>
      <c r="K4" s="101">
        <v>0</v>
      </c>
      <c r="L4" s="101" t="s">
        <v>46</v>
      </c>
      <c r="M4" s="35" t="s">
        <v>46</v>
      </c>
      <c r="N4" s="102">
        <v>0</v>
      </c>
      <c r="O4" s="102">
        <v>0</v>
      </c>
      <c r="P4" s="102">
        <v>0</v>
      </c>
      <c r="Q4" s="35" t="s">
        <v>46</v>
      </c>
      <c r="R4" s="35" t="s">
        <v>2631</v>
      </c>
      <c r="S4" s="35" t="s">
        <v>46</v>
      </c>
      <c r="T4" s="35" t="s">
        <v>46</v>
      </c>
      <c r="U4" s="103">
        <f>+IF(LEN(L4T_30[[#This Row],[KOD]])=1,1,IF(LEN(L4T_30[[#This Row],[KOD]])=8,2,IF(LEN(L4T_30[[#This Row],[KOD]])=15,3,4)))</f>
        <v>2</v>
      </c>
    </row>
    <row r="5" spans="2:21">
      <c r="B5" s="104" t="s">
        <v>2632</v>
      </c>
      <c r="C5" s="41" t="s">
        <v>2633</v>
      </c>
      <c r="D5" s="43" t="s">
        <v>46</v>
      </c>
      <c r="E5" s="105" t="s">
        <v>46</v>
      </c>
      <c r="F5" s="43" t="s">
        <v>46</v>
      </c>
      <c r="G5" s="105" t="s">
        <v>46</v>
      </c>
      <c r="H5" s="45">
        <v>0</v>
      </c>
      <c r="I5" s="45">
        <v>0</v>
      </c>
      <c r="J5" s="105" t="s">
        <v>46</v>
      </c>
      <c r="K5" s="106">
        <v>0</v>
      </c>
      <c r="L5" s="106" t="s">
        <v>46</v>
      </c>
      <c r="M5" s="43" t="s">
        <v>46</v>
      </c>
      <c r="N5" s="107">
        <v>0</v>
      </c>
      <c r="O5" s="107">
        <v>0</v>
      </c>
      <c r="P5" s="107">
        <v>0</v>
      </c>
      <c r="Q5" s="43" t="s">
        <v>46</v>
      </c>
      <c r="R5" s="43" t="s">
        <v>46</v>
      </c>
      <c r="S5" s="43" t="s">
        <v>2634</v>
      </c>
      <c r="T5" s="43" t="s">
        <v>46</v>
      </c>
      <c r="U5" s="108">
        <f>+IF(LEN(L4T_30[[#This Row],[KOD]])=1,1,IF(LEN(L4T_30[[#This Row],[KOD]])=8,2,IF(LEN(L4T_30[[#This Row],[KOD]])=15,3,4)))</f>
        <v>3</v>
      </c>
    </row>
    <row r="6" spans="2:21">
      <c r="B6" s="109" t="s">
        <v>2635</v>
      </c>
      <c r="C6" s="110" t="s">
        <v>2636</v>
      </c>
      <c r="D6" s="111" t="s">
        <v>1576</v>
      </c>
      <c r="E6" s="112" t="s">
        <v>2637</v>
      </c>
      <c r="F6" s="111" t="s">
        <v>2638</v>
      </c>
      <c r="G6" s="112" t="s">
        <v>2639</v>
      </c>
      <c r="H6" s="113">
        <v>62.4</v>
      </c>
      <c r="I6" s="113">
        <v>33827371.369999997</v>
      </c>
      <c r="J6" s="112" t="s">
        <v>2640</v>
      </c>
      <c r="K6" s="114">
        <v>2</v>
      </c>
      <c r="L6" s="114" t="s">
        <v>1579</v>
      </c>
      <c r="M6" s="111" t="s">
        <v>2641</v>
      </c>
      <c r="N6" s="115">
        <v>0</v>
      </c>
      <c r="O6" s="115">
        <v>0</v>
      </c>
      <c r="P6" s="115">
        <v>0</v>
      </c>
      <c r="Q6" s="111" t="s">
        <v>46</v>
      </c>
      <c r="R6" s="111" t="s">
        <v>46</v>
      </c>
      <c r="S6" s="111" t="s">
        <v>46</v>
      </c>
      <c r="T6" s="111" t="s">
        <v>2642</v>
      </c>
      <c r="U6" s="116">
        <f>+IF(LEN(L4T_30[[#This Row],[KOD]])=1,1,IF(LEN(L4T_30[[#This Row],[KOD]])=8,2,IF(LEN(L4T_30[[#This Row],[KOD]])=15,3,4)))</f>
        <v>4</v>
      </c>
    </row>
    <row r="7" spans="2:21">
      <c r="B7" s="109" t="s">
        <v>2643</v>
      </c>
      <c r="C7" s="110" t="s">
        <v>2644</v>
      </c>
      <c r="D7" s="111" t="s">
        <v>1576</v>
      </c>
      <c r="E7" s="112" t="s">
        <v>2637</v>
      </c>
      <c r="F7" s="111" t="s">
        <v>2645</v>
      </c>
      <c r="G7" s="112" t="s">
        <v>2646</v>
      </c>
      <c r="H7" s="113">
        <v>117.26</v>
      </c>
      <c r="I7" s="113">
        <v>9854032.5</v>
      </c>
      <c r="J7" s="112" t="s">
        <v>2640</v>
      </c>
      <c r="K7" s="114">
        <v>2</v>
      </c>
      <c r="L7" s="114" t="s">
        <v>1579</v>
      </c>
      <c r="M7" s="111" t="s">
        <v>2641</v>
      </c>
      <c r="N7" s="115">
        <v>0</v>
      </c>
      <c r="O7" s="115">
        <v>0</v>
      </c>
      <c r="P7" s="115">
        <v>0</v>
      </c>
      <c r="Q7" s="111" t="s">
        <v>46</v>
      </c>
      <c r="R7" s="111" t="s">
        <v>46</v>
      </c>
      <c r="S7" s="111" t="s">
        <v>46</v>
      </c>
      <c r="T7" s="111" t="s">
        <v>2647</v>
      </c>
      <c r="U7" s="116">
        <f>+IF(LEN(L4T_30[[#This Row],[KOD]])=1,1,IF(LEN(L4T_30[[#This Row],[KOD]])=8,2,IF(LEN(L4T_30[[#This Row],[KOD]])=15,3,4)))</f>
        <v>4</v>
      </c>
    </row>
    <row r="8" spans="2:21">
      <c r="B8" s="109" t="s">
        <v>2648</v>
      </c>
      <c r="C8" s="110" t="s">
        <v>2649</v>
      </c>
      <c r="D8" s="111" t="s">
        <v>1576</v>
      </c>
      <c r="E8" s="112" t="s">
        <v>2637</v>
      </c>
      <c r="F8" s="111" t="s">
        <v>2650</v>
      </c>
      <c r="G8" s="112" t="s">
        <v>2651</v>
      </c>
      <c r="H8" s="113">
        <v>106</v>
      </c>
      <c r="I8" s="113">
        <v>1028257.2</v>
      </c>
      <c r="J8" s="112" t="s">
        <v>2640</v>
      </c>
      <c r="K8" s="114">
        <v>2</v>
      </c>
      <c r="L8" s="114" t="s">
        <v>1579</v>
      </c>
      <c r="M8" s="111" t="s">
        <v>2641</v>
      </c>
      <c r="N8" s="115">
        <v>0</v>
      </c>
      <c r="O8" s="115">
        <v>0</v>
      </c>
      <c r="P8" s="115">
        <v>0</v>
      </c>
      <c r="Q8" s="111" t="s">
        <v>46</v>
      </c>
      <c r="R8" s="111" t="s">
        <v>46</v>
      </c>
      <c r="S8" s="111" t="s">
        <v>46</v>
      </c>
      <c r="T8" s="111" t="s">
        <v>2652</v>
      </c>
      <c r="U8" s="116">
        <f>+IF(LEN(L4T_30[[#This Row],[KOD]])=1,1,IF(LEN(L4T_30[[#This Row],[KOD]])=8,2,IF(LEN(L4T_30[[#This Row],[KOD]])=15,3,4)))</f>
        <v>4</v>
      </c>
    </row>
    <row r="9" spans="2:21">
      <c r="B9" s="109" t="s">
        <v>2653</v>
      </c>
      <c r="C9" s="110" t="s">
        <v>2654</v>
      </c>
      <c r="D9" s="111" t="s">
        <v>1576</v>
      </c>
      <c r="E9" s="112" t="s">
        <v>2637</v>
      </c>
      <c r="F9" s="111" t="s">
        <v>2655</v>
      </c>
      <c r="G9" s="112" t="s">
        <v>2656</v>
      </c>
      <c r="H9" s="113">
        <v>220</v>
      </c>
      <c r="I9" s="113">
        <v>1627815.6</v>
      </c>
      <c r="J9" s="112" t="s">
        <v>2640</v>
      </c>
      <c r="K9" s="114">
        <v>2</v>
      </c>
      <c r="L9" s="114" t="s">
        <v>1579</v>
      </c>
      <c r="M9" s="111" t="s">
        <v>2641</v>
      </c>
      <c r="N9" s="115">
        <v>0</v>
      </c>
      <c r="O9" s="115">
        <v>0</v>
      </c>
      <c r="P9" s="115">
        <v>0</v>
      </c>
      <c r="Q9" s="111" t="s">
        <v>46</v>
      </c>
      <c r="R9" s="111" t="s">
        <v>46</v>
      </c>
      <c r="S9" s="111" t="s">
        <v>46</v>
      </c>
      <c r="T9" s="111" t="s">
        <v>2657</v>
      </c>
      <c r="U9" s="116">
        <f>+IF(LEN(L4T_30[[#This Row],[KOD]])=1,1,IF(LEN(L4T_30[[#This Row],[KOD]])=8,2,IF(LEN(L4T_30[[#This Row],[KOD]])=15,3,4)))</f>
        <v>4</v>
      </c>
    </row>
    <row r="10" spans="2:21">
      <c r="B10" s="109" t="s">
        <v>2658</v>
      </c>
      <c r="C10" s="110" t="s">
        <v>2659</v>
      </c>
      <c r="D10" s="111" t="s">
        <v>1576</v>
      </c>
      <c r="E10" s="112" t="s">
        <v>2637</v>
      </c>
      <c r="F10" s="111" t="s">
        <v>2660</v>
      </c>
      <c r="G10" s="112" t="s">
        <v>2661</v>
      </c>
      <c r="H10" s="113">
        <v>150</v>
      </c>
      <c r="I10" s="113">
        <v>1710000</v>
      </c>
      <c r="J10" s="112" t="s">
        <v>2640</v>
      </c>
      <c r="K10" s="114">
        <v>2</v>
      </c>
      <c r="L10" s="114" t="s">
        <v>1579</v>
      </c>
      <c r="M10" s="111" t="s">
        <v>2641</v>
      </c>
      <c r="N10" s="115">
        <v>0</v>
      </c>
      <c r="O10" s="115">
        <v>0</v>
      </c>
      <c r="P10" s="115">
        <v>0</v>
      </c>
      <c r="Q10" s="111" t="s">
        <v>46</v>
      </c>
      <c r="R10" s="111" t="s">
        <v>46</v>
      </c>
      <c r="S10" s="111" t="s">
        <v>46</v>
      </c>
      <c r="T10" s="111" t="s">
        <v>2662</v>
      </c>
      <c r="U10" s="116">
        <f>+IF(LEN(L4T_30[[#This Row],[KOD]])=1,1,IF(LEN(L4T_30[[#This Row],[KOD]])=8,2,IF(LEN(L4T_30[[#This Row],[KOD]])=15,3,4)))</f>
        <v>4</v>
      </c>
    </row>
    <row r="11" spans="2:21">
      <c r="B11" s="109" t="s">
        <v>2663</v>
      </c>
      <c r="C11" s="110" t="s">
        <v>2664</v>
      </c>
      <c r="D11" s="111" t="s">
        <v>1576</v>
      </c>
      <c r="E11" s="112" t="s">
        <v>2637</v>
      </c>
      <c r="F11" s="111" t="s">
        <v>2665</v>
      </c>
      <c r="G11" s="112" t="s">
        <v>2666</v>
      </c>
      <c r="H11" s="113">
        <v>190</v>
      </c>
      <c r="I11" s="113">
        <v>180000</v>
      </c>
      <c r="J11" s="112" t="s">
        <v>2640</v>
      </c>
      <c r="K11" s="114">
        <v>2</v>
      </c>
      <c r="L11" s="114" t="s">
        <v>1579</v>
      </c>
      <c r="M11" s="111" t="s">
        <v>2641</v>
      </c>
      <c r="N11" s="115">
        <v>0</v>
      </c>
      <c r="O11" s="115">
        <v>0</v>
      </c>
      <c r="P11" s="115">
        <v>0</v>
      </c>
      <c r="Q11" s="111" t="s">
        <v>46</v>
      </c>
      <c r="R11" s="111" t="s">
        <v>46</v>
      </c>
      <c r="S11" s="111" t="s">
        <v>46</v>
      </c>
      <c r="T11" s="111" t="s">
        <v>2667</v>
      </c>
      <c r="U11" s="116">
        <f>+IF(LEN(L4T_30[[#This Row],[KOD]])=1,1,IF(LEN(L4T_30[[#This Row],[KOD]])=8,2,IF(LEN(L4T_30[[#This Row],[KOD]])=15,3,4)))</f>
        <v>4</v>
      </c>
    </row>
    <row r="12" spans="2:21">
      <c r="B12" s="104" t="s">
        <v>2668</v>
      </c>
      <c r="C12" s="41" t="s">
        <v>2669</v>
      </c>
      <c r="D12" s="43" t="s">
        <v>46</v>
      </c>
      <c r="E12" s="105" t="s">
        <v>46</v>
      </c>
      <c r="F12" s="43" t="s">
        <v>46</v>
      </c>
      <c r="G12" s="105" t="s">
        <v>46</v>
      </c>
      <c r="H12" s="45">
        <v>0</v>
      </c>
      <c r="I12" s="45">
        <v>0</v>
      </c>
      <c r="J12" s="105" t="s">
        <v>46</v>
      </c>
      <c r="K12" s="106">
        <v>0</v>
      </c>
      <c r="L12" s="106" t="s">
        <v>46</v>
      </c>
      <c r="M12" s="43" t="s">
        <v>46</v>
      </c>
      <c r="N12" s="107">
        <v>0</v>
      </c>
      <c r="O12" s="107">
        <v>0</v>
      </c>
      <c r="P12" s="107">
        <v>0</v>
      </c>
      <c r="Q12" s="43" t="s">
        <v>46</v>
      </c>
      <c r="R12" s="43" t="s">
        <v>46</v>
      </c>
      <c r="S12" s="43" t="s">
        <v>2670</v>
      </c>
      <c r="T12" s="43" t="s">
        <v>46</v>
      </c>
      <c r="U12" s="108">
        <f>+IF(LEN(L4T_30[[#This Row],[KOD]])=1,1,IF(LEN(L4T_30[[#This Row],[KOD]])=8,2,IF(LEN(L4T_30[[#This Row],[KOD]])=15,3,4)))</f>
        <v>3</v>
      </c>
    </row>
    <row r="13" spans="2:21">
      <c r="B13" s="109" t="s">
        <v>2671</v>
      </c>
      <c r="C13" s="110" t="s">
        <v>2672</v>
      </c>
      <c r="D13" s="111" t="s">
        <v>1576</v>
      </c>
      <c r="E13" s="112" t="s">
        <v>2637</v>
      </c>
      <c r="F13" s="111" t="s">
        <v>2673</v>
      </c>
      <c r="G13" s="112" t="s">
        <v>2674</v>
      </c>
      <c r="H13" s="113">
        <v>92</v>
      </c>
      <c r="I13" s="113">
        <v>397500.5</v>
      </c>
      <c r="J13" s="112" t="s">
        <v>2640</v>
      </c>
      <c r="K13" s="114">
        <v>2</v>
      </c>
      <c r="L13" s="114" t="s">
        <v>1579</v>
      </c>
      <c r="M13" s="111" t="s">
        <v>2641</v>
      </c>
      <c r="N13" s="115">
        <v>0</v>
      </c>
      <c r="O13" s="115">
        <v>0</v>
      </c>
      <c r="P13" s="115">
        <v>0</v>
      </c>
      <c r="Q13" s="111" t="s">
        <v>46</v>
      </c>
      <c r="R13" s="111" t="s">
        <v>46</v>
      </c>
      <c r="S13" s="111" t="s">
        <v>46</v>
      </c>
      <c r="T13" s="111" t="s">
        <v>2642</v>
      </c>
      <c r="U13" s="116">
        <f>+IF(LEN(L4T_30[[#This Row],[KOD]])=1,1,IF(LEN(L4T_30[[#This Row],[KOD]])=8,2,IF(LEN(L4T_30[[#This Row],[KOD]])=15,3,4)))</f>
        <v>4</v>
      </c>
    </row>
    <row r="14" spans="2:21">
      <c r="B14" s="109" t="s">
        <v>2675</v>
      </c>
      <c r="C14" s="110" t="s">
        <v>2676</v>
      </c>
      <c r="D14" s="111" t="s">
        <v>1576</v>
      </c>
      <c r="E14" s="112" t="s">
        <v>2637</v>
      </c>
      <c r="F14" s="111" t="s">
        <v>2677</v>
      </c>
      <c r="G14" s="112" t="s">
        <v>2678</v>
      </c>
      <c r="H14" s="113">
        <v>426</v>
      </c>
      <c r="I14" s="113">
        <v>58878.9</v>
      </c>
      <c r="J14" s="112" t="s">
        <v>2640</v>
      </c>
      <c r="K14" s="114">
        <v>2</v>
      </c>
      <c r="L14" s="114" t="s">
        <v>1579</v>
      </c>
      <c r="M14" s="111" t="s">
        <v>2641</v>
      </c>
      <c r="N14" s="115">
        <v>0</v>
      </c>
      <c r="O14" s="115">
        <v>0</v>
      </c>
      <c r="P14" s="115">
        <v>0</v>
      </c>
      <c r="Q14" s="111" t="s">
        <v>46</v>
      </c>
      <c r="R14" s="111" t="s">
        <v>46</v>
      </c>
      <c r="S14" s="111" t="s">
        <v>46</v>
      </c>
      <c r="T14" s="111" t="s">
        <v>2647</v>
      </c>
      <c r="U14" s="116">
        <f>+IF(LEN(L4T_30[[#This Row],[KOD]])=1,1,IF(LEN(L4T_30[[#This Row],[KOD]])=8,2,IF(LEN(L4T_30[[#This Row],[KOD]])=15,3,4)))</f>
        <v>4</v>
      </c>
    </row>
    <row r="15" spans="2:21">
      <c r="B15" s="109" t="s">
        <v>2679</v>
      </c>
      <c r="C15" s="110" t="s">
        <v>2680</v>
      </c>
      <c r="D15" s="111" t="s">
        <v>1576</v>
      </c>
      <c r="E15" s="112" t="s">
        <v>2637</v>
      </c>
      <c r="F15" s="111" t="s">
        <v>2681</v>
      </c>
      <c r="G15" s="112" t="s">
        <v>2682</v>
      </c>
      <c r="H15" s="113">
        <v>438</v>
      </c>
      <c r="I15" s="113">
        <v>244625.4</v>
      </c>
      <c r="J15" s="112" t="s">
        <v>2640</v>
      </c>
      <c r="K15" s="114">
        <v>2</v>
      </c>
      <c r="L15" s="114" t="s">
        <v>1579</v>
      </c>
      <c r="M15" s="111" t="s">
        <v>2641</v>
      </c>
      <c r="N15" s="115">
        <v>0</v>
      </c>
      <c r="O15" s="115">
        <v>0</v>
      </c>
      <c r="P15" s="115">
        <v>0</v>
      </c>
      <c r="Q15" s="111" t="s">
        <v>46</v>
      </c>
      <c r="R15" s="111" t="s">
        <v>46</v>
      </c>
      <c r="S15" s="111" t="s">
        <v>46</v>
      </c>
      <c r="T15" s="111" t="s">
        <v>2652</v>
      </c>
      <c r="U15" s="116">
        <f>+IF(LEN(L4T_30[[#This Row],[KOD]])=1,1,IF(LEN(L4T_30[[#This Row],[KOD]])=8,2,IF(LEN(L4T_30[[#This Row],[KOD]])=15,3,4)))</f>
        <v>4</v>
      </c>
    </row>
    <row r="16" spans="2:21">
      <c r="B16" s="109" t="s">
        <v>2683</v>
      </c>
      <c r="C16" s="110" t="s">
        <v>2684</v>
      </c>
      <c r="D16" s="111" t="s">
        <v>1576</v>
      </c>
      <c r="E16" s="112" t="s">
        <v>2637</v>
      </c>
      <c r="F16" s="111" t="s">
        <v>2685</v>
      </c>
      <c r="G16" s="112" t="s">
        <v>2686</v>
      </c>
      <c r="H16" s="113">
        <v>624</v>
      </c>
      <c r="I16" s="113">
        <v>390928.5</v>
      </c>
      <c r="J16" s="112" t="s">
        <v>2640</v>
      </c>
      <c r="K16" s="114">
        <v>2</v>
      </c>
      <c r="L16" s="114" t="s">
        <v>1579</v>
      </c>
      <c r="M16" s="111" t="s">
        <v>2641</v>
      </c>
      <c r="N16" s="115">
        <v>0</v>
      </c>
      <c r="O16" s="115">
        <v>0</v>
      </c>
      <c r="P16" s="115">
        <v>0</v>
      </c>
      <c r="Q16" s="111" t="s">
        <v>46</v>
      </c>
      <c r="R16" s="111" t="s">
        <v>46</v>
      </c>
      <c r="S16" s="111" t="s">
        <v>46</v>
      </c>
      <c r="T16" s="111" t="s">
        <v>2657</v>
      </c>
      <c r="U16" s="116">
        <f>+IF(LEN(L4T_30[[#This Row],[KOD]])=1,1,IF(LEN(L4T_30[[#This Row],[KOD]])=8,2,IF(LEN(L4T_30[[#This Row],[KOD]])=15,3,4)))</f>
        <v>4</v>
      </c>
    </row>
    <row r="17" spans="2:21">
      <c r="B17" s="109" t="s">
        <v>2687</v>
      </c>
      <c r="C17" s="110" t="s">
        <v>2688</v>
      </c>
      <c r="D17" s="111" t="s">
        <v>1607</v>
      </c>
      <c r="E17" s="112" t="s">
        <v>2637</v>
      </c>
      <c r="F17" s="111" t="s">
        <v>2689</v>
      </c>
      <c r="G17" s="112" t="s">
        <v>2690</v>
      </c>
      <c r="H17" s="113">
        <v>13000</v>
      </c>
      <c r="I17" s="113">
        <v>83862</v>
      </c>
      <c r="J17" s="112" t="s">
        <v>2640</v>
      </c>
      <c r="K17" s="114">
        <v>2</v>
      </c>
      <c r="L17" s="114" t="s">
        <v>1579</v>
      </c>
      <c r="M17" s="111" t="s">
        <v>2641</v>
      </c>
      <c r="N17" s="115">
        <v>0</v>
      </c>
      <c r="O17" s="115">
        <v>0</v>
      </c>
      <c r="P17" s="115">
        <v>0</v>
      </c>
      <c r="Q17" s="111" t="s">
        <v>46</v>
      </c>
      <c r="R17" s="111" t="s">
        <v>46</v>
      </c>
      <c r="S17" s="111" t="s">
        <v>46</v>
      </c>
      <c r="T17" s="111" t="s">
        <v>2662</v>
      </c>
      <c r="U17" s="116">
        <f>+IF(LEN(L4T_30[[#This Row],[KOD]])=1,1,IF(LEN(L4T_30[[#This Row],[KOD]])=8,2,IF(LEN(L4T_30[[#This Row],[KOD]])=15,3,4)))</f>
        <v>4</v>
      </c>
    </row>
    <row r="18" spans="2:21">
      <c r="B18" s="109" t="s">
        <v>2691</v>
      </c>
      <c r="C18" s="110" t="s">
        <v>2692</v>
      </c>
      <c r="D18" s="111" t="s">
        <v>1576</v>
      </c>
      <c r="E18" s="112" t="s">
        <v>2637</v>
      </c>
      <c r="F18" s="111" t="s">
        <v>2693</v>
      </c>
      <c r="G18" s="112" t="s">
        <v>2694</v>
      </c>
      <c r="H18" s="113">
        <v>729</v>
      </c>
      <c r="I18" s="113">
        <v>27099</v>
      </c>
      <c r="J18" s="112" t="s">
        <v>2640</v>
      </c>
      <c r="K18" s="114">
        <v>2</v>
      </c>
      <c r="L18" s="114" t="s">
        <v>1579</v>
      </c>
      <c r="M18" s="111" t="s">
        <v>2641</v>
      </c>
      <c r="N18" s="115">
        <v>0</v>
      </c>
      <c r="O18" s="115">
        <v>0</v>
      </c>
      <c r="P18" s="115">
        <v>0</v>
      </c>
      <c r="Q18" s="111" t="s">
        <v>46</v>
      </c>
      <c r="R18" s="111" t="s">
        <v>46</v>
      </c>
      <c r="S18" s="111" t="s">
        <v>46</v>
      </c>
      <c r="T18" s="111" t="s">
        <v>2667</v>
      </c>
      <c r="U18" s="116">
        <f>+IF(LEN(L4T_30[[#This Row],[KOD]])=1,1,IF(LEN(L4T_30[[#This Row],[KOD]])=8,2,IF(LEN(L4T_30[[#This Row],[KOD]])=15,3,4)))</f>
        <v>4</v>
      </c>
    </row>
    <row r="19" spans="2:21">
      <c r="B19" s="109" t="s">
        <v>2695</v>
      </c>
      <c r="C19" s="110" t="s">
        <v>2696</v>
      </c>
      <c r="D19" s="111" t="s">
        <v>1576</v>
      </c>
      <c r="E19" s="112" t="s">
        <v>2637</v>
      </c>
      <c r="F19" s="111" t="s">
        <v>2697</v>
      </c>
      <c r="G19" s="112" t="s">
        <v>2698</v>
      </c>
      <c r="H19" s="113">
        <v>150</v>
      </c>
      <c r="I19" s="113">
        <v>176456.7</v>
      </c>
      <c r="J19" s="112" t="s">
        <v>2640</v>
      </c>
      <c r="K19" s="114">
        <v>2</v>
      </c>
      <c r="L19" s="114" t="s">
        <v>1579</v>
      </c>
      <c r="M19" s="111" t="s">
        <v>2641</v>
      </c>
      <c r="N19" s="115">
        <v>0</v>
      </c>
      <c r="O19" s="115">
        <v>0</v>
      </c>
      <c r="P19" s="115">
        <v>0</v>
      </c>
      <c r="Q19" s="111" t="s">
        <v>46</v>
      </c>
      <c r="R19" s="111" t="s">
        <v>46</v>
      </c>
      <c r="S19" s="111" t="s">
        <v>46</v>
      </c>
      <c r="T19" s="111" t="s">
        <v>2699</v>
      </c>
      <c r="U19" s="116">
        <f>+IF(LEN(L4T_30[[#This Row],[KOD]])=1,1,IF(LEN(L4T_30[[#This Row],[KOD]])=8,2,IF(LEN(L4T_30[[#This Row],[KOD]])=15,3,4)))</f>
        <v>4</v>
      </c>
    </row>
    <row r="20" spans="2:21">
      <c r="B20" s="109" t="s">
        <v>2700</v>
      </c>
      <c r="C20" s="110" t="s">
        <v>2701</v>
      </c>
      <c r="D20" s="111" t="s">
        <v>1612</v>
      </c>
      <c r="E20" s="112" t="s">
        <v>2637</v>
      </c>
      <c r="F20" s="111" t="s">
        <v>2702</v>
      </c>
      <c r="G20" s="112" t="s">
        <v>2703</v>
      </c>
      <c r="H20" s="113">
        <v>100</v>
      </c>
      <c r="I20" s="113">
        <v>135000</v>
      </c>
      <c r="J20" s="112" t="s">
        <v>2640</v>
      </c>
      <c r="K20" s="114">
        <v>2</v>
      </c>
      <c r="L20" s="114" t="s">
        <v>1579</v>
      </c>
      <c r="M20" s="111" t="s">
        <v>2641</v>
      </c>
      <c r="N20" s="115">
        <v>0</v>
      </c>
      <c r="O20" s="115">
        <v>0</v>
      </c>
      <c r="P20" s="115">
        <v>0</v>
      </c>
      <c r="Q20" s="111" t="s">
        <v>46</v>
      </c>
      <c r="R20" s="111" t="s">
        <v>46</v>
      </c>
      <c r="S20" s="111" t="s">
        <v>46</v>
      </c>
      <c r="T20" s="111" t="s">
        <v>2704</v>
      </c>
      <c r="U20" s="116">
        <f>+IF(LEN(L4T_30[[#This Row],[KOD]])=1,1,IF(LEN(L4T_30[[#This Row],[KOD]])=8,2,IF(LEN(L4T_30[[#This Row],[KOD]])=15,3,4)))</f>
        <v>4</v>
      </c>
    </row>
    <row r="21" spans="2:21">
      <c r="B21" s="109" t="s">
        <v>2705</v>
      </c>
      <c r="C21" s="110" t="s">
        <v>2706</v>
      </c>
      <c r="D21" s="111" t="s">
        <v>1576</v>
      </c>
      <c r="E21" s="112" t="s">
        <v>2637</v>
      </c>
      <c r="F21" s="111" t="s">
        <v>2707</v>
      </c>
      <c r="G21" s="112" t="s">
        <v>2708</v>
      </c>
      <c r="H21" s="113">
        <v>1158.1500000000001</v>
      </c>
      <c r="I21" s="113">
        <v>2700</v>
      </c>
      <c r="J21" s="112" t="s">
        <v>2640</v>
      </c>
      <c r="K21" s="114">
        <v>2</v>
      </c>
      <c r="L21" s="114" t="s">
        <v>1579</v>
      </c>
      <c r="M21" s="111" t="s">
        <v>2641</v>
      </c>
      <c r="N21" s="115">
        <v>0</v>
      </c>
      <c r="O21" s="115">
        <v>0</v>
      </c>
      <c r="P21" s="115">
        <v>0</v>
      </c>
      <c r="Q21" s="111" t="s">
        <v>46</v>
      </c>
      <c r="R21" s="111" t="s">
        <v>46</v>
      </c>
      <c r="S21" s="111" t="s">
        <v>46</v>
      </c>
      <c r="T21" s="111" t="s">
        <v>2709</v>
      </c>
      <c r="U21" s="116">
        <f>+IF(LEN(L4T_30[[#This Row],[KOD]])=1,1,IF(LEN(L4T_30[[#This Row],[KOD]])=8,2,IF(LEN(L4T_30[[#This Row],[KOD]])=15,3,4)))</f>
        <v>4</v>
      </c>
    </row>
    <row r="22" spans="2:21">
      <c r="B22" s="109" t="s">
        <v>2710</v>
      </c>
      <c r="C22" s="110" t="s">
        <v>2711</v>
      </c>
      <c r="D22" s="111" t="s">
        <v>1612</v>
      </c>
      <c r="E22" s="112" t="s">
        <v>2637</v>
      </c>
      <c r="F22" s="111" t="s">
        <v>2712</v>
      </c>
      <c r="G22" s="112" t="s">
        <v>2713</v>
      </c>
      <c r="H22" s="113">
        <v>437.65</v>
      </c>
      <c r="I22" s="113">
        <v>18000</v>
      </c>
      <c r="J22" s="112" t="s">
        <v>2640</v>
      </c>
      <c r="K22" s="114">
        <v>2</v>
      </c>
      <c r="L22" s="114" t="s">
        <v>1579</v>
      </c>
      <c r="M22" s="111" t="s">
        <v>2641</v>
      </c>
      <c r="N22" s="115">
        <v>0</v>
      </c>
      <c r="O22" s="115">
        <v>0</v>
      </c>
      <c r="P22" s="115">
        <v>0</v>
      </c>
      <c r="Q22" s="111" t="s">
        <v>46</v>
      </c>
      <c r="R22" s="111" t="s">
        <v>46</v>
      </c>
      <c r="S22" s="111" t="s">
        <v>46</v>
      </c>
      <c r="T22" s="111" t="s">
        <v>2714</v>
      </c>
      <c r="U22" s="116">
        <f>+IF(LEN(L4T_30[[#This Row],[KOD]])=1,1,IF(LEN(L4T_30[[#This Row],[KOD]])=8,2,IF(LEN(L4T_30[[#This Row],[KOD]])=15,3,4)))</f>
        <v>4</v>
      </c>
    </row>
    <row r="23" spans="2:21">
      <c r="B23" s="109" t="s">
        <v>2715</v>
      </c>
      <c r="C23" s="110" t="s">
        <v>2716</v>
      </c>
      <c r="D23" s="111" t="s">
        <v>2717</v>
      </c>
      <c r="E23" s="112" t="s">
        <v>2637</v>
      </c>
      <c r="F23" s="111" t="s">
        <v>2718</v>
      </c>
      <c r="G23" s="112" t="s">
        <v>2719</v>
      </c>
      <c r="H23" s="113">
        <v>26.41</v>
      </c>
      <c r="I23" s="113">
        <v>2299.5</v>
      </c>
      <c r="J23" s="112" t="s">
        <v>2640</v>
      </c>
      <c r="K23" s="114">
        <v>2</v>
      </c>
      <c r="L23" s="114" t="s">
        <v>1579</v>
      </c>
      <c r="M23" s="111" t="s">
        <v>2641</v>
      </c>
      <c r="N23" s="115">
        <v>0</v>
      </c>
      <c r="O23" s="115">
        <v>0</v>
      </c>
      <c r="P23" s="115">
        <v>0</v>
      </c>
      <c r="Q23" s="111" t="s">
        <v>46</v>
      </c>
      <c r="R23" s="111" t="s">
        <v>46</v>
      </c>
      <c r="S23" s="111" t="s">
        <v>46</v>
      </c>
      <c r="T23" s="111" t="s">
        <v>2720</v>
      </c>
      <c r="U23" s="116">
        <f>+IF(LEN(L4T_30[[#This Row],[KOD]])=1,1,IF(LEN(L4T_30[[#This Row],[KOD]])=8,2,IF(LEN(L4T_30[[#This Row],[KOD]])=15,3,4)))</f>
        <v>4</v>
      </c>
    </row>
    <row r="24" spans="2:21">
      <c r="B24" s="109" t="s">
        <v>2721</v>
      </c>
      <c r="C24" s="110" t="s">
        <v>2722</v>
      </c>
      <c r="D24" s="111" t="s">
        <v>1576</v>
      </c>
      <c r="E24" s="112" t="s">
        <v>2637</v>
      </c>
      <c r="F24" s="111" t="s">
        <v>2723</v>
      </c>
      <c r="G24" s="112" t="s">
        <v>2724</v>
      </c>
      <c r="H24" s="113">
        <v>1412.4</v>
      </c>
      <c r="I24" s="113">
        <v>83794.5</v>
      </c>
      <c r="J24" s="112" t="s">
        <v>2640</v>
      </c>
      <c r="K24" s="114">
        <v>2</v>
      </c>
      <c r="L24" s="114" t="s">
        <v>1579</v>
      </c>
      <c r="M24" s="111" t="s">
        <v>2641</v>
      </c>
      <c r="N24" s="115">
        <v>0</v>
      </c>
      <c r="O24" s="115">
        <v>0</v>
      </c>
      <c r="P24" s="115">
        <v>0</v>
      </c>
      <c r="Q24" s="111" t="s">
        <v>46</v>
      </c>
      <c r="R24" s="111" t="s">
        <v>46</v>
      </c>
      <c r="S24" s="111" t="s">
        <v>46</v>
      </c>
      <c r="T24" s="111" t="s">
        <v>2725</v>
      </c>
      <c r="U24" s="116">
        <f>+IF(LEN(L4T_30[[#This Row],[KOD]])=1,1,IF(LEN(L4T_30[[#This Row],[KOD]])=8,2,IF(LEN(L4T_30[[#This Row],[KOD]])=15,3,4)))</f>
        <v>4</v>
      </c>
    </row>
    <row r="25" spans="2:21">
      <c r="B25" s="109" t="s">
        <v>2726</v>
      </c>
      <c r="C25" s="110" t="s">
        <v>2727</v>
      </c>
      <c r="D25" s="111" t="s">
        <v>1612</v>
      </c>
      <c r="E25" s="112" t="s">
        <v>2637</v>
      </c>
      <c r="F25" s="111" t="s">
        <v>2728</v>
      </c>
      <c r="G25" s="112" t="s">
        <v>2729</v>
      </c>
      <c r="H25" s="113">
        <v>1258.33</v>
      </c>
      <c r="I25" s="113">
        <v>27000</v>
      </c>
      <c r="J25" s="112" t="s">
        <v>2640</v>
      </c>
      <c r="K25" s="114">
        <v>2</v>
      </c>
      <c r="L25" s="114" t="s">
        <v>1579</v>
      </c>
      <c r="M25" s="111" t="s">
        <v>2641</v>
      </c>
      <c r="N25" s="115">
        <v>0</v>
      </c>
      <c r="O25" s="115">
        <v>0</v>
      </c>
      <c r="P25" s="115">
        <v>0</v>
      </c>
      <c r="Q25" s="111" t="s">
        <v>46</v>
      </c>
      <c r="R25" s="111" t="s">
        <v>46</v>
      </c>
      <c r="S25" s="111" t="s">
        <v>46</v>
      </c>
      <c r="T25" s="111" t="s">
        <v>2730</v>
      </c>
      <c r="U25" s="116">
        <f>+IF(LEN(L4T_30[[#This Row],[KOD]])=1,1,IF(LEN(L4T_30[[#This Row],[KOD]])=8,2,IF(LEN(L4T_30[[#This Row],[KOD]])=15,3,4)))</f>
        <v>4</v>
      </c>
    </row>
    <row r="26" spans="2:21">
      <c r="B26" s="109" t="s">
        <v>2731</v>
      </c>
      <c r="C26" s="110" t="s">
        <v>2732</v>
      </c>
      <c r="D26" s="111" t="s">
        <v>1612</v>
      </c>
      <c r="E26" s="112" t="s">
        <v>2637</v>
      </c>
      <c r="F26" s="111" t="s">
        <v>2733</v>
      </c>
      <c r="G26" s="112" t="s">
        <v>2734</v>
      </c>
      <c r="H26" s="113">
        <v>250</v>
      </c>
      <c r="I26" s="113">
        <v>934982.1</v>
      </c>
      <c r="J26" s="112" t="s">
        <v>2640</v>
      </c>
      <c r="K26" s="114">
        <v>2</v>
      </c>
      <c r="L26" s="114" t="s">
        <v>1579</v>
      </c>
      <c r="M26" s="111" t="s">
        <v>2641</v>
      </c>
      <c r="N26" s="115">
        <v>0</v>
      </c>
      <c r="O26" s="115">
        <v>0</v>
      </c>
      <c r="P26" s="115">
        <v>0</v>
      </c>
      <c r="Q26" s="111" t="s">
        <v>46</v>
      </c>
      <c r="R26" s="111" t="s">
        <v>46</v>
      </c>
      <c r="S26" s="111" t="s">
        <v>46</v>
      </c>
      <c r="T26" s="111" t="s">
        <v>2735</v>
      </c>
      <c r="U26" s="116">
        <f>+IF(LEN(L4T_30[[#This Row],[KOD]])=1,1,IF(LEN(L4T_30[[#This Row],[KOD]])=8,2,IF(LEN(L4T_30[[#This Row],[KOD]])=15,3,4)))</f>
        <v>4</v>
      </c>
    </row>
    <row r="27" spans="2:21">
      <c r="B27" s="109" t="s">
        <v>2736</v>
      </c>
      <c r="C27" s="110" t="s">
        <v>2737</v>
      </c>
      <c r="D27" s="111" t="s">
        <v>1607</v>
      </c>
      <c r="E27" s="112" t="s">
        <v>2637</v>
      </c>
      <c r="F27" s="111" t="s">
        <v>2738</v>
      </c>
      <c r="G27" s="112" t="s">
        <v>2739</v>
      </c>
      <c r="H27" s="113">
        <v>16000</v>
      </c>
      <c r="I27" s="113">
        <v>7200</v>
      </c>
      <c r="J27" s="112" t="s">
        <v>2640</v>
      </c>
      <c r="K27" s="114">
        <v>2</v>
      </c>
      <c r="L27" s="114" t="s">
        <v>1579</v>
      </c>
      <c r="M27" s="111" t="s">
        <v>2641</v>
      </c>
      <c r="N27" s="115">
        <v>0</v>
      </c>
      <c r="O27" s="115">
        <v>0</v>
      </c>
      <c r="P27" s="115">
        <v>0</v>
      </c>
      <c r="Q27" s="111" t="s">
        <v>46</v>
      </c>
      <c r="R27" s="111" t="s">
        <v>46</v>
      </c>
      <c r="S27" s="111" t="s">
        <v>46</v>
      </c>
      <c r="T27" s="111" t="s">
        <v>2740</v>
      </c>
      <c r="U27" s="116">
        <f>+IF(LEN(L4T_30[[#This Row],[KOD]])=1,1,IF(LEN(L4T_30[[#This Row],[KOD]])=8,2,IF(LEN(L4T_30[[#This Row],[KOD]])=15,3,4)))</f>
        <v>4</v>
      </c>
    </row>
    <row r="28" spans="2:21">
      <c r="B28" s="109" t="s">
        <v>2741</v>
      </c>
      <c r="C28" s="110" t="s">
        <v>2742</v>
      </c>
      <c r="D28" s="111" t="s">
        <v>1612</v>
      </c>
      <c r="E28" s="112" t="s">
        <v>2637</v>
      </c>
      <c r="F28" s="111" t="s">
        <v>2743</v>
      </c>
      <c r="G28" s="112" t="s">
        <v>2744</v>
      </c>
      <c r="H28" s="113">
        <v>636</v>
      </c>
      <c r="I28" s="113">
        <v>1660000</v>
      </c>
      <c r="J28" s="112" t="s">
        <v>2640</v>
      </c>
      <c r="K28" s="114">
        <v>2</v>
      </c>
      <c r="L28" s="114" t="s">
        <v>1579</v>
      </c>
      <c r="M28" s="111" t="s">
        <v>2641</v>
      </c>
      <c r="N28" s="115">
        <v>0</v>
      </c>
      <c r="O28" s="115">
        <v>0</v>
      </c>
      <c r="P28" s="115">
        <v>0</v>
      </c>
      <c r="Q28" s="111" t="s">
        <v>46</v>
      </c>
      <c r="R28" s="111" t="s">
        <v>46</v>
      </c>
      <c r="S28" s="111" t="s">
        <v>46</v>
      </c>
      <c r="T28" s="111" t="s">
        <v>2745</v>
      </c>
      <c r="U28" s="116">
        <f>+IF(LEN(L4T_30[[#This Row],[KOD]])=1,1,IF(LEN(L4T_30[[#This Row],[KOD]])=8,2,IF(LEN(L4T_30[[#This Row],[KOD]])=15,3,4)))</f>
        <v>4</v>
      </c>
    </row>
    <row r="29" spans="2:21">
      <c r="B29" s="109" t="s">
        <v>2746</v>
      </c>
      <c r="C29" s="110" t="s">
        <v>2747</v>
      </c>
      <c r="D29" s="111" t="s">
        <v>1576</v>
      </c>
      <c r="E29" s="112" t="s">
        <v>2637</v>
      </c>
      <c r="F29" s="111" t="s">
        <v>2748</v>
      </c>
      <c r="G29" s="112" t="s">
        <v>2749</v>
      </c>
      <c r="H29" s="113">
        <v>285.25</v>
      </c>
      <c r="I29" s="113">
        <v>135000</v>
      </c>
      <c r="J29" s="112" t="s">
        <v>2640</v>
      </c>
      <c r="K29" s="114">
        <v>2</v>
      </c>
      <c r="L29" s="114" t="s">
        <v>1579</v>
      </c>
      <c r="M29" s="111" t="s">
        <v>2641</v>
      </c>
      <c r="N29" s="115">
        <v>0</v>
      </c>
      <c r="O29" s="115">
        <v>0</v>
      </c>
      <c r="P29" s="115">
        <v>0</v>
      </c>
      <c r="Q29" s="111" t="s">
        <v>46</v>
      </c>
      <c r="R29" s="111" t="s">
        <v>46</v>
      </c>
      <c r="S29" s="111" t="s">
        <v>46</v>
      </c>
      <c r="T29" s="111" t="s">
        <v>2750</v>
      </c>
      <c r="U29" s="116">
        <f>+IF(LEN(L4T_30[[#This Row],[KOD]])=1,1,IF(LEN(L4T_30[[#This Row],[KOD]])=8,2,IF(LEN(L4T_30[[#This Row],[KOD]])=15,3,4)))</f>
        <v>4</v>
      </c>
    </row>
    <row r="30" spans="2:21">
      <c r="B30" s="109" t="s">
        <v>2751</v>
      </c>
      <c r="C30" s="110" t="s">
        <v>2752</v>
      </c>
      <c r="D30" s="111" t="s">
        <v>2717</v>
      </c>
      <c r="E30" s="112" t="s">
        <v>2637</v>
      </c>
      <c r="F30" s="111" t="s">
        <v>2753</v>
      </c>
      <c r="G30" s="112" t="s">
        <v>2754</v>
      </c>
      <c r="H30" s="113">
        <v>93</v>
      </c>
      <c r="I30" s="113">
        <v>29324.7</v>
      </c>
      <c r="J30" s="112" t="s">
        <v>2640</v>
      </c>
      <c r="K30" s="114">
        <v>2</v>
      </c>
      <c r="L30" s="114" t="s">
        <v>1579</v>
      </c>
      <c r="M30" s="111" t="s">
        <v>2641</v>
      </c>
      <c r="N30" s="115">
        <v>0</v>
      </c>
      <c r="O30" s="115">
        <v>0</v>
      </c>
      <c r="P30" s="115">
        <v>0</v>
      </c>
      <c r="Q30" s="111" t="s">
        <v>46</v>
      </c>
      <c r="R30" s="111" t="s">
        <v>46</v>
      </c>
      <c r="S30" s="111" t="s">
        <v>46</v>
      </c>
      <c r="T30" s="111" t="s">
        <v>2755</v>
      </c>
      <c r="U30" s="116">
        <f>+IF(LEN(L4T_30[[#This Row],[KOD]])=1,1,IF(LEN(L4T_30[[#This Row],[KOD]])=8,2,IF(LEN(L4T_30[[#This Row],[KOD]])=15,3,4)))</f>
        <v>4</v>
      </c>
    </row>
    <row r="31" spans="2:21">
      <c r="B31" s="109" t="s">
        <v>2756</v>
      </c>
      <c r="C31" s="110" t="s">
        <v>2757</v>
      </c>
      <c r="D31" s="111" t="s">
        <v>1612</v>
      </c>
      <c r="E31" s="112" t="s">
        <v>2637</v>
      </c>
      <c r="F31" s="111" t="s">
        <v>2758</v>
      </c>
      <c r="G31" s="112" t="s">
        <v>2759</v>
      </c>
      <c r="H31" s="113">
        <v>407.36</v>
      </c>
      <c r="I31" s="113">
        <v>630000</v>
      </c>
      <c r="J31" s="112" t="s">
        <v>2640</v>
      </c>
      <c r="K31" s="114">
        <v>2</v>
      </c>
      <c r="L31" s="114" t="s">
        <v>1579</v>
      </c>
      <c r="M31" s="111" t="s">
        <v>2641</v>
      </c>
      <c r="N31" s="115">
        <v>0</v>
      </c>
      <c r="O31" s="115">
        <v>0</v>
      </c>
      <c r="P31" s="115">
        <v>0</v>
      </c>
      <c r="Q31" s="111" t="s">
        <v>46</v>
      </c>
      <c r="R31" s="111" t="s">
        <v>46</v>
      </c>
      <c r="S31" s="111" t="s">
        <v>46</v>
      </c>
      <c r="T31" s="111" t="s">
        <v>2760</v>
      </c>
      <c r="U31" s="116">
        <f>+IF(LEN(L4T_30[[#This Row],[KOD]])=1,1,IF(LEN(L4T_30[[#This Row],[KOD]])=8,2,IF(LEN(L4T_30[[#This Row],[KOD]])=15,3,4)))</f>
        <v>4</v>
      </c>
    </row>
    <row r="32" spans="2:21">
      <c r="B32" s="109" t="s">
        <v>2761</v>
      </c>
      <c r="C32" s="110" t="s">
        <v>2762</v>
      </c>
      <c r="D32" s="111" t="s">
        <v>1612</v>
      </c>
      <c r="E32" s="112" t="s">
        <v>2637</v>
      </c>
      <c r="F32" s="111" t="s">
        <v>2763</v>
      </c>
      <c r="G32" s="112" t="s">
        <v>2764</v>
      </c>
      <c r="H32" s="113">
        <v>155</v>
      </c>
      <c r="I32" s="113">
        <v>153188.88</v>
      </c>
      <c r="J32" s="112" t="s">
        <v>2640</v>
      </c>
      <c r="K32" s="114">
        <v>2</v>
      </c>
      <c r="L32" s="114" t="s">
        <v>1579</v>
      </c>
      <c r="M32" s="111" t="s">
        <v>2641</v>
      </c>
      <c r="N32" s="115">
        <v>0</v>
      </c>
      <c r="O32" s="115">
        <v>0</v>
      </c>
      <c r="P32" s="115">
        <v>0</v>
      </c>
      <c r="Q32" s="111" t="s">
        <v>46</v>
      </c>
      <c r="R32" s="111" t="s">
        <v>46</v>
      </c>
      <c r="S32" s="111" t="s">
        <v>46</v>
      </c>
      <c r="T32" s="111" t="s">
        <v>2765</v>
      </c>
      <c r="U32" s="116">
        <f>+IF(LEN(L4T_30[[#This Row],[KOD]])=1,1,IF(LEN(L4T_30[[#This Row],[KOD]])=8,2,IF(LEN(L4T_30[[#This Row],[KOD]])=15,3,4)))</f>
        <v>4</v>
      </c>
    </row>
    <row r="33" spans="2:21">
      <c r="B33" s="104" t="s">
        <v>2766</v>
      </c>
      <c r="C33" s="41" t="s">
        <v>2767</v>
      </c>
      <c r="D33" s="43" t="s">
        <v>46</v>
      </c>
      <c r="E33" s="105" t="s">
        <v>46</v>
      </c>
      <c r="F33" s="43" t="s">
        <v>46</v>
      </c>
      <c r="G33" s="105" t="s">
        <v>46</v>
      </c>
      <c r="H33" s="45">
        <v>0</v>
      </c>
      <c r="I33" s="45">
        <v>0</v>
      </c>
      <c r="J33" s="105" t="s">
        <v>46</v>
      </c>
      <c r="K33" s="106">
        <v>0</v>
      </c>
      <c r="L33" s="106" t="s">
        <v>46</v>
      </c>
      <c r="M33" s="43" t="s">
        <v>46</v>
      </c>
      <c r="N33" s="107">
        <v>0</v>
      </c>
      <c r="O33" s="107">
        <v>0</v>
      </c>
      <c r="P33" s="107">
        <v>0</v>
      </c>
      <c r="Q33" s="43" t="s">
        <v>46</v>
      </c>
      <c r="R33" s="43" t="s">
        <v>46</v>
      </c>
      <c r="S33" s="43" t="s">
        <v>2768</v>
      </c>
      <c r="T33" s="43" t="s">
        <v>46</v>
      </c>
      <c r="U33" s="108">
        <f>+IF(LEN(L4T_30[[#This Row],[KOD]])=1,1,IF(LEN(L4T_30[[#This Row],[KOD]])=8,2,IF(LEN(L4T_30[[#This Row],[KOD]])=15,3,4)))</f>
        <v>3</v>
      </c>
    </row>
    <row r="34" spans="2:21">
      <c r="B34" s="109" t="s">
        <v>2769</v>
      </c>
      <c r="C34" s="110" t="s">
        <v>2770</v>
      </c>
      <c r="D34" s="111" t="s">
        <v>1576</v>
      </c>
      <c r="E34" s="112" t="s">
        <v>2637</v>
      </c>
      <c r="F34" s="111" t="s">
        <v>2771</v>
      </c>
      <c r="G34" s="112" t="s">
        <v>2772</v>
      </c>
      <c r="H34" s="113">
        <v>110</v>
      </c>
      <c r="I34" s="113">
        <v>170196.48000000001</v>
      </c>
      <c r="J34" s="112" t="s">
        <v>2640</v>
      </c>
      <c r="K34" s="114">
        <v>2</v>
      </c>
      <c r="L34" s="114" t="s">
        <v>1579</v>
      </c>
      <c r="M34" s="111" t="s">
        <v>2641</v>
      </c>
      <c r="N34" s="115">
        <v>0</v>
      </c>
      <c r="O34" s="115">
        <v>0</v>
      </c>
      <c r="P34" s="115">
        <v>0</v>
      </c>
      <c r="Q34" s="111" t="s">
        <v>46</v>
      </c>
      <c r="R34" s="111" t="s">
        <v>46</v>
      </c>
      <c r="S34" s="111" t="s">
        <v>46</v>
      </c>
      <c r="T34" s="111" t="s">
        <v>2642</v>
      </c>
      <c r="U34" s="116">
        <f>+IF(LEN(L4T_30[[#This Row],[KOD]])=1,1,IF(LEN(L4T_30[[#This Row],[KOD]])=8,2,IF(LEN(L4T_30[[#This Row],[KOD]])=15,3,4)))</f>
        <v>4</v>
      </c>
    </row>
    <row r="35" spans="2:21">
      <c r="B35" s="109" t="s">
        <v>2773</v>
      </c>
      <c r="C35" s="110" t="s">
        <v>2774</v>
      </c>
      <c r="D35" s="111" t="s">
        <v>1612</v>
      </c>
      <c r="E35" s="112" t="s">
        <v>2637</v>
      </c>
      <c r="F35" s="111" t="s">
        <v>2775</v>
      </c>
      <c r="G35" s="112" t="s">
        <v>2776</v>
      </c>
      <c r="H35" s="113">
        <v>1305</v>
      </c>
      <c r="I35" s="113">
        <v>37395.9</v>
      </c>
      <c r="J35" s="112" t="s">
        <v>2640</v>
      </c>
      <c r="K35" s="114">
        <v>2</v>
      </c>
      <c r="L35" s="114" t="s">
        <v>1579</v>
      </c>
      <c r="M35" s="111" t="s">
        <v>2641</v>
      </c>
      <c r="N35" s="115">
        <v>0</v>
      </c>
      <c r="O35" s="115">
        <v>0</v>
      </c>
      <c r="P35" s="115">
        <v>0</v>
      </c>
      <c r="Q35" s="111" t="s">
        <v>46</v>
      </c>
      <c r="R35" s="111" t="s">
        <v>46</v>
      </c>
      <c r="S35" s="111" t="s">
        <v>46</v>
      </c>
      <c r="T35" s="111" t="s">
        <v>2704</v>
      </c>
      <c r="U35" s="116">
        <f>+IF(LEN(L4T_30[[#This Row],[KOD]])=1,1,IF(LEN(L4T_30[[#This Row],[KOD]])=8,2,IF(LEN(L4T_30[[#This Row],[KOD]])=15,3,4)))</f>
        <v>4</v>
      </c>
    </row>
    <row r="36" spans="2:21">
      <c r="B36" s="109" t="s">
        <v>2777</v>
      </c>
      <c r="C36" s="110" t="s">
        <v>2778</v>
      </c>
      <c r="D36" s="111" t="s">
        <v>1576</v>
      </c>
      <c r="E36" s="112" t="s">
        <v>2637</v>
      </c>
      <c r="F36" s="111" t="s">
        <v>2779</v>
      </c>
      <c r="G36" s="112" t="s">
        <v>2780</v>
      </c>
      <c r="H36" s="113">
        <v>490</v>
      </c>
      <c r="I36" s="113">
        <v>4545</v>
      </c>
      <c r="J36" s="112" t="s">
        <v>2640</v>
      </c>
      <c r="K36" s="114">
        <v>2</v>
      </c>
      <c r="L36" s="114" t="s">
        <v>1579</v>
      </c>
      <c r="M36" s="111" t="s">
        <v>2641</v>
      </c>
      <c r="N36" s="115">
        <v>0</v>
      </c>
      <c r="O36" s="115">
        <v>0</v>
      </c>
      <c r="P36" s="115">
        <v>0</v>
      </c>
      <c r="Q36" s="111" t="s">
        <v>46</v>
      </c>
      <c r="R36" s="111" t="s">
        <v>46</v>
      </c>
      <c r="S36" s="111" t="s">
        <v>46</v>
      </c>
      <c r="T36" s="111" t="s">
        <v>2781</v>
      </c>
      <c r="U36" s="116">
        <f>+IF(LEN(L4T_30[[#This Row],[KOD]])=1,1,IF(LEN(L4T_30[[#This Row],[KOD]])=8,2,IF(LEN(L4T_30[[#This Row],[KOD]])=15,3,4)))</f>
        <v>4</v>
      </c>
    </row>
    <row r="37" spans="2:21">
      <c r="B37" s="109" t="s">
        <v>2782</v>
      </c>
      <c r="C37" s="110" t="s">
        <v>2783</v>
      </c>
      <c r="D37" s="111" t="s">
        <v>1576</v>
      </c>
      <c r="E37" s="112" t="s">
        <v>2637</v>
      </c>
      <c r="F37" s="111" t="s">
        <v>2784</v>
      </c>
      <c r="G37" s="112" t="s">
        <v>2785</v>
      </c>
      <c r="H37" s="113">
        <v>848.31</v>
      </c>
      <c r="I37" s="113">
        <v>112310.1</v>
      </c>
      <c r="J37" s="112" t="s">
        <v>2640</v>
      </c>
      <c r="K37" s="114">
        <v>2</v>
      </c>
      <c r="L37" s="114" t="s">
        <v>1579</v>
      </c>
      <c r="M37" s="111" t="s">
        <v>2641</v>
      </c>
      <c r="N37" s="115">
        <v>0</v>
      </c>
      <c r="O37" s="115">
        <v>0</v>
      </c>
      <c r="P37" s="115">
        <v>0</v>
      </c>
      <c r="Q37" s="111" t="s">
        <v>46</v>
      </c>
      <c r="R37" s="111" t="s">
        <v>46</v>
      </c>
      <c r="S37" s="111" t="s">
        <v>46</v>
      </c>
      <c r="T37" s="111" t="s">
        <v>2714</v>
      </c>
      <c r="U37" s="116">
        <f>+IF(LEN(L4T_30[[#This Row],[KOD]])=1,1,IF(LEN(L4T_30[[#This Row],[KOD]])=8,2,IF(LEN(L4T_30[[#This Row],[KOD]])=15,3,4)))</f>
        <v>4</v>
      </c>
    </row>
    <row r="38" spans="2:21">
      <c r="B38" s="109" t="s">
        <v>2786</v>
      </c>
      <c r="C38" s="110" t="s">
        <v>2787</v>
      </c>
      <c r="D38" s="111" t="s">
        <v>1576</v>
      </c>
      <c r="E38" s="112" t="s">
        <v>2637</v>
      </c>
      <c r="F38" s="111" t="s">
        <v>2788</v>
      </c>
      <c r="G38" s="112" t="s">
        <v>2789</v>
      </c>
      <c r="H38" s="113">
        <v>1800</v>
      </c>
      <c r="I38" s="113">
        <v>21953.7</v>
      </c>
      <c r="J38" s="112" t="s">
        <v>2640</v>
      </c>
      <c r="K38" s="114">
        <v>2</v>
      </c>
      <c r="L38" s="114" t="s">
        <v>1579</v>
      </c>
      <c r="M38" s="111" t="s">
        <v>2641</v>
      </c>
      <c r="N38" s="115">
        <v>0</v>
      </c>
      <c r="O38" s="115">
        <v>0</v>
      </c>
      <c r="P38" s="115">
        <v>0</v>
      </c>
      <c r="Q38" s="111" t="s">
        <v>46</v>
      </c>
      <c r="R38" s="111" t="s">
        <v>46</v>
      </c>
      <c r="S38" s="111" t="s">
        <v>46</v>
      </c>
      <c r="T38" s="111" t="s">
        <v>2790</v>
      </c>
      <c r="U38" s="116">
        <f>+IF(LEN(L4T_30[[#This Row],[KOD]])=1,1,IF(LEN(L4T_30[[#This Row],[KOD]])=8,2,IF(LEN(L4T_30[[#This Row],[KOD]])=15,3,4)))</f>
        <v>4</v>
      </c>
    </row>
    <row r="39" spans="2:21">
      <c r="B39" s="109" t="s">
        <v>2791</v>
      </c>
      <c r="C39" s="110" t="s">
        <v>2792</v>
      </c>
      <c r="D39" s="111" t="s">
        <v>1607</v>
      </c>
      <c r="E39" s="112" t="s">
        <v>2637</v>
      </c>
      <c r="F39" s="111" t="s">
        <v>2793</v>
      </c>
      <c r="G39" s="112" t="s">
        <v>2794</v>
      </c>
      <c r="H39" s="113">
        <v>33000</v>
      </c>
      <c r="I39" s="113">
        <v>1095.3</v>
      </c>
      <c r="J39" s="112" t="s">
        <v>2640</v>
      </c>
      <c r="K39" s="114">
        <v>2</v>
      </c>
      <c r="L39" s="114" t="s">
        <v>1579</v>
      </c>
      <c r="M39" s="111" t="s">
        <v>2641</v>
      </c>
      <c r="N39" s="115">
        <v>0</v>
      </c>
      <c r="O39" s="115">
        <v>0</v>
      </c>
      <c r="P39" s="115">
        <v>0</v>
      </c>
      <c r="Q39" s="111" t="s">
        <v>46</v>
      </c>
      <c r="R39" s="111" t="s">
        <v>46</v>
      </c>
      <c r="S39" s="111" t="s">
        <v>46</v>
      </c>
      <c r="T39" s="111" t="s">
        <v>2795</v>
      </c>
      <c r="U39" s="116">
        <f>+IF(LEN(L4T_30[[#This Row],[KOD]])=1,1,IF(LEN(L4T_30[[#This Row],[KOD]])=8,2,IF(LEN(L4T_30[[#This Row],[KOD]])=15,3,4)))</f>
        <v>4</v>
      </c>
    </row>
    <row r="40" spans="2:21">
      <c r="B40" s="109" t="s">
        <v>2796</v>
      </c>
      <c r="C40" s="110" t="s">
        <v>2797</v>
      </c>
      <c r="D40" s="111" t="s">
        <v>1717</v>
      </c>
      <c r="E40" s="112" t="s">
        <v>2637</v>
      </c>
      <c r="F40" s="111" t="s">
        <v>2798</v>
      </c>
      <c r="G40" s="112" t="s">
        <v>2799</v>
      </c>
      <c r="H40" s="113">
        <v>55</v>
      </c>
      <c r="I40" s="113">
        <v>23948.1</v>
      </c>
      <c r="J40" s="112" t="s">
        <v>2640</v>
      </c>
      <c r="K40" s="114">
        <v>2</v>
      </c>
      <c r="L40" s="114" t="s">
        <v>1579</v>
      </c>
      <c r="M40" s="111" t="s">
        <v>2641</v>
      </c>
      <c r="N40" s="115">
        <v>0</v>
      </c>
      <c r="O40" s="115">
        <v>0</v>
      </c>
      <c r="P40" s="115">
        <v>0</v>
      </c>
      <c r="Q40" s="111" t="s">
        <v>46</v>
      </c>
      <c r="R40" s="111" t="s">
        <v>46</v>
      </c>
      <c r="S40" s="111" t="s">
        <v>46</v>
      </c>
      <c r="T40" s="111" t="s">
        <v>2720</v>
      </c>
      <c r="U40" s="116">
        <f>+IF(LEN(L4T_30[[#This Row],[KOD]])=1,1,IF(LEN(L4T_30[[#This Row],[KOD]])=8,2,IF(LEN(L4T_30[[#This Row],[KOD]])=15,3,4)))</f>
        <v>4</v>
      </c>
    </row>
    <row r="41" spans="2:21">
      <c r="B41" s="109" t="s">
        <v>2800</v>
      </c>
      <c r="C41" s="110" t="s">
        <v>2801</v>
      </c>
      <c r="D41" s="111" t="s">
        <v>1717</v>
      </c>
      <c r="E41" s="112" t="s">
        <v>2637</v>
      </c>
      <c r="F41" s="111" t="s">
        <v>2802</v>
      </c>
      <c r="G41" s="112" t="s">
        <v>2803</v>
      </c>
      <c r="H41" s="113">
        <v>50</v>
      </c>
      <c r="I41" s="113">
        <v>250839.9</v>
      </c>
      <c r="J41" s="112" t="s">
        <v>2640</v>
      </c>
      <c r="K41" s="114">
        <v>2</v>
      </c>
      <c r="L41" s="114" t="s">
        <v>1579</v>
      </c>
      <c r="M41" s="111" t="s">
        <v>2641</v>
      </c>
      <c r="N41" s="115">
        <v>0</v>
      </c>
      <c r="O41" s="115">
        <v>0</v>
      </c>
      <c r="P41" s="115">
        <v>0</v>
      </c>
      <c r="Q41" s="111" t="s">
        <v>46</v>
      </c>
      <c r="R41" s="111" t="s">
        <v>46</v>
      </c>
      <c r="S41" s="111" t="s">
        <v>46</v>
      </c>
      <c r="T41" s="111" t="s">
        <v>2804</v>
      </c>
      <c r="U41" s="116">
        <f>+IF(LEN(L4T_30[[#This Row],[KOD]])=1,1,IF(LEN(L4T_30[[#This Row],[KOD]])=8,2,IF(LEN(L4T_30[[#This Row],[KOD]])=15,3,4)))</f>
        <v>4</v>
      </c>
    </row>
    <row r="42" spans="2:21">
      <c r="B42" s="109" t="s">
        <v>2805</v>
      </c>
      <c r="C42" s="110" t="s">
        <v>2806</v>
      </c>
      <c r="D42" s="111" t="s">
        <v>1612</v>
      </c>
      <c r="E42" s="112" t="s">
        <v>2637</v>
      </c>
      <c r="F42" s="111" t="s">
        <v>2807</v>
      </c>
      <c r="G42" s="112" t="s">
        <v>2808</v>
      </c>
      <c r="H42" s="113">
        <v>3000</v>
      </c>
      <c r="I42" s="113">
        <v>1451.7</v>
      </c>
      <c r="J42" s="112" t="s">
        <v>2640</v>
      </c>
      <c r="K42" s="114">
        <v>2</v>
      </c>
      <c r="L42" s="114" t="s">
        <v>1579</v>
      </c>
      <c r="M42" s="111" t="s">
        <v>2641</v>
      </c>
      <c r="N42" s="115">
        <v>0</v>
      </c>
      <c r="O42" s="115">
        <v>0</v>
      </c>
      <c r="P42" s="115">
        <v>0</v>
      </c>
      <c r="Q42" s="111" t="s">
        <v>46</v>
      </c>
      <c r="R42" s="111" t="s">
        <v>46</v>
      </c>
      <c r="S42" s="111" t="s">
        <v>46</v>
      </c>
      <c r="T42" s="111" t="s">
        <v>2809</v>
      </c>
      <c r="U42" s="116">
        <f>+IF(LEN(L4T_30[[#This Row],[KOD]])=1,1,IF(LEN(L4T_30[[#This Row],[KOD]])=8,2,IF(LEN(L4T_30[[#This Row],[KOD]])=15,3,4)))</f>
        <v>4</v>
      </c>
    </row>
    <row r="43" spans="2:21">
      <c r="B43" s="109" t="s">
        <v>2810</v>
      </c>
      <c r="C43" s="110" t="s">
        <v>2811</v>
      </c>
      <c r="D43" s="111" t="s">
        <v>2812</v>
      </c>
      <c r="E43" s="112" t="s">
        <v>2637</v>
      </c>
      <c r="F43" s="111" t="s">
        <v>2813</v>
      </c>
      <c r="G43" s="112" t="s">
        <v>2814</v>
      </c>
      <c r="H43" s="113">
        <v>301.25</v>
      </c>
      <c r="I43" s="113">
        <v>10033.200000000001</v>
      </c>
      <c r="J43" s="112" t="s">
        <v>2640</v>
      </c>
      <c r="K43" s="114">
        <v>2</v>
      </c>
      <c r="L43" s="114" t="s">
        <v>1579</v>
      </c>
      <c r="M43" s="111" t="s">
        <v>2641</v>
      </c>
      <c r="N43" s="115">
        <v>0</v>
      </c>
      <c r="O43" s="115">
        <v>0</v>
      </c>
      <c r="P43" s="115">
        <v>0</v>
      </c>
      <c r="Q43" s="111" t="s">
        <v>46</v>
      </c>
      <c r="R43" s="111" t="s">
        <v>46</v>
      </c>
      <c r="S43" s="111" t="s">
        <v>46</v>
      </c>
      <c r="T43" s="111" t="s">
        <v>2725</v>
      </c>
      <c r="U43" s="116">
        <f>+IF(LEN(L4T_30[[#This Row],[KOD]])=1,1,IF(LEN(L4T_30[[#This Row],[KOD]])=8,2,IF(LEN(L4T_30[[#This Row],[KOD]])=15,3,4)))</f>
        <v>4</v>
      </c>
    </row>
    <row r="44" spans="2:21">
      <c r="B44" s="109" t="s">
        <v>2815</v>
      </c>
      <c r="C44" s="110" t="s">
        <v>2816</v>
      </c>
      <c r="D44" s="111" t="s">
        <v>1607</v>
      </c>
      <c r="E44" s="112" t="s">
        <v>2637</v>
      </c>
      <c r="F44" s="111" t="s">
        <v>2817</v>
      </c>
      <c r="G44" s="112" t="s">
        <v>2818</v>
      </c>
      <c r="H44" s="113">
        <v>22580</v>
      </c>
      <c r="I44" s="113">
        <v>323.42</v>
      </c>
      <c r="J44" s="112" t="s">
        <v>2640</v>
      </c>
      <c r="K44" s="114">
        <v>2</v>
      </c>
      <c r="L44" s="114" t="s">
        <v>1579</v>
      </c>
      <c r="M44" s="111" t="s">
        <v>2641</v>
      </c>
      <c r="N44" s="115">
        <v>0</v>
      </c>
      <c r="O44" s="115">
        <v>0</v>
      </c>
      <c r="P44" s="115">
        <v>0</v>
      </c>
      <c r="Q44" s="111" t="s">
        <v>46</v>
      </c>
      <c r="R44" s="111" t="s">
        <v>46</v>
      </c>
      <c r="S44" s="111" t="s">
        <v>46</v>
      </c>
      <c r="T44" s="111" t="s">
        <v>2819</v>
      </c>
      <c r="U44" s="116">
        <f>+IF(LEN(L4T_30[[#This Row],[KOD]])=1,1,IF(LEN(L4T_30[[#This Row],[KOD]])=8,2,IF(LEN(L4T_30[[#This Row],[KOD]])=15,3,4)))</f>
        <v>4</v>
      </c>
    </row>
    <row r="45" spans="2:21">
      <c r="B45" s="109" t="s">
        <v>2820</v>
      </c>
      <c r="C45" s="110" t="s">
        <v>2821</v>
      </c>
      <c r="D45" s="111" t="s">
        <v>1576</v>
      </c>
      <c r="E45" s="112" t="s">
        <v>2637</v>
      </c>
      <c r="F45" s="111" t="s">
        <v>2822</v>
      </c>
      <c r="G45" s="112" t="s">
        <v>2823</v>
      </c>
      <c r="H45" s="113">
        <v>2100</v>
      </c>
      <c r="I45" s="113">
        <v>878.4</v>
      </c>
      <c r="J45" s="112" t="s">
        <v>2640</v>
      </c>
      <c r="K45" s="114">
        <v>2</v>
      </c>
      <c r="L45" s="114" t="s">
        <v>1579</v>
      </c>
      <c r="M45" s="111" t="s">
        <v>2641</v>
      </c>
      <c r="N45" s="115">
        <v>0</v>
      </c>
      <c r="O45" s="115">
        <v>0</v>
      </c>
      <c r="P45" s="115">
        <v>0</v>
      </c>
      <c r="Q45" s="111" t="s">
        <v>46</v>
      </c>
      <c r="R45" s="111" t="s">
        <v>46</v>
      </c>
      <c r="S45" s="111" t="s">
        <v>46</v>
      </c>
      <c r="T45" s="111" t="s">
        <v>2824</v>
      </c>
      <c r="U45" s="116">
        <f>+IF(LEN(L4T_30[[#This Row],[KOD]])=1,1,IF(LEN(L4T_30[[#This Row],[KOD]])=8,2,IF(LEN(L4T_30[[#This Row],[KOD]])=15,3,4)))</f>
        <v>4</v>
      </c>
    </row>
    <row r="46" spans="2:21">
      <c r="B46" s="104" t="s">
        <v>2825</v>
      </c>
      <c r="C46" s="41" t="s">
        <v>2826</v>
      </c>
      <c r="D46" s="43" t="s">
        <v>46</v>
      </c>
      <c r="E46" s="105" t="s">
        <v>46</v>
      </c>
      <c r="F46" s="43" t="s">
        <v>46</v>
      </c>
      <c r="G46" s="105" t="s">
        <v>46</v>
      </c>
      <c r="H46" s="45">
        <v>0</v>
      </c>
      <c r="I46" s="45">
        <v>0</v>
      </c>
      <c r="J46" s="105" t="s">
        <v>46</v>
      </c>
      <c r="K46" s="106">
        <v>0</v>
      </c>
      <c r="L46" s="106" t="s">
        <v>46</v>
      </c>
      <c r="M46" s="43" t="s">
        <v>46</v>
      </c>
      <c r="N46" s="107">
        <v>0</v>
      </c>
      <c r="O46" s="107">
        <v>0</v>
      </c>
      <c r="P46" s="107">
        <v>0</v>
      </c>
      <c r="Q46" s="43" t="s">
        <v>46</v>
      </c>
      <c r="R46" s="43" t="s">
        <v>46</v>
      </c>
      <c r="S46" s="43" t="s">
        <v>2827</v>
      </c>
      <c r="T46" s="43" t="s">
        <v>46</v>
      </c>
      <c r="U46" s="108">
        <f>+IF(LEN(L4T_30[[#This Row],[KOD]])=1,1,IF(LEN(L4T_30[[#This Row],[KOD]])=8,2,IF(LEN(L4T_30[[#This Row],[KOD]])=15,3,4)))</f>
        <v>3</v>
      </c>
    </row>
    <row r="47" spans="2:21">
      <c r="B47" s="109" t="s">
        <v>2828</v>
      </c>
      <c r="C47" s="110" t="s">
        <v>2829</v>
      </c>
      <c r="D47" s="111" t="s">
        <v>1576</v>
      </c>
      <c r="E47" s="112" t="s">
        <v>2637</v>
      </c>
      <c r="F47" s="111" t="s">
        <v>2830</v>
      </c>
      <c r="G47" s="112" t="s">
        <v>2831</v>
      </c>
      <c r="H47" s="113">
        <v>400</v>
      </c>
      <c r="I47" s="113">
        <v>1822176.14</v>
      </c>
      <c r="J47" s="112" t="s">
        <v>2640</v>
      </c>
      <c r="K47" s="114">
        <v>2</v>
      </c>
      <c r="L47" s="114" t="s">
        <v>1579</v>
      </c>
      <c r="M47" s="111" t="s">
        <v>2641</v>
      </c>
      <c r="N47" s="115">
        <v>0</v>
      </c>
      <c r="O47" s="115">
        <v>0</v>
      </c>
      <c r="P47" s="115">
        <v>0</v>
      </c>
      <c r="Q47" s="111" t="s">
        <v>46</v>
      </c>
      <c r="R47" s="111" t="s">
        <v>46</v>
      </c>
      <c r="S47" s="111" t="s">
        <v>46</v>
      </c>
      <c r="T47" s="111" t="s">
        <v>2642</v>
      </c>
      <c r="U47" s="116">
        <f>+IF(LEN(L4T_30[[#This Row],[KOD]])=1,1,IF(LEN(L4T_30[[#This Row],[KOD]])=8,2,IF(LEN(L4T_30[[#This Row],[KOD]])=15,3,4)))</f>
        <v>4</v>
      </c>
    </row>
    <row r="48" spans="2:21">
      <c r="B48" s="109" t="s">
        <v>2832</v>
      </c>
      <c r="C48" s="110" t="s">
        <v>2833</v>
      </c>
      <c r="D48" s="111" t="s">
        <v>1607</v>
      </c>
      <c r="E48" s="112" t="s">
        <v>2637</v>
      </c>
      <c r="F48" s="111" t="s">
        <v>2834</v>
      </c>
      <c r="G48" s="112" t="s">
        <v>2835</v>
      </c>
      <c r="H48" s="113">
        <v>34248.07</v>
      </c>
      <c r="I48" s="113">
        <v>17100</v>
      </c>
      <c r="J48" s="112" t="s">
        <v>2640</v>
      </c>
      <c r="K48" s="114">
        <v>2</v>
      </c>
      <c r="L48" s="114" t="s">
        <v>1579</v>
      </c>
      <c r="M48" s="111" t="s">
        <v>2641</v>
      </c>
      <c r="N48" s="115">
        <v>0</v>
      </c>
      <c r="O48" s="115">
        <v>0</v>
      </c>
      <c r="P48" s="115">
        <v>0</v>
      </c>
      <c r="Q48" s="111" t="s">
        <v>46</v>
      </c>
      <c r="R48" s="111" t="s">
        <v>46</v>
      </c>
      <c r="S48" s="111" t="s">
        <v>46</v>
      </c>
      <c r="T48" s="111" t="s">
        <v>2647</v>
      </c>
      <c r="U48" s="116">
        <f>+IF(LEN(L4T_30[[#This Row],[KOD]])=1,1,IF(LEN(L4T_30[[#This Row],[KOD]])=8,2,IF(LEN(L4T_30[[#This Row],[KOD]])=15,3,4)))</f>
        <v>4</v>
      </c>
    </row>
    <row r="49" spans="2:21">
      <c r="B49" s="109" t="s">
        <v>2836</v>
      </c>
      <c r="C49" s="110" t="s">
        <v>2837</v>
      </c>
      <c r="D49" s="111" t="s">
        <v>1612</v>
      </c>
      <c r="E49" s="112" t="s">
        <v>2637</v>
      </c>
      <c r="F49" s="111" t="s">
        <v>2838</v>
      </c>
      <c r="G49" s="112" t="s">
        <v>2839</v>
      </c>
      <c r="H49" s="113">
        <v>1440</v>
      </c>
      <c r="I49" s="113">
        <v>843750</v>
      </c>
      <c r="J49" s="112" t="s">
        <v>2640</v>
      </c>
      <c r="K49" s="114">
        <v>2</v>
      </c>
      <c r="L49" s="114" t="s">
        <v>1579</v>
      </c>
      <c r="M49" s="111" t="s">
        <v>2641</v>
      </c>
      <c r="N49" s="115">
        <v>0</v>
      </c>
      <c r="O49" s="115">
        <v>0</v>
      </c>
      <c r="P49" s="115">
        <v>0</v>
      </c>
      <c r="Q49" s="111" t="s">
        <v>46</v>
      </c>
      <c r="R49" s="111" t="s">
        <v>46</v>
      </c>
      <c r="S49" s="111" t="s">
        <v>46</v>
      </c>
      <c r="T49" s="111" t="s">
        <v>2652</v>
      </c>
      <c r="U49" s="116">
        <f>+IF(LEN(L4T_30[[#This Row],[KOD]])=1,1,IF(LEN(L4T_30[[#This Row],[KOD]])=8,2,IF(LEN(L4T_30[[#This Row],[KOD]])=15,3,4)))</f>
        <v>4</v>
      </c>
    </row>
    <row r="50" spans="2:21">
      <c r="B50" s="109" t="s">
        <v>2840</v>
      </c>
      <c r="C50" s="110" t="s">
        <v>2841</v>
      </c>
      <c r="D50" s="111" t="s">
        <v>1612</v>
      </c>
      <c r="E50" s="112" t="s">
        <v>2637</v>
      </c>
      <c r="F50" s="111" t="s">
        <v>2842</v>
      </c>
      <c r="G50" s="112" t="s">
        <v>2843</v>
      </c>
      <c r="H50" s="113">
        <v>125</v>
      </c>
      <c r="I50" s="113">
        <v>421875</v>
      </c>
      <c r="J50" s="112" t="s">
        <v>2640</v>
      </c>
      <c r="K50" s="114">
        <v>2</v>
      </c>
      <c r="L50" s="114" t="s">
        <v>1579</v>
      </c>
      <c r="M50" s="111" t="s">
        <v>2641</v>
      </c>
      <c r="N50" s="115">
        <v>0</v>
      </c>
      <c r="O50" s="115">
        <v>0</v>
      </c>
      <c r="P50" s="115">
        <v>0</v>
      </c>
      <c r="Q50" s="111" t="s">
        <v>46</v>
      </c>
      <c r="R50" s="111" t="s">
        <v>46</v>
      </c>
      <c r="S50" s="111" t="s">
        <v>46</v>
      </c>
      <c r="T50" s="111" t="s">
        <v>2657</v>
      </c>
      <c r="U50" s="116">
        <f>+IF(LEN(L4T_30[[#This Row],[KOD]])=1,1,IF(LEN(L4T_30[[#This Row],[KOD]])=8,2,IF(LEN(L4T_30[[#This Row],[KOD]])=15,3,4)))</f>
        <v>4</v>
      </c>
    </row>
    <row r="51" spans="2:21">
      <c r="B51" s="109" t="s">
        <v>2844</v>
      </c>
      <c r="C51" s="110" t="s">
        <v>2845</v>
      </c>
      <c r="D51" s="111" t="s">
        <v>1607</v>
      </c>
      <c r="E51" s="112" t="s">
        <v>2637</v>
      </c>
      <c r="F51" s="111" t="s">
        <v>2846</v>
      </c>
      <c r="G51" s="112" t="s">
        <v>2847</v>
      </c>
      <c r="H51" s="113">
        <v>28258.35</v>
      </c>
      <c r="I51" s="113">
        <v>12600</v>
      </c>
      <c r="J51" s="112" t="s">
        <v>2640</v>
      </c>
      <c r="K51" s="114">
        <v>2</v>
      </c>
      <c r="L51" s="114" t="s">
        <v>1579</v>
      </c>
      <c r="M51" s="111" t="s">
        <v>2641</v>
      </c>
      <c r="N51" s="115">
        <v>0</v>
      </c>
      <c r="O51" s="115">
        <v>0</v>
      </c>
      <c r="P51" s="115">
        <v>0</v>
      </c>
      <c r="Q51" s="111" t="s">
        <v>46</v>
      </c>
      <c r="R51" s="111" t="s">
        <v>46</v>
      </c>
      <c r="S51" s="111" t="s">
        <v>46</v>
      </c>
      <c r="T51" s="111" t="s">
        <v>2662</v>
      </c>
      <c r="U51" s="116">
        <f>+IF(LEN(L4T_30[[#This Row],[KOD]])=1,1,IF(LEN(L4T_30[[#This Row],[KOD]])=8,2,IF(LEN(L4T_30[[#This Row],[KOD]])=15,3,4)))</f>
        <v>4</v>
      </c>
    </row>
    <row r="52" spans="2:21">
      <c r="B52" s="109" t="s">
        <v>2848</v>
      </c>
      <c r="C52" s="110" t="s">
        <v>2849</v>
      </c>
      <c r="D52" s="111" t="s">
        <v>1576</v>
      </c>
      <c r="E52" s="112" t="s">
        <v>2637</v>
      </c>
      <c r="F52" s="111" t="s">
        <v>2850</v>
      </c>
      <c r="G52" s="112" t="s">
        <v>2851</v>
      </c>
      <c r="H52" s="113">
        <v>2038.34</v>
      </c>
      <c r="I52" s="113">
        <v>167241.60000000001</v>
      </c>
      <c r="J52" s="112" t="s">
        <v>2640</v>
      </c>
      <c r="K52" s="114">
        <v>2</v>
      </c>
      <c r="L52" s="114" t="s">
        <v>1579</v>
      </c>
      <c r="M52" s="111" t="s">
        <v>2641</v>
      </c>
      <c r="N52" s="115">
        <v>0</v>
      </c>
      <c r="O52" s="115">
        <v>0</v>
      </c>
      <c r="P52" s="115">
        <v>0</v>
      </c>
      <c r="Q52" s="111" t="s">
        <v>46</v>
      </c>
      <c r="R52" s="111" t="s">
        <v>46</v>
      </c>
      <c r="S52" s="111" t="s">
        <v>46</v>
      </c>
      <c r="T52" s="111" t="s">
        <v>2667</v>
      </c>
      <c r="U52" s="116">
        <f>+IF(LEN(L4T_30[[#This Row],[KOD]])=1,1,IF(LEN(L4T_30[[#This Row],[KOD]])=8,2,IF(LEN(L4T_30[[#This Row],[KOD]])=15,3,4)))</f>
        <v>4</v>
      </c>
    </row>
    <row r="53" spans="2:21">
      <c r="B53" s="109" t="s">
        <v>2852</v>
      </c>
      <c r="C53" s="110" t="s">
        <v>2853</v>
      </c>
      <c r="D53" s="111" t="s">
        <v>1612</v>
      </c>
      <c r="E53" s="112" t="s">
        <v>2637</v>
      </c>
      <c r="F53" s="111" t="s">
        <v>2854</v>
      </c>
      <c r="G53" s="112" t="s">
        <v>2855</v>
      </c>
      <c r="H53" s="113">
        <v>163</v>
      </c>
      <c r="I53" s="113">
        <v>363756.4</v>
      </c>
      <c r="J53" s="112" t="s">
        <v>2640</v>
      </c>
      <c r="K53" s="114">
        <v>2</v>
      </c>
      <c r="L53" s="114" t="s">
        <v>1579</v>
      </c>
      <c r="M53" s="111" t="s">
        <v>2641</v>
      </c>
      <c r="N53" s="115">
        <v>0</v>
      </c>
      <c r="O53" s="115">
        <v>0</v>
      </c>
      <c r="P53" s="115">
        <v>0</v>
      </c>
      <c r="Q53" s="111" t="s">
        <v>46</v>
      </c>
      <c r="R53" s="111" t="s">
        <v>46</v>
      </c>
      <c r="S53" s="111" t="s">
        <v>46</v>
      </c>
      <c r="T53" s="111" t="s">
        <v>2699</v>
      </c>
      <c r="U53" s="116">
        <f>+IF(LEN(L4T_30[[#This Row],[KOD]])=1,1,IF(LEN(L4T_30[[#This Row],[KOD]])=8,2,IF(LEN(L4T_30[[#This Row],[KOD]])=15,3,4)))</f>
        <v>4</v>
      </c>
    </row>
    <row r="54" spans="2:21">
      <c r="B54" s="109" t="s">
        <v>2856</v>
      </c>
      <c r="C54" s="110" t="s">
        <v>2857</v>
      </c>
      <c r="D54" s="111" t="s">
        <v>1612</v>
      </c>
      <c r="E54" s="112" t="s">
        <v>2637</v>
      </c>
      <c r="F54" s="111" t="s">
        <v>2858</v>
      </c>
      <c r="G54" s="112" t="s">
        <v>2859</v>
      </c>
      <c r="H54" s="113">
        <v>250</v>
      </c>
      <c r="I54" s="113">
        <v>2503800</v>
      </c>
      <c r="J54" s="112" t="s">
        <v>2640</v>
      </c>
      <c r="K54" s="114">
        <v>2</v>
      </c>
      <c r="L54" s="114" t="s">
        <v>1579</v>
      </c>
      <c r="M54" s="111" t="s">
        <v>2641</v>
      </c>
      <c r="N54" s="115">
        <v>0</v>
      </c>
      <c r="O54" s="115">
        <v>0</v>
      </c>
      <c r="P54" s="115">
        <v>0</v>
      </c>
      <c r="Q54" s="111" t="s">
        <v>46</v>
      </c>
      <c r="R54" s="111" t="s">
        <v>46</v>
      </c>
      <c r="S54" s="111" t="s">
        <v>46</v>
      </c>
      <c r="T54" s="111" t="s">
        <v>2709</v>
      </c>
      <c r="U54" s="116">
        <f>+IF(LEN(L4T_30[[#This Row],[KOD]])=1,1,IF(LEN(L4T_30[[#This Row],[KOD]])=8,2,IF(LEN(L4T_30[[#This Row],[KOD]])=15,3,4)))</f>
        <v>4</v>
      </c>
    </row>
    <row r="55" spans="2:21">
      <c r="B55" s="109" t="s">
        <v>2860</v>
      </c>
      <c r="C55" s="110" t="s">
        <v>2861</v>
      </c>
      <c r="D55" s="111" t="s">
        <v>1717</v>
      </c>
      <c r="E55" s="112" t="s">
        <v>2637</v>
      </c>
      <c r="F55" s="111" t="s">
        <v>2862</v>
      </c>
      <c r="G55" s="112" t="s">
        <v>2863</v>
      </c>
      <c r="H55" s="113">
        <v>213</v>
      </c>
      <c r="I55" s="113">
        <v>527532.24</v>
      </c>
      <c r="J55" s="112" t="s">
        <v>2640</v>
      </c>
      <c r="K55" s="114">
        <v>2</v>
      </c>
      <c r="L55" s="114" t="s">
        <v>1579</v>
      </c>
      <c r="M55" s="111" t="s">
        <v>2641</v>
      </c>
      <c r="N55" s="115">
        <v>0</v>
      </c>
      <c r="O55" s="115">
        <v>0</v>
      </c>
      <c r="P55" s="115">
        <v>0</v>
      </c>
      <c r="Q55" s="111" t="s">
        <v>46</v>
      </c>
      <c r="R55" s="111" t="s">
        <v>46</v>
      </c>
      <c r="S55" s="111" t="s">
        <v>46</v>
      </c>
      <c r="T55" s="111" t="s">
        <v>2781</v>
      </c>
      <c r="U55" s="116">
        <f>+IF(LEN(L4T_30[[#This Row],[KOD]])=1,1,IF(LEN(L4T_30[[#This Row],[KOD]])=8,2,IF(LEN(L4T_30[[#This Row],[KOD]])=15,3,4)))</f>
        <v>4</v>
      </c>
    </row>
    <row r="56" spans="2:21">
      <c r="B56" s="109" t="s">
        <v>2864</v>
      </c>
      <c r="C56" s="110" t="s">
        <v>2865</v>
      </c>
      <c r="D56" s="111" t="s">
        <v>1576</v>
      </c>
      <c r="E56" s="112" t="s">
        <v>2637</v>
      </c>
      <c r="F56" s="111" t="s">
        <v>2866</v>
      </c>
      <c r="G56" s="112" t="s">
        <v>2867</v>
      </c>
      <c r="H56" s="113">
        <v>1360</v>
      </c>
      <c r="I56" s="113">
        <v>365372.1</v>
      </c>
      <c r="J56" s="112" t="s">
        <v>2640</v>
      </c>
      <c r="K56" s="114">
        <v>2</v>
      </c>
      <c r="L56" s="114" t="s">
        <v>1579</v>
      </c>
      <c r="M56" s="111" t="s">
        <v>2641</v>
      </c>
      <c r="N56" s="115">
        <v>0</v>
      </c>
      <c r="O56" s="115">
        <v>0</v>
      </c>
      <c r="P56" s="115">
        <v>0</v>
      </c>
      <c r="Q56" s="111" t="s">
        <v>46</v>
      </c>
      <c r="R56" s="111" t="s">
        <v>46</v>
      </c>
      <c r="S56" s="111" t="s">
        <v>46</v>
      </c>
      <c r="T56" s="111" t="s">
        <v>2714</v>
      </c>
      <c r="U56" s="116">
        <f>+IF(LEN(L4T_30[[#This Row],[KOD]])=1,1,IF(LEN(L4T_30[[#This Row],[KOD]])=8,2,IF(LEN(L4T_30[[#This Row],[KOD]])=15,3,4)))</f>
        <v>4</v>
      </c>
    </row>
    <row r="57" spans="2:21">
      <c r="B57" s="109" t="s">
        <v>2868</v>
      </c>
      <c r="C57" s="110" t="s">
        <v>2869</v>
      </c>
      <c r="D57" s="111" t="s">
        <v>1612</v>
      </c>
      <c r="E57" s="112" t="s">
        <v>2637</v>
      </c>
      <c r="F57" s="111" t="s">
        <v>2870</v>
      </c>
      <c r="G57" s="112" t="s">
        <v>2871</v>
      </c>
      <c r="H57" s="113">
        <v>1050</v>
      </c>
      <c r="I57" s="113">
        <v>23383.8</v>
      </c>
      <c r="J57" s="112" t="s">
        <v>2640</v>
      </c>
      <c r="K57" s="114">
        <v>2</v>
      </c>
      <c r="L57" s="114" t="s">
        <v>1579</v>
      </c>
      <c r="M57" s="111" t="s">
        <v>2641</v>
      </c>
      <c r="N57" s="115">
        <v>0</v>
      </c>
      <c r="O57" s="115">
        <v>0</v>
      </c>
      <c r="P57" s="115">
        <v>0</v>
      </c>
      <c r="Q57" s="111" t="s">
        <v>46</v>
      </c>
      <c r="R57" s="111" t="s">
        <v>46</v>
      </c>
      <c r="S57" s="111" t="s">
        <v>46</v>
      </c>
      <c r="T57" s="111" t="s">
        <v>2790</v>
      </c>
      <c r="U57" s="116">
        <f>+IF(LEN(L4T_30[[#This Row],[KOD]])=1,1,IF(LEN(L4T_30[[#This Row],[KOD]])=8,2,IF(LEN(L4T_30[[#This Row],[KOD]])=15,3,4)))</f>
        <v>4</v>
      </c>
    </row>
    <row r="58" spans="2:21">
      <c r="B58" s="109" t="s">
        <v>2872</v>
      </c>
      <c r="C58" s="110" t="s">
        <v>2873</v>
      </c>
      <c r="D58" s="111" t="s">
        <v>1607</v>
      </c>
      <c r="E58" s="112" t="s">
        <v>2637</v>
      </c>
      <c r="F58" s="111" t="s">
        <v>2874</v>
      </c>
      <c r="G58" s="112" t="s">
        <v>2875</v>
      </c>
      <c r="H58" s="113">
        <v>1050</v>
      </c>
      <c r="I58" s="113">
        <v>54000</v>
      </c>
      <c r="J58" s="112" t="s">
        <v>2640</v>
      </c>
      <c r="K58" s="114">
        <v>2</v>
      </c>
      <c r="L58" s="114" t="s">
        <v>1579</v>
      </c>
      <c r="M58" s="111" t="s">
        <v>2641</v>
      </c>
      <c r="N58" s="115">
        <v>0</v>
      </c>
      <c r="O58" s="115">
        <v>0</v>
      </c>
      <c r="P58" s="115">
        <v>0</v>
      </c>
      <c r="Q58" s="111" t="s">
        <v>46</v>
      </c>
      <c r="R58" s="111" t="s">
        <v>46</v>
      </c>
      <c r="S58" s="111" t="s">
        <v>46</v>
      </c>
      <c r="T58" s="111" t="s">
        <v>2804</v>
      </c>
      <c r="U58" s="116">
        <f>+IF(LEN(L4T_30[[#This Row],[KOD]])=1,1,IF(LEN(L4T_30[[#This Row],[KOD]])=8,2,IF(LEN(L4T_30[[#This Row],[KOD]])=15,3,4)))</f>
        <v>4</v>
      </c>
    </row>
    <row r="59" spans="2:21">
      <c r="B59" s="109" t="s">
        <v>2876</v>
      </c>
      <c r="C59" s="110" t="s">
        <v>2877</v>
      </c>
      <c r="D59" s="111" t="s">
        <v>1612</v>
      </c>
      <c r="E59" s="112" t="s">
        <v>2637</v>
      </c>
      <c r="F59" s="111" t="s">
        <v>2878</v>
      </c>
      <c r="G59" s="112" t="s">
        <v>2879</v>
      </c>
      <c r="H59" s="113">
        <v>250</v>
      </c>
      <c r="I59" s="113">
        <v>198000</v>
      </c>
      <c r="J59" s="112" t="s">
        <v>2640</v>
      </c>
      <c r="K59" s="114">
        <v>2</v>
      </c>
      <c r="L59" s="114" t="s">
        <v>1579</v>
      </c>
      <c r="M59" s="111" t="s">
        <v>2641</v>
      </c>
      <c r="N59" s="115">
        <v>0</v>
      </c>
      <c r="O59" s="115">
        <v>0</v>
      </c>
      <c r="P59" s="115">
        <v>0</v>
      </c>
      <c r="Q59" s="111" t="s">
        <v>46</v>
      </c>
      <c r="R59" s="111" t="s">
        <v>46</v>
      </c>
      <c r="S59" s="111" t="s">
        <v>46</v>
      </c>
      <c r="T59" s="111" t="s">
        <v>2809</v>
      </c>
      <c r="U59" s="116">
        <f>+IF(LEN(L4T_30[[#This Row],[KOD]])=1,1,IF(LEN(L4T_30[[#This Row],[KOD]])=8,2,IF(LEN(L4T_30[[#This Row],[KOD]])=15,3,4)))</f>
        <v>4</v>
      </c>
    </row>
    <row r="60" spans="2:21">
      <c r="B60" s="109" t="s">
        <v>2880</v>
      </c>
      <c r="C60" s="110" t="s">
        <v>2881</v>
      </c>
      <c r="D60" s="111" t="s">
        <v>1576</v>
      </c>
      <c r="E60" s="112" t="s">
        <v>2637</v>
      </c>
      <c r="F60" s="111" t="s">
        <v>2882</v>
      </c>
      <c r="G60" s="112" t="s">
        <v>2883</v>
      </c>
      <c r="H60" s="113">
        <v>430.4</v>
      </c>
      <c r="I60" s="113">
        <v>2700</v>
      </c>
      <c r="J60" s="112" t="s">
        <v>2640</v>
      </c>
      <c r="K60" s="114">
        <v>2</v>
      </c>
      <c r="L60" s="114" t="s">
        <v>1579</v>
      </c>
      <c r="M60" s="111" t="s">
        <v>2641</v>
      </c>
      <c r="N60" s="115">
        <v>0</v>
      </c>
      <c r="O60" s="115">
        <v>0</v>
      </c>
      <c r="P60" s="115">
        <v>0</v>
      </c>
      <c r="Q60" s="111" t="s">
        <v>46</v>
      </c>
      <c r="R60" s="111" t="s">
        <v>46</v>
      </c>
      <c r="S60" s="111" t="s">
        <v>46</v>
      </c>
      <c r="T60" s="111" t="s">
        <v>2725</v>
      </c>
      <c r="U60" s="116">
        <f>+IF(LEN(L4T_30[[#This Row],[KOD]])=1,1,IF(LEN(L4T_30[[#This Row],[KOD]])=8,2,IF(LEN(L4T_30[[#This Row],[KOD]])=15,3,4)))</f>
        <v>4</v>
      </c>
    </row>
    <row r="61" spans="2:21">
      <c r="B61" s="104" t="s">
        <v>2884</v>
      </c>
      <c r="C61" s="41" t="s">
        <v>2885</v>
      </c>
      <c r="D61" s="43" t="s">
        <v>46</v>
      </c>
      <c r="E61" s="105" t="s">
        <v>46</v>
      </c>
      <c r="F61" s="43" t="s">
        <v>46</v>
      </c>
      <c r="G61" s="105" t="s">
        <v>46</v>
      </c>
      <c r="H61" s="45">
        <v>0</v>
      </c>
      <c r="I61" s="45">
        <v>0</v>
      </c>
      <c r="J61" s="105" t="s">
        <v>46</v>
      </c>
      <c r="K61" s="106">
        <v>0</v>
      </c>
      <c r="L61" s="106" t="s">
        <v>46</v>
      </c>
      <c r="M61" s="43" t="s">
        <v>46</v>
      </c>
      <c r="N61" s="107">
        <v>0</v>
      </c>
      <c r="O61" s="107">
        <v>0</v>
      </c>
      <c r="P61" s="107">
        <v>0</v>
      </c>
      <c r="Q61" s="43" t="s">
        <v>46</v>
      </c>
      <c r="R61" s="43" t="s">
        <v>46</v>
      </c>
      <c r="S61" s="43" t="s">
        <v>2886</v>
      </c>
      <c r="T61" s="43" t="s">
        <v>46</v>
      </c>
      <c r="U61" s="108">
        <f>+IF(LEN(L4T_30[[#This Row],[KOD]])=1,1,IF(LEN(L4T_30[[#This Row],[KOD]])=8,2,IF(LEN(L4T_30[[#This Row],[KOD]])=15,3,4)))</f>
        <v>3</v>
      </c>
    </row>
    <row r="62" spans="2:21">
      <c r="B62" s="109" t="s">
        <v>2887</v>
      </c>
      <c r="C62" s="110" t="s">
        <v>2888</v>
      </c>
      <c r="D62" s="111" t="s">
        <v>1607</v>
      </c>
      <c r="E62" s="112" t="s">
        <v>2637</v>
      </c>
      <c r="F62" s="111" t="s">
        <v>2889</v>
      </c>
      <c r="G62" s="112" t="s">
        <v>2890</v>
      </c>
      <c r="H62" s="113">
        <v>318.72000000000003</v>
      </c>
      <c r="I62" s="113">
        <v>198000</v>
      </c>
      <c r="J62" s="112" t="s">
        <v>2640</v>
      </c>
      <c r="K62" s="114">
        <v>2</v>
      </c>
      <c r="L62" s="114" t="s">
        <v>1579</v>
      </c>
      <c r="M62" s="111" t="s">
        <v>2641</v>
      </c>
      <c r="N62" s="115">
        <v>0</v>
      </c>
      <c r="O62" s="115">
        <v>0</v>
      </c>
      <c r="P62" s="115">
        <v>0</v>
      </c>
      <c r="Q62" s="111" t="s">
        <v>46</v>
      </c>
      <c r="R62" s="111" t="s">
        <v>46</v>
      </c>
      <c r="S62" s="111" t="s">
        <v>46</v>
      </c>
      <c r="T62" s="111" t="s">
        <v>2642</v>
      </c>
      <c r="U62" s="116">
        <f>+IF(LEN(L4T_30[[#This Row],[KOD]])=1,1,IF(LEN(L4T_30[[#This Row],[KOD]])=8,2,IF(LEN(L4T_30[[#This Row],[KOD]])=15,3,4)))</f>
        <v>4</v>
      </c>
    </row>
    <row r="63" spans="2:21">
      <c r="B63" s="109" t="s">
        <v>2891</v>
      </c>
      <c r="C63" s="110" t="s">
        <v>2892</v>
      </c>
      <c r="D63" s="111" t="s">
        <v>1607</v>
      </c>
      <c r="E63" s="112" t="s">
        <v>2637</v>
      </c>
      <c r="F63" s="111" t="s">
        <v>2893</v>
      </c>
      <c r="G63" s="112" t="s">
        <v>2894</v>
      </c>
      <c r="H63" s="113">
        <v>690</v>
      </c>
      <c r="I63" s="113">
        <v>10032.49</v>
      </c>
      <c r="J63" s="112" t="s">
        <v>2640</v>
      </c>
      <c r="K63" s="114">
        <v>2</v>
      </c>
      <c r="L63" s="114" t="s">
        <v>1579</v>
      </c>
      <c r="M63" s="111" t="s">
        <v>2641</v>
      </c>
      <c r="N63" s="115">
        <v>0</v>
      </c>
      <c r="O63" s="115">
        <v>0</v>
      </c>
      <c r="P63" s="115">
        <v>0</v>
      </c>
      <c r="Q63" s="111" t="s">
        <v>46</v>
      </c>
      <c r="R63" s="111" t="s">
        <v>46</v>
      </c>
      <c r="S63" s="111" t="s">
        <v>46</v>
      </c>
      <c r="T63" s="111" t="s">
        <v>2647</v>
      </c>
      <c r="U63" s="116">
        <f>+IF(LEN(L4T_30[[#This Row],[KOD]])=1,1,IF(LEN(L4T_30[[#This Row],[KOD]])=8,2,IF(LEN(L4T_30[[#This Row],[KOD]])=15,3,4)))</f>
        <v>4</v>
      </c>
    </row>
    <row r="64" spans="2:21">
      <c r="B64" s="109" t="s">
        <v>2895</v>
      </c>
      <c r="C64" s="110" t="s">
        <v>2896</v>
      </c>
      <c r="D64" s="111" t="s">
        <v>1607</v>
      </c>
      <c r="E64" s="112" t="s">
        <v>2637</v>
      </c>
      <c r="F64" s="111" t="s">
        <v>2897</v>
      </c>
      <c r="G64" s="112" t="s">
        <v>2898</v>
      </c>
      <c r="H64" s="113">
        <v>720</v>
      </c>
      <c r="I64" s="113">
        <v>11031.23</v>
      </c>
      <c r="J64" s="112" t="s">
        <v>2640</v>
      </c>
      <c r="K64" s="114">
        <v>2</v>
      </c>
      <c r="L64" s="114" t="s">
        <v>1579</v>
      </c>
      <c r="M64" s="111" t="s">
        <v>2641</v>
      </c>
      <c r="N64" s="115">
        <v>0</v>
      </c>
      <c r="O64" s="115">
        <v>0</v>
      </c>
      <c r="P64" s="115">
        <v>0</v>
      </c>
      <c r="Q64" s="111" t="s">
        <v>46</v>
      </c>
      <c r="R64" s="111" t="s">
        <v>46</v>
      </c>
      <c r="S64" s="111" t="s">
        <v>46</v>
      </c>
      <c r="T64" s="111" t="s">
        <v>2652</v>
      </c>
      <c r="U64" s="116">
        <f>+IF(LEN(L4T_30[[#This Row],[KOD]])=1,1,IF(LEN(L4T_30[[#This Row],[KOD]])=8,2,IF(LEN(L4T_30[[#This Row],[KOD]])=15,3,4)))</f>
        <v>4</v>
      </c>
    </row>
    <row r="65" spans="2:21">
      <c r="B65" s="109" t="s">
        <v>2899</v>
      </c>
      <c r="C65" s="110" t="s">
        <v>2900</v>
      </c>
      <c r="D65" s="111" t="s">
        <v>1607</v>
      </c>
      <c r="E65" s="112" t="s">
        <v>2637</v>
      </c>
      <c r="F65" s="111" t="s">
        <v>2901</v>
      </c>
      <c r="G65" s="112" t="s">
        <v>2902</v>
      </c>
      <c r="H65" s="113">
        <v>745</v>
      </c>
      <c r="I65" s="113">
        <v>8729.51</v>
      </c>
      <c r="J65" s="112" t="s">
        <v>2640</v>
      </c>
      <c r="K65" s="114">
        <v>2</v>
      </c>
      <c r="L65" s="114" t="s">
        <v>1579</v>
      </c>
      <c r="M65" s="111" t="s">
        <v>2641</v>
      </c>
      <c r="N65" s="115">
        <v>0</v>
      </c>
      <c r="O65" s="115">
        <v>0</v>
      </c>
      <c r="P65" s="115">
        <v>0</v>
      </c>
      <c r="Q65" s="111" t="s">
        <v>46</v>
      </c>
      <c r="R65" s="111" t="s">
        <v>46</v>
      </c>
      <c r="S65" s="111" t="s">
        <v>46</v>
      </c>
      <c r="T65" s="111" t="s">
        <v>2657</v>
      </c>
      <c r="U65" s="116">
        <f>+IF(LEN(L4T_30[[#This Row],[KOD]])=1,1,IF(LEN(L4T_30[[#This Row],[KOD]])=8,2,IF(LEN(L4T_30[[#This Row],[KOD]])=15,3,4)))</f>
        <v>4</v>
      </c>
    </row>
    <row r="66" spans="2:21">
      <c r="B66" s="109" t="s">
        <v>2903</v>
      </c>
      <c r="C66" s="110" t="s">
        <v>2904</v>
      </c>
      <c r="D66" s="111" t="s">
        <v>2905</v>
      </c>
      <c r="E66" s="112" t="s">
        <v>2637</v>
      </c>
      <c r="F66" s="111" t="s">
        <v>2906</v>
      </c>
      <c r="G66" s="112" t="s">
        <v>2907</v>
      </c>
      <c r="H66" s="113">
        <v>53000</v>
      </c>
      <c r="I66" s="113">
        <v>133.29</v>
      </c>
      <c r="J66" s="112" t="s">
        <v>2640</v>
      </c>
      <c r="K66" s="114">
        <v>2</v>
      </c>
      <c r="L66" s="114" t="s">
        <v>1579</v>
      </c>
      <c r="M66" s="111" t="s">
        <v>2641</v>
      </c>
      <c r="N66" s="115">
        <v>0</v>
      </c>
      <c r="O66" s="115">
        <v>0</v>
      </c>
      <c r="P66" s="115">
        <v>0</v>
      </c>
      <c r="Q66" s="111" t="s">
        <v>46</v>
      </c>
      <c r="R66" s="111" t="s">
        <v>46</v>
      </c>
      <c r="S66" s="111" t="s">
        <v>46</v>
      </c>
      <c r="T66" s="111" t="s">
        <v>2662</v>
      </c>
      <c r="U66" s="116">
        <f>+IF(LEN(L4T_30[[#This Row],[KOD]])=1,1,IF(LEN(L4T_30[[#This Row],[KOD]])=8,2,IF(LEN(L4T_30[[#This Row],[KOD]])=15,3,4)))</f>
        <v>4</v>
      </c>
    </row>
    <row r="67" spans="2:21">
      <c r="B67" s="104" t="s">
        <v>2908</v>
      </c>
      <c r="C67" s="41" t="s">
        <v>2909</v>
      </c>
      <c r="D67" s="43" t="s">
        <v>46</v>
      </c>
      <c r="E67" s="105" t="s">
        <v>46</v>
      </c>
      <c r="F67" s="43" t="s">
        <v>46</v>
      </c>
      <c r="G67" s="105" t="s">
        <v>46</v>
      </c>
      <c r="H67" s="45">
        <v>0</v>
      </c>
      <c r="I67" s="45">
        <v>0</v>
      </c>
      <c r="J67" s="105" t="s">
        <v>46</v>
      </c>
      <c r="K67" s="106">
        <v>0</v>
      </c>
      <c r="L67" s="106" t="s">
        <v>46</v>
      </c>
      <c r="M67" s="43" t="s">
        <v>46</v>
      </c>
      <c r="N67" s="107">
        <v>0</v>
      </c>
      <c r="O67" s="107">
        <v>0</v>
      </c>
      <c r="P67" s="107">
        <v>0</v>
      </c>
      <c r="Q67" s="43" t="s">
        <v>46</v>
      </c>
      <c r="R67" s="43" t="s">
        <v>46</v>
      </c>
      <c r="S67" s="43" t="s">
        <v>2910</v>
      </c>
      <c r="T67" s="43" t="s">
        <v>46</v>
      </c>
      <c r="U67" s="108">
        <f>+IF(LEN(L4T_30[[#This Row],[KOD]])=1,1,IF(LEN(L4T_30[[#This Row],[KOD]])=8,2,IF(LEN(L4T_30[[#This Row],[KOD]])=15,3,4)))</f>
        <v>3</v>
      </c>
    </row>
    <row r="68" spans="2:21">
      <c r="B68" s="109" t="s">
        <v>2911</v>
      </c>
      <c r="C68" s="110" t="s">
        <v>2912</v>
      </c>
      <c r="D68" s="111" t="s">
        <v>2913</v>
      </c>
      <c r="E68" s="112" t="s">
        <v>2637</v>
      </c>
      <c r="F68" s="111" t="s">
        <v>2914</v>
      </c>
      <c r="G68" s="112" t="s">
        <v>2915</v>
      </c>
      <c r="H68" s="113">
        <v>72500000</v>
      </c>
      <c r="I68" s="113">
        <v>1</v>
      </c>
      <c r="J68" s="112" t="s">
        <v>2916</v>
      </c>
      <c r="K68" s="114">
        <v>2</v>
      </c>
      <c r="L68" s="114" t="s">
        <v>1579</v>
      </c>
      <c r="M68" s="111" t="s">
        <v>2641</v>
      </c>
      <c r="N68" s="115">
        <v>0</v>
      </c>
      <c r="O68" s="115">
        <v>0</v>
      </c>
      <c r="P68" s="115">
        <v>0</v>
      </c>
      <c r="Q68" s="111" t="s">
        <v>46</v>
      </c>
      <c r="R68" s="111" t="s">
        <v>46</v>
      </c>
      <c r="S68" s="111" t="s">
        <v>46</v>
      </c>
      <c r="T68" s="111" t="s">
        <v>2642</v>
      </c>
      <c r="U68" s="116">
        <f>+IF(LEN(L4T_30[[#This Row],[KOD]])=1,1,IF(LEN(L4T_30[[#This Row],[KOD]])=8,2,IF(LEN(L4T_30[[#This Row],[KOD]])=15,3,4)))</f>
        <v>4</v>
      </c>
    </row>
    <row r="69" spans="2:21">
      <c r="B69" s="104" t="s">
        <v>2917</v>
      </c>
      <c r="C69" s="41" t="s">
        <v>2918</v>
      </c>
      <c r="D69" s="43" t="s">
        <v>46</v>
      </c>
      <c r="E69" s="105" t="s">
        <v>46</v>
      </c>
      <c r="F69" s="43" t="s">
        <v>46</v>
      </c>
      <c r="G69" s="105" t="s">
        <v>46</v>
      </c>
      <c r="H69" s="45">
        <v>0</v>
      </c>
      <c r="I69" s="45">
        <v>0</v>
      </c>
      <c r="J69" s="105" t="s">
        <v>46</v>
      </c>
      <c r="K69" s="106">
        <v>0</v>
      </c>
      <c r="L69" s="106" t="s">
        <v>46</v>
      </c>
      <c r="M69" s="43" t="s">
        <v>46</v>
      </c>
      <c r="N69" s="107">
        <v>0</v>
      </c>
      <c r="O69" s="107">
        <v>0</v>
      </c>
      <c r="P69" s="107">
        <v>0</v>
      </c>
      <c r="Q69" s="43" t="s">
        <v>46</v>
      </c>
      <c r="R69" s="43" t="s">
        <v>46</v>
      </c>
      <c r="S69" s="43" t="s">
        <v>2919</v>
      </c>
      <c r="T69" s="43" t="s">
        <v>46</v>
      </c>
      <c r="U69" s="108">
        <f>+IF(LEN(L4T_30[[#This Row],[KOD]])=1,1,IF(LEN(L4T_30[[#This Row],[KOD]])=8,2,IF(LEN(L4T_30[[#This Row],[KOD]])=15,3,4)))</f>
        <v>3</v>
      </c>
    </row>
    <row r="70" spans="2:21">
      <c r="B70" s="109" t="s">
        <v>2920</v>
      </c>
      <c r="C70" s="110" t="s">
        <v>2921</v>
      </c>
      <c r="D70" s="111" t="s">
        <v>2913</v>
      </c>
      <c r="E70" s="112" t="s">
        <v>2637</v>
      </c>
      <c r="F70" s="111" t="s">
        <v>2922</v>
      </c>
      <c r="G70" s="112" t="s">
        <v>2923</v>
      </c>
      <c r="H70" s="113">
        <v>381040722.05000001</v>
      </c>
      <c r="I70" s="113">
        <v>1</v>
      </c>
      <c r="J70" s="112" t="s">
        <v>2640</v>
      </c>
      <c r="K70" s="114">
        <v>2</v>
      </c>
      <c r="L70" s="114" t="s">
        <v>1579</v>
      </c>
      <c r="M70" s="111" t="s">
        <v>2641</v>
      </c>
      <c r="N70" s="115">
        <v>0</v>
      </c>
      <c r="O70" s="115">
        <v>0</v>
      </c>
      <c r="P70" s="115">
        <v>0</v>
      </c>
      <c r="Q70" s="111" t="s">
        <v>46</v>
      </c>
      <c r="R70" s="111" t="s">
        <v>46</v>
      </c>
      <c r="S70" s="111" t="s">
        <v>46</v>
      </c>
      <c r="T70" s="111" t="s">
        <v>2642</v>
      </c>
      <c r="U70" s="116">
        <f>+IF(LEN(L4T_30[[#This Row],[KOD]])=1,1,IF(LEN(L4T_30[[#This Row],[KOD]])=8,2,IF(LEN(L4T_30[[#This Row],[KOD]])=15,3,4)))</f>
        <v>4</v>
      </c>
    </row>
    <row r="71" spans="2:21">
      <c r="B71" s="99" t="s">
        <v>2924</v>
      </c>
      <c r="C71" s="33" t="s">
        <v>2925</v>
      </c>
      <c r="D71" s="35" t="s">
        <v>46</v>
      </c>
      <c r="E71" s="100" t="s">
        <v>46</v>
      </c>
      <c r="F71" s="35" t="s">
        <v>46</v>
      </c>
      <c r="G71" s="100" t="s">
        <v>46</v>
      </c>
      <c r="H71" s="37">
        <v>0</v>
      </c>
      <c r="I71" s="37">
        <v>0</v>
      </c>
      <c r="J71" s="100" t="s">
        <v>46</v>
      </c>
      <c r="K71" s="101">
        <v>0</v>
      </c>
      <c r="L71" s="101" t="s">
        <v>46</v>
      </c>
      <c r="M71" s="35" t="s">
        <v>46</v>
      </c>
      <c r="N71" s="102">
        <v>0</v>
      </c>
      <c r="O71" s="102">
        <v>0</v>
      </c>
      <c r="P71" s="102">
        <v>0</v>
      </c>
      <c r="Q71" s="35" t="s">
        <v>46</v>
      </c>
      <c r="R71" s="35" t="s">
        <v>2926</v>
      </c>
      <c r="S71" s="35" t="s">
        <v>46</v>
      </c>
      <c r="T71" s="35" t="s">
        <v>46</v>
      </c>
      <c r="U71" s="103">
        <f>+IF(LEN(L4T_30[[#This Row],[KOD]])=1,1,IF(LEN(L4T_30[[#This Row],[KOD]])=8,2,IF(LEN(L4T_30[[#This Row],[KOD]])=15,3,4)))</f>
        <v>2</v>
      </c>
    </row>
    <row r="72" spans="2:21">
      <c r="B72" s="104" t="s">
        <v>2927</v>
      </c>
      <c r="C72" s="41" t="s">
        <v>2928</v>
      </c>
      <c r="D72" s="43" t="s">
        <v>46</v>
      </c>
      <c r="E72" s="105" t="s">
        <v>46</v>
      </c>
      <c r="F72" s="43" t="s">
        <v>46</v>
      </c>
      <c r="G72" s="105" t="s">
        <v>46</v>
      </c>
      <c r="H72" s="45">
        <v>0</v>
      </c>
      <c r="I72" s="45">
        <v>0</v>
      </c>
      <c r="J72" s="105" t="s">
        <v>46</v>
      </c>
      <c r="K72" s="106">
        <v>0</v>
      </c>
      <c r="L72" s="106" t="s">
        <v>46</v>
      </c>
      <c r="M72" s="43" t="s">
        <v>46</v>
      </c>
      <c r="N72" s="107">
        <v>0</v>
      </c>
      <c r="O72" s="107">
        <v>0</v>
      </c>
      <c r="P72" s="107">
        <v>0</v>
      </c>
      <c r="Q72" s="43" t="s">
        <v>46</v>
      </c>
      <c r="R72" s="43" t="s">
        <v>46</v>
      </c>
      <c r="S72" s="43" t="s">
        <v>2929</v>
      </c>
      <c r="T72" s="43" t="s">
        <v>46</v>
      </c>
      <c r="U72" s="108">
        <f>+IF(LEN(L4T_30[[#This Row],[KOD]])=1,1,IF(LEN(L4T_30[[#This Row],[KOD]])=8,2,IF(LEN(L4T_30[[#This Row],[KOD]])=15,3,4)))</f>
        <v>3</v>
      </c>
    </row>
    <row r="73" spans="2:21">
      <c r="B73" s="109" t="s">
        <v>2930</v>
      </c>
      <c r="C73" s="110" t="s">
        <v>2931</v>
      </c>
      <c r="D73" s="111" t="s">
        <v>1607</v>
      </c>
      <c r="E73" s="112" t="s">
        <v>2932</v>
      </c>
      <c r="F73" s="111" t="s">
        <v>2933</v>
      </c>
      <c r="G73" s="112" t="s">
        <v>2934</v>
      </c>
      <c r="H73" s="113">
        <v>82</v>
      </c>
      <c r="I73" s="113">
        <v>48379.45</v>
      </c>
      <c r="J73" s="112" t="s">
        <v>2640</v>
      </c>
      <c r="K73" s="114">
        <v>2</v>
      </c>
      <c r="L73" s="114" t="s">
        <v>1579</v>
      </c>
      <c r="M73" s="111" t="s">
        <v>2641</v>
      </c>
      <c r="N73" s="115">
        <v>0</v>
      </c>
      <c r="O73" s="115">
        <v>0</v>
      </c>
      <c r="P73" s="115">
        <v>0</v>
      </c>
      <c r="Q73" s="111" t="s">
        <v>46</v>
      </c>
      <c r="R73" s="111" t="s">
        <v>46</v>
      </c>
      <c r="S73" s="111" t="s">
        <v>46</v>
      </c>
      <c r="T73" s="111" t="s">
        <v>2781</v>
      </c>
      <c r="U73" s="116">
        <f>+IF(LEN(L4T_30[[#This Row],[KOD]])=1,1,IF(LEN(L4T_30[[#This Row],[KOD]])=8,2,IF(LEN(L4T_30[[#This Row],[KOD]])=15,3,4)))</f>
        <v>4</v>
      </c>
    </row>
    <row r="74" spans="2:21">
      <c r="B74" s="109" t="s">
        <v>2935</v>
      </c>
      <c r="C74" s="110" t="s">
        <v>2936</v>
      </c>
      <c r="D74" s="111" t="s">
        <v>1576</v>
      </c>
      <c r="E74" s="112" t="s">
        <v>2932</v>
      </c>
      <c r="F74" s="111" t="s">
        <v>2937</v>
      </c>
      <c r="G74" s="112" t="s">
        <v>2938</v>
      </c>
      <c r="H74" s="113">
        <v>207.5</v>
      </c>
      <c r="I74" s="113">
        <v>376065.02</v>
      </c>
      <c r="J74" s="112" t="s">
        <v>2640</v>
      </c>
      <c r="K74" s="114">
        <v>2</v>
      </c>
      <c r="L74" s="114" t="s">
        <v>1579</v>
      </c>
      <c r="M74" s="111" t="s">
        <v>2641</v>
      </c>
      <c r="N74" s="115">
        <v>0</v>
      </c>
      <c r="O74" s="115">
        <v>0</v>
      </c>
      <c r="P74" s="115">
        <v>0</v>
      </c>
      <c r="Q74" s="111" t="s">
        <v>46</v>
      </c>
      <c r="R74" s="111" t="s">
        <v>46</v>
      </c>
      <c r="S74" s="111" t="s">
        <v>46</v>
      </c>
      <c r="T74" s="111" t="s">
        <v>2939</v>
      </c>
      <c r="U74" s="116">
        <f>+IF(LEN(L4T_30[[#This Row],[KOD]])=1,1,IF(LEN(L4T_30[[#This Row],[KOD]])=8,2,IF(LEN(L4T_30[[#This Row],[KOD]])=15,3,4)))</f>
        <v>4</v>
      </c>
    </row>
    <row r="75" spans="2:21">
      <c r="B75" s="109" t="s">
        <v>2940</v>
      </c>
      <c r="C75" s="110" t="s">
        <v>2941</v>
      </c>
      <c r="D75" s="111" t="s">
        <v>1717</v>
      </c>
      <c r="E75" s="112" t="s">
        <v>2932</v>
      </c>
      <c r="F75" s="111" t="s">
        <v>2942</v>
      </c>
      <c r="G75" s="112" t="s">
        <v>2943</v>
      </c>
      <c r="H75" s="113">
        <v>201</v>
      </c>
      <c r="I75" s="113">
        <v>160414.69</v>
      </c>
      <c r="J75" s="112" t="s">
        <v>2640</v>
      </c>
      <c r="K75" s="114">
        <v>2</v>
      </c>
      <c r="L75" s="114" t="s">
        <v>1579</v>
      </c>
      <c r="M75" s="111" t="s">
        <v>2641</v>
      </c>
      <c r="N75" s="115">
        <v>0</v>
      </c>
      <c r="O75" s="115">
        <v>0</v>
      </c>
      <c r="P75" s="115">
        <v>0</v>
      </c>
      <c r="Q75" s="111" t="s">
        <v>46</v>
      </c>
      <c r="R75" s="111" t="s">
        <v>46</v>
      </c>
      <c r="S75" s="111" t="s">
        <v>46</v>
      </c>
      <c r="T75" s="111" t="s">
        <v>2745</v>
      </c>
      <c r="U75" s="116">
        <f>+IF(LEN(L4T_30[[#This Row],[KOD]])=1,1,IF(LEN(L4T_30[[#This Row],[KOD]])=8,2,IF(LEN(L4T_30[[#This Row],[KOD]])=15,3,4)))</f>
        <v>4</v>
      </c>
    </row>
    <row r="76" spans="2:21">
      <c r="B76" s="109" t="s">
        <v>2944</v>
      </c>
      <c r="C76" s="110" t="s">
        <v>2945</v>
      </c>
      <c r="D76" s="111" t="s">
        <v>1717</v>
      </c>
      <c r="E76" s="112" t="s">
        <v>2932</v>
      </c>
      <c r="F76" s="111" t="s">
        <v>2946</v>
      </c>
      <c r="G76" s="112" t="s">
        <v>2947</v>
      </c>
      <c r="H76" s="113">
        <v>839</v>
      </c>
      <c r="I76" s="113">
        <v>24864</v>
      </c>
      <c r="J76" s="112" t="s">
        <v>2640</v>
      </c>
      <c r="K76" s="114">
        <v>2</v>
      </c>
      <c r="L76" s="114" t="s">
        <v>1579</v>
      </c>
      <c r="M76" s="111" t="s">
        <v>2641</v>
      </c>
      <c r="N76" s="115">
        <v>0</v>
      </c>
      <c r="O76" s="115">
        <v>0</v>
      </c>
      <c r="P76" s="115">
        <v>0</v>
      </c>
      <c r="Q76" s="111" t="s">
        <v>46</v>
      </c>
      <c r="R76" s="111" t="s">
        <v>46</v>
      </c>
      <c r="S76" s="111" t="s">
        <v>46</v>
      </c>
      <c r="T76" s="111" t="s">
        <v>2948</v>
      </c>
      <c r="U76" s="116">
        <f>+IF(LEN(L4T_30[[#This Row],[KOD]])=1,1,IF(LEN(L4T_30[[#This Row],[KOD]])=8,2,IF(LEN(L4T_30[[#This Row],[KOD]])=15,3,4)))</f>
        <v>4</v>
      </c>
    </row>
    <row r="77" spans="2:21">
      <c r="B77" s="109" t="s">
        <v>2949</v>
      </c>
      <c r="C77" s="110" t="s">
        <v>2950</v>
      </c>
      <c r="D77" s="111" t="s">
        <v>1576</v>
      </c>
      <c r="E77" s="112" t="s">
        <v>2932</v>
      </c>
      <c r="F77" s="111" t="s">
        <v>2951</v>
      </c>
      <c r="G77" s="112" t="s">
        <v>2952</v>
      </c>
      <c r="H77" s="113">
        <v>410</v>
      </c>
      <c r="I77" s="113">
        <v>329195.32</v>
      </c>
      <c r="J77" s="112" t="s">
        <v>2640</v>
      </c>
      <c r="K77" s="114">
        <v>2</v>
      </c>
      <c r="L77" s="114" t="s">
        <v>1579</v>
      </c>
      <c r="M77" s="111" t="s">
        <v>2641</v>
      </c>
      <c r="N77" s="115">
        <v>0</v>
      </c>
      <c r="O77" s="115">
        <v>0</v>
      </c>
      <c r="P77" s="115">
        <v>0</v>
      </c>
      <c r="Q77" s="111" t="s">
        <v>46</v>
      </c>
      <c r="R77" s="111" t="s">
        <v>46</v>
      </c>
      <c r="S77" s="111" t="s">
        <v>46</v>
      </c>
      <c r="T77" s="111" t="s">
        <v>2953</v>
      </c>
      <c r="U77" s="116">
        <f>+IF(LEN(L4T_30[[#This Row],[KOD]])=1,1,IF(LEN(L4T_30[[#This Row],[KOD]])=8,2,IF(LEN(L4T_30[[#This Row],[KOD]])=15,3,4)))</f>
        <v>4</v>
      </c>
    </row>
    <row r="78" spans="2:21">
      <c r="B78" s="109" t="s">
        <v>2954</v>
      </c>
      <c r="C78" s="110" t="s">
        <v>2955</v>
      </c>
      <c r="D78" s="111" t="s">
        <v>1576</v>
      </c>
      <c r="E78" s="112" t="s">
        <v>2932</v>
      </c>
      <c r="F78" s="111" t="s">
        <v>2956</v>
      </c>
      <c r="G78" s="112" t="s">
        <v>2952</v>
      </c>
      <c r="H78" s="113">
        <v>445</v>
      </c>
      <c r="I78" s="113">
        <v>282591.28000000003</v>
      </c>
      <c r="J78" s="112" t="s">
        <v>2640</v>
      </c>
      <c r="K78" s="114">
        <v>2</v>
      </c>
      <c r="L78" s="114" t="s">
        <v>1579</v>
      </c>
      <c r="M78" s="111" t="s">
        <v>2641</v>
      </c>
      <c r="N78" s="115">
        <v>0</v>
      </c>
      <c r="O78" s="115">
        <v>0</v>
      </c>
      <c r="P78" s="115">
        <v>0</v>
      </c>
      <c r="Q78" s="111" t="s">
        <v>46</v>
      </c>
      <c r="R78" s="111" t="s">
        <v>46</v>
      </c>
      <c r="S78" s="111" t="s">
        <v>46</v>
      </c>
      <c r="T78" s="111" t="s">
        <v>2957</v>
      </c>
      <c r="U78" s="116">
        <f>+IF(LEN(L4T_30[[#This Row],[KOD]])=1,1,IF(LEN(L4T_30[[#This Row],[KOD]])=8,2,IF(LEN(L4T_30[[#This Row],[KOD]])=15,3,4)))</f>
        <v>4</v>
      </c>
    </row>
    <row r="79" spans="2:21">
      <c r="B79" s="109" t="s">
        <v>2958</v>
      </c>
      <c r="C79" s="110" t="s">
        <v>2959</v>
      </c>
      <c r="D79" s="111" t="s">
        <v>1607</v>
      </c>
      <c r="E79" s="112" t="s">
        <v>2932</v>
      </c>
      <c r="F79" s="111" t="s">
        <v>2960</v>
      </c>
      <c r="G79" s="112" t="s">
        <v>2961</v>
      </c>
      <c r="H79" s="113">
        <v>4487</v>
      </c>
      <c r="I79" s="113">
        <v>129236.63</v>
      </c>
      <c r="J79" s="112" t="s">
        <v>2640</v>
      </c>
      <c r="K79" s="114">
        <v>2</v>
      </c>
      <c r="L79" s="114" t="s">
        <v>1579</v>
      </c>
      <c r="M79" s="111" t="s">
        <v>2641</v>
      </c>
      <c r="N79" s="115">
        <v>0</v>
      </c>
      <c r="O79" s="115">
        <v>0</v>
      </c>
      <c r="P79" s="115">
        <v>0</v>
      </c>
      <c r="Q79" s="111" t="s">
        <v>46</v>
      </c>
      <c r="R79" s="111" t="s">
        <v>46</v>
      </c>
      <c r="S79" s="111" t="s">
        <v>46</v>
      </c>
      <c r="T79" s="111" t="s">
        <v>2962</v>
      </c>
      <c r="U79" s="116">
        <f>+IF(LEN(L4T_30[[#This Row],[KOD]])=1,1,IF(LEN(L4T_30[[#This Row],[KOD]])=8,2,IF(LEN(L4T_30[[#This Row],[KOD]])=15,3,4)))</f>
        <v>4</v>
      </c>
    </row>
    <row r="80" spans="2:21">
      <c r="B80" s="109" t="s">
        <v>2963</v>
      </c>
      <c r="C80" s="110" t="s">
        <v>2964</v>
      </c>
      <c r="D80" s="111" t="s">
        <v>1607</v>
      </c>
      <c r="E80" s="112" t="s">
        <v>2932</v>
      </c>
      <c r="F80" s="111" t="s">
        <v>2965</v>
      </c>
      <c r="G80" s="112" t="s">
        <v>2961</v>
      </c>
      <c r="H80" s="113">
        <v>4487</v>
      </c>
      <c r="I80" s="113">
        <v>129236.63</v>
      </c>
      <c r="J80" s="112" t="s">
        <v>2640</v>
      </c>
      <c r="K80" s="114">
        <v>2</v>
      </c>
      <c r="L80" s="114" t="s">
        <v>1579</v>
      </c>
      <c r="M80" s="111" t="s">
        <v>2641</v>
      </c>
      <c r="N80" s="115">
        <v>0</v>
      </c>
      <c r="O80" s="115">
        <v>0</v>
      </c>
      <c r="P80" s="115">
        <v>0</v>
      </c>
      <c r="Q80" s="111" t="s">
        <v>46</v>
      </c>
      <c r="R80" s="111" t="s">
        <v>46</v>
      </c>
      <c r="S80" s="111" t="s">
        <v>46</v>
      </c>
      <c r="T80" s="111" t="s">
        <v>2966</v>
      </c>
      <c r="U80" s="116">
        <f>+IF(LEN(L4T_30[[#This Row],[KOD]])=1,1,IF(LEN(L4T_30[[#This Row],[KOD]])=8,2,IF(LEN(L4T_30[[#This Row],[KOD]])=15,3,4)))</f>
        <v>4</v>
      </c>
    </row>
    <row r="81" spans="2:21">
      <c r="B81" s="109" t="s">
        <v>2967</v>
      </c>
      <c r="C81" s="110" t="s">
        <v>2968</v>
      </c>
      <c r="D81" s="111" t="s">
        <v>1607</v>
      </c>
      <c r="E81" s="112" t="s">
        <v>2932</v>
      </c>
      <c r="F81" s="111" t="s">
        <v>2969</v>
      </c>
      <c r="G81" s="112" t="s">
        <v>2970</v>
      </c>
      <c r="H81" s="113">
        <v>7410</v>
      </c>
      <c r="I81" s="113">
        <v>32392</v>
      </c>
      <c r="J81" s="112" t="s">
        <v>2640</v>
      </c>
      <c r="K81" s="114">
        <v>2</v>
      </c>
      <c r="L81" s="114" t="s">
        <v>1579</v>
      </c>
      <c r="M81" s="111" t="s">
        <v>2641</v>
      </c>
      <c r="N81" s="115">
        <v>0</v>
      </c>
      <c r="O81" s="115">
        <v>0</v>
      </c>
      <c r="P81" s="115">
        <v>0</v>
      </c>
      <c r="Q81" s="111" t="s">
        <v>46</v>
      </c>
      <c r="R81" s="111" t="s">
        <v>46</v>
      </c>
      <c r="S81" s="111" t="s">
        <v>46</v>
      </c>
      <c r="T81" s="111" t="s">
        <v>2971</v>
      </c>
      <c r="U81" s="116">
        <f>+IF(LEN(L4T_30[[#This Row],[KOD]])=1,1,IF(LEN(L4T_30[[#This Row],[KOD]])=8,2,IF(LEN(L4T_30[[#This Row],[KOD]])=15,3,4)))</f>
        <v>4</v>
      </c>
    </row>
    <row r="82" spans="2:21">
      <c r="B82" s="109" t="s">
        <v>2972</v>
      </c>
      <c r="C82" s="110" t="s">
        <v>2973</v>
      </c>
      <c r="D82" s="111" t="s">
        <v>1576</v>
      </c>
      <c r="E82" s="112" t="s">
        <v>2932</v>
      </c>
      <c r="F82" s="111" t="s">
        <v>2974</v>
      </c>
      <c r="G82" s="112" t="s">
        <v>2975</v>
      </c>
      <c r="H82" s="113">
        <v>804</v>
      </c>
      <c r="I82" s="113">
        <v>35416</v>
      </c>
      <c r="J82" s="112" t="s">
        <v>2640</v>
      </c>
      <c r="K82" s="114">
        <v>2</v>
      </c>
      <c r="L82" s="114" t="s">
        <v>1579</v>
      </c>
      <c r="M82" s="111" t="s">
        <v>2641</v>
      </c>
      <c r="N82" s="115">
        <v>0</v>
      </c>
      <c r="O82" s="115">
        <v>0</v>
      </c>
      <c r="P82" s="115">
        <v>0</v>
      </c>
      <c r="Q82" s="111" t="s">
        <v>46</v>
      </c>
      <c r="R82" s="111" t="s">
        <v>46</v>
      </c>
      <c r="S82" s="111" t="s">
        <v>46</v>
      </c>
      <c r="T82" s="111" t="s">
        <v>2976</v>
      </c>
      <c r="U82" s="116">
        <f>+IF(LEN(L4T_30[[#This Row],[KOD]])=1,1,IF(LEN(L4T_30[[#This Row],[KOD]])=8,2,IF(LEN(L4T_30[[#This Row],[KOD]])=15,3,4)))</f>
        <v>4</v>
      </c>
    </row>
    <row r="83" spans="2:21">
      <c r="B83" s="109" t="s">
        <v>2977</v>
      </c>
      <c r="C83" s="110" t="s">
        <v>2978</v>
      </c>
      <c r="D83" s="111" t="s">
        <v>2979</v>
      </c>
      <c r="E83" s="112" t="s">
        <v>2932</v>
      </c>
      <c r="F83" s="111" t="s">
        <v>2980</v>
      </c>
      <c r="G83" s="112" t="s">
        <v>2981</v>
      </c>
      <c r="H83" s="113">
        <v>4942000</v>
      </c>
      <c r="I83" s="113">
        <v>24</v>
      </c>
      <c r="J83" s="112" t="s">
        <v>2640</v>
      </c>
      <c r="K83" s="114">
        <v>2</v>
      </c>
      <c r="L83" s="114" t="s">
        <v>1579</v>
      </c>
      <c r="M83" s="111" t="s">
        <v>2641</v>
      </c>
      <c r="N83" s="115">
        <v>0</v>
      </c>
      <c r="O83" s="115">
        <v>0</v>
      </c>
      <c r="P83" s="115">
        <v>0</v>
      </c>
      <c r="Q83" s="111" t="s">
        <v>46</v>
      </c>
      <c r="R83" s="111" t="s">
        <v>46</v>
      </c>
      <c r="S83" s="111" t="s">
        <v>46</v>
      </c>
      <c r="T83" s="111" t="s">
        <v>2982</v>
      </c>
      <c r="U83" s="116">
        <f>+IF(LEN(L4T_30[[#This Row],[KOD]])=1,1,IF(LEN(L4T_30[[#This Row],[KOD]])=8,2,IF(LEN(L4T_30[[#This Row],[KOD]])=15,3,4)))</f>
        <v>4</v>
      </c>
    </row>
    <row r="84" spans="2:21">
      <c r="B84" s="109" t="s">
        <v>2983</v>
      </c>
      <c r="C84" s="110" t="s">
        <v>2984</v>
      </c>
      <c r="D84" s="111" t="s">
        <v>2979</v>
      </c>
      <c r="E84" s="112" t="s">
        <v>2932</v>
      </c>
      <c r="F84" s="111" t="s">
        <v>2985</v>
      </c>
      <c r="G84" s="112" t="s">
        <v>2986</v>
      </c>
      <c r="H84" s="113">
        <v>4224000</v>
      </c>
      <c r="I84" s="113">
        <v>8</v>
      </c>
      <c r="J84" s="112" t="s">
        <v>2640</v>
      </c>
      <c r="K84" s="114">
        <v>2</v>
      </c>
      <c r="L84" s="114" t="s">
        <v>1579</v>
      </c>
      <c r="M84" s="111" t="s">
        <v>2641</v>
      </c>
      <c r="N84" s="115">
        <v>0</v>
      </c>
      <c r="O84" s="115">
        <v>0</v>
      </c>
      <c r="P84" s="115">
        <v>0</v>
      </c>
      <c r="Q84" s="111" t="s">
        <v>46</v>
      </c>
      <c r="R84" s="111" t="s">
        <v>46</v>
      </c>
      <c r="S84" s="111" t="s">
        <v>46</v>
      </c>
      <c r="T84" s="111" t="s">
        <v>2987</v>
      </c>
      <c r="U84" s="116">
        <f>+IF(LEN(L4T_30[[#This Row],[KOD]])=1,1,IF(LEN(L4T_30[[#This Row],[KOD]])=8,2,IF(LEN(L4T_30[[#This Row],[KOD]])=15,3,4)))</f>
        <v>4</v>
      </c>
    </row>
    <row r="85" spans="2:21">
      <c r="B85" s="109" t="s">
        <v>2988</v>
      </c>
      <c r="C85" s="110" t="s">
        <v>2989</v>
      </c>
      <c r="D85" s="111" t="s">
        <v>2990</v>
      </c>
      <c r="E85" s="112" t="s">
        <v>2932</v>
      </c>
      <c r="F85" s="111" t="s">
        <v>2991</v>
      </c>
      <c r="G85" s="112" t="s">
        <v>2992</v>
      </c>
      <c r="H85" s="113">
        <v>2832000</v>
      </c>
      <c r="I85" s="113">
        <v>8</v>
      </c>
      <c r="J85" s="112" t="s">
        <v>2640</v>
      </c>
      <c r="K85" s="114">
        <v>2</v>
      </c>
      <c r="L85" s="114" t="s">
        <v>1579</v>
      </c>
      <c r="M85" s="111" t="s">
        <v>2641</v>
      </c>
      <c r="N85" s="115">
        <v>0</v>
      </c>
      <c r="O85" s="115">
        <v>0</v>
      </c>
      <c r="P85" s="115">
        <v>0</v>
      </c>
      <c r="Q85" s="111" t="s">
        <v>46</v>
      </c>
      <c r="R85" s="111" t="s">
        <v>46</v>
      </c>
      <c r="S85" s="111" t="s">
        <v>46</v>
      </c>
      <c r="T85" s="111" t="s">
        <v>2993</v>
      </c>
      <c r="U85" s="116">
        <f>+IF(LEN(L4T_30[[#This Row],[KOD]])=1,1,IF(LEN(L4T_30[[#This Row],[KOD]])=8,2,IF(LEN(L4T_30[[#This Row],[KOD]])=15,3,4)))</f>
        <v>4</v>
      </c>
    </row>
    <row r="86" spans="2:21">
      <c r="B86" s="109" t="s">
        <v>2994</v>
      </c>
      <c r="C86" s="110" t="s">
        <v>2995</v>
      </c>
      <c r="D86" s="111" t="s">
        <v>2979</v>
      </c>
      <c r="E86" s="112" t="s">
        <v>2932</v>
      </c>
      <c r="F86" s="111" t="s">
        <v>2996</v>
      </c>
      <c r="G86" s="112" t="s">
        <v>2997</v>
      </c>
      <c r="H86" s="113">
        <v>3732000</v>
      </c>
      <c r="I86" s="113">
        <v>17</v>
      </c>
      <c r="J86" s="112" t="s">
        <v>2640</v>
      </c>
      <c r="K86" s="114">
        <v>2</v>
      </c>
      <c r="L86" s="114" t="s">
        <v>1579</v>
      </c>
      <c r="M86" s="111" t="s">
        <v>2641</v>
      </c>
      <c r="N86" s="115">
        <v>0</v>
      </c>
      <c r="O86" s="115">
        <v>0</v>
      </c>
      <c r="P86" s="115">
        <v>0</v>
      </c>
      <c r="Q86" s="111" t="s">
        <v>46</v>
      </c>
      <c r="R86" s="111" t="s">
        <v>46</v>
      </c>
      <c r="S86" s="111" t="s">
        <v>46</v>
      </c>
      <c r="T86" s="111" t="s">
        <v>2998</v>
      </c>
      <c r="U86" s="116">
        <f>+IF(LEN(L4T_30[[#This Row],[KOD]])=1,1,IF(LEN(L4T_30[[#This Row],[KOD]])=8,2,IF(LEN(L4T_30[[#This Row],[KOD]])=15,3,4)))</f>
        <v>4</v>
      </c>
    </row>
    <row r="87" spans="2:21">
      <c r="B87" s="109" t="s">
        <v>2999</v>
      </c>
      <c r="C87" s="110" t="s">
        <v>3000</v>
      </c>
      <c r="D87" s="111" t="s">
        <v>2979</v>
      </c>
      <c r="E87" s="112" t="s">
        <v>2932</v>
      </c>
      <c r="F87" s="111" t="s">
        <v>3001</v>
      </c>
      <c r="G87" s="112" t="s">
        <v>3002</v>
      </c>
      <c r="H87" s="113">
        <v>3201000</v>
      </c>
      <c r="I87" s="113">
        <v>5</v>
      </c>
      <c r="J87" s="112" t="s">
        <v>2640</v>
      </c>
      <c r="K87" s="114">
        <v>2</v>
      </c>
      <c r="L87" s="114" t="s">
        <v>1579</v>
      </c>
      <c r="M87" s="111" t="s">
        <v>2641</v>
      </c>
      <c r="N87" s="115">
        <v>0</v>
      </c>
      <c r="O87" s="115">
        <v>0</v>
      </c>
      <c r="P87" s="115">
        <v>0</v>
      </c>
      <c r="Q87" s="111" t="s">
        <v>46</v>
      </c>
      <c r="R87" s="111" t="s">
        <v>46</v>
      </c>
      <c r="S87" s="111" t="s">
        <v>46</v>
      </c>
      <c r="T87" s="111" t="s">
        <v>3003</v>
      </c>
      <c r="U87" s="116">
        <f>+IF(LEN(L4T_30[[#This Row],[KOD]])=1,1,IF(LEN(L4T_30[[#This Row],[KOD]])=8,2,IF(LEN(L4T_30[[#This Row],[KOD]])=15,3,4)))</f>
        <v>4</v>
      </c>
    </row>
    <row r="88" spans="2:21">
      <c r="B88" s="109" t="s">
        <v>3004</v>
      </c>
      <c r="C88" s="110" t="s">
        <v>3005</v>
      </c>
      <c r="D88" s="111" t="s">
        <v>2990</v>
      </c>
      <c r="E88" s="112" t="s">
        <v>2932</v>
      </c>
      <c r="F88" s="111" t="s">
        <v>3006</v>
      </c>
      <c r="G88" s="112" t="s">
        <v>3007</v>
      </c>
      <c r="H88" s="113">
        <v>2270000</v>
      </c>
      <c r="I88" s="113">
        <v>5</v>
      </c>
      <c r="J88" s="112" t="s">
        <v>2640</v>
      </c>
      <c r="K88" s="114">
        <v>2</v>
      </c>
      <c r="L88" s="114" t="s">
        <v>1579</v>
      </c>
      <c r="M88" s="111" t="s">
        <v>2641</v>
      </c>
      <c r="N88" s="115">
        <v>0</v>
      </c>
      <c r="O88" s="115">
        <v>0</v>
      </c>
      <c r="P88" s="115">
        <v>0</v>
      </c>
      <c r="Q88" s="111" t="s">
        <v>46</v>
      </c>
      <c r="R88" s="111" t="s">
        <v>46</v>
      </c>
      <c r="S88" s="111" t="s">
        <v>46</v>
      </c>
      <c r="T88" s="111" t="s">
        <v>3008</v>
      </c>
      <c r="U88" s="116">
        <f>+IF(LEN(L4T_30[[#This Row],[KOD]])=1,1,IF(LEN(L4T_30[[#This Row],[KOD]])=8,2,IF(LEN(L4T_30[[#This Row],[KOD]])=15,3,4)))</f>
        <v>4</v>
      </c>
    </row>
    <row r="89" spans="2:21">
      <c r="B89" s="109" t="s">
        <v>3009</v>
      </c>
      <c r="C89" s="110" t="s">
        <v>3010</v>
      </c>
      <c r="D89" s="111" t="s">
        <v>1607</v>
      </c>
      <c r="E89" s="112" t="s">
        <v>2932</v>
      </c>
      <c r="F89" s="111" t="s">
        <v>3011</v>
      </c>
      <c r="G89" s="112" t="s">
        <v>3012</v>
      </c>
      <c r="H89" s="113">
        <v>5.23</v>
      </c>
      <c r="I89" s="113">
        <v>290865.26</v>
      </c>
      <c r="J89" s="112" t="s">
        <v>2640</v>
      </c>
      <c r="K89" s="114">
        <v>2</v>
      </c>
      <c r="L89" s="114" t="s">
        <v>1579</v>
      </c>
      <c r="M89" s="111" t="s">
        <v>2641</v>
      </c>
      <c r="N89" s="115">
        <v>0</v>
      </c>
      <c r="O89" s="115">
        <v>0</v>
      </c>
      <c r="P89" s="115">
        <v>0</v>
      </c>
      <c r="Q89" s="111" t="s">
        <v>46</v>
      </c>
      <c r="R89" s="111" t="s">
        <v>46</v>
      </c>
      <c r="S89" s="111" t="s">
        <v>46</v>
      </c>
      <c r="T89" s="111" t="s">
        <v>3013</v>
      </c>
      <c r="U89" s="116">
        <f>+IF(LEN(L4T_30[[#This Row],[KOD]])=1,1,IF(LEN(L4T_30[[#This Row],[KOD]])=8,2,IF(LEN(L4T_30[[#This Row],[KOD]])=15,3,4)))</f>
        <v>4</v>
      </c>
    </row>
    <row r="90" spans="2:21">
      <c r="B90" s="109" t="s">
        <v>3014</v>
      </c>
      <c r="C90" s="110" t="s">
        <v>3015</v>
      </c>
      <c r="D90" s="111" t="s">
        <v>1607</v>
      </c>
      <c r="E90" s="112" t="s">
        <v>2932</v>
      </c>
      <c r="F90" s="111" t="s">
        <v>3016</v>
      </c>
      <c r="G90" s="112" t="s">
        <v>3017</v>
      </c>
      <c r="H90" s="113">
        <v>42.55</v>
      </c>
      <c r="I90" s="113">
        <v>290865.26</v>
      </c>
      <c r="J90" s="112" t="s">
        <v>2640</v>
      </c>
      <c r="K90" s="114">
        <v>2</v>
      </c>
      <c r="L90" s="114" t="s">
        <v>1579</v>
      </c>
      <c r="M90" s="111" t="s">
        <v>2641</v>
      </c>
      <c r="N90" s="115">
        <v>0</v>
      </c>
      <c r="O90" s="115">
        <v>0</v>
      </c>
      <c r="P90" s="115">
        <v>0</v>
      </c>
      <c r="Q90" s="111" t="s">
        <v>46</v>
      </c>
      <c r="R90" s="111" t="s">
        <v>46</v>
      </c>
      <c r="S90" s="111" t="s">
        <v>46</v>
      </c>
      <c r="T90" s="111" t="s">
        <v>3018</v>
      </c>
      <c r="U90" s="116">
        <f>+IF(LEN(L4T_30[[#This Row],[KOD]])=1,1,IF(LEN(L4T_30[[#This Row],[KOD]])=8,2,IF(LEN(L4T_30[[#This Row],[KOD]])=15,3,4)))</f>
        <v>4</v>
      </c>
    </row>
    <row r="91" spans="2:21">
      <c r="B91" s="109" t="s">
        <v>3019</v>
      </c>
      <c r="C91" s="110" t="s">
        <v>3020</v>
      </c>
      <c r="D91" s="111" t="s">
        <v>1607</v>
      </c>
      <c r="E91" s="112" t="s">
        <v>2932</v>
      </c>
      <c r="F91" s="111" t="s">
        <v>3021</v>
      </c>
      <c r="G91" s="112" t="s">
        <v>3022</v>
      </c>
      <c r="H91" s="113">
        <v>41.28</v>
      </c>
      <c r="I91" s="113">
        <v>290865.26</v>
      </c>
      <c r="J91" s="112" t="s">
        <v>2640</v>
      </c>
      <c r="K91" s="114">
        <v>2</v>
      </c>
      <c r="L91" s="114" t="s">
        <v>1579</v>
      </c>
      <c r="M91" s="111" t="s">
        <v>2641</v>
      </c>
      <c r="N91" s="115">
        <v>0</v>
      </c>
      <c r="O91" s="115">
        <v>0</v>
      </c>
      <c r="P91" s="115">
        <v>0</v>
      </c>
      <c r="Q91" s="111" t="s">
        <v>46</v>
      </c>
      <c r="R91" s="111" t="s">
        <v>46</v>
      </c>
      <c r="S91" s="111" t="s">
        <v>46</v>
      </c>
      <c r="T91" s="111" t="s">
        <v>3023</v>
      </c>
      <c r="U91" s="116">
        <f>+IF(LEN(L4T_30[[#This Row],[KOD]])=1,1,IF(LEN(L4T_30[[#This Row],[KOD]])=8,2,IF(LEN(L4T_30[[#This Row],[KOD]])=15,3,4)))</f>
        <v>4</v>
      </c>
    </row>
    <row r="92" spans="2:21">
      <c r="B92" s="109" t="s">
        <v>3024</v>
      </c>
      <c r="C92" s="110" t="s">
        <v>3025</v>
      </c>
      <c r="D92" s="111" t="s">
        <v>2913</v>
      </c>
      <c r="E92" s="112" t="s">
        <v>2932</v>
      </c>
      <c r="F92" s="111" t="s">
        <v>3026</v>
      </c>
      <c r="G92" s="112" t="s">
        <v>3027</v>
      </c>
      <c r="H92" s="113">
        <v>31795109.379999999</v>
      </c>
      <c r="I92" s="113">
        <v>1</v>
      </c>
      <c r="J92" s="112" t="s">
        <v>2640</v>
      </c>
      <c r="K92" s="114">
        <v>2</v>
      </c>
      <c r="L92" s="114" t="s">
        <v>1579</v>
      </c>
      <c r="M92" s="111" t="s">
        <v>2641</v>
      </c>
      <c r="N92" s="115">
        <v>0</v>
      </c>
      <c r="O92" s="115">
        <v>0</v>
      </c>
      <c r="P92" s="115">
        <v>0</v>
      </c>
      <c r="Q92" s="111" t="s">
        <v>46</v>
      </c>
      <c r="R92" s="111" t="s">
        <v>46</v>
      </c>
      <c r="S92" s="111" t="s">
        <v>46</v>
      </c>
      <c r="T92" s="111" t="s">
        <v>3028</v>
      </c>
      <c r="U92" s="116">
        <f>+IF(LEN(L4T_30[[#This Row],[KOD]])=1,1,IF(LEN(L4T_30[[#This Row],[KOD]])=8,2,IF(LEN(L4T_30[[#This Row],[KOD]])=15,3,4)))</f>
        <v>4</v>
      </c>
    </row>
    <row r="93" spans="2:21">
      <c r="B93" s="109" t="s">
        <v>3029</v>
      </c>
      <c r="C93" s="110" t="s">
        <v>3030</v>
      </c>
      <c r="D93" s="111" t="s">
        <v>1607</v>
      </c>
      <c r="E93" s="112" t="s">
        <v>2932</v>
      </c>
      <c r="F93" s="111" t="s">
        <v>3031</v>
      </c>
      <c r="G93" s="112" t="s">
        <v>3032</v>
      </c>
      <c r="H93" s="113">
        <v>62</v>
      </c>
      <c r="I93" s="113">
        <v>2500</v>
      </c>
      <c r="J93" s="112" t="s">
        <v>2640</v>
      </c>
      <c r="K93" s="114">
        <v>2</v>
      </c>
      <c r="L93" s="114" t="s">
        <v>1579</v>
      </c>
      <c r="M93" s="111" t="s">
        <v>2641</v>
      </c>
      <c r="N93" s="115">
        <v>0</v>
      </c>
      <c r="O93" s="115">
        <v>0</v>
      </c>
      <c r="P93" s="115">
        <v>0</v>
      </c>
      <c r="Q93" s="111" t="s">
        <v>46</v>
      </c>
      <c r="R93" s="111" t="s">
        <v>46</v>
      </c>
      <c r="S93" s="111" t="s">
        <v>46</v>
      </c>
      <c r="T93" s="111" t="s">
        <v>3033</v>
      </c>
      <c r="U93" s="116">
        <f>+IF(LEN(L4T_30[[#This Row],[KOD]])=1,1,IF(LEN(L4T_30[[#This Row],[KOD]])=8,2,IF(LEN(L4T_30[[#This Row],[KOD]])=15,3,4)))</f>
        <v>4</v>
      </c>
    </row>
    <row r="94" spans="2:21">
      <c r="B94" s="109" t="s">
        <v>3034</v>
      </c>
      <c r="C94" s="110" t="s">
        <v>3035</v>
      </c>
      <c r="D94" s="111" t="s">
        <v>2979</v>
      </c>
      <c r="E94" s="112" t="s">
        <v>2932</v>
      </c>
      <c r="F94" s="111" t="s">
        <v>3036</v>
      </c>
      <c r="G94" s="112" t="s">
        <v>3037</v>
      </c>
      <c r="H94" s="113">
        <v>40321</v>
      </c>
      <c r="I94" s="113">
        <v>6</v>
      </c>
      <c r="J94" s="112" t="s">
        <v>2640</v>
      </c>
      <c r="K94" s="114">
        <v>2</v>
      </c>
      <c r="L94" s="114" t="s">
        <v>1579</v>
      </c>
      <c r="M94" s="111" t="s">
        <v>2641</v>
      </c>
      <c r="N94" s="115">
        <v>0</v>
      </c>
      <c r="O94" s="115">
        <v>0</v>
      </c>
      <c r="P94" s="115">
        <v>0</v>
      </c>
      <c r="Q94" s="111" t="s">
        <v>46</v>
      </c>
      <c r="R94" s="111" t="s">
        <v>46</v>
      </c>
      <c r="S94" s="111" t="s">
        <v>46</v>
      </c>
      <c r="T94" s="111" t="s">
        <v>3038</v>
      </c>
      <c r="U94" s="116">
        <f>+IF(LEN(L4T_30[[#This Row],[KOD]])=1,1,IF(LEN(L4T_30[[#This Row],[KOD]])=8,2,IF(LEN(L4T_30[[#This Row],[KOD]])=15,3,4)))</f>
        <v>4</v>
      </c>
    </row>
    <row r="95" spans="2:21">
      <c r="B95" s="109" t="s">
        <v>3039</v>
      </c>
      <c r="C95" s="110" t="s">
        <v>3040</v>
      </c>
      <c r="D95" s="111" t="s">
        <v>1607</v>
      </c>
      <c r="E95" s="112" t="s">
        <v>2932</v>
      </c>
      <c r="F95" s="111" t="s">
        <v>3041</v>
      </c>
      <c r="G95" s="112" t="s">
        <v>3042</v>
      </c>
      <c r="H95" s="113">
        <v>1807</v>
      </c>
      <c r="I95" s="113">
        <v>2500</v>
      </c>
      <c r="J95" s="112" t="s">
        <v>2640</v>
      </c>
      <c r="K95" s="114">
        <v>2</v>
      </c>
      <c r="L95" s="114" t="s">
        <v>1579</v>
      </c>
      <c r="M95" s="111" t="s">
        <v>2641</v>
      </c>
      <c r="N95" s="115">
        <v>0</v>
      </c>
      <c r="O95" s="115">
        <v>0</v>
      </c>
      <c r="P95" s="115">
        <v>0</v>
      </c>
      <c r="Q95" s="111" t="s">
        <v>46</v>
      </c>
      <c r="R95" s="111" t="s">
        <v>46</v>
      </c>
      <c r="S95" s="111" t="s">
        <v>46</v>
      </c>
      <c r="T95" s="111" t="s">
        <v>3043</v>
      </c>
      <c r="U95" s="116">
        <f>+IF(LEN(L4T_30[[#This Row],[KOD]])=1,1,IF(LEN(L4T_30[[#This Row],[KOD]])=8,2,IF(LEN(L4T_30[[#This Row],[KOD]])=15,3,4)))</f>
        <v>4</v>
      </c>
    </row>
    <row r="96" spans="2:21">
      <c r="B96" s="109" t="s">
        <v>3044</v>
      </c>
      <c r="C96" s="110" t="s">
        <v>3045</v>
      </c>
      <c r="D96" s="111" t="s">
        <v>1717</v>
      </c>
      <c r="E96" s="112" t="s">
        <v>2932</v>
      </c>
      <c r="F96" s="111" t="s">
        <v>3046</v>
      </c>
      <c r="G96" s="112" t="s">
        <v>3047</v>
      </c>
      <c r="H96" s="113">
        <v>49</v>
      </c>
      <c r="I96" s="113">
        <v>1209486.3</v>
      </c>
      <c r="J96" s="112" t="s">
        <v>2640</v>
      </c>
      <c r="K96" s="114">
        <v>2</v>
      </c>
      <c r="L96" s="114" t="s">
        <v>1579</v>
      </c>
      <c r="M96" s="111" t="s">
        <v>2641</v>
      </c>
      <c r="N96" s="115">
        <v>0</v>
      </c>
      <c r="O96" s="115">
        <v>0</v>
      </c>
      <c r="P96" s="115">
        <v>0</v>
      </c>
      <c r="Q96" s="111" t="s">
        <v>46</v>
      </c>
      <c r="R96" s="111" t="s">
        <v>46</v>
      </c>
      <c r="S96" s="111" t="s">
        <v>46</v>
      </c>
      <c r="T96" s="111" t="s">
        <v>3048</v>
      </c>
      <c r="U96" s="116">
        <f>+IF(LEN(L4T_30[[#This Row],[KOD]])=1,1,IF(LEN(L4T_30[[#This Row],[KOD]])=8,2,IF(LEN(L4T_30[[#This Row],[KOD]])=15,3,4)))</f>
        <v>4</v>
      </c>
    </row>
    <row r="97" spans="2:21">
      <c r="B97" s="109" t="s">
        <v>3049</v>
      </c>
      <c r="C97" s="110" t="s">
        <v>3050</v>
      </c>
      <c r="D97" s="111" t="s">
        <v>1612</v>
      </c>
      <c r="E97" s="112" t="s">
        <v>2932</v>
      </c>
      <c r="F97" s="111" t="s">
        <v>3051</v>
      </c>
      <c r="G97" s="112" t="s">
        <v>3052</v>
      </c>
      <c r="H97" s="113">
        <v>375</v>
      </c>
      <c r="I97" s="113">
        <v>241897.26</v>
      </c>
      <c r="J97" s="112" t="s">
        <v>2640</v>
      </c>
      <c r="K97" s="114">
        <v>2</v>
      </c>
      <c r="L97" s="114" t="s">
        <v>1579</v>
      </c>
      <c r="M97" s="111" t="s">
        <v>2641</v>
      </c>
      <c r="N97" s="115">
        <v>0</v>
      </c>
      <c r="O97" s="115">
        <v>0</v>
      </c>
      <c r="P97" s="115">
        <v>0</v>
      </c>
      <c r="Q97" s="111" t="s">
        <v>46</v>
      </c>
      <c r="R97" s="111" t="s">
        <v>46</v>
      </c>
      <c r="S97" s="111" t="s">
        <v>46</v>
      </c>
      <c r="T97" s="111" t="s">
        <v>3053</v>
      </c>
      <c r="U97" s="116">
        <f>+IF(LEN(L4T_30[[#This Row],[KOD]])=1,1,IF(LEN(L4T_30[[#This Row],[KOD]])=8,2,IF(LEN(L4T_30[[#This Row],[KOD]])=15,3,4)))</f>
        <v>4</v>
      </c>
    </row>
    <row r="98" spans="2:21">
      <c r="B98" s="104" t="s">
        <v>3054</v>
      </c>
      <c r="C98" s="41" t="s">
        <v>3055</v>
      </c>
      <c r="D98" s="43" t="s">
        <v>46</v>
      </c>
      <c r="E98" s="105" t="s">
        <v>46</v>
      </c>
      <c r="F98" s="43" t="s">
        <v>46</v>
      </c>
      <c r="G98" s="105" t="s">
        <v>46</v>
      </c>
      <c r="H98" s="45">
        <v>0</v>
      </c>
      <c r="I98" s="45">
        <v>0</v>
      </c>
      <c r="J98" s="105" t="s">
        <v>46</v>
      </c>
      <c r="K98" s="106">
        <v>0</v>
      </c>
      <c r="L98" s="106" t="s">
        <v>46</v>
      </c>
      <c r="M98" s="43" t="s">
        <v>46</v>
      </c>
      <c r="N98" s="107">
        <v>0</v>
      </c>
      <c r="O98" s="107">
        <v>0</v>
      </c>
      <c r="P98" s="107">
        <v>0</v>
      </c>
      <c r="Q98" s="43" t="s">
        <v>46</v>
      </c>
      <c r="R98" s="43" t="s">
        <v>46</v>
      </c>
      <c r="S98" s="43" t="s">
        <v>3056</v>
      </c>
      <c r="T98" s="43" t="s">
        <v>46</v>
      </c>
      <c r="U98" s="108">
        <f>+IF(LEN(L4T_30[[#This Row],[KOD]])=1,1,IF(LEN(L4T_30[[#This Row],[KOD]])=8,2,IF(LEN(L4T_30[[#This Row],[KOD]])=15,3,4)))</f>
        <v>3</v>
      </c>
    </row>
    <row r="99" spans="2:21">
      <c r="B99" s="109" t="s">
        <v>3057</v>
      </c>
      <c r="C99" s="110" t="s">
        <v>3058</v>
      </c>
      <c r="D99" s="111" t="s">
        <v>2913</v>
      </c>
      <c r="E99" s="112" t="s">
        <v>2932</v>
      </c>
      <c r="F99" s="111" t="s">
        <v>3059</v>
      </c>
      <c r="G99" s="112" t="s">
        <v>3060</v>
      </c>
      <c r="H99" s="113">
        <v>69536770.040000007</v>
      </c>
      <c r="I99" s="113">
        <v>1</v>
      </c>
      <c r="J99" s="112" t="s">
        <v>2640</v>
      </c>
      <c r="K99" s="114">
        <v>2</v>
      </c>
      <c r="L99" s="114" t="s">
        <v>1579</v>
      </c>
      <c r="M99" s="111" t="s">
        <v>2641</v>
      </c>
      <c r="N99" s="115">
        <v>0</v>
      </c>
      <c r="O99" s="115">
        <v>0</v>
      </c>
      <c r="P99" s="115">
        <v>0</v>
      </c>
      <c r="Q99" s="111" t="s">
        <v>46</v>
      </c>
      <c r="R99" s="111" t="s">
        <v>46</v>
      </c>
      <c r="S99" s="111" t="s">
        <v>46</v>
      </c>
      <c r="T99" s="111" t="s">
        <v>2642</v>
      </c>
      <c r="U99" s="116">
        <f>+IF(LEN(L4T_30[[#This Row],[KOD]])=1,1,IF(LEN(L4T_30[[#This Row],[KOD]])=8,2,IF(LEN(L4T_30[[#This Row],[KOD]])=15,3,4)))</f>
        <v>4</v>
      </c>
    </row>
    <row r="100" spans="2:21">
      <c r="B100" s="99" t="s">
        <v>3061</v>
      </c>
      <c r="C100" s="33" t="s">
        <v>3062</v>
      </c>
      <c r="D100" s="35" t="s">
        <v>46</v>
      </c>
      <c r="E100" s="100" t="s">
        <v>46</v>
      </c>
      <c r="F100" s="35" t="s">
        <v>46</v>
      </c>
      <c r="G100" s="100" t="s">
        <v>46</v>
      </c>
      <c r="H100" s="37">
        <v>0</v>
      </c>
      <c r="I100" s="37">
        <v>0</v>
      </c>
      <c r="J100" s="100" t="s">
        <v>46</v>
      </c>
      <c r="K100" s="101">
        <v>0</v>
      </c>
      <c r="L100" s="101" t="s">
        <v>46</v>
      </c>
      <c r="M100" s="35" t="s">
        <v>46</v>
      </c>
      <c r="N100" s="102">
        <v>0</v>
      </c>
      <c r="O100" s="102">
        <v>0</v>
      </c>
      <c r="P100" s="102">
        <v>0</v>
      </c>
      <c r="Q100" s="35" t="s">
        <v>46</v>
      </c>
      <c r="R100" s="35" t="s">
        <v>3063</v>
      </c>
      <c r="S100" s="35" t="s">
        <v>46</v>
      </c>
      <c r="T100" s="35" t="s">
        <v>46</v>
      </c>
      <c r="U100" s="103">
        <f>+IF(LEN(L4T_30[[#This Row],[KOD]])=1,1,IF(LEN(L4T_30[[#This Row],[KOD]])=8,2,IF(LEN(L4T_30[[#This Row],[KOD]])=15,3,4)))</f>
        <v>2</v>
      </c>
    </row>
    <row r="101" spans="2:21">
      <c r="B101" s="104" t="s">
        <v>3064</v>
      </c>
      <c r="C101" s="41" t="s">
        <v>3065</v>
      </c>
      <c r="D101" s="43" t="s">
        <v>46</v>
      </c>
      <c r="E101" s="105" t="s">
        <v>46</v>
      </c>
      <c r="F101" s="43" t="s">
        <v>46</v>
      </c>
      <c r="G101" s="105" t="s">
        <v>46</v>
      </c>
      <c r="H101" s="45">
        <v>0</v>
      </c>
      <c r="I101" s="45">
        <v>0</v>
      </c>
      <c r="J101" s="105" t="s">
        <v>46</v>
      </c>
      <c r="K101" s="106">
        <v>0</v>
      </c>
      <c r="L101" s="106" t="s">
        <v>46</v>
      </c>
      <c r="M101" s="43" t="s">
        <v>46</v>
      </c>
      <c r="N101" s="107">
        <v>0</v>
      </c>
      <c r="O101" s="107">
        <v>0</v>
      </c>
      <c r="P101" s="107">
        <v>0</v>
      </c>
      <c r="Q101" s="43" t="s">
        <v>46</v>
      </c>
      <c r="R101" s="43" t="s">
        <v>46</v>
      </c>
      <c r="S101" s="43" t="s">
        <v>3066</v>
      </c>
      <c r="T101" s="43" t="s">
        <v>46</v>
      </c>
      <c r="U101" s="108">
        <f>+IF(LEN(L4T_30[[#This Row],[KOD]])=1,1,IF(LEN(L4T_30[[#This Row],[KOD]])=8,2,IF(LEN(L4T_30[[#This Row],[KOD]])=15,3,4)))</f>
        <v>3</v>
      </c>
    </row>
    <row r="102" spans="2:21">
      <c r="B102" s="104" t="s">
        <v>3067</v>
      </c>
      <c r="C102" s="41" t="s">
        <v>3068</v>
      </c>
      <c r="D102" s="43" t="s">
        <v>46</v>
      </c>
      <c r="E102" s="105" t="s">
        <v>46</v>
      </c>
      <c r="F102" s="43" t="s">
        <v>46</v>
      </c>
      <c r="G102" s="105" t="s">
        <v>46</v>
      </c>
      <c r="H102" s="45">
        <v>0</v>
      </c>
      <c r="I102" s="45">
        <v>0</v>
      </c>
      <c r="J102" s="105" t="s">
        <v>46</v>
      </c>
      <c r="K102" s="106">
        <v>0</v>
      </c>
      <c r="L102" s="106" t="s">
        <v>46</v>
      </c>
      <c r="M102" s="43" t="s">
        <v>46</v>
      </c>
      <c r="N102" s="107">
        <v>0</v>
      </c>
      <c r="O102" s="107">
        <v>0</v>
      </c>
      <c r="P102" s="107">
        <v>0</v>
      </c>
      <c r="Q102" s="43" t="s">
        <v>46</v>
      </c>
      <c r="R102" s="43" t="s">
        <v>46</v>
      </c>
      <c r="S102" s="43" t="s">
        <v>3069</v>
      </c>
      <c r="T102" s="43" t="s">
        <v>46</v>
      </c>
      <c r="U102" s="108">
        <f>+IF(LEN(L4T_30[[#This Row],[KOD]])=1,1,IF(LEN(L4T_30[[#This Row],[KOD]])=8,2,IF(LEN(L4T_30[[#This Row],[KOD]])=15,3,4)))</f>
        <v>3</v>
      </c>
    </row>
    <row r="103" spans="2:21">
      <c r="B103" s="109" t="s">
        <v>3070</v>
      </c>
      <c r="C103" s="110" t="s">
        <v>3071</v>
      </c>
      <c r="D103" s="111" t="s">
        <v>2913</v>
      </c>
      <c r="E103" s="112" t="s">
        <v>3072</v>
      </c>
      <c r="F103" s="111" t="s">
        <v>3073</v>
      </c>
      <c r="G103" s="112" t="s">
        <v>3074</v>
      </c>
      <c r="H103" s="113">
        <v>39475000</v>
      </c>
      <c r="I103" s="113">
        <v>1</v>
      </c>
      <c r="J103" s="112" t="s">
        <v>2640</v>
      </c>
      <c r="K103" s="114">
        <v>2</v>
      </c>
      <c r="L103" s="114" t="s">
        <v>1579</v>
      </c>
      <c r="M103" s="111" t="s">
        <v>2641</v>
      </c>
      <c r="N103" s="115">
        <v>0</v>
      </c>
      <c r="O103" s="115">
        <v>0</v>
      </c>
      <c r="P103" s="115">
        <v>0</v>
      </c>
      <c r="Q103" s="111" t="s">
        <v>46</v>
      </c>
      <c r="R103" s="111" t="s">
        <v>46</v>
      </c>
      <c r="S103" s="111" t="s">
        <v>46</v>
      </c>
      <c r="T103" s="111" t="s">
        <v>2642</v>
      </c>
      <c r="U103" s="116">
        <f>+IF(LEN(L4T_30[[#This Row],[KOD]])=1,1,IF(LEN(L4T_30[[#This Row],[KOD]])=8,2,IF(LEN(L4T_30[[#This Row],[KOD]])=15,3,4)))</f>
        <v>4</v>
      </c>
    </row>
    <row r="104" spans="2:21">
      <c r="B104" s="109" t="s">
        <v>3075</v>
      </c>
      <c r="C104" s="110" t="s">
        <v>3076</v>
      </c>
      <c r="D104" s="111" t="s">
        <v>2913</v>
      </c>
      <c r="E104" s="112" t="s">
        <v>3072</v>
      </c>
      <c r="F104" s="111" t="s">
        <v>3077</v>
      </c>
      <c r="G104" s="112" t="s">
        <v>3078</v>
      </c>
      <c r="H104" s="113">
        <v>39475000</v>
      </c>
      <c r="I104" s="113">
        <v>1</v>
      </c>
      <c r="J104" s="112" t="s">
        <v>2640</v>
      </c>
      <c r="K104" s="114">
        <v>2</v>
      </c>
      <c r="L104" s="114" t="s">
        <v>1579</v>
      </c>
      <c r="M104" s="111" t="s">
        <v>2641</v>
      </c>
      <c r="N104" s="115">
        <v>0</v>
      </c>
      <c r="O104" s="115">
        <v>0</v>
      </c>
      <c r="P104" s="115">
        <v>0</v>
      </c>
      <c r="Q104" s="111" t="s">
        <v>46</v>
      </c>
      <c r="R104" s="111" t="s">
        <v>46</v>
      </c>
      <c r="S104" s="111" t="s">
        <v>46</v>
      </c>
      <c r="T104" s="111" t="s">
        <v>2647</v>
      </c>
      <c r="U104" s="116">
        <f>+IF(LEN(L4T_30[[#This Row],[KOD]])=1,1,IF(LEN(L4T_30[[#This Row],[KOD]])=8,2,IF(LEN(L4T_30[[#This Row],[KOD]])=15,3,4)))</f>
        <v>4</v>
      </c>
    </row>
    <row r="105" spans="2:21">
      <c r="B105" s="104" t="s">
        <v>3079</v>
      </c>
      <c r="C105" s="41" t="s">
        <v>3080</v>
      </c>
      <c r="D105" s="43" t="s">
        <v>46</v>
      </c>
      <c r="E105" s="105" t="s">
        <v>46</v>
      </c>
      <c r="F105" s="43" t="s">
        <v>46</v>
      </c>
      <c r="G105" s="105" t="s">
        <v>46</v>
      </c>
      <c r="H105" s="45">
        <v>0</v>
      </c>
      <c r="I105" s="45">
        <v>0</v>
      </c>
      <c r="J105" s="105" t="s">
        <v>46</v>
      </c>
      <c r="K105" s="106">
        <v>0</v>
      </c>
      <c r="L105" s="106" t="s">
        <v>46</v>
      </c>
      <c r="M105" s="43" t="s">
        <v>46</v>
      </c>
      <c r="N105" s="107">
        <v>0</v>
      </c>
      <c r="O105" s="107">
        <v>0</v>
      </c>
      <c r="P105" s="107">
        <v>0</v>
      </c>
      <c r="Q105" s="43" t="s">
        <v>46</v>
      </c>
      <c r="R105" s="43" t="s">
        <v>46</v>
      </c>
      <c r="S105" s="43" t="s">
        <v>3056</v>
      </c>
      <c r="T105" s="43" t="s">
        <v>46</v>
      </c>
      <c r="U105" s="108">
        <f>+IF(LEN(L4T_30[[#This Row],[KOD]])=1,1,IF(LEN(L4T_30[[#This Row],[KOD]])=8,2,IF(LEN(L4T_30[[#This Row],[KOD]])=15,3,4)))</f>
        <v>3</v>
      </c>
    </row>
    <row r="106" spans="2:21">
      <c r="B106" s="109" t="s">
        <v>3081</v>
      </c>
      <c r="C106" s="110" t="s">
        <v>3082</v>
      </c>
      <c r="D106" s="111" t="s">
        <v>2913</v>
      </c>
      <c r="E106" s="112" t="s">
        <v>3072</v>
      </c>
      <c r="F106" s="111" t="s">
        <v>3083</v>
      </c>
      <c r="G106" s="112" t="s">
        <v>3084</v>
      </c>
      <c r="H106" s="113">
        <v>2372447.5</v>
      </c>
      <c r="I106" s="113">
        <v>1</v>
      </c>
      <c r="J106" s="112" t="s">
        <v>2640</v>
      </c>
      <c r="K106" s="114">
        <v>2</v>
      </c>
      <c r="L106" s="114" t="s">
        <v>1579</v>
      </c>
      <c r="M106" s="111" t="s">
        <v>2641</v>
      </c>
      <c r="N106" s="115">
        <v>0</v>
      </c>
      <c r="O106" s="115">
        <v>0</v>
      </c>
      <c r="P106" s="115">
        <v>0</v>
      </c>
      <c r="Q106" s="111" t="s">
        <v>46</v>
      </c>
      <c r="R106" s="111" t="s">
        <v>46</v>
      </c>
      <c r="S106" s="111" t="s">
        <v>46</v>
      </c>
      <c r="T106" s="111" t="s">
        <v>2642</v>
      </c>
      <c r="U106" s="116">
        <f>+IF(LEN(L4T_30[[#This Row],[KOD]])=1,1,IF(LEN(L4T_30[[#This Row],[KOD]])=8,2,IF(LEN(L4T_30[[#This Row],[KOD]])=15,3,4)))</f>
        <v>4</v>
      </c>
    </row>
    <row r="107" spans="2:21">
      <c r="B107" s="99" t="s">
        <v>3085</v>
      </c>
      <c r="C107" s="33" t="s">
        <v>3086</v>
      </c>
      <c r="D107" s="35" t="s">
        <v>46</v>
      </c>
      <c r="E107" s="100" t="s">
        <v>46</v>
      </c>
      <c r="F107" s="35" t="s">
        <v>46</v>
      </c>
      <c r="G107" s="100" t="s">
        <v>46</v>
      </c>
      <c r="H107" s="37">
        <v>0</v>
      </c>
      <c r="I107" s="37">
        <v>0</v>
      </c>
      <c r="J107" s="100" t="s">
        <v>46</v>
      </c>
      <c r="K107" s="101">
        <v>0</v>
      </c>
      <c r="L107" s="101" t="s">
        <v>46</v>
      </c>
      <c r="M107" s="35" t="s">
        <v>46</v>
      </c>
      <c r="N107" s="102">
        <v>0</v>
      </c>
      <c r="O107" s="102">
        <v>0</v>
      </c>
      <c r="P107" s="102">
        <v>0</v>
      </c>
      <c r="Q107" s="35" t="s">
        <v>46</v>
      </c>
      <c r="R107" s="35" t="s">
        <v>3087</v>
      </c>
      <c r="S107" s="35" t="s">
        <v>46</v>
      </c>
      <c r="T107" s="35" t="s">
        <v>46</v>
      </c>
      <c r="U107" s="103">
        <f>+IF(LEN(L4T_30[[#This Row],[KOD]])=1,1,IF(LEN(L4T_30[[#This Row],[KOD]])=8,2,IF(LEN(L4T_30[[#This Row],[KOD]])=15,3,4)))</f>
        <v>2</v>
      </c>
    </row>
    <row r="108" spans="2:21">
      <c r="B108" s="104" t="s">
        <v>3088</v>
      </c>
      <c r="C108" s="41" t="s">
        <v>3089</v>
      </c>
      <c r="D108" s="43" t="s">
        <v>46</v>
      </c>
      <c r="E108" s="105" t="s">
        <v>46</v>
      </c>
      <c r="F108" s="43" t="s">
        <v>46</v>
      </c>
      <c r="G108" s="105" t="s">
        <v>46</v>
      </c>
      <c r="H108" s="45">
        <v>0</v>
      </c>
      <c r="I108" s="45">
        <v>0</v>
      </c>
      <c r="J108" s="105" t="s">
        <v>46</v>
      </c>
      <c r="K108" s="106">
        <v>0</v>
      </c>
      <c r="L108" s="106" t="s">
        <v>46</v>
      </c>
      <c r="M108" s="43" t="s">
        <v>46</v>
      </c>
      <c r="N108" s="107">
        <v>0</v>
      </c>
      <c r="O108" s="107">
        <v>0</v>
      </c>
      <c r="P108" s="107">
        <v>0</v>
      </c>
      <c r="Q108" s="43" t="s">
        <v>46</v>
      </c>
      <c r="R108" s="43" t="s">
        <v>46</v>
      </c>
      <c r="S108" s="43" t="s">
        <v>3066</v>
      </c>
      <c r="T108" s="43" t="s">
        <v>46</v>
      </c>
      <c r="U108" s="108">
        <f>+IF(LEN(L4T_30[[#This Row],[KOD]])=1,1,IF(LEN(L4T_30[[#This Row],[KOD]])=8,2,IF(LEN(L4T_30[[#This Row],[KOD]])=15,3,4)))</f>
        <v>3</v>
      </c>
    </row>
    <row r="109" spans="2:21">
      <c r="B109" s="104" t="s">
        <v>3090</v>
      </c>
      <c r="C109" s="41" t="s">
        <v>3091</v>
      </c>
      <c r="D109" s="43" t="s">
        <v>46</v>
      </c>
      <c r="E109" s="105" t="s">
        <v>46</v>
      </c>
      <c r="F109" s="43" t="s">
        <v>46</v>
      </c>
      <c r="G109" s="105" t="s">
        <v>46</v>
      </c>
      <c r="H109" s="45">
        <v>0</v>
      </c>
      <c r="I109" s="45">
        <v>0</v>
      </c>
      <c r="J109" s="105" t="s">
        <v>46</v>
      </c>
      <c r="K109" s="106">
        <v>0</v>
      </c>
      <c r="L109" s="106" t="s">
        <v>46</v>
      </c>
      <c r="M109" s="43" t="s">
        <v>46</v>
      </c>
      <c r="N109" s="107">
        <v>0</v>
      </c>
      <c r="O109" s="107">
        <v>0</v>
      </c>
      <c r="P109" s="107">
        <v>0</v>
      </c>
      <c r="Q109" s="43" t="s">
        <v>46</v>
      </c>
      <c r="R109" s="43" t="s">
        <v>46</v>
      </c>
      <c r="S109" s="43" t="s">
        <v>3092</v>
      </c>
      <c r="T109" s="43" t="s">
        <v>46</v>
      </c>
      <c r="U109" s="108">
        <f>+IF(LEN(L4T_30[[#This Row],[KOD]])=1,1,IF(LEN(L4T_30[[#This Row],[KOD]])=8,2,IF(LEN(L4T_30[[#This Row],[KOD]])=15,3,4)))</f>
        <v>3</v>
      </c>
    </row>
    <row r="110" spans="2:21">
      <c r="B110" s="109" t="s">
        <v>3093</v>
      </c>
      <c r="C110" s="110" t="s">
        <v>3094</v>
      </c>
      <c r="D110" s="111" t="s">
        <v>2979</v>
      </c>
      <c r="E110" s="112" t="s">
        <v>3095</v>
      </c>
      <c r="F110" s="111" t="s">
        <v>3096</v>
      </c>
      <c r="G110" s="112" t="s">
        <v>3094</v>
      </c>
      <c r="H110" s="113">
        <v>38755.919999999998</v>
      </c>
      <c r="I110" s="113">
        <v>2269</v>
      </c>
      <c r="J110" s="112" t="s">
        <v>2640</v>
      </c>
      <c r="K110" s="114">
        <v>2</v>
      </c>
      <c r="L110" s="114" t="s">
        <v>1579</v>
      </c>
      <c r="M110" s="111" t="s">
        <v>2641</v>
      </c>
      <c r="N110" s="115">
        <v>0</v>
      </c>
      <c r="O110" s="115">
        <v>0</v>
      </c>
      <c r="P110" s="115">
        <v>0</v>
      </c>
      <c r="Q110" s="111" t="s">
        <v>46</v>
      </c>
      <c r="R110" s="111" t="s">
        <v>46</v>
      </c>
      <c r="S110" s="111" t="s">
        <v>46</v>
      </c>
      <c r="T110" s="111" t="s">
        <v>2642</v>
      </c>
      <c r="U110" s="116">
        <f>+IF(LEN(L4T_30[[#This Row],[KOD]])=1,1,IF(LEN(L4T_30[[#This Row],[KOD]])=8,2,IF(LEN(L4T_30[[#This Row],[KOD]])=15,3,4)))</f>
        <v>4</v>
      </c>
    </row>
    <row r="111" spans="2:21">
      <c r="B111" s="109" t="s">
        <v>3097</v>
      </c>
      <c r="C111" s="110" t="s">
        <v>3098</v>
      </c>
      <c r="D111" s="111" t="s">
        <v>2979</v>
      </c>
      <c r="E111" s="112" t="s">
        <v>3095</v>
      </c>
      <c r="F111" s="111" t="s">
        <v>3099</v>
      </c>
      <c r="G111" s="112" t="s">
        <v>3098</v>
      </c>
      <c r="H111" s="113">
        <v>40694.480000000003</v>
      </c>
      <c r="I111" s="113">
        <v>999</v>
      </c>
      <c r="J111" s="112" t="s">
        <v>2640</v>
      </c>
      <c r="K111" s="114">
        <v>2</v>
      </c>
      <c r="L111" s="114" t="s">
        <v>1579</v>
      </c>
      <c r="M111" s="111" t="s">
        <v>2641</v>
      </c>
      <c r="N111" s="115">
        <v>0</v>
      </c>
      <c r="O111" s="115">
        <v>0</v>
      </c>
      <c r="P111" s="115">
        <v>0</v>
      </c>
      <c r="Q111" s="111" t="s">
        <v>46</v>
      </c>
      <c r="R111" s="111" t="s">
        <v>46</v>
      </c>
      <c r="S111" s="111" t="s">
        <v>46</v>
      </c>
      <c r="T111" s="111" t="s">
        <v>2647</v>
      </c>
      <c r="U111" s="116">
        <f>+IF(LEN(L4T_30[[#This Row],[KOD]])=1,1,IF(LEN(L4T_30[[#This Row],[KOD]])=8,2,IF(LEN(L4T_30[[#This Row],[KOD]])=15,3,4)))</f>
        <v>4</v>
      </c>
    </row>
    <row r="112" spans="2:21">
      <c r="B112" s="109" t="s">
        <v>3100</v>
      </c>
      <c r="C112" s="110" t="s">
        <v>3101</v>
      </c>
      <c r="D112" s="111" t="s">
        <v>2979</v>
      </c>
      <c r="E112" s="112" t="s">
        <v>3095</v>
      </c>
      <c r="F112" s="111" t="s">
        <v>3102</v>
      </c>
      <c r="G112" s="112" t="s">
        <v>3103</v>
      </c>
      <c r="H112" s="113">
        <v>42648.18</v>
      </c>
      <c r="I112" s="113">
        <v>508</v>
      </c>
      <c r="J112" s="112" t="s">
        <v>2640</v>
      </c>
      <c r="K112" s="114">
        <v>2</v>
      </c>
      <c r="L112" s="114" t="s">
        <v>1579</v>
      </c>
      <c r="M112" s="111" t="s">
        <v>2641</v>
      </c>
      <c r="N112" s="115">
        <v>0</v>
      </c>
      <c r="O112" s="115">
        <v>0</v>
      </c>
      <c r="P112" s="115">
        <v>0</v>
      </c>
      <c r="Q112" s="111" t="s">
        <v>46</v>
      </c>
      <c r="R112" s="111" t="s">
        <v>46</v>
      </c>
      <c r="S112" s="111" t="s">
        <v>46</v>
      </c>
      <c r="T112" s="111" t="s">
        <v>2652</v>
      </c>
      <c r="U112" s="116">
        <f>+IF(LEN(L4T_30[[#This Row],[KOD]])=1,1,IF(LEN(L4T_30[[#This Row],[KOD]])=8,2,IF(LEN(L4T_30[[#This Row],[KOD]])=15,3,4)))</f>
        <v>4</v>
      </c>
    </row>
    <row r="113" spans="2:21">
      <c r="B113" s="109" t="s">
        <v>3104</v>
      </c>
      <c r="C113" s="110" t="s">
        <v>3105</v>
      </c>
      <c r="D113" s="111" t="s">
        <v>2979</v>
      </c>
      <c r="E113" s="112" t="s">
        <v>3095</v>
      </c>
      <c r="F113" s="111" t="s">
        <v>3106</v>
      </c>
      <c r="G113" s="112" t="s">
        <v>3105</v>
      </c>
      <c r="H113" s="113">
        <v>43829.48</v>
      </c>
      <c r="I113" s="113">
        <v>149</v>
      </c>
      <c r="J113" s="112" t="s">
        <v>2640</v>
      </c>
      <c r="K113" s="114">
        <v>2</v>
      </c>
      <c r="L113" s="114" t="s">
        <v>1579</v>
      </c>
      <c r="M113" s="111" t="s">
        <v>2641</v>
      </c>
      <c r="N113" s="115">
        <v>0</v>
      </c>
      <c r="O113" s="115">
        <v>0</v>
      </c>
      <c r="P113" s="115">
        <v>0</v>
      </c>
      <c r="Q113" s="111" t="s">
        <v>46</v>
      </c>
      <c r="R113" s="111" t="s">
        <v>46</v>
      </c>
      <c r="S113" s="111" t="s">
        <v>46</v>
      </c>
      <c r="T113" s="111" t="s">
        <v>2657</v>
      </c>
      <c r="U113" s="116">
        <f>+IF(LEN(L4T_30[[#This Row],[KOD]])=1,1,IF(LEN(L4T_30[[#This Row],[KOD]])=8,2,IF(LEN(L4T_30[[#This Row],[KOD]])=15,3,4)))</f>
        <v>4</v>
      </c>
    </row>
    <row r="114" spans="2:21">
      <c r="B114" s="109" t="s">
        <v>3107</v>
      </c>
      <c r="C114" s="110" t="s">
        <v>3108</v>
      </c>
      <c r="D114" s="111" t="s">
        <v>2979</v>
      </c>
      <c r="E114" s="112" t="s">
        <v>3095</v>
      </c>
      <c r="F114" s="111" t="s">
        <v>3109</v>
      </c>
      <c r="G114" s="112" t="s">
        <v>3108</v>
      </c>
      <c r="H114" s="113">
        <v>33500.629999999997</v>
      </c>
      <c r="I114" s="113">
        <v>4</v>
      </c>
      <c r="J114" s="112" t="s">
        <v>2640</v>
      </c>
      <c r="K114" s="114">
        <v>2</v>
      </c>
      <c r="L114" s="114" t="s">
        <v>1579</v>
      </c>
      <c r="M114" s="111" t="s">
        <v>2641</v>
      </c>
      <c r="N114" s="115">
        <v>0</v>
      </c>
      <c r="O114" s="115">
        <v>0</v>
      </c>
      <c r="P114" s="115">
        <v>0</v>
      </c>
      <c r="Q114" s="111" t="s">
        <v>46</v>
      </c>
      <c r="R114" s="111" t="s">
        <v>46</v>
      </c>
      <c r="S114" s="111" t="s">
        <v>46</v>
      </c>
      <c r="T114" s="111" t="s">
        <v>2662</v>
      </c>
      <c r="U114" s="116">
        <f>+IF(LEN(L4T_30[[#This Row],[KOD]])=1,1,IF(LEN(L4T_30[[#This Row],[KOD]])=8,2,IF(LEN(L4T_30[[#This Row],[KOD]])=15,3,4)))</f>
        <v>4</v>
      </c>
    </row>
    <row r="115" spans="2:21">
      <c r="B115" s="109" t="s">
        <v>3110</v>
      </c>
      <c r="C115" s="110" t="s">
        <v>3111</v>
      </c>
      <c r="D115" s="111" t="s">
        <v>2979</v>
      </c>
      <c r="E115" s="112" t="s">
        <v>3095</v>
      </c>
      <c r="F115" s="111" t="s">
        <v>3112</v>
      </c>
      <c r="G115" s="112" t="s">
        <v>3113</v>
      </c>
      <c r="H115" s="113">
        <v>37695.78</v>
      </c>
      <c r="I115" s="113">
        <v>456</v>
      </c>
      <c r="J115" s="112" t="s">
        <v>2640</v>
      </c>
      <c r="K115" s="114">
        <v>2</v>
      </c>
      <c r="L115" s="114" t="s">
        <v>1579</v>
      </c>
      <c r="M115" s="111" t="s">
        <v>2641</v>
      </c>
      <c r="N115" s="115">
        <v>0</v>
      </c>
      <c r="O115" s="115">
        <v>0</v>
      </c>
      <c r="P115" s="115">
        <v>0</v>
      </c>
      <c r="Q115" s="111" t="s">
        <v>46</v>
      </c>
      <c r="R115" s="111" t="s">
        <v>46</v>
      </c>
      <c r="S115" s="111" t="s">
        <v>46</v>
      </c>
      <c r="T115" s="111" t="s">
        <v>2667</v>
      </c>
      <c r="U115" s="116">
        <f>+IF(LEN(L4T_30[[#This Row],[KOD]])=1,1,IF(LEN(L4T_30[[#This Row],[KOD]])=8,2,IF(LEN(L4T_30[[#This Row],[KOD]])=15,3,4)))</f>
        <v>4</v>
      </c>
    </row>
    <row r="116" spans="2:21">
      <c r="B116" s="109" t="s">
        <v>3114</v>
      </c>
      <c r="C116" s="110" t="s">
        <v>3115</v>
      </c>
      <c r="D116" s="111" t="s">
        <v>2979</v>
      </c>
      <c r="E116" s="112" t="s">
        <v>3095</v>
      </c>
      <c r="F116" s="111" t="s">
        <v>3116</v>
      </c>
      <c r="G116" s="112" t="s">
        <v>3117</v>
      </c>
      <c r="H116" s="113">
        <v>41754.620000000003</v>
      </c>
      <c r="I116" s="113">
        <v>17</v>
      </c>
      <c r="J116" s="112" t="s">
        <v>2640</v>
      </c>
      <c r="K116" s="114">
        <v>2</v>
      </c>
      <c r="L116" s="114" t="s">
        <v>1579</v>
      </c>
      <c r="M116" s="111" t="s">
        <v>2641</v>
      </c>
      <c r="N116" s="115">
        <v>0</v>
      </c>
      <c r="O116" s="115">
        <v>0</v>
      </c>
      <c r="P116" s="115">
        <v>0</v>
      </c>
      <c r="Q116" s="111" t="s">
        <v>46</v>
      </c>
      <c r="R116" s="111" t="s">
        <v>46</v>
      </c>
      <c r="S116" s="111" t="s">
        <v>46</v>
      </c>
      <c r="T116" s="111" t="s">
        <v>2699</v>
      </c>
      <c r="U116" s="116">
        <f>+IF(LEN(L4T_30[[#This Row],[KOD]])=1,1,IF(LEN(L4T_30[[#This Row],[KOD]])=8,2,IF(LEN(L4T_30[[#This Row],[KOD]])=15,3,4)))</f>
        <v>4</v>
      </c>
    </row>
    <row r="117" spans="2:21">
      <c r="B117" s="109" t="s">
        <v>3118</v>
      </c>
      <c r="C117" s="110" t="s">
        <v>3119</v>
      </c>
      <c r="D117" s="111" t="s">
        <v>2979</v>
      </c>
      <c r="E117" s="112" t="s">
        <v>3095</v>
      </c>
      <c r="F117" s="111" t="s">
        <v>3120</v>
      </c>
      <c r="G117" s="112" t="s">
        <v>3121</v>
      </c>
      <c r="H117" s="113">
        <v>46616.15</v>
      </c>
      <c r="I117" s="113">
        <v>50</v>
      </c>
      <c r="J117" s="112" t="s">
        <v>2640</v>
      </c>
      <c r="K117" s="114">
        <v>2</v>
      </c>
      <c r="L117" s="114" t="s">
        <v>1579</v>
      </c>
      <c r="M117" s="111" t="s">
        <v>2641</v>
      </c>
      <c r="N117" s="115">
        <v>0</v>
      </c>
      <c r="O117" s="115">
        <v>0</v>
      </c>
      <c r="P117" s="115">
        <v>0</v>
      </c>
      <c r="Q117" s="111" t="s">
        <v>46</v>
      </c>
      <c r="R117" s="111" t="s">
        <v>46</v>
      </c>
      <c r="S117" s="111" t="s">
        <v>46</v>
      </c>
      <c r="T117" s="111" t="s">
        <v>2704</v>
      </c>
      <c r="U117" s="116">
        <f>+IF(LEN(L4T_30[[#This Row],[KOD]])=1,1,IF(LEN(L4T_30[[#This Row],[KOD]])=8,2,IF(LEN(L4T_30[[#This Row],[KOD]])=15,3,4)))</f>
        <v>4</v>
      </c>
    </row>
    <row r="118" spans="2:21">
      <c r="B118" s="109" t="s">
        <v>3122</v>
      </c>
      <c r="C118" s="110" t="s">
        <v>3123</v>
      </c>
      <c r="D118" s="111" t="s">
        <v>2979</v>
      </c>
      <c r="E118" s="112" t="s">
        <v>3095</v>
      </c>
      <c r="F118" s="111" t="s">
        <v>3124</v>
      </c>
      <c r="G118" s="112" t="s">
        <v>3125</v>
      </c>
      <c r="H118" s="113">
        <v>49690.58</v>
      </c>
      <c r="I118" s="113">
        <v>5</v>
      </c>
      <c r="J118" s="112" t="s">
        <v>2640</v>
      </c>
      <c r="K118" s="114">
        <v>2</v>
      </c>
      <c r="L118" s="114" t="s">
        <v>1579</v>
      </c>
      <c r="M118" s="111" t="s">
        <v>2641</v>
      </c>
      <c r="N118" s="115">
        <v>0</v>
      </c>
      <c r="O118" s="115">
        <v>0</v>
      </c>
      <c r="P118" s="115">
        <v>0</v>
      </c>
      <c r="Q118" s="111" t="s">
        <v>46</v>
      </c>
      <c r="R118" s="111" t="s">
        <v>46</v>
      </c>
      <c r="S118" s="111" t="s">
        <v>46</v>
      </c>
      <c r="T118" s="111" t="s">
        <v>2709</v>
      </c>
      <c r="U118" s="116">
        <f>+IF(LEN(L4T_30[[#This Row],[KOD]])=1,1,IF(LEN(L4T_30[[#This Row],[KOD]])=8,2,IF(LEN(L4T_30[[#This Row],[KOD]])=15,3,4)))</f>
        <v>4</v>
      </c>
    </row>
    <row r="119" spans="2:21">
      <c r="B119" s="109" t="s">
        <v>3126</v>
      </c>
      <c r="C119" s="110" t="s">
        <v>3127</v>
      </c>
      <c r="D119" s="111" t="s">
        <v>2979</v>
      </c>
      <c r="E119" s="112" t="s">
        <v>3095</v>
      </c>
      <c r="F119" s="111" t="s">
        <v>3128</v>
      </c>
      <c r="G119" s="112" t="s">
        <v>3127</v>
      </c>
      <c r="H119" s="113">
        <v>49251.37</v>
      </c>
      <c r="I119" s="113">
        <v>175</v>
      </c>
      <c r="J119" s="112" t="s">
        <v>2640</v>
      </c>
      <c r="K119" s="114">
        <v>2</v>
      </c>
      <c r="L119" s="114" t="s">
        <v>1579</v>
      </c>
      <c r="M119" s="111" t="s">
        <v>2641</v>
      </c>
      <c r="N119" s="115">
        <v>0</v>
      </c>
      <c r="O119" s="115">
        <v>0</v>
      </c>
      <c r="P119" s="115">
        <v>0</v>
      </c>
      <c r="Q119" s="111" t="s">
        <v>46</v>
      </c>
      <c r="R119" s="111" t="s">
        <v>46</v>
      </c>
      <c r="S119" s="111" t="s">
        <v>46</v>
      </c>
      <c r="T119" s="111" t="s">
        <v>2781</v>
      </c>
      <c r="U119" s="116">
        <f>+IF(LEN(L4T_30[[#This Row],[KOD]])=1,1,IF(LEN(L4T_30[[#This Row],[KOD]])=8,2,IF(LEN(L4T_30[[#This Row],[KOD]])=15,3,4)))</f>
        <v>4</v>
      </c>
    </row>
    <row r="120" spans="2:21">
      <c r="B120" s="109" t="s">
        <v>3129</v>
      </c>
      <c r="C120" s="110" t="s">
        <v>3130</v>
      </c>
      <c r="D120" s="111" t="s">
        <v>2979</v>
      </c>
      <c r="E120" s="112" t="s">
        <v>3095</v>
      </c>
      <c r="F120" s="111" t="s">
        <v>3131</v>
      </c>
      <c r="G120" s="112" t="s">
        <v>3132</v>
      </c>
      <c r="H120" s="113">
        <v>46994.78</v>
      </c>
      <c r="I120" s="113">
        <v>79</v>
      </c>
      <c r="J120" s="112" t="s">
        <v>2640</v>
      </c>
      <c r="K120" s="114">
        <v>2</v>
      </c>
      <c r="L120" s="114" t="s">
        <v>1579</v>
      </c>
      <c r="M120" s="111" t="s">
        <v>2641</v>
      </c>
      <c r="N120" s="115">
        <v>0</v>
      </c>
      <c r="O120" s="115">
        <v>0</v>
      </c>
      <c r="P120" s="115">
        <v>0</v>
      </c>
      <c r="Q120" s="111" t="s">
        <v>46</v>
      </c>
      <c r="R120" s="111" t="s">
        <v>46</v>
      </c>
      <c r="S120" s="111" t="s">
        <v>46</v>
      </c>
      <c r="T120" s="111" t="s">
        <v>2714</v>
      </c>
      <c r="U120" s="116">
        <f>+IF(LEN(L4T_30[[#This Row],[KOD]])=1,1,IF(LEN(L4T_30[[#This Row],[KOD]])=8,2,IF(LEN(L4T_30[[#This Row],[KOD]])=15,3,4)))</f>
        <v>4</v>
      </c>
    </row>
    <row r="121" spans="2:21">
      <c r="B121" s="109" t="s">
        <v>3133</v>
      </c>
      <c r="C121" s="110" t="s">
        <v>3134</v>
      </c>
      <c r="D121" s="111" t="s">
        <v>2979</v>
      </c>
      <c r="E121" s="112" t="s">
        <v>3095</v>
      </c>
      <c r="F121" s="111" t="s">
        <v>3135</v>
      </c>
      <c r="G121" s="112" t="s">
        <v>3134</v>
      </c>
      <c r="H121" s="113">
        <v>45874.05</v>
      </c>
      <c r="I121" s="113">
        <v>2</v>
      </c>
      <c r="J121" s="112" t="s">
        <v>2640</v>
      </c>
      <c r="K121" s="114">
        <v>2</v>
      </c>
      <c r="L121" s="114" t="s">
        <v>1579</v>
      </c>
      <c r="M121" s="111" t="s">
        <v>2641</v>
      </c>
      <c r="N121" s="115">
        <v>0</v>
      </c>
      <c r="O121" s="115">
        <v>0</v>
      </c>
      <c r="P121" s="115">
        <v>0</v>
      </c>
      <c r="Q121" s="111" t="s">
        <v>46</v>
      </c>
      <c r="R121" s="111" t="s">
        <v>46</v>
      </c>
      <c r="S121" s="111" t="s">
        <v>46</v>
      </c>
      <c r="T121" s="111" t="s">
        <v>3136</v>
      </c>
      <c r="U121" s="116">
        <f>+IF(LEN(L4T_30[[#This Row],[KOD]])=1,1,IF(LEN(L4T_30[[#This Row],[KOD]])=8,2,IF(LEN(L4T_30[[#This Row],[KOD]])=15,3,4)))</f>
        <v>4</v>
      </c>
    </row>
    <row r="122" spans="2:21">
      <c r="B122" s="109" t="s">
        <v>3137</v>
      </c>
      <c r="C122" s="110" t="s">
        <v>3138</v>
      </c>
      <c r="D122" s="111" t="s">
        <v>2979</v>
      </c>
      <c r="E122" s="112" t="s">
        <v>3095</v>
      </c>
      <c r="F122" s="111" t="s">
        <v>3139</v>
      </c>
      <c r="G122" s="112" t="s">
        <v>3138</v>
      </c>
      <c r="H122" s="113">
        <v>47752.02</v>
      </c>
      <c r="I122" s="113">
        <v>2</v>
      </c>
      <c r="J122" s="112" t="s">
        <v>2640</v>
      </c>
      <c r="K122" s="114">
        <v>2</v>
      </c>
      <c r="L122" s="114" t="s">
        <v>1579</v>
      </c>
      <c r="M122" s="111" t="s">
        <v>2641</v>
      </c>
      <c r="N122" s="115">
        <v>0</v>
      </c>
      <c r="O122" s="115">
        <v>0</v>
      </c>
      <c r="P122" s="115">
        <v>0</v>
      </c>
      <c r="Q122" s="111" t="s">
        <v>46</v>
      </c>
      <c r="R122" s="111" t="s">
        <v>46</v>
      </c>
      <c r="S122" s="111" t="s">
        <v>46</v>
      </c>
      <c r="T122" s="111" t="s">
        <v>2790</v>
      </c>
      <c r="U122" s="116">
        <f>+IF(LEN(L4T_30[[#This Row],[KOD]])=1,1,IF(LEN(L4T_30[[#This Row],[KOD]])=8,2,IF(LEN(L4T_30[[#This Row],[KOD]])=15,3,4)))</f>
        <v>4</v>
      </c>
    </row>
    <row r="123" spans="2:21">
      <c r="B123" s="109" t="s">
        <v>3140</v>
      </c>
      <c r="C123" s="110" t="s">
        <v>3141</v>
      </c>
      <c r="D123" s="111" t="s">
        <v>2979</v>
      </c>
      <c r="E123" s="112" t="s">
        <v>3095</v>
      </c>
      <c r="F123" s="111" t="s">
        <v>3142</v>
      </c>
      <c r="G123" s="112" t="s">
        <v>3141</v>
      </c>
      <c r="H123" s="113">
        <v>45495.43</v>
      </c>
      <c r="I123" s="113">
        <v>4</v>
      </c>
      <c r="J123" s="112" t="s">
        <v>2640</v>
      </c>
      <c r="K123" s="114">
        <v>2</v>
      </c>
      <c r="L123" s="114" t="s">
        <v>1579</v>
      </c>
      <c r="M123" s="111" t="s">
        <v>2641</v>
      </c>
      <c r="N123" s="115">
        <v>0</v>
      </c>
      <c r="O123" s="115">
        <v>0</v>
      </c>
      <c r="P123" s="115">
        <v>0</v>
      </c>
      <c r="Q123" s="111" t="s">
        <v>46</v>
      </c>
      <c r="R123" s="111" t="s">
        <v>46</v>
      </c>
      <c r="S123" s="111" t="s">
        <v>46</v>
      </c>
      <c r="T123" s="111" t="s">
        <v>2795</v>
      </c>
      <c r="U123" s="116">
        <f>+IF(LEN(L4T_30[[#This Row],[KOD]])=1,1,IF(LEN(L4T_30[[#This Row],[KOD]])=8,2,IF(LEN(L4T_30[[#This Row],[KOD]])=15,3,4)))</f>
        <v>4</v>
      </c>
    </row>
    <row r="124" spans="2:21">
      <c r="B124" s="109" t="s">
        <v>3143</v>
      </c>
      <c r="C124" s="110" t="s">
        <v>3144</v>
      </c>
      <c r="D124" s="111" t="s">
        <v>2979</v>
      </c>
      <c r="E124" s="112" t="s">
        <v>3095</v>
      </c>
      <c r="F124" s="111" t="s">
        <v>3145</v>
      </c>
      <c r="G124" s="112" t="s">
        <v>3146</v>
      </c>
      <c r="H124" s="113">
        <v>46252.67</v>
      </c>
      <c r="I124" s="113">
        <v>47</v>
      </c>
      <c r="J124" s="112" t="s">
        <v>2640</v>
      </c>
      <c r="K124" s="114">
        <v>2</v>
      </c>
      <c r="L124" s="114" t="s">
        <v>1579</v>
      </c>
      <c r="M124" s="111" t="s">
        <v>2641</v>
      </c>
      <c r="N124" s="115">
        <v>0</v>
      </c>
      <c r="O124" s="115">
        <v>0</v>
      </c>
      <c r="P124" s="115">
        <v>0</v>
      </c>
      <c r="Q124" s="111" t="s">
        <v>46</v>
      </c>
      <c r="R124" s="111" t="s">
        <v>46</v>
      </c>
      <c r="S124" s="111" t="s">
        <v>46</v>
      </c>
      <c r="T124" s="111" t="s">
        <v>2720</v>
      </c>
      <c r="U124" s="116">
        <f>+IF(LEN(L4T_30[[#This Row],[KOD]])=1,1,IF(LEN(L4T_30[[#This Row],[KOD]])=8,2,IF(LEN(L4T_30[[#This Row],[KOD]])=15,3,4)))</f>
        <v>4</v>
      </c>
    </row>
    <row r="125" spans="2:21">
      <c r="B125" s="109" t="s">
        <v>3147</v>
      </c>
      <c r="C125" s="110" t="s">
        <v>3148</v>
      </c>
      <c r="D125" s="111" t="s">
        <v>2979</v>
      </c>
      <c r="E125" s="112" t="s">
        <v>3095</v>
      </c>
      <c r="F125" s="111" t="s">
        <v>3149</v>
      </c>
      <c r="G125" s="112" t="s">
        <v>3150</v>
      </c>
      <c r="H125" s="113">
        <v>86023.31</v>
      </c>
      <c r="I125" s="113">
        <v>42</v>
      </c>
      <c r="J125" s="112" t="s">
        <v>2640</v>
      </c>
      <c r="K125" s="114">
        <v>2</v>
      </c>
      <c r="L125" s="114" t="s">
        <v>1579</v>
      </c>
      <c r="M125" s="111" t="s">
        <v>2641</v>
      </c>
      <c r="N125" s="115">
        <v>0</v>
      </c>
      <c r="O125" s="115">
        <v>0</v>
      </c>
      <c r="P125" s="115">
        <v>0</v>
      </c>
      <c r="Q125" s="111" t="s">
        <v>46</v>
      </c>
      <c r="R125" s="111" t="s">
        <v>46</v>
      </c>
      <c r="S125" s="111" t="s">
        <v>46</v>
      </c>
      <c r="T125" s="111" t="s">
        <v>2804</v>
      </c>
      <c r="U125" s="116">
        <f>+IF(LEN(L4T_30[[#This Row],[KOD]])=1,1,IF(LEN(L4T_30[[#This Row],[KOD]])=8,2,IF(LEN(L4T_30[[#This Row],[KOD]])=15,3,4)))</f>
        <v>4</v>
      </c>
    </row>
    <row r="126" spans="2:21">
      <c r="B126" s="109" t="s">
        <v>3151</v>
      </c>
      <c r="C126" s="110" t="s">
        <v>3152</v>
      </c>
      <c r="D126" s="111" t="s">
        <v>2979</v>
      </c>
      <c r="E126" s="112" t="s">
        <v>3095</v>
      </c>
      <c r="F126" s="111" t="s">
        <v>3153</v>
      </c>
      <c r="G126" s="112" t="s">
        <v>3154</v>
      </c>
      <c r="H126" s="113">
        <v>74058.8</v>
      </c>
      <c r="I126" s="113">
        <v>52</v>
      </c>
      <c r="J126" s="112" t="s">
        <v>2640</v>
      </c>
      <c r="K126" s="114">
        <v>2</v>
      </c>
      <c r="L126" s="114" t="s">
        <v>1579</v>
      </c>
      <c r="M126" s="111" t="s">
        <v>2641</v>
      </c>
      <c r="N126" s="115">
        <v>0</v>
      </c>
      <c r="O126" s="115">
        <v>0</v>
      </c>
      <c r="P126" s="115">
        <v>0</v>
      </c>
      <c r="Q126" s="111" t="s">
        <v>46</v>
      </c>
      <c r="R126" s="111" t="s">
        <v>46</v>
      </c>
      <c r="S126" s="111" t="s">
        <v>46</v>
      </c>
      <c r="T126" s="111" t="s">
        <v>2809</v>
      </c>
      <c r="U126" s="116">
        <f>+IF(LEN(L4T_30[[#This Row],[KOD]])=1,1,IF(LEN(L4T_30[[#This Row],[KOD]])=8,2,IF(LEN(L4T_30[[#This Row],[KOD]])=15,3,4)))</f>
        <v>4</v>
      </c>
    </row>
    <row r="127" spans="2:21">
      <c r="B127" s="109" t="s">
        <v>3155</v>
      </c>
      <c r="C127" s="110" t="s">
        <v>3156</v>
      </c>
      <c r="D127" s="111" t="s">
        <v>2979</v>
      </c>
      <c r="E127" s="112" t="s">
        <v>3095</v>
      </c>
      <c r="F127" s="111" t="s">
        <v>3157</v>
      </c>
      <c r="G127" s="112" t="s">
        <v>3158</v>
      </c>
      <c r="H127" s="113">
        <v>44753.32</v>
      </c>
      <c r="I127" s="113">
        <v>4</v>
      </c>
      <c r="J127" s="112" t="s">
        <v>2640</v>
      </c>
      <c r="K127" s="114">
        <v>2</v>
      </c>
      <c r="L127" s="114" t="s">
        <v>1579</v>
      </c>
      <c r="M127" s="111" t="s">
        <v>2641</v>
      </c>
      <c r="N127" s="115">
        <v>0</v>
      </c>
      <c r="O127" s="115">
        <v>0</v>
      </c>
      <c r="P127" s="115">
        <v>0</v>
      </c>
      <c r="Q127" s="111" t="s">
        <v>46</v>
      </c>
      <c r="R127" s="111" t="s">
        <v>46</v>
      </c>
      <c r="S127" s="111" t="s">
        <v>46</v>
      </c>
      <c r="T127" s="111" t="s">
        <v>2725</v>
      </c>
      <c r="U127" s="116">
        <f>+IF(LEN(L4T_30[[#This Row],[KOD]])=1,1,IF(LEN(L4T_30[[#This Row],[KOD]])=8,2,IF(LEN(L4T_30[[#This Row],[KOD]])=15,3,4)))</f>
        <v>4</v>
      </c>
    </row>
    <row r="128" spans="2:21">
      <c r="B128" s="109" t="s">
        <v>3159</v>
      </c>
      <c r="C128" s="110" t="s">
        <v>3160</v>
      </c>
      <c r="D128" s="111" t="s">
        <v>2979</v>
      </c>
      <c r="E128" s="112" t="s">
        <v>3095</v>
      </c>
      <c r="F128" s="111" t="s">
        <v>3161</v>
      </c>
      <c r="G128" s="112" t="s">
        <v>3160</v>
      </c>
      <c r="H128" s="113">
        <v>45874.05</v>
      </c>
      <c r="I128" s="113">
        <v>26</v>
      </c>
      <c r="J128" s="112" t="s">
        <v>2640</v>
      </c>
      <c r="K128" s="114">
        <v>2</v>
      </c>
      <c r="L128" s="114" t="s">
        <v>1579</v>
      </c>
      <c r="M128" s="111" t="s">
        <v>2641</v>
      </c>
      <c r="N128" s="115">
        <v>0</v>
      </c>
      <c r="O128" s="115">
        <v>0</v>
      </c>
      <c r="P128" s="115">
        <v>0</v>
      </c>
      <c r="Q128" s="111" t="s">
        <v>46</v>
      </c>
      <c r="R128" s="111" t="s">
        <v>46</v>
      </c>
      <c r="S128" s="111" t="s">
        <v>46</v>
      </c>
      <c r="T128" s="111" t="s">
        <v>2819</v>
      </c>
      <c r="U128" s="116">
        <f>+IF(LEN(L4T_30[[#This Row],[KOD]])=1,1,IF(LEN(L4T_30[[#This Row],[KOD]])=8,2,IF(LEN(L4T_30[[#This Row],[KOD]])=15,3,4)))</f>
        <v>4</v>
      </c>
    </row>
    <row r="129" spans="2:21">
      <c r="B129" s="109" t="s">
        <v>3162</v>
      </c>
      <c r="C129" s="110" t="s">
        <v>3163</v>
      </c>
      <c r="D129" s="111" t="s">
        <v>2979</v>
      </c>
      <c r="E129" s="112" t="s">
        <v>3095</v>
      </c>
      <c r="F129" s="111" t="s">
        <v>3164</v>
      </c>
      <c r="G129" s="112" t="s">
        <v>3165</v>
      </c>
      <c r="H129" s="113">
        <v>51114.2</v>
      </c>
      <c r="I129" s="113">
        <v>2</v>
      </c>
      <c r="J129" s="112" t="s">
        <v>2640</v>
      </c>
      <c r="K129" s="114">
        <v>2</v>
      </c>
      <c r="L129" s="114" t="s">
        <v>1579</v>
      </c>
      <c r="M129" s="111" t="s">
        <v>2641</v>
      </c>
      <c r="N129" s="115">
        <v>0</v>
      </c>
      <c r="O129" s="115">
        <v>0</v>
      </c>
      <c r="P129" s="115">
        <v>0</v>
      </c>
      <c r="Q129" s="111" t="s">
        <v>46</v>
      </c>
      <c r="R129" s="111" t="s">
        <v>46</v>
      </c>
      <c r="S129" s="111" t="s">
        <v>46</v>
      </c>
      <c r="T129" s="111" t="s">
        <v>2939</v>
      </c>
      <c r="U129" s="116">
        <f>+IF(LEN(L4T_30[[#This Row],[KOD]])=1,1,IF(LEN(L4T_30[[#This Row],[KOD]])=8,2,IF(LEN(L4T_30[[#This Row],[KOD]])=15,3,4)))</f>
        <v>4</v>
      </c>
    </row>
    <row r="130" spans="2:21">
      <c r="B130" s="109" t="s">
        <v>3166</v>
      </c>
      <c r="C130" s="110" t="s">
        <v>3167</v>
      </c>
      <c r="D130" s="111" t="s">
        <v>2979</v>
      </c>
      <c r="E130" s="112" t="s">
        <v>3095</v>
      </c>
      <c r="F130" s="111" t="s">
        <v>3168</v>
      </c>
      <c r="G130" s="112" t="s">
        <v>3167</v>
      </c>
      <c r="H130" s="113">
        <v>51795.73</v>
      </c>
      <c r="I130" s="113">
        <v>11</v>
      </c>
      <c r="J130" s="112" t="s">
        <v>2640</v>
      </c>
      <c r="K130" s="114">
        <v>2</v>
      </c>
      <c r="L130" s="114" t="s">
        <v>1579</v>
      </c>
      <c r="M130" s="111" t="s">
        <v>2641</v>
      </c>
      <c r="N130" s="115">
        <v>0</v>
      </c>
      <c r="O130" s="115">
        <v>0</v>
      </c>
      <c r="P130" s="115">
        <v>0</v>
      </c>
      <c r="Q130" s="111" t="s">
        <v>46</v>
      </c>
      <c r="R130" s="111" t="s">
        <v>46</v>
      </c>
      <c r="S130" s="111" t="s">
        <v>46</v>
      </c>
      <c r="T130" s="111" t="s">
        <v>2730</v>
      </c>
      <c r="U130" s="116">
        <f>+IF(LEN(L4T_30[[#This Row],[KOD]])=1,1,IF(LEN(L4T_30[[#This Row],[KOD]])=8,2,IF(LEN(L4T_30[[#This Row],[KOD]])=15,3,4)))</f>
        <v>4</v>
      </c>
    </row>
    <row r="131" spans="2:21">
      <c r="B131" s="109" t="s">
        <v>3169</v>
      </c>
      <c r="C131" s="110" t="s">
        <v>3170</v>
      </c>
      <c r="D131" s="111" t="s">
        <v>2979</v>
      </c>
      <c r="E131" s="112" t="s">
        <v>3095</v>
      </c>
      <c r="F131" s="111" t="s">
        <v>3171</v>
      </c>
      <c r="G131" s="112" t="s">
        <v>3172</v>
      </c>
      <c r="H131" s="113">
        <v>52689.279999999999</v>
      </c>
      <c r="I131" s="113">
        <v>2</v>
      </c>
      <c r="J131" s="112" t="s">
        <v>2640</v>
      </c>
      <c r="K131" s="114">
        <v>2</v>
      </c>
      <c r="L131" s="114" t="s">
        <v>1579</v>
      </c>
      <c r="M131" s="111" t="s">
        <v>2641</v>
      </c>
      <c r="N131" s="115">
        <v>0</v>
      </c>
      <c r="O131" s="115">
        <v>0</v>
      </c>
      <c r="P131" s="115">
        <v>0</v>
      </c>
      <c r="Q131" s="111" t="s">
        <v>46</v>
      </c>
      <c r="R131" s="111" t="s">
        <v>46</v>
      </c>
      <c r="S131" s="111" t="s">
        <v>46</v>
      </c>
      <c r="T131" s="111" t="s">
        <v>2824</v>
      </c>
      <c r="U131" s="116">
        <f>+IF(LEN(L4T_30[[#This Row],[KOD]])=1,1,IF(LEN(L4T_30[[#This Row],[KOD]])=8,2,IF(LEN(L4T_30[[#This Row],[KOD]])=15,3,4)))</f>
        <v>4</v>
      </c>
    </row>
    <row r="132" spans="2:21">
      <c r="B132" s="109" t="s">
        <v>3173</v>
      </c>
      <c r="C132" s="110" t="s">
        <v>3174</v>
      </c>
      <c r="D132" s="111" t="s">
        <v>2979</v>
      </c>
      <c r="E132" s="112" t="s">
        <v>3095</v>
      </c>
      <c r="F132" s="111" t="s">
        <v>3175</v>
      </c>
      <c r="G132" s="112" t="s">
        <v>3174</v>
      </c>
      <c r="H132" s="113">
        <v>53143.63</v>
      </c>
      <c r="I132" s="113">
        <v>10</v>
      </c>
      <c r="J132" s="112" t="s">
        <v>2640</v>
      </c>
      <c r="K132" s="114">
        <v>2</v>
      </c>
      <c r="L132" s="114" t="s">
        <v>1579</v>
      </c>
      <c r="M132" s="111" t="s">
        <v>2641</v>
      </c>
      <c r="N132" s="115">
        <v>0</v>
      </c>
      <c r="O132" s="115">
        <v>0</v>
      </c>
      <c r="P132" s="115">
        <v>0</v>
      </c>
      <c r="Q132" s="111" t="s">
        <v>46</v>
      </c>
      <c r="R132" s="111" t="s">
        <v>46</v>
      </c>
      <c r="S132" s="111" t="s">
        <v>46</v>
      </c>
      <c r="T132" s="111" t="s">
        <v>2735</v>
      </c>
      <c r="U132" s="116">
        <f>+IF(LEN(L4T_30[[#This Row],[KOD]])=1,1,IF(LEN(L4T_30[[#This Row],[KOD]])=8,2,IF(LEN(L4T_30[[#This Row],[KOD]])=15,3,4)))</f>
        <v>4</v>
      </c>
    </row>
    <row r="133" spans="2:21">
      <c r="B133" s="109" t="s">
        <v>3176</v>
      </c>
      <c r="C133" s="110" t="s">
        <v>3177</v>
      </c>
      <c r="D133" s="111" t="s">
        <v>2979</v>
      </c>
      <c r="E133" s="112" t="s">
        <v>3095</v>
      </c>
      <c r="F133" s="111" t="s">
        <v>3178</v>
      </c>
      <c r="G133" s="112" t="s">
        <v>3177</v>
      </c>
      <c r="H133" s="113">
        <v>53749.42</v>
      </c>
      <c r="I133" s="113">
        <v>4</v>
      </c>
      <c r="J133" s="112" t="s">
        <v>2640</v>
      </c>
      <c r="K133" s="114">
        <v>2</v>
      </c>
      <c r="L133" s="114" t="s">
        <v>1579</v>
      </c>
      <c r="M133" s="111" t="s">
        <v>2641</v>
      </c>
      <c r="N133" s="115">
        <v>0</v>
      </c>
      <c r="O133" s="115">
        <v>0</v>
      </c>
      <c r="P133" s="115">
        <v>0</v>
      </c>
      <c r="Q133" s="111" t="s">
        <v>46</v>
      </c>
      <c r="R133" s="111" t="s">
        <v>46</v>
      </c>
      <c r="S133" s="111" t="s">
        <v>46</v>
      </c>
      <c r="T133" s="111" t="s">
        <v>3179</v>
      </c>
      <c r="U133" s="116">
        <f>+IF(LEN(L4T_30[[#This Row],[KOD]])=1,1,IF(LEN(L4T_30[[#This Row],[KOD]])=8,2,IF(LEN(L4T_30[[#This Row],[KOD]])=15,3,4)))</f>
        <v>4</v>
      </c>
    </row>
    <row r="134" spans="2:21">
      <c r="B134" s="109" t="s">
        <v>3180</v>
      </c>
      <c r="C134" s="110" t="s">
        <v>3181</v>
      </c>
      <c r="D134" s="111" t="s">
        <v>2979</v>
      </c>
      <c r="E134" s="112" t="s">
        <v>3095</v>
      </c>
      <c r="F134" s="111" t="s">
        <v>3182</v>
      </c>
      <c r="G134" s="112" t="s">
        <v>3183</v>
      </c>
      <c r="H134" s="113">
        <v>13342.7</v>
      </c>
      <c r="I134" s="113">
        <v>24</v>
      </c>
      <c r="J134" s="112" t="s">
        <v>2640</v>
      </c>
      <c r="K134" s="114">
        <v>2</v>
      </c>
      <c r="L134" s="114" t="s">
        <v>1579</v>
      </c>
      <c r="M134" s="111" t="s">
        <v>2641</v>
      </c>
      <c r="N134" s="115">
        <v>0</v>
      </c>
      <c r="O134" s="115">
        <v>0</v>
      </c>
      <c r="P134" s="115">
        <v>0</v>
      </c>
      <c r="Q134" s="111" t="s">
        <v>46</v>
      </c>
      <c r="R134" s="111" t="s">
        <v>46</v>
      </c>
      <c r="S134" s="111" t="s">
        <v>46</v>
      </c>
      <c r="T134" s="111" t="s">
        <v>3184</v>
      </c>
      <c r="U134" s="116">
        <f>+IF(LEN(L4T_30[[#This Row],[KOD]])=1,1,IF(LEN(L4T_30[[#This Row],[KOD]])=8,2,IF(LEN(L4T_30[[#This Row],[KOD]])=15,3,4)))</f>
        <v>4</v>
      </c>
    </row>
    <row r="135" spans="2:21">
      <c r="B135" s="109" t="s">
        <v>3185</v>
      </c>
      <c r="C135" s="110" t="s">
        <v>3186</v>
      </c>
      <c r="D135" s="111" t="s">
        <v>2979</v>
      </c>
      <c r="E135" s="112" t="s">
        <v>3095</v>
      </c>
      <c r="F135" s="111" t="s">
        <v>3187</v>
      </c>
      <c r="G135" s="112" t="s">
        <v>3188</v>
      </c>
      <c r="H135" s="113">
        <v>9374.7199999999993</v>
      </c>
      <c r="I135" s="113">
        <v>52</v>
      </c>
      <c r="J135" s="112" t="s">
        <v>2640</v>
      </c>
      <c r="K135" s="114">
        <v>2</v>
      </c>
      <c r="L135" s="114" t="s">
        <v>1579</v>
      </c>
      <c r="M135" s="111" t="s">
        <v>2641</v>
      </c>
      <c r="N135" s="115">
        <v>0</v>
      </c>
      <c r="O135" s="115">
        <v>0</v>
      </c>
      <c r="P135" s="115">
        <v>0</v>
      </c>
      <c r="Q135" s="111" t="s">
        <v>46</v>
      </c>
      <c r="R135" s="111" t="s">
        <v>46</v>
      </c>
      <c r="S135" s="111" t="s">
        <v>46</v>
      </c>
      <c r="T135" s="111" t="s">
        <v>3189</v>
      </c>
      <c r="U135" s="116">
        <f>+IF(LEN(L4T_30[[#This Row],[KOD]])=1,1,IF(LEN(L4T_30[[#This Row],[KOD]])=8,2,IF(LEN(L4T_30[[#This Row],[KOD]])=15,3,4)))</f>
        <v>4</v>
      </c>
    </row>
    <row r="136" spans="2:21">
      <c r="B136" s="109" t="s">
        <v>3190</v>
      </c>
      <c r="C136" s="110" t="s">
        <v>3191</v>
      </c>
      <c r="D136" s="111" t="s">
        <v>2979</v>
      </c>
      <c r="E136" s="112" t="s">
        <v>3095</v>
      </c>
      <c r="F136" s="111" t="s">
        <v>3192</v>
      </c>
      <c r="G136" s="112" t="s">
        <v>3193</v>
      </c>
      <c r="H136" s="113">
        <v>14857.2</v>
      </c>
      <c r="I136" s="113">
        <v>976</v>
      </c>
      <c r="J136" s="112" t="s">
        <v>2640</v>
      </c>
      <c r="K136" s="114">
        <v>2</v>
      </c>
      <c r="L136" s="114" t="s">
        <v>1579</v>
      </c>
      <c r="M136" s="111" t="s">
        <v>2641</v>
      </c>
      <c r="N136" s="115">
        <v>0</v>
      </c>
      <c r="O136" s="115">
        <v>0</v>
      </c>
      <c r="P136" s="115">
        <v>0</v>
      </c>
      <c r="Q136" s="111" t="s">
        <v>46</v>
      </c>
      <c r="R136" s="111" t="s">
        <v>46</v>
      </c>
      <c r="S136" s="111" t="s">
        <v>46</v>
      </c>
      <c r="T136" s="111" t="s">
        <v>3194</v>
      </c>
      <c r="U136" s="116">
        <f>+IF(LEN(L4T_30[[#This Row],[KOD]])=1,1,IF(LEN(L4T_30[[#This Row],[KOD]])=8,2,IF(LEN(L4T_30[[#This Row],[KOD]])=15,3,4)))</f>
        <v>4</v>
      </c>
    </row>
    <row r="137" spans="2:21">
      <c r="B137" s="109" t="s">
        <v>3195</v>
      </c>
      <c r="C137" s="110" t="s">
        <v>3196</v>
      </c>
      <c r="D137" s="111" t="s">
        <v>1576</v>
      </c>
      <c r="E137" s="112" t="s">
        <v>3095</v>
      </c>
      <c r="F137" s="111" t="s">
        <v>3197</v>
      </c>
      <c r="G137" s="112" t="s">
        <v>3198</v>
      </c>
      <c r="H137" s="113">
        <v>2695.8</v>
      </c>
      <c r="I137" s="113">
        <v>2966.7</v>
      </c>
      <c r="J137" s="112" t="s">
        <v>2640</v>
      </c>
      <c r="K137" s="114">
        <v>2</v>
      </c>
      <c r="L137" s="114" t="s">
        <v>1579</v>
      </c>
      <c r="M137" s="111" t="s">
        <v>2641</v>
      </c>
      <c r="N137" s="115">
        <v>0</v>
      </c>
      <c r="O137" s="115">
        <v>0</v>
      </c>
      <c r="P137" s="115">
        <v>0</v>
      </c>
      <c r="Q137" s="111" t="s">
        <v>46</v>
      </c>
      <c r="R137" s="111" t="s">
        <v>46</v>
      </c>
      <c r="S137" s="111" t="s">
        <v>46</v>
      </c>
      <c r="T137" s="111" t="s">
        <v>3199</v>
      </c>
      <c r="U137" s="116">
        <f>+IF(LEN(L4T_30[[#This Row],[KOD]])=1,1,IF(LEN(L4T_30[[#This Row],[KOD]])=8,2,IF(LEN(L4T_30[[#This Row],[KOD]])=15,3,4)))</f>
        <v>4</v>
      </c>
    </row>
    <row r="138" spans="2:21">
      <c r="B138" s="109" t="s">
        <v>3200</v>
      </c>
      <c r="C138" s="110" t="s">
        <v>3201</v>
      </c>
      <c r="D138" s="111" t="s">
        <v>1576</v>
      </c>
      <c r="E138" s="112" t="s">
        <v>3095</v>
      </c>
      <c r="F138" s="111" t="s">
        <v>3202</v>
      </c>
      <c r="G138" s="112" t="s">
        <v>3203</v>
      </c>
      <c r="H138" s="113">
        <v>2847.25</v>
      </c>
      <c r="I138" s="113">
        <v>12057.1</v>
      </c>
      <c r="J138" s="112" t="s">
        <v>2640</v>
      </c>
      <c r="K138" s="114">
        <v>2</v>
      </c>
      <c r="L138" s="114" t="s">
        <v>1579</v>
      </c>
      <c r="M138" s="111" t="s">
        <v>2641</v>
      </c>
      <c r="N138" s="115">
        <v>0</v>
      </c>
      <c r="O138" s="115">
        <v>0</v>
      </c>
      <c r="P138" s="115">
        <v>0</v>
      </c>
      <c r="Q138" s="111" t="s">
        <v>46</v>
      </c>
      <c r="R138" s="111" t="s">
        <v>46</v>
      </c>
      <c r="S138" s="111" t="s">
        <v>46</v>
      </c>
      <c r="T138" s="111" t="s">
        <v>2740</v>
      </c>
      <c r="U138" s="116">
        <f>+IF(LEN(L4T_30[[#This Row],[KOD]])=1,1,IF(LEN(L4T_30[[#This Row],[KOD]])=8,2,IF(LEN(L4T_30[[#This Row],[KOD]])=15,3,4)))</f>
        <v>4</v>
      </c>
    </row>
    <row r="139" spans="2:21">
      <c r="B139" s="109" t="s">
        <v>3204</v>
      </c>
      <c r="C139" s="110" t="s">
        <v>3205</v>
      </c>
      <c r="D139" s="111" t="s">
        <v>2990</v>
      </c>
      <c r="E139" s="112" t="s">
        <v>3095</v>
      </c>
      <c r="F139" s="111" t="s">
        <v>3206</v>
      </c>
      <c r="G139" s="112" t="s">
        <v>3207</v>
      </c>
      <c r="H139" s="113">
        <v>3256.16</v>
      </c>
      <c r="I139" s="113">
        <v>146</v>
      </c>
      <c r="J139" s="112" t="s">
        <v>2640</v>
      </c>
      <c r="K139" s="114">
        <v>2</v>
      </c>
      <c r="L139" s="114" t="s">
        <v>1579</v>
      </c>
      <c r="M139" s="111" t="s">
        <v>2641</v>
      </c>
      <c r="N139" s="115">
        <v>0</v>
      </c>
      <c r="O139" s="115">
        <v>0</v>
      </c>
      <c r="P139" s="115">
        <v>0</v>
      </c>
      <c r="Q139" s="111" t="s">
        <v>46</v>
      </c>
      <c r="R139" s="111" t="s">
        <v>46</v>
      </c>
      <c r="S139" s="111" t="s">
        <v>46</v>
      </c>
      <c r="T139" s="111" t="s">
        <v>2745</v>
      </c>
      <c r="U139" s="116">
        <f>+IF(LEN(L4T_30[[#This Row],[KOD]])=1,1,IF(LEN(L4T_30[[#This Row],[KOD]])=8,2,IF(LEN(L4T_30[[#This Row],[KOD]])=15,3,4)))</f>
        <v>4</v>
      </c>
    </row>
    <row r="140" spans="2:21">
      <c r="B140" s="109" t="s">
        <v>3208</v>
      </c>
      <c r="C140" s="110" t="s">
        <v>3209</v>
      </c>
      <c r="D140" s="111" t="s">
        <v>2990</v>
      </c>
      <c r="E140" s="112" t="s">
        <v>3095</v>
      </c>
      <c r="F140" s="111" t="s">
        <v>3210</v>
      </c>
      <c r="G140" s="112" t="s">
        <v>3211</v>
      </c>
      <c r="H140" s="113">
        <v>3241.02</v>
      </c>
      <c r="I140" s="113">
        <v>24</v>
      </c>
      <c r="J140" s="112" t="s">
        <v>2640</v>
      </c>
      <c r="K140" s="114">
        <v>2</v>
      </c>
      <c r="L140" s="114" t="s">
        <v>1579</v>
      </c>
      <c r="M140" s="111" t="s">
        <v>2641</v>
      </c>
      <c r="N140" s="115">
        <v>0</v>
      </c>
      <c r="O140" s="115">
        <v>0</v>
      </c>
      <c r="P140" s="115">
        <v>0</v>
      </c>
      <c r="Q140" s="111" t="s">
        <v>46</v>
      </c>
      <c r="R140" s="111" t="s">
        <v>46</v>
      </c>
      <c r="S140" s="111" t="s">
        <v>46</v>
      </c>
      <c r="T140" s="111" t="s">
        <v>3212</v>
      </c>
      <c r="U140" s="116">
        <f>+IF(LEN(L4T_30[[#This Row],[KOD]])=1,1,IF(LEN(L4T_30[[#This Row],[KOD]])=8,2,IF(LEN(L4T_30[[#This Row],[KOD]])=15,3,4)))</f>
        <v>4</v>
      </c>
    </row>
    <row r="141" spans="2:21">
      <c r="B141" s="109" t="s">
        <v>3213</v>
      </c>
      <c r="C141" s="110" t="s">
        <v>3214</v>
      </c>
      <c r="D141" s="111" t="s">
        <v>2990</v>
      </c>
      <c r="E141" s="112" t="s">
        <v>3095</v>
      </c>
      <c r="F141" s="111" t="s">
        <v>3215</v>
      </c>
      <c r="G141" s="112" t="s">
        <v>3214</v>
      </c>
      <c r="H141" s="113">
        <v>7860.23</v>
      </c>
      <c r="I141" s="113">
        <v>28</v>
      </c>
      <c r="J141" s="112" t="s">
        <v>2640</v>
      </c>
      <c r="K141" s="114">
        <v>2</v>
      </c>
      <c r="L141" s="114" t="s">
        <v>1579</v>
      </c>
      <c r="M141" s="111" t="s">
        <v>2641</v>
      </c>
      <c r="N141" s="115">
        <v>0</v>
      </c>
      <c r="O141" s="115">
        <v>0</v>
      </c>
      <c r="P141" s="115">
        <v>0</v>
      </c>
      <c r="Q141" s="111" t="s">
        <v>46</v>
      </c>
      <c r="R141" s="111" t="s">
        <v>46</v>
      </c>
      <c r="S141" s="111" t="s">
        <v>46</v>
      </c>
      <c r="T141" s="111" t="s">
        <v>3216</v>
      </c>
      <c r="U141" s="116">
        <f>+IF(LEN(L4T_30[[#This Row],[KOD]])=1,1,IF(LEN(L4T_30[[#This Row],[KOD]])=8,2,IF(LEN(L4T_30[[#This Row],[KOD]])=15,3,4)))</f>
        <v>4</v>
      </c>
    </row>
    <row r="142" spans="2:21">
      <c r="B142" s="109" t="s">
        <v>3217</v>
      </c>
      <c r="C142" s="110" t="s">
        <v>3218</v>
      </c>
      <c r="D142" s="111" t="s">
        <v>1612</v>
      </c>
      <c r="E142" s="112" t="s">
        <v>3095</v>
      </c>
      <c r="F142" s="111" t="s">
        <v>3219</v>
      </c>
      <c r="G142" s="112" t="s">
        <v>3220</v>
      </c>
      <c r="H142" s="113">
        <v>227.02</v>
      </c>
      <c r="I142" s="113">
        <v>355296</v>
      </c>
      <c r="J142" s="112" t="s">
        <v>2640</v>
      </c>
      <c r="K142" s="114">
        <v>2</v>
      </c>
      <c r="L142" s="114" t="s">
        <v>1579</v>
      </c>
      <c r="M142" s="111" t="s">
        <v>2641</v>
      </c>
      <c r="N142" s="115">
        <v>0</v>
      </c>
      <c r="O142" s="115">
        <v>0</v>
      </c>
      <c r="P142" s="115">
        <v>0</v>
      </c>
      <c r="Q142" s="111" t="s">
        <v>46</v>
      </c>
      <c r="R142" s="111" t="s">
        <v>46</v>
      </c>
      <c r="S142" s="111" t="s">
        <v>46</v>
      </c>
      <c r="T142" s="111" t="s">
        <v>2750</v>
      </c>
      <c r="U142" s="116">
        <f>+IF(LEN(L4T_30[[#This Row],[KOD]])=1,1,IF(LEN(L4T_30[[#This Row],[KOD]])=8,2,IF(LEN(L4T_30[[#This Row],[KOD]])=15,3,4)))</f>
        <v>4</v>
      </c>
    </row>
    <row r="143" spans="2:21">
      <c r="B143" s="109" t="s">
        <v>3221</v>
      </c>
      <c r="C143" s="110" t="s">
        <v>3222</v>
      </c>
      <c r="D143" s="111" t="s">
        <v>1612</v>
      </c>
      <c r="E143" s="112" t="s">
        <v>3095</v>
      </c>
      <c r="F143" s="111" t="s">
        <v>3223</v>
      </c>
      <c r="G143" s="112" t="s">
        <v>3224</v>
      </c>
      <c r="H143" s="113">
        <v>130.25</v>
      </c>
      <c r="I143" s="113">
        <v>355296</v>
      </c>
      <c r="J143" s="112" t="s">
        <v>2640</v>
      </c>
      <c r="K143" s="114">
        <v>2</v>
      </c>
      <c r="L143" s="114" t="s">
        <v>1579</v>
      </c>
      <c r="M143" s="111" t="s">
        <v>2641</v>
      </c>
      <c r="N143" s="115">
        <v>0</v>
      </c>
      <c r="O143" s="115">
        <v>0</v>
      </c>
      <c r="P143" s="115">
        <v>0</v>
      </c>
      <c r="Q143" s="111" t="s">
        <v>46</v>
      </c>
      <c r="R143" s="111" t="s">
        <v>46</v>
      </c>
      <c r="S143" s="111" t="s">
        <v>46</v>
      </c>
      <c r="T143" s="111" t="s">
        <v>2755</v>
      </c>
      <c r="U143" s="116">
        <f>+IF(LEN(L4T_30[[#This Row],[KOD]])=1,1,IF(LEN(L4T_30[[#This Row],[KOD]])=8,2,IF(LEN(L4T_30[[#This Row],[KOD]])=15,3,4)))</f>
        <v>4</v>
      </c>
    </row>
    <row r="144" spans="2:21">
      <c r="B144" s="109" t="s">
        <v>3225</v>
      </c>
      <c r="C144" s="110" t="s">
        <v>3226</v>
      </c>
      <c r="D144" s="111" t="s">
        <v>1612</v>
      </c>
      <c r="E144" s="112" t="s">
        <v>3095</v>
      </c>
      <c r="F144" s="111" t="s">
        <v>3227</v>
      </c>
      <c r="G144" s="112" t="s">
        <v>3228</v>
      </c>
      <c r="H144" s="113">
        <v>54.17</v>
      </c>
      <c r="I144" s="113">
        <v>285605</v>
      </c>
      <c r="J144" s="112" t="s">
        <v>2640</v>
      </c>
      <c r="K144" s="114">
        <v>2</v>
      </c>
      <c r="L144" s="114" t="s">
        <v>1579</v>
      </c>
      <c r="M144" s="111" t="s">
        <v>2641</v>
      </c>
      <c r="N144" s="115">
        <v>0</v>
      </c>
      <c r="O144" s="115">
        <v>0</v>
      </c>
      <c r="P144" s="115">
        <v>0</v>
      </c>
      <c r="Q144" s="111" t="s">
        <v>46</v>
      </c>
      <c r="R144" s="111" t="s">
        <v>46</v>
      </c>
      <c r="S144" s="111" t="s">
        <v>46</v>
      </c>
      <c r="T144" s="111" t="s">
        <v>3229</v>
      </c>
      <c r="U144" s="116">
        <f>+IF(LEN(L4T_30[[#This Row],[KOD]])=1,1,IF(LEN(L4T_30[[#This Row],[KOD]])=8,2,IF(LEN(L4T_30[[#This Row],[KOD]])=15,3,4)))</f>
        <v>4</v>
      </c>
    </row>
    <row r="145" spans="2:21">
      <c r="B145" s="109" t="s">
        <v>3230</v>
      </c>
      <c r="C145" s="110" t="s">
        <v>3231</v>
      </c>
      <c r="D145" s="111" t="s">
        <v>2990</v>
      </c>
      <c r="E145" s="112" t="s">
        <v>3095</v>
      </c>
      <c r="F145" s="111" t="s">
        <v>3232</v>
      </c>
      <c r="G145" s="112" t="s">
        <v>3233</v>
      </c>
      <c r="H145" s="113">
        <v>1896.38</v>
      </c>
      <c r="I145" s="113">
        <v>1828</v>
      </c>
      <c r="J145" s="112" t="s">
        <v>2640</v>
      </c>
      <c r="K145" s="114">
        <v>2</v>
      </c>
      <c r="L145" s="114" t="s">
        <v>1579</v>
      </c>
      <c r="M145" s="111" t="s">
        <v>2641</v>
      </c>
      <c r="N145" s="115">
        <v>0</v>
      </c>
      <c r="O145" s="115">
        <v>0</v>
      </c>
      <c r="P145" s="115">
        <v>0</v>
      </c>
      <c r="Q145" s="111" t="s">
        <v>46</v>
      </c>
      <c r="R145" s="111" t="s">
        <v>46</v>
      </c>
      <c r="S145" s="111" t="s">
        <v>46</v>
      </c>
      <c r="T145" s="111" t="s">
        <v>3234</v>
      </c>
      <c r="U145" s="116">
        <f>+IF(LEN(L4T_30[[#This Row],[KOD]])=1,1,IF(LEN(L4T_30[[#This Row],[KOD]])=8,2,IF(LEN(L4T_30[[#This Row],[KOD]])=15,3,4)))</f>
        <v>4</v>
      </c>
    </row>
    <row r="146" spans="2:21">
      <c r="B146" s="109" t="s">
        <v>3235</v>
      </c>
      <c r="C146" s="110" t="s">
        <v>3236</v>
      </c>
      <c r="D146" s="111" t="s">
        <v>2990</v>
      </c>
      <c r="E146" s="112" t="s">
        <v>3095</v>
      </c>
      <c r="F146" s="111" t="s">
        <v>3237</v>
      </c>
      <c r="G146" s="112" t="s">
        <v>3238</v>
      </c>
      <c r="H146" s="113">
        <v>2044.9</v>
      </c>
      <c r="I146" s="113">
        <v>2831</v>
      </c>
      <c r="J146" s="112" t="s">
        <v>2640</v>
      </c>
      <c r="K146" s="114">
        <v>2</v>
      </c>
      <c r="L146" s="114" t="s">
        <v>1579</v>
      </c>
      <c r="M146" s="111" t="s">
        <v>2641</v>
      </c>
      <c r="N146" s="115">
        <v>0</v>
      </c>
      <c r="O146" s="115">
        <v>0</v>
      </c>
      <c r="P146" s="115">
        <v>0</v>
      </c>
      <c r="Q146" s="111" t="s">
        <v>46</v>
      </c>
      <c r="R146" s="111" t="s">
        <v>46</v>
      </c>
      <c r="S146" s="111" t="s">
        <v>46</v>
      </c>
      <c r="T146" s="111" t="s">
        <v>2760</v>
      </c>
      <c r="U146" s="116">
        <f>+IF(LEN(L4T_30[[#This Row],[KOD]])=1,1,IF(LEN(L4T_30[[#This Row],[KOD]])=8,2,IF(LEN(L4T_30[[#This Row],[KOD]])=15,3,4)))</f>
        <v>4</v>
      </c>
    </row>
    <row r="147" spans="2:21">
      <c r="B147" s="109" t="s">
        <v>3239</v>
      </c>
      <c r="C147" s="110" t="s">
        <v>3240</v>
      </c>
      <c r="D147" s="111" t="s">
        <v>2990</v>
      </c>
      <c r="E147" s="112" t="s">
        <v>3095</v>
      </c>
      <c r="F147" s="111" t="s">
        <v>3241</v>
      </c>
      <c r="G147" s="112" t="s">
        <v>3242</v>
      </c>
      <c r="H147" s="113">
        <v>357.53</v>
      </c>
      <c r="I147" s="113">
        <v>42853</v>
      </c>
      <c r="J147" s="112" t="s">
        <v>2640</v>
      </c>
      <c r="K147" s="114">
        <v>2</v>
      </c>
      <c r="L147" s="114" t="s">
        <v>1579</v>
      </c>
      <c r="M147" s="111" t="s">
        <v>2641</v>
      </c>
      <c r="N147" s="115">
        <v>0</v>
      </c>
      <c r="O147" s="115">
        <v>0</v>
      </c>
      <c r="P147" s="115">
        <v>0</v>
      </c>
      <c r="Q147" s="111" t="s">
        <v>46</v>
      </c>
      <c r="R147" s="111" t="s">
        <v>46</v>
      </c>
      <c r="S147" s="111" t="s">
        <v>46</v>
      </c>
      <c r="T147" s="111" t="s">
        <v>3243</v>
      </c>
      <c r="U147" s="116">
        <f>+IF(LEN(L4T_30[[#This Row],[KOD]])=1,1,IF(LEN(L4T_30[[#This Row],[KOD]])=8,2,IF(LEN(L4T_30[[#This Row],[KOD]])=15,3,4)))</f>
        <v>4</v>
      </c>
    </row>
    <row r="148" spans="2:21">
      <c r="B148" s="109" t="s">
        <v>3244</v>
      </c>
      <c r="C148" s="110" t="s">
        <v>3245</v>
      </c>
      <c r="D148" s="111" t="s">
        <v>1612</v>
      </c>
      <c r="E148" s="112" t="s">
        <v>3095</v>
      </c>
      <c r="F148" s="111" t="s">
        <v>3246</v>
      </c>
      <c r="G148" s="112" t="s">
        <v>3247</v>
      </c>
      <c r="H148" s="113">
        <v>67.819999999999993</v>
      </c>
      <c r="I148" s="113">
        <v>79200</v>
      </c>
      <c r="J148" s="112" t="s">
        <v>2640</v>
      </c>
      <c r="K148" s="114">
        <v>2</v>
      </c>
      <c r="L148" s="114" t="s">
        <v>1579</v>
      </c>
      <c r="M148" s="111" t="s">
        <v>2641</v>
      </c>
      <c r="N148" s="115">
        <v>0</v>
      </c>
      <c r="O148" s="115">
        <v>0</v>
      </c>
      <c r="P148" s="115">
        <v>0</v>
      </c>
      <c r="Q148" s="111" t="s">
        <v>46</v>
      </c>
      <c r="R148" s="111" t="s">
        <v>46</v>
      </c>
      <c r="S148" s="111" t="s">
        <v>46</v>
      </c>
      <c r="T148" s="111" t="s">
        <v>3248</v>
      </c>
      <c r="U148" s="116">
        <f>+IF(LEN(L4T_30[[#This Row],[KOD]])=1,1,IF(LEN(L4T_30[[#This Row],[KOD]])=8,2,IF(LEN(L4T_30[[#This Row],[KOD]])=15,3,4)))</f>
        <v>4</v>
      </c>
    </row>
    <row r="149" spans="2:21">
      <c r="B149" s="109" t="s">
        <v>3249</v>
      </c>
      <c r="C149" s="110" t="s">
        <v>3250</v>
      </c>
      <c r="D149" s="111" t="s">
        <v>1612</v>
      </c>
      <c r="E149" s="112" t="s">
        <v>3095</v>
      </c>
      <c r="F149" s="111" t="s">
        <v>3251</v>
      </c>
      <c r="G149" s="112" t="s">
        <v>3252</v>
      </c>
      <c r="H149" s="113">
        <v>560.36</v>
      </c>
      <c r="I149" s="113">
        <v>1500</v>
      </c>
      <c r="J149" s="112" t="s">
        <v>2640</v>
      </c>
      <c r="K149" s="114">
        <v>2</v>
      </c>
      <c r="L149" s="114" t="s">
        <v>1579</v>
      </c>
      <c r="M149" s="111" t="s">
        <v>2641</v>
      </c>
      <c r="N149" s="115">
        <v>0</v>
      </c>
      <c r="O149" s="115">
        <v>0</v>
      </c>
      <c r="P149" s="115">
        <v>0</v>
      </c>
      <c r="Q149" s="111" t="s">
        <v>46</v>
      </c>
      <c r="R149" s="111" t="s">
        <v>46</v>
      </c>
      <c r="S149" s="111" t="s">
        <v>46</v>
      </c>
      <c r="T149" s="111" t="s">
        <v>2948</v>
      </c>
      <c r="U149" s="116">
        <f>+IF(LEN(L4T_30[[#This Row],[KOD]])=1,1,IF(LEN(L4T_30[[#This Row],[KOD]])=8,2,IF(LEN(L4T_30[[#This Row],[KOD]])=15,3,4)))</f>
        <v>4</v>
      </c>
    </row>
    <row r="150" spans="2:21">
      <c r="B150" s="109" t="s">
        <v>3253</v>
      </c>
      <c r="C150" s="110" t="s">
        <v>3254</v>
      </c>
      <c r="D150" s="111" t="s">
        <v>2979</v>
      </c>
      <c r="E150" s="112" t="s">
        <v>3095</v>
      </c>
      <c r="F150" s="111" t="s">
        <v>3255</v>
      </c>
      <c r="G150" s="112" t="s">
        <v>3256</v>
      </c>
      <c r="H150" s="113">
        <v>3407.61</v>
      </c>
      <c r="I150" s="113">
        <v>8</v>
      </c>
      <c r="J150" s="112" t="s">
        <v>2640</v>
      </c>
      <c r="K150" s="114">
        <v>2</v>
      </c>
      <c r="L150" s="114" t="s">
        <v>1579</v>
      </c>
      <c r="M150" s="111" t="s">
        <v>2641</v>
      </c>
      <c r="N150" s="115">
        <v>0</v>
      </c>
      <c r="O150" s="115">
        <v>0</v>
      </c>
      <c r="P150" s="115">
        <v>0</v>
      </c>
      <c r="Q150" s="111" t="s">
        <v>46</v>
      </c>
      <c r="R150" s="111" t="s">
        <v>46</v>
      </c>
      <c r="S150" s="111" t="s">
        <v>46</v>
      </c>
      <c r="T150" s="111" t="s">
        <v>3257</v>
      </c>
      <c r="U150" s="116">
        <f>+IF(LEN(L4T_30[[#This Row],[KOD]])=1,1,IF(LEN(L4T_30[[#This Row],[KOD]])=8,2,IF(LEN(L4T_30[[#This Row],[KOD]])=15,3,4)))</f>
        <v>4</v>
      </c>
    </row>
    <row r="151" spans="2:21">
      <c r="B151" s="109" t="s">
        <v>3258</v>
      </c>
      <c r="C151" s="110" t="s">
        <v>3259</v>
      </c>
      <c r="D151" s="111" t="s">
        <v>2990</v>
      </c>
      <c r="E151" s="112" t="s">
        <v>3095</v>
      </c>
      <c r="F151" s="111" t="s">
        <v>3260</v>
      </c>
      <c r="G151" s="112" t="s">
        <v>3261</v>
      </c>
      <c r="H151" s="113">
        <v>1105.58</v>
      </c>
      <c r="I151" s="113">
        <v>10</v>
      </c>
      <c r="J151" s="112" t="s">
        <v>2640</v>
      </c>
      <c r="K151" s="114">
        <v>2</v>
      </c>
      <c r="L151" s="114" t="s">
        <v>1579</v>
      </c>
      <c r="M151" s="111" t="s">
        <v>2641</v>
      </c>
      <c r="N151" s="115">
        <v>0</v>
      </c>
      <c r="O151" s="115">
        <v>0</v>
      </c>
      <c r="P151" s="115">
        <v>0</v>
      </c>
      <c r="Q151" s="111" t="s">
        <v>46</v>
      </c>
      <c r="R151" s="111" t="s">
        <v>46</v>
      </c>
      <c r="S151" s="111" t="s">
        <v>46</v>
      </c>
      <c r="T151" s="111" t="s">
        <v>3262</v>
      </c>
      <c r="U151" s="116">
        <f>+IF(LEN(L4T_30[[#This Row],[KOD]])=1,1,IF(LEN(L4T_30[[#This Row],[KOD]])=8,2,IF(LEN(L4T_30[[#This Row],[KOD]])=15,3,4)))</f>
        <v>4</v>
      </c>
    </row>
    <row r="152" spans="2:21">
      <c r="B152" s="109" t="s">
        <v>3263</v>
      </c>
      <c r="C152" s="110" t="s">
        <v>3264</v>
      </c>
      <c r="D152" s="111" t="s">
        <v>2990</v>
      </c>
      <c r="E152" s="112" t="s">
        <v>3095</v>
      </c>
      <c r="F152" s="111" t="s">
        <v>3265</v>
      </c>
      <c r="G152" s="112" t="s">
        <v>3266</v>
      </c>
      <c r="H152" s="113">
        <v>1921.89</v>
      </c>
      <c r="I152" s="113">
        <v>654</v>
      </c>
      <c r="J152" s="112" t="s">
        <v>2640</v>
      </c>
      <c r="K152" s="114">
        <v>2</v>
      </c>
      <c r="L152" s="114" t="s">
        <v>1579</v>
      </c>
      <c r="M152" s="111" t="s">
        <v>2641</v>
      </c>
      <c r="N152" s="115">
        <v>0</v>
      </c>
      <c r="O152" s="115">
        <v>0</v>
      </c>
      <c r="P152" s="115">
        <v>0</v>
      </c>
      <c r="Q152" s="111" t="s">
        <v>46</v>
      </c>
      <c r="R152" s="111" t="s">
        <v>46</v>
      </c>
      <c r="S152" s="111" t="s">
        <v>46</v>
      </c>
      <c r="T152" s="111" t="s">
        <v>2765</v>
      </c>
      <c r="U152" s="116">
        <f>+IF(LEN(L4T_30[[#This Row],[KOD]])=1,1,IF(LEN(L4T_30[[#This Row],[KOD]])=8,2,IF(LEN(L4T_30[[#This Row],[KOD]])=15,3,4)))</f>
        <v>4</v>
      </c>
    </row>
    <row r="153" spans="2:21">
      <c r="B153" s="109" t="s">
        <v>3267</v>
      </c>
      <c r="C153" s="110" t="s">
        <v>3268</v>
      </c>
      <c r="D153" s="111" t="s">
        <v>2990</v>
      </c>
      <c r="E153" s="112" t="s">
        <v>3095</v>
      </c>
      <c r="F153" s="111" t="s">
        <v>3269</v>
      </c>
      <c r="G153" s="112" t="s">
        <v>3270</v>
      </c>
      <c r="H153" s="113">
        <v>3066.85</v>
      </c>
      <c r="I153" s="113">
        <v>134</v>
      </c>
      <c r="J153" s="112" t="s">
        <v>2640</v>
      </c>
      <c r="K153" s="114">
        <v>2</v>
      </c>
      <c r="L153" s="114" t="s">
        <v>1579</v>
      </c>
      <c r="M153" s="111" t="s">
        <v>2641</v>
      </c>
      <c r="N153" s="115">
        <v>0</v>
      </c>
      <c r="O153" s="115">
        <v>0</v>
      </c>
      <c r="P153" s="115">
        <v>0</v>
      </c>
      <c r="Q153" s="111" t="s">
        <v>46</v>
      </c>
      <c r="R153" s="111" t="s">
        <v>46</v>
      </c>
      <c r="S153" s="111" t="s">
        <v>46</v>
      </c>
      <c r="T153" s="111" t="s">
        <v>3271</v>
      </c>
      <c r="U153" s="116">
        <f>+IF(LEN(L4T_30[[#This Row],[KOD]])=1,1,IF(LEN(L4T_30[[#This Row],[KOD]])=8,2,IF(LEN(L4T_30[[#This Row],[KOD]])=15,3,4)))</f>
        <v>4</v>
      </c>
    </row>
    <row r="154" spans="2:21">
      <c r="B154" s="109" t="s">
        <v>3272</v>
      </c>
      <c r="C154" s="110" t="s">
        <v>3273</v>
      </c>
      <c r="D154" s="111" t="s">
        <v>1612</v>
      </c>
      <c r="E154" s="112" t="s">
        <v>3095</v>
      </c>
      <c r="F154" s="111" t="s">
        <v>3274</v>
      </c>
      <c r="G154" s="112" t="s">
        <v>3275</v>
      </c>
      <c r="H154" s="113">
        <v>121.16</v>
      </c>
      <c r="I154" s="113">
        <v>384</v>
      </c>
      <c r="J154" s="112" t="s">
        <v>2640</v>
      </c>
      <c r="K154" s="114">
        <v>2</v>
      </c>
      <c r="L154" s="114" t="s">
        <v>1579</v>
      </c>
      <c r="M154" s="111" t="s">
        <v>2641</v>
      </c>
      <c r="N154" s="115">
        <v>0</v>
      </c>
      <c r="O154" s="115">
        <v>0</v>
      </c>
      <c r="P154" s="115">
        <v>0</v>
      </c>
      <c r="Q154" s="111" t="s">
        <v>46</v>
      </c>
      <c r="R154" s="111" t="s">
        <v>46</v>
      </c>
      <c r="S154" s="111" t="s">
        <v>46</v>
      </c>
      <c r="T154" s="111" t="s">
        <v>3276</v>
      </c>
      <c r="U154" s="116">
        <f>+IF(LEN(L4T_30[[#This Row],[KOD]])=1,1,IF(LEN(L4T_30[[#This Row],[KOD]])=8,2,IF(LEN(L4T_30[[#This Row],[KOD]])=15,3,4)))</f>
        <v>4</v>
      </c>
    </row>
    <row r="155" spans="2:21">
      <c r="B155" s="109" t="s">
        <v>3277</v>
      </c>
      <c r="C155" s="110" t="s">
        <v>3278</v>
      </c>
      <c r="D155" s="111" t="s">
        <v>1612</v>
      </c>
      <c r="E155" s="112" t="s">
        <v>3095</v>
      </c>
      <c r="F155" s="111" t="s">
        <v>3279</v>
      </c>
      <c r="G155" s="112" t="s">
        <v>3280</v>
      </c>
      <c r="H155" s="113">
        <v>136.30000000000001</v>
      </c>
      <c r="I155" s="113">
        <v>3678</v>
      </c>
      <c r="J155" s="112" t="s">
        <v>2640</v>
      </c>
      <c r="K155" s="114">
        <v>2</v>
      </c>
      <c r="L155" s="114" t="s">
        <v>1579</v>
      </c>
      <c r="M155" s="111" t="s">
        <v>2641</v>
      </c>
      <c r="N155" s="115">
        <v>0</v>
      </c>
      <c r="O155" s="115">
        <v>0</v>
      </c>
      <c r="P155" s="115">
        <v>0</v>
      </c>
      <c r="Q155" s="111" t="s">
        <v>46</v>
      </c>
      <c r="R155" s="111" t="s">
        <v>46</v>
      </c>
      <c r="S155" s="111" t="s">
        <v>46</v>
      </c>
      <c r="T155" s="111" t="s">
        <v>3281</v>
      </c>
      <c r="U155" s="116">
        <f>+IF(LEN(L4T_30[[#This Row],[KOD]])=1,1,IF(LEN(L4T_30[[#This Row],[KOD]])=8,2,IF(LEN(L4T_30[[#This Row],[KOD]])=15,3,4)))</f>
        <v>4</v>
      </c>
    </row>
    <row r="156" spans="2:21">
      <c r="B156" s="109" t="s">
        <v>3282</v>
      </c>
      <c r="C156" s="110" t="s">
        <v>3283</v>
      </c>
      <c r="D156" s="111" t="s">
        <v>2990</v>
      </c>
      <c r="E156" s="112" t="s">
        <v>3095</v>
      </c>
      <c r="F156" s="111" t="s">
        <v>3284</v>
      </c>
      <c r="G156" s="112" t="s">
        <v>3285</v>
      </c>
      <c r="H156" s="113">
        <v>2135.44</v>
      </c>
      <c r="I156" s="113">
        <v>94</v>
      </c>
      <c r="J156" s="112" t="s">
        <v>2640</v>
      </c>
      <c r="K156" s="114">
        <v>2</v>
      </c>
      <c r="L156" s="114" t="s">
        <v>1579</v>
      </c>
      <c r="M156" s="111" t="s">
        <v>2641</v>
      </c>
      <c r="N156" s="115">
        <v>0</v>
      </c>
      <c r="O156" s="115">
        <v>0</v>
      </c>
      <c r="P156" s="115">
        <v>0</v>
      </c>
      <c r="Q156" s="111" t="s">
        <v>46</v>
      </c>
      <c r="R156" s="111" t="s">
        <v>46</v>
      </c>
      <c r="S156" s="111" t="s">
        <v>46</v>
      </c>
      <c r="T156" s="111" t="s">
        <v>3286</v>
      </c>
      <c r="U156" s="116">
        <f>+IF(LEN(L4T_30[[#This Row],[KOD]])=1,1,IF(LEN(L4T_30[[#This Row],[KOD]])=8,2,IF(LEN(L4T_30[[#This Row],[KOD]])=15,3,4)))</f>
        <v>4</v>
      </c>
    </row>
    <row r="157" spans="2:21">
      <c r="B157" s="109" t="s">
        <v>3287</v>
      </c>
      <c r="C157" s="110" t="s">
        <v>3288</v>
      </c>
      <c r="D157" s="111" t="s">
        <v>2990</v>
      </c>
      <c r="E157" s="112" t="s">
        <v>3095</v>
      </c>
      <c r="F157" s="111" t="s">
        <v>3289</v>
      </c>
      <c r="G157" s="112" t="s">
        <v>3290</v>
      </c>
      <c r="H157" s="113">
        <v>1257.03</v>
      </c>
      <c r="I157" s="113">
        <v>197</v>
      </c>
      <c r="J157" s="112" t="s">
        <v>2640</v>
      </c>
      <c r="K157" s="114">
        <v>2</v>
      </c>
      <c r="L157" s="114" t="s">
        <v>1579</v>
      </c>
      <c r="M157" s="111" t="s">
        <v>2641</v>
      </c>
      <c r="N157" s="115">
        <v>0</v>
      </c>
      <c r="O157" s="115">
        <v>0</v>
      </c>
      <c r="P157" s="115">
        <v>0</v>
      </c>
      <c r="Q157" s="111" t="s">
        <v>46</v>
      </c>
      <c r="R157" s="111" t="s">
        <v>46</v>
      </c>
      <c r="S157" s="111" t="s">
        <v>46</v>
      </c>
      <c r="T157" s="111" t="s">
        <v>3291</v>
      </c>
      <c r="U157" s="116">
        <f>+IF(LEN(L4T_30[[#This Row],[KOD]])=1,1,IF(LEN(L4T_30[[#This Row],[KOD]])=8,2,IF(LEN(L4T_30[[#This Row],[KOD]])=15,3,4)))</f>
        <v>4</v>
      </c>
    </row>
    <row r="158" spans="2:21">
      <c r="B158" s="109" t="s">
        <v>3292</v>
      </c>
      <c r="C158" s="110" t="s">
        <v>3293</v>
      </c>
      <c r="D158" s="111" t="s">
        <v>2990</v>
      </c>
      <c r="E158" s="112" t="s">
        <v>3095</v>
      </c>
      <c r="F158" s="111" t="s">
        <v>3294</v>
      </c>
      <c r="G158" s="112" t="s">
        <v>3293</v>
      </c>
      <c r="H158" s="113">
        <v>5103.8500000000004</v>
      </c>
      <c r="I158" s="113">
        <v>197</v>
      </c>
      <c r="J158" s="112" t="s">
        <v>2640</v>
      </c>
      <c r="K158" s="114">
        <v>2</v>
      </c>
      <c r="L158" s="114" t="s">
        <v>1579</v>
      </c>
      <c r="M158" s="111" t="s">
        <v>2641</v>
      </c>
      <c r="N158" s="115">
        <v>0</v>
      </c>
      <c r="O158" s="115">
        <v>0</v>
      </c>
      <c r="P158" s="115">
        <v>0</v>
      </c>
      <c r="Q158" s="111" t="s">
        <v>46</v>
      </c>
      <c r="R158" s="111" t="s">
        <v>46</v>
      </c>
      <c r="S158" s="111" t="s">
        <v>46</v>
      </c>
      <c r="T158" s="111" t="s">
        <v>3295</v>
      </c>
      <c r="U158" s="116">
        <f>+IF(LEN(L4T_30[[#This Row],[KOD]])=1,1,IF(LEN(L4T_30[[#This Row],[KOD]])=8,2,IF(LEN(L4T_30[[#This Row],[KOD]])=15,3,4)))</f>
        <v>4</v>
      </c>
    </row>
    <row r="159" spans="2:21">
      <c r="B159" s="109" t="s">
        <v>3296</v>
      </c>
      <c r="C159" s="110" t="s">
        <v>3297</v>
      </c>
      <c r="D159" s="111" t="s">
        <v>2990</v>
      </c>
      <c r="E159" s="112" t="s">
        <v>3095</v>
      </c>
      <c r="F159" s="111" t="s">
        <v>3298</v>
      </c>
      <c r="G159" s="112" t="s">
        <v>3297</v>
      </c>
      <c r="H159" s="113">
        <v>7542.18</v>
      </c>
      <c r="I159" s="113">
        <v>5986</v>
      </c>
      <c r="J159" s="112" t="s">
        <v>2640</v>
      </c>
      <c r="K159" s="114">
        <v>2</v>
      </c>
      <c r="L159" s="114" t="s">
        <v>1579</v>
      </c>
      <c r="M159" s="111" t="s">
        <v>2641</v>
      </c>
      <c r="N159" s="115">
        <v>0</v>
      </c>
      <c r="O159" s="115">
        <v>0</v>
      </c>
      <c r="P159" s="115">
        <v>0</v>
      </c>
      <c r="Q159" s="111" t="s">
        <v>46</v>
      </c>
      <c r="R159" s="111" t="s">
        <v>46</v>
      </c>
      <c r="S159" s="111" t="s">
        <v>46</v>
      </c>
      <c r="T159" s="111" t="s">
        <v>3299</v>
      </c>
      <c r="U159" s="116">
        <f>+IF(LEN(L4T_30[[#This Row],[KOD]])=1,1,IF(LEN(L4T_30[[#This Row],[KOD]])=8,2,IF(LEN(L4T_30[[#This Row],[KOD]])=15,3,4)))</f>
        <v>4</v>
      </c>
    </row>
    <row r="160" spans="2:21">
      <c r="B160" s="109" t="s">
        <v>3300</v>
      </c>
      <c r="C160" s="110" t="s">
        <v>3301</v>
      </c>
      <c r="D160" s="111" t="s">
        <v>2990</v>
      </c>
      <c r="E160" s="112" t="s">
        <v>3095</v>
      </c>
      <c r="F160" s="111" t="s">
        <v>3302</v>
      </c>
      <c r="G160" s="112" t="s">
        <v>3303</v>
      </c>
      <c r="H160" s="113">
        <v>7496.75</v>
      </c>
      <c r="I160" s="113">
        <v>598</v>
      </c>
      <c r="J160" s="112" t="s">
        <v>2640</v>
      </c>
      <c r="K160" s="114">
        <v>2</v>
      </c>
      <c r="L160" s="114" t="s">
        <v>1579</v>
      </c>
      <c r="M160" s="111" t="s">
        <v>2641</v>
      </c>
      <c r="N160" s="115">
        <v>0</v>
      </c>
      <c r="O160" s="115">
        <v>0</v>
      </c>
      <c r="P160" s="115">
        <v>0</v>
      </c>
      <c r="Q160" s="111" t="s">
        <v>46</v>
      </c>
      <c r="R160" s="111" t="s">
        <v>46</v>
      </c>
      <c r="S160" s="111" t="s">
        <v>46</v>
      </c>
      <c r="T160" s="111" t="s">
        <v>2953</v>
      </c>
      <c r="U160" s="116">
        <f>+IF(LEN(L4T_30[[#This Row],[KOD]])=1,1,IF(LEN(L4T_30[[#This Row],[KOD]])=8,2,IF(LEN(L4T_30[[#This Row],[KOD]])=15,3,4)))</f>
        <v>4</v>
      </c>
    </row>
    <row r="161" spans="2:21">
      <c r="B161" s="109" t="s">
        <v>3304</v>
      </c>
      <c r="C161" s="110" t="s">
        <v>3305</v>
      </c>
      <c r="D161" s="111" t="s">
        <v>2990</v>
      </c>
      <c r="E161" s="112" t="s">
        <v>3095</v>
      </c>
      <c r="F161" s="111" t="s">
        <v>3306</v>
      </c>
      <c r="G161" s="112" t="s">
        <v>3307</v>
      </c>
      <c r="H161" s="113">
        <v>3180.44</v>
      </c>
      <c r="I161" s="113">
        <v>13</v>
      </c>
      <c r="J161" s="112" t="s">
        <v>2640</v>
      </c>
      <c r="K161" s="114">
        <v>2</v>
      </c>
      <c r="L161" s="114" t="s">
        <v>1579</v>
      </c>
      <c r="M161" s="111" t="s">
        <v>2641</v>
      </c>
      <c r="N161" s="115">
        <v>0</v>
      </c>
      <c r="O161" s="115">
        <v>0</v>
      </c>
      <c r="P161" s="115">
        <v>0</v>
      </c>
      <c r="Q161" s="111" t="s">
        <v>46</v>
      </c>
      <c r="R161" s="111" t="s">
        <v>46</v>
      </c>
      <c r="S161" s="111" t="s">
        <v>46</v>
      </c>
      <c r="T161" s="111" t="s">
        <v>2957</v>
      </c>
      <c r="U161" s="116">
        <f>+IF(LEN(L4T_30[[#This Row],[KOD]])=1,1,IF(LEN(L4T_30[[#This Row],[KOD]])=8,2,IF(LEN(L4T_30[[#This Row],[KOD]])=15,3,4)))</f>
        <v>4</v>
      </c>
    </row>
    <row r="162" spans="2:21">
      <c r="B162" s="109" t="s">
        <v>3308</v>
      </c>
      <c r="C162" s="110" t="s">
        <v>3309</v>
      </c>
      <c r="D162" s="111" t="s">
        <v>2990</v>
      </c>
      <c r="E162" s="112" t="s">
        <v>3095</v>
      </c>
      <c r="F162" s="111" t="s">
        <v>3310</v>
      </c>
      <c r="G162" s="112" t="s">
        <v>3311</v>
      </c>
      <c r="H162" s="113">
        <v>2892.69</v>
      </c>
      <c r="I162" s="113">
        <v>13</v>
      </c>
      <c r="J162" s="112" t="s">
        <v>2640</v>
      </c>
      <c r="K162" s="114">
        <v>2</v>
      </c>
      <c r="L162" s="114" t="s">
        <v>1579</v>
      </c>
      <c r="M162" s="111" t="s">
        <v>2641</v>
      </c>
      <c r="N162" s="115">
        <v>0</v>
      </c>
      <c r="O162" s="115">
        <v>0</v>
      </c>
      <c r="P162" s="115">
        <v>0</v>
      </c>
      <c r="Q162" s="111" t="s">
        <v>46</v>
      </c>
      <c r="R162" s="111" t="s">
        <v>46</v>
      </c>
      <c r="S162" s="111" t="s">
        <v>46</v>
      </c>
      <c r="T162" s="111" t="s">
        <v>3312</v>
      </c>
      <c r="U162" s="116">
        <f>+IF(LEN(L4T_30[[#This Row],[KOD]])=1,1,IF(LEN(L4T_30[[#This Row],[KOD]])=8,2,IF(LEN(L4T_30[[#This Row],[KOD]])=15,3,4)))</f>
        <v>4</v>
      </c>
    </row>
    <row r="163" spans="2:21">
      <c r="B163" s="109" t="s">
        <v>3313</v>
      </c>
      <c r="C163" s="110" t="s">
        <v>3314</v>
      </c>
      <c r="D163" s="111" t="s">
        <v>2990</v>
      </c>
      <c r="E163" s="112" t="s">
        <v>3095</v>
      </c>
      <c r="F163" s="111" t="s">
        <v>3315</v>
      </c>
      <c r="G163" s="112" t="s">
        <v>3316</v>
      </c>
      <c r="H163" s="113">
        <v>2710.95</v>
      </c>
      <c r="I163" s="113">
        <v>118</v>
      </c>
      <c r="J163" s="112" t="s">
        <v>2640</v>
      </c>
      <c r="K163" s="114">
        <v>2</v>
      </c>
      <c r="L163" s="114" t="s">
        <v>1579</v>
      </c>
      <c r="M163" s="111" t="s">
        <v>2641</v>
      </c>
      <c r="N163" s="115">
        <v>0</v>
      </c>
      <c r="O163" s="115">
        <v>0</v>
      </c>
      <c r="P163" s="115">
        <v>0</v>
      </c>
      <c r="Q163" s="111" t="s">
        <v>46</v>
      </c>
      <c r="R163" s="111" t="s">
        <v>46</v>
      </c>
      <c r="S163" s="111" t="s">
        <v>46</v>
      </c>
      <c r="T163" s="111" t="s">
        <v>3317</v>
      </c>
      <c r="U163" s="116">
        <f>+IF(LEN(L4T_30[[#This Row],[KOD]])=1,1,IF(LEN(L4T_30[[#This Row],[KOD]])=8,2,IF(LEN(L4T_30[[#This Row],[KOD]])=15,3,4)))</f>
        <v>4</v>
      </c>
    </row>
    <row r="164" spans="2:21">
      <c r="B164" s="109" t="s">
        <v>3318</v>
      </c>
      <c r="C164" s="110" t="s">
        <v>3319</v>
      </c>
      <c r="D164" s="111" t="s">
        <v>2990</v>
      </c>
      <c r="E164" s="112" t="s">
        <v>3095</v>
      </c>
      <c r="F164" s="111" t="s">
        <v>3320</v>
      </c>
      <c r="G164" s="112" t="s">
        <v>3321</v>
      </c>
      <c r="H164" s="113">
        <v>4725.22</v>
      </c>
      <c r="I164" s="113">
        <v>196</v>
      </c>
      <c r="J164" s="112" t="s">
        <v>2640</v>
      </c>
      <c r="K164" s="114">
        <v>2</v>
      </c>
      <c r="L164" s="114" t="s">
        <v>1579</v>
      </c>
      <c r="M164" s="111" t="s">
        <v>2641</v>
      </c>
      <c r="N164" s="115">
        <v>0</v>
      </c>
      <c r="O164" s="115">
        <v>0</v>
      </c>
      <c r="P164" s="115">
        <v>0</v>
      </c>
      <c r="Q164" s="111" t="s">
        <v>46</v>
      </c>
      <c r="R164" s="111" t="s">
        <v>46</v>
      </c>
      <c r="S164" s="111" t="s">
        <v>46</v>
      </c>
      <c r="T164" s="111" t="s">
        <v>3322</v>
      </c>
      <c r="U164" s="116">
        <f>+IF(LEN(L4T_30[[#This Row],[KOD]])=1,1,IF(LEN(L4T_30[[#This Row],[KOD]])=8,2,IF(LEN(L4T_30[[#This Row],[KOD]])=15,3,4)))</f>
        <v>4</v>
      </c>
    </row>
    <row r="165" spans="2:21">
      <c r="B165" s="109" t="s">
        <v>3323</v>
      </c>
      <c r="C165" s="110" t="s">
        <v>3324</v>
      </c>
      <c r="D165" s="111" t="s">
        <v>2990</v>
      </c>
      <c r="E165" s="112" t="s">
        <v>3095</v>
      </c>
      <c r="F165" s="111" t="s">
        <v>3325</v>
      </c>
      <c r="G165" s="112" t="s">
        <v>3326</v>
      </c>
      <c r="H165" s="113">
        <v>17840.75</v>
      </c>
      <c r="I165" s="113">
        <v>256</v>
      </c>
      <c r="J165" s="112" t="s">
        <v>2640</v>
      </c>
      <c r="K165" s="114">
        <v>2</v>
      </c>
      <c r="L165" s="114" t="s">
        <v>1579</v>
      </c>
      <c r="M165" s="111" t="s">
        <v>2641</v>
      </c>
      <c r="N165" s="115">
        <v>0</v>
      </c>
      <c r="O165" s="115">
        <v>0</v>
      </c>
      <c r="P165" s="115">
        <v>0</v>
      </c>
      <c r="Q165" s="111" t="s">
        <v>46</v>
      </c>
      <c r="R165" s="111" t="s">
        <v>46</v>
      </c>
      <c r="S165" s="111" t="s">
        <v>46</v>
      </c>
      <c r="T165" s="111" t="s">
        <v>3327</v>
      </c>
      <c r="U165" s="116">
        <f>+IF(LEN(L4T_30[[#This Row],[KOD]])=1,1,IF(LEN(L4T_30[[#This Row],[KOD]])=8,2,IF(LEN(L4T_30[[#This Row],[KOD]])=15,3,4)))</f>
        <v>4</v>
      </c>
    </row>
    <row r="166" spans="2:21">
      <c r="B166" s="109" t="s">
        <v>3328</v>
      </c>
      <c r="C166" s="110" t="s">
        <v>3329</v>
      </c>
      <c r="D166" s="111" t="s">
        <v>2990</v>
      </c>
      <c r="E166" s="112" t="s">
        <v>3095</v>
      </c>
      <c r="F166" s="111" t="s">
        <v>3330</v>
      </c>
      <c r="G166" s="112" t="s">
        <v>3331</v>
      </c>
      <c r="H166" s="113">
        <v>22081.34</v>
      </c>
      <c r="I166" s="113">
        <v>24</v>
      </c>
      <c r="J166" s="112" t="s">
        <v>2640</v>
      </c>
      <c r="K166" s="114">
        <v>2</v>
      </c>
      <c r="L166" s="114" t="s">
        <v>1579</v>
      </c>
      <c r="M166" s="111" t="s">
        <v>2641</v>
      </c>
      <c r="N166" s="115">
        <v>0</v>
      </c>
      <c r="O166" s="115">
        <v>0</v>
      </c>
      <c r="P166" s="115">
        <v>0</v>
      </c>
      <c r="Q166" s="111" t="s">
        <v>46</v>
      </c>
      <c r="R166" s="111" t="s">
        <v>46</v>
      </c>
      <c r="S166" s="111" t="s">
        <v>46</v>
      </c>
      <c r="T166" s="111" t="s">
        <v>3332</v>
      </c>
      <c r="U166" s="116">
        <f>+IF(LEN(L4T_30[[#This Row],[KOD]])=1,1,IF(LEN(L4T_30[[#This Row],[KOD]])=8,2,IF(LEN(L4T_30[[#This Row],[KOD]])=15,3,4)))</f>
        <v>4</v>
      </c>
    </row>
    <row r="167" spans="2:21">
      <c r="B167" s="109" t="s">
        <v>3333</v>
      </c>
      <c r="C167" s="110" t="s">
        <v>3334</v>
      </c>
      <c r="D167" s="111" t="s">
        <v>2979</v>
      </c>
      <c r="E167" s="112" t="s">
        <v>3095</v>
      </c>
      <c r="F167" s="111" t="s">
        <v>3335</v>
      </c>
      <c r="G167" s="112" t="s">
        <v>3336</v>
      </c>
      <c r="H167" s="113">
        <v>2998.7</v>
      </c>
      <c r="I167" s="113">
        <v>1676</v>
      </c>
      <c r="J167" s="112" t="s">
        <v>2640</v>
      </c>
      <c r="K167" s="114">
        <v>2</v>
      </c>
      <c r="L167" s="114" t="s">
        <v>1579</v>
      </c>
      <c r="M167" s="111" t="s">
        <v>2641</v>
      </c>
      <c r="N167" s="115">
        <v>0</v>
      </c>
      <c r="O167" s="115">
        <v>0</v>
      </c>
      <c r="P167" s="115">
        <v>0</v>
      </c>
      <c r="Q167" s="111" t="s">
        <v>46</v>
      </c>
      <c r="R167" s="111" t="s">
        <v>46</v>
      </c>
      <c r="S167" s="111" t="s">
        <v>46</v>
      </c>
      <c r="T167" s="111" t="s">
        <v>3337</v>
      </c>
      <c r="U167" s="116">
        <f>+IF(LEN(L4T_30[[#This Row],[KOD]])=1,1,IF(LEN(L4T_30[[#This Row],[KOD]])=8,2,IF(LEN(L4T_30[[#This Row],[KOD]])=15,3,4)))</f>
        <v>4</v>
      </c>
    </row>
    <row r="168" spans="2:21">
      <c r="B168" s="109" t="s">
        <v>3338</v>
      </c>
      <c r="C168" s="110" t="s">
        <v>3339</v>
      </c>
      <c r="D168" s="111" t="s">
        <v>2990</v>
      </c>
      <c r="E168" s="112" t="s">
        <v>3095</v>
      </c>
      <c r="F168" s="111" t="s">
        <v>3340</v>
      </c>
      <c r="G168" s="112" t="s">
        <v>3341</v>
      </c>
      <c r="H168" s="113">
        <v>41648.61</v>
      </c>
      <c r="I168" s="113">
        <v>501</v>
      </c>
      <c r="J168" s="112" t="s">
        <v>2640</v>
      </c>
      <c r="K168" s="114">
        <v>2</v>
      </c>
      <c r="L168" s="114" t="s">
        <v>1579</v>
      </c>
      <c r="M168" s="111" t="s">
        <v>2641</v>
      </c>
      <c r="N168" s="115">
        <v>0</v>
      </c>
      <c r="O168" s="115">
        <v>0</v>
      </c>
      <c r="P168" s="115">
        <v>0</v>
      </c>
      <c r="Q168" s="111" t="s">
        <v>46</v>
      </c>
      <c r="R168" s="111" t="s">
        <v>46</v>
      </c>
      <c r="S168" s="111" t="s">
        <v>46</v>
      </c>
      <c r="T168" s="111" t="s">
        <v>3342</v>
      </c>
      <c r="U168" s="116">
        <f>+IF(LEN(L4T_30[[#This Row],[KOD]])=1,1,IF(LEN(L4T_30[[#This Row],[KOD]])=8,2,IF(LEN(L4T_30[[#This Row],[KOD]])=15,3,4)))</f>
        <v>4</v>
      </c>
    </row>
    <row r="169" spans="2:21">
      <c r="B169" s="109" t="s">
        <v>3343</v>
      </c>
      <c r="C169" s="110" t="s">
        <v>3344</v>
      </c>
      <c r="D169" s="111" t="s">
        <v>2990</v>
      </c>
      <c r="E169" s="112" t="s">
        <v>3095</v>
      </c>
      <c r="F169" s="111" t="s">
        <v>3345</v>
      </c>
      <c r="G169" s="112" t="s">
        <v>3346</v>
      </c>
      <c r="H169" s="113">
        <v>65002.12</v>
      </c>
      <c r="I169" s="113">
        <v>24</v>
      </c>
      <c r="J169" s="112" t="s">
        <v>2640</v>
      </c>
      <c r="K169" s="114">
        <v>2</v>
      </c>
      <c r="L169" s="114" t="s">
        <v>1579</v>
      </c>
      <c r="M169" s="111" t="s">
        <v>2641</v>
      </c>
      <c r="N169" s="115">
        <v>0</v>
      </c>
      <c r="O169" s="115">
        <v>0</v>
      </c>
      <c r="P169" s="115">
        <v>0</v>
      </c>
      <c r="Q169" s="111" t="s">
        <v>46</v>
      </c>
      <c r="R169" s="111" t="s">
        <v>46</v>
      </c>
      <c r="S169" s="111" t="s">
        <v>46</v>
      </c>
      <c r="T169" s="111" t="s">
        <v>3347</v>
      </c>
      <c r="U169" s="116">
        <f>+IF(LEN(L4T_30[[#This Row],[KOD]])=1,1,IF(LEN(L4T_30[[#This Row],[KOD]])=8,2,IF(LEN(L4T_30[[#This Row],[KOD]])=15,3,4)))</f>
        <v>4</v>
      </c>
    </row>
    <row r="170" spans="2:21">
      <c r="B170" s="109" t="s">
        <v>3348</v>
      </c>
      <c r="C170" s="110" t="s">
        <v>3349</v>
      </c>
      <c r="D170" s="111" t="s">
        <v>2990</v>
      </c>
      <c r="E170" s="112" t="s">
        <v>3095</v>
      </c>
      <c r="F170" s="111" t="s">
        <v>3350</v>
      </c>
      <c r="G170" s="112" t="s">
        <v>3351</v>
      </c>
      <c r="H170" s="113">
        <v>134790.04999999999</v>
      </c>
      <c r="I170" s="113">
        <v>96</v>
      </c>
      <c r="J170" s="112" t="s">
        <v>2640</v>
      </c>
      <c r="K170" s="114">
        <v>2</v>
      </c>
      <c r="L170" s="114" t="s">
        <v>1579</v>
      </c>
      <c r="M170" s="111" t="s">
        <v>2641</v>
      </c>
      <c r="N170" s="115">
        <v>0</v>
      </c>
      <c r="O170" s="115">
        <v>0</v>
      </c>
      <c r="P170" s="115">
        <v>0</v>
      </c>
      <c r="Q170" s="111" t="s">
        <v>46</v>
      </c>
      <c r="R170" s="111" t="s">
        <v>46</v>
      </c>
      <c r="S170" s="111" t="s">
        <v>46</v>
      </c>
      <c r="T170" s="111" t="s">
        <v>3352</v>
      </c>
      <c r="U170" s="116">
        <f>+IF(LEN(L4T_30[[#This Row],[KOD]])=1,1,IF(LEN(L4T_30[[#This Row],[KOD]])=8,2,IF(LEN(L4T_30[[#This Row],[KOD]])=15,3,4)))</f>
        <v>4</v>
      </c>
    </row>
    <row r="171" spans="2:21">
      <c r="B171" s="109" t="s">
        <v>3353</v>
      </c>
      <c r="C171" s="110" t="s">
        <v>3354</v>
      </c>
      <c r="D171" s="111" t="s">
        <v>2979</v>
      </c>
      <c r="E171" s="112" t="s">
        <v>3095</v>
      </c>
      <c r="F171" s="111" t="s">
        <v>3355</v>
      </c>
      <c r="G171" s="112" t="s">
        <v>3354</v>
      </c>
      <c r="H171" s="113">
        <v>3347.03</v>
      </c>
      <c r="I171" s="113">
        <v>82</v>
      </c>
      <c r="J171" s="112" t="s">
        <v>2640</v>
      </c>
      <c r="K171" s="114">
        <v>2</v>
      </c>
      <c r="L171" s="114" t="s">
        <v>1579</v>
      </c>
      <c r="M171" s="111" t="s">
        <v>2641</v>
      </c>
      <c r="N171" s="115">
        <v>0</v>
      </c>
      <c r="O171" s="115">
        <v>0</v>
      </c>
      <c r="P171" s="115">
        <v>0</v>
      </c>
      <c r="Q171" s="111" t="s">
        <v>46</v>
      </c>
      <c r="R171" s="111" t="s">
        <v>46</v>
      </c>
      <c r="S171" s="111" t="s">
        <v>46</v>
      </c>
      <c r="T171" s="111" t="s">
        <v>3356</v>
      </c>
      <c r="U171" s="116">
        <f>+IF(LEN(L4T_30[[#This Row],[KOD]])=1,1,IF(LEN(L4T_30[[#This Row],[KOD]])=8,2,IF(LEN(L4T_30[[#This Row],[KOD]])=15,3,4)))</f>
        <v>4</v>
      </c>
    </row>
    <row r="172" spans="2:21">
      <c r="B172" s="109" t="s">
        <v>3357</v>
      </c>
      <c r="C172" s="110" t="s">
        <v>3358</v>
      </c>
      <c r="D172" s="111" t="s">
        <v>2979</v>
      </c>
      <c r="E172" s="112" t="s">
        <v>3095</v>
      </c>
      <c r="F172" s="111" t="s">
        <v>3359</v>
      </c>
      <c r="G172" s="112" t="s">
        <v>3360</v>
      </c>
      <c r="H172" s="113">
        <v>73301.55</v>
      </c>
      <c r="I172" s="113">
        <v>27</v>
      </c>
      <c r="J172" s="112" t="s">
        <v>2640</v>
      </c>
      <c r="K172" s="114">
        <v>2</v>
      </c>
      <c r="L172" s="114" t="s">
        <v>1579</v>
      </c>
      <c r="M172" s="111" t="s">
        <v>2641</v>
      </c>
      <c r="N172" s="115">
        <v>0</v>
      </c>
      <c r="O172" s="115">
        <v>0</v>
      </c>
      <c r="P172" s="115">
        <v>0</v>
      </c>
      <c r="Q172" s="111" t="s">
        <v>46</v>
      </c>
      <c r="R172" s="111" t="s">
        <v>46</v>
      </c>
      <c r="S172" s="111" t="s">
        <v>46</v>
      </c>
      <c r="T172" s="111" t="s">
        <v>3361</v>
      </c>
      <c r="U172" s="116">
        <f>+IF(LEN(L4T_30[[#This Row],[KOD]])=1,1,IF(LEN(L4T_30[[#This Row],[KOD]])=8,2,IF(LEN(L4T_30[[#This Row],[KOD]])=15,3,4)))</f>
        <v>4</v>
      </c>
    </row>
    <row r="173" spans="2:21">
      <c r="B173" s="109" t="s">
        <v>3362</v>
      </c>
      <c r="C173" s="110" t="s">
        <v>3363</v>
      </c>
      <c r="D173" s="111" t="s">
        <v>2979</v>
      </c>
      <c r="E173" s="112" t="s">
        <v>3095</v>
      </c>
      <c r="F173" s="111" t="s">
        <v>3364</v>
      </c>
      <c r="G173" s="112" t="s">
        <v>3365</v>
      </c>
      <c r="H173" s="113">
        <v>7466.46</v>
      </c>
      <c r="I173" s="113">
        <v>54</v>
      </c>
      <c r="J173" s="112" t="s">
        <v>2640</v>
      </c>
      <c r="K173" s="114">
        <v>2</v>
      </c>
      <c r="L173" s="114" t="s">
        <v>1579</v>
      </c>
      <c r="M173" s="111" t="s">
        <v>2641</v>
      </c>
      <c r="N173" s="115">
        <v>0</v>
      </c>
      <c r="O173" s="115">
        <v>0</v>
      </c>
      <c r="P173" s="115">
        <v>0</v>
      </c>
      <c r="Q173" s="111" t="s">
        <v>46</v>
      </c>
      <c r="R173" s="111" t="s">
        <v>46</v>
      </c>
      <c r="S173" s="111" t="s">
        <v>46</v>
      </c>
      <c r="T173" s="111" t="s">
        <v>3366</v>
      </c>
      <c r="U173" s="116">
        <f>+IF(LEN(L4T_30[[#This Row],[KOD]])=1,1,IF(LEN(L4T_30[[#This Row],[KOD]])=8,2,IF(LEN(L4T_30[[#This Row],[KOD]])=15,3,4)))</f>
        <v>4</v>
      </c>
    </row>
    <row r="174" spans="2:21">
      <c r="B174" s="109" t="s">
        <v>3367</v>
      </c>
      <c r="C174" s="110" t="s">
        <v>3368</v>
      </c>
      <c r="D174" s="111" t="s">
        <v>2990</v>
      </c>
      <c r="E174" s="112" t="s">
        <v>3095</v>
      </c>
      <c r="F174" s="111" t="s">
        <v>3369</v>
      </c>
      <c r="G174" s="112" t="s">
        <v>3370</v>
      </c>
      <c r="H174" s="113">
        <v>3786.24</v>
      </c>
      <c r="I174" s="113">
        <v>720</v>
      </c>
      <c r="J174" s="112" t="s">
        <v>2640</v>
      </c>
      <c r="K174" s="114">
        <v>2</v>
      </c>
      <c r="L174" s="114" t="s">
        <v>1579</v>
      </c>
      <c r="M174" s="111" t="s">
        <v>2641</v>
      </c>
      <c r="N174" s="115">
        <v>0</v>
      </c>
      <c r="O174" s="115">
        <v>0</v>
      </c>
      <c r="P174" s="115">
        <v>0</v>
      </c>
      <c r="Q174" s="111" t="s">
        <v>46</v>
      </c>
      <c r="R174" s="111" t="s">
        <v>46</v>
      </c>
      <c r="S174" s="111" t="s">
        <v>46</v>
      </c>
      <c r="T174" s="111" t="s">
        <v>3371</v>
      </c>
      <c r="U174" s="116">
        <f>+IF(LEN(L4T_30[[#This Row],[KOD]])=1,1,IF(LEN(L4T_30[[#This Row],[KOD]])=8,2,IF(LEN(L4T_30[[#This Row],[KOD]])=15,3,4)))</f>
        <v>4</v>
      </c>
    </row>
    <row r="175" spans="2:21">
      <c r="B175" s="109" t="s">
        <v>3372</v>
      </c>
      <c r="C175" s="110" t="s">
        <v>3373</v>
      </c>
      <c r="D175" s="111" t="s">
        <v>2717</v>
      </c>
      <c r="E175" s="112" t="s">
        <v>3095</v>
      </c>
      <c r="F175" s="111" t="s">
        <v>3374</v>
      </c>
      <c r="G175" s="112" t="s">
        <v>3375</v>
      </c>
      <c r="H175" s="113">
        <v>37.86</v>
      </c>
      <c r="I175" s="113">
        <v>182000</v>
      </c>
      <c r="J175" s="112" t="s">
        <v>2640</v>
      </c>
      <c r="K175" s="114">
        <v>2</v>
      </c>
      <c r="L175" s="114" t="s">
        <v>1579</v>
      </c>
      <c r="M175" s="111" t="s">
        <v>2641</v>
      </c>
      <c r="N175" s="115">
        <v>0</v>
      </c>
      <c r="O175" s="115">
        <v>0</v>
      </c>
      <c r="P175" s="115">
        <v>0</v>
      </c>
      <c r="Q175" s="111" t="s">
        <v>46</v>
      </c>
      <c r="R175" s="111" t="s">
        <v>46</v>
      </c>
      <c r="S175" s="111" t="s">
        <v>46</v>
      </c>
      <c r="T175" s="111" t="s">
        <v>3376</v>
      </c>
      <c r="U175" s="116">
        <f>+IF(LEN(L4T_30[[#This Row],[KOD]])=1,1,IF(LEN(L4T_30[[#This Row],[KOD]])=8,2,IF(LEN(L4T_30[[#This Row],[KOD]])=15,3,4)))</f>
        <v>4</v>
      </c>
    </row>
    <row r="176" spans="2:21">
      <c r="B176" s="109" t="s">
        <v>3377</v>
      </c>
      <c r="C176" s="110" t="s">
        <v>3378</v>
      </c>
      <c r="D176" s="111" t="s">
        <v>2979</v>
      </c>
      <c r="E176" s="112" t="s">
        <v>3095</v>
      </c>
      <c r="F176" s="111" t="s">
        <v>3379</v>
      </c>
      <c r="G176" s="112" t="s">
        <v>3380</v>
      </c>
      <c r="H176" s="113">
        <v>1014.71</v>
      </c>
      <c r="I176" s="113">
        <v>24</v>
      </c>
      <c r="J176" s="112" t="s">
        <v>2640</v>
      </c>
      <c r="K176" s="114">
        <v>2</v>
      </c>
      <c r="L176" s="114" t="s">
        <v>1579</v>
      </c>
      <c r="M176" s="111" t="s">
        <v>2641</v>
      </c>
      <c r="N176" s="115">
        <v>0</v>
      </c>
      <c r="O176" s="115">
        <v>0</v>
      </c>
      <c r="P176" s="115">
        <v>0</v>
      </c>
      <c r="Q176" s="111" t="s">
        <v>46</v>
      </c>
      <c r="R176" s="111" t="s">
        <v>46</v>
      </c>
      <c r="S176" s="111" t="s">
        <v>46</v>
      </c>
      <c r="T176" s="111" t="s">
        <v>3381</v>
      </c>
      <c r="U176" s="116">
        <f>+IF(LEN(L4T_30[[#This Row],[KOD]])=1,1,IF(LEN(L4T_30[[#This Row],[KOD]])=8,2,IF(LEN(L4T_30[[#This Row],[KOD]])=15,3,4)))</f>
        <v>4</v>
      </c>
    </row>
    <row r="177" spans="2:21">
      <c r="B177" s="109" t="s">
        <v>3382</v>
      </c>
      <c r="C177" s="110" t="s">
        <v>3383</v>
      </c>
      <c r="D177" s="111" t="s">
        <v>2979</v>
      </c>
      <c r="E177" s="112" t="s">
        <v>3095</v>
      </c>
      <c r="F177" s="111" t="s">
        <v>3384</v>
      </c>
      <c r="G177" s="112" t="s">
        <v>3385</v>
      </c>
      <c r="H177" s="113">
        <v>1014.71</v>
      </c>
      <c r="I177" s="113">
        <v>24</v>
      </c>
      <c r="J177" s="112" t="s">
        <v>2640</v>
      </c>
      <c r="K177" s="114">
        <v>2</v>
      </c>
      <c r="L177" s="114" t="s">
        <v>1579</v>
      </c>
      <c r="M177" s="111" t="s">
        <v>2641</v>
      </c>
      <c r="N177" s="115">
        <v>0</v>
      </c>
      <c r="O177" s="115">
        <v>0</v>
      </c>
      <c r="P177" s="115">
        <v>0</v>
      </c>
      <c r="Q177" s="111" t="s">
        <v>46</v>
      </c>
      <c r="R177" s="111" t="s">
        <v>46</v>
      </c>
      <c r="S177" s="111" t="s">
        <v>46</v>
      </c>
      <c r="T177" s="111" t="s">
        <v>3386</v>
      </c>
      <c r="U177" s="116">
        <f>+IF(LEN(L4T_30[[#This Row],[KOD]])=1,1,IF(LEN(L4T_30[[#This Row],[KOD]])=8,2,IF(LEN(L4T_30[[#This Row],[KOD]])=15,3,4)))</f>
        <v>4</v>
      </c>
    </row>
    <row r="178" spans="2:21">
      <c r="B178" s="109" t="s">
        <v>3387</v>
      </c>
      <c r="C178" s="110" t="s">
        <v>3388</v>
      </c>
      <c r="D178" s="111" t="s">
        <v>2979</v>
      </c>
      <c r="E178" s="112" t="s">
        <v>3095</v>
      </c>
      <c r="F178" s="111" t="s">
        <v>3389</v>
      </c>
      <c r="G178" s="112" t="s">
        <v>3390</v>
      </c>
      <c r="H178" s="113">
        <v>151.44999999999999</v>
      </c>
      <c r="I178" s="113">
        <v>5943</v>
      </c>
      <c r="J178" s="112" t="s">
        <v>2640</v>
      </c>
      <c r="K178" s="114">
        <v>2</v>
      </c>
      <c r="L178" s="114" t="s">
        <v>1579</v>
      </c>
      <c r="M178" s="111" t="s">
        <v>2641</v>
      </c>
      <c r="N178" s="115">
        <v>0</v>
      </c>
      <c r="O178" s="115">
        <v>0</v>
      </c>
      <c r="P178" s="115">
        <v>0</v>
      </c>
      <c r="Q178" s="111" t="s">
        <v>46</v>
      </c>
      <c r="R178" s="111" t="s">
        <v>46</v>
      </c>
      <c r="S178" s="111" t="s">
        <v>46</v>
      </c>
      <c r="T178" s="111" t="s">
        <v>3391</v>
      </c>
      <c r="U178" s="116">
        <f>+IF(LEN(L4T_30[[#This Row],[KOD]])=1,1,IF(LEN(L4T_30[[#This Row],[KOD]])=8,2,IF(LEN(L4T_30[[#This Row],[KOD]])=15,3,4)))</f>
        <v>4</v>
      </c>
    </row>
    <row r="179" spans="2:21">
      <c r="B179" s="109" t="s">
        <v>3392</v>
      </c>
      <c r="C179" s="110" t="s">
        <v>3393</v>
      </c>
      <c r="D179" s="111" t="s">
        <v>2990</v>
      </c>
      <c r="E179" s="112" t="s">
        <v>3095</v>
      </c>
      <c r="F179" s="111" t="s">
        <v>3394</v>
      </c>
      <c r="G179" s="112" t="s">
        <v>3395</v>
      </c>
      <c r="H179" s="113">
        <v>2922.98</v>
      </c>
      <c r="I179" s="113">
        <v>72</v>
      </c>
      <c r="J179" s="112" t="s">
        <v>2640</v>
      </c>
      <c r="K179" s="114">
        <v>2</v>
      </c>
      <c r="L179" s="114" t="s">
        <v>1579</v>
      </c>
      <c r="M179" s="111" t="s">
        <v>2641</v>
      </c>
      <c r="N179" s="115">
        <v>0</v>
      </c>
      <c r="O179" s="115">
        <v>0</v>
      </c>
      <c r="P179" s="115">
        <v>0</v>
      </c>
      <c r="Q179" s="111" t="s">
        <v>46</v>
      </c>
      <c r="R179" s="111" t="s">
        <v>46</v>
      </c>
      <c r="S179" s="111" t="s">
        <v>46</v>
      </c>
      <c r="T179" s="111" t="s">
        <v>3396</v>
      </c>
      <c r="U179" s="116">
        <f>+IF(LEN(L4T_30[[#This Row],[KOD]])=1,1,IF(LEN(L4T_30[[#This Row],[KOD]])=8,2,IF(LEN(L4T_30[[#This Row],[KOD]])=15,3,4)))</f>
        <v>4</v>
      </c>
    </row>
    <row r="180" spans="2:21">
      <c r="B180" s="109" t="s">
        <v>3397</v>
      </c>
      <c r="C180" s="110" t="s">
        <v>3398</v>
      </c>
      <c r="D180" s="111" t="s">
        <v>1717</v>
      </c>
      <c r="E180" s="112" t="s">
        <v>3095</v>
      </c>
      <c r="F180" s="111" t="s">
        <v>3399</v>
      </c>
      <c r="G180" s="112" t="s">
        <v>3400</v>
      </c>
      <c r="H180" s="113">
        <v>1363.05</v>
      </c>
      <c r="I180" s="113">
        <v>1008</v>
      </c>
      <c r="J180" s="112" t="s">
        <v>2640</v>
      </c>
      <c r="K180" s="114">
        <v>2</v>
      </c>
      <c r="L180" s="114" t="s">
        <v>1579</v>
      </c>
      <c r="M180" s="111" t="s">
        <v>2641</v>
      </c>
      <c r="N180" s="115">
        <v>0</v>
      </c>
      <c r="O180" s="115">
        <v>0</v>
      </c>
      <c r="P180" s="115">
        <v>0</v>
      </c>
      <c r="Q180" s="111" t="s">
        <v>46</v>
      </c>
      <c r="R180" s="111" t="s">
        <v>46</v>
      </c>
      <c r="S180" s="111" t="s">
        <v>46</v>
      </c>
      <c r="T180" s="111" t="s">
        <v>2962</v>
      </c>
      <c r="U180" s="116">
        <f>+IF(LEN(L4T_30[[#This Row],[KOD]])=1,1,IF(LEN(L4T_30[[#This Row],[KOD]])=8,2,IF(LEN(L4T_30[[#This Row],[KOD]])=15,3,4)))</f>
        <v>4</v>
      </c>
    </row>
    <row r="181" spans="2:21">
      <c r="B181" s="109" t="s">
        <v>3401</v>
      </c>
      <c r="C181" s="110" t="s">
        <v>3402</v>
      </c>
      <c r="D181" s="111" t="s">
        <v>2990</v>
      </c>
      <c r="E181" s="112" t="s">
        <v>3095</v>
      </c>
      <c r="F181" s="111" t="s">
        <v>3403</v>
      </c>
      <c r="G181" s="112" t="s">
        <v>3404</v>
      </c>
      <c r="H181" s="113">
        <v>109755.45</v>
      </c>
      <c r="I181" s="113">
        <v>4</v>
      </c>
      <c r="J181" s="112" t="s">
        <v>2640</v>
      </c>
      <c r="K181" s="114">
        <v>2</v>
      </c>
      <c r="L181" s="114" t="s">
        <v>1579</v>
      </c>
      <c r="M181" s="111" t="s">
        <v>2641</v>
      </c>
      <c r="N181" s="115">
        <v>0</v>
      </c>
      <c r="O181" s="115">
        <v>0</v>
      </c>
      <c r="P181" s="115">
        <v>0</v>
      </c>
      <c r="Q181" s="111" t="s">
        <v>46</v>
      </c>
      <c r="R181" s="111" t="s">
        <v>46</v>
      </c>
      <c r="S181" s="111" t="s">
        <v>46</v>
      </c>
      <c r="T181" s="111" t="s">
        <v>2966</v>
      </c>
      <c r="U181" s="116">
        <f>+IF(LEN(L4T_30[[#This Row],[KOD]])=1,1,IF(LEN(L4T_30[[#This Row],[KOD]])=8,2,IF(LEN(L4T_30[[#This Row],[KOD]])=15,3,4)))</f>
        <v>4</v>
      </c>
    </row>
    <row r="182" spans="2:21">
      <c r="B182" s="109" t="s">
        <v>3405</v>
      </c>
      <c r="C182" s="110" t="s">
        <v>3406</v>
      </c>
      <c r="D182" s="111" t="s">
        <v>2990</v>
      </c>
      <c r="E182" s="112" t="s">
        <v>3095</v>
      </c>
      <c r="F182" s="111" t="s">
        <v>3407</v>
      </c>
      <c r="G182" s="112" t="s">
        <v>3406</v>
      </c>
      <c r="H182" s="113">
        <v>146618.25</v>
      </c>
      <c r="I182" s="113">
        <v>4</v>
      </c>
      <c r="J182" s="112" t="s">
        <v>2640</v>
      </c>
      <c r="K182" s="114">
        <v>2</v>
      </c>
      <c r="L182" s="114" t="s">
        <v>1579</v>
      </c>
      <c r="M182" s="111" t="s">
        <v>2641</v>
      </c>
      <c r="N182" s="115">
        <v>0</v>
      </c>
      <c r="O182" s="115">
        <v>0</v>
      </c>
      <c r="P182" s="115">
        <v>0</v>
      </c>
      <c r="Q182" s="111" t="s">
        <v>46</v>
      </c>
      <c r="R182" s="111" t="s">
        <v>46</v>
      </c>
      <c r="S182" s="111" t="s">
        <v>46</v>
      </c>
      <c r="T182" s="111" t="s">
        <v>3408</v>
      </c>
      <c r="U182" s="116">
        <f>+IF(LEN(L4T_30[[#This Row],[KOD]])=1,1,IF(LEN(L4T_30[[#This Row],[KOD]])=8,2,IF(LEN(L4T_30[[#This Row],[KOD]])=15,3,4)))</f>
        <v>4</v>
      </c>
    </row>
    <row r="183" spans="2:21">
      <c r="B183" s="109" t="s">
        <v>3409</v>
      </c>
      <c r="C183" s="110" t="s">
        <v>3410</v>
      </c>
      <c r="D183" s="111" t="s">
        <v>2979</v>
      </c>
      <c r="E183" s="112" t="s">
        <v>3095</v>
      </c>
      <c r="F183" s="111" t="s">
        <v>3411</v>
      </c>
      <c r="G183" s="112" t="s">
        <v>3410</v>
      </c>
      <c r="H183" s="113">
        <v>314590.88</v>
      </c>
      <c r="I183" s="113">
        <v>3</v>
      </c>
      <c r="J183" s="112" t="s">
        <v>2640</v>
      </c>
      <c r="K183" s="114">
        <v>2</v>
      </c>
      <c r="L183" s="114" t="s">
        <v>1579</v>
      </c>
      <c r="M183" s="111" t="s">
        <v>2641</v>
      </c>
      <c r="N183" s="115">
        <v>0</v>
      </c>
      <c r="O183" s="115">
        <v>0</v>
      </c>
      <c r="P183" s="115">
        <v>0</v>
      </c>
      <c r="Q183" s="111" t="s">
        <v>46</v>
      </c>
      <c r="R183" s="111" t="s">
        <v>46</v>
      </c>
      <c r="S183" s="111" t="s">
        <v>46</v>
      </c>
      <c r="T183" s="111" t="s">
        <v>3412</v>
      </c>
      <c r="U183" s="116">
        <f>+IF(LEN(L4T_30[[#This Row],[KOD]])=1,1,IF(LEN(L4T_30[[#This Row],[KOD]])=8,2,IF(LEN(L4T_30[[#This Row],[KOD]])=15,3,4)))</f>
        <v>4</v>
      </c>
    </row>
    <row r="184" spans="2:21">
      <c r="B184" s="109" t="s">
        <v>3413</v>
      </c>
      <c r="C184" s="110" t="s">
        <v>3414</v>
      </c>
      <c r="D184" s="111" t="s">
        <v>2990</v>
      </c>
      <c r="E184" s="112" t="s">
        <v>3095</v>
      </c>
      <c r="F184" s="111" t="s">
        <v>3415</v>
      </c>
      <c r="G184" s="112" t="s">
        <v>3416</v>
      </c>
      <c r="H184" s="113">
        <v>126475.47</v>
      </c>
      <c r="I184" s="113">
        <v>3</v>
      </c>
      <c r="J184" s="112" t="s">
        <v>2640</v>
      </c>
      <c r="K184" s="114">
        <v>2</v>
      </c>
      <c r="L184" s="114" t="s">
        <v>1579</v>
      </c>
      <c r="M184" s="111" t="s">
        <v>2641</v>
      </c>
      <c r="N184" s="115">
        <v>0</v>
      </c>
      <c r="O184" s="115">
        <v>0</v>
      </c>
      <c r="P184" s="115">
        <v>0</v>
      </c>
      <c r="Q184" s="111" t="s">
        <v>46</v>
      </c>
      <c r="R184" s="111" t="s">
        <v>46</v>
      </c>
      <c r="S184" s="111" t="s">
        <v>46</v>
      </c>
      <c r="T184" s="111" t="s">
        <v>3417</v>
      </c>
      <c r="U184" s="116">
        <f>+IF(LEN(L4T_30[[#This Row],[KOD]])=1,1,IF(LEN(L4T_30[[#This Row],[KOD]])=8,2,IF(LEN(L4T_30[[#This Row],[KOD]])=15,3,4)))</f>
        <v>4</v>
      </c>
    </row>
    <row r="185" spans="2:21">
      <c r="B185" s="109" t="s">
        <v>3418</v>
      </c>
      <c r="C185" s="110" t="s">
        <v>3419</v>
      </c>
      <c r="D185" s="111" t="s">
        <v>2990</v>
      </c>
      <c r="E185" s="112" t="s">
        <v>3095</v>
      </c>
      <c r="F185" s="111" t="s">
        <v>3420</v>
      </c>
      <c r="G185" s="112" t="s">
        <v>3419</v>
      </c>
      <c r="H185" s="113">
        <v>153857.54</v>
      </c>
      <c r="I185" s="113">
        <v>3</v>
      </c>
      <c r="J185" s="112" t="s">
        <v>2640</v>
      </c>
      <c r="K185" s="114">
        <v>2</v>
      </c>
      <c r="L185" s="114" t="s">
        <v>1579</v>
      </c>
      <c r="M185" s="111" t="s">
        <v>2641</v>
      </c>
      <c r="N185" s="115">
        <v>0</v>
      </c>
      <c r="O185" s="115">
        <v>0</v>
      </c>
      <c r="P185" s="115">
        <v>0</v>
      </c>
      <c r="Q185" s="111" t="s">
        <v>46</v>
      </c>
      <c r="R185" s="111" t="s">
        <v>46</v>
      </c>
      <c r="S185" s="111" t="s">
        <v>46</v>
      </c>
      <c r="T185" s="111" t="s">
        <v>3421</v>
      </c>
      <c r="U185" s="116">
        <f>+IF(LEN(L4T_30[[#This Row],[KOD]])=1,1,IF(LEN(L4T_30[[#This Row],[KOD]])=8,2,IF(LEN(L4T_30[[#This Row],[KOD]])=15,3,4)))</f>
        <v>4</v>
      </c>
    </row>
    <row r="186" spans="2:21">
      <c r="B186" s="109" t="s">
        <v>3422</v>
      </c>
      <c r="C186" s="110" t="s">
        <v>3423</v>
      </c>
      <c r="D186" s="111" t="s">
        <v>2990</v>
      </c>
      <c r="E186" s="112" t="s">
        <v>3095</v>
      </c>
      <c r="F186" s="111" t="s">
        <v>3424</v>
      </c>
      <c r="G186" s="112" t="s">
        <v>3425</v>
      </c>
      <c r="H186" s="113">
        <v>140045.34</v>
      </c>
      <c r="I186" s="113">
        <v>1</v>
      </c>
      <c r="J186" s="112" t="s">
        <v>2640</v>
      </c>
      <c r="K186" s="114">
        <v>2</v>
      </c>
      <c r="L186" s="114" t="s">
        <v>1579</v>
      </c>
      <c r="M186" s="111" t="s">
        <v>2641</v>
      </c>
      <c r="N186" s="115">
        <v>0</v>
      </c>
      <c r="O186" s="115">
        <v>0</v>
      </c>
      <c r="P186" s="115">
        <v>0</v>
      </c>
      <c r="Q186" s="111" t="s">
        <v>46</v>
      </c>
      <c r="R186" s="111" t="s">
        <v>46</v>
      </c>
      <c r="S186" s="111" t="s">
        <v>46</v>
      </c>
      <c r="T186" s="111" t="s">
        <v>3426</v>
      </c>
      <c r="U186" s="116">
        <f>+IF(LEN(L4T_30[[#This Row],[KOD]])=1,1,IF(LEN(L4T_30[[#This Row],[KOD]])=8,2,IF(LEN(L4T_30[[#This Row],[KOD]])=15,3,4)))</f>
        <v>4</v>
      </c>
    </row>
    <row r="187" spans="2:21">
      <c r="B187" s="109" t="s">
        <v>3427</v>
      </c>
      <c r="C187" s="110" t="s">
        <v>3428</v>
      </c>
      <c r="D187" s="111" t="s">
        <v>2990</v>
      </c>
      <c r="E187" s="112" t="s">
        <v>3095</v>
      </c>
      <c r="F187" s="111" t="s">
        <v>3429</v>
      </c>
      <c r="G187" s="112" t="s">
        <v>3428</v>
      </c>
      <c r="H187" s="113">
        <v>168230.09</v>
      </c>
      <c r="I187" s="113">
        <v>1</v>
      </c>
      <c r="J187" s="112" t="s">
        <v>2640</v>
      </c>
      <c r="K187" s="114">
        <v>2</v>
      </c>
      <c r="L187" s="114" t="s">
        <v>1579</v>
      </c>
      <c r="M187" s="111" t="s">
        <v>2641</v>
      </c>
      <c r="N187" s="115">
        <v>0</v>
      </c>
      <c r="O187" s="115">
        <v>0</v>
      </c>
      <c r="P187" s="115">
        <v>0</v>
      </c>
      <c r="Q187" s="111" t="s">
        <v>46</v>
      </c>
      <c r="R187" s="111" t="s">
        <v>46</v>
      </c>
      <c r="S187" s="111" t="s">
        <v>46</v>
      </c>
      <c r="T187" s="111" t="s">
        <v>3430</v>
      </c>
      <c r="U187" s="116">
        <f>+IF(LEN(L4T_30[[#This Row],[KOD]])=1,1,IF(LEN(L4T_30[[#This Row],[KOD]])=8,2,IF(LEN(L4T_30[[#This Row],[KOD]])=15,3,4)))</f>
        <v>4</v>
      </c>
    </row>
    <row r="188" spans="2:21">
      <c r="B188" s="109" t="s">
        <v>3431</v>
      </c>
      <c r="C188" s="110" t="s">
        <v>3432</v>
      </c>
      <c r="D188" s="111" t="s">
        <v>2990</v>
      </c>
      <c r="E188" s="112" t="s">
        <v>3095</v>
      </c>
      <c r="F188" s="111" t="s">
        <v>3433</v>
      </c>
      <c r="G188" s="112" t="s">
        <v>3434</v>
      </c>
      <c r="H188" s="113">
        <v>163080.81</v>
      </c>
      <c r="I188" s="113">
        <v>9</v>
      </c>
      <c r="J188" s="112" t="s">
        <v>2640</v>
      </c>
      <c r="K188" s="114">
        <v>2</v>
      </c>
      <c r="L188" s="114" t="s">
        <v>1579</v>
      </c>
      <c r="M188" s="111" t="s">
        <v>2641</v>
      </c>
      <c r="N188" s="115">
        <v>0</v>
      </c>
      <c r="O188" s="115">
        <v>0</v>
      </c>
      <c r="P188" s="115">
        <v>0</v>
      </c>
      <c r="Q188" s="111" t="s">
        <v>46</v>
      </c>
      <c r="R188" s="111" t="s">
        <v>46</v>
      </c>
      <c r="S188" s="111" t="s">
        <v>46</v>
      </c>
      <c r="T188" s="111" t="s">
        <v>3435</v>
      </c>
      <c r="U188" s="116">
        <f>+IF(LEN(L4T_30[[#This Row],[KOD]])=1,1,IF(LEN(L4T_30[[#This Row],[KOD]])=8,2,IF(LEN(L4T_30[[#This Row],[KOD]])=15,3,4)))</f>
        <v>4</v>
      </c>
    </row>
    <row r="189" spans="2:21">
      <c r="B189" s="109" t="s">
        <v>3436</v>
      </c>
      <c r="C189" s="110" t="s">
        <v>3437</v>
      </c>
      <c r="D189" s="111" t="s">
        <v>2990</v>
      </c>
      <c r="E189" s="112" t="s">
        <v>3095</v>
      </c>
      <c r="F189" s="111" t="s">
        <v>3438</v>
      </c>
      <c r="G189" s="112" t="s">
        <v>3439</v>
      </c>
      <c r="H189" s="113">
        <v>168002.92</v>
      </c>
      <c r="I189" s="113">
        <v>8</v>
      </c>
      <c r="J189" s="112" t="s">
        <v>2640</v>
      </c>
      <c r="K189" s="114">
        <v>2</v>
      </c>
      <c r="L189" s="114" t="s">
        <v>1579</v>
      </c>
      <c r="M189" s="111" t="s">
        <v>2641</v>
      </c>
      <c r="N189" s="115">
        <v>0</v>
      </c>
      <c r="O189" s="115">
        <v>0</v>
      </c>
      <c r="P189" s="115">
        <v>0</v>
      </c>
      <c r="Q189" s="111" t="s">
        <v>46</v>
      </c>
      <c r="R189" s="111" t="s">
        <v>46</v>
      </c>
      <c r="S189" s="111" t="s">
        <v>46</v>
      </c>
      <c r="T189" s="111" t="s">
        <v>2971</v>
      </c>
      <c r="U189" s="116">
        <f>+IF(LEN(L4T_30[[#This Row],[KOD]])=1,1,IF(LEN(L4T_30[[#This Row],[KOD]])=8,2,IF(LEN(L4T_30[[#This Row],[KOD]])=15,3,4)))</f>
        <v>4</v>
      </c>
    </row>
    <row r="190" spans="2:21">
      <c r="B190" s="109" t="s">
        <v>3440</v>
      </c>
      <c r="C190" s="110" t="s">
        <v>3441</v>
      </c>
      <c r="D190" s="111" t="s">
        <v>2990</v>
      </c>
      <c r="E190" s="112" t="s">
        <v>3095</v>
      </c>
      <c r="F190" s="111" t="s">
        <v>3442</v>
      </c>
      <c r="G190" s="112" t="s">
        <v>3443</v>
      </c>
      <c r="H190" s="113">
        <v>88219.33</v>
      </c>
      <c r="I190" s="113">
        <v>5</v>
      </c>
      <c r="J190" s="112" t="s">
        <v>2640</v>
      </c>
      <c r="K190" s="114">
        <v>2</v>
      </c>
      <c r="L190" s="114" t="s">
        <v>1579</v>
      </c>
      <c r="M190" s="111" t="s">
        <v>2641</v>
      </c>
      <c r="N190" s="115">
        <v>0</v>
      </c>
      <c r="O190" s="115">
        <v>0</v>
      </c>
      <c r="P190" s="115">
        <v>0</v>
      </c>
      <c r="Q190" s="111" t="s">
        <v>46</v>
      </c>
      <c r="R190" s="111" t="s">
        <v>46</v>
      </c>
      <c r="S190" s="111" t="s">
        <v>46</v>
      </c>
      <c r="T190" s="111" t="s">
        <v>3444</v>
      </c>
      <c r="U190" s="116">
        <f>+IF(LEN(L4T_30[[#This Row],[KOD]])=1,1,IF(LEN(L4T_30[[#This Row],[KOD]])=8,2,IF(LEN(L4T_30[[#This Row],[KOD]])=15,3,4)))</f>
        <v>4</v>
      </c>
    </row>
    <row r="191" spans="2:21">
      <c r="B191" s="109" t="s">
        <v>3445</v>
      </c>
      <c r="C191" s="110" t="s">
        <v>3446</v>
      </c>
      <c r="D191" s="111" t="s">
        <v>2979</v>
      </c>
      <c r="E191" s="112" t="s">
        <v>3095</v>
      </c>
      <c r="F191" s="111" t="s">
        <v>3447</v>
      </c>
      <c r="G191" s="112" t="s">
        <v>3448</v>
      </c>
      <c r="H191" s="113">
        <v>21339.23</v>
      </c>
      <c r="I191" s="113">
        <v>13</v>
      </c>
      <c r="J191" s="112" t="s">
        <v>2640</v>
      </c>
      <c r="K191" s="114">
        <v>2</v>
      </c>
      <c r="L191" s="114" t="s">
        <v>1579</v>
      </c>
      <c r="M191" s="111" t="s">
        <v>2641</v>
      </c>
      <c r="N191" s="115">
        <v>0</v>
      </c>
      <c r="O191" s="115">
        <v>0</v>
      </c>
      <c r="P191" s="115">
        <v>0</v>
      </c>
      <c r="Q191" s="111" t="s">
        <v>46</v>
      </c>
      <c r="R191" s="111" t="s">
        <v>46</v>
      </c>
      <c r="S191" s="111" t="s">
        <v>46</v>
      </c>
      <c r="T191" s="111" t="s">
        <v>3449</v>
      </c>
      <c r="U191" s="116">
        <f>+IF(LEN(L4T_30[[#This Row],[KOD]])=1,1,IF(LEN(L4T_30[[#This Row],[KOD]])=8,2,IF(LEN(L4T_30[[#This Row],[KOD]])=15,3,4)))</f>
        <v>4</v>
      </c>
    </row>
    <row r="192" spans="2:21">
      <c r="B192" s="109" t="s">
        <v>3450</v>
      </c>
      <c r="C192" s="110" t="s">
        <v>3451</v>
      </c>
      <c r="D192" s="111" t="s">
        <v>2979</v>
      </c>
      <c r="E192" s="112" t="s">
        <v>3095</v>
      </c>
      <c r="F192" s="111" t="s">
        <v>3452</v>
      </c>
      <c r="G192" s="112" t="s">
        <v>3453</v>
      </c>
      <c r="H192" s="113">
        <v>16523.14</v>
      </c>
      <c r="I192" s="113">
        <v>13</v>
      </c>
      <c r="J192" s="112" t="s">
        <v>2640</v>
      </c>
      <c r="K192" s="114">
        <v>2</v>
      </c>
      <c r="L192" s="114" t="s">
        <v>1579</v>
      </c>
      <c r="M192" s="111" t="s">
        <v>2641</v>
      </c>
      <c r="N192" s="115">
        <v>0</v>
      </c>
      <c r="O192" s="115">
        <v>0</v>
      </c>
      <c r="P192" s="115">
        <v>0</v>
      </c>
      <c r="Q192" s="111" t="s">
        <v>46</v>
      </c>
      <c r="R192" s="111" t="s">
        <v>46</v>
      </c>
      <c r="S192" s="111" t="s">
        <v>46</v>
      </c>
      <c r="T192" s="111" t="s">
        <v>3454</v>
      </c>
      <c r="U192" s="116">
        <f>+IF(LEN(L4T_30[[#This Row],[KOD]])=1,1,IF(LEN(L4T_30[[#This Row],[KOD]])=8,2,IF(LEN(L4T_30[[#This Row],[KOD]])=15,3,4)))</f>
        <v>4</v>
      </c>
    </row>
    <row r="193" spans="2:21">
      <c r="B193" s="109" t="s">
        <v>3455</v>
      </c>
      <c r="C193" s="110" t="s">
        <v>3456</v>
      </c>
      <c r="D193" s="111" t="s">
        <v>2979</v>
      </c>
      <c r="E193" s="112" t="s">
        <v>3095</v>
      </c>
      <c r="F193" s="111" t="s">
        <v>3457</v>
      </c>
      <c r="G193" s="112" t="s">
        <v>3458</v>
      </c>
      <c r="H193" s="113">
        <v>9950.23</v>
      </c>
      <c r="I193" s="113">
        <v>13</v>
      </c>
      <c r="J193" s="112" t="s">
        <v>2640</v>
      </c>
      <c r="K193" s="114">
        <v>2</v>
      </c>
      <c r="L193" s="114" t="s">
        <v>1579</v>
      </c>
      <c r="M193" s="111" t="s">
        <v>2641</v>
      </c>
      <c r="N193" s="115">
        <v>0</v>
      </c>
      <c r="O193" s="115">
        <v>0</v>
      </c>
      <c r="P193" s="115">
        <v>0</v>
      </c>
      <c r="Q193" s="111" t="s">
        <v>46</v>
      </c>
      <c r="R193" s="111" t="s">
        <v>46</v>
      </c>
      <c r="S193" s="111" t="s">
        <v>46</v>
      </c>
      <c r="T193" s="111" t="s">
        <v>3459</v>
      </c>
      <c r="U193" s="116">
        <f>+IF(LEN(L4T_30[[#This Row],[KOD]])=1,1,IF(LEN(L4T_30[[#This Row],[KOD]])=8,2,IF(LEN(L4T_30[[#This Row],[KOD]])=15,3,4)))</f>
        <v>4</v>
      </c>
    </row>
    <row r="194" spans="2:21">
      <c r="B194" s="109" t="s">
        <v>3460</v>
      </c>
      <c r="C194" s="110" t="s">
        <v>3461</v>
      </c>
      <c r="D194" s="111" t="s">
        <v>2990</v>
      </c>
      <c r="E194" s="112" t="s">
        <v>3095</v>
      </c>
      <c r="F194" s="111" t="s">
        <v>3462</v>
      </c>
      <c r="G194" s="112" t="s">
        <v>3463</v>
      </c>
      <c r="H194" s="113">
        <v>82630.84</v>
      </c>
      <c r="I194" s="113">
        <v>9</v>
      </c>
      <c r="J194" s="112" t="s">
        <v>2640</v>
      </c>
      <c r="K194" s="114">
        <v>2</v>
      </c>
      <c r="L194" s="114" t="s">
        <v>1579</v>
      </c>
      <c r="M194" s="111" t="s">
        <v>2641</v>
      </c>
      <c r="N194" s="115">
        <v>0</v>
      </c>
      <c r="O194" s="115">
        <v>0</v>
      </c>
      <c r="P194" s="115">
        <v>0</v>
      </c>
      <c r="Q194" s="111" t="s">
        <v>46</v>
      </c>
      <c r="R194" s="111" t="s">
        <v>46</v>
      </c>
      <c r="S194" s="111" t="s">
        <v>46</v>
      </c>
      <c r="T194" s="111" t="s">
        <v>3464</v>
      </c>
      <c r="U194" s="116">
        <f>+IF(LEN(L4T_30[[#This Row],[KOD]])=1,1,IF(LEN(L4T_30[[#This Row],[KOD]])=8,2,IF(LEN(L4T_30[[#This Row],[KOD]])=15,3,4)))</f>
        <v>4</v>
      </c>
    </row>
    <row r="195" spans="2:21">
      <c r="B195" s="109" t="s">
        <v>3465</v>
      </c>
      <c r="C195" s="110" t="s">
        <v>3466</v>
      </c>
      <c r="D195" s="111" t="s">
        <v>2979</v>
      </c>
      <c r="E195" s="112" t="s">
        <v>3095</v>
      </c>
      <c r="F195" s="111" t="s">
        <v>3467</v>
      </c>
      <c r="G195" s="112" t="s">
        <v>3468</v>
      </c>
      <c r="H195" s="113">
        <v>46267.82</v>
      </c>
      <c r="I195" s="113">
        <v>18</v>
      </c>
      <c r="J195" s="112" t="s">
        <v>2640</v>
      </c>
      <c r="K195" s="114">
        <v>2</v>
      </c>
      <c r="L195" s="114" t="s">
        <v>1579</v>
      </c>
      <c r="M195" s="111" t="s">
        <v>2641</v>
      </c>
      <c r="N195" s="115">
        <v>0</v>
      </c>
      <c r="O195" s="115">
        <v>0</v>
      </c>
      <c r="P195" s="115">
        <v>0</v>
      </c>
      <c r="Q195" s="111" t="s">
        <v>46</v>
      </c>
      <c r="R195" s="111" t="s">
        <v>46</v>
      </c>
      <c r="S195" s="111" t="s">
        <v>46</v>
      </c>
      <c r="T195" s="111" t="s">
        <v>3469</v>
      </c>
      <c r="U195" s="116">
        <f>+IF(LEN(L4T_30[[#This Row],[KOD]])=1,1,IF(LEN(L4T_30[[#This Row],[KOD]])=8,2,IF(LEN(L4T_30[[#This Row],[KOD]])=15,3,4)))</f>
        <v>4</v>
      </c>
    </row>
    <row r="196" spans="2:21">
      <c r="B196" s="109" t="s">
        <v>3470</v>
      </c>
      <c r="C196" s="110" t="s">
        <v>3471</v>
      </c>
      <c r="D196" s="111" t="s">
        <v>2979</v>
      </c>
      <c r="E196" s="112" t="s">
        <v>3095</v>
      </c>
      <c r="F196" s="111" t="s">
        <v>3472</v>
      </c>
      <c r="G196" s="112" t="s">
        <v>3473</v>
      </c>
      <c r="H196" s="113">
        <v>55203.34</v>
      </c>
      <c r="I196" s="113">
        <v>5</v>
      </c>
      <c r="J196" s="112" t="s">
        <v>2640</v>
      </c>
      <c r="K196" s="114">
        <v>2</v>
      </c>
      <c r="L196" s="114" t="s">
        <v>1579</v>
      </c>
      <c r="M196" s="111" t="s">
        <v>2641</v>
      </c>
      <c r="N196" s="115">
        <v>0</v>
      </c>
      <c r="O196" s="115">
        <v>0</v>
      </c>
      <c r="P196" s="115">
        <v>0</v>
      </c>
      <c r="Q196" s="111" t="s">
        <v>46</v>
      </c>
      <c r="R196" s="111" t="s">
        <v>46</v>
      </c>
      <c r="S196" s="111" t="s">
        <v>46</v>
      </c>
      <c r="T196" s="111" t="s">
        <v>3474</v>
      </c>
      <c r="U196" s="116">
        <f>+IF(LEN(L4T_30[[#This Row],[KOD]])=1,1,IF(LEN(L4T_30[[#This Row],[KOD]])=8,2,IF(LEN(L4T_30[[#This Row],[KOD]])=15,3,4)))</f>
        <v>4</v>
      </c>
    </row>
    <row r="197" spans="2:21">
      <c r="B197" s="109" t="s">
        <v>3475</v>
      </c>
      <c r="C197" s="110" t="s">
        <v>3476</v>
      </c>
      <c r="D197" s="111" t="s">
        <v>2979</v>
      </c>
      <c r="E197" s="112" t="s">
        <v>3095</v>
      </c>
      <c r="F197" s="111" t="s">
        <v>3477</v>
      </c>
      <c r="G197" s="112" t="s">
        <v>3478</v>
      </c>
      <c r="H197" s="113">
        <v>67622.2</v>
      </c>
      <c r="I197" s="113">
        <v>9</v>
      </c>
      <c r="J197" s="112" t="s">
        <v>2640</v>
      </c>
      <c r="K197" s="114">
        <v>2</v>
      </c>
      <c r="L197" s="114" t="s">
        <v>1579</v>
      </c>
      <c r="M197" s="111" t="s">
        <v>2641</v>
      </c>
      <c r="N197" s="115">
        <v>0</v>
      </c>
      <c r="O197" s="115">
        <v>0</v>
      </c>
      <c r="P197" s="115">
        <v>0</v>
      </c>
      <c r="Q197" s="111" t="s">
        <v>46</v>
      </c>
      <c r="R197" s="111" t="s">
        <v>46</v>
      </c>
      <c r="S197" s="111" t="s">
        <v>46</v>
      </c>
      <c r="T197" s="111" t="s">
        <v>3479</v>
      </c>
      <c r="U197" s="116">
        <f>+IF(LEN(L4T_30[[#This Row],[KOD]])=1,1,IF(LEN(L4T_30[[#This Row],[KOD]])=8,2,IF(LEN(L4T_30[[#This Row],[KOD]])=15,3,4)))</f>
        <v>4</v>
      </c>
    </row>
    <row r="198" spans="2:21">
      <c r="B198" s="109" t="s">
        <v>3480</v>
      </c>
      <c r="C198" s="110" t="s">
        <v>3481</v>
      </c>
      <c r="D198" s="111" t="s">
        <v>2979</v>
      </c>
      <c r="E198" s="112" t="s">
        <v>3095</v>
      </c>
      <c r="F198" s="111" t="s">
        <v>3482</v>
      </c>
      <c r="G198" s="112" t="s">
        <v>3483</v>
      </c>
      <c r="H198" s="113">
        <v>47994.34</v>
      </c>
      <c r="I198" s="113">
        <v>17</v>
      </c>
      <c r="J198" s="112" t="s">
        <v>2640</v>
      </c>
      <c r="K198" s="114">
        <v>2</v>
      </c>
      <c r="L198" s="114" t="s">
        <v>1579</v>
      </c>
      <c r="M198" s="111" t="s">
        <v>2641</v>
      </c>
      <c r="N198" s="115">
        <v>0</v>
      </c>
      <c r="O198" s="115">
        <v>0</v>
      </c>
      <c r="P198" s="115">
        <v>0</v>
      </c>
      <c r="Q198" s="111" t="s">
        <v>46</v>
      </c>
      <c r="R198" s="111" t="s">
        <v>46</v>
      </c>
      <c r="S198" s="111" t="s">
        <v>46</v>
      </c>
      <c r="T198" s="111" t="s">
        <v>3484</v>
      </c>
      <c r="U198" s="116">
        <f>+IF(LEN(L4T_30[[#This Row],[KOD]])=1,1,IF(LEN(L4T_30[[#This Row],[KOD]])=8,2,IF(LEN(L4T_30[[#This Row],[KOD]])=15,3,4)))</f>
        <v>4</v>
      </c>
    </row>
    <row r="199" spans="2:21">
      <c r="B199" s="109" t="s">
        <v>3485</v>
      </c>
      <c r="C199" s="110" t="s">
        <v>3486</v>
      </c>
      <c r="D199" s="111" t="s">
        <v>2990</v>
      </c>
      <c r="E199" s="112" t="s">
        <v>3095</v>
      </c>
      <c r="F199" s="111" t="s">
        <v>3487</v>
      </c>
      <c r="G199" s="112" t="s">
        <v>3488</v>
      </c>
      <c r="H199" s="113">
        <v>47994.34</v>
      </c>
      <c r="I199" s="113">
        <v>17</v>
      </c>
      <c r="J199" s="112" t="s">
        <v>2640</v>
      </c>
      <c r="K199" s="114">
        <v>2</v>
      </c>
      <c r="L199" s="114" t="s">
        <v>1579</v>
      </c>
      <c r="M199" s="111" t="s">
        <v>2641</v>
      </c>
      <c r="N199" s="115">
        <v>0</v>
      </c>
      <c r="O199" s="115">
        <v>0</v>
      </c>
      <c r="P199" s="115">
        <v>0</v>
      </c>
      <c r="Q199" s="111" t="s">
        <v>46</v>
      </c>
      <c r="R199" s="111" t="s">
        <v>46</v>
      </c>
      <c r="S199" s="111" t="s">
        <v>46</v>
      </c>
      <c r="T199" s="111" t="s">
        <v>2976</v>
      </c>
      <c r="U199" s="116">
        <f>+IF(LEN(L4T_30[[#This Row],[KOD]])=1,1,IF(LEN(L4T_30[[#This Row],[KOD]])=8,2,IF(LEN(L4T_30[[#This Row],[KOD]])=15,3,4)))</f>
        <v>4</v>
      </c>
    </row>
    <row r="200" spans="2:21">
      <c r="B200" s="109" t="s">
        <v>3489</v>
      </c>
      <c r="C200" s="110" t="s">
        <v>3490</v>
      </c>
      <c r="D200" s="111" t="s">
        <v>1612</v>
      </c>
      <c r="E200" s="112" t="s">
        <v>3095</v>
      </c>
      <c r="F200" s="111" t="s">
        <v>3491</v>
      </c>
      <c r="G200" s="112" t="s">
        <v>3490</v>
      </c>
      <c r="H200" s="113">
        <v>242.32</v>
      </c>
      <c r="I200" s="113">
        <v>1222</v>
      </c>
      <c r="J200" s="112" t="s">
        <v>2640</v>
      </c>
      <c r="K200" s="114">
        <v>2</v>
      </c>
      <c r="L200" s="114" t="s">
        <v>1579</v>
      </c>
      <c r="M200" s="111" t="s">
        <v>2641</v>
      </c>
      <c r="N200" s="115">
        <v>0</v>
      </c>
      <c r="O200" s="115">
        <v>0</v>
      </c>
      <c r="P200" s="115">
        <v>0</v>
      </c>
      <c r="Q200" s="111" t="s">
        <v>46</v>
      </c>
      <c r="R200" s="111" t="s">
        <v>46</v>
      </c>
      <c r="S200" s="111" t="s">
        <v>46</v>
      </c>
      <c r="T200" s="111" t="s">
        <v>3492</v>
      </c>
      <c r="U200" s="116">
        <f>+IF(LEN(L4T_30[[#This Row],[KOD]])=1,1,IF(LEN(L4T_30[[#This Row],[KOD]])=8,2,IF(LEN(L4T_30[[#This Row],[KOD]])=15,3,4)))</f>
        <v>4</v>
      </c>
    </row>
    <row r="201" spans="2:21">
      <c r="B201" s="109" t="s">
        <v>3493</v>
      </c>
      <c r="C201" s="110" t="s">
        <v>3494</v>
      </c>
      <c r="D201" s="111" t="s">
        <v>2979</v>
      </c>
      <c r="E201" s="112" t="s">
        <v>3095</v>
      </c>
      <c r="F201" s="111" t="s">
        <v>3495</v>
      </c>
      <c r="G201" s="112" t="s">
        <v>3496</v>
      </c>
      <c r="H201" s="113">
        <v>2620.08</v>
      </c>
      <c r="I201" s="113">
        <v>10</v>
      </c>
      <c r="J201" s="112" t="s">
        <v>2640</v>
      </c>
      <c r="K201" s="114">
        <v>2</v>
      </c>
      <c r="L201" s="114" t="s">
        <v>1579</v>
      </c>
      <c r="M201" s="111" t="s">
        <v>2641</v>
      </c>
      <c r="N201" s="115">
        <v>0</v>
      </c>
      <c r="O201" s="115">
        <v>0</v>
      </c>
      <c r="P201" s="115">
        <v>0</v>
      </c>
      <c r="Q201" s="111" t="s">
        <v>46</v>
      </c>
      <c r="R201" s="111" t="s">
        <v>46</v>
      </c>
      <c r="S201" s="111" t="s">
        <v>46</v>
      </c>
      <c r="T201" s="111" t="s">
        <v>3497</v>
      </c>
      <c r="U201" s="116">
        <f>+IF(LEN(L4T_30[[#This Row],[KOD]])=1,1,IF(LEN(L4T_30[[#This Row],[KOD]])=8,2,IF(LEN(L4T_30[[#This Row],[KOD]])=15,3,4)))</f>
        <v>4</v>
      </c>
    </row>
    <row r="202" spans="2:21">
      <c r="B202" s="109" t="s">
        <v>3498</v>
      </c>
      <c r="C202" s="110" t="s">
        <v>3499</v>
      </c>
      <c r="D202" s="111" t="s">
        <v>1612</v>
      </c>
      <c r="E202" s="112" t="s">
        <v>3095</v>
      </c>
      <c r="F202" s="111" t="s">
        <v>3500</v>
      </c>
      <c r="G202" s="112" t="s">
        <v>3499</v>
      </c>
      <c r="H202" s="113">
        <v>45.43</v>
      </c>
      <c r="I202" s="113">
        <v>2400</v>
      </c>
      <c r="J202" s="112" t="s">
        <v>2640</v>
      </c>
      <c r="K202" s="114">
        <v>2</v>
      </c>
      <c r="L202" s="114" t="s">
        <v>1579</v>
      </c>
      <c r="M202" s="111" t="s">
        <v>2641</v>
      </c>
      <c r="N202" s="115">
        <v>0</v>
      </c>
      <c r="O202" s="115">
        <v>0</v>
      </c>
      <c r="P202" s="115">
        <v>0</v>
      </c>
      <c r="Q202" s="111" t="s">
        <v>46</v>
      </c>
      <c r="R202" s="111" t="s">
        <v>46</v>
      </c>
      <c r="S202" s="111" t="s">
        <v>46</v>
      </c>
      <c r="T202" s="111" t="s">
        <v>3501</v>
      </c>
      <c r="U202" s="116">
        <f>+IF(LEN(L4T_30[[#This Row],[KOD]])=1,1,IF(LEN(L4T_30[[#This Row],[KOD]])=8,2,IF(LEN(L4T_30[[#This Row],[KOD]])=15,3,4)))</f>
        <v>4</v>
      </c>
    </row>
    <row r="203" spans="2:21">
      <c r="B203" s="109" t="s">
        <v>3502</v>
      </c>
      <c r="C203" s="110" t="s">
        <v>3503</v>
      </c>
      <c r="D203" s="111" t="s">
        <v>2979</v>
      </c>
      <c r="E203" s="112" t="s">
        <v>3095</v>
      </c>
      <c r="F203" s="111" t="s">
        <v>3504</v>
      </c>
      <c r="G203" s="112" t="s">
        <v>3505</v>
      </c>
      <c r="H203" s="113">
        <v>6981.82</v>
      </c>
      <c r="I203" s="113">
        <v>1</v>
      </c>
      <c r="J203" s="112" t="s">
        <v>2640</v>
      </c>
      <c r="K203" s="114">
        <v>2</v>
      </c>
      <c r="L203" s="114" t="s">
        <v>1579</v>
      </c>
      <c r="M203" s="111" t="s">
        <v>2641</v>
      </c>
      <c r="N203" s="115">
        <v>0</v>
      </c>
      <c r="O203" s="115">
        <v>0</v>
      </c>
      <c r="P203" s="115">
        <v>0</v>
      </c>
      <c r="Q203" s="111" t="s">
        <v>46</v>
      </c>
      <c r="R203" s="111" t="s">
        <v>46</v>
      </c>
      <c r="S203" s="111" t="s">
        <v>46</v>
      </c>
      <c r="T203" s="111" t="s">
        <v>3506</v>
      </c>
      <c r="U203" s="116">
        <f>+IF(LEN(L4T_30[[#This Row],[KOD]])=1,1,IF(LEN(L4T_30[[#This Row],[KOD]])=8,2,IF(LEN(L4T_30[[#This Row],[KOD]])=15,3,4)))</f>
        <v>4</v>
      </c>
    </row>
    <row r="204" spans="2:21">
      <c r="B204" s="109" t="s">
        <v>3507</v>
      </c>
      <c r="C204" s="110" t="s">
        <v>3508</v>
      </c>
      <c r="D204" s="111" t="s">
        <v>2979</v>
      </c>
      <c r="E204" s="112" t="s">
        <v>3095</v>
      </c>
      <c r="F204" s="111" t="s">
        <v>3509</v>
      </c>
      <c r="G204" s="112" t="s">
        <v>3510</v>
      </c>
      <c r="H204" s="113">
        <v>1317.61</v>
      </c>
      <c r="I204" s="113">
        <v>1</v>
      </c>
      <c r="J204" s="112" t="s">
        <v>2640</v>
      </c>
      <c r="K204" s="114">
        <v>2</v>
      </c>
      <c r="L204" s="114" t="s">
        <v>1579</v>
      </c>
      <c r="M204" s="111" t="s">
        <v>2641</v>
      </c>
      <c r="N204" s="115">
        <v>0</v>
      </c>
      <c r="O204" s="115">
        <v>0</v>
      </c>
      <c r="P204" s="115">
        <v>0</v>
      </c>
      <c r="Q204" s="111" t="s">
        <v>46</v>
      </c>
      <c r="R204" s="111" t="s">
        <v>46</v>
      </c>
      <c r="S204" s="111" t="s">
        <v>46</v>
      </c>
      <c r="T204" s="111" t="s">
        <v>3511</v>
      </c>
      <c r="U204" s="116">
        <f>+IF(LEN(L4T_30[[#This Row],[KOD]])=1,1,IF(LEN(L4T_30[[#This Row],[KOD]])=8,2,IF(LEN(L4T_30[[#This Row],[KOD]])=15,3,4)))</f>
        <v>4</v>
      </c>
    </row>
    <row r="205" spans="2:21">
      <c r="B205" s="109" t="s">
        <v>3512</v>
      </c>
      <c r="C205" s="110" t="s">
        <v>3513</v>
      </c>
      <c r="D205" s="111" t="s">
        <v>1612</v>
      </c>
      <c r="E205" s="112" t="s">
        <v>3095</v>
      </c>
      <c r="F205" s="111" t="s">
        <v>3514</v>
      </c>
      <c r="G205" s="112" t="s">
        <v>3515</v>
      </c>
      <c r="H205" s="113">
        <v>30.29</v>
      </c>
      <c r="I205" s="113">
        <v>1000</v>
      </c>
      <c r="J205" s="112" t="s">
        <v>2640</v>
      </c>
      <c r="K205" s="114">
        <v>2</v>
      </c>
      <c r="L205" s="114" t="s">
        <v>1579</v>
      </c>
      <c r="M205" s="111" t="s">
        <v>2641</v>
      </c>
      <c r="N205" s="115">
        <v>0</v>
      </c>
      <c r="O205" s="115">
        <v>0</v>
      </c>
      <c r="P205" s="115">
        <v>0</v>
      </c>
      <c r="Q205" s="111" t="s">
        <v>46</v>
      </c>
      <c r="R205" s="111" t="s">
        <v>46</v>
      </c>
      <c r="S205" s="111" t="s">
        <v>46</v>
      </c>
      <c r="T205" s="111" t="s">
        <v>3516</v>
      </c>
      <c r="U205" s="116">
        <f>+IF(LEN(L4T_30[[#This Row],[KOD]])=1,1,IF(LEN(L4T_30[[#This Row],[KOD]])=8,2,IF(LEN(L4T_30[[#This Row],[KOD]])=15,3,4)))</f>
        <v>4</v>
      </c>
    </row>
    <row r="206" spans="2:21">
      <c r="B206" s="109" t="s">
        <v>3517</v>
      </c>
      <c r="C206" s="110" t="s">
        <v>3518</v>
      </c>
      <c r="D206" s="111" t="s">
        <v>2990</v>
      </c>
      <c r="E206" s="112" t="s">
        <v>3095</v>
      </c>
      <c r="F206" s="111" t="s">
        <v>3519</v>
      </c>
      <c r="G206" s="112" t="s">
        <v>3518</v>
      </c>
      <c r="H206" s="113">
        <v>1317.61</v>
      </c>
      <c r="I206" s="113">
        <v>40</v>
      </c>
      <c r="J206" s="112" t="s">
        <v>2640</v>
      </c>
      <c r="K206" s="114">
        <v>2</v>
      </c>
      <c r="L206" s="114" t="s">
        <v>1579</v>
      </c>
      <c r="M206" s="111" t="s">
        <v>2641</v>
      </c>
      <c r="N206" s="115">
        <v>0</v>
      </c>
      <c r="O206" s="115">
        <v>0</v>
      </c>
      <c r="P206" s="115">
        <v>0</v>
      </c>
      <c r="Q206" s="111" t="s">
        <v>46</v>
      </c>
      <c r="R206" s="111" t="s">
        <v>46</v>
      </c>
      <c r="S206" s="111" t="s">
        <v>46</v>
      </c>
      <c r="T206" s="111" t="s">
        <v>3520</v>
      </c>
      <c r="U206" s="116">
        <f>+IF(LEN(L4T_30[[#This Row],[KOD]])=1,1,IF(LEN(L4T_30[[#This Row],[KOD]])=8,2,IF(LEN(L4T_30[[#This Row],[KOD]])=15,3,4)))</f>
        <v>4</v>
      </c>
    </row>
    <row r="207" spans="2:21">
      <c r="B207" s="109" t="s">
        <v>3521</v>
      </c>
      <c r="C207" s="110" t="s">
        <v>3522</v>
      </c>
      <c r="D207" s="111" t="s">
        <v>2979</v>
      </c>
      <c r="E207" s="112" t="s">
        <v>3095</v>
      </c>
      <c r="F207" s="111" t="s">
        <v>3523</v>
      </c>
      <c r="G207" s="112" t="s">
        <v>3524</v>
      </c>
      <c r="H207" s="113">
        <v>1317.61</v>
      </c>
      <c r="I207" s="113">
        <v>5</v>
      </c>
      <c r="J207" s="112" t="s">
        <v>2640</v>
      </c>
      <c r="K207" s="114">
        <v>2</v>
      </c>
      <c r="L207" s="114" t="s">
        <v>1579</v>
      </c>
      <c r="M207" s="111" t="s">
        <v>2641</v>
      </c>
      <c r="N207" s="115">
        <v>0</v>
      </c>
      <c r="O207" s="115">
        <v>0</v>
      </c>
      <c r="P207" s="115">
        <v>0</v>
      </c>
      <c r="Q207" s="111" t="s">
        <v>46</v>
      </c>
      <c r="R207" s="111" t="s">
        <v>46</v>
      </c>
      <c r="S207" s="111" t="s">
        <v>46</v>
      </c>
      <c r="T207" s="111" t="s">
        <v>3525</v>
      </c>
      <c r="U207" s="116">
        <f>+IF(LEN(L4T_30[[#This Row],[KOD]])=1,1,IF(LEN(L4T_30[[#This Row],[KOD]])=8,2,IF(LEN(L4T_30[[#This Row],[KOD]])=15,3,4)))</f>
        <v>4</v>
      </c>
    </row>
    <row r="208" spans="2:21">
      <c r="B208" s="109" t="s">
        <v>3526</v>
      </c>
      <c r="C208" s="110" t="s">
        <v>3527</v>
      </c>
      <c r="D208" s="111" t="s">
        <v>2979</v>
      </c>
      <c r="E208" s="112" t="s">
        <v>3095</v>
      </c>
      <c r="F208" s="111" t="s">
        <v>3528</v>
      </c>
      <c r="G208" s="112" t="s">
        <v>3529</v>
      </c>
      <c r="H208" s="113">
        <v>272.61</v>
      </c>
      <c r="I208" s="113">
        <v>8</v>
      </c>
      <c r="J208" s="112" t="s">
        <v>2640</v>
      </c>
      <c r="K208" s="114">
        <v>2</v>
      </c>
      <c r="L208" s="114" t="s">
        <v>1579</v>
      </c>
      <c r="M208" s="111" t="s">
        <v>2641</v>
      </c>
      <c r="N208" s="115">
        <v>0</v>
      </c>
      <c r="O208" s="115">
        <v>0</v>
      </c>
      <c r="P208" s="115">
        <v>0</v>
      </c>
      <c r="Q208" s="111" t="s">
        <v>46</v>
      </c>
      <c r="R208" s="111" t="s">
        <v>46</v>
      </c>
      <c r="S208" s="111" t="s">
        <v>46</v>
      </c>
      <c r="T208" s="111" t="s">
        <v>3530</v>
      </c>
      <c r="U208" s="116">
        <f>+IF(LEN(L4T_30[[#This Row],[KOD]])=1,1,IF(LEN(L4T_30[[#This Row],[KOD]])=8,2,IF(LEN(L4T_30[[#This Row],[KOD]])=15,3,4)))</f>
        <v>4</v>
      </c>
    </row>
    <row r="209" spans="2:21">
      <c r="B209" s="109" t="s">
        <v>3531</v>
      </c>
      <c r="C209" s="110" t="s">
        <v>3532</v>
      </c>
      <c r="D209" s="111" t="s">
        <v>2990</v>
      </c>
      <c r="E209" s="112" t="s">
        <v>3095</v>
      </c>
      <c r="F209" s="111" t="s">
        <v>3533</v>
      </c>
      <c r="G209" s="112" t="s">
        <v>3534</v>
      </c>
      <c r="H209" s="113">
        <v>3665.08</v>
      </c>
      <c r="I209" s="113">
        <v>8</v>
      </c>
      <c r="J209" s="112" t="s">
        <v>2640</v>
      </c>
      <c r="K209" s="114">
        <v>2</v>
      </c>
      <c r="L209" s="114" t="s">
        <v>1579</v>
      </c>
      <c r="M209" s="111" t="s">
        <v>2641</v>
      </c>
      <c r="N209" s="115">
        <v>0</v>
      </c>
      <c r="O209" s="115">
        <v>0</v>
      </c>
      <c r="P209" s="115">
        <v>0</v>
      </c>
      <c r="Q209" s="111" t="s">
        <v>46</v>
      </c>
      <c r="R209" s="111" t="s">
        <v>46</v>
      </c>
      <c r="S209" s="111" t="s">
        <v>46</v>
      </c>
      <c r="T209" s="111" t="s">
        <v>3535</v>
      </c>
      <c r="U209" s="116">
        <f>+IF(LEN(L4T_30[[#This Row],[KOD]])=1,1,IF(LEN(L4T_30[[#This Row],[KOD]])=8,2,IF(LEN(L4T_30[[#This Row],[KOD]])=15,3,4)))</f>
        <v>4</v>
      </c>
    </row>
    <row r="210" spans="2:21">
      <c r="B210" s="109" t="s">
        <v>3536</v>
      </c>
      <c r="C210" s="110" t="s">
        <v>3537</v>
      </c>
      <c r="D210" s="111" t="s">
        <v>2979</v>
      </c>
      <c r="E210" s="112" t="s">
        <v>3095</v>
      </c>
      <c r="F210" s="111" t="s">
        <v>3538</v>
      </c>
      <c r="G210" s="112" t="s">
        <v>3539</v>
      </c>
      <c r="H210" s="113">
        <v>1317.61</v>
      </c>
      <c r="I210" s="113">
        <v>1</v>
      </c>
      <c r="J210" s="112" t="s">
        <v>2640</v>
      </c>
      <c r="K210" s="114">
        <v>2</v>
      </c>
      <c r="L210" s="114" t="s">
        <v>1579</v>
      </c>
      <c r="M210" s="111" t="s">
        <v>2641</v>
      </c>
      <c r="N210" s="115">
        <v>0</v>
      </c>
      <c r="O210" s="115">
        <v>0</v>
      </c>
      <c r="P210" s="115">
        <v>0</v>
      </c>
      <c r="Q210" s="111" t="s">
        <v>46</v>
      </c>
      <c r="R210" s="111" t="s">
        <v>46</v>
      </c>
      <c r="S210" s="111" t="s">
        <v>46</v>
      </c>
      <c r="T210" s="111" t="s">
        <v>3540</v>
      </c>
      <c r="U210" s="116">
        <f>+IF(LEN(L4T_30[[#This Row],[KOD]])=1,1,IF(LEN(L4T_30[[#This Row],[KOD]])=8,2,IF(LEN(L4T_30[[#This Row],[KOD]])=15,3,4)))</f>
        <v>4</v>
      </c>
    </row>
    <row r="211" spans="2:21">
      <c r="B211" s="104" t="s">
        <v>3541</v>
      </c>
      <c r="C211" s="41" t="s">
        <v>3542</v>
      </c>
      <c r="D211" s="43" t="s">
        <v>46</v>
      </c>
      <c r="E211" s="105" t="s">
        <v>46</v>
      </c>
      <c r="F211" s="43" t="s">
        <v>46</v>
      </c>
      <c r="G211" s="105" t="s">
        <v>46</v>
      </c>
      <c r="H211" s="45">
        <v>0</v>
      </c>
      <c r="I211" s="45">
        <v>0</v>
      </c>
      <c r="J211" s="105" t="s">
        <v>46</v>
      </c>
      <c r="K211" s="106">
        <v>0</v>
      </c>
      <c r="L211" s="106" t="s">
        <v>46</v>
      </c>
      <c r="M211" s="43" t="s">
        <v>46</v>
      </c>
      <c r="N211" s="107">
        <v>0</v>
      </c>
      <c r="O211" s="107">
        <v>0</v>
      </c>
      <c r="P211" s="107">
        <v>0</v>
      </c>
      <c r="Q211" s="43" t="s">
        <v>46</v>
      </c>
      <c r="R211" s="43" t="s">
        <v>46</v>
      </c>
      <c r="S211" s="43" t="s">
        <v>3543</v>
      </c>
      <c r="T211" s="43" t="s">
        <v>46</v>
      </c>
      <c r="U211" s="108">
        <f>+IF(LEN(L4T_30[[#This Row],[KOD]])=1,1,IF(LEN(L4T_30[[#This Row],[KOD]])=8,2,IF(LEN(L4T_30[[#This Row],[KOD]])=15,3,4)))</f>
        <v>3</v>
      </c>
    </row>
    <row r="212" spans="2:21">
      <c r="B212" s="109" t="s">
        <v>3544</v>
      </c>
      <c r="C212" s="110" t="s">
        <v>3545</v>
      </c>
      <c r="D212" s="111" t="s">
        <v>2979</v>
      </c>
      <c r="E212" s="112" t="s">
        <v>3095</v>
      </c>
      <c r="F212" s="111" t="s">
        <v>3546</v>
      </c>
      <c r="G212" s="112" t="s">
        <v>3547</v>
      </c>
      <c r="H212" s="113">
        <v>40134.11</v>
      </c>
      <c r="I212" s="113">
        <v>2</v>
      </c>
      <c r="J212" s="112" t="s">
        <v>2640</v>
      </c>
      <c r="K212" s="114">
        <v>2</v>
      </c>
      <c r="L212" s="114" t="s">
        <v>1579</v>
      </c>
      <c r="M212" s="111" t="s">
        <v>2641</v>
      </c>
      <c r="N212" s="115">
        <v>0</v>
      </c>
      <c r="O212" s="115">
        <v>0</v>
      </c>
      <c r="P212" s="115">
        <v>0</v>
      </c>
      <c r="Q212" s="111" t="s">
        <v>46</v>
      </c>
      <c r="R212" s="111" t="s">
        <v>46</v>
      </c>
      <c r="S212" s="111" t="s">
        <v>46</v>
      </c>
      <c r="T212" s="111" t="s">
        <v>2642</v>
      </c>
      <c r="U212" s="116">
        <f>+IF(LEN(L4T_30[[#This Row],[KOD]])=1,1,IF(LEN(L4T_30[[#This Row],[KOD]])=8,2,IF(LEN(L4T_30[[#This Row],[KOD]])=15,3,4)))</f>
        <v>4</v>
      </c>
    </row>
    <row r="213" spans="2:21">
      <c r="B213" s="109" t="s">
        <v>3548</v>
      </c>
      <c r="C213" s="110" t="s">
        <v>3549</v>
      </c>
      <c r="D213" s="111" t="s">
        <v>2990</v>
      </c>
      <c r="E213" s="112" t="s">
        <v>3095</v>
      </c>
      <c r="F213" s="111" t="s">
        <v>3550</v>
      </c>
      <c r="G213" s="112" t="s">
        <v>3551</v>
      </c>
      <c r="H213" s="113">
        <v>28790.55</v>
      </c>
      <c r="I213" s="113">
        <v>2</v>
      </c>
      <c r="J213" s="112" t="s">
        <v>2640</v>
      </c>
      <c r="K213" s="114">
        <v>2</v>
      </c>
      <c r="L213" s="114" t="s">
        <v>1579</v>
      </c>
      <c r="M213" s="111" t="s">
        <v>2641</v>
      </c>
      <c r="N213" s="115">
        <v>0</v>
      </c>
      <c r="O213" s="115">
        <v>0</v>
      </c>
      <c r="P213" s="115">
        <v>0</v>
      </c>
      <c r="Q213" s="111" t="s">
        <v>46</v>
      </c>
      <c r="R213" s="111" t="s">
        <v>46</v>
      </c>
      <c r="S213" s="111" t="s">
        <v>46</v>
      </c>
      <c r="T213" s="111" t="s">
        <v>2647</v>
      </c>
      <c r="U213" s="116">
        <f>+IF(LEN(L4T_30[[#This Row],[KOD]])=1,1,IF(LEN(L4T_30[[#This Row],[KOD]])=8,2,IF(LEN(L4T_30[[#This Row],[KOD]])=15,3,4)))</f>
        <v>4</v>
      </c>
    </row>
    <row r="214" spans="2:21">
      <c r="B214" s="109" t="s">
        <v>3552</v>
      </c>
      <c r="C214" s="110" t="s">
        <v>3553</v>
      </c>
      <c r="D214" s="111" t="s">
        <v>2979</v>
      </c>
      <c r="E214" s="112" t="s">
        <v>3095</v>
      </c>
      <c r="F214" s="111" t="s">
        <v>3554</v>
      </c>
      <c r="G214" s="112" t="s">
        <v>3555</v>
      </c>
      <c r="H214" s="113">
        <v>22687.13</v>
      </c>
      <c r="I214" s="113">
        <v>13</v>
      </c>
      <c r="J214" s="112" t="s">
        <v>2640</v>
      </c>
      <c r="K214" s="114">
        <v>2</v>
      </c>
      <c r="L214" s="114" t="s">
        <v>1579</v>
      </c>
      <c r="M214" s="111" t="s">
        <v>2641</v>
      </c>
      <c r="N214" s="115">
        <v>0</v>
      </c>
      <c r="O214" s="115">
        <v>0</v>
      </c>
      <c r="P214" s="115">
        <v>0</v>
      </c>
      <c r="Q214" s="111" t="s">
        <v>46</v>
      </c>
      <c r="R214" s="111" t="s">
        <v>46</v>
      </c>
      <c r="S214" s="111" t="s">
        <v>46</v>
      </c>
      <c r="T214" s="111" t="s">
        <v>2652</v>
      </c>
      <c r="U214" s="116">
        <f>+IF(LEN(L4T_30[[#This Row],[KOD]])=1,1,IF(LEN(L4T_30[[#This Row],[KOD]])=8,2,IF(LEN(L4T_30[[#This Row],[KOD]])=15,3,4)))</f>
        <v>4</v>
      </c>
    </row>
    <row r="215" spans="2:21">
      <c r="B215" s="109" t="s">
        <v>3556</v>
      </c>
      <c r="C215" s="110" t="s">
        <v>3557</v>
      </c>
      <c r="D215" s="111" t="s">
        <v>2979</v>
      </c>
      <c r="E215" s="112" t="s">
        <v>3095</v>
      </c>
      <c r="F215" s="111" t="s">
        <v>3558</v>
      </c>
      <c r="G215" s="112" t="s">
        <v>3559</v>
      </c>
      <c r="H215" s="113">
        <v>43602.31</v>
      </c>
      <c r="I215" s="113">
        <v>36</v>
      </c>
      <c r="J215" s="112" t="s">
        <v>2640</v>
      </c>
      <c r="K215" s="114">
        <v>2</v>
      </c>
      <c r="L215" s="114" t="s">
        <v>1579</v>
      </c>
      <c r="M215" s="111" t="s">
        <v>2641</v>
      </c>
      <c r="N215" s="115">
        <v>0</v>
      </c>
      <c r="O215" s="115">
        <v>0</v>
      </c>
      <c r="P215" s="115">
        <v>0</v>
      </c>
      <c r="Q215" s="111" t="s">
        <v>46</v>
      </c>
      <c r="R215" s="111" t="s">
        <v>46</v>
      </c>
      <c r="S215" s="111" t="s">
        <v>46</v>
      </c>
      <c r="T215" s="111" t="s">
        <v>2657</v>
      </c>
      <c r="U215" s="116">
        <f>+IF(LEN(L4T_30[[#This Row],[KOD]])=1,1,IF(LEN(L4T_30[[#This Row],[KOD]])=8,2,IF(LEN(L4T_30[[#This Row],[KOD]])=15,3,4)))</f>
        <v>4</v>
      </c>
    </row>
    <row r="216" spans="2:21">
      <c r="B216" s="109" t="s">
        <v>3560</v>
      </c>
      <c r="C216" s="110" t="s">
        <v>3561</v>
      </c>
      <c r="D216" s="111" t="s">
        <v>2979</v>
      </c>
      <c r="E216" s="112" t="s">
        <v>3095</v>
      </c>
      <c r="F216" s="111" t="s">
        <v>3562</v>
      </c>
      <c r="G216" s="112" t="s">
        <v>3563</v>
      </c>
      <c r="H216" s="113">
        <v>40134.11</v>
      </c>
      <c r="I216" s="113">
        <v>26</v>
      </c>
      <c r="J216" s="112" t="s">
        <v>2640</v>
      </c>
      <c r="K216" s="114">
        <v>2</v>
      </c>
      <c r="L216" s="114" t="s">
        <v>1579</v>
      </c>
      <c r="M216" s="111" t="s">
        <v>2641</v>
      </c>
      <c r="N216" s="115">
        <v>0</v>
      </c>
      <c r="O216" s="115">
        <v>0</v>
      </c>
      <c r="P216" s="115">
        <v>0</v>
      </c>
      <c r="Q216" s="111" t="s">
        <v>46</v>
      </c>
      <c r="R216" s="111" t="s">
        <v>46</v>
      </c>
      <c r="S216" s="111" t="s">
        <v>46</v>
      </c>
      <c r="T216" s="111" t="s">
        <v>2662</v>
      </c>
      <c r="U216" s="116">
        <f>+IF(LEN(L4T_30[[#This Row],[KOD]])=1,1,IF(LEN(L4T_30[[#This Row],[KOD]])=8,2,IF(LEN(L4T_30[[#This Row],[KOD]])=15,3,4)))</f>
        <v>4</v>
      </c>
    </row>
    <row r="217" spans="2:21">
      <c r="B217" s="109" t="s">
        <v>3564</v>
      </c>
      <c r="C217" s="110" t="s">
        <v>3565</v>
      </c>
      <c r="D217" s="111" t="s">
        <v>2979</v>
      </c>
      <c r="E217" s="112" t="s">
        <v>3095</v>
      </c>
      <c r="F217" s="111" t="s">
        <v>3566</v>
      </c>
      <c r="G217" s="112" t="s">
        <v>3567</v>
      </c>
      <c r="H217" s="113">
        <v>69757.64</v>
      </c>
      <c r="I217" s="113">
        <v>49</v>
      </c>
      <c r="J217" s="112" t="s">
        <v>2640</v>
      </c>
      <c r="K217" s="114">
        <v>2</v>
      </c>
      <c r="L217" s="114" t="s">
        <v>1579</v>
      </c>
      <c r="M217" s="111" t="s">
        <v>2641</v>
      </c>
      <c r="N217" s="115">
        <v>0</v>
      </c>
      <c r="O217" s="115">
        <v>0</v>
      </c>
      <c r="P217" s="115">
        <v>0</v>
      </c>
      <c r="Q217" s="111" t="s">
        <v>46</v>
      </c>
      <c r="R217" s="111" t="s">
        <v>46</v>
      </c>
      <c r="S217" s="111" t="s">
        <v>46</v>
      </c>
      <c r="T217" s="111" t="s">
        <v>2667</v>
      </c>
      <c r="U217" s="116">
        <f>+IF(LEN(L4T_30[[#This Row],[KOD]])=1,1,IF(LEN(L4T_30[[#This Row],[KOD]])=8,2,IF(LEN(L4T_30[[#This Row],[KOD]])=15,3,4)))</f>
        <v>4</v>
      </c>
    </row>
    <row r="218" spans="2:21">
      <c r="B218" s="109" t="s">
        <v>3568</v>
      </c>
      <c r="C218" s="110" t="s">
        <v>3569</v>
      </c>
      <c r="D218" s="111" t="s">
        <v>2979</v>
      </c>
      <c r="E218" s="112" t="s">
        <v>3095</v>
      </c>
      <c r="F218" s="111" t="s">
        <v>3570</v>
      </c>
      <c r="G218" s="112" t="s">
        <v>3571</v>
      </c>
      <c r="H218" s="113">
        <v>165761.47</v>
      </c>
      <c r="I218" s="113">
        <v>8</v>
      </c>
      <c r="J218" s="112" t="s">
        <v>2640</v>
      </c>
      <c r="K218" s="114">
        <v>2</v>
      </c>
      <c r="L218" s="114" t="s">
        <v>1579</v>
      </c>
      <c r="M218" s="111" t="s">
        <v>2641</v>
      </c>
      <c r="N218" s="115">
        <v>0</v>
      </c>
      <c r="O218" s="115">
        <v>0</v>
      </c>
      <c r="P218" s="115">
        <v>0</v>
      </c>
      <c r="Q218" s="111" t="s">
        <v>46</v>
      </c>
      <c r="R218" s="111" t="s">
        <v>46</v>
      </c>
      <c r="S218" s="111" t="s">
        <v>46</v>
      </c>
      <c r="T218" s="111" t="s">
        <v>2699</v>
      </c>
      <c r="U218" s="116">
        <f>+IF(LEN(L4T_30[[#This Row],[KOD]])=1,1,IF(LEN(L4T_30[[#This Row],[KOD]])=8,2,IF(LEN(L4T_30[[#This Row],[KOD]])=15,3,4)))</f>
        <v>4</v>
      </c>
    </row>
    <row r="219" spans="2:21">
      <c r="B219" s="109" t="s">
        <v>3572</v>
      </c>
      <c r="C219" s="110" t="s">
        <v>3573</v>
      </c>
      <c r="D219" s="111" t="s">
        <v>2979</v>
      </c>
      <c r="E219" s="112" t="s">
        <v>3095</v>
      </c>
      <c r="F219" s="111" t="s">
        <v>3574</v>
      </c>
      <c r="G219" s="112" t="s">
        <v>3575</v>
      </c>
      <c r="H219" s="113">
        <v>52356.09</v>
      </c>
      <c r="I219" s="113">
        <v>6</v>
      </c>
      <c r="J219" s="112" t="s">
        <v>2640</v>
      </c>
      <c r="K219" s="114">
        <v>2</v>
      </c>
      <c r="L219" s="114" t="s">
        <v>1579</v>
      </c>
      <c r="M219" s="111" t="s">
        <v>2641</v>
      </c>
      <c r="N219" s="115">
        <v>0</v>
      </c>
      <c r="O219" s="115">
        <v>0</v>
      </c>
      <c r="P219" s="115">
        <v>0</v>
      </c>
      <c r="Q219" s="111" t="s">
        <v>46</v>
      </c>
      <c r="R219" s="111" t="s">
        <v>46</v>
      </c>
      <c r="S219" s="111" t="s">
        <v>46</v>
      </c>
      <c r="T219" s="111" t="s">
        <v>2704</v>
      </c>
      <c r="U219" s="116">
        <f>+IF(LEN(L4T_30[[#This Row],[KOD]])=1,1,IF(LEN(L4T_30[[#This Row],[KOD]])=8,2,IF(LEN(L4T_30[[#This Row],[KOD]])=15,3,4)))</f>
        <v>4</v>
      </c>
    </row>
    <row r="220" spans="2:21">
      <c r="B220" s="109" t="s">
        <v>3576</v>
      </c>
      <c r="C220" s="110" t="s">
        <v>3577</v>
      </c>
      <c r="D220" s="111" t="s">
        <v>2979</v>
      </c>
      <c r="E220" s="112" t="s">
        <v>3095</v>
      </c>
      <c r="F220" s="111" t="s">
        <v>3578</v>
      </c>
      <c r="G220" s="112" t="s">
        <v>3579</v>
      </c>
      <c r="H220" s="113">
        <v>55839.43</v>
      </c>
      <c r="I220" s="113">
        <v>8</v>
      </c>
      <c r="J220" s="112" t="s">
        <v>2640</v>
      </c>
      <c r="K220" s="114">
        <v>2</v>
      </c>
      <c r="L220" s="114" t="s">
        <v>1579</v>
      </c>
      <c r="M220" s="111" t="s">
        <v>2641</v>
      </c>
      <c r="N220" s="115">
        <v>0</v>
      </c>
      <c r="O220" s="115">
        <v>0</v>
      </c>
      <c r="P220" s="115">
        <v>0</v>
      </c>
      <c r="Q220" s="111" t="s">
        <v>46</v>
      </c>
      <c r="R220" s="111" t="s">
        <v>46</v>
      </c>
      <c r="S220" s="111" t="s">
        <v>46</v>
      </c>
      <c r="T220" s="111" t="s">
        <v>2709</v>
      </c>
      <c r="U220" s="116">
        <f>+IF(LEN(L4T_30[[#This Row],[KOD]])=1,1,IF(LEN(L4T_30[[#This Row],[KOD]])=8,2,IF(LEN(L4T_30[[#This Row],[KOD]])=15,3,4)))</f>
        <v>4</v>
      </c>
    </row>
    <row r="221" spans="2:21">
      <c r="B221" s="109" t="s">
        <v>3580</v>
      </c>
      <c r="C221" s="110" t="s">
        <v>3581</v>
      </c>
      <c r="D221" s="111" t="s">
        <v>2979</v>
      </c>
      <c r="E221" s="112" t="s">
        <v>3095</v>
      </c>
      <c r="F221" s="111" t="s">
        <v>3582</v>
      </c>
      <c r="G221" s="112" t="s">
        <v>3583</v>
      </c>
      <c r="H221" s="113">
        <v>41739.480000000003</v>
      </c>
      <c r="I221" s="113">
        <v>120</v>
      </c>
      <c r="J221" s="112" t="s">
        <v>2640</v>
      </c>
      <c r="K221" s="114">
        <v>2</v>
      </c>
      <c r="L221" s="114" t="s">
        <v>1579</v>
      </c>
      <c r="M221" s="111" t="s">
        <v>2641</v>
      </c>
      <c r="N221" s="115">
        <v>0</v>
      </c>
      <c r="O221" s="115">
        <v>0</v>
      </c>
      <c r="P221" s="115">
        <v>0</v>
      </c>
      <c r="Q221" s="111" t="s">
        <v>46</v>
      </c>
      <c r="R221" s="111" t="s">
        <v>46</v>
      </c>
      <c r="S221" s="111" t="s">
        <v>46</v>
      </c>
      <c r="T221" s="111" t="s">
        <v>2781</v>
      </c>
      <c r="U221" s="116">
        <f>+IF(LEN(L4T_30[[#This Row],[KOD]])=1,1,IF(LEN(L4T_30[[#This Row],[KOD]])=8,2,IF(LEN(L4T_30[[#This Row],[KOD]])=15,3,4)))</f>
        <v>4</v>
      </c>
    </row>
    <row r="222" spans="2:21">
      <c r="B222" s="109" t="s">
        <v>3584</v>
      </c>
      <c r="C222" s="110" t="s">
        <v>3585</v>
      </c>
      <c r="D222" s="111" t="s">
        <v>2979</v>
      </c>
      <c r="E222" s="112" t="s">
        <v>3095</v>
      </c>
      <c r="F222" s="111" t="s">
        <v>3586</v>
      </c>
      <c r="G222" s="112" t="s">
        <v>3587</v>
      </c>
      <c r="H222" s="113">
        <v>8738.64</v>
      </c>
      <c r="I222" s="113">
        <v>13</v>
      </c>
      <c r="J222" s="112" t="s">
        <v>2640</v>
      </c>
      <c r="K222" s="114">
        <v>2</v>
      </c>
      <c r="L222" s="114" t="s">
        <v>1579</v>
      </c>
      <c r="M222" s="111" t="s">
        <v>2641</v>
      </c>
      <c r="N222" s="115">
        <v>0</v>
      </c>
      <c r="O222" s="115">
        <v>0</v>
      </c>
      <c r="P222" s="115">
        <v>0</v>
      </c>
      <c r="Q222" s="111" t="s">
        <v>46</v>
      </c>
      <c r="R222" s="111" t="s">
        <v>46</v>
      </c>
      <c r="S222" s="111" t="s">
        <v>46</v>
      </c>
      <c r="T222" s="111" t="s">
        <v>2714</v>
      </c>
      <c r="U222" s="116">
        <f>+IF(LEN(L4T_30[[#This Row],[KOD]])=1,1,IF(LEN(L4T_30[[#This Row],[KOD]])=8,2,IF(LEN(L4T_30[[#This Row],[KOD]])=15,3,4)))</f>
        <v>4</v>
      </c>
    </row>
    <row r="223" spans="2:21">
      <c r="B223" s="109" t="s">
        <v>3588</v>
      </c>
      <c r="C223" s="110" t="s">
        <v>3589</v>
      </c>
      <c r="D223" s="111" t="s">
        <v>2979</v>
      </c>
      <c r="E223" s="112" t="s">
        <v>3095</v>
      </c>
      <c r="F223" s="111" t="s">
        <v>3590</v>
      </c>
      <c r="G223" s="112" t="s">
        <v>3591</v>
      </c>
      <c r="H223" s="113">
        <v>177983.44</v>
      </c>
      <c r="I223" s="113">
        <v>14</v>
      </c>
      <c r="J223" s="112" t="s">
        <v>2640</v>
      </c>
      <c r="K223" s="114">
        <v>2</v>
      </c>
      <c r="L223" s="114" t="s">
        <v>1579</v>
      </c>
      <c r="M223" s="111" t="s">
        <v>2641</v>
      </c>
      <c r="N223" s="115">
        <v>0</v>
      </c>
      <c r="O223" s="115">
        <v>0</v>
      </c>
      <c r="P223" s="115">
        <v>0</v>
      </c>
      <c r="Q223" s="111" t="s">
        <v>46</v>
      </c>
      <c r="R223" s="111" t="s">
        <v>46</v>
      </c>
      <c r="S223" s="111" t="s">
        <v>46</v>
      </c>
      <c r="T223" s="111" t="s">
        <v>3136</v>
      </c>
      <c r="U223" s="116">
        <f>+IF(LEN(L4T_30[[#This Row],[KOD]])=1,1,IF(LEN(L4T_30[[#This Row],[KOD]])=8,2,IF(LEN(L4T_30[[#This Row],[KOD]])=15,3,4)))</f>
        <v>4</v>
      </c>
    </row>
    <row r="224" spans="2:21">
      <c r="B224" s="109" t="s">
        <v>3592</v>
      </c>
      <c r="C224" s="110" t="s">
        <v>3593</v>
      </c>
      <c r="D224" s="111" t="s">
        <v>2990</v>
      </c>
      <c r="E224" s="112" t="s">
        <v>3095</v>
      </c>
      <c r="F224" s="111" t="s">
        <v>3594</v>
      </c>
      <c r="G224" s="112" t="s">
        <v>3595</v>
      </c>
      <c r="H224" s="113">
        <v>209378.92</v>
      </c>
      <c r="I224" s="113">
        <v>2</v>
      </c>
      <c r="J224" s="112" t="s">
        <v>2640</v>
      </c>
      <c r="K224" s="114">
        <v>2</v>
      </c>
      <c r="L224" s="114" t="s">
        <v>1579</v>
      </c>
      <c r="M224" s="111" t="s">
        <v>2641</v>
      </c>
      <c r="N224" s="115">
        <v>0</v>
      </c>
      <c r="O224" s="115">
        <v>0</v>
      </c>
      <c r="P224" s="115">
        <v>0</v>
      </c>
      <c r="Q224" s="111" t="s">
        <v>46</v>
      </c>
      <c r="R224" s="111" t="s">
        <v>46</v>
      </c>
      <c r="S224" s="111" t="s">
        <v>46</v>
      </c>
      <c r="T224" s="111" t="s">
        <v>2790</v>
      </c>
      <c r="U224" s="116">
        <f>+IF(LEN(L4T_30[[#This Row],[KOD]])=1,1,IF(LEN(L4T_30[[#This Row],[KOD]])=8,2,IF(LEN(L4T_30[[#This Row],[KOD]])=15,3,4)))</f>
        <v>4</v>
      </c>
    </row>
    <row r="225" spans="2:21">
      <c r="B225" s="109" t="s">
        <v>3596</v>
      </c>
      <c r="C225" s="110" t="s">
        <v>3597</v>
      </c>
      <c r="D225" s="111" t="s">
        <v>2990</v>
      </c>
      <c r="E225" s="112" t="s">
        <v>3095</v>
      </c>
      <c r="F225" s="111" t="s">
        <v>3598</v>
      </c>
      <c r="G225" s="112" t="s">
        <v>3599</v>
      </c>
      <c r="H225" s="113">
        <v>352453.25</v>
      </c>
      <c r="I225" s="113">
        <v>2</v>
      </c>
      <c r="J225" s="112" t="s">
        <v>2640</v>
      </c>
      <c r="K225" s="114">
        <v>2</v>
      </c>
      <c r="L225" s="114" t="s">
        <v>1579</v>
      </c>
      <c r="M225" s="111" t="s">
        <v>2641</v>
      </c>
      <c r="N225" s="115">
        <v>0</v>
      </c>
      <c r="O225" s="115">
        <v>0</v>
      </c>
      <c r="P225" s="115">
        <v>0</v>
      </c>
      <c r="Q225" s="111" t="s">
        <v>46</v>
      </c>
      <c r="R225" s="111" t="s">
        <v>46</v>
      </c>
      <c r="S225" s="111" t="s">
        <v>46</v>
      </c>
      <c r="T225" s="111" t="s">
        <v>2795</v>
      </c>
      <c r="U225" s="116">
        <f>+IF(LEN(L4T_30[[#This Row],[KOD]])=1,1,IF(LEN(L4T_30[[#This Row],[KOD]])=8,2,IF(LEN(L4T_30[[#This Row],[KOD]])=15,3,4)))</f>
        <v>4</v>
      </c>
    </row>
    <row r="226" spans="2:21">
      <c r="B226" s="109" t="s">
        <v>3600</v>
      </c>
      <c r="C226" s="110" t="s">
        <v>3601</v>
      </c>
      <c r="D226" s="111" t="s">
        <v>2990</v>
      </c>
      <c r="E226" s="112" t="s">
        <v>3095</v>
      </c>
      <c r="F226" s="111" t="s">
        <v>3602</v>
      </c>
      <c r="G226" s="112" t="s">
        <v>3603</v>
      </c>
      <c r="H226" s="113">
        <v>35333.17</v>
      </c>
      <c r="I226" s="113">
        <v>3</v>
      </c>
      <c r="J226" s="112" t="s">
        <v>2640</v>
      </c>
      <c r="K226" s="114">
        <v>2</v>
      </c>
      <c r="L226" s="114" t="s">
        <v>1579</v>
      </c>
      <c r="M226" s="111" t="s">
        <v>2641</v>
      </c>
      <c r="N226" s="115">
        <v>0</v>
      </c>
      <c r="O226" s="115">
        <v>0</v>
      </c>
      <c r="P226" s="115">
        <v>0</v>
      </c>
      <c r="Q226" s="111" t="s">
        <v>46</v>
      </c>
      <c r="R226" s="111" t="s">
        <v>46</v>
      </c>
      <c r="S226" s="111" t="s">
        <v>46</v>
      </c>
      <c r="T226" s="111" t="s">
        <v>2720</v>
      </c>
      <c r="U226" s="116">
        <f>+IF(LEN(L4T_30[[#This Row],[KOD]])=1,1,IF(LEN(L4T_30[[#This Row],[KOD]])=8,2,IF(LEN(L4T_30[[#This Row],[KOD]])=15,3,4)))</f>
        <v>4</v>
      </c>
    </row>
    <row r="227" spans="2:21">
      <c r="B227" s="109" t="s">
        <v>3604</v>
      </c>
      <c r="C227" s="110" t="s">
        <v>3605</v>
      </c>
      <c r="D227" s="111" t="s">
        <v>3606</v>
      </c>
      <c r="E227" s="112" t="s">
        <v>3095</v>
      </c>
      <c r="F227" s="111" t="s">
        <v>3607</v>
      </c>
      <c r="G227" s="112" t="s">
        <v>3608</v>
      </c>
      <c r="H227" s="113">
        <v>776451.25</v>
      </c>
      <c r="I227" s="113">
        <v>3.2</v>
      </c>
      <c r="J227" s="112" t="s">
        <v>2640</v>
      </c>
      <c r="K227" s="114">
        <v>2</v>
      </c>
      <c r="L227" s="114" t="s">
        <v>1579</v>
      </c>
      <c r="M227" s="111" t="s">
        <v>2641</v>
      </c>
      <c r="N227" s="115">
        <v>0</v>
      </c>
      <c r="O227" s="115">
        <v>0</v>
      </c>
      <c r="P227" s="115">
        <v>0</v>
      </c>
      <c r="Q227" s="111" t="s">
        <v>46</v>
      </c>
      <c r="R227" s="111" t="s">
        <v>46</v>
      </c>
      <c r="S227" s="111" t="s">
        <v>46</v>
      </c>
      <c r="T227" s="111" t="s">
        <v>2804</v>
      </c>
      <c r="U227" s="116">
        <f>+IF(LEN(L4T_30[[#This Row],[KOD]])=1,1,IF(LEN(L4T_30[[#This Row],[KOD]])=8,2,IF(LEN(L4T_30[[#This Row],[KOD]])=15,3,4)))</f>
        <v>4</v>
      </c>
    </row>
    <row r="228" spans="2:21">
      <c r="B228" s="109" t="s">
        <v>3609</v>
      </c>
      <c r="C228" s="110" t="s">
        <v>3610</v>
      </c>
      <c r="D228" s="111" t="s">
        <v>1612</v>
      </c>
      <c r="E228" s="112" t="s">
        <v>3095</v>
      </c>
      <c r="F228" s="111" t="s">
        <v>3611</v>
      </c>
      <c r="G228" s="112" t="s">
        <v>3612</v>
      </c>
      <c r="H228" s="113">
        <v>363.48</v>
      </c>
      <c r="I228" s="113">
        <v>1000</v>
      </c>
      <c r="J228" s="112" t="s">
        <v>2640</v>
      </c>
      <c r="K228" s="114">
        <v>2</v>
      </c>
      <c r="L228" s="114" t="s">
        <v>1579</v>
      </c>
      <c r="M228" s="111" t="s">
        <v>2641</v>
      </c>
      <c r="N228" s="115">
        <v>0</v>
      </c>
      <c r="O228" s="115">
        <v>0</v>
      </c>
      <c r="P228" s="115">
        <v>0</v>
      </c>
      <c r="Q228" s="111" t="s">
        <v>46</v>
      </c>
      <c r="R228" s="111" t="s">
        <v>46</v>
      </c>
      <c r="S228" s="111" t="s">
        <v>46</v>
      </c>
      <c r="T228" s="111" t="s">
        <v>2809</v>
      </c>
      <c r="U228" s="116">
        <f>+IF(LEN(L4T_30[[#This Row],[KOD]])=1,1,IF(LEN(L4T_30[[#This Row],[KOD]])=8,2,IF(LEN(L4T_30[[#This Row],[KOD]])=15,3,4)))</f>
        <v>4</v>
      </c>
    </row>
    <row r="229" spans="2:21">
      <c r="B229" s="109" t="s">
        <v>3613</v>
      </c>
      <c r="C229" s="110" t="s">
        <v>3614</v>
      </c>
      <c r="D229" s="111" t="s">
        <v>2990</v>
      </c>
      <c r="E229" s="112" t="s">
        <v>3095</v>
      </c>
      <c r="F229" s="111" t="s">
        <v>3615</v>
      </c>
      <c r="G229" s="112" t="s">
        <v>3616</v>
      </c>
      <c r="H229" s="113">
        <v>357693.41</v>
      </c>
      <c r="I229" s="113">
        <v>2</v>
      </c>
      <c r="J229" s="112" t="s">
        <v>2640</v>
      </c>
      <c r="K229" s="114">
        <v>2</v>
      </c>
      <c r="L229" s="114" t="s">
        <v>1579</v>
      </c>
      <c r="M229" s="111" t="s">
        <v>2641</v>
      </c>
      <c r="N229" s="115">
        <v>0</v>
      </c>
      <c r="O229" s="115">
        <v>0</v>
      </c>
      <c r="P229" s="115">
        <v>0</v>
      </c>
      <c r="Q229" s="111" t="s">
        <v>46</v>
      </c>
      <c r="R229" s="111" t="s">
        <v>46</v>
      </c>
      <c r="S229" s="111" t="s">
        <v>46</v>
      </c>
      <c r="T229" s="111" t="s">
        <v>2725</v>
      </c>
      <c r="U229" s="116">
        <f>+IF(LEN(L4T_30[[#This Row],[KOD]])=1,1,IF(LEN(L4T_30[[#This Row],[KOD]])=8,2,IF(LEN(L4T_30[[#This Row],[KOD]])=15,3,4)))</f>
        <v>4</v>
      </c>
    </row>
    <row r="230" spans="2:21">
      <c r="B230" s="109" t="s">
        <v>3617</v>
      </c>
      <c r="C230" s="110" t="s">
        <v>3618</v>
      </c>
      <c r="D230" s="111" t="s">
        <v>2990</v>
      </c>
      <c r="E230" s="112" t="s">
        <v>3095</v>
      </c>
      <c r="F230" s="111" t="s">
        <v>3619</v>
      </c>
      <c r="G230" s="112" t="s">
        <v>3620</v>
      </c>
      <c r="H230" s="113">
        <v>488560.91</v>
      </c>
      <c r="I230" s="113">
        <v>2</v>
      </c>
      <c r="J230" s="112" t="s">
        <v>2640</v>
      </c>
      <c r="K230" s="114">
        <v>2</v>
      </c>
      <c r="L230" s="114" t="s">
        <v>1579</v>
      </c>
      <c r="M230" s="111" t="s">
        <v>2641</v>
      </c>
      <c r="N230" s="115">
        <v>0</v>
      </c>
      <c r="O230" s="115">
        <v>0</v>
      </c>
      <c r="P230" s="115">
        <v>0</v>
      </c>
      <c r="Q230" s="111" t="s">
        <v>46</v>
      </c>
      <c r="R230" s="111" t="s">
        <v>46</v>
      </c>
      <c r="S230" s="111" t="s">
        <v>46</v>
      </c>
      <c r="T230" s="111" t="s">
        <v>2819</v>
      </c>
      <c r="U230" s="116">
        <f>+IF(LEN(L4T_30[[#This Row],[KOD]])=1,1,IF(LEN(L4T_30[[#This Row],[KOD]])=8,2,IF(LEN(L4T_30[[#This Row],[KOD]])=15,3,4)))</f>
        <v>4</v>
      </c>
    </row>
    <row r="231" spans="2:21">
      <c r="B231" s="109" t="s">
        <v>3621</v>
      </c>
      <c r="C231" s="110" t="s">
        <v>3622</v>
      </c>
      <c r="D231" s="111" t="s">
        <v>2990</v>
      </c>
      <c r="E231" s="112" t="s">
        <v>3095</v>
      </c>
      <c r="F231" s="111" t="s">
        <v>3623</v>
      </c>
      <c r="G231" s="112" t="s">
        <v>3624</v>
      </c>
      <c r="H231" s="113">
        <v>21823.87</v>
      </c>
      <c r="I231" s="113">
        <v>4</v>
      </c>
      <c r="J231" s="112" t="s">
        <v>2640</v>
      </c>
      <c r="K231" s="114">
        <v>2</v>
      </c>
      <c r="L231" s="114" t="s">
        <v>1579</v>
      </c>
      <c r="M231" s="111" t="s">
        <v>2641</v>
      </c>
      <c r="N231" s="115">
        <v>0</v>
      </c>
      <c r="O231" s="115">
        <v>0</v>
      </c>
      <c r="P231" s="115">
        <v>0</v>
      </c>
      <c r="Q231" s="111" t="s">
        <v>46</v>
      </c>
      <c r="R231" s="111" t="s">
        <v>46</v>
      </c>
      <c r="S231" s="111" t="s">
        <v>46</v>
      </c>
      <c r="T231" s="111" t="s">
        <v>2939</v>
      </c>
      <c r="U231" s="116">
        <f>+IF(LEN(L4T_30[[#This Row],[KOD]])=1,1,IF(LEN(L4T_30[[#This Row],[KOD]])=8,2,IF(LEN(L4T_30[[#This Row],[KOD]])=15,3,4)))</f>
        <v>4</v>
      </c>
    </row>
    <row r="232" spans="2:21">
      <c r="B232" s="109" t="s">
        <v>3625</v>
      </c>
      <c r="C232" s="110" t="s">
        <v>3626</v>
      </c>
      <c r="D232" s="111" t="s">
        <v>1576</v>
      </c>
      <c r="E232" s="112" t="s">
        <v>3095</v>
      </c>
      <c r="F232" s="111" t="s">
        <v>3627</v>
      </c>
      <c r="G232" s="112" t="s">
        <v>3628</v>
      </c>
      <c r="H232" s="113">
        <v>742.1</v>
      </c>
      <c r="I232" s="113">
        <v>380</v>
      </c>
      <c r="J232" s="112" t="s">
        <v>2640</v>
      </c>
      <c r="K232" s="114">
        <v>2</v>
      </c>
      <c r="L232" s="114" t="s">
        <v>1579</v>
      </c>
      <c r="M232" s="111" t="s">
        <v>2641</v>
      </c>
      <c r="N232" s="115">
        <v>0</v>
      </c>
      <c r="O232" s="115">
        <v>0</v>
      </c>
      <c r="P232" s="115">
        <v>0</v>
      </c>
      <c r="Q232" s="111" t="s">
        <v>46</v>
      </c>
      <c r="R232" s="111" t="s">
        <v>46</v>
      </c>
      <c r="S232" s="111" t="s">
        <v>46</v>
      </c>
      <c r="T232" s="111" t="s">
        <v>2730</v>
      </c>
      <c r="U232" s="116">
        <f>+IF(LEN(L4T_30[[#This Row],[KOD]])=1,1,IF(LEN(L4T_30[[#This Row],[KOD]])=8,2,IF(LEN(L4T_30[[#This Row],[KOD]])=15,3,4)))</f>
        <v>4</v>
      </c>
    </row>
    <row r="233" spans="2:21">
      <c r="B233" s="109" t="s">
        <v>3629</v>
      </c>
      <c r="C233" s="110" t="s">
        <v>3630</v>
      </c>
      <c r="D233" s="111" t="s">
        <v>1717</v>
      </c>
      <c r="E233" s="112" t="s">
        <v>3095</v>
      </c>
      <c r="F233" s="111" t="s">
        <v>3631</v>
      </c>
      <c r="G233" s="112" t="s">
        <v>3632</v>
      </c>
      <c r="H233" s="113">
        <v>45.43</v>
      </c>
      <c r="I233" s="113">
        <v>3750</v>
      </c>
      <c r="J233" s="112" t="s">
        <v>2640</v>
      </c>
      <c r="K233" s="114">
        <v>2</v>
      </c>
      <c r="L233" s="114" t="s">
        <v>1579</v>
      </c>
      <c r="M233" s="111" t="s">
        <v>2641</v>
      </c>
      <c r="N233" s="115">
        <v>0</v>
      </c>
      <c r="O233" s="115">
        <v>0</v>
      </c>
      <c r="P233" s="115">
        <v>0</v>
      </c>
      <c r="Q233" s="111" t="s">
        <v>46</v>
      </c>
      <c r="R233" s="111" t="s">
        <v>46</v>
      </c>
      <c r="S233" s="111" t="s">
        <v>46</v>
      </c>
      <c r="T233" s="111" t="s">
        <v>2824</v>
      </c>
      <c r="U233" s="116">
        <f>+IF(LEN(L4T_30[[#This Row],[KOD]])=1,1,IF(LEN(L4T_30[[#This Row],[KOD]])=8,2,IF(LEN(L4T_30[[#This Row],[KOD]])=15,3,4)))</f>
        <v>4</v>
      </c>
    </row>
    <row r="234" spans="2:21">
      <c r="B234" s="109" t="s">
        <v>3633</v>
      </c>
      <c r="C234" s="110" t="s">
        <v>3634</v>
      </c>
      <c r="D234" s="111" t="s">
        <v>1612</v>
      </c>
      <c r="E234" s="112" t="s">
        <v>3095</v>
      </c>
      <c r="F234" s="111" t="s">
        <v>3635</v>
      </c>
      <c r="G234" s="112" t="s">
        <v>3636</v>
      </c>
      <c r="H234" s="113">
        <v>272.61</v>
      </c>
      <c r="I234" s="113">
        <v>1000</v>
      </c>
      <c r="J234" s="112" t="s">
        <v>2640</v>
      </c>
      <c r="K234" s="114">
        <v>2</v>
      </c>
      <c r="L234" s="114" t="s">
        <v>1579</v>
      </c>
      <c r="M234" s="111" t="s">
        <v>2641</v>
      </c>
      <c r="N234" s="115">
        <v>0</v>
      </c>
      <c r="O234" s="115">
        <v>0</v>
      </c>
      <c r="P234" s="115">
        <v>0</v>
      </c>
      <c r="Q234" s="111" t="s">
        <v>46</v>
      </c>
      <c r="R234" s="111" t="s">
        <v>46</v>
      </c>
      <c r="S234" s="111" t="s">
        <v>46</v>
      </c>
      <c r="T234" s="111" t="s">
        <v>2735</v>
      </c>
      <c r="U234" s="116">
        <f>+IF(LEN(L4T_30[[#This Row],[KOD]])=1,1,IF(LEN(L4T_30[[#This Row],[KOD]])=8,2,IF(LEN(L4T_30[[#This Row],[KOD]])=15,3,4)))</f>
        <v>4</v>
      </c>
    </row>
    <row r="235" spans="2:21">
      <c r="B235" s="109" t="s">
        <v>3637</v>
      </c>
      <c r="C235" s="110" t="s">
        <v>3638</v>
      </c>
      <c r="D235" s="111" t="s">
        <v>1576</v>
      </c>
      <c r="E235" s="112" t="s">
        <v>3095</v>
      </c>
      <c r="F235" s="111" t="s">
        <v>3639</v>
      </c>
      <c r="G235" s="112" t="s">
        <v>3640</v>
      </c>
      <c r="H235" s="113">
        <v>742.1</v>
      </c>
      <c r="I235" s="113">
        <v>160</v>
      </c>
      <c r="J235" s="112" t="s">
        <v>2640</v>
      </c>
      <c r="K235" s="114">
        <v>2</v>
      </c>
      <c r="L235" s="114" t="s">
        <v>1579</v>
      </c>
      <c r="M235" s="111" t="s">
        <v>2641</v>
      </c>
      <c r="N235" s="115">
        <v>0</v>
      </c>
      <c r="O235" s="115">
        <v>0</v>
      </c>
      <c r="P235" s="115">
        <v>0</v>
      </c>
      <c r="Q235" s="111" t="s">
        <v>46</v>
      </c>
      <c r="R235" s="111" t="s">
        <v>46</v>
      </c>
      <c r="S235" s="111" t="s">
        <v>46</v>
      </c>
      <c r="T235" s="111" t="s">
        <v>3179</v>
      </c>
      <c r="U235" s="116">
        <f>+IF(LEN(L4T_30[[#This Row],[KOD]])=1,1,IF(LEN(L4T_30[[#This Row],[KOD]])=8,2,IF(LEN(L4T_30[[#This Row],[KOD]])=15,3,4)))</f>
        <v>4</v>
      </c>
    </row>
    <row r="236" spans="2:21">
      <c r="B236" s="109" t="s">
        <v>3641</v>
      </c>
      <c r="C236" s="110" t="s">
        <v>3642</v>
      </c>
      <c r="D236" s="111" t="s">
        <v>1717</v>
      </c>
      <c r="E236" s="112" t="s">
        <v>3095</v>
      </c>
      <c r="F236" s="111" t="s">
        <v>3643</v>
      </c>
      <c r="G236" s="112" t="s">
        <v>3644</v>
      </c>
      <c r="H236" s="113">
        <v>439.2</v>
      </c>
      <c r="I236" s="113">
        <v>700</v>
      </c>
      <c r="J236" s="112" t="s">
        <v>2640</v>
      </c>
      <c r="K236" s="114">
        <v>2</v>
      </c>
      <c r="L236" s="114" t="s">
        <v>1579</v>
      </c>
      <c r="M236" s="111" t="s">
        <v>2641</v>
      </c>
      <c r="N236" s="115">
        <v>0</v>
      </c>
      <c r="O236" s="115">
        <v>0</v>
      </c>
      <c r="P236" s="115">
        <v>0</v>
      </c>
      <c r="Q236" s="111" t="s">
        <v>46</v>
      </c>
      <c r="R236" s="111" t="s">
        <v>46</v>
      </c>
      <c r="S236" s="111" t="s">
        <v>46</v>
      </c>
      <c r="T236" s="111" t="s">
        <v>3184</v>
      </c>
      <c r="U236" s="116">
        <f>+IF(LEN(L4T_30[[#This Row],[KOD]])=1,1,IF(LEN(L4T_30[[#This Row],[KOD]])=8,2,IF(LEN(L4T_30[[#This Row],[KOD]])=15,3,4)))</f>
        <v>4</v>
      </c>
    </row>
    <row r="237" spans="2:21">
      <c r="B237" s="109" t="s">
        <v>3645</v>
      </c>
      <c r="C237" s="110" t="s">
        <v>3646</v>
      </c>
      <c r="D237" s="111" t="s">
        <v>1717</v>
      </c>
      <c r="E237" s="112" t="s">
        <v>3095</v>
      </c>
      <c r="F237" s="111" t="s">
        <v>3647</v>
      </c>
      <c r="G237" s="112" t="s">
        <v>3648</v>
      </c>
      <c r="H237" s="113">
        <v>106.01</v>
      </c>
      <c r="I237" s="113">
        <v>500</v>
      </c>
      <c r="J237" s="112" t="s">
        <v>2640</v>
      </c>
      <c r="K237" s="114">
        <v>2</v>
      </c>
      <c r="L237" s="114" t="s">
        <v>1579</v>
      </c>
      <c r="M237" s="111" t="s">
        <v>2641</v>
      </c>
      <c r="N237" s="115">
        <v>0</v>
      </c>
      <c r="O237" s="115">
        <v>0</v>
      </c>
      <c r="P237" s="115">
        <v>0</v>
      </c>
      <c r="Q237" s="111" t="s">
        <v>46</v>
      </c>
      <c r="R237" s="111" t="s">
        <v>46</v>
      </c>
      <c r="S237" s="111" t="s">
        <v>46</v>
      </c>
      <c r="T237" s="111" t="s">
        <v>3189</v>
      </c>
      <c r="U237" s="116">
        <f>+IF(LEN(L4T_30[[#This Row],[KOD]])=1,1,IF(LEN(L4T_30[[#This Row],[KOD]])=8,2,IF(LEN(L4T_30[[#This Row],[KOD]])=15,3,4)))</f>
        <v>4</v>
      </c>
    </row>
    <row r="238" spans="2:21">
      <c r="B238" s="109" t="s">
        <v>3649</v>
      </c>
      <c r="C238" s="110" t="s">
        <v>3650</v>
      </c>
      <c r="D238" s="111" t="s">
        <v>2979</v>
      </c>
      <c r="E238" s="112" t="s">
        <v>3095</v>
      </c>
      <c r="F238" s="111" t="s">
        <v>3651</v>
      </c>
      <c r="G238" s="112" t="s">
        <v>3650</v>
      </c>
      <c r="H238" s="113">
        <v>2271.7399999999998</v>
      </c>
      <c r="I238" s="113">
        <v>4</v>
      </c>
      <c r="J238" s="112" t="s">
        <v>2640</v>
      </c>
      <c r="K238" s="114">
        <v>2</v>
      </c>
      <c r="L238" s="114" t="s">
        <v>1579</v>
      </c>
      <c r="M238" s="111" t="s">
        <v>2641</v>
      </c>
      <c r="N238" s="115">
        <v>0</v>
      </c>
      <c r="O238" s="115">
        <v>0</v>
      </c>
      <c r="P238" s="115">
        <v>0</v>
      </c>
      <c r="Q238" s="111" t="s">
        <v>46</v>
      </c>
      <c r="R238" s="111" t="s">
        <v>46</v>
      </c>
      <c r="S238" s="111" t="s">
        <v>46</v>
      </c>
      <c r="T238" s="111" t="s">
        <v>3194</v>
      </c>
      <c r="U238" s="116">
        <f>+IF(LEN(L4T_30[[#This Row],[KOD]])=1,1,IF(LEN(L4T_30[[#This Row],[KOD]])=8,2,IF(LEN(L4T_30[[#This Row],[KOD]])=15,3,4)))</f>
        <v>4</v>
      </c>
    </row>
    <row r="239" spans="2:21">
      <c r="B239" s="109" t="s">
        <v>3652</v>
      </c>
      <c r="C239" s="110" t="s">
        <v>3653</v>
      </c>
      <c r="D239" s="111" t="s">
        <v>2979</v>
      </c>
      <c r="E239" s="112" t="s">
        <v>3095</v>
      </c>
      <c r="F239" s="111" t="s">
        <v>3654</v>
      </c>
      <c r="G239" s="112" t="s">
        <v>3653</v>
      </c>
      <c r="H239" s="113">
        <v>2271.7399999999998</v>
      </c>
      <c r="I239" s="113">
        <v>4</v>
      </c>
      <c r="J239" s="112" t="s">
        <v>2640</v>
      </c>
      <c r="K239" s="114">
        <v>2</v>
      </c>
      <c r="L239" s="114" t="s">
        <v>1579</v>
      </c>
      <c r="M239" s="111" t="s">
        <v>2641</v>
      </c>
      <c r="N239" s="115">
        <v>0</v>
      </c>
      <c r="O239" s="115">
        <v>0</v>
      </c>
      <c r="P239" s="115">
        <v>0</v>
      </c>
      <c r="Q239" s="111" t="s">
        <v>46</v>
      </c>
      <c r="R239" s="111" t="s">
        <v>46</v>
      </c>
      <c r="S239" s="111" t="s">
        <v>46</v>
      </c>
      <c r="T239" s="111" t="s">
        <v>3199</v>
      </c>
      <c r="U239" s="116">
        <f>+IF(LEN(L4T_30[[#This Row],[KOD]])=1,1,IF(LEN(L4T_30[[#This Row],[KOD]])=8,2,IF(LEN(L4T_30[[#This Row],[KOD]])=15,3,4)))</f>
        <v>4</v>
      </c>
    </row>
    <row r="240" spans="2:21">
      <c r="B240" s="109" t="s">
        <v>3655</v>
      </c>
      <c r="C240" s="110" t="s">
        <v>3656</v>
      </c>
      <c r="D240" s="111" t="s">
        <v>1612</v>
      </c>
      <c r="E240" s="112" t="s">
        <v>3095</v>
      </c>
      <c r="F240" s="111" t="s">
        <v>3657</v>
      </c>
      <c r="G240" s="112" t="s">
        <v>3658</v>
      </c>
      <c r="H240" s="113">
        <v>1272.18</v>
      </c>
      <c r="I240" s="113">
        <v>140</v>
      </c>
      <c r="J240" s="112" t="s">
        <v>2640</v>
      </c>
      <c r="K240" s="114">
        <v>2</v>
      </c>
      <c r="L240" s="114" t="s">
        <v>1579</v>
      </c>
      <c r="M240" s="111" t="s">
        <v>2641</v>
      </c>
      <c r="N240" s="115">
        <v>0</v>
      </c>
      <c r="O240" s="115">
        <v>0</v>
      </c>
      <c r="P240" s="115">
        <v>0</v>
      </c>
      <c r="Q240" s="111" t="s">
        <v>46</v>
      </c>
      <c r="R240" s="111" t="s">
        <v>46</v>
      </c>
      <c r="S240" s="111" t="s">
        <v>46</v>
      </c>
      <c r="T240" s="111" t="s">
        <v>2740</v>
      </c>
      <c r="U240" s="116">
        <f>+IF(LEN(L4T_30[[#This Row],[KOD]])=1,1,IF(LEN(L4T_30[[#This Row],[KOD]])=8,2,IF(LEN(L4T_30[[#This Row],[KOD]])=15,3,4)))</f>
        <v>4</v>
      </c>
    </row>
    <row r="241" spans="2:21">
      <c r="B241" s="109" t="s">
        <v>3659</v>
      </c>
      <c r="C241" s="110" t="s">
        <v>3660</v>
      </c>
      <c r="D241" s="111" t="s">
        <v>1612</v>
      </c>
      <c r="E241" s="112" t="s">
        <v>3095</v>
      </c>
      <c r="F241" s="111" t="s">
        <v>3661</v>
      </c>
      <c r="G241" s="112" t="s">
        <v>3662</v>
      </c>
      <c r="H241" s="113">
        <v>1226.74</v>
      </c>
      <c r="I241" s="113">
        <v>50</v>
      </c>
      <c r="J241" s="112" t="s">
        <v>2640</v>
      </c>
      <c r="K241" s="114">
        <v>2</v>
      </c>
      <c r="L241" s="114" t="s">
        <v>1579</v>
      </c>
      <c r="M241" s="111" t="s">
        <v>2641</v>
      </c>
      <c r="N241" s="115">
        <v>0</v>
      </c>
      <c r="O241" s="115">
        <v>0</v>
      </c>
      <c r="P241" s="115">
        <v>0</v>
      </c>
      <c r="Q241" s="111" t="s">
        <v>46</v>
      </c>
      <c r="R241" s="111" t="s">
        <v>46</v>
      </c>
      <c r="S241" s="111" t="s">
        <v>46</v>
      </c>
      <c r="T241" s="111" t="s">
        <v>2745</v>
      </c>
      <c r="U241" s="116">
        <f>+IF(LEN(L4T_30[[#This Row],[KOD]])=1,1,IF(LEN(L4T_30[[#This Row],[KOD]])=8,2,IF(LEN(L4T_30[[#This Row],[KOD]])=15,3,4)))</f>
        <v>4</v>
      </c>
    </row>
    <row r="242" spans="2:21">
      <c r="B242" s="109" t="s">
        <v>3663</v>
      </c>
      <c r="C242" s="110" t="s">
        <v>3664</v>
      </c>
      <c r="D242" s="111" t="s">
        <v>1612</v>
      </c>
      <c r="E242" s="112" t="s">
        <v>3095</v>
      </c>
      <c r="F242" s="111" t="s">
        <v>3665</v>
      </c>
      <c r="G242" s="112" t="s">
        <v>3666</v>
      </c>
      <c r="H242" s="113">
        <v>378.62</v>
      </c>
      <c r="I242" s="113">
        <v>90</v>
      </c>
      <c r="J242" s="112" t="s">
        <v>2640</v>
      </c>
      <c r="K242" s="114">
        <v>2</v>
      </c>
      <c r="L242" s="114" t="s">
        <v>1579</v>
      </c>
      <c r="M242" s="111" t="s">
        <v>2641</v>
      </c>
      <c r="N242" s="115">
        <v>0</v>
      </c>
      <c r="O242" s="115">
        <v>0</v>
      </c>
      <c r="P242" s="115">
        <v>0</v>
      </c>
      <c r="Q242" s="111" t="s">
        <v>46</v>
      </c>
      <c r="R242" s="111" t="s">
        <v>46</v>
      </c>
      <c r="S242" s="111" t="s">
        <v>46</v>
      </c>
      <c r="T242" s="111" t="s">
        <v>3212</v>
      </c>
      <c r="U242" s="116">
        <f>+IF(LEN(L4T_30[[#This Row],[KOD]])=1,1,IF(LEN(L4T_30[[#This Row],[KOD]])=8,2,IF(LEN(L4T_30[[#This Row],[KOD]])=15,3,4)))</f>
        <v>4</v>
      </c>
    </row>
    <row r="243" spans="2:21">
      <c r="B243" s="109" t="s">
        <v>3667</v>
      </c>
      <c r="C243" s="110" t="s">
        <v>3668</v>
      </c>
      <c r="D243" s="111" t="s">
        <v>1612</v>
      </c>
      <c r="E243" s="112" t="s">
        <v>3095</v>
      </c>
      <c r="F243" s="111" t="s">
        <v>3669</v>
      </c>
      <c r="G243" s="112" t="s">
        <v>3670</v>
      </c>
      <c r="H243" s="113">
        <v>1075.29</v>
      </c>
      <c r="I243" s="113">
        <v>40</v>
      </c>
      <c r="J243" s="112" t="s">
        <v>2640</v>
      </c>
      <c r="K243" s="114">
        <v>2</v>
      </c>
      <c r="L243" s="114" t="s">
        <v>1579</v>
      </c>
      <c r="M243" s="111" t="s">
        <v>2641</v>
      </c>
      <c r="N243" s="115">
        <v>0</v>
      </c>
      <c r="O243" s="115">
        <v>0</v>
      </c>
      <c r="P243" s="115">
        <v>0</v>
      </c>
      <c r="Q243" s="111" t="s">
        <v>46</v>
      </c>
      <c r="R243" s="111" t="s">
        <v>46</v>
      </c>
      <c r="S243" s="111" t="s">
        <v>46</v>
      </c>
      <c r="T243" s="111" t="s">
        <v>3216</v>
      </c>
      <c r="U243" s="116">
        <f>+IF(LEN(L4T_30[[#This Row],[KOD]])=1,1,IF(LEN(L4T_30[[#This Row],[KOD]])=8,2,IF(LEN(L4T_30[[#This Row],[KOD]])=15,3,4)))</f>
        <v>4</v>
      </c>
    </row>
    <row r="244" spans="2:21">
      <c r="B244" s="109" t="s">
        <v>3671</v>
      </c>
      <c r="C244" s="110" t="s">
        <v>3672</v>
      </c>
      <c r="D244" s="111" t="s">
        <v>2979</v>
      </c>
      <c r="E244" s="112" t="s">
        <v>3095</v>
      </c>
      <c r="F244" s="111" t="s">
        <v>3673</v>
      </c>
      <c r="G244" s="112" t="s">
        <v>3674</v>
      </c>
      <c r="H244" s="113">
        <v>1317.61</v>
      </c>
      <c r="I244" s="113">
        <v>2</v>
      </c>
      <c r="J244" s="112" t="s">
        <v>2640</v>
      </c>
      <c r="K244" s="114">
        <v>2</v>
      </c>
      <c r="L244" s="114" t="s">
        <v>1579</v>
      </c>
      <c r="M244" s="111" t="s">
        <v>2641</v>
      </c>
      <c r="N244" s="115">
        <v>0</v>
      </c>
      <c r="O244" s="115">
        <v>0</v>
      </c>
      <c r="P244" s="115">
        <v>0</v>
      </c>
      <c r="Q244" s="111" t="s">
        <v>46</v>
      </c>
      <c r="R244" s="111" t="s">
        <v>46</v>
      </c>
      <c r="S244" s="111" t="s">
        <v>46</v>
      </c>
      <c r="T244" s="111" t="s">
        <v>2750</v>
      </c>
      <c r="U244" s="116">
        <f>+IF(LEN(L4T_30[[#This Row],[KOD]])=1,1,IF(LEN(L4T_30[[#This Row],[KOD]])=8,2,IF(LEN(L4T_30[[#This Row],[KOD]])=15,3,4)))</f>
        <v>4</v>
      </c>
    </row>
    <row r="245" spans="2:21">
      <c r="B245" s="109" t="s">
        <v>3675</v>
      </c>
      <c r="C245" s="110" t="s">
        <v>3676</v>
      </c>
      <c r="D245" s="111" t="s">
        <v>1576</v>
      </c>
      <c r="E245" s="112" t="s">
        <v>3095</v>
      </c>
      <c r="F245" s="111" t="s">
        <v>3677</v>
      </c>
      <c r="G245" s="112" t="s">
        <v>3678</v>
      </c>
      <c r="H245" s="113">
        <v>45.43</v>
      </c>
      <c r="I245" s="113">
        <v>5000</v>
      </c>
      <c r="J245" s="112" t="s">
        <v>2640</v>
      </c>
      <c r="K245" s="114">
        <v>2</v>
      </c>
      <c r="L245" s="114" t="s">
        <v>1579</v>
      </c>
      <c r="M245" s="111" t="s">
        <v>2641</v>
      </c>
      <c r="N245" s="115">
        <v>0</v>
      </c>
      <c r="O245" s="115">
        <v>0</v>
      </c>
      <c r="P245" s="115">
        <v>0</v>
      </c>
      <c r="Q245" s="111" t="s">
        <v>46</v>
      </c>
      <c r="R245" s="111" t="s">
        <v>46</v>
      </c>
      <c r="S245" s="111" t="s">
        <v>46</v>
      </c>
      <c r="T245" s="111" t="s">
        <v>2755</v>
      </c>
      <c r="U245" s="116">
        <f>+IF(LEN(L4T_30[[#This Row],[KOD]])=1,1,IF(LEN(L4T_30[[#This Row],[KOD]])=8,2,IF(LEN(L4T_30[[#This Row],[KOD]])=15,3,4)))</f>
        <v>4</v>
      </c>
    </row>
    <row r="246" spans="2:21">
      <c r="B246" s="109" t="s">
        <v>3679</v>
      </c>
      <c r="C246" s="110" t="s">
        <v>3680</v>
      </c>
      <c r="D246" s="111" t="s">
        <v>1576</v>
      </c>
      <c r="E246" s="112" t="s">
        <v>3095</v>
      </c>
      <c r="F246" s="111" t="s">
        <v>3681</v>
      </c>
      <c r="G246" s="112" t="s">
        <v>3682</v>
      </c>
      <c r="H246" s="113">
        <v>30.29</v>
      </c>
      <c r="I246" s="113">
        <v>5000</v>
      </c>
      <c r="J246" s="112" t="s">
        <v>2640</v>
      </c>
      <c r="K246" s="114">
        <v>2</v>
      </c>
      <c r="L246" s="114" t="s">
        <v>1579</v>
      </c>
      <c r="M246" s="111" t="s">
        <v>2641</v>
      </c>
      <c r="N246" s="115">
        <v>0</v>
      </c>
      <c r="O246" s="115">
        <v>0</v>
      </c>
      <c r="P246" s="115">
        <v>0</v>
      </c>
      <c r="Q246" s="111" t="s">
        <v>46</v>
      </c>
      <c r="R246" s="111" t="s">
        <v>46</v>
      </c>
      <c r="S246" s="111" t="s">
        <v>46</v>
      </c>
      <c r="T246" s="111" t="s">
        <v>3229</v>
      </c>
      <c r="U246" s="116">
        <f>+IF(LEN(L4T_30[[#This Row],[KOD]])=1,1,IF(LEN(L4T_30[[#This Row],[KOD]])=8,2,IF(LEN(L4T_30[[#This Row],[KOD]])=15,3,4)))</f>
        <v>4</v>
      </c>
    </row>
    <row r="247" spans="2:21">
      <c r="B247" s="104" t="s">
        <v>3683</v>
      </c>
      <c r="C247" s="41" t="s">
        <v>3684</v>
      </c>
      <c r="D247" s="43" t="s">
        <v>46</v>
      </c>
      <c r="E247" s="105" t="s">
        <v>46</v>
      </c>
      <c r="F247" s="43" t="s">
        <v>46</v>
      </c>
      <c r="G247" s="105" t="s">
        <v>46</v>
      </c>
      <c r="H247" s="45">
        <v>0</v>
      </c>
      <c r="I247" s="45">
        <v>0</v>
      </c>
      <c r="J247" s="105" t="s">
        <v>46</v>
      </c>
      <c r="K247" s="106">
        <v>0</v>
      </c>
      <c r="L247" s="106" t="s">
        <v>46</v>
      </c>
      <c r="M247" s="43" t="s">
        <v>46</v>
      </c>
      <c r="N247" s="107">
        <v>0</v>
      </c>
      <c r="O247" s="107">
        <v>0</v>
      </c>
      <c r="P247" s="107">
        <v>0</v>
      </c>
      <c r="Q247" s="43" t="s">
        <v>46</v>
      </c>
      <c r="R247" s="43" t="s">
        <v>46</v>
      </c>
      <c r="S247" s="43" t="s">
        <v>3685</v>
      </c>
      <c r="T247" s="43" t="s">
        <v>46</v>
      </c>
      <c r="U247" s="108">
        <f>+IF(LEN(L4T_30[[#This Row],[KOD]])=1,1,IF(LEN(L4T_30[[#This Row],[KOD]])=8,2,IF(LEN(L4T_30[[#This Row],[KOD]])=15,3,4)))</f>
        <v>3</v>
      </c>
    </row>
    <row r="248" spans="2:21">
      <c r="B248" s="109" t="s">
        <v>3686</v>
      </c>
      <c r="C248" s="110" t="s">
        <v>3687</v>
      </c>
      <c r="D248" s="111" t="s">
        <v>2990</v>
      </c>
      <c r="E248" s="112" t="s">
        <v>3095</v>
      </c>
      <c r="F248" s="111" t="s">
        <v>3688</v>
      </c>
      <c r="G248" s="112" t="s">
        <v>3689</v>
      </c>
      <c r="H248" s="113">
        <v>221600.89</v>
      </c>
      <c r="I248" s="113">
        <v>1</v>
      </c>
      <c r="J248" s="112" t="s">
        <v>2640</v>
      </c>
      <c r="K248" s="114">
        <v>2</v>
      </c>
      <c r="L248" s="114" t="s">
        <v>1579</v>
      </c>
      <c r="M248" s="111" t="s">
        <v>2641</v>
      </c>
      <c r="N248" s="115">
        <v>0</v>
      </c>
      <c r="O248" s="115">
        <v>0</v>
      </c>
      <c r="P248" s="115">
        <v>0</v>
      </c>
      <c r="Q248" s="111" t="s">
        <v>46</v>
      </c>
      <c r="R248" s="111" t="s">
        <v>46</v>
      </c>
      <c r="S248" s="111" t="s">
        <v>46</v>
      </c>
      <c r="T248" s="111" t="s">
        <v>2642</v>
      </c>
      <c r="U248" s="116">
        <f>+IF(LEN(L4T_30[[#This Row],[KOD]])=1,1,IF(LEN(L4T_30[[#This Row],[KOD]])=8,2,IF(LEN(L4T_30[[#This Row],[KOD]])=15,3,4)))</f>
        <v>4</v>
      </c>
    </row>
    <row r="249" spans="2:21">
      <c r="B249" s="109" t="s">
        <v>3690</v>
      </c>
      <c r="C249" s="110" t="s">
        <v>3691</v>
      </c>
      <c r="D249" s="111" t="s">
        <v>2990</v>
      </c>
      <c r="E249" s="112" t="s">
        <v>3095</v>
      </c>
      <c r="F249" s="111" t="s">
        <v>3692</v>
      </c>
      <c r="G249" s="112" t="s">
        <v>3693</v>
      </c>
      <c r="H249" s="113">
        <v>136107.66</v>
      </c>
      <c r="I249" s="113">
        <v>1</v>
      </c>
      <c r="J249" s="112" t="s">
        <v>2640</v>
      </c>
      <c r="K249" s="114">
        <v>2</v>
      </c>
      <c r="L249" s="114" t="s">
        <v>1579</v>
      </c>
      <c r="M249" s="111" t="s">
        <v>2641</v>
      </c>
      <c r="N249" s="115">
        <v>0</v>
      </c>
      <c r="O249" s="115">
        <v>0</v>
      </c>
      <c r="P249" s="115">
        <v>0</v>
      </c>
      <c r="Q249" s="111" t="s">
        <v>46</v>
      </c>
      <c r="R249" s="111" t="s">
        <v>46</v>
      </c>
      <c r="S249" s="111" t="s">
        <v>46</v>
      </c>
      <c r="T249" s="111" t="s">
        <v>2647</v>
      </c>
      <c r="U249" s="116">
        <f>+IF(LEN(L4T_30[[#This Row],[KOD]])=1,1,IF(LEN(L4T_30[[#This Row],[KOD]])=8,2,IF(LEN(L4T_30[[#This Row],[KOD]])=15,3,4)))</f>
        <v>4</v>
      </c>
    </row>
    <row r="250" spans="2:21">
      <c r="B250" s="109" t="s">
        <v>3694</v>
      </c>
      <c r="C250" s="110" t="s">
        <v>3695</v>
      </c>
      <c r="D250" s="111" t="s">
        <v>2979</v>
      </c>
      <c r="E250" s="112" t="s">
        <v>3095</v>
      </c>
      <c r="F250" s="111" t="s">
        <v>3696</v>
      </c>
      <c r="G250" s="112" t="s">
        <v>3697</v>
      </c>
      <c r="H250" s="113">
        <v>31410.62</v>
      </c>
      <c r="I250" s="113">
        <v>4</v>
      </c>
      <c r="J250" s="112" t="s">
        <v>2640</v>
      </c>
      <c r="K250" s="114">
        <v>2</v>
      </c>
      <c r="L250" s="114" t="s">
        <v>1579</v>
      </c>
      <c r="M250" s="111" t="s">
        <v>2641</v>
      </c>
      <c r="N250" s="115">
        <v>0</v>
      </c>
      <c r="O250" s="115">
        <v>0</v>
      </c>
      <c r="P250" s="115">
        <v>0</v>
      </c>
      <c r="Q250" s="111" t="s">
        <v>46</v>
      </c>
      <c r="R250" s="111" t="s">
        <v>46</v>
      </c>
      <c r="S250" s="111" t="s">
        <v>46</v>
      </c>
      <c r="T250" s="111" t="s">
        <v>2652</v>
      </c>
      <c r="U250" s="116">
        <f>+IF(LEN(L4T_30[[#This Row],[KOD]])=1,1,IF(LEN(L4T_30[[#This Row],[KOD]])=8,2,IF(LEN(L4T_30[[#This Row],[KOD]])=15,3,4)))</f>
        <v>4</v>
      </c>
    </row>
    <row r="251" spans="2:21">
      <c r="B251" s="109" t="s">
        <v>3698</v>
      </c>
      <c r="C251" s="110" t="s">
        <v>3699</v>
      </c>
      <c r="D251" s="111" t="s">
        <v>2990</v>
      </c>
      <c r="E251" s="112" t="s">
        <v>3095</v>
      </c>
      <c r="F251" s="111" t="s">
        <v>3700</v>
      </c>
      <c r="G251" s="112" t="s">
        <v>3701</v>
      </c>
      <c r="H251" s="113">
        <v>122144.01</v>
      </c>
      <c r="I251" s="113">
        <v>2</v>
      </c>
      <c r="J251" s="112" t="s">
        <v>2640</v>
      </c>
      <c r="K251" s="114">
        <v>2</v>
      </c>
      <c r="L251" s="114" t="s">
        <v>1579</v>
      </c>
      <c r="M251" s="111" t="s">
        <v>2641</v>
      </c>
      <c r="N251" s="115">
        <v>0</v>
      </c>
      <c r="O251" s="115">
        <v>0</v>
      </c>
      <c r="P251" s="115">
        <v>0</v>
      </c>
      <c r="Q251" s="111" t="s">
        <v>46</v>
      </c>
      <c r="R251" s="111" t="s">
        <v>46</v>
      </c>
      <c r="S251" s="111" t="s">
        <v>46</v>
      </c>
      <c r="T251" s="111" t="s">
        <v>2657</v>
      </c>
      <c r="U251" s="116">
        <f>+IF(LEN(L4T_30[[#This Row],[KOD]])=1,1,IF(LEN(L4T_30[[#This Row],[KOD]])=8,2,IF(LEN(L4T_30[[#This Row],[KOD]])=15,3,4)))</f>
        <v>4</v>
      </c>
    </row>
    <row r="252" spans="2:21">
      <c r="B252" s="109" t="s">
        <v>3702</v>
      </c>
      <c r="C252" s="110" t="s">
        <v>3703</v>
      </c>
      <c r="D252" s="111" t="s">
        <v>2990</v>
      </c>
      <c r="E252" s="112" t="s">
        <v>3095</v>
      </c>
      <c r="F252" s="111" t="s">
        <v>3704</v>
      </c>
      <c r="G252" s="112" t="s">
        <v>3705</v>
      </c>
      <c r="H252" s="113">
        <v>88991.72</v>
      </c>
      <c r="I252" s="113">
        <v>3</v>
      </c>
      <c r="J252" s="112" t="s">
        <v>2640</v>
      </c>
      <c r="K252" s="114">
        <v>2</v>
      </c>
      <c r="L252" s="114" t="s">
        <v>1579</v>
      </c>
      <c r="M252" s="111" t="s">
        <v>2641</v>
      </c>
      <c r="N252" s="115">
        <v>0</v>
      </c>
      <c r="O252" s="115">
        <v>0</v>
      </c>
      <c r="P252" s="115">
        <v>0</v>
      </c>
      <c r="Q252" s="111" t="s">
        <v>46</v>
      </c>
      <c r="R252" s="111" t="s">
        <v>46</v>
      </c>
      <c r="S252" s="111" t="s">
        <v>46</v>
      </c>
      <c r="T252" s="111" t="s">
        <v>2662</v>
      </c>
      <c r="U252" s="116">
        <f>+IF(LEN(L4T_30[[#This Row],[KOD]])=1,1,IF(LEN(L4T_30[[#This Row],[KOD]])=8,2,IF(LEN(L4T_30[[#This Row],[KOD]])=15,3,4)))</f>
        <v>4</v>
      </c>
    </row>
    <row r="253" spans="2:21">
      <c r="B253" s="109" t="s">
        <v>3706</v>
      </c>
      <c r="C253" s="110" t="s">
        <v>3707</v>
      </c>
      <c r="D253" s="111" t="s">
        <v>2990</v>
      </c>
      <c r="E253" s="112" t="s">
        <v>3095</v>
      </c>
      <c r="F253" s="111" t="s">
        <v>3708</v>
      </c>
      <c r="G253" s="112" t="s">
        <v>3709</v>
      </c>
      <c r="H253" s="113">
        <v>88991.72</v>
      </c>
      <c r="I253" s="113">
        <v>4</v>
      </c>
      <c r="J253" s="112" t="s">
        <v>2640</v>
      </c>
      <c r="K253" s="114">
        <v>2</v>
      </c>
      <c r="L253" s="114" t="s">
        <v>1579</v>
      </c>
      <c r="M253" s="111" t="s">
        <v>2641</v>
      </c>
      <c r="N253" s="115">
        <v>0</v>
      </c>
      <c r="O253" s="115">
        <v>0</v>
      </c>
      <c r="P253" s="115">
        <v>0</v>
      </c>
      <c r="Q253" s="111" t="s">
        <v>46</v>
      </c>
      <c r="R253" s="111" t="s">
        <v>46</v>
      </c>
      <c r="S253" s="111" t="s">
        <v>46</v>
      </c>
      <c r="T253" s="111" t="s">
        <v>2667</v>
      </c>
      <c r="U253" s="116">
        <f>+IF(LEN(L4T_30[[#This Row],[KOD]])=1,1,IF(LEN(L4T_30[[#This Row],[KOD]])=8,2,IF(LEN(L4T_30[[#This Row],[KOD]])=15,3,4)))</f>
        <v>4</v>
      </c>
    </row>
    <row r="254" spans="2:21">
      <c r="B254" s="109" t="s">
        <v>3710</v>
      </c>
      <c r="C254" s="110" t="s">
        <v>3711</v>
      </c>
      <c r="D254" s="111" t="s">
        <v>2990</v>
      </c>
      <c r="E254" s="112" t="s">
        <v>3095</v>
      </c>
      <c r="F254" s="111" t="s">
        <v>3712</v>
      </c>
      <c r="G254" s="112" t="s">
        <v>3713</v>
      </c>
      <c r="H254" s="113">
        <v>88991.72</v>
      </c>
      <c r="I254" s="113">
        <v>1</v>
      </c>
      <c r="J254" s="112" t="s">
        <v>2640</v>
      </c>
      <c r="K254" s="114">
        <v>2</v>
      </c>
      <c r="L254" s="114" t="s">
        <v>1579</v>
      </c>
      <c r="M254" s="111" t="s">
        <v>2641</v>
      </c>
      <c r="N254" s="115">
        <v>0</v>
      </c>
      <c r="O254" s="115">
        <v>0</v>
      </c>
      <c r="P254" s="115">
        <v>0</v>
      </c>
      <c r="Q254" s="111" t="s">
        <v>46</v>
      </c>
      <c r="R254" s="111" t="s">
        <v>46</v>
      </c>
      <c r="S254" s="111" t="s">
        <v>46</v>
      </c>
      <c r="T254" s="111" t="s">
        <v>2699</v>
      </c>
      <c r="U254" s="116">
        <f>+IF(LEN(L4T_30[[#This Row],[KOD]])=1,1,IF(LEN(L4T_30[[#This Row],[KOD]])=8,2,IF(LEN(L4T_30[[#This Row],[KOD]])=15,3,4)))</f>
        <v>4</v>
      </c>
    </row>
    <row r="255" spans="2:21">
      <c r="B255" s="109" t="s">
        <v>3714</v>
      </c>
      <c r="C255" s="110" t="s">
        <v>3715</v>
      </c>
      <c r="D255" s="111" t="s">
        <v>2990</v>
      </c>
      <c r="E255" s="112" t="s">
        <v>3095</v>
      </c>
      <c r="F255" s="111" t="s">
        <v>3716</v>
      </c>
      <c r="G255" s="112" t="s">
        <v>3717</v>
      </c>
      <c r="H255" s="113">
        <v>196051.37</v>
      </c>
      <c r="I255" s="113">
        <v>1</v>
      </c>
      <c r="J255" s="112" t="s">
        <v>2640</v>
      </c>
      <c r="K255" s="114">
        <v>2</v>
      </c>
      <c r="L255" s="114" t="s">
        <v>1579</v>
      </c>
      <c r="M255" s="111" t="s">
        <v>2641</v>
      </c>
      <c r="N255" s="115">
        <v>0</v>
      </c>
      <c r="O255" s="115">
        <v>0</v>
      </c>
      <c r="P255" s="115">
        <v>0</v>
      </c>
      <c r="Q255" s="111" t="s">
        <v>46</v>
      </c>
      <c r="R255" s="111" t="s">
        <v>46</v>
      </c>
      <c r="S255" s="111" t="s">
        <v>46</v>
      </c>
      <c r="T255" s="111" t="s">
        <v>2704</v>
      </c>
      <c r="U255" s="116">
        <f>+IF(LEN(L4T_30[[#This Row],[KOD]])=1,1,IF(LEN(L4T_30[[#This Row],[KOD]])=8,2,IF(LEN(L4T_30[[#This Row],[KOD]])=15,3,4)))</f>
        <v>4</v>
      </c>
    </row>
    <row r="256" spans="2:21">
      <c r="B256" s="109" t="s">
        <v>3718</v>
      </c>
      <c r="C256" s="110" t="s">
        <v>3719</v>
      </c>
      <c r="D256" s="111" t="s">
        <v>2990</v>
      </c>
      <c r="E256" s="112" t="s">
        <v>3095</v>
      </c>
      <c r="F256" s="111" t="s">
        <v>3720</v>
      </c>
      <c r="G256" s="112" t="s">
        <v>3721</v>
      </c>
      <c r="H256" s="113">
        <v>43632.6</v>
      </c>
      <c r="I256" s="113">
        <v>10</v>
      </c>
      <c r="J256" s="112" t="s">
        <v>2640</v>
      </c>
      <c r="K256" s="114">
        <v>2</v>
      </c>
      <c r="L256" s="114" t="s">
        <v>1579</v>
      </c>
      <c r="M256" s="111" t="s">
        <v>2641</v>
      </c>
      <c r="N256" s="115">
        <v>0</v>
      </c>
      <c r="O256" s="115">
        <v>0</v>
      </c>
      <c r="P256" s="115">
        <v>0</v>
      </c>
      <c r="Q256" s="111" t="s">
        <v>46</v>
      </c>
      <c r="R256" s="111" t="s">
        <v>46</v>
      </c>
      <c r="S256" s="111" t="s">
        <v>46</v>
      </c>
      <c r="T256" s="111" t="s">
        <v>2709</v>
      </c>
      <c r="U256" s="116">
        <f>+IF(LEN(L4T_30[[#This Row],[KOD]])=1,1,IF(LEN(L4T_30[[#This Row],[KOD]])=8,2,IF(LEN(L4T_30[[#This Row],[KOD]])=15,3,4)))</f>
        <v>4</v>
      </c>
    </row>
    <row r="257" spans="2:21">
      <c r="B257" s="109" t="s">
        <v>3722</v>
      </c>
      <c r="C257" s="110" t="s">
        <v>3723</v>
      </c>
      <c r="D257" s="111" t="s">
        <v>2990</v>
      </c>
      <c r="E257" s="112" t="s">
        <v>3095</v>
      </c>
      <c r="F257" s="111" t="s">
        <v>3724</v>
      </c>
      <c r="G257" s="112" t="s">
        <v>3723</v>
      </c>
      <c r="H257" s="113">
        <v>97715.21</v>
      </c>
      <c r="I257" s="113">
        <v>2</v>
      </c>
      <c r="J257" s="112" t="s">
        <v>2640</v>
      </c>
      <c r="K257" s="114">
        <v>2</v>
      </c>
      <c r="L257" s="114" t="s">
        <v>1579</v>
      </c>
      <c r="M257" s="111" t="s">
        <v>2641</v>
      </c>
      <c r="N257" s="115">
        <v>0</v>
      </c>
      <c r="O257" s="115">
        <v>0</v>
      </c>
      <c r="P257" s="115">
        <v>0</v>
      </c>
      <c r="Q257" s="111" t="s">
        <v>46</v>
      </c>
      <c r="R257" s="111" t="s">
        <v>46</v>
      </c>
      <c r="S257" s="111" t="s">
        <v>46</v>
      </c>
      <c r="T257" s="111" t="s">
        <v>2781</v>
      </c>
      <c r="U257" s="116">
        <f>+IF(LEN(L4T_30[[#This Row],[KOD]])=1,1,IF(LEN(L4T_30[[#This Row],[KOD]])=8,2,IF(LEN(L4T_30[[#This Row],[KOD]])=15,3,4)))</f>
        <v>4</v>
      </c>
    </row>
    <row r="258" spans="2:21">
      <c r="B258" s="104" t="s">
        <v>3725</v>
      </c>
      <c r="C258" s="41" t="s">
        <v>3726</v>
      </c>
      <c r="D258" s="43" t="s">
        <v>46</v>
      </c>
      <c r="E258" s="105" t="s">
        <v>46</v>
      </c>
      <c r="F258" s="43" t="s">
        <v>46</v>
      </c>
      <c r="G258" s="105" t="s">
        <v>46</v>
      </c>
      <c r="H258" s="45">
        <v>0</v>
      </c>
      <c r="I258" s="45">
        <v>0</v>
      </c>
      <c r="J258" s="105" t="s">
        <v>46</v>
      </c>
      <c r="K258" s="106">
        <v>0</v>
      </c>
      <c r="L258" s="106" t="s">
        <v>46</v>
      </c>
      <c r="M258" s="43" t="s">
        <v>46</v>
      </c>
      <c r="N258" s="107">
        <v>0</v>
      </c>
      <c r="O258" s="107">
        <v>0</v>
      </c>
      <c r="P258" s="107">
        <v>0</v>
      </c>
      <c r="Q258" s="43" t="s">
        <v>46</v>
      </c>
      <c r="R258" s="43" t="s">
        <v>46</v>
      </c>
      <c r="S258" s="43" t="s">
        <v>3727</v>
      </c>
      <c r="T258" s="43" t="s">
        <v>46</v>
      </c>
      <c r="U258" s="108">
        <f>+IF(LEN(L4T_30[[#This Row],[KOD]])=1,1,IF(LEN(L4T_30[[#This Row],[KOD]])=8,2,IF(LEN(L4T_30[[#This Row],[KOD]])=15,3,4)))</f>
        <v>3</v>
      </c>
    </row>
    <row r="259" spans="2:21">
      <c r="B259" s="109" t="s">
        <v>3728</v>
      </c>
      <c r="C259" s="110" t="s">
        <v>3729</v>
      </c>
      <c r="D259" s="111" t="s">
        <v>2990</v>
      </c>
      <c r="E259" s="112" t="s">
        <v>3095</v>
      </c>
      <c r="F259" s="111" t="s">
        <v>3730</v>
      </c>
      <c r="G259" s="112" t="s">
        <v>3731</v>
      </c>
      <c r="H259" s="113">
        <v>503569.56</v>
      </c>
      <c r="I259" s="113">
        <v>1</v>
      </c>
      <c r="J259" s="112" t="s">
        <v>2640</v>
      </c>
      <c r="K259" s="114">
        <v>2</v>
      </c>
      <c r="L259" s="114" t="s">
        <v>1579</v>
      </c>
      <c r="M259" s="111" t="s">
        <v>2641</v>
      </c>
      <c r="N259" s="115">
        <v>0</v>
      </c>
      <c r="O259" s="115">
        <v>0</v>
      </c>
      <c r="P259" s="115">
        <v>0</v>
      </c>
      <c r="Q259" s="111" t="s">
        <v>46</v>
      </c>
      <c r="R259" s="111" t="s">
        <v>46</v>
      </c>
      <c r="S259" s="111" t="s">
        <v>46</v>
      </c>
      <c r="T259" s="111" t="s">
        <v>2642</v>
      </c>
      <c r="U259" s="116">
        <f>+IF(LEN(L4T_30[[#This Row],[KOD]])=1,1,IF(LEN(L4T_30[[#This Row],[KOD]])=8,2,IF(LEN(L4T_30[[#This Row],[KOD]])=15,3,4)))</f>
        <v>4</v>
      </c>
    </row>
    <row r="260" spans="2:21">
      <c r="B260" s="109" t="s">
        <v>3732</v>
      </c>
      <c r="C260" s="110" t="s">
        <v>3733</v>
      </c>
      <c r="D260" s="111" t="s">
        <v>2990</v>
      </c>
      <c r="E260" s="112" t="s">
        <v>3095</v>
      </c>
      <c r="F260" s="111" t="s">
        <v>3734</v>
      </c>
      <c r="G260" s="112" t="s">
        <v>3735</v>
      </c>
      <c r="H260" s="113">
        <v>4222790.41</v>
      </c>
      <c r="I260" s="113">
        <v>1</v>
      </c>
      <c r="J260" s="112" t="s">
        <v>2640</v>
      </c>
      <c r="K260" s="114">
        <v>2</v>
      </c>
      <c r="L260" s="114" t="s">
        <v>1579</v>
      </c>
      <c r="M260" s="111" t="s">
        <v>2641</v>
      </c>
      <c r="N260" s="115">
        <v>0</v>
      </c>
      <c r="O260" s="115">
        <v>0</v>
      </c>
      <c r="P260" s="115">
        <v>0</v>
      </c>
      <c r="Q260" s="111" t="s">
        <v>46</v>
      </c>
      <c r="R260" s="111" t="s">
        <v>46</v>
      </c>
      <c r="S260" s="111" t="s">
        <v>46</v>
      </c>
      <c r="T260" s="111" t="s">
        <v>2647</v>
      </c>
      <c r="U260" s="116">
        <f>+IF(LEN(L4T_30[[#This Row],[KOD]])=1,1,IF(LEN(L4T_30[[#This Row],[KOD]])=8,2,IF(LEN(L4T_30[[#This Row],[KOD]])=15,3,4)))</f>
        <v>4</v>
      </c>
    </row>
    <row r="261" spans="2:21">
      <c r="B261" s="109" t="s">
        <v>3736</v>
      </c>
      <c r="C261" s="110" t="s">
        <v>3737</v>
      </c>
      <c r="D261" s="111" t="s">
        <v>2990</v>
      </c>
      <c r="E261" s="112" t="s">
        <v>3095</v>
      </c>
      <c r="F261" s="111" t="s">
        <v>3738</v>
      </c>
      <c r="G261" s="112" t="s">
        <v>3739</v>
      </c>
      <c r="H261" s="113">
        <v>125173</v>
      </c>
      <c r="I261" s="113">
        <v>1</v>
      </c>
      <c r="J261" s="112" t="s">
        <v>2640</v>
      </c>
      <c r="K261" s="114">
        <v>2</v>
      </c>
      <c r="L261" s="114" t="s">
        <v>1579</v>
      </c>
      <c r="M261" s="111" t="s">
        <v>2641</v>
      </c>
      <c r="N261" s="115">
        <v>0</v>
      </c>
      <c r="O261" s="115">
        <v>0</v>
      </c>
      <c r="P261" s="115">
        <v>0</v>
      </c>
      <c r="Q261" s="111" t="s">
        <v>46</v>
      </c>
      <c r="R261" s="111" t="s">
        <v>46</v>
      </c>
      <c r="S261" s="111" t="s">
        <v>46</v>
      </c>
      <c r="T261" s="111" t="s">
        <v>2652</v>
      </c>
      <c r="U261" s="116">
        <f>+IF(LEN(L4T_30[[#This Row],[KOD]])=1,1,IF(LEN(L4T_30[[#This Row],[KOD]])=8,2,IF(LEN(L4T_30[[#This Row],[KOD]])=15,3,4)))</f>
        <v>4</v>
      </c>
    </row>
    <row r="262" spans="2:21">
      <c r="B262" s="109" t="s">
        <v>3740</v>
      </c>
      <c r="C262" s="110" t="s">
        <v>3741</v>
      </c>
      <c r="D262" s="111" t="s">
        <v>2990</v>
      </c>
      <c r="E262" s="112" t="s">
        <v>3095</v>
      </c>
      <c r="F262" s="111" t="s">
        <v>3742</v>
      </c>
      <c r="G262" s="112" t="s">
        <v>3743</v>
      </c>
      <c r="H262" s="113">
        <v>7496749.7699999996</v>
      </c>
      <c r="I262" s="113">
        <v>1</v>
      </c>
      <c r="J262" s="112" t="s">
        <v>2640</v>
      </c>
      <c r="K262" s="114">
        <v>2</v>
      </c>
      <c r="L262" s="114" t="s">
        <v>1579</v>
      </c>
      <c r="M262" s="111" t="s">
        <v>2641</v>
      </c>
      <c r="N262" s="115">
        <v>0</v>
      </c>
      <c r="O262" s="115">
        <v>0</v>
      </c>
      <c r="P262" s="115">
        <v>0</v>
      </c>
      <c r="Q262" s="111" t="s">
        <v>46</v>
      </c>
      <c r="R262" s="111" t="s">
        <v>46</v>
      </c>
      <c r="S262" s="111" t="s">
        <v>46</v>
      </c>
      <c r="T262" s="111" t="s">
        <v>2657</v>
      </c>
      <c r="U262" s="116">
        <f>+IF(LEN(L4T_30[[#This Row],[KOD]])=1,1,IF(LEN(L4T_30[[#This Row],[KOD]])=8,2,IF(LEN(L4T_30[[#This Row],[KOD]])=15,3,4)))</f>
        <v>4</v>
      </c>
    </row>
    <row r="263" spans="2:21">
      <c r="B263" s="109" t="s">
        <v>3744</v>
      </c>
      <c r="C263" s="110" t="s">
        <v>3745</v>
      </c>
      <c r="D263" s="111" t="s">
        <v>2990</v>
      </c>
      <c r="E263" s="112" t="s">
        <v>3095</v>
      </c>
      <c r="F263" s="111" t="s">
        <v>3746</v>
      </c>
      <c r="G263" s="112" t="s">
        <v>3747</v>
      </c>
      <c r="H263" s="113">
        <v>1079077.6200000001</v>
      </c>
      <c r="I263" s="113">
        <v>1</v>
      </c>
      <c r="J263" s="112" t="s">
        <v>2640</v>
      </c>
      <c r="K263" s="114">
        <v>2</v>
      </c>
      <c r="L263" s="114" t="s">
        <v>1579</v>
      </c>
      <c r="M263" s="111" t="s">
        <v>2641</v>
      </c>
      <c r="N263" s="115">
        <v>0</v>
      </c>
      <c r="O263" s="115">
        <v>0</v>
      </c>
      <c r="P263" s="115">
        <v>0</v>
      </c>
      <c r="Q263" s="111" t="s">
        <v>46</v>
      </c>
      <c r="R263" s="111" t="s">
        <v>46</v>
      </c>
      <c r="S263" s="111" t="s">
        <v>46</v>
      </c>
      <c r="T263" s="111" t="s">
        <v>2662</v>
      </c>
      <c r="U263" s="116">
        <f>+IF(LEN(L4T_30[[#This Row],[KOD]])=1,1,IF(LEN(L4T_30[[#This Row],[KOD]])=8,2,IF(LEN(L4T_30[[#This Row],[KOD]])=15,3,4)))</f>
        <v>4</v>
      </c>
    </row>
    <row r="264" spans="2:21">
      <c r="B264" s="109" t="s">
        <v>3748</v>
      </c>
      <c r="C264" s="110" t="s">
        <v>3749</v>
      </c>
      <c r="D264" s="111" t="s">
        <v>2990</v>
      </c>
      <c r="E264" s="112" t="s">
        <v>3095</v>
      </c>
      <c r="F264" s="111" t="s">
        <v>3750</v>
      </c>
      <c r="G264" s="112" t="s">
        <v>3751</v>
      </c>
      <c r="H264" s="113">
        <v>492210.84</v>
      </c>
      <c r="I264" s="113">
        <v>1</v>
      </c>
      <c r="J264" s="112" t="s">
        <v>2640</v>
      </c>
      <c r="K264" s="114">
        <v>2</v>
      </c>
      <c r="L264" s="114" t="s">
        <v>1579</v>
      </c>
      <c r="M264" s="111" t="s">
        <v>2641</v>
      </c>
      <c r="N264" s="115">
        <v>0</v>
      </c>
      <c r="O264" s="115">
        <v>0</v>
      </c>
      <c r="P264" s="115">
        <v>0</v>
      </c>
      <c r="Q264" s="111" t="s">
        <v>46</v>
      </c>
      <c r="R264" s="111" t="s">
        <v>46</v>
      </c>
      <c r="S264" s="111" t="s">
        <v>46</v>
      </c>
      <c r="T264" s="111" t="s">
        <v>2667</v>
      </c>
      <c r="U264" s="116">
        <f>+IF(LEN(L4T_30[[#This Row],[KOD]])=1,1,IF(LEN(L4T_30[[#This Row],[KOD]])=8,2,IF(LEN(L4T_30[[#This Row],[KOD]])=15,3,4)))</f>
        <v>4</v>
      </c>
    </row>
    <row r="265" spans="2:21">
      <c r="B265" s="109" t="s">
        <v>3752</v>
      </c>
      <c r="C265" s="110" t="s">
        <v>3753</v>
      </c>
      <c r="D265" s="111" t="s">
        <v>2990</v>
      </c>
      <c r="E265" s="112" t="s">
        <v>3095</v>
      </c>
      <c r="F265" s="111" t="s">
        <v>3754</v>
      </c>
      <c r="G265" s="112" t="s">
        <v>3755</v>
      </c>
      <c r="H265" s="113">
        <v>530073.22</v>
      </c>
      <c r="I265" s="113">
        <v>1</v>
      </c>
      <c r="J265" s="112" t="s">
        <v>2640</v>
      </c>
      <c r="K265" s="114">
        <v>2</v>
      </c>
      <c r="L265" s="114" t="s">
        <v>1579</v>
      </c>
      <c r="M265" s="111" t="s">
        <v>2641</v>
      </c>
      <c r="N265" s="115">
        <v>0</v>
      </c>
      <c r="O265" s="115">
        <v>0</v>
      </c>
      <c r="P265" s="115">
        <v>0</v>
      </c>
      <c r="Q265" s="111" t="s">
        <v>46</v>
      </c>
      <c r="R265" s="111" t="s">
        <v>46</v>
      </c>
      <c r="S265" s="111" t="s">
        <v>46</v>
      </c>
      <c r="T265" s="111" t="s">
        <v>2699</v>
      </c>
      <c r="U265" s="116">
        <f>+IF(LEN(L4T_30[[#This Row],[KOD]])=1,1,IF(LEN(L4T_30[[#This Row],[KOD]])=8,2,IF(LEN(L4T_30[[#This Row],[KOD]])=15,3,4)))</f>
        <v>4</v>
      </c>
    </row>
    <row r="266" spans="2:21">
      <c r="B266" s="109" t="s">
        <v>3756</v>
      </c>
      <c r="C266" s="110" t="s">
        <v>3757</v>
      </c>
      <c r="D266" s="111" t="s">
        <v>2990</v>
      </c>
      <c r="E266" s="112" t="s">
        <v>3095</v>
      </c>
      <c r="F266" s="111" t="s">
        <v>3758</v>
      </c>
      <c r="G266" s="112" t="s">
        <v>3759</v>
      </c>
      <c r="H266" s="113">
        <v>530073.22</v>
      </c>
      <c r="I266" s="113">
        <v>1</v>
      </c>
      <c r="J266" s="112" t="s">
        <v>2640</v>
      </c>
      <c r="K266" s="114">
        <v>2</v>
      </c>
      <c r="L266" s="114" t="s">
        <v>1579</v>
      </c>
      <c r="M266" s="111" t="s">
        <v>2641</v>
      </c>
      <c r="N266" s="115">
        <v>0</v>
      </c>
      <c r="O266" s="115">
        <v>0</v>
      </c>
      <c r="P266" s="115">
        <v>0</v>
      </c>
      <c r="Q266" s="111" t="s">
        <v>46</v>
      </c>
      <c r="R266" s="111" t="s">
        <v>46</v>
      </c>
      <c r="S266" s="111" t="s">
        <v>46</v>
      </c>
      <c r="T266" s="111" t="s">
        <v>2704</v>
      </c>
      <c r="U266" s="116">
        <f>+IF(LEN(L4T_30[[#This Row],[KOD]])=1,1,IF(LEN(L4T_30[[#This Row],[KOD]])=8,2,IF(LEN(L4T_30[[#This Row],[KOD]])=15,3,4)))</f>
        <v>4</v>
      </c>
    </row>
    <row r="267" spans="2:21">
      <c r="B267" s="109" t="s">
        <v>3760</v>
      </c>
      <c r="C267" s="110" t="s">
        <v>3761</v>
      </c>
      <c r="D267" s="111" t="s">
        <v>2990</v>
      </c>
      <c r="E267" s="112" t="s">
        <v>3095</v>
      </c>
      <c r="F267" s="111" t="s">
        <v>3762</v>
      </c>
      <c r="G267" s="112" t="s">
        <v>3763</v>
      </c>
      <c r="H267" s="113">
        <v>530073.22</v>
      </c>
      <c r="I267" s="113">
        <v>1</v>
      </c>
      <c r="J267" s="112" t="s">
        <v>2640</v>
      </c>
      <c r="K267" s="114">
        <v>2</v>
      </c>
      <c r="L267" s="114" t="s">
        <v>1579</v>
      </c>
      <c r="M267" s="111" t="s">
        <v>2641</v>
      </c>
      <c r="N267" s="115">
        <v>0</v>
      </c>
      <c r="O267" s="115">
        <v>0</v>
      </c>
      <c r="P267" s="115">
        <v>0</v>
      </c>
      <c r="Q267" s="111" t="s">
        <v>46</v>
      </c>
      <c r="R267" s="111" t="s">
        <v>46</v>
      </c>
      <c r="S267" s="111" t="s">
        <v>46</v>
      </c>
      <c r="T267" s="111" t="s">
        <v>2709</v>
      </c>
      <c r="U267" s="116">
        <f>+IF(LEN(L4T_30[[#This Row],[KOD]])=1,1,IF(LEN(L4T_30[[#This Row],[KOD]])=8,2,IF(LEN(L4T_30[[#This Row],[KOD]])=15,3,4)))</f>
        <v>4</v>
      </c>
    </row>
    <row r="268" spans="2:21">
      <c r="B268" s="109" t="s">
        <v>3764</v>
      </c>
      <c r="C268" s="110" t="s">
        <v>3765</v>
      </c>
      <c r="D268" s="111" t="s">
        <v>2990</v>
      </c>
      <c r="E268" s="112" t="s">
        <v>3095</v>
      </c>
      <c r="F268" s="111" t="s">
        <v>3766</v>
      </c>
      <c r="G268" s="112" t="s">
        <v>3767</v>
      </c>
      <c r="H268" s="113">
        <v>530073.22</v>
      </c>
      <c r="I268" s="113">
        <v>1</v>
      </c>
      <c r="J268" s="112" t="s">
        <v>2640</v>
      </c>
      <c r="K268" s="114">
        <v>2</v>
      </c>
      <c r="L268" s="114" t="s">
        <v>1579</v>
      </c>
      <c r="M268" s="111" t="s">
        <v>2641</v>
      </c>
      <c r="N268" s="115">
        <v>0</v>
      </c>
      <c r="O268" s="115">
        <v>0</v>
      </c>
      <c r="P268" s="115">
        <v>0</v>
      </c>
      <c r="Q268" s="111" t="s">
        <v>46</v>
      </c>
      <c r="R268" s="111" t="s">
        <v>46</v>
      </c>
      <c r="S268" s="111" t="s">
        <v>46</v>
      </c>
      <c r="T268" s="111" t="s">
        <v>2781</v>
      </c>
      <c r="U268" s="116">
        <f>+IF(LEN(L4T_30[[#This Row],[KOD]])=1,1,IF(LEN(L4T_30[[#This Row],[KOD]])=8,2,IF(LEN(L4T_30[[#This Row],[KOD]])=15,3,4)))</f>
        <v>4</v>
      </c>
    </row>
    <row r="269" spans="2:21">
      <c r="B269" s="109" t="s">
        <v>3768</v>
      </c>
      <c r="C269" s="110" t="s">
        <v>3769</v>
      </c>
      <c r="D269" s="111" t="s">
        <v>2990</v>
      </c>
      <c r="E269" s="112" t="s">
        <v>3095</v>
      </c>
      <c r="F269" s="111" t="s">
        <v>3770</v>
      </c>
      <c r="G269" s="112" t="s">
        <v>3771</v>
      </c>
      <c r="H269" s="113">
        <v>530073.22</v>
      </c>
      <c r="I269" s="113">
        <v>1</v>
      </c>
      <c r="J269" s="112" t="s">
        <v>2640</v>
      </c>
      <c r="K269" s="114">
        <v>2</v>
      </c>
      <c r="L269" s="114" t="s">
        <v>1579</v>
      </c>
      <c r="M269" s="111" t="s">
        <v>2641</v>
      </c>
      <c r="N269" s="115">
        <v>0</v>
      </c>
      <c r="O269" s="115">
        <v>0</v>
      </c>
      <c r="P269" s="115">
        <v>0</v>
      </c>
      <c r="Q269" s="111" t="s">
        <v>46</v>
      </c>
      <c r="R269" s="111" t="s">
        <v>46</v>
      </c>
      <c r="S269" s="111" t="s">
        <v>46</v>
      </c>
      <c r="T269" s="111" t="s">
        <v>2714</v>
      </c>
      <c r="U269" s="116">
        <f>+IF(LEN(L4T_30[[#This Row],[KOD]])=1,1,IF(LEN(L4T_30[[#This Row],[KOD]])=8,2,IF(LEN(L4T_30[[#This Row],[KOD]])=15,3,4)))</f>
        <v>4</v>
      </c>
    </row>
    <row r="270" spans="2:21">
      <c r="B270" s="109" t="s">
        <v>3772</v>
      </c>
      <c r="C270" s="110" t="s">
        <v>3773</v>
      </c>
      <c r="D270" s="111" t="s">
        <v>2990</v>
      </c>
      <c r="E270" s="112" t="s">
        <v>3095</v>
      </c>
      <c r="F270" s="111" t="s">
        <v>3774</v>
      </c>
      <c r="G270" s="112" t="s">
        <v>3775</v>
      </c>
      <c r="H270" s="113">
        <v>81782.720000000001</v>
      </c>
      <c r="I270" s="113">
        <v>1</v>
      </c>
      <c r="J270" s="112" t="s">
        <v>2640</v>
      </c>
      <c r="K270" s="114">
        <v>2</v>
      </c>
      <c r="L270" s="114" t="s">
        <v>1579</v>
      </c>
      <c r="M270" s="111" t="s">
        <v>2641</v>
      </c>
      <c r="N270" s="115">
        <v>0</v>
      </c>
      <c r="O270" s="115">
        <v>0</v>
      </c>
      <c r="P270" s="115">
        <v>0</v>
      </c>
      <c r="Q270" s="111" t="s">
        <v>46</v>
      </c>
      <c r="R270" s="111" t="s">
        <v>46</v>
      </c>
      <c r="S270" s="111" t="s">
        <v>46</v>
      </c>
      <c r="T270" s="111" t="s">
        <v>3136</v>
      </c>
      <c r="U270" s="116">
        <f>+IF(LEN(L4T_30[[#This Row],[KOD]])=1,1,IF(LEN(L4T_30[[#This Row],[KOD]])=8,2,IF(LEN(L4T_30[[#This Row],[KOD]])=15,3,4)))</f>
        <v>4</v>
      </c>
    </row>
    <row r="271" spans="2:21">
      <c r="B271" s="109" t="s">
        <v>3776</v>
      </c>
      <c r="C271" s="110" t="s">
        <v>3777</v>
      </c>
      <c r="D271" s="111" t="s">
        <v>2990</v>
      </c>
      <c r="E271" s="112" t="s">
        <v>3095</v>
      </c>
      <c r="F271" s="111" t="s">
        <v>3778</v>
      </c>
      <c r="G271" s="112" t="s">
        <v>3779</v>
      </c>
      <c r="H271" s="113">
        <v>13484002.470000001</v>
      </c>
      <c r="I271" s="113">
        <v>1</v>
      </c>
      <c r="J271" s="112" t="s">
        <v>2640</v>
      </c>
      <c r="K271" s="114">
        <v>2</v>
      </c>
      <c r="L271" s="114" t="s">
        <v>1579</v>
      </c>
      <c r="M271" s="111" t="s">
        <v>2641</v>
      </c>
      <c r="N271" s="115">
        <v>0</v>
      </c>
      <c r="O271" s="115">
        <v>0</v>
      </c>
      <c r="P271" s="115">
        <v>0</v>
      </c>
      <c r="Q271" s="111" t="s">
        <v>46</v>
      </c>
      <c r="R271" s="111" t="s">
        <v>46</v>
      </c>
      <c r="S271" s="111" t="s">
        <v>46</v>
      </c>
      <c r="T271" s="111" t="s">
        <v>2790</v>
      </c>
      <c r="U271" s="116">
        <f>+IF(LEN(L4T_30[[#This Row],[KOD]])=1,1,IF(LEN(L4T_30[[#This Row],[KOD]])=8,2,IF(LEN(L4T_30[[#This Row],[KOD]])=15,3,4)))</f>
        <v>4</v>
      </c>
    </row>
    <row r="272" spans="2:21">
      <c r="B272" s="109" t="s">
        <v>3780</v>
      </c>
      <c r="C272" s="110" t="s">
        <v>3781</v>
      </c>
      <c r="D272" s="111" t="s">
        <v>2990</v>
      </c>
      <c r="E272" s="112" t="s">
        <v>3095</v>
      </c>
      <c r="F272" s="111" t="s">
        <v>3782</v>
      </c>
      <c r="G272" s="112" t="s">
        <v>3783</v>
      </c>
      <c r="H272" s="113">
        <v>1135871.18</v>
      </c>
      <c r="I272" s="113">
        <v>1</v>
      </c>
      <c r="J272" s="112" t="s">
        <v>2640</v>
      </c>
      <c r="K272" s="114">
        <v>2</v>
      </c>
      <c r="L272" s="114" t="s">
        <v>1579</v>
      </c>
      <c r="M272" s="111" t="s">
        <v>2641</v>
      </c>
      <c r="N272" s="115">
        <v>0</v>
      </c>
      <c r="O272" s="115">
        <v>0</v>
      </c>
      <c r="P272" s="115">
        <v>0</v>
      </c>
      <c r="Q272" s="111" t="s">
        <v>46</v>
      </c>
      <c r="R272" s="111" t="s">
        <v>46</v>
      </c>
      <c r="S272" s="111" t="s">
        <v>46</v>
      </c>
      <c r="T272" s="111" t="s">
        <v>2795</v>
      </c>
      <c r="U272" s="116">
        <f>+IF(LEN(L4T_30[[#This Row],[KOD]])=1,1,IF(LEN(L4T_30[[#This Row],[KOD]])=8,2,IF(LEN(L4T_30[[#This Row],[KOD]])=15,3,4)))</f>
        <v>4</v>
      </c>
    </row>
    <row r="273" spans="2:21">
      <c r="B273" s="109" t="s">
        <v>3784</v>
      </c>
      <c r="C273" s="110" t="s">
        <v>3785</v>
      </c>
      <c r="D273" s="111" t="s">
        <v>2990</v>
      </c>
      <c r="E273" s="112" t="s">
        <v>3095</v>
      </c>
      <c r="F273" s="111" t="s">
        <v>3786</v>
      </c>
      <c r="G273" s="112" t="s">
        <v>3787</v>
      </c>
      <c r="H273" s="113">
        <v>1135871.18</v>
      </c>
      <c r="I273" s="113">
        <v>1</v>
      </c>
      <c r="J273" s="112" t="s">
        <v>2640</v>
      </c>
      <c r="K273" s="114">
        <v>2</v>
      </c>
      <c r="L273" s="114" t="s">
        <v>1579</v>
      </c>
      <c r="M273" s="111" t="s">
        <v>2641</v>
      </c>
      <c r="N273" s="115">
        <v>0</v>
      </c>
      <c r="O273" s="115">
        <v>0</v>
      </c>
      <c r="P273" s="115">
        <v>0</v>
      </c>
      <c r="Q273" s="111" t="s">
        <v>46</v>
      </c>
      <c r="R273" s="111" t="s">
        <v>46</v>
      </c>
      <c r="S273" s="111" t="s">
        <v>46</v>
      </c>
      <c r="T273" s="111" t="s">
        <v>2720</v>
      </c>
      <c r="U273" s="116">
        <f>+IF(LEN(L4T_30[[#This Row],[KOD]])=1,1,IF(LEN(L4T_30[[#This Row],[KOD]])=8,2,IF(LEN(L4T_30[[#This Row],[KOD]])=15,3,4)))</f>
        <v>4</v>
      </c>
    </row>
    <row r="274" spans="2:21">
      <c r="B274" s="109" t="s">
        <v>3788</v>
      </c>
      <c r="C274" s="110" t="s">
        <v>3789</v>
      </c>
      <c r="D274" s="111" t="s">
        <v>2990</v>
      </c>
      <c r="E274" s="112" t="s">
        <v>3095</v>
      </c>
      <c r="F274" s="111" t="s">
        <v>3790</v>
      </c>
      <c r="G274" s="112" t="s">
        <v>3791</v>
      </c>
      <c r="H274" s="113">
        <v>7527039.6699999999</v>
      </c>
      <c r="I274" s="113">
        <v>2</v>
      </c>
      <c r="J274" s="112" t="s">
        <v>2640</v>
      </c>
      <c r="K274" s="114">
        <v>2</v>
      </c>
      <c r="L274" s="114" t="s">
        <v>1579</v>
      </c>
      <c r="M274" s="111" t="s">
        <v>2641</v>
      </c>
      <c r="N274" s="115">
        <v>0</v>
      </c>
      <c r="O274" s="115">
        <v>0</v>
      </c>
      <c r="P274" s="115">
        <v>0</v>
      </c>
      <c r="Q274" s="111" t="s">
        <v>46</v>
      </c>
      <c r="R274" s="111" t="s">
        <v>46</v>
      </c>
      <c r="S274" s="111" t="s">
        <v>46</v>
      </c>
      <c r="T274" s="111" t="s">
        <v>2804</v>
      </c>
      <c r="U274" s="116">
        <f>+IF(LEN(L4T_30[[#This Row],[KOD]])=1,1,IF(LEN(L4T_30[[#This Row],[KOD]])=8,2,IF(LEN(L4T_30[[#This Row],[KOD]])=15,3,4)))</f>
        <v>4</v>
      </c>
    </row>
    <row r="275" spans="2:21">
      <c r="B275" s="109" t="s">
        <v>3792</v>
      </c>
      <c r="C275" s="110" t="s">
        <v>3793</v>
      </c>
      <c r="D275" s="111" t="s">
        <v>2990</v>
      </c>
      <c r="E275" s="112" t="s">
        <v>3095</v>
      </c>
      <c r="F275" s="111" t="s">
        <v>3794</v>
      </c>
      <c r="G275" s="112" t="s">
        <v>3795</v>
      </c>
      <c r="H275" s="113">
        <v>1135871.18</v>
      </c>
      <c r="I275" s="113">
        <v>1</v>
      </c>
      <c r="J275" s="112" t="s">
        <v>2640</v>
      </c>
      <c r="K275" s="114">
        <v>2</v>
      </c>
      <c r="L275" s="114" t="s">
        <v>1579</v>
      </c>
      <c r="M275" s="111" t="s">
        <v>2641</v>
      </c>
      <c r="N275" s="115">
        <v>0</v>
      </c>
      <c r="O275" s="115">
        <v>0</v>
      </c>
      <c r="P275" s="115">
        <v>0</v>
      </c>
      <c r="Q275" s="111" t="s">
        <v>46</v>
      </c>
      <c r="R275" s="111" t="s">
        <v>46</v>
      </c>
      <c r="S275" s="111" t="s">
        <v>46</v>
      </c>
      <c r="T275" s="111" t="s">
        <v>2809</v>
      </c>
      <c r="U275" s="116">
        <f>+IF(LEN(L4T_30[[#This Row],[KOD]])=1,1,IF(LEN(L4T_30[[#This Row],[KOD]])=8,2,IF(LEN(L4T_30[[#This Row],[KOD]])=15,3,4)))</f>
        <v>4</v>
      </c>
    </row>
    <row r="276" spans="2:21">
      <c r="B276" s="109" t="s">
        <v>3796</v>
      </c>
      <c r="C276" s="110" t="s">
        <v>3797</v>
      </c>
      <c r="D276" s="111" t="s">
        <v>2990</v>
      </c>
      <c r="E276" s="112" t="s">
        <v>3095</v>
      </c>
      <c r="F276" s="111" t="s">
        <v>3798</v>
      </c>
      <c r="G276" s="112" t="s">
        <v>3799</v>
      </c>
      <c r="H276" s="113">
        <v>13423422.68</v>
      </c>
      <c r="I276" s="113">
        <v>3</v>
      </c>
      <c r="J276" s="112" t="s">
        <v>2640</v>
      </c>
      <c r="K276" s="114">
        <v>2</v>
      </c>
      <c r="L276" s="114" t="s">
        <v>1579</v>
      </c>
      <c r="M276" s="111" t="s">
        <v>2641</v>
      </c>
      <c r="N276" s="115">
        <v>0</v>
      </c>
      <c r="O276" s="115">
        <v>0</v>
      </c>
      <c r="P276" s="115">
        <v>0</v>
      </c>
      <c r="Q276" s="111" t="s">
        <v>46</v>
      </c>
      <c r="R276" s="111" t="s">
        <v>46</v>
      </c>
      <c r="S276" s="111" t="s">
        <v>46</v>
      </c>
      <c r="T276" s="111" t="s">
        <v>2725</v>
      </c>
      <c r="U276" s="116">
        <f>+IF(LEN(L4T_30[[#This Row],[KOD]])=1,1,IF(LEN(L4T_30[[#This Row],[KOD]])=8,2,IF(LEN(L4T_30[[#This Row],[KOD]])=15,3,4)))</f>
        <v>4</v>
      </c>
    </row>
    <row r="277" spans="2:21">
      <c r="B277" s="109" t="s">
        <v>3800</v>
      </c>
      <c r="C277" s="110" t="s">
        <v>3801</v>
      </c>
      <c r="D277" s="111" t="s">
        <v>2990</v>
      </c>
      <c r="E277" s="112" t="s">
        <v>3095</v>
      </c>
      <c r="F277" s="111" t="s">
        <v>3802</v>
      </c>
      <c r="G277" s="112" t="s">
        <v>3803</v>
      </c>
      <c r="H277" s="113">
        <v>1135871.18</v>
      </c>
      <c r="I277" s="113">
        <v>1</v>
      </c>
      <c r="J277" s="112" t="s">
        <v>2640</v>
      </c>
      <c r="K277" s="114">
        <v>2</v>
      </c>
      <c r="L277" s="114" t="s">
        <v>1579</v>
      </c>
      <c r="M277" s="111" t="s">
        <v>2641</v>
      </c>
      <c r="N277" s="115">
        <v>0</v>
      </c>
      <c r="O277" s="115">
        <v>0</v>
      </c>
      <c r="P277" s="115">
        <v>0</v>
      </c>
      <c r="Q277" s="111" t="s">
        <v>46</v>
      </c>
      <c r="R277" s="111" t="s">
        <v>46</v>
      </c>
      <c r="S277" s="111" t="s">
        <v>46</v>
      </c>
      <c r="T277" s="111" t="s">
        <v>2819</v>
      </c>
      <c r="U277" s="116">
        <f>+IF(LEN(L4T_30[[#This Row],[KOD]])=1,1,IF(LEN(L4T_30[[#This Row],[KOD]])=8,2,IF(LEN(L4T_30[[#This Row],[KOD]])=15,3,4)))</f>
        <v>4</v>
      </c>
    </row>
    <row r="278" spans="2:21">
      <c r="B278" s="109" t="s">
        <v>3804</v>
      </c>
      <c r="C278" s="110" t="s">
        <v>3805</v>
      </c>
      <c r="D278" s="111" t="s">
        <v>2990</v>
      </c>
      <c r="E278" s="112" t="s">
        <v>3095</v>
      </c>
      <c r="F278" s="111" t="s">
        <v>3806</v>
      </c>
      <c r="G278" s="112" t="s">
        <v>3807</v>
      </c>
      <c r="H278" s="113">
        <v>1135871.18</v>
      </c>
      <c r="I278" s="113">
        <v>1</v>
      </c>
      <c r="J278" s="112" t="s">
        <v>2640</v>
      </c>
      <c r="K278" s="114">
        <v>2</v>
      </c>
      <c r="L278" s="114" t="s">
        <v>1579</v>
      </c>
      <c r="M278" s="111" t="s">
        <v>2641</v>
      </c>
      <c r="N278" s="115">
        <v>0</v>
      </c>
      <c r="O278" s="115">
        <v>0</v>
      </c>
      <c r="P278" s="115">
        <v>0</v>
      </c>
      <c r="Q278" s="111" t="s">
        <v>46</v>
      </c>
      <c r="R278" s="111" t="s">
        <v>46</v>
      </c>
      <c r="S278" s="111" t="s">
        <v>46</v>
      </c>
      <c r="T278" s="111" t="s">
        <v>2939</v>
      </c>
      <c r="U278" s="116">
        <f>+IF(LEN(L4T_30[[#This Row],[KOD]])=1,1,IF(LEN(L4T_30[[#This Row],[KOD]])=8,2,IF(LEN(L4T_30[[#This Row],[KOD]])=15,3,4)))</f>
        <v>4</v>
      </c>
    </row>
    <row r="279" spans="2:21">
      <c r="B279" s="109" t="s">
        <v>3808</v>
      </c>
      <c r="C279" s="110" t="s">
        <v>3809</v>
      </c>
      <c r="D279" s="111" t="s">
        <v>2990</v>
      </c>
      <c r="E279" s="112" t="s">
        <v>3095</v>
      </c>
      <c r="F279" s="111" t="s">
        <v>3810</v>
      </c>
      <c r="G279" s="112" t="s">
        <v>3811</v>
      </c>
      <c r="H279" s="113">
        <v>87234.91</v>
      </c>
      <c r="I279" s="113">
        <v>5</v>
      </c>
      <c r="J279" s="112" t="s">
        <v>2640</v>
      </c>
      <c r="K279" s="114">
        <v>2</v>
      </c>
      <c r="L279" s="114" t="s">
        <v>1579</v>
      </c>
      <c r="M279" s="111" t="s">
        <v>2641</v>
      </c>
      <c r="N279" s="115">
        <v>0</v>
      </c>
      <c r="O279" s="115">
        <v>0</v>
      </c>
      <c r="P279" s="115">
        <v>0</v>
      </c>
      <c r="Q279" s="111" t="s">
        <v>46</v>
      </c>
      <c r="R279" s="111" t="s">
        <v>46</v>
      </c>
      <c r="S279" s="111" t="s">
        <v>46</v>
      </c>
      <c r="T279" s="111" t="s">
        <v>2730</v>
      </c>
      <c r="U279" s="116">
        <f>+IF(LEN(L4T_30[[#This Row],[KOD]])=1,1,IF(LEN(L4T_30[[#This Row],[KOD]])=8,2,IF(LEN(L4T_30[[#This Row],[KOD]])=15,3,4)))</f>
        <v>4</v>
      </c>
    </row>
    <row r="280" spans="2:21">
      <c r="B280" s="109" t="s">
        <v>3812</v>
      </c>
      <c r="C280" s="110" t="s">
        <v>3813</v>
      </c>
      <c r="D280" s="111" t="s">
        <v>1612</v>
      </c>
      <c r="E280" s="112" t="s">
        <v>3095</v>
      </c>
      <c r="F280" s="111" t="s">
        <v>3814</v>
      </c>
      <c r="G280" s="112" t="s">
        <v>3815</v>
      </c>
      <c r="H280" s="113">
        <v>87.24</v>
      </c>
      <c r="I280" s="113">
        <v>1000</v>
      </c>
      <c r="J280" s="112" t="s">
        <v>2640</v>
      </c>
      <c r="K280" s="114">
        <v>2</v>
      </c>
      <c r="L280" s="114" t="s">
        <v>1579</v>
      </c>
      <c r="M280" s="111" t="s">
        <v>2641</v>
      </c>
      <c r="N280" s="115">
        <v>0</v>
      </c>
      <c r="O280" s="115">
        <v>0</v>
      </c>
      <c r="P280" s="115">
        <v>0</v>
      </c>
      <c r="Q280" s="111" t="s">
        <v>46</v>
      </c>
      <c r="R280" s="111" t="s">
        <v>46</v>
      </c>
      <c r="S280" s="111" t="s">
        <v>46</v>
      </c>
      <c r="T280" s="111" t="s">
        <v>2824</v>
      </c>
      <c r="U280" s="116">
        <f>+IF(LEN(L4T_30[[#This Row],[KOD]])=1,1,IF(LEN(L4T_30[[#This Row],[KOD]])=8,2,IF(LEN(L4T_30[[#This Row],[KOD]])=15,3,4)))</f>
        <v>4</v>
      </c>
    </row>
    <row r="281" spans="2:21">
      <c r="B281" s="109" t="s">
        <v>3816</v>
      </c>
      <c r="C281" s="110" t="s">
        <v>3817</v>
      </c>
      <c r="D281" s="111" t="s">
        <v>3606</v>
      </c>
      <c r="E281" s="112" t="s">
        <v>3095</v>
      </c>
      <c r="F281" s="111" t="s">
        <v>3818</v>
      </c>
      <c r="G281" s="112" t="s">
        <v>3819</v>
      </c>
      <c r="H281" s="113">
        <v>636087.86</v>
      </c>
      <c r="I281" s="113">
        <v>45</v>
      </c>
      <c r="J281" s="112" t="s">
        <v>2640</v>
      </c>
      <c r="K281" s="114">
        <v>2</v>
      </c>
      <c r="L281" s="114" t="s">
        <v>1579</v>
      </c>
      <c r="M281" s="111" t="s">
        <v>2641</v>
      </c>
      <c r="N281" s="115">
        <v>0</v>
      </c>
      <c r="O281" s="115">
        <v>0</v>
      </c>
      <c r="P281" s="115">
        <v>0</v>
      </c>
      <c r="Q281" s="111" t="s">
        <v>46</v>
      </c>
      <c r="R281" s="111" t="s">
        <v>46</v>
      </c>
      <c r="S281" s="111" t="s">
        <v>46</v>
      </c>
      <c r="T281" s="111" t="s">
        <v>2735</v>
      </c>
      <c r="U281" s="116">
        <f>+IF(LEN(L4T_30[[#This Row],[KOD]])=1,1,IF(LEN(L4T_30[[#This Row],[KOD]])=8,2,IF(LEN(L4T_30[[#This Row],[KOD]])=15,3,4)))</f>
        <v>4</v>
      </c>
    </row>
    <row r="282" spans="2:21">
      <c r="B282" s="104" t="s">
        <v>3820</v>
      </c>
      <c r="C282" s="41" t="s">
        <v>3821</v>
      </c>
      <c r="D282" s="43" t="s">
        <v>46</v>
      </c>
      <c r="E282" s="105" t="s">
        <v>46</v>
      </c>
      <c r="F282" s="43" t="s">
        <v>46</v>
      </c>
      <c r="G282" s="105" t="s">
        <v>46</v>
      </c>
      <c r="H282" s="45">
        <v>0</v>
      </c>
      <c r="I282" s="45">
        <v>0</v>
      </c>
      <c r="J282" s="105" t="s">
        <v>46</v>
      </c>
      <c r="K282" s="106">
        <v>0</v>
      </c>
      <c r="L282" s="106" t="s">
        <v>46</v>
      </c>
      <c r="M282" s="43" t="s">
        <v>46</v>
      </c>
      <c r="N282" s="107">
        <v>0</v>
      </c>
      <c r="O282" s="107">
        <v>0</v>
      </c>
      <c r="P282" s="107">
        <v>0</v>
      </c>
      <c r="Q282" s="43" t="s">
        <v>46</v>
      </c>
      <c r="R282" s="43" t="s">
        <v>46</v>
      </c>
      <c r="S282" s="43" t="s">
        <v>3822</v>
      </c>
      <c r="T282" s="43" t="s">
        <v>46</v>
      </c>
      <c r="U282" s="108">
        <f>+IF(LEN(L4T_30[[#This Row],[KOD]])=1,1,IF(LEN(L4T_30[[#This Row],[KOD]])=8,2,IF(LEN(L4T_30[[#This Row],[KOD]])=15,3,4)))</f>
        <v>3</v>
      </c>
    </row>
    <row r="283" spans="2:21">
      <c r="B283" s="109" t="s">
        <v>3823</v>
      </c>
      <c r="C283" s="110" t="s">
        <v>3824</v>
      </c>
      <c r="D283" s="111" t="s">
        <v>2913</v>
      </c>
      <c r="E283" s="112" t="s">
        <v>3095</v>
      </c>
      <c r="F283" s="111" t="s">
        <v>3825</v>
      </c>
      <c r="G283" s="112" t="s">
        <v>3826</v>
      </c>
      <c r="H283" s="113">
        <v>21255646.370000001</v>
      </c>
      <c r="I283" s="113">
        <v>1</v>
      </c>
      <c r="J283" s="112" t="s">
        <v>2640</v>
      </c>
      <c r="K283" s="114">
        <v>2</v>
      </c>
      <c r="L283" s="114" t="s">
        <v>1579</v>
      </c>
      <c r="M283" s="111" t="s">
        <v>2641</v>
      </c>
      <c r="N283" s="115">
        <v>0</v>
      </c>
      <c r="O283" s="115">
        <v>0</v>
      </c>
      <c r="P283" s="115">
        <v>0</v>
      </c>
      <c r="Q283" s="111" t="s">
        <v>46</v>
      </c>
      <c r="R283" s="111" t="s">
        <v>46</v>
      </c>
      <c r="S283" s="111" t="s">
        <v>46</v>
      </c>
      <c r="T283" s="111" t="s">
        <v>2642</v>
      </c>
      <c r="U283" s="116">
        <f>+IF(LEN(L4T_30[[#This Row],[KOD]])=1,1,IF(LEN(L4T_30[[#This Row],[KOD]])=8,2,IF(LEN(L4T_30[[#This Row],[KOD]])=15,3,4)))</f>
        <v>4</v>
      </c>
    </row>
    <row r="284" spans="2:21">
      <c r="B284" s="99" t="s">
        <v>3827</v>
      </c>
      <c r="C284" s="33" t="s">
        <v>3828</v>
      </c>
      <c r="D284" s="35" t="s">
        <v>46</v>
      </c>
      <c r="E284" s="100" t="s">
        <v>46</v>
      </c>
      <c r="F284" s="35" t="s">
        <v>46</v>
      </c>
      <c r="G284" s="100" t="s">
        <v>46</v>
      </c>
      <c r="H284" s="37">
        <v>0</v>
      </c>
      <c r="I284" s="37">
        <v>0</v>
      </c>
      <c r="J284" s="100" t="s">
        <v>46</v>
      </c>
      <c r="K284" s="101">
        <v>0</v>
      </c>
      <c r="L284" s="101" t="s">
        <v>46</v>
      </c>
      <c r="M284" s="35" t="s">
        <v>46</v>
      </c>
      <c r="N284" s="102">
        <v>0</v>
      </c>
      <c r="O284" s="102">
        <v>0</v>
      </c>
      <c r="P284" s="102">
        <v>0</v>
      </c>
      <c r="Q284" s="35" t="s">
        <v>46</v>
      </c>
      <c r="R284" s="35" t="s">
        <v>3829</v>
      </c>
      <c r="S284" s="35" t="s">
        <v>46</v>
      </c>
      <c r="T284" s="35" t="s">
        <v>46</v>
      </c>
      <c r="U284" s="103">
        <f>+IF(LEN(L4T_30[[#This Row],[KOD]])=1,1,IF(LEN(L4T_30[[#This Row],[KOD]])=8,2,IF(LEN(L4T_30[[#This Row],[KOD]])=15,3,4)))</f>
        <v>2</v>
      </c>
    </row>
    <row r="285" spans="2:21">
      <c r="B285" s="104" t="s">
        <v>3830</v>
      </c>
      <c r="C285" s="41" t="s">
        <v>3831</v>
      </c>
      <c r="D285" s="43" t="s">
        <v>46</v>
      </c>
      <c r="E285" s="105" t="s">
        <v>46</v>
      </c>
      <c r="F285" s="43" t="s">
        <v>46</v>
      </c>
      <c r="G285" s="105" t="s">
        <v>46</v>
      </c>
      <c r="H285" s="45">
        <v>0</v>
      </c>
      <c r="I285" s="45">
        <v>0</v>
      </c>
      <c r="J285" s="105" t="s">
        <v>46</v>
      </c>
      <c r="K285" s="106">
        <v>0</v>
      </c>
      <c r="L285" s="106" t="s">
        <v>46</v>
      </c>
      <c r="M285" s="43" t="s">
        <v>46</v>
      </c>
      <c r="N285" s="107">
        <v>0</v>
      </c>
      <c r="O285" s="107">
        <v>0</v>
      </c>
      <c r="P285" s="107">
        <v>0</v>
      </c>
      <c r="Q285" s="43" t="s">
        <v>46</v>
      </c>
      <c r="R285" s="43" t="s">
        <v>46</v>
      </c>
      <c r="S285" s="43" t="s">
        <v>3066</v>
      </c>
      <c r="T285" s="43" t="s">
        <v>46</v>
      </c>
      <c r="U285" s="108">
        <f>+IF(LEN(L4T_30[[#This Row],[KOD]])=1,1,IF(LEN(L4T_30[[#This Row],[KOD]])=8,2,IF(LEN(L4T_30[[#This Row],[KOD]])=15,3,4)))</f>
        <v>3</v>
      </c>
    </row>
    <row r="286" spans="2:21">
      <c r="B286" s="104" t="s">
        <v>3832</v>
      </c>
      <c r="C286" s="41" t="s">
        <v>3833</v>
      </c>
      <c r="D286" s="43" t="s">
        <v>46</v>
      </c>
      <c r="E286" s="105" t="s">
        <v>46</v>
      </c>
      <c r="F286" s="43" t="s">
        <v>46</v>
      </c>
      <c r="G286" s="105" t="s">
        <v>46</v>
      </c>
      <c r="H286" s="45">
        <v>0</v>
      </c>
      <c r="I286" s="45">
        <v>0</v>
      </c>
      <c r="J286" s="105" t="s">
        <v>46</v>
      </c>
      <c r="K286" s="106">
        <v>0</v>
      </c>
      <c r="L286" s="106" t="s">
        <v>46</v>
      </c>
      <c r="M286" s="43" t="s">
        <v>46</v>
      </c>
      <c r="N286" s="107">
        <v>0</v>
      </c>
      <c r="O286" s="107">
        <v>0</v>
      </c>
      <c r="P286" s="107">
        <v>0</v>
      </c>
      <c r="Q286" s="43" t="s">
        <v>46</v>
      </c>
      <c r="R286" s="43" t="s">
        <v>46</v>
      </c>
      <c r="S286" s="43" t="s">
        <v>2929</v>
      </c>
      <c r="T286" s="43" t="s">
        <v>46</v>
      </c>
      <c r="U286" s="108">
        <f>+IF(LEN(L4T_30[[#This Row],[KOD]])=1,1,IF(LEN(L4T_30[[#This Row],[KOD]])=8,2,IF(LEN(L4T_30[[#This Row],[KOD]])=15,3,4)))</f>
        <v>3</v>
      </c>
    </row>
    <row r="287" spans="2:21">
      <c r="B287" s="109" t="s">
        <v>3834</v>
      </c>
      <c r="C287" s="110" t="s">
        <v>3835</v>
      </c>
      <c r="D287" s="111" t="s">
        <v>2990</v>
      </c>
      <c r="E287" s="112" t="s">
        <v>3836</v>
      </c>
      <c r="F287" s="111" t="s">
        <v>3837</v>
      </c>
      <c r="G287" s="112" t="s">
        <v>3838</v>
      </c>
      <c r="H287" s="113">
        <v>2485129.1800000002</v>
      </c>
      <c r="I287" s="113">
        <v>1</v>
      </c>
      <c r="J287" s="112" t="s">
        <v>2640</v>
      </c>
      <c r="K287" s="114">
        <v>2</v>
      </c>
      <c r="L287" s="114" t="s">
        <v>1579</v>
      </c>
      <c r="M287" s="111" t="s">
        <v>2641</v>
      </c>
      <c r="N287" s="115">
        <v>0</v>
      </c>
      <c r="O287" s="115">
        <v>0</v>
      </c>
      <c r="P287" s="115">
        <v>0</v>
      </c>
      <c r="Q287" s="111" t="s">
        <v>46</v>
      </c>
      <c r="R287" s="111" t="s">
        <v>46</v>
      </c>
      <c r="S287" s="111" t="s">
        <v>46</v>
      </c>
      <c r="T287" s="111" t="s">
        <v>2642</v>
      </c>
      <c r="U287" s="116">
        <f>+IF(LEN(L4T_30[[#This Row],[KOD]])=1,1,IF(LEN(L4T_30[[#This Row],[KOD]])=8,2,IF(LEN(L4T_30[[#This Row],[KOD]])=15,3,4)))</f>
        <v>4</v>
      </c>
    </row>
    <row r="288" spans="2:21">
      <c r="B288" s="109" t="s">
        <v>3839</v>
      </c>
      <c r="C288" s="110" t="s">
        <v>3840</v>
      </c>
      <c r="D288" s="111" t="s">
        <v>2990</v>
      </c>
      <c r="E288" s="112" t="s">
        <v>3836</v>
      </c>
      <c r="F288" s="111" t="s">
        <v>3841</v>
      </c>
      <c r="G288" s="112" t="s">
        <v>3842</v>
      </c>
      <c r="H288" s="113">
        <v>173782.34</v>
      </c>
      <c r="I288" s="113">
        <v>1</v>
      </c>
      <c r="J288" s="112" t="s">
        <v>2640</v>
      </c>
      <c r="K288" s="114">
        <v>2</v>
      </c>
      <c r="L288" s="114" t="s">
        <v>1579</v>
      </c>
      <c r="M288" s="111" t="s">
        <v>2641</v>
      </c>
      <c r="N288" s="115">
        <v>0</v>
      </c>
      <c r="O288" s="115">
        <v>0</v>
      </c>
      <c r="P288" s="115">
        <v>0</v>
      </c>
      <c r="Q288" s="111" t="s">
        <v>46</v>
      </c>
      <c r="R288" s="111" t="s">
        <v>46</v>
      </c>
      <c r="S288" s="111" t="s">
        <v>46</v>
      </c>
      <c r="T288" s="111" t="s">
        <v>2647</v>
      </c>
      <c r="U288" s="116">
        <f>+IF(LEN(L4T_30[[#This Row],[KOD]])=1,1,IF(LEN(L4T_30[[#This Row],[KOD]])=8,2,IF(LEN(L4T_30[[#This Row],[KOD]])=15,3,4)))</f>
        <v>4</v>
      </c>
    </row>
    <row r="289" spans="2:21">
      <c r="B289" s="109" t="s">
        <v>3843</v>
      </c>
      <c r="C289" s="110" t="s">
        <v>3844</v>
      </c>
      <c r="D289" s="111" t="s">
        <v>2990</v>
      </c>
      <c r="E289" s="112" t="s">
        <v>3836</v>
      </c>
      <c r="F289" s="111" t="s">
        <v>3845</v>
      </c>
      <c r="G289" s="112" t="s">
        <v>3846</v>
      </c>
      <c r="H289" s="113">
        <v>456630.24</v>
      </c>
      <c r="I289" s="113">
        <v>1</v>
      </c>
      <c r="J289" s="112" t="s">
        <v>2640</v>
      </c>
      <c r="K289" s="114">
        <v>2</v>
      </c>
      <c r="L289" s="114" t="s">
        <v>1579</v>
      </c>
      <c r="M289" s="111" t="s">
        <v>2641</v>
      </c>
      <c r="N289" s="115">
        <v>0</v>
      </c>
      <c r="O289" s="115">
        <v>0</v>
      </c>
      <c r="P289" s="115">
        <v>0</v>
      </c>
      <c r="Q289" s="111" t="s">
        <v>46</v>
      </c>
      <c r="R289" s="111" t="s">
        <v>46</v>
      </c>
      <c r="S289" s="111" t="s">
        <v>46</v>
      </c>
      <c r="T289" s="111" t="s">
        <v>2652</v>
      </c>
      <c r="U289" s="116">
        <f>+IF(LEN(L4T_30[[#This Row],[KOD]])=1,1,IF(LEN(L4T_30[[#This Row],[KOD]])=8,2,IF(LEN(L4T_30[[#This Row],[KOD]])=15,3,4)))</f>
        <v>4</v>
      </c>
    </row>
    <row r="290" spans="2:21">
      <c r="B290" s="109" t="s">
        <v>3847</v>
      </c>
      <c r="C290" s="110" t="s">
        <v>3848</v>
      </c>
      <c r="D290" s="111" t="s">
        <v>2990</v>
      </c>
      <c r="E290" s="112" t="s">
        <v>3836</v>
      </c>
      <c r="F290" s="111" t="s">
        <v>3849</v>
      </c>
      <c r="G290" s="112" t="s">
        <v>3850</v>
      </c>
      <c r="H290" s="113">
        <v>456630.24</v>
      </c>
      <c r="I290" s="113">
        <v>2</v>
      </c>
      <c r="J290" s="112" t="s">
        <v>2640</v>
      </c>
      <c r="K290" s="114">
        <v>2</v>
      </c>
      <c r="L290" s="114" t="s">
        <v>1579</v>
      </c>
      <c r="M290" s="111" t="s">
        <v>2641</v>
      </c>
      <c r="N290" s="115">
        <v>0</v>
      </c>
      <c r="O290" s="115">
        <v>0</v>
      </c>
      <c r="P290" s="115">
        <v>0</v>
      </c>
      <c r="Q290" s="111" t="s">
        <v>46</v>
      </c>
      <c r="R290" s="111" t="s">
        <v>46</v>
      </c>
      <c r="S290" s="111" t="s">
        <v>46</v>
      </c>
      <c r="T290" s="111" t="s">
        <v>2657</v>
      </c>
      <c r="U290" s="116">
        <f>+IF(LEN(L4T_30[[#This Row],[KOD]])=1,1,IF(LEN(L4T_30[[#This Row],[KOD]])=8,2,IF(LEN(L4T_30[[#This Row],[KOD]])=15,3,4)))</f>
        <v>4</v>
      </c>
    </row>
    <row r="291" spans="2:21">
      <c r="B291" s="109" t="s">
        <v>3851</v>
      </c>
      <c r="C291" s="110" t="s">
        <v>3852</v>
      </c>
      <c r="D291" s="111" t="s">
        <v>2990</v>
      </c>
      <c r="E291" s="112" t="s">
        <v>3836</v>
      </c>
      <c r="F291" s="111" t="s">
        <v>3853</v>
      </c>
      <c r="G291" s="112" t="s">
        <v>3854</v>
      </c>
      <c r="H291" s="113">
        <v>1960579.91</v>
      </c>
      <c r="I291" s="113">
        <v>1</v>
      </c>
      <c r="J291" s="112" t="s">
        <v>2640</v>
      </c>
      <c r="K291" s="114">
        <v>2</v>
      </c>
      <c r="L291" s="114" t="s">
        <v>1579</v>
      </c>
      <c r="M291" s="111" t="s">
        <v>2641</v>
      </c>
      <c r="N291" s="115">
        <v>0</v>
      </c>
      <c r="O291" s="115">
        <v>0</v>
      </c>
      <c r="P291" s="115">
        <v>0</v>
      </c>
      <c r="Q291" s="111" t="s">
        <v>46</v>
      </c>
      <c r="R291" s="111" t="s">
        <v>46</v>
      </c>
      <c r="S291" s="111" t="s">
        <v>46</v>
      </c>
      <c r="T291" s="111" t="s">
        <v>2662</v>
      </c>
      <c r="U291" s="116">
        <f>+IF(LEN(L4T_30[[#This Row],[KOD]])=1,1,IF(LEN(L4T_30[[#This Row],[KOD]])=8,2,IF(LEN(L4T_30[[#This Row],[KOD]])=15,3,4)))</f>
        <v>4</v>
      </c>
    </row>
    <row r="292" spans="2:21">
      <c r="B292" s="109" t="s">
        <v>3855</v>
      </c>
      <c r="C292" s="110" t="s">
        <v>3856</v>
      </c>
      <c r="D292" s="111" t="s">
        <v>2990</v>
      </c>
      <c r="E292" s="112" t="s">
        <v>3836</v>
      </c>
      <c r="F292" s="111" t="s">
        <v>3857</v>
      </c>
      <c r="G292" s="112" t="s">
        <v>3858</v>
      </c>
      <c r="H292" s="113">
        <v>56209.45</v>
      </c>
      <c r="I292" s="113">
        <v>12</v>
      </c>
      <c r="J292" s="112" t="s">
        <v>2640</v>
      </c>
      <c r="K292" s="114">
        <v>2</v>
      </c>
      <c r="L292" s="114" t="s">
        <v>1579</v>
      </c>
      <c r="M292" s="111" t="s">
        <v>2641</v>
      </c>
      <c r="N292" s="115">
        <v>0</v>
      </c>
      <c r="O292" s="115">
        <v>0</v>
      </c>
      <c r="P292" s="115">
        <v>0</v>
      </c>
      <c r="Q292" s="111" t="s">
        <v>46</v>
      </c>
      <c r="R292" s="111" t="s">
        <v>46</v>
      </c>
      <c r="S292" s="111" t="s">
        <v>46</v>
      </c>
      <c r="T292" s="111" t="s">
        <v>2667</v>
      </c>
      <c r="U292" s="116">
        <f>+IF(LEN(L4T_30[[#This Row],[KOD]])=1,1,IF(LEN(L4T_30[[#This Row],[KOD]])=8,2,IF(LEN(L4T_30[[#This Row],[KOD]])=15,3,4)))</f>
        <v>4</v>
      </c>
    </row>
    <row r="293" spans="2:21">
      <c r="B293" s="109" t="s">
        <v>3859</v>
      </c>
      <c r="C293" s="110" t="s">
        <v>3860</v>
      </c>
      <c r="D293" s="111" t="s">
        <v>2990</v>
      </c>
      <c r="E293" s="112" t="s">
        <v>3836</v>
      </c>
      <c r="F293" s="111" t="s">
        <v>3861</v>
      </c>
      <c r="G293" s="112" t="s">
        <v>3862</v>
      </c>
      <c r="H293" s="113">
        <v>47853.19</v>
      </c>
      <c r="I293" s="113">
        <v>1</v>
      </c>
      <c r="J293" s="112" t="s">
        <v>2640</v>
      </c>
      <c r="K293" s="114">
        <v>2</v>
      </c>
      <c r="L293" s="114" t="s">
        <v>1579</v>
      </c>
      <c r="M293" s="111" t="s">
        <v>2641</v>
      </c>
      <c r="N293" s="115">
        <v>0</v>
      </c>
      <c r="O293" s="115">
        <v>0</v>
      </c>
      <c r="P293" s="115">
        <v>0</v>
      </c>
      <c r="Q293" s="111" t="s">
        <v>46</v>
      </c>
      <c r="R293" s="111" t="s">
        <v>46</v>
      </c>
      <c r="S293" s="111" t="s">
        <v>46</v>
      </c>
      <c r="T293" s="111" t="s">
        <v>2699</v>
      </c>
      <c r="U293" s="116">
        <f>+IF(LEN(L4T_30[[#This Row],[KOD]])=1,1,IF(LEN(L4T_30[[#This Row],[KOD]])=8,2,IF(LEN(L4T_30[[#This Row],[KOD]])=15,3,4)))</f>
        <v>4</v>
      </c>
    </row>
    <row r="294" spans="2:21">
      <c r="B294" s="109" t="s">
        <v>3863</v>
      </c>
      <c r="C294" s="110" t="s">
        <v>3864</v>
      </c>
      <c r="D294" s="111" t="s">
        <v>2913</v>
      </c>
      <c r="E294" s="112" t="s">
        <v>3836</v>
      </c>
      <c r="F294" s="111" t="s">
        <v>3865</v>
      </c>
      <c r="G294" s="112" t="s">
        <v>3866</v>
      </c>
      <c r="H294" s="113">
        <v>296333.28999999998</v>
      </c>
      <c r="I294" s="113">
        <v>1</v>
      </c>
      <c r="J294" s="112" t="s">
        <v>2640</v>
      </c>
      <c r="K294" s="114">
        <v>2</v>
      </c>
      <c r="L294" s="114" t="s">
        <v>1579</v>
      </c>
      <c r="M294" s="111" t="s">
        <v>2641</v>
      </c>
      <c r="N294" s="115">
        <v>0</v>
      </c>
      <c r="O294" s="115">
        <v>0</v>
      </c>
      <c r="P294" s="115">
        <v>0</v>
      </c>
      <c r="Q294" s="111" t="s">
        <v>46</v>
      </c>
      <c r="R294" s="111" t="s">
        <v>46</v>
      </c>
      <c r="S294" s="111" t="s">
        <v>46</v>
      </c>
      <c r="T294" s="111" t="s">
        <v>2704</v>
      </c>
      <c r="U294" s="116">
        <f>+IF(LEN(L4T_30[[#This Row],[KOD]])=1,1,IF(LEN(L4T_30[[#This Row],[KOD]])=8,2,IF(LEN(L4T_30[[#This Row],[KOD]])=15,3,4)))</f>
        <v>4</v>
      </c>
    </row>
    <row r="295" spans="2:21">
      <c r="B295" s="109" t="s">
        <v>3867</v>
      </c>
      <c r="C295" s="110" t="s">
        <v>3868</v>
      </c>
      <c r="D295" s="111" t="s">
        <v>2990</v>
      </c>
      <c r="E295" s="112" t="s">
        <v>3836</v>
      </c>
      <c r="F295" s="111" t="s">
        <v>3869</v>
      </c>
      <c r="G295" s="112" t="s">
        <v>3870</v>
      </c>
      <c r="H295" s="113">
        <v>335156.01</v>
      </c>
      <c r="I295" s="113">
        <v>1</v>
      </c>
      <c r="J295" s="112" t="s">
        <v>2640</v>
      </c>
      <c r="K295" s="114">
        <v>2</v>
      </c>
      <c r="L295" s="114" t="s">
        <v>1579</v>
      </c>
      <c r="M295" s="111" t="s">
        <v>2641</v>
      </c>
      <c r="N295" s="115">
        <v>0</v>
      </c>
      <c r="O295" s="115">
        <v>0</v>
      </c>
      <c r="P295" s="115">
        <v>0</v>
      </c>
      <c r="Q295" s="111" t="s">
        <v>46</v>
      </c>
      <c r="R295" s="111" t="s">
        <v>46</v>
      </c>
      <c r="S295" s="111" t="s">
        <v>46</v>
      </c>
      <c r="T295" s="111" t="s">
        <v>2709</v>
      </c>
      <c r="U295" s="116">
        <f>+IF(LEN(L4T_30[[#This Row],[KOD]])=1,1,IF(LEN(L4T_30[[#This Row],[KOD]])=8,2,IF(LEN(L4T_30[[#This Row],[KOD]])=15,3,4)))</f>
        <v>4</v>
      </c>
    </row>
    <row r="296" spans="2:21">
      <c r="B296" s="109" t="s">
        <v>3871</v>
      </c>
      <c r="C296" s="110" t="s">
        <v>3872</v>
      </c>
      <c r="D296" s="111" t="s">
        <v>2990</v>
      </c>
      <c r="E296" s="112" t="s">
        <v>3836</v>
      </c>
      <c r="F296" s="111" t="s">
        <v>3873</v>
      </c>
      <c r="G296" s="112" t="s">
        <v>3874</v>
      </c>
      <c r="H296" s="113">
        <v>8507.4</v>
      </c>
      <c r="I296" s="113">
        <v>1</v>
      </c>
      <c r="J296" s="112" t="s">
        <v>2640</v>
      </c>
      <c r="K296" s="114">
        <v>2</v>
      </c>
      <c r="L296" s="114" t="s">
        <v>1579</v>
      </c>
      <c r="M296" s="111" t="s">
        <v>2641</v>
      </c>
      <c r="N296" s="115">
        <v>0</v>
      </c>
      <c r="O296" s="115">
        <v>0</v>
      </c>
      <c r="P296" s="115">
        <v>0</v>
      </c>
      <c r="Q296" s="111" t="s">
        <v>46</v>
      </c>
      <c r="R296" s="111" t="s">
        <v>46</v>
      </c>
      <c r="S296" s="111" t="s">
        <v>46</v>
      </c>
      <c r="T296" s="111" t="s">
        <v>2781</v>
      </c>
      <c r="U296" s="116">
        <f>+IF(LEN(L4T_30[[#This Row],[KOD]])=1,1,IF(LEN(L4T_30[[#This Row],[KOD]])=8,2,IF(LEN(L4T_30[[#This Row],[KOD]])=15,3,4)))</f>
        <v>4</v>
      </c>
    </row>
    <row r="297" spans="2:21">
      <c r="B297" s="109" t="s">
        <v>3875</v>
      </c>
      <c r="C297" s="110" t="s">
        <v>3876</v>
      </c>
      <c r="D297" s="111" t="s">
        <v>2990</v>
      </c>
      <c r="E297" s="112" t="s">
        <v>3836</v>
      </c>
      <c r="F297" s="111" t="s">
        <v>3877</v>
      </c>
      <c r="G297" s="112" t="s">
        <v>3878</v>
      </c>
      <c r="H297" s="113">
        <v>287477.26</v>
      </c>
      <c r="I297" s="113">
        <v>1</v>
      </c>
      <c r="J297" s="112" t="s">
        <v>2640</v>
      </c>
      <c r="K297" s="114">
        <v>2</v>
      </c>
      <c r="L297" s="114" t="s">
        <v>1579</v>
      </c>
      <c r="M297" s="111" t="s">
        <v>2641</v>
      </c>
      <c r="N297" s="115">
        <v>0</v>
      </c>
      <c r="O297" s="115">
        <v>0</v>
      </c>
      <c r="P297" s="115">
        <v>0</v>
      </c>
      <c r="Q297" s="111" t="s">
        <v>46</v>
      </c>
      <c r="R297" s="111" t="s">
        <v>46</v>
      </c>
      <c r="S297" s="111" t="s">
        <v>46</v>
      </c>
      <c r="T297" s="111" t="s">
        <v>2714</v>
      </c>
      <c r="U297" s="116">
        <f>+IF(LEN(L4T_30[[#This Row],[KOD]])=1,1,IF(LEN(L4T_30[[#This Row],[KOD]])=8,2,IF(LEN(L4T_30[[#This Row],[KOD]])=15,3,4)))</f>
        <v>4</v>
      </c>
    </row>
    <row r="298" spans="2:21">
      <c r="B298" s="109" t="s">
        <v>3879</v>
      </c>
      <c r="C298" s="110" t="s">
        <v>3880</v>
      </c>
      <c r="D298" s="111" t="s">
        <v>2990</v>
      </c>
      <c r="E298" s="112" t="s">
        <v>3836</v>
      </c>
      <c r="F298" s="111" t="s">
        <v>3881</v>
      </c>
      <c r="G298" s="112" t="s">
        <v>3882</v>
      </c>
      <c r="H298" s="113">
        <v>140629.85</v>
      </c>
      <c r="I298" s="113">
        <v>1</v>
      </c>
      <c r="J298" s="112" t="s">
        <v>2640</v>
      </c>
      <c r="K298" s="114">
        <v>2</v>
      </c>
      <c r="L298" s="114" t="s">
        <v>1579</v>
      </c>
      <c r="M298" s="111" t="s">
        <v>2641</v>
      </c>
      <c r="N298" s="115">
        <v>0</v>
      </c>
      <c r="O298" s="115">
        <v>0</v>
      </c>
      <c r="P298" s="115">
        <v>0</v>
      </c>
      <c r="Q298" s="111" t="s">
        <v>46</v>
      </c>
      <c r="R298" s="111" t="s">
        <v>46</v>
      </c>
      <c r="S298" s="111" t="s">
        <v>46</v>
      </c>
      <c r="T298" s="111" t="s">
        <v>3136</v>
      </c>
      <c r="U298" s="116">
        <f>+IF(LEN(L4T_30[[#This Row],[KOD]])=1,1,IF(LEN(L4T_30[[#This Row],[KOD]])=8,2,IF(LEN(L4T_30[[#This Row],[KOD]])=15,3,4)))</f>
        <v>4</v>
      </c>
    </row>
    <row r="299" spans="2:21">
      <c r="B299" s="109" t="s">
        <v>3883</v>
      </c>
      <c r="C299" s="110" t="s">
        <v>3884</v>
      </c>
      <c r="D299" s="111" t="s">
        <v>2913</v>
      </c>
      <c r="E299" s="112" t="s">
        <v>3836</v>
      </c>
      <c r="F299" s="111" t="s">
        <v>3885</v>
      </c>
      <c r="G299" s="112" t="s">
        <v>3886</v>
      </c>
      <c r="H299" s="113">
        <v>129718.83</v>
      </c>
      <c r="I299" s="113">
        <v>1</v>
      </c>
      <c r="J299" s="112" t="s">
        <v>2640</v>
      </c>
      <c r="K299" s="114">
        <v>2</v>
      </c>
      <c r="L299" s="114" t="s">
        <v>1579</v>
      </c>
      <c r="M299" s="111" t="s">
        <v>2641</v>
      </c>
      <c r="N299" s="115">
        <v>0</v>
      </c>
      <c r="O299" s="115">
        <v>0</v>
      </c>
      <c r="P299" s="115">
        <v>0</v>
      </c>
      <c r="Q299" s="111" t="s">
        <v>46</v>
      </c>
      <c r="R299" s="111" t="s">
        <v>46</v>
      </c>
      <c r="S299" s="111" t="s">
        <v>46</v>
      </c>
      <c r="T299" s="111" t="s">
        <v>2790</v>
      </c>
      <c r="U299" s="116">
        <f>+IF(LEN(L4T_30[[#This Row],[KOD]])=1,1,IF(LEN(L4T_30[[#This Row],[KOD]])=8,2,IF(LEN(L4T_30[[#This Row],[KOD]])=15,3,4)))</f>
        <v>4</v>
      </c>
    </row>
    <row r="300" spans="2:21">
      <c r="B300" s="109" t="s">
        <v>3887</v>
      </c>
      <c r="C300" s="110" t="s">
        <v>3888</v>
      </c>
      <c r="D300" s="111" t="s">
        <v>2990</v>
      </c>
      <c r="E300" s="112" t="s">
        <v>3836</v>
      </c>
      <c r="F300" s="111" t="s">
        <v>3889</v>
      </c>
      <c r="G300" s="112" t="s">
        <v>3890</v>
      </c>
      <c r="H300" s="113">
        <v>380968.72</v>
      </c>
      <c r="I300" s="113">
        <v>1</v>
      </c>
      <c r="J300" s="112" t="s">
        <v>2640</v>
      </c>
      <c r="K300" s="114">
        <v>2</v>
      </c>
      <c r="L300" s="114" t="s">
        <v>1579</v>
      </c>
      <c r="M300" s="111" t="s">
        <v>2641</v>
      </c>
      <c r="N300" s="115">
        <v>0</v>
      </c>
      <c r="O300" s="115">
        <v>0</v>
      </c>
      <c r="P300" s="115">
        <v>0</v>
      </c>
      <c r="Q300" s="111" t="s">
        <v>46</v>
      </c>
      <c r="R300" s="111" t="s">
        <v>46</v>
      </c>
      <c r="S300" s="111" t="s">
        <v>46</v>
      </c>
      <c r="T300" s="111" t="s">
        <v>2795</v>
      </c>
      <c r="U300" s="116">
        <f>+IF(LEN(L4T_30[[#This Row],[KOD]])=1,1,IF(LEN(L4T_30[[#This Row],[KOD]])=8,2,IF(LEN(L4T_30[[#This Row],[KOD]])=15,3,4)))</f>
        <v>4</v>
      </c>
    </row>
    <row r="301" spans="2:21">
      <c r="B301" s="109" t="s">
        <v>3891</v>
      </c>
      <c r="C301" s="110" t="s">
        <v>3892</v>
      </c>
      <c r="D301" s="111" t="s">
        <v>2990</v>
      </c>
      <c r="E301" s="112" t="s">
        <v>3836</v>
      </c>
      <c r="F301" s="111" t="s">
        <v>3893</v>
      </c>
      <c r="G301" s="112" t="s">
        <v>3894</v>
      </c>
      <c r="H301" s="113">
        <v>16503.560000000001</v>
      </c>
      <c r="I301" s="113">
        <v>1</v>
      </c>
      <c r="J301" s="112" t="s">
        <v>2640</v>
      </c>
      <c r="K301" s="114">
        <v>2</v>
      </c>
      <c r="L301" s="114" t="s">
        <v>1579</v>
      </c>
      <c r="M301" s="111" t="s">
        <v>2641</v>
      </c>
      <c r="N301" s="115">
        <v>0</v>
      </c>
      <c r="O301" s="115">
        <v>0</v>
      </c>
      <c r="P301" s="115">
        <v>0</v>
      </c>
      <c r="Q301" s="111" t="s">
        <v>46</v>
      </c>
      <c r="R301" s="111" t="s">
        <v>46</v>
      </c>
      <c r="S301" s="111" t="s">
        <v>46</v>
      </c>
      <c r="T301" s="111" t="s">
        <v>2720</v>
      </c>
      <c r="U301" s="116">
        <f>+IF(LEN(L4T_30[[#This Row],[KOD]])=1,1,IF(LEN(L4T_30[[#This Row],[KOD]])=8,2,IF(LEN(L4T_30[[#This Row],[KOD]])=15,3,4)))</f>
        <v>4</v>
      </c>
    </row>
    <row r="302" spans="2:21">
      <c r="B302" s="109" t="s">
        <v>3895</v>
      </c>
      <c r="C302" s="110" t="s">
        <v>3896</v>
      </c>
      <c r="D302" s="111" t="s">
        <v>2990</v>
      </c>
      <c r="E302" s="112" t="s">
        <v>3836</v>
      </c>
      <c r="F302" s="111" t="s">
        <v>3897</v>
      </c>
      <c r="G302" s="112" t="s">
        <v>3898</v>
      </c>
      <c r="H302" s="113">
        <v>13698.69</v>
      </c>
      <c r="I302" s="113">
        <v>1</v>
      </c>
      <c r="J302" s="112" t="s">
        <v>2640</v>
      </c>
      <c r="K302" s="114">
        <v>2</v>
      </c>
      <c r="L302" s="114" t="s">
        <v>1579</v>
      </c>
      <c r="M302" s="111" t="s">
        <v>2641</v>
      </c>
      <c r="N302" s="115">
        <v>0</v>
      </c>
      <c r="O302" s="115">
        <v>0</v>
      </c>
      <c r="P302" s="115">
        <v>0</v>
      </c>
      <c r="Q302" s="111" t="s">
        <v>46</v>
      </c>
      <c r="R302" s="111" t="s">
        <v>46</v>
      </c>
      <c r="S302" s="111" t="s">
        <v>46</v>
      </c>
      <c r="T302" s="111" t="s">
        <v>2804</v>
      </c>
      <c r="U302" s="116">
        <f>+IF(LEN(L4T_30[[#This Row],[KOD]])=1,1,IF(LEN(L4T_30[[#This Row],[KOD]])=8,2,IF(LEN(L4T_30[[#This Row],[KOD]])=15,3,4)))</f>
        <v>4</v>
      </c>
    </row>
    <row r="303" spans="2:21">
      <c r="B303" s="109" t="s">
        <v>3899</v>
      </c>
      <c r="C303" s="110" t="s">
        <v>3900</v>
      </c>
      <c r="D303" s="111" t="s">
        <v>2913</v>
      </c>
      <c r="E303" s="112" t="s">
        <v>3836</v>
      </c>
      <c r="F303" s="111" t="s">
        <v>3901</v>
      </c>
      <c r="G303" s="112" t="s">
        <v>3902</v>
      </c>
      <c r="H303" s="113">
        <v>93221.98</v>
      </c>
      <c r="I303" s="113">
        <v>1</v>
      </c>
      <c r="J303" s="112" t="s">
        <v>2640</v>
      </c>
      <c r="K303" s="114">
        <v>2</v>
      </c>
      <c r="L303" s="114" t="s">
        <v>1579</v>
      </c>
      <c r="M303" s="111" t="s">
        <v>2641</v>
      </c>
      <c r="N303" s="115">
        <v>0</v>
      </c>
      <c r="O303" s="115">
        <v>0</v>
      </c>
      <c r="P303" s="115">
        <v>0</v>
      </c>
      <c r="Q303" s="111" t="s">
        <v>46</v>
      </c>
      <c r="R303" s="111" t="s">
        <v>46</v>
      </c>
      <c r="S303" s="111" t="s">
        <v>46</v>
      </c>
      <c r="T303" s="111" t="s">
        <v>2809</v>
      </c>
      <c r="U303" s="116">
        <f>+IF(LEN(L4T_30[[#This Row],[KOD]])=1,1,IF(LEN(L4T_30[[#This Row],[KOD]])=8,2,IF(LEN(L4T_30[[#This Row],[KOD]])=15,3,4)))</f>
        <v>4</v>
      </c>
    </row>
    <row r="304" spans="2:21">
      <c r="B304" s="109" t="s">
        <v>3903</v>
      </c>
      <c r="C304" s="110" t="s">
        <v>3904</v>
      </c>
      <c r="D304" s="111" t="s">
        <v>2913</v>
      </c>
      <c r="E304" s="112" t="s">
        <v>3836</v>
      </c>
      <c r="F304" s="111" t="s">
        <v>3905</v>
      </c>
      <c r="G304" s="112" t="s">
        <v>3906</v>
      </c>
      <c r="H304" s="113">
        <v>5028340.0999999996</v>
      </c>
      <c r="I304" s="113">
        <v>1</v>
      </c>
      <c r="J304" s="112" t="s">
        <v>2640</v>
      </c>
      <c r="K304" s="114">
        <v>2</v>
      </c>
      <c r="L304" s="114" t="s">
        <v>1579</v>
      </c>
      <c r="M304" s="111" t="s">
        <v>2641</v>
      </c>
      <c r="N304" s="115">
        <v>0</v>
      </c>
      <c r="O304" s="115">
        <v>0</v>
      </c>
      <c r="P304" s="115">
        <v>0</v>
      </c>
      <c r="Q304" s="111" t="s">
        <v>46</v>
      </c>
      <c r="R304" s="111" t="s">
        <v>46</v>
      </c>
      <c r="S304" s="111" t="s">
        <v>46</v>
      </c>
      <c r="T304" s="111" t="s">
        <v>2725</v>
      </c>
      <c r="U304" s="116">
        <f>+IF(LEN(L4T_30[[#This Row],[KOD]])=1,1,IF(LEN(L4T_30[[#This Row],[KOD]])=8,2,IF(LEN(L4T_30[[#This Row],[KOD]])=15,3,4)))</f>
        <v>4</v>
      </c>
    </row>
    <row r="305" spans="2:21">
      <c r="B305" s="104" t="s">
        <v>3907</v>
      </c>
      <c r="C305" s="41" t="s">
        <v>3908</v>
      </c>
      <c r="D305" s="43" t="s">
        <v>46</v>
      </c>
      <c r="E305" s="105" t="s">
        <v>46</v>
      </c>
      <c r="F305" s="43" t="s">
        <v>46</v>
      </c>
      <c r="G305" s="105" t="s">
        <v>46</v>
      </c>
      <c r="H305" s="45">
        <v>0</v>
      </c>
      <c r="I305" s="45">
        <v>0</v>
      </c>
      <c r="J305" s="105" t="s">
        <v>46</v>
      </c>
      <c r="K305" s="106">
        <v>0</v>
      </c>
      <c r="L305" s="106" t="s">
        <v>46</v>
      </c>
      <c r="M305" s="43" t="s">
        <v>46</v>
      </c>
      <c r="N305" s="107">
        <v>0</v>
      </c>
      <c r="O305" s="107">
        <v>0</v>
      </c>
      <c r="P305" s="107">
        <v>0</v>
      </c>
      <c r="Q305" s="43" t="s">
        <v>46</v>
      </c>
      <c r="R305" s="43" t="s">
        <v>46</v>
      </c>
      <c r="S305" s="43" t="s">
        <v>3909</v>
      </c>
      <c r="T305" s="43" t="s">
        <v>46</v>
      </c>
      <c r="U305" s="108">
        <f>+IF(LEN(L4T_30[[#This Row],[KOD]])=1,1,IF(LEN(L4T_30[[#This Row],[KOD]])=8,2,IF(LEN(L4T_30[[#This Row],[KOD]])=15,3,4)))</f>
        <v>3</v>
      </c>
    </row>
    <row r="306" spans="2:21">
      <c r="B306" s="109" t="s">
        <v>3910</v>
      </c>
      <c r="C306" s="110" t="s">
        <v>3911</v>
      </c>
      <c r="D306" s="111" t="s">
        <v>2990</v>
      </c>
      <c r="E306" s="112" t="s">
        <v>3836</v>
      </c>
      <c r="F306" s="111" t="s">
        <v>3912</v>
      </c>
      <c r="G306" s="112" t="s">
        <v>3913</v>
      </c>
      <c r="H306" s="113">
        <v>1581454.75</v>
      </c>
      <c r="I306" s="113">
        <v>1</v>
      </c>
      <c r="J306" s="112" t="s">
        <v>2640</v>
      </c>
      <c r="K306" s="114">
        <v>2</v>
      </c>
      <c r="L306" s="114" t="s">
        <v>1579</v>
      </c>
      <c r="M306" s="111" t="s">
        <v>2641</v>
      </c>
      <c r="N306" s="115">
        <v>0</v>
      </c>
      <c r="O306" s="115">
        <v>0</v>
      </c>
      <c r="P306" s="115">
        <v>0</v>
      </c>
      <c r="Q306" s="111" t="s">
        <v>46</v>
      </c>
      <c r="R306" s="111" t="s">
        <v>46</v>
      </c>
      <c r="S306" s="111" t="s">
        <v>46</v>
      </c>
      <c r="T306" s="111" t="s">
        <v>2642</v>
      </c>
      <c r="U306" s="116">
        <f>+IF(LEN(L4T_30[[#This Row],[KOD]])=1,1,IF(LEN(L4T_30[[#This Row],[KOD]])=8,2,IF(LEN(L4T_30[[#This Row],[KOD]])=15,3,4)))</f>
        <v>4</v>
      </c>
    </row>
    <row r="307" spans="2:21">
      <c r="B307" s="109" t="s">
        <v>3914</v>
      </c>
      <c r="C307" s="110" t="s">
        <v>3915</v>
      </c>
      <c r="D307" s="111" t="s">
        <v>2913</v>
      </c>
      <c r="E307" s="112" t="s">
        <v>3836</v>
      </c>
      <c r="F307" s="111" t="s">
        <v>3916</v>
      </c>
      <c r="G307" s="112" t="s">
        <v>3917</v>
      </c>
      <c r="H307" s="113">
        <v>7586653.5599999996</v>
      </c>
      <c r="I307" s="113">
        <v>1</v>
      </c>
      <c r="J307" s="112" t="s">
        <v>2640</v>
      </c>
      <c r="K307" s="114">
        <v>2</v>
      </c>
      <c r="L307" s="114" t="s">
        <v>1579</v>
      </c>
      <c r="M307" s="111" t="s">
        <v>2641</v>
      </c>
      <c r="N307" s="115">
        <v>0</v>
      </c>
      <c r="O307" s="115">
        <v>0</v>
      </c>
      <c r="P307" s="115">
        <v>0</v>
      </c>
      <c r="Q307" s="111" t="s">
        <v>46</v>
      </c>
      <c r="R307" s="111" t="s">
        <v>46</v>
      </c>
      <c r="S307" s="111" t="s">
        <v>46</v>
      </c>
      <c r="T307" s="111" t="s">
        <v>2647</v>
      </c>
      <c r="U307" s="116">
        <f>+IF(LEN(L4T_30[[#This Row],[KOD]])=1,1,IF(LEN(L4T_30[[#This Row],[KOD]])=8,2,IF(LEN(L4T_30[[#This Row],[KOD]])=15,3,4)))</f>
        <v>4</v>
      </c>
    </row>
    <row r="308" spans="2:21">
      <c r="B308" s="109" t="s">
        <v>3918</v>
      </c>
      <c r="C308" s="110" t="s">
        <v>3919</v>
      </c>
      <c r="D308" s="111" t="s">
        <v>2990</v>
      </c>
      <c r="E308" s="112" t="s">
        <v>3836</v>
      </c>
      <c r="F308" s="111" t="s">
        <v>3920</v>
      </c>
      <c r="G308" s="112" t="s">
        <v>3921</v>
      </c>
      <c r="H308" s="113">
        <v>1581454.75</v>
      </c>
      <c r="I308" s="113">
        <v>1</v>
      </c>
      <c r="J308" s="112" t="s">
        <v>2640</v>
      </c>
      <c r="K308" s="114">
        <v>2</v>
      </c>
      <c r="L308" s="114" t="s">
        <v>1579</v>
      </c>
      <c r="M308" s="111" t="s">
        <v>2641</v>
      </c>
      <c r="N308" s="115">
        <v>0</v>
      </c>
      <c r="O308" s="115">
        <v>0</v>
      </c>
      <c r="P308" s="115">
        <v>0</v>
      </c>
      <c r="Q308" s="111" t="s">
        <v>46</v>
      </c>
      <c r="R308" s="111" t="s">
        <v>46</v>
      </c>
      <c r="S308" s="111" t="s">
        <v>46</v>
      </c>
      <c r="T308" s="111" t="s">
        <v>2652</v>
      </c>
      <c r="U308" s="116">
        <f>+IF(LEN(L4T_30[[#This Row],[KOD]])=1,1,IF(LEN(L4T_30[[#This Row],[KOD]])=8,2,IF(LEN(L4T_30[[#This Row],[KOD]])=15,3,4)))</f>
        <v>4</v>
      </c>
    </row>
    <row r="309" spans="2:21">
      <c r="B309" s="109" t="s">
        <v>3922</v>
      </c>
      <c r="C309" s="110" t="s">
        <v>3923</v>
      </c>
      <c r="D309" s="111" t="s">
        <v>2913</v>
      </c>
      <c r="E309" s="112" t="s">
        <v>3836</v>
      </c>
      <c r="F309" s="111" t="s">
        <v>3924</v>
      </c>
      <c r="G309" s="112" t="s">
        <v>3925</v>
      </c>
      <c r="H309" s="113">
        <v>10677797.41</v>
      </c>
      <c r="I309" s="113">
        <v>1</v>
      </c>
      <c r="J309" s="112" t="s">
        <v>2640</v>
      </c>
      <c r="K309" s="114">
        <v>2</v>
      </c>
      <c r="L309" s="114" t="s">
        <v>1579</v>
      </c>
      <c r="M309" s="111" t="s">
        <v>2641</v>
      </c>
      <c r="N309" s="115">
        <v>0</v>
      </c>
      <c r="O309" s="115">
        <v>0</v>
      </c>
      <c r="P309" s="115">
        <v>0</v>
      </c>
      <c r="Q309" s="111" t="s">
        <v>46</v>
      </c>
      <c r="R309" s="111" t="s">
        <v>46</v>
      </c>
      <c r="S309" s="111" t="s">
        <v>46</v>
      </c>
      <c r="T309" s="111" t="s">
        <v>2657</v>
      </c>
      <c r="U309" s="116">
        <f>+IF(LEN(L4T_30[[#This Row],[KOD]])=1,1,IF(LEN(L4T_30[[#This Row],[KOD]])=8,2,IF(LEN(L4T_30[[#This Row],[KOD]])=15,3,4)))</f>
        <v>4</v>
      </c>
    </row>
    <row r="310" spans="2:21">
      <c r="B310" s="109" t="s">
        <v>3926</v>
      </c>
      <c r="C310" s="110" t="s">
        <v>3927</v>
      </c>
      <c r="D310" s="111" t="s">
        <v>2990</v>
      </c>
      <c r="E310" s="112" t="s">
        <v>3836</v>
      </c>
      <c r="F310" s="111" t="s">
        <v>3928</v>
      </c>
      <c r="G310" s="112" t="s">
        <v>3929</v>
      </c>
      <c r="H310" s="113">
        <v>1581454.75</v>
      </c>
      <c r="I310" s="113">
        <v>1</v>
      </c>
      <c r="J310" s="112" t="s">
        <v>2640</v>
      </c>
      <c r="K310" s="114">
        <v>2</v>
      </c>
      <c r="L310" s="114" t="s">
        <v>1579</v>
      </c>
      <c r="M310" s="111" t="s">
        <v>2641</v>
      </c>
      <c r="N310" s="115">
        <v>0</v>
      </c>
      <c r="O310" s="115">
        <v>0</v>
      </c>
      <c r="P310" s="115">
        <v>0</v>
      </c>
      <c r="Q310" s="111" t="s">
        <v>46</v>
      </c>
      <c r="R310" s="111" t="s">
        <v>46</v>
      </c>
      <c r="S310" s="111" t="s">
        <v>46</v>
      </c>
      <c r="T310" s="111" t="s">
        <v>2662</v>
      </c>
      <c r="U310" s="116">
        <f>+IF(LEN(L4T_30[[#This Row],[KOD]])=1,1,IF(LEN(L4T_30[[#This Row],[KOD]])=8,2,IF(LEN(L4T_30[[#This Row],[KOD]])=15,3,4)))</f>
        <v>4</v>
      </c>
    </row>
    <row r="311" spans="2:21">
      <c r="B311" s="109" t="s">
        <v>3930</v>
      </c>
      <c r="C311" s="110" t="s">
        <v>3931</v>
      </c>
      <c r="D311" s="111" t="s">
        <v>2913</v>
      </c>
      <c r="E311" s="112" t="s">
        <v>3836</v>
      </c>
      <c r="F311" s="111" t="s">
        <v>3932</v>
      </c>
      <c r="G311" s="112" t="s">
        <v>3933</v>
      </c>
      <c r="H311" s="113">
        <v>11796342.76</v>
      </c>
      <c r="I311" s="113">
        <v>1</v>
      </c>
      <c r="J311" s="112" t="s">
        <v>2640</v>
      </c>
      <c r="K311" s="114">
        <v>2</v>
      </c>
      <c r="L311" s="114" t="s">
        <v>1579</v>
      </c>
      <c r="M311" s="111" t="s">
        <v>2641</v>
      </c>
      <c r="N311" s="115">
        <v>0</v>
      </c>
      <c r="O311" s="115">
        <v>0</v>
      </c>
      <c r="P311" s="115">
        <v>0</v>
      </c>
      <c r="Q311" s="111" t="s">
        <v>46</v>
      </c>
      <c r="R311" s="111" t="s">
        <v>46</v>
      </c>
      <c r="S311" s="111" t="s">
        <v>46</v>
      </c>
      <c r="T311" s="111" t="s">
        <v>2667</v>
      </c>
      <c r="U311" s="116">
        <f>+IF(LEN(L4T_30[[#This Row],[KOD]])=1,1,IF(LEN(L4T_30[[#This Row],[KOD]])=8,2,IF(LEN(L4T_30[[#This Row],[KOD]])=15,3,4)))</f>
        <v>4</v>
      </c>
    </row>
    <row r="312" spans="2:21">
      <c r="B312" s="109" t="s">
        <v>3934</v>
      </c>
      <c r="C312" s="110" t="s">
        <v>3935</v>
      </c>
      <c r="D312" s="111" t="s">
        <v>2990</v>
      </c>
      <c r="E312" s="112" t="s">
        <v>3836</v>
      </c>
      <c r="F312" s="111" t="s">
        <v>3936</v>
      </c>
      <c r="G312" s="112" t="s">
        <v>3937</v>
      </c>
      <c r="H312" s="113">
        <v>8876398.75</v>
      </c>
      <c r="I312" s="113">
        <v>3</v>
      </c>
      <c r="J312" s="112" t="s">
        <v>2640</v>
      </c>
      <c r="K312" s="114">
        <v>2</v>
      </c>
      <c r="L312" s="114" t="s">
        <v>1579</v>
      </c>
      <c r="M312" s="111" t="s">
        <v>2641</v>
      </c>
      <c r="N312" s="115">
        <v>0</v>
      </c>
      <c r="O312" s="115">
        <v>0</v>
      </c>
      <c r="P312" s="115">
        <v>0</v>
      </c>
      <c r="Q312" s="111" t="s">
        <v>46</v>
      </c>
      <c r="R312" s="111" t="s">
        <v>46</v>
      </c>
      <c r="S312" s="111" t="s">
        <v>46</v>
      </c>
      <c r="T312" s="111" t="s">
        <v>2699</v>
      </c>
      <c r="U312" s="116">
        <f>+IF(LEN(L4T_30[[#This Row],[KOD]])=1,1,IF(LEN(L4T_30[[#This Row],[KOD]])=8,2,IF(LEN(L4T_30[[#This Row],[KOD]])=15,3,4)))</f>
        <v>4</v>
      </c>
    </row>
    <row r="313" spans="2:21">
      <c r="B313" s="109" t="s">
        <v>3938</v>
      </c>
      <c r="C313" s="110" t="s">
        <v>3939</v>
      </c>
      <c r="D313" s="111" t="s">
        <v>2913</v>
      </c>
      <c r="E313" s="112" t="s">
        <v>3836</v>
      </c>
      <c r="F313" s="111" t="s">
        <v>3940</v>
      </c>
      <c r="G313" s="112" t="s">
        <v>3941</v>
      </c>
      <c r="H313" s="113">
        <v>9821625.3100000005</v>
      </c>
      <c r="I313" s="113">
        <v>1</v>
      </c>
      <c r="J313" s="112" t="s">
        <v>2640</v>
      </c>
      <c r="K313" s="114">
        <v>2</v>
      </c>
      <c r="L313" s="114" t="s">
        <v>1579</v>
      </c>
      <c r="M313" s="111" t="s">
        <v>2641</v>
      </c>
      <c r="N313" s="115">
        <v>0</v>
      </c>
      <c r="O313" s="115">
        <v>0</v>
      </c>
      <c r="P313" s="115">
        <v>0</v>
      </c>
      <c r="Q313" s="111" t="s">
        <v>46</v>
      </c>
      <c r="R313" s="111" t="s">
        <v>46</v>
      </c>
      <c r="S313" s="111" t="s">
        <v>46</v>
      </c>
      <c r="T313" s="111" t="s">
        <v>2704</v>
      </c>
      <c r="U313" s="116">
        <f>+IF(LEN(L4T_30[[#This Row],[KOD]])=1,1,IF(LEN(L4T_30[[#This Row],[KOD]])=8,2,IF(LEN(L4T_30[[#This Row],[KOD]])=15,3,4)))</f>
        <v>4</v>
      </c>
    </row>
    <row r="314" spans="2:21">
      <c r="B314" s="109" t="s">
        <v>3942</v>
      </c>
      <c r="C314" s="110" t="s">
        <v>3943</v>
      </c>
      <c r="D314" s="111" t="s">
        <v>2913</v>
      </c>
      <c r="E314" s="112" t="s">
        <v>3836</v>
      </c>
      <c r="F314" s="111" t="s">
        <v>3944</v>
      </c>
      <c r="G314" s="112" t="s">
        <v>3945</v>
      </c>
      <c r="H314" s="113">
        <v>4508829.26</v>
      </c>
      <c r="I314" s="113">
        <v>1</v>
      </c>
      <c r="J314" s="112" t="s">
        <v>2640</v>
      </c>
      <c r="K314" s="114">
        <v>2</v>
      </c>
      <c r="L314" s="114" t="s">
        <v>1579</v>
      </c>
      <c r="M314" s="111" t="s">
        <v>2641</v>
      </c>
      <c r="N314" s="115">
        <v>0</v>
      </c>
      <c r="O314" s="115">
        <v>0</v>
      </c>
      <c r="P314" s="115">
        <v>0</v>
      </c>
      <c r="Q314" s="111" t="s">
        <v>46</v>
      </c>
      <c r="R314" s="111" t="s">
        <v>46</v>
      </c>
      <c r="S314" s="111" t="s">
        <v>46</v>
      </c>
      <c r="T314" s="111" t="s">
        <v>2709</v>
      </c>
      <c r="U314" s="116">
        <f>+IF(LEN(L4T_30[[#This Row],[KOD]])=1,1,IF(LEN(L4T_30[[#This Row],[KOD]])=8,2,IF(LEN(L4T_30[[#This Row],[KOD]])=15,3,4)))</f>
        <v>4</v>
      </c>
    </row>
    <row r="315" spans="2:21">
      <c r="B315" s="109" t="s">
        <v>3946</v>
      </c>
      <c r="C315" s="110" t="s">
        <v>3947</v>
      </c>
      <c r="D315" s="111" t="s">
        <v>2990</v>
      </c>
      <c r="E315" s="112" t="s">
        <v>3836</v>
      </c>
      <c r="F315" s="111" t="s">
        <v>3948</v>
      </c>
      <c r="G315" s="112" t="s">
        <v>3949</v>
      </c>
      <c r="H315" s="113">
        <v>840943.09</v>
      </c>
      <c r="I315" s="113">
        <v>3</v>
      </c>
      <c r="J315" s="112" t="s">
        <v>2640</v>
      </c>
      <c r="K315" s="114">
        <v>2</v>
      </c>
      <c r="L315" s="114" t="s">
        <v>1579</v>
      </c>
      <c r="M315" s="111" t="s">
        <v>2641</v>
      </c>
      <c r="N315" s="115">
        <v>0</v>
      </c>
      <c r="O315" s="115">
        <v>0</v>
      </c>
      <c r="P315" s="115">
        <v>0</v>
      </c>
      <c r="Q315" s="111" t="s">
        <v>46</v>
      </c>
      <c r="R315" s="111" t="s">
        <v>46</v>
      </c>
      <c r="S315" s="111" t="s">
        <v>46</v>
      </c>
      <c r="T315" s="111" t="s">
        <v>2781</v>
      </c>
      <c r="U315" s="116">
        <f>+IF(LEN(L4T_30[[#This Row],[KOD]])=1,1,IF(LEN(L4T_30[[#This Row],[KOD]])=8,2,IF(LEN(L4T_30[[#This Row],[KOD]])=15,3,4)))</f>
        <v>4</v>
      </c>
    </row>
    <row r="316" spans="2:21">
      <c r="B316" s="109" t="s">
        <v>3950</v>
      </c>
      <c r="C316" s="110" t="s">
        <v>3951</v>
      </c>
      <c r="D316" s="111" t="s">
        <v>2990</v>
      </c>
      <c r="E316" s="112" t="s">
        <v>3836</v>
      </c>
      <c r="F316" s="111" t="s">
        <v>3952</v>
      </c>
      <c r="G316" s="112" t="s">
        <v>3953</v>
      </c>
      <c r="H316" s="113">
        <v>140864.89000000001</v>
      </c>
      <c r="I316" s="113">
        <v>3</v>
      </c>
      <c r="J316" s="112" t="s">
        <v>2640</v>
      </c>
      <c r="K316" s="114">
        <v>2</v>
      </c>
      <c r="L316" s="114" t="s">
        <v>1579</v>
      </c>
      <c r="M316" s="111" t="s">
        <v>2641</v>
      </c>
      <c r="N316" s="115">
        <v>0</v>
      </c>
      <c r="O316" s="115">
        <v>0</v>
      </c>
      <c r="P316" s="115">
        <v>0</v>
      </c>
      <c r="Q316" s="111" t="s">
        <v>46</v>
      </c>
      <c r="R316" s="111" t="s">
        <v>46</v>
      </c>
      <c r="S316" s="111" t="s">
        <v>46</v>
      </c>
      <c r="T316" s="111" t="s">
        <v>2714</v>
      </c>
      <c r="U316" s="116">
        <f>+IF(LEN(L4T_30[[#This Row],[KOD]])=1,1,IF(LEN(L4T_30[[#This Row],[KOD]])=8,2,IF(LEN(L4T_30[[#This Row],[KOD]])=15,3,4)))</f>
        <v>4</v>
      </c>
    </row>
    <row r="317" spans="2:21">
      <c r="B317" s="109" t="s">
        <v>3954</v>
      </c>
      <c r="C317" s="110" t="s">
        <v>3955</v>
      </c>
      <c r="D317" s="111" t="s">
        <v>2913</v>
      </c>
      <c r="E317" s="112" t="s">
        <v>3836</v>
      </c>
      <c r="F317" s="111" t="s">
        <v>3956</v>
      </c>
      <c r="G317" s="112" t="s">
        <v>3957</v>
      </c>
      <c r="H317" s="113">
        <v>42475.38</v>
      </c>
      <c r="I317" s="113">
        <v>1</v>
      </c>
      <c r="J317" s="112" t="s">
        <v>2640</v>
      </c>
      <c r="K317" s="114">
        <v>2</v>
      </c>
      <c r="L317" s="114" t="s">
        <v>1579</v>
      </c>
      <c r="M317" s="111" t="s">
        <v>2641</v>
      </c>
      <c r="N317" s="115">
        <v>0</v>
      </c>
      <c r="O317" s="115">
        <v>0</v>
      </c>
      <c r="P317" s="115">
        <v>0</v>
      </c>
      <c r="Q317" s="111" t="s">
        <v>46</v>
      </c>
      <c r="R317" s="111" t="s">
        <v>46</v>
      </c>
      <c r="S317" s="111" t="s">
        <v>46</v>
      </c>
      <c r="T317" s="111" t="s">
        <v>3136</v>
      </c>
      <c r="U317" s="116">
        <f>+IF(LEN(L4T_30[[#This Row],[KOD]])=1,1,IF(LEN(L4T_30[[#This Row],[KOD]])=8,2,IF(LEN(L4T_30[[#This Row],[KOD]])=15,3,4)))</f>
        <v>4</v>
      </c>
    </row>
    <row r="318" spans="2:21">
      <c r="B318" s="109" t="s">
        <v>3958</v>
      </c>
      <c r="C318" s="110" t="s">
        <v>3959</v>
      </c>
      <c r="D318" s="111" t="s">
        <v>2990</v>
      </c>
      <c r="E318" s="112" t="s">
        <v>3836</v>
      </c>
      <c r="F318" s="111" t="s">
        <v>3960</v>
      </c>
      <c r="G318" s="112" t="s">
        <v>3961</v>
      </c>
      <c r="H318" s="113">
        <v>218.12</v>
      </c>
      <c r="I318" s="113">
        <v>3</v>
      </c>
      <c r="J318" s="112" t="s">
        <v>2640</v>
      </c>
      <c r="K318" s="114">
        <v>2</v>
      </c>
      <c r="L318" s="114" t="s">
        <v>1579</v>
      </c>
      <c r="M318" s="111" t="s">
        <v>2641</v>
      </c>
      <c r="N318" s="115">
        <v>0</v>
      </c>
      <c r="O318" s="115">
        <v>0</v>
      </c>
      <c r="P318" s="115">
        <v>0</v>
      </c>
      <c r="Q318" s="111" t="s">
        <v>46</v>
      </c>
      <c r="R318" s="111" t="s">
        <v>46</v>
      </c>
      <c r="S318" s="111" t="s">
        <v>46</v>
      </c>
      <c r="T318" s="111" t="s">
        <v>2790</v>
      </c>
      <c r="U318" s="116">
        <f>+IF(LEN(L4T_30[[#This Row],[KOD]])=1,1,IF(LEN(L4T_30[[#This Row],[KOD]])=8,2,IF(LEN(L4T_30[[#This Row],[KOD]])=15,3,4)))</f>
        <v>4</v>
      </c>
    </row>
    <row r="319" spans="2:21">
      <c r="B319" s="109" t="s">
        <v>3962</v>
      </c>
      <c r="C319" s="110" t="s">
        <v>3963</v>
      </c>
      <c r="D319" s="111" t="s">
        <v>2913</v>
      </c>
      <c r="E319" s="112" t="s">
        <v>3836</v>
      </c>
      <c r="F319" s="111" t="s">
        <v>3964</v>
      </c>
      <c r="G319" s="112" t="s">
        <v>3965</v>
      </c>
      <c r="H319" s="113">
        <v>327971.94</v>
      </c>
      <c r="I319" s="113">
        <v>1</v>
      </c>
      <c r="J319" s="112" t="s">
        <v>2640</v>
      </c>
      <c r="K319" s="114">
        <v>2</v>
      </c>
      <c r="L319" s="114" t="s">
        <v>1579</v>
      </c>
      <c r="M319" s="111" t="s">
        <v>2641</v>
      </c>
      <c r="N319" s="115">
        <v>0</v>
      </c>
      <c r="O319" s="115">
        <v>0</v>
      </c>
      <c r="P319" s="115">
        <v>0</v>
      </c>
      <c r="Q319" s="111" t="s">
        <v>46</v>
      </c>
      <c r="R319" s="111" t="s">
        <v>46</v>
      </c>
      <c r="S319" s="111" t="s">
        <v>46</v>
      </c>
      <c r="T319" s="111" t="s">
        <v>2795</v>
      </c>
      <c r="U319" s="116">
        <f>+IF(LEN(L4T_30[[#This Row],[KOD]])=1,1,IF(LEN(L4T_30[[#This Row],[KOD]])=8,2,IF(LEN(L4T_30[[#This Row],[KOD]])=15,3,4)))</f>
        <v>4</v>
      </c>
    </row>
    <row r="320" spans="2:21">
      <c r="B320" s="104" t="s">
        <v>3966</v>
      </c>
      <c r="C320" s="41" t="s">
        <v>3967</v>
      </c>
      <c r="D320" s="43" t="s">
        <v>46</v>
      </c>
      <c r="E320" s="105" t="s">
        <v>46</v>
      </c>
      <c r="F320" s="43" t="s">
        <v>46</v>
      </c>
      <c r="G320" s="105" t="s">
        <v>46</v>
      </c>
      <c r="H320" s="45">
        <v>0</v>
      </c>
      <c r="I320" s="45">
        <v>0</v>
      </c>
      <c r="J320" s="105" t="s">
        <v>46</v>
      </c>
      <c r="K320" s="106">
        <v>0</v>
      </c>
      <c r="L320" s="106" t="s">
        <v>46</v>
      </c>
      <c r="M320" s="43" t="s">
        <v>46</v>
      </c>
      <c r="N320" s="107">
        <v>0</v>
      </c>
      <c r="O320" s="107">
        <v>0</v>
      </c>
      <c r="P320" s="107">
        <v>0</v>
      </c>
      <c r="Q320" s="43" t="s">
        <v>46</v>
      </c>
      <c r="R320" s="43" t="s">
        <v>46</v>
      </c>
      <c r="S320" s="43" t="s">
        <v>3968</v>
      </c>
      <c r="T320" s="43" t="s">
        <v>46</v>
      </c>
      <c r="U320" s="108">
        <f>+IF(LEN(L4T_30[[#This Row],[KOD]])=1,1,IF(LEN(L4T_30[[#This Row],[KOD]])=8,2,IF(LEN(L4T_30[[#This Row],[KOD]])=15,3,4)))</f>
        <v>3</v>
      </c>
    </row>
    <row r="321" spans="2:21">
      <c r="B321" s="109" t="s">
        <v>3969</v>
      </c>
      <c r="C321" s="110" t="s">
        <v>3970</v>
      </c>
      <c r="D321" s="111" t="s">
        <v>2990</v>
      </c>
      <c r="E321" s="112" t="s">
        <v>3836</v>
      </c>
      <c r="F321" s="111" t="s">
        <v>3971</v>
      </c>
      <c r="G321" s="112" t="s">
        <v>3972</v>
      </c>
      <c r="H321" s="113">
        <v>1376986.36</v>
      </c>
      <c r="I321" s="113">
        <v>41</v>
      </c>
      <c r="J321" s="112" t="s">
        <v>2640</v>
      </c>
      <c r="K321" s="114">
        <v>2</v>
      </c>
      <c r="L321" s="114" t="s">
        <v>1579</v>
      </c>
      <c r="M321" s="111" t="s">
        <v>2641</v>
      </c>
      <c r="N321" s="115">
        <v>0</v>
      </c>
      <c r="O321" s="115">
        <v>0</v>
      </c>
      <c r="P321" s="115">
        <v>0</v>
      </c>
      <c r="Q321" s="111" t="s">
        <v>46</v>
      </c>
      <c r="R321" s="111" t="s">
        <v>46</v>
      </c>
      <c r="S321" s="111" t="s">
        <v>46</v>
      </c>
      <c r="T321" s="111" t="s">
        <v>2714</v>
      </c>
      <c r="U321" s="116">
        <f>+IF(LEN(L4T_30[[#This Row],[KOD]])=1,1,IF(LEN(L4T_30[[#This Row],[KOD]])=8,2,IF(LEN(L4T_30[[#This Row],[KOD]])=15,3,4)))</f>
        <v>4</v>
      </c>
    </row>
    <row r="322" spans="2:21">
      <c r="B322" s="109" t="s">
        <v>3973</v>
      </c>
      <c r="C322" s="110" t="s">
        <v>3974</v>
      </c>
      <c r="D322" s="111" t="s">
        <v>2990</v>
      </c>
      <c r="E322" s="112" t="s">
        <v>3836</v>
      </c>
      <c r="F322" s="111" t="s">
        <v>3975</v>
      </c>
      <c r="G322" s="112" t="s">
        <v>3976</v>
      </c>
      <c r="H322" s="113">
        <v>302788.64</v>
      </c>
      <c r="I322" s="113">
        <v>1</v>
      </c>
      <c r="J322" s="112" t="s">
        <v>2640</v>
      </c>
      <c r="K322" s="114">
        <v>2</v>
      </c>
      <c r="L322" s="114" t="s">
        <v>1579</v>
      </c>
      <c r="M322" s="111" t="s">
        <v>2641</v>
      </c>
      <c r="N322" s="115">
        <v>0</v>
      </c>
      <c r="O322" s="115">
        <v>0</v>
      </c>
      <c r="P322" s="115">
        <v>0</v>
      </c>
      <c r="Q322" s="111" t="s">
        <v>46</v>
      </c>
      <c r="R322" s="111" t="s">
        <v>46</v>
      </c>
      <c r="S322" s="111" t="s">
        <v>46</v>
      </c>
      <c r="T322" s="111" t="s">
        <v>3136</v>
      </c>
      <c r="U322" s="116">
        <f>+IF(LEN(L4T_30[[#This Row],[KOD]])=1,1,IF(LEN(L4T_30[[#This Row],[KOD]])=8,2,IF(LEN(L4T_30[[#This Row],[KOD]])=15,3,4)))</f>
        <v>4</v>
      </c>
    </row>
    <row r="323" spans="2:21">
      <c r="B323" s="109" t="s">
        <v>3977</v>
      </c>
      <c r="C323" s="110" t="s">
        <v>3978</v>
      </c>
      <c r="D323" s="111" t="s">
        <v>2913</v>
      </c>
      <c r="E323" s="112" t="s">
        <v>3836</v>
      </c>
      <c r="F323" s="111" t="s">
        <v>3979</v>
      </c>
      <c r="G323" s="112" t="s">
        <v>3980</v>
      </c>
      <c r="H323" s="113">
        <v>25953.86</v>
      </c>
      <c r="I323" s="113">
        <v>1</v>
      </c>
      <c r="J323" s="112" t="s">
        <v>2640</v>
      </c>
      <c r="K323" s="114">
        <v>2</v>
      </c>
      <c r="L323" s="114" t="s">
        <v>1579</v>
      </c>
      <c r="M323" s="111" t="s">
        <v>2641</v>
      </c>
      <c r="N323" s="115">
        <v>0</v>
      </c>
      <c r="O323" s="115">
        <v>0</v>
      </c>
      <c r="P323" s="115">
        <v>0</v>
      </c>
      <c r="Q323" s="111" t="s">
        <v>46</v>
      </c>
      <c r="R323" s="111" t="s">
        <v>46</v>
      </c>
      <c r="S323" s="111" t="s">
        <v>46</v>
      </c>
      <c r="T323" s="111" t="s">
        <v>2790</v>
      </c>
      <c r="U323" s="116">
        <f>+IF(LEN(L4T_30[[#This Row],[KOD]])=1,1,IF(LEN(L4T_30[[#This Row],[KOD]])=8,2,IF(LEN(L4T_30[[#This Row],[KOD]])=15,3,4)))</f>
        <v>4</v>
      </c>
    </row>
    <row r="324" spans="2:21">
      <c r="B324" s="109" t="s">
        <v>3981</v>
      </c>
      <c r="C324" s="110" t="s">
        <v>3982</v>
      </c>
      <c r="D324" s="111" t="s">
        <v>2990</v>
      </c>
      <c r="E324" s="112" t="s">
        <v>3836</v>
      </c>
      <c r="F324" s="111" t="s">
        <v>3983</v>
      </c>
      <c r="G324" s="112" t="s">
        <v>3984</v>
      </c>
      <c r="H324" s="113">
        <v>137181.47</v>
      </c>
      <c r="I324" s="113">
        <v>41</v>
      </c>
      <c r="J324" s="112" t="s">
        <v>2640</v>
      </c>
      <c r="K324" s="114">
        <v>2</v>
      </c>
      <c r="L324" s="114" t="s">
        <v>1579</v>
      </c>
      <c r="M324" s="111" t="s">
        <v>2641</v>
      </c>
      <c r="N324" s="115">
        <v>0</v>
      </c>
      <c r="O324" s="115">
        <v>0</v>
      </c>
      <c r="P324" s="115">
        <v>0</v>
      </c>
      <c r="Q324" s="111" t="s">
        <v>46</v>
      </c>
      <c r="R324" s="111" t="s">
        <v>46</v>
      </c>
      <c r="S324" s="111" t="s">
        <v>46</v>
      </c>
      <c r="T324" s="111" t="s">
        <v>2730</v>
      </c>
      <c r="U324" s="116">
        <f>+IF(LEN(L4T_30[[#This Row],[KOD]])=1,1,IF(LEN(L4T_30[[#This Row],[KOD]])=8,2,IF(LEN(L4T_30[[#This Row],[KOD]])=15,3,4)))</f>
        <v>4</v>
      </c>
    </row>
    <row r="325" spans="2:21">
      <c r="B325" s="109" t="s">
        <v>3985</v>
      </c>
      <c r="C325" s="110" t="s">
        <v>3986</v>
      </c>
      <c r="D325" s="111" t="s">
        <v>2913</v>
      </c>
      <c r="E325" s="112" t="s">
        <v>3836</v>
      </c>
      <c r="F325" s="111" t="s">
        <v>3987</v>
      </c>
      <c r="G325" s="112" t="s">
        <v>3988</v>
      </c>
      <c r="H325" s="113">
        <v>929067.71</v>
      </c>
      <c r="I325" s="113">
        <v>1</v>
      </c>
      <c r="J325" s="112" t="s">
        <v>2640</v>
      </c>
      <c r="K325" s="114">
        <v>2</v>
      </c>
      <c r="L325" s="114" t="s">
        <v>1579</v>
      </c>
      <c r="M325" s="111" t="s">
        <v>2641</v>
      </c>
      <c r="N325" s="115">
        <v>0</v>
      </c>
      <c r="O325" s="115">
        <v>0</v>
      </c>
      <c r="P325" s="115">
        <v>0</v>
      </c>
      <c r="Q325" s="111" t="s">
        <v>46</v>
      </c>
      <c r="R325" s="111" t="s">
        <v>46</v>
      </c>
      <c r="S325" s="111" t="s">
        <v>46</v>
      </c>
      <c r="T325" s="111" t="s">
        <v>2824</v>
      </c>
      <c r="U325" s="116">
        <f>+IF(LEN(L4T_30[[#This Row],[KOD]])=1,1,IF(LEN(L4T_30[[#This Row],[KOD]])=8,2,IF(LEN(L4T_30[[#This Row],[KOD]])=15,3,4)))</f>
        <v>4</v>
      </c>
    </row>
    <row r="326" spans="2:21">
      <c r="B326" s="109" t="s">
        <v>3989</v>
      </c>
      <c r="C326" s="110" t="s">
        <v>3990</v>
      </c>
      <c r="D326" s="111" t="s">
        <v>2913</v>
      </c>
      <c r="E326" s="112" t="s">
        <v>3836</v>
      </c>
      <c r="F326" s="111" t="s">
        <v>3991</v>
      </c>
      <c r="G326" s="112" t="s">
        <v>3992</v>
      </c>
      <c r="H326" s="113">
        <v>25477.18</v>
      </c>
      <c r="I326" s="113">
        <v>1</v>
      </c>
      <c r="J326" s="112" t="s">
        <v>2640</v>
      </c>
      <c r="K326" s="114">
        <v>2</v>
      </c>
      <c r="L326" s="114" t="s">
        <v>1579</v>
      </c>
      <c r="M326" s="111" t="s">
        <v>2641</v>
      </c>
      <c r="N326" s="115">
        <v>0</v>
      </c>
      <c r="O326" s="115">
        <v>0</v>
      </c>
      <c r="P326" s="115">
        <v>0</v>
      </c>
      <c r="Q326" s="111" t="s">
        <v>46</v>
      </c>
      <c r="R326" s="111" t="s">
        <v>46</v>
      </c>
      <c r="S326" s="111" t="s">
        <v>46</v>
      </c>
      <c r="T326" s="111" t="s">
        <v>2735</v>
      </c>
      <c r="U326" s="116">
        <f>+IF(LEN(L4T_30[[#This Row],[KOD]])=1,1,IF(LEN(L4T_30[[#This Row],[KOD]])=8,2,IF(LEN(L4T_30[[#This Row],[KOD]])=15,3,4)))</f>
        <v>4</v>
      </c>
    </row>
    <row r="327" spans="2:21">
      <c r="B327" s="109" t="s">
        <v>3993</v>
      </c>
      <c r="C327" s="110" t="s">
        <v>3994</v>
      </c>
      <c r="D327" s="111" t="s">
        <v>2913</v>
      </c>
      <c r="E327" s="112" t="s">
        <v>3836</v>
      </c>
      <c r="F327" s="111" t="s">
        <v>3995</v>
      </c>
      <c r="G327" s="112" t="s">
        <v>3996</v>
      </c>
      <c r="H327" s="113">
        <v>7247499.4900000002</v>
      </c>
      <c r="I327" s="113">
        <v>1</v>
      </c>
      <c r="J327" s="112" t="s">
        <v>2640</v>
      </c>
      <c r="K327" s="114">
        <v>2</v>
      </c>
      <c r="L327" s="114" t="s">
        <v>1579</v>
      </c>
      <c r="M327" s="111" t="s">
        <v>2641</v>
      </c>
      <c r="N327" s="115">
        <v>0</v>
      </c>
      <c r="O327" s="115">
        <v>0</v>
      </c>
      <c r="P327" s="115">
        <v>0</v>
      </c>
      <c r="Q327" s="111" t="s">
        <v>46</v>
      </c>
      <c r="R327" s="111" t="s">
        <v>46</v>
      </c>
      <c r="S327" s="111" t="s">
        <v>46</v>
      </c>
      <c r="T327" s="111" t="s">
        <v>3212</v>
      </c>
      <c r="U327" s="116">
        <f>+IF(LEN(L4T_30[[#This Row],[KOD]])=1,1,IF(LEN(L4T_30[[#This Row],[KOD]])=8,2,IF(LEN(L4T_30[[#This Row],[KOD]])=15,3,4)))</f>
        <v>4</v>
      </c>
    </row>
    <row r="328" spans="2:21">
      <c r="B328" s="109" t="s">
        <v>3997</v>
      </c>
      <c r="C328" s="110" t="s">
        <v>3998</v>
      </c>
      <c r="D328" s="111" t="s">
        <v>2913</v>
      </c>
      <c r="E328" s="112" t="s">
        <v>3836</v>
      </c>
      <c r="F328" s="111" t="s">
        <v>3999</v>
      </c>
      <c r="G328" s="112" t="s">
        <v>4000</v>
      </c>
      <c r="H328" s="113">
        <v>5280349.03</v>
      </c>
      <c r="I328" s="113">
        <v>1</v>
      </c>
      <c r="J328" s="112" t="s">
        <v>2640</v>
      </c>
      <c r="K328" s="114">
        <v>2</v>
      </c>
      <c r="L328" s="114" t="s">
        <v>1579</v>
      </c>
      <c r="M328" s="111" t="s">
        <v>2641</v>
      </c>
      <c r="N328" s="115">
        <v>0</v>
      </c>
      <c r="O328" s="115">
        <v>0</v>
      </c>
      <c r="P328" s="115">
        <v>0</v>
      </c>
      <c r="Q328" s="111" t="s">
        <v>46</v>
      </c>
      <c r="R328" s="111" t="s">
        <v>46</v>
      </c>
      <c r="S328" s="111" t="s">
        <v>46</v>
      </c>
      <c r="T328" s="111" t="s">
        <v>3216</v>
      </c>
      <c r="U328" s="116">
        <f>+IF(LEN(L4T_30[[#This Row],[KOD]])=1,1,IF(LEN(L4T_30[[#This Row],[KOD]])=8,2,IF(LEN(L4T_30[[#This Row],[KOD]])=15,3,4)))</f>
        <v>4</v>
      </c>
    </row>
    <row r="329" spans="2:21">
      <c r="B329" s="109" t="s">
        <v>4001</v>
      </c>
      <c r="C329" s="110" t="s">
        <v>4002</v>
      </c>
      <c r="D329" s="111" t="s">
        <v>2913</v>
      </c>
      <c r="E329" s="112" t="s">
        <v>3836</v>
      </c>
      <c r="F329" s="111" t="s">
        <v>4003</v>
      </c>
      <c r="G329" s="112" t="s">
        <v>4004</v>
      </c>
      <c r="H329" s="113">
        <v>8301906.4699999997</v>
      </c>
      <c r="I329" s="113">
        <v>1</v>
      </c>
      <c r="J329" s="112" t="s">
        <v>2640</v>
      </c>
      <c r="K329" s="114">
        <v>2</v>
      </c>
      <c r="L329" s="114" t="s">
        <v>1579</v>
      </c>
      <c r="M329" s="111" t="s">
        <v>2641</v>
      </c>
      <c r="N329" s="115">
        <v>0</v>
      </c>
      <c r="O329" s="115">
        <v>0</v>
      </c>
      <c r="P329" s="115">
        <v>0</v>
      </c>
      <c r="Q329" s="111" t="s">
        <v>46</v>
      </c>
      <c r="R329" s="111" t="s">
        <v>46</v>
      </c>
      <c r="S329" s="111" t="s">
        <v>46</v>
      </c>
      <c r="T329" s="111" t="s">
        <v>2750</v>
      </c>
      <c r="U329" s="116">
        <f>+IF(LEN(L4T_30[[#This Row],[KOD]])=1,1,IF(LEN(L4T_30[[#This Row],[KOD]])=8,2,IF(LEN(L4T_30[[#This Row],[KOD]])=15,3,4)))</f>
        <v>4</v>
      </c>
    </row>
    <row r="330" spans="2:21">
      <c r="B330" s="109" t="s">
        <v>4005</v>
      </c>
      <c r="C330" s="110" t="s">
        <v>4006</v>
      </c>
      <c r="D330" s="111" t="s">
        <v>2913</v>
      </c>
      <c r="E330" s="112" t="s">
        <v>3836</v>
      </c>
      <c r="F330" s="111" t="s">
        <v>4007</v>
      </c>
      <c r="G330" s="112" t="s">
        <v>4008</v>
      </c>
      <c r="H330" s="113">
        <v>5852568.2800000003</v>
      </c>
      <c r="I330" s="113">
        <v>1</v>
      </c>
      <c r="J330" s="112" t="s">
        <v>2640</v>
      </c>
      <c r="K330" s="114">
        <v>2</v>
      </c>
      <c r="L330" s="114" t="s">
        <v>1579</v>
      </c>
      <c r="M330" s="111" t="s">
        <v>2641</v>
      </c>
      <c r="N330" s="115">
        <v>0</v>
      </c>
      <c r="O330" s="115">
        <v>0</v>
      </c>
      <c r="P330" s="115">
        <v>0</v>
      </c>
      <c r="Q330" s="111" t="s">
        <v>46</v>
      </c>
      <c r="R330" s="111" t="s">
        <v>46</v>
      </c>
      <c r="S330" s="111" t="s">
        <v>46</v>
      </c>
      <c r="T330" s="111" t="s">
        <v>2755</v>
      </c>
      <c r="U330" s="116">
        <f>+IF(LEN(L4T_30[[#This Row],[KOD]])=1,1,IF(LEN(L4T_30[[#This Row],[KOD]])=8,2,IF(LEN(L4T_30[[#This Row],[KOD]])=15,3,4)))</f>
        <v>4</v>
      </c>
    </row>
    <row r="331" spans="2:21">
      <c r="B331" s="109" t="s">
        <v>4009</v>
      </c>
      <c r="C331" s="110" t="s">
        <v>4010</v>
      </c>
      <c r="D331" s="111" t="s">
        <v>2913</v>
      </c>
      <c r="E331" s="112" t="s">
        <v>3836</v>
      </c>
      <c r="F331" s="111" t="s">
        <v>4011</v>
      </c>
      <c r="G331" s="112" t="s">
        <v>4012</v>
      </c>
      <c r="H331" s="113">
        <v>8002038.6399999997</v>
      </c>
      <c r="I331" s="113">
        <v>1</v>
      </c>
      <c r="J331" s="112" t="s">
        <v>2640</v>
      </c>
      <c r="K331" s="114">
        <v>2</v>
      </c>
      <c r="L331" s="114" t="s">
        <v>1579</v>
      </c>
      <c r="M331" s="111" t="s">
        <v>2641</v>
      </c>
      <c r="N331" s="115">
        <v>0</v>
      </c>
      <c r="O331" s="115">
        <v>0</v>
      </c>
      <c r="P331" s="115">
        <v>0</v>
      </c>
      <c r="Q331" s="111" t="s">
        <v>46</v>
      </c>
      <c r="R331" s="111" t="s">
        <v>46</v>
      </c>
      <c r="S331" s="111" t="s">
        <v>46</v>
      </c>
      <c r="T331" s="111" t="s">
        <v>3229</v>
      </c>
      <c r="U331" s="116">
        <f>+IF(LEN(L4T_30[[#This Row],[KOD]])=1,1,IF(LEN(L4T_30[[#This Row],[KOD]])=8,2,IF(LEN(L4T_30[[#This Row],[KOD]])=15,3,4)))</f>
        <v>4</v>
      </c>
    </row>
    <row r="332" spans="2:21">
      <c r="B332" s="109" t="s">
        <v>4013</v>
      </c>
      <c r="C332" s="110" t="s">
        <v>4014</v>
      </c>
      <c r="D332" s="111" t="s">
        <v>2913</v>
      </c>
      <c r="E332" s="112" t="s">
        <v>3836</v>
      </c>
      <c r="F332" s="111" t="s">
        <v>4015</v>
      </c>
      <c r="G332" s="112" t="s">
        <v>4016</v>
      </c>
      <c r="H332" s="113">
        <v>5682809.8600000003</v>
      </c>
      <c r="I332" s="113">
        <v>1</v>
      </c>
      <c r="J332" s="112" t="s">
        <v>2640</v>
      </c>
      <c r="K332" s="114">
        <v>2</v>
      </c>
      <c r="L332" s="114" t="s">
        <v>1579</v>
      </c>
      <c r="M332" s="111" t="s">
        <v>2641</v>
      </c>
      <c r="N332" s="115">
        <v>0</v>
      </c>
      <c r="O332" s="115">
        <v>0</v>
      </c>
      <c r="P332" s="115">
        <v>0</v>
      </c>
      <c r="Q332" s="111" t="s">
        <v>46</v>
      </c>
      <c r="R332" s="111" t="s">
        <v>46</v>
      </c>
      <c r="S332" s="111" t="s">
        <v>46</v>
      </c>
      <c r="T332" s="111" t="s">
        <v>3234</v>
      </c>
      <c r="U332" s="116">
        <f>+IF(LEN(L4T_30[[#This Row],[KOD]])=1,1,IF(LEN(L4T_30[[#This Row],[KOD]])=8,2,IF(LEN(L4T_30[[#This Row],[KOD]])=15,3,4)))</f>
        <v>4</v>
      </c>
    </row>
    <row r="333" spans="2:21">
      <c r="B333" s="109" t="s">
        <v>4017</v>
      </c>
      <c r="C333" s="110" t="s">
        <v>4018</v>
      </c>
      <c r="D333" s="111" t="s">
        <v>2913</v>
      </c>
      <c r="E333" s="112" t="s">
        <v>3836</v>
      </c>
      <c r="F333" s="111" t="s">
        <v>4019</v>
      </c>
      <c r="G333" s="112" t="s">
        <v>4020</v>
      </c>
      <c r="H333" s="113">
        <v>52119.58</v>
      </c>
      <c r="I333" s="113">
        <v>1</v>
      </c>
      <c r="J333" s="112" t="s">
        <v>2640</v>
      </c>
      <c r="K333" s="114">
        <v>2</v>
      </c>
      <c r="L333" s="114" t="s">
        <v>1579</v>
      </c>
      <c r="M333" s="111" t="s">
        <v>2641</v>
      </c>
      <c r="N333" s="115">
        <v>0</v>
      </c>
      <c r="O333" s="115">
        <v>0</v>
      </c>
      <c r="P333" s="115">
        <v>0</v>
      </c>
      <c r="Q333" s="111" t="s">
        <v>46</v>
      </c>
      <c r="R333" s="111" t="s">
        <v>46</v>
      </c>
      <c r="S333" s="111" t="s">
        <v>46</v>
      </c>
      <c r="T333" s="111" t="s">
        <v>2760</v>
      </c>
      <c r="U333" s="116">
        <f>+IF(LEN(L4T_30[[#This Row],[KOD]])=1,1,IF(LEN(L4T_30[[#This Row],[KOD]])=8,2,IF(LEN(L4T_30[[#This Row],[KOD]])=15,3,4)))</f>
        <v>4</v>
      </c>
    </row>
    <row r="334" spans="2:21">
      <c r="B334" s="109" t="s">
        <v>4021</v>
      </c>
      <c r="C334" s="110" t="s">
        <v>4022</v>
      </c>
      <c r="D334" s="111" t="s">
        <v>2990</v>
      </c>
      <c r="E334" s="112" t="s">
        <v>3836</v>
      </c>
      <c r="F334" s="111" t="s">
        <v>4023</v>
      </c>
      <c r="G334" s="112" t="s">
        <v>4024</v>
      </c>
      <c r="H334" s="113">
        <v>27260.58</v>
      </c>
      <c r="I334" s="113">
        <v>73</v>
      </c>
      <c r="J334" s="112" t="s">
        <v>2640</v>
      </c>
      <c r="K334" s="114">
        <v>2</v>
      </c>
      <c r="L334" s="114" t="s">
        <v>1579</v>
      </c>
      <c r="M334" s="111" t="s">
        <v>2641</v>
      </c>
      <c r="N334" s="115">
        <v>0</v>
      </c>
      <c r="O334" s="115">
        <v>0</v>
      </c>
      <c r="P334" s="115">
        <v>0</v>
      </c>
      <c r="Q334" s="111" t="s">
        <v>46</v>
      </c>
      <c r="R334" s="111" t="s">
        <v>46</v>
      </c>
      <c r="S334" s="111" t="s">
        <v>46</v>
      </c>
      <c r="T334" s="111" t="s">
        <v>3257</v>
      </c>
      <c r="U334" s="116">
        <f>+IF(LEN(L4T_30[[#This Row],[KOD]])=1,1,IF(LEN(L4T_30[[#This Row],[KOD]])=8,2,IF(LEN(L4T_30[[#This Row],[KOD]])=15,3,4)))</f>
        <v>4</v>
      </c>
    </row>
    <row r="335" spans="2:21">
      <c r="B335" s="109" t="s">
        <v>4025</v>
      </c>
      <c r="C335" s="110" t="s">
        <v>4026</v>
      </c>
      <c r="D335" s="111" t="s">
        <v>2990</v>
      </c>
      <c r="E335" s="112" t="s">
        <v>3836</v>
      </c>
      <c r="F335" s="111" t="s">
        <v>4027</v>
      </c>
      <c r="G335" s="112" t="s">
        <v>4028</v>
      </c>
      <c r="H335" s="113">
        <v>22165.14</v>
      </c>
      <c r="I335" s="113">
        <v>31</v>
      </c>
      <c r="J335" s="112" t="s">
        <v>2640</v>
      </c>
      <c r="K335" s="114">
        <v>2</v>
      </c>
      <c r="L335" s="114" t="s">
        <v>1579</v>
      </c>
      <c r="M335" s="111" t="s">
        <v>2641</v>
      </c>
      <c r="N335" s="115">
        <v>0</v>
      </c>
      <c r="O335" s="115">
        <v>0</v>
      </c>
      <c r="P335" s="115">
        <v>0</v>
      </c>
      <c r="Q335" s="111" t="s">
        <v>46</v>
      </c>
      <c r="R335" s="111" t="s">
        <v>46</v>
      </c>
      <c r="S335" s="111" t="s">
        <v>46</v>
      </c>
      <c r="T335" s="111" t="s">
        <v>3262</v>
      </c>
      <c r="U335" s="116">
        <f>+IF(LEN(L4T_30[[#This Row],[KOD]])=1,1,IF(LEN(L4T_30[[#This Row],[KOD]])=8,2,IF(LEN(L4T_30[[#This Row],[KOD]])=15,3,4)))</f>
        <v>4</v>
      </c>
    </row>
    <row r="336" spans="2:21">
      <c r="B336" s="109" t="s">
        <v>4029</v>
      </c>
      <c r="C336" s="110" t="s">
        <v>4030</v>
      </c>
      <c r="D336" s="111" t="s">
        <v>2990</v>
      </c>
      <c r="E336" s="112" t="s">
        <v>3836</v>
      </c>
      <c r="F336" s="111" t="s">
        <v>4031</v>
      </c>
      <c r="G336" s="112" t="s">
        <v>4032</v>
      </c>
      <c r="H336" s="113">
        <v>16220.47</v>
      </c>
      <c r="I336" s="113">
        <v>13</v>
      </c>
      <c r="J336" s="112" t="s">
        <v>2640</v>
      </c>
      <c r="K336" s="114">
        <v>2</v>
      </c>
      <c r="L336" s="114" t="s">
        <v>1579</v>
      </c>
      <c r="M336" s="111" t="s">
        <v>2641</v>
      </c>
      <c r="N336" s="115">
        <v>0</v>
      </c>
      <c r="O336" s="115">
        <v>0</v>
      </c>
      <c r="P336" s="115">
        <v>0</v>
      </c>
      <c r="Q336" s="111" t="s">
        <v>46</v>
      </c>
      <c r="R336" s="111" t="s">
        <v>46</v>
      </c>
      <c r="S336" s="111" t="s">
        <v>46</v>
      </c>
      <c r="T336" s="111" t="s">
        <v>2765</v>
      </c>
      <c r="U336" s="116">
        <f>+IF(LEN(L4T_30[[#This Row],[KOD]])=1,1,IF(LEN(L4T_30[[#This Row],[KOD]])=8,2,IF(LEN(L4T_30[[#This Row],[KOD]])=15,3,4)))</f>
        <v>4</v>
      </c>
    </row>
    <row r="337" spans="2:21">
      <c r="B337" s="109" t="s">
        <v>4033</v>
      </c>
      <c r="C337" s="110" t="s">
        <v>4034</v>
      </c>
      <c r="D337" s="111" t="s">
        <v>2990</v>
      </c>
      <c r="E337" s="112" t="s">
        <v>3836</v>
      </c>
      <c r="F337" s="111" t="s">
        <v>4035</v>
      </c>
      <c r="G337" s="112" t="s">
        <v>4036</v>
      </c>
      <c r="H337" s="113">
        <v>174151.96</v>
      </c>
      <c r="I337" s="113">
        <v>2</v>
      </c>
      <c r="J337" s="112" t="s">
        <v>2640</v>
      </c>
      <c r="K337" s="114">
        <v>2</v>
      </c>
      <c r="L337" s="114" t="s">
        <v>1579</v>
      </c>
      <c r="M337" s="111" t="s">
        <v>2641</v>
      </c>
      <c r="N337" s="115">
        <v>0</v>
      </c>
      <c r="O337" s="115">
        <v>0</v>
      </c>
      <c r="P337" s="115">
        <v>0</v>
      </c>
      <c r="Q337" s="111" t="s">
        <v>46</v>
      </c>
      <c r="R337" s="111" t="s">
        <v>46</v>
      </c>
      <c r="S337" s="111" t="s">
        <v>46</v>
      </c>
      <c r="T337" s="111" t="s">
        <v>3271</v>
      </c>
      <c r="U337" s="116">
        <f>+IF(LEN(L4T_30[[#This Row],[KOD]])=1,1,IF(LEN(L4T_30[[#This Row],[KOD]])=8,2,IF(LEN(L4T_30[[#This Row],[KOD]])=15,3,4)))</f>
        <v>4</v>
      </c>
    </row>
    <row r="338" spans="2:21">
      <c r="B338" s="109" t="s">
        <v>4037</v>
      </c>
      <c r="C338" s="110" t="s">
        <v>4038</v>
      </c>
      <c r="D338" s="111" t="s">
        <v>2990</v>
      </c>
      <c r="E338" s="112" t="s">
        <v>3836</v>
      </c>
      <c r="F338" s="111" t="s">
        <v>4039</v>
      </c>
      <c r="G338" s="112" t="s">
        <v>4040</v>
      </c>
      <c r="H338" s="113">
        <v>171180.05</v>
      </c>
      <c r="I338" s="113">
        <v>2</v>
      </c>
      <c r="J338" s="112" t="s">
        <v>2640</v>
      </c>
      <c r="K338" s="114">
        <v>2</v>
      </c>
      <c r="L338" s="114" t="s">
        <v>1579</v>
      </c>
      <c r="M338" s="111" t="s">
        <v>2641</v>
      </c>
      <c r="N338" s="115">
        <v>0</v>
      </c>
      <c r="O338" s="115">
        <v>0</v>
      </c>
      <c r="P338" s="115">
        <v>0</v>
      </c>
      <c r="Q338" s="111" t="s">
        <v>46</v>
      </c>
      <c r="R338" s="111" t="s">
        <v>46</v>
      </c>
      <c r="S338" s="111" t="s">
        <v>46</v>
      </c>
      <c r="T338" s="111" t="s">
        <v>3276</v>
      </c>
      <c r="U338" s="116">
        <f>+IF(LEN(L4T_30[[#This Row],[KOD]])=1,1,IF(LEN(L4T_30[[#This Row],[KOD]])=8,2,IF(LEN(L4T_30[[#This Row],[KOD]])=15,3,4)))</f>
        <v>4</v>
      </c>
    </row>
    <row r="339" spans="2:21">
      <c r="B339" s="109" t="s">
        <v>4041</v>
      </c>
      <c r="C339" s="110" t="s">
        <v>4042</v>
      </c>
      <c r="D339" s="111" t="s">
        <v>2990</v>
      </c>
      <c r="E339" s="112" t="s">
        <v>3836</v>
      </c>
      <c r="F339" s="111" t="s">
        <v>4043</v>
      </c>
      <c r="G339" s="112" t="s">
        <v>4044</v>
      </c>
      <c r="H339" s="113">
        <v>72523.679999999993</v>
      </c>
      <c r="I339" s="113">
        <v>27</v>
      </c>
      <c r="J339" s="112" t="s">
        <v>2640</v>
      </c>
      <c r="K339" s="114">
        <v>2</v>
      </c>
      <c r="L339" s="114" t="s">
        <v>1579</v>
      </c>
      <c r="M339" s="111" t="s">
        <v>2641</v>
      </c>
      <c r="N339" s="115">
        <v>0</v>
      </c>
      <c r="O339" s="115">
        <v>0</v>
      </c>
      <c r="P339" s="115">
        <v>0</v>
      </c>
      <c r="Q339" s="111" t="s">
        <v>46</v>
      </c>
      <c r="R339" s="111" t="s">
        <v>46</v>
      </c>
      <c r="S339" s="111" t="s">
        <v>46</v>
      </c>
      <c r="T339" s="111" t="s">
        <v>3281</v>
      </c>
      <c r="U339" s="116">
        <f>+IF(LEN(L4T_30[[#This Row],[KOD]])=1,1,IF(LEN(L4T_30[[#This Row],[KOD]])=8,2,IF(LEN(L4T_30[[#This Row],[KOD]])=15,3,4)))</f>
        <v>4</v>
      </c>
    </row>
    <row r="340" spans="2:21">
      <c r="B340" s="109" t="s">
        <v>4045</v>
      </c>
      <c r="C340" s="110" t="s">
        <v>4046</v>
      </c>
      <c r="D340" s="111" t="s">
        <v>2990</v>
      </c>
      <c r="E340" s="112" t="s">
        <v>3836</v>
      </c>
      <c r="F340" s="111" t="s">
        <v>4047</v>
      </c>
      <c r="G340" s="112" t="s">
        <v>4048</v>
      </c>
      <c r="H340" s="113">
        <v>208982.36</v>
      </c>
      <c r="I340" s="113">
        <v>6</v>
      </c>
      <c r="J340" s="112" t="s">
        <v>2640</v>
      </c>
      <c r="K340" s="114">
        <v>2</v>
      </c>
      <c r="L340" s="114" t="s">
        <v>1579</v>
      </c>
      <c r="M340" s="111" t="s">
        <v>2641</v>
      </c>
      <c r="N340" s="115">
        <v>0</v>
      </c>
      <c r="O340" s="115">
        <v>0</v>
      </c>
      <c r="P340" s="115">
        <v>0</v>
      </c>
      <c r="Q340" s="111" t="s">
        <v>46</v>
      </c>
      <c r="R340" s="111" t="s">
        <v>46</v>
      </c>
      <c r="S340" s="111" t="s">
        <v>46</v>
      </c>
      <c r="T340" s="111" t="s">
        <v>3286</v>
      </c>
      <c r="U340" s="116">
        <f>+IF(LEN(L4T_30[[#This Row],[KOD]])=1,1,IF(LEN(L4T_30[[#This Row],[KOD]])=8,2,IF(LEN(L4T_30[[#This Row],[KOD]])=15,3,4)))</f>
        <v>4</v>
      </c>
    </row>
    <row r="341" spans="2:21">
      <c r="B341" s="109" t="s">
        <v>4049</v>
      </c>
      <c r="C341" s="110" t="s">
        <v>4050</v>
      </c>
      <c r="D341" s="111" t="s">
        <v>2979</v>
      </c>
      <c r="E341" s="112" t="s">
        <v>3836</v>
      </c>
      <c r="F341" s="111" t="s">
        <v>4051</v>
      </c>
      <c r="G341" s="112" t="s">
        <v>4052</v>
      </c>
      <c r="H341" s="113">
        <v>6539.14</v>
      </c>
      <c r="I341" s="113">
        <v>416</v>
      </c>
      <c r="J341" s="112" t="s">
        <v>2640</v>
      </c>
      <c r="K341" s="114">
        <v>2</v>
      </c>
      <c r="L341" s="114" t="s">
        <v>1579</v>
      </c>
      <c r="M341" s="111" t="s">
        <v>2641</v>
      </c>
      <c r="N341" s="115">
        <v>0</v>
      </c>
      <c r="O341" s="115">
        <v>0</v>
      </c>
      <c r="P341" s="115">
        <v>0</v>
      </c>
      <c r="Q341" s="111" t="s">
        <v>46</v>
      </c>
      <c r="R341" s="111" t="s">
        <v>46</v>
      </c>
      <c r="S341" s="111" t="s">
        <v>46</v>
      </c>
      <c r="T341" s="111" t="s">
        <v>3291</v>
      </c>
      <c r="U341" s="116">
        <f>+IF(LEN(L4T_30[[#This Row],[KOD]])=1,1,IF(LEN(L4T_30[[#This Row],[KOD]])=8,2,IF(LEN(L4T_30[[#This Row],[KOD]])=15,3,4)))</f>
        <v>4</v>
      </c>
    </row>
    <row r="342" spans="2:21">
      <c r="B342" s="109" t="s">
        <v>4053</v>
      </c>
      <c r="C342" s="110" t="s">
        <v>4054</v>
      </c>
      <c r="D342" s="111" t="s">
        <v>2979</v>
      </c>
      <c r="E342" s="112" t="s">
        <v>3836</v>
      </c>
      <c r="F342" s="111" t="s">
        <v>4055</v>
      </c>
      <c r="G342" s="112" t="s">
        <v>4056</v>
      </c>
      <c r="H342" s="113">
        <v>9966.25</v>
      </c>
      <c r="I342" s="113">
        <v>54</v>
      </c>
      <c r="J342" s="112" t="s">
        <v>2640</v>
      </c>
      <c r="K342" s="114">
        <v>2</v>
      </c>
      <c r="L342" s="114" t="s">
        <v>1579</v>
      </c>
      <c r="M342" s="111" t="s">
        <v>2641</v>
      </c>
      <c r="N342" s="115">
        <v>0</v>
      </c>
      <c r="O342" s="115">
        <v>0</v>
      </c>
      <c r="P342" s="115">
        <v>0</v>
      </c>
      <c r="Q342" s="111" t="s">
        <v>46</v>
      </c>
      <c r="R342" s="111" t="s">
        <v>46</v>
      </c>
      <c r="S342" s="111" t="s">
        <v>46</v>
      </c>
      <c r="T342" s="111" t="s">
        <v>3295</v>
      </c>
      <c r="U342" s="116">
        <f>+IF(LEN(L4T_30[[#This Row],[KOD]])=1,1,IF(LEN(L4T_30[[#This Row],[KOD]])=8,2,IF(LEN(L4T_30[[#This Row],[KOD]])=15,3,4)))</f>
        <v>4</v>
      </c>
    </row>
    <row r="343" spans="2:21">
      <c r="B343" s="109" t="s">
        <v>4057</v>
      </c>
      <c r="C343" s="110" t="s">
        <v>4058</v>
      </c>
      <c r="D343" s="111" t="s">
        <v>2913</v>
      </c>
      <c r="E343" s="112" t="s">
        <v>3836</v>
      </c>
      <c r="F343" s="111" t="s">
        <v>4059</v>
      </c>
      <c r="G343" s="112" t="s">
        <v>4060</v>
      </c>
      <c r="H343" s="113">
        <v>152460.38</v>
      </c>
      <c r="I343" s="113">
        <v>1</v>
      </c>
      <c r="J343" s="112" t="s">
        <v>2640</v>
      </c>
      <c r="K343" s="114">
        <v>2</v>
      </c>
      <c r="L343" s="114" t="s">
        <v>1579</v>
      </c>
      <c r="M343" s="111" t="s">
        <v>2641</v>
      </c>
      <c r="N343" s="115">
        <v>0</v>
      </c>
      <c r="O343" s="115">
        <v>0</v>
      </c>
      <c r="P343" s="115">
        <v>0</v>
      </c>
      <c r="Q343" s="111" t="s">
        <v>46</v>
      </c>
      <c r="R343" s="111" t="s">
        <v>46</v>
      </c>
      <c r="S343" s="111" t="s">
        <v>46</v>
      </c>
      <c r="T343" s="111" t="s">
        <v>3299</v>
      </c>
      <c r="U343" s="116">
        <f>+IF(LEN(L4T_30[[#This Row],[KOD]])=1,1,IF(LEN(L4T_30[[#This Row],[KOD]])=8,2,IF(LEN(L4T_30[[#This Row],[KOD]])=15,3,4)))</f>
        <v>4</v>
      </c>
    </row>
    <row r="344" spans="2:21">
      <c r="B344" s="109" t="s">
        <v>4061</v>
      </c>
      <c r="C344" s="110" t="s">
        <v>4062</v>
      </c>
      <c r="D344" s="111" t="s">
        <v>2979</v>
      </c>
      <c r="E344" s="112" t="s">
        <v>3836</v>
      </c>
      <c r="F344" s="111" t="s">
        <v>4063</v>
      </c>
      <c r="G344" s="112" t="s">
        <v>4064</v>
      </c>
      <c r="H344" s="113">
        <v>2314.11</v>
      </c>
      <c r="I344" s="113">
        <v>385</v>
      </c>
      <c r="J344" s="112" t="s">
        <v>2640</v>
      </c>
      <c r="K344" s="114">
        <v>2</v>
      </c>
      <c r="L344" s="114" t="s">
        <v>1579</v>
      </c>
      <c r="M344" s="111" t="s">
        <v>2641</v>
      </c>
      <c r="N344" s="115">
        <v>0</v>
      </c>
      <c r="O344" s="115">
        <v>0</v>
      </c>
      <c r="P344" s="115">
        <v>0</v>
      </c>
      <c r="Q344" s="111" t="s">
        <v>46</v>
      </c>
      <c r="R344" s="111" t="s">
        <v>46</v>
      </c>
      <c r="S344" s="111" t="s">
        <v>46</v>
      </c>
      <c r="T344" s="111" t="s">
        <v>2953</v>
      </c>
      <c r="U344" s="116">
        <f>+IF(LEN(L4T_30[[#This Row],[KOD]])=1,1,IF(LEN(L4T_30[[#This Row],[KOD]])=8,2,IF(LEN(L4T_30[[#This Row],[KOD]])=15,3,4)))</f>
        <v>4</v>
      </c>
    </row>
    <row r="345" spans="2:21">
      <c r="B345" s="109" t="s">
        <v>4065</v>
      </c>
      <c r="C345" s="110" t="s">
        <v>4066</v>
      </c>
      <c r="D345" s="111" t="s">
        <v>2979</v>
      </c>
      <c r="E345" s="112" t="s">
        <v>3836</v>
      </c>
      <c r="F345" s="111" t="s">
        <v>4067</v>
      </c>
      <c r="G345" s="112" t="s">
        <v>4068</v>
      </c>
      <c r="H345" s="113">
        <v>3150.56</v>
      </c>
      <c r="I345" s="113">
        <v>165</v>
      </c>
      <c r="J345" s="112" t="s">
        <v>2640</v>
      </c>
      <c r="K345" s="114">
        <v>2</v>
      </c>
      <c r="L345" s="114" t="s">
        <v>1579</v>
      </c>
      <c r="M345" s="111" t="s">
        <v>2641</v>
      </c>
      <c r="N345" s="115">
        <v>0</v>
      </c>
      <c r="O345" s="115">
        <v>0</v>
      </c>
      <c r="P345" s="115">
        <v>0</v>
      </c>
      <c r="Q345" s="111" t="s">
        <v>46</v>
      </c>
      <c r="R345" s="111" t="s">
        <v>46</v>
      </c>
      <c r="S345" s="111" t="s">
        <v>46</v>
      </c>
      <c r="T345" s="111" t="s">
        <v>2957</v>
      </c>
      <c r="U345" s="116">
        <f>+IF(LEN(L4T_30[[#This Row],[KOD]])=1,1,IF(LEN(L4T_30[[#This Row],[KOD]])=8,2,IF(LEN(L4T_30[[#This Row],[KOD]])=15,3,4)))</f>
        <v>4</v>
      </c>
    </row>
    <row r="346" spans="2:21">
      <c r="B346" s="104" t="s">
        <v>4069</v>
      </c>
      <c r="C346" s="41" t="s">
        <v>4070</v>
      </c>
      <c r="D346" s="43" t="s">
        <v>46</v>
      </c>
      <c r="E346" s="105" t="s">
        <v>46</v>
      </c>
      <c r="F346" s="43" t="s">
        <v>46</v>
      </c>
      <c r="G346" s="105" t="s">
        <v>46</v>
      </c>
      <c r="H346" s="45">
        <v>0</v>
      </c>
      <c r="I346" s="45">
        <v>0</v>
      </c>
      <c r="J346" s="105" t="s">
        <v>46</v>
      </c>
      <c r="K346" s="106">
        <v>0</v>
      </c>
      <c r="L346" s="106" t="s">
        <v>46</v>
      </c>
      <c r="M346" s="43" t="s">
        <v>46</v>
      </c>
      <c r="N346" s="107">
        <v>0</v>
      </c>
      <c r="O346" s="107">
        <v>0</v>
      </c>
      <c r="P346" s="107">
        <v>0</v>
      </c>
      <c r="Q346" s="43" t="s">
        <v>46</v>
      </c>
      <c r="R346" s="43" t="s">
        <v>46</v>
      </c>
      <c r="S346" s="43" t="s">
        <v>4071</v>
      </c>
      <c r="T346" s="43" t="s">
        <v>46</v>
      </c>
      <c r="U346" s="108">
        <f>+IF(LEN(L4T_30[[#This Row],[KOD]])=1,1,IF(LEN(L4T_30[[#This Row],[KOD]])=8,2,IF(LEN(L4T_30[[#This Row],[KOD]])=15,3,4)))</f>
        <v>3</v>
      </c>
    </row>
    <row r="347" spans="2:21">
      <c r="B347" s="109" t="s">
        <v>4072</v>
      </c>
      <c r="C347" s="110" t="s">
        <v>4073</v>
      </c>
      <c r="D347" s="111" t="s">
        <v>2990</v>
      </c>
      <c r="E347" s="112" t="s">
        <v>3836</v>
      </c>
      <c r="F347" s="111" t="s">
        <v>4074</v>
      </c>
      <c r="G347" s="112" t="s">
        <v>4075</v>
      </c>
      <c r="H347" s="113">
        <v>178789.62</v>
      </c>
      <c r="I347" s="113">
        <v>1</v>
      </c>
      <c r="J347" s="112" t="s">
        <v>2640</v>
      </c>
      <c r="K347" s="114">
        <v>2</v>
      </c>
      <c r="L347" s="114" t="s">
        <v>1579</v>
      </c>
      <c r="M347" s="111" t="s">
        <v>2641</v>
      </c>
      <c r="N347" s="115">
        <v>0</v>
      </c>
      <c r="O347" s="115">
        <v>0</v>
      </c>
      <c r="P347" s="115">
        <v>0</v>
      </c>
      <c r="Q347" s="111" t="s">
        <v>46</v>
      </c>
      <c r="R347" s="111" t="s">
        <v>46</v>
      </c>
      <c r="S347" s="111" t="s">
        <v>46</v>
      </c>
      <c r="T347" s="111" t="s">
        <v>2642</v>
      </c>
      <c r="U347" s="116">
        <f>+IF(LEN(L4T_30[[#This Row],[KOD]])=1,1,IF(LEN(L4T_30[[#This Row],[KOD]])=8,2,IF(LEN(L4T_30[[#This Row],[KOD]])=15,3,4)))</f>
        <v>4</v>
      </c>
    </row>
    <row r="348" spans="2:21">
      <c r="B348" s="109" t="s">
        <v>4076</v>
      </c>
      <c r="C348" s="110" t="s">
        <v>4077</v>
      </c>
      <c r="D348" s="111" t="s">
        <v>2990</v>
      </c>
      <c r="E348" s="112" t="s">
        <v>3836</v>
      </c>
      <c r="F348" s="111" t="s">
        <v>4078</v>
      </c>
      <c r="G348" s="112" t="s">
        <v>4079</v>
      </c>
      <c r="H348" s="113">
        <v>178789.62</v>
      </c>
      <c r="I348" s="113">
        <v>1</v>
      </c>
      <c r="J348" s="112" t="s">
        <v>2640</v>
      </c>
      <c r="K348" s="114">
        <v>2</v>
      </c>
      <c r="L348" s="114" t="s">
        <v>1579</v>
      </c>
      <c r="M348" s="111" t="s">
        <v>2641</v>
      </c>
      <c r="N348" s="115">
        <v>0</v>
      </c>
      <c r="O348" s="115">
        <v>0</v>
      </c>
      <c r="P348" s="115">
        <v>0</v>
      </c>
      <c r="Q348" s="111" t="s">
        <v>46</v>
      </c>
      <c r="R348" s="111" t="s">
        <v>46</v>
      </c>
      <c r="S348" s="111" t="s">
        <v>46</v>
      </c>
      <c r="T348" s="111" t="s">
        <v>2647</v>
      </c>
      <c r="U348" s="116">
        <f>+IF(LEN(L4T_30[[#This Row],[KOD]])=1,1,IF(LEN(L4T_30[[#This Row],[KOD]])=8,2,IF(LEN(L4T_30[[#This Row],[KOD]])=15,3,4)))</f>
        <v>4</v>
      </c>
    </row>
    <row r="349" spans="2:21">
      <c r="B349" s="109" t="s">
        <v>4080</v>
      </c>
      <c r="C349" s="110" t="s">
        <v>4081</v>
      </c>
      <c r="D349" s="111" t="s">
        <v>2979</v>
      </c>
      <c r="E349" s="112" t="s">
        <v>3836</v>
      </c>
      <c r="F349" s="111" t="s">
        <v>4082</v>
      </c>
      <c r="G349" s="112" t="s">
        <v>4083</v>
      </c>
      <c r="H349" s="113">
        <v>49117.87</v>
      </c>
      <c r="I349" s="113">
        <v>1</v>
      </c>
      <c r="J349" s="112" t="s">
        <v>2640</v>
      </c>
      <c r="K349" s="114">
        <v>2</v>
      </c>
      <c r="L349" s="114" t="s">
        <v>1579</v>
      </c>
      <c r="M349" s="111" t="s">
        <v>2641</v>
      </c>
      <c r="N349" s="115">
        <v>0</v>
      </c>
      <c r="O349" s="115">
        <v>0</v>
      </c>
      <c r="P349" s="115">
        <v>0</v>
      </c>
      <c r="Q349" s="111" t="s">
        <v>46</v>
      </c>
      <c r="R349" s="111" t="s">
        <v>46</v>
      </c>
      <c r="S349" s="111" t="s">
        <v>46</v>
      </c>
      <c r="T349" s="111" t="s">
        <v>2652</v>
      </c>
      <c r="U349" s="116">
        <f>+IF(LEN(L4T_30[[#This Row],[KOD]])=1,1,IF(LEN(L4T_30[[#This Row],[KOD]])=8,2,IF(LEN(L4T_30[[#This Row],[KOD]])=15,3,4)))</f>
        <v>4</v>
      </c>
    </row>
    <row r="350" spans="2:21">
      <c r="B350" s="109" t="s">
        <v>4084</v>
      </c>
      <c r="C350" s="110" t="s">
        <v>4085</v>
      </c>
      <c r="D350" s="111" t="s">
        <v>2979</v>
      </c>
      <c r="E350" s="112" t="s">
        <v>3836</v>
      </c>
      <c r="F350" s="111" t="s">
        <v>4086</v>
      </c>
      <c r="G350" s="112" t="s">
        <v>4087</v>
      </c>
      <c r="H350" s="113">
        <v>49117.87</v>
      </c>
      <c r="I350" s="113">
        <v>1</v>
      </c>
      <c r="J350" s="112" t="s">
        <v>2640</v>
      </c>
      <c r="K350" s="114">
        <v>2</v>
      </c>
      <c r="L350" s="114" t="s">
        <v>1579</v>
      </c>
      <c r="M350" s="111" t="s">
        <v>2641</v>
      </c>
      <c r="N350" s="115">
        <v>0</v>
      </c>
      <c r="O350" s="115">
        <v>0</v>
      </c>
      <c r="P350" s="115">
        <v>0</v>
      </c>
      <c r="Q350" s="111" t="s">
        <v>46</v>
      </c>
      <c r="R350" s="111" t="s">
        <v>46</v>
      </c>
      <c r="S350" s="111" t="s">
        <v>46</v>
      </c>
      <c r="T350" s="111" t="s">
        <v>2657</v>
      </c>
      <c r="U350" s="116">
        <f>+IF(LEN(L4T_30[[#This Row],[KOD]])=1,1,IF(LEN(L4T_30[[#This Row],[KOD]])=8,2,IF(LEN(L4T_30[[#This Row],[KOD]])=15,3,4)))</f>
        <v>4</v>
      </c>
    </row>
    <row r="351" spans="2:21">
      <c r="B351" s="109" t="s">
        <v>4088</v>
      </c>
      <c r="C351" s="110" t="s">
        <v>4089</v>
      </c>
      <c r="D351" s="111" t="s">
        <v>2990</v>
      </c>
      <c r="E351" s="112" t="s">
        <v>3836</v>
      </c>
      <c r="F351" s="111" t="s">
        <v>4090</v>
      </c>
      <c r="G351" s="112" t="s">
        <v>4091</v>
      </c>
      <c r="H351" s="113">
        <v>139986.47</v>
      </c>
      <c r="I351" s="113">
        <v>1</v>
      </c>
      <c r="J351" s="112" t="s">
        <v>2640</v>
      </c>
      <c r="K351" s="114">
        <v>2</v>
      </c>
      <c r="L351" s="114" t="s">
        <v>1579</v>
      </c>
      <c r="M351" s="111" t="s">
        <v>2641</v>
      </c>
      <c r="N351" s="115">
        <v>0</v>
      </c>
      <c r="O351" s="115">
        <v>0</v>
      </c>
      <c r="P351" s="115">
        <v>0</v>
      </c>
      <c r="Q351" s="111" t="s">
        <v>46</v>
      </c>
      <c r="R351" s="111" t="s">
        <v>46</v>
      </c>
      <c r="S351" s="111" t="s">
        <v>46</v>
      </c>
      <c r="T351" s="111" t="s">
        <v>2662</v>
      </c>
      <c r="U351" s="116">
        <f>+IF(LEN(L4T_30[[#This Row],[KOD]])=1,1,IF(LEN(L4T_30[[#This Row],[KOD]])=8,2,IF(LEN(L4T_30[[#This Row],[KOD]])=15,3,4)))</f>
        <v>4</v>
      </c>
    </row>
    <row r="352" spans="2:21">
      <c r="B352" s="109" t="s">
        <v>4092</v>
      </c>
      <c r="C352" s="110" t="s">
        <v>4093</v>
      </c>
      <c r="D352" s="111" t="s">
        <v>2979</v>
      </c>
      <c r="E352" s="112" t="s">
        <v>3836</v>
      </c>
      <c r="F352" s="111" t="s">
        <v>4094</v>
      </c>
      <c r="G352" s="112" t="s">
        <v>4095</v>
      </c>
      <c r="H352" s="113">
        <v>49117.87</v>
      </c>
      <c r="I352" s="113">
        <v>1</v>
      </c>
      <c r="J352" s="112" t="s">
        <v>2640</v>
      </c>
      <c r="K352" s="114">
        <v>2</v>
      </c>
      <c r="L352" s="114" t="s">
        <v>1579</v>
      </c>
      <c r="M352" s="111" t="s">
        <v>2641</v>
      </c>
      <c r="N352" s="115">
        <v>0</v>
      </c>
      <c r="O352" s="115">
        <v>0</v>
      </c>
      <c r="P352" s="115">
        <v>0</v>
      </c>
      <c r="Q352" s="111" t="s">
        <v>46</v>
      </c>
      <c r="R352" s="111" t="s">
        <v>46</v>
      </c>
      <c r="S352" s="111" t="s">
        <v>46</v>
      </c>
      <c r="T352" s="111" t="s">
        <v>2667</v>
      </c>
      <c r="U352" s="116">
        <f>+IF(LEN(L4T_30[[#This Row],[KOD]])=1,1,IF(LEN(L4T_30[[#This Row],[KOD]])=8,2,IF(LEN(L4T_30[[#This Row],[KOD]])=15,3,4)))</f>
        <v>4</v>
      </c>
    </row>
    <row r="353" spans="2:21">
      <c r="B353" s="109" t="s">
        <v>4096</v>
      </c>
      <c r="C353" s="110" t="s">
        <v>4097</v>
      </c>
      <c r="D353" s="111" t="s">
        <v>2979</v>
      </c>
      <c r="E353" s="112" t="s">
        <v>3836</v>
      </c>
      <c r="F353" s="111" t="s">
        <v>4098</v>
      </c>
      <c r="G353" s="112" t="s">
        <v>4099</v>
      </c>
      <c r="H353" s="113">
        <v>49117.87</v>
      </c>
      <c r="I353" s="113">
        <v>1</v>
      </c>
      <c r="J353" s="112" t="s">
        <v>2640</v>
      </c>
      <c r="K353" s="114">
        <v>2</v>
      </c>
      <c r="L353" s="114" t="s">
        <v>1579</v>
      </c>
      <c r="M353" s="111" t="s">
        <v>2641</v>
      </c>
      <c r="N353" s="115">
        <v>0</v>
      </c>
      <c r="O353" s="115">
        <v>0</v>
      </c>
      <c r="P353" s="115">
        <v>0</v>
      </c>
      <c r="Q353" s="111" t="s">
        <v>46</v>
      </c>
      <c r="R353" s="111" t="s">
        <v>46</v>
      </c>
      <c r="S353" s="111" t="s">
        <v>46</v>
      </c>
      <c r="T353" s="111" t="s">
        <v>2699</v>
      </c>
      <c r="U353" s="116">
        <f>+IF(LEN(L4T_30[[#This Row],[KOD]])=1,1,IF(LEN(L4T_30[[#This Row],[KOD]])=8,2,IF(LEN(L4T_30[[#This Row],[KOD]])=15,3,4)))</f>
        <v>4</v>
      </c>
    </row>
    <row r="354" spans="2:21">
      <c r="B354" s="109" t="s">
        <v>4100</v>
      </c>
      <c r="C354" s="110" t="s">
        <v>4101</v>
      </c>
      <c r="D354" s="111" t="s">
        <v>2990</v>
      </c>
      <c r="E354" s="112" t="s">
        <v>3836</v>
      </c>
      <c r="F354" s="111" t="s">
        <v>4102</v>
      </c>
      <c r="G354" s="112" t="s">
        <v>4103</v>
      </c>
      <c r="H354" s="113">
        <v>112969.48</v>
      </c>
      <c r="I354" s="113">
        <v>1</v>
      </c>
      <c r="J354" s="112" t="s">
        <v>2640</v>
      </c>
      <c r="K354" s="114">
        <v>2</v>
      </c>
      <c r="L354" s="114" t="s">
        <v>1579</v>
      </c>
      <c r="M354" s="111" t="s">
        <v>2641</v>
      </c>
      <c r="N354" s="115">
        <v>0</v>
      </c>
      <c r="O354" s="115">
        <v>0</v>
      </c>
      <c r="P354" s="115">
        <v>0</v>
      </c>
      <c r="Q354" s="111" t="s">
        <v>46</v>
      </c>
      <c r="R354" s="111" t="s">
        <v>46</v>
      </c>
      <c r="S354" s="111" t="s">
        <v>46</v>
      </c>
      <c r="T354" s="111" t="s">
        <v>2704</v>
      </c>
      <c r="U354" s="116">
        <f>+IF(LEN(L4T_30[[#This Row],[KOD]])=1,1,IF(LEN(L4T_30[[#This Row],[KOD]])=8,2,IF(LEN(L4T_30[[#This Row],[KOD]])=15,3,4)))</f>
        <v>4</v>
      </c>
    </row>
    <row r="355" spans="2:21">
      <c r="B355" s="109" t="s">
        <v>4104</v>
      </c>
      <c r="C355" s="110" t="s">
        <v>4105</v>
      </c>
      <c r="D355" s="111" t="s">
        <v>2990</v>
      </c>
      <c r="E355" s="112" t="s">
        <v>3836</v>
      </c>
      <c r="F355" s="111" t="s">
        <v>4106</v>
      </c>
      <c r="G355" s="112" t="s">
        <v>4107</v>
      </c>
      <c r="H355" s="113">
        <v>458026.56</v>
      </c>
      <c r="I355" s="113">
        <v>1</v>
      </c>
      <c r="J355" s="112" t="s">
        <v>2640</v>
      </c>
      <c r="K355" s="114">
        <v>2</v>
      </c>
      <c r="L355" s="114" t="s">
        <v>1579</v>
      </c>
      <c r="M355" s="111" t="s">
        <v>2641</v>
      </c>
      <c r="N355" s="115">
        <v>0</v>
      </c>
      <c r="O355" s="115">
        <v>0</v>
      </c>
      <c r="P355" s="115">
        <v>0</v>
      </c>
      <c r="Q355" s="111" t="s">
        <v>46</v>
      </c>
      <c r="R355" s="111" t="s">
        <v>46</v>
      </c>
      <c r="S355" s="111" t="s">
        <v>46</v>
      </c>
      <c r="T355" s="111" t="s">
        <v>2709</v>
      </c>
      <c r="U355" s="116">
        <f>+IF(LEN(L4T_30[[#This Row],[KOD]])=1,1,IF(LEN(L4T_30[[#This Row],[KOD]])=8,2,IF(LEN(L4T_30[[#This Row],[KOD]])=15,3,4)))</f>
        <v>4</v>
      </c>
    </row>
    <row r="356" spans="2:21">
      <c r="B356" s="109" t="s">
        <v>4108</v>
      </c>
      <c r="C356" s="110" t="s">
        <v>4109</v>
      </c>
      <c r="D356" s="111" t="s">
        <v>2990</v>
      </c>
      <c r="E356" s="112" t="s">
        <v>3836</v>
      </c>
      <c r="F356" s="111" t="s">
        <v>4110</v>
      </c>
      <c r="G356" s="112" t="s">
        <v>4111</v>
      </c>
      <c r="H356" s="113">
        <v>730632.35</v>
      </c>
      <c r="I356" s="113">
        <v>1</v>
      </c>
      <c r="J356" s="112" t="s">
        <v>2640</v>
      </c>
      <c r="K356" s="114">
        <v>2</v>
      </c>
      <c r="L356" s="114" t="s">
        <v>1579</v>
      </c>
      <c r="M356" s="111" t="s">
        <v>2641</v>
      </c>
      <c r="N356" s="115">
        <v>0</v>
      </c>
      <c r="O356" s="115">
        <v>0</v>
      </c>
      <c r="P356" s="115">
        <v>0</v>
      </c>
      <c r="Q356" s="111" t="s">
        <v>46</v>
      </c>
      <c r="R356" s="111" t="s">
        <v>46</v>
      </c>
      <c r="S356" s="111" t="s">
        <v>46</v>
      </c>
      <c r="T356" s="111" t="s">
        <v>2781</v>
      </c>
      <c r="U356" s="116">
        <f>+IF(LEN(L4T_30[[#This Row],[KOD]])=1,1,IF(LEN(L4T_30[[#This Row],[KOD]])=8,2,IF(LEN(L4T_30[[#This Row],[KOD]])=15,3,4)))</f>
        <v>4</v>
      </c>
    </row>
    <row r="357" spans="2:21">
      <c r="B357" s="109" t="s">
        <v>4112</v>
      </c>
      <c r="C357" s="110" t="s">
        <v>4113</v>
      </c>
      <c r="D357" s="111" t="s">
        <v>2990</v>
      </c>
      <c r="E357" s="112" t="s">
        <v>3836</v>
      </c>
      <c r="F357" s="111" t="s">
        <v>4114</v>
      </c>
      <c r="G357" s="112" t="s">
        <v>4115</v>
      </c>
      <c r="H357" s="113">
        <v>71835.02</v>
      </c>
      <c r="I357" s="113">
        <v>1</v>
      </c>
      <c r="J357" s="112" t="s">
        <v>2640</v>
      </c>
      <c r="K357" s="114">
        <v>2</v>
      </c>
      <c r="L357" s="114" t="s">
        <v>1579</v>
      </c>
      <c r="M357" s="111" t="s">
        <v>2641</v>
      </c>
      <c r="N357" s="115">
        <v>0</v>
      </c>
      <c r="O357" s="115">
        <v>0</v>
      </c>
      <c r="P357" s="115">
        <v>0</v>
      </c>
      <c r="Q357" s="111" t="s">
        <v>46</v>
      </c>
      <c r="R357" s="111" t="s">
        <v>46</v>
      </c>
      <c r="S357" s="111" t="s">
        <v>46</v>
      </c>
      <c r="T357" s="111" t="s">
        <v>2714</v>
      </c>
      <c r="U357" s="116">
        <f>+IF(LEN(L4T_30[[#This Row],[KOD]])=1,1,IF(LEN(L4T_30[[#This Row],[KOD]])=8,2,IF(LEN(L4T_30[[#This Row],[KOD]])=15,3,4)))</f>
        <v>4</v>
      </c>
    </row>
    <row r="358" spans="2:21">
      <c r="B358" s="109" t="s">
        <v>4116</v>
      </c>
      <c r="C358" s="110" t="s">
        <v>4117</v>
      </c>
      <c r="D358" s="111" t="s">
        <v>2979</v>
      </c>
      <c r="E358" s="112" t="s">
        <v>3836</v>
      </c>
      <c r="F358" s="111" t="s">
        <v>4118</v>
      </c>
      <c r="G358" s="112" t="s">
        <v>4119</v>
      </c>
      <c r="H358" s="113">
        <v>62748.160000000003</v>
      </c>
      <c r="I358" s="113">
        <v>1</v>
      </c>
      <c r="J358" s="112" t="s">
        <v>2640</v>
      </c>
      <c r="K358" s="114">
        <v>2</v>
      </c>
      <c r="L358" s="114" t="s">
        <v>1579</v>
      </c>
      <c r="M358" s="111" t="s">
        <v>2641</v>
      </c>
      <c r="N358" s="115">
        <v>0</v>
      </c>
      <c r="O358" s="115">
        <v>0</v>
      </c>
      <c r="P358" s="115">
        <v>0</v>
      </c>
      <c r="Q358" s="111" t="s">
        <v>46</v>
      </c>
      <c r="R358" s="111" t="s">
        <v>46</v>
      </c>
      <c r="S358" s="111" t="s">
        <v>46</v>
      </c>
      <c r="T358" s="111" t="s">
        <v>3136</v>
      </c>
      <c r="U358" s="116">
        <f>+IF(LEN(L4T_30[[#This Row],[KOD]])=1,1,IF(LEN(L4T_30[[#This Row],[KOD]])=8,2,IF(LEN(L4T_30[[#This Row],[KOD]])=15,3,4)))</f>
        <v>4</v>
      </c>
    </row>
    <row r="359" spans="2:21">
      <c r="B359" s="109" t="s">
        <v>4120</v>
      </c>
      <c r="C359" s="110" t="s">
        <v>4121</v>
      </c>
      <c r="D359" s="111" t="s">
        <v>2990</v>
      </c>
      <c r="E359" s="112" t="s">
        <v>3836</v>
      </c>
      <c r="F359" s="111" t="s">
        <v>4122</v>
      </c>
      <c r="G359" s="112" t="s">
        <v>4123</v>
      </c>
      <c r="H359" s="113">
        <v>30944.16</v>
      </c>
      <c r="I359" s="113">
        <v>1</v>
      </c>
      <c r="J359" s="112" t="s">
        <v>2640</v>
      </c>
      <c r="K359" s="114">
        <v>2</v>
      </c>
      <c r="L359" s="114" t="s">
        <v>1579</v>
      </c>
      <c r="M359" s="111" t="s">
        <v>2641</v>
      </c>
      <c r="N359" s="115">
        <v>0</v>
      </c>
      <c r="O359" s="115">
        <v>0</v>
      </c>
      <c r="P359" s="115">
        <v>0</v>
      </c>
      <c r="Q359" s="111" t="s">
        <v>46</v>
      </c>
      <c r="R359" s="111" t="s">
        <v>46</v>
      </c>
      <c r="S359" s="111" t="s">
        <v>46</v>
      </c>
      <c r="T359" s="111" t="s">
        <v>2790</v>
      </c>
      <c r="U359" s="116">
        <f>+IF(LEN(L4T_30[[#This Row],[KOD]])=1,1,IF(LEN(L4T_30[[#This Row],[KOD]])=8,2,IF(LEN(L4T_30[[#This Row],[KOD]])=15,3,4)))</f>
        <v>4</v>
      </c>
    </row>
    <row r="360" spans="2:21">
      <c r="B360" s="109" t="s">
        <v>4124</v>
      </c>
      <c r="C360" s="110" t="s">
        <v>4125</v>
      </c>
      <c r="D360" s="111" t="s">
        <v>2990</v>
      </c>
      <c r="E360" s="112" t="s">
        <v>3836</v>
      </c>
      <c r="F360" s="111" t="s">
        <v>4126</v>
      </c>
      <c r="G360" s="112" t="s">
        <v>4127</v>
      </c>
      <c r="H360" s="113">
        <v>8492.39</v>
      </c>
      <c r="I360" s="113">
        <v>1</v>
      </c>
      <c r="J360" s="112" t="s">
        <v>2640</v>
      </c>
      <c r="K360" s="114">
        <v>2</v>
      </c>
      <c r="L360" s="114" t="s">
        <v>1579</v>
      </c>
      <c r="M360" s="111" t="s">
        <v>2641</v>
      </c>
      <c r="N360" s="115">
        <v>0</v>
      </c>
      <c r="O360" s="115">
        <v>0</v>
      </c>
      <c r="P360" s="115">
        <v>0</v>
      </c>
      <c r="Q360" s="111" t="s">
        <v>46</v>
      </c>
      <c r="R360" s="111" t="s">
        <v>46</v>
      </c>
      <c r="S360" s="111" t="s">
        <v>46</v>
      </c>
      <c r="T360" s="111" t="s">
        <v>2795</v>
      </c>
      <c r="U360" s="116">
        <f>+IF(LEN(L4T_30[[#This Row],[KOD]])=1,1,IF(LEN(L4T_30[[#This Row],[KOD]])=8,2,IF(LEN(L4T_30[[#This Row],[KOD]])=15,3,4)))</f>
        <v>4</v>
      </c>
    </row>
    <row r="361" spans="2:21">
      <c r="B361" s="109" t="s">
        <v>4128</v>
      </c>
      <c r="C361" s="110" t="s">
        <v>4129</v>
      </c>
      <c r="D361" s="111" t="s">
        <v>2990</v>
      </c>
      <c r="E361" s="112" t="s">
        <v>3836</v>
      </c>
      <c r="F361" s="111" t="s">
        <v>4130</v>
      </c>
      <c r="G361" s="112" t="s">
        <v>4131</v>
      </c>
      <c r="H361" s="113">
        <v>308209.58</v>
      </c>
      <c r="I361" s="113">
        <v>3</v>
      </c>
      <c r="J361" s="112" t="s">
        <v>2640</v>
      </c>
      <c r="K361" s="114">
        <v>2</v>
      </c>
      <c r="L361" s="114" t="s">
        <v>1579</v>
      </c>
      <c r="M361" s="111" t="s">
        <v>2641</v>
      </c>
      <c r="N361" s="115">
        <v>0</v>
      </c>
      <c r="O361" s="115">
        <v>0</v>
      </c>
      <c r="P361" s="115">
        <v>0</v>
      </c>
      <c r="Q361" s="111" t="s">
        <v>46</v>
      </c>
      <c r="R361" s="111" t="s">
        <v>46</v>
      </c>
      <c r="S361" s="111" t="s">
        <v>46</v>
      </c>
      <c r="T361" s="111" t="s">
        <v>2730</v>
      </c>
      <c r="U361" s="116">
        <f>+IF(LEN(L4T_30[[#This Row],[KOD]])=1,1,IF(LEN(L4T_30[[#This Row],[KOD]])=8,2,IF(LEN(L4T_30[[#This Row],[KOD]])=15,3,4)))</f>
        <v>4</v>
      </c>
    </row>
    <row r="362" spans="2:21">
      <c r="B362" s="109" t="s">
        <v>4132</v>
      </c>
      <c r="C362" s="110" t="s">
        <v>4073</v>
      </c>
      <c r="D362" s="111" t="s">
        <v>2990</v>
      </c>
      <c r="E362" s="112" t="s">
        <v>3836</v>
      </c>
      <c r="F362" s="111" t="s">
        <v>4133</v>
      </c>
      <c r="G362" s="112" t="s">
        <v>4075</v>
      </c>
      <c r="H362" s="113">
        <v>103368.69</v>
      </c>
      <c r="I362" s="113">
        <v>3</v>
      </c>
      <c r="J362" s="112" t="s">
        <v>2640</v>
      </c>
      <c r="K362" s="114">
        <v>2</v>
      </c>
      <c r="L362" s="114" t="s">
        <v>1579</v>
      </c>
      <c r="M362" s="111" t="s">
        <v>2641</v>
      </c>
      <c r="N362" s="115">
        <v>0</v>
      </c>
      <c r="O362" s="115">
        <v>0</v>
      </c>
      <c r="P362" s="115">
        <v>0</v>
      </c>
      <c r="Q362" s="111" t="s">
        <v>46</v>
      </c>
      <c r="R362" s="111" t="s">
        <v>46</v>
      </c>
      <c r="S362" s="111" t="s">
        <v>46</v>
      </c>
      <c r="T362" s="111" t="s">
        <v>2824</v>
      </c>
      <c r="U362" s="116">
        <f>+IF(LEN(L4T_30[[#This Row],[KOD]])=1,1,IF(LEN(L4T_30[[#This Row],[KOD]])=8,2,IF(LEN(L4T_30[[#This Row],[KOD]])=15,3,4)))</f>
        <v>4</v>
      </c>
    </row>
    <row r="363" spans="2:21">
      <c r="B363" s="109" t="s">
        <v>4134</v>
      </c>
      <c r="C363" s="110" t="s">
        <v>4077</v>
      </c>
      <c r="D363" s="111" t="s">
        <v>2979</v>
      </c>
      <c r="E363" s="112" t="s">
        <v>3836</v>
      </c>
      <c r="F363" s="111" t="s">
        <v>4135</v>
      </c>
      <c r="G363" s="112" t="s">
        <v>4079</v>
      </c>
      <c r="H363" s="113">
        <v>87921.03</v>
      </c>
      <c r="I363" s="113">
        <v>3</v>
      </c>
      <c r="J363" s="112" t="s">
        <v>2640</v>
      </c>
      <c r="K363" s="114">
        <v>2</v>
      </c>
      <c r="L363" s="114" t="s">
        <v>1579</v>
      </c>
      <c r="M363" s="111" t="s">
        <v>2641</v>
      </c>
      <c r="N363" s="115">
        <v>0</v>
      </c>
      <c r="O363" s="115">
        <v>0</v>
      </c>
      <c r="P363" s="115">
        <v>0</v>
      </c>
      <c r="Q363" s="111" t="s">
        <v>46</v>
      </c>
      <c r="R363" s="111" t="s">
        <v>46</v>
      </c>
      <c r="S363" s="111" t="s">
        <v>46</v>
      </c>
      <c r="T363" s="111" t="s">
        <v>2735</v>
      </c>
      <c r="U363" s="116">
        <f>+IF(LEN(L4T_30[[#This Row],[KOD]])=1,1,IF(LEN(L4T_30[[#This Row],[KOD]])=8,2,IF(LEN(L4T_30[[#This Row],[KOD]])=15,3,4)))</f>
        <v>4</v>
      </c>
    </row>
    <row r="364" spans="2:21">
      <c r="B364" s="109" t="s">
        <v>4136</v>
      </c>
      <c r="C364" s="110" t="s">
        <v>4137</v>
      </c>
      <c r="D364" s="111" t="s">
        <v>2979</v>
      </c>
      <c r="E364" s="112" t="s">
        <v>3836</v>
      </c>
      <c r="F364" s="111" t="s">
        <v>4138</v>
      </c>
      <c r="G364" s="112" t="s">
        <v>4139</v>
      </c>
      <c r="H364" s="113">
        <v>33742.910000000003</v>
      </c>
      <c r="I364" s="113">
        <v>3</v>
      </c>
      <c r="J364" s="112" t="s">
        <v>2640</v>
      </c>
      <c r="K364" s="114">
        <v>2</v>
      </c>
      <c r="L364" s="114" t="s">
        <v>1579</v>
      </c>
      <c r="M364" s="111" t="s">
        <v>2641</v>
      </c>
      <c r="N364" s="115">
        <v>0</v>
      </c>
      <c r="O364" s="115">
        <v>0</v>
      </c>
      <c r="P364" s="115">
        <v>0</v>
      </c>
      <c r="Q364" s="111" t="s">
        <v>46</v>
      </c>
      <c r="R364" s="111" t="s">
        <v>46</v>
      </c>
      <c r="S364" s="111" t="s">
        <v>46</v>
      </c>
      <c r="T364" s="111" t="s">
        <v>3179</v>
      </c>
      <c r="U364" s="116">
        <f>+IF(LEN(L4T_30[[#This Row],[KOD]])=1,1,IF(LEN(L4T_30[[#This Row],[KOD]])=8,2,IF(LEN(L4T_30[[#This Row],[KOD]])=15,3,4)))</f>
        <v>4</v>
      </c>
    </row>
    <row r="365" spans="2:21">
      <c r="B365" s="109" t="s">
        <v>4140</v>
      </c>
      <c r="C365" s="110" t="s">
        <v>4085</v>
      </c>
      <c r="D365" s="111" t="s">
        <v>2990</v>
      </c>
      <c r="E365" s="112" t="s">
        <v>3836</v>
      </c>
      <c r="F365" s="111" t="s">
        <v>4141</v>
      </c>
      <c r="G365" s="112" t="s">
        <v>4087</v>
      </c>
      <c r="H365" s="113">
        <v>41957.43</v>
      </c>
      <c r="I365" s="113">
        <v>3</v>
      </c>
      <c r="J365" s="112" t="s">
        <v>2640</v>
      </c>
      <c r="K365" s="114">
        <v>2</v>
      </c>
      <c r="L365" s="114" t="s">
        <v>1579</v>
      </c>
      <c r="M365" s="111" t="s">
        <v>2641</v>
      </c>
      <c r="N365" s="115">
        <v>0</v>
      </c>
      <c r="O365" s="115">
        <v>0</v>
      </c>
      <c r="P365" s="115">
        <v>0</v>
      </c>
      <c r="Q365" s="111" t="s">
        <v>46</v>
      </c>
      <c r="R365" s="111" t="s">
        <v>46</v>
      </c>
      <c r="S365" s="111" t="s">
        <v>46</v>
      </c>
      <c r="T365" s="111" t="s">
        <v>3184</v>
      </c>
      <c r="U365" s="116">
        <f>+IF(LEN(L4T_30[[#This Row],[KOD]])=1,1,IF(LEN(L4T_30[[#This Row],[KOD]])=8,2,IF(LEN(L4T_30[[#This Row],[KOD]])=15,3,4)))</f>
        <v>4</v>
      </c>
    </row>
    <row r="366" spans="2:21">
      <c r="B366" s="109" t="s">
        <v>4142</v>
      </c>
      <c r="C366" s="110" t="s">
        <v>4089</v>
      </c>
      <c r="D366" s="111" t="s">
        <v>2990</v>
      </c>
      <c r="E366" s="112" t="s">
        <v>3836</v>
      </c>
      <c r="F366" s="111" t="s">
        <v>4143</v>
      </c>
      <c r="G366" s="112" t="s">
        <v>4091</v>
      </c>
      <c r="H366" s="113">
        <v>58204.73</v>
      </c>
      <c r="I366" s="113">
        <v>3</v>
      </c>
      <c r="J366" s="112" t="s">
        <v>2640</v>
      </c>
      <c r="K366" s="114">
        <v>2</v>
      </c>
      <c r="L366" s="114" t="s">
        <v>1579</v>
      </c>
      <c r="M366" s="111" t="s">
        <v>2641</v>
      </c>
      <c r="N366" s="115">
        <v>0</v>
      </c>
      <c r="O366" s="115">
        <v>0</v>
      </c>
      <c r="P366" s="115">
        <v>0</v>
      </c>
      <c r="Q366" s="111" t="s">
        <v>46</v>
      </c>
      <c r="R366" s="111" t="s">
        <v>46</v>
      </c>
      <c r="S366" s="111" t="s">
        <v>46</v>
      </c>
      <c r="T366" s="111" t="s">
        <v>3189</v>
      </c>
      <c r="U366" s="116">
        <f>+IF(LEN(L4T_30[[#This Row],[KOD]])=1,1,IF(LEN(L4T_30[[#This Row],[KOD]])=8,2,IF(LEN(L4T_30[[#This Row],[KOD]])=15,3,4)))</f>
        <v>4</v>
      </c>
    </row>
    <row r="367" spans="2:21">
      <c r="B367" s="109" t="s">
        <v>4144</v>
      </c>
      <c r="C367" s="110" t="s">
        <v>4145</v>
      </c>
      <c r="D367" s="111" t="s">
        <v>2979</v>
      </c>
      <c r="E367" s="112" t="s">
        <v>3836</v>
      </c>
      <c r="F367" s="111" t="s">
        <v>4146</v>
      </c>
      <c r="G367" s="112" t="s">
        <v>4147</v>
      </c>
      <c r="H367" s="113">
        <v>64277.02</v>
      </c>
      <c r="I367" s="113">
        <v>3</v>
      </c>
      <c r="J367" s="112" t="s">
        <v>2640</v>
      </c>
      <c r="K367" s="114">
        <v>2</v>
      </c>
      <c r="L367" s="114" t="s">
        <v>1579</v>
      </c>
      <c r="M367" s="111" t="s">
        <v>2641</v>
      </c>
      <c r="N367" s="115">
        <v>0</v>
      </c>
      <c r="O367" s="115">
        <v>0</v>
      </c>
      <c r="P367" s="115">
        <v>0</v>
      </c>
      <c r="Q367" s="111" t="s">
        <v>46</v>
      </c>
      <c r="R367" s="111" t="s">
        <v>46</v>
      </c>
      <c r="S367" s="111" t="s">
        <v>46</v>
      </c>
      <c r="T367" s="111" t="s">
        <v>3194</v>
      </c>
      <c r="U367" s="116">
        <f>+IF(LEN(L4T_30[[#This Row],[KOD]])=1,1,IF(LEN(L4T_30[[#This Row],[KOD]])=8,2,IF(LEN(L4T_30[[#This Row],[KOD]])=15,3,4)))</f>
        <v>4</v>
      </c>
    </row>
    <row r="368" spans="2:21">
      <c r="B368" s="109" t="s">
        <v>4148</v>
      </c>
      <c r="C368" s="110" t="s">
        <v>4149</v>
      </c>
      <c r="D368" s="111" t="s">
        <v>2979</v>
      </c>
      <c r="E368" s="112" t="s">
        <v>3836</v>
      </c>
      <c r="F368" s="111" t="s">
        <v>4150</v>
      </c>
      <c r="G368" s="112" t="s">
        <v>4151</v>
      </c>
      <c r="H368" s="113">
        <v>32452.57</v>
      </c>
      <c r="I368" s="113">
        <v>3</v>
      </c>
      <c r="J368" s="112" t="s">
        <v>2640</v>
      </c>
      <c r="K368" s="114">
        <v>2</v>
      </c>
      <c r="L368" s="114" t="s">
        <v>1579</v>
      </c>
      <c r="M368" s="111" t="s">
        <v>2641</v>
      </c>
      <c r="N368" s="115">
        <v>0</v>
      </c>
      <c r="O368" s="115">
        <v>0</v>
      </c>
      <c r="P368" s="115">
        <v>0</v>
      </c>
      <c r="Q368" s="111" t="s">
        <v>46</v>
      </c>
      <c r="R368" s="111" t="s">
        <v>46</v>
      </c>
      <c r="S368" s="111" t="s">
        <v>46</v>
      </c>
      <c r="T368" s="111" t="s">
        <v>3199</v>
      </c>
      <c r="U368" s="116">
        <f>+IF(LEN(L4T_30[[#This Row],[KOD]])=1,1,IF(LEN(L4T_30[[#This Row],[KOD]])=8,2,IF(LEN(L4T_30[[#This Row],[KOD]])=15,3,4)))</f>
        <v>4</v>
      </c>
    </row>
    <row r="369" spans="2:21">
      <c r="B369" s="109" t="s">
        <v>4152</v>
      </c>
      <c r="C369" s="110" t="s">
        <v>4153</v>
      </c>
      <c r="D369" s="111" t="s">
        <v>2990</v>
      </c>
      <c r="E369" s="112" t="s">
        <v>3836</v>
      </c>
      <c r="F369" s="111" t="s">
        <v>4154</v>
      </c>
      <c r="G369" s="112" t="s">
        <v>4155</v>
      </c>
      <c r="H369" s="113">
        <v>36141.839999999997</v>
      </c>
      <c r="I369" s="113">
        <v>3</v>
      </c>
      <c r="J369" s="112" t="s">
        <v>2640</v>
      </c>
      <c r="K369" s="114">
        <v>2</v>
      </c>
      <c r="L369" s="114" t="s">
        <v>1579</v>
      </c>
      <c r="M369" s="111" t="s">
        <v>2641</v>
      </c>
      <c r="N369" s="115">
        <v>0</v>
      </c>
      <c r="O369" s="115">
        <v>0</v>
      </c>
      <c r="P369" s="115">
        <v>0</v>
      </c>
      <c r="Q369" s="111" t="s">
        <v>46</v>
      </c>
      <c r="R369" s="111" t="s">
        <v>46</v>
      </c>
      <c r="S369" s="111" t="s">
        <v>46</v>
      </c>
      <c r="T369" s="111" t="s">
        <v>2740</v>
      </c>
      <c r="U369" s="116">
        <f>+IF(LEN(L4T_30[[#This Row],[KOD]])=1,1,IF(LEN(L4T_30[[#This Row],[KOD]])=8,2,IF(LEN(L4T_30[[#This Row],[KOD]])=15,3,4)))</f>
        <v>4</v>
      </c>
    </row>
    <row r="370" spans="2:21">
      <c r="B370" s="109" t="s">
        <v>4156</v>
      </c>
      <c r="C370" s="110" t="s">
        <v>4157</v>
      </c>
      <c r="D370" s="111" t="s">
        <v>2990</v>
      </c>
      <c r="E370" s="112" t="s">
        <v>3836</v>
      </c>
      <c r="F370" s="111" t="s">
        <v>4158</v>
      </c>
      <c r="G370" s="112" t="s">
        <v>4159</v>
      </c>
      <c r="H370" s="113">
        <v>112969.48</v>
      </c>
      <c r="I370" s="113">
        <v>3</v>
      </c>
      <c r="J370" s="112" t="s">
        <v>2640</v>
      </c>
      <c r="K370" s="114">
        <v>2</v>
      </c>
      <c r="L370" s="114" t="s">
        <v>1579</v>
      </c>
      <c r="M370" s="111" t="s">
        <v>2641</v>
      </c>
      <c r="N370" s="115">
        <v>0</v>
      </c>
      <c r="O370" s="115">
        <v>0</v>
      </c>
      <c r="P370" s="115">
        <v>0</v>
      </c>
      <c r="Q370" s="111" t="s">
        <v>46</v>
      </c>
      <c r="R370" s="111" t="s">
        <v>46</v>
      </c>
      <c r="S370" s="111" t="s">
        <v>46</v>
      </c>
      <c r="T370" s="111" t="s">
        <v>2745</v>
      </c>
      <c r="U370" s="116">
        <f>+IF(LEN(L4T_30[[#This Row],[KOD]])=1,1,IF(LEN(L4T_30[[#This Row],[KOD]])=8,2,IF(LEN(L4T_30[[#This Row],[KOD]])=15,3,4)))</f>
        <v>4</v>
      </c>
    </row>
    <row r="371" spans="2:21">
      <c r="B371" s="109" t="s">
        <v>4160</v>
      </c>
      <c r="C371" s="110" t="s">
        <v>4105</v>
      </c>
      <c r="D371" s="111" t="s">
        <v>2990</v>
      </c>
      <c r="E371" s="112" t="s">
        <v>3836</v>
      </c>
      <c r="F371" s="111" t="s">
        <v>4161</v>
      </c>
      <c r="G371" s="112" t="s">
        <v>4107</v>
      </c>
      <c r="H371" s="113">
        <v>196797.52</v>
      </c>
      <c r="I371" s="113">
        <v>3</v>
      </c>
      <c r="J371" s="112" t="s">
        <v>2640</v>
      </c>
      <c r="K371" s="114">
        <v>2</v>
      </c>
      <c r="L371" s="114" t="s">
        <v>1579</v>
      </c>
      <c r="M371" s="111" t="s">
        <v>2641</v>
      </c>
      <c r="N371" s="115">
        <v>0</v>
      </c>
      <c r="O371" s="115">
        <v>0</v>
      </c>
      <c r="P371" s="115">
        <v>0</v>
      </c>
      <c r="Q371" s="111" t="s">
        <v>46</v>
      </c>
      <c r="R371" s="111" t="s">
        <v>46</v>
      </c>
      <c r="S371" s="111" t="s">
        <v>46</v>
      </c>
      <c r="T371" s="111" t="s">
        <v>3212</v>
      </c>
      <c r="U371" s="116">
        <f>+IF(LEN(L4T_30[[#This Row],[KOD]])=1,1,IF(LEN(L4T_30[[#This Row],[KOD]])=8,2,IF(LEN(L4T_30[[#This Row],[KOD]])=15,3,4)))</f>
        <v>4</v>
      </c>
    </row>
    <row r="372" spans="2:21">
      <c r="B372" s="109" t="s">
        <v>4162</v>
      </c>
      <c r="C372" s="110" t="s">
        <v>4109</v>
      </c>
      <c r="D372" s="111" t="s">
        <v>2990</v>
      </c>
      <c r="E372" s="112" t="s">
        <v>3836</v>
      </c>
      <c r="F372" s="111" t="s">
        <v>4163</v>
      </c>
      <c r="G372" s="112" t="s">
        <v>4111</v>
      </c>
      <c r="H372" s="113">
        <v>424877.7</v>
      </c>
      <c r="I372" s="113">
        <v>3</v>
      </c>
      <c r="J372" s="112" t="s">
        <v>2640</v>
      </c>
      <c r="K372" s="114">
        <v>2</v>
      </c>
      <c r="L372" s="114" t="s">
        <v>1579</v>
      </c>
      <c r="M372" s="111" t="s">
        <v>2641</v>
      </c>
      <c r="N372" s="115">
        <v>0</v>
      </c>
      <c r="O372" s="115">
        <v>0</v>
      </c>
      <c r="P372" s="115">
        <v>0</v>
      </c>
      <c r="Q372" s="111" t="s">
        <v>46</v>
      </c>
      <c r="R372" s="111" t="s">
        <v>46</v>
      </c>
      <c r="S372" s="111" t="s">
        <v>46</v>
      </c>
      <c r="T372" s="111" t="s">
        <v>3216</v>
      </c>
      <c r="U372" s="116">
        <f>+IF(LEN(L4T_30[[#This Row],[KOD]])=1,1,IF(LEN(L4T_30[[#This Row],[KOD]])=8,2,IF(LEN(L4T_30[[#This Row],[KOD]])=15,3,4)))</f>
        <v>4</v>
      </c>
    </row>
    <row r="373" spans="2:21">
      <c r="B373" s="109" t="s">
        <v>4164</v>
      </c>
      <c r="C373" s="110" t="s">
        <v>4165</v>
      </c>
      <c r="D373" s="111" t="s">
        <v>2979</v>
      </c>
      <c r="E373" s="112" t="s">
        <v>3836</v>
      </c>
      <c r="F373" s="111" t="s">
        <v>4166</v>
      </c>
      <c r="G373" s="112" t="s">
        <v>4167</v>
      </c>
      <c r="H373" s="113">
        <v>58095.69</v>
      </c>
      <c r="I373" s="113">
        <v>3</v>
      </c>
      <c r="J373" s="112" t="s">
        <v>2640</v>
      </c>
      <c r="K373" s="114">
        <v>2</v>
      </c>
      <c r="L373" s="114" t="s">
        <v>1579</v>
      </c>
      <c r="M373" s="111" t="s">
        <v>2641</v>
      </c>
      <c r="N373" s="115">
        <v>0</v>
      </c>
      <c r="O373" s="115">
        <v>0</v>
      </c>
      <c r="P373" s="115">
        <v>0</v>
      </c>
      <c r="Q373" s="111" t="s">
        <v>46</v>
      </c>
      <c r="R373" s="111" t="s">
        <v>46</v>
      </c>
      <c r="S373" s="111" t="s">
        <v>46</v>
      </c>
      <c r="T373" s="111" t="s">
        <v>2750</v>
      </c>
      <c r="U373" s="116">
        <f>+IF(LEN(L4T_30[[#This Row],[KOD]])=1,1,IF(LEN(L4T_30[[#This Row],[KOD]])=8,2,IF(LEN(L4T_30[[#This Row],[KOD]])=15,3,4)))</f>
        <v>4</v>
      </c>
    </row>
    <row r="374" spans="2:21">
      <c r="B374" s="109" t="s">
        <v>4168</v>
      </c>
      <c r="C374" s="110" t="s">
        <v>4117</v>
      </c>
      <c r="D374" s="111" t="s">
        <v>2990</v>
      </c>
      <c r="E374" s="112" t="s">
        <v>3836</v>
      </c>
      <c r="F374" s="111" t="s">
        <v>4169</v>
      </c>
      <c r="G374" s="112" t="s">
        <v>4119</v>
      </c>
      <c r="H374" s="113">
        <v>20839.57</v>
      </c>
      <c r="I374" s="113">
        <v>3</v>
      </c>
      <c r="J374" s="112" t="s">
        <v>2640</v>
      </c>
      <c r="K374" s="114">
        <v>2</v>
      </c>
      <c r="L374" s="114" t="s">
        <v>1579</v>
      </c>
      <c r="M374" s="111" t="s">
        <v>2641</v>
      </c>
      <c r="N374" s="115">
        <v>0</v>
      </c>
      <c r="O374" s="115">
        <v>0</v>
      </c>
      <c r="P374" s="115">
        <v>0</v>
      </c>
      <c r="Q374" s="111" t="s">
        <v>46</v>
      </c>
      <c r="R374" s="111" t="s">
        <v>46</v>
      </c>
      <c r="S374" s="111" t="s">
        <v>46</v>
      </c>
      <c r="T374" s="111" t="s">
        <v>2755</v>
      </c>
      <c r="U374" s="116">
        <f>+IF(LEN(L4T_30[[#This Row],[KOD]])=1,1,IF(LEN(L4T_30[[#This Row],[KOD]])=8,2,IF(LEN(L4T_30[[#This Row],[KOD]])=15,3,4)))</f>
        <v>4</v>
      </c>
    </row>
    <row r="375" spans="2:21">
      <c r="B375" s="109" t="s">
        <v>4170</v>
      </c>
      <c r="C375" s="110" t="s">
        <v>4171</v>
      </c>
      <c r="D375" s="111" t="s">
        <v>2990</v>
      </c>
      <c r="E375" s="112" t="s">
        <v>3836</v>
      </c>
      <c r="F375" s="111" t="s">
        <v>4172</v>
      </c>
      <c r="G375" s="112" t="s">
        <v>4173</v>
      </c>
      <c r="H375" s="113">
        <v>30944.16</v>
      </c>
      <c r="I375" s="113">
        <v>3</v>
      </c>
      <c r="J375" s="112" t="s">
        <v>2640</v>
      </c>
      <c r="K375" s="114">
        <v>2</v>
      </c>
      <c r="L375" s="114" t="s">
        <v>1579</v>
      </c>
      <c r="M375" s="111" t="s">
        <v>2641</v>
      </c>
      <c r="N375" s="115">
        <v>0</v>
      </c>
      <c r="O375" s="115">
        <v>0</v>
      </c>
      <c r="P375" s="115">
        <v>0</v>
      </c>
      <c r="Q375" s="111" t="s">
        <v>46</v>
      </c>
      <c r="R375" s="111" t="s">
        <v>46</v>
      </c>
      <c r="S375" s="111" t="s">
        <v>46</v>
      </c>
      <c r="T375" s="111" t="s">
        <v>3229</v>
      </c>
      <c r="U375" s="116">
        <f>+IF(LEN(L4T_30[[#This Row],[KOD]])=1,1,IF(LEN(L4T_30[[#This Row],[KOD]])=8,2,IF(LEN(L4T_30[[#This Row],[KOD]])=15,3,4)))</f>
        <v>4</v>
      </c>
    </row>
    <row r="376" spans="2:21">
      <c r="B376" s="109" t="s">
        <v>4174</v>
      </c>
      <c r="C376" s="110" t="s">
        <v>4175</v>
      </c>
      <c r="D376" s="111" t="s">
        <v>2913</v>
      </c>
      <c r="E376" s="112" t="s">
        <v>3836</v>
      </c>
      <c r="F376" s="111" t="s">
        <v>4176</v>
      </c>
      <c r="G376" s="112" t="s">
        <v>4177</v>
      </c>
      <c r="H376" s="113">
        <v>152140.35999999999</v>
      </c>
      <c r="I376" s="113">
        <v>1</v>
      </c>
      <c r="J376" s="112" t="s">
        <v>2640</v>
      </c>
      <c r="K376" s="114">
        <v>2</v>
      </c>
      <c r="L376" s="114" t="s">
        <v>1579</v>
      </c>
      <c r="M376" s="111" t="s">
        <v>2641</v>
      </c>
      <c r="N376" s="115">
        <v>0</v>
      </c>
      <c r="O376" s="115">
        <v>0</v>
      </c>
      <c r="P376" s="115">
        <v>0</v>
      </c>
      <c r="Q376" s="111" t="s">
        <v>46</v>
      </c>
      <c r="R376" s="111" t="s">
        <v>46</v>
      </c>
      <c r="S376" s="111" t="s">
        <v>46</v>
      </c>
      <c r="T376" s="111" t="s">
        <v>3234</v>
      </c>
      <c r="U376" s="116">
        <f>+IF(LEN(L4T_30[[#This Row],[KOD]])=1,1,IF(LEN(L4T_30[[#This Row],[KOD]])=8,2,IF(LEN(L4T_30[[#This Row],[KOD]])=15,3,4)))</f>
        <v>4</v>
      </c>
    </row>
    <row r="377" spans="2:21">
      <c r="B377" s="109" t="s">
        <v>4178</v>
      </c>
      <c r="C377" s="110" t="s">
        <v>4179</v>
      </c>
      <c r="D377" s="111" t="s">
        <v>2913</v>
      </c>
      <c r="E377" s="112" t="s">
        <v>3836</v>
      </c>
      <c r="F377" s="111" t="s">
        <v>4180</v>
      </c>
      <c r="G377" s="112" t="s">
        <v>4181</v>
      </c>
      <c r="H377" s="113">
        <v>465637.02</v>
      </c>
      <c r="I377" s="113">
        <v>1</v>
      </c>
      <c r="J377" s="112" t="s">
        <v>2640</v>
      </c>
      <c r="K377" s="114">
        <v>2</v>
      </c>
      <c r="L377" s="114" t="s">
        <v>1579</v>
      </c>
      <c r="M377" s="111" t="s">
        <v>2641</v>
      </c>
      <c r="N377" s="115">
        <v>0</v>
      </c>
      <c r="O377" s="115">
        <v>0</v>
      </c>
      <c r="P377" s="115">
        <v>0</v>
      </c>
      <c r="Q377" s="111" t="s">
        <v>46</v>
      </c>
      <c r="R377" s="111" t="s">
        <v>46</v>
      </c>
      <c r="S377" s="111" t="s">
        <v>46</v>
      </c>
      <c r="T377" s="111" t="s">
        <v>2760</v>
      </c>
      <c r="U377" s="116">
        <f>+IF(LEN(L4T_30[[#This Row],[KOD]])=1,1,IF(LEN(L4T_30[[#This Row],[KOD]])=8,2,IF(LEN(L4T_30[[#This Row],[KOD]])=15,3,4)))</f>
        <v>4</v>
      </c>
    </row>
    <row r="378" spans="2:21">
      <c r="B378" s="109" t="s">
        <v>4182</v>
      </c>
      <c r="C378" s="110" t="s">
        <v>4125</v>
      </c>
      <c r="D378" s="111" t="s">
        <v>2913</v>
      </c>
      <c r="E378" s="112" t="s">
        <v>3836</v>
      </c>
      <c r="F378" s="111" t="s">
        <v>4183</v>
      </c>
      <c r="G378" s="112" t="s">
        <v>4127</v>
      </c>
      <c r="H378" s="113">
        <v>16984.79</v>
      </c>
      <c r="I378" s="113">
        <v>1</v>
      </c>
      <c r="J378" s="112" t="s">
        <v>2640</v>
      </c>
      <c r="K378" s="114">
        <v>2</v>
      </c>
      <c r="L378" s="114" t="s">
        <v>1579</v>
      </c>
      <c r="M378" s="111" t="s">
        <v>2641</v>
      </c>
      <c r="N378" s="115">
        <v>0</v>
      </c>
      <c r="O378" s="115">
        <v>0</v>
      </c>
      <c r="P378" s="115">
        <v>0</v>
      </c>
      <c r="Q378" s="111" t="s">
        <v>46</v>
      </c>
      <c r="R378" s="111" t="s">
        <v>46</v>
      </c>
      <c r="S378" s="111" t="s">
        <v>46</v>
      </c>
      <c r="T378" s="111" t="s">
        <v>3243</v>
      </c>
      <c r="U378" s="116">
        <f>+IF(LEN(L4T_30[[#This Row],[KOD]])=1,1,IF(LEN(L4T_30[[#This Row],[KOD]])=8,2,IF(LEN(L4T_30[[#This Row],[KOD]])=15,3,4)))</f>
        <v>4</v>
      </c>
    </row>
    <row r="379" spans="2:21">
      <c r="B379" s="109" t="s">
        <v>4184</v>
      </c>
      <c r="C379" s="110" t="s">
        <v>4129</v>
      </c>
      <c r="D379" s="111" t="s">
        <v>2913</v>
      </c>
      <c r="E379" s="112" t="s">
        <v>3836</v>
      </c>
      <c r="F379" s="111" t="s">
        <v>4185</v>
      </c>
      <c r="G379" s="112" t="s">
        <v>4131</v>
      </c>
      <c r="H379" s="113">
        <v>1811085.3</v>
      </c>
      <c r="I379" s="113">
        <v>1</v>
      </c>
      <c r="J379" s="112" t="s">
        <v>2640</v>
      </c>
      <c r="K379" s="114">
        <v>2</v>
      </c>
      <c r="L379" s="114" t="s">
        <v>1579</v>
      </c>
      <c r="M379" s="111" t="s">
        <v>2641</v>
      </c>
      <c r="N379" s="115">
        <v>0</v>
      </c>
      <c r="O379" s="115">
        <v>0</v>
      </c>
      <c r="P379" s="115">
        <v>0</v>
      </c>
      <c r="Q379" s="111" t="s">
        <v>46</v>
      </c>
      <c r="R379" s="111" t="s">
        <v>46</v>
      </c>
      <c r="S379" s="111" t="s">
        <v>46</v>
      </c>
      <c r="T379" s="111" t="s">
        <v>3257</v>
      </c>
      <c r="U379" s="116">
        <f>+IF(LEN(L4T_30[[#This Row],[KOD]])=1,1,IF(LEN(L4T_30[[#This Row],[KOD]])=8,2,IF(LEN(L4T_30[[#This Row],[KOD]])=15,3,4)))</f>
        <v>4</v>
      </c>
    </row>
    <row r="380" spans="2:21">
      <c r="B380" s="109" t="s">
        <v>4186</v>
      </c>
      <c r="C380" s="110" t="s">
        <v>4073</v>
      </c>
      <c r="D380" s="111" t="s">
        <v>2913</v>
      </c>
      <c r="E380" s="112" t="s">
        <v>3836</v>
      </c>
      <c r="F380" s="111" t="s">
        <v>4187</v>
      </c>
      <c r="G380" s="112" t="s">
        <v>4075</v>
      </c>
      <c r="H380" s="113">
        <v>1277256.92</v>
      </c>
      <c r="I380" s="113">
        <v>1</v>
      </c>
      <c r="J380" s="112" t="s">
        <v>2640</v>
      </c>
      <c r="K380" s="114">
        <v>2</v>
      </c>
      <c r="L380" s="114" t="s">
        <v>1579</v>
      </c>
      <c r="M380" s="111" t="s">
        <v>2641</v>
      </c>
      <c r="N380" s="115">
        <v>0</v>
      </c>
      <c r="O380" s="115">
        <v>0</v>
      </c>
      <c r="P380" s="115">
        <v>0</v>
      </c>
      <c r="Q380" s="111" t="s">
        <v>46</v>
      </c>
      <c r="R380" s="111" t="s">
        <v>46</v>
      </c>
      <c r="S380" s="111" t="s">
        <v>46</v>
      </c>
      <c r="T380" s="111" t="s">
        <v>3262</v>
      </c>
      <c r="U380" s="116">
        <f>+IF(LEN(L4T_30[[#This Row],[KOD]])=1,1,IF(LEN(L4T_30[[#This Row],[KOD]])=8,2,IF(LEN(L4T_30[[#This Row],[KOD]])=15,3,4)))</f>
        <v>4</v>
      </c>
    </row>
    <row r="381" spans="2:21">
      <c r="B381" s="109" t="s">
        <v>4188</v>
      </c>
      <c r="C381" s="110" t="s">
        <v>4077</v>
      </c>
      <c r="D381" s="111" t="s">
        <v>2913</v>
      </c>
      <c r="E381" s="112" t="s">
        <v>3836</v>
      </c>
      <c r="F381" s="111" t="s">
        <v>4189</v>
      </c>
      <c r="G381" s="112" t="s">
        <v>4079</v>
      </c>
      <c r="H381" s="113">
        <v>1091884.98</v>
      </c>
      <c r="I381" s="113">
        <v>1</v>
      </c>
      <c r="J381" s="112" t="s">
        <v>2640</v>
      </c>
      <c r="K381" s="114">
        <v>2</v>
      </c>
      <c r="L381" s="114" t="s">
        <v>1579</v>
      </c>
      <c r="M381" s="111" t="s">
        <v>2641</v>
      </c>
      <c r="N381" s="115">
        <v>0</v>
      </c>
      <c r="O381" s="115">
        <v>0</v>
      </c>
      <c r="P381" s="115">
        <v>0</v>
      </c>
      <c r="Q381" s="111" t="s">
        <v>46</v>
      </c>
      <c r="R381" s="111" t="s">
        <v>46</v>
      </c>
      <c r="S381" s="111" t="s">
        <v>46</v>
      </c>
      <c r="T381" s="111" t="s">
        <v>2765</v>
      </c>
      <c r="U381" s="116">
        <f>+IF(LEN(L4T_30[[#This Row],[KOD]])=1,1,IF(LEN(L4T_30[[#This Row],[KOD]])=8,2,IF(LEN(L4T_30[[#This Row],[KOD]])=15,3,4)))</f>
        <v>4</v>
      </c>
    </row>
    <row r="382" spans="2:21">
      <c r="B382" s="109" t="s">
        <v>4190</v>
      </c>
      <c r="C382" s="110" t="s">
        <v>4137</v>
      </c>
      <c r="D382" s="111" t="s">
        <v>2913</v>
      </c>
      <c r="E382" s="112" t="s">
        <v>3836</v>
      </c>
      <c r="F382" s="111" t="s">
        <v>4191</v>
      </c>
      <c r="G382" s="112" t="s">
        <v>4139</v>
      </c>
      <c r="H382" s="113">
        <v>357009.33</v>
      </c>
      <c r="I382" s="113">
        <v>1</v>
      </c>
      <c r="J382" s="112" t="s">
        <v>2640</v>
      </c>
      <c r="K382" s="114">
        <v>2</v>
      </c>
      <c r="L382" s="114" t="s">
        <v>1579</v>
      </c>
      <c r="M382" s="111" t="s">
        <v>2641</v>
      </c>
      <c r="N382" s="115">
        <v>0</v>
      </c>
      <c r="O382" s="115">
        <v>0</v>
      </c>
      <c r="P382" s="115">
        <v>0</v>
      </c>
      <c r="Q382" s="111" t="s">
        <v>46</v>
      </c>
      <c r="R382" s="111" t="s">
        <v>46</v>
      </c>
      <c r="S382" s="111" t="s">
        <v>46</v>
      </c>
      <c r="T382" s="111" t="s">
        <v>3271</v>
      </c>
      <c r="U382" s="116">
        <f>+IF(LEN(L4T_30[[#This Row],[KOD]])=1,1,IF(LEN(L4T_30[[#This Row],[KOD]])=8,2,IF(LEN(L4T_30[[#This Row],[KOD]])=15,3,4)))</f>
        <v>4</v>
      </c>
    </row>
    <row r="383" spans="2:21">
      <c r="B383" s="109" t="s">
        <v>4192</v>
      </c>
      <c r="C383" s="110" t="s">
        <v>4085</v>
      </c>
      <c r="D383" s="111" t="s">
        <v>2913</v>
      </c>
      <c r="E383" s="112" t="s">
        <v>3836</v>
      </c>
      <c r="F383" s="111" t="s">
        <v>4193</v>
      </c>
      <c r="G383" s="112" t="s">
        <v>4087</v>
      </c>
      <c r="H383" s="113">
        <v>525588.75</v>
      </c>
      <c r="I383" s="113">
        <v>1</v>
      </c>
      <c r="J383" s="112" t="s">
        <v>2640</v>
      </c>
      <c r="K383" s="114">
        <v>2</v>
      </c>
      <c r="L383" s="114" t="s">
        <v>1579</v>
      </c>
      <c r="M383" s="111" t="s">
        <v>2641</v>
      </c>
      <c r="N383" s="115">
        <v>0</v>
      </c>
      <c r="O383" s="115">
        <v>0</v>
      </c>
      <c r="P383" s="115">
        <v>0</v>
      </c>
      <c r="Q383" s="111" t="s">
        <v>46</v>
      </c>
      <c r="R383" s="111" t="s">
        <v>46</v>
      </c>
      <c r="S383" s="111" t="s">
        <v>46</v>
      </c>
      <c r="T383" s="111" t="s">
        <v>3276</v>
      </c>
      <c r="U383" s="116">
        <f>+IF(LEN(L4T_30[[#This Row],[KOD]])=1,1,IF(LEN(L4T_30[[#This Row],[KOD]])=8,2,IF(LEN(L4T_30[[#This Row],[KOD]])=15,3,4)))</f>
        <v>4</v>
      </c>
    </row>
    <row r="384" spans="2:21">
      <c r="B384" s="109" t="s">
        <v>4194</v>
      </c>
      <c r="C384" s="110" t="s">
        <v>4089</v>
      </c>
      <c r="D384" s="111" t="s">
        <v>2913</v>
      </c>
      <c r="E384" s="112" t="s">
        <v>3836</v>
      </c>
      <c r="F384" s="111" t="s">
        <v>4195</v>
      </c>
      <c r="G384" s="112" t="s">
        <v>4091</v>
      </c>
      <c r="H384" s="113">
        <v>720556.41</v>
      </c>
      <c r="I384" s="113">
        <v>1</v>
      </c>
      <c r="J384" s="112" t="s">
        <v>2640</v>
      </c>
      <c r="K384" s="114">
        <v>2</v>
      </c>
      <c r="L384" s="114" t="s">
        <v>1579</v>
      </c>
      <c r="M384" s="111" t="s">
        <v>2641</v>
      </c>
      <c r="N384" s="115">
        <v>0</v>
      </c>
      <c r="O384" s="115">
        <v>0</v>
      </c>
      <c r="P384" s="115">
        <v>0</v>
      </c>
      <c r="Q384" s="111" t="s">
        <v>46</v>
      </c>
      <c r="R384" s="111" t="s">
        <v>46</v>
      </c>
      <c r="S384" s="111" t="s">
        <v>46</v>
      </c>
      <c r="T384" s="111" t="s">
        <v>3281</v>
      </c>
      <c r="U384" s="116">
        <f>+IF(LEN(L4T_30[[#This Row],[KOD]])=1,1,IF(LEN(L4T_30[[#This Row],[KOD]])=8,2,IF(LEN(L4T_30[[#This Row],[KOD]])=15,3,4)))</f>
        <v>4</v>
      </c>
    </row>
    <row r="385" spans="2:21">
      <c r="B385" s="109" t="s">
        <v>4196</v>
      </c>
      <c r="C385" s="110" t="s">
        <v>4145</v>
      </c>
      <c r="D385" s="111" t="s">
        <v>2913</v>
      </c>
      <c r="E385" s="112" t="s">
        <v>3836</v>
      </c>
      <c r="F385" s="111" t="s">
        <v>4197</v>
      </c>
      <c r="G385" s="112" t="s">
        <v>4147</v>
      </c>
      <c r="H385" s="113">
        <v>763955.25</v>
      </c>
      <c r="I385" s="113">
        <v>1</v>
      </c>
      <c r="J385" s="112" t="s">
        <v>2640</v>
      </c>
      <c r="K385" s="114">
        <v>2</v>
      </c>
      <c r="L385" s="114" t="s">
        <v>1579</v>
      </c>
      <c r="M385" s="111" t="s">
        <v>2641</v>
      </c>
      <c r="N385" s="115">
        <v>0</v>
      </c>
      <c r="O385" s="115">
        <v>0</v>
      </c>
      <c r="P385" s="115">
        <v>0</v>
      </c>
      <c r="Q385" s="111" t="s">
        <v>46</v>
      </c>
      <c r="R385" s="111" t="s">
        <v>46</v>
      </c>
      <c r="S385" s="111" t="s">
        <v>46</v>
      </c>
      <c r="T385" s="111" t="s">
        <v>3286</v>
      </c>
      <c r="U385" s="116">
        <f>+IF(LEN(L4T_30[[#This Row],[KOD]])=1,1,IF(LEN(L4T_30[[#This Row],[KOD]])=8,2,IF(LEN(L4T_30[[#This Row],[KOD]])=15,3,4)))</f>
        <v>4</v>
      </c>
    </row>
    <row r="386" spans="2:21">
      <c r="B386" s="109" t="s">
        <v>4198</v>
      </c>
      <c r="C386" s="110" t="s">
        <v>4149</v>
      </c>
      <c r="D386" s="111" t="s">
        <v>2913</v>
      </c>
      <c r="E386" s="112" t="s">
        <v>3836</v>
      </c>
      <c r="F386" s="111" t="s">
        <v>4199</v>
      </c>
      <c r="G386" s="112" t="s">
        <v>4151</v>
      </c>
      <c r="H386" s="113">
        <v>343270</v>
      </c>
      <c r="I386" s="113">
        <v>1</v>
      </c>
      <c r="J386" s="112" t="s">
        <v>2640</v>
      </c>
      <c r="K386" s="114">
        <v>2</v>
      </c>
      <c r="L386" s="114" t="s">
        <v>1579</v>
      </c>
      <c r="M386" s="111" t="s">
        <v>2641</v>
      </c>
      <c r="N386" s="115">
        <v>0</v>
      </c>
      <c r="O386" s="115">
        <v>0</v>
      </c>
      <c r="P386" s="115">
        <v>0</v>
      </c>
      <c r="Q386" s="111" t="s">
        <v>46</v>
      </c>
      <c r="R386" s="111" t="s">
        <v>46</v>
      </c>
      <c r="S386" s="111" t="s">
        <v>46</v>
      </c>
      <c r="T386" s="111" t="s">
        <v>3291</v>
      </c>
      <c r="U386" s="116">
        <f>+IF(LEN(L4T_30[[#This Row],[KOD]])=1,1,IF(LEN(L4T_30[[#This Row],[KOD]])=8,2,IF(LEN(L4T_30[[#This Row],[KOD]])=15,3,4)))</f>
        <v>4</v>
      </c>
    </row>
    <row r="387" spans="2:21">
      <c r="B387" s="109" t="s">
        <v>4200</v>
      </c>
      <c r="C387" s="110" t="s">
        <v>4153</v>
      </c>
      <c r="D387" s="111" t="s">
        <v>2913</v>
      </c>
      <c r="E387" s="112" t="s">
        <v>3836</v>
      </c>
      <c r="F387" s="111" t="s">
        <v>4201</v>
      </c>
      <c r="G387" s="112" t="s">
        <v>4155</v>
      </c>
      <c r="H387" s="113">
        <v>455801.67</v>
      </c>
      <c r="I387" s="113">
        <v>1</v>
      </c>
      <c r="J387" s="112" t="s">
        <v>2640</v>
      </c>
      <c r="K387" s="114">
        <v>2</v>
      </c>
      <c r="L387" s="114" t="s">
        <v>1579</v>
      </c>
      <c r="M387" s="111" t="s">
        <v>2641</v>
      </c>
      <c r="N387" s="115">
        <v>0</v>
      </c>
      <c r="O387" s="115">
        <v>0</v>
      </c>
      <c r="P387" s="115">
        <v>0</v>
      </c>
      <c r="Q387" s="111" t="s">
        <v>46</v>
      </c>
      <c r="R387" s="111" t="s">
        <v>46</v>
      </c>
      <c r="S387" s="111" t="s">
        <v>46</v>
      </c>
      <c r="T387" s="111" t="s">
        <v>3295</v>
      </c>
      <c r="U387" s="116">
        <f>+IF(LEN(L4T_30[[#This Row],[KOD]])=1,1,IF(LEN(L4T_30[[#This Row],[KOD]])=8,2,IF(LEN(L4T_30[[#This Row],[KOD]])=15,3,4)))</f>
        <v>4</v>
      </c>
    </row>
    <row r="388" spans="2:21">
      <c r="B388" s="109" t="s">
        <v>4202</v>
      </c>
      <c r="C388" s="110" t="s">
        <v>4157</v>
      </c>
      <c r="D388" s="111" t="s">
        <v>2913</v>
      </c>
      <c r="E388" s="112" t="s">
        <v>3836</v>
      </c>
      <c r="F388" s="111" t="s">
        <v>4203</v>
      </c>
      <c r="G388" s="112" t="s">
        <v>4159</v>
      </c>
      <c r="H388" s="113">
        <v>1488236.96</v>
      </c>
      <c r="I388" s="113">
        <v>1</v>
      </c>
      <c r="J388" s="112" t="s">
        <v>2640</v>
      </c>
      <c r="K388" s="114">
        <v>2</v>
      </c>
      <c r="L388" s="114" t="s">
        <v>1579</v>
      </c>
      <c r="M388" s="111" t="s">
        <v>2641</v>
      </c>
      <c r="N388" s="115">
        <v>0</v>
      </c>
      <c r="O388" s="115">
        <v>0</v>
      </c>
      <c r="P388" s="115">
        <v>0</v>
      </c>
      <c r="Q388" s="111" t="s">
        <v>46</v>
      </c>
      <c r="R388" s="111" t="s">
        <v>46</v>
      </c>
      <c r="S388" s="111" t="s">
        <v>46</v>
      </c>
      <c r="T388" s="111" t="s">
        <v>3299</v>
      </c>
      <c r="U388" s="116">
        <f>+IF(LEN(L4T_30[[#This Row],[KOD]])=1,1,IF(LEN(L4T_30[[#This Row],[KOD]])=8,2,IF(LEN(L4T_30[[#This Row],[KOD]])=15,3,4)))</f>
        <v>4</v>
      </c>
    </row>
    <row r="389" spans="2:21">
      <c r="B389" s="109" t="s">
        <v>4204</v>
      </c>
      <c r="C389" s="110" t="s">
        <v>4105</v>
      </c>
      <c r="D389" s="111" t="s">
        <v>2913</v>
      </c>
      <c r="E389" s="112" t="s">
        <v>3836</v>
      </c>
      <c r="F389" s="111" t="s">
        <v>4205</v>
      </c>
      <c r="G389" s="112" t="s">
        <v>4107</v>
      </c>
      <c r="H389" s="113">
        <v>2383669.8199999998</v>
      </c>
      <c r="I389" s="113">
        <v>1</v>
      </c>
      <c r="J389" s="112" t="s">
        <v>2640</v>
      </c>
      <c r="K389" s="114">
        <v>2</v>
      </c>
      <c r="L389" s="114" t="s">
        <v>1579</v>
      </c>
      <c r="M389" s="111" t="s">
        <v>2641</v>
      </c>
      <c r="N389" s="115">
        <v>0</v>
      </c>
      <c r="O389" s="115">
        <v>0</v>
      </c>
      <c r="P389" s="115">
        <v>0</v>
      </c>
      <c r="Q389" s="111" t="s">
        <v>46</v>
      </c>
      <c r="R389" s="111" t="s">
        <v>46</v>
      </c>
      <c r="S389" s="111" t="s">
        <v>46</v>
      </c>
      <c r="T389" s="111" t="s">
        <v>2953</v>
      </c>
      <c r="U389" s="116">
        <f>+IF(LEN(L4T_30[[#This Row],[KOD]])=1,1,IF(LEN(L4T_30[[#This Row],[KOD]])=8,2,IF(LEN(L4T_30[[#This Row],[KOD]])=15,3,4)))</f>
        <v>4</v>
      </c>
    </row>
    <row r="390" spans="2:21">
      <c r="B390" s="109" t="s">
        <v>4206</v>
      </c>
      <c r="C390" s="110" t="s">
        <v>4109</v>
      </c>
      <c r="D390" s="111" t="s">
        <v>2913</v>
      </c>
      <c r="E390" s="112" t="s">
        <v>3836</v>
      </c>
      <c r="F390" s="111" t="s">
        <v>4207</v>
      </c>
      <c r="G390" s="112" t="s">
        <v>4111</v>
      </c>
      <c r="H390" s="113">
        <v>4427995.16</v>
      </c>
      <c r="I390" s="113">
        <v>1</v>
      </c>
      <c r="J390" s="112" t="s">
        <v>2640</v>
      </c>
      <c r="K390" s="114">
        <v>2</v>
      </c>
      <c r="L390" s="114" t="s">
        <v>1579</v>
      </c>
      <c r="M390" s="111" t="s">
        <v>2641</v>
      </c>
      <c r="N390" s="115">
        <v>0</v>
      </c>
      <c r="O390" s="115">
        <v>0</v>
      </c>
      <c r="P390" s="115">
        <v>0</v>
      </c>
      <c r="Q390" s="111" t="s">
        <v>46</v>
      </c>
      <c r="R390" s="111" t="s">
        <v>46</v>
      </c>
      <c r="S390" s="111" t="s">
        <v>46</v>
      </c>
      <c r="T390" s="111" t="s">
        <v>2957</v>
      </c>
      <c r="U390" s="116">
        <f>+IF(LEN(L4T_30[[#This Row],[KOD]])=1,1,IF(LEN(L4T_30[[#This Row],[KOD]])=8,2,IF(LEN(L4T_30[[#This Row],[KOD]])=15,3,4)))</f>
        <v>4</v>
      </c>
    </row>
    <row r="391" spans="2:21">
      <c r="B391" s="109" t="s">
        <v>4208</v>
      </c>
      <c r="C391" s="110" t="s">
        <v>4165</v>
      </c>
      <c r="D391" s="111" t="s">
        <v>2913</v>
      </c>
      <c r="E391" s="112" t="s">
        <v>3836</v>
      </c>
      <c r="F391" s="111" t="s">
        <v>4209</v>
      </c>
      <c r="G391" s="112" t="s">
        <v>4167</v>
      </c>
      <c r="H391" s="113">
        <v>719247.9</v>
      </c>
      <c r="I391" s="113">
        <v>1</v>
      </c>
      <c r="J391" s="112" t="s">
        <v>2640</v>
      </c>
      <c r="K391" s="114">
        <v>2</v>
      </c>
      <c r="L391" s="114" t="s">
        <v>1579</v>
      </c>
      <c r="M391" s="111" t="s">
        <v>2641</v>
      </c>
      <c r="N391" s="115">
        <v>0</v>
      </c>
      <c r="O391" s="115">
        <v>0</v>
      </c>
      <c r="P391" s="115">
        <v>0</v>
      </c>
      <c r="Q391" s="111" t="s">
        <v>46</v>
      </c>
      <c r="R391" s="111" t="s">
        <v>46</v>
      </c>
      <c r="S391" s="111" t="s">
        <v>46</v>
      </c>
      <c r="T391" s="111" t="s">
        <v>3312</v>
      </c>
      <c r="U391" s="116">
        <f>+IF(LEN(L4T_30[[#This Row],[KOD]])=1,1,IF(LEN(L4T_30[[#This Row],[KOD]])=8,2,IF(LEN(L4T_30[[#This Row],[KOD]])=15,3,4)))</f>
        <v>4</v>
      </c>
    </row>
    <row r="392" spans="2:21">
      <c r="B392" s="109" t="s">
        <v>4210</v>
      </c>
      <c r="C392" s="110" t="s">
        <v>4117</v>
      </c>
      <c r="D392" s="111" t="s">
        <v>2913</v>
      </c>
      <c r="E392" s="112" t="s">
        <v>3836</v>
      </c>
      <c r="F392" s="111" t="s">
        <v>4211</v>
      </c>
      <c r="G392" s="112" t="s">
        <v>4119</v>
      </c>
      <c r="H392" s="113">
        <v>260615.92</v>
      </c>
      <c r="I392" s="113">
        <v>1</v>
      </c>
      <c r="J392" s="112" t="s">
        <v>2640</v>
      </c>
      <c r="K392" s="114">
        <v>2</v>
      </c>
      <c r="L392" s="114" t="s">
        <v>1579</v>
      </c>
      <c r="M392" s="111" t="s">
        <v>2641</v>
      </c>
      <c r="N392" s="115">
        <v>0</v>
      </c>
      <c r="O392" s="115">
        <v>0</v>
      </c>
      <c r="P392" s="115">
        <v>0</v>
      </c>
      <c r="Q392" s="111" t="s">
        <v>46</v>
      </c>
      <c r="R392" s="111" t="s">
        <v>46</v>
      </c>
      <c r="S392" s="111" t="s">
        <v>46</v>
      </c>
      <c r="T392" s="111" t="s">
        <v>3317</v>
      </c>
      <c r="U392" s="116">
        <f>+IF(LEN(L4T_30[[#This Row],[KOD]])=1,1,IF(LEN(L4T_30[[#This Row],[KOD]])=8,2,IF(LEN(L4T_30[[#This Row],[KOD]])=15,3,4)))</f>
        <v>4</v>
      </c>
    </row>
    <row r="393" spans="2:21">
      <c r="B393" s="109" t="s">
        <v>4212</v>
      </c>
      <c r="C393" s="110" t="s">
        <v>4171</v>
      </c>
      <c r="D393" s="111" t="s">
        <v>2913</v>
      </c>
      <c r="E393" s="112" t="s">
        <v>3836</v>
      </c>
      <c r="F393" s="111" t="s">
        <v>4213</v>
      </c>
      <c r="G393" s="112" t="s">
        <v>4173</v>
      </c>
      <c r="H393" s="113">
        <v>393429.46</v>
      </c>
      <c r="I393" s="113">
        <v>1</v>
      </c>
      <c r="J393" s="112" t="s">
        <v>2640</v>
      </c>
      <c r="K393" s="114">
        <v>2</v>
      </c>
      <c r="L393" s="114" t="s">
        <v>1579</v>
      </c>
      <c r="M393" s="111" t="s">
        <v>2641</v>
      </c>
      <c r="N393" s="115">
        <v>0</v>
      </c>
      <c r="O393" s="115">
        <v>0</v>
      </c>
      <c r="P393" s="115">
        <v>0</v>
      </c>
      <c r="Q393" s="111" t="s">
        <v>46</v>
      </c>
      <c r="R393" s="111" t="s">
        <v>46</v>
      </c>
      <c r="S393" s="111" t="s">
        <v>46</v>
      </c>
      <c r="T393" s="111" t="s">
        <v>3322</v>
      </c>
      <c r="U393" s="116">
        <f>+IF(LEN(L4T_30[[#This Row],[KOD]])=1,1,IF(LEN(L4T_30[[#This Row],[KOD]])=8,2,IF(LEN(L4T_30[[#This Row],[KOD]])=15,3,4)))</f>
        <v>4</v>
      </c>
    </row>
    <row r="394" spans="2:21">
      <c r="B394" s="109" t="s">
        <v>4214</v>
      </c>
      <c r="C394" s="110" t="s">
        <v>4175</v>
      </c>
      <c r="D394" s="111" t="s">
        <v>2913</v>
      </c>
      <c r="E394" s="112" t="s">
        <v>3836</v>
      </c>
      <c r="F394" s="111" t="s">
        <v>4215</v>
      </c>
      <c r="G394" s="112" t="s">
        <v>4177</v>
      </c>
      <c r="H394" s="113">
        <v>597883.81000000006</v>
      </c>
      <c r="I394" s="113">
        <v>1</v>
      </c>
      <c r="J394" s="112" t="s">
        <v>2640</v>
      </c>
      <c r="K394" s="114">
        <v>2</v>
      </c>
      <c r="L394" s="114" t="s">
        <v>1579</v>
      </c>
      <c r="M394" s="111" t="s">
        <v>2641</v>
      </c>
      <c r="N394" s="115">
        <v>0</v>
      </c>
      <c r="O394" s="115">
        <v>0</v>
      </c>
      <c r="P394" s="115">
        <v>0</v>
      </c>
      <c r="Q394" s="111" t="s">
        <v>46</v>
      </c>
      <c r="R394" s="111" t="s">
        <v>46</v>
      </c>
      <c r="S394" s="111" t="s">
        <v>46</v>
      </c>
      <c r="T394" s="111" t="s">
        <v>3327</v>
      </c>
      <c r="U394" s="116">
        <f>+IF(LEN(L4T_30[[#This Row],[KOD]])=1,1,IF(LEN(L4T_30[[#This Row],[KOD]])=8,2,IF(LEN(L4T_30[[#This Row],[KOD]])=15,3,4)))</f>
        <v>4</v>
      </c>
    </row>
    <row r="395" spans="2:21">
      <c r="B395" s="109" t="s">
        <v>4216</v>
      </c>
      <c r="C395" s="110" t="s">
        <v>4179</v>
      </c>
      <c r="D395" s="111" t="s">
        <v>2913</v>
      </c>
      <c r="E395" s="112" t="s">
        <v>3836</v>
      </c>
      <c r="F395" s="111" t="s">
        <v>4217</v>
      </c>
      <c r="G395" s="112" t="s">
        <v>4181</v>
      </c>
      <c r="H395" s="113">
        <v>1810979.57</v>
      </c>
      <c r="I395" s="113">
        <v>1</v>
      </c>
      <c r="J395" s="112" t="s">
        <v>2640</v>
      </c>
      <c r="K395" s="114">
        <v>2</v>
      </c>
      <c r="L395" s="114" t="s">
        <v>1579</v>
      </c>
      <c r="M395" s="111" t="s">
        <v>2641</v>
      </c>
      <c r="N395" s="115">
        <v>0</v>
      </c>
      <c r="O395" s="115">
        <v>0</v>
      </c>
      <c r="P395" s="115">
        <v>0</v>
      </c>
      <c r="Q395" s="111" t="s">
        <v>46</v>
      </c>
      <c r="R395" s="111" t="s">
        <v>46</v>
      </c>
      <c r="S395" s="111" t="s">
        <v>46</v>
      </c>
      <c r="T395" s="111" t="s">
        <v>3332</v>
      </c>
      <c r="U395" s="116">
        <f>+IF(LEN(L4T_30[[#This Row],[KOD]])=1,1,IF(LEN(L4T_30[[#This Row],[KOD]])=8,2,IF(LEN(L4T_30[[#This Row],[KOD]])=15,3,4)))</f>
        <v>4</v>
      </c>
    </row>
    <row r="396" spans="2:21">
      <c r="B396" s="109" t="s">
        <v>4218</v>
      </c>
      <c r="C396" s="110" t="s">
        <v>4125</v>
      </c>
      <c r="D396" s="111" t="s">
        <v>2913</v>
      </c>
      <c r="E396" s="112" t="s">
        <v>3836</v>
      </c>
      <c r="F396" s="111" t="s">
        <v>4219</v>
      </c>
      <c r="G396" s="112" t="s">
        <v>4127</v>
      </c>
      <c r="H396" s="113">
        <v>25477.18</v>
      </c>
      <c r="I396" s="113">
        <v>1</v>
      </c>
      <c r="J396" s="112" t="s">
        <v>2640</v>
      </c>
      <c r="K396" s="114">
        <v>2</v>
      </c>
      <c r="L396" s="114" t="s">
        <v>1579</v>
      </c>
      <c r="M396" s="111" t="s">
        <v>2641</v>
      </c>
      <c r="N396" s="115">
        <v>0</v>
      </c>
      <c r="O396" s="115">
        <v>0</v>
      </c>
      <c r="P396" s="115">
        <v>0</v>
      </c>
      <c r="Q396" s="111" t="s">
        <v>46</v>
      </c>
      <c r="R396" s="111" t="s">
        <v>46</v>
      </c>
      <c r="S396" s="111" t="s">
        <v>46</v>
      </c>
      <c r="T396" s="111" t="s">
        <v>3337</v>
      </c>
      <c r="U396" s="116">
        <f>+IF(LEN(L4T_30[[#This Row],[KOD]])=1,1,IF(LEN(L4T_30[[#This Row],[KOD]])=8,2,IF(LEN(L4T_30[[#This Row],[KOD]])=15,3,4)))</f>
        <v>4</v>
      </c>
    </row>
    <row r="397" spans="2:21">
      <c r="B397" s="109" t="s">
        <v>4220</v>
      </c>
      <c r="C397" s="110" t="s">
        <v>4171</v>
      </c>
      <c r="D397" s="111" t="s">
        <v>2913</v>
      </c>
      <c r="E397" s="112" t="s">
        <v>3836</v>
      </c>
      <c r="F397" s="111" t="s">
        <v>4221</v>
      </c>
      <c r="G397" s="112" t="s">
        <v>4173</v>
      </c>
      <c r="H397" s="113">
        <v>703764.54</v>
      </c>
      <c r="I397" s="113">
        <v>1</v>
      </c>
      <c r="J397" s="112" t="s">
        <v>2640</v>
      </c>
      <c r="K397" s="114">
        <v>2</v>
      </c>
      <c r="L397" s="114" t="s">
        <v>1579</v>
      </c>
      <c r="M397" s="111" t="s">
        <v>2641</v>
      </c>
      <c r="N397" s="115">
        <v>0</v>
      </c>
      <c r="O397" s="115">
        <v>0</v>
      </c>
      <c r="P397" s="115">
        <v>0</v>
      </c>
      <c r="Q397" s="111" t="s">
        <v>46</v>
      </c>
      <c r="R397" s="111" t="s">
        <v>46</v>
      </c>
      <c r="S397" s="111" t="s">
        <v>46</v>
      </c>
      <c r="T397" s="111" t="s">
        <v>3352</v>
      </c>
      <c r="U397" s="116">
        <f>+IF(LEN(L4T_30[[#This Row],[KOD]])=1,1,IF(LEN(L4T_30[[#This Row],[KOD]])=8,2,IF(LEN(L4T_30[[#This Row],[KOD]])=15,3,4)))</f>
        <v>4</v>
      </c>
    </row>
    <row r="398" spans="2:21">
      <c r="B398" s="109" t="s">
        <v>4222</v>
      </c>
      <c r="C398" s="110" t="s">
        <v>4223</v>
      </c>
      <c r="D398" s="111" t="s">
        <v>2913</v>
      </c>
      <c r="E398" s="112" t="s">
        <v>3836</v>
      </c>
      <c r="F398" s="111" t="s">
        <v>4224</v>
      </c>
      <c r="G398" s="112" t="s">
        <v>4225</v>
      </c>
      <c r="H398" s="113">
        <v>547249.76</v>
      </c>
      <c r="I398" s="113">
        <v>1</v>
      </c>
      <c r="J398" s="112" t="s">
        <v>2640</v>
      </c>
      <c r="K398" s="114">
        <v>2</v>
      </c>
      <c r="L398" s="114" t="s">
        <v>1579</v>
      </c>
      <c r="M398" s="111" t="s">
        <v>2641</v>
      </c>
      <c r="N398" s="115">
        <v>0</v>
      </c>
      <c r="O398" s="115">
        <v>0</v>
      </c>
      <c r="P398" s="115">
        <v>0</v>
      </c>
      <c r="Q398" s="111" t="s">
        <v>46</v>
      </c>
      <c r="R398" s="111" t="s">
        <v>46</v>
      </c>
      <c r="S398" s="111" t="s">
        <v>46</v>
      </c>
      <c r="T398" s="111" t="s">
        <v>3356</v>
      </c>
      <c r="U398" s="116">
        <f>+IF(LEN(L4T_30[[#This Row],[KOD]])=1,1,IF(LEN(L4T_30[[#This Row],[KOD]])=8,2,IF(LEN(L4T_30[[#This Row],[KOD]])=15,3,4)))</f>
        <v>4</v>
      </c>
    </row>
    <row r="399" spans="2:21">
      <c r="B399" s="109" t="s">
        <v>4226</v>
      </c>
      <c r="C399" s="110" t="s">
        <v>4125</v>
      </c>
      <c r="D399" s="111" t="s">
        <v>2913</v>
      </c>
      <c r="E399" s="112" t="s">
        <v>3836</v>
      </c>
      <c r="F399" s="111" t="s">
        <v>4227</v>
      </c>
      <c r="G399" s="112" t="s">
        <v>4127</v>
      </c>
      <c r="H399" s="113">
        <v>25477.18</v>
      </c>
      <c r="I399" s="113">
        <v>1</v>
      </c>
      <c r="J399" s="112" t="s">
        <v>2640</v>
      </c>
      <c r="K399" s="114">
        <v>2</v>
      </c>
      <c r="L399" s="114" t="s">
        <v>1579</v>
      </c>
      <c r="M399" s="111" t="s">
        <v>2641</v>
      </c>
      <c r="N399" s="115">
        <v>0</v>
      </c>
      <c r="O399" s="115">
        <v>0</v>
      </c>
      <c r="P399" s="115">
        <v>0</v>
      </c>
      <c r="Q399" s="111" t="s">
        <v>46</v>
      </c>
      <c r="R399" s="111" t="s">
        <v>46</v>
      </c>
      <c r="S399" s="111" t="s">
        <v>46</v>
      </c>
      <c r="T399" s="111" t="s">
        <v>3361</v>
      </c>
      <c r="U399" s="116">
        <f>+IF(LEN(L4T_30[[#This Row],[KOD]])=1,1,IF(LEN(L4T_30[[#This Row],[KOD]])=8,2,IF(LEN(L4T_30[[#This Row],[KOD]])=15,3,4)))</f>
        <v>4</v>
      </c>
    </row>
    <row r="400" spans="2:21">
      <c r="B400" s="109" t="s">
        <v>4228</v>
      </c>
      <c r="C400" s="110" t="s">
        <v>4229</v>
      </c>
      <c r="D400" s="111" t="s">
        <v>2913</v>
      </c>
      <c r="E400" s="112" t="s">
        <v>3836</v>
      </c>
      <c r="F400" s="111" t="s">
        <v>4230</v>
      </c>
      <c r="G400" s="112" t="s">
        <v>4231</v>
      </c>
      <c r="H400" s="113">
        <v>8492.39</v>
      </c>
      <c r="I400" s="113">
        <v>1</v>
      </c>
      <c r="J400" s="112" t="s">
        <v>2640</v>
      </c>
      <c r="K400" s="114">
        <v>2</v>
      </c>
      <c r="L400" s="114" t="s">
        <v>1579</v>
      </c>
      <c r="M400" s="111" t="s">
        <v>2641</v>
      </c>
      <c r="N400" s="115">
        <v>0</v>
      </c>
      <c r="O400" s="115">
        <v>0</v>
      </c>
      <c r="P400" s="115">
        <v>0</v>
      </c>
      <c r="Q400" s="111" t="s">
        <v>46</v>
      </c>
      <c r="R400" s="111" t="s">
        <v>46</v>
      </c>
      <c r="S400" s="111" t="s">
        <v>46</v>
      </c>
      <c r="T400" s="111" t="s">
        <v>3366</v>
      </c>
      <c r="U400" s="116">
        <f>+IF(LEN(L4T_30[[#This Row],[KOD]])=1,1,IF(LEN(L4T_30[[#This Row],[KOD]])=8,2,IF(LEN(L4T_30[[#This Row],[KOD]])=15,3,4)))</f>
        <v>4</v>
      </c>
    </row>
    <row r="401" spans="2:21">
      <c r="B401" s="104" t="s">
        <v>4232</v>
      </c>
      <c r="C401" s="41" t="s">
        <v>4233</v>
      </c>
      <c r="D401" s="43" t="s">
        <v>46</v>
      </c>
      <c r="E401" s="105" t="s">
        <v>46</v>
      </c>
      <c r="F401" s="43" t="s">
        <v>46</v>
      </c>
      <c r="G401" s="105" t="s">
        <v>46</v>
      </c>
      <c r="H401" s="45">
        <v>0</v>
      </c>
      <c r="I401" s="45">
        <v>0</v>
      </c>
      <c r="J401" s="105" t="s">
        <v>46</v>
      </c>
      <c r="K401" s="106">
        <v>0</v>
      </c>
      <c r="L401" s="106" t="s">
        <v>46</v>
      </c>
      <c r="M401" s="43" t="s">
        <v>46</v>
      </c>
      <c r="N401" s="107">
        <v>0</v>
      </c>
      <c r="O401" s="107">
        <v>0</v>
      </c>
      <c r="P401" s="107">
        <v>0</v>
      </c>
      <c r="Q401" s="43" t="s">
        <v>46</v>
      </c>
      <c r="R401" s="43" t="s">
        <v>46</v>
      </c>
      <c r="S401" s="43" t="s">
        <v>4234</v>
      </c>
      <c r="T401" s="43" t="s">
        <v>46</v>
      </c>
      <c r="U401" s="108">
        <f>+IF(LEN(L4T_30[[#This Row],[KOD]])=1,1,IF(LEN(L4T_30[[#This Row],[KOD]])=8,2,IF(LEN(L4T_30[[#This Row],[KOD]])=15,3,4)))</f>
        <v>3</v>
      </c>
    </row>
    <row r="402" spans="2:21">
      <c r="B402" s="109" t="s">
        <v>4235</v>
      </c>
      <c r="C402" s="110" t="s">
        <v>4236</v>
      </c>
      <c r="D402" s="111" t="s">
        <v>2979</v>
      </c>
      <c r="E402" s="112" t="s">
        <v>3836</v>
      </c>
      <c r="F402" s="111" t="s">
        <v>4237</v>
      </c>
      <c r="G402" s="112" t="s">
        <v>4238</v>
      </c>
      <c r="H402" s="113">
        <v>1030104.1</v>
      </c>
      <c r="I402" s="113">
        <v>3</v>
      </c>
      <c r="J402" s="112" t="s">
        <v>2640</v>
      </c>
      <c r="K402" s="114">
        <v>2</v>
      </c>
      <c r="L402" s="114" t="s">
        <v>1579</v>
      </c>
      <c r="M402" s="111" t="s">
        <v>2641</v>
      </c>
      <c r="N402" s="115">
        <v>0</v>
      </c>
      <c r="O402" s="115">
        <v>0</v>
      </c>
      <c r="P402" s="115">
        <v>0</v>
      </c>
      <c r="Q402" s="111" t="s">
        <v>46</v>
      </c>
      <c r="R402" s="111" t="s">
        <v>46</v>
      </c>
      <c r="S402" s="111" t="s">
        <v>46</v>
      </c>
      <c r="T402" s="111" t="s">
        <v>2714</v>
      </c>
      <c r="U402" s="116">
        <f>+IF(LEN(L4T_30[[#This Row],[KOD]])=1,1,IF(LEN(L4T_30[[#This Row],[KOD]])=8,2,IF(LEN(L4T_30[[#This Row],[KOD]])=15,3,4)))</f>
        <v>4</v>
      </c>
    </row>
    <row r="403" spans="2:21">
      <c r="B403" s="109" t="s">
        <v>4239</v>
      </c>
      <c r="C403" s="110" t="s">
        <v>4240</v>
      </c>
      <c r="D403" s="111" t="s">
        <v>2979</v>
      </c>
      <c r="E403" s="112" t="s">
        <v>3836</v>
      </c>
      <c r="F403" s="111" t="s">
        <v>4241</v>
      </c>
      <c r="G403" s="112" t="s">
        <v>4242</v>
      </c>
      <c r="H403" s="113">
        <v>36815.65</v>
      </c>
      <c r="I403" s="113">
        <v>3</v>
      </c>
      <c r="J403" s="112" t="s">
        <v>2640</v>
      </c>
      <c r="K403" s="114">
        <v>2</v>
      </c>
      <c r="L403" s="114" t="s">
        <v>1579</v>
      </c>
      <c r="M403" s="111" t="s">
        <v>2641</v>
      </c>
      <c r="N403" s="115">
        <v>0</v>
      </c>
      <c r="O403" s="115">
        <v>0</v>
      </c>
      <c r="P403" s="115">
        <v>0</v>
      </c>
      <c r="Q403" s="111" t="s">
        <v>46</v>
      </c>
      <c r="R403" s="111" t="s">
        <v>46</v>
      </c>
      <c r="S403" s="111" t="s">
        <v>46</v>
      </c>
      <c r="T403" s="111" t="s">
        <v>3136</v>
      </c>
      <c r="U403" s="116">
        <f>+IF(LEN(L4T_30[[#This Row],[KOD]])=1,1,IF(LEN(L4T_30[[#This Row],[KOD]])=8,2,IF(LEN(L4T_30[[#This Row],[KOD]])=15,3,4)))</f>
        <v>4</v>
      </c>
    </row>
    <row r="404" spans="2:21">
      <c r="B404" s="109" t="s">
        <v>4243</v>
      </c>
      <c r="C404" s="110" t="s">
        <v>4244</v>
      </c>
      <c r="D404" s="111" t="s">
        <v>2990</v>
      </c>
      <c r="E404" s="112" t="s">
        <v>3836</v>
      </c>
      <c r="F404" s="111" t="s">
        <v>4245</v>
      </c>
      <c r="G404" s="112" t="s">
        <v>4246</v>
      </c>
      <c r="H404" s="113">
        <v>122791.92</v>
      </c>
      <c r="I404" s="113">
        <v>3</v>
      </c>
      <c r="J404" s="112" t="s">
        <v>2640</v>
      </c>
      <c r="K404" s="114">
        <v>2</v>
      </c>
      <c r="L404" s="114" t="s">
        <v>1579</v>
      </c>
      <c r="M404" s="111" t="s">
        <v>2641</v>
      </c>
      <c r="N404" s="115">
        <v>0</v>
      </c>
      <c r="O404" s="115">
        <v>0</v>
      </c>
      <c r="P404" s="115">
        <v>0</v>
      </c>
      <c r="Q404" s="111" t="s">
        <v>46</v>
      </c>
      <c r="R404" s="111" t="s">
        <v>46</v>
      </c>
      <c r="S404" s="111" t="s">
        <v>46</v>
      </c>
      <c r="T404" s="111" t="s">
        <v>2790</v>
      </c>
      <c r="U404" s="116">
        <f>+IF(LEN(L4T_30[[#This Row],[KOD]])=1,1,IF(LEN(L4T_30[[#This Row],[KOD]])=8,2,IF(LEN(L4T_30[[#This Row],[KOD]])=15,3,4)))</f>
        <v>4</v>
      </c>
    </row>
    <row r="405" spans="2:21">
      <c r="B405" s="109" t="s">
        <v>4247</v>
      </c>
      <c r="C405" s="110" t="s">
        <v>4248</v>
      </c>
      <c r="D405" s="111" t="s">
        <v>2913</v>
      </c>
      <c r="E405" s="112" t="s">
        <v>3836</v>
      </c>
      <c r="F405" s="111" t="s">
        <v>4249</v>
      </c>
      <c r="G405" s="112" t="s">
        <v>4250</v>
      </c>
      <c r="H405" s="113">
        <v>8051</v>
      </c>
      <c r="I405" s="113">
        <v>1</v>
      </c>
      <c r="J405" s="112" t="s">
        <v>2640</v>
      </c>
      <c r="K405" s="114">
        <v>2</v>
      </c>
      <c r="L405" s="114" t="s">
        <v>1579</v>
      </c>
      <c r="M405" s="111" t="s">
        <v>2641</v>
      </c>
      <c r="N405" s="115">
        <v>0</v>
      </c>
      <c r="O405" s="115">
        <v>0</v>
      </c>
      <c r="P405" s="115">
        <v>0</v>
      </c>
      <c r="Q405" s="111" t="s">
        <v>46</v>
      </c>
      <c r="R405" s="111" t="s">
        <v>46</v>
      </c>
      <c r="S405" s="111" t="s">
        <v>46</v>
      </c>
      <c r="T405" s="111" t="s">
        <v>2795</v>
      </c>
      <c r="U405" s="116">
        <f>+IF(LEN(L4T_30[[#This Row],[KOD]])=1,1,IF(LEN(L4T_30[[#This Row],[KOD]])=8,2,IF(LEN(L4T_30[[#This Row],[KOD]])=15,3,4)))</f>
        <v>4</v>
      </c>
    </row>
    <row r="406" spans="2:21">
      <c r="B406" s="109" t="s">
        <v>4251</v>
      </c>
      <c r="C406" s="110" t="s">
        <v>4252</v>
      </c>
      <c r="D406" s="111" t="s">
        <v>2913</v>
      </c>
      <c r="E406" s="112" t="s">
        <v>3836</v>
      </c>
      <c r="F406" s="111" t="s">
        <v>4253</v>
      </c>
      <c r="G406" s="112" t="s">
        <v>4254</v>
      </c>
      <c r="H406" s="113">
        <v>67939.14</v>
      </c>
      <c r="I406" s="113">
        <v>1</v>
      </c>
      <c r="J406" s="112" t="s">
        <v>2640</v>
      </c>
      <c r="K406" s="114">
        <v>2</v>
      </c>
      <c r="L406" s="114" t="s">
        <v>1579</v>
      </c>
      <c r="M406" s="111" t="s">
        <v>2641</v>
      </c>
      <c r="N406" s="115">
        <v>0</v>
      </c>
      <c r="O406" s="115">
        <v>0</v>
      </c>
      <c r="P406" s="115">
        <v>0</v>
      </c>
      <c r="Q406" s="111" t="s">
        <v>46</v>
      </c>
      <c r="R406" s="111" t="s">
        <v>46</v>
      </c>
      <c r="S406" s="111" t="s">
        <v>46</v>
      </c>
      <c r="T406" s="111" t="s">
        <v>2720</v>
      </c>
      <c r="U406" s="116">
        <f>+IF(LEN(L4T_30[[#This Row],[KOD]])=1,1,IF(LEN(L4T_30[[#This Row],[KOD]])=8,2,IF(LEN(L4T_30[[#This Row],[KOD]])=15,3,4)))</f>
        <v>4</v>
      </c>
    </row>
    <row r="407" spans="2:21">
      <c r="B407" s="109" t="s">
        <v>4255</v>
      </c>
      <c r="C407" s="110" t="s">
        <v>4256</v>
      </c>
      <c r="D407" s="111" t="s">
        <v>2979</v>
      </c>
      <c r="E407" s="112" t="s">
        <v>3836</v>
      </c>
      <c r="F407" s="111" t="s">
        <v>4257</v>
      </c>
      <c r="G407" s="112" t="s">
        <v>4258</v>
      </c>
      <c r="H407" s="113">
        <v>724377.99</v>
      </c>
      <c r="I407" s="113">
        <v>13</v>
      </c>
      <c r="J407" s="112" t="s">
        <v>2640</v>
      </c>
      <c r="K407" s="114">
        <v>2</v>
      </c>
      <c r="L407" s="114" t="s">
        <v>1579</v>
      </c>
      <c r="M407" s="111" t="s">
        <v>2641</v>
      </c>
      <c r="N407" s="115">
        <v>0</v>
      </c>
      <c r="O407" s="115">
        <v>0</v>
      </c>
      <c r="P407" s="115">
        <v>0</v>
      </c>
      <c r="Q407" s="111" t="s">
        <v>46</v>
      </c>
      <c r="R407" s="111" t="s">
        <v>46</v>
      </c>
      <c r="S407" s="111" t="s">
        <v>46</v>
      </c>
      <c r="T407" s="111" t="s">
        <v>2730</v>
      </c>
      <c r="U407" s="116">
        <f>+IF(LEN(L4T_30[[#This Row],[KOD]])=1,1,IF(LEN(L4T_30[[#This Row],[KOD]])=8,2,IF(LEN(L4T_30[[#This Row],[KOD]])=15,3,4)))</f>
        <v>4</v>
      </c>
    </row>
    <row r="408" spans="2:21">
      <c r="B408" s="109" t="s">
        <v>4259</v>
      </c>
      <c r="C408" s="110" t="s">
        <v>4240</v>
      </c>
      <c r="D408" s="111" t="s">
        <v>2979</v>
      </c>
      <c r="E408" s="112" t="s">
        <v>3836</v>
      </c>
      <c r="F408" s="111" t="s">
        <v>4260</v>
      </c>
      <c r="G408" s="112" t="s">
        <v>4242</v>
      </c>
      <c r="H408" s="113">
        <v>36815.65</v>
      </c>
      <c r="I408" s="113">
        <v>13</v>
      </c>
      <c r="J408" s="112" t="s">
        <v>2640</v>
      </c>
      <c r="K408" s="114">
        <v>2</v>
      </c>
      <c r="L408" s="114" t="s">
        <v>1579</v>
      </c>
      <c r="M408" s="111" t="s">
        <v>2641</v>
      </c>
      <c r="N408" s="115">
        <v>0</v>
      </c>
      <c r="O408" s="115">
        <v>0</v>
      </c>
      <c r="P408" s="115">
        <v>0</v>
      </c>
      <c r="Q408" s="111" t="s">
        <v>46</v>
      </c>
      <c r="R408" s="111" t="s">
        <v>46</v>
      </c>
      <c r="S408" s="111" t="s">
        <v>46</v>
      </c>
      <c r="T408" s="111" t="s">
        <v>2824</v>
      </c>
      <c r="U408" s="116">
        <f>+IF(LEN(L4T_30[[#This Row],[KOD]])=1,1,IF(LEN(L4T_30[[#This Row],[KOD]])=8,2,IF(LEN(L4T_30[[#This Row],[KOD]])=15,3,4)))</f>
        <v>4</v>
      </c>
    </row>
    <row r="409" spans="2:21">
      <c r="B409" s="109" t="s">
        <v>4261</v>
      </c>
      <c r="C409" s="110" t="s">
        <v>4244</v>
      </c>
      <c r="D409" s="111" t="s">
        <v>2979</v>
      </c>
      <c r="E409" s="112" t="s">
        <v>3836</v>
      </c>
      <c r="F409" s="111" t="s">
        <v>4262</v>
      </c>
      <c r="G409" s="112" t="s">
        <v>4246</v>
      </c>
      <c r="H409" s="113">
        <v>122791.92</v>
      </c>
      <c r="I409" s="113">
        <v>13</v>
      </c>
      <c r="J409" s="112" t="s">
        <v>2640</v>
      </c>
      <c r="K409" s="114">
        <v>2</v>
      </c>
      <c r="L409" s="114" t="s">
        <v>1579</v>
      </c>
      <c r="M409" s="111" t="s">
        <v>2641</v>
      </c>
      <c r="N409" s="115">
        <v>0</v>
      </c>
      <c r="O409" s="115">
        <v>0</v>
      </c>
      <c r="P409" s="115">
        <v>0</v>
      </c>
      <c r="Q409" s="111" t="s">
        <v>46</v>
      </c>
      <c r="R409" s="111" t="s">
        <v>46</v>
      </c>
      <c r="S409" s="111" t="s">
        <v>46</v>
      </c>
      <c r="T409" s="111" t="s">
        <v>2735</v>
      </c>
      <c r="U409" s="116">
        <f>+IF(LEN(L4T_30[[#This Row],[KOD]])=1,1,IF(LEN(L4T_30[[#This Row],[KOD]])=8,2,IF(LEN(L4T_30[[#This Row],[KOD]])=15,3,4)))</f>
        <v>4</v>
      </c>
    </row>
    <row r="410" spans="2:21">
      <c r="B410" s="109" t="s">
        <v>4263</v>
      </c>
      <c r="C410" s="110" t="s">
        <v>4248</v>
      </c>
      <c r="D410" s="111" t="s">
        <v>2913</v>
      </c>
      <c r="E410" s="112" t="s">
        <v>3836</v>
      </c>
      <c r="F410" s="111" t="s">
        <v>4264</v>
      </c>
      <c r="G410" s="112" t="s">
        <v>4265</v>
      </c>
      <c r="H410" s="113">
        <v>101908.7</v>
      </c>
      <c r="I410" s="113">
        <v>1</v>
      </c>
      <c r="J410" s="112" t="s">
        <v>2640</v>
      </c>
      <c r="K410" s="114">
        <v>2</v>
      </c>
      <c r="L410" s="114" t="s">
        <v>1579</v>
      </c>
      <c r="M410" s="111" t="s">
        <v>2641</v>
      </c>
      <c r="N410" s="115">
        <v>0</v>
      </c>
      <c r="O410" s="115">
        <v>0</v>
      </c>
      <c r="P410" s="115">
        <v>0</v>
      </c>
      <c r="Q410" s="111" t="s">
        <v>46</v>
      </c>
      <c r="R410" s="111" t="s">
        <v>46</v>
      </c>
      <c r="S410" s="111" t="s">
        <v>46</v>
      </c>
      <c r="T410" s="111" t="s">
        <v>3179</v>
      </c>
      <c r="U410" s="116">
        <f>+IF(LEN(L4T_30[[#This Row],[KOD]])=1,1,IF(LEN(L4T_30[[#This Row],[KOD]])=8,2,IF(LEN(L4T_30[[#This Row],[KOD]])=15,3,4)))</f>
        <v>4</v>
      </c>
    </row>
    <row r="411" spans="2:21">
      <c r="B411" s="109" t="s">
        <v>4266</v>
      </c>
      <c r="C411" s="110" t="s">
        <v>4252</v>
      </c>
      <c r="D411" s="111" t="s">
        <v>2913</v>
      </c>
      <c r="E411" s="112" t="s">
        <v>3836</v>
      </c>
      <c r="F411" s="111" t="s">
        <v>4267</v>
      </c>
      <c r="G411" s="112" t="s">
        <v>4268</v>
      </c>
      <c r="H411" s="113">
        <v>339695.69</v>
      </c>
      <c r="I411" s="113">
        <v>1</v>
      </c>
      <c r="J411" s="112" t="s">
        <v>2640</v>
      </c>
      <c r="K411" s="114">
        <v>2</v>
      </c>
      <c r="L411" s="114" t="s">
        <v>1579</v>
      </c>
      <c r="M411" s="111" t="s">
        <v>2641</v>
      </c>
      <c r="N411" s="115">
        <v>0</v>
      </c>
      <c r="O411" s="115">
        <v>0</v>
      </c>
      <c r="P411" s="115">
        <v>0</v>
      </c>
      <c r="Q411" s="111" t="s">
        <v>46</v>
      </c>
      <c r="R411" s="111" t="s">
        <v>46</v>
      </c>
      <c r="S411" s="111" t="s">
        <v>46</v>
      </c>
      <c r="T411" s="111" t="s">
        <v>3184</v>
      </c>
      <c r="U411" s="116">
        <f>+IF(LEN(L4T_30[[#This Row],[KOD]])=1,1,IF(LEN(L4T_30[[#This Row],[KOD]])=8,2,IF(LEN(L4T_30[[#This Row],[KOD]])=15,3,4)))</f>
        <v>4</v>
      </c>
    </row>
    <row r="412" spans="2:21">
      <c r="B412" s="109" t="s">
        <v>4269</v>
      </c>
      <c r="C412" s="110" t="s">
        <v>4270</v>
      </c>
      <c r="D412" s="111" t="s">
        <v>2979</v>
      </c>
      <c r="E412" s="112" t="s">
        <v>3836</v>
      </c>
      <c r="F412" s="111" t="s">
        <v>4271</v>
      </c>
      <c r="G412" s="112" t="s">
        <v>4272</v>
      </c>
      <c r="H412" s="113">
        <v>35911.019999999997</v>
      </c>
      <c r="I412" s="113">
        <v>14</v>
      </c>
      <c r="J412" s="112" t="s">
        <v>2640</v>
      </c>
      <c r="K412" s="114">
        <v>2</v>
      </c>
      <c r="L412" s="114" t="s">
        <v>1579</v>
      </c>
      <c r="M412" s="111" t="s">
        <v>2641</v>
      </c>
      <c r="N412" s="115">
        <v>0</v>
      </c>
      <c r="O412" s="115">
        <v>0</v>
      </c>
      <c r="P412" s="115">
        <v>0</v>
      </c>
      <c r="Q412" s="111" t="s">
        <v>46</v>
      </c>
      <c r="R412" s="111" t="s">
        <v>46</v>
      </c>
      <c r="S412" s="111" t="s">
        <v>46</v>
      </c>
      <c r="T412" s="111" t="s">
        <v>3212</v>
      </c>
      <c r="U412" s="116">
        <f>+IF(LEN(L4T_30[[#This Row],[KOD]])=1,1,IF(LEN(L4T_30[[#This Row],[KOD]])=8,2,IF(LEN(L4T_30[[#This Row],[KOD]])=15,3,4)))</f>
        <v>4</v>
      </c>
    </row>
    <row r="413" spans="2:21">
      <c r="B413" s="109" t="s">
        <v>4273</v>
      </c>
      <c r="C413" s="110" t="s">
        <v>4240</v>
      </c>
      <c r="D413" s="111" t="s">
        <v>2979</v>
      </c>
      <c r="E413" s="112" t="s">
        <v>3836</v>
      </c>
      <c r="F413" s="111" t="s">
        <v>4274</v>
      </c>
      <c r="G413" s="112" t="s">
        <v>4242</v>
      </c>
      <c r="H413" s="113">
        <v>2264.67</v>
      </c>
      <c r="I413" s="113">
        <v>14</v>
      </c>
      <c r="J413" s="112" t="s">
        <v>2640</v>
      </c>
      <c r="K413" s="114">
        <v>2</v>
      </c>
      <c r="L413" s="114" t="s">
        <v>1579</v>
      </c>
      <c r="M413" s="111" t="s">
        <v>2641</v>
      </c>
      <c r="N413" s="115">
        <v>0</v>
      </c>
      <c r="O413" s="115">
        <v>0</v>
      </c>
      <c r="P413" s="115">
        <v>0</v>
      </c>
      <c r="Q413" s="111" t="s">
        <v>46</v>
      </c>
      <c r="R413" s="111" t="s">
        <v>46</v>
      </c>
      <c r="S413" s="111" t="s">
        <v>46</v>
      </c>
      <c r="T413" s="111" t="s">
        <v>3216</v>
      </c>
      <c r="U413" s="116">
        <f>+IF(LEN(L4T_30[[#This Row],[KOD]])=1,1,IF(LEN(L4T_30[[#This Row],[KOD]])=8,2,IF(LEN(L4T_30[[#This Row],[KOD]])=15,3,4)))</f>
        <v>4</v>
      </c>
    </row>
    <row r="414" spans="2:21">
      <c r="B414" s="109" t="s">
        <v>4275</v>
      </c>
      <c r="C414" s="110" t="s">
        <v>4244</v>
      </c>
      <c r="D414" s="111" t="s">
        <v>2990</v>
      </c>
      <c r="E414" s="112" t="s">
        <v>3836</v>
      </c>
      <c r="F414" s="111" t="s">
        <v>4276</v>
      </c>
      <c r="G414" s="112" t="s">
        <v>4246</v>
      </c>
      <c r="H414" s="113">
        <v>15878.31</v>
      </c>
      <c r="I414" s="113">
        <v>14</v>
      </c>
      <c r="J414" s="112" t="s">
        <v>2640</v>
      </c>
      <c r="K414" s="114">
        <v>2</v>
      </c>
      <c r="L414" s="114" t="s">
        <v>1579</v>
      </c>
      <c r="M414" s="111" t="s">
        <v>2641</v>
      </c>
      <c r="N414" s="115">
        <v>0</v>
      </c>
      <c r="O414" s="115">
        <v>0</v>
      </c>
      <c r="P414" s="115">
        <v>0</v>
      </c>
      <c r="Q414" s="111" t="s">
        <v>46</v>
      </c>
      <c r="R414" s="111" t="s">
        <v>46</v>
      </c>
      <c r="S414" s="111" t="s">
        <v>46</v>
      </c>
      <c r="T414" s="111" t="s">
        <v>2750</v>
      </c>
      <c r="U414" s="116">
        <f>+IF(LEN(L4T_30[[#This Row],[KOD]])=1,1,IF(LEN(L4T_30[[#This Row],[KOD]])=8,2,IF(LEN(L4T_30[[#This Row],[KOD]])=15,3,4)))</f>
        <v>4</v>
      </c>
    </row>
    <row r="415" spans="2:21">
      <c r="B415" s="109" t="s">
        <v>4277</v>
      </c>
      <c r="C415" s="110" t="s">
        <v>4248</v>
      </c>
      <c r="D415" s="111" t="s">
        <v>2913</v>
      </c>
      <c r="E415" s="112" t="s">
        <v>3836</v>
      </c>
      <c r="F415" s="111" t="s">
        <v>4278</v>
      </c>
      <c r="G415" s="112" t="s">
        <v>4250</v>
      </c>
      <c r="H415" s="113">
        <v>2076.3200000000002</v>
      </c>
      <c r="I415" s="113">
        <v>1</v>
      </c>
      <c r="J415" s="112" t="s">
        <v>2640</v>
      </c>
      <c r="K415" s="114">
        <v>2</v>
      </c>
      <c r="L415" s="114" t="s">
        <v>1579</v>
      </c>
      <c r="M415" s="111" t="s">
        <v>2641</v>
      </c>
      <c r="N415" s="115">
        <v>0</v>
      </c>
      <c r="O415" s="115">
        <v>0</v>
      </c>
      <c r="P415" s="115">
        <v>0</v>
      </c>
      <c r="Q415" s="111" t="s">
        <v>46</v>
      </c>
      <c r="R415" s="111" t="s">
        <v>46</v>
      </c>
      <c r="S415" s="111" t="s">
        <v>46</v>
      </c>
      <c r="T415" s="111" t="s">
        <v>2755</v>
      </c>
      <c r="U415" s="116">
        <f>+IF(LEN(L4T_30[[#This Row],[KOD]])=1,1,IF(LEN(L4T_30[[#This Row],[KOD]])=8,2,IF(LEN(L4T_30[[#This Row],[KOD]])=15,3,4)))</f>
        <v>4</v>
      </c>
    </row>
    <row r="416" spans="2:21">
      <c r="B416" s="104" t="s">
        <v>4279</v>
      </c>
      <c r="C416" s="41" t="s">
        <v>4280</v>
      </c>
      <c r="D416" s="43" t="s">
        <v>46</v>
      </c>
      <c r="E416" s="105" t="s">
        <v>46</v>
      </c>
      <c r="F416" s="43" t="s">
        <v>46</v>
      </c>
      <c r="G416" s="105" t="s">
        <v>46</v>
      </c>
      <c r="H416" s="45">
        <v>0</v>
      </c>
      <c r="I416" s="45">
        <v>0</v>
      </c>
      <c r="J416" s="105" t="s">
        <v>46</v>
      </c>
      <c r="K416" s="106">
        <v>0</v>
      </c>
      <c r="L416" s="106" t="s">
        <v>46</v>
      </c>
      <c r="M416" s="43" t="s">
        <v>46</v>
      </c>
      <c r="N416" s="107">
        <v>0</v>
      </c>
      <c r="O416" s="107">
        <v>0</v>
      </c>
      <c r="P416" s="107">
        <v>0</v>
      </c>
      <c r="Q416" s="43" t="s">
        <v>46</v>
      </c>
      <c r="R416" s="43" t="s">
        <v>46</v>
      </c>
      <c r="S416" s="43" t="s">
        <v>4281</v>
      </c>
      <c r="T416" s="43" t="s">
        <v>46</v>
      </c>
      <c r="U416" s="108">
        <f>+IF(LEN(L4T_30[[#This Row],[KOD]])=1,1,IF(LEN(L4T_30[[#This Row],[KOD]])=8,2,IF(LEN(L4T_30[[#This Row],[KOD]])=15,3,4)))</f>
        <v>3</v>
      </c>
    </row>
    <row r="417" spans="2:21">
      <c r="B417" s="109" t="s">
        <v>4282</v>
      </c>
      <c r="C417" s="110" t="s">
        <v>4283</v>
      </c>
      <c r="D417" s="111" t="s">
        <v>2990</v>
      </c>
      <c r="E417" s="112" t="s">
        <v>3836</v>
      </c>
      <c r="F417" s="111" t="s">
        <v>4284</v>
      </c>
      <c r="G417" s="112" t="s">
        <v>4285</v>
      </c>
      <c r="H417" s="113">
        <v>1610794.49</v>
      </c>
      <c r="I417" s="113">
        <v>1</v>
      </c>
      <c r="J417" s="112" t="s">
        <v>2640</v>
      </c>
      <c r="K417" s="114">
        <v>2</v>
      </c>
      <c r="L417" s="114" t="s">
        <v>1579</v>
      </c>
      <c r="M417" s="111" t="s">
        <v>2641</v>
      </c>
      <c r="N417" s="115">
        <v>0</v>
      </c>
      <c r="O417" s="115">
        <v>0</v>
      </c>
      <c r="P417" s="115">
        <v>0</v>
      </c>
      <c r="Q417" s="111" t="s">
        <v>46</v>
      </c>
      <c r="R417" s="111" t="s">
        <v>46</v>
      </c>
      <c r="S417" s="111" t="s">
        <v>46</v>
      </c>
      <c r="T417" s="111" t="s">
        <v>2642</v>
      </c>
      <c r="U417" s="116">
        <f>+IF(LEN(L4T_30[[#This Row],[KOD]])=1,1,IF(LEN(L4T_30[[#This Row],[KOD]])=8,2,IF(LEN(L4T_30[[#This Row],[KOD]])=15,3,4)))</f>
        <v>4</v>
      </c>
    </row>
    <row r="418" spans="2:21">
      <c r="B418" s="109" t="s">
        <v>4286</v>
      </c>
      <c r="C418" s="110" t="s">
        <v>4287</v>
      </c>
      <c r="D418" s="111" t="s">
        <v>2990</v>
      </c>
      <c r="E418" s="112" t="s">
        <v>3836</v>
      </c>
      <c r="F418" s="111" t="s">
        <v>4288</v>
      </c>
      <c r="G418" s="112" t="s">
        <v>4289</v>
      </c>
      <c r="H418" s="113">
        <v>295282.84999999998</v>
      </c>
      <c r="I418" s="113">
        <v>2</v>
      </c>
      <c r="J418" s="112" t="s">
        <v>2640</v>
      </c>
      <c r="K418" s="114">
        <v>2</v>
      </c>
      <c r="L418" s="114" t="s">
        <v>1579</v>
      </c>
      <c r="M418" s="111" t="s">
        <v>2641</v>
      </c>
      <c r="N418" s="115">
        <v>0</v>
      </c>
      <c r="O418" s="115">
        <v>0</v>
      </c>
      <c r="P418" s="115">
        <v>0</v>
      </c>
      <c r="Q418" s="111" t="s">
        <v>46</v>
      </c>
      <c r="R418" s="111" t="s">
        <v>46</v>
      </c>
      <c r="S418" s="111" t="s">
        <v>46</v>
      </c>
      <c r="T418" s="111" t="s">
        <v>2647</v>
      </c>
      <c r="U418" s="116">
        <f>+IF(LEN(L4T_30[[#This Row],[KOD]])=1,1,IF(LEN(L4T_30[[#This Row],[KOD]])=8,2,IF(LEN(L4T_30[[#This Row],[KOD]])=15,3,4)))</f>
        <v>4</v>
      </c>
    </row>
    <row r="419" spans="2:21">
      <c r="B419" s="109" t="s">
        <v>4290</v>
      </c>
      <c r="C419" s="110" t="s">
        <v>4291</v>
      </c>
      <c r="D419" s="111" t="s">
        <v>2990</v>
      </c>
      <c r="E419" s="112" t="s">
        <v>3836</v>
      </c>
      <c r="F419" s="111" t="s">
        <v>4292</v>
      </c>
      <c r="G419" s="112" t="s">
        <v>4293</v>
      </c>
      <c r="H419" s="113">
        <v>191311.37</v>
      </c>
      <c r="I419" s="113">
        <v>3</v>
      </c>
      <c r="J419" s="112" t="s">
        <v>2640</v>
      </c>
      <c r="K419" s="114">
        <v>2</v>
      </c>
      <c r="L419" s="114" t="s">
        <v>1579</v>
      </c>
      <c r="M419" s="111" t="s">
        <v>2641</v>
      </c>
      <c r="N419" s="115">
        <v>0</v>
      </c>
      <c r="O419" s="115">
        <v>0</v>
      </c>
      <c r="P419" s="115">
        <v>0</v>
      </c>
      <c r="Q419" s="111" t="s">
        <v>46</v>
      </c>
      <c r="R419" s="111" t="s">
        <v>46</v>
      </c>
      <c r="S419" s="111" t="s">
        <v>46</v>
      </c>
      <c r="T419" s="111" t="s">
        <v>2652</v>
      </c>
      <c r="U419" s="116">
        <f>+IF(LEN(L4T_30[[#This Row],[KOD]])=1,1,IF(LEN(L4T_30[[#This Row],[KOD]])=8,2,IF(LEN(L4T_30[[#This Row],[KOD]])=15,3,4)))</f>
        <v>4</v>
      </c>
    </row>
    <row r="420" spans="2:21">
      <c r="B420" s="109" t="s">
        <v>4294</v>
      </c>
      <c r="C420" s="110" t="s">
        <v>4295</v>
      </c>
      <c r="D420" s="111" t="s">
        <v>2913</v>
      </c>
      <c r="E420" s="112" t="s">
        <v>3836</v>
      </c>
      <c r="F420" s="111" t="s">
        <v>4296</v>
      </c>
      <c r="G420" s="112" t="s">
        <v>4297</v>
      </c>
      <c r="H420" s="113">
        <v>161210.96</v>
      </c>
      <c r="I420" s="113">
        <v>1</v>
      </c>
      <c r="J420" s="112" t="s">
        <v>2640</v>
      </c>
      <c r="K420" s="114">
        <v>2</v>
      </c>
      <c r="L420" s="114" t="s">
        <v>1579</v>
      </c>
      <c r="M420" s="111" t="s">
        <v>2641</v>
      </c>
      <c r="N420" s="115">
        <v>0</v>
      </c>
      <c r="O420" s="115">
        <v>0</v>
      </c>
      <c r="P420" s="115">
        <v>0</v>
      </c>
      <c r="Q420" s="111" t="s">
        <v>46</v>
      </c>
      <c r="R420" s="111" t="s">
        <v>46</v>
      </c>
      <c r="S420" s="111" t="s">
        <v>46</v>
      </c>
      <c r="T420" s="111" t="s">
        <v>2657</v>
      </c>
      <c r="U420" s="116">
        <f>+IF(LEN(L4T_30[[#This Row],[KOD]])=1,1,IF(LEN(L4T_30[[#This Row],[KOD]])=8,2,IF(LEN(L4T_30[[#This Row],[KOD]])=15,3,4)))</f>
        <v>4</v>
      </c>
    </row>
    <row r="421" spans="2:21">
      <c r="B421" s="109" t="s">
        <v>4298</v>
      </c>
      <c r="C421" s="110" t="s">
        <v>4299</v>
      </c>
      <c r="D421" s="111" t="s">
        <v>2913</v>
      </c>
      <c r="E421" s="112" t="s">
        <v>3836</v>
      </c>
      <c r="F421" s="111" t="s">
        <v>4300</v>
      </c>
      <c r="G421" s="112" t="s">
        <v>4301</v>
      </c>
      <c r="H421" s="113">
        <v>175958.88</v>
      </c>
      <c r="I421" s="113">
        <v>1</v>
      </c>
      <c r="J421" s="112" t="s">
        <v>2640</v>
      </c>
      <c r="K421" s="114">
        <v>2</v>
      </c>
      <c r="L421" s="114" t="s">
        <v>1579</v>
      </c>
      <c r="M421" s="111" t="s">
        <v>2641</v>
      </c>
      <c r="N421" s="115">
        <v>0</v>
      </c>
      <c r="O421" s="115">
        <v>0</v>
      </c>
      <c r="P421" s="115">
        <v>0</v>
      </c>
      <c r="Q421" s="111" t="s">
        <v>46</v>
      </c>
      <c r="R421" s="111" t="s">
        <v>46</v>
      </c>
      <c r="S421" s="111" t="s">
        <v>46</v>
      </c>
      <c r="T421" s="111" t="s">
        <v>2662</v>
      </c>
      <c r="U421" s="116">
        <f>+IF(LEN(L4T_30[[#This Row],[KOD]])=1,1,IF(LEN(L4T_30[[#This Row],[KOD]])=8,2,IF(LEN(L4T_30[[#This Row],[KOD]])=15,3,4)))</f>
        <v>4</v>
      </c>
    </row>
    <row r="422" spans="2:21">
      <c r="B422" s="109" t="s">
        <v>4302</v>
      </c>
      <c r="C422" s="110" t="s">
        <v>4303</v>
      </c>
      <c r="D422" s="111" t="s">
        <v>2913</v>
      </c>
      <c r="E422" s="112" t="s">
        <v>3836</v>
      </c>
      <c r="F422" s="111" t="s">
        <v>4304</v>
      </c>
      <c r="G422" s="112" t="s">
        <v>4305</v>
      </c>
      <c r="H422" s="113">
        <v>53953.48</v>
      </c>
      <c r="I422" s="113">
        <v>1</v>
      </c>
      <c r="J422" s="112" t="s">
        <v>2640</v>
      </c>
      <c r="K422" s="114">
        <v>2</v>
      </c>
      <c r="L422" s="114" t="s">
        <v>1579</v>
      </c>
      <c r="M422" s="111" t="s">
        <v>2641</v>
      </c>
      <c r="N422" s="115">
        <v>0</v>
      </c>
      <c r="O422" s="115">
        <v>0</v>
      </c>
      <c r="P422" s="115">
        <v>0</v>
      </c>
      <c r="Q422" s="111" t="s">
        <v>46</v>
      </c>
      <c r="R422" s="111" t="s">
        <v>46</v>
      </c>
      <c r="S422" s="111" t="s">
        <v>46</v>
      </c>
      <c r="T422" s="111" t="s">
        <v>2667</v>
      </c>
      <c r="U422" s="116">
        <f>+IF(LEN(L4T_30[[#This Row],[KOD]])=1,1,IF(LEN(L4T_30[[#This Row],[KOD]])=8,2,IF(LEN(L4T_30[[#This Row],[KOD]])=15,3,4)))</f>
        <v>4</v>
      </c>
    </row>
    <row r="423" spans="2:21">
      <c r="B423" s="109" t="s">
        <v>4306</v>
      </c>
      <c r="C423" s="110" t="s">
        <v>4307</v>
      </c>
      <c r="D423" s="111" t="s">
        <v>2990</v>
      </c>
      <c r="E423" s="112" t="s">
        <v>3836</v>
      </c>
      <c r="F423" s="111" t="s">
        <v>4308</v>
      </c>
      <c r="G423" s="112" t="s">
        <v>4309</v>
      </c>
      <c r="H423" s="113">
        <v>27139.05</v>
      </c>
      <c r="I423" s="113">
        <v>2</v>
      </c>
      <c r="J423" s="112" t="s">
        <v>2640</v>
      </c>
      <c r="K423" s="114">
        <v>2</v>
      </c>
      <c r="L423" s="114" t="s">
        <v>1579</v>
      </c>
      <c r="M423" s="111" t="s">
        <v>2641</v>
      </c>
      <c r="N423" s="115">
        <v>0</v>
      </c>
      <c r="O423" s="115">
        <v>0</v>
      </c>
      <c r="P423" s="115">
        <v>0</v>
      </c>
      <c r="Q423" s="111" t="s">
        <v>46</v>
      </c>
      <c r="R423" s="111" t="s">
        <v>46</v>
      </c>
      <c r="S423" s="111" t="s">
        <v>46</v>
      </c>
      <c r="T423" s="111" t="s">
        <v>2699</v>
      </c>
      <c r="U423" s="116">
        <f>+IF(LEN(L4T_30[[#This Row],[KOD]])=1,1,IF(LEN(L4T_30[[#This Row],[KOD]])=8,2,IF(LEN(L4T_30[[#This Row],[KOD]])=15,3,4)))</f>
        <v>4</v>
      </c>
    </row>
    <row r="424" spans="2:21">
      <c r="B424" s="109" t="s">
        <v>4310</v>
      </c>
      <c r="C424" s="110" t="s">
        <v>4311</v>
      </c>
      <c r="D424" s="111" t="s">
        <v>2913</v>
      </c>
      <c r="E424" s="112" t="s">
        <v>3836</v>
      </c>
      <c r="F424" s="111" t="s">
        <v>4312</v>
      </c>
      <c r="G424" s="112" t="s">
        <v>4313</v>
      </c>
      <c r="H424" s="113">
        <v>88840.23</v>
      </c>
      <c r="I424" s="113">
        <v>1</v>
      </c>
      <c r="J424" s="112" t="s">
        <v>2640</v>
      </c>
      <c r="K424" s="114">
        <v>2</v>
      </c>
      <c r="L424" s="114" t="s">
        <v>1579</v>
      </c>
      <c r="M424" s="111" t="s">
        <v>2641</v>
      </c>
      <c r="N424" s="115">
        <v>0</v>
      </c>
      <c r="O424" s="115">
        <v>0</v>
      </c>
      <c r="P424" s="115">
        <v>0</v>
      </c>
      <c r="Q424" s="111" t="s">
        <v>46</v>
      </c>
      <c r="R424" s="111" t="s">
        <v>46</v>
      </c>
      <c r="S424" s="111" t="s">
        <v>46</v>
      </c>
      <c r="T424" s="111" t="s">
        <v>2704</v>
      </c>
      <c r="U424" s="116">
        <f>+IF(LEN(L4T_30[[#This Row],[KOD]])=1,1,IF(LEN(L4T_30[[#This Row],[KOD]])=8,2,IF(LEN(L4T_30[[#This Row],[KOD]])=15,3,4)))</f>
        <v>4</v>
      </c>
    </row>
    <row r="425" spans="2:21">
      <c r="B425" s="104" t="s">
        <v>4314</v>
      </c>
      <c r="C425" s="41" t="s">
        <v>4315</v>
      </c>
      <c r="D425" s="43" t="s">
        <v>46</v>
      </c>
      <c r="E425" s="105" t="s">
        <v>46</v>
      </c>
      <c r="F425" s="43" t="s">
        <v>46</v>
      </c>
      <c r="G425" s="105" t="s">
        <v>46</v>
      </c>
      <c r="H425" s="45">
        <v>0</v>
      </c>
      <c r="I425" s="45">
        <v>0</v>
      </c>
      <c r="J425" s="105" t="s">
        <v>46</v>
      </c>
      <c r="K425" s="106">
        <v>0</v>
      </c>
      <c r="L425" s="106" t="s">
        <v>46</v>
      </c>
      <c r="M425" s="43" t="s">
        <v>46</v>
      </c>
      <c r="N425" s="107">
        <v>0</v>
      </c>
      <c r="O425" s="107">
        <v>0</v>
      </c>
      <c r="P425" s="107">
        <v>0</v>
      </c>
      <c r="Q425" s="43" t="s">
        <v>46</v>
      </c>
      <c r="R425" s="43" t="s">
        <v>46</v>
      </c>
      <c r="S425" s="43" t="s">
        <v>4316</v>
      </c>
      <c r="T425" s="43" t="s">
        <v>46</v>
      </c>
      <c r="U425" s="108">
        <f>+IF(LEN(L4T_30[[#This Row],[KOD]])=1,1,IF(LEN(L4T_30[[#This Row],[KOD]])=8,2,IF(LEN(L4T_30[[#This Row],[KOD]])=15,3,4)))</f>
        <v>3</v>
      </c>
    </row>
    <row r="426" spans="2:21">
      <c r="B426" s="109" t="s">
        <v>4317</v>
      </c>
      <c r="C426" s="110" t="s">
        <v>4318</v>
      </c>
      <c r="D426" s="111" t="s">
        <v>2990</v>
      </c>
      <c r="E426" s="112" t="s">
        <v>3836</v>
      </c>
      <c r="F426" s="111" t="s">
        <v>4319</v>
      </c>
      <c r="G426" s="112" t="s">
        <v>4320</v>
      </c>
      <c r="H426" s="113">
        <v>13530039.970000001</v>
      </c>
      <c r="I426" s="113">
        <v>2</v>
      </c>
      <c r="J426" s="112" t="s">
        <v>2640</v>
      </c>
      <c r="K426" s="114">
        <v>2</v>
      </c>
      <c r="L426" s="114" t="s">
        <v>1579</v>
      </c>
      <c r="M426" s="111" t="s">
        <v>2641</v>
      </c>
      <c r="N426" s="115">
        <v>0</v>
      </c>
      <c r="O426" s="115">
        <v>0</v>
      </c>
      <c r="P426" s="115">
        <v>0</v>
      </c>
      <c r="Q426" s="111" t="s">
        <v>46</v>
      </c>
      <c r="R426" s="111" t="s">
        <v>46</v>
      </c>
      <c r="S426" s="111" t="s">
        <v>46</v>
      </c>
      <c r="T426" s="111" t="s">
        <v>2642</v>
      </c>
      <c r="U426" s="116">
        <f>+IF(LEN(L4T_30[[#This Row],[KOD]])=1,1,IF(LEN(L4T_30[[#This Row],[KOD]])=8,2,IF(LEN(L4T_30[[#This Row],[KOD]])=15,3,4)))</f>
        <v>4</v>
      </c>
    </row>
    <row r="427" spans="2:21">
      <c r="B427" s="109" t="s">
        <v>4321</v>
      </c>
      <c r="C427" s="110" t="s">
        <v>4322</v>
      </c>
      <c r="D427" s="111" t="s">
        <v>2913</v>
      </c>
      <c r="E427" s="112" t="s">
        <v>3836</v>
      </c>
      <c r="F427" s="111" t="s">
        <v>4323</v>
      </c>
      <c r="G427" s="112" t="s">
        <v>4324</v>
      </c>
      <c r="H427" s="113">
        <v>9981453.9399999995</v>
      </c>
      <c r="I427" s="113">
        <v>1</v>
      </c>
      <c r="J427" s="112" t="s">
        <v>2640</v>
      </c>
      <c r="K427" s="114">
        <v>2</v>
      </c>
      <c r="L427" s="114" t="s">
        <v>1579</v>
      </c>
      <c r="M427" s="111" t="s">
        <v>2641</v>
      </c>
      <c r="N427" s="115">
        <v>0</v>
      </c>
      <c r="O427" s="115">
        <v>0</v>
      </c>
      <c r="P427" s="115">
        <v>0</v>
      </c>
      <c r="Q427" s="111" t="s">
        <v>46</v>
      </c>
      <c r="R427" s="111" t="s">
        <v>46</v>
      </c>
      <c r="S427" s="111" t="s">
        <v>46</v>
      </c>
      <c r="T427" s="111" t="s">
        <v>2647</v>
      </c>
      <c r="U427" s="116">
        <f>+IF(LEN(L4T_30[[#This Row],[KOD]])=1,1,IF(LEN(L4T_30[[#This Row],[KOD]])=8,2,IF(LEN(L4T_30[[#This Row],[KOD]])=15,3,4)))</f>
        <v>4</v>
      </c>
    </row>
    <row r="428" spans="2:21">
      <c r="B428" s="109" t="s">
        <v>4325</v>
      </c>
      <c r="C428" s="110" t="s">
        <v>4326</v>
      </c>
      <c r="D428" s="111" t="s">
        <v>2913</v>
      </c>
      <c r="E428" s="112" t="s">
        <v>3836</v>
      </c>
      <c r="F428" s="111" t="s">
        <v>4327</v>
      </c>
      <c r="G428" s="112" t="s">
        <v>4328</v>
      </c>
      <c r="H428" s="113">
        <v>10713026.51</v>
      </c>
      <c r="I428" s="113">
        <v>1</v>
      </c>
      <c r="J428" s="112" t="s">
        <v>2640</v>
      </c>
      <c r="K428" s="114">
        <v>2</v>
      </c>
      <c r="L428" s="114" t="s">
        <v>1579</v>
      </c>
      <c r="M428" s="111" t="s">
        <v>2641</v>
      </c>
      <c r="N428" s="115">
        <v>0</v>
      </c>
      <c r="O428" s="115">
        <v>0</v>
      </c>
      <c r="P428" s="115">
        <v>0</v>
      </c>
      <c r="Q428" s="111" t="s">
        <v>46</v>
      </c>
      <c r="R428" s="111" t="s">
        <v>46</v>
      </c>
      <c r="S428" s="111" t="s">
        <v>46</v>
      </c>
      <c r="T428" s="111" t="s">
        <v>2652</v>
      </c>
      <c r="U428" s="116">
        <f>+IF(LEN(L4T_30[[#This Row],[KOD]])=1,1,IF(LEN(L4T_30[[#This Row],[KOD]])=8,2,IF(LEN(L4T_30[[#This Row],[KOD]])=15,3,4)))</f>
        <v>4</v>
      </c>
    </row>
    <row r="429" spans="2:21">
      <c r="B429" s="109" t="s">
        <v>4329</v>
      </c>
      <c r="C429" s="110" t="s">
        <v>4330</v>
      </c>
      <c r="D429" s="111" t="s">
        <v>2913</v>
      </c>
      <c r="E429" s="112" t="s">
        <v>3836</v>
      </c>
      <c r="F429" s="111" t="s">
        <v>4331</v>
      </c>
      <c r="G429" s="112" t="s">
        <v>4332</v>
      </c>
      <c r="H429" s="113">
        <v>9225546.6600000001</v>
      </c>
      <c r="I429" s="113">
        <v>1</v>
      </c>
      <c r="J429" s="112" t="s">
        <v>2640</v>
      </c>
      <c r="K429" s="114">
        <v>2</v>
      </c>
      <c r="L429" s="114" t="s">
        <v>1579</v>
      </c>
      <c r="M429" s="111" t="s">
        <v>2641</v>
      </c>
      <c r="N429" s="115">
        <v>0</v>
      </c>
      <c r="O429" s="115">
        <v>0</v>
      </c>
      <c r="P429" s="115">
        <v>0</v>
      </c>
      <c r="Q429" s="111" t="s">
        <v>46</v>
      </c>
      <c r="R429" s="111" t="s">
        <v>46</v>
      </c>
      <c r="S429" s="111" t="s">
        <v>46</v>
      </c>
      <c r="T429" s="111" t="s">
        <v>2657</v>
      </c>
      <c r="U429" s="116">
        <f>+IF(LEN(L4T_30[[#This Row],[KOD]])=1,1,IF(LEN(L4T_30[[#This Row],[KOD]])=8,2,IF(LEN(L4T_30[[#This Row],[KOD]])=15,3,4)))</f>
        <v>4</v>
      </c>
    </row>
    <row r="430" spans="2:21">
      <c r="B430" s="109" t="s">
        <v>4333</v>
      </c>
      <c r="C430" s="110" t="s">
        <v>4334</v>
      </c>
      <c r="D430" s="111" t="s">
        <v>2979</v>
      </c>
      <c r="E430" s="112" t="s">
        <v>3836</v>
      </c>
      <c r="F430" s="111" t="s">
        <v>4335</v>
      </c>
      <c r="G430" s="112" t="s">
        <v>4336</v>
      </c>
      <c r="H430" s="113">
        <v>11624.38</v>
      </c>
      <c r="I430" s="113">
        <v>1</v>
      </c>
      <c r="J430" s="112" t="s">
        <v>2640</v>
      </c>
      <c r="K430" s="114">
        <v>2</v>
      </c>
      <c r="L430" s="114" t="s">
        <v>1579</v>
      </c>
      <c r="M430" s="111" t="s">
        <v>2641</v>
      </c>
      <c r="N430" s="115">
        <v>0</v>
      </c>
      <c r="O430" s="115">
        <v>0</v>
      </c>
      <c r="P430" s="115">
        <v>0</v>
      </c>
      <c r="Q430" s="111" t="s">
        <v>46</v>
      </c>
      <c r="R430" s="111" t="s">
        <v>46</v>
      </c>
      <c r="S430" s="111" t="s">
        <v>46</v>
      </c>
      <c r="T430" s="111" t="s">
        <v>2662</v>
      </c>
      <c r="U430" s="116">
        <f>+IF(LEN(L4T_30[[#This Row],[KOD]])=1,1,IF(LEN(L4T_30[[#This Row],[KOD]])=8,2,IF(LEN(L4T_30[[#This Row],[KOD]])=15,3,4)))</f>
        <v>4</v>
      </c>
    </row>
    <row r="431" spans="2:21">
      <c r="B431" s="109" t="s">
        <v>4337</v>
      </c>
      <c r="C431" s="110" t="s">
        <v>4338</v>
      </c>
      <c r="D431" s="111" t="s">
        <v>2990</v>
      </c>
      <c r="E431" s="112" t="s">
        <v>3836</v>
      </c>
      <c r="F431" s="111" t="s">
        <v>4339</v>
      </c>
      <c r="G431" s="112" t="s">
        <v>4340</v>
      </c>
      <c r="H431" s="113">
        <v>39234.86</v>
      </c>
      <c r="I431" s="113">
        <v>117</v>
      </c>
      <c r="J431" s="112" t="s">
        <v>2640</v>
      </c>
      <c r="K431" s="114">
        <v>2</v>
      </c>
      <c r="L431" s="114" t="s">
        <v>1579</v>
      </c>
      <c r="M431" s="111" t="s">
        <v>2641</v>
      </c>
      <c r="N431" s="115">
        <v>0</v>
      </c>
      <c r="O431" s="115">
        <v>0</v>
      </c>
      <c r="P431" s="115">
        <v>0</v>
      </c>
      <c r="Q431" s="111" t="s">
        <v>46</v>
      </c>
      <c r="R431" s="111" t="s">
        <v>46</v>
      </c>
      <c r="S431" s="111" t="s">
        <v>46</v>
      </c>
      <c r="T431" s="111" t="s">
        <v>2667</v>
      </c>
      <c r="U431" s="116">
        <f>+IF(LEN(L4T_30[[#This Row],[KOD]])=1,1,IF(LEN(L4T_30[[#This Row],[KOD]])=8,2,IF(LEN(L4T_30[[#This Row],[KOD]])=15,3,4)))</f>
        <v>4</v>
      </c>
    </row>
    <row r="432" spans="2:21">
      <c r="B432" s="109" t="s">
        <v>4341</v>
      </c>
      <c r="C432" s="110" t="s">
        <v>4342</v>
      </c>
      <c r="D432" s="111" t="s">
        <v>2990</v>
      </c>
      <c r="E432" s="112" t="s">
        <v>3836</v>
      </c>
      <c r="F432" s="111" t="s">
        <v>4343</v>
      </c>
      <c r="G432" s="112" t="s">
        <v>4344</v>
      </c>
      <c r="H432" s="113">
        <v>13805.23</v>
      </c>
      <c r="I432" s="113">
        <v>34</v>
      </c>
      <c r="J432" s="112" t="s">
        <v>2640</v>
      </c>
      <c r="K432" s="114">
        <v>2</v>
      </c>
      <c r="L432" s="114" t="s">
        <v>1579</v>
      </c>
      <c r="M432" s="111" t="s">
        <v>2641</v>
      </c>
      <c r="N432" s="115">
        <v>0</v>
      </c>
      <c r="O432" s="115">
        <v>0</v>
      </c>
      <c r="P432" s="115">
        <v>0</v>
      </c>
      <c r="Q432" s="111" t="s">
        <v>46</v>
      </c>
      <c r="R432" s="111" t="s">
        <v>46</v>
      </c>
      <c r="S432" s="111" t="s">
        <v>46</v>
      </c>
      <c r="T432" s="111" t="s">
        <v>2699</v>
      </c>
      <c r="U432" s="116">
        <f>+IF(LEN(L4T_30[[#This Row],[KOD]])=1,1,IF(LEN(L4T_30[[#This Row],[KOD]])=8,2,IF(LEN(L4T_30[[#This Row],[KOD]])=15,3,4)))</f>
        <v>4</v>
      </c>
    </row>
    <row r="433" spans="2:21">
      <c r="B433" s="109" t="s">
        <v>4345</v>
      </c>
      <c r="C433" s="110" t="s">
        <v>4346</v>
      </c>
      <c r="D433" s="111" t="s">
        <v>1612</v>
      </c>
      <c r="E433" s="112" t="s">
        <v>3836</v>
      </c>
      <c r="F433" s="111" t="s">
        <v>4347</v>
      </c>
      <c r="G433" s="112" t="s">
        <v>4348</v>
      </c>
      <c r="H433" s="113">
        <v>52.66</v>
      </c>
      <c r="I433" s="113">
        <v>280000</v>
      </c>
      <c r="J433" s="112" t="s">
        <v>2640</v>
      </c>
      <c r="K433" s="114">
        <v>2</v>
      </c>
      <c r="L433" s="114" t="s">
        <v>1579</v>
      </c>
      <c r="M433" s="111" t="s">
        <v>2641</v>
      </c>
      <c r="N433" s="115">
        <v>0</v>
      </c>
      <c r="O433" s="115">
        <v>0</v>
      </c>
      <c r="P433" s="115">
        <v>0</v>
      </c>
      <c r="Q433" s="111" t="s">
        <v>46</v>
      </c>
      <c r="R433" s="111" t="s">
        <v>46</v>
      </c>
      <c r="S433" s="111" t="s">
        <v>46</v>
      </c>
      <c r="T433" s="111" t="s">
        <v>2704</v>
      </c>
      <c r="U433" s="116">
        <f>+IF(LEN(L4T_30[[#This Row],[KOD]])=1,1,IF(LEN(L4T_30[[#This Row],[KOD]])=8,2,IF(LEN(L4T_30[[#This Row],[KOD]])=15,3,4)))</f>
        <v>4</v>
      </c>
    </row>
    <row r="434" spans="2:21">
      <c r="B434" s="109" t="s">
        <v>4349</v>
      </c>
      <c r="C434" s="110" t="s">
        <v>4350</v>
      </c>
      <c r="D434" s="111" t="s">
        <v>2979</v>
      </c>
      <c r="E434" s="112" t="s">
        <v>3836</v>
      </c>
      <c r="F434" s="111" t="s">
        <v>4351</v>
      </c>
      <c r="G434" s="112" t="s">
        <v>4352</v>
      </c>
      <c r="H434" s="113">
        <v>1378.3</v>
      </c>
      <c r="I434" s="113">
        <v>155</v>
      </c>
      <c r="J434" s="112" t="s">
        <v>2640</v>
      </c>
      <c r="K434" s="114">
        <v>2</v>
      </c>
      <c r="L434" s="114" t="s">
        <v>1579</v>
      </c>
      <c r="M434" s="111" t="s">
        <v>2641</v>
      </c>
      <c r="N434" s="115">
        <v>0</v>
      </c>
      <c r="O434" s="115">
        <v>0</v>
      </c>
      <c r="P434" s="115">
        <v>0</v>
      </c>
      <c r="Q434" s="111" t="s">
        <v>46</v>
      </c>
      <c r="R434" s="111" t="s">
        <v>46</v>
      </c>
      <c r="S434" s="111" t="s">
        <v>46</v>
      </c>
      <c r="T434" s="111" t="s">
        <v>2709</v>
      </c>
      <c r="U434" s="116">
        <f>+IF(LEN(L4T_30[[#This Row],[KOD]])=1,1,IF(LEN(L4T_30[[#This Row],[KOD]])=8,2,IF(LEN(L4T_30[[#This Row],[KOD]])=15,3,4)))</f>
        <v>4</v>
      </c>
    </row>
    <row r="435" spans="2:21">
      <c r="B435" s="109" t="s">
        <v>4353</v>
      </c>
      <c r="C435" s="110" t="s">
        <v>4354</v>
      </c>
      <c r="D435" s="111" t="s">
        <v>2979</v>
      </c>
      <c r="E435" s="112" t="s">
        <v>3836</v>
      </c>
      <c r="F435" s="111" t="s">
        <v>4355</v>
      </c>
      <c r="G435" s="112" t="s">
        <v>4356</v>
      </c>
      <c r="H435" s="113">
        <v>1705730.74</v>
      </c>
      <c r="I435" s="113">
        <v>2</v>
      </c>
      <c r="J435" s="112" t="s">
        <v>2640</v>
      </c>
      <c r="K435" s="114">
        <v>2</v>
      </c>
      <c r="L435" s="114" t="s">
        <v>1579</v>
      </c>
      <c r="M435" s="111" t="s">
        <v>2641</v>
      </c>
      <c r="N435" s="115">
        <v>0</v>
      </c>
      <c r="O435" s="115">
        <v>0</v>
      </c>
      <c r="P435" s="115">
        <v>0</v>
      </c>
      <c r="Q435" s="111" t="s">
        <v>46</v>
      </c>
      <c r="R435" s="111" t="s">
        <v>46</v>
      </c>
      <c r="S435" s="111" t="s">
        <v>46</v>
      </c>
      <c r="T435" s="111" t="s">
        <v>2781</v>
      </c>
      <c r="U435" s="116">
        <f>+IF(LEN(L4T_30[[#This Row],[KOD]])=1,1,IF(LEN(L4T_30[[#This Row],[KOD]])=8,2,IF(LEN(L4T_30[[#This Row],[KOD]])=15,3,4)))</f>
        <v>4</v>
      </c>
    </row>
    <row r="436" spans="2:21">
      <c r="B436" s="109" t="s">
        <v>4357</v>
      </c>
      <c r="C436" s="110" t="s">
        <v>4358</v>
      </c>
      <c r="D436" s="111" t="s">
        <v>2990</v>
      </c>
      <c r="E436" s="112" t="s">
        <v>3836</v>
      </c>
      <c r="F436" s="111" t="s">
        <v>4359</v>
      </c>
      <c r="G436" s="112" t="s">
        <v>4360</v>
      </c>
      <c r="H436" s="113">
        <v>1709623.77</v>
      </c>
      <c r="I436" s="113">
        <v>3</v>
      </c>
      <c r="J436" s="112" t="s">
        <v>2640</v>
      </c>
      <c r="K436" s="114">
        <v>2</v>
      </c>
      <c r="L436" s="114" t="s">
        <v>1579</v>
      </c>
      <c r="M436" s="111" t="s">
        <v>2641</v>
      </c>
      <c r="N436" s="115">
        <v>0</v>
      </c>
      <c r="O436" s="115">
        <v>0</v>
      </c>
      <c r="P436" s="115">
        <v>0</v>
      </c>
      <c r="Q436" s="111" t="s">
        <v>46</v>
      </c>
      <c r="R436" s="111" t="s">
        <v>46</v>
      </c>
      <c r="S436" s="111" t="s">
        <v>46</v>
      </c>
      <c r="T436" s="111" t="s">
        <v>2714</v>
      </c>
      <c r="U436" s="116">
        <f>+IF(LEN(L4T_30[[#This Row],[KOD]])=1,1,IF(LEN(L4T_30[[#This Row],[KOD]])=8,2,IF(LEN(L4T_30[[#This Row],[KOD]])=15,3,4)))</f>
        <v>4</v>
      </c>
    </row>
    <row r="437" spans="2:21">
      <c r="B437" s="109" t="s">
        <v>4361</v>
      </c>
      <c r="C437" s="110" t="s">
        <v>4362</v>
      </c>
      <c r="D437" s="111" t="s">
        <v>2990</v>
      </c>
      <c r="E437" s="112" t="s">
        <v>3836</v>
      </c>
      <c r="F437" s="111" t="s">
        <v>4363</v>
      </c>
      <c r="G437" s="112" t="s">
        <v>4364</v>
      </c>
      <c r="H437" s="113">
        <v>454342.98</v>
      </c>
      <c r="I437" s="113">
        <v>2</v>
      </c>
      <c r="J437" s="112" t="s">
        <v>2640</v>
      </c>
      <c r="K437" s="114">
        <v>2</v>
      </c>
      <c r="L437" s="114" t="s">
        <v>1579</v>
      </c>
      <c r="M437" s="111" t="s">
        <v>2641</v>
      </c>
      <c r="N437" s="115">
        <v>0</v>
      </c>
      <c r="O437" s="115">
        <v>0</v>
      </c>
      <c r="P437" s="115">
        <v>0</v>
      </c>
      <c r="Q437" s="111" t="s">
        <v>46</v>
      </c>
      <c r="R437" s="111" t="s">
        <v>46</v>
      </c>
      <c r="S437" s="111" t="s">
        <v>46</v>
      </c>
      <c r="T437" s="111" t="s">
        <v>3136</v>
      </c>
      <c r="U437" s="116">
        <f>+IF(LEN(L4T_30[[#This Row],[KOD]])=1,1,IF(LEN(L4T_30[[#This Row],[KOD]])=8,2,IF(LEN(L4T_30[[#This Row],[KOD]])=15,3,4)))</f>
        <v>4</v>
      </c>
    </row>
    <row r="438" spans="2:21">
      <c r="B438" s="109" t="s">
        <v>4365</v>
      </c>
      <c r="C438" s="110" t="s">
        <v>4366</v>
      </c>
      <c r="D438" s="111" t="s">
        <v>2990</v>
      </c>
      <c r="E438" s="112" t="s">
        <v>3836</v>
      </c>
      <c r="F438" s="111" t="s">
        <v>4367</v>
      </c>
      <c r="G438" s="112" t="s">
        <v>4368</v>
      </c>
      <c r="H438" s="113">
        <v>384996.2</v>
      </c>
      <c r="I438" s="113">
        <v>3</v>
      </c>
      <c r="J438" s="112" t="s">
        <v>2640</v>
      </c>
      <c r="K438" s="114">
        <v>2</v>
      </c>
      <c r="L438" s="114" t="s">
        <v>1579</v>
      </c>
      <c r="M438" s="111" t="s">
        <v>2641</v>
      </c>
      <c r="N438" s="115">
        <v>0</v>
      </c>
      <c r="O438" s="115">
        <v>0</v>
      </c>
      <c r="P438" s="115">
        <v>0</v>
      </c>
      <c r="Q438" s="111" t="s">
        <v>46</v>
      </c>
      <c r="R438" s="111" t="s">
        <v>46</v>
      </c>
      <c r="S438" s="111" t="s">
        <v>46</v>
      </c>
      <c r="T438" s="111" t="s">
        <v>2790</v>
      </c>
      <c r="U438" s="116">
        <f>+IF(LEN(L4T_30[[#This Row],[KOD]])=1,1,IF(LEN(L4T_30[[#This Row],[KOD]])=8,2,IF(LEN(L4T_30[[#This Row],[KOD]])=15,3,4)))</f>
        <v>4</v>
      </c>
    </row>
    <row r="439" spans="2:21">
      <c r="B439" s="109" t="s">
        <v>4369</v>
      </c>
      <c r="C439" s="110" t="s">
        <v>4370</v>
      </c>
      <c r="D439" s="111" t="s">
        <v>2990</v>
      </c>
      <c r="E439" s="112" t="s">
        <v>3836</v>
      </c>
      <c r="F439" s="111" t="s">
        <v>4371</v>
      </c>
      <c r="G439" s="112" t="s">
        <v>4372</v>
      </c>
      <c r="H439" s="113">
        <v>3058391.39</v>
      </c>
      <c r="I439" s="113">
        <v>1</v>
      </c>
      <c r="J439" s="112" t="s">
        <v>2640</v>
      </c>
      <c r="K439" s="114">
        <v>2</v>
      </c>
      <c r="L439" s="114" t="s">
        <v>1579</v>
      </c>
      <c r="M439" s="111" t="s">
        <v>2641</v>
      </c>
      <c r="N439" s="115">
        <v>0</v>
      </c>
      <c r="O439" s="115">
        <v>0</v>
      </c>
      <c r="P439" s="115">
        <v>0</v>
      </c>
      <c r="Q439" s="111" t="s">
        <v>46</v>
      </c>
      <c r="R439" s="111" t="s">
        <v>46</v>
      </c>
      <c r="S439" s="111" t="s">
        <v>46</v>
      </c>
      <c r="T439" s="111" t="s">
        <v>2795</v>
      </c>
      <c r="U439" s="116">
        <f>+IF(LEN(L4T_30[[#This Row],[KOD]])=1,1,IF(LEN(L4T_30[[#This Row],[KOD]])=8,2,IF(LEN(L4T_30[[#This Row],[KOD]])=15,3,4)))</f>
        <v>4</v>
      </c>
    </row>
    <row r="440" spans="2:21">
      <c r="B440" s="109" t="s">
        <v>4373</v>
      </c>
      <c r="C440" s="110" t="s">
        <v>4374</v>
      </c>
      <c r="D440" s="111" t="s">
        <v>2990</v>
      </c>
      <c r="E440" s="112" t="s">
        <v>3836</v>
      </c>
      <c r="F440" s="111" t="s">
        <v>4375</v>
      </c>
      <c r="G440" s="112" t="s">
        <v>4376</v>
      </c>
      <c r="H440" s="113">
        <v>217658.82</v>
      </c>
      <c r="I440" s="113">
        <v>2</v>
      </c>
      <c r="J440" s="112" t="s">
        <v>2640</v>
      </c>
      <c r="K440" s="114">
        <v>2</v>
      </c>
      <c r="L440" s="114" t="s">
        <v>1579</v>
      </c>
      <c r="M440" s="111" t="s">
        <v>2641</v>
      </c>
      <c r="N440" s="115">
        <v>0</v>
      </c>
      <c r="O440" s="115">
        <v>0</v>
      </c>
      <c r="P440" s="115">
        <v>0</v>
      </c>
      <c r="Q440" s="111" t="s">
        <v>46</v>
      </c>
      <c r="R440" s="111" t="s">
        <v>46</v>
      </c>
      <c r="S440" s="111" t="s">
        <v>46</v>
      </c>
      <c r="T440" s="111" t="s">
        <v>2720</v>
      </c>
      <c r="U440" s="116">
        <f>+IF(LEN(L4T_30[[#This Row],[KOD]])=1,1,IF(LEN(L4T_30[[#This Row],[KOD]])=8,2,IF(LEN(L4T_30[[#This Row],[KOD]])=15,3,4)))</f>
        <v>4</v>
      </c>
    </row>
    <row r="441" spans="2:21">
      <c r="B441" s="109" t="s">
        <v>4377</v>
      </c>
      <c r="C441" s="110" t="s">
        <v>4378</v>
      </c>
      <c r="D441" s="111" t="s">
        <v>2913</v>
      </c>
      <c r="E441" s="112" t="s">
        <v>3836</v>
      </c>
      <c r="F441" s="111" t="s">
        <v>4379</v>
      </c>
      <c r="G441" s="112" t="s">
        <v>4380</v>
      </c>
      <c r="H441" s="113">
        <v>93887.85</v>
      </c>
      <c r="I441" s="113">
        <v>1</v>
      </c>
      <c r="J441" s="112" t="s">
        <v>2640</v>
      </c>
      <c r="K441" s="114">
        <v>2</v>
      </c>
      <c r="L441" s="114" t="s">
        <v>1579</v>
      </c>
      <c r="M441" s="111" t="s">
        <v>2641</v>
      </c>
      <c r="N441" s="115">
        <v>0</v>
      </c>
      <c r="O441" s="115">
        <v>0</v>
      </c>
      <c r="P441" s="115">
        <v>0</v>
      </c>
      <c r="Q441" s="111" t="s">
        <v>46</v>
      </c>
      <c r="R441" s="111" t="s">
        <v>46</v>
      </c>
      <c r="S441" s="111" t="s">
        <v>46</v>
      </c>
      <c r="T441" s="111" t="s">
        <v>2804</v>
      </c>
      <c r="U441" s="116">
        <f>+IF(LEN(L4T_30[[#This Row],[KOD]])=1,1,IF(LEN(L4T_30[[#This Row],[KOD]])=8,2,IF(LEN(L4T_30[[#This Row],[KOD]])=15,3,4)))</f>
        <v>4</v>
      </c>
    </row>
    <row r="442" spans="2:21">
      <c r="B442" s="109" t="s">
        <v>4381</v>
      </c>
      <c r="C442" s="110" t="s">
        <v>4382</v>
      </c>
      <c r="D442" s="111" t="s">
        <v>2990</v>
      </c>
      <c r="E442" s="112" t="s">
        <v>3836</v>
      </c>
      <c r="F442" s="111" t="s">
        <v>4383</v>
      </c>
      <c r="G442" s="112" t="s">
        <v>4384</v>
      </c>
      <c r="H442" s="113">
        <v>1012030.61</v>
      </c>
      <c r="I442" s="113">
        <v>3</v>
      </c>
      <c r="J442" s="112" t="s">
        <v>2640</v>
      </c>
      <c r="K442" s="114">
        <v>2</v>
      </c>
      <c r="L442" s="114" t="s">
        <v>1579</v>
      </c>
      <c r="M442" s="111" t="s">
        <v>2641</v>
      </c>
      <c r="N442" s="115">
        <v>0</v>
      </c>
      <c r="O442" s="115">
        <v>0</v>
      </c>
      <c r="P442" s="115">
        <v>0</v>
      </c>
      <c r="Q442" s="111" t="s">
        <v>46</v>
      </c>
      <c r="R442" s="111" t="s">
        <v>46</v>
      </c>
      <c r="S442" s="111" t="s">
        <v>46</v>
      </c>
      <c r="T442" s="111" t="s">
        <v>2809</v>
      </c>
      <c r="U442" s="116">
        <f>+IF(LEN(L4T_30[[#This Row],[KOD]])=1,1,IF(LEN(L4T_30[[#This Row],[KOD]])=8,2,IF(LEN(L4T_30[[#This Row],[KOD]])=15,3,4)))</f>
        <v>4</v>
      </c>
    </row>
    <row r="443" spans="2:21">
      <c r="B443" s="109" t="s">
        <v>4385</v>
      </c>
      <c r="C443" s="110" t="s">
        <v>4386</v>
      </c>
      <c r="D443" s="111" t="s">
        <v>2990</v>
      </c>
      <c r="E443" s="112" t="s">
        <v>3836</v>
      </c>
      <c r="F443" s="111" t="s">
        <v>4387</v>
      </c>
      <c r="G443" s="112" t="s">
        <v>4388</v>
      </c>
      <c r="H443" s="113">
        <v>684562.65</v>
      </c>
      <c r="I443" s="113">
        <v>3</v>
      </c>
      <c r="J443" s="112" t="s">
        <v>2640</v>
      </c>
      <c r="K443" s="114">
        <v>2</v>
      </c>
      <c r="L443" s="114" t="s">
        <v>1579</v>
      </c>
      <c r="M443" s="111" t="s">
        <v>2641</v>
      </c>
      <c r="N443" s="115">
        <v>0</v>
      </c>
      <c r="O443" s="115">
        <v>0</v>
      </c>
      <c r="P443" s="115">
        <v>0</v>
      </c>
      <c r="Q443" s="111" t="s">
        <v>46</v>
      </c>
      <c r="R443" s="111" t="s">
        <v>46</v>
      </c>
      <c r="S443" s="111" t="s">
        <v>46</v>
      </c>
      <c r="T443" s="111" t="s">
        <v>2725</v>
      </c>
      <c r="U443" s="116">
        <f>+IF(LEN(L4T_30[[#This Row],[KOD]])=1,1,IF(LEN(L4T_30[[#This Row],[KOD]])=8,2,IF(LEN(L4T_30[[#This Row],[KOD]])=15,3,4)))</f>
        <v>4</v>
      </c>
    </row>
    <row r="444" spans="2:21">
      <c r="B444" s="109" t="s">
        <v>4389</v>
      </c>
      <c r="C444" s="110" t="s">
        <v>4390</v>
      </c>
      <c r="D444" s="111" t="s">
        <v>2990</v>
      </c>
      <c r="E444" s="112" t="s">
        <v>3836</v>
      </c>
      <c r="F444" s="111" t="s">
        <v>4391</v>
      </c>
      <c r="G444" s="112" t="s">
        <v>4392</v>
      </c>
      <c r="H444" s="113">
        <v>459321.86</v>
      </c>
      <c r="I444" s="113">
        <v>3</v>
      </c>
      <c r="J444" s="112" t="s">
        <v>2640</v>
      </c>
      <c r="K444" s="114">
        <v>2</v>
      </c>
      <c r="L444" s="114" t="s">
        <v>1579</v>
      </c>
      <c r="M444" s="111" t="s">
        <v>2641</v>
      </c>
      <c r="N444" s="115">
        <v>0</v>
      </c>
      <c r="O444" s="115">
        <v>0</v>
      </c>
      <c r="P444" s="115">
        <v>0</v>
      </c>
      <c r="Q444" s="111" t="s">
        <v>46</v>
      </c>
      <c r="R444" s="111" t="s">
        <v>46</v>
      </c>
      <c r="S444" s="111" t="s">
        <v>46</v>
      </c>
      <c r="T444" s="111" t="s">
        <v>2819</v>
      </c>
      <c r="U444" s="116">
        <f>+IF(LEN(L4T_30[[#This Row],[KOD]])=1,1,IF(LEN(L4T_30[[#This Row],[KOD]])=8,2,IF(LEN(L4T_30[[#This Row],[KOD]])=15,3,4)))</f>
        <v>4</v>
      </c>
    </row>
    <row r="445" spans="2:21">
      <c r="B445" s="109" t="s">
        <v>4393</v>
      </c>
      <c r="C445" s="110" t="s">
        <v>4394</v>
      </c>
      <c r="D445" s="111" t="s">
        <v>2990</v>
      </c>
      <c r="E445" s="112" t="s">
        <v>3836</v>
      </c>
      <c r="F445" s="111" t="s">
        <v>4395</v>
      </c>
      <c r="G445" s="112" t="s">
        <v>4396</v>
      </c>
      <c r="H445" s="113">
        <v>250169.74</v>
      </c>
      <c r="I445" s="113">
        <v>3</v>
      </c>
      <c r="J445" s="112" t="s">
        <v>2640</v>
      </c>
      <c r="K445" s="114">
        <v>2</v>
      </c>
      <c r="L445" s="114" t="s">
        <v>1579</v>
      </c>
      <c r="M445" s="111" t="s">
        <v>2641</v>
      </c>
      <c r="N445" s="115">
        <v>0</v>
      </c>
      <c r="O445" s="115">
        <v>0</v>
      </c>
      <c r="P445" s="115">
        <v>0</v>
      </c>
      <c r="Q445" s="111" t="s">
        <v>46</v>
      </c>
      <c r="R445" s="111" t="s">
        <v>46</v>
      </c>
      <c r="S445" s="111" t="s">
        <v>46</v>
      </c>
      <c r="T445" s="111" t="s">
        <v>2939</v>
      </c>
      <c r="U445" s="116">
        <f>+IF(LEN(L4T_30[[#This Row],[KOD]])=1,1,IF(LEN(L4T_30[[#This Row],[KOD]])=8,2,IF(LEN(L4T_30[[#This Row],[KOD]])=15,3,4)))</f>
        <v>4</v>
      </c>
    </row>
    <row r="446" spans="2:21">
      <c r="B446" s="109" t="s">
        <v>4397</v>
      </c>
      <c r="C446" s="110" t="s">
        <v>4398</v>
      </c>
      <c r="D446" s="111" t="s">
        <v>2990</v>
      </c>
      <c r="E446" s="112" t="s">
        <v>3836</v>
      </c>
      <c r="F446" s="111" t="s">
        <v>4399</v>
      </c>
      <c r="G446" s="112" t="s">
        <v>4400</v>
      </c>
      <c r="H446" s="113">
        <v>266258.37</v>
      </c>
      <c r="I446" s="113">
        <v>3</v>
      </c>
      <c r="J446" s="112" t="s">
        <v>2640</v>
      </c>
      <c r="K446" s="114">
        <v>2</v>
      </c>
      <c r="L446" s="114" t="s">
        <v>1579</v>
      </c>
      <c r="M446" s="111" t="s">
        <v>2641</v>
      </c>
      <c r="N446" s="115">
        <v>0</v>
      </c>
      <c r="O446" s="115">
        <v>0</v>
      </c>
      <c r="P446" s="115">
        <v>0</v>
      </c>
      <c r="Q446" s="111" t="s">
        <v>46</v>
      </c>
      <c r="R446" s="111" t="s">
        <v>46</v>
      </c>
      <c r="S446" s="111" t="s">
        <v>46</v>
      </c>
      <c r="T446" s="111" t="s">
        <v>2730</v>
      </c>
      <c r="U446" s="116">
        <f>+IF(LEN(L4T_30[[#This Row],[KOD]])=1,1,IF(LEN(L4T_30[[#This Row],[KOD]])=8,2,IF(LEN(L4T_30[[#This Row],[KOD]])=15,3,4)))</f>
        <v>4</v>
      </c>
    </row>
    <row r="447" spans="2:21">
      <c r="B447" s="109" t="s">
        <v>4401</v>
      </c>
      <c r="C447" s="110" t="s">
        <v>4402</v>
      </c>
      <c r="D447" s="111" t="s">
        <v>2990</v>
      </c>
      <c r="E447" s="112" t="s">
        <v>3836</v>
      </c>
      <c r="F447" s="111" t="s">
        <v>4403</v>
      </c>
      <c r="G447" s="112" t="s">
        <v>4404</v>
      </c>
      <c r="H447" s="113">
        <v>1398878.74</v>
      </c>
      <c r="I447" s="113">
        <v>3</v>
      </c>
      <c r="J447" s="112" t="s">
        <v>2640</v>
      </c>
      <c r="K447" s="114">
        <v>2</v>
      </c>
      <c r="L447" s="114" t="s">
        <v>1579</v>
      </c>
      <c r="M447" s="111" t="s">
        <v>2641</v>
      </c>
      <c r="N447" s="115">
        <v>0</v>
      </c>
      <c r="O447" s="115">
        <v>0</v>
      </c>
      <c r="P447" s="115">
        <v>0</v>
      </c>
      <c r="Q447" s="111" t="s">
        <v>46</v>
      </c>
      <c r="R447" s="111" t="s">
        <v>46</v>
      </c>
      <c r="S447" s="111" t="s">
        <v>46</v>
      </c>
      <c r="T447" s="111" t="s">
        <v>2824</v>
      </c>
      <c r="U447" s="116">
        <f>+IF(LEN(L4T_30[[#This Row],[KOD]])=1,1,IF(LEN(L4T_30[[#This Row],[KOD]])=8,2,IF(LEN(L4T_30[[#This Row],[KOD]])=15,3,4)))</f>
        <v>4</v>
      </c>
    </row>
    <row r="448" spans="2:21">
      <c r="B448" s="109" t="s">
        <v>4405</v>
      </c>
      <c r="C448" s="110" t="s">
        <v>4406</v>
      </c>
      <c r="D448" s="111" t="s">
        <v>2990</v>
      </c>
      <c r="E448" s="112" t="s">
        <v>3836</v>
      </c>
      <c r="F448" s="111" t="s">
        <v>4407</v>
      </c>
      <c r="G448" s="112" t="s">
        <v>4408</v>
      </c>
      <c r="H448" s="113">
        <v>588030.9</v>
      </c>
      <c r="I448" s="113">
        <v>3</v>
      </c>
      <c r="J448" s="112" t="s">
        <v>2640</v>
      </c>
      <c r="K448" s="114">
        <v>2</v>
      </c>
      <c r="L448" s="114" t="s">
        <v>1579</v>
      </c>
      <c r="M448" s="111" t="s">
        <v>2641</v>
      </c>
      <c r="N448" s="115">
        <v>0</v>
      </c>
      <c r="O448" s="115">
        <v>0</v>
      </c>
      <c r="P448" s="115">
        <v>0</v>
      </c>
      <c r="Q448" s="111" t="s">
        <v>46</v>
      </c>
      <c r="R448" s="111" t="s">
        <v>46</v>
      </c>
      <c r="S448" s="111" t="s">
        <v>46</v>
      </c>
      <c r="T448" s="111" t="s">
        <v>2735</v>
      </c>
      <c r="U448" s="116">
        <f>+IF(LEN(L4T_30[[#This Row],[KOD]])=1,1,IF(LEN(L4T_30[[#This Row],[KOD]])=8,2,IF(LEN(L4T_30[[#This Row],[KOD]])=15,3,4)))</f>
        <v>4</v>
      </c>
    </row>
    <row r="449" spans="2:21">
      <c r="B449" s="109" t="s">
        <v>4409</v>
      </c>
      <c r="C449" s="110" t="s">
        <v>4410</v>
      </c>
      <c r="D449" s="111" t="s">
        <v>2990</v>
      </c>
      <c r="E449" s="112" t="s">
        <v>3836</v>
      </c>
      <c r="F449" s="111" t="s">
        <v>4411</v>
      </c>
      <c r="G449" s="112" t="s">
        <v>4412</v>
      </c>
      <c r="H449" s="113">
        <v>81239.12</v>
      </c>
      <c r="I449" s="113">
        <v>3</v>
      </c>
      <c r="J449" s="112" t="s">
        <v>2640</v>
      </c>
      <c r="K449" s="114">
        <v>2</v>
      </c>
      <c r="L449" s="114" t="s">
        <v>1579</v>
      </c>
      <c r="M449" s="111" t="s">
        <v>2641</v>
      </c>
      <c r="N449" s="115">
        <v>0</v>
      </c>
      <c r="O449" s="115">
        <v>0</v>
      </c>
      <c r="P449" s="115">
        <v>0</v>
      </c>
      <c r="Q449" s="111" t="s">
        <v>46</v>
      </c>
      <c r="R449" s="111" t="s">
        <v>46</v>
      </c>
      <c r="S449" s="111" t="s">
        <v>46</v>
      </c>
      <c r="T449" s="111" t="s">
        <v>3179</v>
      </c>
      <c r="U449" s="116">
        <f>+IF(LEN(L4T_30[[#This Row],[KOD]])=1,1,IF(LEN(L4T_30[[#This Row],[KOD]])=8,2,IF(LEN(L4T_30[[#This Row],[KOD]])=15,3,4)))</f>
        <v>4</v>
      </c>
    </row>
    <row r="450" spans="2:21">
      <c r="B450" s="109" t="s">
        <v>4413</v>
      </c>
      <c r="C450" s="110" t="s">
        <v>4414</v>
      </c>
      <c r="D450" s="111" t="s">
        <v>2913</v>
      </c>
      <c r="E450" s="112" t="s">
        <v>3836</v>
      </c>
      <c r="F450" s="111" t="s">
        <v>4415</v>
      </c>
      <c r="G450" s="112" t="s">
        <v>4416</v>
      </c>
      <c r="H450" s="113">
        <v>50848.34</v>
      </c>
      <c r="I450" s="113">
        <v>1</v>
      </c>
      <c r="J450" s="112" t="s">
        <v>2640</v>
      </c>
      <c r="K450" s="114">
        <v>2</v>
      </c>
      <c r="L450" s="114" t="s">
        <v>1579</v>
      </c>
      <c r="M450" s="111" t="s">
        <v>2641</v>
      </c>
      <c r="N450" s="115">
        <v>0</v>
      </c>
      <c r="O450" s="115">
        <v>0</v>
      </c>
      <c r="P450" s="115">
        <v>0</v>
      </c>
      <c r="Q450" s="111" t="s">
        <v>46</v>
      </c>
      <c r="R450" s="111" t="s">
        <v>46</v>
      </c>
      <c r="S450" s="111" t="s">
        <v>46</v>
      </c>
      <c r="T450" s="111" t="s">
        <v>3184</v>
      </c>
      <c r="U450" s="116">
        <f>+IF(LEN(L4T_30[[#This Row],[KOD]])=1,1,IF(LEN(L4T_30[[#This Row],[KOD]])=8,2,IF(LEN(L4T_30[[#This Row],[KOD]])=15,3,4)))</f>
        <v>4</v>
      </c>
    </row>
    <row r="451" spans="2:21">
      <c r="B451" s="104" t="s">
        <v>4417</v>
      </c>
      <c r="C451" s="41" t="s">
        <v>4418</v>
      </c>
      <c r="D451" s="43" t="s">
        <v>46</v>
      </c>
      <c r="E451" s="105" t="s">
        <v>46</v>
      </c>
      <c r="F451" s="43" t="s">
        <v>46</v>
      </c>
      <c r="G451" s="105" t="s">
        <v>46</v>
      </c>
      <c r="H451" s="45">
        <v>0</v>
      </c>
      <c r="I451" s="45">
        <v>0</v>
      </c>
      <c r="J451" s="105" t="s">
        <v>46</v>
      </c>
      <c r="K451" s="106">
        <v>0</v>
      </c>
      <c r="L451" s="106" t="s">
        <v>46</v>
      </c>
      <c r="M451" s="43" t="s">
        <v>46</v>
      </c>
      <c r="N451" s="107">
        <v>0</v>
      </c>
      <c r="O451" s="107">
        <v>0</v>
      </c>
      <c r="P451" s="107">
        <v>0</v>
      </c>
      <c r="Q451" s="43" t="s">
        <v>46</v>
      </c>
      <c r="R451" s="43" t="s">
        <v>46</v>
      </c>
      <c r="S451" s="43" t="s">
        <v>4419</v>
      </c>
      <c r="T451" s="43" t="s">
        <v>46</v>
      </c>
      <c r="U451" s="108">
        <f>+IF(LEN(L4T_30[[#This Row],[KOD]])=1,1,IF(LEN(L4T_30[[#This Row],[KOD]])=8,2,IF(LEN(L4T_30[[#This Row],[KOD]])=15,3,4)))</f>
        <v>3</v>
      </c>
    </row>
    <row r="452" spans="2:21">
      <c r="B452" s="109" t="s">
        <v>4420</v>
      </c>
      <c r="C452" s="110" t="s">
        <v>4421</v>
      </c>
      <c r="D452" s="111" t="s">
        <v>2990</v>
      </c>
      <c r="E452" s="112" t="s">
        <v>3836</v>
      </c>
      <c r="F452" s="111" t="s">
        <v>4422</v>
      </c>
      <c r="G452" s="112" t="s">
        <v>4423</v>
      </c>
      <c r="H452" s="113">
        <v>1437884.46</v>
      </c>
      <c r="I452" s="113">
        <v>2</v>
      </c>
      <c r="J452" s="112" t="s">
        <v>2640</v>
      </c>
      <c r="K452" s="114">
        <v>2</v>
      </c>
      <c r="L452" s="114" t="s">
        <v>1579</v>
      </c>
      <c r="M452" s="111" t="s">
        <v>2641</v>
      </c>
      <c r="N452" s="115">
        <v>0</v>
      </c>
      <c r="O452" s="115">
        <v>0</v>
      </c>
      <c r="P452" s="115">
        <v>0</v>
      </c>
      <c r="Q452" s="111" t="s">
        <v>46</v>
      </c>
      <c r="R452" s="111" t="s">
        <v>46</v>
      </c>
      <c r="S452" s="111" t="s">
        <v>46</v>
      </c>
      <c r="T452" s="111" t="s">
        <v>2642</v>
      </c>
      <c r="U452" s="116">
        <f>+IF(LEN(L4T_30[[#This Row],[KOD]])=1,1,IF(LEN(L4T_30[[#This Row],[KOD]])=8,2,IF(LEN(L4T_30[[#This Row],[KOD]])=15,3,4)))</f>
        <v>4</v>
      </c>
    </row>
    <row r="453" spans="2:21">
      <c r="B453" s="109" t="s">
        <v>4424</v>
      </c>
      <c r="C453" s="110" t="s">
        <v>4425</v>
      </c>
      <c r="D453" s="111" t="s">
        <v>2990</v>
      </c>
      <c r="E453" s="112" t="s">
        <v>3836</v>
      </c>
      <c r="F453" s="111" t="s">
        <v>4426</v>
      </c>
      <c r="G453" s="112" t="s">
        <v>4427</v>
      </c>
      <c r="H453" s="113">
        <v>1222172.27</v>
      </c>
      <c r="I453" s="113">
        <v>2</v>
      </c>
      <c r="J453" s="112" t="s">
        <v>2640</v>
      </c>
      <c r="K453" s="114">
        <v>2</v>
      </c>
      <c r="L453" s="114" t="s">
        <v>1579</v>
      </c>
      <c r="M453" s="111" t="s">
        <v>2641</v>
      </c>
      <c r="N453" s="115">
        <v>0</v>
      </c>
      <c r="O453" s="115">
        <v>0</v>
      </c>
      <c r="P453" s="115">
        <v>0</v>
      </c>
      <c r="Q453" s="111" t="s">
        <v>46</v>
      </c>
      <c r="R453" s="111" t="s">
        <v>46</v>
      </c>
      <c r="S453" s="111" t="s">
        <v>46</v>
      </c>
      <c r="T453" s="111" t="s">
        <v>2647</v>
      </c>
      <c r="U453" s="116">
        <f>+IF(LEN(L4T_30[[#This Row],[KOD]])=1,1,IF(LEN(L4T_30[[#This Row],[KOD]])=8,2,IF(LEN(L4T_30[[#This Row],[KOD]])=15,3,4)))</f>
        <v>4</v>
      </c>
    </row>
    <row r="454" spans="2:21">
      <c r="B454" s="109" t="s">
        <v>4428</v>
      </c>
      <c r="C454" s="110" t="s">
        <v>4429</v>
      </c>
      <c r="D454" s="111" t="s">
        <v>2913</v>
      </c>
      <c r="E454" s="112" t="s">
        <v>3836</v>
      </c>
      <c r="F454" s="111" t="s">
        <v>4430</v>
      </c>
      <c r="G454" s="112" t="s">
        <v>4431</v>
      </c>
      <c r="H454" s="113">
        <v>1368638.39</v>
      </c>
      <c r="I454" s="113">
        <v>1</v>
      </c>
      <c r="J454" s="112" t="s">
        <v>2640</v>
      </c>
      <c r="K454" s="114">
        <v>2</v>
      </c>
      <c r="L454" s="114" t="s">
        <v>1579</v>
      </c>
      <c r="M454" s="111" t="s">
        <v>2641</v>
      </c>
      <c r="N454" s="115">
        <v>0</v>
      </c>
      <c r="O454" s="115">
        <v>0</v>
      </c>
      <c r="P454" s="115">
        <v>0</v>
      </c>
      <c r="Q454" s="111" t="s">
        <v>46</v>
      </c>
      <c r="R454" s="111" t="s">
        <v>46</v>
      </c>
      <c r="S454" s="111" t="s">
        <v>46</v>
      </c>
      <c r="T454" s="111" t="s">
        <v>2652</v>
      </c>
      <c r="U454" s="116">
        <f>+IF(LEN(L4T_30[[#This Row],[KOD]])=1,1,IF(LEN(L4T_30[[#This Row],[KOD]])=8,2,IF(LEN(L4T_30[[#This Row],[KOD]])=15,3,4)))</f>
        <v>4</v>
      </c>
    </row>
    <row r="455" spans="2:21">
      <c r="B455" s="104" t="s">
        <v>4432</v>
      </c>
      <c r="C455" s="41" t="s">
        <v>4433</v>
      </c>
      <c r="D455" s="43" t="s">
        <v>46</v>
      </c>
      <c r="E455" s="105" t="s">
        <v>46</v>
      </c>
      <c r="F455" s="43" t="s">
        <v>46</v>
      </c>
      <c r="G455" s="105" t="s">
        <v>46</v>
      </c>
      <c r="H455" s="45">
        <v>0</v>
      </c>
      <c r="I455" s="45">
        <v>0</v>
      </c>
      <c r="J455" s="105" t="s">
        <v>46</v>
      </c>
      <c r="K455" s="106">
        <v>0</v>
      </c>
      <c r="L455" s="106" t="s">
        <v>46</v>
      </c>
      <c r="M455" s="43" t="s">
        <v>46</v>
      </c>
      <c r="N455" s="107">
        <v>0</v>
      </c>
      <c r="O455" s="107">
        <v>0</v>
      </c>
      <c r="P455" s="107">
        <v>0</v>
      </c>
      <c r="Q455" s="43" t="s">
        <v>46</v>
      </c>
      <c r="R455" s="43" t="s">
        <v>46</v>
      </c>
      <c r="S455" s="43" t="s">
        <v>4434</v>
      </c>
      <c r="T455" s="43" t="s">
        <v>46</v>
      </c>
      <c r="U455" s="108">
        <f>+IF(LEN(L4T_30[[#This Row],[KOD]])=1,1,IF(LEN(L4T_30[[#This Row],[KOD]])=8,2,IF(LEN(L4T_30[[#This Row],[KOD]])=15,3,4)))</f>
        <v>3</v>
      </c>
    </row>
    <row r="456" spans="2:21">
      <c r="B456" s="109" t="s">
        <v>4435</v>
      </c>
      <c r="C456" s="110" t="s">
        <v>4436</v>
      </c>
      <c r="D456" s="111" t="s">
        <v>1612</v>
      </c>
      <c r="E456" s="112" t="s">
        <v>3836</v>
      </c>
      <c r="F456" s="111" t="s">
        <v>4437</v>
      </c>
      <c r="G456" s="112" t="s">
        <v>4438</v>
      </c>
      <c r="H456" s="113">
        <v>59.03</v>
      </c>
      <c r="I456" s="113">
        <v>245000</v>
      </c>
      <c r="J456" s="112" t="s">
        <v>2640</v>
      </c>
      <c r="K456" s="114">
        <v>2</v>
      </c>
      <c r="L456" s="114" t="s">
        <v>1579</v>
      </c>
      <c r="M456" s="111" t="s">
        <v>2641</v>
      </c>
      <c r="N456" s="115">
        <v>0</v>
      </c>
      <c r="O456" s="115">
        <v>0</v>
      </c>
      <c r="P456" s="115">
        <v>0</v>
      </c>
      <c r="Q456" s="111" t="s">
        <v>46</v>
      </c>
      <c r="R456" s="111" t="s">
        <v>46</v>
      </c>
      <c r="S456" s="111" t="s">
        <v>46</v>
      </c>
      <c r="T456" s="111" t="s">
        <v>2642</v>
      </c>
      <c r="U456" s="116">
        <f>+IF(LEN(L4T_30[[#This Row],[KOD]])=1,1,IF(LEN(L4T_30[[#This Row],[KOD]])=8,2,IF(LEN(L4T_30[[#This Row],[KOD]])=15,3,4)))</f>
        <v>4</v>
      </c>
    </row>
    <row r="457" spans="2:21">
      <c r="B457" s="109" t="s">
        <v>4439</v>
      </c>
      <c r="C457" s="110" t="s">
        <v>4440</v>
      </c>
      <c r="D457" s="111" t="s">
        <v>1612</v>
      </c>
      <c r="E457" s="112" t="s">
        <v>3836</v>
      </c>
      <c r="F457" s="111" t="s">
        <v>4441</v>
      </c>
      <c r="G457" s="112" t="s">
        <v>4442</v>
      </c>
      <c r="H457" s="113">
        <v>33.119999999999997</v>
      </c>
      <c r="I457" s="113">
        <v>245000</v>
      </c>
      <c r="J457" s="112" t="s">
        <v>2640</v>
      </c>
      <c r="K457" s="114">
        <v>2</v>
      </c>
      <c r="L457" s="114" t="s">
        <v>1579</v>
      </c>
      <c r="M457" s="111" t="s">
        <v>2641</v>
      </c>
      <c r="N457" s="115">
        <v>0</v>
      </c>
      <c r="O457" s="115">
        <v>0</v>
      </c>
      <c r="P457" s="115">
        <v>0</v>
      </c>
      <c r="Q457" s="111" t="s">
        <v>46</v>
      </c>
      <c r="R457" s="111" t="s">
        <v>46</v>
      </c>
      <c r="S457" s="111" t="s">
        <v>46</v>
      </c>
      <c r="T457" s="111" t="s">
        <v>2647</v>
      </c>
      <c r="U457" s="116">
        <f>+IF(LEN(L4T_30[[#This Row],[KOD]])=1,1,IF(LEN(L4T_30[[#This Row],[KOD]])=8,2,IF(LEN(L4T_30[[#This Row],[KOD]])=15,3,4)))</f>
        <v>4</v>
      </c>
    </row>
    <row r="458" spans="2:21">
      <c r="B458" s="109" t="s">
        <v>4443</v>
      </c>
      <c r="C458" s="110" t="s">
        <v>4444</v>
      </c>
      <c r="D458" s="111" t="s">
        <v>2990</v>
      </c>
      <c r="E458" s="112" t="s">
        <v>3836</v>
      </c>
      <c r="F458" s="111" t="s">
        <v>4445</v>
      </c>
      <c r="G458" s="112" t="s">
        <v>4446</v>
      </c>
      <c r="H458" s="113">
        <v>2632.65</v>
      </c>
      <c r="I458" s="113">
        <v>345</v>
      </c>
      <c r="J458" s="112" t="s">
        <v>2640</v>
      </c>
      <c r="K458" s="114">
        <v>2</v>
      </c>
      <c r="L458" s="114" t="s">
        <v>1579</v>
      </c>
      <c r="M458" s="111" t="s">
        <v>2641</v>
      </c>
      <c r="N458" s="115">
        <v>0</v>
      </c>
      <c r="O458" s="115">
        <v>0</v>
      </c>
      <c r="P458" s="115">
        <v>0</v>
      </c>
      <c r="Q458" s="111" t="s">
        <v>46</v>
      </c>
      <c r="R458" s="111" t="s">
        <v>46</v>
      </c>
      <c r="S458" s="111" t="s">
        <v>46</v>
      </c>
      <c r="T458" s="111" t="s">
        <v>2652</v>
      </c>
      <c r="U458" s="116">
        <f>+IF(LEN(L4T_30[[#This Row],[KOD]])=1,1,IF(LEN(L4T_30[[#This Row],[KOD]])=8,2,IF(LEN(L4T_30[[#This Row],[KOD]])=15,3,4)))</f>
        <v>4</v>
      </c>
    </row>
    <row r="459" spans="2:21">
      <c r="B459" s="109" t="s">
        <v>4447</v>
      </c>
      <c r="C459" s="110" t="s">
        <v>4448</v>
      </c>
      <c r="D459" s="111" t="s">
        <v>2990</v>
      </c>
      <c r="E459" s="112" t="s">
        <v>3836</v>
      </c>
      <c r="F459" s="111" t="s">
        <v>4449</v>
      </c>
      <c r="G459" s="112" t="s">
        <v>4450</v>
      </c>
      <c r="H459" s="113">
        <v>2123.1</v>
      </c>
      <c r="I459" s="113">
        <v>280</v>
      </c>
      <c r="J459" s="112" t="s">
        <v>2640</v>
      </c>
      <c r="K459" s="114">
        <v>2</v>
      </c>
      <c r="L459" s="114" t="s">
        <v>1579</v>
      </c>
      <c r="M459" s="111" t="s">
        <v>2641</v>
      </c>
      <c r="N459" s="115">
        <v>0</v>
      </c>
      <c r="O459" s="115">
        <v>0</v>
      </c>
      <c r="P459" s="115">
        <v>0</v>
      </c>
      <c r="Q459" s="111" t="s">
        <v>46</v>
      </c>
      <c r="R459" s="111" t="s">
        <v>46</v>
      </c>
      <c r="S459" s="111" t="s">
        <v>46</v>
      </c>
      <c r="T459" s="111" t="s">
        <v>2657</v>
      </c>
      <c r="U459" s="116">
        <f>+IF(LEN(L4T_30[[#This Row],[KOD]])=1,1,IF(LEN(L4T_30[[#This Row],[KOD]])=8,2,IF(LEN(L4T_30[[#This Row],[KOD]])=15,3,4)))</f>
        <v>4</v>
      </c>
    </row>
    <row r="460" spans="2:21">
      <c r="B460" s="109" t="s">
        <v>4451</v>
      </c>
      <c r="C460" s="110" t="s">
        <v>4452</v>
      </c>
      <c r="D460" s="111" t="s">
        <v>1612</v>
      </c>
      <c r="E460" s="112" t="s">
        <v>3836</v>
      </c>
      <c r="F460" s="111" t="s">
        <v>4453</v>
      </c>
      <c r="G460" s="112" t="s">
        <v>4454</v>
      </c>
      <c r="H460" s="113">
        <v>340.54</v>
      </c>
      <c r="I460" s="113">
        <v>3400</v>
      </c>
      <c r="J460" s="112" t="s">
        <v>2640</v>
      </c>
      <c r="K460" s="114">
        <v>2</v>
      </c>
      <c r="L460" s="114" t="s">
        <v>1579</v>
      </c>
      <c r="M460" s="111" t="s">
        <v>2641</v>
      </c>
      <c r="N460" s="115">
        <v>0</v>
      </c>
      <c r="O460" s="115">
        <v>0</v>
      </c>
      <c r="P460" s="115">
        <v>0</v>
      </c>
      <c r="Q460" s="111" t="s">
        <v>46</v>
      </c>
      <c r="R460" s="111" t="s">
        <v>46</v>
      </c>
      <c r="S460" s="111" t="s">
        <v>46</v>
      </c>
      <c r="T460" s="111" t="s">
        <v>2662</v>
      </c>
      <c r="U460" s="116">
        <f>+IF(LEN(L4T_30[[#This Row],[KOD]])=1,1,IF(LEN(L4T_30[[#This Row],[KOD]])=8,2,IF(LEN(L4T_30[[#This Row],[KOD]])=15,3,4)))</f>
        <v>4</v>
      </c>
    </row>
    <row r="461" spans="2:21">
      <c r="B461" s="109" t="s">
        <v>4455</v>
      </c>
      <c r="C461" s="110" t="s">
        <v>4456</v>
      </c>
      <c r="D461" s="111" t="s">
        <v>1612</v>
      </c>
      <c r="E461" s="112" t="s">
        <v>3836</v>
      </c>
      <c r="F461" s="111" t="s">
        <v>4457</v>
      </c>
      <c r="G461" s="112" t="s">
        <v>4458</v>
      </c>
      <c r="H461" s="113">
        <v>127.38</v>
      </c>
      <c r="I461" s="113">
        <v>13000</v>
      </c>
      <c r="J461" s="112" t="s">
        <v>2640</v>
      </c>
      <c r="K461" s="114">
        <v>2</v>
      </c>
      <c r="L461" s="114" t="s">
        <v>1579</v>
      </c>
      <c r="M461" s="111" t="s">
        <v>2641</v>
      </c>
      <c r="N461" s="115">
        <v>0</v>
      </c>
      <c r="O461" s="115">
        <v>0</v>
      </c>
      <c r="P461" s="115">
        <v>0</v>
      </c>
      <c r="Q461" s="111" t="s">
        <v>46</v>
      </c>
      <c r="R461" s="111" t="s">
        <v>46</v>
      </c>
      <c r="S461" s="111" t="s">
        <v>46</v>
      </c>
      <c r="T461" s="111" t="s">
        <v>2667</v>
      </c>
      <c r="U461" s="116">
        <f>+IF(LEN(L4T_30[[#This Row],[KOD]])=1,1,IF(LEN(L4T_30[[#This Row],[KOD]])=8,2,IF(LEN(L4T_30[[#This Row],[KOD]])=15,3,4)))</f>
        <v>4</v>
      </c>
    </row>
    <row r="462" spans="2:21">
      <c r="B462" s="109" t="s">
        <v>4459</v>
      </c>
      <c r="C462" s="110" t="s">
        <v>4460</v>
      </c>
      <c r="D462" s="111" t="s">
        <v>2913</v>
      </c>
      <c r="E462" s="112" t="s">
        <v>3836</v>
      </c>
      <c r="F462" s="111" t="s">
        <v>4461</v>
      </c>
      <c r="G462" s="112" t="s">
        <v>4462</v>
      </c>
      <c r="H462" s="113">
        <v>594.47</v>
      </c>
      <c r="I462" s="113">
        <v>1</v>
      </c>
      <c r="J462" s="112" t="s">
        <v>2640</v>
      </c>
      <c r="K462" s="114">
        <v>2</v>
      </c>
      <c r="L462" s="114" t="s">
        <v>1579</v>
      </c>
      <c r="M462" s="111" t="s">
        <v>2641</v>
      </c>
      <c r="N462" s="115">
        <v>0</v>
      </c>
      <c r="O462" s="115">
        <v>0</v>
      </c>
      <c r="P462" s="115">
        <v>0</v>
      </c>
      <c r="Q462" s="111" t="s">
        <v>46</v>
      </c>
      <c r="R462" s="111" t="s">
        <v>46</v>
      </c>
      <c r="S462" s="111" t="s">
        <v>46</v>
      </c>
      <c r="T462" s="111" t="s">
        <v>2699</v>
      </c>
      <c r="U462" s="116">
        <f>+IF(LEN(L4T_30[[#This Row],[KOD]])=1,1,IF(LEN(L4T_30[[#This Row],[KOD]])=8,2,IF(LEN(L4T_30[[#This Row],[KOD]])=15,3,4)))</f>
        <v>4</v>
      </c>
    </row>
    <row r="463" spans="2:21">
      <c r="B463" s="109" t="s">
        <v>4463</v>
      </c>
      <c r="C463" s="110" t="s">
        <v>4464</v>
      </c>
      <c r="D463" s="111" t="s">
        <v>2913</v>
      </c>
      <c r="E463" s="112" t="s">
        <v>3836</v>
      </c>
      <c r="F463" s="111" t="s">
        <v>4465</v>
      </c>
      <c r="G463" s="112" t="s">
        <v>4466</v>
      </c>
      <c r="H463" s="113">
        <v>12946.35</v>
      </c>
      <c r="I463" s="113">
        <v>1</v>
      </c>
      <c r="J463" s="112" t="s">
        <v>2640</v>
      </c>
      <c r="K463" s="114">
        <v>2</v>
      </c>
      <c r="L463" s="114" t="s">
        <v>1579</v>
      </c>
      <c r="M463" s="111" t="s">
        <v>2641</v>
      </c>
      <c r="N463" s="115">
        <v>0</v>
      </c>
      <c r="O463" s="115">
        <v>0</v>
      </c>
      <c r="P463" s="115">
        <v>0</v>
      </c>
      <c r="Q463" s="111" t="s">
        <v>46</v>
      </c>
      <c r="R463" s="111" t="s">
        <v>46</v>
      </c>
      <c r="S463" s="111" t="s">
        <v>46</v>
      </c>
      <c r="T463" s="111" t="s">
        <v>2704</v>
      </c>
      <c r="U463" s="116">
        <f>+IF(LEN(L4T_30[[#This Row],[KOD]])=1,1,IF(LEN(L4T_30[[#This Row],[KOD]])=8,2,IF(LEN(L4T_30[[#This Row],[KOD]])=15,3,4)))</f>
        <v>4</v>
      </c>
    </row>
    <row r="464" spans="2:21">
      <c r="B464" s="109" t="s">
        <v>4467</v>
      </c>
      <c r="C464" s="110" t="s">
        <v>4468</v>
      </c>
      <c r="D464" s="111" t="s">
        <v>1612</v>
      </c>
      <c r="E464" s="112" t="s">
        <v>3836</v>
      </c>
      <c r="F464" s="111" t="s">
        <v>4469</v>
      </c>
      <c r="G464" s="112" t="s">
        <v>4470</v>
      </c>
      <c r="H464" s="113">
        <v>126.91</v>
      </c>
      <c r="I464" s="113">
        <v>256179</v>
      </c>
      <c r="J464" s="112" t="s">
        <v>2640</v>
      </c>
      <c r="K464" s="114">
        <v>2</v>
      </c>
      <c r="L464" s="114" t="s">
        <v>1579</v>
      </c>
      <c r="M464" s="111" t="s">
        <v>2641</v>
      </c>
      <c r="N464" s="115">
        <v>0</v>
      </c>
      <c r="O464" s="115">
        <v>0</v>
      </c>
      <c r="P464" s="115">
        <v>0</v>
      </c>
      <c r="Q464" s="111" t="s">
        <v>46</v>
      </c>
      <c r="R464" s="111" t="s">
        <v>46</v>
      </c>
      <c r="S464" s="111" t="s">
        <v>46</v>
      </c>
      <c r="T464" s="111" t="s">
        <v>2714</v>
      </c>
      <c r="U464" s="116">
        <f>+IF(LEN(L4T_30[[#This Row],[KOD]])=1,1,IF(LEN(L4T_30[[#This Row],[KOD]])=8,2,IF(LEN(L4T_30[[#This Row],[KOD]])=15,3,4)))</f>
        <v>4</v>
      </c>
    </row>
    <row r="465" spans="2:21">
      <c r="B465" s="109" t="s">
        <v>4471</v>
      </c>
      <c r="C465" s="110" t="s">
        <v>4472</v>
      </c>
      <c r="D465" s="111" t="s">
        <v>1612</v>
      </c>
      <c r="E465" s="112" t="s">
        <v>3836</v>
      </c>
      <c r="F465" s="111" t="s">
        <v>4473</v>
      </c>
      <c r="G465" s="112" t="s">
        <v>4474</v>
      </c>
      <c r="H465" s="113">
        <v>126.91</v>
      </c>
      <c r="I465" s="113">
        <v>331000</v>
      </c>
      <c r="J465" s="112" t="s">
        <v>2640</v>
      </c>
      <c r="K465" s="114">
        <v>2</v>
      </c>
      <c r="L465" s="114" t="s">
        <v>1579</v>
      </c>
      <c r="M465" s="111" t="s">
        <v>2641</v>
      </c>
      <c r="N465" s="115">
        <v>0</v>
      </c>
      <c r="O465" s="115">
        <v>0</v>
      </c>
      <c r="P465" s="115">
        <v>0</v>
      </c>
      <c r="Q465" s="111" t="s">
        <v>46</v>
      </c>
      <c r="R465" s="111" t="s">
        <v>46</v>
      </c>
      <c r="S465" s="111" t="s">
        <v>46</v>
      </c>
      <c r="T465" s="111" t="s">
        <v>3136</v>
      </c>
      <c r="U465" s="116">
        <f>+IF(LEN(L4T_30[[#This Row],[KOD]])=1,1,IF(LEN(L4T_30[[#This Row],[KOD]])=8,2,IF(LEN(L4T_30[[#This Row],[KOD]])=15,3,4)))</f>
        <v>4</v>
      </c>
    </row>
    <row r="466" spans="2:21">
      <c r="B466" s="109" t="s">
        <v>4475</v>
      </c>
      <c r="C466" s="110" t="s">
        <v>4476</v>
      </c>
      <c r="D466" s="111" t="s">
        <v>1612</v>
      </c>
      <c r="E466" s="112" t="s">
        <v>3836</v>
      </c>
      <c r="F466" s="111" t="s">
        <v>4477</v>
      </c>
      <c r="G466" s="112" t="s">
        <v>4478</v>
      </c>
      <c r="H466" s="113">
        <v>126.91</v>
      </c>
      <c r="I466" s="113">
        <v>240000</v>
      </c>
      <c r="J466" s="112" t="s">
        <v>2640</v>
      </c>
      <c r="K466" s="114">
        <v>2</v>
      </c>
      <c r="L466" s="114" t="s">
        <v>1579</v>
      </c>
      <c r="M466" s="111" t="s">
        <v>2641</v>
      </c>
      <c r="N466" s="115">
        <v>0</v>
      </c>
      <c r="O466" s="115">
        <v>0</v>
      </c>
      <c r="P466" s="115">
        <v>0</v>
      </c>
      <c r="Q466" s="111" t="s">
        <v>46</v>
      </c>
      <c r="R466" s="111" t="s">
        <v>46</v>
      </c>
      <c r="S466" s="111" t="s">
        <v>46</v>
      </c>
      <c r="T466" s="111" t="s">
        <v>2790</v>
      </c>
      <c r="U466" s="116">
        <f>+IF(LEN(L4T_30[[#This Row],[KOD]])=1,1,IF(LEN(L4T_30[[#This Row],[KOD]])=8,2,IF(LEN(L4T_30[[#This Row],[KOD]])=15,3,4)))</f>
        <v>4</v>
      </c>
    </row>
    <row r="467" spans="2:21">
      <c r="B467" s="109" t="s">
        <v>4479</v>
      </c>
      <c r="C467" s="110" t="s">
        <v>4480</v>
      </c>
      <c r="D467" s="111" t="s">
        <v>1612</v>
      </c>
      <c r="E467" s="112" t="s">
        <v>3836</v>
      </c>
      <c r="F467" s="111" t="s">
        <v>4481</v>
      </c>
      <c r="G467" s="112" t="s">
        <v>4482</v>
      </c>
      <c r="H467" s="113">
        <v>164.78</v>
      </c>
      <c r="I467" s="113">
        <v>60000</v>
      </c>
      <c r="J467" s="112" t="s">
        <v>2640</v>
      </c>
      <c r="K467" s="114">
        <v>2</v>
      </c>
      <c r="L467" s="114" t="s">
        <v>1579</v>
      </c>
      <c r="M467" s="111" t="s">
        <v>2641</v>
      </c>
      <c r="N467" s="115">
        <v>0</v>
      </c>
      <c r="O467" s="115">
        <v>0</v>
      </c>
      <c r="P467" s="115">
        <v>0</v>
      </c>
      <c r="Q467" s="111" t="s">
        <v>46</v>
      </c>
      <c r="R467" s="111" t="s">
        <v>46</v>
      </c>
      <c r="S467" s="111" t="s">
        <v>46</v>
      </c>
      <c r="T467" s="111" t="s">
        <v>2795</v>
      </c>
      <c r="U467" s="116">
        <f>+IF(LEN(L4T_30[[#This Row],[KOD]])=1,1,IF(LEN(L4T_30[[#This Row],[KOD]])=8,2,IF(LEN(L4T_30[[#This Row],[KOD]])=15,3,4)))</f>
        <v>4</v>
      </c>
    </row>
    <row r="468" spans="2:21">
      <c r="B468" s="109" t="s">
        <v>4483</v>
      </c>
      <c r="C468" s="110" t="s">
        <v>4484</v>
      </c>
      <c r="D468" s="111" t="s">
        <v>1612</v>
      </c>
      <c r="E468" s="112" t="s">
        <v>3836</v>
      </c>
      <c r="F468" s="111" t="s">
        <v>4485</v>
      </c>
      <c r="G468" s="112" t="s">
        <v>4486</v>
      </c>
      <c r="H468" s="113">
        <v>108.45</v>
      </c>
      <c r="I468" s="113">
        <v>60000</v>
      </c>
      <c r="J468" s="112" t="s">
        <v>2640</v>
      </c>
      <c r="K468" s="114">
        <v>2</v>
      </c>
      <c r="L468" s="114" t="s">
        <v>1579</v>
      </c>
      <c r="M468" s="111" t="s">
        <v>2641</v>
      </c>
      <c r="N468" s="115">
        <v>0</v>
      </c>
      <c r="O468" s="115">
        <v>0</v>
      </c>
      <c r="P468" s="115">
        <v>0</v>
      </c>
      <c r="Q468" s="111" t="s">
        <v>46</v>
      </c>
      <c r="R468" s="111" t="s">
        <v>46</v>
      </c>
      <c r="S468" s="111" t="s">
        <v>46</v>
      </c>
      <c r="T468" s="111" t="s">
        <v>2720</v>
      </c>
      <c r="U468" s="116">
        <f>+IF(LEN(L4T_30[[#This Row],[KOD]])=1,1,IF(LEN(L4T_30[[#This Row],[KOD]])=8,2,IF(LEN(L4T_30[[#This Row],[KOD]])=15,3,4)))</f>
        <v>4</v>
      </c>
    </row>
    <row r="469" spans="2:21">
      <c r="B469" s="109" t="s">
        <v>4487</v>
      </c>
      <c r="C469" s="110" t="s">
        <v>4488</v>
      </c>
      <c r="D469" s="111" t="s">
        <v>1612</v>
      </c>
      <c r="E469" s="112" t="s">
        <v>3836</v>
      </c>
      <c r="F469" s="111" t="s">
        <v>4489</v>
      </c>
      <c r="G469" s="112" t="s">
        <v>4490</v>
      </c>
      <c r="H469" s="113">
        <v>77</v>
      </c>
      <c r="I469" s="113">
        <v>50000</v>
      </c>
      <c r="J469" s="112" t="s">
        <v>2640</v>
      </c>
      <c r="K469" s="114">
        <v>2</v>
      </c>
      <c r="L469" s="114" t="s">
        <v>1579</v>
      </c>
      <c r="M469" s="111" t="s">
        <v>2641</v>
      </c>
      <c r="N469" s="115">
        <v>0</v>
      </c>
      <c r="O469" s="115">
        <v>0</v>
      </c>
      <c r="P469" s="115">
        <v>0</v>
      </c>
      <c r="Q469" s="111" t="s">
        <v>46</v>
      </c>
      <c r="R469" s="111" t="s">
        <v>46</v>
      </c>
      <c r="S469" s="111" t="s">
        <v>46</v>
      </c>
      <c r="T469" s="111" t="s">
        <v>2804</v>
      </c>
      <c r="U469" s="116">
        <f>+IF(LEN(L4T_30[[#This Row],[KOD]])=1,1,IF(LEN(L4T_30[[#This Row],[KOD]])=8,2,IF(LEN(L4T_30[[#This Row],[KOD]])=15,3,4)))</f>
        <v>4</v>
      </c>
    </row>
    <row r="470" spans="2:21">
      <c r="B470" s="109" t="s">
        <v>4491</v>
      </c>
      <c r="C470" s="110" t="s">
        <v>4492</v>
      </c>
      <c r="D470" s="111" t="s">
        <v>1612</v>
      </c>
      <c r="E470" s="112" t="s">
        <v>3836</v>
      </c>
      <c r="F470" s="111" t="s">
        <v>4493</v>
      </c>
      <c r="G470" s="112" t="s">
        <v>4494</v>
      </c>
      <c r="H470" s="113">
        <v>36.39</v>
      </c>
      <c r="I470" s="113">
        <v>10000</v>
      </c>
      <c r="J470" s="112" t="s">
        <v>2640</v>
      </c>
      <c r="K470" s="114">
        <v>2</v>
      </c>
      <c r="L470" s="114" t="s">
        <v>1579</v>
      </c>
      <c r="M470" s="111" t="s">
        <v>2641</v>
      </c>
      <c r="N470" s="115">
        <v>0</v>
      </c>
      <c r="O470" s="115">
        <v>0</v>
      </c>
      <c r="P470" s="115">
        <v>0</v>
      </c>
      <c r="Q470" s="111" t="s">
        <v>46</v>
      </c>
      <c r="R470" s="111" t="s">
        <v>46</v>
      </c>
      <c r="S470" s="111" t="s">
        <v>46</v>
      </c>
      <c r="T470" s="111" t="s">
        <v>2809</v>
      </c>
      <c r="U470" s="116">
        <f>+IF(LEN(L4T_30[[#This Row],[KOD]])=1,1,IF(LEN(L4T_30[[#This Row],[KOD]])=8,2,IF(LEN(L4T_30[[#This Row],[KOD]])=15,3,4)))</f>
        <v>4</v>
      </c>
    </row>
    <row r="471" spans="2:21">
      <c r="B471" s="109" t="s">
        <v>4495</v>
      </c>
      <c r="C471" s="110" t="s">
        <v>4496</v>
      </c>
      <c r="D471" s="111" t="s">
        <v>2913</v>
      </c>
      <c r="E471" s="112" t="s">
        <v>3836</v>
      </c>
      <c r="F471" s="111" t="s">
        <v>4497</v>
      </c>
      <c r="G471" s="112" t="s">
        <v>4498</v>
      </c>
      <c r="H471" s="113">
        <v>1104.01</v>
      </c>
      <c r="I471" s="113">
        <v>1</v>
      </c>
      <c r="J471" s="112" t="s">
        <v>2640</v>
      </c>
      <c r="K471" s="114">
        <v>2</v>
      </c>
      <c r="L471" s="114" t="s">
        <v>1579</v>
      </c>
      <c r="M471" s="111" t="s">
        <v>2641</v>
      </c>
      <c r="N471" s="115">
        <v>0</v>
      </c>
      <c r="O471" s="115">
        <v>0</v>
      </c>
      <c r="P471" s="115">
        <v>0</v>
      </c>
      <c r="Q471" s="111" t="s">
        <v>46</v>
      </c>
      <c r="R471" s="111" t="s">
        <v>46</v>
      </c>
      <c r="S471" s="111" t="s">
        <v>46</v>
      </c>
      <c r="T471" s="111" t="s">
        <v>2725</v>
      </c>
      <c r="U471" s="116">
        <f>+IF(LEN(L4T_30[[#This Row],[KOD]])=1,1,IF(LEN(L4T_30[[#This Row],[KOD]])=8,2,IF(LEN(L4T_30[[#This Row],[KOD]])=15,3,4)))</f>
        <v>4</v>
      </c>
    </row>
    <row r="472" spans="2:21">
      <c r="B472" s="109" t="s">
        <v>4499</v>
      </c>
      <c r="C472" s="110" t="s">
        <v>4500</v>
      </c>
      <c r="D472" s="111" t="s">
        <v>2913</v>
      </c>
      <c r="E472" s="112" t="s">
        <v>3836</v>
      </c>
      <c r="F472" s="111" t="s">
        <v>4501</v>
      </c>
      <c r="G472" s="112" t="s">
        <v>4502</v>
      </c>
      <c r="H472" s="113">
        <v>382.15</v>
      </c>
      <c r="I472" s="113">
        <v>1</v>
      </c>
      <c r="J472" s="112" t="s">
        <v>2640</v>
      </c>
      <c r="K472" s="114">
        <v>2</v>
      </c>
      <c r="L472" s="114" t="s">
        <v>1579</v>
      </c>
      <c r="M472" s="111" t="s">
        <v>2641</v>
      </c>
      <c r="N472" s="115">
        <v>0</v>
      </c>
      <c r="O472" s="115">
        <v>0</v>
      </c>
      <c r="P472" s="115">
        <v>0</v>
      </c>
      <c r="Q472" s="111" t="s">
        <v>46</v>
      </c>
      <c r="R472" s="111" t="s">
        <v>46</v>
      </c>
      <c r="S472" s="111" t="s">
        <v>46</v>
      </c>
      <c r="T472" s="111" t="s">
        <v>2819</v>
      </c>
      <c r="U472" s="116">
        <f>+IF(LEN(L4T_30[[#This Row],[KOD]])=1,1,IF(LEN(L4T_30[[#This Row],[KOD]])=8,2,IF(LEN(L4T_30[[#This Row],[KOD]])=15,3,4)))</f>
        <v>4</v>
      </c>
    </row>
    <row r="473" spans="2:21">
      <c r="B473" s="109" t="s">
        <v>4503</v>
      </c>
      <c r="C473" s="110" t="s">
        <v>4504</v>
      </c>
      <c r="D473" s="111" t="s">
        <v>2913</v>
      </c>
      <c r="E473" s="112" t="s">
        <v>3836</v>
      </c>
      <c r="F473" s="111" t="s">
        <v>4505</v>
      </c>
      <c r="G473" s="112" t="s">
        <v>4506</v>
      </c>
      <c r="H473" s="113">
        <v>764.32</v>
      </c>
      <c r="I473" s="113">
        <v>1</v>
      </c>
      <c r="J473" s="112" t="s">
        <v>2640</v>
      </c>
      <c r="K473" s="114">
        <v>2</v>
      </c>
      <c r="L473" s="114" t="s">
        <v>1579</v>
      </c>
      <c r="M473" s="111" t="s">
        <v>2641</v>
      </c>
      <c r="N473" s="115">
        <v>0</v>
      </c>
      <c r="O473" s="115">
        <v>0</v>
      </c>
      <c r="P473" s="115">
        <v>0</v>
      </c>
      <c r="Q473" s="111" t="s">
        <v>46</v>
      </c>
      <c r="R473" s="111" t="s">
        <v>46</v>
      </c>
      <c r="S473" s="111" t="s">
        <v>46</v>
      </c>
      <c r="T473" s="111" t="s">
        <v>2939</v>
      </c>
      <c r="U473" s="116">
        <f>+IF(LEN(L4T_30[[#This Row],[KOD]])=1,1,IF(LEN(L4T_30[[#This Row],[KOD]])=8,2,IF(LEN(L4T_30[[#This Row],[KOD]])=15,3,4)))</f>
        <v>4</v>
      </c>
    </row>
    <row r="474" spans="2:21">
      <c r="B474" s="109" t="s">
        <v>4507</v>
      </c>
      <c r="C474" s="110" t="s">
        <v>4508</v>
      </c>
      <c r="D474" s="111" t="s">
        <v>2913</v>
      </c>
      <c r="E474" s="112" t="s">
        <v>3836</v>
      </c>
      <c r="F474" s="111" t="s">
        <v>4509</v>
      </c>
      <c r="G474" s="112" t="s">
        <v>4510</v>
      </c>
      <c r="H474" s="113">
        <v>297.24</v>
      </c>
      <c r="I474" s="113">
        <v>1</v>
      </c>
      <c r="J474" s="112" t="s">
        <v>2640</v>
      </c>
      <c r="K474" s="114">
        <v>2</v>
      </c>
      <c r="L474" s="114" t="s">
        <v>1579</v>
      </c>
      <c r="M474" s="111" t="s">
        <v>2641</v>
      </c>
      <c r="N474" s="115">
        <v>0</v>
      </c>
      <c r="O474" s="115">
        <v>0</v>
      </c>
      <c r="P474" s="115">
        <v>0</v>
      </c>
      <c r="Q474" s="111" t="s">
        <v>46</v>
      </c>
      <c r="R474" s="111" t="s">
        <v>46</v>
      </c>
      <c r="S474" s="111" t="s">
        <v>46</v>
      </c>
      <c r="T474" s="111" t="s">
        <v>2730</v>
      </c>
      <c r="U474" s="116">
        <f>+IF(LEN(L4T_30[[#This Row],[KOD]])=1,1,IF(LEN(L4T_30[[#This Row],[KOD]])=8,2,IF(LEN(L4T_30[[#This Row],[KOD]])=15,3,4)))</f>
        <v>4</v>
      </c>
    </row>
    <row r="475" spans="2:21">
      <c r="B475" s="109" t="s">
        <v>4511</v>
      </c>
      <c r="C475" s="110" t="s">
        <v>4512</v>
      </c>
      <c r="D475" s="111" t="s">
        <v>2913</v>
      </c>
      <c r="E475" s="112" t="s">
        <v>3836</v>
      </c>
      <c r="F475" s="111" t="s">
        <v>4513</v>
      </c>
      <c r="G475" s="112" t="s">
        <v>4514</v>
      </c>
      <c r="H475" s="113">
        <v>616123.05000000005</v>
      </c>
      <c r="I475" s="113">
        <v>1</v>
      </c>
      <c r="J475" s="112" t="s">
        <v>2640</v>
      </c>
      <c r="K475" s="114">
        <v>2</v>
      </c>
      <c r="L475" s="114" t="s">
        <v>1579</v>
      </c>
      <c r="M475" s="111" t="s">
        <v>2641</v>
      </c>
      <c r="N475" s="115">
        <v>0</v>
      </c>
      <c r="O475" s="115">
        <v>0</v>
      </c>
      <c r="P475" s="115">
        <v>0</v>
      </c>
      <c r="Q475" s="111" t="s">
        <v>46</v>
      </c>
      <c r="R475" s="111" t="s">
        <v>46</v>
      </c>
      <c r="S475" s="111" t="s">
        <v>46</v>
      </c>
      <c r="T475" s="111" t="s">
        <v>2824</v>
      </c>
      <c r="U475" s="116">
        <f>+IF(LEN(L4T_30[[#This Row],[KOD]])=1,1,IF(LEN(L4T_30[[#This Row],[KOD]])=8,2,IF(LEN(L4T_30[[#This Row],[KOD]])=15,3,4)))</f>
        <v>4</v>
      </c>
    </row>
    <row r="476" spans="2:21">
      <c r="B476" s="109" t="s">
        <v>4515</v>
      </c>
      <c r="C476" s="110" t="s">
        <v>4516</v>
      </c>
      <c r="D476" s="111" t="s">
        <v>2913</v>
      </c>
      <c r="E476" s="112" t="s">
        <v>3836</v>
      </c>
      <c r="F476" s="111" t="s">
        <v>4517</v>
      </c>
      <c r="G476" s="112" t="s">
        <v>4518</v>
      </c>
      <c r="H476" s="113">
        <v>44839.83</v>
      </c>
      <c r="I476" s="113">
        <v>1</v>
      </c>
      <c r="J476" s="112" t="s">
        <v>2640</v>
      </c>
      <c r="K476" s="114">
        <v>2</v>
      </c>
      <c r="L476" s="114" t="s">
        <v>1579</v>
      </c>
      <c r="M476" s="111" t="s">
        <v>2641</v>
      </c>
      <c r="N476" s="115">
        <v>0</v>
      </c>
      <c r="O476" s="115">
        <v>0</v>
      </c>
      <c r="P476" s="115">
        <v>0</v>
      </c>
      <c r="Q476" s="111" t="s">
        <v>46</v>
      </c>
      <c r="R476" s="111" t="s">
        <v>46</v>
      </c>
      <c r="S476" s="111" t="s">
        <v>46</v>
      </c>
      <c r="T476" s="111" t="s">
        <v>2735</v>
      </c>
      <c r="U476" s="116">
        <f>+IF(LEN(L4T_30[[#This Row],[KOD]])=1,1,IF(LEN(L4T_30[[#This Row],[KOD]])=8,2,IF(LEN(L4T_30[[#This Row],[KOD]])=15,3,4)))</f>
        <v>4</v>
      </c>
    </row>
    <row r="477" spans="2:21">
      <c r="B477" s="109" t="s">
        <v>4519</v>
      </c>
      <c r="C477" s="110" t="s">
        <v>4520</v>
      </c>
      <c r="D477" s="111" t="s">
        <v>1612</v>
      </c>
      <c r="E477" s="112" t="s">
        <v>3836</v>
      </c>
      <c r="F477" s="111" t="s">
        <v>4521</v>
      </c>
      <c r="G477" s="112" t="s">
        <v>4522</v>
      </c>
      <c r="H477" s="113">
        <v>40.950000000000003</v>
      </c>
      <c r="I477" s="113">
        <v>350000</v>
      </c>
      <c r="J477" s="112" t="s">
        <v>2640</v>
      </c>
      <c r="K477" s="114">
        <v>2</v>
      </c>
      <c r="L477" s="114" t="s">
        <v>1579</v>
      </c>
      <c r="M477" s="111" t="s">
        <v>2641</v>
      </c>
      <c r="N477" s="115">
        <v>0</v>
      </c>
      <c r="O477" s="115">
        <v>0</v>
      </c>
      <c r="P477" s="115">
        <v>0</v>
      </c>
      <c r="Q477" s="111" t="s">
        <v>46</v>
      </c>
      <c r="R477" s="111" t="s">
        <v>46</v>
      </c>
      <c r="S477" s="111" t="s">
        <v>46</v>
      </c>
      <c r="T477" s="111" t="s">
        <v>3212</v>
      </c>
      <c r="U477" s="116">
        <f>+IF(LEN(L4T_30[[#This Row],[KOD]])=1,1,IF(LEN(L4T_30[[#This Row],[KOD]])=8,2,IF(LEN(L4T_30[[#This Row],[KOD]])=15,3,4)))</f>
        <v>4</v>
      </c>
    </row>
    <row r="478" spans="2:21">
      <c r="B478" s="109" t="s">
        <v>4523</v>
      </c>
      <c r="C478" s="110" t="s">
        <v>4524</v>
      </c>
      <c r="D478" s="111" t="s">
        <v>1612</v>
      </c>
      <c r="E478" s="112" t="s">
        <v>3836</v>
      </c>
      <c r="F478" s="111" t="s">
        <v>4525</v>
      </c>
      <c r="G478" s="112" t="s">
        <v>4526</v>
      </c>
      <c r="H478" s="113">
        <v>17.07</v>
      </c>
      <c r="I478" s="113">
        <v>225000</v>
      </c>
      <c r="J478" s="112" t="s">
        <v>2640</v>
      </c>
      <c r="K478" s="114">
        <v>2</v>
      </c>
      <c r="L478" s="114" t="s">
        <v>1579</v>
      </c>
      <c r="M478" s="111" t="s">
        <v>2641</v>
      </c>
      <c r="N478" s="115">
        <v>0</v>
      </c>
      <c r="O478" s="115">
        <v>0</v>
      </c>
      <c r="P478" s="115">
        <v>0</v>
      </c>
      <c r="Q478" s="111" t="s">
        <v>46</v>
      </c>
      <c r="R478" s="111" t="s">
        <v>46</v>
      </c>
      <c r="S478" s="111" t="s">
        <v>46</v>
      </c>
      <c r="T478" s="111" t="s">
        <v>3216</v>
      </c>
      <c r="U478" s="116">
        <f>+IF(LEN(L4T_30[[#This Row],[KOD]])=1,1,IF(LEN(L4T_30[[#This Row],[KOD]])=8,2,IF(LEN(L4T_30[[#This Row],[KOD]])=15,3,4)))</f>
        <v>4</v>
      </c>
    </row>
    <row r="479" spans="2:21">
      <c r="B479" s="109" t="s">
        <v>4527</v>
      </c>
      <c r="C479" s="110" t="s">
        <v>4528</v>
      </c>
      <c r="D479" s="111" t="s">
        <v>2913</v>
      </c>
      <c r="E479" s="112" t="s">
        <v>3836</v>
      </c>
      <c r="F479" s="111" t="s">
        <v>4529</v>
      </c>
      <c r="G479" s="112" t="s">
        <v>4530</v>
      </c>
      <c r="H479" s="113">
        <v>11143.71</v>
      </c>
      <c r="I479" s="113">
        <v>1</v>
      </c>
      <c r="J479" s="112" t="s">
        <v>2640</v>
      </c>
      <c r="K479" s="114">
        <v>2</v>
      </c>
      <c r="L479" s="114" t="s">
        <v>1579</v>
      </c>
      <c r="M479" s="111" t="s">
        <v>2641</v>
      </c>
      <c r="N479" s="115">
        <v>0</v>
      </c>
      <c r="O479" s="115">
        <v>0</v>
      </c>
      <c r="P479" s="115">
        <v>0</v>
      </c>
      <c r="Q479" s="111" t="s">
        <v>46</v>
      </c>
      <c r="R479" s="111" t="s">
        <v>46</v>
      </c>
      <c r="S479" s="111" t="s">
        <v>46</v>
      </c>
      <c r="T479" s="111" t="s">
        <v>2750</v>
      </c>
      <c r="U479" s="116">
        <f>+IF(LEN(L4T_30[[#This Row],[KOD]])=1,1,IF(LEN(L4T_30[[#This Row],[KOD]])=8,2,IF(LEN(L4T_30[[#This Row],[KOD]])=15,3,4)))</f>
        <v>4</v>
      </c>
    </row>
    <row r="480" spans="2:21">
      <c r="B480" s="109" t="s">
        <v>4531</v>
      </c>
      <c r="C480" s="110" t="s">
        <v>4532</v>
      </c>
      <c r="D480" s="111" t="s">
        <v>2913</v>
      </c>
      <c r="E480" s="112" t="s">
        <v>3836</v>
      </c>
      <c r="F480" s="111" t="s">
        <v>4533</v>
      </c>
      <c r="G480" s="112" t="s">
        <v>4534</v>
      </c>
      <c r="H480" s="113">
        <v>1416.44</v>
      </c>
      <c r="I480" s="113">
        <v>1</v>
      </c>
      <c r="J480" s="112" t="s">
        <v>2640</v>
      </c>
      <c r="K480" s="114">
        <v>2</v>
      </c>
      <c r="L480" s="114" t="s">
        <v>1579</v>
      </c>
      <c r="M480" s="111" t="s">
        <v>2641</v>
      </c>
      <c r="N480" s="115">
        <v>0</v>
      </c>
      <c r="O480" s="115">
        <v>0</v>
      </c>
      <c r="P480" s="115">
        <v>0</v>
      </c>
      <c r="Q480" s="111" t="s">
        <v>46</v>
      </c>
      <c r="R480" s="111" t="s">
        <v>46</v>
      </c>
      <c r="S480" s="111" t="s">
        <v>46</v>
      </c>
      <c r="T480" s="111" t="s">
        <v>2755</v>
      </c>
      <c r="U480" s="116">
        <f>+IF(LEN(L4T_30[[#This Row],[KOD]])=1,1,IF(LEN(L4T_30[[#This Row],[KOD]])=8,2,IF(LEN(L4T_30[[#This Row],[KOD]])=15,3,4)))</f>
        <v>4</v>
      </c>
    </row>
    <row r="481" spans="2:21">
      <c r="B481" s="104" t="s">
        <v>4535</v>
      </c>
      <c r="C481" s="41" t="s">
        <v>4536</v>
      </c>
      <c r="D481" s="43" t="s">
        <v>46</v>
      </c>
      <c r="E481" s="105" t="s">
        <v>46</v>
      </c>
      <c r="F481" s="43" t="s">
        <v>46</v>
      </c>
      <c r="G481" s="105" t="s">
        <v>46</v>
      </c>
      <c r="H481" s="45">
        <v>0</v>
      </c>
      <c r="I481" s="45">
        <v>0</v>
      </c>
      <c r="J481" s="105" t="s">
        <v>46</v>
      </c>
      <c r="K481" s="106">
        <v>0</v>
      </c>
      <c r="L481" s="106" t="s">
        <v>46</v>
      </c>
      <c r="M481" s="43" t="s">
        <v>46</v>
      </c>
      <c r="N481" s="107">
        <v>0</v>
      </c>
      <c r="O481" s="107">
        <v>0</v>
      </c>
      <c r="P481" s="107">
        <v>0</v>
      </c>
      <c r="Q481" s="43" t="s">
        <v>46</v>
      </c>
      <c r="R481" s="43" t="s">
        <v>46</v>
      </c>
      <c r="S481" s="43" t="s">
        <v>4537</v>
      </c>
      <c r="T481" s="43" t="s">
        <v>46</v>
      </c>
      <c r="U481" s="108">
        <f>+IF(LEN(L4T_30[[#This Row],[KOD]])=1,1,IF(LEN(L4T_30[[#This Row],[KOD]])=8,2,IF(LEN(L4T_30[[#This Row],[KOD]])=15,3,4)))</f>
        <v>3</v>
      </c>
    </row>
    <row r="482" spans="2:21">
      <c r="B482" s="109" t="s">
        <v>4538</v>
      </c>
      <c r="C482" s="110" t="s">
        <v>4539</v>
      </c>
      <c r="D482" s="111" t="s">
        <v>2979</v>
      </c>
      <c r="E482" s="112" t="s">
        <v>3836</v>
      </c>
      <c r="F482" s="111" t="s">
        <v>4540</v>
      </c>
      <c r="G482" s="112" t="s">
        <v>4541</v>
      </c>
      <c r="H482" s="113">
        <v>65551.08</v>
      </c>
      <c r="I482" s="113">
        <v>9</v>
      </c>
      <c r="J482" s="112" t="s">
        <v>2640</v>
      </c>
      <c r="K482" s="114">
        <v>2</v>
      </c>
      <c r="L482" s="114" t="s">
        <v>1579</v>
      </c>
      <c r="M482" s="111" t="s">
        <v>2641</v>
      </c>
      <c r="N482" s="115">
        <v>0</v>
      </c>
      <c r="O482" s="115">
        <v>0</v>
      </c>
      <c r="P482" s="115">
        <v>0</v>
      </c>
      <c r="Q482" s="111" t="s">
        <v>46</v>
      </c>
      <c r="R482" s="111" t="s">
        <v>46</v>
      </c>
      <c r="S482" s="111" t="s">
        <v>46</v>
      </c>
      <c r="T482" s="111" t="s">
        <v>2642</v>
      </c>
      <c r="U482" s="116">
        <f>+IF(LEN(L4T_30[[#This Row],[KOD]])=1,1,IF(LEN(L4T_30[[#This Row],[KOD]])=8,2,IF(LEN(L4T_30[[#This Row],[KOD]])=15,3,4)))</f>
        <v>4</v>
      </c>
    </row>
    <row r="483" spans="2:21">
      <c r="B483" s="109" t="s">
        <v>4542</v>
      </c>
      <c r="C483" s="110" t="s">
        <v>4543</v>
      </c>
      <c r="D483" s="111" t="s">
        <v>2979</v>
      </c>
      <c r="E483" s="112" t="s">
        <v>3836</v>
      </c>
      <c r="F483" s="111" t="s">
        <v>4544</v>
      </c>
      <c r="G483" s="112" t="s">
        <v>4545</v>
      </c>
      <c r="H483" s="113">
        <v>65551.08</v>
      </c>
      <c r="I483" s="113">
        <v>26</v>
      </c>
      <c r="J483" s="112" t="s">
        <v>2640</v>
      </c>
      <c r="K483" s="114">
        <v>2</v>
      </c>
      <c r="L483" s="114" t="s">
        <v>1579</v>
      </c>
      <c r="M483" s="111" t="s">
        <v>2641</v>
      </c>
      <c r="N483" s="115">
        <v>0</v>
      </c>
      <c r="O483" s="115">
        <v>0</v>
      </c>
      <c r="P483" s="115">
        <v>0</v>
      </c>
      <c r="Q483" s="111" t="s">
        <v>46</v>
      </c>
      <c r="R483" s="111" t="s">
        <v>46</v>
      </c>
      <c r="S483" s="111" t="s">
        <v>46</v>
      </c>
      <c r="T483" s="111" t="s">
        <v>2647</v>
      </c>
      <c r="U483" s="116">
        <f>+IF(LEN(L4T_30[[#This Row],[KOD]])=1,1,IF(LEN(L4T_30[[#This Row],[KOD]])=8,2,IF(LEN(L4T_30[[#This Row],[KOD]])=15,3,4)))</f>
        <v>4</v>
      </c>
    </row>
    <row r="484" spans="2:21">
      <c r="B484" s="109" t="s">
        <v>4546</v>
      </c>
      <c r="C484" s="110" t="s">
        <v>4547</v>
      </c>
      <c r="D484" s="111" t="s">
        <v>2979</v>
      </c>
      <c r="E484" s="112" t="s">
        <v>3836</v>
      </c>
      <c r="F484" s="111" t="s">
        <v>4548</v>
      </c>
      <c r="G484" s="112" t="s">
        <v>4549</v>
      </c>
      <c r="H484" s="113">
        <v>14532.18</v>
      </c>
      <c r="I484" s="113">
        <v>67</v>
      </c>
      <c r="J484" s="112" t="s">
        <v>2640</v>
      </c>
      <c r="K484" s="114">
        <v>2</v>
      </c>
      <c r="L484" s="114" t="s">
        <v>1579</v>
      </c>
      <c r="M484" s="111" t="s">
        <v>2641</v>
      </c>
      <c r="N484" s="115">
        <v>0</v>
      </c>
      <c r="O484" s="115">
        <v>0</v>
      </c>
      <c r="P484" s="115">
        <v>0</v>
      </c>
      <c r="Q484" s="111" t="s">
        <v>46</v>
      </c>
      <c r="R484" s="111" t="s">
        <v>46</v>
      </c>
      <c r="S484" s="111" t="s">
        <v>46</v>
      </c>
      <c r="T484" s="111" t="s">
        <v>2652</v>
      </c>
      <c r="U484" s="116">
        <f>+IF(LEN(L4T_30[[#This Row],[KOD]])=1,1,IF(LEN(L4T_30[[#This Row],[KOD]])=8,2,IF(LEN(L4T_30[[#This Row],[KOD]])=15,3,4)))</f>
        <v>4</v>
      </c>
    </row>
    <row r="485" spans="2:21">
      <c r="B485" s="109" t="s">
        <v>4550</v>
      </c>
      <c r="C485" s="110" t="s">
        <v>4551</v>
      </c>
      <c r="D485" s="111" t="s">
        <v>2979</v>
      </c>
      <c r="E485" s="112" t="s">
        <v>3836</v>
      </c>
      <c r="F485" s="111" t="s">
        <v>4552</v>
      </c>
      <c r="G485" s="112" t="s">
        <v>4553</v>
      </c>
      <c r="H485" s="113">
        <v>14532.18</v>
      </c>
      <c r="I485" s="113">
        <v>9</v>
      </c>
      <c r="J485" s="112" t="s">
        <v>2640</v>
      </c>
      <c r="K485" s="114">
        <v>2</v>
      </c>
      <c r="L485" s="114" t="s">
        <v>1579</v>
      </c>
      <c r="M485" s="111" t="s">
        <v>2641</v>
      </c>
      <c r="N485" s="115">
        <v>0</v>
      </c>
      <c r="O485" s="115">
        <v>0</v>
      </c>
      <c r="P485" s="115">
        <v>0</v>
      </c>
      <c r="Q485" s="111" t="s">
        <v>46</v>
      </c>
      <c r="R485" s="111" t="s">
        <v>46</v>
      </c>
      <c r="S485" s="111" t="s">
        <v>46</v>
      </c>
      <c r="T485" s="111" t="s">
        <v>2657</v>
      </c>
      <c r="U485" s="116">
        <f>+IF(LEN(L4T_30[[#This Row],[KOD]])=1,1,IF(LEN(L4T_30[[#This Row],[KOD]])=8,2,IF(LEN(L4T_30[[#This Row],[KOD]])=15,3,4)))</f>
        <v>4</v>
      </c>
    </row>
    <row r="486" spans="2:21">
      <c r="B486" s="109" t="s">
        <v>4554</v>
      </c>
      <c r="C486" s="110" t="s">
        <v>4555</v>
      </c>
      <c r="D486" s="111" t="s">
        <v>2979</v>
      </c>
      <c r="E486" s="112" t="s">
        <v>3836</v>
      </c>
      <c r="F486" s="111" t="s">
        <v>4556</v>
      </c>
      <c r="G486" s="112" t="s">
        <v>4557</v>
      </c>
      <c r="H486" s="113">
        <v>248656.57</v>
      </c>
      <c r="I486" s="113">
        <v>2</v>
      </c>
      <c r="J486" s="112" t="s">
        <v>2640</v>
      </c>
      <c r="K486" s="114">
        <v>2</v>
      </c>
      <c r="L486" s="114" t="s">
        <v>1579</v>
      </c>
      <c r="M486" s="111" t="s">
        <v>2641</v>
      </c>
      <c r="N486" s="115">
        <v>0</v>
      </c>
      <c r="O486" s="115">
        <v>0</v>
      </c>
      <c r="P486" s="115">
        <v>0</v>
      </c>
      <c r="Q486" s="111" t="s">
        <v>46</v>
      </c>
      <c r="R486" s="111" t="s">
        <v>46</v>
      </c>
      <c r="S486" s="111" t="s">
        <v>46</v>
      </c>
      <c r="T486" s="111" t="s">
        <v>2662</v>
      </c>
      <c r="U486" s="116">
        <f>+IF(LEN(L4T_30[[#This Row],[KOD]])=1,1,IF(LEN(L4T_30[[#This Row],[KOD]])=8,2,IF(LEN(L4T_30[[#This Row],[KOD]])=15,3,4)))</f>
        <v>4</v>
      </c>
    </row>
    <row r="487" spans="2:21">
      <c r="B487" s="109" t="s">
        <v>4558</v>
      </c>
      <c r="C487" s="110" t="s">
        <v>4559</v>
      </c>
      <c r="D487" s="111" t="s">
        <v>2979</v>
      </c>
      <c r="E487" s="112" t="s">
        <v>3836</v>
      </c>
      <c r="F487" s="111" t="s">
        <v>4560</v>
      </c>
      <c r="G487" s="112" t="s">
        <v>4561</v>
      </c>
      <c r="H487" s="113">
        <v>17813.64</v>
      </c>
      <c r="I487" s="113">
        <v>45</v>
      </c>
      <c r="J487" s="112" t="s">
        <v>2640</v>
      </c>
      <c r="K487" s="114">
        <v>2</v>
      </c>
      <c r="L487" s="114" t="s">
        <v>1579</v>
      </c>
      <c r="M487" s="111" t="s">
        <v>2641</v>
      </c>
      <c r="N487" s="115">
        <v>0</v>
      </c>
      <c r="O487" s="115">
        <v>0</v>
      </c>
      <c r="P487" s="115">
        <v>0</v>
      </c>
      <c r="Q487" s="111" t="s">
        <v>46</v>
      </c>
      <c r="R487" s="111" t="s">
        <v>46</v>
      </c>
      <c r="S487" s="111" t="s">
        <v>46</v>
      </c>
      <c r="T487" s="111" t="s">
        <v>2667</v>
      </c>
      <c r="U487" s="116">
        <f>+IF(LEN(L4T_30[[#This Row],[KOD]])=1,1,IF(LEN(L4T_30[[#This Row],[KOD]])=8,2,IF(LEN(L4T_30[[#This Row],[KOD]])=15,3,4)))</f>
        <v>4</v>
      </c>
    </row>
    <row r="488" spans="2:21">
      <c r="B488" s="109" t="s">
        <v>4562</v>
      </c>
      <c r="C488" s="110" t="s">
        <v>4563</v>
      </c>
      <c r="D488" s="111" t="s">
        <v>2979</v>
      </c>
      <c r="E488" s="112" t="s">
        <v>3836</v>
      </c>
      <c r="F488" s="111" t="s">
        <v>4564</v>
      </c>
      <c r="G488" s="112" t="s">
        <v>4565</v>
      </c>
      <c r="H488" s="113">
        <v>17813.64</v>
      </c>
      <c r="I488" s="113">
        <v>442</v>
      </c>
      <c r="J488" s="112" t="s">
        <v>2640</v>
      </c>
      <c r="K488" s="114">
        <v>2</v>
      </c>
      <c r="L488" s="114" t="s">
        <v>1579</v>
      </c>
      <c r="M488" s="111" t="s">
        <v>2641</v>
      </c>
      <c r="N488" s="115">
        <v>0</v>
      </c>
      <c r="O488" s="115">
        <v>0</v>
      </c>
      <c r="P488" s="115">
        <v>0</v>
      </c>
      <c r="Q488" s="111" t="s">
        <v>46</v>
      </c>
      <c r="R488" s="111" t="s">
        <v>46</v>
      </c>
      <c r="S488" s="111" t="s">
        <v>46</v>
      </c>
      <c r="T488" s="111" t="s">
        <v>2699</v>
      </c>
      <c r="U488" s="116">
        <f>+IF(LEN(L4T_30[[#This Row],[KOD]])=1,1,IF(LEN(L4T_30[[#This Row],[KOD]])=8,2,IF(LEN(L4T_30[[#This Row],[KOD]])=15,3,4)))</f>
        <v>4</v>
      </c>
    </row>
    <row r="489" spans="2:21">
      <c r="B489" s="109" t="s">
        <v>4566</v>
      </c>
      <c r="C489" s="110" t="s">
        <v>4567</v>
      </c>
      <c r="D489" s="111" t="s">
        <v>2979</v>
      </c>
      <c r="E489" s="112" t="s">
        <v>3836</v>
      </c>
      <c r="F489" s="111" t="s">
        <v>4568</v>
      </c>
      <c r="G489" s="112" t="s">
        <v>4569</v>
      </c>
      <c r="H489" s="113">
        <v>95318.61</v>
      </c>
      <c r="I489" s="113">
        <v>1</v>
      </c>
      <c r="J489" s="112" t="s">
        <v>2640</v>
      </c>
      <c r="K489" s="114">
        <v>2</v>
      </c>
      <c r="L489" s="114" t="s">
        <v>1579</v>
      </c>
      <c r="M489" s="111" t="s">
        <v>2641</v>
      </c>
      <c r="N489" s="115">
        <v>0</v>
      </c>
      <c r="O489" s="115">
        <v>0</v>
      </c>
      <c r="P489" s="115">
        <v>0</v>
      </c>
      <c r="Q489" s="111" t="s">
        <v>46</v>
      </c>
      <c r="R489" s="111" t="s">
        <v>46</v>
      </c>
      <c r="S489" s="111" t="s">
        <v>46</v>
      </c>
      <c r="T489" s="111" t="s">
        <v>2704</v>
      </c>
      <c r="U489" s="116">
        <f>+IF(LEN(L4T_30[[#This Row],[KOD]])=1,1,IF(LEN(L4T_30[[#This Row],[KOD]])=8,2,IF(LEN(L4T_30[[#This Row],[KOD]])=15,3,4)))</f>
        <v>4</v>
      </c>
    </row>
    <row r="490" spans="2:21">
      <c r="B490" s="109" t="s">
        <v>4570</v>
      </c>
      <c r="C490" s="110" t="s">
        <v>4571</v>
      </c>
      <c r="D490" s="111" t="s">
        <v>2979</v>
      </c>
      <c r="E490" s="112" t="s">
        <v>3836</v>
      </c>
      <c r="F490" s="111" t="s">
        <v>4572</v>
      </c>
      <c r="G490" s="112" t="s">
        <v>4573</v>
      </c>
      <c r="H490" s="113">
        <v>10921.22</v>
      </c>
      <c r="I490" s="113">
        <v>487</v>
      </c>
      <c r="J490" s="112" t="s">
        <v>2640</v>
      </c>
      <c r="K490" s="114">
        <v>2</v>
      </c>
      <c r="L490" s="114" t="s">
        <v>1579</v>
      </c>
      <c r="M490" s="111" t="s">
        <v>2641</v>
      </c>
      <c r="N490" s="115">
        <v>0</v>
      </c>
      <c r="O490" s="115">
        <v>0</v>
      </c>
      <c r="P490" s="115">
        <v>0</v>
      </c>
      <c r="Q490" s="111" t="s">
        <v>46</v>
      </c>
      <c r="R490" s="111" t="s">
        <v>46</v>
      </c>
      <c r="S490" s="111" t="s">
        <v>46</v>
      </c>
      <c r="T490" s="111" t="s">
        <v>2709</v>
      </c>
      <c r="U490" s="116">
        <f>+IF(LEN(L4T_30[[#This Row],[KOD]])=1,1,IF(LEN(L4T_30[[#This Row],[KOD]])=8,2,IF(LEN(L4T_30[[#This Row],[KOD]])=15,3,4)))</f>
        <v>4</v>
      </c>
    </row>
    <row r="491" spans="2:21">
      <c r="B491" s="109" t="s">
        <v>4574</v>
      </c>
      <c r="C491" s="110" t="s">
        <v>4575</v>
      </c>
      <c r="D491" s="111" t="s">
        <v>2990</v>
      </c>
      <c r="E491" s="112" t="s">
        <v>3836</v>
      </c>
      <c r="F491" s="111" t="s">
        <v>4576</v>
      </c>
      <c r="G491" s="112" t="s">
        <v>4577</v>
      </c>
      <c r="H491" s="113">
        <v>381102.55</v>
      </c>
      <c r="I491" s="113">
        <v>1</v>
      </c>
      <c r="J491" s="112" t="s">
        <v>2640</v>
      </c>
      <c r="K491" s="114">
        <v>2</v>
      </c>
      <c r="L491" s="114" t="s">
        <v>1579</v>
      </c>
      <c r="M491" s="111" t="s">
        <v>2641</v>
      </c>
      <c r="N491" s="115">
        <v>0</v>
      </c>
      <c r="O491" s="115">
        <v>0</v>
      </c>
      <c r="P491" s="115">
        <v>0</v>
      </c>
      <c r="Q491" s="111" t="s">
        <v>46</v>
      </c>
      <c r="R491" s="111" t="s">
        <v>46</v>
      </c>
      <c r="S491" s="111" t="s">
        <v>46</v>
      </c>
      <c r="T491" s="111" t="s">
        <v>2781</v>
      </c>
      <c r="U491" s="116">
        <f>+IF(LEN(L4T_30[[#This Row],[KOD]])=1,1,IF(LEN(L4T_30[[#This Row],[KOD]])=8,2,IF(LEN(L4T_30[[#This Row],[KOD]])=15,3,4)))</f>
        <v>4</v>
      </c>
    </row>
    <row r="492" spans="2:21">
      <c r="B492" s="109" t="s">
        <v>4578</v>
      </c>
      <c r="C492" s="110" t="s">
        <v>4579</v>
      </c>
      <c r="D492" s="111" t="s">
        <v>2913</v>
      </c>
      <c r="E492" s="112" t="s">
        <v>3836</v>
      </c>
      <c r="F492" s="111" t="s">
        <v>4580</v>
      </c>
      <c r="G492" s="112" t="s">
        <v>4581</v>
      </c>
      <c r="H492" s="113">
        <v>4246.1899999999996</v>
      </c>
      <c r="I492" s="113">
        <v>1</v>
      </c>
      <c r="J492" s="112" t="s">
        <v>2640</v>
      </c>
      <c r="K492" s="114">
        <v>2</v>
      </c>
      <c r="L492" s="114" t="s">
        <v>1579</v>
      </c>
      <c r="M492" s="111" t="s">
        <v>2641</v>
      </c>
      <c r="N492" s="115">
        <v>0</v>
      </c>
      <c r="O492" s="115">
        <v>0</v>
      </c>
      <c r="P492" s="115">
        <v>0</v>
      </c>
      <c r="Q492" s="111" t="s">
        <v>46</v>
      </c>
      <c r="R492" s="111" t="s">
        <v>46</v>
      </c>
      <c r="S492" s="111" t="s">
        <v>46</v>
      </c>
      <c r="T492" s="111" t="s">
        <v>2714</v>
      </c>
      <c r="U492" s="116">
        <f>+IF(LEN(L4T_30[[#This Row],[KOD]])=1,1,IF(LEN(L4T_30[[#This Row],[KOD]])=8,2,IF(LEN(L4T_30[[#This Row],[KOD]])=15,3,4)))</f>
        <v>4</v>
      </c>
    </row>
    <row r="493" spans="2:21">
      <c r="B493" s="104" t="s">
        <v>4582</v>
      </c>
      <c r="C493" s="41" t="s">
        <v>4583</v>
      </c>
      <c r="D493" s="43" t="s">
        <v>46</v>
      </c>
      <c r="E493" s="105" t="s">
        <v>46</v>
      </c>
      <c r="F493" s="43" t="s">
        <v>46</v>
      </c>
      <c r="G493" s="105" t="s">
        <v>46</v>
      </c>
      <c r="H493" s="45">
        <v>0</v>
      </c>
      <c r="I493" s="45">
        <v>0</v>
      </c>
      <c r="J493" s="105" t="s">
        <v>46</v>
      </c>
      <c r="K493" s="106">
        <v>0</v>
      </c>
      <c r="L493" s="106" t="s">
        <v>46</v>
      </c>
      <c r="M493" s="43" t="s">
        <v>46</v>
      </c>
      <c r="N493" s="107">
        <v>0</v>
      </c>
      <c r="O493" s="107">
        <v>0</v>
      </c>
      <c r="P493" s="107">
        <v>0</v>
      </c>
      <c r="Q493" s="43" t="s">
        <v>46</v>
      </c>
      <c r="R493" s="43" t="s">
        <v>46</v>
      </c>
      <c r="S493" s="43" t="s">
        <v>4584</v>
      </c>
      <c r="T493" s="43" t="s">
        <v>46</v>
      </c>
      <c r="U493" s="108">
        <f>+IF(LEN(L4T_30[[#This Row],[KOD]])=1,1,IF(LEN(L4T_30[[#This Row],[KOD]])=8,2,IF(LEN(L4T_30[[#This Row],[KOD]])=15,3,4)))</f>
        <v>3</v>
      </c>
    </row>
    <row r="494" spans="2:21">
      <c r="B494" s="109" t="s">
        <v>4585</v>
      </c>
      <c r="C494" s="110" t="s">
        <v>4586</v>
      </c>
      <c r="D494" s="111" t="s">
        <v>2979</v>
      </c>
      <c r="E494" s="112" t="s">
        <v>3836</v>
      </c>
      <c r="F494" s="111" t="s">
        <v>4587</v>
      </c>
      <c r="G494" s="112" t="s">
        <v>4588</v>
      </c>
      <c r="H494" s="113">
        <v>85218.05</v>
      </c>
      <c r="I494" s="113">
        <v>1</v>
      </c>
      <c r="J494" s="112" t="s">
        <v>2640</v>
      </c>
      <c r="K494" s="114">
        <v>2</v>
      </c>
      <c r="L494" s="114" t="s">
        <v>1579</v>
      </c>
      <c r="M494" s="111" t="s">
        <v>2641</v>
      </c>
      <c r="N494" s="115">
        <v>0</v>
      </c>
      <c r="O494" s="115">
        <v>0</v>
      </c>
      <c r="P494" s="115">
        <v>0</v>
      </c>
      <c r="Q494" s="111" t="s">
        <v>46</v>
      </c>
      <c r="R494" s="111" t="s">
        <v>46</v>
      </c>
      <c r="S494" s="111" t="s">
        <v>46</v>
      </c>
      <c r="T494" s="111" t="s">
        <v>2642</v>
      </c>
      <c r="U494" s="116">
        <f>+IF(LEN(L4T_30[[#This Row],[KOD]])=1,1,IF(LEN(L4T_30[[#This Row],[KOD]])=8,2,IF(LEN(L4T_30[[#This Row],[KOD]])=15,3,4)))</f>
        <v>4</v>
      </c>
    </row>
    <row r="495" spans="2:21">
      <c r="B495" s="109" t="s">
        <v>4589</v>
      </c>
      <c r="C495" s="110" t="s">
        <v>4590</v>
      </c>
      <c r="D495" s="111" t="s">
        <v>2979</v>
      </c>
      <c r="E495" s="112" t="s">
        <v>3836</v>
      </c>
      <c r="F495" s="111" t="s">
        <v>4591</v>
      </c>
      <c r="G495" s="112" t="s">
        <v>4592</v>
      </c>
      <c r="H495" s="113">
        <v>3588.75</v>
      </c>
      <c r="I495" s="113">
        <v>5</v>
      </c>
      <c r="J495" s="112" t="s">
        <v>2640</v>
      </c>
      <c r="K495" s="114">
        <v>2</v>
      </c>
      <c r="L495" s="114" t="s">
        <v>1579</v>
      </c>
      <c r="M495" s="111" t="s">
        <v>2641</v>
      </c>
      <c r="N495" s="115">
        <v>0</v>
      </c>
      <c r="O495" s="115">
        <v>0</v>
      </c>
      <c r="P495" s="115">
        <v>0</v>
      </c>
      <c r="Q495" s="111" t="s">
        <v>46</v>
      </c>
      <c r="R495" s="111" t="s">
        <v>46</v>
      </c>
      <c r="S495" s="111" t="s">
        <v>46</v>
      </c>
      <c r="T495" s="111" t="s">
        <v>2647</v>
      </c>
      <c r="U495" s="116">
        <f>+IF(LEN(L4T_30[[#This Row],[KOD]])=1,1,IF(LEN(L4T_30[[#This Row],[KOD]])=8,2,IF(LEN(L4T_30[[#This Row],[KOD]])=15,3,4)))</f>
        <v>4</v>
      </c>
    </row>
    <row r="496" spans="2:21">
      <c r="B496" s="109" t="s">
        <v>4593</v>
      </c>
      <c r="C496" s="110" t="s">
        <v>4594</v>
      </c>
      <c r="D496" s="111" t="s">
        <v>2979</v>
      </c>
      <c r="E496" s="112" t="s">
        <v>3836</v>
      </c>
      <c r="F496" s="111" t="s">
        <v>4595</v>
      </c>
      <c r="G496" s="112" t="s">
        <v>4596</v>
      </c>
      <c r="H496" s="113">
        <v>1307.3399999999999</v>
      </c>
      <c r="I496" s="113">
        <v>90</v>
      </c>
      <c r="J496" s="112" t="s">
        <v>2640</v>
      </c>
      <c r="K496" s="114">
        <v>2</v>
      </c>
      <c r="L496" s="114" t="s">
        <v>1579</v>
      </c>
      <c r="M496" s="111" t="s">
        <v>2641</v>
      </c>
      <c r="N496" s="115">
        <v>0</v>
      </c>
      <c r="O496" s="115">
        <v>0</v>
      </c>
      <c r="P496" s="115">
        <v>0</v>
      </c>
      <c r="Q496" s="111" t="s">
        <v>46</v>
      </c>
      <c r="R496" s="111" t="s">
        <v>46</v>
      </c>
      <c r="S496" s="111" t="s">
        <v>46</v>
      </c>
      <c r="T496" s="111" t="s">
        <v>2652</v>
      </c>
      <c r="U496" s="116">
        <f>+IF(LEN(L4T_30[[#This Row],[KOD]])=1,1,IF(LEN(L4T_30[[#This Row],[KOD]])=8,2,IF(LEN(L4T_30[[#This Row],[KOD]])=15,3,4)))</f>
        <v>4</v>
      </c>
    </row>
    <row r="497" spans="2:21">
      <c r="B497" s="109" t="s">
        <v>4597</v>
      </c>
      <c r="C497" s="110" t="s">
        <v>4598</v>
      </c>
      <c r="D497" s="111" t="s">
        <v>2979</v>
      </c>
      <c r="E497" s="112" t="s">
        <v>3836</v>
      </c>
      <c r="F497" s="111" t="s">
        <v>4599</v>
      </c>
      <c r="G497" s="112" t="s">
        <v>4600</v>
      </c>
      <c r="H497" s="113">
        <v>2182.4</v>
      </c>
      <c r="I497" s="113">
        <v>50</v>
      </c>
      <c r="J497" s="112" t="s">
        <v>2640</v>
      </c>
      <c r="K497" s="114">
        <v>2</v>
      </c>
      <c r="L497" s="114" t="s">
        <v>1579</v>
      </c>
      <c r="M497" s="111" t="s">
        <v>2641</v>
      </c>
      <c r="N497" s="115">
        <v>0</v>
      </c>
      <c r="O497" s="115">
        <v>0</v>
      </c>
      <c r="P497" s="115">
        <v>0</v>
      </c>
      <c r="Q497" s="111" t="s">
        <v>46</v>
      </c>
      <c r="R497" s="111" t="s">
        <v>46</v>
      </c>
      <c r="S497" s="111" t="s">
        <v>46</v>
      </c>
      <c r="T497" s="111" t="s">
        <v>2657</v>
      </c>
      <c r="U497" s="116">
        <f>+IF(LEN(L4T_30[[#This Row],[KOD]])=1,1,IF(LEN(L4T_30[[#This Row],[KOD]])=8,2,IF(LEN(L4T_30[[#This Row],[KOD]])=15,3,4)))</f>
        <v>4</v>
      </c>
    </row>
    <row r="498" spans="2:21">
      <c r="B498" s="109" t="s">
        <v>4601</v>
      </c>
      <c r="C498" s="110" t="s">
        <v>4602</v>
      </c>
      <c r="D498" s="111" t="s">
        <v>2979</v>
      </c>
      <c r="E498" s="112" t="s">
        <v>3836</v>
      </c>
      <c r="F498" s="111" t="s">
        <v>4603</v>
      </c>
      <c r="G498" s="112" t="s">
        <v>4604</v>
      </c>
      <c r="H498" s="113">
        <v>7338.99</v>
      </c>
      <c r="I498" s="113">
        <v>10</v>
      </c>
      <c r="J498" s="112" t="s">
        <v>2640</v>
      </c>
      <c r="K498" s="114">
        <v>2</v>
      </c>
      <c r="L498" s="114" t="s">
        <v>1579</v>
      </c>
      <c r="M498" s="111" t="s">
        <v>2641</v>
      </c>
      <c r="N498" s="115">
        <v>0</v>
      </c>
      <c r="O498" s="115">
        <v>0</v>
      </c>
      <c r="P498" s="115">
        <v>0</v>
      </c>
      <c r="Q498" s="111" t="s">
        <v>46</v>
      </c>
      <c r="R498" s="111" t="s">
        <v>46</v>
      </c>
      <c r="S498" s="111" t="s">
        <v>46</v>
      </c>
      <c r="T498" s="111" t="s">
        <v>2662</v>
      </c>
      <c r="U498" s="116">
        <f>+IF(LEN(L4T_30[[#This Row],[KOD]])=1,1,IF(LEN(L4T_30[[#This Row],[KOD]])=8,2,IF(LEN(L4T_30[[#This Row],[KOD]])=15,3,4)))</f>
        <v>4</v>
      </c>
    </row>
    <row r="499" spans="2:21">
      <c r="B499" s="109" t="s">
        <v>4605</v>
      </c>
      <c r="C499" s="110" t="s">
        <v>4606</v>
      </c>
      <c r="D499" s="111" t="s">
        <v>2979</v>
      </c>
      <c r="E499" s="112" t="s">
        <v>3836</v>
      </c>
      <c r="F499" s="111" t="s">
        <v>4607</v>
      </c>
      <c r="G499" s="112" t="s">
        <v>4608</v>
      </c>
      <c r="H499" s="113">
        <v>6531.67</v>
      </c>
      <c r="I499" s="113">
        <v>95</v>
      </c>
      <c r="J499" s="112" t="s">
        <v>2640</v>
      </c>
      <c r="K499" s="114">
        <v>2</v>
      </c>
      <c r="L499" s="114" t="s">
        <v>1579</v>
      </c>
      <c r="M499" s="111" t="s">
        <v>2641</v>
      </c>
      <c r="N499" s="115">
        <v>0</v>
      </c>
      <c r="O499" s="115">
        <v>0</v>
      </c>
      <c r="P499" s="115">
        <v>0</v>
      </c>
      <c r="Q499" s="111" t="s">
        <v>46</v>
      </c>
      <c r="R499" s="111" t="s">
        <v>46</v>
      </c>
      <c r="S499" s="111" t="s">
        <v>46</v>
      </c>
      <c r="T499" s="111" t="s">
        <v>2667</v>
      </c>
      <c r="U499" s="116">
        <f>+IF(LEN(L4T_30[[#This Row],[KOD]])=1,1,IF(LEN(L4T_30[[#This Row],[KOD]])=8,2,IF(LEN(L4T_30[[#This Row],[KOD]])=15,3,4)))</f>
        <v>4</v>
      </c>
    </row>
    <row r="500" spans="2:21">
      <c r="B500" s="109" t="s">
        <v>4609</v>
      </c>
      <c r="C500" s="110" t="s">
        <v>4610</v>
      </c>
      <c r="D500" s="111" t="s">
        <v>2979</v>
      </c>
      <c r="E500" s="112" t="s">
        <v>3836</v>
      </c>
      <c r="F500" s="111" t="s">
        <v>4611</v>
      </c>
      <c r="G500" s="112" t="s">
        <v>4612</v>
      </c>
      <c r="H500" s="113">
        <v>56533</v>
      </c>
      <c r="I500" s="113">
        <v>2</v>
      </c>
      <c r="J500" s="112" t="s">
        <v>2640</v>
      </c>
      <c r="K500" s="114">
        <v>2</v>
      </c>
      <c r="L500" s="114" t="s">
        <v>1579</v>
      </c>
      <c r="M500" s="111" t="s">
        <v>2641</v>
      </c>
      <c r="N500" s="115">
        <v>0</v>
      </c>
      <c r="O500" s="115">
        <v>0</v>
      </c>
      <c r="P500" s="115">
        <v>0</v>
      </c>
      <c r="Q500" s="111" t="s">
        <v>46</v>
      </c>
      <c r="R500" s="111" t="s">
        <v>46</v>
      </c>
      <c r="S500" s="111" t="s">
        <v>46</v>
      </c>
      <c r="T500" s="111" t="s">
        <v>2699</v>
      </c>
      <c r="U500" s="116">
        <f>+IF(LEN(L4T_30[[#This Row],[KOD]])=1,1,IF(LEN(L4T_30[[#This Row],[KOD]])=8,2,IF(LEN(L4T_30[[#This Row],[KOD]])=15,3,4)))</f>
        <v>4</v>
      </c>
    </row>
    <row r="501" spans="2:21">
      <c r="B501" s="109" t="s">
        <v>4613</v>
      </c>
      <c r="C501" s="110" t="s">
        <v>4614</v>
      </c>
      <c r="D501" s="111" t="s">
        <v>2990</v>
      </c>
      <c r="E501" s="112" t="s">
        <v>3836</v>
      </c>
      <c r="F501" s="111" t="s">
        <v>4615</v>
      </c>
      <c r="G501" s="112" t="s">
        <v>4616</v>
      </c>
      <c r="H501" s="113">
        <v>39679.14</v>
      </c>
      <c r="I501" s="113">
        <v>1</v>
      </c>
      <c r="J501" s="112" t="s">
        <v>2640</v>
      </c>
      <c r="K501" s="114">
        <v>2</v>
      </c>
      <c r="L501" s="114" t="s">
        <v>1579</v>
      </c>
      <c r="M501" s="111" t="s">
        <v>2641</v>
      </c>
      <c r="N501" s="115">
        <v>0</v>
      </c>
      <c r="O501" s="115">
        <v>0</v>
      </c>
      <c r="P501" s="115">
        <v>0</v>
      </c>
      <c r="Q501" s="111" t="s">
        <v>46</v>
      </c>
      <c r="R501" s="111" t="s">
        <v>46</v>
      </c>
      <c r="S501" s="111" t="s">
        <v>46</v>
      </c>
      <c r="T501" s="111" t="s">
        <v>2704</v>
      </c>
      <c r="U501" s="116">
        <f>+IF(LEN(L4T_30[[#This Row],[KOD]])=1,1,IF(LEN(L4T_30[[#This Row],[KOD]])=8,2,IF(LEN(L4T_30[[#This Row],[KOD]])=15,3,4)))</f>
        <v>4</v>
      </c>
    </row>
    <row r="502" spans="2:21">
      <c r="B502" s="109" t="s">
        <v>4617</v>
      </c>
      <c r="C502" s="110" t="s">
        <v>4618</v>
      </c>
      <c r="D502" s="111" t="s">
        <v>2913</v>
      </c>
      <c r="E502" s="112" t="s">
        <v>3836</v>
      </c>
      <c r="F502" s="111" t="s">
        <v>4619</v>
      </c>
      <c r="G502" s="112" t="s">
        <v>4620</v>
      </c>
      <c r="H502" s="113">
        <v>2343.9</v>
      </c>
      <c r="I502" s="113">
        <v>1</v>
      </c>
      <c r="J502" s="112" t="s">
        <v>2640</v>
      </c>
      <c r="K502" s="114">
        <v>2</v>
      </c>
      <c r="L502" s="114" t="s">
        <v>1579</v>
      </c>
      <c r="M502" s="111" t="s">
        <v>2641</v>
      </c>
      <c r="N502" s="115">
        <v>0</v>
      </c>
      <c r="O502" s="115">
        <v>0</v>
      </c>
      <c r="P502" s="115">
        <v>0</v>
      </c>
      <c r="Q502" s="111" t="s">
        <v>46</v>
      </c>
      <c r="R502" s="111" t="s">
        <v>46</v>
      </c>
      <c r="S502" s="111" t="s">
        <v>46</v>
      </c>
      <c r="T502" s="111" t="s">
        <v>2709</v>
      </c>
      <c r="U502" s="116">
        <f>+IF(LEN(L4T_30[[#This Row],[KOD]])=1,1,IF(LEN(L4T_30[[#This Row],[KOD]])=8,2,IF(LEN(L4T_30[[#This Row],[KOD]])=15,3,4)))</f>
        <v>4</v>
      </c>
    </row>
    <row r="503" spans="2:21">
      <c r="B503" s="104" t="s">
        <v>4621</v>
      </c>
      <c r="C503" s="41" t="s">
        <v>4622</v>
      </c>
      <c r="D503" s="43" t="s">
        <v>46</v>
      </c>
      <c r="E503" s="105" t="s">
        <v>46</v>
      </c>
      <c r="F503" s="43" t="s">
        <v>46</v>
      </c>
      <c r="G503" s="105" t="s">
        <v>46</v>
      </c>
      <c r="H503" s="45">
        <v>0</v>
      </c>
      <c r="I503" s="45">
        <v>0</v>
      </c>
      <c r="J503" s="105" t="s">
        <v>46</v>
      </c>
      <c r="K503" s="106">
        <v>0</v>
      </c>
      <c r="L503" s="106" t="s">
        <v>46</v>
      </c>
      <c r="M503" s="43" t="s">
        <v>46</v>
      </c>
      <c r="N503" s="107">
        <v>0</v>
      </c>
      <c r="O503" s="107">
        <v>0</v>
      </c>
      <c r="P503" s="107">
        <v>0</v>
      </c>
      <c r="Q503" s="43" t="s">
        <v>46</v>
      </c>
      <c r="R503" s="43" t="s">
        <v>46</v>
      </c>
      <c r="S503" s="43" t="s">
        <v>4623</v>
      </c>
      <c r="T503" s="43" t="s">
        <v>46</v>
      </c>
      <c r="U503" s="108">
        <f>+IF(LEN(L4T_30[[#This Row],[KOD]])=1,1,IF(LEN(L4T_30[[#This Row],[KOD]])=8,2,IF(LEN(L4T_30[[#This Row],[KOD]])=15,3,4)))</f>
        <v>3</v>
      </c>
    </row>
    <row r="504" spans="2:21">
      <c r="B504" s="109" t="s">
        <v>4624</v>
      </c>
      <c r="C504" s="110" t="s">
        <v>4625</v>
      </c>
      <c r="D504" s="111" t="s">
        <v>2990</v>
      </c>
      <c r="E504" s="112" t="s">
        <v>3836</v>
      </c>
      <c r="F504" s="111" t="s">
        <v>4626</v>
      </c>
      <c r="G504" s="112" t="s">
        <v>4627</v>
      </c>
      <c r="H504" s="113">
        <v>411823.28</v>
      </c>
      <c r="I504" s="113">
        <v>2</v>
      </c>
      <c r="J504" s="112" t="s">
        <v>2640</v>
      </c>
      <c r="K504" s="114">
        <v>2</v>
      </c>
      <c r="L504" s="114" t="s">
        <v>1579</v>
      </c>
      <c r="M504" s="111" t="s">
        <v>2641</v>
      </c>
      <c r="N504" s="115">
        <v>0</v>
      </c>
      <c r="O504" s="115">
        <v>0</v>
      </c>
      <c r="P504" s="115">
        <v>0</v>
      </c>
      <c r="Q504" s="111" t="s">
        <v>46</v>
      </c>
      <c r="R504" s="111" t="s">
        <v>46</v>
      </c>
      <c r="S504" s="111" t="s">
        <v>46</v>
      </c>
      <c r="T504" s="111" t="s">
        <v>2714</v>
      </c>
      <c r="U504" s="116">
        <f>+IF(LEN(L4T_30[[#This Row],[KOD]])=1,1,IF(LEN(L4T_30[[#This Row],[KOD]])=8,2,IF(LEN(L4T_30[[#This Row],[KOD]])=15,3,4)))</f>
        <v>4</v>
      </c>
    </row>
    <row r="505" spans="2:21">
      <c r="B505" s="109" t="s">
        <v>4628</v>
      </c>
      <c r="C505" s="110" t="s">
        <v>4629</v>
      </c>
      <c r="D505" s="111" t="s">
        <v>2979</v>
      </c>
      <c r="E505" s="112" t="s">
        <v>3836</v>
      </c>
      <c r="F505" s="111" t="s">
        <v>4630</v>
      </c>
      <c r="G505" s="112" t="s">
        <v>4631</v>
      </c>
      <c r="H505" s="113">
        <v>1039129.11</v>
      </c>
      <c r="I505" s="113">
        <v>2</v>
      </c>
      <c r="J505" s="112" t="s">
        <v>2640</v>
      </c>
      <c r="K505" s="114">
        <v>2</v>
      </c>
      <c r="L505" s="114" t="s">
        <v>1579</v>
      </c>
      <c r="M505" s="111" t="s">
        <v>2641</v>
      </c>
      <c r="N505" s="115">
        <v>0</v>
      </c>
      <c r="O505" s="115">
        <v>0</v>
      </c>
      <c r="P505" s="115">
        <v>0</v>
      </c>
      <c r="Q505" s="111" t="s">
        <v>46</v>
      </c>
      <c r="R505" s="111" t="s">
        <v>46</v>
      </c>
      <c r="S505" s="111" t="s">
        <v>46</v>
      </c>
      <c r="T505" s="111" t="s">
        <v>2730</v>
      </c>
      <c r="U505" s="116">
        <f>+IF(LEN(L4T_30[[#This Row],[KOD]])=1,1,IF(LEN(L4T_30[[#This Row],[KOD]])=8,2,IF(LEN(L4T_30[[#This Row],[KOD]])=15,3,4)))</f>
        <v>4</v>
      </c>
    </row>
    <row r="506" spans="2:21">
      <c r="B506" s="109" t="s">
        <v>4632</v>
      </c>
      <c r="C506" s="110" t="s">
        <v>4633</v>
      </c>
      <c r="D506" s="111" t="s">
        <v>2979</v>
      </c>
      <c r="E506" s="112" t="s">
        <v>3836</v>
      </c>
      <c r="F506" s="111" t="s">
        <v>4634</v>
      </c>
      <c r="G506" s="112" t="s">
        <v>4633</v>
      </c>
      <c r="H506" s="113">
        <v>1039129.11</v>
      </c>
      <c r="I506" s="113">
        <v>2</v>
      </c>
      <c r="J506" s="112" t="s">
        <v>2640</v>
      </c>
      <c r="K506" s="114">
        <v>2</v>
      </c>
      <c r="L506" s="114" t="s">
        <v>1579</v>
      </c>
      <c r="M506" s="111" t="s">
        <v>2641</v>
      </c>
      <c r="N506" s="115">
        <v>0</v>
      </c>
      <c r="O506" s="115">
        <v>0</v>
      </c>
      <c r="P506" s="115">
        <v>0</v>
      </c>
      <c r="Q506" s="111" t="s">
        <v>46</v>
      </c>
      <c r="R506" s="111" t="s">
        <v>46</v>
      </c>
      <c r="S506" s="111" t="s">
        <v>46</v>
      </c>
      <c r="T506" s="111" t="s">
        <v>2824</v>
      </c>
      <c r="U506" s="116">
        <f>+IF(LEN(L4T_30[[#This Row],[KOD]])=1,1,IF(LEN(L4T_30[[#This Row],[KOD]])=8,2,IF(LEN(L4T_30[[#This Row],[KOD]])=15,3,4)))</f>
        <v>4</v>
      </c>
    </row>
    <row r="507" spans="2:21">
      <c r="B507" s="109" t="s">
        <v>4635</v>
      </c>
      <c r="C507" s="110" t="s">
        <v>4636</v>
      </c>
      <c r="D507" s="111" t="s">
        <v>2913</v>
      </c>
      <c r="E507" s="112" t="s">
        <v>3836</v>
      </c>
      <c r="F507" s="111" t="s">
        <v>4637</v>
      </c>
      <c r="G507" s="112" t="s">
        <v>4638</v>
      </c>
      <c r="H507" s="113">
        <v>10338162.720000001</v>
      </c>
      <c r="I507" s="113">
        <v>1</v>
      </c>
      <c r="J507" s="112" t="s">
        <v>2640</v>
      </c>
      <c r="K507" s="114">
        <v>2</v>
      </c>
      <c r="L507" s="114" t="s">
        <v>1579</v>
      </c>
      <c r="M507" s="111" t="s">
        <v>2641</v>
      </c>
      <c r="N507" s="115">
        <v>0</v>
      </c>
      <c r="O507" s="115">
        <v>0</v>
      </c>
      <c r="P507" s="115">
        <v>0</v>
      </c>
      <c r="Q507" s="111" t="s">
        <v>46</v>
      </c>
      <c r="R507" s="111" t="s">
        <v>46</v>
      </c>
      <c r="S507" s="111" t="s">
        <v>46</v>
      </c>
      <c r="T507" s="111" t="s">
        <v>2735</v>
      </c>
      <c r="U507" s="116">
        <f>+IF(LEN(L4T_30[[#This Row],[KOD]])=1,1,IF(LEN(L4T_30[[#This Row],[KOD]])=8,2,IF(LEN(L4T_30[[#This Row],[KOD]])=15,3,4)))</f>
        <v>4</v>
      </c>
    </row>
    <row r="508" spans="2:21">
      <c r="B508" s="109" t="s">
        <v>4639</v>
      </c>
      <c r="C508" s="110" t="s">
        <v>4640</v>
      </c>
      <c r="D508" s="111" t="s">
        <v>2913</v>
      </c>
      <c r="E508" s="112" t="s">
        <v>3836</v>
      </c>
      <c r="F508" s="111" t="s">
        <v>4641</v>
      </c>
      <c r="G508" s="112" t="s">
        <v>4642</v>
      </c>
      <c r="H508" s="113">
        <v>4687800.51</v>
      </c>
      <c r="I508" s="113">
        <v>1</v>
      </c>
      <c r="J508" s="112" t="s">
        <v>2640</v>
      </c>
      <c r="K508" s="114">
        <v>2</v>
      </c>
      <c r="L508" s="114" t="s">
        <v>1579</v>
      </c>
      <c r="M508" s="111" t="s">
        <v>2641</v>
      </c>
      <c r="N508" s="115">
        <v>0</v>
      </c>
      <c r="O508" s="115">
        <v>0</v>
      </c>
      <c r="P508" s="115">
        <v>0</v>
      </c>
      <c r="Q508" s="111" t="s">
        <v>46</v>
      </c>
      <c r="R508" s="111" t="s">
        <v>46</v>
      </c>
      <c r="S508" s="111" t="s">
        <v>46</v>
      </c>
      <c r="T508" s="111" t="s">
        <v>3179</v>
      </c>
      <c r="U508" s="116">
        <f>+IF(LEN(L4T_30[[#This Row],[KOD]])=1,1,IF(LEN(L4T_30[[#This Row],[KOD]])=8,2,IF(LEN(L4T_30[[#This Row],[KOD]])=15,3,4)))</f>
        <v>4</v>
      </c>
    </row>
    <row r="509" spans="2:21">
      <c r="B509" s="109" t="s">
        <v>4643</v>
      </c>
      <c r="C509" s="110" t="s">
        <v>4644</v>
      </c>
      <c r="D509" s="111" t="s">
        <v>2913</v>
      </c>
      <c r="E509" s="112" t="s">
        <v>3836</v>
      </c>
      <c r="F509" s="111" t="s">
        <v>4645</v>
      </c>
      <c r="G509" s="112" t="s">
        <v>4646</v>
      </c>
      <c r="H509" s="113">
        <v>1207577.4099999999</v>
      </c>
      <c r="I509" s="113">
        <v>1</v>
      </c>
      <c r="J509" s="112" t="s">
        <v>2640</v>
      </c>
      <c r="K509" s="114">
        <v>2</v>
      </c>
      <c r="L509" s="114" t="s">
        <v>1579</v>
      </c>
      <c r="M509" s="111" t="s">
        <v>2641</v>
      </c>
      <c r="N509" s="115">
        <v>0</v>
      </c>
      <c r="O509" s="115">
        <v>0</v>
      </c>
      <c r="P509" s="115">
        <v>0</v>
      </c>
      <c r="Q509" s="111" t="s">
        <v>46</v>
      </c>
      <c r="R509" s="111" t="s">
        <v>46</v>
      </c>
      <c r="S509" s="111" t="s">
        <v>46</v>
      </c>
      <c r="T509" s="111" t="s">
        <v>3184</v>
      </c>
      <c r="U509" s="116">
        <f>+IF(LEN(L4T_30[[#This Row],[KOD]])=1,1,IF(LEN(L4T_30[[#This Row],[KOD]])=8,2,IF(LEN(L4T_30[[#This Row],[KOD]])=15,3,4)))</f>
        <v>4</v>
      </c>
    </row>
    <row r="510" spans="2:21">
      <c r="B510" s="109" t="s">
        <v>4647</v>
      </c>
      <c r="C510" s="110" t="s">
        <v>4648</v>
      </c>
      <c r="D510" s="111" t="s">
        <v>2913</v>
      </c>
      <c r="E510" s="112" t="s">
        <v>3836</v>
      </c>
      <c r="F510" s="111" t="s">
        <v>4649</v>
      </c>
      <c r="G510" s="112" t="s">
        <v>4650</v>
      </c>
      <c r="H510" s="113">
        <v>6596047.8300000001</v>
      </c>
      <c r="I510" s="113">
        <v>1</v>
      </c>
      <c r="J510" s="112" t="s">
        <v>2640</v>
      </c>
      <c r="K510" s="114">
        <v>2</v>
      </c>
      <c r="L510" s="114" t="s">
        <v>1579</v>
      </c>
      <c r="M510" s="111" t="s">
        <v>2641</v>
      </c>
      <c r="N510" s="115">
        <v>0</v>
      </c>
      <c r="O510" s="115">
        <v>0</v>
      </c>
      <c r="P510" s="115">
        <v>0</v>
      </c>
      <c r="Q510" s="111" t="s">
        <v>46</v>
      </c>
      <c r="R510" s="111" t="s">
        <v>46</v>
      </c>
      <c r="S510" s="111" t="s">
        <v>46</v>
      </c>
      <c r="T510" s="111" t="s">
        <v>3189</v>
      </c>
      <c r="U510" s="116">
        <f>+IF(LEN(L4T_30[[#This Row],[KOD]])=1,1,IF(LEN(L4T_30[[#This Row],[KOD]])=8,2,IF(LEN(L4T_30[[#This Row],[KOD]])=15,3,4)))</f>
        <v>4</v>
      </c>
    </row>
    <row r="511" spans="2:21">
      <c r="B511" s="109" t="s">
        <v>4651</v>
      </c>
      <c r="C511" s="110" t="s">
        <v>4652</v>
      </c>
      <c r="D511" s="111" t="s">
        <v>2913</v>
      </c>
      <c r="E511" s="112" t="s">
        <v>3836</v>
      </c>
      <c r="F511" s="111" t="s">
        <v>4653</v>
      </c>
      <c r="G511" s="112" t="s">
        <v>4654</v>
      </c>
      <c r="H511" s="113">
        <v>1836367.71</v>
      </c>
      <c r="I511" s="113">
        <v>1</v>
      </c>
      <c r="J511" s="112" t="s">
        <v>2640</v>
      </c>
      <c r="K511" s="114">
        <v>2</v>
      </c>
      <c r="L511" s="114" t="s">
        <v>1579</v>
      </c>
      <c r="M511" s="111" t="s">
        <v>2641</v>
      </c>
      <c r="N511" s="115">
        <v>0</v>
      </c>
      <c r="O511" s="115">
        <v>0</v>
      </c>
      <c r="P511" s="115">
        <v>0</v>
      </c>
      <c r="Q511" s="111" t="s">
        <v>46</v>
      </c>
      <c r="R511" s="111" t="s">
        <v>46</v>
      </c>
      <c r="S511" s="111" t="s">
        <v>46</v>
      </c>
      <c r="T511" s="111" t="s">
        <v>3194</v>
      </c>
      <c r="U511" s="116">
        <f>+IF(LEN(L4T_30[[#This Row],[KOD]])=1,1,IF(LEN(L4T_30[[#This Row],[KOD]])=8,2,IF(LEN(L4T_30[[#This Row],[KOD]])=15,3,4)))</f>
        <v>4</v>
      </c>
    </row>
    <row r="512" spans="2:21">
      <c r="B512" s="109" t="s">
        <v>4655</v>
      </c>
      <c r="C512" s="110" t="s">
        <v>4656</v>
      </c>
      <c r="D512" s="111" t="s">
        <v>2913</v>
      </c>
      <c r="E512" s="112" t="s">
        <v>3836</v>
      </c>
      <c r="F512" s="111" t="s">
        <v>4657</v>
      </c>
      <c r="G512" s="112" t="s">
        <v>4658</v>
      </c>
      <c r="H512" s="113">
        <v>12313119.560000001</v>
      </c>
      <c r="I512" s="113">
        <v>1</v>
      </c>
      <c r="J512" s="112" t="s">
        <v>2640</v>
      </c>
      <c r="K512" s="114">
        <v>2</v>
      </c>
      <c r="L512" s="114" t="s">
        <v>1579</v>
      </c>
      <c r="M512" s="111" t="s">
        <v>2641</v>
      </c>
      <c r="N512" s="115">
        <v>0</v>
      </c>
      <c r="O512" s="115">
        <v>0</v>
      </c>
      <c r="P512" s="115">
        <v>0</v>
      </c>
      <c r="Q512" s="111" t="s">
        <v>46</v>
      </c>
      <c r="R512" s="111" t="s">
        <v>46</v>
      </c>
      <c r="S512" s="111" t="s">
        <v>46</v>
      </c>
      <c r="T512" s="111" t="s">
        <v>3199</v>
      </c>
      <c r="U512" s="116">
        <f>+IF(LEN(L4T_30[[#This Row],[KOD]])=1,1,IF(LEN(L4T_30[[#This Row],[KOD]])=8,2,IF(LEN(L4T_30[[#This Row],[KOD]])=15,3,4)))</f>
        <v>4</v>
      </c>
    </row>
    <row r="513" spans="2:21">
      <c r="B513" s="109" t="s">
        <v>4659</v>
      </c>
      <c r="C513" s="110" t="s">
        <v>4660</v>
      </c>
      <c r="D513" s="111" t="s">
        <v>2913</v>
      </c>
      <c r="E513" s="112" t="s">
        <v>3836</v>
      </c>
      <c r="F513" s="111" t="s">
        <v>4661</v>
      </c>
      <c r="G513" s="112" t="s">
        <v>4662</v>
      </c>
      <c r="H513" s="113">
        <v>1191013.8500000001</v>
      </c>
      <c r="I513" s="113">
        <v>1</v>
      </c>
      <c r="J513" s="112" t="s">
        <v>2640</v>
      </c>
      <c r="K513" s="114">
        <v>2</v>
      </c>
      <c r="L513" s="114" t="s">
        <v>1579</v>
      </c>
      <c r="M513" s="111" t="s">
        <v>2641</v>
      </c>
      <c r="N513" s="115">
        <v>0</v>
      </c>
      <c r="O513" s="115">
        <v>0</v>
      </c>
      <c r="P513" s="115">
        <v>0</v>
      </c>
      <c r="Q513" s="111" t="s">
        <v>46</v>
      </c>
      <c r="R513" s="111" t="s">
        <v>46</v>
      </c>
      <c r="S513" s="111" t="s">
        <v>46</v>
      </c>
      <c r="T513" s="111" t="s">
        <v>2740</v>
      </c>
      <c r="U513" s="116">
        <f>+IF(LEN(L4T_30[[#This Row],[KOD]])=1,1,IF(LEN(L4T_30[[#This Row],[KOD]])=8,2,IF(LEN(L4T_30[[#This Row],[KOD]])=15,3,4)))</f>
        <v>4</v>
      </c>
    </row>
    <row r="514" spans="2:21">
      <c r="B514" s="109" t="s">
        <v>4663</v>
      </c>
      <c r="C514" s="110" t="s">
        <v>4664</v>
      </c>
      <c r="D514" s="111" t="s">
        <v>2990</v>
      </c>
      <c r="E514" s="112" t="s">
        <v>3836</v>
      </c>
      <c r="F514" s="111" t="s">
        <v>4665</v>
      </c>
      <c r="G514" s="112" t="s">
        <v>4666</v>
      </c>
      <c r="H514" s="113">
        <v>1250080.1299999999</v>
      </c>
      <c r="I514" s="113">
        <v>1</v>
      </c>
      <c r="J514" s="112" t="s">
        <v>2640</v>
      </c>
      <c r="K514" s="114">
        <v>2</v>
      </c>
      <c r="L514" s="114" t="s">
        <v>1579</v>
      </c>
      <c r="M514" s="111" t="s">
        <v>2641</v>
      </c>
      <c r="N514" s="115">
        <v>0</v>
      </c>
      <c r="O514" s="115">
        <v>0</v>
      </c>
      <c r="P514" s="115">
        <v>0</v>
      </c>
      <c r="Q514" s="111" t="s">
        <v>46</v>
      </c>
      <c r="R514" s="111" t="s">
        <v>46</v>
      </c>
      <c r="S514" s="111" t="s">
        <v>46</v>
      </c>
      <c r="T514" s="111" t="s">
        <v>2745</v>
      </c>
      <c r="U514" s="116">
        <f>+IF(LEN(L4T_30[[#This Row],[KOD]])=1,1,IF(LEN(L4T_30[[#This Row],[KOD]])=8,2,IF(LEN(L4T_30[[#This Row],[KOD]])=15,3,4)))</f>
        <v>4</v>
      </c>
    </row>
    <row r="515" spans="2:21">
      <c r="B515" s="109" t="s">
        <v>4667</v>
      </c>
      <c r="C515" s="110" t="s">
        <v>4668</v>
      </c>
      <c r="D515" s="111" t="s">
        <v>2913</v>
      </c>
      <c r="E515" s="112" t="s">
        <v>3836</v>
      </c>
      <c r="F515" s="111" t="s">
        <v>4669</v>
      </c>
      <c r="G515" s="112" t="s">
        <v>4670</v>
      </c>
      <c r="H515" s="113">
        <v>93756.01</v>
      </c>
      <c r="I515" s="113">
        <v>1</v>
      </c>
      <c r="J515" s="112" t="s">
        <v>2640</v>
      </c>
      <c r="K515" s="114">
        <v>2</v>
      </c>
      <c r="L515" s="114" t="s">
        <v>1579</v>
      </c>
      <c r="M515" s="111" t="s">
        <v>2641</v>
      </c>
      <c r="N515" s="115">
        <v>0</v>
      </c>
      <c r="O515" s="115">
        <v>0</v>
      </c>
      <c r="P515" s="115">
        <v>0</v>
      </c>
      <c r="Q515" s="111" t="s">
        <v>46</v>
      </c>
      <c r="R515" s="111" t="s">
        <v>46</v>
      </c>
      <c r="S515" s="111" t="s">
        <v>46</v>
      </c>
      <c r="T515" s="111" t="s">
        <v>3212</v>
      </c>
      <c r="U515" s="116">
        <f>+IF(LEN(L4T_30[[#This Row],[KOD]])=1,1,IF(LEN(L4T_30[[#This Row],[KOD]])=8,2,IF(LEN(L4T_30[[#This Row],[KOD]])=15,3,4)))</f>
        <v>4</v>
      </c>
    </row>
    <row r="516" spans="2:21">
      <c r="B516" s="109" t="s">
        <v>4671</v>
      </c>
      <c r="C516" s="110" t="s">
        <v>4672</v>
      </c>
      <c r="D516" s="111" t="s">
        <v>2990</v>
      </c>
      <c r="E516" s="112" t="s">
        <v>3836</v>
      </c>
      <c r="F516" s="111" t="s">
        <v>4673</v>
      </c>
      <c r="G516" s="112" t="s">
        <v>4674</v>
      </c>
      <c r="H516" s="113">
        <v>1112556.6000000001</v>
      </c>
      <c r="I516" s="113">
        <v>1</v>
      </c>
      <c r="J516" s="112" t="s">
        <v>2640</v>
      </c>
      <c r="K516" s="114">
        <v>2</v>
      </c>
      <c r="L516" s="114" t="s">
        <v>1579</v>
      </c>
      <c r="M516" s="111" t="s">
        <v>2641</v>
      </c>
      <c r="N516" s="115">
        <v>0</v>
      </c>
      <c r="O516" s="115">
        <v>0</v>
      </c>
      <c r="P516" s="115">
        <v>0</v>
      </c>
      <c r="Q516" s="111" t="s">
        <v>46</v>
      </c>
      <c r="R516" s="111" t="s">
        <v>46</v>
      </c>
      <c r="S516" s="111" t="s">
        <v>46</v>
      </c>
      <c r="T516" s="111" t="s">
        <v>3257</v>
      </c>
      <c r="U516" s="116">
        <f>+IF(LEN(L4T_30[[#This Row],[KOD]])=1,1,IF(LEN(L4T_30[[#This Row],[KOD]])=8,2,IF(LEN(L4T_30[[#This Row],[KOD]])=15,3,4)))</f>
        <v>4</v>
      </c>
    </row>
    <row r="517" spans="2:21">
      <c r="B517" s="109" t="s">
        <v>4675</v>
      </c>
      <c r="C517" s="110" t="s">
        <v>4676</v>
      </c>
      <c r="D517" s="111" t="s">
        <v>2990</v>
      </c>
      <c r="E517" s="112" t="s">
        <v>3836</v>
      </c>
      <c r="F517" s="111" t="s">
        <v>4677</v>
      </c>
      <c r="G517" s="112" t="s">
        <v>4678</v>
      </c>
      <c r="H517" s="113">
        <v>154590.32999999999</v>
      </c>
      <c r="I517" s="113">
        <v>2</v>
      </c>
      <c r="J517" s="112" t="s">
        <v>2640</v>
      </c>
      <c r="K517" s="114">
        <v>2</v>
      </c>
      <c r="L517" s="114" t="s">
        <v>1579</v>
      </c>
      <c r="M517" s="111" t="s">
        <v>2641</v>
      </c>
      <c r="N517" s="115">
        <v>0</v>
      </c>
      <c r="O517" s="115">
        <v>0</v>
      </c>
      <c r="P517" s="115">
        <v>0</v>
      </c>
      <c r="Q517" s="111" t="s">
        <v>46</v>
      </c>
      <c r="R517" s="111" t="s">
        <v>46</v>
      </c>
      <c r="S517" s="111" t="s">
        <v>46</v>
      </c>
      <c r="T517" s="111" t="s">
        <v>3262</v>
      </c>
      <c r="U517" s="116">
        <f>+IF(LEN(L4T_30[[#This Row],[KOD]])=1,1,IF(LEN(L4T_30[[#This Row],[KOD]])=8,2,IF(LEN(L4T_30[[#This Row],[KOD]])=15,3,4)))</f>
        <v>4</v>
      </c>
    </row>
    <row r="518" spans="2:21">
      <c r="B518" s="109" t="s">
        <v>4679</v>
      </c>
      <c r="C518" s="110" t="s">
        <v>4680</v>
      </c>
      <c r="D518" s="111" t="s">
        <v>2979</v>
      </c>
      <c r="E518" s="112" t="s">
        <v>3836</v>
      </c>
      <c r="F518" s="111" t="s">
        <v>4681</v>
      </c>
      <c r="G518" s="112" t="s">
        <v>4682</v>
      </c>
      <c r="H518" s="113">
        <v>2578.29</v>
      </c>
      <c r="I518" s="113">
        <v>70</v>
      </c>
      <c r="J518" s="112" t="s">
        <v>2640</v>
      </c>
      <c r="K518" s="114">
        <v>2</v>
      </c>
      <c r="L518" s="114" t="s">
        <v>1579</v>
      </c>
      <c r="M518" s="111" t="s">
        <v>2641</v>
      </c>
      <c r="N518" s="115">
        <v>0</v>
      </c>
      <c r="O518" s="115">
        <v>0</v>
      </c>
      <c r="P518" s="115">
        <v>0</v>
      </c>
      <c r="Q518" s="111" t="s">
        <v>46</v>
      </c>
      <c r="R518" s="111" t="s">
        <v>46</v>
      </c>
      <c r="S518" s="111" t="s">
        <v>46</v>
      </c>
      <c r="T518" s="111" t="s">
        <v>2765</v>
      </c>
      <c r="U518" s="116">
        <f>+IF(LEN(L4T_30[[#This Row],[KOD]])=1,1,IF(LEN(L4T_30[[#This Row],[KOD]])=8,2,IF(LEN(L4T_30[[#This Row],[KOD]])=15,3,4)))</f>
        <v>4</v>
      </c>
    </row>
    <row r="519" spans="2:21">
      <c r="B519" s="109" t="s">
        <v>4683</v>
      </c>
      <c r="C519" s="110" t="s">
        <v>4684</v>
      </c>
      <c r="D519" s="111" t="s">
        <v>2979</v>
      </c>
      <c r="E519" s="112" t="s">
        <v>3836</v>
      </c>
      <c r="F519" s="111" t="s">
        <v>4685</v>
      </c>
      <c r="G519" s="112" t="s">
        <v>4684</v>
      </c>
      <c r="H519" s="113">
        <v>26315.32</v>
      </c>
      <c r="I519" s="113">
        <v>10</v>
      </c>
      <c r="J519" s="112" t="s">
        <v>2640</v>
      </c>
      <c r="K519" s="114">
        <v>2</v>
      </c>
      <c r="L519" s="114" t="s">
        <v>1579</v>
      </c>
      <c r="M519" s="111" t="s">
        <v>2641</v>
      </c>
      <c r="N519" s="115">
        <v>0</v>
      </c>
      <c r="O519" s="115">
        <v>0</v>
      </c>
      <c r="P519" s="115">
        <v>0</v>
      </c>
      <c r="Q519" s="111" t="s">
        <v>46</v>
      </c>
      <c r="R519" s="111" t="s">
        <v>46</v>
      </c>
      <c r="S519" s="111" t="s">
        <v>46</v>
      </c>
      <c r="T519" s="111" t="s">
        <v>3271</v>
      </c>
      <c r="U519" s="116">
        <f>+IF(LEN(L4T_30[[#This Row],[KOD]])=1,1,IF(LEN(L4T_30[[#This Row],[KOD]])=8,2,IF(LEN(L4T_30[[#This Row],[KOD]])=15,3,4)))</f>
        <v>4</v>
      </c>
    </row>
    <row r="520" spans="2:21">
      <c r="B520" s="109" t="s">
        <v>4686</v>
      </c>
      <c r="C520" s="110" t="s">
        <v>4687</v>
      </c>
      <c r="D520" s="111" t="s">
        <v>2979</v>
      </c>
      <c r="E520" s="112" t="s">
        <v>3836</v>
      </c>
      <c r="F520" s="111" t="s">
        <v>4688</v>
      </c>
      <c r="G520" s="112" t="s">
        <v>4687</v>
      </c>
      <c r="H520" s="113">
        <v>29132.25</v>
      </c>
      <c r="I520" s="113">
        <v>10</v>
      </c>
      <c r="J520" s="112" t="s">
        <v>2640</v>
      </c>
      <c r="K520" s="114">
        <v>2</v>
      </c>
      <c r="L520" s="114" t="s">
        <v>1579</v>
      </c>
      <c r="M520" s="111" t="s">
        <v>2641</v>
      </c>
      <c r="N520" s="115">
        <v>0</v>
      </c>
      <c r="O520" s="115">
        <v>0</v>
      </c>
      <c r="P520" s="115">
        <v>0</v>
      </c>
      <c r="Q520" s="111" t="s">
        <v>46</v>
      </c>
      <c r="R520" s="111" t="s">
        <v>46</v>
      </c>
      <c r="S520" s="111" t="s">
        <v>46</v>
      </c>
      <c r="T520" s="111" t="s">
        <v>3276</v>
      </c>
      <c r="U520" s="116">
        <f>+IF(LEN(L4T_30[[#This Row],[KOD]])=1,1,IF(LEN(L4T_30[[#This Row],[KOD]])=8,2,IF(LEN(L4T_30[[#This Row],[KOD]])=15,3,4)))</f>
        <v>4</v>
      </c>
    </row>
    <row r="521" spans="2:21">
      <c r="B521" s="109" t="s">
        <v>4689</v>
      </c>
      <c r="C521" s="110" t="s">
        <v>4690</v>
      </c>
      <c r="D521" s="111" t="s">
        <v>2979</v>
      </c>
      <c r="E521" s="112" t="s">
        <v>3836</v>
      </c>
      <c r="F521" s="111" t="s">
        <v>4691</v>
      </c>
      <c r="G521" s="112" t="s">
        <v>4690</v>
      </c>
      <c r="H521" s="113">
        <v>19130.5</v>
      </c>
      <c r="I521" s="113">
        <v>50</v>
      </c>
      <c r="J521" s="112" t="s">
        <v>2640</v>
      </c>
      <c r="K521" s="114">
        <v>2</v>
      </c>
      <c r="L521" s="114" t="s">
        <v>1579</v>
      </c>
      <c r="M521" s="111" t="s">
        <v>2641</v>
      </c>
      <c r="N521" s="115">
        <v>0</v>
      </c>
      <c r="O521" s="115">
        <v>0</v>
      </c>
      <c r="P521" s="115">
        <v>0</v>
      </c>
      <c r="Q521" s="111" t="s">
        <v>46</v>
      </c>
      <c r="R521" s="111" t="s">
        <v>46</v>
      </c>
      <c r="S521" s="111" t="s">
        <v>46</v>
      </c>
      <c r="T521" s="111" t="s">
        <v>3281</v>
      </c>
      <c r="U521" s="116">
        <f>+IF(LEN(L4T_30[[#This Row],[KOD]])=1,1,IF(LEN(L4T_30[[#This Row],[KOD]])=8,2,IF(LEN(L4T_30[[#This Row],[KOD]])=15,3,4)))</f>
        <v>4</v>
      </c>
    </row>
    <row r="522" spans="2:21">
      <c r="B522" s="109" t="s">
        <v>4692</v>
      </c>
      <c r="C522" s="110" t="s">
        <v>4693</v>
      </c>
      <c r="D522" s="111" t="s">
        <v>2979</v>
      </c>
      <c r="E522" s="112" t="s">
        <v>3836</v>
      </c>
      <c r="F522" s="111" t="s">
        <v>4694</v>
      </c>
      <c r="G522" s="112" t="s">
        <v>4695</v>
      </c>
      <c r="H522" s="113">
        <v>474061.47</v>
      </c>
      <c r="I522" s="113">
        <v>3</v>
      </c>
      <c r="J522" s="112" t="s">
        <v>2640</v>
      </c>
      <c r="K522" s="114">
        <v>2</v>
      </c>
      <c r="L522" s="114" t="s">
        <v>1579</v>
      </c>
      <c r="M522" s="111" t="s">
        <v>2641</v>
      </c>
      <c r="N522" s="115">
        <v>0</v>
      </c>
      <c r="O522" s="115">
        <v>0</v>
      </c>
      <c r="P522" s="115">
        <v>0</v>
      </c>
      <c r="Q522" s="111" t="s">
        <v>46</v>
      </c>
      <c r="R522" s="111" t="s">
        <v>46</v>
      </c>
      <c r="S522" s="111" t="s">
        <v>46</v>
      </c>
      <c r="T522" s="111" t="s">
        <v>3286</v>
      </c>
      <c r="U522" s="116">
        <f>+IF(LEN(L4T_30[[#This Row],[KOD]])=1,1,IF(LEN(L4T_30[[#This Row],[KOD]])=8,2,IF(LEN(L4T_30[[#This Row],[KOD]])=15,3,4)))</f>
        <v>4</v>
      </c>
    </row>
    <row r="523" spans="2:21">
      <c r="B523" s="109" t="s">
        <v>4696</v>
      </c>
      <c r="C523" s="110" t="s">
        <v>4697</v>
      </c>
      <c r="D523" s="111" t="s">
        <v>2913</v>
      </c>
      <c r="E523" s="112" t="s">
        <v>3836</v>
      </c>
      <c r="F523" s="111" t="s">
        <v>4698</v>
      </c>
      <c r="G523" s="112" t="s">
        <v>4699</v>
      </c>
      <c r="H523" s="113">
        <v>331491.90999999997</v>
      </c>
      <c r="I523" s="113">
        <v>1</v>
      </c>
      <c r="J523" s="112" t="s">
        <v>2640</v>
      </c>
      <c r="K523" s="114">
        <v>2</v>
      </c>
      <c r="L523" s="114" t="s">
        <v>1579</v>
      </c>
      <c r="M523" s="111" t="s">
        <v>2641</v>
      </c>
      <c r="N523" s="115">
        <v>0</v>
      </c>
      <c r="O523" s="115">
        <v>0</v>
      </c>
      <c r="P523" s="115">
        <v>0</v>
      </c>
      <c r="Q523" s="111" t="s">
        <v>46</v>
      </c>
      <c r="R523" s="111" t="s">
        <v>46</v>
      </c>
      <c r="S523" s="111" t="s">
        <v>46</v>
      </c>
      <c r="T523" s="111" t="s">
        <v>3291</v>
      </c>
      <c r="U523" s="116">
        <f>+IF(LEN(L4T_30[[#This Row],[KOD]])=1,1,IF(LEN(L4T_30[[#This Row],[KOD]])=8,2,IF(LEN(L4T_30[[#This Row],[KOD]])=15,3,4)))</f>
        <v>4</v>
      </c>
    </row>
    <row r="524" spans="2:21">
      <c r="B524" s="109" t="s">
        <v>4700</v>
      </c>
      <c r="C524" s="110" t="s">
        <v>4701</v>
      </c>
      <c r="D524" s="111" t="s">
        <v>2913</v>
      </c>
      <c r="E524" s="112" t="s">
        <v>3836</v>
      </c>
      <c r="F524" s="111" t="s">
        <v>4702</v>
      </c>
      <c r="G524" s="112" t="s">
        <v>4703</v>
      </c>
      <c r="H524" s="113">
        <v>437528.05</v>
      </c>
      <c r="I524" s="113">
        <v>1</v>
      </c>
      <c r="J524" s="112" t="s">
        <v>2640</v>
      </c>
      <c r="K524" s="114">
        <v>2</v>
      </c>
      <c r="L524" s="114" t="s">
        <v>1579</v>
      </c>
      <c r="M524" s="111" t="s">
        <v>2641</v>
      </c>
      <c r="N524" s="115">
        <v>0</v>
      </c>
      <c r="O524" s="115">
        <v>0</v>
      </c>
      <c r="P524" s="115">
        <v>0</v>
      </c>
      <c r="Q524" s="111" t="s">
        <v>46</v>
      </c>
      <c r="R524" s="111" t="s">
        <v>46</v>
      </c>
      <c r="S524" s="111" t="s">
        <v>46</v>
      </c>
      <c r="T524" s="111" t="s">
        <v>3299</v>
      </c>
      <c r="U524" s="116">
        <f>+IF(LEN(L4T_30[[#This Row],[KOD]])=1,1,IF(LEN(L4T_30[[#This Row],[KOD]])=8,2,IF(LEN(L4T_30[[#This Row],[KOD]])=15,3,4)))</f>
        <v>4</v>
      </c>
    </row>
    <row r="525" spans="2:21">
      <c r="B525" s="104" t="s">
        <v>4704</v>
      </c>
      <c r="C525" s="41" t="s">
        <v>4705</v>
      </c>
      <c r="D525" s="43" t="s">
        <v>46</v>
      </c>
      <c r="E525" s="105" t="s">
        <v>46</v>
      </c>
      <c r="F525" s="43" t="s">
        <v>46</v>
      </c>
      <c r="G525" s="105" t="s">
        <v>46</v>
      </c>
      <c r="H525" s="45">
        <v>0</v>
      </c>
      <c r="I525" s="45">
        <v>0</v>
      </c>
      <c r="J525" s="105" t="s">
        <v>46</v>
      </c>
      <c r="K525" s="106">
        <v>0</v>
      </c>
      <c r="L525" s="106" t="s">
        <v>46</v>
      </c>
      <c r="M525" s="43" t="s">
        <v>46</v>
      </c>
      <c r="N525" s="107">
        <v>0</v>
      </c>
      <c r="O525" s="107">
        <v>0</v>
      </c>
      <c r="P525" s="107">
        <v>0</v>
      </c>
      <c r="Q525" s="43" t="s">
        <v>46</v>
      </c>
      <c r="R525" s="43" t="s">
        <v>46</v>
      </c>
      <c r="S525" s="43" t="s">
        <v>4706</v>
      </c>
      <c r="T525" s="43" t="s">
        <v>46</v>
      </c>
      <c r="U525" s="108">
        <f>+IF(LEN(L4T_30[[#This Row],[KOD]])=1,1,IF(LEN(L4T_30[[#This Row],[KOD]])=8,2,IF(LEN(L4T_30[[#This Row],[KOD]])=15,3,4)))</f>
        <v>3</v>
      </c>
    </row>
    <row r="526" spans="2:21">
      <c r="B526" s="109" t="s">
        <v>4707</v>
      </c>
      <c r="C526" s="110" t="s">
        <v>4708</v>
      </c>
      <c r="D526" s="111" t="s">
        <v>2913</v>
      </c>
      <c r="E526" s="112" t="s">
        <v>3836</v>
      </c>
      <c r="F526" s="111" t="s">
        <v>4709</v>
      </c>
      <c r="G526" s="112" t="s">
        <v>4710</v>
      </c>
      <c r="H526" s="113">
        <v>810433.44</v>
      </c>
      <c r="I526" s="113">
        <v>1</v>
      </c>
      <c r="J526" s="112" t="s">
        <v>2640</v>
      </c>
      <c r="K526" s="114">
        <v>2</v>
      </c>
      <c r="L526" s="114" t="s">
        <v>1579</v>
      </c>
      <c r="M526" s="111" t="s">
        <v>2641</v>
      </c>
      <c r="N526" s="115">
        <v>0</v>
      </c>
      <c r="O526" s="115">
        <v>0</v>
      </c>
      <c r="P526" s="115">
        <v>0</v>
      </c>
      <c r="Q526" s="111" t="s">
        <v>46</v>
      </c>
      <c r="R526" s="111" t="s">
        <v>46</v>
      </c>
      <c r="S526" s="111" t="s">
        <v>46</v>
      </c>
      <c r="T526" s="111" t="s">
        <v>2642</v>
      </c>
      <c r="U526" s="116">
        <f>+IF(LEN(L4T_30[[#This Row],[KOD]])=1,1,IF(LEN(L4T_30[[#This Row],[KOD]])=8,2,IF(LEN(L4T_30[[#This Row],[KOD]])=15,3,4)))</f>
        <v>4</v>
      </c>
    </row>
    <row r="527" spans="2:21">
      <c r="B527" s="109" t="s">
        <v>4711</v>
      </c>
      <c r="C527" s="110" t="s">
        <v>4712</v>
      </c>
      <c r="D527" s="111" t="s">
        <v>2913</v>
      </c>
      <c r="E527" s="112" t="s">
        <v>3836</v>
      </c>
      <c r="F527" s="111" t="s">
        <v>4713</v>
      </c>
      <c r="G527" s="112" t="s">
        <v>4714</v>
      </c>
      <c r="H527" s="113">
        <v>6279168.8200000003</v>
      </c>
      <c r="I527" s="113">
        <v>1</v>
      </c>
      <c r="J527" s="112" t="s">
        <v>2640</v>
      </c>
      <c r="K527" s="114">
        <v>2</v>
      </c>
      <c r="L527" s="114" t="s">
        <v>1579</v>
      </c>
      <c r="M527" s="111" t="s">
        <v>2641</v>
      </c>
      <c r="N527" s="115">
        <v>0</v>
      </c>
      <c r="O527" s="115">
        <v>0</v>
      </c>
      <c r="P527" s="115">
        <v>0</v>
      </c>
      <c r="Q527" s="111" t="s">
        <v>46</v>
      </c>
      <c r="R527" s="111" t="s">
        <v>46</v>
      </c>
      <c r="S527" s="111" t="s">
        <v>46</v>
      </c>
      <c r="T527" s="111" t="s">
        <v>2647</v>
      </c>
      <c r="U527" s="116">
        <f>+IF(LEN(L4T_30[[#This Row],[KOD]])=1,1,IF(LEN(L4T_30[[#This Row],[KOD]])=8,2,IF(LEN(L4T_30[[#This Row],[KOD]])=15,3,4)))</f>
        <v>4</v>
      </c>
    </row>
    <row r="528" spans="2:21">
      <c r="B528" s="109" t="s">
        <v>4715</v>
      </c>
      <c r="C528" s="110" t="s">
        <v>4716</v>
      </c>
      <c r="D528" s="111" t="s">
        <v>2990</v>
      </c>
      <c r="E528" s="112" t="s">
        <v>3836</v>
      </c>
      <c r="F528" s="111" t="s">
        <v>4717</v>
      </c>
      <c r="G528" s="112" t="s">
        <v>4718</v>
      </c>
      <c r="H528" s="113">
        <v>2344115.27</v>
      </c>
      <c r="I528" s="113">
        <v>1</v>
      </c>
      <c r="J528" s="112" t="s">
        <v>2640</v>
      </c>
      <c r="K528" s="114">
        <v>2</v>
      </c>
      <c r="L528" s="114" t="s">
        <v>1579</v>
      </c>
      <c r="M528" s="111" t="s">
        <v>2641</v>
      </c>
      <c r="N528" s="115">
        <v>0</v>
      </c>
      <c r="O528" s="115">
        <v>0</v>
      </c>
      <c r="P528" s="115">
        <v>0</v>
      </c>
      <c r="Q528" s="111" t="s">
        <v>46</v>
      </c>
      <c r="R528" s="111" t="s">
        <v>46</v>
      </c>
      <c r="S528" s="111" t="s">
        <v>46</v>
      </c>
      <c r="T528" s="111" t="s">
        <v>2652</v>
      </c>
      <c r="U528" s="116">
        <f>+IF(LEN(L4T_30[[#This Row],[KOD]])=1,1,IF(LEN(L4T_30[[#This Row],[KOD]])=8,2,IF(LEN(L4T_30[[#This Row],[KOD]])=15,3,4)))</f>
        <v>4</v>
      </c>
    </row>
    <row r="529" spans="2:21">
      <c r="B529" s="109" t="s">
        <v>4719</v>
      </c>
      <c r="C529" s="110" t="s">
        <v>4720</v>
      </c>
      <c r="D529" s="111" t="s">
        <v>2990</v>
      </c>
      <c r="E529" s="112" t="s">
        <v>3836</v>
      </c>
      <c r="F529" s="111" t="s">
        <v>4721</v>
      </c>
      <c r="G529" s="112" t="s">
        <v>4722</v>
      </c>
      <c r="H529" s="113">
        <v>1563486.32</v>
      </c>
      <c r="I529" s="113">
        <v>1</v>
      </c>
      <c r="J529" s="112" t="s">
        <v>2640</v>
      </c>
      <c r="K529" s="114">
        <v>2</v>
      </c>
      <c r="L529" s="114" t="s">
        <v>1579</v>
      </c>
      <c r="M529" s="111" t="s">
        <v>2641</v>
      </c>
      <c r="N529" s="115">
        <v>0</v>
      </c>
      <c r="O529" s="115">
        <v>0</v>
      </c>
      <c r="P529" s="115">
        <v>0</v>
      </c>
      <c r="Q529" s="111" t="s">
        <v>46</v>
      </c>
      <c r="R529" s="111" t="s">
        <v>46</v>
      </c>
      <c r="S529" s="111" t="s">
        <v>46</v>
      </c>
      <c r="T529" s="111" t="s">
        <v>2657</v>
      </c>
      <c r="U529" s="116">
        <f>+IF(LEN(L4T_30[[#This Row],[KOD]])=1,1,IF(LEN(L4T_30[[#This Row],[KOD]])=8,2,IF(LEN(L4T_30[[#This Row],[KOD]])=15,3,4)))</f>
        <v>4</v>
      </c>
    </row>
    <row r="530" spans="2:21">
      <c r="B530" s="109" t="s">
        <v>4723</v>
      </c>
      <c r="C530" s="110" t="s">
        <v>4724</v>
      </c>
      <c r="D530" s="111" t="s">
        <v>2990</v>
      </c>
      <c r="E530" s="112" t="s">
        <v>3836</v>
      </c>
      <c r="F530" s="111" t="s">
        <v>4725</v>
      </c>
      <c r="G530" s="112" t="s">
        <v>4726</v>
      </c>
      <c r="H530" s="113">
        <v>5479259.7800000003</v>
      </c>
      <c r="I530" s="113">
        <v>1</v>
      </c>
      <c r="J530" s="112" t="s">
        <v>2640</v>
      </c>
      <c r="K530" s="114">
        <v>2</v>
      </c>
      <c r="L530" s="114" t="s">
        <v>1579</v>
      </c>
      <c r="M530" s="111" t="s">
        <v>2641</v>
      </c>
      <c r="N530" s="115">
        <v>0</v>
      </c>
      <c r="O530" s="115">
        <v>0</v>
      </c>
      <c r="P530" s="115">
        <v>0</v>
      </c>
      <c r="Q530" s="111" t="s">
        <v>46</v>
      </c>
      <c r="R530" s="111" t="s">
        <v>46</v>
      </c>
      <c r="S530" s="111" t="s">
        <v>46</v>
      </c>
      <c r="T530" s="111" t="s">
        <v>2662</v>
      </c>
      <c r="U530" s="116">
        <f>+IF(LEN(L4T_30[[#This Row],[KOD]])=1,1,IF(LEN(L4T_30[[#This Row],[KOD]])=8,2,IF(LEN(L4T_30[[#This Row],[KOD]])=15,3,4)))</f>
        <v>4</v>
      </c>
    </row>
    <row r="531" spans="2:21">
      <c r="B531" s="109" t="s">
        <v>4727</v>
      </c>
      <c r="C531" s="110" t="s">
        <v>3856</v>
      </c>
      <c r="D531" s="111" t="s">
        <v>2979</v>
      </c>
      <c r="E531" s="112" t="s">
        <v>3836</v>
      </c>
      <c r="F531" s="111" t="s">
        <v>4728</v>
      </c>
      <c r="G531" s="112" t="s">
        <v>3858</v>
      </c>
      <c r="H531" s="113">
        <v>362362.57</v>
      </c>
      <c r="I531" s="113">
        <v>10</v>
      </c>
      <c r="J531" s="112" t="s">
        <v>2640</v>
      </c>
      <c r="K531" s="114">
        <v>2</v>
      </c>
      <c r="L531" s="114" t="s">
        <v>1579</v>
      </c>
      <c r="M531" s="111" t="s">
        <v>2641</v>
      </c>
      <c r="N531" s="115">
        <v>0</v>
      </c>
      <c r="O531" s="115">
        <v>0</v>
      </c>
      <c r="P531" s="115">
        <v>0</v>
      </c>
      <c r="Q531" s="111" t="s">
        <v>46</v>
      </c>
      <c r="R531" s="111" t="s">
        <v>46</v>
      </c>
      <c r="S531" s="111" t="s">
        <v>46</v>
      </c>
      <c r="T531" s="111" t="s">
        <v>2667</v>
      </c>
      <c r="U531" s="116">
        <f>+IF(LEN(L4T_30[[#This Row],[KOD]])=1,1,IF(LEN(L4T_30[[#This Row],[KOD]])=8,2,IF(LEN(L4T_30[[#This Row],[KOD]])=15,3,4)))</f>
        <v>4</v>
      </c>
    </row>
    <row r="532" spans="2:21">
      <c r="B532" s="109" t="s">
        <v>4729</v>
      </c>
      <c r="C532" s="110" t="s">
        <v>3860</v>
      </c>
      <c r="D532" s="111" t="s">
        <v>2990</v>
      </c>
      <c r="E532" s="112" t="s">
        <v>3836</v>
      </c>
      <c r="F532" s="111" t="s">
        <v>4730</v>
      </c>
      <c r="G532" s="112" t="s">
        <v>3862</v>
      </c>
      <c r="H532" s="113">
        <v>42601.11</v>
      </c>
      <c r="I532" s="113">
        <v>1</v>
      </c>
      <c r="J532" s="112" t="s">
        <v>2640</v>
      </c>
      <c r="K532" s="114">
        <v>2</v>
      </c>
      <c r="L532" s="114" t="s">
        <v>1579</v>
      </c>
      <c r="M532" s="111" t="s">
        <v>2641</v>
      </c>
      <c r="N532" s="115">
        <v>0</v>
      </c>
      <c r="O532" s="115">
        <v>0</v>
      </c>
      <c r="P532" s="115">
        <v>0</v>
      </c>
      <c r="Q532" s="111" t="s">
        <v>46</v>
      </c>
      <c r="R532" s="111" t="s">
        <v>46</v>
      </c>
      <c r="S532" s="111" t="s">
        <v>46</v>
      </c>
      <c r="T532" s="111" t="s">
        <v>2699</v>
      </c>
      <c r="U532" s="116">
        <f>+IF(LEN(L4T_30[[#This Row],[KOD]])=1,1,IF(LEN(L4T_30[[#This Row],[KOD]])=8,2,IF(LEN(L4T_30[[#This Row],[KOD]])=15,3,4)))</f>
        <v>4</v>
      </c>
    </row>
    <row r="533" spans="2:21">
      <c r="B533" s="109" t="s">
        <v>4731</v>
      </c>
      <c r="C533" s="110" t="s">
        <v>4732</v>
      </c>
      <c r="D533" s="111" t="s">
        <v>2979</v>
      </c>
      <c r="E533" s="112" t="s">
        <v>3836</v>
      </c>
      <c r="F533" s="111" t="s">
        <v>4733</v>
      </c>
      <c r="G533" s="112" t="s">
        <v>4734</v>
      </c>
      <c r="H533" s="113">
        <v>37958.699999999997</v>
      </c>
      <c r="I533" s="113">
        <v>1</v>
      </c>
      <c r="J533" s="112" t="s">
        <v>2640</v>
      </c>
      <c r="K533" s="114">
        <v>2</v>
      </c>
      <c r="L533" s="114" t="s">
        <v>1579</v>
      </c>
      <c r="M533" s="111" t="s">
        <v>2641</v>
      </c>
      <c r="N533" s="115">
        <v>0</v>
      </c>
      <c r="O533" s="115">
        <v>0</v>
      </c>
      <c r="P533" s="115">
        <v>0</v>
      </c>
      <c r="Q533" s="111" t="s">
        <v>46</v>
      </c>
      <c r="R533" s="111" t="s">
        <v>46</v>
      </c>
      <c r="S533" s="111" t="s">
        <v>46</v>
      </c>
      <c r="T533" s="111" t="s">
        <v>2704</v>
      </c>
      <c r="U533" s="116">
        <f>+IF(LEN(L4T_30[[#This Row],[KOD]])=1,1,IF(LEN(L4T_30[[#This Row],[KOD]])=8,2,IF(LEN(L4T_30[[#This Row],[KOD]])=15,3,4)))</f>
        <v>4</v>
      </c>
    </row>
    <row r="534" spans="2:21">
      <c r="B534" s="109" t="s">
        <v>4735</v>
      </c>
      <c r="C534" s="110" t="s">
        <v>4736</v>
      </c>
      <c r="D534" s="111" t="s">
        <v>2979</v>
      </c>
      <c r="E534" s="112" t="s">
        <v>3836</v>
      </c>
      <c r="F534" s="111" t="s">
        <v>4737</v>
      </c>
      <c r="G534" s="112" t="s">
        <v>4738</v>
      </c>
      <c r="H534" s="113">
        <v>14958.55</v>
      </c>
      <c r="I534" s="113">
        <v>321</v>
      </c>
      <c r="J534" s="112" t="s">
        <v>2640</v>
      </c>
      <c r="K534" s="114">
        <v>2</v>
      </c>
      <c r="L534" s="114" t="s">
        <v>1579</v>
      </c>
      <c r="M534" s="111" t="s">
        <v>2641</v>
      </c>
      <c r="N534" s="115">
        <v>0</v>
      </c>
      <c r="O534" s="115">
        <v>0</v>
      </c>
      <c r="P534" s="115">
        <v>0</v>
      </c>
      <c r="Q534" s="111" t="s">
        <v>46</v>
      </c>
      <c r="R534" s="111" t="s">
        <v>46</v>
      </c>
      <c r="S534" s="111" t="s">
        <v>46</v>
      </c>
      <c r="T534" s="111" t="s">
        <v>2709</v>
      </c>
      <c r="U534" s="116">
        <f>+IF(LEN(L4T_30[[#This Row],[KOD]])=1,1,IF(LEN(L4T_30[[#This Row],[KOD]])=8,2,IF(LEN(L4T_30[[#This Row],[KOD]])=15,3,4)))</f>
        <v>4</v>
      </c>
    </row>
    <row r="535" spans="2:21">
      <c r="B535" s="109" t="s">
        <v>4739</v>
      </c>
      <c r="C535" s="110" t="s">
        <v>4740</v>
      </c>
      <c r="D535" s="111" t="s">
        <v>2979</v>
      </c>
      <c r="E535" s="112" t="s">
        <v>3836</v>
      </c>
      <c r="F535" s="111" t="s">
        <v>4741</v>
      </c>
      <c r="G535" s="112" t="s">
        <v>4742</v>
      </c>
      <c r="H535" s="113">
        <v>49897.4</v>
      </c>
      <c r="I535" s="113">
        <v>17</v>
      </c>
      <c r="J535" s="112" t="s">
        <v>2640</v>
      </c>
      <c r="K535" s="114">
        <v>2</v>
      </c>
      <c r="L535" s="114" t="s">
        <v>1579</v>
      </c>
      <c r="M535" s="111" t="s">
        <v>2641</v>
      </c>
      <c r="N535" s="115">
        <v>0</v>
      </c>
      <c r="O535" s="115">
        <v>0</v>
      </c>
      <c r="P535" s="115">
        <v>0</v>
      </c>
      <c r="Q535" s="111" t="s">
        <v>46</v>
      </c>
      <c r="R535" s="111" t="s">
        <v>46</v>
      </c>
      <c r="S535" s="111" t="s">
        <v>46</v>
      </c>
      <c r="T535" s="111" t="s">
        <v>2781</v>
      </c>
      <c r="U535" s="116">
        <f>+IF(LEN(L4T_30[[#This Row],[KOD]])=1,1,IF(LEN(L4T_30[[#This Row],[KOD]])=8,2,IF(LEN(L4T_30[[#This Row],[KOD]])=15,3,4)))</f>
        <v>4</v>
      </c>
    </row>
    <row r="536" spans="2:21">
      <c r="B536" s="109" t="s">
        <v>4743</v>
      </c>
      <c r="C536" s="110" t="s">
        <v>4744</v>
      </c>
      <c r="D536" s="111" t="s">
        <v>2979</v>
      </c>
      <c r="E536" s="112" t="s">
        <v>3836</v>
      </c>
      <c r="F536" s="111" t="s">
        <v>4745</v>
      </c>
      <c r="G536" s="112" t="s">
        <v>4746</v>
      </c>
      <c r="H536" s="113">
        <v>2176.58</v>
      </c>
      <c r="I536" s="113">
        <v>321</v>
      </c>
      <c r="J536" s="112" t="s">
        <v>2640</v>
      </c>
      <c r="K536" s="114">
        <v>2</v>
      </c>
      <c r="L536" s="114" t="s">
        <v>1579</v>
      </c>
      <c r="M536" s="111" t="s">
        <v>2641</v>
      </c>
      <c r="N536" s="115">
        <v>0</v>
      </c>
      <c r="O536" s="115">
        <v>0</v>
      </c>
      <c r="P536" s="115">
        <v>0</v>
      </c>
      <c r="Q536" s="111" t="s">
        <v>46</v>
      </c>
      <c r="R536" s="111" t="s">
        <v>46</v>
      </c>
      <c r="S536" s="111" t="s">
        <v>46</v>
      </c>
      <c r="T536" s="111" t="s">
        <v>2714</v>
      </c>
      <c r="U536" s="116">
        <f>+IF(LEN(L4T_30[[#This Row],[KOD]])=1,1,IF(LEN(L4T_30[[#This Row],[KOD]])=8,2,IF(LEN(L4T_30[[#This Row],[KOD]])=15,3,4)))</f>
        <v>4</v>
      </c>
    </row>
    <row r="537" spans="2:21">
      <c r="B537" s="109" t="s">
        <v>4747</v>
      </c>
      <c r="C537" s="110" t="s">
        <v>4748</v>
      </c>
      <c r="D537" s="111" t="s">
        <v>2979</v>
      </c>
      <c r="E537" s="112" t="s">
        <v>3836</v>
      </c>
      <c r="F537" s="111" t="s">
        <v>4749</v>
      </c>
      <c r="G537" s="112" t="s">
        <v>4750</v>
      </c>
      <c r="H537" s="113">
        <v>10243.25</v>
      </c>
      <c r="I537" s="113">
        <v>221</v>
      </c>
      <c r="J537" s="112" t="s">
        <v>2640</v>
      </c>
      <c r="K537" s="114">
        <v>2</v>
      </c>
      <c r="L537" s="114" t="s">
        <v>1579</v>
      </c>
      <c r="M537" s="111" t="s">
        <v>2641</v>
      </c>
      <c r="N537" s="115">
        <v>0</v>
      </c>
      <c r="O537" s="115">
        <v>0</v>
      </c>
      <c r="P537" s="115">
        <v>0</v>
      </c>
      <c r="Q537" s="111" t="s">
        <v>46</v>
      </c>
      <c r="R537" s="111" t="s">
        <v>46</v>
      </c>
      <c r="S537" s="111" t="s">
        <v>46</v>
      </c>
      <c r="T537" s="111" t="s">
        <v>3136</v>
      </c>
      <c r="U537" s="116">
        <f>+IF(LEN(L4T_30[[#This Row],[KOD]])=1,1,IF(LEN(L4T_30[[#This Row],[KOD]])=8,2,IF(LEN(L4T_30[[#This Row],[KOD]])=15,3,4)))</f>
        <v>4</v>
      </c>
    </row>
    <row r="538" spans="2:21">
      <c r="B538" s="109" t="s">
        <v>4751</v>
      </c>
      <c r="C538" s="110" t="s">
        <v>4752</v>
      </c>
      <c r="D538" s="111" t="s">
        <v>2979</v>
      </c>
      <c r="E538" s="112" t="s">
        <v>3836</v>
      </c>
      <c r="F538" s="111" t="s">
        <v>4753</v>
      </c>
      <c r="G538" s="112" t="s">
        <v>4754</v>
      </c>
      <c r="H538" s="113">
        <v>7948.1</v>
      </c>
      <c r="I538" s="113">
        <v>110</v>
      </c>
      <c r="J538" s="112" t="s">
        <v>2640</v>
      </c>
      <c r="K538" s="114">
        <v>2</v>
      </c>
      <c r="L538" s="114" t="s">
        <v>1579</v>
      </c>
      <c r="M538" s="111" t="s">
        <v>2641</v>
      </c>
      <c r="N538" s="115">
        <v>0</v>
      </c>
      <c r="O538" s="115">
        <v>0</v>
      </c>
      <c r="P538" s="115">
        <v>0</v>
      </c>
      <c r="Q538" s="111" t="s">
        <v>46</v>
      </c>
      <c r="R538" s="111" t="s">
        <v>46</v>
      </c>
      <c r="S538" s="111" t="s">
        <v>46</v>
      </c>
      <c r="T538" s="111" t="s">
        <v>2790</v>
      </c>
      <c r="U538" s="116">
        <f>+IF(LEN(L4T_30[[#This Row],[KOD]])=1,1,IF(LEN(L4T_30[[#This Row],[KOD]])=8,2,IF(LEN(L4T_30[[#This Row],[KOD]])=15,3,4)))</f>
        <v>4</v>
      </c>
    </row>
    <row r="539" spans="2:21">
      <c r="B539" s="109" t="s">
        <v>4755</v>
      </c>
      <c r="C539" s="110" t="s">
        <v>4756</v>
      </c>
      <c r="D539" s="111" t="s">
        <v>2979</v>
      </c>
      <c r="E539" s="112" t="s">
        <v>3836</v>
      </c>
      <c r="F539" s="111" t="s">
        <v>4757</v>
      </c>
      <c r="G539" s="112" t="s">
        <v>4758</v>
      </c>
      <c r="H539" s="113">
        <v>2963.98</v>
      </c>
      <c r="I539" s="113">
        <v>321</v>
      </c>
      <c r="J539" s="112" t="s">
        <v>2640</v>
      </c>
      <c r="K539" s="114">
        <v>2</v>
      </c>
      <c r="L539" s="114" t="s">
        <v>1579</v>
      </c>
      <c r="M539" s="111" t="s">
        <v>2641</v>
      </c>
      <c r="N539" s="115">
        <v>0</v>
      </c>
      <c r="O539" s="115">
        <v>0</v>
      </c>
      <c r="P539" s="115">
        <v>0</v>
      </c>
      <c r="Q539" s="111" t="s">
        <v>46</v>
      </c>
      <c r="R539" s="111" t="s">
        <v>46</v>
      </c>
      <c r="S539" s="111" t="s">
        <v>46</v>
      </c>
      <c r="T539" s="111" t="s">
        <v>2795</v>
      </c>
      <c r="U539" s="116">
        <f>+IF(LEN(L4T_30[[#This Row],[KOD]])=1,1,IF(LEN(L4T_30[[#This Row],[KOD]])=8,2,IF(LEN(L4T_30[[#This Row],[KOD]])=15,3,4)))</f>
        <v>4</v>
      </c>
    </row>
    <row r="540" spans="2:21">
      <c r="B540" s="109" t="s">
        <v>4759</v>
      </c>
      <c r="C540" s="110" t="s">
        <v>4760</v>
      </c>
      <c r="D540" s="111" t="s">
        <v>2979</v>
      </c>
      <c r="E540" s="112" t="s">
        <v>3836</v>
      </c>
      <c r="F540" s="111" t="s">
        <v>4761</v>
      </c>
      <c r="G540" s="112" t="s">
        <v>4762</v>
      </c>
      <c r="H540" s="113">
        <v>11562.11</v>
      </c>
      <c r="I540" s="113">
        <v>338</v>
      </c>
      <c r="J540" s="112" t="s">
        <v>2640</v>
      </c>
      <c r="K540" s="114">
        <v>2</v>
      </c>
      <c r="L540" s="114" t="s">
        <v>1579</v>
      </c>
      <c r="M540" s="111" t="s">
        <v>2641</v>
      </c>
      <c r="N540" s="115">
        <v>0</v>
      </c>
      <c r="O540" s="115">
        <v>0</v>
      </c>
      <c r="P540" s="115">
        <v>0</v>
      </c>
      <c r="Q540" s="111" t="s">
        <v>46</v>
      </c>
      <c r="R540" s="111" t="s">
        <v>46</v>
      </c>
      <c r="S540" s="111" t="s">
        <v>46</v>
      </c>
      <c r="T540" s="111" t="s">
        <v>2720</v>
      </c>
      <c r="U540" s="116">
        <f>+IF(LEN(L4T_30[[#This Row],[KOD]])=1,1,IF(LEN(L4T_30[[#This Row],[KOD]])=8,2,IF(LEN(L4T_30[[#This Row],[KOD]])=15,3,4)))</f>
        <v>4</v>
      </c>
    </row>
    <row r="541" spans="2:21">
      <c r="B541" s="109" t="s">
        <v>4763</v>
      </c>
      <c r="C541" s="110" t="s">
        <v>4764</v>
      </c>
      <c r="D541" s="111" t="s">
        <v>2990</v>
      </c>
      <c r="E541" s="112" t="s">
        <v>3836</v>
      </c>
      <c r="F541" s="111" t="s">
        <v>4765</v>
      </c>
      <c r="G541" s="112" t="s">
        <v>4766</v>
      </c>
      <c r="H541" s="113">
        <v>713326.98</v>
      </c>
      <c r="I541" s="113">
        <v>1</v>
      </c>
      <c r="J541" s="112" t="s">
        <v>2640</v>
      </c>
      <c r="K541" s="114">
        <v>2</v>
      </c>
      <c r="L541" s="114" t="s">
        <v>1579</v>
      </c>
      <c r="M541" s="111" t="s">
        <v>2641</v>
      </c>
      <c r="N541" s="115">
        <v>0</v>
      </c>
      <c r="O541" s="115">
        <v>0</v>
      </c>
      <c r="P541" s="115">
        <v>0</v>
      </c>
      <c r="Q541" s="111" t="s">
        <v>46</v>
      </c>
      <c r="R541" s="111" t="s">
        <v>46</v>
      </c>
      <c r="S541" s="111" t="s">
        <v>46</v>
      </c>
      <c r="T541" s="111" t="s">
        <v>2804</v>
      </c>
      <c r="U541" s="116">
        <f>+IF(LEN(L4T_30[[#This Row],[KOD]])=1,1,IF(LEN(L4T_30[[#This Row],[KOD]])=8,2,IF(LEN(L4T_30[[#This Row],[KOD]])=15,3,4)))</f>
        <v>4</v>
      </c>
    </row>
    <row r="542" spans="2:21">
      <c r="B542" s="109" t="s">
        <v>4767</v>
      </c>
      <c r="C542" s="110" t="s">
        <v>4768</v>
      </c>
      <c r="D542" s="111" t="s">
        <v>2979</v>
      </c>
      <c r="E542" s="112" t="s">
        <v>3836</v>
      </c>
      <c r="F542" s="111" t="s">
        <v>4769</v>
      </c>
      <c r="G542" s="112" t="s">
        <v>4770</v>
      </c>
      <c r="H542" s="113">
        <v>27359.51</v>
      </c>
      <c r="I542" s="113">
        <v>21</v>
      </c>
      <c r="J542" s="112" t="s">
        <v>2640</v>
      </c>
      <c r="K542" s="114">
        <v>2</v>
      </c>
      <c r="L542" s="114" t="s">
        <v>1579</v>
      </c>
      <c r="M542" s="111" t="s">
        <v>2641</v>
      </c>
      <c r="N542" s="115">
        <v>0</v>
      </c>
      <c r="O542" s="115">
        <v>0</v>
      </c>
      <c r="P542" s="115">
        <v>0</v>
      </c>
      <c r="Q542" s="111" t="s">
        <v>46</v>
      </c>
      <c r="R542" s="111" t="s">
        <v>46</v>
      </c>
      <c r="S542" s="111" t="s">
        <v>46</v>
      </c>
      <c r="T542" s="111" t="s">
        <v>2809</v>
      </c>
      <c r="U542" s="116">
        <f>+IF(LEN(L4T_30[[#This Row],[KOD]])=1,1,IF(LEN(L4T_30[[#This Row],[KOD]])=8,2,IF(LEN(L4T_30[[#This Row],[KOD]])=15,3,4)))</f>
        <v>4</v>
      </c>
    </row>
    <row r="543" spans="2:21">
      <c r="B543" s="109" t="s">
        <v>4771</v>
      </c>
      <c r="C543" s="110" t="s">
        <v>4772</v>
      </c>
      <c r="D543" s="111" t="s">
        <v>2913</v>
      </c>
      <c r="E543" s="112" t="s">
        <v>3836</v>
      </c>
      <c r="F543" s="111" t="s">
        <v>4773</v>
      </c>
      <c r="G543" s="112" t="s">
        <v>4774</v>
      </c>
      <c r="H543" s="113">
        <v>271398</v>
      </c>
      <c r="I543" s="113">
        <v>1</v>
      </c>
      <c r="J543" s="112" t="s">
        <v>2640</v>
      </c>
      <c r="K543" s="114">
        <v>2</v>
      </c>
      <c r="L543" s="114" t="s">
        <v>1579</v>
      </c>
      <c r="M543" s="111" t="s">
        <v>2641</v>
      </c>
      <c r="N543" s="115">
        <v>0</v>
      </c>
      <c r="O543" s="115">
        <v>0</v>
      </c>
      <c r="P543" s="115">
        <v>0</v>
      </c>
      <c r="Q543" s="111" t="s">
        <v>46</v>
      </c>
      <c r="R543" s="111" t="s">
        <v>46</v>
      </c>
      <c r="S543" s="111" t="s">
        <v>46</v>
      </c>
      <c r="T543" s="111" t="s">
        <v>2725</v>
      </c>
      <c r="U543" s="116">
        <f>+IF(LEN(L4T_30[[#This Row],[KOD]])=1,1,IF(LEN(L4T_30[[#This Row],[KOD]])=8,2,IF(LEN(L4T_30[[#This Row],[KOD]])=15,3,4)))</f>
        <v>4</v>
      </c>
    </row>
    <row r="544" spans="2:21">
      <c r="B544" s="109" t="s">
        <v>4775</v>
      </c>
      <c r="C544" s="110" t="s">
        <v>4776</v>
      </c>
      <c r="D544" s="111" t="s">
        <v>2913</v>
      </c>
      <c r="E544" s="112" t="s">
        <v>3836</v>
      </c>
      <c r="F544" s="111" t="s">
        <v>4777</v>
      </c>
      <c r="G544" s="112" t="s">
        <v>4778</v>
      </c>
      <c r="H544" s="113">
        <v>16984.79</v>
      </c>
      <c r="I544" s="113">
        <v>1</v>
      </c>
      <c r="J544" s="112" t="s">
        <v>2640</v>
      </c>
      <c r="K544" s="114">
        <v>2</v>
      </c>
      <c r="L544" s="114" t="s">
        <v>1579</v>
      </c>
      <c r="M544" s="111" t="s">
        <v>2641</v>
      </c>
      <c r="N544" s="115">
        <v>0</v>
      </c>
      <c r="O544" s="115">
        <v>0</v>
      </c>
      <c r="P544" s="115">
        <v>0</v>
      </c>
      <c r="Q544" s="111" t="s">
        <v>46</v>
      </c>
      <c r="R544" s="111" t="s">
        <v>46</v>
      </c>
      <c r="S544" s="111" t="s">
        <v>46</v>
      </c>
      <c r="T544" s="111" t="s">
        <v>2819</v>
      </c>
      <c r="U544" s="116">
        <f>+IF(LEN(L4T_30[[#This Row],[KOD]])=1,1,IF(LEN(L4T_30[[#This Row],[KOD]])=8,2,IF(LEN(L4T_30[[#This Row],[KOD]])=15,3,4)))</f>
        <v>4</v>
      </c>
    </row>
    <row r="545" spans="2:21">
      <c r="B545" s="104" t="s">
        <v>4779</v>
      </c>
      <c r="C545" s="41" t="s">
        <v>4780</v>
      </c>
      <c r="D545" s="43" t="s">
        <v>46</v>
      </c>
      <c r="E545" s="105" t="s">
        <v>46</v>
      </c>
      <c r="F545" s="43" t="s">
        <v>46</v>
      </c>
      <c r="G545" s="105" t="s">
        <v>46</v>
      </c>
      <c r="H545" s="45">
        <v>0</v>
      </c>
      <c r="I545" s="45">
        <v>0</v>
      </c>
      <c r="J545" s="105" t="s">
        <v>46</v>
      </c>
      <c r="K545" s="106">
        <v>0</v>
      </c>
      <c r="L545" s="106" t="s">
        <v>46</v>
      </c>
      <c r="M545" s="43" t="s">
        <v>46</v>
      </c>
      <c r="N545" s="107">
        <v>0</v>
      </c>
      <c r="O545" s="107">
        <v>0</v>
      </c>
      <c r="P545" s="107">
        <v>0</v>
      </c>
      <c r="Q545" s="43" t="s">
        <v>46</v>
      </c>
      <c r="R545" s="43" t="s">
        <v>46</v>
      </c>
      <c r="S545" s="43" t="s">
        <v>4781</v>
      </c>
      <c r="T545" s="43" t="s">
        <v>46</v>
      </c>
      <c r="U545" s="108">
        <f>+IF(LEN(L4T_30[[#This Row],[KOD]])=1,1,IF(LEN(L4T_30[[#This Row],[KOD]])=8,2,IF(LEN(L4T_30[[#This Row],[KOD]])=15,3,4)))</f>
        <v>3</v>
      </c>
    </row>
    <row r="546" spans="2:21">
      <c r="B546" s="109" t="s">
        <v>4782</v>
      </c>
      <c r="C546" s="110" t="s">
        <v>4783</v>
      </c>
      <c r="D546" s="111" t="s">
        <v>2990</v>
      </c>
      <c r="E546" s="112" t="s">
        <v>3836</v>
      </c>
      <c r="F546" s="111" t="s">
        <v>4784</v>
      </c>
      <c r="G546" s="112" t="s">
        <v>4785</v>
      </c>
      <c r="H546" s="113">
        <v>24499.7</v>
      </c>
      <c r="I546" s="113">
        <v>29</v>
      </c>
      <c r="J546" s="112" t="s">
        <v>2640</v>
      </c>
      <c r="K546" s="114">
        <v>2</v>
      </c>
      <c r="L546" s="114" t="s">
        <v>1579</v>
      </c>
      <c r="M546" s="111" t="s">
        <v>2641</v>
      </c>
      <c r="N546" s="115">
        <v>0</v>
      </c>
      <c r="O546" s="115">
        <v>0</v>
      </c>
      <c r="P546" s="115">
        <v>0</v>
      </c>
      <c r="Q546" s="111" t="s">
        <v>46</v>
      </c>
      <c r="R546" s="111" t="s">
        <v>46</v>
      </c>
      <c r="S546" s="111" t="s">
        <v>46</v>
      </c>
      <c r="T546" s="111" t="s">
        <v>2642</v>
      </c>
      <c r="U546" s="116">
        <f>+IF(LEN(L4T_30[[#This Row],[KOD]])=1,1,IF(LEN(L4T_30[[#This Row],[KOD]])=8,2,IF(LEN(L4T_30[[#This Row],[KOD]])=15,3,4)))</f>
        <v>4</v>
      </c>
    </row>
    <row r="547" spans="2:21">
      <c r="B547" s="109" t="s">
        <v>4786</v>
      </c>
      <c r="C547" s="110" t="s">
        <v>4787</v>
      </c>
      <c r="D547" s="111" t="s">
        <v>2990</v>
      </c>
      <c r="E547" s="112" t="s">
        <v>3836</v>
      </c>
      <c r="F547" s="111" t="s">
        <v>4788</v>
      </c>
      <c r="G547" s="112" t="s">
        <v>4789</v>
      </c>
      <c r="H547" s="113">
        <v>390650.04</v>
      </c>
      <c r="I547" s="113">
        <v>1</v>
      </c>
      <c r="J547" s="112" t="s">
        <v>2640</v>
      </c>
      <c r="K547" s="114">
        <v>2</v>
      </c>
      <c r="L547" s="114" t="s">
        <v>1579</v>
      </c>
      <c r="M547" s="111" t="s">
        <v>2641</v>
      </c>
      <c r="N547" s="115">
        <v>0</v>
      </c>
      <c r="O547" s="115">
        <v>0</v>
      </c>
      <c r="P547" s="115">
        <v>0</v>
      </c>
      <c r="Q547" s="111" t="s">
        <v>46</v>
      </c>
      <c r="R547" s="111" t="s">
        <v>46</v>
      </c>
      <c r="S547" s="111" t="s">
        <v>46</v>
      </c>
      <c r="T547" s="111" t="s">
        <v>2647</v>
      </c>
      <c r="U547" s="116">
        <f>+IF(LEN(L4T_30[[#This Row],[KOD]])=1,1,IF(LEN(L4T_30[[#This Row],[KOD]])=8,2,IF(LEN(L4T_30[[#This Row],[KOD]])=15,3,4)))</f>
        <v>4</v>
      </c>
    </row>
    <row r="548" spans="2:21">
      <c r="B548" s="109" t="s">
        <v>4790</v>
      </c>
      <c r="C548" s="110" t="s">
        <v>4791</v>
      </c>
      <c r="D548" s="111" t="s">
        <v>2990</v>
      </c>
      <c r="E548" s="112" t="s">
        <v>3836</v>
      </c>
      <c r="F548" s="111" t="s">
        <v>4792</v>
      </c>
      <c r="G548" s="112" t="s">
        <v>4793</v>
      </c>
      <c r="H548" s="113">
        <v>42134.720000000001</v>
      </c>
      <c r="I548" s="113">
        <v>29</v>
      </c>
      <c r="J548" s="112" t="s">
        <v>2640</v>
      </c>
      <c r="K548" s="114">
        <v>2</v>
      </c>
      <c r="L548" s="114" t="s">
        <v>1579</v>
      </c>
      <c r="M548" s="111" t="s">
        <v>2641</v>
      </c>
      <c r="N548" s="115">
        <v>0</v>
      </c>
      <c r="O548" s="115">
        <v>0</v>
      </c>
      <c r="P548" s="115">
        <v>0</v>
      </c>
      <c r="Q548" s="111" t="s">
        <v>46</v>
      </c>
      <c r="R548" s="111" t="s">
        <v>46</v>
      </c>
      <c r="S548" s="111" t="s">
        <v>46</v>
      </c>
      <c r="T548" s="111" t="s">
        <v>2652</v>
      </c>
      <c r="U548" s="116">
        <f>+IF(LEN(L4T_30[[#This Row],[KOD]])=1,1,IF(LEN(L4T_30[[#This Row],[KOD]])=8,2,IF(LEN(L4T_30[[#This Row],[KOD]])=15,3,4)))</f>
        <v>4</v>
      </c>
    </row>
    <row r="549" spans="2:21">
      <c r="B549" s="109" t="s">
        <v>4794</v>
      </c>
      <c r="C549" s="110" t="s">
        <v>4795</v>
      </c>
      <c r="D549" s="111" t="s">
        <v>2990</v>
      </c>
      <c r="E549" s="112" t="s">
        <v>3836</v>
      </c>
      <c r="F549" s="111" t="s">
        <v>4796</v>
      </c>
      <c r="G549" s="112" t="s">
        <v>4797</v>
      </c>
      <c r="H549" s="113">
        <v>5580.91</v>
      </c>
      <c r="I549" s="113">
        <v>29</v>
      </c>
      <c r="J549" s="112" t="s">
        <v>2640</v>
      </c>
      <c r="K549" s="114">
        <v>2</v>
      </c>
      <c r="L549" s="114" t="s">
        <v>1579</v>
      </c>
      <c r="M549" s="111" t="s">
        <v>2641</v>
      </c>
      <c r="N549" s="115">
        <v>0</v>
      </c>
      <c r="O549" s="115">
        <v>0</v>
      </c>
      <c r="P549" s="115">
        <v>0</v>
      </c>
      <c r="Q549" s="111" t="s">
        <v>46</v>
      </c>
      <c r="R549" s="111" t="s">
        <v>46</v>
      </c>
      <c r="S549" s="111" t="s">
        <v>46</v>
      </c>
      <c r="T549" s="111" t="s">
        <v>2657</v>
      </c>
      <c r="U549" s="116">
        <f>+IF(LEN(L4T_30[[#This Row],[KOD]])=1,1,IF(LEN(L4T_30[[#This Row],[KOD]])=8,2,IF(LEN(L4T_30[[#This Row],[KOD]])=15,3,4)))</f>
        <v>4</v>
      </c>
    </row>
    <row r="550" spans="2:21">
      <c r="B550" s="109" t="s">
        <v>4798</v>
      </c>
      <c r="C550" s="110" t="s">
        <v>4799</v>
      </c>
      <c r="D550" s="111" t="s">
        <v>2990</v>
      </c>
      <c r="E550" s="112" t="s">
        <v>3836</v>
      </c>
      <c r="F550" s="111" t="s">
        <v>4800</v>
      </c>
      <c r="G550" s="112" t="s">
        <v>4801</v>
      </c>
      <c r="H550" s="113">
        <v>80585.73</v>
      </c>
      <c r="I550" s="113">
        <v>29</v>
      </c>
      <c r="J550" s="112" t="s">
        <v>2640</v>
      </c>
      <c r="K550" s="114">
        <v>2</v>
      </c>
      <c r="L550" s="114" t="s">
        <v>1579</v>
      </c>
      <c r="M550" s="111" t="s">
        <v>2641</v>
      </c>
      <c r="N550" s="115">
        <v>0</v>
      </c>
      <c r="O550" s="115">
        <v>0</v>
      </c>
      <c r="P550" s="115">
        <v>0</v>
      </c>
      <c r="Q550" s="111" t="s">
        <v>46</v>
      </c>
      <c r="R550" s="111" t="s">
        <v>46</v>
      </c>
      <c r="S550" s="111" t="s">
        <v>46</v>
      </c>
      <c r="T550" s="111" t="s">
        <v>2662</v>
      </c>
      <c r="U550" s="116">
        <f>+IF(LEN(L4T_30[[#This Row],[KOD]])=1,1,IF(LEN(L4T_30[[#This Row],[KOD]])=8,2,IF(LEN(L4T_30[[#This Row],[KOD]])=15,3,4)))</f>
        <v>4</v>
      </c>
    </row>
    <row r="551" spans="2:21">
      <c r="B551" s="109" t="s">
        <v>4802</v>
      </c>
      <c r="C551" s="110" t="s">
        <v>4803</v>
      </c>
      <c r="D551" s="111" t="s">
        <v>2913</v>
      </c>
      <c r="E551" s="112" t="s">
        <v>3836</v>
      </c>
      <c r="F551" s="111" t="s">
        <v>4804</v>
      </c>
      <c r="G551" s="112" t="s">
        <v>4805</v>
      </c>
      <c r="H551" s="113">
        <v>157873.71</v>
      </c>
      <c r="I551" s="113">
        <v>1</v>
      </c>
      <c r="J551" s="112" t="s">
        <v>2640</v>
      </c>
      <c r="K551" s="114">
        <v>2</v>
      </c>
      <c r="L551" s="114" t="s">
        <v>1579</v>
      </c>
      <c r="M551" s="111" t="s">
        <v>2641</v>
      </c>
      <c r="N551" s="115">
        <v>0</v>
      </c>
      <c r="O551" s="115">
        <v>0</v>
      </c>
      <c r="P551" s="115">
        <v>0</v>
      </c>
      <c r="Q551" s="111" t="s">
        <v>46</v>
      </c>
      <c r="R551" s="111" t="s">
        <v>46</v>
      </c>
      <c r="S551" s="111" t="s">
        <v>46</v>
      </c>
      <c r="T551" s="111" t="s">
        <v>2667</v>
      </c>
      <c r="U551" s="116">
        <f>+IF(LEN(L4T_30[[#This Row],[KOD]])=1,1,IF(LEN(L4T_30[[#This Row],[KOD]])=8,2,IF(LEN(L4T_30[[#This Row],[KOD]])=15,3,4)))</f>
        <v>4</v>
      </c>
    </row>
    <row r="552" spans="2:21">
      <c r="B552" s="104" t="s">
        <v>4806</v>
      </c>
      <c r="C552" s="41" t="s">
        <v>4807</v>
      </c>
      <c r="D552" s="43" t="s">
        <v>46</v>
      </c>
      <c r="E552" s="105" t="s">
        <v>46</v>
      </c>
      <c r="F552" s="43" t="s">
        <v>46</v>
      </c>
      <c r="G552" s="105" t="s">
        <v>46</v>
      </c>
      <c r="H552" s="45">
        <v>0</v>
      </c>
      <c r="I552" s="45">
        <v>0</v>
      </c>
      <c r="J552" s="105" t="s">
        <v>46</v>
      </c>
      <c r="K552" s="106">
        <v>0</v>
      </c>
      <c r="L552" s="106" t="s">
        <v>46</v>
      </c>
      <c r="M552" s="43" t="s">
        <v>46</v>
      </c>
      <c r="N552" s="107">
        <v>0</v>
      </c>
      <c r="O552" s="107">
        <v>0</v>
      </c>
      <c r="P552" s="107">
        <v>0</v>
      </c>
      <c r="Q552" s="43" t="s">
        <v>46</v>
      </c>
      <c r="R552" s="43" t="s">
        <v>46</v>
      </c>
      <c r="S552" s="43" t="s">
        <v>4808</v>
      </c>
      <c r="T552" s="43" t="s">
        <v>46</v>
      </c>
      <c r="U552" s="108">
        <f>+IF(LEN(L4T_30[[#This Row],[KOD]])=1,1,IF(LEN(L4T_30[[#This Row],[KOD]])=8,2,IF(LEN(L4T_30[[#This Row],[KOD]])=15,3,4)))</f>
        <v>3</v>
      </c>
    </row>
    <row r="553" spans="2:21">
      <c r="B553" s="109" t="s">
        <v>4809</v>
      </c>
      <c r="C553" s="110" t="s">
        <v>4810</v>
      </c>
      <c r="D553" s="111" t="s">
        <v>2990</v>
      </c>
      <c r="E553" s="112" t="s">
        <v>3836</v>
      </c>
      <c r="F553" s="111" t="s">
        <v>4811</v>
      </c>
      <c r="G553" s="112" t="s">
        <v>4812</v>
      </c>
      <c r="H553" s="113">
        <v>242203.02</v>
      </c>
      <c r="I553" s="113">
        <v>38</v>
      </c>
      <c r="J553" s="112" t="s">
        <v>2640</v>
      </c>
      <c r="K553" s="114">
        <v>2</v>
      </c>
      <c r="L553" s="114" t="s">
        <v>1579</v>
      </c>
      <c r="M553" s="111" t="s">
        <v>2641</v>
      </c>
      <c r="N553" s="115">
        <v>0</v>
      </c>
      <c r="O553" s="115">
        <v>0</v>
      </c>
      <c r="P553" s="115">
        <v>0</v>
      </c>
      <c r="Q553" s="111" t="s">
        <v>46</v>
      </c>
      <c r="R553" s="111" t="s">
        <v>46</v>
      </c>
      <c r="S553" s="111" t="s">
        <v>46</v>
      </c>
      <c r="T553" s="111" t="s">
        <v>2642</v>
      </c>
      <c r="U553" s="116">
        <f>+IF(LEN(L4T_30[[#This Row],[KOD]])=1,1,IF(LEN(L4T_30[[#This Row],[KOD]])=8,2,IF(LEN(L4T_30[[#This Row],[KOD]])=15,3,4)))</f>
        <v>4</v>
      </c>
    </row>
    <row r="554" spans="2:21">
      <c r="B554" s="109" t="s">
        <v>4813</v>
      </c>
      <c r="C554" s="110" t="s">
        <v>4814</v>
      </c>
      <c r="D554" s="111" t="s">
        <v>2990</v>
      </c>
      <c r="E554" s="112" t="s">
        <v>3836</v>
      </c>
      <c r="F554" s="111" t="s">
        <v>4815</v>
      </c>
      <c r="G554" s="112" t="s">
        <v>4816</v>
      </c>
      <c r="H554" s="113">
        <v>268876.61</v>
      </c>
      <c r="I554" s="113">
        <v>18</v>
      </c>
      <c r="J554" s="112" t="s">
        <v>2640</v>
      </c>
      <c r="K554" s="114">
        <v>2</v>
      </c>
      <c r="L554" s="114" t="s">
        <v>1579</v>
      </c>
      <c r="M554" s="111" t="s">
        <v>2641</v>
      </c>
      <c r="N554" s="115">
        <v>0</v>
      </c>
      <c r="O554" s="115">
        <v>0</v>
      </c>
      <c r="P554" s="115">
        <v>0</v>
      </c>
      <c r="Q554" s="111" t="s">
        <v>46</v>
      </c>
      <c r="R554" s="111" t="s">
        <v>46</v>
      </c>
      <c r="S554" s="111" t="s">
        <v>46</v>
      </c>
      <c r="T554" s="111" t="s">
        <v>2647</v>
      </c>
      <c r="U554" s="116">
        <f>+IF(LEN(L4T_30[[#This Row],[KOD]])=1,1,IF(LEN(L4T_30[[#This Row],[KOD]])=8,2,IF(LEN(L4T_30[[#This Row],[KOD]])=15,3,4)))</f>
        <v>4</v>
      </c>
    </row>
    <row r="555" spans="2:21">
      <c r="B555" s="109" t="s">
        <v>4817</v>
      </c>
      <c r="C555" s="110" t="s">
        <v>4818</v>
      </c>
      <c r="D555" s="111" t="s">
        <v>2990</v>
      </c>
      <c r="E555" s="112" t="s">
        <v>3836</v>
      </c>
      <c r="F555" s="111" t="s">
        <v>4819</v>
      </c>
      <c r="G555" s="112" t="s">
        <v>4820</v>
      </c>
      <c r="H555" s="113">
        <v>334427.69</v>
      </c>
      <c r="I555" s="113">
        <v>2</v>
      </c>
      <c r="J555" s="112" t="s">
        <v>2640</v>
      </c>
      <c r="K555" s="114">
        <v>2</v>
      </c>
      <c r="L555" s="114" t="s">
        <v>1579</v>
      </c>
      <c r="M555" s="111" t="s">
        <v>2641</v>
      </c>
      <c r="N555" s="115">
        <v>0</v>
      </c>
      <c r="O555" s="115">
        <v>0</v>
      </c>
      <c r="P555" s="115">
        <v>0</v>
      </c>
      <c r="Q555" s="111" t="s">
        <v>46</v>
      </c>
      <c r="R555" s="111" t="s">
        <v>46</v>
      </c>
      <c r="S555" s="111" t="s">
        <v>46</v>
      </c>
      <c r="T555" s="111" t="s">
        <v>2652</v>
      </c>
      <c r="U555" s="116">
        <f>+IF(LEN(L4T_30[[#This Row],[KOD]])=1,1,IF(LEN(L4T_30[[#This Row],[KOD]])=8,2,IF(LEN(L4T_30[[#This Row],[KOD]])=15,3,4)))</f>
        <v>4</v>
      </c>
    </row>
    <row r="556" spans="2:21">
      <c r="B556" s="109" t="s">
        <v>4821</v>
      </c>
      <c r="C556" s="110" t="s">
        <v>4822</v>
      </c>
      <c r="D556" s="111" t="s">
        <v>2990</v>
      </c>
      <c r="E556" s="112" t="s">
        <v>3836</v>
      </c>
      <c r="F556" s="111" t="s">
        <v>4823</v>
      </c>
      <c r="G556" s="112" t="s">
        <v>4824</v>
      </c>
      <c r="H556" s="113">
        <v>85943.01</v>
      </c>
      <c r="I556" s="113">
        <v>23</v>
      </c>
      <c r="J556" s="112" t="s">
        <v>2640</v>
      </c>
      <c r="K556" s="114">
        <v>2</v>
      </c>
      <c r="L556" s="114" t="s">
        <v>1579</v>
      </c>
      <c r="M556" s="111" t="s">
        <v>2641</v>
      </c>
      <c r="N556" s="115">
        <v>0</v>
      </c>
      <c r="O556" s="115">
        <v>0</v>
      </c>
      <c r="P556" s="115">
        <v>0</v>
      </c>
      <c r="Q556" s="111" t="s">
        <v>46</v>
      </c>
      <c r="R556" s="111" t="s">
        <v>46</v>
      </c>
      <c r="S556" s="111" t="s">
        <v>46</v>
      </c>
      <c r="T556" s="111" t="s">
        <v>2657</v>
      </c>
      <c r="U556" s="116">
        <f>+IF(LEN(L4T_30[[#This Row],[KOD]])=1,1,IF(LEN(L4T_30[[#This Row],[KOD]])=8,2,IF(LEN(L4T_30[[#This Row],[KOD]])=15,3,4)))</f>
        <v>4</v>
      </c>
    </row>
    <row r="557" spans="2:21">
      <c r="B557" s="109" t="s">
        <v>4825</v>
      </c>
      <c r="C557" s="110" t="s">
        <v>4826</v>
      </c>
      <c r="D557" s="111" t="s">
        <v>2990</v>
      </c>
      <c r="E557" s="112" t="s">
        <v>3836</v>
      </c>
      <c r="F557" s="111" t="s">
        <v>4827</v>
      </c>
      <c r="G557" s="112" t="s">
        <v>4828</v>
      </c>
      <c r="H557" s="113">
        <v>4062760.44</v>
      </c>
      <c r="I557" s="113">
        <v>1</v>
      </c>
      <c r="J557" s="112" t="s">
        <v>2640</v>
      </c>
      <c r="K557" s="114">
        <v>2</v>
      </c>
      <c r="L557" s="114" t="s">
        <v>1579</v>
      </c>
      <c r="M557" s="111" t="s">
        <v>2641</v>
      </c>
      <c r="N557" s="115">
        <v>0</v>
      </c>
      <c r="O557" s="115">
        <v>0</v>
      </c>
      <c r="P557" s="115">
        <v>0</v>
      </c>
      <c r="Q557" s="111" t="s">
        <v>46</v>
      </c>
      <c r="R557" s="111" t="s">
        <v>46</v>
      </c>
      <c r="S557" s="111" t="s">
        <v>46</v>
      </c>
      <c r="T557" s="111" t="s">
        <v>2662</v>
      </c>
      <c r="U557" s="116">
        <f>+IF(LEN(L4T_30[[#This Row],[KOD]])=1,1,IF(LEN(L4T_30[[#This Row],[KOD]])=8,2,IF(LEN(L4T_30[[#This Row],[KOD]])=15,3,4)))</f>
        <v>4</v>
      </c>
    </row>
    <row r="558" spans="2:21">
      <c r="B558" s="109" t="s">
        <v>4829</v>
      </c>
      <c r="C558" s="110" t="s">
        <v>4830</v>
      </c>
      <c r="D558" s="111" t="s">
        <v>2990</v>
      </c>
      <c r="E558" s="112" t="s">
        <v>3836</v>
      </c>
      <c r="F558" s="111" t="s">
        <v>4831</v>
      </c>
      <c r="G558" s="112" t="s">
        <v>4832</v>
      </c>
      <c r="H558" s="113">
        <v>152353.51</v>
      </c>
      <c r="I558" s="113">
        <v>5</v>
      </c>
      <c r="J558" s="112" t="s">
        <v>2640</v>
      </c>
      <c r="K558" s="114">
        <v>2</v>
      </c>
      <c r="L558" s="114" t="s">
        <v>1579</v>
      </c>
      <c r="M558" s="111" t="s">
        <v>2641</v>
      </c>
      <c r="N558" s="115">
        <v>0</v>
      </c>
      <c r="O558" s="115">
        <v>0</v>
      </c>
      <c r="P558" s="115">
        <v>0</v>
      </c>
      <c r="Q558" s="111" t="s">
        <v>46</v>
      </c>
      <c r="R558" s="111" t="s">
        <v>46</v>
      </c>
      <c r="S558" s="111" t="s">
        <v>46</v>
      </c>
      <c r="T558" s="111" t="s">
        <v>2667</v>
      </c>
      <c r="U558" s="116">
        <f>+IF(LEN(L4T_30[[#This Row],[KOD]])=1,1,IF(LEN(L4T_30[[#This Row],[KOD]])=8,2,IF(LEN(L4T_30[[#This Row],[KOD]])=15,3,4)))</f>
        <v>4</v>
      </c>
    </row>
    <row r="559" spans="2:21">
      <c r="B559" s="109" t="s">
        <v>4833</v>
      </c>
      <c r="C559" s="110" t="s">
        <v>4834</v>
      </c>
      <c r="D559" s="111" t="s">
        <v>2990</v>
      </c>
      <c r="E559" s="112" t="s">
        <v>3836</v>
      </c>
      <c r="F559" s="111" t="s">
        <v>4835</v>
      </c>
      <c r="G559" s="112" t="s">
        <v>4836</v>
      </c>
      <c r="H559" s="113">
        <v>32033.31</v>
      </c>
      <c r="I559" s="113">
        <v>5</v>
      </c>
      <c r="J559" s="112" t="s">
        <v>2640</v>
      </c>
      <c r="K559" s="114">
        <v>2</v>
      </c>
      <c r="L559" s="114" t="s">
        <v>1579</v>
      </c>
      <c r="M559" s="111" t="s">
        <v>2641</v>
      </c>
      <c r="N559" s="115">
        <v>0</v>
      </c>
      <c r="O559" s="115">
        <v>0</v>
      </c>
      <c r="P559" s="115">
        <v>0</v>
      </c>
      <c r="Q559" s="111" t="s">
        <v>46</v>
      </c>
      <c r="R559" s="111" t="s">
        <v>46</v>
      </c>
      <c r="S559" s="111" t="s">
        <v>46</v>
      </c>
      <c r="T559" s="111" t="s">
        <v>2699</v>
      </c>
      <c r="U559" s="116">
        <f>+IF(LEN(L4T_30[[#This Row],[KOD]])=1,1,IF(LEN(L4T_30[[#This Row],[KOD]])=8,2,IF(LEN(L4T_30[[#This Row],[KOD]])=15,3,4)))</f>
        <v>4</v>
      </c>
    </row>
    <row r="560" spans="2:21">
      <c r="B560" s="109" t="s">
        <v>4837</v>
      </c>
      <c r="C560" s="110" t="s">
        <v>4838</v>
      </c>
      <c r="D560" s="111" t="s">
        <v>2990</v>
      </c>
      <c r="E560" s="112" t="s">
        <v>3836</v>
      </c>
      <c r="F560" s="111" t="s">
        <v>4839</v>
      </c>
      <c r="G560" s="112" t="s">
        <v>4840</v>
      </c>
      <c r="H560" s="113">
        <v>60628.89</v>
      </c>
      <c r="I560" s="113">
        <v>38</v>
      </c>
      <c r="J560" s="112" t="s">
        <v>2640</v>
      </c>
      <c r="K560" s="114">
        <v>2</v>
      </c>
      <c r="L560" s="114" t="s">
        <v>1579</v>
      </c>
      <c r="M560" s="111" t="s">
        <v>2641</v>
      </c>
      <c r="N560" s="115">
        <v>0</v>
      </c>
      <c r="O560" s="115">
        <v>0</v>
      </c>
      <c r="P560" s="115">
        <v>0</v>
      </c>
      <c r="Q560" s="111" t="s">
        <v>46</v>
      </c>
      <c r="R560" s="111" t="s">
        <v>46</v>
      </c>
      <c r="S560" s="111" t="s">
        <v>46</v>
      </c>
      <c r="T560" s="111" t="s">
        <v>2704</v>
      </c>
      <c r="U560" s="116">
        <f>+IF(LEN(L4T_30[[#This Row],[KOD]])=1,1,IF(LEN(L4T_30[[#This Row],[KOD]])=8,2,IF(LEN(L4T_30[[#This Row],[KOD]])=15,3,4)))</f>
        <v>4</v>
      </c>
    </row>
    <row r="561" spans="2:21">
      <c r="B561" s="109" t="s">
        <v>4841</v>
      </c>
      <c r="C561" s="110" t="s">
        <v>4842</v>
      </c>
      <c r="D561" s="111" t="s">
        <v>2990</v>
      </c>
      <c r="E561" s="112" t="s">
        <v>3836</v>
      </c>
      <c r="F561" s="111" t="s">
        <v>4843</v>
      </c>
      <c r="G561" s="112" t="s">
        <v>4844</v>
      </c>
      <c r="H561" s="113">
        <v>1893246.37</v>
      </c>
      <c r="I561" s="113">
        <v>1</v>
      </c>
      <c r="J561" s="112" t="s">
        <v>2640</v>
      </c>
      <c r="K561" s="114">
        <v>2</v>
      </c>
      <c r="L561" s="114" t="s">
        <v>1579</v>
      </c>
      <c r="M561" s="111" t="s">
        <v>2641</v>
      </c>
      <c r="N561" s="115">
        <v>0</v>
      </c>
      <c r="O561" s="115">
        <v>0</v>
      </c>
      <c r="P561" s="115">
        <v>0</v>
      </c>
      <c r="Q561" s="111" t="s">
        <v>46</v>
      </c>
      <c r="R561" s="111" t="s">
        <v>46</v>
      </c>
      <c r="S561" s="111" t="s">
        <v>46</v>
      </c>
      <c r="T561" s="111" t="s">
        <v>2709</v>
      </c>
      <c r="U561" s="116">
        <f>+IF(LEN(L4T_30[[#This Row],[KOD]])=1,1,IF(LEN(L4T_30[[#This Row],[KOD]])=8,2,IF(LEN(L4T_30[[#This Row],[KOD]])=15,3,4)))</f>
        <v>4</v>
      </c>
    </row>
    <row r="562" spans="2:21">
      <c r="B562" s="109" t="s">
        <v>4845</v>
      </c>
      <c r="C562" s="110" t="s">
        <v>4846</v>
      </c>
      <c r="D562" s="111" t="s">
        <v>2913</v>
      </c>
      <c r="E562" s="112" t="s">
        <v>3836</v>
      </c>
      <c r="F562" s="111" t="s">
        <v>4847</v>
      </c>
      <c r="G562" s="112" t="s">
        <v>4848</v>
      </c>
      <c r="H562" s="113">
        <v>5390970.5800000001</v>
      </c>
      <c r="I562" s="113">
        <v>1</v>
      </c>
      <c r="J562" s="112" t="s">
        <v>2640</v>
      </c>
      <c r="K562" s="114">
        <v>2</v>
      </c>
      <c r="L562" s="114" t="s">
        <v>1579</v>
      </c>
      <c r="M562" s="111" t="s">
        <v>2641</v>
      </c>
      <c r="N562" s="115">
        <v>0</v>
      </c>
      <c r="O562" s="115">
        <v>0</v>
      </c>
      <c r="P562" s="115">
        <v>0</v>
      </c>
      <c r="Q562" s="111" t="s">
        <v>46</v>
      </c>
      <c r="R562" s="111" t="s">
        <v>46</v>
      </c>
      <c r="S562" s="111" t="s">
        <v>46</v>
      </c>
      <c r="T562" s="111" t="s">
        <v>2781</v>
      </c>
      <c r="U562" s="116">
        <f>+IF(LEN(L4T_30[[#This Row],[KOD]])=1,1,IF(LEN(L4T_30[[#This Row],[KOD]])=8,2,IF(LEN(L4T_30[[#This Row],[KOD]])=15,3,4)))</f>
        <v>4</v>
      </c>
    </row>
    <row r="563" spans="2:21">
      <c r="B563" s="109" t="s">
        <v>4849</v>
      </c>
      <c r="C563" s="110" t="s">
        <v>4850</v>
      </c>
      <c r="D563" s="111" t="s">
        <v>2913</v>
      </c>
      <c r="E563" s="112" t="s">
        <v>3836</v>
      </c>
      <c r="F563" s="111" t="s">
        <v>4851</v>
      </c>
      <c r="G563" s="112" t="s">
        <v>4852</v>
      </c>
      <c r="H563" s="113">
        <v>546910.06000000006</v>
      </c>
      <c r="I563" s="113">
        <v>1</v>
      </c>
      <c r="J563" s="112" t="s">
        <v>2640</v>
      </c>
      <c r="K563" s="114">
        <v>2</v>
      </c>
      <c r="L563" s="114" t="s">
        <v>1579</v>
      </c>
      <c r="M563" s="111" t="s">
        <v>2641</v>
      </c>
      <c r="N563" s="115">
        <v>0</v>
      </c>
      <c r="O563" s="115">
        <v>0</v>
      </c>
      <c r="P563" s="115">
        <v>0</v>
      </c>
      <c r="Q563" s="111" t="s">
        <v>46</v>
      </c>
      <c r="R563" s="111" t="s">
        <v>46</v>
      </c>
      <c r="S563" s="111" t="s">
        <v>46</v>
      </c>
      <c r="T563" s="111" t="s">
        <v>2714</v>
      </c>
      <c r="U563" s="116">
        <f>+IF(LEN(L4T_30[[#This Row],[KOD]])=1,1,IF(LEN(L4T_30[[#This Row],[KOD]])=8,2,IF(LEN(L4T_30[[#This Row],[KOD]])=15,3,4)))</f>
        <v>4</v>
      </c>
    </row>
    <row r="564" spans="2:21">
      <c r="B564" s="104" t="s">
        <v>4853</v>
      </c>
      <c r="C564" s="41" t="s">
        <v>4854</v>
      </c>
      <c r="D564" s="43" t="s">
        <v>46</v>
      </c>
      <c r="E564" s="105" t="s">
        <v>46</v>
      </c>
      <c r="F564" s="43" t="s">
        <v>46</v>
      </c>
      <c r="G564" s="105" t="s">
        <v>46</v>
      </c>
      <c r="H564" s="45">
        <v>0</v>
      </c>
      <c r="I564" s="45">
        <v>0</v>
      </c>
      <c r="J564" s="105" t="s">
        <v>46</v>
      </c>
      <c r="K564" s="106">
        <v>0</v>
      </c>
      <c r="L564" s="106" t="s">
        <v>46</v>
      </c>
      <c r="M564" s="43" t="s">
        <v>46</v>
      </c>
      <c r="N564" s="107">
        <v>0</v>
      </c>
      <c r="O564" s="107">
        <v>0</v>
      </c>
      <c r="P564" s="107">
        <v>0</v>
      </c>
      <c r="Q564" s="43" t="s">
        <v>46</v>
      </c>
      <c r="R564" s="43" t="s">
        <v>46</v>
      </c>
      <c r="S564" s="43" t="s">
        <v>4855</v>
      </c>
      <c r="T564" s="43" t="s">
        <v>46</v>
      </c>
      <c r="U564" s="108">
        <f>+IF(LEN(L4T_30[[#This Row],[KOD]])=1,1,IF(LEN(L4T_30[[#This Row],[KOD]])=8,2,IF(LEN(L4T_30[[#This Row],[KOD]])=15,3,4)))</f>
        <v>3</v>
      </c>
    </row>
    <row r="565" spans="2:21">
      <c r="B565" s="109" t="s">
        <v>4856</v>
      </c>
      <c r="C565" s="110" t="s">
        <v>4857</v>
      </c>
      <c r="D565" s="111" t="s">
        <v>2990</v>
      </c>
      <c r="E565" s="112" t="s">
        <v>3836</v>
      </c>
      <c r="F565" s="111" t="s">
        <v>4858</v>
      </c>
      <c r="G565" s="112" t="s">
        <v>4859</v>
      </c>
      <c r="H565" s="113">
        <v>923052.29</v>
      </c>
      <c r="I565" s="113">
        <v>3</v>
      </c>
      <c r="J565" s="112" t="s">
        <v>2640</v>
      </c>
      <c r="K565" s="114">
        <v>2</v>
      </c>
      <c r="L565" s="114" t="s">
        <v>1579</v>
      </c>
      <c r="M565" s="111" t="s">
        <v>2641</v>
      </c>
      <c r="N565" s="115">
        <v>0</v>
      </c>
      <c r="O565" s="115">
        <v>0</v>
      </c>
      <c r="P565" s="115">
        <v>0</v>
      </c>
      <c r="Q565" s="111" t="s">
        <v>46</v>
      </c>
      <c r="R565" s="111" t="s">
        <v>46</v>
      </c>
      <c r="S565" s="111" t="s">
        <v>46</v>
      </c>
      <c r="T565" s="111" t="s">
        <v>2642</v>
      </c>
      <c r="U565" s="116">
        <f>+IF(LEN(L4T_30[[#This Row],[KOD]])=1,1,IF(LEN(L4T_30[[#This Row],[KOD]])=8,2,IF(LEN(L4T_30[[#This Row],[KOD]])=15,3,4)))</f>
        <v>4</v>
      </c>
    </row>
    <row r="566" spans="2:21">
      <c r="B566" s="109" t="s">
        <v>4860</v>
      </c>
      <c r="C566" s="110" t="s">
        <v>4861</v>
      </c>
      <c r="D566" s="111" t="s">
        <v>2990</v>
      </c>
      <c r="E566" s="112" t="s">
        <v>3836</v>
      </c>
      <c r="F566" s="111" t="s">
        <v>4862</v>
      </c>
      <c r="G566" s="112" t="s">
        <v>4863</v>
      </c>
      <c r="H566" s="113">
        <v>1142456.33</v>
      </c>
      <c r="I566" s="113">
        <v>1</v>
      </c>
      <c r="J566" s="112" t="s">
        <v>2640</v>
      </c>
      <c r="K566" s="114">
        <v>2</v>
      </c>
      <c r="L566" s="114" t="s">
        <v>1579</v>
      </c>
      <c r="M566" s="111" t="s">
        <v>2641</v>
      </c>
      <c r="N566" s="115">
        <v>0</v>
      </c>
      <c r="O566" s="115">
        <v>0</v>
      </c>
      <c r="P566" s="115">
        <v>0</v>
      </c>
      <c r="Q566" s="111" t="s">
        <v>46</v>
      </c>
      <c r="R566" s="111" t="s">
        <v>46</v>
      </c>
      <c r="S566" s="111" t="s">
        <v>46</v>
      </c>
      <c r="T566" s="111" t="s">
        <v>2647</v>
      </c>
      <c r="U566" s="116">
        <f>+IF(LEN(L4T_30[[#This Row],[KOD]])=1,1,IF(LEN(L4T_30[[#This Row],[KOD]])=8,2,IF(LEN(L4T_30[[#This Row],[KOD]])=15,3,4)))</f>
        <v>4</v>
      </c>
    </row>
    <row r="567" spans="2:21">
      <c r="B567" s="109" t="s">
        <v>4864</v>
      </c>
      <c r="C567" s="110" t="s">
        <v>4865</v>
      </c>
      <c r="D567" s="111" t="s">
        <v>2990</v>
      </c>
      <c r="E567" s="112" t="s">
        <v>3836</v>
      </c>
      <c r="F567" s="111" t="s">
        <v>4866</v>
      </c>
      <c r="G567" s="112" t="s">
        <v>4867</v>
      </c>
      <c r="H567" s="113">
        <v>703647.71</v>
      </c>
      <c r="I567" s="113">
        <v>1</v>
      </c>
      <c r="J567" s="112" t="s">
        <v>2640</v>
      </c>
      <c r="K567" s="114">
        <v>2</v>
      </c>
      <c r="L567" s="114" t="s">
        <v>1579</v>
      </c>
      <c r="M567" s="111" t="s">
        <v>2641</v>
      </c>
      <c r="N567" s="115">
        <v>0</v>
      </c>
      <c r="O567" s="115">
        <v>0</v>
      </c>
      <c r="P567" s="115">
        <v>0</v>
      </c>
      <c r="Q567" s="111" t="s">
        <v>46</v>
      </c>
      <c r="R567" s="111" t="s">
        <v>46</v>
      </c>
      <c r="S567" s="111" t="s">
        <v>46</v>
      </c>
      <c r="T567" s="111" t="s">
        <v>2652</v>
      </c>
      <c r="U567" s="116">
        <f>+IF(LEN(L4T_30[[#This Row],[KOD]])=1,1,IF(LEN(L4T_30[[#This Row],[KOD]])=8,2,IF(LEN(L4T_30[[#This Row],[KOD]])=15,3,4)))</f>
        <v>4</v>
      </c>
    </row>
    <row r="568" spans="2:21">
      <c r="B568" s="109" t="s">
        <v>4868</v>
      </c>
      <c r="C568" s="110" t="s">
        <v>4869</v>
      </c>
      <c r="D568" s="111" t="s">
        <v>2990</v>
      </c>
      <c r="E568" s="112" t="s">
        <v>3836</v>
      </c>
      <c r="F568" s="111" t="s">
        <v>4870</v>
      </c>
      <c r="G568" s="112" t="s">
        <v>4871</v>
      </c>
      <c r="H568" s="113">
        <v>358236.11</v>
      </c>
      <c r="I568" s="113">
        <v>1</v>
      </c>
      <c r="J568" s="112" t="s">
        <v>2640</v>
      </c>
      <c r="K568" s="114">
        <v>2</v>
      </c>
      <c r="L568" s="114" t="s">
        <v>1579</v>
      </c>
      <c r="M568" s="111" t="s">
        <v>2641</v>
      </c>
      <c r="N568" s="115">
        <v>0</v>
      </c>
      <c r="O568" s="115">
        <v>0</v>
      </c>
      <c r="P568" s="115">
        <v>0</v>
      </c>
      <c r="Q568" s="111" t="s">
        <v>46</v>
      </c>
      <c r="R568" s="111" t="s">
        <v>46</v>
      </c>
      <c r="S568" s="111" t="s">
        <v>46</v>
      </c>
      <c r="T568" s="111" t="s">
        <v>2657</v>
      </c>
      <c r="U568" s="116">
        <f>+IF(LEN(L4T_30[[#This Row],[KOD]])=1,1,IF(LEN(L4T_30[[#This Row],[KOD]])=8,2,IF(LEN(L4T_30[[#This Row],[KOD]])=15,3,4)))</f>
        <v>4</v>
      </c>
    </row>
    <row r="569" spans="2:21">
      <c r="B569" s="109" t="s">
        <v>4872</v>
      </c>
      <c r="C569" s="110" t="s">
        <v>4873</v>
      </c>
      <c r="D569" s="111" t="s">
        <v>2990</v>
      </c>
      <c r="E569" s="112" t="s">
        <v>3836</v>
      </c>
      <c r="F569" s="111" t="s">
        <v>4874</v>
      </c>
      <c r="G569" s="112" t="s">
        <v>4875</v>
      </c>
      <c r="H569" s="113">
        <v>3088709.93</v>
      </c>
      <c r="I569" s="113">
        <v>1</v>
      </c>
      <c r="J569" s="112" t="s">
        <v>2640</v>
      </c>
      <c r="K569" s="114">
        <v>2</v>
      </c>
      <c r="L569" s="114" t="s">
        <v>1579</v>
      </c>
      <c r="M569" s="111" t="s">
        <v>2641</v>
      </c>
      <c r="N569" s="115">
        <v>0</v>
      </c>
      <c r="O569" s="115">
        <v>0</v>
      </c>
      <c r="P569" s="115">
        <v>0</v>
      </c>
      <c r="Q569" s="111" t="s">
        <v>46</v>
      </c>
      <c r="R569" s="111" t="s">
        <v>46</v>
      </c>
      <c r="S569" s="111" t="s">
        <v>46</v>
      </c>
      <c r="T569" s="111" t="s">
        <v>2662</v>
      </c>
      <c r="U569" s="116">
        <f>+IF(LEN(L4T_30[[#This Row],[KOD]])=1,1,IF(LEN(L4T_30[[#This Row],[KOD]])=8,2,IF(LEN(L4T_30[[#This Row],[KOD]])=15,3,4)))</f>
        <v>4</v>
      </c>
    </row>
    <row r="570" spans="2:21">
      <c r="B570" s="109" t="s">
        <v>4876</v>
      </c>
      <c r="C570" s="110" t="s">
        <v>4877</v>
      </c>
      <c r="D570" s="111" t="s">
        <v>2990</v>
      </c>
      <c r="E570" s="112" t="s">
        <v>3836</v>
      </c>
      <c r="F570" s="111" t="s">
        <v>4878</v>
      </c>
      <c r="G570" s="112" t="s">
        <v>4879</v>
      </c>
      <c r="H570" s="113">
        <v>48833.42</v>
      </c>
      <c r="I570" s="113">
        <v>3</v>
      </c>
      <c r="J570" s="112" t="s">
        <v>2640</v>
      </c>
      <c r="K570" s="114">
        <v>2</v>
      </c>
      <c r="L570" s="114" t="s">
        <v>1579</v>
      </c>
      <c r="M570" s="111" t="s">
        <v>2641</v>
      </c>
      <c r="N570" s="115">
        <v>0</v>
      </c>
      <c r="O570" s="115">
        <v>0</v>
      </c>
      <c r="P570" s="115">
        <v>0</v>
      </c>
      <c r="Q570" s="111" t="s">
        <v>46</v>
      </c>
      <c r="R570" s="111" t="s">
        <v>46</v>
      </c>
      <c r="S570" s="111" t="s">
        <v>46</v>
      </c>
      <c r="T570" s="111" t="s">
        <v>2667</v>
      </c>
      <c r="U570" s="116">
        <f>+IF(LEN(L4T_30[[#This Row],[KOD]])=1,1,IF(LEN(L4T_30[[#This Row],[KOD]])=8,2,IF(LEN(L4T_30[[#This Row],[KOD]])=15,3,4)))</f>
        <v>4</v>
      </c>
    </row>
    <row r="571" spans="2:21">
      <c r="B571" s="109" t="s">
        <v>4880</v>
      </c>
      <c r="C571" s="110" t="s">
        <v>4881</v>
      </c>
      <c r="D571" s="111" t="s">
        <v>2990</v>
      </c>
      <c r="E571" s="112" t="s">
        <v>3836</v>
      </c>
      <c r="F571" s="111" t="s">
        <v>4882</v>
      </c>
      <c r="G571" s="112" t="s">
        <v>4883</v>
      </c>
      <c r="H571" s="113">
        <v>81389.03</v>
      </c>
      <c r="I571" s="113">
        <v>1</v>
      </c>
      <c r="J571" s="112" t="s">
        <v>2640</v>
      </c>
      <c r="K571" s="114">
        <v>2</v>
      </c>
      <c r="L571" s="114" t="s">
        <v>1579</v>
      </c>
      <c r="M571" s="111" t="s">
        <v>2641</v>
      </c>
      <c r="N571" s="115">
        <v>0</v>
      </c>
      <c r="O571" s="115">
        <v>0</v>
      </c>
      <c r="P571" s="115">
        <v>0</v>
      </c>
      <c r="Q571" s="111" t="s">
        <v>46</v>
      </c>
      <c r="R571" s="111" t="s">
        <v>46</v>
      </c>
      <c r="S571" s="111" t="s">
        <v>46</v>
      </c>
      <c r="T571" s="111" t="s">
        <v>2699</v>
      </c>
      <c r="U571" s="116">
        <f>+IF(LEN(L4T_30[[#This Row],[KOD]])=1,1,IF(LEN(L4T_30[[#This Row],[KOD]])=8,2,IF(LEN(L4T_30[[#This Row],[KOD]])=15,3,4)))</f>
        <v>4</v>
      </c>
    </row>
    <row r="572" spans="2:21">
      <c r="B572" s="109" t="s">
        <v>4884</v>
      </c>
      <c r="C572" s="110" t="s">
        <v>4885</v>
      </c>
      <c r="D572" s="111" t="s">
        <v>2990</v>
      </c>
      <c r="E572" s="112" t="s">
        <v>3836</v>
      </c>
      <c r="F572" s="111" t="s">
        <v>4886</v>
      </c>
      <c r="G572" s="112" t="s">
        <v>4887</v>
      </c>
      <c r="H572" s="113">
        <v>81389.03</v>
      </c>
      <c r="I572" s="113">
        <v>1</v>
      </c>
      <c r="J572" s="112" t="s">
        <v>2640</v>
      </c>
      <c r="K572" s="114">
        <v>2</v>
      </c>
      <c r="L572" s="114" t="s">
        <v>1579</v>
      </c>
      <c r="M572" s="111" t="s">
        <v>2641</v>
      </c>
      <c r="N572" s="115">
        <v>0</v>
      </c>
      <c r="O572" s="115">
        <v>0</v>
      </c>
      <c r="P572" s="115">
        <v>0</v>
      </c>
      <c r="Q572" s="111" t="s">
        <v>46</v>
      </c>
      <c r="R572" s="111" t="s">
        <v>46</v>
      </c>
      <c r="S572" s="111" t="s">
        <v>46</v>
      </c>
      <c r="T572" s="111" t="s">
        <v>2704</v>
      </c>
      <c r="U572" s="116">
        <f>+IF(LEN(L4T_30[[#This Row],[KOD]])=1,1,IF(LEN(L4T_30[[#This Row],[KOD]])=8,2,IF(LEN(L4T_30[[#This Row],[KOD]])=15,3,4)))</f>
        <v>4</v>
      </c>
    </row>
    <row r="573" spans="2:21">
      <c r="B573" s="109" t="s">
        <v>4888</v>
      </c>
      <c r="C573" s="110" t="s">
        <v>4889</v>
      </c>
      <c r="D573" s="111" t="s">
        <v>2990</v>
      </c>
      <c r="E573" s="112" t="s">
        <v>3836</v>
      </c>
      <c r="F573" s="111" t="s">
        <v>4890</v>
      </c>
      <c r="G573" s="112" t="s">
        <v>4891</v>
      </c>
      <c r="H573" s="113">
        <v>81389.03</v>
      </c>
      <c r="I573" s="113">
        <v>1</v>
      </c>
      <c r="J573" s="112" t="s">
        <v>2640</v>
      </c>
      <c r="K573" s="114">
        <v>2</v>
      </c>
      <c r="L573" s="114" t="s">
        <v>1579</v>
      </c>
      <c r="M573" s="111" t="s">
        <v>2641</v>
      </c>
      <c r="N573" s="115">
        <v>0</v>
      </c>
      <c r="O573" s="115">
        <v>0</v>
      </c>
      <c r="P573" s="115">
        <v>0</v>
      </c>
      <c r="Q573" s="111" t="s">
        <v>46</v>
      </c>
      <c r="R573" s="111" t="s">
        <v>46</v>
      </c>
      <c r="S573" s="111" t="s">
        <v>46</v>
      </c>
      <c r="T573" s="111" t="s">
        <v>2709</v>
      </c>
      <c r="U573" s="116">
        <f>+IF(LEN(L4T_30[[#This Row],[KOD]])=1,1,IF(LEN(L4T_30[[#This Row],[KOD]])=8,2,IF(LEN(L4T_30[[#This Row],[KOD]])=15,3,4)))</f>
        <v>4</v>
      </c>
    </row>
    <row r="574" spans="2:21">
      <c r="B574" s="109" t="s">
        <v>4892</v>
      </c>
      <c r="C574" s="110" t="s">
        <v>4893</v>
      </c>
      <c r="D574" s="111" t="s">
        <v>2990</v>
      </c>
      <c r="E574" s="112" t="s">
        <v>3836</v>
      </c>
      <c r="F574" s="111" t="s">
        <v>4894</v>
      </c>
      <c r="G574" s="112" t="s">
        <v>4895</v>
      </c>
      <c r="H574" s="113">
        <v>312520.03000000003</v>
      </c>
      <c r="I574" s="113">
        <v>1</v>
      </c>
      <c r="J574" s="112" t="s">
        <v>2640</v>
      </c>
      <c r="K574" s="114">
        <v>2</v>
      </c>
      <c r="L574" s="114" t="s">
        <v>1579</v>
      </c>
      <c r="M574" s="111" t="s">
        <v>2641</v>
      </c>
      <c r="N574" s="115">
        <v>0</v>
      </c>
      <c r="O574" s="115">
        <v>0</v>
      </c>
      <c r="P574" s="115">
        <v>0</v>
      </c>
      <c r="Q574" s="111" t="s">
        <v>46</v>
      </c>
      <c r="R574" s="111" t="s">
        <v>46</v>
      </c>
      <c r="S574" s="111" t="s">
        <v>46</v>
      </c>
      <c r="T574" s="111" t="s">
        <v>2781</v>
      </c>
      <c r="U574" s="116">
        <f>+IF(LEN(L4T_30[[#This Row],[KOD]])=1,1,IF(LEN(L4T_30[[#This Row],[KOD]])=8,2,IF(LEN(L4T_30[[#This Row],[KOD]])=15,3,4)))</f>
        <v>4</v>
      </c>
    </row>
    <row r="575" spans="2:21">
      <c r="B575" s="109" t="s">
        <v>4896</v>
      </c>
      <c r="C575" s="110" t="s">
        <v>4897</v>
      </c>
      <c r="D575" s="111" t="s">
        <v>2990</v>
      </c>
      <c r="E575" s="112" t="s">
        <v>3836</v>
      </c>
      <c r="F575" s="111" t="s">
        <v>4898</v>
      </c>
      <c r="G575" s="112" t="s">
        <v>4899</v>
      </c>
      <c r="H575" s="113">
        <v>156260.01999999999</v>
      </c>
      <c r="I575" s="113">
        <v>1</v>
      </c>
      <c r="J575" s="112" t="s">
        <v>2640</v>
      </c>
      <c r="K575" s="114">
        <v>2</v>
      </c>
      <c r="L575" s="114" t="s">
        <v>1579</v>
      </c>
      <c r="M575" s="111" t="s">
        <v>2641</v>
      </c>
      <c r="N575" s="115">
        <v>0</v>
      </c>
      <c r="O575" s="115">
        <v>0</v>
      </c>
      <c r="P575" s="115">
        <v>0</v>
      </c>
      <c r="Q575" s="111" t="s">
        <v>46</v>
      </c>
      <c r="R575" s="111" t="s">
        <v>46</v>
      </c>
      <c r="S575" s="111" t="s">
        <v>46</v>
      </c>
      <c r="T575" s="111" t="s">
        <v>2714</v>
      </c>
      <c r="U575" s="116">
        <f>+IF(LEN(L4T_30[[#This Row],[KOD]])=1,1,IF(LEN(L4T_30[[#This Row],[KOD]])=8,2,IF(LEN(L4T_30[[#This Row],[KOD]])=15,3,4)))</f>
        <v>4</v>
      </c>
    </row>
    <row r="576" spans="2:21">
      <c r="B576" s="109" t="s">
        <v>4900</v>
      </c>
      <c r="C576" s="110" t="s">
        <v>4901</v>
      </c>
      <c r="D576" s="111" t="s">
        <v>2990</v>
      </c>
      <c r="E576" s="112" t="s">
        <v>3836</v>
      </c>
      <c r="F576" s="111" t="s">
        <v>4902</v>
      </c>
      <c r="G576" s="112" t="s">
        <v>4903</v>
      </c>
      <c r="H576" s="113">
        <v>144462.81</v>
      </c>
      <c r="I576" s="113">
        <v>2</v>
      </c>
      <c r="J576" s="112" t="s">
        <v>2640</v>
      </c>
      <c r="K576" s="114">
        <v>2</v>
      </c>
      <c r="L576" s="114" t="s">
        <v>1579</v>
      </c>
      <c r="M576" s="111" t="s">
        <v>2641</v>
      </c>
      <c r="N576" s="115">
        <v>0</v>
      </c>
      <c r="O576" s="115">
        <v>0</v>
      </c>
      <c r="P576" s="115">
        <v>0</v>
      </c>
      <c r="Q576" s="111" t="s">
        <v>46</v>
      </c>
      <c r="R576" s="111" t="s">
        <v>46</v>
      </c>
      <c r="S576" s="111" t="s">
        <v>46</v>
      </c>
      <c r="T576" s="111" t="s">
        <v>3136</v>
      </c>
      <c r="U576" s="116">
        <f>+IF(LEN(L4T_30[[#This Row],[KOD]])=1,1,IF(LEN(L4T_30[[#This Row],[KOD]])=8,2,IF(LEN(L4T_30[[#This Row],[KOD]])=15,3,4)))</f>
        <v>4</v>
      </c>
    </row>
    <row r="577" spans="2:21">
      <c r="B577" s="109" t="s">
        <v>4904</v>
      </c>
      <c r="C577" s="110" t="s">
        <v>4905</v>
      </c>
      <c r="D577" s="111" t="s">
        <v>2990</v>
      </c>
      <c r="E577" s="112" t="s">
        <v>3836</v>
      </c>
      <c r="F577" s="111" t="s">
        <v>4906</v>
      </c>
      <c r="G577" s="112" t="s">
        <v>4907</v>
      </c>
      <c r="H577" s="113">
        <v>121580.55</v>
      </c>
      <c r="I577" s="113">
        <v>1</v>
      </c>
      <c r="J577" s="112" t="s">
        <v>2640</v>
      </c>
      <c r="K577" s="114">
        <v>2</v>
      </c>
      <c r="L577" s="114" t="s">
        <v>1579</v>
      </c>
      <c r="M577" s="111" t="s">
        <v>2641</v>
      </c>
      <c r="N577" s="115">
        <v>0</v>
      </c>
      <c r="O577" s="115">
        <v>0</v>
      </c>
      <c r="P577" s="115">
        <v>0</v>
      </c>
      <c r="Q577" s="111" t="s">
        <v>46</v>
      </c>
      <c r="R577" s="111" t="s">
        <v>46</v>
      </c>
      <c r="S577" s="111" t="s">
        <v>46</v>
      </c>
      <c r="T577" s="111" t="s">
        <v>2790</v>
      </c>
      <c r="U577" s="116">
        <f>+IF(LEN(L4T_30[[#This Row],[KOD]])=1,1,IF(LEN(L4T_30[[#This Row],[KOD]])=8,2,IF(LEN(L4T_30[[#This Row],[KOD]])=15,3,4)))</f>
        <v>4</v>
      </c>
    </row>
    <row r="578" spans="2:21">
      <c r="B578" s="109" t="s">
        <v>4908</v>
      </c>
      <c r="C578" s="110" t="s">
        <v>4909</v>
      </c>
      <c r="D578" s="111" t="s">
        <v>2990</v>
      </c>
      <c r="E578" s="112" t="s">
        <v>3836</v>
      </c>
      <c r="F578" s="111" t="s">
        <v>4910</v>
      </c>
      <c r="G578" s="112" t="s">
        <v>4911</v>
      </c>
      <c r="H578" s="113">
        <v>81389.03</v>
      </c>
      <c r="I578" s="113">
        <v>1</v>
      </c>
      <c r="J578" s="112" t="s">
        <v>2640</v>
      </c>
      <c r="K578" s="114">
        <v>2</v>
      </c>
      <c r="L578" s="114" t="s">
        <v>1579</v>
      </c>
      <c r="M578" s="111" t="s">
        <v>2641</v>
      </c>
      <c r="N578" s="115">
        <v>0</v>
      </c>
      <c r="O578" s="115">
        <v>0</v>
      </c>
      <c r="P578" s="115">
        <v>0</v>
      </c>
      <c r="Q578" s="111" t="s">
        <v>46</v>
      </c>
      <c r="R578" s="111" t="s">
        <v>46</v>
      </c>
      <c r="S578" s="111" t="s">
        <v>46</v>
      </c>
      <c r="T578" s="111" t="s">
        <v>2795</v>
      </c>
      <c r="U578" s="116">
        <f>+IF(LEN(L4T_30[[#This Row],[KOD]])=1,1,IF(LEN(L4T_30[[#This Row],[KOD]])=8,2,IF(LEN(L4T_30[[#This Row],[KOD]])=15,3,4)))</f>
        <v>4</v>
      </c>
    </row>
    <row r="579" spans="2:21">
      <c r="B579" s="109" t="s">
        <v>4912</v>
      </c>
      <c r="C579" s="110" t="s">
        <v>4913</v>
      </c>
      <c r="D579" s="111" t="s">
        <v>2990</v>
      </c>
      <c r="E579" s="112" t="s">
        <v>3836</v>
      </c>
      <c r="F579" s="111" t="s">
        <v>4914</v>
      </c>
      <c r="G579" s="112" t="s">
        <v>4915</v>
      </c>
      <c r="H579" s="113">
        <v>81389.03</v>
      </c>
      <c r="I579" s="113">
        <v>1</v>
      </c>
      <c r="J579" s="112" t="s">
        <v>2640</v>
      </c>
      <c r="K579" s="114">
        <v>2</v>
      </c>
      <c r="L579" s="114" t="s">
        <v>1579</v>
      </c>
      <c r="M579" s="111" t="s">
        <v>2641</v>
      </c>
      <c r="N579" s="115">
        <v>0</v>
      </c>
      <c r="O579" s="115">
        <v>0</v>
      </c>
      <c r="P579" s="115">
        <v>0</v>
      </c>
      <c r="Q579" s="111" t="s">
        <v>46</v>
      </c>
      <c r="R579" s="111" t="s">
        <v>46</v>
      </c>
      <c r="S579" s="111" t="s">
        <v>46</v>
      </c>
      <c r="T579" s="111" t="s">
        <v>2720</v>
      </c>
      <c r="U579" s="116">
        <f>+IF(LEN(L4T_30[[#This Row],[KOD]])=1,1,IF(LEN(L4T_30[[#This Row],[KOD]])=8,2,IF(LEN(L4T_30[[#This Row],[KOD]])=15,3,4)))</f>
        <v>4</v>
      </c>
    </row>
    <row r="580" spans="2:21">
      <c r="B580" s="109" t="s">
        <v>4916</v>
      </c>
      <c r="C580" s="110" t="s">
        <v>4917</v>
      </c>
      <c r="D580" s="111" t="s">
        <v>2990</v>
      </c>
      <c r="E580" s="112" t="s">
        <v>3836</v>
      </c>
      <c r="F580" s="111" t="s">
        <v>4918</v>
      </c>
      <c r="G580" s="112" t="s">
        <v>4919</v>
      </c>
      <c r="H580" s="113">
        <v>81389.03</v>
      </c>
      <c r="I580" s="113">
        <v>1</v>
      </c>
      <c r="J580" s="112" t="s">
        <v>2640</v>
      </c>
      <c r="K580" s="114">
        <v>2</v>
      </c>
      <c r="L580" s="114" t="s">
        <v>1579</v>
      </c>
      <c r="M580" s="111" t="s">
        <v>2641</v>
      </c>
      <c r="N580" s="115">
        <v>0</v>
      </c>
      <c r="O580" s="115">
        <v>0</v>
      </c>
      <c r="P580" s="115">
        <v>0</v>
      </c>
      <c r="Q580" s="111" t="s">
        <v>46</v>
      </c>
      <c r="R580" s="111" t="s">
        <v>46</v>
      </c>
      <c r="S580" s="111" t="s">
        <v>46</v>
      </c>
      <c r="T580" s="111" t="s">
        <v>2804</v>
      </c>
      <c r="U580" s="116">
        <f>+IF(LEN(L4T_30[[#This Row],[KOD]])=1,1,IF(LEN(L4T_30[[#This Row],[KOD]])=8,2,IF(LEN(L4T_30[[#This Row],[KOD]])=15,3,4)))</f>
        <v>4</v>
      </c>
    </row>
    <row r="581" spans="2:21">
      <c r="B581" s="109" t="s">
        <v>4920</v>
      </c>
      <c r="C581" s="110" t="s">
        <v>4921</v>
      </c>
      <c r="D581" s="111" t="s">
        <v>2990</v>
      </c>
      <c r="E581" s="112" t="s">
        <v>3836</v>
      </c>
      <c r="F581" s="111" t="s">
        <v>4922</v>
      </c>
      <c r="G581" s="112" t="s">
        <v>4923</v>
      </c>
      <c r="H581" s="113">
        <v>637099.29</v>
      </c>
      <c r="I581" s="113">
        <v>1</v>
      </c>
      <c r="J581" s="112" t="s">
        <v>2640</v>
      </c>
      <c r="K581" s="114">
        <v>2</v>
      </c>
      <c r="L581" s="114" t="s">
        <v>1579</v>
      </c>
      <c r="M581" s="111" t="s">
        <v>2641</v>
      </c>
      <c r="N581" s="115">
        <v>0</v>
      </c>
      <c r="O581" s="115">
        <v>0</v>
      </c>
      <c r="P581" s="115">
        <v>0</v>
      </c>
      <c r="Q581" s="111" t="s">
        <v>46</v>
      </c>
      <c r="R581" s="111" t="s">
        <v>46</v>
      </c>
      <c r="S581" s="111" t="s">
        <v>46</v>
      </c>
      <c r="T581" s="111" t="s">
        <v>2809</v>
      </c>
      <c r="U581" s="116">
        <f>+IF(LEN(L4T_30[[#This Row],[KOD]])=1,1,IF(LEN(L4T_30[[#This Row],[KOD]])=8,2,IF(LEN(L4T_30[[#This Row],[KOD]])=15,3,4)))</f>
        <v>4</v>
      </c>
    </row>
    <row r="582" spans="2:21">
      <c r="B582" s="109" t="s">
        <v>4924</v>
      </c>
      <c r="C582" s="110" t="s">
        <v>4925</v>
      </c>
      <c r="D582" s="111" t="s">
        <v>2990</v>
      </c>
      <c r="E582" s="112" t="s">
        <v>3836</v>
      </c>
      <c r="F582" s="111" t="s">
        <v>4926</v>
      </c>
      <c r="G582" s="112" t="s">
        <v>4927</v>
      </c>
      <c r="H582" s="113">
        <v>236719.89</v>
      </c>
      <c r="I582" s="113">
        <v>2</v>
      </c>
      <c r="J582" s="112" t="s">
        <v>2640</v>
      </c>
      <c r="K582" s="114">
        <v>2</v>
      </c>
      <c r="L582" s="114" t="s">
        <v>1579</v>
      </c>
      <c r="M582" s="111" t="s">
        <v>2641</v>
      </c>
      <c r="N582" s="115">
        <v>0</v>
      </c>
      <c r="O582" s="115">
        <v>0</v>
      </c>
      <c r="P582" s="115">
        <v>0</v>
      </c>
      <c r="Q582" s="111" t="s">
        <v>46</v>
      </c>
      <c r="R582" s="111" t="s">
        <v>46</v>
      </c>
      <c r="S582" s="111" t="s">
        <v>46</v>
      </c>
      <c r="T582" s="111" t="s">
        <v>2725</v>
      </c>
      <c r="U582" s="116">
        <f>+IF(LEN(L4T_30[[#This Row],[KOD]])=1,1,IF(LEN(L4T_30[[#This Row],[KOD]])=8,2,IF(LEN(L4T_30[[#This Row],[KOD]])=15,3,4)))</f>
        <v>4</v>
      </c>
    </row>
    <row r="583" spans="2:21">
      <c r="B583" s="109" t="s">
        <v>4928</v>
      </c>
      <c r="C583" s="110" t="s">
        <v>4929</v>
      </c>
      <c r="D583" s="111" t="s">
        <v>2990</v>
      </c>
      <c r="E583" s="112" t="s">
        <v>3836</v>
      </c>
      <c r="F583" s="111" t="s">
        <v>4930</v>
      </c>
      <c r="G583" s="112" t="s">
        <v>4931</v>
      </c>
      <c r="H583" s="113">
        <v>388883.53</v>
      </c>
      <c r="I583" s="113">
        <v>1</v>
      </c>
      <c r="J583" s="112" t="s">
        <v>2640</v>
      </c>
      <c r="K583" s="114">
        <v>2</v>
      </c>
      <c r="L583" s="114" t="s">
        <v>1579</v>
      </c>
      <c r="M583" s="111" t="s">
        <v>2641</v>
      </c>
      <c r="N583" s="115">
        <v>0</v>
      </c>
      <c r="O583" s="115">
        <v>0</v>
      </c>
      <c r="P583" s="115">
        <v>0</v>
      </c>
      <c r="Q583" s="111" t="s">
        <v>46</v>
      </c>
      <c r="R583" s="111" t="s">
        <v>46</v>
      </c>
      <c r="S583" s="111" t="s">
        <v>46</v>
      </c>
      <c r="T583" s="111" t="s">
        <v>2819</v>
      </c>
      <c r="U583" s="116">
        <f>+IF(LEN(L4T_30[[#This Row],[KOD]])=1,1,IF(LEN(L4T_30[[#This Row],[KOD]])=8,2,IF(LEN(L4T_30[[#This Row],[KOD]])=15,3,4)))</f>
        <v>4</v>
      </c>
    </row>
    <row r="584" spans="2:21">
      <c r="B584" s="109" t="s">
        <v>4932</v>
      </c>
      <c r="C584" s="110" t="s">
        <v>4933</v>
      </c>
      <c r="D584" s="111" t="s">
        <v>2990</v>
      </c>
      <c r="E584" s="112" t="s">
        <v>3836</v>
      </c>
      <c r="F584" s="111" t="s">
        <v>4934</v>
      </c>
      <c r="G584" s="112" t="s">
        <v>4935</v>
      </c>
      <c r="H584" s="113">
        <v>23711.39</v>
      </c>
      <c r="I584" s="113">
        <v>1</v>
      </c>
      <c r="J584" s="112" t="s">
        <v>2640</v>
      </c>
      <c r="K584" s="114">
        <v>2</v>
      </c>
      <c r="L584" s="114" t="s">
        <v>1579</v>
      </c>
      <c r="M584" s="111" t="s">
        <v>2641</v>
      </c>
      <c r="N584" s="115">
        <v>0</v>
      </c>
      <c r="O584" s="115">
        <v>0</v>
      </c>
      <c r="P584" s="115">
        <v>0</v>
      </c>
      <c r="Q584" s="111" t="s">
        <v>46</v>
      </c>
      <c r="R584" s="111" t="s">
        <v>46</v>
      </c>
      <c r="S584" s="111" t="s">
        <v>46</v>
      </c>
      <c r="T584" s="111" t="s">
        <v>2939</v>
      </c>
      <c r="U584" s="116">
        <f>+IF(LEN(L4T_30[[#This Row],[KOD]])=1,1,IF(LEN(L4T_30[[#This Row],[KOD]])=8,2,IF(LEN(L4T_30[[#This Row],[KOD]])=15,3,4)))</f>
        <v>4</v>
      </c>
    </row>
    <row r="585" spans="2:21">
      <c r="B585" s="109" t="s">
        <v>4936</v>
      </c>
      <c r="C585" s="110" t="s">
        <v>4937</v>
      </c>
      <c r="D585" s="111" t="s">
        <v>2990</v>
      </c>
      <c r="E585" s="112" t="s">
        <v>3836</v>
      </c>
      <c r="F585" s="111" t="s">
        <v>4938</v>
      </c>
      <c r="G585" s="112" t="s">
        <v>4939</v>
      </c>
      <c r="H585" s="113">
        <v>63472.28</v>
      </c>
      <c r="I585" s="113">
        <v>1</v>
      </c>
      <c r="J585" s="112" t="s">
        <v>2640</v>
      </c>
      <c r="K585" s="114">
        <v>2</v>
      </c>
      <c r="L585" s="114" t="s">
        <v>1579</v>
      </c>
      <c r="M585" s="111" t="s">
        <v>2641</v>
      </c>
      <c r="N585" s="115">
        <v>0</v>
      </c>
      <c r="O585" s="115">
        <v>0</v>
      </c>
      <c r="P585" s="115">
        <v>0</v>
      </c>
      <c r="Q585" s="111" t="s">
        <v>46</v>
      </c>
      <c r="R585" s="111" t="s">
        <v>46</v>
      </c>
      <c r="S585" s="111" t="s">
        <v>46</v>
      </c>
      <c r="T585" s="111" t="s">
        <v>2730</v>
      </c>
      <c r="U585" s="116">
        <f>+IF(LEN(L4T_30[[#This Row],[KOD]])=1,1,IF(LEN(L4T_30[[#This Row],[KOD]])=8,2,IF(LEN(L4T_30[[#This Row],[KOD]])=15,3,4)))</f>
        <v>4</v>
      </c>
    </row>
    <row r="586" spans="2:21">
      <c r="B586" s="109" t="s">
        <v>4940</v>
      </c>
      <c r="C586" s="110" t="s">
        <v>4941</v>
      </c>
      <c r="D586" s="111" t="s">
        <v>2990</v>
      </c>
      <c r="E586" s="112" t="s">
        <v>3836</v>
      </c>
      <c r="F586" s="111" t="s">
        <v>4942</v>
      </c>
      <c r="G586" s="112" t="s">
        <v>4943</v>
      </c>
      <c r="H586" s="113">
        <v>23711.39</v>
      </c>
      <c r="I586" s="113">
        <v>1</v>
      </c>
      <c r="J586" s="112" t="s">
        <v>2640</v>
      </c>
      <c r="K586" s="114">
        <v>2</v>
      </c>
      <c r="L586" s="114" t="s">
        <v>1579</v>
      </c>
      <c r="M586" s="111" t="s">
        <v>2641</v>
      </c>
      <c r="N586" s="115">
        <v>0</v>
      </c>
      <c r="O586" s="115">
        <v>0</v>
      </c>
      <c r="P586" s="115">
        <v>0</v>
      </c>
      <c r="Q586" s="111" t="s">
        <v>46</v>
      </c>
      <c r="R586" s="111" t="s">
        <v>46</v>
      </c>
      <c r="S586" s="111" t="s">
        <v>46</v>
      </c>
      <c r="T586" s="111" t="s">
        <v>2824</v>
      </c>
      <c r="U586" s="116">
        <f>+IF(LEN(L4T_30[[#This Row],[KOD]])=1,1,IF(LEN(L4T_30[[#This Row],[KOD]])=8,2,IF(LEN(L4T_30[[#This Row],[KOD]])=15,3,4)))</f>
        <v>4</v>
      </c>
    </row>
    <row r="587" spans="2:21">
      <c r="B587" s="109" t="s">
        <v>4944</v>
      </c>
      <c r="C587" s="110" t="s">
        <v>4945</v>
      </c>
      <c r="D587" s="111" t="s">
        <v>2990</v>
      </c>
      <c r="E587" s="112" t="s">
        <v>3836</v>
      </c>
      <c r="F587" s="111" t="s">
        <v>4946</v>
      </c>
      <c r="G587" s="112" t="s">
        <v>4947</v>
      </c>
      <c r="H587" s="113">
        <v>160637.97</v>
      </c>
      <c r="I587" s="113">
        <v>1</v>
      </c>
      <c r="J587" s="112" t="s">
        <v>2640</v>
      </c>
      <c r="K587" s="114">
        <v>2</v>
      </c>
      <c r="L587" s="114" t="s">
        <v>1579</v>
      </c>
      <c r="M587" s="111" t="s">
        <v>2641</v>
      </c>
      <c r="N587" s="115">
        <v>0</v>
      </c>
      <c r="O587" s="115">
        <v>0</v>
      </c>
      <c r="P587" s="115">
        <v>0</v>
      </c>
      <c r="Q587" s="111" t="s">
        <v>46</v>
      </c>
      <c r="R587" s="111" t="s">
        <v>46</v>
      </c>
      <c r="S587" s="111" t="s">
        <v>46</v>
      </c>
      <c r="T587" s="111" t="s">
        <v>2735</v>
      </c>
      <c r="U587" s="116">
        <f>+IF(LEN(L4T_30[[#This Row],[KOD]])=1,1,IF(LEN(L4T_30[[#This Row],[KOD]])=8,2,IF(LEN(L4T_30[[#This Row],[KOD]])=15,3,4)))</f>
        <v>4</v>
      </c>
    </row>
    <row r="588" spans="2:21">
      <c r="B588" s="109" t="s">
        <v>4948</v>
      </c>
      <c r="C588" s="110" t="s">
        <v>4949</v>
      </c>
      <c r="D588" s="111" t="s">
        <v>2990</v>
      </c>
      <c r="E588" s="112" t="s">
        <v>3836</v>
      </c>
      <c r="F588" s="111" t="s">
        <v>4950</v>
      </c>
      <c r="G588" s="112" t="s">
        <v>4951</v>
      </c>
      <c r="H588" s="113">
        <v>122596.93</v>
      </c>
      <c r="I588" s="113">
        <v>2</v>
      </c>
      <c r="J588" s="112" t="s">
        <v>2640</v>
      </c>
      <c r="K588" s="114">
        <v>2</v>
      </c>
      <c r="L588" s="114" t="s">
        <v>1579</v>
      </c>
      <c r="M588" s="111" t="s">
        <v>2641</v>
      </c>
      <c r="N588" s="115">
        <v>0</v>
      </c>
      <c r="O588" s="115">
        <v>0</v>
      </c>
      <c r="P588" s="115">
        <v>0</v>
      </c>
      <c r="Q588" s="111" t="s">
        <v>46</v>
      </c>
      <c r="R588" s="111" t="s">
        <v>46</v>
      </c>
      <c r="S588" s="111" t="s">
        <v>46</v>
      </c>
      <c r="T588" s="111" t="s">
        <v>3179</v>
      </c>
      <c r="U588" s="116">
        <f>+IF(LEN(L4T_30[[#This Row],[KOD]])=1,1,IF(LEN(L4T_30[[#This Row],[KOD]])=8,2,IF(LEN(L4T_30[[#This Row],[KOD]])=15,3,4)))</f>
        <v>4</v>
      </c>
    </row>
    <row r="589" spans="2:21">
      <c r="B589" s="104" t="s">
        <v>4952</v>
      </c>
      <c r="C589" s="41" t="s">
        <v>4953</v>
      </c>
      <c r="D589" s="43" t="s">
        <v>46</v>
      </c>
      <c r="E589" s="105" t="s">
        <v>46</v>
      </c>
      <c r="F589" s="43" t="s">
        <v>46</v>
      </c>
      <c r="G589" s="105" t="s">
        <v>46</v>
      </c>
      <c r="H589" s="45">
        <v>0</v>
      </c>
      <c r="I589" s="45">
        <v>0</v>
      </c>
      <c r="J589" s="105" t="s">
        <v>46</v>
      </c>
      <c r="K589" s="106">
        <v>0</v>
      </c>
      <c r="L589" s="106" t="s">
        <v>46</v>
      </c>
      <c r="M589" s="43" t="s">
        <v>46</v>
      </c>
      <c r="N589" s="107">
        <v>0</v>
      </c>
      <c r="O589" s="107">
        <v>0</v>
      </c>
      <c r="P589" s="107">
        <v>0</v>
      </c>
      <c r="Q589" s="43" t="s">
        <v>46</v>
      </c>
      <c r="R589" s="43" t="s">
        <v>46</v>
      </c>
      <c r="S589" s="43" t="s">
        <v>4954</v>
      </c>
      <c r="T589" s="43" t="s">
        <v>46</v>
      </c>
      <c r="U589" s="108">
        <f>+IF(LEN(L4T_30[[#This Row],[KOD]])=1,1,IF(LEN(L4T_30[[#This Row],[KOD]])=8,2,IF(LEN(L4T_30[[#This Row],[KOD]])=15,3,4)))</f>
        <v>3</v>
      </c>
    </row>
    <row r="590" spans="2:21">
      <c r="B590" s="109" t="s">
        <v>4955</v>
      </c>
      <c r="C590" s="110" t="s">
        <v>4956</v>
      </c>
      <c r="D590" s="111" t="s">
        <v>2990</v>
      </c>
      <c r="E590" s="112" t="s">
        <v>3836</v>
      </c>
      <c r="F590" s="111" t="s">
        <v>4957</v>
      </c>
      <c r="G590" s="112" t="s">
        <v>4958</v>
      </c>
      <c r="H590" s="113">
        <v>16984.79</v>
      </c>
      <c r="I590" s="113">
        <v>1</v>
      </c>
      <c r="J590" s="112" t="s">
        <v>2640</v>
      </c>
      <c r="K590" s="114">
        <v>2</v>
      </c>
      <c r="L590" s="114" t="s">
        <v>1579</v>
      </c>
      <c r="M590" s="111" t="s">
        <v>2641</v>
      </c>
      <c r="N590" s="115">
        <v>0</v>
      </c>
      <c r="O590" s="115">
        <v>0</v>
      </c>
      <c r="P590" s="115">
        <v>0</v>
      </c>
      <c r="Q590" s="111" t="s">
        <v>46</v>
      </c>
      <c r="R590" s="111" t="s">
        <v>46</v>
      </c>
      <c r="S590" s="111" t="s">
        <v>46</v>
      </c>
      <c r="T590" s="111" t="s">
        <v>2642</v>
      </c>
      <c r="U590" s="116">
        <f>+IF(LEN(L4T_30[[#This Row],[KOD]])=1,1,IF(LEN(L4T_30[[#This Row],[KOD]])=8,2,IF(LEN(L4T_30[[#This Row],[KOD]])=15,3,4)))</f>
        <v>4</v>
      </c>
    </row>
    <row r="591" spans="2:21">
      <c r="B591" s="109" t="s">
        <v>4959</v>
      </c>
      <c r="C591" s="110" t="s">
        <v>4960</v>
      </c>
      <c r="D591" s="111" t="s">
        <v>2990</v>
      </c>
      <c r="E591" s="112" t="s">
        <v>3836</v>
      </c>
      <c r="F591" s="111" t="s">
        <v>4961</v>
      </c>
      <c r="G591" s="112" t="s">
        <v>4962</v>
      </c>
      <c r="H591" s="113">
        <v>312520.03000000003</v>
      </c>
      <c r="I591" s="113">
        <v>1</v>
      </c>
      <c r="J591" s="112" t="s">
        <v>2640</v>
      </c>
      <c r="K591" s="114">
        <v>2</v>
      </c>
      <c r="L591" s="114" t="s">
        <v>1579</v>
      </c>
      <c r="M591" s="111" t="s">
        <v>2641</v>
      </c>
      <c r="N591" s="115">
        <v>0</v>
      </c>
      <c r="O591" s="115">
        <v>0</v>
      </c>
      <c r="P591" s="115">
        <v>0</v>
      </c>
      <c r="Q591" s="111" t="s">
        <v>46</v>
      </c>
      <c r="R591" s="111" t="s">
        <v>46</v>
      </c>
      <c r="S591" s="111" t="s">
        <v>46</v>
      </c>
      <c r="T591" s="111" t="s">
        <v>2647</v>
      </c>
      <c r="U591" s="116">
        <f>+IF(LEN(L4T_30[[#This Row],[KOD]])=1,1,IF(LEN(L4T_30[[#This Row],[KOD]])=8,2,IF(LEN(L4T_30[[#This Row],[KOD]])=15,3,4)))</f>
        <v>4</v>
      </c>
    </row>
    <row r="592" spans="2:21">
      <c r="B592" s="109" t="s">
        <v>4963</v>
      </c>
      <c r="C592" s="110" t="s">
        <v>4964</v>
      </c>
      <c r="D592" s="111" t="s">
        <v>2990</v>
      </c>
      <c r="E592" s="112" t="s">
        <v>3836</v>
      </c>
      <c r="F592" s="111" t="s">
        <v>4965</v>
      </c>
      <c r="G592" s="112" t="s">
        <v>4966</v>
      </c>
      <c r="H592" s="113">
        <v>20110.830000000002</v>
      </c>
      <c r="I592" s="113">
        <v>1</v>
      </c>
      <c r="J592" s="112" t="s">
        <v>2640</v>
      </c>
      <c r="K592" s="114">
        <v>2</v>
      </c>
      <c r="L592" s="114" t="s">
        <v>1579</v>
      </c>
      <c r="M592" s="111" t="s">
        <v>2641</v>
      </c>
      <c r="N592" s="115">
        <v>0</v>
      </c>
      <c r="O592" s="115">
        <v>0</v>
      </c>
      <c r="P592" s="115">
        <v>0</v>
      </c>
      <c r="Q592" s="111" t="s">
        <v>46</v>
      </c>
      <c r="R592" s="111" t="s">
        <v>46</v>
      </c>
      <c r="S592" s="111" t="s">
        <v>46</v>
      </c>
      <c r="T592" s="111" t="s">
        <v>2652</v>
      </c>
      <c r="U592" s="116">
        <f>+IF(LEN(L4T_30[[#This Row],[KOD]])=1,1,IF(LEN(L4T_30[[#This Row],[KOD]])=8,2,IF(LEN(L4T_30[[#This Row],[KOD]])=15,3,4)))</f>
        <v>4</v>
      </c>
    </row>
    <row r="593" spans="2:21">
      <c r="B593" s="109" t="s">
        <v>4967</v>
      </c>
      <c r="C593" s="110" t="s">
        <v>4968</v>
      </c>
      <c r="D593" s="111" t="s">
        <v>2990</v>
      </c>
      <c r="E593" s="112" t="s">
        <v>3836</v>
      </c>
      <c r="F593" s="111" t="s">
        <v>4969</v>
      </c>
      <c r="G593" s="112" t="s">
        <v>4970</v>
      </c>
      <c r="H593" s="113">
        <v>16984.79</v>
      </c>
      <c r="I593" s="113">
        <v>1</v>
      </c>
      <c r="J593" s="112" t="s">
        <v>2640</v>
      </c>
      <c r="K593" s="114">
        <v>2</v>
      </c>
      <c r="L593" s="114" t="s">
        <v>1579</v>
      </c>
      <c r="M593" s="111" t="s">
        <v>2641</v>
      </c>
      <c r="N593" s="115">
        <v>0</v>
      </c>
      <c r="O593" s="115">
        <v>0</v>
      </c>
      <c r="P593" s="115">
        <v>0</v>
      </c>
      <c r="Q593" s="111" t="s">
        <v>46</v>
      </c>
      <c r="R593" s="111" t="s">
        <v>46</v>
      </c>
      <c r="S593" s="111" t="s">
        <v>46</v>
      </c>
      <c r="T593" s="111" t="s">
        <v>2657</v>
      </c>
      <c r="U593" s="116">
        <f>+IF(LEN(L4T_30[[#This Row],[KOD]])=1,1,IF(LEN(L4T_30[[#This Row],[KOD]])=8,2,IF(LEN(L4T_30[[#This Row],[KOD]])=15,3,4)))</f>
        <v>4</v>
      </c>
    </row>
    <row r="594" spans="2:21">
      <c r="B594" s="109" t="s">
        <v>4971</v>
      </c>
      <c r="C594" s="110" t="s">
        <v>4972</v>
      </c>
      <c r="D594" s="111" t="s">
        <v>2990</v>
      </c>
      <c r="E594" s="112" t="s">
        <v>3836</v>
      </c>
      <c r="F594" s="111" t="s">
        <v>4973</v>
      </c>
      <c r="G594" s="112" t="s">
        <v>4974</v>
      </c>
      <c r="H594" s="113">
        <v>8492.39</v>
      </c>
      <c r="I594" s="113">
        <v>1</v>
      </c>
      <c r="J594" s="112" t="s">
        <v>2640</v>
      </c>
      <c r="K594" s="114">
        <v>2</v>
      </c>
      <c r="L594" s="114" t="s">
        <v>1579</v>
      </c>
      <c r="M594" s="111" t="s">
        <v>2641</v>
      </c>
      <c r="N594" s="115">
        <v>0</v>
      </c>
      <c r="O594" s="115">
        <v>0</v>
      </c>
      <c r="P594" s="115">
        <v>0</v>
      </c>
      <c r="Q594" s="111" t="s">
        <v>46</v>
      </c>
      <c r="R594" s="111" t="s">
        <v>46</v>
      </c>
      <c r="S594" s="111" t="s">
        <v>46</v>
      </c>
      <c r="T594" s="111" t="s">
        <v>2662</v>
      </c>
      <c r="U594" s="116">
        <f>+IF(LEN(L4T_30[[#This Row],[KOD]])=1,1,IF(LEN(L4T_30[[#This Row],[KOD]])=8,2,IF(LEN(L4T_30[[#This Row],[KOD]])=15,3,4)))</f>
        <v>4</v>
      </c>
    </row>
    <row r="595" spans="2:21">
      <c r="B595" s="109" t="s">
        <v>4975</v>
      </c>
      <c r="C595" s="110" t="s">
        <v>4976</v>
      </c>
      <c r="D595" s="111" t="s">
        <v>2990</v>
      </c>
      <c r="E595" s="112" t="s">
        <v>3836</v>
      </c>
      <c r="F595" s="111" t="s">
        <v>4977</v>
      </c>
      <c r="G595" s="112" t="s">
        <v>4978</v>
      </c>
      <c r="H595" s="113">
        <v>8492.39</v>
      </c>
      <c r="I595" s="113">
        <v>1</v>
      </c>
      <c r="J595" s="112" t="s">
        <v>2640</v>
      </c>
      <c r="K595" s="114">
        <v>2</v>
      </c>
      <c r="L595" s="114" t="s">
        <v>1579</v>
      </c>
      <c r="M595" s="111" t="s">
        <v>2641</v>
      </c>
      <c r="N595" s="115">
        <v>0</v>
      </c>
      <c r="O595" s="115">
        <v>0</v>
      </c>
      <c r="P595" s="115">
        <v>0</v>
      </c>
      <c r="Q595" s="111" t="s">
        <v>46</v>
      </c>
      <c r="R595" s="111" t="s">
        <v>46</v>
      </c>
      <c r="S595" s="111" t="s">
        <v>46</v>
      </c>
      <c r="T595" s="111" t="s">
        <v>2667</v>
      </c>
      <c r="U595" s="116">
        <f>+IF(LEN(L4T_30[[#This Row],[KOD]])=1,1,IF(LEN(L4T_30[[#This Row],[KOD]])=8,2,IF(LEN(L4T_30[[#This Row],[KOD]])=15,3,4)))</f>
        <v>4</v>
      </c>
    </row>
    <row r="596" spans="2:21">
      <c r="B596" s="109" t="s">
        <v>4979</v>
      </c>
      <c r="C596" s="110" t="s">
        <v>4980</v>
      </c>
      <c r="D596" s="111" t="s">
        <v>2990</v>
      </c>
      <c r="E596" s="112" t="s">
        <v>3836</v>
      </c>
      <c r="F596" s="111" t="s">
        <v>4981</v>
      </c>
      <c r="G596" s="112" t="s">
        <v>4982</v>
      </c>
      <c r="H596" s="113">
        <v>20110.830000000002</v>
      </c>
      <c r="I596" s="113">
        <v>1</v>
      </c>
      <c r="J596" s="112" t="s">
        <v>2640</v>
      </c>
      <c r="K596" s="114">
        <v>2</v>
      </c>
      <c r="L596" s="114" t="s">
        <v>1579</v>
      </c>
      <c r="M596" s="111" t="s">
        <v>2641</v>
      </c>
      <c r="N596" s="115">
        <v>0</v>
      </c>
      <c r="O596" s="115">
        <v>0</v>
      </c>
      <c r="P596" s="115">
        <v>0</v>
      </c>
      <c r="Q596" s="111" t="s">
        <v>46</v>
      </c>
      <c r="R596" s="111" t="s">
        <v>46</v>
      </c>
      <c r="S596" s="111" t="s">
        <v>46</v>
      </c>
      <c r="T596" s="111" t="s">
        <v>2699</v>
      </c>
      <c r="U596" s="116">
        <f>+IF(LEN(L4T_30[[#This Row],[KOD]])=1,1,IF(LEN(L4T_30[[#This Row],[KOD]])=8,2,IF(LEN(L4T_30[[#This Row],[KOD]])=15,3,4)))</f>
        <v>4</v>
      </c>
    </row>
    <row r="597" spans="2:21">
      <c r="B597" s="109" t="s">
        <v>4983</v>
      </c>
      <c r="C597" s="110" t="s">
        <v>4984</v>
      </c>
      <c r="D597" s="111" t="s">
        <v>2990</v>
      </c>
      <c r="E597" s="112" t="s">
        <v>3836</v>
      </c>
      <c r="F597" s="111" t="s">
        <v>4985</v>
      </c>
      <c r="G597" s="112" t="s">
        <v>4986</v>
      </c>
      <c r="H597" s="113">
        <v>8492.39</v>
      </c>
      <c r="I597" s="113">
        <v>1</v>
      </c>
      <c r="J597" s="112" t="s">
        <v>2640</v>
      </c>
      <c r="K597" s="114">
        <v>2</v>
      </c>
      <c r="L597" s="114" t="s">
        <v>1579</v>
      </c>
      <c r="M597" s="111" t="s">
        <v>2641</v>
      </c>
      <c r="N597" s="115">
        <v>0</v>
      </c>
      <c r="O597" s="115">
        <v>0</v>
      </c>
      <c r="P597" s="115">
        <v>0</v>
      </c>
      <c r="Q597" s="111" t="s">
        <v>46</v>
      </c>
      <c r="R597" s="111" t="s">
        <v>46</v>
      </c>
      <c r="S597" s="111" t="s">
        <v>46</v>
      </c>
      <c r="T597" s="111" t="s">
        <v>2704</v>
      </c>
      <c r="U597" s="116">
        <f>+IF(LEN(L4T_30[[#This Row],[KOD]])=1,1,IF(LEN(L4T_30[[#This Row],[KOD]])=8,2,IF(LEN(L4T_30[[#This Row],[KOD]])=15,3,4)))</f>
        <v>4</v>
      </c>
    </row>
    <row r="598" spans="2:21">
      <c r="B598" s="104" t="s">
        <v>4987</v>
      </c>
      <c r="C598" s="41" t="s">
        <v>4988</v>
      </c>
      <c r="D598" s="43" t="s">
        <v>46</v>
      </c>
      <c r="E598" s="105" t="s">
        <v>46</v>
      </c>
      <c r="F598" s="43" t="s">
        <v>46</v>
      </c>
      <c r="G598" s="105" t="s">
        <v>46</v>
      </c>
      <c r="H598" s="45">
        <v>0</v>
      </c>
      <c r="I598" s="45">
        <v>0</v>
      </c>
      <c r="J598" s="105" t="s">
        <v>46</v>
      </c>
      <c r="K598" s="106">
        <v>0</v>
      </c>
      <c r="L598" s="106" t="s">
        <v>46</v>
      </c>
      <c r="M598" s="43" t="s">
        <v>46</v>
      </c>
      <c r="N598" s="107">
        <v>0</v>
      </c>
      <c r="O598" s="107">
        <v>0</v>
      </c>
      <c r="P598" s="107">
        <v>0</v>
      </c>
      <c r="Q598" s="43" t="s">
        <v>46</v>
      </c>
      <c r="R598" s="43" t="s">
        <v>46</v>
      </c>
      <c r="S598" s="43" t="s">
        <v>4989</v>
      </c>
      <c r="T598" s="43" t="s">
        <v>46</v>
      </c>
      <c r="U598" s="108">
        <f>+IF(LEN(L4T_30[[#This Row],[KOD]])=1,1,IF(LEN(L4T_30[[#This Row],[KOD]])=8,2,IF(LEN(L4T_30[[#This Row],[KOD]])=15,3,4)))</f>
        <v>3</v>
      </c>
    </row>
    <row r="599" spans="2:21">
      <c r="B599" s="109" t="s">
        <v>4990</v>
      </c>
      <c r="C599" s="110" t="s">
        <v>4991</v>
      </c>
      <c r="D599" s="111" t="s">
        <v>2990</v>
      </c>
      <c r="E599" s="112" t="s">
        <v>3836</v>
      </c>
      <c r="F599" s="111" t="s">
        <v>4992</v>
      </c>
      <c r="G599" s="112" t="s">
        <v>4993</v>
      </c>
      <c r="H599" s="113">
        <v>3664.64</v>
      </c>
      <c r="I599" s="113">
        <v>2</v>
      </c>
      <c r="J599" s="112" t="s">
        <v>2640</v>
      </c>
      <c r="K599" s="114">
        <v>2</v>
      </c>
      <c r="L599" s="114" t="s">
        <v>1579</v>
      </c>
      <c r="M599" s="111" t="s">
        <v>2641</v>
      </c>
      <c r="N599" s="115">
        <v>0</v>
      </c>
      <c r="O599" s="115">
        <v>0</v>
      </c>
      <c r="P599" s="115">
        <v>0</v>
      </c>
      <c r="Q599" s="111" t="s">
        <v>46</v>
      </c>
      <c r="R599" s="111" t="s">
        <v>46</v>
      </c>
      <c r="S599" s="111" t="s">
        <v>46</v>
      </c>
      <c r="T599" s="111" t="s">
        <v>2642</v>
      </c>
      <c r="U599" s="116">
        <f>+IF(LEN(L4T_30[[#This Row],[KOD]])=1,1,IF(LEN(L4T_30[[#This Row],[KOD]])=8,2,IF(LEN(L4T_30[[#This Row],[KOD]])=15,3,4)))</f>
        <v>4</v>
      </c>
    </row>
    <row r="600" spans="2:21">
      <c r="B600" s="109" t="s">
        <v>4994</v>
      </c>
      <c r="C600" s="110" t="s">
        <v>4995</v>
      </c>
      <c r="D600" s="111" t="s">
        <v>2990</v>
      </c>
      <c r="E600" s="112" t="s">
        <v>3836</v>
      </c>
      <c r="F600" s="111" t="s">
        <v>4996</v>
      </c>
      <c r="G600" s="112" t="s">
        <v>4997</v>
      </c>
      <c r="H600" s="113">
        <v>63907.61</v>
      </c>
      <c r="I600" s="113">
        <v>2</v>
      </c>
      <c r="J600" s="112" t="s">
        <v>2640</v>
      </c>
      <c r="K600" s="114">
        <v>2</v>
      </c>
      <c r="L600" s="114" t="s">
        <v>1579</v>
      </c>
      <c r="M600" s="111" t="s">
        <v>2641</v>
      </c>
      <c r="N600" s="115">
        <v>0</v>
      </c>
      <c r="O600" s="115">
        <v>0</v>
      </c>
      <c r="P600" s="115">
        <v>0</v>
      </c>
      <c r="Q600" s="111" t="s">
        <v>46</v>
      </c>
      <c r="R600" s="111" t="s">
        <v>46</v>
      </c>
      <c r="S600" s="111" t="s">
        <v>46</v>
      </c>
      <c r="T600" s="111" t="s">
        <v>2647</v>
      </c>
      <c r="U600" s="116">
        <f>+IF(LEN(L4T_30[[#This Row],[KOD]])=1,1,IF(LEN(L4T_30[[#This Row],[KOD]])=8,2,IF(LEN(L4T_30[[#This Row],[KOD]])=15,3,4)))</f>
        <v>4</v>
      </c>
    </row>
    <row r="601" spans="2:21">
      <c r="B601" s="109" t="s">
        <v>4998</v>
      </c>
      <c r="C601" s="110" t="s">
        <v>4999</v>
      </c>
      <c r="D601" s="111" t="s">
        <v>2990</v>
      </c>
      <c r="E601" s="112" t="s">
        <v>3836</v>
      </c>
      <c r="F601" s="111" t="s">
        <v>5000</v>
      </c>
      <c r="G601" s="112" t="s">
        <v>5001</v>
      </c>
      <c r="H601" s="113">
        <v>5362.88</v>
      </c>
      <c r="I601" s="113">
        <v>2</v>
      </c>
      <c r="J601" s="112" t="s">
        <v>2640</v>
      </c>
      <c r="K601" s="114">
        <v>2</v>
      </c>
      <c r="L601" s="114" t="s">
        <v>1579</v>
      </c>
      <c r="M601" s="111" t="s">
        <v>2641</v>
      </c>
      <c r="N601" s="115">
        <v>0</v>
      </c>
      <c r="O601" s="115">
        <v>0</v>
      </c>
      <c r="P601" s="115">
        <v>0</v>
      </c>
      <c r="Q601" s="111" t="s">
        <v>46</v>
      </c>
      <c r="R601" s="111" t="s">
        <v>46</v>
      </c>
      <c r="S601" s="111" t="s">
        <v>46</v>
      </c>
      <c r="T601" s="111" t="s">
        <v>2652</v>
      </c>
      <c r="U601" s="116">
        <f>+IF(LEN(L4T_30[[#This Row],[KOD]])=1,1,IF(LEN(L4T_30[[#This Row],[KOD]])=8,2,IF(LEN(L4T_30[[#This Row],[KOD]])=15,3,4)))</f>
        <v>4</v>
      </c>
    </row>
    <row r="602" spans="2:21">
      <c r="B602" s="109" t="s">
        <v>5002</v>
      </c>
      <c r="C602" s="110" t="s">
        <v>5003</v>
      </c>
      <c r="D602" s="111" t="s">
        <v>2990</v>
      </c>
      <c r="E602" s="112" t="s">
        <v>3836</v>
      </c>
      <c r="F602" s="111" t="s">
        <v>5004</v>
      </c>
      <c r="G602" s="112" t="s">
        <v>5005</v>
      </c>
      <c r="H602" s="113">
        <v>5362.88</v>
      </c>
      <c r="I602" s="113">
        <v>2</v>
      </c>
      <c r="J602" s="112" t="s">
        <v>2640</v>
      </c>
      <c r="K602" s="114">
        <v>2</v>
      </c>
      <c r="L602" s="114" t="s">
        <v>1579</v>
      </c>
      <c r="M602" s="111" t="s">
        <v>2641</v>
      </c>
      <c r="N602" s="115">
        <v>0</v>
      </c>
      <c r="O602" s="115">
        <v>0</v>
      </c>
      <c r="P602" s="115">
        <v>0</v>
      </c>
      <c r="Q602" s="111" t="s">
        <v>46</v>
      </c>
      <c r="R602" s="111" t="s">
        <v>46</v>
      </c>
      <c r="S602" s="111" t="s">
        <v>46</v>
      </c>
      <c r="T602" s="111" t="s">
        <v>2657</v>
      </c>
      <c r="U602" s="116">
        <f>+IF(LEN(L4T_30[[#This Row],[KOD]])=1,1,IF(LEN(L4T_30[[#This Row],[KOD]])=8,2,IF(LEN(L4T_30[[#This Row],[KOD]])=15,3,4)))</f>
        <v>4</v>
      </c>
    </row>
    <row r="603" spans="2:21">
      <c r="B603" s="109" t="s">
        <v>5006</v>
      </c>
      <c r="C603" s="110" t="s">
        <v>5007</v>
      </c>
      <c r="D603" s="111" t="s">
        <v>2990</v>
      </c>
      <c r="E603" s="112" t="s">
        <v>3836</v>
      </c>
      <c r="F603" s="111" t="s">
        <v>5008</v>
      </c>
      <c r="G603" s="112" t="s">
        <v>5009</v>
      </c>
      <c r="H603" s="113">
        <v>42903.05</v>
      </c>
      <c r="I603" s="113">
        <v>2</v>
      </c>
      <c r="J603" s="112" t="s">
        <v>2640</v>
      </c>
      <c r="K603" s="114">
        <v>2</v>
      </c>
      <c r="L603" s="114" t="s">
        <v>1579</v>
      </c>
      <c r="M603" s="111" t="s">
        <v>2641</v>
      </c>
      <c r="N603" s="115">
        <v>0</v>
      </c>
      <c r="O603" s="115">
        <v>0</v>
      </c>
      <c r="P603" s="115">
        <v>0</v>
      </c>
      <c r="Q603" s="111" t="s">
        <v>46</v>
      </c>
      <c r="R603" s="111" t="s">
        <v>46</v>
      </c>
      <c r="S603" s="111" t="s">
        <v>46</v>
      </c>
      <c r="T603" s="111" t="s">
        <v>2662</v>
      </c>
      <c r="U603" s="116">
        <f>+IF(LEN(L4T_30[[#This Row],[KOD]])=1,1,IF(LEN(L4T_30[[#This Row],[KOD]])=8,2,IF(LEN(L4T_30[[#This Row],[KOD]])=15,3,4)))</f>
        <v>4</v>
      </c>
    </row>
    <row r="604" spans="2:21">
      <c r="B604" s="109" t="s">
        <v>5010</v>
      </c>
      <c r="C604" s="110" t="s">
        <v>5011</v>
      </c>
      <c r="D604" s="111" t="s">
        <v>2990</v>
      </c>
      <c r="E604" s="112" t="s">
        <v>3836</v>
      </c>
      <c r="F604" s="111" t="s">
        <v>5012</v>
      </c>
      <c r="G604" s="112" t="s">
        <v>5013</v>
      </c>
      <c r="H604" s="113">
        <v>60332.33</v>
      </c>
      <c r="I604" s="113">
        <v>2</v>
      </c>
      <c r="J604" s="112" t="s">
        <v>2640</v>
      </c>
      <c r="K604" s="114">
        <v>2</v>
      </c>
      <c r="L604" s="114" t="s">
        <v>1579</v>
      </c>
      <c r="M604" s="111" t="s">
        <v>2641</v>
      </c>
      <c r="N604" s="115">
        <v>0</v>
      </c>
      <c r="O604" s="115">
        <v>0</v>
      </c>
      <c r="P604" s="115">
        <v>0</v>
      </c>
      <c r="Q604" s="111" t="s">
        <v>46</v>
      </c>
      <c r="R604" s="111" t="s">
        <v>46</v>
      </c>
      <c r="S604" s="111" t="s">
        <v>46</v>
      </c>
      <c r="T604" s="111" t="s">
        <v>2667</v>
      </c>
      <c r="U604" s="116">
        <f>+IF(LEN(L4T_30[[#This Row],[KOD]])=1,1,IF(LEN(L4T_30[[#This Row],[KOD]])=8,2,IF(LEN(L4T_30[[#This Row],[KOD]])=15,3,4)))</f>
        <v>4</v>
      </c>
    </row>
    <row r="605" spans="2:21">
      <c r="B605" s="109" t="s">
        <v>5014</v>
      </c>
      <c r="C605" s="110" t="s">
        <v>5015</v>
      </c>
      <c r="D605" s="111" t="s">
        <v>2990</v>
      </c>
      <c r="E605" s="112" t="s">
        <v>3836</v>
      </c>
      <c r="F605" s="111" t="s">
        <v>5016</v>
      </c>
      <c r="G605" s="112" t="s">
        <v>5017</v>
      </c>
      <c r="H605" s="113">
        <v>16088.62</v>
      </c>
      <c r="I605" s="113">
        <v>2</v>
      </c>
      <c r="J605" s="112" t="s">
        <v>2640</v>
      </c>
      <c r="K605" s="114">
        <v>2</v>
      </c>
      <c r="L605" s="114" t="s">
        <v>1579</v>
      </c>
      <c r="M605" s="111" t="s">
        <v>2641</v>
      </c>
      <c r="N605" s="115">
        <v>0</v>
      </c>
      <c r="O605" s="115">
        <v>0</v>
      </c>
      <c r="P605" s="115">
        <v>0</v>
      </c>
      <c r="Q605" s="111" t="s">
        <v>46</v>
      </c>
      <c r="R605" s="111" t="s">
        <v>46</v>
      </c>
      <c r="S605" s="111" t="s">
        <v>46</v>
      </c>
      <c r="T605" s="111" t="s">
        <v>2699</v>
      </c>
      <c r="U605" s="116">
        <f>+IF(LEN(L4T_30[[#This Row],[KOD]])=1,1,IF(LEN(L4T_30[[#This Row],[KOD]])=8,2,IF(LEN(L4T_30[[#This Row],[KOD]])=15,3,4)))</f>
        <v>4</v>
      </c>
    </row>
    <row r="606" spans="2:21">
      <c r="B606" s="109" t="s">
        <v>5018</v>
      </c>
      <c r="C606" s="110" t="s">
        <v>5019</v>
      </c>
      <c r="D606" s="111" t="s">
        <v>2990</v>
      </c>
      <c r="E606" s="112" t="s">
        <v>3836</v>
      </c>
      <c r="F606" s="111" t="s">
        <v>5020</v>
      </c>
      <c r="G606" s="112" t="s">
        <v>5021</v>
      </c>
      <c r="H606" s="113">
        <v>53628.73</v>
      </c>
      <c r="I606" s="113">
        <v>2</v>
      </c>
      <c r="J606" s="112" t="s">
        <v>2640</v>
      </c>
      <c r="K606" s="114">
        <v>2</v>
      </c>
      <c r="L606" s="114" t="s">
        <v>1579</v>
      </c>
      <c r="M606" s="111" t="s">
        <v>2641</v>
      </c>
      <c r="N606" s="115">
        <v>0</v>
      </c>
      <c r="O606" s="115">
        <v>0</v>
      </c>
      <c r="P606" s="115">
        <v>0</v>
      </c>
      <c r="Q606" s="111" t="s">
        <v>46</v>
      </c>
      <c r="R606" s="111" t="s">
        <v>46</v>
      </c>
      <c r="S606" s="111" t="s">
        <v>46</v>
      </c>
      <c r="T606" s="111" t="s">
        <v>2704</v>
      </c>
      <c r="U606" s="116">
        <f>+IF(LEN(L4T_30[[#This Row],[KOD]])=1,1,IF(LEN(L4T_30[[#This Row],[KOD]])=8,2,IF(LEN(L4T_30[[#This Row],[KOD]])=15,3,4)))</f>
        <v>4</v>
      </c>
    </row>
    <row r="607" spans="2:21">
      <c r="B607" s="109" t="s">
        <v>5022</v>
      </c>
      <c r="C607" s="110" t="s">
        <v>5023</v>
      </c>
      <c r="D607" s="111" t="s">
        <v>2990</v>
      </c>
      <c r="E607" s="112" t="s">
        <v>3836</v>
      </c>
      <c r="F607" s="111" t="s">
        <v>5024</v>
      </c>
      <c r="G607" s="112" t="s">
        <v>5025</v>
      </c>
      <c r="H607" s="113">
        <v>16088.62</v>
      </c>
      <c r="I607" s="113">
        <v>2</v>
      </c>
      <c r="J607" s="112" t="s">
        <v>2640</v>
      </c>
      <c r="K607" s="114">
        <v>2</v>
      </c>
      <c r="L607" s="114" t="s">
        <v>1579</v>
      </c>
      <c r="M607" s="111" t="s">
        <v>2641</v>
      </c>
      <c r="N607" s="115">
        <v>0</v>
      </c>
      <c r="O607" s="115">
        <v>0</v>
      </c>
      <c r="P607" s="115">
        <v>0</v>
      </c>
      <c r="Q607" s="111" t="s">
        <v>46</v>
      </c>
      <c r="R607" s="111" t="s">
        <v>46</v>
      </c>
      <c r="S607" s="111" t="s">
        <v>46</v>
      </c>
      <c r="T607" s="111" t="s">
        <v>2709</v>
      </c>
      <c r="U607" s="116">
        <f>+IF(LEN(L4T_30[[#This Row],[KOD]])=1,1,IF(LEN(L4T_30[[#This Row],[KOD]])=8,2,IF(LEN(L4T_30[[#This Row],[KOD]])=15,3,4)))</f>
        <v>4</v>
      </c>
    </row>
    <row r="608" spans="2:21">
      <c r="B608" s="109" t="s">
        <v>5026</v>
      </c>
      <c r="C608" s="110" t="s">
        <v>5027</v>
      </c>
      <c r="D608" s="111" t="s">
        <v>2990</v>
      </c>
      <c r="E608" s="112" t="s">
        <v>3836</v>
      </c>
      <c r="F608" s="111" t="s">
        <v>5028</v>
      </c>
      <c r="G608" s="112" t="s">
        <v>5029</v>
      </c>
      <c r="H608" s="113">
        <v>16088.62</v>
      </c>
      <c r="I608" s="113">
        <v>2</v>
      </c>
      <c r="J608" s="112" t="s">
        <v>2640</v>
      </c>
      <c r="K608" s="114">
        <v>2</v>
      </c>
      <c r="L608" s="114" t="s">
        <v>1579</v>
      </c>
      <c r="M608" s="111" t="s">
        <v>2641</v>
      </c>
      <c r="N608" s="115">
        <v>0</v>
      </c>
      <c r="O608" s="115">
        <v>0</v>
      </c>
      <c r="P608" s="115">
        <v>0</v>
      </c>
      <c r="Q608" s="111" t="s">
        <v>46</v>
      </c>
      <c r="R608" s="111" t="s">
        <v>46</v>
      </c>
      <c r="S608" s="111" t="s">
        <v>46</v>
      </c>
      <c r="T608" s="111" t="s">
        <v>2781</v>
      </c>
      <c r="U608" s="116">
        <f>+IF(LEN(L4T_30[[#This Row],[KOD]])=1,1,IF(LEN(L4T_30[[#This Row],[KOD]])=8,2,IF(LEN(L4T_30[[#This Row],[KOD]])=15,3,4)))</f>
        <v>4</v>
      </c>
    </row>
    <row r="609" spans="2:21">
      <c r="B609" s="109" t="s">
        <v>5030</v>
      </c>
      <c r="C609" s="110" t="s">
        <v>5031</v>
      </c>
      <c r="D609" s="111" t="s">
        <v>2990</v>
      </c>
      <c r="E609" s="112" t="s">
        <v>3836</v>
      </c>
      <c r="F609" s="111" t="s">
        <v>5032</v>
      </c>
      <c r="G609" s="112" t="s">
        <v>5033</v>
      </c>
      <c r="H609" s="113">
        <v>16088.62</v>
      </c>
      <c r="I609" s="113">
        <v>2</v>
      </c>
      <c r="J609" s="112" t="s">
        <v>2640</v>
      </c>
      <c r="K609" s="114">
        <v>2</v>
      </c>
      <c r="L609" s="114" t="s">
        <v>1579</v>
      </c>
      <c r="M609" s="111" t="s">
        <v>2641</v>
      </c>
      <c r="N609" s="115">
        <v>0</v>
      </c>
      <c r="O609" s="115">
        <v>0</v>
      </c>
      <c r="P609" s="115">
        <v>0</v>
      </c>
      <c r="Q609" s="111" t="s">
        <v>46</v>
      </c>
      <c r="R609" s="111" t="s">
        <v>46</v>
      </c>
      <c r="S609" s="111" t="s">
        <v>46</v>
      </c>
      <c r="T609" s="111" t="s">
        <v>2714</v>
      </c>
      <c r="U609" s="116">
        <f>+IF(LEN(L4T_30[[#This Row],[KOD]])=1,1,IF(LEN(L4T_30[[#This Row],[KOD]])=8,2,IF(LEN(L4T_30[[#This Row],[KOD]])=15,3,4)))</f>
        <v>4</v>
      </c>
    </row>
    <row r="610" spans="2:21">
      <c r="B610" s="109" t="s">
        <v>5034</v>
      </c>
      <c r="C610" s="110" t="s">
        <v>5035</v>
      </c>
      <c r="D610" s="111" t="s">
        <v>2990</v>
      </c>
      <c r="E610" s="112" t="s">
        <v>3836</v>
      </c>
      <c r="F610" s="111" t="s">
        <v>5036</v>
      </c>
      <c r="G610" s="112" t="s">
        <v>5037</v>
      </c>
      <c r="H610" s="113">
        <v>16088.62</v>
      </c>
      <c r="I610" s="113">
        <v>1</v>
      </c>
      <c r="J610" s="112" t="s">
        <v>2640</v>
      </c>
      <c r="K610" s="114">
        <v>2</v>
      </c>
      <c r="L610" s="114" t="s">
        <v>1579</v>
      </c>
      <c r="M610" s="111" t="s">
        <v>2641</v>
      </c>
      <c r="N610" s="115">
        <v>0</v>
      </c>
      <c r="O610" s="115">
        <v>0</v>
      </c>
      <c r="P610" s="115">
        <v>0</v>
      </c>
      <c r="Q610" s="111" t="s">
        <v>46</v>
      </c>
      <c r="R610" s="111" t="s">
        <v>46</v>
      </c>
      <c r="S610" s="111" t="s">
        <v>46</v>
      </c>
      <c r="T610" s="111" t="s">
        <v>3136</v>
      </c>
      <c r="U610" s="116">
        <f>+IF(LEN(L4T_30[[#This Row],[KOD]])=1,1,IF(LEN(L4T_30[[#This Row],[KOD]])=8,2,IF(LEN(L4T_30[[#This Row],[KOD]])=15,3,4)))</f>
        <v>4</v>
      </c>
    </row>
    <row r="611" spans="2:21">
      <c r="B611" s="109" t="s">
        <v>5038</v>
      </c>
      <c r="C611" s="110" t="s">
        <v>5039</v>
      </c>
      <c r="D611" s="111" t="s">
        <v>2913</v>
      </c>
      <c r="E611" s="112" t="s">
        <v>3836</v>
      </c>
      <c r="F611" s="111" t="s">
        <v>5040</v>
      </c>
      <c r="G611" s="112" t="s">
        <v>5041</v>
      </c>
      <c r="H611" s="113">
        <v>4384012.74</v>
      </c>
      <c r="I611" s="113">
        <v>1</v>
      </c>
      <c r="J611" s="112" t="s">
        <v>2640</v>
      </c>
      <c r="K611" s="114">
        <v>2</v>
      </c>
      <c r="L611" s="114" t="s">
        <v>1579</v>
      </c>
      <c r="M611" s="111" t="s">
        <v>2641</v>
      </c>
      <c r="N611" s="115">
        <v>0</v>
      </c>
      <c r="O611" s="115">
        <v>0</v>
      </c>
      <c r="P611" s="115">
        <v>0</v>
      </c>
      <c r="Q611" s="111" t="s">
        <v>46</v>
      </c>
      <c r="R611" s="111" t="s">
        <v>46</v>
      </c>
      <c r="S611" s="111" t="s">
        <v>46</v>
      </c>
      <c r="T611" s="111" t="s">
        <v>2730</v>
      </c>
      <c r="U611" s="116">
        <f>+IF(LEN(L4T_30[[#This Row],[KOD]])=1,1,IF(LEN(L4T_30[[#This Row],[KOD]])=8,2,IF(LEN(L4T_30[[#This Row],[KOD]])=15,3,4)))</f>
        <v>4</v>
      </c>
    </row>
    <row r="612" spans="2:21">
      <c r="B612" s="104" t="s">
        <v>5042</v>
      </c>
      <c r="C612" s="41" t="s">
        <v>5043</v>
      </c>
      <c r="D612" s="43" t="s">
        <v>46</v>
      </c>
      <c r="E612" s="105" t="s">
        <v>46</v>
      </c>
      <c r="F612" s="43" t="s">
        <v>46</v>
      </c>
      <c r="G612" s="105" t="s">
        <v>46</v>
      </c>
      <c r="H612" s="45">
        <v>0</v>
      </c>
      <c r="I612" s="45">
        <v>0</v>
      </c>
      <c r="J612" s="105" t="s">
        <v>46</v>
      </c>
      <c r="K612" s="106">
        <v>0</v>
      </c>
      <c r="L612" s="106" t="s">
        <v>46</v>
      </c>
      <c r="M612" s="43" t="s">
        <v>46</v>
      </c>
      <c r="N612" s="107">
        <v>0</v>
      </c>
      <c r="O612" s="107">
        <v>0</v>
      </c>
      <c r="P612" s="107">
        <v>0</v>
      </c>
      <c r="Q612" s="43" t="s">
        <v>46</v>
      </c>
      <c r="R612" s="43" t="s">
        <v>46</v>
      </c>
      <c r="S612" s="43" t="s">
        <v>5044</v>
      </c>
      <c r="T612" s="43" t="s">
        <v>46</v>
      </c>
      <c r="U612" s="108">
        <f>+IF(LEN(L4T_30[[#This Row],[KOD]])=1,1,IF(LEN(L4T_30[[#This Row],[KOD]])=8,2,IF(LEN(L4T_30[[#This Row],[KOD]])=15,3,4)))</f>
        <v>3</v>
      </c>
    </row>
    <row r="613" spans="2:21">
      <c r="B613" s="109" t="s">
        <v>5045</v>
      </c>
      <c r="C613" s="110" t="s">
        <v>5046</v>
      </c>
      <c r="D613" s="111" t="s">
        <v>2913</v>
      </c>
      <c r="E613" s="112" t="s">
        <v>3836</v>
      </c>
      <c r="F613" s="111" t="s">
        <v>5047</v>
      </c>
      <c r="G613" s="112" t="s">
        <v>5048</v>
      </c>
      <c r="H613" s="113">
        <v>20995615.309999999</v>
      </c>
      <c r="I613" s="113">
        <v>1</v>
      </c>
      <c r="J613" s="112" t="s">
        <v>2640</v>
      </c>
      <c r="K613" s="114">
        <v>2</v>
      </c>
      <c r="L613" s="114" t="s">
        <v>1579</v>
      </c>
      <c r="M613" s="111" t="s">
        <v>2641</v>
      </c>
      <c r="N613" s="115">
        <v>0</v>
      </c>
      <c r="O613" s="115">
        <v>0</v>
      </c>
      <c r="P613" s="115">
        <v>0</v>
      </c>
      <c r="Q613" s="111" t="s">
        <v>46</v>
      </c>
      <c r="R613" s="111" t="s">
        <v>46</v>
      </c>
      <c r="S613" s="111" t="s">
        <v>46</v>
      </c>
      <c r="T613" s="111" t="s">
        <v>2642</v>
      </c>
      <c r="U613" s="116">
        <f>+IF(LEN(L4T_30[[#This Row],[KOD]])=1,1,IF(LEN(L4T_30[[#This Row],[KOD]])=8,2,IF(LEN(L4T_30[[#This Row],[KOD]])=15,3,4)))</f>
        <v>4</v>
      </c>
    </row>
    <row r="614" spans="2:21">
      <c r="B614" s="104" t="s">
        <v>5049</v>
      </c>
      <c r="C614" s="41" t="s">
        <v>5050</v>
      </c>
      <c r="D614" s="43" t="s">
        <v>46</v>
      </c>
      <c r="E614" s="105" t="s">
        <v>46</v>
      </c>
      <c r="F614" s="43" t="s">
        <v>46</v>
      </c>
      <c r="G614" s="105" t="s">
        <v>46</v>
      </c>
      <c r="H614" s="45">
        <v>0</v>
      </c>
      <c r="I614" s="45">
        <v>0</v>
      </c>
      <c r="J614" s="105" t="s">
        <v>46</v>
      </c>
      <c r="K614" s="106">
        <v>0</v>
      </c>
      <c r="L614" s="106" t="s">
        <v>46</v>
      </c>
      <c r="M614" s="43" t="s">
        <v>46</v>
      </c>
      <c r="N614" s="107">
        <v>0</v>
      </c>
      <c r="O614" s="107">
        <v>0</v>
      </c>
      <c r="P614" s="107">
        <v>0</v>
      </c>
      <c r="Q614" s="43" t="s">
        <v>46</v>
      </c>
      <c r="R614" s="43" t="s">
        <v>46</v>
      </c>
      <c r="S614" s="43" t="s">
        <v>5051</v>
      </c>
      <c r="T614" s="43" t="s">
        <v>46</v>
      </c>
      <c r="U614" s="108">
        <f>+IF(LEN(L4T_30[[#This Row],[KOD]])=1,1,IF(LEN(L4T_30[[#This Row],[KOD]])=8,2,IF(LEN(L4T_30[[#This Row],[KOD]])=15,3,4)))</f>
        <v>3</v>
      </c>
    </row>
    <row r="615" spans="2:21">
      <c r="B615" s="99" t="s">
        <v>5052</v>
      </c>
      <c r="C615" s="33" t="s">
        <v>5053</v>
      </c>
      <c r="D615" s="35" t="s">
        <v>46</v>
      </c>
      <c r="E615" s="100" t="s">
        <v>46</v>
      </c>
      <c r="F615" s="35" t="s">
        <v>46</v>
      </c>
      <c r="G615" s="100" t="s">
        <v>46</v>
      </c>
      <c r="H615" s="37">
        <v>0</v>
      </c>
      <c r="I615" s="37">
        <v>0</v>
      </c>
      <c r="J615" s="100" t="s">
        <v>46</v>
      </c>
      <c r="K615" s="101">
        <v>0</v>
      </c>
      <c r="L615" s="101" t="s">
        <v>46</v>
      </c>
      <c r="M615" s="35" t="s">
        <v>46</v>
      </c>
      <c r="N615" s="102">
        <v>0</v>
      </c>
      <c r="O615" s="102">
        <v>0</v>
      </c>
      <c r="P615" s="102">
        <v>0</v>
      </c>
      <c r="Q615" s="35" t="s">
        <v>46</v>
      </c>
      <c r="R615" s="35" t="s">
        <v>5054</v>
      </c>
      <c r="S615" s="35" t="s">
        <v>46</v>
      </c>
      <c r="T615" s="35" t="s">
        <v>46</v>
      </c>
      <c r="U615" s="103">
        <f>+IF(LEN(L4T_30[[#This Row],[KOD]])=1,1,IF(LEN(L4T_30[[#This Row],[KOD]])=8,2,IF(LEN(L4T_30[[#This Row],[KOD]])=15,3,4)))</f>
        <v>2</v>
      </c>
    </row>
    <row r="616" spans="2:21">
      <c r="B616" s="104" t="s">
        <v>5055</v>
      </c>
      <c r="C616" s="41" t="s">
        <v>5056</v>
      </c>
      <c r="D616" s="43" t="s">
        <v>46</v>
      </c>
      <c r="E616" s="105" t="s">
        <v>46</v>
      </c>
      <c r="F616" s="43" t="s">
        <v>46</v>
      </c>
      <c r="G616" s="105" t="s">
        <v>46</v>
      </c>
      <c r="H616" s="45">
        <v>0</v>
      </c>
      <c r="I616" s="45">
        <v>0</v>
      </c>
      <c r="J616" s="105" t="s">
        <v>46</v>
      </c>
      <c r="K616" s="106">
        <v>0</v>
      </c>
      <c r="L616" s="106" t="s">
        <v>46</v>
      </c>
      <c r="M616" s="43" t="s">
        <v>46</v>
      </c>
      <c r="N616" s="107">
        <v>0</v>
      </c>
      <c r="O616" s="107">
        <v>0</v>
      </c>
      <c r="P616" s="107">
        <v>0</v>
      </c>
      <c r="Q616" s="43" t="s">
        <v>46</v>
      </c>
      <c r="R616" s="43" t="s">
        <v>46</v>
      </c>
      <c r="S616" s="43" t="s">
        <v>5057</v>
      </c>
      <c r="T616" s="43" t="s">
        <v>46</v>
      </c>
      <c r="U616" s="108">
        <f>+IF(LEN(L4T_30[[#This Row],[KOD]])=1,1,IF(LEN(L4T_30[[#This Row],[KOD]])=8,2,IF(LEN(L4T_30[[#This Row],[KOD]])=15,3,4)))</f>
        <v>3</v>
      </c>
    </row>
    <row r="617" spans="2:21">
      <c r="B617" s="109" t="s">
        <v>5058</v>
      </c>
      <c r="C617" s="110" t="s">
        <v>5059</v>
      </c>
      <c r="D617" s="111" t="s">
        <v>2913</v>
      </c>
      <c r="E617" s="112" t="s">
        <v>5060</v>
      </c>
      <c r="F617" s="111" t="s">
        <v>5061</v>
      </c>
      <c r="G617" s="112" t="s">
        <v>5062</v>
      </c>
      <c r="H617" s="113">
        <v>50000000</v>
      </c>
      <c r="I617" s="113">
        <v>1</v>
      </c>
      <c r="J617" s="112" t="s">
        <v>2640</v>
      </c>
      <c r="K617" s="114">
        <v>2</v>
      </c>
      <c r="L617" s="114" t="s">
        <v>1579</v>
      </c>
      <c r="M617" s="111" t="s">
        <v>2641</v>
      </c>
      <c r="N617" s="115">
        <v>0</v>
      </c>
      <c r="O617" s="115">
        <v>0</v>
      </c>
      <c r="P617" s="115">
        <v>0</v>
      </c>
      <c r="Q617" s="111" t="s">
        <v>46</v>
      </c>
      <c r="R617" s="111" t="s">
        <v>46</v>
      </c>
      <c r="S617" s="111" t="s">
        <v>46</v>
      </c>
      <c r="T617" s="111" t="s">
        <v>2642</v>
      </c>
      <c r="U617" s="116">
        <f>+IF(LEN(L4T_30[[#This Row],[KOD]])=1,1,IF(LEN(L4T_30[[#This Row],[KOD]])=8,2,IF(LEN(L4T_30[[#This Row],[KOD]])=15,3,4)))</f>
        <v>4</v>
      </c>
    </row>
    <row r="618" spans="2:21">
      <c r="B618" s="99" t="s">
        <v>5063</v>
      </c>
      <c r="C618" s="33" t="s">
        <v>5064</v>
      </c>
      <c r="D618" s="35" t="s">
        <v>46</v>
      </c>
      <c r="E618" s="100" t="s">
        <v>46</v>
      </c>
      <c r="F618" s="35" t="s">
        <v>46</v>
      </c>
      <c r="G618" s="100" t="s">
        <v>46</v>
      </c>
      <c r="H618" s="37">
        <v>0</v>
      </c>
      <c r="I618" s="37">
        <v>0</v>
      </c>
      <c r="J618" s="100" t="s">
        <v>46</v>
      </c>
      <c r="K618" s="101">
        <v>0</v>
      </c>
      <c r="L618" s="101" t="s">
        <v>46</v>
      </c>
      <c r="M618" s="35" t="s">
        <v>46</v>
      </c>
      <c r="N618" s="102">
        <v>0</v>
      </c>
      <c r="O618" s="102">
        <v>0</v>
      </c>
      <c r="P618" s="102">
        <v>0</v>
      </c>
      <c r="Q618" s="35" t="s">
        <v>46</v>
      </c>
      <c r="R618" s="35" t="s">
        <v>5065</v>
      </c>
      <c r="S618" s="35" t="s">
        <v>46</v>
      </c>
      <c r="T618" s="35" t="s">
        <v>46</v>
      </c>
      <c r="U618" s="103">
        <f>+IF(LEN(L4T_30[[#This Row],[KOD]])=1,1,IF(LEN(L4T_30[[#This Row],[KOD]])=8,2,IF(LEN(L4T_30[[#This Row],[KOD]])=15,3,4)))</f>
        <v>2</v>
      </c>
    </row>
    <row r="619" spans="2:21">
      <c r="B619" s="104" t="s">
        <v>5066</v>
      </c>
      <c r="C619" s="41" t="s">
        <v>5067</v>
      </c>
      <c r="D619" s="43" t="s">
        <v>46</v>
      </c>
      <c r="E619" s="105" t="s">
        <v>46</v>
      </c>
      <c r="F619" s="43" t="s">
        <v>46</v>
      </c>
      <c r="G619" s="105" t="s">
        <v>46</v>
      </c>
      <c r="H619" s="45">
        <v>0</v>
      </c>
      <c r="I619" s="45">
        <v>0</v>
      </c>
      <c r="J619" s="105" t="s">
        <v>46</v>
      </c>
      <c r="K619" s="106">
        <v>0</v>
      </c>
      <c r="L619" s="106" t="s">
        <v>46</v>
      </c>
      <c r="M619" s="43" t="s">
        <v>46</v>
      </c>
      <c r="N619" s="107">
        <v>0</v>
      </c>
      <c r="O619" s="107">
        <v>0</v>
      </c>
      <c r="P619" s="107">
        <v>0</v>
      </c>
      <c r="Q619" s="43" t="s">
        <v>46</v>
      </c>
      <c r="R619" s="43" t="s">
        <v>46</v>
      </c>
      <c r="S619" s="43" t="s">
        <v>2670</v>
      </c>
      <c r="T619" s="43" t="s">
        <v>46</v>
      </c>
      <c r="U619" s="108">
        <f>+IF(LEN(L4T_30[[#This Row],[KOD]])=1,1,IF(LEN(L4T_30[[#This Row],[KOD]])=8,2,IF(LEN(L4T_30[[#This Row],[KOD]])=15,3,4)))</f>
        <v>3</v>
      </c>
    </row>
    <row r="620" spans="2:21">
      <c r="B620" s="109" t="s">
        <v>5068</v>
      </c>
      <c r="C620" s="110" t="s">
        <v>5069</v>
      </c>
      <c r="D620" s="111" t="s">
        <v>1607</v>
      </c>
      <c r="E620" s="112" t="s">
        <v>2637</v>
      </c>
      <c r="F620" s="111" t="s">
        <v>2689</v>
      </c>
      <c r="G620" s="112" t="s">
        <v>2690</v>
      </c>
      <c r="H620" s="113">
        <v>13000</v>
      </c>
      <c r="I620" s="113">
        <v>83862</v>
      </c>
      <c r="J620" s="112" t="s">
        <v>2640</v>
      </c>
      <c r="K620" s="114">
        <v>2</v>
      </c>
      <c r="L620" s="114" t="s">
        <v>1579</v>
      </c>
      <c r="M620" s="111" t="s">
        <v>5070</v>
      </c>
      <c r="N620" s="115">
        <v>0.2</v>
      </c>
      <c r="O620" s="115">
        <v>0.3</v>
      </c>
      <c r="P620" s="115">
        <v>0.25</v>
      </c>
      <c r="Q620" s="111" t="s">
        <v>46</v>
      </c>
      <c r="R620" s="111" t="s">
        <v>46</v>
      </c>
      <c r="S620" s="111" t="s">
        <v>46</v>
      </c>
      <c r="T620" s="111" t="s">
        <v>2662</v>
      </c>
      <c r="U620" s="116">
        <f>+IF(LEN(L4T_30[[#This Row],[KOD]])=1,1,IF(LEN(L4T_30[[#This Row],[KOD]])=8,2,IF(LEN(L4T_30[[#This Row],[KOD]])=15,3,4)))</f>
        <v>4</v>
      </c>
    </row>
    <row r="621" spans="2:21">
      <c r="B621" s="109" t="s">
        <v>5071</v>
      </c>
      <c r="C621" s="110" t="s">
        <v>5072</v>
      </c>
      <c r="D621" s="111" t="s">
        <v>1607</v>
      </c>
      <c r="E621" s="112" t="s">
        <v>2637</v>
      </c>
      <c r="F621" s="111" t="s">
        <v>2738</v>
      </c>
      <c r="G621" s="112" t="s">
        <v>2739</v>
      </c>
      <c r="H621" s="113">
        <v>16000</v>
      </c>
      <c r="I621" s="113">
        <v>7200</v>
      </c>
      <c r="J621" s="112" t="s">
        <v>2640</v>
      </c>
      <c r="K621" s="114">
        <v>2</v>
      </c>
      <c r="L621" s="114" t="s">
        <v>1579</v>
      </c>
      <c r="M621" s="111" t="s">
        <v>5070</v>
      </c>
      <c r="N621" s="115">
        <v>0.2</v>
      </c>
      <c r="O621" s="115">
        <v>0.3</v>
      </c>
      <c r="P621" s="115">
        <v>0.25</v>
      </c>
      <c r="Q621" s="111" t="s">
        <v>46</v>
      </c>
      <c r="R621" s="111" t="s">
        <v>46</v>
      </c>
      <c r="S621" s="111" t="s">
        <v>46</v>
      </c>
      <c r="T621" s="111" t="s">
        <v>2740</v>
      </c>
      <c r="U621" s="116">
        <f>+IF(LEN(L4T_30[[#This Row],[KOD]])=1,1,IF(LEN(L4T_30[[#This Row],[KOD]])=8,2,IF(LEN(L4T_30[[#This Row],[KOD]])=15,3,4)))</f>
        <v>4</v>
      </c>
    </row>
    <row r="622" spans="2:21">
      <c r="B622" s="109" t="s">
        <v>5073</v>
      </c>
      <c r="C622" s="110" t="s">
        <v>5074</v>
      </c>
      <c r="D622" s="111" t="s">
        <v>1612</v>
      </c>
      <c r="E622" s="112" t="s">
        <v>2637</v>
      </c>
      <c r="F622" s="111" t="s">
        <v>2758</v>
      </c>
      <c r="G622" s="112" t="s">
        <v>2759</v>
      </c>
      <c r="H622" s="113">
        <v>407.36</v>
      </c>
      <c r="I622" s="113">
        <v>630000</v>
      </c>
      <c r="J622" s="112" t="s">
        <v>2640</v>
      </c>
      <c r="K622" s="114">
        <v>2</v>
      </c>
      <c r="L622" s="114" t="s">
        <v>1579</v>
      </c>
      <c r="M622" s="111" t="s">
        <v>5070</v>
      </c>
      <c r="N622" s="115">
        <v>0.2</v>
      </c>
      <c r="O622" s="115">
        <v>0.3</v>
      </c>
      <c r="P622" s="115">
        <v>0.25</v>
      </c>
      <c r="Q622" s="111" t="s">
        <v>46</v>
      </c>
      <c r="R622" s="111" t="s">
        <v>46</v>
      </c>
      <c r="S622" s="111" t="s">
        <v>46</v>
      </c>
      <c r="T622" s="111" t="s">
        <v>2760</v>
      </c>
      <c r="U622" s="116">
        <f>+IF(LEN(L4T_30[[#This Row],[KOD]])=1,1,IF(LEN(L4T_30[[#This Row],[KOD]])=8,2,IF(LEN(L4T_30[[#This Row],[KOD]])=15,3,4)))</f>
        <v>4</v>
      </c>
    </row>
    <row r="623" spans="2:21">
      <c r="B623" s="104" t="s">
        <v>5075</v>
      </c>
      <c r="C623" s="41" t="s">
        <v>5076</v>
      </c>
      <c r="D623" s="43" t="s">
        <v>46</v>
      </c>
      <c r="E623" s="105" t="s">
        <v>46</v>
      </c>
      <c r="F623" s="43" t="s">
        <v>46</v>
      </c>
      <c r="G623" s="105" t="s">
        <v>46</v>
      </c>
      <c r="H623" s="45">
        <v>0</v>
      </c>
      <c r="I623" s="45">
        <v>0</v>
      </c>
      <c r="J623" s="105" t="s">
        <v>46</v>
      </c>
      <c r="K623" s="106">
        <v>0</v>
      </c>
      <c r="L623" s="106" t="s">
        <v>46</v>
      </c>
      <c r="M623" s="43" t="s">
        <v>46</v>
      </c>
      <c r="N623" s="107">
        <v>0</v>
      </c>
      <c r="O623" s="107">
        <v>0</v>
      </c>
      <c r="P623" s="107">
        <v>0</v>
      </c>
      <c r="Q623" s="43" t="s">
        <v>46</v>
      </c>
      <c r="R623" s="43" t="s">
        <v>46</v>
      </c>
      <c r="S623" s="43" t="s">
        <v>2768</v>
      </c>
      <c r="T623" s="43" t="s">
        <v>46</v>
      </c>
      <c r="U623" s="108">
        <f>+IF(LEN(L4T_30[[#This Row],[KOD]])=1,1,IF(LEN(L4T_30[[#This Row],[KOD]])=8,2,IF(LEN(L4T_30[[#This Row],[KOD]])=15,3,4)))</f>
        <v>3</v>
      </c>
    </row>
    <row r="624" spans="2:21">
      <c r="B624" s="109" t="s">
        <v>5077</v>
      </c>
      <c r="C624" s="110" t="s">
        <v>5078</v>
      </c>
      <c r="D624" s="111" t="s">
        <v>1607</v>
      </c>
      <c r="E624" s="112" t="s">
        <v>2637</v>
      </c>
      <c r="F624" s="111" t="s">
        <v>2793</v>
      </c>
      <c r="G624" s="112" t="s">
        <v>2794</v>
      </c>
      <c r="H624" s="113">
        <v>33000</v>
      </c>
      <c r="I624" s="113">
        <v>1095.3</v>
      </c>
      <c r="J624" s="112" t="s">
        <v>2640</v>
      </c>
      <c r="K624" s="114">
        <v>2</v>
      </c>
      <c r="L624" s="114" t="s">
        <v>1579</v>
      </c>
      <c r="M624" s="111" t="s">
        <v>5070</v>
      </c>
      <c r="N624" s="115">
        <v>0.2</v>
      </c>
      <c r="O624" s="115">
        <v>0.3</v>
      </c>
      <c r="P624" s="115">
        <v>0.25</v>
      </c>
      <c r="Q624" s="111" t="s">
        <v>46</v>
      </c>
      <c r="R624" s="111" t="s">
        <v>46</v>
      </c>
      <c r="S624" s="111" t="s">
        <v>46</v>
      </c>
      <c r="T624" s="111" t="s">
        <v>2795</v>
      </c>
      <c r="U624" s="116">
        <f>+IF(LEN(L4T_30[[#This Row],[KOD]])=1,1,IF(LEN(L4T_30[[#This Row],[KOD]])=8,2,IF(LEN(L4T_30[[#This Row],[KOD]])=15,3,4)))</f>
        <v>4</v>
      </c>
    </row>
    <row r="625" spans="2:21">
      <c r="B625" s="104" t="s">
        <v>5079</v>
      </c>
      <c r="C625" s="41" t="s">
        <v>5080</v>
      </c>
      <c r="D625" s="43" t="s">
        <v>46</v>
      </c>
      <c r="E625" s="105" t="s">
        <v>46</v>
      </c>
      <c r="F625" s="43" t="s">
        <v>46</v>
      </c>
      <c r="G625" s="105" t="s">
        <v>46</v>
      </c>
      <c r="H625" s="45">
        <v>0</v>
      </c>
      <c r="I625" s="45">
        <v>0</v>
      </c>
      <c r="J625" s="105" t="s">
        <v>46</v>
      </c>
      <c r="K625" s="106">
        <v>0</v>
      </c>
      <c r="L625" s="106" t="s">
        <v>46</v>
      </c>
      <c r="M625" s="43" t="s">
        <v>46</v>
      </c>
      <c r="N625" s="107">
        <v>0</v>
      </c>
      <c r="O625" s="107">
        <v>0</v>
      </c>
      <c r="P625" s="107">
        <v>0</v>
      </c>
      <c r="Q625" s="43" t="s">
        <v>46</v>
      </c>
      <c r="R625" s="43" t="s">
        <v>46</v>
      </c>
      <c r="S625" s="43" t="s">
        <v>2827</v>
      </c>
      <c r="T625" s="43" t="s">
        <v>46</v>
      </c>
      <c r="U625" s="108">
        <f>+IF(LEN(L4T_30[[#This Row],[KOD]])=1,1,IF(LEN(L4T_30[[#This Row],[KOD]])=8,2,IF(LEN(L4T_30[[#This Row],[KOD]])=15,3,4)))</f>
        <v>3</v>
      </c>
    </row>
    <row r="626" spans="2:21">
      <c r="B626" s="109" t="s">
        <v>5081</v>
      </c>
      <c r="C626" s="110" t="s">
        <v>5082</v>
      </c>
      <c r="D626" s="111" t="s">
        <v>1607</v>
      </c>
      <c r="E626" s="112" t="s">
        <v>2637</v>
      </c>
      <c r="F626" s="111" t="s">
        <v>2834</v>
      </c>
      <c r="G626" s="112" t="s">
        <v>2835</v>
      </c>
      <c r="H626" s="113">
        <v>34248.07</v>
      </c>
      <c r="I626" s="113">
        <v>17100</v>
      </c>
      <c r="J626" s="112" t="s">
        <v>2640</v>
      </c>
      <c r="K626" s="114">
        <v>2</v>
      </c>
      <c r="L626" s="114" t="s">
        <v>1579</v>
      </c>
      <c r="M626" s="111" t="s">
        <v>5070</v>
      </c>
      <c r="N626" s="115">
        <v>0.2</v>
      </c>
      <c r="O626" s="115">
        <v>0.3</v>
      </c>
      <c r="P626" s="115">
        <v>0.25</v>
      </c>
      <c r="Q626" s="111" t="s">
        <v>46</v>
      </c>
      <c r="R626" s="111" t="s">
        <v>46</v>
      </c>
      <c r="S626" s="111" t="s">
        <v>46</v>
      </c>
      <c r="T626" s="111" t="s">
        <v>2647</v>
      </c>
      <c r="U626" s="116">
        <f>+IF(LEN(L4T_30[[#This Row],[KOD]])=1,1,IF(LEN(L4T_30[[#This Row],[KOD]])=8,2,IF(LEN(L4T_30[[#This Row],[KOD]])=15,3,4)))</f>
        <v>4</v>
      </c>
    </row>
    <row r="627" spans="2:21">
      <c r="B627" s="109" t="s">
        <v>5083</v>
      </c>
      <c r="C627" s="110" t="s">
        <v>5084</v>
      </c>
      <c r="D627" s="111" t="s">
        <v>1612</v>
      </c>
      <c r="E627" s="112" t="s">
        <v>2637</v>
      </c>
      <c r="F627" s="111" t="s">
        <v>2838</v>
      </c>
      <c r="G627" s="112" t="s">
        <v>2839</v>
      </c>
      <c r="H627" s="113">
        <v>1440</v>
      </c>
      <c r="I627" s="113">
        <v>843750</v>
      </c>
      <c r="J627" s="112" t="s">
        <v>2640</v>
      </c>
      <c r="K627" s="114">
        <v>2</v>
      </c>
      <c r="L627" s="114" t="s">
        <v>1579</v>
      </c>
      <c r="M627" s="111" t="s">
        <v>5070</v>
      </c>
      <c r="N627" s="115">
        <v>0.2</v>
      </c>
      <c r="O627" s="115">
        <v>0.3</v>
      </c>
      <c r="P627" s="115">
        <v>0.25</v>
      </c>
      <c r="Q627" s="111" t="s">
        <v>46</v>
      </c>
      <c r="R627" s="111" t="s">
        <v>46</v>
      </c>
      <c r="S627" s="111" t="s">
        <v>46</v>
      </c>
      <c r="T627" s="111" t="s">
        <v>2652</v>
      </c>
      <c r="U627" s="116">
        <f>+IF(LEN(L4T_30[[#This Row],[KOD]])=1,1,IF(LEN(L4T_30[[#This Row],[KOD]])=8,2,IF(LEN(L4T_30[[#This Row],[KOD]])=15,3,4)))</f>
        <v>4</v>
      </c>
    </row>
    <row r="628" spans="2:21">
      <c r="B628" s="109" t="s">
        <v>5085</v>
      </c>
      <c r="C628" s="110" t="s">
        <v>5086</v>
      </c>
      <c r="D628" s="111" t="s">
        <v>1612</v>
      </c>
      <c r="E628" s="112" t="s">
        <v>2637</v>
      </c>
      <c r="F628" s="111" t="s">
        <v>2842</v>
      </c>
      <c r="G628" s="112" t="s">
        <v>2843</v>
      </c>
      <c r="H628" s="113">
        <v>125</v>
      </c>
      <c r="I628" s="113">
        <v>421875</v>
      </c>
      <c r="J628" s="112" t="s">
        <v>2640</v>
      </c>
      <c r="K628" s="114">
        <v>2</v>
      </c>
      <c r="L628" s="114" t="s">
        <v>1579</v>
      </c>
      <c r="M628" s="111" t="s">
        <v>5070</v>
      </c>
      <c r="N628" s="115">
        <v>0.2</v>
      </c>
      <c r="O628" s="115">
        <v>0.3</v>
      </c>
      <c r="P628" s="115">
        <v>0.25</v>
      </c>
      <c r="Q628" s="111" t="s">
        <v>46</v>
      </c>
      <c r="R628" s="111" t="s">
        <v>46</v>
      </c>
      <c r="S628" s="111" t="s">
        <v>46</v>
      </c>
      <c r="T628" s="111" t="s">
        <v>2657</v>
      </c>
      <c r="U628" s="116">
        <f>+IF(LEN(L4T_30[[#This Row],[KOD]])=1,1,IF(LEN(L4T_30[[#This Row],[KOD]])=8,2,IF(LEN(L4T_30[[#This Row],[KOD]])=15,3,4)))</f>
        <v>4</v>
      </c>
    </row>
    <row r="629" spans="2:21">
      <c r="B629" s="109" t="s">
        <v>5087</v>
      </c>
      <c r="C629" s="110" t="s">
        <v>5088</v>
      </c>
      <c r="D629" s="111" t="s">
        <v>1607</v>
      </c>
      <c r="E629" s="112" t="s">
        <v>2637</v>
      </c>
      <c r="F629" s="111" t="s">
        <v>2846</v>
      </c>
      <c r="G629" s="112" t="s">
        <v>2847</v>
      </c>
      <c r="H629" s="113">
        <v>28258.35</v>
      </c>
      <c r="I629" s="113">
        <v>12600</v>
      </c>
      <c r="J629" s="112" t="s">
        <v>2640</v>
      </c>
      <c r="K629" s="114">
        <v>2</v>
      </c>
      <c r="L629" s="114" t="s">
        <v>1579</v>
      </c>
      <c r="M629" s="111" t="s">
        <v>5070</v>
      </c>
      <c r="N629" s="115">
        <v>0.2</v>
      </c>
      <c r="O629" s="115">
        <v>0.3</v>
      </c>
      <c r="P629" s="115">
        <v>0.25</v>
      </c>
      <c r="Q629" s="111" t="s">
        <v>46</v>
      </c>
      <c r="R629" s="111" t="s">
        <v>46</v>
      </c>
      <c r="S629" s="111" t="s">
        <v>46</v>
      </c>
      <c r="T629" s="111" t="s">
        <v>2662</v>
      </c>
      <c r="U629" s="116">
        <f>+IF(LEN(L4T_30[[#This Row],[KOD]])=1,1,IF(LEN(L4T_30[[#This Row],[KOD]])=8,2,IF(LEN(L4T_30[[#This Row],[KOD]])=15,3,4)))</f>
        <v>4</v>
      </c>
    </row>
    <row r="630" spans="2:21">
      <c r="B630" s="109" t="s">
        <v>5089</v>
      </c>
      <c r="C630" s="110" t="s">
        <v>5090</v>
      </c>
      <c r="D630" s="111" t="s">
        <v>1612</v>
      </c>
      <c r="E630" s="112" t="s">
        <v>2637</v>
      </c>
      <c r="F630" s="111" t="s">
        <v>2854</v>
      </c>
      <c r="G630" s="112" t="s">
        <v>2855</v>
      </c>
      <c r="H630" s="113">
        <v>163</v>
      </c>
      <c r="I630" s="113">
        <v>363756.4</v>
      </c>
      <c r="J630" s="112" t="s">
        <v>2640</v>
      </c>
      <c r="K630" s="114">
        <v>2</v>
      </c>
      <c r="L630" s="114" t="s">
        <v>1579</v>
      </c>
      <c r="M630" s="111" t="s">
        <v>5070</v>
      </c>
      <c r="N630" s="115">
        <v>0.2</v>
      </c>
      <c r="O630" s="115">
        <v>0.3</v>
      </c>
      <c r="P630" s="115">
        <v>0.25</v>
      </c>
      <c r="Q630" s="111" t="s">
        <v>46</v>
      </c>
      <c r="R630" s="111" t="s">
        <v>46</v>
      </c>
      <c r="S630" s="111" t="s">
        <v>46</v>
      </c>
      <c r="T630" s="111" t="s">
        <v>2699</v>
      </c>
      <c r="U630" s="116">
        <f>+IF(LEN(L4T_30[[#This Row],[KOD]])=1,1,IF(LEN(L4T_30[[#This Row],[KOD]])=8,2,IF(LEN(L4T_30[[#This Row],[KOD]])=15,3,4)))</f>
        <v>4</v>
      </c>
    </row>
    <row r="631" spans="2:21">
      <c r="B631" s="109" t="s">
        <v>5091</v>
      </c>
      <c r="C631" s="110" t="s">
        <v>5092</v>
      </c>
      <c r="D631" s="111" t="s">
        <v>1612</v>
      </c>
      <c r="E631" s="112" t="s">
        <v>2637</v>
      </c>
      <c r="F631" s="111" t="s">
        <v>2858</v>
      </c>
      <c r="G631" s="112" t="s">
        <v>2859</v>
      </c>
      <c r="H631" s="113">
        <v>250</v>
      </c>
      <c r="I631" s="113">
        <v>2503800</v>
      </c>
      <c r="J631" s="112" t="s">
        <v>2640</v>
      </c>
      <c r="K631" s="114">
        <v>2</v>
      </c>
      <c r="L631" s="114" t="s">
        <v>1579</v>
      </c>
      <c r="M631" s="111" t="s">
        <v>5070</v>
      </c>
      <c r="N631" s="115">
        <v>0.2</v>
      </c>
      <c r="O631" s="115">
        <v>0.3</v>
      </c>
      <c r="P631" s="115">
        <v>0.25</v>
      </c>
      <c r="Q631" s="111" t="s">
        <v>46</v>
      </c>
      <c r="R631" s="111" t="s">
        <v>46</v>
      </c>
      <c r="S631" s="111" t="s">
        <v>46</v>
      </c>
      <c r="T631" s="111" t="s">
        <v>2709</v>
      </c>
      <c r="U631" s="116">
        <f>+IF(LEN(L4T_30[[#This Row],[KOD]])=1,1,IF(LEN(L4T_30[[#This Row],[KOD]])=8,2,IF(LEN(L4T_30[[#This Row],[KOD]])=15,3,4)))</f>
        <v>4</v>
      </c>
    </row>
    <row r="632" spans="2:21">
      <c r="B632" s="99" t="s">
        <v>5093</v>
      </c>
      <c r="C632" s="33" t="s">
        <v>5094</v>
      </c>
      <c r="D632" s="35" t="s">
        <v>46</v>
      </c>
      <c r="E632" s="100" t="s">
        <v>46</v>
      </c>
      <c r="F632" s="35" t="s">
        <v>46</v>
      </c>
      <c r="G632" s="100" t="s">
        <v>46</v>
      </c>
      <c r="H632" s="37">
        <v>0</v>
      </c>
      <c r="I632" s="37">
        <v>0</v>
      </c>
      <c r="J632" s="100" t="s">
        <v>46</v>
      </c>
      <c r="K632" s="101">
        <v>0</v>
      </c>
      <c r="L632" s="101" t="s">
        <v>46</v>
      </c>
      <c r="M632" s="35" t="s">
        <v>46</v>
      </c>
      <c r="N632" s="102">
        <v>0</v>
      </c>
      <c r="O632" s="102">
        <v>0</v>
      </c>
      <c r="P632" s="102">
        <v>0</v>
      </c>
      <c r="Q632" s="35" t="s">
        <v>46</v>
      </c>
      <c r="R632" s="35" t="s">
        <v>5095</v>
      </c>
      <c r="S632" s="35" t="s">
        <v>46</v>
      </c>
      <c r="T632" s="35" t="s">
        <v>46</v>
      </c>
      <c r="U632" s="103">
        <f>+IF(LEN(L4T_30[[#This Row],[KOD]])=1,1,IF(LEN(L4T_30[[#This Row],[KOD]])=8,2,IF(LEN(L4T_30[[#This Row],[KOD]])=15,3,4)))</f>
        <v>2</v>
      </c>
    </row>
    <row r="633" spans="2:21">
      <c r="B633" s="104" t="s">
        <v>5096</v>
      </c>
      <c r="C633" s="41" t="s">
        <v>5097</v>
      </c>
      <c r="D633" s="43" t="s">
        <v>46</v>
      </c>
      <c r="E633" s="105" t="s">
        <v>46</v>
      </c>
      <c r="F633" s="43" t="s">
        <v>46</v>
      </c>
      <c r="G633" s="105" t="s">
        <v>46</v>
      </c>
      <c r="H633" s="45">
        <v>0</v>
      </c>
      <c r="I633" s="45">
        <v>0</v>
      </c>
      <c r="J633" s="105" t="s">
        <v>46</v>
      </c>
      <c r="K633" s="106">
        <v>0</v>
      </c>
      <c r="L633" s="106" t="s">
        <v>46</v>
      </c>
      <c r="M633" s="43" t="s">
        <v>46</v>
      </c>
      <c r="N633" s="107">
        <v>0</v>
      </c>
      <c r="O633" s="107">
        <v>0</v>
      </c>
      <c r="P633" s="107">
        <v>0</v>
      </c>
      <c r="Q633" s="43" t="s">
        <v>46</v>
      </c>
      <c r="R633" s="43" t="s">
        <v>46</v>
      </c>
      <c r="S633" s="43" t="s">
        <v>2929</v>
      </c>
      <c r="T633" s="43" t="s">
        <v>46</v>
      </c>
      <c r="U633" s="108">
        <f>+IF(LEN(L4T_30[[#This Row],[KOD]])=1,1,IF(LEN(L4T_30[[#This Row],[KOD]])=8,2,IF(LEN(L4T_30[[#This Row],[KOD]])=15,3,4)))</f>
        <v>3</v>
      </c>
    </row>
    <row r="634" spans="2:21">
      <c r="B634" s="109" t="s">
        <v>5098</v>
      </c>
      <c r="C634" s="110" t="s">
        <v>5099</v>
      </c>
      <c r="D634" s="111" t="s">
        <v>1576</v>
      </c>
      <c r="E634" s="112" t="s">
        <v>2932</v>
      </c>
      <c r="F634" s="111" t="s">
        <v>2951</v>
      </c>
      <c r="G634" s="112" t="s">
        <v>2952</v>
      </c>
      <c r="H634" s="113">
        <v>410</v>
      </c>
      <c r="I634" s="113">
        <v>329195.32</v>
      </c>
      <c r="J634" s="112" t="s">
        <v>2640</v>
      </c>
      <c r="K634" s="114">
        <v>2</v>
      </c>
      <c r="L634" s="114" t="s">
        <v>1579</v>
      </c>
      <c r="M634" s="111" t="s">
        <v>5070</v>
      </c>
      <c r="N634" s="115">
        <v>0.3</v>
      </c>
      <c r="O634" s="115">
        <v>0</v>
      </c>
      <c r="P634" s="115">
        <v>0.2</v>
      </c>
      <c r="Q634" s="111" t="s">
        <v>46</v>
      </c>
      <c r="R634" s="111" t="s">
        <v>46</v>
      </c>
      <c r="S634" s="111" t="s">
        <v>46</v>
      </c>
      <c r="T634" s="111" t="s">
        <v>2953</v>
      </c>
      <c r="U634" s="116">
        <f>+IF(LEN(L4T_30[[#This Row],[KOD]])=1,1,IF(LEN(L4T_30[[#This Row],[KOD]])=8,2,IF(LEN(L4T_30[[#This Row],[KOD]])=15,3,4)))</f>
        <v>4</v>
      </c>
    </row>
    <row r="635" spans="2:21">
      <c r="B635" s="109" t="s">
        <v>5100</v>
      </c>
      <c r="C635" s="110" t="s">
        <v>5101</v>
      </c>
      <c r="D635" s="111" t="s">
        <v>1576</v>
      </c>
      <c r="E635" s="112" t="s">
        <v>2932</v>
      </c>
      <c r="F635" s="111" t="s">
        <v>2956</v>
      </c>
      <c r="G635" s="112" t="s">
        <v>2952</v>
      </c>
      <c r="H635" s="113">
        <v>445</v>
      </c>
      <c r="I635" s="113">
        <v>282591.28000000003</v>
      </c>
      <c r="J635" s="112" t="s">
        <v>2640</v>
      </c>
      <c r="K635" s="114">
        <v>2</v>
      </c>
      <c r="L635" s="114" t="s">
        <v>1579</v>
      </c>
      <c r="M635" s="111" t="s">
        <v>5070</v>
      </c>
      <c r="N635" s="115">
        <v>0.3</v>
      </c>
      <c r="O635" s="115">
        <v>0</v>
      </c>
      <c r="P635" s="115">
        <v>0.2</v>
      </c>
      <c r="Q635" s="111" t="s">
        <v>46</v>
      </c>
      <c r="R635" s="111" t="s">
        <v>46</v>
      </c>
      <c r="S635" s="111" t="s">
        <v>46</v>
      </c>
      <c r="T635" s="111" t="s">
        <v>2957</v>
      </c>
      <c r="U635" s="116">
        <f>+IF(LEN(L4T_30[[#This Row],[KOD]])=1,1,IF(LEN(L4T_30[[#This Row],[KOD]])=8,2,IF(LEN(L4T_30[[#This Row],[KOD]])=15,3,4)))</f>
        <v>4</v>
      </c>
    </row>
    <row r="636" spans="2:21">
      <c r="B636" s="109" t="s">
        <v>5102</v>
      </c>
      <c r="C636" s="110" t="s">
        <v>5103</v>
      </c>
      <c r="D636" s="111" t="s">
        <v>1607</v>
      </c>
      <c r="E636" s="112" t="s">
        <v>2932</v>
      </c>
      <c r="F636" s="111" t="s">
        <v>2960</v>
      </c>
      <c r="G636" s="112" t="s">
        <v>2961</v>
      </c>
      <c r="H636" s="113">
        <v>4487</v>
      </c>
      <c r="I636" s="113">
        <v>129236.63</v>
      </c>
      <c r="J636" s="112" t="s">
        <v>2640</v>
      </c>
      <c r="K636" s="114">
        <v>2</v>
      </c>
      <c r="L636" s="114" t="s">
        <v>1579</v>
      </c>
      <c r="M636" s="111" t="s">
        <v>5070</v>
      </c>
      <c r="N636" s="115">
        <v>0.1</v>
      </c>
      <c r="O636" s="115">
        <v>0.15</v>
      </c>
      <c r="P636" s="115">
        <v>0.2</v>
      </c>
      <c r="Q636" s="111" t="s">
        <v>46</v>
      </c>
      <c r="R636" s="111" t="s">
        <v>46</v>
      </c>
      <c r="S636" s="111" t="s">
        <v>46</v>
      </c>
      <c r="T636" s="111" t="s">
        <v>2962</v>
      </c>
      <c r="U636" s="116">
        <f>+IF(LEN(L4T_30[[#This Row],[KOD]])=1,1,IF(LEN(L4T_30[[#This Row],[KOD]])=8,2,IF(LEN(L4T_30[[#This Row],[KOD]])=15,3,4)))</f>
        <v>4</v>
      </c>
    </row>
    <row r="637" spans="2:21">
      <c r="B637" s="109" t="s">
        <v>5104</v>
      </c>
      <c r="C637" s="110" t="s">
        <v>5105</v>
      </c>
      <c r="D637" s="111" t="s">
        <v>1607</v>
      </c>
      <c r="E637" s="112" t="s">
        <v>2932</v>
      </c>
      <c r="F637" s="111" t="s">
        <v>2965</v>
      </c>
      <c r="G637" s="112" t="s">
        <v>2961</v>
      </c>
      <c r="H637" s="113">
        <v>4487</v>
      </c>
      <c r="I637" s="113">
        <v>129236.63</v>
      </c>
      <c r="J637" s="112" t="s">
        <v>2640</v>
      </c>
      <c r="K637" s="114">
        <v>2</v>
      </c>
      <c r="L637" s="114" t="s">
        <v>1579</v>
      </c>
      <c r="M637" s="111" t="s">
        <v>5070</v>
      </c>
      <c r="N637" s="115">
        <v>0.1</v>
      </c>
      <c r="O637" s="115">
        <v>0.1</v>
      </c>
      <c r="P637" s="115">
        <v>0.15</v>
      </c>
      <c r="Q637" s="111" t="s">
        <v>46</v>
      </c>
      <c r="R637" s="111" t="s">
        <v>46</v>
      </c>
      <c r="S637" s="111" t="s">
        <v>46</v>
      </c>
      <c r="T637" s="111" t="s">
        <v>2966</v>
      </c>
      <c r="U637" s="116">
        <f>+IF(LEN(L4T_30[[#This Row],[KOD]])=1,1,IF(LEN(L4T_30[[#This Row],[KOD]])=8,2,IF(LEN(L4T_30[[#This Row],[KOD]])=15,3,4)))</f>
        <v>4</v>
      </c>
    </row>
    <row r="638" spans="2:21">
      <c r="B638" s="109" t="s">
        <v>5106</v>
      </c>
      <c r="C638" s="110" t="s">
        <v>5107</v>
      </c>
      <c r="D638" s="111" t="s">
        <v>1607</v>
      </c>
      <c r="E638" s="112" t="s">
        <v>2932</v>
      </c>
      <c r="F638" s="111" t="s">
        <v>2969</v>
      </c>
      <c r="G638" s="112" t="s">
        <v>2970</v>
      </c>
      <c r="H638" s="113">
        <v>7410</v>
      </c>
      <c r="I638" s="113">
        <v>32392</v>
      </c>
      <c r="J638" s="112" t="s">
        <v>2640</v>
      </c>
      <c r="K638" s="114">
        <v>2</v>
      </c>
      <c r="L638" s="114" t="s">
        <v>1579</v>
      </c>
      <c r="M638" s="111" t="s">
        <v>5070</v>
      </c>
      <c r="N638" s="115">
        <v>0.2</v>
      </c>
      <c r="O638" s="115">
        <v>0.3</v>
      </c>
      <c r="P638" s="115">
        <v>0.25</v>
      </c>
      <c r="Q638" s="111" t="s">
        <v>46</v>
      </c>
      <c r="R638" s="111" t="s">
        <v>46</v>
      </c>
      <c r="S638" s="111" t="s">
        <v>46</v>
      </c>
      <c r="T638" s="111" t="s">
        <v>2971</v>
      </c>
      <c r="U638" s="116">
        <f>+IF(LEN(L4T_30[[#This Row],[KOD]])=1,1,IF(LEN(L4T_30[[#This Row],[KOD]])=8,2,IF(LEN(L4T_30[[#This Row],[KOD]])=15,3,4)))</f>
        <v>4</v>
      </c>
    </row>
    <row r="639" spans="2:21">
      <c r="B639" s="109" t="s">
        <v>5108</v>
      </c>
      <c r="C639" s="110" t="s">
        <v>5109</v>
      </c>
      <c r="D639" s="111" t="s">
        <v>2979</v>
      </c>
      <c r="E639" s="112" t="s">
        <v>2932</v>
      </c>
      <c r="F639" s="111" t="s">
        <v>2980</v>
      </c>
      <c r="G639" s="112" t="s">
        <v>2981</v>
      </c>
      <c r="H639" s="113">
        <v>4942000</v>
      </c>
      <c r="I639" s="113">
        <v>24</v>
      </c>
      <c r="J639" s="112" t="s">
        <v>2640</v>
      </c>
      <c r="K639" s="114">
        <v>2</v>
      </c>
      <c r="L639" s="114" t="s">
        <v>1579</v>
      </c>
      <c r="M639" s="111" t="s">
        <v>5070</v>
      </c>
      <c r="N639" s="115">
        <v>0.2</v>
      </c>
      <c r="O639" s="115">
        <v>0.3</v>
      </c>
      <c r="P639" s="115">
        <v>0.25</v>
      </c>
      <c r="Q639" s="111" t="s">
        <v>46</v>
      </c>
      <c r="R639" s="111" t="s">
        <v>46</v>
      </c>
      <c r="S639" s="111" t="s">
        <v>46</v>
      </c>
      <c r="T639" s="111" t="s">
        <v>2982</v>
      </c>
      <c r="U639" s="116">
        <f>+IF(LEN(L4T_30[[#This Row],[KOD]])=1,1,IF(LEN(L4T_30[[#This Row],[KOD]])=8,2,IF(LEN(L4T_30[[#This Row],[KOD]])=15,3,4)))</f>
        <v>4</v>
      </c>
    </row>
    <row r="640" spans="2:21">
      <c r="B640" s="109" t="s">
        <v>5110</v>
      </c>
      <c r="C640" s="110" t="s">
        <v>5111</v>
      </c>
      <c r="D640" s="111" t="s">
        <v>2979</v>
      </c>
      <c r="E640" s="112" t="s">
        <v>2932</v>
      </c>
      <c r="F640" s="111" t="s">
        <v>2985</v>
      </c>
      <c r="G640" s="112" t="s">
        <v>2986</v>
      </c>
      <c r="H640" s="113">
        <v>4224000</v>
      </c>
      <c r="I640" s="113">
        <v>8</v>
      </c>
      <c r="J640" s="112" t="s">
        <v>2640</v>
      </c>
      <c r="K640" s="114">
        <v>2</v>
      </c>
      <c r="L640" s="114" t="s">
        <v>1579</v>
      </c>
      <c r="M640" s="111" t="s">
        <v>5070</v>
      </c>
      <c r="N640" s="115">
        <v>0.2</v>
      </c>
      <c r="O640" s="115">
        <v>0.3</v>
      </c>
      <c r="P640" s="115">
        <v>0.25</v>
      </c>
      <c r="Q640" s="111" t="s">
        <v>46</v>
      </c>
      <c r="R640" s="111" t="s">
        <v>46</v>
      </c>
      <c r="S640" s="111" t="s">
        <v>46</v>
      </c>
      <c r="T640" s="111" t="s">
        <v>2987</v>
      </c>
      <c r="U640" s="116">
        <f>+IF(LEN(L4T_30[[#This Row],[KOD]])=1,1,IF(LEN(L4T_30[[#This Row],[KOD]])=8,2,IF(LEN(L4T_30[[#This Row],[KOD]])=15,3,4)))</f>
        <v>4</v>
      </c>
    </row>
    <row r="641" spans="2:21">
      <c r="B641" s="109" t="s">
        <v>5112</v>
      </c>
      <c r="C641" s="110" t="s">
        <v>5113</v>
      </c>
      <c r="D641" s="111" t="s">
        <v>2990</v>
      </c>
      <c r="E641" s="112" t="s">
        <v>2932</v>
      </c>
      <c r="F641" s="111" t="s">
        <v>2991</v>
      </c>
      <c r="G641" s="112" t="s">
        <v>2992</v>
      </c>
      <c r="H641" s="113">
        <v>2832000</v>
      </c>
      <c r="I641" s="113">
        <v>8</v>
      </c>
      <c r="J641" s="112" t="s">
        <v>2640</v>
      </c>
      <c r="K641" s="114">
        <v>2</v>
      </c>
      <c r="L641" s="114" t="s">
        <v>1579</v>
      </c>
      <c r="M641" s="111" t="s">
        <v>5070</v>
      </c>
      <c r="N641" s="115">
        <v>0.2</v>
      </c>
      <c r="O641" s="115">
        <v>0.3</v>
      </c>
      <c r="P641" s="115">
        <v>0.25</v>
      </c>
      <c r="Q641" s="111" t="s">
        <v>46</v>
      </c>
      <c r="R641" s="111" t="s">
        <v>46</v>
      </c>
      <c r="S641" s="111" t="s">
        <v>46</v>
      </c>
      <c r="T641" s="111" t="s">
        <v>2993</v>
      </c>
      <c r="U641" s="116">
        <f>+IF(LEN(L4T_30[[#This Row],[KOD]])=1,1,IF(LEN(L4T_30[[#This Row],[KOD]])=8,2,IF(LEN(L4T_30[[#This Row],[KOD]])=15,3,4)))</f>
        <v>4</v>
      </c>
    </row>
    <row r="642" spans="2:21">
      <c r="B642" s="109" t="s">
        <v>5114</v>
      </c>
      <c r="C642" s="110" t="s">
        <v>5115</v>
      </c>
      <c r="D642" s="111" t="s">
        <v>2979</v>
      </c>
      <c r="E642" s="112" t="s">
        <v>2932</v>
      </c>
      <c r="F642" s="111" t="s">
        <v>2996</v>
      </c>
      <c r="G642" s="112" t="s">
        <v>2997</v>
      </c>
      <c r="H642" s="113">
        <v>3732000</v>
      </c>
      <c r="I642" s="113">
        <v>17</v>
      </c>
      <c r="J642" s="112" t="s">
        <v>2640</v>
      </c>
      <c r="K642" s="114">
        <v>2</v>
      </c>
      <c r="L642" s="114" t="s">
        <v>1579</v>
      </c>
      <c r="M642" s="111" t="s">
        <v>5070</v>
      </c>
      <c r="N642" s="115">
        <v>0.2</v>
      </c>
      <c r="O642" s="115">
        <v>0.3</v>
      </c>
      <c r="P642" s="115">
        <v>0.25</v>
      </c>
      <c r="Q642" s="111" t="s">
        <v>46</v>
      </c>
      <c r="R642" s="111" t="s">
        <v>46</v>
      </c>
      <c r="S642" s="111" t="s">
        <v>46</v>
      </c>
      <c r="T642" s="111" t="s">
        <v>2998</v>
      </c>
      <c r="U642" s="116">
        <f>+IF(LEN(L4T_30[[#This Row],[KOD]])=1,1,IF(LEN(L4T_30[[#This Row],[KOD]])=8,2,IF(LEN(L4T_30[[#This Row],[KOD]])=15,3,4)))</f>
        <v>4</v>
      </c>
    </row>
    <row r="643" spans="2:21">
      <c r="B643" s="109" t="s">
        <v>5116</v>
      </c>
      <c r="C643" s="110" t="s">
        <v>5117</v>
      </c>
      <c r="D643" s="111" t="s">
        <v>2979</v>
      </c>
      <c r="E643" s="112" t="s">
        <v>2932</v>
      </c>
      <c r="F643" s="111" t="s">
        <v>3001</v>
      </c>
      <c r="G643" s="112" t="s">
        <v>3002</v>
      </c>
      <c r="H643" s="113">
        <v>3201000</v>
      </c>
      <c r="I643" s="113">
        <v>5</v>
      </c>
      <c r="J643" s="112" t="s">
        <v>2640</v>
      </c>
      <c r="K643" s="114">
        <v>2</v>
      </c>
      <c r="L643" s="114" t="s">
        <v>1579</v>
      </c>
      <c r="M643" s="111" t="s">
        <v>5070</v>
      </c>
      <c r="N643" s="115">
        <v>0.2</v>
      </c>
      <c r="O643" s="115">
        <v>0.3</v>
      </c>
      <c r="P643" s="115">
        <v>0.25</v>
      </c>
      <c r="Q643" s="111" t="s">
        <v>46</v>
      </c>
      <c r="R643" s="111" t="s">
        <v>46</v>
      </c>
      <c r="S643" s="111" t="s">
        <v>46</v>
      </c>
      <c r="T643" s="111" t="s">
        <v>3003</v>
      </c>
      <c r="U643" s="116">
        <f>+IF(LEN(L4T_30[[#This Row],[KOD]])=1,1,IF(LEN(L4T_30[[#This Row],[KOD]])=8,2,IF(LEN(L4T_30[[#This Row],[KOD]])=15,3,4)))</f>
        <v>4</v>
      </c>
    </row>
    <row r="644" spans="2:21">
      <c r="B644" s="109" t="s">
        <v>5118</v>
      </c>
      <c r="C644" s="110" t="s">
        <v>5119</v>
      </c>
      <c r="D644" s="111" t="s">
        <v>2990</v>
      </c>
      <c r="E644" s="112" t="s">
        <v>2932</v>
      </c>
      <c r="F644" s="111" t="s">
        <v>3006</v>
      </c>
      <c r="G644" s="112" t="s">
        <v>3007</v>
      </c>
      <c r="H644" s="113">
        <v>2270000</v>
      </c>
      <c r="I644" s="113">
        <v>5</v>
      </c>
      <c r="J644" s="112" t="s">
        <v>2640</v>
      </c>
      <c r="K644" s="114">
        <v>2</v>
      </c>
      <c r="L644" s="114" t="s">
        <v>1579</v>
      </c>
      <c r="M644" s="111" t="s">
        <v>5070</v>
      </c>
      <c r="N644" s="115">
        <v>0.2</v>
      </c>
      <c r="O644" s="115">
        <v>0.3</v>
      </c>
      <c r="P644" s="115">
        <v>0.25</v>
      </c>
      <c r="Q644" s="111" t="s">
        <v>46</v>
      </c>
      <c r="R644" s="111" t="s">
        <v>46</v>
      </c>
      <c r="S644" s="111" t="s">
        <v>46</v>
      </c>
      <c r="T644" s="111" t="s">
        <v>3008</v>
      </c>
      <c r="U644" s="116">
        <f>+IF(LEN(L4T_30[[#This Row],[KOD]])=1,1,IF(LEN(L4T_30[[#This Row],[KOD]])=8,2,IF(LEN(L4T_30[[#This Row],[KOD]])=15,3,4)))</f>
        <v>4</v>
      </c>
    </row>
    <row r="645" spans="2:21">
      <c r="B645" s="99" t="s">
        <v>5120</v>
      </c>
      <c r="C645" s="33" t="s">
        <v>5121</v>
      </c>
      <c r="D645" s="35" t="s">
        <v>46</v>
      </c>
      <c r="E645" s="100" t="s">
        <v>46</v>
      </c>
      <c r="F645" s="35" t="s">
        <v>46</v>
      </c>
      <c r="G645" s="100" t="s">
        <v>46</v>
      </c>
      <c r="H645" s="37">
        <v>0</v>
      </c>
      <c r="I645" s="37">
        <v>0</v>
      </c>
      <c r="J645" s="100" t="s">
        <v>46</v>
      </c>
      <c r="K645" s="101">
        <v>0</v>
      </c>
      <c r="L645" s="101" t="s">
        <v>46</v>
      </c>
      <c r="M645" s="35" t="s">
        <v>46</v>
      </c>
      <c r="N645" s="102">
        <v>0</v>
      </c>
      <c r="O645" s="102">
        <v>0</v>
      </c>
      <c r="P645" s="102">
        <v>0</v>
      </c>
      <c r="Q645" s="35" t="s">
        <v>46</v>
      </c>
      <c r="R645" s="35" t="s">
        <v>5122</v>
      </c>
      <c r="S645" s="35" t="s">
        <v>46</v>
      </c>
      <c r="T645" s="35" t="s">
        <v>46</v>
      </c>
      <c r="U645" s="103">
        <f>+IF(LEN(L4T_30[[#This Row],[KOD]])=1,1,IF(LEN(L4T_30[[#This Row],[KOD]])=8,2,IF(LEN(L4T_30[[#This Row],[KOD]])=15,3,4)))</f>
        <v>2</v>
      </c>
    </row>
    <row r="646" spans="2:21">
      <c r="B646" s="104" t="s">
        <v>5123</v>
      </c>
      <c r="C646" s="41" t="s">
        <v>5121</v>
      </c>
      <c r="D646" s="43" t="s">
        <v>46</v>
      </c>
      <c r="E646" s="105" t="s">
        <v>46</v>
      </c>
      <c r="F646" s="43" t="s">
        <v>46</v>
      </c>
      <c r="G646" s="105" t="s">
        <v>46</v>
      </c>
      <c r="H646" s="45">
        <v>0</v>
      </c>
      <c r="I646" s="45">
        <v>0</v>
      </c>
      <c r="J646" s="105" t="s">
        <v>46</v>
      </c>
      <c r="K646" s="106">
        <v>0</v>
      </c>
      <c r="L646" s="106" t="s">
        <v>46</v>
      </c>
      <c r="M646" s="43" t="s">
        <v>46</v>
      </c>
      <c r="N646" s="107">
        <v>0</v>
      </c>
      <c r="O646" s="107">
        <v>0</v>
      </c>
      <c r="P646" s="107">
        <v>0</v>
      </c>
      <c r="Q646" s="43" t="s">
        <v>46</v>
      </c>
      <c r="R646" s="43" t="s">
        <v>46</v>
      </c>
      <c r="S646" s="43" t="s">
        <v>2929</v>
      </c>
      <c r="T646" s="43" t="s">
        <v>46</v>
      </c>
      <c r="U646" s="108">
        <f>+IF(LEN(L4T_30[[#This Row],[KOD]])=1,1,IF(LEN(L4T_30[[#This Row],[KOD]])=8,2,IF(LEN(L4T_30[[#This Row],[KOD]])=15,3,4)))</f>
        <v>3</v>
      </c>
    </row>
    <row r="647" spans="2:21">
      <c r="B647" s="109" t="s">
        <v>5124</v>
      </c>
      <c r="C647" s="110" t="s">
        <v>5125</v>
      </c>
      <c r="D647" s="111" t="s">
        <v>2913</v>
      </c>
      <c r="E647" s="112" t="s">
        <v>46</v>
      </c>
      <c r="F647" s="111" t="s">
        <v>46</v>
      </c>
      <c r="G647" s="112" t="s">
        <v>46</v>
      </c>
      <c r="H647" s="113">
        <v>0</v>
      </c>
      <c r="I647" s="113">
        <v>0</v>
      </c>
      <c r="J647" s="112" t="s">
        <v>5126</v>
      </c>
      <c r="K647" s="114">
        <v>2</v>
      </c>
      <c r="L647" s="114" t="s">
        <v>1579</v>
      </c>
      <c r="M647" s="111" t="s">
        <v>2641</v>
      </c>
      <c r="N647" s="115">
        <v>0</v>
      </c>
      <c r="O647" s="115">
        <v>0</v>
      </c>
      <c r="P647" s="115">
        <v>0</v>
      </c>
      <c r="Q647" s="111" t="s">
        <v>46</v>
      </c>
      <c r="R647" s="111" t="s">
        <v>46</v>
      </c>
      <c r="S647" s="111" t="s">
        <v>46</v>
      </c>
      <c r="T647" s="111" t="s">
        <v>2642</v>
      </c>
      <c r="U647" s="116">
        <f>+IF(LEN(L4T_30[[#This Row],[KOD]])=1,1,IF(LEN(L4T_30[[#This Row],[KOD]])=8,2,IF(LEN(L4T_30[[#This Row],[KOD]])=15,3,4)))</f>
        <v>4</v>
      </c>
    </row>
    <row r="648" spans="2:21">
      <c r="B648" s="109" t="s">
        <v>5127</v>
      </c>
      <c r="C648" s="110" t="s">
        <v>5125</v>
      </c>
      <c r="D648" s="111" t="s">
        <v>2913</v>
      </c>
      <c r="E648" s="112" t="s">
        <v>46</v>
      </c>
      <c r="F648" s="111" t="s">
        <v>46</v>
      </c>
      <c r="G648" s="112" t="s">
        <v>46</v>
      </c>
      <c r="H648" s="113">
        <v>0</v>
      </c>
      <c r="I648" s="113">
        <v>0</v>
      </c>
      <c r="J648" s="112" t="s">
        <v>5126</v>
      </c>
      <c r="K648" s="114">
        <v>2</v>
      </c>
      <c r="L648" s="114" t="s">
        <v>1579</v>
      </c>
      <c r="M648" s="111" t="s">
        <v>5070</v>
      </c>
      <c r="N648" s="115">
        <v>0</v>
      </c>
      <c r="O648" s="115">
        <v>0</v>
      </c>
      <c r="P648" s="115">
        <v>0</v>
      </c>
      <c r="Q648" s="111" t="s">
        <v>46</v>
      </c>
      <c r="R648" s="111" t="s">
        <v>46</v>
      </c>
      <c r="S648" s="111" t="s">
        <v>46</v>
      </c>
      <c r="T648" s="111" t="s">
        <v>2647</v>
      </c>
      <c r="U648" s="116">
        <f>+IF(LEN(L4T_30[[#This Row],[KOD]])=1,1,IF(LEN(L4T_30[[#This Row],[KOD]])=8,2,IF(LEN(L4T_30[[#This Row],[KOD]])=15,3,4)))</f>
        <v>4</v>
      </c>
    </row>
    <row r="649" spans="2:21">
      <c r="B649" s="117" t="s">
        <v>5128</v>
      </c>
      <c r="C649" s="49" t="s">
        <v>5129</v>
      </c>
      <c r="D649" s="51" t="s">
        <v>46</v>
      </c>
      <c r="E649" s="118" t="s">
        <v>46</v>
      </c>
      <c r="F649" s="51" t="s">
        <v>46</v>
      </c>
      <c r="G649" s="118" t="s">
        <v>46</v>
      </c>
      <c r="H649" s="53">
        <v>0</v>
      </c>
      <c r="I649" s="53">
        <v>0</v>
      </c>
      <c r="J649" s="118" t="s">
        <v>46</v>
      </c>
      <c r="K649" s="119">
        <v>0</v>
      </c>
      <c r="L649" s="119" t="s">
        <v>46</v>
      </c>
      <c r="M649" s="51" t="s">
        <v>46</v>
      </c>
      <c r="N649" s="120">
        <v>0</v>
      </c>
      <c r="O649" s="120">
        <v>0</v>
      </c>
      <c r="P649" s="120">
        <v>0</v>
      </c>
      <c r="Q649" s="51" t="s">
        <v>5128</v>
      </c>
      <c r="R649" s="51" t="s">
        <v>46</v>
      </c>
      <c r="S649" s="51" t="s">
        <v>46</v>
      </c>
      <c r="T649" s="51" t="s">
        <v>46</v>
      </c>
      <c r="U649" s="121">
        <f>+IF(LEN(L4T_30[[#This Row],[KOD]])=1,1,IF(LEN(L4T_30[[#This Row],[KOD]])=8,2,IF(LEN(L4T_30[[#This Row],[KOD]])=15,3,4)))</f>
        <v>1</v>
      </c>
    </row>
    <row r="650" spans="2:21">
      <c r="B650" s="99" t="s">
        <v>5130</v>
      </c>
      <c r="C650" s="33" t="s">
        <v>5131</v>
      </c>
      <c r="D650" s="35" t="s">
        <v>46</v>
      </c>
      <c r="E650" s="100" t="s">
        <v>46</v>
      </c>
      <c r="F650" s="35" t="s">
        <v>46</v>
      </c>
      <c r="G650" s="100" t="s">
        <v>46</v>
      </c>
      <c r="H650" s="37">
        <v>0</v>
      </c>
      <c r="I650" s="37">
        <v>0</v>
      </c>
      <c r="J650" s="100" t="s">
        <v>46</v>
      </c>
      <c r="K650" s="101">
        <v>0</v>
      </c>
      <c r="L650" s="101" t="s">
        <v>46</v>
      </c>
      <c r="M650" s="35" t="s">
        <v>46</v>
      </c>
      <c r="N650" s="102">
        <v>0</v>
      </c>
      <c r="O650" s="102">
        <v>0</v>
      </c>
      <c r="P650" s="102">
        <v>0</v>
      </c>
      <c r="Q650" s="35" t="s">
        <v>46</v>
      </c>
      <c r="R650" s="35" t="s">
        <v>2631</v>
      </c>
      <c r="S650" s="35" t="s">
        <v>46</v>
      </c>
      <c r="T650" s="35" t="s">
        <v>46</v>
      </c>
      <c r="U650" s="103">
        <f>+IF(LEN(L4T_30[[#This Row],[KOD]])=1,1,IF(LEN(L4T_30[[#This Row],[KOD]])=8,2,IF(LEN(L4T_30[[#This Row],[KOD]])=15,3,4)))</f>
        <v>2</v>
      </c>
    </row>
    <row r="651" spans="2:21">
      <c r="B651" s="104" t="s">
        <v>5132</v>
      </c>
      <c r="C651" s="41" t="s">
        <v>1567</v>
      </c>
      <c r="D651" s="43" t="s">
        <v>46</v>
      </c>
      <c r="E651" s="105" t="s">
        <v>46</v>
      </c>
      <c r="F651" s="43" t="s">
        <v>46</v>
      </c>
      <c r="G651" s="105" t="s">
        <v>46</v>
      </c>
      <c r="H651" s="45">
        <v>0</v>
      </c>
      <c r="I651" s="45">
        <v>0</v>
      </c>
      <c r="J651" s="105" t="s">
        <v>46</v>
      </c>
      <c r="K651" s="106">
        <v>0</v>
      </c>
      <c r="L651" s="106" t="s">
        <v>46</v>
      </c>
      <c r="M651" s="43" t="s">
        <v>46</v>
      </c>
      <c r="N651" s="107">
        <v>0</v>
      </c>
      <c r="O651" s="107">
        <v>0</v>
      </c>
      <c r="P651" s="107">
        <v>0</v>
      </c>
      <c r="Q651" s="43" t="s">
        <v>46</v>
      </c>
      <c r="R651" s="43" t="s">
        <v>46</v>
      </c>
      <c r="S651" s="43" t="s">
        <v>2634</v>
      </c>
      <c r="T651" s="43" t="s">
        <v>46</v>
      </c>
      <c r="U651" s="108">
        <f>+IF(LEN(L4T_30[[#This Row],[KOD]])=1,1,IF(LEN(L4T_30[[#This Row],[KOD]])=8,2,IF(LEN(L4T_30[[#This Row],[KOD]])=15,3,4)))</f>
        <v>3</v>
      </c>
    </row>
    <row r="652" spans="2:21">
      <c r="B652" s="109" t="s">
        <v>2</v>
      </c>
      <c r="C652" s="110" t="s">
        <v>2636</v>
      </c>
      <c r="D652" s="111" t="s">
        <v>1576</v>
      </c>
      <c r="E652" s="112" t="s">
        <v>46</v>
      </c>
      <c r="F652" s="111" t="s">
        <v>46</v>
      </c>
      <c r="G652" s="112" t="s">
        <v>46</v>
      </c>
      <c r="H652" s="113">
        <v>0</v>
      </c>
      <c r="I652" s="113">
        <v>0</v>
      </c>
      <c r="J652" s="112" t="s">
        <v>5133</v>
      </c>
      <c r="K652" s="114">
        <v>1</v>
      </c>
      <c r="L652" s="114" t="s">
        <v>5134</v>
      </c>
      <c r="M652" s="111" t="s">
        <v>2641</v>
      </c>
      <c r="N652" s="115">
        <v>0</v>
      </c>
      <c r="O652" s="115">
        <v>0</v>
      </c>
      <c r="P652" s="115">
        <v>0</v>
      </c>
      <c r="Q652" s="111" t="s">
        <v>46</v>
      </c>
      <c r="R652" s="111" t="s">
        <v>46</v>
      </c>
      <c r="S652" s="111" t="s">
        <v>46</v>
      </c>
      <c r="T652" s="111" t="s">
        <v>2642</v>
      </c>
      <c r="U652" s="116">
        <f>+IF(LEN(L4T_30[[#This Row],[KOD]])=1,1,IF(LEN(L4T_30[[#This Row],[KOD]])=8,2,IF(LEN(L4T_30[[#This Row],[KOD]])=15,3,4)))</f>
        <v>4</v>
      </c>
    </row>
    <row r="653" spans="2:21">
      <c r="B653" s="109" t="s">
        <v>5135</v>
      </c>
      <c r="C653" s="110" t="s">
        <v>2644</v>
      </c>
      <c r="D653" s="111" t="s">
        <v>1576</v>
      </c>
      <c r="E653" s="112" t="s">
        <v>46</v>
      </c>
      <c r="F653" s="111" t="s">
        <v>46</v>
      </c>
      <c r="G653" s="112" t="s">
        <v>46</v>
      </c>
      <c r="H653" s="113">
        <v>0</v>
      </c>
      <c r="I653" s="113">
        <v>0</v>
      </c>
      <c r="J653" s="112" t="s">
        <v>5133</v>
      </c>
      <c r="K653" s="114">
        <v>1</v>
      </c>
      <c r="L653" s="114" t="s">
        <v>5134</v>
      </c>
      <c r="M653" s="111" t="s">
        <v>2641</v>
      </c>
      <c r="N653" s="115">
        <v>0</v>
      </c>
      <c r="O653" s="115">
        <v>0</v>
      </c>
      <c r="P653" s="115">
        <v>0</v>
      </c>
      <c r="Q653" s="111" t="s">
        <v>46</v>
      </c>
      <c r="R653" s="111" t="s">
        <v>46</v>
      </c>
      <c r="S653" s="111" t="s">
        <v>46</v>
      </c>
      <c r="T653" s="111" t="s">
        <v>2647</v>
      </c>
      <c r="U653" s="116">
        <f>+IF(LEN(L4T_30[[#This Row],[KOD]])=1,1,IF(LEN(L4T_30[[#This Row],[KOD]])=8,2,IF(LEN(L4T_30[[#This Row],[KOD]])=15,3,4)))</f>
        <v>4</v>
      </c>
    </row>
    <row r="654" spans="2:21">
      <c r="B654" s="109" t="s">
        <v>5136</v>
      </c>
      <c r="C654" s="110" t="s">
        <v>2649</v>
      </c>
      <c r="D654" s="111" t="s">
        <v>1576</v>
      </c>
      <c r="E654" s="112" t="s">
        <v>46</v>
      </c>
      <c r="F654" s="111" t="s">
        <v>46</v>
      </c>
      <c r="G654" s="112" t="s">
        <v>46</v>
      </c>
      <c r="H654" s="113">
        <v>0</v>
      </c>
      <c r="I654" s="113">
        <v>0</v>
      </c>
      <c r="J654" s="112" t="s">
        <v>5133</v>
      </c>
      <c r="K654" s="114">
        <v>1</v>
      </c>
      <c r="L654" s="114" t="s">
        <v>5134</v>
      </c>
      <c r="M654" s="111" t="s">
        <v>2641</v>
      </c>
      <c r="N654" s="115">
        <v>0</v>
      </c>
      <c r="O654" s="115">
        <v>0</v>
      </c>
      <c r="P654" s="115">
        <v>0</v>
      </c>
      <c r="Q654" s="111" t="s">
        <v>46</v>
      </c>
      <c r="R654" s="111" t="s">
        <v>46</v>
      </c>
      <c r="S654" s="111" t="s">
        <v>46</v>
      </c>
      <c r="T654" s="111" t="s">
        <v>2652</v>
      </c>
      <c r="U654" s="116">
        <f>+IF(LEN(L4T_30[[#This Row],[KOD]])=1,1,IF(LEN(L4T_30[[#This Row],[KOD]])=8,2,IF(LEN(L4T_30[[#This Row],[KOD]])=15,3,4)))</f>
        <v>4</v>
      </c>
    </row>
    <row r="655" spans="2:21">
      <c r="B655" s="109" t="s">
        <v>5137</v>
      </c>
      <c r="C655" s="110" t="s">
        <v>2654</v>
      </c>
      <c r="D655" s="111" t="s">
        <v>1576</v>
      </c>
      <c r="E655" s="112" t="s">
        <v>46</v>
      </c>
      <c r="F655" s="111" t="s">
        <v>46</v>
      </c>
      <c r="G655" s="112" t="s">
        <v>46</v>
      </c>
      <c r="H655" s="113">
        <v>0</v>
      </c>
      <c r="I655" s="113">
        <v>0</v>
      </c>
      <c r="J655" s="112" t="s">
        <v>5133</v>
      </c>
      <c r="K655" s="114">
        <v>1</v>
      </c>
      <c r="L655" s="114" t="s">
        <v>5134</v>
      </c>
      <c r="M655" s="111" t="s">
        <v>2641</v>
      </c>
      <c r="N655" s="115">
        <v>0</v>
      </c>
      <c r="O655" s="115">
        <v>0</v>
      </c>
      <c r="P655" s="115">
        <v>0</v>
      </c>
      <c r="Q655" s="111" t="s">
        <v>46</v>
      </c>
      <c r="R655" s="111" t="s">
        <v>46</v>
      </c>
      <c r="S655" s="111" t="s">
        <v>46</v>
      </c>
      <c r="T655" s="111" t="s">
        <v>2657</v>
      </c>
      <c r="U655" s="116">
        <f>+IF(LEN(L4T_30[[#This Row],[KOD]])=1,1,IF(LEN(L4T_30[[#This Row],[KOD]])=8,2,IF(LEN(L4T_30[[#This Row],[KOD]])=15,3,4)))</f>
        <v>4</v>
      </c>
    </row>
    <row r="656" spans="2:21">
      <c r="B656" s="109" t="s">
        <v>5138</v>
      </c>
      <c r="C656" s="110" t="s">
        <v>2659</v>
      </c>
      <c r="D656" s="111" t="s">
        <v>1576</v>
      </c>
      <c r="E656" s="112" t="s">
        <v>46</v>
      </c>
      <c r="F656" s="111" t="s">
        <v>46</v>
      </c>
      <c r="G656" s="112" t="s">
        <v>46</v>
      </c>
      <c r="H656" s="113">
        <v>0</v>
      </c>
      <c r="I656" s="113">
        <v>0</v>
      </c>
      <c r="J656" s="112" t="s">
        <v>5133</v>
      </c>
      <c r="K656" s="114">
        <v>1</v>
      </c>
      <c r="L656" s="114" t="s">
        <v>5134</v>
      </c>
      <c r="M656" s="111" t="s">
        <v>2641</v>
      </c>
      <c r="N656" s="115">
        <v>0</v>
      </c>
      <c r="O656" s="115">
        <v>0</v>
      </c>
      <c r="P656" s="115">
        <v>0</v>
      </c>
      <c r="Q656" s="111" t="s">
        <v>46</v>
      </c>
      <c r="R656" s="111" t="s">
        <v>46</v>
      </c>
      <c r="S656" s="111" t="s">
        <v>46</v>
      </c>
      <c r="T656" s="111" t="s">
        <v>2662</v>
      </c>
      <c r="U656" s="116">
        <f>+IF(LEN(L4T_30[[#This Row],[KOD]])=1,1,IF(LEN(L4T_30[[#This Row],[KOD]])=8,2,IF(LEN(L4T_30[[#This Row],[KOD]])=15,3,4)))</f>
        <v>4</v>
      </c>
    </row>
    <row r="657" spans="2:21">
      <c r="B657" s="109" t="s">
        <v>2590</v>
      </c>
      <c r="C657" s="110" t="s">
        <v>2664</v>
      </c>
      <c r="D657" s="111" t="s">
        <v>1576</v>
      </c>
      <c r="E657" s="112" t="s">
        <v>46</v>
      </c>
      <c r="F657" s="111" t="s">
        <v>46</v>
      </c>
      <c r="G657" s="112" t="s">
        <v>46</v>
      </c>
      <c r="H657" s="113">
        <v>0</v>
      </c>
      <c r="I657" s="113">
        <v>0</v>
      </c>
      <c r="J657" s="112" t="s">
        <v>5133</v>
      </c>
      <c r="K657" s="114">
        <v>1</v>
      </c>
      <c r="L657" s="114" t="s">
        <v>5134</v>
      </c>
      <c r="M657" s="111" t="s">
        <v>2641</v>
      </c>
      <c r="N657" s="115">
        <v>0</v>
      </c>
      <c r="O657" s="115">
        <v>0</v>
      </c>
      <c r="P657" s="115">
        <v>0</v>
      </c>
      <c r="Q657" s="111" t="s">
        <v>46</v>
      </c>
      <c r="R657" s="111" t="s">
        <v>46</v>
      </c>
      <c r="S657" s="111" t="s">
        <v>46</v>
      </c>
      <c r="T657" s="111" t="s">
        <v>2667</v>
      </c>
      <c r="U657" s="116">
        <f>+IF(LEN(L4T_30[[#This Row],[KOD]])=1,1,IF(LEN(L4T_30[[#This Row],[KOD]])=8,2,IF(LEN(L4T_30[[#This Row],[KOD]])=15,3,4)))</f>
        <v>4</v>
      </c>
    </row>
    <row r="658" spans="2:21">
      <c r="B658" s="104" t="s">
        <v>5139</v>
      </c>
      <c r="C658" s="41" t="s">
        <v>1592</v>
      </c>
      <c r="D658" s="43" t="s">
        <v>46</v>
      </c>
      <c r="E658" s="105" t="s">
        <v>46</v>
      </c>
      <c r="F658" s="43" t="s">
        <v>46</v>
      </c>
      <c r="G658" s="105" t="s">
        <v>46</v>
      </c>
      <c r="H658" s="45">
        <v>0</v>
      </c>
      <c r="I658" s="45">
        <v>0</v>
      </c>
      <c r="J658" s="105" t="s">
        <v>46</v>
      </c>
      <c r="K658" s="106">
        <v>0</v>
      </c>
      <c r="L658" s="106" t="s">
        <v>46</v>
      </c>
      <c r="M658" s="43" t="s">
        <v>46</v>
      </c>
      <c r="N658" s="107">
        <v>0</v>
      </c>
      <c r="O658" s="107">
        <v>0</v>
      </c>
      <c r="P658" s="107">
        <v>0</v>
      </c>
      <c r="Q658" s="43" t="s">
        <v>46</v>
      </c>
      <c r="R658" s="43" t="s">
        <v>46</v>
      </c>
      <c r="S658" s="43" t="s">
        <v>2670</v>
      </c>
      <c r="T658" s="43" t="s">
        <v>46</v>
      </c>
      <c r="U658" s="108">
        <f>+IF(LEN(L4T_30[[#This Row],[KOD]])=1,1,IF(LEN(L4T_30[[#This Row],[KOD]])=8,2,IF(LEN(L4T_30[[#This Row],[KOD]])=15,3,4)))</f>
        <v>3</v>
      </c>
    </row>
    <row r="659" spans="2:21">
      <c r="B659" s="109" t="s">
        <v>5140</v>
      </c>
      <c r="C659" s="110" t="s">
        <v>5141</v>
      </c>
      <c r="D659" s="111" t="s">
        <v>1576</v>
      </c>
      <c r="E659" s="112" t="s">
        <v>46</v>
      </c>
      <c r="F659" s="111" t="s">
        <v>46</v>
      </c>
      <c r="G659" s="112" t="s">
        <v>46</v>
      </c>
      <c r="H659" s="113">
        <v>0</v>
      </c>
      <c r="I659" s="113">
        <v>0</v>
      </c>
      <c r="J659" s="112" t="s">
        <v>5133</v>
      </c>
      <c r="K659" s="114">
        <v>1</v>
      </c>
      <c r="L659" s="114" t="s">
        <v>5134</v>
      </c>
      <c r="M659" s="111" t="s">
        <v>2641</v>
      </c>
      <c r="N659" s="115">
        <v>0</v>
      </c>
      <c r="O659" s="115">
        <v>0</v>
      </c>
      <c r="P659" s="115">
        <v>0</v>
      </c>
      <c r="Q659" s="111" t="s">
        <v>46</v>
      </c>
      <c r="R659" s="111" t="s">
        <v>46</v>
      </c>
      <c r="S659" s="111" t="s">
        <v>46</v>
      </c>
      <c r="T659" s="111" t="s">
        <v>2642</v>
      </c>
      <c r="U659" s="116">
        <f>+IF(LEN(L4T_30[[#This Row],[KOD]])=1,1,IF(LEN(L4T_30[[#This Row],[KOD]])=8,2,IF(LEN(L4T_30[[#This Row],[KOD]])=15,3,4)))</f>
        <v>4</v>
      </c>
    </row>
    <row r="660" spans="2:21">
      <c r="B660" s="109" t="s">
        <v>2591</v>
      </c>
      <c r="C660" s="110" t="s">
        <v>2676</v>
      </c>
      <c r="D660" s="111" t="s">
        <v>1576</v>
      </c>
      <c r="E660" s="112" t="s">
        <v>46</v>
      </c>
      <c r="F660" s="111" t="s">
        <v>46</v>
      </c>
      <c r="G660" s="112" t="s">
        <v>46</v>
      </c>
      <c r="H660" s="113">
        <v>0</v>
      </c>
      <c r="I660" s="113">
        <v>0</v>
      </c>
      <c r="J660" s="112" t="s">
        <v>5133</v>
      </c>
      <c r="K660" s="114">
        <v>1</v>
      </c>
      <c r="L660" s="114" t="s">
        <v>5134</v>
      </c>
      <c r="M660" s="111" t="s">
        <v>2641</v>
      </c>
      <c r="N660" s="115">
        <v>0</v>
      </c>
      <c r="O660" s="115">
        <v>0</v>
      </c>
      <c r="P660" s="115">
        <v>0</v>
      </c>
      <c r="Q660" s="111" t="s">
        <v>46</v>
      </c>
      <c r="R660" s="111" t="s">
        <v>46</v>
      </c>
      <c r="S660" s="111" t="s">
        <v>46</v>
      </c>
      <c r="T660" s="111" t="s">
        <v>2647</v>
      </c>
      <c r="U660" s="116">
        <f>+IF(LEN(L4T_30[[#This Row],[KOD]])=1,1,IF(LEN(L4T_30[[#This Row],[KOD]])=8,2,IF(LEN(L4T_30[[#This Row],[KOD]])=15,3,4)))</f>
        <v>4</v>
      </c>
    </row>
    <row r="661" spans="2:21">
      <c r="B661" s="109" t="s">
        <v>2592</v>
      </c>
      <c r="C661" s="110" t="s">
        <v>2680</v>
      </c>
      <c r="D661" s="111" t="s">
        <v>1576</v>
      </c>
      <c r="E661" s="112" t="s">
        <v>46</v>
      </c>
      <c r="F661" s="111" t="s">
        <v>46</v>
      </c>
      <c r="G661" s="112" t="s">
        <v>46</v>
      </c>
      <c r="H661" s="113">
        <v>0</v>
      </c>
      <c r="I661" s="113">
        <v>0</v>
      </c>
      <c r="J661" s="112" t="s">
        <v>5133</v>
      </c>
      <c r="K661" s="114">
        <v>1</v>
      </c>
      <c r="L661" s="114" t="s">
        <v>5134</v>
      </c>
      <c r="M661" s="111" t="s">
        <v>2641</v>
      </c>
      <c r="N661" s="115">
        <v>0</v>
      </c>
      <c r="O661" s="115">
        <v>0</v>
      </c>
      <c r="P661" s="115">
        <v>0</v>
      </c>
      <c r="Q661" s="111" t="s">
        <v>46</v>
      </c>
      <c r="R661" s="111" t="s">
        <v>46</v>
      </c>
      <c r="S661" s="111" t="s">
        <v>46</v>
      </c>
      <c r="T661" s="111" t="s">
        <v>2652</v>
      </c>
      <c r="U661" s="116">
        <f>+IF(LEN(L4T_30[[#This Row],[KOD]])=1,1,IF(LEN(L4T_30[[#This Row],[KOD]])=8,2,IF(LEN(L4T_30[[#This Row],[KOD]])=15,3,4)))</f>
        <v>4</v>
      </c>
    </row>
    <row r="662" spans="2:21">
      <c r="B662" s="109" t="s">
        <v>2593</v>
      </c>
      <c r="C662" s="110" t="s">
        <v>7401</v>
      </c>
      <c r="D662" s="111" t="s">
        <v>1576</v>
      </c>
      <c r="E662" s="112" t="s">
        <v>46</v>
      </c>
      <c r="F662" s="111" t="s">
        <v>46</v>
      </c>
      <c r="G662" s="112" t="s">
        <v>46</v>
      </c>
      <c r="H662" s="113">
        <v>0</v>
      </c>
      <c r="I662" s="113">
        <v>0</v>
      </c>
      <c r="J662" s="112" t="s">
        <v>46</v>
      </c>
      <c r="K662" s="114">
        <v>0</v>
      </c>
      <c r="L662" s="114" t="s">
        <v>1579</v>
      </c>
      <c r="M662" s="111" t="s">
        <v>46</v>
      </c>
      <c r="N662" s="115">
        <v>0</v>
      </c>
      <c r="O662" s="115">
        <v>0</v>
      </c>
      <c r="P662" s="115">
        <v>0</v>
      </c>
      <c r="Q662" s="111" t="s">
        <v>46</v>
      </c>
      <c r="R662" s="111" t="s">
        <v>46</v>
      </c>
      <c r="S662" s="111" t="s">
        <v>46</v>
      </c>
      <c r="T662" s="111" t="s">
        <v>2657</v>
      </c>
      <c r="U662" s="116">
        <f>+IF(LEN(L4T_30[[#This Row],[KOD]])=1,1,IF(LEN(L4T_30[[#This Row],[KOD]])=8,2,IF(LEN(L4T_30[[#This Row],[KOD]])=15,3,4)))</f>
        <v>4</v>
      </c>
    </row>
    <row r="663" spans="2:21">
      <c r="B663" s="109" t="s">
        <v>5142</v>
      </c>
      <c r="C663" s="110" t="s">
        <v>2688</v>
      </c>
      <c r="D663" s="111" t="s">
        <v>1607</v>
      </c>
      <c r="E663" s="112" t="s">
        <v>46</v>
      </c>
      <c r="F663" s="111" t="s">
        <v>46</v>
      </c>
      <c r="G663" s="112" t="s">
        <v>46</v>
      </c>
      <c r="H663" s="113">
        <v>0</v>
      </c>
      <c r="I663" s="113">
        <v>0</v>
      </c>
      <c r="J663" s="112" t="s">
        <v>5133</v>
      </c>
      <c r="K663" s="114">
        <v>1</v>
      </c>
      <c r="L663" s="114" t="s">
        <v>5134</v>
      </c>
      <c r="M663" s="111" t="s">
        <v>2641</v>
      </c>
      <c r="N663" s="115">
        <v>0</v>
      </c>
      <c r="O663" s="115">
        <v>0</v>
      </c>
      <c r="P663" s="115">
        <v>0</v>
      </c>
      <c r="Q663" s="111" t="s">
        <v>46</v>
      </c>
      <c r="R663" s="111" t="s">
        <v>46</v>
      </c>
      <c r="S663" s="111" t="s">
        <v>46</v>
      </c>
      <c r="T663" s="111" t="s">
        <v>2662</v>
      </c>
      <c r="U663" s="116">
        <f>+IF(LEN(L4T_30[[#This Row],[KOD]])=1,1,IF(LEN(L4T_30[[#This Row],[KOD]])=8,2,IF(LEN(L4T_30[[#This Row],[KOD]])=15,3,4)))</f>
        <v>4</v>
      </c>
    </row>
    <row r="664" spans="2:21">
      <c r="B664" s="109" t="s">
        <v>2594</v>
      </c>
      <c r="C664" s="110" t="s">
        <v>2692</v>
      </c>
      <c r="D664" s="111" t="s">
        <v>1576</v>
      </c>
      <c r="E664" s="112" t="s">
        <v>46</v>
      </c>
      <c r="F664" s="111" t="s">
        <v>46</v>
      </c>
      <c r="G664" s="112" t="s">
        <v>46</v>
      </c>
      <c r="H664" s="113">
        <v>0</v>
      </c>
      <c r="I664" s="113">
        <v>0</v>
      </c>
      <c r="J664" s="112" t="s">
        <v>5133</v>
      </c>
      <c r="K664" s="114">
        <v>1</v>
      </c>
      <c r="L664" s="114" t="s">
        <v>5134</v>
      </c>
      <c r="M664" s="111" t="s">
        <v>2641</v>
      </c>
      <c r="N664" s="115">
        <v>0</v>
      </c>
      <c r="O664" s="115">
        <v>0</v>
      </c>
      <c r="P664" s="115">
        <v>0</v>
      </c>
      <c r="Q664" s="111" t="s">
        <v>46</v>
      </c>
      <c r="R664" s="111" t="s">
        <v>46</v>
      </c>
      <c r="S664" s="111" t="s">
        <v>46</v>
      </c>
      <c r="T664" s="111" t="s">
        <v>2667</v>
      </c>
      <c r="U664" s="116">
        <f>+IF(LEN(L4T_30[[#This Row],[KOD]])=1,1,IF(LEN(L4T_30[[#This Row],[KOD]])=8,2,IF(LEN(L4T_30[[#This Row],[KOD]])=15,3,4)))</f>
        <v>4</v>
      </c>
    </row>
    <row r="665" spans="2:21">
      <c r="B665" s="109" t="s">
        <v>5143</v>
      </c>
      <c r="C665" s="110" t="s">
        <v>2696</v>
      </c>
      <c r="D665" s="111" t="s">
        <v>1576</v>
      </c>
      <c r="E665" s="112" t="s">
        <v>46</v>
      </c>
      <c r="F665" s="111" t="s">
        <v>46</v>
      </c>
      <c r="G665" s="112" t="s">
        <v>46</v>
      </c>
      <c r="H665" s="113">
        <v>0</v>
      </c>
      <c r="I665" s="113">
        <v>0</v>
      </c>
      <c r="J665" s="112" t="s">
        <v>5133</v>
      </c>
      <c r="K665" s="114">
        <v>1</v>
      </c>
      <c r="L665" s="114" t="s">
        <v>5134</v>
      </c>
      <c r="M665" s="111" t="s">
        <v>2641</v>
      </c>
      <c r="N665" s="115">
        <v>0</v>
      </c>
      <c r="O665" s="115">
        <v>0</v>
      </c>
      <c r="P665" s="115">
        <v>0</v>
      </c>
      <c r="Q665" s="111" t="s">
        <v>46</v>
      </c>
      <c r="R665" s="111" t="s">
        <v>46</v>
      </c>
      <c r="S665" s="111" t="s">
        <v>46</v>
      </c>
      <c r="T665" s="111" t="s">
        <v>2699</v>
      </c>
      <c r="U665" s="116">
        <f>+IF(LEN(L4T_30[[#This Row],[KOD]])=1,1,IF(LEN(L4T_30[[#This Row],[KOD]])=8,2,IF(LEN(L4T_30[[#This Row],[KOD]])=15,3,4)))</f>
        <v>4</v>
      </c>
    </row>
    <row r="666" spans="2:21">
      <c r="B666" s="109" t="s">
        <v>5144</v>
      </c>
      <c r="C666" s="110" t="s">
        <v>2701</v>
      </c>
      <c r="D666" s="111" t="s">
        <v>1612</v>
      </c>
      <c r="E666" s="112" t="s">
        <v>46</v>
      </c>
      <c r="F666" s="111" t="s">
        <v>46</v>
      </c>
      <c r="G666" s="112" t="s">
        <v>46</v>
      </c>
      <c r="H666" s="113">
        <v>0</v>
      </c>
      <c r="I666" s="113">
        <v>0</v>
      </c>
      <c r="J666" s="112" t="s">
        <v>5133</v>
      </c>
      <c r="K666" s="114">
        <v>1</v>
      </c>
      <c r="L666" s="114" t="s">
        <v>5134</v>
      </c>
      <c r="M666" s="111" t="s">
        <v>2641</v>
      </c>
      <c r="N666" s="115">
        <v>0</v>
      </c>
      <c r="O666" s="115">
        <v>0</v>
      </c>
      <c r="P666" s="115">
        <v>0</v>
      </c>
      <c r="Q666" s="111" t="s">
        <v>46</v>
      </c>
      <c r="R666" s="111" t="s">
        <v>46</v>
      </c>
      <c r="S666" s="111" t="s">
        <v>46</v>
      </c>
      <c r="T666" s="111" t="s">
        <v>2704</v>
      </c>
      <c r="U666" s="116">
        <f>+IF(LEN(L4T_30[[#This Row],[KOD]])=1,1,IF(LEN(L4T_30[[#This Row],[KOD]])=8,2,IF(LEN(L4T_30[[#This Row],[KOD]])=15,3,4)))</f>
        <v>4</v>
      </c>
    </row>
    <row r="667" spans="2:21">
      <c r="B667" s="109" t="s">
        <v>2595</v>
      </c>
      <c r="C667" s="110" t="s">
        <v>2706</v>
      </c>
      <c r="D667" s="111" t="s">
        <v>1576</v>
      </c>
      <c r="E667" s="112" t="s">
        <v>46</v>
      </c>
      <c r="F667" s="111" t="s">
        <v>46</v>
      </c>
      <c r="G667" s="112" t="s">
        <v>46</v>
      </c>
      <c r="H667" s="113">
        <v>0</v>
      </c>
      <c r="I667" s="113">
        <v>0</v>
      </c>
      <c r="J667" s="112" t="s">
        <v>5133</v>
      </c>
      <c r="K667" s="114">
        <v>1</v>
      </c>
      <c r="L667" s="114" t="s">
        <v>5134</v>
      </c>
      <c r="M667" s="111" t="s">
        <v>2641</v>
      </c>
      <c r="N667" s="115">
        <v>0</v>
      </c>
      <c r="O667" s="115">
        <v>0</v>
      </c>
      <c r="P667" s="115">
        <v>0</v>
      </c>
      <c r="Q667" s="111" t="s">
        <v>46</v>
      </c>
      <c r="R667" s="111" t="s">
        <v>46</v>
      </c>
      <c r="S667" s="111" t="s">
        <v>46</v>
      </c>
      <c r="T667" s="111" t="s">
        <v>2709</v>
      </c>
      <c r="U667" s="116">
        <f>+IF(LEN(L4T_30[[#This Row],[KOD]])=1,1,IF(LEN(L4T_30[[#This Row],[KOD]])=8,2,IF(LEN(L4T_30[[#This Row],[KOD]])=15,3,4)))</f>
        <v>4</v>
      </c>
    </row>
    <row r="668" spans="2:21">
      <c r="B668" s="109" t="s">
        <v>5145</v>
      </c>
      <c r="C668" s="110" t="s">
        <v>2711</v>
      </c>
      <c r="D668" s="111" t="s">
        <v>1612</v>
      </c>
      <c r="E668" s="112" t="s">
        <v>46</v>
      </c>
      <c r="F668" s="111" t="s">
        <v>46</v>
      </c>
      <c r="G668" s="112" t="s">
        <v>46</v>
      </c>
      <c r="H668" s="113">
        <v>0</v>
      </c>
      <c r="I668" s="113">
        <v>0</v>
      </c>
      <c r="J668" s="112" t="s">
        <v>5133</v>
      </c>
      <c r="K668" s="114">
        <v>1</v>
      </c>
      <c r="L668" s="114" t="s">
        <v>5134</v>
      </c>
      <c r="M668" s="111" t="s">
        <v>2641</v>
      </c>
      <c r="N668" s="115">
        <v>0</v>
      </c>
      <c r="O668" s="115">
        <v>0</v>
      </c>
      <c r="P668" s="115">
        <v>0</v>
      </c>
      <c r="Q668" s="111" t="s">
        <v>46</v>
      </c>
      <c r="R668" s="111" t="s">
        <v>46</v>
      </c>
      <c r="S668" s="111" t="s">
        <v>46</v>
      </c>
      <c r="T668" s="111" t="s">
        <v>2714</v>
      </c>
      <c r="U668" s="116">
        <f>+IF(LEN(L4T_30[[#This Row],[KOD]])=1,1,IF(LEN(L4T_30[[#This Row],[KOD]])=8,2,IF(LEN(L4T_30[[#This Row],[KOD]])=15,3,4)))</f>
        <v>4</v>
      </c>
    </row>
    <row r="669" spans="2:21">
      <c r="B669" s="109" t="s">
        <v>5146</v>
      </c>
      <c r="C669" s="110" t="s">
        <v>2716</v>
      </c>
      <c r="D669" s="111" t="s">
        <v>2717</v>
      </c>
      <c r="E669" s="112" t="s">
        <v>46</v>
      </c>
      <c r="F669" s="111" t="s">
        <v>46</v>
      </c>
      <c r="G669" s="112" t="s">
        <v>46</v>
      </c>
      <c r="H669" s="113">
        <v>0</v>
      </c>
      <c r="I669" s="113">
        <v>0</v>
      </c>
      <c r="J669" s="112" t="s">
        <v>5133</v>
      </c>
      <c r="K669" s="114">
        <v>1</v>
      </c>
      <c r="L669" s="114" t="s">
        <v>5134</v>
      </c>
      <c r="M669" s="111" t="s">
        <v>2641</v>
      </c>
      <c r="N669" s="115">
        <v>0</v>
      </c>
      <c r="O669" s="115">
        <v>0</v>
      </c>
      <c r="P669" s="115">
        <v>0</v>
      </c>
      <c r="Q669" s="111" t="s">
        <v>46</v>
      </c>
      <c r="R669" s="111" t="s">
        <v>46</v>
      </c>
      <c r="S669" s="111" t="s">
        <v>46</v>
      </c>
      <c r="T669" s="111" t="s">
        <v>2720</v>
      </c>
      <c r="U669" s="116">
        <f>+IF(LEN(L4T_30[[#This Row],[KOD]])=1,1,IF(LEN(L4T_30[[#This Row],[KOD]])=8,2,IF(LEN(L4T_30[[#This Row],[KOD]])=15,3,4)))</f>
        <v>4</v>
      </c>
    </row>
    <row r="670" spans="2:21">
      <c r="B670" s="109" t="s">
        <v>2596</v>
      </c>
      <c r="C670" s="110" t="s">
        <v>2722</v>
      </c>
      <c r="D670" s="111" t="s">
        <v>1576</v>
      </c>
      <c r="E670" s="112" t="s">
        <v>46</v>
      </c>
      <c r="F670" s="111" t="s">
        <v>46</v>
      </c>
      <c r="G670" s="112" t="s">
        <v>46</v>
      </c>
      <c r="H670" s="113">
        <v>0</v>
      </c>
      <c r="I670" s="113">
        <v>0</v>
      </c>
      <c r="J670" s="112" t="s">
        <v>5133</v>
      </c>
      <c r="K670" s="114">
        <v>1</v>
      </c>
      <c r="L670" s="114" t="s">
        <v>5134</v>
      </c>
      <c r="M670" s="111" t="s">
        <v>2641</v>
      </c>
      <c r="N670" s="115">
        <v>0</v>
      </c>
      <c r="O670" s="115">
        <v>0</v>
      </c>
      <c r="P670" s="115">
        <v>0</v>
      </c>
      <c r="Q670" s="111" t="s">
        <v>46</v>
      </c>
      <c r="R670" s="111" t="s">
        <v>46</v>
      </c>
      <c r="S670" s="111" t="s">
        <v>46</v>
      </c>
      <c r="T670" s="111" t="s">
        <v>2725</v>
      </c>
      <c r="U670" s="116">
        <f>+IF(LEN(L4T_30[[#This Row],[KOD]])=1,1,IF(LEN(L4T_30[[#This Row],[KOD]])=8,2,IF(LEN(L4T_30[[#This Row],[KOD]])=15,3,4)))</f>
        <v>4</v>
      </c>
    </row>
    <row r="671" spans="2:21">
      <c r="B671" s="109" t="s">
        <v>2597</v>
      </c>
      <c r="C671" s="110" t="s">
        <v>2727</v>
      </c>
      <c r="D671" s="111" t="s">
        <v>1612</v>
      </c>
      <c r="E671" s="112" t="s">
        <v>46</v>
      </c>
      <c r="F671" s="111" t="s">
        <v>46</v>
      </c>
      <c r="G671" s="112" t="s">
        <v>46</v>
      </c>
      <c r="H671" s="113">
        <v>0</v>
      </c>
      <c r="I671" s="113">
        <v>0</v>
      </c>
      <c r="J671" s="112" t="s">
        <v>5133</v>
      </c>
      <c r="K671" s="114">
        <v>1</v>
      </c>
      <c r="L671" s="114" t="s">
        <v>5134</v>
      </c>
      <c r="M671" s="111" t="s">
        <v>2641</v>
      </c>
      <c r="N671" s="115">
        <v>0</v>
      </c>
      <c r="O671" s="115">
        <v>0</v>
      </c>
      <c r="P671" s="115">
        <v>0</v>
      </c>
      <c r="Q671" s="111" t="s">
        <v>46</v>
      </c>
      <c r="R671" s="111" t="s">
        <v>46</v>
      </c>
      <c r="S671" s="111" t="s">
        <v>46</v>
      </c>
      <c r="T671" s="111" t="s">
        <v>2730</v>
      </c>
      <c r="U671" s="116">
        <f>+IF(LEN(L4T_30[[#This Row],[KOD]])=1,1,IF(LEN(L4T_30[[#This Row],[KOD]])=8,2,IF(LEN(L4T_30[[#This Row],[KOD]])=15,3,4)))</f>
        <v>4</v>
      </c>
    </row>
    <row r="672" spans="2:21">
      <c r="B672" s="109" t="s">
        <v>5147</v>
      </c>
      <c r="C672" s="110" t="s">
        <v>2732</v>
      </c>
      <c r="D672" s="111" t="s">
        <v>1612</v>
      </c>
      <c r="E672" s="112" t="s">
        <v>46</v>
      </c>
      <c r="F672" s="111" t="s">
        <v>46</v>
      </c>
      <c r="G672" s="112" t="s">
        <v>46</v>
      </c>
      <c r="H672" s="113">
        <v>0</v>
      </c>
      <c r="I672" s="113">
        <v>0</v>
      </c>
      <c r="J672" s="112" t="s">
        <v>5133</v>
      </c>
      <c r="K672" s="114">
        <v>1</v>
      </c>
      <c r="L672" s="114" t="s">
        <v>5134</v>
      </c>
      <c r="M672" s="111" t="s">
        <v>2641</v>
      </c>
      <c r="N672" s="115">
        <v>0</v>
      </c>
      <c r="O672" s="115">
        <v>0</v>
      </c>
      <c r="P672" s="115">
        <v>0</v>
      </c>
      <c r="Q672" s="111" t="s">
        <v>46</v>
      </c>
      <c r="R672" s="111" t="s">
        <v>46</v>
      </c>
      <c r="S672" s="111" t="s">
        <v>46</v>
      </c>
      <c r="T672" s="111" t="s">
        <v>2735</v>
      </c>
      <c r="U672" s="116">
        <f>+IF(LEN(L4T_30[[#This Row],[KOD]])=1,1,IF(LEN(L4T_30[[#This Row],[KOD]])=8,2,IF(LEN(L4T_30[[#This Row],[KOD]])=15,3,4)))</f>
        <v>4</v>
      </c>
    </row>
    <row r="673" spans="2:21">
      <c r="B673" s="109" t="s">
        <v>5148</v>
      </c>
      <c r="C673" s="110" t="s">
        <v>2737</v>
      </c>
      <c r="D673" s="111" t="s">
        <v>1607</v>
      </c>
      <c r="E673" s="112" t="s">
        <v>46</v>
      </c>
      <c r="F673" s="111" t="s">
        <v>46</v>
      </c>
      <c r="G673" s="112" t="s">
        <v>46</v>
      </c>
      <c r="H673" s="113">
        <v>0</v>
      </c>
      <c r="I673" s="113">
        <v>0</v>
      </c>
      <c r="J673" s="112" t="s">
        <v>5133</v>
      </c>
      <c r="K673" s="114">
        <v>1</v>
      </c>
      <c r="L673" s="114" t="s">
        <v>5134</v>
      </c>
      <c r="M673" s="111" t="s">
        <v>2641</v>
      </c>
      <c r="N673" s="115">
        <v>0</v>
      </c>
      <c r="O673" s="115">
        <v>0</v>
      </c>
      <c r="P673" s="115">
        <v>0</v>
      </c>
      <c r="Q673" s="111" t="s">
        <v>46</v>
      </c>
      <c r="R673" s="111" t="s">
        <v>46</v>
      </c>
      <c r="S673" s="111" t="s">
        <v>46</v>
      </c>
      <c r="T673" s="111" t="s">
        <v>2740</v>
      </c>
      <c r="U673" s="116">
        <f>+IF(LEN(L4T_30[[#This Row],[KOD]])=1,1,IF(LEN(L4T_30[[#This Row],[KOD]])=8,2,IF(LEN(L4T_30[[#This Row],[KOD]])=15,3,4)))</f>
        <v>4</v>
      </c>
    </row>
    <row r="674" spans="2:21">
      <c r="B674" s="109" t="s">
        <v>5149</v>
      </c>
      <c r="C674" s="110" t="s">
        <v>2742</v>
      </c>
      <c r="D674" s="111" t="s">
        <v>1612</v>
      </c>
      <c r="E674" s="112" t="s">
        <v>46</v>
      </c>
      <c r="F674" s="111" t="s">
        <v>46</v>
      </c>
      <c r="G674" s="112" t="s">
        <v>46</v>
      </c>
      <c r="H674" s="113">
        <v>0</v>
      </c>
      <c r="I674" s="113">
        <v>0</v>
      </c>
      <c r="J674" s="112" t="s">
        <v>5133</v>
      </c>
      <c r="K674" s="114">
        <v>1</v>
      </c>
      <c r="L674" s="114" t="s">
        <v>5134</v>
      </c>
      <c r="M674" s="111" t="s">
        <v>2641</v>
      </c>
      <c r="N674" s="115">
        <v>0</v>
      </c>
      <c r="O674" s="115">
        <v>0</v>
      </c>
      <c r="P674" s="115">
        <v>0</v>
      </c>
      <c r="Q674" s="111" t="s">
        <v>46</v>
      </c>
      <c r="R674" s="111" t="s">
        <v>46</v>
      </c>
      <c r="S674" s="111" t="s">
        <v>46</v>
      </c>
      <c r="T674" s="111" t="s">
        <v>2745</v>
      </c>
      <c r="U674" s="116">
        <f>+IF(LEN(L4T_30[[#This Row],[KOD]])=1,1,IF(LEN(L4T_30[[#This Row],[KOD]])=8,2,IF(LEN(L4T_30[[#This Row],[KOD]])=15,3,4)))</f>
        <v>4</v>
      </c>
    </row>
    <row r="675" spans="2:21">
      <c r="B675" s="109" t="s">
        <v>5150</v>
      </c>
      <c r="C675" s="110" t="s">
        <v>2747</v>
      </c>
      <c r="D675" s="111" t="s">
        <v>1576</v>
      </c>
      <c r="E675" s="112" t="s">
        <v>46</v>
      </c>
      <c r="F675" s="111" t="s">
        <v>46</v>
      </c>
      <c r="G675" s="112" t="s">
        <v>46</v>
      </c>
      <c r="H675" s="113">
        <v>0</v>
      </c>
      <c r="I675" s="113">
        <v>0</v>
      </c>
      <c r="J675" s="112" t="s">
        <v>5133</v>
      </c>
      <c r="K675" s="114">
        <v>1</v>
      </c>
      <c r="L675" s="114" t="s">
        <v>5134</v>
      </c>
      <c r="M675" s="111" t="s">
        <v>2641</v>
      </c>
      <c r="N675" s="115">
        <v>0</v>
      </c>
      <c r="O675" s="115">
        <v>0</v>
      </c>
      <c r="P675" s="115">
        <v>0</v>
      </c>
      <c r="Q675" s="111" t="s">
        <v>46</v>
      </c>
      <c r="R675" s="111" t="s">
        <v>46</v>
      </c>
      <c r="S675" s="111" t="s">
        <v>46</v>
      </c>
      <c r="T675" s="111" t="s">
        <v>2750</v>
      </c>
      <c r="U675" s="116">
        <f>+IF(LEN(L4T_30[[#This Row],[KOD]])=1,1,IF(LEN(L4T_30[[#This Row],[KOD]])=8,2,IF(LEN(L4T_30[[#This Row],[KOD]])=15,3,4)))</f>
        <v>4</v>
      </c>
    </row>
    <row r="676" spans="2:21">
      <c r="B676" s="109" t="s">
        <v>5151</v>
      </c>
      <c r="C676" s="110" t="s">
        <v>2752</v>
      </c>
      <c r="D676" s="111" t="s">
        <v>2717</v>
      </c>
      <c r="E676" s="112" t="s">
        <v>46</v>
      </c>
      <c r="F676" s="111" t="s">
        <v>46</v>
      </c>
      <c r="G676" s="112" t="s">
        <v>46</v>
      </c>
      <c r="H676" s="113">
        <v>0</v>
      </c>
      <c r="I676" s="113">
        <v>0</v>
      </c>
      <c r="J676" s="112" t="s">
        <v>5133</v>
      </c>
      <c r="K676" s="114">
        <v>1</v>
      </c>
      <c r="L676" s="114" t="s">
        <v>5134</v>
      </c>
      <c r="M676" s="111" t="s">
        <v>2641</v>
      </c>
      <c r="N676" s="115">
        <v>0</v>
      </c>
      <c r="O676" s="115">
        <v>0</v>
      </c>
      <c r="P676" s="115">
        <v>0</v>
      </c>
      <c r="Q676" s="111" t="s">
        <v>46</v>
      </c>
      <c r="R676" s="111" t="s">
        <v>46</v>
      </c>
      <c r="S676" s="111" t="s">
        <v>46</v>
      </c>
      <c r="T676" s="111" t="s">
        <v>2755</v>
      </c>
      <c r="U676" s="116">
        <f>+IF(LEN(L4T_30[[#This Row],[KOD]])=1,1,IF(LEN(L4T_30[[#This Row],[KOD]])=8,2,IF(LEN(L4T_30[[#This Row],[KOD]])=15,3,4)))</f>
        <v>4</v>
      </c>
    </row>
    <row r="677" spans="2:21">
      <c r="B677" s="109" t="s">
        <v>5152</v>
      </c>
      <c r="C677" s="110" t="s">
        <v>2757</v>
      </c>
      <c r="D677" s="111" t="s">
        <v>1612</v>
      </c>
      <c r="E677" s="112" t="s">
        <v>46</v>
      </c>
      <c r="F677" s="111" t="s">
        <v>46</v>
      </c>
      <c r="G677" s="112" t="s">
        <v>46</v>
      </c>
      <c r="H677" s="113">
        <v>0</v>
      </c>
      <c r="I677" s="113">
        <v>0</v>
      </c>
      <c r="J677" s="112" t="s">
        <v>5133</v>
      </c>
      <c r="K677" s="114">
        <v>1</v>
      </c>
      <c r="L677" s="114" t="s">
        <v>5134</v>
      </c>
      <c r="M677" s="111" t="s">
        <v>2641</v>
      </c>
      <c r="N677" s="115">
        <v>0</v>
      </c>
      <c r="O677" s="115">
        <v>0</v>
      </c>
      <c r="P677" s="115">
        <v>0</v>
      </c>
      <c r="Q677" s="111" t="s">
        <v>46</v>
      </c>
      <c r="R677" s="111" t="s">
        <v>46</v>
      </c>
      <c r="S677" s="111" t="s">
        <v>46</v>
      </c>
      <c r="T677" s="111" t="s">
        <v>2760</v>
      </c>
      <c r="U677" s="116">
        <f>+IF(LEN(L4T_30[[#This Row],[KOD]])=1,1,IF(LEN(L4T_30[[#This Row],[KOD]])=8,2,IF(LEN(L4T_30[[#This Row],[KOD]])=15,3,4)))</f>
        <v>4</v>
      </c>
    </row>
    <row r="678" spans="2:21">
      <c r="B678" s="109" t="s">
        <v>5153</v>
      </c>
      <c r="C678" s="110" t="s">
        <v>2762</v>
      </c>
      <c r="D678" s="111" t="s">
        <v>1612</v>
      </c>
      <c r="E678" s="112" t="s">
        <v>46</v>
      </c>
      <c r="F678" s="111" t="s">
        <v>46</v>
      </c>
      <c r="G678" s="112" t="s">
        <v>46</v>
      </c>
      <c r="H678" s="113">
        <v>0</v>
      </c>
      <c r="I678" s="113">
        <v>0</v>
      </c>
      <c r="J678" s="112" t="s">
        <v>5133</v>
      </c>
      <c r="K678" s="114">
        <v>1</v>
      </c>
      <c r="L678" s="114" t="s">
        <v>5134</v>
      </c>
      <c r="M678" s="111" t="s">
        <v>2641</v>
      </c>
      <c r="N678" s="115">
        <v>0</v>
      </c>
      <c r="O678" s="115">
        <v>0</v>
      </c>
      <c r="P678" s="115">
        <v>0</v>
      </c>
      <c r="Q678" s="111" t="s">
        <v>46</v>
      </c>
      <c r="R678" s="111" t="s">
        <v>46</v>
      </c>
      <c r="S678" s="111" t="s">
        <v>46</v>
      </c>
      <c r="T678" s="111" t="s">
        <v>2765</v>
      </c>
      <c r="U678" s="116">
        <f>+IF(LEN(L4T_30[[#This Row],[KOD]])=1,1,IF(LEN(L4T_30[[#This Row],[KOD]])=8,2,IF(LEN(L4T_30[[#This Row],[KOD]])=15,3,4)))</f>
        <v>4</v>
      </c>
    </row>
    <row r="679" spans="2:21">
      <c r="B679" s="104" t="s">
        <v>5154</v>
      </c>
      <c r="C679" s="41" t="s">
        <v>1641</v>
      </c>
      <c r="D679" s="43" t="s">
        <v>46</v>
      </c>
      <c r="E679" s="105" t="s">
        <v>46</v>
      </c>
      <c r="F679" s="43" t="s">
        <v>46</v>
      </c>
      <c r="G679" s="105" t="s">
        <v>46</v>
      </c>
      <c r="H679" s="45">
        <v>0</v>
      </c>
      <c r="I679" s="45">
        <v>0</v>
      </c>
      <c r="J679" s="105" t="s">
        <v>46</v>
      </c>
      <c r="K679" s="106">
        <v>0</v>
      </c>
      <c r="L679" s="106" t="s">
        <v>46</v>
      </c>
      <c r="M679" s="43" t="s">
        <v>46</v>
      </c>
      <c r="N679" s="107">
        <v>0</v>
      </c>
      <c r="O679" s="107">
        <v>0</v>
      </c>
      <c r="P679" s="107">
        <v>0</v>
      </c>
      <c r="Q679" s="43" t="s">
        <v>46</v>
      </c>
      <c r="R679" s="43" t="s">
        <v>46</v>
      </c>
      <c r="S679" s="43" t="s">
        <v>2768</v>
      </c>
      <c r="T679" s="43" t="s">
        <v>46</v>
      </c>
      <c r="U679" s="108">
        <f>+IF(LEN(L4T_30[[#This Row],[KOD]])=1,1,IF(LEN(L4T_30[[#This Row],[KOD]])=8,2,IF(LEN(L4T_30[[#This Row],[KOD]])=15,3,4)))</f>
        <v>3</v>
      </c>
    </row>
    <row r="680" spans="2:21">
      <c r="B680" s="109" t="s">
        <v>5155</v>
      </c>
      <c r="C680" s="110" t="s">
        <v>2770</v>
      </c>
      <c r="D680" s="111" t="s">
        <v>1576</v>
      </c>
      <c r="E680" s="112" t="s">
        <v>46</v>
      </c>
      <c r="F680" s="111" t="s">
        <v>46</v>
      </c>
      <c r="G680" s="112" t="s">
        <v>46</v>
      </c>
      <c r="H680" s="113">
        <v>0</v>
      </c>
      <c r="I680" s="113">
        <v>0</v>
      </c>
      <c r="J680" s="112" t="s">
        <v>5133</v>
      </c>
      <c r="K680" s="114">
        <v>1</v>
      </c>
      <c r="L680" s="114" t="s">
        <v>5134</v>
      </c>
      <c r="M680" s="111" t="s">
        <v>2641</v>
      </c>
      <c r="N680" s="115">
        <v>0</v>
      </c>
      <c r="O680" s="115">
        <v>0</v>
      </c>
      <c r="P680" s="115">
        <v>0</v>
      </c>
      <c r="Q680" s="111" t="s">
        <v>46</v>
      </c>
      <c r="R680" s="111" t="s">
        <v>46</v>
      </c>
      <c r="S680" s="111" t="s">
        <v>46</v>
      </c>
      <c r="T680" s="111" t="s">
        <v>2642</v>
      </c>
      <c r="U680" s="116">
        <f>+IF(LEN(L4T_30[[#This Row],[KOD]])=1,1,IF(LEN(L4T_30[[#This Row],[KOD]])=8,2,IF(LEN(L4T_30[[#This Row],[KOD]])=15,3,4)))</f>
        <v>4</v>
      </c>
    </row>
    <row r="681" spans="2:21">
      <c r="B681" s="109" t="s">
        <v>2598</v>
      </c>
      <c r="C681" s="110" t="s">
        <v>2774</v>
      </c>
      <c r="D681" s="111" t="s">
        <v>1612</v>
      </c>
      <c r="E681" s="112" t="s">
        <v>46</v>
      </c>
      <c r="F681" s="111" t="s">
        <v>46</v>
      </c>
      <c r="G681" s="112" t="s">
        <v>46</v>
      </c>
      <c r="H681" s="113">
        <v>0</v>
      </c>
      <c r="I681" s="113">
        <v>0</v>
      </c>
      <c r="J681" s="112" t="s">
        <v>5133</v>
      </c>
      <c r="K681" s="114">
        <v>1</v>
      </c>
      <c r="L681" s="114" t="s">
        <v>5134</v>
      </c>
      <c r="M681" s="111" t="s">
        <v>2641</v>
      </c>
      <c r="N681" s="115">
        <v>0</v>
      </c>
      <c r="O681" s="115">
        <v>0</v>
      </c>
      <c r="P681" s="115">
        <v>0</v>
      </c>
      <c r="Q681" s="111" t="s">
        <v>46</v>
      </c>
      <c r="R681" s="111" t="s">
        <v>46</v>
      </c>
      <c r="S681" s="111" t="s">
        <v>46</v>
      </c>
      <c r="T681" s="111" t="s">
        <v>2704</v>
      </c>
      <c r="U681" s="116">
        <f>+IF(LEN(L4T_30[[#This Row],[KOD]])=1,1,IF(LEN(L4T_30[[#This Row],[KOD]])=8,2,IF(LEN(L4T_30[[#This Row],[KOD]])=15,3,4)))</f>
        <v>4</v>
      </c>
    </row>
    <row r="682" spans="2:21">
      <c r="B682" s="109" t="s">
        <v>2599</v>
      </c>
      <c r="C682" s="110" t="s">
        <v>2778</v>
      </c>
      <c r="D682" s="111" t="s">
        <v>1576</v>
      </c>
      <c r="E682" s="112" t="s">
        <v>46</v>
      </c>
      <c r="F682" s="111" t="s">
        <v>46</v>
      </c>
      <c r="G682" s="112" t="s">
        <v>46</v>
      </c>
      <c r="H682" s="113">
        <v>0</v>
      </c>
      <c r="I682" s="113">
        <v>0</v>
      </c>
      <c r="J682" s="112" t="s">
        <v>5133</v>
      </c>
      <c r="K682" s="114">
        <v>1</v>
      </c>
      <c r="L682" s="114" t="s">
        <v>5134</v>
      </c>
      <c r="M682" s="111" t="s">
        <v>2641</v>
      </c>
      <c r="N682" s="115">
        <v>0</v>
      </c>
      <c r="O682" s="115">
        <v>0</v>
      </c>
      <c r="P682" s="115">
        <v>0</v>
      </c>
      <c r="Q682" s="111" t="s">
        <v>46</v>
      </c>
      <c r="R682" s="111" t="s">
        <v>46</v>
      </c>
      <c r="S682" s="111" t="s">
        <v>46</v>
      </c>
      <c r="T682" s="111" t="s">
        <v>2781</v>
      </c>
      <c r="U682" s="116">
        <f>+IF(LEN(L4T_30[[#This Row],[KOD]])=1,1,IF(LEN(L4T_30[[#This Row],[KOD]])=8,2,IF(LEN(L4T_30[[#This Row],[KOD]])=15,3,4)))</f>
        <v>4</v>
      </c>
    </row>
    <row r="683" spans="2:21">
      <c r="B683" s="109" t="s">
        <v>2600</v>
      </c>
      <c r="C683" s="110" t="s">
        <v>2783</v>
      </c>
      <c r="D683" s="111" t="s">
        <v>1576</v>
      </c>
      <c r="E683" s="112" t="s">
        <v>46</v>
      </c>
      <c r="F683" s="111" t="s">
        <v>46</v>
      </c>
      <c r="G683" s="112" t="s">
        <v>46</v>
      </c>
      <c r="H683" s="113">
        <v>0</v>
      </c>
      <c r="I683" s="113">
        <v>0</v>
      </c>
      <c r="J683" s="112" t="s">
        <v>5133</v>
      </c>
      <c r="K683" s="114">
        <v>1</v>
      </c>
      <c r="L683" s="114" t="s">
        <v>5134</v>
      </c>
      <c r="M683" s="111" t="s">
        <v>2641</v>
      </c>
      <c r="N683" s="115">
        <v>0</v>
      </c>
      <c r="O683" s="115">
        <v>0</v>
      </c>
      <c r="P683" s="115">
        <v>0</v>
      </c>
      <c r="Q683" s="111" t="s">
        <v>46</v>
      </c>
      <c r="R683" s="111" t="s">
        <v>46</v>
      </c>
      <c r="S683" s="111" t="s">
        <v>46</v>
      </c>
      <c r="T683" s="111" t="s">
        <v>2714</v>
      </c>
      <c r="U683" s="116">
        <f>+IF(LEN(L4T_30[[#This Row],[KOD]])=1,1,IF(LEN(L4T_30[[#This Row],[KOD]])=8,2,IF(LEN(L4T_30[[#This Row],[KOD]])=15,3,4)))</f>
        <v>4</v>
      </c>
    </row>
    <row r="684" spans="2:21">
      <c r="B684" s="109" t="s">
        <v>2601</v>
      </c>
      <c r="C684" s="110" t="s">
        <v>2787</v>
      </c>
      <c r="D684" s="111" t="s">
        <v>1576</v>
      </c>
      <c r="E684" s="112" t="s">
        <v>46</v>
      </c>
      <c r="F684" s="111" t="s">
        <v>46</v>
      </c>
      <c r="G684" s="112" t="s">
        <v>46</v>
      </c>
      <c r="H684" s="113">
        <v>0</v>
      </c>
      <c r="I684" s="113">
        <v>0</v>
      </c>
      <c r="J684" s="112" t="s">
        <v>5133</v>
      </c>
      <c r="K684" s="114">
        <v>1</v>
      </c>
      <c r="L684" s="114" t="s">
        <v>5134</v>
      </c>
      <c r="M684" s="111" t="s">
        <v>2641</v>
      </c>
      <c r="N684" s="115">
        <v>0</v>
      </c>
      <c r="O684" s="115">
        <v>0</v>
      </c>
      <c r="P684" s="115">
        <v>0</v>
      </c>
      <c r="Q684" s="111" t="s">
        <v>46</v>
      </c>
      <c r="R684" s="111" t="s">
        <v>46</v>
      </c>
      <c r="S684" s="111" t="s">
        <v>46</v>
      </c>
      <c r="T684" s="111" t="s">
        <v>2790</v>
      </c>
      <c r="U684" s="116">
        <f>+IF(LEN(L4T_30[[#This Row],[KOD]])=1,1,IF(LEN(L4T_30[[#This Row],[KOD]])=8,2,IF(LEN(L4T_30[[#This Row],[KOD]])=15,3,4)))</f>
        <v>4</v>
      </c>
    </row>
    <row r="685" spans="2:21">
      <c r="B685" s="109" t="s">
        <v>5156</v>
      </c>
      <c r="C685" s="110" t="s">
        <v>2792</v>
      </c>
      <c r="D685" s="111" t="s">
        <v>1607</v>
      </c>
      <c r="E685" s="112" t="s">
        <v>46</v>
      </c>
      <c r="F685" s="111" t="s">
        <v>46</v>
      </c>
      <c r="G685" s="112" t="s">
        <v>46</v>
      </c>
      <c r="H685" s="113">
        <v>0</v>
      </c>
      <c r="I685" s="113">
        <v>0</v>
      </c>
      <c r="J685" s="112" t="s">
        <v>5133</v>
      </c>
      <c r="K685" s="114">
        <v>1</v>
      </c>
      <c r="L685" s="114" t="s">
        <v>5134</v>
      </c>
      <c r="M685" s="111" t="s">
        <v>2641</v>
      </c>
      <c r="N685" s="115">
        <v>0</v>
      </c>
      <c r="O685" s="115">
        <v>0</v>
      </c>
      <c r="P685" s="115">
        <v>0</v>
      </c>
      <c r="Q685" s="111" t="s">
        <v>46</v>
      </c>
      <c r="R685" s="111" t="s">
        <v>46</v>
      </c>
      <c r="S685" s="111" t="s">
        <v>46</v>
      </c>
      <c r="T685" s="111" t="s">
        <v>2795</v>
      </c>
      <c r="U685" s="116">
        <f>+IF(LEN(L4T_30[[#This Row],[KOD]])=1,1,IF(LEN(L4T_30[[#This Row],[KOD]])=8,2,IF(LEN(L4T_30[[#This Row],[KOD]])=15,3,4)))</f>
        <v>4</v>
      </c>
    </row>
    <row r="686" spans="2:21">
      <c r="B686" s="109" t="s">
        <v>5157</v>
      </c>
      <c r="C686" s="110" t="s">
        <v>2797</v>
      </c>
      <c r="D686" s="111" t="s">
        <v>1717</v>
      </c>
      <c r="E686" s="112" t="s">
        <v>46</v>
      </c>
      <c r="F686" s="111" t="s">
        <v>46</v>
      </c>
      <c r="G686" s="112" t="s">
        <v>46</v>
      </c>
      <c r="H686" s="113">
        <v>0</v>
      </c>
      <c r="I686" s="113">
        <v>0</v>
      </c>
      <c r="J686" s="112" t="s">
        <v>5133</v>
      </c>
      <c r="K686" s="114">
        <v>1</v>
      </c>
      <c r="L686" s="114" t="s">
        <v>5134</v>
      </c>
      <c r="M686" s="111" t="s">
        <v>2641</v>
      </c>
      <c r="N686" s="115">
        <v>0</v>
      </c>
      <c r="O686" s="115">
        <v>0</v>
      </c>
      <c r="P686" s="115">
        <v>0</v>
      </c>
      <c r="Q686" s="111" t="s">
        <v>46</v>
      </c>
      <c r="R686" s="111" t="s">
        <v>46</v>
      </c>
      <c r="S686" s="111" t="s">
        <v>46</v>
      </c>
      <c r="T686" s="111" t="s">
        <v>2720</v>
      </c>
      <c r="U686" s="116">
        <f>+IF(LEN(L4T_30[[#This Row],[KOD]])=1,1,IF(LEN(L4T_30[[#This Row],[KOD]])=8,2,IF(LEN(L4T_30[[#This Row],[KOD]])=15,3,4)))</f>
        <v>4</v>
      </c>
    </row>
    <row r="687" spans="2:21">
      <c r="B687" s="109" t="s">
        <v>5158</v>
      </c>
      <c r="C687" s="110" t="s">
        <v>2801</v>
      </c>
      <c r="D687" s="111" t="s">
        <v>1717</v>
      </c>
      <c r="E687" s="112" t="s">
        <v>46</v>
      </c>
      <c r="F687" s="111" t="s">
        <v>46</v>
      </c>
      <c r="G687" s="112" t="s">
        <v>46</v>
      </c>
      <c r="H687" s="113">
        <v>0</v>
      </c>
      <c r="I687" s="113">
        <v>0</v>
      </c>
      <c r="J687" s="112" t="s">
        <v>5133</v>
      </c>
      <c r="K687" s="114">
        <v>1</v>
      </c>
      <c r="L687" s="114" t="s">
        <v>5134</v>
      </c>
      <c r="M687" s="111" t="s">
        <v>2641</v>
      </c>
      <c r="N687" s="115">
        <v>0</v>
      </c>
      <c r="O687" s="115">
        <v>0</v>
      </c>
      <c r="P687" s="115">
        <v>0</v>
      </c>
      <c r="Q687" s="111" t="s">
        <v>46</v>
      </c>
      <c r="R687" s="111" t="s">
        <v>46</v>
      </c>
      <c r="S687" s="111" t="s">
        <v>46</v>
      </c>
      <c r="T687" s="111" t="s">
        <v>2804</v>
      </c>
      <c r="U687" s="116">
        <f>+IF(LEN(L4T_30[[#This Row],[KOD]])=1,1,IF(LEN(L4T_30[[#This Row],[KOD]])=8,2,IF(LEN(L4T_30[[#This Row],[KOD]])=15,3,4)))</f>
        <v>4</v>
      </c>
    </row>
    <row r="688" spans="2:21">
      <c r="B688" s="109" t="s">
        <v>5159</v>
      </c>
      <c r="C688" s="110" t="s">
        <v>2806</v>
      </c>
      <c r="D688" s="111" t="s">
        <v>1612</v>
      </c>
      <c r="E688" s="112" t="s">
        <v>46</v>
      </c>
      <c r="F688" s="111" t="s">
        <v>46</v>
      </c>
      <c r="G688" s="112" t="s">
        <v>46</v>
      </c>
      <c r="H688" s="113">
        <v>0</v>
      </c>
      <c r="I688" s="113">
        <v>0</v>
      </c>
      <c r="J688" s="112" t="s">
        <v>5133</v>
      </c>
      <c r="K688" s="114">
        <v>1</v>
      </c>
      <c r="L688" s="114" t="s">
        <v>5134</v>
      </c>
      <c r="M688" s="111" t="s">
        <v>2641</v>
      </c>
      <c r="N688" s="115">
        <v>0</v>
      </c>
      <c r="O688" s="115">
        <v>0</v>
      </c>
      <c r="P688" s="115">
        <v>0</v>
      </c>
      <c r="Q688" s="111" t="s">
        <v>46</v>
      </c>
      <c r="R688" s="111" t="s">
        <v>46</v>
      </c>
      <c r="S688" s="111" t="s">
        <v>46</v>
      </c>
      <c r="T688" s="111" t="s">
        <v>2809</v>
      </c>
      <c r="U688" s="116">
        <f>+IF(LEN(L4T_30[[#This Row],[KOD]])=1,1,IF(LEN(L4T_30[[#This Row],[KOD]])=8,2,IF(LEN(L4T_30[[#This Row],[KOD]])=15,3,4)))</f>
        <v>4</v>
      </c>
    </row>
    <row r="689" spans="2:21">
      <c r="B689" s="109" t="s">
        <v>5160</v>
      </c>
      <c r="C689" s="110" t="s">
        <v>2811</v>
      </c>
      <c r="D689" s="111" t="s">
        <v>2812</v>
      </c>
      <c r="E689" s="112" t="s">
        <v>46</v>
      </c>
      <c r="F689" s="111" t="s">
        <v>46</v>
      </c>
      <c r="G689" s="112" t="s">
        <v>46</v>
      </c>
      <c r="H689" s="113">
        <v>0</v>
      </c>
      <c r="I689" s="113">
        <v>0</v>
      </c>
      <c r="J689" s="112" t="s">
        <v>5133</v>
      </c>
      <c r="K689" s="114">
        <v>1</v>
      </c>
      <c r="L689" s="114" t="s">
        <v>5134</v>
      </c>
      <c r="M689" s="111" t="s">
        <v>2641</v>
      </c>
      <c r="N689" s="115">
        <v>0</v>
      </c>
      <c r="O689" s="115">
        <v>0</v>
      </c>
      <c r="P689" s="115">
        <v>0</v>
      </c>
      <c r="Q689" s="111" t="s">
        <v>46</v>
      </c>
      <c r="R689" s="111" t="s">
        <v>46</v>
      </c>
      <c r="S689" s="111" t="s">
        <v>46</v>
      </c>
      <c r="T689" s="111" t="s">
        <v>2725</v>
      </c>
      <c r="U689" s="116">
        <f>+IF(LEN(L4T_30[[#This Row],[KOD]])=1,1,IF(LEN(L4T_30[[#This Row],[KOD]])=8,2,IF(LEN(L4T_30[[#This Row],[KOD]])=15,3,4)))</f>
        <v>4</v>
      </c>
    </row>
    <row r="690" spans="2:21">
      <c r="B690" s="109" t="s">
        <v>5161</v>
      </c>
      <c r="C690" s="110" t="s">
        <v>2816</v>
      </c>
      <c r="D690" s="111" t="s">
        <v>1607</v>
      </c>
      <c r="E690" s="112" t="s">
        <v>46</v>
      </c>
      <c r="F690" s="111" t="s">
        <v>46</v>
      </c>
      <c r="G690" s="112" t="s">
        <v>46</v>
      </c>
      <c r="H690" s="113">
        <v>0</v>
      </c>
      <c r="I690" s="113">
        <v>0</v>
      </c>
      <c r="J690" s="112" t="s">
        <v>5133</v>
      </c>
      <c r="K690" s="114">
        <v>1</v>
      </c>
      <c r="L690" s="114" t="s">
        <v>5134</v>
      </c>
      <c r="M690" s="111" t="s">
        <v>2641</v>
      </c>
      <c r="N690" s="115">
        <v>0</v>
      </c>
      <c r="O690" s="115">
        <v>0</v>
      </c>
      <c r="P690" s="115">
        <v>0</v>
      </c>
      <c r="Q690" s="111" t="s">
        <v>46</v>
      </c>
      <c r="R690" s="111" t="s">
        <v>46</v>
      </c>
      <c r="S690" s="111" t="s">
        <v>46</v>
      </c>
      <c r="T690" s="111" t="s">
        <v>2819</v>
      </c>
      <c r="U690" s="116">
        <f>+IF(LEN(L4T_30[[#This Row],[KOD]])=1,1,IF(LEN(L4T_30[[#This Row],[KOD]])=8,2,IF(LEN(L4T_30[[#This Row],[KOD]])=15,3,4)))</f>
        <v>4</v>
      </c>
    </row>
    <row r="691" spans="2:21">
      <c r="B691" s="109" t="s">
        <v>2602</v>
      </c>
      <c r="C691" s="110" t="s">
        <v>2821</v>
      </c>
      <c r="D691" s="111" t="s">
        <v>1576</v>
      </c>
      <c r="E691" s="112" t="s">
        <v>46</v>
      </c>
      <c r="F691" s="111" t="s">
        <v>46</v>
      </c>
      <c r="G691" s="112" t="s">
        <v>46</v>
      </c>
      <c r="H691" s="113">
        <v>0</v>
      </c>
      <c r="I691" s="113">
        <v>0</v>
      </c>
      <c r="J691" s="112" t="s">
        <v>5133</v>
      </c>
      <c r="K691" s="114">
        <v>1</v>
      </c>
      <c r="L691" s="114" t="s">
        <v>5134</v>
      </c>
      <c r="M691" s="111" t="s">
        <v>2641</v>
      </c>
      <c r="N691" s="115">
        <v>0</v>
      </c>
      <c r="O691" s="115">
        <v>0</v>
      </c>
      <c r="P691" s="115">
        <v>0</v>
      </c>
      <c r="Q691" s="111" t="s">
        <v>46</v>
      </c>
      <c r="R691" s="111" t="s">
        <v>46</v>
      </c>
      <c r="S691" s="111" t="s">
        <v>46</v>
      </c>
      <c r="T691" s="111" t="s">
        <v>2824</v>
      </c>
      <c r="U691" s="116">
        <f>+IF(LEN(L4T_30[[#This Row],[KOD]])=1,1,IF(LEN(L4T_30[[#This Row],[KOD]])=8,2,IF(LEN(L4T_30[[#This Row],[KOD]])=15,3,4)))</f>
        <v>4</v>
      </c>
    </row>
    <row r="692" spans="2:21">
      <c r="B692" s="104" t="s">
        <v>5162</v>
      </c>
      <c r="C692" s="41" t="s">
        <v>1683</v>
      </c>
      <c r="D692" s="43" t="s">
        <v>46</v>
      </c>
      <c r="E692" s="105" t="s">
        <v>46</v>
      </c>
      <c r="F692" s="43" t="s">
        <v>46</v>
      </c>
      <c r="G692" s="105" t="s">
        <v>46</v>
      </c>
      <c r="H692" s="45">
        <v>0</v>
      </c>
      <c r="I692" s="45">
        <v>0</v>
      </c>
      <c r="J692" s="105" t="s">
        <v>46</v>
      </c>
      <c r="K692" s="106">
        <v>0</v>
      </c>
      <c r="L692" s="106" t="s">
        <v>46</v>
      </c>
      <c r="M692" s="43" t="s">
        <v>46</v>
      </c>
      <c r="N692" s="107">
        <v>0</v>
      </c>
      <c r="O692" s="107">
        <v>0</v>
      </c>
      <c r="P692" s="107">
        <v>0</v>
      </c>
      <c r="Q692" s="43" t="s">
        <v>46</v>
      </c>
      <c r="R692" s="43" t="s">
        <v>46</v>
      </c>
      <c r="S692" s="43" t="s">
        <v>2827</v>
      </c>
      <c r="T692" s="43" t="s">
        <v>46</v>
      </c>
      <c r="U692" s="108">
        <f>+IF(LEN(L4T_30[[#This Row],[KOD]])=1,1,IF(LEN(L4T_30[[#This Row],[KOD]])=8,2,IF(LEN(L4T_30[[#This Row],[KOD]])=15,3,4)))</f>
        <v>3</v>
      </c>
    </row>
    <row r="693" spans="2:21">
      <c r="B693" s="109" t="s">
        <v>5163</v>
      </c>
      <c r="C693" s="110" t="s">
        <v>2829</v>
      </c>
      <c r="D693" s="111" t="s">
        <v>1576</v>
      </c>
      <c r="E693" s="112" t="s">
        <v>46</v>
      </c>
      <c r="F693" s="111" t="s">
        <v>46</v>
      </c>
      <c r="G693" s="112" t="s">
        <v>46</v>
      </c>
      <c r="H693" s="113">
        <v>0</v>
      </c>
      <c r="I693" s="113">
        <v>0</v>
      </c>
      <c r="J693" s="112" t="s">
        <v>5133</v>
      </c>
      <c r="K693" s="114">
        <v>1</v>
      </c>
      <c r="L693" s="114" t="s">
        <v>5134</v>
      </c>
      <c r="M693" s="111" t="s">
        <v>2641</v>
      </c>
      <c r="N693" s="115">
        <v>0</v>
      </c>
      <c r="O693" s="115">
        <v>0</v>
      </c>
      <c r="P693" s="115">
        <v>0</v>
      </c>
      <c r="Q693" s="111" t="s">
        <v>46</v>
      </c>
      <c r="R693" s="111" t="s">
        <v>46</v>
      </c>
      <c r="S693" s="111" t="s">
        <v>46</v>
      </c>
      <c r="T693" s="111" t="s">
        <v>2642</v>
      </c>
      <c r="U693" s="116">
        <f>+IF(LEN(L4T_30[[#This Row],[KOD]])=1,1,IF(LEN(L4T_30[[#This Row],[KOD]])=8,2,IF(LEN(L4T_30[[#This Row],[KOD]])=15,3,4)))</f>
        <v>4</v>
      </c>
    </row>
    <row r="694" spans="2:21">
      <c r="B694" s="109" t="s">
        <v>5164</v>
      </c>
      <c r="C694" s="110" t="s">
        <v>2833</v>
      </c>
      <c r="D694" s="111" t="s">
        <v>1607</v>
      </c>
      <c r="E694" s="112" t="s">
        <v>46</v>
      </c>
      <c r="F694" s="111" t="s">
        <v>46</v>
      </c>
      <c r="G694" s="112" t="s">
        <v>46</v>
      </c>
      <c r="H694" s="113">
        <v>0</v>
      </c>
      <c r="I694" s="113">
        <v>0</v>
      </c>
      <c r="J694" s="112" t="s">
        <v>5133</v>
      </c>
      <c r="K694" s="114">
        <v>1</v>
      </c>
      <c r="L694" s="114" t="s">
        <v>5134</v>
      </c>
      <c r="M694" s="111" t="s">
        <v>2641</v>
      </c>
      <c r="N694" s="115">
        <v>0</v>
      </c>
      <c r="O694" s="115">
        <v>0</v>
      </c>
      <c r="P694" s="115">
        <v>0</v>
      </c>
      <c r="Q694" s="111" t="s">
        <v>46</v>
      </c>
      <c r="R694" s="111" t="s">
        <v>46</v>
      </c>
      <c r="S694" s="111" t="s">
        <v>46</v>
      </c>
      <c r="T694" s="111" t="s">
        <v>2647</v>
      </c>
      <c r="U694" s="116">
        <f>+IF(LEN(L4T_30[[#This Row],[KOD]])=1,1,IF(LEN(L4T_30[[#This Row],[KOD]])=8,2,IF(LEN(L4T_30[[#This Row],[KOD]])=15,3,4)))</f>
        <v>4</v>
      </c>
    </row>
    <row r="695" spans="2:21">
      <c r="B695" s="109" t="s">
        <v>5165</v>
      </c>
      <c r="C695" s="110" t="s">
        <v>2837</v>
      </c>
      <c r="D695" s="111" t="s">
        <v>1612</v>
      </c>
      <c r="E695" s="112" t="s">
        <v>46</v>
      </c>
      <c r="F695" s="111" t="s">
        <v>46</v>
      </c>
      <c r="G695" s="112" t="s">
        <v>46</v>
      </c>
      <c r="H695" s="113">
        <v>0</v>
      </c>
      <c r="I695" s="113">
        <v>0</v>
      </c>
      <c r="J695" s="112" t="s">
        <v>5133</v>
      </c>
      <c r="K695" s="114">
        <v>1</v>
      </c>
      <c r="L695" s="114" t="s">
        <v>5134</v>
      </c>
      <c r="M695" s="111" t="s">
        <v>2641</v>
      </c>
      <c r="N695" s="115">
        <v>0</v>
      </c>
      <c r="O695" s="115">
        <v>0</v>
      </c>
      <c r="P695" s="115">
        <v>0</v>
      </c>
      <c r="Q695" s="111" t="s">
        <v>46</v>
      </c>
      <c r="R695" s="111" t="s">
        <v>46</v>
      </c>
      <c r="S695" s="111" t="s">
        <v>46</v>
      </c>
      <c r="T695" s="111" t="s">
        <v>2652</v>
      </c>
      <c r="U695" s="116">
        <f>+IF(LEN(L4T_30[[#This Row],[KOD]])=1,1,IF(LEN(L4T_30[[#This Row],[KOD]])=8,2,IF(LEN(L4T_30[[#This Row],[KOD]])=15,3,4)))</f>
        <v>4</v>
      </c>
    </row>
    <row r="696" spans="2:21">
      <c r="B696" s="109" t="s">
        <v>5166</v>
      </c>
      <c r="C696" s="110" t="s">
        <v>2841</v>
      </c>
      <c r="D696" s="111" t="s">
        <v>1612</v>
      </c>
      <c r="E696" s="112" t="s">
        <v>46</v>
      </c>
      <c r="F696" s="111" t="s">
        <v>46</v>
      </c>
      <c r="G696" s="112" t="s">
        <v>46</v>
      </c>
      <c r="H696" s="113">
        <v>0</v>
      </c>
      <c r="I696" s="113">
        <v>0</v>
      </c>
      <c r="J696" s="112" t="s">
        <v>5133</v>
      </c>
      <c r="K696" s="114">
        <v>1</v>
      </c>
      <c r="L696" s="114" t="s">
        <v>5134</v>
      </c>
      <c r="M696" s="111" t="s">
        <v>2641</v>
      </c>
      <c r="N696" s="115">
        <v>0</v>
      </c>
      <c r="O696" s="115">
        <v>0</v>
      </c>
      <c r="P696" s="115">
        <v>0</v>
      </c>
      <c r="Q696" s="111" t="s">
        <v>46</v>
      </c>
      <c r="R696" s="111" t="s">
        <v>46</v>
      </c>
      <c r="S696" s="111" t="s">
        <v>46</v>
      </c>
      <c r="T696" s="111" t="s">
        <v>2657</v>
      </c>
      <c r="U696" s="116">
        <f>+IF(LEN(L4T_30[[#This Row],[KOD]])=1,1,IF(LEN(L4T_30[[#This Row],[KOD]])=8,2,IF(LEN(L4T_30[[#This Row],[KOD]])=15,3,4)))</f>
        <v>4</v>
      </c>
    </row>
    <row r="697" spans="2:21">
      <c r="B697" s="109" t="s">
        <v>5167</v>
      </c>
      <c r="C697" s="110" t="s">
        <v>2845</v>
      </c>
      <c r="D697" s="111" t="s">
        <v>1607</v>
      </c>
      <c r="E697" s="112" t="s">
        <v>46</v>
      </c>
      <c r="F697" s="111" t="s">
        <v>46</v>
      </c>
      <c r="G697" s="112" t="s">
        <v>46</v>
      </c>
      <c r="H697" s="113">
        <v>0</v>
      </c>
      <c r="I697" s="113">
        <v>0</v>
      </c>
      <c r="J697" s="112" t="s">
        <v>5133</v>
      </c>
      <c r="K697" s="114">
        <v>1</v>
      </c>
      <c r="L697" s="114" t="s">
        <v>5134</v>
      </c>
      <c r="M697" s="111" t="s">
        <v>2641</v>
      </c>
      <c r="N697" s="115">
        <v>0</v>
      </c>
      <c r="O697" s="115">
        <v>0</v>
      </c>
      <c r="P697" s="115">
        <v>0</v>
      </c>
      <c r="Q697" s="111" t="s">
        <v>46</v>
      </c>
      <c r="R697" s="111" t="s">
        <v>46</v>
      </c>
      <c r="S697" s="111" t="s">
        <v>46</v>
      </c>
      <c r="T697" s="111" t="s">
        <v>2662</v>
      </c>
      <c r="U697" s="116">
        <f>+IF(LEN(L4T_30[[#This Row],[KOD]])=1,1,IF(LEN(L4T_30[[#This Row],[KOD]])=8,2,IF(LEN(L4T_30[[#This Row],[KOD]])=15,3,4)))</f>
        <v>4</v>
      </c>
    </row>
    <row r="698" spans="2:21">
      <c r="B698" s="109" t="s">
        <v>2603</v>
      </c>
      <c r="C698" s="110" t="s">
        <v>2849</v>
      </c>
      <c r="D698" s="111" t="s">
        <v>1576</v>
      </c>
      <c r="E698" s="112" t="s">
        <v>46</v>
      </c>
      <c r="F698" s="111" t="s">
        <v>46</v>
      </c>
      <c r="G698" s="112" t="s">
        <v>46</v>
      </c>
      <c r="H698" s="113">
        <v>0</v>
      </c>
      <c r="I698" s="113">
        <v>0</v>
      </c>
      <c r="J698" s="112" t="s">
        <v>5133</v>
      </c>
      <c r="K698" s="114">
        <v>1</v>
      </c>
      <c r="L698" s="114" t="s">
        <v>5134</v>
      </c>
      <c r="M698" s="111" t="s">
        <v>2641</v>
      </c>
      <c r="N698" s="115">
        <v>0</v>
      </c>
      <c r="O698" s="115">
        <v>0</v>
      </c>
      <c r="P698" s="115">
        <v>0</v>
      </c>
      <c r="Q698" s="111" t="s">
        <v>46</v>
      </c>
      <c r="R698" s="111" t="s">
        <v>46</v>
      </c>
      <c r="S698" s="111" t="s">
        <v>46</v>
      </c>
      <c r="T698" s="111" t="s">
        <v>2667</v>
      </c>
      <c r="U698" s="116">
        <f>+IF(LEN(L4T_30[[#This Row],[KOD]])=1,1,IF(LEN(L4T_30[[#This Row],[KOD]])=8,2,IF(LEN(L4T_30[[#This Row],[KOD]])=15,3,4)))</f>
        <v>4</v>
      </c>
    </row>
    <row r="699" spans="2:21">
      <c r="B699" s="109" t="s">
        <v>5168</v>
      </c>
      <c r="C699" s="110" t="s">
        <v>2853</v>
      </c>
      <c r="D699" s="111" t="s">
        <v>1612</v>
      </c>
      <c r="E699" s="112" t="s">
        <v>46</v>
      </c>
      <c r="F699" s="111" t="s">
        <v>46</v>
      </c>
      <c r="G699" s="112" t="s">
        <v>46</v>
      </c>
      <c r="H699" s="113">
        <v>0</v>
      </c>
      <c r="I699" s="113">
        <v>0</v>
      </c>
      <c r="J699" s="112" t="s">
        <v>5133</v>
      </c>
      <c r="K699" s="114">
        <v>1</v>
      </c>
      <c r="L699" s="114" t="s">
        <v>5134</v>
      </c>
      <c r="M699" s="111" t="s">
        <v>2641</v>
      </c>
      <c r="N699" s="115">
        <v>0</v>
      </c>
      <c r="O699" s="115">
        <v>0</v>
      </c>
      <c r="P699" s="115">
        <v>0</v>
      </c>
      <c r="Q699" s="111" t="s">
        <v>46</v>
      </c>
      <c r="R699" s="111" t="s">
        <v>46</v>
      </c>
      <c r="S699" s="111" t="s">
        <v>46</v>
      </c>
      <c r="T699" s="111" t="s">
        <v>2699</v>
      </c>
      <c r="U699" s="116">
        <f>+IF(LEN(L4T_30[[#This Row],[KOD]])=1,1,IF(LEN(L4T_30[[#This Row],[KOD]])=8,2,IF(LEN(L4T_30[[#This Row],[KOD]])=15,3,4)))</f>
        <v>4</v>
      </c>
    </row>
    <row r="700" spans="2:21">
      <c r="B700" s="109" t="s">
        <v>5169</v>
      </c>
      <c r="C700" s="110" t="s">
        <v>2857</v>
      </c>
      <c r="D700" s="111" t="s">
        <v>1612</v>
      </c>
      <c r="E700" s="112" t="s">
        <v>46</v>
      </c>
      <c r="F700" s="111" t="s">
        <v>46</v>
      </c>
      <c r="G700" s="112" t="s">
        <v>46</v>
      </c>
      <c r="H700" s="113">
        <v>0</v>
      </c>
      <c r="I700" s="113">
        <v>0</v>
      </c>
      <c r="J700" s="112" t="s">
        <v>5133</v>
      </c>
      <c r="K700" s="114">
        <v>1</v>
      </c>
      <c r="L700" s="114" t="s">
        <v>5134</v>
      </c>
      <c r="M700" s="111" t="s">
        <v>2641</v>
      </c>
      <c r="N700" s="115">
        <v>0</v>
      </c>
      <c r="O700" s="115">
        <v>0</v>
      </c>
      <c r="P700" s="115">
        <v>0</v>
      </c>
      <c r="Q700" s="111" t="s">
        <v>46</v>
      </c>
      <c r="R700" s="111" t="s">
        <v>46</v>
      </c>
      <c r="S700" s="111" t="s">
        <v>46</v>
      </c>
      <c r="T700" s="111" t="s">
        <v>2709</v>
      </c>
      <c r="U700" s="116">
        <f>+IF(LEN(L4T_30[[#This Row],[KOD]])=1,1,IF(LEN(L4T_30[[#This Row],[KOD]])=8,2,IF(LEN(L4T_30[[#This Row],[KOD]])=15,3,4)))</f>
        <v>4</v>
      </c>
    </row>
    <row r="701" spans="2:21">
      <c r="B701" s="109" t="s">
        <v>5170</v>
      </c>
      <c r="C701" s="110" t="s">
        <v>2861</v>
      </c>
      <c r="D701" s="111" t="s">
        <v>1717</v>
      </c>
      <c r="E701" s="112" t="s">
        <v>46</v>
      </c>
      <c r="F701" s="111" t="s">
        <v>46</v>
      </c>
      <c r="G701" s="112" t="s">
        <v>46</v>
      </c>
      <c r="H701" s="113">
        <v>0</v>
      </c>
      <c r="I701" s="113">
        <v>0</v>
      </c>
      <c r="J701" s="112" t="s">
        <v>5133</v>
      </c>
      <c r="K701" s="114">
        <v>1</v>
      </c>
      <c r="L701" s="114" t="s">
        <v>5134</v>
      </c>
      <c r="M701" s="111" t="s">
        <v>2641</v>
      </c>
      <c r="N701" s="115">
        <v>0</v>
      </c>
      <c r="O701" s="115">
        <v>0</v>
      </c>
      <c r="P701" s="115">
        <v>0</v>
      </c>
      <c r="Q701" s="111" t="s">
        <v>46</v>
      </c>
      <c r="R701" s="111" t="s">
        <v>46</v>
      </c>
      <c r="S701" s="111" t="s">
        <v>46</v>
      </c>
      <c r="T701" s="111" t="s">
        <v>2781</v>
      </c>
      <c r="U701" s="116">
        <f>+IF(LEN(L4T_30[[#This Row],[KOD]])=1,1,IF(LEN(L4T_30[[#This Row],[KOD]])=8,2,IF(LEN(L4T_30[[#This Row],[KOD]])=15,3,4)))</f>
        <v>4</v>
      </c>
    </row>
    <row r="702" spans="2:21">
      <c r="B702" s="109" t="s">
        <v>2604</v>
      </c>
      <c r="C702" s="110" t="s">
        <v>2865</v>
      </c>
      <c r="D702" s="111" t="s">
        <v>1576</v>
      </c>
      <c r="E702" s="112" t="s">
        <v>46</v>
      </c>
      <c r="F702" s="111" t="s">
        <v>46</v>
      </c>
      <c r="G702" s="112" t="s">
        <v>46</v>
      </c>
      <c r="H702" s="113">
        <v>0</v>
      </c>
      <c r="I702" s="113">
        <v>0</v>
      </c>
      <c r="J702" s="112" t="s">
        <v>5133</v>
      </c>
      <c r="K702" s="114">
        <v>1</v>
      </c>
      <c r="L702" s="114" t="s">
        <v>5134</v>
      </c>
      <c r="M702" s="111" t="s">
        <v>2641</v>
      </c>
      <c r="N702" s="115">
        <v>0</v>
      </c>
      <c r="O702" s="115">
        <v>0</v>
      </c>
      <c r="P702" s="115">
        <v>0</v>
      </c>
      <c r="Q702" s="111" t="s">
        <v>46</v>
      </c>
      <c r="R702" s="111" t="s">
        <v>46</v>
      </c>
      <c r="S702" s="111" t="s">
        <v>46</v>
      </c>
      <c r="T702" s="111" t="s">
        <v>2714</v>
      </c>
      <c r="U702" s="116">
        <f>+IF(LEN(L4T_30[[#This Row],[KOD]])=1,1,IF(LEN(L4T_30[[#This Row],[KOD]])=8,2,IF(LEN(L4T_30[[#This Row],[KOD]])=15,3,4)))</f>
        <v>4</v>
      </c>
    </row>
    <row r="703" spans="2:21">
      <c r="B703" s="109" t="s">
        <v>2605</v>
      </c>
      <c r="C703" s="110" t="s">
        <v>2869</v>
      </c>
      <c r="D703" s="111" t="s">
        <v>1612</v>
      </c>
      <c r="E703" s="112" t="s">
        <v>46</v>
      </c>
      <c r="F703" s="111" t="s">
        <v>46</v>
      </c>
      <c r="G703" s="112" t="s">
        <v>46</v>
      </c>
      <c r="H703" s="113">
        <v>0</v>
      </c>
      <c r="I703" s="113">
        <v>0</v>
      </c>
      <c r="J703" s="112" t="s">
        <v>5133</v>
      </c>
      <c r="K703" s="114">
        <v>1</v>
      </c>
      <c r="L703" s="114" t="s">
        <v>5134</v>
      </c>
      <c r="M703" s="111" t="s">
        <v>2641</v>
      </c>
      <c r="N703" s="115">
        <v>0</v>
      </c>
      <c r="O703" s="115">
        <v>0</v>
      </c>
      <c r="P703" s="115">
        <v>0</v>
      </c>
      <c r="Q703" s="111" t="s">
        <v>46</v>
      </c>
      <c r="R703" s="111" t="s">
        <v>46</v>
      </c>
      <c r="S703" s="111" t="s">
        <v>46</v>
      </c>
      <c r="T703" s="111" t="s">
        <v>2790</v>
      </c>
      <c r="U703" s="116">
        <f>+IF(LEN(L4T_30[[#This Row],[KOD]])=1,1,IF(LEN(L4T_30[[#This Row],[KOD]])=8,2,IF(LEN(L4T_30[[#This Row],[KOD]])=15,3,4)))</f>
        <v>4</v>
      </c>
    </row>
    <row r="704" spans="2:21">
      <c r="B704" s="109" t="s">
        <v>5171</v>
      </c>
      <c r="C704" s="110" t="s">
        <v>2873</v>
      </c>
      <c r="D704" s="111" t="s">
        <v>1607</v>
      </c>
      <c r="E704" s="112" t="s">
        <v>46</v>
      </c>
      <c r="F704" s="111" t="s">
        <v>46</v>
      </c>
      <c r="G704" s="112" t="s">
        <v>46</v>
      </c>
      <c r="H704" s="113">
        <v>0</v>
      </c>
      <c r="I704" s="113">
        <v>0</v>
      </c>
      <c r="J704" s="112" t="s">
        <v>5133</v>
      </c>
      <c r="K704" s="114">
        <v>1</v>
      </c>
      <c r="L704" s="114" t="s">
        <v>5134</v>
      </c>
      <c r="M704" s="111" t="s">
        <v>2641</v>
      </c>
      <c r="N704" s="115">
        <v>0</v>
      </c>
      <c r="O704" s="115">
        <v>0</v>
      </c>
      <c r="P704" s="115">
        <v>0</v>
      </c>
      <c r="Q704" s="111" t="s">
        <v>46</v>
      </c>
      <c r="R704" s="111" t="s">
        <v>46</v>
      </c>
      <c r="S704" s="111" t="s">
        <v>46</v>
      </c>
      <c r="T704" s="111" t="s">
        <v>2804</v>
      </c>
      <c r="U704" s="116">
        <f>+IF(LEN(L4T_30[[#This Row],[KOD]])=1,1,IF(LEN(L4T_30[[#This Row],[KOD]])=8,2,IF(LEN(L4T_30[[#This Row],[KOD]])=15,3,4)))</f>
        <v>4</v>
      </c>
    </row>
    <row r="705" spans="2:21">
      <c r="B705" s="109" t="s">
        <v>5172</v>
      </c>
      <c r="C705" s="110" t="s">
        <v>2877</v>
      </c>
      <c r="D705" s="111" t="s">
        <v>1612</v>
      </c>
      <c r="E705" s="112" t="s">
        <v>46</v>
      </c>
      <c r="F705" s="111" t="s">
        <v>46</v>
      </c>
      <c r="G705" s="112" t="s">
        <v>46</v>
      </c>
      <c r="H705" s="113">
        <v>0</v>
      </c>
      <c r="I705" s="113">
        <v>0</v>
      </c>
      <c r="J705" s="112" t="s">
        <v>5133</v>
      </c>
      <c r="K705" s="114">
        <v>1</v>
      </c>
      <c r="L705" s="114" t="s">
        <v>5134</v>
      </c>
      <c r="M705" s="111" t="s">
        <v>2641</v>
      </c>
      <c r="N705" s="115">
        <v>0</v>
      </c>
      <c r="O705" s="115">
        <v>0</v>
      </c>
      <c r="P705" s="115">
        <v>0</v>
      </c>
      <c r="Q705" s="111" t="s">
        <v>46</v>
      </c>
      <c r="R705" s="111" t="s">
        <v>46</v>
      </c>
      <c r="S705" s="111" t="s">
        <v>46</v>
      </c>
      <c r="T705" s="111" t="s">
        <v>2809</v>
      </c>
      <c r="U705" s="116">
        <f>+IF(LEN(L4T_30[[#This Row],[KOD]])=1,1,IF(LEN(L4T_30[[#This Row],[KOD]])=8,2,IF(LEN(L4T_30[[#This Row],[KOD]])=15,3,4)))</f>
        <v>4</v>
      </c>
    </row>
    <row r="706" spans="2:21">
      <c r="B706" s="109" t="s">
        <v>2606</v>
      </c>
      <c r="C706" s="110" t="s">
        <v>2881</v>
      </c>
      <c r="D706" s="111" t="s">
        <v>1576</v>
      </c>
      <c r="E706" s="112" t="s">
        <v>46</v>
      </c>
      <c r="F706" s="111" t="s">
        <v>46</v>
      </c>
      <c r="G706" s="112" t="s">
        <v>46</v>
      </c>
      <c r="H706" s="113">
        <v>0</v>
      </c>
      <c r="I706" s="113">
        <v>0</v>
      </c>
      <c r="J706" s="112" t="s">
        <v>5133</v>
      </c>
      <c r="K706" s="114">
        <v>1</v>
      </c>
      <c r="L706" s="114" t="s">
        <v>5134</v>
      </c>
      <c r="M706" s="111" t="s">
        <v>2641</v>
      </c>
      <c r="N706" s="115">
        <v>0</v>
      </c>
      <c r="O706" s="115">
        <v>0</v>
      </c>
      <c r="P706" s="115">
        <v>0</v>
      </c>
      <c r="Q706" s="111" t="s">
        <v>46</v>
      </c>
      <c r="R706" s="111" t="s">
        <v>46</v>
      </c>
      <c r="S706" s="111" t="s">
        <v>46</v>
      </c>
      <c r="T706" s="111" t="s">
        <v>2725</v>
      </c>
      <c r="U706" s="116">
        <f>+IF(LEN(L4T_30[[#This Row],[KOD]])=1,1,IF(LEN(L4T_30[[#This Row],[KOD]])=8,2,IF(LEN(L4T_30[[#This Row],[KOD]])=15,3,4)))</f>
        <v>4</v>
      </c>
    </row>
    <row r="707" spans="2:21">
      <c r="B707" s="104" t="s">
        <v>5173</v>
      </c>
      <c r="C707" s="41" t="s">
        <v>5174</v>
      </c>
      <c r="D707" s="43" t="s">
        <v>46</v>
      </c>
      <c r="E707" s="105" t="s">
        <v>46</v>
      </c>
      <c r="F707" s="43" t="s">
        <v>46</v>
      </c>
      <c r="G707" s="105" t="s">
        <v>46</v>
      </c>
      <c r="H707" s="45">
        <v>0</v>
      </c>
      <c r="I707" s="45">
        <v>0</v>
      </c>
      <c r="J707" s="105" t="s">
        <v>46</v>
      </c>
      <c r="K707" s="106">
        <v>0</v>
      </c>
      <c r="L707" s="106" t="s">
        <v>46</v>
      </c>
      <c r="M707" s="43" t="s">
        <v>46</v>
      </c>
      <c r="N707" s="107">
        <v>0</v>
      </c>
      <c r="O707" s="107">
        <v>0</v>
      </c>
      <c r="P707" s="107">
        <v>0</v>
      </c>
      <c r="Q707" s="43" t="s">
        <v>46</v>
      </c>
      <c r="R707" s="43" t="s">
        <v>46</v>
      </c>
      <c r="S707" s="43" t="s">
        <v>2886</v>
      </c>
      <c r="T707" s="43" t="s">
        <v>46</v>
      </c>
      <c r="U707" s="108">
        <f>+IF(LEN(L4T_30[[#This Row],[KOD]])=1,1,IF(LEN(L4T_30[[#This Row],[KOD]])=8,2,IF(LEN(L4T_30[[#This Row],[KOD]])=15,3,4)))</f>
        <v>3</v>
      </c>
    </row>
    <row r="708" spans="2:21">
      <c r="B708" s="109" t="s">
        <v>5175</v>
      </c>
      <c r="C708" s="110" t="s">
        <v>2888</v>
      </c>
      <c r="D708" s="111" t="s">
        <v>1607</v>
      </c>
      <c r="E708" s="112" t="s">
        <v>46</v>
      </c>
      <c r="F708" s="111" t="s">
        <v>46</v>
      </c>
      <c r="G708" s="112" t="s">
        <v>46</v>
      </c>
      <c r="H708" s="113">
        <v>0</v>
      </c>
      <c r="I708" s="113">
        <v>0</v>
      </c>
      <c r="J708" s="112" t="s">
        <v>5133</v>
      </c>
      <c r="K708" s="114">
        <v>1</v>
      </c>
      <c r="L708" s="114" t="s">
        <v>5134</v>
      </c>
      <c r="M708" s="111" t="s">
        <v>2641</v>
      </c>
      <c r="N708" s="115">
        <v>0</v>
      </c>
      <c r="O708" s="115">
        <v>0</v>
      </c>
      <c r="P708" s="115">
        <v>0</v>
      </c>
      <c r="Q708" s="111" t="s">
        <v>46</v>
      </c>
      <c r="R708" s="111" t="s">
        <v>46</v>
      </c>
      <c r="S708" s="111" t="s">
        <v>46</v>
      </c>
      <c r="T708" s="111" t="s">
        <v>2642</v>
      </c>
      <c r="U708" s="116">
        <f>+IF(LEN(L4T_30[[#This Row],[KOD]])=1,1,IF(LEN(L4T_30[[#This Row],[KOD]])=8,2,IF(LEN(L4T_30[[#This Row],[KOD]])=15,3,4)))</f>
        <v>4</v>
      </c>
    </row>
    <row r="709" spans="2:21">
      <c r="B709" s="109" t="s">
        <v>5176</v>
      </c>
      <c r="C709" s="110" t="s">
        <v>2892</v>
      </c>
      <c r="D709" s="111" t="s">
        <v>1607</v>
      </c>
      <c r="E709" s="112" t="s">
        <v>46</v>
      </c>
      <c r="F709" s="111" t="s">
        <v>46</v>
      </c>
      <c r="G709" s="112" t="s">
        <v>46</v>
      </c>
      <c r="H709" s="113">
        <v>0</v>
      </c>
      <c r="I709" s="113">
        <v>0</v>
      </c>
      <c r="J709" s="112" t="s">
        <v>5133</v>
      </c>
      <c r="K709" s="114">
        <v>1</v>
      </c>
      <c r="L709" s="114" t="s">
        <v>5134</v>
      </c>
      <c r="M709" s="111" t="s">
        <v>2641</v>
      </c>
      <c r="N709" s="115">
        <v>0</v>
      </c>
      <c r="O709" s="115">
        <v>0</v>
      </c>
      <c r="P709" s="115">
        <v>0</v>
      </c>
      <c r="Q709" s="111" t="s">
        <v>46</v>
      </c>
      <c r="R709" s="111" t="s">
        <v>46</v>
      </c>
      <c r="S709" s="111" t="s">
        <v>46</v>
      </c>
      <c r="T709" s="111" t="s">
        <v>2647</v>
      </c>
      <c r="U709" s="116">
        <f>+IF(LEN(L4T_30[[#This Row],[KOD]])=1,1,IF(LEN(L4T_30[[#This Row],[KOD]])=8,2,IF(LEN(L4T_30[[#This Row],[KOD]])=15,3,4)))</f>
        <v>4</v>
      </c>
    </row>
    <row r="710" spans="2:21">
      <c r="B710" s="109" t="s">
        <v>5177</v>
      </c>
      <c r="C710" s="110" t="s">
        <v>2896</v>
      </c>
      <c r="D710" s="111" t="s">
        <v>1607</v>
      </c>
      <c r="E710" s="112" t="s">
        <v>46</v>
      </c>
      <c r="F710" s="111" t="s">
        <v>46</v>
      </c>
      <c r="G710" s="112" t="s">
        <v>46</v>
      </c>
      <c r="H710" s="113">
        <v>0</v>
      </c>
      <c r="I710" s="113">
        <v>0</v>
      </c>
      <c r="J710" s="112" t="s">
        <v>5133</v>
      </c>
      <c r="K710" s="114">
        <v>1</v>
      </c>
      <c r="L710" s="114" t="s">
        <v>5134</v>
      </c>
      <c r="M710" s="111" t="s">
        <v>2641</v>
      </c>
      <c r="N710" s="115">
        <v>0</v>
      </c>
      <c r="O710" s="115">
        <v>0</v>
      </c>
      <c r="P710" s="115">
        <v>0</v>
      </c>
      <c r="Q710" s="111" t="s">
        <v>46</v>
      </c>
      <c r="R710" s="111" t="s">
        <v>46</v>
      </c>
      <c r="S710" s="111" t="s">
        <v>46</v>
      </c>
      <c r="T710" s="111" t="s">
        <v>2652</v>
      </c>
      <c r="U710" s="116">
        <f>+IF(LEN(L4T_30[[#This Row],[KOD]])=1,1,IF(LEN(L4T_30[[#This Row],[KOD]])=8,2,IF(LEN(L4T_30[[#This Row],[KOD]])=15,3,4)))</f>
        <v>4</v>
      </c>
    </row>
    <row r="711" spans="2:21">
      <c r="B711" s="109" t="s">
        <v>5178</v>
      </c>
      <c r="C711" s="110" t="s">
        <v>2900</v>
      </c>
      <c r="D711" s="111" t="s">
        <v>1607</v>
      </c>
      <c r="E711" s="112" t="s">
        <v>46</v>
      </c>
      <c r="F711" s="111" t="s">
        <v>46</v>
      </c>
      <c r="G711" s="112" t="s">
        <v>46</v>
      </c>
      <c r="H711" s="113">
        <v>0</v>
      </c>
      <c r="I711" s="113">
        <v>0</v>
      </c>
      <c r="J711" s="112" t="s">
        <v>5133</v>
      </c>
      <c r="K711" s="114">
        <v>1</v>
      </c>
      <c r="L711" s="114" t="s">
        <v>5134</v>
      </c>
      <c r="M711" s="111" t="s">
        <v>2641</v>
      </c>
      <c r="N711" s="115">
        <v>0</v>
      </c>
      <c r="O711" s="115">
        <v>0</v>
      </c>
      <c r="P711" s="115">
        <v>0</v>
      </c>
      <c r="Q711" s="111" t="s">
        <v>46</v>
      </c>
      <c r="R711" s="111" t="s">
        <v>46</v>
      </c>
      <c r="S711" s="111" t="s">
        <v>46</v>
      </c>
      <c r="T711" s="111" t="s">
        <v>2657</v>
      </c>
      <c r="U711" s="116">
        <f>+IF(LEN(L4T_30[[#This Row],[KOD]])=1,1,IF(LEN(L4T_30[[#This Row],[KOD]])=8,2,IF(LEN(L4T_30[[#This Row],[KOD]])=15,3,4)))</f>
        <v>4</v>
      </c>
    </row>
    <row r="712" spans="2:21">
      <c r="B712" s="109" t="s">
        <v>5179</v>
      </c>
      <c r="C712" s="110" t="s">
        <v>2904</v>
      </c>
      <c r="D712" s="111" t="s">
        <v>2905</v>
      </c>
      <c r="E712" s="112" t="s">
        <v>46</v>
      </c>
      <c r="F712" s="111" t="s">
        <v>46</v>
      </c>
      <c r="G712" s="112" t="s">
        <v>46</v>
      </c>
      <c r="H712" s="113">
        <v>0</v>
      </c>
      <c r="I712" s="113">
        <v>0</v>
      </c>
      <c r="J712" s="112" t="s">
        <v>5133</v>
      </c>
      <c r="K712" s="114">
        <v>1</v>
      </c>
      <c r="L712" s="114" t="s">
        <v>5134</v>
      </c>
      <c r="M712" s="111" t="s">
        <v>2641</v>
      </c>
      <c r="N712" s="115">
        <v>0</v>
      </c>
      <c r="O712" s="115">
        <v>0</v>
      </c>
      <c r="P712" s="115">
        <v>0</v>
      </c>
      <c r="Q712" s="111" t="s">
        <v>46</v>
      </c>
      <c r="R712" s="111" t="s">
        <v>46</v>
      </c>
      <c r="S712" s="111" t="s">
        <v>46</v>
      </c>
      <c r="T712" s="111" t="s">
        <v>2662</v>
      </c>
      <c r="U712" s="116">
        <f>+IF(LEN(L4T_30[[#This Row],[KOD]])=1,1,IF(LEN(L4T_30[[#This Row],[KOD]])=8,2,IF(LEN(L4T_30[[#This Row],[KOD]])=15,3,4)))</f>
        <v>4</v>
      </c>
    </row>
    <row r="713" spans="2:21">
      <c r="B713" s="104" t="s">
        <v>5180</v>
      </c>
      <c r="C713" s="41" t="s">
        <v>2912</v>
      </c>
      <c r="D713" s="43" t="s">
        <v>46</v>
      </c>
      <c r="E713" s="105" t="s">
        <v>46</v>
      </c>
      <c r="F713" s="43" t="s">
        <v>46</v>
      </c>
      <c r="G713" s="105" t="s">
        <v>46</v>
      </c>
      <c r="H713" s="45">
        <v>0</v>
      </c>
      <c r="I713" s="45">
        <v>0</v>
      </c>
      <c r="J713" s="105" t="s">
        <v>46</v>
      </c>
      <c r="K713" s="106">
        <v>0</v>
      </c>
      <c r="L713" s="106" t="s">
        <v>46</v>
      </c>
      <c r="M713" s="43" t="s">
        <v>46</v>
      </c>
      <c r="N713" s="107">
        <v>0</v>
      </c>
      <c r="O713" s="107">
        <v>0</v>
      </c>
      <c r="P713" s="107">
        <v>0</v>
      </c>
      <c r="Q713" s="43" t="s">
        <v>46</v>
      </c>
      <c r="R713" s="43" t="s">
        <v>46</v>
      </c>
      <c r="S713" s="43" t="s">
        <v>2910</v>
      </c>
      <c r="T713" s="43" t="s">
        <v>46</v>
      </c>
      <c r="U713" s="108">
        <f>+IF(LEN(L4T_30[[#This Row],[KOD]])=1,1,IF(LEN(L4T_30[[#This Row],[KOD]])=8,2,IF(LEN(L4T_30[[#This Row],[KOD]])=15,3,4)))</f>
        <v>3</v>
      </c>
    </row>
    <row r="714" spans="2:21">
      <c r="B714" s="109" t="s">
        <v>5181</v>
      </c>
      <c r="C714" s="110" t="s">
        <v>2912</v>
      </c>
      <c r="D714" s="111" t="s">
        <v>2913</v>
      </c>
      <c r="E714" s="112" t="s">
        <v>46</v>
      </c>
      <c r="F714" s="111" t="s">
        <v>46</v>
      </c>
      <c r="G714" s="112" t="s">
        <v>46</v>
      </c>
      <c r="H714" s="113">
        <v>-50000000</v>
      </c>
      <c r="I714" s="113">
        <v>0</v>
      </c>
      <c r="J714" s="112" t="s">
        <v>5182</v>
      </c>
      <c r="K714" s="114">
        <v>1</v>
      </c>
      <c r="L714" s="114" t="s">
        <v>5134</v>
      </c>
      <c r="M714" s="111" t="s">
        <v>2641</v>
      </c>
      <c r="N714" s="115">
        <v>0</v>
      </c>
      <c r="O714" s="115">
        <v>0</v>
      </c>
      <c r="P714" s="115">
        <v>0</v>
      </c>
      <c r="Q714" s="111" t="s">
        <v>46</v>
      </c>
      <c r="R714" s="111" t="s">
        <v>46</v>
      </c>
      <c r="S714" s="111" t="s">
        <v>46</v>
      </c>
      <c r="T714" s="111" t="s">
        <v>2642</v>
      </c>
      <c r="U714" s="116">
        <f>+IF(LEN(L4T_30[[#This Row],[KOD]])=1,1,IF(LEN(L4T_30[[#This Row],[KOD]])=8,2,IF(LEN(L4T_30[[#This Row],[KOD]])=15,3,4)))</f>
        <v>4</v>
      </c>
    </row>
    <row r="715" spans="2:21">
      <c r="B715" s="104" t="s">
        <v>5183</v>
      </c>
      <c r="C715" s="41" t="s">
        <v>5184</v>
      </c>
      <c r="D715" s="43" t="s">
        <v>46</v>
      </c>
      <c r="E715" s="105" t="s">
        <v>46</v>
      </c>
      <c r="F715" s="43" t="s">
        <v>46</v>
      </c>
      <c r="G715" s="105" t="s">
        <v>46</v>
      </c>
      <c r="H715" s="45">
        <v>0</v>
      </c>
      <c r="I715" s="45">
        <v>0</v>
      </c>
      <c r="J715" s="105" t="s">
        <v>46</v>
      </c>
      <c r="K715" s="106">
        <v>0</v>
      </c>
      <c r="L715" s="106" t="s">
        <v>46</v>
      </c>
      <c r="M715" s="43" t="s">
        <v>46</v>
      </c>
      <c r="N715" s="107">
        <v>0</v>
      </c>
      <c r="O715" s="107">
        <v>0</v>
      </c>
      <c r="P715" s="107">
        <v>0</v>
      </c>
      <c r="Q715" s="43" t="s">
        <v>46</v>
      </c>
      <c r="R715" s="43" t="s">
        <v>46</v>
      </c>
      <c r="S715" s="43" t="s">
        <v>2919</v>
      </c>
      <c r="T715" s="43" t="s">
        <v>46</v>
      </c>
      <c r="U715" s="108">
        <f>+IF(LEN(L4T_30[[#This Row],[KOD]])=1,1,IF(LEN(L4T_30[[#This Row],[KOD]])=8,2,IF(LEN(L4T_30[[#This Row],[KOD]])=15,3,4)))</f>
        <v>3</v>
      </c>
    </row>
    <row r="716" spans="2:21">
      <c r="B716" s="109" t="s">
        <v>5185</v>
      </c>
      <c r="C716" s="110" t="s">
        <v>2921</v>
      </c>
      <c r="D716" s="111" t="s">
        <v>2913</v>
      </c>
      <c r="E716" s="112" t="s">
        <v>46</v>
      </c>
      <c r="F716" s="111" t="s">
        <v>46</v>
      </c>
      <c r="G716" s="112" t="s">
        <v>46</v>
      </c>
      <c r="H716" s="113">
        <v>-250000000</v>
      </c>
      <c r="I716" s="113">
        <v>0</v>
      </c>
      <c r="J716" s="112" t="s">
        <v>5133</v>
      </c>
      <c r="K716" s="114">
        <v>1</v>
      </c>
      <c r="L716" s="114" t="s">
        <v>5134</v>
      </c>
      <c r="M716" s="111" t="s">
        <v>2641</v>
      </c>
      <c r="N716" s="115">
        <v>0</v>
      </c>
      <c r="O716" s="115">
        <v>0</v>
      </c>
      <c r="P716" s="115">
        <v>0</v>
      </c>
      <c r="Q716" s="111" t="s">
        <v>46</v>
      </c>
      <c r="R716" s="111" t="s">
        <v>46</v>
      </c>
      <c r="S716" s="111" t="s">
        <v>46</v>
      </c>
      <c r="T716" s="111" t="s">
        <v>2642</v>
      </c>
      <c r="U716" s="116">
        <f>+IF(LEN(L4T_30[[#This Row],[KOD]])=1,1,IF(LEN(L4T_30[[#This Row],[KOD]])=8,2,IF(LEN(L4T_30[[#This Row],[KOD]])=15,3,4)))</f>
        <v>4</v>
      </c>
    </row>
    <row r="717" spans="2:21">
      <c r="B717" s="99" t="s">
        <v>5186</v>
      </c>
      <c r="C717" s="33" t="s">
        <v>5187</v>
      </c>
      <c r="D717" s="35" t="s">
        <v>46</v>
      </c>
      <c r="E717" s="100" t="s">
        <v>46</v>
      </c>
      <c r="F717" s="35" t="s">
        <v>46</v>
      </c>
      <c r="G717" s="100" t="s">
        <v>46</v>
      </c>
      <c r="H717" s="37">
        <v>0</v>
      </c>
      <c r="I717" s="37">
        <v>0</v>
      </c>
      <c r="J717" s="100" t="s">
        <v>46</v>
      </c>
      <c r="K717" s="101">
        <v>0</v>
      </c>
      <c r="L717" s="101" t="s">
        <v>46</v>
      </c>
      <c r="M717" s="35" t="s">
        <v>46</v>
      </c>
      <c r="N717" s="102">
        <v>0</v>
      </c>
      <c r="O717" s="102">
        <v>0</v>
      </c>
      <c r="P717" s="102">
        <v>0</v>
      </c>
      <c r="Q717" s="35" t="s">
        <v>46</v>
      </c>
      <c r="R717" s="35" t="s">
        <v>2926</v>
      </c>
      <c r="S717" s="35" t="s">
        <v>46</v>
      </c>
      <c r="T717" s="35" t="s">
        <v>46</v>
      </c>
      <c r="U717" s="103">
        <f>+IF(LEN(L4T_30[[#This Row],[KOD]])=1,1,IF(LEN(L4T_30[[#This Row],[KOD]])=8,2,IF(LEN(L4T_30[[#This Row],[KOD]])=15,3,4)))</f>
        <v>2</v>
      </c>
    </row>
    <row r="718" spans="2:21">
      <c r="B718" s="104" t="s">
        <v>5188</v>
      </c>
      <c r="C718" s="41" t="s">
        <v>5189</v>
      </c>
      <c r="D718" s="43" t="s">
        <v>46</v>
      </c>
      <c r="E718" s="105" t="s">
        <v>46</v>
      </c>
      <c r="F718" s="43" t="s">
        <v>46</v>
      </c>
      <c r="G718" s="105" t="s">
        <v>46</v>
      </c>
      <c r="H718" s="45">
        <v>0</v>
      </c>
      <c r="I718" s="45">
        <v>0</v>
      </c>
      <c r="J718" s="105" t="s">
        <v>46</v>
      </c>
      <c r="K718" s="106">
        <v>0</v>
      </c>
      <c r="L718" s="106" t="s">
        <v>46</v>
      </c>
      <c r="M718" s="43" t="s">
        <v>46</v>
      </c>
      <c r="N718" s="107">
        <v>0</v>
      </c>
      <c r="O718" s="107">
        <v>0</v>
      </c>
      <c r="P718" s="107">
        <v>0</v>
      </c>
      <c r="Q718" s="43" t="s">
        <v>46</v>
      </c>
      <c r="R718" s="43" t="s">
        <v>46</v>
      </c>
      <c r="S718" s="43" t="s">
        <v>5190</v>
      </c>
      <c r="T718" s="43" t="s">
        <v>46</v>
      </c>
      <c r="U718" s="108">
        <f>+IF(LEN(L4T_30[[#This Row],[KOD]])=1,1,IF(LEN(L4T_30[[#This Row],[KOD]])=8,2,IF(LEN(L4T_30[[#This Row],[KOD]])=15,3,4)))</f>
        <v>3</v>
      </c>
    </row>
    <row r="719" spans="2:21">
      <c r="B719" s="109" t="s">
        <v>5191</v>
      </c>
      <c r="C719" s="110" t="s">
        <v>2931</v>
      </c>
      <c r="D719" s="111" t="s">
        <v>5192</v>
      </c>
      <c r="E719" s="112" t="s">
        <v>46</v>
      </c>
      <c r="F719" s="111" t="s">
        <v>46</v>
      </c>
      <c r="G719" s="112" t="s">
        <v>46</v>
      </c>
      <c r="H719" s="113">
        <v>0</v>
      </c>
      <c r="I719" s="113">
        <v>0</v>
      </c>
      <c r="J719" s="112" t="s">
        <v>5133</v>
      </c>
      <c r="K719" s="114">
        <v>1</v>
      </c>
      <c r="L719" s="114" t="s">
        <v>5134</v>
      </c>
      <c r="M719" s="111" t="s">
        <v>2641</v>
      </c>
      <c r="N719" s="115">
        <v>0</v>
      </c>
      <c r="O719" s="115">
        <v>0</v>
      </c>
      <c r="P719" s="115">
        <v>0</v>
      </c>
      <c r="Q719" s="111" t="s">
        <v>46</v>
      </c>
      <c r="R719" s="111" t="s">
        <v>46</v>
      </c>
      <c r="S719" s="111" t="s">
        <v>46</v>
      </c>
      <c r="T719" s="111" t="s">
        <v>2781</v>
      </c>
      <c r="U719" s="116">
        <f>+IF(LEN(L4T_30[[#This Row],[KOD]])=1,1,IF(LEN(L4T_30[[#This Row],[KOD]])=8,2,IF(LEN(L4T_30[[#This Row],[KOD]])=15,3,4)))</f>
        <v>4</v>
      </c>
    </row>
    <row r="720" spans="2:21">
      <c r="B720" s="109" t="s">
        <v>5193</v>
      </c>
      <c r="C720" s="110" t="s">
        <v>2936</v>
      </c>
      <c r="D720" s="111" t="s">
        <v>1576</v>
      </c>
      <c r="E720" s="112" t="s">
        <v>46</v>
      </c>
      <c r="F720" s="111" t="s">
        <v>46</v>
      </c>
      <c r="G720" s="112" t="s">
        <v>46</v>
      </c>
      <c r="H720" s="113">
        <v>0</v>
      </c>
      <c r="I720" s="113">
        <v>0</v>
      </c>
      <c r="J720" s="112" t="s">
        <v>5133</v>
      </c>
      <c r="K720" s="114">
        <v>1</v>
      </c>
      <c r="L720" s="114" t="s">
        <v>5134</v>
      </c>
      <c r="M720" s="111" t="s">
        <v>2641</v>
      </c>
      <c r="N720" s="115">
        <v>0</v>
      </c>
      <c r="O720" s="115">
        <v>0</v>
      </c>
      <c r="P720" s="115">
        <v>0</v>
      </c>
      <c r="Q720" s="111" t="s">
        <v>46</v>
      </c>
      <c r="R720" s="111" t="s">
        <v>46</v>
      </c>
      <c r="S720" s="111" t="s">
        <v>46</v>
      </c>
      <c r="T720" s="111" t="s">
        <v>2939</v>
      </c>
      <c r="U720" s="116">
        <f>+IF(LEN(L4T_30[[#This Row],[KOD]])=1,1,IF(LEN(L4T_30[[#This Row],[KOD]])=8,2,IF(LEN(L4T_30[[#This Row],[KOD]])=15,3,4)))</f>
        <v>4</v>
      </c>
    </row>
    <row r="721" spans="2:21">
      <c r="B721" s="109" t="s">
        <v>5194</v>
      </c>
      <c r="C721" s="110" t="s">
        <v>2941</v>
      </c>
      <c r="D721" s="111" t="s">
        <v>1717</v>
      </c>
      <c r="E721" s="112" t="s">
        <v>46</v>
      </c>
      <c r="F721" s="111" t="s">
        <v>46</v>
      </c>
      <c r="G721" s="112" t="s">
        <v>46</v>
      </c>
      <c r="H721" s="113">
        <v>0</v>
      </c>
      <c r="I721" s="113">
        <v>0</v>
      </c>
      <c r="J721" s="112" t="s">
        <v>5133</v>
      </c>
      <c r="K721" s="114">
        <v>1</v>
      </c>
      <c r="L721" s="114" t="s">
        <v>5134</v>
      </c>
      <c r="M721" s="111" t="s">
        <v>2641</v>
      </c>
      <c r="N721" s="115">
        <v>0</v>
      </c>
      <c r="O721" s="115">
        <v>0</v>
      </c>
      <c r="P721" s="115">
        <v>0</v>
      </c>
      <c r="Q721" s="111" t="s">
        <v>46</v>
      </c>
      <c r="R721" s="111" t="s">
        <v>46</v>
      </c>
      <c r="S721" s="111" t="s">
        <v>46</v>
      </c>
      <c r="T721" s="111" t="s">
        <v>2745</v>
      </c>
      <c r="U721" s="116">
        <f>+IF(LEN(L4T_30[[#This Row],[KOD]])=1,1,IF(LEN(L4T_30[[#This Row],[KOD]])=8,2,IF(LEN(L4T_30[[#This Row],[KOD]])=15,3,4)))</f>
        <v>4</v>
      </c>
    </row>
    <row r="722" spans="2:21">
      <c r="B722" s="109" t="s">
        <v>5195</v>
      </c>
      <c r="C722" s="110" t="s">
        <v>2945</v>
      </c>
      <c r="D722" s="111" t="s">
        <v>1717</v>
      </c>
      <c r="E722" s="112" t="s">
        <v>46</v>
      </c>
      <c r="F722" s="111" t="s">
        <v>46</v>
      </c>
      <c r="G722" s="112" t="s">
        <v>46</v>
      </c>
      <c r="H722" s="113">
        <v>0</v>
      </c>
      <c r="I722" s="113">
        <v>0</v>
      </c>
      <c r="J722" s="112" t="s">
        <v>5133</v>
      </c>
      <c r="K722" s="114">
        <v>1</v>
      </c>
      <c r="L722" s="114" t="s">
        <v>5134</v>
      </c>
      <c r="M722" s="111" t="s">
        <v>2641</v>
      </c>
      <c r="N722" s="115">
        <v>0</v>
      </c>
      <c r="O722" s="115">
        <v>0</v>
      </c>
      <c r="P722" s="115">
        <v>0</v>
      </c>
      <c r="Q722" s="111" t="s">
        <v>46</v>
      </c>
      <c r="R722" s="111" t="s">
        <v>46</v>
      </c>
      <c r="S722" s="111" t="s">
        <v>46</v>
      </c>
      <c r="T722" s="111" t="s">
        <v>2948</v>
      </c>
      <c r="U722" s="116">
        <f>+IF(LEN(L4T_30[[#This Row],[KOD]])=1,1,IF(LEN(L4T_30[[#This Row],[KOD]])=8,2,IF(LEN(L4T_30[[#This Row],[KOD]])=15,3,4)))</f>
        <v>4</v>
      </c>
    </row>
    <row r="723" spans="2:21">
      <c r="B723" s="109" t="s">
        <v>5196</v>
      </c>
      <c r="C723" s="110" t="s">
        <v>2950</v>
      </c>
      <c r="D723" s="111" t="s">
        <v>1576</v>
      </c>
      <c r="E723" s="112" t="s">
        <v>46</v>
      </c>
      <c r="F723" s="111" t="s">
        <v>46</v>
      </c>
      <c r="G723" s="112" t="s">
        <v>46</v>
      </c>
      <c r="H723" s="113">
        <v>0</v>
      </c>
      <c r="I723" s="113">
        <v>0</v>
      </c>
      <c r="J723" s="112" t="s">
        <v>5133</v>
      </c>
      <c r="K723" s="114">
        <v>1</v>
      </c>
      <c r="L723" s="114" t="s">
        <v>5134</v>
      </c>
      <c r="M723" s="111" t="s">
        <v>2641</v>
      </c>
      <c r="N723" s="115">
        <v>0</v>
      </c>
      <c r="O723" s="115">
        <v>0</v>
      </c>
      <c r="P723" s="115">
        <v>0</v>
      </c>
      <c r="Q723" s="111" t="s">
        <v>46</v>
      </c>
      <c r="R723" s="111" t="s">
        <v>46</v>
      </c>
      <c r="S723" s="111" t="s">
        <v>46</v>
      </c>
      <c r="T723" s="111" t="s">
        <v>2953</v>
      </c>
      <c r="U723" s="116">
        <f>+IF(LEN(L4T_30[[#This Row],[KOD]])=1,1,IF(LEN(L4T_30[[#This Row],[KOD]])=8,2,IF(LEN(L4T_30[[#This Row],[KOD]])=15,3,4)))</f>
        <v>4</v>
      </c>
    </row>
    <row r="724" spans="2:21">
      <c r="B724" s="109" t="s">
        <v>5197</v>
      </c>
      <c r="C724" s="110" t="s">
        <v>2955</v>
      </c>
      <c r="D724" s="111" t="s">
        <v>1576</v>
      </c>
      <c r="E724" s="112" t="s">
        <v>46</v>
      </c>
      <c r="F724" s="111" t="s">
        <v>46</v>
      </c>
      <c r="G724" s="112" t="s">
        <v>46</v>
      </c>
      <c r="H724" s="113">
        <v>0</v>
      </c>
      <c r="I724" s="113">
        <v>0</v>
      </c>
      <c r="J724" s="112" t="s">
        <v>5133</v>
      </c>
      <c r="K724" s="114">
        <v>1</v>
      </c>
      <c r="L724" s="114" t="s">
        <v>5134</v>
      </c>
      <c r="M724" s="111" t="s">
        <v>2641</v>
      </c>
      <c r="N724" s="115">
        <v>0</v>
      </c>
      <c r="O724" s="115">
        <v>0</v>
      </c>
      <c r="P724" s="115">
        <v>0</v>
      </c>
      <c r="Q724" s="111" t="s">
        <v>46</v>
      </c>
      <c r="R724" s="111" t="s">
        <v>46</v>
      </c>
      <c r="S724" s="111" t="s">
        <v>46</v>
      </c>
      <c r="T724" s="111" t="s">
        <v>2957</v>
      </c>
      <c r="U724" s="116">
        <f>+IF(LEN(L4T_30[[#This Row],[KOD]])=1,1,IF(LEN(L4T_30[[#This Row],[KOD]])=8,2,IF(LEN(L4T_30[[#This Row],[KOD]])=15,3,4)))</f>
        <v>4</v>
      </c>
    </row>
    <row r="725" spans="2:21">
      <c r="B725" s="109" t="s">
        <v>5198</v>
      </c>
      <c r="C725" s="110" t="s">
        <v>2959</v>
      </c>
      <c r="D725" s="111" t="s">
        <v>5199</v>
      </c>
      <c r="E725" s="112" t="s">
        <v>46</v>
      </c>
      <c r="F725" s="111" t="s">
        <v>46</v>
      </c>
      <c r="G725" s="112" t="s">
        <v>46</v>
      </c>
      <c r="H725" s="113">
        <v>0</v>
      </c>
      <c r="I725" s="113">
        <v>0</v>
      </c>
      <c r="J725" s="112" t="s">
        <v>5133</v>
      </c>
      <c r="K725" s="114">
        <v>1</v>
      </c>
      <c r="L725" s="114" t="s">
        <v>5134</v>
      </c>
      <c r="M725" s="111" t="s">
        <v>2641</v>
      </c>
      <c r="N725" s="115">
        <v>0</v>
      </c>
      <c r="O725" s="115">
        <v>0</v>
      </c>
      <c r="P725" s="115">
        <v>0</v>
      </c>
      <c r="Q725" s="111" t="s">
        <v>46</v>
      </c>
      <c r="R725" s="111" t="s">
        <v>46</v>
      </c>
      <c r="S725" s="111" t="s">
        <v>46</v>
      </c>
      <c r="T725" s="111" t="s">
        <v>2962</v>
      </c>
      <c r="U725" s="116">
        <f>+IF(LEN(L4T_30[[#This Row],[KOD]])=1,1,IF(LEN(L4T_30[[#This Row],[KOD]])=8,2,IF(LEN(L4T_30[[#This Row],[KOD]])=15,3,4)))</f>
        <v>4</v>
      </c>
    </row>
    <row r="726" spans="2:21">
      <c r="B726" s="109" t="s">
        <v>5200</v>
      </c>
      <c r="C726" s="110" t="s">
        <v>2964</v>
      </c>
      <c r="D726" s="111" t="s">
        <v>5199</v>
      </c>
      <c r="E726" s="112" t="s">
        <v>46</v>
      </c>
      <c r="F726" s="111" t="s">
        <v>46</v>
      </c>
      <c r="G726" s="112" t="s">
        <v>46</v>
      </c>
      <c r="H726" s="113">
        <v>0</v>
      </c>
      <c r="I726" s="113">
        <v>0</v>
      </c>
      <c r="J726" s="112" t="s">
        <v>5133</v>
      </c>
      <c r="K726" s="114">
        <v>1</v>
      </c>
      <c r="L726" s="114" t="s">
        <v>5134</v>
      </c>
      <c r="M726" s="111" t="s">
        <v>2641</v>
      </c>
      <c r="N726" s="115">
        <v>0</v>
      </c>
      <c r="O726" s="115">
        <v>0</v>
      </c>
      <c r="P726" s="115">
        <v>0</v>
      </c>
      <c r="Q726" s="111" t="s">
        <v>46</v>
      </c>
      <c r="R726" s="111" t="s">
        <v>46</v>
      </c>
      <c r="S726" s="111" t="s">
        <v>46</v>
      </c>
      <c r="T726" s="111" t="s">
        <v>2966</v>
      </c>
      <c r="U726" s="116">
        <f>+IF(LEN(L4T_30[[#This Row],[KOD]])=1,1,IF(LEN(L4T_30[[#This Row],[KOD]])=8,2,IF(LEN(L4T_30[[#This Row],[KOD]])=15,3,4)))</f>
        <v>4</v>
      </c>
    </row>
    <row r="727" spans="2:21">
      <c r="B727" s="109" t="s">
        <v>5201</v>
      </c>
      <c r="C727" s="110" t="s">
        <v>2968</v>
      </c>
      <c r="D727" s="111" t="s">
        <v>5199</v>
      </c>
      <c r="E727" s="112" t="s">
        <v>46</v>
      </c>
      <c r="F727" s="111" t="s">
        <v>46</v>
      </c>
      <c r="G727" s="112" t="s">
        <v>46</v>
      </c>
      <c r="H727" s="113">
        <v>0</v>
      </c>
      <c r="I727" s="113">
        <v>0</v>
      </c>
      <c r="J727" s="112" t="s">
        <v>5133</v>
      </c>
      <c r="K727" s="114">
        <v>1</v>
      </c>
      <c r="L727" s="114" t="s">
        <v>5134</v>
      </c>
      <c r="M727" s="111" t="s">
        <v>2641</v>
      </c>
      <c r="N727" s="115">
        <v>0</v>
      </c>
      <c r="O727" s="115">
        <v>0</v>
      </c>
      <c r="P727" s="115">
        <v>0</v>
      </c>
      <c r="Q727" s="111" t="s">
        <v>46</v>
      </c>
      <c r="R727" s="111" t="s">
        <v>46</v>
      </c>
      <c r="S727" s="111" t="s">
        <v>46</v>
      </c>
      <c r="T727" s="111" t="s">
        <v>2971</v>
      </c>
      <c r="U727" s="116">
        <f>+IF(LEN(L4T_30[[#This Row],[KOD]])=1,1,IF(LEN(L4T_30[[#This Row],[KOD]])=8,2,IF(LEN(L4T_30[[#This Row],[KOD]])=15,3,4)))</f>
        <v>4</v>
      </c>
    </row>
    <row r="728" spans="2:21">
      <c r="B728" s="109" t="s">
        <v>5202</v>
      </c>
      <c r="C728" s="110" t="s">
        <v>2973</v>
      </c>
      <c r="D728" s="111" t="s">
        <v>1576</v>
      </c>
      <c r="E728" s="112" t="s">
        <v>46</v>
      </c>
      <c r="F728" s="111" t="s">
        <v>46</v>
      </c>
      <c r="G728" s="112" t="s">
        <v>46</v>
      </c>
      <c r="H728" s="113">
        <v>0</v>
      </c>
      <c r="I728" s="113">
        <v>0</v>
      </c>
      <c r="J728" s="112" t="s">
        <v>5133</v>
      </c>
      <c r="K728" s="114">
        <v>1</v>
      </c>
      <c r="L728" s="114" t="s">
        <v>5134</v>
      </c>
      <c r="M728" s="111" t="s">
        <v>2641</v>
      </c>
      <c r="N728" s="115">
        <v>0</v>
      </c>
      <c r="O728" s="115">
        <v>0</v>
      </c>
      <c r="P728" s="115">
        <v>0</v>
      </c>
      <c r="Q728" s="111" t="s">
        <v>46</v>
      </c>
      <c r="R728" s="111" t="s">
        <v>46</v>
      </c>
      <c r="S728" s="111" t="s">
        <v>46</v>
      </c>
      <c r="T728" s="111" t="s">
        <v>2976</v>
      </c>
      <c r="U728" s="116">
        <f>+IF(LEN(L4T_30[[#This Row],[KOD]])=1,1,IF(LEN(L4T_30[[#This Row],[KOD]])=8,2,IF(LEN(L4T_30[[#This Row],[KOD]])=15,3,4)))</f>
        <v>4</v>
      </c>
    </row>
    <row r="729" spans="2:21">
      <c r="B729" s="109" t="s">
        <v>5203</v>
      </c>
      <c r="C729" s="110" t="s">
        <v>2978</v>
      </c>
      <c r="D729" s="111" t="s">
        <v>2979</v>
      </c>
      <c r="E729" s="112" t="s">
        <v>46</v>
      </c>
      <c r="F729" s="111" t="s">
        <v>46</v>
      </c>
      <c r="G729" s="112" t="s">
        <v>46</v>
      </c>
      <c r="H729" s="113">
        <v>0</v>
      </c>
      <c r="I729" s="113">
        <v>0</v>
      </c>
      <c r="J729" s="112" t="s">
        <v>5133</v>
      </c>
      <c r="K729" s="114">
        <v>1</v>
      </c>
      <c r="L729" s="114" t="s">
        <v>5134</v>
      </c>
      <c r="M729" s="111" t="s">
        <v>2641</v>
      </c>
      <c r="N729" s="115">
        <v>0</v>
      </c>
      <c r="O729" s="115">
        <v>0</v>
      </c>
      <c r="P729" s="115">
        <v>0</v>
      </c>
      <c r="Q729" s="111" t="s">
        <v>46</v>
      </c>
      <c r="R729" s="111" t="s">
        <v>46</v>
      </c>
      <c r="S729" s="111" t="s">
        <v>46</v>
      </c>
      <c r="T729" s="111" t="s">
        <v>2982</v>
      </c>
      <c r="U729" s="116">
        <f>+IF(LEN(L4T_30[[#This Row],[KOD]])=1,1,IF(LEN(L4T_30[[#This Row],[KOD]])=8,2,IF(LEN(L4T_30[[#This Row],[KOD]])=15,3,4)))</f>
        <v>4</v>
      </c>
    </row>
    <row r="730" spans="2:21">
      <c r="B730" s="109" t="s">
        <v>5204</v>
      </c>
      <c r="C730" s="110" t="s">
        <v>2984</v>
      </c>
      <c r="D730" s="111" t="s">
        <v>2979</v>
      </c>
      <c r="E730" s="112" t="s">
        <v>46</v>
      </c>
      <c r="F730" s="111" t="s">
        <v>46</v>
      </c>
      <c r="G730" s="112" t="s">
        <v>46</v>
      </c>
      <c r="H730" s="113">
        <v>0</v>
      </c>
      <c r="I730" s="113">
        <v>0</v>
      </c>
      <c r="J730" s="112" t="s">
        <v>5133</v>
      </c>
      <c r="K730" s="114">
        <v>1</v>
      </c>
      <c r="L730" s="114" t="s">
        <v>5134</v>
      </c>
      <c r="M730" s="111" t="s">
        <v>2641</v>
      </c>
      <c r="N730" s="115">
        <v>0</v>
      </c>
      <c r="O730" s="115">
        <v>0</v>
      </c>
      <c r="P730" s="115">
        <v>0</v>
      </c>
      <c r="Q730" s="111" t="s">
        <v>46</v>
      </c>
      <c r="R730" s="111" t="s">
        <v>46</v>
      </c>
      <c r="S730" s="111" t="s">
        <v>46</v>
      </c>
      <c r="T730" s="111" t="s">
        <v>2987</v>
      </c>
      <c r="U730" s="116">
        <f>+IF(LEN(L4T_30[[#This Row],[KOD]])=1,1,IF(LEN(L4T_30[[#This Row],[KOD]])=8,2,IF(LEN(L4T_30[[#This Row],[KOD]])=15,3,4)))</f>
        <v>4</v>
      </c>
    </row>
    <row r="731" spans="2:21">
      <c r="B731" s="109" t="s">
        <v>5205</v>
      </c>
      <c r="C731" s="110" t="s">
        <v>2989</v>
      </c>
      <c r="D731" s="111" t="s">
        <v>2990</v>
      </c>
      <c r="E731" s="112" t="s">
        <v>46</v>
      </c>
      <c r="F731" s="111" t="s">
        <v>46</v>
      </c>
      <c r="G731" s="112" t="s">
        <v>46</v>
      </c>
      <c r="H731" s="113">
        <v>0</v>
      </c>
      <c r="I731" s="113">
        <v>0</v>
      </c>
      <c r="J731" s="112" t="s">
        <v>5133</v>
      </c>
      <c r="K731" s="114">
        <v>1</v>
      </c>
      <c r="L731" s="114" t="s">
        <v>5134</v>
      </c>
      <c r="M731" s="111" t="s">
        <v>2641</v>
      </c>
      <c r="N731" s="115">
        <v>0</v>
      </c>
      <c r="O731" s="115">
        <v>0</v>
      </c>
      <c r="P731" s="115">
        <v>0</v>
      </c>
      <c r="Q731" s="111" t="s">
        <v>46</v>
      </c>
      <c r="R731" s="111" t="s">
        <v>46</v>
      </c>
      <c r="S731" s="111" t="s">
        <v>46</v>
      </c>
      <c r="T731" s="111" t="s">
        <v>2993</v>
      </c>
      <c r="U731" s="116">
        <f>+IF(LEN(L4T_30[[#This Row],[KOD]])=1,1,IF(LEN(L4T_30[[#This Row],[KOD]])=8,2,IF(LEN(L4T_30[[#This Row],[KOD]])=15,3,4)))</f>
        <v>4</v>
      </c>
    </row>
    <row r="732" spans="2:21">
      <c r="B732" s="109" t="s">
        <v>5206</v>
      </c>
      <c r="C732" s="110" t="s">
        <v>2995</v>
      </c>
      <c r="D732" s="111" t="s">
        <v>2979</v>
      </c>
      <c r="E732" s="112" t="s">
        <v>46</v>
      </c>
      <c r="F732" s="111" t="s">
        <v>46</v>
      </c>
      <c r="G732" s="112" t="s">
        <v>46</v>
      </c>
      <c r="H732" s="113">
        <v>0</v>
      </c>
      <c r="I732" s="113">
        <v>0</v>
      </c>
      <c r="J732" s="112" t="s">
        <v>5133</v>
      </c>
      <c r="K732" s="114">
        <v>1</v>
      </c>
      <c r="L732" s="114" t="s">
        <v>5134</v>
      </c>
      <c r="M732" s="111" t="s">
        <v>2641</v>
      </c>
      <c r="N732" s="115">
        <v>0</v>
      </c>
      <c r="O732" s="115">
        <v>0</v>
      </c>
      <c r="P732" s="115">
        <v>0</v>
      </c>
      <c r="Q732" s="111" t="s">
        <v>46</v>
      </c>
      <c r="R732" s="111" t="s">
        <v>46</v>
      </c>
      <c r="S732" s="111" t="s">
        <v>46</v>
      </c>
      <c r="T732" s="111" t="s">
        <v>2998</v>
      </c>
      <c r="U732" s="116">
        <f>+IF(LEN(L4T_30[[#This Row],[KOD]])=1,1,IF(LEN(L4T_30[[#This Row],[KOD]])=8,2,IF(LEN(L4T_30[[#This Row],[KOD]])=15,3,4)))</f>
        <v>4</v>
      </c>
    </row>
    <row r="733" spans="2:21">
      <c r="B733" s="109" t="s">
        <v>5207</v>
      </c>
      <c r="C733" s="110" t="s">
        <v>3000</v>
      </c>
      <c r="D733" s="111" t="s">
        <v>2979</v>
      </c>
      <c r="E733" s="112" t="s">
        <v>46</v>
      </c>
      <c r="F733" s="111" t="s">
        <v>46</v>
      </c>
      <c r="G733" s="112" t="s">
        <v>46</v>
      </c>
      <c r="H733" s="113">
        <v>0</v>
      </c>
      <c r="I733" s="113">
        <v>0</v>
      </c>
      <c r="J733" s="112" t="s">
        <v>5133</v>
      </c>
      <c r="K733" s="114">
        <v>1</v>
      </c>
      <c r="L733" s="114" t="s">
        <v>5134</v>
      </c>
      <c r="M733" s="111" t="s">
        <v>2641</v>
      </c>
      <c r="N733" s="115">
        <v>0</v>
      </c>
      <c r="O733" s="115">
        <v>0</v>
      </c>
      <c r="P733" s="115">
        <v>0</v>
      </c>
      <c r="Q733" s="111" t="s">
        <v>46</v>
      </c>
      <c r="R733" s="111" t="s">
        <v>46</v>
      </c>
      <c r="S733" s="111" t="s">
        <v>46</v>
      </c>
      <c r="T733" s="111" t="s">
        <v>3003</v>
      </c>
      <c r="U733" s="116">
        <f>+IF(LEN(L4T_30[[#This Row],[KOD]])=1,1,IF(LEN(L4T_30[[#This Row],[KOD]])=8,2,IF(LEN(L4T_30[[#This Row],[KOD]])=15,3,4)))</f>
        <v>4</v>
      </c>
    </row>
    <row r="734" spans="2:21">
      <c r="B734" s="109" t="s">
        <v>5208</v>
      </c>
      <c r="C734" s="110" t="s">
        <v>3005</v>
      </c>
      <c r="D734" s="111" t="s">
        <v>2990</v>
      </c>
      <c r="E734" s="112" t="s">
        <v>46</v>
      </c>
      <c r="F734" s="111" t="s">
        <v>46</v>
      </c>
      <c r="G734" s="112" t="s">
        <v>46</v>
      </c>
      <c r="H734" s="113">
        <v>0</v>
      </c>
      <c r="I734" s="113">
        <v>0</v>
      </c>
      <c r="J734" s="112" t="s">
        <v>5133</v>
      </c>
      <c r="K734" s="114">
        <v>1</v>
      </c>
      <c r="L734" s="114" t="s">
        <v>5134</v>
      </c>
      <c r="M734" s="111" t="s">
        <v>2641</v>
      </c>
      <c r="N734" s="115">
        <v>0</v>
      </c>
      <c r="O734" s="115">
        <v>0</v>
      </c>
      <c r="P734" s="115">
        <v>0</v>
      </c>
      <c r="Q734" s="111" t="s">
        <v>46</v>
      </c>
      <c r="R734" s="111" t="s">
        <v>46</v>
      </c>
      <c r="S734" s="111" t="s">
        <v>46</v>
      </c>
      <c r="T734" s="111" t="s">
        <v>3008</v>
      </c>
      <c r="U734" s="116">
        <f>+IF(LEN(L4T_30[[#This Row],[KOD]])=1,1,IF(LEN(L4T_30[[#This Row],[KOD]])=8,2,IF(LEN(L4T_30[[#This Row],[KOD]])=15,3,4)))</f>
        <v>4</v>
      </c>
    </row>
    <row r="735" spans="2:21">
      <c r="B735" s="109" t="s">
        <v>5209</v>
      </c>
      <c r="C735" s="110" t="s">
        <v>3010</v>
      </c>
      <c r="D735" s="111" t="s">
        <v>5199</v>
      </c>
      <c r="E735" s="112" t="s">
        <v>46</v>
      </c>
      <c r="F735" s="111" t="s">
        <v>46</v>
      </c>
      <c r="G735" s="112" t="s">
        <v>46</v>
      </c>
      <c r="H735" s="113">
        <v>0</v>
      </c>
      <c r="I735" s="113">
        <v>0</v>
      </c>
      <c r="J735" s="112" t="s">
        <v>5133</v>
      </c>
      <c r="K735" s="114">
        <v>1</v>
      </c>
      <c r="L735" s="114" t="s">
        <v>5134</v>
      </c>
      <c r="M735" s="111" t="s">
        <v>2641</v>
      </c>
      <c r="N735" s="115">
        <v>0</v>
      </c>
      <c r="O735" s="115">
        <v>0</v>
      </c>
      <c r="P735" s="115">
        <v>0</v>
      </c>
      <c r="Q735" s="111" t="s">
        <v>46</v>
      </c>
      <c r="R735" s="111" t="s">
        <v>46</v>
      </c>
      <c r="S735" s="111" t="s">
        <v>46</v>
      </c>
      <c r="T735" s="111" t="s">
        <v>3013</v>
      </c>
      <c r="U735" s="116">
        <f>+IF(LEN(L4T_30[[#This Row],[KOD]])=1,1,IF(LEN(L4T_30[[#This Row],[KOD]])=8,2,IF(LEN(L4T_30[[#This Row],[KOD]])=15,3,4)))</f>
        <v>4</v>
      </c>
    </row>
    <row r="736" spans="2:21">
      <c r="B736" s="109" t="s">
        <v>5210</v>
      </c>
      <c r="C736" s="110" t="s">
        <v>3015</v>
      </c>
      <c r="D736" s="111" t="s">
        <v>5199</v>
      </c>
      <c r="E736" s="112" t="s">
        <v>46</v>
      </c>
      <c r="F736" s="111" t="s">
        <v>46</v>
      </c>
      <c r="G736" s="112" t="s">
        <v>46</v>
      </c>
      <c r="H736" s="113">
        <v>0</v>
      </c>
      <c r="I736" s="113">
        <v>0</v>
      </c>
      <c r="J736" s="112" t="s">
        <v>5133</v>
      </c>
      <c r="K736" s="114">
        <v>1</v>
      </c>
      <c r="L736" s="114" t="s">
        <v>5134</v>
      </c>
      <c r="M736" s="111" t="s">
        <v>2641</v>
      </c>
      <c r="N736" s="115">
        <v>0</v>
      </c>
      <c r="O736" s="115">
        <v>0</v>
      </c>
      <c r="P736" s="115">
        <v>0</v>
      </c>
      <c r="Q736" s="111" t="s">
        <v>46</v>
      </c>
      <c r="R736" s="111" t="s">
        <v>46</v>
      </c>
      <c r="S736" s="111" t="s">
        <v>46</v>
      </c>
      <c r="T736" s="111" t="s">
        <v>3018</v>
      </c>
      <c r="U736" s="116">
        <f>+IF(LEN(L4T_30[[#This Row],[KOD]])=1,1,IF(LEN(L4T_30[[#This Row],[KOD]])=8,2,IF(LEN(L4T_30[[#This Row],[KOD]])=15,3,4)))</f>
        <v>4</v>
      </c>
    </row>
    <row r="737" spans="2:21">
      <c r="B737" s="109" t="s">
        <v>5211</v>
      </c>
      <c r="C737" s="110" t="s">
        <v>3020</v>
      </c>
      <c r="D737" s="111" t="s">
        <v>5199</v>
      </c>
      <c r="E737" s="112" t="s">
        <v>46</v>
      </c>
      <c r="F737" s="111" t="s">
        <v>46</v>
      </c>
      <c r="G737" s="112" t="s">
        <v>46</v>
      </c>
      <c r="H737" s="113">
        <v>0</v>
      </c>
      <c r="I737" s="113">
        <v>0</v>
      </c>
      <c r="J737" s="112" t="s">
        <v>5133</v>
      </c>
      <c r="K737" s="114">
        <v>1</v>
      </c>
      <c r="L737" s="114" t="s">
        <v>5134</v>
      </c>
      <c r="M737" s="111" t="s">
        <v>2641</v>
      </c>
      <c r="N737" s="115">
        <v>0</v>
      </c>
      <c r="O737" s="115">
        <v>0</v>
      </c>
      <c r="P737" s="115">
        <v>0</v>
      </c>
      <c r="Q737" s="111" t="s">
        <v>46</v>
      </c>
      <c r="R737" s="111" t="s">
        <v>46</v>
      </c>
      <c r="S737" s="111" t="s">
        <v>46</v>
      </c>
      <c r="T737" s="111" t="s">
        <v>3023</v>
      </c>
      <c r="U737" s="116">
        <f>+IF(LEN(L4T_30[[#This Row],[KOD]])=1,1,IF(LEN(L4T_30[[#This Row],[KOD]])=8,2,IF(LEN(L4T_30[[#This Row],[KOD]])=15,3,4)))</f>
        <v>4</v>
      </c>
    </row>
    <row r="738" spans="2:21">
      <c r="B738" s="109" t="s">
        <v>5212</v>
      </c>
      <c r="C738" s="110" t="s">
        <v>3025</v>
      </c>
      <c r="D738" s="111" t="s">
        <v>2913</v>
      </c>
      <c r="E738" s="112" t="s">
        <v>46</v>
      </c>
      <c r="F738" s="111" t="s">
        <v>46</v>
      </c>
      <c r="G738" s="112" t="s">
        <v>46</v>
      </c>
      <c r="H738" s="113">
        <v>0</v>
      </c>
      <c r="I738" s="113">
        <v>0</v>
      </c>
      <c r="J738" s="112" t="s">
        <v>5133</v>
      </c>
      <c r="K738" s="114">
        <v>1</v>
      </c>
      <c r="L738" s="114" t="s">
        <v>5134</v>
      </c>
      <c r="M738" s="111" t="s">
        <v>2641</v>
      </c>
      <c r="N738" s="115">
        <v>0</v>
      </c>
      <c r="O738" s="115">
        <v>0</v>
      </c>
      <c r="P738" s="115">
        <v>0</v>
      </c>
      <c r="Q738" s="111" t="s">
        <v>46</v>
      </c>
      <c r="R738" s="111" t="s">
        <v>46</v>
      </c>
      <c r="S738" s="111" t="s">
        <v>46</v>
      </c>
      <c r="T738" s="111" t="s">
        <v>3028</v>
      </c>
      <c r="U738" s="116">
        <f>+IF(LEN(L4T_30[[#This Row],[KOD]])=1,1,IF(LEN(L4T_30[[#This Row],[KOD]])=8,2,IF(LEN(L4T_30[[#This Row],[KOD]])=15,3,4)))</f>
        <v>4</v>
      </c>
    </row>
    <row r="739" spans="2:21">
      <c r="B739" s="109" t="s">
        <v>5213</v>
      </c>
      <c r="C739" s="110" t="s">
        <v>3030</v>
      </c>
      <c r="D739" s="111" t="s">
        <v>5199</v>
      </c>
      <c r="E739" s="112" t="s">
        <v>46</v>
      </c>
      <c r="F739" s="111" t="s">
        <v>46</v>
      </c>
      <c r="G739" s="112" t="s">
        <v>46</v>
      </c>
      <c r="H739" s="113">
        <v>0</v>
      </c>
      <c r="I739" s="113">
        <v>0</v>
      </c>
      <c r="J739" s="112" t="s">
        <v>5133</v>
      </c>
      <c r="K739" s="114">
        <v>1</v>
      </c>
      <c r="L739" s="114" t="s">
        <v>5134</v>
      </c>
      <c r="M739" s="111" t="s">
        <v>2641</v>
      </c>
      <c r="N739" s="115">
        <v>0</v>
      </c>
      <c r="O739" s="115">
        <v>0</v>
      </c>
      <c r="P739" s="115">
        <v>0</v>
      </c>
      <c r="Q739" s="111" t="s">
        <v>46</v>
      </c>
      <c r="R739" s="111" t="s">
        <v>46</v>
      </c>
      <c r="S739" s="111" t="s">
        <v>46</v>
      </c>
      <c r="T739" s="111" t="s">
        <v>3033</v>
      </c>
      <c r="U739" s="116">
        <f>+IF(LEN(L4T_30[[#This Row],[KOD]])=1,1,IF(LEN(L4T_30[[#This Row],[KOD]])=8,2,IF(LEN(L4T_30[[#This Row],[KOD]])=15,3,4)))</f>
        <v>4</v>
      </c>
    </row>
    <row r="740" spans="2:21">
      <c r="B740" s="109" t="s">
        <v>5214</v>
      </c>
      <c r="C740" s="110" t="s">
        <v>3035</v>
      </c>
      <c r="D740" s="111" t="s">
        <v>2979</v>
      </c>
      <c r="E740" s="112" t="s">
        <v>46</v>
      </c>
      <c r="F740" s="111" t="s">
        <v>46</v>
      </c>
      <c r="G740" s="112" t="s">
        <v>46</v>
      </c>
      <c r="H740" s="113">
        <v>0</v>
      </c>
      <c r="I740" s="113">
        <v>0</v>
      </c>
      <c r="J740" s="112" t="s">
        <v>5133</v>
      </c>
      <c r="K740" s="114">
        <v>1</v>
      </c>
      <c r="L740" s="114" t="s">
        <v>5134</v>
      </c>
      <c r="M740" s="111" t="s">
        <v>2641</v>
      </c>
      <c r="N740" s="115">
        <v>0</v>
      </c>
      <c r="O740" s="115">
        <v>0</v>
      </c>
      <c r="P740" s="115">
        <v>0</v>
      </c>
      <c r="Q740" s="111" t="s">
        <v>46</v>
      </c>
      <c r="R740" s="111" t="s">
        <v>46</v>
      </c>
      <c r="S740" s="111" t="s">
        <v>46</v>
      </c>
      <c r="T740" s="111" t="s">
        <v>3038</v>
      </c>
      <c r="U740" s="116">
        <f>+IF(LEN(L4T_30[[#This Row],[KOD]])=1,1,IF(LEN(L4T_30[[#This Row],[KOD]])=8,2,IF(LEN(L4T_30[[#This Row],[KOD]])=15,3,4)))</f>
        <v>4</v>
      </c>
    </row>
    <row r="741" spans="2:21">
      <c r="B741" s="109" t="s">
        <v>5215</v>
      </c>
      <c r="C741" s="110" t="s">
        <v>3040</v>
      </c>
      <c r="D741" s="111" t="s">
        <v>5199</v>
      </c>
      <c r="E741" s="112" t="s">
        <v>46</v>
      </c>
      <c r="F741" s="111" t="s">
        <v>46</v>
      </c>
      <c r="G741" s="112" t="s">
        <v>46</v>
      </c>
      <c r="H741" s="113">
        <v>0</v>
      </c>
      <c r="I741" s="113">
        <v>0</v>
      </c>
      <c r="J741" s="112" t="s">
        <v>5133</v>
      </c>
      <c r="K741" s="114">
        <v>1</v>
      </c>
      <c r="L741" s="114" t="s">
        <v>5134</v>
      </c>
      <c r="M741" s="111" t="s">
        <v>2641</v>
      </c>
      <c r="N741" s="115">
        <v>0</v>
      </c>
      <c r="O741" s="115">
        <v>0</v>
      </c>
      <c r="P741" s="115">
        <v>0</v>
      </c>
      <c r="Q741" s="111" t="s">
        <v>46</v>
      </c>
      <c r="R741" s="111" t="s">
        <v>46</v>
      </c>
      <c r="S741" s="111" t="s">
        <v>46</v>
      </c>
      <c r="T741" s="111" t="s">
        <v>3043</v>
      </c>
      <c r="U741" s="116">
        <f>+IF(LEN(L4T_30[[#This Row],[KOD]])=1,1,IF(LEN(L4T_30[[#This Row],[KOD]])=8,2,IF(LEN(L4T_30[[#This Row],[KOD]])=15,3,4)))</f>
        <v>4</v>
      </c>
    </row>
    <row r="742" spans="2:21">
      <c r="B742" s="109" t="s">
        <v>5216</v>
      </c>
      <c r="C742" s="110" t="s">
        <v>3045</v>
      </c>
      <c r="D742" s="111" t="s">
        <v>1717</v>
      </c>
      <c r="E742" s="112" t="s">
        <v>46</v>
      </c>
      <c r="F742" s="111" t="s">
        <v>46</v>
      </c>
      <c r="G742" s="112" t="s">
        <v>46</v>
      </c>
      <c r="H742" s="113">
        <v>0</v>
      </c>
      <c r="I742" s="113">
        <v>0</v>
      </c>
      <c r="J742" s="112" t="s">
        <v>5133</v>
      </c>
      <c r="K742" s="114">
        <v>1</v>
      </c>
      <c r="L742" s="114" t="s">
        <v>5134</v>
      </c>
      <c r="M742" s="111" t="s">
        <v>2641</v>
      </c>
      <c r="N742" s="115">
        <v>0</v>
      </c>
      <c r="O742" s="115">
        <v>0</v>
      </c>
      <c r="P742" s="115">
        <v>0</v>
      </c>
      <c r="Q742" s="111" t="s">
        <v>46</v>
      </c>
      <c r="R742" s="111" t="s">
        <v>46</v>
      </c>
      <c r="S742" s="111" t="s">
        <v>46</v>
      </c>
      <c r="T742" s="111" t="s">
        <v>3048</v>
      </c>
      <c r="U742" s="116">
        <f>+IF(LEN(L4T_30[[#This Row],[KOD]])=1,1,IF(LEN(L4T_30[[#This Row],[KOD]])=8,2,IF(LEN(L4T_30[[#This Row],[KOD]])=15,3,4)))</f>
        <v>4</v>
      </c>
    </row>
    <row r="743" spans="2:21">
      <c r="B743" s="109" t="s">
        <v>5217</v>
      </c>
      <c r="C743" s="110" t="s">
        <v>3050</v>
      </c>
      <c r="D743" s="111" t="s">
        <v>1612</v>
      </c>
      <c r="E743" s="112" t="s">
        <v>46</v>
      </c>
      <c r="F743" s="111" t="s">
        <v>46</v>
      </c>
      <c r="G743" s="112" t="s">
        <v>46</v>
      </c>
      <c r="H743" s="113">
        <v>0</v>
      </c>
      <c r="I743" s="113">
        <v>0</v>
      </c>
      <c r="J743" s="112" t="s">
        <v>5133</v>
      </c>
      <c r="K743" s="114">
        <v>1</v>
      </c>
      <c r="L743" s="114" t="s">
        <v>5134</v>
      </c>
      <c r="M743" s="111" t="s">
        <v>2641</v>
      </c>
      <c r="N743" s="115">
        <v>0</v>
      </c>
      <c r="O743" s="115">
        <v>0</v>
      </c>
      <c r="P743" s="115">
        <v>0</v>
      </c>
      <c r="Q743" s="111" t="s">
        <v>46</v>
      </c>
      <c r="R743" s="111" t="s">
        <v>46</v>
      </c>
      <c r="S743" s="111" t="s">
        <v>46</v>
      </c>
      <c r="T743" s="111" t="s">
        <v>3053</v>
      </c>
      <c r="U743" s="116">
        <f>+IF(LEN(L4T_30[[#This Row],[KOD]])=1,1,IF(LEN(L4T_30[[#This Row],[KOD]])=8,2,IF(LEN(L4T_30[[#This Row],[KOD]])=15,3,4)))</f>
        <v>4</v>
      </c>
    </row>
    <row r="744" spans="2:21">
      <c r="B744" s="104" t="s">
        <v>5218</v>
      </c>
      <c r="C744" s="41" t="s">
        <v>5219</v>
      </c>
      <c r="D744" s="43" t="s">
        <v>46</v>
      </c>
      <c r="E744" s="105" t="s">
        <v>46</v>
      </c>
      <c r="F744" s="43" t="s">
        <v>46</v>
      </c>
      <c r="G744" s="105" t="s">
        <v>46</v>
      </c>
      <c r="H744" s="45">
        <v>0</v>
      </c>
      <c r="I744" s="45">
        <v>0</v>
      </c>
      <c r="J744" s="105" t="s">
        <v>46</v>
      </c>
      <c r="K744" s="106">
        <v>0</v>
      </c>
      <c r="L744" s="106" t="s">
        <v>46</v>
      </c>
      <c r="M744" s="43" t="s">
        <v>46</v>
      </c>
      <c r="N744" s="107">
        <v>0</v>
      </c>
      <c r="O744" s="107">
        <v>0</v>
      </c>
      <c r="P744" s="107">
        <v>0</v>
      </c>
      <c r="Q744" s="43" t="s">
        <v>46</v>
      </c>
      <c r="R744" s="43" t="s">
        <v>46</v>
      </c>
      <c r="S744" s="43" t="s">
        <v>3056</v>
      </c>
      <c r="T744" s="43" t="s">
        <v>46</v>
      </c>
      <c r="U744" s="108">
        <f>+IF(LEN(L4T_30[[#This Row],[KOD]])=1,1,IF(LEN(L4T_30[[#This Row],[KOD]])=8,2,IF(LEN(L4T_30[[#This Row],[KOD]])=15,3,4)))</f>
        <v>3</v>
      </c>
    </row>
    <row r="745" spans="2:21">
      <c r="B745" s="109" t="s">
        <v>5220</v>
      </c>
      <c r="C745" s="110" t="s">
        <v>3058</v>
      </c>
      <c r="D745" s="111" t="s">
        <v>2913</v>
      </c>
      <c r="E745" s="112" t="s">
        <v>46</v>
      </c>
      <c r="F745" s="111" t="s">
        <v>46</v>
      </c>
      <c r="G745" s="112" t="s">
        <v>46</v>
      </c>
      <c r="H745" s="113">
        <v>0</v>
      </c>
      <c r="I745" s="113">
        <v>0</v>
      </c>
      <c r="J745" s="112" t="s">
        <v>5133</v>
      </c>
      <c r="K745" s="114">
        <v>1</v>
      </c>
      <c r="L745" s="114" t="s">
        <v>5134</v>
      </c>
      <c r="M745" s="111" t="s">
        <v>2641</v>
      </c>
      <c r="N745" s="115">
        <v>0</v>
      </c>
      <c r="O745" s="115">
        <v>0</v>
      </c>
      <c r="P745" s="115">
        <v>0</v>
      </c>
      <c r="Q745" s="111" t="s">
        <v>46</v>
      </c>
      <c r="R745" s="111" t="s">
        <v>46</v>
      </c>
      <c r="S745" s="111" t="s">
        <v>46</v>
      </c>
      <c r="T745" s="111" t="s">
        <v>2642</v>
      </c>
      <c r="U745" s="116">
        <f>+IF(LEN(L4T_30[[#This Row],[KOD]])=1,1,IF(LEN(L4T_30[[#This Row],[KOD]])=8,2,IF(LEN(L4T_30[[#This Row],[KOD]])=15,3,4)))</f>
        <v>4</v>
      </c>
    </row>
    <row r="746" spans="2:21">
      <c r="B746" s="99" t="s">
        <v>5221</v>
      </c>
      <c r="C746" s="33" t="s">
        <v>5222</v>
      </c>
      <c r="D746" s="35" t="s">
        <v>46</v>
      </c>
      <c r="E746" s="100" t="s">
        <v>46</v>
      </c>
      <c r="F746" s="35" t="s">
        <v>46</v>
      </c>
      <c r="G746" s="100" t="s">
        <v>46</v>
      </c>
      <c r="H746" s="37">
        <v>0</v>
      </c>
      <c r="I746" s="37">
        <v>0</v>
      </c>
      <c r="J746" s="100" t="s">
        <v>46</v>
      </c>
      <c r="K746" s="101">
        <v>0</v>
      </c>
      <c r="L746" s="101" t="s">
        <v>46</v>
      </c>
      <c r="M746" s="35" t="s">
        <v>46</v>
      </c>
      <c r="N746" s="102">
        <v>0</v>
      </c>
      <c r="O746" s="102">
        <v>0</v>
      </c>
      <c r="P746" s="102">
        <v>0</v>
      </c>
      <c r="Q746" s="35" t="s">
        <v>46</v>
      </c>
      <c r="R746" s="35" t="s">
        <v>3063</v>
      </c>
      <c r="S746" s="35" t="s">
        <v>46</v>
      </c>
      <c r="T746" s="35" t="s">
        <v>46</v>
      </c>
      <c r="U746" s="103">
        <f>+IF(LEN(L4T_30[[#This Row],[KOD]])=1,1,IF(LEN(L4T_30[[#This Row],[KOD]])=8,2,IF(LEN(L4T_30[[#This Row],[KOD]])=15,3,4)))</f>
        <v>2</v>
      </c>
    </row>
    <row r="747" spans="2:21">
      <c r="B747" s="104" t="s">
        <v>5223</v>
      </c>
      <c r="C747" s="41" t="s">
        <v>5224</v>
      </c>
      <c r="D747" s="43" t="s">
        <v>46</v>
      </c>
      <c r="E747" s="105" t="s">
        <v>46</v>
      </c>
      <c r="F747" s="43" t="s">
        <v>46</v>
      </c>
      <c r="G747" s="105" t="s">
        <v>46</v>
      </c>
      <c r="H747" s="45">
        <v>0</v>
      </c>
      <c r="I747" s="45">
        <v>0</v>
      </c>
      <c r="J747" s="105" t="s">
        <v>46</v>
      </c>
      <c r="K747" s="106">
        <v>0</v>
      </c>
      <c r="L747" s="106" t="s">
        <v>46</v>
      </c>
      <c r="M747" s="43" t="s">
        <v>46</v>
      </c>
      <c r="N747" s="107">
        <v>0</v>
      </c>
      <c r="O747" s="107">
        <v>0</v>
      </c>
      <c r="P747" s="107">
        <v>0</v>
      </c>
      <c r="Q747" s="43" t="s">
        <v>46</v>
      </c>
      <c r="R747" s="43" t="s">
        <v>46</v>
      </c>
      <c r="S747" s="43" t="s">
        <v>3069</v>
      </c>
      <c r="T747" s="43" t="s">
        <v>46</v>
      </c>
      <c r="U747" s="108">
        <f>+IF(LEN(L4T_30[[#This Row],[KOD]])=1,1,IF(LEN(L4T_30[[#This Row],[KOD]])=8,2,IF(LEN(L4T_30[[#This Row],[KOD]])=15,3,4)))</f>
        <v>3</v>
      </c>
    </row>
    <row r="748" spans="2:21">
      <c r="B748" s="109" t="s">
        <v>5225</v>
      </c>
      <c r="C748" s="110" t="s">
        <v>3071</v>
      </c>
      <c r="D748" s="111" t="s">
        <v>2913</v>
      </c>
      <c r="E748" s="112" t="s">
        <v>46</v>
      </c>
      <c r="F748" s="111" t="s">
        <v>46</v>
      </c>
      <c r="G748" s="112" t="s">
        <v>46</v>
      </c>
      <c r="H748" s="113">
        <v>0</v>
      </c>
      <c r="I748" s="113">
        <v>0</v>
      </c>
      <c r="J748" s="112" t="s">
        <v>5133</v>
      </c>
      <c r="K748" s="114">
        <v>1</v>
      </c>
      <c r="L748" s="114" t="s">
        <v>5134</v>
      </c>
      <c r="M748" s="111" t="s">
        <v>2641</v>
      </c>
      <c r="N748" s="115">
        <v>0</v>
      </c>
      <c r="O748" s="115">
        <v>0</v>
      </c>
      <c r="P748" s="115">
        <v>0</v>
      </c>
      <c r="Q748" s="111" t="s">
        <v>46</v>
      </c>
      <c r="R748" s="111" t="s">
        <v>46</v>
      </c>
      <c r="S748" s="111" t="s">
        <v>46</v>
      </c>
      <c r="T748" s="111" t="s">
        <v>2642</v>
      </c>
      <c r="U748" s="116">
        <f>+IF(LEN(L4T_30[[#This Row],[KOD]])=1,1,IF(LEN(L4T_30[[#This Row],[KOD]])=8,2,IF(LEN(L4T_30[[#This Row],[KOD]])=15,3,4)))</f>
        <v>4</v>
      </c>
    </row>
    <row r="749" spans="2:21">
      <c r="B749" s="109" t="s">
        <v>5226</v>
      </c>
      <c r="C749" s="110" t="s">
        <v>3076</v>
      </c>
      <c r="D749" s="111" t="s">
        <v>2913</v>
      </c>
      <c r="E749" s="112" t="s">
        <v>46</v>
      </c>
      <c r="F749" s="111" t="s">
        <v>46</v>
      </c>
      <c r="G749" s="112" t="s">
        <v>46</v>
      </c>
      <c r="H749" s="113">
        <v>0</v>
      </c>
      <c r="I749" s="113">
        <v>0</v>
      </c>
      <c r="J749" s="112" t="s">
        <v>5133</v>
      </c>
      <c r="K749" s="114">
        <v>1</v>
      </c>
      <c r="L749" s="114" t="s">
        <v>5134</v>
      </c>
      <c r="M749" s="111" t="s">
        <v>2641</v>
      </c>
      <c r="N749" s="115">
        <v>0</v>
      </c>
      <c r="O749" s="115">
        <v>0</v>
      </c>
      <c r="P749" s="115">
        <v>0</v>
      </c>
      <c r="Q749" s="111" t="s">
        <v>46</v>
      </c>
      <c r="R749" s="111" t="s">
        <v>46</v>
      </c>
      <c r="S749" s="111" t="s">
        <v>46</v>
      </c>
      <c r="T749" s="111" t="s">
        <v>2647</v>
      </c>
      <c r="U749" s="116">
        <f>+IF(LEN(L4T_30[[#This Row],[KOD]])=1,1,IF(LEN(L4T_30[[#This Row],[KOD]])=8,2,IF(LEN(L4T_30[[#This Row],[KOD]])=15,3,4)))</f>
        <v>4</v>
      </c>
    </row>
    <row r="750" spans="2:21">
      <c r="B750" s="104" t="s">
        <v>5227</v>
      </c>
      <c r="C750" s="41" t="s">
        <v>5228</v>
      </c>
      <c r="D750" s="43" t="s">
        <v>46</v>
      </c>
      <c r="E750" s="105" t="s">
        <v>46</v>
      </c>
      <c r="F750" s="43" t="s">
        <v>46</v>
      </c>
      <c r="G750" s="105" t="s">
        <v>46</v>
      </c>
      <c r="H750" s="45">
        <v>0</v>
      </c>
      <c r="I750" s="45">
        <v>0</v>
      </c>
      <c r="J750" s="105" t="s">
        <v>46</v>
      </c>
      <c r="K750" s="106">
        <v>0</v>
      </c>
      <c r="L750" s="106" t="s">
        <v>46</v>
      </c>
      <c r="M750" s="43" t="s">
        <v>46</v>
      </c>
      <c r="N750" s="107">
        <v>0</v>
      </c>
      <c r="O750" s="107">
        <v>0</v>
      </c>
      <c r="P750" s="107">
        <v>0</v>
      </c>
      <c r="Q750" s="43" t="s">
        <v>46</v>
      </c>
      <c r="R750" s="43" t="s">
        <v>46</v>
      </c>
      <c r="S750" s="43" t="s">
        <v>3056</v>
      </c>
      <c r="T750" s="43" t="s">
        <v>46</v>
      </c>
      <c r="U750" s="108">
        <f>+IF(LEN(L4T_30[[#This Row],[KOD]])=1,1,IF(LEN(L4T_30[[#This Row],[KOD]])=8,2,IF(LEN(L4T_30[[#This Row],[KOD]])=15,3,4)))</f>
        <v>3</v>
      </c>
    </row>
    <row r="751" spans="2:21">
      <c r="B751" s="109" t="s">
        <v>5229</v>
      </c>
      <c r="C751" s="110" t="s">
        <v>3082</v>
      </c>
      <c r="D751" s="111" t="s">
        <v>5230</v>
      </c>
      <c r="E751" s="112" t="s">
        <v>46</v>
      </c>
      <c r="F751" s="111" t="s">
        <v>46</v>
      </c>
      <c r="G751" s="112" t="s">
        <v>46</v>
      </c>
      <c r="H751" s="113">
        <v>0</v>
      </c>
      <c r="I751" s="113">
        <v>0</v>
      </c>
      <c r="J751" s="112" t="s">
        <v>5133</v>
      </c>
      <c r="K751" s="114">
        <v>1</v>
      </c>
      <c r="L751" s="114" t="s">
        <v>5134</v>
      </c>
      <c r="M751" s="111" t="s">
        <v>2641</v>
      </c>
      <c r="N751" s="115">
        <v>0</v>
      </c>
      <c r="O751" s="115">
        <v>0</v>
      </c>
      <c r="P751" s="115">
        <v>0</v>
      </c>
      <c r="Q751" s="111" t="s">
        <v>46</v>
      </c>
      <c r="R751" s="111" t="s">
        <v>46</v>
      </c>
      <c r="S751" s="111" t="s">
        <v>46</v>
      </c>
      <c r="T751" s="111" t="s">
        <v>2642</v>
      </c>
      <c r="U751" s="116">
        <f>+IF(LEN(L4T_30[[#This Row],[KOD]])=1,1,IF(LEN(L4T_30[[#This Row],[KOD]])=8,2,IF(LEN(L4T_30[[#This Row],[KOD]])=15,3,4)))</f>
        <v>4</v>
      </c>
    </row>
    <row r="752" spans="2:21">
      <c r="B752" s="99" t="s">
        <v>5231</v>
      </c>
      <c r="C752" s="33" t="s">
        <v>5232</v>
      </c>
      <c r="D752" s="35" t="s">
        <v>46</v>
      </c>
      <c r="E752" s="100" t="s">
        <v>46</v>
      </c>
      <c r="F752" s="35" t="s">
        <v>46</v>
      </c>
      <c r="G752" s="100" t="s">
        <v>46</v>
      </c>
      <c r="H752" s="37">
        <v>0</v>
      </c>
      <c r="I752" s="37">
        <v>0</v>
      </c>
      <c r="J752" s="100" t="s">
        <v>46</v>
      </c>
      <c r="K752" s="101">
        <v>0</v>
      </c>
      <c r="L752" s="101" t="s">
        <v>46</v>
      </c>
      <c r="M752" s="35" t="s">
        <v>46</v>
      </c>
      <c r="N752" s="102">
        <v>0</v>
      </c>
      <c r="O752" s="102">
        <v>0</v>
      </c>
      <c r="P752" s="102">
        <v>0</v>
      </c>
      <c r="Q752" s="35" t="s">
        <v>46</v>
      </c>
      <c r="R752" s="35" t="s">
        <v>3087</v>
      </c>
      <c r="S752" s="35" t="s">
        <v>46</v>
      </c>
      <c r="T752" s="35" t="s">
        <v>46</v>
      </c>
      <c r="U752" s="103">
        <f>+IF(LEN(L4T_30[[#This Row],[KOD]])=1,1,IF(LEN(L4T_30[[#This Row],[KOD]])=8,2,IF(LEN(L4T_30[[#This Row],[KOD]])=15,3,4)))</f>
        <v>2</v>
      </c>
    </row>
    <row r="753" spans="2:21">
      <c r="B753" s="104" t="s">
        <v>5233</v>
      </c>
      <c r="C753" s="41" t="s">
        <v>5234</v>
      </c>
      <c r="D753" s="43" t="s">
        <v>46</v>
      </c>
      <c r="E753" s="105" t="s">
        <v>46</v>
      </c>
      <c r="F753" s="43" t="s">
        <v>46</v>
      </c>
      <c r="G753" s="105" t="s">
        <v>46</v>
      </c>
      <c r="H753" s="45">
        <v>0</v>
      </c>
      <c r="I753" s="45">
        <v>0</v>
      </c>
      <c r="J753" s="105" t="s">
        <v>46</v>
      </c>
      <c r="K753" s="106">
        <v>0</v>
      </c>
      <c r="L753" s="106" t="s">
        <v>46</v>
      </c>
      <c r="M753" s="43" t="s">
        <v>46</v>
      </c>
      <c r="N753" s="107">
        <v>0</v>
      </c>
      <c r="O753" s="107">
        <v>0</v>
      </c>
      <c r="P753" s="107">
        <v>0</v>
      </c>
      <c r="Q753" s="43" t="s">
        <v>46</v>
      </c>
      <c r="R753" s="43" t="s">
        <v>46</v>
      </c>
      <c r="S753" s="43" t="s">
        <v>3066</v>
      </c>
      <c r="T753" s="43" t="s">
        <v>46</v>
      </c>
      <c r="U753" s="108">
        <f>+IF(LEN(L4T_30[[#This Row],[KOD]])=1,1,IF(LEN(L4T_30[[#This Row],[KOD]])=8,2,IF(LEN(L4T_30[[#This Row],[KOD]])=15,3,4)))</f>
        <v>3</v>
      </c>
    </row>
    <row r="754" spans="2:21">
      <c r="B754" s="109" t="s">
        <v>5235</v>
      </c>
      <c r="C754" s="110" t="s">
        <v>7545</v>
      </c>
      <c r="D754" s="111" t="s">
        <v>2913</v>
      </c>
      <c r="E754" s="112" t="s">
        <v>46</v>
      </c>
      <c r="F754" s="111" t="s">
        <v>46</v>
      </c>
      <c r="G754" s="112" t="s">
        <v>46</v>
      </c>
      <c r="H754" s="113">
        <v>0</v>
      </c>
      <c r="I754" s="113">
        <v>0</v>
      </c>
      <c r="J754" s="112" t="s">
        <v>5133</v>
      </c>
      <c r="K754" s="114">
        <v>1</v>
      </c>
      <c r="L754" s="114" t="s">
        <v>5134</v>
      </c>
      <c r="M754" s="111" t="s">
        <v>2641</v>
      </c>
      <c r="N754" s="115">
        <v>0</v>
      </c>
      <c r="O754" s="115">
        <v>0</v>
      </c>
      <c r="P754" s="115">
        <v>0</v>
      </c>
      <c r="Q754" s="111" t="s">
        <v>46</v>
      </c>
      <c r="R754" s="111" t="s">
        <v>46</v>
      </c>
      <c r="S754" s="111" t="s">
        <v>46</v>
      </c>
      <c r="T754" s="111" t="s">
        <v>5236</v>
      </c>
      <c r="U754" s="116">
        <f>+IF(LEN(L4T_30[[#This Row],[KOD]])=1,1,IF(LEN(L4T_30[[#This Row],[KOD]])=8,2,IF(LEN(L4T_30[[#This Row],[KOD]])=15,3,4)))</f>
        <v>4</v>
      </c>
    </row>
    <row r="755" spans="2:21">
      <c r="B755" s="99" t="s">
        <v>5237</v>
      </c>
      <c r="C755" s="33" t="s">
        <v>5238</v>
      </c>
      <c r="D755" s="35" t="s">
        <v>46</v>
      </c>
      <c r="E755" s="100" t="s">
        <v>46</v>
      </c>
      <c r="F755" s="35" t="s">
        <v>46</v>
      </c>
      <c r="G755" s="100" t="s">
        <v>46</v>
      </c>
      <c r="H755" s="37">
        <v>0</v>
      </c>
      <c r="I755" s="37">
        <v>0</v>
      </c>
      <c r="J755" s="100" t="s">
        <v>46</v>
      </c>
      <c r="K755" s="101">
        <v>0</v>
      </c>
      <c r="L755" s="101" t="s">
        <v>46</v>
      </c>
      <c r="M755" s="35" t="s">
        <v>46</v>
      </c>
      <c r="N755" s="102">
        <v>0</v>
      </c>
      <c r="O755" s="102">
        <v>0</v>
      </c>
      <c r="P755" s="102">
        <v>0</v>
      </c>
      <c r="Q755" s="35" t="s">
        <v>46</v>
      </c>
      <c r="R755" s="35" t="s">
        <v>3829</v>
      </c>
      <c r="S755" s="35" t="s">
        <v>46</v>
      </c>
      <c r="T755" s="35" t="s">
        <v>46</v>
      </c>
      <c r="U755" s="103">
        <f>+IF(LEN(L4T_30[[#This Row],[KOD]])=1,1,IF(LEN(L4T_30[[#This Row],[KOD]])=8,2,IF(LEN(L4T_30[[#This Row],[KOD]])=15,3,4)))</f>
        <v>2</v>
      </c>
    </row>
    <row r="756" spans="2:21">
      <c r="B756" s="104" t="s">
        <v>5239</v>
      </c>
      <c r="C756" s="41" t="s">
        <v>5240</v>
      </c>
      <c r="D756" s="43" t="s">
        <v>46</v>
      </c>
      <c r="E756" s="105" t="s">
        <v>46</v>
      </c>
      <c r="F756" s="43" t="s">
        <v>46</v>
      </c>
      <c r="G756" s="105" t="s">
        <v>46</v>
      </c>
      <c r="H756" s="45">
        <v>0</v>
      </c>
      <c r="I756" s="45">
        <v>0</v>
      </c>
      <c r="J756" s="105" t="s">
        <v>46</v>
      </c>
      <c r="K756" s="106">
        <v>0</v>
      </c>
      <c r="L756" s="106" t="s">
        <v>46</v>
      </c>
      <c r="M756" s="43" t="s">
        <v>46</v>
      </c>
      <c r="N756" s="107">
        <v>0</v>
      </c>
      <c r="O756" s="107">
        <v>0</v>
      </c>
      <c r="P756" s="107">
        <v>0</v>
      </c>
      <c r="Q756" s="43" t="s">
        <v>46</v>
      </c>
      <c r="R756" s="43" t="s">
        <v>46</v>
      </c>
      <c r="S756" s="43" t="s">
        <v>3066</v>
      </c>
      <c r="T756" s="43" t="s">
        <v>46</v>
      </c>
      <c r="U756" s="108">
        <f>+IF(LEN(L4T_30[[#This Row],[KOD]])=1,1,IF(LEN(L4T_30[[#This Row],[KOD]])=8,2,IF(LEN(L4T_30[[#This Row],[KOD]])=15,3,4)))</f>
        <v>3</v>
      </c>
    </row>
    <row r="757" spans="2:21">
      <c r="B757" s="109" t="s">
        <v>5241</v>
      </c>
      <c r="C757" s="110" t="s">
        <v>7546</v>
      </c>
      <c r="D757" s="111" t="s">
        <v>2913</v>
      </c>
      <c r="E757" s="112" t="s">
        <v>46</v>
      </c>
      <c r="F757" s="111" t="s">
        <v>46</v>
      </c>
      <c r="G757" s="112" t="s">
        <v>46</v>
      </c>
      <c r="H757" s="113">
        <v>0</v>
      </c>
      <c r="I757" s="113">
        <v>0</v>
      </c>
      <c r="J757" s="112" t="s">
        <v>5133</v>
      </c>
      <c r="K757" s="114">
        <v>1</v>
      </c>
      <c r="L757" s="114" t="s">
        <v>5134</v>
      </c>
      <c r="M757" s="111" t="s">
        <v>2641</v>
      </c>
      <c r="N757" s="115">
        <v>0</v>
      </c>
      <c r="O757" s="115">
        <v>0</v>
      </c>
      <c r="P757" s="115">
        <v>0</v>
      </c>
      <c r="Q757" s="111" t="s">
        <v>46</v>
      </c>
      <c r="R757" s="111" t="s">
        <v>46</v>
      </c>
      <c r="S757" s="111" t="s">
        <v>46</v>
      </c>
      <c r="T757" s="111" t="s">
        <v>5236</v>
      </c>
      <c r="U757" s="116">
        <f>+IF(LEN(L4T_30[[#This Row],[KOD]])=1,1,IF(LEN(L4T_30[[#This Row],[KOD]])=8,2,IF(LEN(L4T_30[[#This Row],[KOD]])=15,3,4)))</f>
        <v>4</v>
      </c>
    </row>
    <row r="758" spans="2:21">
      <c r="B758" s="99" t="s">
        <v>5242</v>
      </c>
      <c r="C758" s="33" t="s">
        <v>5243</v>
      </c>
      <c r="D758" s="35" t="s">
        <v>46</v>
      </c>
      <c r="E758" s="100" t="s">
        <v>46</v>
      </c>
      <c r="F758" s="35" t="s">
        <v>46</v>
      </c>
      <c r="G758" s="100" t="s">
        <v>46</v>
      </c>
      <c r="H758" s="37">
        <v>0</v>
      </c>
      <c r="I758" s="37">
        <v>0</v>
      </c>
      <c r="J758" s="100" t="s">
        <v>46</v>
      </c>
      <c r="K758" s="101">
        <v>0</v>
      </c>
      <c r="L758" s="101" t="s">
        <v>46</v>
      </c>
      <c r="M758" s="35" t="s">
        <v>46</v>
      </c>
      <c r="N758" s="102">
        <v>0</v>
      </c>
      <c r="O758" s="102">
        <v>0</v>
      </c>
      <c r="P758" s="102">
        <v>0</v>
      </c>
      <c r="Q758" s="35" t="s">
        <v>46</v>
      </c>
      <c r="R758" s="35" t="s">
        <v>5244</v>
      </c>
      <c r="S758" s="35" t="s">
        <v>46</v>
      </c>
      <c r="T758" s="35" t="s">
        <v>46</v>
      </c>
      <c r="U758" s="103">
        <f>+IF(LEN(L4T_30[[#This Row],[KOD]])=1,1,IF(LEN(L4T_30[[#This Row],[KOD]])=8,2,IF(LEN(L4T_30[[#This Row],[KOD]])=15,3,4)))</f>
        <v>2</v>
      </c>
    </row>
    <row r="759" spans="2:21">
      <c r="B759" s="104" t="s">
        <v>5245</v>
      </c>
      <c r="C759" s="41" t="s">
        <v>5246</v>
      </c>
      <c r="D759" s="43" t="s">
        <v>46</v>
      </c>
      <c r="E759" s="105" t="s">
        <v>46</v>
      </c>
      <c r="F759" s="43" t="s">
        <v>46</v>
      </c>
      <c r="G759" s="105" t="s">
        <v>46</v>
      </c>
      <c r="H759" s="45">
        <v>0</v>
      </c>
      <c r="I759" s="45">
        <v>0</v>
      </c>
      <c r="J759" s="105" t="s">
        <v>46</v>
      </c>
      <c r="K759" s="106">
        <v>0</v>
      </c>
      <c r="L759" s="106" t="s">
        <v>46</v>
      </c>
      <c r="M759" s="43" t="s">
        <v>46</v>
      </c>
      <c r="N759" s="107">
        <v>0</v>
      </c>
      <c r="O759" s="107">
        <v>0</v>
      </c>
      <c r="P759" s="107">
        <v>0</v>
      </c>
      <c r="Q759" s="43" t="s">
        <v>46</v>
      </c>
      <c r="R759" s="43" t="s">
        <v>46</v>
      </c>
      <c r="S759" s="43" t="s">
        <v>5247</v>
      </c>
      <c r="T759" s="43" t="s">
        <v>46</v>
      </c>
      <c r="U759" s="108">
        <f>+IF(LEN(L4T_30[[#This Row],[KOD]])=1,1,IF(LEN(L4T_30[[#This Row],[KOD]])=8,2,IF(LEN(L4T_30[[#This Row],[KOD]])=15,3,4)))</f>
        <v>3</v>
      </c>
    </row>
    <row r="760" spans="2:21">
      <c r="B760" s="109" t="s">
        <v>5248</v>
      </c>
      <c r="C760" s="110" t="s">
        <v>5249</v>
      </c>
      <c r="D760" s="111" t="s">
        <v>5250</v>
      </c>
      <c r="E760" s="112" t="s">
        <v>46</v>
      </c>
      <c r="F760" s="111" t="s">
        <v>46</v>
      </c>
      <c r="G760" s="112" t="s">
        <v>46</v>
      </c>
      <c r="H760" s="113">
        <v>0</v>
      </c>
      <c r="I760" s="113">
        <v>0</v>
      </c>
      <c r="J760" s="112" t="s">
        <v>5133</v>
      </c>
      <c r="K760" s="114">
        <v>1</v>
      </c>
      <c r="L760" s="114" t="s">
        <v>5134</v>
      </c>
      <c r="M760" s="111" t="s">
        <v>2641</v>
      </c>
      <c r="N760" s="115">
        <v>0</v>
      </c>
      <c r="O760" s="115">
        <v>0</v>
      </c>
      <c r="P760" s="115">
        <v>0</v>
      </c>
      <c r="Q760" s="111" t="s">
        <v>46</v>
      </c>
      <c r="R760" s="111" t="s">
        <v>46</v>
      </c>
      <c r="S760" s="111" t="s">
        <v>46</v>
      </c>
      <c r="T760" s="111" t="s">
        <v>3497</v>
      </c>
      <c r="U760" s="116">
        <f>+IF(LEN(L4T_30[[#This Row],[KOD]])=1,1,IF(LEN(L4T_30[[#This Row],[KOD]])=8,2,IF(LEN(L4T_30[[#This Row],[KOD]])=15,3,4)))</f>
        <v>4</v>
      </c>
    </row>
    <row r="761" spans="2:21">
      <c r="B761" s="109" t="s">
        <v>5251</v>
      </c>
      <c r="C761" s="110" t="s">
        <v>5252</v>
      </c>
      <c r="D761" s="111" t="s">
        <v>5250</v>
      </c>
      <c r="E761" s="112" t="s">
        <v>46</v>
      </c>
      <c r="F761" s="111" t="s">
        <v>46</v>
      </c>
      <c r="G761" s="112" t="s">
        <v>46</v>
      </c>
      <c r="H761" s="113">
        <v>0</v>
      </c>
      <c r="I761" s="113">
        <v>0</v>
      </c>
      <c r="J761" s="112" t="s">
        <v>5133</v>
      </c>
      <c r="K761" s="114">
        <v>1</v>
      </c>
      <c r="L761" s="114" t="s">
        <v>5134</v>
      </c>
      <c r="M761" s="111" t="s">
        <v>2641</v>
      </c>
      <c r="N761" s="115">
        <v>0</v>
      </c>
      <c r="O761" s="115">
        <v>0</v>
      </c>
      <c r="P761" s="115">
        <v>0</v>
      </c>
      <c r="Q761" s="111" t="s">
        <v>46</v>
      </c>
      <c r="R761" s="111" t="s">
        <v>46</v>
      </c>
      <c r="S761" s="111" t="s">
        <v>46</v>
      </c>
      <c r="T761" s="111" t="s">
        <v>3501</v>
      </c>
      <c r="U761" s="116">
        <f>+IF(LEN(L4T_30[[#This Row],[KOD]])=1,1,IF(LEN(L4T_30[[#This Row],[KOD]])=8,2,IF(LEN(L4T_30[[#This Row],[KOD]])=15,3,4)))</f>
        <v>4</v>
      </c>
    </row>
    <row r="762" spans="2:21">
      <c r="B762" s="109" t="s">
        <v>5253</v>
      </c>
      <c r="C762" s="110" t="s">
        <v>158</v>
      </c>
      <c r="D762" s="111" t="s">
        <v>5250</v>
      </c>
      <c r="E762" s="112" t="s">
        <v>46</v>
      </c>
      <c r="F762" s="111" t="s">
        <v>46</v>
      </c>
      <c r="G762" s="112" t="s">
        <v>46</v>
      </c>
      <c r="H762" s="113">
        <v>0</v>
      </c>
      <c r="I762" s="113">
        <v>0</v>
      </c>
      <c r="J762" s="112" t="s">
        <v>5133</v>
      </c>
      <c r="K762" s="114">
        <v>1</v>
      </c>
      <c r="L762" s="114" t="s">
        <v>5134</v>
      </c>
      <c r="M762" s="111" t="s">
        <v>2641</v>
      </c>
      <c r="N762" s="115">
        <v>0</v>
      </c>
      <c r="O762" s="115">
        <v>0</v>
      </c>
      <c r="P762" s="115">
        <v>0</v>
      </c>
      <c r="Q762" s="111" t="s">
        <v>46</v>
      </c>
      <c r="R762" s="111" t="s">
        <v>46</v>
      </c>
      <c r="S762" s="111" t="s">
        <v>46</v>
      </c>
      <c r="T762" s="111" t="s">
        <v>3516</v>
      </c>
      <c r="U762" s="116">
        <f>+IF(LEN(L4T_30[[#This Row],[KOD]])=1,1,IF(LEN(L4T_30[[#This Row],[KOD]])=8,2,IF(LEN(L4T_30[[#This Row],[KOD]])=15,3,4)))</f>
        <v>4</v>
      </c>
    </row>
    <row r="763" spans="2:21">
      <c r="B763" s="109" t="s">
        <v>5254</v>
      </c>
      <c r="C763" s="110" t="s">
        <v>5255</v>
      </c>
      <c r="D763" s="111" t="s">
        <v>5250</v>
      </c>
      <c r="E763" s="112" t="s">
        <v>46</v>
      </c>
      <c r="F763" s="111" t="s">
        <v>46</v>
      </c>
      <c r="G763" s="112" t="s">
        <v>46</v>
      </c>
      <c r="H763" s="113">
        <v>0</v>
      </c>
      <c r="I763" s="113">
        <v>0</v>
      </c>
      <c r="J763" s="112" t="s">
        <v>5133</v>
      </c>
      <c r="K763" s="114">
        <v>1</v>
      </c>
      <c r="L763" s="114" t="s">
        <v>5134</v>
      </c>
      <c r="M763" s="111" t="s">
        <v>2641</v>
      </c>
      <c r="N763" s="115">
        <v>0</v>
      </c>
      <c r="O763" s="115">
        <v>0</v>
      </c>
      <c r="P763" s="115">
        <v>0</v>
      </c>
      <c r="Q763" s="111" t="s">
        <v>46</v>
      </c>
      <c r="R763" s="111" t="s">
        <v>46</v>
      </c>
      <c r="S763" s="111" t="s">
        <v>46</v>
      </c>
      <c r="T763" s="111" t="s">
        <v>5256</v>
      </c>
      <c r="U763" s="116">
        <f>+IF(LEN(L4T_30[[#This Row],[KOD]])=1,1,IF(LEN(L4T_30[[#This Row],[KOD]])=8,2,IF(LEN(L4T_30[[#This Row],[KOD]])=15,3,4)))</f>
        <v>4</v>
      </c>
    </row>
    <row r="764" spans="2:21">
      <c r="B764" s="109" t="s">
        <v>5257</v>
      </c>
      <c r="C764" s="110" t="s">
        <v>233</v>
      </c>
      <c r="D764" s="111" t="s">
        <v>5250</v>
      </c>
      <c r="E764" s="112" t="s">
        <v>46</v>
      </c>
      <c r="F764" s="111" t="s">
        <v>46</v>
      </c>
      <c r="G764" s="112" t="s">
        <v>46</v>
      </c>
      <c r="H764" s="113">
        <v>0</v>
      </c>
      <c r="I764" s="113">
        <v>0</v>
      </c>
      <c r="J764" s="112" t="s">
        <v>5133</v>
      </c>
      <c r="K764" s="114">
        <v>1</v>
      </c>
      <c r="L764" s="114" t="s">
        <v>5134</v>
      </c>
      <c r="M764" s="111" t="s">
        <v>2641</v>
      </c>
      <c r="N764" s="115">
        <v>0</v>
      </c>
      <c r="O764" s="115">
        <v>0</v>
      </c>
      <c r="P764" s="115">
        <v>0</v>
      </c>
      <c r="Q764" s="111" t="s">
        <v>46</v>
      </c>
      <c r="R764" s="111" t="s">
        <v>46</v>
      </c>
      <c r="S764" s="111" t="s">
        <v>46</v>
      </c>
      <c r="T764" s="111" t="s">
        <v>5258</v>
      </c>
      <c r="U764" s="116">
        <f>+IF(LEN(L4T_30[[#This Row],[KOD]])=1,1,IF(LEN(L4T_30[[#This Row],[KOD]])=8,2,IF(LEN(L4T_30[[#This Row],[KOD]])=15,3,4)))</f>
        <v>4</v>
      </c>
    </row>
    <row r="765" spans="2:21">
      <c r="B765" s="109" t="s">
        <v>5259</v>
      </c>
      <c r="C765" s="110" t="s">
        <v>5260</v>
      </c>
      <c r="D765" s="111" t="s">
        <v>5250</v>
      </c>
      <c r="E765" s="112" t="s">
        <v>46</v>
      </c>
      <c r="F765" s="111" t="s">
        <v>46</v>
      </c>
      <c r="G765" s="112" t="s">
        <v>46</v>
      </c>
      <c r="H765" s="113">
        <v>0</v>
      </c>
      <c r="I765" s="113">
        <v>0</v>
      </c>
      <c r="J765" s="112" t="s">
        <v>5133</v>
      </c>
      <c r="K765" s="114">
        <v>1</v>
      </c>
      <c r="L765" s="114" t="s">
        <v>5134</v>
      </c>
      <c r="M765" s="111" t="s">
        <v>2641</v>
      </c>
      <c r="N765" s="115">
        <v>0</v>
      </c>
      <c r="O765" s="115">
        <v>0</v>
      </c>
      <c r="P765" s="115">
        <v>0</v>
      </c>
      <c r="Q765" s="111" t="s">
        <v>46</v>
      </c>
      <c r="R765" s="111" t="s">
        <v>46</v>
      </c>
      <c r="S765" s="111" t="s">
        <v>46</v>
      </c>
      <c r="T765" s="111" t="s">
        <v>5261</v>
      </c>
      <c r="U765" s="116">
        <f>+IF(LEN(L4T_30[[#This Row],[KOD]])=1,1,IF(LEN(L4T_30[[#This Row],[KOD]])=8,2,IF(LEN(L4T_30[[#This Row],[KOD]])=15,3,4)))</f>
        <v>4</v>
      </c>
    </row>
    <row r="766" spans="2:21">
      <c r="B766" s="109" t="s">
        <v>5262</v>
      </c>
      <c r="C766" s="110" t="s">
        <v>29</v>
      </c>
      <c r="D766" s="111" t="s">
        <v>5250</v>
      </c>
      <c r="E766" s="112" t="s">
        <v>46</v>
      </c>
      <c r="F766" s="111" t="s">
        <v>46</v>
      </c>
      <c r="G766" s="112" t="s">
        <v>46</v>
      </c>
      <c r="H766" s="113">
        <v>0</v>
      </c>
      <c r="I766" s="113">
        <v>0</v>
      </c>
      <c r="J766" s="112" t="s">
        <v>5133</v>
      </c>
      <c r="K766" s="114">
        <v>1</v>
      </c>
      <c r="L766" s="114" t="s">
        <v>5134</v>
      </c>
      <c r="M766" s="111" t="s">
        <v>2641</v>
      </c>
      <c r="N766" s="115">
        <v>0</v>
      </c>
      <c r="O766" s="115">
        <v>0</v>
      </c>
      <c r="P766" s="115">
        <v>0</v>
      </c>
      <c r="Q766" s="111" t="s">
        <v>46</v>
      </c>
      <c r="R766" s="111" t="s">
        <v>46</v>
      </c>
      <c r="S766" s="111" t="s">
        <v>46</v>
      </c>
      <c r="T766" s="111" t="s">
        <v>5263</v>
      </c>
      <c r="U766" s="116">
        <f>+IF(LEN(L4T_30[[#This Row],[KOD]])=1,1,IF(LEN(L4T_30[[#This Row],[KOD]])=8,2,IF(LEN(L4T_30[[#This Row],[KOD]])=15,3,4)))</f>
        <v>4</v>
      </c>
    </row>
    <row r="767" spans="2:21">
      <c r="B767" s="109" t="s">
        <v>5264</v>
      </c>
      <c r="C767" s="110" t="s">
        <v>30</v>
      </c>
      <c r="D767" s="111" t="s">
        <v>5250</v>
      </c>
      <c r="E767" s="112" t="s">
        <v>46</v>
      </c>
      <c r="F767" s="111" t="s">
        <v>46</v>
      </c>
      <c r="G767" s="112" t="s">
        <v>46</v>
      </c>
      <c r="H767" s="113">
        <v>0</v>
      </c>
      <c r="I767" s="113">
        <v>0</v>
      </c>
      <c r="J767" s="112" t="s">
        <v>5133</v>
      </c>
      <c r="K767" s="114">
        <v>1</v>
      </c>
      <c r="L767" s="114" t="s">
        <v>5134</v>
      </c>
      <c r="M767" s="111" t="s">
        <v>2641</v>
      </c>
      <c r="N767" s="115">
        <v>0</v>
      </c>
      <c r="O767" s="115">
        <v>0</v>
      </c>
      <c r="P767" s="115">
        <v>0</v>
      </c>
      <c r="Q767" s="111" t="s">
        <v>46</v>
      </c>
      <c r="R767" s="111" t="s">
        <v>46</v>
      </c>
      <c r="S767" s="111" t="s">
        <v>46</v>
      </c>
      <c r="T767" s="111" t="s">
        <v>5265</v>
      </c>
      <c r="U767" s="116">
        <f>+IF(LEN(L4T_30[[#This Row],[KOD]])=1,1,IF(LEN(L4T_30[[#This Row],[KOD]])=8,2,IF(LEN(L4T_30[[#This Row],[KOD]])=15,3,4)))</f>
        <v>4</v>
      </c>
    </row>
    <row r="768" spans="2:21">
      <c r="B768" s="109" t="s">
        <v>5266</v>
      </c>
      <c r="C768" s="110" t="s">
        <v>31</v>
      </c>
      <c r="D768" s="111" t="s">
        <v>5250</v>
      </c>
      <c r="E768" s="112" t="s">
        <v>46</v>
      </c>
      <c r="F768" s="111" t="s">
        <v>46</v>
      </c>
      <c r="G768" s="112" t="s">
        <v>46</v>
      </c>
      <c r="H768" s="113">
        <v>0</v>
      </c>
      <c r="I768" s="113">
        <v>0</v>
      </c>
      <c r="J768" s="112" t="s">
        <v>5133</v>
      </c>
      <c r="K768" s="114">
        <v>1</v>
      </c>
      <c r="L768" s="114" t="s">
        <v>5134</v>
      </c>
      <c r="M768" s="111" t="s">
        <v>2641</v>
      </c>
      <c r="N768" s="115">
        <v>0</v>
      </c>
      <c r="O768" s="115">
        <v>0</v>
      </c>
      <c r="P768" s="115">
        <v>0</v>
      </c>
      <c r="Q768" s="111" t="s">
        <v>46</v>
      </c>
      <c r="R768" s="111" t="s">
        <v>46</v>
      </c>
      <c r="S768" s="111" t="s">
        <v>46</v>
      </c>
      <c r="T768" s="111" t="s">
        <v>5267</v>
      </c>
      <c r="U768" s="116">
        <f>+IF(LEN(L4T_30[[#This Row],[KOD]])=1,1,IF(LEN(L4T_30[[#This Row],[KOD]])=8,2,IF(LEN(L4T_30[[#This Row],[KOD]])=15,3,4)))</f>
        <v>4</v>
      </c>
    </row>
    <row r="769" spans="2:21">
      <c r="B769" s="109" t="s">
        <v>5268</v>
      </c>
      <c r="C769" s="110" t="s">
        <v>559</v>
      </c>
      <c r="D769" s="111" t="s">
        <v>5250</v>
      </c>
      <c r="E769" s="112" t="s">
        <v>46</v>
      </c>
      <c r="F769" s="111" t="s">
        <v>46</v>
      </c>
      <c r="G769" s="112" t="s">
        <v>46</v>
      </c>
      <c r="H769" s="113">
        <v>0</v>
      </c>
      <c r="I769" s="113">
        <v>0</v>
      </c>
      <c r="J769" s="112" t="s">
        <v>5133</v>
      </c>
      <c r="K769" s="114">
        <v>1</v>
      </c>
      <c r="L769" s="114" t="s">
        <v>5134</v>
      </c>
      <c r="M769" s="111" t="s">
        <v>2641</v>
      </c>
      <c r="N769" s="115">
        <v>0</v>
      </c>
      <c r="O769" s="115">
        <v>0</v>
      </c>
      <c r="P769" s="115">
        <v>0</v>
      </c>
      <c r="Q769" s="111" t="s">
        <v>46</v>
      </c>
      <c r="R769" s="111" t="s">
        <v>46</v>
      </c>
      <c r="S769" s="111" t="s">
        <v>46</v>
      </c>
      <c r="T769" s="111" t="s">
        <v>5269</v>
      </c>
      <c r="U769" s="116">
        <f>+IF(LEN(L4T_30[[#This Row],[KOD]])=1,1,IF(LEN(L4T_30[[#This Row],[KOD]])=8,2,IF(LEN(L4T_30[[#This Row],[KOD]])=15,3,4)))</f>
        <v>4</v>
      </c>
    </row>
    <row r="770" spans="2:21">
      <c r="B770" s="109" t="s">
        <v>5270</v>
      </c>
      <c r="C770" s="110" t="s">
        <v>32</v>
      </c>
      <c r="D770" s="111" t="s">
        <v>5250</v>
      </c>
      <c r="E770" s="112" t="s">
        <v>46</v>
      </c>
      <c r="F770" s="111" t="s">
        <v>46</v>
      </c>
      <c r="G770" s="112" t="s">
        <v>46</v>
      </c>
      <c r="H770" s="113">
        <v>0</v>
      </c>
      <c r="I770" s="113">
        <v>0</v>
      </c>
      <c r="J770" s="112" t="s">
        <v>5133</v>
      </c>
      <c r="K770" s="114">
        <v>1</v>
      </c>
      <c r="L770" s="114" t="s">
        <v>5134</v>
      </c>
      <c r="M770" s="111" t="s">
        <v>2641</v>
      </c>
      <c r="N770" s="115">
        <v>0</v>
      </c>
      <c r="O770" s="115">
        <v>0</v>
      </c>
      <c r="P770" s="115">
        <v>0</v>
      </c>
      <c r="Q770" s="111" t="s">
        <v>46</v>
      </c>
      <c r="R770" s="111" t="s">
        <v>46</v>
      </c>
      <c r="S770" s="111" t="s">
        <v>46</v>
      </c>
      <c r="T770" s="111" t="s">
        <v>5271</v>
      </c>
      <c r="U770" s="116">
        <f>+IF(LEN(L4T_30[[#This Row],[KOD]])=1,1,IF(LEN(L4T_30[[#This Row],[KOD]])=8,2,IF(LEN(L4T_30[[#This Row],[KOD]])=15,3,4)))</f>
        <v>4</v>
      </c>
    </row>
    <row r="771" spans="2:21">
      <c r="B771" s="109" t="s">
        <v>5272</v>
      </c>
      <c r="C771" s="110" t="s">
        <v>5273</v>
      </c>
      <c r="D771" s="111" t="s">
        <v>5250</v>
      </c>
      <c r="E771" s="112" t="s">
        <v>46</v>
      </c>
      <c r="F771" s="111" t="s">
        <v>46</v>
      </c>
      <c r="G771" s="112" t="s">
        <v>46</v>
      </c>
      <c r="H771" s="113">
        <v>0</v>
      </c>
      <c r="I771" s="113">
        <v>0</v>
      </c>
      <c r="J771" s="112" t="s">
        <v>5133</v>
      </c>
      <c r="K771" s="114">
        <v>1</v>
      </c>
      <c r="L771" s="114" t="s">
        <v>5134</v>
      </c>
      <c r="M771" s="111" t="s">
        <v>2641</v>
      </c>
      <c r="N771" s="115">
        <v>0</v>
      </c>
      <c r="O771" s="115">
        <v>0</v>
      </c>
      <c r="P771" s="115">
        <v>0</v>
      </c>
      <c r="Q771" s="111" t="s">
        <v>46</v>
      </c>
      <c r="R771" s="111" t="s">
        <v>46</v>
      </c>
      <c r="S771" s="111" t="s">
        <v>46</v>
      </c>
      <c r="T771" s="111" t="s">
        <v>5274</v>
      </c>
      <c r="U771" s="116">
        <f>+IF(LEN(L4T_30[[#This Row],[KOD]])=1,1,IF(LEN(L4T_30[[#This Row],[KOD]])=8,2,IF(LEN(L4T_30[[#This Row],[KOD]])=15,3,4)))</f>
        <v>4</v>
      </c>
    </row>
    <row r="772" spans="2:21">
      <c r="B772" s="109" t="s">
        <v>5275</v>
      </c>
      <c r="C772" s="110" t="s">
        <v>5276</v>
      </c>
      <c r="D772" s="111" t="s">
        <v>5250</v>
      </c>
      <c r="E772" s="112" t="s">
        <v>46</v>
      </c>
      <c r="F772" s="111" t="s">
        <v>46</v>
      </c>
      <c r="G772" s="112" t="s">
        <v>46</v>
      </c>
      <c r="H772" s="113">
        <v>0</v>
      </c>
      <c r="I772" s="113">
        <v>0</v>
      </c>
      <c r="J772" s="112" t="s">
        <v>5133</v>
      </c>
      <c r="K772" s="114">
        <v>1</v>
      </c>
      <c r="L772" s="114" t="s">
        <v>5134</v>
      </c>
      <c r="M772" s="111" t="s">
        <v>2641</v>
      </c>
      <c r="N772" s="115">
        <v>0</v>
      </c>
      <c r="O772" s="115">
        <v>0</v>
      </c>
      <c r="P772" s="115">
        <v>0</v>
      </c>
      <c r="Q772" s="111" t="s">
        <v>46</v>
      </c>
      <c r="R772" s="111" t="s">
        <v>46</v>
      </c>
      <c r="S772" s="111" t="s">
        <v>46</v>
      </c>
      <c r="T772" s="111" t="s">
        <v>5277</v>
      </c>
      <c r="U772" s="116">
        <f>+IF(LEN(L4T_30[[#This Row],[KOD]])=1,1,IF(LEN(L4T_30[[#This Row],[KOD]])=8,2,IF(LEN(L4T_30[[#This Row],[KOD]])=15,3,4)))</f>
        <v>4</v>
      </c>
    </row>
    <row r="773" spans="2:21">
      <c r="B773" s="109" t="s">
        <v>5278</v>
      </c>
      <c r="C773" s="110" t="s">
        <v>1357</v>
      </c>
      <c r="D773" s="111" t="s">
        <v>5250</v>
      </c>
      <c r="E773" s="112" t="s">
        <v>46</v>
      </c>
      <c r="F773" s="111" t="s">
        <v>46</v>
      </c>
      <c r="G773" s="112" t="s">
        <v>46</v>
      </c>
      <c r="H773" s="113">
        <v>0</v>
      </c>
      <c r="I773" s="113">
        <v>0</v>
      </c>
      <c r="J773" s="112" t="s">
        <v>5133</v>
      </c>
      <c r="K773" s="114">
        <v>1</v>
      </c>
      <c r="L773" s="114" t="s">
        <v>5134</v>
      </c>
      <c r="M773" s="111" t="s">
        <v>2641</v>
      </c>
      <c r="N773" s="115">
        <v>0</v>
      </c>
      <c r="O773" s="115">
        <v>0</v>
      </c>
      <c r="P773" s="115">
        <v>0</v>
      </c>
      <c r="Q773" s="111" t="s">
        <v>46</v>
      </c>
      <c r="R773" s="111" t="s">
        <v>46</v>
      </c>
      <c r="S773" s="111" t="s">
        <v>46</v>
      </c>
      <c r="T773" s="111" t="s">
        <v>5279</v>
      </c>
      <c r="U773" s="116">
        <f>+IF(LEN(L4T_30[[#This Row],[KOD]])=1,1,IF(LEN(L4T_30[[#This Row],[KOD]])=8,2,IF(LEN(L4T_30[[#This Row],[KOD]])=15,3,4)))</f>
        <v>4</v>
      </c>
    </row>
    <row r="774" spans="2:21">
      <c r="B774" s="109" t="s">
        <v>5280</v>
      </c>
      <c r="C774" s="110" t="s">
        <v>5281</v>
      </c>
      <c r="D774" s="111" t="s">
        <v>5250</v>
      </c>
      <c r="E774" s="112" t="s">
        <v>46</v>
      </c>
      <c r="F774" s="111" t="s">
        <v>46</v>
      </c>
      <c r="G774" s="112" t="s">
        <v>46</v>
      </c>
      <c r="H774" s="113">
        <v>0</v>
      </c>
      <c r="I774" s="113">
        <v>0</v>
      </c>
      <c r="J774" s="112" t="s">
        <v>5133</v>
      </c>
      <c r="K774" s="114">
        <v>1</v>
      </c>
      <c r="L774" s="114" t="s">
        <v>5134</v>
      </c>
      <c r="M774" s="111" t="s">
        <v>2641</v>
      </c>
      <c r="N774" s="115">
        <v>0</v>
      </c>
      <c r="O774" s="115">
        <v>0</v>
      </c>
      <c r="P774" s="115">
        <v>0</v>
      </c>
      <c r="Q774" s="111" t="s">
        <v>46</v>
      </c>
      <c r="R774" s="111" t="s">
        <v>46</v>
      </c>
      <c r="S774" s="111" t="s">
        <v>46</v>
      </c>
      <c r="T774" s="111" t="s">
        <v>5282</v>
      </c>
      <c r="U774" s="116">
        <f>+IF(LEN(L4T_30[[#This Row],[KOD]])=1,1,IF(LEN(L4T_30[[#This Row],[KOD]])=8,2,IF(LEN(L4T_30[[#This Row],[KOD]])=15,3,4)))</f>
        <v>4</v>
      </c>
    </row>
    <row r="775" spans="2:21">
      <c r="B775" s="104" t="s">
        <v>5283</v>
      </c>
      <c r="C775" s="41" t="s">
        <v>5284</v>
      </c>
      <c r="D775" s="43" t="s">
        <v>46</v>
      </c>
      <c r="E775" s="105" t="s">
        <v>46</v>
      </c>
      <c r="F775" s="43" t="s">
        <v>46</v>
      </c>
      <c r="G775" s="105" t="s">
        <v>46</v>
      </c>
      <c r="H775" s="45">
        <v>0</v>
      </c>
      <c r="I775" s="45">
        <v>0</v>
      </c>
      <c r="J775" s="105" t="s">
        <v>46</v>
      </c>
      <c r="K775" s="106">
        <v>0</v>
      </c>
      <c r="L775" s="106" t="s">
        <v>46</v>
      </c>
      <c r="M775" s="43" t="s">
        <v>46</v>
      </c>
      <c r="N775" s="107">
        <v>0</v>
      </c>
      <c r="O775" s="107">
        <v>0</v>
      </c>
      <c r="P775" s="107">
        <v>0</v>
      </c>
      <c r="Q775" s="43" t="s">
        <v>46</v>
      </c>
      <c r="R775" s="43" t="s">
        <v>46</v>
      </c>
      <c r="S775" s="43" t="s">
        <v>5285</v>
      </c>
      <c r="T775" s="43" t="s">
        <v>46</v>
      </c>
      <c r="U775" s="108">
        <f>+IF(LEN(L4T_30[[#This Row],[KOD]])=1,1,IF(LEN(L4T_30[[#This Row],[KOD]])=8,2,IF(LEN(L4T_30[[#This Row],[KOD]])=15,3,4)))</f>
        <v>3</v>
      </c>
    </row>
    <row r="776" spans="2:21">
      <c r="B776" s="109" t="s">
        <v>5286</v>
      </c>
      <c r="C776" s="110" t="s">
        <v>5287</v>
      </c>
      <c r="D776" s="111" t="s">
        <v>5250</v>
      </c>
      <c r="E776" s="112" t="s">
        <v>46</v>
      </c>
      <c r="F776" s="111" t="s">
        <v>46</v>
      </c>
      <c r="G776" s="112" t="s">
        <v>46</v>
      </c>
      <c r="H776" s="113">
        <v>0</v>
      </c>
      <c r="I776" s="113">
        <v>0</v>
      </c>
      <c r="J776" s="112" t="s">
        <v>5133</v>
      </c>
      <c r="K776" s="114">
        <v>1</v>
      </c>
      <c r="L776" s="114" t="s">
        <v>5134</v>
      </c>
      <c r="M776" s="111" t="s">
        <v>2641</v>
      </c>
      <c r="N776" s="115">
        <v>0</v>
      </c>
      <c r="O776" s="115">
        <v>0</v>
      </c>
      <c r="P776" s="115">
        <v>0</v>
      </c>
      <c r="Q776" s="111" t="s">
        <v>46</v>
      </c>
      <c r="R776" s="111" t="s">
        <v>46</v>
      </c>
      <c r="S776" s="111" t="s">
        <v>46</v>
      </c>
      <c r="T776" s="111" t="s">
        <v>3497</v>
      </c>
      <c r="U776" s="116">
        <f>+IF(LEN(L4T_30[[#This Row],[KOD]])=1,1,IF(LEN(L4T_30[[#This Row],[KOD]])=8,2,IF(LEN(L4T_30[[#This Row],[KOD]])=15,3,4)))</f>
        <v>4</v>
      </c>
    </row>
    <row r="777" spans="2:21">
      <c r="B777" s="109" t="s">
        <v>5288</v>
      </c>
      <c r="C777" s="110" t="s">
        <v>5289</v>
      </c>
      <c r="D777" s="111" t="s">
        <v>5250</v>
      </c>
      <c r="E777" s="112" t="s">
        <v>46</v>
      </c>
      <c r="F777" s="111" t="s">
        <v>46</v>
      </c>
      <c r="G777" s="112" t="s">
        <v>46</v>
      </c>
      <c r="H777" s="113">
        <v>0</v>
      </c>
      <c r="I777" s="113">
        <v>0</v>
      </c>
      <c r="J777" s="112" t="s">
        <v>5133</v>
      </c>
      <c r="K777" s="114">
        <v>1</v>
      </c>
      <c r="L777" s="114" t="s">
        <v>5134</v>
      </c>
      <c r="M777" s="111" t="s">
        <v>2641</v>
      </c>
      <c r="N777" s="115">
        <v>0</v>
      </c>
      <c r="O777" s="115">
        <v>0</v>
      </c>
      <c r="P777" s="115">
        <v>0</v>
      </c>
      <c r="Q777" s="111" t="s">
        <v>46</v>
      </c>
      <c r="R777" s="111" t="s">
        <v>46</v>
      </c>
      <c r="S777" s="111" t="s">
        <v>46</v>
      </c>
      <c r="T777" s="111" t="s">
        <v>5290</v>
      </c>
      <c r="U777" s="116">
        <f>+IF(LEN(L4T_30[[#This Row],[KOD]])=1,1,IF(LEN(L4T_30[[#This Row],[KOD]])=8,2,IF(LEN(L4T_30[[#This Row],[KOD]])=15,3,4)))</f>
        <v>4</v>
      </c>
    </row>
    <row r="778" spans="2:21">
      <c r="B778" s="109" t="s">
        <v>5291</v>
      </c>
      <c r="C778" s="110" t="s">
        <v>5292</v>
      </c>
      <c r="D778" s="111" t="s">
        <v>5250</v>
      </c>
      <c r="E778" s="112" t="s">
        <v>46</v>
      </c>
      <c r="F778" s="111" t="s">
        <v>46</v>
      </c>
      <c r="G778" s="112" t="s">
        <v>46</v>
      </c>
      <c r="H778" s="113">
        <v>0</v>
      </c>
      <c r="I778" s="113">
        <v>0</v>
      </c>
      <c r="J778" s="112" t="s">
        <v>5133</v>
      </c>
      <c r="K778" s="114">
        <v>1</v>
      </c>
      <c r="L778" s="114" t="s">
        <v>5134</v>
      </c>
      <c r="M778" s="111" t="s">
        <v>2641</v>
      </c>
      <c r="N778" s="115">
        <v>0</v>
      </c>
      <c r="O778" s="115">
        <v>0</v>
      </c>
      <c r="P778" s="115">
        <v>0</v>
      </c>
      <c r="Q778" s="111" t="s">
        <v>46</v>
      </c>
      <c r="R778" s="111" t="s">
        <v>46</v>
      </c>
      <c r="S778" s="111" t="s">
        <v>46</v>
      </c>
      <c r="T778" s="111" t="s">
        <v>5293</v>
      </c>
      <c r="U778" s="116">
        <f>+IF(LEN(L4T_30[[#This Row],[KOD]])=1,1,IF(LEN(L4T_30[[#This Row],[KOD]])=8,2,IF(LEN(L4T_30[[#This Row],[KOD]])=15,3,4)))</f>
        <v>4</v>
      </c>
    </row>
    <row r="779" spans="2:21">
      <c r="B779" s="109" t="s">
        <v>5294</v>
      </c>
      <c r="C779" s="110" t="s">
        <v>5295</v>
      </c>
      <c r="D779" s="111" t="s">
        <v>5250</v>
      </c>
      <c r="E779" s="112" t="s">
        <v>46</v>
      </c>
      <c r="F779" s="111" t="s">
        <v>46</v>
      </c>
      <c r="G779" s="112" t="s">
        <v>46</v>
      </c>
      <c r="H779" s="113">
        <v>0</v>
      </c>
      <c r="I779" s="113">
        <v>0</v>
      </c>
      <c r="J779" s="112" t="s">
        <v>5133</v>
      </c>
      <c r="K779" s="114">
        <v>1</v>
      </c>
      <c r="L779" s="114" t="s">
        <v>5134</v>
      </c>
      <c r="M779" s="111" t="s">
        <v>2641</v>
      </c>
      <c r="N779" s="115">
        <v>0</v>
      </c>
      <c r="O779" s="115">
        <v>0</v>
      </c>
      <c r="P779" s="115">
        <v>0</v>
      </c>
      <c r="Q779" s="111" t="s">
        <v>46</v>
      </c>
      <c r="R779" s="111" t="s">
        <v>46</v>
      </c>
      <c r="S779" s="111" t="s">
        <v>46</v>
      </c>
      <c r="T779" s="111" t="s">
        <v>5296</v>
      </c>
      <c r="U779" s="116">
        <f>+IF(LEN(L4T_30[[#This Row],[KOD]])=1,1,IF(LEN(L4T_30[[#This Row],[KOD]])=8,2,IF(LEN(L4T_30[[#This Row],[KOD]])=15,3,4)))</f>
        <v>4</v>
      </c>
    </row>
    <row r="780" spans="2:21">
      <c r="B780" s="109" t="s">
        <v>5297</v>
      </c>
      <c r="C780" s="110" t="s">
        <v>1376</v>
      </c>
      <c r="D780" s="111" t="s">
        <v>5250</v>
      </c>
      <c r="E780" s="112" t="s">
        <v>46</v>
      </c>
      <c r="F780" s="111" t="s">
        <v>46</v>
      </c>
      <c r="G780" s="112" t="s">
        <v>46</v>
      </c>
      <c r="H780" s="113">
        <v>0</v>
      </c>
      <c r="I780" s="113">
        <v>0</v>
      </c>
      <c r="J780" s="112" t="s">
        <v>5133</v>
      </c>
      <c r="K780" s="114">
        <v>1</v>
      </c>
      <c r="L780" s="114" t="s">
        <v>5134</v>
      </c>
      <c r="M780" s="111" t="s">
        <v>2641</v>
      </c>
      <c r="N780" s="115">
        <v>0</v>
      </c>
      <c r="O780" s="115">
        <v>0</v>
      </c>
      <c r="P780" s="115">
        <v>0</v>
      </c>
      <c r="Q780" s="111" t="s">
        <v>46</v>
      </c>
      <c r="R780" s="111" t="s">
        <v>46</v>
      </c>
      <c r="S780" s="111" t="s">
        <v>46</v>
      </c>
      <c r="T780" s="111" t="s">
        <v>5298</v>
      </c>
      <c r="U780" s="116">
        <f>+IF(LEN(L4T_30[[#This Row],[KOD]])=1,1,IF(LEN(L4T_30[[#This Row],[KOD]])=8,2,IF(LEN(L4T_30[[#This Row],[KOD]])=15,3,4)))</f>
        <v>4</v>
      </c>
    </row>
    <row r="781" spans="2:21">
      <c r="B781" s="109" t="s">
        <v>5299</v>
      </c>
      <c r="C781" s="110" t="s">
        <v>1378</v>
      </c>
      <c r="D781" s="111" t="s">
        <v>5250</v>
      </c>
      <c r="E781" s="112" t="s">
        <v>46</v>
      </c>
      <c r="F781" s="111" t="s">
        <v>46</v>
      </c>
      <c r="G781" s="112" t="s">
        <v>46</v>
      </c>
      <c r="H781" s="113">
        <v>0</v>
      </c>
      <c r="I781" s="113">
        <v>0</v>
      </c>
      <c r="J781" s="112" t="s">
        <v>5133</v>
      </c>
      <c r="K781" s="114">
        <v>1</v>
      </c>
      <c r="L781" s="114" t="s">
        <v>5134</v>
      </c>
      <c r="M781" s="111" t="s">
        <v>2641</v>
      </c>
      <c r="N781" s="115">
        <v>0</v>
      </c>
      <c r="O781" s="115">
        <v>0</v>
      </c>
      <c r="P781" s="115">
        <v>0</v>
      </c>
      <c r="Q781" s="111" t="s">
        <v>46</v>
      </c>
      <c r="R781" s="111" t="s">
        <v>46</v>
      </c>
      <c r="S781" s="111" t="s">
        <v>46</v>
      </c>
      <c r="T781" s="111" t="s">
        <v>5263</v>
      </c>
      <c r="U781" s="116">
        <f>+IF(LEN(L4T_30[[#This Row],[KOD]])=1,1,IF(LEN(L4T_30[[#This Row],[KOD]])=8,2,IF(LEN(L4T_30[[#This Row],[KOD]])=15,3,4)))</f>
        <v>4</v>
      </c>
    </row>
    <row r="782" spans="2:21">
      <c r="B782" s="109" t="s">
        <v>5300</v>
      </c>
      <c r="C782" s="110" t="s">
        <v>5301</v>
      </c>
      <c r="D782" s="111" t="s">
        <v>5250</v>
      </c>
      <c r="E782" s="112" t="s">
        <v>46</v>
      </c>
      <c r="F782" s="111" t="s">
        <v>46</v>
      </c>
      <c r="G782" s="112" t="s">
        <v>46</v>
      </c>
      <c r="H782" s="113">
        <v>0</v>
      </c>
      <c r="I782" s="113">
        <v>0</v>
      </c>
      <c r="J782" s="112" t="s">
        <v>5133</v>
      </c>
      <c r="K782" s="114">
        <v>1</v>
      </c>
      <c r="L782" s="114" t="s">
        <v>5134</v>
      </c>
      <c r="M782" s="111" t="s">
        <v>2641</v>
      </c>
      <c r="N782" s="115">
        <v>0</v>
      </c>
      <c r="O782" s="115">
        <v>0</v>
      </c>
      <c r="P782" s="115">
        <v>0</v>
      </c>
      <c r="Q782" s="111" t="s">
        <v>46</v>
      </c>
      <c r="R782" s="111" t="s">
        <v>46</v>
      </c>
      <c r="S782" s="111" t="s">
        <v>46</v>
      </c>
      <c r="T782" s="111" t="s">
        <v>5302</v>
      </c>
      <c r="U782" s="116">
        <f>+IF(LEN(L4T_30[[#This Row],[KOD]])=1,1,IF(LEN(L4T_30[[#This Row],[KOD]])=8,2,IF(LEN(L4T_30[[#This Row],[KOD]])=15,3,4)))</f>
        <v>4</v>
      </c>
    </row>
    <row r="783" spans="2:21">
      <c r="B783" s="99" t="s">
        <v>5303</v>
      </c>
      <c r="C783" s="33" t="s">
        <v>5304</v>
      </c>
      <c r="D783" s="35" t="s">
        <v>46</v>
      </c>
      <c r="E783" s="100" t="s">
        <v>46</v>
      </c>
      <c r="F783" s="35" t="s">
        <v>46</v>
      </c>
      <c r="G783" s="100" t="s">
        <v>46</v>
      </c>
      <c r="H783" s="37">
        <v>0</v>
      </c>
      <c r="I783" s="37">
        <v>0</v>
      </c>
      <c r="J783" s="100" t="s">
        <v>46</v>
      </c>
      <c r="K783" s="101">
        <v>0</v>
      </c>
      <c r="L783" s="101" t="s">
        <v>46</v>
      </c>
      <c r="M783" s="35" t="s">
        <v>46</v>
      </c>
      <c r="N783" s="102">
        <v>0</v>
      </c>
      <c r="O783" s="102">
        <v>0</v>
      </c>
      <c r="P783" s="102">
        <v>0</v>
      </c>
      <c r="Q783" s="35" t="s">
        <v>46</v>
      </c>
      <c r="R783" s="35" t="s">
        <v>5305</v>
      </c>
      <c r="S783" s="35" t="s">
        <v>46</v>
      </c>
      <c r="T783" s="35" t="s">
        <v>46</v>
      </c>
      <c r="U783" s="103">
        <f>+IF(LEN(L4T_30[[#This Row],[KOD]])=1,1,IF(LEN(L4T_30[[#This Row],[KOD]])=8,2,IF(LEN(L4T_30[[#This Row],[KOD]])=15,3,4)))</f>
        <v>2</v>
      </c>
    </row>
    <row r="784" spans="2:21">
      <c r="B784" s="104" t="s">
        <v>5306</v>
      </c>
      <c r="C784" s="41" t="s">
        <v>5307</v>
      </c>
      <c r="D784" s="43" t="s">
        <v>46</v>
      </c>
      <c r="E784" s="105" t="s">
        <v>46</v>
      </c>
      <c r="F784" s="43" t="s">
        <v>46</v>
      </c>
      <c r="G784" s="105" t="s">
        <v>46</v>
      </c>
      <c r="H784" s="45">
        <v>0</v>
      </c>
      <c r="I784" s="45">
        <v>0</v>
      </c>
      <c r="J784" s="105" t="s">
        <v>46</v>
      </c>
      <c r="K784" s="106">
        <v>0</v>
      </c>
      <c r="L784" s="106" t="s">
        <v>46</v>
      </c>
      <c r="M784" s="43" t="s">
        <v>46</v>
      </c>
      <c r="N784" s="107">
        <v>0</v>
      </c>
      <c r="O784" s="107">
        <v>0</v>
      </c>
      <c r="P784" s="107">
        <v>0</v>
      </c>
      <c r="Q784" s="43" t="s">
        <v>46</v>
      </c>
      <c r="R784" s="43" t="s">
        <v>46</v>
      </c>
      <c r="S784" s="43" t="s">
        <v>5308</v>
      </c>
      <c r="T784" s="43" t="s">
        <v>46</v>
      </c>
      <c r="U784" s="108">
        <f>+IF(LEN(L4T_30[[#This Row],[KOD]])=1,1,IF(LEN(L4T_30[[#This Row],[KOD]])=8,2,IF(LEN(L4T_30[[#This Row],[KOD]])=15,3,4)))</f>
        <v>3</v>
      </c>
    </row>
    <row r="785" spans="2:21">
      <c r="B785" s="109" t="s">
        <v>5309</v>
      </c>
      <c r="C785" s="110" t="s">
        <v>5310</v>
      </c>
      <c r="D785" s="111" t="s">
        <v>44</v>
      </c>
      <c r="E785" s="112" t="s">
        <v>46</v>
      </c>
      <c r="F785" s="111" t="s">
        <v>46</v>
      </c>
      <c r="G785" s="112" t="s">
        <v>46</v>
      </c>
      <c r="H785" s="113">
        <v>0</v>
      </c>
      <c r="I785" s="113">
        <v>0</v>
      </c>
      <c r="J785" s="112" t="s">
        <v>5311</v>
      </c>
      <c r="K785" s="114">
        <v>1</v>
      </c>
      <c r="L785" s="114" t="s">
        <v>5134</v>
      </c>
      <c r="M785" s="111" t="s">
        <v>2641</v>
      </c>
      <c r="N785" s="115">
        <v>0</v>
      </c>
      <c r="O785" s="115">
        <v>0</v>
      </c>
      <c r="P785" s="115">
        <v>0</v>
      </c>
      <c r="Q785" s="111" t="s">
        <v>46</v>
      </c>
      <c r="R785" s="111" t="s">
        <v>46</v>
      </c>
      <c r="S785" s="111" t="s">
        <v>46</v>
      </c>
      <c r="T785" s="111" t="s">
        <v>3540</v>
      </c>
      <c r="U785" s="116">
        <f>+IF(LEN(L4T_30[[#This Row],[KOD]])=1,1,IF(LEN(L4T_30[[#This Row],[KOD]])=8,2,IF(LEN(L4T_30[[#This Row],[KOD]])=15,3,4)))</f>
        <v>4</v>
      </c>
    </row>
    <row r="786" spans="2:21">
      <c r="B786" s="109" t="s">
        <v>5312</v>
      </c>
      <c r="C786" s="110" t="s">
        <v>5313</v>
      </c>
      <c r="D786" s="111" t="s">
        <v>44</v>
      </c>
      <c r="E786" s="112" t="s">
        <v>46</v>
      </c>
      <c r="F786" s="111" t="s">
        <v>46</v>
      </c>
      <c r="G786" s="112" t="s">
        <v>46</v>
      </c>
      <c r="H786" s="113">
        <v>0</v>
      </c>
      <c r="I786" s="113">
        <v>0</v>
      </c>
      <c r="J786" s="112" t="s">
        <v>5311</v>
      </c>
      <c r="K786" s="114">
        <v>1</v>
      </c>
      <c r="L786" s="114" t="s">
        <v>5134</v>
      </c>
      <c r="M786" s="111" t="s">
        <v>2641</v>
      </c>
      <c r="N786" s="115">
        <v>0</v>
      </c>
      <c r="O786" s="115">
        <v>0</v>
      </c>
      <c r="P786" s="115">
        <v>0</v>
      </c>
      <c r="Q786" s="111" t="s">
        <v>46</v>
      </c>
      <c r="R786" s="111" t="s">
        <v>46</v>
      </c>
      <c r="S786" s="111" t="s">
        <v>46</v>
      </c>
      <c r="T786" s="111" t="s">
        <v>5258</v>
      </c>
      <c r="U786" s="116">
        <f>+IF(LEN(L4T_30[[#This Row],[KOD]])=1,1,IF(LEN(L4T_30[[#This Row],[KOD]])=8,2,IF(LEN(L4T_30[[#This Row],[KOD]])=15,3,4)))</f>
        <v>4</v>
      </c>
    </row>
    <row r="787" spans="2:21">
      <c r="B787" s="104" t="s">
        <v>5314</v>
      </c>
      <c r="C787" s="41" t="s">
        <v>5315</v>
      </c>
      <c r="D787" s="43" t="s">
        <v>46</v>
      </c>
      <c r="E787" s="105" t="s">
        <v>46</v>
      </c>
      <c r="F787" s="43" t="s">
        <v>46</v>
      </c>
      <c r="G787" s="105" t="s">
        <v>46</v>
      </c>
      <c r="H787" s="45">
        <v>0</v>
      </c>
      <c r="I787" s="45">
        <v>0</v>
      </c>
      <c r="J787" s="105" t="s">
        <v>46</v>
      </c>
      <c r="K787" s="106">
        <v>0</v>
      </c>
      <c r="L787" s="106" t="s">
        <v>46</v>
      </c>
      <c r="M787" s="43" t="s">
        <v>46</v>
      </c>
      <c r="N787" s="107">
        <v>0</v>
      </c>
      <c r="O787" s="107">
        <v>0</v>
      </c>
      <c r="P787" s="107">
        <v>0</v>
      </c>
      <c r="Q787" s="43" t="s">
        <v>46</v>
      </c>
      <c r="R787" s="43" t="s">
        <v>46</v>
      </c>
      <c r="S787" s="43" t="s">
        <v>5316</v>
      </c>
      <c r="T787" s="43" t="s">
        <v>46</v>
      </c>
      <c r="U787" s="108">
        <f>+IF(LEN(L4T_30[[#This Row],[KOD]])=1,1,IF(LEN(L4T_30[[#This Row],[KOD]])=8,2,IF(LEN(L4T_30[[#This Row],[KOD]])=15,3,4)))</f>
        <v>3</v>
      </c>
    </row>
    <row r="788" spans="2:21">
      <c r="B788" s="109" t="s">
        <v>5317</v>
      </c>
      <c r="C788" s="110" t="s">
        <v>5318</v>
      </c>
      <c r="D788" s="111" t="s">
        <v>44</v>
      </c>
      <c r="E788" s="112" t="s">
        <v>46</v>
      </c>
      <c r="F788" s="111" t="s">
        <v>46</v>
      </c>
      <c r="G788" s="112" t="s">
        <v>46</v>
      </c>
      <c r="H788" s="113">
        <v>0</v>
      </c>
      <c r="I788" s="113">
        <v>0</v>
      </c>
      <c r="J788" s="112" t="s">
        <v>5311</v>
      </c>
      <c r="K788" s="114">
        <v>1</v>
      </c>
      <c r="L788" s="114" t="s">
        <v>5134</v>
      </c>
      <c r="M788" s="111" t="s">
        <v>2641</v>
      </c>
      <c r="N788" s="115">
        <v>0</v>
      </c>
      <c r="O788" s="115">
        <v>0</v>
      </c>
      <c r="P788" s="115">
        <v>0</v>
      </c>
      <c r="Q788" s="111" t="s">
        <v>46</v>
      </c>
      <c r="R788" s="111" t="s">
        <v>46</v>
      </c>
      <c r="S788" s="111" t="s">
        <v>46</v>
      </c>
      <c r="T788" s="111" t="s">
        <v>3540</v>
      </c>
      <c r="U788" s="116">
        <f>+IF(LEN(L4T_30[[#This Row],[KOD]])=1,1,IF(LEN(L4T_30[[#This Row],[KOD]])=8,2,IF(LEN(L4T_30[[#This Row],[KOD]])=15,3,4)))</f>
        <v>4</v>
      </c>
    </row>
    <row r="789" spans="2:21">
      <c r="B789" s="109" t="s">
        <v>5319</v>
      </c>
      <c r="C789" s="110" t="s">
        <v>5320</v>
      </c>
      <c r="D789" s="111" t="s">
        <v>44</v>
      </c>
      <c r="E789" s="112" t="s">
        <v>46</v>
      </c>
      <c r="F789" s="111" t="s">
        <v>46</v>
      </c>
      <c r="G789" s="112" t="s">
        <v>46</v>
      </c>
      <c r="H789" s="113">
        <v>0</v>
      </c>
      <c r="I789" s="113">
        <v>0</v>
      </c>
      <c r="J789" s="112" t="s">
        <v>5311</v>
      </c>
      <c r="K789" s="114">
        <v>1</v>
      </c>
      <c r="L789" s="114" t="s">
        <v>5134</v>
      </c>
      <c r="M789" s="111" t="s">
        <v>2641</v>
      </c>
      <c r="N789" s="115">
        <v>0</v>
      </c>
      <c r="O789" s="115">
        <v>0</v>
      </c>
      <c r="P789" s="115">
        <v>0</v>
      </c>
      <c r="Q789" s="111" t="s">
        <v>46</v>
      </c>
      <c r="R789" s="111" t="s">
        <v>46</v>
      </c>
      <c r="S789" s="111" t="s">
        <v>46</v>
      </c>
      <c r="T789" s="111" t="s">
        <v>5321</v>
      </c>
      <c r="U789" s="116">
        <f>+IF(LEN(L4T_30[[#This Row],[KOD]])=1,1,IF(LEN(L4T_30[[#This Row],[KOD]])=8,2,IF(LEN(L4T_30[[#This Row],[KOD]])=15,3,4)))</f>
        <v>4</v>
      </c>
    </row>
    <row r="790" spans="2:21">
      <c r="B790" s="104" t="s">
        <v>5322</v>
      </c>
      <c r="C790" s="41" t="s">
        <v>5323</v>
      </c>
      <c r="D790" s="43" t="s">
        <v>46</v>
      </c>
      <c r="E790" s="105" t="s">
        <v>46</v>
      </c>
      <c r="F790" s="43" t="s">
        <v>46</v>
      </c>
      <c r="G790" s="105" t="s">
        <v>46</v>
      </c>
      <c r="H790" s="45">
        <v>0</v>
      </c>
      <c r="I790" s="45">
        <v>0</v>
      </c>
      <c r="J790" s="105" t="s">
        <v>46</v>
      </c>
      <c r="K790" s="106">
        <v>0</v>
      </c>
      <c r="L790" s="106" t="s">
        <v>46</v>
      </c>
      <c r="M790" s="43" t="s">
        <v>46</v>
      </c>
      <c r="N790" s="107">
        <v>0</v>
      </c>
      <c r="O790" s="107">
        <v>0</v>
      </c>
      <c r="P790" s="107">
        <v>0</v>
      </c>
      <c r="Q790" s="43" t="s">
        <v>46</v>
      </c>
      <c r="R790" s="43" t="s">
        <v>46</v>
      </c>
      <c r="S790" s="43" t="s">
        <v>5324</v>
      </c>
      <c r="T790" s="43" t="s">
        <v>46</v>
      </c>
      <c r="U790" s="108">
        <f>+IF(LEN(L4T_30[[#This Row],[KOD]])=1,1,IF(LEN(L4T_30[[#This Row],[KOD]])=8,2,IF(LEN(L4T_30[[#This Row],[KOD]])=15,3,4)))</f>
        <v>3</v>
      </c>
    </row>
    <row r="791" spans="2:21">
      <c r="B791" s="109" t="s">
        <v>5325</v>
      </c>
      <c r="C791" s="110" t="s">
        <v>5326</v>
      </c>
      <c r="D791" s="111" t="s">
        <v>44</v>
      </c>
      <c r="E791" s="112" t="s">
        <v>46</v>
      </c>
      <c r="F791" s="111" t="s">
        <v>46</v>
      </c>
      <c r="G791" s="112" t="s">
        <v>46</v>
      </c>
      <c r="H791" s="113">
        <v>0</v>
      </c>
      <c r="I791" s="113">
        <v>0</v>
      </c>
      <c r="J791" s="112" t="s">
        <v>5311</v>
      </c>
      <c r="K791" s="114">
        <v>1</v>
      </c>
      <c r="L791" s="114" t="s">
        <v>5134</v>
      </c>
      <c r="M791" s="111" t="s">
        <v>2641</v>
      </c>
      <c r="N791" s="115">
        <v>0</v>
      </c>
      <c r="O791" s="115">
        <v>0</v>
      </c>
      <c r="P791" s="115">
        <v>0</v>
      </c>
      <c r="Q791" s="111" t="s">
        <v>46</v>
      </c>
      <c r="R791" s="111" t="s">
        <v>46</v>
      </c>
      <c r="S791" s="111" t="s">
        <v>46</v>
      </c>
      <c r="T791" s="111" t="s">
        <v>3540</v>
      </c>
      <c r="U791" s="116">
        <f>+IF(LEN(L4T_30[[#This Row],[KOD]])=1,1,IF(LEN(L4T_30[[#This Row],[KOD]])=8,2,IF(LEN(L4T_30[[#This Row],[KOD]])=15,3,4)))</f>
        <v>4</v>
      </c>
    </row>
    <row r="792" spans="2:21">
      <c r="B792" s="109" t="s">
        <v>5327</v>
      </c>
      <c r="C792" s="110" t="s">
        <v>5328</v>
      </c>
      <c r="D792" s="111" t="s">
        <v>44</v>
      </c>
      <c r="E792" s="112" t="s">
        <v>46</v>
      </c>
      <c r="F792" s="111" t="s">
        <v>46</v>
      </c>
      <c r="G792" s="112" t="s">
        <v>46</v>
      </c>
      <c r="H792" s="113">
        <v>0</v>
      </c>
      <c r="I792" s="113">
        <v>0</v>
      </c>
      <c r="J792" s="112" t="s">
        <v>5311</v>
      </c>
      <c r="K792" s="114">
        <v>1</v>
      </c>
      <c r="L792" s="114" t="s">
        <v>5134</v>
      </c>
      <c r="M792" s="111" t="s">
        <v>2641</v>
      </c>
      <c r="N792" s="115">
        <v>0</v>
      </c>
      <c r="O792" s="115">
        <v>0</v>
      </c>
      <c r="P792" s="115">
        <v>0</v>
      </c>
      <c r="Q792" s="111" t="s">
        <v>46</v>
      </c>
      <c r="R792" s="111" t="s">
        <v>46</v>
      </c>
      <c r="S792" s="111" t="s">
        <v>46</v>
      </c>
      <c r="T792" s="111" t="s">
        <v>5321</v>
      </c>
      <c r="U792" s="116">
        <f>+IF(LEN(L4T_30[[#This Row],[KOD]])=1,1,IF(LEN(L4T_30[[#This Row],[KOD]])=8,2,IF(LEN(L4T_30[[#This Row],[KOD]])=15,3,4)))</f>
        <v>4</v>
      </c>
    </row>
    <row r="793" spans="2:21">
      <c r="B793" s="109" t="s">
        <v>5329</v>
      </c>
      <c r="C793" s="110" t="s">
        <v>5330</v>
      </c>
      <c r="D793" s="111" t="s">
        <v>44</v>
      </c>
      <c r="E793" s="112" t="s">
        <v>46</v>
      </c>
      <c r="F793" s="111" t="s">
        <v>46</v>
      </c>
      <c r="G793" s="112" t="s">
        <v>46</v>
      </c>
      <c r="H793" s="113">
        <v>0</v>
      </c>
      <c r="I793" s="113">
        <v>0</v>
      </c>
      <c r="J793" s="112" t="s">
        <v>5311</v>
      </c>
      <c r="K793" s="114">
        <v>1</v>
      </c>
      <c r="L793" s="114" t="s">
        <v>5134</v>
      </c>
      <c r="M793" s="111" t="s">
        <v>2641</v>
      </c>
      <c r="N793" s="115">
        <v>0</v>
      </c>
      <c r="O793" s="115">
        <v>0</v>
      </c>
      <c r="P793" s="115">
        <v>0</v>
      </c>
      <c r="Q793" s="111" t="s">
        <v>46</v>
      </c>
      <c r="R793" s="111" t="s">
        <v>46</v>
      </c>
      <c r="S793" s="111" t="s">
        <v>46</v>
      </c>
      <c r="T793" s="111" t="s">
        <v>5331</v>
      </c>
      <c r="U793" s="116">
        <f>+IF(LEN(L4T_30[[#This Row],[KOD]])=1,1,IF(LEN(L4T_30[[#This Row],[KOD]])=8,2,IF(LEN(L4T_30[[#This Row],[KOD]])=15,3,4)))</f>
        <v>4</v>
      </c>
    </row>
    <row r="794" spans="2:21">
      <c r="B794" s="109" t="s">
        <v>5332</v>
      </c>
      <c r="C794" s="110" t="s">
        <v>5333</v>
      </c>
      <c r="D794" s="111" t="s">
        <v>44</v>
      </c>
      <c r="E794" s="112" t="s">
        <v>46</v>
      </c>
      <c r="F794" s="111" t="s">
        <v>46</v>
      </c>
      <c r="G794" s="112" t="s">
        <v>46</v>
      </c>
      <c r="H794" s="113">
        <v>0</v>
      </c>
      <c r="I794" s="113">
        <v>0</v>
      </c>
      <c r="J794" s="112" t="s">
        <v>5311</v>
      </c>
      <c r="K794" s="114">
        <v>1</v>
      </c>
      <c r="L794" s="114" t="s">
        <v>5134</v>
      </c>
      <c r="M794" s="111" t="s">
        <v>2641</v>
      </c>
      <c r="N794" s="115">
        <v>0</v>
      </c>
      <c r="O794" s="115">
        <v>0</v>
      </c>
      <c r="P794" s="115">
        <v>0</v>
      </c>
      <c r="Q794" s="111" t="s">
        <v>46</v>
      </c>
      <c r="R794" s="111" t="s">
        <v>46</v>
      </c>
      <c r="S794" s="111" t="s">
        <v>46</v>
      </c>
      <c r="T794" s="111" t="s">
        <v>5334</v>
      </c>
      <c r="U794" s="116">
        <f>+IF(LEN(L4T_30[[#This Row],[KOD]])=1,1,IF(LEN(L4T_30[[#This Row],[KOD]])=8,2,IF(LEN(L4T_30[[#This Row],[KOD]])=15,3,4)))</f>
        <v>4</v>
      </c>
    </row>
    <row r="795" spans="2:21">
      <c r="B795" s="109" t="s">
        <v>5335</v>
      </c>
      <c r="C795" s="110" t="s">
        <v>5336</v>
      </c>
      <c r="D795" s="111" t="s">
        <v>44</v>
      </c>
      <c r="E795" s="112" t="s">
        <v>46</v>
      </c>
      <c r="F795" s="111" t="s">
        <v>46</v>
      </c>
      <c r="G795" s="112" t="s">
        <v>46</v>
      </c>
      <c r="H795" s="113">
        <v>0</v>
      </c>
      <c r="I795" s="113">
        <v>0</v>
      </c>
      <c r="J795" s="112" t="s">
        <v>5311</v>
      </c>
      <c r="K795" s="114">
        <v>1</v>
      </c>
      <c r="L795" s="114" t="s">
        <v>5134</v>
      </c>
      <c r="M795" s="111" t="s">
        <v>2641</v>
      </c>
      <c r="N795" s="115">
        <v>0</v>
      </c>
      <c r="O795" s="115">
        <v>0</v>
      </c>
      <c r="P795" s="115">
        <v>0</v>
      </c>
      <c r="Q795" s="111" t="s">
        <v>46</v>
      </c>
      <c r="R795" s="111" t="s">
        <v>46</v>
      </c>
      <c r="S795" s="111" t="s">
        <v>46</v>
      </c>
      <c r="T795" s="111" t="s">
        <v>5337</v>
      </c>
      <c r="U795" s="116">
        <f>+IF(LEN(L4T_30[[#This Row],[KOD]])=1,1,IF(LEN(L4T_30[[#This Row],[KOD]])=8,2,IF(LEN(L4T_30[[#This Row],[KOD]])=15,3,4)))</f>
        <v>4</v>
      </c>
    </row>
    <row r="796" spans="2:21">
      <c r="B796" s="109" t="s">
        <v>5338</v>
      </c>
      <c r="C796" s="110" t="s">
        <v>5339</v>
      </c>
      <c r="D796" s="111" t="s">
        <v>44</v>
      </c>
      <c r="E796" s="112" t="s">
        <v>46</v>
      </c>
      <c r="F796" s="111" t="s">
        <v>46</v>
      </c>
      <c r="G796" s="112" t="s">
        <v>46</v>
      </c>
      <c r="H796" s="113">
        <v>0</v>
      </c>
      <c r="I796" s="113">
        <v>0</v>
      </c>
      <c r="J796" s="112" t="s">
        <v>5311</v>
      </c>
      <c r="K796" s="114">
        <v>1</v>
      </c>
      <c r="L796" s="114" t="s">
        <v>5134</v>
      </c>
      <c r="M796" s="111" t="s">
        <v>2641</v>
      </c>
      <c r="N796" s="115">
        <v>0</v>
      </c>
      <c r="O796" s="115">
        <v>0</v>
      </c>
      <c r="P796" s="115">
        <v>0</v>
      </c>
      <c r="Q796" s="111" t="s">
        <v>46</v>
      </c>
      <c r="R796" s="111" t="s">
        <v>46</v>
      </c>
      <c r="S796" s="111" t="s">
        <v>46</v>
      </c>
      <c r="T796" s="111" t="s">
        <v>3048</v>
      </c>
      <c r="U796" s="116">
        <f>+IF(LEN(L4T_30[[#This Row],[KOD]])=1,1,IF(LEN(L4T_30[[#This Row],[KOD]])=8,2,IF(LEN(L4T_30[[#This Row],[KOD]])=15,3,4)))</f>
        <v>4</v>
      </c>
    </row>
    <row r="797" spans="2:21">
      <c r="B797" s="109" t="s">
        <v>5340</v>
      </c>
      <c r="C797" s="110" t="s">
        <v>5341</v>
      </c>
      <c r="D797" s="111" t="s">
        <v>44</v>
      </c>
      <c r="E797" s="112" t="s">
        <v>46</v>
      </c>
      <c r="F797" s="111" t="s">
        <v>46</v>
      </c>
      <c r="G797" s="112" t="s">
        <v>46</v>
      </c>
      <c r="H797" s="113">
        <v>0</v>
      </c>
      <c r="I797" s="113">
        <v>0</v>
      </c>
      <c r="J797" s="112" t="s">
        <v>46</v>
      </c>
      <c r="K797" s="114">
        <v>0</v>
      </c>
      <c r="L797" s="114" t="s">
        <v>1579</v>
      </c>
      <c r="M797" s="111" t="s">
        <v>46</v>
      </c>
      <c r="N797" s="115">
        <v>0</v>
      </c>
      <c r="O797" s="115">
        <v>0</v>
      </c>
      <c r="P797" s="115">
        <v>0</v>
      </c>
      <c r="Q797" s="111" t="s">
        <v>46</v>
      </c>
      <c r="R797" s="111" t="s">
        <v>46</v>
      </c>
      <c r="S797" s="111" t="s">
        <v>46</v>
      </c>
      <c r="T797" s="111" t="s">
        <v>5342</v>
      </c>
      <c r="U797" s="116">
        <f>+IF(LEN(L4T_30[[#This Row],[KOD]])=1,1,IF(LEN(L4T_30[[#This Row],[KOD]])=8,2,IF(LEN(L4T_30[[#This Row],[KOD]])=15,3,4)))</f>
        <v>4</v>
      </c>
    </row>
    <row r="798" spans="2:21">
      <c r="B798" s="109" t="s">
        <v>5343</v>
      </c>
      <c r="C798" s="110" t="s">
        <v>5344</v>
      </c>
      <c r="D798" s="111" t="s">
        <v>44</v>
      </c>
      <c r="E798" s="112" t="s">
        <v>46</v>
      </c>
      <c r="F798" s="111" t="s">
        <v>46</v>
      </c>
      <c r="G798" s="112" t="s">
        <v>46</v>
      </c>
      <c r="H798" s="113">
        <v>0</v>
      </c>
      <c r="I798" s="113">
        <v>0</v>
      </c>
      <c r="J798" s="112" t="s">
        <v>46</v>
      </c>
      <c r="K798" s="114">
        <v>0</v>
      </c>
      <c r="L798" s="114" t="s">
        <v>1579</v>
      </c>
      <c r="M798" s="111" t="s">
        <v>46</v>
      </c>
      <c r="N798" s="115">
        <v>0</v>
      </c>
      <c r="O798" s="115">
        <v>0</v>
      </c>
      <c r="P798" s="115">
        <v>0</v>
      </c>
      <c r="Q798" s="111" t="s">
        <v>46</v>
      </c>
      <c r="R798" s="111" t="s">
        <v>46</v>
      </c>
      <c r="S798" s="111" t="s">
        <v>46</v>
      </c>
      <c r="T798" s="111" t="s">
        <v>5345</v>
      </c>
      <c r="U798" s="116">
        <f>+IF(LEN(L4T_30[[#This Row],[KOD]])=1,1,IF(LEN(L4T_30[[#This Row],[KOD]])=8,2,IF(LEN(L4T_30[[#This Row],[KOD]])=15,3,4)))</f>
        <v>4</v>
      </c>
    </row>
    <row r="799" spans="2:21">
      <c r="B799" s="104" t="s">
        <v>5346</v>
      </c>
      <c r="C799" s="41" t="s">
        <v>5347</v>
      </c>
      <c r="D799" s="43" t="s">
        <v>46</v>
      </c>
      <c r="E799" s="105" t="s">
        <v>46</v>
      </c>
      <c r="F799" s="43" t="s">
        <v>46</v>
      </c>
      <c r="G799" s="105" t="s">
        <v>46</v>
      </c>
      <c r="H799" s="45">
        <v>0</v>
      </c>
      <c r="I799" s="45">
        <v>0</v>
      </c>
      <c r="J799" s="105" t="s">
        <v>46</v>
      </c>
      <c r="K799" s="106">
        <v>0</v>
      </c>
      <c r="L799" s="106" t="s">
        <v>46</v>
      </c>
      <c r="M799" s="43" t="s">
        <v>46</v>
      </c>
      <c r="N799" s="107">
        <v>0</v>
      </c>
      <c r="O799" s="107">
        <v>0</v>
      </c>
      <c r="P799" s="107">
        <v>0</v>
      </c>
      <c r="Q799" s="43" t="s">
        <v>46</v>
      </c>
      <c r="R799" s="43" t="s">
        <v>46</v>
      </c>
      <c r="S799" s="43" t="s">
        <v>5348</v>
      </c>
      <c r="T799" s="43" t="s">
        <v>46</v>
      </c>
      <c r="U799" s="108">
        <f>+IF(LEN(L4T_30[[#This Row],[KOD]])=1,1,IF(LEN(L4T_30[[#This Row],[KOD]])=8,2,IF(LEN(L4T_30[[#This Row],[KOD]])=15,3,4)))</f>
        <v>3</v>
      </c>
    </row>
    <row r="800" spans="2:21">
      <c r="B800" s="109" t="s">
        <v>5349</v>
      </c>
      <c r="C800" s="110" t="s">
        <v>5350</v>
      </c>
      <c r="D800" s="111" t="s">
        <v>44</v>
      </c>
      <c r="E800" s="112" t="s">
        <v>46</v>
      </c>
      <c r="F800" s="111" t="s">
        <v>46</v>
      </c>
      <c r="G800" s="112" t="s">
        <v>46</v>
      </c>
      <c r="H800" s="113">
        <v>0</v>
      </c>
      <c r="I800" s="113">
        <v>0</v>
      </c>
      <c r="J800" s="112" t="s">
        <v>5311</v>
      </c>
      <c r="K800" s="114">
        <v>1</v>
      </c>
      <c r="L800" s="114" t="s">
        <v>5134</v>
      </c>
      <c r="M800" s="111" t="s">
        <v>2641</v>
      </c>
      <c r="N800" s="115">
        <v>0</v>
      </c>
      <c r="O800" s="115">
        <v>0</v>
      </c>
      <c r="P800" s="115">
        <v>0</v>
      </c>
      <c r="Q800" s="111" t="s">
        <v>46</v>
      </c>
      <c r="R800" s="111" t="s">
        <v>46</v>
      </c>
      <c r="S800" s="111" t="s">
        <v>46</v>
      </c>
      <c r="T800" s="111" t="s">
        <v>3540</v>
      </c>
      <c r="U800" s="116">
        <f>+IF(LEN(L4T_30[[#This Row],[KOD]])=1,1,IF(LEN(L4T_30[[#This Row],[KOD]])=8,2,IF(LEN(L4T_30[[#This Row],[KOD]])=15,3,4)))</f>
        <v>4</v>
      </c>
    </row>
    <row r="801" spans="2:21">
      <c r="B801" s="109" t="s">
        <v>5351</v>
      </c>
      <c r="C801" s="110" t="s">
        <v>5352</v>
      </c>
      <c r="D801" s="111" t="s">
        <v>44</v>
      </c>
      <c r="E801" s="112" t="s">
        <v>46</v>
      </c>
      <c r="F801" s="111" t="s">
        <v>46</v>
      </c>
      <c r="G801" s="112" t="s">
        <v>46</v>
      </c>
      <c r="H801" s="113">
        <v>0</v>
      </c>
      <c r="I801" s="113">
        <v>0</v>
      </c>
      <c r="J801" s="112" t="s">
        <v>5311</v>
      </c>
      <c r="K801" s="114">
        <v>1</v>
      </c>
      <c r="L801" s="114" t="s">
        <v>5134</v>
      </c>
      <c r="M801" s="111" t="s">
        <v>2641</v>
      </c>
      <c r="N801" s="115">
        <v>0</v>
      </c>
      <c r="O801" s="115">
        <v>0</v>
      </c>
      <c r="P801" s="115">
        <v>0</v>
      </c>
      <c r="Q801" s="111" t="s">
        <v>46</v>
      </c>
      <c r="R801" s="111" t="s">
        <v>46</v>
      </c>
      <c r="S801" s="111" t="s">
        <v>46</v>
      </c>
      <c r="T801" s="111" t="s">
        <v>5321</v>
      </c>
      <c r="U801" s="116">
        <f>+IF(LEN(L4T_30[[#This Row],[KOD]])=1,1,IF(LEN(L4T_30[[#This Row],[KOD]])=8,2,IF(LEN(L4T_30[[#This Row],[KOD]])=15,3,4)))</f>
        <v>4</v>
      </c>
    </row>
    <row r="802" spans="2:21">
      <c r="B802" s="109" t="s">
        <v>5353</v>
      </c>
      <c r="C802" s="110" t="s">
        <v>5354</v>
      </c>
      <c r="D802" s="111" t="s">
        <v>44</v>
      </c>
      <c r="E802" s="112" t="s">
        <v>46</v>
      </c>
      <c r="F802" s="111" t="s">
        <v>46</v>
      </c>
      <c r="G802" s="112" t="s">
        <v>46</v>
      </c>
      <c r="H802" s="113">
        <v>0</v>
      </c>
      <c r="I802" s="113">
        <v>0</v>
      </c>
      <c r="J802" s="112" t="s">
        <v>5311</v>
      </c>
      <c r="K802" s="114">
        <v>1</v>
      </c>
      <c r="L802" s="114" t="s">
        <v>5134</v>
      </c>
      <c r="M802" s="111" t="s">
        <v>2641</v>
      </c>
      <c r="N802" s="115">
        <v>0</v>
      </c>
      <c r="O802" s="115">
        <v>0</v>
      </c>
      <c r="P802" s="115">
        <v>0</v>
      </c>
      <c r="Q802" s="111" t="s">
        <v>46</v>
      </c>
      <c r="R802" s="111" t="s">
        <v>46</v>
      </c>
      <c r="S802" s="111" t="s">
        <v>46</v>
      </c>
      <c r="T802" s="111" t="s">
        <v>2982</v>
      </c>
      <c r="U802" s="116">
        <f>+IF(LEN(L4T_30[[#This Row],[KOD]])=1,1,IF(LEN(L4T_30[[#This Row],[KOD]])=8,2,IF(LEN(L4T_30[[#This Row],[KOD]])=15,3,4)))</f>
        <v>4</v>
      </c>
    </row>
    <row r="803" spans="2:21">
      <c r="B803" s="109" t="s">
        <v>5355</v>
      </c>
      <c r="C803" s="110" t="s">
        <v>5347</v>
      </c>
      <c r="D803" s="111" t="s">
        <v>44</v>
      </c>
      <c r="E803" s="112" t="s">
        <v>46</v>
      </c>
      <c r="F803" s="111" t="s">
        <v>46</v>
      </c>
      <c r="G803" s="112" t="s">
        <v>46</v>
      </c>
      <c r="H803" s="113">
        <v>0</v>
      </c>
      <c r="I803" s="113">
        <v>0</v>
      </c>
      <c r="J803" s="112" t="s">
        <v>46</v>
      </c>
      <c r="K803" s="114">
        <v>0</v>
      </c>
      <c r="L803" s="114" t="s">
        <v>1579</v>
      </c>
      <c r="M803" s="111" t="s">
        <v>46</v>
      </c>
      <c r="N803" s="115">
        <v>0</v>
      </c>
      <c r="O803" s="115">
        <v>0</v>
      </c>
      <c r="P803" s="115">
        <v>0</v>
      </c>
      <c r="Q803" s="111" t="s">
        <v>46</v>
      </c>
      <c r="R803" s="111" t="s">
        <v>46</v>
      </c>
      <c r="S803" s="111" t="s">
        <v>46</v>
      </c>
      <c r="T803" s="111" t="s">
        <v>5345</v>
      </c>
      <c r="U803" s="116">
        <f>+IF(LEN(L4T_30[[#This Row],[KOD]])=1,1,IF(LEN(L4T_30[[#This Row],[KOD]])=8,2,IF(LEN(L4T_30[[#This Row],[KOD]])=15,3,4)))</f>
        <v>4</v>
      </c>
    </row>
    <row r="804" spans="2:21">
      <c r="B804" s="104" t="s">
        <v>5356</v>
      </c>
      <c r="C804" s="41" t="s">
        <v>5357</v>
      </c>
      <c r="D804" s="43" t="s">
        <v>46</v>
      </c>
      <c r="E804" s="105" t="s">
        <v>46</v>
      </c>
      <c r="F804" s="43" t="s">
        <v>46</v>
      </c>
      <c r="G804" s="105" t="s">
        <v>46</v>
      </c>
      <c r="H804" s="45">
        <v>0</v>
      </c>
      <c r="I804" s="45">
        <v>0</v>
      </c>
      <c r="J804" s="105" t="s">
        <v>46</v>
      </c>
      <c r="K804" s="106">
        <v>0</v>
      </c>
      <c r="L804" s="106" t="s">
        <v>46</v>
      </c>
      <c r="M804" s="43" t="s">
        <v>46</v>
      </c>
      <c r="N804" s="107">
        <v>0</v>
      </c>
      <c r="O804" s="107">
        <v>0</v>
      </c>
      <c r="P804" s="107">
        <v>0</v>
      </c>
      <c r="Q804" s="43" t="s">
        <v>46</v>
      </c>
      <c r="R804" s="43" t="s">
        <v>46</v>
      </c>
      <c r="S804" s="43" t="s">
        <v>5358</v>
      </c>
      <c r="T804" s="43" t="s">
        <v>46</v>
      </c>
      <c r="U804" s="108">
        <f>+IF(LEN(L4T_30[[#This Row],[KOD]])=1,1,IF(LEN(L4T_30[[#This Row],[KOD]])=8,2,IF(LEN(L4T_30[[#This Row],[KOD]])=15,3,4)))</f>
        <v>3</v>
      </c>
    </row>
    <row r="805" spans="2:21">
      <c r="B805" s="109" t="s">
        <v>5359</v>
      </c>
      <c r="C805" s="110" t="s">
        <v>5360</v>
      </c>
      <c r="D805" s="111" t="s">
        <v>44</v>
      </c>
      <c r="E805" s="112" t="s">
        <v>46</v>
      </c>
      <c r="F805" s="111" t="s">
        <v>46</v>
      </c>
      <c r="G805" s="112" t="s">
        <v>46</v>
      </c>
      <c r="H805" s="113">
        <v>0</v>
      </c>
      <c r="I805" s="113">
        <v>0</v>
      </c>
      <c r="J805" s="112" t="s">
        <v>5311</v>
      </c>
      <c r="K805" s="114">
        <v>1</v>
      </c>
      <c r="L805" s="114" t="s">
        <v>5134</v>
      </c>
      <c r="M805" s="111" t="s">
        <v>2641</v>
      </c>
      <c r="N805" s="115">
        <v>0</v>
      </c>
      <c r="O805" s="115">
        <v>0</v>
      </c>
      <c r="P805" s="115">
        <v>0</v>
      </c>
      <c r="Q805" s="111" t="s">
        <v>46</v>
      </c>
      <c r="R805" s="111" t="s">
        <v>46</v>
      </c>
      <c r="S805" s="111" t="s">
        <v>46</v>
      </c>
      <c r="T805" s="111" t="s">
        <v>3540</v>
      </c>
      <c r="U805" s="116">
        <f>+IF(LEN(L4T_30[[#This Row],[KOD]])=1,1,IF(LEN(L4T_30[[#This Row],[KOD]])=8,2,IF(LEN(L4T_30[[#This Row],[KOD]])=15,3,4)))</f>
        <v>4</v>
      </c>
    </row>
    <row r="806" spans="2:21">
      <c r="B806" s="109" t="s">
        <v>5361</v>
      </c>
      <c r="C806" s="110" t="s">
        <v>5362</v>
      </c>
      <c r="D806" s="111" t="s">
        <v>44</v>
      </c>
      <c r="E806" s="112" t="s">
        <v>46</v>
      </c>
      <c r="F806" s="111" t="s">
        <v>46</v>
      </c>
      <c r="G806" s="112" t="s">
        <v>46</v>
      </c>
      <c r="H806" s="113">
        <v>0</v>
      </c>
      <c r="I806" s="113">
        <v>0</v>
      </c>
      <c r="J806" s="112" t="s">
        <v>5311</v>
      </c>
      <c r="K806" s="114">
        <v>1</v>
      </c>
      <c r="L806" s="114" t="s">
        <v>5134</v>
      </c>
      <c r="M806" s="111" t="s">
        <v>2641</v>
      </c>
      <c r="N806" s="115">
        <v>0</v>
      </c>
      <c r="O806" s="115">
        <v>0</v>
      </c>
      <c r="P806" s="115">
        <v>0</v>
      </c>
      <c r="Q806" s="111" t="s">
        <v>46</v>
      </c>
      <c r="R806" s="111" t="s">
        <v>46</v>
      </c>
      <c r="S806" s="111" t="s">
        <v>46</v>
      </c>
      <c r="T806" s="111" t="s">
        <v>5321</v>
      </c>
      <c r="U806" s="116">
        <f>+IF(LEN(L4T_30[[#This Row],[KOD]])=1,1,IF(LEN(L4T_30[[#This Row],[KOD]])=8,2,IF(LEN(L4T_30[[#This Row],[KOD]])=15,3,4)))</f>
        <v>4</v>
      </c>
    </row>
    <row r="807" spans="2:21">
      <c r="B807" s="109" t="s">
        <v>5363</v>
      </c>
      <c r="C807" s="110" t="s">
        <v>5364</v>
      </c>
      <c r="D807" s="111" t="s">
        <v>44</v>
      </c>
      <c r="E807" s="112" t="s">
        <v>46</v>
      </c>
      <c r="F807" s="111" t="s">
        <v>46</v>
      </c>
      <c r="G807" s="112" t="s">
        <v>46</v>
      </c>
      <c r="H807" s="113">
        <v>0</v>
      </c>
      <c r="I807" s="113">
        <v>0</v>
      </c>
      <c r="J807" s="112" t="s">
        <v>5311</v>
      </c>
      <c r="K807" s="114">
        <v>1</v>
      </c>
      <c r="L807" s="114" t="s">
        <v>5134</v>
      </c>
      <c r="M807" s="111" t="s">
        <v>2641</v>
      </c>
      <c r="N807" s="115">
        <v>0</v>
      </c>
      <c r="O807" s="115">
        <v>0</v>
      </c>
      <c r="P807" s="115">
        <v>0</v>
      </c>
      <c r="Q807" s="111" t="s">
        <v>46</v>
      </c>
      <c r="R807" s="111" t="s">
        <v>46</v>
      </c>
      <c r="S807" s="111" t="s">
        <v>46</v>
      </c>
      <c r="T807" s="111" t="s">
        <v>5345</v>
      </c>
      <c r="U807" s="116">
        <f>+IF(LEN(L4T_30[[#This Row],[KOD]])=1,1,IF(LEN(L4T_30[[#This Row],[KOD]])=8,2,IF(LEN(L4T_30[[#This Row],[KOD]])=15,3,4)))</f>
        <v>4</v>
      </c>
    </row>
    <row r="808" spans="2:21">
      <c r="B808" s="104" t="s">
        <v>5365</v>
      </c>
      <c r="C808" s="41" t="s">
        <v>5366</v>
      </c>
      <c r="D808" s="43" t="s">
        <v>46</v>
      </c>
      <c r="E808" s="105" t="s">
        <v>46</v>
      </c>
      <c r="F808" s="43" t="s">
        <v>46</v>
      </c>
      <c r="G808" s="105" t="s">
        <v>46</v>
      </c>
      <c r="H808" s="45">
        <v>0</v>
      </c>
      <c r="I808" s="45">
        <v>0</v>
      </c>
      <c r="J808" s="105" t="s">
        <v>46</v>
      </c>
      <c r="K808" s="106">
        <v>0</v>
      </c>
      <c r="L808" s="106" t="s">
        <v>46</v>
      </c>
      <c r="M808" s="43" t="s">
        <v>46</v>
      </c>
      <c r="N808" s="107">
        <v>0</v>
      </c>
      <c r="O808" s="107">
        <v>0</v>
      </c>
      <c r="P808" s="107">
        <v>0</v>
      </c>
      <c r="Q808" s="43" t="s">
        <v>46</v>
      </c>
      <c r="R808" s="43" t="s">
        <v>46</v>
      </c>
      <c r="S808" s="43" t="s">
        <v>5367</v>
      </c>
      <c r="T808" s="43" t="s">
        <v>46</v>
      </c>
      <c r="U808" s="108">
        <f>+IF(LEN(L4T_30[[#This Row],[KOD]])=1,1,IF(LEN(L4T_30[[#This Row],[KOD]])=8,2,IF(LEN(L4T_30[[#This Row],[KOD]])=15,3,4)))</f>
        <v>3</v>
      </c>
    </row>
    <row r="809" spans="2:21">
      <c r="B809" s="109" t="s">
        <v>5368</v>
      </c>
      <c r="C809" s="110" t="s">
        <v>5369</v>
      </c>
      <c r="D809" s="111" t="s">
        <v>44</v>
      </c>
      <c r="E809" s="112" t="s">
        <v>46</v>
      </c>
      <c r="F809" s="111" t="s">
        <v>46</v>
      </c>
      <c r="G809" s="112" t="s">
        <v>46</v>
      </c>
      <c r="H809" s="113">
        <v>0</v>
      </c>
      <c r="I809" s="113">
        <v>0</v>
      </c>
      <c r="J809" s="112" t="s">
        <v>5311</v>
      </c>
      <c r="K809" s="114">
        <v>1</v>
      </c>
      <c r="L809" s="114" t="s">
        <v>5134</v>
      </c>
      <c r="M809" s="111" t="s">
        <v>2641</v>
      </c>
      <c r="N809" s="115">
        <v>0</v>
      </c>
      <c r="O809" s="115">
        <v>0</v>
      </c>
      <c r="P809" s="115">
        <v>0</v>
      </c>
      <c r="Q809" s="111" t="s">
        <v>46</v>
      </c>
      <c r="R809" s="111" t="s">
        <v>46</v>
      </c>
      <c r="S809" s="111" t="s">
        <v>46</v>
      </c>
      <c r="T809" s="111" t="s">
        <v>3540</v>
      </c>
      <c r="U809" s="116">
        <f>+IF(LEN(L4T_30[[#This Row],[KOD]])=1,1,IF(LEN(L4T_30[[#This Row],[KOD]])=8,2,IF(LEN(L4T_30[[#This Row],[KOD]])=15,3,4)))</f>
        <v>4</v>
      </c>
    </row>
    <row r="810" spans="2:21">
      <c r="B810" s="109" t="s">
        <v>5370</v>
      </c>
      <c r="C810" s="110" t="s">
        <v>5371</v>
      </c>
      <c r="D810" s="111" t="s">
        <v>44</v>
      </c>
      <c r="E810" s="112" t="s">
        <v>46</v>
      </c>
      <c r="F810" s="111" t="s">
        <v>46</v>
      </c>
      <c r="G810" s="112" t="s">
        <v>46</v>
      </c>
      <c r="H810" s="113">
        <v>0</v>
      </c>
      <c r="I810" s="113">
        <v>0</v>
      </c>
      <c r="J810" s="112" t="s">
        <v>5311</v>
      </c>
      <c r="K810" s="114">
        <v>1</v>
      </c>
      <c r="L810" s="114" t="s">
        <v>5134</v>
      </c>
      <c r="M810" s="111" t="s">
        <v>2641</v>
      </c>
      <c r="N810" s="115">
        <v>0</v>
      </c>
      <c r="O810" s="115">
        <v>0</v>
      </c>
      <c r="P810" s="115">
        <v>0</v>
      </c>
      <c r="Q810" s="111" t="s">
        <v>46</v>
      </c>
      <c r="R810" s="111" t="s">
        <v>46</v>
      </c>
      <c r="S810" s="111" t="s">
        <v>46</v>
      </c>
      <c r="T810" s="111" t="s">
        <v>5321</v>
      </c>
      <c r="U810" s="116">
        <f>+IF(LEN(L4T_30[[#This Row],[KOD]])=1,1,IF(LEN(L4T_30[[#This Row],[KOD]])=8,2,IF(LEN(L4T_30[[#This Row],[KOD]])=15,3,4)))</f>
        <v>4</v>
      </c>
    </row>
    <row r="811" spans="2:21">
      <c r="B811" s="109" t="s">
        <v>5372</v>
      </c>
      <c r="C811" s="110" t="s">
        <v>5373</v>
      </c>
      <c r="D811" s="111" t="s">
        <v>44</v>
      </c>
      <c r="E811" s="112" t="s">
        <v>46</v>
      </c>
      <c r="F811" s="111" t="s">
        <v>46</v>
      </c>
      <c r="G811" s="112" t="s">
        <v>46</v>
      </c>
      <c r="H811" s="113">
        <v>0</v>
      </c>
      <c r="I811" s="113">
        <v>0</v>
      </c>
      <c r="J811" s="112" t="s">
        <v>46</v>
      </c>
      <c r="K811" s="114">
        <v>0</v>
      </c>
      <c r="L811" s="114" t="s">
        <v>1579</v>
      </c>
      <c r="M811" s="111" t="s">
        <v>46</v>
      </c>
      <c r="N811" s="115">
        <v>0</v>
      </c>
      <c r="O811" s="115">
        <v>0</v>
      </c>
      <c r="P811" s="115">
        <v>0</v>
      </c>
      <c r="Q811" s="111" t="s">
        <v>46</v>
      </c>
      <c r="R811" s="111" t="s">
        <v>46</v>
      </c>
      <c r="S811" s="111" t="s">
        <v>46</v>
      </c>
      <c r="T811" s="111" t="s">
        <v>5345</v>
      </c>
      <c r="U811" s="116">
        <f>+IF(LEN(L4T_30[[#This Row],[KOD]])=1,1,IF(LEN(L4T_30[[#This Row],[KOD]])=8,2,IF(LEN(L4T_30[[#This Row],[KOD]])=15,3,4)))</f>
        <v>4</v>
      </c>
    </row>
    <row r="812" spans="2:21">
      <c r="B812" s="104" t="s">
        <v>5374</v>
      </c>
      <c r="C812" s="41" t="s">
        <v>5375</v>
      </c>
      <c r="D812" s="43" t="s">
        <v>46</v>
      </c>
      <c r="E812" s="105" t="s">
        <v>46</v>
      </c>
      <c r="F812" s="43" t="s">
        <v>46</v>
      </c>
      <c r="G812" s="105" t="s">
        <v>46</v>
      </c>
      <c r="H812" s="45">
        <v>0</v>
      </c>
      <c r="I812" s="45">
        <v>0</v>
      </c>
      <c r="J812" s="105" t="s">
        <v>46</v>
      </c>
      <c r="K812" s="106">
        <v>0</v>
      </c>
      <c r="L812" s="106" t="s">
        <v>46</v>
      </c>
      <c r="M812" s="43" t="s">
        <v>46</v>
      </c>
      <c r="N812" s="107">
        <v>0</v>
      </c>
      <c r="O812" s="107">
        <v>0</v>
      </c>
      <c r="P812" s="107">
        <v>0</v>
      </c>
      <c r="Q812" s="43" t="s">
        <v>46</v>
      </c>
      <c r="R812" s="43" t="s">
        <v>46</v>
      </c>
      <c r="S812" s="43" t="s">
        <v>5376</v>
      </c>
      <c r="T812" s="43" t="s">
        <v>46</v>
      </c>
      <c r="U812" s="108">
        <f>+IF(LEN(L4T_30[[#This Row],[KOD]])=1,1,IF(LEN(L4T_30[[#This Row],[KOD]])=8,2,IF(LEN(L4T_30[[#This Row],[KOD]])=15,3,4)))</f>
        <v>3</v>
      </c>
    </row>
    <row r="813" spans="2:21">
      <c r="B813" s="109" t="s">
        <v>5377</v>
      </c>
      <c r="C813" s="110" t="s">
        <v>5378</v>
      </c>
      <c r="D813" s="111" t="s">
        <v>44</v>
      </c>
      <c r="E813" s="112" t="s">
        <v>46</v>
      </c>
      <c r="F813" s="111" t="s">
        <v>46</v>
      </c>
      <c r="G813" s="112" t="s">
        <v>46</v>
      </c>
      <c r="H813" s="113">
        <v>0</v>
      </c>
      <c r="I813" s="113">
        <v>0</v>
      </c>
      <c r="J813" s="112" t="s">
        <v>5311</v>
      </c>
      <c r="K813" s="114">
        <v>1</v>
      </c>
      <c r="L813" s="114" t="s">
        <v>5134</v>
      </c>
      <c r="M813" s="111" t="s">
        <v>2641</v>
      </c>
      <c r="N813" s="115">
        <v>0</v>
      </c>
      <c r="O813" s="115">
        <v>0</v>
      </c>
      <c r="P813" s="115">
        <v>0</v>
      </c>
      <c r="Q813" s="111" t="s">
        <v>46</v>
      </c>
      <c r="R813" s="111" t="s">
        <v>46</v>
      </c>
      <c r="S813" s="111" t="s">
        <v>46</v>
      </c>
      <c r="T813" s="111" t="s">
        <v>3540</v>
      </c>
      <c r="U813" s="116">
        <f>+IF(LEN(L4T_30[[#This Row],[KOD]])=1,1,IF(LEN(L4T_30[[#This Row],[KOD]])=8,2,IF(LEN(L4T_30[[#This Row],[KOD]])=15,3,4)))</f>
        <v>4</v>
      </c>
    </row>
    <row r="814" spans="2:21">
      <c r="B814" s="104" t="s">
        <v>5379</v>
      </c>
      <c r="C814" s="41" t="s">
        <v>5380</v>
      </c>
      <c r="D814" s="43" t="s">
        <v>46</v>
      </c>
      <c r="E814" s="105" t="s">
        <v>46</v>
      </c>
      <c r="F814" s="43" t="s">
        <v>46</v>
      </c>
      <c r="G814" s="105" t="s">
        <v>46</v>
      </c>
      <c r="H814" s="45">
        <v>0</v>
      </c>
      <c r="I814" s="45">
        <v>0</v>
      </c>
      <c r="J814" s="105" t="s">
        <v>46</v>
      </c>
      <c r="K814" s="106">
        <v>0</v>
      </c>
      <c r="L814" s="106" t="s">
        <v>46</v>
      </c>
      <c r="M814" s="43" t="s">
        <v>46</v>
      </c>
      <c r="N814" s="107">
        <v>0</v>
      </c>
      <c r="O814" s="107">
        <v>0</v>
      </c>
      <c r="P814" s="107">
        <v>0</v>
      </c>
      <c r="Q814" s="43" t="s">
        <v>46</v>
      </c>
      <c r="R814" s="43" t="s">
        <v>46</v>
      </c>
      <c r="S814" s="43" t="s">
        <v>5381</v>
      </c>
      <c r="T814" s="43" t="s">
        <v>46</v>
      </c>
      <c r="U814" s="108">
        <f>+IF(LEN(L4T_30[[#This Row],[KOD]])=1,1,IF(LEN(L4T_30[[#This Row],[KOD]])=8,2,IF(LEN(L4T_30[[#This Row],[KOD]])=15,3,4)))</f>
        <v>3</v>
      </c>
    </row>
    <row r="815" spans="2:21">
      <c r="B815" s="109" t="s">
        <v>5382</v>
      </c>
      <c r="C815" s="110" t="s">
        <v>5383</v>
      </c>
      <c r="D815" s="111" t="s">
        <v>44</v>
      </c>
      <c r="E815" s="112" t="s">
        <v>46</v>
      </c>
      <c r="F815" s="111" t="s">
        <v>46</v>
      </c>
      <c r="G815" s="112" t="s">
        <v>46</v>
      </c>
      <c r="H815" s="113">
        <v>0</v>
      </c>
      <c r="I815" s="113">
        <v>0</v>
      </c>
      <c r="J815" s="112" t="s">
        <v>5311</v>
      </c>
      <c r="K815" s="114">
        <v>1</v>
      </c>
      <c r="L815" s="114" t="s">
        <v>5134</v>
      </c>
      <c r="M815" s="111" t="s">
        <v>2641</v>
      </c>
      <c r="N815" s="115">
        <v>0</v>
      </c>
      <c r="O815" s="115">
        <v>0</v>
      </c>
      <c r="P815" s="115">
        <v>0</v>
      </c>
      <c r="Q815" s="111" t="s">
        <v>46</v>
      </c>
      <c r="R815" s="111" t="s">
        <v>46</v>
      </c>
      <c r="S815" s="111" t="s">
        <v>46</v>
      </c>
      <c r="T815" s="111" t="s">
        <v>3540</v>
      </c>
      <c r="U815" s="116">
        <f>+IF(LEN(L4T_30[[#This Row],[KOD]])=1,1,IF(LEN(L4T_30[[#This Row],[KOD]])=8,2,IF(LEN(L4T_30[[#This Row],[KOD]])=15,3,4)))</f>
        <v>4</v>
      </c>
    </row>
    <row r="816" spans="2:21">
      <c r="B816" s="104" t="s">
        <v>5384</v>
      </c>
      <c r="C816" s="41" t="s">
        <v>5385</v>
      </c>
      <c r="D816" s="43" t="s">
        <v>46</v>
      </c>
      <c r="E816" s="105" t="s">
        <v>46</v>
      </c>
      <c r="F816" s="43" t="s">
        <v>46</v>
      </c>
      <c r="G816" s="105" t="s">
        <v>46</v>
      </c>
      <c r="H816" s="45">
        <v>0</v>
      </c>
      <c r="I816" s="45">
        <v>0</v>
      </c>
      <c r="J816" s="105" t="s">
        <v>46</v>
      </c>
      <c r="K816" s="106">
        <v>0</v>
      </c>
      <c r="L816" s="106" t="s">
        <v>46</v>
      </c>
      <c r="M816" s="43" t="s">
        <v>46</v>
      </c>
      <c r="N816" s="107">
        <v>0</v>
      </c>
      <c r="O816" s="107">
        <v>0</v>
      </c>
      <c r="P816" s="107">
        <v>0</v>
      </c>
      <c r="Q816" s="43" t="s">
        <v>46</v>
      </c>
      <c r="R816" s="43" t="s">
        <v>46</v>
      </c>
      <c r="S816" s="43" t="s">
        <v>5386</v>
      </c>
      <c r="T816" s="43" t="s">
        <v>46</v>
      </c>
      <c r="U816" s="108">
        <f>+IF(LEN(L4T_30[[#This Row],[KOD]])=1,1,IF(LEN(L4T_30[[#This Row],[KOD]])=8,2,IF(LEN(L4T_30[[#This Row],[KOD]])=15,3,4)))</f>
        <v>3</v>
      </c>
    </row>
    <row r="817" spans="2:21">
      <c r="B817" s="104" t="s">
        <v>5387</v>
      </c>
      <c r="C817" s="41" t="s">
        <v>5388</v>
      </c>
      <c r="D817" s="43" t="s">
        <v>46</v>
      </c>
      <c r="E817" s="105" t="s">
        <v>46</v>
      </c>
      <c r="F817" s="43" t="s">
        <v>46</v>
      </c>
      <c r="G817" s="105" t="s">
        <v>46</v>
      </c>
      <c r="H817" s="45">
        <v>0</v>
      </c>
      <c r="I817" s="45">
        <v>0</v>
      </c>
      <c r="J817" s="105" t="s">
        <v>46</v>
      </c>
      <c r="K817" s="106">
        <v>0</v>
      </c>
      <c r="L817" s="106" t="s">
        <v>46</v>
      </c>
      <c r="M817" s="43" t="s">
        <v>46</v>
      </c>
      <c r="N817" s="107">
        <v>0</v>
      </c>
      <c r="O817" s="107">
        <v>0</v>
      </c>
      <c r="P817" s="107">
        <v>0</v>
      </c>
      <c r="Q817" s="43" t="s">
        <v>46</v>
      </c>
      <c r="R817" s="43" t="s">
        <v>46</v>
      </c>
      <c r="S817" s="43" t="s">
        <v>5389</v>
      </c>
      <c r="T817" s="43" t="s">
        <v>46</v>
      </c>
      <c r="U817" s="108">
        <f>+IF(LEN(L4T_30[[#This Row],[KOD]])=1,1,IF(LEN(L4T_30[[#This Row],[KOD]])=8,2,IF(LEN(L4T_30[[#This Row],[KOD]])=15,3,4)))</f>
        <v>3</v>
      </c>
    </row>
    <row r="818" spans="2:21">
      <c r="B818" s="109" t="s">
        <v>5390</v>
      </c>
      <c r="C818" s="110" t="s">
        <v>5391</v>
      </c>
      <c r="D818" s="111" t="s">
        <v>44</v>
      </c>
      <c r="E818" s="112" t="s">
        <v>46</v>
      </c>
      <c r="F818" s="111" t="s">
        <v>46</v>
      </c>
      <c r="G818" s="112" t="s">
        <v>46</v>
      </c>
      <c r="H818" s="113">
        <v>0</v>
      </c>
      <c r="I818" s="113">
        <v>0</v>
      </c>
      <c r="J818" s="112" t="s">
        <v>5311</v>
      </c>
      <c r="K818" s="114">
        <v>1</v>
      </c>
      <c r="L818" s="114" t="s">
        <v>5134</v>
      </c>
      <c r="M818" s="111" t="s">
        <v>2641</v>
      </c>
      <c r="N818" s="115">
        <v>0</v>
      </c>
      <c r="O818" s="115">
        <v>0</v>
      </c>
      <c r="P818" s="115">
        <v>0</v>
      </c>
      <c r="Q818" s="111" t="s">
        <v>46</v>
      </c>
      <c r="R818" s="111" t="s">
        <v>46</v>
      </c>
      <c r="S818" s="111" t="s">
        <v>46</v>
      </c>
      <c r="T818" s="111" t="s">
        <v>3540</v>
      </c>
      <c r="U818" s="116">
        <f>+IF(LEN(L4T_30[[#This Row],[KOD]])=1,1,IF(LEN(L4T_30[[#This Row],[KOD]])=8,2,IF(LEN(L4T_30[[#This Row],[KOD]])=15,3,4)))</f>
        <v>4</v>
      </c>
    </row>
    <row r="819" spans="2:21">
      <c r="B819" s="104" t="s">
        <v>5392</v>
      </c>
      <c r="C819" s="41" t="s">
        <v>5393</v>
      </c>
      <c r="D819" s="43" t="s">
        <v>46</v>
      </c>
      <c r="E819" s="105" t="s">
        <v>46</v>
      </c>
      <c r="F819" s="43" t="s">
        <v>46</v>
      </c>
      <c r="G819" s="105" t="s">
        <v>46</v>
      </c>
      <c r="H819" s="45">
        <v>0</v>
      </c>
      <c r="I819" s="45">
        <v>0</v>
      </c>
      <c r="J819" s="105" t="s">
        <v>46</v>
      </c>
      <c r="K819" s="106">
        <v>0</v>
      </c>
      <c r="L819" s="106" t="s">
        <v>46</v>
      </c>
      <c r="M819" s="43" t="s">
        <v>46</v>
      </c>
      <c r="N819" s="107">
        <v>0</v>
      </c>
      <c r="O819" s="107">
        <v>0</v>
      </c>
      <c r="P819" s="107">
        <v>0</v>
      </c>
      <c r="Q819" s="43" t="s">
        <v>46</v>
      </c>
      <c r="R819" s="43" t="s">
        <v>46</v>
      </c>
      <c r="S819" s="43" t="s">
        <v>5394</v>
      </c>
      <c r="T819" s="43" t="s">
        <v>46</v>
      </c>
      <c r="U819" s="108">
        <f>+IF(LEN(L4T_30[[#This Row],[KOD]])=1,1,IF(LEN(L4T_30[[#This Row],[KOD]])=8,2,IF(LEN(L4T_30[[#This Row],[KOD]])=15,3,4)))</f>
        <v>3</v>
      </c>
    </row>
    <row r="820" spans="2:21">
      <c r="B820" s="109" t="s">
        <v>5395</v>
      </c>
      <c r="C820" s="110" t="s">
        <v>5396</v>
      </c>
      <c r="D820" s="111" t="s">
        <v>44</v>
      </c>
      <c r="E820" s="112" t="s">
        <v>46</v>
      </c>
      <c r="F820" s="111" t="s">
        <v>46</v>
      </c>
      <c r="G820" s="112" t="s">
        <v>46</v>
      </c>
      <c r="H820" s="113">
        <v>0</v>
      </c>
      <c r="I820" s="113">
        <v>0</v>
      </c>
      <c r="J820" s="112" t="s">
        <v>5311</v>
      </c>
      <c r="K820" s="114">
        <v>1</v>
      </c>
      <c r="L820" s="114" t="s">
        <v>5134</v>
      </c>
      <c r="M820" s="111" t="s">
        <v>2641</v>
      </c>
      <c r="N820" s="115">
        <v>0</v>
      </c>
      <c r="O820" s="115">
        <v>0</v>
      </c>
      <c r="P820" s="115">
        <v>0</v>
      </c>
      <c r="Q820" s="111" t="s">
        <v>46</v>
      </c>
      <c r="R820" s="111" t="s">
        <v>46</v>
      </c>
      <c r="S820" s="111" t="s">
        <v>46</v>
      </c>
      <c r="T820" s="111" t="s">
        <v>3540</v>
      </c>
      <c r="U820" s="116">
        <f>+IF(LEN(L4T_30[[#This Row],[KOD]])=1,1,IF(LEN(L4T_30[[#This Row],[KOD]])=8,2,IF(LEN(L4T_30[[#This Row],[KOD]])=15,3,4)))</f>
        <v>4</v>
      </c>
    </row>
    <row r="821" spans="2:21">
      <c r="B821" s="109" t="s">
        <v>5397</v>
      </c>
      <c r="C821" s="110" t="s">
        <v>5398</v>
      </c>
      <c r="D821" s="111" t="s">
        <v>44</v>
      </c>
      <c r="E821" s="112" t="s">
        <v>46</v>
      </c>
      <c r="F821" s="111" t="s">
        <v>46</v>
      </c>
      <c r="G821" s="112" t="s">
        <v>46</v>
      </c>
      <c r="H821" s="113">
        <v>0</v>
      </c>
      <c r="I821" s="113">
        <v>0</v>
      </c>
      <c r="J821" s="112" t="s">
        <v>5311</v>
      </c>
      <c r="K821" s="114">
        <v>1</v>
      </c>
      <c r="L821" s="114" t="s">
        <v>5134</v>
      </c>
      <c r="M821" s="111" t="s">
        <v>2641</v>
      </c>
      <c r="N821" s="115">
        <v>0</v>
      </c>
      <c r="O821" s="115">
        <v>0</v>
      </c>
      <c r="P821" s="115">
        <v>0</v>
      </c>
      <c r="Q821" s="111" t="s">
        <v>46</v>
      </c>
      <c r="R821" s="111" t="s">
        <v>46</v>
      </c>
      <c r="S821" s="111" t="s">
        <v>46</v>
      </c>
      <c r="T821" s="111" t="s">
        <v>5258</v>
      </c>
      <c r="U821" s="116">
        <f>+IF(LEN(L4T_30[[#This Row],[KOD]])=1,1,IF(LEN(L4T_30[[#This Row],[KOD]])=8,2,IF(LEN(L4T_30[[#This Row],[KOD]])=15,3,4)))</f>
        <v>4</v>
      </c>
    </row>
    <row r="822" spans="2:21">
      <c r="B822" s="104" t="s">
        <v>5399</v>
      </c>
      <c r="C822" s="41" t="s">
        <v>5400</v>
      </c>
      <c r="D822" s="43" t="s">
        <v>46</v>
      </c>
      <c r="E822" s="105" t="s">
        <v>46</v>
      </c>
      <c r="F822" s="43" t="s">
        <v>46</v>
      </c>
      <c r="G822" s="105" t="s">
        <v>46</v>
      </c>
      <c r="H822" s="45">
        <v>0</v>
      </c>
      <c r="I822" s="45">
        <v>0</v>
      </c>
      <c r="J822" s="105" t="s">
        <v>46</v>
      </c>
      <c r="K822" s="106">
        <v>0</v>
      </c>
      <c r="L822" s="106" t="s">
        <v>46</v>
      </c>
      <c r="M822" s="43" t="s">
        <v>46</v>
      </c>
      <c r="N822" s="107">
        <v>0</v>
      </c>
      <c r="O822" s="107">
        <v>0</v>
      </c>
      <c r="P822" s="107">
        <v>0</v>
      </c>
      <c r="Q822" s="43" t="s">
        <v>46</v>
      </c>
      <c r="R822" s="43" t="s">
        <v>46</v>
      </c>
      <c r="S822" s="43" t="s">
        <v>5401</v>
      </c>
      <c r="T822" s="43" t="s">
        <v>46</v>
      </c>
      <c r="U822" s="108">
        <f>+IF(LEN(L4T_30[[#This Row],[KOD]])=1,1,IF(LEN(L4T_30[[#This Row],[KOD]])=8,2,IF(LEN(L4T_30[[#This Row],[KOD]])=15,3,4)))</f>
        <v>3</v>
      </c>
    </row>
    <row r="823" spans="2:21">
      <c r="B823" s="109" t="s">
        <v>5402</v>
      </c>
      <c r="C823" s="110" t="s">
        <v>5403</v>
      </c>
      <c r="D823" s="111" t="s">
        <v>44</v>
      </c>
      <c r="E823" s="112" t="s">
        <v>46</v>
      </c>
      <c r="F823" s="111" t="s">
        <v>46</v>
      </c>
      <c r="G823" s="112" t="s">
        <v>46</v>
      </c>
      <c r="H823" s="113">
        <v>0</v>
      </c>
      <c r="I823" s="113">
        <v>0</v>
      </c>
      <c r="J823" s="112" t="s">
        <v>5311</v>
      </c>
      <c r="K823" s="114">
        <v>1</v>
      </c>
      <c r="L823" s="114" t="s">
        <v>5134</v>
      </c>
      <c r="M823" s="111" t="s">
        <v>2641</v>
      </c>
      <c r="N823" s="115">
        <v>0</v>
      </c>
      <c r="O823" s="115">
        <v>0</v>
      </c>
      <c r="P823" s="115">
        <v>0</v>
      </c>
      <c r="Q823" s="111" t="s">
        <v>46</v>
      </c>
      <c r="R823" s="111" t="s">
        <v>46</v>
      </c>
      <c r="S823" s="111" t="s">
        <v>46</v>
      </c>
      <c r="T823" s="111" t="s">
        <v>3540</v>
      </c>
      <c r="U823" s="116">
        <f>+IF(LEN(L4T_30[[#This Row],[KOD]])=1,1,IF(LEN(L4T_30[[#This Row],[KOD]])=8,2,IF(LEN(L4T_30[[#This Row],[KOD]])=15,3,4)))</f>
        <v>4</v>
      </c>
    </row>
    <row r="824" spans="2:21">
      <c r="B824" s="104" t="s">
        <v>5404</v>
      </c>
      <c r="C824" s="41" t="s">
        <v>5405</v>
      </c>
      <c r="D824" s="43" t="s">
        <v>46</v>
      </c>
      <c r="E824" s="105" t="s">
        <v>46</v>
      </c>
      <c r="F824" s="43" t="s">
        <v>46</v>
      </c>
      <c r="G824" s="105" t="s">
        <v>46</v>
      </c>
      <c r="H824" s="45">
        <v>0</v>
      </c>
      <c r="I824" s="45">
        <v>0</v>
      </c>
      <c r="J824" s="105" t="s">
        <v>46</v>
      </c>
      <c r="K824" s="106">
        <v>0</v>
      </c>
      <c r="L824" s="106" t="s">
        <v>46</v>
      </c>
      <c r="M824" s="43" t="s">
        <v>46</v>
      </c>
      <c r="N824" s="107">
        <v>0</v>
      </c>
      <c r="O824" s="107">
        <v>0</v>
      </c>
      <c r="P824" s="107">
        <v>0</v>
      </c>
      <c r="Q824" s="43" t="s">
        <v>46</v>
      </c>
      <c r="R824" s="43" t="s">
        <v>46</v>
      </c>
      <c r="S824" s="43" t="s">
        <v>5406</v>
      </c>
      <c r="T824" s="43" t="s">
        <v>46</v>
      </c>
      <c r="U824" s="108">
        <f>+IF(LEN(L4T_30[[#This Row],[KOD]])=1,1,IF(LEN(L4T_30[[#This Row],[KOD]])=8,2,IF(LEN(L4T_30[[#This Row],[KOD]])=15,3,4)))</f>
        <v>3</v>
      </c>
    </row>
    <row r="825" spans="2:21">
      <c r="B825" s="109" t="s">
        <v>5407</v>
      </c>
      <c r="C825" s="110" t="s">
        <v>5408</v>
      </c>
      <c r="D825" s="111" t="s">
        <v>44</v>
      </c>
      <c r="E825" s="112" t="s">
        <v>46</v>
      </c>
      <c r="F825" s="111" t="s">
        <v>46</v>
      </c>
      <c r="G825" s="112" t="s">
        <v>46</v>
      </c>
      <c r="H825" s="113">
        <v>0</v>
      </c>
      <c r="I825" s="113">
        <v>0</v>
      </c>
      <c r="J825" s="112" t="s">
        <v>5311</v>
      </c>
      <c r="K825" s="114">
        <v>1</v>
      </c>
      <c r="L825" s="114" t="s">
        <v>5134</v>
      </c>
      <c r="M825" s="111" t="s">
        <v>2641</v>
      </c>
      <c r="N825" s="115">
        <v>0</v>
      </c>
      <c r="O825" s="115">
        <v>0</v>
      </c>
      <c r="P825" s="115">
        <v>0</v>
      </c>
      <c r="Q825" s="111" t="s">
        <v>46</v>
      </c>
      <c r="R825" s="111" t="s">
        <v>46</v>
      </c>
      <c r="S825" s="111" t="s">
        <v>46</v>
      </c>
      <c r="T825" s="111" t="s">
        <v>3540</v>
      </c>
      <c r="U825" s="116">
        <f>+IF(LEN(L4T_30[[#This Row],[KOD]])=1,1,IF(LEN(L4T_30[[#This Row],[KOD]])=8,2,IF(LEN(L4T_30[[#This Row],[KOD]])=15,3,4)))</f>
        <v>4</v>
      </c>
    </row>
    <row r="826" spans="2:21">
      <c r="B826" s="109" t="s">
        <v>5409</v>
      </c>
      <c r="C826" s="110" t="s">
        <v>5410</v>
      </c>
      <c r="D826" s="111" t="s">
        <v>44</v>
      </c>
      <c r="E826" s="112" t="s">
        <v>46</v>
      </c>
      <c r="F826" s="111" t="s">
        <v>46</v>
      </c>
      <c r="G826" s="112" t="s">
        <v>46</v>
      </c>
      <c r="H826" s="113">
        <v>0</v>
      </c>
      <c r="I826" s="113">
        <v>0</v>
      </c>
      <c r="J826" s="112" t="s">
        <v>5311</v>
      </c>
      <c r="K826" s="114">
        <v>1</v>
      </c>
      <c r="L826" s="114" t="s">
        <v>5134</v>
      </c>
      <c r="M826" s="111" t="s">
        <v>2641</v>
      </c>
      <c r="N826" s="115">
        <v>0</v>
      </c>
      <c r="O826" s="115">
        <v>0</v>
      </c>
      <c r="P826" s="115">
        <v>0</v>
      </c>
      <c r="Q826" s="111" t="s">
        <v>46</v>
      </c>
      <c r="R826" s="111" t="s">
        <v>46</v>
      </c>
      <c r="S826" s="111" t="s">
        <v>46</v>
      </c>
      <c r="T826" s="111" t="s">
        <v>5258</v>
      </c>
      <c r="U826" s="116">
        <f>+IF(LEN(L4T_30[[#This Row],[KOD]])=1,1,IF(LEN(L4T_30[[#This Row],[KOD]])=8,2,IF(LEN(L4T_30[[#This Row],[KOD]])=15,3,4)))</f>
        <v>4</v>
      </c>
    </row>
    <row r="827" spans="2:21">
      <c r="B827" s="104" t="s">
        <v>5411</v>
      </c>
      <c r="C827" s="41" t="s">
        <v>5412</v>
      </c>
      <c r="D827" s="43" t="s">
        <v>46</v>
      </c>
      <c r="E827" s="105" t="s">
        <v>46</v>
      </c>
      <c r="F827" s="43" t="s">
        <v>46</v>
      </c>
      <c r="G827" s="105" t="s">
        <v>46</v>
      </c>
      <c r="H827" s="45">
        <v>0</v>
      </c>
      <c r="I827" s="45">
        <v>0</v>
      </c>
      <c r="J827" s="105" t="s">
        <v>46</v>
      </c>
      <c r="K827" s="106">
        <v>0</v>
      </c>
      <c r="L827" s="106" t="s">
        <v>46</v>
      </c>
      <c r="M827" s="43" t="s">
        <v>46</v>
      </c>
      <c r="N827" s="107">
        <v>0</v>
      </c>
      <c r="O827" s="107">
        <v>0</v>
      </c>
      <c r="P827" s="107">
        <v>0</v>
      </c>
      <c r="Q827" s="43" t="s">
        <v>46</v>
      </c>
      <c r="R827" s="43" t="s">
        <v>46</v>
      </c>
      <c r="S827" s="43" t="s">
        <v>5413</v>
      </c>
      <c r="T827" s="43" t="s">
        <v>46</v>
      </c>
      <c r="U827" s="108">
        <f>+IF(LEN(L4T_30[[#This Row],[KOD]])=1,1,IF(LEN(L4T_30[[#This Row],[KOD]])=8,2,IF(LEN(L4T_30[[#This Row],[KOD]])=15,3,4)))</f>
        <v>3</v>
      </c>
    </row>
    <row r="828" spans="2:21">
      <c r="B828" s="109" t="s">
        <v>5414</v>
      </c>
      <c r="C828" s="110" t="s">
        <v>5415</v>
      </c>
      <c r="D828" s="111" t="s">
        <v>44</v>
      </c>
      <c r="E828" s="112" t="s">
        <v>46</v>
      </c>
      <c r="F828" s="111" t="s">
        <v>46</v>
      </c>
      <c r="G828" s="112" t="s">
        <v>46</v>
      </c>
      <c r="H828" s="113">
        <v>0</v>
      </c>
      <c r="I828" s="113">
        <v>0</v>
      </c>
      <c r="J828" s="112" t="s">
        <v>46</v>
      </c>
      <c r="K828" s="114">
        <v>0</v>
      </c>
      <c r="L828" s="114" t="s">
        <v>1579</v>
      </c>
      <c r="M828" s="111" t="s">
        <v>46</v>
      </c>
      <c r="N828" s="115">
        <v>0</v>
      </c>
      <c r="O828" s="115">
        <v>0</v>
      </c>
      <c r="P828" s="115">
        <v>0</v>
      </c>
      <c r="Q828" s="111" t="s">
        <v>46</v>
      </c>
      <c r="R828" s="111" t="s">
        <v>46</v>
      </c>
      <c r="S828" s="111" t="s">
        <v>46</v>
      </c>
      <c r="T828" s="111" t="s">
        <v>5416</v>
      </c>
      <c r="U828" s="116">
        <f>+IF(LEN(L4T_30[[#This Row],[KOD]])=1,1,IF(LEN(L4T_30[[#This Row],[KOD]])=8,2,IF(LEN(L4T_30[[#This Row],[KOD]])=15,3,4)))</f>
        <v>4</v>
      </c>
    </row>
    <row r="829" spans="2:21">
      <c r="B829" s="99" t="s">
        <v>5417</v>
      </c>
      <c r="C829" s="33" t="s">
        <v>5418</v>
      </c>
      <c r="D829" s="35" t="s">
        <v>46</v>
      </c>
      <c r="E829" s="100" t="s">
        <v>46</v>
      </c>
      <c r="F829" s="35" t="s">
        <v>46</v>
      </c>
      <c r="G829" s="100" t="s">
        <v>46</v>
      </c>
      <c r="H829" s="37">
        <v>0</v>
      </c>
      <c r="I829" s="37">
        <v>0</v>
      </c>
      <c r="J829" s="100" t="s">
        <v>46</v>
      </c>
      <c r="K829" s="101">
        <v>0</v>
      </c>
      <c r="L829" s="101" t="s">
        <v>46</v>
      </c>
      <c r="M829" s="35" t="s">
        <v>46</v>
      </c>
      <c r="N829" s="102">
        <v>0</v>
      </c>
      <c r="O829" s="102">
        <v>0</v>
      </c>
      <c r="P829" s="102">
        <v>0</v>
      </c>
      <c r="Q829" s="35" t="s">
        <v>46</v>
      </c>
      <c r="R829" s="35" t="s">
        <v>5419</v>
      </c>
      <c r="S829" s="35" t="s">
        <v>46</v>
      </c>
      <c r="T829" s="35" t="s">
        <v>46</v>
      </c>
      <c r="U829" s="103">
        <f>+IF(LEN(L4T_30[[#This Row],[KOD]])=1,1,IF(LEN(L4T_30[[#This Row],[KOD]])=8,2,IF(LEN(L4T_30[[#This Row],[KOD]])=15,3,4)))</f>
        <v>2</v>
      </c>
    </row>
    <row r="830" spans="2:21">
      <c r="B830" s="104" t="s">
        <v>5420</v>
      </c>
      <c r="C830" s="41" t="s">
        <v>5421</v>
      </c>
      <c r="D830" s="43" t="s">
        <v>46</v>
      </c>
      <c r="E830" s="105" t="s">
        <v>46</v>
      </c>
      <c r="F830" s="43" t="s">
        <v>46</v>
      </c>
      <c r="G830" s="105" t="s">
        <v>46</v>
      </c>
      <c r="H830" s="45">
        <v>0</v>
      </c>
      <c r="I830" s="45">
        <v>0</v>
      </c>
      <c r="J830" s="105" t="s">
        <v>46</v>
      </c>
      <c r="K830" s="106">
        <v>0</v>
      </c>
      <c r="L830" s="106" t="s">
        <v>46</v>
      </c>
      <c r="M830" s="43" t="s">
        <v>46</v>
      </c>
      <c r="N830" s="107">
        <v>0</v>
      </c>
      <c r="O830" s="107">
        <v>0</v>
      </c>
      <c r="P830" s="107">
        <v>0</v>
      </c>
      <c r="Q830" s="43" t="s">
        <v>46</v>
      </c>
      <c r="R830" s="43" t="s">
        <v>46</v>
      </c>
      <c r="S830" s="43" t="s">
        <v>5422</v>
      </c>
      <c r="T830" s="43" t="s">
        <v>46</v>
      </c>
      <c r="U830" s="108">
        <f>+IF(LEN(L4T_30[[#This Row],[KOD]])=1,1,IF(LEN(L4T_30[[#This Row],[KOD]])=8,2,IF(LEN(L4T_30[[#This Row],[KOD]])=15,3,4)))</f>
        <v>3</v>
      </c>
    </row>
    <row r="831" spans="2:21">
      <c r="B831" s="109" t="s">
        <v>5423</v>
      </c>
      <c r="C831" s="110" t="s">
        <v>5424</v>
      </c>
      <c r="D831" s="111" t="s">
        <v>44</v>
      </c>
      <c r="E831" s="112" t="s">
        <v>46</v>
      </c>
      <c r="F831" s="111" t="s">
        <v>46</v>
      </c>
      <c r="G831" s="112" t="s">
        <v>46</v>
      </c>
      <c r="H831" s="113">
        <v>0</v>
      </c>
      <c r="I831" s="113">
        <v>0</v>
      </c>
      <c r="J831" s="112" t="s">
        <v>5133</v>
      </c>
      <c r="K831" s="114">
        <v>1</v>
      </c>
      <c r="L831" s="114" t="s">
        <v>5134</v>
      </c>
      <c r="M831" s="111" t="s">
        <v>2641</v>
      </c>
      <c r="N831" s="115">
        <v>0</v>
      </c>
      <c r="O831" s="115">
        <v>0</v>
      </c>
      <c r="P831" s="115">
        <v>0</v>
      </c>
      <c r="Q831" s="111" t="s">
        <v>46</v>
      </c>
      <c r="R831" s="111" t="s">
        <v>46</v>
      </c>
      <c r="S831" s="111" t="s">
        <v>46</v>
      </c>
      <c r="T831" s="111" t="s">
        <v>3540</v>
      </c>
      <c r="U831" s="116">
        <f>+IF(LEN(L4T_30[[#This Row],[KOD]])=1,1,IF(LEN(L4T_30[[#This Row],[KOD]])=8,2,IF(LEN(L4T_30[[#This Row],[KOD]])=15,3,4)))</f>
        <v>4</v>
      </c>
    </row>
    <row r="832" spans="2:21">
      <c r="B832" s="109" t="s">
        <v>5425</v>
      </c>
      <c r="C832" s="110" t="s">
        <v>5426</v>
      </c>
      <c r="D832" s="111" t="s">
        <v>44</v>
      </c>
      <c r="E832" s="112" t="s">
        <v>46</v>
      </c>
      <c r="F832" s="111" t="s">
        <v>46</v>
      </c>
      <c r="G832" s="112" t="s">
        <v>46</v>
      </c>
      <c r="H832" s="113">
        <v>0</v>
      </c>
      <c r="I832" s="113">
        <v>0</v>
      </c>
      <c r="J832" s="112" t="s">
        <v>5133</v>
      </c>
      <c r="K832" s="114">
        <v>1</v>
      </c>
      <c r="L832" s="114" t="s">
        <v>5134</v>
      </c>
      <c r="M832" s="111" t="s">
        <v>2641</v>
      </c>
      <c r="N832" s="115">
        <v>0</v>
      </c>
      <c r="O832" s="115">
        <v>0</v>
      </c>
      <c r="P832" s="115">
        <v>0</v>
      </c>
      <c r="Q832" s="111" t="s">
        <v>46</v>
      </c>
      <c r="R832" s="111" t="s">
        <v>46</v>
      </c>
      <c r="S832" s="111" t="s">
        <v>46</v>
      </c>
      <c r="T832" s="111" t="s">
        <v>5342</v>
      </c>
      <c r="U832" s="116">
        <f>+IF(LEN(L4T_30[[#This Row],[KOD]])=1,1,IF(LEN(L4T_30[[#This Row],[KOD]])=8,2,IF(LEN(L4T_30[[#This Row],[KOD]])=15,3,4)))</f>
        <v>4</v>
      </c>
    </row>
    <row r="833" spans="2:21">
      <c r="B833" s="104" t="s">
        <v>5427</v>
      </c>
      <c r="C833" s="41" t="s">
        <v>5428</v>
      </c>
      <c r="D833" s="43" t="s">
        <v>46</v>
      </c>
      <c r="E833" s="105" t="s">
        <v>46</v>
      </c>
      <c r="F833" s="43" t="s">
        <v>46</v>
      </c>
      <c r="G833" s="105" t="s">
        <v>46</v>
      </c>
      <c r="H833" s="45">
        <v>0</v>
      </c>
      <c r="I833" s="45">
        <v>0</v>
      </c>
      <c r="J833" s="105" t="s">
        <v>46</v>
      </c>
      <c r="K833" s="106">
        <v>0</v>
      </c>
      <c r="L833" s="106" t="s">
        <v>46</v>
      </c>
      <c r="M833" s="43" t="s">
        <v>46</v>
      </c>
      <c r="N833" s="107">
        <v>0</v>
      </c>
      <c r="O833" s="107">
        <v>0</v>
      </c>
      <c r="P833" s="107">
        <v>0</v>
      </c>
      <c r="Q833" s="43" t="s">
        <v>46</v>
      </c>
      <c r="R833" s="43" t="s">
        <v>46</v>
      </c>
      <c r="S833" s="43" t="s">
        <v>5429</v>
      </c>
      <c r="T833" s="43" t="s">
        <v>46</v>
      </c>
      <c r="U833" s="108">
        <f>+IF(LEN(L4T_30[[#This Row],[KOD]])=1,1,IF(LEN(L4T_30[[#This Row],[KOD]])=8,2,IF(LEN(L4T_30[[#This Row],[KOD]])=15,3,4)))</f>
        <v>3</v>
      </c>
    </row>
    <row r="834" spans="2:21">
      <c r="B834" s="109" t="s">
        <v>5430</v>
      </c>
      <c r="C834" s="110" t="s">
        <v>5431</v>
      </c>
      <c r="D834" s="111" t="s">
        <v>44</v>
      </c>
      <c r="E834" s="112" t="s">
        <v>46</v>
      </c>
      <c r="F834" s="111" t="s">
        <v>46</v>
      </c>
      <c r="G834" s="112" t="s">
        <v>46</v>
      </c>
      <c r="H834" s="113">
        <v>0</v>
      </c>
      <c r="I834" s="113">
        <v>0</v>
      </c>
      <c r="J834" s="112" t="s">
        <v>5133</v>
      </c>
      <c r="K834" s="114">
        <v>1</v>
      </c>
      <c r="L834" s="114" t="s">
        <v>5134</v>
      </c>
      <c r="M834" s="111" t="s">
        <v>2641</v>
      </c>
      <c r="N834" s="115">
        <v>0</v>
      </c>
      <c r="O834" s="115">
        <v>0</v>
      </c>
      <c r="P834" s="115">
        <v>0</v>
      </c>
      <c r="Q834" s="111" t="s">
        <v>46</v>
      </c>
      <c r="R834" s="111" t="s">
        <v>46</v>
      </c>
      <c r="S834" s="111" t="s">
        <v>46</v>
      </c>
      <c r="T834" s="111" t="s">
        <v>5321</v>
      </c>
      <c r="U834" s="116">
        <f>+IF(LEN(L4T_30[[#This Row],[KOD]])=1,1,IF(LEN(L4T_30[[#This Row],[KOD]])=8,2,IF(LEN(L4T_30[[#This Row],[KOD]])=15,3,4)))</f>
        <v>4</v>
      </c>
    </row>
    <row r="835" spans="2:21">
      <c r="B835" s="109" t="s">
        <v>5432</v>
      </c>
      <c r="C835" s="110" t="s">
        <v>5433</v>
      </c>
      <c r="D835" s="111" t="s">
        <v>44</v>
      </c>
      <c r="E835" s="112" t="s">
        <v>46</v>
      </c>
      <c r="F835" s="111" t="s">
        <v>46</v>
      </c>
      <c r="G835" s="112" t="s">
        <v>46</v>
      </c>
      <c r="H835" s="113">
        <v>0</v>
      </c>
      <c r="I835" s="113">
        <v>0</v>
      </c>
      <c r="J835" s="112" t="s">
        <v>5133</v>
      </c>
      <c r="K835" s="114">
        <v>1</v>
      </c>
      <c r="L835" s="114" t="s">
        <v>5134</v>
      </c>
      <c r="M835" s="111" t="s">
        <v>2641</v>
      </c>
      <c r="N835" s="115">
        <v>0</v>
      </c>
      <c r="O835" s="115">
        <v>0</v>
      </c>
      <c r="P835" s="115">
        <v>0</v>
      </c>
      <c r="Q835" s="111" t="s">
        <v>46</v>
      </c>
      <c r="R835" s="111" t="s">
        <v>46</v>
      </c>
      <c r="S835" s="111" t="s">
        <v>46</v>
      </c>
      <c r="T835" s="111" t="s">
        <v>2982</v>
      </c>
      <c r="U835" s="116">
        <f>+IF(LEN(L4T_30[[#This Row],[KOD]])=1,1,IF(LEN(L4T_30[[#This Row],[KOD]])=8,2,IF(LEN(L4T_30[[#This Row],[KOD]])=15,3,4)))</f>
        <v>4</v>
      </c>
    </row>
    <row r="836" spans="2:21">
      <c r="B836" s="109" t="s">
        <v>5434</v>
      </c>
      <c r="C836" s="110" t="s">
        <v>5435</v>
      </c>
      <c r="D836" s="111" t="s">
        <v>44</v>
      </c>
      <c r="E836" s="112" t="s">
        <v>46</v>
      </c>
      <c r="F836" s="111" t="s">
        <v>46</v>
      </c>
      <c r="G836" s="112" t="s">
        <v>46</v>
      </c>
      <c r="H836" s="113">
        <v>0</v>
      </c>
      <c r="I836" s="113">
        <v>0</v>
      </c>
      <c r="J836" s="112" t="s">
        <v>5133</v>
      </c>
      <c r="K836" s="114">
        <v>1</v>
      </c>
      <c r="L836" s="114" t="s">
        <v>5134</v>
      </c>
      <c r="M836" s="111" t="s">
        <v>2641</v>
      </c>
      <c r="N836" s="115">
        <v>0</v>
      </c>
      <c r="O836" s="115">
        <v>0</v>
      </c>
      <c r="P836" s="115">
        <v>0</v>
      </c>
      <c r="Q836" s="111" t="s">
        <v>46</v>
      </c>
      <c r="R836" s="111" t="s">
        <v>46</v>
      </c>
      <c r="S836" s="111" t="s">
        <v>46</v>
      </c>
      <c r="T836" s="111" t="s">
        <v>2987</v>
      </c>
      <c r="U836" s="116">
        <f>+IF(LEN(L4T_30[[#This Row],[KOD]])=1,1,IF(LEN(L4T_30[[#This Row],[KOD]])=8,2,IF(LEN(L4T_30[[#This Row],[KOD]])=15,3,4)))</f>
        <v>4</v>
      </c>
    </row>
    <row r="837" spans="2:21">
      <c r="B837" s="109" t="s">
        <v>5436</v>
      </c>
      <c r="C837" s="110" t="s">
        <v>5437</v>
      </c>
      <c r="D837" s="111" t="s">
        <v>44</v>
      </c>
      <c r="E837" s="112" t="s">
        <v>46</v>
      </c>
      <c r="F837" s="111" t="s">
        <v>46</v>
      </c>
      <c r="G837" s="112" t="s">
        <v>46</v>
      </c>
      <c r="H837" s="113">
        <v>0</v>
      </c>
      <c r="I837" s="113">
        <v>0</v>
      </c>
      <c r="J837" s="112" t="s">
        <v>5133</v>
      </c>
      <c r="K837" s="114">
        <v>1</v>
      </c>
      <c r="L837" s="114" t="s">
        <v>5134</v>
      </c>
      <c r="M837" s="111" t="s">
        <v>2641</v>
      </c>
      <c r="N837" s="115">
        <v>0</v>
      </c>
      <c r="O837" s="115">
        <v>0</v>
      </c>
      <c r="P837" s="115">
        <v>0</v>
      </c>
      <c r="Q837" s="111" t="s">
        <v>46</v>
      </c>
      <c r="R837" s="111" t="s">
        <v>46</v>
      </c>
      <c r="S837" s="111" t="s">
        <v>46</v>
      </c>
      <c r="T837" s="111" t="s">
        <v>3003</v>
      </c>
      <c r="U837" s="116">
        <f>+IF(LEN(L4T_30[[#This Row],[KOD]])=1,1,IF(LEN(L4T_30[[#This Row],[KOD]])=8,2,IF(LEN(L4T_30[[#This Row],[KOD]])=15,3,4)))</f>
        <v>4</v>
      </c>
    </row>
    <row r="838" spans="2:21">
      <c r="B838" s="109" t="s">
        <v>5438</v>
      </c>
      <c r="C838" s="110" t="s">
        <v>5439</v>
      </c>
      <c r="D838" s="111" t="s">
        <v>44</v>
      </c>
      <c r="E838" s="112" t="s">
        <v>46</v>
      </c>
      <c r="F838" s="111" t="s">
        <v>46</v>
      </c>
      <c r="G838" s="112" t="s">
        <v>46</v>
      </c>
      <c r="H838" s="113">
        <v>0</v>
      </c>
      <c r="I838" s="113">
        <v>0</v>
      </c>
      <c r="J838" s="112" t="s">
        <v>5133</v>
      </c>
      <c r="K838" s="114">
        <v>1</v>
      </c>
      <c r="L838" s="114" t="s">
        <v>5134</v>
      </c>
      <c r="M838" s="111" t="s">
        <v>2641</v>
      </c>
      <c r="N838" s="115">
        <v>0</v>
      </c>
      <c r="O838" s="115">
        <v>0</v>
      </c>
      <c r="P838" s="115">
        <v>0</v>
      </c>
      <c r="Q838" s="111" t="s">
        <v>46</v>
      </c>
      <c r="R838" s="111" t="s">
        <v>46</v>
      </c>
      <c r="S838" s="111" t="s">
        <v>46</v>
      </c>
      <c r="T838" s="111" t="s">
        <v>5342</v>
      </c>
      <c r="U838" s="116">
        <f>+IF(LEN(L4T_30[[#This Row],[KOD]])=1,1,IF(LEN(L4T_30[[#This Row],[KOD]])=8,2,IF(LEN(L4T_30[[#This Row],[KOD]])=15,3,4)))</f>
        <v>4</v>
      </c>
    </row>
    <row r="839" spans="2:21">
      <c r="B839" s="104" t="s">
        <v>5440</v>
      </c>
      <c r="C839" s="41" t="s">
        <v>5441</v>
      </c>
      <c r="D839" s="43" t="s">
        <v>46</v>
      </c>
      <c r="E839" s="105" t="s">
        <v>46</v>
      </c>
      <c r="F839" s="43" t="s">
        <v>46</v>
      </c>
      <c r="G839" s="105" t="s">
        <v>46</v>
      </c>
      <c r="H839" s="45">
        <v>0</v>
      </c>
      <c r="I839" s="45">
        <v>0</v>
      </c>
      <c r="J839" s="105" t="s">
        <v>46</v>
      </c>
      <c r="K839" s="106">
        <v>0</v>
      </c>
      <c r="L839" s="106" t="s">
        <v>46</v>
      </c>
      <c r="M839" s="43" t="s">
        <v>46</v>
      </c>
      <c r="N839" s="107">
        <v>0</v>
      </c>
      <c r="O839" s="107">
        <v>0</v>
      </c>
      <c r="P839" s="107">
        <v>0</v>
      </c>
      <c r="Q839" s="43" t="s">
        <v>46</v>
      </c>
      <c r="R839" s="43" t="s">
        <v>46</v>
      </c>
      <c r="S839" s="43" t="s">
        <v>5442</v>
      </c>
      <c r="T839" s="43" t="s">
        <v>46</v>
      </c>
      <c r="U839" s="108">
        <f>+IF(LEN(L4T_30[[#This Row],[KOD]])=1,1,IF(LEN(L4T_30[[#This Row],[KOD]])=8,2,IF(LEN(L4T_30[[#This Row],[KOD]])=15,3,4)))</f>
        <v>3</v>
      </c>
    </row>
    <row r="840" spans="2:21">
      <c r="B840" s="109" t="s">
        <v>5443</v>
      </c>
      <c r="C840" s="110" t="s">
        <v>5444</v>
      </c>
      <c r="D840" s="111" t="s">
        <v>44</v>
      </c>
      <c r="E840" s="112" t="s">
        <v>46</v>
      </c>
      <c r="F840" s="111" t="s">
        <v>46</v>
      </c>
      <c r="G840" s="112" t="s">
        <v>46</v>
      </c>
      <c r="H840" s="113">
        <v>0</v>
      </c>
      <c r="I840" s="113">
        <v>0</v>
      </c>
      <c r="J840" s="112" t="s">
        <v>5133</v>
      </c>
      <c r="K840" s="114">
        <v>1</v>
      </c>
      <c r="L840" s="114" t="s">
        <v>5134</v>
      </c>
      <c r="M840" s="111" t="s">
        <v>2641</v>
      </c>
      <c r="N840" s="115">
        <v>0</v>
      </c>
      <c r="O840" s="115">
        <v>0</v>
      </c>
      <c r="P840" s="115">
        <v>0</v>
      </c>
      <c r="Q840" s="111" t="s">
        <v>46</v>
      </c>
      <c r="R840" s="111" t="s">
        <v>46</v>
      </c>
      <c r="S840" s="111" t="s">
        <v>46</v>
      </c>
      <c r="T840" s="111" t="s">
        <v>3540</v>
      </c>
      <c r="U840" s="116">
        <f>+IF(LEN(L4T_30[[#This Row],[KOD]])=1,1,IF(LEN(L4T_30[[#This Row],[KOD]])=8,2,IF(LEN(L4T_30[[#This Row],[KOD]])=15,3,4)))</f>
        <v>4</v>
      </c>
    </row>
    <row r="841" spans="2:21">
      <c r="B841" s="109" t="s">
        <v>5445</v>
      </c>
      <c r="C841" s="110" t="s">
        <v>5446</v>
      </c>
      <c r="D841" s="111" t="s">
        <v>44</v>
      </c>
      <c r="E841" s="112" t="s">
        <v>46</v>
      </c>
      <c r="F841" s="111" t="s">
        <v>46</v>
      </c>
      <c r="G841" s="112" t="s">
        <v>46</v>
      </c>
      <c r="H841" s="113">
        <v>0</v>
      </c>
      <c r="I841" s="113">
        <v>0</v>
      </c>
      <c r="J841" s="112" t="s">
        <v>5133</v>
      </c>
      <c r="K841" s="114">
        <v>1</v>
      </c>
      <c r="L841" s="114" t="s">
        <v>5134</v>
      </c>
      <c r="M841" s="111" t="s">
        <v>2641</v>
      </c>
      <c r="N841" s="115">
        <v>0</v>
      </c>
      <c r="O841" s="115">
        <v>0</v>
      </c>
      <c r="P841" s="115">
        <v>0</v>
      </c>
      <c r="Q841" s="111" t="s">
        <v>46</v>
      </c>
      <c r="R841" s="111" t="s">
        <v>46</v>
      </c>
      <c r="S841" s="111" t="s">
        <v>46</v>
      </c>
      <c r="T841" s="111" t="s">
        <v>5342</v>
      </c>
      <c r="U841" s="116">
        <f>+IF(LEN(L4T_30[[#This Row],[KOD]])=1,1,IF(LEN(L4T_30[[#This Row],[KOD]])=8,2,IF(LEN(L4T_30[[#This Row],[KOD]])=15,3,4)))</f>
        <v>4</v>
      </c>
    </row>
    <row r="842" spans="2:21">
      <c r="B842" s="104" t="s">
        <v>5447</v>
      </c>
      <c r="C842" s="41" t="s">
        <v>5448</v>
      </c>
      <c r="D842" s="43" t="s">
        <v>46</v>
      </c>
      <c r="E842" s="105" t="s">
        <v>46</v>
      </c>
      <c r="F842" s="43" t="s">
        <v>46</v>
      </c>
      <c r="G842" s="105" t="s">
        <v>46</v>
      </c>
      <c r="H842" s="45">
        <v>0</v>
      </c>
      <c r="I842" s="45">
        <v>0</v>
      </c>
      <c r="J842" s="105" t="s">
        <v>46</v>
      </c>
      <c r="K842" s="106">
        <v>0</v>
      </c>
      <c r="L842" s="106" t="s">
        <v>46</v>
      </c>
      <c r="M842" s="43" t="s">
        <v>46</v>
      </c>
      <c r="N842" s="107">
        <v>0</v>
      </c>
      <c r="O842" s="107">
        <v>0</v>
      </c>
      <c r="P842" s="107">
        <v>0</v>
      </c>
      <c r="Q842" s="43" t="s">
        <v>46</v>
      </c>
      <c r="R842" s="43" t="s">
        <v>46</v>
      </c>
      <c r="S842" s="43" t="s">
        <v>5449</v>
      </c>
      <c r="T842" s="43" t="s">
        <v>46</v>
      </c>
      <c r="U842" s="108">
        <f>+IF(LEN(L4T_30[[#This Row],[KOD]])=1,1,IF(LEN(L4T_30[[#This Row],[KOD]])=8,2,IF(LEN(L4T_30[[#This Row],[KOD]])=15,3,4)))</f>
        <v>3</v>
      </c>
    </row>
    <row r="843" spans="2:21">
      <c r="B843" s="109" t="s">
        <v>5450</v>
      </c>
      <c r="C843" s="110" t="s">
        <v>5451</v>
      </c>
      <c r="D843" s="111" t="s">
        <v>44</v>
      </c>
      <c r="E843" s="112" t="s">
        <v>46</v>
      </c>
      <c r="F843" s="111" t="s">
        <v>46</v>
      </c>
      <c r="G843" s="112" t="s">
        <v>46</v>
      </c>
      <c r="H843" s="113">
        <v>0</v>
      </c>
      <c r="I843" s="113">
        <v>0</v>
      </c>
      <c r="J843" s="112" t="s">
        <v>5133</v>
      </c>
      <c r="K843" s="114">
        <v>1</v>
      </c>
      <c r="L843" s="114" t="s">
        <v>5134</v>
      </c>
      <c r="M843" s="111" t="s">
        <v>2641</v>
      </c>
      <c r="N843" s="115">
        <v>0</v>
      </c>
      <c r="O843" s="115">
        <v>0</v>
      </c>
      <c r="P843" s="115">
        <v>0</v>
      </c>
      <c r="Q843" s="111" t="s">
        <v>46</v>
      </c>
      <c r="R843" s="111" t="s">
        <v>46</v>
      </c>
      <c r="S843" s="111" t="s">
        <v>46</v>
      </c>
      <c r="T843" s="111" t="s">
        <v>3540</v>
      </c>
      <c r="U843" s="116">
        <f>+IF(LEN(L4T_30[[#This Row],[KOD]])=1,1,IF(LEN(L4T_30[[#This Row],[KOD]])=8,2,IF(LEN(L4T_30[[#This Row],[KOD]])=15,3,4)))</f>
        <v>4</v>
      </c>
    </row>
    <row r="844" spans="2:21">
      <c r="B844" s="104" t="s">
        <v>5452</v>
      </c>
      <c r="C844" s="41" t="s">
        <v>5453</v>
      </c>
      <c r="D844" s="43" t="s">
        <v>46</v>
      </c>
      <c r="E844" s="105" t="s">
        <v>46</v>
      </c>
      <c r="F844" s="43" t="s">
        <v>46</v>
      </c>
      <c r="G844" s="105" t="s">
        <v>46</v>
      </c>
      <c r="H844" s="45">
        <v>0</v>
      </c>
      <c r="I844" s="45">
        <v>0</v>
      </c>
      <c r="J844" s="105" t="s">
        <v>46</v>
      </c>
      <c r="K844" s="106">
        <v>0</v>
      </c>
      <c r="L844" s="106" t="s">
        <v>46</v>
      </c>
      <c r="M844" s="43" t="s">
        <v>46</v>
      </c>
      <c r="N844" s="107">
        <v>0</v>
      </c>
      <c r="O844" s="107">
        <v>0</v>
      </c>
      <c r="P844" s="107">
        <v>0</v>
      </c>
      <c r="Q844" s="43" t="s">
        <v>46</v>
      </c>
      <c r="R844" s="43" t="s">
        <v>46</v>
      </c>
      <c r="S844" s="43" t="s">
        <v>5454</v>
      </c>
      <c r="T844" s="43" t="s">
        <v>46</v>
      </c>
      <c r="U844" s="108">
        <f>+IF(LEN(L4T_30[[#This Row],[KOD]])=1,1,IF(LEN(L4T_30[[#This Row],[KOD]])=8,2,IF(LEN(L4T_30[[#This Row],[KOD]])=15,3,4)))</f>
        <v>3</v>
      </c>
    </row>
    <row r="845" spans="2:21">
      <c r="B845" s="109" t="s">
        <v>5455</v>
      </c>
      <c r="C845" s="110" t="s">
        <v>5456</v>
      </c>
      <c r="D845" s="111" t="s">
        <v>44</v>
      </c>
      <c r="E845" s="112" t="s">
        <v>46</v>
      </c>
      <c r="F845" s="111" t="s">
        <v>46</v>
      </c>
      <c r="G845" s="112" t="s">
        <v>46</v>
      </c>
      <c r="H845" s="113">
        <v>0</v>
      </c>
      <c r="I845" s="113">
        <v>0</v>
      </c>
      <c r="J845" s="112" t="s">
        <v>5133</v>
      </c>
      <c r="K845" s="114">
        <v>1</v>
      </c>
      <c r="L845" s="114" t="s">
        <v>5134</v>
      </c>
      <c r="M845" s="111" t="s">
        <v>2641</v>
      </c>
      <c r="N845" s="115">
        <v>0</v>
      </c>
      <c r="O845" s="115">
        <v>0</v>
      </c>
      <c r="P845" s="115">
        <v>0</v>
      </c>
      <c r="Q845" s="111" t="s">
        <v>46</v>
      </c>
      <c r="R845" s="111" t="s">
        <v>46</v>
      </c>
      <c r="S845" s="111" t="s">
        <v>46</v>
      </c>
      <c r="T845" s="111" t="s">
        <v>3540</v>
      </c>
      <c r="U845" s="116">
        <f>+IF(LEN(L4T_30[[#This Row],[KOD]])=1,1,IF(LEN(L4T_30[[#This Row],[KOD]])=8,2,IF(LEN(L4T_30[[#This Row],[KOD]])=15,3,4)))</f>
        <v>4</v>
      </c>
    </row>
    <row r="846" spans="2:21">
      <c r="B846" s="104" t="s">
        <v>5457</v>
      </c>
      <c r="C846" s="41" t="s">
        <v>5458</v>
      </c>
      <c r="D846" s="43" t="s">
        <v>46</v>
      </c>
      <c r="E846" s="105" t="s">
        <v>46</v>
      </c>
      <c r="F846" s="43" t="s">
        <v>46</v>
      </c>
      <c r="G846" s="105" t="s">
        <v>46</v>
      </c>
      <c r="H846" s="45">
        <v>0</v>
      </c>
      <c r="I846" s="45">
        <v>0</v>
      </c>
      <c r="J846" s="105" t="s">
        <v>46</v>
      </c>
      <c r="K846" s="106">
        <v>0</v>
      </c>
      <c r="L846" s="106" t="s">
        <v>46</v>
      </c>
      <c r="M846" s="43" t="s">
        <v>46</v>
      </c>
      <c r="N846" s="107">
        <v>0</v>
      </c>
      <c r="O846" s="107">
        <v>0</v>
      </c>
      <c r="P846" s="107">
        <v>0</v>
      </c>
      <c r="Q846" s="43" t="s">
        <v>46</v>
      </c>
      <c r="R846" s="43" t="s">
        <v>46</v>
      </c>
      <c r="S846" s="43" t="s">
        <v>5459</v>
      </c>
      <c r="T846" s="43" t="s">
        <v>46</v>
      </c>
      <c r="U846" s="108">
        <f>+IF(LEN(L4T_30[[#This Row],[KOD]])=1,1,IF(LEN(L4T_30[[#This Row],[KOD]])=8,2,IF(LEN(L4T_30[[#This Row],[KOD]])=15,3,4)))</f>
        <v>3</v>
      </c>
    </row>
    <row r="847" spans="2:21">
      <c r="B847" s="109" t="s">
        <v>5460</v>
      </c>
      <c r="C847" s="110" t="s">
        <v>5461</v>
      </c>
      <c r="D847" s="111" t="s">
        <v>44</v>
      </c>
      <c r="E847" s="112" t="s">
        <v>46</v>
      </c>
      <c r="F847" s="111" t="s">
        <v>46</v>
      </c>
      <c r="G847" s="112" t="s">
        <v>46</v>
      </c>
      <c r="H847" s="113">
        <v>0</v>
      </c>
      <c r="I847" s="113">
        <v>0</v>
      </c>
      <c r="J847" s="112" t="s">
        <v>5133</v>
      </c>
      <c r="K847" s="114">
        <v>1</v>
      </c>
      <c r="L847" s="114" t="s">
        <v>5134</v>
      </c>
      <c r="M847" s="111" t="s">
        <v>2641</v>
      </c>
      <c r="N847" s="115">
        <v>0</v>
      </c>
      <c r="O847" s="115">
        <v>0</v>
      </c>
      <c r="P847" s="115">
        <v>0</v>
      </c>
      <c r="Q847" s="111" t="s">
        <v>46</v>
      </c>
      <c r="R847" s="111" t="s">
        <v>46</v>
      </c>
      <c r="S847" s="111" t="s">
        <v>46</v>
      </c>
      <c r="T847" s="111" t="s">
        <v>3540</v>
      </c>
      <c r="U847" s="116">
        <f>+IF(LEN(L4T_30[[#This Row],[KOD]])=1,1,IF(LEN(L4T_30[[#This Row],[KOD]])=8,2,IF(LEN(L4T_30[[#This Row],[KOD]])=15,3,4)))</f>
        <v>4</v>
      </c>
    </row>
    <row r="848" spans="2:21">
      <c r="B848" s="109" t="s">
        <v>5462</v>
      </c>
      <c r="C848" s="110" t="s">
        <v>5463</v>
      </c>
      <c r="D848" s="111" t="s">
        <v>44</v>
      </c>
      <c r="E848" s="112" t="s">
        <v>46</v>
      </c>
      <c r="F848" s="111" t="s">
        <v>46</v>
      </c>
      <c r="G848" s="112" t="s">
        <v>46</v>
      </c>
      <c r="H848" s="113">
        <v>0</v>
      </c>
      <c r="I848" s="113">
        <v>0</v>
      </c>
      <c r="J848" s="112" t="s">
        <v>5133</v>
      </c>
      <c r="K848" s="114">
        <v>1</v>
      </c>
      <c r="L848" s="114" t="s">
        <v>5134</v>
      </c>
      <c r="M848" s="111" t="s">
        <v>2641</v>
      </c>
      <c r="N848" s="115">
        <v>0</v>
      </c>
      <c r="O848" s="115">
        <v>0</v>
      </c>
      <c r="P848" s="115">
        <v>0</v>
      </c>
      <c r="Q848" s="111" t="s">
        <v>46</v>
      </c>
      <c r="R848" s="111" t="s">
        <v>46</v>
      </c>
      <c r="S848" s="111" t="s">
        <v>46</v>
      </c>
      <c r="T848" s="111" t="s">
        <v>5321</v>
      </c>
      <c r="U848" s="116">
        <f>+IF(LEN(L4T_30[[#This Row],[KOD]])=1,1,IF(LEN(L4T_30[[#This Row],[KOD]])=8,2,IF(LEN(L4T_30[[#This Row],[KOD]])=15,3,4)))</f>
        <v>4</v>
      </c>
    </row>
    <row r="849" spans="2:21">
      <c r="B849" s="109" t="s">
        <v>5464</v>
      </c>
      <c r="C849" s="110" t="s">
        <v>5465</v>
      </c>
      <c r="D849" s="111" t="s">
        <v>44</v>
      </c>
      <c r="E849" s="112" t="s">
        <v>46</v>
      </c>
      <c r="F849" s="111" t="s">
        <v>46</v>
      </c>
      <c r="G849" s="112" t="s">
        <v>46</v>
      </c>
      <c r="H849" s="113">
        <v>0</v>
      </c>
      <c r="I849" s="113">
        <v>0</v>
      </c>
      <c r="J849" s="112" t="s">
        <v>5133</v>
      </c>
      <c r="K849" s="114">
        <v>1</v>
      </c>
      <c r="L849" s="114" t="s">
        <v>5134</v>
      </c>
      <c r="M849" s="111" t="s">
        <v>2641</v>
      </c>
      <c r="N849" s="115">
        <v>0</v>
      </c>
      <c r="O849" s="115">
        <v>0</v>
      </c>
      <c r="P849" s="115">
        <v>0</v>
      </c>
      <c r="Q849" s="111" t="s">
        <v>46</v>
      </c>
      <c r="R849" s="111" t="s">
        <v>46</v>
      </c>
      <c r="S849" s="111" t="s">
        <v>46</v>
      </c>
      <c r="T849" s="111" t="s">
        <v>2982</v>
      </c>
      <c r="U849" s="116">
        <f>+IF(LEN(L4T_30[[#This Row],[KOD]])=1,1,IF(LEN(L4T_30[[#This Row],[KOD]])=8,2,IF(LEN(L4T_30[[#This Row],[KOD]])=15,3,4)))</f>
        <v>4</v>
      </c>
    </row>
    <row r="850" spans="2:21">
      <c r="B850" s="104" t="s">
        <v>5466</v>
      </c>
      <c r="C850" s="41" t="s">
        <v>5467</v>
      </c>
      <c r="D850" s="43" t="s">
        <v>46</v>
      </c>
      <c r="E850" s="105" t="s">
        <v>46</v>
      </c>
      <c r="F850" s="43" t="s">
        <v>46</v>
      </c>
      <c r="G850" s="105" t="s">
        <v>46</v>
      </c>
      <c r="H850" s="45">
        <v>0</v>
      </c>
      <c r="I850" s="45">
        <v>0</v>
      </c>
      <c r="J850" s="105" t="s">
        <v>46</v>
      </c>
      <c r="K850" s="106">
        <v>0</v>
      </c>
      <c r="L850" s="106" t="s">
        <v>46</v>
      </c>
      <c r="M850" s="43" t="s">
        <v>46</v>
      </c>
      <c r="N850" s="107">
        <v>0</v>
      </c>
      <c r="O850" s="107">
        <v>0</v>
      </c>
      <c r="P850" s="107">
        <v>0</v>
      </c>
      <c r="Q850" s="43" t="s">
        <v>46</v>
      </c>
      <c r="R850" s="43" t="s">
        <v>46</v>
      </c>
      <c r="S850" s="43" t="s">
        <v>5468</v>
      </c>
      <c r="T850" s="43" t="s">
        <v>46</v>
      </c>
      <c r="U850" s="108">
        <f>+IF(LEN(L4T_30[[#This Row],[KOD]])=1,1,IF(LEN(L4T_30[[#This Row],[KOD]])=8,2,IF(LEN(L4T_30[[#This Row],[KOD]])=15,3,4)))</f>
        <v>3</v>
      </c>
    </row>
    <row r="851" spans="2:21">
      <c r="B851" s="109" t="s">
        <v>5469</v>
      </c>
      <c r="C851" s="110" t="s">
        <v>5470</v>
      </c>
      <c r="D851" s="111" t="s">
        <v>44</v>
      </c>
      <c r="E851" s="112" t="s">
        <v>46</v>
      </c>
      <c r="F851" s="111" t="s">
        <v>46</v>
      </c>
      <c r="G851" s="112" t="s">
        <v>46</v>
      </c>
      <c r="H851" s="113">
        <v>0</v>
      </c>
      <c r="I851" s="113">
        <v>0</v>
      </c>
      <c r="J851" s="112" t="s">
        <v>5133</v>
      </c>
      <c r="K851" s="114">
        <v>1</v>
      </c>
      <c r="L851" s="114" t="s">
        <v>5134</v>
      </c>
      <c r="M851" s="111" t="s">
        <v>2641</v>
      </c>
      <c r="N851" s="115">
        <v>0</v>
      </c>
      <c r="O851" s="115">
        <v>0</v>
      </c>
      <c r="P851" s="115">
        <v>0</v>
      </c>
      <c r="Q851" s="111" t="s">
        <v>46</v>
      </c>
      <c r="R851" s="111" t="s">
        <v>46</v>
      </c>
      <c r="S851" s="111" t="s">
        <v>46</v>
      </c>
      <c r="T851" s="111" t="s">
        <v>3540</v>
      </c>
      <c r="U851" s="116">
        <f>+IF(LEN(L4T_30[[#This Row],[KOD]])=1,1,IF(LEN(L4T_30[[#This Row],[KOD]])=8,2,IF(LEN(L4T_30[[#This Row],[KOD]])=15,3,4)))</f>
        <v>4</v>
      </c>
    </row>
    <row r="852" spans="2:21">
      <c r="B852" s="104" t="s">
        <v>5471</v>
      </c>
      <c r="C852" s="41" t="s">
        <v>5472</v>
      </c>
      <c r="D852" s="43" t="s">
        <v>46</v>
      </c>
      <c r="E852" s="105" t="s">
        <v>46</v>
      </c>
      <c r="F852" s="43" t="s">
        <v>46</v>
      </c>
      <c r="G852" s="105" t="s">
        <v>46</v>
      </c>
      <c r="H852" s="45">
        <v>0</v>
      </c>
      <c r="I852" s="45">
        <v>0</v>
      </c>
      <c r="J852" s="105" t="s">
        <v>46</v>
      </c>
      <c r="K852" s="106">
        <v>0</v>
      </c>
      <c r="L852" s="106" t="s">
        <v>46</v>
      </c>
      <c r="M852" s="43" t="s">
        <v>46</v>
      </c>
      <c r="N852" s="107">
        <v>0</v>
      </c>
      <c r="O852" s="107">
        <v>0</v>
      </c>
      <c r="P852" s="107">
        <v>0</v>
      </c>
      <c r="Q852" s="43" t="s">
        <v>46</v>
      </c>
      <c r="R852" s="43" t="s">
        <v>46</v>
      </c>
      <c r="S852" s="43" t="s">
        <v>5473</v>
      </c>
      <c r="T852" s="43" t="s">
        <v>46</v>
      </c>
      <c r="U852" s="108">
        <f>+IF(LEN(L4T_30[[#This Row],[KOD]])=1,1,IF(LEN(L4T_30[[#This Row],[KOD]])=8,2,IF(LEN(L4T_30[[#This Row],[KOD]])=15,3,4)))</f>
        <v>3</v>
      </c>
    </row>
    <row r="853" spans="2:21">
      <c r="B853" s="109" t="s">
        <v>5474</v>
      </c>
      <c r="C853" s="110" t="s">
        <v>5475</v>
      </c>
      <c r="D853" s="111" t="s">
        <v>44</v>
      </c>
      <c r="E853" s="112" t="s">
        <v>46</v>
      </c>
      <c r="F853" s="111" t="s">
        <v>46</v>
      </c>
      <c r="G853" s="112" t="s">
        <v>46</v>
      </c>
      <c r="H853" s="113">
        <v>0</v>
      </c>
      <c r="I853" s="113">
        <v>0</v>
      </c>
      <c r="J853" s="112" t="s">
        <v>5133</v>
      </c>
      <c r="K853" s="114">
        <v>1</v>
      </c>
      <c r="L853" s="114" t="s">
        <v>5134</v>
      </c>
      <c r="M853" s="111" t="s">
        <v>2641</v>
      </c>
      <c r="N853" s="115">
        <v>0</v>
      </c>
      <c r="O853" s="115">
        <v>0</v>
      </c>
      <c r="P853" s="115">
        <v>0</v>
      </c>
      <c r="Q853" s="111" t="s">
        <v>46</v>
      </c>
      <c r="R853" s="111" t="s">
        <v>46</v>
      </c>
      <c r="S853" s="111" t="s">
        <v>46</v>
      </c>
      <c r="T853" s="111" t="s">
        <v>3540</v>
      </c>
      <c r="U853" s="116">
        <f>+IF(LEN(L4T_30[[#This Row],[KOD]])=1,1,IF(LEN(L4T_30[[#This Row],[KOD]])=8,2,IF(LEN(L4T_30[[#This Row],[KOD]])=15,3,4)))</f>
        <v>4</v>
      </c>
    </row>
    <row r="854" spans="2:21">
      <c r="B854" s="109" t="s">
        <v>5476</v>
      </c>
      <c r="C854" s="110" t="s">
        <v>5477</v>
      </c>
      <c r="D854" s="111" t="s">
        <v>44</v>
      </c>
      <c r="E854" s="112" t="s">
        <v>46</v>
      </c>
      <c r="F854" s="111" t="s">
        <v>46</v>
      </c>
      <c r="G854" s="112" t="s">
        <v>46</v>
      </c>
      <c r="H854" s="113">
        <v>0</v>
      </c>
      <c r="I854" s="113">
        <v>0</v>
      </c>
      <c r="J854" s="112" t="s">
        <v>5133</v>
      </c>
      <c r="K854" s="114">
        <v>1</v>
      </c>
      <c r="L854" s="114" t="s">
        <v>5134</v>
      </c>
      <c r="M854" s="111" t="s">
        <v>2641</v>
      </c>
      <c r="N854" s="115">
        <v>0</v>
      </c>
      <c r="O854" s="115">
        <v>0</v>
      </c>
      <c r="P854" s="115">
        <v>0</v>
      </c>
      <c r="Q854" s="111" t="s">
        <v>46</v>
      </c>
      <c r="R854" s="111" t="s">
        <v>46</v>
      </c>
      <c r="S854" s="111" t="s">
        <v>46</v>
      </c>
      <c r="T854" s="111" t="s">
        <v>5334</v>
      </c>
      <c r="U854" s="116">
        <f>+IF(LEN(L4T_30[[#This Row],[KOD]])=1,1,IF(LEN(L4T_30[[#This Row],[KOD]])=8,2,IF(LEN(L4T_30[[#This Row],[KOD]])=15,3,4)))</f>
        <v>4</v>
      </c>
    </row>
    <row r="855" spans="2:21">
      <c r="B855" s="104" t="s">
        <v>5478</v>
      </c>
      <c r="C855" s="41" t="s">
        <v>5479</v>
      </c>
      <c r="D855" s="43" t="s">
        <v>46</v>
      </c>
      <c r="E855" s="105" t="s">
        <v>46</v>
      </c>
      <c r="F855" s="43" t="s">
        <v>46</v>
      </c>
      <c r="G855" s="105" t="s">
        <v>46</v>
      </c>
      <c r="H855" s="45">
        <v>0</v>
      </c>
      <c r="I855" s="45">
        <v>0</v>
      </c>
      <c r="J855" s="105" t="s">
        <v>46</v>
      </c>
      <c r="K855" s="106">
        <v>0</v>
      </c>
      <c r="L855" s="106" t="s">
        <v>46</v>
      </c>
      <c r="M855" s="43" t="s">
        <v>46</v>
      </c>
      <c r="N855" s="107">
        <v>0</v>
      </c>
      <c r="O855" s="107">
        <v>0</v>
      </c>
      <c r="P855" s="107">
        <v>0</v>
      </c>
      <c r="Q855" s="43" t="s">
        <v>46</v>
      </c>
      <c r="R855" s="43" t="s">
        <v>46</v>
      </c>
      <c r="S855" s="43" t="s">
        <v>5480</v>
      </c>
      <c r="T855" s="43" t="s">
        <v>46</v>
      </c>
      <c r="U855" s="108">
        <f>+IF(LEN(L4T_30[[#This Row],[KOD]])=1,1,IF(LEN(L4T_30[[#This Row],[KOD]])=8,2,IF(LEN(L4T_30[[#This Row],[KOD]])=15,3,4)))</f>
        <v>3</v>
      </c>
    </row>
    <row r="856" spans="2:21">
      <c r="B856" s="109" t="s">
        <v>5481</v>
      </c>
      <c r="C856" s="110" t="s">
        <v>5482</v>
      </c>
      <c r="D856" s="111" t="s">
        <v>44</v>
      </c>
      <c r="E856" s="112" t="s">
        <v>46</v>
      </c>
      <c r="F856" s="111" t="s">
        <v>46</v>
      </c>
      <c r="G856" s="112" t="s">
        <v>46</v>
      </c>
      <c r="H856" s="113">
        <v>0</v>
      </c>
      <c r="I856" s="113">
        <v>0</v>
      </c>
      <c r="J856" s="112" t="s">
        <v>5133</v>
      </c>
      <c r="K856" s="114">
        <v>1</v>
      </c>
      <c r="L856" s="114" t="s">
        <v>5134</v>
      </c>
      <c r="M856" s="111" t="s">
        <v>2641</v>
      </c>
      <c r="N856" s="115">
        <v>0</v>
      </c>
      <c r="O856" s="115">
        <v>0</v>
      </c>
      <c r="P856" s="115">
        <v>0</v>
      </c>
      <c r="Q856" s="111" t="s">
        <v>46</v>
      </c>
      <c r="R856" s="111" t="s">
        <v>46</v>
      </c>
      <c r="S856" s="111" t="s">
        <v>46</v>
      </c>
      <c r="T856" s="111" t="s">
        <v>3540</v>
      </c>
      <c r="U856" s="116">
        <f>+IF(LEN(L4T_30[[#This Row],[KOD]])=1,1,IF(LEN(L4T_30[[#This Row],[KOD]])=8,2,IF(LEN(L4T_30[[#This Row],[KOD]])=15,3,4)))</f>
        <v>4</v>
      </c>
    </row>
    <row r="857" spans="2:21">
      <c r="B857" s="104" t="s">
        <v>5483</v>
      </c>
      <c r="C857" s="41" t="s">
        <v>5484</v>
      </c>
      <c r="D857" s="43" t="s">
        <v>46</v>
      </c>
      <c r="E857" s="105" t="s">
        <v>46</v>
      </c>
      <c r="F857" s="43" t="s">
        <v>46</v>
      </c>
      <c r="G857" s="105" t="s">
        <v>46</v>
      </c>
      <c r="H857" s="45">
        <v>0</v>
      </c>
      <c r="I857" s="45">
        <v>0</v>
      </c>
      <c r="J857" s="105" t="s">
        <v>46</v>
      </c>
      <c r="K857" s="106">
        <v>0</v>
      </c>
      <c r="L857" s="106" t="s">
        <v>46</v>
      </c>
      <c r="M857" s="43" t="s">
        <v>46</v>
      </c>
      <c r="N857" s="107">
        <v>0</v>
      </c>
      <c r="O857" s="107">
        <v>0</v>
      </c>
      <c r="P857" s="107">
        <v>0</v>
      </c>
      <c r="Q857" s="43" t="s">
        <v>46</v>
      </c>
      <c r="R857" s="43" t="s">
        <v>46</v>
      </c>
      <c r="S857" s="43" t="s">
        <v>5485</v>
      </c>
      <c r="T857" s="43" t="s">
        <v>46</v>
      </c>
      <c r="U857" s="108">
        <f>+IF(LEN(L4T_30[[#This Row],[KOD]])=1,1,IF(LEN(L4T_30[[#This Row],[KOD]])=8,2,IF(LEN(L4T_30[[#This Row],[KOD]])=15,3,4)))</f>
        <v>3</v>
      </c>
    </row>
    <row r="858" spans="2:21">
      <c r="B858" s="109" t="s">
        <v>5486</v>
      </c>
      <c r="C858" s="110" t="s">
        <v>5487</v>
      </c>
      <c r="D858" s="111" t="s">
        <v>44</v>
      </c>
      <c r="E858" s="112" t="s">
        <v>46</v>
      </c>
      <c r="F858" s="111" t="s">
        <v>46</v>
      </c>
      <c r="G858" s="112" t="s">
        <v>46</v>
      </c>
      <c r="H858" s="113">
        <v>0</v>
      </c>
      <c r="I858" s="113">
        <v>0</v>
      </c>
      <c r="J858" s="112" t="s">
        <v>5133</v>
      </c>
      <c r="K858" s="114">
        <v>1</v>
      </c>
      <c r="L858" s="114" t="s">
        <v>5134</v>
      </c>
      <c r="M858" s="111" t="s">
        <v>2641</v>
      </c>
      <c r="N858" s="115">
        <v>0</v>
      </c>
      <c r="O858" s="115">
        <v>0</v>
      </c>
      <c r="P858" s="115">
        <v>0</v>
      </c>
      <c r="Q858" s="111" t="s">
        <v>46</v>
      </c>
      <c r="R858" s="111" t="s">
        <v>46</v>
      </c>
      <c r="S858" s="111" t="s">
        <v>46</v>
      </c>
      <c r="T858" s="111" t="s">
        <v>3540</v>
      </c>
      <c r="U858" s="116">
        <f>+IF(LEN(L4T_30[[#This Row],[KOD]])=1,1,IF(LEN(L4T_30[[#This Row],[KOD]])=8,2,IF(LEN(L4T_30[[#This Row],[KOD]])=15,3,4)))</f>
        <v>4</v>
      </c>
    </row>
    <row r="859" spans="2:21">
      <c r="B859" s="109" t="s">
        <v>5488</v>
      </c>
      <c r="C859" s="110" t="s">
        <v>5489</v>
      </c>
      <c r="D859" s="111" t="s">
        <v>44</v>
      </c>
      <c r="E859" s="112" t="s">
        <v>46</v>
      </c>
      <c r="F859" s="111" t="s">
        <v>46</v>
      </c>
      <c r="G859" s="112" t="s">
        <v>46</v>
      </c>
      <c r="H859" s="113">
        <v>0</v>
      </c>
      <c r="I859" s="113">
        <v>0</v>
      </c>
      <c r="J859" s="112" t="s">
        <v>5133</v>
      </c>
      <c r="K859" s="114">
        <v>1</v>
      </c>
      <c r="L859" s="114" t="s">
        <v>5134</v>
      </c>
      <c r="M859" s="111" t="s">
        <v>2641</v>
      </c>
      <c r="N859" s="115">
        <v>0</v>
      </c>
      <c r="O859" s="115">
        <v>0</v>
      </c>
      <c r="P859" s="115">
        <v>0</v>
      </c>
      <c r="Q859" s="111" t="s">
        <v>46</v>
      </c>
      <c r="R859" s="111" t="s">
        <v>46</v>
      </c>
      <c r="S859" s="111" t="s">
        <v>46</v>
      </c>
      <c r="T859" s="111" t="s">
        <v>5256</v>
      </c>
      <c r="U859" s="116">
        <f>+IF(LEN(L4T_30[[#This Row],[KOD]])=1,1,IF(LEN(L4T_30[[#This Row],[KOD]])=8,2,IF(LEN(L4T_30[[#This Row],[KOD]])=15,3,4)))</f>
        <v>4</v>
      </c>
    </row>
    <row r="860" spans="2:21">
      <c r="B860" s="109" t="s">
        <v>5490</v>
      </c>
      <c r="C860" s="110" t="s">
        <v>5487</v>
      </c>
      <c r="D860" s="111" t="s">
        <v>44</v>
      </c>
      <c r="E860" s="112" t="s">
        <v>46</v>
      </c>
      <c r="F860" s="111" t="s">
        <v>46</v>
      </c>
      <c r="G860" s="112" t="s">
        <v>46</v>
      </c>
      <c r="H860" s="113">
        <v>0</v>
      </c>
      <c r="I860" s="113">
        <v>0</v>
      </c>
      <c r="J860" s="112" t="s">
        <v>5133</v>
      </c>
      <c r="K860" s="114">
        <v>1</v>
      </c>
      <c r="L860" s="114" t="s">
        <v>5134</v>
      </c>
      <c r="M860" s="111" t="s">
        <v>2641</v>
      </c>
      <c r="N860" s="115">
        <v>0</v>
      </c>
      <c r="O860" s="115">
        <v>0</v>
      </c>
      <c r="P860" s="115">
        <v>0</v>
      </c>
      <c r="Q860" s="111" t="s">
        <v>46</v>
      </c>
      <c r="R860" s="111" t="s">
        <v>46</v>
      </c>
      <c r="S860" s="111" t="s">
        <v>46</v>
      </c>
      <c r="T860" s="111" t="s">
        <v>5321</v>
      </c>
      <c r="U860" s="116">
        <f>+IF(LEN(L4T_30[[#This Row],[KOD]])=1,1,IF(LEN(L4T_30[[#This Row],[KOD]])=8,2,IF(LEN(L4T_30[[#This Row],[KOD]])=15,3,4)))</f>
        <v>4</v>
      </c>
    </row>
    <row r="861" spans="2:21">
      <c r="B861" s="109" t="s">
        <v>5491</v>
      </c>
      <c r="C861" s="110" t="s">
        <v>5492</v>
      </c>
      <c r="D861" s="111" t="s">
        <v>44</v>
      </c>
      <c r="E861" s="112" t="s">
        <v>46</v>
      </c>
      <c r="F861" s="111" t="s">
        <v>46</v>
      </c>
      <c r="G861" s="112" t="s">
        <v>46</v>
      </c>
      <c r="H861" s="113">
        <v>0</v>
      </c>
      <c r="I861" s="113">
        <v>0</v>
      </c>
      <c r="J861" s="112" t="s">
        <v>5133</v>
      </c>
      <c r="K861" s="114">
        <v>1</v>
      </c>
      <c r="L861" s="114" t="s">
        <v>5134</v>
      </c>
      <c r="M861" s="111" t="s">
        <v>2641</v>
      </c>
      <c r="N861" s="115">
        <v>0</v>
      </c>
      <c r="O861" s="115">
        <v>0</v>
      </c>
      <c r="P861" s="115">
        <v>0</v>
      </c>
      <c r="Q861" s="111" t="s">
        <v>46</v>
      </c>
      <c r="R861" s="111" t="s">
        <v>46</v>
      </c>
      <c r="S861" s="111" t="s">
        <v>46</v>
      </c>
      <c r="T861" s="111" t="s">
        <v>5296</v>
      </c>
      <c r="U861" s="116">
        <f>+IF(LEN(L4T_30[[#This Row],[KOD]])=1,1,IF(LEN(L4T_30[[#This Row],[KOD]])=8,2,IF(LEN(L4T_30[[#This Row],[KOD]])=15,3,4)))</f>
        <v>4</v>
      </c>
    </row>
    <row r="862" spans="2:21">
      <c r="B862" s="109" t="s">
        <v>5493</v>
      </c>
      <c r="C862" s="110" t="s">
        <v>5494</v>
      </c>
      <c r="D862" s="111" t="s">
        <v>44</v>
      </c>
      <c r="E862" s="112" t="s">
        <v>46</v>
      </c>
      <c r="F862" s="111" t="s">
        <v>46</v>
      </c>
      <c r="G862" s="112" t="s">
        <v>46</v>
      </c>
      <c r="H862" s="113">
        <v>0</v>
      </c>
      <c r="I862" s="113">
        <v>0</v>
      </c>
      <c r="J862" s="112" t="s">
        <v>5133</v>
      </c>
      <c r="K862" s="114">
        <v>1</v>
      </c>
      <c r="L862" s="114" t="s">
        <v>5134</v>
      </c>
      <c r="M862" s="111" t="s">
        <v>2641</v>
      </c>
      <c r="N862" s="115">
        <v>0</v>
      </c>
      <c r="O862" s="115">
        <v>0</v>
      </c>
      <c r="P862" s="115">
        <v>0</v>
      </c>
      <c r="Q862" s="111" t="s">
        <v>46</v>
      </c>
      <c r="R862" s="111" t="s">
        <v>46</v>
      </c>
      <c r="S862" s="111" t="s">
        <v>46</v>
      </c>
      <c r="T862" s="111" t="s">
        <v>2982</v>
      </c>
      <c r="U862" s="116">
        <f>+IF(LEN(L4T_30[[#This Row],[KOD]])=1,1,IF(LEN(L4T_30[[#This Row],[KOD]])=8,2,IF(LEN(L4T_30[[#This Row],[KOD]])=15,3,4)))</f>
        <v>4</v>
      </c>
    </row>
    <row r="863" spans="2:21">
      <c r="B863" s="104" t="s">
        <v>5495</v>
      </c>
      <c r="C863" s="41" t="s">
        <v>5496</v>
      </c>
      <c r="D863" s="43" t="s">
        <v>46</v>
      </c>
      <c r="E863" s="105" t="s">
        <v>46</v>
      </c>
      <c r="F863" s="43" t="s">
        <v>46</v>
      </c>
      <c r="G863" s="105" t="s">
        <v>46</v>
      </c>
      <c r="H863" s="45">
        <v>0</v>
      </c>
      <c r="I863" s="45">
        <v>0</v>
      </c>
      <c r="J863" s="105" t="s">
        <v>46</v>
      </c>
      <c r="K863" s="106">
        <v>0</v>
      </c>
      <c r="L863" s="106" t="s">
        <v>46</v>
      </c>
      <c r="M863" s="43" t="s">
        <v>46</v>
      </c>
      <c r="N863" s="107">
        <v>0</v>
      </c>
      <c r="O863" s="107">
        <v>0</v>
      </c>
      <c r="P863" s="107">
        <v>0</v>
      </c>
      <c r="Q863" s="43" t="s">
        <v>46</v>
      </c>
      <c r="R863" s="43" t="s">
        <v>46</v>
      </c>
      <c r="S863" s="43" t="s">
        <v>5497</v>
      </c>
      <c r="T863" s="43" t="s">
        <v>46</v>
      </c>
      <c r="U863" s="108">
        <f>+IF(LEN(L4T_30[[#This Row],[KOD]])=1,1,IF(LEN(L4T_30[[#This Row],[KOD]])=8,2,IF(LEN(L4T_30[[#This Row],[KOD]])=15,3,4)))</f>
        <v>3</v>
      </c>
    </row>
    <row r="864" spans="2:21">
      <c r="B864" s="109" t="s">
        <v>5498</v>
      </c>
      <c r="C864" s="110" t="s">
        <v>5499</v>
      </c>
      <c r="D864" s="111" t="s">
        <v>44</v>
      </c>
      <c r="E864" s="112" t="s">
        <v>46</v>
      </c>
      <c r="F864" s="111" t="s">
        <v>46</v>
      </c>
      <c r="G864" s="112" t="s">
        <v>46</v>
      </c>
      <c r="H864" s="113">
        <v>0</v>
      </c>
      <c r="I864" s="113">
        <v>0</v>
      </c>
      <c r="J864" s="112" t="s">
        <v>5133</v>
      </c>
      <c r="K864" s="114">
        <v>1</v>
      </c>
      <c r="L864" s="114" t="s">
        <v>5134</v>
      </c>
      <c r="M864" s="111" t="s">
        <v>2641</v>
      </c>
      <c r="N864" s="115">
        <v>0</v>
      </c>
      <c r="O864" s="115">
        <v>0</v>
      </c>
      <c r="P864" s="115">
        <v>0</v>
      </c>
      <c r="Q864" s="111" t="s">
        <v>46</v>
      </c>
      <c r="R864" s="111" t="s">
        <v>46</v>
      </c>
      <c r="S864" s="111" t="s">
        <v>46</v>
      </c>
      <c r="T864" s="111" t="s">
        <v>3540</v>
      </c>
      <c r="U864" s="116">
        <f>+IF(LEN(L4T_30[[#This Row],[KOD]])=1,1,IF(LEN(L4T_30[[#This Row],[KOD]])=8,2,IF(LEN(L4T_30[[#This Row],[KOD]])=15,3,4)))</f>
        <v>4</v>
      </c>
    </row>
    <row r="865" spans="2:21">
      <c r="B865" s="109" t="s">
        <v>5500</v>
      </c>
      <c r="C865" s="110" t="s">
        <v>5501</v>
      </c>
      <c r="D865" s="111" t="s">
        <v>44</v>
      </c>
      <c r="E865" s="112" t="s">
        <v>46</v>
      </c>
      <c r="F865" s="111" t="s">
        <v>46</v>
      </c>
      <c r="G865" s="112" t="s">
        <v>46</v>
      </c>
      <c r="H865" s="113">
        <v>0</v>
      </c>
      <c r="I865" s="113">
        <v>0</v>
      </c>
      <c r="J865" s="112" t="s">
        <v>5133</v>
      </c>
      <c r="K865" s="114">
        <v>1</v>
      </c>
      <c r="L865" s="114" t="s">
        <v>5134</v>
      </c>
      <c r="M865" s="111" t="s">
        <v>2641</v>
      </c>
      <c r="N865" s="115">
        <v>0</v>
      </c>
      <c r="O865" s="115">
        <v>0</v>
      </c>
      <c r="P865" s="115">
        <v>0</v>
      </c>
      <c r="Q865" s="111" t="s">
        <v>46</v>
      </c>
      <c r="R865" s="111" t="s">
        <v>46</v>
      </c>
      <c r="S865" s="111" t="s">
        <v>46</v>
      </c>
      <c r="T865" s="111" t="s">
        <v>5321</v>
      </c>
      <c r="U865" s="116">
        <f>+IF(LEN(L4T_30[[#This Row],[KOD]])=1,1,IF(LEN(L4T_30[[#This Row],[KOD]])=8,2,IF(LEN(L4T_30[[#This Row],[KOD]])=15,3,4)))</f>
        <v>4</v>
      </c>
    </row>
    <row r="866" spans="2:21">
      <c r="B866" s="104" t="s">
        <v>5502</v>
      </c>
      <c r="C866" s="41" t="s">
        <v>5503</v>
      </c>
      <c r="D866" s="43" t="s">
        <v>46</v>
      </c>
      <c r="E866" s="105" t="s">
        <v>46</v>
      </c>
      <c r="F866" s="43" t="s">
        <v>46</v>
      </c>
      <c r="G866" s="105" t="s">
        <v>46</v>
      </c>
      <c r="H866" s="45">
        <v>0</v>
      </c>
      <c r="I866" s="45">
        <v>0</v>
      </c>
      <c r="J866" s="105" t="s">
        <v>46</v>
      </c>
      <c r="K866" s="106">
        <v>0</v>
      </c>
      <c r="L866" s="106" t="s">
        <v>46</v>
      </c>
      <c r="M866" s="43" t="s">
        <v>46</v>
      </c>
      <c r="N866" s="107">
        <v>0</v>
      </c>
      <c r="O866" s="107">
        <v>0</v>
      </c>
      <c r="P866" s="107">
        <v>0</v>
      </c>
      <c r="Q866" s="43" t="s">
        <v>46</v>
      </c>
      <c r="R866" s="43" t="s">
        <v>46</v>
      </c>
      <c r="S866" s="43" t="s">
        <v>5504</v>
      </c>
      <c r="T866" s="43" t="s">
        <v>46</v>
      </c>
      <c r="U866" s="108">
        <f>+IF(LEN(L4T_30[[#This Row],[KOD]])=1,1,IF(LEN(L4T_30[[#This Row],[KOD]])=8,2,IF(LEN(L4T_30[[#This Row],[KOD]])=15,3,4)))</f>
        <v>3</v>
      </c>
    </row>
    <row r="867" spans="2:21">
      <c r="B867" s="109" t="s">
        <v>5505</v>
      </c>
      <c r="C867" s="110" t="s">
        <v>5506</v>
      </c>
      <c r="D867" s="111" t="s">
        <v>44</v>
      </c>
      <c r="E867" s="112" t="s">
        <v>46</v>
      </c>
      <c r="F867" s="111" t="s">
        <v>46</v>
      </c>
      <c r="G867" s="112" t="s">
        <v>46</v>
      </c>
      <c r="H867" s="113">
        <v>0</v>
      </c>
      <c r="I867" s="113">
        <v>0</v>
      </c>
      <c r="J867" s="112" t="s">
        <v>5133</v>
      </c>
      <c r="K867" s="114">
        <v>1</v>
      </c>
      <c r="L867" s="114" t="s">
        <v>5134</v>
      </c>
      <c r="M867" s="111" t="s">
        <v>2641</v>
      </c>
      <c r="N867" s="115">
        <v>0</v>
      </c>
      <c r="O867" s="115">
        <v>0</v>
      </c>
      <c r="P867" s="115">
        <v>0</v>
      </c>
      <c r="Q867" s="111" t="s">
        <v>46</v>
      </c>
      <c r="R867" s="111" t="s">
        <v>46</v>
      </c>
      <c r="S867" s="111" t="s">
        <v>46</v>
      </c>
      <c r="T867" s="111" t="s">
        <v>3540</v>
      </c>
      <c r="U867" s="116">
        <f>+IF(LEN(L4T_30[[#This Row],[KOD]])=1,1,IF(LEN(L4T_30[[#This Row],[KOD]])=8,2,IF(LEN(L4T_30[[#This Row],[KOD]])=15,3,4)))</f>
        <v>4</v>
      </c>
    </row>
    <row r="868" spans="2:21">
      <c r="B868" s="104" t="s">
        <v>5507</v>
      </c>
      <c r="C868" s="41" t="s">
        <v>5508</v>
      </c>
      <c r="D868" s="43" t="s">
        <v>46</v>
      </c>
      <c r="E868" s="105" t="s">
        <v>46</v>
      </c>
      <c r="F868" s="43" t="s">
        <v>46</v>
      </c>
      <c r="G868" s="105" t="s">
        <v>46</v>
      </c>
      <c r="H868" s="45">
        <v>0</v>
      </c>
      <c r="I868" s="45">
        <v>0</v>
      </c>
      <c r="J868" s="105" t="s">
        <v>46</v>
      </c>
      <c r="K868" s="106">
        <v>0</v>
      </c>
      <c r="L868" s="106" t="s">
        <v>46</v>
      </c>
      <c r="M868" s="43" t="s">
        <v>46</v>
      </c>
      <c r="N868" s="107">
        <v>0</v>
      </c>
      <c r="O868" s="107">
        <v>0</v>
      </c>
      <c r="P868" s="107">
        <v>0</v>
      </c>
      <c r="Q868" s="43" t="s">
        <v>46</v>
      </c>
      <c r="R868" s="43" t="s">
        <v>46</v>
      </c>
      <c r="S868" s="43" t="s">
        <v>5509</v>
      </c>
      <c r="T868" s="43" t="s">
        <v>46</v>
      </c>
      <c r="U868" s="108">
        <f>+IF(LEN(L4T_30[[#This Row],[KOD]])=1,1,IF(LEN(L4T_30[[#This Row],[KOD]])=8,2,IF(LEN(L4T_30[[#This Row],[KOD]])=15,3,4)))</f>
        <v>3</v>
      </c>
    </row>
    <row r="869" spans="2:21">
      <c r="B869" s="109" t="s">
        <v>5510</v>
      </c>
      <c r="C869" s="110" t="s">
        <v>5511</v>
      </c>
      <c r="D869" s="111" t="s">
        <v>44</v>
      </c>
      <c r="E869" s="112" t="s">
        <v>46</v>
      </c>
      <c r="F869" s="111" t="s">
        <v>46</v>
      </c>
      <c r="G869" s="112" t="s">
        <v>46</v>
      </c>
      <c r="H869" s="113">
        <v>0</v>
      </c>
      <c r="I869" s="113">
        <v>0</v>
      </c>
      <c r="J869" s="112" t="s">
        <v>5133</v>
      </c>
      <c r="K869" s="114">
        <v>1</v>
      </c>
      <c r="L869" s="114" t="s">
        <v>5134</v>
      </c>
      <c r="M869" s="111" t="s">
        <v>2641</v>
      </c>
      <c r="N869" s="115">
        <v>0</v>
      </c>
      <c r="O869" s="115">
        <v>0</v>
      </c>
      <c r="P869" s="115">
        <v>0</v>
      </c>
      <c r="Q869" s="111" t="s">
        <v>46</v>
      </c>
      <c r="R869" s="111" t="s">
        <v>46</v>
      </c>
      <c r="S869" s="111" t="s">
        <v>46</v>
      </c>
      <c r="T869" s="111" t="s">
        <v>3540</v>
      </c>
      <c r="U869" s="116">
        <f>+IF(LEN(L4T_30[[#This Row],[KOD]])=1,1,IF(LEN(L4T_30[[#This Row],[KOD]])=8,2,IF(LEN(L4T_30[[#This Row],[KOD]])=15,3,4)))</f>
        <v>4</v>
      </c>
    </row>
    <row r="870" spans="2:21">
      <c r="B870" s="104" t="s">
        <v>5512</v>
      </c>
      <c r="C870" s="41" t="s">
        <v>5513</v>
      </c>
      <c r="D870" s="43" t="s">
        <v>46</v>
      </c>
      <c r="E870" s="105" t="s">
        <v>46</v>
      </c>
      <c r="F870" s="43" t="s">
        <v>46</v>
      </c>
      <c r="G870" s="105" t="s">
        <v>46</v>
      </c>
      <c r="H870" s="45">
        <v>0</v>
      </c>
      <c r="I870" s="45">
        <v>0</v>
      </c>
      <c r="J870" s="105" t="s">
        <v>46</v>
      </c>
      <c r="K870" s="106">
        <v>0</v>
      </c>
      <c r="L870" s="106" t="s">
        <v>46</v>
      </c>
      <c r="M870" s="43" t="s">
        <v>46</v>
      </c>
      <c r="N870" s="107">
        <v>0</v>
      </c>
      <c r="O870" s="107">
        <v>0</v>
      </c>
      <c r="P870" s="107">
        <v>0</v>
      </c>
      <c r="Q870" s="43" t="s">
        <v>46</v>
      </c>
      <c r="R870" s="43" t="s">
        <v>46</v>
      </c>
      <c r="S870" s="43" t="s">
        <v>5514</v>
      </c>
      <c r="T870" s="43" t="s">
        <v>46</v>
      </c>
      <c r="U870" s="108">
        <f>+IF(LEN(L4T_30[[#This Row],[KOD]])=1,1,IF(LEN(L4T_30[[#This Row],[KOD]])=8,2,IF(LEN(L4T_30[[#This Row],[KOD]])=15,3,4)))</f>
        <v>3</v>
      </c>
    </row>
    <row r="871" spans="2:21">
      <c r="B871" s="109" t="s">
        <v>5515</v>
      </c>
      <c r="C871" s="110" t="s">
        <v>5516</v>
      </c>
      <c r="D871" s="111" t="s">
        <v>44</v>
      </c>
      <c r="E871" s="112" t="s">
        <v>46</v>
      </c>
      <c r="F871" s="111" t="s">
        <v>46</v>
      </c>
      <c r="G871" s="112" t="s">
        <v>46</v>
      </c>
      <c r="H871" s="113">
        <v>0</v>
      </c>
      <c r="I871" s="113">
        <v>0</v>
      </c>
      <c r="J871" s="112" t="s">
        <v>5133</v>
      </c>
      <c r="K871" s="114">
        <v>1</v>
      </c>
      <c r="L871" s="114" t="s">
        <v>5134</v>
      </c>
      <c r="M871" s="111" t="s">
        <v>2641</v>
      </c>
      <c r="N871" s="115">
        <v>0</v>
      </c>
      <c r="O871" s="115">
        <v>0</v>
      </c>
      <c r="P871" s="115">
        <v>0</v>
      </c>
      <c r="Q871" s="111" t="s">
        <v>46</v>
      </c>
      <c r="R871" s="111" t="s">
        <v>46</v>
      </c>
      <c r="S871" s="111" t="s">
        <v>46</v>
      </c>
      <c r="T871" s="111" t="s">
        <v>3540</v>
      </c>
      <c r="U871" s="116">
        <f>+IF(LEN(L4T_30[[#This Row],[KOD]])=1,1,IF(LEN(L4T_30[[#This Row],[KOD]])=8,2,IF(LEN(L4T_30[[#This Row],[KOD]])=15,3,4)))</f>
        <v>4</v>
      </c>
    </row>
    <row r="872" spans="2:21">
      <c r="B872" s="104" t="s">
        <v>5517</v>
      </c>
      <c r="C872" s="41" t="s">
        <v>5518</v>
      </c>
      <c r="D872" s="43" t="s">
        <v>46</v>
      </c>
      <c r="E872" s="105" t="s">
        <v>46</v>
      </c>
      <c r="F872" s="43" t="s">
        <v>46</v>
      </c>
      <c r="G872" s="105" t="s">
        <v>46</v>
      </c>
      <c r="H872" s="45">
        <v>0</v>
      </c>
      <c r="I872" s="45">
        <v>0</v>
      </c>
      <c r="J872" s="105" t="s">
        <v>46</v>
      </c>
      <c r="K872" s="106">
        <v>0</v>
      </c>
      <c r="L872" s="106" t="s">
        <v>46</v>
      </c>
      <c r="M872" s="43" t="s">
        <v>46</v>
      </c>
      <c r="N872" s="107">
        <v>0</v>
      </c>
      <c r="O872" s="107">
        <v>0</v>
      </c>
      <c r="P872" s="107">
        <v>0</v>
      </c>
      <c r="Q872" s="43" t="s">
        <v>46</v>
      </c>
      <c r="R872" s="43" t="s">
        <v>46</v>
      </c>
      <c r="S872" s="43" t="s">
        <v>5519</v>
      </c>
      <c r="T872" s="43" t="s">
        <v>46</v>
      </c>
      <c r="U872" s="108">
        <f>+IF(LEN(L4T_30[[#This Row],[KOD]])=1,1,IF(LEN(L4T_30[[#This Row],[KOD]])=8,2,IF(LEN(L4T_30[[#This Row],[KOD]])=15,3,4)))</f>
        <v>3</v>
      </c>
    </row>
    <row r="873" spans="2:21">
      <c r="B873" s="109" t="s">
        <v>5520</v>
      </c>
      <c r="C873" s="110" t="s">
        <v>5521</v>
      </c>
      <c r="D873" s="111" t="s">
        <v>44</v>
      </c>
      <c r="E873" s="112" t="s">
        <v>46</v>
      </c>
      <c r="F873" s="111" t="s">
        <v>46</v>
      </c>
      <c r="G873" s="112" t="s">
        <v>46</v>
      </c>
      <c r="H873" s="113">
        <v>0</v>
      </c>
      <c r="I873" s="113">
        <v>0</v>
      </c>
      <c r="J873" s="112" t="s">
        <v>5133</v>
      </c>
      <c r="K873" s="114">
        <v>1</v>
      </c>
      <c r="L873" s="114" t="s">
        <v>5134</v>
      </c>
      <c r="M873" s="111" t="s">
        <v>2641</v>
      </c>
      <c r="N873" s="115">
        <v>0</v>
      </c>
      <c r="O873" s="115">
        <v>0</v>
      </c>
      <c r="P873" s="115">
        <v>0</v>
      </c>
      <c r="Q873" s="111" t="s">
        <v>46</v>
      </c>
      <c r="R873" s="111" t="s">
        <v>46</v>
      </c>
      <c r="S873" s="111" t="s">
        <v>46</v>
      </c>
      <c r="T873" s="111" t="s">
        <v>2745</v>
      </c>
      <c r="U873" s="116">
        <f>+IF(LEN(L4T_30[[#This Row],[KOD]])=1,1,IF(LEN(L4T_30[[#This Row],[KOD]])=8,2,IF(LEN(L4T_30[[#This Row],[KOD]])=15,3,4)))</f>
        <v>4</v>
      </c>
    </row>
    <row r="874" spans="2:21">
      <c r="B874" s="109" t="s">
        <v>5522</v>
      </c>
      <c r="C874" s="110" t="s">
        <v>5523</v>
      </c>
      <c r="D874" s="111" t="s">
        <v>44</v>
      </c>
      <c r="E874" s="112" t="s">
        <v>46</v>
      </c>
      <c r="F874" s="111" t="s">
        <v>46</v>
      </c>
      <c r="G874" s="112" t="s">
        <v>46</v>
      </c>
      <c r="H874" s="113">
        <v>0</v>
      </c>
      <c r="I874" s="113">
        <v>0</v>
      </c>
      <c r="J874" s="112" t="s">
        <v>5133</v>
      </c>
      <c r="K874" s="114">
        <v>1</v>
      </c>
      <c r="L874" s="114" t="s">
        <v>5134</v>
      </c>
      <c r="M874" s="111" t="s">
        <v>2641</v>
      </c>
      <c r="N874" s="115">
        <v>0</v>
      </c>
      <c r="O874" s="115">
        <v>0</v>
      </c>
      <c r="P874" s="115">
        <v>0</v>
      </c>
      <c r="Q874" s="111" t="s">
        <v>46</v>
      </c>
      <c r="R874" s="111" t="s">
        <v>46</v>
      </c>
      <c r="S874" s="111" t="s">
        <v>46</v>
      </c>
      <c r="T874" s="111" t="s">
        <v>3299</v>
      </c>
      <c r="U874" s="116">
        <f>+IF(LEN(L4T_30[[#This Row],[KOD]])=1,1,IF(LEN(L4T_30[[#This Row],[KOD]])=8,2,IF(LEN(L4T_30[[#This Row],[KOD]])=15,3,4)))</f>
        <v>4</v>
      </c>
    </row>
    <row r="875" spans="2:21">
      <c r="B875" s="109" t="s">
        <v>5524</v>
      </c>
      <c r="C875" s="110" t="s">
        <v>5525</v>
      </c>
      <c r="D875" s="111" t="s">
        <v>44</v>
      </c>
      <c r="E875" s="112" t="s">
        <v>46</v>
      </c>
      <c r="F875" s="111" t="s">
        <v>46</v>
      </c>
      <c r="G875" s="112" t="s">
        <v>46</v>
      </c>
      <c r="H875" s="113">
        <v>0</v>
      </c>
      <c r="I875" s="113">
        <v>0</v>
      </c>
      <c r="J875" s="112" t="s">
        <v>5133</v>
      </c>
      <c r="K875" s="114">
        <v>1</v>
      </c>
      <c r="L875" s="114" t="s">
        <v>5134</v>
      </c>
      <c r="M875" s="111" t="s">
        <v>2641</v>
      </c>
      <c r="N875" s="115">
        <v>0</v>
      </c>
      <c r="O875" s="115">
        <v>0</v>
      </c>
      <c r="P875" s="115">
        <v>0</v>
      </c>
      <c r="Q875" s="111" t="s">
        <v>46</v>
      </c>
      <c r="R875" s="111" t="s">
        <v>46</v>
      </c>
      <c r="S875" s="111" t="s">
        <v>46</v>
      </c>
      <c r="T875" s="111" t="s">
        <v>5526</v>
      </c>
      <c r="U875" s="116">
        <f>+IF(LEN(L4T_30[[#This Row],[KOD]])=1,1,IF(LEN(L4T_30[[#This Row],[KOD]])=8,2,IF(LEN(L4T_30[[#This Row],[KOD]])=15,3,4)))</f>
        <v>4</v>
      </c>
    </row>
    <row r="876" spans="2:21">
      <c r="B876" s="104" t="s">
        <v>5527</v>
      </c>
      <c r="C876" s="41" t="s">
        <v>5528</v>
      </c>
      <c r="D876" s="43" t="s">
        <v>46</v>
      </c>
      <c r="E876" s="105" t="s">
        <v>46</v>
      </c>
      <c r="F876" s="43" t="s">
        <v>46</v>
      </c>
      <c r="G876" s="105" t="s">
        <v>46</v>
      </c>
      <c r="H876" s="45">
        <v>0</v>
      </c>
      <c r="I876" s="45">
        <v>0</v>
      </c>
      <c r="J876" s="105" t="s">
        <v>46</v>
      </c>
      <c r="K876" s="106">
        <v>0</v>
      </c>
      <c r="L876" s="106" t="s">
        <v>46</v>
      </c>
      <c r="M876" s="43" t="s">
        <v>46</v>
      </c>
      <c r="N876" s="107">
        <v>0</v>
      </c>
      <c r="O876" s="107">
        <v>0</v>
      </c>
      <c r="P876" s="107">
        <v>0</v>
      </c>
      <c r="Q876" s="43" t="s">
        <v>46</v>
      </c>
      <c r="R876" s="43" t="s">
        <v>46</v>
      </c>
      <c r="S876" s="43" t="s">
        <v>5529</v>
      </c>
      <c r="T876" s="43" t="s">
        <v>46</v>
      </c>
      <c r="U876" s="108">
        <f>+IF(LEN(L4T_30[[#This Row],[KOD]])=1,1,IF(LEN(L4T_30[[#This Row],[KOD]])=8,2,IF(LEN(L4T_30[[#This Row],[KOD]])=15,3,4)))</f>
        <v>3</v>
      </c>
    </row>
    <row r="877" spans="2:21">
      <c r="B877" s="109" t="s">
        <v>5530</v>
      </c>
      <c r="C877" s="110" t="s">
        <v>5531</v>
      </c>
      <c r="D877" s="111" t="s">
        <v>44</v>
      </c>
      <c r="E877" s="112" t="s">
        <v>46</v>
      </c>
      <c r="F877" s="111" t="s">
        <v>46</v>
      </c>
      <c r="G877" s="112" t="s">
        <v>46</v>
      </c>
      <c r="H877" s="113">
        <v>0</v>
      </c>
      <c r="I877" s="113">
        <v>0</v>
      </c>
      <c r="J877" s="112" t="s">
        <v>5133</v>
      </c>
      <c r="K877" s="114">
        <v>1</v>
      </c>
      <c r="L877" s="114" t="s">
        <v>5134</v>
      </c>
      <c r="M877" s="111" t="s">
        <v>2641</v>
      </c>
      <c r="N877" s="115">
        <v>0</v>
      </c>
      <c r="O877" s="115">
        <v>0</v>
      </c>
      <c r="P877" s="115">
        <v>0</v>
      </c>
      <c r="Q877" s="111" t="s">
        <v>46</v>
      </c>
      <c r="R877" s="111" t="s">
        <v>46</v>
      </c>
      <c r="S877" s="111" t="s">
        <v>46</v>
      </c>
      <c r="T877" s="111" t="s">
        <v>3540</v>
      </c>
      <c r="U877" s="116">
        <f>+IF(LEN(L4T_30[[#This Row],[KOD]])=1,1,IF(LEN(L4T_30[[#This Row],[KOD]])=8,2,IF(LEN(L4T_30[[#This Row],[KOD]])=15,3,4)))</f>
        <v>4</v>
      </c>
    </row>
    <row r="878" spans="2:21">
      <c r="B878" s="104" t="s">
        <v>5532</v>
      </c>
      <c r="C878" s="41" t="s">
        <v>5533</v>
      </c>
      <c r="D878" s="43" t="s">
        <v>46</v>
      </c>
      <c r="E878" s="105" t="s">
        <v>46</v>
      </c>
      <c r="F878" s="43" t="s">
        <v>46</v>
      </c>
      <c r="G878" s="105" t="s">
        <v>46</v>
      </c>
      <c r="H878" s="45">
        <v>0</v>
      </c>
      <c r="I878" s="45">
        <v>0</v>
      </c>
      <c r="J878" s="105" t="s">
        <v>46</v>
      </c>
      <c r="K878" s="106">
        <v>0</v>
      </c>
      <c r="L878" s="106" t="s">
        <v>46</v>
      </c>
      <c r="M878" s="43" t="s">
        <v>46</v>
      </c>
      <c r="N878" s="107">
        <v>0</v>
      </c>
      <c r="O878" s="107">
        <v>0</v>
      </c>
      <c r="P878" s="107">
        <v>0</v>
      </c>
      <c r="Q878" s="43" t="s">
        <v>46</v>
      </c>
      <c r="R878" s="43" t="s">
        <v>46</v>
      </c>
      <c r="S878" s="43" t="s">
        <v>5534</v>
      </c>
      <c r="T878" s="43" t="s">
        <v>46</v>
      </c>
      <c r="U878" s="108">
        <f>+IF(LEN(L4T_30[[#This Row],[KOD]])=1,1,IF(LEN(L4T_30[[#This Row],[KOD]])=8,2,IF(LEN(L4T_30[[#This Row],[KOD]])=15,3,4)))</f>
        <v>3</v>
      </c>
    </row>
    <row r="879" spans="2:21">
      <c r="B879" s="109" t="s">
        <v>5535</v>
      </c>
      <c r="C879" s="110" t="s">
        <v>5536</v>
      </c>
      <c r="D879" s="111" t="s">
        <v>44</v>
      </c>
      <c r="E879" s="112" t="s">
        <v>46</v>
      </c>
      <c r="F879" s="111" t="s">
        <v>46</v>
      </c>
      <c r="G879" s="112" t="s">
        <v>46</v>
      </c>
      <c r="H879" s="113">
        <v>0</v>
      </c>
      <c r="I879" s="113">
        <v>0</v>
      </c>
      <c r="J879" s="112" t="s">
        <v>5133</v>
      </c>
      <c r="K879" s="114">
        <v>1</v>
      </c>
      <c r="L879" s="114" t="s">
        <v>5134</v>
      </c>
      <c r="M879" s="111" t="s">
        <v>2641</v>
      </c>
      <c r="N879" s="115">
        <v>0</v>
      </c>
      <c r="O879" s="115">
        <v>0</v>
      </c>
      <c r="P879" s="115">
        <v>0</v>
      </c>
      <c r="Q879" s="111" t="s">
        <v>46</v>
      </c>
      <c r="R879" s="111" t="s">
        <v>46</v>
      </c>
      <c r="S879" s="111" t="s">
        <v>46</v>
      </c>
      <c r="T879" s="111" t="s">
        <v>3540</v>
      </c>
      <c r="U879" s="116">
        <f>+IF(LEN(L4T_30[[#This Row],[KOD]])=1,1,IF(LEN(L4T_30[[#This Row],[KOD]])=8,2,IF(LEN(L4T_30[[#This Row],[KOD]])=15,3,4)))</f>
        <v>4</v>
      </c>
    </row>
    <row r="880" spans="2:21">
      <c r="B880" s="104" t="s">
        <v>5537</v>
      </c>
      <c r="C880" s="41" t="s">
        <v>5538</v>
      </c>
      <c r="D880" s="43" t="s">
        <v>46</v>
      </c>
      <c r="E880" s="105" t="s">
        <v>46</v>
      </c>
      <c r="F880" s="43" t="s">
        <v>46</v>
      </c>
      <c r="G880" s="105" t="s">
        <v>46</v>
      </c>
      <c r="H880" s="45">
        <v>0</v>
      </c>
      <c r="I880" s="45">
        <v>0</v>
      </c>
      <c r="J880" s="105" t="s">
        <v>46</v>
      </c>
      <c r="K880" s="106">
        <v>0</v>
      </c>
      <c r="L880" s="106" t="s">
        <v>46</v>
      </c>
      <c r="M880" s="43" t="s">
        <v>46</v>
      </c>
      <c r="N880" s="107">
        <v>0</v>
      </c>
      <c r="O880" s="107">
        <v>0</v>
      </c>
      <c r="P880" s="107">
        <v>0</v>
      </c>
      <c r="Q880" s="43" t="s">
        <v>46</v>
      </c>
      <c r="R880" s="43" t="s">
        <v>46</v>
      </c>
      <c r="S880" s="43" t="s">
        <v>5539</v>
      </c>
      <c r="T880" s="43" t="s">
        <v>46</v>
      </c>
      <c r="U880" s="108">
        <f>+IF(LEN(L4T_30[[#This Row],[KOD]])=1,1,IF(LEN(L4T_30[[#This Row],[KOD]])=8,2,IF(LEN(L4T_30[[#This Row],[KOD]])=15,3,4)))</f>
        <v>3</v>
      </c>
    </row>
    <row r="881" spans="2:21">
      <c r="B881" s="109" t="s">
        <v>5540</v>
      </c>
      <c r="C881" s="110" t="s">
        <v>5541</v>
      </c>
      <c r="D881" s="111" t="s">
        <v>44</v>
      </c>
      <c r="E881" s="112" t="s">
        <v>46</v>
      </c>
      <c r="F881" s="111" t="s">
        <v>46</v>
      </c>
      <c r="G881" s="112" t="s">
        <v>46</v>
      </c>
      <c r="H881" s="113">
        <v>0</v>
      </c>
      <c r="I881" s="113">
        <v>0</v>
      </c>
      <c r="J881" s="112" t="s">
        <v>5133</v>
      </c>
      <c r="K881" s="114">
        <v>1</v>
      </c>
      <c r="L881" s="114" t="s">
        <v>5134</v>
      </c>
      <c r="M881" s="111" t="s">
        <v>2641</v>
      </c>
      <c r="N881" s="115">
        <v>0</v>
      </c>
      <c r="O881" s="115">
        <v>0</v>
      </c>
      <c r="P881" s="115">
        <v>0</v>
      </c>
      <c r="Q881" s="111" t="s">
        <v>46</v>
      </c>
      <c r="R881" s="111" t="s">
        <v>46</v>
      </c>
      <c r="S881" s="111" t="s">
        <v>46</v>
      </c>
      <c r="T881" s="111" t="s">
        <v>3540</v>
      </c>
      <c r="U881" s="116">
        <f>+IF(LEN(L4T_30[[#This Row],[KOD]])=1,1,IF(LEN(L4T_30[[#This Row],[KOD]])=8,2,IF(LEN(L4T_30[[#This Row],[KOD]])=15,3,4)))</f>
        <v>4</v>
      </c>
    </row>
    <row r="882" spans="2:21">
      <c r="B882" s="104" t="s">
        <v>5542</v>
      </c>
      <c r="C882" s="41" t="s">
        <v>5543</v>
      </c>
      <c r="D882" s="43" t="s">
        <v>46</v>
      </c>
      <c r="E882" s="105" t="s">
        <v>46</v>
      </c>
      <c r="F882" s="43" t="s">
        <v>46</v>
      </c>
      <c r="G882" s="105" t="s">
        <v>46</v>
      </c>
      <c r="H882" s="45">
        <v>0</v>
      </c>
      <c r="I882" s="45">
        <v>0</v>
      </c>
      <c r="J882" s="105" t="s">
        <v>46</v>
      </c>
      <c r="K882" s="106">
        <v>0</v>
      </c>
      <c r="L882" s="106" t="s">
        <v>46</v>
      </c>
      <c r="M882" s="43" t="s">
        <v>46</v>
      </c>
      <c r="N882" s="107">
        <v>0</v>
      </c>
      <c r="O882" s="107">
        <v>0</v>
      </c>
      <c r="P882" s="107">
        <v>0</v>
      </c>
      <c r="Q882" s="43" t="s">
        <v>46</v>
      </c>
      <c r="R882" s="43" t="s">
        <v>46</v>
      </c>
      <c r="S882" s="43" t="s">
        <v>5544</v>
      </c>
      <c r="T882" s="43" t="s">
        <v>46</v>
      </c>
      <c r="U882" s="108">
        <f>+IF(LEN(L4T_30[[#This Row],[KOD]])=1,1,IF(LEN(L4T_30[[#This Row],[KOD]])=8,2,IF(LEN(L4T_30[[#This Row],[KOD]])=15,3,4)))</f>
        <v>3</v>
      </c>
    </row>
    <row r="883" spans="2:21">
      <c r="B883" s="109" t="s">
        <v>5545</v>
      </c>
      <c r="C883" s="110" t="s">
        <v>5546</v>
      </c>
      <c r="D883" s="111" t="s">
        <v>44</v>
      </c>
      <c r="E883" s="112" t="s">
        <v>46</v>
      </c>
      <c r="F883" s="111" t="s">
        <v>46</v>
      </c>
      <c r="G883" s="112" t="s">
        <v>46</v>
      </c>
      <c r="H883" s="113">
        <v>0</v>
      </c>
      <c r="I883" s="113">
        <v>0</v>
      </c>
      <c r="J883" s="112" t="s">
        <v>5133</v>
      </c>
      <c r="K883" s="114">
        <v>1</v>
      </c>
      <c r="L883" s="114" t="s">
        <v>5134</v>
      </c>
      <c r="M883" s="111" t="s">
        <v>2641</v>
      </c>
      <c r="N883" s="115">
        <v>0</v>
      </c>
      <c r="O883" s="115">
        <v>0</v>
      </c>
      <c r="P883" s="115">
        <v>0</v>
      </c>
      <c r="Q883" s="111" t="s">
        <v>46</v>
      </c>
      <c r="R883" s="111" t="s">
        <v>46</v>
      </c>
      <c r="S883" s="111" t="s">
        <v>46</v>
      </c>
      <c r="T883" s="111" t="s">
        <v>3540</v>
      </c>
      <c r="U883" s="116">
        <f>+IF(LEN(L4T_30[[#This Row],[KOD]])=1,1,IF(LEN(L4T_30[[#This Row],[KOD]])=8,2,IF(LEN(L4T_30[[#This Row],[KOD]])=15,3,4)))</f>
        <v>4</v>
      </c>
    </row>
    <row r="884" spans="2:21">
      <c r="B884" s="104" t="s">
        <v>5547</v>
      </c>
      <c r="C884" s="41" t="s">
        <v>5548</v>
      </c>
      <c r="D884" s="43" t="s">
        <v>46</v>
      </c>
      <c r="E884" s="105" t="s">
        <v>46</v>
      </c>
      <c r="F884" s="43" t="s">
        <v>46</v>
      </c>
      <c r="G884" s="105" t="s">
        <v>46</v>
      </c>
      <c r="H884" s="45">
        <v>0</v>
      </c>
      <c r="I884" s="45">
        <v>0</v>
      </c>
      <c r="J884" s="105" t="s">
        <v>46</v>
      </c>
      <c r="K884" s="106">
        <v>0</v>
      </c>
      <c r="L884" s="106" t="s">
        <v>46</v>
      </c>
      <c r="M884" s="43" t="s">
        <v>46</v>
      </c>
      <c r="N884" s="107">
        <v>0</v>
      </c>
      <c r="O884" s="107">
        <v>0</v>
      </c>
      <c r="P884" s="107">
        <v>0</v>
      </c>
      <c r="Q884" s="43" t="s">
        <v>46</v>
      </c>
      <c r="R884" s="43" t="s">
        <v>46</v>
      </c>
      <c r="S884" s="43" t="s">
        <v>5549</v>
      </c>
      <c r="T884" s="43" t="s">
        <v>46</v>
      </c>
      <c r="U884" s="108">
        <f>+IF(LEN(L4T_30[[#This Row],[KOD]])=1,1,IF(LEN(L4T_30[[#This Row],[KOD]])=8,2,IF(LEN(L4T_30[[#This Row],[KOD]])=15,3,4)))</f>
        <v>3</v>
      </c>
    </row>
    <row r="885" spans="2:21">
      <c r="B885" s="109" t="s">
        <v>5550</v>
      </c>
      <c r="C885" s="110" t="s">
        <v>5551</v>
      </c>
      <c r="D885" s="111" t="s">
        <v>44</v>
      </c>
      <c r="E885" s="112" t="s">
        <v>46</v>
      </c>
      <c r="F885" s="111" t="s">
        <v>46</v>
      </c>
      <c r="G885" s="112" t="s">
        <v>46</v>
      </c>
      <c r="H885" s="113">
        <v>0</v>
      </c>
      <c r="I885" s="113">
        <v>0</v>
      </c>
      <c r="J885" s="112" t="s">
        <v>5133</v>
      </c>
      <c r="K885" s="114">
        <v>1</v>
      </c>
      <c r="L885" s="114" t="s">
        <v>5134</v>
      </c>
      <c r="M885" s="111" t="s">
        <v>2641</v>
      </c>
      <c r="N885" s="115">
        <v>0</v>
      </c>
      <c r="O885" s="115">
        <v>0</v>
      </c>
      <c r="P885" s="115">
        <v>0</v>
      </c>
      <c r="Q885" s="111" t="s">
        <v>46</v>
      </c>
      <c r="R885" s="111" t="s">
        <v>46</v>
      </c>
      <c r="S885" s="111" t="s">
        <v>46</v>
      </c>
      <c r="T885" s="111" t="s">
        <v>3540</v>
      </c>
      <c r="U885" s="116">
        <f>+IF(LEN(L4T_30[[#This Row],[KOD]])=1,1,IF(LEN(L4T_30[[#This Row],[KOD]])=8,2,IF(LEN(L4T_30[[#This Row],[KOD]])=15,3,4)))</f>
        <v>4</v>
      </c>
    </row>
    <row r="886" spans="2:21">
      <c r="B886" s="109" t="s">
        <v>5552</v>
      </c>
      <c r="C886" s="110" t="s">
        <v>5553</v>
      </c>
      <c r="D886" s="111" t="s">
        <v>44</v>
      </c>
      <c r="E886" s="112" t="s">
        <v>46</v>
      </c>
      <c r="F886" s="111" t="s">
        <v>46</v>
      </c>
      <c r="G886" s="112" t="s">
        <v>46</v>
      </c>
      <c r="H886" s="113">
        <v>0</v>
      </c>
      <c r="I886" s="113">
        <v>0</v>
      </c>
      <c r="J886" s="112" t="s">
        <v>5133</v>
      </c>
      <c r="K886" s="114">
        <v>1</v>
      </c>
      <c r="L886" s="114" t="s">
        <v>5134</v>
      </c>
      <c r="M886" s="111" t="s">
        <v>2641</v>
      </c>
      <c r="N886" s="115">
        <v>0</v>
      </c>
      <c r="O886" s="115">
        <v>0</v>
      </c>
      <c r="P886" s="115">
        <v>0</v>
      </c>
      <c r="Q886" s="111" t="s">
        <v>46</v>
      </c>
      <c r="R886" s="111" t="s">
        <v>46</v>
      </c>
      <c r="S886" s="111" t="s">
        <v>46</v>
      </c>
      <c r="T886" s="111" t="s">
        <v>5321</v>
      </c>
      <c r="U886" s="116">
        <f>+IF(LEN(L4T_30[[#This Row],[KOD]])=1,1,IF(LEN(L4T_30[[#This Row],[KOD]])=8,2,IF(LEN(L4T_30[[#This Row],[KOD]])=15,3,4)))</f>
        <v>4</v>
      </c>
    </row>
    <row r="887" spans="2:21">
      <c r="B887" s="109" t="s">
        <v>5554</v>
      </c>
      <c r="C887" s="110" t="s">
        <v>5555</v>
      </c>
      <c r="D887" s="111" t="s">
        <v>44</v>
      </c>
      <c r="E887" s="112" t="s">
        <v>46</v>
      </c>
      <c r="F887" s="111" t="s">
        <v>46</v>
      </c>
      <c r="G887" s="112" t="s">
        <v>46</v>
      </c>
      <c r="H887" s="113">
        <v>0</v>
      </c>
      <c r="I887" s="113">
        <v>0</v>
      </c>
      <c r="J887" s="112" t="s">
        <v>5133</v>
      </c>
      <c r="K887" s="114">
        <v>1</v>
      </c>
      <c r="L887" s="114" t="s">
        <v>5134</v>
      </c>
      <c r="M887" s="111" t="s">
        <v>2641</v>
      </c>
      <c r="N887" s="115">
        <v>0</v>
      </c>
      <c r="O887" s="115">
        <v>0</v>
      </c>
      <c r="P887" s="115">
        <v>0</v>
      </c>
      <c r="Q887" s="111" t="s">
        <v>46</v>
      </c>
      <c r="R887" s="111" t="s">
        <v>46</v>
      </c>
      <c r="S887" s="111" t="s">
        <v>46</v>
      </c>
      <c r="T887" s="111" t="s">
        <v>2982</v>
      </c>
      <c r="U887" s="116">
        <f>+IF(LEN(L4T_30[[#This Row],[KOD]])=1,1,IF(LEN(L4T_30[[#This Row],[KOD]])=8,2,IF(LEN(L4T_30[[#This Row],[KOD]])=15,3,4)))</f>
        <v>4</v>
      </c>
    </row>
    <row r="888" spans="2:21">
      <c r="B888" s="109" t="s">
        <v>5556</v>
      </c>
      <c r="C888" s="110" t="s">
        <v>5557</v>
      </c>
      <c r="D888" s="111" t="s">
        <v>44</v>
      </c>
      <c r="E888" s="112" t="s">
        <v>46</v>
      </c>
      <c r="F888" s="111" t="s">
        <v>46</v>
      </c>
      <c r="G888" s="112" t="s">
        <v>46</v>
      </c>
      <c r="H888" s="113">
        <v>0</v>
      </c>
      <c r="I888" s="113">
        <v>0</v>
      </c>
      <c r="J888" s="112" t="s">
        <v>5133</v>
      </c>
      <c r="K888" s="114">
        <v>1</v>
      </c>
      <c r="L888" s="114" t="s">
        <v>5134</v>
      </c>
      <c r="M888" s="111" t="s">
        <v>2641</v>
      </c>
      <c r="N888" s="115">
        <v>0</v>
      </c>
      <c r="O888" s="115">
        <v>0</v>
      </c>
      <c r="P888" s="115">
        <v>0</v>
      </c>
      <c r="Q888" s="111" t="s">
        <v>46</v>
      </c>
      <c r="R888" s="111" t="s">
        <v>46</v>
      </c>
      <c r="S888" s="111" t="s">
        <v>46</v>
      </c>
      <c r="T888" s="111" t="s">
        <v>2987</v>
      </c>
      <c r="U888" s="116">
        <f>+IF(LEN(L4T_30[[#This Row],[KOD]])=1,1,IF(LEN(L4T_30[[#This Row],[KOD]])=8,2,IF(LEN(L4T_30[[#This Row],[KOD]])=15,3,4)))</f>
        <v>4</v>
      </c>
    </row>
    <row r="889" spans="2:21">
      <c r="B889" s="109" t="s">
        <v>5558</v>
      </c>
      <c r="C889" s="110" t="s">
        <v>5559</v>
      </c>
      <c r="D889" s="111" t="s">
        <v>44</v>
      </c>
      <c r="E889" s="112" t="s">
        <v>46</v>
      </c>
      <c r="F889" s="111" t="s">
        <v>46</v>
      </c>
      <c r="G889" s="112" t="s">
        <v>46</v>
      </c>
      <c r="H889" s="113">
        <v>0</v>
      </c>
      <c r="I889" s="113">
        <v>0</v>
      </c>
      <c r="J889" s="112" t="s">
        <v>5133</v>
      </c>
      <c r="K889" s="114">
        <v>1</v>
      </c>
      <c r="L889" s="114" t="s">
        <v>5134</v>
      </c>
      <c r="M889" s="111" t="s">
        <v>2641</v>
      </c>
      <c r="N889" s="115">
        <v>0</v>
      </c>
      <c r="O889" s="115">
        <v>0</v>
      </c>
      <c r="P889" s="115">
        <v>0</v>
      </c>
      <c r="Q889" s="111" t="s">
        <v>46</v>
      </c>
      <c r="R889" s="111" t="s">
        <v>46</v>
      </c>
      <c r="S889" s="111" t="s">
        <v>46</v>
      </c>
      <c r="T889" s="111" t="s">
        <v>2993</v>
      </c>
      <c r="U889" s="116">
        <f>+IF(LEN(L4T_30[[#This Row],[KOD]])=1,1,IF(LEN(L4T_30[[#This Row],[KOD]])=8,2,IF(LEN(L4T_30[[#This Row],[KOD]])=15,3,4)))</f>
        <v>4</v>
      </c>
    </row>
    <row r="890" spans="2:21">
      <c r="B890" s="109" t="s">
        <v>5560</v>
      </c>
      <c r="C890" s="110" t="s">
        <v>5561</v>
      </c>
      <c r="D890" s="111" t="s">
        <v>44</v>
      </c>
      <c r="E890" s="112" t="s">
        <v>46</v>
      </c>
      <c r="F890" s="111" t="s">
        <v>46</v>
      </c>
      <c r="G890" s="112" t="s">
        <v>46</v>
      </c>
      <c r="H890" s="113">
        <v>0</v>
      </c>
      <c r="I890" s="113">
        <v>0</v>
      </c>
      <c r="J890" s="112" t="s">
        <v>5133</v>
      </c>
      <c r="K890" s="114">
        <v>1</v>
      </c>
      <c r="L890" s="114" t="s">
        <v>5134</v>
      </c>
      <c r="M890" s="111" t="s">
        <v>2641</v>
      </c>
      <c r="N890" s="115">
        <v>0</v>
      </c>
      <c r="O890" s="115">
        <v>0</v>
      </c>
      <c r="P890" s="115">
        <v>0</v>
      </c>
      <c r="Q890" s="111" t="s">
        <v>46</v>
      </c>
      <c r="R890" s="111" t="s">
        <v>46</v>
      </c>
      <c r="S890" s="111" t="s">
        <v>46</v>
      </c>
      <c r="T890" s="111" t="s">
        <v>2998</v>
      </c>
      <c r="U890" s="116">
        <f>+IF(LEN(L4T_30[[#This Row],[KOD]])=1,1,IF(LEN(L4T_30[[#This Row],[KOD]])=8,2,IF(LEN(L4T_30[[#This Row],[KOD]])=15,3,4)))</f>
        <v>4</v>
      </c>
    </row>
    <row r="891" spans="2:21">
      <c r="B891" s="109" t="s">
        <v>5562</v>
      </c>
      <c r="C891" s="110" t="s">
        <v>5563</v>
      </c>
      <c r="D891" s="111" t="s">
        <v>44</v>
      </c>
      <c r="E891" s="112" t="s">
        <v>46</v>
      </c>
      <c r="F891" s="111" t="s">
        <v>46</v>
      </c>
      <c r="G891" s="112" t="s">
        <v>46</v>
      </c>
      <c r="H891" s="113">
        <v>0</v>
      </c>
      <c r="I891" s="113">
        <v>0</v>
      </c>
      <c r="J891" s="112" t="s">
        <v>5133</v>
      </c>
      <c r="K891" s="114">
        <v>1</v>
      </c>
      <c r="L891" s="114" t="s">
        <v>5134</v>
      </c>
      <c r="M891" s="111" t="s">
        <v>2641</v>
      </c>
      <c r="N891" s="115">
        <v>0</v>
      </c>
      <c r="O891" s="115">
        <v>0</v>
      </c>
      <c r="P891" s="115">
        <v>0</v>
      </c>
      <c r="Q891" s="111" t="s">
        <v>46</v>
      </c>
      <c r="R891" s="111" t="s">
        <v>46</v>
      </c>
      <c r="S891" s="111" t="s">
        <v>46</v>
      </c>
      <c r="T891" s="111" t="s">
        <v>3003</v>
      </c>
      <c r="U891" s="116">
        <f>+IF(LEN(L4T_30[[#This Row],[KOD]])=1,1,IF(LEN(L4T_30[[#This Row],[KOD]])=8,2,IF(LEN(L4T_30[[#This Row],[KOD]])=15,3,4)))</f>
        <v>4</v>
      </c>
    </row>
    <row r="892" spans="2:21">
      <c r="B892" s="109" t="s">
        <v>5564</v>
      </c>
      <c r="C892" s="110" t="s">
        <v>5565</v>
      </c>
      <c r="D892" s="111" t="s">
        <v>44</v>
      </c>
      <c r="E892" s="112" t="s">
        <v>46</v>
      </c>
      <c r="F892" s="111" t="s">
        <v>46</v>
      </c>
      <c r="G892" s="112" t="s">
        <v>46</v>
      </c>
      <c r="H892" s="113">
        <v>0</v>
      </c>
      <c r="I892" s="113">
        <v>0</v>
      </c>
      <c r="J892" s="112" t="s">
        <v>5133</v>
      </c>
      <c r="K892" s="114">
        <v>1</v>
      </c>
      <c r="L892" s="114" t="s">
        <v>5134</v>
      </c>
      <c r="M892" s="111" t="s">
        <v>2641</v>
      </c>
      <c r="N892" s="115">
        <v>0</v>
      </c>
      <c r="O892" s="115">
        <v>0</v>
      </c>
      <c r="P892" s="115">
        <v>0</v>
      </c>
      <c r="Q892" s="111" t="s">
        <v>46</v>
      </c>
      <c r="R892" s="111" t="s">
        <v>46</v>
      </c>
      <c r="S892" s="111" t="s">
        <v>46</v>
      </c>
      <c r="T892" s="111" t="s">
        <v>3008</v>
      </c>
      <c r="U892" s="116">
        <f>+IF(LEN(L4T_30[[#This Row],[KOD]])=1,1,IF(LEN(L4T_30[[#This Row],[KOD]])=8,2,IF(LEN(L4T_30[[#This Row],[KOD]])=15,3,4)))</f>
        <v>4</v>
      </c>
    </row>
    <row r="893" spans="2:21">
      <c r="B893" s="109" t="s">
        <v>5566</v>
      </c>
      <c r="C893" s="110" t="s">
        <v>5567</v>
      </c>
      <c r="D893" s="111" t="s">
        <v>44</v>
      </c>
      <c r="E893" s="112" t="s">
        <v>46</v>
      </c>
      <c r="F893" s="111" t="s">
        <v>46</v>
      </c>
      <c r="G893" s="112" t="s">
        <v>46</v>
      </c>
      <c r="H893" s="113">
        <v>0</v>
      </c>
      <c r="I893" s="113">
        <v>0</v>
      </c>
      <c r="J893" s="112" t="s">
        <v>5133</v>
      </c>
      <c r="K893" s="114">
        <v>1</v>
      </c>
      <c r="L893" s="114" t="s">
        <v>5134</v>
      </c>
      <c r="M893" s="111" t="s">
        <v>2641</v>
      </c>
      <c r="N893" s="115">
        <v>0</v>
      </c>
      <c r="O893" s="115">
        <v>0</v>
      </c>
      <c r="P893" s="115">
        <v>0</v>
      </c>
      <c r="Q893" s="111" t="s">
        <v>46</v>
      </c>
      <c r="R893" s="111" t="s">
        <v>46</v>
      </c>
      <c r="S893" s="111" t="s">
        <v>46</v>
      </c>
      <c r="T893" s="111" t="s">
        <v>5568</v>
      </c>
      <c r="U893" s="116">
        <f>+IF(LEN(L4T_30[[#This Row],[KOD]])=1,1,IF(LEN(L4T_30[[#This Row],[KOD]])=8,2,IF(LEN(L4T_30[[#This Row],[KOD]])=15,3,4)))</f>
        <v>4</v>
      </c>
    </row>
    <row r="894" spans="2:21">
      <c r="B894" s="109" t="s">
        <v>5569</v>
      </c>
      <c r="C894" s="110" t="s">
        <v>5570</v>
      </c>
      <c r="D894" s="111" t="s">
        <v>44</v>
      </c>
      <c r="E894" s="112" t="s">
        <v>46</v>
      </c>
      <c r="F894" s="111" t="s">
        <v>46</v>
      </c>
      <c r="G894" s="112" t="s">
        <v>46</v>
      </c>
      <c r="H894" s="113">
        <v>0</v>
      </c>
      <c r="I894" s="113">
        <v>0</v>
      </c>
      <c r="J894" s="112" t="s">
        <v>5133</v>
      </c>
      <c r="K894" s="114">
        <v>1</v>
      </c>
      <c r="L894" s="114" t="s">
        <v>5134</v>
      </c>
      <c r="M894" s="111" t="s">
        <v>2641</v>
      </c>
      <c r="N894" s="115">
        <v>0</v>
      </c>
      <c r="O894" s="115">
        <v>0</v>
      </c>
      <c r="P894" s="115">
        <v>0</v>
      </c>
      <c r="Q894" s="111" t="s">
        <v>46</v>
      </c>
      <c r="R894" s="111" t="s">
        <v>46</v>
      </c>
      <c r="S894" s="111" t="s">
        <v>46</v>
      </c>
      <c r="T894" s="111" t="s">
        <v>5571</v>
      </c>
      <c r="U894" s="116">
        <f>+IF(LEN(L4T_30[[#This Row],[KOD]])=1,1,IF(LEN(L4T_30[[#This Row],[KOD]])=8,2,IF(LEN(L4T_30[[#This Row],[KOD]])=15,3,4)))</f>
        <v>4</v>
      </c>
    </row>
    <row r="895" spans="2:21">
      <c r="B895" s="109" t="s">
        <v>5572</v>
      </c>
      <c r="C895" s="110" t="s">
        <v>5573</v>
      </c>
      <c r="D895" s="111" t="s">
        <v>44</v>
      </c>
      <c r="E895" s="112" t="s">
        <v>46</v>
      </c>
      <c r="F895" s="111" t="s">
        <v>46</v>
      </c>
      <c r="G895" s="112" t="s">
        <v>46</v>
      </c>
      <c r="H895" s="113">
        <v>0</v>
      </c>
      <c r="I895" s="113">
        <v>0</v>
      </c>
      <c r="J895" s="112" t="s">
        <v>5133</v>
      </c>
      <c r="K895" s="114">
        <v>1</v>
      </c>
      <c r="L895" s="114" t="s">
        <v>5134</v>
      </c>
      <c r="M895" s="111" t="s">
        <v>2641</v>
      </c>
      <c r="N895" s="115">
        <v>0</v>
      </c>
      <c r="O895" s="115">
        <v>0</v>
      </c>
      <c r="P895" s="115">
        <v>0</v>
      </c>
      <c r="Q895" s="111" t="s">
        <v>46</v>
      </c>
      <c r="R895" s="111" t="s">
        <v>46</v>
      </c>
      <c r="S895" s="111" t="s">
        <v>46</v>
      </c>
      <c r="T895" s="111" t="s">
        <v>5334</v>
      </c>
      <c r="U895" s="116">
        <f>+IF(LEN(L4T_30[[#This Row],[KOD]])=1,1,IF(LEN(L4T_30[[#This Row],[KOD]])=8,2,IF(LEN(L4T_30[[#This Row],[KOD]])=15,3,4)))</f>
        <v>4</v>
      </c>
    </row>
    <row r="896" spans="2:21">
      <c r="B896" s="109" t="s">
        <v>5574</v>
      </c>
      <c r="C896" s="110" t="s">
        <v>5575</v>
      </c>
      <c r="D896" s="111" t="s">
        <v>44</v>
      </c>
      <c r="E896" s="112" t="s">
        <v>46</v>
      </c>
      <c r="F896" s="111" t="s">
        <v>46</v>
      </c>
      <c r="G896" s="112" t="s">
        <v>46</v>
      </c>
      <c r="H896" s="113">
        <v>0</v>
      </c>
      <c r="I896" s="113">
        <v>0</v>
      </c>
      <c r="J896" s="112" t="s">
        <v>5133</v>
      </c>
      <c r="K896" s="114">
        <v>1</v>
      </c>
      <c r="L896" s="114" t="s">
        <v>5134</v>
      </c>
      <c r="M896" s="111" t="s">
        <v>2641</v>
      </c>
      <c r="N896" s="115">
        <v>0</v>
      </c>
      <c r="O896" s="115">
        <v>0</v>
      </c>
      <c r="P896" s="115">
        <v>0</v>
      </c>
      <c r="Q896" s="111" t="s">
        <v>46</v>
      </c>
      <c r="R896" s="111" t="s">
        <v>46</v>
      </c>
      <c r="S896" s="111" t="s">
        <v>46</v>
      </c>
      <c r="T896" s="111" t="s">
        <v>5282</v>
      </c>
      <c r="U896" s="116">
        <f>+IF(LEN(L4T_30[[#This Row],[KOD]])=1,1,IF(LEN(L4T_30[[#This Row],[KOD]])=8,2,IF(LEN(L4T_30[[#This Row],[KOD]])=15,3,4)))</f>
        <v>4</v>
      </c>
    </row>
    <row r="897" spans="2:21">
      <c r="B897" s="109" t="s">
        <v>5576</v>
      </c>
      <c r="C897" s="110" t="s">
        <v>5577</v>
      </c>
      <c r="D897" s="111" t="s">
        <v>44</v>
      </c>
      <c r="E897" s="112" t="s">
        <v>46</v>
      </c>
      <c r="F897" s="111" t="s">
        <v>46</v>
      </c>
      <c r="G897" s="112" t="s">
        <v>46</v>
      </c>
      <c r="H897" s="113">
        <v>0</v>
      </c>
      <c r="I897" s="113">
        <v>0</v>
      </c>
      <c r="J897" s="112" t="s">
        <v>5133</v>
      </c>
      <c r="K897" s="114">
        <v>1</v>
      </c>
      <c r="L897" s="114" t="s">
        <v>5134</v>
      </c>
      <c r="M897" s="111" t="s">
        <v>2641</v>
      </c>
      <c r="N897" s="115">
        <v>0</v>
      </c>
      <c r="O897" s="115">
        <v>0</v>
      </c>
      <c r="P897" s="115">
        <v>0</v>
      </c>
      <c r="Q897" s="111" t="s">
        <v>46</v>
      </c>
      <c r="R897" s="111" t="s">
        <v>46</v>
      </c>
      <c r="S897" s="111" t="s">
        <v>46</v>
      </c>
      <c r="T897" s="111" t="s">
        <v>5578</v>
      </c>
      <c r="U897" s="116">
        <f>+IF(LEN(L4T_30[[#This Row],[KOD]])=1,1,IF(LEN(L4T_30[[#This Row],[KOD]])=8,2,IF(LEN(L4T_30[[#This Row],[KOD]])=15,3,4)))</f>
        <v>4</v>
      </c>
    </row>
    <row r="898" spans="2:21">
      <c r="B898" s="109" t="s">
        <v>5579</v>
      </c>
      <c r="C898" s="110" t="s">
        <v>5580</v>
      </c>
      <c r="D898" s="111" t="s">
        <v>44</v>
      </c>
      <c r="E898" s="112" t="s">
        <v>46</v>
      </c>
      <c r="F898" s="111" t="s">
        <v>46</v>
      </c>
      <c r="G898" s="112" t="s">
        <v>46</v>
      </c>
      <c r="H898" s="113">
        <v>0</v>
      </c>
      <c r="I898" s="113">
        <v>0</v>
      </c>
      <c r="J898" s="112" t="s">
        <v>5133</v>
      </c>
      <c r="K898" s="114">
        <v>1</v>
      </c>
      <c r="L898" s="114" t="s">
        <v>5134</v>
      </c>
      <c r="M898" s="111" t="s">
        <v>2641</v>
      </c>
      <c r="N898" s="115">
        <v>0</v>
      </c>
      <c r="O898" s="115">
        <v>0</v>
      </c>
      <c r="P898" s="115">
        <v>0</v>
      </c>
      <c r="Q898" s="111" t="s">
        <v>46</v>
      </c>
      <c r="R898" s="111" t="s">
        <v>46</v>
      </c>
      <c r="S898" s="111" t="s">
        <v>46</v>
      </c>
      <c r="T898" s="111" t="s">
        <v>5581</v>
      </c>
      <c r="U898" s="116">
        <f>+IF(LEN(L4T_30[[#This Row],[KOD]])=1,1,IF(LEN(L4T_30[[#This Row],[KOD]])=8,2,IF(LEN(L4T_30[[#This Row],[KOD]])=15,3,4)))</f>
        <v>4</v>
      </c>
    </row>
    <row r="899" spans="2:21">
      <c r="B899" s="109" t="s">
        <v>5582</v>
      </c>
      <c r="C899" s="110" t="s">
        <v>5583</v>
      </c>
      <c r="D899" s="111" t="s">
        <v>44</v>
      </c>
      <c r="E899" s="112" t="s">
        <v>46</v>
      </c>
      <c r="F899" s="111" t="s">
        <v>46</v>
      </c>
      <c r="G899" s="112" t="s">
        <v>46</v>
      </c>
      <c r="H899" s="113">
        <v>0</v>
      </c>
      <c r="I899" s="113">
        <v>0</v>
      </c>
      <c r="J899" s="112" t="s">
        <v>5133</v>
      </c>
      <c r="K899" s="114">
        <v>1</v>
      </c>
      <c r="L899" s="114" t="s">
        <v>5134</v>
      </c>
      <c r="M899" s="111" t="s">
        <v>2641</v>
      </c>
      <c r="N899" s="115">
        <v>0</v>
      </c>
      <c r="O899" s="115">
        <v>0</v>
      </c>
      <c r="P899" s="115">
        <v>0</v>
      </c>
      <c r="Q899" s="111" t="s">
        <v>46</v>
      </c>
      <c r="R899" s="111" t="s">
        <v>46</v>
      </c>
      <c r="S899" s="111" t="s">
        <v>46</v>
      </c>
      <c r="T899" s="111" t="s">
        <v>5584</v>
      </c>
      <c r="U899" s="116">
        <f>+IF(LEN(L4T_30[[#This Row],[KOD]])=1,1,IF(LEN(L4T_30[[#This Row],[KOD]])=8,2,IF(LEN(L4T_30[[#This Row],[KOD]])=15,3,4)))</f>
        <v>4</v>
      </c>
    </row>
    <row r="900" spans="2:21">
      <c r="B900" s="109" t="s">
        <v>5585</v>
      </c>
      <c r="C900" s="110" t="s">
        <v>5586</v>
      </c>
      <c r="D900" s="111" t="s">
        <v>44</v>
      </c>
      <c r="E900" s="112" t="s">
        <v>46</v>
      </c>
      <c r="F900" s="111" t="s">
        <v>46</v>
      </c>
      <c r="G900" s="112" t="s">
        <v>46</v>
      </c>
      <c r="H900" s="113">
        <v>0</v>
      </c>
      <c r="I900" s="113">
        <v>0</v>
      </c>
      <c r="J900" s="112" t="s">
        <v>5133</v>
      </c>
      <c r="K900" s="114">
        <v>1</v>
      </c>
      <c r="L900" s="114" t="s">
        <v>5134</v>
      </c>
      <c r="M900" s="111" t="s">
        <v>2641</v>
      </c>
      <c r="N900" s="115">
        <v>0</v>
      </c>
      <c r="O900" s="115">
        <v>0</v>
      </c>
      <c r="P900" s="115">
        <v>0</v>
      </c>
      <c r="Q900" s="111" t="s">
        <v>46</v>
      </c>
      <c r="R900" s="111" t="s">
        <v>46</v>
      </c>
      <c r="S900" s="111" t="s">
        <v>46</v>
      </c>
      <c r="T900" s="111" t="s">
        <v>5587</v>
      </c>
      <c r="U900" s="116">
        <f>+IF(LEN(L4T_30[[#This Row],[KOD]])=1,1,IF(LEN(L4T_30[[#This Row],[KOD]])=8,2,IF(LEN(L4T_30[[#This Row],[KOD]])=15,3,4)))</f>
        <v>4</v>
      </c>
    </row>
    <row r="901" spans="2:21">
      <c r="B901" s="109" t="s">
        <v>5588</v>
      </c>
      <c r="C901" s="110" t="s">
        <v>5589</v>
      </c>
      <c r="D901" s="111" t="s">
        <v>44</v>
      </c>
      <c r="E901" s="112" t="s">
        <v>46</v>
      </c>
      <c r="F901" s="111" t="s">
        <v>46</v>
      </c>
      <c r="G901" s="112" t="s">
        <v>46</v>
      </c>
      <c r="H901" s="113">
        <v>0</v>
      </c>
      <c r="I901" s="113">
        <v>0</v>
      </c>
      <c r="J901" s="112" t="s">
        <v>5133</v>
      </c>
      <c r="K901" s="114">
        <v>1</v>
      </c>
      <c r="L901" s="114" t="s">
        <v>5134</v>
      </c>
      <c r="M901" s="111" t="s">
        <v>2641</v>
      </c>
      <c r="N901" s="115">
        <v>0</v>
      </c>
      <c r="O901" s="115">
        <v>0</v>
      </c>
      <c r="P901" s="115">
        <v>0</v>
      </c>
      <c r="Q901" s="111" t="s">
        <v>46</v>
      </c>
      <c r="R901" s="111" t="s">
        <v>46</v>
      </c>
      <c r="S901" s="111" t="s">
        <v>46</v>
      </c>
      <c r="T901" s="111" t="s">
        <v>5590</v>
      </c>
      <c r="U901" s="116">
        <f>+IF(LEN(L4T_30[[#This Row],[KOD]])=1,1,IF(LEN(L4T_30[[#This Row],[KOD]])=8,2,IF(LEN(L4T_30[[#This Row],[KOD]])=15,3,4)))</f>
        <v>4</v>
      </c>
    </row>
    <row r="902" spans="2:21">
      <c r="B902" s="109" t="s">
        <v>5591</v>
      </c>
      <c r="C902" s="110" t="s">
        <v>5592</v>
      </c>
      <c r="D902" s="111" t="s">
        <v>44</v>
      </c>
      <c r="E902" s="112" t="s">
        <v>46</v>
      </c>
      <c r="F902" s="111" t="s">
        <v>46</v>
      </c>
      <c r="G902" s="112" t="s">
        <v>46</v>
      </c>
      <c r="H902" s="113">
        <v>0</v>
      </c>
      <c r="I902" s="113">
        <v>0</v>
      </c>
      <c r="J902" s="112" t="s">
        <v>5133</v>
      </c>
      <c r="K902" s="114">
        <v>1</v>
      </c>
      <c r="L902" s="114" t="s">
        <v>5134</v>
      </c>
      <c r="M902" s="111" t="s">
        <v>2641</v>
      </c>
      <c r="N902" s="115">
        <v>0</v>
      </c>
      <c r="O902" s="115">
        <v>0</v>
      </c>
      <c r="P902" s="115">
        <v>0</v>
      </c>
      <c r="Q902" s="111" t="s">
        <v>46</v>
      </c>
      <c r="R902" s="111" t="s">
        <v>46</v>
      </c>
      <c r="S902" s="111" t="s">
        <v>46</v>
      </c>
      <c r="T902" s="111" t="s">
        <v>5593</v>
      </c>
      <c r="U902" s="116">
        <f>+IF(LEN(L4T_30[[#This Row],[KOD]])=1,1,IF(LEN(L4T_30[[#This Row],[KOD]])=8,2,IF(LEN(L4T_30[[#This Row],[KOD]])=15,3,4)))</f>
        <v>4</v>
      </c>
    </row>
    <row r="903" spans="2:21">
      <c r="B903" s="104" t="s">
        <v>5594</v>
      </c>
      <c r="C903" s="41" t="s">
        <v>5595</v>
      </c>
      <c r="D903" s="43" t="s">
        <v>46</v>
      </c>
      <c r="E903" s="105" t="s">
        <v>46</v>
      </c>
      <c r="F903" s="43" t="s">
        <v>46</v>
      </c>
      <c r="G903" s="105" t="s">
        <v>46</v>
      </c>
      <c r="H903" s="45">
        <v>0</v>
      </c>
      <c r="I903" s="45">
        <v>0</v>
      </c>
      <c r="J903" s="105" t="s">
        <v>46</v>
      </c>
      <c r="K903" s="106">
        <v>0</v>
      </c>
      <c r="L903" s="106" t="s">
        <v>46</v>
      </c>
      <c r="M903" s="43" t="s">
        <v>46</v>
      </c>
      <c r="N903" s="107">
        <v>0</v>
      </c>
      <c r="O903" s="107">
        <v>0</v>
      </c>
      <c r="P903" s="107">
        <v>0</v>
      </c>
      <c r="Q903" s="43" t="s">
        <v>46</v>
      </c>
      <c r="R903" s="43" t="s">
        <v>46</v>
      </c>
      <c r="S903" s="43" t="s">
        <v>5285</v>
      </c>
      <c r="T903" s="43" t="s">
        <v>46</v>
      </c>
      <c r="U903" s="108">
        <f>+IF(LEN(L4T_30[[#This Row],[KOD]])=1,1,IF(LEN(L4T_30[[#This Row],[KOD]])=8,2,IF(LEN(L4T_30[[#This Row],[KOD]])=15,3,4)))</f>
        <v>3</v>
      </c>
    </row>
    <row r="904" spans="2:21">
      <c r="B904" s="109" t="s">
        <v>5596</v>
      </c>
      <c r="C904" s="110" t="s">
        <v>5597</v>
      </c>
      <c r="D904" s="111" t="s">
        <v>44</v>
      </c>
      <c r="E904" s="112" t="s">
        <v>46</v>
      </c>
      <c r="F904" s="111" t="s">
        <v>46</v>
      </c>
      <c r="G904" s="112" t="s">
        <v>46</v>
      </c>
      <c r="H904" s="113">
        <v>0</v>
      </c>
      <c r="I904" s="113">
        <v>0</v>
      </c>
      <c r="J904" s="112" t="s">
        <v>5133</v>
      </c>
      <c r="K904" s="114">
        <v>1</v>
      </c>
      <c r="L904" s="114" t="s">
        <v>5134</v>
      </c>
      <c r="M904" s="111" t="s">
        <v>2641</v>
      </c>
      <c r="N904" s="115">
        <v>0</v>
      </c>
      <c r="O904" s="115">
        <v>0</v>
      </c>
      <c r="P904" s="115">
        <v>0</v>
      </c>
      <c r="Q904" s="111" t="s">
        <v>46</v>
      </c>
      <c r="R904" s="111" t="s">
        <v>46</v>
      </c>
      <c r="S904" s="111" t="s">
        <v>46</v>
      </c>
      <c r="T904" s="111" t="s">
        <v>5342</v>
      </c>
      <c r="U904" s="116">
        <f>+IF(LEN(L4T_30[[#This Row],[KOD]])=1,1,IF(LEN(L4T_30[[#This Row],[KOD]])=8,2,IF(LEN(L4T_30[[#This Row],[KOD]])=15,3,4)))</f>
        <v>4</v>
      </c>
    </row>
    <row r="905" spans="2:21">
      <c r="B905" s="109" t="s">
        <v>5598</v>
      </c>
      <c r="C905" s="110" t="s">
        <v>5599</v>
      </c>
      <c r="D905" s="111" t="s">
        <v>44</v>
      </c>
      <c r="E905" s="112" t="s">
        <v>46</v>
      </c>
      <c r="F905" s="111" t="s">
        <v>46</v>
      </c>
      <c r="G905" s="112" t="s">
        <v>46</v>
      </c>
      <c r="H905" s="113">
        <v>0</v>
      </c>
      <c r="I905" s="113">
        <v>0</v>
      </c>
      <c r="J905" s="112" t="s">
        <v>5133</v>
      </c>
      <c r="K905" s="114">
        <v>1</v>
      </c>
      <c r="L905" s="114" t="s">
        <v>5134</v>
      </c>
      <c r="M905" s="111" t="s">
        <v>2641</v>
      </c>
      <c r="N905" s="115">
        <v>0</v>
      </c>
      <c r="O905" s="115">
        <v>0</v>
      </c>
      <c r="P905" s="115">
        <v>0</v>
      </c>
      <c r="Q905" s="111" t="s">
        <v>46</v>
      </c>
      <c r="R905" s="111" t="s">
        <v>46</v>
      </c>
      <c r="S905" s="111" t="s">
        <v>46</v>
      </c>
      <c r="T905" s="111" t="s">
        <v>5600</v>
      </c>
      <c r="U905" s="116">
        <f>+IF(LEN(L4T_30[[#This Row],[KOD]])=1,1,IF(LEN(L4T_30[[#This Row],[KOD]])=8,2,IF(LEN(L4T_30[[#This Row],[KOD]])=15,3,4)))</f>
        <v>4</v>
      </c>
    </row>
    <row r="906" spans="2:21">
      <c r="B906" s="109" t="s">
        <v>5601</v>
      </c>
      <c r="C906" s="110" t="s">
        <v>5602</v>
      </c>
      <c r="D906" s="111" t="s">
        <v>44</v>
      </c>
      <c r="E906" s="112" t="s">
        <v>46</v>
      </c>
      <c r="F906" s="111" t="s">
        <v>46</v>
      </c>
      <c r="G906" s="112" t="s">
        <v>46</v>
      </c>
      <c r="H906" s="113">
        <v>0</v>
      </c>
      <c r="I906" s="113">
        <v>0</v>
      </c>
      <c r="J906" s="112" t="s">
        <v>5133</v>
      </c>
      <c r="K906" s="114">
        <v>1</v>
      </c>
      <c r="L906" s="114" t="s">
        <v>5134</v>
      </c>
      <c r="M906" s="111" t="s">
        <v>2641</v>
      </c>
      <c r="N906" s="115">
        <v>0</v>
      </c>
      <c r="O906" s="115">
        <v>0</v>
      </c>
      <c r="P906" s="115">
        <v>0</v>
      </c>
      <c r="Q906" s="111" t="s">
        <v>46</v>
      </c>
      <c r="R906" s="111" t="s">
        <v>46</v>
      </c>
      <c r="S906" s="111" t="s">
        <v>46</v>
      </c>
      <c r="T906" s="111" t="s">
        <v>5603</v>
      </c>
      <c r="U906" s="116">
        <f>+IF(LEN(L4T_30[[#This Row],[KOD]])=1,1,IF(LEN(L4T_30[[#This Row],[KOD]])=8,2,IF(LEN(L4T_30[[#This Row],[KOD]])=15,3,4)))</f>
        <v>4</v>
      </c>
    </row>
    <row r="907" spans="2:21">
      <c r="B907" s="109" t="s">
        <v>5604</v>
      </c>
      <c r="C907" s="110" t="s">
        <v>5605</v>
      </c>
      <c r="D907" s="111" t="s">
        <v>44</v>
      </c>
      <c r="E907" s="112" t="s">
        <v>46</v>
      </c>
      <c r="F907" s="111" t="s">
        <v>46</v>
      </c>
      <c r="G907" s="112" t="s">
        <v>46</v>
      </c>
      <c r="H907" s="113">
        <v>0</v>
      </c>
      <c r="I907" s="113">
        <v>0</v>
      </c>
      <c r="J907" s="112" t="s">
        <v>5133</v>
      </c>
      <c r="K907" s="114">
        <v>1</v>
      </c>
      <c r="L907" s="114" t="s">
        <v>5134</v>
      </c>
      <c r="M907" s="111" t="s">
        <v>2641</v>
      </c>
      <c r="N907" s="115">
        <v>0</v>
      </c>
      <c r="O907" s="115">
        <v>0</v>
      </c>
      <c r="P907" s="115">
        <v>0</v>
      </c>
      <c r="Q907" s="111" t="s">
        <v>46</v>
      </c>
      <c r="R907" s="111" t="s">
        <v>46</v>
      </c>
      <c r="S907" s="111" t="s">
        <v>46</v>
      </c>
      <c r="T907" s="111" t="s">
        <v>5606</v>
      </c>
      <c r="U907" s="116">
        <f>+IF(LEN(L4T_30[[#This Row],[KOD]])=1,1,IF(LEN(L4T_30[[#This Row],[KOD]])=8,2,IF(LEN(L4T_30[[#This Row],[KOD]])=15,3,4)))</f>
        <v>4</v>
      </c>
    </row>
    <row r="908" spans="2:21">
      <c r="B908" s="109" t="s">
        <v>5607</v>
      </c>
      <c r="C908" s="110" t="s">
        <v>5608</v>
      </c>
      <c r="D908" s="111" t="s">
        <v>44</v>
      </c>
      <c r="E908" s="112" t="s">
        <v>46</v>
      </c>
      <c r="F908" s="111" t="s">
        <v>46</v>
      </c>
      <c r="G908" s="112" t="s">
        <v>46</v>
      </c>
      <c r="H908" s="113">
        <v>0</v>
      </c>
      <c r="I908" s="113">
        <v>0</v>
      </c>
      <c r="J908" s="112" t="s">
        <v>5133</v>
      </c>
      <c r="K908" s="114">
        <v>1</v>
      </c>
      <c r="L908" s="114" t="s">
        <v>5134</v>
      </c>
      <c r="M908" s="111" t="s">
        <v>2641</v>
      </c>
      <c r="N908" s="115">
        <v>0</v>
      </c>
      <c r="O908" s="115">
        <v>0</v>
      </c>
      <c r="P908" s="115">
        <v>0</v>
      </c>
      <c r="Q908" s="111" t="s">
        <v>46</v>
      </c>
      <c r="R908" s="111" t="s">
        <v>46</v>
      </c>
      <c r="S908" s="111" t="s">
        <v>46</v>
      </c>
      <c r="T908" s="111" t="s">
        <v>5609</v>
      </c>
      <c r="U908" s="116">
        <f>+IF(LEN(L4T_30[[#This Row],[KOD]])=1,1,IF(LEN(L4T_30[[#This Row],[KOD]])=8,2,IF(LEN(L4T_30[[#This Row],[KOD]])=15,3,4)))</f>
        <v>4</v>
      </c>
    </row>
    <row r="909" spans="2:21">
      <c r="B909" s="109" t="s">
        <v>5610</v>
      </c>
      <c r="C909" s="110" t="s">
        <v>5611</v>
      </c>
      <c r="D909" s="111" t="s">
        <v>44</v>
      </c>
      <c r="E909" s="112" t="s">
        <v>46</v>
      </c>
      <c r="F909" s="111" t="s">
        <v>46</v>
      </c>
      <c r="G909" s="112" t="s">
        <v>46</v>
      </c>
      <c r="H909" s="113">
        <v>0</v>
      </c>
      <c r="I909" s="113">
        <v>0</v>
      </c>
      <c r="J909" s="112" t="s">
        <v>5133</v>
      </c>
      <c r="K909" s="114">
        <v>1</v>
      </c>
      <c r="L909" s="114" t="s">
        <v>5134</v>
      </c>
      <c r="M909" s="111" t="s">
        <v>2641</v>
      </c>
      <c r="N909" s="115">
        <v>0</v>
      </c>
      <c r="O909" s="115">
        <v>0</v>
      </c>
      <c r="P909" s="115">
        <v>0</v>
      </c>
      <c r="Q909" s="111" t="s">
        <v>46</v>
      </c>
      <c r="R909" s="111" t="s">
        <v>46</v>
      </c>
      <c r="S909" s="111" t="s">
        <v>46</v>
      </c>
      <c r="T909" s="111" t="s">
        <v>5612</v>
      </c>
      <c r="U909" s="116">
        <f>+IF(LEN(L4T_30[[#This Row],[KOD]])=1,1,IF(LEN(L4T_30[[#This Row],[KOD]])=8,2,IF(LEN(L4T_30[[#This Row],[KOD]])=15,3,4)))</f>
        <v>4</v>
      </c>
    </row>
    <row r="910" spans="2:21">
      <c r="B910" s="109" t="s">
        <v>5613</v>
      </c>
      <c r="C910" s="110" t="s">
        <v>5614</v>
      </c>
      <c r="D910" s="111" t="s">
        <v>44</v>
      </c>
      <c r="E910" s="112" t="s">
        <v>46</v>
      </c>
      <c r="F910" s="111" t="s">
        <v>46</v>
      </c>
      <c r="G910" s="112" t="s">
        <v>46</v>
      </c>
      <c r="H910" s="113">
        <v>0</v>
      </c>
      <c r="I910" s="113">
        <v>0</v>
      </c>
      <c r="J910" s="112" t="s">
        <v>5133</v>
      </c>
      <c r="K910" s="114">
        <v>1</v>
      </c>
      <c r="L910" s="114" t="s">
        <v>5134</v>
      </c>
      <c r="M910" s="111" t="s">
        <v>2641</v>
      </c>
      <c r="N910" s="115">
        <v>0</v>
      </c>
      <c r="O910" s="115">
        <v>0</v>
      </c>
      <c r="P910" s="115">
        <v>0</v>
      </c>
      <c r="Q910" s="111" t="s">
        <v>46</v>
      </c>
      <c r="R910" s="111" t="s">
        <v>46</v>
      </c>
      <c r="S910" s="111" t="s">
        <v>46</v>
      </c>
      <c r="T910" s="111" t="s">
        <v>5615</v>
      </c>
      <c r="U910" s="116">
        <f>+IF(LEN(L4T_30[[#This Row],[KOD]])=1,1,IF(LEN(L4T_30[[#This Row],[KOD]])=8,2,IF(LEN(L4T_30[[#This Row],[KOD]])=15,3,4)))</f>
        <v>4</v>
      </c>
    </row>
    <row r="911" spans="2:21">
      <c r="B911" s="104" t="s">
        <v>5616</v>
      </c>
      <c r="C911" s="41" t="s">
        <v>5617</v>
      </c>
      <c r="D911" s="43" t="s">
        <v>46</v>
      </c>
      <c r="E911" s="105" t="s">
        <v>46</v>
      </c>
      <c r="F911" s="43" t="s">
        <v>46</v>
      </c>
      <c r="G911" s="105" t="s">
        <v>46</v>
      </c>
      <c r="H911" s="45">
        <v>0</v>
      </c>
      <c r="I911" s="45">
        <v>0</v>
      </c>
      <c r="J911" s="105" t="s">
        <v>46</v>
      </c>
      <c r="K911" s="106">
        <v>0</v>
      </c>
      <c r="L911" s="106" t="s">
        <v>46</v>
      </c>
      <c r="M911" s="43" t="s">
        <v>46</v>
      </c>
      <c r="N911" s="107">
        <v>0</v>
      </c>
      <c r="O911" s="107">
        <v>0</v>
      </c>
      <c r="P911" s="107">
        <v>0</v>
      </c>
      <c r="Q911" s="43" t="s">
        <v>46</v>
      </c>
      <c r="R911" s="43" t="s">
        <v>46</v>
      </c>
      <c r="S911" s="43" t="s">
        <v>5618</v>
      </c>
      <c r="T911" s="43" t="s">
        <v>46</v>
      </c>
      <c r="U911" s="108">
        <f>+IF(LEN(L4T_30[[#This Row],[KOD]])=1,1,IF(LEN(L4T_30[[#This Row],[KOD]])=8,2,IF(LEN(L4T_30[[#This Row],[KOD]])=15,3,4)))</f>
        <v>3</v>
      </c>
    </row>
    <row r="912" spans="2:21">
      <c r="B912" s="109" t="s">
        <v>5619</v>
      </c>
      <c r="C912" s="110" t="s">
        <v>7547</v>
      </c>
      <c r="D912" s="111" t="s">
        <v>44</v>
      </c>
      <c r="E912" s="112" t="s">
        <v>46</v>
      </c>
      <c r="F912" s="111" t="s">
        <v>46</v>
      </c>
      <c r="G912" s="112" t="s">
        <v>46</v>
      </c>
      <c r="H912" s="113">
        <v>0</v>
      </c>
      <c r="I912" s="113">
        <v>0</v>
      </c>
      <c r="J912" s="112" t="s">
        <v>5133</v>
      </c>
      <c r="K912" s="114">
        <v>1</v>
      </c>
      <c r="L912" s="114" t="s">
        <v>5134</v>
      </c>
      <c r="M912" s="111" t="s">
        <v>2641</v>
      </c>
      <c r="N912" s="115">
        <v>0</v>
      </c>
      <c r="O912" s="115">
        <v>0</v>
      </c>
      <c r="P912" s="115">
        <v>0</v>
      </c>
      <c r="Q912" s="111" t="s">
        <v>46</v>
      </c>
      <c r="R912" s="111" t="s">
        <v>46</v>
      </c>
      <c r="S912" s="111" t="s">
        <v>46</v>
      </c>
      <c r="T912" s="111" t="s">
        <v>5342</v>
      </c>
      <c r="U912" s="116">
        <f>+IF(LEN(L4T_30[[#This Row],[KOD]])=1,1,IF(LEN(L4T_30[[#This Row],[KOD]])=8,2,IF(LEN(L4T_30[[#This Row],[KOD]])=15,3,4)))</f>
        <v>4</v>
      </c>
    </row>
    <row r="913" spans="2:21">
      <c r="B913" s="99" t="s">
        <v>5620</v>
      </c>
      <c r="C913" s="33" t="s">
        <v>5621</v>
      </c>
      <c r="D913" s="35" t="s">
        <v>46</v>
      </c>
      <c r="E913" s="100" t="s">
        <v>46</v>
      </c>
      <c r="F913" s="35" t="s">
        <v>46</v>
      </c>
      <c r="G913" s="100" t="s">
        <v>46</v>
      </c>
      <c r="H913" s="37">
        <v>0</v>
      </c>
      <c r="I913" s="37">
        <v>0</v>
      </c>
      <c r="J913" s="100" t="s">
        <v>46</v>
      </c>
      <c r="K913" s="101">
        <v>0</v>
      </c>
      <c r="L913" s="101" t="s">
        <v>46</v>
      </c>
      <c r="M913" s="35" t="s">
        <v>46</v>
      </c>
      <c r="N913" s="102">
        <v>0</v>
      </c>
      <c r="O913" s="102">
        <v>0</v>
      </c>
      <c r="P913" s="102">
        <v>0</v>
      </c>
      <c r="Q913" s="35" t="s">
        <v>46</v>
      </c>
      <c r="R913" s="35" t="s">
        <v>5622</v>
      </c>
      <c r="S913" s="35" t="s">
        <v>46</v>
      </c>
      <c r="T913" s="35" t="s">
        <v>46</v>
      </c>
      <c r="U913" s="103">
        <f>+IF(LEN(L4T_30[[#This Row],[KOD]])=1,1,IF(LEN(L4T_30[[#This Row],[KOD]])=8,2,IF(LEN(L4T_30[[#This Row],[KOD]])=15,3,4)))</f>
        <v>2</v>
      </c>
    </row>
    <row r="914" spans="2:21">
      <c r="B914" s="104" t="s">
        <v>5623</v>
      </c>
      <c r="C914" s="41" t="s">
        <v>5624</v>
      </c>
      <c r="D914" s="43" t="s">
        <v>46</v>
      </c>
      <c r="E914" s="105" t="s">
        <v>46</v>
      </c>
      <c r="F914" s="43" t="s">
        <v>46</v>
      </c>
      <c r="G914" s="105" t="s">
        <v>46</v>
      </c>
      <c r="H914" s="45">
        <v>0</v>
      </c>
      <c r="I914" s="45">
        <v>0</v>
      </c>
      <c r="J914" s="105" t="s">
        <v>46</v>
      </c>
      <c r="K914" s="106">
        <v>0</v>
      </c>
      <c r="L914" s="106" t="s">
        <v>46</v>
      </c>
      <c r="M914" s="43" t="s">
        <v>46</v>
      </c>
      <c r="N914" s="107">
        <v>0</v>
      </c>
      <c r="O914" s="107">
        <v>0</v>
      </c>
      <c r="P914" s="107">
        <v>0</v>
      </c>
      <c r="Q914" s="43" t="s">
        <v>46</v>
      </c>
      <c r="R914" s="43" t="s">
        <v>46</v>
      </c>
      <c r="S914" s="43" t="s">
        <v>5422</v>
      </c>
      <c r="T914" s="43" t="s">
        <v>46</v>
      </c>
      <c r="U914" s="108">
        <f>+IF(LEN(L4T_30[[#This Row],[KOD]])=1,1,IF(LEN(L4T_30[[#This Row],[KOD]])=8,2,IF(LEN(L4T_30[[#This Row],[KOD]])=15,3,4)))</f>
        <v>3</v>
      </c>
    </row>
    <row r="915" spans="2:21">
      <c r="B915" s="109" t="s">
        <v>5625</v>
      </c>
      <c r="C915" s="110" t="s">
        <v>5626</v>
      </c>
      <c r="D915" s="111" t="s">
        <v>44</v>
      </c>
      <c r="E915" s="112" t="s">
        <v>46</v>
      </c>
      <c r="F915" s="111" t="s">
        <v>46</v>
      </c>
      <c r="G915" s="112" t="s">
        <v>46</v>
      </c>
      <c r="H915" s="113">
        <v>0</v>
      </c>
      <c r="I915" s="113">
        <v>0</v>
      </c>
      <c r="J915" s="112" t="s">
        <v>5133</v>
      </c>
      <c r="K915" s="114">
        <v>0</v>
      </c>
      <c r="L915" s="114" t="s">
        <v>5134</v>
      </c>
      <c r="M915" s="111" t="s">
        <v>2641</v>
      </c>
      <c r="N915" s="115">
        <v>0</v>
      </c>
      <c r="O915" s="115">
        <v>0</v>
      </c>
      <c r="P915" s="115">
        <v>0</v>
      </c>
      <c r="Q915" s="111" t="s">
        <v>46</v>
      </c>
      <c r="R915" s="111" t="s">
        <v>46</v>
      </c>
      <c r="S915" s="111" t="s">
        <v>46</v>
      </c>
      <c r="T915" s="111" t="s">
        <v>3540</v>
      </c>
      <c r="U915" s="116">
        <f>+IF(LEN(L4T_30[[#This Row],[KOD]])=1,1,IF(LEN(L4T_30[[#This Row],[KOD]])=8,2,IF(LEN(L4T_30[[#This Row],[KOD]])=15,3,4)))</f>
        <v>4</v>
      </c>
    </row>
    <row r="916" spans="2:21">
      <c r="B916" s="109" t="s">
        <v>5627</v>
      </c>
      <c r="C916" s="110" t="s">
        <v>1149</v>
      </c>
      <c r="D916" s="111" t="s">
        <v>44</v>
      </c>
      <c r="E916" s="112" t="s">
        <v>46</v>
      </c>
      <c r="F916" s="111" t="s">
        <v>46</v>
      </c>
      <c r="G916" s="112" t="s">
        <v>46</v>
      </c>
      <c r="H916" s="113">
        <v>0</v>
      </c>
      <c r="I916" s="113">
        <v>0</v>
      </c>
      <c r="J916" s="112" t="s">
        <v>5133</v>
      </c>
      <c r="K916" s="114">
        <v>0</v>
      </c>
      <c r="L916" s="114" t="s">
        <v>5134</v>
      </c>
      <c r="M916" s="111" t="s">
        <v>2641</v>
      </c>
      <c r="N916" s="115">
        <v>0</v>
      </c>
      <c r="O916" s="115">
        <v>0</v>
      </c>
      <c r="P916" s="115">
        <v>0</v>
      </c>
      <c r="Q916" s="111" t="s">
        <v>46</v>
      </c>
      <c r="R916" s="111" t="s">
        <v>46</v>
      </c>
      <c r="S916" s="111" t="s">
        <v>46</v>
      </c>
      <c r="T916" s="111" t="s">
        <v>5342</v>
      </c>
      <c r="U916" s="116">
        <f>+IF(LEN(L4T_30[[#This Row],[KOD]])=1,1,IF(LEN(L4T_30[[#This Row],[KOD]])=8,2,IF(LEN(L4T_30[[#This Row],[KOD]])=15,3,4)))</f>
        <v>4</v>
      </c>
    </row>
    <row r="917" spans="2:21">
      <c r="B917" s="104" t="s">
        <v>5628</v>
      </c>
      <c r="C917" s="41" t="s">
        <v>5629</v>
      </c>
      <c r="D917" s="43" t="s">
        <v>46</v>
      </c>
      <c r="E917" s="105" t="s">
        <v>46</v>
      </c>
      <c r="F917" s="43" t="s">
        <v>46</v>
      </c>
      <c r="G917" s="105" t="s">
        <v>46</v>
      </c>
      <c r="H917" s="45">
        <v>0</v>
      </c>
      <c r="I917" s="45">
        <v>0</v>
      </c>
      <c r="J917" s="105" t="s">
        <v>46</v>
      </c>
      <c r="K917" s="106">
        <v>0</v>
      </c>
      <c r="L917" s="106" t="s">
        <v>46</v>
      </c>
      <c r="M917" s="43" t="s">
        <v>46</v>
      </c>
      <c r="N917" s="107">
        <v>0</v>
      </c>
      <c r="O917" s="107">
        <v>0</v>
      </c>
      <c r="P917" s="107">
        <v>0</v>
      </c>
      <c r="Q917" s="43" t="s">
        <v>46</v>
      </c>
      <c r="R917" s="43" t="s">
        <v>46</v>
      </c>
      <c r="S917" s="43" t="s">
        <v>5429</v>
      </c>
      <c r="T917" s="43" t="s">
        <v>46</v>
      </c>
      <c r="U917" s="108">
        <f>+IF(LEN(L4T_30[[#This Row],[KOD]])=1,1,IF(LEN(L4T_30[[#This Row],[KOD]])=8,2,IF(LEN(L4T_30[[#This Row],[KOD]])=15,3,4)))</f>
        <v>3</v>
      </c>
    </row>
    <row r="918" spans="2:21">
      <c r="B918" s="109" t="s">
        <v>5630</v>
      </c>
      <c r="C918" s="110" t="s">
        <v>313</v>
      </c>
      <c r="D918" s="111" t="s">
        <v>44</v>
      </c>
      <c r="E918" s="112" t="s">
        <v>46</v>
      </c>
      <c r="F918" s="111" t="s">
        <v>46</v>
      </c>
      <c r="G918" s="112" t="s">
        <v>46</v>
      </c>
      <c r="H918" s="113">
        <v>0</v>
      </c>
      <c r="I918" s="113">
        <v>0</v>
      </c>
      <c r="J918" s="112" t="s">
        <v>5133</v>
      </c>
      <c r="K918" s="114">
        <v>0</v>
      </c>
      <c r="L918" s="114" t="s">
        <v>5134</v>
      </c>
      <c r="M918" s="111" t="s">
        <v>2641</v>
      </c>
      <c r="N918" s="115">
        <v>0</v>
      </c>
      <c r="O918" s="115">
        <v>0</v>
      </c>
      <c r="P918" s="115">
        <v>0</v>
      </c>
      <c r="Q918" s="111" t="s">
        <v>46</v>
      </c>
      <c r="R918" s="111" t="s">
        <v>46</v>
      </c>
      <c r="S918" s="111" t="s">
        <v>46</v>
      </c>
      <c r="T918" s="111" t="s">
        <v>5321</v>
      </c>
      <c r="U918" s="116">
        <f>+IF(LEN(L4T_30[[#This Row],[KOD]])=1,1,IF(LEN(L4T_30[[#This Row],[KOD]])=8,2,IF(LEN(L4T_30[[#This Row],[KOD]])=15,3,4)))</f>
        <v>4</v>
      </c>
    </row>
    <row r="919" spans="2:21">
      <c r="B919" s="109" t="s">
        <v>5631</v>
      </c>
      <c r="C919" s="110" t="s">
        <v>340</v>
      </c>
      <c r="D919" s="111" t="s">
        <v>44</v>
      </c>
      <c r="E919" s="112" t="s">
        <v>46</v>
      </c>
      <c r="F919" s="111" t="s">
        <v>46</v>
      </c>
      <c r="G919" s="112" t="s">
        <v>46</v>
      </c>
      <c r="H919" s="113">
        <v>0</v>
      </c>
      <c r="I919" s="113">
        <v>0</v>
      </c>
      <c r="J919" s="112" t="s">
        <v>5133</v>
      </c>
      <c r="K919" s="114">
        <v>0</v>
      </c>
      <c r="L919" s="114" t="s">
        <v>5134</v>
      </c>
      <c r="M919" s="111" t="s">
        <v>2641</v>
      </c>
      <c r="N919" s="115">
        <v>0</v>
      </c>
      <c r="O919" s="115">
        <v>0</v>
      </c>
      <c r="P919" s="115">
        <v>0</v>
      </c>
      <c r="Q919" s="111" t="s">
        <v>46</v>
      </c>
      <c r="R919" s="111" t="s">
        <v>46</v>
      </c>
      <c r="S919" s="111" t="s">
        <v>46</v>
      </c>
      <c r="T919" s="111" t="s">
        <v>2982</v>
      </c>
      <c r="U919" s="116">
        <f>+IF(LEN(L4T_30[[#This Row],[KOD]])=1,1,IF(LEN(L4T_30[[#This Row],[KOD]])=8,2,IF(LEN(L4T_30[[#This Row],[KOD]])=15,3,4)))</f>
        <v>4</v>
      </c>
    </row>
    <row r="920" spans="2:21">
      <c r="B920" s="109" t="s">
        <v>5632</v>
      </c>
      <c r="C920" s="110" t="s">
        <v>429</v>
      </c>
      <c r="D920" s="111" t="s">
        <v>44</v>
      </c>
      <c r="E920" s="112" t="s">
        <v>46</v>
      </c>
      <c r="F920" s="111" t="s">
        <v>46</v>
      </c>
      <c r="G920" s="112" t="s">
        <v>46</v>
      </c>
      <c r="H920" s="113">
        <v>0</v>
      </c>
      <c r="I920" s="113">
        <v>0</v>
      </c>
      <c r="J920" s="112" t="s">
        <v>5133</v>
      </c>
      <c r="K920" s="114">
        <v>0</v>
      </c>
      <c r="L920" s="114" t="s">
        <v>5134</v>
      </c>
      <c r="M920" s="111" t="s">
        <v>2641</v>
      </c>
      <c r="N920" s="115">
        <v>0</v>
      </c>
      <c r="O920" s="115">
        <v>0</v>
      </c>
      <c r="P920" s="115">
        <v>0</v>
      </c>
      <c r="Q920" s="111" t="s">
        <v>46</v>
      </c>
      <c r="R920" s="111" t="s">
        <v>46</v>
      </c>
      <c r="S920" s="111" t="s">
        <v>46</v>
      </c>
      <c r="T920" s="111" t="s">
        <v>2987</v>
      </c>
      <c r="U920" s="116">
        <f>+IF(LEN(L4T_30[[#This Row],[KOD]])=1,1,IF(LEN(L4T_30[[#This Row],[KOD]])=8,2,IF(LEN(L4T_30[[#This Row],[KOD]])=15,3,4)))</f>
        <v>4</v>
      </c>
    </row>
    <row r="921" spans="2:21">
      <c r="B921" s="109" t="s">
        <v>5633</v>
      </c>
      <c r="C921" s="110" t="s">
        <v>446</v>
      </c>
      <c r="D921" s="111" t="s">
        <v>44</v>
      </c>
      <c r="E921" s="112" t="s">
        <v>46</v>
      </c>
      <c r="F921" s="111" t="s">
        <v>46</v>
      </c>
      <c r="G921" s="112" t="s">
        <v>46</v>
      </c>
      <c r="H921" s="113">
        <v>0</v>
      </c>
      <c r="I921" s="113">
        <v>0</v>
      </c>
      <c r="J921" s="112" t="s">
        <v>5133</v>
      </c>
      <c r="K921" s="114">
        <v>0</v>
      </c>
      <c r="L921" s="114" t="s">
        <v>5134</v>
      </c>
      <c r="M921" s="111" t="s">
        <v>2641</v>
      </c>
      <c r="N921" s="115">
        <v>0</v>
      </c>
      <c r="O921" s="115">
        <v>0</v>
      </c>
      <c r="P921" s="115">
        <v>0</v>
      </c>
      <c r="Q921" s="111" t="s">
        <v>46</v>
      </c>
      <c r="R921" s="111" t="s">
        <v>46</v>
      </c>
      <c r="S921" s="111" t="s">
        <v>46</v>
      </c>
      <c r="T921" s="111" t="s">
        <v>3003</v>
      </c>
      <c r="U921" s="116">
        <f>+IF(LEN(L4T_30[[#This Row],[KOD]])=1,1,IF(LEN(L4T_30[[#This Row],[KOD]])=8,2,IF(LEN(L4T_30[[#This Row],[KOD]])=15,3,4)))</f>
        <v>4</v>
      </c>
    </row>
    <row r="922" spans="2:21">
      <c r="B922" s="109" t="s">
        <v>5634</v>
      </c>
      <c r="C922" s="110" t="s">
        <v>5635</v>
      </c>
      <c r="D922" s="111" t="s">
        <v>44</v>
      </c>
      <c r="E922" s="112" t="s">
        <v>46</v>
      </c>
      <c r="F922" s="111" t="s">
        <v>46</v>
      </c>
      <c r="G922" s="112" t="s">
        <v>46</v>
      </c>
      <c r="H922" s="113">
        <v>0</v>
      </c>
      <c r="I922" s="113">
        <v>0</v>
      </c>
      <c r="J922" s="112" t="s">
        <v>5133</v>
      </c>
      <c r="K922" s="114">
        <v>0</v>
      </c>
      <c r="L922" s="114" t="s">
        <v>5134</v>
      </c>
      <c r="M922" s="111" t="s">
        <v>2641</v>
      </c>
      <c r="N922" s="115">
        <v>0</v>
      </c>
      <c r="O922" s="115">
        <v>0</v>
      </c>
      <c r="P922" s="115">
        <v>0</v>
      </c>
      <c r="Q922" s="111" t="s">
        <v>46</v>
      </c>
      <c r="R922" s="111" t="s">
        <v>46</v>
      </c>
      <c r="S922" s="111" t="s">
        <v>46</v>
      </c>
      <c r="T922" s="111" t="s">
        <v>5342</v>
      </c>
      <c r="U922" s="116">
        <f>+IF(LEN(L4T_30[[#This Row],[KOD]])=1,1,IF(LEN(L4T_30[[#This Row],[KOD]])=8,2,IF(LEN(L4T_30[[#This Row],[KOD]])=15,3,4)))</f>
        <v>4</v>
      </c>
    </row>
    <row r="923" spans="2:21">
      <c r="B923" s="104" t="s">
        <v>5636</v>
      </c>
      <c r="C923" s="41" t="s">
        <v>5637</v>
      </c>
      <c r="D923" s="43" t="s">
        <v>46</v>
      </c>
      <c r="E923" s="105" t="s">
        <v>46</v>
      </c>
      <c r="F923" s="43" t="s">
        <v>46</v>
      </c>
      <c r="G923" s="105" t="s">
        <v>46</v>
      </c>
      <c r="H923" s="45">
        <v>0</v>
      </c>
      <c r="I923" s="45">
        <v>0</v>
      </c>
      <c r="J923" s="105" t="s">
        <v>46</v>
      </c>
      <c r="K923" s="106">
        <v>0</v>
      </c>
      <c r="L923" s="106" t="s">
        <v>46</v>
      </c>
      <c r="M923" s="43" t="s">
        <v>46</v>
      </c>
      <c r="N923" s="107">
        <v>0</v>
      </c>
      <c r="O923" s="107">
        <v>0</v>
      </c>
      <c r="P923" s="107">
        <v>0</v>
      </c>
      <c r="Q923" s="43" t="s">
        <v>46</v>
      </c>
      <c r="R923" s="43" t="s">
        <v>46</v>
      </c>
      <c r="S923" s="43" t="s">
        <v>5442</v>
      </c>
      <c r="T923" s="43" t="s">
        <v>46</v>
      </c>
      <c r="U923" s="108">
        <f>+IF(LEN(L4T_30[[#This Row],[KOD]])=1,1,IF(LEN(L4T_30[[#This Row],[KOD]])=8,2,IF(LEN(L4T_30[[#This Row],[KOD]])=15,3,4)))</f>
        <v>3</v>
      </c>
    </row>
    <row r="924" spans="2:21">
      <c r="B924" s="109" t="s">
        <v>5638</v>
      </c>
      <c r="C924" s="110" t="s">
        <v>5639</v>
      </c>
      <c r="D924" s="111" t="s">
        <v>44</v>
      </c>
      <c r="E924" s="112" t="s">
        <v>46</v>
      </c>
      <c r="F924" s="111" t="s">
        <v>46</v>
      </c>
      <c r="G924" s="112" t="s">
        <v>46</v>
      </c>
      <c r="H924" s="113">
        <v>0</v>
      </c>
      <c r="I924" s="113">
        <v>0</v>
      </c>
      <c r="J924" s="112" t="s">
        <v>5133</v>
      </c>
      <c r="K924" s="114">
        <v>0</v>
      </c>
      <c r="L924" s="114" t="s">
        <v>5134</v>
      </c>
      <c r="M924" s="111" t="s">
        <v>2641</v>
      </c>
      <c r="N924" s="115">
        <v>0</v>
      </c>
      <c r="O924" s="115">
        <v>0</v>
      </c>
      <c r="P924" s="115">
        <v>0</v>
      </c>
      <c r="Q924" s="111" t="s">
        <v>46</v>
      </c>
      <c r="R924" s="111" t="s">
        <v>46</v>
      </c>
      <c r="S924" s="111" t="s">
        <v>46</v>
      </c>
      <c r="T924" s="111" t="s">
        <v>3540</v>
      </c>
      <c r="U924" s="116">
        <f>+IF(LEN(L4T_30[[#This Row],[KOD]])=1,1,IF(LEN(L4T_30[[#This Row],[KOD]])=8,2,IF(LEN(L4T_30[[#This Row],[KOD]])=15,3,4)))</f>
        <v>4</v>
      </c>
    </row>
    <row r="925" spans="2:21">
      <c r="B925" s="109" t="s">
        <v>5640</v>
      </c>
      <c r="C925" s="110" t="s">
        <v>5641</v>
      </c>
      <c r="D925" s="111" t="s">
        <v>44</v>
      </c>
      <c r="E925" s="112" t="s">
        <v>46</v>
      </c>
      <c r="F925" s="111" t="s">
        <v>46</v>
      </c>
      <c r="G925" s="112" t="s">
        <v>46</v>
      </c>
      <c r="H925" s="113">
        <v>0</v>
      </c>
      <c r="I925" s="113">
        <v>0</v>
      </c>
      <c r="J925" s="112" t="s">
        <v>5133</v>
      </c>
      <c r="K925" s="114">
        <v>0</v>
      </c>
      <c r="L925" s="114" t="s">
        <v>5134</v>
      </c>
      <c r="M925" s="111" t="s">
        <v>2641</v>
      </c>
      <c r="N925" s="115">
        <v>0</v>
      </c>
      <c r="O925" s="115">
        <v>0</v>
      </c>
      <c r="P925" s="115">
        <v>0</v>
      </c>
      <c r="Q925" s="111" t="s">
        <v>46</v>
      </c>
      <c r="R925" s="111" t="s">
        <v>46</v>
      </c>
      <c r="S925" s="111" t="s">
        <v>46</v>
      </c>
      <c r="T925" s="111" t="s">
        <v>5342</v>
      </c>
      <c r="U925" s="116">
        <f>+IF(LEN(L4T_30[[#This Row],[KOD]])=1,1,IF(LEN(L4T_30[[#This Row],[KOD]])=8,2,IF(LEN(L4T_30[[#This Row],[KOD]])=15,3,4)))</f>
        <v>4</v>
      </c>
    </row>
    <row r="926" spans="2:21">
      <c r="B926" s="104" t="s">
        <v>5642</v>
      </c>
      <c r="C926" s="41" t="s">
        <v>553</v>
      </c>
      <c r="D926" s="43" t="s">
        <v>46</v>
      </c>
      <c r="E926" s="105" t="s">
        <v>46</v>
      </c>
      <c r="F926" s="43" t="s">
        <v>46</v>
      </c>
      <c r="G926" s="105" t="s">
        <v>46</v>
      </c>
      <c r="H926" s="45">
        <v>0</v>
      </c>
      <c r="I926" s="45">
        <v>0</v>
      </c>
      <c r="J926" s="105" t="s">
        <v>46</v>
      </c>
      <c r="K926" s="106">
        <v>0</v>
      </c>
      <c r="L926" s="106" t="s">
        <v>46</v>
      </c>
      <c r="M926" s="43" t="s">
        <v>46</v>
      </c>
      <c r="N926" s="107">
        <v>0</v>
      </c>
      <c r="O926" s="107">
        <v>0</v>
      </c>
      <c r="P926" s="107">
        <v>0</v>
      </c>
      <c r="Q926" s="43" t="s">
        <v>46</v>
      </c>
      <c r="R926" s="43" t="s">
        <v>46</v>
      </c>
      <c r="S926" s="43" t="s">
        <v>5449</v>
      </c>
      <c r="T926" s="43" t="s">
        <v>46</v>
      </c>
      <c r="U926" s="108">
        <f>+IF(LEN(L4T_30[[#This Row],[KOD]])=1,1,IF(LEN(L4T_30[[#This Row],[KOD]])=8,2,IF(LEN(L4T_30[[#This Row],[KOD]])=15,3,4)))</f>
        <v>3</v>
      </c>
    </row>
    <row r="927" spans="2:21">
      <c r="B927" s="109" t="s">
        <v>5643</v>
      </c>
      <c r="C927" s="110" t="s">
        <v>5644</v>
      </c>
      <c r="D927" s="111" t="s">
        <v>44</v>
      </c>
      <c r="E927" s="112" t="s">
        <v>46</v>
      </c>
      <c r="F927" s="111" t="s">
        <v>46</v>
      </c>
      <c r="G927" s="112" t="s">
        <v>46</v>
      </c>
      <c r="H927" s="113">
        <v>0</v>
      </c>
      <c r="I927" s="113">
        <v>0</v>
      </c>
      <c r="J927" s="112" t="s">
        <v>5133</v>
      </c>
      <c r="K927" s="114">
        <v>0</v>
      </c>
      <c r="L927" s="114" t="s">
        <v>5134</v>
      </c>
      <c r="M927" s="111" t="s">
        <v>2641</v>
      </c>
      <c r="N927" s="115">
        <v>0</v>
      </c>
      <c r="O927" s="115">
        <v>0</v>
      </c>
      <c r="P927" s="115">
        <v>0</v>
      </c>
      <c r="Q927" s="111" t="s">
        <v>46</v>
      </c>
      <c r="R927" s="111" t="s">
        <v>46</v>
      </c>
      <c r="S927" s="111" t="s">
        <v>46</v>
      </c>
      <c r="T927" s="111" t="s">
        <v>3540</v>
      </c>
      <c r="U927" s="116">
        <f>+IF(LEN(L4T_30[[#This Row],[KOD]])=1,1,IF(LEN(L4T_30[[#This Row],[KOD]])=8,2,IF(LEN(L4T_30[[#This Row],[KOD]])=15,3,4)))</f>
        <v>4</v>
      </c>
    </row>
    <row r="928" spans="2:21">
      <c r="B928" s="104" t="s">
        <v>5645</v>
      </c>
      <c r="C928" s="41" t="s">
        <v>1102</v>
      </c>
      <c r="D928" s="43" t="s">
        <v>46</v>
      </c>
      <c r="E928" s="105" t="s">
        <v>46</v>
      </c>
      <c r="F928" s="43" t="s">
        <v>46</v>
      </c>
      <c r="G928" s="105" t="s">
        <v>46</v>
      </c>
      <c r="H928" s="45">
        <v>0</v>
      </c>
      <c r="I928" s="45">
        <v>0</v>
      </c>
      <c r="J928" s="105" t="s">
        <v>46</v>
      </c>
      <c r="K928" s="106">
        <v>0</v>
      </c>
      <c r="L928" s="106" t="s">
        <v>46</v>
      </c>
      <c r="M928" s="43" t="s">
        <v>46</v>
      </c>
      <c r="N928" s="107">
        <v>0</v>
      </c>
      <c r="O928" s="107">
        <v>0</v>
      </c>
      <c r="P928" s="107">
        <v>0</v>
      </c>
      <c r="Q928" s="43" t="s">
        <v>46</v>
      </c>
      <c r="R928" s="43" t="s">
        <v>46</v>
      </c>
      <c r="S928" s="43" t="s">
        <v>5454</v>
      </c>
      <c r="T928" s="43" t="s">
        <v>46</v>
      </c>
      <c r="U928" s="108">
        <f>+IF(LEN(L4T_30[[#This Row],[KOD]])=1,1,IF(LEN(L4T_30[[#This Row],[KOD]])=8,2,IF(LEN(L4T_30[[#This Row],[KOD]])=15,3,4)))</f>
        <v>3</v>
      </c>
    </row>
    <row r="929" spans="2:21">
      <c r="B929" s="109" t="s">
        <v>5646</v>
      </c>
      <c r="C929" s="110" t="s">
        <v>5647</v>
      </c>
      <c r="D929" s="111" t="s">
        <v>44</v>
      </c>
      <c r="E929" s="112" t="s">
        <v>46</v>
      </c>
      <c r="F929" s="111" t="s">
        <v>46</v>
      </c>
      <c r="G929" s="112" t="s">
        <v>46</v>
      </c>
      <c r="H929" s="113">
        <v>0</v>
      </c>
      <c r="I929" s="113">
        <v>0</v>
      </c>
      <c r="J929" s="112" t="s">
        <v>5133</v>
      </c>
      <c r="K929" s="114">
        <v>0</v>
      </c>
      <c r="L929" s="114" t="s">
        <v>5134</v>
      </c>
      <c r="M929" s="111" t="s">
        <v>2641</v>
      </c>
      <c r="N929" s="115">
        <v>0</v>
      </c>
      <c r="O929" s="115">
        <v>0</v>
      </c>
      <c r="P929" s="115">
        <v>0</v>
      </c>
      <c r="Q929" s="111" t="s">
        <v>46</v>
      </c>
      <c r="R929" s="111" t="s">
        <v>46</v>
      </c>
      <c r="S929" s="111" t="s">
        <v>46</v>
      </c>
      <c r="T929" s="111" t="s">
        <v>3540</v>
      </c>
      <c r="U929" s="116">
        <f>+IF(LEN(L4T_30[[#This Row],[KOD]])=1,1,IF(LEN(L4T_30[[#This Row],[KOD]])=8,2,IF(LEN(L4T_30[[#This Row],[KOD]])=15,3,4)))</f>
        <v>4</v>
      </c>
    </row>
    <row r="930" spans="2:21">
      <c r="B930" s="104" t="s">
        <v>5648</v>
      </c>
      <c r="C930" s="41" t="s">
        <v>5649</v>
      </c>
      <c r="D930" s="43" t="s">
        <v>46</v>
      </c>
      <c r="E930" s="105" t="s">
        <v>46</v>
      </c>
      <c r="F930" s="43" t="s">
        <v>46</v>
      </c>
      <c r="G930" s="105" t="s">
        <v>46</v>
      </c>
      <c r="H930" s="45">
        <v>0</v>
      </c>
      <c r="I930" s="45">
        <v>0</v>
      </c>
      <c r="J930" s="105" t="s">
        <v>46</v>
      </c>
      <c r="K930" s="106">
        <v>0</v>
      </c>
      <c r="L930" s="106" t="s">
        <v>46</v>
      </c>
      <c r="M930" s="43" t="s">
        <v>46</v>
      </c>
      <c r="N930" s="107">
        <v>0</v>
      </c>
      <c r="O930" s="107">
        <v>0</v>
      </c>
      <c r="P930" s="107">
        <v>0</v>
      </c>
      <c r="Q930" s="43" t="s">
        <v>46</v>
      </c>
      <c r="R930" s="43" t="s">
        <v>46</v>
      </c>
      <c r="S930" s="43" t="s">
        <v>5459</v>
      </c>
      <c r="T930" s="43" t="s">
        <v>46</v>
      </c>
      <c r="U930" s="108">
        <f>+IF(LEN(L4T_30[[#This Row],[KOD]])=1,1,IF(LEN(L4T_30[[#This Row],[KOD]])=8,2,IF(LEN(L4T_30[[#This Row],[KOD]])=15,3,4)))</f>
        <v>3</v>
      </c>
    </row>
    <row r="931" spans="2:21">
      <c r="B931" s="109" t="s">
        <v>5650</v>
      </c>
      <c r="C931" s="110" t="s">
        <v>5651</v>
      </c>
      <c r="D931" s="111" t="s">
        <v>44</v>
      </c>
      <c r="E931" s="112" t="s">
        <v>46</v>
      </c>
      <c r="F931" s="111" t="s">
        <v>46</v>
      </c>
      <c r="G931" s="112" t="s">
        <v>46</v>
      </c>
      <c r="H931" s="113">
        <v>0</v>
      </c>
      <c r="I931" s="113">
        <v>0</v>
      </c>
      <c r="J931" s="112" t="s">
        <v>5133</v>
      </c>
      <c r="K931" s="114">
        <v>0</v>
      </c>
      <c r="L931" s="114" t="s">
        <v>5134</v>
      </c>
      <c r="M931" s="111" t="s">
        <v>2641</v>
      </c>
      <c r="N931" s="115">
        <v>0</v>
      </c>
      <c r="O931" s="115">
        <v>0</v>
      </c>
      <c r="P931" s="115">
        <v>0</v>
      </c>
      <c r="Q931" s="111" t="s">
        <v>46</v>
      </c>
      <c r="R931" s="111" t="s">
        <v>46</v>
      </c>
      <c r="S931" s="111" t="s">
        <v>46</v>
      </c>
      <c r="T931" s="111" t="s">
        <v>3540</v>
      </c>
      <c r="U931" s="116">
        <f>+IF(LEN(L4T_30[[#This Row],[KOD]])=1,1,IF(LEN(L4T_30[[#This Row],[KOD]])=8,2,IF(LEN(L4T_30[[#This Row],[KOD]])=15,3,4)))</f>
        <v>4</v>
      </c>
    </row>
    <row r="932" spans="2:21">
      <c r="B932" s="109" t="s">
        <v>5652</v>
      </c>
      <c r="C932" s="110" t="s">
        <v>5653</v>
      </c>
      <c r="D932" s="111" t="s">
        <v>44</v>
      </c>
      <c r="E932" s="112" t="s">
        <v>46</v>
      </c>
      <c r="F932" s="111" t="s">
        <v>46</v>
      </c>
      <c r="G932" s="112" t="s">
        <v>46</v>
      </c>
      <c r="H932" s="113">
        <v>0</v>
      </c>
      <c r="I932" s="113">
        <v>0</v>
      </c>
      <c r="J932" s="112" t="s">
        <v>5133</v>
      </c>
      <c r="K932" s="114">
        <v>0</v>
      </c>
      <c r="L932" s="114" t="s">
        <v>5134</v>
      </c>
      <c r="M932" s="111" t="s">
        <v>2641</v>
      </c>
      <c r="N932" s="115">
        <v>0</v>
      </c>
      <c r="O932" s="115">
        <v>0</v>
      </c>
      <c r="P932" s="115">
        <v>0</v>
      </c>
      <c r="Q932" s="111" t="s">
        <v>46</v>
      </c>
      <c r="R932" s="111" t="s">
        <v>46</v>
      </c>
      <c r="S932" s="111" t="s">
        <v>46</v>
      </c>
      <c r="T932" s="111" t="s">
        <v>5321</v>
      </c>
      <c r="U932" s="116">
        <f>+IF(LEN(L4T_30[[#This Row],[KOD]])=1,1,IF(LEN(L4T_30[[#This Row],[KOD]])=8,2,IF(LEN(L4T_30[[#This Row],[KOD]])=15,3,4)))</f>
        <v>4</v>
      </c>
    </row>
    <row r="933" spans="2:21">
      <c r="B933" s="109" t="s">
        <v>5654</v>
      </c>
      <c r="C933" s="110" t="s">
        <v>5655</v>
      </c>
      <c r="D933" s="111" t="s">
        <v>44</v>
      </c>
      <c r="E933" s="112" t="s">
        <v>46</v>
      </c>
      <c r="F933" s="111" t="s">
        <v>46</v>
      </c>
      <c r="G933" s="112" t="s">
        <v>46</v>
      </c>
      <c r="H933" s="113">
        <v>0</v>
      </c>
      <c r="I933" s="113">
        <v>0</v>
      </c>
      <c r="J933" s="112" t="s">
        <v>5133</v>
      </c>
      <c r="K933" s="114">
        <v>0</v>
      </c>
      <c r="L933" s="114" t="s">
        <v>5134</v>
      </c>
      <c r="M933" s="111" t="s">
        <v>2641</v>
      </c>
      <c r="N933" s="115">
        <v>0</v>
      </c>
      <c r="O933" s="115">
        <v>0</v>
      </c>
      <c r="P933" s="115">
        <v>0</v>
      </c>
      <c r="Q933" s="111" t="s">
        <v>46</v>
      </c>
      <c r="R933" s="111" t="s">
        <v>46</v>
      </c>
      <c r="S933" s="111" t="s">
        <v>46</v>
      </c>
      <c r="T933" s="111" t="s">
        <v>2982</v>
      </c>
      <c r="U933" s="116">
        <f>+IF(LEN(L4T_30[[#This Row],[KOD]])=1,1,IF(LEN(L4T_30[[#This Row],[KOD]])=8,2,IF(LEN(L4T_30[[#This Row],[KOD]])=15,3,4)))</f>
        <v>4</v>
      </c>
    </row>
    <row r="934" spans="2:21">
      <c r="B934" s="104" t="s">
        <v>5656</v>
      </c>
      <c r="C934" s="41" t="s">
        <v>1161</v>
      </c>
      <c r="D934" s="43" t="s">
        <v>46</v>
      </c>
      <c r="E934" s="105" t="s">
        <v>46</v>
      </c>
      <c r="F934" s="43" t="s">
        <v>46</v>
      </c>
      <c r="G934" s="105" t="s">
        <v>46</v>
      </c>
      <c r="H934" s="45">
        <v>0</v>
      </c>
      <c r="I934" s="45">
        <v>0</v>
      </c>
      <c r="J934" s="105" t="s">
        <v>46</v>
      </c>
      <c r="K934" s="106">
        <v>0</v>
      </c>
      <c r="L934" s="106" t="s">
        <v>46</v>
      </c>
      <c r="M934" s="43" t="s">
        <v>46</v>
      </c>
      <c r="N934" s="107">
        <v>0</v>
      </c>
      <c r="O934" s="107">
        <v>0</v>
      </c>
      <c r="P934" s="107">
        <v>0</v>
      </c>
      <c r="Q934" s="43" t="s">
        <v>46</v>
      </c>
      <c r="R934" s="43" t="s">
        <v>46</v>
      </c>
      <c r="S934" s="43" t="s">
        <v>5468</v>
      </c>
      <c r="T934" s="43" t="s">
        <v>46</v>
      </c>
      <c r="U934" s="108">
        <f>+IF(LEN(L4T_30[[#This Row],[KOD]])=1,1,IF(LEN(L4T_30[[#This Row],[KOD]])=8,2,IF(LEN(L4T_30[[#This Row],[KOD]])=15,3,4)))</f>
        <v>3</v>
      </c>
    </row>
    <row r="935" spans="2:21">
      <c r="B935" s="109" t="s">
        <v>5657</v>
      </c>
      <c r="C935" s="110" t="s">
        <v>5658</v>
      </c>
      <c r="D935" s="111" t="s">
        <v>44</v>
      </c>
      <c r="E935" s="112" t="s">
        <v>46</v>
      </c>
      <c r="F935" s="111" t="s">
        <v>46</v>
      </c>
      <c r="G935" s="112" t="s">
        <v>46</v>
      </c>
      <c r="H935" s="113">
        <v>0</v>
      </c>
      <c r="I935" s="113">
        <v>0</v>
      </c>
      <c r="J935" s="112" t="s">
        <v>5133</v>
      </c>
      <c r="K935" s="114">
        <v>0</v>
      </c>
      <c r="L935" s="114" t="s">
        <v>5134</v>
      </c>
      <c r="M935" s="111" t="s">
        <v>2641</v>
      </c>
      <c r="N935" s="115">
        <v>0</v>
      </c>
      <c r="O935" s="115">
        <v>0</v>
      </c>
      <c r="P935" s="115">
        <v>0</v>
      </c>
      <c r="Q935" s="111" t="s">
        <v>46</v>
      </c>
      <c r="R935" s="111" t="s">
        <v>46</v>
      </c>
      <c r="S935" s="111" t="s">
        <v>46</v>
      </c>
      <c r="T935" s="111" t="s">
        <v>3540</v>
      </c>
      <c r="U935" s="116">
        <f>+IF(LEN(L4T_30[[#This Row],[KOD]])=1,1,IF(LEN(L4T_30[[#This Row],[KOD]])=8,2,IF(LEN(L4T_30[[#This Row],[KOD]])=15,3,4)))</f>
        <v>4</v>
      </c>
    </row>
    <row r="936" spans="2:21">
      <c r="B936" s="104" t="s">
        <v>5659</v>
      </c>
      <c r="C936" s="41" t="s">
        <v>5660</v>
      </c>
      <c r="D936" s="43" t="s">
        <v>46</v>
      </c>
      <c r="E936" s="105" t="s">
        <v>46</v>
      </c>
      <c r="F936" s="43" t="s">
        <v>46</v>
      </c>
      <c r="G936" s="105" t="s">
        <v>46</v>
      </c>
      <c r="H936" s="45">
        <v>0</v>
      </c>
      <c r="I936" s="45">
        <v>0</v>
      </c>
      <c r="J936" s="105" t="s">
        <v>46</v>
      </c>
      <c r="K936" s="106">
        <v>0</v>
      </c>
      <c r="L936" s="106" t="s">
        <v>46</v>
      </c>
      <c r="M936" s="43" t="s">
        <v>46</v>
      </c>
      <c r="N936" s="107">
        <v>0</v>
      </c>
      <c r="O936" s="107">
        <v>0</v>
      </c>
      <c r="P936" s="107">
        <v>0</v>
      </c>
      <c r="Q936" s="43" t="s">
        <v>46</v>
      </c>
      <c r="R936" s="43" t="s">
        <v>46</v>
      </c>
      <c r="S936" s="43" t="s">
        <v>5473</v>
      </c>
      <c r="T936" s="43" t="s">
        <v>46</v>
      </c>
      <c r="U936" s="108">
        <f>+IF(LEN(L4T_30[[#This Row],[KOD]])=1,1,IF(LEN(L4T_30[[#This Row],[KOD]])=8,2,IF(LEN(L4T_30[[#This Row],[KOD]])=15,3,4)))</f>
        <v>3</v>
      </c>
    </row>
    <row r="937" spans="2:21">
      <c r="B937" s="109" t="s">
        <v>5661</v>
      </c>
      <c r="C937" s="110" t="s">
        <v>5662</v>
      </c>
      <c r="D937" s="111" t="s">
        <v>44</v>
      </c>
      <c r="E937" s="112" t="s">
        <v>46</v>
      </c>
      <c r="F937" s="111" t="s">
        <v>46</v>
      </c>
      <c r="G937" s="112" t="s">
        <v>46</v>
      </c>
      <c r="H937" s="113">
        <v>0</v>
      </c>
      <c r="I937" s="113">
        <v>0</v>
      </c>
      <c r="J937" s="112" t="s">
        <v>5133</v>
      </c>
      <c r="K937" s="114">
        <v>0</v>
      </c>
      <c r="L937" s="114" t="s">
        <v>5134</v>
      </c>
      <c r="M937" s="111" t="s">
        <v>2641</v>
      </c>
      <c r="N937" s="115">
        <v>0</v>
      </c>
      <c r="O937" s="115">
        <v>0</v>
      </c>
      <c r="P937" s="115">
        <v>0</v>
      </c>
      <c r="Q937" s="111" t="s">
        <v>46</v>
      </c>
      <c r="R937" s="111" t="s">
        <v>46</v>
      </c>
      <c r="S937" s="111" t="s">
        <v>46</v>
      </c>
      <c r="T937" s="111" t="s">
        <v>3540</v>
      </c>
      <c r="U937" s="116">
        <f>+IF(LEN(L4T_30[[#This Row],[KOD]])=1,1,IF(LEN(L4T_30[[#This Row],[KOD]])=8,2,IF(LEN(L4T_30[[#This Row],[KOD]])=15,3,4)))</f>
        <v>4</v>
      </c>
    </row>
    <row r="938" spans="2:21">
      <c r="B938" s="109" t="s">
        <v>5663</v>
      </c>
      <c r="C938" s="110" t="s">
        <v>1216</v>
      </c>
      <c r="D938" s="111" t="s">
        <v>44</v>
      </c>
      <c r="E938" s="112" t="s">
        <v>46</v>
      </c>
      <c r="F938" s="111" t="s">
        <v>46</v>
      </c>
      <c r="G938" s="112" t="s">
        <v>46</v>
      </c>
      <c r="H938" s="113">
        <v>0</v>
      </c>
      <c r="I938" s="113">
        <v>0</v>
      </c>
      <c r="J938" s="112" t="s">
        <v>5133</v>
      </c>
      <c r="K938" s="114">
        <v>0</v>
      </c>
      <c r="L938" s="114" t="s">
        <v>5134</v>
      </c>
      <c r="M938" s="111" t="s">
        <v>2641</v>
      </c>
      <c r="N938" s="115">
        <v>0</v>
      </c>
      <c r="O938" s="115">
        <v>0</v>
      </c>
      <c r="P938" s="115">
        <v>0</v>
      </c>
      <c r="Q938" s="111" t="s">
        <v>46</v>
      </c>
      <c r="R938" s="111" t="s">
        <v>46</v>
      </c>
      <c r="S938" s="111" t="s">
        <v>46</v>
      </c>
      <c r="T938" s="111" t="s">
        <v>5334</v>
      </c>
      <c r="U938" s="116">
        <f>+IF(LEN(L4T_30[[#This Row],[KOD]])=1,1,IF(LEN(L4T_30[[#This Row],[KOD]])=8,2,IF(LEN(L4T_30[[#This Row],[KOD]])=15,3,4)))</f>
        <v>4</v>
      </c>
    </row>
    <row r="939" spans="2:21">
      <c r="B939" s="104" t="s">
        <v>5664</v>
      </c>
      <c r="C939" s="41" t="s">
        <v>1286</v>
      </c>
      <c r="D939" s="43" t="s">
        <v>46</v>
      </c>
      <c r="E939" s="105" t="s">
        <v>46</v>
      </c>
      <c r="F939" s="43" t="s">
        <v>46</v>
      </c>
      <c r="G939" s="105" t="s">
        <v>46</v>
      </c>
      <c r="H939" s="45">
        <v>0</v>
      </c>
      <c r="I939" s="45">
        <v>0</v>
      </c>
      <c r="J939" s="105" t="s">
        <v>46</v>
      </c>
      <c r="K939" s="106">
        <v>0</v>
      </c>
      <c r="L939" s="106" t="s">
        <v>46</v>
      </c>
      <c r="M939" s="43" t="s">
        <v>46</v>
      </c>
      <c r="N939" s="107">
        <v>0</v>
      </c>
      <c r="O939" s="107">
        <v>0</v>
      </c>
      <c r="P939" s="107">
        <v>0</v>
      </c>
      <c r="Q939" s="43" t="s">
        <v>46</v>
      </c>
      <c r="R939" s="43" t="s">
        <v>46</v>
      </c>
      <c r="S939" s="43" t="s">
        <v>5480</v>
      </c>
      <c r="T939" s="43" t="s">
        <v>46</v>
      </c>
      <c r="U939" s="108">
        <f>+IF(LEN(L4T_30[[#This Row],[KOD]])=1,1,IF(LEN(L4T_30[[#This Row],[KOD]])=8,2,IF(LEN(L4T_30[[#This Row],[KOD]])=15,3,4)))</f>
        <v>3</v>
      </c>
    </row>
    <row r="940" spans="2:21">
      <c r="B940" s="109" t="s">
        <v>5665</v>
      </c>
      <c r="C940" s="110" t="s">
        <v>5666</v>
      </c>
      <c r="D940" s="111" t="s">
        <v>44</v>
      </c>
      <c r="E940" s="112" t="s">
        <v>46</v>
      </c>
      <c r="F940" s="111" t="s">
        <v>46</v>
      </c>
      <c r="G940" s="112" t="s">
        <v>46</v>
      </c>
      <c r="H940" s="113">
        <v>0</v>
      </c>
      <c r="I940" s="113">
        <v>0</v>
      </c>
      <c r="J940" s="112" t="s">
        <v>5133</v>
      </c>
      <c r="K940" s="114">
        <v>0</v>
      </c>
      <c r="L940" s="114" t="s">
        <v>5134</v>
      </c>
      <c r="M940" s="111" t="s">
        <v>2641</v>
      </c>
      <c r="N940" s="115">
        <v>0</v>
      </c>
      <c r="O940" s="115">
        <v>0</v>
      </c>
      <c r="P940" s="115">
        <v>0</v>
      </c>
      <c r="Q940" s="111" t="s">
        <v>46</v>
      </c>
      <c r="R940" s="111" t="s">
        <v>46</v>
      </c>
      <c r="S940" s="111" t="s">
        <v>46</v>
      </c>
      <c r="T940" s="111" t="s">
        <v>3540</v>
      </c>
      <c r="U940" s="116">
        <f>+IF(LEN(L4T_30[[#This Row],[KOD]])=1,1,IF(LEN(L4T_30[[#This Row],[KOD]])=8,2,IF(LEN(L4T_30[[#This Row],[KOD]])=15,3,4)))</f>
        <v>4</v>
      </c>
    </row>
    <row r="941" spans="2:21">
      <c r="B941" s="104" t="s">
        <v>5667</v>
      </c>
      <c r="C941" s="41" t="s">
        <v>93</v>
      </c>
      <c r="D941" s="43" t="s">
        <v>46</v>
      </c>
      <c r="E941" s="105" t="s">
        <v>46</v>
      </c>
      <c r="F941" s="43" t="s">
        <v>46</v>
      </c>
      <c r="G941" s="105" t="s">
        <v>46</v>
      </c>
      <c r="H941" s="45">
        <v>0</v>
      </c>
      <c r="I941" s="45">
        <v>0</v>
      </c>
      <c r="J941" s="105" t="s">
        <v>46</v>
      </c>
      <c r="K941" s="106">
        <v>0</v>
      </c>
      <c r="L941" s="106" t="s">
        <v>46</v>
      </c>
      <c r="M941" s="43" t="s">
        <v>46</v>
      </c>
      <c r="N941" s="107">
        <v>0</v>
      </c>
      <c r="O941" s="107">
        <v>0</v>
      </c>
      <c r="P941" s="107">
        <v>0</v>
      </c>
      <c r="Q941" s="43" t="s">
        <v>46</v>
      </c>
      <c r="R941" s="43" t="s">
        <v>46</v>
      </c>
      <c r="S941" s="43" t="s">
        <v>5485</v>
      </c>
      <c r="T941" s="43" t="s">
        <v>46</v>
      </c>
      <c r="U941" s="108">
        <f>+IF(LEN(L4T_30[[#This Row],[KOD]])=1,1,IF(LEN(L4T_30[[#This Row],[KOD]])=8,2,IF(LEN(L4T_30[[#This Row],[KOD]])=15,3,4)))</f>
        <v>3</v>
      </c>
    </row>
    <row r="942" spans="2:21">
      <c r="B942" s="109" t="s">
        <v>5668</v>
      </c>
      <c r="C942" s="110" t="s">
        <v>5669</v>
      </c>
      <c r="D942" s="111" t="s">
        <v>44</v>
      </c>
      <c r="E942" s="112" t="s">
        <v>46</v>
      </c>
      <c r="F942" s="111" t="s">
        <v>46</v>
      </c>
      <c r="G942" s="112" t="s">
        <v>46</v>
      </c>
      <c r="H942" s="113">
        <v>0</v>
      </c>
      <c r="I942" s="113">
        <v>0</v>
      </c>
      <c r="J942" s="112" t="s">
        <v>5133</v>
      </c>
      <c r="K942" s="114">
        <v>0</v>
      </c>
      <c r="L942" s="114" t="s">
        <v>5134</v>
      </c>
      <c r="M942" s="111" t="s">
        <v>2641</v>
      </c>
      <c r="N942" s="115">
        <v>0</v>
      </c>
      <c r="O942" s="115">
        <v>0</v>
      </c>
      <c r="P942" s="115">
        <v>0</v>
      </c>
      <c r="Q942" s="111" t="s">
        <v>46</v>
      </c>
      <c r="R942" s="111" t="s">
        <v>46</v>
      </c>
      <c r="S942" s="111" t="s">
        <v>46</v>
      </c>
      <c r="T942" s="111" t="s">
        <v>3540</v>
      </c>
      <c r="U942" s="116">
        <f>+IF(LEN(L4T_30[[#This Row],[KOD]])=1,1,IF(LEN(L4T_30[[#This Row],[KOD]])=8,2,IF(LEN(L4T_30[[#This Row],[KOD]])=15,3,4)))</f>
        <v>4</v>
      </c>
    </row>
    <row r="943" spans="2:21">
      <c r="B943" s="109" t="s">
        <v>5670</v>
      </c>
      <c r="C943" s="110" t="s">
        <v>5671</v>
      </c>
      <c r="D943" s="111" t="s">
        <v>44</v>
      </c>
      <c r="E943" s="112" t="s">
        <v>46</v>
      </c>
      <c r="F943" s="111" t="s">
        <v>46</v>
      </c>
      <c r="G943" s="112" t="s">
        <v>46</v>
      </c>
      <c r="H943" s="113">
        <v>0</v>
      </c>
      <c r="I943" s="113">
        <v>0</v>
      </c>
      <c r="J943" s="112" t="s">
        <v>5133</v>
      </c>
      <c r="K943" s="114">
        <v>0</v>
      </c>
      <c r="L943" s="114" t="s">
        <v>5134</v>
      </c>
      <c r="M943" s="111" t="s">
        <v>2641</v>
      </c>
      <c r="N943" s="115">
        <v>0</v>
      </c>
      <c r="O943" s="115">
        <v>0</v>
      </c>
      <c r="P943" s="115">
        <v>0</v>
      </c>
      <c r="Q943" s="111" t="s">
        <v>46</v>
      </c>
      <c r="R943" s="111" t="s">
        <v>46</v>
      </c>
      <c r="S943" s="111" t="s">
        <v>46</v>
      </c>
      <c r="T943" s="111" t="s">
        <v>5256</v>
      </c>
      <c r="U943" s="116">
        <f>+IF(LEN(L4T_30[[#This Row],[KOD]])=1,1,IF(LEN(L4T_30[[#This Row],[KOD]])=8,2,IF(LEN(L4T_30[[#This Row],[KOD]])=15,3,4)))</f>
        <v>4</v>
      </c>
    </row>
    <row r="944" spans="2:21">
      <c r="B944" s="109" t="s">
        <v>5672</v>
      </c>
      <c r="C944" s="110" t="s">
        <v>5669</v>
      </c>
      <c r="D944" s="111" t="s">
        <v>44</v>
      </c>
      <c r="E944" s="112" t="s">
        <v>46</v>
      </c>
      <c r="F944" s="111" t="s">
        <v>46</v>
      </c>
      <c r="G944" s="112" t="s">
        <v>46</v>
      </c>
      <c r="H944" s="113">
        <v>0</v>
      </c>
      <c r="I944" s="113">
        <v>0</v>
      </c>
      <c r="J944" s="112" t="s">
        <v>5133</v>
      </c>
      <c r="K944" s="114">
        <v>0</v>
      </c>
      <c r="L944" s="114" t="s">
        <v>5134</v>
      </c>
      <c r="M944" s="111" t="s">
        <v>2641</v>
      </c>
      <c r="N944" s="115">
        <v>0</v>
      </c>
      <c r="O944" s="115">
        <v>0</v>
      </c>
      <c r="P944" s="115">
        <v>0</v>
      </c>
      <c r="Q944" s="111" t="s">
        <v>46</v>
      </c>
      <c r="R944" s="111" t="s">
        <v>46</v>
      </c>
      <c r="S944" s="111" t="s">
        <v>46</v>
      </c>
      <c r="T944" s="111" t="s">
        <v>5321</v>
      </c>
      <c r="U944" s="116">
        <f>+IF(LEN(L4T_30[[#This Row],[KOD]])=1,1,IF(LEN(L4T_30[[#This Row],[KOD]])=8,2,IF(LEN(L4T_30[[#This Row],[KOD]])=15,3,4)))</f>
        <v>4</v>
      </c>
    </row>
    <row r="945" spans="2:21">
      <c r="B945" s="109" t="s">
        <v>5673</v>
      </c>
      <c r="C945" s="110" t="s">
        <v>5674</v>
      </c>
      <c r="D945" s="111" t="s">
        <v>44</v>
      </c>
      <c r="E945" s="112" t="s">
        <v>46</v>
      </c>
      <c r="F945" s="111" t="s">
        <v>46</v>
      </c>
      <c r="G945" s="112" t="s">
        <v>46</v>
      </c>
      <c r="H945" s="113">
        <v>0</v>
      </c>
      <c r="I945" s="113">
        <v>0</v>
      </c>
      <c r="J945" s="112" t="s">
        <v>5133</v>
      </c>
      <c r="K945" s="114">
        <v>0</v>
      </c>
      <c r="L945" s="114" t="s">
        <v>5134</v>
      </c>
      <c r="M945" s="111" t="s">
        <v>2641</v>
      </c>
      <c r="N945" s="115">
        <v>0</v>
      </c>
      <c r="O945" s="115">
        <v>0</v>
      </c>
      <c r="P945" s="115">
        <v>0</v>
      </c>
      <c r="Q945" s="111" t="s">
        <v>46</v>
      </c>
      <c r="R945" s="111" t="s">
        <v>46</v>
      </c>
      <c r="S945" s="111" t="s">
        <v>46</v>
      </c>
      <c r="T945" s="111" t="s">
        <v>5296</v>
      </c>
      <c r="U945" s="116">
        <f>+IF(LEN(L4T_30[[#This Row],[KOD]])=1,1,IF(LEN(L4T_30[[#This Row],[KOD]])=8,2,IF(LEN(L4T_30[[#This Row],[KOD]])=15,3,4)))</f>
        <v>4</v>
      </c>
    </row>
    <row r="946" spans="2:21">
      <c r="B946" s="109" t="s">
        <v>5675</v>
      </c>
      <c r="C946" s="110" t="s">
        <v>5676</v>
      </c>
      <c r="D946" s="111" t="s">
        <v>44</v>
      </c>
      <c r="E946" s="112" t="s">
        <v>46</v>
      </c>
      <c r="F946" s="111" t="s">
        <v>46</v>
      </c>
      <c r="G946" s="112" t="s">
        <v>46</v>
      </c>
      <c r="H946" s="113">
        <v>0</v>
      </c>
      <c r="I946" s="113">
        <v>0</v>
      </c>
      <c r="J946" s="112" t="s">
        <v>5133</v>
      </c>
      <c r="K946" s="114">
        <v>0</v>
      </c>
      <c r="L946" s="114" t="s">
        <v>5134</v>
      </c>
      <c r="M946" s="111" t="s">
        <v>2641</v>
      </c>
      <c r="N946" s="115">
        <v>0</v>
      </c>
      <c r="O946" s="115">
        <v>0</v>
      </c>
      <c r="P946" s="115">
        <v>0</v>
      </c>
      <c r="Q946" s="111" t="s">
        <v>46</v>
      </c>
      <c r="R946" s="111" t="s">
        <v>46</v>
      </c>
      <c r="S946" s="111" t="s">
        <v>46</v>
      </c>
      <c r="T946" s="111" t="s">
        <v>2982</v>
      </c>
      <c r="U946" s="116">
        <f>+IF(LEN(L4T_30[[#This Row],[KOD]])=1,1,IF(LEN(L4T_30[[#This Row],[KOD]])=8,2,IF(LEN(L4T_30[[#This Row],[KOD]])=15,3,4)))</f>
        <v>4</v>
      </c>
    </row>
    <row r="947" spans="2:21">
      <c r="B947" s="104" t="s">
        <v>5677</v>
      </c>
      <c r="C947" s="41" t="s">
        <v>5678</v>
      </c>
      <c r="D947" s="43" t="s">
        <v>46</v>
      </c>
      <c r="E947" s="105" t="s">
        <v>46</v>
      </c>
      <c r="F947" s="43" t="s">
        <v>46</v>
      </c>
      <c r="G947" s="105" t="s">
        <v>46</v>
      </c>
      <c r="H947" s="45">
        <v>0</v>
      </c>
      <c r="I947" s="45">
        <v>0</v>
      </c>
      <c r="J947" s="105" t="s">
        <v>46</v>
      </c>
      <c r="K947" s="106">
        <v>0</v>
      </c>
      <c r="L947" s="106" t="s">
        <v>46</v>
      </c>
      <c r="M947" s="43" t="s">
        <v>46</v>
      </c>
      <c r="N947" s="107">
        <v>0</v>
      </c>
      <c r="O947" s="107">
        <v>0</v>
      </c>
      <c r="P947" s="107">
        <v>0</v>
      </c>
      <c r="Q947" s="43" t="s">
        <v>46</v>
      </c>
      <c r="R947" s="43" t="s">
        <v>46</v>
      </c>
      <c r="S947" s="43" t="s">
        <v>5497</v>
      </c>
      <c r="T947" s="43" t="s">
        <v>46</v>
      </c>
      <c r="U947" s="108">
        <f>+IF(LEN(L4T_30[[#This Row],[KOD]])=1,1,IF(LEN(L4T_30[[#This Row],[KOD]])=8,2,IF(LEN(L4T_30[[#This Row],[KOD]])=15,3,4)))</f>
        <v>3</v>
      </c>
    </row>
    <row r="948" spans="2:21">
      <c r="B948" s="109" t="s">
        <v>5679</v>
      </c>
      <c r="C948" s="110" t="s">
        <v>5680</v>
      </c>
      <c r="D948" s="111" t="s">
        <v>44</v>
      </c>
      <c r="E948" s="112" t="s">
        <v>46</v>
      </c>
      <c r="F948" s="111" t="s">
        <v>46</v>
      </c>
      <c r="G948" s="112" t="s">
        <v>46</v>
      </c>
      <c r="H948" s="113">
        <v>0</v>
      </c>
      <c r="I948" s="113">
        <v>0</v>
      </c>
      <c r="J948" s="112" t="s">
        <v>5133</v>
      </c>
      <c r="K948" s="114">
        <v>0</v>
      </c>
      <c r="L948" s="114" t="s">
        <v>5134</v>
      </c>
      <c r="M948" s="111" t="s">
        <v>2641</v>
      </c>
      <c r="N948" s="115">
        <v>0</v>
      </c>
      <c r="O948" s="115">
        <v>0</v>
      </c>
      <c r="P948" s="115">
        <v>0</v>
      </c>
      <c r="Q948" s="111" t="s">
        <v>46</v>
      </c>
      <c r="R948" s="111" t="s">
        <v>46</v>
      </c>
      <c r="S948" s="111" t="s">
        <v>46</v>
      </c>
      <c r="T948" s="111" t="s">
        <v>3540</v>
      </c>
      <c r="U948" s="116">
        <f>+IF(LEN(L4T_30[[#This Row],[KOD]])=1,1,IF(LEN(L4T_30[[#This Row],[KOD]])=8,2,IF(LEN(L4T_30[[#This Row],[KOD]])=15,3,4)))</f>
        <v>4</v>
      </c>
    </row>
    <row r="949" spans="2:21">
      <c r="B949" s="109" t="s">
        <v>5681</v>
      </c>
      <c r="C949" s="110" t="s">
        <v>5682</v>
      </c>
      <c r="D949" s="111" t="s">
        <v>44</v>
      </c>
      <c r="E949" s="112" t="s">
        <v>46</v>
      </c>
      <c r="F949" s="111" t="s">
        <v>46</v>
      </c>
      <c r="G949" s="112" t="s">
        <v>46</v>
      </c>
      <c r="H949" s="113">
        <v>0</v>
      </c>
      <c r="I949" s="113">
        <v>0</v>
      </c>
      <c r="J949" s="112" t="s">
        <v>5133</v>
      </c>
      <c r="K949" s="114">
        <v>0</v>
      </c>
      <c r="L949" s="114" t="s">
        <v>5134</v>
      </c>
      <c r="M949" s="111" t="s">
        <v>2641</v>
      </c>
      <c r="N949" s="115">
        <v>0</v>
      </c>
      <c r="O949" s="115">
        <v>0</v>
      </c>
      <c r="P949" s="115">
        <v>0</v>
      </c>
      <c r="Q949" s="111" t="s">
        <v>46</v>
      </c>
      <c r="R949" s="111" t="s">
        <v>46</v>
      </c>
      <c r="S949" s="111" t="s">
        <v>46</v>
      </c>
      <c r="T949" s="111" t="s">
        <v>5321</v>
      </c>
      <c r="U949" s="116">
        <f>+IF(LEN(L4T_30[[#This Row],[KOD]])=1,1,IF(LEN(L4T_30[[#This Row],[KOD]])=8,2,IF(LEN(L4T_30[[#This Row],[KOD]])=15,3,4)))</f>
        <v>4</v>
      </c>
    </row>
    <row r="950" spans="2:21">
      <c r="B950" s="104" t="s">
        <v>5683</v>
      </c>
      <c r="C950" s="41" t="s">
        <v>174</v>
      </c>
      <c r="D950" s="43" t="s">
        <v>46</v>
      </c>
      <c r="E950" s="105" t="s">
        <v>46</v>
      </c>
      <c r="F950" s="43" t="s">
        <v>46</v>
      </c>
      <c r="G950" s="105" t="s">
        <v>46</v>
      </c>
      <c r="H950" s="45">
        <v>0</v>
      </c>
      <c r="I950" s="45">
        <v>0</v>
      </c>
      <c r="J950" s="105" t="s">
        <v>46</v>
      </c>
      <c r="K950" s="106">
        <v>0</v>
      </c>
      <c r="L950" s="106" t="s">
        <v>46</v>
      </c>
      <c r="M950" s="43" t="s">
        <v>46</v>
      </c>
      <c r="N950" s="107">
        <v>0</v>
      </c>
      <c r="O950" s="107">
        <v>0</v>
      </c>
      <c r="P950" s="107">
        <v>0</v>
      </c>
      <c r="Q950" s="43" t="s">
        <v>46</v>
      </c>
      <c r="R950" s="43" t="s">
        <v>46</v>
      </c>
      <c r="S950" s="43" t="s">
        <v>5504</v>
      </c>
      <c r="T950" s="43" t="s">
        <v>46</v>
      </c>
      <c r="U950" s="108">
        <f>+IF(LEN(L4T_30[[#This Row],[KOD]])=1,1,IF(LEN(L4T_30[[#This Row],[KOD]])=8,2,IF(LEN(L4T_30[[#This Row],[KOD]])=15,3,4)))</f>
        <v>3</v>
      </c>
    </row>
    <row r="951" spans="2:21">
      <c r="B951" s="109" t="s">
        <v>5684</v>
      </c>
      <c r="C951" s="110" t="s">
        <v>5685</v>
      </c>
      <c r="D951" s="111" t="s">
        <v>44</v>
      </c>
      <c r="E951" s="112" t="s">
        <v>46</v>
      </c>
      <c r="F951" s="111" t="s">
        <v>46</v>
      </c>
      <c r="G951" s="112" t="s">
        <v>46</v>
      </c>
      <c r="H951" s="113">
        <v>0</v>
      </c>
      <c r="I951" s="113">
        <v>0</v>
      </c>
      <c r="J951" s="112" t="s">
        <v>5133</v>
      </c>
      <c r="K951" s="114">
        <v>0</v>
      </c>
      <c r="L951" s="114" t="s">
        <v>5134</v>
      </c>
      <c r="M951" s="111" t="s">
        <v>2641</v>
      </c>
      <c r="N951" s="115">
        <v>0</v>
      </c>
      <c r="O951" s="115">
        <v>0</v>
      </c>
      <c r="P951" s="115">
        <v>0</v>
      </c>
      <c r="Q951" s="111" t="s">
        <v>46</v>
      </c>
      <c r="R951" s="111" t="s">
        <v>46</v>
      </c>
      <c r="S951" s="111" t="s">
        <v>46</v>
      </c>
      <c r="T951" s="111" t="s">
        <v>3540</v>
      </c>
      <c r="U951" s="116">
        <f>+IF(LEN(L4T_30[[#This Row],[KOD]])=1,1,IF(LEN(L4T_30[[#This Row],[KOD]])=8,2,IF(LEN(L4T_30[[#This Row],[KOD]])=15,3,4)))</f>
        <v>4</v>
      </c>
    </row>
    <row r="952" spans="2:21">
      <c r="B952" s="104" t="s">
        <v>5686</v>
      </c>
      <c r="C952" s="41" t="s">
        <v>1175</v>
      </c>
      <c r="D952" s="43" t="s">
        <v>46</v>
      </c>
      <c r="E952" s="105" t="s">
        <v>46</v>
      </c>
      <c r="F952" s="43" t="s">
        <v>46</v>
      </c>
      <c r="G952" s="105" t="s">
        <v>46</v>
      </c>
      <c r="H952" s="45">
        <v>0</v>
      </c>
      <c r="I952" s="45">
        <v>0</v>
      </c>
      <c r="J952" s="105" t="s">
        <v>46</v>
      </c>
      <c r="K952" s="106">
        <v>0</v>
      </c>
      <c r="L952" s="106" t="s">
        <v>46</v>
      </c>
      <c r="M952" s="43" t="s">
        <v>46</v>
      </c>
      <c r="N952" s="107">
        <v>0</v>
      </c>
      <c r="O952" s="107">
        <v>0</v>
      </c>
      <c r="P952" s="107">
        <v>0</v>
      </c>
      <c r="Q952" s="43" t="s">
        <v>46</v>
      </c>
      <c r="R952" s="43" t="s">
        <v>46</v>
      </c>
      <c r="S952" s="43" t="s">
        <v>5509</v>
      </c>
      <c r="T952" s="43" t="s">
        <v>46</v>
      </c>
      <c r="U952" s="108">
        <f>+IF(LEN(L4T_30[[#This Row],[KOD]])=1,1,IF(LEN(L4T_30[[#This Row],[KOD]])=8,2,IF(LEN(L4T_30[[#This Row],[KOD]])=15,3,4)))</f>
        <v>3</v>
      </c>
    </row>
    <row r="953" spans="2:21">
      <c r="B953" s="109" t="s">
        <v>5687</v>
      </c>
      <c r="C953" s="110" t="s">
        <v>5688</v>
      </c>
      <c r="D953" s="111" t="s">
        <v>44</v>
      </c>
      <c r="E953" s="112" t="s">
        <v>46</v>
      </c>
      <c r="F953" s="111" t="s">
        <v>46</v>
      </c>
      <c r="G953" s="112" t="s">
        <v>46</v>
      </c>
      <c r="H953" s="113">
        <v>0</v>
      </c>
      <c r="I953" s="113">
        <v>0</v>
      </c>
      <c r="J953" s="112" t="s">
        <v>5133</v>
      </c>
      <c r="K953" s="114">
        <v>0</v>
      </c>
      <c r="L953" s="114" t="s">
        <v>5134</v>
      </c>
      <c r="M953" s="111" t="s">
        <v>2641</v>
      </c>
      <c r="N953" s="115">
        <v>0</v>
      </c>
      <c r="O953" s="115">
        <v>0</v>
      </c>
      <c r="P953" s="115">
        <v>0</v>
      </c>
      <c r="Q953" s="111" t="s">
        <v>46</v>
      </c>
      <c r="R953" s="111" t="s">
        <v>46</v>
      </c>
      <c r="S953" s="111" t="s">
        <v>46</v>
      </c>
      <c r="T953" s="111" t="s">
        <v>3540</v>
      </c>
      <c r="U953" s="116">
        <f>+IF(LEN(L4T_30[[#This Row],[KOD]])=1,1,IF(LEN(L4T_30[[#This Row],[KOD]])=8,2,IF(LEN(L4T_30[[#This Row],[KOD]])=15,3,4)))</f>
        <v>4</v>
      </c>
    </row>
    <row r="954" spans="2:21">
      <c r="B954" s="104" t="s">
        <v>5689</v>
      </c>
      <c r="C954" s="41" t="s">
        <v>5690</v>
      </c>
      <c r="D954" s="43" t="s">
        <v>46</v>
      </c>
      <c r="E954" s="105" t="s">
        <v>46</v>
      </c>
      <c r="F954" s="43" t="s">
        <v>46</v>
      </c>
      <c r="G954" s="105" t="s">
        <v>46</v>
      </c>
      <c r="H954" s="45">
        <v>0</v>
      </c>
      <c r="I954" s="45">
        <v>0</v>
      </c>
      <c r="J954" s="105" t="s">
        <v>46</v>
      </c>
      <c r="K954" s="106">
        <v>0</v>
      </c>
      <c r="L954" s="106" t="s">
        <v>46</v>
      </c>
      <c r="M954" s="43" t="s">
        <v>46</v>
      </c>
      <c r="N954" s="107">
        <v>0</v>
      </c>
      <c r="O954" s="107">
        <v>0</v>
      </c>
      <c r="P954" s="107">
        <v>0</v>
      </c>
      <c r="Q954" s="43" t="s">
        <v>46</v>
      </c>
      <c r="R954" s="43" t="s">
        <v>46</v>
      </c>
      <c r="S954" s="43" t="s">
        <v>5514</v>
      </c>
      <c r="T954" s="43" t="s">
        <v>46</v>
      </c>
      <c r="U954" s="108">
        <f>+IF(LEN(L4T_30[[#This Row],[KOD]])=1,1,IF(LEN(L4T_30[[#This Row],[KOD]])=8,2,IF(LEN(L4T_30[[#This Row],[KOD]])=15,3,4)))</f>
        <v>3</v>
      </c>
    </row>
    <row r="955" spans="2:21">
      <c r="B955" s="109" t="s">
        <v>5691</v>
      </c>
      <c r="C955" s="110" t="s">
        <v>5692</v>
      </c>
      <c r="D955" s="111" t="s">
        <v>44</v>
      </c>
      <c r="E955" s="112" t="s">
        <v>46</v>
      </c>
      <c r="F955" s="111" t="s">
        <v>46</v>
      </c>
      <c r="G955" s="112" t="s">
        <v>46</v>
      </c>
      <c r="H955" s="113">
        <v>0</v>
      </c>
      <c r="I955" s="113">
        <v>0</v>
      </c>
      <c r="J955" s="112" t="s">
        <v>5133</v>
      </c>
      <c r="K955" s="114">
        <v>0</v>
      </c>
      <c r="L955" s="114" t="s">
        <v>5134</v>
      </c>
      <c r="M955" s="111" t="s">
        <v>2641</v>
      </c>
      <c r="N955" s="115">
        <v>0</v>
      </c>
      <c r="O955" s="115">
        <v>0</v>
      </c>
      <c r="P955" s="115">
        <v>0</v>
      </c>
      <c r="Q955" s="111" t="s">
        <v>46</v>
      </c>
      <c r="R955" s="111" t="s">
        <v>46</v>
      </c>
      <c r="S955" s="111" t="s">
        <v>46</v>
      </c>
      <c r="T955" s="111" t="s">
        <v>3540</v>
      </c>
      <c r="U955" s="116">
        <f>+IF(LEN(L4T_30[[#This Row],[KOD]])=1,1,IF(LEN(L4T_30[[#This Row],[KOD]])=8,2,IF(LEN(L4T_30[[#This Row],[KOD]])=15,3,4)))</f>
        <v>4</v>
      </c>
    </row>
    <row r="956" spans="2:21">
      <c r="B956" s="104" t="s">
        <v>5693</v>
      </c>
      <c r="C956" s="41" t="s">
        <v>1236</v>
      </c>
      <c r="D956" s="43" t="s">
        <v>46</v>
      </c>
      <c r="E956" s="105" t="s">
        <v>46</v>
      </c>
      <c r="F956" s="43" t="s">
        <v>46</v>
      </c>
      <c r="G956" s="105" t="s">
        <v>46</v>
      </c>
      <c r="H956" s="45">
        <v>0</v>
      </c>
      <c r="I956" s="45">
        <v>0</v>
      </c>
      <c r="J956" s="105" t="s">
        <v>46</v>
      </c>
      <c r="K956" s="106">
        <v>0</v>
      </c>
      <c r="L956" s="106" t="s">
        <v>46</v>
      </c>
      <c r="M956" s="43" t="s">
        <v>46</v>
      </c>
      <c r="N956" s="107">
        <v>0</v>
      </c>
      <c r="O956" s="107">
        <v>0</v>
      </c>
      <c r="P956" s="107">
        <v>0</v>
      </c>
      <c r="Q956" s="43" t="s">
        <v>46</v>
      </c>
      <c r="R956" s="43" t="s">
        <v>46</v>
      </c>
      <c r="S956" s="43" t="s">
        <v>5519</v>
      </c>
      <c r="T956" s="43" t="s">
        <v>46</v>
      </c>
      <c r="U956" s="108">
        <f>+IF(LEN(L4T_30[[#This Row],[KOD]])=1,1,IF(LEN(L4T_30[[#This Row],[KOD]])=8,2,IF(LEN(L4T_30[[#This Row],[KOD]])=15,3,4)))</f>
        <v>3</v>
      </c>
    </row>
    <row r="957" spans="2:21">
      <c r="B957" s="109" t="s">
        <v>5694</v>
      </c>
      <c r="C957" s="110" t="s">
        <v>1239</v>
      </c>
      <c r="D957" s="111" t="s">
        <v>44</v>
      </c>
      <c r="E957" s="112" t="s">
        <v>46</v>
      </c>
      <c r="F957" s="111" t="s">
        <v>46</v>
      </c>
      <c r="G957" s="112" t="s">
        <v>46</v>
      </c>
      <c r="H957" s="113">
        <v>0</v>
      </c>
      <c r="I957" s="113">
        <v>0</v>
      </c>
      <c r="J957" s="112" t="s">
        <v>5133</v>
      </c>
      <c r="K957" s="114">
        <v>0</v>
      </c>
      <c r="L957" s="114" t="s">
        <v>5134</v>
      </c>
      <c r="M957" s="111" t="s">
        <v>2641</v>
      </c>
      <c r="N957" s="115">
        <v>0</v>
      </c>
      <c r="O957" s="115">
        <v>0</v>
      </c>
      <c r="P957" s="115">
        <v>0</v>
      </c>
      <c r="Q957" s="111" t="s">
        <v>46</v>
      </c>
      <c r="R957" s="111" t="s">
        <v>46</v>
      </c>
      <c r="S957" s="111" t="s">
        <v>46</v>
      </c>
      <c r="T957" s="111" t="s">
        <v>2745</v>
      </c>
      <c r="U957" s="116">
        <f>+IF(LEN(L4T_30[[#This Row],[KOD]])=1,1,IF(LEN(L4T_30[[#This Row],[KOD]])=8,2,IF(LEN(L4T_30[[#This Row],[KOD]])=15,3,4)))</f>
        <v>4</v>
      </c>
    </row>
    <row r="958" spans="2:21">
      <c r="B958" s="109" t="s">
        <v>5695</v>
      </c>
      <c r="C958" s="110" t="s">
        <v>1262</v>
      </c>
      <c r="D958" s="111" t="s">
        <v>44</v>
      </c>
      <c r="E958" s="112" t="s">
        <v>46</v>
      </c>
      <c r="F958" s="111" t="s">
        <v>46</v>
      </c>
      <c r="G958" s="112" t="s">
        <v>46</v>
      </c>
      <c r="H958" s="113">
        <v>0</v>
      </c>
      <c r="I958" s="113">
        <v>0</v>
      </c>
      <c r="J958" s="112" t="s">
        <v>5133</v>
      </c>
      <c r="K958" s="114">
        <v>0</v>
      </c>
      <c r="L958" s="114" t="s">
        <v>5134</v>
      </c>
      <c r="M958" s="111" t="s">
        <v>2641</v>
      </c>
      <c r="N958" s="115">
        <v>0</v>
      </c>
      <c r="O958" s="115">
        <v>0</v>
      </c>
      <c r="P958" s="115">
        <v>0</v>
      </c>
      <c r="Q958" s="111" t="s">
        <v>46</v>
      </c>
      <c r="R958" s="111" t="s">
        <v>46</v>
      </c>
      <c r="S958" s="111" t="s">
        <v>46</v>
      </c>
      <c r="T958" s="111" t="s">
        <v>3299</v>
      </c>
      <c r="U958" s="116">
        <f>+IF(LEN(L4T_30[[#This Row],[KOD]])=1,1,IF(LEN(L4T_30[[#This Row],[KOD]])=8,2,IF(LEN(L4T_30[[#This Row],[KOD]])=15,3,4)))</f>
        <v>4</v>
      </c>
    </row>
    <row r="959" spans="2:21">
      <c r="B959" s="109" t="s">
        <v>5696</v>
      </c>
      <c r="C959" s="110" t="s">
        <v>1264</v>
      </c>
      <c r="D959" s="111" t="s">
        <v>44</v>
      </c>
      <c r="E959" s="112" t="s">
        <v>46</v>
      </c>
      <c r="F959" s="111" t="s">
        <v>46</v>
      </c>
      <c r="G959" s="112" t="s">
        <v>46</v>
      </c>
      <c r="H959" s="113">
        <v>0</v>
      </c>
      <c r="I959" s="113">
        <v>0</v>
      </c>
      <c r="J959" s="112" t="s">
        <v>5133</v>
      </c>
      <c r="K959" s="114">
        <v>0</v>
      </c>
      <c r="L959" s="114" t="s">
        <v>5134</v>
      </c>
      <c r="M959" s="111" t="s">
        <v>2641</v>
      </c>
      <c r="N959" s="115">
        <v>0</v>
      </c>
      <c r="O959" s="115">
        <v>0</v>
      </c>
      <c r="P959" s="115">
        <v>0</v>
      </c>
      <c r="Q959" s="111" t="s">
        <v>46</v>
      </c>
      <c r="R959" s="111" t="s">
        <v>46</v>
      </c>
      <c r="S959" s="111" t="s">
        <v>46</v>
      </c>
      <c r="T959" s="111" t="s">
        <v>5526</v>
      </c>
      <c r="U959" s="116">
        <f>+IF(LEN(L4T_30[[#This Row],[KOD]])=1,1,IF(LEN(L4T_30[[#This Row],[KOD]])=8,2,IF(LEN(L4T_30[[#This Row],[KOD]])=15,3,4)))</f>
        <v>4</v>
      </c>
    </row>
    <row r="960" spans="2:21">
      <c r="B960" s="104" t="s">
        <v>5697</v>
      </c>
      <c r="C960" s="41" t="s">
        <v>1266</v>
      </c>
      <c r="D960" s="43" t="s">
        <v>46</v>
      </c>
      <c r="E960" s="105" t="s">
        <v>46</v>
      </c>
      <c r="F960" s="43" t="s">
        <v>46</v>
      </c>
      <c r="G960" s="105" t="s">
        <v>46</v>
      </c>
      <c r="H960" s="45">
        <v>0</v>
      </c>
      <c r="I960" s="45">
        <v>0</v>
      </c>
      <c r="J960" s="105" t="s">
        <v>46</v>
      </c>
      <c r="K960" s="106">
        <v>0</v>
      </c>
      <c r="L960" s="106" t="s">
        <v>46</v>
      </c>
      <c r="M960" s="43" t="s">
        <v>46</v>
      </c>
      <c r="N960" s="107">
        <v>0</v>
      </c>
      <c r="O960" s="107">
        <v>0</v>
      </c>
      <c r="P960" s="107">
        <v>0</v>
      </c>
      <c r="Q960" s="43" t="s">
        <v>46</v>
      </c>
      <c r="R960" s="43" t="s">
        <v>46</v>
      </c>
      <c r="S960" s="43" t="s">
        <v>5529</v>
      </c>
      <c r="T960" s="43" t="s">
        <v>46</v>
      </c>
      <c r="U960" s="108">
        <f>+IF(LEN(L4T_30[[#This Row],[KOD]])=1,1,IF(LEN(L4T_30[[#This Row],[KOD]])=8,2,IF(LEN(L4T_30[[#This Row],[KOD]])=15,3,4)))</f>
        <v>3</v>
      </c>
    </row>
    <row r="961" spans="2:21">
      <c r="B961" s="109" t="s">
        <v>5698</v>
      </c>
      <c r="C961" s="110" t="s">
        <v>5699</v>
      </c>
      <c r="D961" s="111" t="s">
        <v>44</v>
      </c>
      <c r="E961" s="112" t="s">
        <v>46</v>
      </c>
      <c r="F961" s="111" t="s">
        <v>46</v>
      </c>
      <c r="G961" s="112" t="s">
        <v>46</v>
      </c>
      <c r="H961" s="113">
        <v>0</v>
      </c>
      <c r="I961" s="113">
        <v>0</v>
      </c>
      <c r="J961" s="112" t="s">
        <v>5133</v>
      </c>
      <c r="K961" s="114">
        <v>0</v>
      </c>
      <c r="L961" s="114" t="s">
        <v>5134</v>
      </c>
      <c r="M961" s="111" t="s">
        <v>2641</v>
      </c>
      <c r="N961" s="115">
        <v>0</v>
      </c>
      <c r="O961" s="115">
        <v>0</v>
      </c>
      <c r="P961" s="115">
        <v>0</v>
      </c>
      <c r="Q961" s="111" t="s">
        <v>46</v>
      </c>
      <c r="R961" s="111" t="s">
        <v>46</v>
      </c>
      <c r="S961" s="111" t="s">
        <v>46</v>
      </c>
      <c r="T961" s="111" t="s">
        <v>3540</v>
      </c>
      <c r="U961" s="116">
        <f>+IF(LEN(L4T_30[[#This Row],[KOD]])=1,1,IF(LEN(L4T_30[[#This Row],[KOD]])=8,2,IF(LEN(L4T_30[[#This Row],[KOD]])=15,3,4)))</f>
        <v>4</v>
      </c>
    </row>
    <row r="962" spans="2:21">
      <c r="B962" s="104" t="s">
        <v>5700</v>
      </c>
      <c r="C962" s="41" t="s">
        <v>1274</v>
      </c>
      <c r="D962" s="43" t="s">
        <v>46</v>
      </c>
      <c r="E962" s="105" t="s">
        <v>46</v>
      </c>
      <c r="F962" s="43" t="s">
        <v>46</v>
      </c>
      <c r="G962" s="105" t="s">
        <v>46</v>
      </c>
      <c r="H962" s="45">
        <v>0</v>
      </c>
      <c r="I962" s="45">
        <v>0</v>
      </c>
      <c r="J962" s="105" t="s">
        <v>46</v>
      </c>
      <c r="K962" s="106">
        <v>0</v>
      </c>
      <c r="L962" s="106" t="s">
        <v>46</v>
      </c>
      <c r="M962" s="43" t="s">
        <v>46</v>
      </c>
      <c r="N962" s="107">
        <v>0</v>
      </c>
      <c r="O962" s="107">
        <v>0</v>
      </c>
      <c r="P962" s="107">
        <v>0</v>
      </c>
      <c r="Q962" s="43" t="s">
        <v>46</v>
      </c>
      <c r="R962" s="43" t="s">
        <v>46</v>
      </c>
      <c r="S962" s="43" t="s">
        <v>5534</v>
      </c>
      <c r="T962" s="43" t="s">
        <v>46</v>
      </c>
      <c r="U962" s="108">
        <f>+IF(LEN(L4T_30[[#This Row],[KOD]])=1,1,IF(LEN(L4T_30[[#This Row],[KOD]])=8,2,IF(LEN(L4T_30[[#This Row],[KOD]])=15,3,4)))</f>
        <v>3</v>
      </c>
    </row>
    <row r="963" spans="2:21">
      <c r="B963" s="109" t="s">
        <v>5701</v>
      </c>
      <c r="C963" s="110" t="s">
        <v>5702</v>
      </c>
      <c r="D963" s="111" t="s">
        <v>44</v>
      </c>
      <c r="E963" s="112" t="s">
        <v>46</v>
      </c>
      <c r="F963" s="111" t="s">
        <v>46</v>
      </c>
      <c r="G963" s="112" t="s">
        <v>46</v>
      </c>
      <c r="H963" s="113">
        <v>0</v>
      </c>
      <c r="I963" s="113">
        <v>0</v>
      </c>
      <c r="J963" s="112" t="s">
        <v>5133</v>
      </c>
      <c r="K963" s="114">
        <v>0</v>
      </c>
      <c r="L963" s="114" t="s">
        <v>5134</v>
      </c>
      <c r="M963" s="111" t="s">
        <v>2641</v>
      </c>
      <c r="N963" s="115">
        <v>0</v>
      </c>
      <c r="O963" s="115">
        <v>0</v>
      </c>
      <c r="P963" s="115">
        <v>0</v>
      </c>
      <c r="Q963" s="111" t="s">
        <v>46</v>
      </c>
      <c r="R963" s="111" t="s">
        <v>46</v>
      </c>
      <c r="S963" s="111" t="s">
        <v>46</v>
      </c>
      <c r="T963" s="111" t="s">
        <v>3540</v>
      </c>
      <c r="U963" s="116">
        <f>+IF(LEN(L4T_30[[#This Row],[KOD]])=1,1,IF(LEN(L4T_30[[#This Row],[KOD]])=8,2,IF(LEN(L4T_30[[#This Row],[KOD]])=15,3,4)))</f>
        <v>4</v>
      </c>
    </row>
    <row r="964" spans="2:21">
      <c r="B964" s="104" t="s">
        <v>5703</v>
      </c>
      <c r="C964" s="41" t="s">
        <v>5704</v>
      </c>
      <c r="D964" s="43" t="s">
        <v>46</v>
      </c>
      <c r="E964" s="105" t="s">
        <v>46</v>
      </c>
      <c r="F964" s="43" t="s">
        <v>46</v>
      </c>
      <c r="G964" s="105" t="s">
        <v>46</v>
      </c>
      <c r="H964" s="45">
        <v>0</v>
      </c>
      <c r="I964" s="45">
        <v>0</v>
      </c>
      <c r="J964" s="105" t="s">
        <v>46</v>
      </c>
      <c r="K964" s="106">
        <v>0</v>
      </c>
      <c r="L964" s="106" t="s">
        <v>46</v>
      </c>
      <c r="M964" s="43" t="s">
        <v>46</v>
      </c>
      <c r="N964" s="107">
        <v>0</v>
      </c>
      <c r="O964" s="107">
        <v>0</v>
      </c>
      <c r="P964" s="107">
        <v>0</v>
      </c>
      <c r="Q964" s="43" t="s">
        <v>46</v>
      </c>
      <c r="R964" s="43" t="s">
        <v>46</v>
      </c>
      <c r="S964" s="43" t="s">
        <v>5539</v>
      </c>
      <c r="T964" s="43" t="s">
        <v>46</v>
      </c>
      <c r="U964" s="108">
        <f>+IF(LEN(L4T_30[[#This Row],[KOD]])=1,1,IF(LEN(L4T_30[[#This Row],[KOD]])=8,2,IF(LEN(L4T_30[[#This Row],[KOD]])=15,3,4)))</f>
        <v>3</v>
      </c>
    </row>
    <row r="965" spans="2:21">
      <c r="B965" s="109" t="s">
        <v>5705</v>
      </c>
      <c r="C965" s="110" t="s">
        <v>5706</v>
      </c>
      <c r="D965" s="111" t="s">
        <v>44</v>
      </c>
      <c r="E965" s="112" t="s">
        <v>46</v>
      </c>
      <c r="F965" s="111" t="s">
        <v>46</v>
      </c>
      <c r="G965" s="112" t="s">
        <v>46</v>
      </c>
      <c r="H965" s="113">
        <v>0</v>
      </c>
      <c r="I965" s="113">
        <v>0</v>
      </c>
      <c r="J965" s="112" t="s">
        <v>5133</v>
      </c>
      <c r="K965" s="114">
        <v>0</v>
      </c>
      <c r="L965" s="114" t="s">
        <v>5134</v>
      </c>
      <c r="M965" s="111" t="s">
        <v>2641</v>
      </c>
      <c r="N965" s="115">
        <v>0</v>
      </c>
      <c r="O965" s="115">
        <v>0</v>
      </c>
      <c r="P965" s="115">
        <v>0</v>
      </c>
      <c r="Q965" s="111" t="s">
        <v>46</v>
      </c>
      <c r="R965" s="111" t="s">
        <v>46</v>
      </c>
      <c r="S965" s="111" t="s">
        <v>46</v>
      </c>
      <c r="T965" s="111" t="s">
        <v>3540</v>
      </c>
      <c r="U965" s="116">
        <f>+IF(LEN(L4T_30[[#This Row],[KOD]])=1,1,IF(LEN(L4T_30[[#This Row],[KOD]])=8,2,IF(LEN(L4T_30[[#This Row],[KOD]])=15,3,4)))</f>
        <v>4</v>
      </c>
    </row>
    <row r="966" spans="2:21">
      <c r="B966" s="104" t="s">
        <v>5707</v>
      </c>
      <c r="C966" s="41" t="s">
        <v>281</v>
      </c>
      <c r="D966" s="43" t="s">
        <v>46</v>
      </c>
      <c r="E966" s="105" t="s">
        <v>46</v>
      </c>
      <c r="F966" s="43" t="s">
        <v>46</v>
      </c>
      <c r="G966" s="105" t="s">
        <v>46</v>
      </c>
      <c r="H966" s="45">
        <v>0</v>
      </c>
      <c r="I966" s="45">
        <v>0</v>
      </c>
      <c r="J966" s="105" t="s">
        <v>46</v>
      </c>
      <c r="K966" s="106">
        <v>0</v>
      </c>
      <c r="L966" s="106" t="s">
        <v>46</v>
      </c>
      <c r="M966" s="43" t="s">
        <v>46</v>
      </c>
      <c r="N966" s="107">
        <v>0</v>
      </c>
      <c r="O966" s="107">
        <v>0</v>
      </c>
      <c r="P966" s="107">
        <v>0</v>
      </c>
      <c r="Q966" s="43" t="s">
        <v>46</v>
      </c>
      <c r="R966" s="43" t="s">
        <v>46</v>
      </c>
      <c r="S966" s="43" t="s">
        <v>5544</v>
      </c>
      <c r="T966" s="43" t="s">
        <v>46</v>
      </c>
      <c r="U966" s="108">
        <f>+IF(LEN(L4T_30[[#This Row],[KOD]])=1,1,IF(LEN(L4T_30[[#This Row],[KOD]])=8,2,IF(LEN(L4T_30[[#This Row],[KOD]])=15,3,4)))</f>
        <v>3</v>
      </c>
    </row>
    <row r="967" spans="2:21">
      <c r="B967" s="109" t="s">
        <v>5708</v>
      </c>
      <c r="C967" s="110" t="s">
        <v>5709</v>
      </c>
      <c r="D967" s="111" t="s">
        <v>44</v>
      </c>
      <c r="E967" s="112" t="s">
        <v>46</v>
      </c>
      <c r="F967" s="111" t="s">
        <v>46</v>
      </c>
      <c r="G967" s="112" t="s">
        <v>46</v>
      </c>
      <c r="H967" s="113">
        <v>0</v>
      </c>
      <c r="I967" s="113">
        <v>0</v>
      </c>
      <c r="J967" s="112" t="s">
        <v>5133</v>
      </c>
      <c r="K967" s="114">
        <v>0</v>
      </c>
      <c r="L967" s="114" t="s">
        <v>5134</v>
      </c>
      <c r="M967" s="111" t="s">
        <v>2641</v>
      </c>
      <c r="N967" s="115">
        <v>0</v>
      </c>
      <c r="O967" s="115">
        <v>0</v>
      </c>
      <c r="P967" s="115">
        <v>0</v>
      </c>
      <c r="Q967" s="111" t="s">
        <v>46</v>
      </c>
      <c r="R967" s="111" t="s">
        <v>46</v>
      </c>
      <c r="S967" s="111" t="s">
        <v>46</v>
      </c>
      <c r="T967" s="111" t="s">
        <v>3540</v>
      </c>
      <c r="U967" s="116">
        <f>+IF(LEN(L4T_30[[#This Row],[KOD]])=1,1,IF(LEN(L4T_30[[#This Row],[KOD]])=8,2,IF(LEN(L4T_30[[#This Row],[KOD]])=15,3,4)))</f>
        <v>4</v>
      </c>
    </row>
    <row r="968" spans="2:21">
      <c r="B968" s="104" t="s">
        <v>5710</v>
      </c>
      <c r="C968" s="41" t="s">
        <v>5711</v>
      </c>
      <c r="D968" s="43" t="s">
        <v>46</v>
      </c>
      <c r="E968" s="105" t="s">
        <v>46</v>
      </c>
      <c r="F968" s="43" t="s">
        <v>46</v>
      </c>
      <c r="G968" s="105" t="s">
        <v>46</v>
      </c>
      <c r="H968" s="45">
        <v>0</v>
      </c>
      <c r="I968" s="45">
        <v>0</v>
      </c>
      <c r="J968" s="105" t="s">
        <v>46</v>
      </c>
      <c r="K968" s="106">
        <v>0</v>
      </c>
      <c r="L968" s="106" t="s">
        <v>46</v>
      </c>
      <c r="M968" s="43" t="s">
        <v>46</v>
      </c>
      <c r="N968" s="107">
        <v>0</v>
      </c>
      <c r="O968" s="107">
        <v>0</v>
      </c>
      <c r="P968" s="107">
        <v>0</v>
      </c>
      <c r="Q968" s="43" t="s">
        <v>46</v>
      </c>
      <c r="R968" s="43" t="s">
        <v>46</v>
      </c>
      <c r="S968" s="43" t="s">
        <v>5549</v>
      </c>
      <c r="T968" s="43" t="s">
        <v>46</v>
      </c>
      <c r="U968" s="108">
        <f>+IF(LEN(L4T_30[[#This Row],[KOD]])=1,1,IF(LEN(L4T_30[[#This Row],[KOD]])=8,2,IF(LEN(L4T_30[[#This Row],[KOD]])=15,3,4)))</f>
        <v>3</v>
      </c>
    </row>
    <row r="969" spans="2:21">
      <c r="B969" s="109" t="s">
        <v>5712</v>
      </c>
      <c r="C969" s="110" t="s">
        <v>5713</v>
      </c>
      <c r="D969" s="111" t="s">
        <v>44</v>
      </c>
      <c r="E969" s="112" t="s">
        <v>46</v>
      </c>
      <c r="F969" s="111" t="s">
        <v>46</v>
      </c>
      <c r="G969" s="112" t="s">
        <v>46</v>
      </c>
      <c r="H969" s="113">
        <v>0</v>
      </c>
      <c r="I969" s="113">
        <v>0</v>
      </c>
      <c r="J969" s="112" t="s">
        <v>5133</v>
      </c>
      <c r="K969" s="114">
        <v>0</v>
      </c>
      <c r="L969" s="114" t="s">
        <v>5134</v>
      </c>
      <c r="M969" s="111" t="s">
        <v>2641</v>
      </c>
      <c r="N969" s="115">
        <v>0</v>
      </c>
      <c r="O969" s="115">
        <v>0</v>
      </c>
      <c r="P969" s="115">
        <v>0</v>
      </c>
      <c r="Q969" s="111" t="s">
        <v>46</v>
      </c>
      <c r="R969" s="111" t="s">
        <v>46</v>
      </c>
      <c r="S969" s="111" t="s">
        <v>46</v>
      </c>
      <c r="T969" s="111" t="s">
        <v>3540</v>
      </c>
      <c r="U969" s="116">
        <f>+IF(LEN(L4T_30[[#This Row],[KOD]])=1,1,IF(LEN(L4T_30[[#This Row],[KOD]])=8,2,IF(LEN(L4T_30[[#This Row],[KOD]])=15,3,4)))</f>
        <v>4</v>
      </c>
    </row>
    <row r="970" spans="2:21">
      <c r="B970" s="109" t="s">
        <v>5714</v>
      </c>
      <c r="C970" s="110" t="s">
        <v>5715</v>
      </c>
      <c r="D970" s="111" t="s">
        <v>44</v>
      </c>
      <c r="E970" s="112" t="s">
        <v>46</v>
      </c>
      <c r="F970" s="111" t="s">
        <v>46</v>
      </c>
      <c r="G970" s="112" t="s">
        <v>46</v>
      </c>
      <c r="H970" s="113">
        <v>0</v>
      </c>
      <c r="I970" s="113">
        <v>0</v>
      </c>
      <c r="J970" s="112" t="s">
        <v>5133</v>
      </c>
      <c r="K970" s="114">
        <v>0</v>
      </c>
      <c r="L970" s="114" t="s">
        <v>5134</v>
      </c>
      <c r="M970" s="111" t="s">
        <v>2641</v>
      </c>
      <c r="N970" s="115">
        <v>0</v>
      </c>
      <c r="O970" s="115">
        <v>0</v>
      </c>
      <c r="P970" s="115">
        <v>0</v>
      </c>
      <c r="Q970" s="111" t="s">
        <v>46</v>
      </c>
      <c r="R970" s="111" t="s">
        <v>46</v>
      </c>
      <c r="S970" s="111" t="s">
        <v>46</v>
      </c>
      <c r="T970" s="111" t="s">
        <v>5321</v>
      </c>
      <c r="U970" s="116">
        <f>+IF(LEN(L4T_30[[#This Row],[KOD]])=1,1,IF(LEN(L4T_30[[#This Row],[KOD]])=8,2,IF(LEN(L4T_30[[#This Row],[KOD]])=15,3,4)))</f>
        <v>4</v>
      </c>
    </row>
    <row r="971" spans="2:21">
      <c r="B971" s="109" t="s">
        <v>5716</v>
      </c>
      <c r="C971" s="110" t="s">
        <v>5717</v>
      </c>
      <c r="D971" s="111" t="s">
        <v>44</v>
      </c>
      <c r="E971" s="112" t="s">
        <v>46</v>
      </c>
      <c r="F971" s="111" t="s">
        <v>46</v>
      </c>
      <c r="G971" s="112" t="s">
        <v>46</v>
      </c>
      <c r="H971" s="113">
        <v>0</v>
      </c>
      <c r="I971" s="113">
        <v>0</v>
      </c>
      <c r="J971" s="112" t="s">
        <v>5133</v>
      </c>
      <c r="K971" s="114">
        <v>0</v>
      </c>
      <c r="L971" s="114" t="s">
        <v>5134</v>
      </c>
      <c r="M971" s="111" t="s">
        <v>2641</v>
      </c>
      <c r="N971" s="115">
        <v>0</v>
      </c>
      <c r="O971" s="115">
        <v>0</v>
      </c>
      <c r="P971" s="115">
        <v>0</v>
      </c>
      <c r="Q971" s="111" t="s">
        <v>46</v>
      </c>
      <c r="R971" s="111" t="s">
        <v>46</v>
      </c>
      <c r="S971" s="111" t="s">
        <v>46</v>
      </c>
      <c r="T971" s="111" t="s">
        <v>2982</v>
      </c>
      <c r="U971" s="116">
        <f>+IF(LEN(L4T_30[[#This Row],[KOD]])=1,1,IF(LEN(L4T_30[[#This Row],[KOD]])=8,2,IF(LEN(L4T_30[[#This Row],[KOD]])=15,3,4)))</f>
        <v>4</v>
      </c>
    </row>
    <row r="972" spans="2:21">
      <c r="B972" s="109" t="s">
        <v>5718</v>
      </c>
      <c r="C972" s="110" t="s">
        <v>5719</v>
      </c>
      <c r="D972" s="111" t="s">
        <v>44</v>
      </c>
      <c r="E972" s="112" t="s">
        <v>46</v>
      </c>
      <c r="F972" s="111" t="s">
        <v>46</v>
      </c>
      <c r="G972" s="112" t="s">
        <v>46</v>
      </c>
      <c r="H972" s="113">
        <v>0</v>
      </c>
      <c r="I972" s="113">
        <v>0</v>
      </c>
      <c r="J972" s="112" t="s">
        <v>5133</v>
      </c>
      <c r="K972" s="114">
        <v>0</v>
      </c>
      <c r="L972" s="114" t="s">
        <v>5134</v>
      </c>
      <c r="M972" s="111" t="s">
        <v>2641</v>
      </c>
      <c r="N972" s="115">
        <v>0</v>
      </c>
      <c r="O972" s="115">
        <v>0</v>
      </c>
      <c r="P972" s="115">
        <v>0</v>
      </c>
      <c r="Q972" s="111" t="s">
        <v>46</v>
      </c>
      <c r="R972" s="111" t="s">
        <v>46</v>
      </c>
      <c r="S972" s="111" t="s">
        <v>46</v>
      </c>
      <c r="T972" s="111" t="s">
        <v>2987</v>
      </c>
      <c r="U972" s="116">
        <f>+IF(LEN(L4T_30[[#This Row],[KOD]])=1,1,IF(LEN(L4T_30[[#This Row],[KOD]])=8,2,IF(LEN(L4T_30[[#This Row],[KOD]])=15,3,4)))</f>
        <v>4</v>
      </c>
    </row>
    <row r="973" spans="2:21">
      <c r="B973" s="109" t="s">
        <v>5720</v>
      </c>
      <c r="C973" s="110" t="s">
        <v>5721</v>
      </c>
      <c r="D973" s="111" t="s">
        <v>44</v>
      </c>
      <c r="E973" s="112" t="s">
        <v>46</v>
      </c>
      <c r="F973" s="111" t="s">
        <v>46</v>
      </c>
      <c r="G973" s="112" t="s">
        <v>46</v>
      </c>
      <c r="H973" s="113">
        <v>0</v>
      </c>
      <c r="I973" s="113">
        <v>0</v>
      </c>
      <c r="J973" s="112" t="s">
        <v>5133</v>
      </c>
      <c r="K973" s="114">
        <v>0</v>
      </c>
      <c r="L973" s="114" t="s">
        <v>5134</v>
      </c>
      <c r="M973" s="111" t="s">
        <v>2641</v>
      </c>
      <c r="N973" s="115">
        <v>0</v>
      </c>
      <c r="O973" s="115">
        <v>0</v>
      </c>
      <c r="P973" s="115">
        <v>0</v>
      </c>
      <c r="Q973" s="111" t="s">
        <v>46</v>
      </c>
      <c r="R973" s="111" t="s">
        <v>46</v>
      </c>
      <c r="S973" s="111" t="s">
        <v>46</v>
      </c>
      <c r="T973" s="111" t="s">
        <v>2993</v>
      </c>
      <c r="U973" s="116">
        <f>+IF(LEN(L4T_30[[#This Row],[KOD]])=1,1,IF(LEN(L4T_30[[#This Row],[KOD]])=8,2,IF(LEN(L4T_30[[#This Row],[KOD]])=15,3,4)))</f>
        <v>4</v>
      </c>
    </row>
    <row r="974" spans="2:21">
      <c r="B974" s="109" t="s">
        <v>5722</v>
      </c>
      <c r="C974" s="110" t="s">
        <v>5723</v>
      </c>
      <c r="D974" s="111" t="s">
        <v>44</v>
      </c>
      <c r="E974" s="112" t="s">
        <v>46</v>
      </c>
      <c r="F974" s="111" t="s">
        <v>46</v>
      </c>
      <c r="G974" s="112" t="s">
        <v>46</v>
      </c>
      <c r="H974" s="113">
        <v>0</v>
      </c>
      <c r="I974" s="113">
        <v>0</v>
      </c>
      <c r="J974" s="112" t="s">
        <v>5133</v>
      </c>
      <c r="K974" s="114">
        <v>0</v>
      </c>
      <c r="L974" s="114" t="s">
        <v>5134</v>
      </c>
      <c r="M974" s="111" t="s">
        <v>2641</v>
      </c>
      <c r="N974" s="115">
        <v>0</v>
      </c>
      <c r="O974" s="115">
        <v>0</v>
      </c>
      <c r="P974" s="115">
        <v>0</v>
      </c>
      <c r="Q974" s="111" t="s">
        <v>46</v>
      </c>
      <c r="R974" s="111" t="s">
        <v>46</v>
      </c>
      <c r="S974" s="111" t="s">
        <v>46</v>
      </c>
      <c r="T974" s="111" t="s">
        <v>2998</v>
      </c>
      <c r="U974" s="116">
        <f>+IF(LEN(L4T_30[[#This Row],[KOD]])=1,1,IF(LEN(L4T_30[[#This Row],[KOD]])=8,2,IF(LEN(L4T_30[[#This Row],[KOD]])=15,3,4)))</f>
        <v>4</v>
      </c>
    </row>
    <row r="975" spans="2:21">
      <c r="B975" s="109" t="s">
        <v>5724</v>
      </c>
      <c r="C975" s="110" t="s">
        <v>5725</v>
      </c>
      <c r="D975" s="111" t="s">
        <v>44</v>
      </c>
      <c r="E975" s="112" t="s">
        <v>46</v>
      </c>
      <c r="F975" s="111" t="s">
        <v>46</v>
      </c>
      <c r="G975" s="112" t="s">
        <v>46</v>
      </c>
      <c r="H975" s="113">
        <v>0</v>
      </c>
      <c r="I975" s="113">
        <v>0</v>
      </c>
      <c r="J975" s="112" t="s">
        <v>5133</v>
      </c>
      <c r="K975" s="114">
        <v>0</v>
      </c>
      <c r="L975" s="114" t="s">
        <v>5134</v>
      </c>
      <c r="M975" s="111" t="s">
        <v>2641</v>
      </c>
      <c r="N975" s="115">
        <v>0</v>
      </c>
      <c r="O975" s="115">
        <v>0</v>
      </c>
      <c r="P975" s="115">
        <v>0</v>
      </c>
      <c r="Q975" s="111" t="s">
        <v>46</v>
      </c>
      <c r="R975" s="111" t="s">
        <v>46</v>
      </c>
      <c r="S975" s="111" t="s">
        <v>46</v>
      </c>
      <c r="T975" s="111" t="s">
        <v>3003</v>
      </c>
      <c r="U975" s="116">
        <f>+IF(LEN(L4T_30[[#This Row],[KOD]])=1,1,IF(LEN(L4T_30[[#This Row],[KOD]])=8,2,IF(LEN(L4T_30[[#This Row],[KOD]])=15,3,4)))</f>
        <v>4</v>
      </c>
    </row>
    <row r="976" spans="2:21">
      <c r="B976" s="109" t="s">
        <v>5726</v>
      </c>
      <c r="C976" s="110" t="s">
        <v>5727</v>
      </c>
      <c r="D976" s="111" t="s">
        <v>44</v>
      </c>
      <c r="E976" s="112" t="s">
        <v>46</v>
      </c>
      <c r="F976" s="111" t="s">
        <v>46</v>
      </c>
      <c r="G976" s="112" t="s">
        <v>46</v>
      </c>
      <c r="H976" s="113">
        <v>0</v>
      </c>
      <c r="I976" s="113">
        <v>0</v>
      </c>
      <c r="J976" s="112" t="s">
        <v>5133</v>
      </c>
      <c r="K976" s="114">
        <v>0</v>
      </c>
      <c r="L976" s="114" t="s">
        <v>5134</v>
      </c>
      <c r="M976" s="111" t="s">
        <v>2641</v>
      </c>
      <c r="N976" s="115">
        <v>0</v>
      </c>
      <c r="O976" s="115">
        <v>0</v>
      </c>
      <c r="P976" s="115">
        <v>0</v>
      </c>
      <c r="Q976" s="111" t="s">
        <v>46</v>
      </c>
      <c r="R976" s="111" t="s">
        <v>46</v>
      </c>
      <c r="S976" s="111" t="s">
        <v>46</v>
      </c>
      <c r="T976" s="111" t="s">
        <v>3008</v>
      </c>
      <c r="U976" s="116">
        <f>+IF(LEN(L4T_30[[#This Row],[KOD]])=1,1,IF(LEN(L4T_30[[#This Row],[KOD]])=8,2,IF(LEN(L4T_30[[#This Row],[KOD]])=15,3,4)))</f>
        <v>4</v>
      </c>
    </row>
    <row r="977" spans="2:21">
      <c r="B977" s="109" t="s">
        <v>5728</v>
      </c>
      <c r="C977" s="110" t="s">
        <v>5729</v>
      </c>
      <c r="D977" s="111" t="s">
        <v>44</v>
      </c>
      <c r="E977" s="112" t="s">
        <v>46</v>
      </c>
      <c r="F977" s="111" t="s">
        <v>46</v>
      </c>
      <c r="G977" s="112" t="s">
        <v>46</v>
      </c>
      <c r="H977" s="113">
        <v>0</v>
      </c>
      <c r="I977" s="113">
        <v>0</v>
      </c>
      <c r="J977" s="112" t="s">
        <v>5133</v>
      </c>
      <c r="K977" s="114">
        <v>0</v>
      </c>
      <c r="L977" s="114" t="s">
        <v>5134</v>
      </c>
      <c r="M977" s="111" t="s">
        <v>2641</v>
      </c>
      <c r="N977" s="115">
        <v>0</v>
      </c>
      <c r="O977" s="115">
        <v>0</v>
      </c>
      <c r="P977" s="115">
        <v>0</v>
      </c>
      <c r="Q977" s="111" t="s">
        <v>46</v>
      </c>
      <c r="R977" s="111" t="s">
        <v>46</v>
      </c>
      <c r="S977" s="111" t="s">
        <v>46</v>
      </c>
      <c r="T977" s="111" t="s">
        <v>5568</v>
      </c>
      <c r="U977" s="116">
        <f>+IF(LEN(L4T_30[[#This Row],[KOD]])=1,1,IF(LEN(L4T_30[[#This Row],[KOD]])=8,2,IF(LEN(L4T_30[[#This Row],[KOD]])=15,3,4)))</f>
        <v>4</v>
      </c>
    </row>
    <row r="978" spans="2:21">
      <c r="B978" s="109" t="s">
        <v>5730</v>
      </c>
      <c r="C978" s="110" t="s">
        <v>5731</v>
      </c>
      <c r="D978" s="111" t="s">
        <v>44</v>
      </c>
      <c r="E978" s="112" t="s">
        <v>46</v>
      </c>
      <c r="F978" s="111" t="s">
        <v>46</v>
      </c>
      <c r="G978" s="112" t="s">
        <v>46</v>
      </c>
      <c r="H978" s="113">
        <v>0</v>
      </c>
      <c r="I978" s="113">
        <v>0</v>
      </c>
      <c r="J978" s="112" t="s">
        <v>5133</v>
      </c>
      <c r="K978" s="114">
        <v>0</v>
      </c>
      <c r="L978" s="114" t="s">
        <v>5134</v>
      </c>
      <c r="M978" s="111" t="s">
        <v>2641</v>
      </c>
      <c r="N978" s="115">
        <v>0</v>
      </c>
      <c r="O978" s="115">
        <v>0</v>
      </c>
      <c r="P978" s="115">
        <v>0</v>
      </c>
      <c r="Q978" s="111" t="s">
        <v>46</v>
      </c>
      <c r="R978" s="111" t="s">
        <v>46</v>
      </c>
      <c r="S978" s="111" t="s">
        <v>46</v>
      </c>
      <c r="T978" s="111" t="s">
        <v>5571</v>
      </c>
      <c r="U978" s="116">
        <f>+IF(LEN(L4T_30[[#This Row],[KOD]])=1,1,IF(LEN(L4T_30[[#This Row],[KOD]])=8,2,IF(LEN(L4T_30[[#This Row],[KOD]])=15,3,4)))</f>
        <v>4</v>
      </c>
    </row>
    <row r="979" spans="2:21">
      <c r="B979" s="109" t="s">
        <v>5732</v>
      </c>
      <c r="C979" s="110" t="s">
        <v>5733</v>
      </c>
      <c r="D979" s="111" t="s">
        <v>44</v>
      </c>
      <c r="E979" s="112" t="s">
        <v>46</v>
      </c>
      <c r="F979" s="111" t="s">
        <v>46</v>
      </c>
      <c r="G979" s="112" t="s">
        <v>46</v>
      </c>
      <c r="H979" s="113">
        <v>0</v>
      </c>
      <c r="I979" s="113">
        <v>0</v>
      </c>
      <c r="J979" s="112" t="s">
        <v>5133</v>
      </c>
      <c r="K979" s="114">
        <v>0</v>
      </c>
      <c r="L979" s="114" t="s">
        <v>5134</v>
      </c>
      <c r="M979" s="111" t="s">
        <v>2641</v>
      </c>
      <c r="N979" s="115">
        <v>0</v>
      </c>
      <c r="O979" s="115">
        <v>0</v>
      </c>
      <c r="P979" s="115">
        <v>0</v>
      </c>
      <c r="Q979" s="111" t="s">
        <v>46</v>
      </c>
      <c r="R979" s="111" t="s">
        <v>46</v>
      </c>
      <c r="S979" s="111" t="s">
        <v>46</v>
      </c>
      <c r="T979" s="111" t="s">
        <v>5334</v>
      </c>
      <c r="U979" s="116">
        <f>+IF(LEN(L4T_30[[#This Row],[KOD]])=1,1,IF(LEN(L4T_30[[#This Row],[KOD]])=8,2,IF(LEN(L4T_30[[#This Row],[KOD]])=15,3,4)))</f>
        <v>4</v>
      </c>
    </row>
    <row r="980" spans="2:21">
      <c r="B980" s="109" t="s">
        <v>5734</v>
      </c>
      <c r="C980" s="110" t="s">
        <v>5735</v>
      </c>
      <c r="D980" s="111" t="s">
        <v>44</v>
      </c>
      <c r="E980" s="112" t="s">
        <v>46</v>
      </c>
      <c r="F980" s="111" t="s">
        <v>46</v>
      </c>
      <c r="G980" s="112" t="s">
        <v>46</v>
      </c>
      <c r="H980" s="113">
        <v>0</v>
      </c>
      <c r="I980" s="113">
        <v>0</v>
      </c>
      <c r="J980" s="112" t="s">
        <v>5133</v>
      </c>
      <c r="K980" s="114">
        <v>0</v>
      </c>
      <c r="L980" s="114" t="s">
        <v>5134</v>
      </c>
      <c r="M980" s="111" t="s">
        <v>2641</v>
      </c>
      <c r="N980" s="115">
        <v>0</v>
      </c>
      <c r="O980" s="115">
        <v>0</v>
      </c>
      <c r="P980" s="115">
        <v>0</v>
      </c>
      <c r="Q980" s="111" t="s">
        <v>46</v>
      </c>
      <c r="R980" s="111" t="s">
        <v>46</v>
      </c>
      <c r="S980" s="111" t="s">
        <v>46</v>
      </c>
      <c r="T980" s="111" t="s">
        <v>5282</v>
      </c>
      <c r="U980" s="116">
        <f>+IF(LEN(L4T_30[[#This Row],[KOD]])=1,1,IF(LEN(L4T_30[[#This Row],[KOD]])=8,2,IF(LEN(L4T_30[[#This Row],[KOD]])=15,3,4)))</f>
        <v>4</v>
      </c>
    </row>
    <row r="981" spans="2:21">
      <c r="B981" s="109" t="s">
        <v>5736</v>
      </c>
      <c r="C981" s="110" t="s">
        <v>5737</v>
      </c>
      <c r="D981" s="111" t="s">
        <v>44</v>
      </c>
      <c r="E981" s="112" t="s">
        <v>46</v>
      </c>
      <c r="F981" s="111" t="s">
        <v>46</v>
      </c>
      <c r="G981" s="112" t="s">
        <v>46</v>
      </c>
      <c r="H981" s="113">
        <v>0</v>
      </c>
      <c r="I981" s="113">
        <v>0</v>
      </c>
      <c r="J981" s="112" t="s">
        <v>5133</v>
      </c>
      <c r="K981" s="114">
        <v>0</v>
      </c>
      <c r="L981" s="114" t="s">
        <v>5134</v>
      </c>
      <c r="M981" s="111" t="s">
        <v>2641</v>
      </c>
      <c r="N981" s="115">
        <v>0</v>
      </c>
      <c r="O981" s="115">
        <v>0</v>
      </c>
      <c r="P981" s="115">
        <v>0</v>
      </c>
      <c r="Q981" s="111" t="s">
        <v>46</v>
      </c>
      <c r="R981" s="111" t="s">
        <v>46</v>
      </c>
      <c r="S981" s="111" t="s">
        <v>46</v>
      </c>
      <c r="T981" s="111" t="s">
        <v>5578</v>
      </c>
      <c r="U981" s="116">
        <f>+IF(LEN(L4T_30[[#This Row],[KOD]])=1,1,IF(LEN(L4T_30[[#This Row],[KOD]])=8,2,IF(LEN(L4T_30[[#This Row],[KOD]])=15,3,4)))</f>
        <v>4</v>
      </c>
    </row>
    <row r="982" spans="2:21">
      <c r="B982" s="109" t="s">
        <v>5738</v>
      </c>
      <c r="C982" s="110" t="s">
        <v>5739</v>
      </c>
      <c r="D982" s="111" t="s">
        <v>44</v>
      </c>
      <c r="E982" s="112" t="s">
        <v>46</v>
      </c>
      <c r="F982" s="111" t="s">
        <v>46</v>
      </c>
      <c r="G982" s="112" t="s">
        <v>46</v>
      </c>
      <c r="H982" s="113">
        <v>0</v>
      </c>
      <c r="I982" s="113">
        <v>0</v>
      </c>
      <c r="J982" s="112" t="s">
        <v>5133</v>
      </c>
      <c r="K982" s="114">
        <v>0</v>
      </c>
      <c r="L982" s="114" t="s">
        <v>5134</v>
      </c>
      <c r="M982" s="111" t="s">
        <v>2641</v>
      </c>
      <c r="N982" s="115">
        <v>0</v>
      </c>
      <c r="O982" s="115">
        <v>0</v>
      </c>
      <c r="P982" s="115">
        <v>0</v>
      </c>
      <c r="Q982" s="111" t="s">
        <v>46</v>
      </c>
      <c r="R982" s="111" t="s">
        <v>46</v>
      </c>
      <c r="S982" s="111" t="s">
        <v>46</v>
      </c>
      <c r="T982" s="111" t="s">
        <v>5581</v>
      </c>
      <c r="U982" s="116">
        <f>+IF(LEN(L4T_30[[#This Row],[KOD]])=1,1,IF(LEN(L4T_30[[#This Row],[KOD]])=8,2,IF(LEN(L4T_30[[#This Row],[KOD]])=15,3,4)))</f>
        <v>4</v>
      </c>
    </row>
    <row r="983" spans="2:21">
      <c r="B983" s="109" t="s">
        <v>5740</v>
      </c>
      <c r="C983" s="110" t="s">
        <v>5741</v>
      </c>
      <c r="D983" s="111" t="s">
        <v>44</v>
      </c>
      <c r="E983" s="112" t="s">
        <v>46</v>
      </c>
      <c r="F983" s="111" t="s">
        <v>46</v>
      </c>
      <c r="G983" s="112" t="s">
        <v>46</v>
      </c>
      <c r="H983" s="113">
        <v>0</v>
      </c>
      <c r="I983" s="113">
        <v>0</v>
      </c>
      <c r="J983" s="112" t="s">
        <v>5133</v>
      </c>
      <c r="K983" s="114">
        <v>0</v>
      </c>
      <c r="L983" s="114" t="s">
        <v>5134</v>
      </c>
      <c r="M983" s="111" t="s">
        <v>2641</v>
      </c>
      <c r="N983" s="115">
        <v>0</v>
      </c>
      <c r="O983" s="115">
        <v>0</v>
      </c>
      <c r="P983" s="115">
        <v>0</v>
      </c>
      <c r="Q983" s="111" t="s">
        <v>46</v>
      </c>
      <c r="R983" s="111" t="s">
        <v>46</v>
      </c>
      <c r="S983" s="111" t="s">
        <v>46</v>
      </c>
      <c r="T983" s="111" t="s">
        <v>5584</v>
      </c>
      <c r="U983" s="116">
        <f>+IF(LEN(L4T_30[[#This Row],[KOD]])=1,1,IF(LEN(L4T_30[[#This Row],[KOD]])=8,2,IF(LEN(L4T_30[[#This Row],[KOD]])=15,3,4)))</f>
        <v>4</v>
      </c>
    </row>
    <row r="984" spans="2:21">
      <c r="B984" s="109" t="s">
        <v>5742</v>
      </c>
      <c r="C984" s="110" t="s">
        <v>5743</v>
      </c>
      <c r="D984" s="111" t="s">
        <v>44</v>
      </c>
      <c r="E984" s="112" t="s">
        <v>46</v>
      </c>
      <c r="F984" s="111" t="s">
        <v>46</v>
      </c>
      <c r="G984" s="112" t="s">
        <v>46</v>
      </c>
      <c r="H984" s="113">
        <v>0</v>
      </c>
      <c r="I984" s="113">
        <v>0</v>
      </c>
      <c r="J984" s="112" t="s">
        <v>5133</v>
      </c>
      <c r="K984" s="114">
        <v>0</v>
      </c>
      <c r="L984" s="114" t="s">
        <v>5134</v>
      </c>
      <c r="M984" s="111" t="s">
        <v>2641</v>
      </c>
      <c r="N984" s="115">
        <v>0</v>
      </c>
      <c r="O984" s="115">
        <v>0</v>
      </c>
      <c r="P984" s="115">
        <v>0</v>
      </c>
      <c r="Q984" s="111" t="s">
        <v>46</v>
      </c>
      <c r="R984" s="111" t="s">
        <v>46</v>
      </c>
      <c r="S984" s="111" t="s">
        <v>46</v>
      </c>
      <c r="T984" s="111" t="s">
        <v>5587</v>
      </c>
      <c r="U984" s="116">
        <f>+IF(LEN(L4T_30[[#This Row],[KOD]])=1,1,IF(LEN(L4T_30[[#This Row],[KOD]])=8,2,IF(LEN(L4T_30[[#This Row],[KOD]])=15,3,4)))</f>
        <v>4</v>
      </c>
    </row>
    <row r="985" spans="2:21">
      <c r="B985" s="109" t="s">
        <v>5744</v>
      </c>
      <c r="C985" s="110" t="s">
        <v>5745</v>
      </c>
      <c r="D985" s="111" t="s">
        <v>44</v>
      </c>
      <c r="E985" s="112" t="s">
        <v>46</v>
      </c>
      <c r="F985" s="111" t="s">
        <v>46</v>
      </c>
      <c r="G985" s="112" t="s">
        <v>46</v>
      </c>
      <c r="H985" s="113">
        <v>0</v>
      </c>
      <c r="I985" s="113">
        <v>0</v>
      </c>
      <c r="J985" s="112" t="s">
        <v>5133</v>
      </c>
      <c r="K985" s="114">
        <v>0</v>
      </c>
      <c r="L985" s="114" t="s">
        <v>5134</v>
      </c>
      <c r="M985" s="111" t="s">
        <v>2641</v>
      </c>
      <c r="N985" s="115">
        <v>0</v>
      </c>
      <c r="O985" s="115">
        <v>0</v>
      </c>
      <c r="P985" s="115">
        <v>0</v>
      </c>
      <c r="Q985" s="111" t="s">
        <v>46</v>
      </c>
      <c r="R985" s="111" t="s">
        <v>46</v>
      </c>
      <c r="S985" s="111" t="s">
        <v>46</v>
      </c>
      <c r="T985" s="111" t="s">
        <v>5590</v>
      </c>
      <c r="U985" s="116">
        <f>+IF(LEN(L4T_30[[#This Row],[KOD]])=1,1,IF(LEN(L4T_30[[#This Row],[KOD]])=8,2,IF(LEN(L4T_30[[#This Row],[KOD]])=15,3,4)))</f>
        <v>4</v>
      </c>
    </row>
    <row r="986" spans="2:21">
      <c r="B986" s="109" t="s">
        <v>5746</v>
      </c>
      <c r="C986" s="110" t="s">
        <v>5747</v>
      </c>
      <c r="D986" s="111" t="s">
        <v>44</v>
      </c>
      <c r="E986" s="112" t="s">
        <v>46</v>
      </c>
      <c r="F986" s="111" t="s">
        <v>46</v>
      </c>
      <c r="G986" s="112" t="s">
        <v>46</v>
      </c>
      <c r="H986" s="113">
        <v>0</v>
      </c>
      <c r="I986" s="113">
        <v>0</v>
      </c>
      <c r="J986" s="112" t="s">
        <v>5133</v>
      </c>
      <c r="K986" s="114">
        <v>0</v>
      </c>
      <c r="L986" s="114" t="s">
        <v>5134</v>
      </c>
      <c r="M986" s="111" t="s">
        <v>2641</v>
      </c>
      <c r="N986" s="115">
        <v>0</v>
      </c>
      <c r="O986" s="115">
        <v>0</v>
      </c>
      <c r="P986" s="115">
        <v>0</v>
      </c>
      <c r="Q986" s="111" t="s">
        <v>46</v>
      </c>
      <c r="R986" s="111" t="s">
        <v>46</v>
      </c>
      <c r="S986" s="111" t="s">
        <v>46</v>
      </c>
      <c r="T986" s="111" t="s">
        <v>5593</v>
      </c>
      <c r="U986" s="116">
        <f>+IF(LEN(L4T_30[[#This Row],[KOD]])=1,1,IF(LEN(L4T_30[[#This Row],[KOD]])=8,2,IF(LEN(L4T_30[[#This Row],[KOD]])=15,3,4)))</f>
        <v>4</v>
      </c>
    </row>
    <row r="987" spans="2:21">
      <c r="B987" s="104" t="s">
        <v>5748</v>
      </c>
      <c r="C987" s="41" t="s">
        <v>5749</v>
      </c>
      <c r="D987" s="43" t="s">
        <v>46</v>
      </c>
      <c r="E987" s="105" t="s">
        <v>46</v>
      </c>
      <c r="F987" s="43" t="s">
        <v>46</v>
      </c>
      <c r="G987" s="105" t="s">
        <v>46</v>
      </c>
      <c r="H987" s="45">
        <v>0</v>
      </c>
      <c r="I987" s="45">
        <v>0</v>
      </c>
      <c r="J987" s="105" t="s">
        <v>46</v>
      </c>
      <c r="K987" s="106">
        <v>0</v>
      </c>
      <c r="L987" s="106" t="s">
        <v>46</v>
      </c>
      <c r="M987" s="43" t="s">
        <v>46</v>
      </c>
      <c r="N987" s="107">
        <v>0</v>
      </c>
      <c r="O987" s="107">
        <v>0</v>
      </c>
      <c r="P987" s="107">
        <v>0</v>
      </c>
      <c r="Q987" s="43" t="s">
        <v>46</v>
      </c>
      <c r="R987" s="43" t="s">
        <v>46</v>
      </c>
      <c r="S987" s="43" t="s">
        <v>5285</v>
      </c>
      <c r="T987" s="43" t="s">
        <v>46</v>
      </c>
      <c r="U987" s="108">
        <f>+IF(LEN(L4T_30[[#This Row],[KOD]])=1,1,IF(LEN(L4T_30[[#This Row],[KOD]])=8,2,IF(LEN(L4T_30[[#This Row],[KOD]])=15,3,4)))</f>
        <v>3</v>
      </c>
    </row>
    <row r="988" spans="2:21">
      <c r="B988" s="109" t="s">
        <v>5750</v>
      </c>
      <c r="C988" s="110" t="s">
        <v>5751</v>
      </c>
      <c r="D988" s="111" t="s">
        <v>44</v>
      </c>
      <c r="E988" s="112" t="s">
        <v>46</v>
      </c>
      <c r="F988" s="111" t="s">
        <v>46</v>
      </c>
      <c r="G988" s="112" t="s">
        <v>46</v>
      </c>
      <c r="H988" s="113">
        <v>0</v>
      </c>
      <c r="I988" s="113">
        <v>0</v>
      </c>
      <c r="J988" s="112" t="s">
        <v>5133</v>
      </c>
      <c r="K988" s="114">
        <v>0</v>
      </c>
      <c r="L988" s="114" t="s">
        <v>5134</v>
      </c>
      <c r="M988" s="111" t="s">
        <v>2641</v>
      </c>
      <c r="N988" s="115">
        <v>0</v>
      </c>
      <c r="O988" s="115">
        <v>0</v>
      </c>
      <c r="P988" s="115">
        <v>0</v>
      </c>
      <c r="Q988" s="111" t="s">
        <v>46</v>
      </c>
      <c r="R988" s="111" t="s">
        <v>46</v>
      </c>
      <c r="S988" s="111" t="s">
        <v>46</v>
      </c>
      <c r="T988" s="111" t="s">
        <v>5342</v>
      </c>
      <c r="U988" s="116">
        <f>+IF(LEN(L4T_30[[#This Row],[KOD]])=1,1,IF(LEN(L4T_30[[#This Row],[KOD]])=8,2,IF(LEN(L4T_30[[#This Row],[KOD]])=15,3,4)))</f>
        <v>4</v>
      </c>
    </row>
    <row r="989" spans="2:21">
      <c r="B989" s="109" t="s">
        <v>5752</v>
      </c>
      <c r="C989" s="110" t="s">
        <v>5753</v>
      </c>
      <c r="D989" s="111" t="s">
        <v>44</v>
      </c>
      <c r="E989" s="112" t="s">
        <v>46</v>
      </c>
      <c r="F989" s="111" t="s">
        <v>46</v>
      </c>
      <c r="G989" s="112" t="s">
        <v>46</v>
      </c>
      <c r="H989" s="113">
        <v>0</v>
      </c>
      <c r="I989" s="113">
        <v>0</v>
      </c>
      <c r="J989" s="112" t="s">
        <v>5133</v>
      </c>
      <c r="K989" s="114">
        <v>0</v>
      </c>
      <c r="L989" s="114" t="s">
        <v>5134</v>
      </c>
      <c r="M989" s="111" t="s">
        <v>2641</v>
      </c>
      <c r="N989" s="115">
        <v>0</v>
      </c>
      <c r="O989" s="115">
        <v>0</v>
      </c>
      <c r="P989" s="115">
        <v>0</v>
      </c>
      <c r="Q989" s="111" t="s">
        <v>46</v>
      </c>
      <c r="R989" s="111" t="s">
        <v>46</v>
      </c>
      <c r="S989" s="111" t="s">
        <v>46</v>
      </c>
      <c r="T989" s="111" t="s">
        <v>5600</v>
      </c>
      <c r="U989" s="116">
        <f>+IF(LEN(L4T_30[[#This Row],[KOD]])=1,1,IF(LEN(L4T_30[[#This Row],[KOD]])=8,2,IF(LEN(L4T_30[[#This Row],[KOD]])=15,3,4)))</f>
        <v>4</v>
      </c>
    </row>
    <row r="990" spans="2:21">
      <c r="B990" s="109" t="s">
        <v>5754</v>
      </c>
      <c r="C990" s="110" t="s">
        <v>5755</v>
      </c>
      <c r="D990" s="111" t="s">
        <v>44</v>
      </c>
      <c r="E990" s="112" t="s">
        <v>46</v>
      </c>
      <c r="F990" s="111" t="s">
        <v>46</v>
      </c>
      <c r="G990" s="112" t="s">
        <v>46</v>
      </c>
      <c r="H990" s="113">
        <v>0</v>
      </c>
      <c r="I990" s="113">
        <v>0</v>
      </c>
      <c r="J990" s="112" t="s">
        <v>5133</v>
      </c>
      <c r="K990" s="114">
        <v>0</v>
      </c>
      <c r="L990" s="114" t="s">
        <v>5134</v>
      </c>
      <c r="M990" s="111" t="s">
        <v>2641</v>
      </c>
      <c r="N990" s="115">
        <v>0</v>
      </c>
      <c r="O990" s="115">
        <v>0</v>
      </c>
      <c r="P990" s="115">
        <v>0</v>
      </c>
      <c r="Q990" s="111" t="s">
        <v>46</v>
      </c>
      <c r="R990" s="111" t="s">
        <v>46</v>
      </c>
      <c r="S990" s="111" t="s">
        <v>46</v>
      </c>
      <c r="T990" s="111" t="s">
        <v>5603</v>
      </c>
      <c r="U990" s="116">
        <f>+IF(LEN(L4T_30[[#This Row],[KOD]])=1,1,IF(LEN(L4T_30[[#This Row],[KOD]])=8,2,IF(LEN(L4T_30[[#This Row],[KOD]])=15,3,4)))</f>
        <v>4</v>
      </c>
    </row>
    <row r="991" spans="2:21">
      <c r="B991" s="109" t="s">
        <v>5756</v>
      </c>
      <c r="C991" s="110" t="s">
        <v>5757</v>
      </c>
      <c r="D991" s="111" t="s">
        <v>44</v>
      </c>
      <c r="E991" s="112" t="s">
        <v>46</v>
      </c>
      <c r="F991" s="111" t="s">
        <v>46</v>
      </c>
      <c r="G991" s="112" t="s">
        <v>46</v>
      </c>
      <c r="H991" s="113">
        <v>0</v>
      </c>
      <c r="I991" s="113">
        <v>0</v>
      </c>
      <c r="J991" s="112" t="s">
        <v>5133</v>
      </c>
      <c r="K991" s="114">
        <v>0</v>
      </c>
      <c r="L991" s="114" t="s">
        <v>5134</v>
      </c>
      <c r="M991" s="111" t="s">
        <v>2641</v>
      </c>
      <c r="N991" s="115">
        <v>0</v>
      </c>
      <c r="O991" s="115">
        <v>0</v>
      </c>
      <c r="P991" s="115">
        <v>0</v>
      </c>
      <c r="Q991" s="111" t="s">
        <v>46</v>
      </c>
      <c r="R991" s="111" t="s">
        <v>46</v>
      </c>
      <c r="S991" s="111" t="s">
        <v>46</v>
      </c>
      <c r="T991" s="111" t="s">
        <v>5606</v>
      </c>
      <c r="U991" s="116">
        <f>+IF(LEN(L4T_30[[#This Row],[KOD]])=1,1,IF(LEN(L4T_30[[#This Row],[KOD]])=8,2,IF(LEN(L4T_30[[#This Row],[KOD]])=15,3,4)))</f>
        <v>4</v>
      </c>
    </row>
    <row r="992" spans="2:21">
      <c r="B992" s="109" t="s">
        <v>5758</v>
      </c>
      <c r="C992" s="110" t="s">
        <v>5759</v>
      </c>
      <c r="D992" s="111" t="s">
        <v>44</v>
      </c>
      <c r="E992" s="112" t="s">
        <v>46</v>
      </c>
      <c r="F992" s="111" t="s">
        <v>46</v>
      </c>
      <c r="G992" s="112" t="s">
        <v>46</v>
      </c>
      <c r="H992" s="113">
        <v>0</v>
      </c>
      <c r="I992" s="113">
        <v>0</v>
      </c>
      <c r="J992" s="112" t="s">
        <v>5133</v>
      </c>
      <c r="K992" s="114">
        <v>0</v>
      </c>
      <c r="L992" s="114" t="s">
        <v>5134</v>
      </c>
      <c r="M992" s="111" t="s">
        <v>2641</v>
      </c>
      <c r="N992" s="115">
        <v>0</v>
      </c>
      <c r="O992" s="115">
        <v>0</v>
      </c>
      <c r="P992" s="115">
        <v>0</v>
      </c>
      <c r="Q992" s="111" t="s">
        <v>46</v>
      </c>
      <c r="R992" s="111" t="s">
        <v>46</v>
      </c>
      <c r="S992" s="111" t="s">
        <v>46</v>
      </c>
      <c r="T992" s="111" t="s">
        <v>5609</v>
      </c>
      <c r="U992" s="116">
        <f>+IF(LEN(L4T_30[[#This Row],[KOD]])=1,1,IF(LEN(L4T_30[[#This Row],[KOD]])=8,2,IF(LEN(L4T_30[[#This Row],[KOD]])=15,3,4)))</f>
        <v>4</v>
      </c>
    </row>
    <row r="993" spans="2:21">
      <c r="B993" s="109" t="s">
        <v>5760</v>
      </c>
      <c r="C993" s="110" t="s">
        <v>5761</v>
      </c>
      <c r="D993" s="111" t="s">
        <v>44</v>
      </c>
      <c r="E993" s="112" t="s">
        <v>46</v>
      </c>
      <c r="F993" s="111" t="s">
        <v>46</v>
      </c>
      <c r="G993" s="112" t="s">
        <v>46</v>
      </c>
      <c r="H993" s="113">
        <v>0</v>
      </c>
      <c r="I993" s="113">
        <v>0</v>
      </c>
      <c r="J993" s="112" t="s">
        <v>5133</v>
      </c>
      <c r="K993" s="114">
        <v>0</v>
      </c>
      <c r="L993" s="114" t="s">
        <v>5134</v>
      </c>
      <c r="M993" s="111" t="s">
        <v>2641</v>
      </c>
      <c r="N993" s="115">
        <v>0</v>
      </c>
      <c r="O993" s="115">
        <v>0</v>
      </c>
      <c r="P993" s="115">
        <v>0</v>
      </c>
      <c r="Q993" s="111" t="s">
        <v>46</v>
      </c>
      <c r="R993" s="111" t="s">
        <v>46</v>
      </c>
      <c r="S993" s="111" t="s">
        <v>46</v>
      </c>
      <c r="T993" s="111" t="s">
        <v>5612</v>
      </c>
      <c r="U993" s="116">
        <f>+IF(LEN(L4T_30[[#This Row],[KOD]])=1,1,IF(LEN(L4T_30[[#This Row],[KOD]])=8,2,IF(LEN(L4T_30[[#This Row],[KOD]])=15,3,4)))</f>
        <v>4</v>
      </c>
    </row>
    <row r="994" spans="2:21">
      <c r="B994" s="109" t="s">
        <v>5762</v>
      </c>
      <c r="C994" s="110" t="s">
        <v>5763</v>
      </c>
      <c r="D994" s="111" t="s">
        <v>44</v>
      </c>
      <c r="E994" s="112" t="s">
        <v>46</v>
      </c>
      <c r="F994" s="111" t="s">
        <v>46</v>
      </c>
      <c r="G994" s="112" t="s">
        <v>46</v>
      </c>
      <c r="H994" s="113">
        <v>0</v>
      </c>
      <c r="I994" s="113">
        <v>0</v>
      </c>
      <c r="J994" s="112" t="s">
        <v>5133</v>
      </c>
      <c r="K994" s="114">
        <v>0</v>
      </c>
      <c r="L994" s="114" t="s">
        <v>5134</v>
      </c>
      <c r="M994" s="111" t="s">
        <v>2641</v>
      </c>
      <c r="N994" s="115">
        <v>0</v>
      </c>
      <c r="O994" s="115">
        <v>0</v>
      </c>
      <c r="P994" s="115">
        <v>0</v>
      </c>
      <c r="Q994" s="111" t="s">
        <v>46</v>
      </c>
      <c r="R994" s="111" t="s">
        <v>46</v>
      </c>
      <c r="S994" s="111" t="s">
        <v>46</v>
      </c>
      <c r="T994" s="111" t="s">
        <v>5615</v>
      </c>
      <c r="U994" s="116">
        <f>+IF(LEN(L4T_30[[#This Row],[KOD]])=1,1,IF(LEN(L4T_30[[#This Row],[KOD]])=8,2,IF(LEN(L4T_30[[#This Row],[KOD]])=15,3,4)))</f>
        <v>4</v>
      </c>
    </row>
    <row r="995" spans="2:21">
      <c r="B995" s="104" t="s">
        <v>5764</v>
      </c>
      <c r="C995" s="41" t="s">
        <v>5765</v>
      </c>
      <c r="D995" s="43" t="s">
        <v>46</v>
      </c>
      <c r="E995" s="105" t="s">
        <v>46</v>
      </c>
      <c r="F995" s="43" t="s">
        <v>46</v>
      </c>
      <c r="G995" s="105" t="s">
        <v>46</v>
      </c>
      <c r="H995" s="45">
        <v>0</v>
      </c>
      <c r="I995" s="45">
        <v>0</v>
      </c>
      <c r="J995" s="105" t="s">
        <v>46</v>
      </c>
      <c r="K995" s="106">
        <v>0</v>
      </c>
      <c r="L995" s="106" t="s">
        <v>46</v>
      </c>
      <c r="M995" s="43" t="s">
        <v>46</v>
      </c>
      <c r="N995" s="107">
        <v>0</v>
      </c>
      <c r="O995" s="107">
        <v>0</v>
      </c>
      <c r="P995" s="107">
        <v>0</v>
      </c>
      <c r="Q995" s="43" t="s">
        <v>46</v>
      </c>
      <c r="R995" s="43" t="s">
        <v>46</v>
      </c>
      <c r="S995" s="43" t="s">
        <v>5618</v>
      </c>
      <c r="T995" s="43" t="s">
        <v>46</v>
      </c>
      <c r="U995" s="108">
        <f>+IF(LEN(L4T_30[[#This Row],[KOD]])=1,1,IF(LEN(L4T_30[[#This Row],[KOD]])=8,2,IF(LEN(L4T_30[[#This Row],[KOD]])=15,3,4)))</f>
        <v>3</v>
      </c>
    </row>
    <row r="996" spans="2:21">
      <c r="B996" s="109" t="s">
        <v>5766</v>
      </c>
      <c r="C996" s="110" t="s">
        <v>7548</v>
      </c>
      <c r="D996" s="111" t="s">
        <v>44</v>
      </c>
      <c r="E996" s="112" t="s">
        <v>46</v>
      </c>
      <c r="F996" s="111" t="s">
        <v>46</v>
      </c>
      <c r="G996" s="112" t="s">
        <v>46</v>
      </c>
      <c r="H996" s="113">
        <v>0</v>
      </c>
      <c r="I996" s="113">
        <v>0</v>
      </c>
      <c r="J996" s="112" t="s">
        <v>5133</v>
      </c>
      <c r="K996" s="114">
        <v>0</v>
      </c>
      <c r="L996" s="114" t="s">
        <v>5134</v>
      </c>
      <c r="M996" s="111" t="s">
        <v>2641</v>
      </c>
      <c r="N996" s="115">
        <v>0</v>
      </c>
      <c r="O996" s="115">
        <v>0</v>
      </c>
      <c r="P996" s="115">
        <v>0</v>
      </c>
      <c r="Q996" s="111" t="s">
        <v>46</v>
      </c>
      <c r="R996" s="111" t="s">
        <v>46</v>
      </c>
      <c r="S996" s="111" t="s">
        <v>46</v>
      </c>
      <c r="T996" s="111" t="s">
        <v>5342</v>
      </c>
      <c r="U996" s="116">
        <f>+IF(LEN(L4T_30[[#This Row],[KOD]])=1,1,IF(LEN(L4T_30[[#This Row],[KOD]])=8,2,IF(LEN(L4T_30[[#This Row],[KOD]])=15,3,4)))</f>
        <v>4</v>
      </c>
    </row>
    <row r="997" spans="2:21">
      <c r="B997" s="99" t="s">
        <v>5767</v>
      </c>
      <c r="C997" s="33" t="s">
        <v>5768</v>
      </c>
      <c r="D997" s="35" t="s">
        <v>46</v>
      </c>
      <c r="E997" s="100" t="s">
        <v>46</v>
      </c>
      <c r="F997" s="35" t="s">
        <v>46</v>
      </c>
      <c r="G997" s="100" t="s">
        <v>46</v>
      </c>
      <c r="H997" s="37">
        <v>0</v>
      </c>
      <c r="I997" s="37">
        <v>0</v>
      </c>
      <c r="J997" s="100" t="s">
        <v>46</v>
      </c>
      <c r="K997" s="101">
        <v>0</v>
      </c>
      <c r="L997" s="101" t="s">
        <v>46</v>
      </c>
      <c r="M997" s="35" t="s">
        <v>46</v>
      </c>
      <c r="N997" s="102">
        <v>0</v>
      </c>
      <c r="O997" s="102">
        <v>0</v>
      </c>
      <c r="P997" s="102">
        <v>0</v>
      </c>
      <c r="Q997" s="35" t="s">
        <v>46</v>
      </c>
      <c r="R997" s="35" t="s">
        <v>5769</v>
      </c>
      <c r="S997" s="35" t="s">
        <v>46</v>
      </c>
      <c r="T997" s="35" t="s">
        <v>46</v>
      </c>
      <c r="U997" s="103">
        <f>+IF(LEN(L4T_30[[#This Row],[KOD]])=1,1,IF(LEN(L4T_30[[#This Row],[KOD]])=8,2,IF(LEN(L4T_30[[#This Row],[KOD]])=15,3,4)))</f>
        <v>2</v>
      </c>
    </row>
    <row r="998" spans="2:21">
      <c r="B998" s="104" t="s">
        <v>5770</v>
      </c>
      <c r="C998" s="41" t="s">
        <v>5624</v>
      </c>
      <c r="D998" s="43" t="s">
        <v>46</v>
      </c>
      <c r="E998" s="105" t="s">
        <v>46</v>
      </c>
      <c r="F998" s="43" t="s">
        <v>46</v>
      </c>
      <c r="G998" s="105" t="s">
        <v>46</v>
      </c>
      <c r="H998" s="45">
        <v>0</v>
      </c>
      <c r="I998" s="45">
        <v>0</v>
      </c>
      <c r="J998" s="105" t="s">
        <v>46</v>
      </c>
      <c r="K998" s="106">
        <v>0</v>
      </c>
      <c r="L998" s="106" t="s">
        <v>46</v>
      </c>
      <c r="M998" s="43" t="s">
        <v>46</v>
      </c>
      <c r="N998" s="107">
        <v>0</v>
      </c>
      <c r="O998" s="107">
        <v>0</v>
      </c>
      <c r="P998" s="107">
        <v>0</v>
      </c>
      <c r="Q998" s="43" t="s">
        <v>46</v>
      </c>
      <c r="R998" s="43" t="s">
        <v>46</v>
      </c>
      <c r="S998" s="43" t="s">
        <v>5422</v>
      </c>
      <c r="T998" s="43" t="s">
        <v>46</v>
      </c>
      <c r="U998" s="108">
        <f>+IF(LEN(L4T_30[[#This Row],[KOD]])=1,1,IF(LEN(L4T_30[[#This Row],[KOD]])=8,2,IF(LEN(L4T_30[[#This Row],[KOD]])=15,3,4)))</f>
        <v>3</v>
      </c>
    </row>
    <row r="999" spans="2:21">
      <c r="B999" s="109" t="s">
        <v>5771</v>
      </c>
      <c r="C999" s="110" t="s">
        <v>5626</v>
      </c>
      <c r="D999" s="111" t="s">
        <v>44</v>
      </c>
      <c r="E999" s="112" t="s">
        <v>46</v>
      </c>
      <c r="F999" s="111" t="s">
        <v>46</v>
      </c>
      <c r="G999" s="112" t="s">
        <v>46</v>
      </c>
      <c r="H999" s="113">
        <v>0</v>
      </c>
      <c r="I999" s="113">
        <v>0</v>
      </c>
      <c r="J999" s="112" t="s">
        <v>5133</v>
      </c>
      <c r="K999" s="114">
        <v>0</v>
      </c>
      <c r="L999" s="114" t="s">
        <v>5134</v>
      </c>
      <c r="M999" s="111" t="s">
        <v>2641</v>
      </c>
      <c r="N999" s="115">
        <v>0</v>
      </c>
      <c r="O999" s="115">
        <v>0</v>
      </c>
      <c r="P999" s="115">
        <v>0</v>
      </c>
      <c r="Q999" s="111" t="s">
        <v>46</v>
      </c>
      <c r="R999" s="111" t="s">
        <v>46</v>
      </c>
      <c r="S999" s="111" t="s">
        <v>46</v>
      </c>
      <c r="T999" s="111" t="s">
        <v>3540</v>
      </c>
      <c r="U999" s="116">
        <f>+IF(LEN(L4T_30[[#This Row],[KOD]])=1,1,IF(LEN(L4T_30[[#This Row],[KOD]])=8,2,IF(LEN(L4T_30[[#This Row],[KOD]])=15,3,4)))</f>
        <v>4</v>
      </c>
    </row>
    <row r="1000" spans="2:21">
      <c r="B1000" s="109" t="s">
        <v>5772</v>
      </c>
      <c r="C1000" s="110" t="s">
        <v>1149</v>
      </c>
      <c r="D1000" s="111" t="s">
        <v>44</v>
      </c>
      <c r="E1000" s="112" t="s">
        <v>46</v>
      </c>
      <c r="F1000" s="111" t="s">
        <v>46</v>
      </c>
      <c r="G1000" s="112" t="s">
        <v>46</v>
      </c>
      <c r="H1000" s="113">
        <v>0</v>
      </c>
      <c r="I1000" s="113">
        <v>0</v>
      </c>
      <c r="J1000" s="112" t="s">
        <v>5133</v>
      </c>
      <c r="K1000" s="114">
        <v>0</v>
      </c>
      <c r="L1000" s="114" t="s">
        <v>5134</v>
      </c>
      <c r="M1000" s="111" t="s">
        <v>2641</v>
      </c>
      <c r="N1000" s="115">
        <v>0</v>
      </c>
      <c r="O1000" s="115">
        <v>0</v>
      </c>
      <c r="P1000" s="115">
        <v>0</v>
      </c>
      <c r="Q1000" s="111" t="s">
        <v>46</v>
      </c>
      <c r="R1000" s="111" t="s">
        <v>46</v>
      </c>
      <c r="S1000" s="111" t="s">
        <v>46</v>
      </c>
      <c r="T1000" s="111" t="s">
        <v>5342</v>
      </c>
      <c r="U1000" s="116">
        <f>+IF(LEN(L4T_30[[#This Row],[KOD]])=1,1,IF(LEN(L4T_30[[#This Row],[KOD]])=8,2,IF(LEN(L4T_30[[#This Row],[KOD]])=15,3,4)))</f>
        <v>4</v>
      </c>
    </row>
    <row r="1001" spans="2:21">
      <c r="B1001" s="104" t="s">
        <v>5773</v>
      </c>
      <c r="C1001" s="41" t="s">
        <v>5629</v>
      </c>
      <c r="D1001" s="43" t="s">
        <v>46</v>
      </c>
      <c r="E1001" s="105" t="s">
        <v>46</v>
      </c>
      <c r="F1001" s="43" t="s">
        <v>46</v>
      </c>
      <c r="G1001" s="105" t="s">
        <v>46</v>
      </c>
      <c r="H1001" s="45">
        <v>0</v>
      </c>
      <c r="I1001" s="45">
        <v>0</v>
      </c>
      <c r="J1001" s="105" t="s">
        <v>46</v>
      </c>
      <c r="K1001" s="106">
        <v>0</v>
      </c>
      <c r="L1001" s="106" t="s">
        <v>46</v>
      </c>
      <c r="M1001" s="43" t="s">
        <v>46</v>
      </c>
      <c r="N1001" s="107">
        <v>0</v>
      </c>
      <c r="O1001" s="107">
        <v>0</v>
      </c>
      <c r="P1001" s="107">
        <v>0</v>
      </c>
      <c r="Q1001" s="43" t="s">
        <v>46</v>
      </c>
      <c r="R1001" s="43" t="s">
        <v>46</v>
      </c>
      <c r="S1001" s="43" t="s">
        <v>5429</v>
      </c>
      <c r="T1001" s="43" t="s">
        <v>46</v>
      </c>
      <c r="U1001" s="108">
        <f>+IF(LEN(L4T_30[[#This Row],[KOD]])=1,1,IF(LEN(L4T_30[[#This Row],[KOD]])=8,2,IF(LEN(L4T_30[[#This Row],[KOD]])=15,3,4)))</f>
        <v>3</v>
      </c>
    </row>
    <row r="1002" spans="2:21">
      <c r="B1002" s="109" t="s">
        <v>5774</v>
      </c>
      <c r="C1002" s="110" t="s">
        <v>313</v>
      </c>
      <c r="D1002" s="111" t="s">
        <v>44</v>
      </c>
      <c r="E1002" s="112" t="s">
        <v>46</v>
      </c>
      <c r="F1002" s="111" t="s">
        <v>46</v>
      </c>
      <c r="G1002" s="112" t="s">
        <v>46</v>
      </c>
      <c r="H1002" s="113">
        <v>0</v>
      </c>
      <c r="I1002" s="113">
        <v>0</v>
      </c>
      <c r="J1002" s="112" t="s">
        <v>5133</v>
      </c>
      <c r="K1002" s="114">
        <v>0</v>
      </c>
      <c r="L1002" s="114" t="s">
        <v>5134</v>
      </c>
      <c r="M1002" s="111" t="s">
        <v>2641</v>
      </c>
      <c r="N1002" s="115">
        <v>0</v>
      </c>
      <c r="O1002" s="115">
        <v>0</v>
      </c>
      <c r="P1002" s="115">
        <v>0</v>
      </c>
      <c r="Q1002" s="111" t="s">
        <v>46</v>
      </c>
      <c r="R1002" s="111" t="s">
        <v>46</v>
      </c>
      <c r="S1002" s="111" t="s">
        <v>46</v>
      </c>
      <c r="T1002" s="111" t="s">
        <v>5321</v>
      </c>
      <c r="U1002" s="116">
        <f>+IF(LEN(L4T_30[[#This Row],[KOD]])=1,1,IF(LEN(L4T_30[[#This Row],[KOD]])=8,2,IF(LEN(L4T_30[[#This Row],[KOD]])=15,3,4)))</f>
        <v>4</v>
      </c>
    </row>
    <row r="1003" spans="2:21">
      <c r="B1003" s="109" t="s">
        <v>5775</v>
      </c>
      <c r="C1003" s="110" t="s">
        <v>340</v>
      </c>
      <c r="D1003" s="111" t="s">
        <v>44</v>
      </c>
      <c r="E1003" s="112" t="s">
        <v>46</v>
      </c>
      <c r="F1003" s="111" t="s">
        <v>46</v>
      </c>
      <c r="G1003" s="112" t="s">
        <v>46</v>
      </c>
      <c r="H1003" s="113">
        <v>0</v>
      </c>
      <c r="I1003" s="113">
        <v>0</v>
      </c>
      <c r="J1003" s="112" t="s">
        <v>5133</v>
      </c>
      <c r="K1003" s="114">
        <v>0</v>
      </c>
      <c r="L1003" s="114" t="s">
        <v>5134</v>
      </c>
      <c r="M1003" s="111" t="s">
        <v>2641</v>
      </c>
      <c r="N1003" s="115">
        <v>0</v>
      </c>
      <c r="O1003" s="115">
        <v>0</v>
      </c>
      <c r="P1003" s="115">
        <v>0</v>
      </c>
      <c r="Q1003" s="111" t="s">
        <v>46</v>
      </c>
      <c r="R1003" s="111" t="s">
        <v>46</v>
      </c>
      <c r="S1003" s="111" t="s">
        <v>46</v>
      </c>
      <c r="T1003" s="111" t="s">
        <v>2982</v>
      </c>
      <c r="U1003" s="116">
        <f>+IF(LEN(L4T_30[[#This Row],[KOD]])=1,1,IF(LEN(L4T_30[[#This Row],[KOD]])=8,2,IF(LEN(L4T_30[[#This Row],[KOD]])=15,3,4)))</f>
        <v>4</v>
      </c>
    </row>
    <row r="1004" spans="2:21">
      <c r="B1004" s="109" t="s">
        <v>5776</v>
      </c>
      <c r="C1004" s="110" t="s">
        <v>429</v>
      </c>
      <c r="D1004" s="111" t="s">
        <v>44</v>
      </c>
      <c r="E1004" s="112" t="s">
        <v>46</v>
      </c>
      <c r="F1004" s="111" t="s">
        <v>46</v>
      </c>
      <c r="G1004" s="112" t="s">
        <v>46</v>
      </c>
      <c r="H1004" s="113">
        <v>0</v>
      </c>
      <c r="I1004" s="113">
        <v>0</v>
      </c>
      <c r="J1004" s="112" t="s">
        <v>5133</v>
      </c>
      <c r="K1004" s="114">
        <v>0</v>
      </c>
      <c r="L1004" s="114" t="s">
        <v>5134</v>
      </c>
      <c r="M1004" s="111" t="s">
        <v>2641</v>
      </c>
      <c r="N1004" s="115">
        <v>0</v>
      </c>
      <c r="O1004" s="115">
        <v>0</v>
      </c>
      <c r="P1004" s="115">
        <v>0</v>
      </c>
      <c r="Q1004" s="111" t="s">
        <v>46</v>
      </c>
      <c r="R1004" s="111" t="s">
        <v>46</v>
      </c>
      <c r="S1004" s="111" t="s">
        <v>46</v>
      </c>
      <c r="T1004" s="111" t="s">
        <v>2987</v>
      </c>
      <c r="U1004" s="116">
        <f>+IF(LEN(L4T_30[[#This Row],[KOD]])=1,1,IF(LEN(L4T_30[[#This Row],[KOD]])=8,2,IF(LEN(L4T_30[[#This Row],[KOD]])=15,3,4)))</f>
        <v>4</v>
      </c>
    </row>
    <row r="1005" spans="2:21">
      <c r="B1005" s="109" t="s">
        <v>5777</v>
      </c>
      <c r="C1005" s="110" t="s">
        <v>446</v>
      </c>
      <c r="D1005" s="111" t="s">
        <v>44</v>
      </c>
      <c r="E1005" s="112" t="s">
        <v>46</v>
      </c>
      <c r="F1005" s="111" t="s">
        <v>46</v>
      </c>
      <c r="G1005" s="112" t="s">
        <v>46</v>
      </c>
      <c r="H1005" s="113">
        <v>0</v>
      </c>
      <c r="I1005" s="113">
        <v>0</v>
      </c>
      <c r="J1005" s="112" t="s">
        <v>5133</v>
      </c>
      <c r="K1005" s="114">
        <v>0</v>
      </c>
      <c r="L1005" s="114" t="s">
        <v>5134</v>
      </c>
      <c r="M1005" s="111" t="s">
        <v>2641</v>
      </c>
      <c r="N1005" s="115">
        <v>0</v>
      </c>
      <c r="O1005" s="115">
        <v>0</v>
      </c>
      <c r="P1005" s="115">
        <v>0</v>
      </c>
      <c r="Q1005" s="111" t="s">
        <v>46</v>
      </c>
      <c r="R1005" s="111" t="s">
        <v>46</v>
      </c>
      <c r="S1005" s="111" t="s">
        <v>46</v>
      </c>
      <c r="T1005" s="111" t="s">
        <v>3003</v>
      </c>
      <c r="U1005" s="116">
        <f>+IF(LEN(L4T_30[[#This Row],[KOD]])=1,1,IF(LEN(L4T_30[[#This Row],[KOD]])=8,2,IF(LEN(L4T_30[[#This Row],[KOD]])=15,3,4)))</f>
        <v>4</v>
      </c>
    </row>
    <row r="1006" spans="2:21">
      <c r="B1006" s="109" t="s">
        <v>5778</v>
      </c>
      <c r="C1006" s="110" t="s">
        <v>5635</v>
      </c>
      <c r="D1006" s="111" t="s">
        <v>44</v>
      </c>
      <c r="E1006" s="112" t="s">
        <v>46</v>
      </c>
      <c r="F1006" s="111" t="s">
        <v>46</v>
      </c>
      <c r="G1006" s="112" t="s">
        <v>46</v>
      </c>
      <c r="H1006" s="113">
        <v>0</v>
      </c>
      <c r="I1006" s="113">
        <v>0</v>
      </c>
      <c r="J1006" s="112" t="s">
        <v>5133</v>
      </c>
      <c r="K1006" s="114">
        <v>0</v>
      </c>
      <c r="L1006" s="114" t="s">
        <v>5134</v>
      </c>
      <c r="M1006" s="111" t="s">
        <v>2641</v>
      </c>
      <c r="N1006" s="115">
        <v>0</v>
      </c>
      <c r="O1006" s="115">
        <v>0</v>
      </c>
      <c r="P1006" s="115">
        <v>0</v>
      </c>
      <c r="Q1006" s="111" t="s">
        <v>46</v>
      </c>
      <c r="R1006" s="111" t="s">
        <v>46</v>
      </c>
      <c r="S1006" s="111" t="s">
        <v>46</v>
      </c>
      <c r="T1006" s="111" t="s">
        <v>5342</v>
      </c>
      <c r="U1006" s="116">
        <f>+IF(LEN(L4T_30[[#This Row],[KOD]])=1,1,IF(LEN(L4T_30[[#This Row],[KOD]])=8,2,IF(LEN(L4T_30[[#This Row],[KOD]])=15,3,4)))</f>
        <v>4</v>
      </c>
    </row>
    <row r="1007" spans="2:21">
      <c r="B1007" s="104" t="s">
        <v>5779</v>
      </c>
      <c r="C1007" s="41" t="s">
        <v>5637</v>
      </c>
      <c r="D1007" s="43" t="s">
        <v>46</v>
      </c>
      <c r="E1007" s="105" t="s">
        <v>46</v>
      </c>
      <c r="F1007" s="43" t="s">
        <v>46</v>
      </c>
      <c r="G1007" s="105" t="s">
        <v>46</v>
      </c>
      <c r="H1007" s="45">
        <v>0</v>
      </c>
      <c r="I1007" s="45">
        <v>0</v>
      </c>
      <c r="J1007" s="105" t="s">
        <v>46</v>
      </c>
      <c r="K1007" s="106">
        <v>0</v>
      </c>
      <c r="L1007" s="106" t="s">
        <v>46</v>
      </c>
      <c r="M1007" s="43" t="s">
        <v>46</v>
      </c>
      <c r="N1007" s="107">
        <v>0</v>
      </c>
      <c r="O1007" s="107">
        <v>0</v>
      </c>
      <c r="P1007" s="107">
        <v>0</v>
      </c>
      <c r="Q1007" s="43" t="s">
        <v>46</v>
      </c>
      <c r="R1007" s="43" t="s">
        <v>46</v>
      </c>
      <c r="S1007" s="43" t="s">
        <v>5442</v>
      </c>
      <c r="T1007" s="43" t="s">
        <v>46</v>
      </c>
      <c r="U1007" s="108">
        <f>+IF(LEN(L4T_30[[#This Row],[KOD]])=1,1,IF(LEN(L4T_30[[#This Row],[KOD]])=8,2,IF(LEN(L4T_30[[#This Row],[KOD]])=15,3,4)))</f>
        <v>3</v>
      </c>
    </row>
    <row r="1008" spans="2:21">
      <c r="B1008" s="109" t="s">
        <v>5780</v>
      </c>
      <c r="C1008" s="110" t="s">
        <v>5639</v>
      </c>
      <c r="D1008" s="111" t="s">
        <v>44</v>
      </c>
      <c r="E1008" s="112" t="s">
        <v>46</v>
      </c>
      <c r="F1008" s="111" t="s">
        <v>46</v>
      </c>
      <c r="G1008" s="112" t="s">
        <v>46</v>
      </c>
      <c r="H1008" s="113">
        <v>0</v>
      </c>
      <c r="I1008" s="113">
        <v>0</v>
      </c>
      <c r="J1008" s="112" t="s">
        <v>5133</v>
      </c>
      <c r="K1008" s="114">
        <v>0</v>
      </c>
      <c r="L1008" s="114" t="s">
        <v>5134</v>
      </c>
      <c r="M1008" s="111" t="s">
        <v>2641</v>
      </c>
      <c r="N1008" s="115">
        <v>0</v>
      </c>
      <c r="O1008" s="115">
        <v>0</v>
      </c>
      <c r="P1008" s="115">
        <v>0</v>
      </c>
      <c r="Q1008" s="111" t="s">
        <v>46</v>
      </c>
      <c r="R1008" s="111" t="s">
        <v>46</v>
      </c>
      <c r="S1008" s="111" t="s">
        <v>46</v>
      </c>
      <c r="T1008" s="111" t="s">
        <v>3540</v>
      </c>
      <c r="U1008" s="116">
        <f>+IF(LEN(L4T_30[[#This Row],[KOD]])=1,1,IF(LEN(L4T_30[[#This Row],[KOD]])=8,2,IF(LEN(L4T_30[[#This Row],[KOD]])=15,3,4)))</f>
        <v>4</v>
      </c>
    </row>
    <row r="1009" spans="2:21">
      <c r="B1009" s="109" t="s">
        <v>5781</v>
      </c>
      <c r="C1009" s="110" t="s">
        <v>5641</v>
      </c>
      <c r="D1009" s="111" t="s">
        <v>44</v>
      </c>
      <c r="E1009" s="112" t="s">
        <v>46</v>
      </c>
      <c r="F1009" s="111" t="s">
        <v>46</v>
      </c>
      <c r="G1009" s="112" t="s">
        <v>46</v>
      </c>
      <c r="H1009" s="113">
        <v>0</v>
      </c>
      <c r="I1009" s="113">
        <v>0</v>
      </c>
      <c r="J1009" s="112" t="s">
        <v>5133</v>
      </c>
      <c r="K1009" s="114">
        <v>0</v>
      </c>
      <c r="L1009" s="114" t="s">
        <v>5134</v>
      </c>
      <c r="M1009" s="111" t="s">
        <v>2641</v>
      </c>
      <c r="N1009" s="115">
        <v>0</v>
      </c>
      <c r="O1009" s="115">
        <v>0</v>
      </c>
      <c r="P1009" s="115">
        <v>0</v>
      </c>
      <c r="Q1009" s="111" t="s">
        <v>46</v>
      </c>
      <c r="R1009" s="111" t="s">
        <v>46</v>
      </c>
      <c r="S1009" s="111" t="s">
        <v>46</v>
      </c>
      <c r="T1009" s="111" t="s">
        <v>5342</v>
      </c>
      <c r="U1009" s="116">
        <f>+IF(LEN(L4T_30[[#This Row],[KOD]])=1,1,IF(LEN(L4T_30[[#This Row],[KOD]])=8,2,IF(LEN(L4T_30[[#This Row],[KOD]])=15,3,4)))</f>
        <v>4</v>
      </c>
    </row>
    <row r="1010" spans="2:21">
      <c r="B1010" s="104" t="s">
        <v>5782</v>
      </c>
      <c r="C1010" s="41" t="s">
        <v>553</v>
      </c>
      <c r="D1010" s="43" t="s">
        <v>46</v>
      </c>
      <c r="E1010" s="105" t="s">
        <v>46</v>
      </c>
      <c r="F1010" s="43" t="s">
        <v>46</v>
      </c>
      <c r="G1010" s="105" t="s">
        <v>46</v>
      </c>
      <c r="H1010" s="45">
        <v>0</v>
      </c>
      <c r="I1010" s="45">
        <v>0</v>
      </c>
      <c r="J1010" s="105" t="s">
        <v>46</v>
      </c>
      <c r="K1010" s="106">
        <v>0</v>
      </c>
      <c r="L1010" s="106" t="s">
        <v>46</v>
      </c>
      <c r="M1010" s="43" t="s">
        <v>46</v>
      </c>
      <c r="N1010" s="107">
        <v>0</v>
      </c>
      <c r="O1010" s="107">
        <v>0</v>
      </c>
      <c r="P1010" s="107">
        <v>0</v>
      </c>
      <c r="Q1010" s="43" t="s">
        <v>46</v>
      </c>
      <c r="R1010" s="43" t="s">
        <v>46</v>
      </c>
      <c r="S1010" s="43" t="s">
        <v>5449</v>
      </c>
      <c r="T1010" s="43" t="s">
        <v>46</v>
      </c>
      <c r="U1010" s="108">
        <f>+IF(LEN(L4T_30[[#This Row],[KOD]])=1,1,IF(LEN(L4T_30[[#This Row],[KOD]])=8,2,IF(LEN(L4T_30[[#This Row],[KOD]])=15,3,4)))</f>
        <v>3</v>
      </c>
    </row>
    <row r="1011" spans="2:21">
      <c r="B1011" s="109" t="s">
        <v>5783</v>
      </c>
      <c r="C1011" s="110" t="s">
        <v>5644</v>
      </c>
      <c r="D1011" s="111" t="s">
        <v>44</v>
      </c>
      <c r="E1011" s="112" t="s">
        <v>46</v>
      </c>
      <c r="F1011" s="111" t="s">
        <v>46</v>
      </c>
      <c r="G1011" s="112" t="s">
        <v>46</v>
      </c>
      <c r="H1011" s="113">
        <v>0</v>
      </c>
      <c r="I1011" s="113">
        <v>0</v>
      </c>
      <c r="J1011" s="112" t="s">
        <v>5133</v>
      </c>
      <c r="K1011" s="114">
        <v>0</v>
      </c>
      <c r="L1011" s="114" t="s">
        <v>5134</v>
      </c>
      <c r="M1011" s="111" t="s">
        <v>2641</v>
      </c>
      <c r="N1011" s="115">
        <v>0</v>
      </c>
      <c r="O1011" s="115">
        <v>0</v>
      </c>
      <c r="P1011" s="115">
        <v>0</v>
      </c>
      <c r="Q1011" s="111" t="s">
        <v>46</v>
      </c>
      <c r="R1011" s="111" t="s">
        <v>46</v>
      </c>
      <c r="S1011" s="111" t="s">
        <v>46</v>
      </c>
      <c r="T1011" s="111" t="s">
        <v>3540</v>
      </c>
      <c r="U1011" s="116">
        <f>+IF(LEN(L4T_30[[#This Row],[KOD]])=1,1,IF(LEN(L4T_30[[#This Row],[KOD]])=8,2,IF(LEN(L4T_30[[#This Row],[KOD]])=15,3,4)))</f>
        <v>4</v>
      </c>
    </row>
    <row r="1012" spans="2:21">
      <c r="B1012" s="104" t="s">
        <v>5784</v>
      </c>
      <c r="C1012" s="41" t="s">
        <v>1102</v>
      </c>
      <c r="D1012" s="43" t="s">
        <v>46</v>
      </c>
      <c r="E1012" s="105" t="s">
        <v>46</v>
      </c>
      <c r="F1012" s="43" t="s">
        <v>46</v>
      </c>
      <c r="G1012" s="105" t="s">
        <v>46</v>
      </c>
      <c r="H1012" s="45">
        <v>0</v>
      </c>
      <c r="I1012" s="45">
        <v>0</v>
      </c>
      <c r="J1012" s="105" t="s">
        <v>46</v>
      </c>
      <c r="K1012" s="106">
        <v>0</v>
      </c>
      <c r="L1012" s="106" t="s">
        <v>46</v>
      </c>
      <c r="M1012" s="43" t="s">
        <v>46</v>
      </c>
      <c r="N1012" s="107">
        <v>0</v>
      </c>
      <c r="O1012" s="107">
        <v>0</v>
      </c>
      <c r="P1012" s="107">
        <v>0</v>
      </c>
      <c r="Q1012" s="43" t="s">
        <v>46</v>
      </c>
      <c r="R1012" s="43" t="s">
        <v>46</v>
      </c>
      <c r="S1012" s="43" t="s">
        <v>5454</v>
      </c>
      <c r="T1012" s="43" t="s">
        <v>46</v>
      </c>
      <c r="U1012" s="108">
        <f>+IF(LEN(L4T_30[[#This Row],[KOD]])=1,1,IF(LEN(L4T_30[[#This Row],[KOD]])=8,2,IF(LEN(L4T_30[[#This Row],[KOD]])=15,3,4)))</f>
        <v>3</v>
      </c>
    </row>
    <row r="1013" spans="2:21">
      <c r="B1013" s="109" t="s">
        <v>5785</v>
      </c>
      <c r="C1013" s="110" t="s">
        <v>5647</v>
      </c>
      <c r="D1013" s="111" t="s">
        <v>44</v>
      </c>
      <c r="E1013" s="112" t="s">
        <v>46</v>
      </c>
      <c r="F1013" s="111" t="s">
        <v>46</v>
      </c>
      <c r="G1013" s="112" t="s">
        <v>46</v>
      </c>
      <c r="H1013" s="113">
        <v>0</v>
      </c>
      <c r="I1013" s="113">
        <v>0</v>
      </c>
      <c r="J1013" s="112" t="s">
        <v>5133</v>
      </c>
      <c r="K1013" s="114">
        <v>0</v>
      </c>
      <c r="L1013" s="114" t="s">
        <v>5134</v>
      </c>
      <c r="M1013" s="111" t="s">
        <v>2641</v>
      </c>
      <c r="N1013" s="115">
        <v>0</v>
      </c>
      <c r="O1013" s="115">
        <v>0</v>
      </c>
      <c r="P1013" s="115">
        <v>0</v>
      </c>
      <c r="Q1013" s="111" t="s">
        <v>46</v>
      </c>
      <c r="R1013" s="111" t="s">
        <v>46</v>
      </c>
      <c r="S1013" s="111" t="s">
        <v>46</v>
      </c>
      <c r="T1013" s="111" t="s">
        <v>3540</v>
      </c>
      <c r="U1013" s="116">
        <f>+IF(LEN(L4T_30[[#This Row],[KOD]])=1,1,IF(LEN(L4T_30[[#This Row],[KOD]])=8,2,IF(LEN(L4T_30[[#This Row],[KOD]])=15,3,4)))</f>
        <v>4</v>
      </c>
    </row>
    <row r="1014" spans="2:21">
      <c r="B1014" s="104" t="s">
        <v>5786</v>
      </c>
      <c r="C1014" s="41" t="s">
        <v>5649</v>
      </c>
      <c r="D1014" s="43" t="s">
        <v>46</v>
      </c>
      <c r="E1014" s="105" t="s">
        <v>46</v>
      </c>
      <c r="F1014" s="43" t="s">
        <v>46</v>
      </c>
      <c r="G1014" s="105" t="s">
        <v>46</v>
      </c>
      <c r="H1014" s="45">
        <v>0</v>
      </c>
      <c r="I1014" s="45">
        <v>0</v>
      </c>
      <c r="J1014" s="105" t="s">
        <v>46</v>
      </c>
      <c r="K1014" s="106">
        <v>0</v>
      </c>
      <c r="L1014" s="106" t="s">
        <v>46</v>
      </c>
      <c r="M1014" s="43" t="s">
        <v>46</v>
      </c>
      <c r="N1014" s="107">
        <v>0</v>
      </c>
      <c r="O1014" s="107">
        <v>0</v>
      </c>
      <c r="P1014" s="107">
        <v>0</v>
      </c>
      <c r="Q1014" s="43" t="s">
        <v>46</v>
      </c>
      <c r="R1014" s="43" t="s">
        <v>46</v>
      </c>
      <c r="S1014" s="43" t="s">
        <v>5459</v>
      </c>
      <c r="T1014" s="43" t="s">
        <v>46</v>
      </c>
      <c r="U1014" s="108">
        <f>+IF(LEN(L4T_30[[#This Row],[KOD]])=1,1,IF(LEN(L4T_30[[#This Row],[KOD]])=8,2,IF(LEN(L4T_30[[#This Row],[KOD]])=15,3,4)))</f>
        <v>3</v>
      </c>
    </row>
    <row r="1015" spans="2:21">
      <c r="B1015" s="109" t="s">
        <v>5787</v>
      </c>
      <c r="C1015" s="110" t="s">
        <v>5651</v>
      </c>
      <c r="D1015" s="111" t="s">
        <v>44</v>
      </c>
      <c r="E1015" s="112" t="s">
        <v>46</v>
      </c>
      <c r="F1015" s="111" t="s">
        <v>46</v>
      </c>
      <c r="G1015" s="112" t="s">
        <v>46</v>
      </c>
      <c r="H1015" s="113">
        <v>0</v>
      </c>
      <c r="I1015" s="113">
        <v>0</v>
      </c>
      <c r="J1015" s="112" t="s">
        <v>5133</v>
      </c>
      <c r="K1015" s="114">
        <v>0</v>
      </c>
      <c r="L1015" s="114" t="s">
        <v>5134</v>
      </c>
      <c r="M1015" s="111" t="s">
        <v>2641</v>
      </c>
      <c r="N1015" s="115">
        <v>0</v>
      </c>
      <c r="O1015" s="115">
        <v>0</v>
      </c>
      <c r="P1015" s="115">
        <v>0</v>
      </c>
      <c r="Q1015" s="111" t="s">
        <v>46</v>
      </c>
      <c r="R1015" s="111" t="s">
        <v>46</v>
      </c>
      <c r="S1015" s="111" t="s">
        <v>46</v>
      </c>
      <c r="T1015" s="111" t="s">
        <v>3540</v>
      </c>
      <c r="U1015" s="116">
        <f>+IF(LEN(L4T_30[[#This Row],[KOD]])=1,1,IF(LEN(L4T_30[[#This Row],[KOD]])=8,2,IF(LEN(L4T_30[[#This Row],[KOD]])=15,3,4)))</f>
        <v>4</v>
      </c>
    </row>
    <row r="1016" spans="2:21">
      <c r="B1016" s="109" t="s">
        <v>5788</v>
      </c>
      <c r="C1016" s="110" t="s">
        <v>5653</v>
      </c>
      <c r="D1016" s="111" t="s">
        <v>44</v>
      </c>
      <c r="E1016" s="112" t="s">
        <v>46</v>
      </c>
      <c r="F1016" s="111" t="s">
        <v>46</v>
      </c>
      <c r="G1016" s="112" t="s">
        <v>46</v>
      </c>
      <c r="H1016" s="113">
        <v>0</v>
      </c>
      <c r="I1016" s="113">
        <v>0</v>
      </c>
      <c r="J1016" s="112" t="s">
        <v>5133</v>
      </c>
      <c r="K1016" s="114">
        <v>0</v>
      </c>
      <c r="L1016" s="114" t="s">
        <v>5134</v>
      </c>
      <c r="M1016" s="111" t="s">
        <v>2641</v>
      </c>
      <c r="N1016" s="115">
        <v>0</v>
      </c>
      <c r="O1016" s="115">
        <v>0</v>
      </c>
      <c r="P1016" s="115">
        <v>0</v>
      </c>
      <c r="Q1016" s="111" t="s">
        <v>46</v>
      </c>
      <c r="R1016" s="111" t="s">
        <v>46</v>
      </c>
      <c r="S1016" s="111" t="s">
        <v>46</v>
      </c>
      <c r="T1016" s="111" t="s">
        <v>5321</v>
      </c>
      <c r="U1016" s="116">
        <f>+IF(LEN(L4T_30[[#This Row],[KOD]])=1,1,IF(LEN(L4T_30[[#This Row],[KOD]])=8,2,IF(LEN(L4T_30[[#This Row],[KOD]])=15,3,4)))</f>
        <v>4</v>
      </c>
    </row>
    <row r="1017" spans="2:21">
      <c r="B1017" s="109" t="s">
        <v>5789</v>
      </c>
      <c r="C1017" s="110" t="s">
        <v>5655</v>
      </c>
      <c r="D1017" s="111" t="s">
        <v>44</v>
      </c>
      <c r="E1017" s="112" t="s">
        <v>46</v>
      </c>
      <c r="F1017" s="111" t="s">
        <v>46</v>
      </c>
      <c r="G1017" s="112" t="s">
        <v>46</v>
      </c>
      <c r="H1017" s="113">
        <v>0</v>
      </c>
      <c r="I1017" s="113">
        <v>0</v>
      </c>
      <c r="J1017" s="112" t="s">
        <v>5133</v>
      </c>
      <c r="K1017" s="114">
        <v>0</v>
      </c>
      <c r="L1017" s="114" t="s">
        <v>5134</v>
      </c>
      <c r="M1017" s="111" t="s">
        <v>2641</v>
      </c>
      <c r="N1017" s="115">
        <v>0</v>
      </c>
      <c r="O1017" s="115">
        <v>0</v>
      </c>
      <c r="P1017" s="115">
        <v>0</v>
      </c>
      <c r="Q1017" s="111" t="s">
        <v>46</v>
      </c>
      <c r="R1017" s="111" t="s">
        <v>46</v>
      </c>
      <c r="S1017" s="111" t="s">
        <v>46</v>
      </c>
      <c r="T1017" s="111" t="s">
        <v>2982</v>
      </c>
      <c r="U1017" s="116">
        <f>+IF(LEN(L4T_30[[#This Row],[KOD]])=1,1,IF(LEN(L4T_30[[#This Row],[KOD]])=8,2,IF(LEN(L4T_30[[#This Row],[KOD]])=15,3,4)))</f>
        <v>4</v>
      </c>
    </row>
    <row r="1018" spans="2:21">
      <c r="B1018" s="104" t="s">
        <v>5790</v>
      </c>
      <c r="C1018" s="41" t="s">
        <v>1161</v>
      </c>
      <c r="D1018" s="43" t="s">
        <v>46</v>
      </c>
      <c r="E1018" s="105" t="s">
        <v>46</v>
      </c>
      <c r="F1018" s="43" t="s">
        <v>46</v>
      </c>
      <c r="G1018" s="105" t="s">
        <v>46</v>
      </c>
      <c r="H1018" s="45">
        <v>0</v>
      </c>
      <c r="I1018" s="45">
        <v>0</v>
      </c>
      <c r="J1018" s="105" t="s">
        <v>46</v>
      </c>
      <c r="K1018" s="106">
        <v>0</v>
      </c>
      <c r="L1018" s="106" t="s">
        <v>46</v>
      </c>
      <c r="M1018" s="43" t="s">
        <v>46</v>
      </c>
      <c r="N1018" s="107">
        <v>0</v>
      </c>
      <c r="O1018" s="107">
        <v>0</v>
      </c>
      <c r="P1018" s="107">
        <v>0</v>
      </c>
      <c r="Q1018" s="43" t="s">
        <v>46</v>
      </c>
      <c r="R1018" s="43" t="s">
        <v>46</v>
      </c>
      <c r="S1018" s="43" t="s">
        <v>5468</v>
      </c>
      <c r="T1018" s="43" t="s">
        <v>46</v>
      </c>
      <c r="U1018" s="108">
        <f>+IF(LEN(L4T_30[[#This Row],[KOD]])=1,1,IF(LEN(L4T_30[[#This Row],[KOD]])=8,2,IF(LEN(L4T_30[[#This Row],[KOD]])=15,3,4)))</f>
        <v>3</v>
      </c>
    </row>
    <row r="1019" spans="2:21">
      <c r="B1019" s="109" t="s">
        <v>5791</v>
      </c>
      <c r="C1019" s="110" t="s">
        <v>5658</v>
      </c>
      <c r="D1019" s="111" t="s">
        <v>44</v>
      </c>
      <c r="E1019" s="112" t="s">
        <v>46</v>
      </c>
      <c r="F1019" s="111" t="s">
        <v>46</v>
      </c>
      <c r="G1019" s="112" t="s">
        <v>46</v>
      </c>
      <c r="H1019" s="113">
        <v>0</v>
      </c>
      <c r="I1019" s="113">
        <v>0</v>
      </c>
      <c r="J1019" s="112" t="s">
        <v>5133</v>
      </c>
      <c r="K1019" s="114">
        <v>0</v>
      </c>
      <c r="L1019" s="114" t="s">
        <v>5134</v>
      </c>
      <c r="M1019" s="111" t="s">
        <v>2641</v>
      </c>
      <c r="N1019" s="115">
        <v>0</v>
      </c>
      <c r="O1019" s="115">
        <v>0</v>
      </c>
      <c r="P1019" s="115">
        <v>0</v>
      </c>
      <c r="Q1019" s="111" t="s">
        <v>46</v>
      </c>
      <c r="R1019" s="111" t="s">
        <v>46</v>
      </c>
      <c r="S1019" s="111" t="s">
        <v>46</v>
      </c>
      <c r="T1019" s="111" t="s">
        <v>3540</v>
      </c>
      <c r="U1019" s="116">
        <f>+IF(LEN(L4T_30[[#This Row],[KOD]])=1,1,IF(LEN(L4T_30[[#This Row],[KOD]])=8,2,IF(LEN(L4T_30[[#This Row],[KOD]])=15,3,4)))</f>
        <v>4</v>
      </c>
    </row>
    <row r="1020" spans="2:21">
      <c r="B1020" s="104" t="s">
        <v>5792</v>
      </c>
      <c r="C1020" s="41" t="s">
        <v>5660</v>
      </c>
      <c r="D1020" s="43" t="s">
        <v>46</v>
      </c>
      <c r="E1020" s="105" t="s">
        <v>46</v>
      </c>
      <c r="F1020" s="43" t="s">
        <v>46</v>
      </c>
      <c r="G1020" s="105" t="s">
        <v>46</v>
      </c>
      <c r="H1020" s="45">
        <v>0</v>
      </c>
      <c r="I1020" s="45">
        <v>0</v>
      </c>
      <c r="J1020" s="105" t="s">
        <v>46</v>
      </c>
      <c r="K1020" s="106">
        <v>0</v>
      </c>
      <c r="L1020" s="106" t="s">
        <v>46</v>
      </c>
      <c r="M1020" s="43" t="s">
        <v>46</v>
      </c>
      <c r="N1020" s="107">
        <v>0</v>
      </c>
      <c r="O1020" s="107">
        <v>0</v>
      </c>
      <c r="P1020" s="107">
        <v>0</v>
      </c>
      <c r="Q1020" s="43" t="s">
        <v>46</v>
      </c>
      <c r="R1020" s="43" t="s">
        <v>46</v>
      </c>
      <c r="S1020" s="43" t="s">
        <v>5473</v>
      </c>
      <c r="T1020" s="43" t="s">
        <v>46</v>
      </c>
      <c r="U1020" s="108">
        <f>+IF(LEN(L4T_30[[#This Row],[KOD]])=1,1,IF(LEN(L4T_30[[#This Row],[KOD]])=8,2,IF(LEN(L4T_30[[#This Row],[KOD]])=15,3,4)))</f>
        <v>3</v>
      </c>
    </row>
    <row r="1021" spans="2:21">
      <c r="B1021" s="109" t="s">
        <v>5793</v>
      </c>
      <c r="C1021" s="110" t="s">
        <v>5662</v>
      </c>
      <c r="D1021" s="111" t="s">
        <v>44</v>
      </c>
      <c r="E1021" s="112" t="s">
        <v>46</v>
      </c>
      <c r="F1021" s="111" t="s">
        <v>46</v>
      </c>
      <c r="G1021" s="112" t="s">
        <v>46</v>
      </c>
      <c r="H1021" s="113">
        <v>0</v>
      </c>
      <c r="I1021" s="113">
        <v>0</v>
      </c>
      <c r="J1021" s="112" t="s">
        <v>5133</v>
      </c>
      <c r="K1021" s="114">
        <v>0</v>
      </c>
      <c r="L1021" s="114" t="s">
        <v>5134</v>
      </c>
      <c r="M1021" s="111" t="s">
        <v>2641</v>
      </c>
      <c r="N1021" s="115">
        <v>0</v>
      </c>
      <c r="O1021" s="115">
        <v>0</v>
      </c>
      <c r="P1021" s="115">
        <v>0</v>
      </c>
      <c r="Q1021" s="111" t="s">
        <v>46</v>
      </c>
      <c r="R1021" s="111" t="s">
        <v>46</v>
      </c>
      <c r="S1021" s="111" t="s">
        <v>46</v>
      </c>
      <c r="T1021" s="111" t="s">
        <v>3540</v>
      </c>
      <c r="U1021" s="116">
        <f>+IF(LEN(L4T_30[[#This Row],[KOD]])=1,1,IF(LEN(L4T_30[[#This Row],[KOD]])=8,2,IF(LEN(L4T_30[[#This Row],[KOD]])=15,3,4)))</f>
        <v>4</v>
      </c>
    </row>
    <row r="1022" spans="2:21">
      <c r="B1022" s="109" t="s">
        <v>5794</v>
      </c>
      <c r="C1022" s="110" t="s">
        <v>1216</v>
      </c>
      <c r="D1022" s="111" t="s">
        <v>44</v>
      </c>
      <c r="E1022" s="112" t="s">
        <v>46</v>
      </c>
      <c r="F1022" s="111" t="s">
        <v>46</v>
      </c>
      <c r="G1022" s="112" t="s">
        <v>46</v>
      </c>
      <c r="H1022" s="113">
        <v>0</v>
      </c>
      <c r="I1022" s="113">
        <v>0</v>
      </c>
      <c r="J1022" s="112" t="s">
        <v>5133</v>
      </c>
      <c r="K1022" s="114">
        <v>0</v>
      </c>
      <c r="L1022" s="114" t="s">
        <v>5134</v>
      </c>
      <c r="M1022" s="111" t="s">
        <v>2641</v>
      </c>
      <c r="N1022" s="115">
        <v>0</v>
      </c>
      <c r="O1022" s="115">
        <v>0</v>
      </c>
      <c r="P1022" s="115">
        <v>0</v>
      </c>
      <c r="Q1022" s="111" t="s">
        <v>46</v>
      </c>
      <c r="R1022" s="111" t="s">
        <v>46</v>
      </c>
      <c r="S1022" s="111" t="s">
        <v>46</v>
      </c>
      <c r="T1022" s="111" t="s">
        <v>5334</v>
      </c>
      <c r="U1022" s="116">
        <f>+IF(LEN(L4T_30[[#This Row],[KOD]])=1,1,IF(LEN(L4T_30[[#This Row],[KOD]])=8,2,IF(LEN(L4T_30[[#This Row],[KOD]])=15,3,4)))</f>
        <v>4</v>
      </c>
    </row>
    <row r="1023" spans="2:21">
      <c r="B1023" s="104" t="s">
        <v>5795</v>
      </c>
      <c r="C1023" s="41" t="s">
        <v>1286</v>
      </c>
      <c r="D1023" s="43" t="s">
        <v>46</v>
      </c>
      <c r="E1023" s="105" t="s">
        <v>46</v>
      </c>
      <c r="F1023" s="43" t="s">
        <v>46</v>
      </c>
      <c r="G1023" s="105" t="s">
        <v>46</v>
      </c>
      <c r="H1023" s="45">
        <v>0</v>
      </c>
      <c r="I1023" s="45">
        <v>0</v>
      </c>
      <c r="J1023" s="105" t="s">
        <v>46</v>
      </c>
      <c r="K1023" s="106">
        <v>0</v>
      </c>
      <c r="L1023" s="106" t="s">
        <v>46</v>
      </c>
      <c r="M1023" s="43" t="s">
        <v>46</v>
      </c>
      <c r="N1023" s="107">
        <v>0</v>
      </c>
      <c r="O1023" s="107">
        <v>0</v>
      </c>
      <c r="P1023" s="107">
        <v>0</v>
      </c>
      <c r="Q1023" s="43" t="s">
        <v>46</v>
      </c>
      <c r="R1023" s="43" t="s">
        <v>46</v>
      </c>
      <c r="S1023" s="43" t="s">
        <v>5480</v>
      </c>
      <c r="T1023" s="43" t="s">
        <v>46</v>
      </c>
      <c r="U1023" s="108">
        <f>+IF(LEN(L4T_30[[#This Row],[KOD]])=1,1,IF(LEN(L4T_30[[#This Row],[KOD]])=8,2,IF(LEN(L4T_30[[#This Row],[KOD]])=15,3,4)))</f>
        <v>3</v>
      </c>
    </row>
    <row r="1024" spans="2:21">
      <c r="B1024" s="109" t="s">
        <v>5796</v>
      </c>
      <c r="C1024" s="110" t="s">
        <v>5666</v>
      </c>
      <c r="D1024" s="111" t="s">
        <v>44</v>
      </c>
      <c r="E1024" s="112" t="s">
        <v>46</v>
      </c>
      <c r="F1024" s="111" t="s">
        <v>46</v>
      </c>
      <c r="G1024" s="112" t="s">
        <v>46</v>
      </c>
      <c r="H1024" s="113">
        <v>0</v>
      </c>
      <c r="I1024" s="113">
        <v>0</v>
      </c>
      <c r="J1024" s="112" t="s">
        <v>5133</v>
      </c>
      <c r="K1024" s="114">
        <v>0</v>
      </c>
      <c r="L1024" s="114" t="s">
        <v>5134</v>
      </c>
      <c r="M1024" s="111" t="s">
        <v>2641</v>
      </c>
      <c r="N1024" s="115">
        <v>0</v>
      </c>
      <c r="O1024" s="115">
        <v>0</v>
      </c>
      <c r="P1024" s="115">
        <v>0</v>
      </c>
      <c r="Q1024" s="111" t="s">
        <v>46</v>
      </c>
      <c r="R1024" s="111" t="s">
        <v>46</v>
      </c>
      <c r="S1024" s="111" t="s">
        <v>46</v>
      </c>
      <c r="T1024" s="111" t="s">
        <v>3540</v>
      </c>
      <c r="U1024" s="116">
        <f>+IF(LEN(L4T_30[[#This Row],[KOD]])=1,1,IF(LEN(L4T_30[[#This Row],[KOD]])=8,2,IF(LEN(L4T_30[[#This Row],[KOD]])=15,3,4)))</f>
        <v>4</v>
      </c>
    </row>
    <row r="1025" spans="2:21">
      <c r="B1025" s="104" t="s">
        <v>5797</v>
      </c>
      <c r="C1025" s="41" t="s">
        <v>93</v>
      </c>
      <c r="D1025" s="43" t="s">
        <v>46</v>
      </c>
      <c r="E1025" s="105" t="s">
        <v>46</v>
      </c>
      <c r="F1025" s="43" t="s">
        <v>46</v>
      </c>
      <c r="G1025" s="105" t="s">
        <v>46</v>
      </c>
      <c r="H1025" s="45">
        <v>0</v>
      </c>
      <c r="I1025" s="45">
        <v>0</v>
      </c>
      <c r="J1025" s="105" t="s">
        <v>46</v>
      </c>
      <c r="K1025" s="106">
        <v>0</v>
      </c>
      <c r="L1025" s="106" t="s">
        <v>46</v>
      </c>
      <c r="M1025" s="43" t="s">
        <v>46</v>
      </c>
      <c r="N1025" s="107">
        <v>0</v>
      </c>
      <c r="O1025" s="107">
        <v>0</v>
      </c>
      <c r="P1025" s="107">
        <v>0</v>
      </c>
      <c r="Q1025" s="43" t="s">
        <v>46</v>
      </c>
      <c r="R1025" s="43" t="s">
        <v>46</v>
      </c>
      <c r="S1025" s="43" t="s">
        <v>5485</v>
      </c>
      <c r="T1025" s="43" t="s">
        <v>46</v>
      </c>
      <c r="U1025" s="108">
        <f>+IF(LEN(L4T_30[[#This Row],[KOD]])=1,1,IF(LEN(L4T_30[[#This Row],[KOD]])=8,2,IF(LEN(L4T_30[[#This Row],[KOD]])=15,3,4)))</f>
        <v>3</v>
      </c>
    </row>
    <row r="1026" spans="2:21">
      <c r="B1026" s="109" t="s">
        <v>5798</v>
      </c>
      <c r="C1026" s="110" t="s">
        <v>5669</v>
      </c>
      <c r="D1026" s="111" t="s">
        <v>44</v>
      </c>
      <c r="E1026" s="112" t="s">
        <v>46</v>
      </c>
      <c r="F1026" s="111" t="s">
        <v>46</v>
      </c>
      <c r="G1026" s="112" t="s">
        <v>46</v>
      </c>
      <c r="H1026" s="113">
        <v>0</v>
      </c>
      <c r="I1026" s="113">
        <v>0</v>
      </c>
      <c r="J1026" s="112" t="s">
        <v>5133</v>
      </c>
      <c r="K1026" s="114">
        <v>0</v>
      </c>
      <c r="L1026" s="114" t="s">
        <v>5134</v>
      </c>
      <c r="M1026" s="111" t="s">
        <v>2641</v>
      </c>
      <c r="N1026" s="115">
        <v>0</v>
      </c>
      <c r="O1026" s="115">
        <v>0</v>
      </c>
      <c r="P1026" s="115">
        <v>0</v>
      </c>
      <c r="Q1026" s="111" t="s">
        <v>46</v>
      </c>
      <c r="R1026" s="111" t="s">
        <v>46</v>
      </c>
      <c r="S1026" s="111" t="s">
        <v>46</v>
      </c>
      <c r="T1026" s="111" t="s">
        <v>3540</v>
      </c>
      <c r="U1026" s="116">
        <f>+IF(LEN(L4T_30[[#This Row],[KOD]])=1,1,IF(LEN(L4T_30[[#This Row],[KOD]])=8,2,IF(LEN(L4T_30[[#This Row],[KOD]])=15,3,4)))</f>
        <v>4</v>
      </c>
    </row>
    <row r="1027" spans="2:21">
      <c r="B1027" s="109" t="s">
        <v>5799</v>
      </c>
      <c r="C1027" s="110" t="s">
        <v>5671</v>
      </c>
      <c r="D1027" s="111" t="s">
        <v>44</v>
      </c>
      <c r="E1027" s="112" t="s">
        <v>46</v>
      </c>
      <c r="F1027" s="111" t="s">
        <v>46</v>
      </c>
      <c r="G1027" s="112" t="s">
        <v>46</v>
      </c>
      <c r="H1027" s="113">
        <v>0</v>
      </c>
      <c r="I1027" s="113">
        <v>0</v>
      </c>
      <c r="J1027" s="112" t="s">
        <v>5133</v>
      </c>
      <c r="K1027" s="114">
        <v>0</v>
      </c>
      <c r="L1027" s="114" t="s">
        <v>5134</v>
      </c>
      <c r="M1027" s="111" t="s">
        <v>2641</v>
      </c>
      <c r="N1027" s="115">
        <v>0</v>
      </c>
      <c r="O1027" s="115">
        <v>0</v>
      </c>
      <c r="P1027" s="115">
        <v>0</v>
      </c>
      <c r="Q1027" s="111" t="s">
        <v>46</v>
      </c>
      <c r="R1027" s="111" t="s">
        <v>46</v>
      </c>
      <c r="S1027" s="111" t="s">
        <v>46</v>
      </c>
      <c r="T1027" s="111" t="s">
        <v>5256</v>
      </c>
      <c r="U1027" s="116">
        <f>+IF(LEN(L4T_30[[#This Row],[KOD]])=1,1,IF(LEN(L4T_30[[#This Row],[KOD]])=8,2,IF(LEN(L4T_30[[#This Row],[KOD]])=15,3,4)))</f>
        <v>4</v>
      </c>
    </row>
    <row r="1028" spans="2:21">
      <c r="B1028" s="109" t="s">
        <v>5800</v>
      </c>
      <c r="C1028" s="110" t="s">
        <v>5669</v>
      </c>
      <c r="D1028" s="111" t="s">
        <v>44</v>
      </c>
      <c r="E1028" s="112" t="s">
        <v>46</v>
      </c>
      <c r="F1028" s="111" t="s">
        <v>46</v>
      </c>
      <c r="G1028" s="112" t="s">
        <v>46</v>
      </c>
      <c r="H1028" s="113">
        <v>0</v>
      </c>
      <c r="I1028" s="113">
        <v>0</v>
      </c>
      <c r="J1028" s="112" t="s">
        <v>5133</v>
      </c>
      <c r="K1028" s="114">
        <v>0</v>
      </c>
      <c r="L1028" s="114" t="s">
        <v>5134</v>
      </c>
      <c r="M1028" s="111" t="s">
        <v>2641</v>
      </c>
      <c r="N1028" s="115">
        <v>0</v>
      </c>
      <c r="O1028" s="115">
        <v>0</v>
      </c>
      <c r="P1028" s="115">
        <v>0</v>
      </c>
      <c r="Q1028" s="111" t="s">
        <v>46</v>
      </c>
      <c r="R1028" s="111" t="s">
        <v>46</v>
      </c>
      <c r="S1028" s="111" t="s">
        <v>46</v>
      </c>
      <c r="T1028" s="111" t="s">
        <v>5321</v>
      </c>
      <c r="U1028" s="116">
        <f>+IF(LEN(L4T_30[[#This Row],[KOD]])=1,1,IF(LEN(L4T_30[[#This Row],[KOD]])=8,2,IF(LEN(L4T_30[[#This Row],[KOD]])=15,3,4)))</f>
        <v>4</v>
      </c>
    </row>
    <row r="1029" spans="2:21">
      <c r="B1029" s="109" t="s">
        <v>5801</v>
      </c>
      <c r="C1029" s="110" t="s">
        <v>5674</v>
      </c>
      <c r="D1029" s="111" t="s">
        <v>44</v>
      </c>
      <c r="E1029" s="112" t="s">
        <v>46</v>
      </c>
      <c r="F1029" s="111" t="s">
        <v>46</v>
      </c>
      <c r="G1029" s="112" t="s">
        <v>46</v>
      </c>
      <c r="H1029" s="113">
        <v>0</v>
      </c>
      <c r="I1029" s="113">
        <v>0</v>
      </c>
      <c r="J1029" s="112" t="s">
        <v>5133</v>
      </c>
      <c r="K1029" s="114">
        <v>0</v>
      </c>
      <c r="L1029" s="114" t="s">
        <v>5134</v>
      </c>
      <c r="M1029" s="111" t="s">
        <v>2641</v>
      </c>
      <c r="N1029" s="115">
        <v>0</v>
      </c>
      <c r="O1029" s="115">
        <v>0</v>
      </c>
      <c r="P1029" s="115">
        <v>0</v>
      </c>
      <c r="Q1029" s="111" t="s">
        <v>46</v>
      </c>
      <c r="R1029" s="111" t="s">
        <v>46</v>
      </c>
      <c r="S1029" s="111" t="s">
        <v>46</v>
      </c>
      <c r="T1029" s="111" t="s">
        <v>5296</v>
      </c>
      <c r="U1029" s="116">
        <f>+IF(LEN(L4T_30[[#This Row],[KOD]])=1,1,IF(LEN(L4T_30[[#This Row],[KOD]])=8,2,IF(LEN(L4T_30[[#This Row],[KOD]])=15,3,4)))</f>
        <v>4</v>
      </c>
    </row>
    <row r="1030" spans="2:21">
      <c r="B1030" s="109" t="s">
        <v>5802</v>
      </c>
      <c r="C1030" s="110" t="s">
        <v>5676</v>
      </c>
      <c r="D1030" s="111" t="s">
        <v>44</v>
      </c>
      <c r="E1030" s="112" t="s">
        <v>46</v>
      </c>
      <c r="F1030" s="111" t="s">
        <v>46</v>
      </c>
      <c r="G1030" s="112" t="s">
        <v>46</v>
      </c>
      <c r="H1030" s="113">
        <v>0</v>
      </c>
      <c r="I1030" s="113">
        <v>0</v>
      </c>
      <c r="J1030" s="112" t="s">
        <v>5133</v>
      </c>
      <c r="K1030" s="114">
        <v>0</v>
      </c>
      <c r="L1030" s="114" t="s">
        <v>5134</v>
      </c>
      <c r="M1030" s="111" t="s">
        <v>2641</v>
      </c>
      <c r="N1030" s="115">
        <v>0</v>
      </c>
      <c r="O1030" s="115">
        <v>0</v>
      </c>
      <c r="P1030" s="115">
        <v>0</v>
      </c>
      <c r="Q1030" s="111" t="s">
        <v>46</v>
      </c>
      <c r="R1030" s="111" t="s">
        <v>46</v>
      </c>
      <c r="S1030" s="111" t="s">
        <v>46</v>
      </c>
      <c r="T1030" s="111" t="s">
        <v>2982</v>
      </c>
      <c r="U1030" s="116">
        <f>+IF(LEN(L4T_30[[#This Row],[KOD]])=1,1,IF(LEN(L4T_30[[#This Row],[KOD]])=8,2,IF(LEN(L4T_30[[#This Row],[KOD]])=15,3,4)))</f>
        <v>4</v>
      </c>
    </row>
    <row r="1031" spans="2:21">
      <c r="B1031" s="104" t="s">
        <v>5803</v>
      </c>
      <c r="C1031" s="41" t="s">
        <v>5678</v>
      </c>
      <c r="D1031" s="43" t="s">
        <v>46</v>
      </c>
      <c r="E1031" s="105" t="s">
        <v>46</v>
      </c>
      <c r="F1031" s="43" t="s">
        <v>46</v>
      </c>
      <c r="G1031" s="105" t="s">
        <v>46</v>
      </c>
      <c r="H1031" s="45">
        <v>0</v>
      </c>
      <c r="I1031" s="45">
        <v>0</v>
      </c>
      <c r="J1031" s="105" t="s">
        <v>46</v>
      </c>
      <c r="K1031" s="106">
        <v>0</v>
      </c>
      <c r="L1031" s="106" t="s">
        <v>46</v>
      </c>
      <c r="M1031" s="43" t="s">
        <v>46</v>
      </c>
      <c r="N1031" s="107">
        <v>0</v>
      </c>
      <c r="O1031" s="107">
        <v>0</v>
      </c>
      <c r="P1031" s="107">
        <v>0</v>
      </c>
      <c r="Q1031" s="43" t="s">
        <v>46</v>
      </c>
      <c r="R1031" s="43" t="s">
        <v>46</v>
      </c>
      <c r="S1031" s="43" t="s">
        <v>5497</v>
      </c>
      <c r="T1031" s="43" t="s">
        <v>46</v>
      </c>
      <c r="U1031" s="108">
        <f>+IF(LEN(L4T_30[[#This Row],[KOD]])=1,1,IF(LEN(L4T_30[[#This Row],[KOD]])=8,2,IF(LEN(L4T_30[[#This Row],[KOD]])=15,3,4)))</f>
        <v>3</v>
      </c>
    </row>
    <row r="1032" spans="2:21">
      <c r="B1032" s="109" t="s">
        <v>5804</v>
      </c>
      <c r="C1032" s="110" t="s">
        <v>5680</v>
      </c>
      <c r="D1032" s="111" t="s">
        <v>44</v>
      </c>
      <c r="E1032" s="112" t="s">
        <v>46</v>
      </c>
      <c r="F1032" s="111" t="s">
        <v>46</v>
      </c>
      <c r="G1032" s="112" t="s">
        <v>46</v>
      </c>
      <c r="H1032" s="113">
        <v>0</v>
      </c>
      <c r="I1032" s="113">
        <v>0</v>
      </c>
      <c r="J1032" s="112" t="s">
        <v>5133</v>
      </c>
      <c r="K1032" s="114">
        <v>0</v>
      </c>
      <c r="L1032" s="114" t="s">
        <v>5134</v>
      </c>
      <c r="M1032" s="111" t="s">
        <v>2641</v>
      </c>
      <c r="N1032" s="115">
        <v>0</v>
      </c>
      <c r="O1032" s="115">
        <v>0</v>
      </c>
      <c r="P1032" s="115">
        <v>0</v>
      </c>
      <c r="Q1032" s="111" t="s">
        <v>46</v>
      </c>
      <c r="R1032" s="111" t="s">
        <v>46</v>
      </c>
      <c r="S1032" s="111" t="s">
        <v>46</v>
      </c>
      <c r="T1032" s="111" t="s">
        <v>3540</v>
      </c>
      <c r="U1032" s="116">
        <f>+IF(LEN(L4T_30[[#This Row],[KOD]])=1,1,IF(LEN(L4T_30[[#This Row],[KOD]])=8,2,IF(LEN(L4T_30[[#This Row],[KOD]])=15,3,4)))</f>
        <v>4</v>
      </c>
    </row>
    <row r="1033" spans="2:21">
      <c r="B1033" s="109" t="s">
        <v>5805</v>
      </c>
      <c r="C1033" s="110" t="s">
        <v>5682</v>
      </c>
      <c r="D1033" s="111" t="s">
        <v>44</v>
      </c>
      <c r="E1033" s="112" t="s">
        <v>46</v>
      </c>
      <c r="F1033" s="111" t="s">
        <v>46</v>
      </c>
      <c r="G1033" s="112" t="s">
        <v>46</v>
      </c>
      <c r="H1033" s="113">
        <v>0</v>
      </c>
      <c r="I1033" s="113">
        <v>0</v>
      </c>
      <c r="J1033" s="112" t="s">
        <v>5133</v>
      </c>
      <c r="K1033" s="114">
        <v>0</v>
      </c>
      <c r="L1033" s="114" t="s">
        <v>5134</v>
      </c>
      <c r="M1033" s="111" t="s">
        <v>2641</v>
      </c>
      <c r="N1033" s="115">
        <v>0</v>
      </c>
      <c r="O1033" s="115">
        <v>0</v>
      </c>
      <c r="P1033" s="115">
        <v>0</v>
      </c>
      <c r="Q1033" s="111" t="s">
        <v>46</v>
      </c>
      <c r="R1033" s="111" t="s">
        <v>46</v>
      </c>
      <c r="S1033" s="111" t="s">
        <v>46</v>
      </c>
      <c r="T1033" s="111" t="s">
        <v>5321</v>
      </c>
      <c r="U1033" s="116">
        <f>+IF(LEN(L4T_30[[#This Row],[KOD]])=1,1,IF(LEN(L4T_30[[#This Row],[KOD]])=8,2,IF(LEN(L4T_30[[#This Row],[KOD]])=15,3,4)))</f>
        <v>4</v>
      </c>
    </row>
    <row r="1034" spans="2:21">
      <c r="B1034" s="104" t="s">
        <v>5806</v>
      </c>
      <c r="C1034" s="41" t="s">
        <v>174</v>
      </c>
      <c r="D1034" s="43" t="s">
        <v>46</v>
      </c>
      <c r="E1034" s="105" t="s">
        <v>46</v>
      </c>
      <c r="F1034" s="43" t="s">
        <v>46</v>
      </c>
      <c r="G1034" s="105" t="s">
        <v>46</v>
      </c>
      <c r="H1034" s="45">
        <v>0</v>
      </c>
      <c r="I1034" s="45">
        <v>0</v>
      </c>
      <c r="J1034" s="105" t="s">
        <v>46</v>
      </c>
      <c r="K1034" s="106">
        <v>0</v>
      </c>
      <c r="L1034" s="106" t="s">
        <v>46</v>
      </c>
      <c r="M1034" s="43" t="s">
        <v>46</v>
      </c>
      <c r="N1034" s="107">
        <v>0</v>
      </c>
      <c r="O1034" s="107">
        <v>0</v>
      </c>
      <c r="P1034" s="107">
        <v>0</v>
      </c>
      <c r="Q1034" s="43" t="s">
        <v>46</v>
      </c>
      <c r="R1034" s="43" t="s">
        <v>46</v>
      </c>
      <c r="S1034" s="43" t="s">
        <v>5504</v>
      </c>
      <c r="T1034" s="43" t="s">
        <v>46</v>
      </c>
      <c r="U1034" s="108">
        <f>+IF(LEN(L4T_30[[#This Row],[KOD]])=1,1,IF(LEN(L4T_30[[#This Row],[KOD]])=8,2,IF(LEN(L4T_30[[#This Row],[KOD]])=15,3,4)))</f>
        <v>3</v>
      </c>
    </row>
    <row r="1035" spans="2:21">
      <c r="B1035" s="109" t="s">
        <v>5807</v>
      </c>
      <c r="C1035" s="110" t="s">
        <v>5685</v>
      </c>
      <c r="D1035" s="111" t="s">
        <v>44</v>
      </c>
      <c r="E1035" s="112" t="s">
        <v>46</v>
      </c>
      <c r="F1035" s="111" t="s">
        <v>46</v>
      </c>
      <c r="G1035" s="112" t="s">
        <v>46</v>
      </c>
      <c r="H1035" s="113">
        <v>0</v>
      </c>
      <c r="I1035" s="113">
        <v>0</v>
      </c>
      <c r="J1035" s="112" t="s">
        <v>5133</v>
      </c>
      <c r="K1035" s="114">
        <v>0</v>
      </c>
      <c r="L1035" s="114" t="s">
        <v>5134</v>
      </c>
      <c r="M1035" s="111" t="s">
        <v>2641</v>
      </c>
      <c r="N1035" s="115">
        <v>0</v>
      </c>
      <c r="O1035" s="115">
        <v>0</v>
      </c>
      <c r="P1035" s="115">
        <v>0</v>
      </c>
      <c r="Q1035" s="111" t="s">
        <v>46</v>
      </c>
      <c r="R1035" s="111" t="s">
        <v>46</v>
      </c>
      <c r="S1035" s="111" t="s">
        <v>46</v>
      </c>
      <c r="T1035" s="111" t="s">
        <v>3540</v>
      </c>
      <c r="U1035" s="116">
        <f>+IF(LEN(L4T_30[[#This Row],[KOD]])=1,1,IF(LEN(L4T_30[[#This Row],[KOD]])=8,2,IF(LEN(L4T_30[[#This Row],[KOD]])=15,3,4)))</f>
        <v>4</v>
      </c>
    </row>
    <row r="1036" spans="2:21">
      <c r="B1036" s="104" t="s">
        <v>5808</v>
      </c>
      <c r="C1036" s="41" t="s">
        <v>1175</v>
      </c>
      <c r="D1036" s="43" t="s">
        <v>46</v>
      </c>
      <c r="E1036" s="105" t="s">
        <v>46</v>
      </c>
      <c r="F1036" s="43" t="s">
        <v>46</v>
      </c>
      <c r="G1036" s="105" t="s">
        <v>46</v>
      </c>
      <c r="H1036" s="45">
        <v>0</v>
      </c>
      <c r="I1036" s="45">
        <v>0</v>
      </c>
      <c r="J1036" s="105" t="s">
        <v>46</v>
      </c>
      <c r="K1036" s="106">
        <v>0</v>
      </c>
      <c r="L1036" s="106" t="s">
        <v>46</v>
      </c>
      <c r="M1036" s="43" t="s">
        <v>46</v>
      </c>
      <c r="N1036" s="107">
        <v>0</v>
      </c>
      <c r="O1036" s="107">
        <v>0</v>
      </c>
      <c r="P1036" s="107">
        <v>0</v>
      </c>
      <c r="Q1036" s="43" t="s">
        <v>46</v>
      </c>
      <c r="R1036" s="43" t="s">
        <v>46</v>
      </c>
      <c r="S1036" s="43" t="s">
        <v>5509</v>
      </c>
      <c r="T1036" s="43" t="s">
        <v>46</v>
      </c>
      <c r="U1036" s="108">
        <f>+IF(LEN(L4T_30[[#This Row],[KOD]])=1,1,IF(LEN(L4T_30[[#This Row],[KOD]])=8,2,IF(LEN(L4T_30[[#This Row],[KOD]])=15,3,4)))</f>
        <v>3</v>
      </c>
    </row>
    <row r="1037" spans="2:21">
      <c r="B1037" s="109" t="s">
        <v>5809</v>
      </c>
      <c r="C1037" s="110" t="s">
        <v>5688</v>
      </c>
      <c r="D1037" s="111" t="s">
        <v>44</v>
      </c>
      <c r="E1037" s="112" t="s">
        <v>46</v>
      </c>
      <c r="F1037" s="111" t="s">
        <v>46</v>
      </c>
      <c r="G1037" s="112" t="s">
        <v>46</v>
      </c>
      <c r="H1037" s="113">
        <v>0</v>
      </c>
      <c r="I1037" s="113">
        <v>0</v>
      </c>
      <c r="J1037" s="112" t="s">
        <v>5133</v>
      </c>
      <c r="K1037" s="114">
        <v>0</v>
      </c>
      <c r="L1037" s="114" t="s">
        <v>5134</v>
      </c>
      <c r="M1037" s="111" t="s">
        <v>2641</v>
      </c>
      <c r="N1037" s="115">
        <v>0</v>
      </c>
      <c r="O1037" s="115">
        <v>0</v>
      </c>
      <c r="P1037" s="115">
        <v>0</v>
      </c>
      <c r="Q1037" s="111" t="s">
        <v>46</v>
      </c>
      <c r="R1037" s="111" t="s">
        <v>46</v>
      </c>
      <c r="S1037" s="111" t="s">
        <v>46</v>
      </c>
      <c r="T1037" s="111" t="s">
        <v>3540</v>
      </c>
      <c r="U1037" s="116">
        <f>+IF(LEN(L4T_30[[#This Row],[KOD]])=1,1,IF(LEN(L4T_30[[#This Row],[KOD]])=8,2,IF(LEN(L4T_30[[#This Row],[KOD]])=15,3,4)))</f>
        <v>4</v>
      </c>
    </row>
    <row r="1038" spans="2:21">
      <c r="B1038" s="104" t="s">
        <v>5810</v>
      </c>
      <c r="C1038" s="41" t="s">
        <v>5690</v>
      </c>
      <c r="D1038" s="43" t="s">
        <v>46</v>
      </c>
      <c r="E1038" s="105" t="s">
        <v>46</v>
      </c>
      <c r="F1038" s="43" t="s">
        <v>46</v>
      </c>
      <c r="G1038" s="105" t="s">
        <v>46</v>
      </c>
      <c r="H1038" s="45">
        <v>0</v>
      </c>
      <c r="I1038" s="45">
        <v>0</v>
      </c>
      <c r="J1038" s="105" t="s">
        <v>46</v>
      </c>
      <c r="K1038" s="106">
        <v>0</v>
      </c>
      <c r="L1038" s="106" t="s">
        <v>46</v>
      </c>
      <c r="M1038" s="43" t="s">
        <v>46</v>
      </c>
      <c r="N1038" s="107">
        <v>0</v>
      </c>
      <c r="O1038" s="107">
        <v>0</v>
      </c>
      <c r="P1038" s="107">
        <v>0</v>
      </c>
      <c r="Q1038" s="43" t="s">
        <v>46</v>
      </c>
      <c r="R1038" s="43" t="s">
        <v>46</v>
      </c>
      <c r="S1038" s="43" t="s">
        <v>5514</v>
      </c>
      <c r="T1038" s="43" t="s">
        <v>46</v>
      </c>
      <c r="U1038" s="108">
        <f>+IF(LEN(L4T_30[[#This Row],[KOD]])=1,1,IF(LEN(L4T_30[[#This Row],[KOD]])=8,2,IF(LEN(L4T_30[[#This Row],[KOD]])=15,3,4)))</f>
        <v>3</v>
      </c>
    </row>
    <row r="1039" spans="2:21">
      <c r="B1039" s="109" t="s">
        <v>5811</v>
      </c>
      <c r="C1039" s="110" t="s">
        <v>5692</v>
      </c>
      <c r="D1039" s="111" t="s">
        <v>44</v>
      </c>
      <c r="E1039" s="112" t="s">
        <v>46</v>
      </c>
      <c r="F1039" s="111" t="s">
        <v>46</v>
      </c>
      <c r="G1039" s="112" t="s">
        <v>46</v>
      </c>
      <c r="H1039" s="113">
        <v>0</v>
      </c>
      <c r="I1039" s="113">
        <v>0</v>
      </c>
      <c r="J1039" s="112" t="s">
        <v>5133</v>
      </c>
      <c r="K1039" s="114">
        <v>0</v>
      </c>
      <c r="L1039" s="114" t="s">
        <v>5134</v>
      </c>
      <c r="M1039" s="111" t="s">
        <v>2641</v>
      </c>
      <c r="N1039" s="115">
        <v>0</v>
      </c>
      <c r="O1039" s="115">
        <v>0</v>
      </c>
      <c r="P1039" s="115">
        <v>0</v>
      </c>
      <c r="Q1039" s="111" t="s">
        <v>46</v>
      </c>
      <c r="R1039" s="111" t="s">
        <v>46</v>
      </c>
      <c r="S1039" s="111" t="s">
        <v>46</v>
      </c>
      <c r="T1039" s="111" t="s">
        <v>3540</v>
      </c>
      <c r="U1039" s="116">
        <f>+IF(LEN(L4T_30[[#This Row],[KOD]])=1,1,IF(LEN(L4T_30[[#This Row],[KOD]])=8,2,IF(LEN(L4T_30[[#This Row],[KOD]])=15,3,4)))</f>
        <v>4</v>
      </c>
    </row>
    <row r="1040" spans="2:21">
      <c r="B1040" s="104" t="s">
        <v>5812</v>
      </c>
      <c r="C1040" s="41" t="s">
        <v>1236</v>
      </c>
      <c r="D1040" s="43" t="s">
        <v>46</v>
      </c>
      <c r="E1040" s="105" t="s">
        <v>46</v>
      </c>
      <c r="F1040" s="43" t="s">
        <v>46</v>
      </c>
      <c r="G1040" s="105" t="s">
        <v>46</v>
      </c>
      <c r="H1040" s="45">
        <v>0</v>
      </c>
      <c r="I1040" s="45">
        <v>0</v>
      </c>
      <c r="J1040" s="105" t="s">
        <v>46</v>
      </c>
      <c r="K1040" s="106">
        <v>0</v>
      </c>
      <c r="L1040" s="106" t="s">
        <v>46</v>
      </c>
      <c r="M1040" s="43" t="s">
        <v>46</v>
      </c>
      <c r="N1040" s="107">
        <v>0</v>
      </c>
      <c r="O1040" s="107">
        <v>0</v>
      </c>
      <c r="P1040" s="107">
        <v>0</v>
      </c>
      <c r="Q1040" s="43" t="s">
        <v>46</v>
      </c>
      <c r="R1040" s="43" t="s">
        <v>46</v>
      </c>
      <c r="S1040" s="43" t="s">
        <v>5519</v>
      </c>
      <c r="T1040" s="43" t="s">
        <v>46</v>
      </c>
      <c r="U1040" s="108">
        <f>+IF(LEN(L4T_30[[#This Row],[KOD]])=1,1,IF(LEN(L4T_30[[#This Row],[KOD]])=8,2,IF(LEN(L4T_30[[#This Row],[KOD]])=15,3,4)))</f>
        <v>3</v>
      </c>
    </row>
    <row r="1041" spans="2:21">
      <c r="B1041" s="109" t="s">
        <v>5813</v>
      </c>
      <c r="C1041" s="110" t="s">
        <v>1239</v>
      </c>
      <c r="D1041" s="111" t="s">
        <v>44</v>
      </c>
      <c r="E1041" s="112" t="s">
        <v>46</v>
      </c>
      <c r="F1041" s="111" t="s">
        <v>46</v>
      </c>
      <c r="G1041" s="112" t="s">
        <v>46</v>
      </c>
      <c r="H1041" s="113">
        <v>0</v>
      </c>
      <c r="I1041" s="113">
        <v>0</v>
      </c>
      <c r="J1041" s="112" t="s">
        <v>5133</v>
      </c>
      <c r="K1041" s="114">
        <v>0</v>
      </c>
      <c r="L1041" s="114" t="s">
        <v>5134</v>
      </c>
      <c r="M1041" s="111" t="s">
        <v>2641</v>
      </c>
      <c r="N1041" s="115">
        <v>0</v>
      </c>
      <c r="O1041" s="115">
        <v>0</v>
      </c>
      <c r="P1041" s="115">
        <v>0</v>
      </c>
      <c r="Q1041" s="111" t="s">
        <v>46</v>
      </c>
      <c r="R1041" s="111" t="s">
        <v>46</v>
      </c>
      <c r="S1041" s="111" t="s">
        <v>46</v>
      </c>
      <c r="T1041" s="111" t="s">
        <v>2745</v>
      </c>
      <c r="U1041" s="116">
        <f>+IF(LEN(L4T_30[[#This Row],[KOD]])=1,1,IF(LEN(L4T_30[[#This Row],[KOD]])=8,2,IF(LEN(L4T_30[[#This Row],[KOD]])=15,3,4)))</f>
        <v>4</v>
      </c>
    </row>
    <row r="1042" spans="2:21">
      <c r="B1042" s="109" t="s">
        <v>5814</v>
      </c>
      <c r="C1042" s="110" t="s">
        <v>1262</v>
      </c>
      <c r="D1042" s="111" t="s">
        <v>44</v>
      </c>
      <c r="E1042" s="112" t="s">
        <v>46</v>
      </c>
      <c r="F1042" s="111" t="s">
        <v>46</v>
      </c>
      <c r="G1042" s="112" t="s">
        <v>46</v>
      </c>
      <c r="H1042" s="113">
        <v>0</v>
      </c>
      <c r="I1042" s="113">
        <v>0</v>
      </c>
      <c r="J1042" s="112" t="s">
        <v>5133</v>
      </c>
      <c r="K1042" s="114">
        <v>0</v>
      </c>
      <c r="L1042" s="114" t="s">
        <v>5134</v>
      </c>
      <c r="M1042" s="111" t="s">
        <v>2641</v>
      </c>
      <c r="N1042" s="115">
        <v>0</v>
      </c>
      <c r="O1042" s="115">
        <v>0</v>
      </c>
      <c r="P1042" s="115">
        <v>0</v>
      </c>
      <c r="Q1042" s="111" t="s">
        <v>46</v>
      </c>
      <c r="R1042" s="111" t="s">
        <v>46</v>
      </c>
      <c r="S1042" s="111" t="s">
        <v>46</v>
      </c>
      <c r="T1042" s="111" t="s">
        <v>3299</v>
      </c>
      <c r="U1042" s="116">
        <f>+IF(LEN(L4T_30[[#This Row],[KOD]])=1,1,IF(LEN(L4T_30[[#This Row],[KOD]])=8,2,IF(LEN(L4T_30[[#This Row],[KOD]])=15,3,4)))</f>
        <v>4</v>
      </c>
    </row>
    <row r="1043" spans="2:21">
      <c r="B1043" s="109" t="s">
        <v>5815</v>
      </c>
      <c r="C1043" s="110" t="s">
        <v>1264</v>
      </c>
      <c r="D1043" s="111" t="s">
        <v>44</v>
      </c>
      <c r="E1043" s="112" t="s">
        <v>46</v>
      </c>
      <c r="F1043" s="111" t="s">
        <v>46</v>
      </c>
      <c r="G1043" s="112" t="s">
        <v>46</v>
      </c>
      <c r="H1043" s="113">
        <v>0</v>
      </c>
      <c r="I1043" s="113">
        <v>0</v>
      </c>
      <c r="J1043" s="112" t="s">
        <v>5133</v>
      </c>
      <c r="K1043" s="114">
        <v>0</v>
      </c>
      <c r="L1043" s="114" t="s">
        <v>5134</v>
      </c>
      <c r="M1043" s="111" t="s">
        <v>2641</v>
      </c>
      <c r="N1043" s="115">
        <v>0</v>
      </c>
      <c r="O1043" s="115">
        <v>0</v>
      </c>
      <c r="P1043" s="115">
        <v>0</v>
      </c>
      <c r="Q1043" s="111" t="s">
        <v>46</v>
      </c>
      <c r="R1043" s="111" t="s">
        <v>46</v>
      </c>
      <c r="S1043" s="111" t="s">
        <v>46</v>
      </c>
      <c r="T1043" s="111" t="s">
        <v>5526</v>
      </c>
      <c r="U1043" s="116">
        <f>+IF(LEN(L4T_30[[#This Row],[KOD]])=1,1,IF(LEN(L4T_30[[#This Row],[KOD]])=8,2,IF(LEN(L4T_30[[#This Row],[KOD]])=15,3,4)))</f>
        <v>4</v>
      </c>
    </row>
    <row r="1044" spans="2:21">
      <c r="B1044" s="104" t="s">
        <v>5816</v>
      </c>
      <c r="C1044" s="41" t="s">
        <v>1266</v>
      </c>
      <c r="D1044" s="43" t="s">
        <v>46</v>
      </c>
      <c r="E1044" s="105" t="s">
        <v>46</v>
      </c>
      <c r="F1044" s="43" t="s">
        <v>46</v>
      </c>
      <c r="G1044" s="105" t="s">
        <v>46</v>
      </c>
      <c r="H1044" s="45">
        <v>0</v>
      </c>
      <c r="I1044" s="45">
        <v>0</v>
      </c>
      <c r="J1044" s="105" t="s">
        <v>46</v>
      </c>
      <c r="K1044" s="106">
        <v>0</v>
      </c>
      <c r="L1044" s="106" t="s">
        <v>46</v>
      </c>
      <c r="M1044" s="43" t="s">
        <v>46</v>
      </c>
      <c r="N1044" s="107">
        <v>0</v>
      </c>
      <c r="O1044" s="107">
        <v>0</v>
      </c>
      <c r="P1044" s="107">
        <v>0</v>
      </c>
      <c r="Q1044" s="43" t="s">
        <v>46</v>
      </c>
      <c r="R1044" s="43" t="s">
        <v>46</v>
      </c>
      <c r="S1044" s="43" t="s">
        <v>5529</v>
      </c>
      <c r="T1044" s="43" t="s">
        <v>46</v>
      </c>
      <c r="U1044" s="108">
        <f>+IF(LEN(L4T_30[[#This Row],[KOD]])=1,1,IF(LEN(L4T_30[[#This Row],[KOD]])=8,2,IF(LEN(L4T_30[[#This Row],[KOD]])=15,3,4)))</f>
        <v>3</v>
      </c>
    </row>
    <row r="1045" spans="2:21">
      <c r="B1045" s="109" t="s">
        <v>5817</v>
      </c>
      <c r="C1045" s="110" t="s">
        <v>5699</v>
      </c>
      <c r="D1045" s="111" t="s">
        <v>44</v>
      </c>
      <c r="E1045" s="112" t="s">
        <v>46</v>
      </c>
      <c r="F1045" s="111" t="s">
        <v>46</v>
      </c>
      <c r="G1045" s="112" t="s">
        <v>46</v>
      </c>
      <c r="H1045" s="113">
        <v>0</v>
      </c>
      <c r="I1045" s="113">
        <v>0</v>
      </c>
      <c r="J1045" s="112" t="s">
        <v>5133</v>
      </c>
      <c r="K1045" s="114">
        <v>0</v>
      </c>
      <c r="L1045" s="114" t="s">
        <v>5134</v>
      </c>
      <c r="M1045" s="111" t="s">
        <v>2641</v>
      </c>
      <c r="N1045" s="115">
        <v>0</v>
      </c>
      <c r="O1045" s="115">
        <v>0</v>
      </c>
      <c r="P1045" s="115">
        <v>0</v>
      </c>
      <c r="Q1045" s="111" t="s">
        <v>46</v>
      </c>
      <c r="R1045" s="111" t="s">
        <v>46</v>
      </c>
      <c r="S1045" s="111" t="s">
        <v>46</v>
      </c>
      <c r="T1045" s="111" t="s">
        <v>3540</v>
      </c>
      <c r="U1045" s="116">
        <f>+IF(LEN(L4T_30[[#This Row],[KOD]])=1,1,IF(LEN(L4T_30[[#This Row],[KOD]])=8,2,IF(LEN(L4T_30[[#This Row],[KOD]])=15,3,4)))</f>
        <v>4</v>
      </c>
    </row>
    <row r="1046" spans="2:21">
      <c r="B1046" s="104" t="s">
        <v>5818</v>
      </c>
      <c r="C1046" s="41" t="s">
        <v>1274</v>
      </c>
      <c r="D1046" s="43" t="s">
        <v>46</v>
      </c>
      <c r="E1046" s="105" t="s">
        <v>46</v>
      </c>
      <c r="F1046" s="43" t="s">
        <v>46</v>
      </c>
      <c r="G1046" s="105" t="s">
        <v>46</v>
      </c>
      <c r="H1046" s="45">
        <v>0</v>
      </c>
      <c r="I1046" s="45">
        <v>0</v>
      </c>
      <c r="J1046" s="105" t="s">
        <v>46</v>
      </c>
      <c r="K1046" s="106">
        <v>0</v>
      </c>
      <c r="L1046" s="106" t="s">
        <v>46</v>
      </c>
      <c r="M1046" s="43" t="s">
        <v>46</v>
      </c>
      <c r="N1046" s="107">
        <v>0</v>
      </c>
      <c r="O1046" s="107">
        <v>0</v>
      </c>
      <c r="P1046" s="107">
        <v>0</v>
      </c>
      <c r="Q1046" s="43" t="s">
        <v>46</v>
      </c>
      <c r="R1046" s="43" t="s">
        <v>46</v>
      </c>
      <c r="S1046" s="43" t="s">
        <v>5534</v>
      </c>
      <c r="T1046" s="43" t="s">
        <v>46</v>
      </c>
      <c r="U1046" s="108">
        <f>+IF(LEN(L4T_30[[#This Row],[KOD]])=1,1,IF(LEN(L4T_30[[#This Row],[KOD]])=8,2,IF(LEN(L4T_30[[#This Row],[KOD]])=15,3,4)))</f>
        <v>3</v>
      </c>
    </row>
    <row r="1047" spans="2:21">
      <c r="B1047" s="109" t="s">
        <v>5819</v>
      </c>
      <c r="C1047" s="110" t="s">
        <v>5702</v>
      </c>
      <c r="D1047" s="111" t="s">
        <v>44</v>
      </c>
      <c r="E1047" s="112" t="s">
        <v>46</v>
      </c>
      <c r="F1047" s="111" t="s">
        <v>46</v>
      </c>
      <c r="G1047" s="112" t="s">
        <v>46</v>
      </c>
      <c r="H1047" s="113">
        <v>0</v>
      </c>
      <c r="I1047" s="113">
        <v>0</v>
      </c>
      <c r="J1047" s="112" t="s">
        <v>5133</v>
      </c>
      <c r="K1047" s="114">
        <v>0</v>
      </c>
      <c r="L1047" s="114" t="s">
        <v>5134</v>
      </c>
      <c r="M1047" s="111" t="s">
        <v>2641</v>
      </c>
      <c r="N1047" s="115">
        <v>0</v>
      </c>
      <c r="O1047" s="115">
        <v>0</v>
      </c>
      <c r="P1047" s="115">
        <v>0</v>
      </c>
      <c r="Q1047" s="111" t="s">
        <v>46</v>
      </c>
      <c r="R1047" s="111" t="s">
        <v>46</v>
      </c>
      <c r="S1047" s="111" t="s">
        <v>46</v>
      </c>
      <c r="T1047" s="111" t="s">
        <v>3540</v>
      </c>
      <c r="U1047" s="116">
        <f>+IF(LEN(L4T_30[[#This Row],[KOD]])=1,1,IF(LEN(L4T_30[[#This Row],[KOD]])=8,2,IF(LEN(L4T_30[[#This Row],[KOD]])=15,3,4)))</f>
        <v>4</v>
      </c>
    </row>
    <row r="1048" spans="2:21">
      <c r="B1048" s="104" t="s">
        <v>5820</v>
      </c>
      <c r="C1048" s="41" t="s">
        <v>5704</v>
      </c>
      <c r="D1048" s="43" t="s">
        <v>46</v>
      </c>
      <c r="E1048" s="105" t="s">
        <v>46</v>
      </c>
      <c r="F1048" s="43" t="s">
        <v>46</v>
      </c>
      <c r="G1048" s="105" t="s">
        <v>46</v>
      </c>
      <c r="H1048" s="45">
        <v>0</v>
      </c>
      <c r="I1048" s="45">
        <v>0</v>
      </c>
      <c r="J1048" s="105" t="s">
        <v>46</v>
      </c>
      <c r="K1048" s="106">
        <v>0</v>
      </c>
      <c r="L1048" s="106" t="s">
        <v>46</v>
      </c>
      <c r="M1048" s="43" t="s">
        <v>46</v>
      </c>
      <c r="N1048" s="107">
        <v>0</v>
      </c>
      <c r="O1048" s="107">
        <v>0</v>
      </c>
      <c r="P1048" s="107">
        <v>0</v>
      </c>
      <c r="Q1048" s="43" t="s">
        <v>46</v>
      </c>
      <c r="R1048" s="43" t="s">
        <v>46</v>
      </c>
      <c r="S1048" s="43" t="s">
        <v>5539</v>
      </c>
      <c r="T1048" s="43" t="s">
        <v>46</v>
      </c>
      <c r="U1048" s="108">
        <f>+IF(LEN(L4T_30[[#This Row],[KOD]])=1,1,IF(LEN(L4T_30[[#This Row],[KOD]])=8,2,IF(LEN(L4T_30[[#This Row],[KOD]])=15,3,4)))</f>
        <v>3</v>
      </c>
    </row>
    <row r="1049" spans="2:21">
      <c r="B1049" s="109" t="s">
        <v>5821</v>
      </c>
      <c r="C1049" s="110" t="s">
        <v>5706</v>
      </c>
      <c r="D1049" s="111" t="s">
        <v>44</v>
      </c>
      <c r="E1049" s="112" t="s">
        <v>46</v>
      </c>
      <c r="F1049" s="111" t="s">
        <v>46</v>
      </c>
      <c r="G1049" s="112" t="s">
        <v>46</v>
      </c>
      <c r="H1049" s="113">
        <v>0</v>
      </c>
      <c r="I1049" s="113">
        <v>0</v>
      </c>
      <c r="J1049" s="112" t="s">
        <v>5133</v>
      </c>
      <c r="K1049" s="114">
        <v>0</v>
      </c>
      <c r="L1049" s="114" t="s">
        <v>5134</v>
      </c>
      <c r="M1049" s="111" t="s">
        <v>2641</v>
      </c>
      <c r="N1049" s="115">
        <v>0</v>
      </c>
      <c r="O1049" s="115">
        <v>0</v>
      </c>
      <c r="P1049" s="115">
        <v>0</v>
      </c>
      <c r="Q1049" s="111" t="s">
        <v>46</v>
      </c>
      <c r="R1049" s="111" t="s">
        <v>46</v>
      </c>
      <c r="S1049" s="111" t="s">
        <v>46</v>
      </c>
      <c r="T1049" s="111" t="s">
        <v>3540</v>
      </c>
      <c r="U1049" s="116">
        <f>+IF(LEN(L4T_30[[#This Row],[KOD]])=1,1,IF(LEN(L4T_30[[#This Row],[KOD]])=8,2,IF(LEN(L4T_30[[#This Row],[KOD]])=15,3,4)))</f>
        <v>4</v>
      </c>
    </row>
    <row r="1050" spans="2:21">
      <c r="B1050" s="104" t="s">
        <v>5822</v>
      </c>
      <c r="C1050" s="41" t="s">
        <v>281</v>
      </c>
      <c r="D1050" s="43" t="s">
        <v>46</v>
      </c>
      <c r="E1050" s="105" t="s">
        <v>46</v>
      </c>
      <c r="F1050" s="43" t="s">
        <v>46</v>
      </c>
      <c r="G1050" s="105" t="s">
        <v>46</v>
      </c>
      <c r="H1050" s="45">
        <v>0</v>
      </c>
      <c r="I1050" s="45">
        <v>0</v>
      </c>
      <c r="J1050" s="105" t="s">
        <v>46</v>
      </c>
      <c r="K1050" s="106">
        <v>0</v>
      </c>
      <c r="L1050" s="106" t="s">
        <v>46</v>
      </c>
      <c r="M1050" s="43" t="s">
        <v>46</v>
      </c>
      <c r="N1050" s="107">
        <v>0</v>
      </c>
      <c r="O1050" s="107">
        <v>0</v>
      </c>
      <c r="P1050" s="107">
        <v>0</v>
      </c>
      <c r="Q1050" s="43" t="s">
        <v>46</v>
      </c>
      <c r="R1050" s="43" t="s">
        <v>46</v>
      </c>
      <c r="S1050" s="43" t="s">
        <v>5544</v>
      </c>
      <c r="T1050" s="43" t="s">
        <v>46</v>
      </c>
      <c r="U1050" s="108">
        <f>+IF(LEN(L4T_30[[#This Row],[KOD]])=1,1,IF(LEN(L4T_30[[#This Row],[KOD]])=8,2,IF(LEN(L4T_30[[#This Row],[KOD]])=15,3,4)))</f>
        <v>3</v>
      </c>
    </row>
    <row r="1051" spans="2:21">
      <c r="B1051" s="109" t="s">
        <v>5823</v>
      </c>
      <c r="C1051" s="110" t="s">
        <v>5709</v>
      </c>
      <c r="D1051" s="111" t="s">
        <v>44</v>
      </c>
      <c r="E1051" s="112" t="s">
        <v>46</v>
      </c>
      <c r="F1051" s="111" t="s">
        <v>46</v>
      </c>
      <c r="G1051" s="112" t="s">
        <v>46</v>
      </c>
      <c r="H1051" s="113">
        <v>0</v>
      </c>
      <c r="I1051" s="113">
        <v>0</v>
      </c>
      <c r="J1051" s="112" t="s">
        <v>5133</v>
      </c>
      <c r="K1051" s="114">
        <v>0</v>
      </c>
      <c r="L1051" s="114" t="s">
        <v>5134</v>
      </c>
      <c r="M1051" s="111" t="s">
        <v>2641</v>
      </c>
      <c r="N1051" s="115">
        <v>0</v>
      </c>
      <c r="O1051" s="115">
        <v>0</v>
      </c>
      <c r="P1051" s="115">
        <v>0</v>
      </c>
      <c r="Q1051" s="111" t="s">
        <v>46</v>
      </c>
      <c r="R1051" s="111" t="s">
        <v>46</v>
      </c>
      <c r="S1051" s="111" t="s">
        <v>46</v>
      </c>
      <c r="T1051" s="111" t="s">
        <v>3540</v>
      </c>
      <c r="U1051" s="116">
        <f>+IF(LEN(L4T_30[[#This Row],[KOD]])=1,1,IF(LEN(L4T_30[[#This Row],[KOD]])=8,2,IF(LEN(L4T_30[[#This Row],[KOD]])=15,3,4)))</f>
        <v>4</v>
      </c>
    </row>
    <row r="1052" spans="2:21">
      <c r="B1052" s="104" t="s">
        <v>5824</v>
      </c>
      <c r="C1052" s="41" t="s">
        <v>5711</v>
      </c>
      <c r="D1052" s="43" t="s">
        <v>46</v>
      </c>
      <c r="E1052" s="105" t="s">
        <v>46</v>
      </c>
      <c r="F1052" s="43" t="s">
        <v>46</v>
      </c>
      <c r="G1052" s="105" t="s">
        <v>46</v>
      </c>
      <c r="H1052" s="45">
        <v>0</v>
      </c>
      <c r="I1052" s="45">
        <v>0</v>
      </c>
      <c r="J1052" s="105" t="s">
        <v>46</v>
      </c>
      <c r="K1052" s="106">
        <v>0</v>
      </c>
      <c r="L1052" s="106" t="s">
        <v>46</v>
      </c>
      <c r="M1052" s="43" t="s">
        <v>46</v>
      </c>
      <c r="N1052" s="107">
        <v>0</v>
      </c>
      <c r="O1052" s="107">
        <v>0</v>
      </c>
      <c r="P1052" s="107">
        <v>0</v>
      </c>
      <c r="Q1052" s="43" t="s">
        <v>46</v>
      </c>
      <c r="R1052" s="43" t="s">
        <v>46</v>
      </c>
      <c r="S1052" s="43" t="s">
        <v>5549</v>
      </c>
      <c r="T1052" s="43" t="s">
        <v>46</v>
      </c>
      <c r="U1052" s="108">
        <f>+IF(LEN(L4T_30[[#This Row],[KOD]])=1,1,IF(LEN(L4T_30[[#This Row],[KOD]])=8,2,IF(LEN(L4T_30[[#This Row],[KOD]])=15,3,4)))</f>
        <v>3</v>
      </c>
    </row>
    <row r="1053" spans="2:21">
      <c r="B1053" s="109" t="s">
        <v>5825</v>
      </c>
      <c r="C1053" s="110" t="s">
        <v>5713</v>
      </c>
      <c r="D1053" s="111" t="s">
        <v>44</v>
      </c>
      <c r="E1053" s="112" t="s">
        <v>46</v>
      </c>
      <c r="F1053" s="111" t="s">
        <v>46</v>
      </c>
      <c r="G1053" s="112" t="s">
        <v>46</v>
      </c>
      <c r="H1053" s="113">
        <v>0</v>
      </c>
      <c r="I1053" s="113">
        <v>0</v>
      </c>
      <c r="J1053" s="112" t="s">
        <v>5133</v>
      </c>
      <c r="K1053" s="114">
        <v>0</v>
      </c>
      <c r="L1053" s="114" t="s">
        <v>5134</v>
      </c>
      <c r="M1053" s="111" t="s">
        <v>2641</v>
      </c>
      <c r="N1053" s="115">
        <v>0</v>
      </c>
      <c r="O1053" s="115">
        <v>0</v>
      </c>
      <c r="P1053" s="115">
        <v>0</v>
      </c>
      <c r="Q1053" s="111" t="s">
        <v>46</v>
      </c>
      <c r="R1053" s="111" t="s">
        <v>46</v>
      </c>
      <c r="S1053" s="111" t="s">
        <v>46</v>
      </c>
      <c r="T1053" s="111" t="s">
        <v>3540</v>
      </c>
      <c r="U1053" s="116">
        <f>+IF(LEN(L4T_30[[#This Row],[KOD]])=1,1,IF(LEN(L4T_30[[#This Row],[KOD]])=8,2,IF(LEN(L4T_30[[#This Row],[KOD]])=15,3,4)))</f>
        <v>4</v>
      </c>
    </row>
    <row r="1054" spans="2:21">
      <c r="B1054" s="109" t="s">
        <v>5826</v>
      </c>
      <c r="C1054" s="110" t="s">
        <v>5715</v>
      </c>
      <c r="D1054" s="111" t="s">
        <v>44</v>
      </c>
      <c r="E1054" s="112" t="s">
        <v>46</v>
      </c>
      <c r="F1054" s="111" t="s">
        <v>46</v>
      </c>
      <c r="G1054" s="112" t="s">
        <v>46</v>
      </c>
      <c r="H1054" s="113">
        <v>0</v>
      </c>
      <c r="I1054" s="113">
        <v>0</v>
      </c>
      <c r="J1054" s="112" t="s">
        <v>5133</v>
      </c>
      <c r="K1054" s="114">
        <v>0</v>
      </c>
      <c r="L1054" s="114" t="s">
        <v>5134</v>
      </c>
      <c r="M1054" s="111" t="s">
        <v>2641</v>
      </c>
      <c r="N1054" s="115">
        <v>0</v>
      </c>
      <c r="O1054" s="115">
        <v>0</v>
      </c>
      <c r="P1054" s="115">
        <v>0</v>
      </c>
      <c r="Q1054" s="111" t="s">
        <v>46</v>
      </c>
      <c r="R1054" s="111" t="s">
        <v>46</v>
      </c>
      <c r="S1054" s="111" t="s">
        <v>46</v>
      </c>
      <c r="T1054" s="111" t="s">
        <v>5321</v>
      </c>
      <c r="U1054" s="116">
        <f>+IF(LEN(L4T_30[[#This Row],[KOD]])=1,1,IF(LEN(L4T_30[[#This Row],[KOD]])=8,2,IF(LEN(L4T_30[[#This Row],[KOD]])=15,3,4)))</f>
        <v>4</v>
      </c>
    </row>
    <row r="1055" spans="2:21">
      <c r="B1055" s="109" t="s">
        <v>5827</v>
      </c>
      <c r="C1055" s="110" t="s">
        <v>5717</v>
      </c>
      <c r="D1055" s="111" t="s">
        <v>44</v>
      </c>
      <c r="E1055" s="112" t="s">
        <v>46</v>
      </c>
      <c r="F1055" s="111" t="s">
        <v>46</v>
      </c>
      <c r="G1055" s="112" t="s">
        <v>46</v>
      </c>
      <c r="H1055" s="113">
        <v>0</v>
      </c>
      <c r="I1055" s="113">
        <v>0</v>
      </c>
      <c r="J1055" s="112" t="s">
        <v>5133</v>
      </c>
      <c r="K1055" s="114">
        <v>0</v>
      </c>
      <c r="L1055" s="114" t="s">
        <v>5134</v>
      </c>
      <c r="M1055" s="111" t="s">
        <v>2641</v>
      </c>
      <c r="N1055" s="115">
        <v>0</v>
      </c>
      <c r="O1055" s="115">
        <v>0</v>
      </c>
      <c r="P1055" s="115">
        <v>0</v>
      </c>
      <c r="Q1055" s="111" t="s">
        <v>46</v>
      </c>
      <c r="R1055" s="111" t="s">
        <v>46</v>
      </c>
      <c r="S1055" s="111" t="s">
        <v>46</v>
      </c>
      <c r="T1055" s="111" t="s">
        <v>2982</v>
      </c>
      <c r="U1055" s="116">
        <f>+IF(LEN(L4T_30[[#This Row],[KOD]])=1,1,IF(LEN(L4T_30[[#This Row],[KOD]])=8,2,IF(LEN(L4T_30[[#This Row],[KOD]])=15,3,4)))</f>
        <v>4</v>
      </c>
    </row>
    <row r="1056" spans="2:21">
      <c r="B1056" s="109" t="s">
        <v>5828</v>
      </c>
      <c r="C1056" s="110" t="s">
        <v>5719</v>
      </c>
      <c r="D1056" s="111" t="s">
        <v>44</v>
      </c>
      <c r="E1056" s="112" t="s">
        <v>46</v>
      </c>
      <c r="F1056" s="111" t="s">
        <v>46</v>
      </c>
      <c r="G1056" s="112" t="s">
        <v>46</v>
      </c>
      <c r="H1056" s="113">
        <v>0</v>
      </c>
      <c r="I1056" s="113">
        <v>0</v>
      </c>
      <c r="J1056" s="112" t="s">
        <v>5133</v>
      </c>
      <c r="K1056" s="114">
        <v>0</v>
      </c>
      <c r="L1056" s="114" t="s">
        <v>5134</v>
      </c>
      <c r="M1056" s="111" t="s">
        <v>2641</v>
      </c>
      <c r="N1056" s="115">
        <v>0</v>
      </c>
      <c r="O1056" s="115">
        <v>0</v>
      </c>
      <c r="P1056" s="115">
        <v>0</v>
      </c>
      <c r="Q1056" s="111" t="s">
        <v>46</v>
      </c>
      <c r="R1056" s="111" t="s">
        <v>46</v>
      </c>
      <c r="S1056" s="111" t="s">
        <v>46</v>
      </c>
      <c r="T1056" s="111" t="s">
        <v>2987</v>
      </c>
      <c r="U1056" s="116">
        <f>+IF(LEN(L4T_30[[#This Row],[KOD]])=1,1,IF(LEN(L4T_30[[#This Row],[KOD]])=8,2,IF(LEN(L4T_30[[#This Row],[KOD]])=15,3,4)))</f>
        <v>4</v>
      </c>
    </row>
    <row r="1057" spans="2:21">
      <c r="B1057" s="109" t="s">
        <v>5829</v>
      </c>
      <c r="C1057" s="110" t="s">
        <v>5721</v>
      </c>
      <c r="D1057" s="111" t="s">
        <v>44</v>
      </c>
      <c r="E1057" s="112" t="s">
        <v>46</v>
      </c>
      <c r="F1057" s="111" t="s">
        <v>46</v>
      </c>
      <c r="G1057" s="112" t="s">
        <v>46</v>
      </c>
      <c r="H1057" s="113">
        <v>0</v>
      </c>
      <c r="I1057" s="113">
        <v>0</v>
      </c>
      <c r="J1057" s="112" t="s">
        <v>5133</v>
      </c>
      <c r="K1057" s="114">
        <v>0</v>
      </c>
      <c r="L1057" s="114" t="s">
        <v>5134</v>
      </c>
      <c r="M1057" s="111" t="s">
        <v>2641</v>
      </c>
      <c r="N1057" s="115">
        <v>0</v>
      </c>
      <c r="O1057" s="115">
        <v>0</v>
      </c>
      <c r="P1057" s="115">
        <v>0</v>
      </c>
      <c r="Q1057" s="111" t="s">
        <v>46</v>
      </c>
      <c r="R1057" s="111" t="s">
        <v>46</v>
      </c>
      <c r="S1057" s="111" t="s">
        <v>46</v>
      </c>
      <c r="T1057" s="111" t="s">
        <v>2993</v>
      </c>
      <c r="U1057" s="116">
        <f>+IF(LEN(L4T_30[[#This Row],[KOD]])=1,1,IF(LEN(L4T_30[[#This Row],[KOD]])=8,2,IF(LEN(L4T_30[[#This Row],[KOD]])=15,3,4)))</f>
        <v>4</v>
      </c>
    </row>
    <row r="1058" spans="2:21">
      <c r="B1058" s="109" t="s">
        <v>5830</v>
      </c>
      <c r="C1058" s="110" t="s">
        <v>5723</v>
      </c>
      <c r="D1058" s="111" t="s">
        <v>44</v>
      </c>
      <c r="E1058" s="112" t="s">
        <v>46</v>
      </c>
      <c r="F1058" s="111" t="s">
        <v>46</v>
      </c>
      <c r="G1058" s="112" t="s">
        <v>46</v>
      </c>
      <c r="H1058" s="113">
        <v>0</v>
      </c>
      <c r="I1058" s="113">
        <v>0</v>
      </c>
      <c r="J1058" s="112" t="s">
        <v>5133</v>
      </c>
      <c r="K1058" s="114">
        <v>0</v>
      </c>
      <c r="L1058" s="114" t="s">
        <v>5134</v>
      </c>
      <c r="M1058" s="111" t="s">
        <v>2641</v>
      </c>
      <c r="N1058" s="115">
        <v>0</v>
      </c>
      <c r="O1058" s="115">
        <v>0</v>
      </c>
      <c r="P1058" s="115">
        <v>0</v>
      </c>
      <c r="Q1058" s="111" t="s">
        <v>46</v>
      </c>
      <c r="R1058" s="111" t="s">
        <v>46</v>
      </c>
      <c r="S1058" s="111" t="s">
        <v>46</v>
      </c>
      <c r="T1058" s="111" t="s">
        <v>2998</v>
      </c>
      <c r="U1058" s="116">
        <f>+IF(LEN(L4T_30[[#This Row],[KOD]])=1,1,IF(LEN(L4T_30[[#This Row],[KOD]])=8,2,IF(LEN(L4T_30[[#This Row],[KOD]])=15,3,4)))</f>
        <v>4</v>
      </c>
    </row>
    <row r="1059" spans="2:21">
      <c r="B1059" s="109" t="s">
        <v>5831</v>
      </c>
      <c r="C1059" s="110" t="s">
        <v>5725</v>
      </c>
      <c r="D1059" s="111" t="s">
        <v>44</v>
      </c>
      <c r="E1059" s="112" t="s">
        <v>46</v>
      </c>
      <c r="F1059" s="111" t="s">
        <v>46</v>
      </c>
      <c r="G1059" s="112" t="s">
        <v>46</v>
      </c>
      <c r="H1059" s="113">
        <v>0</v>
      </c>
      <c r="I1059" s="113">
        <v>0</v>
      </c>
      <c r="J1059" s="112" t="s">
        <v>5133</v>
      </c>
      <c r="K1059" s="114">
        <v>0</v>
      </c>
      <c r="L1059" s="114" t="s">
        <v>5134</v>
      </c>
      <c r="M1059" s="111" t="s">
        <v>2641</v>
      </c>
      <c r="N1059" s="115">
        <v>0</v>
      </c>
      <c r="O1059" s="115">
        <v>0</v>
      </c>
      <c r="P1059" s="115">
        <v>0</v>
      </c>
      <c r="Q1059" s="111" t="s">
        <v>46</v>
      </c>
      <c r="R1059" s="111" t="s">
        <v>46</v>
      </c>
      <c r="S1059" s="111" t="s">
        <v>46</v>
      </c>
      <c r="T1059" s="111" t="s">
        <v>3003</v>
      </c>
      <c r="U1059" s="116">
        <f>+IF(LEN(L4T_30[[#This Row],[KOD]])=1,1,IF(LEN(L4T_30[[#This Row],[KOD]])=8,2,IF(LEN(L4T_30[[#This Row],[KOD]])=15,3,4)))</f>
        <v>4</v>
      </c>
    </row>
    <row r="1060" spans="2:21">
      <c r="B1060" s="109" t="s">
        <v>5832</v>
      </c>
      <c r="C1060" s="110" t="s">
        <v>5727</v>
      </c>
      <c r="D1060" s="111" t="s">
        <v>44</v>
      </c>
      <c r="E1060" s="112" t="s">
        <v>46</v>
      </c>
      <c r="F1060" s="111" t="s">
        <v>46</v>
      </c>
      <c r="G1060" s="112" t="s">
        <v>46</v>
      </c>
      <c r="H1060" s="113">
        <v>0</v>
      </c>
      <c r="I1060" s="113">
        <v>0</v>
      </c>
      <c r="J1060" s="112" t="s">
        <v>5133</v>
      </c>
      <c r="K1060" s="114">
        <v>0</v>
      </c>
      <c r="L1060" s="114" t="s">
        <v>5134</v>
      </c>
      <c r="M1060" s="111" t="s">
        <v>2641</v>
      </c>
      <c r="N1060" s="115">
        <v>0</v>
      </c>
      <c r="O1060" s="115">
        <v>0</v>
      </c>
      <c r="P1060" s="115">
        <v>0</v>
      </c>
      <c r="Q1060" s="111" t="s">
        <v>46</v>
      </c>
      <c r="R1060" s="111" t="s">
        <v>46</v>
      </c>
      <c r="S1060" s="111" t="s">
        <v>46</v>
      </c>
      <c r="T1060" s="111" t="s">
        <v>3008</v>
      </c>
      <c r="U1060" s="116">
        <f>+IF(LEN(L4T_30[[#This Row],[KOD]])=1,1,IF(LEN(L4T_30[[#This Row],[KOD]])=8,2,IF(LEN(L4T_30[[#This Row],[KOD]])=15,3,4)))</f>
        <v>4</v>
      </c>
    </row>
    <row r="1061" spans="2:21">
      <c r="B1061" s="109" t="s">
        <v>5833</v>
      </c>
      <c r="C1061" s="110" t="s">
        <v>5729</v>
      </c>
      <c r="D1061" s="111" t="s">
        <v>44</v>
      </c>
      <c r="E1061" s="112" t="s">
        <v>46</v>
      </c>
      <c r="F1061" s="111" t="s">
        <v>46</v>
      </c>
      <c r="G1061" s="112" t="s">
        <v>46</v>
      </c>
      <c r="H1061" s="113">
        <v>0</v>
      </c>
      <c r="I1061" s="113">
        <v>0</v>
      </c>
      <c r="J1061" s="112" t="s">
        <v>5133</v>
      </c>
      <c r="K1061" s="114">
        <v>0</v>
      </c>
      <c r="L1061" s="114" t="s">
        <v>5134</v>
      </c>
      <c r="M1061" s="111" t="s">
        <v>2641</v>
      </c>
      <c r="N1061" s="115">
        <v>0</v>
      </c>
      <c r="O1061" s="115">
        <v>0</v>
      </c>
      <c r="P1061" s="115">
        <v>0</v>
      </c>
      <c r="Q1061" s="111" t="s">
        <v>46</v>
      </c>
      <c r="R1061" s="111" t="s">
        <v>46</v>
      </c>
      <c r="S1061" s="111" t="s">
        <v>46</v>
      </c>
      <c r="T1061" s="111" t="s">
        <v>5568</v>
      </c>
      <c r="U1061" s="116">
        <f>+IF(LEN(L4T_30[[#This Row],[KOD]])=1,1,IF(LEN(L4T_30[[#This Row],[KOD]])=8,2,IF(LEN(L4T_30[[#This Row],[KOD]])=15,3,4)))</f>
        <v>4</v>
      </c>
    </row>
    <row r="1062" spans="2:21">
      <c r="B1062" s="109" t="s">
        <v>5834</v>
      </c>
      <c r="C1062" s="110" t="s">
        <v>5731</v>
      </c>
      <c r="D1062" s="111" t="s">
        <v>44</v>
      </c>
      <c r="E1062" s="112" t="s">
        <v>46</v>
      </c>
      <c r="F1062" s="111" t="s">
        <v>46</v>
      </c>
      <c r="G1062" s="112" t="s">
        <v>46</v>
      </c>
      <c r="H1062" s="113">
        <v>0</v>
      </c>
      <c r="I1062" s="113">
        <v>0</v>
      </c>
      <c r="J1062" s="112" t="s">
        <v>5133</v>
      </c>
      <c r="K1062" s="114">
        <v>0</v>
      </c>
      <c r="L1062" s="114" t="s">
        <v>5134</v>
      </c>
      <c r="M1062" s="111" t="s">
        <v>2641</v>
      </c>
      <c r="N1062" s="115">
        <v>0</v>
      </c>
      <c r="O1062" s="115">
        <v>0</v>
      </c>
      <c r="P1062" s="115">
        <v>0</v>
      </c>
      <c r="Q1062" s="111" t="s">
        <v>46</v>
      </c>
      <c r="R1062" s="111" t="s">
        <v>46</v>
      </c>
      <c r="S1062" s="111" t="s">
        <v>46</v>
      </c>
      <c r="T1062" s="111" t="s">
        <v>5571</v>
      </c>
      <c r="U1062" s="116">
        <f>+IF(LEN(L4T_30[[#This Row],[KOD]])=1,1,IF(LEN(L4T_30[[#This Row],[KOD]])=8,2,IF(LEN(L4T_30[[#This Row],[KOD]])=15,3,4)))</f>
        <v>4</v>
      </c>
    </row>
    <row r="1063" spans="2:21">
      <c r="B1063" s="109" t="s">
        <v>5835</v>
      </c>
      <c r="C1063" s="110" t="s">
        <v>5733</v>
      </c>
      <c r="D1063" s="111" t="s">
        <v>44</v>
      </c>
      <c r="E1063" s="112" t="s">
        <v>46</v>
      </c>
      <c r="F1063" s="111" t="s">
        <v>46</v>
      </c>
      <c r="G1063" s="112" t="s">
        <v>46</v>
      </c>
      <c r="H1063" s="113">
        <v>0</v>
      </c>
      <c r="I1063" s="113">
        <v>0</v>
      </c>
      <c r="J1063" s="112" t="s">
        <v>5133</v>
      </c>
      <c r="K1063" s="114">
        <v>0</v>
      </c>
      <c r="L1063" s="114" t="s">
        <v>5134</v>
      </c>
      <c r="M1063" s="111" t="s">
        <v>2641</v>
      </c>
      <c r="N1063" s="115">
        <v>0</v>
      </c>
      <c r="O1063" s="115">
        <v>0</v>
      </c>
      <c r="P1063" s="115">
        <v>0</v>
      </c>
      <c r="Q1063" s="111" t="s">
        <v>46</v>
      </c>
      <c r="R1063" s="111" t="s">
        <v>46</v>
      </c>
      <c r="S1063" s="111" t="s">
        <v>46</v>
      </c>
      <c r="T1063" s="111" t="s">
        <v>5334</v>
      </c>
      <c r="U1063" s="116">
        <f>+IF(LEN(L4T_30[[#This Row],[KOD]])=1,1,IF(LEN(L4T_30[[#This Row],[KOD]])=8,2,IF(LEN(L4T_30[[#This Row],[KOD]])=15,3,4)))</f>
        <v>4</v>
      </c>
    </row>
    <row r="1064" spans="2:21">
      <c r="B1064" s="109" t="s">
        <v>5836</v>
      </c>
      <c r="C1064" s="110" t="s">
        <v>5735</v>
      </c>
      <c r="D1064" s="111" t="s">
        <v>44</v>
      </c>
      <c r="E1064" s="112" t="s">
        <v>46</v>
      </c>
      <c r="F1064" s="111" t="s">
        <v>46</v>
      </c>
      <c r="G1064" s="112" t="s">
        <v>46</v>
      </c>
      <c r="H1064" s="113">
        <v>0</v>
      </c>
      <c r="I1064" s="113">
        <v>0</v>
      </c>
      <c r="J1064" s="112" t="s">
        <v>5133</v>
      </c>
      <c r="K1064" s="114">
        <v>0</v>
      </c>
      <c r="L1064" s="114" t="s">
        <v>5134</v>
      </c>
      <c r="M1064" s="111" t="s">
        <v>2641</v>
      </c>
      <c r="N1064" s="115">
        <v>0</v>
      </c>
      <c r="O1064" s="115">
        <v>0</v>
      </c>
      <c r="P1064" s="115">
        <v>0</v>
      </c>
      <c r="Q1064" s="111" t="s">
        <v>46</v>
      </c>
      <c r="R1064" s="111" t="s">
        <v>46</v>
      </c>
      <c r="S1064" s="111" t="s">
        <v>46</v>
      </c>
      <c r="T1064" s="111" t="s">
        <v>5282</v>
      </c>
      <c r="U1064" s="116">
        <f>+IF(LEN(L4T_30[[#This Row],[KOD]])=1,1,IF(LEN(L4T_30[[#This Row],[KOD]])=8,2,IF(LEN(L4T_30[[#This Row],[KOD]])=15,3,4)))</f>
        <v>4</v>
      </c>
    </row>
    <row r="1065" spans="2:21">
      <c r="B1065" s="109" t="s">
        <v>5837</v>
      </c>
      <c r="C1065" s="110" t="s">
        <v>5737</v>
      </c>
      <c r="D1065" s="111" t="s">
        <v>44</v>
      </c>
      <c r="E1065" s="112" t="s">
        <v>46</v>
      </c>
      <c r="F1065" s="111" t="s">
        <v>46</v>
      </c>
      <c r="G1065" s="112" t="s">
        <v>46</v>
      </c>
      <c r="H1065" s="113">
        <v>0</v>
      </c>
      <c r="I1065" s="113">
        <v>0</v>
      </c>
      <c r="J1065" s="112" t="s">
        <v>5133</v>
      </c>
      <c r="K1065" s="114">
        <v>0</v>
      </c>
      <c r="L1065" s="114" t="s">
        <v>5134</v>
      </c>
      <c r="M1065" s="111" t="s">
        <v>2641</v>
      </c>
      <c r="N1065" s="115">
        <v>0</v>
      </c>
      <c r="O1065" s="115">
        <v>0</v>
      </c>
      <c r="P1065" s="115">
        <v>0</v>
      </c>
      <c r="Q1065" s="111" t="s">
        <v>46</v>
      </c>
      <c r="R1065" s="111" t="s">
        <v>46</v>
      </c>
      <c r="S1065" s="111" t="s">
        <v>46</v>
      </c>
      <c r="T1065" s="111" t="s">
        <v>5578</v>
      </c>
      <c r="U1065" s="116">
        <f>+IF(LEN(L4T_30[[#This Row],[KOD]])=1,1,IF(LEN(L4T_30[[#This Row],[KOD]])=8,2,IF(LEN(L4T_30[[#This Row],[KOD]])=15,3,4)))</f>
        <v>4</v>
      </c>
    </row>
    <row r="1066" spans="2:21">
      <c r="B1066" s="109" t="s">
        <v>5838</v>
      </c>
      <c r="C1066" s="110" t="s">
        <v>5739</v>
      </c>
      <c r="D1066" s="111" t="s">
        <v>44</v>
      </c>
      <c r="E1066" s="112" t="s">
        <v>46</v>
      </c>
      <c r="F1066" s="111" t="s">
        <v>46</v>
      </c>
      <c r="G1066" s="112" t="s">
        <v>46</v>
      </c>
      <c r="H1066" s="113">
        <v>0</v>
      </c>
      <c r="I1066" s="113">
        <v>0</v>
      </c>
      <c r="J1066" s="112" t="s">
        <v>5133</v>
      </c>
      <c r="K1066" s="114">
        <v>0</v>
      </c>
      <c r="L1066" s="114" t="s">
        <v>5134</v>
      </c>
      <c r="M1066" s="111" t="s">
        <v>2641</v>
      </c>
      <c r="N1066" s="115">
        <v>0</v>
      </c>
      <c r="O1066" s="115">
        <v>0</v>
      </c>
      <c r="P1066" s="115">
        <v>0</v>
      </c>
      <c r="Q1066" s="111" t="s">
        <v>46</v>
      </c>
      <c r="R1066" s="111" t="s">
        <v>46</v>
      </c>
      <c r="S1066" s="111" t="s">
        <v>46</v>
      </c>
      <c r="T1066" s="111" t="s">
        <v>5581</v>
      </c>
      <c r="U1066" s="116">
        <f>+IF(LEN(L4T_30[[#This Row],[KOD]])=1,1,IF(LEN(L4T_30[[#This Row],[KOD]])=8,2,IF(LEN(L4T_30[[#This Row],[KOD]])=15,3,4)))</f>
        <v>4</v>
      </c>
    </row>
    <row r="1067" spans="2:21">
      <c r="B1067" s="109" t="s">
        <v>5839</v>
      </c>
      <c r="C1067" s="110" t="s">
        <v>5741</v>
      </c>
      <c r="D1067" s="111" t="s">
        <v>44</v>
      </c>
      <c r="E1067" s="112" t="s">
        <v>46</v>
      </c>
      <c r="F1067" s="111" t="s">
        <v>46</v>
      </c>
      <c r="G1067" s="112" t="s">
        <v>46</v>
      </c>
      <c r="H1067" s="113">
        <v>0</v>
      </c>
      <c r="I1067" s="113">
        <v>0</v>
      </c>
      <c r="J1067" s="112" t="s">
        <v>5133</v>
      </c>
      <c r="K1067" s="114">
        <v>0</v>
      </c>
      <c r="L1067" s="114" t="s">
        <v>5134</v>
      </c>
      <c r="M1067" s="111" t="s">
        <v>2641</v>
      </c>
      <c r="N1067" s="115">
        <v>0</v>
      </c>
      <c r="O1067" s="115">
        <v>0</v>
      </c>
      <c r="P1067" s="115">
        <v>0</v>
      </c>
      <c r="Q1067" s="111" t="s">
        <v>46</v>
      </c>
      <c r="R1067" s="111" t="s">
        <v>46</v>
      </c>
      <c r="S1067" s="111" t="s">
        <v>46</v>
      </c>
      <c r="T1067" s="111" t="s">
        <v>5584</v>
      </c>
      <c r="U1067" s="116">
        <f>+IF(LEN(L4T_30[[#This Row],[KOD]])=1,1,IF(LEN(L4T_30[[#This Row],[KOD]])=8,2,IF(LEN(L4T_30[[#This Row],[KOD]])=15,3,4)))</f>
        <v>4</v>
      </c>
    </row>
    <row r="1068" spans="2:21">
      <c r="B1068" s="109" t="s">
        <v>5840</v>
      </c>
      <c r="C1068" s="110" t="s">
        <v>5743</v>
      </c>
      <c r="D1068" s="111" t="s">
        <v>44</v>
      </c>
      <c r="E1068" s="112" t="s">
        <v>46</v>
      </c>
      <c r="F1068" s="111" t="s">
        <v>46</v>
      </c>
      <c r="G1068" s="112" t="s">
        <v>46</v>
      </c>
      <c r="H1068" s="113">
        <v>0</v>
      </c>
      <c r="I1068" s="113">
        <v>0</v>
      </c>
      <c r="J1068" s="112" t="s">
        <v>5133</v>
      </c>
      <c r="K1068" s="114">
        <v>0</v>
      </c>
      <c r="L1068" s="114" t="s">
        <v>5134</v>
      </c>
      <c r="M1068" s="111" t="s">
        <v>2641</v>
      </c>
      <c r="N1068" s="115">
        <v>0</v>
      </c>
      <c r="O1068" s="115">
        <v>0</v>
      </c>
      <c r="P1068" s="115">
        <v>0</v>
      </c>
      <c r="Q1068" s="111" t="s">
        <v>46</v>
      </c>
      <c r="R1068" s="111" t="s">
        <v>46</v>
      </c>
      <c r="S1068" s="111" t="s">
        <v>46</v>
      </c>
      <c r="T1068" s="111" t="s">
        <v>5587</v>
      </c>
      <c r="U1068" s="116">
        <f>+IF(LEN(L4T_30[[#This Row],[KOD]])=1,1,IF(LEN(L4T_30[[#This Row],[KOD]])=8,2,IF(LEN(L4T_30[[#This Row],[KOD]])=15,3,4)))</f>
        <v>4</v>
      </c>
    </row>
    <row r="1069" spans="2:21">
      <c r="B1069" s="109" t="s">
        <v>5841</v>
      </c>
      <c r="C1069" s="110" t="s">
        <v>5745</v>
      </c>
      <c r="D1069" s="111" t="s">
        <v>44</v>
      </c>
      <c r="E1069" s="112" t="s">
        <v>46</v>
      </c>
      <c r="F1069" s="111" t="s">
        <v>46</v>
      </c>
      <c r="G1069" s="112" t="s">
        <v>46</v>
      </c>
      <c r="H1069" s="113">
        <v>0</v>
      </c>
      <c r="I1069" s="113">
        <v>0</v>
      </c>
      <c r="J1069" s="112" t="s">
        <v>5133</v>
      </c>
      <c r="K1069" s="114">
        <v>0</v>
      </c>
      <c r="L1069" s="114" t="s">
        <v>5134</v>
      </c>
      <c r="M1069" s="111" t="s">
        <v>2641</v>
      </c>
      <c r="N1069" s="115">
        <v>0</v>
      </c>
      <c r="O1069" s="115">
        <v>0</v>
      </c>
      <c r="P1069" s="115">
        <v>0</v>
      </c>
      <c r="Q1069" s="111" t="s">
        <v>46</v>
      </c>
      <c r="R1069" s="111" t="s">
        <v>46</v>
      </c>
      <c r="S1069" s="111" t="s">
        <v>46</v>
      </c>
      <c r="T1069" s="111" t="s">
        <v>5590</v>
      </c>
      <c r="U1069" s="116">
        <f>+IF(LEN(L4T_30[[#This Row],[KOD]])=1,1,IF(LEN(L4T_30[[#This Row],[KOD]])=8,2,IF(LEN(L4T_30[[#This Row],[KOD]])=15,3,4)))</f>
        <v>4</v>
      </c>
    </row>
    <row r="1070" spans="2:21">
      <c r="B1070" s="109" t="s">
        <v>5842</v>
      </c>
      <c r="C1070" s="110" t="s">
        <v>5747</v>
      </c>
      <c r="D1070" s="111" t="s">
        <v>44</v>
      </c>
      <c r="E1070" s="112" t="s">
        <v>46</v>
      </c>
      <c r="F1070" s="111" t="s">
        <v>46</v>
      </c>
      <c r="G1070" s="112" t="s">
        <v>46</v>
      </c>
      <c r="H1070" s="113">
        <v>0</v>
      </c>
      <c r="I1070" s="113">
        <v>0</v>
      </c>
      <c r="J1070" s="112" t="s">
        <v>5133</v>
      </c>
      <c r="K1070" s="114">
        <v>0</v>
      </c>
      <c r="L1070" s="114" t="s">
        <v>5134</v>
      </c>
      <c r="M1070" s="111" t="s">
        <v>2641</v>
      </c>
      <c r="N1070" s="115">
        <v>0</v>
      </c>
      <c r="O1070" s="115">
        <v>0</v>
      </c>
      <c r="P1070" s="115">
        <v>0</v>
      </c>
      <c r="Q1070" s="111" t="s">
        <v>46</v>
      </c>
      <c r="R1070" s="111" t="s">
        <v>46</v>
      </c>
      <c r="S1070" s="111" t="s">
        <v>46</v>
      </c>
      <c r="T1070" s="111" t="s">
        <v>5593</v>
      </c>
      <c r="U1070" s="116">
        <f>+IF(LEN(L4T_30[[#This Row],[KOD]])=1,1,IF(LEN(L4T_30[[#This Row],[KOD]])=8,2,IF(LEN(L4T_30[[#This Row],[KOD]])=15,3,4)))</f>
        <v>4</v>
      </c>
    </row>
    <row r="1071" spans="2:21">
      <c r="B1071" s="104" t="s">
        <v>5843</v>
      </c>
      <c r="C1071" s="41" t="s">
        <v>5749</v>
      </c>
      <c r="D1071" s="43" t="s">
        <v>46</v>
      </c>
      <c r="E1071" s="105" t="s">
        <v>46</v>
      </c>
      <c r="F1071" s="43" t="s">
        <v>46</v>
      </c>
      <c r="G1071" s="105" t="s">
        <v>46</v>
      </c>
      <c r="H1071" s="45">
        <v>0</v>
      </c>
      <c r="I1071" s="45">
        <v>0</v>
      </c>
      <c r="J1071" s="105" t="s">
        <v>46</v>
      </c>
      <c r="K1071" s="106">
        <v>0</v>
      </c>
      <c r="L1071" s="106" t="s">
        <v>46</v>
      </c>
      <c r="M1071" s="43" t="s">
        <v>46</v>
      </c>
      <c r="N1071" s="107">
        <v>0</v>
      </c>
      <c r="O1071" s="107">
        <v>0</v>
      </c>
      <c r="P1071" s="107">
        <v>0</v>
      </c>
      <c r="Q1071" s="43" t="s">
        <v>46</v>
      </c>
      <c r="R1071" s="43" t="s">
        <v>46</v>
      </c>
      <c r="S1071" s="43" t="s">
        <v>5285</v>
      </c>
      <c r="T1071" s="43" t="s">
        <v>46</v>
      </c>
      <c r="U1071" s="108">
        <f>+IF(LEN(L4T_30[[#This Row],[KOD]])=1,1,IF(LEN(L4T_30[[#This Row],[KOD]])=8,2,IF(LEN(L4T_30[[#This Row],[KOD]])=15,3,4)))</f>
        <v>3</v>
      </c>
    </row>
    <row r="1072" spans="2:21">
      <c r="B1072" s="109" t="s">
        <v>5844</v>
      </c>
      <c r="C1072" s="110" t="s">
        <v>5751</v>
      </c>
      <c r="D1072" s="111" t="s">
        <v>46</v>
      </c>
      <c r="E1072" s="112" t="s">
        <v>46</v>
      </c>
      <c r="F1072" s="111" t="s">
        <v>46</v>
      </c>
      <c r="G1072" s="112" t="s">
        <v>46</v>
      </c>
      <c r="H1072" s="113">
        <v>0</v>
      </c>
      <c r="I1072" s="113">
        <v>0</v>
      </c>
      <c r="J1072" s="112" t="s">
        <v>5133</v>
      </c>
      <c r="K1072" s="114">
        <v>0</v>
      </c>
      <c r="L1072" s="114" t="s">
        <v>5134</v>
      </c>
      <c r="M1072" s="111" t="s">
        <v>2641</v>
      </c>
      <c r="N1072" s="115">
        <v>0</v>
      </c>
      <c r="O1072" s="115">
        <v>0</v>
      </c>
      <c r="P1072" s="115">
        <v>0</v>
      </c>
      <c r="Q1072" s="111" t="s">
        <v>46</v>
      </c>
      <c r="R1072" s="111" t="s">
        <v>46</v>
      </c>
      <c r="S1072" s="111" t="s">
        <v>46</v>
      </c>
      <c r="T1072" s="111" t="s">
        <v>5342</v>
      </c>
      <c r="U1072" s="116">
        <f>+IF(LEN(L4T_30[[#This Row],[KOD]])=1,1,IF(LEN(L4T_30[[#This Row],[KOD]])=8,2,IF(LEN(L4T_30[[#This Row],[KOD]])=15,3,4)))</f>
        <v>4</v>
      </c>
    </row>
    <row r="1073" spans="2:21">
      <c r="B1073" s="109" t="s">
        <v>5845</v>
      </c>
      <c r="C1073" s="110" t="s">
        <v>5753</v>
      </c>
      <c r="D1073" s="111" t="s">
        <v>46</v>
      </c>
      <c r="E1073" s="112" t="s">
        <v>46</v>
      </c>
      <c r="F1073" s="111" t="s">
        <v>46</v>
      </c>
      <c r="G1073" s="112" t="s">
        <v>46</v>
      </c>
      <c r="H1073" s="113">
        <v>0</v>
      </c>
      <c r="I1073" s="113">
        <v>0</v>
      </c>
      <c r="J1073" s="112" t="s">
        <v>5133</v>
      </c>
      <c r="K1073" s="114">
        <v>0</v>
      </c>
      <c r="L1073" s="114" t="s">
        <v>5134</v>
      </c>
      <c r="M1073" s="111" t="s">
        <v>2641</v>
      </c>
      <c r="N1073" s="115">
        <v>0</v>
      </c>
      <c r="O1073" s="115">
        <v>0</v>
      </c>
      <c r="P1073" s="115">
        <v>0</v>
      </c>
      <c r="Q1073" s="111" t="s">
        <v>46</v>
      </c>
      <c r="R1073" s="111" t="s">
        <v>46</v>
      </c>
      <c r="S1073" s="111" t="s">
        <v>46</v>
      </c>
      <c r="T1073" s="111" t="s">
        <v>5600</v>
      </c>
      <c r="U1073" s="116">
        <f>+IF(LEN(L4T_30[[#This Row],[KOD]])=1,1,IF(LEN(L4T_30[[#This Row],[KOD]])=8,2,IF(LEN(L4T_30[[#This Row],[KOD]])=15,3,4)))</f>
        <v>4</v>
      </c>
    </row>
    <row r="1074" spans="2:21">
      <c r="B1074" s="109" t="s">
        <v>5846</v>
      </c>
      <c r="C1074" s="110" t="s">
        <v>5755</v>
      </c>
      <c r="D1074" s="111" t="s">
        <v>46</v>
      </c>
      <c r="E1074" s="112" t="s">
        <v>46</v>
      </c>
      <c r="F1074" s="111" t="s">
        <v>46</v>
      </c>
      <c r="G1074" s="112" t="s">
        <v>46</v>
      </c>
      <c r="H1074" s="113">
        <v>0</v>
      </c>
      <c r="I1074" s="113">
        <v>0</v>
      </c>
      <c r="J1074" s="112" t="s">
        <v>5133</v>
      </c>
      <c r="K1074" s="114">
        <v>0</v>
      </c>
      <c r="L1074" s="114" t="s">
        <v>5134</v>
      </c>
      <c r="M1074" s="111" t="s">
        <v>2641</v>
      </c>
      <c r="N1074" s="115">
        <v>0</v>
      </c>
      <c r="O1074" s="115">
        <v>0</v>
      </c>
      <c r="P1074" s="115">
        <v>0</v>
      </c>
      <c r="Q1074" s="111" t="s">
        <v>46</v>
      </c>
      <c r="R1074" s="111" t="s">
        <v>46</v>
      </c>
      <c r="S1074" s="111" t="s">
        <v>46</v>
      </c>
      <c r="T1074" s="111" t="s">
        <v>5603</v>
      </c>
      <c r="U1074" s="116">
        <f>+IF(LEN(L4T_30[[#This Row],[KOD]])=1,1,IF(LEN(L4T_30[[#This Row],[KOD]])=8,2,IF(LEN(L4T_30[[#This Row],[KOD]])=15,3,4)))</f>
        <v>4</v>
      </c>
    </row>
    <row r="1075" spans="2:21">
      <c r="B1075" s="109" t="s">
        <v>5847</v>
      </c>
      <c r="C1075" s="110" t="s">
        <v>5757</v>
      </c>
      <c r="D1075" s="111" t="s">
        <v>46</v>
      </c>
      <c r="E1075" s="112" t="s">
        <v>46</v>
      </c>
      <c r="F1075" s="111" t="s">
        <v>46</v>
      </c>
      <c r="G1075" s="112" t="s">
        <v>46</v>
      </c>
      <c r="H1075" s="113">
        <v>0</v>
      </c>
      <c r="I1075" s="113">
        <v>0</v>
      </c>
      <c r="J1075" s="112" t="s">
        <v>5133</v>
      </c>
      <c r="K1075" s="114">
        <v>0</v>
      </c>
      <c r="L1075" s="114" t="s">
        <v>5134</v>
      </c>
      <c r="M1075" s="111" t="s">
        <v>2641</v>
      </c>
      <c r="N1075" s="115">
        <v>0</v>
      </c>
      <c r="O1075" s="115">
        <v>0</v>
      </c>
      <c r="P1075" s="115">
        <v>0</v>
      </c>
      <c r="Q1075" s="111" t="s">
        <v>46</v>
      </c>
      <c r="R1075" s="111" t="s">
        <v>46</v>
      </c>
      <c r="S1075" s="111" t="s">
        <v>46</v>
      </c>
      <c r="T1075" s="111" t="s">
        <v>5606</v>
      </c>
      <c r="U1075" s="116">
        <f>+IF(LEN(L4T_30[[#This Row],[KOD]])=1,1,IF(LEN(L4T_30[[#This Row],[KOD]])=8,2,IF(LEN(L4T_30[[#This Row],[KOD]])=15,3,4)))</f>
        <v>4</v>
      </c>
    </row>
    <row r="1076" spans="2:21">
      <c r="B1076" s="109" t="s">
        <v>5848</v>
      </c>
      <c r="C1076" s="110" t="s">
        <v>5759</v>
      </c>
      <c r="D1076" s="111" t="s">
        <v>46</v>
      </c>
      <c r="E1076" s="112" t="s">
        <v>46</v>
      </c>
      <c r="F1076" s="111" t="s">
        <v>46</v>
      </c>
      <c r="G1076" s="112" t="s">
        <v>46</v>
      </c>
      <c r="H1076" s="113">
        <v>0</v>
      </c>
      <c r="I1076" s="113">
        <v>0</v>
      </c>
      <c r="J1076" s="112" t="s">
        <v>5133</v>
      </c>
      <c r="K1076" s="114">
        <v>0</v>
      </c>
      <c r="L1076" s="114" t="s">
        <v>5134</v>
      </c>
      <c r="M1076" s="111" t="s">
        <v>2641</v>
      </c>
      <c r="N1076" s="115">
        <v>0</v>
      </c>
      <c r="O1076" s="115">
        <v>0</v>
      </c>
      <c r="P1076" s="115">
        <v>0</v>
      </c>
      <c r="Q1076" s="111" t="s">
        <v>46</v>
      </c>
      <c r="R1076" s="111" t="s">
        <v>46</v>
      </c>
      <c r="S1076" s="111" t="s">
        <v>46</v>
      </c>
      <c r="T1076" s="111" t="s">
        <v>5609</v>
      </c>
      <c r="U1076" s="116">
        <f>+IF(LEN(L4T_30[[#This Row],[KOD]])=1,1,IF(LEN(L4T_30[[#This Row],[KOD]])=8,2,IF(LEN(L4T_30[[#This Row],[KOD]])=15,3,4)))</f>
        <v>4</v>
      </c>
    </row>
    <row r="1077" spans="2:21">
      <c r="B1077" s="109" t="s">
        <v>5849</v>
      </c>
      <c r="C1077" s="110" t="s">
        <v>5761</v>
      </c>
      <c r="D1077" s="111" t="s">
        <v>46</v>
      </c>
      <c r="E1077" s="112" t="s">
        <v>46</v>
      </c>
      <c r="F1077" s="111" t="s">
        <v>46</v>
      </c>
      <c r="G1077" s="112" t="s">
        <v>46</v>
      </c>
      <c r="H1077" s="113">
        <v>0</v>
      </c>
      <c r="I1077" s="113">
        <v>0</v>
      </c>
      <c r="J1077" s="112" t="s">
        <v>5133</v>
      </c>
      <c r="K1077" s="114">
        <v>0</v>
      </c>
      <c r="L1077" s="114" t="s">
        <v>5134</v>
      </c>
      <c r="M1077" s="111" t="s">
        <v>2641</v>
      </c>
      <c r="N1077" s="115">
        <v>0</v>
      </c>
      <c r="O1077" s="115">
        <v>0</v>
      </c>
      <c r="P1077" s="115">
        <v>0</v>
      </c>
      <c r="Q1077" s="111" t="s">
        <v>46</v>
      </c>
      <c r="R1077" s="111" t="s">
        <v>46</v>
      </c>
      <c r="S1077" s="111" t="s">
        <v>46</v>
      </c>
      <c r="T1077" s="111" t="s">
        <v>5612</v>
      </c>
      <c r="U1077" s="116">
        <f>+IF(LEN(L4T_30[[#This Row],[KOD]])=1,1,IF(LEN(L4T_30[[#This Row],[KOD]])=8,2,IF(LEN(L4T_30[[#This Row],[KOD]])=15,3,4)))</f>
        <v>4</v>
      </c>
    </row>
    <row r="1078" spans="2:21">
      <c r="B1078" s="109" t="s">
        <v>5850</v>
      </c>
      <c r="C1078" s="110" t="s">
        <v>5763</v>
      </c>
      <c r="D1078" s="111" t="s">
        <v>46</v>
      </c>
      <c r="E1078" s="112" t="s">
        <v>46</v>
      </c>
      <c r="F1078" s="111" t="s">
        <v>46</v>
      </c>
      <c r="G1078" s="112" t="s">
        <v>46</v>
      </c>
      <c r="H1078" s="113">
        <v>0</v>
      </c>
      <c r="I1078" s="113">
        <v>0</v>
      </c>
      <c r="J1078" s="112" t="s">
        <v>5133</v>
      </c>
      <c r="K1078" s="114">
        <v>0</v>
      </c>
      <c r="L1078" s="114" t="s">
        <v>5134</v>
      </c>
      <c r="M1078" s="111" t="s">
        <v>2641</v>
      </c>
      <c r="N1078" s="115">
        <v>0</v>
      </c>
      <c r="O1078" s="115">
        <v>0</v>
      </c>
      <c r="P1078" s="115">
        <v>0</v>
      </c>
      <c r="Q1078" s="111" t="s">
        <v>46</v>
      </c>
      <c r="R1078" s="111" t="s">
        <v>46</v>
      </c>
      <c r="S1078" s="111" t="s">
        <v>46</v>
      </c>
      <c r="T1078" s="111" t="s">
        <v>5615</v>
      </c>
      <c r="U1078" s="116">
        <f>+IF(LEN(L4T_30[[#This Row],[KOD]])=1,1,IF(LEN(L4T_30[[#This Row],[KOD]])=8,2,IF(LEN(L4T_30[[#This Row],[KOD]])=15,3,4)))</f>
        <v>4</v>
      </c>
    </row>
    <row r="1079" spans="2:21">
      <c r="B1079" s="104" t="s">
        <v>5851</v>
      </c>
      <c r="C1079" s="41" t="s">
        <v>5765</v>
      </c>
      <c r="D1079" s="43" t="s">
        <v>46</v>
      </c>
      <c r="E1079" s="105" t="s">
        <v>46</v>
      </c>
      <c r="F1079" s="43" t="s">
        <v>46</v>
      </c>
      <c r="G1079" s="105" t="s">
        <v>46</v>
      </c>
      <c r="H1079" s="45">
        <v>0</v>
      </c>
      <c r="I1079" s="45">
        <v>0</v>
      </c>
      <c r="J1079" s="105" t="s">
        <v>46</v>
      </c>
      <c r="K1079" s="106">
        <v>0</v>
      </c>
      <c r="L1079" s="106" t="s">
        <v>46</v>
      </c>
      <c r="M1079" s="43" t="s">
        <v>46</v>
      </c>
      <c r="N1079" s="107">
        <v>0</v>
      </c>
      <c r="O1079" s="107">
        <v>0</v>
      </c>
      <c r="P1079" s="107">
        <v>0</v>
      </c>
      <c r="Q1079" s="43" t="s">
        <v>46</v>
      </c>
      <c r="R1079" s="43" t="s">
        <v>46</v>
      </c>
      <c r="S1079" s="43" t="s">
        <v>5618</v>
      </c>
      <c r="T1079" s="43" t="s">
        <v>46</v>
      </c>
      <c r="U1079" s="108">
        <f>+IF(LEN(L4T_30[[#This Row],[KOD]])=1,1,IF(LEN(L4T_30[[#This Row],[KOD]])=8,2,IF(LEN(L4T_30[[#This Row],[KOD]])=15,3,4)))</f>
        <v>3</v>
      </c>
    </row>
    <row r="1080" spans="2:21">
      <c r="B1080" s="109" t="s">
        <v>5852</v>
      </c>
      <c r="C1080" s="110" t="s">
        <v>7548</v>
      </c>
      <c r="D1080" s="111" t="s">
        <v>2913</v>
      </c>
      <c r="E1080" s="112" t="s">
        <v>46</v>
      </c>
      <c r="F1080" s="111" t="s">
        <v>46</v>
      </c>
      <c r="G1080" s="112" t="s">
        <v>46</v>
      </c>
      <c r="H1080" s="113">
        <v>0</v>
      </c>
      <c r="I1080" s="113">
        <v>0</v>
      </c>
      <c r="J1080" s="112" t="s">
        <v>5133</v>
      </c>
      <c r="K1080" s="114">
        <v>0</v>
      </c>
      <c r="L1080" s="114" t="s">
        <v>5134</v>
      </c>
      <c r="M1080" s="111" t="s">
        <v>2641</v>
      </c>
      <c r="N1080" s="115">
        <v>0</v>
      </c>
      <c r="O1080" s="115">
        <v>0</v>
      </c>
      <c r="P1080" s="115">
        <v>0</v>
      </c>
      <c r="Q1080" s="111" t="s">
        <v>46</v>
      </c>
      <c r="R1080" s="111" t="s">
        <v>46</v>
      </c>
      <c r="S1080" s="111" t="s">
        <v>46</v>
      </c>
      <c r="T1080" s="111" t="s">
        <v>5342</v>
      </c>
      <c r="U1080" s="116">
        <f>+IF(LEN(L4T_30[[#This Row],[KOD]])=1,1,IF(LEN(L4T_30[[#This Row],[KOD]])=8,2,IF(LEN(L4T_30[[#This Row],[KOD]])=15,3,4)))</f>
        <v>4</v>
      </c>
    </row>
    <row r="1081" spans="2:21">
      <c r="B1081" s="99" t="s">
        <v>5853</v>
      </c>
      <c r="C1081" s="33" t="s">
        <v>5854</v>
      </c>
      <c r="D1081" s="35" t="s">
        <v>46</v>
      </c>
      <c r="E1081" s="100" t="s">
        <v>46</v>
      </c>
      <c r="F1081" s="35" t="s">
        <v>46</v>
      </c>
      <c r="G1081" s="100" t="s">
        <v>46</v>
      </c>
      <c r="H1081" s="37">
        <v>0</v>
      </c>
      <c r="I1081" s="37">
        <v>0</v>
      </c>
      <c r="J1081" s="100" t="s">
        <v>46</v>
      </c>
      <c r="K1081" s="101">
        <v>0</v>
      </c>
      <c r="L1081" s="101" t="s">
        <v>46</v>
      </c>
      <c r="M1081" s="35" t="s">
        <v>46</v>
      </c>
      <c r="N1081" s="102">
        <v>0</v>
      </c>
      <c r="O1081" s="102">
        <v>0</v>
      </c>
      <c r="P1081" s="102">
        <v>0</v>
      </c>
      <c r="Q1081" s="35" t="s">
        <v>46</v>
      </c>
      <c r="R1081" s="35" t="s">
        <v>5855</v>
      </c>
      <c r="S1081" s="35" t="s">
        <v>46</v>
      </c>
      <c r="T1081" s="35" t="s">
        <v>46</v>
      </c>
      <c r="U1081" s="103">
        <f>+IF(LEN(L4T_30[[#This Row],[KOD]])=1,1,IF(LEN(L4T_30[[#This Row],[KOD]])=8,2,IF(LEN(L4T_30[[#This Row],[KOD]])=15,3,4)))</f>
        <v>2</v>
      </c>
    </row>
    <row r="1082" spans="2:21">
      <c r="B1082" s="104" t="s">
        <v>5856</v>
      </c>
      <c r="C1082" s="41" t="s">
        <v>5857</v>
      </c>
      <c r="D1082" s="43" t="s">
        <v>46</v>
      </c>
      <c r="E1082" s="105" t="s">
        <v>46</v>
      </c>
      <c r="F1082" s="43" t="s">
        <v>46</v>
      </c>
      <c r="G1082" s="105" t="s">
        <v>46</v>
      </c>
      <c r="H1082" s="45">
        <v>0</v>
      </c>
      <c r="I1082" s="45">
        <v>0</v>
      </c>
      <c r="J1082" s="105" t="s">
        <v>46</v>
      </c>
      <c r="K1082" s="106">
        <v>0</v>
      </c>
      <c r="L1082" s="106" t="s">
        <v>46</v>
      </c>
      <c r="M1082" s="43" t="s">
        <v>46</v>
      </c>
      <c r="N1082" s="107">
        <v>0</v>
      </c>
      <c r="O1082" s="107">
        <v>0</v>
      </c>
      <c r="P1082" s="107">
        <v>0</v>
      </c>
      <c r="Q1082" s="43" t="s">
        <v>46</v>
      </c>
      <c r="R1082" s="43" t="s">
        <v>46</v>
      </c>
      <c r="S1082" s="43" t="s">
        <v>5858</v>
      </c>
      <c r="T1082" s="43" t="s">
        <v>46</v>
      </c>
      <c r="U1082" s="108">
        <f>+IF(LEN(L4T_30[[#This Row],[KOD]])=1,1,IF(LEN(L4T_30[[#This Row],[KOD]])=8,2,IF(LEN(L4T_30[[#This Row],[KOD]])=15,3,4)))</f>
        <v>3</v>
      </c>
    </row>
    <row r="1083" spans="2:21">
      <c r="B1083" s="109" t="s">
        <v>5859</v>
      </c>
      <c r="C1083" s="110" t="s">
        <v>5860</v>
      </c>
      <c r="D1083" s="111" t="s">
        <v>1576</v>
      </c>
      <c r="E1083" s="112" t="s">
        <v>46</v>
      </c>
      <c r="F1083" s="111" t="s">
        <v>46</v>
      </c>
      <c r="G1083" s="112" t="s">
        <v>46</v>
      </c>
      <c r="H1083" s="113">
        <v>0</v>
      </c>
      <c r="I1083" s="113">
        <v>0</v>
      </c>
      <c r="J1083" s="112" t="s">
        <v>5861</v>
      </c>
      <c r="K1083" s="114">
        <v>1</v>
      </c>
      <c r="L1083" s="114" t="s">
        <v>5134</v>
      </c>
      <c r="M1083" s="111" t="s">
        <v>2641</v>
      </c>
      <c r="N1083" s="115">
        <v>0</v>
      </c>
      <c r="O1083" s="115">
        <v>0</v>
      </c>
      <c r="P1083" s="115">
        <v>0</v>
      </c>
      <c r="Q1083" s="111" t="s">
        <v>46</v>
      </c>
      <c r="R1083" s="111" t="s">
        <v>46</v>
      </c>
      <c r="S1083" s="111" t="s">
        <v>46</v>
      </c>
      <c r="T1083" s="111" t="s">
        <v>2795</v>
      </c>
      <c r="U1083" s="116">
        <f>+IF(LEN(L4T_30[[#This Row],[KOD]])=1,1,IF(LEN(L4T_30[[#This Row],[KOD]])=8,2,IF(LEN(L4T_30[[#This Row],[KOD]])=15,3,4)))</f>
        <v>4</v>
      </c>
    </row>
    <row r="1084" spans="2:21">
      <c r="B1084" s="109" t="s">
        <v>5862</v>
      </c>
      <c r="C1084" s="110" t="s">
        <v>5863</v>
      </c>
      <c r="D1084" s="111" t="s">
        <v>1576</v>
      </c>
      <c r="E1084" s="112" t="s">
        <v>46</v>
      </c>
      <c r="F1084" s="111" t="s">
        <v>46</v>
      </c>
      <c r="G1084" s="112" t="s">
        <v>46</v>
      </c>
      <c r="H1084" s="113">
        <v>0</v>
      </c>
      <c r="I1084" s="113">
        <v>0</v>
      </c>
      <c r="J1084" s="112" t="s">
        <v>5861</v>
      </c>
      <c r="K1084" s="114">
        <v>1</v>
      </c>
      <c r="L1084" s="114" t="s">
        <v>5134</v>
      </c>
      <c r="M1084" s="111" t="s">
        <v>2641</v>
      </c>
      <c r="N1084" s="115">
        <v>0</v>
      </c>
      <c r="O1084" s="115">
        <v>0</v>
      </c>
      <c r="P1084" s="115">
        <v>0</v>
      </c>
      <c r="Q1084" s="111" t="s">
        <v>46</v>
      </c>
      <c r="R1084" s="111" t="s">
        <v>46</v>
      </c>
      <c r="S1084" s="111" t="s">
        <v>46</v>
      </c>
      <c r="T1084" s="111" t="s">
        <v>2804</v>
      </c>
      <c r="U1084" s="116">
        <f>+IF(LEN(L4T_30[[#This Row],[KOD]])=1,1,IF(LEN(L4T_30[[#This Row],[KOD]])=8,2,IF(LEN(L4T_30[[#This Row],[KOD]])=15,3,4)))</f>
        <v>4</v>
      </c>
    </row>
    <row r="1085" spans="2:21">
      <c r="B1085" s="109" t="s">
        <v>5864</v>
      </c>
      <c r="C1085" s="110" t="s">
        <v>5865</v>
      </c>
      <c r="D1085" s="111" t="s">
        <v>1576</v>
      </c>
      <c r="E1085" s="112" t="s">
        <v>46</v>
      </c>
      <c r="F1085" s="111" t="s">
        <v>46</v>
      </c>
      <c r="G1085" s="112" t="s">
        <v>46</v>
      </c>
      <c r="H1085" s="113">
        <v>0</v>
      </c>
      <c r="I1085" s="113">
        <v>0</v>
      </c>
      <c r="J1085" s="112" t="s">
        <v>5861</v>
      </c>
      <c r="K1085" s="114">
        <v>1</v>
      </c>
      <c r="L1085" s="114" t="s">
        <v>5134</v>
      </c>
      <c r="M1085" s="111" t="s">
        <v>2641</v>
      </c>
      <c r="N1085" s="115">
        <v>0</v>
      </c>
      <c r="O1085" s="115">
        <v>0</v>
      </c>
      <c r="P1085" s="115">
        <v>0</v>
      </c>
      <c r="Q1085" s="111" t="s">
        <v>46</v>
      </c>
      <c r="R1085" s="111" t="s">
        <v>46</v>
      </c>
      <c r="S1085" s="111" t="s">
        <v>46</v>
      </c>
      <c r="T1085" s="111" t="s">
        <v>2939</v>
      </c>
      <c r="U1085" s="116">
        <f>+IF(LEN(L4T_30[[#This Row],[KOD]])=1,1,IF(LEN(L4T_30[[#This Row],[KOD]])=8,2,IF(LEN(L4T_30[[#This Row],[KOD]])=15,3,4)))</f>
        <v>4</v>
      </c>
    </row>
    <row r="1086" spans="2:21">
      <c r="B1086" s="109" t="s">
        <v>5866</v>
      </c>
      <c r="C1086" s="110" t="s">
        <v>1409</v>
      </c>
      <c r="D1086" s="111" t="s">
        <v>1576</v>
      </c>
      <c r="E1086" s="112" t="s">
        <v>46</v>
      </c>
      <c r="F1086" s="111" t="s">
        <v>46</v>
      </c>
      <c r="G1086" s="112" t="s">
        <v>46</v>
      </c>
      <c r="H1086" s="113">
        <v>0</v>
      </c>
      <c r="I1086" s="113">
        <v>0</v>
      </c>
      <c r="J1086" s="112" t="s">
        <v>5861</v>
      </c>
      <c r="K1086" s="114">
        <v>1</v>
      </c>
      <c r="L1086" s="114" t="s">
        <v>5134</v>
      </c>
      <c r="M1086" s="111" t="s">
        <v>2641</v>
      </c>
      <c r="N1086" s="115">
        <v>0</v>
      </c>
      <c r="O1086" s="115">
        <v>0</v>
      </c>
      <c r="P1086" s="115">
        <v>0</v>
      </c>
      <c r="Q1086" s="111" t="s">
        <v>46</v>
      </c>
      <c r="R1086" s="111" t="s">
        <v>46</v>
      </c>
      <c r="S1086" s="111" t="s">
        <v>46</v>
      </c>
      <c r="T1086" s="111" t="s">
        <v>3184</v>
      </c>
      <c r="U1086" s="116">
        <f>+IF(LEN(L4T_30[[#This Row],[KOD]])=1,1,IF(LEN(L4T_30[[#This Row],[KOD]])=8,2,IF(LEN(L4T_30[[#This Row],[KOD]])=15,3,4)))</f>
        <v>4</v>
      </c>
    </row>
    <row r="1087" spans="2:21">
      <c r="B1087" s="109" t="s">
        <v>5867</v>
      </c>
      <c r="C1087" s="110" t="s">
        <v>5868</v>
      </c>
      <c r="D1087" s="111" t="s">
        <v>1576</v>
      </c>
      <c r="E1087" s="112" t="s">
        <v>46</v>
      </c>
      <c r="F1087" s="111" t="s">
        <v>46</v>
      </c>
      <c r="G1087" s="112" t="s">
        <v>46</v>
      </c>
      <c r="H1087" s="113">
        <v>0</v>
      </c>
      <c r="I1087" s="113">
        <v>0</v>
      </c>
      <c r="J1087" s="112" t="s">
        <v>5861</v>
      </c>
      <c r="K1087" s="114">
        <v>1</v>
      </c>
      <c r="L1087" s="114" t="s">
        <v>5134</v>
      </c>
      <c r="M1087" s="111" t="s">
        <v>2641</v>
      </c>
      <c r="N1087" s="115">
        <v>0</v>
      </c>
      <c r="O1087" s="115">
        <v>0</v>
      </c>
      <c r="P1087" s="115">
        <v>0</v>
      </c>
      <c r="Q1087" s="111" t="s">
        <v>46</v>
      </c>
      <c r="R1087" s="111" t="s">
        <v>46</v>
      </c>
      <c r="S1087" s="111" t="s">
        <v>46</v>
      </c>
      <c r="T1087" s="111" t="s">
        <v>2745</v>
      </c>
      <c r="U1087" s="116">
        <f>+IF(LEN(L4T_30[[#This Row],[KOD]])=1,1,IF(LEN(L4T_30[[#This Row],[KOD]])=8,2,IF(LEN(L4T_30[[#This Row],[KOD]])=15,3,4)))</f>
        <v>4</v>
      </c>
    </row>
    <row r="1088" spans="2:21">
      <c r="B1088" s="109" t="s">
        <v>5869</v>
      </c>
      <c r="C1088" s="110" t="s">
        <v>5870</v>
      </c>
      <c r="D1088" s="111" t="s">
        <v>1576</v>
      </c>
      <c r="E1088" s="112" t="s">
        <v>46</v>
      </c>
      <c r="F1088" s="111" t="s">
        <v>46</v>
      </c>
      <c r="G1088" s="112" t="s">
        <v>46</v>
      </c>
      <c r="H1088" s="113">
        <v>0</v>
      </c>
      <c r="I1088" s="113">
        <v>0</v>
      </c>
      <c r="J1088" s="112" t="s">
        <v>5861</v>
      </c>
      <c r="K1088" s="114">
        <v>1</v>
      </c>
      <c r="L1088" s="114" t="s">
        <v>5134</v>
      </c>
      <c r="M1088" s="111" t="s">
        <v>2641</v>
      </c>
      <c r="N1088" s="115">
        <v>0</v>
      </c>
      <c r="O1088" s="115">
        <v>0</v>
      </c>
      <c r="P1088" s="115">
        <v>0</v>
      </c>
      <c r="Q1088" s="111" t="s">
        <v>46</v>
      </c>
      <c r="R1088" s="111" t="s">
        <v>46</v>
      </c>
      <c r="S1088" s="111" t="s">
        <v>46</v>
      </c>
      <c r="T1088" s="111" t="s">
        <v>2971</v>
      </c>
      <c r="U1088" s="116">
        <f>+IF(LEN(L4T_30[[#This Row],[KOD]])=1,1,IF(LEN(L4T_30[[#This Row],[KOD]])=8,2,IF(LEN(L4T_30[[#This Row],[KOD]])=15,3,4)))</f>
        <v>4</v>
      </c>
    </row>
    <row r="1089" spans="2:21">
      <c r="B1089" s="109" t="s">
        <v>5871</v>
      </c>
      <c r="C1089" s="110" t="s">
        <v>5872</v>
      </c>
      <c r="D1089" s="111" t="s">
        <v>2717</v>
      </c>
      <c r="E1089" s="112" t="s">
        <v>46</v>
      </c>
      <c r="F1089" s="111" t="s">
        <v>46</v>
      </c>
      <c r="G1089" s="112" t="s">
        <v>46</v>
      </c>
      <c r="H1089" s="113">
        <v>0</v>
      </c>
      <c r="I1089" s="113">
        <v>0</v>
      </c>
      <c r="J1089" s="112" t="s">
        <v>5861</v>
      </c>
      <c r="K1089" s="114">
        <v>1</v>
      </c>
      <c r="L1089" s="114" t="s">
        <v>5134</v>
      </c>
      <c r="M1089" s="111" t="s">
        <v>2641</v>
      </c>
      <c r="N1089" s="115">
        <v>0</v>
      </c>
      <c r="O1089" s="115">
        <v>0</v>
      </c>
      <c r="P1089" s="115">
        <v>0</v>
      </c>
      <c r="Q1089" s="111" t="s">
        <v>46</v>
      </c>
      <c r="R1089" s="111" t="s">
        <v>46</v>
      </c>
      <c r="S1089" s="111" t="s">
        <v>46</v>
      </c>
      <c r="T1089" s="111" t="s">
        <v>2976</v>
      </c>
      <c r="U1089" s="116">
        <f>+IF(LEN(L4T_30[[#This Row],[KOD]])=1,1,IF(LEN(L4T_30[[#This Row],[KOD]])=8,2,IF(LEN(L4T_30[[#This Row],[KOD]])=15,3,4)))</f>
        <v>4</v>
      </c>
    </row>
    <row r="1090" spans="2:21">
      <c r="B1090" s="109" t="s">
        <v>5873</v>
      </c>
      <c r="C1090" s="110" t="s">
        <v>5874</v>
      </c>
      <c r="D1090" s="111" t="s">
        <v>46</v>
      </c>
      <c r="E1090" s="112" t="s">
        <v>46</v>
      </c>
      <c r="F1090" s="111" t="s">
        <v>46</v>
      </c>
      <c r="G1090" s="112" t="s">
        <v>46</v>
      </c>
      <c r="H1090" s="113">
        <v>0</v>
      </c>
      <c r="I1090" s="113">
        <v>0</v>
      </c>
      <c r="J1090" s="112" t="s">
        <v>5861</v>
      </c>
      <c r="K1090" s="114">
        <v>1</v>
      </c>
      <c r="L1090" s="114" t="s">
        <v>5134</v>
      </c>
      <c r="M1090" s="111" t="s">
        <v>2641</v>
      </c>
      <c r="N1090" s="115">
        <v>0</v>
      </c>
      <c r="O1090" s="115">
        <v>0</v>
      </c>
      <c r="P1090" s="115">
        <v>0</v>
      </c>
      <c r="Q1090" s="111" t="s">
        <v>46</v>
      </c>
      <c r="R1090" s="111" t="s">
        <v>46</v>
      </c>
      <c r="S1090" s="111" t="s">
        <v>46</v>
      </c>
      <c r="T1090" s="111" t="s">
        <v>3540</v>
      </c>
      <c r="U1090" s="116">
        <f>+IF(LEN(L4T_30[[#This Row],[KOD]])=1,1,IF(LEN(L4T_30[[#This Row],[KOD]])=8,2,IF(LEN(L4T_30[[#This Row],[KOD]])=15,3,4)))</f>
        <v>4</v>
      </c>
    </row>
    <row r="1091" spans="2:21">
      <c r="B1091" s="109" t="s">
        <v>5875</v>
      </c>
      <c r="C1091" s="110" t="s">
        <v>5876</v>
      </c>
      <c r="D1091" s="111" t="s">
        <v>46</v>
      </c>
      <c r="E1091" s="112" t="s">
        <v>46</v>
      </c>
      <c r="F1091" s="111" t="s">
        <v>46</v>
      </c>
      <c r="G1091" s="112" t="s">
        <v>46</v>
      </c>
      <c r="H1091" s="113">
        <v>0</v>
      </c>
      <c r="I1091" s="113">
        <v>0</v>
      </c>
      <c r="J1091" s="112" t="s">
        <v>5861</v>
      </c>
      <c r="K1091" s="114">
        <v>1</v>
      </c>
      <c r="L1091" s="114" t="s">
        <v>5134</v>
      </c>
      <c r="M1091" s="111" t="s">
        <v>2641</v>
      </c>
      <c r="N1091" s="115">
        <v>0</v>
      </c>
      <c r="O1091" s="115">
        <v>0</v>
      </c>
      <c r="P1091" s="115">
        <v>0</v>
      </c>
      <c r="Q1091" s="111" t="s">
        <v>46</v>
      </c>
      <c r="R1091" s="111" t="s">
        <v>46</v>
      </c>
      <c r="S1091" s="111" t="s">
        <v>46</v>
      </c>
      <c r="T1091" s="111" t="s">
        <v>5321</v>
      </c>
      <c r="U1091" s="116">
        <f>+IF(LEN(L4T_30[[#This Row],[KOD]])=1,1,IF(LEN(L4T_30[[#This Row],[KOD]])=8,2,IF(LEN(L4T_30[[#This Row],[KOD]])=15,3,4)))</f>
        <v>4</v>
      </c>
    </row>
    <row r="1092" spans="2:21">
      <c r="B1092" s="109" t="s">
        <v>5877</v>
      </c>
      <c r="C1092" s="110" t="s">
        <v>5878</v>
      </c>
      <c r="D1092" s="111" t="s">
        <v>2913</v>
      </c>
      <c r="E1092" s="112" t="s">
        <v>46</v>
      </c>
      <c r="F1092" s="111" t="s">
        <v>46</v>
      </c>
      <c r="G1092" s="112" t="s">
        <v>46</v>
      </c>
      <c r="H1092" s="113">
        <v>0</v>
      </c>
      <c r="I1092" s="113">
        <v>0</v>
      </c>
      <c r="J1092" s="112" t="s">
        <v>5861</v>
      </c>
      <c r="K1092" s="114">
        <v>1</v>
      </c>
      <c r="L1092" s="114" t="s">
        <v>5134</v>
      </c>
      <c r="M1092" s="111" t="s">
        <v>2641</v>
      </c>
      <c r="N1092" s="115">
        <v>0</v>
      </c>
      <c r="O1092" s="115">
        <v>0</v>
      </c>
      <c r="P1092" s="115">
        <v>0</v>
      </c>
      <c r="Q1092" s="111" t="s">
        <v>46</v>
      </c>
      <c r="R1092" s="111" t="s">
        <v>46</v>
      </c>
      <c r="S1092" s="111" t="s">
        <v>46</v>
      </c>
      <c r="T1092" s="111" t="s">
        <v>2982</v>
      </c>
      <c r="U1092" s="116">
        <f>+IF(LEN(L4T_30[[#This Row],[KOD]])=1,1,IF(LEN(L4T_30[[#This Row],[KOD]])=8,2,IF(LEN(L4T_30[[#This Row],[KOD]])=15,3,4)))</f>
        <v>4</v>
      </c>
    </row>
    <row r="1093" spans="2:21">
      <c r="B1093" s="109" t="s">
        <v>5879</v>
      </c>
      <c r="C1093" s="110" t="s">
        <v>5880</v>
      </c>
      <c r="D1093" s="111" t="s">
        <v>46</v>
      </c>
      <c r="E1093" s="112" t="s">
        <v>46</v>
      </c>
      <c r="F1093" s="111" t="s">
        <v>46</v>
      </c>
      <c r="G1093" s="112" t="s">
        <v>46</v>
      </c>
      <c r="H1093" s="113">
        <v>0</v>
      </c>
      <c r="I1093" s="113">
        <v>0</v>
      </c>
      <c r="J1093" s="112" t="s">
        <v>5861</v>
      </c>
      <c r="K1093" s="114">
        <v>1</v>
      </c>
      <c r="L1093" s="114" t="s">
        <v>5134</v>
      </c>
      <c r="M1093" s="111" t="s">
        <v>2641</v>
      </c>
      <c r="N1093" s="115">
        <v>0</v>
      </c>
      <c r="O1093" s="115">
        <v>0</v>
      </c>
      <c r="P1093" s="115">
        <v>0</v>
      </c>
      <c r="Q1093" s="111" t="s">
        <v>46</v>
      </c>
      <c r="R1093" s="111" t="s">
        <v>46</v>
      </c>
      <c r="S1093" s="111" t="s">
        <v>46</v>
      </c>
      <c r="T1093" s="111" t="s">
        <v>2987</v>
      </c>
      <c r="U1093" s="116">
        <f>+IF(LEN(L4T_30[[#This Row],[KOD]])=1,1,IF(LEN(L4T_30[[#This Row],[KOD]])=8,2,IF(LEN(L4T_30[[#This Row],[KOD]])=15,3,4)))</f>
        <v>4</v>
      </c>
    </row>
    <row r="1094" spans="2:21">
      <c r="B1094" s="109" t="s">
        <v>5881</v>
      </c>
      <c r="C1094" s="110" t="s">
        <v>5882</v>
      </c>
      <c r="D1094" s="111" t="s">
        <v>46</v>
      </c>
      <c r="E1094" s="112" t="s">
        <v>46</v>
      </c>
      <c r="F1094" s="111" t="s">
        <v>46</v>
      </c>
      <c r="G1094" s="112" t="s">
        <v>46</v>
      </c>
      <c r="H1094" s="113">
        <v>0</v>
      </c>
      <c r="I1094" s="113">
        <v>0</v>
      </c>
      <c r="J1094" s="112" t="s">
        <v>5861</v>
      </c>
      <c r="K1094" s="114">
        <v>1</v>
      </c>
      <c r="L1094" s="114" t="s">
        <v>5134</v>
      </c>
      <c r="M1094" s="111" t="s">
        <v>2641</v>
      </c>
      <c r="N1094" s="115">
        <v>0</v>
      </c>
      <c r="O1094" s="115">
        <v>0</v>
      </c>
      <c r="P1094" s="115">
        <v>0</v>
      </c>
      <c r="Q1094" s="111" t="s">
        <v>46</v>
      </c>
      <c r="R1094" s="111" t="s">
        <v>46</v>
      </c>
      <c r="S1094" s="111" t="s">
        <v>46</v>
      </c>
      <c r="T1094" s="111" t="s">
        <v>2993</v>
      </c>
      <c r="U1094" s="116">
        <f>+IF(LEN(L4T_30[[#This Row],[KOD]])=1,1,IF(LEN(L4T_30[[#This Row],[KOD]])=8,2,IF(LEN(L4T_30[[#This Row],[KOD]])=15,3,4)))</f>
        <v>4</v>
      </c>
    </row>
    <row r="1095" spans="2:21">
      <c r="B1095" s="109" t="s">
        <v>5883</v>
      </c>
      <c r="C1095" s="110" t="s">
        <v>1401</v>
      </c>
      <c r="D1095" s="111" t="s">
        <v>46</v>
      </c>
      <c r="E1095" s="112" t="s">
        <v>46</v>
      </c>
      <c r="F1095" s="111" t="s">
        <v>46</v>
      </c>
      <c r="G1095" s="112" t="s">
        <v>46</v>
      </c>
      <c r="H1095" s="113">
        <v>0</v>
      </c>
      <c r="I1095" s="113">
        <v>0</v>
      </c>
      <c r="J1095" s="112" t="s">
        <v>5861</v>
      </c>
      <c r="K1095" s="114">
        <v>1</v>
      </c>
      <c r="L1095" s="114" t="s">
        <v>5134</v>
      </c>
      <c r="M1095" s="111" t="s">
        <v>2641</v>
      </c>
      <c r="N1095" s="115">
        <v>0</v>
      </c>
      <c r="O1095" s="115">
        <v>0</v>
      </c>
      <c r="P1095" s="115">
        <v>0</v>
      </c>
      <c r="Q1095" s="111" t="s">
        <v>46</v>
      </c>
      <c r="R1095" s="111" t="s">
        <v>46</v>
      </c>
      <c r="S1095" s="111" t="s">
        <v>46</v>
      </c>
      <c r="T1095" s="111" t="s">
        <v>5334</v>
      </c>
      <c r="U1095" s="116">
        <f>+IF(LEN(L4T_30[[#This Row],[KOD]])=1,1,IF(LEN(L4T_30[[#This Row],[KOD]])=8,2,IF(LEN(L4T_30[[#This Row],[KOD]])=15,3,4)))</f>
        <v>4</v>
      </c>
    </row>
    <row r="1096" spans="2:21">
      <c r="B1096" s="109" t="s">
        <v>5884</v>
      </c>
      <c r="C1096" s="110" t="s">
        <v>1403</v>
      </c>
      <c r="D1096" s="111" t="s">
        <v>1576</v>
      </c>
      <c r="E1096" s="112" t="s">
        <v>46</v>
      </c>
      <c r="F1096" s="111" t="s">
        <v>46</v>
      </c>
      <c r="G1096" s="112" t="s">
        <v>46</v>
      </c>
      <c r="H1096" s="113">
        <v>0</v>
      </c>
      <c r="I1096" s="113">
        <v>0</v>
      </c>
      <c r="J1096" s="112" t="s">
        <v>5861</v>
      </c>
      <c r="K1096" s="114">
        <v>1</v>
      </c>
      <c r="L1096" s="114" t="s">
        <v>5134</v>
      </c>
      <c r="M1096" s="111" t="s">
        <v>2641</v>
      </c>
      <c r="N1096" s="115">
        <v>0</v>
      </c>
      <c r="O1096" s="115">
        <v>0</v>
      </c>
      <c r="P1096" s="115">
        <v>0</v>
      </c>
      <c r="Q1096" s="111" t="s">
        <v>46</v>
      </c>
      <c r="R1096" s="111" t="s">
        <v>46</v>
      </c>
      <c r="S1096" s="111" t="s">
        <v>46</v>
      </c>
      <c r="T1096" s="111" t="s">
        <v>5282</v>
      </c>
      <c r="U1096" s="116">
        <f>+IF(LEN(L4T_30[[#This Row],[KOD]])=1,1,IF(LEN(L4T_30[[#This Row],[KOD]])=8,2,IF(LEN(L4T_30[[#This Row],[KOD]])=15,3,4)))</f>
        <v>4</v>
      </c>
    </row>
    <row r="1097" spans="2:21">
      <c r="B1097" s="109" t="s">
        <v>5885</v>
      </c>
      <c r="C1097" s="110" t="s">
        <v>5886</v>
      </c>
      <c r="D1097" s="111" t="s">
        <v>46</v>
      </c>
      <c r="E1097" s="112" t="s">
        <v>46</v>
      </c>
      <c r="F1097" s="111" t="s">
        <v>46</v>
      </c>
      <c r="G1097" s="112" t="s">
        <v>46</v>
      </c>
      <c r="H1097" s="113">
        <v>0</v>
      </c>
      <c r="I1097" s="113">
        <v>0</v>
      </c>
      <c r="J1097" s="112" t="s">
        <v>5861</v>
      </c>
      <c r="K1097" s="114">
        <v>1</v>
      </c>
      <c r="L1097" s="114" t="s">
        <v>5134</v>
      </c>
      <c r="M1097" s="111" t="s">
        <v>2641</v>
      </c>
      <c r="N1097" s="115">
        <v>0</v>
      </c>
      <c r="O1097" s="115">
        <v>0</v>
      </c>
      <c r="P1097" s="115">
        <v>0</v>
      </c>
      <c r="Q1097" s="111" t="s">
        <v>46</v>
      </c>
      <c r="R1097" s="111" t="s">
        <v>46</v>
      </c>
      <c r="S1097" s="111" t="s">
        <v>46</v>
      </c>
      <c r="T1097" s="111" t="s">
        <v>5337</v>
      </c>
      <c r="U1097" s="116">
        <f>+IF(LEN(L4T_30[[#This Row],[KOD]])=1,1,IF(LEN(L4T_30[[#This Row],[KOD]])=8,2,IF(LEN(L4T_30[[#This Row],[KOD]])=15,3,4)))</f>
        <v>4</v>
      </c>
    </row>
    <row r="1098" spans="2:21">
      <c r="B1098" s="109" t="s">
        <v>5887</v>
      </c>
      <c r="C1098" s="110" t="s">
        <v>5888</v>
      </c>
      <c r="D1098" s="111" t="s">
        <v>46</v>
      </c>
      <c r="E1098" s="112" t="s">
        <v>46</v>
      </c>
      <c r="F1098" s="111" t="s">
        <v>46</v>
      </c>
      <c r="G1098" s="112" t="s">
        <v>46</v>
      </c>
      <c r="H1098" s="113">
        <v>0</v>
      </c>
      <c r="I1098" s="113">
        <v>0</v>
      </c>
      <c r="J1098" s="112" t="s">
        <v>5861</v>
      </c>
      <c r="K1098" s="114">
        <v>1</v>
      </c>
      <c r="L1098" s="114" t="s">
        <v>5134</v>
      </c>
      <c r="M1098" s="111" t="s">
        <v>2641</v>
      </c>
      <c r="N1098" s="115">
        <v>0</v>
      </c>
      <c r="O1098" s="115">
        <v>0</v>
      </c>
      <c r="P1098" s="115">
        <v>0</v>
      </c>
      <c r="Q1098" s="111" t="s">
        <v>46</v>
      </c>
      <c r="R1098" s="111" t="s">
        <v>46</v>
      </c>
      <c r="S1098" s="111" t="s">
        <v>46</v>
      </c>
      <c r="T1098" s="111" t="s">
        <v>5889</v>
      </c>
      <c r="U1098" s="116">
        <f>+IF(LEN(L4T_30[[#This Row],[KOD]])=1,1,IF(LEN(L4T_30[[#This Row],[KOD]])=8,2,IF(LEN(L4T_30[[#This Row],[KOD]])=15,3,4)))</f>
        <v>4</v>
      </c>
    </row>
    <row r="1099" spans="2:21">
      <c r="B1099" s="109" t="s">
        <v>5890</v>
      </c>
      <c r="C1099" s="110" t="s">
        <v>5891</v>
      </c>
      <c r="D1099" s="111" t="s">
        <v>46</v>
      </c>
      <c r="E1099" s="112" t="s">
        <v>46</v>
      </c>
      <c r="F1099" s="111" t="s">
        <v>46</v>
      </c>
      <c r="G1099" s="112" t="s">
        <v>46</v>
      </c>
      <c r="H1099" s="113">
        <v>0</v>
      </c>
      <c r="I1099" s="113">
        <v>0</v>
      </c>
      <c r="J1099" s="112" t="s">
        <v>5861</v>
      </c>
      <c r="K1099" s="114">
        <v>1</v>
      </c>
      <c r="L1099" s="114" t="s">
        <v>5134</v>
      </c>
      <c r="M1099" s="111" t="s">
        <v>2641</v>
      </c>
      <c r="N1099" s="115">
        <v>0</v>
      </c>
      <c r="O1099" s="115">
        <v>0</v>
      </c>
      <c r="P1099" s="115">
        <v>0</v>
      </c>
      <c r="Q1099" s="111" t="s">
        <v>46</v>
      </c>
      <c r="R1099" s="111" t="s">
        <v>46</v>
      </c>
      <c r="S1099" s="111" t="s">
        <v>46</v>
      </c>
      <c r="T1099" s="111" t="s">
        <v>3048</v>
      </c>
      <c r="U1099" s="116">
        <f>+IF(LEN(L4T_30[[#This Row],[KOD]])=1,1,IF(LEN(L4T_30[[#This Row],[KOD]])=8,2,IF(LEN(L4T_30[[#This Row],[KOD]])=15,3,4)))</f>
        <v>4</v>
      </c>
    </row>
    <row r="1100" spans="2:21">
      <c r="B1100" s="109" t="s">
        <v>5892</v>
      </c>
      <c r="C1100" s="110" t="s">
        <v>5893</v>
      </c>
      <c r="D1100" s="111" t="s">
        <v>2913</v>
      </c>
      <c r="E1100" s="112" t="s">
        <v>46</v>
      </c>
      <c r="F1100" s="111" t="s">
        <v>46</v>
      </c>
      <c r="G1100" s="112" t="s">
        <v>46</v>
      </c>
      <c r="H1100" s="113">
        <v>0</v>
      </c>
      <c r="I1100" s="113">
        <v>0</v>
      </c>
      <c r="J1100" s="112" t="s">
        <v>5861</v>
      </c>
      <c r="K1100" s="114">
        <v>1</v>
      </c>
      <c r="L1100" s="114" t="s">
        <v>5134</v>
      </c>
      <c r="M1100" s="111" t="s">
        <v>2641</v>
      </c>
      <c r="N1100" s="115">
        <v>0</v>
      </c>
      <c r="O1100" s="115">
        <v>0</v>
      </c>
      <c r="P1100" s="115">
        <v>0</v>
      </c>
      <c r="Q1100" s="111" t="s">
        <v>46</v>
      </c>
      <c r="R1100" s="111" t="s">
        <v>46</v>
      </c>
      <c r="S1100" s="111" t="s">
        <v>46</v>
      </c>
      <c r="T1100" s="111" t="s">
        <v>5894</v>
      </c>
      <c r="U1100" s="116">
        <f>+IF(LEN(L4T_30[[#This Row],[KOD]])=1,1,IF(LEN(L4T_30[[#This Row],[KOD]])=8,2,IF(LEN(L4T_30[[#This Row],[KOD]])=15,3,4)))</f>
        <v>4</v>
      </c>
    </row>
    <row r="1101" spans="2:21">
      <c r="B1101" s="109" t="s">
        <v>5895</v>
      </c>
      <c r="C1101" s="110" t="s">
        <v>5896</v>
      </c>
      <c r="D1101" s="111" t="s">
        <v>46</v>
      </c>
      <c r="E1101" s="112" t="s">
        <v>46</v>
      </c>
      <c r="F1101" s="111" t="s">
        <v>46</v>
      </c>
      <c r="G1101" s="112" t="s">
        <v>46</v>
      </c>
      <c r="H1101" s="113">
        <v>0</v>
      </c>
      <c r="I1101" s="113">
        <v>0</v>
      </c>
      <c r="J1101" s="112" t="s">
        <v>5861</v>
      </c>
      <c r="K1101" s="114">
        <v>1</v>
      </c>
      <c r="L1101" s="114" t="s">
        <v>5134</v>
      </c>
      <c r="M1101" s="111" t="s">
        <v>2641</v>
      </c>
      <c r="N1101" s="115">
        <v>0</v>
      </c>
      <c r="O1101" s="115">
        <v>0</v>
      </c>
      <c r="P1101" s="115">
        <v>0</v>
      </c>
      <c r="Q1101" s="111" t="s">
        <v>46</v>
      </c>
      <c r="R1101" s="111" t="s">
        <v>46</v>
      </c>
      <c r="S1101" s="111" t="s">
        <v>46</v>
      </c>
      <c r="T1101" s="111" t="s">
        <v>5897</v>
      </c>
      <c r="U1101" s="116">
        <f>+IF(LEN(L4T_30[[#This Row],[KOD]])=1,1,IF(LEN(L4T_30[[#This Row],[KOD]])=8,2,IF(LEN(L4T_30[[#This Row],[KOD]])=15,3,4)))</f>
        <v>4</v>
      </c>
    </row>
    <row r="1102" spans="2:21">
      <c r="B1102" s="109" t="s">
        <v>5898</v>
      </c>
      <c r="C1102" s="110" t="s">
        <v>5899</v>
      </c>
      <c r="D1102" s="111" t="s">
        <v>5900</v>
      </c>
      <c r="E1102" s="112" t="s">
        <v>46</v>
      </c>
      <c r="F1102" s="111" t="s">
        <v>46</v>
      </c>
      <c r="G1102" s="112" t="s">
        <v>46</v>
      </c>
      <c r="H1102" s="113">
        <v>0</v>
      </c>
      <c r="I1102" s="113">
        <v>0</v>
      </c>
      <c r="J1102" s="112" t="s">
        <v>5901</v>
      </c>
      <c r="K1102" s="114">
        <v>1</v>
      </c>
      <c r="L1102" s="114" t="s">
        <v>5134</v>
      </c>
      <c r="M1102" s="111" t="s">
        <v>2641</v>
      </c>
      <c r="N1102" s="115">
        <v>0</v>
      </c>
      <c r="O1102" s="115">
        <v>0</v>
      </c>
      <c r="P1102" s="115">
        <v>0</v>
      </c>
      <c r="Q1102" s="111" t="s">
        <v>46</v>
      </c>
      <c r="R1102" s="111" t="s">
        <v>46</v>
      </c>
      <c r="S1102" s="111" t="s">
        <v>46</v>
      </c>
      <c r="T1102" s="111" t="s">
        <v>5902</v>
      </c>
      <c r="U1102" s="116">
        <f>+IF(LEN(L4T_30[[#This Row],[KOD]])=1,1,IF(LEN(L4T_30[[#This Row],[KOD]])=8,2,IF(LEN(L4T_30[[#This Row],[KOD]])=15,3,4)))</f>
        <v>4</v>
      </c>
    </row>
    <row r="1103" spans="2:21">
      <c r="B1103" s="109" t="s">
        <v>5903</v>
      </c>
      <c r="C1103" s="110" t="s">
        <v>5904</v>
      </c>
      <c r="D1103" s="111" t="s">
        <v>5900</v>
      </c>
      <c r="E1103" s="112" t="s">
        <v>46</v>
      </c>
      <c r="F1103" s="111" t="s">
        <v>46</v>
      </c>
      <c r="G1103" s="112" t="s">
        <v>46</v>
      </c>
      <c r="H1103" s="113">
        <v>0</v>
      </c>
      <c r="I1103" s="113">
        <v>0</v>
      </c>
      <c r="J1103" s="112" t="s">
        <v>5901</v>
      </c>
      <c r="K1103" s="114">
        <v>1</v>
      </c>
      <c r="L1103" s="114" t="s">
        <v>5134</v>
      </c>
      <c r="M1103" s="111" t="s">
        <v>2641</v>
      </c>
      <c r="N1103" s="115">
        <v>0</v>
      </c>
      <c r="O1103" s="115">
        <v>0</v>
      </c>
      <c r="P1103" s="115">
        <v>0</v>
      </c>
      <c r="Q1103" s="111" t="s">
        <v>46</v>
      </c>
      <c r="R1103" s="111" t="s">
        <v>46</v>
      </c>
      <c r="S1103" s="111" t="s">
        <v>46</v>
      </c>
      <c r="T1103" s="111" t="s">
        <v>5905</v>
      </c>
      <c r="U1103" s="116">
        <f>+IF(LEN(L4T_30[[#This Row],[KOD]])=1,1,IF(LEN(L4T_30[[#This Row],[KOD]])=8,2,IF(LEN(L4T_30[[#This Row],[KOD]])=15,3,4)))</f>
        <v>4</v>
      </c>
    </row>
    <row r="1104" spans="2:21">
      <c r="B1104" s="109" t="s">
        <v>5906</v>
      </c>
      <c r="C1104" s="110" t="s">
        <v>5907</v>
      </c>
      <c r="D1104" s="111" t="s">
        <v>5900</v>
      </c>
      <c r="E1104" s="112" t="s">
        <v>46</v>
      </c>
      <c r="F1104" s="111" t="s">
        <v>46</v>
      </c>
      <c r="G1104" s="112" t="s">
        <v>46</v>
      </c>
      <c r="H1104" s="113">
        <v>0</v>
      </c>
      <c r="I1104" s="113">
        <v>0</v>
      </c>
      <c r="J1104" s="112" t="s">
        <v>5901</v>
      </c>
      <c r="K1104" s="114">
        <v>1</v>
      </c>
      <c r="L1104" s="114" t="s">
        <v>5134</v>
      </c>
      <c r="M1104" s="111" t="s">
        <v>2641</v>
      </c>
      <c r="N1104" s="115">
        <v>0</v>
      </c>
      <c r="O1104" s="115">
        <v>0</v>
      </c>
      <c r="P1104" s="115">
        <v>0</v>
      </c>
      <c r="Q1104" s="111" t="s">
        <v>46</v>
      </c>
      <c r="R1104" s="111" t="s">
        <v>46</v>
      </c>
      <c r="S1104" s="111" t="s">
        <v>46</v>
      </c>
      <c r="T1104" s="111" t="s">
        <v>5908</v>
      </c>
      <c r="U1104" s="116">
        <f>+IF(LEN(L4T_30[[#This Row],[KOD]])=1,1,IF(LEN(L4T_30[[#This Row],[KOD]])=8,2,IF(LEN(L4T_30[[#This Row],[KOD]])=15,3,4)))</f>
        <v>4</v>
      </c>
    </row>
    <row r="1105" spans="2:21">
      <c r="B1105" s="109" t="s">
        <v>5909</v>
      </c>
      <c r="C1105" s="110" t="s">
        <v>5910</v>
      </c>
      <c r="D1105" s="111" t="s">
        <v>5900</v>
      </c>
      <c r="E1105" s="112" t="s">
        <v>46</v>
      </c>
      <c r="F1105" s="111" t="s">
        <v>46</v>
      </c>
      <c r="G1105" s="112" t="s">
        <v>46</v>
      </c>
      <c r="H1105" s="113">
        <v>0</v>
      </c>
      <c r="I1105" s="113">
        <v>0</v>
      </c>
      <c r="J1105" s="112" t="s">
        <v>5901</v>
      </c>
      <c r="K1105" s="114">
        <v>1</v>
      </c>
      <c r="L1105" s="114" t="s">
        <v>5134</v>
      </c>
      <c r="M1105" s="111" t="s">
        <v>2641</v>
      </c>
      <c r="N1105" s="115">
        <v>0</v>
      </c>
      <c r="O1105" s="115">
        <v>0</v>
      </c>
      <c r="P1105" s="115">
        <v>0</v>
      </c>
      <c r="Q1105" s="111" t="s">
        <v>46</v>
      </c>
      <c r="R1105" s="111" t="s">
        <v>46</v>
      </c>
      <c r="S1105" s="111" t="s">
        <v>46</v>
      </c>
      <c r="T1105" s="111" t="s">
        <v>5911</v>
      </c>
      <c r="U1105" s="116">
        <f>+IF(LEN(L4T_30[[#This Row],[KOD]])=1,1,IF(LEN(L4T_30[[#This Row],[KOD]])=8,2,IF(LEN(L4T_30[[#This Row],[KOD]])=15,3,4)))</f>
        <v>4</v>
      </c>
    </row>
    <row r="1106" spans="2:21">
      <c r="B1106" s="109" t="s">
        <v>5912</v>
      </c>
      <c r="C1106" s="110" t="s">
        <v>5913</v>
      </c>
      <c r="D1106" s="111" t="s">
        <v>2913</v>
      </c>
      <c r="E1106" s="112" t="s">
        <v>46</v>
      </c>
      <c r="F1106" s="111" t="s">
        <v>46</v>
      </c>
      <c r="G1106" s="112" t="s">
        <v>46</v>
      </c>
      <c r="H1106" s="113">
        <v>0</v>
      </c>
      <c r="I1106" s="113">
        <v>0</v>
      </c>
      <c r="J1106" s="112" t="s">
        <v>5901</v>
      </c>
      <c r="K1106" s="114">
        <v>1</v>
      </c>
      <c r="L1106" s="114" t="s">
        <v>5134</v>
      </c>
      <c r="M1106" s="111" t="s">
        <v>2641</v>
      </c>
      <c r="N1106" s="115">
        <v>0</v>
      </c>
      <c r="O1106" s="115">
        <v>0</v>
      </c>
      <c r="P1106" s="115">
        <v>0</v>
      </c>
      <c r="Q1106" s="111" t="s">
        <v>46</v>
      </c>
      <c r="R1106" s="111" t="s">
        <v>46</v>
      </c>
      <c r="S1106" s="111" t="s">
        <v>46</v>
      </c>
      <c r="T1106" s="111" t="s">
        <v>5914</v>
      </c>
      <c r="U1106" s="116">
        <f>+IF(LEN(L4T_30[[#This Row],[KOD]])=1,1,IF(LEN(L4T_30[[#This Row],[KOD]])=8,2,IF(LEN(L4T_30[[#This Row],[KOD]])=15,3,4)))</f>
        <v>4</v>
      </c>
    </row>
    <row r="1107" spans="2:21">
      <c r="B1107" s="109" t="s">
        <v>5915</v>
      </c>
      <c r="C1107" s="110" t="s">
        <v>5916</v>
      </c>
      <c r="D1107" s="111" t="s">
        <v>106</v>
      </c>
      <c r="E1107" s="112" t="s">
        <v>46</v>
      </c>
      <c r="F1107" s="111" t="s">
        <v>46</v>
      </c>
      <c r="G1107" s="112" t="s">
        <v>46</v>
      </c>
      <c r="H1107" s="113">
        <v>0</v>
      </c>
      <c r="I1107" s="113">
        <v>0</v>
      </c>
      <c r="J1107" s="112" t="s">
        <v>5901</v>
      </c>
      <c r="K1107" s="114">
        <v>1</v>
      </c>
      <c r="L1107" s="114" t="s">
        <v>5134</v>
      </c>
      <c r="M1107" s="111" t="s">
        <v>2641</v>
      </c>
      <c r="N1107" s="115">
        <v>0</v>
      </c>
      <c r="O1107" s="115">
        <v>0</v>
      </c>
      <c r="P1107" s="115">
        <v>0</v>
      </c>
      <c r="Q1107" s="111" t="s">
        <v>46</v>
      </c>
      <c r="R1107" s="111" t="s">
        <v>46</v>
      </c>
      <c r="S1107" s="111" t="s">
        <v>46</v>
      </c>
      <c r="T1107" s="111" t="s">
        <v>5917</v>
      </c>
      <c r="U1107" s="116">
        <f>+IF(LEN(L4T_30[[#This Row],[KOD]])=1,1,IF(LEN(L4T_30[[#This Row],[KOD]])=8,2,IF(LEN(L4T_30[[#This Row],[KOD]])=15,3,4)))</f>
        <v>4</v>
      </c>
    </row>
    <row r="1108" spans="2:21">
      <c r="B1108" s="109" t="s">
        <v>5918</v>
      </c>
      <c r="C1108" s="110" t="s">
        <v>1386</v>
      </c>
      <c r="D1108" s="111" t="s">
        <v>1576</v>
      </c>
      <c r="E1108" s="112" t="s">
        <v>46</v>
      </c>
      <c r="F1108" s="111" t="s">
        <v>46</v>
      </c>
      <c r="G1108" s="112" t="s">
        <v>46</v>
      </c>
      <c r="H1108" s="113">
        <v>0</v>
      </c>
      <c r="I1108" s="113">
        <v>0</v>
      </c>
      <c r="J1108" s="112" t="s">
        <v>5901</v>
      </c>
      <c r="K1108" s="114">
        <v>1</v>
      </c>
      <c r="L1108" s="114" t="s">
        <v>5134</v>
      </c>
      <c r="M1108" s="111" t="s">
        <v>2641</v>
      </c>
      <c r="N1108" s="115">
        <v>0</v>
      </c>
      <c r="O1108" s="115">
        <v>0</v>
      </c>
      <c r="P1108" s="115">
        <v>0</v>
      </c>
      <c r="Q1108" s="111" t="s">
        <v>46</v>
      </c>
      <c r="R1108" s="111" t="s">
        <v>46</v>
      </c>
      <c r="S1108" s="111" t="s">
        <v>46</v>
      </c>
      <c r="T1108" s="111" t="s">
        <v>5919</v>
      </c>
      <c r="U1108" s="116">
        <f>+IF(LEN(L4T_30[[#This Row],[KOD]])=1,1,IF(LEN(L4T_30[[#This Row],[KOD]])=8,2,IF(LEN(L4T_30[[#This Row],[KOD]])=15,3,4)))</f>
        <v>4</v>
      </c>
    </row>
    <row r="1109" spans="2:21">
      <c r="B1109" s="104" t="s">
        <v>5920</v>
      </c>
      <c r="C1109" s="41" t="s">
        <v>5921</v>
      </c>
      <c r="D1109" s="43" t="s">
        <v>46</v>
      </c>
      <c r="E1109" s="105" t="s">
        <v>46</v>
      </c>
      <c r="F1109" s="43" t="s">
        <v>46</v>
      </c>
      <c r="G1109" s="105" t="s">
        <v>46</v>
      </c>
      <c r="H1109" s="45">
        <v>0</v>
      </c>
      <c r="I1109" s="45">
        <v>0</v>
      </c>
      <c r="J1109" s="105" t="s">
        <v>46</v>
      </c>
      <c r="K1109" s="106">
        <v>0</v>
      </c>
      <c r="L1109" s="106" t="s">
        <v>46</v>
      </c>
      <c r="M1109" s="43" t="s">
        <v>46</v>
      </c>
      <c r="N1109" s="107">
        <v>0</v>
      </c>
      <c r="O1109" s="107">
        <v>0</v>
      </c>
      <c r="P1109" s="107">
        <v>0</v>
      </c>
      <c r="Q1109" s="43" t="s">
        <v>46</v>
      </c>
      <c r="R1109" s="43" t="s">
        <v>46</v>
      </c>
      <c r="S1109" s="43" t="s">
        <v>5922</v>
      </c>
      <c r="T1109" s="43" t="s">
        <v>46</v>
      </c>
      <c r="U1109" s="108">
        <f>+IF(LEN(L4T_30[[#This Row],[KOD]])=1,1,IF(LEN(L4T_30[[#This Row],[KOD]])=8,2,IF(LEN(L4T_30[[#This Row],[KOD]])=15,3,4)))</f>
        <v>3</v>
      </c>
    </row>
    <row r="1110" spans="2:21">
      <c r="B1110" s="109" t="s">
        <v>5923</v>
      </c>
      <c r="C1110" s="110" t="s">
        <v>1470</v>
      </c>
      <c r="D1110" s="111" t="s">
        <v>2979</v>
      </c>
      <c r="E1110" s="112" t="s">
        <v>46</v>
      </c>
      <c r="F1110" s="111" t="s">
        <v>46</v>
      </c>
      <c r="G1110" s="112" t="s">
        <v>46</v>
      </c>
      <c r="H1110" s="113">
        <v>0</v>
      </c>
      <c r="I1110" s="113">
        <v>0</v>
      </c>
      <c r="J1110" s="112" t="s">
        <v>5861</v>
      </c>
      <c r="K1110" s="114">
        <v>1</v>
      </c>
      <c r="L1110" s="114" t="s">
        <v>5134</v>
      </c>
      <c r="M1110" s="111" t="s">
        <v>2641</v>
      </c>
      <c r="N1110" s="115">
        <v>0</v>
      </c>
      <c r="O1110" s="115">
        <v>0</v>
      </c>
      <c r="P1110" s="115">
        <v>0</v>
      </c>
      <c r="Q1110" s="111" t="s">
        <v>46</v>
      </c>
      <c r="R1110" s="111" t="s">
        <v>46</v>
      </c>
      <c r="S1110" s="111" t="s">
        <v>46</v>
      </c>
      <c r="T1110" s="111" t="s">
        <v>5290</v>
      </c>
      <c r="U1110" s="116">
        <f>+IF(LEN(L4T_30[[#This Row],[KOD]])=1,1,IF(LEN(L4T_30[[#This Row],[KOD]])=8,2,IF(LEN(L4T_30[[#This Row],[KOD]])=15,3,4)))</f>
        <v>4</v>
      </c>
    </row>
    <row r="1111" spans="2:21">
      <c r="B1111" s="109" t="s">
        <v>5924</v>
      </c>
      <c r="C1111" s="110" t="s">
        <v>1472</v>
      </c>
      <c r="D1111" s="111" t="s">
        <v>2979</v>
      </c>
      <c r="E1111" s="112" t="s">
        <v>46</v>
      </c>
      <c r="F1111" s="111" t="s">
        <v>46</v>
      </c>
      <c r="G1111" s="112" t="s">
        <v>46</v>
      </c>
      <c r="H1111" s="113">
        <v>0</v>
      </c>
      <c r="I1111" s="113">
        <v>0</v>
      </c>
      <c r="J1111" s="112" t="s">
        <v>5861</v>
      </c>
      <c r="K1111" s="114">
        <v>1</v>
      </c>
      <c r="L1111" s="114" t="s">
        <v>5134</v>
      </c>
      <c r="M1111" s="111" t="s">
        <v>2641</v>
      </c>
      <c r="N1111" s="115">
        <v>0</v>
      </c>
      <c r="O1111" s="115">
        <v>0</v>
      </c>
      <c r="P1111" s="115">
        <v>0</v>
      </c>
      <c r="Q1111" s="111" t="s">
        <v>46</v>
      </c>
      <c r="R1111" s="111" t="s">
        <v>46</v>
      </c>
      <c r="S1111" s="111" t="s">
        <v>46</v>
      </c>
      <c r="T1111" s="111" t="s">
        <v>5256</v>
      </c>
      <c r="U1111" s="116">
        <f>+IF(LEN(L4T_30[[#This Row],[KOD]])=1,1,IF(LEN(L4T_30[[#This Row],[KOD]])=8,2,IF(LEN(L4T_30[[#This Row],[KOD]])=15,3,4)))</f>
        <v>4</v>
      </c>
    </row>
    <row r="1112" spans="2:21">
      <c r="B1112" s="109" t="s">
        <v>5925</v>
      </c>
      <c r="C1112" s="110" t="s">
        <v>5926</v>
      </c>
      <c r="D1112" s="111" t="s">
        <v>2979</v>
      </c>
      <c r="E1112" s="112" t="s">
        <v>46</v>
      </c>
      <c r="F1112" s="111" t="s">
        <v>46</v>
      </c>
      <c r="G1112" s="112" t="s">
        <v>46</v>
      </c>
      <c r="H1112" s="113">
        <v>0</v>
      </c>
      <c r="I1112" s="113">
        <v>0</v>
      </c>
      <c r="J1112" s="112" t="s">
        <v>5861</v>
      </c>
      <c r="K1112" s="114">
        <v>1</v>
      </c>
      <c r="L1112" s="114" t="s">
        <v>5134</v>
      </c>
      <c r="M1112" s="111" t="s">
        <v>2641</v>
      </c>
      <c r="N1112" s="115">
        <v>0</v>
      </c>
      <c r="O1112" s="115">
        <v>0</v>
      </c>
      <c r="P1112" s="115">
        <v>0</v>
      </c>
      <c r="Q1112" s="111" t="s">
        <v>46</v>
      </c>
      <c r="R1112" s="111" t="s">
        <v>46</v>
      </c>
      <c r="S1112" s="111" t="s">
        <v>46</v>
      </c>
      <c r="T1112" s="111" t="s">
        <v>5293</v>
      </c>
      <c r="U1112" s="116">
        <f>+IF(LEN(L4T_30[[#This Row],[KOD]])=1,1,IF(LEN(L4T_30[[#This Row],[KOD]])=8,2,IF(LEN(L4T_30[[#This Row],[KOD]])=15,3,4)))</f>
        <v>4</v>
      </c>
    </row>
    <row r="1113" spans="2:21">
      <c r="B1113" s="109" t="s">
        <v>5927</v>
      </c>
      <c r="C1113" s="110" t="s">
        <v>1476</v>
      </c>
      <c r="D1113" s="111" t="s">
        <v>2979</v>
      </c>
      <c r="E1113" s="112" t="s">
        <v>46</v>
      </c>
      <c r="F1113" s="111" t="s">
        <v>46</v>
      </c>
      <c r="G1113" s="112" t="s">
        <v>46</v>
      </c>
      <c r="H1113" s="113">
        <v>0</v>
      </c>
      <c r="I1113" s="113">
        <v>0</v>
      </c>
      <c r="J1113" s="112" t="s">
        <v>5861</v>
      </c>
      <c r="K1113" s="114">
        <v>1</v>
      </c>
      <c r="L1113" s="114" t="s">
        <v>5134</v>
      </c>
      <c r="M1113" s="111" t="s">
        <v>2641</v>
      </c>
      <c r="N1113" s="115">
        <v>0</v>
      </c>
      <c r="O1113" s="115">
        <v>0</v>
      </c>
      <c r="P1113" s="115">
        <v>0</v>
      </c>
      <c r="Q1113" s="111" t="s">
        <v>46</v>
      </c>
      <c r="R1113" s="111" t="s">
        <v>46</v>
      </c>
      <c r="S1113" s="111" t="s">
        <v>46</v>
      </c>
      <c r="T1113" s="111" t="s">
        <v>5296</v>
      </c>
      <c r="U1113" s="116">
        <f>+IF(LEN(L4T_30[[#This Row],[KOD]])=1,1,IF(LEN(L4T_30[[#This Row],[KOD]])=8,2,IF(LEN(L4T_30[[#This Row],[KOD]])=15,3,4)))</f>
        <v>4</v>
      </c>
    </row>
    <row r="1114" spans="2:21">
      <c r="B1114" s="109" t="s">
        <v>5928</v>
      </c>
      <c r="C1114" s="110" t="s">
        <v>5929</v>
      </c>
      <c r="D1114" s="111" t="s">
        <v>2979</v>
      </c>
      <c r="E1114" s="112" t="s">
        <v>46</v>
      </c>
      <c r="F1114" s="111" t="s">
        <v>46</v>
      </c>
      <c r="G1114" s="112" t="s">
        <v>46</v>
      </c>
      <c r="H1114" s="113">
        <v>0</v>
      </c>
      <c r="I1114" s="113">
        <v>0</v>
      </c>
      <c r="J1114" s="112" t="s">
        <v>5861</v>
      </c>
      <c r="K1114" s="114">
        <v>1</v>
      </c>
      <c r="L1114" s="114" t="s">
        <v>5134</v>
      </c>
      <c r="M1114" s="111" t="s">
        <v>2641</v>
      </c>
      <c r="N1114" s="115">
        <v>0</v>
      </c>
      <c r="O1114" s="115">
        <v>0</v>
      </c>
      <c r="P1114" s="115">
        <v>0</v>
      </c>
      <c r="Q1114" s="111" t="s">
        <v>46</v>
      </c>
      <c r="R1114" s="111" t="s">
        <v>46</v>
      </c>
      <c r="S1114" s="111" t="s">
        <v>46</v>
      </c>
      <c r="T1114" s="111" t="s">
        <v>5930</v>
      </c>
      <c r="U1114" s="116">
        <f>+IF(LEN(L4T_30[[#This Row],[KOD]])=1,1,IF(LEN(L4T_30[[#This Row],[KOD]])=8,2,IF(LEN(L4T_30[[#This Row],[KOD]])=15,3,4)))</f>
        <v>4</v>
      </c>
    </row>
    <row r="1115" spans="2:21">
      <c r="B1115" s="109" t="s">
        <v>5931</v>
      </c>
      <c r="C1115" s="110" t="s">
        <v>5932</v>
      </c>
      <c r="D1115" s="111" t="s">
        <v>2979</v>
      </c>
      <c r="E1115" s="112" t="s">
        <v>46</v>
      </c>
      <c r="F1115" s="111" t="s">
        <v>46</v>
      </c>
      <c r="G1115" s="112" t="s">
        <v>46</v>
      </c>
      <c r="H1115" s="113">
        <v>0</v>
      </c>
      <c r="I1115" s="113">
        <v>0</v>
      </c>
      <c r="J1115" s="112" t="s">
        <v>5861</v>
      </c>
      <c r="K1115" s="114">
        <v>1</v>
      </c>
      <c r="L1115" s="114" t="s">
        <v>5134</v>
      </c>
      <c r="M1115" s="111" t="s">
        <v>2641</v>
      </c>
      <c r="N1115" s="115">
        <v>0</v>
      </c>
      <c r="O1115" s="115">
        <v>0</v>
      </c>
      <c r="P1115" s="115">
        <v>0</v>
      </c>
      <c r="Q1115" s="111" t="s">
        <v>46</v>
      </c>
      <c r="R1115" s="111" t="s">
        <v>46</v>
      </c>
      <c r="S1115" s="111" t="s">
        <v>46</v>
      </c>
      <c r="T1115" s="111" t="s">
        <v>2987</v>
      </c>
      <c r="U1115" s="116">
        <f>+IF(LEN(L4T_30[[#This Row],[KOD]])=1,1,IF(LEN(L4T_30[[#This Row],[KOD]])=8,2,IF(LEN(L4T_30[[#This Row],[KOD]])=15,3,4)))</f>
        <v>4</v>
      </c>
    </row>
    <row r="1116" spans="2:21">
      <c r="B1116" s="109" t="s">
        <v>5933</v>
      </c>
      <c r="C1116" s="110" t="s">
        <v>5934</v>
      </c>
      <c r="D1116" s="111" t="s">
        <v>2979</v>
      </c>
      <c r="E1116" s="112" t="s">
        <v>46</v>
      </c>
      <c r="F1116" s="111" t="s">
        <v>46</v>
      </c>
      <c r="G1116" s="112" t="s">
        <v>46</v>
      </c>
      <c r="H1116" s="113">
        <v>0</v>
      </c>
      <c r="I1116" s="113">
        <v>0</v>
      </c>
      <c r="J1116" s="112" t="s">
        <v>5861</v>
      </c>
      <c r="K1116" s="114">
        <v>1</v>
      </c>
      <c r="L1116" s="114" t="s">
        <v>5134</v>
      </c>
      <c r="M1116" s="111" t="s">
        <v>2641</v>
      </c>
      <c r="N1116" s="115">
        <v>0</v>
      </c>
      <c r="O1116" s="115">
        <v>0</v>
      </c>
      <c r="P1116" s="115">
        <v>0</v>
      </c>
      <c r="Q1116" s="111" t="s">
        <v>46</v>
      </c>
      <c r="R1116" s="111" t="s">
        <v>46</v>
      </c>
      <c r="S1116" s="111" t="s">
        <v>46</v>
      </c>
      <c r="T1116" s="111" t="s">
        <v>5935</v>
      </c>
      <c r="U1116" s="116">
        <f>+IF(LEN(L4T_30[[#This Row],[KOD]])=1,1,IF(LEN(L4T_30[[#This Row],[KOD]])=8,2,IF(LEN(L4T_30[[#This Row],[KOD]])=15,3,4)))</f>
        <v>4</v>
      </c>
    </row>
    <row r="1117" spans="2:21">
      <c r="B1117" s="109" t="s">
        <v>5936</v>
      </c>
      <c r="C1117" s="110" t="s">
        <v>5937</v>
      </c>
      <c r="D1117" s="111" t="s">
        <v>2979</v>
      </c>
      <c r="E1117" s="112" t="s">
        <v>46</v>
      </c>
      <c r="F1117" s="111" t="s">
        <v>46</v>
      </c>
      <c r="G1117" s="112" t="s">
        <v>46</v>
      </c>
      <c r="H1117" s="113">
        <v>0</v>
      </c>
      <c r="I1117" s="113">
        <v>0</v>
      </c>
      <c r="J1117" s="112" t="s">
        <v>5861</v>
      </c>
      <c r="K1117" s="114">
        <v>1</v>
      </c>
      <c r="L1117" s="114" t="s">
        <v>5134</v>
      </c>
      <c r="M1117" s="111" t="s">
        <v>2641</v>
      </c>
      <c r="N1117" s="115">
        <v>0</v>
      </c>
      <c r="O1117" s="115">
        <v>0</v>
      </c>
      <c r="P1117" s="115">
        <v>0</v>
      </c>
      <c r="Q1117" s="111" t="s">
        <v>46</v>
      </c>
      <c r="R1117" s="111" t="s">
        <v>46</v>
      </c>
      <c r="S1117" s="111" t="s">
        <v>46</v>
      </c>
      <c r="T1117" s="111" t="s">
        <v>5938</v>
      </c>
      <c r="U1117" s="116">
        <f>+IF(LEN(L4T_30[[#This Row],[KOD]])=1,1,IF(LEN(L4T_30[[#This Row],[KOD]])=8,2,IF(LEN(L4T_30[[#This Row],[KOD]])=15,3,4)))</f>
        <v>4</v>
      </c>
    </row>
    <row r="1118" spans="2:21">
      <c r="B1118" s="109" t="s">
        <v>5939</v>
      </c>
      <c r="C1118" s="110" t="s">
        <v>5940</v>
      </c>
      <c r="D1118" s="111" t="s">
        <v>1612</v>
      </c>
      <c r="E1118" s="112" t="s">
        <v>46</v>
      </c>
      <c r="F1118" s="111" t="s">
        <v>46</v>
      </c>
      <c r="G1118" s="112" t="s">
        <v>46</v>
      </c>
      <c r="H1118" s="113">
        <v>0</v>
      </c>
      <c r="I1118" s="113">
        <v>0</v>
      </c>
      <c r="J1118" s="112" t="s">
        <v>5861</v>
      </c>
      <c r="K1118" s="114">
        <v>1</v>
      </c>
      <c r="L1118" s="114" t="s">
        <v>5134</v>
      </c>
      <c r="M1118" s="111" t="s">
        <v>2641</v>
      </c>
      <c r="N1118" s="115">
        <v>0</v>
      </c>
      <c r="O1118" s="115">
        <v>0</v>
      </c>
      <c r="P1118" s="115">
        <v>0</v>
      </c>
      <c r="Q1118" s="111" t="s">
        <v>46</v>
      </c>
      <c r="R1118" s="111" t="s">
        <v>46</v>
      </c>
      <c r="S1118" s="111" t="s">
        <v>46</v>
      </c>
      <c r="T1118" s="111" t="s">
        <v>5941</v>
      </c>
      <c r="U1118" s="116">
        <f>+IF(LEN(L4T_30[[#This Row],[KOD]])=1,1,IF(LEN(L4T_30[[#This Row],[KOD]])=8,2,IF(LEN(L4T_30[[#This Row],[KOD]])=15,3,4)))</f>
        <v>4</v>
      </c>
    </row>
    <row r="1119" spans="2:21">
      <c r="B1119" s="109" t="s">
        <v>5942</v>
      </c>
      <c r="C1119" s="110" t="s">
        <v>5943</v>
      </c>
      <c r="D1119" s="111" t="s">
        <v>1612</v>
      </c>
      <c r="E1119" s="112" t="s">
        <v>46</v>
      </c>
      <c r="F1119" s="111" t="s">
        <v>46</v>
      </c>
      <c r="G1119" s="112" t="s">
        <v>46</v>
      </c>
      <c r="H1119" s="113">
        <v>0</v>
      </c>
      <c r="I1119" s="113">
        <v>0</v>
      </c>
      <c r="J1119" s="112" t="s">
        <v>5861</v>
      </c>
      <c r="K1119" s="114">
        <v>1</v>
      </c>
      <c r="L1119" s="114" t="s">
        <v>5134</v>
      </c>
      <c r="M1119" s="111" t="s">
        <v>2641</v>
      </c>
      <c r="N1119" s="115">
        <v>0</v>
      </c>
      <c r="O1119" s="115">
        <v>0</v>
      </c>
      <c r="P1119" s="115">
        <v>0</v>
      </c>
      <c r="Q1119" s="111" t="s">
        <v>46</v>
      </c>
      <c r="R1119" s="111" t="s">
        <v>46</v>
      </c>
      <c r="S1119" s="111" t="s">
        <v>46</v>
      </c>
      <c r="T1119" s="111" t="s">
        <v>5944</v>
      </c>
      <c r="U1119" s="116">
        <f>+IF(LEN(L4T_30[[#This Row],[KOD]])=1,1,IF(LEN(L4T_30[[#This Row],[KOD]])=8,2,IF(LEN(L4T_30[[#This Row],[KOD]])=15,3,4)))</f>
        <v>4</v>
      </c>
    </row>
    <row r="1120" spans="2:21">
      <c r="B1120" s="109" t="s">
        <v>5945</v>
      </c>
      <c r="C1120" s="110" t="s">
        <v>5946</v>
      </c>
      <c r="D1120" s="111" t="s">
        <v>1612</v>
      </c>
      <c r="E1120" s="112" t="s">
        <v>46</v>
      </c>
      <c r="F1120" s="111" t="s">
        <v>46</v>
      </c>
      <c r="G1120" s="112" t="s">
        <v>46</v>
      </c>
      <c r="H1120" s="113">
        <v>0</v>
      </c>
      <c r="I1120" s="113">
        <v>0</v>
      </c>
      <c r="J1120" s="112" t="s">
        <v>5861</v>
      </c>
      <c r="K1120" s="114">
        <v>1</v>
      </c>
      <c r="L1120" s="114" t="s">
        <v>5134</v>
      </c>
      <c r="M1120" s="111" t="s">
        <v>2641</v>
      </c>
      <c r="N1120" s="115">
        <v>0</v>
      </c>
      <c r="O1120" s="115">
        <v>0</v>
      </c>
      <c r="P1120" s="115">
        <v>0</v>
      </c>
      <c r="Q1120" s="111" t="s">
        <v>46</v>
      </c>
      <c r="R1120" s="111" t="s">
        <v>46</v>
      </c>
      <c r="S1120" s="111" t="s">
        <v>46</v>
      </c>
      <c r="T1120" s="111" t="s">
        <v>5947</v>
      </c>
      <c r="U1120" s="116">
        <f>+IF(LEN(L4T_30[[#This Row],[KOD]])=1,1,IF(LEN(L4T_30[[#This Row],[KOD]])=8,2,IF(LEN(L4T_30[[#This Row],[KOD]])=15,3,4)))</f>
        <v>4</v>
      </c>
    </row>
    <row r="1121" spans="2:21">
      <c r="B1121" s="109" t="s">
        <v>5948</v>
      </c>
      <c r="C1121" s="110" t="s">
        <v>5949</v>
      </c>
      <c r="D1121" s="111" t="s">
        <v>2913</v>
      </c>
      <c r="E1121" s="112" t="s">
        <v>46</v>
      </c>
      <c r="F1121" s="111" t="s">
        <v>46</v>
      </c>
      <c r="G1121" s="112" t="s">
        <v>46</v>
      </c>
      <c r="H1121" s="113">
        <v>0</v>
      </c>
      <c r="I1121" s="113">
        <v>0</v>
      </c>
      <c r="J1121" s="112" t="s">
        <v>5861</v>
      </c>
      <c r="K1121" s="114">
        <v>1</v>
      </c>
      <c r="L1121" s="114" t="s">
        <v>5134</v>
      </c>
      <c r="M1121" s="111" t="s">
        <v>2641</v>
      </c>
      <c r="N1121" s="115">
        <v>0</v>
      </c>
      <c r="O1121" s="115">
        <v>0</v>
      </c>
      <c r="P1121" s="115">
        <v>0</v>
      </c>
      <c r="Q1121" s="111" t="s">
        <v>46</v>
      </c>
      <c r="R1121" s="111" t="s">
        <v>46</v>
      </c>
      <c r="S1121" s="111" t="s">
        <v>46</v>
      </c>
      <c r="T1121" s="111" t="s">
        <v>5345</v>
      </c>
      <c r="U1121" s="116">
        <f>+IF(LEN(L4T_30[[#This Row],[KOD]])=1,1,IF(LEN(L4T_30[[#This Row],[KOD]])=8,2,IF(LEN(L4T_30[[#This Row],[KOD]])=15,3,4)))</f>
        <v>4</v>
      </c>
    </row>
    <row r="1122" spans="2:21">
      <c r="B1122" s="104" t="s">
        <v>5950</v>
      </c>
      <c r="C1122" s="41" t="s">
        <v>5951</v>
      </c>
      <c r="D1122" s="43" t="s">
        <v>46</v>
      </c>
      <c r="E1122" s="105" t="s">
        <v>46</v>
      </c>
      <c r="F1122" s="43" t="s">
        <v>46</v>
      </c>
      <c r="G1122" s="105" t="s">
        <v>46</v>
      </c>
      <c r="H1122" s="45">
        <v>0</v>
      </c>
      <c r="I1122" s="45">
        <v>0</v>
      </c>
      <c r="J1122" s="105" t="s">
        <v>46</v>
      </c>
      <c r="K1122" s="106">
        <v>0</v>
      </c>
      <c r="L1122" s="106" t="s">
        <v>46</v>
      </c>
      <c r="M1122" s="43" t="s">
        <v>46</v>
      </c>
      <c r="N1122" s="107">
        <v>0</v>
      </c>
      <c r="O1122" s="107">
        <v>0</v>
      </c>
      <c r="P1122" s="107">
        <v>0</v>
      </c>
      <c r="Q1122" s="43" t="s">
        <v>46</v>
      </c>
      <c r="R1122" s="43" t="s">
        <v>46</v>
      </c>
      <c r="S1122" s="43" t="s">
        <v>5952</v>
      </c>
      <c r="T1122" s="43" t="s">
        <v>46</v>
      </c>
      <c r="U1122" s="108">
        <f>+IF(LEN(L4T_30[[#This Row],[KOD]])=1,1,IF(LEN(L4T_30[[#This Row],[KOD]])=8,2,IF(LEN(L4T_30[[#This Row],[KOD]])=15,3,4)))</f>
        <v>3</v>
      </c>
    </row>
    <row r="1123" spans="2:21">
      <c r="B1123" s="109" t="s">
        <v>5953</v>
      </c>
      <c r="C1123" s="110" t="s">
        <v>1495</v>
      </c>
      <c r="D1123" s="111" t="s">
        <v>1612</v>
      </c>
      <c r="E1123" s="112" t="s">
        <v>46</v>
      </c>
      <c r="F1123" s="111" t="s">
        <v>46</v>
      </c>
      <c r="G1123" s="112" t="s">
        <v>46</v>
      </c>
      <c r="H1123" s="113">
        <v>0</v>
      </c>
      <c r="I1123" s="113">
        <v>0</v>
      </c>
      <c r="J1123" s="112" t="s">
        <v>5861</v>
      </c>
      <c r="K1123" s="114">
        <v>1</v>
      </c>
      <c r="L1123" s="114" t="s">
        <v>5134</v>
      </c>
      <c r="M1123" s="111" t="s">
        <v>2641</v>
      </c>
      <c r="N1123" s="115">
        <v>0</v>
      </c>
      <c r="O1123" s="115">
        <v>0</v>
      </c>
      <c r="P1123" s="115">
        <v>0</v>
      </c>
      <c r="Q1123" s="111" t="s">
        <v>46</v>
      </c>
      <c r="R1123" s="111" t="s">
        <v>46</v>
      </c>
      <c r="S1123" s="111" t="s">
        <v>46</v>
      </c>
      <c r="T1123" s="111" t="s">
        <v>5290</v>
      </c>
      <c r="U1123" s="116">
        <f>+IF(LEN(L4T_30[[#This Row],[KOD]])=1,1,IF(LEN(L4T_30[[#This Row],[KOD]])=8,2,IF(LEN(L4T_30[[#This Row],[KOD]])=15,3,4)))</f>
        <v>4</v>
      </c>
    </row>
    <row r="1124" spans="2:21">
      <c r="B1124" s="109" t="s">
        <v>5954</v>
      </c>
      <c r="C1124" s="110" t="s">
        <v>1497</v>
      </c>
      <c r="D1124" s="111" t="s">
        <v>1612</v>
      </c>
      <c r="E1124" s="112" t="s">
        <v>46</v>
      </c>
      <c r="F1124" s="111" t="s">
        <v>46</v>
      </c>
      <c r="G1124" s="112" t="s">
        <v>46</v>
      </c>
      <c r="H1124" s="113">
        <v>0</v>
      </c>
      <c r="I1124" s="113">
        <v>0</v>
      </c>
      <c r="J1124" s="112" t="s">
        <v>5861</v>
      </c>
      <c r="K1124" s="114">
        <v>1</v>
      </c>
      <c r="L1124" s="114" t="s">
        <v>5134</v>
      </c>
      <c r="M1124" s="111" t="s">
        <v>2641</v>
      </c>
      <c r="N1124" s="115">
        <v>0</v>
      </c>
      <c r="O1124" s="115">
        <v>0</v>
      </c>
      <c r="P1124" s="115">
        <v>0</v>
      </c>
      <c r="Q1124" s="111" t="s">
        <v>46</v>
      </c>
      <c r="R1124" s="111" t="s">
        <v>46</v>
      </c>
      <c r="S1124" s="111" t="s">
        <v>46</v>
      </c>
      <c r="T1124" s="111" t="s">
        <v>5256</v>
      </c>
      <c r="U1124" s="116">
        <f>+IF(LEN(L4T_30[[#This Row],[KOD]])=1,1,IF(LEN(L4T_30[[#This Row],[KOD]])=8,2,IF(LEN(L4T_30[[#This Row],[KOD]])=15,3,4)))</f>
        <v>4</v>
      </c>
    </row>
    <row r="1125" spans="2:21">
      <c r="B1125" s="109" t="s">
        <v>5955</v>
      </c>
      <c r="C1125" s="110" t="s">
        <v>1499</v>
      </c>
      <c r="D1125" s="111" t="s">
        <v>1612</v>
      </c>
      <c r="E1125" s="112" t="s">
        <v>46</v>
      </c>
      <c r="F1125" s="111" t="s">
        <v>46</v>
      </c>
      <c r="G1125" s="112" t="s">
        <v>46</v>
      </c>
      <c r="H1125" s="113">
        <v>0</v>
      </c>
      <c r="I1125" s="113">
        <v>0</v>
      </c>
      <c r="J1125" s="112" t="s">
        <v>5861</v>
      </c>
      <c r="K1125" s="114">
        <v>1</v>
      </c>
      <c r="L1125" s="114" t="s">
        <v>5134</v>
      </c>
      <c r="M1125" s="111" t="s">
        <v>2641</v>
      </c>
      <c r="N1125" s="115">
        <v>0</v>
      </c>
      <c r="O1125" s="115">
        <v>0</v>
      </c>
      <c r="P1125" s="115">
        <v>0</v>
      </c>
      <c r="Q1125" s="111" t="s">
        <v>46</v>
      </c>
      <c r="R1125" s="111" t="s">
        <v>46</v>
      </c>
      <c r="S1125" s="111" t="s">
        <v>46</v>
      </c>
      <c r="T1125" s="111" t="s">
        <v>5956</v>
      </c>
      <c r="U1125" s="116">
        <f>+IF(LEN(L4T_30[[#This Row],[KOD]])=1,1,IF(LEN(L4T_30[[#This Row],[KOD]])=8,2,IF(LEN(L4T_30[[#This Row],[KOD]])=15,3,4)))</f>
        <v>4</v>
      </c>
    </row>
    <row r="1126" spans="2:21">
      <c r="B1126" s="109" t="s">
        <v>5957</v>
      </c>
      <c r="C1126" s="110" t="s">
        <v>1501</v>
      </c>
      <c r="D1126" s="111" t="s">
        <v>1612</v>
      </c>
      <c r="E1126" s="112" t="s">
        <v>46</v>
      </c>
      <c r="F1126" s="111" t="s">
        <v>46</v>
      </c>
      <c r="G1126" s="112" t="s">
        <v>46</v>
      </c>
      <c r="H1126" s="113">
        <v>0</v>
      </c>
      <c r="I1126" s="113">
        <v>0</v>
      </c>
      <c r="J1126" s="112" t="s">
        <v>5861</v>
      </c>
      <c r="K1126" s="114">
        <v>1</v>
      </c>
      <c r="L1126" s="114" t="s">
        <v>5134</v>
      </c>
      <c r="M1126" s="111" t="s">
        <v>2641</v>
      </c>
      <c r="N1126" s="115">
        <v>0</v>
      </c>
      <c r="O1126" s="115">
        <v>0</v>
      </c>
      <c r="P1126" s="115">
        <v>0</v>
      </c>
      <c r="Q1126" s="111" t="s">
        <v>46</v>
      </c>
      <c r="R1126" s="111" t="s">
        <v>46</v>
      </c>
      <c r="S1126" s="111" t="s">
        <v>46</v>
      </c>
      <c r="T1126" s="111" t="s">
        <v>5298</v>
      </c>
      <c r="U1126" s="116">
        <f>+IF(LEN(L4T_30[[#This Row],[KOD]])=1,1,IF(LEN(L4T_30[[#This Row],[KOD]])=8,2,IF(LEN(L4T_30[[#This Row],[KOD]])=15,3,4)))</f>
        <v>4</v>
      </c>
    </row>
    <row r="1127" spans="2:21">
      <c r="B1127" s="109" t="s">
        <v>5958</v>
      </c>
      <c r="C1127" s="110" t="s">
        <v>1503</v>
      </c>
      <c r="D1127" s="111" t="s">
        <v>1612</v>
      </c>
      <c r="E1127" s="112" t="s">
        <v>46</v>
      </c>
      <c r="F1127" s="111" t="s">
        <v>46</v>
      </c>
      <c r="G1127" s="112" t="s">
        <v>46</v>
      </c>
      <c r="H1127" s="113">
        <v>0</v>
      </c>
      <c r="I1127" s="113">
        <v>0</v>
      </c>
      <c r="J1127" s="112" t="s">
        <v>5861</v>
      </c>
      <c r="K1127" s="114">
        <v>1</v>
      </c>
      <c r="L1127" s="114" t="s">
        <v>5134</v>
      </c>
      <c r="M1127" s="111" t="s">
        <v>2641</v>
      </c>
      <c r="N1127" s="115">
        <v>0</v>
      </c>
      <c r="O1127" s="115">
        <v>0</v>
      </c>
      <c r="P1127" s="115">
        <v>0</v>
      </c>
      <c r="Q1127" s="111" t="s">
        <v>46</v>
      </c>
      <c r="R1127" s="111" t="s">
        <v>46</v>
      </c>
      <c r="S1127" s="111" t="s">
        <v>46</v>
      </c>
      <c r="T1127" s="111" t="s">
        <v>5930</v>
      </c>
      <c r="U1127" s="116">
        <f>+IF(LEN(L4T_30[[#This Row],[KOD]])=1,1,IF(LEN(L4T_30[[#This Row],[KOD]])=8,2,IF(LEN(L4T_30[[#This Row],[KOD]])=15,3,4)))</f>
        <v>4</v>
      </c>
    </row>
    <row r="1128" spans="2:21">
      <c r="B1128" s="109" t="s">
        <v>5959</v>
      </c>
      <c r="C1128" s="110" t="s">
        <v>1505</v>
      </c>
      <c r="D1128" s="111" t="s">
        <v>1612</v>
      </c>
      <c r="E1128" s="112" t="s">
        <v>46</v>
      </c>
      <c r="F1128" s="111" t="s">
        <v>46</v>
      </c>
      <c r="G1128" s="112" t="s">
        <v>46</v>
      </c>
      <c r="H1128" s="113">
        <v>0</v>
      </c>
      <c r="I1128" s="113">
        <v>0</v>
      </c>
      <c r="J1128" s="112" t="s">
        <v>5861</v>
      </c>
      <c r="K1128" s="114">
        <v>1</v>
      </c>
      <c r="L1128" s="114" t="s">
        <v>5134</v>
      </c>
      <c r="M1128" s="111" t="s">
        <v>2641</v>
      </c>
      <c r="N1128" s="115">
        <v>0</v>
      </c>
      <c r="O1128" s="115">
        <v>0</v>
      </c>
      <c r="P1128" s="115">
        <v>0</v>
      </c>
      <c r="Q1128" s="111" t="s">
        <v>46</v>
      </c>
      <c r="R1128" s="111" t="s">
        <v>46</v>
      </c>
      <c r="S1128" s="111" t="s">
        <v>46</v>
      </c>
      <c r="T1128" s="111" t="s">
        <v>5960</v>
      </c>
      <c r="U1128" s="116">
        <f>+IF(LEN(L4T_30[[#This Row],[KOD]])=1,1,IF(LEN(L4T_30[[#This Row],[KOD]])=8,2,IF(LEN(L4T_30[[#This Row],[KOD]])=15,3,4)))</f>
        <v>4</v>
      </c>
    </row>
    <row r="1129" spans="2:21">
      <c r="B1129" s="109" t="s">
        <v>5961</v>
      </c>
      <c r="C1129" s="110" t="s">
        <v>5962</v>
      </c>
      <c r="D1129" s="111" t="s">
        <v>1612</v>
      </c>
      <c r="E1129" s="112" t="s">
        <v>46</v>
      </c>
      <c r="F1129" s="111" t="s">
        <v>46</v>
      </c>
      <c r="G1129" s="112" t="s">
        <v>46</v>
      </c>
      <c r="H1129" s="113">
        <v>0</v>
      </c>
      <c r="I1129" s="113">
        <v>0</v>
      </c>
      <c r="J1129" s="112" t="s">
        <v>5861</v>
      </c>
      <c r="K1129" s="114">
        <v>1</v>
      </c>
      <c r="L1129" s="114" t="s">
        <v>5134</v>
      </c>
      <c r="M1129" s="111" t="s">
        <v>2641</v>
      </c>
      <c r="N1129" s="115">
        <v>0</v>
      </c>
      <c r="O1129" s="115">
        <v>0</v>
      </c>
      <c r="P1129" s="115">
        <v>0</v>
      </c>
      <c r="Q1129" s="111" t="s">
        <v>46</v>
      </c>
      <c r="R1129" s="111" t="s">
        <v>46</v>
      </c>
      <c r="S1129" s="111" t="s">
        <v>46</v>
      </c>
      <c r="T1129" s="111" t="s">
        <v>5261</v>
      </c>
      <c r="U1129" s="116">
        <f>+IF(LEN(L4T_30[[#This Row],[KOD]])=1,1,IF(LEN(L4T_30[[#This Row],[KOD]])=8,2,IF(LEN(L4T_30[[#This Row],[KOD]])=15,3,4)))</f>
        <v>4</v>
      </c>
    </row>
    <row r="1130" spans="2:21">
      <c r="B1130" s="109" t="s">
        <v>5963</v>
      </c>
      <c r="C1130" s="110" t="s">
        <v>5964</v>
      </c>
      <c r="D1130" s="111" t="s">
        <v>1612</v>
      </c>
      <c r="E1130" s="112" t="s">
        <v>46</v>
      </c>
      <c r="F1130" s="111" t="s">
        <v>46</v>
      </c>
      <c r="G1130" s="112" t="s">
        <v>46</v>
      </c>
      <c r="H1130" s="113">
        <v>0</v>
      </c>
      <c r="I1130" s="113">
        <v>0</v>
      </c>
      <c r="J1130" s="112" t="s">
        <v>5861</v>
      </c>
      <c r="K1130" s="114">
        <v>1</v>
      </c>
      <c r="L1130" s="114" t="s">
        <v>5134</v>
      </c>
      <c r="M1130" s="111" t="s">
        <v>2641</v>
      </c>
      <c r="N1130" s="115">
        <v>0</v>
      </c>
      <c r="O1130" s="115">
        <v>0</v>
      </c>
      <c r="P1130" s="115">
        <v>0</v>
      </c>
      <c r="Q1130" s="111" t="s">
        <v>46</v>
      </c>
      <c r="R1130" s="111" t="s">
        <v>46</v>
      </c>
      <c r="S1130" s="111" t="s">
        <v>46</v>
      </c>
      <c r="T1130" s="111" t="s">
        <v>5938</v>
      </c>
      <c r="U1130" s="116">
        <f>+IF(LEN(L4T_30[[#This Row],[KOD]])=1,1,IF(LEN(L4T_30[[#This Row],[KOD]])=8,2,IF(LEN(L4T_30[[#This Row],[KOD]])=15,3,4)))</f>
        <v>4</v>
      </c>
    </row>
    <row r="1131" spans="2:21">
      <c r="B1131" s="109" t="s">
        <v>5965</v>
      </c>
      <c r="C1131" s="110" t="s">
        <v>1511</v>
      </c>
      <c r="D1131" s="111" t="s">
        <v>1612</v>
      </c>
      <c r="E1131" s="112" t="s">
        <v>46</v>
      </c>
      <c r="F1131" s="111" t="s">
        <v>46</v>
      </c>
      <c r="G1131" s="112" t="s">
        <v>46</v>
      </c>
      <c r="H1131" s="113">
        <v>0</v>
      </c>
      <c r="I1131" s="113">
        <v>0</v>
      </c>
      <c r="J1131" s="112" t="s">
        <v>5861</v>
      </c>
      <c r="K1131" s="114">
        <v>1</v>
      </c>
      <c r="L1131" s="114" t="s">
        <v>5134</v>
      </c>
      <c r="M1131" s="111" t="s">
        <v>2641</v>
      </c>
      <c r="N1131" s="115">
        <v>0</v>
      </c>
      <c r="O1131" s="115">
        <v>0</v>
      </c>
      <c r="P1131" s="115">
        <v>0</v>
      </c>
      <c r="Q1131" s="111" t="s">
        <v>46</v>
      </c>
      <c r="R1131" s="111" t="s">
        <v>46</v>
      </c>
      <c r="S1131" s="111" t="s">
        <v>46</v>
      </c>
      <c r="T1131" s="111" t="s">
        <v>5941</v>
      </c>
      <c r="U1131" s="116">
        <f>+IF(LEN(L4T_30[[#This Row],[KOD]])=1,1,IF(LEN(L4T_30[[#This Row],[KOD]])=8,2,IF(LEN(L4T_30[[#This Row],[KOD]])=15,3,4)))</f>
        <v>4</v>
      </c>
    </row>
    <row r="1132" spans="2:21">
      <c r="B1132" s="109" t="s">
        <v>5966</v>
      </c>
      <c r="C1132" s="110" t="s">
        <v>5967</v>
      </c>
      <c r="D1132" s="111" t="s">
        <v>1717</v>
      </c>
      <c r="E1132" s="112" t="s">
        <v>46</v>
      </c>
      <c r="F1132" s="111" t="s">
        <v>46</v>
      </c>
      <c r="G1132" s="112" t="s">
        <v>46</v>
      </c>
      <c r="H1132" s="113">
        <v>0</v>
      </c>
      <c r="I1132" s="113">
        <v>0</v>
      </c>
      <c r="J1132" s="112" t="s">
        <v>5861</v>
      </c>
      <c r="K1132" s="114">
        <v>1</v>
      </c>
      <c r="L1132" s="114" t="s">
        <v>5134</v>
      </c>
      <c r="M1132" s="111" t="s">
        <v>2641</v>
      </c>
      <c r="N1132" s="115">
        <v>0</v>
      </c>
      <c r="O1132" s="115">
        <v>0</v>
      </c>
      <c r="P1132" s="115">
        <v>0</v>
      </c>
      <c r="Q1132" s="111" t="s">
        <v>46</v>
      </c>
      <c r="R1132" s="111" t="s">
        <v>46</v>
      </c>
      <c r="S1132" s="111" t="s">
        <v>46</v>
      </c>
      <c r="T1132" s="111" t="s">
        <v>5279</v>
      </c>
      <c r="U1132" s="116">
        <f>+IF(LEN(L4T_30[[#This Row],[KOD]])=1,1,IF(LEN(L4T_30[[#This Row],[KOD]])=8,2,IF(LEN(L4T_30[[#This Row],[KOD]])=15,3,4)))</f>
        <v>4</v>
      </c>
    </row>
    <row r="1133" spans="2:21">
      <c r="B1133" s="109" t="s">
        <v>5968</v>
      </c>
      <c r="C1133" s="110" t="s">
        <v>5969</v>
      </c>
      <c r="D1133" s="111" t="s">
        <v>2979</v>
      </c>
      <c r="E1133" s="112" t="s">
        <v>46</v>
      </c>
      <c r="F1133" s="111" t="s">
        <v>46</v>
      </c>
      <c r="G1133" s="112" t="s">
        <v>46</v>
      </c>
      <c r="H1133" s="113">
        <v>0</v>
      </c>
      <c r="I1133" s="113">
        <v>0</v>
      </c>
      <c r="J1133" s="112" t="s">
        <v>5861</v>
      </c>
      <c r="K1133" s="114">
        <v>1</v>
      </c>
      <c r="L1133" s="114" t="s">
        <v>5134</v>
      </c>
      <c r="M1133" s="111" t="s">
        <v>2641</v>
      </c>
      <c r="N1133" s="115">
        <v>0</v>
      </c>
      <c r="O1133" s="115">
        <v>0</v>
      </c>
      <c r="P1133" s="115">
        <v>0</v>
      </c>
      <c r="Q1133" s="111" t="s">
        <v>46</v>
      </c>
      <c r="R1133" s="111" t="s">
        <v>46</v>
      </c>
      <c r="S1133" s="111" t="s">
        <v>46</v>
      </c>
      <c r="T1133" s="111" t="s">
        <v>5970</v>
      </c>
      <c r="U1133" s="116">
        <f>+IF(LEN(L4T_30[[#This Row],[KOD]])=1,1,IF(LEN(L4T_30[[#This Row],[KOD]])=8,2,IF(LEN(L4T_30[[#This Row],[KOD]])=15,3,4)))</f>
        <v>4</v>
      </c>
    </row>
    <row r="1134" spans="2:21">
      <c r="B1134" s="109" t="s">
        <v>5971</v>
      </c>
      <c r="C1134" s="110" t="s">
        <v>5972</v>
      </c>
      <c r="D1134" s="111" t="s">
        <v>2979</v>
      </c>
      <c r="E1134" s="112" t="s">
        <v>46</v>
      </c>
      <c r="F1134" s="111" t="s">
        <v>46</v>
      </c>
      <c r="G1134" s="112" t="s">
        <v>46</v>
      </c>
      <c r="H1134" s="113">
        <v>0</v>
      </c>
      <c r="I1134" s="113">
        <v>0</v>
      </c>
      <c r="J1134" s="112" t="s">
        <v>5861</v>
      </c>
      <c r="K1134" s="114">
        <v>1</v>
      </c>
      <c r="L1134" s="114" t="s">
        <v>5134</v>
      </c>
      <c r="M1134" s="111" t="s">
        <v>2641</v>
      </c>
      <c r="N1134" s="115">
        <v>0</v>
      </c>
      <c r="O1134" s="115">
        <v>0</v>
      </c>
      <c r="P1134" s="115">
        <v>0</v>
      </c>
      <c r="Q1134" s="111" t="s">
        <v>46</v>
      </c>
      <c r="R1134" s="111" t="s">
        <v>46</v>
      </c>
      <c r="S1134" s="111" t="s">
        <v>46</v>
      </c>
      <c r="T1134" s="111" t="s">
        <v>5973</v>
      </c>
      <c r="U1134" s="116">
        <f>+IF(LEN(L4T_30[[#This Row],[KOD]])=1,1,IF(LEN(L4T_30[[#This Row],[KOD]])=8,2,IF(LEN(L4T_30[[#This Row],[KOD]])=15,3,4)))</f>
        <v>4</v>
      </c>
    </row>
    <row r="1135" spans="2:21">
      <c r="B1135" s="109" t="s">
        <v>5974</v>
      </c>
      <c r="C1135" s="110" t="s">
        <v>5975</v>
      </c>
      <c r="D1135" s="111" t="s">
        <v>2979</v>
      </c>
      <c r="E1135" s="112" t="s">
        <v>46</v>
      </c>
      <c r="F1135" s="111" t="s">
        <v>46</v>
      </c>
      <c r="G1135" s="112" t="s">
        <v>46</v>
      </c>
      <c r="H1135" s="113">
        <v>0</v>
      </c>
      <c r="I1135" s="113">
        <v>0</v>
      </c>
      <c r="J1135" s="112" t="s">
        <v>5861</v>
      </c>
      <c r="K1135" s="114">
        <v>1</v>
      </c>
      <c r="L1135" s="114" t="s">
        <v>5134</v>
      </c>
      <c r="M1135" s="111" t="s">
        <v>2641</v>
      </c>
      <c r="N1135" s="115">
        <v>0</v>
      </c>
      <c r="O1135" s="115">
        <v>0</v>
      </c>
      <c r="P1135" s="115">
        <v>0</v>
      </c>
      <c r="Q1135" s="111" t="s">
        <v>46</v>
      </c>
      <c r="R1135" s="111" t="s">
        <v>46</v>
      </c>
      <c r="S1135" s="111" t="s">
        <v>46</v>
      </c>
      <c r="T1135" s="111" t="s">
        <v>5976</v>
      </c>
      <c r="U1135" s="116">
        <f>+IF(LEN(L4T_30[[#This Row],[KOD]])=1,1,IF(LEN(L4T_30[[#This Row],[KOD]])=8,2,IF(LEN(L4T_30[[#This Row],[KOD]])=15,3,4)))</f>
        <v>4</v>
      </c>
    </row>
    <row r="1136" spans="2:21">
      <c r="B1136" s="109" t="s">
        <v>5977</v>
      </c>
      <c r="C1136" s="110" t="s">
        <v>1521</v>
      </c>
      <c r="D1136" s="111" t="s">
        <v>1612</v>
      </c>
      <c r="E1136" s="112" t="s">
        <v>46</v>
      </c>
      <c r="F1136" s="111" t="s">
        <v>46</v>
      </c>
      <c r="G1136" s="112" t="s">
        <v>46</v>
      </c>
      <c r="H1136" s="113">
        <v>0</v>
      </c>
      <c r="I1136" s="113">
        <v>0</v>
      </c>
      <c r="J1136" s="112" t="s">
        <v>5861</v>
      </c>
      <c r="K1136" s="114">
        <v>1</v>
      </c>
      <c r="L1136" s="114" t="s">
        <v>5134</v>
      </c>
      <c r="M1136" s="111" t="s">
        <v>2641</v>
      </c>
      <c r="N1136" s="115">
        <v>0</v>
      </c>
      <c r="O1136" s="115">
        <v>0</v>
      </c>
      <c r="P1136" s="115">
        <v>0</v>
      </c>
      <c r="Q1136" s="111" t="s">
        <v>46</v>
      </c>
      <c r="R1136" s="111" t="s">
        <v>46</v>
      </c>
      <c r="S1136" s="111" t="s">
        <v>46</v>
      </c>
      <c r="T1136" s="111" t="s">
        <v>5978</v>
      </c>
      <c r="U1136" s="116">
        <f>+IF(LEN(L4T_30[[#This Row],[KOD]])=1,1,IF(LEN(L4T_30[[#This Row],[KOD]])=8,2,IF(LEN(L4T_30[[#This Row],[KOD]])=15,3,4)))</f>
        <v>4</v>
      </c>
    </row>
    <row r="1137" spans="2:21">
      <c r="B1137" s="109" t="s">
        <v>5979</v>
      </c>
      <c r="C1137" s="110" t="s">
        <v>5980</v>
      </c>
      <c r="D1137" s="111" t="s">
        <v>46</v>
      </c>
      <c r="E1137" s="112" t="s">
        <v>46</v>
      </c>
      <c r="F1137" s="111" t="s">
        <v>46</v>
      </c>
      <c r="G1137" s="112" t="s">
        <v>46</v>
      </c>
      <c r="H1137" s="113">
        <v>0</v>
      </c>
      <c r="I1137" s="113">
        <v>0</v>
      </c>
      <c r="J1137" s="112" t="s">
        <v>5861</v>
      </c>
      <c r="K1137" s="114">
        <v>1</v>
      </c>
      <c r="L1137" s="114" t="s">
        <v>5134</v>
      </c>
      <c r="M1137" s="111" t="s">
        <v>2641</v>
      </c>
      <c r="N1137" s="115">
        <v>0</v>
      </c>
      <c r="O1137" s="115">
        <v>0</v>
      </c>
      <c r="P1137" s="115">
        <v>0</v>
      </c>
      <c r="Q1137" s="111" t="s">
        <v>46</v>
      </c>
      <c r="R1137" s="111" t="s">
        <v>46</v>
      </c>
      <c r="S1137" s="111" t="s">
        <v>46</v>
      </c>
      <c r="T1137" s="111" t="s">
        <v>5981</v>
      </c>
      <c r="U1137" s="116">
        <f>+IF(LEN(L4T_30[[#This Row],[KOD]])=1,1,IF(LEN(L4T_30[[#This Row],[KOD]])=8,2,IF(LEN(L4T_30[[#This Row],[KOD]])=15,3,4)))</f>
        <v>4</v>
      </c>
    </row>
    <row r="1138" spans="2:21">
      <c r="B1138" s="109" t="s">
        <v>5982</v>
      </c>
      <c r="C1138" s="110" t="s">
        <v>5983</v>
      </c>
      <c r="D1138" s="111" t="s">
        <v>1717</v>
      </c>
      <c r="E1138" s="112" t="s">
        <v>46</v>
      </c>
      <c r="F1138" s="111" t="s">
        <v>46</v>
      </c>
      <c r="G1138" s="112" t="s">
        <v>46</v>
      </c>
      <c r="H1138" s="113">
        <v>0</v>
      </c>
      <c r="I1138" s="113">
        <v>0</v>
      </c>
      <c r="J1138" s="112" t="s">
        <v>5861</v>
      </c>
      <c r="K1138" s="114">
        <v>1</v>
      </c>
      <c r="L1138" s="114" t="s">
        <v>5134</v>
      </c>
      <c r="M1138" s="111" t="s">
        <v>2641</v>
      </c>
      <c r="N1138" s="115">
        <v>0</v>
      </c>
      <c r="O1138" s="115">
        <v>0</v>
      </c>
      <c r="P1138" s="115">
        <v>0</v>
      </c>
      <c r="Q1138" s="111" t="s">
        <v>46</v>
      </c>
      <c r="R1138" s="111" t="s">
        <v>46</v>
      </c>
      <c r="S1138" s="111" t="s">
        <v>46</v>
      </c>
      <c r="T1138" s="111" t="s">
        <v>5984</v>
      </c>
      <c r="U1138" s="116">
        <f>+IF(LEN(L4T_30[[#This Row],[KOD]])=1,1,IF(LEN(L4T_30[[#This Row],[KOD]])=8,2,IF(LEN(L4T_30[[#This Row],[KOD]])=15,3,4)))</f>
        <v>4</v>
      </c>
    </row>
    <row r="1139" spans="2:21">
      <c r="B1139" s="109" t="s">
        <v>5985</v>
      </c>
      <c r="C1139" s="110" t="s">
        <v>5986</v>
      </c>
      <c r="D1139" s="111" t="s">
        <v>1612</v>
      </c>
      <c r="E1139" s="112" t="s">
        <v>46</v>
      </c>
      <c r="F1139" s="111" t="s">
        <v>46</v>
      </c>
      <c r="G1139" s="112" t="s">
        <v>46</v>
      </c>
      <c r="H1139" s="113">
        <v>0</v>
      </c>
      <c r="I1139" s="113">
        <v>0</v>
      </c>
      <c r="J1139" s="112" t="s">
        <v>5861</v>
      </c>
      <c r="K1139" s="114">
        <v>1</v>
      </c>
      <c r="L1139" s="114" t="s">
        <v>5134</v>
      </c>
      <c r="M1139" s="111" t="s">
        <v>2641</v>
      </c>
      <c r="N1139" s="115">
        <v>0</v>
      </c>
      <c r="O1139" s="115">
        <v>0</v>
      </c>
      <c r="P1139" s="115">
        <v>0</v>
      </c>
      <c r="Q1139" s="111" t="s">
        <v>46</v>
      </c>
      <c r="R1139" s="111" t="s">
        <v>46</v>
      </c>
      <c r="S1139" s="111" t="s">
        <v>46</v>
      </c>
      <c r="T1139" s="111" t="s">
        <v>5987</v>
      </c>
      <c r="U1139" s="116">
        <f>+IF(LEN(L4T_30[[#This Row],[KOD]])=1,1,IF(LEN(L4T_30[[#This Row],[KOD]])=8,2,IF(LEN(L4T_30[[#This Row],[KOD]])=15,3,4)))</f>
        <v>4</v>
      </c>
    </row>
    <row r="1140" spans="2:21">
      <c r="B1140" s="109" t="s">
        <v>5988</v>
      </c>
      <c r="C1140" s="110" t="s">
        <v>5989</v>
      </c>
      <c r="D1140" s="111" t="s">
        <v>2913</v>
      </c>
      <c r="E1140" s="112" t="s">
        <v>46</v>
      </c>
      <c r="F1140" s="111" t="s">
        <v>46</v>
      </c>
      <c r="G1140" s="112" t="s">
        <v>46</v>
      </c>
      <c r="H1140" s="113">
        <v>0</v>
      </c>
      <c r="I1140" s="113">
        <v>0</v>
      </c>
      <c r="J1140" s="112" t="s">
        <v>5861</v>
      </c>
      <c r="K1140" s="114">
        <v>1</v>
      </c>
      <c r="L1140" s="114" t="s">
        <v>5134</v>
      </c>
      <c r="M1140" s="111" t="s">
        <v>2641</v>
      </c>
      <c r="N1140" s="115">
        <v>0</v>
      </c>
      <c r="O1140" s="115">
        <v>0</v>
      </c>
      <c r="P1140" s="115">
        <v>0</v>
      </c>
      <c r="Q1140" s="111" t="s">
        <v>46</v>
      </c>
      <c r="R1140" s="111" t="s">
        <v>46</v>
      </c>
      <c r="S1140" s="111" t="s">
        <v>46</v>
      </c>
      <c r="T1140" s="111" t="s">
        <v>5917</v>
      </c>
      <c r="U1140" s="116">
        <f>+IF(LEN(L4T_30[[#This Row],[KOD]])=1,1,IF(LEN(L4T_30[[#This Row],[KOD]])=8,2,IF(LEN(L4T_30[[#This Row],[KOD]])=15,3,4)))</f>
        <v>4</v>
      </c>
    </row>
    <row r="1141" spans="2:21">
      <c r="B1141" s="104" t="s">
        <v>5990</v>
      </c>
      <c r="C1141" s="41" t="s">
        <v>5991</v>
      </c>
      <c r="D1141" s="43" t="s">
        <v>46</v>
      </c>
      <c r="E1141" s="105" t="s">
        <v>46</v>
      </c>
      <c r="F1141" s="43" t="s">
        <v>46</v>
      </c>
      <c r="G1141" s="105" t="s">
        <v>46</v>
      </c>
      <c r="H1141" s="45">
        <v>0</v>
      </c>
      <c r="I1141" s="45">
        <v>0</v>
      </c>
      <c r="J1141" s="105" t="s">
        <v>46</v>
      </c>
      <c r="K1141" s="106">
        <v>0</v>
      </c>
      <c r="L1141" s="106" t="s">
        <v>46</v>
      </c>
      <c r="M1141" s="43" t="s">
        <v>46</v>
      </c>
      <c r="N1141" s="107">
        <v>0</v>
      </c>
      <c r="O1141" s="107">
        <v>0</v>
      </c>
      <c r="P1141" s="107">
        <v>0</v>
      </c>
      <c r="Q1141" s="43" t="s">
        <v>46</v>
      </c>
      <c r="R1141" s="43" t="s">
        <v>46</v>
      </c>
      <c r="S1141" s="43" t="s">
        <v>5992</v>
      </c>
      <c r="T1141" s="43" t="s">
        <v>46</v>
      </c>
      <c r="U1141" s="108">
        <f>+IF(LEN(L4T_30[[#This Row],[KOD]])=1,1,IF(LEN(L4T_30[[#This Row],[KOD]])=8,2,IF(LEN(L4T_30[[#This Row],[KOD]])=15,3,4)))</f>
        <v>3</v>
      </c>
    </row>
    <row r="1142" spans="2:21">
      <c r="B1142" s="109" t="s">
        <v>5993</v>
      </c>
      <c r="C1142" s="110" t="s">
        <v>5994</v>
      </c>
      <c r="D1142" s="111" t="s">
        <v>1612</v>
      </c>
      <c r="E1142" s="112" t="s">
        <v>46</v>
      </c>
      <c r="F1142" s="111" t="s">
        <v>46</v>
      </c>
      <c r="G1142" s="112" t="s">
        <v>46</v>
      </c>
      <c r="H1142" s="113">
        <v>0</v>
      </c>
      <c r="I1142" s="113">
        <v>0</v>
      </c>
      <c r="J1142" s="112" t="s">
        <v>5861</v>
      </c>
      <c r="K1142" s="114">
        <v>1</v>
      </c>
      <c r="L1142" s="114" t="s">
        <v>5134</v>
      </c>
      <c r="M1142" s="111" t="s">
        <v>2641</v>
      </c>
      <c r="N1142" s="115">
        <v>0</v>
      </c>
      <c r="O1142" s="115">
        <v>0</v>
      </c>
      <c r="P1142" s="115">
        <v>0</v>
      </c>
      <c r="Q1142" s="111" t="s">
        <v>46</v>
      </c>
      <c r="R1142" s="111" t="s">
        <v>46</v>
      </c>
      <c r="S1142" s="111" t="s">
        <v>46</v>
      </c>
      <c r="T1142" s="111" t="s">
        <v>3540</v>
      </c>
      <c r="U1142" s="116">
        <f>+IF(LEN(L4T_30[[#This Row],[KOD]])=1,1,IF(LEN(L4T_30[[#This Row],[KOD]])=8,2,IF(LEN(L4T_30[[#This Row],[KOD]])=15,3,4)))</f>
        <v>4</v>
      </c>
    </row>
    <row r="1143" spans="2:21">
      <c r="B1143" s="109" t="s">
        <v>5995</v>
      </c>
      <c r="C1143" s="110" t="s">
        <v>5996</v>
      </c>
      <c r="D1143" s="111" t="s">
        <v>1612</v>
      </c>
      <c r="E1143" s="112" t="s">
        <v>46</v>
      </c>
      <c r="F1143" s="111" t="s">
        <v>46</v>
      </c>
      <c r="G1143" s="112" t="s">
        <v>46</v>
      </c>
      <c r="H1143" s="113">
        <v>0</v>
      </c>
      <c r="I1143" s="113">
        <v>0</v>
      </c>
      <c r="J1143" s="112" t="s">
        <v>5861</v>
      </c>
      <c r="K1143" s="114">
        <v>1</v>
      </c>
      <c r="L1143" s="114" t="s">
        <v>5134</v>
      </c>
      <c r="M1143" s="111" t="s">
        <v>2641</v>
      </c>
      <c r="N1143" s="115">
        <v>0</v>
      </c>
      <c r="O1143" s="115">
        <v>0</v>
      </c>
      <c r="P1143" s="115">
        <v>0</v>
      </c>
      <c r="Q1143" s="111" t="s">
        <v>46</v>
      </c>
      <c r="R1143" s="111" t="s">
        <v>46</v>
      </c>
      <c r="S1143" s="111" t="s">
        <v>46</v>
      </c>
      <c r="T1143" s="111" t="s">
        <v>5334</v>
      </c>
      <c r="U1143" s="116">
        <f>+IF(LEN(L4T_30[[#This Row],[KOD]])=1,1,IF(LEN(L4T_30[[#This Row],[KOD]])=8,2,IF(LEN(L4T_30[[#This Row],[KOD]])=15,3,4)))</f>
        <v>4</v>
      </c>
    </row>
    <row r="1144" spans="2:21">
      <c r="B1144" s="109" t="s">
        <v>5997</v>
      </c>
      <c r="C1144" s="110" t="s">
        <v>5998</v>
      </c>
      <c r="D1144" s="111" t="s">
        <v>1612</v>
      </c>
      <c r="E1144" s="112" t="s">
        <v>46</v>
      </c>
      <c r="F1144" s="111" t="s">
        <v>46</v>
      </c>
      <c r="G1144" s="112" t="s">
        <v>46</v>
      </c>
      <c r="H1144" s="113">
        <v>0</v>
      </c>
      <c r="I1144" s="113">
        <v>0</v>
      </c>
      <c r="J1144" s="112" t="s">
        <v>5861</v>
      </c>
      <c r="K1144" s="114">
        <v>1</v>
      </c>
      <c r="L1144" s="114" t="s">
        <v>5134</v>
      </c>
      <c r="M1144" s="111" t="s">
        <v>2641</v>
      </c>
      <c r="N1144" s="115">
        <v>0</v>
      </c>
      <c r="O1144" s="115">
        <v>0</v>
      </c>
      <c r="P1144" s="115">
        <v>0</v>
      </c>
      <c r="Q1144" s="111" t="s">
        <v>46</v>
      </c>
      <c r="R1144" s="111" t="s">
        <v>46</v>
      </c>
      <c r="S1144" s="111" t="s">
        <v>46</v>
      </c>
      <c r="T1144" s="111" t="s">
        <v>5282</v>
      </c>
      <c r="U1144" s="116">
        <f>+IF(LEN(L4T_30[[#This Row],[KOD]])=1,1,IF(LEN(L4T_30[[#This Row],[KOD]])=8,2,IF(LEN(L4T_30[[#This Row],[KOD]])=15,3,4)))</f>
        <v>4</v>
      </c>
    </row>
    <row r="1145" spans="2:21">
      <c r="B1145" s="109" t="s">
        <v>5999</v>
      </c>
      <c r="C1145" s="110" t="s">
        <v>6000</v>
      </c>
      <c r="D1145" s="111" t="s">
        <v>2913</v>
      </c>
      <c r="E1145" s="112" t="s">
        <v>46</v>
      </c>
      <c r="F1145" s="111" t="s">
        <v>46</v>
      </c>
      <c r="G1145" s="112" t="s">
        <v>46</v>
      </c>
      <c r="H1145" s="113">
        <v>0</v>
      </c>
      <c r="I1145" s="113">
        <v>0</v>
      </c>
      <c r="J1145" s="112" t="s">
        <v>5861</v>
      </c>
      <c r="K1145" s="114">
        <v>1</v>
      </c>
      <c r="L1145" s="114" t="s">
        <v>5134</v>
      </c>
      <c r="M1145" s="111" t="s">
        <v>2641</v>
      </c>
      <c r="N1145" s="115">
        <v>0</v>
      </c>
      <c r="O1145" s="115">
        <v>0</v>
      </c>
      <c r="P1145" s="115">
        <v>0</v>
      </c>
      <c r="Q1145" s="111" t="s">
        <v>46</v>
      </c>
      <c r="R1145" s="111" t="s">
        <v>46</v>
      </c>
      <c r="S1145" s="111" t="s">
        <v>46</v>
      </c>
      <c r="T1145" s="111" t="s">
        <v>6001</v>
      </c>
      <c r="U1145" s="116">
        <f>+IF(LEN(L4T_30[[#This Row],[KOD]])=1,1,IF(LEN(L4T_30[[#This Row],[KOD]])=8,2,IF(LEN(L4T_30[[#This Row],[KOD]])=15,3,4)))</f>
        <v>4</v>
      </c>
    </row>
    <row r="1146" spans="2:21">
      <c r="B1146" s="109" t="s">
        <v>6002</v>
      </c>
      <c r="C1146" s="110" t="s">
        <v>6003</v>
      </c>
      <c r="D1146" s="111" t="s">
        <v>2913</v>
      </c>
      <c r="E1146" s="112" t="s">
        <v>46</v>
      </c>
      <c r="F1146" s="111" t="s">
        <v>46</v>
      </c>
      <c r="G1146" s="112" t="s">
        <v>46</v>
      </c>
      <c r="H1146" s="113">
        <v>0</v>
      </c>
      <c r="I1146" s="113">
        <v>0</v>
      </c>
      <c r="J1146" s="112" t="s">
        <v>5861</v>
      </c>
      <c r="K1146" s="114">
        <v>1</v>
      </c>
      <c r="L1146" s="114" t="s">
        <v>5134</v>
      </c>
      <c r="M1146" s="111" t="s">
        <v>2641</v>
      </c>
      <c r="N1146" s="115">
        <v>0</v>
      </c>
      <c r="O1146" s="115">
        <v>0</v>
      </c>
      <c r="P1146" s="115">
        <v>0</v>
      </c>
      <c r="Q1146" s="111" t="s">
        <v>46</v>
      </c>
      <c r="R1146" s="111" t="s">
        <v>46</v>
      </c>
      <c r="S1146" s="111" t="s">
        <v>46</v>
      </c>
      <c r="T1146" s="111" t="s">
        <v>5337</v>
      </c>
      <c r="U1146" s="116">
        <f>+IF(LEN(L4T_30[[#This Row],[KOD]])=1,1,IF(LEN(L4T_30[[#This Row],[KOD]])=8,2,IF(LEN(L4T_30[[#This Row],[KOD]])=15,3,4)))</f>
        <v>4</v>
      </c>
    </row>
    <row r="1147" spans="2:21">
      <c r="B1147" s="109" t="s">
        <v>6004</v>
      </c>
      <c r="C1147" s="110" t="s">
        <v>6005</v>
      </c>
      <c r="D1147" s="111" t="s">
        <v>2913</v>
      </c>
      <c r="E1147" s="112" t="s">
        <v>46</v>
      </c>
      <c r="F1147" s="111" t="s">
        <v>46</v>
      </c>
      <c r="G1147" s="112" t="s">
        <v>46</v>
      </c>
      <c r="H1147" s="113">
        <v>0</v>
      </c>
      <c r="I1147" s="113">
        <v>0</v>
      </c>
      <c r="J1147" s="112" t="s">
        <v>5861</v>
      </c>
      <c r="K1147" s="114">
        <v>1</v>
      </c>
      <c r="L1147" s="114" t="s">
        <v>5134</v>
      </c>
      <c r="M1147" s="111" t="s">
        <v>2641</v>
      </c>
      <c r="N1147" s="115">
        <v>0</v>
      </c>
      <c r="O1147" s="115">
        <v>0</v>
      </c>
      <c r="P1147" s="115">
        <v>0</v>
      </c>
      <c r="Q1147" s="111" t="s">
        <v>46</v>
      </c>
      <c r="R1147" s="111" t="s">
        <v>46</v>
      </c>
      <c r="S1147" s="111" t="s">
        <v>46</v>
      </c>
      <c r="T1147" s="111" t="s">
        <v>5302</v>
      </c>
      <c r="U1147" s="116">
        <f>+IF(LEN(L4T_30[[#This Row],[KOD]])=1,1,IF(LEN(L4T_30[[#This Row],[KOD]])=8,2,IF(LEN(L4T_30[[#This Row],[KOD]])=15,3,4)))</f>
        <v>4</v>
      </c>
    </row>
    <row r="1148" spans="2:21">
      <c r="B1148" s="104" t="s">
        <v>6006</v>
      </c>
      <c r="C1148" s="41" t="s">
        <v>6007</v>
      </c>
      <c r="D1148" s="43" t="s">
        <v>46</v>
      </c>
      <c r="E1148" s="105" t="s">
        <v>46</v>
      </c>
      <c r="F1148" s="43" t="s">
        <v>46</v>
      </c>
      <c r="G1148" s="105" t="s">
        <v>46</v>
      </c>
      <c r="H1148" s="45">
        <v>0</v>
      </c>
      <c r="I1148" s="45">
        <v>0</v>
      </c>
      <c r="J1148" s="105" t="s">
        <v>46</v>
      </c>
      <c r="K1148" s="106">
        <v>0</v>
      </c>
      <c r="L1148" s="106" t="s">
        <v>46</v>
      </c>
      <c r="M1148" s="43" t="s">
        <v>46</v>
      </c>
      <c r="N1148" s="107">
        <v>0</v>
      </c>
      <c r="O1148" s="107">
        <v>0</v>
      </c>
      <c r="P1148" s="107">
        <v>0</v>
      </c>
      <c r="Q1148" s="43" t="s">
        <v>46</v>
      </c>
      <c r="R1148" s="43" t="s">
        <v>46</v>
      </c>
      <c r="S1148" s="43" t="s">
        <v>6008</v>
      </c>
      <c r="T1148" s="43" t="s">
        <v>46</v>
      </c>
      <c r="U1148" s="108">
        <f>+IF(LEN(L4T_30[[#This Row],[KOD]])=1,1,IF(LEN(L4T_30[[#This Row],[KOD]])=8,2,IF(LEN(L4T_30[[#This Row],[KOD]])=15,3,4)))</f>
        <v>3</v>
      </c>
    </row>
    <row r="1149" spans="2:21">
      <c r="B1149" s="109" t="s">
        <v>6009</v>
      </c>
      <c r="C1149" s="110" t="s">
        <v>7549</v>
      </c>
      <c r="D1149" s="111" t="s">
        <v>2913</v>
      </c>
      <c r="E1149" s="112" t="s">
        <v>46</v>
      </c>
      <c r="F1149" s="111" t="s">
        <v>46</v>
      </c>
      <c r="G1149" s="112" t="s">
        <v>46</v>
      </c>
      <c r="H1149" s="113">
        <v>0</v>
      </c>
      <c r="I1149" s="113">
        <v>0</v>
      </c>
      <c r="J1149" s="112" t="s">
        <v>5861</v>
      </c>
      <c r="K1149" s="114">
        <v>1</v>
      </c>
      <c r="L1149" s="114" t="s">
        <v>5134</v>
      </c>
      <c r="M1149" s="111" t="s">
        <v>2641</v>
      </c>
      <c r="N1149" s="115">
        <v>0</v>
      </c>
      <c r="O1149" s="115">
        <v>0</v>
      </c>
      <c r="P1149" s="115">
        <v>0</v>
      </c>
      <c r="Q1149" s="111" t="s">
        <v>46</v>
      </c>
      <c r="R1149" s="111" t="s">
        <v>46</v>
      </c>
      <c r="S1149" s="111" t="s">
        <v>46</v>
      </c>
      <c r="T1149" s="111" t="s">
        <v>5345</v>
      </c>
      <c r="U1149" s="116">
        <f>+IF(LEN(L4T_30[[#This Row],[KOD]])=1,1,IF(LEN(L4T_30[[#This Row],[KOD]])=8,2,IF(LEN(L4T_30[[#This Row],[KOD]])=15,3,4)))</f>
        <v>4</v>
      </c>
    </row>
    <row r="1150" spans="2:21">
      <c r="B1150" s="104" t="s">
        <v>6010</v>
      </c>
      <c r="C1150" s="41" t="s">
        <v>6011</v>
      </c>
      <c r="D1150" s="43" t="s">
        <v>46</v>
      </c>
      <c r="E1150" s="105" t="s">
        <v>46</v>
      </c>
      <c r="F1150" s="43" t="s">
        <v>46</v>
      </c>
      <c r="G1150" s="105" t="s">
        <v>46</v>
      </c>
      <c r="H1150" s="45">
        <v>0</v>
      </c>
      <c r="I1150" s="45">
        <v>0</v>
      </c>
      <c r="J1150" s="105" t="s">
        <v>46</v>
      </c>
      <c r="K1150" s="106">
        <v>0</v>
      </c>
      <c r="L1150" s="106" t="s">
        <v>46</v>
      </c>
      <c r="M1150" s="43" t="s">
        <v>46</v>
      </c>
      <c r="N1150" s="107">
        <v>0</v>
      </c>
      <c r="O1150" s="107">
        <v>0</v>
      </c>
      <c r="P1150" s="107">
        <v>0</v>
      </c>
      <c r="Q1150" s="43" t="s">
        <v>46</v>
      </c>
      <c r="R1150" s="43" t="s">
        <v>46</v>
      </c>
      <c r="S1150" s="43" t="s">
        <v>6012</v>
      </c>
      <c r="T1150" s="43" t="s">
        <v>46</v>
      </c>
      <c r="U1150" s="108">
        <f>+IF(LEN(L4T_30[[#This Row],[KOD]])=1,1,IF(LEN(L4T_30[[#This Row],[KOD]])=8,2,IF(LEN(L4T_30[[#This Row],[KOD]])=15,3,4)))</f>
        <v>3</v>
      </c>
    </row>
    <row r="1151" spans="2:21">
      <c r="B1151" s="109" t="s">
        <v>6013</v>
      </c>
      <c r="C1151" s="110" t="s">
        <v>7550</v>
      </c>
      <c r="D1151" s="111" t="s">
        <v>2913</v>
      </c>
      <c r="E1151" s="112" t="s">
        <v>46</v>
      </c>
      <c r="F1151" s="111" t="s">
        <v>46</v>
      </c>
      <c r="G1151" s="112" t="s">
        <v>46</v>
      </c>
      <c r="H1151" s="113">
        <v>0</v>
      </c>
      <c r="I1151" s="113">
        <v>0</v>
      </c>
      <c r="J1151" s="112" t="s">
        <v>5861</v>
      </c>
      <c r="K1151" s="114">
        <v>1</v>
      </c>
      <c r="L1151" s="114" t="s">
        <v>5134</v>
      </c>
      <c r="M1151" s="111" t="s">
        <v>2641</v>
      </c>
      <c r="N1151" s="115">
        <v>0</v>
      </c>
      <c r="O1151" s="115">
        <v>0</v>
      </c>
      <c r="P1151" s="115">
        <v>0</v>
      </c>
      <c r="Q1151" s="111" t="s">
        <v>46</v>
      </c>
      <c r="R1151" s="111" t="s">
        <v>46</v>
      </c>
      <c r="S1151" s="111" t="s">
        <v>46</v>
      </c>
      <c r="T1151" s="111" t="s">
        <v>5345</v>
      </c>
      <c r="U1151" s="116">
        <f>+IF(LEN(L4T_30[[#This Row],[KOD]])=1,1,IF(LEN(L4T_30[[#This Row],[KOD]])=8,2,IF(LEN(L4T_30[[#This Row],[KOD]])=15,3,4)))</f>
        <v>4</v>
      </c>
    </row>
    <row r="1152" spans="2:21">
      <c r="B1152" s="104" t="s">
        <v>6014</v>
      </c>
      <c r="C1152" s="41" t="s">
        <v>1421</v>
      </c>
      <c r="D1152" s="43" t="s">
        <v>46</v>
      </c>
      <c r="E1152" s="105" t="s">
        <v>46</v>
      </c>
      <c r="F1152" s="43" t="s">
        <v>46</v>
      </c>
      <c r="G1152" s="105" t="s">
        <v>46</v>
      </c>
      <c r="H1152" s="45">
        <v>0</v>
      </c>
      <c r="I1152" s="45">
        <v>0</v>
      </c>
      <c r="J1152" s="105" t="s">
        <v>46</v>
      </c>
      <c r="K1152" s="106">
        <v>0</v>
      </c>
      <c r="L1152" s="106" t="s">
        <v>46</v>
      </c>
      <c r="M1152" s="43" t="s">
        <v>46</v>
      </c>
      <c r="N1152" s="107">
        <v>0</v>
      </c>
      <c r="O1152" s="107">
        <v>0</v>
      </c>
      <c r="P1152" s="107">
        <v>0</v>
      </c>
      <c r="Q1152" s="43" t="s">
        <v>46</v>
      </c>
      <c r="R1152" s="43" t="s">
        <v>46</v>
      </c>
      <c r="S1152" s="43" t="s">
        <v>6015</v>
      </c>
      <c r="T1152" s="43" t="s">
        <v>46</v>
      </c>
      <c r="U1152" s="108">
        <f>+IF(LEN(L4T_30[[#This Row],[KOD]])=1,1,IF(LEN(L4T_30[[#This Row],[KOD]])=8,2,IF(LEN(L4T_30[[#This Row],[KOD]])=15,3,4)))</f>
        <v>3</v>
      </c>
    </row>
    <row r="1153" spans="2:21">
      <c r="B1153" s="109" t="s">
        <v>6016</v>
      </c>
      <c r="C1153" s="110" t="s">
        <v>6017</v>
      </c>
      <c r="D1153" s="111" t="s">
        <v>2979</v>
      </c>
      <c r="E1153" s="112" t="s">
        <v>46</v>
      </c>
      <c r="F1153" s="111" t="s">
        <v>46</v>
      </c>
      <c r="G1153" s="112" t="s">
        <v>46</v>
      </c>
      <c r="H1153" s="113">
        <v>0</v>
      </c>
      <c r="I1153" s="113">
        <v>0</v>
      </c>
      <c r="J1153" s="112" t="s">
        <v>5861</v>
      </c>
      <c r="K1153" s="114">
        <v>1</v>
      </c>
      <c r="L1153" s="114" t="s">
        <v>5134</v>
      </c>
      <c r="M1153" s="111" t="s">
        <v>2641</v>
      </c>
      <c r="N1153" s="115">
        <v>0</v>
      </c>
      <c r="O1153" s="115">
        <v>0</v>
      </c>
      <c r="P1153" s="115">
        <v>0</v>
      </c>
      <c r="Q1153" s="111" t="s">
        <v>46</v>
      </c>
      <c r="R1153" s="111" t="s">
        <v>46</v>
      </c>
      <c r="S1153" s="111" t="s">
        <v>46</v>
      </c>
      <c r="T1153" s="111" t="s">
        <v>3540</v>
      </c>
      <c r="U1153" s="116">
        <f>+IF(LEN(L4T_30[[#This Row],[KOD]])=1,1,IF(LEN(L4T_30[[#This Row],[KOD]])=8,2,IF(LEN(L4T_30[[#This Row],[KOD]])=15,3,4)))</f>
        <v>4</v>
      </c>
    </row>
    <row r="1154" spans="2:21">
      <c r="B1154" s="109" t="s">
        <v>6018</v>
      </c>
      <c r="C1154" s="110" t="s">
        <v>1428</v>
      </c>
      <c r="D1154" s="111" t="s">
        <v>1612</v>
      </c>
      <c r="E1154" s="112" t="s">
        <v>46</v>
      </c>
      <c r="F1154" s="111" t="s">
        <v>46</v>
      </c>
      <c r="G1154" s="112" t="s">
        <v>46</v>
      </c>
      <c r="H1154" s="113">
        <v>0</v>
      </c>
      <c r="I1154" s="113">
        <v>0</v>
      </c>
      <c r="J1154" s="112" t="s">
        <v>5861</v>
      </c>
      <c r="K1154" s="114">
        <v>1</v>
      </c>
      <c r="L1154" s="114" t="s">
        <v>5134</v>
      </c>
      <c r="M1154" s="111" t="s">
        <v>2641</v>
      </c>
      <c r="N1154" s="115">
        <v>0</v>
      </c>
      <c r="O1154" s="115">
        <v>0</v>
      </c>
      <c r="P1154" s="115">
        <v>0</v>
      </c>
      <c r="Q1154" s="111" t="s">
        <v>46</v>
      </c>
      <c r="R1154" s="111" t="s">
        <v>46</v>
      </c>
      <c r="S1154" s="111" t="s">
        <v>46</v>
      </c>
      <c r="T1154" s="111" t="s">
        <v>5321</v>
      </c>
      <c r="U1154" s="116">
        <f>+IF(LEN(L4T_30[[#This Row],[KOD]])=1,1,IF(LEN(L4T_30[[#This Row],[KOD]])=8,2,IF(LEN(L4T_30[[#This Row],[KOD]])=15,3,4)))</f>
        <v>4</v>
      </c>
    </row>
    <row r="1155" spans="2:21">
      <c r="B1155" s="109" t="s">
        <v>6019</v>
      </c>
      <c r="C1155" s="110" t="s">
        <v>1432</v>
      </c>
      <c r="D1155" s="111" t="s">
        <v>1612</v>
      </c>
      <c r="E1155" s="112" t="s">
        <v>46</v>
      </c>
      <c r="F1155" s="111" t="s">
        <v>46</v>
      </c>
      <c r="G1155" s="112" t="s">
        <v>46</v>
      </c>
      <c r="H1155" s="113">
        <v>0</v>
      </c>
      <c r="I1155" s="113">
        <v>0</v>
      </c>
      <c r="J1155" s="112" t="s">
        <v>5861</v>
      </c>
      <c r="K1155" s="114">
        <v>1</v>
      </c>
      <c r="L1155" s="114" t="s">
        <v>5134</v>
      </c>
      <c r="M1155" s="111" t="s">
        <v>2641</v>
      </c>
      <c r="N1155" s="115">
        <v>0</v>
      </c>
      <c r="O1155" s="115">
        <v>0</v>
      </c>
      <c r="P1155" s="115">
        <v>0</v>
      </c>
      <c r="Q1155" s="111" t="s">
        <v>46</v>
      </c>
      <c r="R1155" s="111" t="s">
        <v>46</v>
      </c>
      <c r="S1155" s="111" t="s">
        <v>46</v>
      </c>
      <c r="T1155" s="111" t="s">
        <v>2982</v>
      </c>
      <c r="U1155" s="116">
        <f>+IF(LEN(L4T_30[[#This Row],[KOD]])=1,1,IF(LEN(L4T_30[[#This Row],[KOD]])=8,2,IF(LEN(L4T_30[[#This Row],[KOD]])=15,3,4)))</f>
        <v>4</v>
      </c>
    </row>
    <row r="1156" spans="2:21">
      <c r="B1156" s="109" t="s">
        <v>6020</v>
      </c>
      <c r="C1156" s="110" t="s">
        <v>6021</v>
      </c>
      <c r="D1156" s="111" t="s">
        <v>1612</v>
      </c>
      <c r="E1156" s="112" t="s">
        <v>46</v>
      </c>
      <c r="F1156" s="111" t="s">
        <v>46</v>
      </c>
      <c r="G1156" s="112" t="s">
        <v>46</v>
      </c>
      <c r="H1156" s="113">
        <v>0</v>
      </c>
      <c r="I1156" s="113">
        <v>0</v>
      </c>
      <c r="J1156" s="112" t="s">
        <v>5861</v>
      </c>
      <c r="K1156" s="114">
        <v>1</v>
      </c>
      <c r="L1156" s="114" t="s">
        <v>5134</v>
      </c>
      <c r="M1156" s="111" t="s">
        <v>2641</v>
      </c>
      <c r="N1156" s="115">
        <v>0</v>
      </c>
      <c r="O1156" s="115">
        <v>0</v>
      </c>
      <c r="P1156" s="115">
        <v>0</v>
      </c>
      <c r="Q1156" s="111" t="s">
        <v>46</v>
      </c>
      <c r="R1156" s="111" t="s">
        <v>46</v>
      </c>
      <c r="S1156" s="111" t="s">
        <v>46</v>
      </c>
      <c r="T1156" s="111" t="s">
        <v>2987</v>
      </c>
      <c r="U1156" s="116">
        <f>+IF(LEN(L4T_30[[#This Row],[KOD]])=1,1,IF(LEN(L4T_30[[#This Row],[KOD]])=8,2,IF(LEN(L4T_30[[#This Row],[KOD]])=15,3,4)))</f>
        <v>4</v>
      </c>
    </row>
    <row r="1157" spans="2:21">
      <c r="B1157" s="109" t="s">
        <v>6022</v>
      </c>
      <c r="C1157" s="110" t="s">
        <v>1436</v>
      </c>
      <c r="D1157" s="111" t="s">
        <v>1612</v>
      </c>
      <c r="E1157" s="112" t="s">
        <v>46</v>
      </c>
      <c r="F1157" s="111" t="s">
        <v>46</v>
      </c>
      <c r="G1157" s="112" t="s">
        <v>46</v>
      </c>
      <c r="H1157" s="113">
        <v>0</v>
      </c>
      <c r="I1157" s="113">
        <v>0</v>
      </c>
      <c r="J1157" s="112" t="s">
        <v>5861</v>
      </c>
      <c r="K1157" s="114">
        <v>1</v>
      </c>
      <c r="L1157" s="114" t="s">
        <v>5134</v>
      </c>
      <c r="M1157" s="111" t="s">
        <v>2641</v>
      </c>
      <c r="N1157" s="115">
        <v>0</v>
      </c>
      <c r="O1157" s="115">
        <v>0</v>
      </c>
      <c r="P1157" s="115">
        <v>0</v>
      </c>
      <c r="Q1157" s="111" t="s">
        <v>46</v>
      </c>
      <c r="R1157" s="111" t="s">
        <v>46</v>
      </c>
      <c r="S1157" s="111" t="s">
        <v>46</v>
      </c>
      <c r="T1157" s="111" t="s">
        <v>2993</v>
      </c>
      <c r="U1157" s="116">
        <f>+IF(LEN(L4T_30[[#This Row],[KOD]])=1,1,IF(LEN(L4T_30[[#This Row],[KOD]])=8,2,IF(LEN(L4T_30[[#This Row],[KOD]])=15,3,4)))</f>
        <v>4</v>
      </c>
    </row>
    <row r="1158" spans="2:21">
      <c r="B1158" s="109" t="s">
        <v>6023</v>
      </c>
      <c r="C1158" s="110" t="s">
        <v>6024</v>
      </c>
      <c r="D1158" s="111" t="s">
        <v>1612</v>
      </c>
      <c r="E1158" s="112" t="s">
        <v>46</v>
      </c>
      <c r="F1158" s="111" t="s">
        <v>46</v>
      </c>
      <c r="G1158" s="112" t="s">
        <v>46</v>
      </c>
      <c r="H1158" s="113">
        <v>0</v>
      </c>
      <c r="I1158" s="113">
        <v>0</v>
      </c>
      <c r="J1158" s="112" t="s">
        <v>5861</v>
      </c>
      <c r="K1158" s="114">
        <v>1</v>
      </c>
      <c r="L1158" s="114" t="s">
        <v>5134</v>
      </c>
      <c r="M1158" s="111" t="s">
        <v>2641</v>
      </c>
      <c r="N1158" s="115">
        <v>0</v>
      </c>
      <c r="O1158" s="115">
        <v>0</v>
      </c>
      <c r="P1158" s="115">
        <v>0</v>
      </c>
      <c r="Q1158" s="111" t="s">
        <v>46</v>
      </c>
      <c r="R1158" s="111" t="s">
        <v>46</v>
      </c>
      <c r="S1158" s="111" t="s">
        <v>46</v>
      </c>
      <c r="T1158" s="111" t="s">
        <v>2998</v>
      </c>
      <c r="U1158" s="116">
        <f>+IF(LEN(L4T_30[[#This Row],[KOD]])=1,1,IF(LEN(L4T_30[[#This Row],[KOD]])=8,2,IF(LEN(L4T_30[[#This Row],[KOD]])=15,3,4)))</f>
        <v>4</v>
      </c>
    </row>
    <row r="1159" spans="2:21">
      <c r="B1159" s="109" t="s">
        <v>6025</v>
      </c>
      <c r="C1159" s="110" t="s">
        <v>6026</v>
      </c>
      <c r="D1159" s="111" t="s">
        <v>2979</v>
      </c>
      <c r="E1159" s="112" t="s">
        <v>46</v>
      </c>
      <c r="F1159" s="111" t="s">
        <v>46</v>
      </c>
      <c r="G1159" s="112" t="s">
        <v>46</v>
      </c>
      <c r="H1159" s="113">
        <v>0</v>
      </c>
      <c r="I1159" s="113">
        <v>0</v>
      </c>
      <c r="J1159" s="112" t="s">
        <v>5861</v>
      </c>
      <c r="K1159" s="114">
        <v>1</v>
      </c>
      <c r="L1159" s="114" t="s">
        <v>5134</v>
      </c>
      <c r="M1159" s="111" t="s">
        <v>2641</v>
      </c>
      <c r="N1159" s="115">
        <v>0</v>
      </c>
      <c r="O1159" s="115">
        <v>0</v>
      </c>
      <c r="P1159" s="115">
        <v>0</v>
      </c>
      <c r="Q1159" s="111" t="s">
        <v>46</v>
      </c>
      <c r="R1159" s="111" t="s">
        <v>46</v>
      </c>
      <c r="S1159" s="111" t="s">
        <v>46</v>
      </c>
      <c r="T1159" s="111" t="s">
        <v>5334</v>
      </c>
      <c r="U1159" s="116">
        <f>+IF(LEN(L4T_30[[#This Row],[KOD]])=1,1,IF(LEN(L4T_30[[#This Row],[KOD]])=8,2,IF(LEN(L4T_30[[#This Row],[KOD]])=15,3,4)))</f>
        <v>4</v>
      </c>
    </row>
    <row r="1160" spans="2:21">
      <c r="B1160" s="109" t="s">
        <v>6027</v>
      </c>
      <c r="C1160" s="110" t="s">
        <v>1430</v>
      </c>
      <c r="D1160" s="111" t="s">
        <v>1612</v>
      </c>
      <c r="E1160" s="112" t="s">
        <v>46</v>
      </c>
      <c r="F1160" s="111" t="s">
        <v>46</v>
      </c>
      <c r="G1160" s="112" t="s">
        <v>46</v>
      </c>
      <c r="H1160" s="113">
        <v>0</v>
      </c>
      <c r="I1160" s="113">
        <v>0</v>
      </c>
      <c r="J1160" s="112" t="s">
        <v>5861</v>
      </c>
      <c r="K1160" s="114">
        <v>1</v>
      </c>
      <c r="L1160" s="114" t="s">
        <v>5134</v>
      </c>
      <c r="M1160" s="111" t="s">
        <v>2641</v>
      </c>
      <c r="N1160" s="115">
        <v>0</v>
      </c>
      <c r="O1160" s="115">
        <v>0</v>
      </c>
      <c r="P1160" s="115">
        <v>0</v>
      </c>
      <c r="Q1160" s="111" t="s">
        <v>46</v>
      </c>
      <c r="R1160" s="111" t="s">
        <v>46</v>
      </c>
      <c r="S1160" s="111" t="s">
        <v>46</v>
      </c>
      <c r="T1160" s="111" t="s">
        <v>5282</v>
      </c>
      <c r="U1160" s="116">
        <f>+IF(LEN(L4T_30[[#This Row],[KOD]])=1,1,IF(LEN(L4T_30[[#This Row],[KOD]])=8,2,IF(LEN(L4T_30[[#This Row],[KOD]])=15,3,4)))</f>
        <v>4</v>
      </c>
    </row>
    <row r="1161" spans="2:21">
      <c r="B1161" s="109" t="s">
        <v>6028</v>
      </c>
      <c r="C1161" s="110" t="s">
        <v>1407</v>
      </c>
      <c r="D1161" s="111" t="s">
        <v>1717</v>
      </c>
      <c r="E1161" s="112" t="s">
        <v>46</v>
      </c>
      <c r="F1161" s="111" t="s">
        <v>46</v>
      </c>
      <c r="G1161" s="112" t="s">
        <v>46</v>
      </c>
      <c r="H1161" s="113">
        <v>0</v>
      </c>
      <c r="I1161" s="113">
        <v>0</v>
      </c>
      <c r="J1161" s="112" t="s">
        <v>5861</v>
      </c>
      <c r="K1161" s="114">
        <v>1</v>
      </c>
      <c r="L1161" s="114" t="s">
        <v>5134</v>
      </c>
      <c r="M1161" s="111" t="s">
        <v>2641</v>
      </c>
      <c r="N1161" s="115">
        <v>0</v>
      </c>
      <c r="O1161" s="115">
        <v>0</v>
      </c>
      <c r="P1161" s="115">
        <v>0</v>
      </c>
      <c r="Q1161" s="111" t="s">
        <v>46</v>
      </c>
      <c r="R1161" s="111" t="s">
        <v>46</v>
      </c>
      <c r="S1161" s="111" t="s">
        <v>46</v>
      </c>
      <c r="T1161" s="111" t="s">
        <v>5337</v>
      </c>
      <c r="U1161" s="116">
        <f>+IF(LEN(L4T_30[[#This Row],[KOD]])=1,1,IF(LEN(L4T_30[[#This Row],[KOD]])=8,2,IF(LEN(L4T_30[[#This Row],[KOD]])=15,3,4)))</f>
        <v>4</v>
      </c>
    </row>
    <row r="1162" spans="2:21">
      <c r="B1162" s="109" t="s">
        <v>6029</v>
      </c>
      <c r="C1162" s="110" t="s">
        <v>6030</v>
      </c>
      <c r="D1162" s="111" t="s">
        <v>1717</v>
      </c>
      <c r="E1162" s="112" t="s">
        <v>46</v>
      </c>
      <c r="F1162" s="111" t="s">
        <v>46</v>
      </c>
      <c r="G1162" s="112" t="s">
        <v>46</v>
      </c>
      <c r="H1162" s="113">
        <v>0</v>
      </c>
      <c r="I1162" s="113">
        <v>0</v>
      </c>
      <c r="J1162" s="112" t="s">
        <v>5861</v>
      </c>
      <c r="K1162" s="114">
        <v>1</v>
      </c>
      <c r="L1162" s="114" t="s">
        <v>5134</v>
      </c>
      <c r="M1162" s="111" t="s">
        <v>2641</v>
      </c>
      <c r="N1162" s="115">
        <v>0</v>
      </c>
      <c r="O1162" s="115">
        <v>0</v>
      </c>
      <c r="P1162" s="115">
        <v>0</v>
      </c>
      <c r="Q1162" s="111" t="s">
        <v>46</v>
      </c>
      <c r="R1162" s="111" t="s">
        <v>46</v>
      </c>
      <c r="S1162" s="111" t="s">
        <v>46</v>
      </c>
      <c r="T1162" s="111" t="s">
        <v>3048</v>
      </c>
      <c r="U1162" s="116">
        <f>+IF(LEN(L4T_30[[#This Row],[KOD]])=1,1,IF(LEN(L4T_30[[#This Row],[KOD]])=8,2,IF(LEN(L4T_30[[#This Row],[KOD]])=15,3,4)))</f>
        <v>4</v>
      </c>
    </row>
    <row r="1163" spans="2:21">
      <c r="B1163" s="109" t="s">
        <v>6031</v>
      </c>
      <c r="C1163" s="110" t="s">
        <v>1426</v>
      </c>
      <c r="D1163" s="111" t="s">
        <v>1612</v>
      </c>
      <c r="E1163" s="112" t="s">
        <v>46</v>
      </c>
      <c r="F1163" s="111" t="s">
        <v>46</v>
      </c>
      <c r="G1163" s="112" t="s">
        <v>46</v>
      </c>
      <c r="H1163" s="113">
        <v>0</v>
      </c>
      <c r="I1163" s="113">
        <v>0</v>
      </c>
      <c r="J1163" s="112" t="s">
        <v>5861</v>
      </c>
      <c r="K1163" s="114">
        <v>1</v>
      </c>
      <c r="L1163" s="114" t="s">
        <v>5134</v>
      </c>
      <c r="M1163" s="111" t="s">
        <v>2641</v>
      </c>
      <c r="N1163" s="115">
        <v>0</v>
      </c>
      <c r="O1163" s="115">
        <v>0</v>
      </c>
      <c r="P1163" s="115">
        <v>0</v>
      </c>
      <c r="Q1163" s="111" t="s">
        <v>46</v>
      </c>
      <c r="R1163" s="111" t="s">
        <v>46</v>
      </c>
      <c r="S1163" s="111" t="s">
        <v>46</v>
      </c>
      <c r="T1163" s="111" t="s">
        <v>3053</v>
      </c>
      <c r="U1163" s="116">
        <f>+IF(LEN(L4T_30[[#This Row],[KOD]])=1,1,IF(LEN(L4T_30[[#This Row],[KOD]])=8,2,IF(LEN(L4T_30[[#This Row],[KOD]])=15,3,4)))</f>
        <v>4</v>
      </c>
    </row>
    <row r="1164" spans="2:21">
      <c r="B1164" s="109" t="s">
        <v>6032</v>
      </c>
      <c r="C1164" s="110" t="s">
        <v>1447</v>
      </c>
      <c r="D1164" s="111" t="s">
        <v>2913</v>
      </c>
      <c r="E1164" s="112" t="s">
        <v>46</v>
      </c>
      <c r="F1164" s="111" t="s">
        <v>46</v>
      </c>
      <c r="G1164" s="112" t="s">
        <v>46</v>
      </c>
      <c r="H1164" s="113">
        <v>0</v>
      </c>
      <c r="I1164" s="113">
        <v>0</v>
      </c>
      <c r="J1164" s="112" t="s">
        <v>5861</v>
      </c>
      <c r="K1164" s="114">
        <v>1</v>
      </c>
      <c r="L1164" s="114" t="s">
        <v>5134</v>
      </c>
      <c r="M1164" s="111" t="s">
        <v>2641</v>
      </c>
      <c r="N1164" s="115">
        <v>0</v>
      </c>
      <c r="O1164" s="115">
        <v>0</v>
      </c>
      <c r="P1164" s="115">
        <v>0</v>
      </c>
      <c r="Q1164" s="111" t="s">
        <v>46</v>
      </c>
      <c r="R1164" s="111" t="s">
        <v>46</v>
      </c>
      <c r="S1164" s="111" t="s">
        <v>46</v>
      </c>
      <c r="T1164" s="111" t="s">
        <v>5342</v>
      </c>
      <c r="U1164" s="116">
        <f>+IF(LEN(L4T_30[[#This Row],[KOD]])=1,1,IF(LEN(L4T_30[[#This Row],[KOD]])=8,2,IF(LEN(L4T_30[[#This Row],[KOD]])=15,3,4)))</f>
        <v>4</v>
      </c>
    </row>
    <row r="1165" spans="2:21">
      <c r="B1165" s="109" t="s">
        <v>6033</v>
      </c>
      <c r="C1165" s="110" t="s">
        <v>1449</v>
      </c>
      <c r="D1165" s="111" t="s">
        <v>2913</v>
      </c>
      <c r="E1165" s="112" t="s">
        <v>46</v>
      </c>
      <c r="F1165" s="111" t="s">
        <v>46</v>
      </c>
      <c r="G1165" s="112" t="s">
        <v>46</v>
      </c>
      <c r="H1165" s="113">
        <v>0</v>
      </c>
      <c r="I1165" s="113">
        <v>0</v>
      </c>
      <c r="J1165" s="112" t="s">
        <v>5861</v>
      </c>
      <c r="K1165" s="114">
        <v>1</v>
      </c>
      <c r="L1165" s="114" t="s">
        <v>5134</v>
      </c>
      <c r="M1165" s="111" t="s">
        <v>2641</v>
      </c>
      <c r="N1165" s="115">
        <v>0</v>
      </c>
      <c r="O1165" s="115">
        <v>0</v>
      </c>
      <c r="P1165" s="115">
        <v>0</v>
      </c>
      <c r="Q1165" s="111" t="s">
        <v>46</v>
      </c>
      <c r="R1165" s="111" t="s">
        <v>46</v>
      </c>
      <c r="S1165" s="111" t="s">
        <v>46</v>
      </c>
      <c r="T1165" s="111" t="s">
        <v>5600</v>
      </c>
      <c r="U1165" s="116">
        <f>+IF(LEN(L4T_30[[#This Row],[KOD]])=1,1,IF(LEN(L4T_30[[#This Row],[KOD]])=8,2,IF(LEN(L4T_30[[#This Row],[KOD]])=15,3,4)))</f>
        <v>4</v>
      </c>
    </row>
    <row r="1166" spans="2:21">
      <c r="B1166" s="109" t="s">
        <v>6034</v>
      </c>
      <c r="C1166" s="110" t="s">
        <v>1451</v>
      </c>
      <c r="D1166" s="111" t="s">
        <v>2913</v>
      </c>
      <c r="E1166" s="112" t="s">
        <v>46</v>
      </c>
      <c r="F1166" s="111" t="s">
        <v>46</v>
      </c>
      <c r="G1166" s="112" t="s">
        <v>46</v>
      </c>
      <c r="H1166" s="113">
        <v>0</v>
      </c>
      <c r="I1166" s="113">
        <v>0</v>
      </c>
      <c r="J1166" s="112" t="s">
        <v>5861</v>
      </c>
      <c r="K1166" s="114">
        <v>1</v>
      </c>
      <c r="L1166" s="114" t="s">
        <v>5134</v>
      </c>
      <c r="M1166" s="111" t="s">
        <v>2641</v>
      </c>
      <c r="N1166" s="115">
        <v>0</v>
      </c>
      <c r="O1166" s="115">
        <v>0</v>
      </c>
      <c r="P1166" s="115">
        <v>0</v>
      </c>
      <c r="Q1166" s="111" t="s">
        <v>46</v>
      </c>
      <c r="R1166" s="111" t="s">
        <v>46</v>
      </c>
      <c r="S1166" s="111" t="s">
        <v>46</v>
      </c>
      <c r="T1166" s="111" t="s">
        <v>5603</v>
      </c>
      <c r="U1166" s="116">
        <f>+IF(LEN(L4T_30[[#This Row],[KOD]])=1,1,IF(LEN(L4T_30[[#This Row],[KOD]])=8,2,IF(LEN(L4T_30[[#This Row],[KOD]])=15,3,4)))</f>
        <v>4</v>
      </c>
    </row>
    <row r="1167" spans="2:21">
      <c r="B1167" s="109" t="s">
        <v>6035</v>
      </c>
      <c r="C1167" s="110" t="s">
        <v>6036</v>
      </c>
      <c r="D1167" s="111" t="s">
        <v>2913</v>
      </c>
      <c r="E1167" s="112" t="s">
        <v>46</v>
      </c>
      <c r="F1167" s="111" t="s">
        <v>46</v>
      </c>
      <c r="G1167" s="112" t="s">
        <v>46</v>
      </c>
      <c r="H1167" s="113">
        <v>0</v>
      </c>
      <c r="I1167" s="113">
        <v>0</v>
      </c>
      <c r="J1167" s="112" t="s">
        <v>5861</v>
      </c>
      <c r="K1167" s="114">
        <v>1</v>
      </c>
      <c r="L1167" s="114" t="s">
        <v>5134</v>
      </c>
      <c r="M1167" s="111" t="s">
        <v>2641</v>
      </c>
      <c r="N1167" s="115">
        <v>0</v>
      </c>
      <c r="O1167" s="115">
        <v>0</v>
      </c>
      <c r="P1167" s="115">
        <v>0</v>
      </c>
      <c r="Q1167" s="111" t="s">
        <v>46</v>
      </c>
      <c r="R1167" s="111" t="s">
        <v>46</v>
      </c>
      <c r="S1167" s="111" t="s">
        <v>46</v>
      </c>
      <c r="T1167" s="111" t="s">
        <v>5606</v>
      </c>
      <c r="U1167" s="116">
        <f>+IF(LEN(L4T_30[[#This Row],[KOD]])=1,1,IF(LEN(L4T_30[[#This Row],[KOD]])=8,2,IF(LEN(L4T_30[[#This Row],[KOD]])=15,3,4)))</f>
        <v>4</v>
      </c>
    </row>
    <row r="1168" spans="2:21">
      <c r="B1168" s="109" t="s">
        <v>6037</v>
      </c>
      <c r="C1168" s="110" t="s">
        <v>1455</v>
      </c>
      <c r="D1168" s="111" t="s">
        <v>2913</v>
      </c>
      <c r="E1168" s="112" t="s">
        <v>46</v>
      </c>
      <c r="F1168" s="111" t="s">
        <v>46</v>
      </c>
      <c r="G1168" s="112" t="s">
        <v>46</v>
      </c>
      <c r="H1168" s="113">
        <v>0</v>
      </c>
      <c r="I1168" s="113">
        <v>0</v>
      </c>
      <c r="J1168" s="112" t="s">
        <v>5861</v>
      </c>
      <c r="K1168" s="114">
        <v>1</v>
      </c>
      <c r="L1168" s="114" t="s">
        <v>5134</v>
      </c>
      <c r="M1168" s="111" t="s">
        <v>2641</v>
      </c>
      <c r="N1168" s="115">
        <v>0</v>
      </c>
      <c r="O1168" s="115">
        <v>0</v>
      </c>
      <c r="P1168" s="115">
        <v>0</v>
      </c>
      <c r="Q1168" s="111" t="s">
        <v>46</v>
      </c>
      <c r="R1168" s="111" t="s">
        <v>46</v>
      </c>
      <c r="S1168" s="111" t="s">
        <v>46</v>
      </c>
      <c r="T1168" s="111" t="s">
        <v>5609</v>
      </c>
      <c r="U1168" s="116">
        <f>+IF(LEN(L4T_30[[#This Row],[KOD]])=1,1,IF(LEN(L4T_30[[#This Row],[KOD]])=8,2,IF(LEN(L4T_30[[#This Row],[KOD]])=15,3,4)))</f>
        <v>4</v>
      </c>
    </row>
    <row r="1169" spans="2:21">
      <c r="B1169" s="109" t="s">
        <v>6038</v>
      </c>
      <c r="C1169" s="110" t="s">
        <v>1459</v>
      </c>
      <c r="D1169" s="111" t="s">
        <v>2913</v>
      </c>
      <c r="E1169" s="112" t="s">
        <v>46</v>
      </c>
      <c r="F1169" s="111" t="s">
        <v>46</v>
      </c>
      <c r="G1169" s="112" t="s">
        <v>46</v>
      </c>
      <c r="H1169" s="113">
        <v>0</v>
      </c>
      <c r="I1169" s="113">
        <v>0</v>
      </c>
      <c r="J1169" s="112" t="s">
        <v>5861</v>
      </c>
      <c r="K1169" s="114">
        <v>1</v>
      </c>
      <c r="L1169" s="114" t="s">
        <v>5134</v>
      </c>
      <c r="M1169" s="111" t="s">
        <v>2641</v>
      </c>
      <c r="N1169" s="115">
        <v>0</v>
      </c>
      <c r="O1169" s="115">
        <v>0</v>
      </c>
      <c r="P1169" s="115">
        <v>0</v>
      </c>
      <c r="Q1169" s="111" t="s">
        <v>46</v>
      </c>
      <c r="R1169" s="111" t="s">
        <v>46</v>
      </c>
      <c r="S1169" s="111" t="s">
        <v>46</v>
      </c>
      <c r="T1169" s="111" t="s">
        <v>5615</v>
      </c>
      <c r="U1169" s="116">
        <f>+IF(LEN(L4T_30[[#This Row],[KOD]])=1,1,IF(LEN(L4T_30[[#This Row],[KOD]])=8,2,IF(LEN(L4T_30[[#This Row],[KOD]])=15,3,4)))</f>
        <v>4</v>
      </c>
    </row>
    <row r="1170" spans="2:21">
      <c r="B1170" s="109" t="s">
        <v>6039</v>
      </c>
      <c r="C1170" s="110" t="s">
        <v>6040</v>
      </c>
      <c r="D1170" s="111" t="s">
        <v>2913</v>
      </c>
      <c r="E1170" s="112" t="s">
        <v>46</v>
      </c>
      <c r="F1170" s="111" t="s">
        <v>46</v>
      </c>
      <c r="G1170" s="112" t="s">
        <v>46</v>
      </c>
      <c r="H1170" s="113">
        <v>0</v>
      </c>
      <c r="I1170" s="113">
        <v>0</v>
      </c>
      <c r="J1170" s="112" t="s">
        <v>5861</v>
      </c>
      <c r="K1170" s="114">
        <v>1</v>
      </c>
      <c r="L1170" s="114" t="s">
        <v>5134</v>
      </c>
      <c r="M1170" s="111" t="s">
        <v>2641</v>
      </c>
      <c r="N1170" s="115">
        <v>0</v>
      </c>
      <c r="O1170" s="115">
        <v>0</v>
      </c>
      <c r="P1170" s="115">
        <v>0</v>
      </c>
      <c r="Q1170" s="111" t="s">
        <v>46</v>
      </c>
      <c r="R1170" s="111" t="s">
        <v>46</v>
      </c>
      <c r="S1170" s="111" t="s">
        <v>46</v>
      </c>
      <c r="T1170" s="111" t="s">
        <v>5894</v>
      </c>
      <c r="U1170" s="116">
        <f>+IF(LEN(L4T_30[[#This Row],[KOD]])=1,1,IF(LEN(L4T_30[[#This Row],[KOD]])=8,2,IF(LEN(L4T_30[[#This Row],[KOD]])=15,3,4)))</f>
        <v>4</v>
      </c>
    </row>
    <row r="1171" spans="2:21">
      <c r="B1171" s="109" t="s">
        <v>6041</v>
      </c>
      <c r="C1171" s="110" t="s">
        <v>6042</v>
      </c>
      <c r="D1171" s="111" t="s">
        <v>2913</v>
      </c>
      <c r="E1171" s="112" t="s">
        <v>46</v>
      </c>
      <c r="F1171" s="111" t="s">
        <v>46</v>
      </c>
      <c r="G1171" s="112" t="s">
        <v>46</v>
      </c>
      <c r="H1171" s="113">
        <v>0</v>
      </c>
      <c r="I1171" s="113">
        <v>0</v>
      </c>
      <c r="J1171" s="112" t="s">
        <v>5861</v>
      </c>
      <c r="K1171" s="114">
        <v>1</v>
      </c>
      <c r="L1171" s="114" t="s">
        <v>5134</v>
      </c>
      <c r="M1171" s="111" t="s">
        <v>2641</v>
      </c>
      <c r="N1171" s="115">
        <v>0</v>
      </c>
      <c r="O1171" s="115">
        <v>0</v>
      </c>
      <c r="P1171" s="115">
        <v>0</v>
      </c>
      <c r="Q1171" s="111" t="s">
        <v>46</v>
      </c>
      <c r="R1171" s="111" t="s">
        <v>46</v>
      </c>
      <c r="S1171" s="111" t="s">
        <v>46</v>
      </c>
      <c r="T1171" s="111" t="s">
        <v>5302</v>
      </c>
      <c r="U1171" s="116">
        <f>+IF(LEN(L4T_30[[#This Row],[KOD]])=1,1,IF(LEN(L4T_30[[#This Row],[KOD]])=8,2,IF(LEN(L4T_30[[#This Row],[KOD]])=15,3,4)))</f>
        <v>4</v>
      </c>
    </row>
    <row r="1172" spans="2:21">
      <c r="B1172" s="104" t="s">
        <v>6043</v>
      </c>
      <c r="C1172" s="41" t="s">
        <v>6044</v>
      </c>
      <c r="D1172" s="43" t="s">
        <v>46</v>
      </c>
      <c r="E1172" s="105" t="s">
        <v>46</v>
      </c>
      <c r="F1172" s="43" t="s">
        <v>46</v>
      </c>
      <c r="G1172" s="105" t="s">
        <v>46</v>
      </c>
      <c r="H1172" s="45">
        <v>0</v>
      </c>
      <c r="I1172" s="45">
        <v>0</v>
      </c>
      <c r="J1172" s="105" t="s">
        <v>46</v>
      </c>
      <c r="K1172" s="106">
        <v>0</v>
      </c>
      <c r="L1172" s="106" t="s">
        <v>46</v>
      </c>
      <c r="M1172" s="43" t="s">
        <v>46</v>
      </c>
      <c r="N1172" s="107">
        <v>0</v>
      </c>
      <c r="O1172" s="107">
        <v>0</v>
      </c>
      <c r="P1172" s="107">
        <v>0</v>
      </c>
      <c r="Q1172" s="43" t="s">
        <v>46</v>
      </c>
      <c r="R1172" s="43" t="s">
        <v>46</v>
      </c>
      <c r="S1172" s="43" t="s">
        <v>6045</v>
      </c>
      <c r="T1172" s="43" t="s">
        <v>46</v>
      </c>
      <c r="U1172" s="108">
        <f>+IF(LEN(L4T_30[[#This Row],[KOD]])=1,1,IF(LEN(L4T_30[[#This Row],[KOD]])=8,2,IF(LEN(L4T_30[[#This Row],[KOD]])=15,3,4)))</f>
        <v>3</v>
      </c>
    </row>
    <row r="1173" spans="2:21">
      <c r="B1173" s="109" t="s">
        <v>6046</v>
      </c>
      <c r="C1173" s="110" t="s">
        <v>6047</v>
      </c>
      <c r="D1173" s="111" t="s">
        <v>2913</v>
      </c>
      <c r="E1173" s="112" t="s">
        <v>46</v>
      </c>
      <c r="F1173" s="111" t="s">
        <v>46</v>
      </c>
      <c r="G1173" s="112" t="s">
        <v>46</v>
      </c>
      <c r="H1173" s="113">
        <v>0</v>
      </c>
      <c r="I1173" s="113">
        <v>0</v>
      </c>
      <c r="J1173" s="112" t="s">
        <v>5861</v>
      </c>
      <c r="K1173" s="114">
        <v>1</v>
      </c>
      <c r="L1173" s="114" t="s">
        <v>5134</v>
      </c>
      <c r="M1173" s="111" t="s">
        <v>2641</v>
      </c>
      <c r="N1173" s="115">
        <v>0</v>
      </c>
      <c r="O1173" s="115">
        <v>0</v>
      </c>
      <c r="P1173" s="115">
        <v>0</v>
      </c>
      <c r="Q1173" s="111" t="s">
        <v>46</v>
      </c>
      <c r="R1173" s="111" t="s">
        <v>46</v>
      </c>
      <c r="S1173" s="111" t="s">
        <v>46</v>
      </c>
      <c r="T1173" s="111" t="s">
        <v>5345</v>
      </c>
      <c r="U1173" s="116">
        <f>+IF(LEN(L4T_30[[#This Row],[KOD]])=1,1,IF(LEN(L4T_30[[#This Row],[KOD]])=8,2,IF(LEN(L4T_30[[#This Row],[KOD]])=15,3,4)))</f>
        <v>4</v>
      </c>
    </row>
    <row r="1174" spans="2:21">
      <c r="B1174" s="99" t="s">
        <v>6048</v>
      </c>
      <c r="C1174" s="33" t="s">
        <v>6049</v>
      </c>
      <c r="D1174" s="35" t="s">
        <v>46</v>
      </c>
      <c r="E1174" s="100" t="s">
        <v>46</v>
      </c>
      <c r="F1174" s="35" t="s">
        <v>46</v>
      </c>
      <c r="G1174" s="100" t="s">
        <v>46</v>
      </c>
      <c r="H1174" s="37">
        <v>0</v>
      </c>
      <c r="I1174" s="37">
        <v>0</v>
      </c>
      <c r="J1174" s="100" t="s">
        <v>46</v>
      </c>
      <c r="K1174" s="101">
        <v>0</v>
      </c>
      <c r="L1174" s="101" t="s">
        <v>46</v>
      </c>
      <c r="M1174" s="35" t="s">
        <v>46</v>
      </c>
      <c r="N1174" s="102">
        <v>0</v>
      </c>
      <c r="O1174" s="102">
        <v>0</v>
      </c>
      <c r="P1174" s="102">
        <v>0</v>
      </c>
      <c r="Q1174" s="35" t="s">
        <v>46</v>
      </c>
      <c r="R1174" s="35" t="s">
        <v>6050</v>
      </c>
      <c r="S1174" s="35" t="s">
        <v>46</v>
      </c>
      <c r="T1174" s="35" t="s">
        <v>46</v>
      </c>
      <c r="U1174" s="103">
        <f>+IF(LEN(L4T_30[[#This Row],[KOD]])=1,1,IF(LEN(L4T_30[[#This Row],[KOD]])=8,2,IF(LEN(L4T_30[[#This Row],[KOD]])=15,3,4)))</f>
        <v>2</v>
      </c>
    </row>
    <row r="1175" spans="2:21">
      <c r="B1175" s="104" t="s">
        <v>6051</v>
      </c>
      <c r="C1175" s="41" t="s">
        <v>6052</v>
      </c>
      <c r="D1175" s="43" t="s">
        <v>46</v>
      </c>
      <c r="E1175" s="105" t="s">
        <v>46</v>
      </c>
      <c r="F1175" s="43" t="s">
        <v>46</v>
      </c>
      <c r="G1175" s="105" t="s">
        <v>46</v>
      </c>
      <c r="H1175" s="45">
        <v>0</v>
      </c>
      <c r="I1175" s="45">
        <v>0</v>
      </c>
      <c r="J1175" s="105" t="s">
        <v>46</v>
      </c>
      <c r="K1175" s="106">
        <v>0</v>
      </c>
      <c r="L1175" s="106" t="s">
        <v>46</v>
      </c>
      <c r="M1175" s="43" t="s">
        <v>46</v>
      </c>
      <c r="N1175" s="107">
        <v>0</v>
      </c>
      <c r="O1175" s="107">
        <v>0</v>
      </c>
      <c r="P1175" s="107">
        <v>0</v>
      </c>
      <c r="Q1175" s="43" t="s">
        <v>46</v>
      </c>
      <c r="R1175" s="43" t="s">
        <v>46</v>
      </c>
      <c r="S1175" s="43" t="s">
        <v>6053</v>
      </c>
      <c r="T1175" s="43" t="s">
        <v>46</v>
      </c>
      <c r="U1175" s="108">
        <f>+IF(LEN(L4T_30[[#This Row],[KOD]])=1,1,IF(LEN(L4T_30[[#This Row],[KOD]])=8,2,IF(LEN(L4T_30[[#This Row],[KOD]])=15,3,4)))</f>
        <v>3</v>
      </c>
    </row>
    <row r="1176" spans="2:21">
      <c r="B1176" s="109" t="s">
        <v>6054</v>
      </c>
      <c r="C1176" s="110" t="s">
        <v>6055</v>
      </c>
      <c r="D1176" s="111" t="s">
        <v>1612</v>
      </c>
      <c r="E1176" s="112" t="s">
        <v>46</v>
      </c>
      <c r="F1176" s="111" t="s">
        <v>46</v>
      </c>
      <c r="G1176" s="112" t="s">
        <v>46</v>
      </c>
      <c r="H1176" s="113">
        <v>0</v>
      </c>
      <c r="I1176" s="113">
        <v>0</v>
      </c>
      <c r="J1176" s="112" t="s">
        <v>6056</v>
      </c>
      <c r="K1176" s="114">
        <v>1</v>
      </c>
      <c r="L1176" s="114" t="s">
        <v>5134</v>
      </c>
      <c r="M1176" s="111" t="s">
        <v>2641</v>
      </c>
      <c r="N1176" s="115">
        <v>0</v>
      </c>
      <c r="O1176" s="115">
        <v>0</v>
      </c>
      <c r="P1176" s="115">
        <v>0</v>
      </c>
      <c r="Q1176" s="111" t="s">
        <v>46</v>
      </c>
      <c r="R1176" s="111" t="s">
        <v>46</v>
      </c>
      <c r="S1176" s="111" t="s">
        <v>46</v>
      </c>
      <c r="T1176" s="111" t="s">
        <v>3540</v>
      </c>
      <c r="U1176" s="116">
        <f>+IF(LEN(L4T_30[[#This Row],[KOD]])=1,1,IF(LEN(L4T_30[[#This Row],[KOD]])=8,2,IF(LEN(L4T_30[[#This Row],[KOD]])=15,3,4)))</f>
        <v>4</v>
      </c>
    </row>
    <row r="1177" spans="2:21">
      <c r="B1177" s="109" t="s">
        <v>6057</v>
      </c>
      <c r="C1177" s="110" t="s">
        <v>6058</v>
      </c>
      <c r="D1177" s="111" t="s">
        <v>1612</v>
      </c>
      <c r="E1177" s="112" t="s">
        <v>46</v>
      </c>
      <c r="F1177" s="111" t="s">
        <v>46</v>
      </c>
      <c r="G1177" s="112" t="s">
        <v>46</v>
      </c>
      <c r="H1177" s="113">
        <v>0</v>
      </c>
      <c r="I1177" s="113">
        <v>0</v>
      </c>
      <c r="J1177" s="112" t="s">
        <v>6056</v>
      </c>
      <c r="K1177" s="114">
        <v>1</v>
      </c>
      <c r="L1177" s="114" t="s">
        <v>5134</v>
      </c>
      <c r="M1177" s="111" t="s">
        <v>2641</v>
      </c>
      <c r="N1177" s="115">
        <v>0</v>
      </c>
      <c r="O1177" s="115">
        <v>0</v>
      </c>
      <c r="P1177" s="115">
        <v>0</v>
      </c>
      <c r="Q1177" s="111" t="s">
        <v>46</v>
      </c>
      <c r="R1177" s="111" t="s">
        <v>46</v>
      </c>
      <c r="S1177" s="111" t="s">
        <v>46</v>
      </c>
      <c r="T1177" s="111" t="s">
        <v>5321</v>
      </c>
      <c r="U1177" s="116">
        <f>+IF(LEN(L4T_30[[#This Row],[KOD]])=1,1,IF(LEN(L4T_30[[#This Row],[KOD]])=8,2,IF(LEN(L4T_30[[#This Row],[KOD]])=15,3,4)))</f>
        <v>4</v>
      </c>
    </row>
    <row r="1178" spans="2:21">
      <c r="B1178" s="104" t="s">
        <v>6059</v>
      </c>
      <c r="C1178" s="41" t="s">
        <v>6060</v>
      </c>
      <c r="D1178" s="43" t="s">
        <v>46</v>
      </c>
      <c r="E1178" s="105" t="s">
        <v>46</v>
      </c>
      <c r="F1178" s="43" t="s">
        <v>46</v>
      </c>
      <c r="G1178" s="105" t="s">
        <v>46</v>
      </c>
      <c r="H1178" s="45">
        <v>0</v>
      </c>
      <c r="I1178" s="45">
        <v>0</v>
      </c>
      <c r="J1178" s="105" t="s">
        <v>46</v>
      </c>
      <c r="K1178" s="106">
        <v>0</v>
      </c>
      <c r="L1178" s="106" t="s">
        <v>46</v>
      </c>
      <c r="M1178" s="43" t="s">
        <v>46</v>
      </c>
      <c r="N1178" s="107">
        <v>0</v>
      </c>
      <c r="O1178" s="107">
        <v>0</v>
      </c>
      <c r="P1178" s="107">
        <v>0</v>
      </c>
      <c r="Q1178" s="43" t="s">
        <v>46</v>
      </c>
      <c r="R1178" s="43" t="s">
        <v>46</v>
      </c>
      <c r="S1178" s="43" t="s">
        <v>6061</v>
      </c>
      <c r="T1178" s="43" t="s">
        <v>46</v>
      </c>
      <c r="U1178" s="108">
        <f>+IF(LEN(L4T_30[[#This Row],[KOD]])=1,1,IF(LEN(L4T_30[[#This Row],[KOD]])=8,2,IF(LEN(L4T_30[[#This Row],[KOD]])=15,3,4)))</f>
        <v>3</v>
      </c>
    </row>
    <row r="1179" spans="2:21">
      <c r="B1179" s="109" t="s">
        <v>6062</v>
      </c>
      <c r="C1179" s="110" t="s">
        <v>1417</v>
      </c>
      <c r="D1179" s="111" t="s">
        <v>1607</v>
      </c>
      <c r="E1179" s="112" t="s">
        <v>46</v>
      </c>
      <c r="F1179" s="111" t="s">
        <v>46</v>
      </c>
      <c r="G1179" s="112" t="s">
        <v>46</v>
      </c>
      <c r="H1179" s="113">
        <v>0</v>
      </c>
      <c r="I1179" s="113">
        <v>0</v>
      </c>
      <c r="J1179" s="112" t="s">
        <v>46</v>
      </c>
      <c r="K1179" s="114">
        <v>0</v>
      </c>
      <c r="L1179" s="114" t="s">
        <v>1579</v>
      </c>
      <c r="M1179" s="111" t="s">
        <v>46</v>
      </c>
      <c r="N1179" s="115">
        <v>0</v>
      </c>
      <c r="O1179" s="115">
        <v>0</v>
      </c>
      <c r="P1179" s="115">
        <v>0</v>
      </c>
      <c r="Q1179" s="111" t="s">
        <v>46</v>
      </c>
      <c r="R1179" s="111" t="s">
        <v>46</v>
      </c>
      <c r="S1179" s="111" t="s">
        <v>46</v>
      </c>
      <c r="T1179" s="111" t="s">
        <v>5416</v>
      </c>
      <c r="U1179" s="116">
        <f>+IF(LEN(L4T_30[[#This Row],[KOD]])=1,1,IF(LEN(L4T_30[[#This Row],[KOD]])=8,2,IF(LEN(L4T_30[[#This Row],[KOD]])=15,3,4)))</f>
        <v>4</v>
      </c>
    </row>
    <row r="1180" spans="2:21">
      <c r="B1180" s="104" t="s">
        <v>6063</v>
      </c>
      <c r="C1180" s="41" t="s">
        <v>6064</v>
      </c>
      <c r="D1180" s="43" t="s">
        <v>46</v>
      </c>
      <c r="E1180" s="105" t="s">
        <v>46</v>
      </c>
      <c r="F1180" s="43" t="s">
        <v>46</v>
      </c>
      <c r="G1180" s="105" t="s">
        <v>46</v>
      </c>
      <c r="H1180" s="45">
        <v>0</v>
      </c>
      <c r="I1180" s="45">
        <v>0</v>
      </c>
      <c r="J1180" s="105" t="s">
        <v>46</v>
      </c>
      <c r="K1180" s="106">
        <v>0</v>
      </c>
      <c r="L1180" s="106" t="s">
        <v>46</v>
      </c>
      <c r="M1180" s="43" t="s">
        <v>46</v>
      </c>
      <c r="N1180" s="107">
        <v>0</v>
      </c>
      <c r="O1180" s="107">
        <v>0</v>
      </c>
      <c r="P1180" s="107">
        <v>0</v>
      </c>
      <c r="Q1180" s="43" t="s">
        <v>46</v>
      </c>
      <c r="R1180" s="43" t="s">
        <v>46</v>
      </c>
      <c r="S1180" s="43" t="s">
        <v>6065</v>
      </c>
      <c r="T1180" s="43" t="s">
        <v>46</v>
      </c>
      <c r="U1180" s="108">
        <f>+IF(LEN(L4T_30[[#This Row],[KOD]])=1,1,IF(LEN(L4T_30[[#This Row],[KOD]])=8,2,IF(LEN(L4T_30[[#This Row],[KOD]])=15,3,4)))</f>
        <v>3</v>
      </c>
    </row>
    <row r="1181" spans="2:21">
      <c r="B1181" s="109" t="s">
        <v>6066</v>
      </c>
      <c r="C1181" s="110" t="s">
        <v>6067</v>
      </c>
      <c r="D1181" s="111" t="s">
        <v>2913</v>
      </c>
      <c r="E1181" s="112" t="s">
        <v>46</v>
      </c>
      <c r="F1181" s="111" t="s">
        <v>46</v>
      </c>
      <c r="G1181" s="112" t="s">
        <v>46</v>
      </c>
      <c r="H1181" s="113">
        <v>0</v>
      </c>
      <c r="I1181" s="113">
        <v>0</v>
      </c>
      <c r="J1181" s="112" t="s">
        <v>46</v>
      </c>
      <c r="K1181" s="114">
        <v>0</v>
      </c>
      <c r="L1181" s="114" t="s">
        <v>1579</v>
      </c>
      <c r="M1181" s="111" t="s">
        <v>46</v>
      </c>
      <c r="N1181" s="115">
        <v>0</v>
      </c>
      <c r="O1181" s="115">
        <v>0</v>
      </c>
      <c r="P1181" s="115">
        <v>0</v>
      </c>
      <c r="Q1181" s="111" t="s">
        <v>46</v>
      </c>
      <c r="R1181" s="111" t="s">
        <v>46</v>
      </c>
      <c r="S1181" s="111" t="s">
        <v>46</v>
      </c>
      <c r="T1181" s="111" t="s">
        <v>3497</v>
      </c>
      <c r="U1181" s="116">
        <f>+IF(LEN(L4T_30[[#This Row],[KOD]])=1,1,IF(LEN(L4T_30[[#This Row],[KOD]])=8,2,IF(LEN(L4T_30[[#This Row],[KOD]])=15,3,4)))</f>
        <v>4</v>
      </c>
    </row>
    <row r="1182" spans="2:21">
      <c r="B1182" s="109" t="s">
        <v>6068</v>
      </c>
      <c r="C1182" s="110" t="s">
        <v>6069</v>
      </c>
      <c r="D1182" s="111" t="s">
        <v>2913</v>
      </c>
      <c r="E1182" s="112" t="s">
        <v>46</v>
      </c>
      <c r="F1182" s="111" t="s">
        <v>46</v>
      </c>
      <c r="G1182" s="112" t="s">
        <v>46</v>
      </c>
      <c r="H1182" s="113">
        <v>0</v>
      </c>
      <c r="I1182" s="113">
        <v>0</v>
      </c>
      <c r="J1182" s="112" t="s">
        <v>46</v>
      </c>
      <c r="K1182" s="114">
        <v>0</v>
      </c>
      <c r="L1182" s="114" t="s">
        <v>1579</v>
      </c>
      <c r="M1182" s="111" t="s">
        <v>46</v>
      </c>
      <c r="N1182" s="115">
        <v>0</v>
      </c>
      <c r="O1182" s="115">
        <v>0</v>
      </c>
      <c r="P1182" s="115">
        <v>0</v>
      </c>
      <c r="Q1182" s="111" t="s">
        <v>46</v>
      </c>
      <c r="R1182" s="111" t="s">
        <v>46</v>
      </c>
      <c r="S1182" s="111" t="s">
        <v>46</v>
      </c>
      <c r="T1182" s="111" t="s">
        <v>5321</v>
      </c>
      <c r="U1182" s="116">
        <f>+IF(LEN(L4T_30[[#This Row],[KOD]])=1,1,IF(LEN(L4T_30[[#This Row],[KOD]])=8,2,IF(LEN(L4T_30[[#This Row],[KOD]])=15,3,4)))</f>
        <v>4</v>
      </c>
    </row>
    <row r="1183" spans="2:21">
      <c r="B1183" s="109" t="s">
        <v>6070</v>
      </c>
      <c r="C1183" s="110" t="s">
        <v>6064</v>
      </c>
      <c r="D1183" s="111" t="s">
        <v>2913</v>
      </c>
      <c r="E1183" s="112" t="s">
        <v>46</v>
      </c>
      <c r="F1183" s="111" t="s">
        <v>46</v>
      </c>
      <c r="G1183" s="112" t="s">
        <v>46</v>
      </c>
      <c r="H1183" s="113">
        <v>0</v>
      </c>
      <c r="I1183" s="113">
        <v>0</v>
      </c>
      <c r="J1183" s="112" t="s">
        <v>6056</v>
      </c>
      <c r="K1183" s="114">
        <v>1</v>
      </c>
      <c r="L1183" s="114" t="s">
        <v>5134</v>
      </c>
      <c r="M1183" s="111" t="s">
        <v>2641</v>
      </c>
      <c r="N1183" s="115">
        <v>0</v>
      </c>
      <c r="O1183" s="115">
        <v>0</v>
      </c>
      <c r="P1183" s="115">
        <v>0</v>
      </c>
      <c r="Q1183" s="111" t="s">
        <v>46</v>
      </c>
      <c r="R1183" s="111" t="s">
        <v>46</v>
      </c>
      <c r="S1183" s="111" t="s">
        <v>46</v>
      </c>
      <c r="T1183" s="111" t="s">
        <v>6071</v>
      </c>
      <c r="U1183" s="116">
        <f>+IF(LEN(L4T_30[[#This Row],[KOD]])=1,1,IF(LEN(L4T_30[[#This Row],[KOD]])=8,2,IF(LEN(L4T_30[[#This Row],[KOD]])=15,3,4)))</f>
        <v>4</v>
      </c>
    </row>
    <row r="1184" spans="2:21">
      <c r="B1184" s="104" t="s">
        <v>6072</v>
      </c>
      <c r="C1184" s="41" t="s">
        <v>1770</v>
      </c>
      <c r="D1184" s="43" t="s">
        <v>46</v>
      </c>
      <c r="E1184" s="105" t="s">
        <v>46</v>
      </c>
      <c r="F1184" s="43" t="s">
        <v>46</v>
      </c>
      <c r="G1184" s="105" t="s">
        <v>46</v>
      </c>
      <c r="H1184" s="45">
        <v>0</v>
      </c>
      <c r="I1184" s="45">
        <v>0</v>
      </c>
      <c r="J1184" s="105" t="s">
        <v>46</v>
      </c>
      <c r="K1184" s="106">
        <v>0</v>
      </c>
      <c r="L1184" s="106" t="s">
        <v>46</v>
      </c>
      <c r="M1184" s="43" t="s">
        <v>46</v>
      </c>
      <c r="N1184" s="107">
        <v>0</v>
      </c>
      <c r="O1184" s="107">
        <v>0</v>
      </c>
      <c r="P1184" s="107">
        <v>0</v>
      </c>
      <c r="Q1184" s="43" t="s">
        <v>46</v>
      </c>
      <c r="R1184" s="43" t="s">
        <v>46</v>
      </c>
      <c r="S1184" s="43" t="s">
        <v>6073</v>
      </c>
      <c r="T1184" s="43" t="s">
        <v>46</v>
      </c>
      <c r="U1184" s="108">
        <f>+IF(LEN(L4T_30[[#This Row],[KOD]])=1,1,IF(LEN(L4T_30[[#This Row],[KOD]])=8,2,IF(LEN(L4T_30[[#This Row],[KOD]])=15,3,4)))</f>
        <v>3</v>
      </c>
    </row>
    <row r="1185" spans="2:21">
      <c r="B1185" s="109" t="s">
        <v>6074</v>
      </c>
      <c r="C1185" s="110" t="s">
        <v>1770</v>
      </c>
      <c r="D1185" s="111" t="s">
        <v>2913</v>
      </c>
      <c r="E1185" s="112" t="s">
        <v>46</v>
      </c>
      <c r="F1185" s="111" t="s">
        <v>46</v>
      </c>
      <c r="G1185" s="112" t="s">
        <v>46</v>
      </c>
      <c r="H1185" s="113">
        <v>0</v>
      </c>
      <c r="I1185" s="113">
        <v>0</v>
      </c>
      <c r="J1185" s="112" t="s">
        <v>46</v>
      </c>
      <c r="K1185" s="114">
        <v>0</v>
      </c>
      <c r="L1185" s="114" t="s">
        <v>1579</v>
      </c>
      <c r="M1185" s="111" t="s">
        <v>46</v>
      </c>
      <c r="N1185" s="115">
        <v>0</v>
      </c>
      <c r="O1185" s="115">
        <v>0</v>
      </c>
      <c r="P1185" s="115">
        <v>0</v>
      </c>
      <c r="Q1185" s="111" t="s">
        <v>46</v>
      </c>
      <c r="R1185" s="111" t="s">
        <v>46</v>
      </c>
      <c r="S1185" s="111" t="s">
        <v>46</v>
      </c>
      <c r="T1185" s="111" t="s">
        <v>5416</v>
      </c>
      <c r="U1185" s="116">
        <f>+IF(LEN(L4T_30[[#This Row],[KOD]])=1,1,IF(LEN(L4T_30[[#This Row],[KOD]])=8,2,IF(LEN(L4T_30[[#This Row],[KOD]])=15,3,4)))</f>
        <v>4</v>
      </c>
    </row>
    <row r="1186" spans="2:21">
      <c r="B1186" s="104" t="s">
        <v>6075</v>
      </c>
      <c r="C1186" s="41" t="s">
        <v>6076</v>
      </c>
      <c r="D1186" s="43" t="s">
        <v>46</v>
      </c>
      <c r="E1186" s="105" t="s">
        <v>46</v>
      </c>
      <c r="F1186" s="43" t="s">
        <v>46</v>
      </c>
      <c r="G1186" s="105" t="s">
        <v>46</v>
      </c>
      <c r="H1186" s="45">
        <v>0</v>
      </c>
      <c r="I1186" s="45">
        <v>0</v>
      </c>
      <c r="J1186" s="105" t="s">
        <v>46</v>
      </c>
      <c r="K1186" s="106">
        <v>0</v>
      </c>
      <c r="L1186" s="106" t="s">
        <v>46</v>
      </c>
      <c r="M1186" s="43" t="s">
        <v>46</v>
      </c>
      <c r="N1186" s="107">
        <v>0</v>
      </c>
      <c r="O1186" s="107">
        <v>0</v>
      </c>
      <c r="P1186" s="107">
        <v>0</v>
      </c>
      <c r="Q1186" s="43" t="s">
        <v>46</v>
      </c>
      <c r="R1186" s="43" t="s">
        <v>46</v>
      </c>
      <c r="S1186" s="43" t="s">
        <v>6077</v>
      </c>
      <c r="T1186" s="43" t="s">
        <v>46</v>
      </c>
      <c r="U1186" s="108">
        <f>+IF(LEN(L4T_30[[#This Row],[KOD]])=1,1,IF(LEN(L4T_30[[#This Row],[KOD]])=8,2,IF(LEN(L4T_30[[#This Row],[KOD]])=15,3,4)))</f>
        <v>3</v>
      </c>
    </row>
    <row r="1187" spans="2:21">
      <c r="B1187" s="109" t="s">
        <v>6078</v>
      </c>
      <c r="C1187" s="110" t="s">
        <v>1779</v>
      </c>
      <c r="D1187" s="111" t="s">
        <v>2913</v>
      </c>
      <c r="E1187" s="112" t="s">
        <v>46</v>
      </c>
      <c r="F1187" s="111" t="s">
        <v>46</v>
      </c>
      <c r="G1187" s="112" t="s">
        <v>46</v>
      </c>
      <c r="H1187" s="113">
        <v>0</v>
      </c>
      <c r="I1187" s="113">
        <v>0</v>
      </c>
      <c r="J1187" s="112" t="s">
        <v>46</v>
      </c>
      <c r="K1187" s="114">
        <v>0</v>
      </c>
      <c r="L1187" s="114" t="s">
        <v>1579</v>
      </c>
      <c r="M1187" s="111" t="s">
        <v>46</v>
      </c>
      <c r="N1187" s="115">
        <v>0</v>
      </c>
      <c r="O1187" s="115">
        <v>0</v>
      </c>
      <c r="P1187" s="115">
        <v>0</v>
      </c>
      <c r="Q1187" s="111" t="s">
        <v>46</v>
      </c>
      <c r="R1187" s="111" t="s">
        <v>46</v>
      </c>
      <c r="S1187" s="111" t="s">
        <v>46</v>
      </c>
      <c r="T1187" s="111" t="s">
        <v>5416</v>
      </c>
      <c r="U1187" s="116">
        <f>+IF(LEN(L4T_30[[#This Row],[KOD]])=1,1,IF(LEN(L4T_30[[#This Row],[KOD]])=8,2,IF(LEN(L4T_30[[#This Row],[KOD]])=15,3,4)))</f>
        <v>4</v>
      </c>
    </row>
    <row r="1188" spans="2:21">
      <c r="B1188" s="109" t="s">
        <v>6079</v>
      </c>
      <c r="C1188" s="110" t="s">
        <v>1783</v>
      </c>
      <c r="D1188" s="111" t="s">
        <v>2913</v>
      </c>
      <c r="E1188" s="112" t="s">
        <v>46</v>
      </c>
      <c r="F1188" s="111" t="s">
        <v>46</v>
      </c>
      <c r="G1188" s="112" t="s">
        <v>46</v>
      </c>
      <c r="H1188" s="113">
        <v>0</v>
      </c>
      <c r="I1188" s="113">
        <v>0</v>
      </c>
      <c r="J1188" s="112" t="s">
        <v>46</v>
      </c>
      <c r="K1188" s="114">
        <v>0</v>
      </c>
      <c r="L1188" s="114" t="s">
        <v>1579</v>
      </c>
      <c r="M1188" s="111" t="s">
        <v>46</v>
      </c>
      <c r="N1188" s="115">
        <v>0</v>
      </c>
      <c r="O1188" s="115">
        <v>0</v>
      </c>
      <c r="P1188" s="115">
        <v>0</v>
      </c>
      <c r="Q1188" s="111" t="s">
        <v>46</v>
      </c>
      <c r="R1188" s="111" t="s">
        <v>46</v>
      </c>
      <c r="S1188" s="111" t="s">
        <v>46</v>
      </c>
      <c r="T1188" s="111" t="s">
        <v>3497</v>
      </c>
      <c r="U1188" s="116">
        <f>+IF(LEN(L4T_30[[#This Row],[KOD]])=1,1,IF(LEN(L4T_30[[#This Row],[KOD]])=8,2,IF(LEN(L4T_30[[#This Row],[KOD]])=15,3,4)))</f>
        <v>4</v>
      </c>
    </row>
    <row r="1189" spans="2:21">
      <c r="B1189" s="109" t="s">
        <v>6080</v>
      </c>
      <c r="C1189" s="110" t="s">
        <v>6081</v>
      </c>
      <c r="D1189" s="111" t="s">
        <v>44</v>
      </c>
      <c r="E1189" s="112" t="s">
        <v>46</v>
      </c>
      <c r="F1189" s="111" t="s">
        <v>46</v>
      </c>
      <c r="G1189" s="112" t="s">
        <v>46</v>
      </c>
      <c r="H1189" s="113">
        <v>0</v>
      </c>
      <c r="I1189" s="113">
        <v>0</v>
      </c>
      <c r="J1189" s="112" t="s">
        <v>46</v>
      </c>
      <c r="K1189" s="114">
        <v>0</v>
      </c>
      <c r="L1189" s="114" t="s">
        <v>1579</v>
      </c>
      <c r="M1189" s="111" t="s">
        <v>46</v>
      </c>
      <c r="N1189" s="115">
        <v>0</v>
      </c>
      <c r="O1189" s="115">
        <v>0</v>
      </c>
      <c r="P1189" s="115">
        <v>0</v>
      </c>
      <c r="Q1189" s="111" t="s">
        <v>46</v>
      </c>
      <c r="R1189" s="111" t="s">
        <v>46</v>
      </c>
      <c r="S1189" s="111" t="s">
        <v>46</v>
      </c>
      <c r="T1189" s="111" t="s">
        <v>6082</v>
      </c>
      <c r="U1189" s="116">
        <f>+IF(LEN(L4T_30[[#This Row],[KOD]])=1,1,IF(LEN(L4T_30[[#This Row],[KOD]])=8,2,IF(LEN(L4T_30[[#This Row],[KOD]])=15,3,4)))</f>
        <v>4</v>
      </c>
    </row>
    <row r="1190" spans="2:21">
      <c r="B1190" s="109" t="s">
        <v>6083</v>
      </c>
      <c r="C1190" s="110" t="s">
        <v>6084</v>
      </c>
      <c r="D1190" s="111" t="s">
        <v>2913</v>
      </c>
      <c r="E1190" s="112" t="s">
        <v>46</v>
      </c>
      <c r="F1190" s="111" t="s">
        <v>46</v>
      </c>
      <c r="G1190" s="112" t="s">
        <v>46</v>
      </c>
      <c r="H1190" s="113">
        <v>0</v>
      </c>
      <c r="I1190" s="113">
        <v>0</v>
      </c>
      <c r="J1190" s="112" t="s">
        <v>46</v>
      </c>
      <c r="K1190" s="114">
        <v>0</v>
      </c>
      <c r="L1190" s="114" t="s">
        <v>1579</v>
      </c>
      <c r="M1190" s="111" t="s">
        <v>46</v>
      </c>
      <c r="N1190" s="115">
        <v>0</v>
      </c>
      <c r="O1190" s="115">
        <v>0</v>
      </c>
      <c r="P1190" s="115">
        <v>0</v>
      </c>
      <c r="Q1190" s="111" t="s">
        <v>46</v>
      </c>
      <c r="R1190" s="111" t="s">
        <v>46</v>
      </c>
      <c r="S1190" s="111" t="s">
        <v>46</v>
      </c>
      <c r="T1190" s="111" t="s">
        <v>6085</v>
      </c>
      <c r="U1190" s="116">
        <f>+IF(LEN(L4T_30[[#This Row],[KOD]])=1,1,IF(LEN(L4T_30[[#This Row],[KOD]])=8,2,IF(LEN(L4T_30[[#This Row],[KOD]])=15,3,4)))</f>
        <v>4</v>
      </c>
    </row>
    <row r="1191" spans="2:21">
      <c r="B1191" s="109" t="s">
        <v>6086</v>
      </c>
      <c r="C1191" s="110" t="s">
        <v>1794</v>
      </c>
      <c r="D1191" s="111" t="s">
        <v>2913</v>
      </c>
      <c r="E1191" s="112" t="s">
        <v>46</v>
      </c>
      <c r="F1191" s="111" t="s">
        <v>46</v>
      </c>
      <c r="G1191" s="112" t="s">
        <v>46</v>
      </c>
      <c r="H1191" s="113">
        <v>0</v>
      </c>
      <c r="I1191" s="113">
        <v>0</v>
      </c>
      <c r="J1191" s="112" t="s">
        <v>46</v>
      </c>
      <c r="K1191" s="114">
        <v>0</v>
      </c>
      <c r="L1191" s="114" t="s">
        <v>1579</v>
      </c>
      <c r="M1191" s="111" t="s">
        <v>46</v>
      </c>
      <c r="N1191" s="115">
        <v>0</v>
      </c>
      <c r="O1191" s="115">
        <v>0</v>
      </c>
      <c r="P1191" s="115">
        <v>0</v>
      </c>
      <c r="Q1191" s="111" t="s">
        <v>46</v>
      </c>
      <c r="R1191" s="111" t="s">
        <v>46</v>
      </c>
      <c r="S1191" s="111" t="s">
        <v>46</v>
      </c>
      <c r="T1191" s="111" t="s">
        <v>5345</v>
      </c>
      <c r="U1191" s="116">
        <f>+IF(LEN(L4T_30[[#This Row],[KOD]])=1,1,IF(LEN(L4T_30[[#This Row],[KOD]])=8,2,IF(LEN(L4T_30[[#This Row],[KOD]])=15,3,4)))</f>
        <v>4</v>
      </c>
    </row>
    <row r="1192" spans="2:21">
      <c r="B1192" s="109" t="s">
        <v>6087</v>
      </c>
      <c r="C1192" s="110" t="s">
        <v>6088</v>
      </c>
      <c r="D1192" s="111" t="s">
        <v>2913</v>
      </c>
      <c r="E1192" s="112" t="s">
        <v>46</v>
      </c>
      <c r="F1192" s="111" t="s">
        <v>46</v>
      </c>
      <c r="G1192" s="112" t="s">
        <v>46</v>
      </c>
      <c r="H1192" s="113">
        <v>0</v>
      </c>
      <c r="I1192" s="113">
        <v>0</v>
      </c>
      <c r="J1192" s="112" t="s">
        <v>46</v>
      </c>
      <c r="K1192" s="114">
        <v>0</v>
      </c>
      <c r="L1192" s="114" t="s">
        <v>1579</v>
      </c>
      <c r="M1192" s="111" t="s">
        <v>46</v>
      </c>
      <c r="N1192" s="115">
        <v>0</v>
      </c>
      <c r="O1192" s="115">
        <v>0</v>
      </c>
      <c r="P1192" s="115">
        <v>0</v>
      </c>
      <c r="Q1192" s="111" t="s">
        <v>46</v>
      </c>
      <c r="R1192" s="111" t="s">
        <v>46</v>
      </c>
      <c r="S1192" s="111" t="s">
        <v>46</v>
      </c>
      <c r="T1192" s="111" t="s">
        <v>6089</v>
      </c>
      <c r="U1192" s="116">
        <f>+IF(LEN(L4T_30[[#This Row],[KOD]])=1,1,IF(LEN(L4T_30[[#This Row],[KOD]])=8,2,IF(LEN(L4T_30[[#This Row],[KOD]])=15,3,4)))</f>
        <v>4</v>
      </c>
    </row>
    <row r="1193" spans="2:21">
      <c r="B1193" s="109" t="s">
        <v>6090</v>
      </c>
      <c r="C1193" s="110" t="s">
        <v>6091</v>
      </c>
      <c r="D1193" s="111" t="s">
        <v>2913</v>
      </c>
      <c r="E1193" s="112" t="s">
        <v>46</v>
      </c>
      <c r="F1193" s="111" t="s">
        <v>46</v>
      </c>
      <c r="G1193" s="112" t="s">
        <v>46</v>
      </c>
      <c r="H1193" s="113">
        <v>0</v>
      </c>
      <c r="I1193" s="113">
        <v>0</v>
      </c>
      <c r="J1193" s="112" t="s">
        <v>46</v>
      </c>
      <c r="K1193" s="114">
        <v>0</v>
      </c>
      <c r="L1193" s="114" t="s">
        <v>1579</v>
      </c>
      <c r="M1193" s="111" t="s">
        <v>46</v>
      </c>
      <c r="N1193" s="115">
        <v>0</v>
      </c>
      <c r="O1193" s="115">
        <v>0</v>
      </c>
      <c r="P1193" s="115">
        <v>0</v>
      </c>
      <c r="Q1193" s="111" t="s">
        <v>46</v>
      </c>
      <c r="R1193" s="111" t="s">
        <v>46</v>
      </c>
      <c r="S1193" s="111" t="s">
        <v>46</v>
      </c>
      <c r="T1193" s="111" t="s">
        <v>6092</v>
      </c>
      <c r="U1193" s="116">
        <f>+IF(LEN(L4T_30[[#This Row],[KOD]])=1,1,IF(LEN(L4T_30[[#This Row],[KOD]])=8,2,IF(LEN(L4T_30[[#This Row],[KOD]])=15,3,4)))</f>
        <v>4</v>
      </c>
    </row>
    <row r="1194" spans="2:21">
      <c r="B1194" s="99" t="s">
        <v>7551</v>
      </c>
      <c r="C1194" s="33" t="s">
        <v>7552</v>
      </c>
      <c r="D1194" s="35" t="s">
        <v>46</v>
      </c>
      <c r="E1194" s="100" t="s">
        <v>46</v>
      </c>
      <c r="F1194" s="35" t="s">
        <v>46</v>
      </c>
      <c r="G1194" s="100" t="s">
        <v>46</v>
      </c>
      <c r="H1194" s="37">
        <v>0</v>
      </c>
      <c r="I1194" s="37">
        <v>0</v>
      </c>
      <c r="J1194" s="100" t="s">
        <v>46</v>
      </c>
      <c r="K1194" s="101">
        <v>0</v>
      </c>
      <c r="L1194" s="101" t="s">
        <v>46</v>
      </c>
      <c r="M1194" s="35" t="s">
        <v>46</v>
      </c>
      <c r="N1194" s="102">
        <v>0</v>
      </c>
      <c r="O1194" s="102">
        <v>0</v>
      </c>
      <c r="P1194" s="102">
        <v>0</v>
      </c>
      <c r="Q1194" s="35" t="s">
        <v>46</v>
      </c>
      <c r="R1194" s="35" t="s">
        <v>7553</v>
      </c>
      <c r="S1194" s="35" t="s">
        <v>46</v>
      </c>
      <c r="T1194" s="35" t="s">
        <v>46</v>
      </c>
      <c r="U1194" s="103">
        <f>+IF(LEN(L4T_30[[#This Row],[KOD]])=1,1,IF(LEN(L4T_30[[#This Row],[KOD]])=8,2,IF(LEN(L4T_30[[#This Row],[KOD]])=15,3,4)))</f>
        <v>2</v>
      </c>
    </row>
    <row r="1195" spans="2:21">
      <c r="B1195" s="104" t="s">
        <v>7554</v>
      </c>
      <c r="C1195" s="41" t="s">
        <v>7555</v>
      </c>
      <c r="D1195" s="43" t="s">
        <v>46</v>
      </c>
      <c r="E1195" s="105" t="s">
        <v>46</v>
      </c>
      <c r="F1195" s="43" t="s">
        <v>46</v>
      </c>
      <c r="G1195" s="105" t="s">
        <v>46</v>
      </c>
      <c r="H1195" s="45">
        <v>0</v>
      </c>
      <c r="I1195" s="45">
        <v>0</v>
      </c>
      <c r="J1195" s="105" t="s">
        <v>46</v>
      </c>
      <c r="K1195" s="106">
        <v>0</v>
      </c>
      <c r="L1195" s="106" t="s">
        <v>46</v>
      </c>
      <c r="M1195" s="43" t="s">
        <v>46</v>
      </c>
      <c r="N1195" s="107">
        <v>0</v>
      </c>
      <c r="O1195" s="107">
        <v>0</v>
      </c>
      <c r="P1195" s="107">
        <v>0</v>
      </c>
      <c r="Q1195" s="43" t="s">
        <v>46</v>
      </c>
      <c r="R1195" s="43" t="s">
        <v>46</v>
      </c>
      <c r="S1195" s="43" t="s">
        <v>7556</v>
      </c>
      <c r="T1195" s="43" t="s">
        <v>46</v>
      </c>
      <c r="U1195" s="108">
        <f>+IF(LEN(L4T_30[[#This Row],[KOD]])=1,1,IF(LEN(L4T_30[[#This Row],[KOD]])=8,2,IF(LEN(L4T_30[[#This Row],[KOD]])=15,3,4)))</f>
        <v>3</v>
      </c>
    </row>
    <row r="1196" spans="2:21">
      <c r="B1196" s="109" t="s">
        <v>7557</v>
      </c>
      <c r="C1196" s="110" t="s">
        <v>7555</v>
      </c>
      <c r="D1196" s="111" t="s">
        <v>2913</v>
      </c>
      <c r="E1196" s="112" t="s">
        <v>46</v>
      </c>
      <c r="F1196" s="111" t="s">
        <v>46</v>
      </c>
      <c r="G1196" s="112" t="s">
        <v>46</v>
      </c>
      <c r="H1196" s="113">
        <v>0</v>
      </c>
      <c r="I1196" s="113">
        <v>0</v>
      </c>
      <c r="J1196" s="112" t="s">
        <v>46</v>
      </c>
      <c r="K1196" s="114">
        <v>0</v>
      </c>
      <c r="L1196" s="114" t="s">
        <v>1579</v>
      </c>
      <c r="M1196" s="111" t="s">
        <v>46</v>
      </c>
      <c r="N1196" s="115">
        <v>0</v>
      </c>
      <c r="O1196" s="115">
        <v>0</v>
      </c>
      <c r="P1196" s="115">
        <v>0</v>
      </c>
      <c r="Q1196" s="111" t="s">
        <v>46</v>
      </c>
      <c r="R1196" s="111" t="s">
        <v>46</v>
      </c>
      <c r="S1196" s="111" t="s">
        <v>46</v>
      </c>
      <c r="T1196" s="111" t="s">
        <v>5416</v>
      </c>
      <c r="U1196" s="116">
        <f>+IF(LEN(L4T_30[[#This Row],[KOD]])=1,1,IF(LEN(L4T_30[[#This Row],[KOD]])=8,2,IF(LEN(L4T_30[[#This Row],[KOD]])=15,3,4)))</f>
        <v>4</v>
      </c>
    </row>
    <row r="1197" spans="2:21">
      <c r="B1197" s="109" t="s">
        <v>7558</v>
      </c>
      <c r="C1197" s="110" t="s">
        <v>7559</v>
      </c>
      <c r="D1197" s="111" t="s">
        <v>2913</v>
      </c>
      <c r="E1197" s="112" t="s">
        <v>46</v>
      </c>
      <c r="F1197" s="111" t="s">
        <v>46</v>
      </c>
      <c r="G1197" s="112" t="s">
        <v>46</v>
      </c>
      <c r="H1197" s="113">
        <v>0</v>
      </c>
      <c r="I1197" s="113">
        <v>0</v>
      </c>
      <c r="J1197" s="112" t="s">
        <v>46</v>
      </c>
      <c r="K1197" s="114">
        <v>0</v>
      </c>
      <c r="L1197" s="114" t="s">
        <v>1579</v>
      </c>
      <c r="M1197" s="111" t="s">
        <v>46</v>
      </c>
      <c r="N1197" s="115">
        <v>0</v>
      </c>
      <c r="O1197" s="115">
        <v>0</v>
      </c>
      <c r="P1197" s="115">
        <v>0</v>
      </c>
      <c r="Q1197" s="111" t="s">
        <v>46</v>
      </c>
      <c r="R1197" s="111" t="s">
        <v>46</v>
      </c>
      <c r="S1197" s="111" t="s">
        <v>46</v>
      </c>
      <c r="T1197" s="111" t="s">
        <v>3540</v>
      </c>
      <c r="U1197" s="116">
        <f>+IF(LEN(L4T_30[[#This Row],[KOD]])=1,1,IF(LEN(L4T_30[[#This Row],[KOD]])=8,2,IF(LEN(L4T_30[[#This Row],[KOD]])=15,3,4)))</f>
        <v>4</v>
      </c>
    </row>
    <row r="1198" spans="2:21">
      <c r="B1198" s="104" t="s">
        <v>7560</v>
      </c>
      <c r="C1198" s="41" t="s">
        <v>7561</v>
      </c>
      <c r="D1198" s="43" t="s">
        <v>46</v>
      </c>
      <c r="E1198" s="105" t="s">
        <v>46</v>
      </c>
      <c r="F1198" s="43" t="s">
        <v>46</v>
      </c>
      <c r="G1198" s="105" t="s">
        <v>46</v>
      </c>
      <c r="H1198" s="45">
        <v>0</v>
      </c>
      <c r="I1198" s="45">
        <v>0</v>
      </c>
      <c r="J1198" s="105" t="s">
        <v>46</v>
      </c>
      <c r="K1198" s="106">
        <v>0</v>
      </c>
      <c r="L1198" s="106" t="s">
        <v>46</v>
      </c>
      <c r="M1198" s="43" t="s">
        <v>46</v>
      </c>
      <c r="N1198" s="107">
        <v>0</v>
      </c>
      <c r="O1198" s="107">
        <v>0</v>
      </c>
      <c r="P1198" s="107">
        <v>0</v>
      </c>
      <c r="Q1198" s="43" t="s">
        <v>46</v>
      </c>
      <c r="R1198" s="43" t="s">
        <v>46</v>
      </c>
      <c r="S1198" s="43" t="s">
        <v>7562</v>
      </c>
      <c r="T1198" s="43" t="s">
        <v>46</v>
      </c>
      <c r="U1198" s="108">
        <f>+IF(LEN(L4T_30[[#This Row],[KOD]])=1,1,IF(LEN(L4T_30[[#This Row],[KOD]])=8,2,IF(LEN(L4T_30[[#This Row],[KOD]])=15,3,4)))</f>
        <v>3</v>
      </c>
    </row>
    <row r="1199" spans="2:21">
      <c r="B1199" s="109" t="s">
        <v>7563</v>
      </c>
      <c r="C1199" s="110" t="s">
        <v>7561</v>
      </c>
      <c r="D1199" s="111" t="s">
        <v>2913</v>
      </c>
      <c r="E1199" s="112" t="s">
        <v>46</v>
      </c>
      <c r="F1199" s="111" t="s">
        <v>46</v>
      </c>
      <c r="G1199" s="112" t="s">
        <v>46</v>
      </c>
      <c r="H1199" s="113">
        <v>0</v>
      </c>
      <c r="I1199" s="113">
        <v>0</v>
      </c>
      <c r="J1199" s="112" t="s">
        <v>46</v>
      </c>
      <c r="K1199" s="114">
        <v>0</v>
      </c>
      <c r="L1199" s="114" t="s">
        <v>1579</v>
      </c>
      <c r="M1199" s="111" t="s">
        <v>46</v>
      </c>
      <c r="N1199" s="115">
        <v>0</v>
      </c>
      <c r="O1199" s="115">
        <v>0</v>
      </c>
      <c r="P1199" s="115">
        <v>0</v>
      </c>
      <c r="Q1199" s="111" t="s">
        <v>46</v>
      </c>
      <c r="R1199" s="111" t="s">
        <v>46</v>
      </c>
      <c r="S1199" s="111" t="s">
        <v>46</v>
      </c>
      <c r="T1199" s="111" t="s">
        <v>5416</v>
      </c>
      <c r="U1199" s="116">
        <f>+IF(LEN(L4T_30[[#This Row],[KOD]])=1,1,IF(LEN(L4T_30[[#This Row],[KOD]])=8,2,IF(LEN(L4T_30[[#This Row],[KOD]])=15,3,4)))</f>
        <v>4</v>
      </c>
    </row>
    <row r="1200" spans="2:21">
      <c r="B1200" s="117" t="s">
        <v>6093</v>
      </c>
      <c r="C1200" s="49" t="s">
        <v>6094</v>
      </c>
      <c r="D1200" s="51" t="s">
        <v>46</v>
      </c>
      <c r="E1200" s="118" t="s">
        <v>46</v>
      </c>
      <c r="F1200" s="51" t="s">
        <v>46</v>
      </c>
      <c r="G1200" s="118" t="s">
        <v>46</v>
      </c>
      <c r="H1200" s="53">
        <v>0</v>
      </c>
      <c r="I1200" s="53">
        <v>0</v>
      </c>
      <c r="J1200" s="118" t="s">
        <v>46</v>
      </c>
      <c r="K1200" s="119">
        <v>0</v>
      </c>
      <c r="L1200" s="119" t="s">
        <v>46</v>
      </c>
      <c r="M1200" s="51" t="s">
        <v>46</v>
      </c>
      <c r="N1200" s="120">
        <v>0</v>
      </c>
      <c r="O1200" s="120">
        <v>0</v>
      </c>
      <c r="P1200" s="120">
        <v>0</v>
      </c>
      <c r="Q1200" s="51" t="s">
        <v>6093</v>
      </c>
      <c r="R1200" s="51" t="s">
        <v>46</v>
      </c>
      <c r="S1200" s="51" t="s">
        <v>46</v>
      </c>
      <c r="T1200" s="51" t="s">
        <v>46</v>
      </c>
      <c r="U1200" s="121">
        <f>+IF(LEN(L4T_30[[#This Row],[KOD]])=1,1,IF(LEN(L4T_30[[#This Row],[KOD]])=8,2,IF(LEN(L4T_30[[#This Row],[KOD]])=15,3,4)))</f>
        <v>1</v>
      </c>
    </row>
    <row r="1201" spans="2:21">
      <c r="B1201" s="99" t="s">
        <v>6095</v>
      </c>
      <c r="C1201" s="33" t="s">
        <v>6096</v>
      </c>
      <c r="D1201" s="35" t="s">
        <v>46</v>
      </c>
      <c r="E1201" s="100" t="s">
        <v>46</v>
      </c>
      <c r="F1201" s="35" t="s">
        <v>46</v>
      </c>
      <c r="G1201" s="100" t="s">
        <v>46</v>
      </c>
      <c r="H1201" s="37">
        <v>0</v>
      </c>
      <c r="I1201" s="37">
        <v>0</v>
      </c>
      <c r="J1201" s="100" t="s">
        <v>46</v>
      </c>
      <c r="K1201" s="101">
        <v>0</v>
      </c>
      <c r="L1201" s="101" t="s">
        <v>46</v>
      </c>
      <c r="M1201" s="35" t="s">
        <v>46</v>
      </c>
      <c r="N1201" s="102">
        <v>0</v>
      </c>
      <c r="O1201" s="102">
        <v>0</v>
      </c>
      <c r="P1201" s="102">
        <v>0</v>
      </c>
      <c r="Q1201" s="35" t="s">
        <v>46</v>
      </c>
      <c r="R1201" s="35" t="s">
        <v>6097</v>
      </c>
      <c r="S1201" s="35" t="s">
        <v>46</v>
      </c>
      <c r="T1201" s="35" t="s">
        <v>46</v>
      </c>
      <c r="U1201" s="103">
        <f>+IF(LEN(L4T_30[[#This Row],[KOD]])=1,1,IF(LEN(L4T_30[[#This Row],[KOD]])=8,2,IF(LEN(L4T_30[[#This Row],[KOD]])=15,3,4)))</f>
        <v>2</v>
      </c>
    </row>
    <row r="1202" spans="2:21">
      <c r="B1202" s="104" t="s">
        <v>6098</v>
      </c>
      <c r="C1202" s="41" t="s">
        <v>6099</v>
      </c>
      <c r="D1202" s="43" t="s">
        <v>46</v>
      </c>
      <c r="E1202" s="105" t="s">
        <v>46</v>
      </c>
      <c r="F1202" s="43" t="s">
        <v>46</v>
      </c>
      <c r="G1202" s="105" t="s">
        <v>46</v>
      </c>
      <c r="H1202" s="45">
        <v>0</v>
      </c>
      <c r="I1202" s="45">
        <v>0</v>
      </c>
      <c r="J1202" s="105" t="s">
        <v>46</v>
      </c>
      <c r="K1202" s="106">
        <v>0</v>
      </c>
      <c r="L1202" s="106" t="s">
        <v>46</v>
      </c>
      <c r="M1202" s="43" t="s">
        <v>46</v>
      </c>
      <c r="N1202" s="107">
        <v>0</v>
      </c>
      <c r="O1202" s="107">
        <v>0</v>
      </c>
      <c r="P1202" s="107">
        <v>0</v>
      </c>
      <c r="Q1202" s="43" t="s">
        <v>46</v>
      </c>
      <c r="R1202" s="43" t="s">
        <v>46</v>
      </c>
      <c r="S1202" s="43" t="s">
        <v>6100</v>
      </c>
      <c r="T1202" s="43" t="s">
        <v>46</v>
      </c>
      <c r="U1202" s="108">
        <f>+IF(LEN(L4T_30[[#This Row],[KOD]])=1,1,IF(LEN(L4T_30[[#This Row],[KOD]])=8,2,IF(LEN(L4T_30[[#This Row],[KOD]])=15,3,4)))</f>
        <v>3</v>
      </c>
    </row>
    <row r="1203" spans="2:21">
      <c r="B1203" s="109" t="s">
        <v>6101</v>
      </c>
      <c r="C1203" s="110" t="s">
        <v>6102</v>
      </c>
      <c r="D1203" s="111" t="s">
        <v>46</v>
      </c>
      <c r="E1203" s="112" t="s">
        <v>46</v>
      </c>
      <c r="F1203" s="111" t="s">
        <v>46</v>
      </c>
      <c r="G1203" s="112" t="s">
        <v>46</v>
      </c>
      <c r="H1203" s="113">
        <v>0</v>
      </c>
      <c r="I1203" s="113">
        <v>0</v>
      </c>
      <c r="J1203" s="112" t="s">
        <v>6103</v>
      </c>
      <c r="K1203" s="114">
        <v>0</v>
      </c>
      <c r="L1203" s="114" t="s">
        <v>1579</v>
      </c>
      <c r="M1203" s="111" t="s">
        <v>2641</v>
      </c>
      <c r="N1203" s="115">
        <v>0</v>
      </c>
      <c r="O1203" s="115">
        <v>0</v>
      </c>
      <c r="P1203" s="115">
        <v>0</v>
      </c>
      <c r="Q1203" s="111" t="s">
        <v>46</v>
      </c>
      <c r="R1203" s="111" t="s">
        <v>46</v>
      </c>
      <c r="S1203" s="111" t="s">
        <v>46</v>
      </c>
      <c r="T1203" s="111" t="s">
        <v>2642</v>
      </c>
      <c r="U1203" s="116">
        <f>+IF(LEN(L4T_30[[#This Row],[KOD]])=1,1,IF(LEN(L4T_30[[#This Row],[KOD]])=8,2,IF(LEN(L4T_30[[#This Row],[KOD]])=15,3,4)))</f>
        <v>4</v>
      </c>
    </row>
    <row r="1204" spans="2:21">
      <c r="B1204" s="109" t="s">
        <v>6104</v>
      </c>
      <c r="C1204" s="110" t="s">
        <v>6105</v>
      </c>
      <c r="D1204" s="111" t="s">
        <v>46</v>
      </c>
      <c r="E1204" s="112" t="s">
        <v>46</v>
      </c>
      <c r="F1204" s="111" t="s">
        <v>46</v>
      </c>
      <c r="G1204" s="112" t="s">
        <v>46</v>
      </c>
      <c r="H1204" s="113">
        <v>0</v>
      </c>
      <c r="I1204" s="113">
        <v>0</v>
      </c>
      <c r="J1204" s="112" t="s">
        <v>6103</v>
      </c>
      <c r="K1204" s="114">
        <v>0</v>
      </c>
      <c r="L1204" s="114" t="s">
        <v>1579</v>
      </c>
      <c r="M1204" s="111" t="s">
        <v>2641</v>
      </c>
      <c r="N1204" s="115">
        <v>0</v>
      </c>
      <c r="O1204" s="115">
        <v>0</v>
      </c>
      <c r="P1204" s="115">
        <v>0</v>
      </c>
      <c r="Q1204" s="111" t="s">
        <v>46</v>
      </c>
      <c r="R1204" s="111" t="s">
        <v>46</v>
      </c>
      <c r="S1204" s="111" t="s">
        <v>46</v>
      </c>
      <c r="T1204" s="111" t="s">
        <v>2647</v>
      </c>
      <c r="U1204" s="116">
        <f>+IF(LEN(L4T_30[[#This Row],[KOD]])=1,1,IF(LEN(L4T_30[[#This Row],[KOD]])=8,2,IF(LEN(L4T_30[[#This Row],[KOD]])=15,3,4)))</f>
        <v>4</v>
      </c>
    </row>
    <row r="1205" spans="2:21">
      <c r="B1205" s="109" t="s">
        <v>6106</v>
      </c>
      <c r="C1205" s="110" t="s">
        <v>6107</v>
      </c>
      <c r="D1205" s="111" t="s">
        <v>46</v>
      </c>
      <c r="E1205" s="112" t="s">
        <v>46</v>
      </c>
      <c r="F1205" s="111" t="s">
        <v>46</v>
      </c>
      <c r="G1205" s="112" t="s">
        <v>46</v>
      </c>
      <c r="H1205" s="113">
        <v>0</v>
      </c>
      <c r="I1205" s="113">
        <v>0</v>
      </c>
      <c r="J1205" s="112" t="s">
        <v>6103</v>
      </c>
      <c r="K1205" s="114">
        <v>0</v>
      </c>
      <c r="L1205" s="114" t="s">
        <v>1579</v>
      </c>
      <c r="M1205" s="111" t="s">
        <v>2641</v>
      </c>
      <c r="N1205" s="115">
        <v>0</v>
      </c>
      <c r="O1205" s="115">
        <v>0</v>
      </c>
      <c r="P1205" s="115">
        <v>0</v>
      </c>
      <c r="Q1205" s="111" t="s">
        <v>46</v>
      </c>
      <c r="R1205" s="111" t="s">
        <v>46</v>
      </c>
      <c r="S1205" s="111" t="s">
        <v>46</v>
      </c>
      <c r="T1205" s="111" t="s">
        <v>2652</v>
      </c>
      <c r="U1205" s="116">
        <f>+IF(LEN(L4T_30[[#This Row],[KOD]])=1,1,IF(LEN(L4T_30[[#This Row],[KOD]])=8,2,IF(LEN(L4T_30[[#This Row],[KOD]])=15,3,4)))</f>
        <v>4</v>
      </c>
    </row>
    <row r="1206" spans="2:21">
      <c r="B1206" s="109" t="s">
        <v>6108</v>
      </c>
      <c r="C1206" s="110" t="s">
        <v>6109</v>
      </c>
      <c r="D1206" s="111" t="s">
        <v>46</v>
      </c>
      <c r="E1206" s="112" t="s">
        <v>46</v>
      </c>
      <c r="F1206" s="111" t="s">
        <v>46</v>
      </c>
      <c r="G1206" s="112" t="s">
        <v>46</v>
      </c>
      <c r="H1206" s="113">
        <v>0</v>
      </c>
      <c r="I1206" s="113">
        <v>0</v>
      </c>
      <c r="J1206" s="112" t="s">
        <v>6103</v>
      </c>
      <c r="K1206" s="114">
        <v>0</v>
      </c>
      <c r="L1206" s="114" t="s">
        <v>1579</v>
      </c>
      <c r="M1206" s="111" t="s">
        <v>2641</v>
      </c>
      <c r="N1206" s="115">
        <v>0</v>
      </c>
      <c r="O1206" s="115">
        <v>0</v>
      </c>
      <c r="P1206" s="115">
        <v>0</v>
      </c>
      <c r="Q1206" s="111" t="s">
        <v>46</v>
      </c>
      <c r="R1206" s="111" t="s">
        <v>46</v>
      </c>
      <c r="S1206" s="111" t="s">
        <v>46</v>
      </c>
      <c r="T1206" s="111" t="s">
        <v>2657</v>
      </c>
      <c r="U1206" s="116">
        <f>+IF(LEN(L4T_30[[#This Row],[KOD]])=1,1,IF(LEN(L4T_30[[#This Row],[KOD]])=8,2,IF(LEN(L4T_30[[#This Row],[KOD]])=15,3,4)))</f>
        <v>4</v>
      </c>
    </row>
    <row r="1207" spans="2:21">
      <c r="B1207" s="109" t="s">
        <v>6110</v>
      </c>
      <c r="C1207" s="110" t="s">
        <v>6111</v>
      </c>
      <c r="D1207" s="111" t="s">
        <v>46</v>
      </c>
      <c r="E1207" s="112" t="s">
        <v>46</v>
      </c>
      <c r="F1207" s="111" t="s">
        <v>46</v>
      </c>
      <c r="G1207" s="112" t="s">
        <v>46</v>
      </c>
      <c r="H1207" s="113">
        <v>0</v>
      </c>
      <c r="I1207" s="113">
        <v>0</v>
      </c>
      <c r="J1207" s="112" t="s">
        <v>6103</v>
      </c>
      <c r="K1207" s="114">
        <v>0</v>
      </c>
      <c r="L1207" s="114" t="s">
        <v>1579</v>
      </c>
      <c r="M1207" s="111" t="s">
        <v>2641</v>
      </c>
      <c r="N1207" s="115">
        <v>0</v>
      </c>
      <c r="O1207" s="115">
        <v>0</v>
      </c>
      <c r="P1207" s="115">
        <v>0</v>
      </c>
      <c r="Q1207" s="111" t="s">
        <v>46</v>
      </c>
      <c r="R1207" s="111" t="s">
        <v>46</v>
      </c>
      <c r="S1207" s="111" t="s">
        <v>46</v>
      </c>
      <c r="T1207" s="111" t="s">
        <v>2662</v>
      </c>
      <c r="U1207" s="116">
        <f>+IF(LEN(L4T_30[[#This Row],[KOD]])=1,1,IF(LEN(L4T_30[[#This Row],[KOD]])=8,2,IF(LEN(L4T_30[[#This Row],[KOD]])=15,3,4)))</f>
        <v>4</v>
      </c>
    </row>
    <row r="1208" spans="2:21">
      <c r="B1208" s="109" t="s">
        <v>6112</v>
      </c>
      <c r="C1208" s="110" t="s">
        <v>6113</v>
      </c>
      <c r="D1208" s="111" t="s">
        <v>46</v>
      </c>
      <c r="E1208" s="112" t="s">
        <v>46</v>
      </c>
      <c r="F1208" s="111" t="s">
        <v>46</v>
      </c>
      <c r="G1208" s="112" t="s">
        <v>46</v>
      </c>
      <c r="H1208" s="113">
        <v>0</v>
      </c>
      <c r="I1208" s="113">
        <v>0</v>
      </c>
      <c r="J1208" s="112" t="s">
        <v>6103</v>
      </c>
      <c r="K1208" s="114">
        <v>0</v>
      </c>
      <c r="L1208" s="114" t="s">
        <v>1579</v>
      </c>
      <c r="M1208" s="111" t="s">
        <v>2641</v>
      </c>
      <c r="N1208" s="115">
        <v>0</v>
      </c>
      <c r="O1208" s="115">
        <v>0</v>
      </c>
      <c r="P1208" s="115">
        <v>0</v>
      </c>
      <c r="Q1208" s="111" t="s">
        <v>46</v>
      </c>
      <c r="R1208" s="111" t="s">
        <v>46</v>
      </c>
      <c r="S1208" s="111" t="s">
        <v>46</v>
      </c>
      <c r="T1208" s="111" t="s">
        <v>2667</v>
      </c>
      <c r="U1208" s="116">
        <f>+IF(LEN(L4T_30[[#This Row],[KOD]])=1,1,IF(LEN(L4T_30[[#This Row],[KOD]])=8,2,IF(LEN(L4T_30[[#This Row],[KOD]])=15,3,4)))</f>
        <v>4</v>
      </c>
    </row>
    <row r="1209" spans="2:21">
      <c r="B1209" s="109" t="s">
        <v>6114</v>
      </c>
      <c r="C1209" s="110" t="s">
        <v>6115</v>
      </c>
      <c r="D1209" s="111" t="s">
        <v>46</v>
      </c>
      <c r="E1209" s="112" t="s">
        <v>46</v>
      </c>
      <c r="F1209" s="111" t="s">
        <v>46</v>
      </c>
      <c r="G1209" s="112" t="s">
        <v>46</v>
      </c>
      <c r="H1209" s="113">
        <v>0</v>
      </c>
      <c r="I1209" s="113">
        <v>0</v>
      </c>
      <c r="J1209" s="112" t="s">
        <v>6103</v>
      </c>
      <c r="K1209" s="114">
        <v>0</v>
      </c>
      <c r="L1209" s="114" t="s">
        <v>1579</v>
      </c>
      <c r="M1209" s="111" t="s">
        <v>2641</v>
      </c>
      <c r="N1209" s="115">
        <v>0</v>
      </c>
      <c r="O1209" s="115">
        <v>0</v>
      </c>
      <c r="P1209" s="115">
        <v>0</v>
      </c>
      <c r="Q1209" s="111" t="s">
        <v>46</v>
      </c>
      <c r="R1209" s="111" t="s">
        <v>46</v>
      </c>
      <c r="S1209" s="111" t="s">
        <v>46</v>
      </c>
      <c r="T1209" s="111" t="s">
        <v>2699</v>
      </c>
      <c r="U1209" s="116">
        <f>+IF(LEN(L4T_30[[#This Row],[KOD]])=1,1,IF(LEN(L4T_30[[#This Row],[KOD]])=8,2,IF(LEN(L4T_30[[#This Row],[KOD]])=15,3,4)))</f>
        <v>4</v>
      </c>
    </row>
    <row r="1210" spans="2:21">
      <c r="B1210" s="109" t="s">
        <v>6116</v>
      </c>
      <c r="C1210" s="110" t="s">
        <v>6117</v>
      </c>
      <c r="D1210" s="111" t="s">
        <v>46</v>
      </c>
      <c r="E1210" s="112" t="s">
        <v>46</v>
      </c>
      <c r="F1210" s="111" t="s">
        <v>46</v>
      </c>
      <c r="G1210" s="112" t="s">
        <v>46</v>
      </c>
      <c r="H1210" s="113">
        <v>0</v>
      </c>
      <c r="I1210" s="113">
        <v>0</v>
      </c>
      <c r="J1210" s="112" t="s">
        <v>6103</v>
      </c>
      <c r="K1210" s="114">
        <v>0</v>
      </c>
      <c r="L1210" s="114" t="s">
        <v>1579</v>
      </c>
      <c r="M1210" s="111" t="s">
        <v>2641</v>
      </c>
      <c r="N1210" s="115">
        <v>0</v>
      </c>
      <c r="O1210" s="115">
        <v>0</v>
      </c>
      <c r="P1210" s="115">
        <v>0</v>
      </c>
      <c r="Q1210" s="111" t="s">
        <v>46</v>
      </c>
      <c r="R1210" s="111" t="s">
        <v>46</v>
      </c>
      <c r="S1210" s="111" t="s">
        <v>46</v>
      </c>
      <c r="T1210" s="111" t="s">
        <v>2704</v>
      </c>
      <c r="U1210" s="116">
        <f>+IF(LEN(L4T_30[[#This Row],[KOD]])=1,1,IF(LEN(L4T_30[[#This Row],[KOD]])=8,2,IF(LEN(L4T_30[[#This Row],[KOD]])=15,3,4)))</f>
        <v>4</v>
      </c>
    </row>
    <row r="1211" spans="2:21">
      <c r="B1211" s="109" t="s">
        <v>6118</v>
      </c>
      <c r="C1211" s="110" t="s">
        <v>6119</v>
      </c>
      <c r="D1211" s="111" t="s">
        <v>46</v>
      </c>
      <c r="E1211" s="112" t="s">
        <v>46</v>
      </c>
      <c r="F1211" s="111" t="s">
        <v>46</v>
      </c>
      <c r="G1211" s="112" t="s">
        <v>46</v>
      </c>
      <c r="H1211" s="113">
        <v>0</v>
      </c>
      <c r="I1211" s="113">
        <v>0</v>
      </c>
      <c r="J1211" s="112" t="s">
        <v>6103</v>
      </c>
      <c r="K1211" s="114">
        <v>0</v>
      </c>
      <c r="L1211" s="114" t="s">
        <v>1579</v>
      </c>
      <c r="M1211" s="111" t="s">
        <v>2641</v>
      </c>
      <c r="N1211" s="115">
        <v>0</v>
      </c>
      <c r="O1211" s="115">
        <v>0</v>
      </c>
      <c r="P1211" s="115">
        <v>0</v>
      </c>
      <c r="Q1211" s="111" t="s">
        <v>46</v>
      </c>
      <c r="R1211" s="111" t="s">
        <v>46</v>
      </c>
      <c r="S1211" s="111" t="s">
        <v>46</v>
      </c>
      <c r="T1211" s="111" t="s">
        <v>2709</v>
      </c>
      <c r="U1211" s="116">
        <f>+IF(LEN(L4T_30[[#This Row],[KOD]])=1,1,IF(LEN(L4T_30[[#This Row],[KOD]])=8,2,IF(LEN(L4T_30[[#This Row],[KOD]])=15,3,4)))</f>
        <v>4</v>
      </c>
    </row>
    <row r="1212" spans="2:21">
      <c r="B1212" s="109" t="s">
        <v>6120</v>
      </c>
      <c r="C1212" s="110" t="s">
        <v>6121</v>
      </c>
      <c r="D1212" s="111" t="s">
        <v>46</v>
      </c>
      <c r="E1212" s="112" t="s">
        <v>46</v>
      </c>
      <c r="F1212" s="111" t="s">
        <v>46</v>
      </c>
      <c r="G1212" s="112" t="s">
        <v>46</v>
      </c>
      <c r="H1212" s="113">
        <v>0</v>
      </c>
      <c r="I1212" s="113">
        <v>0</v>
      </c>
      <c r="J1212" s="112" t="s">
        <v>6103</v>
      </c>
      <c r="K1212" s="114">
        <v>0</v>
      </c>
      <c r="L1212" s="114" t="s">
        <v>1579</v>
      </c>
      <c r="M1212" s="111" t="s">
        <v>2641</v>
      </c>
      <c r="N1212" s="115">
        <v>0</v>
      </c>
      <c r="O1212" s="115">
        <v>0</v>
      </c>
      <c r="P1212" s="115">
        <v>0</v>
      </c>
      <c r="Q1212" s="111" t="s">
        <v>46</v>
      </c>
      <c r="R1212" s="111" t="s">
        <v>46</v>
      </c>
      <c r="S1212" s="111" t="s">
        <v>46</v>
      </c>
      <c r="T1212" s="111" t="s">
        <v>2781</v>
      </c>
      <c r="U1212" s="116">
        <f>+IF(LEN(L4T_30[[#This Row],[KOD]])=1,1,IF(LEN(L4T_30[[#This Row],[KOD]])=8,2,IF(LEN(L4T_30[[#This Row],[KOD]])=15,3,4)))</f>
        <v>4</v>
      </c>
    </row>
    <row r="1213" spans="2:21">
      <c r="B1213" s="109" t="s">
        <v>6122</v>
      </c>
      <c r="C1213" s="110" t="s">
        <v>6123</v>
      </c>
      <c r="D1213" s="111" t="s">
        <v>46</v>
      </c>
      <c r="E1213" s="112" t="s">
        <v>46</v>
      </c>
      <c r="F1213" s="111" t="s">
        <v>46</v>
      </c>
      <c r="G1213" s="112" t="s">
        <v>46</v>
      </c>
      <c r="H1213" s="113">
        <v>0</v>
      </c>
      <c r="I1213" s="113">
        <v>0</v>
      </c>
      <c r="J1213" s="112" t="s">
        <v>6103</v>
      </c>
      <c r="K1213" s="114">
        <v>0</v>
      </c>
      <c r="L1213" s="114" t="s">
        <v>1579</v>
      </c>
      <c r="M1213" s="111" t="s">
        <v>2641</v>
      </c>
      <c r="N1213" s="115">
        <v>0</v>
      </c>
      <c r="O1213" s="115">
        <v>0</v>
      </c>
      <c r="P1213" s="115">
        <v>0</v>
      </c>
      <c r="Q1213" s="111" t="s">
        <v>46</v>
      </c>
      <c r="R1213" s="111" t="s">
        <v>46</v>
      </c>
      <c r="S1213" s="111" t="s">
        <v>46</v>
      </c>
      <c r="T1213" s="111" t="s">
        <v>2714</v>
      </c>
      <c r="U1213" s="116">
        <f>+IF(LEN(L4T_30[[#This Row],[KOD]])=1,1,IF(LEN(L4T_30[[#This Row],[KOD]])=8,2,IF(LEN(L4T_30[[#This Row],[KOD]])=15,3,4)))</f>
        <v>4</v>
      </c>
    </row>
    <row r="1214" spans="2:21">
      <c r="B1214" s="109" t="s">
        <v>6124</v>
      </c>
      <c r="C1214" s="110" t="s">
        <v>6125</v>
      </c>
      <c r="D1214" s="111" t="s">
        <v>46</v>
      </c>
      <c r="E1214" s="112" t="s">
        <v>46</v>
      </c>
      <c r="F1214" s="111" t="s">
        <v>46</v>
      </c>
      <c r="G1214" s="112" t="s">
        <v>46</v>
      </c>
      <c r="H1214" s="113">
        <v>0</v>
      </c>
      <c r="I1214" s="113">
        <v>0</v>
      </c>
      <c r="J1214" s="112" t="s">
        <v>6103</v>
      </c>
      <c r="K1214" s="114">
        <v>0</v>
      </c>
      <c r="L1214" s="114" t="s">
        <v>1579</v>
      </c>
      <c r="M1214" s="111" t="s">
        <v>2641</v>
      </c>
      <c r="N1214" s="115">
        <v>0</v>
      </c>
      <c r="O1214" s="115">
        <v>0</v>
      </c>
      <c r="P1214" s="115">
        <v>0</v>
      </c>
      <c r="Q1214" s="111" t="s">
        <v>46</v>
      </c>
      <c r="R1214" s="111" t="s">
        <v>46</v>
      </c>
      <c r="S1214" s="111" t="s">
        <v>46</v>
      </c>
      <c r="T1214" s="111" t="s">
        <v>3136</v>
      </c>
      <c r="U1214" s="116">
        <f>+IF(LEN(L4T_30[[#This Row],[KOD]])=1,1,IF(LEN(L4T_30[[#This Row],[KOD]])=8,2,IF(LEN(L4T_30[[#This Row],[KOD]])=15,3,4)))</f>
        <v>4</v>
      </c>
    </row>
    <row r="1215" spans="2:21">
      <c r="B1215" s="109" t="s">
        <v>6126</v>
      </c>
      <c r="C1215" s="110" t="s">
        <v>6127</v>
      </c>
      <c r="D1215" s="111" t="s">
        <v>46</v>
      </c>
      <c r="E1215" s="112" t="s">
        <v>46</v>
      </c>
      <c r="F1215" s="111" t="s">
        <v>46</v>
      </c>
      <c r="G1215" s="112" t="s">
        <v>46</v>
      </c>
      <c r="H1215" s="113">
        <v>0</v>
      </c>
      <c r="I1215" s="113">
        <v>0</v>
      </c>
      <c r="J1215" s="112" t="s">
        <v>6103</v>
      </c>
      <c r="K1215" s="114">
        <v>0</v>
      </c>
      <c r="L1215" s="114" t="s">
        <v>1579</v>
      </c>
      <c r="M1215" s="111" t="s">
        <v>2641</v>
      </c>
      <c r="N1215" s="115">
        <v>0</v>
      </c>
      <c r="O1215" s="115">
        <v>0</v>
      </c>
      <c r="P1215" s="115">
        <v>0</v>
      </c>
      <c r="Q1215" s="111" t="s">
        <v>46</v>
      </c>
      <c r="R1215" s="111" t="s">
        <v>46</v>
      </c>
      <c r="S1215" s="111" t="s">
        <v>46</v>
      </c>
      <c r="T1215" s="111" t="s">
        <v>2790</v>
      </c>
      <c r="U1215" s="116">
        <f>+IF(LEN(L4T_30[[#This Row],[KOD]])=1,1,IF(LEN(L4T_30[[#This Row],[KOD]])=8,2,IF(LEN(L4T_30[[#This Row],[KOD]])=15,3,4)))</f>
        <v>4</v>
      </c>
    </row>
    <row r="1216" spans="2:21">
      <c r="B1216" s="109" t="s">
        <v>6128</v>
      </c>
      <c r="C1216" s="110" t="s">
        <v>6129</v>
      </c>
      <c r="D1216" s="111" t="s">
        <v>46</v>
      </c>
      <c r="E1216" s="112" t="s">
        <v>46</v>
      </c>
      <c r="F1216" s="111" t="s">
        <v>46</v>
      </c>
      <c r="G1216" s="112" t="s">
        <v>46</v>
      </c>
      <c r="H1216" s="113">
        <v>0</v>
      </c>
      <c r="I1216" s="113">
        <v>0</v>
      </c>
      <c r="J1216" s="112" t="s">
        <v>6103</v>
      </c>
      <c r="K1216" s="114">
        <v>0</v>
      </c>
      <c r="L1216" s="114" t="s">
        <v>1579</v>
      </c>
      <c r="M1216" s="111" t="s">
        <v>2641</v>
      </c>
      <c r="N1216" s="115">
        <v>0</v>
      </c>
      <c r="O1216" s="115">
        <v>0</v>
      </c>
      <c r="P1216" s="115">
        <v>0</v>
      </c>
      <c r="Q1216" s="111" t="s">
        <v>46</v>
      </c>
      <c r="R1216" s="111" t="s">
        <v>46</v>
      </c>
      <c r="S1216" s="111" t="s">
        <v>46</v>
      </c>
      <c r="T1216" s="111" t="s">
        <v>2795</v>
      </c>
      <c r="U1216" s="116">
        <f>+IF(LEN(L4T_30[[#This Row],[KOD]])=1,1,IF(LEN(L4T_30[[#This Row],[KOD]])=8,2,IF(LEN(L4T_30[[#This Row],[KOD]])=15,3,4)))</f>
        <v>4</v>
      </c>
    </row>
    <row r="1217" spans="2:21">
      <c r="B1217" s="109" t="s">
        <v>6130</v>
      </c>
      <c r="C1217" s="110" t="s">
        <v>6131</v>
      </c>
      <c r="D1217" s="111" t="s">
        <v>46</v>
      </c>
      <c r="E1217" s="112" t="s">
        <v>46</v>
      </c>
      <c r="F1217" s="111" t="s">
        <v>46</v>
      </c>
      <c r="G1217" s="112" t="s">
        <v>46</v>
      </c>
      <c r="H1217" s="113">
        <v>0</v>
      </c>
      <c r="I1217" s="113">
        <v>0</v>
      </c>
      <c r="J1217" s="112" t="s">
        <v>6103</v>
      </c>
      <c r="K1217" s="114">
        <v>0</v>
      </c>
      <c r="L1217" s="114" t="s">
        <v>1579</v>
      </c>
      <c r="M1217" s="111" t="s">
        <v>2641</v>
      </c>
      <c r="N1217" s="115">
        <v>0</v>
      </c>
      <c r="O1217" s="115">
        <v>0</v>
      </c>
      <c r="P1217" s="115">
        <v>0</v>
      </c>
      <c r="Q1217" s="111" t="s">
        <v>46</v>
      </c>
      <c r="R1217" s="111" t="s">
        <v>46</v>
      </c>
      <c r="S1217" s="111" t="s">
        <v>46</v>
      </c>
      <c r="T1217" s="111" t="s">
        <v>2720</v>
      </c>
      <c r="U1217" s="116">
        <f>+IF(LEN(L4T_30[[#This Row],[KOD]])=1,1,IF(LEN(L4T_30[[#This Row],[KOD]])=8,2,IF(LEN(L4T_30[[#This Row],[KOD]])=15,3,4)))</f>
        <v>4</v>
      </c>
    </row>
    <row r="1218" spans="2:21">
      <c r="B1218" s="109" t="s">
        <v>6132</v>
      </c>
      <c r="C1218" s="110" t="s">
        <v>6133</v>
      </c>
      <c r="D1218" s="111" t="s">
        <v>46</v>
      </c>
      <c r="E1218" s="112" t="s">
        <v>46</v>
      </c>
      <c r="F1218" s="111" t="s">
        <v>46</v>
      </c>
      <c r="G1218" s="112" t="s">
        <v>46</v>
      </c>
      <c r="H1218" s="113">
        <v>0</v>
      </c>
      <c r="I1218" s="113">
        <v>0</v>
      </c>
      <c r="J1218" s="112" t="s">
        <v>6103</v>
      </c>
      <c r="K1218" s="114">
        <v>0</v>
      </c>
      <c r="L1218" s="114" t="s">
        <v>1579</v>
      </c>
      <c r="M1218" s="111" t="s">
        <v>2641</v>
      </c>
      <c r="N1218" s="115">
        <v>0</v>
      </c>
      <c r="O1218" s="115">
        <v>0</v>
      </c>
      <c r="P1218" s="115">
        <v>0</v>
      </c>
      <c r="Q1218" s="111" t="s">
        <v>46</v>
      </c>
      <c r="R1218" s="111" t="s">
        <v>46</v>
      </c>
      <c r="S1218" s="111" t="s">
        <v>46</v>
      </c>
      <c r="T1218" s="111" t="s">
        <v>2804</v>
      </c>
      <c r="U1218" s="116">
        <f>+IF(LEN(L4T_30[[#This Row],[KOD]])=1,1,IF(LEN(L4T_30[[#This Row],[KOD]])=8,2,IF(LEN(L4T_30[[#This Row],[KOD]])=15,3,4)))</f>
        <v>4</v>
      </c>
    </row>
    <row r="1219" spans="2:21">
      <c r="B1219" s="109" t="s">
        <v>6134</v>
      </c>
      <c r="C1219" s="110" t="s">
        <v>6135</v>
      </c>
      <c r="D1219" s="111" t="s">
        <v>46</v>
      </c>
      <c r="E1219" s="112" t="s">
        <v>46</v>
      </c>
      <c r="F1219" s="111" t="s">
        <v>46</v>
      </c>
      <c r="G1219" s="112" t="s">
        <v>46</v>
      </c>
      <c r="H1219" s="113">
        <v>0</v>
      </c>
      <c r="I1219" s="113">
        <v>0</v>
      </c>
      <c r="J1219" s="112" t="s">
        <v>6103</v>
      </c>
      <c r="K1219" s="114">
        <v>0</v>
      </c>
      <c r="L1219" s="114" t="s">
        <v>1579</v>
      </c>
      <c r="M1219" s="111" t="s">
        <v>2641</v>
      </c>
      <c r="N1219" s="115">
        <v>0</v>
      </c>
      <c r="O1219" s="115">
        <v>0</v>
      </c>
      <c r="P1219" s="115">
        <v>0</v>
      </c>
      <c r="Q1219" s="111" t="s">
        <v>46</v>
      </c>
      <c r="R1219" s="111" t="s">
        <v>46</v>
      </c>
      <c r="S1219" s="111" t="s">
        <v>46</v>
      </c>
      <c r="T1219" s="111" t="s">
        <v>2809</v>
      </c>
      <c r="U1219" s="116">
        <f>+IF(LEN(L4T_30[[#This Row],[KOD]])=1,1,IF(LEN(L4T_30[[#This Row],[KOD]])=8,2,IF(LEN(L4T_30[[#This Row],[KOD]])=15,3,4)))</f>
        <v>4</v>
      </c>
    </row>
    <row r="1220" spans="2:21">
      <c r="B1220" s="109" t="s">
        <v>6136</v>
      </c>
      <c r="C1220" s="110" t="s">
        <v>6137</v>
      </c>
      <c r="D1220" s="111" t="s">
        <v>46</v>
      </c>
      <c r="E1220" s="112" t="s">
        <v>46</v>
      </c>
      <c r="F1220" s="111" t="s">
        <v>46</v>
      </c>
      <c r="G1220" s="112" t="s">
        <v>46</v>
      </c>
      <c r="H1220" s="113">
        <v>0</v>
      </c>
      <c r="I1220" s="113">
        <v>0</v>
      </c>
      <c r="J1220" s="112" t="s">
        <v>6103</v>
      </c>
      <c r="K1220" s="114">
        <v>0</v>
      </c>
      <c r="L1220" s="114" t="s">
        <v>1579</v>
      </c>
      <c r="M1220" s="111" t="s">
        <v>2641</v>
      </c>
      <c r="N1220" s="115">
        <v>0</v>
      </c>
      <c r="O1220" s="115">
        <v>0</v>
      </c>
      <c r="P1220" s="115">
        <v>0</v>
      </c>
      <c r="Q1220" s="111" t="s">
        <v>46</v>
      </c>
      <c r="R1220" s="111" t="s">
        <v>46</v>
      </c>
      <c r="S1220" s="111" t="s">
        <v>46</v>
      </c>
      <c r="T1220" s="111" t="s">
        <v>2730</v>
      </c>
      <c r="U1220" s="116">
        <f>+IF(LEN(L4T_30[[#This Row],[KOD]])=1,1,IF(LEN(L4T_30[[#This Row],[KOD]])=8,2,IF(LEN(L4T_30[[#This Row],[KOD]])=15,3,4)))</f>
        <v>4</v>
      </c>
    </row>
    <row r="1221" spans="2:21">
      <c r="B1221" s="109" t="s">
        <v>6138</v>
      </c>
      <c r="C1221" s="110" t="s">
        <v>6139</v>
      </c>
      <c r="D1221" s="111" t="s">
        <v>2913</v>
      </c>
      <c r="E1221" s="112" t="s">
        <v>46</v>
      </c>
      <c r="F1221" s="111" t="s">
        <v>46</v>
      </c>
      <c r="G1221" s="112" t="s">
        <v>46</v>
      </c>
      <c r="H1221" s="113">
        <v>0</v>
      </c>
      <c r="I1221" s="113">
        <v>0</v>
      </c>
      <c r="J1221" s="112" t="s">
        <v>6103</v>
      </c>
      <c r="K1221" s="114">
        <v>0</v>
      </c>
      <c r="L1221" s="114" t="s">
        <v>1579</v>
      </c>
      <c r="M1221" s="111" t="s">
        <v>2641</v>
      </c>
      <c r="N1221" s="115">
        <v>0</v>
      </c>
      <c r="O1221" s="115">
        <v>0</v>
      </c>
      <c r="P1221" s="115">
        <v>0</v>
      </c>
      <c r="Q1221" s="111" t="s">
        <v>46</v>
      </c>
      <c r="R1221" s="111" t="s">
        <v>46</v>
      </c>
      <c r="S1221" s="111" t="s">
        <v>46</v>
      </c>
      <c r="T1221" s="111" t="s">
        <v>5345</v>
      </c>
      <c r="U1221" s="116">
        <f>+IF(LEN(L4T_30[[#This Row],[KOD]])=1,1,IF(LEN(L4T_30[[#This Row],[KOD]])=8,2,IF(LEN(L4T_30[[#This Row],[KOD]])=15,3,4)))</f>
        <v>4</v>
      </c>
    </row>
    <row r="1222" spans="2:21">
      <c r="B1222" s="104" t="s">
        <v>6140</v>
      </c>
      <c r="C1222" s="41" t="s">
        <v>6141</v>
      </c>
      <c r="D1222" s="43" t="s">
        <v>46</v>
      </c>
      <c r="E1222" s="105" t="s">
        <v>46</v>
      </c>
      <c r="F1222" s="43" t="s">
        <v>46</v>
      </c>
      <c r="G1222" s="105" t="s">
        <v>46</v>
      </c>
      <c r="H1222" s="45">
        <v>0</v>
      </c>
      <c r="I1222" s="45">
        <v>0</v>
      </c>
      <c r="J1222" s="105" t="s">
        <v>46</v>
      </c>
      <c r="K1222" s="106">
        <v>0</v>
      </c>
      <c r="L1222" s="106" t="s">
        <v>46</v>
      </c>
      <c r="M1222" s="43" t="s">
        <v>46</v>
      </c>
      <c r="N1222" s="107">
        <v>0</v>
      </c>
      <c r="O1222" s="107">
        <v>0</v>
      </c>
      <c r="P1222" s="107">
        <v>0</v>
      </c>
      <c r="Q1222" s="43" t="s">
        <v>46</v>
      </c>
      <c r="R1222" s="43" t="s">
        <v>46</v>
      </c>
      <c r="S1222" s="43" t="s">
        <v>5051</v>
      </c>
      <c r="T1222" s="43" t="s">
        <v>46</v>
      </c>
      <c r="U1222" s="108">
        <f>+IF(LEN(L4T_30[[#This Row],[KOD]])=1,1,IF(LEN(L4T_30[[#This Row],[KOD]])=8,2,IF(LEN(L4T_30[[#This Row],[KOD]])=15,3,4)))</f>
        <v>3</v>
      </c>
    </row>
    <row r="1223" spans="2:21">
      <c r="B1223" s="109" t="s">
        <v>6142</v>
      </c>
      <c r="C1223" s="110" t="s">
        <v>6143</v>
      </c>
      <c r="D1223" s="111" t="s">
        <v>2913</v>
      </c>
      <c r="E1223" s="112" t="s">
        <v>46</v>
      </c>
      <c r="F1223" s="111" t="s">
        <v>46</v>
      </c>
      <c r="G1223" s="112" t="s">
        <v>46</v>
      </c>
      <c r="H1223" s="113">
        <v>0</v>
      </c>
      <c r="I1223" s="113">
        <v>0</v>
      </c>
      <c r="J1223" s="112" t="s">
        <v>6144</v>
      </c>
      <c r="K1223" s="114">
        <v>0</v>
      </c>
      <c r="L1223" s="114" t="s">
        <v>5134</v>
      </c>
      <c r="M1223" s="111" t="s">
        <v>2641</v>
      </c>
      <c r="N1223" s="115">
        <v>0</v>
      </c>
      <c r="O1223" s="115">
        <v>0</v>
      </c>
      <c r="P1223" s="115">
        <v>0</v>
      </c>
      <c r="Q1223" s="111" t="s">
        <v>46</v>
      </c>
      <c r="R1223" s="111" t="s">
        <v>46</v>
      </c>
      <c r="S1223" s="111" t="s">
        <v>46</v>
      </c>
      <c r="T1223" s="111" t="s">
        <v>5302</v>
      </c>
      <c r="U1223" s="116">
        <f>+IF(LEN(L4T_30[[#This Row],[KOD]])=1,1,IF(LEN(L4T_30[[#This Row],[KOD]])=8,2,IF(LEN(L4T_30[[#This Row],[KOD]])=15,3,4)))</f>
        <v>4</v>
      </c>
    </row>
    <row r="1224" spans="2:21">
      <c r="B1224" s="99" t="s">
        <v>6145</v>
      </c>
      <c r="C1224" s="33" t="s">
        <v>6146</v>
      </c>
      <c r="D1224" s="35" t="s">
        <v>46</v>
      </c>
      <c r="E1224" s="100" t="s">
        <v>46</v>
      </c>
      <c r="F1224" s="35" t="s">
        <v>46</v>
      </c>
      <c r="G1224" s="100" t="s">
        <v>46</v>
      </c>
      <c r="H1224" s="37">
        <v>0</v>
      </c>
      <c r="I1224" s="37">
        <v>0</v>
      </c>
      <c r="J1224" s="100" t="s">
        <v>46</v>
      </c>
      <c r="K1224" s="101">
        <v>0</v>
      </c>
      <c r="L1224" s="101" t="s">
        <v>46</v>
      </c>
      <c r="M1224" s="35" t="s">
        <v>46</v>
      </c>
      <c r="N1224" s="102">
        <v>0</v>
      </c>
      <c r="O1224" s="102">
        <v>0</v>
      </c>
      <c r="P1224" s="102">
        <v>0</v>
      </c>
      <c r="Q1224" s="35" t="s">
        <v>46</v>
      </c>
      <c r="R1224" s="35" t="s">
        <v>6147</v>
      </c>
      <c r="S1224" s="35" t="s">
        <v>46</v>
      </c>
      <c r="T1224" s="35" t="s">
        <v>46</v>
      </c>
      <c r="U1224" s="103">
        <f>+IF(LEN(L4T_30[[#This Row],[KOD]])=1,1,IF(LEN(L4T_30[[#This Row],[KOD]])=8,2,IF(LEN(L4T_30[[#This Row],[KOD]])=15,3,4)))</f>
        <v>2</v>
      </c>
    </row>
    <row r="1225" spans="2:21">
      <c r="B1225" s="104" t="s">
        <v>6148</v>
      </c>
      <c r="C1225" s="41" t="s">
        <v>6149</v>
      </c>
      <c r="D1225" s="43" t="s">
        <v>46</v>
      </c>
      <c r="E1225" s="105" t="s">
        <v>46</v>
      </c>
      <c r="F1225" s="43" t="s">
        <v>46</v>
      </c>
      <c r="G1225" s="105" t="s">
        <v>46</v>
      </c>
      <c r="H1225" s="45">
        <v>0</v>
      </c>
      <c r="I1225" s="45">
        <v>0</v>
      </c>
      <c r="J1225" s="105" t="s">
        <v>46</v>
      </c>
      <c r="K1225" s="106">
        <v>0</v>
      </c>
      <c r="L1225" s="106" t="s">
        <v>46</v>
      </c>
      <c r="M1225" s="43" t="s">
        <v>46</v>
      </c>
      <c r="N1225" s="107">
        <v>0</v>
      </c>
      <c r="O1225" s="107">
        <v>0</v>
      </c>
      <c r="P1225" s="107">
        <v>0</v>
      </c>
      <c r="Q1225" s="43" t="s">
        <v>46</v>
      </c>
      <c r="R1225" s="43" t="s">
        <v>46</v>
      </c>
      <c r="S1225" s="43" t="s">
        <v>6150</v>
      </c>
      <c r="T1225" s="43" t="s">
        <v>46</v>
      </c>
      <c r="U1225" s="108">
        <f>+IF(LEN(L4T_30[[#This Row],[KOD]])=1,1,IF(LEN(L4T_30[[#This Row],[KOD]])=8,2,IF(LEN(L4T_30[[#This Row],[KOD]])=15,3,4)))</f>
        <v>3</v>
      </c>
    </row>
    <row r="1226" spans="2:21">
      <c r="B1226" s="109" t="s">
        <v>6151</v>
      </c>
      <c r="C1226" s="110" t="s">
        <v>1897</v>
      </c>
      <c r="D1226" s="111" t="s">
        <v>44</v>
      </c>
      <c r="E1226" s="112" t="s">
        <v>46</v>
      </c>
      <c r="F1226" s="111" t="s">
        <v>46</v>
      </c>
      <c r="G1226" s="112" t="s">
        <v>46</v>
      </c>
      <c r="H1226" s="113">
        <v>0</v>
      </c>
      <c r="I1226" s="113">
        <v>0</v>
      </c>
      <c r="J1226" s="112" t="s">
        <v>6152</v>
      </c>
      <c r="K1226" s="114">
        <v>1</v>
      </c>
      <c r="L1226" s="114" t="s">
        <v>1579</v>
      </c>
      <c r="M1226" s="111" t="s">
        <v>2641</v>
      </c>
      <c r="N1226" s="115">
        <v>0</v>
      </c>
      <c r="O1226" s="115">
        <v>0</v>
      </c>
      <c r="P1226" s="115">
        <v>0</v>
      </c>
      <c r="Q1226" s="111" t="s">
        <v>46</v>
      </c>
      <c r="R1226" s="111" t="s">
        <v>46</v>
      </c>
      <c r="S1226" s="111" t="s">
        <v>46</v>
      </c>
      <c r="T1226" s="111" t="s">
        <v>2781</v>
      </c>
      <c r="U1226" s="116">
        <f>+IF(LEN(L4T_30[[#This Row],[KOD]])=1,1,IF(LEN(L4T_30[[#This Row],[KOD]])=8,2,IF(LEN(L4T_30[[#This Row],[KOD]])=15,3,4)))</f>
        <v>4</v>
      </c>
    </row>
    <row r="1227" spans="2:21">
      <c r="B1227" s="109" t="s">
        <v>6153</v>
      </c>
      <c r="C1227" s="110" t="s">
        <v>1899</v>
      </c>
      <c r="D1227" s="111" t="s">
        <v>44</v>
      </c>
      <c r="E1227" s="112" t="s">
        <v>46</v>
      </c>
      <c r="F1227" s="111" t="s">
        <v>46</v>
      </c>
      <c r="G1227" s="112" t="s">
        <v>46</v>
      </c>
      <c r="H1227" s="113">
        <v>0</v>
      </c>
      <c r="I1227" s="113">
        <v>0</v>
      </c>
      <c r="J1227" s="112" t="s">
        <v>6152</v>
      </c>
      <c r="K1227" s="114">
        <v>1</v>
      </c>
      <c r="L1227" s="114" t="s">
        <v>1579</v>
      </c>
      <c r="M1227" s="111" t="s">
        <v>2641</v>
      </c>
      <c r="N1227" s="115">
        <v>0</v>
      </c>
      <c r="O1227" s="115">
        <v>0</v>
      </c>
      <c r="P1227" s="115">
        <v>0</v>
      </c>
      <c r="Q1227" s="111" t="s">
        <v>46</v>
      </c>
      <c r="R1227" s="111" t="s">
        <v>46</v>
      </c>
      <c r="S1227" s="111" t="s">
        <v>46</v>
      </c>
      <c r="T1227" s="111" t="s">
        <v>2939</v>
      </c>
      <c r="U1227" s="116">
        <f>+IF(LEN(L4T_30[[#This Row],[KOD]])=1,1,IF(LEN(L4T_30[[#This Row],[KOD]])=8,2,IF(LEN(L4T_30[[#This Row],[KOD]])=15,3,4)))</f>
        <v>4</v>
      </c>
    </row>
    <row r="1228" spans="2:21">
      <c r="B1228" s="109" t="s">
        <v>6154</v>
      </c>
      <c r="C1228" s="110" t="s">
        <v>6155</v>
      </c>
      <c r="D1228" s="111" t="s">
        <v>44</v>
      </c>
      <c r="E1228" s="112" t="s">
        <v>46</v>
      </c>
      <c r="F1228" s="111" t="s">
        <v>46</v>
      </c>
      <c r="G1228" s="112" t="s">
        <v>46</v>
      </c>
      <c r="H1228" s="113">
        <v>0</v>
      </c>
      <c r="I1228" s="113">
        <v>0</v>
      </c>
      <c r="J1228" s="112" t="s">
        <v>6156</v>
      </c>
      <c r="K1228" s="114">
        <v>1</v>
      </c>
      <c r="L1228" s="114" t="s">
        <v>1579</v>
      </c>
      <c r="M1228" s="111" t="s">
        <v>2641</v>
      </c>
      <c r="N1228" s="115">
        <v>0</v>
      </c>
      <c r="O1228" s="115">
        <v>0</v>
      </c>
      <c r="P1228" s="115">
        <v>0</v>
      </c>
      <c r="Q1228" s="111" t="s">
        <v>46</v>
      </c>
      <c r="R1228" s="111" t="s">
        <v>46</v>
      </c>
      <c r="S1228" s="111" t="s">
        <v>46</v>
      </c>
      <c r="T1228" s="111" t="s">
        <v>2745</v>
      </c>
      <c r="U1228" s="116">
        <f>+IF(LEN(L4T_30[[#This Row],[KOD]])=1,1,IF(LEN(L4T_30[[#This Row],[KOD]])=8,2,IF(LEN(L4T_30[[#This Row],[KOD]])=15,3,4)))</f>
        <v>4</v>
      </c>
    </row>
    <row r="1229" spans="2:21">
      <c r="B1229" s="109" t="s">
        <v>6157</v>
      </c>
      <c r="C1229" s="110" t="s">
        <v>6158</v>
      </c>
      <c r="D1229" s="111" t="s">
        <v>44</v>
      </c>
      <c r="E1229" s="112" t="s">
        <v>46</v>
      </c>
      <c r="F1229" s="111" t="s">
        <v>46</v>
      </c>
      <c r="G1229" s="112" t="s">
        <v>46</v>
      </c>
      <c r="H1229" s="113">
        <v>0</v>
      </c>
      <c r="I1229" s="113">
        <v>0</v>
      </c>
      <c r="J1229" s="112" t="s">
        <v>6156</v>
      </c>
      <c r="K1229" s="114">
        <v>1</v>
      </c>
      <c r="L1229" s="114" t="s">
        <v>1579</v>
      </c>
      <c r="M1229" s="111" t="s">
        <v>2641</v>
      </c>
      <c r="N1229" s="115">
        <v>0</v>
      </c>
      <c r="O1229" s="115">
        <v>0</v>
      </c>
      <c r="P1229" s="115">
        <v>0</v>
      </c>
      <c r="Q1229" s="111" t="s">
        <v>46</v>
      </c>
      <c r="R1229" s="111" t="s">
        <v>46</v>
      </c>
      <c r="S1229" s="111" t="s">
        <v>46</v>
      </c>
      <c r="T1229" s="111" t="s">
        <v>3257</v>
      </c>
      <c r="U1229" s="116">
        <f>+IF(LEN(L4T_30[[#This Row],[KOD]])=1,1,IF(LEN(L4T_30[[#This Row],[KOD]])=8,2,IF(LEN(L4T_30[[#This Row],[KOD]])=15,3,4)))</f>
        <v>4</v>
      </c>
    </row>
    <row r="1230" spans="2:21">
      <c r="B1230" s="109" t="s">
        <v>6159</v>
      </c>
      <c r="C1230" s="110" t="s">
        <v>6160</v>
      </c>
      <c r="D1230" s="111" t="s">
        <v>44</v>
      </c>
      <c r="E1230" s="112" t="s">
        <v>46</v>
      </c>
      <c r="F1230" s="111" t="s">
        <v>46</v>
      </c>
      <c r="G1230" s="112" t="s">
        <v>46</v>
      </c>
      <c r="H1230" s="113">
        <v>0</v>
      </c>
      <c r="I1230" s="113">
        <v>0</v>
      </c>
      <c r="J1230" s="112" t="s">
        <v>6156</v>
      </c>
      <c r="K1230" s="114">
        <v>1</v>
      </c>
      <c r="L1230" s="114" t="s">
        <v>1579</v>
      </c>
      <c r="M1230" s="111" t="s">
        <v>2641</v>
      </c>
      <c r="N1230" s="115">
        <v>0</v>
      </c>
      <c r="O1230" s="115">
        <v>0</v>
      </c>
      <c r="P1230" s="115">
        <v>0</v>
      </c>
      <c r="Q1230" s="111" t="s">
        <v>46</v>
      </c>
      <c r="R1230" s="111" t="s">
        <v>46</v>
      </c>
      <c r="S1230" s="111" t="s">
        <v>46</v>
      </c>
      <c r="T1230" s="111" t="s">
        <v>3262</v>
      </c>
      <c r="U1230" s="116">
        <f>+IF(LEN(L4T_30[[#This Row],[KOD]])=1,1,IF(LEN(L4T_30[[#This Row],[KOD]])=8,2,IF(LEN(L4T_30[[#This Row],[KOD]])=15,3,4)))</f>
        <v>4</v>
      </c>
    </row>
    <row r="1231" spans="2:21">
      <c r="B1231" s="109" t="s">
        <v>6161</v>
      </c>
      <c r="C1231" s="110" t="s">
        <v>6162</v>
      </c>
      <c r="D1231" s="111" t="s">
        <v>44</v>
      </c>
      <c r="E1231" s="112" t="s">
        <v>46</v>
      </c>
      <c r="F1231" s="111" t="s">
        <v>46</v>
      </c>
      <c r="G1231" s="112" t="s">
        <v>46</v>
      </c>
      <c r="H1231" s="113">
        <v>0</v>
      </c>
      <c r="I1231" s="113">
        <v>0</v>
      </c>
      <c r="J1231" s="112" t="s">
        <v>6156</v>
      </c>
      <c r="K1231" s="114">
        <v>1</v>
      </c>
      <c r="L1231" s="114" t="s">
        <v>1579</v>
      </c>
      <c r="M1231" s="111" t="s">
        <v>2641</v>
      </c>
      <c r="N1231" s="115">
        <v>0</v>
      </c>
      <c r="O1231" s="115">
        <v>0</v>
      </c>
      <c r="P1231" s="115">
        <v>0</v>
      </c>
      <c r="Q1231" s="111" t="s">
        <v>46</v>
      </c>
      <c r="R1231" s="111" t="s">
        <v>46</v>
      </c>
      <c r="S1231" s="111" t="s">
        <v>46</v>
      </c>
      <c r="T1231" s="111" t="s">
        <v>2765</v>
      </c>
      <c r="U1231" s="116">
        <f>+IF(LEN(L4T_30[[#This Row],[KOD]])=1,1,IF(LEN(L4T_30[[#This Row],[KOD]])=8,2,IF(LEN(L4T_30[[#This Row],[KOD]])=15,3,4)))</f>
        <v>4</v>
      </c>
    </row>
    <row r="1232" spans="2:21">
      <c r="B1232" s="109" t="s">
        <v>6163</v>
      </c>
      <c r="C1232" s="110" t="s">
        <v>6164</v>
      </c>
      <c r="D1232" s="111" t="s">
        <v>44</v>
      </c>
      <c r="E1232" s="112" t="s">
        <v>46</v>
      </c>
      <c r="F1232" s="111" t="s">
        <v>46</v>
      </c>
      <c r="G1232" s="112" t="s">
        <v>46</v>
      </c>
      <c r="H1232" s="113">
        <v>0</v>
      </c>
      <c r="I1232" s="113">
        <v>0</v>
      </c>
      <c r="J1232" s="112" t="s">
        <v>6156</v>
      </c>
      <c r="K1232" s="114">
        <v>1</v>
      </c>
      <c r="L1232" s="114" t="s">
        <v>1579</v>
      </c>
      <c r="M1232" s="111" t="s">
        <v>2641</v>
      </c>
      <c r="N1232" s="115">
        <v>0</v>
      </c>
      <c r="O1232" s="115">
        <v>0</v>
      </c>
      <c r="P1232" s="115">
        <v>0</v>
      </c>
      <c r="Q1232" s="111" t="s">
        <v>46</v>
      </c>
      <c r="R1232" s="111" t="s">
        <v>46</v>
      </c>
      <c r="S1232" s="111" t="s">
        <v>46</v>
      </c>
      <c r="T1232" s="111" t="s">
        <v>3271</v>
      </c>
      <c r="U1232" s="116">
        <f>+IF(LEN(L4T_30[[#This Row],[KOD]])=1,1,IF(LEN(L4T_30[[#This Row],[KOD]])=8,2,IF(LEN(L4T_30[[#This Row],[KOD]])=15,3,4)))</f>
        <v>4</v>
      </c>
    </row>
    <row r="1233" spans="2:21">
      <c r="B1233" s="109" t="s">
        <v>6165</v>
      </c>
      <c r="C1233" s="110" t="s">
        <v>6166</v>
      </c>
      <c r="D1233" s="111" t="s">
        <v>44</v>
      </c>
      <c r="E1233" s="112" t="s">
        <v>46</v>
      </c>
      <c r="F1233" s="111" t="s">
        <v>46</v>
      </c>
      <c r="G1233" s="112" t="s">
        <v>46</v>
      </c>
      <c r="H1233" s="113">
        <v>0</v>
      </c>
      <c r="I1233" s="113">
        <v>0</v>
      </c>
      <c r="J1233" s="112" t="s">
        <v>6156</v>
      </c>
      <c r="K1233" s="114">
        <v>1</v>
      </c>
      <c r="L1233" s="114" t="s">
        <v>1579</v>
      </c>
      <c r="M1233" s="111" t="s">
        <v>2641</v>
      </c>
      <c r="N1233" s="115">
        <v>0</v>
      </c>
      <c r="O1233" s="115">
        <v>0</v>
      </c>
      <c r="P1233" s="115">
        <v>0</v>
      </c>
      <c r="Q1233" s="111" t="s">
        <v>46</v>
      </c>
      <c r="R1233" s="111" t="s">
        <v>46</v>
      </c>
      <c r="S1233" s="111" t="s">
        <v>46</v>
      </c>
      <c r="T1233" s="111" t="s">
        <v>3299</v>
      </c>
      <c r="U1233" s="116">
        <f>+IF(LEN(L4T_30[[#This Row],[KOD]])=1,1,IF(LEN(L4T_30[[#This Row],[KOD]])=8,2,IF(LEN(L4T_30[[#This Row],[KOD]])=15,3,4)))</f>
        <v>4</v>
      </c>
    </row>
    <row r="1234" spans="2:21">
      <c r="B1234" s="109" t="s">
        <v>6167</v>
      </c>
      <c r="C1234" s="110" t="s">
        <v>6168</v>
      </c>
      <c r="D1234" s="111" t="s">
        <v>44</v>
      </c>
      <c r="E1234" s="112" t="s">
        <v>46</v>
      </c>
      <c r="F1234" s="111" t="s">
        <v>46</v>
      </c>
      <c r="G1234" s="112" t="s">
        <v>46</v>
      </c>
      <c r="H1234" s="113">
        <v>0</v>
      </c>
      <c r="I1234" s="113">
        <v>0</v>
      </c>
      <c r="J1234" s="112" t="s">
        <v>6156</v>
      </c>
      <c r="K1234" s="114">
        <v>1</v>
      </c>
      <c r="L1234" s="114" t="s">
        <v>1579</v>
      </c>
      <c r="M1234" s="111" t="s">
        <v>2641</v>
      </c>
      <c r="N1234" s="115">
        <v>0</v>
      </c>
      <c r="O1234" s="115">
        <v>0</v>
      </c>
      <c r="P1234" s="115">
        <v>0</v>
      </c>
      <c r="Q1234" s="111" t="s">
        <v>46</v>
      </c>
      <c r="R1234" s="111" t="s">
        <v>46</v>
      </c>
      <c r="S1234" s="111" t="s">
        <v>46</v>
      </c>
      <c r="T1234" s="111" t="s">
        <v>3352</v>
      </c>
      <c r="U1234" s="116">
        <f>+IF(LEN(L4T_30[[#This Row],[KOD]])=1,1,IF(LEN(L4T_30[[#This Row],[KOD]])=8,2,IF(LEN(L4T_30[[#This Row],[KOD]])=15,3,4)))</f>
        <v>4</v>
      </c>
    </row>
    <row r="1235" spans="2:21">
      <c r="B1235" s="109" t="s">
        <v>6169</v>
      </c>
      <c r="C1235" s="110" t="s">
        <v>6170</v>
      </c>
      <c r="D1235" s="111" t="s">
        <v>44</v>
      </c>
      <c r="E1235" s="112" t="s">
        <v>46</v>
      </c>
      <c r="F1235" s="111" t="s">
        <v>46</v>
      </c>
      <c r="G1235" s="112" t="s">
        <v>46</v>
      </c>
      <c r="H1235" s="113">
        <v>0</v>
      </c>
      <c r="I1235" s="113">
        <v>0</v>
      </c>
      <c r="J1235" s="112" t="s">
        <v>6156</v>
      </c>
      <c r="K1235" s="114">
        <v>1</v>
      </c>
      <c r="L1235" s="114" t="s">
        <v>1579</v>
      </c>
      <c r="M1235" s="111" t="s">
        <v>2641</v>
      </c>
      <c r="N1235" s="115">
        <v>0</v>
      </c>
      <c r="O1235" s="115">
        <v>0</v>
      </c>
      <c r="P1235" s="115">
        <v>0</v>
      </c>
      <c r="Q1235" s="111" t="s">
        <v>46</v>
      </c>
      <c r="R1235" s="111" t="s">
        <v>46</v>
      </c>
      <c r="S1235" s="111" t="s">
        <v>46</v>
      </c>
      <c r="T1235" s="111" t="s">
        <v>3356</v>
      </c>
      <c r="U1235" s="116">
        <f>+IF(LEN(L4T_30[[#This Row],[KOD]])=1,1,IF(LEN(L4T_30[[#This Row],[KOD]])=8,2,IF(LEN(L4T_30[[#This Row],[KOD]])=15,3,4)))</f>
        <v>4</v>
      </c>
    </row>
    <row r="1236" spans="2:21">
      <c r="B1236" s="109" t="s">
        <v>6171</v>
      </c>
      <c r="C1236" s="110" t="s">
        <v>6172</v>
      </c>
      <c r="D1236" s="111" t="s">
        <v>44</v>
      </c>
      <c r="E1236" s="112" t="s">
        <v>46</v>
      </c>
      <c r="F1236" s="111" t="s">
        <v>46</v>
      </c>
      <c r="G1236" s="112" t="s">
        <v>46</v>
      </c>
      <c r="H1236" s="113">
        <v>0</v>
      </c>
      <c r="I1236" s="113">
        <v>0</v>
      </c>
      <c r="J1236" s="112" t="s">
        <v>6156</v>
      </c>
      <c r="K1236" s="114">
        <v>1</v>
      </c>
      <c r="L1236" s="114" t="s">
        <v>1579</v>
      </c>
      <c r="M1236" s="111" t="s">
        <v>2641</v>
      </c>
      <c r="N1236" s="115">
        <v>0</v>
      </c>
      <c r="O1236" s="115">
        <v>0</v>
      </c>
      <c r="P1236" s="115">
        <v>0</v>
      </c>
      <c r="Q1236" s="111" t="s">
        <v>46</v>
      </c>
      <c r="R1236" s="111" t="s">
        <v>46</v>
      </c>
      <c r="S1236" s="111" t="s">
        <v>46</v>
      </c>
      <c r="T1236" s="111" t="s">
        <v>3361</v>
      </c>
      <c r="U1236" s="116">
        <f>+IF(LEN(L4T_30[[#This Row],[KOD]])=1,1,IF(LEN(L4T_30[[#This Row],[KOD]])=8,2,IF(LEN(L4T_30[[#This Row],[KOD]])=15,3,4)))</f>
        <v>4</v>
      </c>
    </row>
    <row r="1237" spans="2:21">
      <c r="B1237" s="109" t="s">
        <v>6173</v>
      </c>
      <c r="C1237" s="110" t="s">
        <v>6174</v>
      </c>
      <c r="D1237" s="111" t="s">
        <v>44</v>
      </c>
      <c r="E1237" s="112" t="s">
        <v>46</v>
      </c>
      <c r="F1237" s="111" t="s">
        <v>46</v>
      </c>
      <c r="G1237" s="112" t="s">
        <v>46</v>
      </c>
      <c r="H1237" s="113">
        <v>0</v>
      </c>
      <c r="I1237" s="113">
        <v>0</v>
      </c>
      <c r="J1237" s="112" t="s">
        <v>6156</v>
      </c>
      <c r="K1237" s="114">
        <v>1</v>
      </c>
      <c r="L1237" s="114" t="s">
        <v>1579</v>
      </c>
      <c r="M1237" s="111" t="s">
        <v>2641</v>
      </c>
      <c r="N1237" s="115">
        <v>0</v>
      </c>
      <c r="O1237" s="115">
        <v>0</v>
      </c>
      <c r="P1237" s="115">
        <v>0</v>
      </c>
      <c r="Q1237" s="111" t="s">
        <v>46</v>
      </c>
      <c r="R1237" s="111" t="s">
        <v>46</v>
      </c>
      <c r="S1237" s="111" t="s">
        <v>46</v>
      </c>
      <c r="T1237" s="111" t="s">
        <v>3366</v>
      </c>
      <c r="U1237" s="116">
        <f>+IF(LEN(L4T_30[[#This Row],[KOD]])=1,1,IF(LEN(L4T_30[[#This Row],[KOD]])=8,2,IF(LEN(L4T_30[[#This Row],[KOD]])=15,3,4)))</f>
        <v>4</v>
      </c>
    </row>
    <row r="1238" spans="2:21">
      <c r="B1238" s="109" t="s">
        <v>6175</v>
      </c>
      <c r="C1238" s="110" t="s">
        <v>6176</v>
      </c>
      <c r="D1238" s="111" t="s">
        <v>44</v>
      </c>
      <c r="E1238" s="112" t="s">
        <v>46</v>
      </c>
      <c r="F1238" s="111" t="s">
        <v>46</v>
      </c>
      <c r="G1238" s="112" t="s">
        <v>46</v>
      </c>
      <c r="H1238" s="113">
        <v>0</v>
      </c>
      <c r="I1238" s="113">
        <v>0</v>
      </c>
      <c r="J1238" s="112" t="s">
        <v>6156</v>
      </c>
      <c r="K1238" s="114">
        <v>1</v>
      </c>
      <c r="L1238" s="114" t="s">
        <v>1579</v>
      </c>
      <c r="M1238" s="111" t="s">
        <v>2641</v>
      </c>
      <c r="N1238" s="115">
        <v>0</v>
      </c>
      <c r="O1238" s="115">
        <v>0</v>
      </c>
      <c r="P1238" s="115">
        <v>0</v>
      </c>
      <c r="Q1238" s="111" t="s">
        <v>46</v>
      </c>
      <c r="R1238" s="111" t="s">
        <v>46</v>
      </c>
      <c r="S1238" s="111" t="s">
        <v>46</v>
      </c>
      <c r="T1238" s="111" t="s">
        <v>3371</v>
      </c>
      <c r="U1238" s="116">
        <f>+IF(LEN(L4T_30[[#This Row],[KOD]])=1,1,IF(LEN(L4T_30[[#This Row],[KOD]])=8,2,IF(LEN(L4T_30[[#This Row],[KOD]])=15,3,4)))</f>
        <v>4</v>
      </c>
    </row>
    <row r="1239" spans="2:21">
      <c r="B1239" s="109" t="s">
        <v>6177</v>
      </c>
      <c r="C1239" s="110" t="s">
        <v>6178</v>
      </c>
      <c r="D1239" s="111" t="s">
        <v>44</v>
      </c>
      <c r="E1239" s="112" t="s">
        <v>46</v>
      </c>
      <c r="F1239" s="111" t="s">
        <v>46</v>
      </c>
      <c r="G1239" s="112" t="s">
        <v>46</v>
      </c>
      <c r="H1239" s="113">
        <v>0</v>
      </c>
      <c r="I1239" s="113">
        <v>0</v>
      </c>
      <c r="J1239" s="112" t="s">
        <v>6156</v>
      </c>
      <c r="K1239" s="114">
        <v>1</v>
      </c>
      <c r="L1239" s="114" t="s">
        <v>1579</v>
      </c>
      <c r="M1239" s="111" t="s">
        <v>2641</v>
      </c>
      <c r="N1239" s="115">
        <v>0</v>
      </c>
      <c r="O1239" s="115">
        <v>0</v>
      </c>
      <c r="P1239" s="115">
        <v>0</v>
      </c>
      <c r="Q1239" s="111" t="s">
        <v>46</v>
      </c>
      <c r="R1239" s="111" t="s">
        <v>46</v>
      </c>
      <c r="S1239" s="111" t="s">
        <v>46</v>
      </c>
      <c r="T1239" s="111" t="s">
        <v>3376</v>
      </c>
      <c r="U1239" s="116">
        <f>+IF(LEN(L4T_30[[#This Row],[KOD]])=1,1,IF(LEN(L4T_30[[#This Row],[KOD]])=8,2,IF(LEN(L4T_30[[#This Row],[KOD]])=15,3,4)))</f>
        <v>4</v>
      </c>
    </row>
    <row r="1240" spans="2:21">
      <c r="B1240" s="109" t="s">
        <v>6179</v>
      </c>
      <c r="C1240" s="110" t="s">
        <v>6180</v>
      </c>
      <c r="D1240" s="111" t="s">
        <v>44</v>
      </c>
      <c r="E1240" s="112" t="s">
        <v>46</v>
      </c>
      <c r="F1240" s="111" t="s">
        <v>46</v>
      </c>
      <c r="G1240" s="112" t="s">
        <v>46</v>
      </c>
      <c r="H1240" s="113">
        <v>0</v>
      </c>
      <c r="I1240" s="113">
        <v>0</v>
      </c>
      <c r="J1240" s="112" t="s">
        <v>6156</v>
      </c>
      <c r="K1240" s="114">
        <v>1</v>
      </c>
      <c r="L1240" s="114" t="s">
        <v>1579</v>
      </c>
      <c r="M1240" s="111" t="s">
        <v>2641</v>
      </c>
      <c r="N1240" s="115">
        <v>0</v>
      </c>
      <c r="O1240" s="115">
        <v>0</v>
      </c>
      <c r="P1240" s="115">
        <v>0</v>
      </c>
      <c r="Q1240" s="111" t="s">
        <v>46</v>
      </c>
      <c r="R1240" s="111" t="s">
        <v>46</v>
      </c>
      <c r="S1240" s="111" t="s">
        <v>46</v>
      </c>
      <c r="T1240" s="111" t="s">
        <v>3381</v>
      </c>
      <c r="U1240" s="116">
        <f>+IF(LEN(L4T_30[[#This Row],[KOD]])=1,1,IF(LEN(L4T_30[[#This Row],[KOD]])=8,2,IF(LEN(L4T_30[[#This Row],[KOD]])=15,3,4)))</f>
        <v>4</v>
      </c>
    </row>
    <row r="1241" spans="2:21">
      <c r="B1241" s="109" t="s">
        <v>6181</v>
      </c>
      <c r="C1241" s="110" t="s">
        <v>6182</v>
      </c>
      <c r="D1241" s="111" t="s">
        <v>44</v>
      </c>
      <c r="E1241" s="112" t="s">
        <v>46</v>
      </c>
      <c r="F1241" s="111" t="s">
        <v>46</v>
      </c>
      <c r="G1241" s="112" t="s">
        <v>46</v>
      </c>
      <c r="H1241" s="113">
        <v>0</v>
      </c>
      <c r="I1241" s="113">
        <v>0</v>
      </c>
      <c r="J1241" s="112" t="s">
        <v>6156</v>
      </c>
      <c r="K1241" s="114">
        <v>1</v>
      </c>
      <c r="L1241" s="114" t="s">
        <v>1579</v>
      </c>
      <c r="M1241" s="111" t="s">
        <v>2641</v>
      </c>
      <c r="N1241" s="115">
        <v>0</v>
      </c>
      <c r="O1241" s="115">
        <v>0</v>
      </c>
      <c r="P1241" s="115">
        <v>0</v>
      </c>
      <c r="Q1241" s="111" t="s">
        <v>46</v>
      </c>
      <c r="R1241" s="111" t="s">
        <v>46</v>
      </c>
      <c r="S1241" s="111" t="s">
        <v>46</v>
      </c>
      <c r="T1241" s="111" t="s">
        <v>2971</v>
      </c>
      <c r="U1241" s="116">
        <f>+IF(LEN(L4T_30[[#This Row],[KOD]])=1,1,IF(LEN(L4T_30[[#This Row],[KOD]])=8,2,IF(LEN(L4T_30[[#This Row],[KOD]])=15,3,4)))</f>
        <v>4</v>
      </c>
    </row>
    <row r="1242" spans="2:21">
      <c r="B1242" s="109" t="s">
        <v>6183</v>
      </c>
      <c r="C1242" s="110" t="s">
        <v>6184</v>
      </c>
      <c r="D1242" s="111" t="s">
        <v>44</v>
      </c>
      <c r="E1242" s="112" t="s">
        <v>46</v>
      </c>
      <c r="F1242" s="111" t="s">
        <v>46</v>
      </c>
      <c r="G1242" s="112" t="s">
        <v>46</v>
      </c>
      <c r="H1242" s="113">
        <v>0</v>
      </c>
      <c r="I1242" s="113">
        <v>0</v>
      </c>
      <c r="J1242" s="112" t="s">
        <v>6156</v>
      </c>
      <c r="K1242" s="114">
        <v>1</v>
      </c>
      <c r="L1242" s="114" t="s">
        <v>1579</v>
      </c>
      <c r="M1242" s="111" t="s">
        <v>2641</v>
      </c>
      <c r="N1242" s="115">
        <v>0</v>
      </c>
      <c r="O1242" s="115">
        <v>0</v>
      </c>
      <c r="P1242" s="115">
        <v>0</v>
      </c>
      <c r="Q1242" s="111" t="s">
        <v>46</v>
      </c>
      <c r="R1242" s="111" t="s">
        <v>46</v>
      </c>
      <c r="S1242" s="111" t="s">
        <v>46</v>
      </c>
      <c r="T1242" s="111" t="s">
        <v>3444</v>
      </c>
      <c r="U1242" s="116">
        <f>+IF(LEN(L4T_30[[#This Row],[KOD]])=1,1,IF(LEN(L4T_30[[#This Row],[KOD]])=8,2,IF(LEN(L4T_30[[#This Row],[KOD]])=15,3,4)))</f>
        <v>4</v>
      </c>
    </row>
    <row r="1243" spans="2:21">
      <c r="B1243" s="109" t="s">
        <v>6185</v>
      </c>
      <c r="C1243" s="110" t="s">
        <v>6186</v>
      </c>
      <c r="D1243" s="111" t="s">
        <v>44</v>
      </c>
      <c r="E1243" s="112" t="s">
        <v>46</v>
      </c>
      <c r="F1243" s="111" t="s">
        <v>46</v>
      </c>
      <c r="G1243" s="112" t="s">
        <v>46</v>
      </c>
      <c r="H1243" s="113">
        <v>0</v>
      </c>
      <c r="I1243" s="113">
        <v>0</v>
      </c>
      <c r="J1243" s="112" t="s">
        <v>6156</v>
      </c>
      <c r="K1243" s="114">
        <v>1</v>
      </c>
      <c r="L1243" s="114" t="s">
        <v>1579</v>
      </c>
      <c r="M1243" s="111" t="s">
        <v>2641</v>
      </c>
      <c r="N1243" s="115">
        <v>0</v>
      </c>
      <c r="O1243" s="115">
        <v>0</v>
      </c>
      <c r="P1243" s="115">
        <v>0</v>
      </c>
      <c r="Q1243" s="111" t="s">
        <v>46</v>
      </c>
      <c r="R1243" s="111" t="s">
        <v>46</v>
      </c>
      <c r="S1243" s="111" t="s">
        <v>46</v>
      </c>
      <c r="T1243" s="111" t="s">
        <v>2976</v>
      </c>
      <c r="U1243" s="116">
        <f>+IF(LEN(L4T_30[[#This Row],[KOD]])=1,1,IF(LEN(L4T_30[[#This Row],[KOD]])=8,2,IF(LEN(L4T_30[[#This Row],[KOD]])=15,3,4)))</f>
        <v>4</v>
      </c>
    </row>
    <row r="1244" spans="2:21">
      <c r="B1244" s="109" t="s">
        <v>6187</v>
      </c>
      <c r="C1244" s="110" t="s">
        <v>6188</v>
      </c>
      <c r="D1244" s="111" t="s">
        <v>44</v>
      </c>
      <c r="E1244" s="112" t="s">
        <v>46</v>
      </c>
      <c r="F1244" s="111" t="s">
        <v>46</v>
      </c>
      <c r="G1244" s="112" t="s">
        <v>46</v>
      </c>
      <c r="H1244" s="113">
        <v>0</v>
      </c>
      <c r="I1244" s="113">
        <v>0</v>
      </c>
      <c r="J1244" s="112" t="s">
        <v>6156</v>
      </c>
      <c r="K1244" s="114">
        <v>1</v>
      </c>
      <c r="L1244" s="114" t="s">
        <v>1579</v>
      </c>
      <c r="M1244" s="111" t="s">
        <v>2641</v>
      </c>
      <c r="N1244" s="115">
        <v>0</v>
      </c>
      <c r="O1244" s="115">
        <v>0</v>
      </c>
      <c r="P1244" s="115">
        <v>0</v>
      </c>
      <c r="Q1244" s="111" t="s">
        <v>46</v>
      </c>
      <c r="R1244" s="111" t="s">
        <v>46</v>
      </c>
      <c r="S1244" s="111" t="s">
        <v>46</v>
      </c>
      <c r="T1244" s="111" t="s">
        <v>6189</v>
      </c>
      <c r="U1244" s="116">
        <f>+IF(LEN(L4T_30[[#This Row],[KOD]])=1,1,IF(LEN(L4T_30[[#This Row],[KOD]])=8,2,IF(LEN(L4T_30[[#This Row],[KOD]])=15,3,4)))</f>
        <v>4</v>
      </c>
    </row>
    <row r="1245" spans="2:21">
      <c r="B1245" s="109" t="s">
        <v>6190</v>
      </c>
      <c r="C1245" s="110" t="s">
        <v>6191</v>
      </c>
      <c r="D1245" s="111" t="s">
        <v>44</v>
      </c>
      <c r="E1245" s="112" t="s">
        <v>46</v>
      </c>
      <c r="F1245" s="111" t="s">
        <v>46</v>
      </c>
      <c r="G1245" s="112" t="s">
        <v>46</v>
      </c>
      <c r="H1245" s="113">
        <v>0</v>
      </c>
      <c r="I1245" s="113">
        <v>0</v>
      </c>
      <c r="J1245" s="112" t="s">
        <v>6156</v>
      </c>
      <c r="K1245" s="114">
        <v>1</v>
      </c>
      <c r="L1245" s="114" t="s">
        <v>1579</v>
      </c>
      <c r="M1245" s="111" t="s">
        <v>2641</v>
      </c>
      <c r="N1245" s="115">
        <v>0</v>
      </c>
      <c r="O1245" s="115">
        <v>0</v>
      </c>
      <c r="P1245" s="115">
        <v>0</v>
      </c>
      <c r="Q1245" s="111" t="s">
        <v>46</v>
      </c>
      <c r="R1245" s="111" t="s">
        <v>46</v>
      </c>
      <c r="S1245" s="111" t="s">
        <v>46</v>
      </c>
      <c r="T1245" s="111" t="s">
        <v>5416</v>
      </c>
      <c r="U1245" s="116">
        <f>+IF(LEN(L4T_30[[#This Row],[KOD]])=1,1,IF(LEN(L4T_30[[#This Row],[KOD]])=8,2,IF(LEN(L4T_30[[#This Row],[KOD]])=15,3,4)))</f>
        <v>4</v>
      </c>
    </row>
    <row r="1246" spans="2:21">
      <c r="B1246" s="109" t="s">
        <v>6192</v>
      </c>
      <c r="C1246" s="110" t="s">
        <v>6193</v>
      </c>
      <c r="D1246" s="111" t="s">
        <v>44</v>
      </c>
      <c r="E1246" s="112" t="s">
        <v>46</v>
      </c>
      <c r="F1246" s="111" t="s">
        <v>46</v>
      </c>
      <c r="G1246" s="112" t="s">
        <v>46</v>
      </c>
      <c r="H1246" s="113">
        <v>0</v>
      </c>
      <c r="I1246" s="113">
        <v>0</v>
      </c>
      <c r="J1246" s="112" t="s">
        <v>6156</v>
      </c>
      <c r="K1246" s="114">
        <v>1</v>
      </c>
      <c r="L1246" s="114" t="s">
        <v>1579</v>
      </c>
      <c r="M1246" s="111" t="s">
        <v>2641</v>
      </c>
      <c r="N1246" s="115">
        <v>0</v>
      </c>
      <c r="O1246" s="115">
        <v>0</v>
      </c>
      <c r="P1246" s="115">
        <v>0</v>
      </c>
      <c r="Q1246" s="111" t="s">
        <v>46</v>
      </c>
      <c r="R1246" s="111" t="s">
        <v>46</v>
      </c>
      <c r="S1246" s="111" t="s">
        <v>46</v>
      </c>
      <c r="T1246" s="111" t="s">
        <v>3516</v>
      </c>
      <c r="U1246" s="116">
        <f>+IF(LEN(L4T_30[[#This Row],[KOD]])=1,1,IF(LEN(L4T_30[[#This Row],[KOD]])=8,2,IF(LEN(L4T_30[[#This Row],[KOD]])=15,3,4)))</f>
        <v>4</v>
      </c>
    </row>
    <row r="1247" spans="2:21">
      <c r="B1247" s="109" t="s">
        <v>6194</v>
      </c>
      <c r="C1247" s="110" t="s">
        <v>6195</v>
      </c>
      <c r="D1247" s="111" t="s">
        <v>44</v>
      </c>
      <c r="E1247" s="112" t="s">
        <v>46</v>
      </c>
      <c r="F1247" s="111" t="s">
        <v>46</v>
      </c>
      <c r="G1247" s="112" t="s">
        <v>46</v>
      </c>
      <c r="H1247" s="113">
        <v>0</v>
      </c>
      <c r="I1247" s="113">
        <v>0</v>
      </c>
      <c r="J1247" s="112" t="s">
        <v>6156</v>
      </c>
      <c r="K1247" s="114">
        <v>1</v>
      </c>
      <c r="L1247" s="114" t="s">
        <v>1579</v>
      </c>
      <c r="M1247" s="111" t="s">
        <v>2641</v>
      </c>
      <c r="N1247" s="115">
        <v>0</v>
      </c>
      <c r="O1247" s="115">
        <v>0</v>
      </c>
      <c r="P1247" s="115">
        <v>0</v>
      </c>
      <c r="Q1247" s="111" t="s">
        <v>46</v>
      </c>
      <c r="R1247" s="111" t="s">
        <v>46</v>
      </c>
      <c r="S1247" s="111" t="s">
        <v>46</v>
      </c>
      <c r="T1247" s="111" t="s">
        <v>3520</v>
      </c>
      <c r="U1247" s="116">
        <f>+IF(LEN(L4T_30[[#This Row],[KOD]])=1,1,IF(LEN(L4T_30[[#This Row],[KOD]])=8,2,IF(LEN(L4T_30[[#This Row],[KOD]])=15,3,4)))</f>
        <v>4</v>
      </c>
    </row>
    <row r="1248" spans="2:21">
      <c r="B1248" s="109" t="s">
        <v>6196</v>
      </c>
      <c r="C1248" s="110" t="s">
        <v>6197</v>
      </c>
      <c r="D1248" s="111" t="s">
        <v>44</v>
      </c>
      <c r="E1248" s="112" t="s">
        <v>46</v>
      </c>
      <c r="F1248" s="111" t="s">
        <v>46</v>
      </c>
      <c r="G1248" s="112" t="s">
        <v>46</v>
      </c>
      <c r="H1248" s="113">
        <v>0</v>
      </c>
      <c r="I1248" s="113">
        <v>0</v>
      </c>
      <c r="J1248" s="112" t="s">
        <v>6156</v>
      </c>
      <c r="K1248" s="114">
        <v>1</v>
      </c>
      <c r="L1248" s="114" t="s">
        <v>1579</v>
      </c>
      <c r="M1248" s="111" t="s">
        <v>2641</v>
      </c>
      <c r="N1248" s="115">
        <v>0</v>
      </c>
      <c r="O1248" s="115">
        <v>0</v>
      </c>
      <c r="P1248" s="115">
        <v>0</v>
      </c>
      <c r="Q1248" s="111" t="s">
        <v>46</v>
      </c>
      <c r="R1248" s="111" t="s">
        <v>46</v>
      </c>
      <c r="S1248" s="111" t="s">
        <v>46</v>
      </c>
      <c r="T1248" s="111" t="s">
        <v>3540</v>
      </c>
      <c r="U1248" s="116">
        <f>+IF(LEN(L4T_30[[#This Row],[KOD]])=1,1,IF(LEN(L4T_30[[#This Row],[KOD]])=8,2,IF(LEN(L4T_30[[#This Row],[KOD]])=15,3,4)))</f>
        <v>4</v>
      </c>
    </row>
    <row r="1249" spans="2:21">
      <c r="B1249" s="109" t="s">
        <v>6198</v>
      </c>
      <c r="C1249" s="110" t="s">
        <v>6199</v>
      </c>
      <c r="D1249" s="111" t="s">
        <v>44</v>
      </c>
      <c r="E1249" s="112" t="s">
        <v>46</v>
      </c>
      <c r="F1249" s="111" t="s">
        <v>46</v>
      </c>
      <c r="G1249" s="112" t="s">
        <v>46</v>
      </c>
      <c r="H1249" s="113">
        <v>0</v>
      </c>
      <c r="I1249" s="113">
        <v>0</v>
      </c>
      <c r="J1249" s="112" t="s">
        <v>6156</v>
      </c>
      <c r="K1249" s="114">
        <v>1</v>
      </c>
      <c r="L1249" s="114" t="s">
        <v>1579</v>
      </c>
      <c r="M1249" s="111" t="s">
        <v>2641</v>
      </c>
      <c r="N1249" s="115">
        <v>0</v>
      </c>
      <c r="O1249" s="115">
        <v>0</v>
      </c>
      <c r="P1249" s="115">
        <v>0</v>
      </c>
      <c r="Q1249" s="111" t="s">
        <v>46</v>
      </c>
      <c r="R1249" s="111" t="s">
        <v>46</v>
      </c>
      <c r="S1249" s="111" t="s">
        <v>46</v>
      </c>
      <c r="T1249" s="111" t="s">
        <v>5290</v>
      </c>
      <c r="U1249" s="116">
        <f>+IF(LEN(L4T_30[[#This Row],[KOD]])=1,1,IF(LEN(L4T_30[[#This Row],[KOD]])=8,2,IF(LEN(L4T_30[[#This Row],[KOD]])=15,3,4)))</f>
        <v>4</v>
      </c>
    </row>
    <row r="1250" spans="2:21">
      <c r="B1250" s="109" t="s">
        <v>6200</v>
      </c>
      <c r="C1250" s="110" t="s">
        <v>6201</v>
      </c>
      <c r="D1250" s="111" t="s">
        <v>44</v>
      </c>
      <c r="E1250" s="112" t="s">
        <v>46</v>
      </c>
      <c r="F1250" s="111" t="s">
        <v>46</v>
      </c>
      <c r="G1250" s="112" t="s">
        <v>46</v>
      </c>
      <c r="H1250" s="113">
        <v>0</v>
      </c>
      <c r="I1250" s="113">
        <v>0</v>
      </c>
      <c r="J1250" s="112" t="s">
        <v>6156</v>
      </c>
      <c r="K1250" s="114">
        <v>1</v>
      </c>
      <c r="L1250" s="114" t="s">
        <v>1579</v>
      </c>
      <c r="M1250" s="111" t="s">
        <v>2641</v>
      </c>
      <c r="N1250" s="115">
        <v>0</v>
      </c>
      <c r="O1250" s="115">
        <v>0</v>
      </c>
      <c r="P1250" s="115">
        <v>0</v>
      </c>
      <c r="Q1250" s="111" t="s">
        <v>46</v>
      </c>
      <c r="R1250" s="111" t="s">
        <v>46</v>
      </c>
      <c r="S1250" s="111" t="s">
        <v>46</v>
      </c>
      <c r="T1250" s="111" t="s">
        <v>5293</v>
      </c>
      <c r="U1250" s="116">
        <f>+IF(LEN(L4T_30[[#This Row],[KOD]])=1,1,IF(LEN(L4T_30[[#This Row],[KOD]])=8,2,IF(LEN(L4T_30[[#This Row],[KOD]])=15,3,4)))</f>
        <v>4</v>
      </c>
    </row>
    <row r="1251" spans="2:21">
      <c r="B1251" s="109" t="s">
        <v>6202</v>
      </c>
      <c r="C1251" s="110" t="s">
        <v>6203</v>
      </c>
      <c r="D1251" s="111" t="s">
        <v>44</v>
      </c>
      <c r="E1251" s="112" t="s">
        <v>46</v>
      </c>
      <c r="F1251" s="111" t="s">
        <v>46</v>
      </c>
      <c r="G1251" s="112" t="s">
        <v>46</v>
      </c>
      <c r="H1251" s="113">
        <v>0</v>
      </c>
      <c r="I1251" s="113">
        <v>0</v>
      </c>
      <c r="J1251" s="112" t="s">
        <v>6156</v>
      </c>
      <c r="K1251" s="114">
        <v>1</v>
      </c>
      <c r="L1251" s="114" t="s">
        <v>1579</v>
      </c>
      <c r="M1251" s="111" t="s">
        <v>2641</v>
      </c>
      <c r="N1251" s="115">
        <v>0</v>
      </c>
      <c r="O1251" s="115">
        <v>0</v>
      </c>
      <c r="P1251" s="115">
        <v>0</v>
      </c>
      <c r="Q1251" s="111" t="s">
        <v>46</v>
      </c>
      <c r="R1251" s="111" t="s">
        <v>46</v>
      </c>
      <c r="S1251" s="111" t="s">
        <v>46</v>
      </c>
      <c r="T1251" s="111" t="s">
        <v>5296</v>
      </c>
      <c r="U1251" s="116">
        <f>+IF(LEN(L4T_30[[#This Row],[KOD]])=1,1,IF(LEN(L4T_30[[#This Row],[KOD]])=8,2,IF(LEN(L4T_30[[#This Row],[KOD]])=15,3,4)))</f>
        <v>4</v>
      </c>
    </row>
    <row r="1252" spans="2:21">
      <c r="B1252" s="109" t="s">
        <v>6204</v>
      </c>
      <c r="C1252" s="110" t="s">
        <v>6205</v>
      </c>
      <c r="D1252" s="111" t="s">
        <v>44</v>
      </c>
      <c r="E1252" s="112" t="s">
        <v>46</v>
      </c>
      <c r="F1252" s="111" t="s">
        <v>46</v>
      </c>
      <c r="G1252" s="112" t="s">
        <v>46</v>
      </c>
      <c r="H1252" s="113">
        <v>0</v>
      </c>
      <c r="I1252" s="113">
        <v>0</v>
      </c>
      <c r="J1252" s="112" t="s">
        <v>6156</v>
      </c>
      <c r="K1252" s="114">
        <v>1</v>
      </c>
      <c r="L1252" s="114" t="s">
        <v>1579</v>
      </c>
      <c r="M1252" s="111" t="s">
        <v>2641</v>
      </c>
      <c r="N1252" s="115">
        <v>0</v>
      </c>
      <c r="O1252" s="115">
        <v>0</v>
      </c>
      <c r="P1252" s="115">
        <v>0</v>
      </c>
      <c r="Q1252" s="111" t="s">
        <v>46</v>
      </c>
      <c r="R1252" s="111" t="s">
        <v>46</v>
      </c>
      <c r="S1252" s="111" t="s">
        <v>46</v>
      </c>
      <c r="T1252" s="111" t="s">
        <v>6206</v>
      </c>
      <c r="U1252" s="116">
        <f>+IF(LEN(L4T_30[[#This Row],[KOD]])=1,1,IF(LEN(L4T_30[[#This Row],[KOD]])=8,2,IF(LEN(L4T_30[[#This Row],[KOD]])=15,3,4)))</f>
        <v>4</v>
      </c>
    </row>
    <row r="1253" spans="2:21">
      <c r="B1253" s="109" t="s">
        <v>7513</v>
      </c>
      <c r="C1253" s="110" t="s">
        <v>1245</v>
      </c>
      <c r="D1253" s="111" t="s">
        <v>44</v>
      </c>
      <c r="E1253" s="112" t="s">
        <v>46</v>
      </c>
      <c r="F1253" s="111" t="s">
        <v>46</v>
      </c>
      <c r="G1253" s="112" t="s">
        <v>46</v>
      </c>
      <c r="H1253" s="113">
        <v>0</v>
      </c>
      <c r="I1253" s="113">
        <v>0</v>
      </c>
      <c r="J1253" s="112" t="s">
        <v>46</v>
      </c>
      <c r="K1253" s="114">
        <v>0</v>
      </c>
      <c r="L1253" s="114" t="s">
        <v>1579</v>
      </c>
      <c r="M1253" s="111" t="s">
        <v>46</v>
      </c>
      <c r="N1253" s="115">
        <v>0</v>
      </c>
      <c r="O1253" s="115">
        <v>0</v>
      </c>
      <c r="P1253" s="115">
        <v>0</v>
      </c>
      <c r="Q1253" s="111" t="s">
        <v>46</v>
      </c>
      <c r="R1253" s="111" t="s">
        <v>46</v>
      </c>
      <c r="S1253" s="111" t="s">
        <v>46</v>
      </c>
      <c r="T1253" s="111" t="s">
        <v>5331</v>
      </c>
      <c r="U1253" s="116">
        <f>+IF(LEN(L4T_30[[#This Row],[KOD]])=1,1,IF(LEN(L4T_30[[#This Row],[KOD]])=8,2,IF(LEN(L4T_30[[#This Row],[KOD]])=15,3,4)))</f>
        <v>4</v>
      </c>
    </row>
    <row r="1254" spans="2:21">
      <c r="B1254" s="109" t="s">
        <v>6207</v>
      </c>
      <c r="C1254" s="110" t="s">
        <v>6208</v>
      </c>
      <c r="D1254" s="111" t="s">
        <v>44</v>
      </c>
      <c r="E1254" s="112" t="s">
        <v>46</v>
      </c>
      <c r="F1254" s="111" t="s">
        <v>46</v>
      </c>
      <c r="G1254" s="112" t="s">
        <v>46</v>
      </c>
      <c r="H1254" s="113">
        <v>0</v>
      </c>
      <c r="I1254" s="113">
        <v>0</v>
      </c>
      <c r="J1254" s="112" t="s">
        <v>6156</v>
      </c>
      <c r="K1254" s="114">
        <v>1</v>
      </c>
      <c r="L1254" s="114" t="s">
        <v>1579</v>
      </c>
      <c r="M1254" s="111" t="s">
        <v>2641</v>
      </c>
      <c r="N1254" s="115">
        <v>0</v>
      </c>
      <c r="O1254" s="115">
        <v>0</v>
      </c>
      <c r="P1254" s="115">
        <v>0</v>
      </c>
      <c r="Q1254" s="111" t="s">
        <v>46</v>
      </c>
      <c r="R1254" s="111" t="s">
        <v>46</v>
      </c>
      <c r="S1254" s="111" t="s">
        <v>46</v>
      </c>
      <c r="T1254" s="111" t="s">
        <v>2987</v>
      </c>
      <c r="U1254" s="116">
        <f>+IF(LEN(L4T_30[[#This Row],[KOD]])=1,1,IF(LEN(L4T_30[[#This Row],[KOD]])=8,2,IF(LEN(L4T_30[[#This Row],[KOD]])=15,3,4)))</f>
        <v>4</v>
      </c>
    </row>
    <row r="1255" spans="2:21">
      <c r="B1255" s="109" t="s">
        <v>6209</v>
      </c>
      <c r="C1255" s="110" t="s">
        <v>6210</v>
      </c>
      <c r="D1255" s="111" t="s">
        <v>44</v>
      </c>
      <c r="E1255" s="112" t="s">
        <v>46</v>
      </c>
      <c r="F1255" s="111" t="s">
        <v>46</v>
      </c>
      <c r="G1255" s="112" t="s">
        <v>46</v>
      </c>
      <c r="H1255" s="113">
        <v>0</v>
      </c>
      <c r="I1255" s="113">
        <v>0</v>
      </c>
      <c r="J1255" s="112" t="s">
        <v>6156</v>
      </c>
      <c r="K1255" s="114">
        <v>1</v>
      </c>
      <c r="L1255" s="114" t="s">
        <v>1579</v>
      </c>
      <c r="M1255" s="111" t="s">
        <v>2641</v>
      </c>
      <c r="N1255" s="115">
        <v>0</v>
      </c>
      <c r="O1255" s="115">
        <v>0</v>
      </c>
      <c r="P1255" s="115">
        <v>0</v>
      </c>
      <c r="Q1255" s="111" t="s">
        <v>46</v>
      </c>
      <c r="R1255" s="111" t="s">
        <v>46</v>
      </c>
      <c r="S1255" s="111" t="s">
        <v>46</v>
      </c>
      <c r="T1255" s="111" t="s">
        <v>2993</v>
      </c>
      <c r="U1255" s="116">
        <f>+IF(LEN(L4T_30[[#This Row],[KOD]])=1,1,IF(LEN(L4T_30[[#This Row],[KOD]])=8,2,IF(LEN(L4T_30[[#This Row],[KOD]])=15,3,4)))</f>
        <v>4</v>
      </c>
    </row>
    <row r="1256" spans="2:21">
      <c r="B1256" s="109" t="s">
        <v>6211</v>
      </c>
      <c r="C1256" s="110" t="s">
        <v>6212</v>
      </c>
      <c r="D1256" s="111" t="s">
        <v>44</v>
      </c>
      <c r="E1256" s="112" t="s">
        <v>46</v>
      </c>
      <c r="F1256" s="111" t="s">
        <v>46</v>
      </c>
      <c r="G1256" s="112" t="s">
        <v>46</v>
      </c>
      <c r="H1256" s="113">
        <v>0</v>
      </c>
      <c r="I1256" s="113">
        <v>0</v>
      </c>
      <c r="J1256" s="112" t="s">
        <v>6156</v>
      </c>
      <c r="K1256" s="114">
        <v>1</v>
      </c>
      <c r="L1256" s="114" t="s">
        <v>1579</v>
      </c>
      <c r="M1256" s="111" t="s">
        <v>2641</v>
      </c>
      <c r="N1256" s="115">
        <v>0</v>
      </c>
      <c r="O1256" s="115">
        <v>0</v>
      </c>
      <c r="P1256" s="115">
        <v>0</v>
      </c>
      <c r="Q1256" s="111" t="s">
        <v>46</v>
      </c>
      <c r="R1256" s="111" t="s">
        <v>46</v>
      </c>
      <c r="S1256" s="111" t="s">
        <v>46</v>
      </c>
      <c r="T1256" s="111" t="s">
        <v>2998</v>
      </c>
      <c r="U1256" s="116">
        <f>+IF(LEN(L4T_30[[#This Row],[KOD]])=1,1,IF(LEN(L4T_30[[#This Row],[KOD]])=8,2,IF(LEN(L4T_30[[#This Row],[KOD]])=15,3,4)))</f>
        <v>4</v>
      </c>
    </row>
    <row r="1257" spans="2:21">
      <c r="B1257" s="109" t="s">
        <v>6213</v>
      </c>
      <c r="C1257" s="110" t="s">
        <v>6214</v>
      </c>
      <c r="D1257" s="111" t="s">
        <v>44</v>
      </c>
      <c r="E1257" s="112" t="s">
        <v>46</v>
      </c>
      <c r="F1257" s="111" t="s">
        <v>46</v>
      </c>
      <c r="G1257" s="112" t="s">
        <v>46</v>
      </c>
      <c r="H1257" s="113">
        <v>0</v>
      </c>
      <c r="I1257" s="113">
        <v>0</v>
      </c>
      <c r="J1257" s="112" t="s">
        <v>6156</v>
      </c>
      <c r="K1257" s="114">
        <v>1</v>
      </c>
      <c r="L1257" s="114" t="s">
        <v>1579</v>
      </c>
      <c r="M1257" s="111" t="s">
        <v>2641</v>
      </c>
      <c r="N1257" s="115">
        <v>0</v>
      </c>
      <c r="O1257" s="115">
        <v>0</v>
      </c>
      <c r="P1257" s="115">
        <v>0</v>
      </c>
      <c r="Q1257" s="111" t="s">
        <v>46</v>
      </c>
      <c r="R1257" s="111" t="s">
        <v>46</v>
      </c>
      <c r="S1257" s="111" t="s">
        <v>46</v>
      </c>
      <c r="T1257" s="111" t="s">
        <v>3003</v>
      </c>
      <c r="U1257" s="116">
        <f>+IF(LEN(L4T_30[[#This Row],[KOD]])=1,1,IF(LEN(L4T_30[[#This Row],[KOD]])=8,2,IF(LEN(L4T_30[[#This Row],[KOD]])=15,3,4)))</f>
        <v>4</v>
      </c>
    </row>
    <row r="1258" spans="2:21">
      <c r="B1258" s="109" t="s">
        <v>6215</v>
      </c>
      <c r="C1258" s="110" t="s">
        <v>6216</v>
      </c>
      <c r="D1258" s="111" t="s">
        <v>44</v>
      </c>
      <c r="E1258" s="112" t="s">
        <v>46</v>
      </c>
      <c r="F1258" s="111" t="s">
        <v>46</v>
      </c>
      <c r="G1258" s="112" t="s">
        <v>46</v>
      </c>
      <c r="H1258" s="113">
        <v>0</v>
      </c>
      <c r="I1258" s="113">
        <v>0</v>
      </c>
      <c r="J1258" s="112" t="s">
        <v>6156</v>
      </c>
      <c r="K1258" s="114">
        <v>1</v>
      </c>
      <c r="L1258" s="114" t="s">
        <v>1579</v>
      </c>
      <c r="M1258" s="111" t="s">
        <v>2641</v>
      </c>
      <c r="N1258" s="115">
        <v>0</v>
      </c>
      <c r="O1258" s="115">
        <v>0</v>
      </c>
      <c r="P1258" s="115">
        <v>0</v>
      </c>
      <c r="Q1258" s="111" t="s">
        <v>46</v>
      </c>
      <c r="R1258" s="111" t="s">
        <v>46</v>
      </c>
      <c r="S1258" s="111" t="s">
        <v>46</v>
      </c>
      <c r="T1258" s="111" t="s">
        <v>3008</v>
      </c>
      <c r="U1258" s="116">
        <f>+IF(LEN(L4T_30[[#This Row],[KOD]])=1,1,IF(LEN(L4T_30[[#This Row],[KOD]])=8,2,IF(LEN(L4T_30[[#This Row],[KOD]])=15,3,4)))</f>
        <v>4</v>
      </c>
    </row>
    <row r="1259" spans="2:21">
      <c r="B1259" s="109" t="s">
        <v>6217</v>
      </c>
      <c r="C1259" s="110" t="s">
        <v>6218</v>
      </c>
      <c r="D1259" s="111" t="s">
        <v>44</v>
      </c>
      <c r="E1259" s="112" t="s">
        <v>46</v>
      </c>
      <c r="F1259" s="111" t="s">
        <v>46</v>
      </c>
      <c r="G1259" s="112" t="s">
        <v>46</v>
      </c>
      <c r="H1259" s="113">
        <v>0</v>
      </c>
      <c r="I1259" s="113">
        <v>0</v>
      </c>
      <c r="J1259" s="112" t="s">
        <v>6156</v>
      </c>
      <c r="K1259" s="114">
        <v>1</v>
      </c>
      <c r="L1259" s="114" t="s">
        <v>1579</v>
      </c>
      <c r="M1259" s="111" t="s">
        <v>2641</v>
      </c>
      <c r="N1259" s="115">
        <v>0</v>
      </c>
      <c r="O1259" s="115">
        <v>0</v>
      </c>
      <c r="P1259" s="115">
        <v>0</v>
      </c>
      <c r="Q1259" s="111" t="s">
        <v>46</v>
      </c>
      <c r="R1259" s="111" t="s">
        <v>46</v>
      </c>
      <c r="S1259" s="111" t="s">
        <v>46</v>
      </c>
      <c r="T1259" s="111" t="s">
        <v>5568</v>
      </c>
      <c r="U1259" s="116">
        <f>+IF(LEN(L4T_30[[#This Row],[KOD]])=1,1,IF(LEN(L4T_30[[#This Row],[KOD]])=8,2,IF(LEN(L4T_30[[#This Row],[KOD]])=15,3,4)))</f>
        <v>4</v>
      </c>
    </row>
    <row r="1260" spans="2:21">
      <c r="B1260" s="109" t="s">
        <v>6219</v>
      </c>
      <c r="C1260" s="110" t="s">
        <v>6220</v>
      </c>
      <c r="D1260" s="111" t="s">
        <v>44</v>
      </c>
      <c r="E1260" s="112" t="s">
        <v>46</v>
      </c>
      <c r="F1260" s="111" t="s">
        <v>46</v>
      </c>
      <c r="G1260" s="112" t="s">
        <v>46</v>
      </c>
      <c r="H1260" s="113">
        <v>0</v>
      </c>
      <c r="I1260" s="113">
        <v>0</v>
      </c>
      <c r="J1260" s="112" t="s">
        <v>6156</v>
      </c>
      <c r="K1260" s="114">
        <v>1</v>
      </c>
      <c r="L1260" s="114" t="s">
        <v>1579</v>
      </c>
      <c r="M1260" s="111" t="s">
        <v>2641</v>
      </c>
      <c r="N1260" s="115">
        <v>0</v>
      </c>
      <c r="O1260" s="115">
        <v>0</v>
      </c>
      <c r="P1260" s="115">
        <v>0</v>
      </c>
      <c r="Q1260" s="111" t="s">
        <v>46</v>
      </c>
      <c r="R1260" s="111" t="s">
        <v>46</v>
      </c>
      <c r="S1260" s="111" t="s">
        <v>46</v>
      </c>
      <c r="T1260" s="111" t="s">
        <v>5571</v>
      </c>
      <c r="U1260" s="116">
        <f>+IF(LEN(L4T_30[[#This Row],[KOD]])=1,1,IF(LEN(L4T_30[[#This Row],[KOD]])=8,2,IF(LEN(L4T_30[[#This Row],[KOD]])=15,3,4)))</f>
        <v>4</v>
      </c>
    </row>
    <row r="1261" spans="2:21">
      <c r="B1261" s="109" t="s">
        <v>6221</v>
      </c>
      <c r="C1261" s="110" t="s">
        <v>6222</v>
      </c>
      <c r="D1261" s="111" t="s">
        <v>44</v>
      </c>
      <c r="E1261" s="112" t="s">
        <v>46</v>
      </c>
      <c r="F1261" s="111" t="s">
        <v>46</v>
      </c>
      <c r="G1261" s="112" t="s">
        <v>46</v>
      </c>
      <c r="H1261" s="113">
        <v>0</v>
      </c>
      <c r="I1261" s="113">
        <v>0</v>
      </c>
      <c r="J1261" s="112" t="s">
        <v>6156</v>
      </c>
      <c r="K1261" s="114">
        <v>1</v>
      </c>
      <c r="L1261" s="114" t="s">
        <v>1579</v>
      </c>
      <c r="M1261" s="111" t="s">
        <v>2641</v>
      </c>
      <c r="N1261" s="115">
        <v>0</v>
      </c>
      <c r="O1261" s="115">
        <v>0</v>
      </c>
      <c r="P1261" s="115">
        <v>0</v>
      </c>
      <c r="Q1261" s="111" t="s">
        <v>46</v>
      </c>
      <c r="R1261" s="111" t="s">
        <v>46</v>
      </c>
      <c r="S1261" s="111" t="s">
        <v>46</v>
      </c>
      <c r="T1261" s="111" t="s">
        <v>5334</v>
      </c>
      <c r="U1261" s="116">
        <f>+IF(LEN(L4T_30[[#This Row],[KOD]])=1,1,IF(LEN(L4T_30[[#This Row],[KOD]])=8,2,IF(LEN(L4T_30[[#This Row],[KOD]])=15,3,4)))</f>
        <v>4</v>
      </c>
    </row>
    <row r="1262" spans="2:21">
      <c r="B1262" s="109" t="s">
        <v>6223</v>
      </c>
      <c r="C1262" s="110" t="s">
        <v>6224</v>
      </c>
      <c r="D1262" s="111" t="s">
        <v>44</v>
      </c>
      <c r="E1262" s="112" t="s">
        <v>46</v>
      </c>
      <c r="F1262" s="111" t="s">
        <v>46</v>
      </c>
      <c r="G1262" s="112" t="s">
        <v>46</v>
      </c>
      <c r="H1262" s="113">
        <v>0</v>
      </c>
      <c r="I1262" s="113">
        <v>0</v>
      </c>
      <c r="J1262" s="112" t="s">
        <v>6156</v>
      </c>
      <c r="K1262" s="114">
        <v>1</v>
      </c>
      <c r="L1262" s="114" t="s">
        <v>1579</v>
      </c>
      <c r="M1262" s="111" t="s">
        <v>2641</v>
      </c>
      <c r="N1262" s="115">
        <v>0</v>
      </c>
      <c r="O1262" s="115">
        <v>0</v>
      </c>
      <c r="P1262" s="115">
        <v>0</v>
      </c>
      <c r="Q1262" s="111" t="s">
        <v>46</v>
      </c>
      <c r="R1262" s="111" t="s">
        <v>46</v>
      </c>
      <c r="S1262" s="111" t="s">
        <v>46</v>
      </c>
      <c r="T1262" s="111" t="s">
        <v>5970</v>
      </c>
      <c r="U1262" s="116">
        <f>+IF(LEN(L4T_30[[#This Row],[KOD]])=1,1,IF(LEN(L4T_30[[#This Row],[KOD]])=8,2,IF(LEN(L4T_30[[#This Row],[KOD]])=15,3,4)))</f>
        <v>4</v>
      </c>
    </row>
    <row r="1263" spans="2:21">
      <c r="B1263" s="109" t="s">
        <v>6225</v>
      </c>
      <c r="C1263" s="110" t="s">
        <v>6226</v>
      </c>
      <c r="D1263" s="111" t="s">
        <v>44</v>
      </c>
      <c r="E1263" s="112" t="s">
        <v>46</v>
      </c>
      <c r="F1263" s="111" t="s">
        <v>46</v>
      </c>
      <c r="G1263" s="112" t="s">
        <v>46</v>
      </c>
      <c r="H1263" s="113">
        <v>0</v>
      </c>
      <c r="I1263" s="113">
        <v>0</v>
      </c>
      <c r="J1263" s="112" t="s">
        <v>6156</v>
      </c>
      <c r="K1263" s="114">
        <v>1</v>
      </c>
      <c r="L1263" s="114" t="s">
        <v>1579</v>
      </c>
      <c r="M1263" s="111" t="s">
        <v>2641</v>
      </c>
      <c r="N1263" s="115">
        <v>0</v>
      </c>
      <c r="O1263" s="115">
        <v>0</v>
      </c>
      <c r="P1263" s="115">
        <v>0</v>
      </c>
      <c r="Q1263" s="111" t="s">
        <v>46</v>
      </c>
      <c r="R1263" s="111" t="s">
        <v>46</v>
      </c>
      <c r="S1263" s="111" t="s">
        <v>46</v>
      </c>
      <c r="T1263" s="111" t="s">
        <v>5282</v>
      </c>
      <c r="U1263" s="116">
        <f>+IF(LEN(L4T_30[[#This Row],[KOD]])=1,1,IF(LEN(L4T_30[[#This Row],[KOD]])=8,2,IF(LEN(L4T_30[[#This Row],[KOD]])=15,3,4)))</f>
        <v>4</v>
      </c>
    </row>
    <row r="1264" spans="2:21">
      <c r="B1264" s="109" t="s">
        <v>6227</v>
      </c>
      <c r="C1264" s="110" t="s">
        <v>6228</v>
      </c>
      <c r="D1264" s="111" t="s">
        <v>44</v>
      </c>
      <c r="E1264" s="112" t="s">
        <v>46</v>
      </c>
      <c r="F1264" s="111" t="s">
        <v>46</v>
      </c>
      <c r="G1264" s="112" t="s">
        <v>46</v>
      </c>
      <c r="H1264" s="113">
        <v>0</v>
      </c>
      <c r="I1264" s="113">
        <v>0</v>
      </c>
      <c r="J1264" s="112" t="s">
        <v>6156</v>
      </c>
      <c r="K1264" s="114">
        <v>1</v>
      </c>
      <c r="L1264" s="114" t="s">
        <v>1579</v>
      </c>
      <c r="M1264" s="111" t="s">
        <v>2641</v>
      </c>
      <c r="N1264" s="115">
        <v>0</v>
      </c>
      <c r="O1264" s="115">
        <v>0</v>
      </c>
      <c r="P1264" s="115">
        <v>0</v>
      </c>
      <c r="Q1264" s="111" t="s">
        <v>46</v>
      </c>
      <c r="R1264" s="111" t="s">
        <v>46</v>
      </c>
      <c r="S1264" s="111" t="s">
        <v>46</v>
      </c>
      <c r="T1264" s="111" t="s">
        <v>5342</v>
      </c>
      <c r="U1264" s="116">
        <f>+IF(LEN(L4T_30[[#This Row],[KOD]])=1,1,IF(LEN(L4T_30[[#This Row],[KOD]])=8,2,IF(LEN(L4T_30[[#This Row],[KOD]])=15,3,4)))</f>
        <v>4</v>
      </c>
    </row>
    <row r="1265" spans="2:21">
      <c r="B1265" s="109" t="s">
        <v>6229</v>
      </c>
      <c r="C1265" s="110" t="s">
        <v>6230</v>
      </c>
      <c r="D1265" s="111" t="s">
        <v>44</v>
      </c>
      <c r="E1265" s="112" t="s">
        <v>46</v>
      </c>
      <c r="F1265" s="111" t="s">
        <v>46</v>
      </c>
      <c r="G1265" s="112" t="s">
        <v>46</v>
      </c>
      <c r="H1265" s="113">
        <v>0</v>
      </c>
      <c r="I1265" s="113">
        <v>0</v>
      </c>
      <c r="J1265" s="112" t="s">
        <v>6156</v>
      </c>
      <c r="K1265" s="114">
        <v>1</v>
      </c>
      <c r="L1265" s="114" t="s">
        <v>1579</v>
      </c>
      <c r="M1265" s="111" t="s">
        <v>2641</v>
      </c>
      <c r="N1265" s="115">
        <v>0</v>
      </c>
      <c r="O1265" s="115">
        <v>0</v>
      </c>
      <c r="P1265" s="115">
        <v>0</v>
      </c>
      <c r="Q1265" s="111" t="s">
        <v>46</v>
      </c>
      <c r="R1265" s="111" t="s">
        <v>46</v>
      </c>
      <c r="S1265" s="111" t="s">
        <v>46</v>
      </c>
      <c r="T1265" s="111" t="s">
        <v>5978</v>
      </c>
      <c r="U1265" s="116">
        <f>+IF(LEN(L4T_30[[#This Row],[KOD]])=1,1,IF(LEN(L4T_30[[#This Row],[KOD]])=8,2,IF(LEN(L4T_30[[#This Row],[KOD]])=15,3,4)))</f>
        <v>4</v>
      </c>
    </row>
    <row r="1266" spans="2:21">
      <c r="B1266" s="109" t="s">
        <v>6231</v>
      </c>
      <c r="C1266" s="110" t="s">
        <v>6232</v>
      </c>
      <c r="D1266" s="111" t="s">
        <v>44</v>
      </c>
      <c r="E1266" s="112" t="s">
        <v>46</v>
      </c>
      <c r="F1266" s="111" t="s">
        <v>46</v>
      </c>
      <c r="G1266" s="112" t="s">
        <v>46</v>
      </c>
      <c r="H1266" s="113">
        <v>0</v>
      </c>
      <c r="I1266" s="113">
        <v>0</v>
      </c>
      <c r="J1266" s="112" t="s">
        <v>6156</v>
      </c>
      <c r="K1266" s="114">
        <v>1</v>
      </c>
      <c r="L1266" s="114" t="s">
        <v>1579</v>
      </c>
      <c r="M1266" s="111" t="s">
        <v>2641</v>
      </c>
      <c r="N1266" s="115">
        <v>0</v>
      </c>
      <c r="O1266" s="115">
        <v>0</v>
      </c>
      <c r="P1266" s="115">
        <v>0</v>
      </c>
      <c r="Q1266" s="111" t="s">
        <v>46</v>
      </c>
      <c r="R1266" s="111" t="s">
        <v>46</v>
      </c>
      <c r="S1266" s="111" t="s">
        <v>46</v>
      </c>
      <c r="T1266" s="111" t="s">
        <v>6233</v>
      </c>
      <c r="U1266" s="116">
        <f>+IF(LEN(L4T_30[[#This Row],[KOD]])=1,1,IF(LEN(L4T_30[[#This Row],[KOD]])=8,2,IF(LEN(L4T_30[[#This Row],[KOD]])=15,3,4)))</f>
        <v>4</v>
      </c>
    </row>
    <row r="1267" spans="2:21">
      <c r="B1267" s="109" t="s">
        <v>6234</v>
      </c>
      <c r="C1267" s="110" t="s">
        <v>6235</v>
      </c>
      <c r="D1267" s="111" t="s">
        <v>44</v>
      </c>
      <c r="E1267" s="112" t="s">
        <v>46</v>
      </c>
      <c r="F1267" s="111" t="s">
        <v>46</v>
      </c>
      <c r="G1267" s="112" t="s">
        <v>46</v>
      </c>
      <c r="H1267" s="113">
        <v>0</v>
      </c>
      <c r="I1267" s="113">
        <v>0</v>
      </c>
      <c r="J1267" s="112" t="s">
        <v>6156</v>
      </c>
      <c r="K1267" s="114">
        <v>1</v>
      </c>
      <c r="L1267" s="114" t="s">
        <v>1579</v>
      </c>
      <c r="M1267" s="111" t="s">
        <v>2641</v>
      </c>
      <c r="N1267" s="115">
        <v>0</v>
      </c>
      <c r="O1267" s="115">
        <v>0</v>
      </c>
      <c r="P1267" s="115">
        <v>0</v>
      </c>
      <c r="Q1267" s="111" t="s">
        <v>46</v>
      </c>
      <c r="R1267" s="111" t="s">
        <v>46</v>
      </c>
      <c r="S1267" s="111" t="s">
        <v>46</v>
      </c>
      <c r="T1267" s="111" t="s">
        <v>5600</v>
      </c>
      <c r="U1267" s="116">
        <f>+IF(LEN(L4T_30[[#This Row],[KOD]])=1,1,IF(LEN(L4T_30[[#This Row],[KOD]])=8,2,IF(LEN(L4T_30[[#This Row],[KOD]])=15,3,4)))</f>
        <v>4</v>
      </c>
    </row>
    <row r="1268" spans="2:21">
      <c r="B1268" s="109" t="s">
        <v>6236</v>
      </c>
      <c r="C1268" s="110" t="s">
        <v>6237</v>
      </c>
      <c r="D1268" s="111" t="s">
        <v>44</v>
      </c>
      <c r="E1268" s="112" t="s">
        <v>46</v>
      </c>
      <c r="F1268" s="111" t="s">
        <v>46</v>
      </c>
      <c r="G1268" s="112" t="s">
        <v>46</v>
      </c>
      <c r="H1268" s="113">
        <v>0</v>
      </c>
      <c r="I1268" s="113">
        <v>0</v>
      </c>
      <c r="J1268" s="112" t="s">
        <v>6156</v>
      </c>
      <c r="K1268" s="114">
        <v>1</v>
      </c>
      <c r="L1268" s="114" t="s">
        <v>1579</v>
      </c>
      <c r="M1268" s="111" t="s">
        <v>2641</v>
      </c>
      <c r="N1268" s="115">
        <v>0</v>
      </c>
      <c r="O1268" s="115">
        <v>0</v>
      </c>
      <c r="P1268" s="115">
        <v>0</v>
      </c>
      <c r="Q1268" s="111" t="s">
        <v>46</v>
      </c>
      <c r="R1268" s="111" t="s">
        <v>46</v>
      </c>
      <c r="S1268" s="111" t="s">
        <v>46</v>
      </c>
      <c r="T1268" s="111" t="s">
        <v>5603</v>
      </c>
      <c r="U1268" s="116">
        <f>+IF(LEN(L4T_30[[#This Row],[KOD]])=1,1,IF(LEN(L4T_30[[#This Row],[KOD]])=8,2,IF(LEN(L4T_30[[#This Row],[KOD]])=15,3,4)))</f>
        <v>4</v>
      </c>
    </row>
    <row r="1269" spans="2:21">
      <c r="B1269" s="109" t="s">
        <v>6238</v>
      </c>
      <c r="C1269" s="110" t="s">
        <v>6239</v>
      </c>
      <c r="D1269" s="111" t="s">
        <v>44</v>
      </c>
      <c r="E1269" s="112" t="s">
        <v>46</v>
      </c>
      <c r="F1269" s="111" t="s">
        <v>46</v>
      </c>
      <c r="G1269" s="112" t="s">
        <v>46</v>
      </c>
      <c r="H1269" s="113">
        <v>0</v>
      </c>
      <c r="I1269" s="113">
        <v>0</v>
      </c>
      <c r="J1269" s="112" t="s">
        <v>6156</v>
      </c>
      <c r="K1269" s="114">
        <v>1</v>
      </c>
      <c r="L1269" s="114" t="s">
        <v>1579</v>
      </c>
      <c r="M1269" s="111" t="s">
        <v>2641</v>
      </c>
      <c r="N1269" s="115">
        <v>0</v>
      </c>
      <c r="O1269" s="115">
        <v>0</v>
      </c>
      <c r="P1269" s="115">
        <v>0</v>
      </c>
      <c r="Q1269" s="111" t="s">
        <v>46</v>
      </c>
      <c r="R1269" s="111" t="s">
        <v>46</v>
      </c>
      <c r="S1269" s="111" t="s">
        <v>46</v>
      </c>
      <c r="T1269" s="111" t="s">
        <v>6240</v>
      </c>
      <c r="U1269" s="116">
        <f>+IF(LEN(L4T_30[[#This Row],[KOD]])=1,1,IF(LEN(L4T_30[[#This Row],[KOD]])=8,2,IF(LEN(L4T_30[[#This Row],[KOD]])=15,3,4)))</f>
        <v>4</v>
      </c>
    </row>
    <row r="1270" spans="2:21">
      <c r="B1270" s="109" t="s">
        <v>6241</v>
      </c>
      <c r="C1270" s="110" t="s">
        <v>6242</v>
      </c>
      <c r="D1270" s="111" t="s">
        <v>44</v>
      </c>
      <c r="E1270" s="112" t="s">
        <v>46</v>
      </c>
      <c r="F1270" s="111" t="s">
        <v>46</v>
      </c>
      <c r="G1270" s="112" t="s">
        <v>46</v>
      </c>
      <c r="H1270" s="113">
        <v>0</v>
      </c>
      <c r="I1270" s="113">
        <v>0</v>
      </c>
      <c r="J1270" s="112" t="s">
        <v>6156</v>
      </c>
      <c r="K1270" s="114">
        <v>1</v>
      </c>
      <c r="L1270" s="114" t="s">
        <v>1579</v>
      </c>
      <c r="M1270" s="111" t="s">
        <v>2641</v>
      </c>
      <c r="N1270" s="115">
        <v>0</v>
      </c>
      <c r="O1270" s="115">
        <v>0</v>
      </c>
      <c r="P1270" s="115">
        <v>0</v>
      </c>
      <c r="Q1270" s="111" t="s">
        <v>46</v>
      </c>
      <c r="R1270" s="111" t="s">
        <v>46</v>
      </c>
      <c r="S1270" s="111" t="s">
        <v>46</v>
      </c>
      <c r="T1270" s="111" t="s">
        <v>6243</v>
      </c>
      <c r="U1270" s="116">
        <f>+IF(LEN(L4T_30[[#This Row],[KOD]])=1,1,IF(LEN(L4T_30[[#This Row],[KOD]])=8,2,IF(LEN(L4T_30[[#This Row],[KOD]])=15,3,4)))</f>
        <v>4</v>
      </c>
    </row>
    <row r="1271" spans="2:21">
      <c r="B1271" s="109" t="s">
        <v>6244</v>
      </c>
      <c r="C1271" s="110" t="s">
        <v>6245</v>
      </c>
      <c r="D1271" s="111" t="s">
        <v>44</v>
      </c>
      <c r="E1271" s="112" t="s">
        <v>46</v>
      </c>
      <c r="F1271" s="111" t="s">
        <v>46</v>
      </c>
      <c r="G1271" s="112" t="s">
        <v>46</v>
      </c>
      <c r="H1271" s="113">
        <v>0</v>
      </c>
      <c r="I1271" s="113">
        <v>0</v>
      </c>
      <c r="J1271" s="112" t="s">
        <v>6156</v>
      </c>
      <c r="K1271" s="114">
        <v>1</v>
      </c>
      <c r="L1271" s="114" t="s">
        <v>1579</v>
      </c>
      <c r="M1271" s="111" t="s">
        <v>2641</v>
      </c>
      <c r="N1271" s="115">
        <v>0</v>
      </c>
      <c r="O1271" s="115">
        <v>0</v>
      </c>
      <c r="P1271" s="115">
        <v>0</v>
      </c>
      <c r="Q1271" s="111" t="s">
        <v>46</v>
      </c>
      <c r="R1271" s="111" t="s">
        <v>46</v>
      </c>
      <c r="S1271" s="111" t="s">
        <v>46</v>
      </c>
      <c r="T1271" s="111" t="s">
        <v>5606</v>
      </c>
      <c r="U1271" s="116">
        <f>+IF(LEN(L4T_30[[#This Row],[KOD]])=1,1,IF(LEN(L4T_30[[#This Row],[KOD]])=8,2,IF(LEN(L4T_30[[#This Row],[KOD]])=15,3,4)))</f>
        <v>4</v>
      </c>
    </row>
    <row r="1272" spans="2:21">
      <c r="B1272" s="109" t="s">
        <v>6246</v>
      </c>
      <c r="C1272" s="110" t="s">
        <v>6247</v>
      </c>
      <c r="D1272" s="111" t="s">
        <v>44</v>
      </c>
      <c r="E1272" s="112" t="s">
        <v>46</v>
      </c>
      <c r="F1272" s="111" t="s">
        <v>46</v>
      </c>
      <c r="G1272" s="112" t="s">
        <v>46</v>
      </c>
      <c r="H1272" s="113">
        <v>0</v>
      </c>
      <c r="I1272" s="113">
        <v>0</v>
      </c>
      <c r="J1272" s="112" t="s">
        <v>6248</v>
      </c>
      <c r="K1272" s="114">
        <v>1</v>
      </c>
      <c r="L1272" s="114" t="s">
        <v>1579</v>
      </c>
      <c r="M1272" s="111" t="s">
        <v>2641</v>
      </c>
      <c r="N1272" s="115">
        <v>0</v>
      </c>
      <c r="O1272" s="115">
        <v>0</v>
      </c>
      <c r="P1272" s="115">
        <v>0</v>
      </c>
      <c r="Q1272" s="111" t="s">
        <v>46</v>
      </c>
      <c r="R1272" s="111" t="s">
        <v>46</v>
      </c>
      <c r="S1272" s="111" t="s">
        <v>46</v>
      </c>
      <c r="T1272" s="111" t="s">
        <v>6249</v>
      </c>
      <c r="U1272" s="116">
        <f>+IF(LEN(L4T_30[[#This Row],[KOD]])=1,1,IF(LEN(L4T_30[[#This Row],[KOD]])=8,2,IF(LEN(L4T_30[[#This Row],[KOD]])=15,3,4)))</f>
        <v>4</v>
      </c>
    </row>
    <row r="1273" spans="2:21">
      <c r="B1273" s="109" t="s">
        <v>6250</v>
      </c>
      <c r="C1273" s="110" t="s">
        <v>6251</v>
      </c>
      <c r="D1273" s="111" t="s">
        <v>44</v>
      </c>
      <c r="E1273" s="112" t="s">
        <v>46</v>
      </c>
      <c r="F1273" s="111" t="s">
        <v>46</v>
      </c>
      <c r="G1273" s="112" t="s">
        <v>46</v>
      </c>
      <c r="H1273" s="113">
        <v>0</v>
      </c>
      <c r="I1273" s="113">
        <v>0</v>
      </c>
      <c r="J1273" s="112" t="s">
        <v>6156</v>
      </c>
      <c r="K1273" s="114">
        <v>1</v>
      </c>
      <c r="L1273" s="114" t="s">
        <v>1579</v>
      </c>
      <c r="M1273" s="111" t="s">
        <v>2641</v>
      </c>
      <c r="N1273" s="115">
        <v>0</v>
      </c>
      <c r="O1273" s="115">
        <v>0</v>
      </c>
      <c r="P1273" s="115">
        <v>0</v>
      </c>
      <c r="Q1273" s="111" t="s">
        <v>46</v>
      </c>
      <c r="R1273" s="111" t="s">
        <v>46</v>
      </c>
      <c r="S1273" s="111" t="s">
        <v>46</v>
      </c>
      <c r="T1273" s="111" t="s">
        <v>6252</v>
      </c>
      <c r="U1273" s="116">
        <f>+IF(LEN(L4T_30[[#This Row],[KOD]])=1,1,IF(LEN(L4T_30[[#This Row],[KOD]])=8,2,IF(LEN(L4T_30[[#This Row],[KOD]])=15,3,4)))</f>
        <v>4</v>
      </c>
    </row>
    <row r="1274" spans="2:21">
      <c r="B1274" s="109" t="s">
        <v>6253</v>
      </c>
      <c r="C1274" s="110" t="s">
        <v>6254</v>
      </c>
      <c r="D1274" s="111" t="s">
        <v>2913</v>
      </c>
      <c r="E1274" s="112" t="s">
        <v>46</v>
      </c>
      <c r="F1274" s="111" t="s">
        <v>46</v>
      </c>
      <c r="G1274" s="112" t="s">
        <v>46</v>
      </c>
      <c r="H1274" s="113">
        <v>0</v>
      </c>
      <c r="I1274" s="113">
        <v>0</v>
      </c>
      <c r="J1274" s="112" t="s">
        <v>6156</v>
      </c>
      <c r="K1274" s="114">
        <v>1</v>
      </c>
      <c r="L1274" s="114" t="s">
        <v>1579</v>
      </c>
      <c r="M1274" s="111" t="s">
        <v>2641</v>
      </c>
      <c r="N1274" s="115">
        <v>0</v>
      </c>
      <c r="O1274" s="115">
        <v>0</v>
      </c>
      <c r="P1274" s="115">
        <v>0</v>
      </c>
      <c r="Q1274" s="111" t="s">
        <v>46</v>
      </c>
      <c r="R1274" s="111" t="s">
        <v>46</v>
      </c>
      <c r="S1274" s="111" t="s">
        <v>46</v>
      </c>
      <c r="T1274" s="111" t="s">
        <v>5917</v>
      </c>
      <c r="U1274" s="116">
        <f>+IF(LEN(L4T_30[[#This Row],[KOD]])=1,1,IF(LEN(L4T_30[[#This Row],[KOD]])=8,2,IF(LEN(L4T_30[[#This Row],[KOD]])=15,3,4)))</f>
        <v>4</v>
      </c>
    </row>
    <row r="1275" spans="2:21">
      <c r="B1275" s="104" t="s">
        <v>6255</v>
      </c>
      <c r="C1275" s="41" t="s">
        <v>6256</v>
      </c>
      <c r="D1275" s="43" t="s">
        <v>46</v>
      </c>
      <c r="E1275" s="105" t="s">
        <v>46</v>
      </c>
      <c r="F1275" s="43" t="s">
        <v>46</v>
      </c>
      <c r="G1275" s="105" t="s">
        <v>46</v>
      </c>
      <c r="H1275" s="45">
        <v>0</v>
      </c>
      <c r="I1275" s="45">
        <v>0</v>
      </c>
      <c r="J1275" s="105" t="s">
        <v>46</v>
      </c>
      <c r="K1275" s="106">
        <v>0</v>
      </c>
      <c r="L1275" s="106" t="s">
        <v>46</v>
      </c>
      <c r="M1275" s="43" t="s">
        <v>46</v>
      </c>
      <c r="N1275" s="107">
        <v>0</v>
      </c>
      <c r="O1275" s="107">
        <v>0</v>
      </c>
      <c r="P1275" s="107">
        <v>0</v>
      </c>
      <c r="Q1275" s="43" t="s">
        <v>46</v>
      </c>
      <c r="R1275" s="43" t="s">
        <v>46</v>
      </c>
      <c r="S1275" s="43" t="s">
        <v>6257</v>
      </c>
      <c r="T1275" s="43" t="s">
        <v>46</v>
      </c>
      <c r="U1275" s="108">
        <f>+IF(LEN(L4T_30[[#This Row],[KOD]])=1,1,IF(LEN(L4T_30[[#This Row],[KOD]])=8,2,IF(LEN(L4T_30[[#This Row],[KOD]])=15,3,4)))</f>
        <v>3</v>
      </c>
    </row>
    <row r="1276" spans="2:21">
      <c r="B1276" s="109" t="s">
        <v>6258</v>
      </c>
      <c r="C1276" s="110" t="s">
        <v>6259</v>
      </c>
      <c r="D1276" s="111" t="s">
        <v>46</v>
      </c>
      <c r="E1276" s="112" t="s">
        <v>46</v>
      </c>
      <c r="F1276" s="111" t="s">
        <v>46</v>
      </c>
      <c r="G1276" s="112" t="s">
        <v>46</v>
      </c>
      <c r="H1276" s="113">
        <v>0</v>
      </c>
      <c r="I1276" s="113">
        <v>0</v>
      </c>
      <c r="J1276" s="112" t="s">
        <v>6152</v>
      </c>
      <c r="K1276" s="114">
        <v>0</v>
      </c>
      <c r="L1276" s="114" t="s">
        <v>1579</v>
      </c>
      <c r="M1276" s="111" t="s">
        <v>2641</v>
      </c>
      <c r="N1276" s="115">
        <v>0</v>
      </c>
      <c r="O1276" s="115">
        <v>0</v>
      </c>
      <c r="P1276" s="115">
        <v>0</v>
      </c>
      <c r="Q1276" s="111" t="s">
        <v>46</v>
      </c>
      <c r="R1276" s="111" t="s">
        <v>46</v>
      </c>
      <c r="S1276" s="111" t="s">
        <v>46</v>
      </c>
      <c r="T1276" s="111" t="s">
        <v>2781</v>
      </c>
      <c r="U1276" s="116">
        <f>+IF(LEN(L4T_30[[#This Row],[KOD]])=1,1,IF(LEN(L4T_30[[#This Row],[KOD]])=8,2,IF(LEN(L4T_30[[#This Row],[KOD]])=15,3,4)))</f>
        <v>4</v>
      </c>
    </row>
    <row r="1277" spans="2:21">
      <c r="B1277" s="109" t="s">
        <v>6260</v>
      </c>
      <c r="C1277" s="110" t="s">
        <v>6261</v>
      </c>
      <c r="D1277" s="111" t="s">
        <v>46</v>
      </c>
      <c r="E1277" s="112" t="s">
        <v>46</v>
      </c>
      <c r="F1277" s="111" t="s">
        <v>46</v>
      </c>
      <c r="G1277" s="112" t="s">
        <v>46</v>
      </c>
      <c r="H1277" s="113">
        <v>0</v>
      </c>
      <c r="I1277" s="113">
        <v>0</v>
      </c>
      <c r="J1277" s="112" t="s">
        <v>6152</v>
      </c>
      <c r="K1277" s="114">
        <v>0</v>
      </c>
      <c r="L1277" s="114" t="s">
        <v>1579</v>
      </c>
      <c r="M1277" s="111" t="s">
        <v>2641</v>
      </c>
      <c r="N1277" s="115">
        <v>0</v>
      </c>
      <c r="O1277" s="115">
        <v>0</v>
      </c>
      <c r="P1277" s="115">
        <v>0</v>
      </c>
      <c r="Q1277" s="111" t="s">
        <v>46</v>
      </c>
      <c r="R1277" s="111" t="s">
        <v>46</v>
      </c>
      <c r="S1277" s="111" t="s">
        <v>46</v>
      </c>
      <c r="T1277" s="111" t="s">
        <v>2939</v>
      </c>
      <c r="U1277" s="116">
        <f>+IF(LEN(L4T_30[[#This Row],[KOD]])=1,1,IF(LEN(L4T_30[[#This Row],[KOD]])=8,2,IF(LEN(L4T_30[[#This Row],[KOD]])=15,3,4)))</f>
        <v>4</v>
      </c>
    </row>
    <row r="1278" spans="2:21">
      <c r="B1278" s="109" t="s">
        <v>6262</v>
      </c>
      <c r="C1278" s="110" t="s">
        <v>6263</v>
      </c>
      <c r="D1278" s="111" t="s">
        <v>46</v>
      </c>
      <c r="E1278" s="112" t="s">
        <v>46</v>
      </c>
      <c r="F1278" s="111" t="s">
        <v>46</v>
      </c>
      <c r="G1278" s="112" t="s">
        <v>46</v>
      </c>
      <c r="H1278" s="113">
        <v>0</v>
      </c>
      <c r="I1278" s="113">
        <v>0</v>
      </c>
      <c r="J1278" s="112" t="s">
        <v>6156</v>
      </c>
      <c r="K1278" s="114">
        <v>0</v>
      </c>
      <c r="L1278" s="114" t="s">
        <v>1579</v>
      </c>
      <c r="M1278" s="111" t="s">
        <v>2641</v>
      </c>
      <c r="N1278" s="115">
        <v>0</v>
      </c>
      <c r="O1278" s="115">
        <v>0</v>
      </c>
      <c r="P1278" s="115">
        <v>0</v>
      </c>
      <c r="Q1278" s="111" t="s">
        <v>46</v>
      </c>
      <c r="R1278" s="111" t="s">
        <v>46</v>
      </c>
      <c r="S1278" s="111" t="s">
        <v>46</v>
      </c>
      <c r="T1278" s="111" t="s">
        <v>2745</v>
      </c>
      <c r="U1278" s="116">
        <f>+IF(LEN(L4T_30[[#This Row],[KOD]])=1,1,IF(LEN(L4T_30[[#This Row],[KOD]])=8,2,IF(LEN(L4T_30[[#This Row],[KOD]])=15,3,4)))</f>
        <v>4</v>
      </c>
    </row>
    <row r="1279" spans="2:21">
      <c r="B1279" s="109" t="s">
        <v>6264</v>
      </c>
      <c r="C1279" s="110" t="s">
        <v>6265</v>
      </c>
      <c r="D1279" s="111" t="s">
        <v>46</v>
      </c>
      <c r="E1279" s="112" t="s">
        <v>46</v>
      </c>
      <c r="F1279" s="111" t="s">
        <v>46</v>
      </c>
      <c r="G1279" s="112" t="s">
        <v>46</v>
      </c>
      <c r="H1279" s="113">
        <v>0</v>
      </c>
      <c r="I1279" s="113">
        <v>0</v>
      </c>
      <c r="J1279" s="112" t="s">
        <v>6156</v>
      </c>
      <c r="K1279" s="114">
        <v>0</v>
      </c>
      <c r="L1279" s="114" t="s">
        <v>1579</v>
      </c>
      <c r="M1279" s="111" t="s">
        <v>2641</v>
      </c>
      <c r="N1279" s="115">
        <v>0</v>
      </c>
      <c r="O1279" s="115">
        <v>0</v>
      </c>
      <c r="P1279" s="115">
        <v>0</v>
      </c>
      <c r="Q1279" s="111" t="s">
        <v>46</v>
      </c>
      <c r="R1279" s="111" t="s">
        <v>46</v>
      </c>
      <c r="S1279" s="111" t="s">
        <v>46</v>
      </c>
      <c r="T1279" s="111" t="s">
        <v>3257</v>
      </c>
      <c r="U1279" s="116">
        <f>+IF(LEN(L4T_30[[#This Row],[KOD]])=1,1,IF(LEN(L4T_30[[#This Row],[KOD]])=8,2,IF(LEN(L4T_30[[#This Row],[KOD]])=15,3,4)))</f>
        <v>4</v>
      </c>
    </row>
    <row r="1280" spans="2:21">
      <c r="B1280" s="109" t="s">
        <v>6266</v>
      </c>
      <c r="C1280" s="110" t="s">
        <v>6267</v>
      </c>
      <c r="D1280" s="111" t="s">
        <v>46</v>
      </c>
      <c r="E1280" s="112" t="s">
        <v>46</v>
      </c>
      <c r="F1280" s="111" t="s">
        <v>46</v>
      </c>
      <c r="G1280" s="112" t="s">
        <v>46</v>
      </c>
      <c r="H1280" s="113">
        <v>0</v>
      </c>
      <c r="I1280" s="113">
        <v>0</v>
      </c>
      <c r="J1280" s="112" t="s">
        <v>6156</v>
      </c>
      <c r="K1280" s="114">
        <v>0</v>
      </c>
      <c r="L1280" s="114" t="s">
        <v>1579</v>
      </c>
      <c r="M1280" s="111" t="s">
        <v>2641</v>
      </c>
      <c r="N1280" s="115">
        <v>0</v>
      </c>
      <c r="O1280" s="115">
        <v>0</v>
      </c>
      <c r="P1280" s="115">
        <v>0</v>
      </c>
      <c r="Q1280" s="111" t="s">
        <v>46</v>
      </c>
      <c r="R1280" s="111" t="s">
        <v>46</v>
      </c>
      <c r="S1280" s="111" t="s">
        <v>46</v>
      </c>
      <c r="T1280" s="111" t="s">
        <v>3262</v>
      </c>
      <c r="U1280" s="116">
        <f>+IF(LEN(L4T_30[[#This Row],[KOD]])=1,1,IF(LEN(L4T_30[[#This Row],[KOD]])=8,2,IF(LEN(L4T_30[[#This Row],[KOD]])=15,3,4)))</f>
        <v>4</v>
      </c>
    </row>
    <row r="1281" spans="2:21">
      <c r="B1281" s="109" t="s">
        <v>6268</v>
      </c>
      <c r="C1281" s="110" t="s">
        <v>6269</v>
      </c>
      <c r="D1281" s="111" t="s">
        <v>46</v>
      </c>
      <c r="E1281" s="112" t="s">
        <v>46</v>
      </c>
      <c r="F1281" s="111" t="s">
        <v>46</v>
      </c>
      <c r="G1281" s="112" t="s">
        <v>46</v>
      </c>
      <c r="H1281" s="113">
        <v>0</v>
      </c>
      <c r="I1281" s="113">
        <v>0</v>
      </c>
      <c r="J1281" s="112" t="s">
        <v>6156</v>
      </c>
      <c r="K1281" s="114">
        <v>0</v>
      </c>
      <c r="L1281" s="114" t="s">
        <v>1579</v>
      </c>
      <c r="M1281" s="111" t="s">
        <v>2641</v>
      </c>
      <c r="N1281" s="115">
        <v>0</v>
      </c>
      <c r="O1281" s="115">
        <v>0</v>
      </c>
      <c r="P1281" s="115">
        <v>0</v>
      </c>
      <c r="Q1281" s="111" t="s">
        <v>46</v>
      </c>
      <c r="R1281" s="111" t="s">
        <v>46</v>
      </c>
      <c r="S1281" s="111" t="s">
        <v>46</v>
      </c>
      <c r="T1281" s="111" t="s">
        <v>2765</v>
      </c>
      <c r="U1281" s="116">
        <f>+IF(LEN(L4T_30[[#This Row],[KOD]])=1,1,IF(LEN(L4T_30[[#This Row],[KOD]])=8,2,IF(LEN(L4T_30[[#This Row],[KOD]])=15,3,4)))</f>
        <v>4</v>
      </c>
    </row>
    <row r="1282" spans="2:21">
      <c r="B1282" s="109" t="s">
        <v>6270</v>
      </c>
      <c r="C1282" s="110" t="s">
        <v>6271</v>
      </c>
      <c r="D1282" s="111" t="s">
        <v>46</v>
      </c>
      <c r="E1282" s="112" t="s">
        <v>46</v>
      </c>
      <c r="F1282" s="111" t="s">
        <v>46</v>
      </c>
      <c r="G1282" s="112" t="s">
        <v>46</v>
      </c>
      <c r="H1282" s="113">
        <v>0</v>
      </c>
      <c r="I1282" s="113">
        <v>0</v>
      </c>
      <c r="J1282" s="112" t="s">
        <v>6156</v>
      </c>
      <c r="K1282" s="114">
        <v>0</v>
      </c>
      <c r="L1282" s="114" t="s">
        <v>1579</v>
      </c>
      <c r="M1282" s="111" t="s">
        <v>2641</v>
      </c>
      <c r="N1282" s="115">
        <v>0</v>
      </c>
      <c r="O1282" s="115">
        <v>0</v>
      </c>
      <c r="P1282" s="115">
        <v>0</v>
      </c>
      <c r="Q1282" s="111" t="s">
        <v>46</v>
      </c>
      <c r="R1282" s="111" t="s">
        <v>46</v>
      </c>
      <c r="S1282" s="111" t="s">
        <v>46</v>
      </c>
      <c r="T1282" s="111" t="s">
        <v>3271</v>
      </c>
      <c r="U1282" s="116">
        <f>+IF(LEN(L4T_30[[#This Row],[KOD]])=1,1,IF(LEN(L4T_30[[#This Row],[KOD]])=8,2,IF(LEN(L4T_30[[#This Row],[KOD]])=15,3,4)))</f>
        <v>4</v>
      </c>
    </row>
    <row r="1283" spans="2:21">
      <c r="B1283" s="109" t="s">
        <v>6272</v>
      </c>
      <c r="C1283" s="110" t="s">
        <v>6273</v>
      </c>
      <c r="D1283" s="111" t="s">
        <v>46</v>
      </c>
      <c r="E1283" s="112" t="s">
        <v>46</v>
      </c>
      <c r="F1283" s="111" t="s">
        <v>46</v>
      </c>
      <c r="G1283" s="112" t="s">
        <v>46</v>
      </c>
      <c r="H1283" s="113">
        <v>0</v>
      </c>
      <c r="I1283" s="113">
        <v>0</v>
      </c>
      <c r="J1283" s="112" t="s">
        <v>6156</v>
      </c>
      <c r="K1283" s="114">
        <v>0</v>
      </c>
      <c r="L1283" s="114" t="s">
        <v>1579</v>
      </c>
      <c r="M1283" s="111" t="s">
        <v>2641</v>
      </c>
      <c r="N1283" s="115">
        <v>0</v>
      </c>
      <c r="O1283" s="115">
        <v>0</v>
      </c>
      <c r="P1283" s="115">
        <v>0</v>
      </c>
      <c r="Q1283" s="111" t="s">
        <v>46</v>
      </c>
      <c r="R1283" s="111" t="s">
        <v>46</v>
      </c>
      <c r="S1283" s="111" t="s">
        <v>46</v>
      </c>
      <c r="T1283" s="111" t="s">
        <v>3299</v>
      </c>
      <c r="U1283" s="116">
        <f>+IF(LEN(L4T_30[[#This Row],[KOD]])=1,1,IF(LEN(L4T_30[[#This Row],[KOD]])=8,2,IF(LEN(L4T_30[[#This Row],[KOD]])=15,3,4)))</f>
        <v>4</v>
      </c>
    </row>
    <row r="1284" spans="2:21">
      <c r="B1284" s="109" t="s">
        <v>6274</v>
      </c>
      <c r="C1284" s="110" t="s">
        <v>6275</v>
      </c>
      <c r="D1284" s="111" t="s">
        <v>46</v>
      </c>
      <c r="E1284" s="112" t="s">
        <v>46</v>
      </c>
      <c r="F1284" s="111" t="s">
        <v>46</v>
      </c>
      <c r="G1284" s="112" t="s">
        <v>46</v>
      </c>
      <c r="H1284" s="113">
        <v>0</v>
      </c>
      <c r="I1284" s="113">
        <v>0</v>
      </c>
      <c r="J1284" s="112" t="s">
        <v>6156</v>
      </c>
      <c r="K1284" s="114">
        <v>0</v>
      </c>
      <c r="L1284" s="114" t="s">
        <v>1579</v>
      </c>
      <c r="M1284" s="111" t="s">
        <v>2641</v>
      </c>
      <c r="N1284" s="115">
        <v>0</v>
      </c>
      <c r="O1284" s="115">
        <v>0</v>
      </c>
      <c r="P1284" s="115">
        <v>0</v>
      </c>
      <c r="Q1284" s="111" t="s">
        <v>46</v>
      </c>
      <c r="R1284" s="111" t="s">
        <v>46</v>
      </c>
      <c r="S1284" s="111" t="s">
        <v>46</v>
      </c>
      <c r="T1284" s="111" t="s">
        <v>3352</v>
      </c>
      <c r="U1284" s="116">
        <f>+IF(LEN(L4T_30[[#This Row],[KOD]])=1,1,IF(LEN(L4T_30[[#This Row],[KOD]])=8,2,IF(LEN(L4T_30[[#This Row],[KOD]])=15,3,4)))</f>
        <v>4</v>
      </c>
    </row>
    <row r="1285" spans="2:21">
      <c r="B1285" s="109" t="s">
        <v>6276</v>
      </c>
      <c r="C1285" s="110" t="s">
        <v>6277</v>
      </c>
      <c r="D1285" s="111" t="s">
        <v>46</v>
      </c>
      <c r="E1285" s="112" t="s">
        <v>46</v>
      </c>
      <c r="F1285" s="111" t="s">
        <v>46</v>
      </c>
      <c r="G1285" s="112" t="s">
        <v>46</v>
      </c>
      <c r="H1285" s="113">
        <v>0</v>
      </c>
      <c r="I1285" s="113">
        <v>0</v>
      </c>
      <c r="J1285" s="112" t="s">
        <v>6156</v>
      </c>
      <c r="K1285" s="114">
        <v>0</v>
      </c>
      <c r="L1285" s="114" t="s">
        <v>1579</v>
      </c>
      <c r="M1285" s="111" t="s">
        <v>2641</v>
      </c>
      <c r="N1285" s="115">
        <v>0</v>
      </c>
      <c r="O1285" s="115">
        <v>0</v>
      </c>
      <c r="P1285" s="115">
        <v>0</v>
      </c>
      <c r="Q1285" s="111" t="s">
        <v>46</v>
      </c>
      <c r="R1285" s="111" t="s">
        <v>46</v>
      </c>
      <c r="S1285" s="111" t="s">
        <v>46</v>
      </c>
      <c r="T1285" s="111" t="s">
        <v>3356</v>
      </c>
      <c r="U1285" s="116">
        <f>+IF(LEN(L4T_30[[#This Row],[KOD]])=1,1,IF(LEN(L4T_30[[#This Row],[KOD]])=8,2,IF(LEN(L4T_30[[#This Row],[KOD]])=15,3,4)))</f>
        <v>4</v>
      </c>
    </row>
    <row r="1286" spans="2:21">
      <c r="B1286" s="109" t="s">
        <v>6278</v>
      </c>
      <c r="C1286" s="110" t="s">
        <v>6279</v>
      </c>
      <c r="D1286" s="111" t="s">
        <v>46</v>
      </c>
      <c r="E1286" s="112" t="s">
        <v>46</v>
      </c>
      <c r="F1286" s="111" t="s">
        <v>46</v>
      </c>
      <c r="G1286" s="112" t="s">
        <v>46</v>
      </c>
      <c r="H1286" s="113">
        <v>0</v>
      </c>
      <c r="I1286" s="113">
        <v>0</v>
      </c>
      <c r="J1286" s="112" t="s">
        <v>6156</v>
      </c>
      <c r="K1286" s="114">
        <v>0</v>
      </c>
      <c r="L1286" s="114" t="s">
        <v>1579</v>
      </c>
      <c r="M1286" s="111" t="s">
        <v>2641</v>
      </c>
      <c r="N1286" s="115">
        <v>0</v>
      </c>
      <c r="O1286" s="115">
        <v>0</v>
      </c>
      <c r="P1286" s="115">
        <v>0</v>
      </c>
      <c r="Q1286" s="111" t="s">
        <v>46</v>
      </c>
      <c r="R1286" s="111" t="s">
        <v>46</v>
      </c>
      <c r="S1286" s="111" t="s">
        <v>46</v>
      </c>
      <c r="T1286" s="111" t="s">
        <v>3361</v>
      </c>
      <c r="U1286" s="116">
        <f>+IF(LEN(L4T_30[[#This Row],[KOD]])=1,1,IF(LEN(L4T_30[[#This Row],[KOD]])=8,2,IF(LEN(L4T_30[[#This Row],[KOD]])=15,3,4)))</f>
        <v>4</v>
      </c>
    </row>
    <row r="1287" spans="2:21">
      <c r="B1287" s="109" t="s">
        <v>6280</v>
      </c>
      <c r="C1287" s="110" t="s">
        <v>6281</v>
      </c>
      <c r="D1287" s="111" t="s">
        <v>46</v>
      </c>
      <c r="E1287" s="112" t="s">
        <v>46</v>
      </c>
      <c r="F1287" s="111" t="s">
        <v>46</v>
      </c>
      <c r="G1287" s="112" t="s">
        <v>46</v>
      </c>
      <c r="H1287" s="113">
        <v>0</v>
      </c>
      <c r="I1287" s="113">
        <v>0</v>
      </c>
      <c r="J1287" s="112" t="s">
        <v>6156</v>
      </c>
      <c r="K1287" s="114">
        <v>0</v>
      </c>
      <c r="L1287" s="114" t="s">
        <v>1579</v>
      </c>
      <c r="M1287" s="111" t="s">
        <v>2641</v>
      </c>
      <c r="N1287" s="115">
        <v>0</v>
      </c>
      <c r="O1287" s="115">
        <v>0</v>
      </c>
      <c r="P1287" s="115">
        <v>0</v>
      </c>
      <c r="Q1287" s="111" t="s">
        <v>46</v>
      </c>
      <c r="R1287" s="111" t="s">
        <v>46</v>
      </c>
      <c r="S1287" s="111" t="s">
        <v>46</v>
      </c>
      <c r="T1287" s="111" t="s">
        <v>3366</v>
      </c>
      <c r="U1287" s="116">
        <f>+IF(LEN(L4T_30[[#This Row],[KOD]])=1,1,IF(LEN(L4T_30[[#This Row],[KOD]])=8,2,IF(LEN(L4T_30[[#This Row],[KOD]])=15,3,4)))</f>
        <v>4</v>
      </c>
    </row>
    <row r="1288" spans="2:21">
      <c r="B1288" s="109" t="s">
        <v>6282</v>
      </c>
      <c r="C1288" s="110" t="s">
        <v>6283</v>
      </c>
      <c r="D1288" s="111" t="s">
        <v>46</v>
      </c>
      <c r="E1288" s="112" t="s">
        <v>46</v>
      </c>
      <c r="F1288" s="111" t="s">
        <v>46</v>
      </c>
      <c r="G1288" s="112" t="s">
        <v>46</v>
      </c>
      <c r="H1288" s="113">
        <v>0</v>
      </c>
      <c r="I1288" s="113">
        <v>0</v>
      </c>
      <c r="J1288" s="112" t="s">
        <v>6156</v>
      </c>
      <c r="K1288" s="114">
        <v>0</v>
      </c>
      <c r="L1288" s="114" t="s">
        <v>1579</v>
      </c>
      <c r="M1288" s="111" t="s">
        <v>2641</v>
      </c>
      <c r="N1288" s="115">
        <v>0</v>
      </c>
      <c r="O1288" s="115">
        <v>0</v>
      </c>
      <c r="P1288" s="115">
        <v>0</v>
      </c>
      <c r="Q1288" s="111" t="s">
        <v>46</v>
      </c>
      <c r="R1288" s="111" t="s">
        <v>46</v>
      </c>
      <c r="S1288" s="111" t="s">
        <v>46</v>
      </c>
      <c r="T1288" s="111" t="s">
        <v>3371</v>
      </c>
      <c r="U1288" s="116">
        <f>+IF(LEN(L4T_30[[#This Row],[KOD]])=1,1,IF(LEN(L4T_30[[#This Row],[KOD]])=8,2,IF(LEN(L4T_30[[#This Row],[KOD]])=15,3,4)))</f>
        <v>4</v>
      </c>
    </row>
    <row r="1289" spans="2:21">
      <c r="B1289" s="109" t="s">
        <v>6284</v>
      </c>
      <c r="C1289" s="110" t="s">
        <v>6285</v>
      </c>
      <c r="D1289" s="111" t="s">
        <v>46</v>
      </c>
      <c r="E1289" s="112" t="s">
        <v>46</v>
      </c>
      <c r="F1289" s="111" t="s">
        <v>46</v>
      </c>
      <c r="G1289" s="112" t="s">
        <v>46</v>
      </c>
      <c r="H1289" s="113">
        <v>0</v>
      </c>
      <c r="I1289" s="113">
        <v>0</v>
      </c>
      <c r="J1289" s="112" t="s">
        <v>6156</v>
      </c>
      <c r="K1289" s="114">
        <v>0</v>
      </c>
      <c r="L1289" s="114" t="s">
        <v>1579</v>
      </c>
      <c r="M1289" s="111" t="s">
        <v>2641</v>
      </c>
      <c r="N1289" s="115">
        <v>0</v>
      </c>
      <c r="O1289" s="115">
        <v>0</v>
      </c>
      <c r="P1289" s="115">
        <v>0</v>
      </c>
      <c r="Q1289" s="111" t="s">
        <v>46</v>
      </c>
      <c r="R1289" s="111" t="s">
        <v>46</v>
      </c>
      <c r="S1289" s="111" t="s">
        <v>46</v>
      </c>
      <c r="T1289" s="111" t="s">
        <v>3376</v>
      </c>
      <c r="U1289" s="116">
        <f>+IF(LEN(L4T_30[[#This Row],[KOD]])=1,1,IF(LEN(L4T_30[[#This Row],[KOD]])=8,2,IF(LEN(L4T_30[[#This Row],[KOD]])=15,3,4)))</f>
        <v>4</v>
      </c>
    </row>
    <row r="1290" spans="2:21">
      <c r="B1290" s="109" t="s">
        <v>6286</v>
      </c>
      <c r="C1290" s="110" t="s">
        <v>6287</v>
      </c>
      <c r="D1290" s="111" t="s">
        <v>46</v>
      </c>
      <c r="E1290" s="112" t="s">
        <v>46</v>
      </c>
      <c r="F1290" s="111" t="s">
        <v>46</v>
      </c>
      <c r="G1290" s="112" t="s">
        <v>46</v>
      </c>
      <c r="H1290" s="113">
        <v>0</v>
      </c>
      <c r="I1290" s="113">
        <v>0</v>
      </c>
      <c r="J1290" s="112" t="s">
        <v>6156</v>
      </c>
      <c r="K1290" s="114">
        <v>0</v>
      </c>
      <c r="L1290" s="114" t="s">
        <v>1579</v>
      </c>
      <c r="M1290" s="111" t="s">
        <v>2641</v>
      </c>
      <c r="N1290" s="115">
        <v>0</v>
      </c>
      <c r="O1290" s="115">
        <v>0</v>
      </c>
      <c r="P1290" s="115">
        <v>0</v>
      </c>
      <c r="Q1290" s="111" t="s">
        <v>46</v>
      </c>
      <c r="R1290" s="111" t="s">
        <v>46</v>
      </c>
      <c r="S1290" s="111" t="s">
        <v>46</v>
      </c>
      <c r="T1290" s="111" t="s">
        <v>3381</v>
      </c>
      <c r="U1290" s="116">
        <f>+IF(LEN(L4T_30[[#This Row],[KOD]])=1,1,IF(LEN(L4T_30[[#This Row],[KOD]])=8,2,IF(LEN(L4T_30[[#This Row],[KOD]])=15,3,4)))</f>
        <v>4</v>
      </c>
    </row>
    <row r="1291" spans="2:21">
      <c r="B1291" s="109" t="s">
        <v>6288</v>
      </c>
      <c r="C1291" s="110" t="s">
        <v>6289</v>
      </c>
      <c r="D1291" s="111" t="s">
        <v>46</v>
      </c>
      <c r="E1291" s="112" t="s">
        <v>46</v>
      </c>
      <c r="F1291" s="111" t="s">
        <v>46</v>
      </c>
      <c r="G1291" s="112" t="s">
        <v>46</v>
      </c>
      <c r="H1291" s="113">
        <v>0</v>
      </c>
      <c r="I1291" s="113">
        <v>0</v>
      </c>
      <c r="J1291" s="112" t="s">
        <v>6156</v>
      </c>
      <c r="K1291" s="114">
        <v>0</v>
      </c>
      <c r="L1291" s="114" t="s">
        <v>1579</v>
      </c>
      <c r="M1291" s="111" t="s">
        <v>2641</v>
      </c>
      <c r="N1291" s="115">
        <v>0</v>
      </c>
      <c r="O1291" s="115">
        <v>0</v>
      </c>
      <c r="P1291" s="115">
        <v>0</v>
      </c>
      <c r="Q1291" s="111" t="s">
        <v>46</v>
      </c>
      <c r="R1291" s="111" t="s">
        <v>46</v>
      </c>
      <c r="S1291" s="111" t="s">
        <v>46</v>
      </c>
      <c r="T1291" s="111" t="s">
        <v>2971</v>
      </c>
      <c r="U1291" s="116">
        <f>+IF(LEN(L4T_30[[#This Row],[KOD]])=1,1,IF(LEN(L4T_30[[#This Row],[KOD]])=8,2,IF(LEN(L4T_30[[#This Row],[KOD]])=15,3,4)))</f>
        <v>4</v>
      </c>
    </row>
    <row r="1292" spans="2:21">
      <c r="B1292" s="109" t="s">
        <v>6290</v>
      </c>
      <c r="C1292" s="110" t="s">
        <v>6291</v>
      </c>
      <c r="D1292" s="111" t="s">
        <v>46</v>
      </c>
      <c r="E1292" s="112" t="s">
        <v>46</v>
      </c>
      <c r="F1292" s="111" t="s">
        <v>46</v>
      </c>
      <c r="G1292" s="112" t="s">
        <v>46</v>
      </c>
      <c r="H1292" s="113">
        <v>0</v>
      </c>
      <c r="I1292" s="113">
        <v>0</v>
      </c>
      <c r="J1292" s="112" t="s">
        <v>6156</v>
      </c>
      <c r="K1292" s="114">
        <v>0</v>
      </c>
      <c r="L1292" s="114" t="s">
        <v>1579</v>
      </c>
      <c r="M1292" s="111" t="s">
        <v>2641</v>
      </c>
      <c r="N1292" s="115">
        <v>0</v>
      </c>
      <c r="O1292" s="115">
        <v>0</v>
      </c>
      <c r="P1292" s="115">
        <v>0</v>
      </c>
      <c r="Q1292" s="111" t="s">
        <v>46</v>
      </c>
      <c r="R1292" s="111" t="s">
        <v>46</v>
      </c>
      <c r="S1292" s="111" t="s">
        <v>46</v>
      </c>
      <c r="T1292" s="111" t="s">
        <v>3444</v>
      </c>
      <c r="U1292" s="116">
        <f>+IF(LEN(L4T_30[[#This Row],[KOD]])=1,1,IF(LEN(L4T_30[[#This Row],[KOD]])=8,2,IF(LEN(L4T_30[[#This Row],[KOD]])=15,3,4)))</f>
        <v>4</v>
      </c>
    </row>
    <row r="1293" spans="2:21">
      <c r="B1293" s="109" t="s">
        <v>6292</v>
      </c>
      <c r="C1293" s="110" t="s">
        <v>6293</v>
      </c>
      <c r="D1293" s="111" t="s">
        <v>46</v>
      </c>
      <c r="E1293" s="112" t="s">
        <v>46</v>
      </c>
      <c r="F1293" s="111" t="s">
        <v>46</v>
      </c>
      <c r="G1293" s="112" t="s">
        <v>46</v>
      </c>
      <c r="H1293" s="113">
        <v>0</v>
      </c>
      <c r="I1293" s="113">
        <v>0</v>
      </c>
      <c r="J1293" s="112" t="s">
        <v>6156</v>
      </c>
      <c r="K1293" s="114">
        <v>0</v>
      </c>
      <c r="L1293" s="114" t="s">
        <v>1579</v>
      </c>
      <c r="M1293" s="111" t="s">
        <v>2641</v>
      </c>
      <c r="N1293" s="115">
        <v>0</v>
      </c>
      <c r="O1293" s="115">
        <v>0</v>
      </c>
      <c r="P1293" s="115">
        <v>0</v>
      </c>
      <c r="Q1293" s="111" t="s">
        <v>46</v>
      </c>
      <c r="R1293" s="111" t="s">
        <v>46</v>
      </c>
      <c r="S1293" s="111" t="s">
        <v>46</v>
      </c>
      <c r="T1293" s="111" t="s">
        <v>2976</v>
      </c>
      <c r="U1293" s="116">
        <f>+IF(LEN(L4T_30[[#This Row],[KOD]])=1,1,IF(LEN(L4T_30[[#This Row],[KOD]])=8,2,IF(LEN(L4T_30[[#This Row],[KOD]])=15,3,4)))</f>
        <v>4</v>
      </c>
    </row>
    <row r="1294" spans="2:21">
      <c r="B1294" s="109" t="s">
        <v>6294</v>
      </c>
      <c r="C1294" s="110" t="s">
        <v>6295</v>
      </c>
      <c r="D1294" s="111" t="s">
        <v>46</v>
      </c>
      <c r="E1294" s="112" t="s">
        <v>46</v>
      </c>
      <c r="F1294" s="111" t="s">
        <v>46</v>
      </c>
      <c r="G1294" s="112" t="s">
        <v>46</v>
      </c>
      <c r="H1294" s="113">
        <v>0</v>
      </c>
      <c r="I1294" s="113">
        <v>0</v>
      </c>
      <c r="J1294" s="112" t="s">
        <v>6156</v>
      </c>
      <c r="K1294" s="114">
        <v>0</v>
      </c>
      <c r="L1294" s="114" t="s">
        <v>1579</v>
      </c>
      <c r="M1294" s="111" t="s">
        <v>2641</v>
      </c>
      <c r="N1294" s="115">
        <v>0</v>
      </c>
      <c r="O1294" s="115">
        <v>0</v>
      </c>
      <c r="P1294" s="115">
        <v>0</v>
      </c>
      <c r="Q1294" s="111" t="s">
        <v>46</v>
      </c>
      <c r="R1294" s="111" t="s">
        <v>46</v>
      </c>
      <c r="S1294" s="111" t="s">
        <v>46</v>
      </c>
      <c r="T1294" s="111" t="s">
        <v>6189</v>
      </c>
      <c r="U1294" s="116">
        <f>+IF(LEN(L4T_30[[#This Row],[KOD]])=1,1,IF(LEN(L4T_30[[#This Row],[KOD]])=8,2,IF(LEN(L4T_30[[#This Row],[KOD]])=15,3,4)))</f>
        <v>4</v>
      </c>
    </row>
    <row r="1295" spans="2:21">
      <c r="B1295" s="109" t="s">
        <v>6296</v>
      </c>
      <c r="C1295" s="110" t="s">
        <v>6297</v>
      </c>
      <c r="D1295" s="111" t="s">
        <v>46</v>
      </c>
      <c r="E1295" s="112" t="s">
        <v>46</v>
      </c>
      <c r="F1295" s="111" t="s">
        <v>46</v>
      </c>
      <c r="G1295" s="112" t="s">
        <v>46</v>
      </c>
      <c r="H1295" s="113">
        <v>0</v>
      </c>
      <c r="I1295" s="113">
        <v>0</v>
      </c>
      <c r="J1295" s="112" t="s">
        <v>6156</v>
      </c>
      <c r="K1295" s="114">
        <v>0</v>
      </c>
      <c r="L1295" s="114" t="s">
        <v>1579</v>
      </c>
      <c r="M1295" s="111" t="s">
        <v>2641</v>
      </c>
      <c r="N1295" s="115">
        <v>0</v>
      </c>
      <c r="O1295" s="115">
        <v>0</v>
      </c>
      <c r="P1295" s="115">
        <v>0</v>
      </c>
      <c r="Q1295" s="111" t="s">
        <v>46</v>
      </c>
      <c r="R1295" s="111" t="s">
        <v>46</v>
      </c>
      <c r="S1295" s="111" t="s">
        <v>46</v>
      </c>
      <c r="T1295" s="111" t="s">
        <v>5416</v>
      </c>
      <c r="U1295" s="116">
        <f>+IF(LEN(L4T_30[[#This Row],[KOD]])=1,1,IF(LEN(L4T_30[[#This Row],[KOD]])=8,2,IF(LEN(L4T_30[[#This Row],[KOD]])=15,3,4)))</f>
        <v>4</v>
      </c>
    </row>
    <row r="1296" spans="2:21">
      <c r="B1296" s="109" t="s">
        <v>6298</v>
      </c>
      <c r="C1296" s="110" t="s">
        <v>6299</v>
      </c>
      <c r="D1296" s="111" t="s">
        <v>46</v>
      </c>
      <c r="E1296" s="112" t="s">
        <v>46</v>
      </c>
      <c r="F1296" s="111" t="s">
        <v>46</v>
      </c>
      <c r="G1296" s="112" t="s">
        <v>46</v>
      </c>
      <c r="H1296" s="113">
        <v>0</v>
      </c>
      <c r="I1296" s="113">
        <v>0</v>
      </c>
      <c r="J1296" s="112" t="s">
        <v>6156</v>
      </c>
      <c r="K1296" s="114">
        <v>0</v>
      </c>
      <c r="L1296" s="114" t="s">
        <v>1579</v>
      </c>
      <c r="M1296" s="111" t="s">
        <v>2641</v>
      </c>
      <c r="N1296" s="115">
        <v>0</v>
      </c>
      <c r="O1296" s="115">
        <v>0</v>
      </c>
      <c r="P1296" s="115">
        <v>0</v>
      </c>
      <c r="Q1296" s="111" t="s">
        <v>46</v>
      </c>
      <c r="R1296" s="111" t="s">
        <v>46</v>
      </c>
      <c r="S1296" s="111" t="s">
        <v>46</v>
      </c>
      <c r="T1296" s="111" t="s">
        <v>3516</v>
      </c>
      <c r="U1296" s="116">
        <f>+IF(LEN(L4T_30[[#This Row],[KOD]])=1,1,IF(LEN(L4T_30[[#This Row],[KOD]])=8,2,IF(LEN(L4T_30[[#This Row],[KOD]])=15,3,4)))</f>
        <v>4</v>
      </c>
    </row>
    <row r="1297" spans="2:21">
      <c r="B1297" s="109" t="s">
        <v>6300</v>
      </c>
      <c r="C1297" s="110" t="s">
        <v>6301</v>
      </c>
      <c r="D1297" s="111" t="s">
        <v>46</v>
      </c>
      <c r="E1297" s="112" t="s">
        <v>46</v>
      </c>
      <c r="F1297" s="111" t="s">
        <v>46</v>
      </c>
      <c r="G1297" s="112" t="s">
        <v>46</v>
      </c>
      <c r="H1297" s="113">
        <v>0</v>
      </c>
      <c r="I1297" s="113">
        <v>0</v>
      </c>
      <c r="J1297" s="112" t="s">
        <v>6156</v>
      </c>
      <c r="K1297" s="114">
        <v>0</v>
      </c>
      <c r="L1297" s="114" t="s">
        <v>1579</v>
      </c>
      <c r="M1297" s="111" t="s">
        <v>2641</v>
      </c>
      <c r="N1297" s="115">
        <v>0</v>
      </c>
      <c r="O1297" s="115">
        <v>0</v>
      </c>
      <c r="P1297" s="115">
        <v>0</v>
      </c>
      <c r="Q1297" s="111" t="s">
        <v>46</v>
      </c>
      <c r="R1297" s="111" t="s">
        <v>46</v>
      </c>
      <c r="S1297" s="111" t="s">
        <v>46</v>
      </c>
      <c r="T1297" s="111" t="s">
        <v>3520</v>
      </c>
      <c r="U1297" s="116">
        <f>+IF(LEN(L4T_30[[#This Row],[KOD]])=1,1,IF(LEN(L4T_30[[#This Row],[KOD]])=8,2,IF(LEN(L4T_30[[#This Row],[KOD]])=15,3,4)))</f>
        <v>4</v>
      </c>
    </row>
    <row r="1298" spans="2:21">
      <c r="B1298" s="109" t="s">
        <v>6302</v>
      </c>
      <c r="C1298" s="110" t="s">
        <v>6303</v>
      </c>
      <c r="D1298" s="111" t="s">
        <v>46</v>
      </c>
      <c r="E1298" s="112" t="s">
        <v>46</v>
      </c>
      <c r="F1298" s="111" t="s">
        <v>46</v>
      </c>
      <c r="G1298" s="112" t="s">
        <v>46</v>
      </c>
      <c r="H1298" s="113">
        <v>0</v>
      </c>
      <c r="I1298" s="113">
        <v>0</v>
      </c>
      <c r="J1298" s="112" t="s">
        <v>6156</v>
      </c>
      <c r="K1298" s="114">
        <v>0</v>
      </c>
      <c r="L1298" s="114" t="s">
        <v>1579</v>
      </c>
      <c r="M1298" s="111" t="s">
        <v>2641</v>
      </c>
      <c r="N1298" s="115">
        <v>0</v>
      </c>
      <c r="O1298" s="115">
        <v>0</v>
      </c>
      <c r="P1298" s="115">
        <v>0</v>
      </c>
      <c r="Q1298" s="111" t="s">
        <v>46</v>
      </c>
      <c r="R1298" s="111" t="s">
        <v>46</v>
      </c>
      <c r="S1298" s="111" t="s">
        <v>46</v>
      </c>
      <c r="T1298" s="111" t="s">
        <v>3540</v>
      </c>
      <c r="U1298" s="116">
        <f>+IF(LEN(L4T_30[[#This Row],[KOD]])=1,1,IF(LEN(L4T_30[[#This Row],[KOD]])=8,2,IF(LEN(L4T_30[[#This Row],[KOD]])=15,3,4)))</f>
        <v>4</v>
      </c>
    </row>
    <row r="1299" spans="2:21">
      <c r="B1299" s="109" t="s">
        <v>6304</v>
      </c>
      <c r="C1299" s="110" t="s">
        <v>6305</v>
      </c>
      <c r="D1299" s="111" t="s">
        <v>46</v>
      </c>
      <c r="E1299" s="112" t="s">
        <v>46</v>
      </c>
      <c r="F1299" s="111" t="s">
        <v>46</v>
      </c>
      <c r="G1299" s="112" t="s">
        <v>46</v>
      </c>
      <c r="H1299" s="113">
        <v>0</v>
      </c>
      <c r="I1299" s="113">
        <v>0</v>
      </c>
      <c r="J1299" s="112" t="s">
        <v>6156</v>
      </c>
      <c r="K1299" s="114">
        <v>0</v>
      </c>
      <c r="L1299" s="114" t="s">
        <v>1579</v>
      </c>
      <c r="M1299" s="111" t="s">
        <v>2641</v>
      </c>
      <c r="N1299" s="115">
        <v>0</v>
      </c>
      <c r="O1299" s="115">
        <v>0</v>
      </c>
      <c r="P1299" s="115">
        <v>0</v>
      </c>
      <c r="Q1299" s="111" t="s">
        <v>46</v>
      </c>
      <c r="R1299" s="111" t="s">
        <v>46</v>
      </c>
      <c r="S1299" s="111" t="s">
        <v>46</v>
      </c>
      <c r="T1299" s="111" t="s">
        <v>5290</v>
      </c>
      <c r="U1299" s="116">
        <f>+IF(LEN(L4T_30[[#This Row],[KOD]])=1,1,IF(LEN(L4T_30[[#This Row],[KOD]])=8,2,IF(LEN(L4T_30[[#This Row],[KOD]])=15,3,4)))</f>
        <v>4</v>
      </c>
    </row>
    <row r="1300" spans="2:21">
      <c r="B1300" s="109" t="s">
        <v>6306</v>
      </c>
      <c r="C1300" s="110" t="s">
        <v>6307</v>
      </c>
      <c r="D1300" s="111" t="s">
        <v>46</v>
      </c>
      <c r="E1300" s="112" t="s">
        <v>46</v>
      </c>
      <c r="F1300" s="111" t="s">
        <v>46</v>
      </c>
      <c r="G1300" s="112" t="s">
        <v>46</v>
      </c>
      <c r="H1300" s="113">
        <v>0</v>
      </c>
      <c r="I1300" s="113">
        <v>0</v>
      </c>
      <c r="J1300" s="112" t="s">
        <v>6156</v>
      </c>
      <c r="K1300" s="114">
        <v>0</v>
      </c>
      <c r="L1300" s="114" t="s">
        <v>1579</v>
      </c>
      <c r="M1300" s="111" t="s">
        <v>2641</v>
      </c>
      <c r="N1300" s="115">
        <v>0</v>
      </c>
      <c r="O1300" s="115">
        <v>0</v>
      </c>
      <c r="P1300" s="115">
        <v>0</v>
      </c>
      <c r="Q1300" s="111" t="s">
        <v>46</v>
      </c>
      <c r="R1300" s="111" t="s">
        <v>46</v>
      </c>
      <c r="S1300" s="111" t="s">
        <v>46</v>
      </c>
      <c r="T1300" s="111" t="s">
        <v>5293</v>
      </c>
      <c r="U1300" s="116">
        <f>+IF(LEN(L4T_30[[#This Row],[KOD]])=1,1,IF(LEN(L4T_30[[#This Row],[KOD]])=8,2,IF(LEN(L4T_30[[#This Row],[KOD]])=15,3,4)))</f>
        <v>4</v>
      </c>
    </row>
    <row r="1301" spans="2:21">
      <c r="B1301" s="109" t="s">
        <v>6308</v>
      </c>
      <c r="C1301" s="110" t="s">
        <v>6309</v>
      </c>
      <c r="D1301" s="111" t="s">
        <v>46</v>
      </c>
      <c r="E1301" s="112" t="s">
        <v>46</v>
      </c>
      <c r="F1301" s="111" t="s">
        <v>46</v>
      </c>
      <c r="G1301" s="112" t="s">
        <v>46</v>
      </c>
      <c r="H1301" s="113">
        <v>0</v>
      </c>
      <c r="I1301" s="113">
        <v>0</v>
      </c>
      <c r="J1301" s="112" t="s">
        <v>6156</v>
      </c>
      <c r="K1301" s="114">
        <v>0</v>
      </c>
      <c r="L1301" s="114" t="s">
        <v>1579</v>
      </c>
      <c r="M1301" s="111" t="s">
        <v>2641</v>
      </c>
      <c r="N1301" s="115">
        <v>0</v>
      </c>
      <c r="O1301" s="115">
        <v>0</v>
      </c>
      <c r="P1301" s="115">
        <v>0</v>
      </c>
      <c r="Q1301" s="111" t="s">
        <v>46</v>
      </c>
      <c r="R1301" s="111" t="s">
        <v>46</v>
      </c>
      <c r="S1301" s="111" t="s">
        <v>46</v>
      </c>
      <c r="T1301" s="111" t="s">
        <v>5296</v>
      </c>
      <c r="U1301" s="116">
        <f>+IF(LEN(L4T_30[[#This Row],[KOD]])=1,1,IF(LEN(L4T_30[[#This Row],[KOD]])=8,2,IF(LEN(L4T_30[[#This Row],[KOD]])=15,3,4)))</f>
        <v>4</v>
      </c>
    </row>
    <row r="1302" spans="2:21">
      <c r="B1302" s="109" t="s">
        <v>6310</v>
      </c>
      <c r="C1302" s="110" t="s">
        <v>6311</v>
      </c>
      <c r="D1302" s="111" t="s">
        <v>46</v>
      </c>
      <c r="E1302" s="112" t="s">
        <v>46</v>
      </c>
      <c r="F1302" s="111" t="s">
        <v>46</v>
      </c>
      <c r="G1302" s="112" t="s">
        <v>46</v>
      </c>
      <c r="H1302" s="113">
        <v>0</v>
      </c>
      <c r="I1302" s="113">
        <v>0</v>
      </c>
      <c r="J1302" s="112" t="s">
        <v>6156</v>
      </c>
      <c r="K1302" s="114">
        <v>0</v>
      </c>
      <c r="L1302" s="114" t="s">
        <v>1579</v>
      </c>
      <c r="M1302" s="111" t="s">
        <v>2641</v>
      </c>
      <c r="N1302" s="115">
        <v>0</v>
      </c>
      <c r="O1302" s="115">
        <v>0</v>
      </c>
      <c r="P1302" s="115">
        <v>0</v>
      </c>
      <c r="Q1302" s="111" t="s">
        <v>46</v>
      </c>
      <c r="R1302" s="111" t="s">
        <v>46</v>
      </c>
      <c r="S1302" s="111" t="s">
        <v>46</v>
      </c>
      <c r="T1302" s="111" t="s">
        <v>6206</v>
      </c>
      <c r="U1302" s="116">
        <f>+IF(LEN(L4T_30[[#This Row],[KOD]])=1,1,IF(LEN(L4T_30[[#This Row],[KOD]])=8,2,IF(LEN(L4T_30[[#This Row],[KOD]])=15,3,4)))</f>
        <v>4</v>
      </c>
    </row>
    <row r="1303" spans="2:21">
      <c r="B1303" s="109" t="s">
        <v>6312</v>
      </c>
      <c r="C1303" s="110" t="s">
        <v>6313</v>
      </c>
      <c r="D1303" s="111" t="s">
        <v>46</v>
      </c>
      <c r="E1303" s="112" t="s">
        <v>46</v>
      </c>
      <c r="F1303" s="111" t="s">
        <v>46</v>
      </c>
      <c r="G1303" s="112" t="s">
        <v>46</v>
      </c>
      <c r="H1303" s="113">
        <v>0</v>
      </c>
      <c r="I1303" s="113">
        <v>0</v>
      </c>
      <c r="J1303" s="112" t="s">
        <v>6156</v>
      </c>
      <c r="K1303" s="114">
        <v>0</v>
      </c>
      <c r="L1303" s="114" t="s">
        <v>1579</v>
      </c>
      <c r="M1303" s="111" t="s">
        <v>2641</v>
      </c>
      <c r="N1303" s="115">
        <v>0</v>
      </c>
      <c r="O1303" s="115">
        <v>0</v>
      </c>
      <c r="P1303" s="115">
        <v>0</v>
      </c>
      <c r="Q1303" s="111" t="s">
        <v>46</v>
      </c>
      <c r="R1303" s="111" t="s">
        <v>46</v>
      </c>
      <c r="S1303" s="111" t="s">
        <v>46</v>
      </c>
      <c r="T1303" s="111" t="s">
        <v>2987</v>
      </c>
      <c r="U1303" s="116">
        <f>+IF(LEN(L4T_30[[#This Row],[KOD]])=1,1,IF(LEN(L4T_30[[#This Row],[KOD]])=8,2,IF(LEN(L4T_30[[#This Row],[KOD]])=15,3,4)))</f>
        <v>4</v>
      </c>
    </row>
    <row r="1304" spans="2:21">
      <c r="B1304" s="109" t="s">
        <v>6314</v>
      </c>
      <c r="C1304" s="110" t="s">
        <v>6315</v>
      </c>
      <c r="D1304" s="111" t="s">
        <v>46</v>
      </c>
      <c r="E1304" s="112" t="s">
        <v>46</v>
      </c>
      <c r="F1304" s="111" t="s">
        <v>46</v>
      </c>
      <c r="G1304" s="112" t="s">
        <v>46</v>
      </c>
      <c r="H1304" s="113">
        <v>0</v>
      </c>
      <c r="I1304" s="113">
        <v>0</v>
      </c>
      <c r="J1304" s="112" t="s">
        <v>6156</v>
      </c>
      <c r="K1304" s="114">
        <v>0</v>
      </c>
      <c r="L1304" s="114" t="s">
        <v>1579</v>
      </c>
      <c r="M1304" s="111" t="s">
        <v>2641</v>
      </c>
      <c r="N1304" s="115">
        <v>0</v>
      </c>
      <c r="O1304" s="115">
        <v>0</v>
      </c>
      <c r="P1304" s="115">
        <v>0</v>
      </c>
      <c r="Q1304" s="111" t="s">
        <v>46</v>
      </c>
      <c r="R1304" s="111" t="s">
        <v>46</v>
      </c>
      <c r="S1304" s="111" t="s">
        <v>46</v>
      </c>
      <c r="T1304" s="111" t="s">
        <v>2993</v>
      </c>
      <c r="U1304" s="116">
        <f>+IF(LEN(L4T_30[[#This Row],[KOD]])=1,1,IF(LEN(L4T_30[[#This Row],[KOD]])=8,2,IF(LEN(L4T_30[[#This Row],[KOD]])=15,3,4)))</f>
        <v>4</v>
      </c>
    </row>
    <row r="1305" spans="2:21">
      <c r="B1305" s="109" t="s">
        <v>6316</v>
      </c>
      <c r="C1305" s="110" t="s">
        <v>6317</v>
      </c>
      <c r="D1305" s="111" t="s">
        <v>46</v>
      </c>
      <c r="E1305" s="112" t="s">
        <v>46</v>
      </c>
      <c r="F1305" s="111" t="s">
        <v>46</v>
      </c>
      <c r="G1305" s="112" t="s">
        <v>46</v>
      </c>
      <c r="H1305" s="113">
        <v>0</v>
      </c>
      <c r="I1305" s="113">
        <v>0</v>
      </c>
      <c r="J1305" s="112" t="s">
        <v>6156</v>
      </c>
      <c r="K1305" s="114">
        <v>0</v>
      </c>
      <c r="L1305" s="114" t="s">
        <v>1579</v>
      </c>
      <c r="M1305" s="111" t="s">
        <v>2641</v>
      </c>
      <c r="N1305" s="115">
        <v>0</v>
      </c>
      <c r="O1305" s="115">
        <v>0</v>
      </c>
      <c r="P1305" s="115">
        <v>0</v>
      </c>
      <c r="Q1305" s="111" t="s">
        <v>46</v>
      </c>
      <c r="R1305" s="111" t="s">
        <v>46</v>
      </c>
      <c r="S1305" s="111" t="s">
        <v>46</v>
      </c>
      <c r="T1305" s="111" t="s">
        <v>2998</v>
      </c>
      <c r="U1305" s="116">
        <f>+IF(LEN(L4T_30[[#This Row],[KOD]])=1,1,IF(LEN(L4T_30[[#This Row],[KOD]])=8,2,IF(LEN(L4T_30[[#This Row],[KOD]])=15,3,4)))</f>
        <v>4</v>
      </c>
    </row>
    <row r="1306" spans="2:21">
      <c r="B1306" s="109" t="s">
        <v>6318</v>
      </c>
      <c r="C1306" s="110" t="s">
        <v>6319</v>
      </c>
      <c r="D1306" s="111" t="s">
        <v>46</v>
      </c>
      <c r="E1306" s="112" t="s">
        <v>46</v>
      </c>
      <c r="F1306" s="111" t="s">
        <v>46</v>
      </c>
      <c r="G1306" s="112" t="s">
        <v>46</v>
      </c>
      <c r="H1306" s="113">
        <v>0</v>
      </c>
      <c r="I1306" s="113">
        <v>0</v>
      </c>
      <c r="J1306" s="112" t="s">
        <v>6156</v>
      </c>
      <c r="K1306" s="114">
        <v>0</v>
      </c>
      <c r="L1306" s="114" t="s">
        <v>1579</v>
      </c>
      <c r="M1306" s="111" t="s">
        <v>2641</v>
      </c>
      <c r="N1306" s="115">
        <v>0</v>
      </c>
      <c r="O1306" s="115">
        <v>0</v>
      </c>
      <c r="P1306" s="115">
        <v>0</v>
      </c>
      <c r="Q1306" s="111" t="s">
        <v>46</v>
      </c>
      <c r="R1306" s="111" t="s">
        <v>46</v>
      </c>
      <c r="S1306" s="111" t="s">
        <v>46</v>
      </c>
      <c r="T1306" s="111" t="s">
        <v>3003</v>
      </c>
      <c r="U1306" s="116">
        <f>+IF(LEN(L4T_30[[#This Row],[KOD]])=1,1,IF(LEN(L4T_30[[#This Row],[KOD]])=8,2,IF(LEN(L4T_30[[#This Row],[KOD]])=15,3,4)))</f>
        <v>4</v>
      </c>
    </row>
    <row r="1307" spans="2:21">
      <c r="B1307" s="109" t="s">
        <v>6320</v>
      </c>
      <c r="C1307" s="110" t="s">
        <v>6321</v>
      </c>
      <c r="D1307" s="111" t="s">
        <v>46</v>
      </c>
      <c r="E1307" s="112" t="s">
        <v>46</v>
      </c>
      <c r="F1307" s="111" t="s">
        <v>46</v>
      </c>
      <c r="G1307" s="112" t="s">
        <v>46</v>
      </c>
      <c r="H1307" s="113">
        <v>0</v>
      </c>
      <c r="I1307" s="113">
        <v>0</v>
      </c>
      <c r="J1307" s="112" t="s">
        <v>6156</v>
      </c>
      <c r="K1307" s="114">
        <v>0</v>
      </c>
      <c r="L1307" s="114" t="s">
        <v>1579</v>
      </c>
      <c r="M1307" s="111" t="s">
        <v>2641</v>
      </c>
      <c r="N1307" s="115">
        <v>0</v>
      </c>
      <c r="O1307" s="115">
        <v>0</v>
      </c>
      <c r="P1307" s="115">
        <v>0</v>
      </c>
      <c r="Q1307" s="111" t="s">
        <v>46</v>
      </c>
      <c r="R1307" s="111" t="s">
        <v>46</v>
      </c>
      <c r="S1307" s="111" t="s">
        <v>46</v>
      </c>
      <c r="T1307" s="111" t="s">
        <v>3008</v>
      </c>
      <c r="U1307" s="116">
        <f>+IF(LEN(L4T_30[[#This Row],[KOD]])=1,1,IF(LEN(L4T_30[[#This Row],[KOD]])=8,2,IF(LEN(L4T_30[[#This Row],[KOD]])=15,3,4)))</f>
        <v>4</v>
      </c>
    </row>
    <row r="1308" spans="2:21">
      <c r="B1308" s="109" t="s">
        <v>6322</v>
      </c>
      <c r="C1308" s="110" t="s">
        <v>6323</v>
      </c>
      <c r="D1308" s="111" t="s">
        <v>46</v>
      </c>
      <c r="E1308" s="112" t="s">
        <v>46</v>
      </c>
      <c r="F1308" s="111" t="s">
        <v>46</v>
      </c>
      <c r="G1308" s="112" t="s">
        <v>46</v>
      </c>
      <c r="H1308" s="113">
        <v>0</v>
      </c>
      <c r="I1308" s="113">
        <v>0</v>
      </c>
      <c r="J1308" s="112" t="s">
        <v>6156</v>
      </c>
      <c r="K1308" s="114">
        <v>0</v>
      </c>
      <c r="L1308" s="114" t="s">
        <v>1579</v>
      </c>
      <c r="M1308" s="111" t="s">
        <v>2641</v>
      </c>
      <c r="N1308" s="115">
        <v>0</v>
      </c>
      <c r="O1308" s="115">
        <v>0</v>
      </c>
      <c r="P1308" s="115">
        <v>0</v>
      </c>
      <c r="Q1308" s="111" t="s">
        <v>46</v>
      </c>
      <c r="R1308" s="111" t="s">
        <v>46</v>
      </c>
      <c r="S1308" s="111" t="s">
        <v>46</v>
      </c>
      <c r="T1308" s="111" t="s">
        <v>5568</v>
      </c>
      <c r="U1308" s="116">
        <f>+IF(LEN(L4T_30[[#This Row],[KOD]])=1,1,IF(LEN(L4T_30[[#This Row],[KOD]])=8,2,IF(LEN(L4T_30[[#This Row],[KOD]])=15,3,4)))</f>
        <v>4</v>
      </c>
    </row>
    <row r="1309" spans="2:21">
      <c r="B1309" s="109" t="s">
        <v>6324</v>
      </c>
      <c r="C1309" s="110" t="s">
        <v>6325</v>
      </c>
      <c r="D1309" s="111" t="s">
        <v>46</v>
      </c>
      <c r="E1309" s="112" t="s">
        <v>46</v>
      </c>
      <c r="F1309" s="111" t="s">
        <v>46</v>
      </c>
      <c r="G1309" s="112" t="s">
        <v>46</v>
      </c>
      <c r="H1309" s="113">
        <v>0</v>
      </c>
      <c r="I1309" s="113">
        <v>0</v>
      </c>
      <c r="J1309" s="112" t="s">
        <v>6156</v>
      </c>
      <c r="K1309" s="114">
        <v>0</v>
      </c>
      <c r="L1309" s="114" t="s">
        <v>1579</v>
      </c>
      <c r="M1309" s="111" t="s">
        <v>2641</v>
      </c>
      <c r="N1309" s="115">
        <v>0</v>
      </c>
      <c r="O1309" s="115">
        <v>0</v>
      </c>
      <c r="P1309" s="115">
        <v>0</v>
      </c>
      <c r="Q1309" s="111" t="s">
        <v>46</v>
      </c>
      <c r="R1309" s="111" t="s">
        <v>46</v>
      </c>
      <c r="S1309" s="111" t="s">
        <v>46</v>
      </c>
      <c r="T1309" s="111" t="s">
        <v>5571</v>
      </c>
      <c r="U1309" s="116">
        <f>+IF(LEN(L4T_30[[#This Row],[KOD]])=1,1,IF(LEN(L4T_30[[#This Row],[KOD]])=8,2,IF(LEN(L4T_30[[#This Row],[KOD]])=15,3,4)))</f>
        <v>4</v>
      </c>
    </row>
    <row r="1310" spans="2:21">
      <c r="B1310" s="109" t="s">
        <v>6326</v>
      </c>
      <c r="C1310" s="110" t="s">
        <v>6327</v>
      </c>
      <c r="D1310" s="111" t="s">
        <v>46</v>
      </c>
      <c r="E1310" s="112" t="s">
        <v>46</v>
      </c>
      <c r="F1310" s="111" t="s">
        <v>46</v>
      </c>
      <c r="G1310" s="112" t="s">
        <v>46</v>
      </c>
      <c r="H1310" s="113">
        <v>0</v>
      </c>
      <c r="I1310" s="113">
        <v>0</v>
      </c>
      <c r="J1310" s="112" t="s">
        <v>6156</v>
      </c>
      <c r="K1310" s="114">
        <v>0</v>
      </c>
      <c r="L1310" s="114" t="s">
        <v>1579</v>
      </c>
      <c r="M1310" s="111" t="s">
        <v>2641</v>
      </c>
      <c r="N1310" s="115">
        <v>0</v>
      </c>
      <c r="O1310" s="115">
        <v>0</v>
      </c>
      <c r="P1310" s="115">
        <v>0</v>
      </c>
      <c r="Q1310" s="111" t="s">
        <v>46</v>
      </c>
      <c r="R1310" s="111" t="s">
        <v>46</v>
      </c>
      <c r="S1310" s="111" t="s">
        <v>46</v>
      </c>
      <c r="T1310" s="111" t="s">
        <v>5334</v>
      </c>
      <c r="U1310" s="116">
        <f>+IF(LEN(L4T_30[[#This Row],[KOD]])=1,1,IF(LEN(L4T_30[[#This Row],[KOD]])=8,2,IF(LEN(L4T_30[[#This Row],[KOD]])=15,3,4)))</f>
        <v>4</v>
      </c>
    </row>
    <row r="1311" spans="2:21">
      <c r="B1311" s="109" t="s">
        <v>6328</v>
      </c>
      <c r="C1311" s="110" t="s">
        <v>6329</v>
      </c>
      <c r="D1311" s="111" t="s">
        <v>46</v>
      </c>
      <c r="E1311" s="112" t="s">
        <v>46</v>
      </c>
      <c r="F1311" s="111" t="s">
        <v>46</v>
      </c>
      <c r="G1311" s="112" t="s">
        <v>46</v>
      </c>
      <c r="H1311" s="113">
        <v>0</v>
      </c>
      <c r="I1311" s="113">
        <v>0</v>
      </c>
      <c r="J1311" s="112" t="s">
        <v>6156</v>
      </c>
      <c r="K1311" s="114">
        <v>0</v>
      </c>
      <c r="L1311" s="114" t="s">
        <v>1579</v>
      </c>
      <c r="M1311" s="111" t="s">
        <v>2641</v>
      </c>
      <c r="N1311" s="115">
        <v>0</v>
      </c>
      <c r="O1311" s="115">
        <v>0</v>
      </c>
      <c r="P1311" s="115">
        <v>0</v>
      </c>
      <c r="Q1311" s="111" t="s">
        <v>46</v>
      </c>
      <c r="R1311" s="111" t="s">
        <v>46</v>
      </c>
      <c r="S1311" s="111" t="s">
        <v>46</v>
      </c>
      <c r="T1311" s="111" t="s">
        <v>5970</v>
      </c>
      <c r="U1311" s="116">
        <f>+IF(LEN(L4T_30[[#This Row],[KOD]])=1,1,IF(LEN(L4T_30[[#This Row],[KOD]])=8,2,IF(LEN(L4T_30[[#This Row],[KOD]])=15,3,4)))</f>
        <v>4</v>
      </c>
    </row>
    <row r="1312" spans="2:21">
      <c r="B1312" s="109" t="s">
        <v>6330</v>
      </c>
      <c r="C1312" s="110" t="s">
        <v>6331</v>
      </c>
      <c r="D1312" s="111" t="s">
        <v>46</v>
      </c>
      <c r="E1312" s="112" t="s">
        <v>46</v>
      </c>
      <c r="F1312" s="111" t="s">
        <v>46</v>
      </c>
      <c r="G1312" s="112" t="s">
        <v>46</v>
      </c>
      <c r="H1312" s="113">
        <v>0</v>
      </c>
      <c r="I1312" s="113">
        <v>0</v>
      </c>
      <c r="J1312" s="112" t="s">
        <v>6156</v>
      </c>
      <c r="K1312" s="114">
        <v>0</v>
      </c>
      <c r="L1312" s="114" t="s">
        <v>1579</v>
      </c>
      <c r="M1312" s="111" t="s">
        <v>2641</v>
      </c>
      <c r="N1312" s="115">
        <v>0</v>
      </c>
      <c r="O1312" s="115">
        <v>0</v>
      </c>
      <c r="P1312" s="115">
        <v>0</v>
      </c>
      <c r="Q1312" s="111" t="s">
        <v>46</v>
      </c>
      <c r="R1312" s="111" t="s">
        <v>46</v>
      </c>
      <c r="S1312" s="111" t="s">
        <v>46</v>
      </c>
      <c r="T1312" s="111" t="s">
        <v>5282</v>
      </c>
      <c r="U1312" s="116">
        <f>+IF(LEN(L4T_30[[#This Row],[KOD]])=1,1,IF(LEN(L4T_30[[#This Row],[KOD]])=8,2,IF(LEN(L4T_30[[#This Row],[KOD]])=15,3,4)))</f>
        <v>4</v>
      </c>
    </row>
    <row r="1313" spans="2:21">
      <c r="B1313" s="109" t="s">
        <v>6332</v>
      </c>
      <c r="C1313" s="110" t="s">
        <v>6333</v>
      </c>
      <c r="D1313" s="111" t="s">
        <v>46</v>
      </c>
      <c r="E1313" s="112" t="s">
        <v>46</v>
      </c>
      <c r="F1313" s="111" t="s">
        <v>46</v>
      </c>
      <c r="G1313" s="112" t="s">
        <v>46</v>
      </c>
      <c r="H1313" s="113">
        <v>0</v>
      </c>
      <c r="I1313" s="113">
        <v>0</v>
      </c>
      <c r="J1313" s="112" t="s">
        <v>6156</v>
      </c>
      <c r="K1313" s="114">
        <v>0</v>
      </c>
      <c r="L1313" s="114" t="s">
        <v>1579</v>
      </c>
      <c r="M1313" s="111" t="s">
        <v>2641</v>
      </c>
      <c r="N1313" s="115">
        <v>0</v>
      </c>
      <c r="O1313" s="115">
        <v>0</v>
      </c>
      <c r="P1313" s="115">
        <v>0</v>
      </c>
      <c r="Q1313" s="111" t="s">
        <v>46</v>
      </c>
      <c r="R1313" s="111" t="s">
        <v>46</v>
      </c>
      <c r="S1313" s="111" t="s">
        <v>46</v>
      </c>
      <c r="T1313" s="111" t="s">
        <v>5342</v>
      </c>
      <c r="U1313" s="116">
        <f>+IF(LEN(L4T_30[[#This Row],[KOD]])=1,1,IF(LEN(L4T_30[[#This Row],[KOD]])=8,2,IF(LEN(L4T_30[[#This Row],[KOD]])=15,3,4)))</f>
        <v>4</v>
      </c>
    </row>
    <row r="1314" spans="2:21">
      <c r="B1314" s="109" t="s">
        <v>6334</v>
      </c>
      <c r="C1314" s="110" t="s">
        <v>6335</v>
      </c>
      <c r="D1314" s="111" t="s">
        <v>46</v>
      </c>
      <c r="E1314" s="112" t="s">
        <v>46</v>
      </c>
      <c r="F1314" s="111" t="s">
        <v>46</v>
      </c>
      <c r="G1314" s="112" t="s">
        <v>46</v>
      </c>
      <c r="H1314" s="113">
        <v>0</v>
      </c>
      <c r="I1314" s="113">
        <v>0</v>
      </c>
      <c r="J1314" s="112" t="s">
        <v>6156</v>
      </c>
      <c r="K1314" s="114">
        <v>0</v>
      </c>
      <c r="L1314" s="114" t="s">
        <v>1579</v>
      </c>
      <c r="M1314" s="111" t="s">
        <v>2641</v>
      </c>
      <c r="N1314" s="115">
        <v>0</v>
      </c>
      <c r="O1314" s="115">
        <v>0</v>
      </c>
      <c r="P1314" s="115">
        <v>0</v>
      </c>
      <c r="Q1314" s="111" t="s">
        <v>46</v>
      </c>
      <c r="R1314" s="111" t="s">
        <v>46</v>
      </c>
      <c r="S1314" s="111" t="s">
        <v>46</v>
      </c>
      <c r="T1314" s="111" t="s">
        <v>5978</v>
      </c>
      <c r="U1314" s="116">
        <f>+IF(LEN(L4T_30[[#This Row],[KOD]])=1,1,IF(LEN(L4T_30[[#This Row],[KOD]])=8,2,IF(LEN(L4T_30[[#This Row],[KOD]])=15,3,4)))</f>
        <v>4</v>
      </c>
    </row>
    <row r="1315" spans="2:21">
      <c r="B1315" s="109" t="s">
        <v>6336</v>
      </c>
      <c r="C1315" s="110" t="s">
        <v>6337</v>
      </c>
      <c r="D1315" s="111" t="s">
        <v>46</v>
      </c>
      <c r="E1315" s="112" t="s">
        <v>46</v>
      </c>
      <c r="F1315" s="111" t="s">
        <v>46</v>
      </c>
      <c r="G1315" s="112" t="s">
        <v>46</v>
      </c>
      <c r="H1315" s="113">
        <v>0</v>
      </c>
      <c r="I1315" s="113">
        <v>0</v>
      </c>
      <c r="J1315" s="112" t="s">
        <v>6156</v>
      </c>
      <c r="K1315" s="114">
        <v>0</v>
      </c>
      <c r="L1315" s="114" t="s">
        <v>1579</v>
      </c>
      <c r="M1315" s="111" t="s">
        <v>2641</v>
      </c>
      <c r="N1315" s="115">
        <v>0</v>
      </c>
      <c r="O1315" s="115">
        <v>0</v>
      </c>
      <c r="P1315" s="115">
        <v>0</v>
      </c>
      <c r="Q1315" s="111" t="s">
        <v>46</v>
      </c>
      <c r="R1315" s="111" t="s">
        <v>46</v>
      </c>
      <c r="S1315" s="111" t="s">
        <v>46</v>
      </c>
      <c r="T1315" s="111" t="s">
        <v>6233</v>
      </c>
      <c r="U1315" s="116">
        <f>+IF(LEN(L4T_30[[#This Row],[KOD]])=1,1,IF(LEN(L4T_30[[#This Row],[KOD]])=8,2,IF(LEN(L4T_30[[#This Row],[KOD]])=15,3,4)))</f>
        <v>4</v>
      </c>
    </row>
    <row r="1316" spans="2:21">
      <c r="B1316" s="109" t="s">
        <v>6338</v>
      </c>
      <c r="C1316" s="110" t="s">
        <v>6339</v>
      </c>
      <c r="D1316" s="111" t="s">
        <v>46</v>
      </c>
      <c r="E1316" s="112" t="s">
        <v>46</v>
      </c>
      <c r="F1316" s="111" t="s">
        <v>46</v>
      </c>
      <c r="G1316" s="112" t="s">
        <v>46</v>
      </c>
      <c r="H1316" s="113">
        <v>0</v>
      </c>
      <c r="I1316" s="113">
        <v>0</v>
      </c>
      <c r="J1316" s="112" t="s">
        <v>6156</v>
      </c>
      <c r="K1316" s="114">
        <v>0</v>
      </c>
      <c r="L1316" s="114" t="s">
        <v>1579</v>
      </c>
      <c r="M1316" s="111" t="s">
        <v>2641</v>
      </c>
      <c r="N1316" s="115">
        <v>0</v>
      </c>
      <c r="O1316" s="115">
        <v>0</v>
      </c>
      <c r="P1316" s="115">
        <v>0</v>
      </c>
      <c r="Q1316" s="111" t="s">
        <v>46</v>
      </c>
      <c r="R1316" s="111" t="s">
        <v>46</v>
      </c>
      <c r="S1316" s="111" t="s">
        <v>46</v>
      </c>
      <c r="T1316" s="111" t="s">
        <v>5600</v>
      </c>
      <c r="U1316" s="116">
        <f>+IF(LEN(L4T_30[[#This Row],[KOD]])=1,1,IF(LEN(L4T_30[[#This Row],[KOD]])=8,2,IF(LEN(L4T_30[[#This Row],[KOD]])=15,3,4)))</f>
        <v>4</v>
      </c>
    </row>
    <row r="1317" spans="2:21">
      <c r="B1317" s="109" t="s">
        <v>6340</v>
      </c>
      <c r="C1317" s="110" t="s">
        <v>6341</v>
      </c>
      <c r="D1317" s="111" t="s">
        <v>46</v>
      </c>
      <c r="E1317" s="112" t="s">
        <v>46</v>
      </c>
      <c r="F1317" s="111" t="s">
        <v>46</v>
      </c>
      <c r="G1317" s="112" t="s">
        <v>46</v>
      </c>
      <c r="H1317" s="113">
        <v>0</v>
      </c>
      <c r="I1317" s="113">
        <v>0</v>
      </c>
      <c r="J1317" s="112" t="s">
        <v>6156</v>
      </c>
      <c r="K1317" s="114">
        <v>0</v>
      </c>
      <c r="L1317" s="114" t="s">
        <v>1579</v>
      </c>
      <c r="M1317" s="111" t="s">
        <v>2641</v>
      </c>
      <c r="N1317" s="115">
        <v>0</v>
      </c>
      <c r="O1317" s="115">
        <v>0</v>
      </c>
      <c r="P1317" s="115">
        <v>0</v>
      </c>
      <c r="Q1317" s="111" t="s">
        <v>46</v>
      </c>
      <c r="R1317" s="111" t="s">
        <v>46</v>
      </c>
      <c r="S1317" s="111" t="s">
        <v>46</v>
      </c>
      <c r="T1317" s="111" t="s">
        <v>5603</v>
      </c>
      <c r="U1317" s="116">
        <f>+IF(LEN(L4T_30[[#This Row],[KOD]])=1,1,IF(LEN(L4T_30[[#This Row],[KOD]])=8,2,IF(LEN(L4T_30[[#This Row],[KOD]])=15,3,4)))</f>
        <v>4</v>
      </c>
    </row>
    <row r="1318" spans="2:21">
      <c r="B1318" s="109" t="s">
        <v>6342</v>
      </c>
      <c r="C1318" s="110" t="s">
        <v>6343</v>
      </c>
      <c r="D1318" s="111" t="s">
        <v>46</v>
      </c>
      <c r="E1318" s="112" t="s">
        <v>46</v>
      </c>
      <c r="F1318" s="111" t="s">
        <v>46</v>
      </c>
      <c r="G1318" s="112" t="s">
        <v>46</v>
      </c>
      <c r="H1318" s="113">
        <v>0</v>
      </c>
      <c r="I1318" s="113">
        <v>0</v>
      </c>
      <c r="J1318" s="112" t="s">
        <v>6156</v>
      </c>
      <c r="K1318" s="114">
        <v>0</v>
      </c>
      <c r="L1318" s="114" t="s">
        <v>1579</v>
      </c>
      <c r="M1318" s="111" t="s">
        <v>2641</v>
      </c>
      <c r="N1318" s="115">
        <v>0</v>
      </c>
      <c r="O1318" s="115">
        <v>0</v>
      </c>
      <c r="P1318" s="115">
        <v>0</v>
      </c>
      <c r="Q1318" s="111" t="s">
        <v>46</v>
      </c>
      <c r="R1318" s="111" t="s">
        <v>46</v>
      </c>
      <c r="S1318" s="111" t="s">
        <v>46</v>
      </c>
      <c r="T1318" s="111" t="s">
        <v>6240</v>
      </c>
      <c r="U1318" s="116">
        <f>+IF(LEN(L4T_30[[#This Row],[KOD]])=1,1,IF(LEN(L4T_30[[#This Row],[KOD]])=8,2,IF(LEN(L4T_30[[#This Row],[KOD]])=15,3,4)))</f>
        <v>4</v>
      </c>
    </row>
    <row r="1319" spans="2:21">
      <c r="B1319" s="109" t="s">
        <v>6344</v>
      </c>
      <c r="C1319" s="110" t="s">
        <v>6345</v>
      </c>
      <c r="D1319" s="111" t="s">
        <v>46</v>
      </c>
      <c r="E1319" s="112" t="s">
        <v>46</v>
      </c>
      <c r="F1319" s="111" t="s">
        <v>46</v>
      </c>
      <c r="G1319" s="112" t="s">
        <v>46</v>
      </c>
      <c r="H1319" s="113">
        <v>0</v>
      </c>
      <c r="I1319" s="113">
        <v>0</v>
      </c>
      <c r="J1319" s="112" t="s">
        <v>6156</v>
      </c>
      <c r="K1319" s="114">
        <v>0</v>
      </c>
      <c r="L1319" s="114" t="s">
        <v>1579</v>
      </c>
      <c r="M1319" s="111" t="s">
        <v>2641</v>
      </c>
      <c r="N1319" s="115">
        <v>0</v>
      </c>
      <c r="O1319" s="115">
        <v>0</v>
      </c>
      <c r="P1319" s="115">
        <v>0</v>
      </c>
      <c r="Q1319" s="111" t="s">
        <v>46</v>
      </c>
      <c r="R1319" s="111" t="s">
        <v>46</v>
      </c>
      <c r="S1319" s="111" t="s">
        <v>46</v>
      </c>
      <c r="T1319" s="111" t="s">
        <v>6243</v>
      </c>
      <c r="U1319" s="116">
        <f>+IF(LEN(L4T_30[[#This Row],[KOD]])=1,1,IF(LEN(L4T_30[[#This Row],[KOD]])=8,2,IF(LEN(L4T_30[[#This Row],[KOD]])=15,3,4)))</f>
        <v>4</v>
      </c>
    </row>
    <row r="1320" spans="2:21">
      <c r="B1320" s="109" t="s">
        <v>6346</v>
      </c>
      <c r="C1320" s="110" t="s">
        <v>6347</v>
      </c>
      <c r="D1320" s="111" t="s">
        <v>46</v>
      </c>
      <c r="E1320" s="112" t="s">
        <v>46</v>
      </c>
      <c r="F1320" s="111" t="s">
        <v>46</v>
      </c>
      <c r="G1320" s="112" t="s">
        <v>46</v>
      </c>
      <c r="H1320" s="113">
        <v>0</v>
      </c>
      <c r="I1320" s="113">
        <v>0</v>
      </c>
      <c r="J1320" s="112" t="s">
        <v>6156</v>
      </c>
      <c r="K1320" s="114">
        <v>0</v>
      </c>
      <c r="L1320" s="114" t="s">
        <v>1579</v>
      </c>
      <c r="M1320" s="111" t="s">
        <v>2641</v>
      </c>
      <c r="N1320" s="115">
        <v>0</v>
      </c>
      <c r="O1320" s="115">
        <v>0</v>
      </c>
      <c r="P1320" s="115">
        <v>0</v>
      </c>
      <c r="Q1320" s="111" t="s">
        <v>46</v>
      </c>
      <c r="R1320" s="111" t="s">
        <v>46</v>
      </c>
      <c r="S1320" s="111" t="s">
        <v>46</v>
      </c>
      <c r="T1320" s="111" t="s">
        <v>5606</v>
      </c>
      <c r="U1320" s="116">
        <f>+IF(LEN(L4T_30[[#This Row],[KOD]])=1,1,IF(LEN(L4T_30[[#This Row],[KOD]])=8,2,IF(LEN(L4T_30[[#This Row],[KOD]])=15,3,4)))</f>
        <v>4</v>
      </c>
    </row>
    <row r="1321" spans="2:21">
      <c r="B1321" s="109" t="s">
        <v>6348</v>
      </c>
      <c r="C1321" s="110" t="s">
        <v>6349</v>
      </c>
      <c r="D1321" s="111" t="s">
        <v>46</v>
      </c>
      <c r="E1321" s="112" t="s">
        <v>46</v>
      </c>
      <c r="F1321" s="111" t="s">
        <v>46</v>
      </c>
      <c r="G1321" s="112" t="s">
        <v>46</v>
      </c>
      <c r="H1321" s="113">
        <v>0</v>
      </c>
      <c r="I1321" s="113">
        <v>0</v>
      </c>
      <c r="J1321" s="112" t="s">
        <v>6248</v>
      </c>
      <c r="K1321" s="114">
        <v>0</v>
      </c>
      <c r="L1321" s="114" t="s">
        <v>1579</v>
      </c>
      <c r="M1321" s="111" t="s">
        <v>2641</v>
      </c>
      <c r="N1321" s="115">
        <v>0</v>
      </c>
      <c r="O1321" s="115">
        <v>0</v>
      </c>
      <c r="P1321" s="115">
        <v>0</v>
      </c>
      <c r="Q1321" s="111" t="s">
        <v>46</v>
      </c>
      <c r="R1321" s="111" t="s">
        <v>46</v>
      </c>
      <c r="S1321" s="111" t="s">
        <v>46</v>
      </c>
      <c r="T1321" s="111" t="s">
        <v>6249</v>
      </c>
      <c r="U1321" s="116">
        <f>+IF(LEN(L4T_30[[#This Row],[KOD]])=1,1,IF(LEN(L4T_30[[#This Row],[KOD]])=8,2,IF(LEN(L4T_30[[#This Row],[KOD]])=15,3,4)))</f>
        <v>4</v>
      </c>
    </row>
    <row r="1322" spans="2:21">
      <c r="B1322" s="109" t="s">
        <v>6350</v>
      </c>
      <c r="C1322" s="110" t="s">
        <v>6351</v>
      </c>
      <c r="D1322" s="111" t="s">
        <v>46</v>
      </c>
      <c r="E1322" s="112" t="s">
        <v>46</v>
      </c>
      <c r="F1322" s="111" t="s">
        <v>46</v>
      </c>
      <c r="G1322" s="112" t="s">
        <v>46</v>
      </c>
      <c r="H1322" s="113">
        <v>0</v>
      </c>
      <c r="I1322" s="113">
        <v>0</v>
      </c>
      <c r="J1322" s="112" t="s">
        <v>6156</v>
      </c>
      <c r="K1322" s="114">
        <v>0</v>
      </c>
      <c r="L1322" s="114" t="s">
        <v>1579</v>
      </c>
      <c r="M1322" s="111" t="s">
        <v>2641</v>
      </c>
      <c r="N1322" s="115">
        <v>0</v>
      </c>
      <c r="O1322" s="115">
        <v>0</v>
      </c>
      <c r="P1322" s="115">
        <v>0</v>
      </c>
      <c r="Q1322" s="111" t="s">
        <v>46</v>
      </c>
      <c r="R1322" s="111" t="s">
        <v>46</v>
      </c>
      <c r="S1322" s="111" t="s">
        <v>46</v>
      </c>
      <c r="T1322" s="111" t="s">
        <v>6252</v>
      </c>
      <c r="U1322" s="116">
        <f>+IF(LEN(L4T_30[[#This Row],[KOD]])=1,1,IF(LEN(L4T_30[[#This Row],[KOD]])=8,2,IF(LEN(L4T_30[[#This Row],[KOD]])=15,3,4)))</f>
        <v>4</v>
      </c>
    </row>
    <row r="1323" spans="2:21">
      <c r="B1323" s="109" t="s">
        <v>6352</v>
      </c>
      <c r="C1323" s="110" t="s">
        <v>6353</v>
      </c>
      <c r="D1323" s="111" t="s">
        <v>2913</v>
      </c>
      <c r="E1323" s="112" t="s">
        <v>46</v>
      </c>
      <c r="F1323" s="111" t="s">
        <v>46</v>
      </c>
      <c r="G1323" s="112" t="s">
        <v>46</v>
      </c>
      <c r="H1323" s="113">
        <v>0</v>
      </c>
      <c r="I1323" s="113">
        <v>0</v>
      </c>
      <c r="J1323" s="112" t="s">
        <v>6156</v>
      </c>
      <c r="K1323" s="114">
        <v>0</v>
      </c>
      <c r="L1323" s="114" t="s">
        <v>1579</v>
      </c>
      <c r="M1323" s="111" t="s">
        <v>2641</v>
      </c>
      <c r="N1323" s="115">
        <v>0</v>
      </c>
      <c r="O1323" s="115">
        <v>0</v>
      </c>
      <c r="P1323" s="115">
        <v>0</v>
      </c>
      <c r="Q1323" s="111" t="s">
        <v>46</v>
      </c>
      <c r="R1323" s="111" t="s">
        <v>46</v>
      </c>
      <c r="S1323" s="111" t="s">
        <v>46</v>
      </c>
      <c r="T1323" s="111" t="s">
        <v>5917</v>
      </c>
      <c r="U1323" s="116">
        <f>+IF(LEN(L4T_30[[#This Row],[KOD]])=1,1,IF(LEN(L4T_30[[#This Row],[KOD]])=8,2,IF(LEN(L4T_30[[#This Row],[KOD]])=15,3,4)))</f>
        <v>4</v>
      </c>
    </row>
    <row r="1324" spans="2:21">
      <c r="B1324" s="104" t="s">
        <v>6354</v>
      </c>
      <c r="C1324" s="41" t="s">
        <v>6355</v>
      </c>
      <c r="D1324" s="43" t="s">
        <v>46</v>
      </c>
      <c r="E1324" s="105" t="s">
        <v>46</v>
      </c>
      <c r="F1324" s="43" t="s">
        <v>46</v>
      </c>
      <c r="G1324" s="105" t="s">
        <v>46</v>
      </c>
      <c r="H1324" s="45">
        <v>0</v>
      </c>
      <c r="I1324" s="45">
        <v>0</v>
      </c>
      <c r="J1324" s="105" t="s">
        <v>46</v>
      </c>
      <c r="K1324" s="106">
        <v>0</v>
      </c>
      <c r="L1324" s="106" t="s">
        <v>46</v>
      </c>
      <c r="M1324" s="43" t="s">
        <v>46</v>
      </c>
      <c r="N1324" s="107">
        <v>0</v>
      </c>
      <c r="O1324" s="107">
        <v>0</v>
      </c>
      <c r="P1324" s="107">
        <v>0</v>
      </c>
      <c r="Q1324" s="43" t="s">
        <v>46</v>
      </c>
      <c r="R1324" s="43" t="s">
        <v>46</v>
      </c>
      <c r="S1324" s="43" t="s">
        <v>6356</v>
      </c>
      <c r="T1324" s="43" t="s">
        <v>46</v>
      </c>
      <c r="U1324" s="108">
        <f>+IF(LEN(L4T_30[[#This Row],[KOD]])=1,1,IF(LEN(L4T_30[[#This Row],[KOD]])=8,2,IF(LEN(L4T_30[[#This Row],[KOD]])=15,3,4)))</f>
        <v>3</v>
      </c>
    </row>
    <row r="1325" spans="2:21">
      <c r="B1325" s="109" t="s">
        <v>6357</v>
      </c>
      <c r="C1325" s="110" t="s">
        <v>6358</v>
      </c>
      <c r="D1325" s="111" t="s">
        <v>46</v>
      </c>
      <c r="E1325" s="112" t="s">
        <v>46</v>
      </c>
      <c r="F1325" s="111" t="s">
        <v>46</v>
      </c>
      <c r="G1325" s="112" t="s">
        <v>46</v>
      </c>
      <c r="H1325" s="113">
        <v>0</v>
      </c>
      <c r="I1325" s="113">
        <v>0</v>
      </c>
      <c r="J1325" s="112" t="s">
        <v>6152</v>
      </c>
      <c r="K1325" s="114">
        <v>0</v>
      </c>
      <c r="L1325" s="114" t="s">
        <v>1579</v>
      </c>
      <c r="M1325" s="111" t="s">
        <v>2641</v>
      </c>
      <c r="N1325" s="115">
        <v>0</v>
      </c>
      <c r="O1325" s="115">
        <v>0</v>
      </c>
      <c r="P1325" s="115">
        <v>0</v>
      </c>
      <c r="Q1325" s="111" t="s">
        <v>46</v>
      </c>
      <c r="R1325" s="111" t="s">
        <v>46</v>
      </c>
      <c r="S1325" s="111" t="s">
        <v>46</v>
      </c>
      <c r="T1325" s="111" t="s">
        <v>2781</v>
      </c>
      <c r="U1325" s="116">
        <f>+IF(LEN(L4T_30[[#This Row],[KOD]])=1,1,IF(LEN(L4T_30[[#This Row],[KOD]])=8,2,IF(LEN(L4T_30[[#This Row],[KOD]])=15,3,4)))</f>
        <v>4</v>
      </c>
    </row>
    <row r="1326" spans="2:21">
      <c r="B1326" s="109" t="s">
        <v>6359</v>
      </c>
      <c r="C1326" s="110" t="s">
        <v>6360</v>
      </c>
      <c r="D1326" s="111" t="s">
        <v>46</v>
      </c>
      <c r="E1326" s="112" t="s">
        <v>46</v>
      </c>
      <c r="F1326" s="111" t="s">
        <v>46</v>
      </c>
      <c r="G1326" s="112" t="s">
        <v>46</v>
      </c>
      <c r="H1326" s="113">
        <v>0</v>
      </c>
      <c r="I1326" s="113">
        <v>0</v>
      </c>
      <c r="J1326" s="112" t="s">
        <v>6152</v>
      </c>
      <c r="K1326" s="114">
        <v>0</v>
      </c>
      <c r="L1326" s="114" t="s">
        <v>1579</v>
      </c>
      <c r="M1326" s="111" t="s">
        <v>2641</v>
      </c>
      <c r="N1326" s="115">
        <v>0</v>
      </c>
      <c r="O1326" s="115">
        <v>0</v>
      </c>
      <c r="P1326" s="115">
        <v>0</v>
      </c>
      <c r="Q1326" s="111" t="s">
        <v>46</v>
      </c>
      <c r="R1326" s="111" t="s">
        <v>46</v>
      </c>
      <c r="S1326" s="111" t="s">
        <v>46</v>
      </c>
      <c r="T1326" s="111" t="s">
        <v>2939</v>
      </c>
      <c r="U1326" s="116">
        <f>+IF(LEN(L4T_30[[#This Row],[KOD]])=1,1,IF(LEN(L4T_30[[#This Row],[KOD]])=8,2,IF(LEN(L4T_30[[#This Row],[KOD]])=15,3,4)))</f>
        <v>4</v>
      </c>
    </row>
    <row r="1327" spans="2:21">
      <c r="B1327" s="109" t="s">
        <v>6361</v>
      </c>
      <c r="C1327" s="110" t="s">
        <v>6362</v>
      </c>
      <c r="D1327" s="111" t="s">
        <v>46</v>
      </c>
      <c r="E1327" s="112" t="s">
        <v>46</v>
      </c>
      <c r="F1327" s="111" t="s">
        <v>46</v>
      </c>
      <c r="G1327" s="112" t="s">
        <v>46</v>
      </c>
      <c r="H1327" s="113">
        <v>0</v>
      </c>
      <c r="I1327" s="113">
        <v>0</v>
      </c>
      <c r="J1327" s="112" t="s">
        <v>6156</v>
      </c>
      <c r="K1327" s="114">
        <v>0</v>
      </c>
      <c r="L1327" s="114" t="s">
        <v>1579</v>
      </c>
      <c r="M1327" s="111" t="s">
        <v>2641</v>
      </c>
      <c r="N1327" s="115">
        <v>0</v>
      </c>
      <c r="O1327" s="115">
        <v>0</v>
      </c>
      <c r="P1327" s="115">
        <v>0</v>
      </c>
      <c r="Q1327" s="111" t="s">
        <v>46</v>
      </c>
      <c r="R1327" s="111" t="s">
        <v>46</v>
      </c>
      <c r="S1327" s="111" t="s">
        <v>46</v>
      </c>
      <c r="T1327" s="111" t="s">
        <v>2745</v>
      </c>
      <c r="U1327" s="116">
        <f>+IF(LEN(L4T_30[[#This Row],[KOD]])=1,1,IF(LEN(L4T_30[[#This Row],[KOD]])=8,2,IF(LEN(L4T_30[[#This Row],[KOD]])=15,3,4)))</f>
        <v>4</v>
      </c>
    </row>
    <row r="1328" spans="2:21">
      <c r="B1328" s="109" t="s">
        <v>6363</v>
      </c>
      <c r="C1328" s="110" t="s">
        <v>6364</v>
      </c>
      <c r="D1328" s="111" t="s">
        <v>46</v>
      </c>
      <c r="E1328" s="112" t="s">
        <v>46</v>
      </c>
      <c r="F1328" s="111" t="s">
        <v>46</v>
      </c>
      <c r="G1328" s="112" t="s">
        <v>46</v>
      </c>
      <c r="H1328" s="113">
        <v>0</v>
      </c>
      <c r="I1328" s="113">
        <v>0</v>
      </c>
      <c r="J1328" s="112" t="s">
        <v>6156</v>
      </c>
      <c r="K1328" s="114">
        <v>0</v>
      </c>
      <c r="L1328" s="114" t="s">
        <v>1579</v>
      </c>
      <c r="M1328" s="111" t="s">
        <v>2641</v>
      </c>
      <c r="N1328" s="115">
        <v>0</v>
      </c>
      <c r="O1328" s="115">
        <v>0</v>
      </c>
      <c r="P1328" s="115">
        <v>0</v>
      </c>
      <c r="Q1328" s="111" t="s">
        <v>46</v>
      </c>
      <c r="R1328" s="111" t="s">
        <v>46</v>
      </c>
      <c r="S1328" s="111" t="s">
        <v>46</v>
      </c>
      <c r="T1328" s="111" t="s">
        <v>3257</v>
      </c>
      <c r="U1328" s="116">
        <f>+IF(LEN(L4T_30[[#This Row],[KOD]])=1,1,IF(LEN(L4T_30[[#This Row],[KOD]])=8,2,IF(LEN(L4T_30[[#This Row],[KOD]])=15,3,4)))</f>
        <v>4</v>
      </c>
    </row>
    <row r="1329" spans="2:21">
      <c r="B1329" s="109" t="s">
        <v>6365</v>
      </c>
      <c r="C1329" s="110" t="s">
        <v>6366</v>
      </c>
      <c r="D1329" s="111" t="s">
        <v>46</v>
      </c>
      <c r="E1329" s="112" t="s">
        <v>46</v>
      </c>
      <c r="F1329" s="111" t="s">
        <v>46</v>
      </c>
      <c r="G1329" s="112" t="s">
        <v>46</v>
      </c>
      <c r="H1329" s="113">
        <v>0</v>
      </c>
      <c r="I1329" s="113">
        <v>0</v>
      </c>
      <c r="J1329" s="112" t="s">
        <v>6156</v>
      </c>
      <c r="K1329" s="114">
        <v>0</v>
      </c>
      <c r="L1329" s="114" t="s">
        <v>1579</v>
      </c>
      <c r="M1329" s="111" t="s">
        <v>2641</v>
      </c>
      <c r="N1329" s="115">
        <v>0</v>
      </c>
      <c r="O1329" s="115">
        <v>0</v>
      </c>
      <c r="P1329" s="115">
        <v>0</v>
      </c>
      <c r="Q1329" s="111" t="s">
        <v>46</v>
      </c>
      <c r="R1329" s="111" t="s">
        <v>46</v>
      </c>
      <c r="S1329" s="111" t="s">
        <v>46</v>
      </c>
      <c r="T1329" s="111" t="s">
        <v>3262</v>
      </c>
      <c r="U1329" s="116">
        <f>+IF(LEN(L4T_30[[#This Row],[KOD]])=1,1,IF(LEN(L4T_30[[#This Row],[KOD]])=8,2,IF(LEN(L4T_30[[#This Row],[KOD]])=15,3,4)))</f>
        <v>4</v>
      </c>
    </row>
    <row r="1330" spans="2:21">
      <c r="B1330" s="109" t="s">
        <v>6367</v>
      </c>
      <c r="C1330" s="110" t="s">
        <v>6368</v>
      </c>
      <c r="D1330" s="111" t="s">
        <v>46</v>
      </c>
      <c r="E1330" s="112" t="s">
        <v>46</v>
      </c>
      <c r="F1330" s="111" t="s">
        <v>46</v>
      </c>
      <c r="G1330" s="112" t="s">
        <v>46</v>
      </c>
      <c r="H1330" s="113">
        <v>0</v>
      </c>
      <c r="I1330" s="113">
        <v>0</v>
      </c>
      <c r="J1330" s="112" t="s">
        <v>6156</v>
      </c>
      <c r="K1330" s="114">
        <v>0</v>
      </c>
      <c r="L1330" s="114" t="s">
        <v>1579</v>
      </c>
      <c r="M1330" s="111" t="s">
        <v>2641</v>
      </c>
      <c r="N1330" s="115">
        <v>0</v>
      </c>
      <c r="O1330" s="115">
        <v>0</v>
      </c>
      <c r="P1330" s="115">
        <v>0</v>
      </c>
      <c r="Q1330" s="111" t="s">
        <v>46</v>
      </c>
      <c r="R1330" s="111" t="s">
        <v>46</v>
      </c>
      <c r="S1330" s="111" t="s">
        <v>46</v>
      </c>
      <c r="T1330" s="111" t="s">
        <v>2765</v>
      </c>
      <c r="U1330" s="116">
        <f>+IF(LEN(L4T_30[[#This Row],[KOD]])=1,1,IF(LEN(L4T_30[[#This Row],[KOD]])=8,2,IF(LEN(L4T_30[[#This Row],[KOD]])=15,3,4)))</f>
        <v>4</v>
      </c>
    </row>
    <row r="1331" spans="2:21">
      <c r="B1331" s="109" t="s">
        <v>6369</v>
      </c>
      <c r="C1331" s="110" t="s">
        <v>6370</v>
      </c>
      <c r="D1331" s="111" t="s">
        <v>46</v>
      </c>
      <c r="E1331" s="112" t="s">
        <v>46</v>
      </c>
      <c r="F1331" s="111" t="s">
        <v>46</v>
      </c>
      <c r="G1331" s="112" t="s">
        <v>46</v>
      </c>
      <c r="H1331" s="113">
        <v>0</v>
      </c>
      <c r="I1331" s="113">
        <v>0</v>
      </c>
      <c r="J1331" s="112" t="s">
        <v>6156</v>
      </c>
      <c r="K1331" s="114">
        <v>0</v>
      </c>
      <c r="L1331" s="114" t="s">
        <v>1579</v>
      </c>
      <c r="M1331" s="111" t="s">
        <v>2641</v>
      </c>
      <c r="N1331" s="115">
        <v>0</v>
      </c>
      <c r="O1331" s="115">
        <v>0</v>
      </c>
      <c r="P1331" s="115">
        <v>0</v>
      </c>
      <c r="Q1331" s="111" t="s">
        <v>46</v>
      </c>
      <c r="R1331" s="111" t="s">
        <v>46</v>
      </c>
      <c r="S1331" s="111" t="s">
        <v>46</v>
      </c>
      <c r="T1331" s="111" t="s">
        <v>3271</v>
      </c>
      <c r="U1331" s="116">
        <f>+IF(LEN(L4T_30[[#This Row],[KOD]])=1,1,IF(LEN(L4T_30[[#This Row],[KOD]])=8,2,IF(LEN(L4T_30[[#This Row],[KOD]])=15,3,4)))</f>
        <v>4</v>
      </c>
    </row>
    <row r="1332" spans="2:21">
      <c r="B1332" s="109" t="s">
        <v>6371</v>
      </c>
      <c r="C1332" s="110" t="s">
        <v>6372</v>
      </c>
      <c r="D1332" s="111" t="s">
        <v>46</v>
      </c>
      <c r="E1332" s="112" t="s">
        <v>46</v>
      </c>
      <c r="F1332" s="111" t="s">
        <v>46</v>
      </c>
      <c r="G1332" s="112" t="s">
        <v>46</v>
      </c>
      <c r="H1332" s="113">
        <v>0</v>
      </c>
      <c r="I1332" s="113">
        <v>0</v>
      </c>
      <c r="J1332" s="112" t="s">
        <v>6156</v>
      </c>
      <c r="K1332" s="114">
        <v>0</v>
      </c>
      <c r="L1332" s="114" t="s">
        <v>1579</v>
      </c>
      <c r="M1332" s="111" t="s">
        <v>2641</v>
      </c>
      <c r="N1332" s="115">
        <v>0</v>
      </c>
      <c r="O1332" s="115">
        <v>0</v>
      </c>
      <c r="P1332" s="115">
        <v>0</v>
      </c>
      <c r="Q1332" s="111" t="s">
        <v>46</v>
      </c>
      <c r="R1332" s="111" t="s">
        <v>46</v>
      </c>
      <c r="S1332" s="111" t="s">
        <v>46</v>
      </c>
      <c r="T1332" s="111" t="s">
        <v>3299</v>
      </c>
      <c r="U1332" s="116">
        <f>+IF(LEN(L4T_30[[#This Row],[KOD]])=1,1,IF(LEN(L4T_30[[#This Row],[KOD]])=8,2,IF(LEN(L4T_30[[#This Row],[KOD]])=15,3,4)))</f>
        <v>4</v>
      </c>
    </row>
    <row r="1333" spans="2:21">
      <c r="B1333" s="109" t="s">
        <v>6373</v>
      </c>
      <c r="C1333" s="110" t="s">
        <v>6374</v>
      </c>
      <c r="D1333" s="111" t="s">
        <v>46</v>
      </c>
      <c r="E1333" s="112" t="s">
        <v>46</v>
      </c>
      <c r="F1333" s="111" t="s">
        <v>46</v>
      </c>
      <c r="G1333" s="112" t="s">
        <v>46</v>
      </c>
      <c r="H1333" s="113">
        <v>0</v>
      </c>
      <c r="I1333" s="113">
        <v>0</v>
      </c>
      <c r="J1333" s="112" t="s">
        <v>6156</v>
      </c>
      <c r="K1333" s="114">
        <v>0</v>
      </c>
      <c r="L1333" s="114" t="s">
        <v>1579</v>
      </c>
      <c r="M1333" s="111" t="s">
        <v>2641</v>
      </c>
      <c r="N1333" s="115">
        <v>0</v>
      </c>
      <c r="O1333" s="115">
        <v>0</v>
      </c>
      <c r="P1333" s="115">
        <v>0</v>
      </c>
      <c r="Q1333" s="111" t="s">
        <v>46</v>
      </c>
      <c r="R1333" s="111" t="s">
        <v>46</v>
      </c>
      <c r="S1333" s="111" t="s">
        <v>46</v>
      </c>
      <c r="T1333" s="111" t="s">
        <v>3352</v>
      </c>
      <c r="U1333" s="116">
        <f>+IF(LEN(L4T_30[[#This Row],[KOD]])=1,1,IF(LEN(L4T_30[[#This Row],[KOD]])=8,2,IF(LEN(L4T_30[[#This Row],[KOD]])=15,3,4)))</f>
        <v>4</v>
      </c>
    </row>
    <row r="1334" spans="2:21">
      <c r="B1334" s="109" t="s">
        <v>6375</v>
      </c>
      <c r="C1334" s="110" t="s">
        <v>6376</v>
      </c>
      <c r="D1334" s="111" t="s">
        <v>46</v>
      </c>
      <c r="E1334" s="112" t="s">
        <v>46</v>
      </c>
      <c r="F1334" s="111" t="s">
        <v>46</v>
      </c>
      <c r="G1334" s="112" t="s">
        <v>46</v>
      </c>
      <c r="H1334" s="113">
        <v>0</v>
      </c>
      <c r="I1334" s="113">
        <v>0</v>
      </c>
      <c r="J1334" s="112" t="s">
        <v>6156</v>
      </c>
      <c r="K1334" s="114">
        <v>0</v>
      </c>
      <c r="L1334" s="114" t="s">
        <v>1579</v>
      </c>
      <c r="M1334" s="111" t="s">
        <v>2641</v>
      </c>
      <c r="N1334" s="115">
        <v>0</v>
      </c>
      <c r="O1334" s="115">
        <v>0</v>
      </c>
      <c r="P1334" s="115">
        <v>0</v>
      </c>
      <c r="Q1334" s="111" t="s">
        <v>46</v>
      </c>
      <c r="R1334" s="111" t="s">
        <v>46</v>
      </c>
      <c r="S1334" s="111" t="s">
        <v>46</v>
      </c>
      <c r="T1334" s="111" t="s">
        <v>3356</v>
      </c>
      <c r="U1334" s="116">
        <f>+IF(LEN(L4T_30[[#This Row],[KOD]])=1,1,IF(LEN(L4T_30[[#This Row],[KOD]])=8,2,IF(LEN(L4T_30[[#This Row],[KOD]])=15,3,4)))</f>
        <v>4</v>
      </c>
    </row>
    <row r="1335" spans="2:21">
      <c r="B1335" s="109" t="s">
        <v>6377</v>
      </c>
      <c r="C1335" s="110" t="s">
        <v>6378</v>
      </c>
      <c r="D1335" s="111" t="s">
        <v>46</v>
      </c>
      <c r="E1335" s="112" t="s">
        <v>46</v>
      </c>
      <c r="F1335" s="111" t="s">
        <v>46</v>
      </c>
      <c r="G1335" s="112" t="s">
        <v>46</v>
      </c>
      <c r="H1335" s="113">
        <v>0</v>
      </c>
      <c r="I1335" s="113">
        <v>0</v>
      </c>
      <c r="J1335" s="112" t="s">
        <v>6156</v>
      </c>
      <c r="K1335" s="114">
        <v>0</v>
      </c>
      <c r="L1335" s="114" t="s">
        <v>1579</v>
      </c>
      <c r="M1335" s="111" t="s">
        <v>2641</v>
      </c>
      <c r="N1335" s="115">
        <v>0</v>
      </c>
      <c r="O1335" s="115">
        <v>0</v>
      </c>
      <c r="P1335" s="115">
        <v>0</v>
      </c>
      <c r="Q1335" s="111" t="s">
        <v>46</v>
      </c>
      <c r="R1335" s="111" t="s">
        <v>46</v>
      </c>
      <c r="S1335" s="111" t="s">
        <v>46</v>
      </c>
      <c r="T1335" s="111" t="s">
        <v>3361</v>
      </c>
      <c r="U1335" s="116">
        <f>+IF(LEN(L4T_30[[#This Row],[KOD]])=1,1,IF(LEN(L4T_30[[#This Row],[KOD]])=8,2,IF(LEN(L4T_30[[#This Row],[KOD]])=15,3,4)))</f>
        <v>4</v>
      </c>
    </row>
    <row r="1336" spans="2:21">
      <c r="B1336" s="109" t="s">
        <v>6379</v>
      </c>
      <c r="C1336" s="110" t="s">
        <v>6380</v>
      </c>
      <c r="D1336" s="111" t="s">
        <v>46</v>
      </c>
      <c r="E1336" s="112" t="s">
        <v>46</v>
      </c>
      <c r="F1336" s="111" t="s">
        <v>46</v>
      </c>
      <c r="G1336" s="112" t="s">
        <v>46</v>
      </c>
      <c r="H1336" s="113">
        <v>0</v>
      </c>
      <c r="I1336" s="113">
        <v>0</v>
      </c>
      <c r="J1336" s="112" t="s">
        <v>6156</v>
      </c>
      <c r="K1336" s="114">
        <v>0</v>
      </c>
      <c r="L1336" s="114" t="s">
        <v>1579</v>
      </c>
      <c r="M1336" s="111" t="s">
        <v>2641</v>
      </c>
      <c r="N1336" s="115">
        <v>0</v>
      </c>
      <c r="O1336" s="115">
        <v>0</v>
      </c>
      <c r="P1336" s="115">
        <v>0</v>
      </c>
      <c r="Q1336" s="111" t="s">
        <v>46</v>
      </c>
      <c r="R1336" s="111" t="s">
        <v>46</v>
      </c>
      <c r="S1336" s="111" t="s">
        <v>46</v>
      </c>
      <c r="T1336" s="111" t="s">
        <v>3366</v>
      </c>
      <c r="U1336" s="116">
        <f>+IF(LEN(L4T_30[[#This Row],[KOD]])=1,1,IF(LEN(L4T_30[[#This Row],[KOD]])=8,2,IF(LEN(L4T_30[[#This Row],[KOD]])=15,3,4)))</f>
        <v>4</v>
      </c>
    </row>
    <row r="1337" spans="2:21">
      <c r="B1337" s="109" t="s">
        <v>6381</v>
      </c>
      <c r="C1337" s="110" t="s">
        <v>6382</v>
      </c>
      <c r="D1337" s="111" t="s">
        <v>46</v>
      </c>
      <c r="E1337" s="112" t="s">
        <v>46</v>
      </c>
      <c r="F1337" s="111" t="s">
        <v>46</v>
      </c>
      <c r="G1337" s="112" t="s">
        <v>46</v>
      </c>
      <c r="H1337" s="113">
        <v>0</v>
      </c>
      <c r="I1337" s="113">
        <v>0</v>
      </c>
      <c r="J1337" s="112" t="s">
        <v>6156</v>
      </c>
      <c r="K1337" s="114">
        <v>0</v>
      </c>
      <c r="L1337" s="114" t="s">
        <v>1579</v>
      </c>
      <c r="M1337" s="111" t="s">
        <v>2641</v>
      </c>
      <c r="N1337" s="115">
        <v>0</v>
      </c>
      <c r="O1337" s="115">
        <v>0</v>
      </c>
      <c r="P1337" s="115">
        <v>0</v>
      </c>
      <c r="Q1337" s="111" t="s">
        <v>46</v>
      </c>
      <c r="R1337" s="111" t="s">
        <v>46</v>
      </c>
      <c r="S1337" s="111" t="s">
        <v>46</v>
      </c>
      <c r="T1337" s="111" t="s">
        <v>3371</v>
      </c>
      <c r="U1337" s="116">
        <f>+IF(LEN(L4T_30[[#This Row],[KOD]])=1,1,IF(LEN(L4T_30[[#This Row],[KOD]])=8,2,IF(LEN(L4T_30[[#This Row],[KOD]])=15,3,4)))</f>
        <v>4</v>
      </c>
    </row>
    <row r="1338" spans="2:21">
      <c r="B1338" s="109" t="s">
        <v>6383</v>
      </c>
      <c r="C1338" s="110" t="s">
        <v>6384</v>
      </c>
      <c r="D1338" s="111" t="s">
        <v>46</v>
      </c>
      <c r="E1338" s="112" t="s">
        <v>46</v>
      </c>
      <c r="F1338" s="111" t="s">
        <v>46</v>
      </c>
      <c r="G1338" s="112" t="s">
        <v>46</v>
      </c>
      <c r="H1338" s="113">
        <v>0</v>
      </c>
      <c r="I1338" s="113">
        <v>0</v>
      </c>
      <c r="J1338" s="112" t="s">
        <v>6156</v>
      </c>
      <c r="K1338" s="114">
        <v>0</v>
      </c>
      <c r="L1338" s="114" t="s">
        <v>1579</v>
      </c>
      <c r="M1338" s="111" t="s">
        <v>2641</v>
      </c>
      <c r="N1338" s="115">
        <v>0</v>
      </c>
      <c r="O1338" s="115">
        <v>0</v>
      </c>
      <c r="P1338" s="115">
        <v>0</v>
      </c>
      <c r="Q1338" s="111" t="s">
        <v>46</v>
      </c>
      <c r="R1338" s="111" t="s">
        <v>46</v>
      </c>
      <c r="S1338" s="111" t="s">
        <v>46</v>
      </c>
      <c r="T1338" s="111" t="s">
        <v>3376</v>
      </c>
      <c r="U1338" s="116">
        <f>+IF(LEN(L4T_30[[#This Row],[KOD]])=1,1,IF(LEN(L4T_30[[#This Row],[KOD]])=8,2,IF(LEN(L4T_30[[#This Row],[KOD]])=15,3,4)))</f>
        <v>4</v>
      </c>
    </row>
    <row r="1339" spans="2:21">
      <c r="B1339" s="109" t="s">
        <v>6385</v>
      </c>
      <c r="C1339" s="110" t="s">
        <v>6386</v>
      </c>
      <c r="D1339" s="111" t="s">
        <v>46</v>
      </c>
      <c r="E1339" s="112" t="s">
        <v>46</v>
      </c>
      <c r="F1339" s="111" t="s">
        <v>46</v>
      </c>
      <c r="G1339" s="112" t="s">
        <v>46</v>
      </c>
      <c r="H1339" s="113">
        <v>0</v>
      </c>
      <c r="I1339" s="113">
        <v>0</v>
      </c>
      <c r="J1339" s="112" t="s">
        <v>6156</v>
      </c>
      <c r="K1339" s="114">
        <v>0</v>
      </c>
      <c r="L1339" s="114" t="s">
        <v>1579</v>
      </c>
      <c r="M1339" s="111" t="s">
        <v>2641</v>
      </c>
      <c r="N1339" s="115">
        <v>0</v>
      </c>
      <c r="O1339" s="115">
        <v>0</v>
      </c>
      <c r="P1339" s="115">
        <v>0</v>
      </c>
      <c r="Q1339" s="111" t="s">
        <v>46</v>
      </c>
      <c r="R1339" s="111" t="s">
        <v>46</v>
      </c>
      <c r="S1339" s="111" t="s">
        <v>46</v>
      </c>
      <c r="T1339" s="111" t="s">
        <v>3381</v>
      </c>
      <c r="U1339" s="116">
        <f>+IF(LEN(L4T_30[[#This Row],[KOD]])=1,1,IF(LEN(L4T_30[[#This Row],[KOD]])=8,2,IF(LEN(L4T_30[[#This Row],[KOD]])=15,3,4)))</f>
        <v>4</v>
      </c>
    </row>
    <row r="1340" spans="2:21">
      <c r="B1340" s="109" t="s">
        <v>6387</v>
      </c>
      <c r="C1340" s="110" t="s">
        <v>6388</v>
      </c>
      <c r="D1340" s="111" t="s">
        <v>46</v>
      </c>
      <c r="E1340" s="112" t="s">
        <v>46</v>
      </c>
      <c r="F1340" s="111" t="s">
        <v>46</v>
      </c>
      <c r="G1340" s="112" t="s">
        <v>46</v>
      </c>
      <c r="H1340" s="113">
        <v>0</v>
      </c>
      <c r="I1340" s="113">
        <v>0</v>
      </c>
      <c r="J1340" s="112" t="s">
        <v>6156</v>
      </c>
      <c r="K1340" s="114">
        <v>0</v>
      </c>
      <c r="L1340" s="114" t="s">
        <v>1579</v>
      </c>
      <c r="M1340" s="111" t="s">
        <v>2641</v>
      </c>
      <c r="N1340" s="115">
        <v>0</v>
      </c>
      <c r="O1340" s="115">
        <v>0</v>
      </c>
      <c r="P1340" s="115">
        <v>0</v>
      </c>
      <c r="Q1340" s="111" t="s">
        <v>46</v>
      </c>
      <c r="R1340" s="111" t="s">
        <v>46</v>
      </c>
      <c r="S1340" s="111" t="s">
        <v>46</v>
      </c>
      <c r="T1340" s="111" t="s">
        <v>2971</v>
      </c>
      <c r="U1340" s="116">
        <f>+IF(LEN(L4T_30[[#This Row],[KOD]])=1,1,IF(LEN(L4T_30[[#This Row],[KOD]])=8,2,IF(LEN(L4T_30[[#This Row],[KOD]])=15,3,4)))</f>
        <v>4</v>
      </c>
    </row>
    <row r="1341" spans="2:21">
      <c r="B1341" s="109" t="s">
        <v>6389</v>
      </c>
      <c r="C1341" s="110" t="s">
        <v>6390</v>
      </c>
      <c r="D1341" s="111" t="s">
        <v>46</v>
      </c>
      <c r="E1341" s="112" t="s">
        <v>46</v>
      </c>
      <c r="F1341" s="111" t="s">
        <v>46</v>
      </c>
      <c r="G1341" s="112" t="s">
        <v>46</v>
      </c>
      <c r="H1341" s="113">
        <v>0</v>
      </c>
      <c r="I1341" s="113">
        <v>0</v>
      </c>
      <c r="J1341" s="112" t="s">
        <v>6156</v>
      </c>
      <c r="K1341" s="114">
        <v>0</v>
      </c>
      <c r="L1341" s="114" t="s">
        <v>1579</v>
      </c>
      <c r="M1341" s="111" t="s">
        <v>2641</v>
      </c>
      <c r="N1341" s="115">
        <v>0</v>
      </c>
      <c r="O1341" s="115">
        <v>0</v>
      </c>
      <c r="P1341" s="115">
        <v>0</v>
      </c>
      <c r="Q1341" s="111" t="s">
        <v>46</v>
      </c>
      <c r="R1341" s="111" t="s">
        <v>46</v>
      </c>
      <c r="S1341" s="111" t="s">
        <v>46</v>
      </c>
      <c r="T1341" s="111" t="s">
        <v>3444</v>
      </c>
      <c r="U1341" s="116">
        <f>+IF(LEN(L4T_30[[#This Row],[KOD]])=1,1,IF(LEN(L4T_30[[#This Row],[KOD]])=8,2,IF(LEN(L4T_30[[#This Row],[KOD]])=15,3,4)))</f>
        <v>4</v>
      </c>
    </row>
    <row r="1342" spans="2:21">
      <c r="B1342" s="109" t="s">
        <v>6391</v>
      </c>
      <c r="C1342" s="110" t="s">
        <v>6392</v>
      </c>
      <c r="D1342" s="111" t="s">
        <v>46</v>
      </c>
      <c r="E1342" s="112" t="s">
        <v>46</v>
      </c>
      <c r="F1342" s="111" t="s">
        <v>46</v>
      </c>
      <c r="G1342" s="112" t="s">
        <v>46</v>
      </c>
      <c r="H1342" s="113">
        <v>0</v>
      </c>
      <c r="I1342" s="113">
        <v>0</v>
      </c>
      <c r="J1342" s="112" t="s">
        <v>6156</v>
      </c>
      <c r="K1342" s="114">
        <v>0</v>
      </c>
      <c r="L1342" s="114" t="s">
        <v>1579</v>
      </c>
      <c r="M1342" s="111" t="s">
        <v>2641</v>
      </c>
      <c r="N1342" s="115">
        <v>0</v>
      </c>
      <c r="O1342" s="115">
        <v>0</v>
      </c>
      <c r="P1342" s="115">
        <v>0</v>
      </c>
      <c r="Q1342" s="111" t="s">
        <v>46</v>
      </c>
      <c r="R1342" s="111" t="s">
        <v>46</v>
      </c>
      <c r="S1342" s="111" t="s">
        <v>46</v>
      </c>
      <c r="T1342" s="111" t="s">
        <v>2976</v>
      </c>
      <c r="U1342" s="116">
        <f>+IF(LEN(L4T_30[[#This Row],[KOD]])=1,1,IF(LEN(L4T_30[[#This Row],[KOD]])=8,2,IF(LEN(L4T_30[[#This Row],[KOD]])=15,3,4)))</f>
        <v>4</v>
      </c>
    </row>
    <row r="1343" spans="2:21">
      <c r="B1343" s="109" t="s">
        <v>6393</v>
      </c>
      <c r="C1343" s="110" t="s">
        <v>6394</v>
      </c>
      <c r="D1343" s="111" t="s">
        <v>46</v>
      </c>
      <c r="E1343" s="112" t="s">
        <v>46</v>
      </c>
      <c r="F1343" s="111" t="s">
        <v>46</v>
      </c>
      <c r="G1343" s="112" t="s">
        <v>46</v>
      </c>
      <c r="H1343" s="113">
        <v>0</v>
      </c>
      <c r="I1343" s="113">
        <v>0</v>
      </c>
      <c r="J1343" s="112" t="s">
        <v>6156</v>
      </c>
      <c r="K1343" s="114">
        <v>0</v>
      </c>
      <c r="L1343" s="114" t="s">
        <v>1579</v>
      </c>
      <c r="M1343" s="111" t="s">
        <v>2641</v>
      </c>
      <c r="N1343" s="115">
        <v>0</v>
      </c>
      <c r="O1343" s="115">
        <v>0</v>
      </c>
      <c r="P1343" s="115">
        <v>0</v>
      </c>
      <c r="Q1343" s="111" t="s">
        <v>46</v>
      </c>
      <c r="R1343" s="111" t="s">
        <v>46</v>
      </c>
      <c r="S1343" s="111" t="s">
        <v>46</v>
      </c>
      <c r="T1343" s="111" t="s">
        <v>6189</v>
      </c>
      <c r="U1343" s="116">
        <f>+IF(LEN(L4T_30[[#This Row],[KOD]])=1,1,IF(LEN(L4T_30[[#This Row],[KOD]])=8,2,IF(LEN(L4T_30[[#This Row],[KOD]])=15,3,4)))</f>
        <v>4</v>
      </c>
    </row>
    <row r="1344" spans="2:21">
      <c r="B1344" s="109" t="s">
        <v>6395</v>
      </c>
      <c r="C1344" s="110" t="s">
        <v>6396</v>
      </c>
      <c r="D1344" s="111" t="s">
        <v>46</v>
      </c>
      <c r="E1344" s="112" t="s">
        <v>46</v>
      </c>
      <c r="F1344" s="111" t="s">
        <v>46</v>
      </c>
      <c r="G1344" s="112" t="s">
        <v>46</v>
      </c>
      <c r="H1344" s="113">
        <v>0</v>
      </c>
      <c r="I1344" s="113">
        <v>0</v>
      </c>
      <c r="J1344" s="112" t="s">
        <v>6156</v>
      </c>
      <c r="K1344" s="114">
        <v>0</v>
      </c>
      <c r="L1344" s="114" t="s">
        <v>1579</v>
      </c>
      <c r="M1344" s="111" t="s">
        <v>2641</v>
      </c>
      <c r="N1344" s="115">
        <v>0</v>
      </c>
      <c r="O1344" s="115">
        <v>0</v>
      </c>
      <c r="P1344" s="115">
        <v>0</v>
      </c>
      <c r="Q1344" s="111" t="s">
        <v>46</v>
      </c>
      <c r="R1344" s="111" t="s">
        <v>46</v>
      </c>
      <c r="S1344" s="111" t="s">
        <v>46</v>
      </c>
      <c r="T1344" s="111" t="s">
        <v>5416</v>
      </c>
      <c r="U1344" s="116">
        <f>+IF(LEN(L4T_30[[#This Row],[KOD]])=1,1,IF(LEN(L4T_30[[#This Row],[KOD]])=8,2,IF(LEN(L4T_30[[#This Row],[KOD]])=15,3,4)))</f>
        <v>4</v>
      </c>
    </row>
    <row r="1345" spans="2:21">
      <c r="B1345" s="109" t="s">
        <v>6397</v>
      </c>
      <c r="C1345" s="110" t="s">
        <v>6398</v>
      </c>
      <c r="D1345" s="111" t="s">
        <v>46</v>
      </c>
      <c r="E1345" s="112" t="s">
        <v>46</v>
      </c>
      <c r="F1345" s="111" t="s">
        <v>46</v>
      </c>
      <c r="G1345" s="112" t="s">
        <v>46</v>
      </c>
      <c r="H1345" s="113">
        <v>0</v>
      </c>
      <c r="I1345" s="113">
        <v>0</v>
      </c>
      <c r="J1345" s="112" t="s">
        <v>6156</v>
      </c>
      <c r="K1345" s="114">
        <v>0</v>
      </c>
      <c r="L1345" s="114" t="s">
        <v>1579</v>
      </c>
      <c r="M1345" s="111" t="s">
        <v>2641</v>
      </c>
      <c r="N1345" s="115">
        <v>0</v>
      </c>
      <c r="O1345" s="115">
        <v>0</v>
      </c>
      <c r="P1345" s="115">
        <v>0</v>
      </c>
      <c r="Q1345" s="111" t="s">
        <v>46</v>
      </c>
      <c r="R1345" s="111" t="s">
        <v>46</v>
      </c>
      <c r="S1345" s="111" t="s">
        <v>46</v>
      </c>
      <c r="T1345" s="111" t="s">
        <v>3516</v>
      </c>
      <c r="U1345" s="116">
        <f>+IF(LEN(L4T_30[[#This Row],[KOD]])=1,1,IF(LEN(L4T_30[[#This Row],[KOD]])=8,2,IF(LEN(L4T_30[[#This Row],[KOD]])=15,3,4)))</f>
        <v>4</v>
      </c>
    </row>
    <row r="1346" spans="2:21">
      <c r="B1346" s="109" t="s">
        <v>6399</v>
      </c>
      <c r="C1346" s="110" t="s">
        <v>6400</v>
      </c>
      <c r="D1346" s="111" t="s">
        <v>46</v>
      </c>
      <c r="E1346" s="112" t="s">
        <v>46</v>
      </c>
      <c r="F1346" s="111" t="s">
        <v>46</v>
      </c>
      <c r="G1346" s="112" t="s">
        <v>46</v>
      </c>
      <c r="H1346" s="113">
        <v>0</v>
      </c>
      <c r="I1346" s="113">
        <v>0</v>
      </c>
      <c r="J1346" s="112" t="s">
        <v>6156</v>
      </c>
      <c r="K1346" s="114">
        <v>0</v>
      </c>
      <c r="L1346" s="114" t="s">
        <v>1579</v>
      </c>
      <c r="M1346" s="111" t="s">
        <v>2641</v>
      </c>
      <c r="N1346" s="115">
        <v>0</v>
      </c>
      <c r="O1346" s="115">
        <v>0</v>
      </c>
      <c r="P1346" s="115">
        <v>0</v>
      </c>
      <c r="Q1346" s="111" t="s">
        <v>46</v>
      </c>
      <c r="R1346" s="111" t="s">
        <v>46</v>
      </c>
      <c r="S1346" s="111" t="s">
        <v>46</v>
      </c>
      <c r="T1346" s="111" t="s">
        <v>3520</v>
      </c>
      <c r="U1346" s="116">
        <f>+IF(LEN(L4T_30[[#This Row],[KOD]])=1,1,IF(LEN(L4T_30[[#This Row],[KOD]])=8,2,IF(LEN(L4T_30[[#This Row],[KOD]])=15,3,4)))</f>
        <v>4</v>
      </c>
    </row>
    <row r="1347" spans="2:21">
      <c r="B1347" s="109" t="s">
        <v>6401</v>
      </c>
      <c r="C1347" s="110" t="s">
        <v>6402</v>
      </c>
      <c r="D1347" s="111" t="s">
        <v>46</v>
      </c>
      <c r="E1347" s="112" t="s">
        <v>46</v>
      </c>
      <c r="F1347" s="111" t="s">
        <v>46</v>
      </c>
      <c r="G1347" s="112" t="s">
        <v>46</v>
      </c>
      <c r="H1347" s="113">
        <v>0</v>
      </c>
      <c r="I1347" s="113">
        <v>0</v>
      </c>
      <c r="J1347" s="112" t="s">
        <v>6156</v>
      </c>
      <c r="K1347" s="114">
        <v>0</v>
      </c>
      <c r="L1347" s="114" t="s">
        <v>1579</v>
      </c>
      <c r="M1347" s="111" t="s">
        <v>2641</v>
      </c>
      <c r="N1347" s="115">
        <v>0</v>
      </c>
      <c r="O1347" s="115">
        <v>0</v>
      </c>
      <c r="P1347" s="115">
        <v>0</v>
      </c>
      <c r="Q1347" s="111" t="s">
        <v>46</v>
      </c>
      <c r="R1347" s="111" t="s">
        <v>46</v>
      </c>
      <c r="S1347" s="111" t="s">
        <v>46</v>
      </c>
      <c r="T1347" s="111" t="s">
        <v>3540</v>
      </c>
      <c r="U1347" s="116">
        <f>+IF(LEN(L4T_30[[#This Row],[KOD]])=1,1,IF(LEN(L4T_30[[#This Row],[KOD]])=8,2,IF(LEN(L4T_30[[#This Row],[KOD]])=15,3,4)))</f>
        <v>4</v>
      </c>
    </row>
    <row r="1348" spans="2:21">
      <c r="B1348" s="109" t="s">
        <v>6403</v>
      </c>
      <c r="C1348" s="110" t="s">
        <v>6404</v>
      </c>
      <c r="D1348" s="111" t="s">
        <v>46</v>
      </c>
      <c r="E1348" s="112" t="s">
        <v>46</v>
      </c>
      <c r="F1348" s="111" t="s">
        <v>46</v>
      </c>
      <c r="G1348" s="112" t="s">
        <v>46</v>
      </c>
      <c r="H1348" s="113">
        <v>0</v>
      </c>
      <c r="I1348" s="113">
        <v>0</v>
      </c>
      <c r="J1348" s="112" t="s">
        <v>6156</v>
      </c>
      <c r="K1348" s="114">
        <v>0</v>
      </c>
      <c r="L1348" s="114" t="s">
        <v>1579</v>
      </c>
      <c r="M1348" s="111" t="s">
        <v>2641</v>
      </c>
      <c r="N1348" s="115">
        <v>0</v>
      </c>
      <c r="O1348" s="115">
        <v>0</v>
      </c>
      <c r="P1348" s="115">
        <v>0</v>
      </c>
      <c r="Q1348" s="111" t="s">
        <v>46</v>
      </c>
      <c r="R1348" s="111" t="s">
        <v>46</v>
      </c>
      <c r="S1348" s="111" t="s">
        <v>46</v>
      </c>
      <c r="T1348" s="111" t="s">
        <v>5290</v>
      </c>
      <c r="U1348" s="116">
        <f>+IF(LEN(L4T_30[[#This Row],[KOD]])=1,1,IF(LEN(L4T_30[[#This Row],[KOD]])=8,2,IF(LEN(L4T_30[[#This Row],[KOD]])=15,3,4)))</f>
        <v>4</v>
      </c>
    </row>
    <row r="1349" spans="2:21">
      <c r="B1349" s="109" t="s">
        <v>6405</v>
      </c>
      <c r="C1349" s="110" t="s">
        <v>6406</v>
      </c>
      <c r="D1349" s="111" t="s">
        <v>46</v>
      </c>
      <c r="E1349" s="112" t="s">
        <v>46</v>
      </c>
      <c r="F1349" s="111" t="s">
        <v>46</v>
      </c>
      <c r="G1349" s="112" t="s">
        <v>46</v>
      </c>
      <c r="H1349" s="113">
        <v>0</v>
      </c>
      <c r="I1349" s="113">
        <v>0</v>
      </c>
      <c r="J1349" s="112" t="s">
        <v>6156</v>
      </c>
      <c r="K1349" s="114">
        <v>0</v>
      </c>
      <c r="L1349" s="114" t="s">
        <v>1579</v>
      </c>
      <c r="M1349" s="111" t="s">
        <v>2641</v>
      </c>
      <c r="N1349" s="115">
        <v>0</v>
      </c>
      <c r="O1349" s="115">
        <v>0</v>
      </c>
      <c r="P1349" s="115">
        <v>0</v>
      </c>
      <c r="Q1349" s="111" t="s">
        <v>46</v>
      </c>
      <c r="R1349" s="111" t="s">
        <v>46</v>
      </c>
      <c r="S1349" s="111" t="s">
        <v>46</v>
      </c>
      <c r="T1349" s="111" t="s">
        <v>5293</v>
      </c>
      <c r="U1349" s="116">
        <f>+IF(LEN(L4T_30[[#This Row],[KOD]])=1,1,IF(LEN(L4T_30[[#This Row],[KOD]])=8,2,IF(LEN(L4T_30[[#This Row],[KOD]])=15,3,4)))</f>
        <v>4</v>
      </c>
    </row>
    <row r="1350" spans="2:21">
      <c r="B1350" s="109" t="s">
        <v>6407</v>
      </c>
      <c r="C1350" s="110" t="s">
        <v>6408</v>
      </c>
      <c r="D1350" s="111" t="s">
        <v>46</v>
      </c>
      <c r="E1350" s="112" t="s">
        <v>46</v>
      </c>
      <c r="F1350" s="111" t="s">
        <v>46</v>
      </c>
      <c r="G1350" s="112" t="s">
        <v>46</v>
      </c>
      <c r="H1350" s="113">
        <v>0</v>
      </c>
      <c r="I1350" s="113">
        <v>0</v>
      </c>
      <c r="J1350" s="112" t="s">
        <v>6156</v>
      </c>
      <c r="K1350" s="114">
        <v>0</v>
      </c>
      <c r="L1350" s="114" t="s">
        <v>1579</v>
      </c>
      <c r="M1350" s="111" t="s">
        <v>2641</v>
      </c>
      <c r="N1350" s="115">
        <v>0</v>
      </c>
      <c r="O1350" s="115">
        <v>0</v>
      </c>
      <c r="P1350" s="115">
        <v>0</v>
      </c>
      <c r="Q1350" s="111" t="s">
        <v>46</v>
      </c>
      <c r="R1350" s="111" t="s">
        <v>46</v>
      </c>
      <c r="S1350" s="111" t="s">
        <v>46</v>
      </c>
      <c r="T1350" s="111" t="s">
        <v>5296</v>
      </c>
      <c r="U1350" s="116">
        <f>+IF(LEN(L4T_30[[#This Row],[KOD]])=1,1,IF(LEN(L4T_30[[#This Row],[KOD]])=8,2,IF(LEN(L4T_30[[#This Row],[KOD]])=15,3,4)))</f>
        <v>4</v>
      </c>
    </row>
    <row r="1351" spans="2:21">
      <c r="B1351" s="109" t="s">
        <v>6409</v>
      </c>
      <c r="C1351" s="110" t="s">
        <v>6410</v>
      </c>
      <c r="D1351" s="111" t="s">
        <v>46</v>
      </c>
      <c r="E1351" s="112" t="s">
        <v>46</v>
      </c>
      <c r="F1351" s="111" t="s">
        <v>46</v>
      </c>
      <c r="G1351" s="112" t="s">
        <v>46</v>
      </c>
      <c r="H1351" s="113">
        <v>0</v>
      </c>
      <c r="I1351" s="113">
        <v>0</v>
      </c>
      <c r="J1351" s="112" t="s">
        <v>6156</v>
      </c>
      <c r="K1351" s="114">
        <v>0</v>
      </c>
      <c r="L1351" s="114" t="s">
        <v>1579</v>
      </c>
      <c r="M1351" s="111" t="s">
        <v>2641</v>
      </c>
      <c r="N1351" s="115">
        <v>0</v>
      </c>
      <c r="O1351" s="115">
        <v>0</v>
      </c>
      <c r="P1351" s="115">
        <v>0</v>
      </c>
      <c r="Q1351" s="111" t="s">
        <v>46</v>
      </c>
      <c r="R1351" s="111" t="s">
        <v>46</v>
      </c>
      <c r="S1351" s="111" t="s">
        <v>46</v>
      </c>
      <c r="T1351" s="111" t="s">
        <v>6206</v>
      </c>
      <c r="U1351" s="116">
        <f>+IF(LEN(L4T_30[[#This Row],[KOD]])=1,1,IF(LEN(L4T_30[[#This Row],[KOD]])=8,2,IF(LEN(L4T_30[[#This Row],[KOD]])=15,3,4)))</f>
        <v>4</v>
      </c>
    </row>
    <row r="1352" spans="2:21">
      <c r="B1352" s="109" t="s">
        <v>6411</v>
      </c>
      <c r="C1352" s="110" t="s">
        <v>6412</v>
      </c>
      <c r="D1352" s="111" t="s">
        <v>46</v>
      </c>
      <c r="E1352" s="112" t="s">
        <v>46</v>
      </c>
      <c r="F1352" s="111" t="s">
        <v>46</v>
      </c>
      <c r="G1352" s="112" t="s">
        <v>46</v>
      </c>
      <c r="H1352" s="113">
        <v>0</v>
      </c>
      <c r="I1352" s="113">
        <v>0</v>
      </c>
      <c r="J1352" s="112" t="s">
        <v>6156</v>
      </c>
      <c r="K1352" s="114">
        <v>0</v>
      </c>
      <c r="L1352" s="114" t="s">
        <v>1579</v>
      </c>
      <c r="M1352" s="111" t="s">
        <v>2641</v>
      </c>
      <c r="N1352" s="115">
        <v>0</v>
      </c>
      <c r="O1352" s="115">
        <v>0</v>
      </c>
      <c r="P1352" s="115">
        <v>0</v>
      </c>
      <c r="Q1352" s="111" t="s">
        <v>46</v>
      </c>
      <c r="R1352" s="111" t="s">
        <v>46</v>
      </c>
      <c r="S1352" s="111" t="s">
        <v>46</v>
      </c>
      <c r="T1352" s="111" t="s">
        <v>2987</v>
      </c>
      <c r="U1352" s="116">
        <f>+IF(LEN(L4T_30[[#This Row],[KOD]])=1,1,IF(LEN(L4T_30[[#This Row],[KOD]])=8,2,IF(LEN(L4T_30[[#This Row],[KOD]])=15,3,4)))</f>
        <v>4</v>
      </c>
    </row>
    <row r="1353" spans="2:21">
      <c r="B1353" s="109" t="s">
        <v>6413</v>
      </c>
      <c r="C1353" s="110" t="s">
        <v>6414</v>
      </c>
      <c r="D1353" s="111" t="s">
        <v>46</v>
      </c>
      <c r="E1353" s="112" t="s">
        <v>46</v>
      </c>
      <c r="F1353" s="111" t="s">
        <v>46</v>
      </c>
      <c r="G1353" s="112" t="s">
        <v>46</v>
      </c>
      <c r="H1353" s="113">
        <v>0</v>
      </c>
      <c r="I1353" s="113">
        <v>0</v>
      </c>
      <c r="J1353" s="112" t="s">
        <v>6156</v>
      </c>
      <c r="K1353" s="114">
        <v>0</v>
      </c>
      <c r="L1353" s="114" t="s">
        <v>1579</v>
      </c>
      <c r="M1353" s="111" t="s">
        <v>2641</v>
      </c>
      <c r="N1353" s="115">
        <v>0</v>
      </c>
      <c r="O1353" s="115">
        <v>0</v>
      </c>
      <c r="P1353" s="115">
        <v>0</v>
      </c>
      <c r="Q1353" s="111" t="s">
        <v>46</v>
      </c>
      <c r="R1353" s="111" t="s">
        <v>46</v>
      </c>
      <c r="S1353" s="111" t="s">
        <v>46</v>
      </c>
      <c r="T1353" s="111" t="s">
        <v>2993</v>
      </c>
      <c r="U1353" s="116">
        <f>+IF(LEN(L4T_30[[#This Row],[KOD]])=1,1,IF(LEN(L4T_30[[#This Row],[KOD]])=8,2,IF(LEN(L4T_30[[#This Row],[KOD]])=15,3,4)))</f>
        <v>4</v>
      </c>
    </row>
    <row r="1354" spans="2:21">
      <c r="B1354" s="109" t="s">
        <v>6415</v>
      </c>
      <c r="C1354" s="110" t="s">
        <v>6416</v>
      </c>
      <c r="D1354" s="111" t="s">
        <v>46</v>
      </c>
      <c r="E1354" s="112" t="s">
        <v>46</v>
      </c>
      <c r="F1354" s="111" t="s">
        <v>46</v>
      </c>
      <c r="G1354" s="112" t="s">
        <v>46</v>
      </c>
      <c r="H1354" s="113">
        <v>0</v>
      </c>
      <c r="I1354" s="113">
        <v>0</v>
      </c>
      <c r="J1354" s="112" t="s">
        <v>6156</v>
      </c>
      <c r="K1354" s="114">
        <v>0</v>
      </c>
      <c r="L1354" s="114" t="s">
        <v>1579</v>
      </c>
      <c r="M1354" s="111" t="s">
        <v>2641</v>
      </c>
      <c r="N1354" s="115">
        <v>0</v>
      </c>
      <c r="O1354" s="115">
        <v>0</v>
      </c>
      <c r="P1354" s="115">
        <v>0</v>
      </c>
      <c r="Q1354" s="111" t="s">
        <v>46</v>
      </c>
      <c r="R1354" s="111" t="s">
        <v>46</v>
      </c>
      <c r="S1354" s="111" t="s">
        <v>46</v>
      </c>
      <c r="T1354" s="111" t="s">
        <v>2998</v>
      </c>
      <c r="U1354" s="116">
        <f>+IF(LEN(L4T_30[[#This Row],[KOD]])=1,1,IF(LEN(L4T_30[[#This Row],[KOD]])=8,2,IF(LEN(L4T_30[[#This Row],[KOD]])=15,3,4)))</f>
        <v>4</v>
      </c>
    </row>
    <row r="1355" spans="2:21">
      <c r="B1355" s="109" t="s">
        <v>6417</v>
      </c>
      <c r="C1355" s="110" t="s">
        <v>6418</v>
      </c>
      <c r="D1355" s="111" t="s">
        <v>46</v>
      </c>
      <c r="E1355" s="112" t="s">
        <v>46</v>
      </c>
      <c r="F1355" s="111" t="s">
        <v>46</v>
      </c>
      <c r="G1355" s="112" t="s">
        <v>46</v>
      </c>
      <c r="H1355" s="113">
        <v>0</v>
      </c>
      <c r="I1355" s="113">
        <v>0</v>
      </c>
      <c r="J1355" s="112" t="s">
        <v>6156</v>
      </c>
      <c r="K1355" s="114">
        <v>0</v>
      </c>
      <c r="L1355" s="114" t="s">
        <v>1579</v>
      </c>
      <c r="M1355" s="111" t="s">
        <v>2641</v>
      </c>
      <c r="N1355" s="115">
        <v>0</v>
      </c>
      <c r="O1355" s="115">
        <v>0</v>
      </c>
      <c r="P1355" s="115">
        <v>0</v>
      </c>
      <c r="Q1355" s="111" t="s">
        <v>46</v>
      </c>
      <c r="R1355" s="111" t="s">
        <v>46</v>
      </c>
      <c r="S1355" s="111" t="s">
        <v>46</v>
      </c>
      <c r="T1355" s="111" t="s">
        <v>3003</v>
      </c>
      <c r="U1355" s="116">
        <f>+IF(LEN(L4T_30[[#This Row],[KOD]])=1,1,IF(LEN(L4T_30[[#This Row],[KOD]])=8,2,IF(LEN(L4T_30[[#This Row],[KOD]])=15,3,4)))</f>
        <v>4</v>
      </c>
    </row>
    <row r="1356" spans="2:21">
      <c r="B1356" s="109" t="s">
        <v>6419</v>
      </c>
      <c r="C1356" s="110" t="s">
        <v>6420</v>
      </c>
      <c r="D1356" s="111" t="s">
        <v>46</v>
      </c>
      <c r="E1356" s="112" t="s">
        <v>46</v>
      </c>
      <c r="F1356" s="111" t="s">
        <v>46</v>
      </c>
      <c r="G1356" s="112" t="s">
        <v>46</v>
      </c>
      <c r="H1356" s="113">
        <v>0</v>
      </c>
      <c r="I1356" s="113">
        <v>0</v>
      </c>
      <c r="J1356" s="112" t="s">
        <v>6156</v>
      </c>
      <c r="K1356" s="114">
        <v>0</v>
      </c>
      <c r="L1356" s="114" t="s">
        <v>1579</v>
      </c>
      <c r="M1356" s="111" t="s">
        <v>2641</v>
      </c>
      <c r="N1356" s="115">
        <v>0</v>
      </c>
      <c r="O1356" s="115">
        <v>0</v>
      </c>
      <c r="P1356" s="115">
        <v>0</v>
      </c>
      <c r="Q1356" s="111" t="s">
        <v>46</v>
      </c>
      <c r="R1356" s="111" t="s">
        <v>46</v>
      </c>
      <c r="S1356" s="111" t="s">
        <v>46</v>
      </c>
      <c r="T1356" s="111" t="s">
        <v>3008</v>
      </c>
      <c r="U1356" s="116">
        <f>+IF(LEN(L4T_30[[#This Row],[KOD]])=1,1,IF(LEN(L4T_30[[#This Row],[KOD]])=8,2,IF(LEN(L4T_30[[#This Row],[KOD]])=15,3,4)))</f>
        <v>4</v>
      </c>
    </row>
    <row r="1357" spans="2:21">
      <c r="B1357" s="109" t="s">
        <v>6421</v>
      </c>
      <c r="C1357" s="110" t="s">
        <v>6422</v>
      </c>
      <c r="D1357" s="111" t="s">
        <v>46</v>
      </c>
      <c r="E1357" s="112" t="s">
        <v>46</v>
      </c>
      <c r="F1357" s="111" t="s">
        <v>46</v>
      </c>
      <c r="G1357" s="112" t="s">
        <v>46</v>
      </c>
      <c r="H1357" s="113">
        <v>0</v>
      </c>
      <c r="I1357" s="113">
        <v>0</v>
      </c>
      <c r="J1357" s="112" t="s">
        <v>6156</v>
      </c>
      <c r="K1357" s="114">
        <v>0</v>
      </c>
      <c r="L1357" s="114" t="s">
        <v>1579</v>
      </c>
      <c r="M1357" s="111" t="s">
        <v>2641</v>
      </c>
      <c r="N1357" s="115">
        <v>0</v>
      </c>
      <c r="O1357" s="115">
        <v>0</v>
      </c>
      <c r="P1357" s="115">
        <v>0</v>
      </c>
      <c r="Q1357" s="111" t="s">
        <v>46</v>
      </c>
      <c r="R1357" s="111" t="s">
        <v>46</v>
      </c>
      <c r="S1357" s="111" t="s">
        <v>46</v>
      </c>
      <c r="T1357" s="111" t="s">
        <v>5568</v>
      </c>
      <c r="U1357" s="116">
        <f>+IF(LEN(L4T_30[[#This Row],[KOD]])=1,1,IF(LEN(L4T_30[[#This Row],[KOD]])=8,2,IF(LEN(L4T_30[[#This Row],[KOD]])=15,3,4)))</f>
        <v>4</v>
      </c>
    </row>
    <row r="1358" spans="2:21">
      <c r="B1358" s="109" t="s">
        <v>6423</v>
      </c>
      <c r="C1358" s="110" t="s">
        <v>6424</v>
      </c>
      <c r="D1358" s="111" t="s">
        <v>46</v>
      </c>
      <c r="E1358" s="112" t="s">
        <v>46</v>
      </c>
      <c r="F1358" s="111" t="s">
        <v>46</v>
      </c>
      <c r="G1358" s="112" t="s">
        <v>46</v>
      </c>
      <c r="H1358" s="113">
        <v>0</v>
      </c>
      <c r="I1358" s="113">
        <v>0</v>
      </c>
      <c r="J1358" s="112" t="s">
        <v>6156</v>
      </c>
      <c r="K1358" s="114">
        <v>0</v>
      </c>
      <c r="L1358" s="114" t="s">
        <v>1579</v>
      </c>
      <c r="M1358" s="111" t="s">
        <v>2641</v>
      </c>
      <c r="N1358" s="115">
        <v>0</v>
      </c>
      <c r="O1358" s="115">
        <v>0</v>
      </c>
      <c r="P1358" s="115">
        <v>0</v>
      </c>
      <c r="Q1358" s="111" t="s">
        <v>46</v>
      </c>
      <c r="R1358" s="111" t="s">
        <v>46</v>
      </c>
      <c r="S1358" s="111" t="s">
        <v>46</v>
      </c>
      <c r="T1358" s="111" t="s">
        <v>5571</v>
      </c>
      <c r="U1358" s="116">
        <f>+IF(LEN(L4T_30[[#This Row],[KOD]])=1,1,IF(LEN(L4T_30[[#This Row],[KOD]])=8,2,IF(LEN(L4T_30[[#This Row],[KOD]])=15,3,4)))</f>
        <v>4</v>
      </c>
    </row>
    <row r="1359" spans="2:21">
      <c r="B1359" s="109" t="s">
        <v>6425</v>
      </c>
      <c r="C1359" s="110" t="s">
        <v>6426</v>
      </c>
      <c r="D1359" s="111" t="s">
        <v>46</v>
      </c>
      <c r="E1359" s="112" t="s">
        <v>46</v>
      </c>
      <c r="F1359" s="111" t="s">
        <v>46</v>
      </c>
      <c r="G1359" s="112" t="s">
        <v>46</v>
      </c>
      <c r="H1359" s="113">
        <v>0</v>
      </c>
      <c r="I1359" s="113">
        <v>0</v>
      </c>
      <c r="J1359" s="112" t="s">
        <v>6156</v>
      </c>
      <c r="K1359" s="114">
        <v>0</v>
      </c>
      <c r="L1359" s="114" t="s">
        <v>1579</v>
      </c>
      <c r="M1359" s="111" t="s">
        <v>2641</v>
      </c>
      <c r="N1359" s="115">
        <v>0</v>
      </c>
      <c r="O1359" s="115">
        <v>0</v>
      </c>
      <c r="P1359" s="115">
        <v>0</v>
      </c>
      <c r="Q1359" s="111" t="s">
        <v>46</v>
      </c>
      <c r="R1359" s="111" t="s">
        <v>46</v>
      </c>
      <c r="S1359" s="111" t="s">
        <v>46</v>
      </c>
      <c r="T1359" s="111" t="s">
        <v>5334</v>
      </c>
      <c r="U1359" s="116">
        <f>+IF(LEN(L4T_30[[#This Row],[KOD]])=1,1,IF(LEN(L4T_30[[#This Row],[KOD]])=8,2,IF(LEN(L4T_30[[#This Row],[KOD]])=15,3,4)))</f>
        <v>4</v>
      </c>
    </row>
    <row r="1360" spans="2:21">
      <c r="B1360" s="109" t="s">
        <v>6427</v>
      </c>
      <c r="C1360" s="110" t="s">
        <v>6428</v>
      </c>
      <c r="D1360" s="111" t="s">
        <v>46</v>
      </c>
      <c r="E1360" s="112" t="s">
        <v>46</v>
      </c>
      <c r="F1360" s="111" t="s">
        <v>46</v>
      </c>
      <c r="G1360" s="112" t="s">
        <v>46</v>
      </c>
      <c r="H1360" s="113">
        <v>0</v>
      </c>
      <c r="I1360" s="113">
        <v>0</v>
      </c>
      <c r="J1360" s="112" t="s">
        <v>6156</v>
      </c>
      <c r="K1360" s="114">
        <v>0</v>
      </c>
      <c r="L1360" s="114" t="s">
        <v>1579</v>
      </c>
      <c r="M1360" s="111" t="s">
        <v>2641</v>
      </c>
      <c r="N1360" s="115">
        <v>0</v>
      </c>
      <c r="O1360" s="115">
        <v>0</v>
      </c>
      <c r="P1360" s="115">
        <v>0</v>
      </c>
      <c r="Q1360" s="111" t="s">
        <v>46</v>
      </c>
      <c r="R1360" s="111" t="s">
        <v>46</v>
      </c>
      <c r="S1360" s="111" t="s">
        <v>46</v>
      </c>
      <c r="T1360" s="111" t="s">
        <v>5970</v>
      </c>
      <c r="U1360" s="116">
        <f>+IF(LEN(L4T_30[[#This Row],[KOD]])=1,1,IF(LEN(L4T_30[[#This Row],[KOD]])=8,2,IF(LEN(L4T_30[[#This Row],[KOD]])=15,3,4)))</f>
        <v>4</v>
      </c>
    </row>
    <row r="1361" spans="2:21">
      <c r="B1361" s="109" t="s">
        <v>6429</v>
      </c>
      <c r="C1361" s="110" t="s">
        <v>6430</v>
      </c>
      <c r="D1361" s="111" t="s">
        <v>46</v>
      </c>
      <c r="E1361" s="112" t="s">
        <v>46</v>
      </c>
      <c r="F1361" s="111" t="s">
        <v>46</v>
      </c>
      <c r="G1361" s="112" t="s">
        <v>46</v>
      </c>
      <c r="H1361" s="113">
        <v>0</v>
      </c>
      <c r="I1361" s="113">
        <v>0</v>
      </c>
      <c r="J1361" s="112" t="s">
        <v>6156</v>
      </c>
      <c r="K1361" s="114">
        <v>0</v>
      </c>
      <c r="L1361" s="114" t="s">
        <v>1579</v>
      </c>
      <c r="M1361" s="111" t="s">
        <v>2641</v>
      </c>
      <c r="N1361" s="115">
        <v>0</v>
      </c>
      <c r="O1361" s="115">
        <v>0</v>
      </c>
      <c r="P1361" s="115">
        <v>0</v>
      </c>
      <c r="Q1361" s="111" t="s">
        <v>46</v>
      </c>
      <c r="R1361" s="111" t="s">
        <v>46</v>
      </c>
      <c r="S1361" s="111" t="s">
        <v>46</v>
      </c>
      <c r="T1361" s="111" t="s">
        <v>5282</v>
      </c>
      <c r="U1361" s="116">
        <f>+IF(LEN(L4T_30[[#This Row],[KOD]])=1,1,IF(LEN(L4T_30[[#This Row],[KOD]])=8,2,IF(LEN(L4T_30[[#This Row],[KOD]])=15,3,4)))</f>
        <v>4</v>
      </c>
    </row>
    <row r="1362" spans="2:21">
      <c r="B1362" s="109" t="s">
        <v>6431</v>
      </c>
      <c r="C1362" s="110" t="s">
        <v>6432</v>
      </c>
      <c r="D1362" s="111" t="s">
        <v>46</v>
      </c>
      <c r="E1362" s="112" t="s">
        <v>46</v>
      </c>
      <c r="F1362" s="111" t="s">
        <v>46</v>
      </c>
      <c r="G1362" s="112" t="s">
        <v>46</v>
      </c>
      <c r="H1362" s="113">
        <v>0</v>
      </c>
      <c r="I1362" s="113">
        <v>0</v>
      </c>
      <c r="J1362" s="112" t="s">
        <v>6156</v>
      </c>
      <c r="K1362" s="114">
        <v>0</v>
      </c>
      <c r="L1362" s="114" t="s">
        <v>1579</v>
      </c>
      <c r="M1362" s="111" t="s">
        <v>2641</v>
      </c>
      <c r="N1362" s="115">
        <v>0</v>
      </c>
      <c r="O1362" s="115">
        <v>0</v>
      </c>
      <c r="P1362" s="115">
        <v>0</v>
      </c>
      <c r="Q1362" s="111" t="s">
        <v>46</v>
      </c>
      <c r="R1362" s="111" t="s">
        <v>46</v>
      </c>
      <c r="S1362" s="111" t="s">
        <v>46</v>
      </c>
      <c r="T1362" s="111" t="s">
        <v>5342</v>
      </c>
      <c r="U1362" s="116">
        <f>+IF(LEN(L4T_30[[#This Row],[KOD]])=1,1,IF(LEN(L4T_30[[#This Row],[KOD]])=8,2,IF(LEN(L4T_30[[#This Row],[KOD]])=15,3,4)))</f>
        <v>4</v>
      </c>
    </row>
    <row r="1363" spans="2:21">
      <c r="B1363" s="109" t="s">
        <v>6433</v>
      </c>
      <c r="C1363" s="110" t="s">
        <v>6434</v>
      </c>
      <c r="D1363" s="111" t="s">
        <v>46</v>
      </c>
      <c r="E1363" s="112" t="s">
        <v>46</v>
      </c>
      <c r="F1363" s="111" t="s">
        <v>46</v>
      </c>
      <c r="G1363" s="112" t="s">
        <v>46</v>
      </c>
      <c r="H1363" s="113">
        <v>0</v>
      </c>
      <c r="I1363" s="113">
        <v>0</v>
      </c>
      <c r="J1363" s="112" t="s">
        <v>6156</v>
      </c>
      <c r="K1363" s="114">
        <v>0</v>
      </c>
      <c r="L1363" s="114" t="s">
        <v>1579</v>
      </c>
      <c r="M1363" s="111" t="s">
        <v>2641</v>
      </c>
      <c r="N1363" s="115">
        <v>0</v>
      </c>
      <c r="O1363" s="115">
        <v>0</v>
      </c>
      <c r="P1363" s="115">
        <v>0</v>
      </c>
      <c r="Q1363" s="111" t="s">
        <v>46</v>
      </c>
      <c r="R1363" s="111" t="s">
        <v>46</v>
      </c>
      <c r="S1363" s="111" t="s">
        <v>46</v>
      </c>
      <c r="T1363" s="111" t="s">
        <v>5978</v>
      </c>
      <c r="U1363" s="116">
        <f>+IF(LEN(L4T_30[[#This Row],[KOD]])=1,1,IF(LEN(L4T_30[[#This Row],[KOD]])=8,2,IF(LEN(L4T_30[[#This Row],[KOD]])=15,3,4)))</f>
        <v>4</v>
      </c>
    </row>
    <row r="1364" spans="2:21">
      <c r="B1364" s="109" t="s">
        <v>6435</v>
      </c>
      <c r="C1364" s="110" t="s">
        <v>6436</v>
      </c>
      <c r="D1364" s="111" t="s">
        <v>46</v>
      </c>
      <c r="E1364" s="112" t="s">
        <v>46</v>
      </c>
      <c r="F1364" s="111" t="s">
        <v>46</v>
      </c>
      <c r="G1364" s="112" t="s">
        <v>46</v>
      </c>
      <c r="H1364" s="113">
        <v>0</v>
      </c>
      <c r="I1364" s="113">
        <v>0</v>
      </c>
      <c r="J1364" s="112" t="s">
        <v>6156</v>
      </c>
      <c r="K1364" s="114">
        <v>0</v>
      </c>
      <c r="L1364" s="114" t="s">
        <v>1579</v>
      </c>
      <c r="M1364" s="111" t="s">
        <v>2641</v>
      </c>
      <c r="N1364" s="115">
        <v>0</v>
      </c>
      <c r="O1364" s="115">
        <v>0</v>
      </c>
      <c r="P1364" s="115">
        <v>0</v>
      </c>
      <c r="Q1364" s="111" t="s">
        <v>46</v>
      </c>
      <c r="R1364" s="111" t="s">
        <v>46</v>
      </c>
      <c r="S1364" s="111" t="s">
        <v>46</v>
      </c>
      <c r="T1364" s="111" t="s">
        <v>6233</v>
      </c>
      <c r="U1364" s="116">
        <f>+IF(LEN(L4T_30[[#This Row],[KOD]])=1,1,IF(LEN(L4T_30[[#This Row],[KOD]])=8,2,IF(LEN(L4T_30[[#This Row],[KOD]])=15,3,4)))</f>
        <v>4</v>
      </c>
    </row>
    <row r="1365" spans="2:21">
      <c r="B1365" s="109" t="s">
        <v>6437</v>
      </c>
      <c r="C1365" s="110" t="s">
        <v>6438</v>
      </c>
      <c r="D1365" s="111" t="s">
        <v>46</v>
      </c>
      <c r="E1365" s="112" t="s">
        <v>46</v>
      </c>
      <c r="F1365" s="111" t="s">
        <v>46</v>
      </c>
      <c r="G1365" s="112" t="s">
        <v>46</v>
      </c>
      <c r="H1365" s="113">
        <v>0</v>
      </c>
      <c r="I1365" s="113">
        <v>0</v>
      </c>
      <c r="J1365" s="112" t="s">
        <v>6156</v>
      </c>
      <c r="K1365" s="114">
        <v>0</v>
      </c>
      <c r="L1365" s="114" t="s">
        <v>1579</v>
      </c>
      <c r="M1365" s="111" t="s">
        <v>2641</v>
      </c>
      <c r="N1365" s="115">
        <v>0</v>
      </c>
      <c r="O1365" s="115">
        <v>0</v>
      </c>
      <c r="P1365" s="115">
        <v>0</v>
      </c>
      <c r="Q1365" s="111" t="s">
        <v>46</v>
      </c>
      <c r="R1365" s="111" t="s">
        <v>46</v>
      </c>
      <c r="S1365" s="111" t="s">
        <v>46</v>
      </c>
      <c r="T1365" s="111" t="s">
        <v>5600</v>
      </c>
      <c r="U1365" s="116">
        <f>+IF(LEN(L4T_30[[#This Row],[KOD]])=1,1,IF(LEN(L4T_30[[#This Row],[KOD]])=8,2,IF(LEN(L4T_30[[#This Row],[KOD]])=15,3,4)))</f>
        <v>4</v>
      </c>
    </row>
    <row r="1366" spans="2:21">
      <c r="B1366" s="109" t="s">
        <v>6439</v>
      </c>
      <c r="C1366" s="110" t="s">
        <v>6440</v>
      </c>
      <c r="D1366" s="111" t="s">
        <v>46</v>
      </c>
      <c r="E1366" s="112" t="s">
        <v>46</v>
      </c>
      <c r="F1366" s="111" t="s">
        <v>46</v>
      </c>
      <c r="G1366" s="112" t="s">
        <v>46</v>
      </c>
      <c r="H1366" s="113">
        <v>0</v>
      </c>
      <c r="I1366" s="113">
        <v>0</v>
      </c>
      <c r="J1366" s="112" t="s">
        <v>6156</v>
      </c>
      <c r="K1366" s="114">
        <v>0</v>
      </c>
      <c r="L1366" s="114" t="s">
        <v>1579</v>
      </c>
      <c r="M1366" s="111" t="s">
        <v>2641</v>
      </c>
      <c r="N1366" s="115">
        <v>0</v>
      </c>
      <c r="O1366" s="115">
        <v>0</v>
      </c>
      <c r="P1366" s="115">
        <v>0</v>
      </c>
      <c r="Q1366" s="111" t="s">
        <v>46</v>
      </c>
      <c r="R1366" s="111" t="s">
        <v>46</v>
      </c>
      <c r="S1366" s="111" t="s">
        <v>46</v>
      </c>
      <c r="T1366" s="111" t="s">
        <v>5603</v>
      </c>
      <c r="U1366" s="116">
        <f>+IF(LEN(L4T_30[[#This Row],[KOD]])=1,1,IF(LEN(L4T_30[[#This Row],[KOD]])=8,2,IF(LEN(L4T_30[[#This Row],[KOD]])=15,3,4)))</f>
        <v>4</v>
      </c>
    </row>
    <row r="1367" spans="2:21">
      <c r="B1367" s="109" t="s">
        <v>6441</v>
      </c>
      <c r="C1367" s="110" t="s">
        <v>6442</v>
      </c>
      <c r="D1367" s="111" t="s">
        <v>46</v>
      </c>
      <c r="E1367" s="112" t="s">
        <v>46</v>
      </c>
      <c r="F1367" s="111" t="s">
        <v>46</v>
      </c>
      <c r="G1367" s="112" t="s">
        <v>46</v>
      </c>
      <c r="H1367" s="113">
        <v>0</v>
      </c>
      <c r="I1367" s="113">
        <v>0</v>
      </c>
      <c r="J1367" s="112" t="s">
        <v>6156</v>
      </c>
      <c r="K1367" s="114">
        <v>0</v>
      </c>
      <c r="L1367" s="114" t="s">
        <v>1579</v>
      </c>
      <c r="M1367" s="111" t="s">
        <v>2641</v>
      </c>
      <c r="N1367" s="115">
        <v>0</v>
      </c>
      <c r="O1367" s="115">
        <v>0</v>
      </c>
      <c r="P1367" s="115">
        <v>0</v>
      </c>
      <c r="Q1367" s="111" t="s">
        <v>46</v>
      </c>
      <c r="R1367" s="111" t="s">
        <v>46</v>
      </c>
      <c r="S1367" s="111" t="s">
        <v>46</v>
      </c>
      <c r="T1367" s="111" t="s">
        <v>6240</v>
      </c>
      <c r="U1367" s="116">
        <f>+IF(LEN(L4T_30[[#This Row],[KOD]])=1,1,IF(LEN(L4T_30[[#This Row],[KOD]])=8,2,IF(LEN(L4T_30[[#This Row],[KOD]])=15,3,4)))</f>
        <v>4</v>
      </c>
    </row>
    <row r="1368" spans="2:21">
      <c r="B1368" s="109" t="s">
        <v>6443</v>
      </c>
      <c r="C1368" s="110" t="s">
        <v>6444</v>
      </c>
      <c r="D1368" s="111" t="s">
        <v>46</v>
      </c>
      <c r="E1368" s="112" t="s">
        <v>46</v>
      </c>
      <c r="F1368" s="111" t="s">
        <v>46</v>
      </c>
      <c r="G1368" s="112" t="s">
        <v>46</v>
      </c>
      <c r="H1368" s="113">
        <v>0</v>
      </c>
      <c r="I1368" s="113">
        <v>0</v>
      </c>
      <c r="J1368" s="112" t="s">
        <v>6156</v>
      </c>
      <c r="K1368" s="114">
        <v>0</v>
      </c>
      <c r="L1368" s="114" t="s">
        <v>1579</v>
      </c>
      <c r="M1368" s="111" t="s">
        <v>2641</v>
      </c>
      <c r="N1368" s="115">
        <v>0</v>
      </c>
      <c r="O1368" s="115">
        <v>0</v>
      </c>
      <c r="P1368" s="115">
        <v>0</v>
      </c>
      <c r="Q1368" s="111" t="s">
        <v>46</v>
      </c>
      <c r="R1368" s="111" t="s">
        <v>46</v>
      </c>
      <c r="S1368" s="111" t="s">
        <v>46</v>
      </c>
      <c r="T1368" s="111" t="s">
        <v>6243</v>
      </c>
      <c r="U1368" s="116">
        <f>+IF(LEN(L4T_30[[#This Row],[KOD]])=1,1,IF(LEN(L4T_30[[#This Row],[KOD]])=8,2,IF(LEN(L4T_30[[#This Row],[KOD]])=15,3,4)))</f>
        <v>4</v>
      </c>
    </row>
    <row r="1369" spans="2:21">
      <c r="B1369" s="109" t="s">
        <v>6445</v>
      </c>
      <c r="C1369" s="110" t="s">
        <v>6446</v>
      </c>
      <c r="D1369" s="111" t="s">
        <v>46</v>
      </c>
      <c r="E1369" s="112" t="s">
        <v>46</v>
      </c>
      <c r="F1369" s="111" t="s">
        <v>46</v>
      </c>
      <c r="G1369" s="112" t="s">
        <v>46</v>
      </c>
      <c r="H1369" s="113">
        <v>0</v>
      </c>
      <c r="I1369" s="113">
        <v>0</v>
      </c>
      <c r="J1369" s="112" t="s">
        <v>6156</v>
      </c>
      <c r="K1369" s="114">
        <v>0</v>
      </c>
      <c r="L1369" s="114" t="s">
        <v>1579</v>
      </c>
      <c r="M1369" s="111" t="s">
        <v>2641</v>
      </c>
      <c r="N1369" s="115">
        <v>0</v>
      </c>
      <c r="O1369" s="115">
        <v>0</v>
      </c>
      <c r="P1369" s="115">
        <v>0</v>
      </c>
      <c r="Q1369" s="111" t="s">
        <v>46</v>
      </c>
      <c r="R1369" s="111" t="s">
        <v>46</v>
      </c>
      <c r="S1369" s="111" t="s">
        <v>46</v>
      </c>
      <c r="T1369" s="111" t="s">
        <v>5606</v>
      </c>
      <c r="U1369" s="116">
        <f>+IF(LEN(L4T_30[[#This Row],[KOD]])=1,1,IF(LEN(L4T_30[[#This Row],[KOD]])=8,2,IF(LEN(L4T_30[[#This Row],[KOD]])=15,3,4)))</f>
        <v>4</v>
      </c>
    </row>
    <row r="1370" spans="2:21">
      <c r="B1370" s="109" t="s">
        <v>6447</v>
      </c>
      <c r="C1370" s="110" t="s">
        <v>6448</v>
      </c>
      <c r="D1370" s="111" t="s">
        <v>46</v>
      </c>
      <c r="E1370" s="112" t="s">
        <v>46</v>
      </c>
      <c r="F1370" s="111" t="s">
        <v>46</v>
      </c>
      <c r="G1370" s="112" t="s">
        <v>46</v>
      </c>
      <c r="H1370" s="113">
        <v>0</v>
      </c>
      <c r="I1370" s="113">
        <v>0</v>
      </c>
      <c r="J1370" s="112" t="s">
        <v>6248</v>
      </c>
      <c r="K1370" s="114">
        <v>0</v>
      </c>
      <c r="L1370" s="114" t="s">
        <v>1579</v>
      </c>
      <c r="M1370" s="111" t="s">
        <v>2641</v>
      </c>
      <c r="N1370" s="115">
        <v>0</v>
      </c>
      <c r="O1370" s="115">
        <v>0</v>
      </c>
      <c r="P1370" s="115">
        <v>0</v>
      </c>
      <c r="Q1370" s="111" t="s">
        <v>46</v>
      </c>
      <c r="R1370" s="111" t="s">
        <v>46</v>
      </c>
      <c r="S1370" s="111" t="s">
        <v>46</v>
      </c>
      <c r="T1370" s="111" t="s">
        <v>6249</v>
      </c>
      <c r="U1370" s="116">
        <f>+IF(LEN(L4T_30[[#This Row],[KOD]])=1,1,IF(LEN(L4T_30[[#This Row],[KOD]])=8,2,IF(LEN(L4T_30[[#This Row],[KOD]])=15,3,4)))</f>
        <v>4</v>
      </c>
    </row>
    <row r="1371" spans="2:21">
      <c r="B1371" s="109" t="s">
        <v>6449</v>
      </c>
      <c r="C1371" s="110" t="s">
        <v>6450</v>
      </c>
      <c r="D1371" s="111" t="s">
        <v>46</v>
      </c>
      <c r="E1371" s="112" t="s">
        <v>46</v>
      </c>
      <c r="F1371" s="111" t="s">
        <v>46</v>
      </c>
      <c r="G1371" s="112" t="s">
        <v>46</v>
      </c>
      <c r="H1371" s="113">
        <v>0</v>
      </c>
      <c r="I1371" s="113">
        <v>0</v>
      </c>
      <c r="J1371" s="112" t="s">
        <v>6156</v>
      </c>
      <c r="K1371" s="114">
        <v>0</v>
      </c>
      <c r="L1371" s="114" t="s">
        <v>1579</v>
      </c>
      <c r="M1371" s="111" t="s">
        <v>2641</v>
      </c>
      <c r="N1371" s="115">
        <v>0</v>
      </c>
      <c r="O1371" s="115">
        <v>0</v>
      </c>
      <c r="P1371" s="115">
        <v>0</v>
      </c>
      <c r="Q1371" s="111" t="s">
        <v>46</v>
      </c>
      <c r="R1371" s="111" t="s">
        <v>46</v>
      </c>
      <c r="S1371" s="111" t="s">
        <v>46</v>
      </c>
      <c r="T1371" s="111" t="s">
        <v>6252</v>
      </c>
      <c r="U1371" s="116">
        <f>+IF(LEN(L4T_30[[#This Row],[KOD]])=1,1,IF(LEN(L4T_30[[#This Row],[KOD]])=8,2,IF(LEN(L4T_30[[#This Row],[KOD]])=15,3,4)))</f>
        <v>4</v>
      </c>
    </row>
    <row r="1372" spans="2:21">
      <c r="B1372" s="109" t="s">
        <v>6451</v>
      </c>
      <c r="C1372" s="110" t="s">
        <v>6452</v>
      </c>
      <c r="D1372" s="111" t="s">
        <v>2913</v>
      </c>
      <c r="E1372" s="112" t="s">
        <v>46</v>
      </c>
      <c r="F1372" s="111" t="s">
        <v>46</v>
      </c>
      <c r="G1372" s="112" t="s">
        <v>46</v>
      </c>
      <c r="H1372" s="113">
        <v>0</v>
      </c>
      <c r="I1372" s="113">
        <v>0</v>
      </c>
      <c r="J1372" s="112" t="s">
        <v>6156</v>
      </c>
      <c r="K1372" s="114">
        <v>0</v>
      </c>
      <c r="L1372" s="114" t="s">
        <v>1579</v>
      </c>
      <c r="M1372" s="111" t="s">
        <v>2641</v>
      </c>
      <c r="N1372" s="115">
        <v>0</v>
      </c>
      <c r="O1372" s="115">
        <v>0</v>
      </c>
      <c r="P1372" s="115">
        <v>0</v>
      </c>
      <c r="Q1372" s="111" t="s">
        <v>46</v>
      </c>
      <c r="R1372" s="111" t="s">
        <v>46</v>
      </c>
      <c r="S1372" s="111" t="s">
        <v>46</v>
      </c>
      <c r="T1372" s="111" t="s">
        <v>5917</v>
      </c>
      <c r="U1372" s="116">
        <f>+IF(LEN(L4T_30[[#This Row],[KOD]])=1,1,IF(LEN(L4T_30[[#This Row],[KOD]])=8,2,IF(LEN(L4T_30[[#This Row],[KOD]])=15,3,4)))</f>
        <v>4</v>
      </c>
    </row>
    <row r="1373" spans="2:21">
      <c r="B1373" s="104" t="s">
        <v>6453</v>
      </c>
      <c r="C1373" s="41" t="s">
        <v>6454</v>
      </c>
      <c r="D1373" s="43" t="s">
        <v>46</v>
      </c>
      <c r="E1373" s="105" t="s">
        <v>46</v>
      </c>
      <c r="F1373" s="43" t="s">
        <v>46</v>
      </c>
      <c r="G1373" s="105" t="s">
        <v>46</v>
      </c>
      <c r="H1373" s="45">
        <v>0</v>
      </c>
      <c r="I1373" s="45">
        <v>0</v>
      </c>
      <c r="J1373" s="105" t="s">
        <v>46</v>
      </c>
      <c r="K1373" s="106">
        <v>0</v>
      </c>
      <c r="L1373" s="106" t="s">
        <v>46</v>
      </c>
      <c r="M1373" s="43" t="s">
        <v>46</v>
      </c>
      <c r="N1373" s="107">
        <v>0</v>
      </c>
      <c r="O1373" s="107">
        <v>0</v>
      </c>
      <c r="P1373" s="107">
        <v>0</v>
      </c>
      <c r="Q1373" s="43" t="s">
        <v>46</v>
      </c>
      <c r="R1373" s="43" t="s">
        <v>46</v>
      </c>
      <c r="S1373" s="43" t="s">
        <v>6455</v>
      </c>
      <c r="T1373" s="43" t="s">
        <v>46</v>
      </c>
      <c r="U1373" s="108">
        <f>+IF(LEN(L4T_30[[#This Row],[KOD]])=1,1,IF(LEN(L4T_30[[#This Row],[KOD]])=8,2,IF(LEN(L4T_30[[#This Row],[KOD]])=15,3,4)))</f>
        <v>3</v>
      </c>
    </row>
    <row r="1374" spans="2:21">
      <c r="B1374" s="109" t="s">
        <v>6456</v>
      </c>
      <c r="C1374" s="110" t="s">
        <v>6457</v>
      </c>
      <c r="D1374" s="111" t="s">
        <v>46</v>
      </c>
      <c r="E1374" s="112" t="s">
        <v>46</v>
      </c>
      <c r="F1374" s="111" t="s">
        <v>46</v>
      </c>
      <c r="G1374" s="112" t="s">
        <v>46</v>
      </c>
      <c r="H1374" s="113">
        <v>0</v>
      </c>
      <c r="I1374" s="113">
        <v>0</v>
      </c>
      <c r="J1374" s="112" t="s">
        <v>5311</v>
      </c>
      <c r="K1374" s="114">
        <v>1</v>
      </c>
      <c r="L1374" s="114" t="s">
        <v>5134</v>
      </c>
      <c r="M1374" s="111" t="s">
        <v>2641</v>
      </c>
      <c r="N1374" s="115">
        <v>0</v>
      </c>
      <c r="O1374" s="115">
        <v>0</v>
      </c>
      <c r="P1374" s="115">
        <v>0</v>
      </c>
      <c r="Q1374" s="111" t="s">
        <v>46</v>
      </c>
      <c r="R1374" s="111" t="s">
        <v>46</v>
      </c>
      <c r="S1374" s="111" t="s">
        <v>46</v>
      </c>
      <c r="T1374" s="111" t="s">
        <v>3347</v>
      </c>
      <c r="U1374" s="116">
        <f>+IF(LEN(L4T_30[[#This Row],[KOD]])=1,1,IF(LEN(L4T_30[[#This Row],[KOD]])=8,2,IF(LEN(L4T_30[[#This Row],[KOD]])=15,3,4)))</f>
        <v>4</v>
      </c>
    </row>
    <row r="1375" spans="2:21">
      <c r="B1375" s="109" t="s">
        <v>6458</v>
      </c>
      <c r="C1375" s="110" t="s">
        <v>6459</v>
      </c>
      <c r="D1375" s="111" t="s">
        <v>46</v>
      </c>
      <c r="E1375" s="112" t="s">
        <v>46</v>
      </c>
      <c r="F1375" s="111" t="s">
        <v>46</v>
      </c>
      <c r="G1375" s="112" t="s">
        <v>46</v>
      </c>
      <c r="H1375" s="113">
        <v>0</v>
      </c>
      <c r="I1375" s="113">
        <v>0</v>
      </c>
      <c r="J1375" s="112" t="s">
        <v>5311</v>
      </c>
      <c r="K1375" s="114">
        <v>1</v>
      </c>
      <c r="L1375" s="114" t="s">
        <v>5134</v>
      </c>
      <c r="M1375" s="111" t="s">
        <v>2641</v>
      </c>
      <c r="N1375" s="115">
        <v>0</v>
      </c>
      <c r="O1375" s="115">
        <v>0</v>
      </c>
      <c r="P1375" s="115">
        <v>0</v>
      </c>
      <c r="Q1375" s="111" t="s">
        <v>46</v>
      </c>
      <c r="R1375" s="111" t="s">
        <v>46</v>
      </c>
      <c r="S1375" s="111" t="s">
        <v>46</v>
      </c>
      <c r="T1375" s="111" t="s">
        <v>5416</v>
      </c>
      <c r="U1375" s="116">
        <f>+IF(LEN(L4T_30[[#This Row],[KOD]])=1,1,IF(LEN(L4T_30[[#This Row],[KOD]])=8,2,IF(LEN(L4T_30[[#This Row],[KOD]])=15,3,4)))</f>
        <v>4</v>
      </c>
    </row>
    <row r="1376" spans="2:21">
      <c r="B1376" s="109" t="s">
        <v>6460</v>
      </c>
      <c r="C1376" s="110" t="s">
        <v>6461</v>
      </c>
      <c r="D1376" s="111" t="s">
        <v>6462</v>
      </c>
      <c r="E1376" s="112" t="s">
        <v>46</v>
      </c>
      <c r="F1376" s="111" t="s">
        <v>46</v>
      </c>
      <c r="G1376" s="112" t="s">
        <v>46</v>
      </c>
      <c r="H1376" s="113">
        <v>0</v>
      </c>
      <c r="I1376" s="113">
        <v>0</v>
      </c>
      <c r="J1376" s="112" t="s">
        <v>5311</v>
      </c>
      <c r="K1376" s="114">
        <v>1</v>
      </c>
      <c r="L1376" s="114" t="s">
        <v>5134</v>
      </c>
      <c r="M1376" s="111" t="s">
        <v>2641</v>
      </c>
      <c r="N1376" s="115">
        <v>0</v>
      </c>
      <c r="O1376" s="115">
        <v>0</v>
      </c>
      <c r="P1376" s="115">
        <v>0</v>
      </c>
      <c r="Q1376" s="111" t="s">
        <v>46</v>
      </c>
      <c r="R1376" s="111" t="s">
        <v>46</v>
      </c>
      <c r="S1376" s="111" t="s">
        <v>46</v>
      </c>
      <c r="T1376" s="111" t="s">
        <v>5902</v>
      </c>
      <c r="U1376" s="116">
        <f>+IF(LEN(L4T_30[[#This Row],[KOD]])=1,1,IF(LEN(L4T_30[[#This Row],[KOD]])=8,2,IF(LEN(L4T_30[[#This Row],[KOD]])=15,3,4)))</f>
        <v>4</v>
      </c>
    </row>
    <row r="1377" spans="2:21">
      <c r="B1377" s="109" t="s">
        <v>6463</v>
      </c>
      <c r="C1377" s="110" t="s">
        <v>6464</v>
      </c>
      <c r="D1377" s="111" t="s">
        <v>2913</v>
      </c>
      <c r="E1377" s="112" t="s">
        <v>46</v>
      </c>
      <c r="F1377" s="111" t="s">
        <v>46</v>
      </c>
      <c r="G1377" s="112" t="s">
        <v>46</v>
      </c>
      <c r="H1377" s="113">
        <v>0</v>
      </c>
      <c r="I1377" s="113">
        <v>0</v>
      </c>
      <c r="J1377" s="112" t="s">
        <v>5311</v>
      </c>
      <c r="K1377" s="114">
        <v>1</v>
      </c>
      <c r="L1377" s="114" t="s">
        <v>5134</v>
      </c>
      <c r="M1377" s="111" t="s">
        <v>2641</v>
      </c>
      <c r="N1377" s="115">
        <v>0</v>
      </c>
      <c r="O1377" s="115">
        <v>0</v>
      </c>
      <c r="P1377" s="115">
        <v>0</v>
      </c>
      <c r="Q1377" s="111" t="s">
        <v>46</v>
      </c>
      <c r="R1377" s="111" t="s">
        <v>46</v>
      </c>
      <c r="S1377" s="111" t="s">
        <v>46</v>
      </c>
      <c r="T1377" s="111" t="s">
        <v>6465</v>
      </c>
      <c r="U1377" s="116">
        <f>+IF(LEN(L4T_30[[#This Row],[KOD]])=1,1,IF(LEN(L4T_30[[#This Row],[KOD]])=8,2,IF(LEN(L4T_30[[#This Row],[KOD]])=15,3,4)))</f>
        <v>4</v>
      </c>
    </row>
    <row r="1378" spans="2:21">
      <c r="B1378" s="109" t="s">
        <v>6466</v>
      </c>
      <c r="C1378" s="110" t="s">
        <v>7564</v>
      </c>
      <c r="D1378" s="111" t="s">
        <v>2913</v>
      </c>
      <c r="E1378" s="112" t="s">
        <v>46</v>
      </c>
      <c r="F1378" s="111" t="s">
        <v>46</v>
      </c>
      <c r="G1378" s="112" t="s">
        <v>46</v>
      </c>
      <c r="H1378" s="113">
        <v>0</v>
      </c>
      <c r="I1378" s="113">
        <v>0</v>
      </c>
      <c r="J1378" s="112" t="s">
        <v>5311</v>
      </c>
      <c r="K1378" s="114">
        <v>1</v>
      </c>
      <c r="L1378" s="114" t="s">
        <v>5134</v>
      </c>
      <c r="M1378" s="111" t="s">
        <v>2641</v>
      </c>
      <c r="N1378" s="115">
        <v>0</v>
      </c>
      <c r="O1378" s="115">
        <v>0</v>
      </c>
      <c r="P1378" s="115">
        <v>0</v>
      </c>
      <c r="Q1378" s="111" t="s">
        <v>46</v>
      </c>
      <c r="R1378" s="111" t="s">
        <v>46</v>
      </c>
      <c r="S1378" s="111" t="s">
        <v>46</v>
      </c>
      <c r="T1378" s="111" t="s">
        <v>5345</v>
      </c>
      <c r="U1378" s="116">
        <f>+IF(LEN(L4T_30[[#This Row],[KOD]])=1,1,IF(LEN(L4T_30[[#This Row],[KOD]])=8,2,IF(LEN(L4T_30[[#This Row],[KOD]])=15,3,4)))</f>
        <v>4</v>
      </c>
    </row>
    <row r="1379" spans="2:21">
      <c r="B1379" s="104" t="s">
        <v>6467</v>
      </c>
      <c r="C1379" s="41" t="s">
        <v>6468</v>
      </c>
      <c r="D1379" s="43" t="s">
        <v>46</v>
      </c>
      <c r="E1379" s="105" t="s">
        <v>46</v>
      </c>
      <c r="F1379" s="43" t="s">
        <v>46</v>
      </c>
      <c r="G1379" s="105" t="s">
        <v>46</v>
      </c>
      <c r="H1379" s="45">
        <v>0</v>
      </c>
      <c r="I1379" s="45">
        <v>0</v>
      </c>
      <c r="J1379" s="105" t="s">
        <v>46</v>
      </c>
      <c r="K1379" s="106">
        <v>0</v>
      </c>
      <c r="L1379" s="106" t="s">
        <v>46</v>
      </c>
      <c r="M1379" s="43" t="s">
        <v>46</v>
      </c>
      <c r="N1379" s="107">
        <v>0</v>
      </c>
      <c r="O1379" s="107">
        <v>0</v>
      </c>
      <c r="P1379" s="107">
        <v>0</v>
      </c>
      <c r="Q1379" s="43" t="s">
        <v>46</v>
      </c>
      <c r="R1379" s="43" t="s">
        <v>46</v>
      </c>
      <c r="S1379" s="43" t="s">
        <v>6469</v>
      </c>
      <c r="T1379" s="43" t="s">
        <v>46</v>
      </c>
      <c r="U1379" s="108">
        <f>+IF(LEN(L4T_30[[#This Row],[KOD]])=1,1,IF(LEN(L4T_30[[#This Row],[KOD]])=8,2,IF(LEN(L4T_30[[#This Row],[KOD]])=15,3,4)))</f>
        <v>3</v>
      </c>
    </row>
    <row r="1380" spans="2:21">
      <c r="B1380" s="109" t="s">
        <v>6470</v>
      </c>
      <c r="C1380" s="110" t="s">
        <v>6471</v>
      </c>
      <c r="D1380" s="111" t="s">
        <v>46</v>
      </c>
      <c r="E1380" s="112" t="s">
        <v>46</v>
      </c>
      <c r="F1380" s="111" t="s">
        <v>46</v>
      </c>
      <c r="G1380" s="112" t="s">
        <v>46</v>
      </c>
      <c r="H1380" s="113">
        <v>0</v>
      </c>
      <c r="I1380" s="113">
        <v>0</v>
      </c>
      <c r="J1380" s="112" t="s">
        <v>5901</v>
      </c>
      <c r="K1380" s="114">
        <v>1</v>
      </c>
      <c r="L1380" s="114" t="s">
        <v>5134</v>
      </c>
      <c r="M1380" s="111" t="s">
        <v>2641</v>
      </c>
      <c r="N1380" s="115">
        <v>0</v>
      </c>
      <c r="O1380" s="115">
        <v>0</v>
      </c>
      <c r="P1380" s="115">
        <v>0</v>
      </c>
      <c r="Q1380" s="111" t="s">
        <v>46</v>
      </c>
      <c r="R1380" s="111" t="s">
        <v>46</v>
      </c>
      <c r="S1380" s="111" t="s">
        <v>46</v>
      </c>
      <c r="T1380" s="111" t="s">
        <v>2745</v>
      </c>
      <c r="U1380" s="116">
        <f>+IF(LEN(L4T_30[[#This Row],[KOD]])=1,1,IF(LEN(L4T_30[[#This Row],[KOD]])=8,2,IF(LEN(L4T_30[[#This Row],[KOD]])=15,3,4)))</f>
        <v>4</v>
      </c>
    </row>
    <row r="1381" spans="2:21">
      <c r="B1381" s="109" t="s">
        <v>6472</v>
      </c>
      <c r="C1381" s="110" t="s">
        <v>6473</v>
      </c>
      <c r="D1381" s="111" t="s">
        <v>46</v>
      </c>
      <c r="E1381" s="112" t="s">
        <v>46</v>
      </c>
      <c r="F1381" s="111" t="s">
        <v>46</v>
      </c>
      <c r="G1381" s="112" t="s">
        <v>46</v>
      </c>
      <c r="H1381" s="113">
        <v>0</v>
      </c>
      <c r="I1381" s="113">
        <v>0</v>
      </c>
      <c r="J1381" s="112" t="s">
        <v>5901</v>
      </c>
      <c r="K1381" s="114">
        <v>1</v>
      </c>
      <c r="L1381" s="114" t="s">
        <v>5134</v>
      </c>
      <c r="M1381" s="111" t="s">
        <v>2641</v>
      </c>
      <c r="N1381" s="115">
        <v>0</v>
      </c>
      <c r="O1381" s="115">
        <v>0</v>
      </c>
      <c r="P1381" s="115">
        <v>0</v>
      </c>
      <c r="Q1381" s="111" t="s">
        <v>46</v>
      </c>
      <c r="R1381" s="111" t="s">
        <v>46</v>
      </c>
      <c r="S1381" s="111" t="s">
        <v>46</v>
      </c>
      <c r="T1381" s="111" t="s">
        <v>3299</v>
      </c>
      <c r="U1381" s="116">
        <f>+IF(LEN(L4T_30[[#This Row],[KOD]])=1,1,IF(LEN(L4T_30[[#This Row],[KOD]])=8,2,IF(LEN(L4T_30[[#This Row],[KOD]])=15,3,4)))</f>
        <v>4</v>
      </c>
    </row>
    <row r="1382" spans="2:21">
      <c r="B1382" s="109" t="s">
        <v>6474</v>
      </c>
      <c r="C1382" s="110" t="s">
        <v>6475</v>
      </c>
      <c r="D1382" s="111" t="s">
        <v>46</v>
      </c>
      <c r="E1382" s="112" t="s">
        <v>46</v>
      </c>
      <c r="F1382" s="111" t="s">
        <v>46</v>
      </c>
      <c r="G1382" s="112" t="s">
        <v>46</v>
      </c>
      <c r="H1382" s="113">
        <v>0</v>
      </c>
      <c r="I1382" s="113">
        <v>0</v>
      </c>
      <c r="J1382" s="112" t="s">
        <v>5901</v>
      </c>
      <c r="K1382" s="114">
        <v>1</v>
      </c>
      <c r="L1382" s="114" t="s">
        <v>5134</v>
      </c>
      <c r="M1382" s="111" t="s">
        <v>2641</v>
      </c>
      <c r="N1382" s="115">
        <v>0</v>
      </c>
      <c r="O1382" s="115">
        <v>0</v>
      </c>
      <c r="P1382" s="115">
        <v>0</v>
      </c>
      <c r="Q1382" s="111" t="s">
        <v>46</v>
      </c>
      <c r="R1382" s="111" t="s">
        <v>46</v>
      </c>
      <c r="S1382" s="111" t="s">
        <v>46</v>
      </c>
      <c r="T1382" s="111" t="s">
        <v>3352</v>
      </c>
      <c r="U1382" s="116">
        <f>+IF(LEN(L4T_30[[#This Row],[KOD]])=1,1,IF(LEN(L4T_30[[#This Row],[KOD]])=8,2,IF(LEN(L4T_30[[#This Row],[KOD]])=15,3,4)))</f>
        <v>4</v>
      </c>
    </row>
    <row r="1383" spans="2:21">
      <c r="B1383" s="109" t="s">
        <v>6476</v>
      </c>
      <c r="C1383" s="110" t="s">
        <v>6477</v>
      </c>
      <c r="D1383" s="111" t="s">
        <v>46</v>
      </c>
      <c r="E1383" s="112" t="s">
        <v>46</v>
      </c>
      <c r="F1383" s="111" t="s">
        <v>46</v>
      </c>
      <c r="G1383" s="112" t="s">
        <v>46</v>
      </c>
      <c r="H1383" s="113">
        <v>0</v>
      </c>
      <c r="I1383" s="113">
        <v>0</v>
      </c>
      <c r="J1383" s="112" t="s">
        <v>5901</v>
      </c>
      <c r="K1383" s="114">
        <v>1</v>
      </c>
      <c r="L1383" s="114" t="s">
        <v>5134</v>
      </c>
      <c r="M1383" s="111" t="s">
        <v>2641</v>
      </c>
      <c r="N1383" s="115">
        <v>0</v>
      </c>
      <c r="O1383" s="115">
        <v>0</v>
      </c>
      <c r="P1383" s="115">
        <v>0</v>
      </c>
      <c r="Q1383" s="111" t="s">
        <v>46</v>
      </c>
      <c r="R1383" s="111" t="s">
        <v>46</v>
      </c>
      <c r="S1383" s="111" t="s">
        <v>46</v>
      </c>
      <c r="T1383" s="111" t="s">
        <v>3356</v>
      </c>
      <c r="U1383" s="116">
        <f>+IF(LEN(L4T_30[[#This Row],[KOD]])=1,1,IF(LEN(L4T_30[[#This Row],[KOD]])=8,2,IF(LEN(L4T_30[[#This Row],[KOD]])=15,3,4)))</f>
        <v>4</v>
      </c>
    </row>
    <row r="1384" spans="2:21">
      <c r="B1384" s="109" t="s">
        <v>6478</v>
      </c>
      <c r="C1384" s="110" t="s">
        <v>6479</v>
      </c>
      <c r="D1384" s="111" t="s">
        <v>46</v>
      </c>
      <c r="E1384" s="112" t="s">
        <v>46</v>
      </c>
      <c r="F1384" s="111" t="s">
        <v>46</v>
      </c>
      <c r="G1384" s="112" t="s">
        <v>46</v>
      </c>
      <c r="H1384" s="113">
        <v>0</v>
      </c>
      <c r="I1384" s="113">
        <v>0</v>
      </c>
      <c r="J1384" s="112" t="s">
        <v>5901</v>
      </c>
      <c r="K1384" s="114">
        <v>1</v>
      </c>
      <c r="L1384" s="114" t="s">
        <v>5134</v>
      </c>
      <c r="M1384" s="111" t="s">
        <v>2641</v>
      </c>
      <c r="N1384" s="115">
        <v>0</v>
      </c>
      <c r="O1384" s="115">
        <v>0</v>
      </c>
      <c r="P1384" s="115">
        <v>0</v>
      </c>
      <c r="Q1384" s="111" t="s">
        <v>46</v>
      </c>
      <c r="R1384" s="111" t="s">
        <v>46</v>
      </c>
      <c r="S1384" s="111" t="s">
        <v>46</v>
      </c>
      <c r="T1384" s="111" t="s">
        <v>3361</v>
      </c>
      <c r="U1384" s="116">
        <f>+IF(LEN(L4T_30[[#This Row],[KOD]])=1,1,IF(LEN(L4T_30[[#This Row],[KOD]])=8,2,IF(LEN(L4T_30[[#This Row],[KOD]])=15,3,4)))</f>
        <v>4</v>
      </c>
    </row>
    <row r="1385" spans="2:21">
      <c r="B1385" s="109" t="s">
        <v>6480</v>
      </c>
      <c r="C1385" s="110" t="s">
        <v>6481</v>
      </c>
      <c r="D1385" s="111" t="s">
        <v>46</v>
      </c>
      <c r="E1385" s="112" t="s">
        <v>46</v>
      </c>
      <c r="F1385" s="111" t="s">
        <v>46</v>
      </c>
      <c r="G1385" s="112" t="s">
        <v>46</v>
      </c>
      <c r="H1385" s="113">
        <v>0</v>
      </c>
      <c r="I1385" s="113">
        <v>0</v>
      </c>
      <c r="J1385" s="112" t="s">
        <v>5901</v>
      </c>
      <c r="K1385" s="114">
        <v>1</v>
      </c>
      <c r="L1385" s="114" t="s">
        <v>5134</v>
      </c>
      <c r="M1385" s="111" t="s">
        <v>2641</v>
      </c>
      <c r="N1385" s="115">
        <v>0</v>
      </c>
      <c r="O1385" s="115">
        <v>0</v>
      </c>
      <c r="P1385" s="115">
        <v>0</v>
      </c>
      <c r="Q1385" s="111" t="s">
        <v>46</v>
      </c>
      <c r="R1385" s="111" t="s">
        <v>46</v>
      </c>
      <c r="S1385" s="111" t="s">
        <v>46</v>
      </c>
      <c r="T1385" s="111" t="s">
        <v>3366</v>
      </c>
      <c r="U1385" s="116">
        <f>+IF(LEN(L4T_30[[#This Row],[KOD]])=1,1,IF(LEN(L4T_30[[#This Row],[KOD]])=8,2,IF(LEN(L4T_30[[#This Row],[KOD]])=15,3,4)))</f>
        <v>4</v>
      </c>
    </row>
    <row r="1386" spans="2:21">
      <c r="B1386" s="109" t="s">
        <v>6482</v>
      </c>
      <c r="C1386" s="110" t="s">
        <v>6483</v>
      </c>
      <c r="D1386" s="111" t="s">
        <v>46</v>
      </c>
      <c r="E1386" s="112" t="s">
        <v>46</v>
      </c>
      <c r="F1386" s="111" t="s">
        <v>46</v>
      </c>
      <c r="G1386" s="112" t="s">
        <v>46</v>
      </c>
      <c r="H1386" s="113">
        <v>0</v>
      </c>
      <c r="I1386" s="113">
        <v>0</v>
      </c>
      <c r="J1386" s="112" t="s">
        <v>5901</v>
      </c>
      <c r="K1386" s="114">
        <v>1</v>
      </c>
      <c r="L1386" s="114" t="s">
        <v>5134</v>
      </c>
      <c r="M1386" s="111" t="s">
        <v>2641</v>
      </c>
      <c r="N1386" s="115">
        <v>0</v>
      </c>
      <c r="O1386" s="115">
        <v>0</v>
      </c>
      <c r="P1386" s="115">
        <v>0</v>
      </c>
      <c r="Q1386" s="111" t="s">
        <v>46</v>
      </c>
      <c r="R1386" s="111" t="s">
        <v>46</v>
      </c>
      <c r="S1386" s="111" t="s">
        <v>46</v>
      </c>
      <c r="T1386" s="111" t="s">
        <v>3371</v>
      </c>
      <c r="U1386" s="116">
        <f>+IF(LEN(L4T_30[[#This Row],[KOD]])=1,1,IF(LEN(L4T_30[[#This Row],[KOD]])=8,2,IF(LEN(L4T_30[[#This Row],[KOD]])=15,3,4)))</f>
        <v>4</v>
      </c>
    </row>
    <row r="1387" spans="2:21">
      <c r="B1387" s="109" t="s">
        <v>6484</v>
      </c>
      <c r="C1387" s="110" t="s">
        <v>6485</v>
      </c>
      <c r="D1387" s="111" t="s">
        <v>46</v>
      </c>
      <c r="E1387" s="112" t="s">
        <v>46</v>
      </c>
      <c r="F1387" s="111" t="s">
        <v>46</v>
      </c>
      <c r="G1387" s="112" t="s">
        <v>46</v>
      </c>
      <c r="H1387" s="113">
        <v>0</v>
      </c>
      <c r="I1387" s="113">
        <v>0</v>
      </c>
      <c r="J1387" s="112" t="s">
        <v>5901</v>
      </c>
      <c r="K1387" s="114">
        <v>1</v>
      </c>
      <c r="L1387" s="114" t="s">
        <v>5134</v>
      </c>
      <c r="M1387" s="111" t="s">
        <v>2641</v>
      </c>
      <c r="N1387" s="115">
        <v>0</v>
      </c>
      <c r="O1387" s="115">
        <v>0</v>
      </c>
      <c r="P1387" s="115">
        <v>0</v>
      </c>
      <c r="Q1387" s="111" t="s">
        <v>46</v>
      </c>
      <c r="R1387" s="111" t="s">
        <v>46</v>
      </c>
      <c r="S1387" s="111" t="s">
        <v>46</v>
      </c>
      <c r="T1387" s="111" t="s">
        <v>3376</v>
      </c>
      <c r="U1387" s="116">
        <f>+IF(LEN(L4T_30[[#This Row],[KOD]])=1,1,IF(LEN(L4T_30[[#This Row],[KOD]])=8,2,IF(LEN(L4T_30[[#This Row],[KOD]])=15,3,4)))</f>
        <v>4</v>
      </c>
    </row>
    <row r="1388" spans="2:21">
      <c r="B1388" s="109" t="s">
        <v>6486</v>
      </c>
      <c r="C1388" s="110" t="s">
        <v>6487</v>
      </c>
      <c r="D1388" s="111" t="s">
        <v>46</v>
      </c>
      <c r="E1388" s="112" t="s">
        <v>46</v>
      </c>
      <c r="F1388" s="111" t="s">
        <v>46</v>
      </c>
      <c r="G1388" s="112" t="s">
        <v>46</v>
      </c>
      <c r="H1388" s="113">
        <v>0</v>
      </c>
      <c r="I1388" s="113">
        <v>0</v>
      </c>
      <c r="J1388" s="112" t="s">
        <v>5901</v>
      </c>
      <c r="K1388" s="114">
        <v>1</v>
      </c>
      <c r="L1388" s="114" t="s">
        <v>5134</v>
      </c>
      <c r="M1388" s="111" t="s">
        <v>2641</v>
      </c>
      <c r="N1388" s="115">
        <v>0</v>
      </c>
      <c r="O1388" s="115">
        <v>0</v>
      </c>
      <c r="P1388" s="115">
        <v>0</v>
      </c>
      <c r="Q1388" s="111" t="s">
        <v>46</v>
      </c>
      <c r="R1388" s="111" t="s">
        <v>46</v>
      </c>
      <c r="S1388" s="111" t="s">
        <v>46</v>
      </c>
      <c r="T1388" s="111" t="s">
        <v>3381</v>
      </c>
      <c r="U1388" s="116">
        <f>+IF(LEN(L4T_30[[#This Row],[KOD]])=1,1,IF(LEN(L4T_30[[#This Row],[KOD]])=8,2,IF(LEN(L4T_30[[#This Row],[KOD]])=15,3,4)))</f>
        <v>4</v>
      </c>
    </row>
    <row r="1389" spans="2:21">
      <c r="B1389" s="109" t="s">
        <v>6488</v>
      </c>
      <c r="C1389" s="110" t="s">
        <v>6489</v>
      </c>
      <c r="D1389" s="111" t="s">
        <v>46</v>
      </c>
      <c r="E1389" s="112" t="s">
        <v>46</v>
      </c>
      <c r="F1389" s="111" t="s">
        <v>46</v>
      </c>
      <c r="G1389" s="112" t="s">
        <v>46</v>
      </c>
      <c r="H1389" s="113">
        <v>0</v>
      </c>
      <c r="I1389" s="113">
        <v>0</v>
      </c>
      <c r="J1389" s="112" t="s">
        <v>5901</v>
      </c>
      <c r="K1389" s="114">
        <v>1</v>
      </c>
      <c r="L1389" s="114" t="s">
        <v>5134</v>
      </c>
      <c r="M1389" s="111" t="s">
        <v>2641</v>
      </c>
      <c r="N1389" s="115">
        <v>0</v>
      </c>
      <c r="O1389" s="115">
        <v>0</v>
      </c>
      <c r="P1389" s="115">
        <v>0</v>
      </c>
      <c r="Q1389" s="111" t="s">
        <v>46</v>
      </c>
      <c r="R1389" s="111" t="s">
        <v>46</v>
      </c>
      <c r="S1389" s="111" t="s">
        <v>46</v>
      </c>
      <c r="T1389" s="111" t="s">
        <v>2971</v>
      </c>
      <c r="U1389" s="116">
        <f>+IF(LEN(L4T_30[[#This Row],[KOD]])=1,1,IF(LEN(L4T_30[[#This Row],[KOD]])=8,2,IF(LEN(L4T_30[[#This Row],[KOD]])=15,3,4)))</f>
        <v>4</v>
      </c>
    </row>
    <row r="1390" spans="2:21">
      <c r="B1390" s="109" t="s">
        <v>6490</v>
      </c>
      <c r="C1390" s="110" t="s">
        <v>6491</v>
      </c>
      <c r="D1390" s="111" t="s">
        <v>46</v>
      </c>
      <c r="E1390" s="112" t="s">
        <v>46</v>
      </c>
      <c r="F1390" s="111" t="s">
        <v>46</v>
      </c>
      <c r="G1390" s="112" t="s">
        <v>46</v>
      </c>
      <c r="H1390" s="113">
        <v>0</v>
      </c>
      <c r="I1390" s="113">
        <v>0</v>
      </c>
      <c r="J1390" s="112" t="s">
        <v>5901</v>
      </c>
      <c r="K1390" s="114">
        <v>1</v>
      </c>
      <c r="L1390" s="114" t="s">
        <v>5134</v>
      </c>
      <c r="M1390" s="111" t="s">
        <v>2641</v>
      </c>
      <c r="N1390" s="115">
        <v>0</v>
      </c>
      <c r="O1390" s="115">
        <v>0</v>
      </c>
      <c r="P1390" s="115">
        <v>0</v>
      </c>
      <c r="Q1390" s="111" t="s">
        <v>46</v>
      </c>
      <c r="R1390" s="111" t="s">
        <v>46</v>
      </c>
      <c r="S1390" s="111" t="s">
        <v>46</v>
      </c>
      <c r="T1390" s="111" t="s">
        <v>3444</v>
      </c>
      <c r="U1390" s="116">
        <f>+IF(LEN(L4T_30[[#This Row],[KOD]])=1,1,IF(LEN(L4T_30[[#This Row],[KOD]])=8,2,IF(LEN(L4T_30[[#This Row],[KOD]])=15,3,4)))</f>
        <v>4</v>
      </c>
    </row>
    <row r="1391" spans="2:21">
      <c r="B1391" s="109" t="s">
        <v>6492</v>
      </c>
      <c r="C1391" s="110" t="s">
        <v>6493</v>
      </c>
      <c r="D1391" s="111" t="s">
        <v>46</v>
      </c>
      <c r="E1391" s="112" t="s">
        <v>46</v>
      </c>
      <c r="F1391" s="111" t="s">
        <v>46</v>
      </c>
      <c r="G1391" s="112" t="s">
        <v>46</v>
      </c>
      <c r="H1391" s="113">
        <v>0</v>
      </c>
      <c r="I1391" s="113">
        <v>0</v>
      </c>
      <c r="J1391" s="112" t="s">
        <v>5901</v>
      </c>
      <c r="K1391" s="114">
        <v>1</v>
      </c>
      <c r="L1391" s="114" t="s">
        <v>5134</v>
      </c>
      <c r="M1391" s="111" t="s">
        <v>2641</v>
      </c>
      <c r="N1391" s="115">
        <v>0</v>
      </c>
      <c r="O1391" s="115">
        <v>0</v>
      </c>
      <c r="P1391" s="115">
        <v>0</v>
      </c>
      <c r="Q1391" s="111" t="s">
        <v>46</v>
      </c>
      <c r="R1391" s="111" t="s">
        <v>46</v>
      </c>
      <c r="S1391" s="111" t="s">
        <v>46</v>
      </c>
      <c r="T1391" s="111" t="s">
        <v>2976</v>
      </c>
      <c r="U1391" s="116">
        <f>+IF(LEN(L4T_30[[#This Row],[KOD]])=1,1,IF(LEN(L4T_30[[#This Row],[KOD]])=8,2,IF(LEN(L4T_30[[#This Row],[KOD]])=15,3,4)))</f>
        <v>4</v>
      </c>
    </row>
    <row r="1392" spans="2:21">
      <c r="B1392" s="109" t="s">
        <v>6494</v>
      </c>
      <c r="C1392" s="110" t="s">
        <v>6495</v>
      </c>
      <c r="D1392" s="111" t="s">
        <v>46</v>
      </c>
      <c r="E1392" s="112" t="s">
        <v>46</v>
      </c>
      <c r="F1392" s="111" t="s">
        <v>46</v>
      </c>
      <c r="G1392" s="112" t="s">
        <v>46</v>
      </c>
      <c r="H1392" s="113">
        <v>0</v>
      </c>
      <c r="I1392" s="113">
        <v>0</v>
      </c>
      <c r="J1392" s="112" t="s">
        <v>5901</v>
      </c>
      <c r="K1392" s="114">
        <v>1</v>
      </c>
      <c r="L1392" s="114" t="s">
        <v>5134</v>
      </c>
      <c r="M1392" s="111" t="s">
        <v>2641</v>
      </c>
      <c r="N1392" s="115">
        <v>0</v>
      </c>
      <c r="O1392" s="115">
        <v>0</v>
      </c>
      <c r="P1392" s="115">
        <v>0</v>
      </c>
      <c r="Q1392" s="111" t="s">
        <v>46</v>
      </c>
      <c r="R1392" s="111" t="s">
        <v>46</v>
      </c>
      <c r="S1392" s="111" t="s">
        <v>46</v>
      </c>
      <c r="T1392" s="111" t="s">
        <v>6189</v>
      </c>
      <c r="U1392" s="116">
        <f>+IF(LEN(L4T_30[[#This Row],[KOD]])=1,1,IF(LEN(L4T_30[[#This Row],[KOD]])=8,2,IF(LEN(L4T_30[[#This Row],[KOD]])=15,3,4)))</f>
        <v>4</v>
      </c>
    </row>
    <row r="1393" spans="2:21">
      <c r="B1393" s="109" t="s">
        <v>6496</v>
      </c>
      <c r="C1393" s="110" t="s">
        <v>6497</v>
      </c>
      <c r="D1393" s="111" t="s">
        <v>46</v>
      </c>
      <c r="E1393" s="112" t="s">
        <v>46</v>
      </c>
      <c r="F1393" s="111" t="s">
        <v>46</v>
      </c>
      <c r="G1393" s="112" t="s">
        <v>46</v>
      </c>
      <c r="H1393" s="113">
        <v>0</v>
      </c>
      <c r="I1393" s="113">
        <v>0</v>
      </c>
      <c r="J1393" s="112" t="s">
        <v>5901</v>
      </c>
      <c r="K1393" s="114">
        <v>1</v>
      </c>
      <c r="L1393" s="114" t="s">
        <v>5134</v>
      </c>
      <c r="M1393" s="111" t="s">
        <v>2641</v>
      </c>
      <c r="N1393" s="115">
        <v>0</v>
      </c>
      <c r="O1393" s="115">
        <v>0</v>
      </c>
      <c r="P1393" s="115">
        <v>0</v>
      </c>
      <c r="Q1393" s="111" t="s">
        <v>46</v>
      </c>
      <c r="R1393" s="111" t="s">
        <v>46</v>
      </c>
      <c r="S1393" s="111" t="s">
        <v>46</v>
      </c>
      <c r="T1393" s="111" t="s">
        <v>5416</v>
      </c>
      <c r="U1393" s="116">
        <f>+IF(LEN(L4T_30[[#This Row],[KOD]])=1,1,IF(LEN(L4T_30[[#This Row],[KOD]])=8,2,IF(LEN(L4T_30[[#This Row],[KOD]])=15,3,4)))</f>
        <v>4</v>
      </c>
    </row>
    <row r="1394" spans="2:21">
      <c r="B1394" s="109" t="s">
        <v>6498</v>
      </c>
      <c r="C1394" s="110" t="s">
        <v>6499</v>
      </c>
      <c r="D1394" s="111" t="s">
        <v>46</v>
      </c>
      <c r="E1394" s="112" t="s">
        <v>46</v>
      </c>
      <c r="F1394" s="111" t="s">
        <v>46</v>
      </c>
      <c r="G1394" s="112" t="s">
        <v>46</v>
      </c>
      <c r="H1394" s="113">
        <v>0</v>
      </c>
      <c r="I1394" s="113">
        <v>0</v>
      </c>
      <c r="J1394" s="112" t="s">
        <v>5901</v>
      </c>
      <c r="K1394" s="114">
        <v>1</v>
      </c>
      <c r="L1394" s="114" t="s">
        <v>5134</v>
      </c>
      <c r="M1394" s="111" t="s">
        <v>2641</v>
      </c>
      <c r="N1394" s="115">
        <v>0</v>
      </c>
      <c r="O1394" s="115">
        <v>0</v>
      </c>
      <c r="P1394" s="115">
        <v>0</v>
      </c>
      <c r="Q1394" s="111" t="s">
        <v>46</v>
      </c>
      <c r="R1394" s="111" t="s">
        <v>46</v>
      </c>
      <c r="S1394" s="111" t="s">
        <v>46</v>
      </c>
      <c r="T1394" s="111" t="s">
        <v>3516</v>
      </c>
      <c r="U1394" s="116">
        <f>+IF(LEN(L4T_30[[#This Row],[KOD]])=1,1,IF(LEN(L4T_30[[#This Row],[KOD]])=8,2,IF(LEN(L4T_30[[#This Row],[KOD]])=15,3,4)))</f>
        <v>4</v>
      </c>
    </row>
    <row r="1395" spans="2:21">
      <c r="B1395" s="109" t="s">
        <v>7565</v>
      </c>
      <c r="C1395" s="110" t="s">
        <v>7566</v>
      </c>
      <c r="D1395" s="111" t="s">
        <v>5900</v>
      </c>
      <c r="E1395" s="112" t="s">
        <v>46</v>
      </c>
      <c r="F1395" s="111" t="s">
        <v>46</v>
      </c>
      <c r="G1395" s="112" t="s">
        <v>46</v>
      </c>
      <c r="H1395" s="113">
        <v>0</v>
      </c>
      <c r="I1395" s="113">
        <v>0</v>
      </c>
      <c r="J1395" s="112" t="s">
        <v>46</v>
      </c>
      <c r="K1395" s="114">
        <v>0</v>
      </c>
      <c r="L1395" s="114" t="s">
        <v>1579</v>
      </c>
      <c r="M1395" s="111" t="s">
        <v>46</v>
      </c>
      <c r="N1395" s="115">
        <v>0</v>
      </c>
      <c r="O1395" s="115">
        <v>0</v>
      </c>
      <c r="P1395" s="115">
        <v>0</v>
      </c>
      <c r="Q1395" s="111" t="s">
        <v>46</v>
      </c>
      <c r="R1395" s="111" t="s">
        <v>46</v>
      </c>
      <c r="S1395" s="111" t="s">
        <v>46</v>
      </c>
      <c r="T1395" s="111" t="s">
        <v>3520</v>
      </c>
      <c r="U1395" s="116">
        <f>+IF(LEN(L4T_30[[#This Row],[KOD]])=1,1,IF(LEN(L4T_30[[#This Row],[KOD]])=8,2,IF(LEN(L4T_30[[#This Row],[KOD]])=15,3,4)))</f>
        <v>4</v>
      </c>
    </row>
    <row r="1396" spans="2:21">
      <c r="B1396" s="109" t="s">
        <v>6500</v>
      </c>
      <c r="C1396" s="110" t="s">
        <v>6501</v>
      </c>
      <c r="D1396" s="111" t="s">
        <v>46</v>
      </c>
      <c r="E1396" s="112" t="s">
        <v>46</v>
      </c>
      <c r="F1396" s="111" t="s">
        <v>46</v>
      </c>
      <c r="G1396" s="112" t="s">
        <v>46</v>
      </c>
      <c r="H1396" s="113">
        <v>0</v>
      </c>
      <c r="I1396" s="113">
        <v>0</v>
      </c>
      <c r="J1396" s="112" t="s">
        <v>5901</v>
      </c>
      <c r="K1396" s="114">
        <v>1</v>
      </c>
      <c r="L1396" s="114" t="s">
        <v>5134</v>
      </c>
      <c r="M1396" s="111" t="s">
        <v>2641</v>
      </c>
      <c r="N1396" s="115">
        <v>0</v>
      </c>
      <c r="O1396" s="115">
        <v>0</v>
      </c>
      <c r="P1396" s="115">
        <v>0</v>
      </c>
      <c r="Q1396" s="111" t="s">
        <v>46</v>
      </c>
      <c r="R1396" s="111" t="s">
        <v>46</v>
      </c>
      <c r="S1396" s="111" t="s">
        <v>46</v>
      </c>
      <c r="T1396" s="111" t="s">
        <v>3540</v>
      </c>
      <c r="U1396" s="116">
        <f>+IF(LEN(L4T_30[[#This Row],[KOD]])=1,1,IF(LEN(L4T_30[[#This Row],[KOD]])=8,2,IF(LEN(L4T_30[[#This Row],[KOD]])=15,3,4)))</f>
        <v>4</v>
      </c>
    </row>
    <row r="1397" spans="2:21">
      <c r="B1397" s="109" t="s">
        <v>6502</v>
      </c>
      <c r="C1397" s="110" t="s">
        <v>6503</v>
      </c>
      <c r="D1397" s="111" t="s">
        <v>46</v>
      </c>
      <c r="E1397" s="112" t="s">
        <v>46</v>
      </c>
      <c r="F1397" s="111" t="s">
        <v>46</v>
      </c>
      <c r="G1397" s="112" t="s">
        <v>46</v>
      </c>
      <c r="H1397" s="113">
        <v>0</v>
      </c>
      <c r="I1397" s="113">
        <v>0</v>
      </c>
      <c r="J1397" s="112" t="s">
        <v>5901</v>
      </c>
      <c r="K1397" s="114">
        <v>1</v>
      </c>
      <c r="L1397" s="114" t="s">
        <v>5134</v>
      </c>
      <c r="M1397" s="111" t="s">
        <v>2641</v>
      </c>
      <c r="N1397" s="115">
        <v>0</v>
      </c>
      <c r="O1397" s="115">
        <v>0</v>
      </c>
      <c r="P1397" s="115">
        <v>0</v>
      </c>
      <c r="Q1397" s="111" t="s">
        <v>46</v>
      </c>
      <c r="R1397" s="111" t="s">
        <v>46</v>
      </c>
      <c r="S1397" s="111" t="s">
        <v>46</v>
      </c>
      <c r="T1397" s="111" t="s">
        <v>5290</v>
      </c>
      <c r="U1397" s="116">
        <f>+IF(LEN(L4T_30[[#This Row],[KOD]])=1,1,IF(LEN(L4T_30[[#This Row],[KOD]])=8,2,IF(LEN(L4T_30[[#This Row],[KOD]])=15,3,4)))</f>
        <v>4</v>
      </c>
    </row>
    <row r="1398" spans="2:21">
      <c r="B1398" s="109" t="s">
        <v>6504</v>
      </c>
      <c r="C1398" s="110" t="s">
        <v>6505</v>
      </c>
      <c r="D1398" s="111" t="s">
        <v>46</v>
      </c>
      <c r="E1398" s="112" t="s">
        <v>46</v>
      </c>
      <c r="F1398" s="111" t="s">
        <v>46</v>
      </c>
      <c r="G1398" s="112" t="s">
        <v>46</v>
      </c>
      <c r="H1398" s="113">
        <v>0</v>
      </c>
      <c r="I1398" s="113">
        <v>0</v>
      </c>
      <c r="J1398" s="112" t="s">
        <v>5901</v>
      </c>
      <c r="K1398" s="114">
        <v>1</v>
      </c>
      <c r="L1398" s="114" t="s">
        <v>5134</v>
      </c>
      <c r="M1398" s="111" t="s">
        <v>2641</v>
      </c>
      <c r="N1398" s="115">
        <v>0</v>
      </c>
      <c r="O1398" s="115">
        <v>0</v>
      </c>
      <c r="P1398" s="115">
        <v>0</v>
      </c>
      <c r="Q1398" s="111" t="s">
        <v>46</v>
      </c>
      <c r="R1398" s="111" t="s">
        <v>46</v>
      </c>
      <c r="S1398" s="111" t="s">
        <v>46</v>
      </c>
      <c r="T1398" s="111" t="s">
        <v>5293</v>
      </c>
      <c r="U1398" s="116">
        <f>+IF(LEN(L4T_30[[#This Row],[KOD]])=1,1,IF(LEN(L4T_30[[#This Row],[KOD]])=8,2,IF(LEN(L4T_30[[#This Row],[KOD]])=15,3,4)))</f>
        <v>4</v>
      </c>
    </row>
    <row r="1399" spans="2:21">
      <c r="B1399" s="109" t="s">
        <v>6506</v>
      </c>
      <c r="C1399" s="110" t="s">
        <v>6507</v>
      </c>
      <c r="D1399" s="111" t="s">
        <v>46</v>
      </c>
      <c r="E1399" s="112" t="s">
        <v>46</v>
      </c>
      <c r="F1399" s="111" t="s">
        <v>46</v>
      </c>
      <c r="G1399" s="112" t="s">
        <v>46</v>
      </c>
      <c r="H1399" s="113">
        <v>0</v>
      </c>
      <c r="I1399" s="113">
        <v>0</v>
      </c>
      <c r="J1399" s="112" t="s">
        <v>5901</v>
      </c>
      <c r="K1399" s="114">
        <v>1</v>
      </c>
      <c r="L1399" s="114" t="s">
        <v>5134</v>
      </c>
      <c r="M1399" s="111" t="s">
        <v>2641</v>
      </c>
      <c r="N1399" s="115">
        <v>0</v>
      </c>
      <c r="O1399" s="115">
        <v>0</v>
      </c>
      <c r="P1399" s="115">
        <v>0</v>
      </c>
      <c r="Q1399" s="111" t="s">
        <v>46</v>
      </c>
      <c r="R1399" s="111" t="s">
        <v>46</v>
      </c>
      <c r="S1399" s="111" t="s">
        <v>46</v>
      </c>
      <c r="T1399" s="111" t="s">
        <v>5296</v>
      </c>
      <c r="U1399" s="116">
        <f>+IF(LEN(L4T_30[[#This Row],[KOD]])=1,1,IF(LEN(L4T_30[[#This Row],[KOD]])=8,2,IF(LEN(L4T_30[[#This Row],[KOD]])=15,3,4)))</f>
        <v>4</v>
      </c>
    </row>
    <row r="1400" spans="2:21">
      <c r="B1400" s="109" t="s">
        <v>6508</v>
      </c>
      <c r="C1400" s="110" t="s">
        <v>6509</v>
      </c>
      <c r="D1400" s="111" t="s">
        <v>46</v>
      </c>
      <c r="E1400" s="112" t="s">
        <v>46</v>
      </c>
      <c r="F1400" s="111" t="s">
        <v>46</v>
      </c>
      <c r="G1400" s="112" t="s">
        <v>46</v>
      </c>
      <c r="H1400" s="113">
        <v>0</v>
      </c>
      <c r="I1400" s="113">
        <v>0</v>
      </c>
      <c r="J1400" s="112" t="s">
        <v>5901</v>
      </c>
      <c r="K1400" s="114">
        <v>1</v>
      </c>
      <c r="L1400" s="114" t="s">
        <v>5134</v>
      </c>
      <c r="M1400" s="111" t="s">
        <v>2641</v>
      </c>
      <c r="N1400" s="115">
        <v>0</v>
      </c>
      <c r="O1400" s="115">
        <v>0</v>
      </c>
      <c r="P1400" s="115">
        <v>0</v>
      </c>
      <c r="Q1400" s="111" t="s">
        <v>46</v>
      </c>
      <c r="R1400" s="111" t="s">
        <v>46</v>
      </c>
      <c r="S1400" s="111" t="s">
        <v>46</v>
      </c>
      <c r="T1400" s="111" t="s">
        <v>6206</v>
      </c>
      <c r="U1400" s="116">
        <f>+IF(LEN(L4T_30[[#This Row],[KOD]])=1,1,IF(LEN(L4T_30[[#This Row],[KOD]])=8,2,IF(LEN(L4T_30[[#This Row],[KOD]])=15,3,4)))</f>
        <v>4</v>
      </c>
    </row>
    <row r="1401" spans="2:21">
      <c r="B1401" s="109" t="s">
        <v>7567</v>
      </c>
      <c r="C1401" s="110" t="s">
        <v>7568</v>
      </c>
      <c r="D1401" s="111" t="s">
        <v>5900</v>
      </c>
      <c r="E1401" s="112" t="s">
        <v>46</v>
      </c>
      <c r="F1401" s="111" t="s">
        <v>46</v>
      </c>
      <c r="G1401" s="112" t="s">
        <v>46</v>
      </c>
      <c r="H1401" s="113">
        <v>0</v>
      </c>
      <c r="I1401" s="113">
        <v>0</v>
      </c>
      <c r="J1401" s="112" t="s">
        <v>46</v>
      </c>
      <c r="K1401" s="114">
        <v>0</v>
      </c>
      <c r="L1401" s="114" t="s">
        <v>1579</v>
      </c>
      <c r="M1401" s="111" t="s">
        <v>46</v>
      </c>
      <c r="N1401" s="115">
        <v>0</v>
      </c>
      <c r="O1401" s="115">
        <v>0</v>
      </c>
      <c r="P1401" s="115">
        <v>0</v>
      </c>
      <c r="Q1401" s="111" t="s">
        <v>46</v>
      </c>
      <c r="R1401" s="111" t="s">
        <v>46</v>
      </c>
      <c r="S1401" s="111" t="s">
        <v>46</v>
      </c>
      <c r="T1401" s="111" t="s">
        <v>5331</v>
      </c>
      <c r="U1401" s="116">
        <f>+IF(LEN(L4T_30[[#This Row],[KOD]])=1,1,IF(LEN(L4T_30[[#This Row],[KOD]])=8,2,IF(LEN(L4T_30[[#This Row],[KOD]])=15,3,4)))</f>
        <v>4</v>
      </c>
    </row>
    <row r="1402" spans="2:21">
      <c r="B1402" s="109" t="s">
        <v>6510</v>
      </c>
      <c r="C1402" s="110" t="s">
        <v>6511</v>
      </c>
      <c r="D1402" s="111" t="s">
        <v>46</v>
      </c>
      <c r="E1402" s="112" t="s">
        <v>46</v>
      </c>
      <c r="F1402" s="111" t="s">
        <v>46</v>
      </c>
      <c r="G1402" s="112" t="s">
        <v>46</v>
      </c>
      <c r="H1402" s="113">
        <v>0</v>
      </c>
      <c r="I1402" s="113">
        <v>0</v>
      </c>
      <c r="J1402" s="112" t="s">
        <v>5901</v>
      </c>
      <c r="K1402" s="114">
        <v>1</v>
      </c>
      <c r="L1402" s="114" t="s">
        <v>5134</v>
      </c>
      <c r="M1402" s="111" t="s">
        <v>2641</v>
      </c>
      <c r="N1402" s="115">
        <v>0</v>
      </c>
      <c r="O1402" s="115">
        <v>0</v>
      </c>
      <c r="P1402" s="115">
        <v>0</v>
      </c>
      <c r="Q1402" s="111" t="s">
        <v>46</v>
      </c>
      <c r="R1402" s="111" t="s">
        <v>46</v>
      </c>
      <c r="S1402" s="111" t="s">
        <v>46</v>
      </c>
      <c r="T1402" s="111" t="s">
        <v>2987</v>
      </c>
      <c r="U1402" s="116">
        <f>+IF(LEN(L4T_30[[#This Row],[KOD]])=1,1,IF(LEN(L4T_30[[#This Row],[KOD]])=8,2,IF(LEN(L4T_30[[#This Row],[KOD]])=15,3,4)))</f>
        <v>4</v>
      </c>
    </row>
    <row r="1403" spans="2:21">
      <c r="B1403" s="109" t="s">
        <v>6512</v>
      </c>
      <c r="C1403" s="110" t="s">
        <v>6513</v>
      </c>
      <c r="D1403" s="111" t="s">
        <v>46</v>
      </c>
      <c r="E1403" s="112" t="s">
        <v>46</v>
      </c>
      <c r="F1403" s="111" t="s">
        <v>46</v>
      </c>
      <c r="G1403" s="112" t="s">
        <v>46</v>
      </c>
      <c r="H1403" s="113">
        <v>0</v>
      </c>
      <c r="I1403" s="113">
        <v>0</v>
      </c>
      <c r="J1403" s="112" t="s">
        <v>5901</v>
      </c>
      <c r="K1403" s="114">
        <v>1</v>
      </c>
      <c r="L1403" s="114" t="s">
        <v>5134</v>
      </c>
      <c r="M1403" s="111" t="s">
        <v>2641</v>
      </c>
      <c r="N1403" s="115">
        <v>0</v>
      </c>
      <c r="O1403" s="115">
        <v>0</v>
      </c>
      <c r="P1403" s="115">
        <v>0</v>
      </c>
      <c r="Q1403" s="111" t="s">
        <v>46</v>
      </c>
      <c r="R1403" s="111" t="s">
        <v>46</v>
      </c>
      <c r="S1403" s="111" t="s">
        <v>46</v>
      </c>
      <c r="T1403" s="111" t="s">
        <v>2993</v>
      </c>
      <c r="U1403" s="116">
        <f>+IF(LEN(L4T_30[[#This Row],[KOD]])=1,1,IF(LEN(L4T_30[[#This Row],[KOD]])=8,2,IF(LEN(L4T_30[[#This Row],[KOD]])=15,3,4)))</f>
        <v>4</v>
      </c>
    </row>
    <row r="1404" spans="2:21">
      <c r="B1404" s="109" t="s">
        <v>6514</v>
      </c>
      <c r="C1404" s="110" t="s">
        <v>6515</v>
      </c>
      <c r="D1404" s="111" t="s">
        <v>46</v>
      </c>
      <c r="E1404" s="112" t="s">
        <v>46</v>
      </c>
      <c r="F1404" s="111" t="s">
        <v>46</v>
      </c>
      <c r="G1404" s="112" t="s">
        <v>46</v>
      </c>
      <c r="H1404" s="113">
        <v>0</v>
      </c>
      <c r="I1404" s="113">
        <v>0</v>
      </c>
      <c r="J1404" s="112" t="s">
        <v>5901</v>
      </c>
      <c r="K1404" s="114">
        <v>1</v>
      </c>
      <c r="L1404" s="114" t="s">
        <v>5134</v>
      </c>
      <c r="M1404" s="111" t="s">
        <v>2641</v>
      </c>
      <c r="N1404" s="115">
        <v>0</v>
      </c>
      <c r="O1404" s="115">
        <v>0</v>
      </c>
      <c r="P1404" s="115">
        <v>0</v>
      </c>
      <c r="Q1404" s="111" t="s">
        <v>46</v>
      </c>
      <c r="R1404" s="111" t="s">
        <v>46</v>
      </c>
      <c r="S1404" s="111" t="s">
        <v>46</v>
      </c>
      <c r="T1404" s="111" t="s">
        <v>5571</v>
      </c>
      <c r="U1404" s="116">
        <f>+IF(LEN(L4T_30[[#This Row],[KOD]])=1,1,IF(LEN(L4T_30[[#This Row],[KOD]])=8,2,IF(LEN(L4T_30[[#This Row],[KOD]])=15,3,4)))</f>
        <v>4</v>
      </c>
    </row>
    <row r="1405" spans="2:21">
      <c r="B1405" s="109" t="s">
        <v>6516</v>
      </c>
      <c r="C1405" s="110" t="s">
        <v>6517</v>
      </c>
      <c r="D1405" s="111" t="s">
        <v>46</v>
      </c>
      <c r="E1405" s="112" t="s">
        <v>46</v>
      </c>
      <c r="F1405" s="111" t="s">
        <v>46</v>
      </c>
      <c r="G1405" s="112" t="s">
        <v>46</v>
      </c>
      <c r="H1405" s="113">
        <v>0</v>
      </c>
      <c r="I1405" s="113">
        <v>0</v>
      </c>
      <c r="J1405" s="112" t="s">
        <v>5901</v>
      </c>
      <c r="K1405" s="114">
        <v>1</v>
      </c>
      <c r="L1405" s="114" t="s">
        <v>5134</v>
      </c>
      <c r="M1405" s="111" t="s">
        <v>2641</v>
      </c>
      <c r="N1405" s="115">
        <v>0</v>
      </c>
      <c r="O1405" s="115">
        <v>0</v>
      </c>
      <c r="P1405" s="115">
        <v>0</v>
      </c>
      <c r="Q1405" s="111" t="s">
        <v>46</v>
      </c>
      <c r="R1405" s="111" t="s">
        <v>46</v>
      </c>
      <c r="S1405" s="111" t="s">
        <v>46</v>
      </c>
      <c r="T1405" s="111" t="s">
        <v>5342</v>
      </c>
      <c r="U1405" s="116">
        <f>+IF(LEN(L4T_30[[#This Row],[KOD]])=1,1,IF(LEN(L4T_30[[#This Row],[KOD]])=8,2,IF(LEN(L4T_30[[#This Row],[KOD]])=15,3,4)))</f>
        <v>4</v>
      </c>
    </row>
    <row r="1406" spans="2:21">
      <c r="B1406" s="109" t="s">
        <v>6518</v>
      </c>
      <c r="C1406" s="110" t="s">
        <v>6519</v>
      </c>
      <c r="D1406" s="111" t="s">
        <v>46</v>
      </c>
      <c r="E1406" s="112" t="s">
        <v>46</v>
      </c>
      <c r="F1406" s="111" t="s">
        <v>46</v>
      </c>
      <c r="G1406" s="112" t="s">
        <v>46</v>
      </c>
      <c r="H1406" s="113">
        <v>0</v>
      </c>
      <c r="I1406" s="113">
        <v>0</v>
      </c>
      <c r="J1406" s="112" t="s">
        <v>5901</v>
      </c>
      <c r="K1406" s="114">
        <v>1</v>
      </c>
      <c r="L1406" s="114" t="s">
        <v>5134</v>
      </c>
      <c r="M1406" s="111" t="s">
        <v>2641</v>
      </c>
      <c r="N1406" s="115">
        <v>0</v>
      </c>
      <c r="O1406" s="115">
        <v>0</v>
      </c>
      <c r="P1406" s="115">
        <v>0</v>
      </c>
      <c r="Q1406" s="111" t="s">
        <v>46</v>
      </c>
      <c r="R1406" s="111" t="s">
        <v>46</v>
      </c>
      <c r="S1406" s="111" t="s">
        <v>46</v>
      </c>
      <c r="T1406" s="111" t="s">
        <v>5978</v>
      </c>
      <c r="U1406" s="116">
        <f>+IF(LEN(L4T_30[[#This Row],[KOD]])=1,1,IF(LEN(L4T_30[[#This Row],[KOD]])=8,2,IF(LEN(L4T_30[[#This Row],[KOD]])=15,3,4)))</f>
        <v>4</v>
      </c>
    </row>
    <row r="1407" spans="2:21">
      <c r="B1407" s="109" t="s">
        <v>6520</v>
      </c>
      <c r="C1407" s="110" t="s">
        <v>6521</v>
      </c>
      <c r="D1407" s="111" t="s">
        <v>46</v>
      </c>
      <c r="E1407" s="112" t="s">
        <v>46</v>
      </c>
      <c r="F1407" s="111" t="s">
        <v>46</v>
      </c>
      <c r="G1407" s="112" t="s">
        <v>46</v>
      </c>
      <c r="H1407" s="113">
        <v>0</v>
      </c>
      <c r="I1407" s="113">
        <v>0</v>
      </c>
      <c r="J1407" s="112" t="s">
        <v>5901</v>
      </c>
      <c r="K1407" s="114">
        <v>1</v>
      </c>
      <c r="L1407" s="114" t="s">
        <v>5134</v>
      </c>
      <c r="M1407" s="111" t="s">
        <v>2641</v>
      </c>
      <c r="N1407" s="115">
        <v>0</v>
      </c>
      <c r="O1407" s="115">
        <v>0</v>
      </c>
      <c r="P1407" s="115">
        <v>0</v>
      </c>
      <c r="Q1407" s="111" t="s">
        <v>46</v>
      </c>
      <c r="R1407" s="111" t="s">
        <v>46</v>
      </c>
      <c r="S1407" s="111" t="s">
        <v>46</v>
      </c>
      <c r="T1407" s="111" t="s">
        <v>6233</v>
      </c>
      <c r="U1407" s="116">
        <f>+IF(LEN(L4T_30[[#This Row],[KOD]])=1,1,IF(LEN(L4T_30[[#This Row],[KOD]])=8,2,IF(LEN(L4T_30[[#This Row],[KOD]])=15,3,4)))</f>
        <v>4</v>
      </c>
    </row>
    <row r="1408" spans="2:21">
      <c r="B1408" s="109" t="s">
        <v>6522</v>
      </c>
      <c r="C1408" s="110" t="s">
        <v>6523</v>
      </c>
      <c r="D1408" s="111" t="s">
        <v>46</v>
      </c>
      <c r="E1408" s="112" t="s">
        <v>46</v>
      </c>
      <c r="F1408" s="111" t="s">
        <v>46</v>
      </c>
      <c r="G1408" s="112" t="s">
        <v>46</v>
      </c>
      <c r="H1408" s="113">
        <v>0</v>
      </c>
      <c r="I1408" s="113">
        <v>0</v>
      </c>
      <c r="J1408" s="112" t="s">
        <v>5901</v>
      </c>
      <c r="K1408" s="114">
        <v>1</v>
      </c>
      <c r="L1408" s="114" t="s">
        <v>5134</v>
      </c>
      <c r="M1408" s="111" t="s">
        <v>2641</v>
      </c>
      <c r="N1408" s="115">
        <v>0</v>
      </c>
      <c r="O1408" s="115">
        <v>0</v>
      </c>
      <c r="P1408" s="115">
        <v>0</v>
      </c>
      <c r="Q1408" s="111" t="s">
        <v>46</v>
      </c>
      <c r="R1408" s="111" t="s">
        <v>46</v>
      </c>
      <c r="S1408" s="111" t="s">
        <v>46</v>
      </c>
      <c r="T1408" s="111" t="s">
        <v>5600</v>
      </c>
      <c r="U1408" s="116">
        <f>+IF(LEN(L4T_30[[#This Row],[KOD]])=1,1,IF(LEN(L4T_30[[#This Row],[KOD]])=8,2,IF(LEN(L4T_30[[#This Row],[KOD]])=15,3,4)))</f>
        <v>4</v>
      </c>
    </row>
    <row r="1409" spans="2:21">
      <c r="B1409" s="109" t="s">
        <v>6524</v>
      </c>
      <c r="C1409" s="110" t="s">
        <v>6525</v>
      </c>
      <c r="D1409" s="111" t="s">
        <v>46</v>
      </c>
      <c r="E1409" s="112" t="s">
        <v>46</v>
      </c>
      <c r="F1409" s="111" t="s">
        <v>46</v>
      </c>
      <c r="G1409" s="112" t="s">
        <v>46</v>
      </c>
      <c r="H1409" s="113">
        <v>0</v>
      </c>
      <c r="I1409" s="113">
        <v>0</v>
      </c>
      <c r="J1409" s="112" t="s">
        <v>5901</v>
      </c>
      <c r="K1409" s="114">
        <v>1</v>
      </c>
      <c r="L1409" s="114" t="s">
        <v>5134</v>
      </c>
      <c r="M1409" s="111" t="s">
        <v>2641</v>
      </c>
      <c r="N1409" s="115">
        <v>0</v>
      </c>
      <c r="O1409" s="115">
        <v>0</v>
      </c>
      <c r="P1409" s="115">
        <v>0</v>
      </c>
      <c r="Q1409" s="111" t="s">
        <v>46</v>
      </c>
      <c r="R1409" s="111" t="s">
        <v>46</v>
      </c>
      <c r="S1409" s="111" t="s">
        <v>46</v>
      </c>
      <c r="T1409" s="111" t="s">
        <v>5603</v>
      </c>
      <c r="U1409" s="116">
        <f>+IF(LEN(L4T_30[[#This Row],[KOD]])=1,1,IF(LEN(L4T_30[[#This Row],[KOD]])=8,2,IF(LEN(L4T_30[[#This Row],[KOD]])=15,3,4)))</f>
        <v>4</v>
      </c>
    </row>
    <row r="1410" spans="2:21">
      <c r="B1410" s="109" t="s">
        <v>6526</v>
      </c>
      <c r="C1410" s="110" t="s">
        <v>6527</v>
      </c>
      <c r="D1410" s="111" t="s">
        <v>46</v>
      </c>
      <c r="E1410" s="112" t="s">
        <v>46</v>
      </c>
      <c r="F1410" s="111" t="s">
        <v>46</v>
      </c>
      <c r="G1410" s="112" t="s">
        <v>46</v>
      </c>
      <c r="H1410" s="113">
        <v>0</v>
      </c>
      <c r="I1410" s="113">
        <v>0</v>
      </c>
      <c r="J1410" s="112" t="s">
        <v>5901</v>
      </c>
      <c r="K1410" s="114">
        <v>1</v>
      </c>
      <c r="L1410" s="114" t="s">
        <v>5134</v>
      </c>
      <c r="M1410" s="111" t="s">
        <v>2641</v>
      </c>
      <c r="N1410" s="115">
        <v>0</v>
      </c>
      <c r="O1410" s="115">
        <v>0</v>
      </c>
      <c r="P1410" s="115">
        <v>0</v>
      </c>
      <c r="Q1410" s="111" t="s">
        <v>46</v>
      </c>
      <c r="R1410" s="111" t="s">
        <v>46</v>
      </c>
      <c r="S1410" s="111" t="s">
        <v>46</v>
      </c>
      <c r="T1410" s="111" t="s">
        <v>6240</v>
      </c>
      <c r="U1410" s="116">
        <f>+IF(LEN(L4T_30[[#This Row],[KOD]])=1,1,IF(LEN(L4T_30[[#This Row],[KOD]])=8,2,IF(LEN(L4T_30[[#This Row],[KOD]])=15,3,4)))</f>
        <v>4</v>
      </c>
    </row>
    <row r="1411" spans="2:21">
      <c r="B1411" s="109" t="s">
        <v>6528</v>
      </c>
      <c r="C1411" s="110" t="s">
        <v>6529</v>
      </c>
      <c r="D1411" s="111" t="s">
        <v>46</v>
      </c>
      <c r="E1411" s="112" t="s">
        <v>46</v>
      </c>
      <c r="F1411" s="111" t="s">
        <v>46</v>
      </c>
      <c r="G1411" s="112" t="s">
        <v>46</v>
      </c>
      <c r="H1411" s="113">
        <v>0</v>
      </c>
      <c r="I1411" s="113">
        <v>0</v>
      </c>
      <c r="J1411" s="112" t="s">
        <v>5901</v>
      </c>
      <c r="K1411" s="114">
        <v>1</v>
      </c>
      <c r="L1411" s="114" t="s">
        <v>5134</v>
      </c>
      <c r="M1411" s="111" t="s">
        <v>2641</v>
      </c>
      <c r="N1411" s="115">
        <v>0</v>
      </c>
      <c r="O1411" s="115">
        <v>0</v>
      </c>
      <c r="P1411" s="115">
        <v>0</v>
      </c>
      <c r="Q1411" s="111" t="s">
        <v>46</v>
      </c>
      <c r="R1411" s="111" t="s">
        <v>46</v>
      </c>
      <c r="S1411" s="111" t="s">
        <v>46</v>
      </c>
      <c r="T1411" s="111" t="s">
        <v>6243</v>
      </c>
      <c r="U1411" s="116">
        <f>+IF(LEN(L4T_30[[#This Row],[KOD]])=1,1,IF(LEN(L4T_30[[#This Row],[KOD]])=8,2,IF(LEN(L4T_30[[#This Row],[KOD]])=15,3,4)))</f>
        <v>4</v>
      </c>
    </row>
    <row r="1412" spans="2:21">
      <c r="B1412" s="109" t="s">
        <v>6530</v>
      </c>
      <c r="C1412" s="110" t="s">
        <v>6531</v>
      </c>
      <c r="D1412" s="111" t="s">
        <v>46</v>
      </c>
      <c r="E1412" s="112" t="s">
        <v>46</v>
      </c>
      <c r="F1412" s="111" t="s">
        <v>46</v>
      </c>
      <c r="G1412" s="112" t="s">
        <v>46</v>
      </c>
      <c r="H1412" s="113">
        <v>0</v>
      </c>
      <c r="I1412" s="113">
        <v>0</v>
      </c>
      <c r="J1412" s="112" t="s">
        <v>5901</v>
      </c>
      <c r="K1412" s="114">
        <v>1</v>
      </c>
      <c r="L1412" s="114" t="s">
        <v>5134</v>
      </c>
      <c r="M1412" s="111" t="s">
        <v>2641</v>
      </c>
      <c r="N1412" s="115">
        <v>0</v>
      </c>
      <c r="O1412" s="115">
        <v>0</v>
      </c>
      <c r="P1412" s="115">
        <v>0</v>
      </c>
      <c r="Q1412" s="111" t="s">
        <v>46</v>
      </c>
      <c r="R1412" s="111" t="s">
        <v>46</v>
      </c>
      <c r="S1412" s="111" t="s">
        <v>46</v>
      </c>
      <c r="T1412" s="111" t="s">
        <v>5606</v>
      </c>
      <c r="U1412" s="116">
        <f>+IF(LEN(L4T_30[[#This Row],[KOD]])=1,1,IF(LEN(L4T_30[[#This Row],[KOD]])=8,2,IF(LEN(L4T_30[[#This Row],[KOD]])=15,3,4)))</f>
        <v>4</v>
      </c>
    </row>
    <row r="1413" spans="2:21">
      <c r="B1413" s="109" t="s">
        <v>6532</v>
      </c>
      <c r="C1413" s="110" t="s">
        <v>6533</v>
      </c>
      <c r="D1413" s="111" t="s">
        <v>46</v>
      </c>
      <c r="E1413" s="112" t="s">
        <v>46</v>
      </c>
      <c r="F1413" s="111" t="s">
        <v>46</v>
      </c>
      <c r="G1413" s="112" t="s">
        <v>46</v>
      </c>
      <c r="H1413" s="113">
        <v>0</v>
      </c>
      <c r="I1413" s="113">
        <v>0</v>
      </c>
      <c r="J1413" s="112" t="s">
        <v>5901</v>
      </c>
      <c r="K1413" s="114">
        <v>1</v>
      </c>
      <c r="L1413" s="114" t="s">
        <v>5134</v>
      </c>
      <c r="M1413" s="111" t="s">
        <v>2641</v>
      </c>
      <c r="N1413" s="115">
        <v>0</v>
      </c>
      <c r="O1413" s="115">
        <v>0</v>
      </c>
      <c r="P1413" s="115">
        <v>0</v>
      </c>
      <c r="Q1413" s="111" t="s">
        <v>46</v>
      </c>
      <c r="R1413" s="111" t="s">
        <v>46</v>
      </c>
      <c r="S1413" s="111" t="s">
        <v>46</v>
      </c>
      <c r="T1413" s="111" t="s">
        <v>6249</v>
      </c>
      <c r="U1413" s="116">
        <f>+IF(LEN(L4T_30[[#This Row],[KOD]])=1,1,IF(LEN(L4T_30[[#This Row],[KOD]])=8,2,IF(LEN(L4T_30[[#This Row],[KOD]])=15,3,4)))</f>
        <v>4</v>
      </c>
    </row>
    <row r="1414" spans="2:21">
      <c r="B1414" s="109" t="s">
        <v>6534</v>
      </c>
      <c r="C1414" s="110" t="s">
        <v>6535</v>
      </c>
      <c r="D1414" s="111" t="s">
        <v>46</v>
      </c>
      <c r="E1414" s="112" t="s">
        <v>46</v>
      </c>
      <c r="F1414" s="111" t="s">
        <v>46</v>
      </c>
      <c r="G1414" s="112" t="s">
        <v>46</v>
      </c>
      <c r="H1414" s="113">
        <v>0</v>
      </c>
      <c r="I1414" s="113">
        <v>0</v>
      </c>
      <c r="J1414" s="112" t="s">
        <v>5901</v>
      </c>
      <c r="K1414" s="114">
        <v>1</v>
      </c>
      <c r="L1414" s="114" t="s">
        <v>5134</v>
      </c>
      <c r="M1414" s="111" t="s">
        <v>2641</v>
      </c>
      <c r="N1414" s="115">
        <v>0</v>
      </c>
      <c r="O1414" s="115">
        <v>0</v>
      </c>
      <c r="P1414" s="115">
        <v>0</v>
      </c>
      <c r="Q1414" s="111" t="s">
        <v>46</v>
      </c>
      <c r="R1414" s="111" t="s">
        <v>46</v>
      </c>
      <c r="S1414" s="111" t="s">
        <v>46</v>
      </c>
      <c r="T1414" s="111" t="s">
        <v>6252</v>
      </c>
      <c r="U1414" s="116">
        <f>+IF(LEN(L4T_30[[#This Row],[KOD]])=1,1,IF(LEN(L4T_30[[#This Row],[KOD]])=8,2,IF(LEN(L4T_30[[#This Row],[KOD]])=15,3,4)))</f>
        <v>4</v>
      </c>
    </row>
    <row r="1415" spans="2:21">
      <c r="B1415" s="109" t="s">
        <v>6536</v>
      </c>
      <c r="C1415" s="110" t="s">
        <v>7569</v>
      </c>
      <c r="D1415" s="111" t="s">
        <v>2913</v>
      </c>
      <c r="E1415" s="112" t="s">
        <v>46</v>
      </c>
      <c r="F1415" s="111" t="s">
        <v>46</v>
      </c>
      <c r="G1415" s="112" t="s">
        <v>46</v>
      </c>
      <c r="H1415" s="113">
        <v>0</v>
      </c>
      <c r="I1415" s="113">
        <v>0</v>
      </c>
      <c r="J1415" s="112" t="s">
        <v>5901</v>
      </c>
      <c r="K1415" s="114">
        <v>1</v>
      </c>
      <c r="L1415" s="114" t="s">
        <v>5134</v>
      </c>
      <c r="M1415" s="111" t="s">
        <v>2641</v>
      </c>
      <c r="N1415" s="115">
        <v>0</v>
      </c>
      <c r="O1415" s="115">
        <v>0</v>
      </c>
      <c r="P1415" s="115">
        <v>0</v>
      </c>
      <c r="Q1415" s="111" t="s">
        <v>46</v>
      </c>
      <c r="R1415" s="111" t="s">
        <v>46</v>
      </c>
      <c r="S1415" s="111" t="s">
        <v>46</v>
      </c>
      <c r="T1415" s="111" t="s">
        <v>5345</v>
      </c>
      <c r="U1415" s="116">
        <f>+IF(LEN(L4T_30[[#This Row],[KOD]])=1,1,IF(LEN(L4T_30[[#This Row],[KOD]])=8,2,IF(LEN(L4T_30[[#This Row],[KOD]])=15,3,4)))</f>
        <v>4</v>
      </c>
    </row>
    <row r="1416" spans="2:21">
      <c r="B1416" s="104" t="s">
        <v>6537</v>
      </c>
      <c r="C1416" s="41" t="s">
        <v>6538</v>
      </c>
      <c r="D1416" s="43" t="s">
        <v>46</v>
      </c>
      <c r="E1416" s="105" t="s">
        <v>46</v>
      </c>
      <c r="F1416" s="43" t="s">
        <v>46</v>
      </c>
      <c r="G1416" s="105" t="s">
        <v>46</v>
      </c>
      <c r="H1416" s="45">
        <v>0</v>
      </c>
      <c r="I1416" s="45">
        <v>0</v>
      </c>
      <c r="J1416" s="105" t="s">
        <v>46</v>
      </c>
      <c r="K1416" s="106">
        <v>0</v>
      </c>
      <c r="L1416" s="106" t="s">
        <v>46</v>
      </c>
      <c r="M1416" s="43" t="s">
        <v>46</v>
      </c>
      <c r="N1416" s="107">
        <v>0</v>
      </c>
      <c r="O1416" s="107">
        <v>0</v>
      </c>
      <c r="P1416" s="107">
        <v>0</v>
      </c>
      <c r="Q1416" s="43" t="s">
        <v>46</v>
      </c>
      <c r="R1416" s="43" t="s">
        <v>46</v>
      </c>
      <c r="S1416" s="43" t="s">
        <v>6539</v>
      </c>
      <c r="T1416" s="43" t="s">
        <v>46</v>
      </c>
      <c r="U1416" s="108">
        <f>+IF(LEN(L4T_30[[#This Row],[KOD]])=1,1,IF(LEN(L4T_30[[#This Row],[KOD]])=8,2,IF(LEN(L4T_30[[#This Row],[KOD]])=15,3,4)))</f>
        <v>3</v>
      </c>
    </row>
    <row r="1417" spans="2:21">
      <c r="B1417" s="109" t="s">
        <v>6540</v>
      </c>
      <c r="C1417" s="110" t="s">
        <v>6541</v>
      </c>
      <c r="D1417" s="111" t="s">
        <v>46</v>
      </c>
      <c r="E1417" s="112" t="s">
        <v>46</v>
      </c>
      <c r="F1417" s="111" t="s">
        <v>46</v>
      </c>
      <c r="G1417" s="112" t="s">
        <v>46</v>
      </c>
      <c r="H1417" s="113">
        <v>0</v>
      </c>
      <c r="I1417" s="113">
        <v>0</v>
      </c>
      <c r="J1417" s="112" t="s">
        <v>6542</v>
      </c>
      <c r="K1417" s="114">
        <v>1</v>
      </c>
      <c r="L1417" s="114" t="s">
        <v>5134</v>
      </c>
      <c r="M1417" s="111" t="s">
        <v>2641</v>
      </c>
      <c r="N1417" s="115">
        <v>0</v>
      </c>
      <c r="O1417" s="115">
        <v>0</v>
      </c>
      <c r="P1417" s="115">
        <v>0</v>
      </c>
      <c r="Q1417" s="111" t="s">
        <v>46</v>
      </c>
      <c r="R1417" s="111" t="s">
        <v>46</v>
      </c>
      <c r="S1417" s="111" t="s">
        <v>46</v>
      </c>
      <c r="T1417" s="111" t="s">
        <v>2745</v>
      </c>
      <c r="U1417" s="116">
        <f>+IF(LEN(L4T_30[[#This Row],[KOD]])=1,1,IF(LEN(L4T_30[[#This Row],[KOD]])=8,2,IF(LEN(L4T_30[[#This Row],[KOD]])=15,3,4)))</f>
        <v>4</v>
      </c>
    </row>
    <row r="1418" spans="2:21">
      <c r="B1418" s="109" t="s">
        <v>6543</v>
      </c>
      <c r="C1418" s="110" t="s">
        <v>6544</v>
      </c>
      <c r="D1418" s="111" t="s">
        <v>46</v>
      </c>
      <c r="E1418" s="112" t="s">
        <v>46</v>
      </c>
      <c r="F1418" s="111" t="s">
        <v>46</v>
      </c>
      <c r="G1418" s="112" t="s">
        <v>46</v>
      </c>
      <c r="H1418" s="113">
        <v>0</v>
      </c>
      <c r="I1418" s="113">
        <v>0</v>
      </c>
      <c r="J1418" s="112" t="s">
        <v>6542</v>
      </c>
      <c r="K1418" s="114">
        <v>1</v>
      </c>
      <c r="L1418" s="114" t="s">
        <v>5134</v>
      </c>
      <c r="M1418" s="111" t="s">
        <v>2641</v>
      </c>
      <c r="N1418" s="115">
        <v>0</v>
      </c>
      <c r="O1418" s="115">
        <v>0</v>
      </c>
      <c r="P1418" s="115">
        <v>0</v>
      </c>
      <c r="Q1418" s="111" t="s">
        <v>46</v>
      </c>
      <c r="R1418" s="111" t="s">
        <v>46</v>
      </c>
      <c r="S1418" s="111" t="s">
        <v>46</v>
      </c>
      <c r="T1418" s="111" t="s">
        <v>3299</v>
      </c>
      <c r="U1418" s="116">
        <f>+IF(LEN(L4T_30[[#This Row],[KOD]])=1,1,IF(LEN(L4T_30[[#This Row],[KOD]])=8,2,IF(LEN(L4T_30[[#This Row],[KOD]])=15,3,4)))</f>
        <v>4</v>
      </c>
    </row>
    <row r="1419" spans="2:21">
      <c r="B1419" s="109" t="s">
        <v>6545</v>
      </c>
      <c r="C1419" s="110" t="s">
        <v>6546</v>
      </c>
      <c r="D1419" s="111" t="s">
        <v>46</v>
      </c>
      <c r="E1419" s="112" t="s">
        <v>46</v>
      </c>
      <c r="F1419" s="111" t="s">
        <v>46</v>
      </c>
      <c r="G1419" s="112" t="s">
        <v>46</v>
      </c>
      <c r="H1419" s="113">
        <v>0</v>
      </c>
      <c r="I1419" s="113">
        <v>0</v>
      </c>
      <c r="J1419" s="112" t="s">
        <v>6542</v>
      </c>
      <c r="K1419" s="114">
        <v>1</v>
      </c>
      <c r="L1419" s="114" t="s">
        <v>5134</v>
      </c>
      <c r="M1419" s="111" t="s">
        <v>2641</v>
      </c>
      <c r="N1419" s="115">
        <v>0</v>
      </c>
      <c r="O1419" s="115">
        <v>0</v>
      </c>
      <c r="P1419" s="115">
        <v>0</v>
      </c>
      <c r="Q1419" s="111" t="s">
        <v>46</v>
      </c>
      <c r="R1419" s="111" t="s">
        <v>46</v>
      </c>
      <c r="S1419" s="111" t="s">
        <v>46</v>
      </c>
      <c r="T1419" s="111" t="s">
        <v>3352</v>
      </c>
      <c r="U1419" s="116">
        <f>+IF(LEN(L4T_30[[#This Row],[KOD]])=1,1,IF(LEN(L4T_30[[#This Row],[KOD]])=8,2,IF(LEN(L4T_30[[#This Row],[KOD]])=15,3,4)))</f>
        <v>4</v>
      </c>
    </row>
    <row r="1420" spans="2:21">
      <c r="B1420" s="109" t="s">
        <v>6547</v>
      </c>
      <c r="C1420" s="110" t="s">
        <v>6548</v>
      </c>
      <c r="D1420" s="111" t="s">
        <v>46</v>
      </c>
      <c r="E1420" s="112" t="s">
        <v>46</v>
      </c>
      <c r="F1420" s="111" t="s">
        <v>46</v>
      </c>
      <c r="G1420" s="112" t="s">
        <v>46</v>
      </c>
      <c r="H1420" s="113">
        <v>0</v>
      </c>
      <c r="I1420" s="113">
        <v>0</v>
      </c>
      <c r="J1420" s="112" t="s">
        <v>6542</v>
      </c>
      <c r="K1420" s="114">
        <v>1</v>
      </c>
      <c r="L1420" s="114" t="s">
        <v>5134</v>
      </c>
      <c r="M1420" s="111" t="s">
        <v>2641</v>
      </c>
      <c r="N1420" s="115">
        <v>0</v>
      </c>
      <c r="O1420" s="115">
        <v>0</v>
      </c>
      <c r="P1420" s="115">
        <v>0</v>
      </c>
      <c r="Q1420" s="111" t="s">
        <v>46</v>
      </c>
      <c r="R1420" s="111" t="s">
        <v>46</v>
      </c>
      <c r="S1420" s="111" t="s">
        <v>46</v>
      </c>
      <c r="T1420" s="111" t="s">
        <v>3356</v>
      </c>
      <c r="U1420" s="116">
        <f>+IF(LEN(L4T_30[[#This Row],[KOD]])=1,1,IF(LEN(L4T_30[[#This Row],[KOD]])=8,2,IF(LEN(L4T_30[[#This Row],[KOD]])=15,3,4)))</f>
        <v>4</v>
      </c>
    </row>
    <row r="1421" spans="2:21">
      <c r="B1421" s="109" t="s">
        <v>6549</v>
      </c>
      <c r="C1421" s="110" t="s">
        <v>6550</v>
      </c>
      <c r="D1421" s="111" t="s">
        <v>46</v>
      </c>
      <c r="E1421" s="112" t="s">
        <v>46</v>
      </c>
      <c r="F1421" s="111" t="s">
        <v>46</v>
      </c>
      <c r="G1421" s="112" t="s">
        <v>46</v>
      </c>
      <c r="H1421" s="113">
        <v>0</v>
      </c>
      <c r="I1421" s="113">
        <v>0</v>
      </c>
      <c r="J1421" s="112" t="s">
        <v>6542</v>
      </c>
      <c r="K1421" s="114">
        <v>1</v>
      </c>
      <c r="L1421" s="114" t="s">
        <v>5134</v>
      </c>
      <c r="M1421" s="111" t="s">
        <v>2641</v>
      </c>
      <c r="N1421" s="115">
        <v>0</v>
      </c>
      <c r="O1421" s="115">
        <v>0</v>
      </c>
      <c r="P1421" s="115">
        <v>0</v>
      </c>
      <c r="Q1421" s="111" t="s">
        <v>46</v>
      </c>
      <c r="R1421" s="111" t="s">
        <v>46</v>
      </c>
      <c r="S1421" s="111" t="s">
        <v>46</v>
      </c>
      <c r="T1421" s="111" t="s">
        <v>3361</v>
      </c>
      <c r="U1421" s="116">
        <f>+IF(LEN(L4T_30[[#This Row],[KOD]])=1,1,IF(LEN(L4T_30[[#This Row],[KOD]])=8,2,IF(LEN(L4T_30[[#This Row],[KOD]])=15,3,4)))</f>
        <v>4</v>
      </c>
    </row>
    <row r="1422" spans="2:21">
      <c r="B1422" s="109" t="s">
        <v>6551</v>
      </c>
      <c r="C1422" s="110" t="s">
        <v>6552</v>
      </c>
      <c r="D1422" s="111" t="s">
        <v>46</v>
      </c>
      <c r="E1422" s="112" t="s">
        <v>46</v>
      </c>
      <c r="F1422" s="111" t="s">
        <v>46</v>
      </c>
      <c r="G1422" s="112" t="s">
        <v>46</v>
      </c>
      <c r="H1422" s="113">
        <v>0</v>
      </c>
      <c r="I1422" s="113">
        <v>0</v>
      </c>
      <c r="J1422" s="112" t="s">
        <v>6542</v>
      </c>
      <c r="K1422" s="114">
        <v>1</v>
      </c>
      <c r="L1422" s="114" t="s">
        <v>5134</v>
      </c>
      <c r="M1422" s="111" t="s">
        <v>2641</v>
      </c>
      <c r="N1422" s="115">
        <v>0</v>
      </c>
      <c r="O1422" s="115">
        <v>0</v>
      </c>
      <c r="P1422" s="115">
        <v>0</v>
      </c>
      <c r="Q1422" s="111" t="s">
        <v>46</v>
      </c>
      <c r="R1422" s="111" t="s">
        <v>46</v>
      </c>
      <c r="S1422" s="111" t="s">
        <v>46</v>
      </c>
      <c r="T1422" s="111" t="s">
        <v>3366</v>
      </c>
      <c r="U1422" s="116">
        <f>+IF(LEN(L4T_30[[#This Row],[KOD]])=1,1,IF(LEN(L4T_30[[#This Row],[KOD]])=8,2,IF(LEN(L4T_30[[#This Row],[KOD]])=15,3,4)))</f>
        <v>4</v>
      </c>
    </row>
    <row r="1423" spans="2:21">
      <c r="B1423" s="109" t="s">
        <v>6553</v>
      </c>
      <c r="C1423" s="110" t="s">
        <v>6554</v>
      </c>
      <c r="D1423" s="111" t="s">
        <v>46</v>
      </c>
      <c r="E1423" s="112" t="s">
        <v>46</v>
      </c>
      <c r="F1423" s="111" t="s">
        <v>46</v>
      </c>
      <c r="G1423" s="112" t="s">
        <v>46</v>
      </c>
      <c r="H1423" s="113">
        <v>0</v>
      </c>
      <c r="I1423" s="113">
        <v>0</v>
      </c>
      <c r="J1423" s="112" t="s">
        <v>6542</v>
      </c>
      <c r="K1423" s="114">
        <v>1</v>
      </c>
      <c r="L1423" s="114" t="s">
        <v>5134</v>
      </c>
      <c r="M1423" s="111" t="s">
        <v>2641</v>
      </c>
      <c r="N1423" s="115">
        <v>0</v>
      </c>
      <c r="O1423" s="115">
        <v>0</v>
      </c>
      <c r="P1423" s="115">
        <v>0</v>
      </c>
      <c r="Q1423" s="111" t="s">
        <v>46</v>
      </c>
      <c r="R1423" s="111" t="s">
        <v>46</v>
      </c>
      <c r="S1423" s="111" t="s">
        <v>46</v>
      </c>
      <c r="T1423" s="111" t="s">
        <v>3371</v>
      </c>
      <c r="U1423" s="116">
        <f>+IF(LEN(L4T_30[[#This Row],[KOD]])=1,1,IF(LEN(L4T_30[[#This Row],[KOD]])=8,2,IF(LEN(L4T_30[[#This Row],[KOD]])=15,3,4)))</f>
        <v>4</v>
      </c>
    </row>
    <row r="1424" spans="2:21">
      <c r="B1424" s="109" t="s">
        <v>6555</v>
      </c>
      <c r="C1424" s="110" t="s">
        <v>6556</v>
      </c>
      <c r="D1424" s="111" t="s">
        <v>46</v>
      </c>
      <c r="E1424" s="112" t="s">
        <v>46</v>
      </c>
      <c r="F1424" s="111" t="s">
        <v>46</v>
      </c>
      <c r="G1424" s="112" t="s">
        <v>46</v>
      </c>
      <c r="H1424" s="113">
        <v>0</v>
      </c>
      <c r="I1424" s="113">
        <v>0</v>
      </c>
      <c r="J1424" s="112" t="s">
        <v>6542</v>
      </c>
      <c r="K1424" s="114">
        <v>1</v>
      </c>
      <c r="L1424" s="114" t="s">
        <v>5134</v>
      </c>
      <c r="M1424" s="111" t="s">
        <v>2641</v>
      </c>
      <c r="N1424" s="115">
        <v>0</v>
      </c>
      <c r="O1424" s="115">
        <v>0</v>
      </c>
      <c r="P1424" s="115">
        <v>0</v>
      </c>
      <c r="Q1424" s="111" t="s">
        <v>46</v>
      </c>
      <c r="R1424" s="111" t="s">
        <v>46</v>
      </c>
      <c r="S1424" s="111" t="s">
        <v>46</v>
      </c>
      <c r="T1424" s="111" t="s">
        <v>3376</v>
      </c>
      <c r="U1424" s="116">
        <f>+IF(LEN(L4T_30[[#This Row],[KOD]])=1,1,IF(LEN(L4T_30[[#This Row],[KOD]])=8,2,IF(LEN(L4T_30[[#This Row],[KOD]])=15,3,4)))</f>
        <v>4</v>
      </c>
    </row>
    <row r="1425" spans="2:21">
      <c r="B1425" s="109" t="s">
        <v>6557</v>
      </c>
      <c r="C1425" s="110" t="s">
        <v>6558</v>
      </c>
      <c r="D1425" s="111" t="s">
        <v>46</v>
      </c>
      <c r="E1425" s="112" t="s">
        <v>46</v>
      </c>
      <c r="F1425" s="111" t="s">
        <v>46</v>
      </c>
      <c r="G1425" s="112" t="s">
        <v>46</v>
      </c>
      <c r="H1425" s="113">
        <v>0</v>
      </c>
      <c r="I1425" s="113">
        <v>0</v>
      </c>
      <c r="J1425" s="112" t="s">
        <v>6542</v>
      </c>
      <c r="K1425" s="114">
        <v>1</v>
      </c>
      <c r="L1425" s="114" t="s">
        <v>5134</v>
      </c>
      <c r="M1425" s="111" t="s">
        <v>2641</v>
      </c>
      <c r="N1425" s="115">
        <v>0</v>
      </c>
      <c r="O1425" s="115">
        <v>0</v>
      </c>
      <c r="P1425" s="115">
        <v>0</v>
      </c>
      <c r="Q1425" s="111" t="s">
        <v>46</v>
      </c>
      <c r="R1425" s="111" t="s">
        <v>46</v>
      </c>
      <c r="S1425" s="111" t="s">
        <v>46</v>
      </c>
      <c r="T1425" s="111" t="s">
        <v>3381</v>
      </c>
      <c r="U1425" s="116">
        <f>+IF(LEN(L4T_30[[#This Row],[KOD]])=1,1,IF(LEN(L4T_30[[#This Row],[KOD]])=8,2,IF(LEN(L4T_30[[#This Row],[KOD]])=15,3,4)))</f>
        <v>4</v>
      </c>
    </row>
    <row r="1426" spans="2:21">
      <c r="B1426" s="109" t="s">
        <v>6559</v>
      </c>
      <c r="C1426" s="110" t="s">
        <v>6560</v>
      </c>
      <c r="D1426" s="111" t="s">
        <v>46</v>
      </c>
      <c r="E1426" s="112" t="s">
        <v>46</v>
      </c>
      <c r="F1426" s="111" t="s">
        <v>46</v>
      </c>
      <c r="G1426" s="112" t="s">
        <v>46</v>
      </c>
      <c r="H1426" s="113">
        <v>0</v>
      </c>
      <c r="I1426" s="113">
        <v>0</v>
      </c>
      <c r="J1426" s="112" t="s">
        <v>6542</v>
      </c>
      <c r="K1426" s="114">
        <v>1</v>
      </c>
      <c r="L1426" s="114" t="s">
        <v>5134</v>
      </c>
      <c r="M1426" s="111" t="s">
        <v>2641</v>
      </c>
      <c r="N1426" s="115">
        <v>0</v>
      </c>
      <c r="O1426" s="115">
        <v>0</v>
      </c>
      <c r="P1426" s="115">
        <v>0</v>
      </c>
      <c r="Q1426" s="111" t="s">
        <v>46</v>
      </c>
      <c r="R1426" s="111" t="s">
        <v>46</v>
      </c>
      <c r="S1426" s="111" t="s">
        <v>46</v>
      </c>
      <c r="T1426" s="111" t="s">
        <v>2971</v>
      </c>
      <c r="U1426" s="116">
        <f>+IF(LEN(L4T_30[[#This Row],[KOD]])=1,1,IF(LEN(L4T_30[[#This Row],[KOD]])=8,2,IF(LEN(L4T_30[[#This Row],[KOD]])=15,3,4)))</f>
        <v>4</v>
      </c>
    </row>
    <row r="1427" spans="2:21">
      <c r="B1427" s="109" t="s">
        <v>6561</v>
      </c>
      <c r="C1427" s="110" t="s">
        <v>6562</v>
      </c>
      <c r="D1427" s="111" t="s">
        <v>46</v>
      </c>
      <c r="E1427" s="112" t="s">
        <v>46</v>
      </c>
      <c r="F1427" s="111" t="s">
        <v>46</v>
      </c>
      <c r="G1427" s="112" t="s">
        <v>46</v>
      </c>
      <c r="H1427" s="113">
        <v>0</v>
      </c>
      <c r="I1427" s="113">
        <v>0</v>
      </c>
      <c r="J1427" s="112" t="s">
        <v>6542</v>
      </c>
      <c r="K1427" s="114">
        <v>1</v>
      </c>
      <c r="L1427" s="114" t="s">
        <v>5134</v>
      </c>
      <c r="M1427" s="111" t="s">
        <v>2641</v>
      </c>
      <c r="N1427" s="115">
        <v>0</v>
      </c>
      <c r="O1427" s="115">
        <v>0</v>
      </c>
      <c r="P1427" s="115">
        <v>0</v>
      </c>
      <c r="Q1427" s="111" t="s">
        <v>46</v>
      </c>
      <c r="R1427" s="111" t="s">
        <v>46</v>
      </c>
      <c r="S1427" s="111" t="s">
        <v>46</v>
      </c>
      <c r="T1427" s="111" t="s">
        <v>3444</v>
      </c>
      <c r="U1427" s="116">
        <f>+IF(LEN(L4T_30[[#This Row],[KOD]])=1,1,IF(LEN(L4T_30[[#This Row],[KOD]])=8,2,IF(LEN(L4T_30[[#This Row],[KOD]])=15,3,4)))</f>
        <v>4</v>
      </c>
    </row>
    <row r="1428" spans="2:21">
      <c r="B1428" s="109" t="s">
        <v>6563</v>
      </c>
      <c r="C1428" s="110" t="s">
        <v>6564</v>
      </c>
      <c r="D1428" s="111" t="s">
        <v>46</v>
      </c>
      <c r="E1428" s="112" t="s">
        <v>46</v>
      </c>
      <c r="F1428" s="111" t="s">
        <v>46</v>
      </c>
      <c r="G1428" s="112" t="s">
        <v>46</v>
      </c>
      <c r="H1428" s="113">
        <v>0</v>
      </c>
      <c r="I1428" s="113">
        <v>0</v>
      </c>
      <c r="J1428" s="112" t="s">
        <v>6542</v>
      </c>
      <c r="K1428" s="114">
        <v>1</v>
      </c>
      <c r="L1428" s="114" t="s">
        <v>5134</v>
      </c>
      <c r="M1428" s="111" t="s">
        <v>2641</v>
      </c>
      <c r="N1428" s="115">
        <v>0</v>
      </c>
      <c r="O1428" s="115">
        <v>0</v>
      </c>
      <c r="P1428" s="115">
        <v>0</v>
      </c>
      <c r="Q1428" s="111" t="s">
        <v>46</v>
      </c>
      <c r="R1428" s="111" t="s">
        <v>46</v>
      </c>
      <c r="S1428" s="111" t="s">
        <v>46</v>
      </c>
      <c r="T1428" s="111" t="s">
        <v>2976</v>
      </c>
      <c r="U1428" s="116">
        <f>+IF(LEN(L4T_30[[#This Row],[KOD]])=1,1,IF(LEN(L4T_30[[#This Row],[KOD]])=8,2,IF(LEN(L4T_30[[#This Row],[KOD]])=15,3,4)))</f>
        <v>4</v>
      </c>
    </row>
    <row r="1429" spans="2:21">
      <c r="B1429" s="109" t="s">
        <v>7570</v>
      </c>
      <c r="C1429" s="110" t="s">
        <v>7571</v>
      </c>
      <c r="D1429" s="111" t="s">
        <v>5900</v>
      </c>
      <c r="E1429" s="112" t="s">
        <v>46</v>
      </c>
      <c r="F1429" s="111" t="s">
        <v>46</v>
      </c>
      <c r="G1429" s="112" t="s">
        <v>46</v>
      </c>
      <c r="H1429" s="113">
        <v>0</v>
      </c>
      <c r="I1429" s="113">
        <v>0</v>
      </c>
      <c r="J1429" s="112" t="s">
        <v>46</v>
      </c>
      <c r="K1429" s="114">
        <v>0</v>
      </c>
      <c r="L1429" s="114" t="s">
        <v>1579</v>
      </c>
      <c r="M1429" s="111" t="s">
        <v>46</v>
      </c>
      <c r="N1429" s="115">
        <v>0</v>
      </c>
      <c r="O1429" s="115">
        <v>0</v>
      </c>
      <c r="P1429" s="115">
        <v>0</v>
      </c>
      <c r="Q1429" s="111" t="s">
        <v>46</v>
      </c>
      <c r="R1429" s="111" t="s">
        <v>46</v>
      </c>
      <c r="S1429" s="111" t="s">
        <v>46</v>
      </c>
      <c r="T1429" s="111" t="s">
        <v>6189</v>
      </c>
      <c r="U1429" s="116">
        <f>+IF(LEN(L4T_30[[#This Row],[KOD]])=1,1,IF(LEN(L4T_30[[#This Row],[KOD]])=8,2,IF(LEN(L4T_30[[#This Row],[KOD]])=15,3,4)))</f>
        <v>4</v>
      </c>
    </row>
    <row r="1430" spans="2:21">
      <c r="B1430" s="109" t="s">
        <v>7572</v>
      </c>
      <c r="C1430" s="110" t="s">
        <v>7573</v>
      </c>
      <c r="D1430" s="111" t="s">
        <v>5900</v>
      </c>
      <c r="E1430" s="112" t="s">
        <v>46</v>
      </c>
      <c r="F1430" s="111" t="s">
        <v>46</v>
      </c>
      <c r="G1430" s="112" t="s">
        <v>46</v>
      </c>
      <c r="H1430" s="113">
        <v>0</v>
      </c>
      <c r="I1430" s="113">
        <v>0</v>
      </c>
      <c r="J1430" s="112" t="s">
        <v>46</v>
      </c>
      <c r="K1430" s="114">
        <v>0</v>
      </c>
      <c r="L1430" s="114" t="s">
        <v>1579</v>
      </c>
      <c r="M1430" s="111" t="s">
        <v>46</v>
      </c>
      <c r="N1430" s="115">
        <v>0</v>
      </c>
      <c r="O1430" s="115">
        <v>0</v>
      </c>
      <c r="P1430" s="115">
        <v>0</v>
      </c>
      <c r="Q1430" s="111" t="s">
        <v>46</v>
      </c>
      <c r="R1430" s="111" t="s">
        <v>46</v>
      </c>
      <c r="S1430" s="111" t="s">
        <v>46</v>
      </c>
      <c r="T1430" s="111" t="s">
        <v>5416</v>
      </c>
      <c r="U1430" s="116">
        <f>+IF(LEN(L4T_30[[#This Row],[KOD]])=1,1,IF(LEN(L4T_30[[#This Row],[KOD]])=8,2,IF(LEN(L4T_30[[#This Row],[KOD]])=15,3,4)))</f>
        <v>4</v>
      </c>
    </row>
    <row r="1431" spans="2:21">
      <c r="B1431" s="109" t="s">
        <v>6565</v>
      </c>
      <c r="C1431" s="110" t="s">
        <v>6566</v>
      </c>
      <c r="D1431" s="111" t="s">
        <v>46</v>
      </c>
      <c r="E1431" s="112" t="s">
        <v>46</v>
      </c>
      <c r="F1431" s="111" t="s">
        <v>46</v>
      </c>
      <c r="G1431" s="112" t="s">
        <v>46</v>
      </c>
      <c r="H1431" s="113">
        <v>0</v>
      </c>
      <c r="I1431" s="113">
        <v>0</v>
      </c>
      <c r="J1431" s="112" t="s">
        <v>6542</v>
      </c>
      <c r="K1431" s="114">
        <v>1</v>
      </c>
      <c r="L1431" s="114" t="s">
        <v>5134</v>
      </c>
      <c r="M1431" s="111" t="s">
        <v>2641</v>
      </c>
      <c r="N1431" s="115">
        <v>0</v>
      </c>
      <c r="O1431" s="115">
        <v>0</v>
      </c>
      <c r="P1431" s="115">
        <v>0</v>
      </c>
      <c r="Q1431" s="111" t="s">
        <v>46</v>
      </c>
      <c r="R1431" s="111" t="s">
        <v>46</v>
      </c>
      <c r="S1431" s="111" t="s">
        <v>46</v>
      </c>
      <c r="T1431" s="111" t="s">
        <v>3516</v>
      </c>
      <c r="U1431" s="116">
        <f>+IF(LEN(L4T_30[[#This Row],[KOD]])=1,1,IF(LEN(L4T_30[[#This Row],[KOD]])=8,2,IF(LEN(L4T_30[[#This Row],[KOD]])=15,3,4)))</f>
        <v>4</v>
      </c>
    </row>
    <row r="1432" spans="2:21">
      <c r="B1432" s="109" t="s">
        <v>7574</v>
      </c>
      <c r="C1432" s="110" t="s">
        <v>7575</v>
      </c>
      <c r="D1432" s="111" t="s">
        <v>5900</v>
      </c>
      <c r="E1432" s="112" t="s">
        <v>46</v>
      </c>
      <c r="F1432" s="111" t="s">
        <v>46</v>
      </c>
      <c r="G1432" s="112" t="s">
        <v>46</v>
      </c>
      <c r="H1432" s="113">
        <v>0</v>
      </c>
      <c r="I1432" s="113">
        <v>0</v>
      </c>
      <c r="J1432" s="112" t="s">
        <v>46</v>
      </c>
      <c r="K1432" s="114">
        <v>0</v>
      </c>
      <c r="L1432" s="114" t="s">
        <v>1579</v>
      </c>
      <c r="M1432" s="111" t="s">
        <v>46</v>
      </c>
      <c r="N1432" s="115">
        <v>0</v>
      </c>
      <c r="O1432" s="115">
        <v>0</v>
      </c>
      <c r="P1432" s="115">
        <v>0</v>
      </c>
      <c r="Q1432" s="111" t="s">
        <v>46</v>
      </c>
      <c r="R1432" s="111" t="s">
        <v>46</v>
      </c>
      <c r="S1432" s="111" t="s">
        <v>46</v>
      </c>
      <c r="T1432" s="111" t="s">
        <v>3520</v>
      </c>
      <c r="U1432" s="116">
        <f>+IF(LEN(L4T_30[[#This Row],[KOD]])=1,1,IF(LEN(L4T_30[[#This Row],[KOD]])=8,2,IF(LEN(L4T_30[[#This Row],[KOD]])=15,3,4)))</f>
        <v>4</v>
      </c>
    </row>
    <row r="1433" spans="2:21">
      <c r="B1433" s="109" t="s">
        <v>6567</v>
      </c>
      <c r="C1433" s="110" t="s">
        <v>6568</v>
      </c>
      <c r="D1433" s="111" t="s">
        <v>46</v>
      </c>
      <c r="E1433" s="112" t="s">
        <v>46</v>
      </c>
      <c r="F1433" s="111" t="s">
        <v>46</v>
      </c>
      <c r="G1433" s="112" t="s">
        <v>46</v>
      </c>
      <c r="H1433" s="113">
        <v>0</v>
      </c>
      <c r="I1433" s="113">
        <v>0</v>
      </c>
      <c r="J1433" s="112" t="s">
        <v>6542</v>
      </c>
      <c r="K1433" s="114">
        <v>1</v>
      </c>
      <c r="L1433" s="114" t="s">
        <v>5134</v>
      </c>
      <c r="M1433" s="111" t="s">
        <v>2641</v>
      </c>
      <c r="N1433" s="115">
        <v>0</v>
      </c>
      <c r="O1433" s="115">
        <v>0</v>
      </c>
      <c r="P1433" s="115">
        <v>0</v>
      </c>
      <c r="Q1433" s="111" t="s">
        <v>46</v>
      </c>
      <c r="R1433" s="111" t="s">
        <v>46</v>
      </c>
      <c r="S1433" s="111" t="s">
        <v>46</v>
      </c>
      <c r="T1433" s="111" t="s">
        <v>3540</v>
      </c>
      <c r="U1433" s="116">
        <f>+IF(LEN(L4T_30[[#This Row],[KOD]])=1,1,IF(LEN(L4T_30[[#This Row],[KOD]])=8,2,IF(LEN(L4T_30[[#This Row],[KOD]])=15,3,4)))</f>
        <v>4</v>
      </c>
    </row>
    <row r="1434" spans="2:21">
      <c r="B1434" s="109" t="s">
        <v>6569</v>
      </c>
      <c r="C1434" s="110" t="s">
        <v>6570</v>
      </c>
      <c r="D1434" s="111" t="s">
        <v>46</v>
      </c>
      <c r="E1434" s="112" t="s">
        <v>46</v>
      </c>
      <c r="F1434" s="111" t="s">
        <v>46</v>
      </c>
      <c r="G1434" s="112" t="s">
        <v>46</v>
      </c>
      <c r="H1434" s="113">
        <v>0</v>
      </c>
      <c r="I1434" s="113">
        <v>0</v>
      </c>
      <c r="J1434" s="112" t="s">
        <v>6542</v>
      </c>
      <c r="K1434" s="114">
        <v>1</v>
      </c>
      <c r="L1434" s="114" t="s">
        <v>5134</v>
      </c>
      <c r="M1434" s="111" t="s">
        <v>2641</v>
      </c>
      <c r="N1434" s="115">
        <v>0</v>
      </c>
      <c r="O1434" s="115">
        <v>0</v>
      </c>
      <c r="P1434" s="115">
        <v>0</v>
      </c>
      <c r="Q1434" s="111" t="s">
        <v>46</v>
      </c>
      <c r="R1434" s="111" t="s">
        <v>46</v>
      </c>
      <c r="S1434" s="111" t="s">
        <v>46</v>
      </c>
      <c r="T1434" s="111" t="s">
        <v>5290</v>
      </c>
      <c r="U1434" s="116">
        <f>+IF(LEN(L4T_30[[#This Row],[KOD]])=1,1,IF(LEN(L4T_30[[#This Row],[KOD]])=8,2,IF(LEN(L4T_30[[#This Row],[KOD]])=15,3,4)))</f>
        <v>4</v>
      </c>
    </row>
    <row r="1435" spans="2:21">
      <c r="B1435" s="109" t="s">
        <v>6571</v>
      </c>
      <c r="C1435" s="110" t="s">
        <v>6572</v>
      </c>
      <c r="D1435" s="111" t="s">
        <v>46</v>
      </c>
      <c r="E1435" s="112" t="s">
        <v>46</v>
      </c>
      <c r="F1435" s="111" t="s">
        <v>46</v>
      </c>
      <c r="G1435" s="112" t="s">
        <v>46</v>
      </c>
      <c r="H1435" s="113">
        <v>0</v>
      </c>
      <c r="I1435" s="113">
        <v>0</v>
      </c>
      <c r="J1435" s="112" t="s">
        <v>6573</v>
      </c>
      <c r="K1435" s="114">
        <v>1</v>
      </c>
      <c r="L1435" s="114" t="s">
        <v>5134</v>
      </c>
      <c r="M1435" s="111" t="s">
        <v>2641</v>
      </c>
      <c r="N1435" s="115">
        <v>0</v>
      </c>
      <c r="O1435" s="115">
        <v>0</v>
      </c>
      <c r="P1435" s="115">
        <v>0</v>
      </c>
      <c r="Q1435" s="111" t="s">
        <v>46</v>
      </c>
      <c r="R1435" s="111" t="s">
        <v>46</v>
      </c>
      <c r="S1435" s="111" t="s">
        <v>46</v>
      </c>
      <c r="T1435" s="111" t="s">
        <v>5293</v>
      </c>
      <c r="U1435" s="116">
        <f>+IF(LEN(L4T_30[[#This Row],[KOD]])=1,1,IF(LEN(L4T_30[[#This Row],[KOD]])=8,2,IF(LEN(L4T_30[[#This Row],[KOD]])=15,3,4)))</f>
        <v>4</v>
      </c>
    </row>
    <row r="1436" spans="2:21">
      <c r="B1436" s="109" t="s">
        <v>6574</v>
      </c>
      <c r="C1436" s="110" t="s">
        <v>6575</v>
      </c>
      <c r="D1436" s="111" t="s">
        <v>46</v>
      </c>
      <c r="E1436" s="112" t="s">
        <v>46</v>
      </c>
      <c r="F1436" s="111" t="s">
        <v>46</v>
      </c>
      <c r="G1436" s="112" t="s">
        <v>46</v>
      </c>
      <c r="H1436" s="113">
        <v>0</v>
      </c>
      <c r="I1436" s="113">
        <v>0</v>
      </c>
      <c r="J1436" s="112" t="s">
        <v>6573</v>
      </c>
      <c r="K1436" s="114">
        <v>1</v>
      </c>
      <c r="L1436" s="114" t="s">
        <v>5134</v>
      </c>
      <c r="M1436" s="111" t="s">
        <v>2641</v>
      </c>
      <c r="N1436" s="115">
        <v>0</v>
      </c>
      <c r="O1436" s="115">
        <v>0</v>
      </c>
      <c r="P1436" s="115">
        <v>0</v>
      </c>
      <c r="Q1436" s="111" t="s">
        <v>46</v>
      </c>
      <c r="R1436" s="111" t="s">
        <v>46</v>
      </c>
      <c r="S1436" s="111" t="s">
        <v>46</v>
      </c>
      <c r="T1436" s="111" t="s">
        <v>5296</v>
      </c>
      <c r="U1436" s="116">
        <f>+IF(LEN(L4T_30[[#This Row],[KOD]])=1,1,IF(LEN(L4T_30[[#This Row],[KOD]])=8,2,IF(LEN(L4T_30[[#This Row],[KOD]])=15,3,4)))</f>
        <v>4</v>
      </c>
    </row>
    <row r="1437" spans="2:21">
      <c r="B1437" s="109" t="s">
        <v>6576</v>
      </c>
      <c r="C1437" s="110" t="s">
        <v>6577</v>
      </c>
      <c r="D1437" s="111" t="s">
        <v>46</v>
      </c>
      <c r="E1437" s="112" t="s">
        <v>46</v>
      </c>
      <c r="F1437" s="111" t="s">
        <v>46</v>
      </c>
      <c r="G1437" s="112" t="s">
        <v>46</v>
      </c>
      <c r="H1437" s="113">
        <v>0</v>
      </c>
      <c r="I1437" s="113">
        <v>0</v>
      </c>
      <c r="J1437" s="112" t="s">
        <v>6573</v>
      </c>
      <c r="K1437" s="114">
        <v>1</v>
      </c>
      <c r="L1437" s="114" t="s">
        <v>5134</v>
      </c>
      <c r="M1437" s="111" t="s">
        <v>2641</v>
      </c>
      <c r="N1437" s="115">
        <v>0</v>
      </c>
      <c r="O1437" s="115">
        <v>0</v>
      </c>
      <c r="P1437" s="115">
        <v>0</v>
      </c>
      <c r="Q1437" s="111" t="s">
        <v>46</v>
      </c>
      <c r="R1437" s="111" t="s">
        <v>46</v>
      </c>
      <c r="S1437" s="111" t="s">
        <v>46</v>
      </c>
      <c r="T1437" s="111" t="s">
        <v>6206</v>
      </c>
      <c r="U1437" s="116">
        <f>+IF(LEN(L4T_30[[#This Row],[KOD]])=1,1,IF(LEN(L4T_30[[#This Row],[KOD]])=8,2,IF(LEN(L4T_30[[#This Row],[KOD]])=15,3,4)))</f>
        <v>4</v>
      </c>
    </row>
    <row r="1438" spans="2:21">
      <c r="B1438" s="109" t="s">
        <v>7576</v>
      </c>
      <c r="C1438" s="110" t="s">
        <v>7577</v>
      </c>
      <c r="D1438" s="111" t="s">
        <v>5900</v>
      </c>
      <c r="E1438" s="112" t="s">
        <v>46</v>
      </c>
      <c r="F1438" s="111" t="s">
        <v>46</v>
      </c>
      <c r="G1438" s="112" t="s">
        <v>46</v>
      </c>
      <c r="H1438" s="113">
        <v>0</v>
      </c>
      <c r="I1438" s="113">
        <v>0</v>
      </c>
      <c r="J1438" s="112" t="s">
        <v>46</v>
      </c>
      <c r="K1438" s="114">
        <v>0</v>
      </c>
      <c r="L1438" s="114" t="s">
        <v>1579</v>
      </c>
      <c r="M1438" s="111" t="s">
        <v>46</v>
      </c>
      <c r="N1438" s="115">
        <v>0</v>
      </c>
      <c r="O1438" s="115">
        <v>0</v>
      </c>
      <c r="P1438" s="115">
        <v>0</v>
      </c>
      <c r="Q1438" s="111" t="s">
        <v>46</v>
      </c>
      <c r="R1438" s="111" t="s">
        <v>46</v>
      </c>
      <c r="S1438" s="111" t="s">
        <v>46</v>
      </c>
      <c r="T1438" s="111" t="s">
        <v>5331</v>
      </c>
      <c r="U1438" s="116">
        <f>+IF(LEN(L4T_30[[#This Row],[KOD]])=1,1,IF(LEN(L4T_30[[#This Row],[KOD]])=8,2,IF(LEN(L4T_30[[#This Row],[KOD]])=15,3,4)))</f>
        <v>4</v>
      </c>
    </row>
    <row r="1439" spans="2:21">
      <c r="B1439" s="109" t="s">
        <v>6578</v>
      </c>
      <c r="C1439" s="110" t="s">
        <v>6579</v>
      </c>
      <c r="D1439" s="111" t="s">
        <v>46</v>
      </c>
      <c r="E1439" s="112" t="s">
        <v>46</v>
      </c>
      <c r="F1439" s="111" t="s">
        <v>46</v>
      </c>
      <c r="G1439" s="112" t="s">
        <v>46</v>
      </c>
      <c r="H1439" s="113">
        <v>0</v>
      </c>
      <c r="I1439" s="113">
        <v>0</v>
      </c>
      <c r="J1439" s="112" t="s">
        <v>6542</v>
      </c>
      <c r="K1439" s="114">
        <v>1</v>
      </c>
      <c r="L1439" s="114" t="s">
        <v>5134</v>
      </c>
      <c r="M1439" s="111" t="s">
        <v>2641</v>
      </c>
      <c r="N1439" s="115">
        <v>0</v>
      </c>
      <c r="O1439" s="115">
        <v>0</v>
      </c>
      <c r="P1439" s="115">
        <v>0</v>
      </c>
      <c r="Q1439" s="111" t="s">
        <v>46</v>
      </c>
      <c r="R1439" s="111" t="s">
        <v>46</v>
      </c>
      <c r="S1439" s="111" t="s">
        <v>46</v>
      </c>
      <c r="T1439" s="111" t="s">
        <v>2987</v>
      </c>
      <c r="U1439" s="116">
        <f>+IF(LEN(L4T_30[[#This Row],[KOD]])=1,1,IF(LEN(L4T_30[[#This Row],[KOD]])=8,2,IF(LEN(L4T_30[[#This Row],[KOD]])=15,3,4)))</f>
        <v>4</v>
      </c>
    </row>
    <row r="1440" spans="2:21">
      <c r="B1440" s="109" t="s">
        <v>6580</v>
      </c>
      <c r="C1440" s="110" t="s">
        <v>6581</v>
      </c>
      <c r="D1440" s="111" t="s">
        <v>46</v>
      </c>
      <c r="E1440" s="112" t="s">
        <v>46</v>
      </c>
      <c r="F1440" s="111" t="s">
        <v>46</v>
      </c>
      <c r="G1440" s="112" t="s">
        <v>46</v>
      </c>
      <c r="H1440" s="113">
        <v>0</v>
      </c>
      <c r="I1440" s="113">
        <v>0</v>
      </c>
      <c r="J1440" s="112" t="s">
        <v>6542</v>
      </c>
      <c r="K1440" s="114">
        <v>1</v>
      </c>
      <c r="L1440" s="114" t="s">
        <v>5134</v>
      </c>
      <c r="M1440" s="111" t="s">
        <v>2641</v>
      </c>
      <c r="N1440" s="115">
        <v>0</v>
      </c>
      <c r="O1440" s="115">
        <v>0</v>
      </c>
      <c r="P1440" s="115">
        <v>0</v>
      </c>
      <c r="Q1440" s="111" t="s">
        <v>46</v>
      </c>
      <c r="R1440" s="111" t="s">
        <v>46</v>
      </c>
      <c r="S1440" s="111" t="s">
        <v>46</v>
      </c>
      <c r="T1440" s="111" t="s">
        <v>2993</v>
      </c>
      <c r="U1440" s="116">
        <f>+IF(LEN(L4T_30[[#This Row],[KOD]])=1,1,IF(LEN(L4T_30[[#This Row],[KOD]])=8,2,IF(LEN(L4T_30[[#This Row],[KOD]])=15,3,4)))</f>
        <v>4</v>
      </c>
    </row>
    <row r="1441" spans="2:21">
      <c r="B1441" s="109" t="s">
        <v>6582</v>
      </c>
      <c r="C1441" s="110" t="s">
        <v>6583</v>
      </c>
      <c r="D1441" s="111" t="s">
        <v>46</v>
      </c>
      <c r="E1441" s="112" t="s">
        <v>46</v>
      </c>
      <c r="F1441" s="111" t="s">
        <v>46</v>
      </c>
      <c r="G1441" s="112" t="s">
        <v>46</v>
      </c>
      <c r="H1441" s="113">
        <v>0</v>
      </c>
      <c r="I1441" s="113">
        <v>0</v>
      </c>
      <c r="J1441" s="112" t="s">
        <v>6542</v>
      </c>
      <c r="K1441" s="114">
        <v>1</v>
      </c>
      <c r="L1441" s="114" t="s">
        <v>5134</v>
      </c>
      <c r="M1441" s="111" t="s">
        <v>2641</v>
      </c>
      <c r="N1441" s="115">
        <v>0</v>
      </c>
      <c r="O1441" s="115">
        <v>0</v>
      </c>
      <c r="P1441" s="115">
        <v>0</v>
      </c>
      <c r="Q1441" s="111" t="s">
        <v>46</v>
      </c>
      <c r="R1441" s="111" t="s">
        <v>46</v>
      </c>
      <c r="S1441" s="111" t="s">
        <v>46</v>
      </c>
      <c r="T1441" s="111" t="s">
        <v>5342</v>
      </c>
      <c r="U1441" s="116">
        <f>+IF(LEN(L4T_30[[#This Row],[KOD]])=1,1,IF(LEN(L4T_30[[#This Row],[KOD]])=8,2,IF(LEN(L4T_30[[#This Row],[KOD]])=15,3,4)))</f>
        <v>4</v>
      </c>
    </row>
    <row r="1442" spans="2:21">
      <c r="B1442" s="109" t="s">
        <v>6584</v>
      </c>
      <c r="C1442" s="110" t="s">
        <v>6585</v>
      </c>
      <c r="D1442" s="111" t="s">
        <v>46</v>
      </c>
      <c r="E1442" s="112" t="s">
        <v>46</v>
      </c>
      <c r="F1442" s="111" t="s">
        <v>46</v>
      </c>
      <c r="G1442" s="112" t="s">
        <v>46</v>
      </c>
      <c r="H1442" s="113">
        <v>0</v>
      </c>
      <c r="I1442" s="113">
        <v>0</v>
      </c>
      <c r="J1442" s="112" t="s">
        <v>6542</v>
      </c>
      <c r="K1442" s="114">
        <v>1</v>
      </c>
      <c r="L1442" s="114" t="s">
        <v>5134</v>
      </c>
      <c r="M1442" s="111" t="s">
        <v>2641</v>
      </c>
      <c r="N1442" s="115">
        <v>0</v>
      </c>
      <c r="O1442" s="115">
        <v>0</v>
      </c>
      <c r="P1442" s="115">
        <v>0</v>
      </c>
      <c r="Q1442" s="111" t="s">
        <v>46</v>
      </c>
      <c r="R1442" s="111" t="s">
        <v>46</v>
      </c>
      <c r="S1442" s="111" t="s">
        <v>46</v>
      </c>
      <c r="T1442" s="111" t="s">
        <v>5978</v>
      </c>
      <c r="U1442" s="116">
        <f>+IF(LEN(L4T_30[[#This Row],[KOD]])=1,1,IF(LEN(L4T_30[[#This Row],[KOD]])=8,2,IF(LEN(L4T_30[[#This Row],[KOD]])=15,3,4)))</f>
        <v>4</v>
      </c>
    </row>
    <row r="1443" spans="2:21">
      <c r="B1443" s="109" t="s">
        <v>6586</v>
      </c>
      <c r="C1443" s="110" t="s">
        <v>6587</v>
      </c>
      <c r="D1443" s="111" t="s">
        <v>46</v>
      </c>
      <c r="E1443" s="112" t="s">
        <v>46</v>
      </c>
      <c r="F1443" s="111" t="s">
        <v>46</v>
      </c>
      <c r="G1443" s="112" t="s">
        <v>46</v>
      </c>
      <c r="H1443" s="113">
        <v>0</v>
      </c>
      <c r="I1443" s="113">
        <v>0</v>
      </c>
      <c r="J1443" s="112" t="s">
        <v>6542</v>
      </c>
      <c r="K1443" s="114">
        <v>1</v>
      </c>
      <c r="L1443" s="114" t="s">
        <v>5134</v>
      </c>
      <c r="M1443" s="111" t="s">
        <v>2641</v>
      </c>
      <c r="N1443" s="115">
        <v>0</v>
      </c>
      <c r="O1443" s="115">
        <v>0</v>
      </c>
      <c r="P1443" s="115">
        <v>0</v>
      </c>
      <c r="Q1443" s="111" t="s">
        <v>46</v>
      </c>
      <c r="R1443" s="111" t="s">
        <v>46</v>
      </c>
      <c r="S1443" s="111" t="s">
        <v>46</v>
      </c>
      <c r="T1443" s="111" t="s">
        <v>6233</v>
      </c>
      <c r="U1443" s="116">
        <f>+IF(LEN(L4T_30[[#This Row],[KOD]])=1,1,IF(LEN(L4T_30[[#This Row],[KOD]])=8,2,IF(LEN(L4T_30[[#This Row],[KOD]])=15,3,4)))</f>
        <v>4</v>
      </c>
    </row>
    <row r="1444" spans="2:21">
      <c r="B1444" s="109" t="s">
        <v>6588</v>
      </c>
      <c r="C1444" s="110" t="s">
        <v>6589</v>
      </c>
      <c r="D1444" s="111" t="s">
        <v>46</v>
      </c>
      <c r="E1444" s="112" t="s">
        <v>46</v>
      </c>
      <c r="F1444" s="111" t="s">
        <v>46</v>
      </c>
      <c r="G1444" s="112" t="s">
        <v>46</v>
      </c>
      <c r="H1444" s="113">
        <v>0</v>
      </c>
      <c r="I1444" s="113">
        <v>0</v>
      </c>
      <c r="J1444" s="112" t="s">
        <v>6542</v>
      </c>
      <c r="K1444" s="114">
        <v>1</v>
      </c>
      <c r="L1444" s="114" t="s">
        <v>5134</v>
      </c>
      <c r="M1444" s="111" t="s">
        <v>2641</v>
      </c>
      <c r="N1444" s="115">
        <v>0</v>
      </c>
      <c r="O1444" s="115">
        <v>0</v>
      </c>
      <c r="P1444" s="115">
        <v>0</v>
      </c>
      <c r="Q1444" s="111" t="s">
        <v>46</v>
      </c>
      <c r="R1444" s="111" t="s">
        <v>46</v>
      </c>
      <c r="S1444" s="111" t="s">
        <v>46</v>
      </c>
      <c r="T1444" s="111" t="s">
        <v>5600</v>
      </c>
      <c r="U1444" s="116">
        <f>+IF(LEN(L4T_30[[#This Row],[KOD]])=1,1,IF(LEN(L4T_30[[#This Row],[KOD]])=8,2,IF(LEN(L4T_30[[#This Row],[KOD]])=15,3,4)))</f>
        <v>4</v>
      </c>
    </row>
    <row r="1445" spans="2:21">
      <c r="B1445" s="109" t="s">
        <v>6590</v>
      </c>
      <c r="C1445" s="110" t="s">
        <v>6591</v>
      </c>
      <c r="D1445" s="111" t="s">
        <v>46</v>
      </c>
      <c r="E1445" s="112" t="s">
        <v>46</v>
      </c>
      <c r="F1445" s="111" t="s">
        <v>46</v>
      </c>
      <c r="G1445" s="112" t="s">
        <v>46</v>
      </c>
      <c r="H1445" s="113">
        <v>0</v>
      </c>
      <c r="I1445" s="113">
        <v>0</v>
      </c>
      <c r="J1445" s="112" t="s">
        <v>6542</v>
      </c>
      <c r="K1445" s="114">
        <v>1</v>
      </c>
      <c r="L1445" s="114" t="s">
        <v>5134</v>
      </c>
      <c r="M1445" s="111" t="s">
        <v>2641</v>
      </c>
      <c r="N1445" s="115">
        <v>0</v>
      </c>
      <c r="O1445" s="115">
        <v>0</v>
      </c>
      <c r="P1445" s="115">
        <v>0</v>
      </c>
      <c r="Q1445" s="111" t="s">
        <v>46</v>
      </c>
      <c r="R1445" s="111" t="s">
        <v>46</v>
      </c>
      <c r="S1445" s="111" t="s">
        <v>46</v>
      </c>
      <c r="T1445" s="111" t="s">
        <v>5603</v>
      </c>
      <c r="U1445" s="116">
        <f>+IF(LEN(L4T_30[[#This Row],[KOD]])=1,1,IF(LEN(L4T_30[[#This Row],[KOD]])=8,2,IF(LEN(L4T_30[[#This Row],[KOD]])=15,3,4)))</f>
        <v>4</v>
      </c>
    </row>
    <row r="1446" spans="2:21">
      <c r="B1446" s="109" t="s">
        <v>6592</v>
      </c>
      <c r="C1446" s="110" t="s">
        <v>6593</v>
      </c>
      <c r="D1446" s="111" t="s">
        <v>46</v>
      </c>
      <c r="E1446" s="112" t="s">
        <v>46</v>
      </c>
      <c r="F1446" s="111" t="s">
        <v>46</v>
      </c>
      <c r="G1446" s="112" t="s">
        <v>46</v>
      </c>
      <c r="H1446" s="113">
        <v>0</v>
      </c>
      <c r="I1446" s="113">
        <v>0</v>
      </c>
      <c r="J1446" s="112" t="s">
        <v>6542</v>
      </c>
      <c r="K1446" s="114">
        <v>1</v>
      </c>
      <c r="L1446" s="114" t="s">
        <v>5134</v>
      </c>
      <c r="M1446" s="111" t="s">
        <v>2641</v>
      </c>
      <c r="N1446" s="115">
        <v>0</v>
      </c>
      <c r="O1446" s="115">
        <v>0</v>
      </c>
      <c r="P1446" s="115">
        <v>0</v>
      </c>
      <c r="Q1446" s="111" t="s">
        <v>46</v>
      </c>
      <c r="R1446" s="111" t="s">
        <v>46</v>
      </c>
      <c r="S1446" s="111" t="s">
        <v>46</v>
      </c>
      <c r="T1446" s="111" t="s">
        <v>6240</v>
      </c>
      <c r="U1446" s="116">
        <f>+IF(LEN(L4T_30[[#This Row],[KOD]])=1,1,IF(LEN(L4T_30[[#This Row],[KOD]])=8,2,IF(LEN(L4T_30[[#This Row],[KOD]])=15,3,4)))</f>
        <v>4</v>
      </c>
    </row>
    <row r="1447" spans="2:21">
      <c r="B1447" s="109" t="s">
        <v>6594</v>
      </c>
      <c r="C1447" s="110" t="s">
        <v>6595</v>
      </c>
      <c r="D1447" s="111" t="s">
        <v>46</v>
      </c>
      <c r="E1447" s="112" t="s">
        <v>46</v>
      </c>
      <c r="F1447" s="111" t="s">
        <v>46</v>
      </c>
      <c r="G1447" s="112" t="s">
        <v>46</v>
      </c>
      <c r="H1447" s="113">
        <v>0</v>
      </c>
      <c r="I1447" s="113">
        <v>0</v>
      </c>
      <c r="J1447" s="112" t="s">
        <v>6542</v>
      </c>
      <c r="K1447" s="114">
        <v>1</v>
      </c>
      <c r="L1447" s="114" t="s">
        <v>5134</v>
      </c>
      <c r="M1447" s="111" t="s">
        <v>2641</v>
      </c>
      <c r="N1447" s="115">
        <v>0</v>
      </c>
      <c r="O1447" s="115">
        <v>0</v>
      </c>
      <c r="P1447" s="115">
        <v>0</v>
      </c>
      <c r="Q1447" s="111" t="s">
        <v>46</v>
      </c>
      <c r="R1447" s="111" t="s">
        <v>46</v>
      </c>
      <c r="S1447" s="111" t="s">
        <v>46</v>
      </c>
      <c r="T1447" s="111" t="s">
        <v>6243</v>
      </c>
      <c r="U1447" s="116">
        <f>+IF(LEN(L4T_30[[#This Row],[KOD]])=1,1,IF(LEN(L4T_30[[#This Row],[KOD]])=8,2,IF(LEN(L4T_30[[#This Row],[KOD]])=15,3,4)))</f>
        <v>4</v>
      </c>
    </row>
    <row r="1448" spans="2:21">
      <c r="B1448" s="109" t="s">
        <v>6596</v>
      </c>
      <c r="C1448" s="110" t="s">
        <v>6597</v>
      </c>
      <c r="D1448" s="111" t="s">
        <v>46</v>
      </c>
      <c r="E1448" s="112" t="s">
        <v>46</v>
      </c>
      <c r="F1448" s="111" t="s">
        <v>46</v>
      </c>
      <c r="G1448" s="112" t="s">
        <v>46</v>
      </c>
      <c r="H1448" s="113">
        <v>0</v>
      </c>
      <c r="I1448" s="113">
        <v>0</v>
      </c>
      <c r="J1448" s="112" t="s">
        <v>6542</v>
      </c>
      <c r="K1448" s="114">
        <v>1</v>
      </c>
      <c r="L1448" s="114" t="s">
        <v>5134</v>
      </c>
      <c r="M1448" s="111" t="s">
        <v>2641</v>
      </c>
      <c r="N1448" s="115">
        <v>0</v>
      </c>
      <c r="O1448" s="115">
        <v>0</v>
      </c>
      <c r="P1448" s="115">
        <v>0</v>
      </c>
      <c r="Q1448" s="111" t="s">
        <v>46</v>
      </c>
      <c r="R1448" s="111" t="s">
        <v>46</v>
      </c>
      <c r="S1448" s="111" t="s">
        <v>46</v>
      </c>
      <c r="T1448" s="111" t="s">
        <v>5606</v>
      </c>
      <c r="U1448" s="116">
        <f>+IF(LEN(L4T_30[[#This Row],[KOD]])=1,1,IF(LEN(L4T_30[[#This Row],[KOD]])=8,2,IF(LEN(L4T_30[[#This Row],[KOD]])=15,3,4)))</f>
        <v>4</v>
      </c>
    </row>
    <row r="1449" spans="2:21">
      <c r="B1449" s="109" t="s">
        <v>6598</v>
      </c>
      <c r="C1449" s="110" t="s">
        <v>6599</v>
      </c>
      <c r="D1449" s="111" t="s">
        <v>46</v>
      </c>
      <c r="E1449" s="112" t="s">
        <v>46</v>
      </c>
      <c r="F1449" s="111" t="s">
        <v>46</v>
      </c>
      <c r="G1449" s="112" t="s">
        <v>46</v>
      </c>
      <c r="H1449" s="113">
        <v>0</v>
      </c>
      <c r="I1449" s="113">
        <v>0</v>
      </c>
      <c r="J1449" s="112" t="s">
        <v>6542</v>
      </c>
      <c r="K1449" s="114">
        <v>1</v>
      </c>
      <c r="L1449" s="114" t="s">
        <v>5134</v>
      </c>
      <c r="M1449" s="111" t="s">
        <v>2641</v>
      </c>
      <c r="N1449" s="115">
        <v>0</v>
      </c>
      <c r="O1449" s="115">
        <v>0</v>
      </c>
      <c r="P1449" s="115">
        <v>0</v>
      </c>
      <c r="Q1449" s="111" t="s">
        <v>46</v>
      </c>
      <c r="R1449" s="111" t="s">
        <v>46</v>
      </c>
      <c r="S1449" s="111" t="s">
        <v>46</v>
      </c>
      <c r="T1449" s="111" t="s">
        <v>6249</v>
      </c>
      <c r="U1449" s="116">
        <f>+IF(LEN(L4T_30[[#This Row],[KOD]])=1,1,IF(LEN(L4T_30[[#This Row],[KOD]])=8,2,IF(LEN(L4T_30[[#This Row],[KOD]])=15,3,4)))</f>
        <v>4</v>
      </c>
    </row>
    <row r="1450" spans="2:21">
      <c r="B1450" s="109" t="s">
        <v>6600</v>
      </c>
      <c r="C1450" s="110" t="s">
        <v>6601</v>
      </c>
      <c r="D1450" s="111" t="s">
        <v>46</v>
      </c>
      <c r="E1450" s="112" t="s">
        <v>46</v>
      </c>
      <c r="F1450" s="111" t="s">
        <v>46</v>
      </c>
      <c r="G1450" s="112" t="s">
        <v>46</v>
      </c>
      <c r="H1450" s="113">
        <v>0</v>
      </c>
      <c r="I1450" s="113">
        <v>0</v>
      </c>
      <c r="J1450" s="112" t="s">
        <v>6542</v>
      </c>
      <c r="K1450" s="114">
        <v>1</v>
      </c>
      <c r="L1450" s="114" t="s">
        <v>5134</v>
      </c>
      <c r="M1450" s="111" t="s">
        <v>2641</v>
      </c>
      <c r="N1450" s="115">
        <v>0</v>
      </c>
      <c r="O1450" s="115">
        <v>0</v>
      </c>
      <c r="P1450" s="115">
        <v>0</v>
      </c>
      <c r="Q1450" s="111" t="s">
        <v>46</v>
      </c>
      <c r="R1450" s="111" t="s">
        <v>46</v>
      </c>
      <c r="S1450" s="111" t="s">
        <v>46</v>
      </c>
      <c r="T1450" s="111" t="s">
        <v>6252</v>
      </c>
      <c r="U1450" s="116">
        <f>+IF(LEN(L4T_30[[#This Row],[KOD]])=1,1,IF(LEN(L4T_30[[#This Row],[KOD]])=8,2,IF(LEN(L4T_30[[#This Row],[KOD]])=15,3,4)))</f>
        <v>4</v>
      </c>
    </row>
    <row r="1451" spans="2:21">
      <c r="B1451" s="109" t="s">
        <v>6602</v>
      </c>
      <c r="C1451" s="110" t="s">
        <v>7578</v>
      </c>
      <c r="D1451" s="111" t="s">
        <v>2913</v>
      </c>
      <c r="E1451" s="112" t="s">
        <v>46</v>
      </c>
      <c r="F1451" s="111" t="s">
        <v>46</v>
      </c>
      <c r="G1451" s="112" t="s">
        <v>46</v>
      </c>
      <c r="H1451" s="113">
        <v>0</v>
      </c>
      <c r="I1451" s="113">
        <v>0</v>
      </c>
      <c r="J1451" s="112" t="s">
        <v>6542</v>
      </c>
      <c r="K1451" s="114">
        <v>1</v>
      </c>
      <c r="L1451" s="114" t="s">
        <v>5134</v>
      </c>
      <c r="M1451" s="111" t="s">
        <v>2641</v>
      </c>
      <c r="N1451" s="115">
        <v>0</v>
      </c>
      <c r="O1451" s="115">
        <v>0</v>
      </c>
      <c r="P1451" s="115">
        <v>0</v>
      </c>
      <c r="Q1451" s="111" t="s">
        <v>46</v>
      </c>
      <c r="R1451" s="111" t="s">
        <v>46</v>
      </c>
      <c r="S1451" s="111" t="s">
        <v>46</v>
      </c>
      <c r="T1451" s="111" t="s">
        <v>5917</v>
      </c>
      <c r="U1451" s="116">
        <f>+IF(LEN(L4T_30[[#This Row],[KOD]])=1,1,IF(LEN(L4T_30[[#This Row],[KOD]])=8,2,IF(LEN(L4T_30[[#This Row],[KOD]])=15,3,4)))</f>
        <v>4</v>
      </c>
    </row>
    <row r="1452" spans="2:21">
      <c r="B1452" s="109" t="s">
        <v>6603</v>
      </c>
      <c r="C1452" s="110" t="s">
        <v>7579</v>
      </c>
      <c r="D1452" s="111" t="s">
        <v>2913</v>
      </c>
      <c r="E1452" s="112" t="s">
        <v>46</v>
      </c>
      <c r="F1452" s="111" t="s">
        <v>46</v>
      </c>
      <c r="G1452" s="112" t="s">
        <v>46</v>
      </c>
      <c r="H1452" s="113">
        <v>0</v>
      </c>
      <c r="I1452" s="113">
        <v>0</v>
      </c>
      <c r="J1452" s="112" t="s">
        <v>6542</v>
      </c>
      <c r="K1452" s="114">
        <v>1</v>
      </c>
      <c r="L1452" s="114" t="s">
        <v>5134</v>
      </c>
      <c r="M1452" s="111" t="s">
        <v>2641</v>
      </c>
      <c r="N1452" s="115">
        <v>0</v>
      </c>
      <c r="O1452" s="115">
        <v>0</v>
      </c>
      <c r="P1452" s="115">
        <v>0</v>
      </c>
      <c r="Q1452" s="111" t="s">
        <v>46</v>
      </c>
      <c r="R1452" s="111" t="s">
        <v>46</v>
      </c>
      <c r="S1452" s="111" t="s">
        <v>46</v>
      </c>
      <c r="T1452" s="111" t="s">
        <v>5919</v>
      </c>
      <c r="U1452" s="116">
        <f>+IF(LEN(L4T_30[[#This Row],[KOD]])=1,1,IF(LEN(L4T_30[[#This Row],[KOD]])=8,2,IF(LEN(L4T_30[[#This Row],[KOD]])=15,3,4)))</f>
        <v>4</v>
      </c>
    </row>
    <row r="1453" spans="2:21">
      <c r="B1453" s="104" t="s">
        <v>6604</v>
      </c>
      <c r="C1453" s="41" t="s">
        <v>6605</v>
      </c>
      <c r="D1453" s="43" t="s">
        <v>46</v>
      </c>
      <c r="E1453" s="105" t="s">
        <v>46</v>
      </c>
      <c r="F1453" s="43" t="s">
        <v>46</v>
      </c>
      <c r="G1453" s="105" t="s">
        <v>46</v>
      </c>
      <c r="H1453" s="45">
        <v>0</v>
      </c>
      <c r="I1453" s="45">
        <v>0</v>
      </c>
      <c r="J1453" s="105" t="s">
        <v>46</v>
      </c>
      <c r="K1453" s="106">
        <v>0</v>
      </c>
      <c r="L1453" s="106" t="s">
        <v>46</v>
      </c>
      <c r="M1453" s="43" t="s">
        <v>46</v>
      </c>
      <c r="N1453" s="107">
        <v>0</v>
      </c>
      <c r="O1453" s="107">
        <v>0</v>
      </c>
      <c r="P1453" s="107">
        <v>0</v>
      </c>
      <c r="Q1453" s="43" t="s">
        <v>46</v>
      </c>
      <c r="R1453" s="43" t="s">
        <v>46</v>
      </c>
      <c r="S1453" s="43" t="s">
        <v>6606</v>
      </c>
      <c r="T1453" s="43" t="s">
        <v>46</v>
      </c>
      <c r="U1453" s="108">
        <f>+IF(LEN(L4T_30[[#This Row],[KOD]])=1,1,IF(LEN(L4T_30[[#This Row],[KOD]])=8,2,IF(LEN(L4T_30[[#This Row],[KOD]])=15,3,4)))</f>
        <v>3</v>
      </c>
    </row>
    <row r="1454" spans="2:21">
      <c r="B1454" s="109" t="s">
        <v>7506</v>
      </c>
      <c r="C1454" s="110" t="s">
        <v>7580</v>
      </c>
      <c r="D1454" s="111" t="s">
        <v>5250</v>
      </c>
      <c r="E1454" s="112" t="s">
        <v>46</v>
      </c>
      <c r="F1454" s="111" t="s">
        <v>46</v>
      </c>
      <c r="G1454" s="112" t="s">
        <v>46</v>
      </c>
      <c r="H1454" s="113">
        <v>0</v>
      </c>
      <c r="I1454" s="113">
        <v>0</v>
      </c>
      <c r="J1454" s="112" t="s">
        <v>46</v>
      </c>
      <c r="K1454" s="114">
        <v>0</v>
      </c>
      <c r="L1454" s="114" t="s">
        <v>1579</v>
      </c>
      <c r="M1454" s="111" t="s">
        <v>46</v>
      </c>
      <c r="N1454" s="115">
        <v>0</v>
      </c>
      <c r="O1454" s="115">
        <v>0</v>
      </c>
      <c r="P1454" s="115">
        <v>0</v>
      </c>
      <c r="Q1454" s="111" t="s">
        <v>46</v>
      </c>
      <c r="R1454" s="111" t="s">
        <v>46</v>
      </c>
      <c r="S1454" s="111" t="s">
        <v>46</v>
      </c>
      <c r="T1454" s="111" t="s">
        <v>2781</v>
      </c>
      <c r="U1454" s="116">
        <f>+IF(LEN(L4T_30[[#This Row],[KOD]])=1,1,IF(LEN(L4T_30[[#This Row],[KOD]])=8,2,IF(LEN(L4T_30[[#This Row],[KOD]])=15,3,4)))</f>
        <v>4</v>
      </c>
    </row>
    <row r="1455" spans="2:21">
      <c r="B1455" s="109" t="s">
        <v>7507</v>
      </c>
      <c r="C1455" s="110" t="s">
        <v>7581</v>
      </c>
      <c r="D1455" s="111" t="s">
        <v>5250</v>
      </c>
      <c r="E1455" s="112" t="s">
        <v>46</v>
      </c>
      <c r="F1455" s="111" t="s">
        <v>46</v>
      </c>
      <c r="G1455" s="112" t="s">
        <v>46</v>
      </c>
      <c r="H1455" s="113">
        <v>0</v>
      </c>
      <c r="I1455" s="113">
        <v>0</v>
      </c>
      <c r="J1455" s="112" t="s">
        <v>7582</v>
      </c>
      <c r="K1455" s="114">
        <v>0</v>
      </c>
      <c r="L1455" s="114" t="s">
        <v>1579</v>
      </c>
      <c r="M1455" s="111" t="s">
        <v>46</v>
      </c>
      <c r="N1455" s="115">
        <v>0</v>
      </c>
      <c r="O1455" s="115">
        <v>0</v>
      </c>
      <c r="P1455" s="115">
        <v>0</v>
      </c>
      <c r="Q1455" s="111" t="s">
        <v>46</v>
      </c>
      <c r="R1455" s="111" t="s">
        <v>46</v>
      </c>
      <c r="S1455" s="111" t="s">
        <v>46</v>
      </c>
      <c r="T1455" s="111" t="s">
        <v>2939</v>
      </c>
      <c r="U1455" s="116">
        <f>+IF(LEN(L4T_30[[#This Row],[KOD]])=1,1,IF(LEN(L4T_30[[#This Row],[KOD]])=8,2,IF(LEN(L4T_30[[#This Row],[KOD]])=15,3,4)))</f>
        <v>4</v>
      </c>
    </row>
    <row r="1456" spans="2:21">
      <c r="B1456" s="109" t="s">
        <v>6607</v>
      </c>
      <c r="C1456" s="110" t="s">
        <v>6608</v>
      </c>
      <c r="D1456" s="111" t="s">
        <v>46</v>
      </c>
      <c r="E1456" s="112" t="s">
        <v>46</v>
      </c>
      <c r="F1456" s="111" t="s">
        <v>46</v>
      </c>
      <c r="G1456" s="112" t="s">
        <v>46</v>
      </c>
      <c r="H1456" s="113">
        <v>0</v>
      </c>
      <c r="I1456" s="113">
        <v>0</v>
      </c>
      <c r="J1456" s="112" t="s">
        <v>6144</v>
      </c>
      <c r="K1456" s="114">
        <v>0</v>
      </c>
      <c r="L1456" s="114" t="s">
        <v>1579</v>
      </c>
      <c r="M1456" s="111" t="s">
        <v>2641</v>
      </c>
      <c r="N1456" s="115">
        <v>0</v>
      </c>
      <c r="O1456" s="115">
        <v>0</v>
      </c>
      <c r="P1456" s="115">
        <v>0</v>
      </c>
      <c r="Q1456" s="111" t="s">
        <v>46</v>
      </c>
      <c r="R1456" s="111" t="s">
        <v>46</v>
      </c>
      <c r="S1456" s="111" t="s">
        <v>46</v>
      </c>
      <c r="T1456" s="111" t="s">
        <v>2745</v>
      </c>
      <c r="U1456" s="116">
        <f>+IF(LEN(L4T_30[[#This Row],[KOD]])=1,1,IF(LEN(L4T_30[[#This Row],[KOD]])=8,2,IF(LEN(L4T_30[[#This Row],[KOD]])=15,3,4)))</f>
        <v>4</v>
      </c>
    </row>
    <row r="1457" spans="2:21">
      <c r="B1457" s="109" t="s">
        <v>6609</v>
      </c>
      <c r="C1457" s="110" t="s">
        <v>6610</v>
      </c>
      <c r="D1457" s="111" t="s">
        <v>46</v>
      </c>
      <c r="E1457" s="112" t="s">
        <v>46</v>
      </c>
      <c r="F1457" s="111" t="s">
        <v>46</v>
      </c>
      <c r="G1457" s="112" t="s">
        <v>46</v>
      </c>
      <c r="H1457" s="113">
        <v>0</v>
      </c>
      <c r="I1457" s="113">
        <v>0</v>
      </c>
      <c r="J1457" s="112" t="s">
        <v>6144</v>
      </c>
      <c r="K1457" s="114">
        <v>0</v>
      </c>
      <c r="L1457" s="114" t="s">
        <v>1579</v>
      </c>
      <c r="M1457" s="111" t="s">
        <v>2641</v>
      </c>
      <c r="N1457" s="115">
        <v>0</v>
      </c>
      <c r="O1457" s="115">
        <v>0</v>
      </c>
      <c r="P1457" s="115">
        <v>0</v>
      </c>
      <c r="Q1457" s="111" t="s">
        <v>46</v>
      </c>
      <c r="R1457" s="111" t="s">
        <v>46</v>
      </c>
      <c r="S1457" s="111" t="s">
        <v>46</v>
      </c>
      <c r="T1457" s="111" t="s">
        <v>3299</v>
      </c>
      <c r="U1457" s="116">
        <f>+IF(LEN(L4T_30[[#This Row],[KOD]])=1,1,IF(LEN(L4T_30[[#This Row],[KOD]])=8,2,IF(LEN(L4T_30[[#This Row],[KOD]])=15,3,4)))</f>
        <v>4</v>
      </c>
    </row>
    <row r="1458" spans="2:21">
      <c r="B1458" s="109" t="s">
        <v>6611</v>
      </c>
      <c r="C1458" s="110" t="s">
        <v>6612</v>
      </c>
      <c r="D1458" s="111" t="s">
        <v>46</v>
      </c>
      <c r="E1458" s="112" t="s">
        <v>46</v>
      </c>
      <c r="F1458" s="111" t="s">
        <v>46</v>
      </c>
      <c r="G1458" s="112" t="s">
        <v>46</v>
      </c>
      <c r="H1458" s="113">
        <v>0</v>
      </c>
      <c r="I1458" s="113">
        <v>0</v>
      </c>
      <c r="J1458" s="112" t="s">
        <v>6144</v>
      </c>
      <c r="K1458" s="114">
        <v>0</v>
      </c>
      <c r="L1458" s="114" t="s">
        <v>1579</v>
      </c>
      <c r="M1458" s="111" t="s">
        <v>2641</v>
      </c>
      <c r="N1458" s="115">
        <v>0</v>
      </c>
      <c r="O1458" s="115">
        <v>0</v>
      </c>
      <c r="P1458" s="115">
        <v>0</v>
      </c>
      <c r="Q1458" s="111" t="s">
        <v>46</v>
      </c>
      <c r="R1458" s="111" t="s">
        <v>46</v>
      </c>
      <c r="S1458" s="111" t="s">
        <v>46</v>
      </c>
      <c r="T1458" s="111" t="s">
        <v>3352</v>
      </c>
      <c r="U1458" s="116">
        <f>+IF(LEN(L4T_30[[#This Row],[KOD]])=1,1,IF(LEN(L4T_30[[#This Row],[KOD]])=8,2,IF(LEN(L4T_30[[#This Row],[KOD]])=15,3,4)))</f>
        <v>4</v>
      </c>
    </row>
    <row r="1459" spans="2:21">
      <c r="B1459" s="109" t="s">
        <v>6613</v>
      </c>
      <c r="C1459" s="110" t="s">
        <v>6614</v>
      </c>
      <c r="D1459" s="111" t="s">
        <v>46</v>
      </c>
      <c r="E1459" s="112" t="s">
        <v>46</v>
      </c>
      <c r="F1459" s="111" t="s">
        <v>46</v>
      </c>
      <c r="G1459" s="112" t="s">
        <v>46</v>
      </c>
      <c r="H1459" s="113">
        <v>0</v>
      </c>
      <c r="I1459" s="113">
        <v>0</v>
      </c>
      <c r="J1459" s="112" t="s">
        <v>6144</v>
      </c>
      <c r="K1459" s="114">
        <v>0</v>
      </c>
      <c r="L1459" s="114" t="s">
        <v>1579</v>
      </c>
      <c r="M1459" s="111" t="s">
        <v>2641</v>
      </c>
      <c r="N1459" s="115">
        <v>0</v>
      </c>
      <c r="O1459" s="115">
        <v>0</v>
      </c>
      <c r="P1459" s="115">
        <v>0</v>
      </c>
      <c r="Q1459" s="111" t="s">
        <v>46</v>
      </c>
      <c r="R1459" s="111" t="s">
        <v>46</v>
      </c>
      <c r="S1459" s="111" t="s">
        <v>46</v>
      </c>
      <c r="T1459" s="111" t="s">
        <v>3356</v>
      </c>
      <c r="U1459" s="116">
        <f>+IF(LEN(L4T_30[[#This Row],[KOD]])=1,1,IF(LEN(L4T_30[[#This Row],[KOD]])=8,2,IF(LEN(L4T_30[[#This Row],[KOD]])=15,3,4)))</f>
        <v>4</v>
      </c>
    </row>
    <row r="1460" spans="2:21">
      <c r="B1460" s="109" t="s">
        <v>6615</v>
      </c>
      <c r="C1460" s="110" t="s">
        <v>6616</v>
      </c>
      <c r="D1460" s="111" t="s">
        <v>46</v>
      </c>
      <c r="E1460" s="112" t="s">
        <v>46</v>
      </c>
      <c r="F1460" s="111" t="s">
        <v>46</v>
      </c>
      <c r="G1460" s="112" t="s">
        <v>46</v>
      </c>
      <c r="H1460" s="113">
        <v>0</v>
      </c>
      <c r="I1460" s="113">
        <v>0</v>
      </c>
      <c r="J1460" s="112" t="s">
        <v>6144</v>
      </c>
      <c r="K1460" s="114">
        <v>0</v>
      </c>
      <c r="L1460" s="114" t="s">
        <v>1579</v>
      </c>
      <c r="M1460" s="111" t="s">
        <v>2641</v>
      </c>
      <c r="N1460" s="115">
        <v>0</v>
      </c>
      <c r="O1460" s="115">
        <v>0</v>
      </c>
      <c r="P1460" s="115">
        <v>0</v>
      </c>
      <c r="Q1460" s="111" t="s">
        <v>46</v>
      </c>
      <c r="R1460" s="111" t="s">
        <v>46</v>
      </c>
      <c r="S1460" s="111" t="s">
        <v>46</v>
      </c>
      <c r="T1460" s="111" t="s">
        <v>3361</v>
      </c>
      <c r="U1460" s="116">
        <f>+IF(LEN(L4T_30[[#This Row],[KOD]])=1,1,IF(LEN(L4T_30[[#This Row],[KOD]])=8,2,IF(LEN(L4T_30[[#This Row],[KOD]])=15,3,4)))</f>
        <v>4</v>
      </c>
    </row>
    <row r="1461" spans="2:21">
      <c r="B1461" s="109" t="s">
        <v>7508</v>
      </c>
      <c r="C1461" s="110" t="s">
        <v>7583</v>
      </c>
      <c r="D1461" s="111" t="s">
        <v>5250</v>
      </c>
      <c r="E1461" s="112" t="s">
        <v>46</v>
      </c>
      <c r="F1461" s="111" t="s">
        <v>46</v>
      </c>
      <c r="G1461" s="112" t="s">
        <v>46</v>
      </c>
      <c r="H1461" s="113">
        <v>0</v>
      </c>
      <c r="I1461" s="113">
        <v>0</v>
      </c>
      <c r="J1461" s="112" t="s">
        <v>46</v>
      </c>
      <c r="K1461" s="114">
        <v>0</v>
      </c>
      <c r="L1461" s="114" t="s">
        <v>1579</v>
      </c>
      <c r="M1461" s="111" t="s">
        <v>46</v>
      </c>
      <c r="N1461" s="115">
        <v>0</v>
      </c>
      <c r="O1461" s="115">
        <v>0</v>
      </c>
      <c r="P1461" s="115">
        <v>0</v>
      </c>
      <c r="Q1461" s="111" t="s">
        <v>46</v>
      </c>
      <c r="R1461" s="111" t="s">
        <v>46</v>
      </c>
      <c r="S1461" s="111" t="s">
        <v>46</v>
      </c>
      <c r="T1461" s="111" t="s">
        <v>3366</v>
      </c>
      <c r="U1461" s="116">
        <f>+IF(LEN(L4T_30[[#This Row],[KOD]])=1,1,IF(LEN(L4T_30[[#This Row],[KOD]])=8,2,IF(LEN(L4T_30[[#This Row],[KOD]])=15,3,4)))</f>
        <v>4</v>
      </c>
    </row>
    <row r="1462" spans="2:21">
      <c r="B1462" s="109" t="s">
        <v>7509</v>
      </c>
      <c r="C1462" s="110" t="s">
        <v>7584</v>
      </c>
      <c r="D1462" s="111" t="s">
        <v>5250</v>
      </c>
      <c r="E1462" s="112" t="s">
        <v>46</v>
      </c>
      <c r="F1462" s="111" t="s">
        <v>46</v>
      </c>
      <c r="G1462" s="112" t="s">
        <v>46</v>
      </c>
      <c r="H1462" s="113">
        <v>0</v>
      </c>
      <c r="I1462" s="113">
        <v>0</v>
      </c>
      <c r="J1462" s="112" t="s">
        <v>46</v>
      </c>
      <c r="K1462" s="114">
        <v>0</v>
      </c>
      <c r="L1462" s="114" t="s">
        <v>1579</v>
      </c>
      <c r="M1462" s="111" t="s">
        <v>46</v>
      </c>
      <c r="N1462" s="115">
        <v>0</v>
      </c>
      <c r="O1462" s="115">
        <v>0</v>
      </c>
      <c r="P1462" s="115">
        <v>0</v>
      </c>
      <c r="Q1462" s="111" t="s">
        <v>46</v>
      </c>
      <c r="R1462" s="111" t="s">
        <v>46</v>
      </c>
      <c r="S1462" s="111" t="s">
        <v>46</v>
      </c>
      <c r="T1462" s="111" t="s">
        <v>3371</v>
      </c>
      <c r="U1462" s="116">
        <f>+IF(LEN(L4T_30[[#This Row],[KOD]])=1,1,IF(LEN(L4T_30[[#This Row],[KOD]])=8,2,IF(LEN(L4T_30[[#This Row],[KOD]])=15,3,4)))</f>
        <v>4</v>
      </c>
    </row>
    <row r="1463" spans="2:21">
      <c r="B1463" s="109" t="s">
        <v>7510</v>
      </c>
      <c r="C1463" s="110" t="s">
        <v>7585</v>
      </c>
      <c r="D1463" s="111" t="s">
        <v>5250</v>
      </c>
      <c r="E1463" s="112" t="s">
        <v>46</v>
      </c>
      <c r="F1463" s="111" t="s">
        <v>46</v>
      </c>
      <c r="G1463" s="112" t="s">
        <v>46</v>
      </c>
      <c r="H1463" s="113">
        <v>0</v>
      </c>
      <c r="I1463" s="113">
        <v>0</v>
      </c>
      <c r="J1463" s="112" t="s">
        <v>46</v>
      </c>
      <c r="K1463" s="114">
        <v>0</v>
      </c>
      <c r="L1463" s="114" t="s">
        <v>1579</v>
      </c>
      <c r="M1463" s="111" t="s">
        <v>46</v>
      </c>
      <c r="N1463" s="115">
        <v>0</v>
      </c>
      <c r="O1463" s="115">
        <v>0</v>
      </c>
      <c r="P1463" s="115">
        <v>0</v>
      </c>
      <c r="Q1463" s="111" t="s">
        <v>46</v>
      </c>
      <c r="R1463" s="111" t="s">
        <v>46</v>
      </c>
      <c r="S1463" s="111" t="s">
        <v>46</v>
      </c>
      <c r="T1463" s="111" t="s">
        <v>3376</v>
      </c>
      <c r="U1463" s="116">
        <f>+IF(LEN(L4T_30[[#This Row],[KOD]])=1,1,IF(LEN(L4T_30[[#This Row],[KOD]])=8,2,IF(LEN(L4T_30[[#This Row],[KOD]])=15,3,4)))</f>
        <v>4</v>
      </c>
    </row>
    <row r="1464" spans="2:21">
      <c r="B1464" s="109" t="s">
        <v>6617</v>
      </c>
      <c r="C1464" s="110" t="s">
        <v>6618</v>
      </c>
      <c r="D1464" s="111" t="s">
        <v>46</v>
      </c>
      <c r="E1464" s="112" t="s">
        <v>46</v>
      </c>
      <c r="F1464" s="111" t="s">
        <v>46</v>
      </c>
      <c r="G1464" s="112" t="s">
        <v>46</v>
      </c>
      <c r="H1464" s="113">
        <v>0</v>
      </c>
      <c r="I1464" s="113">
        <v>0</v>
      </c>
      <c r="J1464" s="112" t="s">
        <v>6144</v>
      </c>
      <c r="K1464" s="114">
        <v>0</v>
      </c>
      <c r="L1464" s="114" t="s">
        <v>1579</v>
      </c>
      <c r="M1464" s="111" t="s">
        <v>2641</v>
      </c>
      <c r="N1464" s="115">
        <v>0</v>
      </c>
      <c r="O1464" s="115">
        <v>0</v>
      </c>
      <c r="P1464" s="115">
        <v>0</v>
      </c>
      <c r="Q1464" s="111" t="s">
        <v>46</v>
      </c>
      <c r="R1464" s="111" t="s">
        <v>46</v>
      </c>
      <c r="S1464" s="111" t="s">
        <v>46</v>
      </c>
      <c r="T1464" s="111" t="s">
        <v>3381</v>
      </c>
      <c r="U1464" s="116">
        <f>+IF(LEN(L4T_30[[#This Row],[KOD]])=1,1,IF(LEN(L4T_30[[#This Row],[KOD]])=8,2,IF(LEN(L4T_30[[#This Row],[KOD]])=15,3,4)))</f>
        <v>4</v>
      </c>
    </row>
    <row r="1465" spans="2:21">
      <c r="B1465" s="109" t="s">
        <v>6619</v>
      </c>
      <c r="C1465" s="110" t="s">
        <v>6620</v>
      </c>
      <c r="D1465" s="111" t="s">
        <v>46</v>
      </c>
      <c r="E1465" s="112" t="s">
        <v>46</v>
      </c>
      <c r="F1465" s="111" t="s">
        <v>46</v>
      </c>
      <c r="G1465" s="112" t="s">
        <v>46</v>
      </c>
      <c r="H1465" s="113">
        <v>0</v>
      </c>
      <c r="I1465" s="113">
        <v>0</v>
      </c>
      <c r="J1465" s="112" t="s">
        <v>6144</v>
      </c>
      <c r="K1465" s="114">
        <v>0</v>
      </c>
      <c r="L1465" s="114" t="s">
        <v>1579</v>
      </c>
      <c r="M1465" s="111" t="s">
        <v>2641</v>
      </c>
      <c r="N1465" s="115">
        <v>0</v>
      </c>
      <c r="O1465" s="115">
        <v>0</v>
      </c>
      <c r="P1465" s="115">
        <v>0</v>
      </c>
      <c r="Q1465" s="111" t="s">
        <v>46</v>
      </c>
      <c r="R1465" s="111" t="s">
        <v>46</v>
      </c>
      <c r="S1465" s="111" t="s">
        <v>46</v>
      </c>
      <c r="T1465" s="111" t="s">
        <v>2971</v>
      </c>
      <c r="U1465" s="116">
        <f>+IF(LEN(L4T_30[[#This Row],[KOD]])=1,1,IF(LEN(L4T_30[[#This Row],[KOD]])=8,2,IF(LEN(L4T_30[[#This Row],[KOD]])=15,3,4)))</f>
        <v>4</v>
      </c>
    </row>
    <row r="1466" spans="2:21">
      <c r="B1466" s="109" t="s">
        <v>6621</v>
      </c>
      <c r="C1466" s="110" t="s">
        <v>6622</v>
      </c>
      <c r="D1466" s="111" t="s">
        <v>46</v>
      </c>
      <c r="E1466" s="112" t="s">
        <v>46</v>
      </c>
      <c r="F1466" s="111" t="s">
        <v>46</v>
      </c>
      <c r="G1466" s="112" t="s">
        <v>46</v>
      </c>
      <c r="H1466" s="113">
        <v>0</v>
      </c>
      <c r="I1466" s="113">
        <v>0</v>
      </c>
      <c r="J1466" s="112" t="s">
        <v>6144</v>
      </c>
      <c r="K1466" s="114">
        <v>0</v>
      </c>
      <c r="L1466" s="114" t="s">
        <v>1579</v>
      </c>
      <c r="M1466" s="111" t="s">
        <v>2641</v>
      </c>
      <c r="N1466" s="115">
        <v>0</v>
      </c>
      <c r="O1466" s="115">
        <v>0</v>
      </c>
      <c r="P1466" s="115">
        <v>0</v>
      </c>
      <c r="Q1466" s="111" t="s">
        <v>46</v>
      </c>
      <c r="R1466" s="111" t="s">
        <v>46</v>
      </c>
      <c r="S1466" s="111" t="s">
        <v>46</v>
      </c>
      <c r="T1466" s="111" t="s">
        <v>3444</v>
      </c>
      <c r="U1466" s="116">
        <f>+IF(LEN(L4T_30[[#This Row],[KOD]])=1,1,IF(LEN(L4T_30[[#This Row],[KOD]])=8,2,IF(LEN(L4T_30[[#This Row],[KOD]])=15,3,4)))</f>
        <v>4</v>
      </c>
    </row>
    <row r="1467" spans="2:21">
      <c r="B1467" s="109" t="s">
        <v>6623</v>
      </c>
      <c r="C1467" s="110" t="s">
        <v>6624</v>
      </c>
      <c r="D1467" s="111" t="s">
        <v>46</v>
      </c>
      <c r="E1467" s="112" t="s">
        <v>46</v>
      </c>
      <c r="F1467" s="111" t="s">
        <v>46</v>
      </c>
      <c r="G1467" s="112" t="s">
        <v>46</v>
      </c>
      <c r="H1467" s="113">
        <v>0</v>
      </c>
      <c r="I1467" s="113">
        <v>0</v>
      </c>
      <c r="J1467" s="112" t="s">
        <v>6144</v>
      </c>
      <c r="K1467" s="114">
        <v>0</v>
      </c>
      <c r="L1467" s="114" t="s">
        <v>1579</v>
      </c>
      <c r="M1467" s="111" t="s">
        <v>2641</v>
      </c>
      <c r="N1467" s="115">
        <v>0</v>
      </c>
      <c r="O1467" s="115">
        <v>0</v>
      </c>
      <c r="P1467" s="115">
        <v>0</v>
      </c>
      <c r="Q1467" s="111" t="s">
        <v>46</v>
      </c>
      <c r="R1467" s="111" t="s">
        <v>46</v>
      </c>
      <c r="S1467" s="111" t="s">
        <v>46</v>
      </c>
      <c r="T1467" s="111" t="s">
        <v>2976</v>
      </c>
      <c r="U1467" s="116">
        <f>+IF(LEN(L4T_30[[#This Row],[KOD]])=1,1,IF(LEN(L4T_30[[#This Row],[KOD]])=8,2,IF(LEN(L4T_30[[#This Row],[KOD]])=15,3,4)))</f>
        <v>4</v>
      </c>
    </row>
    <row r="1468" spans="2:21">
      <c r="B1468" s="109" t="s">
        <v>6625</v>
      </c>
      <c r="C1468" s="110" t="s">
        <v>6626</v>
      </c>
      <c r="D1468" s="111" t="s">
        <v>46</v>
      </c>
      <c r="E1468" s="112" t="s">
        <v>46</v>
      </c>
      <c r="F1468" s="111" t="s">
        <v>46</v>
      </c>
      <c r="G1468" s="112" t="s">
        <v>46</v>
      </c>
      <c r="H1468" s="113">
        <v>0</v>
      </c>
      <c r="I1468" s="113">
        <v>0</v>
      </c>
      <c r="J1468" s="112" t="s">
        <v>6144</v>
      </c>
      <c r="K1468" s="114">
        <v>0</v>
      </c>
      <c r="L1468" s="114" t="s">
        <v>1579</v>
      </c>
      <c r="M1468" s="111" t="s">
        <v>2641</v>
      </c>
      <c r="N1468" s="115">
        <v>0</v>
      </c>
      <c r="O1468" s="115">
        <v>0</v>
      </c>
      <c r="P1468" s="115">
        <v>0</v>
      </c>
      <c r="Q1468" s="111" t="s">
        <v>46</v>
      </c>
      <c r="R1468" s="111" t="s">
        <v>46</v>
      </c>
      <c r="S1468" s="111" t="s">
        <v>46</v>
      </c>
      <c r="T1468" s="111" t="s">
        <v>6189</v>
      </c>
      <c r="U1468" s="116">
        <f>+IF(LEN(L4T_30[[#This Row],[KOD]])=1,1,IF(LEN(L4T_30[[#This Row],[KOD]])=8,2,IF(LEN(L4T_30[[#This Row],[KOD]])=15,3,4)))</f>
        <v>4</v>
      </c>
    </row>
    <row r="1469" spans="2:21">
      <c r="B1469" s="109" t="s">
        <v>7511</v>
      </c>
      <c r="C1469" s="110" t="s">
        <v>7586</v>
      </c>
      <c r="D1469" s="111" t="s">
        <v>44</v>
      </c>
      <c r="E1469" s="112" t="s">
        <v>46</v>
      </c>
      <c r="F1469" s="111" t="s">
        <v>46</v>
      </c>
      <c r="G1469" s="112" t="s">
        <v>46</v>
      </c>
      <c r="H1469" s="113">
        <v>0</v>
      </c>
      <c r="I1469" s="113">
        <v>0</v>
      </c>
      <c r="J1469" s="112" t="s">
        <v>46</v>
      </c>
      <c r="K1469" s="114">
        <v>0</v>
      </c>
      <c r="L1469" s="114" t="s">
        <v>1579</v>
      </c>
      <c r="M1469" s="111" t="s">
        <v>46</v>
      </c>
      <c r="N1469" s="115">
        <v>0</v>
      </c>
      <c r="O1469" s="115">
        <v>0</v>
      </c>
      <c r="P1469" s="115">
        <v>0</v>
      </c>
      <c r="Q1469" s="111" t="s">
        <v>46</v>
      </c>
      <c r="R1469" s="111" t="s">
        <v>46</v>
      </c>
      <c r="S1469" s="111" t="s">
        <v>46</v>
      </c>
      <c r="T1469" s="111" t="s">
        <v>5416</v>
      </c>
      <c r="U1469" s="116">
        <f>+IF(LEN(L4T_30[[#This Row],[KOD]])=1,1,IF(LEN(L4T_30[[#This Row],[KOD]])=8,2,IF(LEN(L4T_30[[#This Row],[KOD]])=15,3,4)))</f>
        <v>4</v>
      </c>
    </row>
    <row r="1470" spans="2:21">
      <c r="B1470" s="109" t="s">
        <v>6627</v>
      </c>
      <c r="C1470" s="110" t="s">
        <v>6628</v>
      </c>
      <c r="D1470" s="111" t="s">
        <v>46</v>
      </c>
      <c r="E1470" s="112" t="s">
        <v>46</v>
      </c>
      <c r="F1470" s="111" t="s">
        <v>46</v>
      </c>
      <c r="G1470" s="112" t="s">
        <v>46</v>
      </c>
      <c r="H1470" s="113">
        <v>0</v>
      </c>
      <c r="I1470" s="113">
        <v>0</v>
      </c>
      <c r="J1470" s="112" t="s">
        <v>6144</v>
      </c>
      <c r="K1470" s="114">
        <v>0</v>
      </c>
      <c r="L1470" s="114" t="s">
        <v>1579</v>
      </c>
      <c r="M1470" s="111" t="s">
        <v>2641</v>
      </c>
      <c r="N1470" s="115">
        <v>0</v>
      </c>
      <c r="O1470" s="115">
        <v>0</v>
      </c>
      <c r="P1470" s="115">
        <v>0</v>
      </c>
      <c r="Q1470" s="111" t="s">
        <v>46</v>
      </c>
      <c r="R1470" s="111" t="s">
        <v>46</v>
      </c>
      <c r="S1470" s="111" t="s">
        <v>46</v>
      </c>
      <c r="T1470" s="111" t="s">
        <v>3516</v>
      </c>
      <c r="U1470" s="116">
        <f>+IF(LEN(L4T_30[[#This Row],[KOD]])=1,1,IF(LEN(L4T_30[[#This Row],[KOD]])=8,2,IF(LEN(L4T_30[[#This Row],[KOD]])=15,3,4)))</f>
        <v>4</v>
      </c>
    </row>
    <row r="1471" spans="2:21">
      <c r="B1471" s="109" t="s">
        <v>7512</v>
      </c>
      <c r="C1471" s="110" t="s">
        <v>7587</v>
      </c>
      <c r="D1471" s="111" t="s">
        <v>5250</v>
      </c>
      <c r="E1471" s="112" t="s">
        <v>46</v>
      </c>
      <c r="F1471" s="111" t="s">
        <v>46</v>
      </c>
      <c r="G1471" s="112" t="s">
        <v>46</v>
      </c>
      <c r="H1471" s="113">
        <v>0</v>
      </c>
      <c r="I1471" s="113">
        <v>0</v>
      </c>
      <c r="J1471" s="112" t="s">
        <v>46</v>
      </c>
      <c r="K1471" s="114">
        <v>0</v>
      </c>
      <c r="L1471" s="114" t="s">
        <v>1579</v>
      </c>
      <c r="M1471" s="111" t="s">
        <v>46</v>
      </c>
      <c r="N1471" s="115">
        <v>0</v>
      </c>
      <c r="O1471" s="115">
        <v>0</v>
      </c>
      <c r="P1471" s="115">
        <v>0</v>
      </c>
      <c r="Q1471" s="111" t="s">
        <v>46</v>
      </c>
      <c r="R1471" s="111" t="s">
        <v>46</v>
      </c>
      <c r="S1471" s="111" t="s">
        <v>46</v>
      </c>
      <c r="T1471" s="111" t="s">
        <v>3520</v>
      </c>
      <c r="U1471" s="116">
        <f>+IF(LEN(L4T_30[[#This Row],[KOD]])=1,1,IF(LEN(L4T_30[[#This Row],[KOD]])=8,2,IF(LEN(L4T_30[[#This Row],[KOD]])=15,3,4)))</f>
        <v>4</v>
      </c>
    </row>
    <row r="1472" spans="2:21">
      <c r="B1472" s="109" t="s">
        <v>6629</v>
      </c>
      <c r="C1472" s="110" t="s">
        <v>6630</v>
      </c>
      <c r="D1472" s="111" t="s">
        <v>46</v>
      </c>
      <c r="E1472" s="112" t="s">
        <v>46</v>
      </c>
      <c r="F1472" s="111" t="s">
        <v>46</v>
      </c>
      <c r="G1472" s="112" t="s">
        <v>46</v>
      </c>
      <c r="H1472" s="113">
        <v>0</v>
      </c>
      <c r="I1472" s="113">
        <v>0</v>
      </c>
      <c r="J1472" s="112" t="s">
        <v>6144</v>
      </c>
      <c r="K1472" s="114">
        <v>0</v>
      </c>
      <c r="L1472" s="114" t="s">
        <v>1579</v>
      </c>
      <c r="M1472" s="111" t="s">
        <v>2641</v>
      </c>
      <c r="N1472" s="115">
        <v>0</v>
      </c>
      <c r="O1472" s="115">
        <v>0</v>
      </c>
      <c r="P1472" s="115">
        <v>0</v>
      </c>
      <c r="Q1472" s="111" t="s">
        <v>46</v>
      </c>
      <c r="R1472" s="111" t="s">
        <v>46</v>
      </c>
      <c r="S1472" s="111" t="s">
        <v>46</v>
      </c>
      <c r="T1472" s="111" t="s">
        <v>3540</v>
      </c>
      <c r="U1472" s="116">
        <f>+IF(LEN(L4T_30[[#This Row],[KOD]])=1,1,IF(LEN(L4T_30[[#This Row],[KOD]])=8,2,IF(LEN(L4T_30[[#This Row],[KOD]])=15,3,4)))</f>
        <v>4</v>
      </c>
    </row>
    <row r="1473" spans="2:21">
      <c r="B1473" s="109" t="s">
        <v>6631</v>
      </c>
      <c r="C1473" s="110" t="s">
        <v>6632</v>
      </c>
      <c r="D1473" s="111" t="s">
        <v>46</v>
      </c>
      <c r="E1473" s="112" t="s">
        <v>46</v>
      </c>
      <c r="F1473" s="111" t="s">
        <v>46</v>
      </c>
      <c r="G1473" s="112" t="s">
        <v>46</v>
      </c>
      <c r="H1473" s="113">
        <v>0</v>
      </c>
      <c r="I1473" s="113">
        <v>0</v>
      </c>
      <c r="J1473" s="112" t="s">
        <v>6144</v>
      </c>
      <c r="K1473" s="114">
        <v>0</v>
      </c>
      <c r="L1473" s="114" t="s">
        <v>1579</v>
      </c>
      <c r="M1473" s="111" t="s">
        <v>2641</v>
      </c>
      <c r="N1473" s="115">
        <v>0</v>
      </c>
      <c r="O1473" s="115">
        <v>0</v>
      </c>
      <c r="P1473" s="115">
        <v>0</v>
      </c>
      <c r="Q1473" s="111" t="s">
        <v>46</v>
      </c>
      <c r="R1473" s="111" t="s">
        <v>46</v>
      </c>
      <c r="S1473" s="111" t="s">
        <v>46</v>
      </c>
      <c r="T1473" s="111" t="s">
        <v>5290</v>
      </c>
      <c r="U1473" s="116">
        <f>+IF(LEN(L4T_30[[#This Row],[KOD]])=1,1,IF(LEN(L4T_30[[#This Row],[KOD]])=8,2,IF(LEN(L4T_30[[#This Row],[KOD]])=15,3,4)))</f>
        <v>4</v>
      </c>
    </row>
    <row r="1474" spans="2:21">
      <c r="B1474" s="109" t="s">
        <v>6633</v>
      </c>
      <c r="C1474" s="110" t="s">
        <v>6634</v>
      </c>
      <c r="D1474" s="111" t="s">
        <v>46</v>
      </c>
      <c r="E1474" s="112" t="s">
        <v>46</v>
      </c>
      <c r="F1474" s="111" t="s">
        <v>46</v>
      </c>
      <c r="G1474" s="112" t="s">
        <v>46</v>
      </c>
      <c r="H1474" s="113">
        <v>0</v>
      </c>
      <c r="I1474" s="113">
        <v>0</v>
      </c>
      <c r="J1474" s="112" t="s">
        <v>6144</v>
      </c>
      <c r="K1474" s="114">
        <v>0</v>
      </c>
      <c r="L1474" s="114" t="s">
        <v>1579</v>
      </c>
      <c r="M1474" s="111" t="s">
        <v>2641</v>
      </c>
      <c r="N1474" s="115">
        <v>0</v>
      </c>
      <c r="O1474" s="115">
        <v>0</v>
      </c>
      <c r="P1474" s="115">
        <v>0</v>
      </c>
      <c r="Q1474" s="111" t="s">
        <v>46</v>
      </c>
      <c r="R1474" s="111" t="s">
        <v>46</v>
      </c>
      <c r="S1474" s="111" t="s">
        <v>46</v>
      </c>
      <c r="T1474" s="111" t="s">
        <v>2987</v>
      </c>
      <c r="U1474" s="116">
        <f>+IF(LEN(L4T_30[[#This Row],[KOD]])=1,1,IF(LEN(L4T_30[[#This Row],[KOD]])=8,2,IF(LEN(L4T_30[[#This Row],[KOD]])=15,3,4)))</f>
        <v>4</v>
      </c>
    </row>
    <row r="1475" spans="2:21">
      <c r="B1475" s="99" t="s">
        <v>6635</v>
      </c>
      <c r="C1475" s="33" t="s">
        <v>6636</v>
      </c>
      <c r="D1475" s="35" t="s">
        <v>46</v>
      </c>
      <c r="E1475" s="100" t="s">
        <v>46</v>
      </c>
      <c r="F1475" s="35" t="s">
        <v>46</v>
      </c>
      <c r="G1475" s="100" t="s">
        <v>46</v>
      </c>
      <c r="H1475" s="37">
        <v>0</v>
      </c>
      <c r="I1475" s="37">
        <v>0</v>
      </c>
      <c r="J1475" s="100" t="s">
        <v>46</v>
      </c>
      <c r="K1475" s="101">
        <v>0</v>
      </c>
      <c r="L1475" s="101" t="s">
        <v>46</v>
      </c>
      <c r="M1475" s="35" t="s">
        <v>46</v>
      </c>
      <c r="N1475" s="102">
        <v>0</v>
      </c>
      <c r="O1475" s="102">
        <v>0</v>
      </c>
      <c r="P1475" s="102">
        <v>0</v>
      </c>
      <c r="Q1475" s="35" t="s">
        <v>46</v>
      </c>
      <c r="R1475" s="35" t="s">
        <v>6637</v>
      </c>
      <c r="S1475" s="35" t="s">
        <v>46</v>
      </c>
      <c r="T1475" s="35" t="s">
        <v>46</v>
      </c>
      <c r="U1475" s="103">
        <f>+IF(LEN(L4T_30[[#This Row],[KOD]])=1,1,IF(LEN(L4T_30[[#This Row],[KOD]])=8,2,IF(LEN(L4T_30[[#This Row],[KOD]])=15,3,4)))</f>
        <v>2</v>
      </c>
    </row>
    <row r="1476" spans="2:21">
      <c r="B1476" s="104" t="s">
        <v>6638</v>
      </c>
      <c r="C1476" s="41" t="s">
        <v>6639</v>
      </c>
      <c r="D1476" s="43" t="s">
        <v>46</v>
      </c>
      <c r="E1476" s="105" t="s">
        <v>46</v>
      </c>
      <c r="F1476" s="43" t="s">
        <v>46</v>
      </c>
      <c r="G1476" s="105" t="s">
        <v>46</v>
      </c>
      <c r="H1476" s="45">
        <v>0</v>
      </c>
      <c r="I1476" s="45">
        <v>0</v>
      </c>
      <c r="J1476" s="105" t="s">
        <v>46</v>
      </c>
      <c r="K1476" s="106">
        <v>0</v>
      </c>
      <c r="L1476" s="106" t="s">
        <v>46</v>
      </c>
      <c r="M1476" s="43" t="s">
        <v>46</v>
      </c>
      <c r="N1476" s="107">
        <v>0</v>
      </c>
      <c r="O1476" s="107">
        <v>0</v>
      </c>
      <c r="P1476" s="107">
        <v>0</v>
      </c>
      <c r="Q1476" s="43" t="s">
        <v>46</v>
      </c>
      <c r="R1476" s="43" t="s">
        <v>46</v>
      </c>
      <c r="S1476" s="43" t="s">
        <v>6640</v>
      </c>
      <c r="T1476" s="43" t="s">
        <v>46</v>
      </c>
      <c r="U1476" s="108">
        <f>+IF(LEN(L4T_30[[#This Row],[KOD]])=1,1,IF(LEN(L4T_30[[#This Row],[KOD]])=8,2,IF(LEN(L4T_30[[#This Row],[KOD]])=15,3,4)))</f>
        <v>3</v>
      </c>
    </row>
    <row r="1477" spans="2:21">
      <c r="B1477" s="109" t="s">
        <v>6641</v>
      </c>
      <c r="C1477" s="110" t="s">
        <v>6642</v>
      </c>
      <c r="D1477" s="111" t="s">
        <v>2913</v>
      </c>
      <c r="E1477" s="112" t="s">
        <v>46</v>
      </c>
      <c r="F1477" s="111" t="s">
        <v>46</v>
      </c>
      <c r="G1477" s="112" t="s">
        <v>46</v>
      </c>
      <c r="H1477" s="113">
        <v>0</v>
      </c>
      <c r="I1477" s="113">
        <v>0</v>
      </c>
      <c r="J1477" s="112" t="s">
        <v>5182</v>
      </c>
      <c r="K1477" s="114">
        <v>1</v>
      </c>
      <c r="L1477" s="114" t="s">
        <v>5134</v>
      </c>
      <c r="M1477" s="111" t="s">
        <v>2641</v>
      </c>
      <c r="N1477" s="115">
        <v>0</v>
      </c>
      <c r="O1477" s="115">
        <v>0</v>
      </c>
      <c r="P1477" s="115">
        <v>0</v>
      </c>
      <c r="Q1477" s="111" t="s">
        <v>46</v>
      </c>
      <c r="R1477" s="111" t="s">
        <v>46</v>
      </c>
      <c r="S1477" s="111" t="s">
        <v>46</v>
      </c>
      <c r="T1477" s="111" t="s">
        <v>5290</v>
      </c>
      <c r="U1477" s="116">
        <f>+IF(LEN(L4T_30[[#This Row],[KOD]])=1,1,IF(LEN(L4T_30[[#This Row],[KOD]])=8,2,IF(LEN(L4T_30[[#This Row],[KOD]])=15,3,4)))</f>
        <v>4</v>
      </c>
    </row>
    <row r="1478" spans="2:21">
      <c r="B1478" s="99" t="s">
        <v>6643</v>
      </c>
      <c r="C1478" s="33" t="s">
        <v>6644</v>
      </c>
      <c r="D1478" s="35" t="s">
        <v>46</v>
      </c>
      <c r="E1478" s="100" t="s">
        <v>46</v>
      </c>
      <c r="F1478" s="35" t="s">
        <v>46</v>
      </c>
      <c r="G1478" s="100" t="s">
        <v>46</v>
      </c>
      <c r="H1478" s="37">
        <v>0</v>
      </c>
      <c r="I1478" s="37">
        <v>0</v>
      </c>
      <c r="J1478" s="100" t="s">
        <v>46</v>
      </c>
      <c r="K1478" s="101">
        <v>0</v>
      </c>
      <c r="L1478" s="101" t="s">
        <v>46</v>
      </c>
      <c r="M1478" s="35" t="s">
        <v>46</v>
      </c>
      <c r="N1478" s="102">
        <v>0</v>
      </c>
      <c r="O1478" s="102">
        <v>0</v>
      </c>
      <c r="P1478" s="102">
        <v>0</v>
      </c>
      <c r="Q1478" s="35" t="s">
        <v>46</v>
      </c>
      <c r="R1478" s="35" t="s">
        <v>6645</v>
      </c>
      <c r="S1478" s="35" t="s">
        <v>46</v>
      </c>
      <c r="T1478" s="35" t="s">
        <v>46</v>
      </c>
      <c r="U1478" s="103">
        <f>+IF(LEN(L4T_30[[#This Row],[KOD]])=1,1,IF(LEN(L4T_30[[#This Row],[KOD]])=8,2,IF(LEN(L4T_30[[#This Row],[KOD]])=15,3,4)))</f>
        <v>2</v>
      </c>
    </row>
    <row r="1479" spans="2:21">
      <c r="B1479" s="104" t="s">
        <v>6646</v>
      </c>
      <c r="C1479" s="41" t="s">
        <v>6647</v>
      </c>
      <c r="D1479" s="43" t="s">
        <v>46</v>
      </c>
      <c r="E1479" s="105" t="s">
        <v>46</v>
      </c>
      <c r="F1479" s="43" t="s">
        <v>46</v>
      </c>
      <c r="G1479" s="105" t="s">
        <v>46</v>
      </c>
      <c r="H1479" s="45">
        <v>0</v>
      </c>
      <c r="I1479" s="45">
        <v>0</v>
      </c>
      <c r="J1479" s="105" t="s">
        <v>46</v>
      </c>
      <c r="K1479" s="106">
        <v>0</v>
      </c>
      <c r="L1479" s="106" t="s">
        <v>46</v>
      </c>
      <c r="M1479" s="43" t="s">
        <v>46</v>
      </c>
      <c r="N1479" s="107">
        <v>0</v>
      </c>
      <c r="O1479" s="107">
        <v>0</v>
      </c>
      <c r="P1479" s="107">
        <v>0</v>
      </c>
      <c r="Q1479" s="43" t="s">
        <v>46</v>
      </c>
      <c r="R1479" s="43" t="s">
        <v>46</v>
      </c>
      <c r="S1479" s="43" t="s">
        <v>6648</v>
      </c>
      <c r="T1479" s="43" t="s">
        <v>46</v>
      </c>
      <c r="U1479" s="108">
        <f>+IF(LEN(L4T_30[[#This Row],[KOD]])=1,1,IF(LEN(L4T_30[[#This Row],[KOD]])=8,2,IF(LEN(L4T_30[[#This Row],[KOD]])=15,3,4)))</f>
        <v>3</v>
      </c>
    </row>
    <row r="1480" spans="2:21">
      <c r="B1480" s="109" t="s">
        <v>6649</v>
      </c>
      <c r="C1480" s="110" t="s">
        <v>6650</v>
      </c>
      <c r="D1480" s="111" t="s">
        <v>6462</v>
      </c>
      <c r="E1480" s="112" t="s">
        <v>46</v>
      </c>
      <c r="F1480" s="111" t="s">
        <v>46</v>
      </c>
      <c r="G1480" s="112" t="s">
        <v>46</v>
      </c>
      <c r="H1480" s="113">
        <v>0</v>
      </c>
      <c r="I1480" s="113">
        <v>0</v>
      </c>
      <c r="J1480" s="112" t="s">
        <v>6651</v>
      </c>
      <c r="K1480" s="114">
        <v>1</v>
      </c>
      <c r="L1480" s="114" t="s">
        <v>5134</v>
      </c>
      <c r="M1480" s="111" t="s">
        <v>2641</v>
      </c>
      <c r="N1480" s="115">
        <v>0</v>
      </c>
      <c r="O1480" s="115">
        <v>0</v>
      </c>
      <c r="P1480" s="115">
        <v>0</v>
      </c>
      <c r="Q1480" s="111" t="s">
        <v>46</v>
      </c>
      <c r="R1480" s="111" t="s">
        <v>46</v>
      </c>
      <c r="S1480" s="111" t="s">
        <v>46</v>
      </c>
      <c r="T1480" s="111" t="s">
        <v>3540</v>
      </c>
      <c r="U1480" s="116">
        <f>+IF(LEN(L4T_30[[#This Row],[KOD]])=1,1,IF(LEN(L4T_30[[#This Row],[KOD]])=8,2,IF(LEN(L4T_30[[#This Row],[KOD]])=15,3,4)))</f>
        <v>4</v>
      </c>
    </row>
    <row r="1481" spans="2:21">
      <c r="B1481" s="109" t="s">
        <v>6652</v>
      </c>
      <c r="C1481" s="110" t="s">
        <v>6653</v>
      </c>
      <c r="D1481" s="111" t="s">
        <v>2913</v>
      </c>
      <c r="E1481" s="112" t="s">
        <v>46</v>
      </c>
      <c r="F1481" s="111" t="s">
        <v>46</v>
      </c>
      <c r="G1481" s="112" t="s">
        <v>46</v>
      </c>
      <c r="H1481" s="113">
        <v>0</v>
      </c>
      <c r="I1481" s="113">
        <v>0</v>
      </c>
      <c r="J1481" s="112" t="s">
        <v>6651</v>
      </c>
      <c r="K1481" s="114">
        <v>1</v>
      </c>
      <c r="L1481" s="114" t="s">
        <v>5134</v>
      </c>
      <c r="M1481" s="111" t="s">
        <v>2641</v>
      </c>
      <c r="N1481" s="115">
        <v>0</v>
      </c>
      <c r="O1481" s="115">
        <v>0</v>
      </c>
      <c r="P1481" s="115">
        <v>0</v>
      </c>
      <c r="Q1481" s="111" t="s">
        <v>46</v>
      </c>
      <c r="R1481" s="111" t="s">
        <v>46</v>
      </c>
      <c r="S1481" s="111" t="s">
        <v>46</v>
      </c>
      <c r="T1481" s="111" t="s">
        <v>5321</v>
      </c>
      <c r="U1481" s="116">
        <f>+IF(LEN(L4T_30[[#This Row],[KOD]])=1,1,IF(LEN(L4T_30[[#This Row],[KOD]])=8,2,IF(LEN(L4T_30[[#This Row],[KOD]])=15,3,4)))</f>
        <v>4</v>
      </c>
    </row>
    <row r="1482" spans="2:21">
      <c r="B1482" s="109" t="s">
        <v>6654</v>
      </c>
      <c r="C1482" s="110" t="s">
        <v>6655</v>
      </c>
      <c r="D1482" s="111" t="s">
        <v>6462</v>
      </c>
      <c r="E1482" s="112" t="s">
        <v>46</v>
      </c>
      <c r="F1482" s="111" t="s">
        <v>46</v>
      </c>
      <c r="G1482" s="112" t="s">
        <v>46</v>
      </c>
      <c r="H1482" s="113">
        <v>0</v>
      </c>
      <c r="I1482" s="113">
        <v>0</v>
      </c>
      <c r="J1482" s="112" t="s">
        <v>6651</v>
      </c>
      <c r="K1482" s="114">
        <v>1</v>
      </c>
      <c r="L1482" s="114" t="s">
        <v>1579</v>
      </c>
      <c r="M1482" s="111" t="s">
        <v>2641</v>
      </c>
      <c r="N1482" s="115">
        <v>0</v>
      </c>
      <c r="O1482" s="115">
        <v>0</v>
      </c>
      <c r="P1482" s="115">
        <v>0</v>
      </c>
      <c r="Q1482" s="111" t="s">
        <v>46</v>
      </c>
      <c r="R1482" s="111" t="s">
        <v>46</v>
      </c>
      <c r="S1482" s="111" t="s">
        <v>46</v>
      </c>
      <c r="T1482" s="111" t="s">
        <v>5331</v>
      </c>
      <c r="U1482" s="116">
        <f>+IF(LEN(L4T_30[[#This Row],[KOD]])=1,1,IF(LEN(L4T_30[[#This Row],[KOD]])=8,2,IF(LEN(L4T_30[[#This Row],[KOD]])=15,3,4)))</f>
        <v>4</v>
      </c>
    </row>
    <row r="1483" spans="2:21">
      <c r="B1483" s="109" t="s">
        <v>6656</v>
      </c>
      <c r="C1483" s="110" t="s">
        <v>6657</v>
      </c>
      <c r="D1483" s="111" t="s">
        <v>2913</v>
      </c>
      <c r="E1483" s="112" t="s">
        <v>46</v>
      </c>
      <c r="F1483" s="111" t="s">
        <v>46</v>
      </c>
      <c r="G1483" s="112" t="s">
        <v>46</v>
      </c>
      <c r="H1483" s="113">
        <v>0</v>
      </c>
      <c r="I1483" s="113">
        <v>0</v>
      </c>
      <c r="J1483" s="112" t="s">
        <v>6651</v>
      </c>
      <c r="K1483" s="114">
        <v>1</v>
      </c>
      <c r="L1483" s="114" t="s">
        <v>1579</v>
      </c>
      <c r="M1483" s="111" t="s">
        <v>2641</v>
      </c>
      <c r="N1483" s="115">
        <v>0</v>
      </c>
      <c r="O1483" s="115">
        <v>0</v>
      </c>
      <c r="P1483" s="115">
        <v>0</v>
      </c>
      <c r="Q1483" s="111" t="s">
        <v>46</v>
      </c>
      <c r="R1483" s="111" t="s">
        <v>46</v>
      </c>
      <c r="S1483" s="111" t="s">
        <v>46</v>
      </c>
      <c r="T1483" s="111" t="s">
        <v>2982</v>
      </c>
      <c r="U1483" s="116">
        <f>+IF(LEN(L4T_30[[#This Row],[KOD]])=1,1,IF(LEN(L4T_30[[#This Row],[KOD]])=8,2,IF(LEN(L4T_30[[#This Row],[KOD]])=15,3,4)))</f>
        <v>4</v>
      </c>
    </row>
    <row r="1484" spans="2:21">
      <c r="B1484" s="109" t="s">
        <v>6658</v>
      </c>
      <c r="C1484" s="110" t="s">
        <v>6659</v>
      </c>
      <c r="D1484" s="111" t="s">
        <v>2913</v>
      </c>
      <c r="E1484" s="112" t="s">
        <v>46</v>
      </c>
      <c r="F1484" s="111" t="s">
        <v>46</v>
      </c>
      <c r="G1484" s="112" t="s">
        <v>46</v>
      </c>
      <c r="H1484" s="113">
        <v>0</v>
      </c>
      <c r="I1484" s="113">
        <v>0</v>
      </c>
      <c r="J1484" s="112" t="s">
        <v>6651</v>
      </c>
      <c r="K1484" s="114">
        <v>1</v>
      </c>
      <c r="L1484" s="114" t="s">
        <v>5134</v>
      </c>
      <c r="M1484" s="111" t="s">
        <v>2641</v>
      </c>
      <c r="N1484" s="115">
        <v>0</v>
      </c>
      <c r="O1484" s="115">
        <v>0</v>
      </c>
      <c r="P1484" s="115">
        <v>0</v>
      </c>
      <c r="Q1484" s="111" t="s">
        <v>46</v>
      </c>
      <c r="R1484" s="111" t="s">
        <v>46</v>
      </c>
      <c r="S1484" s="111" t="s">
        <v>46</v>
      </c>
      <c r="T1484" s="111" t="s">
        <v>5334</v>
      </c>
      <c r="U1484" s="116">
        <f>+IF(LEN(L4T_30[[#This Row],[KOD]])=1,1,IF(LEN(L4T_30[[#This Row],[KOD]])=8,2,IF(LEN(L4T_30[[#This Row],[KOD]])=15,3,4)))</f>
        <v>4</v>
      </c>
    </row>
    <row r="1485" spans="2:21">
      <c r="B1485" s="109" t="s">
        <v>6660</v>
      </c>
      <c r="C1485" s="110" t="s">
        <v>6661</v>
      </c>
      <c r="D1485" s="111" t="s">
        <v>2913</v>
      </c>
      <c r="E1485" s="112" t="s">
        <v>46</v>
      </c>
      <c r="F1485" s="111" t="s">
        <v>46</v>
      </c>
      <c r="G1485" s="112" t="s">
        <v>46</v>
      </c>
      <c r="H1485" s="113">
        <v>0</v>
      </c>
      <c r="I1485" s="113">
        <v>0</v>
      </c>
      <c r="J1485" s="112" t="s">
        <v>6651</v>
      </c>
      <c r="K1485" s="114">
        <v>1</v>
      </c>
      <c r="L1485" s="114" t="s">
        <v>5134</v>
      </c>
      <c r="M1485" s="111" t="s">
        <v>2641</v>
      </c>
      <c r="N1485" s="115">
        <v>0</v>
      </c>
      <c r="O1485" s="115">
        <v>0</v>
      </c>
      <c r="P1485" s="115">
        <v>0</v>
      </c>
      <c r="Q1485" s="111" t="s">
        <v>46</v>
      </c>
      <c r="R1485" s="111" t="s">
        <v>46</v>
      </c>
      <c r="S1485" s="111" t="s">
        <v>46</v>
      </c>
      <c r="T1485" s="111" t="s">
        <v>5282</v>
      </c>
      <c r="U1485" s="116">
        <f>+IF(LEN(L4T_30[[#This Row],[KOD]])=1,1,IF(LEN(L4T_30[[#This Row],[KOD]])=8,2,IF(LEN(L4T_30[[#This Row],[KOD]])=15,3,4)))</f>
        <v>4</v>
      </c>
    </row>
    <row r="1486" spans="2:21">
      <c r="B1486" s="109" t="s">
        <v>6662</v>
      </c>
      <c r="C1486" s="110" t="s">
        <v>6663</v>
      </c>
      <c r="D1486" s="111" t="s">
        <v>2913</v>
      </c>
      <c r="E1486" s="112" t="s">
        <v>46</v>
      </c>
      <c r="F1486" s="111" t="s">
        <v>46</v>
      </c>
      <c r="G1486" s="112" t="s">
        <v>46</v>
      </c>
      <c r="H1486" s="113">
        <v>0</v>
      </c>
      <c r="I1486" s="113">
        <v>0</v>
      </c>
      <c r="J1486" s="112" t="s">
        <v>6651</v>
      </c>
      <c r="K1486" s="114">
        <v>1</v>
      </c>
      <c r="L1486" s="114" t="s">
        <v>5134</v>
      </c>
      <c r="M1486" s="111" t="s">
        <v>2641</v>
      </c>
      <c r="N1486" s="115">
        <v>0</v>
      </c>
      <c r="O1486" s="115">
        <v>0</v>
      </c>
      <c r="P1486" s="115">
        <v>0</v>
      </c>
      <c r="Q1486" s="111" t="s">
        <v>46</v>
      </c>
      <c r="R1486" s="111" t="s">
        <v>46</v>
      </c>
      <c r="S1486" s="111" t="s">
        <v>46</v>
      </c>
      <c r="T1486" s="111" t="s">
        <v>5578</v>
      </c>
      <c r="U1486" s="116">
        <f>+IF(LEN(L4T_30[[#This Row],[KOD]])=1,1,IF(LEN(L4T_30[[#This Row],[KOD]])=8,2,IF(LEN(L4T_30[[#This Row],[KOD]])=15,3,4)))</f>
        <v>4</v>
      </c>
    </row>
    <row r="1487" spans="2:21">
      <c r="B1487" s="109" t="s">
        <v>6664</v>
      </c>
      <c r="C1487" s="110" t="s">
        <v>6665</v>
      </c>
      <c r="D1487" s="111" t="s">
        <v>2913</v>
      </c>
      <c r="E1487" s="112" t="s">
        <v>46</v>
      </c>
      <c r="F1487" s="111" t="s">
        <v>46</v>
      </c>
      <c r="G1487" s="112" t="s">
        <v>46</v>
      </c>
      <c r="H1487" s="113">
        <v>0</v>
      </c>
      <c r="I1487" s="113">
        <v>0</v>
      </c>
      <c r="J1487" s="112" t="s">
        <v>6651</v>
      </c>
      <c r="K1487" s="114">
        <v>1</v>
      </c>
      <c r="L1487" s="114" t="s">
        <v>5134</v>
      </c>
      <c r="M1487" s="111" t="s">
        <v>2641</v>
      </c>
      <c r="N1487" s="115">
        <v>0</v>
      </c>
      <c r="O1487" s="115">
        <v>0</v>
      </c>
      <c r="P1487" s="115">
        <v>0</v>
      </c>
      <c r="Q1487" s="111" t="s">
        <v>46</v>
      </c>
      <c r="R1487" s="111" t="s">
        <v>46</v>
      </c>
      <c r="S1487" s="111" t="s">
        <v>46</v>
      </c>
      <c r="T1487" s="111" t="s">
        <v>5581</v>
      </c>
      <c r="U1487" s="116">
        <f>+IF(LEN(L4T_30[[#This Row],[KOD]])=1,1,IF(LEN(L4T_30[[#This Row],[KOD]])=8,2,IF(LEN(L4T_30[[#This Row],[KOD]])=15,3,4)))</f>
        <v>4</v>
      </c>
    </row>
    <row r="1488" spans="2:21">
      <c r="B1488" s="109" t="s">
        <v>6666</v>
      </c>
      <c r="C1488" s="110" t="s">
        <v>6667</v>
      </c>
      <c r="D1488" s="111" t="s">
        <v>2913</v>
      </c>
      <c r="E1488" s="112" t="s">
        <v>46</v>
      </c>
      <c r="F1488" s="111" t="s">
        <v>46</v>
      </c>
      <c r="G1488" s="112" t="s">
        <v>46</v>
      </c>
      <c r="H1488" s="113">
        <v>0</v>
      </c>
      <c r="I1488" s="113">
        <v>0</v>
      </c>
      <c r="J1488" s="112" t="s">
        <v>6651</v>
      </c>
      <c r="K1488" s="114">
        <v>1</v>
      </c>
      <c r="L1488" s="114" t="s">
        <v>5134</v>
      </c>
      <c r="M1488" s="111" t="s">
        <v>2641</v>
      </c>
      <c r="N1488" s="115">
        <v>0</v>
      </c>
      <c r="O1488" s="115">
        <v>0</v>
      </c>
      <c r="P1488" s="115">
        <v>0</v>
      </c>
      <c r="Q1488" s="111" t="s">
        <v>46</v>
      </c>
      <c r="R1488" s="111" t="s">
        <v>46</v>
      </c>
      <c r="S1488" s="111" t="s">
        <v>46</v>
      </c>
      <c r="T1488" s="111" t="s">
        <v>5584</v>
      </c>
      <c r="U1488" s="116">
        <f>+IF(LEN(L4T_30[[#This Row],[KOD]])=1,1,IF(LEN(L4T_30[[#This Row],[KOD]])=8,2,IF(LEN(L4T_30[[#This Row],[KOD]])=15,3,4)))</f>
        <v>4</v>
      </c>
    </row>
    <row r="1489" spans="2:21">
      <c r="B1489" s="109" t="s">
        <v>6668</v>
      </c>
      <c r="C1489" s="110" t="s">
        <v>6669</v>
      </c>
      <c r="D1489" s="111" t="s">
        <v>2913</v>
      </c>
      <c r="E1489" s="112" t="s">
        <v>46</v>
      </c>
      <c r="F1489" s="111" t="s">
        <v>46</v>
      </c>
      <c r="G1489" s="112" t="s">
        <v>46</v>
      </c>
      <c r="H1489" s="113">
        <v>0</v>
      </c>
      <c r="I1489" s="113">
        <v>0</v>
      </c>
      <c r="J1489" s="112" t="s">
        <v>6651</v>
      </c>
      <c r="K1489" s="114">
        <v>1</v>
      </c>
      <c r="L1489" s="114" t="s">
        <v>5134</v>
      </c>
      <c r="M1489" s="111" t="s">
        <v>2641</v>
      </c>
      <c r="N1489" s="115">
        <v>0</v>
      </c>
      <c r="O1489" s="115">
        <v>0</v>
      </c>
      <c r="P1489" s="115">
        <v>0</v>
      </c>
      <c r="Q1489" s="111" t="s">
        <v>46</v>
      </c>
      <c r="R1489" s="111" t="s">
        <v>46</v>
      </c>
      <c r="S1489" s="111" t="s">
        <v>46</v>
      </c>
      <c r="T1489" s="111" t="s">
        <v>5587</v>
      </c>
      <c r="U1489" s="116">
        <f>+IF(LEN(L4T_30[[#This Row],[KOD]])=1,1,IF(LEN(L4T_30[[#This Row],[KOD]])=8,2,IF(LEN(L4T_30[[#This Row],[KOD]])=15,3,4)))</f>
        <v>4</v>
      </c>
    </row>
    <row r="1490" spans="2:21">
      <c r="B1490" s="109" t="s">
        <v>6670</v>
      </c>
      <c r="C1490" s="110" t="s">
        <v>6671</v>
      </c>
      <c r="D1490" s="111" t="s">
        <v>2913</v>
      </c>
      <c r="E1490" s="112" t="s">
        <v>46</v>
      </c>
      <c r="F1490" s="111" t="s">
        <v>46</v>
      </c>
      <c r="G1490" s="112" t="s">
        <v>46</v>
      </c>
      <c r="H1490" s="113">
        <v>0</v>
      </c>
      <c r="I1490" s="113">
        <v>0</v>
      </c>
      <c r="J1490" s="112" t="s">
        <v>6651</v>
      </c>
      <c r="K1490" s="114">
        <v>1</v>
      </c>
      <c r="L1490" s="114" t="s">
        <v>5134</v>
      </c>
      <c r="M1490" s="111" t="s">
        <v>2641</v>
      </c>
      <c r="N1490" s="115">
        <v>0</v>
      </c>
      <c r="O1490" s="115">
        <v>0</v>
      </c>
      <c r="P1490" s="115">
        <v>0</v>
      </c>
      <c r="Q1490" s="111" t="s">
        <v>46</v>
      </c>
      <c r="R1490" s="111" t="s">
        <v>46</v>
      </c>
      <c r="S1490" s="111" t="s">
        <v>46</v>
      </c>
      <c r="T1490" s="111" t="s">
        <v>5590</v>
      </c>
      <c r="U1490" s="116">
        <f>+IF(LEN(L4T_30[[#This Row],[KOD]])=1,1,IF(LEN(L4T_30[[#This Row],[KOD]])=8,2,IF(LEN(L4T_30[[#This Row],[KOD]])=15,3,4)))</f>
        <v>4</v>
      </c>
    </row>
    <row r="1491" spans="2:21">
      <c r="B1491" s="104" t="s">
        <v>6672</v>
      </c>
      <c r="C1491" s="41" t="s">
        <v>6673</v>
      </c>
      <c r="D1491" s="43" t="s">
        <v>46</v>
      </c>
      <c r="E1491" s="105" t="s">
        <v>46</v>
      </c>
      <c r="F1491" s="43" t="s">
        <v>46</v>
      </c>
      <c r="G1491" s="105" t="s">
        <v>46</v>
      </c>
      <c r="H1491" s="45">
        <v>0</v>
      </c>
      <c r="I1491" s="45">
        <v>0</v>
      </c>
      <c r="J1491" s="105" t="s">
        <v>46</v>
      </c>
      <c r="K1491" s="106">
        <v>0</v>
      </c>
      <c r="L1491" s="106" t="s">
        <v>46</v>
      </c>
      <c r="M1491" s="43" t="s">
        <v>46</v>
      </c>
      <c r="N1491" s="107">
        <v>0</v>
      </c>
      <c r="O1491" s="107">
        <v>0</v>
      </c>
      <c r="P1491" s="107">
        <v>0</v>
      </c>
      <c r="Q1491" s="43" t="s">
        <v>46</v>
      </c>
      <c r="R1491" s="43" t="s">
        <v>46</v>
      </c>
      <c r="S1491" s="43" t="s">
        <v>6674</v>
      </c>
      <c r="T1491" s="43" t="s">
        <v>46</v>
      </c>
      <c r="U1491" s="108">
        <f>+IF(LEN(L4T_30[[#This Row],[KOD]])=1,1,IF(LEN(L4T_30[[#This Row],[KOD]])=8,2,IF(LEN(L4T_30[[#This Row],[KOD]])=15,3,4)))</f>
        <v>3</v>
      </c>
    </row>
    <row r="1492" spans="2:21">
      <c r="B1492" s="109" t="s">
        <v>6675</v>
      </c>
      <c r="C1492" s="110" t="s">
        <v>6676</v>
      </c>
      <c r="D1492" s="111" t="s">
        <v>2913</v>
      </c>
      <c r="E1492" s="112" t="s">
        <v>46</v>
      </c>
      <c r="F1492" s="111" t="s">
        <v>46</v>
      </c>
      <c r="G1492" s="112" t="s">
        <v>46</v>
      </c>
      <c r="H1492" s="113">
        <v>0</v>
      </c>
      <c r="I1492" s="113">
        <v>0</v>
      </c>
      <c r="J1492" s="112" t="s">
        <v>5182</v>
      </c>
      <c r="K1492" s="114">
        <v>1</v>
      </c>
      <c r="L1492" s="114" t="s">
        <v>5134</v>
      </c>
      <c r="M1492" s="111" t="s">
        <v>2641</v>
      </c>
      <c r="N1492" s="115">
        <v>0</v>
      </c>
      <c r="O1492" s="115">
        <v>0</v>
      </c>
      <c r="P1492" s="115">
        <v>0</v>
      </c>
      <c r="Q1492" s="111" t="s">
        <v>46</v>
      </c>
      <c r="R1492" s="111" t="s">
        <v>46</v>
      </c>
      <c r="S1492" s="111" t="s">
        <v>46</v>
      </c>
      <c r="T1492" s="111" t="s">
        <v>3540</v>
      </c>
      <c r="U1492" s="116">
        <f>+IF(LEN(L4T_30[[#This Row],[KOD]])=1,1,IF(LEN(L4T_30[[#This Row],[KOD]])=8,2,IF(LEN(L4T_30[[#This Row],[KOD]])=15,3,4)))</f>
        <v>4</v>
      </c>
    </row>
    <row r="1493" spans="2:21">
      <c r="B1493" s="104" t="s">
        <v>6677</v>
      </c>
      <c r="C1493" s="41" t="s">
        <v>6678</v>
      </c>
      <c r="D1493" s="43" t="s">
        <v>46</v>
      </c>
      <c r="E1493" s="105" t="s">
        <v>46</v>
      </c>
      <c r="F1493" s="43" t="s">
        <v>46</v>
      </c>
      <c r="G1493" s="105" t="s">
        <v>46</v>
      </c>
      <c r="H1493" s="45">
        <v>0</v>
      </c>
      <c r="I1493" s="45">
        <v>0</v>
      </c>
      <c r="J1493" s="105" t="s">
        <v>46</v>
      </c>
      <c r="K1493" s="106">
        <v>0</v>
      </c>
      <c r="L1493" s="106" t="s">
        <v>46</v>
      </c>
      <c r="M1493" s="43" t="s">
        <v>46</v>
      </c>
      <c r="N1493" s="107">
        <v>0</v>
      </c>
      <c r="O1493" s="107">
        <v>0</v>
      </c>
      <c r="P1493" s="107">
        <v>0</v>
      </c>
      <c r="Q1493" s="43" t="s">
        <v>46</v>
      </c>
      <c r="R1493" s="43" t="s">
        <v>46</v>
      </c>
      <c r="S1493" s="43" t="s">
        <v>6679</v>
      </c>
      <c r="T1493" s="43" t="s">
        <v>46</v>
      </c>
      <c r="U1493" s="108">
        <f>+IF(LEN(L4T_30[[#This Row],[KOD]])=1,1,IF(LEN(L4T_30[[#This Row],[KOD]])=8,2,IF(LEN(L4T_30[[#This Row],[KOD]])=15,3,4)))</f>
        <v>3</v>
      </c>
    </row>
    <row r="1494" spans="2:21">
      <c r="B1494" s="109" t="s">
        <v>6680</v>
      </c>
      <c r="C1494" s="110" t="s">
        <v>6681</v>
      </c>
      <c r="D1494" s="111" t="s">
        <v>2913</v>
      </c>
      <c r="E1494" s="112" t="s">
        <v>46</v>
      </c>
      <c r="F1494" s="111" t="s">
        <v>46</v>
      </c>
      <c r="G1494" s="112" t="s">
        <v>46</v>
      </c>
      <c r="H1494" s="113">
        <v>0</v>
      </c>
      <c r="I1494" s="113">
        <v>0</v>
      </c>
      <c r="J1494" s="112" t="s">
        <v>6651</v>
      </c>
      <c r="K1494" s="114">
        <v>1</v>
      </c>
      <c r="L1494" s="114" t="s">
        <v>5134</v>
      </c>
      <c r="M1494" s="111" t="s">
        <v>2641</v>
      </c>
      <c r="N1494" s="115">
        <v>0</v>
      </c>
      <c r="O1494" s="115">
        <v>0</v>
      </c>
      <c r="P1494" s="115">
        <v>0</v>
      </c>
      <c r="Q1494" s="111" t="s">
        <v>46</v>
      </c>
      <c r="R1494" s="111" t="s">
        <v>46</v>
      </c>
      <c r="S1494" s="111" t="s">
        <v>46</v>
      </c>
      <c r="T1494" s="111" t="s">
        <v>3540</v>
      </c>
      <c r="U1494" s="116">
        <f>+IF(LEN(L4T_30[[#This Row],[KOD]])=1,1,IF(LEN(L4T_30[[#This Row],[KOD]])=8,2,IF(LEN(L4T_30[[#This Row],[KOD]])=15,3,4)))</f>
        <v>4</v>
      </c>
    </row>
    <row r="1495" spans="2:21">
      <c r="B1495" s="104" t="s">
        <v>6682</v>
      </c>
      <c r="C1495" s="41" t="s">
        <v>6683</v>
      </c>
      <c r="D1495" s="43" t="s">
        <v>46</v>
      </c>
      <c r="E1495" s="105" t="s">
        <v>46</v>
      </c>
      <c r="F1495" s="43" t="s">
        <v>46</v>
      </c>
      <c r="G1495" s="105" t="s">
        <v>46</v>
      </c>
      <c r="H1495" s="45">
        <v>0</v>
      </c>
      <c r="I1495" s="45">
        <v>0</v>
      </c>
      <c r="J1495" s="105" t="s">
        <v>46</v>
      </c>
      <c r="K1495" s="106">
        <v>0</v>
      </c>
      <c r="L1495" s="106" t="s">
        <v>46</v>
      </c>
      <c r="M1495" s="43" t="s">
        <v>46</v>
      </c>
      <c r="N1495" s="107">
        <v>0</v>
      </c>
      <c r="O1495" s="107">
        <v>0</v>
      </c>
      <c r="P1495" s="107">
        <v>0</v>
      </c>
      <c r="Q1495" s="43" t="s">
        <v>46</v>
      </c>
      <c r="R1495" s="43" t="s">
        <v>46</v>
      </c>
      <c r="S1495" s="43" t="s">
        <v>6684</v>
      </c>
      <c r="T1495" s="43" t="s">
        <v>46</v>
      </c>
      <c r="U1495" s="108">
        <f>+IF(LEN(L4T_30[[#This Row],[KOD]])=1,1,IF(LEN(L4T_30[[#This Row],[KOD]])=8,2,IF(LEN(L4T_30[[#This Row],[KOD]])=15,3,4)))</f>
        <v>3</v>
      </c>
    </row>
    <row r="1496" spans="2:21">
      <c r="B1496" s="109" t="s">
        <v>6685</v>
      </c>
      <c r="C1496" s="110" t="s">
        <v>6686</v>
      </c>
      <c r="D1496" s="111" t="s">
        <v>2913</v>
      </c>
      <c r="E1496" s="112" t="s">
        <v>46</v>
      </c>
      <c r="F1496" s="111" t="s">
        <v>46</v>
      </c>
      <c r="G1496" s="112" t="s">
        <v>46</v>
      </c>
      <c r="H1496" s="113">
        <v>0</v>
      </c>
      <c r="I1496" s="113">
        <v>0</v>
      </c>
      <c r="J1496" s="112" t="s">
        <v>6651</v>
      </c>
      <c r="K1496" s="114">
        <v>1</v>
      </c>
      <c r="L1496" s="114" t="s">
        <v>5134</v>
      </c>
      <c r="M1496" s="111" t="s">
        <v>2641</v>
      </c>
      <c r="N1496" s="115">
        <v>0</v>
      </c>
      <c r="O1496" s="115">
        <v>0</v>
      </c>
      <c r="P1496" s="115">
        <v>0</v>
      </c>
      <c r="Q1496" s="111" t="s">
        <v>46</v>
      </c>
      <c r="R1496" s="111" t="s">
        <v>46</v>
      </c>
      <c r="S1496" s="111" t="s">
        <v>46</v>
      </c>
      <c r="T1496" s="111" t="s">
        <v>3540</v>
      </c>
      <c r="U1496" s="116">
        <f>+IF(LEN(L4T_30[[#This Row],[KOD]])=1,1,IF(LEN(L4T_30[[#This Row],[KOD]])=8,2,IF(LEN(L4T_30[[#This Row],[KOD]])=15,3,4)))</f>
        <v>4</v>
      </c>
    </row>
    <row r="1497" spans="2:21">
      <c r="B1497" s="109" t="s">
        <v>6687</v>
      </c>
      <c r="C1497" s="110" t="s">
        <v>6688</v>
      </c>
      <c r="D1497" s="111" t="s">
        <v>2913</v>
      </c>
      <c r="E1497" s="112" t="s">
        <v>46</v>
      </c>
      <c r="F1497" s="111" t="s">
        <v>46</v>
      </c>
      <c r="G1497" s="112" t="s">
        <v>46</v>
      </c>
      <c r="H1497" s="113">
        <v>0</v>
      </c>
      <c r="I1497" s="113">
        <v>0</v>
      </c>
      <c r="J1497" s="112" t="s">
        <v>6651</v>
      </c>
      <c r="K1497" s="114">
        <v>1</v>
      </c>
      <c r="L1497" s="114" t="s">
        <v>5134</v>
      </c>
      <c r="M1497" s="111" t="s">
        <v>2641</v>
      </c>
      <c r="N1497" s="115">
        <v>0</v>
      </c>
      <c r="O1497" s="115">
        <v>0</v>
      </c>
      <c r="P1497" s="115">
        <v>0</v>
      </c>
      <c r="Q1497" s="111" t="s">
        <v>46</v>
      </c>
      <c r="R1497" s="111" t="s">
        <v>46</v>
      </c>
      <c r="S1497" s="111" t="s">
        <v>46</v>
      </c>
      <c r="T1497" s="111" t="s">
        <v>5321</v>
      </c>
      <c r="U1497" s="116">
        <f>+IF(LEN(L4T_30[[#This Row],[KOD]])=1,1,IF(LEN(L4T_30[[#This Row],[KOD]])=8,2,IF(LEN(L4T_30[[#This Row],[KOD]])=15,3,4)))</f>
        <v>4</v>
      </c>
    </row>
    <row r="1498" spans="2:21">
      <c r="B1498" s="109" t="s">
        <v>6689</v>
      </c>
      <c r="C1498" s="110" t="s">
        <v>6690</v>
      </c>
      <c r="D1498" s="111" t="s">
        <v>2913</v>
      </c>
      <c r="E1498" s="112" t="s">
        <v>46</v>
      </c>
      <c r="F1498" s="111" t="s">
        <v>46</v>
      </c>
      <c r="G1498" s="112" t="s">
        <v>46</v>
      </c>
      <c r="H1498" s="113">
        <v>0</v>
      </c>
      <c r="I1498" s="113">
        <v>0</v>
      </c>
      <c r="J1498" s="112" t="s">
        <v>6651</v>
      </c>
      <c r="K1498" s="114">
        <v>1</v>
      </c>
      <c r="L1498" s="114" t="s">
        <v>5134</v>
      </c>
      <c r="M1498" s="111" t="s">
        <v>2641</v>
      </c>
      <c r="N1498" s="115">
        <v>0</v>
      </c>
      <c r="O1498" s="115">
        <v>0</v>
      </c>
      <c r="P1498" s="115">
        <v>0</v>
      </c>
      <c r="Q1498" s="111" t="s">
        <v>46</v>
      </c>
      <c r="R1498" s="111" t="s">
        <v>46</v>
      </c>
      <c r="S1498" s="111" t="s">
        <v>46</v>
      </c>
      <c r="T1498" s="111" t="s">
        <v>2982</v>
      </c>
      <c r="U1498" s="116">
        <f>+IF(LEN(L4T_30[[#This Row],[KOD]])=1,1,IF(LEN(L4T_30[[#This Row],[KOD]])=8,2,IF(LEN(L4T_30[[#This Row],[KOD]])=15,3,4)))</f>
        <v>4</v>
      </c>
    </row>
    <row r="1499" spans="2:21">
      <c r="B1499" s="104" t="s">
        <v>6691</v>
      </c>
      <c r="C1499" s="41" t="s">
        <v>6692</v>
      </c>
      <c r="D1499" s="43" t="s">
        <v>46</v>
      </c>
      <c r="E1499" s="105" t="s">
        <v>46</v>
      </c>
      <c r="F1499" s="43" t="s">
        <v>46</v>
      </c>
      <c r="G1499" s="105" t="s">
        <v>46</v>
      </c>
      <c r="H1499" s="45">
        <v>0</v>
      </c>
      <c r="I1499" s="45">
        <v>0</v>
      </c>
      <c r="J1499" s="105" t="s">
        <v>46</v>
      </c>
      <c r="K1499" s="106">
        <v>0</v>
      </c>
      <c r="L1499" s="106" t="s">
        <v>46</v>
      </c>
      <c r="M1499" s="43" t="s">
        <v>46</v>
      </c>
      <c r="N1499" s="107">
        <v>0</v>
      </c>
      <c r="O1499" s="107">
        <v>0</v>
      </c>
      <c r="P1499" s="107">
        <v>0</v>
      </c>
      <c r="Q1499" s="43" t="s">
        <v>46</v>
      </c>
      <c r="R1499" s="43" t="s">
        <v>46</v>
      </c>
      <c r="S1499" s="43" t="s">
        <v>5051</v>
      </c>
      <c r="T1499" s="43" t="s">
        <v>46</v>
      </c>
      <c r="U1499" s="108">
        <f>+IF(LEN(L4T_30[[#This Row],[KOD]])=1,1,IF(LEN(L4T_30[[#This Row],[KOD]])=8,2,IF(LEN(L4T_30[[#This Row],[KOD]])=15,3,4)))</f>
        <v>3</v>
      </c>
    </row>
    <row r="1500" spans="2:21">
      <c r="B1500" s="109" t="s">
        <v>6693</v>
      </c>
      <c r="C1500" s="110" t="s">
        <v>6694</v>
      </c>
      <c r="D1500" s="111" t="s">
        <v>6462</v>
      </c>
      <c r="E1500" s="112" t="s">
        <v>46</v>
      </c>
      <c r="F1500" s="111" t="s">
        <v>46</v>
      </c>
      <c r="G1500" s="112" t="s">
        <v>46</v>
      </c>
      <c r="H1500" s="113">
        <v>0</v>
      </c>
      <c r="I1500" s="113">
        <v>0</v>
      </c>
      <c r="J1500" s="112" t="s">
        <v>6651</v>
      </c>
      <c r="K1500" s="114">
        <v>1</v>
      </c>
      <c r="L1500" s="114" t="s">
        <v>5134</v>
      </c>
      <c r="M1500" s="111" t="s">
        <v>2641</v>
      </c>
      <c r="N1500" s="115">
        <v>0</v>
      </c>
      <c r="O1500" s="115">
        <v>0</v>
      </c>
      <c r="P1500" s="115">
        <v>0</v>
      </c>
      <c r="Q1500" s="111" t="s">
        <v>46</v>
      </c>
      <c r="R1500" s="111" t="s">
        <v>46</v>
      </c>
      <c r="S1500" s="111" t="s">
        <v>46</v>
      </c>
      <c r="T1500" s="111" t="s">
        <v>3540</v>
      </c>
      <c r="U1500" s="116">
        <f>+IF(LEN(L4T_30[[#This Row],[KOD]])=1,1,IF(LEN(L4T_30[[#This Row],[KOD]])=8,2,IF(LEN(L4T_30[[#This Row],[KOD]])=15,3,4)))</f>
        <v>4</v>
      </c>
    </row>
    <row r="1501" spans="2:21">
      <c r="B1501" s="109" t="s">
        <v>6695</v>
      </c>
      <c r="C1501" s="110" t="s">
        <v>6696</v>
      </c>
      <c r="D1501" s="111" t="s">
        <v>6462</v>
      </c>
      <c r="E1501" s="112" t="s">
        <v>46</v>
      </c>
      <c r="F1501" s="111" t="s">
        <v>46</v>
      </c>
      <c r="G1501" s="112" t="s">
        <v>46</v>
      </c>
      <c r="H1501" s="113">
        <v>0</v>
      </c>
      <c r="I1501" s="113">
        <v>0</v>
      </c>
      <c r="J1501" s="112" t="s">
        <v>6651</v>
      </c>
      <c r="K1501" s="114">
        <v>1</v>
      </c>
      <c r="L1501" s="114" t="s">
        <v>5134</v>
      </c>
      <c r="M1501" s="111" t="s">
        <v>2641</v>
      </c>
      <c r="N1501" s="115">
        <v>0</v>
      </c>
      <c r="O1501" s="115">
        <v>0</v>
      </c>
      <c r="P1501" s="115">
        <v>0</v>
      </c>
      <c r="Q1501" s="111" t="s">
        <v>46</v>
      </c>
      <c r="R1501" s="111" t="s">
        <v>46</v>
      </c>
      <c r="S1501" s="111" t="s">
        <v>46</v>
      </c>
      <c r="T1501" s="111" t="s">
        <v>5334</v>
      </c>
      <c r="U1501" s="116">
        <f>+IF(LEN(L4T_30[[#This Row],[KOD]])=1,1,IF(LEN(L4T_30[[#This Row],[KOD]])=8,2,IF(LEN(L4T_30[[#This Row],[KOD]])=15,3,4)))</f>
        <v>4</v>
      </c>
    </row>
    <row r="1502" spans="2:21">
      <c r="B1502" s="109" t="s">
        <v>6697</v>
      </c>
      <c r="C1502" s="110" t="s">
        <v>6698</v>
      </c>
      <c r="D1502" s="111" t="s">
        <v>2913</v>
      </c>
      <c r="E1502" s="112" t="s">
        <v>46</v>
      </c>
      <c r="F1502" s="111" t="s">
        <v>46</v>
      </c>
      <c r="G1502" s="112" t="s">
        <v>46</v>
      </c>
      <c r="H1502" s="113">
        <v>0</v>
      </c>
      <c r="I1502" s="113">
        <v>0</v>
      </c>
      <c r="J1502" s="112" t="s">
        <v>6651</v>
      </c>
      <c r="K1502" s="114">
        <v>1</v>
      </c>
      <c r="L1502" s="114" t="s">
        <v>5134</v>
      </c>
      <c r="M1502" s="111" t="s">
        <v>2641</v>
      </c>
      <c r="N1502" s="115">
        <v>0</v>
      </c>
      <c r="O1502" s="115">
        <v>0</v>
      </c>
      <c r="P1502" s="115">
        <v>0</v>
      </c>
      <c r="Q1502" s="111" t="s">
        <v>46</v>
      </c>
      <c r="R1502" s="111" t="s">
        <v>46</v>
      </c>
      <c r="S1502" s="111" t="s">
        <v>46</v>
      </c>
      <c r="T1502" s="111" t="s">
        <v>5282</v>
      </c>
      <c r="U1502" s="116">
        <f>+IF(LEN(L4T_30[[#This Row],[KOD]])=1,1,IF(LEN(L4T_30[[#This Row],[KOD]])=8,2,IF(LEN(L4T_30[[#This Row],[KOD]])=15,3,4)))</f>
        <v>4</v>
      </c>
    </row>
    <row r="1503" spans="2:21">
      <c r="B1503" s="109" t="s">
        <v>6699</v>
      </c>
      <c r="C1503" s="110" t="s">
        <v>6700</v>
      </c>
      <c r="D1503" s="111" t="s">
        <v>6462</v>
      </c>
      <c r="E1503" s="112" t="s">
        <v>46</v>
      </c>
      <c r="F1503" s="111" t="s">
        <v>46</v>
      </c>
      <c r="G1503" s="112" t="s">
        <v>46</v>
      </c>
      <c r="H1503" s="113">
        <v>0</v>
      </c>
      <c r="I1503" s="113">
        <v>0</v>
      </c>
      <c r="J1503" s="112" t="s">
        <v>6651</v>
      </c>
      <c r="K1503" s="114">
        <v>1</v>
      </c>
      <c r="L1503" s="114" t="s">
        <v>5134</v>
      </c>
      <c r="M1503" s="111" t="s">
        <v>2641</v>
      </c>
      <c r="N1503" s="115">
        <v>0</v>
      </c>
      <c r="O1503" s="115">
        <v>0</v>
      </c>
      <c r="P1503" s="115">
        <v>0</v>
      </c>
      <c r="Q1503" s="111" t="s">
        <v>46</v>
      </c>
      <c r="R1503" s="111" t="s">
        <v>46</v>
      </c>
      <c r="S1503" s="111" t="s">
        <v>46</v>
      </c>
      <c r="T1503" s="111" t="s">
        <v>5337</v>
      </c>
      <c r="U1503" s="116">
        <f>+IF(LEN(L4T_30[[#This Row],[KOD]])=1,1,IF(LEN(L4T_30[[#This Row],[KOD]])=8,2,IF(LEN(L4T_30[[#This Row],[KOD]])=15,3,4)))</f>
        <v>4</v>
      </c>
    </row>
    <row r="1504" spans="2:21">
      <c r="B1504" s="109" t="s">
        <v>6701</v>
      </c>
      <c r="C1504" s="110" t="s">
        <v>6702</v>
      </c>
      <c r="D1504" s="111" t="s">
        <v>2913</v>
      </c>
      <c r="E1504" s="112" t="s">
        <v>46</v>
      </c>
      <c r="F1504" s="111" t="s">
        <v>46</v>
      </c>
      <c r="G1504" s="112" t="s">
        <v>46</v>
      </c>
      <c r="H1504" s="113">
        <v>0</v>
      </c>
      <c r="I1504" s="113">
        <v>0</v>
      </c>
      <c r="J1504" s="112" t="s">
        <v>6651</v>
      </c>
      <c r="K1504" s="114">
        <v>1</v>
      </c>
      <c r="L1504" s="114" t="s">
        <v>5134</v>
      </c>
      <c r="M1504" s="111" t="s">
        <v>2641</v>
      </c>
      <c r="N1504" s="115">
        <v>0</v>
      </c>
      <c r="O1504" s="115">
        <v>0</v>
      </c>
      <c r="P1504" s="115">
        <v>0</v>
      </c>
      <c r="Q1504" s="111" t="s">
        <v>46</v>
      </c>
      <c r="R1504" s="111" t="s">
        <v>46</v>
      </c>
      <c r="S1504" s="111" t="s">
        <v>46</v>
      </c>
      <c r="T1504" s="111" t="s">
        <v>3048</v>
      </c>
      <c r="U1504" s="116">
        <f>+IF(LEN(L4T_30[[#This Row],[KOD]])=1,1,IF(LEN(L4T_30[[#This Row],[KOD]])=8,2,IF(LEN(L4T_30[[#This Row],[KOD]])=15,3,4)))</f>
        <v>4</v>
      </c>
    </row>
    <row r="1505" spans="2:21">
      <c r="B1505" s="109" t="s">
        <v>6703</v>
      </c>
      <c r="C1505" s="110" t="s">
        <v>6704</v>
      </c>
      <c r="D1505" s="111" t="s">
        <v>2913</v>
      </c>
      <c r="E1505" s="112" t="s">
        <v>46</v>
      </c>
      <c r="F1505" s="111" t="s">
        <v>46</v>
      </c>
      <c r="G1505" s="112" t="s">
        <v>46</v>
      </c>
      <c r="H1505" s="113">
        <v>0</v>
      </c>
      <c r="I1505" s="113">
        <v>0</v>
      </c>
      <c r="J1505" s="112" t="s">
        <v>6651</v>
      </c>
      <c r="K1505" s="114">
        <v>1</v>
      </c>
      <c r="L1505" s="114" t="s">
        <v>5134</v>
      </c>
      <c r="M1505" s="111" t="s">
        <v>2641</v>
      </c>
      <c r="N1505" s="115">
        <v>0</v>
      </c>
      <c r="O1505" s="115">
        <v>0</v>
      </c>
      <c r="P1505" s="115">
        <v>0</v>
      </c>
      <c r="Q1505" s="111" t="s">
        <v>46</v>
      </c>
      <c r="R1505" s="111" t="s">
        <v>46</v>
      </c>
      <c r="S1505" s="111" t="s">
        <v>46</v>
      </c>
      <c r="T1505" s="111" t="s">
        <v>5342</v>
      </c>
      <c r="U1505" s="116">
        <f>+IF(LEN(L4T_30[[#This Row],[KOD]])=1,1,IF(LEN(L4T_30[[#This Row],[KOD]])=8,2,IF(LEN(L4T_30[[#This Row],[KOD]])=15,3,4)))</f>
        <v>4</v>
      </c>
    </row>
    <row r="1506" spans="2:21">
      <c r="B1506" s="109" t="s">
        <v>6705</v>
      </c>
      <c r="C1506" s="110" t="s">
        <v>6706</v>
      </c>
      <c r="D1506" s="111" t="s">
        <v>2913</v>
      </c>
      <c r="E1506" s="112" t="s">
        <v>46</v>
      </c>
      <c r="F1506" s="111" t="s">
        <v>46</v>
      </c>
      <c r="G1506" s="112" t="s">
        <v>46</v>
      </c>
      <c r="H1506" s="113">
        <v>0</v>
      </c>
      <c r="I1506" s="113">
        <v>0</v>
      </c>
      <c r="J1506" s="112" t="s">
        <v>6651</v>
      </c>
      <c r="K1506" s="114">
        <v>1</v>
      </c>
      <c r="L1506" s="114" t="s">
        <v>5134</v>
      </c>
      <c r="M1506" s="111" t="s">
        <v>2641</v>
      </c>
      <c r="N1506" s="115">
        <v>0</v>
      </c>
      <c r="O1506" s="115">
        <v>0</v>
      </c>
      <c r="P1506" s="115">
        <v>0</v>
      </c>
      <c r="Q1506" s="111" t="s">
        <v>46</v>
      </c>
      <c r="R1506" s="111" t="s">
        <v>46</v>
      </c>
      <c r="S1506" s="111" t="s">
        <v>46</v>
      </c>
      <c r="T1506" s="111" t="s">
        <v>5894</v>
      </c>
      <c r="U1506" s="116">
        <f>+IF(LEN(L4T_30[[#This Row],[KOD]])=1,1,IF(LEN(L4T_30[[#This Row],[KOD]])=8,2,IF(LEN(L4T_30[[#This Row],[KOD]])=15,3,4)))</f>
        <v>4</v>
      </c>
    </row>
    <row r="1507" spans="2:21">
      <c r="B1507" s="109" t="s">
        <v>6707</v>
      </c>
      <c r="C1507" s="110" t="s">
        <v>6708</v>
      </c>
      <c r="D1507" s="111" t="s">
        <v>2913</v>
      </c>
      <c r="E1507" s="112" t="s">
        <v>46</v>
      </c>
      <c r="F1507" s="111" t="s">
        <v>46</v>
      </c>
      <c r="G1507" s="112" t="s">
        <v>46</v>
      </c>
      <c r="H1507" s="113">
        <v>0</v>
      </c>
      <c r="I1507" s="113">
        <v>0</v>
      </c>
      <c r="J1507" s="112" t="s">
        <v>6651</v>
      </c>
      <c r="K1507" s="114">
        <v>1</v>
      </c>
      <c r="L1507" s="114" t="s">
        <v>5134</v>
      </c>
      <c r="M1507" s="111" t="s">
        <v>2641</v>
      </c>
      <c r="N1507" s="115">
        <v>0</v>
      </c>
      <c r="O1507" s="115">
        <v>0</v>
      </c>
      <c r="P1507" s="115">
        <v>0</v>
      </c>
      <c r="Q1507" s="111" t="s">
        <v>46</v>
      </c>
      <c r="R1507" s="111" t="s">
        <v>46</v>
      </c>
      <c r="S1507" s="111" t="s">
        <v>46</v>
      </c>
      <c r="T1507" s="111" t="s">
        <v>6709</v>
      </c>
      <c r="U1507" s="116">
        <f>+IF(LEN(L4T_30[[#This Row],[KOD]])=1,1,IF(LEN(L4T_30[[#This Row],[KOD]])=8,2,IF(LEN(L4T_30[[#This Row],[KOD]])=15,3,4)))</f>
        <v>4</v>
      </c>
    </row>
    <row r="1508" spans="2:21">
      <c r="B1508" s="109" t="s">
        <v>6710</v>
      </c>
      <c r="C1508" s="110" t="s">
        <v>6711</v>
      </c>
      <c r="D1508" s="111" t="s">
        <v>2913</v>
      </c>
      <c r="E1508" s="112" t="s">
        <v>46</v>
      </c>
      <c r="F1508" s="111" t="s">
        <v>46</v>
      </c>
      <c r="G1508" s="112" t="s">
        <v>46</v>
      </c>
      <c r="H1508" s="113">
        <v>0</v>
      </c>
      <c r="I1508" s="113">
        <v>0</v>
      </c>
      <c r="J1508" s="112" t="s">
        <v>6651</v>
      </c>
      <c r="K1508" s="114">
        <v>1</v>
      </c>
      <c r="L1508" s="114" t="s">
        <v>5134</v>
      </c>
      <c r="M1508" s="111" t="s">
        <v>2641</v>
      </c>
      <c r="N1508" s="115">
        <v>0</v>
      </c>
      <c r="O1508" s="115">
        <v>0</v>
      </c>
      <c r="P1508" s="115">
        <v>0</v>
      </c>
      <c r="Q1508" s="111" t="s">
        <v>46</v>
      </c>
      <c r="R1508" s="111" t="s">
        <v>46</v>
      </c>
      <c r="S1508" s="111" t="s">
        <v>46</v>
      </c>
      <c r="T1508" s="111" t="s">
        <v>5902</v>
      </c>
      <c r="U1508" s="116">
        <f>+IF(LEN(L4T_30[[#This Row],[KOD]])=1,1,IF(LEN(L4T_30[[#This Row],[KOD]])=8,2,IF(LEN(L4T_30[[#This Row],[KOD]])=15,3,4)))</f>
        <v>4</v>
      </c>
    </row>
    <row r="1509" spans="2:21">
      <c r="B1509" s="109" t="s">
        <v>6712</v>
      </c>
      <c r="C1509" s="110" t="s">
        <v>6713</v>
      </c>
      <c r="D1509" s="111" t="s">
        <v>2913</v>
      </c>
      <c r="E1509" s="112" t="s">
        <v>46</v>
      </c>
      <c r="F1509" s="111" t="s">
        <v>46</v>
      </c>
      <c r="G1509" s="112" t="s">
        <v>46</v>
      </c>
      <c r="H1509" s="113">
        <v>0</v>
      </c>
      <c r="I1509" s="113">
        <v>0</v>
      </c>
      <c r="J1509" s="112" t="s">
        <v>6651</v>
      </c>
      <c r="K1509" s="114">
        <v>1</v>
      </c>
      <c r="L1509" s="114" t="s">
        <v>5134</v>
      </c>
      <c r="M1509" s="111" t="s">
        <v>2641</v>
      </c>
      <c r="N1509" s="115">
        <v>0</v>
      </c>
      <c r="O1509" s="115">
        <v>0</v>
      </c>
      <c r="P1509" s="115">
        <v>0</v>
      </c>
      <c r="Q1509" s="111" t="s">
        <v>46</v>
      </c>
      <c r="R1509" s="111" t="s">
        <v>46</v>
      </c>
      <c r="S1509" s="111" t="s">
        <v>46</v>
      </c>
      <c r="T1509" s="111" t="s">
        <v>5345</v>
      </c>
      <c r="U1509" s="116">
        <f>+IF(LEN(L4T_30[[#This Row],[KOD]])=1,1,IF(LEN(L4T_30[[#This Row],[KOD]])=8,2,IF(LEN(L4T_30[[#This Row],[KOD]])=15,3,4)))</f>
        <v>4</v>
      </c>
    </row>
    <row r="1510" spans="2:21">
      <c r="B1510" s="99" t="s">
        <v>6714</v>
      </c>
      <c r="C1510" s="33" t="s">
        <v>6715</v>
      </c>
      <c r="D1510" s="35" t="s">
        <v>46</v>
      </c>
      <c r="E1510" s="100" t="s">
        <v>46</v>
      </c>
      <c r="F1510" s="35" t="s">
        <v>46</v>
      </c>
      <c r="G1510" s="100" t="s">
        <v>46</v>
      </c>
      <c r="H1510" s="37">
        <v>0</v>
      </c>
      <c r="I1510" s="37">
        <v>0</v>
      </c>
      <c r="J1510" s="100" t="s">
        <v>46</v>
      </c>
      <c r="K1510" s="101">
        <v>0</v>
      </c>
      <c r="L1510" s="101" t="s">
        <v>46</v>
      </c>
      <c r="M1510" s="35" t="s">
        <v>46</v>
      </c>
      <c r="N1510" s="102">
        <v>0</v>
      </c>
      <c r="O1510" s="102">
        <v>0</v>
      </c>
      <c r="P1510" s="102">
        <v>0</v>
      </c>
      <c r="Q1510" s="35" t="s">
        <v>46</v>
      </c>
      <c r="R1510" s="35" t="s">
        <v>6716</v>
      </c>
      <c r="S1510" s="35" t="s">
        <v>46</v>
      </c>
      <c r="T1510" s="35" t="s">
        <v>46</v>
      </c>
      <c r="U1510" s="103">
        <f>+IF(LEN(L4T_30[[#This Row],[KOD]])=1,1,IF(LEN(L4T_30[[#This Row],[KOD]])=8,2,IF(LEN(L4T_30[[#This Row],[KOD]])=15,3,4)))</f>
        <v>2</v>
      </c>
    </row>
    <row r="1511" spans="2:21">
      <c r="B1511" s="104" t="s">
        <v>6717</v>
      </c>
      <c r="C1511" s="41" t="s">
        <v>6718</v>
      </c>
      <c r="D1511" s="43" t="s">
        <v>46</v>
      </c>
      <c r="E1511" s="105" t="s">
        <v>46</v>
      </c>
      <c r="F1511" s="43" t="s">
        <v>46</v>
      </c>
      <c r="G1511" s="105" t="s">
        <v>46</v>
      </c>
      <c r="H1511" s="45">
        <v>0</v>
      </c>
      <c r="I1511" s="45">
        <v>0</v>
      </c>
      <c r="J1511" s="105" t="s">
        <v>46</v>
      </c>
      <c r="K1511" s="106">
        <v>0</v>
      </c>
      <c r="L1511" s="106" t="s">
        <v>46</v>
      </c>
      <c r="M1511" s="43" t="s">
        <v>46</v>
      </c>
      <c r="N1511" s="107">
        <v>0</v>
      </c>
      <c r="O1511" s="107">
        <v>0</v>
      </c>
      <c r="P1511" s="107">
        <v>0</v>
      </c>
      <c r="Q1511" s="43" t="s">
        <v>46</v>
      </c>
      <c r="R1511" s="43" t="s">
        <v>46</v>
      </c>
      <c r="S1511" s="43" t="s">
        <v>6719</v>
      </c>
      <c r="T1511" s="43" t="s">
        <v>46</v>
      </c>
      <c r="U1511" s="108">
        <f>+IF(LEN(L4T_30[[#This Row],[KOD]])=1,1,IF(LEN(L4T_30[[#This Row],[KOD]])=8,2,IF(LEN(L4T_30[[#This Row],[KOD]])=15,3,4)))</f>
        <v>3</v>
      </c>
    </row>
    <row r="1512" spans="2:21">
      <c r="B1512" s="109" t="s">
        <v>6720</v>
      </c>
      <c r="C1512" s="110" t="s">
        <v>6721</v>
      </c>
      <c r="D1512" s="111" t="s">
        <v>6462</v>
      </c>
      <c r="E1512" s="112" t="s">
        <v>46</v>
      </c>
      <c r="F1512" s="111" t="s">
        <v>46</v>
      </c>
      <c r="G1512" s="112" t="s">
        <v>46</v>
      </c>
      <c r="H1512" s="113">
        <v>0</v>
      </c>
      <c r="I1512" s="113">
        <v>0</v>
      </c>
      <c r="J1512" s="112" t="s">
        <v>6144</v>
      </c>
      <c r="K1512" s="114">
        <v>11</v>
      </c>
      <c r="L1512" s="114" t="s">
        <v>5134</v>
      </c>
      <c r="M1512" s="111" t="s">
        <v>2641</v>
      </c>
      <c r="N1512" s="115">
        <v>0</v>
      </c>
      <c r="O1512" s="115">
        <v>0</v>
      </c>
      <c r="P1512" s="115">
        <v>0</v>
      </c>
      <c r="Q1512" s="111" t="s">
        <v>46</v>
      </c>
      <c r="R1512" s="111" t="s">
        <v>46</v>
      </c>
      <c r="S1512" s="111" t="s">
        <v>46</v>
      </c>
      <c r="T1512" s="111" t="s">
        <v>3540</v>
      </c>
      <c r="U1512" s="116">
        <f>+IF(LEN(L4T_30[[#This Row],[KOD]])=1,1,IF(LEN(L4T_30[[#This Row],[KOD]])=8,2,IF(LEN(L4T_30[[#This Row],[KOD]])=15,3,4)))</f>
        <v>4</v>
      </c>
    </row>
    <row r="1513" spans="2:21">
      <c r="B1513" s="109" t="s">
        <v>7588</v>
      </c>
      <c r="C1513" s="110" t="s">
        <v>7589</v>
      </c>
      <c r="D1513" s="111" t="s">
        <v>6462</v>
      </c>
      <c r="E1513" s="112" t="s">
        <v>46</v>
      </c>
      <c r="F1513" s="111" t="s">
        <v>46</v>
      </c>
      <c r="G1513" s="112" t="s">
        <v>46</v>
      </c>
      <c r="H1513" s="113">
        <v>0</v>
      </c>
      <c r="I1513" s="113">
        <v>0</v>
      </c>
      <c r="J1513" s="112" t="s">
        <v>46</v>
      </c>
      <c r="K1513" s="114">
        <v>0</v>
      </c>
      <c r="L1513" s="114" t="s">
        <v>1579</v>
      </c>
      <c r="M1513" s="111" t="s">
        <v>46</v>
      </c>
      <c r="N1513" s="115">
        <v>0</v>
      </c>
      <c r="O1513" s="115">
        <v>0</v>
      </c>
      <c r="P1513" s="115">
        <v>0</v>
      </c>
      <c r="Q1513" s="111" t="s">
        <v>46</v>
      </c>
      <c r="R1513" s="111" t="s">
        <v>46</v>
      </c>
      <c r="S1513" s="111" t="s">
        <v>46</v>
      </c>
      <c r="T1513" s="111" t="s">
        <v>5290</v>
      </c>
      <c r="U1513" s="116">
        <f>+IF(LEN(L4T_30[[#This Row],[KOD]])=1,1,IF(LEN(L4T_30[[#This Row],[KOD]])=8,2,IF(LEN(L4T_30[[#This Row],[KOD]])=15,3,4)))</f>
        <v>4</v>
      </c>
    </row>
    <row r="1514" spans="2:21">
      <c r="B1514" s="109" t="s">
        <v>6722</v>
      </c>
      <c r="C1514" s="110" t="s">
        <v>6723</v>
      </c>
      <c r="D1514" s="111" t="s">
        <v>6462</v>
      </c>
      <c r="E1514" s="112" t="s">
        <v>46</v>
      </c>
      <c r="F1514" s="111" t="s">
        <v>46</v>
      </c>
      <c r="G1514" s="112" t="s">
        <v>46</v>
      </c>
      <c r="H1514" s="113">
        <v>0</v>
      </c>
      <c r="I1514" s="113">
        <v>0</v>
      </c>
      <c r="J1514" s="112" t="s">
        <v>6144</v>
      </c>
      <c r="K1514" s="114">
        <v>1</v>
      </c>
      <c r="L1514" s="114" t="s">
        <v>5134</v>
      </c>
      <c r="M1514" s="111" t="s">
        <v>2641</v>
      </c>
      <c r="N1514" s="115">
        <v>0</v>
      </c>
      <c r="O1514" s="115">
        <v>0</v>
      </c>
      <c r="P1514" s="115">
        <v>0</v>
      </c>
      <c r="Q1514" s="111" t="s">
        <v>46</v>
      </c>
      <c r="R1514" s="111" t="s">
        <v>46</v>
      </c>
      <c r="S1514" s="111" t="s">
        <v>46</v>
      </c>
      <c r="T1514" s="111" t="s">
        <v>5321</v>
      </c>
      <c r="U1514" s="116">
        <f>+IF(LEN(L4T_30[[#This Row],[KOD]])=1,1,IF(LEN(L4T_30[[#This Row],[KOD]])=8,2,IF(LEN(L4T_30[[#This Row],[KOD]])=15,3,4)))</f>
        <v>4</v>
      </c>
    </row>
    <row r="1515" spans="2:21">
      <c r="B1515" s="109" t="s">
        <v>6724</v>
      </c>
      <c r="C1515" s="110" t="s">
        <v>6725</v>
      </c>
      <c r="D1515" s="111" t="s">
        <v>6462</v>
      </c>
      <c r="E1515" s="112" t="s">
        <v>46</v>
      </c>
      <c r="F1515" s="111" t="s">
        <v>46</v>
      </c>
      <c r="G1515" s="112" t="s">
        <v>46</v>
      </c>
      <c r="H1515" s="113">
        <v>0</v>
      </c>
      <c r="I1515" s="113">
        <v>0</v>
      </c>
      <c r="J1515" s="112" t="s">
        <v>6144</v>
      </c>
      <c r="K1515" s="114">
        <v>1</v>
      </c>
      <c r="L1515" s="114" t="s">
        <v>5134</v>
      </c>
      <c r="M1515" s="111" t="s">
        <v>2641</v>
      </c>
      <c r="N1515" s="115">
        <v>0</v>
      </c>
      <c r="O1515" s="115">
        <v>0</v>
      </c>
      <c r="P1515" s="115">
        <v>0</v>
      </c>
      <c r="Q1515" s="111" t="s">
        <v>46</v>
      </c>
      <c r="R1515" s="111" t="s">
        <v>46</v>
      </c>
      <c r="S1515" s="111" t="s">
        <v>46</v>
      </c>
      <c r="T1515" s="111" t="s">
        <v>5334</v>
      </c>
      <c r="U1515" s="116">
        <f>+IF(LEN(L4T_30[[#This Row],[KOD]])=1,1,IF(LEN(L4T_30[[#This Row],[KOD]])=8,2,IF(LEN(L4T_30[[#This Row],[KOD]])=15,3,4)))</f>
        <v>4</v>
      </c>
    </row>
    <row r="1516" spans="2:21">
      <c r="B1516" s="109" t="s">
        <v>6726</v>
      </c>
      <c r="C1516" s="110" t="s">
        <v>6727</v>
      </c>
      <c r="D1516" s="111" t="s">
        <v>2913</v>
      </c>
      <c r="E1516" s="112" t="s">
        <v>46</v>
      </c>
      <c r="F1516" s="111" t="s">
        <v>46</v>
      </c>
      <c r="G1516" s="112" t="s">
        <v>46</v>
      </c>
      <c r="H1516" s="113">
        <v>0</v>
      </c>
      <c r="I1516" s="113">
        <v>0</v>
      </c>
      <c r="J1516" s="112" t="s">
        <v>6144</v>
      </c>
      <c r="K1516" s="114">
        <v>1</v>
      </c>
      <c r="L1516" s="114" t="s">
        <v>5134</v>
      </c>
      <c r="M1516" s="111" t="s">
        <v>2641</v>
      </c>
      <c r="N1516" s="115">
        <v>0</v>
      </c>
      <c r="O1516" s="115">
        <v>0</v>
      </c>
      <c r="P1516" s="115">
        <v>0</v>
      </c>
      <c r="Q1516" s="111" t="s">
        <v>46</v>
      </c>
      <c r="R1516" s="111" t="s">
        <v>46</v>
      </c>
      <c r="S1516" s="111" t="s">
        <v>46</v>
      </c>
      <c r="T1516" s="111" t="s">
        <v>5337</v>
      </c>
      <c r="U1516" s="116">
        <f>+IF(LEN(L4T_30[[#This Row],[KOD]])=1,1,IF(LEN(L4T_30[[#This Row],[KOD]])=8,2,IF(LEN(L4T_30[[#This Row],[KOD]])=15,3,4)))</f>
        <v>4</v>
      </c>
    </row>
    <row r="1517" spans="2:21">
      <c r="B1517" s="109" t="s">
        <v>6728</v>
      </c>
      <c r="C1517" s="110" t="s">
        <v>6729</v>
      </c>
      <c r="D1517" s="111" t="s">
        <v>6462</v>
      </c>
      <c r="E1517" s="112" t="s">
        <v>46</v>
      </c>
      <c r="F1517" s="111" t="s">
        <v>46</v>
      </c>
      <c r="G1517" s="112" t="s">
        <v>46</v>
      </c>
      <c r="H1517" s="113">
        <v>0</v>
      </c>
      <c r="I1517" s="113">
        <v>0</v>
      </c>
      <c r="J1517" s="112" t="s">
        <v>6248</v>
      </c>
      <c r="K1517" s="114">
        <v>1</v>
      </c>
      <c r="L1517" s="114" t="s">
        <v>5134</v>
      </c>
      <c r="M1517" s="111" t="s">
        <v>2641</v>
      </c>
      <c r="N1517" s="115">
        <v>0</v>
      </c>
      <c r="O1517" s="115">
        <v>0</v>
      </c>
      <c r="P1517" s="115">
        <v>0</v>
      </c>
      <c r="Q1517" s="111" t="s">
        <v>46</v>
      </c>
      <c r="R1517" s="111" t="s">
        <v>46</v>
      </c>
      <c r="S1517" s="111" t="s">
        <v>46</v>
      </c>
      <c r="T1517" s="111" t="s">
        <v>5342</v>
      </c>
      <c r="U1517" s="116">
        <f>+IF(LEN(L4T_30[[#This Row],[KOD]])=1,1,IF(LEN(L4T_30[[#This Row],[KOD]])=8,2,IF(LEN(L4T_30[[#This Row],[KOD]])=15,3,4)))</f>
        <v>4</v>
      </c>
    </row>
    <row r="1518" spans="2:21">
      <c r="B1518" s="109" t="s">
        <v>6730</v>
      </c>
      <c r="C1518" s="110" t="s">
        <v>7590</v>
      </c>
      <c r="D1518" s="111" t="s">
        <v>2913</v>
      </c>
      <c r="E1518" s="112" t="s">
        <v>46</v>
      </c>
      <c r="F1518" s="111" t="s">
        <v>46</v>
      </c>
      <c r="G1518" s="112" t="s">
        <v>46</v>
      </c>
      <c r="H1518" s="113">
        <v>0</v>
      </c>
      <c r="I1518" s="113">
        <v>0</v>
      </c>
      <c r="J1518" s="112" t="s">
        <v>6144</v>
      </c>
      <c r="K1518" s="114">
        <v>1</v>
      </c>
      <c r="L1518" s="114" t="s">
        <v>5134</v>
      </c>
      <c r="M1518" s="111" t="s">
        <v>2641</v>
      </c>
      <c r="N1518" s="115">
        <v>0</v>
      </c>
      <c r="O1518" s="115">
        <v>0</v>
      </c>
      <c r="P1518" s="115">
        <v>0</v>
      </c>
      <c r="Q1518" s="111" t="s">
        <v>46</v>
      </c>
      <c r="R1518" s="111" t="s">
        <v>46</v>
      </c>
      <c r="S1518" s="111" t="s">
        <v>46</v>
      </c>
      <c r="T1518" s="111" t="s">
        <v>5345</v>
      </c>
      <c r="U1518" s="116">
        <f>+IF(LEN(L4T_30[[#This Row],[KOD]])=1,1,IF(LEN(L4T_30[[#This Row],[KOD]])=8,2,IF(LEN(L4T_30[[#This Row],[KOD]])=15,3,4)))</f>
        <v>4</v>
      </c>
    </row>
    <row r="1519" spans="2:21">
      <c r="B1519" s="104" t="s">
        <v>6731</v>
      </c>
      <c r="C1519" s="41" t="s">
        <v>6732</v>
      </c>
      <c r="D1519" s="43" t="s">
        <v>46</v>
      </c>
      <c r="E1519" s="105" t="s">
        <v>46</v>
      </c>
      <c r="F1519" s="43" t="s">
        <v>46</v>
      </c>
      <c r="G1519" s="105" t="s">
        <v>46</v>
      </c>
      <c r="H1519" s="45">
        <v>0</v>
      </c>
      <c r="I1519" s="45">
        <v>0</v>
      </c>
      <c r="J1519" s="105" t="s">
        <v>46</v>
      </c>
      <c r="K1519" s="106">
        <v>0</v>
      </c>
      <c r="L1519" s="106" t="s">
        <v>46</v>
      </c>
      <c r="M1519" s="43" t="s">
        <v>46</v>
      </c>
      <c r="N1519" s="107">
        <v>0</v>
      </c>
      <c r="O1519" s="107">
        <v>0</v>
      </c>
      <c r="P1519" s="107">
        <v>0</v>
      </c>
      <c r="Q1519" s="43" t="s">
        <v>46</v>
      </c>
      <c r="R1519" s="43" t="s">
        <v>46</v>
      </c>
      <c r="S1519" s="43" t="s">
        <v>6733</v>
      </c>
      <c r="T1519" s="43" t="s">
        <v>46</v>
      </c>
      <c r="U1519" s="108">
        <f>+IF(LEN(L4T_30[[#This Row],[KOD]])=1,1,IF(LEN(L4T_30[[#This Row],[KOD]])=8,2,IF(LEN(L4T_30[[#This Row],[KOD]])=15,3,4)))</f>
        <v>3</v>
      </c>
    </row>
    <row r="1520" spans="2:21">
      <c r="B1520" s="109" t="s">
        <v>6734</v>
      </c>
      <c r="C1520" s="110" t="s">
        <v>7591</v>
      </c>
      <c r="D1520" s="111" t="s">
        <v>6462</v>
      </c>
      <c r="E1520" s="112" t="s">
        <v>46</v>
      </c>
      <c r="F1520" s="111" t="s">
        <v>46</v>
      </c>
      <c r="G1520" s="112" t="s">
        <v>46</v>
      </c>
      <c r="H1520" s="113">
        <v>0</v>
      </c>
      <c r="I1520" s="113">
        <v>0</v>
      </c>
      <c r="J1520" s="112" t="s">
        <v>6735</v>
      </c>
      <c r="K1520" s="114">
        <v>1</v>
      </c>
      <c r="L1520" s="114" t="s">
        <v>5134</v>
      </c>
      <c r="M1520" s="111" t="s">
        <v>2641</v>
      </c>
      <c r="N1520" s="115">
        <v>0</v>
      </c>
      <c r="O1520" s="115">
        <v>0</v>
      </c>
      <c r="P1520" s="115">
        <v>0</v>
      </c>
      <c r="Q1520" s="111" t="s">
        <v>46</v>
      </c>
      <c r="R1520" s="111" t="s">
        <v>46</v>
      </c>
      <c r="S1520" s="111" t="s">
        <v>46</v>
      </c>
      <c r="T1520" s="111" t="s">
        <v>3540</v>
      </c>
      <c r="U1520" s="116">
        <f>+IF(LEN(L4T_30[[#This Row],[KOD]])=1,1,IF(LEN(L4T_30[[#This Row],[KOD]])=8,2,IF(LEN(L4T_30[[#This Row],[KOD]])=15,3,4)))</f>
        <v>4</v>
      </c>
    </row>
    <row r="1521" spans="2:21">
      <c r="B1521" s="109" t="s">
        <v>7592</v>
      </c>
      <c r="C1521" s="110" t="s">
        <v>7593</v>
      </c>
      <c r="D1521" s="111" t="s">
        <v>6462</v>
      </c>
      <c r="E1521" s="112" t="s">
        <v>46</v>
      </c>
      <c r="F1521" s="111" t="s">
        <v>46</v>
      </c>
      <c r="G1521" s="112" t="s">
        <v>46</v>
      </c>
      <c r="H1521" s="113">
        <v>0</v>
      </c>
      <c r="I1521" s="113">
        <v>0</v>
      </c>
      <c r="J1521" s="112" t="s">
        <v>46</v>
      </c>
      <c r="K1521" s="114">
        <v>0</v>
      </c>
      <c r="L1521" s="114" t="s">
        <v>1579</v>
      </c>
      <c r="M1521" s="111" t="s">
        <v>46</v>
      </c>
      <c r="N1521" s="115">
        <v>0</v>
      </c>
      <c r="O1521" s="115">
        <v>0</v>
      </c>
      <c r="P1521" s="115">
        <v>0</v>
      </c>
      <c r="Q1521" s="111" t="s">
        <v>46</v>
      </c>
      <c r="R1521" s="111" t="s">
        <v>46</v>
      </c>
      <c r="S1521" s="111" t="s">
        <v>46</v>
      </c>
      <c r="T1521" s="111" t="s">
        <v>5290</v>
      </c>
      <c r="U1521" s="116">
        <f>+IF(LEN(L4T_30[[#This Row],[KOD]])=1,1,IF(LEN(L4T_30[[#This Row],[KOD]])=8,2,IF(LEN(L4T_30[[#This Row],[KOD]])=15,3,4)))</f>
        <v>4</v>
      </c>
    </row>
    <row r="1522" spans="2:21">
      <c r="B1522" s="104" t="s">
        <v>6736</v>
      </c>
      <c r="C1522" s="41" t="s">
        <v>6737</v>
      </c>
      <c r="D1522" s="43" t="s">
        <v>46</v>
      </c>
      <c r="E1522" s="105" t="s">
        <v>46</v>
      </c>
      <c r="F1522" s="43" t="s">
        <v>46</v>
      </c>
      <c r="G1522" s="105" t="s">
        <v>46</v>
      </c>
      <c r="H1522" s="45">
        <v>0</v>
      </c>
      <c r="I1522" s="45">
        <v>0</v>
      </c>
      <c r="J1522" s="105" t="s">
        <v>46</v>
      </c>
      <c r="K1522" s="106">
        <v>0</v>
      </c>
      <c r="L1522" s="106" t="s">
        <v>46</v>
      </c>
      <c r="M1522" s="43" t="s">
        <v>46</v>
      </c>
      <c r="N1522" s="107">
        <v>0</v>
      </c>
      <c r="O1522" s="107">
        <v>0</v>
      </c>
      <c r="P1522" s="107">
        <v>0</v>
      </c>
      <c r="Q1522" s="43" t="s">
        <v>46</v>
      </c>
      <c r="R1522" s="43" t="s">
        <v>46</v>
      </c>
      <c r="S1522" s="43" t="s">
        <v>6738</v>
      </c>
      <c r="T1522" s="43" t="s">
        <v>46</v>
      </c>
      <c r="U1522" s="108">
        <f>+IF(LEN(L4T_30[[#This Row],[KOD]])=1,1,IF(LEN(L4T_30[[#This Row],[KOD]])=8,2,IF(LEN(L4T_30[[#This Row],[KOD]])=15,3,4)))</f>
        <v>3</v>
      </c>
    </row>
    <row r="1523" spans="2:21">
      <c r="B1523" s="109" t="s">
        <v>6739</v>
      </c>
      <c r="C1523" s="110" t="s">
        <v>6740</v>
      </c>
      <c r="D1523" s="111" t="s">
        <v>6462</v>
      </c>
      <c r="E1523" s="112" t="s">
        <v>46</v>
      </c>
      <c r="F1523" s="111" t="s">
        <v>46</v>
      </c>
      <c r="G1523" s="112" t="s">
        <v>46</v>
      </c>
      <c r="H1523" s="113">
        <v>0</v>
      </c>
      <c r="I1523" s="113">
        <v>0</v>
      </c>
      <c r="J1523" s="112" t="s">
        <v>6741</v>
      </c>
      <c r="K1523" s="114">
        <v>1</v>
      </c>
      <c r="L1523" s="114" t="s">
        <v>5134</v>
      </c>
      <c r="M1523" s="111" t="s">
        <v>2641</v>
      </c>
      <c r="N1523" s="115">
        <v>0</v>
      </c>
      <c r="O1523" s="115">
        <v>0</v>
      </c>
      <c r="P1523" s="115">
        <v>0</v>
      </c>
      <c r="Q1523" s="111" t="s">
        <v>46</v>
      </c>
      <c r="R1523" s="111" t="s">
        <v>46</v>
      </c>
      <c r="S1523" s="111" t="s">
        <v>46</v>
      </c>
      <c r="T1523" s="111" t="s">
        <v>3540</v>
      </c>
      <c r="U1523" s="116">
        <f>+IF(LEN(L4T_30[[#This Row],[KOD]])=1,1,IF(LEN(L4T_30[[#This Row],[KOD]])=8,2,IF(LEN(L4T_30[[#This Row],[KOD]])=15,3,4)))</f>
        <v>4</v>
      </c>
    </row>
    <row r="1524" spans="2:21">
      <c r="B1524" s="109" t="s">
        <v>6742</v>
      </c>
      <c r="C1524" s="110" t="s">
        <v>6743</v>
      </c>
      <c r="D1524" s="111" t="s">
        <v>6462</v>
      </c>
      <c r="E1524" s="112" t="s">
        <v>46</v>
      </c>
      <c r="F1524" s="111" t="s">
        <v>46</v>
      </c>
      <c r="G1524" s="112" t="s">
        <v>46</v>
      </c>
      <c r="H1524" s="113">
        <v>0</v>
      </c>
      <c r="I1524" s="113">
        <v>0</v>
      </c>
      <c r="J1524" s="112" t="s">
        <v>6741</v>
      </c>
      <c r="K1524" s="114">
        <v>1</v>
      </c>
      <c r="L1524" s="114" t="s">
        <v>5134</v>
      </c>
      <c r="M1524" s="111" t="s">
        <v>2641</v>
      </c>
      <c r="N1524" s="115">
        <v>0</v>
      </c>
      <c r="O1524" s="115">
        <v>0</v>
      </c>
      <c r="P1524" s="115">
        <v>0</v>
      </c>
      <c r="Q1524" s="111" t="s">
        <v>46</v>
      </c>
      <c r="R1524" s="111" t="s">
        <v>46</v>
      </c>
      <c r="S1524" s="111" t="s">
        <v>46</v>
      </c>
      <c r="T1524" s="111" t="s">
        <v>5334</v>
      </c>
      <c r="U1524" s="116">
        <f>+IF(LEN(L4T_30[[#This Row],[KOD]])=1,1,IF(LEN(L4T_30[[#This Row],[KOD]])=8,2,IF(LEN(L4T_30[[#This Row],[KOD]])=15,3,4)))</f>
        <v>4</v>
      </c>
    </row>
    <row r="1525" spans="2:21">
      <c r="B1525" s="109" t="s">
        <v>6744</v>
      </c>
      <c r="C1525" s="110" t="s">
        <v>6745</v>
      </c>
      <c r="D1525" s="111" t="s">
        <v>6462</v>
      </c>
      <c r="E1525" s="112" t="s">
        <v>46</v>
      </c>
      <c r="F1525" s="111" t="s">
        <v>46</v>
      </c>
      <c r="G1525" s="112" t="s">
        <v>46</v>
      </c>
      <c r="H1525" s="113">
        <v>0</v>
      </c>
      <c r="I1525" s="113">
        <v>0</v>
      </c>
      <c r="J1525" s="112" t="s">
        <v>6741</v>
      </c>
      <c r="K1525" s="114">
        <v>1</v>
      </c>
      <c r="L1525" s="114" t="s">
        <v>5134</v>
      </c>
      <c r="M1525" s="111" t="s">
        <v>2641</v>
      </c>
      <c r="N1525" s="115">
        <v>0</v>
      </c>
      <c r="O1525" s="115">
        <v>0</v>
      </c>
      <c r="P1525" s="115">
        <v>0</v>
      </c>
      <c r="Q1525" s="111" t="s">
        <v>46</v>
      </c>
      <c r="R1525" s="111" t="s">
        <v>46</v>
      </c>
      <c r="S1525" s="111" t="s">
        <v>46</v>
      </c>
      <c r="T1525" s="111" t="s">
        <v>5970</v>
      </c>
      <c r="U1525" s="116">
        <f>+IF(LEN(L4T_30[[#This Row],[KOD]])=1,1,IF(LEN(L4T_30[[#This Row],[KOD]])=8,2,IF(LEN(L4T_30[[#This Row],[KOD]])=15,3,4)))</f>
        <v>4</v>
      </c>
    </row>
    <row r="1526" spans="2:21">
      <c r="B1526" s="109" t="s">
        <v>6746</v>
      </c>
      <c r="C1526" s="110" t="s">
        <v>6747</v>
      </c>
      <c r="D1526" s="111" t="s">
        <v>6462</v>
      </c>
      <c r="E1526" s="112" t="s">
        <v>46</v>
      </c>
      <c r="F1526" s="111" t="s">
        <v>46</v>
      </c>
      <c r="G1526" s="112" t="s">
        <v>46</v>
      </c>
      <c r="H1526" s="113">
        <v>0</v>
      </c>
      <c r="I1526" s="113">
        <v>0</v>
      </c>
      <c r="J1526" s="112" t="s">
        <v>6741</v>
      </c>
      <c r="K1526" s="114">
        <v>1</v>
      </c>
      <c r="L1526" s="114" t="s">
        <v>5134</v>
      </c>
      <c r="M1526" s="111" t="s">
        <v>2641</v>
      </c>
      <c r="N1526" s="115">
        <v>0</v>
      </c>
      <c r="O1526" s="115">
        <v>0</v>
      </c>
      <c r="P1526" s="115">
        <v>0</v>
      </c>
      <c r="Q1526" s="111" t="s">
        <v>46</v>
      </c>
      <c r="R1526" s="111" t="s">
        <v>46</v>
      </c>
      <c r="S1526" s="111" t="s">
        <v>46</v>
      </c>
      <c r="T1526" s="111" t="s">
        <v>5337</v>
      </c>
      <c r="U1526" s="116">
        <f>+IF(LEN(L4T_30[[#This Row],[KOD]])=1,1,IF(LEN(L4T_30[[#This Row],[KOD]])=8,2,IF(LEN(L4T_30[[#This Row],[KOD]])=15,3,4)))</f>
        <v>4</v>
      </c>
    </row>
    <row r="1527" spans="2:21">
      <c r="B1527" s="109" t="s">
        <v>6748</v>
      </c>
      <c r="C1527" s="110" t="s">
        <v>6749</v>
      </c>
      <c r="D1527" s="111" t="s">
        <v>2913</v>
      </c>
      <c r="E1527" s="112" t="s">
        <v>46</v>
      </c>
      <c r="F1527" s="111" t="s">
        <v>46</v>
      </c>
      <c r="G1527" s="112" t="s">
        <v>46</v>
      </c>
      <c r="H1527" s="113">
        <v>0</v>
      </c>
      <c r="I1527" s="113">
        <v>0</v>
      </c>
      <c r="J1527" s="112" t="s">
        <v>6741</v>
      </c>
      <c r="K1527" s="114">
        <v>1</v>
      </c>
      <c r="L1527" s="114" t="s">
        <v>5134</v>
      </c>
      <c r="M1527" s="111" t="s">
        <v>2641</v>
      </c>
      <c r="N1527" s="115">
        <v>0</v>
      </c>
      <c r="O1527" s="115">
        <v>0</v>
      </c>
      <c r="P1527" s="115">
        <v>0</v>
      </c>
      <c r="Q1527" s="111" t="s">
        <v>46</v>
      </c>
      <c r="R1527" s="111" t="s">
        <v>46</v>
      </c>
      <c r="S1527" s="111" t="s">
        <v>46</v>
      </c>
      <c r="T1527" s="111" t="s">
        <v>3048</v>
      </c>
      <c r="U1527" s="116">
        <f>+IF(LEN(L4T_30[[#This Row],[KOD]])=1,1,IF(LEN(L4T_30[[#This Row],[KOD]])=8,2,IF(LEN(L4T_30[[#This Row],[KOD]])=15,3,4)))</f>
        <v>4</v>
      </c>
    </row>
    <row r="1528" spans="2:21">
      <c r="B1528" s="109" t="s">
        <v>7594</v>
      </c>
      <c r="C1528" s="110" t="s">
        <v>7595</v>
      </c>
      <c r="D1528" s="111" t="s">
        <v>2913</v>
      </c>
      <c r="E1528" s="112" t="s">
        <v>46</v>
      </c>
      <c r="F1528" s="111" t="s">
        <v>46</v>
      </c>
      <c r="G1528" s="112" t="s">
        <v>46</v>
      </c>
      <c r="H1528" s="113">
        <v>0</v>
      </c>
      <c r="I1528" s="113">
        <v>0</v>
      </c>
      <c r="J1528" s="112" t="s">
        <v>46</v>
      </c>
      <c r="K1528" s="114">
        <v>0</v>
      </c>
      <c r="L1528" s="114" t="s">
        <v>1579</v>
      </c>
      <c r="M1528" s="111" t="s">
        <v>46</v>
      </c>
      <c r="N1528" s="115">
        <v>0</v>
      </c>
      <c r="O1528" s="115">
        <v>0</v>
      </c>
      <c r="P1528" s="115">
        <v>0</v>
      </c>
      <c r="Q1528" s="111" t="s">
        <v>46</v>
      </c>
      <c r="R1528" s="111" t="s">
        <v>46</v>
      </c>
      <c r="S1528" s="111" t="s">
        <v>46</v>
      </c>
      <c r="T1528" s="111" t="s">
        <v>7596</v>
      </c>
      <c r="U1528" s="116">
        <f>+IF(LEN(L4T_30[[#This Row],[KOD]])=1,1,IF(LEN(L4T_30[[#This Row],[KOD]])=8,2,IF(LEN(L4T_30[[#This Row],[KOD]])=15,3,4)))</f>
        <v>4</v>
      </c>
    </row>
    <row r="1529" spans="2:21">
      <c r="B1529" s="109" t="s">
        <v>6750</v>
      </c>
      <c r="C1529" s="110" t="s">
        <v>6751</v>
      </c>
      <c r="D1529" s="111" t="s">
        <v>2913</v>
      </c>
      <c r="E1529" s="112" t="s">
        <v>46</v>
      </c>
      <c r="F1529" s="111" t="s">
        <v>46</v>
      </c>
      <c r="G1529" s="112" t="s">
        <v>46</v>
      </c>
      <c r="H1529" s="113">
        <v>0</v>
      </c>
      <c r="I1529" s="113">
        <v>0</v>
      </c>
      <c r="J1529" s="112" t="s">
        <v>6741</v>
      </c>
      <c r="K1529" s="114">
        <v>1</v>
      </c>
      <c r="L1529" s="114" t="s">
        <v>5134</v>
      </c>
      <c r="M1529" s="111" t="s">
        <v>2641</v>
      </c>
      <c r="N1529" s="115">
        <v>0</v>
      </c>
      <c r="O1529" s="115">
        <v>0</v>
      </c>
      <c r="P1529" s="115">
        <v>0</v>
      </c>
      <c r="Q1529" s="111" t="s">
        <v>46</v>
      </c>
      <c r="R1529" s="111" t="s">
        <v>46</v>
      </c>
      <c r="S1529" s="111" t="s">
        <v>46</v>
      </c>
      <c r="T1529" s="111" t="s">
        <v>3053</v>
      </c>
      <c r="U1529" s="116">
        <f>+IF(LEN(L4T_30[[#This Row],[KOD]])=1,1,IF(LEN(L4T_30[[#This Row],[KOD]])=8,2,IF(LEN(L4T_30[[#This Row],[KOD]])=15,3,4)))</f>
        <v>4</v>
      </c>
    </row>
    <row r="1530" spans="2:21">
      <c r="B1530" s="109" t="s">
        <v>6752</v>
      </c>
      <c r="C1530" s="110" t="s">
        <v>6753</v>
      </c>
      <c r="D1530" s="111" t="s">
        <v>2913</v>
      </c>
      <c r="E1530" s="112" t="s">
        <v>46</v>
      </c>
      <c r="F1530" s="111" t="s">
        <v>46</v>
      </c>
      <c r="G1530" s="112" t="s">
        <v>46</v>
      </c>
      <c r="H1530" s="113">
        <v>0</v>
      </c>
      <c r="I1530" s="113">
        <v>0</v>
      </c>
      <c r="J1530" s="112" t="s">
        <v>6741</v>
      </c>
      <c r="K1530" s="114">
        <v>1</v>
      </c>
      <c r="L1530" s="114" t="s">
        <v>5134</v>
      </c>
      <c r="M1530" s="111" t="s">
        <v>2641</v>
      </c>
      <c r="N1530" s="115">
        <v>0</v>
      </c>
      <c r="O1530" s="115">
        <v>0</v>
      </c>
      <c r="P1530" s="115">
        <v>0</v>
      </c>
      <c r="Q1530" s="111" t="s">
        <v>46</v>
      </c>
      <c r="R1530" s="111" t="s">
        <v>46</v>
      </c>
      <c r="S1530" s="111" t="s">
        <v>46</v>
      </c>
      <c r="T1530" s="111" t="s">
        <v>6754</v>
      </c>
      <c r="U1530" s="116">
        <f>+IF(LEN(L4T_30[[#This Row],[KOD]])=1,1,IF(LEN(L4T_30[[#This Row],[KOD]])=8,2,IF(LEN(L4T_30[[#This Row],[KOD]])=15,3,4)))</f>
        <v>4</v>
      </c>
    </row>
    <row r="1531" spans="2:21">
      <c r="B1531" s="109" t="s">
        <v>6755</v>
      </c>
      <c r="C1531" s="110" t="s">
        <v>6756</v>
      </c>
      <c r="D1531" s="111" t="s">
        <v>2913</v>
      </c>
      <c r="E1531" s="112" t="s">
        <v>46</v>
      </c>
      <c r="F1531" s="111" t="s">
        <v>46</v>
      </c>
      <c r="G1531" s="112" t="s">
        <v>46</v>
      </c>
      <c r="H1531" s="113">
        <v>0</v>
      </c>
      <c r="I1531" s="113">
        <v>0</v>
      </c>
      <c r="J1531" s="112" t="s">
        <v>6741</v>
      </c>
      <c r="K1531" s="114">
        <v>1</v>
      </c>
      <c r="L1531" s="114" t="s">
        <v>5134</v>
      </c>
      <c r="M1531" s="111" t="s">
        <v>2641</v>
      </c>
      <c r="N1531" s="115">
        <v>0</v>
      </c>
      <c r="O1531" s="115">
        <v>0</v>
      </c>
      <c r="P1531" s="115">
        <v>0</v>
      </c>
      <c r="Q1531" s="111" t="s">
        <v>46</v>
      </c>
      <c r="R1531" s="111" t="s">
        <v>46</v>
      </c>
      <c r="S1531" s="111" t="s">
        <v>46</v>
      </c>
      <c r="T1531" s="111" t="s">
        <v>6757</v>
      </c>
      <c r="U1531" s="116">
        <f>+IF(LEN(L4T_30[[#This Row],[KOD]])=1,1,IF(LEN(L4T_30[[#This Row],[KOD]])=8,2,IF(LEN(L4T_30[[#This Row],[KOD]])=15,3,4)))</f>
        <v>4</v>
      </c>
    </row>
    <row r="1532" spans="2:21">
      <c r="B1532" s="109" t="s">
        <v>6758</v>
      </c>
      <c r="C1532" s="110" t="s">
        <v>6759</v>
      </c>
      <c r="D1532" s="111" t="s">
        <v>2913</v>
      </c>
      <c r="E1532" s="112" t="s">
        <v>46</v>
      </c>
      <c r="F1532" s="111" t="s">
        <v>46</v>
      </c>
      <c r="G1532" s="112" t="s">
        <v>46</v>
      </c>
      <c r="H1532" s="113">
        <v>0</v>
      </c>
      <c r="I1532" s="113">
        <v>0</v>
      </c>
      <c r="J1532" s="112" t="s">
        <v>6741</v>
      </c>
      <c r="K1532" s="114">
        <v>1</v>
      </c>
      <c r="L1532" s="114" t="s">
        <v>5134</v>
      </c>
      <c r="M1532" s="111" t="s">
        <v>2641</v>
      </c>
      <c r="N1532" s="115">
        <v>0</v>
      </c>
      <c r="O1532" s="115">
        <v>0</v>
      </c>
      <c r="P1532" s="115">
        <v>0</v>
      </c>
      <c r="Q1532" s="111" t="s">
        <v>46</v>
      </c>
      <c r="R1532" s="111" t="s">
        <v>46</v>
      </c>
      <c r="S1532" s="111" t="s">
        <v>46</v>
      </c>
      <c r="T1532" s="111" t="s">
        <v>6760</v>
      </c>
      <c r="U1532" s="116">
        <f>+IF(LEN(L4T_30[[#This Row],[KOD]])=1,1,IF(LEN(L4T_30[[#This Row],[KOD]])=8,2,IF(LEN(L4T_30[[#This Row],[KOD]])=15,3,4)))</f>
        <v>4</v>
      </c>
    </row>
    <row r="1533" spans="2:21">
      <c r="B1533" s="109" t="s">
        <v>6761</v>
      </c>
      <c r="C1533" s="110" t="s">
        <v>6762</v>
      </c>
      <c r="D1533" s="111" t="s">
        <v>2913</v>
      </c>
      <c r="E1533" s="112" t="s">
        <v>46</v>
      </c>
      <c r="F1533" s="111" t="s">
        <v>46</v>
      </c>
      <c r="G1533" s="112" t="s">
        <v>46</v>
      </c>
      <c r="H1533" s="113">
        <v>0</v>
      </c>
      <c r="I1533" s="113">
        <v>0</v>
      </c>
      <c r="J1533" s="112" t="s">
        <v>6741</v>
      </c>
      <c r="K1533" s="114">
        <v>1</v>
      </c>
      <c r="L1533" s="114" t="s">
        <v>5134</v>
      </c>
      <c r="M1533" s="111" t="s">
        <v>2641</v>
      </c>
      <c r="N1533" s="115">
        <v>0</v>
      </c>
      <c r="O1533" s="115">
        <v>0</v>
      </c>
      <c r="P1533" s="115">
        <v>0</v>
      </c>
      <c r="Q1533" s="111" t="s">
        <v>46</v>
      </c>
      <c r="R1533" s="111" t="s">
        <v>46</v>
      </c>
      <c r="S1533" s="111" t="s">
        <v>46</v>
      </c>
      <c r="T1533" s="111" t="s">
        <v>6763</v>
      </c>
      <c r="U1533" s="116">
        <f>+IF(LEN(L4T_30[[#This Row],[KOD]])=1,1,IF(LEN(L4T_30[[#This Row],[KOD]])=8,2,IF(LEN(L4T_30[[#This Row],[KOD]])=15,3,4)))</f>
        <v>4</v>
      </c>
    </row>
    <row r="1534" spans="2:21">
      <c r="B1534" s="109" t="s">
        <v>6764</v>
      </c>
      <c r="C1534" s="110" t="s">
        <v>6765</v>
      </c>
      <c r="D1534" s="111" t="s">
        <v>2913</v>
      </c>
      <c r="E1534" s="112" t="s">
        <v>46</v>
      </c>
      <c r="F1534" s="111" t="s">
        <v>46</v>
      </c>
      <c r="G1534" s="112" t="s">
        <v>46</v>
      </c>
      <c r="H1534" s="113">
        <v>0</v>
      </c>
      <c r="I1534" s="113">
        <v>0</v>
      </c>
      <c r="J1534" s="112" t="s">
        <v>6741</v>
      </c>
      <c r="K1534" s="114">
        <v>1</v>
      </c>
      <c r="L1534" s="114" t="s">
        <v>5134</v>
      </c>
      <c r="M1534" s="111" t="s">
        <v>2641</v>
      </c>
      <c r="N1534" s="115">
        <v>0</v>
      </c>
      <c r="O1534" s="115">
        <v>0</v>
      </c>
      <c r="P1534" s="115">
        <v>0</v>
      </c>
      <c r="Q1534" s="111" t="s">
        <v>46</v>
      </c>
      <c r="R1534" s="111" t="s">
        <v>46</v>
      </c>
      <c r="S1534" s="111" t="s">
        <v>46</v>
      </c>
      <c r="T1534" s="111" t="s">
        <v>6766</v>
      </c>
      <c r="U1534" s="116">
        <f>+IF(LEN(L4T_30[[#This Row],[KOD]])=1,1,IF(LEN(L4T_30[[#This Row],[KOD]])=8,2,IF(LEN(L4T_30[[#This Row],[KOD]])=15,3,4)))</f>
        <v>4</v>
      </c>
    </row>
    <row r="1535" spans="2:21">
      <c r="B1535" s="109" t="s">
        <v>6767</v>
      </c>
      <c r="C1535" s="110" t="s">
        <v>6768</v>
      </c>
      <c r="D1535" s="111" t="s">
        <v>2913</v>
      </c>
      <c r="E1535" s="112" t="s">
        <v>46</v>
      </c>
      <c r="F1535" s="111" t="s">
        <v>46</v>
      </c>
      <c r="G1535" s="112" t="s">
        <v>46</v>
      </c>
      <c r="H1535" s="113">
        <v>0</v>
      </c>
      <c r="I1535" s="113">
        <v>0</v>
      </c>
      <c r="J1535" s="112" t="s">
        <v>6741</v>
      </c>
      <c r="K1535" s="114">
        <v>1</v>
      </c>
      <c r="L1535" s="114" t="s">
        <v>5134</v>
      </c>
      <c r="M1535" s="111" t="s">
        <v>2641</v>
      </c>
      <c r="N1535" s="115">
        <v>0</v>
      </c>
      <c r="O1535" s="115">
        <v>0</v>
      </c>
      <c r="P1535" s="115">
        <v>0</v>
      </c>
      <c r="Q1535" s="111" t="s">
        <v>46</v>
      </c>
      <c r="R1535" s="111" t="s">
        <v>46</v>
      </c>
      <c r="S1535" s="111" t="s">
        <v>46</v>
      </c>
      <c r="T1535" s="111" t="s">
        <v>6769</v>
      </c>
      <c r="U1535" s="116">
        <f>+IF(LEN(L4T_30[[#This Row],[KOD]])=1,1,IF(LEN(L4T_30[[#This Row],[KOD]])=8,2,IF(LEN(L4T_30[[#This Row],[KOD]])=15,3,4)))</f>
        <v>4</v>
      </c>
    </row>
    <row r="1536" spans="2:21">
      <c r="B1536" s="109" t="s">
        <v>6770</v>
      </c>
      <c r="C1536" s="110" t="s">
        <v>6771</v>
      </c>
      <c r="D1536" s="111" t="s">
        <v>2979</v>
      </c>
      <c r="E1536" s="112" t="s">
        <v>46</v>
      </c>
      <c r="F1536" s="111" t="s">
        <v>46</v>
      </c>
      <c r="G1536" s="112" t="s">
        <v>46</v>
      </c>
      <c r="H1536" s="113">
        <v>0</v>
      </c>
      <c r="I1536" s="113">
        <v>0</v>
      </c>
      <c r="J1536" s="112" t="s">
        <v>6741</v>
      </c>
      <c r="K1536" s="114">
        <v>1</v>
      </c>
      <c r="L1536" s="114" t="s">
        <v>5134</v>
      </c>
      <c r="M1536" s="111" t="s">
        <v>2641</v>
      </c>
      <c r="N1536" s="115">
        <v>0</v>
      </c>
      <c r="O1536" s="115">
        <v>0</v>
      </c>
      <c r="P1536" s="115">
        <v>0</v>
      </c>
      <c r="Q1536" s="111" t="s">
        <v>46</v>
      </c>
      <c r="R1536" s="111" t="s">
        <v>46</v>
      </c>
      <c r="S1536" s="111" t="s">
        <v>46</v>
      </c>
      <c r="T1536" s="111" t="s">
        <v>5342</v>
      </c>
      <c r="U1536" s="116">
        <f>+IF(LEN(L4T_30[[#This Row],[KOD]])=1,1,IF(LEN(L4T_30[[#This Row],[KOD]])=8,2,IF(LEN(L4T_30[[#This Row],[KOD]])=15,3,4)))</f>
        <v>4</v>
      </c>
    </row>
    <row r="1537" spans="2:21">
      <c r="B1537" s="109" t="s">
        <v>6772</v>
      </c>
      <c r="C1537" s="110" t="s">
        <v>6773</v>
      </c>
      <c r="D1537" s="111" t="s">
        <v>2979</v>
      </c>
      <c r="E1537" s="112" t="s">
        <v>46</v>
      </c>
      <c r="F1537" s="111" t="s">
        <v>46</v>
      </c>
      <c r="G1537" s="112" t="s">
        <v>46</v>
      </c>
      <c r="H1537" s="113">
        <v>0</v>
      </c>
      <c r="I1537" s="113">
        <v>0</v>
      </c>
      <c r="J1537" s="112" t="s">
        <v>6741</v>
      </c>
      <c r="K1537" s="114">
        <v>1</v>
      </c>
      <c r="L1537" s="114" t="s">
        <v>5134</v>
      </c>
      <c r="M1537" s="111" t="s">
        <v>2641</v>
      </c>
      <c r="N1537" s="115">
        <v>0</v>
      </c>
      <c r="O1537" s="115">
        <v>0</v>
      </c>
      <c r="P1537" s="115">
        <v>0</v>
      </c>
      <c r="Q1537" s="111" t="s">
        <v>46</v>
      </c>
      <c r="R1537" s="111" t="s">
        <v>46</v>
      </c>
      <c r="S1537" s="111" t="s">
        <v>46</v>
      </c>
      <c r="T1537" s="111" t="s">
        <v>5600</v>
      </c>
      <c r="U1537" s="116">
        <f>+IF(LEN(L4T_30[[#This Row],[KOD]])=1,1,IF(LEN(L4T_30[[#This Row],[KOD]])=8,2,IF(LEN(L4T_30[[#This Row],[KOD]])=15,3,4)))</f>
        <v>4</v>
      </c>
    </row>
    <row r="1538" spans="2:21">
      <c r="B1538" s="109" t="s">
        <v>6774</v>
      </c>
      <c r="C1538" s="110" t="s">
        <v>6775</v>
      </c>
      <c r="D1538" s="111" t="s">
        <v>2979</v>
      </c>
      <c r="E1538" s="112" t="s">
        <v>46</v>
      </c>
      <c r="F1538" s="111" t="s">
        <v>46</v>
      </c>
      <c r="G1538" s="112" t="s">
        <v>46</v>
      </c>
      <c r="H1538" s="113">
        <v>0</v>
      </c>
      <c r="I1538" s="113">
        <v>0</v>
      </c>
      <c r="J1538" s="112" t="s">
        <v>6741</v>
      </c>
      <c r="K1538" s="114">
        <v>1</v>
      </c>
      <c r="L1538" s="114" t="s">
        <v>5134</v>
      </c>
      <c r="M1538" s="111" t="s">
        <v>2641</v>
      </c>
      <c r="N1538" s="115">
        <v>0</v>
      </c>
      <c r="O1538" s="115">
        <v>0</v>
      </c>
      <c r="P1538" s="115">
        <v>0</v>
      </c>
      <c r="Q1538" s="111" t="s">
        <v>46</v>
      </c>
      <c r="R1538" s="111" t="s">
        <v>46</v>
      </c>
      <c r="S1538" s="111" t="s">
        <v>46</v>
      </c>
      <c r="T1538" s="111" t="s">
        <v>5603</v>
      </c>
      <c r="U1538" s="116">
        <f>+IF(LEN(L4T_30[[#This Row],[KOD]])=1,1,IF(LEN(L4T_30[[#This Row],[KOD]])=8,2,IF(LEN(L4T_30[[#This Row],[KOD]])=15,3,4)))</f>
        <v>4</v>
      </c>
    </row>
    <row r="1539" spans="2:21">
      <c r="B1539" s="109" t="s">
        <v>6776</v>
      </c>
      <c r="C1539" s="110" t="s">
        <v>6777</v>
      </c>
      <c r="D1539" s="111" t="s">
        <v>2979</v>
      </c>
      <c r="E1539" s="112" t="s">
        <v>46</v>
      </c>
      <c r="F1539" s="111" t="s">
        <v>46</v>
      </c>
      <c r="G1539" s="112" t="s">
        <v>46</v>
      </c>
      <c r="H1539" s="113">
        <v>0</v>
      </c>
      <c r="I1539" s="113">
        <v>0</v>
      </c>
      <c r="J1539" s="112" t="s">
        <v>6741</v>
      </c>
      <c r="K1539" s="114">
        <v>1</v>
      </c>
      <c r="L1539" s="114" t="s">
        <v>5134</v>
      </c>
      <c r="M1539" s="111" t="s">
        <v>2641</v>
      </c>
      <c r="N1539" s="115">
        <v>0</v>
      </c>
      <c r="O1539" s="115">
        <v>0</v>
      </c>
      <c r="P1539" s="115">
        <v>0</v>
      </c>
      <c r="Q1539" s="111" t="s">
        <v>46</v>
      </c>
      <c r="R1539" s="111" t="s">
        <v>46</v>
      </c>
      <c r="S1539" s="111" t="s">
        <v>46</v>
      </c>
      <c r="T1539" s="111" t="s">
        <v>5606</v>
      </c>
      <c r="U1539" s="116">
        <f>+IF(LEN(L4T_30[[#This Row],[KOD]])=1,1,IF(LEN(L4T_30[[#This Row],[KOD]])=8,2,IF(LEN(L4T_30[[#This Row],[KOD]])=15,3,4)))</f>
        <v>4</v>
      </c>
    </row>
    <row r="1540" spans="2:21">
      <c r="B1540" s="109" t="s">
        <v>6778</v>
      </c>
      <c r="C1540" s="110" t="s">
        <v>6779</v>
      </c>
      <c r="D1540" s="111" t="s">
        <v>2913</v>
      </c>
      <c r="E1540" s="112" t="s">
        <v>46</v>
      </c>
      <c r="F1540" s="111" t="s">
        <v>46</v>
      </c>
      <c r="G1540" s="112" t="s">
        <v>46</v>
      </c>
      <c r="H1540" s="113">
        <v>0</v>
      </c>
      <c r="I1540" s="113">
        <v>0</v>
      </c>
      <c r="J1540" s="112" t="s">
        <v>6780</v>
      </c>
      <c r="K1540" s="114">
        <v>1</v>
      </c>
      <c r="L1540" s="114" t="s">
        <v>5134</v>
      </c>
      <c r="M1540" s="111" t="s">
        <v>2641</v>
      </c>
      <c r="N1540" s="115">
        <v>0</v>
      </c>
      <c r="O1540" s="115">
        <v>0</v>
      </c>
      <c r="P1540" s="115">
        <v>0</v>
      </c>
      <c r="Q1540" s="111" t="s">
        <v>46</v>
      </c>
      <c r="R1540" s="111" t="s">
        <v>46</v>
      </c>
      <c r="S1540" s="111" t="s">
        <v>46</v>
      </c>
      <c r="T1540" s="111" t="s">
        <v>5894</v>
      </c>
      <c r="U1540" s="116">
        <f>+IF(LEN(L4T_30[[#This Row],[KOD]])=1,1,IF(LEN(L4T_30[[#This Row],[KOD]])=8,2,IF(LEN(L4T_30[[#This Row],[KOD]])=15,3,4)))</f>
        <v>4</v>
      </c>
    </row>
    <row r="1541" spans="2:21">
      <c r="B1541" s="109" t="s">
        <v>6781</v>
      </c>
      <c r="C1541" s="110" t="s">
        <v>6782</v>
      </c>
      <c r="D1541" s="111" t="s">
        <v>6462</v>
      </c>
      <c r="E1541" s="112" t="s">
        <v>46</v>
      </c>
      <c r="F1541" s="111" t="s">
        <v>46</v>
      </c>
      <c r="G1541" s="112" t="s">
        <v>46</v>
      </c>
      <c r="H1541" s="113">
        <v>0</v>
      </c>
      <c r="I1541" s="113">
        <v>0</v>
      </c>
      <c r="J1541" s="112" t="s">
        <v>6780</v>
      </c>
      <c r="K1541" s="114">
        <v>1</v>
      </c>
      <c r="L1541" s="114" t="s">
        <v>5134</v>
      </c>
      <c r="M1541" s="111" t="s">
        <v>2641</v>
      </c>
      <c r="N1541" s="115">
        <v>0</v>
      </c>
      <c r="O1541" s="115">
        <v>0</v>
      </c>
      <c r="P1541" s="115">
        <v>0</v>
      </c>
      <c r="Q1541" s="111" t="s">
        <v>46</v>
      </c>
      <c r="R1541" s="111" t="s">
        <v>46</v>
      </c>
      <c r="S1541" s="111" t="s">
        <v>46</v>
      </c>
      <c r="T1541" s="111" t="s">
        <v>5897</v>
      </c>
      <c r="U1541" s="116">
        <f>+IF(LEN(L4T_30[[#This Row],[KOD]])=1,1,IF(LEN(L4T_30[[#This Row],[KOD]])=8,2,IF(LEN(L4T_30[[#This Row],[KOD]])=15,3,4)))</f>
        <v>4</v>
      </c>
    </row>
    <row r="1542" spans="2:21">
      <c r="B1542" s="109" t="s">
        <v>6783</v>
      </c>
      <c r="C1542" s="110" t="s">
        <v>7597</v>
      </c>
      <c r="D1542" s="111" t="s">
        <v>2913</v>
      </c>
      <c r="E1542" s="112" t="s">
        <v>46</v>
      </c>
      <c r="F1542" s="111" t="s">
        <v>46</v>
      </c>
      <c r="G1542" s="112" t="s">
        <v>46</v>
      </c>
      <c r="H1542" s="113">
        <v>0</v>
      </c>
      <c r="I1542" s="113">
        <v>0</v>
      </c>
      <c r="J1542" s="112" t="s">
        <v>6741</v>
      </c>
      <c r="K1542" s="114">
        <v>1</v>
      </c>
      <c r="L1542" s="114" t="s">
        <v>5134</v>
      </c>
      <c r="M1542" s="111" t="s">
        <v>2641</v>
      </c>
      <c r="N1542" s="115">
        <v>0</v>
      </c>
      <c r="O1542" s="115">
        <v>0</v>
      </c>
      <c r="P1542" s="115">
        <v>0</v>
      </c>
      <c r="Q1542" s="111" t="s">
        <v>46</v>
      </c>
      <c r="R1542" s="111" t="s">
        <v>46</v>
      </c>
      <c r="S1542" s="111" t="s">
        <v>46</v>
      </c>
      <c r="T1542" s="111" t="s">
        <v>5345</v>
      </c>
      <c r="U1542" s="116">
        <f>+IF(LEN(L4T_30[[#This Row],[KOD]])=1,1,IF(LEN(L4T_30[[#This Row],[KOD]])=8,2,IF(LEN(L4T_30[[#This Row],[KOD]])=15,3,4)))</f>
        <v>4</v>
      </c>
    </row>
    <row r="1543" spans="2:21">
      <c r="B1543" s="109" t="s">
        <v>6784</v>
      </c>
      <c r="C1543" s="110" t="s">
        <v>7598</v>
      </c>
      <c r="D1543" s="111" t="s">
        <v>2913</v>
      </c>
      <c r="E1543" s="112" t="s">
        <v>46</v>
      </c>
      <c r="F1543" s="111" t="s">
        <v>46</v>
      </c>
      <c r="G1543" s="112" t="s">
        <v>46</v>
      </c>
      <c r="H1543" s="113">
        <v>0</v>
      </c>
      <c r="I1543" s="113">
        <v>0</v>
      </c>
      <c r="J1543" s="112" t="s">
        <v>6741</v>
      </c>
      <c r="K1543" s="114">
        <v>1</v>
      </c>
      <c r="L1543" s="114" t="s">
        <v>5134</v>
      </c>
      <c r="M1543" s="111" t="s">
        <v>2641</v>
      </c>
      <c r="N1543" s="115">
        <v>0</v>
      </c>
      <c r="O1543" s="115">
        <v>0</v>
      </c>
      <c r="P1543" s="115">
        <v>0</v>
      </c>
      <c r="Q1543" s="111" t="s">
        <v>46</v>
      </c>
      <c r="R1543" s="111" t="s">
        <v>46</v>
      </c>
      <c r="S1543" s="111" t="s">
        <v>46</v>
      </c>
      <c r="T1543" s="111" t="s">
        <v>5917</v>
      </c>
      <c r="U1543" s="116">
        <f>+IF(LEN(L4T_30[[#This Row],[KOD]])=1,1,IF(LEN(L4T_30[[#This Row],[KOD]])=8,2,IF(LEN(L4T_30[[#This Row],[KOD]])=15,3,4)))</f>
        <v>4</v>
      </c>
    </row>
    <row r="1544" spans="2:21">
      <c r="B1544" s="109" t="s">
        <v>6785</v>
      </c>
      <c r="C1544" s="110" t="s">
        <v>6786</v>
      </c>
      <c r="D1544" s="111" t="s">
        <v>2913</v>
      </c>
      <c r="E1544" s="112" t="s">
        <v>46</v>
      </c>
      <c r="F1544" s="111" t="s">
        <v>46</v>
      </c>
      <c r="G1544" s="112" t="s">
        <v>46</v>
      </c>
      <c r="H1544" s="113">
        <v>0</v>
      </c>
      <c r="I1544" s="113">
        <v>0</v>
      </c>
      <c r="J1544" s="112" t="s">
        <v>6741</v>
      </c>
      <c r="K1544" s="114">
        <v>1</v>
      </c>
      <c r="L1544" s="114" t="s">
        <v>5134</v>
      </c>
      <c r="M1544" s="111" t="s">
        <v>2641</v>
      </c>
      <c r="N1544" s="115">
        <v>0</v>
      </c>
      <c r="O1544" s="115">
        <v>0</v>
      </c>
      <c r="P1544" s="115">
        <v>0</v>
      </c>
      <c r="Q1544" s="111" t="s">
        <v>46</v>
      </c>
      <c r="R1544" s="111" t="s">
        <v>46</v>
      </c>
      <c r="S1544" s="111" t="s">
        <v>46</v>
      </c>
      <c r="T1544" s="111" t="s">
        <v>5302</v>
      </c>
      <c r="U1544" s="116">
        <f>+IF(LEN(L4T_30[[#This Row],[KOD]])=1,1,IF(LEN(L4T_30[[#This Row],[KOD]])=8,2,IF(LEN(L4T_30[[#This Row],[KOD]])=15,3,4)))</f>
        <v>4</v>
      </c>
    </row>
    <row r="1545" spans="2:21">
      <c r="B1545" s="104" t="s">
        <v>6787</v>
      </c>
      <c r="C1545" s="41" t="s">
        <v>6788</v>
      </c>
      <c r="D1545" s="43" t="s">
        <v>46</v>
      </c>
      <c r="E1545" s="105" t="s">
        <v>46</v>
      </c>
      <c r="F1545" s="43" t="s">
        <v>46</v>
      </c>
      <c r="G1545" s="105" t="s">
        <v>46</v>
      </c>
      <c r="H1545" s="45">
        <v>0</v>
      </c>
      <c r="I1545" s="45">
        <v>0</v>
      </c>
      <c r="J1545" s="105" t="s">
        <v>46</v>
      </c>
      <c r="K1545" s="106">
        <v>0</v>
      </c>
      <c r="L1545" s="106" t="s">
        <v>46</v>
      </c>
      <c r="M1545" s="43" t="s">
        <v>46</v>
      </c>
      <c r="N1545" s="107">
        <v>0</v>
      </c>
      <c r="O1545" s="107">
        <v>0</v>
      </c>
      <c r="P1545" s="107">
        <v>0</v>
      </c>
      <c r="Q1545" s="43" t="s">
        <v>46</v>
      </c>
      <c r="R1545" s="43" t="s">
        <v>46</v>
      </c>
      <c r="S1545" s="43" t="s">
        <v>6789</v>
      </c>
      <c r="T1545" s="43" t="s">
        <v>46</v>
      </c>
      <c r="U1545" s="108">
        <f>+IF(LEN(L4T_30[[#This Row],[KOD]])=1,1,IF(LEN(L4T_30[[#This Row],[KOD]])=8,2,IF(LEN(L4T_30[[#This Row],[KOD]])=15,3,4)))</f>
        <v>3</v>
      </c>
    </row>
    <row r="1546" spans="2:21">
      <c r="B1546" s="109" t="s">
        <v>6790</v>
      </c>
      <c r="C1546" s="110" t="s">
        <v>6791</v>
      </c>
      <c r="D1546" s="111" t="s">
        <v>2913</v>
      </c>
      <c r="E1546" s="112" t="s">
        <v>46</v>
      </c>
      <c r="F1546" s="111" t="s">
        <v>46</v>
      </c>
      <c r="G1546" s="112" t="s">
        <v>46</v>
      </c>
      <c r="H1546" s="113">
        <v>0</v>
      </c>
      <c r="I1546" s="113">
        <v>0</v>
      </c>
      <c r="J1546" s="112" t="s">
        <v>6735</v>
      </c>
      <c r="K1546" s="114">
        <v>1</v>
      </c>
      <c r="L1546" s="114" t="s">
        <v>5134</v>
      </c>
      <c r="M1546" s="111" t="s">
        <v>2641</v>
      </c>
      <c r="N1546" s="115">
        <v>0</v>
      </c>
      <c r="O1546" s="115">
        <v>0</v>
      </c>
      <c r="P1546" s="115">
        <v>0</v>
      </c>
      <c r="Q1546" s="111" t="s">
        <v>46</v>
      </c>
      <c r="R1546" s="111" t="s">
        <v>46</v>
      </c>
      <c r="S1546" s="111" t="s">
        <v>46</v>
      </c>
      <c r="T1546" s="111" t="s">
        <v>5236</v>
      </c>
      <c r="U1546" s="116">
        <f>+IF(LEN(L4T_30[[#This Row],[KOD]])=1,1,IF(LEN(L4T_30[[#This Row],[KOD]])=8,2,IF(LEN(L4T_30[[#This Row],[KOD]])=15,3,4)))</f>
        <v>4</v>
      </c>
    </row>
    <row r="1547" spans="2:21">
      <c r="B1547" s="104" t="s">
        <v>6792</v>
      </c>
      <c r="C1547" s="41" t="s">
        <v>6793</v>
      </c>
      <c r="D1547" s="43" t="s">
        <v>46</v>
      </c>
      <c r="E1547" s="105" t="s">
        <v>46</v>
      </c>
      <c r="F1547" s="43" t="s">
        <v>46</v>
      </c>
      <c r="G1547" s="105" t="s">
        <v>46</v>
      </c>
      <c r="H1547" s="45">
        <v>0</v>
      </c>
      <c r="I1547" s="45">
        <v>0</v>
      </c>
      <c r="J1547" s="105" t="s">
        <v>46</v>
      </c>
      <c r="K1547" s="106">
        <v>0</v>
      </c>
      <c r="L1547" s="106" t="s">
        <v>46</v>
      </c>
      <c r="M1547" s="43" t="s">
        <v>46</v>
      </c>
      <c r="N1547" s="107">
        <v>0</v>
      </c>
      <c r="O1547" s="107">
        <v>0</v>
      </c>
      <c r="P1547" s="107">
        <v>0</v>
      </c>
      <c r="Q1547" s="43" t="s">
        <v>46</v>
      </c>
      <c r="R1547" s="43" t="s">
        <v>46</v>
      </c>
      <c r="S1547" s="43" t="s">
        <v>6794</v>
      </c>
      <c r="T1547" s="43" t="s">
        <v>46</v>
      </c>
      <c r="U1547" s="108">
        <f>+IF(LEN(L4T_30[[#This Row],[KOD]])=1,1,IF(LEN(L4T_30[[#This Row],[KOD]])=8,2,IF(LEN(L4T_30[[#This Row],[KOD]])=15,3,4)))</f>
        <v>3</v>
      </c>
    </row>
    <row r="1548" spans="2:21">
      <c r="B1548" s="109" t="s">
        <v>6795</v>
      </c>
      <c r="C1548" s="110" t="s">
        <v>7599</v>
      </c>
      <c r="D1548" s="111" t="s">
        <v>6462</v>
      </c>
      <c r="E1548" s="112" t="s">
        <v>46</v>
      </c>
      <c r="F1548" s="111" t="s">
        <v>46</v>
      </c>
      <c r="G1548" s="112" t="s">
        <v>46</v>
      </c>
      <c r="H1548" s="113">
        <v>0</v>
      </c>
      <c r="I1548" s="113">
        <v>0</v>
      </c>
      <c r="J1548" s="112" t="s">
        <v>6796</v>
      </c>
      <c r="K1548" s="114">
        <v>1</v>
      </c>
      <c r="L1548" s="114" t="s">
        <v>5134</v>
      </c>
      <c r="M1548" s="111" t="s">
        <v>2641</v>
      </c>
      <c r="N1548" s="115">
        <v>0</v>
      </c>
      <c r="O1548" s="115">
        <v>0</v>
      </c>
      <c r="P1548" s="115">
        <v>0</v>
      </c>
      <c r="Q1548" s="111" t="s">
        <v>46</v>
      </c>
      <c r="R1548" s="111" t="s">
        <v>46</v>
      </c>
      <c r="S1548" s="111" t="s">
        <v>46</v>
      </c>
      <c r="T1548" s="111" t="s">
        <v>3540</v>
      </c>
      <c r="U1548" s="116">
        <f>+IF(LEN(L4T_30[[#This Row],[KOD]])=1,1,IF(LEN(L4T_30[[#This Row],[KOD]])=8,2,IF(LEN(L4T_30[[#This Row],[KOD]])=15,3,4)))</f>
        <v>4</v>
      </c>
    </row>
    <row r="1549" spans="2:21">
      <c r="B1549" s="109" t="s">
        <v>7600</v>
      </c>
      <c r="C1549" s="110" t="s">
        <v>7601</v>
      </c>
      <c r="D1549" s="111" t="s">
        <v>6462</v>
      </c>
      <c r="E1549" s="112" t="s">
        <v>46</v>
      </c>
      <c r="F1549" s="111" t="s">
        <v>46</v>
      </c>
      <c r="G1549" s="112" t="s">
        <v>46</v>
      </c>
      <c r="H1549" s="113">
        <v>0</v>
      </c>
      <c r="I1549" s="113">
        <v>0</v>
      </c>
      <c r="J1549" s="112" t="s">
        <v>46</v>
      </c>
      <c r="K1549" s="114">
        <v>0</v>
      </c>
      <c r="L1549" s="114" t="s">
        <v>1579</v>
      </c>
      <c r="M1549" s="111" t="s">
        <v>46</v>
      </c>
      <c r="N1549" s="115">
        <v>0</v>
      </c>
      <c r="O1549" s="115">
        <v>0</v>
      </c>
      <c r="P1549" s="115">
        <v>0</v>
      </c>
      <c r="Q1549" s="111" t="s">
        <v>46</v>
      </c>
      <c r="R1549" s="111" t="s">
        <v>46</v>
      </c>
      <c r="S1549" s="111" t="s">
        <v>46</v>
      </c>
      <c r="T1549" s="111" t="s">
        <v>5290</v>
      </c>
      <c r="U1549" s="116">
        <f>+IF(LEN(L4T_30[[#This Row],[KOD]])=1,1,IF(LEN(L4T_30[[#This Row],[KOD]])=8,2,IF(LEN(L4T_30[[#This Row],[KOD]])=15,3,4)))</f>
        <v>4</v>
      </c>
    </row>
    <row r="1550" spans="2:21">
      <c r="B1550" s="104" t="s">
        <v>6797</v>
      </c>
      <c r="C1550" s="41" t="s">
        <v>6798</v>
      </c>
      <c r="D1550" s="43" t="s">
        <v>46</v>
      </c>
      <c r="E1550" s="105" t="s">
        <v>46</v>
      </c>
      <c r="F1550" s="43" t="s">
        <v>46</v>
      </c>
      <c r="G1550" s="105" t="s">
        <v>46</v>
      </c>
      <c r="H1550" s="45">
        <v>0</v>
      </c>
      <c r="I1550" s="45">
        <v>0</v>
      </c>
      <c r="J1550" s="105" t="s">
        <v>46</v>
      </c>
      <c r="K1550" s="106">
        <v>0</v>
      </c>
      <c r="L1550" s="106" t="s">
        <v>46</v>
      </c>
      <c r="M1550" s="43" t="s">
        <v>46</v>
      </c>
      <c r="N1550" s="107">
        <v>0</v>
      </c>
      <c r="O1550" s="107">
        <v>0</v>
      </c>
      <c r="P1550" s="107">
        <v>0</v>
      </c>
      <c r="Q1550" s="43" t="s">
        <v>46</v>
      </c>
      <c r="R1550" s="43" t="s">
        <v>46</v>
      </c>
      <c r="S1550" s="43" t="s">
        <v>6799</v>
      </c>
      <c r="T1550" s="43" t="s">
        <v>46</v>
      </c>
      <c r="U1550" s="108">
        <f>+IF(LEN(L4T_30[[#This Row],[KOD]])=1,1,IF(LEN(L4T_30[[#This Row],[KOD]])=8,2,IF(LEN(L4T_30[[#This Row],[KOD]])=15,3,4)))</f>
        <v>3</v>
      </c>
    </row>
    <row r="1551" spans="2:21">
      <c r="B1551" s="109" t="s">
        <v>6800</v>
      </c>
      <c r="C1551" s="110" t="s">
        <v>6801</v>
      </c>
      <c r="D1551" s="111" t="s">
        <v>6462</v>
      </c>
      <c r="E1551" s="112" t="s">
        <v>46</v>
      </c>
      <c r="F1551" s="111" t="s">
        <v>46</v>
      </c>
      <c r="G1551" s="112" t="s">
        <v>46</v>
      </c>
      <c r="H1551" s="113">
        <v>0</v>
      </c>
      <c r="I1551" s="113">
        <v>0</v>
      </c>
      <c r="J1551" s="112" t="s">
        <v>6796</v>
      </c>
      <c r="K1551" s="114">
        <v>1</v>
      </c>
      <c r="L1551" s="114" t="s">
        <v>5134</v>
      </c>
      <c r="M1551" s="111" t="s">
        <v>2641</v>
      </c>
      <c r="N1551" s="115">
        <v>0</v>
      </c>
      <c r="O1551" s="115">
        <v>0</v>
      </c>
      <c r="P1551" s="115">
        <v>0</v>
      </c>
      <c r="Q1551" s="111" t="s">
        <v>46</v>
      </c>
      <c r="R1551" s="111" t="s">
        <v>46</v>
      </c>
      <c r="S1551" s="111" t="s">
        <v>46</v>
      </c>
      <c r="T1551" s="111" t="s">
        <v>3540</v>
      </c>
      <c r="U1551" s="116">
        <f>+IF(LEN(L4T_30[[#This Row],[KOD]])=1,1,IF(LEN(L4T_30[[#This Row],[KOD]])=8,2,IF(LEN(L4T_30[[#This Row],[KOD]])=15,3,4)))</f>
        <v>4</v>
      </c>
    </row>
    <row r="1552" spans="2:21">
      <c r="B1552" s="109" t="s">
        <v>6802</v>
      </c>
      <c r="C1552" s="110" t="s">
        <v>6803</v>
      </c>
      <c r="D1552" s="111" t="s">
        <v>6462</v>
      </c>
      <c r="E1552" s="112" t="s">
        <v>46</v>
      </c>
      <c r="F1552" s="111" t="s">
        <v>46</v>
      </c>
      <c r="G1552" s="112" t="s">
        <v>46</v>
      </c>
      <c r="H1552" s="113">
        <v>0</v>
      </c>
      <c r="I1552" s="113">
        <v>0</v>
      </c>
      <c r="J1552" s="112" t="s">
        <v>6796</v>
      </c>
      <c r="K1552" s="114">
        <v>1</v>
      </c>
      <c r="L1552" s="114" t="s">
        <v>5134</v>
      </c>
      <c r="M1552" s="111" t="s">
        <v>2641</v>
      </c>
      <c r="N1552" s="115">
        <v>0</v>
      </c>
      <c r="O1552" s="115">
        <v>0</v>
      </c>
      <c r="P1552" s="115">
        <v>0</v>
      </c>
      <c r="Q1552" s="111" t="s">
        <v>46</v>
      </c>
      <c r="R1552" s="111" t="s">
        <v>46</v>
      </c>
      <c r="S1552" s="111" t="s">
        <v>46</v>
      </c>
      <c r="T1552" s="111" t="s">
        <v>5321</v>
      </c>
      <c r="U1552" s="116">
        <f>+IF(LEN(L4T_30[[#This Row],[KOD]])=1,1,IF(LEN(L4T_30[[#This Row],[KOD]])=8,2,IF(LEN(L4T_30[[#This Row],[KOD]])=15,3,4)))</f>
        <v>4</v>
      </c>
    </row>
    <row r="1553" spans="2:21">
      <c r="B1553" s="109" t="s">
        <v>6804</v>
      </c>
      <c r="C1553" s="110" t="s">
        <v>6805</v>
      </c>
      <c r="D1553" s="111" t="s">
        <v>6462</v>
      </c>
      <c r="E1553" s="112" t="s">
        <v>46</v>
      </c>
      <c r="F1553" s="111" t="s">
        <v>46</v>
      </c>
      <c r="G1553" s="112" t="s">
        <v>46</v>
      </c>
      <c r="H1553" s="113">
        <v>0</v>
      </c>
      <c r="I1553" s="113">
        <v>0</v>
      </c>
      <c r="J1553" s="112" t="s">
        <v>6796</v>
      </c>
      <c r="K1553" s="114">
        <v>1</v>
      </c>
      <c r="L1553" s="114" t="s">
        <v>5134</v>
      </c>
      <c r="M1553" s="111" t="s">
        <v>2641</v>
      </c>
      <c r="N1553" s="115">
        <v>0</v>
      </c>
      <c r="O1553" s="115">
        <v>0</v>
      </c>
      <c r="P1553" s="115">
        <v>0</v>
      </c>
      <c r="Q1553" s="111" t="s">
        <v>46</v>
      </c>
      <c r="R1553" s="111" t="s">
        <v>46</v>
      </c>
      <c r="S1553" s="111" t="s">
        <v>46</v>
      </c>
      <c r="T1553" s="111" t="s">
        <v>5334</v>
      </c>
      <c r="U1553" s="116">
        <f>+IF(LEN(L4T_30[[#This Row],[KOD]])=1,1,IF(LEN(L4T_30[[#This Row],[KOD]])=8,2,IF(LEN(L4T_30[[#This Row],[KOD]])=15,3,4)))</f>
        <v>4</v>
      </c>
    </row>
    <row r="1554" spans="2:21">
      <c r="B1554" s="109" t="s">
        <v>6806</v>
      </c>
      <c r="C1554" s="110" t="s">
        <v>6807</v>
      </c>
      <c r="D1554" s="111" t="s">
        <v>6462</v>
      </c>
      <c r="E1554" s="112" t="s">
        <v>46</v>
      </c>
      <c r="F1554" s="111" t="s">
        <v>46</v>
      </c>
      <c r="G1554" s="112" t="s">
        <v>46</v>
      </c>
      <c r="H1554" s="113">
        <v>0</v>
      </c>
      <c r="I1554" s="113">
        <v>0</v>
      </c>
      <c r="J1554" s="112" t="s">
        <v>6796</v>
      </c>
      <c r="K1554" s="114">
        <v>1</v>
      </c>
      <c r="L1554" s="114" t="s">
        <v>5134</v>
      </c>
      <c r="M1554" s="111" t="s">
        <v>2641</v>
      </c>
      <c r="N1554" s="115">
        <v>0</v>
      </c>
      <c r="O1554" s="115">
        <v>0</v>
      </c>
      <c r="P1554" s="115">
        <v>0</v>
      </c>
      <c r="Q1554" s="111" t="s">
        <v>46</v>
      </c>
      <c r="R1554" s="111" t="s">
        <v>46</v>
      </c>
      <c r="S1554" s="111" t="s">
        <v>46</v>
      </c>
      <c r="T1554" s="111" t="s">
        <v>5342</v>
      </c>
      <c r="U1554" s="116">
        <f>+IF(LEN(L4T_30[[#This Row],[KOD]])=1,1,IF(LEN(L4T_30[[#This Row],[KOD]])=8,2,IF(LEN(L4T_30[[#This Row],[KOD]])=15,3,4)))</f>
        <v>4</v>
      </c>
    </row>
    <row r="1555" spans="2:21">
      <c r="B1555" s="109" t="s">
        <v>6808</v>
      </c>
      <c r="C1555" s="110" t="s">
        <v>7602</v>
      </c>
      <c r="D1555" s="111" t="s">
        <v>2913</v>
      </c>
      <c r="E1555" s="112" t="s">
        <v>46</v>
      </c>
      <c r="F1555" s="111" t="s">
        <v>46</v>
      </c>
      <c r="G1555" s="112" t="s">
        <v>46</v>
      </c>
      <c r="H1555" s="113">
        <v>0</v>
      </c>
      <c r="I1555" s="113">
        <v>0</v>
      </c>
      <c r="J1555" s="112" t="s">
        <v>6796</v>
      </c>
      <c r="K1555" s="114">
        <v>1</v>
      </c>
      <c r="L1555" s="114" t="s">
        <v>5134</v>
      </c>
      <c r="M1555" s="111" t="s">
        <v>2641</v>
      </c>
      <c r="N1555" s="115">
        <v>0</v>
      </c>
      <c r="O1555" s="115">
        <v>0</v>
      </c>
      <c r="P1555" s="115">
        <v>0</v>
      </c>
      <c r="Q1555" s="111" t="s">
        <v>46</v>
      </c>
      <c r="R1555" s="111" t="s">
        <v>46</v>
      </c>
      <c r="S1555" s="111" t="s">
        <v>46</v>
      </c>
      <c r="T1555" s="111" t="s">
        <v>5917</v>
      </c>
      <c r="U1555" s="116">
        <f>+IF(LEN(L4T_30[[#This Row],[KOD]])=1,1,IF(LEN(L4T_30[[#This Row],[KOD]])=8,2,IF(LEN(L4T_30[[#This Row],[KOD]])=15,3,4)))</f>
        <v>4</v>
      </c>
    </row>
    <row r="1556" spans="2:21">
      <c r="B1556" s="104" t="s">
        <v>6809</v>
      </c>
      <c r="C1556" s="41" t="s">
        <v>6810</v>
      </c>
      <c r="D1556" s="43" t="s">
        <v>46</v>
      </c>
      <c r="E1556" s="105" t="s">
        <v>46</v>
      </c>
      <c r="F1556" s="43" t="s">
        <v>46</v>
      </c>
      <c r="G1556" s="105" t="s">
        <v>46</v>
      </c>
      <c r="H1556" s="45">
        <v>0</v>
      </c>
      <c r="I1556" s="45">
        <v>0</v>
      </c>
      <c r="J1556" s="105" t="s">
        <v>46</v>
      </c>
      <c r="K1556" s="106">
        <v>0</v>
      </c>
      <c r="L1556" s="106" t="s">
        <v>46</v>
      </c>
      <c r="M1556" s="43" t="s">
        <v>46</v>
      </c>
      <c r="N1556" s="107">
        <v>0</v>
      </c>
      <c r="O1556" s="107">
        <v>0</v>
      </c>
      <c r="P1556" s="107">
        <v>0</v>
      </c>
      <c r="Q1556" s="43" t="s">
        <v>46</v>
      </c>
      <c r="R1556" s="43" t="s">
        <v>46</v>
      </c>
      <c r="S1556" s="43" t="s">
        <v>6811</v>
      </c>
      <c r="T1556" s="43" t="s">
        <v>46</v>
      </c>
      <c r="U1556" s="108">
        <f>+IF(LEN(L4T_30[[#This Row],[KOD]])=1,1,IF(LEN(L4T_30[[#This Row],[KOD]])=8,2,IF(LEN(L4T_30[[#This Row],[KOD]])=15,3,4)))</f>
        <v>3</v>
      </c>
    </row>
    <row r="1557" spans="2:21">
      <c r="B1557" s="109" t="s">
        <v>6812</v>
      </c>
      <c r="C1557" s="110" t="s">
        <v>7603</v>
      </c>
      <c r="D1557" s="111" t="s">
        <v>2913</v>
      </c>
      <c r="E1557" s="112" t="s">
        <v>46</v>
      </c>
      <c r="F1557" s="111" t="s">
        <v>46</v>
      </c>
      <c r="G1557" s="112" t="s">
        <v>46</v>
      </c>
      <c r="H1557" s="113">
        <v>0</v>
      </c>
      <c r="I1557" s="113">
        <v>0</v>
      </c>
      <c r="J1557" s="112" t="s">
        <v>6813</v>
      </c>
      <c r="K1557" s="114">
        <v>1</v>
      </c>
      <c r="L1557" s="114" t="s">
        <v>5134</v>
      </c>
      <c r="M1557" s="111" t="s">
        <v>2641</v>
      </c>
      <c r="N1557" s="115">
        <v>0</v>
      </c>
      <c r="O1557" s="115">
        <v>0</v>
      </c>
      <c r="P1557" s="115">
        <v>0</v>
      </c>
      <c r="Q1557" s="111" t="s">
        <v>46</v>
      </c>
      <c r="R1557" s="111" t="s">
        <v>46</v>
      </c>
      <c r="S1557" s="111" t="s">
        <v>46</v>
      </c>
      <c r="T1557" s="111" t="s">
        <v>5345</v>
      </c>
      <c r="U1557" s="116">
        <f>+IF(LEN(L4T_30[[#This Row],[KOD]])=1,1,IF(LEN(L4T_30[[#This Row],[KOD]])=8,2,IF(LEN(L4T_30[[#This Row],[KOD]])=15,3,4)))</f>
        <v>4</v>
      </c>
    </row>
    <row r="1558" spans="2:21">
      <c r="B1558" s="104" t="s">
        <v>6814</v>
      </c>
      <c r="C1558" s="41" t="s">
        <v>6815</v>
      </c>
      <c r="D1558" s="43" t="s">
        <v>46</v>
      </c>
      <c r="E1558" s="105" t="s">
        <v>46</v>
      </c>
      <c r="F1558" s="43" t="s">
        <v>46</v>
      </c>
      <c r="G1558" s="105" t="s">
        <v>46</v>
      </c>
      <c r="H1558" s="45">
        <v>0</v>
      </c>
      <c r="I1558" s="45">
        <v>0</v>
      </c>
      <c r="J1558" s="105" t="s">
        <v>46</v>
      </c>
      <c r="K1558" s="106">
        <v>0</v>
      </c>
      <c r="L1558" s="106" t="s">
        <v>46</v>
      </c>
      <c r="M1558" s="43" t="s">
        <v>46</v>
      </c>
      <c r="N1558" s="107">
        <v>0</v>
      </c>
      <c r="O1558" s="107">
        <v>0</v>
      </c>
      <c r="P1558" s="107">
        <v>0</v>
      </c>
      <c r="Q1558" s="43" t="s">
        <v>46</v>
      </c>
      <c r="R1558" s="43" t="s">
        <v>46</v>
      </c>
      <c r="S1558" s="43" t="s">
        <v>6816</v>
      </c>
      <c r="T1558" s="43" t="s">
        <v>46</v>
      </c>
      <c r="U1558" s="108">
        <f>+IF(LEN(L4T_30[[#This Row],[KOD]])=1,1,IF(LEN(L4T_30[[#This Row],[KOD]])=8,2,IF(LEN(L4T_30[[#This Row],[KOD]])=15,3,4)))</f>
        <v>3</v>
      </c>
    </row>
    <row r="1559" spans="2:21">
      <c r="B1559" s="109" t="s">
        <v>6817</v>
      </c>
      <c r="C1559" s="110" t="s">
        <v>6818</v>
      </c>
      <c r="D1559" s="111" t="s">
        <v>6462</v>
      </c>
      <c r="E1559" s="112" t="s">
        <v>46</v>
      </c>
      <c r="F1559" s="111" t="s">
        <v>46</v>
      </c>
      <c r="G1559" s="112" t="s">
        <v>46</v>
      </c>
      <c r="H1559" s="113">
        <v>0</v>
      </c>
      <c r="I1559" s="113">
        <v>0</v>
      </c>
      <c r="J1559" s="112" t="s">
        <v>6819</v>
      </c>
      <c r="K1559" s="114">
        <v>1</v>
      </c>
      <c r="L1559" s="114" t="s">
        <v>5134</v>
      </c>
      <c r="M1559" s="111" t="s">
        <v>2641</v>
      </c>
      <c r="N1559" s="115">
        <v>0</v>
      </c>
      <c r="O1559" s="115">
        <v>0</v>
      </c>
      <c r="P1559" s="115">
        <v>0</v>
      </c>
      <c r="Q1559" s="111" t="s">
        <v>46</v>
      </c>
      <c r="R1559" s="111" t="s">
        <v>46</v>
      </c>
      <c r="S1559" s="111" t="s">
        <v>46</v>
      </c>
      <c r="T1559" s="111" t="s">
        <v>3540</v>
      </c>
      <c r="U1559" s="116">
        <f>+IF(LEN(L4T_30[[#This Row],[KOD]])=1,1,IF(LEN(L4T_30[[#This Row],[KOD]])=8,2,IF(LEN(L4T_30[[#This Row],[KOD]])=15,3,4)))</f>
        <v>4</v>
      </c>
    </row>
    <row r="1560" spans="2:21">
      <c r="B1560" s="109" t="s">
        <v>6820</v>
      </c>
      <c r="C1560" s="110" t="s">
        <v>6821</v>
      </c>
      <c r="D1560" s="111" t="s">
        <v>6462</v>
      </c>
      <c r="E1560" s="112" t="s">
        <v>46</v>
      </c>
      <c r="F1560" s="111" t="s">
        <v>46</v>
      </c>
      <c r="G1560" s="112" t="s">
        <v>46</v>
      </c>
      <c r="H1560" s="113">
        <v>0</v>
      </c>
      <c r="I1560" s="113">
        <v>0</v>
      </c>
      <c r="J1560" s="112" t="s">
        <v>6819</v>
      </c>
      <c r="K1560" s="114">
        <v>1</v>
      </c>
      <c r="L1560" s="114" t="s">
        <v>5134</v>
      </c>
      <c r="M1560" s="111" t="s">
        <v>2641</v>
      </c>
      <c r="N1560" s="115">
        <v>0</v>
      </c>
      <c r="O1560" s="115">
        <v>0</v>
      </c>
      <c r="P1560" s="115">
        <v>0</v>
      </c>
      <c r="Q1560" s="111" t="s">
        <v>46</v>
      </c>
      <c r="R1560" s="111" t="s">
        <v>46</v>
      </c>
      <c r="S1560" s="111" t="s">
        <v>46</v>
      </c>
      <c r="T1560" s="111" t="s">
        <v>5321</v>
      </c>
      <c r="U1560" s="116">
        <f>+IF(LEN(L4T_30[[#This Row],[KOD]])=1,1,IF(LEN(L4T_30[[#This Row],[KOD]])=8,2,IF(LEN(L4T_30[[#This Row],[KOD]])=15,3,4)))</f>
        <v>4</v>
      </c>
    </row>
    <row r="1561" spans="2:21">
      <c r="B1561" s="104" t="s">
        <v>6822</v>
      </c>
      <c r="C1561" s="41" t="s">
        <v>6823</v>
      </c>
      <c r="D1561" s="43" t="s">
        <v>46</v>
      </c>
      <c r="E1561" s="105" t="s">
        <v>46</v>
      </c>
      <c r="F1561" s="43" t="s">
        <v>46</v>
      </c>
      <c r="G1561" s="105" t="s">
        <v>46</v>
      </c>
      <c r="H1561" s="45">
        <v>0</v>
      </c>
      <c r="I1561" s="45">
        <v>0</v>
      </c>
      <c r="J1561" s="105" t="s">
        <v>46</v>
      </c>
      <c r="K1561" s="106">
        <v>0</v>
      </c>
      <c r="L1561" s="106" t="s">
        <v>46</v>
      </c>
      <c r="M1561" s="43" t="s">
        <v>46</v>
      </c>
      <c r="N1561" s="107">
        <v>0</v>
      </c>
      <c r="O1561" s="107">
        <v>0</v>
      </c>
      <c r="P1561" s="107">
        <v>0</v>
      </c>
      <c r="Q1561" s="43" t="s">
        <v>46</v>
      </c>
      <c r="R1561" s="43" t="s">
        <v>46</v>
      </c>
      <c r="S1561" s="43" t="s">
        <v>6824</v>
      </c>
      <c r="T1561" s="43" t="s">
        <v>46</v>
      </c>
      <c r="U1561" s="108">
        <f>+IF(LEN(L4T_30[[#This Row],[KOD]])=1,1,IF(LEN(L4T_30[[#This Row],[KOD]])=8,2,IF(LEN(L4T_30[[#This Row],[KOD]])=15,3,4)))</f>
        <v>3</v>
      </c>
    </row>
    <row r="1562" spans="2:21">
      <c r="B1562" s="109" t="s">
        <v>6825</v>
      </c>
      <c r="C1562" s="110" t="s">
        <v>6826</v>
      </c>
      <c r="D1562" s="111" t="s">
        <v>2913</v>
      </c>
      <c r="E1562" s="112" t="s">
        <v>46</v>
      </c>
      <c r="F1562" s="111" t="s">
        <v>46</v>
      </c>
      <c r="G1562" s="112" t="s">
        <v>46</v>
      </c>
      <c r="H1562" s="113">
        <v>0</v>
      </c>
      <c r="I1562" s="113">
        <v>0</v>
      </c>
      <c r="J1562" s="112" t="s">
        <v>6827</v>
      </c>
      <c r="K1562" s="114">
        <v>1</v>
      </c>
      <c r="L1562" s="114" t="s">
        <v>5134</v>
      </c>
      <c r="M1562" s="111" t="s">
        <v>2641</v>
      </c>
      <c r="N1562" s="115">
        <v>0</v>
      </c>
      <c r="O1562" s="115">
        <v>0</v>
      </c>
      <c r="P1562" s="115">
        <v>0</v>
      </c>
      <c r="Q1562" s="111" t="s">
        <v>46</v>
      </c>
      <c r="R1562" s="111" t="s">
        <v>46</v>
      </c>
      <c r="S1562" s="111" t="s">
        <v>46</v>
      </c>
      <c r="T1562" s="111" t="s">
        <v>3540</v>
      </c>
      <c r="U1562" s="116">
        <f>+IF(LEN(L4T_30[[#This Row],[KOD]])=1,1,IF(LEN(L4T_30[[#This Row],[KOD]])=8,2,IF(LEN(L4T_30[[#This Row],[KOD]])=15,3,4)))</f>
        <v>4</v>
      </c>
    </row>
    <row r="1563" spans="2:21">
      <c r="B1563" s="109" t="s">
        <v>6828</v>
      </c>
      <c r="C1563" s="110" t="s">
        <v>6829</v>
      </c>
      <c r="D1563" s="111" t="s">
        <v>6462</v>
      </c>
      <c r="E1563" s="112" t="s">
        <v>46</v>
      </c>
      <c r="F1563" s="111" t="s">
        <v>46</v>
      </c>
      <c r="G1563" s="112" t="s">
        <v>46</v>
      </c>
      <c r="H1563" s="113">
        <v>0</v>
      </c>
      <c r="I1563" s="113">
        <v>0</v>
      </c>
      <c r="J1563" s="112" t="s">
        <v>6827</v>
      </c>
      <c r="K1563" s="114">
        <v>1</v>
      </c>
      <c r="L1563" s="114" t="s">
        <v>5134</v>
      </c>
      <c r="M1563" s="111" t="s">
        <v>2641</v>
      </c>
      <c r="N1563" s="115">
        <v>0</v>
      </c>
      <c r="O1563" s="115">
        <v>0</v>
      </c>
      <c r="P1563" s="115">
        <v>0</v>
      </c>
      <c r="Q1563" s="111" t="s">
        <v>46</v>
      </c>
      <c r="R1563" s="111" t="s">
        <v>46</v>
      </c>
      <c r="S1563" s="111" t="s">
        <v>46</v>
      </c>
      <c r="T1563" s="111" t="s">
        <v>5334</v>
      </c>
      <c r="U1563" s="116">
        <f>+IF(LEN(L4T_30[[#This Row],[KOD]])=1,1,IF(LEN(L4T_30[[#This Row],[KOD]])=8,2,IF(LEN(L4T_30[[#This Row],[KOD]])=15,3,4)))</f>
        <v>4</v>
      </c>
    </row>
    <row r="1564" spans="2:21">
      <c r="B1564" s="109" t="s">
        <v>6830</v>
      </c>
      <c r="C1564" s="110" t="s">
        <v>6831</v>
      </c>
      <c r="D1564" s="111" t="s">
        <v>2913</v>
      </c>
      <c r="E1564" s="112" t="s">
        <v>46</v>
      </c>
      <c r="F1564" s="111" t="s">
        <v>46</v>
      </c>
      <c r="G1564" s="112" t="s">
        <v>46</v>
      </c>
      <c r="H1564" s="113">
        <v>0</v>
      </c>
      <c r="I1564" s="113">
        <v>0</v>
      </c>
      <c r="J1564" s="112" t="s">
        <v>6827</v>
      </c>
      <c r="K1564" s="114">
        <v>1</v>
      </c>
      <c r="L1564" s="114" t="s">
        <v>5134</v>
      </c>
      <c r="M1564" s="111" t="s">
        <v>2641</v>
      </c>
      <c r="N1564" s="115">
        <v>0</v>
      </c>
      <c r="O1564" s="115">
        <v>0</v>
      </c>
      <c r="P1564" s="115">
        <v>0</v>
      </c>
      <c r="Q1564" s="111" t="s">
        <v>46</v>
      </c>
      <c r="R1564" s="111" t="s">
        <v>46</v>
      </c>
      <c r="S1564" s="111" t="s">
        <v>46</v>
      </c>
      <c r="T1564" s="111" t="s">
        <v>5345</v>
      </c>
      <c r="U1564" s="116">
        <f>+IF(LEN(L4T_30[[#This Row],[KOD]])=1,1,IF(LEN(L4T_30[[#This Row],[KOD]])=8,2,IF(LEN(L4T_30[[#This Row],[KOD]])=15,3,4)))</f>
        <v>4</v>
      </c>
    </row>
    <row r="1565" spans="2:21">
      <c r="B1565" s="104" t="s">
        <v>6832</v>
      </c>
      <c r="C1565" s="41" t="s">
        <v>6833</v>
      </c>
      <c r="D1565" s="43" t="s">
        <v>46</v>
      </c>
      <c r="E1565" s="105" t="s">
        <v>46</v>
      </c>
      <c r="F1565" s="43" t="s">
        <v>46</v>
      </c>
      <c r="G1565" s="105" t="s">
        <v>46</v>
      </c>
      <c r="H1565" s="45">
        <v>0</v>
      </c>
      <c r="I1565" s="45">
        <v>0</v>
      </c>
      <c r="J1565" s="105" t="s">
        <v>46</v>
      </c>
      <c r="K1565" s="106">
        <v>0</v>
      </c>
      <c r="L1565" s="106" t="s">
        <v>46</v>
      </c>
      <c r="M1565" s="43" t="s">
        <v>46</v>
      </c>
      <c r="N1565" s="107">
        <v>0</v>
      </c>
      <c r="O1565" s="107">
        <v>0</v>
      </c>
      <c r="P1565" s="107">
        <v>0</v>
      </c>
      <c r="Q1565" s="43" t="s">
        <v>46</v>
      </c>
      <c r="R1565" s="43" t="s">
        <v>46</v>
      </c>
      <c r="S1565" s="43" t="s">
        <v>6834</v>
      </c>
      <c r="T1565" s="43" t="s">
        <v>46</v>
      </c>
      <c r="U1565" s="108">
        <f>+IF(LEN(L4T_30[[#This Row],[KOD]])=1,1,IF(LEN(L4T_30[[#This Row],[KOD]])=8,2,IF(LEN(L4T_30[[#This Row],[KOD]])=15,3,4)))</f>
        <v>3</v>
      </c>
    </row>
    <row r="1566" spans="2:21">
      <c r="B1566" s="109" t="s">
        <v>6835</v>
      </c>
      <c r="C1566" s="110" t="s">
        <v>6836</v>
      </c>
      <c r="D1566" s="111" t="s">
        <v>2913</v>
      </c>
      <c r="E1566" s="112" t="s">
        <v>46</v>
      </c>
      <c r="F1566" s="111" t="s">
        <v>46</v>
      </c>
      <c r="G1566" s="112" t="s">
        <v>46</v>
      </c>
      <c r="H1566" s="113">
        <v>0</v>
      </c>
      <c r="I1566" s="113">
        <v>0</v>
      </c>
      <c r="J1566" s="112" t="s">
        <v>6837</v>
      </c>
      <c r="K1566" s="114">
        <v>1</v>
      </c>
      <c r="L1566" s="114" t="s">
        <v>5134</v>
      </c>
      <c r="M1566" s="111" t="s">
        <v>2641</v>
      </c>
      <c r="N1566" s="115">
        <v>0</v>
      </c>
      <c r="O1566" s="115">
        <v>0</v>
      </c>
      <c r="P1566" s="115">
        <v>0</v>
      </c>
      <c r="Q1566" s="111" t="s">
        <v>46</v>
      </c>
      <c r="R1566" s="111" t="s">
        <v>46</v>
      </c>
      <c r="S1566" s="111" t="s">
        <v>46</v>
      </c>
      <c r="T1566" s="111" t="s">
        <v>3540</v>
      </c>
      <c r="U1566" s="116">
        <f>+IF(LEN(L4T_30[[#This Row],[KOD]])=1,1,IF(LEN(L4T_30[[#This Row],[KOD]])=8,2,IF(LEN(L4T_30[[#This Row],[KOD]])=15,3,4)))</f>
        <v>4</v>
      </c>
    </row>
    <row r="1567" spans="2:21">
      <c r="B1567" s="109" t="s">
        <v>6838</v>
      </c>
      <c r="C1567" s="110" t="s">
        <v>6839</v>
      </c>
      <c r="D1567" s="111" t="s">
        <v>46</v>
      </c>
      <c r="E1567" s="112" t="s">
        <v>46</v>
      </c>
      <c r="F1567" s="111" t="s">
        <v>46</v>
      </c>
      <c r="G1567" s="112" t="s">
        <v>46</v>
      </c>
      <c r="H1567" s="113">
        <v>0</v>
      </c>
      <c r="I1567" s="113">
        <v>0</v>
      </c>
      <c r="J1567" s="112" t="s">
        <v>6840</v>
      </c>
      <c r="K1567" s="114">
        <v>1</v>
      </c>
      <c r="L1567" s="114" t="s">
        <v>5134</v>
      </c>
      <c r="M1567" s="111" t="s">
        <v>2641</v>
      </c>
      <c r="N1567" s="115">
        <v>0</v>
      </c>
      <c r="O1567" s="115">
        <v>0</v>
      </c>
      <c r="P1567" s="115">
        <v>0</v>
      </c>
      <c r="Q1567" s="111" t="s">
        <v>46</v>
      </c>
      <c r="R1567" s="111" t="s">
        <v>46</v>
      </c>
      <c r="S1567" s="111" t="s">
        <v>46</v>
      </c>
      <c r="T1567" s="111" t="s">
        <v>5321</v>
      </c>
      <c r="U1567" s="116">
        <f>+IF(LEN(L4T_30[[#This Row],[KOD]])=1,1,IF(LEN(L4T_30[[#This Row],[KOD]])=8,2,IF(LEN(L4T_30[[#This Row],[KOD]])=15,3,4)))</f>
        <v>4</v>
      </c>
    </row>
    <row r="1568" spans="2:21">
      <c r="B1568" s="109" t="s">
        <v>6841</v>
      </c>
      <c r="C1568" s="110" t="s">
        <v>6842</v>
      </c>
      <c r="D1568" s="111" t="s">
        <v>2913</v>
      </c>
      <c r="E1568" s="112" t="s">
        <v>46</v>
      </c>
      <c r="F1568" s="111" t="s">
        <v>46</v>
      </c>
      <c r="G1568" s="112" t="s">
        <v>46</v>
      </c>
      <c r="H1568" s="113">
        <v>0</v>
      </c>
      <c r="I1568" s="113">
        <v>0</v>
      </c>
      <c r="J1568" s="112" t="s">
        <v>6840</v>
      </c>
      <c r="K1568" s="114">
        <v>1</v>
      </c>
      <c r="L1568" s="114" t="s">
        <v>5134</v>
      </c>
      <c r="M1568" s="111" t="s">
        <v>2641</v>
      </c>
      <c r="N1568" s="115">
        <v>0</v>
      </c>
      <c r="O1568" s="115">
        <v>0</v>
      </c>
      <c r="P1568" s="115">
        <v>0</v>
      </c>
      <c r="Q1568" s="111" t="s">
        <v>46</v>
      </c>
      <c r="R1568" s="111" t="s">
        <v>46</v>
      </c>
      <c r="S1568" s="111" t="s">
        <v>46</v>
      </c>
      <c r="T1568" s="111" t="s">
        <v>5334</v>
      </c>
      <c r="U1568" s="116">
        <f>+IF(LEN(L4T_30[[#This Row],[KOD]])=1,1,IF(LEN(L4T_30[[#This Row],[KOD]])=8,2,IF(LEN(L4T_30[[#This Row],[KOD]])=15,3,4)))</f>
        <v>4</v>
      </c>
    </row>
    <row r="1569" spans="2:21">
      <c r="B1569" s="109" t="s">
        <v>6843</v>
      </c>
      <c r="C1569" s="110" t="s">
        <v>6844</v>
      </c>
      <c r="D1569" s="111" t="s">
        <v>2913</v>
      </c>
      <c r="E1569" s="112" t="s">
        <v>46</v>
      </c>
      <c r="F1569" s="111" t="s">
        <v>46</v>
      </c>
      <c r="G1569" s="112" t="s">
        <v>46</v>
      </c>
      <c r="H1569" s="113">
        <v>0</v>
      </c>
      <c r="I1569" s="113">
        <v>0</v>
      </c>
      <c r="J1569" s="112" t="s">
        <v>6840</v>
      </c>
      <c r="K1569" s="114">
        <v>1</v>
      </c>
      <c r="L1569" s="114" t="s">
        <v>5134</v>
      </c>
      <c r="M1569" s="111" t="s">
        <v>2641</v>
      </c>
      <c r="N1569" s="115">
        <v>0</v>
      </c>
      <c r="O1569" s="115">
        <v>0</v>
      </c>
      <c r="P1569" s="115">
        <v>0</v>
      </c>
      <c r="Q1569" s="111" t="s">
        <v>46</v>
      </c>
      <c r="R1569" s="111" t="s">
        <v>46</v>
      </c>
      <c r="S1569" s="111" t="s">
        <v>46</v>
      </c>
      <c r="T1569" s="111" t="s">
        <v>5337</v>
      </c>
      <c r="U1569" s="116">
        <f>+IF(LEN(L4T_30[[#This Row],[KOD]])=1,1,IF(LEN(L4T_30[[#This Row],[KOD]])=8,2,IF(LEN(L4T_30[[#This Row],[KOD]])=15,3,4)))</f>
        <v>4</v>
      </c>
    </row>
    <row r="1570" spans="2:21">
      <c r="B1570" s="109" t="s">
        <v>6845</v>
      </c>
      <c r="C1570" s="110" t="s">
        <v>6846</v>
      </c>
      <c r="D1570" s="111" t="s">
        <v>46</v>
      </c>
      <c r="E1570" s="112" t="s">
        <v>46</v>
      </c>
      <c r="F1570" s="111" t="s">
        <v>46</v>
      </c>
      <c r="G1570" s="112" t="s">
        <v>46</v>
      </c>
      <c r="H1570" s="113">
        <v>0</v>
      </c>
      <c r="I1570" s="113">
        <v>0</v>
      </c>
      <c r="J1570" s="112" t="s">
        <v>6248</v>
      </c>
      <c r="K1570" s="114">
        <v>1</v>
      </c>
      <c r="L1570" s="114" t="s">
        <v>5134</v>
      </c>
      <c r="M1570" s="111" t="s">
        <v>2641</v>
      </c>
      <c r="N1570" s="115">
        <v>0</v>
      </c>
      <c r="O1570" s="115">
        <v>0</v>
      </c>
      <c r="P1570" s="115">
        <v>0</v>
      </c>
      <c r="Q1570" s="111" t="s">
        <v>46</v>
      </c>
      <c r="R1570" s="111" t="s">
        <v>46</v>
      </c>
      <c r="S1570" s="111" t="s">
        <v>46</v>
      </c>
      <c r="T1570" s="111" t="s">
        <v>5600</v>
      </c>
      <c r="U1570" s="116">
        <f>+IF(LEN(L4T_30[[#This Row],[KOD]])=1,1,IF(LEN(L4T_30[[#This Row],[KOD]])=8,2,IF(LEN(L4T_30[[#This Row],[KOD]])=15,3,4)))</f>
        <v>4</v>
      </c>
    </row>
    <row r="1571" spans="2:21">
      <c r="B1571" s="104" t="s">
        <v>6847</v>
      </c>
      <c r="C1571" s="41" t="s">
        <v>6848</v>
      </c>
      <c r="D1571" s="43" t="s">
        <v>46</v>
      </c>
      <c r="E1571" s="105" t="s">
        <v>46</v>
      </c>
      <c r="F1571" s="43" t="s">
        <v>46</v>
      </c>
      <c r="G1571" s="105" t="s">
        <v>46</v>
      </c>
      <c r="H1571" s="45">
        <v>0</v>
      </c>
      <c r="I1571" s="45">
        <v>0</v>
      </c>
      <c r="J1571" s="105" t="s">
        <v>46</v>
      </c>
      <c r="K1571" s="106">
        <v>0</v>
      </c>
      <c r="L1571" s="106" t="s">
        <v>46</v>
      </c>
      <c r="M1571" s="43" t="s">
        <v>46</v>
      </c>
      <c r="N1571" s="107">
        <v>0</v>
      </c>
      <c r="O1571" s="107">
        <v>0</v>
      </c>
      <c r="P1571" s="107">
        <v>0</v>
      </c>
      <c r="Q1571" s="43" t="s">
        <v>46</v>
      </c>
      <c r="R1571" s="43" t="s">
        <v>46</v>
      </c>
      <c r="S1571" s="43" t="s">
        <v>6849</v>
      </c>
      <c r="T1571" s="43" t="s">
        <v>46</v>
      </c>
      <c r="U1571" s="108">
        <f>+IF(LEN(L4T_30[[#This Row],[KOD]])=1,1,IF(LEN(L4T_30[[#This Row],[KOD]])=8,2,IF(LEN(L4T_30[[#This Row],[KOD]])=15,3,4)))</f>
        <v>3</v>
      </c>
    </row>
    <row r="1572" spans="2:21">
      <c r="B1572" s="109" t="s">
        <v>6850</v>
      </c>
      <c r="C1572" s="110" t="s">
        <v>6851</v>
      </c>
      <c r="D1572" s="111" t="s">
        <v>6462</v>
      </c>
      <c r="E1572" s="112" t="s">
        <v>46</v>
      </c>
      <c r="F1572" s="111" t="s">
        <v>46</v>
      </c>
      <c r="G1572" s="112" t="s">
        <v>46</v>
      </c>
      <c r="H1572" s="113">
        <v>0</v>
      </c>
      <c r="I1572" s="113">
        <v>0</v>
      </c>
      <c r="J1572" s="112" t="s">
        <v>6852</v>
      </c>
      <c r="K1572" s="114">
        <v>1</v>
      </c>
      <c r="L1572" s="114" t="s">
        <v>5134</v>
      </c>
      <c r="M1572" s="111" t="s">
        <v>2641</v>
      </c>
      <c r="N1572" s="115">
        <v>0</v>
      </c>
      <c r="O1572" s="115">
        <v>0</v>
      </c>
      <c r="P1572" s="115">
        <v>0</v>
      </c>
      <c r="Q1572" s="111" t="s">
        <v>46</v>
      </c>
      <c r="R1572" s="111" t="s">
        <v>46</v>
      </c>
      <c r="S1572" s="111" t="s">
        <v>46</v>
      </c>
      <c r="T1572" s="111" t="s">
        <v>3540</v>
      </c>
      <c r="U1572" s="116">
        <f>+IF(LEN(L4T_30[[#This Row],[KOD]])=1,1,IF(LEN(L4T_30[[#This Row],[KOD]])=8,2,IF(LEN(L4T_30[[#This Row],[KOD]])=15,3,4)))</f>
        <v>4</v>
      </c>
    </row>
    <row r="1573" spans="2:21">
      <c r="B1573" s="109" t="s">
        <v>6853</v>
      </c>
      <c r="C1573" s="110" t="s">
        <v>6854</v>
      </c>
      <c r="D1573" s="111" t="s">
        <v>6462</v>
      </c>
      <c r="E1573" s="112" t="s">
        <v>46</v>
      </c>
      <c r="F1573" s="111" t="s">
        <v>46</v>
      </c>
      <c r="G1573" s="112" t="s">
        <v>46</v>
      </c>
      <c r="H1573" s="113">
        <v>0</v>
      </c>
      <c r="I1573" s="113">
        <v>0</v>
      </c>
      <c r="J1573" s="112" t="s">
        <v>6852</v>
      </c>
      <c r="K1573" s="114">
        <v>1</v>
      </c>
      <c r="L1573" s="114" t="s">
        <v>5134</v>
      </c>
      <c r="M1573" s="111" t="s">
        <v>2641</v>
      </c>
      <c r="N1573" s="115">
        <v>0</v>
      </c>
      <c r="O1573" s="115">
        <v>0</v>
      </c>
      <c r="P1573" s="115">
        <v>0</v>
      </c>
      <c r="Q1573" s="111" t="s">
        <v>46</v>
      </c>
      <c r="R1573" s="111" t="s">
        <v>46</v>
      </c>
      <c r="S1573" s="111" t="s">
        <v>46</v>
      </c>
      <c r="T1573" s="111" t="s">
        <v>5334</v>
      </c>
      <c r="U1573" s="116">
        <f>+IF(LEN(L4T_30[[#This Row],[KOD]])=1,1,IF(LEN(L4T_30[[#This Row],[KOD]])=8,2,IF(LEN(L4T_30[[#This Row],[KOD]])=15,3,4)))</f>
        <v>4</v>
      </c>
    </row>
    <row r="1574" spans="2:21">
      <c r="B1574" s="109" t="s">
        <v>7604</v>
      </c>
      <c r="C1574" s="110" t="s">
        <v>7605</v>
      </c>
      <c r="D1574" s="111" t="s">
        <v>6462</v>
      </c>
      <c r="E1574" s="112" t="s">
        <v>46</v>
      </c>
      <c r="F1574" s="111" t="s">
        <v>46</v>
      </c>
      <c r="G1574" s="112" t="s">
        <v>46</v>
      </c>
      <c r="H1574" s="113">
        <v>0</v>
      </c>
      <c r="I1574" s="113">
        <v>0</v>
      </c>
      <c r="J1574" s="112" t="s">
        <v>46</v>
      </c>
      <c r="K1574" s="114">
        <v>0</v>
      </c>
      <c r="L1574" s="114" t="s">
        <v>1579</v>
      </c>
      <c r="M1574" s="111" t="s">
        <v>46</v>
      </c>
      <c r="N1574" s="115">
        <v>0</v>
      </c>
      <c r="O1574" s="115">
        <v>0</v>
      </c>
      <c r="P1574" s="115">
        <v>0</v>
      </c>
      <c r="Q1574" s="111" t="s">
        <v>46</v>
      </c>
      <c r="R1574" s="111" t="s">
        <v>46</v>
      </c>
      <c r="S1574" s="111" t="s">
        <v>46</v>
      </c>
      <c r="T1574" s="111" t="s">
        <v>5277</v>
      </c>
      <c r="U1574" s="116">
        <f>+IF(LEN(L4T_30[[#This Row],[KOD]])=1,1,IF(LEN(L4T_30[[#This Row],[KOD]])=8,2,IF(LEN(L4T_30[[#This Row],[KOD]])=15,3,4)))</f>
        <v>4</v>
      </c>
    </row>
    <row r="1575" spans="2:21">
      <c r="B1575" s="109" t="s">
        <v>6855</v>
      </c>
      <c r="C1575" s="110" t="s">
        <v>7606</v>
      </c>
      <c r="D1575" s="111" t="s">
        <v>2913</v>
      </c>
      <c r="E1575" s="112" t="s">
        <v>46</v>
      </c>
      <c r="F1575" s="111" t="s">
        <v>46</v>
      </c>
      <c r="G1575" s="112" t="s">
        <v>46</v>
      </c>
      <c r="H1575" s="113">
        <v>0</v>
      </c>
      <c r="I1575" s="113">
        <v>0</v>
      </c>
      <c r="J1575" s="112" t="s">
        <v>6852</v>
      </c>
      <c r="K1575" s="114">
        <v>1</v>
      </c>
      <c r="L1575" s="114" t="s">
        <v>5134</v>
      </c>
      <c r="M1575" s="111" t="s">
        <v>2641</v>
      </c>
      <c r="N1575" s="115">
        <v>0</v>
      </c>
      <c r="O1575" s="115">
        <v>0</v>
      </c>
      <c r="P1575" s="115">
        <v>0</v>
      </c>
      <c r="Q1575" s="111" t="s">
        <v>46</v>
      </c>
      <c r="R1575" s="111" t="s">
        <v>46</v>
      </c>
      <c r="S1575" s="111" t="s">
        <v>46</v>
      </c>
      <c r="T1575" s="111" t="s">
        <v>5917</v>
      </c>
      <c r="U1575" s="116">
        <f>+IF(LEN(L4T_30[[#This Row],[KOD]])=1,1,IF(LEN(L4T_30[[#This Row],[KOD]])=8,2,IF(LEN(L4T_30[[#This Row],[KOD]])=15,3,4)))</f>
        <v>4</v>
      </c>
    </row>
    <row r="1576" spans="2:21">
      <c r="B1576" s="104" t="s">
        <v>6856</v>
      </c>
      <c r="C1576" s="41" t="s">
        <v>6857</v>
      </c>
      <c r="D1576" s="43" t="s">
        <v>46</v>
      </c>
      <c r="E1576" s="105" t="s">
        <v>46</v>
      </c>
      <c r="F1576" s="43" t="s">
        <v>46</v>
      </c>
      <c r="G1576" s="105" t="s">
        <v>46</v>
      </c>
      <c r="H1576" s="45">
        <v>0</v>
      </c>
      <c r="I1576" s="45">
        <v>0</v>
      </c>
      <c r="J1576" s="105" t="s">
        <v>46</v>
      </c>
      <c r="K1576" s="106">
        <v>0</v>
      </c>
      <c r="L1576" s="106" t="s">
        <v>46</v>
      </c>
      <c r="M1576" s="43" t="s">
        <v>46</v>
      </c>
      <c r="N1576" s="107">
        <v>0</v>
      </c>
      <c r="O1576" s="107">
        <v>0</v>
      </c>
      <c r="P1576" s="107">
        <v>0</v>
      </c>
      <c r="Q1576" s="43" t="s">
        <v>46</v>
      </c>
      <c r="R1576" s="43" t="s">
        <v>46</v>
      </c>
      <c r="S1576" s="43" t="s">
        <v>6858</v>
      </c>
      <c r="T1576" s="43" t="s">
        <v>46</v>
      </c>
      <c r="U1576" s="108">
        <f>+IF(LEN(L4T_30[[#This Row],[KOD]])=1,1,IF(LEN(L4T_30[[#This Row],[KOD]])=8,2,IF(LEN(L4T_30[[#This Row],[KOD]])=15,3,4)))</f>
        <v>3</v>
      </c>
    </row>
    <row r="1577" spans="2:21">
      <c r="B1577" s="109" t="s">
        <v>6859</v>
      </c>
      <c r="C1577" s="110" t="s">
        <v>6860</v>
      </c>
      <c r="D1577" s="111" t="s">
        <v>6462</v>
      </c>
      <c r="E1577" s="112" t="s">
        <v>46</v>
      </c>
      <c r="F1577" s="111" t="s">
        <v>46</v>
      </c>
      <c r="G1577" s="112" t="s">
        <v>46</v>
      </c>
      <c r="H1577" s="113">
        <v>0</v>
      </c>
      <c r="I1577" s="113">
        <v>0</v>
      </c>
      <c r="J1577" s="112" t="s">
        <v>6573</v>
      </c>
      <c r="K1577" s="114">
        <v>1</v>
      </c>
      <c r="L1577" s="114" t="s">
        <v>5134</v>
      </c>
      <c r="M1577" s="111" t="s">
        <v>2641</v>
      </c>
      <c r="N1577" s="115">
        <v>0</v>
      </c>
      <c r="O1577" s="115">
        <v>0</v>
      </c>
      <c r="P1577" s="115">
        <v>0</v>
      </c>
      <c r="Q1577" s="111" t="s">
        <v>46</v>
      </c>
      <c r="R1577" s="111" t="s">
        <v>46</v>
      </c>
      <c r="S1577" s="111" t="s">
        <v>46</v>
      </c>
      <c r="T1577" s="111" t="s">
        <v>3540</v>
      </c>
      <c r="U1577" s="116">
        <f>+IF(LEN(L4T_30[[#This Row],[KOD]])=1,1,IF(LEN(L4T_30[[#This Row],[KOD]])=8,2,IF(LEN(L4T_30[[#This Row],[KOD]])=15,3,4)))</f>
        <v>4</v>
      </c>
    </row>
    <row r="1578" spans="2:21">
      <c r="B1578" s="109" t="s">
        <v>6861</v>
      </c>
      <c r="C1578" s="110" t="s">
        <v>6862</v>
      </c>
      <c r="D1578" s="111" t="s">
        <v>6462</v>
      </c>
      <c r="E1578" s="112" t="s">
        <v>46</v>
      </c>
      <c r="F1578" s="111" t="s">
        <v>46</v>
      </c>
      <c r="G1578" s="112" t="s">
        <v>46</v>
      </c>
      <c r="H1578" s="113">
        <v>0</v>
      </c>
      <c r="I1578" s="113">
        <v>0</v>
      </c>
      <c r="J1578" s="112" t="s">
        <v>6573</v>
      </c>
      <c r="K1578" s="114">
        <v>1</v>
      </c>
      <c r="L1578" s="114" t="s">
        <v>5134</v>
      </c>
      <c r="M1578" s="111" t="s">
        <v>2641</v>
      </c>
      <c r="N1578" s="115">
        <v>0</v>
      </c>
      <c r="O1578" s="115">
        <v>0</v>
      </c>
      <c r="P1578" s="115">
        <v>0</v>
      </c>
      <c r="Q1578" s="111" t="s">
        <v>46</v>
      </c>
      <c r="R1578" s="111" t="s">
        <v>46</v>
      </c>
      <c r="S1578" s="111" t="s">
        <v>46</v>
      </c>
      <c r="T1578" s="111" t="s">
        <v>5342</v>
      </c>
      <c r="U1578" s="116">
        <f>+IF(LEN(L4T_30[[#This Row],[KOD]])=1,1,IF(LEN(L4T_30[[#This Row],[KOD]])=8,2,IF(LEN(L4T_30[[#This Row],[KOD]])=15,3,4)))</f>
        <v>4</v>
      </c>
    </row>
    <row r="1579" spans="2:21">
      <c r="B1579" s="104" t="s">
        <v>6863</v>
      </c>
      <c r="C1579" s="41" t="s">
        <v>6864</v>
      </c>
      <c r="D1579" s="43" t="s">
        <v>46</v>
      </c>
      <c r="E1579" s="105" t="s">
        <v>46</v>
      </c>
      <c r="F1579" s="43" t="s">
        <v>46</v>
      </c>
      <c r="G1579" s="105" t="s">
        <v>46</v>
      </c>
      <c r="H1579" s="45">
        <v>0</v>
      </c>
      <c r="I1579" s="45">
        <v>0</v>
      </c>
      <c r="J1579" s="105" t="s">
        <v>46</v>
      </c>
      <c r="K1579" s="106">
        <v>0</v>
      </c>
      <c r="L1579" s="106" t="s">
        <v>46</v>
      </c>
      <c r="M1579" s="43" t="s">
        <v>46</v>
      </c>
      <c r="N1579" s="107">
        <v>0</v>
      </c>
      <c r="O1579" s="107">
        <v>0</v>
      </c>
      <c r="P1579" s="107">
        <v>0</v>
      </c>
      <c r="Q1579" s="43" t="s">
        <v>46</v>
      </c>
      <c r="R1579" s="43" t="s">
        <v>46</v>
      </c>
      <c r="S1579" s="43" t="s">
        <v>6865</v>
      </c>
      <c r="T1579" s="43" t="s">
        <v>46</v>
      </c>
      <c r="U1579" s="108">
        <f>+IF(LEN(L4T_30[[#This Row],[KOD]])=1,1,IF(LEN(L4T_30[[#This Row],[KOD]])=8,2,IF(LEN(L4T_30[[#This Row],[KOD]])=15,3,4)))</f>
        <v>3</v>
      </c>
    </row>
    <row r="1580" spans="2:21">
      <c r="B1580" s="109" t="s">
        <v>6866</v>
      </c>
      <c r="C1580" s="110" t="s">
        <v>6867</v>
      </c>
      <c r="D1580" s="111" t="s">
        <v>2913</v>
      </c>
      <c r="E1580" s="112" t="s">
        <v>46</v>
      </c>
      <c r="F1580" s="111" t="s">
        <v>46</v>
      </c>
      <c r="G1580" s="112" t="s">
        <v>46</v>
      </c>
      <c r="H1580" s="113">
        <v>0</v>
      </c>
      <c r="I1580" s="113">
        <v>0</v>
      </c>
      <c r="J1580" s="112" t="s">
        <v>6735</v>
      </c>
      <c r="K1580" s="114">
        <v>1</v>
      </c>
      <c r="L1580" s="114" t="s">
        <v>5134</v>
      </c>
      <c r="M1580" s="111" t="s">
        <v>2641</v>
      </c>
      <c r="N1580" s="115">
        <v>0</v>
      </c>
      <c r="O1580" s="115">
        <v>0</v>
      </c>
      <c r="P1580" s="115">
        <v>0</v>
      </c>
      <c r="Q1580" s="111" t="s">
        <v>46</v>
      </c>
      <c r="R1580" s="111" t="s">
        <v>46</v>
      </c>
      <c r="S1580" s="111" t="s">
        <v>46</v>
      </c>
      <c r="T1580" s="111" t="s">
        <v>5236</v>
      </c>
      <c r="U1580" s="116">
        <f>+IF(LEN(L4T_30[[#This Row],[KOD]])=1,1,IF(LEN(L4T_30[[#This Row],[KOD]])=8,2,IF(LEN(L4T_30[[#This Row],[KOD]])=15,3,4)))</f>
        <v>4</v>
      </c>
    </row>
    <row r="1581" spans="2:21">
      <c r="B1581" s="104" t="s">
        <v>6868</v>
      </c>
      <c r="C1581" s="41" t="s">
        <v>6869</v>
      </c>
      <c r="D1581" s="43" t="s">
        <v>46</v>
      </c>
      <c r="E1581" s="105" t="s">
        <v>46</v>
      </c>
      <c r="F1581" s="43" t="s">
        <v>46</v>
      </c>
      <c r="G1581" s="105" t="s">
        <v>46</v>
      </c>
      <c r="H1581" s="45">
        <v>0</v>
      </c>
      <c r="I1581" s="45">
        <v>0</v>
      </c>
      <c r="J1581" s="105" t="s">
        <v>46</v>
      </c>
      <c r="K1581" s="106">
        <v>0</v>
      </c>
      <c r="L1581" s="106" t="s">
        <v>46</v>
      </c>
      <c r="M1581" s="43" t="s">
        <v>46</v>
      </c>
      <c r="N1581" s="107">
        <v>0</v>
      </c>
      <c r="O1581" s="107">
        <v>0</v>
      </c>
      <c r="P1581" s="107">
        <v>0</v>
      </c>
      <c r="Q1581" s="43" t="s">
        <v>46</v>
      </c>
      <c r="R1581" s="43" t="s">
        <v>46</v>
      </c>
      <c r="S1581" s="43" t="s">
        <v>6870</v>
      </c>
      <c r="T1581" s="43" t="s">
        <v>46</v>
      </c>
      <c r="U1581" s="108">
        <f>+IF(LEN(L4T_30[[#This Row],[KOD]])=1,1,IF(LEN(L4T_30[[#This Row],[KOD]])=8,2,IF(LEN(L4T_30[[#This Row],[KOD]])=15,3,4)))</f>
        <v>3</v>
      </c>
    </row>
    <row r="1582" spans="2:21">
      <c r="B1582" s="109" t="s">
        <v>6871</v>
      </c>
      <c r="C1582" s="110" t="s">
        <v>6872</v>
      </c>
      <c r="D1582" s="111" t="s">
        <v>6462</v>
      </c>
      <c r="E1582" s="112" t="s">
        <v>46</v>
      </c>
      <c r="F1582" s="111" t="s">
        <v>46</v>
      </c>
      <c r="G1582" s="112" t="s">
        <v>46</v>
      </c>
      <c r="H1582" s="113">
        <v>0</v>
      </c>
      <c r="I1582" s="113">
        <v>0</v>
      </c>
      <c r="J1582" s="112" t="s">
        <v>6873</v>
      </c>
      <c r="K1582" s="114">
        <v>1</v>
      </c>
      <c r="L1582" s="114" t="s">
        <v>5134</v>
      </c>
      <c r="M1582" s="111" t="s">
        <v>2641</v>
      </c>
      <c r="N1582" s="115">
        <v>0</v>
      </c>
      <c r="O1582" s="115">
        <v>0</v>
      </c>
      <c r="P1582" s="115">
        <v>0</v>
      </c>
      <c r="Q1582" s="111" t="s">
        <v>46</v>
      </c>
      <c r="R1582" s="111" t="s">
        <v>46</v>
      </c>
      <c r="S1582" s="111" t="s">
        <v>46</v>
      </c>
      <c r="T1582" s="111" t="s">
        <v>3540</v>
      </c>
      <c r="U1582" s="116">
        <f>+IF(LEN(L4T_30[[#This Row],[KOD]])=1,1,IF(LEN(L4T_30[[#This Row],[KOD]])=8,2,IF(LEN(L4T_30[[#This Row],[KOD]])=15,3,4)))</f>
        <v>4</v>
      </c>
    </row>
    <row r="1583" spans="2:21">
      <c r="B1583" s="109" t="s">
        <v>7607</v>
      </c>
      <c r="C1583" s="110" t="s">
        <v>2401</v>
      </c>
      <c r="D1583" s="111" t="s">
        <v>2913</v>
      </c>
      <c r="E1583" s="112" t="s">
        <v>46</v>
      </c>
      <c r="F1583" s="111" t="s">
        <v>46</v>
      </c>
      <c r="G1583" s="112" t="s">
        <v>46</v>
      </c>
      <c r="H1583" s="113">
        <v>0</v>
      </c>
      <c r="I1583" s="113">
        <v>0</v>
      </c>
      <c r="J1583" s="112" t="s">
        <v>46</v>
      </c>
      <c r="K1583" s="114">
        <v>0</v>
      </c>
      <c r="L1583" s="114" t="s">
        <v>1579</v>
      </c>
      <c r="M1583" s="111" t="s">
        <v>46</v>
      </c>
      <c r="N1583" s="115">
        <v>0</v>
      </c>
      <c r="O1583" s="115">
        <v>0</v>
      </c>
      <c r="P1583" s="115">
        <v>0</v>
      </c>
      <c r="Q1583" s="111" t="s">
        <v>46</v>
      </c>
      <c r="R1583" s="111" t="s">
        <v>46</v>
      </c>
      <c r="S1583" s="111" t="s">
        <v>46</v>
      </c>
      <c r="T1583" s="111" t="s">
        <v>5290</v>
      </c>
      <c r="U1583" s="116">
        <f>+IF(LEN(L4T_30[[#This Row],[KOD]])=1,1,IF(LEN(L4T_30[[#This Row],[KOD]])=8,2,IF(LEN(L4T_30[[#This Row],[KOD]])=15,3,4)))</f>
        <v>4</v>
      </c>
    </row>
    <row r="1584" spans="2:21">
      <c r="B1584" s="104" t="s">
        <v>6874</v>
      </c>
      <c r="C1584" s="41" t="s">
        <v>6875</v>
      </c>
      <c r="D1584" s="43" t="s">
        <v>46</v>
      </c>
      <c r="E1584" s="105" t="s">
        <v>46</v>
      </c>
      <c r="F1584" s="43" t="s">
        <v>46</v>
      </c>
      <c r="G1584" s="105" t="s">
        <v>46</v>
      </c>
      <c r="H1584" s="45">
        <v>0</v>
      </c>
      <c r="I1584" s="45">
        <v>0</v>
      </c>
      <c r="J1584" s="105" t="s">
        <v>46</v>
      </c>
      <c r="K1584" s="106">
        <v>0</v>
      </c>
      <c r="L1584" s="106" t="s">
        <v>46</v>
      </c>
      <c r="M1584" s="43" t="s">
        <v>46</v>
      </c>
      <c r="N1584" s="107">
        <v>0</v>
      </c>
      <c r="O1584" s="107">
        <v>0</v>
      </c>
      <c r="P1584" s="107">
        <v>0</v>
      </c>
      <c r="Q1584" s="43" t="s">
        <v>46</v>
      </c>
      <c r="R1584" s="43" t="s">
        <v>46</v>
      </c>
      <c r="S1584" s="43" t="s">
        <v>6876</v>
      </c>
      <c r="T1584" s="43" t="s">
        <v>46</v>
      </c>
      <c r="U1584" s="108">
        <f>+IF(LEN(L4T_30[[#This Row],[KOD]])=1,1,IF(LEN(L4T_30[[#This Row],[KOD]])=8,2,IF(LEN(L4T_30[[#This Row],[KOD]])=15,3,4)))</f>
        <v>3</v>
      </c>
    </row>
    <row r="1585" spans="2:21">
      <c r="B1585" s="109" t="s">
        <v>6877</v>
      </c>
      <c r="C1585" s="110" t="s">
        <v>7608</v>
      </c>
      <c r="D1585" s="111" t="s">
        <v>2913</v>
      </c>
      <c r="E1585" s="112" t="s">
        <v>46</v>
      </c>
      <c r="F1585" s="111" t="s">
        <v>46</v>
      </c>
      <c r="G1585" s="112" t="s">
        <v>46</v>
      </c>
      <c r="H1585" s="113">
        <v>0</v>
      </c>
      <c r="I1585" s="113">
        <v>0</v>
      </c>
      <c r="J1585" s="112" t="s">
        <v>6780</v>
      </c>
      <c r="K1585" s="114">
        <v>1</v>
      </c>
      <c r="L1585" s="114" t="s">
        <v>5134</v>
      </c>
      <c r="M1585" s="111" t="s">
        <v>2641</v>
      </c>
      <c r="N1585" s="115">
        <v>0</v>
      </c>
      <c r="O1585" s="115">
        <v>0</v>
      </c>
      <c r="P1585" s="115">
        <v>0</v>
      </c>
      <c r="Q1585" s="111" t="s">
        <v>46</v>
      </c>
      <c r="R1585" s="111" t="s">
        <v>46</v>
      </c>
      <c r="S1585" s="111" t="s">
        <v>46</v>
      </c>
      <c r="T1585" s="111" t="s">
        <v>5917</v>
      </c>
      <c r="U1585" s="116">
        <f>+IF(LEN(L4T_30[[#This Row],[KOD]])=1,1,IF(LEN(L4T_30[[#This Row],[KOD]])=8,2,IF(LEN(L4T_30[[#This Row],[KOD]])=15,3,4)))</f>
        <v>4</v>
      </c>
    </row>
    <row r="1586" spans="2:21">
      <c r="B1586" s="104" t="s">
        <v>6878</v>
      </c>
      <c r="C1586" s="41" t="s">
        <v>6879</v>
      </c>
      <c r="D1586" s="43" t="s">
        <v>46</v>
      </c>
      <c r="E1586" s="105" t="s">
        <v>46</v>
      </c>
      <c r="F1586" s="43" t="s">
        <v>46</v>
      </c>
      <c r="G1586" s="105" t="s">
        <v>46</v>
      </c>
      <c r="H1586" s="45">
        <v>0</v>
      </c>
      <c r="I1586" s="45">
        <v>0</v>
      </c>
      <c r="J1586" s="105" t="s">
        <v>46</v>
      </c>
      <c r="K1586" s="106">
        <v>0</v>
      </c>
      <c r="L1586" s="106" t="s">
        <v>46</v>
      </c>
      <c r="M1586" s="43" t="s">
        <v>46</v>
      </c>
      <c r="N1586" s="107">
        <v>0</v>
      </c>
      <c r="O1586" s="107">
        <v>0</v>
      </c>
      <c r="P1586" s="107">
        <v>0</v>
      </c>
      <c r="Q1586" s="43" t="s">
        <v>46</v>
      </c>
      <c r="R1586" s="43" t="s">
        <v>46</v>
      </c>
      <c r="S1586" s="43" t="s">
        <v>6880</v>
      </c>
      <c r="T1586" s="43" t="s">
        <v>46</v>
      </c>
      <c r="U1586" s="108">
        <f>+IF(LEN(L4T_30[[#This Row],[KOD]])=1,1,IF(LEN(L4T_30[[#This Row],[KOD]])=8,2,IF(LEN(L4T_30[[#This Row],[KOD]])=15,3,4)))</f>
        <v>3</v>
      </c>
    </row>
    <row r="1587" spans="2:21">
      <c r="B1587" s="109" t="s">
        <v>6881</v>
      </c>
      <c r="C1587" s="110" t="s">
        <v>6882</v>
      </c>
      <c r="D1587" s="111" t="s">
        <v>2913</v>
      </c>
      <c r="E1587" s="112" t="s">
        <v>46</v>
      </c>
      <c r="F1587" s="111" t="s">
        <v>46</v>
      </c>
      <c r="G1587" s="112" t="s">
        <v>46</v>
      </c>
      <c r="H1587" s="113">
        <v>0</v>
      </c>
      <c r="I1587" s="113">
        <v>0</v>
      </c>
      <c r="J1587" s="112" t="s">
        <v>6735</v>
      </c>
      <c r="K1587" s="114">
        <v>1</v>
      </c>
      <c r="L1587" s="114" t="s">
        <v>5134</v>
      </c>
      <c r="M1587" s="111" t="s">
        <v>2641</v>
      </c>
      <c r="N1587" s="115">
        <v>0</v>
      </c>
      <c r="O1587" s="115">
        <v>0</v>
      </c>
      <c r="P1587" s="115">
        <v>0</v>
      </c>
      <c r="Q1587" s="111" t="s">
        <v>46</v>
      </c>
      <c r="R1587" s="111" t="s">
        <v>46</v>
      </c>
      <c r="S1587" s="111" t="s">
        <v>46</v>
      </c>
      <c r="T1587" s="111" t="s">
        <v>5236</v>
      </c>
      <c r="U1587" s="116">
        <f>+IF(LEN(L4T_30[[#This Row],[KOD]])=1,1,IF(LEN(L4T_30[[#This Row],[KOD]])=8,2,IF(LEN(L4T_30[[#This Row],[KOD]])=15,3,4)))</f>
        <v>4</v>
      </c>
    </row>
    <row r="1588" spans="2:21">
      <c r="B1588" s="104" t="s">
        <v>6883</v>
      </c>
      <c r="C1588" s="41" t="s">
        <v>6884</v>
      </c>
      <c r="D1588" s="43" t="s">
        <v>46</v>
      </c>
      <c r="E1588" s="105" t="s">
        <v>46</v>
      </c>
      <c r="F1588" s="43" t="s">
        <v>46</v>
      </c>
      <c r="G1588" s="105" t="s">
        <v>46</v>
      </c>
      <c r="H1588" s="45">
        <v>0</v>
      </c>
      <c r="I1588" s="45">
        <v>0</v>
      </c>
      <c r="J1588" s="105" t="s">
        <v>46</v>
      </c>
      <c r="K1588" s="106">
        <v>0</v>
      </c>
      <c r="L1588" s="106" t="s">
        <v>46</v>
      </c>
      <c r="M1588" s="43" t="s">
        <v>46</v>
      </c>
      <c r="N1588" s="107">
        <v>0</v>
      </c>
      <c r="O1588" s="107">
        <v>0</v>
      </c>
      <c r="P1588" s="107">
        <v>0</v>
      </c>
      <c r="Q1588" s="43" t="s">
        <v>46</v>
      </c>
      <c r="R1588" s="43" t="s">
        <v>46</v>
      </c>
      <c r="S1588" s="43" t="s">
        <v>6885</v>
      </c>
      <c r="T1588" s="43" t="s">
        <v>46</v>
      </c>
      <c r="U1588" s="108">
        <f>+IF(LEN(L4T_30[[#This Row],[KOD]])=1,1,IF(LEN(L4T_30[[#This Row],[KOD]])=8,2,IF(LEN(L4T_30[[#This Row],[KOD]])=15,3,4)))</f>
        <v>3</v>
      </c>
    </row>
    <row r="1589" spans="2:21">
      <c r="B1589" s="109" t="s">
        <v>6886</v>
      </c>
      <c r="C1589" s="110" t="s">
        <v>6887</v>
      </c>
      <c r="D1589" s="111" t="s">
        <v>2913</v>
      </c>
      <c r="E1589" s="112" t="s">
        <v>46</v>
      </c>
      <c r="F1589" s="111" t="s">
        <v>46</v>
      </c>
      <c r="G1589" s="112" t="s">
        <v>46</v>
      </c>
      <c r="H1589" s="113">
        <v>0</v>
      </c>
      <c r="I1589" s="113">
        <v>0</v>
      </c>
      <c r="J1589" s="112" t="s">
        <v>6735</v>
      </c>
      <c r="K1589" s="114">
        <v>1</v>
      </c>
      <c r="L1589" s="114" t="s">
        <v>5134</v>
      </c>
      <c r="M1589" s="111" t="s">
        <v>2641</v>
      </c>
      <c r="N1589" s="115">
        <v>0</v>
      </c>
      <c r="O1589" s="115">
        <v>0</v>
      </c>
      <c r="P1589" s="115">
        <v>0</v>
      </c>
      <c r="Q1589" s="111" t="s">
        <v>46</v>
      </c>
      <c r="R1589" s="111" t="s">
        <v>46</v>
      </c>
      <c r="S1589" s="111" t="s">
        <v>46</v>
      </c>
      <c r="T1589" s="111" t="s">
        <v>5917</v>
      </c>
      <c r="U1589" s="116">
        <f>+IF(LEN(L4T_30[[#This Row],[KOD]])=1,1,IF(LEN(L4T_30[[#This Row],[KOD]])=8,2,IF(LEN(L4T_30[[#This Row],[KOD]])=15,3,4)))</f>
        <v>4</v>
      </c>
    </row>
    <row r="1590" spans="2:21">
      <c r="B1590" s="104" t="s">
        <v>6888</v>
      </c>
      <c r="C1590" s="41" t="s">
        <v>6889</v>
      </c>
      <c r="D1590" s="43" t="s">
        <v>46</v>
      </c>
      <c r="E1590" s="105" t="s">
        <v>46</v>
      </c>
      <c r="F1590" s="43" t="s">
        <v>46</v>
      </c>
      <c r="G1590" s="105" t="s">
        <v>46</v>
      </c>
      <c r="H1590" s="45">
        <v>0</v>
      </c>
      <c r="I1590" s="45">
        <v>0</v>
      </c>
      <c r="J1590" s="105" t="s">
        <v>46</v>
      </c>
      <c r="K1590" s="106">
        <v>0</v>
      </c>
      <c r="L1590" s="106" t="s">
        <v>46</v>
      </c>
      <c r="M1590" s="43" t="s">
        <v>46</v>
      </c>
      <c r="N1590" s="107">
        <v>0</v>
      </c>
      <c r="O1590" s="107">
        <v>0</v>
      </c>
      <c r="P1590" s="107">
        <v>0</v>
      </c>
      <c r="Q1590" s="43" t="s">
        <v>46</v>
      </c>
      <c r="R1590" s="43" t="s">
        <v>46</v>
      </c>
      <c r="S1590" s="43" t="s">
        <v>6890</v>
      </c>
      <c r="T1590" s="43" t="s">
        <v>46</v>
      </c>
      <c r="U1590" s="108">
        <f>+IF(LEN(L4T_30[[#This Row],[KOD]])=1,1,IF(LEN(L4T_30[[#This Row],[KOD]])=8,2,IF(LEN(L4T_30[[#This Row],[KOD]])=15,3,4)))</f>
        <v>3</v>
      </c>
    </row>
    <row r="1591" spans="2:21">
      <c r="B1591" s="109" t="s">
        <v>6891</v>
      </c>
      <c r="C1591" s="110" t="s">
        <v>6892</v>
      </c>
      <c r="D1591" s="111" t="s">
        <v>6462</v>
      </c>
      <c r="E1591" s="112" t="s">
        <v>46</v>
      </c>
      <c r="F1591" s="111" t="s">
        <v>46</v>
      </c>
      <c r="G1591" s="112" t="s">
        <v>46</v>
      </c>
      <c r="H1591" s="113">
        <v>0</v>
      </c>
      <c r="I1591" s="113">
        <v>0</v>
      </c>
      <c r="J1591" s="112" t="s">
        <v>6735</v>
      </c>
      <c r="K1591" s="114">
        <v>1</v>
      </c>
      <c r="L1591" s="114" t="s">
        <v>5134</v>
      </c>
      <c r="M1591" s="111" t="s">
        <v>2641</v>
      </c>
      <c r="N1591" s="115">
        <v>0</v>
      </c>
      <c r="O1591" s="115">
        <v>0</v>
      </c>
      <c r="P1591" s="115">
        <v>0</v>
      </c>
      <c r="Q1591" s="111" t="s">
        <v>46</v>
      </c>
      <c r="R1591" s="111" t="s">
        <v>46</v>
      </c>
      <c r="S1591" s="111" t="s">
        <v>46</v>
      </c>
      <c r="T1591" s="111" t="s">
        <v>3540</v>
      </c>
      <c r="U1591" s="116">
        <f>+IF(LEN(L4T_30[[#This Row],[KOD]])=1,1,IF(LEN(L4T_30[[#This Row],[KOD]])=8,2,IF(LEN(L4T_30[[#This Row],[KOD]])=15,3,4)))</f>
        <v>4</v>
      </c>
    </row>
    <row r="1592" spans="2:21">
      <c r="B1592" s="109" t="s">
        <v>6893</v>
      </c>
      <c r="C1592" s="110" t="s">
        <v>6894</v>
      </c>
      <c r="D1592" s="111" t="s">
        <v>6462</v>
      </c>
      <c r="E1592" s="112" t="s">
        <v>46</v>
      </c>
      <c r="F1592" s="111" t="s">
        <v>46</v>
      </c>
      <c r="G1592" s="112" t="s">
        <v>46</v>
      </c>
      <c r="H1592" s="113">
        <v>0</v>
      </c>
      <c r="I1592" s="113">
        <v>0</v>
      </c>
      <c r="J1592" s="112" t="s">
        <v>6852</v>
      </c>
      <c r="K1592" s="114">
        <v>1</v>
      </c>
      <c r="L1592" s="114" t="s">
        <v>5134</v>
      </c>
      <c r="M1592" s="111" t="s">
        <v>2641</v>
      </c>
      <c r="N1592" s="115">
        <v>0</v>
      </c>
      <c r="O1592" s="115">
        <v>0</v>
      </c>
      <c r="P1592" s="115">
        <v>0</v>
      </c>
      <c r="Q1592" s="111" t="s">
        <v>46</v>
      </c>
      <c r="R1592" s="111" t="s">
        <v>46</v>
      </c>
      <c r="S1592" s="111" t="s">
        <v>46</v>
      </c>
      <c r="T1592" s="111" t="s">
        <v>5321</v>
      </c>
      <c r="U1592" s="116">
        <f>+IF(LEN(L4T_30[[#This Row],[KOD]])=1,1,IF(LEN(L4T_30[[#This Row],[KOD]])=8,2,IF(LEN(L4T_30[[#This Row],[KOD]])=15,3,4)))</f>
        <v>4</v>
      </c>
    </row>
    <row r="1593" spans="2:21">
      <c r="B1593" s="104" t="s">
        <v>6895</v>
      </c>
      <c r="C1593" s="41" t="s">
        <v>6896</v>
      </c>
      <c r="D1593" s="43" t="s">
        <v>46</v>
      </c>
      <c r="E1593" s="105" t="s">
        <v>46</v>
      </c>
      <c r="F1593" s="43" t="s">
        <v>46</v>
      </c>
      <c r="G1593" s="105" t="s">
        <v>46</v>
      </c>
      <c r="H1593" s="45">
        <v>0</v>
      </c>
      <c r="I1593" s="45">
        <v>0</v>
      </c>
      <c r="J1593" s="105" t="s">
        <v>46</v>
      </c>
      <c r="K1593" s="106">
        <v>0</v>
      </c>
      <c r="L1593" s="106" t="s">
        <v>46</v>
      </c>
      <c r="M1593" s="43" t="s">
        <v>46</v>
      </c>
      <c r="N1593" s="107">
        <v>0</v>
      </c>
      <c r="O1593" s="107">
        <v>0</v>
      </c>
      <c r="P1593" s="107">
        <v>0</v>
      </c>
      <c r="Q1593" s="43" t="s">
        <v>46</v>
      </c>
      <c r="R1593" s="43" t="s">
        <v>46</v>
      </c>
      <c r="S1593" s="43" t="s">
        <v>6897</v>
      </c>
      <c r="T1593" s="43" t="s">
        <v>46</v>
      </c>
      <c r="U1593" s="108">
        <f>+IF(LEN(L4T_30[[#This Row],[KOD]])=1,1,IF(LEN(L4T_30[[#This Row],[KOD]])=8,2,IF(LEN(L4T_30[[#This Row],[KOD]])=15,3,4)))</f>
        <v>3</v>
      </c>
    </row>
    <row r="1594" spans="2:21">
      <c r="B1594" s="109" t="s">
        <v>6898</v>
      </c>
      <c r="C1594" s="110" t="s">
        <v>6899</v>
      </c>
      <c r="D1594" s="111" t="s">
        <v>6462</v>
      </c>
      <c r="E1594" s="112" t="s">
        <v>46</v>
      </c>
      <c r="F1594" s="111" t="s">
        <v>46</v>
      </c>
      <c r="G1594" s="112" t="s">
        <v>46</v>
      </c>
      <c r="H1594" s="113">
        <v>0</v>
      </c>
      <c r="I1594" s="113">
        <v>0</v>
      </c>
      <c r="J1594" s="112" t="s">
        <v>6735</v>
      </c>
      <c r="K1594" s="114">
        <v>1</v>
      </c>
      <c r="L1594" s="114" t="s">
        <v>5134</v>
      </c>
      <c r="M1594" s="111" t="s">
        <v>2641</v>
      </c>
      <c r="N1594" s="115">
        <v>0</v>
      </c>
      <c r="O1594" s="115">
        <v>0</v>
      </c>
      <c r="P1594" s="115">
        <v>0</v>
      </c>
      <c r="Q1594" s="111" t="s">
        <v>46</v>
      </c>
      <c r="R1594" s="111" t="s">
        <v>46</v>
      </c>
      <c r="S1594" s="111" t="s">
        <v>46</v>
      </c>
      <c r="T1594" s="111" t="s">
        <v>3540</v>
      </c>
      <c r="U1594" s="116">
        <f>+IF(LEN(L4T_30[[#This Row],[KOD]])=1,1,IF(LEN(L4T_30[[#This Row],[KOD]])=8,2,IF(LEN(L4T_30[[#This Row],[KOD]])=15,3,4)))</f>
        <v>4</v>
      </c>
    </row>
    <row r="1595" spans="2:21">
      <c r="B1595" s="109" t="s">
        <v>6900</v>
      </c>
      <c r="C1595" s="110" t="s">
        <v>6901</v>
      </c>
      <c r="D1595" s="111" t="s">
        <v>6462</v>
      </c>
      <c r="E1595" s="112" t="s">
        <v>46</v>
      </c>
      <c r="F1595" s="111" t="s">
        <v>46</v>
      </c>
      <c r="G1595" s="112" t="s">
        <v>46</v>
      </c>
      <c r="H1595" s="113">
        <v>0</v>
      </c>
      <c r="I1595" s="113">
        <v>0</v>
      </c>
      <c r="J1595" s="112" t="s">
        <v>6741</v>
      </c>
      <c r="K1595" s="114">
        <v>1</v>
      </c>
      <c r="L1595" s="114" t="s">
        <v>5134</v>
      </c>
      <c r="M1595" s="111" t="s">
        <v>2641</v>
      </c>
      <c r="N1595" s="115">
        <v>0</v>
      </c>
      <c r="O1595" s="115">
        <v>0</v>
      </c>
      <c r="P1595" s="115">
        <v>0</v>
      </c>
      <c r="Q1595" s="111" t="s">
        <v>46</v>
      </c>
      <c r="R1595" s="111" t="s">
        <v>46</v>
      </c>
      <c r="S1595" s="111" t="s">
        <v>46</v>
      </c>
      <c r="T1595" s="111" t="s">
        <v>5321</v>
      </c>
      <c r="U1595" s="116">
        <f>+IF(LEN(L4T_30[[#This Row],[KOD]])=1,1,IF(LEN(L4T_30[[#This Row],[KOD]])=8,2,IF(LEN(L4T_30[[#This Row],[KOD]])=15,3,4)))</f>
        <v>4</v>
      </c>
    </row>
    <row r="1596" spans="2:21">
      <c r="B1596" s="104" t="s">
        <v>6902</v>
      </c>
      <c r="C1596" s="41" t="s">
        <v>6903</v>
      </c>
      <c r="D1596" s="43" t="s">
        <v>46</v>
      </c>
      <c r="E1596" s="105" t="s">
        <v>46</v>
      </c>
      <c r="F1596" s="43" t="s">
        <v>46</v>
      </c>
      <c r="G1596" s="105" t="s">
        <v>46</v>
      </c>
      <c r="H1596" s="45">
        <v>0</v>
      </c>
      <c r="I1596" s="45">
        <v>0</v>
      </c>
      <c r="J1596" s="105" t="s">
        <v>46</v>
      </c>
      <c r="K1596" s="106">
        <v>0</v>
      </c>
      <c r="L1596" s="106" t="s">
        <v>46</v>
      </c>
      <c r="M1596" s="43" t="s">
        <v>46</v>
      </c>
      <c r="N1596" s="107">
        <v>0</v>
      </c>
      <c r="O1596" s="107">
        <v>0</v>
      </c>
      <c r="P1596" s="107">
        <v>0</v>
      </c>
      <c r="Q1596" s="43" t="s">
        <v>46</v>
      </c>
      <c r="R1596" s="43" t="s">
        <v>46</v>
      </c>
      <c r="S1596" s="43" t="s">
        <v>6904</v>
      </c>
      <c r="T1596" s="43" t="s">
        <v>46</v>
      </c>
      <c r="U1596" s="108">
        <f>+IF(LEN(L4T_30[[#This Row],[KOD]])=1,1,IF(LEN(L4T_30[[#This Row],[KOD]])=8,2,IF(LEN(L4T_30[[#This Row],[KOD]])=15,3,4)))</f>
        <v>3</v>
      </c>
    </row>
    <row r="1597" spans="2:21">
      <c r="B1597" s="109" t="s">
        <v>6905</v>
      </c>
      <c r="C1597" s="110" t="s">
        <v>7609</v>
      </c>
      <c r="D1597" s="111" t="s">
        <v>2913</v>
      </c>
      <c r="E1597" s="112" t="s">
        <v>46</v>
      </c>
      <c r="F1597" s="111" t="s">
        <v>46</v>
      </c>
      <c r="G1597" s="112" t="s">
        <v>46</v>
      </c>
      <c r="H1597" s="113">
        <v>0</v>
      </c>
      <c r="I1597" s="113">
        <v>0</v>
      </c>
      <c r="J1597" s="112" t="s">
        <v>6741</v>
      </c>
      <c r="K1597" s="114">
        <v>1</v>
      </c>
      <c r="L1597" s="114" t="s">
        <v>5134</v>
      </c>
      <c r="M1597" s="111" t="s">
        <v>2641</v>
      </c>
      <c r="N1597" s="115">
        <v>0</v>
      </c>
      <c r="O1597" s="115">
        <v>0</v>
      </c>
      <c r="P1597" s="115">
        <v>0</v>
      </c>
      <c r="Q1597" s="111" t="s">
        <v>46</v>
      </c>
      <c r="R1597" s="111" t="s">
        <v>46</v>
      </c>
      <c r="S1597" s="111" t="s">
        <v>46</v>
      </c>
      <c r="T1597" s="111" t="s">
        <v>5917</v>
      </c>
      <c r="U1597" s="116">
        <f>+IF(LEN(L4T_30[[#This Row],[KOD]])=1,1,IF(LEN(L4T_30[[#This Row],[KOD]])=8,2,IF(LEN(L4T_30[[#This Row],[KOD]])=15,3,4)))</f>
        <v>4</v>
      </c>
    </row>
    <row r="1598" spans="2:21">
      <c r="B1598" s="104" t="s">
        <v>6906</v>
      </c>
      <c r="C1598" s="41" t="s">
        <v>6907</v>
      </c>
      <c r="D1598" s="43" t="s">
        <v>46</v>
      </c>
      <c r="E1598" s="105" t="s">
        <v>46</v>
      </c>
      <c r="F1598" s="43" t="s">
        <v>46</v>
      </c>
      <c r="G1598" s="105" t="s">
        <v>46</v>
      </c>
      <c r="H1598" s="45">
        <v>0</v>
      </c>
      <c r="I1598" s="45">
        <v>0</v>
      </c>
      <c r="J1598" s="105" t="s">
        <v>46</v>
      </c>
      <c r="K1598" s="106">
        <v>0</v>
      </c>
      <c r="L1598" s="106" t="s">
        <v>46</v>
      </c>
      <c r="M1598" s="43" t="s">
        <v>46</v>
      </c>
      <c r="N1598" s="107">
        <v>0</v>
      </c>
      <c r="O1598" s="107">
        <v>0</v>
      </c>
      <c r="P1598" s="107">
        <v>0</v>
      </c>
      <c r="Q1598" s="43" t="s">
        <v>46</v>
      </c>
      <c r="R1598" s="43" t="s">
        <v>46</v>
      </c>
      <c r="S1598" s="43" t="s">
        <v>6908</v>
      </c>
      <c r="T1598" s="43" t="s">
        <v>46</v>
      </c>
      <c r="U1598" s="108">
        <f>+IF(LEN(L4T_30[[#This Row],[KOD]])=1,1,IF(LEN(L4T_30[[#This Row],[KOD]])=8,2,IF(LEN(L4T_30[[#This Row],[KOD]])=15,3,4)))</f>
        <v>3</v>
      </c>
    </row>
    <row r="1599" spans="2:21">
      <c r="B1599" s="109" t="s">
        <v>6909</v>
      </c>
      <c r="C1599" s="110" t="s">
        <v>7610</v>
      </c>
      <c r="D1599" s="111" t="s">
        <v>2913</v>
      </c>
      <c r="E1599" s="112" t="s">
        <v>46</v>
      </c>
      <c r="F1599" s="111" t="s">
        <v>46</v>
      </c>
      <c r="G1599" s="112" t="s">
        <v>46</v>
      </c>
      <c r="H1599" s="113">
        <v>0</v>
      </c>
      <c r="I1599" s="113">
        <v>0</v>
      </c>
      <c r="J1599" s="112" t="s">
        <v>6910</v>
      </c>
      <c r="K1599" s="114">
        <v>1</v>
      </c>
      <c r="L1599" s="114" t="s">
        <v>5134</v>
      </c>
      <c r="M1599" s="111" t="s">
        <v>2641</v>
      </c>
      <c r="N1599" s="115">
        <v>0</v>
      </c>
      <c r="O1599" s="115">
        <v>0</v>
      </c>
      <c r="P1599" s="115">
        <v>0</v>
      </c>
      <c r="Q1599" s="111" t="s">
        <v>46</v>
      </c>
      <c r="R1599" s="111" t="s">
        <v>46</v>
      </c>
      <c r="S1599" s="111" t="s">
        <v>46</v>
      </c>
      <c r="T1599" s="111" t="s">
        <v>5345</v>
      </c>
      <c r="U1599" s="116">
        <f>+IF(LEN(L4T_30[[#This Row],[KOD]])=1,1,IF(LEN(L4T_30[[#This Row],[KOD]])=8,2,IF(LEN(L4T_30[[#This Row],[KOD]])=15,3,4)))</f>
        <v>4</v>
      </c>
    </row>
    <row r="1600" spans="2:21">
      <c r="B1600" s="104" t="s">
        <v>7611</v>
      </c>
      <c r="C1600" s="41" t="s">
        <v>7612</v>
      </c>
      <c r="D1600" s="43" t="s">
        <v>46</v>
      </c>
      <c r="E1600" s="105" t="s">
        <v>46</v>
      </c>
      <c r="F1600" s="43" t="s">
        <v>46</v>
      </c>
      <c r="G1600" s="105" t="s">
        <v>46</v>
      </c>
      <c r="H1600" s="45">
        <v>0</v>
      </c>
      <c r="I1600" s="45">
        <v>0</v>
      </c>
      <c r="J1600" s="105" t="s">
        <v>46</v>
      </c>
      <c r="K1600" s="106">
        <v>0</v>
      </c>
      <c r="L1600" s="106" t="s">
        <v>46</v>
      </c>
      <c r="M1600" s="43" t="s">
        <v>46</v>
      </c>
      <c r="N1600" s="107">
        <v>0</v>
      </c>
      <c r="O1600" s="107">
        <v>0</v>
      </c>
      <c r="P1600" s="107">
        <v>0</v>
      </c>
      <c r="Q1600" s="43" t="s">
        <v>46</v>
      </c>
      <c r="R1600" s="43" t="s">
        <v>46</v>
      </c>
      <c r="S1600" s="43" t="s">
        <v>7613</v>
      </c>
      <c r="T1600" s="43" t="s">
        <v>46</v>
      </c>
      <c r="U1600" s="108">
        <f>+IF(LEN(L4T_30[[#This Row],[KOD]])=1,1,IF(LEN(L4T_30[[#This Row],[KOD]])=8,2,IF(LEN(L4T_30[[#This Row],[KOD]])=15,3,4)))</f>
        <v>3</v>
      </c>
    </row>
    <row r="1601" spans="2:21">
      <c r="B1601" s="109" t="s">
        <v>7614</v>
      </c>
      <c r="C1601" s="110" t="s">
        <v>7612</v>
      </c>
      <c r="D1601" s="111" t="s">
        <v>44</v>
      </c>
      <c r="E1601" s="112" t="s">
        <v>46</v>
      </c>
      <c r="F1601" s="111" t="s">
        <v>46</v>
      </c>
      <c r="G1601" s="112" t="s">
        <v>46</v>
      </c>
      <c r="H1601" s="113">
        <v>0</v>
      </c>
      <c r="I1601" s="113">
        <v>0</v>
      </c>
      <c r="J1601" s="112" t="s">
        <v>46</v>
      </c>
      <c r="K1601" s="114">
        <v>0</v>
      </c>
      <c r="L1601" s="114" t="s">
        <v>1579</v>
      </c>
      <c r="M1601" s="111" t="s">
        <v>46</v>
      </c>
      <c r="N1601" s="115">
        <v>0</v>
      </c>
      <c r="O1601" s="115">
        <v>0</v>
      </c>
      <c r="P1601" s="115">
        <v>0</v>
      </c>
      <c r="Q1601" s="111" t="s">
        <v>46</v>
      </c>
      <c r="R1601" s="111" t="s">
        <v>46</v>
      </c>
      <c r="S1601" s="111" t="s">
        <v>46</v>
      </c>
      <c r="T1601" s="111" t="s">
        <v>5416</v>
      </c>
      <c r="U1601" s="116">
        <f>+IF(LEN(L4T_30[[#This Row],[KOD]])=1,1,IF(LEN(L4T_30[[#This Row],[KOD]])=8,2,IF(LEN(L4T_30[[#This Row],[KOD]])=15,3,4)))</f>
        <v>4</v>
      </c>
    </row>
    <row r="1602" spans="2:21">
      <c r="B1602" s="104" t="s">
        <v>6911</v>
      </c>
      <c r="C1602" s="41" t="s">
        <v>6912</v>
      </c>
      <c r="D1602" s="43" t="s">
        <v>46</v>
      </c>
      <c r="E1602" s="105" t="s">
        <v>46</v>
      </c>
      <c r="F1602" s="43" t="s">
        <v>46</v>
      </c>
      <c r="G1602" s="105" t="s">
        <v>46</v>
      </c>
      <c r="H1602" s="45">
        <v>0</v>
      </c>
      <c r="I1602" s="45">
        <v>0</v>
      </c>
      <c r="J1602" s="105" t="s">
        <v>46</v>
      </c>
      <c r="K1602" s="106">
        <v>0</v>
      </c>
      <c r="L1602" s="106" t="s">
        <v>46</v>
      </c>
      <c r="M1602" s="43" t="s">
        <v>46</v>
      </c>
      <c r="N1602" s="107">
        <v>0</v>
      </c>
      <c r="O1602" s="107">
        <v>0</v>
      </c>
      <c r="P1602" s="107">
        <v>0</v>
      </c>
      <c r="Q1602" s="43" t="s">
        <v>46</v>
      </c>
      <c r="R1602" s="43" t="s">
        <v>46</v>
      </c>
      <c r="S1602" s="43" t="s">
        <v>6913</v>
      </c>
      <c r="T1602" s="43" t="s">
        <v>46</v>
      </c>
      <c r="U1602" s="108">
        <f>+IF(LEN(L4T_30[[#This Row],[KOD]])=1,1,IF(LEN(L4T_30[[#This Row],[KOD]])=8,2,IF(LEN(L4T_30[[#This Row],[KOD]])=15,3,4)))</f>
        <v>3</v>
      </c>
    </row>
    <row r="1603" spans="2:21">
      <c r="B1603" s="109" t="s">
        <v>6914</v>
      </c>
      <c r="C1603" s="110" t="s">
        <v>6915</v>
      </c>
      <c r="D1603" s="111" t="s">
        <v>2913</v>
      </c>
      <c r="E1603" s="112" t="s">
        <v>46</v>
      </c>
      <c r="F1603" s="111" t="s">
        <v>46</v>
      </c>
      <c r="G1603" s="112" t="s">
        <v>46</v>
      </c>
      <c r="H1603" s="113">
        <v>0</v>
      </c>
      <c r="I1603" s="113">
        <v>0</v>
      </c>
      <c r="J1603" s="112" t="s">
        <v>6144</v>
      </c>
      <c r="K1603" s="114">
        <v>1</v>
      </c>
      <c r="L1603" s="114" t="s">
        <v>5134</v>
      </c>
      <c r="M1603" s="111" t="s">
        <v>2641</v>
      </c>
      <c r="N1603" s="115">
        <v>0</v>
      </c>
      <c r="O1603" s="115">
        <v>0</v>
      </c>
      <c r="P1603" s="115">
        <v>0</v>
      </c>
      <c r="Q1603" s="111" t="s">
        <v>46</v>
      </c>
      <c r="R1603" s="111" t="s">
        <v>46</v>
      </c>
      <c r="S1603" s="111" t="s">
        <v>46</v>
      </c>
      <c r="T1603" s="111" t="s">
        <v>3540</v>
      </c>
      <c r="U1603" s="116">
        <f>+IF(LEN(L4T_30[[#This Row],[KOD]])=1,1,IF(LEN(L4T_30[[#This Row],[KOD]])=8,2,IF(LEN(L4T_30[[#This Row],[KOD]])=15,3,4)))</f>
        <v>4</v>
      </c>
    </row>
    <row r="1604" spans="2:21">
      <c r="B1604" s="109" t="s">
        <v>6916</v>
      </c>
      <c r="C1604" s="110" t="s">
        <v>6917</v>
      </c>
      <c r="D1604" s="111" t="s">
        <v>2913</v>
      </c>
      <c r="E1604" s="112" t="s">
        <v>46</v>
      </c>
      <c r="F1604" s="111" t="s">
        <v>46</v>
      </c>
      <c r="G1604" s="112" t="s">
        <v>46</v>
      </c>
      <c r="H1604" s="113">
        <v>0</v>
      </c>
      <c r="I1604" s="113">
        <v>0</v>
      </c>
      <c r="J1604" s="112" t="s">
        <v>5861</v>
      </c>
      <c r="K1604" s="114">
        <v>1</v>
      </c>
      <c r="L1604" s="114" t="s">
        <v>5134</v>
      </c>
      <c r="M1604" s="111" t="s">
        <v>2641</v>
      </c>
      <c r="N1604" s="115">
        <v>0</v>
      </c>
      <c r="O1604" s="115">
        <v>0</v>
      </c>
      <c r="P1604" s="115">
        <v>0</v>
      </c>
      <c r="Q1604" s="111" t="s">
        <v>46</v>
      </c>
      <c r="R1604" s="111" t="s">
        <v>46</v>
      </c>
      <c r="S1604" s="111" t="s">
        <v>46</v>
      </c>
      <c r="T1604" s="111" t="s">
        <v>5334</v>
      </c>
      <c r="U1604" s="116">
        <f>+IF(LEN(L4T_30[[#This Row],[KOD]])=1,1,IF(LEN(L4T_30[[#This Row],[KOD]])=8,2,IF(LEN(L4T_30[[#This Row],[KOD]])=15,3,4)))</f>
        <v>4</v>
      </c>
    </row>
    <row r="1605" spans="2:21">
      <c r="B1605" s="109" t="s">
        <v>6918</v>
      </c>
      <c r="C1605" s="110" t="s">
        <v>6919</v>
      </c>
      <c r="D1605" s="111" t="s">
        <v>6462</v>
      </c>
      <c r="E1605" s="112" t="s">
        <v>46</v>
      </c>
      <c r="F1605" s="111" t="s">
        <v>46</v>
      </c>
      <c r="G1605" s="112" t="s">
        <v>46</v>
      </c>
      <c r="H1605" s="113">
        <v>0</v>
      </c>
      <c r="I1605" s="113">
        <v>0</v>
      </c>
      <c r="J1605" s="112" t="s">
        <v>6144</v>
      </c>
      <c r="K1605" s="114">
        <v>1</v>
      </c>
      <c r="L1605" s="114" t="s">
        <v>5134</v>
      </c>
      <c r="M1605" s="111" t="s">
        <v>2641</v>
      </c>
      <c r="N1605" s="115">
        <v>0</v>
      </c>
      <c r="O1605" s="115">
        <v>0</v>
      </c>
      <c r="P1605" s="115">
        <v>0</v>
      </c>
      <c r="Q1605" s="111" t="s">
        <v>46</v>
      </c>
      <c r="R1605" s="111" t="s">
        <v>46</v>
      </c>
      <c r="S1605" s="111" t="s">
        <v>46</v>
      </c>
      <c r="T1605" s="111" t="s">
        <v>5337</v>
      </c>
      <c r="U1605" s="116">
        <f>+IF(LEN(L4T_30[[#This Row],[KOD]])=1,1,IF(LEN(L4T_30[[#This Row],[KOD]])=8,2,IF(LEN(L4T_30[[#This Row],[KOD]])=15,3,4)))</f>
        <v>4</v>
      </c>
    </row>
    <row r="1606" spans="2:21">
      <c r="B1606" s="109" t="s">
        <v>7615</v>
      </c>
      <c r="C1606" s="110" t="s">
        <v>7616</v>
      </c>
      <c r="D1606" s="111" t="s">
        <v>6462</v>
      </c>
      <c r="E1606" s="112" t="s">
        <v>46</v>
      </c>
      <c r="F1606" s="111" t="s">
        <v>46</v>
      </c>
      <c r="G1606" s="112" t="s">
        <v>46</v>
      </c>
      <c r="H1606" s="113">
        <v>0</v>
      </c>
      <c r="I1606" s="113">
        <v>0</v>
      </c>
      <c r="J1606" s="112" t="s">
        <v>46</v>
      </c>
      <c r="K1606" s="114">
        <v>0</v>
      </c>
      <c r="L1606" s="114" t="s">
        <v>1579</v>
      </c>
      <c r="M1606" s="111" t="s">
        <v>46</v>
      </c>
      <c r="N1606" s="115">
        <v>0</v>
      </c>
      <c r="O1606" s="115">
        <v>0</v>
      </c>
      <c r="P1606" s="115">
        <v>0</v>
      </c>
      <c r="Q1606" s="111" t="s">
        <v>46</v>
      </c>
      <c r="R1606" s="111" t="s">
        <v>46</v>
      </c>
      <c r="S1606" s="111" t="s">
        <v>46</v>
      </c>
      <c r="T1606" s="111" t="s">
        <v>7617</v>
      </c>
      <c r="U1606" s="116">
        <f>+IF(LEN(L4T_30[[#This Row],[KOD]])=1,1,IF(LEN(L4T_30[[#This Row],[KOD]])=8,2,IF(LEN(L4T_30[[#This Row],[KOD]])=15,3,4)))</f>
        <v>4</v>
      </c>
    </row>
    <row r="1607" spans="2:21">
      <c r="B1607" s="109" t="s">
        <v>7618</v>
      </c>
      <c r="C1607" s="110" t="s">
        <v>7619</v>
      </c>
      <c r="D1607" s="111" t="s">
        <v>2913</v>
      </c>
      <c r="E1607" s="112" t="s">
        <v>46</v>
      </c>
      <c r="F1607" s="111" t="s">
        <v>46</v>
      </c>
      <c r="G1607" s="112" t="s">
        <v>46</v>
      </c>
      <c r="H1607" s="113">
        <v>0</v>
      </c>
      <c r="I1607" s="113">
        <v>0</v>
      </c>
      <c r="J1607" s="112" t="s">
        <v>46</v>
      </c>
      <c r="K1607" s="114">
        <v>0</v>
      </c>
      <c r="L1607" s="114" t="s">
        <v>1579</v>
      </c>
      <c r="M1607" s="111" t="s">
        <v>46</v>
      </c>
      <c r="N1607" s="115">
        <v>0</v>
      </c>
      <c r="O1607" s="115">
        <v>0</v>
      </c>
      <c r="P1607" s="115">
        <v>0</v>
      </c>
      <c r="Q1607" s="111" t="s">
        <v>46</v>
      </c>
      <c r="R1607" s="111" t="s">
        <v>46</v>
      </c>
      <c r="S1607" s="111" t="s">
        <v>46</v>
      </c>
      <c r="T1607" s="111" t="s">
        <v>3048</v>
      </c>
      <c r="U1607" s="116">
        <f>+IF(LEN(L4T_30[[#This Row],[KOD]])=1,1,IF(LEN(L4T_30[[#This Row],[KOD]])=8,2,IF(LEN(L4T_30[[#This Row],[KOD]])=15,3,4)))</f>
        <v>4</v>
      </c>
    </row>
    <row r="1608" spans="2:21">
      <c r="B1608" s="109" t="s">
        <v>6920</v>
      </c>
      <c r="C1608" s="110" t="s">
        <v>6921</v>
      </c>
      <c r="D1608" s="111" t="s">
        <v>6462</v>
      </c>
      <c r="E1608" s="112" t="s">
        <v>46</v>
      </c>
      <c r="F1608" s="111" t="s">
        <v>46</v>
      </c>
      <c r="G1608" s="112" t="s">
        <v>46</v>
      </c>
      <c r="H1608" s="113">
        <v>0</v>
      </c>
      <c r="I1608" s="113">
        <v>0</v>
      </c>
      <c r="J1608" s="112" t="s">
        <v>6248</v>
      </c>
      <c r="K1608" s="114">
        <v>1</v>
      </c>
      <c r="L1608" s="114" t="s">
        <v>5134</v>
      </c>
      <c r="M1608" s="111" t="s">
        <v>2641</v>
      </c>
      <c r="N1608" s="115">
        <v>0</v>
      </c>
      <c r="O1608" s="115">
        <v>0</v>
      </c>
      <c r="P1608" s="115">
        <v>0</v>
      </c>
      <c r="Q1608" s="111" t="s">
        <v>46</v>
      </c>
      <c r="R1608" s="111" t="s">
        <v>46</v>
      </c>
      <c r="S1608" s="111" t="s">
        <v>46</v>
      </c>
      <c r="T1608" s="111" t="s">
        <v>5342</v>
      </c>
      <c r="U1608" s="116">
        <f>+IF(LEN(L4T_30[[#This Row],[KOD]])=1,1,IF(LEN(L4T_30[[#This Row],[KOD]])=8,2,IF(LEN(L4T_30[[#This Row],[KOD]])=15,3,4)))</f>
        <v>4</v>
      </c>
    </row>
    <row r="1609" spans="2:21">
      <c r="B1609" s="109" t="s">
        <v>7620</v>
      </c>
      <c r="C1609" s="110" t="s">
        <v>7621</v>
      </c>
      <c r="D1609" s="111" t="s">
        <v>2913</v>
      </c>
      <c r="E1609" s="112" t="s">
        <v>46</v>
      </c>
      <c r="F1609" s="111" t="s">
        <v>46</v>
      </c>
      <c r="G1609" s="112" t="s">
        <v>46</v>
      </c>
      <c r="H1609" s="113">
        <v>0</v>
      </c>
      <c r="I1609" s="113">
        <v>0</v>
      </c>
      <c r="J1609" s="112" t="s">
        <v>46</v>
      </c>
      <c r="K1609" s="114">
        <v>0</v>
      </c>
      <c r="L1609" s="114" t="s">
        <v>1579</v>
      </c>
      <c r="M1609" s="111" t="s">
        <v>46</v>
      </c>
      <c r="N1609" s="115">
        <v>0</v>
      </c>
      <c r="O1609" s="115">
        <v>0</v>
      </c>
      <c r="P1609" s="115">
        <v>0</v>
      </c>
      <c r="Q1609" s="111" t="s">
        <v>46</v>
      </c>
      <c r="R1609" s="111" t="s">
        <v>46</v>
      </c>
      <c r="S1609" s="111" t="s">
        <v>46</v>
      </c>
      <c r="T1609" s="111" t="s">
        <v>5302</v>
      </c>
      <c r="U1609" s="116">
        <f>+IF(LEN(L4T_30[[#This Row],[KOD]])=1,1,IF(LEN(L4T_30[[#This Row],[KOD]])=8,2,IF(LEN(L4T_30[[#This Row],[KOD]])=15,3,4)))</f>
        <v>4</v>
      </c>
    </row>
    <row r="1610" spans="2:21">
      <c r="B1610" s="99" t="s">
        <v>6922</v>
      </c>
      <c r="C1610" s="33" t="s">
        <v>6923</v>
      </c>
      <c r="D1610" s="35" t="s">
        <v>46</v>
      </c>
      <c r="E1610" s="100" t="s">
        <v>46</v>
      </c>
      <c r="F1610" s="35" t="s">
        <v>46</v>
      </c>
      <c r="G1610" s="100" t="s">
        <v>46</v>
      </c>
      <c r="H1610" s="37">
        <v>0</v>
      </c>
      <c r="I1610" s="37">
        <v>0</v>
      </c>
      <c r="J1610" s="100" t="s">
        <v>46</v>
      </c>
      <c r="K1610" s="101">
        <v>0</v>
      </c>
      <c r="L1610" s="101" t="s">
        <v>46</v>
      </c>
      <c r="M1610" s="35" t="s">
        <v>46</v>
      </c>
      <c r="N1610" s="102">
        <v>0</v>
      </c>
      <c r="O1610" s="102">
        <v>0</v>
      </c>
      <c r="P1610" s="102">
        <v>0</v>
      </c>
      <c r="Q1610" s="35" t="s">
        <v>46</v>
      </c>
      <c r="R1610" s="35" t="s">
        <v>6924</v>
      </c>
      <c r="S1610" s="35" t="s">
        <v>46</v>
      </c>
      <c r="T1610" s="35" t="s">
        <v>46</v>
      </c>
      <c r="U1610" s="103">
        <f>+IF(LEN(L4T_30[[#This Row],[KOD]])=1,1,IF(LEN(L4T_30[[#This Row],[KOD]])=8,2,IF(LEN(L4T_30[[#This Row],[KOD]])=15,3,4)))</f>
        <v>2</v>
      </c>
    </row>
    <row r="1611" spans="2:21">
      <c r="B1611" s="104" t="s">
        <v>6925</v>
      </c>
      <c r="C1611" s="41" t="s">
        <v>6926</v>
      </c>
      <c r="D1611" s="43" t="s">
        <v>46</v>
      </c>
      <c r="E1611" s="105" t="s">
        <v>46</v>
      </c>
      <c r="F1611" s="43" t="s">
        <v>46</v>
      </c>
      <c r="G1611" s="105" t="s">
        <v>46</v>
      </c>
      <c r="H1611" s="45">
        <v>0</v>
      </c>
      <c r="I1611" s="45">
        <v>0</v>
      </c>
      <c r="J1611" s="105" t="s">
        <v>46</v>
      </c>
      <c r="K1611" s="106">
        <v>0</v>
      </c>
      <c r="L1611" s="106" t="s">
        <v>46</v>
      </c>
      <c r="M1611" s="43" t="s">
        <v>46</v>
      </c>
      <c r="N1611" s="107">
        <v>0</v>
      </c>
      <c r="O1611" s="107">
        <v>0</v>
      </c>
      <c r="P1611" s="107">
        <v>0</v>
      </c>
      <c r="Q1611" s="43" t="s">
        <v>46</v>
      </c>
      <c r="R1611" s="43" t="s">
        <v>46</v>
      </c>
      <c r="S1611" s="43" t="s">
        <v>6927</v>
      </c>
      <c r="T1611" s="43" t="s">
        <v>46</v>
      </c>
      <c r="U1611" s="108">
        <f>+IF(LEN(L4T_30[[#This Row],[KOD]])=1,1,IF(LEN(L4T_30[[#This Row],[KOD]])=8,2,IF(LEN(L4T_30[[#This Row],[KOD]])=15,3,4)))</f>
        <v>3</v>
      </c>
    </row>
    <row r="1612" spans="2:21">
      <c r="B1612" s="109" t="s">
        <v>6928</v>
      </c>
      <c r="C1612" s="110" t="s">
        <v>6929</v>
      </c>
      <c r="D1612" s="111" t="s">
        <v>1576</v>
      </c>
      <c r="E1612" s="112" t="s">
        <v>46</v>
      </c>
      <c r="F1612" s="111" t="s">
        <v>46</v>
      </c>
      <c r="G1612" s="112" t="s">
        <v>46</v>
      </c>
      <c r="H1612" s="113">
        <v>0</v>
      </c>
      <c r="I1612" s="113">
        <v>0</v>
      </c>
      <c r="J1612" s="112" t="s">
        <v>6930</v>
      </c>
      <c r="K1612" s="114">
        <v>1</v>
      </c>
      <c r="L1612" s="114" t="s">
        <v>5134</v>
      </c>
      <c r="M1612" s="111" t="s">
        <v>2641</v>
      </c>
      <c r="N1612" s="115">
        <v>0</v>
      </c>
      <c r="O1612" s="115">
        <v>0</v>
      </c>
      <c r="P1612" s="115">
        <v>0</v>
      </c>
      <c r="Q1612" s="111" t="s">
        <v>46</v>
      </c>
      <c r="R1612" s="111" t="s">
        <v>46</v>
      </c>
      <c r="S1612" s="111" t="s">
        <v>46</v>
      </c>
      <c r="T1612" s="111" t="s">
        <v>2781</v>
      </c>
      <c r="U1612" s="116">
        <f>+IF(LEN(L4T_30[[#This Row],[KOD]])=1,1,IF(LEN(L4T_30[[#This Row],[KOD]])=8,2,IF(LEN(L4T_30[[#This Row],[KOD]])=15,3,4)))</f>
        <v>4</v>
      </c>
    </row>
    <row r="1613" spans="2:21">
      <c r="B1613" s="109" t="s">
        <v>6931</v>
      </c>
      <c r="C1613" s="110" t="s">
        <v>6932</v>
      </c>
      <c r="D1613" s="111" t="s">
        <v>1576</v>
      </c>
      <c r="E1613" s="112" t="s">
        <v>46</v>
      </c>
      <c r="F1613" s="111" t="s">
        <v>46</v>
      </c>
      <c r="G1613" s="112" t="s">
        <v>46</v>
      </c>
      <c r="H1613" s="113">
        <v>0</v>
      </c>
      <c r="I1613" s="113">
        <v>0</v>
      </c>
      <c r="J1613" s="112" t="s">
        <v>6930</v>
      </c>
      <c r="K1613" s="114">
        <v>1</v>
      </c>
      <c r="L1613" s="114" t="s">
        <v>5134</v>
      </c>
      <c r="M1613" s="111" t="s">
        <v>2641</v>
      </c>
      <c r="N1613" s="115">
        <v>0</v>
      </c>
      <c r="O1613" s="115">
        <v>0</v>
      </c>
      <c r="P1613" s="115">
        <v>0</v>
      </c>
      <c r="Q1613" s="111" t="s">
        <v>46</v>
      </c>
      <c r="R1613" s="111" t="s">
        <v>46</v>
      </c>
      <c r="S1613" s="111" t="s">
        <v>46</v>
      </c>
      <c r="T1613" s="111" t="s">
        <v>2824</v>
      </c>
      <c r="U1613" s="116">
        <f>+IF(LEN(L4T_30[[#This Row],[KOD]])=1,1,IF(LEN(L4T_30[[#This Row],[KOD]])=8,2,IF(LEN(L4T_30[[#This Row],[KOD]])=15,3,4)))</f>
        <v>4</v>
      </c>
    </row>
    <row r="1614" spans="2:21">
      <c r="B1614" s="109" t="s">
        <v>6933</v>
      </c>
      <c r="C1614" s="110" t="s">
        <v>6934</v>
      </c>
      <c r="D1614" s="111" t="s">
        <v>1576</v>
      </c>
      <c r="E1614" s="112" t="s">
        <v>46</v>
      </c>
      <c r="F1614" s="111" t="s">
        <v>46</v>
      </c>
      <c r="G1614" s="112" t="s">
        <v>46</v>
      </c>
      <c r="H1614" s="113">
        <v>0</v>
      </c>
      <c r="I1614" s="113">
        <v>0</v>
      </c>
      <c r="J1614" s="112" t="s">
        <v>6930</v>
      </c>
      <c r="K1614" s="114">
        <v>1</v>
      </c>
      <c r="L1614" s="114" t="s">
        <v>5134</v>
      </c>
      <c r="M1614" s="111" t="s">
        <v>2641</v>
      </c>
      <c r="N1614" s="115">
        <v>0</v>
      </c>
      <c r="O1614" s="115">
        <v>0</v>
      </c>
      <c r="P1614" s="115">
        <v>0</v>
      </c>
      <c r="Q1614" s="111" t="s">
        <v>46</v>
      </c>
      <c r="R1614" s="111" t="s">
        <v>46</v>
      </c>
      <c r="S1614" s="111" t="s">
        <v>46</v>
      </c>
      <c r="T1614" s="111" t="s">
        <v>2745</v>
      </c>
      <c r="U1614" s="116">
        <f>+IF(LEN(L4T_30[[#This Row],[KOD]])=1,1,IF(LEN(L4T_30[[#This Row],[KOD]])=8,2,IF(LEN(L4T_30[[#This Row],[KOD]])=15,3,4)))</f>
        <v>4</v>
      </c>
    </row>
    <row r="1615" spans="2:21">
      <c r="B1615" s="109" t="s">
        <v>6935</v>
      </c>
      <c r="C1615" s="110" t="s">
        <v>6936</v>
      </c>
      <c r="D1615" s="111" t="s">
        <v>1576</v>
      </c>
      <c r="E1615" s="112" t="s">
        <v>46</v>
      </c>
      <c r="F1615" s="111" t="s">
        <v>46</v>
      </c>
      <c r="G1615" s="112" t="s">
        <v>46</v>
      </c>
      <c r="H1615" s="113">
        <v>0</v>
      </c>
      <c r="I1615" s="113">
        <v>0</v>
      </c>
      <c r="J1615" s="112" t="s">
        <v>6930</v>
      </c>
      <c r="K1615" s="114">
        <v>1</v>
      </c>
      <c r="L1615" s="114" t="s">
        <v>5134</v>
      </c>
      <c r="M1615" s="111" t="s">
        <v>2641</v>
      </c>
      <c r="N1615" s="115">
        <v>0</v>
      </c>
      <c r="O1615" s="115">
        <v>0</v>
      </c>
      <c r="P1615" s="115">
        <v>0</v>
      </c>
      <c r="Q1615" s="111" t="s">
        <v>46</v>
      </c>
      <c r="R1615" s="111" t="s">
        <v>46</v>
      </c>
      <c r="S1615" s="111" t="s">
        <v>46</v>
      </c>
      <c r="T1615" s="111" t="s">
        <v>2948</v>
      </c>
      <c r="U1615" s="116">
        <f>+IF(LEN(L4T_30[[#This Row],[KOD]])=1,1,IF(LEN(L4T_30[[#This Row],[KOD]])=8,2,IF(LEN(L4T_30[[#This Row],[KOD]])=15,3,4)))</f>
        <v>4</v>
      </c>
    </row>
    <row r="1616" spans="2:21">
      <c r="B1616" s="109" t="s">
        <v>6937</v>
      </c>
      <c r="C1616" s="110" t="s">
        <v>6938</v>
      </c>
      <c r="D1616" s="111" t="s">
        <v>1576</v>
      </c>
      <c r="E1616" s="112" t="s">
        <v>46</v>
      </c>
      <c r="F1616" s="111" t="s">
        <v>46</v>
      </c>
      <c r="G1616" s="112" t="s">
        <v>46</v>
      </c>
      <c r="H1616" s="113">
        <v>0</v>
      </c>
      <c r="I1616" s="113">
        <v>0</v>
      </c>
      <c r="J1616" s="112" t="s">
        <v>6930</v>
      </c>
      <c r="K1616" s="114">
        <v>1</v>
      </c>
      <c r="L1616" s="114" t="s">
        <v>5134</v>
      </c>
      <c r="M1616" s="111" t="s">
        <v>2641</v>
      </c>
      <c r="N1616" s="115">
        <v>0</v>
      </c>
      <c r="O1616" s="115">
        <v>0</v>
      </c>
      <c r="P1616" s="115">
        <v>0</v>
      </c>
      <c r="Q1616" s="111" t="s">
        <v>46</v>
      </c>
      <c r="R1616" s="111" t="s">
        <v>46</v>
      </c>
      <c r="S1616" s="111" t="s">
        <v>46</v>
      </c>
      <c r="T1616" s="111" t="s">
        <v>5342</v>
      </c>
      <c r="U1616" s="116">
        <f>+IF(LEN(L4T_30[[#This Row],[KOD]])=1,1,IF(LEN(L4T_30[[#This Row],[KOD]])=8,2,IF(LEN(L4T_30[[#This Row],[KOD]])=15,3,4)))</f>
        <v>4</v>
      </c>
    </row>
    <row r="1617" spans="2:21">
      <c r="B1617" s="104" t="s">
        <v>6939</v>
      </c>
      <c r="C1617" s="41" t="s">
        <v>6940</v>
      </c>
      <c r="D1617" s="43" t="s">
        <v>46</v>
      </c>
      <c r="E1617" s="105" t="s">
        <v>46</v>
      </c>
      <c r="F1617" s="43" t="s">
        <v>46</v>
      </c>
      <c r="G1617" s="105" t="s">
        <v>46</v>
      </c>
      <c r="H1617" s="45">
        <v>0</v>
      </c>
      <c r="I1617" s="45">
        <v>0</v>
      </c>
      <c r="J1617" s="105" t="s">
        <v>46</v>
      </c>
      <c r="K1617" s="106">
        <v>0</v>
      </c>
      <c r="L1617" s="106" t="s">
        <v>46</v>
      </c>
      <c r="M1617" s="43" t="s">
        <v>46</v>
      </c>
      <c r="N1617" s="107">
        <v>0</v>
      </c>
      <c r="O1617" s="107">
        <v>0</v>
      </c>
      <c r="P1617" s="107">
        <v>0</v>
      </c>
      <c r="Q1617" s="43" t="s">
        <v>46</v>
      </c>
      <c r="R1617" s="43" t="s">
        <v>46</v>
      </c>
      <c r="S1617" s="43" t="s">
        <v>6941</v>
      </c>
      <c r="T1617" s="43" t="s">
        <v>46</v>
      </c>
      <c r="U1617" s="108">
        <f>+IF(LEN(L4T_30[[#This Row],[KOD]])=1,1,IF(LEN(L4T_30[[#This Row],[KOD]])=8,2,IF(LEN(L4T_30[[#This Row],[KOD]])=15,3,4)))</f>
        <v>3</v>
      </c>
    </row>
    <row r="1618" spans="2:21">
      <c r="B1618" s="109" t="s">
        <v>6942</v>
      </c>
      <c r="C1618" s="110" t="s">
        <v>6943</v>
      </c>
      <c r="D1618" s="111" t="s">
        <v>6462</v>
      </c>
      <c r="E1618" s="112" t="s">
        <v>46</v>
      </c>
      <c r="F1618" s="111" t="s">
        <v>46</v>
      </c>
      <c r="G1618" s="112" t="s">
        <v>46</v>
      </c>
      <c r="H1618" s="113">
        <v>0</v>
      </c>
      <c r="I1618" s="113">
        <v>0</v>
      </c>
      <c r="J1618" s="112" t="s">
        <v>6944</v>
      </c>
      <c r="K1618" s="114">
        <v>1</v>
      </c>
      <c r="L1618" s="114" t="s">
        <v>5134</v>
      </c>
      <c r="M1618" s="111" t="s">
        <v>2641</v>
      </c>
      <c r="N1618" s="115">
        <v>0</v>
      </c>
      <c r="O1618" s="115">
        <v>0</v>
      </c>
      <c r="P1618" s="115">
        <v>0</v>
      </c>
      <c r="Q1618" s="111" t="s">
        <v>46</v>
      </c>
      <c r="R1618" s="111" t="s">
        <v>46</v>
      </c>
      <c r="S1618" s="111" t="s">
        <v>46</v>
      </c>
      <c r="T1618" s="111" t="s">
        <v>3540</v>
      </c>
      <c r="U1618" s="116">
        <f>+IF(LEN(L4T_30[[#This Row],[KOD]])=1,1,IF(LEN(L4T_30[[#This Row],[KOD]])=8,2,IF(LEN(L4T_30[[#This Row],[KOD]])=15,3,4)))</f>
        <v>4</v>
      </c>
    </row>
    <row r="1619" spans="2:21">
      <c r="B1619" s="109" t="s">
        <v>6945</v>
      </c>
      <c r="C1619" s="110" t="s">
        <v>6946</v>
      </c>
      <c r="D1619" s="111" t="s">
        <v>6462</v>
      </c>
      <c r="E1619" s="112" t="s">
        <v>46</v>
      </c>
      <c r="F1619" s="111" t="s">
        <v>46</v>
      </c>
      <c r="G1619" s="112" t="s">
        <v>46</v>
      </c>
      <c r="H1619" s="113">
        <v>0</v>
      </c>
      <c r="I1619" s="113">
        <v>0</v>
      </c>
      <c r="J1619" s="112" t="s">
        <v>6944</v>
      </c>
      <c r="K1619" s="114">
        <v>1</v>
      </c>
      <c r="L1619" s="114" t="s">
        <v>5134</v>
      </c>
      <c r="M1619" s="111" t="s">
        <v>2641</v>
      </c>
      <c r="N1619" s="115">
        <v>0</v>
      </c>
      <c r="O1619" s="115">
        <v>0</v>
      </c>
      <c r="P1619" s="115">
        <v>0</v>
      </c>
      <c r="Q1619" s="111" t="s">
        <v>46</v>
      </c>
      <c r="R1619" s="111" t="s">
        <v>46</v>
      </c>
      <c r="S1619" s="111" t="s">
        <v>46</v>
      </c>
      <c r="T1619" s="111" t="s">
        <v>5321</v>
      </c>
      <c r="U1619" s="116">
        <f>+IF(LEN(L4T_30[[#This Row],[KOD]])=1,1,IF(LEN(L4T_30[[#This Row],[KOD]])=8,2,IF(LEN(L4T_30[[#This Row],[KOD]])=15,3,4)))</f>
        <v>4</v>
      </c>
    </row>
    <row r="1620" spans="2:21">
      <c r="B1620" s="109" t="s">
        <v>6947</v>
      </c>
      <c r="C1620" s="110" t="s">
        <v>6948</v>
      </c>
      <c r="D1620" s="111" t="s">
        <v>6462</v>
      </c>
      <c r="E1620" s="112" t="s">
        <v>46</v>
      </c>
      <c r="F1620" s="111" t="s">
        <v>46</v>
      </c>
      <c r="G1620" s="112" t="s">
        <v>46</v>
      </c>
      <c r="H1620" s="113">
        <v>0</v>
      </c>
      <c r="I1620" s="113">
        <v>0</v>
      </c>
      <c r="J1620" s="112" t="s">
        <v>6944</v>
      </c>
      <c r="K1620" s="114">
        <v>1</v>
      </c>
      <c r="L1620" s="114" t="s">
        <v>5134</v>
      </c>
      <c r="M1620" s="111" t="s">
        <v>2641</v>
      </c>
      <c r="N1620" s="115">
        <v>0</v>
      </c>
      <c r="O1620" s="115">
        <v>0</v>
      </c>
      <c r="P1620" s="115">
        <v>0</v>
      </c>
      <c r="Q1620" s="111" t="s">
        <v>46</v>
      </c>
      <c r="R1620" s="111" t="s">
        <v>46</v>
      </c>
      <c r="S1620" s="111" t="s">
        <v>46</v>
      </c>
      <c r="T1620" s="111" t="s">
        <v>2982</v>
      </c>
      <c r="U1620" s="116">
        <f>+IF(LEN(L4T_30[[#This Row],[KOD]])=1,1,IF(LEN(L4T_30[[#This Row],[KOD]])=8,2,IF(LEN(L4T_30[[#This Row],[KOD]])=15,3,4)))</f>
        <v>4</v>
      </c>
    </row>
    <row r="1621" spans="2:21">
      <c r="B1621" s="109" t="s">
        <v>6949</v>
      </c>
      <c r="C1621" s="110" t="s">
        <v>6950</v>
      </c>
      <c r="D1621" s="111" t="s">
        <v>1717</v>
      </c>
      <c r="E1621" s="112" t="s">
        <v>46</v>
      </c>
      <c r="F1621" s="111" t="s">
        <v>46</v>
      </c>
      <c r="G1621" s="112" t="s">
        <v>46</v>
      </c>
      <c r="H1621" s="113">
        <v>0</v>
      </c>
      <c r="I1621" s="113">
        <v>0</v>
      </c>
      <c r="J1621" s="112" t="s">
        <v>6944</v>
      </c>
      <c r="K1621" s="114">
        <v>1</v>
      </c>
      <c r="L1621" s="114" t="s">
        <v>1579</v>
      </c>
      <c r="M1621" s="111" t="s">
        <v>2641</v>
      </c>
      <c r="N1621" s="115">
        <v>0</v>
      </c>
      <c r="O1621" s="115">
        <v>0</v>
      </c>
      <c r="P1621" s="115">
        <v>0</v>
      </c>
      <c r="Q1621" s="111" t="s">
        <v>46</v>
      </c>
      <c r="R1621" s="111" t="s">
        <v>46</v>
      </c>
      <c r="S1621" s="111" t="s">
        <v>46</v>
      </c>
      <c r="T1621" s="111" t="s">
        <v>5334</v>
      </c>
      <c r="U1621" s="116">
        <f>+IF(LEN(L4T_30[[#This Row],[KOD]])=1,1,IF(LEN(L4T_30[[#This Row],[KOD]])=8,2,IF(LEN(L4T_30[[#This Row],[KOD]])=15,3,4)))</f>
        <v>4</v>
      </c>
    </row>
    <row r="1622" spans="2:21">
      <c r="B1622" s="109" t="s">
        <v>6951</v>
      </c>
      <c r="C1622" s="110" t="s">
        <v>6952</v>
      </c>
      <c r="D1622" s="111" t="s">
        <v>1717</v>
      </c>
      <c r="E1622" s="112" t="s">
        <v>46</v>
      </c>
      <c r="F1622" s="111" t="s">
        <v>46</v>
      </c>
      <c r="G1622" s="112" t="s">
        <v>46</v>
      </c>
      <c r="H1622" s="113">
        <v>0</v>
      </c>
      <c r="I1622" s="113">
        <v>0</v>
      </c>
      <c r="J1622" s="112" t="s">
        <v>6944</v>
      </c>
      <c r="K1622" s="114">
        <v>1</v>
      </c>
      <c r="L1622" s="114" t="s">
        <v>1579</v>
      </c>
      <c r="M1622" s="111" t="s">
        <v>2641</v>
      </c>
      <c r="N1622" s="115">
        <v>0</v>
      </c>
      <c r="O1622" s="115">
        <v>0</v>
      </c>
      <c r="P1622" s="115">
        <v>0</v>
      </c>
      <c r="Q1622" s="111" t="s">
        <v>46</v>
      </c>
      <c r="R1622" s="111" t="s">
        <v>46</v>
      </c>
      <c r="S1622" s="111" t="s">
        <v>46</v>
      </c>
      <c r="T1622" s="111" t="s">
        <v>5282</v>
      </c>
      <c r="U1622" s="116">
        <f>+IF(LEN(L4T_30[[#This Row],[KOD]])=1,1,IF(LEN(L4T_30[[#This Row],[KOD]])=8,2,IF(LEN(L4T_30[[#This Row],[KOD]])=15,3,4)))</f>
        <v>4</v>
      </c>
    </row>
    <row r="1623" spans="2:21">
      <c r="B1623" s="109" t="s">
        <v>6953</v>
      </c>
      <c r="C1623" s="110" t="s">
        <v>6954</v>
      </c>
      <c r="D1623" s="111" t="s">
        <v>2913</v>
      </c>
      <c r="E1623" s="112" t="s">
        <v>46</v>
      </c>
      <c r="F1623" s="111" t="s">
        <v>46</v>
      </c>
      <c r="G1623" s="112" t="s">
        <v>46</v>
      </c>
      <c r="H1623" s="113">
        <v>0</v>
      </c>
      <c r="I1623" s="113">
        <v>0</v>
      </c>
      <c r="J1623" s="112" t="s">
        <v>6944</v>
      </c>
      <c r="K1623" s="114">
        <v>1</v>
      </c>
      <c r="L1623" s="114" t="s">
        <v>1579</v>
      </c>
      <c r="M1623" s="111" t="s">
        <v>2641</v>
      </c>
      <c r="N1623" s="115">
        <v>0</v>
      </c>
      <c r="O1623" s="115">
        <v>0</v>
      </c>
      <c r="P1623" s="115">
        <v>0</v>
      </c>
      <c r="Q1623" s="111" t="s">
        <v>46</v>
      </c>
      <c r="R1623" s="111" t="s">
        <v>46</v>
      </c>
      <c r="S1623" s="111" t="s">
        <v>46</v>
      </c>
      <c r="T1623" s="111" t="s">
        <v>5337</v>
      </c>
      <c r="U1623" s="116">
        <f>+IF(LEN(L4T_30[[#This Row],[KOD]])=1,1,IF(LEN(L4T_30[[#This Row],[KOD]])=8,2,IF(LEN(L4T_30[[#This Row],[KOD]])=15,3,4)))</f>
        <v>4</v>
      </c>
    </row>
    <row r="1624" spans="2:21">
      <c r="B1624" s="109" t="s">
        <v>6955</v>
      </c>
      <c r="C1624" s="110" t="s">
        <v>6956</v>
      </c>
      <c r="D1624" s="111" t="s">
        <v>6462</v>
      </c>
      <c r="E1624" s="112" t="s">
        <v>46</v>
      </c>
      <c r="F1624" s="111" t="s">
        <v>46</v>
      </c>
      <c r="G1624" s="112" t="s">
        <v>46</v>
      </c>
      <c r="H1624" s="113">
        <v>0</v>
      </c>
      <c r="I1624" s="113">
        <v>0</v>
      </c>
      <c r="J1624" s="112" t="s">
        <v>6944</v>
      </c>
      <c r="K1624" s="114">
        <v>1</v>
      </c>
      <c r="L1624" s="114" t="s">
        <v>5134</v>
      </c>
      <c r="M1624" s="111" t="s">
        <v>2641</v>
      </c>
      <c r="N1624" s="115">
        <v>0</v>
      </c>
      <c r="O1624" s="115">
        <v>0</v>
      </c>
      <c r="P1624" s="115">
        <v>0</v>
      </c>
      <c r="Q1624" s="111" t="s">
        <v>46</v>
      </c>
      <c r="R1624" s="111" t="s">
        <v>46</v>
      </c>
      <c r="S1624" s="111" t="s">
        <v>46</v>
      </c>
      <c r="T1624" s="111" t="s">
        <v>3048</v>
      </c>
      <c r="U1624" s="116">
        <f>+IF(LEN(L4T_30[[#This Row],[KOD]])=1,1,IF(LEN(L4T_30[[#This Row],[KOD]])=8,2,IF(LEN(L4T_30[[#This Row],[KOD]])=15,3,4)))</f>
        <v>4</v>
      </c>
    </row>
    <row r="1625" spans="2:21">
      <c r="B1625" s="109" t="s">
        <v>6957</v>
      </c>
      <c r="C1625" s="110" t="s">
        <v>7622</v>
      </c>
      <c r="D1625" s="111" t="s">
        <v>2913</v>
      </c>
      <c r="E1625" s="112" t="s">
        <v>46</v>
      </c>
      <c r="F1625" s="111" t="s">
        <v>46</v>
      </c>
      <c r="G1625" s="112" t="s">
        <v>46</v>
      </c>
      <c r="H1625" s="113">
        <v>0</v>
      </c>
      <c r="I1625" s="113">
        <v>0</v>
      </c>
      <c r="J1625" s="112" t="s">
        <v>6944</v>
      </c>
      <c r="K1625" s="114">
        <v>1</v>
      </c>
      <c r="L1625" s="114" t="s">
        <v>5134</v>
      </c>
      <c r="M1625" s="111" t="s">
        <v>2641</v>
      </c>
      <c r="N1625" s="115">
        <v>0</v>
      </c>
      <c r="O1625" s="115">
        <v>0</v>
      </c>
      <c r="P1625" s="115">
        <v>0</v>
      </c>
      <c r="Q1625" s="111" t="s">
        <v>46</v>
      </c>
      <c r="R1625" s="111" t="s">
        <v>46</v>
      </c>
      <c r="S1625" s="111" t="s">
        <v>46</v>
      </c>
      <c r="T1625" s="111" t="s">
        <v>5917</v>
      </c>
      <c r="U1625" s="116">
        <f>+IF(LEN(L4T_30[[#This Row],[KOD]])=1,1,IF(LEN(L4T_30[[#This Row],[KOD]])=8,2,IF(LEN(L4T_30[[#This Row],[KOD]])=15,3,4)))</f>
        <v>4</v>
      </c>
    </row>
    <row r="1626" spans="2:21">
      <c r="B1626" s="109" t="s">
        <v>7623</v>
      </c>
      <c r="C1626" s="110" t="s">
        <v>7624</v>
      </c>
      <c r="D1626" s="111" t="s">
        <v>2913</v>
      </c>
      <c r="E1626" s="112" t="s">
        <v>46</v>
      </c>
      <c r="F1626" s="111" t="s">
        <v>46</v>
      </c>
      <c r="G1626" s="112" t="s">
        <v>46</v>
      </c>
      <c r="H1626" s="113">
        <v>0</v>
      </c>
      <c r="I1626" s="113">
        <v>0</v>
      </c>
      <c r="J1626" s="112" t="s">
        <v>46</v>
      </c>
      <c r="K1626" s="114">
        <v>0</v>
      </c>
      <c r="L1626" s="114" t="s">
        <v>1579</v>
      </c>
      <c r="M1626" s="111" t="s">
        <v>46</v>
      </c>
      <c r="N1626" s="115">
        <v>0</v>
      </c>
      <c r="O1626" s="115">
        <v>0</v>
      </c>
      <c r="P1626" s="115">
        <v>0</v>
      </c>
      <c r="Q1626" s="111" t="s">
        <v>46</v>
      </c>
      <c r="R1626" s="111" t="s">
        <v>46</v>
      </c>
      <c r="S1626" s="111" t="s">
        <v>46</v>
      </c>
      <c r="T1626" s="111" t="s">
        <v>5919</v>
      </c>
      <c r="U1626" s="116">
        <f>+IF(LEN(L4T_30[[#This Row],[KOD]])=1,1,IF(LEN(L4T_30[[#This Row],[KOD]])=8,2,IF(LEN(L4T_30[[#This Row],[KOD]])=15,3,4)))</f>
        <v>4</v>
      </c>
    </row>
    <row r="1627" spans="2:21">
      <c r="B1627" s="104" t="s">
        <v>6958</v>
      </c>
      <c r="C1627" s="41" t="s">
        <v>6959</v>
      </c>
      <c r="D1627" s="43" t="s">
        <v>46</v>
      </c>
      <c r="E1627" s="105" t="s">
        <v>46</v>
      </c>
      <c r="F1627" s="43" t="s">
        <v>46</v>
      </c>
      <c r="G1627" s="105" t="s">
        <v>46</v>
      </c>
      <c r="H1627" s="45">
        <v>0</v>
      </c>
      <c r="I1627" s="45">
        <v>0</v>
      </c>
      <c r="J1627" s="105" t="s">
        <v>46</v>
      </c>
      <c r="K1627" s="106">
        <v>0</v>
      </c>
      <c r="L1627" s="106" t="s">
        <v>46</v>
      </c>
      <c r="M1627" s="43" t="s">
        <v>46</v>
      </c>
      <c r="N1627" s="107">
        <v>0</v>
      </c>
      <c r="O1627" s="107">
        <v>0</v>
      </c>
      <c r="P1627" s="107">
        <v>0</v>
      </c>
      <c r="Q1627" s="43" t="s">
        <v>46</v>
      </c>
      <c r="R1627" s="43" t="s">
        <v>46</v>
      </c>
      <c r="S1627" s="43" t="s">
        <v>6960</v>
      </c>
      <c r="T1627" s="43" t="s">
        <v>46</v>
      </c>
      <c r="U1627" s="108">
        <f>+IF(LEN(L4T_30[[#This Row],[KOD]])=1,1,IF(LEN(L4T_30[[#This Row],[KOD]])=8,2,IF(LEN(L4T_30[[#This Row],[KOD]])=15,3,4)))</f>
        <v>3</v>
      </c>
    </row>
    <row r="1628" spans="2:21">
      <c r="B1628" s="109" t="s">
        <v>6961</v>
      </c>
      <c r="C1628" s="110" t="s">
        <v>6962</v>
      </c>
      <c r="D1628" s="111" t="s">
        <v>1717</v>
      </c>
      <c r="E1628" s="112" t="s">
        <v>46</v>
      </c>
      <c r="F1628" s="111" t="s">
        <v>46</v>
      </c>
      <c r="G1628" s="112" t="s">
        <v>46</v>
      </c>
      <c r="H1628" s="113">
        <v>0</v>
      </c>
      <c r="I1628" s="113">
        <v>0</v>
      </c>
      <c r="J1628" s="112" t="s">
        <v>6930</v>
      </c>
      <c r="K1628" s="114">
        <v>1</v>
      </c>
      <c r="L1628" s="114" t="s">
        <v>5134</v>
      </c>
      <c r="M1628" s="111" t="s">
        <v>2641</v>
      </c>
      <c r="N1628" s="115">
        <v>0</v>
      </c>
      <c r="O1628" s="115">
        <v>0</v>
      </c>
      <c r="P1628" s="115">
        <v>0</v>
      </c>
      <c r="Q1628" s="111" t="s">
        <v>46</v>
      </c>
      <c r="R1628" s="111" t="s">
        <v>46</v>
      </c>
      <c r="S1628" s="111" t="s">
        <v>46</v>
      </c>
      <c r="T1628" s="111" t="s">
        <v>2642</v>
      </c>
      <c r="U1628" s="116">
        <f>+IF(LEN(L4T_30[[#This Row],[KOD]])=1,1,IF(LEN(L4T_30[[#This Row],[KOD]])=8,2,IF(LEN(L4T_30[[#This Row],[KOD]])=15,3,4)))</f>
        <v>4</v>
      </c>
    </row>
    <row r="1629" spans="2:21">
      <c r="B1629" s="109" t="s">
        <v>6963</v>
      </c>
      <c r="C1629" s="110" t="s">
        <v>6964</v>
      </c>
      <c r="D1629" s="111" t="s">
        <v>1717</v>
      </c>
      <c r="E1629" s="112" t="s">
        <v>46</v>
      </c>
      <c r="F1629" s="111" t="s">
        <v>46</v>
      </c>
      <c r="G1629" s="112" t="s">
        <v>46</v>
      </c>
      <c r="H1629" s="113">
        <v>0</v>
      </c>
      <c r="I1629" s="113">
        <v>0</v>
      </c>
      <c r="J1629" s="112" t="s">
        <v>6930</v>
      </c>
      <c r="K1629" s="114">
        <v>1</v>
      </c>
      <c r="L1629" s="114" t="s">
        <v>5134</v>
      </c>
      <c r="M1629" s="111" t="s">
        <v>2641</v>
      </c>
      <c r="N1629" s="115">
        <v>0</v>
      </c>
      <c r="O1629" s="115">
        <v>0</v>
      </c>
      <c r="P1629" s="115">
        <v>0</v>
      </c>
      <c r="Q1629" s="111" t="s">
        <v>46</v>
      </c>
      <c r="R1629" s="111" t="s">
        <v>46</v>
      </c>
      <c r="S1629" s="111" t="s">
        <v>46</v>
      </c>
      <c r="T1629" s="111" t="s">
        <v>2647</v>
      </c>
      <c r="U1629" s="116">
        <f>+IF(LEN(L4T_30[[#This Row],[KOD]])=1,1,IF(LEN(L4T_30[[#This Row],[KOD]])=8,2,IF(LEN(L4T_30[[#This Row],[KOD]])=15,3,4)))</f>
        <v>4</v>
      </c>
    </row>
    <row r="1630" spans="2:21">
      <c r="B1630" s="109" t="s">
        <v>6965</v>
      </c>
      <c r="C1630" s="110" t="s">
        <v>6966</v>
      </c>
      <c r="D1630" s="111" t="s">
        <v>1717</v>
      </c>
      <c r="E1630" s="112" t="s">
        <v>46</v>
      </c>
      <c r="F1630" s="111" t="s">
        <v>46</v>
      </c>
      <c r="G1630" s="112" t="s">
        <v>46</v>
      </c>
      <c r="H1630" s="113">
        <v>0</v>
      </c>
      <c r="I1630" s="113">
        <v>0</v>
      </c>
      <c r="J1630" s="112" t="s">
        <v>6930</v>
      </c>
      <c r="K1630" s="114">
        <v>1</v>
      </c>
      <c r="L1630" s="114" t="s">
        <v>5134</v>
      </c>
      <c r="M1630" s="111" t="s">
        <v>2641</v>
      </c>
      <c r="N1630" s="115">
        <v>0</v>
      </c>
      <c r="O1630" s="115">
        <v>0</v>
      </c>
      <c r="P1630" s="115">
        <v>0</v>
      </c>
      <c r="Q1630" s="111" t="s">
        <v>46</v>
      </c>
      <c r="R1630" s="111" t="s">
        <v>46</v>
      </c>
      <c r="S1630" s="111" t="s">
        <v>46</v>
      </c>
      <c r="T1630" s="111" t="s">
        <v>2652</v>
      </c>
      <c r="U1630" s="116">
        <f>+IF(LEN(L4T_30[[#This Row],[KOD]])=1,1,IF(LEN(L4T_30[[#This Row],[KOD]])=8,2,IF(LEN(L4T_30[[#This Row],[KOD]])=15,3,4)))</f>
        <v>4</v>
      </c>
    </row>
    <row r="1631" spans="2:21">
      <c r="B1631" s="109" t="s">
        <v>6967</v>
      </c>
      <c r="C1631" s="110" t="s">
        <v>6968</v>
      </c>
      <c r="D1631" s="111" t="s">
        <v>1717</v>
      </c>
      <c r="E1631" s="112" t="s">
        <v>46</v>
      </c>
      <c r="F1631" s="111" t="s">
        <v>46</v>
      </c>
      <c r="G1631" s="112" t="s">
        <v>46</v>
      </c>
      <c r="H1631" s="113">
        <v>0</v>
      </c>
      <c r="I1631" s="113">
        <v>0</v>
      </c>
      <c r="J1631" s="112" t="s">
        <v>6930</v>
      </c>
      <c r="K1631" s="114">
        <v>1</v>
      </c>
      <c r="L1631" s="114" t="s">
        <v>5134</v>
      </c>
      <c r="M1631" s="111" t="s">
        <v>2641</v>
      </c>
      <c r="N1631" s="115">
        <v>0</v>
      </c>
      <c r="O1631" s="115">
        <v>0</v>
      </c>
      <c r="P1631" s="115">
        <v>0</v>
      </c>
      <c r="Q1631" s="111" t="s">
        <v>46</v>
      </c>
      <c r="R1631" s="111" t="s">
        <v>46</v>
      </c>
      <c r="S1631" s="111" t="s">
        <v>46</v>
      </c>
      <c r="T1631" s="111" t="s">
        <v>2667</v>
      </c>
      <c r="U1631" s="116">
        <f>+IF(LEN(L4T_30[[#This Row],[KOD]])=1,1,IF(LEN(L4T_30[[#This Row],[KOD]])=8,2,IF(LEN(L4T_30[[#This Row],[KOD]])=15,3,4)))</f>
        <v>4</v>
      </c>
    </row>
    <row r="1632" spans="2:21">
      <c r="B1632" s="109" t="s">
        <v>6969</v>
      </c>
      <c r="C1632" s="110" t="s">
        <v>6970</v>
      </c>
      <c r="D1632" s="111" t="s">
        <v>1717</v>
      </c>
      <c r="E1632" s="112" t="s">
        <v>46</v>
      </c>
      <c r="F1632" s="111" t="s">
        <v>46</v>
      </c>
      <c r="G1632" s="112" t="s">
        <v>46</v>
      </c>
      <c r="H1632" s="113">
        <v>0</v>
      </c>
      <c r="I1632" s="113">
        <v>0</v>
      </c>
      <c r="J1632" s="112" t="s">
        <v>6930</v>
      </c>
      <c r="K1632" s="114">
        <v>1</v>
      </c>
      <c r="L1632" s="114" t="s">
        <v>5134</v>
      </c>
      <c r="M1632" s="111" t="s">
        <v>2641</v>
      </c>
      <c r="N1632" s="115">
        <v>0</v>
      </c>
      <c r="O1632" s="115">
        <v>0</v>
      </c>
      <c r="P1632" s="115">
        <v>0</v>
      </c>
      <c r="Q1632" s="111" t="s">
        <v>46</v>
      </c>
      <c r="R1632" s="111" t="s">
        <v>46</v>
      </c>
      <c r="S1632" s="111" t="s">
        <v>46</v>
      </c>
      <c r="T1632" s="111" t="s">
        <v>2699</v>
      </c>
      <c r="U1632" s="116">
        <f>+IF(LEN(L4T_30[[#This Row],[KOD]])=1,1,IF(LEN(L4T_30[[#This Row],[KOD]])=8,2,IF(LEN(L4T_30[[#This Row],[KOD]])=15,3,4)))</f>
        <v>4</v>
      </c>
    </row>
    <row r="1633" spans="2:21">
      <c r="B1633" s="109" t="s">
        <v>6971</v>
      </c>
      <c r="C1633" s="110" t="s">
        <v>6972</v>
      </c>
      <c r="D1633" s="111" t="s">
        <v>1717</v>
      </c>
      <c r="E1633" s="112" t="s">
        <v>46</v>
      </c>
      <c r="F1633" s="111" t="s">
        <v>46</v>
      </c>
      <c r="G1633" s="112" t="s">
        <v>46</v>
      </c>
      <c r="H1633" s="113">
        <v>0</v>
      </c>
      <c r="I1633" s="113">
        <v>0</v>
      </c>
      <c r="J1633" s="112" t="s">
        <v>6930</v>
      </c>
      <c r="K1633" s="114">
        <v>1</v>
      </c>
      <c r="L1633" s="114" t="s">
        <v>5134</v>
      </c>
      <c r="M1633" s="111" t="s">
        <v>2641</v>
      </c>
      <c r="N1633" s="115">
        <v>0</v>
      </c>
      <c r="O1633" s="115">
        <v>0</v>
      </c>
      <c r="P1633" s="115">
        <v>0</v>
      </c>
      <c r="Q1633" s="111" t="s">
        <v>46</v>
      </c>
      <c r="R1633" s="111" t="s">
        <v>46</v>
      </c>
      <c r="S1633" s="111" t="s">
        <v>46</v>
      </c>
      <c r="T1633" s="111" t="s">
        <v>2704</v>
      </c>
      <c r="U1633" s="116">
        <f>+IF(LEN(L4T_30[[#This Row],[KOD]])=1,1,IF(LEN(L4T_30[[#This Row],[KOD]])=8,2,IF(LEN(L4T_30[[#This Row],[KOD]])=15,3,4)))</f>
        <v>4</v>
      </c>
    </row>
    <row r="1634" spans="2:21">
      <c r="B1634" s="109" t="s">
        <v>6973</v>
      </c>
      <c r="C1634" s="110" t="s">
        <v>6974</v>
      </c>
      <c r="D1634" s="111" t="s">
        <v>1717</v>
      </c>
      <c r="E1634" s="112" t="s">
        <v>46</v>
      </c>
      <c r="F1634" s="111" t="s">
        <v>46</v>
      </c>
      <c r="G1634" s="112" t="s">
        <v>46</v>
      </c>
      <c r="H1634" s="113">
        <v>0</v>
      </c>
      <c r="I1634" s="113">
        <v>0</v>
      </c>
      <c r="J1634" s="112" t="s">
        <v>6930</v>
      </c>
      <c r="K1634" s="114">
        <v>1</v>
      </c>
      <c r="L1634" s="114" t="s">
        <v>5134</v>
      </c>
      <c r="M1634" s="111" t="s">
        <v>2641</v>
      </c>
      <c r="N1634" s="115">
        <v>0</v>
      </c>
      <c r="O1634" s="115">
        <v>0</v>
      </c>
      <c r="P1634" s="115">
        <v>0</v>
      </c>
      <c r="Q1634" s="111" t="s">
        <v>46</v>
      </c>
      <c r="R1634" s="111" t="s">
        <v>46</v>
      </c>
      <c r="S1634" s="111" t="s">
        <v>46</v>
      </c>
      <c r="T1634" s="111" t="s">
        <v>2714</v>
      </c>
      <c r="U1634" s="116">
        <f>+IF(LEN(L4T_30[[#This Row],[KOD]])=1,1,IF(LEN(L4T_30[[#This Row],[KOD]])=8,2,IF(LEN(L4T_30[[#This Row],[KOD]])=15,3,4)))</f>
        <v>4</v>
      </c>
    </row>
    <row r="1635" spans="2:21">
      <c r="B1635" s="109" t="s">
        <v>6975</v>
      </c>
      <c r="C1635" s="110" t="s">
        <v>6976</v>
      </c>
      <c r="D1635" s="111" t="s">
        <v>1717</v>
      </c>
      <c r="E1635" s="112" t="s">
        <v>46</v>
      </c>
      <c r="F1635" s="111" t="s">
        <v>46</v>
      </c>
      <c r="G1635" s="112" t="s">
        <v>46</v>
      </c>
      <c r="H1635" s="113">
        <v>0</v>
      </c>
      <c r="I1635" s="113">
        <v>0</v>
      </c>
      <c r="J1635" s="112" t="s">
        <v>6930</v>
      </c>
      <c r="K1635" s="114">
        <v>1</v>
      </c>
      <c r="L1635" s="114" t="s">
        <v>5134</v>
      </c>
      <c r="M1635" s="111" t="s">
        <v>2641</v>
      </c>
      <c r="N1635" s="115">
        <v>0</v>
      </c>
      <c r="O1635" s="115">
        <v>0</v>
      </c>
      <c r="P1635" s="115">
        <v>0</v>
      </c>
      <c r="Q1635" s="111" t="s">
        <v>46</v>
      </c>
      <c r="R1635" s="111" t="s">
        <v>46</v>
      </c>
      <c r="S1635" s="111" t="s">
        <v>46</v>
      </c>
      <c r="T1635" s="111" t="s">
        <v>3136</v>
      </c>
      <c r="U1635" s="116">
        <f>+IF(LEN(L4T_30[[#This Row],[KOD]])=1,1,IF(LEN(L4T_30[[#This Row],[KOD]])=8,2,IF(LEN(L4T_30[[#This Row],[KOD]])=15,3,4)))</f>
        <v>4</v>
      </c>
    </row>
    <row r="1636" spans="2:21">
      <c r="B1636" s="109" t="s">
        <v>6977</v>
      </c>
      <c r="C1636" s="110" t="s">
        <v>6978</v>
      </c>
      <c r="D1636" s="111" t="s">
        <v>1717</v>
      </c>
      <c r="E1636" s="112" t="s">
        <v>46</v>
      </c>
      <c r="F1636" s="111" t="s">
        <v>46</v>
      </c>
      <c r="G1636" s="112" t="s">
        <v>46</v>
      </c>
      <c r="H1636" s="113">
        <v>0</v>
      </c>
      <c r="I1636" s="113">
        <v>0</v>
      </c>
      <c r="J1636" s="112" t="s">
        <v>6930</v>
      </c>
      <c r="K1636" s="114">
        <v>1</v>
      </c>
      <c r="L1636" s="114" t="s">
        <v>5134</v>
      </c>
      <c r="M1636" s="111" t="s">
        <v>2641</v>
      </c>
      <c r="N1636" s="115">
        <v>0</v>
      </c>
      <c r="O1636" s="115">
        <v>0</v>
      </c>
      <c r="P1636" s="115">
        <v>0</v>
      </c>
      <c r="Q1636" s="111" t="s">
        <v>46</v>
      </c>
      <c r="R1636" s="111" t="s">
        <v>46</v>
      </c>
      <c r="S1636" s="111" t="s">
        <v>46</v>
      </c>
      <c r="T1636" s="111" t="s">
        <v>2790</v>
      </c>
      <c r="U1636" s="116">
        <f>+IF(LEN(L4T_30[[#This Row],[KOD]])=1,1,IF(LEN(L4T_30[[#This Row],[KOD]])=8,2,IF(LEN(L4T_30[[#This Row],[KOD]])=15,3,4)))</f>
        <v>4</v>
      </c>
    </row>
    <row r="1637" spans="2:21">
      <c r="B1637" s="109" t="s">
        <v>6979</v>
      </c>
      <c r="C1637" s="110" t="s">
        <v>6980</v>
      </c>
      <c r="D1637" s="111" t="s">
        <v>1717</v>
      </c>
      <c r="E1637" s="112" t="s">
        <v>46</v>
      </c>
      <c r="F1637" s="111" t="s">
        <v>46</v>
      </c>
      <c r="G1637" s="112" t="s">
        <v>46</v>
      </c>
      <c r="H1637" s="113">
        <v>0</v>
      </c>
      <c r="I1637" s="113">
        <v>0</v>
      </c>
      <c r="J1637" s="112" t="s">
        <v>6930</v>
      </c>
      <c r="K1637" s="114">
        <v>1</v>
      </c>
      <c r="L1637" s="114" t="s">
        <v>5134</v>
      </c>
      <c r="M1637" s="111" t="s">
        <v>2641</v>
      </c>
      <c r="N1637" s="115">
        <v>0</v>
      </c>
      <c r="O1637" s="115">
        <v>0</v>
      </c>
      <c r="P1637" s="115">
        <v>0</v>
      </c>
      <c r="Q1637" s="111" t="s">
        <v>46</v>
      </c>
      <c r="R1637" s="111" t="s">
        <v>46</v>
      </c>
      <c r="S1637" s="111" t="s">
        <v>46</v>
      </c>
      <c r="T1637" s="111" t="s">
        <v>2795</v>
      </c>
      <c r="U1637" s="116">
        <f>+IF(LEN(L4T_30[[#This Row],[KOD]])=1,1,IF(LEN(L4T_30[[#This Row],[KOD]])=8,2,IF(LEN(L4T_30[[#This Row],[KOD]])=15,3,4)))</f>
        <v>4</v>
      </c>
    </row>
    <row r="1638" spans="2:21">
      <c r="B1638" s="109" t="s">
        <v>6981</v>
      </c>
      <c r="C1638" s="110" t="s">
        <v>6982</v>
      </c>
      <c r="D1638" s="111" t="s">
        <v>1717</v>
      </c>
      <c r="E1638" s="112" t="s">
        <v>46</v>
      </c>
      <c r="F1638" s="111" t="s">
        <v>46</v>
      </c>
      <c r="G1638" s="112" t="s">
        <v>46</v>
      </c>
      <c r="H1638" s="113">
        <v>0</v>
      </c>
      <c r="I1638" s="113">
        <v>0</v>
      </c>
      <c r="J1638" s="112" t="s">
        <v>6930</v>
      </c>
      <c r="K1638" s="114">
        <v>1</v>
      </c>
      <c r="L1638" s="114" t="s">
        <v>5134</v>
      </c>
      <c r="M1638" s="111" t="s">
        <v>2641</v>
      </c>
      <c r="N1638" s="115">
        <v>0</v>
      </c>
      <c r="O1638" s="115">
        <v>0</v>
      </c>
      <c r="P1638" s="115">
        <v>0</v>
      </c>
      <c r="Q1638" s="111" t="s">
        <v>46</v>
      </c>
      <c r="R1638" s="111" t="s">
        <v>46</v>
      </c>
      <c r="S1638" s="111" t="s">
        <v>46</v>
      </c>
      <c r="T1638" s="111" t="s">
        <v>2720</v>
      </c>
      <c r="U1638" s="116">
        <f>+IF(LEN(L4T_30[[#This Row],[KOD]])=1,1,IF(LEN(L4T_30[[#This Row],[KOD]])=8,2,IF(LEN(L4T_30[[#This Row],[KOD]])=15,3,4)))</f>
        <v>4</v>
      </c>
    </row>
    <row r="1639" spans="2:21">
      <c r="B1639" s="109" t="s">
        <v>6983</v>
      </c>
      <c r="C1639" s="110" t="s">
        <v>6984</v>
      </c>
      <c r="D1639" s="111" t="s">
        <v>1717</v>
      </c>
      <c r="E1639" s="112" t="s">
        <v>46</v>
      </c>
      <c r="F1639" s="111" t="s">
        <v>46</v>
      </c>
      <c r="G1639" s="112" t="s">
        <v>46</v>
      </c>
      <c r="H1639" s="113">
        <v>0</v>
      </c>
      <c r="I1639" s="113">
        <v>0</v>
      </c>
      <c r="J1639" s="112" t="s">
        <v>6930</v>
      </c>
      <c r="K1639" s="114">
        <v>1</v>
      </c>
      <c r="L1639" s="114" t="s">
        <v>5134</v>
      </c>
      <c r="M1639" s="111" t="s">
        <v>2641</v>
      </c>
      <c r="N1639" s="115">
        <v>0</v>
      </c>
      <c r="O1639" s="115">
        <v>0</v>
      </c>
      <c r="P1639" s="115">
        <v>0</v>
      </c>
      <c r="Q1639" s="111" t="s">
        <v>46</v>
      </c>
      <c r="R1639" s="111" t="s">
        <v>46</v>
      </c>
      <c r="S1639" s="111" t="s">
        <v>46</v>
      </c>
      <c r="T1639" s="111" t="s">
        <v>2730</v>
      </c>
      <c r="U1639" s="116">
        <f>+IF(LEN(L4T_30[[#This Row],[KOD]])=1,1,IF(LEN(L4T_30[[#This Row],[KOD]])=8,2,IF(LEN(L4T_30[[#This Row],[KOD]])=15,3,4)))</f>
        <v>4</v>
      </c>
    </row>
    <row r="1640" spans="2:21">
      <c r="B1640" s="109" t="s">
        <v>6985</v>
      </c>
      <c r="C1640" s="110" t="s">
        <v>6986</v>
      </c>
      <c r="D1640" s="111" t="s">
        <v>1717</v>
      </c>
      <c r="E1640" s="112" t="s">
        <v>46</v>
      </c>
      <c r="F1640" s="111" t="s">
        <v>46</v>
      </c>
      <c r="G1640" s="112" t="s">
        <v>46</v>
      </c>
      <c r="H1640" s="113">
        <v>0</v>
      </c>
      <c r="I1640" s="113">
        <v>0</v>
      </c>
      <c r="J1640" s="112" t="s">
        <v>6930</v>
      </c>
      <c r="K1640" s="114">
        <v>1</v>
      </c>
      <c r="L1640" s="114" t="s">
        <v>5134</v>
      </c>
      <c r="M1640" s="111" t="s">
        <v>2641</v>
      </c>
      <c r="N1640" s="115">
        <v>0</v>
      </c>
      <c r="O1640" s="115">
        <v>0</v>
      </c>
      <c r="P1640" s="115">
        <v>0</v>
      </c>
      <c r="Q1640" s="111" t="s">
        <v>46</v>
      </c>
      <c r="R1640" s="111" t="s">
        <v>46</v>
      </c>
      <c r="S1640" s="111" t="s">
        <v>46</v>
      </c>
      <c r="T1640" s="111" t="s">
        <v>2824</v>
      </c>
      <c r="U1640" s="116">
        <f>+IF(LEN(L4T_30[[#This Row],[KOD]])=1,1,IF(LEN(L4T_30[[#This Row],[KOD]])=8,2,IF(LEN(L4T_30[[#This Row],[KOD]])=15,3,4)))</f>
        <v>4</v>
      </c>
    </row>
    <row r="1641" spans="2:21">
      <c r="B1641" s="109" t="s">
        <v>6987</v>
      </c>
      <c r="C1641" s="110" t="s">
        <v>6988</v>
      </c>
      <c r="D1641" s="111" t="s">
        <v>1717</v>
      </c>
      <c r="E1641" s="112" t="s">
        <v>46</v>
      </c>
      <c r="F1641" s="111" t="s">
        <v>46</v>
      </c>
      <c r="G1641" s="112" t="s">
        <v>46</v>
      </c>
      <c r="H1641" s="113">
        <v>0</v>
      </c>
      <c r="I1641" s="113">
        <v>0</v>
      </c>
      <c r="J1641" s="112" t="s">
        <v>6930</v>
      </c>
      <c r="K1641" s="114">
        <v>1</v>
      </c>
      <c r="L1641" s="114" t="s">
        <v>5134</v>
      </c>
      <c r="M1641" s="111" t="s">
        <v>2641</v>
      </c>
      <c r="N1641" s="115">
        <v>0</v>
      </c>
      <c r="O1641" s="115">
        <v>0</v>
      </c>
      <c r="P1641" s="115">
        <v>0</v>
      </c>
      <c r="Q1641" s="111" t="s">
        <v>46</v>
      </c>
      <c r="R1641" s="111" t="s">
        <v>46</v>
      </c>
      <c r="S1641" s="111" t="s">
        <v>46</v>
      </c>
      <c r="T1641" s="111" t="s">
        <v>2735</v>
      </c>
      <c r="U1641" s="116">
        <f>+IF(LEN(L4T_30[[#This Row],[KOD]])=1,1,IF(LEN(L4T_30[[#This Row],[KOD]])=8,2,IF(LEN(L4T_30[[#This Row],[KOD]])=15,3,4)))</f>
        <v>4</v>
      </c>
    </row>
    <row r="1642" spans="2:21">
      <c r="B1642" s="109" t="s">
        <v>6989</v>
      </c>
      <c r="C1642" s="110" t="s">
        <v>6990</v>
      </c>
      <c r="D1642" s="111" t="s">
        <v>1717</v>
      </c>
      <c r="E1642" s="112" t="s">
        <v>46</v>
      </c>
      <c r="F1642" s="111" t="s">
        <v>46</v>
      </c>
      <c r="G1642" s="112" t="s">
        <v>46</v>
      </c>
      <c r="H1642" s="113">
        <v>0</v>
      </c>
      <c r="I1642" s="113">
        <v>0</v>
      </c>
      <c r="J1642" s="112" t="s">
        <v>6930</v>
      </c>
      <c r="K1642" s="114">
        <v>1</v>
      </c>
      <c r="L1642" s="114" t="s">
        <v>5134</v>
      </c>
      <c r="M1642" s="111" t="s">
        <v>2641</v>
      </c>
      <c r="N1642" s="115">
        <v>0</v>
      </c>
      <c r="O1642" s="115">
        <v>0</v>
      </c>
      <c r="P1642" s="115">
        <v>0</v>
      </c>
      <c r="Q1642" s="111" t="s">
        <v>46</v>
      </c>
      <c r="R1642" s="111" t="s">
        <v>46</v>
      </c>
      <c r="S1642" s="111" t="s">
        <v>46</v>
      </c>
      <c r="T1642" s="111" t="s">
        <v>3179</v>
      </c>
      <c r="U1642" s="116">
        <f>+IF(LEN(L4T_30[[#This Row],[KOD]])=1,1,IF(LEN(L4T_30[[#This Row],[KOD]])=8,2,IF(LEN(L4T_30[[#This Row],[KOD]])=15,3,4)))</f>
        <v>4</v>
      </c>
    </row>
    <row r="1643" spans="2:21">
      <c r="B1643" s="109" t="s">
        <v>6991</v>
      </c>
      <c r="C1643" s="110" t="s">
        <v>6992</v>
      </c>
      <c r="D1643" s="111" t="s">
        <v>1717</v>
      </c>
      <c r="E1643" s="112" t="s">
        <v>46</v>
      </c>
      <c r="F1643" s="111" t="s">
        <v>46</v>
      </c>
      <c r="G1643" s="112" t="s">
        <v>46</v>
      </c>
      <c r="H1643" s="113">
        <v>0</v>
      </c>
      <c r="I1643" s="113">
        <v>0</v>
      </c>
      <c r="J1643" s="112" t="s">
        <v>6930</v>
      </c>
      <c r="K1643" s="114">
        <v>1</v>
      </c>
      <c r="L1643" s="114" t="s">
        <v>5134</v>
      </c>
      <c r="M1643" s="111" t="s">
        <v>2641</v>
      </c>
      <c r="N1643" s="115">
        <v>0</v>
      </c>
      <c r="O1643" s="115">
        <v>0</v>
      </c>
      <c r="P1643" s="115">
        <v>0</v>
      </c>
      <c r="Q1643" s="111" t="s">
        <v>46</v>
      </c>
      <c r="R1643" s="111" t="s">
        <v>46</v>
      </c>
      <c r="S1643" s="111" t="s">
        <v>46</v>
      </c>
      <c r="T1643" s="111" t="s">
        <v>3184</v>
      </c>
      <c r="U1643" s="116">
        <f>+IF(LEN(L4T_30[[#This Row],[KOD]])=1,1,IF(LEN(L4T_30[[#This Row],[KOD]])=8,2,IF(LEN(L4T_30[[#This Row],[KOD]])=15,3,4)))</f>
        <v>4</v>
      </c>
    </row>
    <row r="1644" spans="2:21">
      <c r="B1644" s="109" t="s">
        <v>6993</v>
      </c>
      <c r="C1644" s="110" t="s">
        <v>6994</v>
      </c>
      <c r="D1644" s="111" t="s">
        <v>2979</v>
      </c>
      <c r="E1644" s="112" t="s">
        <v>46</v>
      </c>
      <c r="F1644" s="111" t="s">
        <v>46</v>
      </c>
      <c r="G1644" s="112" t="s">
        <v>46</v>
      </c>
      <c r="H1644" s="113">
        <v>0</v>
      </c>
      <c r="I1644" s="113">
        <v>0</v>
      </c>
      <c r="J1644" s="112" t="s">
        <v>6930</v>
      </c>
      <c r="K1644" s="114">
        <v>1</v>
      </c>
      <c r="L1644" s="114" t="s">
        <v>5134</v>
      </c>
      <c r="M1644" s="111" t="s">
        <v>2641</v>
      </c>
      <c r="N1644" s="115">
        <v>0</v>
      </c>
      <c r="O1644" s="115">
        <v>0</v>
      </c>
      <c r="P1644" s="115">
        <v>0</v>
      </c>
      <c r="Q1644" s="111" t="s">
        <v>46</v>
      </c>
      <c r="R1644" s="111" t="s">
        <v>46</v>
      </c>
      <c r="S1644" s="111" t="s">
        <v>46</v>
      </c>
      <c r="T1644" s="111" t="s">
        <v>3212</v>
      </c>
      <c r="U1644" s="116">
        <f>+IF(LEN(L4T_30[[#This Row],[KOD]])=1,1,IF(LEN(L4T_30[[#This Row],[KOD]])=8,2,IF(LEN(L4T_30[[#This Row],[KOD]])=15,3,4)))</f>
        <v>4</v>
      </c>
    </row>
    <row r="1645" spans="2:21">
      <c r="B1645" s="109" t="s">
        <v>6995</v>
      </c>
      <c r="C1645" s="110" t="s">
        <v>6996</v>
      </c>
      <c r="D1645" s="111" t="s">
        <v>2979</v>
      </c>
      <c r="E1645" s="112" t="s">
        <v>46</v>
      </c>
      <c r="F1645" s="111" t="s">
        <v>46</v>
      </c>
      <c r="G1645" s="112" t="s">
        <v>46</v>
      </c>
      <c r="H1645" s="113">
        <v>0</v>
      </c>
      <c r="I1645" s="113">
        <v>0</v>
      </c>
      <c r="J1645" s="112" t="s">
        <v>6930</v>
      </c>
      <c r="K1645" s="114">
        <v>1</v>
      </c>
      <c r="L1645" s="114" t="s">
        <v>5134</v>
      </c>
      <c r="M1645" s="111" t="s">
        <v>2641</v>
      </c>
      <c r="N1645" s="115">
        <v>0</v>
      </c>
      <c r="O1645" s="115">
        <v>0</v>
      </c>
      <c r="P1645" s="115">
        <v>0</v>
      </c>
      <c r="Q1645" s="111" t="s">
        <v>46</v>
      </c>
      <c r="R1645" s="111" t="s">
        <v>46</v>
      </c>
      <c r="S1645" s="111" t="s">
        <v>46</v>
      </c>
      <c r="T1645" s="111" t="s">
        <v>3216</v>
      </c>
      <c r="U1645" s="116">
        <f>+IF(LEN(L4T_30[[#This Row],[KOD]])=1,1,IF(LEN(L4T_30[[#This Row],[KOD]])=8,2,IF(LEN(L4T_30[[#This Row],[KOD]])=15,3,4)))</f>
        <v>4</v>
      </c>
    </row>
    <row r="1646" spans="2:21">
      <c r="B1646" s="109" t="s">
        <v>6997</v>
      </c>
      <c r="C1646" s="110" t="s">
        <v>6998</v>
      </c>
      <c r="D1646" s="111" t="s">
        <v>2979</v>
      </c>
      <c r="E1646" s="112" t="s">
        <v>46</v>
      </c>
      <c r="F1646" s="111" t="s">
        <v>46</v>
      </c>
      <c r="G1646" s="112" t="s">
        <v>46</v>
      </c>
      <c r="H1646" s="113">
        <v>0</v>
      </c>
      <c r="I1646" s="113">
        <v>0</v>
      </c>
      <c r="J1646" s="112" t="s">
        <v>6930</v>
      </c>
      <c r="K1646" s="114">
        <v>1</v>
      </c>
      <c r="L1646" s="114" t="s">
        <v>5134</v>
      </c>
      <c r="M1646" s="111" t="s">
        <v>2641</v>
      </c>
      <c r="N1646" s="115">
        <v>0</v>
      </c>
      <c r="O1646" s="115">
        <v>0</v>
      </c>
      <c r="P1646" s="115">
        <v>0</v>
      </c>
      <c r="Q1646" s="111" t="s">
        <v>46</v>
      </c>
      <c r="R1646" s="111" t="s">
        <v>46</v>
      </c>
      <c r="S1646" s="111" t="s">
        <v>46</v>
      </c>
      <c r="T1646" s="111" t="s">
        <v>2750</v>
      </c>
      <c r="U1646" s="116">
        <f>+IF(LEN(L4T_30[[#This Row],[KOD]])=1,1,IF(LEN(L4T_30[[#This Row],[KOD]])=8,2,IF(LEN(L4T_30[[#This Row],[KOD]])=15,3,4)))</f>
        <v>4</v>
      </c>
    </row>
    <row r="1647" spans="2:21">
      <c r="B1647" s="109" t="s">
        <v>6999</v>
      </c>
      <c r="C1647" s="110" t="s">
        <v>7000</v>
      </c>
      <c r="D1647" s="111" t="s">
        <v>2979</v>
      </c>
      <c r="E1647" s="112" t="s">
        <v>46</v>
      </c>
      <c r="F1647" s="111" t="s">
        <v>46</v>
      </c>
      <c r="G1647" s="112" t="s">
        <v>46</v>
      </c>
      <c r="H1647" s="113">
        <v>0</v>
      </c>
      <c r="I1647" s="113">
        <v>0</v>
      </c>
      <c r="J1647" s="112" t="s">
        <v>6930</v>
      </c>
      <c r="K1647" s="114">
        <v>1</v>
      </c>
      <c r="L1647" s="114" t="s">
        <v>5134</v>
      </c>
      <c r="M1647" s="111" t="s">
        <v>2641</v>
      </c>
      <c r="N1647" s="115">
        <v>0</v>
      </c>
      <c r="O1647" s="115">
        <v>0</v>
      </c>
      <c r="P1647" s="115">
        <v>0</v>
      </c>
      <c r="Q1647" s="111" t="s">
        <v>46</v>
      </c>
      <c r="R1647" s="111" t="s">
        <v>46</v>
      </c>
      <c r="S1647" s="111" t="s">
        <v>46</v>
      </c>
      <c r="T1647" s="111" t="s">
        <v>3248</v>
      </c>
      <c r="U1647" s="116">
        <f>+IF(LEN(L4T_30[[#This Row],[KOD]])=1,1,IF(LEN(L4T_30[[#This Row],[KOD]])=8,2,IF(LEN(L4T_30[[#This Row],[KOD]])=15,3,4)))</f>
        <v>4</v>
      </c>
    </row>
    <row r="1648" spans="2:21">
      <c r="B1648" s="109" t="s">
        <v>7001</v>
      </c>
      <c r="C1648" s="110" t="s">
        <v>7002</v>
      </c>
      <c r="D1648" s="111" t="s">
        <v>1717</v>
      </c>
      <c r="E1648" s="112" t="s">
        <v>46</v>
      </c>
      <c r="F1648" s="111" t="s">
        <v>46</v>
      </c>
      <c r="G1648" s="112" t="s">
        <v>46</v>
      </c>
      <c r="H1648" s="113">
        <v>0</v>
      </c>
      <c r="I1648" s="113">
        <v>0</v>
      </c>
      <c r="J1648" s="112" t="s">
        <v>6930</v>
      </c>
      <c r="K1648" s="114">
        <v>1</v>
      </c>
      <c r="L1648" s="114" t="s">
        <v>5134</v>
      </c>
      <c r="M1648" s="111" t="s">
        <v>2641</v>
      </c>
      <c r="N1648" s="115">
        <v>0</v>
      </c>
      <c r="O1648" s="115">
        <v>0</v>
      </c>
      <c r="P1648" s="115">
        <v>0</v>
      </c>
      <c r="Q1648" s="111" t="s">
        <v>46</v>
      </c>
      <c r="R1648" s="111" t="s">
        <v>46</v>
      </c>
      <c r="S1648" s="111" t="s">
        <v>46</v>
      </c>
      <c r="T1648" s="111" t="s">
        <v>5290</v>
      </c>
      <c r="U1648" s="116">
        <f>+IF(LEN(L4T_30[[#This Row],[KOD]])=1,1,IF(LEN(L4T_30[[#This Row],[KOD]])=8,2,IF(LEN(L4T_30[[#This Row],[KOD]])=15,3,4)))</f>
        <v>4</v>
      </c>
    </row>
    <row r="1649" spans="2:21">
      <c r="B1649" s="109" t="s">
        <v>7003</v>
      </c>
      <c r="C1649" s="110" t="s">
        <v>7004</v>
      </c>
      <c r="D1649" s="111" t="s">
        <v>2913</v>
      </c>
      <c r="E1649" s="112" t="s">
        <v>46</v>
      </c>
      <c r="F1649" s="111" t="s">
        <v>46</v>
      </c>
      <c r="G1649" s="112" t="s">
        <v>46</v>
      </c>
      <c r="H1649" s="113">
        <v>0</v>
      </c>
      <c r="I1649" s="113">
        <v>0</v>
      </c>
      <c r="J1649" s="112" t="s">
        <v>6930</v>
      </c>
      <c r="K1649" s="114">
        <v>1</v>
      </c>
      <c r="L1649" s="114" t="s">
        <v>5134</v>
      </c>
      <c r="M1649" s="111" t="s">
        <v>2641</v>
      </c>
      <c r="N1649" s="115">
        <v>0</v>
      </c>
      <c r="O1649" s="115">
        <v>0</v>
      </c>
      <c r="P1649" s="115">
        <v>0</v>
      </c>
      <c r="Q1649" s="111" t="s">
        <v>46</v>
      </c>
      <c r="R1649" s="111" t="s">
        <v>46</v>
      </c>
      <c r="S1649" s="111" t="s">
        <v>46</v>
      </c>
      <c r="T1649" s="111" t="s">
        <v>5941</v>
      </c>
      <c r="U1649" s="116">
        <f>+IF(LEN(L4T_30[[#This Row],[KOD]])=1,1,IF(LEN(L4T_30[[#This Row],[KOD]])=8,2,IF(LEN(L4T_30[[#This Row],[KOD]])=15,3,4)))</f>
        <v>4</v>
      </c>
    </row>
    <row r="1650" spans="2:21">
      <c r="B1650" s="109" t="s">
        <v>7005</v>
      </c>
      <c r="C1650" s="110" t="s">
        <v>7006</v>
      </c>
      <c r="D1650" s="111" t="s">
        <v>2913</v>
      </c>
      <c r="E1650" s="112" t="s">
        <v>46</v>
      </c>
      <c r="F1650" s="111" t="s">
        <v>46</v>
      </c>
      <c r="G1650" s="112" t="s">
        <v>46</v>
      </c>
      <c r="H1650" s="113">
        <v>0</v>
      </c>
      <c r="I1650" s="113">
        <v>0</v>
      </c>
      <c r="J1650" s="112" t="s">
        <v>6930</v>
      </c>
      <c r="K1650" s="114">
        <v>1</v>
      </c>
      <c r="L1650" s="114" t="s">
        <v>5134</v>
      </c>
      <c r="M1650" s="111" t="s">
        <v>2641</v>
      </c>
      <c r="N1650" s="115">
        <v>0</v>
      </c>
      <c r="O1650" s="115">
        <v>0</v>
      </c>
      <c r="P1650" s="115">
        <v>0</v>
      </c>
      <c r="Q1650" s="111" t="s">
        <v>46</v>
      </c>
      <c r="R1650" s="111" t="s">
        <v>46</v>
      </c>
      <c r="S1650" s="111" t="s">
        <v>46</v>
      </c>
      <c r="T1650" s="111" t="s">
        <v>5917</v>
      </c>
      <c r="U1650" s="116">
        <f>+IF(LEN(L4T_30[[#This Row],[KOD]])=1,1,IF(LEN(L4T_30[[#This Row],[KOD]])=8,2,IF(LEN(L4T_30[[#This Row],[KOD]])=15,3,4)))</f>
        <v>4</v>
      </c>
    </row>
    <row r="1651" spans="2:21">
      <c r="B1651" s="104" t="s">
        <v>7007</v>
      </c>
      <c r="C1651" s="41" t="s">
        <v>7008</v>
      </c>
      <c r="D1651" s="43" t="s">
        <v>46</v>
      </c>
      <c r="E1651" s="105" t="s">
        <v>46</v>
      </c>
      <c r="F1651" s="43" t="s">
        <v>46</v>
      </c>
      <c r="G1651" s="105" t="s">
        <v>46</v>
      </c>
      <c r="H1651" s="45">
        <v>0</v>
      </c>
      <c r="I1651" s="45">
        <v>0</v>
      </c>
      <c r="J1651" s="105" t="s">
        <v>46</v>
      </c>
      <c r="K1651" s="106">
        <v>0</v>
      </c>
      <c r="L1651" s="106" t="s">
        <v>46</v>
      </c>
      <c r="M1651" s="43" t="s">
        <v>46</v>
      </c>
      <c r="N1651" s="107">
        <v>0</v>
      </c>
      <c r="O1651" s="107">
        <v>0</v>
      </c>
      <c r="P1651" s="107">
        <v>0</v>
      </c>
      <c r="Q1651" s="43" t="s">
        <v>46</v>
      </c>
      <c r="R1651" s="43" t="s">
        <v>46</v>
      </c>
      <c r="S1651" s="43" t="s">
        <v>7009</v>
      </c>
      <c r="T1651" s="43" t="s">
        <v>46</v>
      </c>
      <c r="U1651" s="108">
        <f>+IF(LEN(L4T_30[[#This Row],[KOD]])=1,1,IF(LEN(L4T_30[[#This Row],[KOD]])=8,2,IF(LEN(L4T_30[[#This Row],[KOD]])=15,3,4)))</f>
        <v>3</v>
      </c>
    </row>
    <row r="1652" spans="2:21">
      <c r="B1652" s="109" t="s">
        <v>7010</v>
      </c>
      <c r="C1652" s="110" t="s">
        <v>7008</v>
      </c>
      <c r="D1652" s="111" t="s">
        <v>2913</v>
      </c>
      <c r="E1652" s="112" t="s">
        <v>46</v>
      </c>
      <c r="F1652" s="111" t="s">
        <v>46</v>
      </c>
      <c r="G1652" s="112" t="s">
        <v>46</v>
      </c>
      <c r="H1652" s="113">
        <v>0</v>
      </c>
      <c r="I1652" s="113">
        <v>0</v>
      </c>
      <c r="J1652" s="112" t="s">
        <v>6930</v>
      </c>
      <c r="K1652" s="114">
        <v>1</v>
      </c>
      <c r="L1652" s="114" t="s">
        <v>5134</v>
      </c>
      <c r="M1652" s="111" t="s">
        <v>2641</v>
      </c>
      <c r="N1652" s="115">
        <v>0</v>
      </c>
      <c r="O1652" s="115">
        <v>0</v>
      </c>
      <c r="P1652" s="115">
        <v>0</v>
      </c>
      <c r="Q1652" s="111" t="s">
        <v>46</v>
      </c>
      <c r="R1652" s="111" t="s">
        <v>46</v>
      </c>
      <c r="S1652" s="111" t="s">
        <v>46</v>
      </c>
      <c r="T1652" s="111" t="s">
        <v>5236</v>
      </c>
      <c r="U1652" s="116">
        <f>+IF(LEN(L4T_30[[#This Row],[KOD]])=1,1,IF(LEN(L4T_30[[#This Row],[KOD]])=8,2,IF(LEN(L4T_30[[#This Row],[KOD]])=15,3,4)))</f>
        <v>4</v>
      </c>
    </row>
    <row r="1653" spans="2:21">
      <c r="B1653" s="104" t="s">
        <v>7011</v>
      </c>
      <c r="C1653" s="41" t="s">
        <v>7012</v>
      </c>
      <c r="D1653" s="43" t="s">
        <v>46</v>
      </c>
      <c r="E1653" s="105" t="s">
        <v>46</v>
      </c>
      <c r="F1653" s="43" t="s">
        <v>46</v>
      </c>
      <c r="G1653" s="105" t="s">
        <v>46</v>
      </c>
      <c r="H1653" s="45">
        <v>0</v>
      </c>
      <c r="I1653" s="45">
        <v>0</v>
      </c>
      <c r="J1653" s="105" t="s">
        <v>46</v>
      </c>
      <c r="K1653" s="106">
        <v>0</v>
      </c>
      <c r="L1653" s="106" t="s">
        <v>46</v>
      </c>
      <c r="M1653" s="43" t="s">
        <v>46</v>
      </c>
      <c r="N1653" s="107">
        <v>0</v>
      </c>
      <c r="O1653" s="107">
        <v>0</v>
      </c>
      <c r="P1653" s="107">
        <v>0</v>
      </c>
      <c r="Q1653" s="43" t="s">
        <v>46</v>
      </c>
      <c r="R1653" s="43" t="s">
        <v>46</v>
      </c>
      <c r="S1653" s="43" t="s">
        <v>7013</v>
      </c>
      <c r="T1653" s="43" t="s">
        <v>46</v>
      </c>
      <c r="U1653" s="108">
        <f>+IF(LEN(L4T_30[[#This Row],[KOD]])=1,1,IF(LEN(L4T_30[[#This Row],[KOD]])=8,2,IF(LEN(L4T_30[[#This Row],[KOD]])=15,3,4)))</f>
        <v>3</v>
      </c>
    </row>
    <row r="1654" spans="2:21">
      <c r="B1654" s="109" t="s">
        <v>7014</v>
      </c>
      <c r="C1654" s="110" t="s">
        <v>7015</v>
      </c>
      <c r="D1654" s="111" t="s">
        <v>2979</v>
      </c>
      <c r="E1654" s="112" t="s">
        <v>46</v>
      </c>
      <c r="F1654" s="111" t="s">
        <v>46</v>
      </c>
      <c r="G1654" s="112" t="s">
        <v>46</v>
      </c>
      <c r="H1654" s="113">
        <v>0</v>
      </c>
      <c r="I1654" s="113">
        <v>0</v>
      </c>
      <c r="J1654" s="112" t="s">
        <v>6930</v>
      </c>
      <c r="K1654" s="114">
        <v>1</v>
      </c>
      <c r="L1654" s="114" t="s">
        <v>5134</v>
      </c>
      <c r="M1654" s="111" t="s">
        <v>2641</v>
      </c>
      <c r="N1654" s="115">
        <v>0</v>
      </c>
      <c r="O1654" s="115">
        <v>0</v>
      </c>
      <c r="P1654" s="115">
        <v>0</v>
      </c>
      <c r="Q1654" s="111" t="s">
        <v>46</v>
      </c>
      <c r="R1654" s="111" t="s">
        <v>46</v>
      </c>
      <c r="S1654" s="111" t="s">
        <v>46</v>
      </c>
      <c r="T1654" s="111" t="s">
        <v>3540</v>
      </c>
      <c r="U1654" s="116">
        <f>+IF(LEN(L4T_30[[#This Row],[KOD]])=1,1,IF(LEN(L4T_30[[#This Row],[KOD]])=8,2,IF(LEN(L4T_30[[#This Row],[KOD]])=15,3,4)))</f>
        <v>4</v>
      </c>
    </row>
    <row r="1655" spans="2:21">
      <c r="B1655" s="109" t="s">
        <v>7016</v>
      </c>
      <c r="C1655" s="110" t="s">
        <v>7017</v>
      </c>
      <c r="D1655" s="111" t="s">
        <v>6462</v>
      </c>
      <c r="E1655" s="112" t="s">
        <v>46</v>
      </c>
      <c r="F1655" s="111" t="s">
        <v>46</v>
      </c>
      <c r="G1655" s="112" t="s">
        <v>46</v>
      </c>
      <c r="H1655" s="113">
        <v>0</v>
      </c>
      <c r="I1655" s="113">
        <v>0</v>
      </c>
      <c r="J1655" s="112" t="s">
        <v>6930</v>
      </c>
      <c r="K1655" s="114">
        <v>1</v>
      </c>
      <c r="L1655" s="114" t="s">
        <v>5134</v>
      </c>
      <c r="M1655" s="111" t="s">
        <v>2641</v>
      </c>
      <c r="N1655" s="115">
        <v>0</v>
      </c>
      <c r="O1655" s="115">
        <v>0</v>
      </c>
      <c r="P1655" s="115">
        <v>0</v>
      </c>
      <c r="Q1655" s="111" t="s">
        <v>46</v>
      </c>
      <c r="R1655" s="111" t="s">
        <v>46</v>
      </c>
      <c r="S1655" s="111" t="s">
        <v>46</v>
      </c>
      <c r="T1655" s="111" t="s">
        <v>5321</v>
      </c>
      <c r="U1655" s="116">
        <f>+IF(LEN(L4T_30[[#This Row],[KOD]])=1,1,IF(LEN(L4T_30[[#This Row],[KOD]])=8,2,IF(LEN(L4T_30[[#This Row],[KOD]])=15,3,4)))</f>
        <v>4</v>
      </c>
    </row>
    <row r="1656" spans="2:21">
      <c r="B1656" s="109" t="s">
        <v>7018</v>
      </c>
      <c r="C1656" s="110" t="s">
        <v>7019</v>
      </c>
      <c r="D1656" s="111" t="s">
        <v>2979</v>
      </c>
      <c r="E1656" s="112" t="s">
        <v>46</v>
      </c>
      <c r="F1656" s="111" t="s">
        <v>46</v>
      </c>
      <c r="G1656" s="112" t="s">
        <v>46</v>
      </c>
      <c r="H1656" s="113">
        <v>0</v>
      </c>
      <c r="I1656" s="113">
        <v>0</v>
      </c>
      <c r="J1656" s="112" t="s">
        <v>6930</v>
      </c>
      <c r="K1656" s="114">
        <v>1</v>
      </c>
      <c r="L1656" s="114" t="s">
        <v>5134</v>
      </c>
      <c r="M1656" s="111" t="s">
        <v>2641</v>
      </c>
      <c r="N1656" s="115">
        <v>0</v>
      </c>
      <c r="O1656" s="115">
        <v>0</v>
      </c>
      <c r="P1656" s="115">
        <v>0</v>
      </c>
      <c r="Q1656" s="111" t="s">
        <v>46</v>
      </c>
      <c r="R1656" s="111" t="s">
        <v>46</v>
      </c>
      <c r="S1656" s="111" t="s">
        <v>46</v>
      </c>
      <c r="T1656" s="111" t="s">
        <v>2982</v>
      </c>
      <c r="U1656" s="116">
        <f>+IF(LEN(L4T_30[[#This Row],[KOD]])=1,1,IF(LEN(L4T_30[[#This Row],[KOD]])=8,2,IF(LEN(L4T_30[[#This Row],[KOD]])=15,3,4)))</f>
        <v>4</v>
      </c>
    </row>
    <row r="1657" spans="2:21">
      <c r="B1657" s="109" t="s">
        <v>7020</v>
      </c>
      <c r="C1657" s="110" t="s">
        <v>7021</v>
      </c>
      <c r="D1657" s="111" t="s">
        <v>2979</v>
      </c>
      <c r="E1657" s="112" t="s">
        <v>46</v>
      </c>
      <c r="F1657" s="111" t="s">
        <v>46</v>
      </c>
      <c r="G1657" s="112" t="s">
        <v>46</v>
      </c>
      <c r="H1657" s="113">
        <v>0</v>
      </c>
      <c r="I1657" s="113">
        <v>0</v>
      </c>
      <c r="J1657" s="112" t="s">
        <v>6930</v>
      </c>
      <c r="K1657" s="114">
        <v>1</v>
      </c>
      <c r="L1657" s="114" t="s">
        <v>5134</v>
      </c>
      <c r="M1657" s="111" t="s">
        <v>2641</v>
      </c>
      <c r="N1657" s="115">
        <v>0</v>
      </c>
      <c r="O1657" s="115">
        <v>0</v>
      </c>
      <c r="P1657" s="115">
        <v>0</v>
      </c>
      <c r="Q1657" s="111" t="s">
        <v>46</v>
      </c>
      <c r="R1657" s="111" t="s">
        <v>46</v>
      </c>
      <c r="S1657" s="111" t="s">
        <v>46</v>
      </c>
      <c r="T1657" s="111" t="s">
        <v>7022</v>
      </c>
      <c r="U1657" s="116">
        <f>+IF(LEN(L4T_30[[#This Row],[KOD]])=1,1,IF(LEN(L4T_30[[#This Row],[KOD]])=8,2,IF(LEN(L4T_30[[#This Row],[KOD]])=15,3,4)))</f>
        <v>4</v>
      </c>
    </row>
    <row r="1658" spans="2:21">
      <c r="B1658" s="109" t="s">
        <v>7023</v>
      </c>
      <c r="C1658" s="110" t="s">
        <v>7024</v>
      </c>
      <c r="D1658" s="111" t="s">
        <v>6462</v>
      </c>
      <c r="E1658" s="112" t="s">
        <v>46</v>
      </c>
      <c r="F1658" s="111" t="s">
        <v>46</v>
      </c>
      <c r="G1658" s="112" t="s">
        <v>46</v>
      </c>
      <c r="H1658" s="113">
        <v>0</v>
      </c>
      <c r="I1658" s="113">
        <v>0</v>
      </c>
      <c r="J1658" s="112" t="s">
        <v>6930</v>
      </c>
      <c r="K1658" s="114">
        <v>1</v>
      </c>
      <c r="L1658" s="114" t="s">
        <v>5134</v>
      </c>
      <c r="M1658" s="111" t="s">
        <v>2641</v>
      </c>
      <c r="N1658" s="115">
        <v>0</v>
      </c>
      <c r="O1658" s="115">
        <v>0</v>
      </c>
      <c r="P1658" s="115">
        <v>0</v>
      </c>
      <c r="Q1658" s="111" t="s">
        <v>46</v>
      </c>
      <c r="R1658" s="111" t="s">
        <v>46</v>
      </c>
      <c r="S1658" s="111" t="s">
        <v>46</v>
      </c>
      <c r="T1658" s="111" t="s">
        <v>2987</v>
      </c>
      <c r="U1658" s="116">
        <f>+IF(LEN(L4T_30[[#This Row],[KOD]])=1,1,IF(LEN(L4T_30[[#This Row],[KOD]])=8,2,IF(LEN(L4T_30[[#This Row],[KOD]])=15,3,4)))</f>
        <v>4</v>
      </c>
    </row>
    <row r="1659" spans="2:21">
      <c r="B1659" s="109" t="s">
        <v>7025</v>
      </c>
      <c r="C1659" s="110" t="s">
        <v>7026</v>
      </c>
      <c r="D1659" s="111" t="s">
        <v>2979</v>
      </c>
      <c r="E1659" s="112" t="s">
        <v>46</v>
      </c>
      <c r="F1659" s="111" t="s">
        <v>46</v>
      </c>
      <c r="G1659" s="112" t="s">
        <v>46</v>
      </c>
      <c r="H1659" s="113">
        <v>0</v>
      </c>
      <c r="I1659" s="113">
        <v>0</v>
      </c>
      <c r="J1659" s="112" t="s">
        <v>6930</v>
      </c>
      <c r="K1659" s="114">
        <v>1</v>
      </c>
      <c r="L1659" s="114" t="s">
        <v>5134</v>
      </c>
      <c r="M1659" s="111" t="s">
        <v>2641</v>
      </c>
      <c r="N1659" s="115">
        <v>0</v>
      </c>
      <c r="O1659" s="115">
        <v>0</v>
      </c>
      <c r="P1659" s="115">
        <v>0</v>
      </c>
      <c r="Q1659" s="111" t="s">
        <v>46</v>
      </c>
      <c r="R1659" s="111" t="s">
        <v>46</v>
      </c>
      <c r="S1659" s="111" t="s">
        <v>46</v>
      </c>
      <c r="T1659" s="111" t="s">
        <v>5334</v>
      </c>
      <c r="U1659" s="116">
        <f>+IF(LEN(L4T_30[[#This Row],[KOD]])=1,1,IF(LEN(L4T_30[[#This Row],[KOD]])=8,2,IF(LEN(L4T_30[[#This Row],[KOD]])=15,3,4)))</f>
        <v>4</v>
      </c>
    </row>
    <row r="1660" spans="2:21">
      <c r="B1660" s="109" t="s">
        <v>7027</v>
      </c>
      <c r="C1660" s="110" t="s">
        <v>7028</v>
      </c>
      <c r="D1660" s="111" t="s">
        <v>1576</v>
      </c>
      <c r="E1660" s="112" t="s">
        <v>46</v>
      </c>
      <c r="F1660" s="111" t="s">
        <v>46</v>
      </c>
      <c r="G1660" s="112" t="s">
        <v>46</v>
      </c>
      <c r="H1660" s="113">
        <v>0</v>
      </c>
      <c r="I1660" s="113">
        <v>0</v>
      </c>
      <c r="J1660" s="112" t="s">
        <v>6930</v>
      </c>
      <c r="K1660" s="114">
        <v>1</v>
      </c>
      <c r="L1660" s="114" t="s">
        <v>5134</v>
      </c>
      <c r="M1660" s="111" t="s">
        <v>2641</v>
      </c>
      <c r="N1660" s="115">
        <v>0</v>
      </c>
      <c r="O1660" s="115">
        <v>0</v>
      </c>
      <c r="P1660" s="115">
        <v>0</v>
      </c>
      <c r="Q1660" s="111" t="s">
        <v>46</v>
      </c>
      <c r="R1660" s="111" t="s">
        <v>46</v>
      </c>
      <c r="S1660" s="111" t="s">
        <v>46</v>
      </c>
      <c r="T1660" s="111" t="s">
        <v>5282</v>
      </c>
      <c r="U1660" s="116">
        <f>+IF(LEN(L4T_30[[#This Row],[KOD]])=1,1,IF(LEN(L4T_30[[#This Row],[KOD]])=8,2,IF(LEN(L4T_30[[#This Row],[KOD]])=15,3,4)))</f>
        <v>4</v>
      </c>
    </row>
    <row r="1661" spans="2:21">
      <c r="B1661" s="109" t="s">
        <v>7029</v>
      </c>
      <c r="C1661" s="110" t="s">
        <v>7030</v>
      </c>
      <c r="D1661" s="111" t="s">
        <v>2979</v>
      </c>
      <c r="E1661" s="112" t="s">
        <v>46</v>
      </c>
      <c r="F1661" s="111" t="s">
        <v>46</v>
      </c>
      <c r="G1661" s="112" t="s">
        <v>46</v>
      </c>
      <c r="H1661" s="113">
        <v>0</v>
      </c>
      <c r="I1661" s="113">
        <v>0</v>
      </c>
      <c r="J1661" s="112" t="s">
        <v>6930</v>
      </c>
      <c r="K1661" s="114">
        <v>1</v>
      </c>
      <c r="L1661" s="114" t="s">
        <v>5134</v>
      </c>
      <c r="M1661" s="111" t="s">
        <v>2641</v>
      </c>
      <c r="N1661" s="115">
        <v>0</v>
      </c>
      <c r="O1661" s="115">
        <v>0</v>
      </c>
      <c r="P1661" s="115">
        <v>0</v>
      </c>
      <c r="Q1661" s="111" t="s">
        <v>46</v>
      </c>
      <c r="R1661" s="111" t="s">
        <v>46</v>
      </c>
      <c r="S1661" s="111" t="s">
        <v>46</v>
      </c>
      <c r="T1661" s="111" t="s">
        <v>5337</v>
      </c>
      <c r="U1661" s="116">
        <f>+IF(LEN(L4T_30[[#This Row],[KOD]])=1,1,IF(LEN(L4T_30[[#This Row],[KOD]])=8,2,IF(LEN(L4T_30[[#This Row],[KOD]])=15,3,4)))</f>
        <v>4</v>
      </c>
    </row>
    <row r="1662" spans="2:21">
      <c r="B1662" s="109" t="s">
        <v>7031</v>
      </c>
      <c r="C1662" s="110" t="s">
        <v>7032</v>
      </c>
      <c r="D1662" s="111" t="s">
        <v>2913</v>
      </c>
      <c r="E1662" s="112" t="s">
        <v>46</v>
      </c>
      <c r="F1662" s="111" t="s">
        <v>46</v>
      </c>
      <c r="G1662" s="112" t="s">
        <v>46</v>
      </c>
      <c r="H1662" s="113">
        <v>0</v>
      </c>
      <c r="I1662" s="113">
        <v>0</v>
      </c>
      <c r="J1662" s="112" t="s">
        <v>6930</v>
      </c>
      <c r="K1662" s="114">
        <v>1</v>
      </c>
      <c r="L1662" s="114" t="s">
        <v>5134</v>
      </c>
      <c r="M1662" s="111" t="s">
        <v>2641</v>
      </c>
      <c r="N1662" s="115">
        <v>0</v>
      </c>
      <c r="O1662" s="115">
        <v>0</v>
      </c>
      <c r="P1662" s="115">
        <v>0</v>
      </c>
      <c r="Q1662" s="111" t="s">
        <v>46</v>
      </c>
      <c r="R1662" s="111" t="s">
        <v>46</v>
      </c>
      <c r="S1662" s="111" t="s">
        <v>46</v>
      </c>
      <c r="T1662" s="111" t="s">
        <v>5342</v>
      </c>
      <c r="U1662" s="116">
        <f>+IF(LEN(L4T_30[[#This Row],[KOD]])=1,1,IF(LEN(L4T_30[[#This Row],[KOD]])=8,2,IF(LEN(L4T_30[[#This Row],[KOD]])=15,3,4)))</f>
        <v>4</v>
      </c>
    </row>
    <row r="1663" spans="2:21">
      <c r="B1663" s="109" t="s">
        <v>7033</v>
      </c>
      <c r="C1663" s="110" t="s">
        <v>7034</v>
      </c>
      <c r="D1663" s="111" t="s">
        <v>2913</v>
      </c>
      <c r="E1663" s="112" t="s">
        <v>46</v>
      </c>
      <c r="F1663" s="111" t="s">
        <v>46</v>
      </c>
      <c r="G1663" s="112" t="s">
        <v>46</v>
      </c>
      <c r="H1663" s="113">
        <v>0</v>
      </c>
      <c r="I1663" s="113">
        <v>0</v>
      </c>
      <c r="J1663" s="112" t="s">
        <v>6930</v>
      </c>
      <c r="K1663" s="114">
        <v>1</v>
      </c>
      <c r="L1663" s="114" t="s">
        <v>5134</v>
      </c>
      <c r="M1663" s="111" t="s">
        <v>2641</v>
      </c>
      <c r="N1663" s="115">
        <v>0</v>
      </c>
      <c r="O1663" s="115">
        <v>0</v>
      </c>
      <c r="P1663" s="115">
        <v>0</v>
      </c>
      <c r="Q1663" s="111" t="s">
        <v>46</v>
      </c>
      <c r="R1663" s="111" t="s">
        <v>46</v>
      </c>
      <c r="S1663" s="111" t="s">
        <v>46</v>
      </c>
      <c r="T1663" s="111" t="s">
        <v>5917</v>
      </c>
      <c r="U1663" s="116">
        <f>+IF(LEN(L4T_30[[#This Row],[KOD]])=1,1,IF(LEN(L4T_30[[#This Row],[KOD]])=8,2,IF(LEN(L4T_30[[#This Row],[KOD]])=15,3,4)))</f>
        <v>4</v>
      </c>
    </row>
    <row r="1664" spans="2:21">
      <c r="B1664" s="104" t="s">
        <v>7035</v>
      </c>
      <c r="C1664" s="41" t="s">
        <v>7036</v>
      </c>
      <c r="D1664" s="43" t="s">
        <v>46</v>
      </c>
      <c r="E1664" s="105" t="s">
        <v>46</v>
      </c>
      <c r="F1664" s="43" t="s">
        <v>46</v>
      </c>
      <c r="G1664" s="105" t="s">
        <v>46</v>
      </c>
      <c r="H1664" s="45">
        <v>0</v>
      </c>
      <c r="I1664" s="45">
        <v>0</v>
      </c>
      <c r="J1664" s="105" t="s">
        <v>46</v>
      </c>
      <c r="K1664" s="106">
        <v>0</v>
      </c>
      <c r="L1664" s="106" t="s">
        <v>46</v>
      </c>
      <c r="M1664" s="43" t="s">
        <v>46</v>
      </c>
      <c r="N1664" s="107">
        <v>0</v>
      </c>
      <c r="O1664" s="107">
        <v>0</v>
      </c>
      <c r="P1664" s="107">
        <v>0</v>
      </c>
      <c r="Q1664" s="43" t="s">
        <v>46</v>
      </c>
      <c r="R1664" s="43" t="s">
        <v>46</v>
      </c>
      <c r="S1664" s="43" t="s">
        <v>7037</v>
      </c>
      <c r="T1664" s="43" t="s">
        <v>46</v>
      </c>
      <c r="U1664" s="108">
        <f>+IF(LEN(L4T_30[[#This Row],[KOD]])=1,1,IF(LEN(L4T_30[[#This Row],[KOD]])=8,2,IF(LEN(L4T_30[[#This Row],[KOD]])=15,3,4)))</f>
        <v>3</v>
      </c>
    </row>
    <row r="1665" spans="2:21">
      <c r="B1665" s="109" t="s">
        <v>7038</v>
      </c>
      <c r="C1665" s="110" t="s">
        <v>7039</v>
      </c>
      <c r="D1665" s="111" t="s">
        <v>2913</v>
      </c>
      <c r="E1665" s="112" t="s">
        <v>46</v>
      </c>
      <c r="F1665" s="111" t="s">
        <v>46</v>
      </c>
      <c r="G1665" s="112" t="s">
        <v>46</v>
      </c>
      <c r="H1665" s="113">
        <v>0</v>
      </c>
      <c r="I1665" s="113">
        <v>0</v>
      </c>
      <c r="J1665" s="112" t="s">
        <v>6930</v>
      </c>
      <c r="K1665" s="114">
        <v>1</v>
      </c>
      <c r="L1665" s="114" t="s">
        <v>5134</v>
      </c>
      <c r="M1665" s="111" t="s">
        <v>2641</v>
      </c>
      <c r="N1665" s="115">
        <v>0</v>
      </c>
      <c r="O1665" s="115">
        <v>0</v>
      </c>
      <c r="P1665" s="115">
        <v>0</v>
      </c>
      <c r="Q1665" s="111" t="s">
        <v>46</v>
      </c>
      <c r="R1665" s="111" t="s">
        <v>46</v>
      </c>
      <c r="S1665" s="111" t="s">
        <v>46</v>
      </c>
      <c r="T1665" s="111" t="s">
        <v>3540</v>
      </c>
      <c r="U1665" s="116">
        <f>+IF(LEN(L4T_30[[#This Row],[KOD]])=1,1,IF(LEN(L4T_30[[#This Row],[KOD]])=8,2,IF(LEN(L4T_30[[#This Row],[KOD]])=15,3,4)))</f>
        <v>4</v>
      </c>
    </row>
    <row r="1666" spans="2:21">
      <c r="B1666" s="109" t="s">
        <v>7040</v>
      </c>
      <c r="C1666" s="110" t="s">
        <v>7041</v>
      </c>
      <c r="D1666" s="111" t="s">
        <v>2979</v>
      </c>
      <c r="E1666" s="112" t="s">
        <v>46</v>
      </c>
      <c r="F1666" s="111" t="s">
        <v>46</v>
      </c>
      <c r="G1666" s="112" t="s">
        <v>46</v>
      </c>
      <c r="H1666" s="113">
        <v>0</v>
      </c>
      <c r="I1666" s="113">
        <v>0</v>
      </c>
      <c r="J1666" s="112" t="s">
        <v>6930</v>
      </c>
      <c r="K1666" s="114">
        <v>1</v>
      </c>
      <c r="L1666" s="114" t="s">
        <v>5134</v>
      </c>
      <c r="M1666" s="111" t="s">
        <v>2641</v>
      </c>
      <c r="N1666" s="115">
        <v>0</v>
      </c>
      <c r="O1666" s="115">
        <v>0</v>
      </c>
      <c r="P1666" s="115">
        <v>0</v>
      </c>
      <c r="Q1666" s="111" t="s">
        <v>46</v>
      </c>
      <c r="R1666" s="111" t="s">
        <v>46</v>
      </c>
      <c r="S1666" s="111" t="s">
        <v>46</v>
      </c>
      <c r="T1666" s="111" t="s">
        <v>5334</v>
      </c>
      <c r="U1666" s="116">
        <f>+IF(LEN(L4T_30[[#This Row],[KOD]])=1,1,IF(LEN(L4T_30[[#This Row],[KOD]])=8,2,IF(LEN(L4T_30[[#This Row],[KOD]])=15,3,4)))</f>
        <v>4</v>
      </c>
    </row>
    <row r="1667" spans="2:21">
      <c r="B1667" s="104" t="s">
        <v>7042</v>
      </c>
      <c r="C1667" s="41" t="s">
        <v>7043</v>
      </c>
      <c r="D1667" s="43" t="s">
        <v>46</v>
      </c>
      <c r="E1667" s="105" t="s">
        <v>46</v>
      </c>
      <c r="F1667" s="43" t="s">
        <v>46</v>
      </c>
      <c r="G1667" s="105" t="s">
        <v>46</v>
      </c>
      <c r="H1667" s="45">
        <v>0</v>
      </c>
      <c r="I1667" s="45">
        <v>0</v>
      </c>
      <c r="J1667" s="105" t="s">
        <v>46</v>
      </c>
      <c r="K1667" s="106">
        <v>0</v>
      </c>
      <c r="L1667" s="106" t="s">
        <v>46</v>
      </c>
      <c r="M1667" s="43" t="s">
        <v>46</v>
      </c>
      <c r="N1667" s="107">
        <v>0</v>
      </c>
      <c r="O1667" s="107">
        <v>0</v>
      </c>
      <c r="P1667" s="107">
        <v>0</v>
      </c>
      <c r="Q1667" s="43" t="s">
        <v>46</v>
      </c>
      <c r="R1667" s="43" t="s">
        <v>46</v>
      </c>
      <c r="S1667" s="43" t="s">
        <v>7044</v>
      </c>
      <c r="T1667" s="43" t="s">
        <v>46</v>
      </c>
      <c r="U1667" s="108">
        <f>+IF(LEN(L4T_30[[#This Row],[KOD]])=1,1,IF(LEN(L4T_30[[#This Row],[KOD]])=8,2,IF(LEN(L4T_30[[#This Row],[KOD]])=15,3,4)))</f>
        <v>3</v>
      </c>
    </row>
    <row r="1668" spans="2:21">
      <c r="B1668" s="109" t="s">
        <v>7045</v>
      </c>
      <c r="C1668" s="110" t="s">
        <v>7046</v>
      </c>
      <c r="D1668" s="111" t="s">
        <v>1717</v>
      </c>
      <c r="E1668" s="112" t="s">
        <v>46</v>
      </c>
      <c r="F1668" s="111" t="s">
        <v>46</v>
      </c>
      <c r="G1668" s="112" t="s">
        <v>46</v>
      </c>
      <c r="H1668" s="113">
        <v>0</v>
      </c>
      <c r="I1668" s="113">
        <v>0</v>
      </c>
      <c r="J1668" s="112" t="s">
        <v>6930</v>
      </c>
      <c r="K1668" s="114">
        <v>1</v>
      </c>
      <c r="L1668" s="114" t="s">
        <v>5134</v>
      </c>
      <c r="M1668" s="111" t="s">
        <v>2641</v>
      </c>
      <c r="N1668" s="115">
        <v>0</v>
      </c>
      <c r="O1668" s="115">
        <v>0</v>
      </c>
      <c r="P1668" s="115">
        <v>0</v>
      </c>
      <c r="Q1668" s="111" t="s">
        <v>46</v>
      </c>
      <c r="R1668" s="111" t="s">
        <v>46</v>
      </c>
      <c r="S1668" s="111" t="s">
        <v>46</v>
      </c>
      <c r="T1668" s="111" t="s">
        <v>2642</v>
      </c>
      <c r="U1668" s="116">
        <f>+IF(LEN(L4T_30[[#This Row],[KOD]])=1,1,IF(LEN(L4T_30[[#This Row],[KOD]])=8,2,IF(LEN(L4T_30[[#This Row],[KOD]])=15,3,4)))</f>
        <v>4</v>
      </c>
    </row>
    <row r="1669" spans="2:21">
      <c r="B1669" s="109" t="s">
        <v>7047</v>
      </c>
      <c r="C1669" s="110" t="s">
        <v>7048</v>
      </c>
      <c r="D1669" s="111" t="s">
        <v>2913</v>
      </c>
      <c r="E1669" s="112" t="s">
        <v>46</v>
      </c>
      <c r="F1669" s="111" t="s">
        <v>46</v>
      </c>
      <c r="G1669" s="112" t="s">
        <v>46</v>
      </c>
      <c r="H1669" s="113">
        <v>0</v>
      </c>
      <c r="I1669" s="113">
        <v>0</v>
      </c>
      <c r="J1669" s="112" t="s">
        <v>6930</v>
      </c>
      <c r="K1669" s="114">
        <v>1</v>
      </c>
      <c r="L1669" s="114" t="s">
        <v>5134</v>
      </c>
      <c r="M1669" s="111" t="s">
        <v>2641</v>
      </c>
      <c r="N1669" s="115">
        <v>0</v>
      </c>
      <c r="O1669" s="115">
        <v>0</v>
      </c>
      <c r="P1669" s="115">
        <v>0</v>
      </c>
      <c r="Q1669" s="111" t="s">
        <v>46</v>
      </c>
      <c r="R1669" s="111" t="s">
        <v>46</v>
      </c>
      <c r="S1669" s="111" t="s">
        <v>46</v>
      </c>
      <c r="T1669" s="111" t="s">
        <v>2662</v>
      </c>
      <c r="U1669" s="116">
        <f>+IF(LEN(L4T_30[[#This Row],[KOD]])=1,1,IF(LEN(L4T_30[[#This Row],[KOD]])=8,2,IF(LEN(L4T_30[[#This Row],[KOD]])=15,3,4)))</f>
        <v>4</v>
      </c>
    </row>
    <row r="1670" spans="2:21">
      <c r="B1670" s="109" t="s">
        <v>7049</v>
      </c>
      <c r="C1670" s="110" t="s">
        <v>7050</v>
      </c>
      <c r="D1670" s="111" t="s">
        <v>2913</v>
      </c>
      <c r="E1670" s="112" t="s">
        <v>46</v>
      </c>
      <c r="F1670" s="111" t="s">
        <v>46</v>
      </c>
      <c r="G1670" s="112" t="s">
        <v>46</v>
      </c>
      <c r="H1670" s="113">
        <v>0</v>
      </c>
      <c r="I1670" s="113">
        <v>0</v>
      </c>
      <c r="J1670" s="112" t="s">
        <v>6930</v>
      </c>
      <c r="K1670" s="114">
        <v>1</v>
      </c>
      <c r="L1670" s="114" t="s">
        <v>5134</v>
      </c>
      <c r="M1670" s="111" t="s">
        <v>2641</v>
      </c>
      <c r="N1670" s="115">
        <v>0</v>
      </c>
      <c r="O1670" s="115">
        <v>0</v>
      </c>
      <c r="P1670" s="115">
        <v>0</v>
      </c>
      <c r="Q1670" s="111" t="s">
        <v>46</v>
      </c>
      <c r="R1670" s="111" t="s">
        <v>46</v>
      </c>
      <c r="S1670" s="111" t="s">
        <v>46</v>
      </c>
      <c r="T1670" s="111" t="s">
        <v>2714</v>
      </c>
      <c r="U1670" s="116">
        <f>+IF(LEN(L4T_30[[#This Row],[KOD]])=1,1,IF(LEN(L4T_30[[#This Row],[KOD]])=8,2,IF(LEN(L4T_30[[#This Row],[KOD]])=15,3,4)))</f>
        <v>4</v>
      </c>
    </row>
    <row r="1671" spans="2:21">
      <c r="B1671" s="109" t="s">
        <v>7051</v>
      </c>
      <c r="C1671" s="110" t="s">
        <v>7052</v>
      </c>
      <c r="D1671" s="111" t="s">
        <v>2913</v>
      </c>
      <c r="E1671" s="112" t="s">
        <v>46</v>
      </c>
      <c r="F1671" s="111" t="s">
        <v>46</v>
      </c>
      <c r="G1671" s="112" t="s">
        <v>46</v>
      </c>
      <c r="H1671" s="113">
        <v>0</v>
      </c>
      <c r="I1671" s="113">
        <v>0</v>
      </c>
      <c r="J1671" s="112" t="s">
        <v>6930</v>
      </c>
      <c r="K1671" s="114">
        <v>1</v>
      </c>
      <c r="L1671" s="114" t="s">
        <v>5134</v>
      </c>
      <c r="M1671" s="111" t="s">
        <v>2641</v>
      </c>
      <c r="N1671" s="115">
        <v>0</v>
      </c>
      <c r="O1671" s="115">
        <v>0</v>
      </c>
      <c r="P1671" s="115">
        <v>0</v>
      </c>
      <c r="Q1671" s="111" t="s">
        <v>46</v>
      </c>
      <c r="R1671" s="111" t="s">
        <v>46</v>
      </c>
      <c r="S1671" s="111" t="s">
        <v>46</v>
      </c>
      <c r="T1671" s="111" t="s">
        <v>3136</v>
      </c>
      <c r="U1671" s="116">
        <f>+IF(LEN(L4T_30[[#This Row],[KOD]])=1,1,IF(LEN(L4T_30[[#This Row],[KOD]])=8,2,IF(LEN(L4T_30[[#This Row],[KOD]])=15,3,4)))</f>
        <v>4</v>
      </c>
    </row>
    <row r="1672" spans="2:21">
      <c r="B1672" s="109" t="s">
        <v>7053</v>
      </c>
      <c r="C1672" s="110" t="s">
        <v>7054</v>
      </c>
      <c r="D1672" s="111" t="s">
        <v>2913</v>
      </c>
      <c r="E1672" s="112" t="s">
        <v>46</v>
      </c>
      <c r="F1672" s="111" t="s">
        <v>46</v>
      </c>
      <c r="G1672" s="112" t="s">
        <v>46</v>
      </c>
      <c r="H1672" s="113">
        <v>0</v>
      </c>
      <c r="I1672" s="113">
        <v>0</v>
      </c>
      <c r="J1672" s="112" t="s">
        <v>6930</v>
      </c>
      <c r="K1672" s="114">
        <v>1</v>
      </c>
      <c r="L1672" s="114" t="s">
        <v>5134</v>
      </c>
      <c r="M1672" s="111" t="s">
        <v>2641</v>
      </c>
      <c r="N1672" s="115">
        <v>0</v>
      </c>
      <c r="O1672" s="115">
        <v>0</v>
      </c>
      <c r="P1672" s="115">
        <v>0</v>
      </c>
      <c r="Q1672" s="111" t="s">
        <v>46</v>
      </c>
      <c r="R1672" s="111" t="s">
        <v>46</v>
      </c>
      <c r="S1672" s="111" t="s">
        <v>46</v>
      </c>
      <c r="T1672" s="111" t="s">
        <v>2790</v>
      </c>
      <c r="U1672" s="116">
        <f>+IF(LEN(L4T_30[[#This Row],[KOD]])=1,1,IF(LEN(L4T_30[[#This Row],[KOD]])=8,2,IF(LEN(L4T_30[[#This Row],[KOD]])=15,3,4)))</f>
        <v>4</v>
      </c>
    </row>
    <row r="1673" spans="2:21">
      <c r="B1673" s="109" t="s">
        <v>7055</v>
      </c>
      <c r="C1673" s="110" t="s">
        <v>7056</v>
      </c>
      <c r="D1673" s="111" t="s">
        <v>2979</v>
      </c>
      <c r="E1673" s="112" t="s">
        <v>46</v>
      </c>
      <c r="F1673" s="111" t="s">
        <v>46</v>
      </c>
      <c r="G1673" s="112" t="s">
        <v>46</v>
      </c>
      <c r="H1673" s="113">
        <v>0</v>
      </c>
      <c r="I1673" s="113">
        <v>0</v>
      </c>
      <c r="J1673" s="112" t="s">
        <v>6930</v>
      </c>
      <c r="K1673" s="114">
        <v>1</v>
      </c>
      <c r="L1673" s="114" t="s">
        <v>5134</v>
      </c>
      <c r="M1673" s="111" t="s">
        <v>2641</v>
      </c>
      <c r="N1673" s="115">
        <v>0</v>
      </c>
      <c r="O1673" s="115">
        <v>0</v>
      </c>
      <c r="P1673" s="115">
        <v>0</v>
      </c>
      <c r="Q1673" s="111" t="s">
        <v>46</v>
      </c>
      <c r="R1673" s="111" t="s">
        <v>46</v>
      </c>
      <c r="S1673" s="111" t="s">
        <v>46</v>
      </c>
      <c r="T1673" s="111" t="s">
        <v>2730</v>
      </c>
      <c r="U1673" s="116">
        <f>+IF(LEN(L4T_30[[#This Row],[KOD]])=1,1,IF(LEN(L4T_30[[#This Row],[KOD]])=8,2,IF(LEN(L4T_30[[#This Row],[KOD]])=15,3,4)))</f>
        <v>4</v>
      </c>
    </row>
    <row r="1674" spans="2:21">
      <c r="B1674" s="109" t="s">
        <v>7057</v>
      </c>
      <c r="C1674" s="110" t="s">
        <v>7058</v>
      </c>
      <c r="D1674" s="111" t="s">
        <v>2979</v>
      </c>
      <c r="E1674" s="112" t="s">
        <v>46</v>
      </c>
      <c r="F1674" s="111" t="s">
        <v>46</v>
      </c>
      <c r="G1674" s="112" t="s">
        <v>46</v>
      </c>
      <c r="H1674" s="113">
        <v>0</v>
      </c>
      <c r="I1674" s="113">
        <v>0</v>
      </c>
      <c r="J1674" s="112" t="s">
        <v>6930</v>
      </c>
      <c r="K1674" s="114">
        <v>1</v>
      </c>
      <c r="L1674" s="114" t="s">
        <v>5134</v>
      </c>
      <c r="M1674" s="111" t="s">
        <v>2641</v>
      </c>
      <c r="N1674" s="115">
        <v>0</v>
      </c>
      <c r="O1674" s="115">
        <v>0</v>
      </c>
      <c r="P1674" s="115">
        <v>0</v>
      </c>
      <c r="Q1674" s="111" t="s">
        <v>46</v>
      </c>
      <c r="R1674" s="111" t="s">
        <v>46</v>
      </c>
      <c r="S1674" s="111" t="s">
        <v>46</v>
      </c>
      <c r="T1674" s="111" t="s">
        <v>2824</v>
      </c>
      <c r="U1674" s="116">
        <f>+IF(LEN(L4T_30[[#This Row],[KOD]])=1,1,IF(LEN(L4T_30[[#This Row],[KOD]])=8,2,IF(LEN(L4T_30[[#This Row],[KOD]])=15,3,4)))</f>
        <v>4</v>
      </c>
    </row>
    <row r="1675" spans="2:21">
      <c r="B1675" s="109" t="s">
        <v>7059</v>
      </c>
      <c r="C1675" s="110" t="s">
        <v>7060</v>
      </c>
      <c r="D1675" s="111" t="s">
        <v>1717</v>
      </c>
      <c r="E1675" s="112" t="s">
        <v>46</v>
      </c>
      <c r="F1675" s="111" t="s">
        <v>46</v>
      </c>
      <c r="G1675" s="112" t="s">
        <v>46</v>
      </c>
      <c r="H1675" s="113">
        <v>0</v>
      </c>
      <c r="I1675" s="113">
        <v>0</v>
      </c>
      <c r="J1675" s="112" t="s">
        <v>6930</v>
      </c>
      <c r="K1675" s="114">
        <v>1</v>
      </c>
      <c r="L1675" s="114" t="s">
        <v>5134</v>
      </c>
      <c r="M1675" s="111" t="s">
        <v>2641</v>
      </c>
      <c r="N1675" s="115">
        <v>0</v>
      </c>
      <c r="O1675" s="115">
        <v>0</v>
      </c>
      <c r="P1675" s="115">
        <v>0</v>
      </c>
      <c r="Q1675" s="111" t="s">
        <v>46</v>
      </c>
      <c r="R1675" s="111" t="s">
        <v>46</v>
      </c>
      <c r="S1675" s="111" t="s">
        <v>46</v>
      </c>
      <c r="T1675" s="111" t="s">
        <v>3257</v>
      </c>
      <c r="U1675" s="116">
        <f>+IF(LEN(L4T_30[[#This Row],[KOD]])=1,1,IF(LEN(L4T_30[[#This Row],[KOD]])=8,2,IF(LEN(L4T_30[[#This Row],[KOD]])=15,3,4)))</f>
        <v>4</v>
      </c>
    </row>
    <row r="1676" spans="2:21">
      <c r="B1676" s="109" t="s">
        <v>7061</v>
      </c>
      <c r="C1676" s="110" t="s">
        <v>7062</v>
      </c>
      <c r="D1676" s="111" t="s">
        <v>1717</v>
      </c>
      <c r="E1676" s="112" t="s">
        <v>46</v>
      </c>
      <c r="F1676" s="111" t="s">
        <v>46</v>
      </c>
      <c r="G1676" s="112" t="s">
        <v>46</v>
      </c>
      <c r="H1676" s="113">
        <v>0</v>
      </c>
      <c r="I1676" s="113">
        <v>0</v>
      </c>
      <c r="J1676" s="112" t="s">
        <v>6930</v>
      </c>
      <c r="K1676" s="114">
        <v>1</v>
      </c>
      <c r="L1676" s="114" t="s">
        <v>5134</v>
      </c>
      <c r="M1676" s="111" t="s">
        <v>2641</v>
      </c>
      <c r="N1676" s="115">
        <v>0</v>
      </c>
      <c r="O1676" s="115">
        <v>0</v>
      </c>
      <c r="P1676" s="115">
        <v>0</v>
      </c>
      <c r="Q1676" s="111" t="s">
        <v>46</v>
      </c>
      <c r="R1676" s="111" t="s">
        <v>46</v>
      </c>
      <c r="S1676" s="111" t="s">
        <v>46</v>
      </c>
      <c r="T1676" s="111" t="s">
        <v>3262</v>
      </c>
      <c r="U1676" s="116">
        <f>+IF(LEN(L4T_30[[#This Row],[KOD]])=1,1,IF(LEN(L4T_30[[#This Row],[KOD]])=8,2,IF(LEN(L4T_30[[#This Row],[KOD]])=15,3,4)))</f>
        <v>4</v>
      </c>
    </row>
    <row r="1677" spans="2:21">
      <c r="B1677" s="109" t="s">
        <v>7063</v>
      </c>
      <c r="C1677" s="110" t="s">
        <v>7064</v>
      </c>
      <c r="D1677" s="111" t="s">
        <v>1717</v>
      </c>
      <c r="E1677" s="112" t="s">
        <v>46</v>
      </c>
      <c r="F1677" s="111" t="s">
        <v>46</v>
      </c>
      <c r="G1677" s="112" t="s">
        <v>46</v>
      </c>
      <c r="H1677" s="113">
        <v>0</v>
      </c>
      <c r="I1677" s="113">
        <v>0</v>
      </c>
      <c r="J1677" s="112" t="s">
        <v>6930</v>
      </c>
      <c r="K1677" s="114">
        <v>1</v>
      </c>
      <c r="L1677" s="114" t="s">
        <v>5134</v>
      </c>
      <c r="M1677" s="111" t="s">
        <v>2641</v>
      </c>
      <c r="N1677" s="115">
        <v>0</v>
      </c>
      <c r="O1677" s="115">
        <v>0</v>
      </c>
      <c r="P1677" s="115">
        <v>0</v>
      </c>
      <c r="Q1677" s="111" t="s">
        <v>46</v>
      </c>
      <c r="R1677" s="111" t="s">
        <v>46</v>
      </c>
      <c r="S1677" s="111" t="s">
        <v>46</v>
      </c>
      <c r="T1677" s="111" t="s">
        <v>2765</v>
      </c>
      <c r="U1677" s="116">
        <f>+IF(LEN(L4T_30[[#This Row],[KOD]])=1,1,IF(LEN(L4T_30[[#This Row],[KOD]])=8,2,IF(LEN(L4T_30[[#This Row],[KOD]])=15,3,4)))</f>
        <v>4</v>
      </c>
    </row>
    <row r="1678" spans="2:21">
      <c r="B1678" s="109" t="s">
        <v>7065</v>
      </c>
      <c r="C1678" s="110" t="s">
        <v>7066</v>
      </c>
      <c r="D1678" s="111" t="s">
        <v>1717</v>
      </c>
      <c r="E1678" s="112" t="s">
        <v>46</v>
      </c>
      <c r="F1678" s="111" t="s">
        <v>46</v>
      </c>
      <c r="G1678" s="112" t="s">
        <v>46</v>
      </c>
      <c r="H1678" s="113">
        <v>0</v>
      </c>
      <c r="I1678" s="113">
        <v>0</v>
      </c>
      <c r="J1678" s="112" t="s">
        <v>6930</v>
      </c>
      <c r="K1678" s="114">
        <v>1</v>
      </c>
      <c r="L1678" s="114" t="s">
        <v>5134</v>
      </c>
      <c r="M1678" s="111" t="s">
        <v>2641</v>
      </c>
      <c r="N1678" s="115">
        <v>0</v>
      </c>
      <c r="O1678" s="115">
        <v>0</v>
      </c>
      <c r="P1678" s="115">
        <v>0</v>
      </c>
      <c r="Q1678" s="111" t="s">
        <v>46</v>
      </c>
      <c r="R1678" s="111" t="s">
        <v>46</v>
      </c>
      <c r="S1678" s="111" t="s">
        <v>46</v>
      </c>
      <c r="T1678" s="111" t="s">
        <v>3271</v>
      </c>
      <c r="U1678" s="116">
        <f>+IF(LEN(L4T_30[[#This Row],[KOD]])=1,1,IF(LEN(L4T_30[[#This Row],[KOD]])=8,2,IF(LEN(L4T_30[[#This Row],[KOD]])=15,3,4)))</f>
        <v>4</v>
      </c>
    </row>
    <row r="1679" spans="2:21">
      <c r="B1679" s="109" t="s">
        <v>7067</v>
      </c>
      <c r="C1679" s="110" t="s">
        <v>7068</v>
      </c>
      <c r="D1679" s="111" t="s">
        <v>1717</v>
      </c>
      <c r="E1679" s="112" t="s">
        <v>46</v>
      </c>
      <c r="F1679" s="111" t="s">
        <v>46</v>
      </c>
      <c r="G1679" s="112" t="s">
        <v>46</v>
      </c>
      <c r="H1679" s="113">
        <v>0</v>
      </c>
      <c r="I1679" s="113">
        <v>0</v>
      </c>
      <c r="J1679" s="112" t="s">
        <v>6930</v>
      </c>
      <c r="K1679" s="114">
        <v>1</v>
      </c>
      <c r="L1679" s="114" t="s">
        <v>5134</v>
      </c>
      <c r="M1679" s="111" t="s">
        <v>2641</v>
      </c>
      <c r="N1679" s="115">
        <v>0</v>
      </c>
      <c r="O1679" s="115">
        <v>0</v>
      </c>
      <c r="P1679" s="115">
        <v>0</v>
      </c>
      <c r="Q1679" s="111" t="s">
        <v>46</v>
      </c>
      <c r="R1679" s="111" t="s">
        <v>46</v>
      </c>
      <c r="S1679" s="111" t="s">
        <v>46</v>
      </c>
      <c r="T1679" s="111" t="s">
        <v>3276</v>
      </c>
      <c r="U1679" s="116">
        <f>+IF(LEN(L4T_30[[#This Row],[KOD]])=1,1,IF(LEN(L4T_30[[#This Row],[KOD]])=8,2,IF(LEN(L4T_30[[#This Row],[KOD]])=15,3,4)))</f>
        <v>4</v>
      </c>
    </row>
    <row r="1680" spans="2:21">
      <c r="B1680" s="109" t="s">
        <v>7069</v>
      </c>
      <c r="C1680" s="110" t="s">
        <v>7070</v>
      </c>
      <c r="D1680" s="111" t="s">
        <v>1717</v>
      </c>
      <c r="E1680" s="112" t="s">
        <v>46</v>
      </c>
      <c r="F1680" s="111" t="s">
        <v>46</v>
      </c>
      <c r="G1680" s="112" t="s">
        <v>46</v>
      </c>
      <c r="H1680" s="113">
        <v>0</v>
      </c>
      <c r="I1680" s="113">
        <v>0</v>
      </c>
      <c r="J1680" s="112" t="s">
        <v>6930</v>
      </c>
      <c r="K1680" s="114">
        <v>1</v>
      </c>
      <c r="L1680" s="114" t="s">
        <v>5134</v>
      </c>
      <c r="M1680" s="111" t="s">
        <v>2641</v>
      </c>
      <c r="N1680" s="115">
        <v>0</v>
      </c>
      <c r="O1680" s="115">
        <v>0</v>
      </c>
      <c r="P1680" s="115">
        <v>0</v>
      </c>
      <c r="Q1680" s="111" t="s">
        <v>46</v>
      </c>
      <c r="R1680" s="111" t="s">
        <v>46</v>
      </c>
      <c r="S1680" s="111" t="s">
        <v>46</v>
      </c>
      <c r="T1680" s="111" t="s">
        <v>3281</v>
      </c>
      <c r="U1680" s="116">
        <f>+IF(LEN(L4T_30[[#This Row],[KOD]])=1,1,IF(LEN(L4T_30[[#This Row],[KOD]])=8,2,IF(LEN(L4T_30[[#This Row],[KOD]])=15,3,4)))</f>
        <v>4</v>
      </c>
    </row>
    <row r="1681" spans="2:21">
      <c r="B1681" s="109" t="s">
        <v>7071</v>
      </c>
      <c r="C1681" s="110" t="s">
        <v>7072</v>
      </c>
      <c r="D1681" s="111" t="s">
        <v>1717</v>
      </c>
      <c r="E1681" s="112" t="s">
        <v>46</v>
      </c>
      <c r="F1681" s="111" t="s">
        <v>46</v>
      </c>
      <c r="G1681" s="112" t="s">
        <v>46</v>
      </c>
      <c r="H1681" s="113">
        <v>0</v>
      </c>
      <c r="I1681" s="113">
        <v>0</v>
      </c>
      <c r="J1681" s="112" t="s">
        <v>6930</v>
      </c>
      <c r="K1681" s="114">
        <v>1</v>
      </c>
      <c r="L1681" s="114" t="s">
        <v>5134</v>
      </c>
      <c r="M1681" s="111" t="s">
        <v>2641</v>
      </c>
      <c r="N1681" s="115">
        <v>0</v>
      </c>
      <c r="O1681" s="115">
        <v>0</v>
      </c>
      <c r="P1681" s="115">
        <v>0</v>
      </c>
      <c r="Q1681" s="111" t="s">
        <v>46</v>
      </c>
      <c r="R1681" s="111" t="s">
        <v>46</v>
      </c>
      <c r="S1681" s="111" t="s">
        <v>46</v>
      </c>
      <c r="T1681" s="111" t="s">
        <v>3286</v>
      </c>
      <c r="U1681" s="116">
        <f>+IF(LEN(L4T_30[[#This Row],[KOD]])=1,1,IF(LEN(L4T_30[[#This Row],[KOD]])=8,2,IF(LEN(L4T_30[[#This Row],[KOD]])=15,3,4)))</f>
        <v>4</v>
      </c>
    </row>
    <row r="1682" spans="2:21">
      <c r="B1682" s="109" t="s">
        <v>7073</v>
      </c>
      <c r="C1682" s="110" t="s">
        <v>7074</v>
      </c>
      <c r="D1682" s="111" t="s">
        <v>1717</v>
      </c>
      <c r="E1682" s="112" t="s">
        <v>46</v>
      </c>
      <c r="F1682" s="111" t="s">
        <v>46</v>
      </c>
      <c r="G1682" s="112" t="s">
        <v>46</v>
      </c>
      <c r="H1682" s="113">
        <v>0</v>
      </c>
      <c r="I1682" s="113">
        <v>0</v>
      </c>
      <c r="J1682" s="112" t="s">
        <v>6930</v>
      </c>
      <c r="K1682" s="114">
        <v>1</v>
      </c>
      <c r="L1682" s="114" t="s">
        <v>5134</v>
      </c>
      <c r="M1682" s="111" t="s">
        <v>2641</v>
      </c>
      <c r="N1682" s="115">
        <v>0</v>
      </c>
      <c r="O1682" s="115">
        <v>0</v>
      </c>
      <c r="P1682" s="115">
        <v>0</v>
      </c>
      <c r="Q1682" s="111" t="s">
        <v>46</v>
      </c>
      <c r="R1682" s="111" t="s">
        <v>46</v>
      </c>
      <c r="S1682" s="111" t="s">
        <v>46</v>
      </c>
      <c r="T1682" s="111" t="s">
        <v>3291</v>
      </c>
      <c r="U1682" s="116">
        <f>+IF(LEN(L4T_30[[#This Row],[KOD]])=1,1,IF(LEN(L4T_30[[#This Row],[KOD]])=8,2,IF(LEN(L4T_30[[#This Row],[KOD]])=15,3,4)))</f>
        <v>4</v>
      </c>
    </row>
    <row r="1683" spans="2:21">
      <c r="B1683" s="109" t="s">
        <v>7075</v>
      </c>
      <c r="C1683" s="110" t="s">
        <v>7076</v>
      </c>
      <c r="D1683" s="111" t="s">
        <v>1717</v>
      </c>
      <c r="E1683" s="112" t="s">
        <v>46</v>
      </c>
      <c r="F1683" s="111" t="s">
        <v>46</v>
      </c>
      <c r="G1683" s="112" t="s">
        <v>46</v>
      </c>
      <c r="H1683" s="113">
        <v>0</v>
      </c>
      <c r="I1683" s="113">
        <v>0</v>
      </c>
      <c r="J1683" s="112" t="s">
        <v>6930</v>
      </c>
      <c r="K1683" s="114">
        <v>1</v>
      </c>
      <c r="L1683" s="114" t="s">
        <v>5134</v>
      </c>
      <c r="M1683" s="111" t="s">
        <v>2641</v>
      </c>
      <c r="N1683" s="115">
        <v>0</v>
      </c>
      <c r="O1683" s="115">
        <v>0</v>
      </c>
      <c r="P1683" s="115">
        <v>0</v>
      </c>
      <c r="Q1683" s="111" t="s">
        <v>46</v>
      </c>
      <c r="R1683" s="111" t="s">
        <v>46</v>
      </c>
      <c r="S1683" s="111" t="s">
        <v>46</v>
      </c>
      <c r="T1683" s="111" t="s">
        <v>3295</v>
      </c>
      <c r="U1683" s="116">
        <f>+IF(LEN(L4T_30[[#This Row],[KOD]])=1,1,IF(LEN(L4T_30[[#This Row],[KOD]])=8,2,IF(LEN(L4T_30[[#This Row],[KOD]])=15,3,4)))</f>
        <v>4</v>
      </c>
    </row>
    <row r="1684" spans="2:21">
      <c r="B1684" s="109" t="s">
        <v>7625</v>
      </c>
      <c r="C1684" s="110" t="s">
        <v>7626</v>
      </c>
      <c r="D1684" s="111" t="s">
        <v>6462</v>
      </c>
      <c r="E1684" s="112" t="s">
        <v>46</v>
      </c>
      <c r="F1684" s="111" t="s">
        <v>46</v>
      </c>
      <c r="G1684" s="112" t="s">
        <v>46</v>
      </c>
      <c r="H1684" s="113">
        <v>0</v>
      </c>
      <c r="I1684" s="113">
        <v>0</v>
      </c>
      <c r="J1684" s="112" t="s">
        <v>46</v>
      </c>
      <c r="K1684" s="114">
        <v>0</v>
      </c>
      <c r="L1684" s="114" t="s">
        <v>1579</v>
      </c>
      <c r="M1684" s="111" t="s">
        <v>46</v>
      </c>
      <c r="N1684" s="115">
        <v>0</v>
      </c>
      <c r="O1684" s="115">
        <v>0</v>
      </c>
      <c r="P1684" s="115">
        <v>0</v>
      </c>
      <c r="Q1684" s="111" t="s">
        <v>46</v>
      </c>
      <c r="R1684" s="111" t="s">
        <v>46</v>
      </c>
      <c r="S1684" s="111" t="s">
        <v>46</v>
      </c>
      <c r="T1684" s="111" t="s">
        <v>3299</v>
      </c>
      <c r="U1684" s="116">
        <f>+IF(LEN(L4T_30[[#This Row],[KOD]])=1,1,IF(LEN(L4T_30[[#This Row],[KOD]])=8,2,IF(LEN(L4T_30[[#This Row],[KOD]])=15,3,4)))</f>
        <v>4</v>
      </c>
    </row>
    <row r="1685" spans="2:21">
      <c r="B1685" s="109" t="s">
        <v>7627</v>
      </c>
      <c r="C1685" s="110" t="s">
        <v>7628</v>
      </c>
      <c r="D1685" s="111" t="s">
        <v>6462</v>
      </c>
      <c r="E1685" s="112" t="s">
        <v>46</v>
      </c>
      <c r="F1685" s="111" t="s">
        <v>46</v>
      </c>
      <c r="G1685" s="112" t="s">
        <v>46</v>
      </c>
      <c r="H1685" s="113">
        <v>0</v>
      </c>
      <c r="I1685" s="113">
        <v>0</v>
      </c>
      <c r="J1685" s="112" t="s">
        <v>46</v>
      </c>
      <c r="K1685" s="114">
        <v>0</v>
      </c>
      <c r="L1685" s="114" t="s">
        <v>1579</v>
      </c>
      <c r="M1685" s="111" t="s">
        <v>46</v>
      </c>
      <c r="N1685" s="115">
        <v>0</v>
      </c>
      <c r="O1685" s="115">
        <v>0</v>
      </c>
      <c r="P1685" s="115">
        <v>0</v>
      </c>
      <c r="Q1685" s="111" t="s">
        <v>46</v>
      </c>
      <c r="R1685" s="111" t="s">
        <v>46</v>
      </c>
      <c r="S1685" s="111" t="s">
        <v>46</v>
      </c>
      <c r="T1685" s="111" t="s">
        <v>2953</v>
      </c>
      <c r="U1685" s="116">
        <f>+IF(LEN(L4T_30[[#This Row],[KOD]])=1,1,IF(LEN(L4T_30[[#This Row],[KOD]])=8,2,IF(LEN(L4T_30[[#This Row],[KOD]])=15,3,4)))</f>
        <v>4</v>
      </c>
    </row>
    <row r="1686" spans="2:21">
      <c r="B1686" s="109" t="s">
        <v>7077</v>
      </c>
      <c r="C1686" s="110" t="s">
        <v>7078</v>
      </c>
      <c r="D1686" s="111" t="s">
        <v>2979</v>
      </c>
      <c r="E1686" s="112" t="s">
        <v>46</v>
      </c>
      <c r="F1686" s="111" t="s">
        <v>46</v>
      </c>
      <c r="G1686" s="112" t="s">
        <v>46</v>
      </c>
      <c r="H1686" s="113">
        <v>0</v>
      </c>
      <c r="I1686" s="113">
        <v>0</v>
      </c>
      <c r="J1686" s="112" t="s">
        <v>6930</v>
      </c>
      <c r="K1686" s="114">
        <v>1</v>
      </c>
      <c r="L1686" s="114" t="s">
        <v>5134</v>
      </c>
      <c r="M1686" s="111" t="s">
        <v>2641</v>
      </c>
      <c r="N1686" s="115">
        <v>0</v>
      </c>
      <c r="O1686" s="115">
        <v>0</v>
      </c>
      <c r="P1686" s="115">
        <v>0</v>
      </c>
      <c r="Q1686" s="111" t="s">
        <v>46</v>
      </c>
      <c r="R1686" s="111" t="s">
        <v>46</v>
      </c>
      <c r="S1686" s="111" t="s">
        <v>46</v>
      </c>
      <c r="T1686" s="111" t="s">
        <v>5902</v>
      </c>
      <c r="U1686" s="116">
        <f>+IF(LEN(L4T_30[[#This Row],[KOD]])=1,1,IF(LEN(L4T_30[[#This Row],[KOD]])=8,2,IF(LEN(L4T_30[[#This Row],[KOD]])=15,3,4)))</f>
        <v>4</v>
      </c>
    </row>
    <row r="1687" spans="2:21">
      <c r="B1687" s="109" t="s">
        <v>7079</v>
      </c>
      <c r="C1687" s="110" t="s">
        <v>7080</v>
      </c>
      <c r="D1687" s="111" t="s">
        <v>2979</v>
      </c>
      <c r="E1687" s="112" t="s">
        <v>46</v>
      </c>
      <c r="F1687" s="111" t="s">
        <v>46</v>
      </c>
      <c r="G1687" s="112" t="s">
        <v>46</v>
      </c>
      <c r="H1687" s="113">
        <v>0</v>
      </c>
      <c r="I1687" s="113">
        <v>0</v>
      </c>
      <c r="J1687" s="112" t="s">
        <v>6930</v>
      </c>
      <c r="K1687" s="114">
        <v>1</v>
      </c>
      <c r="L1687" s="114" t="s">
        <v>5134</v>
      </c>
      <c r="M1687" s="111" t="s">
        <v>2641</v>
      </c>
      <c r="N1687" s="115">
        <v>0</v>
      </c>
      <c r="O1687" s="115">
        <v>0</v>
      </c>
      <c r="P1687" s="115">
        <v>0</v>
      </c>
      <c r="Q1687" s="111" t="s">
        <v>46</v>
      </c>
      <c r="R1687" s="111" t="s">
        <v>46</v>
      </c>
      <c r="S1687" s="111" t="s">
        <v>46</v>
      </c>
      <c r="T1687" s="111" t="s">
        <v>5905</v>
      </c>
      <c r="U1687" s="116">
        <f>+IF(LEN(L4T_30[[#This Row],[KOD]])=1,1,IF(LEN(L4T_30[[#This Row],[KOD]])=8,2,IF(LEN(L4T_30[[#This Row],[KOD]])=15,3,4)))</f>
        <v>4</v>
      </c>
    </row>
    <row r="1688" spans="2:21">
      <c r="B1688" s="109" t="s">
        <v>7081</v>
      </c>
      <c r="C1688" s="110" t="s">
        <v>7082</v>
      </c>
      <c r="D1688" s="111" t="s">
        <v>2979</v>
      </c>
      <c r="E1688" s="112" t="s">
        <v>46</v>
      </c>
      <c r="F1688" s="111" t="s">
        <v>46</v>
      </c>
      <c r="G1688" s="112" t="s">
        <v>46</v>
      </c>
      <c r="H1688" s="113">
        <v>0</v>
      </c>
      <c r="I1688" s="113">
        <v>0</v>
      </c>
      <c r="J1688" s="112" t="s">
        <v>6930</v>
      </c>
      <c r="K1688" s="114">
        <v>1</v>
      </c>
      <c r="L1688" s="114" t="s">
        <v>5134</v>
      </c>
      <c r="M1688" s="111" t="s">
        <v>2641</v>
      </c>
      <c r="N1688" s="115">
        <v>0</v>
      </c>
      <c r="O1688" s="115">
        <v>0</v>
      </c>
      <c r="P1688" s="115">
        <v>0</v>
      </c>
      <c r="Q1688" s="111" t="s">
        <v>46</v>
      </c>
      <c r="R1688" s="111" t="s">
        <v>46</v>
      </c>
      <c r="S1688" s="111" t="s">
        <v>46</v>
      </c>
      <c r="T1688" s="111" t="s">
        <v>5908</v>
      </c>
      <c r="U1688" s="116">
        <f>+IF(LEN(L4T_30[[#This Row],[KOD]])=1,1,IF(LEN(L4T_30[[#This Row],[KOD]])=8,2,IF(LEN(L4T_30[[#This Row],[KOD]])=15,3,4)))</f>
        <v>4</v>
      </c>
    </row>
    <row r="1689" spans="2:21">
      <c r="B1689" s="109" t="s">
        <v>7083</v>
      </c>
      <c r="C1689" s="110" t="s">
        <v>7084</v>
      </c>
      <c r="D1689" s="111" t="s">
        <v>2979</v>
      </c>
      <c r="E1689" s="112" t="s">
        <v>46</v>
      </c>
      <c r="F1689" s="111" t="s">
        <v>46</v>
      </c>
      <c r="G1689" s="112" t="s">
        <v>46</v>
      </c>
      <c r="H1689" s="113">
        <v>0</v>
      </c>
      <c r="I1689" s="113">
        <v>0</v>
      </c>
      <c r="J1689" s="112" t="s">
        <v>6930</v>
      </c>
      <c r="K1689" s="114">
        <v>1</v>
      </c>
      <c r="L1689" s="114" t="s">
        <v>5134</v>
      </c>
      <c r="M1689" s="111" t="s">
        <v>2641</v>
      </c>
      <c r="N1689" s="115">
        <v>0</v>
      </c>
      <c r="O1689" s="115">
        <v>0</v>
      </c>
      <c r="P1689" s="115">
        <v>0</v>
      </c>
      <c r="Q1689" s="111" t="s">
        <v>46</v>
      </c>
      <c r="R1689" s="111" t="s">
        <v>46</v>
      </c>
      <c r="S1689" s="111" t="s">
        <v>46</v>
      </c>
      <c r="T1689" s="111" t="s">
        <v>5911</v>
      </c>
      <c r="U1689" s="116">
        <f>+IF(LEN(L4T_30[[#This Row],[KOD]])=1,1,IF(LEN(L4T_30[[#This Row],[KOD]])=8,2,IF(LEN(L4T_30[[#This Row],[KOD]])=15,3,4)))</f>
        <v>4</v>
      </c>
    </row>
    <row r="1690" spans="2:21">
      <c r="B1690" s="109" t="s">
        <v>7085</v>
      </c>
      <c r="C1690" s="110" t="s">
        <v>7086</v>
      </c>
      <c r="D1690" s="111" t="s">
        <v>2979</v>
      </c>
      <c r="E1690" s="112" t="s">
        <v>46</v>
      </c>
      <c r="F1690" s="111" t="s">
        <v>46</v>
      </c>
      <c r="G1690" s="112" t="s">
        <v>46</v>
      </c>
      <c r="H1690" s="113">
        <v>0</v>
      </c>
      <c r="I1690" s="113">
        <v>0</v>
      </c>
      <c r="J1690" s="112" t="s">
        <v>6930</v>
      </c>
      <c r="K1690" s="114">
        <v>1</v>
      </c>
      <c r="L1690" s="114" t="s">
        <v>5134</v>
      </c>
      <c r="M1690" s="111" t="s">
        <v>2641</v>
      </c>
      <c r="N1690" s="115">
        <v>0</v>
      </c>
      <c r="O1690" s="115">
        <v>0</v>
      </c>
      <c r="P1690" s="115">
        <v>0</v>
      </c>
      <c r="Q1690" s="111" t="s">
        <v>46</v>
      </c>
      <c r="R1690" s="111" t="s">
        <v>46</v>
      </c>
      <c r="S1690" s="111" t="s">
        <v>46</v>
      </c>
      <c r="T1690" s="111" t="s">
        <v>6465</v>
      </c>
      <c r="U1690" s="116">
        <f>+IF(LEN(L4T_30[[#This Row],[KOD]])=1,1,IF(LEN(L4T_30[[#This Row],[KOD]])=8,2,IF(LEN(L4T_30[[#This Row],[KOD]])=15,3,4)))</f>
        <v>4</v>
      </c>
    </row>
    <row r="1691" spans="2:21">
      <c r="B1691" s="109" t="s">
        <v>7087</v>
      </c>
      <c r="C1691" s="110" t="s">
        <v>7088</v>
      </c>
      <c r="D1691" s="111" t="s">
        <v>2979</v>
      </c>
      <c r="E1691" s="112" t="s">
        <v>46</v>
      </c>
      <c r="F1691" s="111" t="s">
        <v>46</v>
      </c>
      <c r="G1691" s="112" t="s">
        <v>46</v>
      </c>
      <c r="H1691" s="113">
        <v>0</v>
      </c>
      <c r="I1691" s="113">
        <v>0</v>
      </c>
      <c r="J1691" s="112" t="s">
        <v>6930</v>
      </c>
      <c r="K1691" s="114">
        <v>1</v>
      </c>
      <c r="L1691" s="114" t="s">
        <v>5134</v>
      </c>
      <c r="M1691" s="111" t="s">
        <v>2641</v>
      </c>
      <c r="N1691" s="115">
        <v>0</v>
      </c>
      <c r="O1691" s="115">
        <v>0</v>
      </c>
      <c r="P1691" s="115">
        <v>0</v>
      </c>
      <c r="Q1691" s="111" t="s">
        <v>46</v>
      </c>
      <c r="R1691" s="111" t="s">
        <v>46</v>
      </c>
      <c r="S1691" s="111" t="s">
        <v>46</v>
      </c>
      <c r="T1691" s="111" t="s">
        <v>7089</v>
      </c>
      <c r="U1691" s="116">
        <f>+IF(LEN(L4T_30[[#This Row],[KOD]])=1,1,IF(LEN(L4T_30[[#This Row],[KOD]])=8,2,IF(LEN(L4T_30[[#This Row],[KOD]])=15,3,4)))</f>
        <v>4</v>
      </c>
    </row>
    <row r="1692" spans="2:21">
      <c r="B1692" s="109" t="s">
        <v>7090</v>
      </c>
      <c r="C1692" s="110" t="s">
        <v>7091</v>
      </c>
      <c r="D1692" s="111" t="s">
        <v>2979</v>
      </c>
      <c r="E1692" s="112" t="s">
        <v>46</v>
      </c>
      <c r="F1692" s="111" t="s">
        <v>46</v>
      </c>
      <c r="G1692" s="112" t="s">
        <v>46</v>
      </c>
      <c r="H1692" s="113">
        <v>0</v>
      </c>
      <c r="I1692" s="113">
        <v>0</v>
      </c>
      <c r="J1692" s="112" t="s">
        <v>6930</v>
      </c>
      <c r="K1692" s="114">
        <v>1</v>
      </c>
      <c r="L1692" s="114" t="s">
        <v>5134</v>
      </c>
      <c r="M1692" s="111" t="s">
        <v>2641</v>
      </c>
      <c r="N1692" s="115">
        <v>0</v>
      </c>
      <c r="O1692" s="115">
        <v>0</v>
      </c>
      <c r="P1692" s="115">
        <v>0</v>
      </c>
      <c r="Q1692" s="111" t="s">
        <v>46</v>
      </c>
      <c r="R1692" s="111" t="s">
        <v>46</v>
      </c>
      <c r="S1692" s="111" t="s">
        <v>46</v>
      </c>
      <c r="T1692" s="111" t="s">
        <v>7092</v>
      </c>
      <c r="U1692" s="116">
        <f>+IF(LEN(L4T_30[[#This Row],[KOD]])=1,1,IF(LEN(L4T_30[[#This Row],[KOD]])=8,2,IF(LEN(L4T_30[[#This Row],[KOD]])=15,3,4)))</f>
        <v>4</v>
      </c>
    </row>
    <row r="1693" spans="2:21">
      <c r="B1693" s="109" t="s">
        <v>7093</v>
      </c>
      <c r="C1693" s="110" t="s">
        <v>7629</v>
      </c>
      <c r="D1693" s="111" t="s">
        <v>2913</v>
      </c>
      <c r="E1693" s="112" t="s">
        <v>46</v>
      </c>
      <c r="F1693" s="111" t="s">
        <v>46</v>
      </c>
      <c r="G1693" s="112" t="s">
        <v>46</v>
      </c>
      <c r="H1693" s="113">
        <v>0</v>
      </c>
      <c r="I1693" s="113">
        <v>0</v>
      </c>
      <c r="J1693" s="112" t="s">
        <v>6930</v>
      </c>
      <c r="K1693" s="114">
        <v>1</v>
      </c>
      <c r="L1693" s="114" t="s">
        <v>5134</v>
      </c>
      <c r="M1693" s="111" t="s">
        <v>2641</v>
      </c>
      <c r="N1693" s="115">
        <v>0</v>
      </c>
      <c r="O1693" s="115">
        <v>0</v>
      </c>
      <c r="P1693" s="115">
        <v>0</v>
      </c>
      <c r="Q1693" s="111" t="s">
        <v>46</v>
      </c>
      <c r="R1693" s="111" t="s">
        <v>46</v>
      </c>
      <c r="S1693" s="111" t="s">
        <v>46</v>
      </c>
      <c r="T1693" s="111" t="s">
        <v>5917</v>
      </c>
      <c r="U1693" s="116">
        <f>+IF(LEN(L4T_30[[#This Row],[KOD]])=1,1,IF(LEN(L4T_30[[#This Row],[KOD]])=8,2,IF(LEN(L4T_30[[#This Row],[KOD]])=15,3,4)))</f>
        <v>4</v>
      </c>
    </row>
    <row r="1694" spans="2:21">
      <c r="B1694" s="104" t="s">
        <v>7094</v>
      </c>
      <c r="C1694" s="41" t="s">
        <v>7095</v>
      </c>
      <c r="D1694" s="43" t="s">
        <v>46</v>
      </c>
      <c r="E1694" s="105" t="s">
        <v>46</v>
      </c>
      <c r="F1694" s="43" t="s">
        <v>46</v>
      </c>
      <c r="G1694" s="105" t="s">
        <v>46</v>
      </c>
      <c r="H1694" s="45">
        <v>0</v>
      </c>
      <c r="I1694" s="45">
        <v>0</v>
      </c>
      <c r="J1694" s="105" t="s">
        <v>46</v>
      </c>
      <c r="K1694" s="106">
        <v>0</v>
      </c>
      <c r="L1694" s="106" t="s">
        <v>46</v>
      </c>
      <c r="M1694" s="43" t="s">
        <v>46</v>
      </c>
      <c r="N1694" s="107">
        <v>0</v>
      </c>
      <c r="O1694" s="107">
        <v>0</v>
      </c>
      <c r="P1694" s="107">
        <v>0</v>
      </c>
      <c r="Q1694" s="43" t="s">
        <v>46</v>
      </c>
      <c r="R1694" s="43" t="s">
        <v>46</v>
      </c>
      <c r="S1694" s="43" t="s">
        <v>7096</v>
      </c>
      <c r="T1694" s="43" t="s">
        <v>46</v>
      </c>
      <c r="U1694" s="108">
        <f>+IF(LEN(L4T_30[[#This Row],[KOD]])=1,1,IF(LEN(L4T_30[[#This Row],[KOD]])=8,2,IF(LEN(L4T_30[[#This Row],[KOD]])=15,3,4)))</f>
        <v>3</v>
      </c>
    </row>
    <row r="1695" spans="2:21">
      <c r="B1695" s="109" t="s">
        <v>7097</v>
      </c>
      <c r="C1695" s="110" t="s">
        <v>7098</v>
      </c>
      <c r="D1695" s="111" t="s">
        <v>1717</v>
      </c>
      <c r="E1695" s="112" t="s">
        <v>46</v>
      </c>
      <c r="F1695" s="111" t="s">
        <v>46</v>
      </c>
      <c r="G1695" s="112" t="s">
        <v>46</v>
      </c>
      <c r="H1695" s="113">
        <v>0</v>
      </c>
      <c r="I1695" s="113">
        <v>0</v>
      </c>
      <c r="J1695" s="112" t="s">
        <v>6930</v>
      </c>
      <c r="K1695" s="114">
        <v>1</v>
      </c>
      <c r="L1695" s="114" t="s">
        <v>5134</v>
      </c>
      <c r="M1695" s="111" t="s">
        <v>2641</v>
      </c>
      <c r="N1695" s="115">
        <v>0</v>
      </c>
      <c r="O1695" s="115">
        <v>0</v>
      </c>
      <c r="P1695" s="115">
        <v>0</v>
      </c>
      <c r="Q1695" s="111" t="s">
        <v>46</v>
      </c>
      <c r="R1695" s="111" t="s">
        <v>46</v>
      </c>
      <c r="S1695" s="111" t="s">
        <v>46</v>
      </c>
      <c r="T1695" s="111" t="s">
        <v>5290</v>
      </c>
      <c r="U1695" s="116">
        <f>+IF(LEN(L4T_30[[#This Row],[KOD]])=1,1,IF(LEN(L4T_30[[#This Row],[KOD]])=8,2,IF(LEN(L4T_30[[#This Row],[KOD]])=15,3,4)))</f>
        <v>4</v>
      </c>
    </row>
    <row r="1696" spans="2:21">
      <c r="B1696" s="109" t="s">
        <v>7099</v>
      </c>
      <c r="C1696" s="110" t="s">
        <v>7100</v>
      </c>
      <c r="D1696" s="111" t="s">
        <v>1717</v>
      </c>
      <c r="E1696" s="112" t="s">
        <v>46</v>
      </c>
      <c r="F1696" s="111" t="s">
        <v>46</v>
      </c>
      <c r="G1696" s="112" t="s">
        <v>46</v>
      </c>
      <c r="H1696" s="113">
        <v>0</v>
      </c>
      <c r="I1696" s="113">
        <v>0</v>
      </c>
      <c r="J1696" s="112" t="s">
        <v>6930</v>
      </c>
      <c r="K1696" s="114">
        <v>1</v>
      </c>
      <c r="L1696" s="114" t="s">
        <v>5134</v>
      </c>
      <c r="M1696" s="111" t="s">
        <v>2641</v>
      </c>
      <c r="N1696" s="115">
        <v>0</v>
      </c>
      <c r="O1696" s="115">
        <v>0</v>
      </c>
      <c r="P1696" s="115">
        <v>0</v>
      </c>
      <c r="Q1696" s="111" t="s">
        <v>46</v>
      </c>
      <c r="R1696" s="111" t="s">
        <v>46</v>
      </c>
      <c r="S1696" s="111" t="s">
        <v>46</v>
      </c>
      <c r="T1696" s="111" t="s">
        <v>5256</v>
      </c>
      <c r="U1696" s="116">
        <f>+IF(LEN(L4T_30[[#This Row],[KOD]])=1,1,IF(LEN(L4T_30[[#This Row],[KOD]])=8,2,IF(LEN(L4T_30[[#This Row],[KOD]])=15,3,4)))</f>
        <v>4</v>
      </c>
    </row>
    <row r="1697" spans="2:21">
      <c r="B1697" s="109" t="s">
        <v>7101</v>
      </c>
      <c r="C1697" s="110" t="s">
        <v>7102</v>
      </c>
      <c r="D1697" s="111" t="s">
        <v>2979</v>
      </c>
      <c r="E1697" s="112" t="s">
        <v>46</v>
      </c>
      <c r="F1697" s="111" t="s">
        <v>46</v>
      </c>
      <c r="G1697" s="112" t="s">
        <v>46</v>
      </c>
      <c r="H1697" s="113">
        <v>0</v>
      </c>
      <c r="I1697" s="113">
        <v>0</v>
      </c>
      <c r="J1697" s="112" t="s">
        <v>6930</v>
      </c>
      <c r="K1697" s="114">
        <v>1</v>
      </c>
      <c r="L1697" s="114" t="s">
        <v>5134</v>
      </c>
      <c r="M1697" s="111" t="s">
        <v>2641</v>
      </c>
      <c r="N1697" s="115">
        <v>0</v>
      </c>
      <c r="O1697" s="115">
        <v>0</v>
      </c>
      <c r="P1697" s="115">
        <v>0</v>
      </c>
      <c r="Q1697" s="111" t="s">
        <v>46</v>
      </c>
      <c r="R1697" s="111" t="s">
        <v>46</v>
      </c>
      <c r="S1697" s="111" t="s">
        <v>46</v>
      </c>
      <c r="T1697" s="111" t="s">
        <v>5293</v>
      </c>
      <c r="U1697" s="116">
        <f>+IF(LEN(L4T_30[[#This Row],[KOD]])=1,1,IF(LEN(L4T_30[[#This Row],[KOD]])=8,2,IF(LEN(L4T_30[[#This Row],[KOD]])=15,3,4)))</f>
        <v>4</v>
      </c>
    </row>
    <row r="1698" spans="2:21">
      <c r="B1698" s="104" t="s">
        <v>7103</v>
      </c>
      <c r="C1698" s="41" t="s">
        <v>7104</v>
      </c>
      <c r="D1698" s="43" t="s">
        <v>46</v>
      </c>
      <c r="E1698" s="105" t="s">
        <v>46</v>
      </c>
      <c r="F1698" s="43" t="s">
        <v>46</v>
      </c>
      <c r="G1698" s="105" t="s">
        <v>46</v>
      </c>
      <c r="H1698" s="45">
        <v>0</v>
      </c>
      <c r="I1698" s="45">
        <v>0</v>
      </c>
      <c r="J1698" s="105" t="s">
        <v>46</v>
      </c>
      <c r="K1698" s="106">
        <v>0</v>
      </c>
      <c r="L1698" s="106" t="s">
        <v>46</v>
      </c>
      <c r="M1698" s="43" t="s">
        <v>46</v>
      </c>
      <c r="N1698" s="107">
        <v>0</v>
      </c>
      <c r="O1698" s="107">
        <v>0</v>
      </c>
      <c r="P1698" s="107">
        <v>0</v>
      </c>
      <c r="Q1698" s="43" t="s">
        <v>46</v>
      </c>
      <c r="R1698" s="43" t="s">
        <v>46</v>
      </c>
      <c r="S1698" s="43" t="s">
        <v>7105</v>
      </c>
      <c r="T1698" s="43" t="s">
        <v>46</v>
      </c>
      <c r="U1698" s="108">
        <f>+IF(LEN(L4T_30[[#This Row],[KOD]])=1,1,IF(LEN(L4T_30[[#This Row],[KOD]])=8,2,IF(LEN(L4T_30[[#This Row],[KOD]])=15,3,4)))</f>
        <v>3</v>
      </c>
    </row>
    <row r="1699" spans="2:21">
      <c r="B1699" s="109" t="s">
        <v>7106</v>
      </c>
      <c r="C1699" s="110" t="s">
        <v>7107</v>
      </c>
      <c r="D1699" s="111" t="s">
        <v>2979</v>
      </c>
      <c r="E1699" s="112" t="s">
        <v>46</v>
      </c>
      <c r="F1699" s="111" t="s">
        <v>46</v>
      </c>
      <c r="G1699" s="112" t="s">
        <v>46</v>
      </c>
      <c r="H1699" s="113">
        <v>0</v>
      </c>
      <c r="I1699" s="113">
        <v>0</v>
      </c>
      <c r="J1699" s="112" t="s">
        <v>6930</v>
      </c>
      <c r="K1699" s="114">
        <v>1</v>
      </c>
      <c r="L1699" s="114" t="s">
        <v>5134</v>
      </c>
      <c r="M1699" s="111" t="s">
        <v>2641</v>
      </c>
      <c r="N1699" s="115">
        <v>0</v>
      </c>
      <c r="O1699" s="115">
        <v>0</v>
      </c>
      <c r="P1699" s="115">
        <v>0</v>
      </c>
      <c r="Q1699" s="111" t="s">
        <v>46</v>
      </c>
      <c r="R1699" s="111" t="s">
        <v>46</v>
      </c>
      <c r="S1699" s="111" t="s">
        <v>46</v>
      </c>
      <c r="T1699" s="111" t="s">
        <v>2714</v>
      </c>
      <c r="U1699" s="116">
        <f>+IF(LEN(L4T_30[[#This Row],[KOD]])=1,1,IF(LEN(L4T_30[[#This Row],[KOD]])=8,2,IF(LEN(L4T_30[[#This Row],[KOD]])=15,3,4)))</f>
        <v>4</v>
      </c>
    </row>
    <row r="1700" spans="2:21">
      <c r="B1700" s="109" t="s">
        <v>7108</v>
      </c>
      <c r="C1700" s="110" t="s">
        <v>7109</v>
      </c>
      <c r="D1700" s="111" t="s">
        <v>2979</v>
      </c>
      <c r="E1700" s="112" t="s">
        <v>46</v>
      </c>
      <c r="F1700" s="111" t="s">
        <v>46</v>
      </c>
      <c r="G1700" s="112" t="s">
        <v>46</v>
      </c>
      <c r="H1700" s="113">
        <v>0</v>
      </c>
      <c r="I1700" s="113">
        <v>0</v>
      </c>
      <c r="J1700" s="112" t="s">
        <v>6930</v>
      </c>
      <c r="K1700" s="114">
        <v>1</v>
      </c>
      <c r="L1700" s="114" t="s">
        <v>5134</v>
      </c>
      <c r="M1700" s="111" t="s">
        <v>2641</v>
      </c>
      <c r="N1700" s="115">
        <v>0</v>
      </c>
      <c r="O1700" s="115">
        <v>0</v>
      </c>
      <c r="P1700" s="115">
        <v>0</v>
      </c>
      <c r="Q1700" s="111" t="s">
        <v>46</v>
      </c>
      <c r="R1700" s="111" t="s">
        <v>46</v>
      </c>
      <c r="S1700" s="111" t="s">
        <v>46</v>
      </c>
      <c r="T1700" s="111" t="s">
        <v>3136</v>
      </c>
      <c r="U1700" s="116">
        <f>+IF(LEN(L4T_30[[#This Row],[KOD]])=1,1,IF(LEN(L4T_30[[#This Row],[KOD]])=8,2,IF(LEN(L4T_30[[#This Row],[KOD]])=15,3,4)))</f>
        <v>4</v>
      </c>
    </row>
    <row r="1701" spans="2:21">
      <c r="B1701" s="109" t="s">
        <v>7110</v>
      </c>
      <c r="C1701" s="110" t="s">
        <v>7111</v>
      </c>
      <c r="D1701" s="111" t="s">
        <v>2979</v>
      </c>
      <c r="E1701" s="112" t="s">
        <v>46</v>
      </c>
      <c r="F1701" s="111" t="s">
        <v>46</v>
      </c>
      <c r="G1701" s="112" t="s">
        <v>46</v>
      </c>
      <c r="H1701" s="113">
        <v>0</v>
      </c>
      <c r="I1701" s="113">
        <v>0</v>
      </c>
      <c r="J1701" s="112" t="s">
        <v>6930</v>
      </c>
      <c r="K1701" s="114">
        <v>1</v>
      </c>
      <c r="L1701" s="114" t="s">
        <v>5134</v>
      </c>
      <c r="M1701" s="111" t="s">
        <v>2641</v>
      </c>
      <c r="N1701" s="115">
        <v>0</v>
      </c>
      <c r="O1701" s="115">
        <v>0</v>
      </c>
      <c r="P1701" s="115">
        <v>0</v>
      </c>
      <c r="Q1701" s="111" t="s">
        <v>46</v>
      </c>
      <c r="R1701" s="111" t="s">
        <v>46</v>
      </c>
      <c r="S1701" s="111" t="s">
        <v>46</v>
      </c>
      <c r="T1701" s="111" t="s">
        <v>2790</v>
      </c>
      <c r="U1701" s="116">
        <f>+IF(LEN(L4T_30[[#This Row],[KOD]])=1,1,IF(LEN(L4T_30[[#This Row],[KOD]])=8,2,IF(LEN(L4T_30[[#This Row],[KOD]])=15,3,4)))</f>
        <v>4</v>
      </c>
    </row>
    <row r="1702" spans="2:21">
      <c r="B1702" s="109" t="s">
        <v>7112</v>
      </c>
      <c r="C1702" s="110" t="s">
        <v>7113</v>
      </c>
      <c r="D1702" s="111" t="s">
        <v>2979</v>
      </c>
      <c r="E1702" s="112" t="s">
        <v>46</v>
      </c>
      <c r="F1702" s="111" t="s">
        <v>46</v>
      </c>
      <c r="G1702" s="112" t="s">
        <v>46</v>
      </c>
      <c r="H1702" s="113">
        <v>0</v>
      </c>
      <c r="I1702" s="113">
        <v>0</v>
      </c>
      <c r="J1702" s="112" t="s">
        <v>6930</v>
      </c>
      <c r="K1702" s="114">
        <v>1</v>
      </c>
      <c r="L1702" s="114" t="s">
        <v>5134</v>
      </c>
      <c r="M1702" s="111" t="s">
        <v>2641</v>
      </c>
      <c r="N1702" s="115">
        <v>0</v>
      </c>
      <c r="O1702" s="115">
        <v>0</v>
      </c>
      <c r="P1702" s="115">
        <v>0</v>
      </c>
      <c r="Q1702" s="111" t="s">
        <v>46</v>
      </c>
      <c r="R1702" s="111" t="s">
        <v>46</v>
      </c>
      <c r="S1702" s="111" t="s">
        <v>46</v>
      </c>
      <c r="T1702" s="111" t="s">
        <v>2795</v>
      </c>
      <c r="U1702" s="116">
        <f>+IF(LEN(L4T_30[[#This Row],[KOD]])=1,1,IF(LEN(L4T_30[[#This Row],[KOD]])=8,2,IF(LEN(L4T_30[[#This Row],[KOD]])=15,3,4)))</f>
        <v>4</v>
      </c>
    </row>
    <row r="1703" spans="2:21">
      <c r="B1703" s="109" t="s">
        <v>7114</v>
      </c>
      <c r="C1703" s="110" t="s">
        <v>7115</v>
      </c>
      <c r="D1703" s="111" t="s">
        <v>2979</v>
      </c>
      <c r="E1703" s="112" t="s">
        <v>46</v>
      </c>
      <c r="F1703" s="111" t="s">
        <v>46</v>
      </c>
      <c r="G1703" s="112" t="s">
        <v>46</v>
      </c>
      <c r="H1703" s="113">
        <v>0</v>
      </c>
      <c r="I1703" s="113">
        <v>0</v>
      </c>
      <c r="J1703" s="112" t="s">
        <v>6930</v>
      </c>
      <c r="K1703" s="114">
        <v>1</v>
      </c>
      <c r="L1703" s="114" t="s">
        <v>5134</v>
      </c>
      <c r="M1703" s="111" t="s">
        <v>2641</v>
      </c>
      <c r="N1703" s="115">
        <v>0</v>
      </c>
      <c r="O1703" s="115">
        <v>0</v>
      </c>
      <c r="P1703" s="115">
        <v>0</v>
      </c>
      <c r="Q1703" s="111" t="s">
        <v>46</v>
      </c>
      <c r="R1703" s="111" t="s">
        <v>46</v>
      </c>
      <c r="S1703" s="111" t="s">
        <v>46</v>
      </c>
      <c r="T1703" s="111" t="s">
        <v>2720</v>
      </c>
      <c r="U1703" s="116">
        <f>+IF(LEN(L4T_30[[#This Row],[KOD]])=1,1,IF(LEN(L4T_30[[#This Row],[KOD]])=8,2,IF(LEN(L4T_30[[#This Row],[KOD]])=15,3,4)))</f>
        <v>4</v>
      </c>
    </row>
    <row r="1704" spans="2:21">
      <c r="B1704" s="109" t="s">
        <v>7116</v>
      </c>
      <c r="C1704" s="110" t="s">
        <v>7117</v>
      </c>
      <c r="D1704" s="111" t="s">
        <v>2979</v>
      </c>
      <c r="E1704" s="112" t="s">
        <v>46</v>
      </c>
      <c r="F1704" s="111" t="s">
        <v>46</v>
      </c>
      <c r="G1704" s="112" t="s">
        <v>46</v>
      </c>
      <c r="H1704" s="113">
        <v>0</v>
      </c>
      <c r="I1704" s="113">
        <v>0</v>
      </c>
      <c r="J1704" s="112" t="s">
        <v>6930</v>
      </c>
      <c r="K1704" s="114">
        <v>1</v>
      </c>
      <c r="L1704" s="114" t="s">
        <v>5134</v>
      </c>
      <c r="M1704" s="111" t="s">
        <v>2641</v>
      </c>
      <c r="N1704" s="115">
        <v>0</v>
      </c>
      <c r="O1704" s="115">
        <v>0</v>
      </c>
      <c r="P1704" s="115">
        <v>0</v>
      </c>
      <c r="Q1704" s="111" t="s">
        <v>46</v>
      </c>
      <c r="R1704" s="111" t="s">
        <v>46</v>
      </c>
      <c r="S1704" s="111" t="s">
        <v>46</v>
      </c>
      <c r="T1704" s="111" t="s">
        <v>2804</v>
      </c>
      <c r="U1704" s="116">
        <f>+IF(LEN(L4T_30[[#This Row],[KOD]])=1,1,IF(LEN(L4T_30[[#This Row],[KOD]])=8,2,IF(LEN(L4T_30[[#This Row],[KOD]])=15,3,4)))</f>
        <v>4</v>
      </c>
    </row>
    <row r="1705" spans="2:21">
      <c r="B1705" s="109" t="s">
        <v>7118</v>
      </c>
      <c r="C1705" s="110" t="s">
        <v>7119</v>
      </c>
      <c r="D1705" s="111" t="s">
        <v>2979</v>
      </c>
      <c r="E1705" s="112" t="s">
        <v>46</v>
      </c>
      <c r="F1705" s="111" t="s">
        <v>46</v>
      </c>
      <c r="G1705" s="112" t="s">
        <v>46</v>
      </c>
      <c r="H1705" s="113">
        <v>0</v>
      </c>
      <c r="I1705" s="113">
        <v>0</v>
      </c>
      <c r="J1705" s="112" t="s">
        <v>6930</v>
      </c>
      <c r="K1705" s="114">
        <v>1</v>
      </c>
      <c r="L1705" s="114" t="s">
        <v>5134</v>
      </c>
      <c r="M1705" s="111" t="s">
        <v>2641</v>
      </c>
      <c r="N1705" s="115">
        <v>0</v>
      </c>
      <c r="O1705" s="115">
        <v>0</v>
      </c>
      <c r="P1705" s="115">
        <v>0</v>
      </c>
      <c r="Q1705" s="111" t="s">
        <v>46</v>
      </c>
      <c r="R1705" s="111" t="s">
        <v>46</v>
      </c>
      <c r="S1705" s="111" t="s">
        <v>46</v>
      </c>
      <c r="T1705" s="111" t="s">
        <v>2809</v>
      </c>
      <c r="U1705" s="116">
        <f>+IF(LEN(L4T_30[[#This Row],[KOD]])=1,1,IF(LEN(L4T_30[[#This Row],[KOD]])=8,2,IF(LEN(L4T_30[[#This Row],[KOD]])=15,3,4)))</f>
        <v>4</v>
      </c>
    </row>
    <row r="1706" spans="2:21">
      <c r="B1706" s="109" t="s">
        <v>7120</v>
      </c>
      <c r="C1706" s="110" t="s">
        <v>7121</v>
      </c>
      <c r="D1706" s="111" t="s">
        <v>2979</v>
      </c>
      <c r="E1706" s="112" t="s">
        <v>46</v>
      </c>
      <c r="F1706" s="111" t="s">
        <v>46</v>
      </c>
      <c r="G1706" s="112" t="s">
        <v>46</v>
      </c>
      <c r="H1706" s="113">
        <v>0</v>
      </c>
      <c r="I1706" s="113">
        <v>0</v>
      </c>
      <c r="J1706" s="112" t="s">
        <v>6930</v>
      </c>
      <c r="K1706" s="114">
        <v>1</v>
      </c>
      <c r="L1706" s="114" t="s">
        <v>5134</v>
      </c>
      <c r="M1706" s="111" t="s">
        <v>2641</v>
      </c>
      <c r="N1706" s="115">
        <v>0</v>
      </c>
      <c r="O1706" s="115">
        <v>0</v>
      </c>
      <c r="P1706" s="115">
        <v>0</v>
      </c>
      <c r="Q1706" s="111" t="s">
        <v>46</v>
      </c>
      <c r="R1706" s="111" t="s">
        <v>46</v>
      </c>
      <c r="S1706" s="111" t="s">
        <v>46</v>
      </c>
      <c r="T1706" s="111" t="s">
        <v>2725</v>
      </c>
      <c r="U1706" s="116">
        <f>+IF(LEN(L4T_30[[#This Row],[KOD]])=1,1,IF(LEN(L4T_30[[#This Row],[KOD]])=8,2,IF(LEN(L4T_30[[#This Row],[KOD]])=15,3,4)))</f>
        <v>4</v>
      </c>
    </row>
    <row r="1707" spans="2:21">
      <c r="B1707" s="109" t="s">
        <v>7122</v>
      </c>
      <c r="C1707" s="110" t="s">
        <v>7123</v>
      </c>
      <c r="D1707" s="111" t="s">
        <v>2979</v>
      </c>
      <c r="E1707" s="112" t="s">
        <v>46</v>
      </c>
      <c r="F1707" s="111" t="s">
        <v>46</v>
      </c>
      <c r="G1707" s="112" t="s">
        <v>46</v>
      </c>
      <c r="H1707" s="113">
        <v>0</v>
      </c>
      <c r="I1707" s="113">
        <v>0</v>
      </c>
      <c r="J1707" s="112" t="s">
        <v>6930</v>
      </c>
      <c r="K1707" s="114">
        <v>1</v>
      </c>
      <c r="L1707" s="114" t="s">
        <v>5134</v>
      </c>
      <c r="M1707" s="111" t="s">
        <v>2641</v>
      </c>
      <c r="N1707" s="115">
        <v>0</v>
      </c>
      <c r="O1707" s="115">
        <v>0</v>
      </c>
      <c r="P1707" s="115">
        <v>0</v>
      </c>
      <c r="Q1707" s="111" t="s">
        <v>46</v>
      </c>
      <c r="R1707" s="111" t="s">
        <v>46</v>
      </c>
      <c r="S1707" s="111" t="s">
        <v>46</v>
      </c>
      <c r="T1707" s="111" t="s">
        <v>2819</v>
      </c>
      <c r="U1707" s="116">
        <f>+IF(LEN(L4T_30[[#This Row],[KOD]])=1,1,IF(LEN(L4T_30[[#This Row],[KOD]])=8,2,IF(LEN(L4T_30[[#This Row],[KOD]])=15,3,4)))</f>
        <v>4</v>
      </c>
    </row>
    <row r="1708" spans="2:21">
      <c r="B1708" s="109" t="s">
        <v>7124</v>
      </c>
      <c r="C1708" s="110" t="s">
        <v>7125</v>
      </c>
      <c r="D1708" s="111" t="s">
        <v>2979</v>
      </c>
      <c r="E1708" s="112" t="s">
        <v>46</v>
      </c>
      <c r="F1708" s="111" t="s">
        <v>46</v>
      </c>
      <c r="G1708" s="112" t="s">
        <v>46</v>
      </c>
      <c r="H1708" s="113">
        <v>0</v>
      </c>
      <c r="I1708" s="113">
        <v>0</v>
      </c>
      <c r="J1708" s="112" t="s">
        <v>6930</v>
      </c>
      <c r="K1708" s="114">
        <v>1</v>
      </c>
      <c r="L1708" s="114" t="s">
        <v>5134</v>
      </c>
      <c r="M1708" s="111" t="s">
        <v>2641</v>
      </c>
      <c r="N1708" s="115">
        <v>0</v>
      </c>
      <c r="O1708" s="115">
        <v>0</v>
      </c>
      <c r="P1708" s="115">
        <v>0</v>
      </c>
      <c r="Q1708" s="111" t="s">
        <v>46</v>
      </c>
      <c r="R1708" s="111" t="s">
        <v>46</v>
      </c>
      <c r="S1708" s="111" t="s">
        <v>46</v>
      </c>
      <c r="T1708" s="111" t="s">
        <v>2730</v>
      </c>
      <c r="U1708" s="116">
        <f>+IF(LEN(L4T_30[[#This Row],[KOD]])=1,1,IF(LEN(L4T_30[[#This Row],[KOD]])=8,2,IF(LEN(L4T_30[[#This Row],[KOD]])=15,3,4)))</f>
        <v>4</v>
      </c>
    </row>
    <row r="1709" spans="2:21">
      <c r="B1709" s="109" t="s">
        <v>7126</v>
      </c>
      <c r="C1709" s="110" t="s">
        <v>7127</v>
      </c>
      <c r="D1709" s="111" t="s">
        <v>2979</v>
      </c>
      <c r="E1709" s="112" t="s">
        <v>46</v>
      </c>
      <c r="F1709" s="111" t="s">
        <v>46</v>
      </c>
      <c r="G1709" s="112" t="s">
        <v>46</v>
      </c>
      <c r="H1709" s="113">
        <v>0</v>
      </c>
      <c r="I1709" s="113">
        <v>0</v>
      </c>
      <c r="J1709" s="112" t="s">
        <v>6930</v>
      </c>
      <c r="K1709" s="114">
        <v>1</v>
      </c>
      <c r="L1709" s="114" t="s">
        <v>5134</v>
      </c>
      <c r="M1709" s="111" t="s">
        <v>2641</v>
      </c>
      <c r="N1709" s="115">
        <v>0</v>
      </c>
      <c r="O1709" s="115">
        <v>0</v>
      </c>
      <c r="P1709" s="115">
        <v>0</v>
      </c>
      <c r="Q1709" s="111" t="s">
        <v>46</v>
      </c>
      <c r="R1709" s="111" t="s">
        <v>46</v>
      </c>
      <c r="S1709" s="111" t="s">
        <v>46</v>
      </c>
      <c r="T1709" s="111" t="s">
        <v>2824</v>
      </c>
      <c r="U1709" s="116">
        <f>+IF(LEN(L4T_30[[#This Row],[KOD]])=1,1,IF(LEN(L4T_30[[#This Row],[KOD]])=8,2,IF(LEN(L4T_30[[#This Row],[KOD]])=15,3,4)))</f>
        <v>4</v>
      </c>
    </row>
    <row r="1710" spans="2:21">
      <c r="B1710" s="109" t="s">
        <v>7128</v>
      </c>
      <c r="C1710" s="110" t="s">
        <v>7129</v>
      </c>
      <c r="D1710" s="111" t="s">
        <v>2979</v>
      </c>
      <c r="E1710" s="112" t="s">
        <v>46</v>
      </c>
      <c r="F1710" s="111" t="s">
        <v>46</v>
      </c>
      <c r="G1710" s="112" t="s">
        <v>46</v>
      </c>
      <c r="H1710" s="113">
        <v>0</v>
      </c>
      <c r="I1710" s="113">
        <v>0</v>
      </c>
      <c r="J1710" s="112" t="s">
        <v>6930</v>
      </c>
      <c r="K1710" s="114">
        <v>1</v>
      </c>
      <c r="L1710" s="114" t="s">
        <v>5134</v>
      </c>
      <c r="M1710" s="111" t="s">
        <v>2641</v>
      </c>
      <c r="N1710" s="115">
        <v>0</v>
      </c>
      <c r="O1710" s="115">
        <v>0</v>
      </c>
      <c r="P1710" s="115">
        <v>0</v>
      </c>
      <c r="Q1710" s="111" t="s">
        <v>46</v>
      </c>
      <c r="R1710" s="111" t="s">
        <v>46</v>
      </c>
      <c r="S1710" s="111" t="s">
        <v>46</v>
      </c>
      <c r="T1710" s="111" t="s">
        <v>3540</v>
      </c>
      <c r="U1710" s="116">
        <f>+IF(LEN(L4T_30[[#This Row],[KOD]])=1,1,IF(LEN(L4T_30[[#This Row],[KOD]])=8,2,IF(LEN(L4T_30[[#This Row],[KOD]])=15,3,4)))</f>
        <v>4</v>
      </c>
    </row>
    <row r="1711" spans="2:21">
      <c r="B1711" s="104" t="s">
        <v>7130</v>
      </c>
      <c r="C1711" s="41" t="s">
        <v>7131</v>
      </c>
      <c r="D1711" s="43" t="s">
        <v>46</v>
      </c>
      <c r="E1711" s="105" t="s">
        <v>46</v>
      </c>
      <c r="F1711" s="43" t="s">
        <v>46</v>
      </c>
      <c r="G1711" s="105" t="s">
        <v>46</v>
      </c>
      <c r="H1711" s="45">
        <v>0</v>
      </c>
      <c r="I1711" s="45">
        <v>0</v>
      </c>
      <c r="J1711" s="105" t="s">
        <v>46</v>
      </c>
      <c r="K1711" s="106">
        <v>0</v>
      </c>
      <c r="L1711" s="106" t="s">
        <v>46</v>
      </c>
      <c r="M1711" s="43" t="s">
        <v>46</v>
      </c>
      <c r="N1711" s="107">
        <v>0</v>
      </c>
      <c r="O1711" s="107">
        <v>0</v>
      </c>
      <c r="P1711" s="107">
        <v>0</v>
      </c>
      <c r="Q1711" s="43" t="s">
        <v>46</v>
      </c>
      <c r="R1711" s="43" t="s">
        <v>46</v>
      </c>
      <c r="S1711" s="43" t="s">
        <v>7132</v>
      </c>
      <c r="T1711" s="43" t="s">
        <v>46</v>
      </c>
      <c r="U1711" s="108">
        <f>+IF(LEN(L4T_30[[#This Row],[KOD]])=1,1,IF(LEN(L4T_30[[#This Row],[KOD]])=8,2,IF(LEN(L4T_30[[#This Row],[KOD]])=15,3,4)))</f>
        <v>3</v>
      </c>
    </row>
    <row r="1712" spans="2:21">
      <c r="B1712" s="109" t="s">
        <v>7133</v>
      </c>
      <c r="C1712" s="110" t="s">
        <v>7134</v>
      </c>
      <c r="D1712" s="111" t="s">
        <v>2979</v>
      </c>
      <c r="E1712" s="112" t="s">
        <v>46</v>
      </c>
      <c r="F1712" s="111" t="s">
        <v>46</v>
      </c>
      <c r="G1712" s="112" t="s">
        <v>46</v>
      </c>
      <c r="H1712" s="113">
        <v>0</v>
      </c>
      <c r="I1712" s="113">
        <v>0</v>
      </c>
      <c r="J1712" s="112" t="s">
        <v>6248</v>
      </c>
      <c r="K1712" s="114">
        <v>1</v>
      </c>
      <c r="L1712" s="114" t="s">
        <v>5134</v>
      </c>
      <c r="M1712" s="111" t="s">
        <v>2641</v>
      </c>
      <c r="N1712" s="115">
        <v>0</v>
      </c>
      <c r="O1712" s="115">
        <v>0</v>
      </c>
      <c r="P1712" s="115">
        <v>0</v>
      </c>
      <c r="Q1712" s="111" t="s">
        <v>46</v>
      </c>
      <c r="R1712" s="111" t="s">
        <v>46</v>
      </c>
      <c r="S1712" s="111" t="s">
        <v>46</v>
      </c>
      <c r="T1712" s="111" t="s">
        <v>5290</v>
      </c>
      <c r="U1712" s="116">
        <f>+IF(LEN(L4T_30[[#This Row],[KOD]])=1,1,IF(LEN(L4T_30[[#This Row],[KOD]])=8,2,IF(LEN(L4T_30[[#This Row],[KOD]])=15,3,4)))</f>
        <v>4</v>
      </c>
    </row>
    <row r="1713" spans="2:21">
      <c r="B1713" s="109" t="s">
        <v>7135</v>
      </c>
      <c r="C1713" s="110" t="s">
        <v>7136</v>
      </c>
      <c r="D1713" s="111" t="s">
        <v>2979</v>
      </c>
      <c r="E1713" s="112" t="s">
        <v>46</v>
      </c>
      <c r="F1713" s="111" t="s">
        <v>46</v>
      </c>
      <c r="G1713" s="112" t="s">
        <v>46</v>
      </c>
      <c r="H1713" s="113">
        <v>0</v>
      </c>
      <c r="I1713" s="113">
        <v>0</v>
      </c>
      <c r="J1713" s="112" t="s">
        <v>6248</v>
      </c>
      <c r="K1713" s="114">
        <v>1</v>
      </c>
      <c r="L1713" s="114" t="s">
        <v>5134</v>
      </c>
      <c r="M1713" s="111" t="s">
        <v>2641</v>
      </c>
      <c r="N1713" s="115">
        <v>0</v>
      </c>
      <c r="O1713" s="115">
        <v>0</v>
      </c>
      <c r="P1713" s="115">
        <v>0</v>
      </c>
      <c r="Q1713" s="111" t="s">
        <v>46</v>
      </c>
      <c r="R1713" s="111" t="s">
        <v>46</v>
      </c>
      <c r="S1713" s="111" t="s">
        <v>46</v>
      </c>
      <c r="T1713" s="111" t="s">
        <v>5256</v>
      </c>
      <c r="U1713" s="116">
        <f>+IF(LEN(L4T_30[[#This Row],[KOD]])=1,1,IF(LEN(L4T_30[[#This Row],[KOD]])=8,2,IF(LEN(L4T_30[[#This Row],[KOD]])=15,3,4)))</f>
        <v>4</v>
      </c>
    </row>
    <row r="1714" spans="2:21">
      <c r="B1714" s="109" t="s">
        <v>7137</v>
      </c>
      <c r="C1714" s="110" t="s">
        <v>7138</v>
      </c>
      <c r="D1714" s="111" t="s">
        <v>2979</v>
      </c>
      <c r="E1714" s="112" t="s">
        <v>46</v>
      </c>
      <c r="F1714" s="111" t="s">
        <v>46</v>
      </c>
      <c r="G1714" s="112" t="s">
        <v>46</v>
      </c>
      <c r="H1714" s="113">
        <v>0</v>
      </c>
      <c r="I1714" s="113">
        <v>0</v>
      </c>
      <c r="J1714" s="112" t="s">
        <v>6248</v>
      </c>
      <c r="K1714" s="114">
        <v>1</v>
      </c>
      <c r="L1714" s="114" t="s">
        <v>5134</v>
      </c>
      <c r="M1714" s="111" t="s">
        <v>2641</v>
      </c>
      <c r="N1714" s="115">
        <v>0</v>
      </c>
      <c r="O1714" s="115">
        <v>0</v>
      </c>
      <c r="P1714" s="115">
        <v>0</v>
      </c>
      <c r="Q1714" s="111" t="s">
        <v>46</v>
      </c>
      <c r="R1714" s="111" t="s">
        <v>46</v>
      </c>
      <c r="S1714" s="111" t="s">
        <v>46</v>
      </c>
      <c r="T1714" s="111" t="s">
        <v>5258</v>
      </c>
      <c r="U1714" s="116">
        <f>+IF(LEN(L4T_30[[#This Row],[KOD]])=1,1,IF(LEN(L4T_30[[#This Row],[KOD]])=8,2,IF(LEN(L4T_30[[#This Row],[KOD]])=15,3,4)))</f>
        <v>4</v>
      </c>
    </row>
    <row r="1715" spans="2:21">
      <c r="B1715" s="109" t="s">
        <v>7139</v>
      </c>
      <c r="C1715" s="110" t="s">
        <v>7140</v>
      </c>
      <c r="D1715" s="111" t="s">
        <v>2979</v>
      </c>
      <c r="E1715" s="112" t="s">
        <v>46</v>
      </c>
      <c r="F1715" s="111" t="s">
        <v>46</v>
      </c>
      <c r="G1715" s="112" t="s">
        <v>46</v>
      </c>
      <c r="H1715" s="113">
        <v>0</v>
      </c>
      <c r="I1715" s="113">
        <v>0</v>
      </c>
      <c r="J1715" s="112" t="s">
        <v>6248</v>
      </c>
      <c r="K1715" s="114">
        <v>1</v>
      </c>
      <c r="L1715" s="114" t="s">
        <v>5134</v>
      </c>
      <c r="M1715" s="111" t="s">
        <v>2641</v>
      </c>
      <c r="N1715" s="115">
        <v>0</v>
      </c>
      <c r="O1715" s="115">
        <v>0</v>
      </c>
      <c r="P1715" s="115">
        <v>0</v>
      </c>
      <c r="Q1715" s="111" t="s">
        <v>46</v>
      </c>
      <c r="R1715" s="111" t="s">
        <v>46</v>
      </c>
      <c r="S1715" s="111" t="s">
        <v>46</v>
      </c>
      <c r="T1715" s="111" t="s">
        <v>7141</v>
      </c>
      <c r="U1715" s="116">
        <f>+IF(LEN(L4T_30[[#This Row],[KOD]])=1,1,IF(LEN(L4T_30[[#This Row],[KOD]])=8,2,IF(LEN(L4T_30[[#This Row],[KOD]])=15,3,4)))</f>
        <v>4</v>
      </c>
    </row>
    <row r="1716" spans="2:21">
      <c r="B1716" s="109" t="s">
        <v>7142</v>
      </c>
      <c r="C1716" s="110" t="s">
        <v>7143</v>
      </c>
      <c r="D1716" s="111" t="s">
        <v>2979</v>
      </c>
      <c r="E1716" s="112" t="s">
        <v>46</v>
      </c>
      <c r="F1716" s="111" t="s">
        <v>46</v>
      </c>
      <c r="G1716" s="112" t="s">
        <v>46</v>
      </c>
      <c r="H1716" s="113">
        <v>0</v>
      </c>
      <c r="I1716" s="113">
        <v>0</v>
      </c>
      <c r="J1716" s="112" t="s">
        <v>6248</v>
      </c>
      <c r="K1716" s="114">
        <v>1</v>
      </c>
      <c r="L1716" s="114" t="s">
        <v>5134</v>
      </c>
      <c r="M1716" s="111" t="s">
        <v>2641</v>
      </c>
      <c r="N1716" s="115">
        <v>0</v>
      </c>
      <c r="O1716" s="115">
        <v>0</v>
      </c>
      <c r="P1716" s="115">
        <v>0</v>
      </c>
      <c r="Q1716" s="111" t="s">
        <v>46</v>
      </c>
      <c r="R1716" s="111" t="s">
        <v>46</v>
      </c>
      <c r="S1716" s="111" t="s">
        <v>46</v>
      </c>
      <c r="T1716" s="111" t="s">
        <v>7144</v>
      </c>
      <c r="U1716" s="116">
        <f>+IF(LEN(L4T_30[[#This Row],[KOD]])=1,1,IF(LEN(L4T_30[[#This Row],[KOD]])=8,2,IF(LEN(L4T_30[[#This Row],[KOD]])=15,3,4)))</f>
        <v>4</v>
      </c>
    </row>
    <row r="1717" spans="2:21">
      <c r="B1717" s="109" t="s">
        <v>7145</v>
      </c>
      <c r="C1717" s="110" t="s">
        <v>7146</v>
      </c>
      <c r="D1717" s="111" t="s">
        <v>2979</v>
      </c>
      <c r="E1717" s="112" t="s">
        <v>46</v>
      </c>
      <c r="F1717" s="111" t="s">
        <v>46</v>
      </c>
      <c r="G1717" s="112" t="s">
        <v>46</v>
      </c>
      <c r="H1717" s="113">
        <v>0</v>
      </c>
      <c r="I1717" s="113">
        <v>0</v>
      </c>
      <c r="J1717" s="112" t="s">
        <v>6248</v>
      </c>
      <c r="K1717" s="114">
        <v>1</v>
      </c>
      <c r="L1717" s="114" t="s">
        <v>5134</v>
      </c>
      <c r="M1717" s="111" t="s">
        <v>2641</v>
      </c>
      <c r="N1717" s="115">
        <v>0</v>
      </c>
      <c r="O1717" s="115">
        <v>0</v>
      </c>
      <c r="P1717" s="115">
        <v>0</v>
      </c>
      <c r="Q1717" s="111" t="s">
        <v>46</v>
      </c>
      <c r="R1717" s="111" t="s">
        <v>46</v>
      </c>
      <c r="S1717" s="111" t="s">
        <v>46</v>
      </c>
      <c r="T1717" s="111" t="s">
        <v>7147</v>
      </c>
      <c r="U1717" s="116">
        <f>+IF(LEN(L4T_30[[#This Row],[KOD]])=1,1,IF(LEN(L4T_30[[#This Row],[KOD]])=8,2,IF(LEN(L4T_30[[#This Row],[KOD]])=15,3,4)))</f>
        <v>4</v>
      </c>
    </row>
    <row r="1718" spans="2:21">
      <c r="B1718" s="109" t="s">
        <v>7148</v>
      </c>
      <c r="C1718" s="110" t="s">
        <v>7149</v>
      </c>
      <c r="D1718" s="111" t="s">
        <v>2979</v>
      </c>
      <c r="E1718" s="112" t="s">
        <v>46</v>
      </c>
      <c r="F1718" s="111" t="s">
        <v>46</v>
      </c>
      <c r="G1718" s="112" t="s">
        <v>46</v>
      </c>
      <c r="H1718" s="113">
        <v>0</v>
      </c>
      <c r="I1718" s="113">
        <v>0</v>
      </c>
      <c r="J1718" s="112" t="s">
        <v>6248</v>
      </c>
      <c r="K1718" s="114">
        <v>1</v>
      </c>
      <c r="L1718" s="114" t="s">
        <v>5134</v>
      </c>
      <c r="M1718" s="111" t="s">
        <v>2641</v>
      </c>
      <c r="N1718" s="115">
        <v>0</v>
      </c>
      <c r="O1718" s="115">
        <v>0</v>
      </c>
      <c r="P1718" s="115">
        <v>0</v>
      </c>
      <c r="Q1718" s="111" t="s">
        <v>46</v>
      </c>
      <c r="R1718" s="111" t="s">
        <v>46</v>
      </c>
      <c r="S1718" s="111" t="s">
        <v>46</v>
      </c>
      <c r="T1718" s="111" t="s">
        <v>7150</v>
      </c>
      <c r="U1718" s="116">
        <f>+IF(LEN(L4T_30[[#This Row],[KOD]])=1,1,IF(LEN(L4T_30[[#This Row],[KOD]])=8,2,IF(LEN(L4T_30[[#This Row],[KOD]])=15,3,4)))</f>
        <v>4</v>
      </c>
    </row>
    <row r="1719" spans="2:21">
      <c r="B1719" s="109" t="s">
        <v>7151</v>
      </c>
      <c r="C1719" s="110" t="s">
        <v>7152</v>
      </c>
      <c r="D1719" s="111" t="s">
        <v>2979</v>
      </c>
      <c r="E1719" s="112" t="s">
        <v>46</v>
      </c>
      <c r="F1719" s="111" t="s">
        <v>46</v>
      </c>
      <c r="G1719" s="112" t="s">
        <v>46</v>
      </c>
      <c r="H1719" s="113">
        <v>0</v>
      </c>
      <c r="I1719" s="113">
        <v>0</v>
      </c>
      <c r="J1719" s="112" t="s">
        <v>6248</v>
      </c>
      <c r="K1719" s="114">
        <v>1</v>
      </c>
      <c r="L1719" s="114" t="s">
        <v>5134</v>
      </c>
      <c r="M1719" s="111" t="s">
        <v>2641</v>
      </c>
      <c r="N1719" s="115">
        <v>0</v>
      </c>
      <c r="O1719" s="115">
        <v>0</v>
      </c>
      <c r="P1719" s="115">
        <v>0</v>
      </c>
      <c r="Q1719" s="111" t="s">
        <v>46</v>
      </c>
      <c r="R1719" s="111" t="s">
        <v>46</v>
      </c>
      <c r="S1719" s="111" t="s">
        <v>46</v>
      </c>
      <c r="T1719" s="111" t="s">
        <v>5293</v>
      </c>
      <c r="U1719" s="116">
        <f>+IF(LEN(L4T_30[[#This Row],[KOD]])=1,1,IF(LEN(L4T_30[[#This Row],[KOD]])=8,2,IF(LEN(L4T_30[[#This Row],[KOD]])=15,3,4)))</f>
        <v>4</v>
      </c>
    </row>
    <row r="1720" spans="2:21">
      <c r="B1720" s="109" t="s">
        <v>7153</v>
      </c>
      <c r="C1720" s="110" t="s">
        <v>7154</v>
      </c>
      <c r="D1720" s="111" t="s">
        <v>2979</v>
      </c>
      <c r="E1720" s="112" t="s">
        <v>46</v>
      </c>
      <c r="F1720" s="111" t="s">
        <v>46</v>
      </c>
      <c r="G1720" s="112" t="s">
        <v>46</v>
      </c>
      <c r="H1720" s="113">
        <v>0</v>
      </c>
      <c r="I1720" s="113">
        <v>0</v>
      </c>
      <c r="J1720" s="112" t="s">
        <v>6248</v>
      </c>
      <c r="K1720" s="114">
        <v>1</v>
      </c>
      <c r="L1720" s="114" t="s">
        <v>5134</v>
      </c>
      <c r="M1720" s="111" t="s">
        <v>2641</v>
      </c>
      <c r="N1720" s="115">
        <v>0</v>
      </c>
      <c r="O1720" s="115">
        <v>0</v>
      </c>
      <c r="P1720" s="115">
        <v>0</v>
      </c>
      <c r="Q1720" s="111" t="s">
        <v>46</v>
      </c>
      <c r="R1720" s="111" t="s">
        <v>46</v>
      </c>
      <c r="S1720" s="111" t="s">
        <v>46</v>
      </c>
      <c r="T1720" s="111" t="s">
        <v>5296</v>
      </c>
      <c r="U1720" s="116">
        <f>+IF(LEN(L4T_30[[#This Row],[KOD]])=1,1,IF(LEN(L4T_30[[#This Row],[KOD]])=8,2,IF(LEN(L4T_30[[#This Row],[KOD]])=15,3,4)))</f>
        <v>4</v>
      </c>
    </row>
    <row r="1721" spans="2:21">
      <c r="B1721" s="109" t="s">
        <v>7155</v>
      </c>
      <c r="C1721" s="110" t="s">
        <v>7156</v>
      </c>
      <c r="D1721" s="111" t="s">
        <v>2979</v>
      </c>
      <c r="E1721" s="112" t="s">
        <v>46</v>
      </c>
      <c r="F1721" s="111" t="s">
        <v>46</v>
      </c>
      <c r="G1721" s="112" t="s">
        <v>46</v>
      </c>
      <c r="H1721" s="113">
        <v>0</v>
      </c>
      <c r="I1721" s="113">
        <v>0</v>
      </c>
      <c r="J1721" s="112" t="s">
        <v>6248</v>
      </c>
      <c r="K1721" s="114">
        <v>1</v>
      </c>
      <c r="L1721" s="114" t="s">
        <v>5134</v>
      </c>
      <c r="M1721" s="111" t="s">
        <v>2641</v>
      </c>
      <c r="N1721" s="115">
        <v>0</v>
      </c>
      <c r="O1721" s="115">
        <v>0</v>
      </c>
      <c r="P1721" s="115">
        <v>0</v>
      </c>
      <c r="Q1721" s="111" t="s">
        <v>46</v>
      </c>
      <c r="R1721" s="111" t="s">
        <v>46</v>
      </c>
      <c r="S1721" s="111" t="s">
        <v>46</v>
      </c>
      <c r="T1721" s="111" t="s">
        <v>5298</v>
      </c>
      <c r="U1721" s="116">
        <f>+IF(LEN(L4T_30[[#This Row],[KOD]])=1,1,IF(LEN(L4T_30[[#This Row],[KOD]])=8,2,IF(LEN(L4T_30[[#This Row],[KOD]])=15,3,4)))</f>
        <v>4</v>
      </c>
    </row>
    <row r="1722" spans="2:21">
      <c r="B1722" s="109" t="s">
        <v>7157</v>
      </c>
      <c r="C1722" s="110" t="s">
        <v>7158</v>
      </c>
      <c r="D1722" s="111" t="s">
        <v>2979</v>
      </c>
      <c r="E1722" s="112" t="s">
        <v>46</v>
      </c>
      <c r="F1722" s="111" t="s">
        <v>46</v>
      </c>
      <c r="G1722" s="112" t="s">
        <v>46</v>
      </c>
      <c r="H1722" s="113">
        <v>0</v>
      </c>
      <c r="I1722" s="113">
        <v>0</v>
      </c>
      <c r="J1722" s="112" t="s">
        <v>6248</v>
      </c>
      <c r="K1722" s="114">
        <v>1</v>
      </c>
      <c r="L1722" s="114" t="s">
        <v>5134</v>
      </c>
      <c r="M1722" s="111" t="s">
        <v>2641</v>
      </c>
      <c r="N1722" s="115">
        <v>0</v>
      </c>
      <c r="O1722" s="115">
        <v>0</v>
      </c>
      <c r="P1722" s="115">
        <v>0</v>
      </c>
      <c r="Q1722" s="111" t="s">
        <v>46</v>
      </c>
      <c r="R1722" s="111" t="s">
        <v>46</v>
      </c>
      <c r="S1722" s="111" t="s">
        <v>46</v>
      </c>
      <c r="T1722" s="111" t="s">
        <v>5930</v>
      </c>
      <c r="U1722" s="116">
        <f>+IF(LEN(L4T_30[[#This Row],[KOD]])=1,1,IF(LEN(L4T_30[[#This Row],[KOD]])=8,2,IF(LEN(L4T_30[[#This Row],[KOD]])=15,3,4)))</f>
        <v>4</v>
      </c>
    </row>
    <row r="1723" spans="2:21">
      <c r="B1723" s="109" t="s">
        <v>7159</v>
      </c>
      <c r="C1723" s="110" t="s">
        <v>7160</v>
      </c>
      <c r="D1723" s="111" t="s">
        <v>2979</v>
      </c>
      <c r="E1723" s="112" t="s">
        <v>46</v>
      </c>
      <c r="F1723" s="111" t="s">
        <v>46</v>
      </c>
      <c r="G1723" s="112" t="s">
        <v>46</v>
      </c>
      <c r="H1723" s="113">
        <v>0</v>
      </c>
      <c r="I1723" s="113">
        <v>0</v>
      </c>
      <c r="J1723" s="112" t="s">
        <v>6248</v>
      </c>
      <c r="K1723" s="114">
        <v>1</v>
      </c>
      <c r="L1723" s="114" t="s">
        <v>5134</v>
      </c>
      <c r="M1723" s="111" t="s">
        <v>2641</v>
      </c>
      <c r="N1723" s="115">
        <v>0</v>
      </c>
      <c r="O1723" s="115">
        <v>0</v>
      </c>
      <c r="P1723" s="115">
        <v>0</v>
      </c>
      <c r="Q1723" s="111" t="s">
        <v>46</v>
      </c>
      <c r="R1723" s="111" t="s">
        <v>46</v>
      </c>
      <c r="S1723" s="111" t="s">
        <v>46</v>
      </c>
      <c r="T1723" s="111" t="s">
        <v>5261</v>
      </c>
      <c r="U1723" s="116">
        <f>+IF(LEN(L4T_30[[#This Row],[KOD]])=1,1,IF(LEN(L4T_30[[#This Row],[KOD]])=8,2,IF(LEN(L4T_30[[#This Row],[KOD]])=15,3,4)))</f>
        <v>4</v>
      </c>
    </row>
    <row r="1724" spans="2:21">
      <c r="B1724" s="109" t="s">
        <v>7161</v>
      </c>
      <c r="C1724" s="110" t="s">
        <v>7162</v>
      </c>
      <c r="D1724" s="111" t="s">
        <v>2979</v>
      </c>
      <c r="E1724" s="112" t="s">
        <v>46</v>
      </c>
      <c r="F1724" s="111" t="s">
        <v>46</v>
      </c>
      <c r="G1724" s="112" t="s">
        <v>46</v>
      </c>
      <c r="H1724" s="113">
        <v>0</v>
      </c>
      <c r="I1724" s="113">
        <v>0</v>
      </c>
      <c r="J1724" s="112" t="s">
        <v>6248</v>
      </c>
      <c r="K1724" s="114">
        <v>1</v>
      </c>
      <c r="L1724" s="114" t="s">
        <v>5134</v>
      </c>
      <c r="M1724" s="111" t="s">
        <v>2641</v>
      </c>
      <c r="N1724" s="115">
        <v>0</v>
      </c>
      <c r="O1724" s="115">
        <v>0</v>
      </c>
      <c r="P1724" s="115">
        <v>0</v>
      </c>
      <c r="Q1724" s="111" t="s">
        <v>46</v>
      </c>
      <c r="R1724" s="111" t="s">
        <v>46</v>
      </c>
      <c r="S1724" s="111" t="s">
        <v>46</v>
      </c>
      <c r="T1724" s="111" t="s">
        <v>7022</v>
      </c>
      <c r="U1724" s="116">
        <f>+IF(LEN(L4T_30[[#This Row],[KOD]])=1,1,IF(LEN(L4T_30[[#This Row],[KOD]])=8,2,IF(LEN(L4T_30[[#This Row],[KOD]])=15,3,4)))</f>
        <v>4</v>
      </c>
    </row>
    <row r="1725" spans="2:21">
      <c r="B1725" s="109" t="s">
        <v>7163</v>
      </c>
      <c r="C1725" s="110" t="s">
        <v>7164</v>
      </c>
      <c r="D1725" s="111" t="s">
        <v>2979</v>
      </c>
      <c r="E1725" s="112" t="s">
        <v>46</v>
      </c>
      <c r="F1725" s="111" t="s">
        <v>46</v>
      </c>
      <c r="G1725" s="112" t="s">
        <v>46</v>
      </c>
      <c r="H1725" s="113">
        <v>0</v>
      </c>
      <c r="I1725" s="113">
        <v>0</v>
      </c>
      <c r="J1725" s="112" t="s">
        <v>6248</v>
      </c>
      <c r="K1725" s="114">
        <v>1</v>
      </c>
      <c r="L1725" s="114" t="s">
        <v>5134</v>
      </c>
      <c r="M1725" s="111" t="s">
        <v>2641</v>
      </c>
      <c r="N1725" s="115">
        <v>0</v>
      </c>
      <c r="O1725" s="115">
        <v>0</v>
      </c>
      <c r="P1725" s="115">
        <v>0</v>
      </c>
      <c r="Q1725" s="111" t="s">
        <v>46</v>
      </c>
      <c r="R1725" s="111" t="s">
        <v>46</v>
      </c>
      <c r="S1725" s="111" t="s">
        <v>46</v>
      </c>
      <c r="T1725" s="111" t="s">
        <v>7165</v>
      </c>
      <c r="U1725" s="116">
        <f>+IF(LEN(L4T_30[[#This Row],[KOD]])=1,1,IF(LEN(L4T_30[[#This Row],[KOD]])=8,2,IF(LEN(L4T_30[[#This Row],[KOD]])=15,3,4)))</f>
        <v>4</v>
      </c>
    </row>
    <row r="1726" spans="2:21">
      <c r="B1726" s="109" t="s">
        <v>7166</v>
      </c>
      <c r="C1726" s="110" t="s">
        <v>7167</v>
      </c>
      <c r="D1726" s="111" t="s">
        <v>2979</v>
      </c>
      <c r="E1726" s="112" t="s">
        <v>46</v>
      </c>
      <c r="F1726" s="111" t="s">
        <v>46</v>
      </c>
      <c r="G1726" s="112" t="s">
        <v>46</v>
      </c>
      <c r="H1726" s="113">
        <v>0</v>
      </c>
      <c r="I1726" s="113">
        <v>0</v>
      </c>
      <c r="J1726" s="112" t="s">
        <v>6248</v>
      </c>
      <c r="K1726" s="114">
        <v>1</v>
      </c>
      <c r="L1726" s="114" t="s">
        <v>5134</v>
      </c>
      <c r="M1726" s="111" t="s">
        <v>2641</v>
      </c>
      <c r="N1726" s="115">
        <v>0</v>
      </c>
      <c r="O1726" s="115">
        <v>0</v>
      </c>
      <c r="P1726" s="115">
        <v>0</v>
      </c>
      <c r="Q1726" s="111" t="s">
        <v>46</v>
      </c>
      <c r="R1726" s="111" t="s">
        <v>46</v>
      </c>
      <c r="S1726" s="111" t="s">
        <v>46</v>
      </c>
      <c r="T1726" s="111" t="s">
        <v>7168</v>
      </c>
      <c r="U1726" s="116">
        <f>+IF(LEN(L4T_30[[#This Row],[KOD]])=1,1,IF(LEN(L4T_30[[#This Row],[KOD]])=8,2,IF(LEN(L4T_30[[#This Row],[KOD]])=15,3,4)))</f>
        <v>4</v>
      </c>
    </row>
    <row r="1727" spans="2:21">
      <c r="B1727" s="104" t="s">
        <v>7169</v>
      </c>
      <c r="C1727" s="41" t="s">
        <v>7170</v>
      </c>
      <c r="D1727" s="43" t="s">
        <v>46</v>
      </c>
      <c r="E1727" s="105" t="s">
        <v>46</v>
      </c>
      <c r="F1727" s="43" t="s">
        <v>46</v>
      </c>
      <c r="G1727" s="105" t="s">
        <v>46</v>
      </c>
      <c r="H1727" s="45">
        <v>0</v>
      </c>
      <c r="I1727" s="45">
        <v>0</v>
      </c>
      <c r="J1727" s="105" t="s">
        <v>46</v>
      </c>
      <c r="K1727" s="106">
        <v>0</v>
      </c>
      <c r="L1727" s="106" t="s">
        <v>46</v>
      </c>
      <c r="M1727" s="43" t="s">
        <v>46</v>
      </c>
      <c r="N1727" s="107">
        <v>0</v>
      </c>
      <c r="O1727" s="107">
        <v>0</v>
      </c>
      <c r="P1727" s="107">
        <v>0</v>
      </c>
      <c r="Q1727" s="43" t="s">
        <v>46</v>
      </c>
      <c r="R1727" s="43" t="s">
        <v>46</v>
      </c>
      <c r="S1727" s="43" t="s">
        <v>7171</v>
      </c>
      <c r="T1727" s="43" t="s">
        <v>46</v>
      </c>
      <c r="U1727" s="108">
        <f>+IF(LEN(L4T_30[[#This Row],[KOD]])=1,1,IF(LEN(L4T_30[[#This Row],[KOD]])=8,2,IF(LEN(L4T_30[[#This Row],[KOD]])=15,3,4)))</f>
        <v>3</v>
      </c>
    </row>
    <row r="1728" spans="2:21">
      <c r="B1728" s="109" t="s">
        <v>7172</v>
      </c>
      <c r="C1728" s="110" t="s">
        <v>7173</v>
      </c>
      <c r="D1728" s="111" t="s">
        <v>2979</v>
      </c>
      <c r="E1728" s="112" t="s">
        <v>46</v>
      </c>
      <c r="F1728" s="111" t="s">
        <v>46</v>
      </c>
      <c r="G1728" s="112" t="s">
        <v>46</v>
      </c>
      <c r="H1728" s="113">
        <v>0</v>
      </c>
      <c r="I1728" s="113">
        <v>0</v>
      </c>
      <c r="J1728" s="112" t="s">
        <v>6813</v>
      </c>
      <c r="K1728" s="114">
        <v>1</v>
      </c>
      <c r="L1728" s="114" t="s">
        <v>5134</v>
      </c>
      <c r="M1728" s="111" t="s">
        <v>2641</v>
      </c>
      <c r="N1728" s="115">
        <v>0</v>
      </c>
      <c r="O1728" s="115">
        <v>0</v>
      </c>
      <c r="P1728" s="115">
        <v>0</v>
      </c>
      <c r="Q1728" s="111" t="s">
        <v>46</v>
      </c>
      <c r="R1728" s="111" t="s">
        <v>46</v>
      </c>
      <c r="S1728" s="111" t="s">
        <v>46</v>
      </c>
      <c r="T1728" s="111" t="s">
        <v>5290</v>
      </c>
      <c r="U1728" s="116">
        <f>+IF(LEN(L4T_30[[#This Row],[KOD]])=1,1,IF(LEN(L4T_30[[#This Row],[KOD]])=8,2,IF(LEN(L4T_30[[#This Row],[KOD]])=15,3,4)))</f>
        <v>4</v>
      </c>
    </row>
    <row r="1729" spans="2:21">
      <c r="B1729" s="109" t="s">
        <v>7174</v>
      </c>
      <c r="C1729" s="110" t="s">
        <v>7175</v>
      </c>
      <c r="D1729" s="111" t="s">
        <v>2979</v>
      </c>
      <c r="E1729" s="112" t="s">
        <v>46</v>
      </c>
      <c r="F1729" s="111" t="s">
        <v>46</v>
      </c>
      <c r="G1729" s="112" t="s">
        <v>46</v>
      </c>
      <c r="H1729" s="113">
        <v>0</v>
      </c>
      <c r="I1729" s="113">
        <v>0</v>
      </c>
      <c r="J1729" s="112" t="s">
        <v>6813</v>
      </c>
      <c r="K1729" s="114">
        <v>1</v>
      </c>
      <c r="L1729" s="114" t="s">
        <v>5134</v>
      </c>
      <c r="M1729" s="111" t="s">
        <v>2641</v>
      </c>
      <c r="N1729" s="115">
        <v>0</v>
      </c>
      <c r="O1729" s="115">
        <v>0</v>
      </c>
      <c r="P1729" s="115">
        <v>0</v>
      </c>
      <c r="Q1729" s="111" t="s">
        <v>46</v>
      </c>
      <c r="R1729" s="111" t="s">
        <v>46</v>
      </c>
      <c r="S1729" s="111" t="s">
        <v>46</v>
      </c>
      <c r="T1729" s="111" t="s">
        <v>5256</v>
      </c>
      <c r="U1729" s="116">
        <f>+IF(LEN(L4T_30[[#This Row],[KOD]])=1,1,IF(LEN(L4T_30[[#This Row],[KOD]])=8,2,IF(LEN(L4T_30[[#This Row],[KOD]])=15,3,4)))</f>
        <v>4</v>
      </c>
    </row>
    <row r="1730" spans="2:21">
      <c r="B1730" s="109" t="s">
        <v>7176</v>
      </c>
      <c r="C1730" s="110" t="s">
        <v>7177</v>
      </c>
      <c r="D1730" s="111" t="s">
        <v>2979</v>
      </c>
      <c r="E1730" s="112" t="s">
        <v>46</v>
      </c>
      <c r="F1730" s="111" t="s">
        <v>46</v>
      </c>
      <c r="G1730" s="112" t="s">
        <v>46</v>
      </c>
      <c r="H1730" s="113">
        <v>0</v>
      </c>
      <c r="I1730" s="113">
        <v>0</v>
      </c>
      <c r="J1730" s="112" t="s">
        <v>6813</v>
      </c>
      <c r="K1730" s="114">
        <v>1</v>
      </c>
      <c r="L1730" s="114" t="s">
        <v>5134</v>
      </c>
      <c r="M1730" s="111" t="s">
        <v>2641</v>
      </c>
      <c r="N1730" s="115">
        <v>0</v>
      </c>
      <c r="O1730" s="115">
        <v>0</v>
      </c>
      <c r="P1730" s="115">
        <v>0</v>
      </c>
      <c r="Q1730" s="111" t="s">
        <v>46</v>
      </c>
      <c r="R1730" s="111" t="s">
        <v>46</v>
      </c>
      <c r="S1730" s="111" t="s">
        <v>46</v>
      </c>
      <c r="T1730" s="111" t="s">
        <v>5956</v>
      </c>
      <c r="U1730" s="116">
        <f>+IF(LEN(L4T_30[[#This Row],[KOD]])=1,1,IF(LEN(L4T_30[[#This Row],[KOD]])=8,2,IF(LEN(L4T_30[[#This Row],[KOD]])=15,3,4)))</f>
        <v>4</v>
      </c>
    </row>
    <row r="1731" spans="2:21">
      <c r="B1731" s="109" t="s">
        <v>7178</v>
      </c>
      <c r="C1731" s="110" t="s">
        <v>7179</v>
      </c>
      <c r="D1731" s="111" t="s">
        <v>2913</v>
      </c>
      <c r="E1731" s="112" t="s">
        <v>46</v>
      </c>
      <c r="F1731" s="111" t="s">
        <v>46</v>
      </c>
      <c r="G1731" s="112" t="s">
        <v>46</v>
      </c>
      <c r="H1731" s="113">
        <v>0</v>
      </c>
      <c r="I1731" s="113">
        <v>0</v>
      </c>
      <c r="J1731" s="112" t="s">
        <v>6813</v>
      </c>
      <c r="K1731" s="114">
        <v>1</v>
      </c>
      <c r="L1731" s="114" t="s">
        <v>5134</v>
      </c>
      <c r="M1731" s="111" t="s">
        <v>2641</v>
      </c>
      <c r="N1731" s="115">
        <v>0</v>
      </c>
      <c r="O1731" s="115">
        <v>0</v>
      </c>
      <c r="P1731" s="115">
        <v>0</v>
      </c>
      <c r="Q1731" s="111" t="s">
        <v>46</v>
      </c>
      <c r="R1731" s="111" t="s">
        <v>46</v>
      </c>
      <c r="S1731" s="111" t="s">
        <v>46</v>
      </c>
      <c r="T1731" s="111" t="s">
        <v>7180</v>
      </c>
      <c r="U1731" s="116">
        <f>+IF(LEN(L4T_30[[#This Row],[KOD]])=1,1,IF(LEN(L4T_30[[#This Row],[KOD]])=8,2,IF(LEN(L4T_30[[#This Row],[KOD]])=15,3,4)))</f>
        <v>4</v>
      </c>
    </row>
    <row r="1732" spans="2:21">
      <c r="B1732" s="109" t="s">
        <v>7181</v>
      </c>
      <c r="C1732" s="110" t="s">
        <v>7182</v>
      </c>
      <c r="D1732" s="111" t="s">
        <v>2979</v>
      </c>
      <c r="E1732" s="112" t="s">
        <v>46</v>
      </c>
      <c r="F1732" s="111" t="s">
        <v>46</v>
      </c>
      <c r="G1732" s="112" t="s">
        <v>46</v>
      </c>
      <c r="H1732" s="113">
        <v>0</v>
      </c>
      <c r="I1732" s="113">
        <v>0</v>
      </c>
      <c r="J1732" s="112" t="s">
        <v>6813</v>
      </c>
      <c r="K1732" s="114">
        <v>1</v>
      </c>
      <c r="L1732" s="114" t="s">
        <v>5134</v>
      </c>
      <c r="M1732" s="111" t="s">
        <v>2641</v>
      </c>
      <c r="N1732" s="115">
        <v>0</v>
      </c>
      <c r="O1732" s="115">
        <v>0</v>
      </c>
      <c r="P1732" s="115">
        <v>0</v>
      </c>
      <c r="Q1732" s="111" t="s">
        <v>46</v>
      </c>
      <c r="R1732" s="111" t="s">
        <v>46</v>
      </c>
      <c r="S1732" s="111" t="s">
        <v>46</v>
      </c>
      <c r="T1732" s="111" t="s">
        <v>5258</v>
      </c>
      <c r="U1732" s="116">
        <f>+IF(LEN(L4T_30[[#This Row],[KOD]])=1,1,IF(LEN(L4T_30[[#This Row],[KOD]])=8,2,IF(LEN(L4T_30[[#This Row],[KOD]])=15,3,4)))</f>
        <v>4</v>
      </c>
    </row>
    <row r="1733" spans="2:21">
      <c r="B1733" s="109" t="s">
        <v>7183</v>
      </c>
      <c r="C1733" s="110" t="s">
        <v>7184</v>
      </c>
      <c r="D1733" s="111" t="s">
        <v>2913</v>
      </c>
      <c r="E1733" s="112" t="s">
        <v>46</v>
      </c>
      <c r="F1733" s="111" t="s">
        <v>46</v>
      </c>
      <c r="G1733" s="112" t="s">
        <v>46</v>
      </c>
      <c r="H1733" s="113">
        <v>0</v>
      </c>
      <c r="I1733" s="113">
        <v>0</v>
      </c>
      <c r="J1733" s="112" t="s">
        <v>6813</v>
      </c>
      <c r="K1733" s="114">
        <v>1</v>
      </c>
      <c r="L1733" s="114" t="s">
        <v>5134</v>
      </c>
      <c r="M1733" s="111" t="s">
        <v>2641</v>
      </c>
      <c r="N1733" s="115">
        <v>0</v>
      </c>
      <c r="O1733" s="115">
        <v>0</v>
      </c>
      <c r="P1733" s="115">
        <v>0</v>
      </c>
      <c r="Q1733" s="111" t="s">
        <v>46</v>
      </c>
      <c r="R1733" s="111" t="s">
        <v>46</v>
      </c>
      <c r="S1733" s="111" t="s">
        <v>46</v>
      </c>
      <c r="T1733" s="111" t="s">
        <v>5293</v>
      </c>
      <c r="U1733" s="116">
        <f>+IF(LEN(L4T_30[[#This Row],[KOD]])=1,1,IF(LEN(L4T_30[[#This Row],[KOD]])=8,2,IF(LEN(L4T_30[[#This Row],[KOD]])=15,3,4)))</f>
        <v>4</v>
      </c>
    </row>
    <row r="1734" spans="2:21">
      <c r="B1734" s="109" t="s">
        <v>7185</v>
      </c>
      <c r="C1734" s="110" t="s">
        <v>7186</v>
      </c>
      <c r="D1734" s="111" t="s">
        <v>2979</v>
      </c>
      <c r="E1734" s="112" t="s">
        <v>46</v>
      </c>
      <c r="F1734" s="111" t="s">
        <v>46</v>
      </c>
      <c r="G1734" s="112" t="s">
        <v>46</v>
      </c>
      <c r="H1734" s="113">
        <v>0</v>
      </c>
      <c r="I1734" s="113">
        <v>0</v>
      </c>
      <c r="J1734" s="112" t="s">
        <v>6813</v>
      </c>
      <c r="K1734" s="114">
        <v>1</v>
      </c>
      <c r="L1734" s="114" t="s">
        <v>5134</v>
      </c>
      <c r="M1734" s="111" t="s">
        <v>2641</v>
      </c>
      <c r="N1734" s="115">
        <v>0</v>
      </c>
      <c r="O1734" s="115">
        <v>0</v>
      </c>
      <c r="P1734" s="115">
        <v>0</v>
      </c>
      <c r="Q1734" s="111" t="s">
        <v>46</v>
      </c>
      <c r="R1734" s="111" t="s">
        <v>46</v>
      </c>
      <c r="S1734" s="111" t="s">
        <v>46</v>
      </c>
      <c r="T1734" s="111" t="s">
        <v>5298</v>
      </c>
      <c r="U1734" s="116">
        <f>+IF(LEN(L4T_30[[#This Row],[KOD]])=1,1,IF(LEN(L4T_30[[#This Row],[KOD]])=8,2,IF(LEN(L4T_30[[#This Row],[KOD]])=15,3,4)))</f>
        <v>4</v>
      </c>
    </row>
    <row r="1735" spans="2:21">
      <c r="B1735" s="109" t="s">
        <v>7187</v>
      </c>
      <c r="C1735" s="110" t="s">
        <v>7188</v>
      </c>
      <c r="D1735" s="111" t="s">
        <v>2979</v>
      </c>
      <c r="E1735" s="112" t="s">
        <v>46</v>
      </c>
      <c r="F1735" s="111" t="s">
        <v>46</v>
      </c>
      <c r="G1735" s="112" t="s">
        <v>46</v>
      </c>
      <c r="H1735" s="113">
        <v>0</v>
      </c>
      <c r="I1735" s="113">
        <v>0</v>
      </c>
      <c r="J1735" s="112" t="s">
        <v>6813</v>
      </c>
      <c r="K1735" s="114">
        <v>1</v>
      </c>
      <c r="L1735" s="114" t="s">
        <v>5134</v>
      </c>
      <c r="M1735" s="111" t="s">
        <v>2641</v>
      </c>
      <c r="N1735" s="115">
        <v>0</v>
      </c>
      <c r="O1735" s="115">
        <v>0</v>
      </c>
      <c r="P1735" s="115">
        <v>0</v>
      </c>
      <c r="Q1735" s="111" t="s">
        <v>46</v>
      </c>
      <c r="R1735" s="111" t="s">
        <v>46</v>
      </c>
      <c r="S1735" s="111" t="s">
        <v>46</v>
      </c>
      <c r="T1735" s="111" t="s">
        <v>5930</v>
      </c>
      <c r="U1735" s="116">
        <f>+IF(LEN(L4T_30[[#This Row],[KOD]])=1,1,IF(LEN(L4T_30[[#This Row],[KOD]])=8,2,IF(LEN(L4T_30[[#This Row],[KOD]])=15,3,4)))</f>
        <v>4</v>
      </c>
    </row>
    <row r="1736" spans="2:21">
      <c r="B1736" s="109" t="s">
        <v>7189</v>
      </c>
      <c r="C1736" s="110" t="s">
        <v>7190</v>
      </c>
      <c r="D1736" s="111" t="s">
        <v>2979</v>
      </c>
      <c r="E1736" s="112" t="s">
        <v>46</v>
      </c>
      <c r="F1736" s="111" t="s">
        <v>46</v>
      </c>
      <c r="G1736" s="112" t="s">
        <v>46</v>
      </c>
      <c r="H1736" s="113">
        <v>0</v>
      </c>
      <c r="I1736" s="113">
        <v>0</v>
      </c>
      <c r="J1736" s="112" t="s">
        <v>6813</v>
      </c>
      <c r="K1736" s="114">
        <v>1</v>
      </c>
      <c r="L1736" s="114" t="s">
        <v>5134</v>
      </c>
      <c r="M1736" s="111" t="s">
        <v>2641</v>
      </c>
      <c r="N1736" s="115">
        <v>0</v>
      </c>
      <c r="O1736" s="115">
        <v>0</v>
      </c>
      <c r="P1736" s="115">
        <v>0</v>
      </c>
      <c r="Q1736" s="111" t="s">
        <v>46</v>
      </c>
      <c r="R1736" s="111" t="s">
        <v>46</v>
      </c>
      <c r="S1736" s="111" t="s">
        <v>46</v>
      </c>
      <c r="T1736" s="111" t="s">
        <v>5960</v>
      </c>
      <c r="U1736" s="116">
        <f>+IF(LEN(L4T_30[[#This Row],[KOD]])=1,1,IF(LEN(L4T_30[[#This Row],[KOD]])=8,2,IF(LEN(L4T_30[[#This Row],[KOD]])=15,3,4)))</f>
        <v>4</v>
      </c>
    </row>
    <row r="1737" spans="2:21">
      <c r="B1737" s="109" t="s">
        <v>7191</v>
      </c>
      <c r="C1737" s="110" t="s">
        <v>7192</v>
      </c>
      <c r="D1737" s="111" t="s">
        <v>2979</v>
      </c>
      <c r="E1737" s="112" t="s">
        <v>46</v>
      </c>
      <c r="F1737" s="111" t="s">
        <v>46</v>
      </c>
      <c r="G1737" s="112" t="s">
        <v>46</v>
      </c>
      <c r="H1737" s="113">
        <v>0</v>
      </c>
      <c r="I1737" s="113">
        <v>0</v>
      </c>
      <c r="J1737" s="112" t="s">
        <v>6813</v>
      </c>
      <c r="K1737" s="114">
        <v>1</v>
      </c>
      <c r="L1737" s="114" t="s">
        <v>5134</v>
      </c>
      <c r="M1737" s="111" t="s">
        <v>2641</v>
      </c>
      <c r="N1737" s="115">
        <v>0</v>
      </c>
      <c r="O1737" s="115">
        <v>0</v>
      </c>
      <c r="P1737" s="115">
        <v>0</v>
      </c>
      <c r="Q1737" s="111" t="s">
        <v>46</v>
      </c>
      <c r="R1737" s="111" t="s">
        <v>46</v>
      </c>
      <c r="S1737" s="111" t="s">
        <v>46</v>
      </c>
      <c r="T1737" s="111" t="s">
        <v>5935</v>
      </c>
      <c r="U1737" s="116">
        <f>+IF(LEN(L4T_30[[#This Row],[KOD]])=1,1,IF(LEN(L4T_30[[#This Row],[KOD]])=8,2,IF(LEN(L4T_30[[#This Row],[KOD]])=15,3,4)))</f>
        <v>4</v>
      </c>
    </row>
    <row r="1738" spans="2:21">
      <c r="B1738" s="109" t="s">
        <v>7193</v>
      </c>
      <c r="C1738" s="110" t="s">
        <v>7194</v>
      </c>
      <c r="D1738" s="111" t="s">
        <v>7195</v>
      </c>
      <c r="E1738" s="112" t="s">
        <v>46</v>
      </c>
      <c r="F1738" s="111" t="s">
        <v>46</v>
      </c>
      <c r="G1738" s="112" t="s">
        <v>46</v>
      </c>
      <c r="H1738" s="113">
        <v>0</v>
      </c>
      <c r="I1738" s="113">
        <v>0</v>
      </c>
      <c r="J1738" s="112" t="s">
        <v>6813</v>
      </c>
      <c r="K1738" s="114">
        <v>1</v>
      </c>
      <c r="L1738" s="114" t="s">
        <v>5134</v>
      </c>
      <c r="M1738" s="111" t="s">
        <v>2641</v>
      </c>
      <c r="N1738" s="115">
        <v>0</v>
      </c>
      <c r="O1738" s="115">
        <v>0</v>
      </c>
      <c r="P1738" s="115">
        <v>0</v>
      </c>
      <c r="Q1738" s="111" t="s">
        <v>46</v>
      </c>
      <c r="R1738" s="111" t="s">
        <v>46</v>
      </c>
      <c r="S1738" s="111" t="s">
        <v>46</v>
      </c>
      <c r="T1738" s="111" t="s">
        <v>5938</v>
      </c>
      <c r="U1738" s="116">
        <f>+IF(LEN(L4T_30[[#This Row],[KOD]])=1,1,IF(LEN(L4T_30[[#This Row],[KOD]])=8,2,IF(LEN(L4T_30[[#This Row],[KOD]])=15,3,4)))</f>
        <v>4</v>
      </c>
    </row>
    <row r="1739" spans="2:21">
      <c r="B1739" s="109" t="s">
        <v>7196</v>
      </c>
      <c r="C1739" s="110" t="s">
        <v>7197</v>
      </c>
      <c r="D1739" s="111" t="s">
        <v>7195</v>
      </c>
      <c r="E1739" s="112" t="s">
        <v>46</v>
      </c>
      <c r="F1739" s="111" t="s">
        <v>46</v>
      </c>
      <c r="G1739" s="112" t="s">
        <v>46</v>
      </c>
      <c r="H1739" s="113">
        <v>0</v>
      </c>
      <c r="I1739" s="113">
        <v>0</v>
      </c>
      <c r="J1739" s="112" t="s">
        <v>6813</v>
      </c>
      <c r="K1739" s="114">
        <v>1</v>
      </c>
      <c r="L1739" s="114" t="s">
        <v>5134</v>
      </c>
      <c r="M1739" s="111" t="s">
        <v>2641</v>
      </c>
      <c r="N1739" s="115">
        <v>0</v>
      </c>
      <c r="O1739" s="115">
        <v>0</v>
      </c>
      <c r="P1739" s="115">
        <v>0</v>
      </c>
      <c r="Q1739" s="111" t="s">
        <v>46</v>
      </c>
      <c r="R1739" s="111" t="s">
        <v>46</v>
      </c>
      <c r="S1739" s="111" t="s">
        <v>46</v>
      </c>
      <c r="T1739" s="111" t="s">
        <v>7198</v>
      </c>
      <c r="U1739" s="116">
        <f>+IF(LEN(L4T_30[[#This Row],[KOD]])=1,1,IF(LEN(L4T_30[[#This Row],[KOD]])=8,2,IF(LEN(L4T_30[[#This Row],[KOD]])=15,3,4)))</f>
        <v>4</v>
      </c>
    </row>
    <row r="1740" spans="2:21">
      <c r="B1740" s="109" t="s">
        <v>7199</v>
      </c>
      <c r="C1740" s="110" t="s">
        <v>7200</v>
      </c>
      <c r="D1740" s="111" t="s">
        <v>2979</v>
      </c>
      <c r="E1740" s="112" t="s">
        <v>46</v>
      </c>
      <c r="F1740" s="111" t="s">
        <v>46</v>
      </c>
      <c r="G1740" s="112" t="s">
        <v>46</v>
      </c>
      <c r="H1740" s="113">
        <v>0</v>
      </c>
      <c r="I1740" s="113">
        <v>0</v>
      </c>
      <c r="J1740" s="112" t="s">
        <v>6813</v>
      </c>
      <c r="K1740" s="114">
        <v>1</v>
      </c>
      <c r="L1740" s="114" t="s">
        <v>5134</v>
      </c>
      <c r="M1740" s="111" t="s">
        <v>2641</v>
      </c>
      <c r="N1740" s="115">
        <v>0</v>
      </c>
      <c r="O1740" s="115">
        <v>0</v>
      </c>
      <c r="P1740" s="115">
        <v>0</v>
      </c>
      <c r="Q1740" s="111" t="s">
        <v>46</v>
      </c>
      <c r="R1740" s="111" t="s">
        <v>46</v>
      </c>
      <c r="S1740" s="111" t="s">
        <v>46</v>
      </c>
      <c r="T1740" s="111" t="s">
        <v>7201</v>
      </c>
      <c r="U1740" s="116">
        <f>+IF(LEN(L4T_30[[#This Row],[KOD]])=1,1,IF(LEN(L4T_30[[#This Row],[KOD]])=8,2,IF(LEN(L4T_30[[#This Row],[KOD]])=15,3,4)))</f>
        <v>4</v>
      </c>
    </row>
    <row r="1741" spans="2:21">
      <c r="B1741" s="109" t="s">
        <v>7202</v>
      </c>
      <c r="C1741" s="110" t="s">
        <v>7203</v>
      </c>
      <c r="D1741" s="111" t="s">
        <v>2979</v>
      </c>
      <c r="E1741" s="112" t="s">
        <v>46</v>
      </c>
      <c r="F1741" s="111" t="s">
        <v>46</v>
      </c>
      <c r="G1741" s="112" t="s">
        <v>46</v>
      </c>
      <c r="H1741" s="113">
        <v>0</v>
      </c>
      <c r="I1741" s="113">
        <v>0</v>
      </c>
      <c r="J1741" s="112" t="s">
        <v>6813</v>
      </c>
      <c r="K1741" s="114">
        <v>1</v>
      </c>
      <c r="L1741" s="114" t="s">
        <v>5134</v>
      </c>
      <c r="M1741" s="111" t="s">
        <v>2641</v>
      </c>
      <c r="N1741" s="115">
        <v>0</v>
      </c>
      <c r="O1741" s="115">
        <v>0</v>
      </c>
      <c r="P1741" s="115">
        <v>0</v>
      </c>
      <c r="Q1741" s="111" t="s">
        <v>46</v>
      </c>
      <c r="R1741" s="111" t="s">
        <v>46</v>
      </c>
      <c r="S1741" s="111" t="s">
        <v>46</v>
      </c>
      <c r="T1741" s="111" t="s">
        <v>7204</v>
      </c>
      <c r="U1741" s="116">
        <f>+IF(LEN(L4T_30[[#This Row],[KOD]])=1,1,IF(LEN(L4T_30[[#This Row],[KOD]])=8,2,IF(LEN(L4T_30[[#This Row],[KOD]])=15,3,4)))</f>
        <v>4</v>
      </c>
    </row>
    <row r="1742" spans="2:21">
      <c r="B1742" s="109" t="s">
        <v>7205</v>
      </c>
      <c r="C1742" s="110" t="s">
        <v>7206</v>
      </c>
      <c r="D1742" s="111" t="s">
        <v>7195</v>
      </c>
      <c r="E1742" s="112" t="s">
        <v>46</v>
      </c>
      <c r="F1742" s="111" t="s">
        <v>46</v>
      </c>
      <c r="G1742" s="112" t="s">
        <v>46</v>
      </c>
      <c r="H1742" s="113">
        <v>0</v>
      </c>
      <c r="I1742" s="113">
        <v>0</v>
      </c>
      <c r="J1742" s="112" t="s">
        <v>6813</v>
      </c>
      <c r="K1742" s="114">
        <v>1</v>
      </c>
      <c r="L1742" s="114" t="s">
        <v>5134</v>
      </c>
      <c r="M1742" s="111" t="s">
        <v>2641</v>
      </c>
      <c r="N1742" s="115">
        <v>0</v>
      </c>
      <c r="O1742" s="115">
        <v>0</v>
      </c>
      <c r="P1742" s="115">
        <v>0</v>
      </c>
      <c r="Q1742" s="111" t="s">
        <v>46</v>
      </c>
      <c r="R1742" s="111" t="s">
        <v>46</v>
      </c>
      <c r="S1742" s="111" t="s">
        <v>46</v>
      </c>
      <c r="T1742" s="111" t="s">
        <v>7207</v>
      </c>
      <c r="U1742" s="116">
        <f>+IF(LEN(L4T_30[[#This Row],[KOD]])=1,1,IF(LEN(L4T_30[[#This Row],[KOD]])=8,2,IF(LEN(L4T_30[[#This Row],[KOD]])=15,3,4)))</f>
        <v>4</v>
      </c>
    </row>
    <row r="1743" spans="2:21">
      <c r="B1743" s="109" t="s">
        <v>7208</v>
      </c>
      <c r="C1743" s="110" t="s">
        <v>7209</v>
      </c>
      <c r="D1743" s="111" t="s">
        <v>2979</v>
      </c>
      <c r="E1743" s="112" t="s">
        <v>46</v>
      </c>
      <c r="F1743" s="111" t="s">
        <v>46</v>
      </c>
      <c r="G1743" s="112" t="s">
        <v>46</v>
      </c>
      <c r="H1743" s="113">
        <v>0</v>
      </c>
      <c r="I1743" s="113">
        <v>0</v>
      </c>
      <c r="J1743" s="112" t="s">
        <v>6813</v>
      </c>
      <c r="K1743" s="114">
        <v>1</v>
      </c>
      <c r="L1743" s="114" t="s">
        <v>5134</v>
      </c>
      <c r="M1743" s="111" t="s">
        <v>2641</v>
      </c>
      <c r="N1743" s="115">
        <v>0</v>
      </c>
      <c r="O1743" s="115">
        <v>0</v>
      </c>
      <c r="P1743" s="115">
        <v>0</v>
      </c>
      <c r="Q1743" s="111" t="s">
        <v>46</v>
      </c>
      <c r="R1743" s="111" t="s">
        <v>46</v>
      </c>
      <c r="S1743" s="111" t="s">
        <v>46</v>
      </c>
      <c r="T1743" s="111" t="s">
        <v>5334</v>
      </c>
      <c r="U1743" s="116">
        <f>+IF(LEN(L4T_30[[#This Row],[KOD]])=1,1,IF(LEN(L4T_30[[#This Row],[KOD]])=8,2,IF(LEN(L4T_30[[#This Row],[KOD]])=15,3,4)))</f>
        <v>4</v>
      </c>
    </row>
    <row r="1744" spans="2:21">
      <c r="B1744" s="109" t="s">
        <v>7210</v>
      </c>
      <c r="C1744" s="110" t="s">
        <v>7211</v>
      </c>
      <c r="D1744" s="111" t="s">
        <v>2979</v>
      </c>
      <c r="E1744" s="112" t="s">
        <v>46</v>
      </c>
      <c r="F1744" s="111" t="s">
        <v>46</v>
      </c>
      <c r="G1744" s="112" t="s">
        <v>46</v>
      </c>
      <c r="H1744" s="113">
        <v>0</v>
      </c>
      <c r="I1744" s="113">
        <v>0</v>
      </c>
      <c r="J1744" s="112" t="s">
        <v>6813</v>
      </c>
      <c r="K1744" s="114">
        <v>1</v>
      </c>
      <c r="L1744" s="114" t="s">
        <v>5134</v>
      </c>
      <c r="M1744" s="111" t="s">
        <v>2641</v>
      </c>
      <c r="N1744" s="115">
        <v>0</v>
      </c>
      <c r="O1744" s="115">
        <v>0</v>
      </c>
      <c r="P1744" s="115">
        <v>0</v>
      </c>
      <c r="Q1744" s="111" t="s">
        <v>46</v>
      </c>
      <c r="R1744" s="111" t="s">
        <v>46</v>
      </c>
      <c r="S1744" s="111" t="s">
        <v>46</v>
      </c>
      <c r="T1744" s="111" t="s">
        <v>5282</v>
      </c>
      <c r="U1744" s="116">
        <f>+IF(LEN(L4T_30[[#This Row],[KOD]])=1,1,IF(LEN(L4T_30[[#This Row],[KOD]])=8,2,IF(LEN(L4T_30[[#This Row],[KOD]])=15,3,4)))</f>
        <v>4</v>
      </c>
    </row>
    <row r="1745" spans="2:21">
      <c r="B1745" s="109" t="s">
        <v>7212</v>
      </c>
      <c r="C1745" s="110" t="s">
        <v>7213</v>
      </c>
      <c r="D1745" s="111" t="s">
        <v>2979</v>
      </c>
      <c r="E1745" s="112" t="s">
        <v>46</v>
      </c>
      <c r="F1745" s="111" t="s">
        <v>46</v>
      </c>
      <c r="G1745" s="112" t="s">
        <v>46</v>
      </c>
      <c r="H1745" s="113">
        <v>0</v>
      </c>
      <c r="I1745" s="113">
        <v>0</v>
      </c>
      <c r="J1745" s="112" t="s">
        <v>6813</v>
      </c>
      <c r="K1745" s="114">
        <v>1</v>
      </c>
      <c r="L1745" s="114" t="s">
        <v>5134</v>
      </c>
      <c r="M1745" s="111" t="s">
        <v>2641</v>
      </c>
      <c r="N1745" s="115">
        <v>0</v>
      </c>
      <c r="O1745" s="115">
        <v>0</v>
      </c>
      <c r="P1745" s="115">
        <v>0</v>
      </c>
      <c r="Q1745" s="111" t="s">
        <v>46</v>
      </c>
      <c r="R1745" s="111" t="s">
        <v>46</v>
      </c>
      <c r="S1745" s="111" t="s">
        <v>46</v>
      </c>
      <c r="T1745" s="111" t="s">
        <v>5578</v>
      </c>
      <c r="U1745" s="116">
        <f>+IF(LEN(L4T_30[[#This Row],[KOD]])=1,1,IF(LEN(L4T_30[[#This Row],[KOD]])=8,2,IF(LEN(L4T_30[[#This Row],[KOD]])=15,3,4)))</f>
        <v>4</v>
      </c>
    </row>
    <row r="1746" spans="2:21">
      <c r="B1746" s="109" t="s">
        <v>7214</v>
      </c>
      <c r="C1746" s="110" t="s">
        <v>7215</v>
      </c>
      <c r="D1746" s="111" t="s">
        <v>6462</v>
      </c>
      <c r="E1746" s="112" t="s">
        <v>46</v>
      </c>
      <c r="F1746" s="111" t="s">
        <v>46</v>
      </c>
      <c r="G1746" s="112" t="s">
        <v>46</v>
      </c>
      <c r="H1746" s="113">
        <v>0</v>
      </c>
      <c r="I1746" s="113">
        <v>0</v>
      </c>
      <c r="J1746" s="112" t="s">
        <v>6813</v>
      </c>
      <c r="K1746" s="114">
        <v>1</v>
      </c>
      <c r="L1746" s="114" t="s">
        <v>5134</v>
      </c>
      <c r="M1746" s="111" t="s">
        <v>2641</v>
      </c>
      <c r="N1746" s="115">
        <v>0</v>
      </c>
      <c r="O1746" s="115">
        <v>0</v>
      </c>
      <c r="P1746" s="115">
        <v>0</v>
      </c>
      <c r="Q1746" s="111" t="s">
        <v>46</v>
      </c>
      <c r="R1746" s="111" t="s">
        <v>46</v>
      </c>
      <c r="S1746" s="111" t="s">
        <v>46</v>
      </c>
      <c r="T1746" s="111" t="s">
        <v>5581</v>
      </c>
      <c r="U1746" s="116">
        <f>+IF(LEN(L4T_30[[#This Row],[KOD]])=1,1,IF(LEN(L4T_30[[#This Row],[KOD]])=8,2,IF(LEN(L4T_30[[#This Row],[KOD]])=15,3,4)))</f>
        <v>4</v>
      </c>
    </row>
    <row r="1747" spans="2:21">
      <c r="B1747" s="109" t="s">
        <v>7216</v>
      </c>
      <c r="C1747" s="110" t="s">
        <v>7217</v>
      </c>
      <c r="D1747" s="111" t="s">
        <v>2979</v>
      </c>
      <c r="E1747" s="112" t="s">
        <v>46</v>
      </c>
      <c r="F1747" s="111" t="s">
        <v>46</v>
      </c>
      <c r="G1747" s="112" t="s">
        <v>46</v>
      </c>
      <c r="H1747" s="113">
        <v>0</v>
      </c>
      <c r="I1747" s="113">
        <v>0</v>
      </c>
      <c r="J1747" s="112" t="s">
        <v>6813</v>
      </c>
      <c r="K1747" s="114">
        <v>1</v>
      </c>
      <c r="L1747" s="114" t="s">
        <v>5134</v>
      </c>
      <c r="M1747" s="111" t="s">
        <v>2641</v>
      </c>
      <c r="N1747" s="115">
        <v>0</v>
      </c>
      <c r="O1747" s="115">
        <v>0</v>
      </c>
      <c r="P1747" s="115">
        <v>0</v>
      </c>
      <c r="Q1747" s="111" t="s">
        <v>46</v>
      </c>
      <c r="R1747" s="111" t="s">
        <v>46</v>
      </c>
      <c r="S1747" s="111" t="s">
        <v>46</v>
      </c>
      <c r="T1747" s="111" t="s">
        <v>5584</v>
      </c>
      <c r="U1747" s="116">
        <f>+IF(LEN(L4T_30[[#This Row],[KOD]])=1,1,IF(LEN(L4T_30[[#This Row],[KOD]])=8,2,IF(LEN(L4T_30[[#This Row],[KOD]])=15,3,4)))</f>
        <v>4</v>
      </c>
    </row>
    <row r="1748" spans="2:21">
      <c r="B1748" s="109" t="s">
        <v>7218</v>
      </c>
      <c r="C1748" s="110" t="s">
        <v>7219</v>
      </c>
      <c r="D1748" s="111" t="s">
        <v>2979</v>
      </c>
      <c r="E1748" s="112" t="s">
        <v>46</v>
      </c>
      <c r="F1748" s="111" t="s">
        <v>46</v>
      </c>
      <c r="G1748" s="112" t="s">
        <v>46</v>
      </c>
      <c r="H1748" s="113">
        <v>0</v>
      </c>
      <c r="I1748" s="113">
        <v>0</v>
      </c>
      <c r="J1748" s="112" t="s">
        <v>6813</v>
      </c>
      <c r="K1748" s="114">
        <v>1</v>
      </c>
      <c r="L1748" s="114" t="s">
        <v>5134</v>
      </c>
      <c r="M1748" s="111" t="s">
        <v>2641</v>
      </c>
      <c r="N1748" s="115">
        <v>0</v>
      </c>
      <c r="O1748" s="115">
        <v>0</v>
      </c>
      <c r="P1748" s="115">
        <v>0</v>
      </c>
      <c r="Q1748" s="111" t="s">
        <v>46</v>
      </c>
      <c r="R1748" s="111" t="s">
        <v>46</v>
      </c>
      <c r="S1748" s="111" t="s">
        <v>46</v>
      </c>
      <c r="T1748" s="111" t="s">
        <v>5587</v>
      </c>
      <c r="U1748" s="116">
        <f>+IF(LEN(L4T_30[[#This Row],[KOD]])=1,1,IF(LEN(L4T_30[[#This Row],[KOD]])=8,2,IF(LEN(L4T_30[[#This Row],[KOD]])=15,3,4)))</f>
        <v>4</v>
      </c>
    </row>
    <row r="1749" spans="2:21">
      <c r="B1749" s="109" t="s">
        <v>7220</v>
      </c>
      <c r="C1749" s="110" t="s">
        <v>7221</v>
      </c>
      <c r="D1749" s="111" t="s">
        <v>2913</v>
      </c>
      <c r="E1749" s="112" t="s">
        <v>46</v>
      </c>
      <c r="F1749" s="111" t="s">
        <v>46</v>
      </c>
      <c r="G1749" s="112" t="s">
        <v>46</v>
      </c>
      <c r="H1749" s="113">
        <v>0</v>
      </c>
      <c r="I1749" s="113">
        <v>0</v>
      </c>
      <c r="J1749" s="112" t="s">
        <v>6813</v>
      </c>
      <c r="K1749" s="114">
        <v>1</v>
      </c>
      <c r="L1749" s="114" t="s">
        <v>5134</v>
      </c>
      <c r="M1749" s="111" t="s">
        <v>2641</v>
      </c>
      <c r="N1749" s="115">
        <v>0</v>
      </c>
      <c r="O1749" s="115">
        <v>0</v>
      </c>
      <c r="P1749" s="115">
        <v>0</v>
      </c>
      <c r="Q1749" s="111" t="s">
        <v>46</v>
      </c>
      <c r="R1749" s="111" t="s">
        <v>46</v>
      </c>
      <c r="S1749" s="111" t="s">
        <v>46</v>
      </c>
      <c r="T1749" s="111" t="s">
        <v>5337</v>
      </c>
      <c r="U1749" s="116">
        <f>+IF(LEN(L4T_30[[#This Row],[KOD]])=1,1,IF(LEN(L4T_30[[#This Row],[KOD]])=8,2,IF(LEN(L4T_30[[#This Row],[KOD]])=15,3,4)))</f>
        <v>4</v>
      </c>
    </row>
    <row r="1750" spans="2:21">
      <c r="B1750" s="109" t="s">
        <v>7222</v>
      </c>
      <c r="C1750" s="110" t="s">
        <v>7630</v>
      </c>
      <c r="D1750" s="111" t="s">
        <v>2913</v>
      </c>
      <c r="E1750" s="112" t="s">
        <v>46</v>
      </c>
      <c r="F1750" s="111" t="s">
        <v>46</v>
      </c>
      <c r="G1750" s="112" t="s">
        <v>46</v>
      </c>
      <c r="H1750" s="113">
        <v>0</v>
      </c>
      <c r="I1750" s="113">
        <v>0</v>
      </c>
      <c r="J1750" s="112" t="s">
        <v>6813</v>
      </c>
      <c r="K1750" s="114">
        <v>1</v>
      </c>
      <c r="L1750" s="114" t="s">
        <v>5134</v>
      </c>
      <c r="M1750" s="111" t="s">
        <v>2641</v>
      </c>
      <c r="N1750" s="115">
        <v>0</v>
      </c>
      <c r="O1750" s="115">
        <v>0</v>
      </c>
      <c r="P1750" s="115">
        <v>0</v>
      </c>
      <c r="Q1750" s="111" t="s">
        <v>46</v>
      </c>
      <c r="R1750" s="111" t="s">
        <v>46</v>
      </c>
      <c r="S1750" s="111" t="s">
        <v>46</v>
      </c>
      <c r="T1750" s="111" t="s">
        <v>5917</v>
      </c>
      <c r="U1750" s="116">
        <f>+IF(LEN(L4T_30[[#This Row],[KOD]])=1,1,IF(LEN(L4T_30[[#This Row],[KOD]])=8,2,IF(LEN(L4T_30[[#This Row],[KOD]])=15,3,4)))</f>
        <v>4</v>
      </c>
    </row>
    <row r="1751" spans="2:21">
      <c r="B1751" s="109" t="s">
        <v>7223</v>
      </c>
      <c r="C1751" s="110" t="s">
        <v>7631</v>
      </c>
      <c r="D1751" s="111" t="s">
        <v>2913</v>
      </c>
      <c r="E1751" s="112" t="s">
        <v>46</v>
      </c>
      <c r="F1751" s="111" t="s">
        <v>46</v>
      </c>
      <c r="G1751" s="112" t="s">
        <v>46</v>
      </c>
      <c r="H1751" s="113">
        <v>0</v>
      </c>
      <c r="I1751" s="113">
        <v>0</v>
      </c>
      <c r="J1751" s="112" t="s">
        <v>6813</v>
      </c>
      <c r="K1751" s="114">
        <v>1</v>
      </c>
      <c r="L1751" s="114" t="s">
        <v>5134</v>
      </c>
      <c r="M1751" s="111" t="s">
        <v>2641</v>
      </c>
      <c r="N1751" s="115">
        <v>0</v>
      </c>
      <c r="O1751" s="115">
        <v>0</v>
      </c>
      <c r="P1751" s="115">
        <v>0</v>
      </c>
      <c r="Q1751" s="111" t="s">
        <v>46</v>
      </c>
      <c r="R1751" s="111" t="s">
        <v>46</v>
      </c>
      <c r="S1751" s="111" t="s">
        <v>46</v>
      </c>
      <c r="T1751" s="111" t="s">
        <v>5919</v>
      </c>
      <c r="U1751" s="116">
        <f>+IF(LEN(L4T_30[[#This Row],[KOD]])=1,1,IF(LEN(L4T_30[[#This Row],[KOD]])=8,2,IF(LEN(L4T_30[[#This Row],[KOD]])=15,3,4)))</f>
        <v>4</v>
      </c>
    </row>
    <row r="1752" spans="2:21">
      <c r="B1752" s="104" t="s">
        <v>7224</v>
      </c>
      <c r="C1752" s="41" t="s">
        <v>7225</v>
      </c>
      <c r="D1752" s="43" t="s">
        <v>46</v>
      </c>
      <c r="E1752" s="105" t="s">
        <v>46</v>
      </c>
      <c r="F1752" s="43" t="s">
        <v>46</v>
      </c>
      <c r="G1752" s="105" t="s">
        <v>46</v>
      </c>
      <c r="H1752" s="45">
        <v>0</v>
      </c>
      <c r="I1752" s="45">
        <v>0</v>
      </c>
      <c r="J1752" s="105" t="s">
        <v>46</v>
      </c>
      <c r="K1752" s="106">
        <v>0</v>
      </c>
      <c r="L1752" s="106" t="s">
        <v>46</v>
      </c>
      <c r="M1752" s="43" t="s">
        <v>46</v>
      </c>
      <c r="N1752" s="107">
        <v>0</v>
      </c>
      <c r="O1752" s="107">
        <v>0</v>
      </c>
      <c r="P1752" s="107">
        <v>0</v>
      </c>
      <c r="Q1752" s="43" t="s">
        <v>46</v>
      </c>
      <c r="R1752" s="43" t="s">
        <v>46</v>
      </c>
      <c r="S1752" s="43" t="s">
        <v>7226</v>
      </c>
      <c r="T1752" s="43" t="s">
        <v>46</v>
      </c>
      <c r="U1752" s="108">
        <f>+IF(LEN(L4T_30[[#This Row],[KOD]])=1,1,IF(LEN(L4T_30[[#This Row],[KOD]])=8,2,IF(LEN(L4T_30[[#This Row],[KOD]])=15,3,4)))</f>
        <v>3</v>
      </c>
    </row>
    <row r="1753" spans="2:21">
      <c r="B1753" s="109" t="s">
        <v>7227</v>
      </c>
      <c r="C1753" s="110" t="s">
        <v>7175</v>
      </c>
      <c r="D1753" s="111" t="s">
        <v>2979</v>
      </c>
      <c r="E1753" s="112" t="s">
        <v>46</v>
      </c>
      <c r="F1753" s="111" t="s">
        <v>46</v>
      </c>
      <c r="G1753" s="112" t="s">
        <v>46</v>
      </c>
      <c r="H1753" s="113">
        <v>0</v>
      </c>
      <c r="I1753" s="113">
        <v>0</v>
      </c>
      <c r="J1753" s="112" t="s">
        <v>6248</v>
      </c>
      <c r="K1753" s="114">
        <v>1</v>
      </c>
      <c r="L1753" s="114" t="s">
        <v>5134</v>
      </c>
      <c r="M1753" s="111" t="s">
        <v>2641</v>
      </c>
      <c r="N1753" s="115">
        <v>0</v>
      </c>
      <c r="O1753" s="115">
        <v>0</v>
      </c>
      <c r="P1753" s="115">
        <v>0</v>
      </c>
      <c r="Q1753" s="111" t="s">
        <v>46</v>
      </c>
      <c r="R1753" s="111" t="s">
        <v>46</v>
      </c>
      <c r="S1753" s="111" t="s">
        <v>46</v>
      </c>
      <c r="T1753" s="111" t="s">
        <v>5256</v>
      </c>
      <c r="U1753" s="116">
        <f>+IF(LEN(L4T_30[[#This Row],[KOD]])=1,1,IF(LEN(L4T_30[[#This Row],[KOD]])=8,2,IF(LEN(L4T_30[[#This Row],[KOD]])=15,3,4)))</f>
        <v>4</v>
      </c>
    </row>
    <row r="1754" spans="2:21">
      <c r="B1754" s="109" t="s">
        <v>7228</v>
      </c>
      <c r="C1754" s="110" t="s">
        <v>7177</v>
      </c>
      <c r="D1754" s="111" t="s">
        <v>2979</v>
      </c>
      <c r="E1754" s="112" t="s">
        <v>46</v>
      </c>
      <c r="F1754" s="111" t="s">
        <v>46</v>
      </c>
      <c r="G1754" s="112" t="s">
        <v>46</v>
      </c>
      <c r="H1754" s="113">
        <v>0</v>
      </c>
      <c r="I1754" s="113">
        <v>0</v>
      </c>
      <c r="J1754" s="112" t="s">
        <v>6248</v>
      </c>
      <c r="K1754" s="114">
        <v>1</v>
      </c>
      <c r="L1754" s="114" t="s">
        <v>5134</v>
      </c>
      <c r="M1754" s="111" t="s">
        <v>2641</v>
      </c>
      <c r="N1754" s="115">
        <v>0</v>
      </c>
      <c r="O1754" s="115">
        <v>0</v>
      </c>
      <c r="P1754" s="115">
        <v>0</v>
      </c>
      <c r="Q1754" s="111" t="s">
        <v>46</v>
      </c>
      <c r="R1754" s="111" t="s">
        <v>46</v>
      </c>
      <c r="S1754" s="111" t="s">
        <v>46</v>
      </c>
      <c r="T1754" s="111" t="s">
        <v>5956</v>
      </c>
      <c r="U1754" s="116">
        <f>+IF(LEN(L4T_30[[#This Row],[KOD]])=1,1,IF(LEN(L4T_30[[#This Row],[KOD]])=8,2,IF(LEN(L4T_30[[#This Row],[KOD]])=15,3,4)))</f>
        <v>4</v>
      </c>
    </row>
    <row r="1755" spans="2:21">
      <c r="B1755" s="109" t="s">
        <v>7229</v>
      </c>
      <c r="C1755" s="110" t="s">
        <v>7179</v>
      </c>
      <c r="D1755" s="111" t="s">
        <v>2913</v>
      </c>
      <c r="E1755" s="112" t="s">
        <v>46</v>
      </c>
      <c r="F1755" s="111" t="s">
        <v>46</v>
      </c>
      <c r="G1755" s="112" t="s">
        <v>46</v>
      </c>
      <c r="H1755" s="113">
        <v>0</v>
      </c>
      <c r="I1755" s="113">
        <v>0</v>
      </c>
      <c r="J1755" s="112" t="s">
        <v>6248</v>
      </c>
      <c r="K1755" s="114">
        <v>1</v>
      </c>
      <c r="L1755" s="114" t="s">
        <v>5134</v>
      </c>
      <c r="M1755" s="111" t="s">
        <v>2641</v>
      </c>
      <c r="N1755" s="115">
        <v>0</v>
      </c>
      <c r="O1755" s="115">
        <v>0</v>
      </c>
      <c r="P1755" s="115">
        <v>0</v>
      </c>
      <c r="Q1755" s="111" t="s">
        <v>46</v>
      </c>
      <c r="R1755" s="111" t="s">
        <v>46</v>
      </c>
      <c r="S1755" s="111" t="s">
        <v>46</v>
      </c>
      <c r="T1755" s="111" t="s">
        <v>7180</v>
      </c>
      <c r="U1755" s="116">
        <f>+IF(LEN(L4T_30[[#This Row],[KOD]])=1,1,IF(LEN(L4T_30[[#This Row],[KOD]])=8,2,IF(LEN(L4T_30[[#This Row],[KOD]])=15,3,4)))</f>
        <v>4</v>
      </c>
    </row>
    <row r="1756" spans="2:21">
      <c r="B1756" s="109" t="s">
        <v>7230</v>
      </c>
      <c r="C1756" s="110" t="s">
        <v>7182</v>
      </c>
      <c r="D1756" s="111" t="s">
        <v>2979</v>
      </c>
      <c r="E1756" s="112" t="s">
        <v>46</v>
      </c>
      <c r="F1756" s="111" t="s">
        <v>46</v>
      </c>
      <c r="G1756" s="112" t="s">
        <v>46</v>
      </c>
      <c r="H1756" s="113">
        <v>0</v>
      </c>
      <c r="I1756" s="113">
        <v>0</v>
      </c>
      <c r="J1756" s="112" t="s">
        <v>6248</v>
      </c>
      <c r="K1756" s="114">
        <v>1</v>
      </c>
      <c r="L1756" s="114" t="s">
        <v>5134</v>
      </c>
      <c r="M1756" s="111" t="s">
        <v>2641</v>
      </c>
      <c r="N1756" s="115">
        <v>0</v>
      </c>
      <c r="O1756" s="115">
        <v>0</v>
      </c>
      <c r="P1756" s="115">
        <v>0</v>
      </c>
      <c r="Q1756" s="111" t="s">
        <v>46</v>
      </c>
      <c r="R1756" s="111" t="s">
        <v>46</v>
      </c>
      <c r="S1756" s="111" t="s">
        <v>46</v>
      </c>
      <c r="T1756" s="111" t="s">
        <v>5258</v>
      </c>
      <c r="U1756" s="116">
        <f>+IF(LEN(L4T_30[[#This Row],[KOD]])=1,1,IF(LEN(L4T_30[[#This Row],[KOD]])=8,2,IF(LEN(L4T_30[[#This Row],[KOD]])=15,3,4)))</f>
        <v>4</v>
      </c>
    </row>
    <row r="1757" spans="2:21">
      <c r="B1757" s="109" t="s">
        <v>7231</v>
      </c>
      <c r="C1757" s="110" t="s">
        <v>7232</v>
      </c>
      <c r="D1757" s="111" t="s">
        <v>2979</v>
      </c>
      <c r="E1757" s="112" t="s">
        <v>46</v>
      </c>
      <c r="F1757" s="111" t="s">
        <v>46</v>
      </c>
      <c r="G1757" s="112" t="s">
        <v>46</v>
      </c>
      <c r="H1757" s="113">
        <v>0</v>
      </c>
      <c r="I1757" s="113">
        <v>0</v>
      </c>
      <c r="J1757" s="112" t="s">
        <v>6248</v>
      </c>
      <c r="K1757" s="114">
        <v>1</v>
      </c>
      <c r="L1757" s="114" t="s">
        <v>5134</v>
      </c>
      <c r="M1757" s="111" t="s">
        <v>2641</v>
      </c>
      <c r="N1757" s="115">
        <v>0</v>
      </c>
      <c r="O1757" s="115">
        <v>0</v>
      </c>
      <c r="P1757" s="115">
        <v>0</v>
      </c>
      <c r="Q1757" s="111" t="s">
        <v>46</v>
      </c>
      <c r="R1757" s="111" t="s">
        <v>46</v>
      </c>
      <c r="S1757" s="111" t="s">
        <v>46</v>
      </c>
      <c r="T1757" s="111" t="s">
        <v>7141</v>
      </c>
      <c r="U1757" s="116">
        <f>+IF(LEN(L4T_30[[#This Row],[KOD]])=1,1,IF(LEN(L4T_30[[#This Row],[KOD]])=8,2,IF(LEN(L4T_30[[#This Row],[KOD]])=15,3,4)))</f>
        <v>4</v>
      </c>
    </row>
    <row r="1758" spans="2:21">
      <c r="B1758" s="109" t="s">
        <v>7233</v>
      </c>
      <c r="C1758" s="110" t="s">
        <v>7234</v>
      </c>
      <c r="D1758" s="111" t="s">
        <v>2979</v>
      </c>
      <c r="E1758" s="112" t="s">
        <v>46</v>
      </c>
      <c r="F1758" s="111" t="s">
        <v>46</v>
      </c>
      <c r="G1758" s="112" t="s">
        <v>46</v>
      </c>
      <c r="H1758" s="113">
        <v>0</v>
      </c>
      <c r="I1758" s="113">
        <v>0</v>
      </c>
      <c r="J1758" s="112" t="s">
        <v>6248</v>
      </c>
      <c r="K1758" s="114">
        <v>1</v>
      </c>
      <c r="L1758" s="114" t="s">
        <v>5134</v>
      </c>
      <c r="M1758" s="111" t="s">
        <v>2641</v>
      </c>
      <c r="N1758" s="115">
        <v>0</v>
      </c>
      <c r="O1758" s="115">
        <v>0</v>
      </c>
      <c r="P1758" s="115">
        <v>0</v>
      </c>
      <c r="Q1758" s="111" t="s">
        <v>46</v>
      </c>
      <c r="R1758" s="111" t="s">
        <v>46</v>
      </c>
      <c r="S1758" s="111" t="s">
        <v>46</v>
      </c>
      <c r="T1758" s="111" t="s">
        <v>7144</v>
      </c>
      <c r="U1758" s="116">
        <f>+IF(LEN(L4T_30[[#This Row],[KOD]])=1,1,IF(LEN(L4T_30[[#This Row],[KOD]])=8,2,IF(LEN(L4T_30[[#This Row],[KOD]])=15,3,4)))</f>
        <v>4</v>
      </c>
    </row>
    <row r="1759" spans="2:21">
      <c r="B1759" s="109" t="s">
        <v>7235</v>
      </c>
      <c r="C1759" s="110" t="s">
        <v>7236</v>
      </c>
      <c r="D1759" s="111" t="s">
        <v>2913</v>
      </c>
      <c r="E1759" s="112" t="s">
        <v>46</v>
      </c>
      <c r="F1759" s="111" t="s">
        <v>46</v>
      </c>
      <c r="G1759" s="112" t="s">
        <v>46</v>
      </c>
      <c r="H1759" s="113">
        <v>0</v>
      </c>
      <c r="I1759" s="113">
        <v>0</v>
      </c>
      <c r="J1759" s="112" t="s">
        <v>6248</v>
      </c>
      <c r="K1759" s="114">
        <v>1</v>
      </c>
      <c r="L1759" s="114" t="s">
        <v>5134</v>
      </c>
      <c r="M1759" s="111" t="s">
        <v>2641</v>
      </c>
      <c r="N1759" s="115">
        <v>0</v>
      </c>
      <c r="O1759" s="115">
        <v>0</v>
      </c>
      <c r="P1759" s="115">
        <v>0</v>
      </c>
      <c r="Q1759" s="111" t="s">
        <v>46</v>
      </c>
      <c r="R1759" s="111" t="s">
        <v>46</v>
      </c>
      <c r="S1759" s="111" t="s">
        <v>46</v>
      </c>
      <c r="T1759" s="111" t="s">
        <v>7147</v>
      </c>
      <c r="U1759" s="116">
        <f>+IF(LEN(L4T_30[[#This Row],[KOD]])=1,1,IF(LEN(L4T_30[[#This Row],[KOD]])=8,2,IF(LEN(L4T_30[[#This Row],[KOD]])=15,3,4)))</f>
        <v>4</v>
      </c>
    </row>
    <row r="1760" spans="2:21">
      <c r="B1760" s="109" t="s">
        <v>7237</v>
      </c>
      <c r="C1760" s="110" t="s">
        <v>7192</v>
      </c>
      <c r="D1760" s="111" t="s">
        <v>2979</v>
      </c>
      <c r="E1760" s="112" t="s">
        <v>46</v>
      </c>
      <c r="F1760" s="111" t="s">
        <v>46</v>
      </c>
      <c r="G1760" s="112" t="s">
        <v>46</v>
      </c>
      <c r="H1760" s="113">
        <v>0</v>
      </c>
      <c r="I1760" s="113">
        <v>0</v>
      </c>
      <c r="J1760" s="112" t="s">
        <v>6248</v>
      </c>
      <c r="K1760" s="114">
        <v>1</v>
      </c>
      <c r="L1760" s="114" t="s">
        <v>5134</v>
      </c>
      <c r="M1760" s="111" t="s">
        <v>2641</v>
      </c>
      <c r="N1760" s="115">
        <v>0</v>
      </c>
      <c r="O1760" s="115">
        <v>0</v>
      </c>
      <c r="P1760" s="115">
        <v>0</v>
      </c>
      <c r="Q1760" s="111" t="s">
        <v>46</v>
      </c>
      <c r="R1760" s="111" t="s">
        <v>46</v>
      </c>
      <c r="S1760" s="111" t="s">
        <v>46</v>
      </c>
      <c r="T1760" s="111" t="s">
        <v>5935</v>
      </c>
      <c r="U1760" s="116">
        <f>+IF(LEN(L4T_30[[#This Row],[KOD]])=1,1,IF(LEN(L4T_30[[#This Row],[KOD]])=8,2,IF(LEN(L4T_30[[#This Row],[KOD]])=15,3,4)))</f>
        <v>4</v>
      </c>
    </row>
    <row r="1761" spans="2:21">
      <c r="B1761" s="109" t="s">
        <v>7238</v>
      </c>
      <c r="C1761" s="110" t="s">
        <v>7194</v>
      </c>
      <c r="D1761" s="111" t="s">
        <v>7195</v>
      </c>
      <c r="E1761" s="112" t="s">
        <v>46</v>
      </c>
      <c r="F1761" s="111" t="s">
        <v>46</v>
      </c>
      <c r="G1761" s="112" t="s">
        <v>46</v>
      </c>
      <c r="H1761" s="113">
        <v>0</v>
      </c>
      <c r="I1761" s="113">
        <v>0</v>
      </c>
      <c r="J1761" s="112" t="s">
        <v>6248</v>
      </c>
      <c r="K1761" s="114">
        <v>1</v>
      </c>
      <c r="L1761" s="114" t="s">
        <v>5134</v>
      </c>
      <c r="M1761" s="111" t="s">
        <v>2641</v>
      </c>
      <c r="N1761" s="115">
        <v>0</v>
      </c>
      <c r="O1761" s="115">
        <v>0</v>
      </c>
      <c r="P1761" s="115">
        <v>0</v>
      </c>
      <c r="Q1761" s="111" t="s">
        <v>46</v>
      </c>
      <c r="R1761" s="111" t="s">
        <v>46</v>
      </c>
      <c r="S1761" s="111" t="s">
        <v>46</v>
      </c>
      <c r="T1761" s="111" t="s">
        <v>5938</v>
      </c>
      <c r="U1761" s="116">
        <f>+IF(LEN(L4T_30[[#This Row],[KOD]])=1,1,IF(LEN(L4T_30[[#This Row],[KOD]])=8,2,IF(LEN(L4T_30[[#This Row],[KOD]])=15,3,4)))</f>
        <v>4</v>
      </c>
    </row>
    <row r="1762" spans="2:21">
      <c r="B1762" s="109" t="s">
        <v>7239</v>
      </c>
      <c r="C1762" s="110" t="s">
        <v>7206</v>
      </c>
      <c r="D1762" s="111" t="s">
        <v>7195</v>
      </c>
      <c r="E1762" s="112" t="s">
        <v>46</v>
      </c>
      <c r="F1762" s="111" t="s">
        <v>46</v>
      </c>
      <c r="G1762" s="112" t="s">
        <v>46</v>
      </c>
      <c r="H1762" s="113">
        <v>0</v>
      </c>
      <c r="I1762" s="113">
        <v>0</v>
      </c>
      <c r="J1762" s="112" t="s">
        <v>6248</v>
      </c>
      <c r="K1762" s="114">
        <v>1</v>
      </c>
      <c r="L1762" s="114" t="s">
        <v>5134</v>
      </c>
      <c r="M1762" s="111" t="s">
        <v>2641</v>
      </c>
      <c r="N1762" s="115">
        <v>0</v>
      </c>
      <c r="O1762" s="115">
        <v>0</v>
      </c>
      <c r="P1762" s="115">
        <v>0</v>
      </c>
      <c r="Q1762" s="111" t="s">
        <v>46</v>
      </c>
      <c r="R1762" s="111" t="s">
        <v>46</v>
      </c>
      <c r="S1762" s="111" t="s">
        <v>46</v>
      </c>
      <c r="T1762" s="111" t="s">
        <v>7207</v>
      </c>
      <c r="U1762" s="116">
        <f>+IF(LEN(L4T_30[[#This Row],[KOD]])=1,1,IF(LEN(L4T_30[[#This Row],[KOD]])=8,2,IF(LEN(L4T_30[[#This Row],[KOD]])=15,3,4)))</f>
        <v>4</v>
      </c>
    </row>
    <row r="1763" spans="2:21">
      <c r="B1763" s="109" t="s">
        <v>7240</v>
      </c>
      <c r="C1763" s="110" t="s">
        <v>7241</v>
      </c>
      <c r="D1763" s="111" t="s">
        <v>2979</v>
      </c>
      <c r="E1763" s="112" t="s">
        <v>46</v>
      </c>
      <c r="F1763" s="111" t="s">
        <v>46</v>
      </c>
      <c r="G1763" s="112" t="s">
        <v>46</v>
      </c>
      <c r="H1763" s="113">
        <v>0</v>
      </c>
      <c r="I1763" s="113">
        <v>0</v>
      </c>
      <c r="J1763" s="112" t="s">
        <v>6248</v>
      </c>
      <c r="K1763" s="114">
        <v>1</v>
      </c>
      <c r="L1763" s="114" t="s">
        <v>5134</v>
      </c>
      <c r="M1763" s="111" t="s">
        <v>2641</v>
      </c>
      <c r="N1763" s="115">
        <v>0</v>
      </c>
      <c r="O1763" s="115">
        <v>0</v>
      </c>
      <c r="P1763" s="115">
        <v>0</v>
      </c>
      <c r="Q1763" s="111" t="s">
        <v>46</v>
      </c>
      <c r="R1763" s="111" t="s">
        <v>46</v>
      </c>
      <c r="S1763" s="111" t="s">
        <v>46</v>
      </c>
      <c r="T1763" s="111" t="s">
        <v>5941</v>
      </c>
      <c r="U1763" s="116">
        <f>+IF(LEN(L4T_30[[#This Row],[KOD]])=1,1,IF(LEN(L4T_30[[#This Row],[KOD]])=8,2,IF(LEN(L4T_30[[#This Row],[KOD]])=15,3,4)))</f>
        <v>4</v>
      </c>
    </row>
    <row r="1764" spans="2:21">
      <c r="B1764" s="109" t="s">
        <v>7242</v>
      </c>
      <c r="C1764" s="110" t="s">
        <v>7243</v>
      </c>
      <c r="D1764" s="111" t="s">
        <v>2979</v>
      </c>
      <c r="E1764" s="112" t="s">
        <v>46</v>
      </c>
      <c r="F1764" s="111" t="s">
        <v>46</v>
      </c>
      <c r="G1764" s="112" t="s">
        <v>46</v>
      </c>
      <c r="H1764" s="113">
        <v>0</v>
      </c>
      <c r="I1764" s="113">
        <v>0</v>
      </c>
      <c r="J1764" s="112" t="s">
        <v>6248</v>
      </c>
      <c r="K1764" s="114">
        <v>1</v>
      </c>
      <c r="L1764" s="114" t="s">
        <v>5134</v>
      </c>
      <c r="M1764" s="111" t="s">
        <v>2641</v>
      </c>
      <c r="N1764" s="115">
        <v>0</v>
      </c>
      <c r="O1764" s="115">
        <v>0</v>
      </c>
      <c r="P1764" s="115">
        <v>0</v>
      </c>
      <c r="Q1764" s="111" t="s">
        <v>46</v>
      </c>
      <c r="R1764" s="111" t="s">
        <v>46</v>
      </c>
      <c r="S1764" s="111" t="s">
        <v>46</v>
      </c>
      <c r="T1764" s="111" t="s">
        <v>7244</v>
      </c>
      <c r="U1764" s="116">
        <f>+IF(LEN(L4T_30[[#This Row],[KOD]])=1,1,IF(LEN(L4T_30[[#This Row],[KOD]])=8,2,IF(LEN(L4T_30[[#This Row],[KOD]])=15,3,4)))</f>
        <v>4</v>
      </c>
    </row>
    <row r="1765" spans="2:21">
      <c r="B1765" s="109" t="s">
        <v>7245</v>
      </c>
      <c r="C1765" s="110" t="s">
        <v>7246</v>
      </c>
      <c r="D1765" s="111" t="s">
        <v>2979</v>
      </c>
      <c r="E1765" s="112" t="s">
        <v>46</v>
      </c>
      <c r="F1765" s="111" t="s">
        <v>46</v>
      </c>
      <c r="G1765" s="112" t="s">
        <v>46</v>
      </c>
      <c r="H1765" s="113">
        <v>0</v>
      </c>
      <c r="I1765" s="113">
        <v>0</v>
      </c>
      <c r="J1765" s="112" t="s">
        <v>6248</v>
      </c>
      <c r="K1765" s="114">
        <v>1</v>
      </c>
      <c r="L1765" s="114" t="s">
        <v>5134</v>
      </c>
      <c r="M1765" s="111" t="s">
        <v>2641</v>
      </c>
      <c r="N1765" s="115">
        <v>0</v>
      </c>
      <c r="O1765" s="115">
        <v>0</v>
      </c>
      <c r="P1765" s="115">
        <v>0</v>
      </c>
      <c r="Q1765" s="111" t="s">
        <v>46</v>
      </c>
      <c r="R1765" s="111" t="s">
        <v>46</v>
      </c>
      <c r="S1765" s="111" t="s">
        <v>46</v>
      </c>
      <c r="T1765" s="111" t="s">
        <v>7247</v>
      </c>
      <c r="U1765" s="116">
        <f>+IF(LEN(L4T_30[[#This Row],[KOD]])=1,1,IF(LEN(L4T_30[[#This Row],[KOD]])=8,2,IF(LEN(L4T_30[[#This Row],[KOD]])=15,3,4)))</f>
        <v>4</v>
      </c>
    </row>
    <row r="1766" spans="2:21">
      <c r="B1766" s="109" t="s">
        <v>7248</v>
      </c>
      <c r="C1766" s="110" t="s">
        <v>7249</v>
      </c>
      <c r="D1766" s="111" t="s">
        <v>2979</v>
      </c>
      <c r="E1766" s="112" t="s">
        <v>46</v>
      </c>
      <c r="F1766" s="111" t="s">
        <v>46</v>
      </c>
      <c r="G1766" s="112" t="s">
        <v>46</v>
      </c>
      <c r="H1766" s="113">
        <v>0</v>
      </c>
      <c r="I1766" s="113">
        <v>0</v>
      </c>
      <c r="J1766" s="112" t="s">
        <v>6248</v>
      </c>
      <c r="K1766" s="114">
        <v>1</v>
      </c>
      <c r="L1766" s="114" t="s">
        <v>5134</v>
      </c>
      <c r="M1766" s="111" t="s">
        <v>2641</v>
      </c>
      <c r="N1766" s="115">
        <v>0</v>
      </c>
      <c r="O1766" s="115">
        <v>0</v>
      </c>
      <c r="P1766" s="115">
        <v>0</v>
      </c>
      <c r="Q1766" s="111" t="s">
        <v>46</v>
      </c>
      <c r="R1766" s="111" t="s">
        <v>46</v>
      </c>
      <c r="S1766" s="111" t="s">
        <v>46</v>
      </c>
      <c r="T1766" s="111" t="s">
        <v>7250</v>
      </c>
      <c r="U1766" s="116">
        <f>+IF(LEN(L4T_30[[#This Row],[KOD]])=1,1,IF(LEN(L4T_30[[#This Row],[KOD]])=8,2,IF(LEN(L4T_30[[#This Row],[KOD]])=15,3,4)))</f>
        <v>4</v>
      </c>
    </row>
    <row r="1767" spans="2:21">
      <c r="B1767" s="104" t="s">
        <v>7251</v>
      </c>
      <c r="C1767" s="41" t="s">
        <v>7252</v>
      </c>
      <c r="D1767" s="43" t="s">
        <v>46</v>
      </c>
      <c r="E1767" s="105" t="s">
        <v>46</v>
      </c>
      <c r="F1767" s="43" t="s">
        <v>46</v>
      </c>
      <c r="G1767" s="105" t="s">
        <v>46</v>
      </c>
      <c r="H1767" s="45">
        <v>0</v>
      </c>
      <c r="I1767" s="45">
        <v>0</v>
      </c>
      <c r="J1767" s="105" t="s">
        <v>46</v>
      </c>
      <c r="K1767" s="106">
        <v>0</v>
      </c>
      <c r="L1767" s="106" t="s">
        <v>46</v>
      </c>
      <c r="M1767" s="43" t="s">
        <v>46</v>
      </c>
      <c r="N1767" s="107">
        <v>0</v>
      </c>
      <c r="O1767" s="107">
        <v>0</v>
      </c>
      <c r="P1767" s="107">
        <v>0</v>
      </c>
      <c r="Q1767" s="43" t="s">
        <v>46</v>
      </c>
      <c r="R1767" s="43" t="s">
        <v>46</v>
      </c>
      <c r="S1767" s="43" t="s">
        <v>7253</v>
      </c>
      <c r="T1767" s="43" t="s">
        <v>46</v>
      </c>
      <c r="U1767" s="108">
        <f>+IF(LEN(L4T_30[[#This Row],[KOD]])=1,1,IF(LEN(L4T_30[[#This Row],[KOD]])=8,2,IF(LEN(L4T_30[[#This Row],[KOD]])=15,3,4)))</f>
        <v>3</v>
      </c>
    </row>
    <row r="1768" spans="2:21">
      <c r="B1768" s="109" t="s">
        <v>7254</v>
      </c>
      <c r="C1768" s="110" t="s">
        <v>7255</v>
      </c>
      <c r="D1768" s="111" t="s">
        <v>2979</v>
      </c>
      <c r="E1768" s="112" t="s">
        <v>46</v>
      </c>
      <c r="F1768" s="111" t="s">
        <v>46</v>
      </c>
      <c r="G1768" s="112" t="s">
        <v>46</v>
      </c>
      <c r="H1768" s="113">
        <v>0</v>
      </c>
      <c r="I1768" s="113">
        <v>0</v>
      </c>
      <c r="J1768" s="112" t="s">
        <v>6735</v>
      </c>
      <c r="K1768" s="114">
        <v>1</v>
      </c>
      <c r="L1768" s="114" t="s">
        <v>5134</v>
      </c>
      <c r="M1768" s="111" t="s">
        <v>2641</v>
      </c>
      <c r="N1768" s="115">
        <v>0</v>
      </c>
      <c r="O1768" s="115">
        <v>0</v>
      </c>
      <c r="P1768" s="115">
        <v>0</v>
      </c>
      <c r="Q1768" s="111" t="s">
        <v>46</v>
      </c>
      <c r="R1768" s="111" t="s">
        <v>46</v>
      </c>
      <c r="S1768" s="111" t="s">
        <v>46</v>
      </c>
      <c r="T1768" s="111" t="s">
        <v>3540</v>
      </c>
      <c r="U1768" s="116">
        <f>+IF(LEN(L4T_30[[#This Row],[KOD]])=1,1,IF(LEN(L4T_30[[#This Row],[KOD]])=8,2,IF(LEN(L4T_30[[#This Row],[KOD]])=15,3,4)))</f>
        <v>4</v>
      </c>
    </row>
    <row r="1769" spans="2:21">
      <c r="B1769" s="109" t="s">
        <v>7256</v>
      </c>
      <c r="C1769" s="110" t="s">
        <v>7257</v>
      </c>
      <c r="D1769" s="111" t="s">
        <v>2913</v>
      </c>
      <c r="E1769" s="112" t="s">
        <v>46</v>
      </c>
      <c r="F1769" s="111" t="s">
        <v>46</v>
      </c>
      <c r="G1769" s="112" t="s">
        <v>46</v>
      </c>
      <c r="H1769" s="113">
        <v>0</v>
      </c>
      <c r="I1769" s="113">
        <v>0</v>
      </c>
      <c r="J1769" s="112" t="s">
        <v>6741</v>
      </c>
      <c r="K1769" s="114">
        <v>1</v>
      </c>
      <c r="L1769" s="114" t="s">
        <v>5134</v>
      </c>
      <c r="M1769" s="111" t="s">
        <v>2641</v>
      </c>
      <c r="N1769" s="115">
        <v>0</v>
      </c>
      <c r="O1769" s="115">
        <v>0</v>
      </c>
      <c r="P1769" s="115">
        <v>0</v>
      </c>
      <c r="Q1769" s="111" t="s">
        <v>46</v>
      </c>
      <c r="R1769" s="111" t="s">
        <v>46</v>
      </c>
      <c r="S1769" s="111" t="s">
        <v>46</v>
      </c>
      <c r="T1769" s="111" t="s">
        <v>5321</v>
      </c>
      <c r="U1769" s="116">
        <f>+IF(LEN(L4T_30[[#This Row],[KOD]])=1,1,IF(LEN(L4T_30[[#This Row],[KOD]])=8,2,IF(LEN(L4T_30[[#This Row],[KOD]])=15,3,4)))</f>
        <v>4</v>
      </c>
    </row>
    <row r="1770" spans="2:21">
      <c r="B1770" s="109" t="s">
        <v>7258</v>
      </c>
      <c r="C1770" s="110" t="s">
        <v>7259</v>
      </c>
      <c r="D1770" s="111" t="s">
        <v>6462</v>
      </c>
      <c r="E1770" s="112" t="s">
        <v>46</v>
      </c>
      <c r="F1770" s="111" t="s">
        <v>46</v>
      </c>
      <c r="G1770" s="112" t="s">
        <v>46</v>
      </c>
      <c r="H1770" s="113">
        <v>0</v>
      </c>
      <c r="I1770" s="113">
        <v>0</v>
      </c>
      <c r="J1770" s="112" t="s">
        <v>6573</v>
      </c>
      <c r="K1770" s="114">
        <v>1</v>
      </c>
      <c r="L1770" s="114" t="s">
        <v>5134</v>
      </c>
      <c r="M1770" s="111" t="s">
        <v>2641</v>
      </c>
      <c r="N1770" s="115">
        <v>0</v>
      </c>
      <c r="O1770" s="115">
        <v>0</v>
      </c>
      <c r="P1770" s="115">
        <v>0</v>
      </c>
      <c r="Q1770" s="111" t="s">
        <v>46</v>
      </c>
      <c r="R1770" s="111" t="s">
        <v>46</v>
      </c>
      <c r="S1770" s="111" t="s">
        <v>46</v>
      </c>
      <c r="T1770" s="111" t="s">
        <v>2982</v>
      </c>
      <c r="U1770" s="116">
        <f>+IF(LEN(L4T_30[[#This Row],[KOD]])=1,1,IF(LEN(L4T_30[[#This Row],[KOD]])=8,2,IF(LEN(L4T_30[[#This Row],[KOD]])=15,3,4)))</f>
        <v>4</v>
      </c>
    </row>
    <row r="1771" spans="2:21">
      <c r="B1771" s="109" t="s">
        <v>7260</v>
      </c>
      <c r="C1771" s="110" t="s">
        <v>7261</v>
      </c>
      <c r="D1771" s="111" t="s">
        <v>1612</v>
      </c>
      <c r="E1771" s="112" t="s">
        <v>46</v>
      </c>
      <c r="F1771" s="111" t="s">
        <v>46</v>
      </c>
      <c r="G1771" s="112" t="s">
        <v>46</v>
      </c>
      <c r="H1771" s="113">
        <v>0</v>
      </c>
      <c r="I1771" s="113">
        <v>0</v>
      </c>
      <c r="J1771" s="112" t="s">
        <v>6873</v>
      </c>
      <c r="K1771" s="114">
        <v>1</v>
      </c>
      <c r="L1771" s="114" t="s">
        <v>5134</v>
      </c>
      <c r="M1771" s="111" t="s">
        <v>2641</v>
      </c>
      <c r="N1771" s="115">
        <v>0</v>
      </c>
      <c r="O1771" s="115">
        <v>0</v>
      </c>
      <c r="P1771" s="115">
        <v>0</v>
      </c>
      <c r="Q1771" s="111" t="s">
        <v>46</v>
      </c>
      <c r="R1771" s="111" t="s">
        <v>46</v>
      </c>
      <c r="S1771" s="111" t="s">
        <v>46</v>
      </c>
      <c r="T1771" s="111" t="s">
        <v>5334</v>
      </c>
      <c r="U1771" s="116">
        <f>+IF(LEN(L4T_30[[#This Row],[KOD]])=1,1,IF(LEN(L4T_30[[#This Row],[KOD]])=8,2,IF(LEN(L4T_30[[#This Row],[KOD]])=15,3,4)))</f>
        <v>4</v>
      </c>
    </row>
    <row r="1772" spans="2:21">
      <c r="B1772" s="109" t="s">
        <v>7262</v>
      </c>
      <c r="C1772" s="110" t="s">
        <v>7263</v>
      </c>
      <c r="D1772" s="111" t="s">
        <v>2979</v>
      </c>
      <c r="E1772" s="112" t="s">
        <v>46</v>
      </c>
      <c r="F1772" s="111" t="s">
        <v>46</v>
      </c>
      <c r="G1772" s="112" t="s">
        <v>46</v>
      </c>
      <c r="H1772" s="113">
        <v>0</v>
      </c>
      <c r="I1772" s="113">
        <v>0</v>
      </c>
      <c r="J1772" s="112" t="s">
        <v>6873</v>
      </c>
      <c r="K1772" s="114">
        <v>1</v>
      </c>
      <c r="L1772" s="114" t="s">
        <v>5134</v>
      </c>
      <c r="M1772" s="111" t="s">
        <v>2641</v>
      </c>
      <c r="N1772" s="115">
        <v>0</v>
      </c>
      <c r="O1772" s="115">
        <v>0</v>
      </c>
      <c r="P1772" s="115">
        <v>0</v>
      </c>
      <c r="Q1772" s="111" t="s">
        <v>46</v>
      </c>
      <c r="R1772" s="111" t="s">
        <v>46</v>
      </c>
      <c r="S1772" s="111" t="s">
        <v>46</v>
      </c>
      <c r="T1772" s="111" t="s">
        <v>5282</v>
      </c>
      <c r="U1772" s="116">
        <f>+IF(LEN(L4T_30[[#This Row],[KOD]])=1,1,IF(LEN(L4T_30[[#This Row],[KOD]])=8,2,IF(LEN(L4T_30[[#This Row],[KOD]])=15,3,4)))</f>
        <v>4</v>
      </c>
    </row>
    <row r="1773" spans="2:21">
      <c r="B1773" s="109" t="s">
        <v>7264</v>
      </c>
      <c r="C1773" s="110" t="s">
        <v>7265</v>
      </c>
      <c r="D1773" s="111" t="s">
        <v>2979</v>
      </c>
      <c r="E1773" s="112" t="s">
        <v>46</v>
      </c>
      <c r="F1773" s="111" t="s">
        <v>46</v>
      </c>
      <c r="G1773" s="112" t="s">
        <v>46</v>
      </c>
      <c r="H1773" s="113">
        <v>0</v>
      </c>
      <c r="I1773" s="113">
        <v>0</v>
      </c>
      <c r="J1773" s="112" t="s">
        <v>6735</v>
      </c>
      <c r="K1773" s="114">
        <v>1</v>
      </c>
      <c r="L1773" s="114" t="s">
        <v>1579</v>
      </c>
      <c r="M1773" s="111" t="s">
        <v>2641</v>
      </c>
      <c r="N1773" s="115">
        <v>0</v>
      </c>
      <c r="O1773" s="115">
        <v>0</v>
      </c>
      <c r="P1773" s="115">
        <v>0</v>
      </c>
      <c r="Q1773" s="111" t="s">
        <v>46</v>
      </c>
      <c r="R1773" s="111" t="s">
        <v>46</v>
      </c>
      <c r="S1773" s="111" t="s">
        <v>46</v>
      </c>
      <c r="T1773" s="111" t="s">
        <v>5337</v>
      </c>
      <c r="U1773" s="116">
        <f>+IF(LEN(L4T_30[[#This Row],[KOD]])=1,1,IF(LEN(L4T_30[[#This Row],[KOD]])=8,2,IF(LEN(L4T_30[[#This Row],[KOD]])=15,3,4)))</f>
        <v>4</v>
      </c>
    </row>
    <row r="1774" spans="2:21">
      <c r="B1774" s="109" t="s">
        <v>7266</v>
      </c>
      <c r="C1774" s="110" t="s">
        <v>7267</v>
      </c>
      <c r="D1774" s="111" t="s">
        <v>6462</v>
      </c>
      <c r="E1774" s="112" t="s">
        <v>46</v>
      </c>
      <c r="F1774" s="111" t="s">
        <v>46</v>
      </c>
      <c r="G1774" s="112" t="s">
        <v>46</v>
      </c>
      <c r="H1774" s="113">
        <v>0</v>
      </c>
      <c r="I1774" s="113">
        <v>0</v>
      </c>
      <c r="J1774" s="112" t="s">
        <v>6735</v>
      </c>
      <c r="K1774" s="114">
        <v>1</v>
      </c>
      <c r="L1774" s="114" t="s">
        <v>5134</v>
      </c>
      <c r="M1774" s="111" t="s">
        <v>2641</v>
      </c>
      <c r="N1774" s="115">
        <v>0</v>
      </c>
      <c r="O1774" s="115">
        <v>0</v>
      </c>
      <c r="P1774" s="115">
        <v>0</v>
      </c>
      <c r="Q1774" s="111" t="s">
        <v>46</v>
      </c>
      <c r="R1774" s="111" t="s">
        <v>46</v>
      </c>
      <c r="S1774" s="111" t="s">
        <v>46</v>
      </c>
      <c r="T1774" s="111" t="s">
        <v>3053</v>
      </c>
      <c r="U1774" s="116">
        <f>+IF(LEN(L4T_30[[#This Row],[KOD]])=1,1,IF(LEN(L4T_30[[#This Row],[KOD]])=8,2,IF(LEN(L4T_30[[#This Row],[KOD]])=15,3,4)))</f>
        <v>4</v>
      </c>
    </row>
    <row r="1775" spans="2:21">
      <c r="B1775" s="109" t="s">
        <v>7268</v>
      </c>
      <c r="C1775" s="110" t="s">
        <v>7269</v>
      </c>
      <c r="D1775" s="111" t="s">
        <v>2979</v>
      </c>
      <c r="E1775" s="112" t="s">
        <v>46</v>
      </c>
      <c r="F1775" s="111" t="s">
        <v>46</v>
      </c>
      <c r="G1775" s="112" t="s">
        <v>46</v>
      </c>
      <c r="H1775" s="113">
        <v>0</v>
      </c>
      <c r="I1775" s="113">
        <v>0</v>
      </c>
      <c r="J1775" s="112" t="s">
        <v>6735</v>
      </c>
      <c r="K1775" s="114">
        <v>1</v>
      </c>
      <c r="L1775" s="114" t="s">
        <v>5134</v>
      </c>
      <c r="M1775" s="111" t="s">
        <v>2641</v>
      </c>
      <c r="N1775" s="115">
        <v>0</v>
      </c>
      <c r="O1775" s="115">
        <v>0</v>
      </c>
      <c r="P1775" s="115">
        <v>0</v>
      </c>
      <c r="Q1775" s="111" t="s">
        <v>46</v>
      </c>
      <c r="R1775" s="111" t="s">
        <v>46</v>
      </c>
      <c r="S1775" s="111" t="s">
        <v>46</v>
      </c>
      <c r="T1775" s="111" t="s">
        <v>6754</v>
      </c>
      <c r="U1775" s="116">
        <f>+IF(LEN(L4T_30[[#This Row],[KOD]])=1,1,IF(LEN(L4T_30[[#This Row],[KOD]])=8,2,IF(LEN(L4T_30[[#This Row],[KOD]])=15,3,4)))</f>
        <v>4</v>
      </c>
    </row>
    <row r="1776" spans="2:21">
      <c r="B1776" s="109" t="s">
        <v>7270</v>
      </c>
      <c r="C1776" s="110" t="s">
        <v>7271</v>
      </c>
      <c r="D1776" s="111" t="s">
        <v>2979</v>
      </c>
      <c r="E1776" s="112" t="s">
        <v>46</v>
      </c>
      <c r="F1776" s="111" t="s">
        <v>46</v>
      </c>
      <c r="G1776" s="112" t="s">
        <v>46</v>
      </c>
      <c r="H1776" s="113">
        <v>0</v>
      </c>
      <c r="I1776" s="113">
        <v>0</v>
      </c>
      <c r="J1776" s="112" t="s">
        <v>6741</v>
      </c>
      <c r="K1776" s="114">
        <v>1</v>
      </c>
      <c r="L1776" s="114" t="s">
        <v>5134</v>
      </c>
      <c r="M1776" s="111" t="s">
        <v>2641</v>
      </c>
      <c r="N1776" s="115">
        <v>0</v>
      </c>
      <c r="O1776" s="115">
        <v>0</v>
      </c>
      <c r="P1776" s="115">
        <v>0</v>
      </c>
      <c r="Q1776" s="111" t="s">
        <v>46</v>
      </c>
      <c r="R1776" s="111" t="s">
        <v>46</v>
      </c>
      <c r="S1776" s="111" t="s">
        <v>46</v>
      </c>
      <c r="T1776" s="111" t="s">
        <v>6757</v>
      </c>
      <c r="U1776" s="116">
        <f>+IF(LEN(L4T_30[[#This Row],[KOD]])=1,1,IF(LEN(L4T_30[[#This Row],[KOD]])=8,2,IF(LEN(L4T_30[[#This Row],[KOD]])=15,3,4)))</f>
        <v>4</v>
      </c>
    </row>
    <row r="1777" spans="2:21">
      <c r="B1777" s="109" t="s">
        <v>7272</v>
      </c>
      <c r="C1777" s="110" t="s">
        <v>7273</v>
      </c>
      <c r="D1777" s="111" t="s">
        <v>2979</v>
      </c>
      <c r="E1777" s="112" t="s">
        <v>46</v>
      </c>
      <c r="F1777" s="111" t="s">
        <v>46</v>
      </c>
      <c r="G1777" s="112" t="s">
        <v>46</v>
      </c>
      <c r="H1777" s="113">
        <v>0</v>
      </c>
      <c r="I1777" s="113">
        <v>0</v>
      </c>
      <c r="J1777" s="112" t="s">
        <v>6741</v>
      </c>
      <c r="K1777" s="114">
        <v>1</v>
      </c>
      <c r="L1777" s="114" t="s">
        <v>5134</v>
      </c>
      <c r="M1777" s="111" t="s">
        <v>2641</v>
      </c>
      <c r="N1777" s="115">
        <v>0</v>
      </c>
      <c r="O1777" s="115">
        <v>0</v>
      </c>
      <c r="P1777" s="115">
        <v>0</v>
      </c>
      <c r="Q1777" s="111" t="s">
        <v>46</v>
      </c>
      <c r="R1777" s="111" t="s">
        <v>46</v>
      </c>
      <c r="S1777" s="111" t="s">
        <v>46</v>
      </c>
      <c r="T1777" s="111" t="s">
        <v>6760</v>
      </c>
      <c r="U1777" s="116">
        <f>+IF(LEN(L4T_30[[#This Row],[KOD]])=1,1,IF(LEN(L4T_30[[#This Row],[KOD]])=8,2,IF(LEN(L4T_30[[#This Row],[KOD]])=15,3,4)))</f>
        <v>4</v>
      </c>
    </row>
    <row r="1778" spans="2:21">
      <c r="B1778" s="109" t="s">
        <v>7272</v>
      </c>
      <c r="C1778" s="110" t="s">
        <v>7632</v>
      </c>
      <c r="D1778" s="111" t="s">
        <v>2913</v>
      </c>
      <c r="E1778" s="112" t="s">
        <v>46</v>
      </c>
      <c r="F1778" s="111" t="s">
        <v>46</v>
      </c>
      <c r="G1778" s="112" t="s">
        <v>46</v>
      </c>
      <c r="H1778" s="113">
        <v>0</v>
      </c>
      <c r="I1778" s="113">
        <v>0</v>
      </c>
      <c r="J1778" s="112" t="s">
        <v>46</v>
      </c>
      <c r="K1778" s="114">
        <v>0</v>
      </c>
      <c r="L1778" s="114" t="s">
        <v>1579</v>
      </c>
      <c r="M1778" s="111" t="s">
        <v>46</v>
      </c>
      <c r="N1778" s="115">
        <v>0</v>
      </c>
      <c r="O1778" s="115">
        <v>0</v>
      </c>
      <c r="P1778" s="115">
        <v>0</v>
      </c>
      <c r="Q1778" s="111" t="s">
        <v>46</v>
      </c>
      <c r="R1778" s="111" t="s">
        <v>46</v>
      </c>
      <c r="S1778" s="111" t="s">
        <v>46</v>
      </c>
      <c r="T1778" s="111" t="s">
        <v>6760</v>
      </c>
      <c r="U1778" s="116">
        <f>+IF(LEN(L4T_30[[#This Row],[KOD]])=1,1,IF(LEN(L4T_30[[#This Row],[KOD]])=8,2,IF(LEN(L4T_30[[#This Row],[KOD]])=15,3,4)))</f>
        <v>4</v>
      </c>
    </row>
    <row r="1779" spans="2:21">
      <c r="B1779" s="109" t="s">
        <v>7274</v>
      </c>
      <c r="C1779" s="110" t="s">
        <v>7275</v>
      </c>
      <c r="D1779" s="111" t="s">
        <v>2913</v>
      </c>
      <c r="E1779" s="112" t="s">
        <v>46</v>
      </c>
      <c r="F1779" s="111" t="s">
        <v>46</v>
      </c>
      <c r="G1779" s="112" t="s">
        <v>46</v>
      </c>
      <c r="H1779" s="113">
        <v>0</v>
      </c>
      <c r="I1779" s="113">
        <v>0</v>
      </c>
      <c r="J1779" s="112" t="s">
        <v>6930</v>
      </c>
      <c r="K1779" s="114">
        <v>1</v>
      </c>
      <c r="L1779" s="114" t="s">
        <v>5134</v>
      </c>
      <c r="M1779" s="111" t="s">
        <v>2641</v>
      </c>
      <c r="N1779" s="115">
        <v>0</v>
      </c>
      <c r="O1779" s="115">
        <v>0</v>
      </c>
      <c r="P1779" s="115">
        <v>0</v>
      </c>
      <c r="Q1779" s="111" t="s">
        <v>46</v>
      </c>
      <c r="R1779" s="111" t="s">
        <v>46</v>
      </c>
      <c r="S1779" s="111" t="s">
        <v>46</v>
      </c>
      <c r="T1779" s="111" t="s">
        <v>5917</v>
      </c>
      <c r="U1779" s="116">
        <f>+IF(LEN(L4T_30[[#This Row],[KOD]])=1,1,IF(LEN(L4T_30[[#This Row],[KOD]])=8,2,IF(LEN(L4T_30[[#This Row],[KOD]])=15,3,4)))</f>
        <v>4</v>
      </c>
    </row>
    <row r="1780" spans="2:21">
      <c r="B1780" s="104" t="s">
        <v>7276</v>
      </c>
      <c r="C1780" s="41" t="s">
        <v>7277</v>
      </c>
      <c r="D1780" s="43" t="s">
        <v>46</v>
      </c>
      <c r="E1780" s="105" t="s">
        <v>46</v>
      </c>
      <c r="F1780" s="43" t="s">
        <v>46</v>
      </c>
      <c r="G1780" s="105" t="s">
        <v>46</v>
      </c>
      <c r="H1780" s="45">
        <v>0</v>
      </c>
      <c r="I1780" s="45">
        <v>0</v>
      </c>
      <c r="J1780" s="105" t="s">
        <v>46</v>
      </c>
      <c r="K1780" s="106">
        <v>0</v>
      </c>
      <c r="L1780" s="106" t="s">
        <v>46</v>
      </c>
      <c r="M1780" s="43" t="s">
        <v>46</v>
      </c>
      <c r="N1780" s="107">
        <v>0</v>
      </c>
      <c r="O1780" s="107">
        <v>0</v>
      </c>
      <c r="P1780" s="107">
        <v>0</v>
      </c>
      <c r="Q1780" s="43" t="s">
        <v>46</v>
      </c>
      <c r="R1780" s="43" t="s">
        <v>46</v>
      </c>
      <c r="S1780" s="43" t="s">
        <v>7278</v>
      </c>
      <c r="T1780" s="43" t="s">
        <v>46</v>
      </c>
      <c r="U1780" s="108">
        <f>+IF(LEN(L4T_30[[#This Row],[KOD]])=1,1,IF(LEN(L4T_30[[#This Row],[KOD]])=8,2,IF(LEN(L4T_30[[#This Row],[KOD]])=15,3,4)))</f>
        <v>3</v>
      </c>
    </row>
    <row r="1781" spans="2:21">
      <c r="B1781" s="109" t="s">
        <v>7279</v>
      </c>
      <c r="C1781" s="110" t="s">
        <v>7280</v>
      </c>
      <c r="D1781" s="111" t="s">
        <v>2913</v>
      </c>
      <c r="E1781" s="112" t="s">
        <v>46</v>
      </c>
      <c r="F1781" s="111" t="s">
        <v>46</v>
      </c>
      <c r="G1781" s="112" t="s">
        <v>46</v>
      </c>
      <c r="H1781" s="113">
        <v>0</v>
      </c>
      <c r="I1781" s="113">
        <v>0</v>
      </c>
      <c r="J1781" s="112" t="s">
        <v>6573</v>
      </c>
      <c r="K1781" s="114">
        <v>1</v>
      </c>
      <c r="L1781" s="114" t="s">
        <v>5134</v>
      </c>
      <c r="M1781" s="111" t="s">
        <v>2641</v>
      </c>
      <c r="N1781" s="115">
        <v>0</v>
      </c>
      <c r="O1781" s="115">
        <v>0</v>
      </c>
      <c r="P1781" s="115">
        <v>0</v>
      </c>
      <c r="Q1781" s="111" t="s">
        <v>46</v>
      </c>
      <c r="R1781" s="111" t="s">
        <v>46</v>
      </c>
      <c r="S1781" s="111" t="s">
        <v>46</v>
      </c>
      <c r="T1781" s="111" t="s">
        <v>3540</v>
      </c>
      <c r="U1781" s="116">
        <f>+IF(LEN(L4T_30[[#This Row],[KOD]])=1,1,IF(LEN(L4T_30[[#This Row],[KOD]])=8,2,IF(LEN(L4T_30[[#This Row],[KOD]])=15,3,4)))</f>
        <v>4</v>
      </c>
    </row>
    <row r="1782" spans="2:21">
      <c r="B1782" s="109" t="s">
        <v>7281</v>
      </c>
      <c r="C1782" s="110" t="s">
        <v>7282</v>
      </c>
      <c r="D1782" s="111" t="s">
        <v>2913</v>
      </c>
      <c r="E1782" s="112" t="s">
        <v>46</v>
      </c>
      <c r="F1782" s="111" t="s">
        <v>46</v>
      </c>
      <c r="G1782" s="112" t="s">
        <v>46</v>
      </c>
      <c r="H1782" s="113">
        <v>0</v>
      </c>
      <c r="I1782" s="113">
        <v>0</v>
      </c>
      <c r="J1782" s="112" t="s">
        <v>6573</v>
      </c>
      <c r="K1782" s="114">
        <v>1</v>
      </c>
      <c r="L1782" s="114" t="s">
        <v>5134</v>
      </c>
      <c r="M1782" s="111" t="s">
        <v>2641</v>
      </c>
      <c r="N1782" s="115">
        <v>0</v>
      </c>
      <c r="O1782" s="115">
        <v>0</v>
      </c>
      <c r="P1782" s="115">
        <v>0</v>
      </c>
      <c r="Q1782" s="111" t="s">
        <v>46</v>
      </c>
      <c r="R1782" s="111" t="s">
        <v>46</v>
      </c>
      <c r="S1782" s="111" t="s">
        <v>46</v>
      </c>
      <c r="T1782" s="111" t="s">
        <v>5321</v>
      </c>
      <c r="U1782" s="116">
        <f>+IF(LEN(L4T_30[[#This Row],[KOD]])=1,1,IF(LEN(L4T_30[[#This Row],[KOD]])=8,2,IF(LEN(L4T_30[[#This Row],[KOD]])=15,3,4)))</f>
        <v>4</v>
      </c>
    </row>
    <row r="1783" spans="2:21">
      <c r="B1783" s="109" t="s">
        <v>7283</v>
      </c>
      <c r="C1783" s="110" t="s">
        <v>7284</v>
      </c>
      <c r="D1783" s="111" t="s">
        <v>2913</v>
      </c>
      <c r="E1783" s="112" t="s">
        <v>46</v>
      </c>
      <c r="F1783" s="111" t="s">
        <v>46</v>
      </c>
      <c r="G1783" s="112" t="s">
        <v>46</v>
      </c>
      <c r="H1783" s="113">
        <v>0</v>
      </c>
      <c r="I1783" s="113">
        <v>0</v>
      </c>
      <c r="J1783" s="112" t="s">
        <v>6930</v>
      </c>
      <c r="K1783" s="114">
        <v>1</v>
      </c>
      <c r="L1783" s="114" t="s">
        <v>5134</v>
      </c>
      <c r="M1783" s="111" t="s">
        <v>2641</v>
      </c>
      <c r="N1783" s="115">
        <v>0</v>
      </c>
      <c r="O1783" s="115">
        <v>0</v>
      </c>
      <c r="P1783" s="115">
        <v>0</v>
      </c>
      <c r="Q1783" s="111" t="s">
        <v>46</v>
      </c>
      <c r="R1783" s="111" t="s">
        <v>46</v>
      </c>
      <c r="S1783" s="111" t="s">
        <v>46</v>
      </c>
      <c r="T1783" s="111" t="s">
        <v>2982</v>
      </c>
      <c r="U1783" s="116">
        <f>+IF(LEN(L4T_30[[#This Row],[KOD]])=1,1,IF(LEN(L4T_30[[#This Row],[KOD]])=8,2,IF(LEN(L4T_30[[#This Row],[KOD]])=15,3,4)))</f>
        <v>4</v>
      </c>
    </row>
    <row r="1784" spans="2:21">
      <c r="B1784" s="109" t="s">
        <v>7285</v>
      </c>
      <c r="C1784" s="110" t="s">
        <v>7286</v>
      </c>
      <c r="D1784" s="111" t="s">
        <v>2913</v>
      </c>
      <c r="E1784" s="112" t="s">
        <v>46</v>
      </c>
      <c r="F1784" s="111" t="s">
        <v>46</v>
      </c>
      <c r="G1784" s="112" t="s">
        <v>46</v>
      </c>
      <c r="H1784" s="113">
        <v>0</v>
      </c>
      <c r="I1784" s="113">
        <v>0</v>
      </c>
      <c r="J1784" s="112" t="s">
        <v>6573</v>
      </c>
      <c r="K1784" s="114">
        <v>1</v>
      </c>
      <c r="L1784" s="114" t="s">
        <v>5134</v>
      </c>
      <c r="M1784" s="111" t="s">
        <v>2641</v>
      </c>
      <c r="N1784" s="115">
        <v>0</v>
      </c>
      <c r="O1784" s="115">
        <v>0</v>
      </c>
      <c r="P1784" s="115">
        <v>0</v>
      </c>
      <c r="Q1784" s="111" t="s">
        <v>46</v>
      </c>
      <c r="R1784" s="111" t="s">
        <v>46</v>
      </c>
      <c r="S1784" s="111" t="s">
        <v>46</v>
      </c>
      <c r="T1784" s="111" t="s">
        <v>2987</v>
      </c>
      <c r="U1784" s="116">
        <f>+IF(LEN(L4T_30[[#This Row],[KOD]])=1,1,IF(LEN(L4T_30[[#This Row],[KOD]])=8,2,IF(LEN(L4T_30[[#This Row],[KOD]])=15,3,4)))</f>
        <v>4</v>
      </c>
    </row>
    <row r="1785" spans="2:21">
      <c r="B1785" s="109" t="s">
        <v>7287</v>
      </c>
      <c r="C1785" s="110" t="s">
        <v>7288</v>
      </c>
      <c r="D1785" s="111" t="s">
        <v>2913</v>
      </c>
      <c r="E1785" s="112" t="s">
        <v>46</v>
      </c>
      <c r="F1785" s="111" t="s">
        <v>46</v>
      </c>
      <c r="G1785" s="112" t="s">
        <v>46</v>
      </c>
      <c r="H1785" s="113">
        <v>0</v>
      </c>
      <c r="I1785" s="113">
        <v>0</v>
      </c>
      <c r="J1785" s="112" t="s">
        <v>6930</v>
      </c>
      <c r="K1785" s="114">
        <v>1</v>
      </c>
      <c r="L1785" s="114" t="s">
        <v>5134</v>
      </c>
      <c r="M1785" s="111" t="s">
        <v>2641</v>
      </c>
      <c r="N1785" s="115">
        <v>0</v>
      </c>
      <c r="O1785" s="115">
        <v>0</v>
      </c>
      <c r="P1785" s="115">
        <v>0</v>
      </c>
      <c r="Q1785" s="111" t="s">
        <v>46</v>
      </c>
      <c r="R1785" s="111" t="s">
        <v>46</v>
      </c>
      <c r="S1785" s="111" t="s">
        <v>46</v>
      </c>
      <c r="T1785" s="111" t="s">
        <v>5334</v>
      </c>
      <c r="U1785" s="116">
        <f>+IF(LEN(L4T_30[[#This Row],[KOD]])=1,1,IF(LEN(L4T_30[[#This Row],[KOD]])=8,2,IF(LEN(L4T_30[[#This Row],[KOD]])=15,3,4)))</f>
        <v>4</v>
      </c>
    </row>
    <row r="1786" spans="2:21">
      <c r="B1786" s="104" t="s">
        <v>7289</v>
      </c>
      <c r="C1786" s="41" t="s">
        <v>7290</v>
      </c>
      <c r="D1786" s="43" t="s">
        <v>46</v>
      </c>
      <c r="E1786" s="105" t="s">
        <v>46</v>
      </c>
      <c r="F1786" s="43" t="s">
        <v>46</v>
      </c>
      <c r="G1786" s="105" t="s">
        <v>46</v>
      </c>
      <c r="H1786" s="45">
        <v>0</v>
      </c>
      <c r="I1786" s="45">
        <v>0</v>
      </c>
      <c r="J1786" s="105" t="s">
        <v>46</v>
      </c>
      <c r="K1786" s="106">
        <v>0</v>
      </c>
      <c r="L1786" s="106" t="s">
        <v>46</v>
      </c>
      <c r="M1786" s="43" t="s">
        <v>46</v>
      </c>
      <c r="N1786" s="107">
        <v>0</v>
      </c>
      <c r="O1786" s="107">
        <v>0</v>
      </c>
      <c r="P1786" s="107">
        <v>0</v>
      </c>
      <c r="Q1786" s="43" t="s">
        <v>46</v>
      </c>
      <c r="R1786" s="43" t="s">
        <v>46</v>
      </c>
      <c r="S1786" s="43" t="s">
        <v>5051</v>
      </c>
      <c r="T1786" s="43" t="s">
        <v>46</v>
      </c>
      <c r="U1786" s="108">
        <f>+IF(LEN(L4T_30[[#This Row],[KOD]])=1,1,IF(LEN(L4T_30[[#This Row],[KOD]])=8,2,IF(LEN(L4T_30[[#This Row],[KOD]])=15,3,4)))</f>
        <v>3</v>
      </c>
    </row>
    <row r="1787" spans="2:21">
      <c r="B1787" s="109" t="s">
        <v>7291</v>
      </c>
      <c r="C1787" s="110" t="s">
        <v>7292</v>
      </c>
      <c r="D1787" s="111" t="s">
        <v>2913</v>
      </c>
      <c r="E1787" s="112" t="s">
        <v>46</v>
      </c>
      <c r="F1787" s="111" t="s">
        <v>46</v>
      </c>
      <c r="G1787" s="112" t="s">
        <v>46</v>
      </c>
      <c r="H1787" s="113">
        <v>0</v>
      </c>
      <c r="I1787" s="113">
        <v>0</v>
      </c>
      <c r="J1787" s="112" t="s">
        <v>6735</v>
      </c>
      <c r="K1787" s="114">
        <v>1</v>
      </c>
      <c r="L1787" s="114" t="s">
        <v>1579</v>
      </c>
      <c r="M1787" s="111" t="s">
        <v>2641</v>
      </c>
      <c r="N1787" s="115">
        <v>0</v>
      </c>
      <c r="O1787" s="115">
        <v>0</v>
      </c>
      <c r="P1787" s="115">
        <v>0</v>
      </c>
      <c r="Q1787" s="111" t="s">
        <v>46</v>
      </c>
      <c r="R1787" s="111" t="s">
        <v>46</v>
      </c>
      <c r="S1787" s="111" t="s">
        <v>46</v>
      </c>
      <c r="T1787" s="111" t="s">
        <v>3540</v>
      </c>
      <c r="U1787" s="116">
        <f>+IF(LEN(L4T_30[[#This Row],[KOD]])=1,1,IF(LEN(L4T_30[[#This Row],[KOD]])=8,2,IF(LEN(L4T_30[[#This Row],[KOD]])=15,3,4)))</f>
        <v>4</v>
      </c>
    </row>
    <row r="1788" spans="2:21">
      <c r="B1788" s="109" t="s">
        <v>7293</v>
      </c>
      <c r="C1788" s="110" t="s">
        <v>6139</v>
      </c>
      <c r="D1788" s="111" t="s">
        <v>2913</v>
      </c>
      <c r="E1788" s="112" t="s">
        <v>46</v>
      </c>
      <c r="F1788" s="111" t="s">
        <v>46</v>
      </c>
      <c r="G1788" s="112" t="s">
        <v>46</v>
      </c>
      <c r="H1788" s="113">
        <v>0</v>
      </c>
      <c r="I1788" s="113">
        <v>0</v>
      </c>
      <c r="J1788" s="112" t="s">
        <v>46</v>
      </c>
      <c r="K1788" s="114">
        <v>0</v>
      </c>
      <c r="L1788" s="114" t="s">
        <v>1579</v>
      </c>
      <c r="M1788" s="111" t="s">
        <v>46</v>
      </c>
      <c r="N1788" s="115">
        <v>0</v>
      </c>
      <c r="O1788" s="115">
        <v>0</v>
      </c>
      <c r="P1788" s="115">
        <v>0</v>
      </c>
      <c r="Q1788" s="111" t="s">
        <v>46</v>
      </c>
      <c r="R1788" s="111" t="s">
        <v>46</v>
      </c>
      <c r="S1788" s="111" t="s">
        <v>46</v>
      </c>
      <c r="T1788" s="111" t="s">
        <v>5321</v>
      </c>
      <c r="U1788" s="116">
        <f>+IF(LEN(L4T_30[[#This Row],[KOD]])=1,1,IF(LEN(L4T_30[[#This Row],[KOD]])=8,2,IF(LEN(L4T_30[[#This Row],[KOD]])=15,3,4)))</f>
        <v>4</v>
      </c>
    </row>
    <row r="1789" spans="2:21">
      <c r="B1789" s="109" t="s">
        <v>7633</v>
      </c>
      <c r="C1789" s="110" t="s">
        <v>7634</v>
      </c>
      <c r="D1789" s="111" t="s">
        <v>2913</v>
      </c>
      <c r="E1789" s="112" t="s">
        <v>46</v>
      </c>
      <c r="F1789" s="111" t="s">
        <v>46</v>
      </c>
      <c r="G1789" s="112" t="s">
        <v>46</v>
      </c>
      <c r="H1789" s="113">
        <v>0</v>
      </c>
      <c r="I1789" s="113">
        <v>0</v>
      </c>
      <c r="J1789" s="112" t="s">
        <v>46</v>
      </c>
      <c r="K1789" s="114">
        <v>0</v>
      </c>
      <c r="L1789" s="114" t="s">
        <v>1579</v>
      </c>
      <c r="M1789" s="111" t="s">
        <v>46</v>
      </c>
      <c r="N1789" s="115">
        <v>0</v>
      </c>
      <c r="O1789" s="115">
        <v>0</v>
      </c>
      <c r="P1789" s="115">
        <v>0</v>
      </c>
      <c r="Q1789" s="111" t="s">
        <v>46</v>
      </c>
      <c r="R1789" s="111" t="s">
        <v>46</v>
      </c>
      <c r="S1789" s="111" t="s">
        <v>46</v>
      </c>
      <c r="T1789" s="111" t="s">
        <v>5293</v>
      </c>
      <c r="U1789" s="116">
        <f>+IF(LEN(L4T_30[[#This Row],[KOD]])=1,1,IF(LEN(L4T_30[[#This Row],[KOD]])=8,2,IF(LEN(L4T_30[[#This Row],[KOD]])=15,3,4)))</f>
        <v>4</v>
      </c>
    </row>
    <row r="1790" spans="2:21">
      <c r="B1790" s="109" t="s">
        <v>7294</v>
      </c>
      <c r="C1790" s="110" t="s">
        <v>7635</v>
      </c>
      <c r="D1790" s="111" t="s">
        <v>2913</v>
      </c>
      <c r="E1790" s="112" t="s">
        <v>46</v>
      </c>
      <c r="F1790" s="111" t="s">
        <v>46</v>
      </c>
      <c r="G1790" s="112" t="s">
        <v>46</v>
      </c>
      <c r="H1790" s="113">
        <v>0</v>
      </c>
      <c r="I1790" s="113">
        <v>0</v>
      </c>
      <c r="J1790" s="112" t="s">
        <v>6930</v>
      </c>
      <c r="K1790" s="114">
        <v>1</v>
      </c>
      <c r="L1790" s="114" t="s">
        <v>5134</v>
      </c>
      <c r="M1790" s="111" t="s">
        <v>2641</v>
      </c>
      <c r="N1790" s="115">
        <v>0</v>
      </c>
      <c r="O1790" s="115">
        <v>0</v>
      </c>
      <c r="P1790" s="115">
        <v>0</v>
      </c>
      <c r="Q1790" s="111" t="s">
        <v>46</v>
      </c>
      <c r="R1790" s="111" t="s">
        <v>46</v>
      </c>
      <c r="S1790" s="111" t="s">
        <v>46</v>
      </c>
      <c r="T1790" s="111" t="s">
        <v>5917</v>
      </c>
      <c r="U1790" s="116">
        <f>+IF(LEN(L4T_30[[#This Row],[KOD]])=1,1,IF(LEN(L4T_30[[#This Row],[KOD]])=8,2,IF(LEN(L4T_30[[#This Row],[KOD]])=15,3,4)))</f>
        <v>4</v>
      </c>
    </row>
    <row r="1791" spans="2:21">
      <c r="B1791" s="109" t="s">
        <v>7295</v>
      </c>
      <c r="C1791" s="110" t="s">
        <v>7296</v>
      </c>
      <c r="D1791" s="111" t="s">
        <v>2913</v>
      </c>
      <c r="E1791" s="112" t="s">
        <v>46</v>
      </c>
      <c r="F1791" s="111" t="s">
        <v>46</v>
      </c>
      <c r="G1791" s="112" t="s">
        <v>46</v>
      </c>
      <c r="H1791" s="113">
        <v>0</v>
      </c>
      <c r="I1791" s="113">
        <v>0</v>
      </c>
      <c r="J1791" s="112" t="s">
        <v>6248</v>
      </c>
      <c r="K1791" s="114">
        <v>1</v>
      </c>
      <c r="L1791" s="114" t="s">
        <v>5134</v>
      </c>
      <c r="M1791" s="111" t="s">
        <v>2641</v>
      </c>
      <c r="N1791" s="115">
        <v>0</v>
      </c>
      <c r="O1791" s="115">
        <v>0</v>
      </c>
      <c r="P1791" s="115">
        <v>0</v>
      </c>
      <c r="Q1791" s="111" t="s">
        <v>46</v>
      </c>
      <c r="R1791" s="111" t="s">
        <v>46</v>
      </c>
      <c r="S1791" s="111" t="s">
        <v>46</v>
      </c>
      <c r="T1791" s="111" t="s">
        <v>5919</v>
      </c>
      <c r="U1791" s="116">
        <f>+IF(LEN(L4T_30[[#This Row],[KOD]])=1,1,IF(LEN(L4T_30[[#This Row],[KOD]])=8,2,IF(LEN(L4T_30[[#This Row],[KOD]])=15,3,4)))</f>
        <v>4</v>
      </c>
    </row>
    <row r="1792" spans="2:21">
      <c r="B1792" s="109" t="s">
        <v>7636</v>
      </c>
      <c r="C1792" s="110" t="s">
        <v>7637</v>
      </c>
      <c r="D1792" s="111" t="s">
        <v>2913</v>
      </c>
      <c r="E1792" s="112" t="s">
        <v>46</v>
      </c>
      <c r="F1792" s="111" t="s">
        <v>46</v>
      </c>
      <c r="G1792" s="112" t="s">
        <v>46</v>
      </c>
      <c r="H1792" s="113">
        <v>0</v>
      </c>
      <c r="I1792" s="113">
        <v>0</v>
      </c>
      <c r="J1792" s="112" t="s">
        <v>46</v>
      </c>
      <c r="K1792" s="114">
        <v>0</v>
      </c>
      <c r="L1792" s="114" t="s">
        <v>1579</v>
      </c>
      <c r="M1792" s="111" t="s">
        <v>46</v>
      </c>
      <c r="N1792" s="115">
        <v>0</v>
      </c>
      <c r="O1792" s="115">
        <v>0</v>
      </c>
      <c r="P1792" s="115">
        <v>0</v>
      </c>
      <c r="Q1792" s="111" t="s">
        <v>46</v>
      </c>
      <c r="R1792" s="111" t="s">
        <v>46</v>
      </c>
      <c r="S1792" s="111" t="s">
        <v>46</v>
      </c>
      <c r="T1792" s="111" t="s">
        <v>7638</v>
      </c>
      <c r="U1792" s="116">
        <f>+IF(LEN(L4T_30[[#This Row],[KOD]])=1,1,IF(LEN(L4T_30[[#This Row],[KOD]])=8,2,IF(LEN(L4T_30[[#This Row],[KOD]])=15,3,4)))</f>
        <v>4</v>
      </c>
    </row>
    <row r="1793" spans="2:21">
      <c r="B1793" s="99" t="s">
        <v>7297</v>
      </c>
      <c r="C1793" s="33" t="s">
        <v>7298</v>
      </c>
      <c r="D1793" s="35" t="s">
        <v>46</v>
      </c>
      <c r="E1793" s="100" t="s">
        <v>46</v>
      </c>
      <c r="F1793" s="35" t="s">
        <v>46</v>
      </c>
      <c r="G1793" s="100" t="s">
        <v>46</v>
      </c>
      <c r="H1793" s="37">
        <v>0</v>
      </c>
      <c r="I1793" s="37">
        <v>0</v>
      </c>
      <c r="J1793" s="100" t="s">
        <v>46</v>
      </c>
      <c r="K1793" s="101">
        <v>0</v>
      </c>
      <c r="L1793" s="101" t="s">
        <v>46</v>
      </c>
      <c r="M1793" s="35" t="s">
        <v>46</v>
      </c>
      <c r="N1793" s="102">
        <v>0</v>
      </c>
      <c r="O1793" s="102">
        <v>0</v>
      </c>
      <c r="P1793" s="102">
        <v>0</v>
      </c>
      <c r="Q1793" s="35" t="s">
        <v>46</v>
      </c>
      <c r="R1793" s="35" t="s">
        <v>7299</v>
      </c>
      <c r="S1793" s="35" t="s">
        <v>46</v>
      </c>
      <c r="T1793" s="35" t="s">
        <v>46</v>
      </c>
      <c r="U1793" s="103">
        <f>+IF(LEN(L4T_30[[#This Row],[KOD]])=1,1,IF(LEN(L4T_30[[#This Row],[KOD]])=8,2,IF(LEN(L4T_30[[#This Row],[KOD]])=15,3,4)))</f>
        <v>2</v>
      </c>
    </row>
    <row r="1794" spans="2:21">
      <c r="B1794" s="104" t="s">
        <v>7300</v>
      </c>
      <c r="C1794" s="41" t="s">
        <v>7301</v>
      </c>
      <c r="D1794" s="43" t="s">
        <v>46</v>
      </c>
      <c r="E1794" s="105" t="s">
        <v>46</v>
      </c>
      <c r="F1794" s="43" t="s">
        <v>46</v>
      </c>
      <c r="G1794" s="105" t="s">
        <v>46</v>
      </c>
      <c r="H1794" s="45">
        <v>0</v>
      </c>
      <c r="I1794" s="45">
        <v>0</v>
      </c>
      <c r="J1794" s="105" t="s">
        <v>46</v>
      </c>
      <c r="K1794" s="106">
        <v>0</v>
      </c>
      <c r="L1794" s="106" t="s">
        <v>46</v>
      </c>
      <c r="M1794" s="43" t="s">
        <v>46</v>
      </c>
      <c r="N1794" s="107">
        <v>0</v>
      </c>
      <c r="O1794" s="107">
        <v>0</v>
      </c>
      <c r="P1794" s="107">
        <v>0</v>
      </c>
      <c r="Q1794" s="43" t="s">
        <v>46</v>
      </c>
      <c r="R1794" s="43" t="s">
        <v>46</v>
      </c>
      <c r="S1794" s="43" t="s">
        <v>7302</v>
      </c>
      <c r="T1794" s="43" t="s">
        <v>46</v>
      </c>
      <c r="U1794" s="108">
        <f>+IF(LEN(L4T_30[[#This Row],[KOD]])=1,1,IF(LEN(L4T_30[[#This Row],[KOD]])=8,2,IF(LEN(L4T_30[[#This Row],[KOD]])=15,3,4)))</f>
        <v>3</v>
      </c>
    </row>
    <row r="1795" spans="2:21">
      <c r="B1795" s="109" t="s">
        <v>7303</v>
      </c>
      <c r="C1795" s="110" t="s">
        <v>7304</v>
      </c>
      <c r="D1795" s="111" t="s">
        <v>2913</v>
      </c>
      <c r="E1795" s="112" t="s">
        <v>46</v>
      </c>
      <c r="F1795" s="111" t="s">
        <v>46</v>
      </c>
      <c r="G1795" s="112" t="s">
        <v>46</v>
      </c>
      <c r="H1795" s="113">
        <v>0</v>
      </c>
      <c r="I1795" s="113">
        <v>0</v>
      </c>
      <c r="J1795" s="112" t="s">
        <v>7305</v>
      </c>
      <c r="K1795" s="114">
        <v>0</v>
      </c>
      <c r="L1795" s="114" t="s">
        <v>1579</v>
      </c>
      <c r="M1795" s="111" t="s">
        <v>2641</v>
      </c>
      <c r="N1795" s="115">
        <v>0</v>
      </c>
      <c r="O1795" s="115">
        <v>0</v>
      </c>
      <c r="P1795" s="115">
        <v>0</v>
      </c>
      <c r="Q1795" s="111" t="s">
        <v>46</v>
      </c>
      <c r="R1795" s="111" t="s">
        <v>46</v>
      </c>
      <c r="S1795" s="111" t="s">
        <v>46</v>
      </c>
      <c r="T1795" s="111" t="s">
        <v>2781</v>
      </c>
      <c r="U1795" s="116">
        <f>+IF(LEN(L4T_30[[#This Row],[KOD]])=1,1,IF(LEN(L4T_30[[#This Row],[KOD]])=8,2,IF(LEN(L4T_30[[#This Row],[KOD]])=15,3,4)))</f>
        <v>4</v>
      </c>
    </row>
    <row r="1796" spans="2:21">
      <c r="B1796" s="109" t="s">
        <v>7306</v>
      </c>
      <c r="C1796" s="110" t="s">
        <v>7307</v>
      </c>
      <c r="D1796" s="111" t="s">
        <v>2913</v>
      </c>
      <c r="E1796" s="112" t="s">
        <v>46</v>
      </c>
      <c r="F1796" s="111" t="s">
        <v>46</v>
      </c>
      <c r="G1796" s="112" t="s">
        <v>46</v>
      </c>
      <c r="H1796" s="113">
        <v>0</v>
      </c>
      <c r="I1796" s="113">
        <v>0</v>
      </c>
      <c r="J1796" s="112" t="s">
        <v>7305</v>
      </c>
      <c r="K1796" s="114">
        <v>0</v>
      </c>
      <c r="L1796" s="114" t="s">
        <v>1579</v>
      </c>
      <c r="M1796" s="111" t="s">
        <v>2641</v>
      </c>
      <c r="N1796" s="115">
        <v>0</v>
      </c>
      <c r="O1796" s="115">
        <v>0</v>
      </c>
      <c r="P1796" s="115">
        <v>0</v>
      </c>
      <c r="Q1796" s="111" t="s">
        <v>46</v>
      </c>
      <c r="R1796" s="111" t="s">
        <v>46</v>
      </c>
      <c r="S1796" s="111" t="s">
        <v>46</v>
      </c>
      <c r="T1796" s="111" t="s">
        <v>2939</v>
      </c>
      <c r="U1796" s="116">
        <f>+IF(LEN(L4T_30[[#This Row],[KOD]])=1,1,IF(LEN(L4T_30[[#This Row],[KOD]])=8,2,IF(LEN(L4T_30[[#This Row],[KOD]])=15,3,4)))</f>
        <v>4</v>
      </c>
    </row>
    <row r="1797" spans="2:21">
      <c r="B1797" s="109" t="s">
        <v>7308</v>
      </c>
      <c r="C1797" s="110" t="s">
        <v>7309</v>
      </c>
      <c r="D1797" s="111" t="s">
        <v>2913</v>
      </c>
      <c r="E1797" s="112" t="s">
        <v>46</v>
      </c>
      <c r="F1797" s="111" t="s">
        <v>46</v>
      </c>
      <c r="G1797" s="112" t="s">
        <v>46</v>
      </c>
      <c r="H1797" s="113">
        <v>0</v>
      </c>
      <c r="I1797" s="113">
        <v>0</v>
      </c>
      <c r="J1797" s="112" t="s">
        <v>7305</v>
      </c>
      <c r="K1797" s="114">
        <v>0</v>
      </c>
      <c r="L1797" s="114" t="s">
        <v>1579</v>
      </c>
      <c r="M1797" s="111" t="s">
        <v>2641</v>
      </c>
      <c r="N1797" s="115">
        <v>0</v>
      </c>
      <c r="O1797" s="115">
        <v>0</v>
      </c>
      <c r="P1797" s="115">
        <v>0</v>
      </c>
      <c r="Q1797" s="111" t="s">
        <v>46</v>
      </c>
      <c r="R1797" s="111" t="s">
        <v>46</v>
      </c>
      <c r="S1797" s="111" t="s">
        <v>46</v>
      </c>
      <c r="T1797" s="111" t="s">
        <v>2745</v>
      </c>
      <c r="U1797" s="116">
        <f>+IF(LEN(L4T_30[[#This Row],[KOD]])=1,1,IF(LEN(L4T_30[[#This Row],[KOD]])=8,2,IF(LEN(L4T_30[[#This Row],[KOD]])=15,3,4)))</f>
        <v>4</v>
      </c>
    </row>
    <row r="1798" spans="2:21">
      <c r="B1798" s="109" t="s">
        <v>7310</v>
      </c>
      <c r="C1798" s="110" t="s">
        <v>7311</v>
      </c>
      <c r="D1798" s="111" t="s">
        <v>2913</v>
      </c>
      <c r="E1798" s="112" t="s">
        <v>46</v>
      </c>
      <c r="F1798" s="111" t="s">
        <v>46</v>
      </c>
      <c r="G1798" s="112" t="s">
        <v>46</v>
      </c>
      <c r="H1798" s="113">
        <v>0</v>
      </c>
      <c r="I1798" s="113">
        <v>0</v>
      </c>
      <c r="J1798" s="112" t="s">
        <v>7305</v>
      </c>
      <c r="K1798" s="114">
        <v>0</v>
      </c>
      <c r="L1798" s="114" t="s">
        <v>1579</v>
      </c>
      <c r="M1798" s="111" t="s">
        <v>2641</v>
      </c>
      <c r="N1798" s="115">
        <v>0</v>
      </c>
      <c r="O1798" s="115">
        <v>0</v>
      </c>
      <c r="P1798" s="115">
        <v>0</v>
      </c>
      <c r="Q1798" s="111" t="s">
        <v>46</v>
      </c>
      <c r="R1798" s="111" t="s">
        <v>46</v>
      </c>
      <c r="S1798" s="111" t="s">
        <v>46</v>
      </c>
      <c r="T1798" s="111" t="s">
        <v>2948</v>
      </c>
      <c r="U1798" s="116">
        <f>+IF(LEN(L4T_30[[#This Row],[KOD]])=1,1,IF(LEN(L4T_30[[#This Row],[KOD]])=8,2,IF(LEN(L4T_30[[#This Row],[KOD]])=15,3,4)))</f>
        <v>4</v>
      </c>
    </row>
    <row r="1799" spans="2:21">
      <c r="B1799" s="109" t="s">
        <v>7312</v>
      </c>
      <c r="C1799" s="110" t="s">
        <v>7313</v>
      </c>
      <c r="D1799" s="111" t="s">
        <v>2913</v>
      </c>
      <c r="E1799" s="112" t="s">
        <v>46</v>
      </c>
      <c r="F1799" s="111" t="s">
        <v>46</v>
      </c>
      <c r="G1799" s="112" t="s">
        <v>46</v>
      </c>
      <c r="H1799" s="113">
        <v>0</v>
      </c>
      <c r="I1799" s="113">
        <v>0</v>
      </c>
      <c r="J1799" s="112" t="s">
        <v>7305</v>
      </c>
      <c r="K1799" s="114">
        <v>0</v>
      </c>
      <c r="L1799" s="114" t="s">
        <v>1579</v>
      </c>
      <c r="M1799" s="111" t="s">
        <v>2641</v>
      </c>
      <c r="N1799" s="115">
        <v>0</v>
      </c>
      <c r="O1799" s="115">
        <v>0</v>
      </c>
      <c r="P1799" s="115">
        <v>0</v>
      </c>
      <c r="Q1799" s="111" t="s">
        <v>46</v>
      </c>
      <c r="R1799" s="111" t="s">
        <v>46</v>
      </c>
      <c r="S1799" s="111" t="s">
        <v>46</v>
      </c>
      <c r="T1799" s="111" t="s">
        <v>3299</v>
      </c>
      <c r="U1799" s="116">
        <f>+IF(LEN(L4T_30[[#This Row],[KOD]])=1,1,IF(LEN(L4T_30[[#This Row],[KOD]])=8,2,IF(LEN(L4T_30[[#This Row],[KOD]])=15,3,4)))</f>
        <v>4</v>
      </c>
    </row>
    <row r="1800" spans="2:21">
      <c r="B1800" s="109" t="s">
        <v>7314</v>
      </c>
      <c r="C1800" s="110" t="s">
        <v>7639</v>
      </c>
      <c r="D1800" s="111" t="s">
        <v>2913</v>
      </c>
      <c r="E1800" s="112" t="s">
        <v>46</v>
      </c>
      <c r="F1800" s="111" t="s">
        <v>46</v>
      </c>
      <c r="G1800" s="112" t="s">
        <v>46</v>
      </c>
      <c r="H1800" s="113">
        <v>0</v>
      </c>
      <c r="I1800" s="113">
        <v>0</v>
      </c>
      <c r="J1800" s="112" t="s">
        <v>7305</v>
      </c>
      <c r="K1800" s="114">
        <v>0</v>
      </c>
      <c r="L1800" s="114" t="s">
        <v>1579</v>
      </c>
      <c r="M1800" s="111" t="s">
        <v>2641</v>
      </c>
      <c r="N1800" s="115">
        <v>0</v>
      </c>
      <c r="O1800" s="115">
        <v>0</v>
      </c>
      <c r="P1800" s="115">
        <v>0</v>
      </c>
      <c r="Q1800" s="111" t="s">
        <v>46</v>
      </c>
      <c r="R1800" s="111" t="s">
        <v>46</v>
      </c>
      <c r="S1800" s="111" t="s">
        <v>46</v>
      </c>
      <c r="T1800" s="111" t="s">
        <v>5917</v>
      </c>
      <c r="U1800" s="116">
        <f>+IF(LEN(L4T_30[[#This Row],[KOD]])=1,1,IF(LEN(L4T_30[[#This Row],[KOD]])=8,2,IF(LEN(L4T_30[[#This Row],[KOD]])=15,3,4)))</f>
        <v>4</v>
      </c>
    </row>
    <row r="1801" spans="2:21">
      <c r="B1801" s="104" t="s">
        <v>7315</v>
      </c>
      <c r="C1801" s="41" t="s">
        <v>7316</v>
      </c>
      <c r="D1801" s="43" t="s">
        <v>46</v>
      </c>
      <c r="E1801" s="105" t="s">
        <v>46</v>
      </c>
      <c r="F1801" s="43" t="s">
        <v>46</v>
      </c>
      <c r="G1801" s="105" t="s">
        <v>46</v>
      </c>
      <c r="H1801" s="45">
        <v>0</v>
      </c>
      <c r="I1801" s="45">
        <v>0</v>
      </c>
      <c r="J1801" s="105" t="s">
        <v>46</v>
      </c>
      <c r="K1801" s="106">
        <v>0</v>
      </c>
      <c r="L1801" s="106" t="s">
        <v>46</v>
      </c>
      <c r="M1801" s="43" t="s">
        <v>46</v>
      </c>
      <c r="N1801" s="107">
        <v>0</v>
      </c>
      <c r="O1801" s="107">
        <v>0</v>
      </c>
      <c r="P1801" s="107">
        <v>0</v>
      </c>
      <c r="Q1801" s="43" t="s">
        <v>46</v>
      </c>
      <c r="R1801" s="43" t="s">
        <v>46</v>
      </c>
      <c r="S1801" s="43" t="s">
        <v>7317</v>
      </c>
      <c r="T1801" s="43" t="s">
        <v>46</v>
      </c>
      <c r="U1801" s="108">
        <f>+IF(LEN(L4T_30[[#This Row],[KOD]])=1,1,IF(LEN(L4T_30[[#This Row],[KOD]])=8,2,IF(LEN(L4T_30[[#This Row],[KOD]])=15,3,4)))</f>
        <v>3</v>
      </c>
    </row>
    <row r="1802" spans="2:21">
      <c r="B1802" s="109" t="s">
        <v>7318</v>
      </c>
      <c r="C1802" s="110" t="s">
        <v>7319</v>
      </c>
      <c r="D1802" s="111" t="s">
        <v>2913</v>
      </c>
      <c r="E1802" s="112" t="s">
        <v>46</v>
      </c>
      <c r="F1802" s="111" t="s">
        <v>46</v>
      </c>
      <c r="G1802" s="112" t="s">
        <v>46</v>
      </c>
      <c r="H1802" s="113">
        <v>0</v>
      </c>
      <c r="I1802" s="113">
        <v>0</v>
      </c>
      <c r="J1802" s="112" t="s">
        <v>7320</v>
      </c>
      <c r="K1802" s="114">
        <v>0</v>
      </c>
      <c r="L1802" s="114" t="s">
        <v>1579</v>
      </c>
      <c r="M1802" s="111" t="s">
        <v>2641</v>
      </c>
      <c r="N1802" s="115">
        <v>0</v>
      </c>
      <c r="O1802" s="115">
        <v>0</v>
      </c>
      <c r="P1802" s="115">
        <v>0</v>
      </c>
      <c r="Q1802" s="111" t="s">
        <v>46</v>
      </c>
      <c r="R1802" s="111" t="s">
        <v>46</v>
      </c>
      <c r="S1802" s="111" t="s">
        <v>46</v>
      </c>
      <c r="T1802" s="111" t="s">
        <v>2781</v>
      </c>
      <c r="U1802" s="116">
        <f>+IF(LEN(L4T_30[[#This Row],[KOD]])=1,1,IF(LEN(L4T_30[[#This Row],[KOD]])=8,2,IF(LEN(L4T_30[[#This Row],[KOD]])=15,3,4)))</f>
        <v>4</v>
      </c>
    </row>
    <row r="1803" spans="2:21">
      <c r="B1803" s="109" t="s">
        <v>7321</v>
      </c>
      <c r="C1803" s="110" t="s">
        <v>7322</v>
      </c>
      <c r="D1803" s="111" t="s">
        <v>2913</v>
      </c>
      <c r="E1803" s="112" t="s">
        <v>46</v>
      </c>
      <c r="F1803" s="111" t="s">
        <v>46</v>
      </c>
      <c r="G1803" s="112" t="s">
        <v>46</v>
      </c>
      <c r="H1803" s="113">
        <v>0</v>
      </c>
      <c r="I1803" s="113">
        <v>0</v>
      </c>
      <c r="J1803" s="112" t="s">
        <v>7320</v>
      </c>
      <c r="K1803" s="114">
        <v>0</v>
      </c>
      <c r="L1803" s="114" t="s">
        <v>1579</v>
      </c>
      <c r="M1803" s="111" t="s">
        <v>2641</v>
      </c>
      <c r="N1803" s="115">
        <v>0</v>
      </c>
      <c r="O1803" s="115">
        <v>0</v>
      </c>
      <c r="P1803" s="115">
        <v>0</v>
      </c>
      <c r="Q1803" s="111" t="s">
        <v>46</v>
      </c>
      <c r="R1803" s="111" t="s">
        <v>46</v>
      </c>
      <c r="S1803" s="111" t="s">
        <v>46</v>
      </c>
      <c r="T1803" s="111" t="s">
        <v>3540</v>
      </c>
      <c r="U1803" s="116">
        <f>+IF(LEN(L4T_30[[#This Row],[KOD]])=1,1,IF(LEN(L4T_30[[#This Row],[KOD]])=8,2,IF(LEN(L4T_30[[#This Row],[KOD]])=15,3,4)))</f>
        <v>4</v>
      </c>
    </row>
    <row r="1804" spans="2:21">
      <c r="B1804" s="109" t="s">
        <v>7323</v>
      </c>
      <c r="C1804" s="110" t="s">
        <v>7324</v>
      </c>
      <c r="D1804" s="111" t="s">
        <v>2913</v>
      </c>
      <c r="E1804" s="112" t="s">
        <v>46</v>
      </c>
      <c r="F1804" s="111" t="s">
        <v>46</v>
      </c>
      <c r="G1804" s="112" t="s">
        <v>46</v>
      </c>
      <c r="H1804" s="113">
        <v>0</v>
      </c>
      <c r="I1804" s="113">
        <v>0</v>
      </c>
      <c r="J1804" s="112" t="s">
        <v>7320</v>
      </c>
      <c r="K1804" s="114">
        <v>0</v>
      </c>
      <c r="L1804" s="114" t="s">
        <v>1579</v>
      </c>
      <c r="M1804" s="111" t="s">
        <v>2641</v>
      </c>
      <c r="N1804" s="115">
        <v>0</v>
      </c>
      <c r="O1804" s="115">
        <v>0</v>
      </c>
      <c r="P1804" s="115">
        <v>0</v>
      </c>
      <c r="Q1804" s="111" t="s">
        <v>46</v>
      </c>
      <c r="R1804" s="111" t="s">
        <v>46</v>
      </c>
      <c r="S1804" s="111" t="s">
        <v>46</v>
      </c>
      <c r="T1804" s="111" t="s">
        <v>5321</v>
      </c>
      <c r="U1804" s="116">
        <f>+IF(LEN(L4T_30[[#This Row],[KOD]])=1,1,IF(LEN(L4T_30[[#This Row],[KOD]])=8,2,IF(LEN(L4T_30[[#This Row],[KOD]])=15,3,4)))</f>
        <v>4</v>
      </c>
    </row>
    <row r="1805" spans="2:21">
      <c r="B1805" s="109" t="s">
        <v>7325</v>
      </c>
      <c r="C1805" s="110" t="s">
        <v>7326</v>
      </c>
      <c r="D1805" s="111" t="s">
        <v>2913</v>
      </c>
      <c r="E1805" s="112" t="s">
        <v>46</v>
      </c>
      <c r="F1805" s="111" t="s">
        <v>46</v>
      </c>
      <c r="G1805" s="112" t="s">
        <v>46</v>
      </c>
      <c r="H1805" s="113">
        <v>0</v>
      </c>
      <c r="I1805" s="113">
        <v>0</v>
      </c>
      <c r="J1805" s="112" t="s">
        <v>7320</v>
      </c>
      <c r="K1805" s="114">
        <v>0</v>
      </c>
      <c r="L1805" s="114" t="s">
        <v>1579</v>
      </c>
      <c r="M1805" s="111" t="s">
        <v>2641</v>
      </c>
      <c r="N1805" s="115">
        <v>0</v>
      </c>
      <c r="O1805" s="115">
        <v>0</v>
      </c>
      <c r="P1805" s="115">
        <v>0</v>
      </c>
      <c r="Q1805" s="111" t="s">
        <v>46</v>
      </c>
      <c r="R1805" s="111" t="s">
        <v>46</v>
      </c>
      <c r="S1805" s="111" t="s">
        <v>46</v>
      </c>
      <c r="T1805" s="111" t="s">
        <v>2982</v>
      </c>
      <c r="U1805" s="116">
        <f>+IF(LEN(L4T_30[[#This Row],[KOD]])=1,1,IF(LEN(L4T_30[[#This Row],[KOD]])=8,2,IF(LEN(L4T_30[[#This Row],[KOD]])=15,3,4)))</f>
        <v>4</v>
      </c>
    </row>
    <row r="1806" spans="2:21">
      <c r="B1806" s="109" t="s">
        <v>7327</v>
      </c>
      <c r="C1806" s="110" t="s">
        <v>7328</v>
      </c>
      <c r="D1806" s="111" t="s">
        <v>2913</v>
      </c>
      <c r="E1806" s="112" t="s">
        <v>46</v>
      </c>
      <c r="F1806" s="111" t="s">
        <v>46</v>
      </c>
      <c r="G1806" s="112" t="s">
        <v>46</v>
      </c>
      <c r="H1806" s="113">
        <v>0</v>
      </c>
      <c r="I1806" s="113">
        <v>0</v>
      </c>
      <c r="J1806" s="112" t="s">
        <v>7320</v>
      </c>
      <c r="K1806" s="114">
        <v>0</v>
      </c>
      <c r="L1806" s="114" t="s">
        <v>1579</v>
      </c>
      <c r="M1806" s="111" t="s">
        <v>2641</v>
      </c>
      <c r="N1806" s="115">
        <v>0</v>
      </c>
      <c r="O1806" s="115">
        <v>0</v>
      </c>
      <c r="P1806" s="115">
        <v>0</v>
      </c>
      <c r="Q1806" s="111" t="s">
        <v>46</v>
      </c>
      <c r="R1806" s="111" t="s">
        <v>46</v>
      </c>
      <c r="S1806" s="111" t="s">
        <v>46</v>
      </c>
      <c r="T1806" s="111" t="s">
        <v>5334</v>
      </c>
      <c r="U1806" s="116">
        <f>+IF(LEN(L4T_30[[#This Row],[KOD]])=1,1,IF(LEN(L4T_30[[#This Row],[KOD]])=8,2,IF(LEN(L4T_30[[#This Row],[KOD]])=15,3,4)))</f>
        <v>4</v>
      </c>
    </row>
    <row r="1807" spans="2:21">
      <c r="B1807" s="109" t="s">
        <v>7329</v>
      </c>
      <c r="C1807" s="110" t="s">
        <v>7330</v>
      </c>
      <c r="D1807" s="111" t="s">
        <v>2913</v>
      </c>
      <c r="E1807" s="112" t="s">
        <v>46</v>
      </c>
      <c r="F1807" s="111" t="s">
        <v>46</v>
      </c>
      <c r="G1807" s="112" t="s">
        <v>46</v>
      </c>
      <c r="H1807" s="113">
        <v>0</v>
      </c>
      <c r="I1807" s="113">
        <v>0</v>
      </c>
      <c r="J1807" s="112" t="s">
        <v>7320</v>
      </c>
      <c r="K1807" s="114">
        <v>0</v>
      </c>
      <c r="L1807" s="114" t="s">
        <v>1579</v>
      </c>
      <c r="M1807" s="111" t="s">
        <v>2641</v>
      </c>
      <c r="N1807" s="115">
        <v>0</v>
      </c>
      <c r="O1807" s="115">
        <v>0</v>
      </c>
      <c r="P1807" s="115">
        <v>0</v>
      </c>
      <c r="Q1807" s="111" t="s">
        <v>46</v>
      </c>
      <c r="R1807" s="111" t="s">
        <v>46</v>
      </c>
      <c r="S1807" s="111" t="s">
        <v>46</v>
      </c>
      <c r="T1807" s="111" t="s">
        <v>5282</v>
      </c>
      <c r="U1807" s="116">
        <f>+IF(LEN(L4T_30[[#This Row],[KOD]])=1,1,IF(LEN(L4T_30[[#This Row],[KOD]])=8,2,IF(LEN(L4T_30[[#This Row],[KOD]])=15,3,4)))</f>
        <v>4</v>
      </c>
    </row>
    <row r="1808" spans="2:21">
      <c r="B1808" s="109" t="s">
        <v>7331</v>
      </c>
      <c r="C1808" s="110" t="s">
        <v>7332</v>
      </c>
      <c r="D1808" s="111" t="s">
        <v>2913</v>
      </c>
      <c r="E1808" s="112" t="s">
        <v>46</v>
      </c>
      <c r="F1808" s="111" t="s">
        <v>46</v>
      </c>
      <c r="G1808" s="112" t="s">
        <v>46</v>
      </c>
      <c r="H1808" s="113">
        <v>0</v>
      </c>
      <c r="I1808" s="113">
        <v>0</v>
      </c>
      <c r="J1808" s="112" t="s">
        <v>7320</v>
      </c>
      <c r="K1808" s="114">
        <v>0</v>
      </c>
      <c r="L1808" s="114" t="s">
        <v>1579</v>
      </c>
      <c r="M1808" s="111" t="s">
        <v>2641</v>
      </c>
      <c r="N1808" s="115">
        <v>0</v>
      </c>
      <c r="O1808" s="115">
        <v>0</v>
      </c>
      <c r="P1808" s="115">
        <v>0</v>
      </c>
      <c r="Q1808" s="111" t="s">
        <v>46</v>
      </c>
      <c r="R1808" s="111" t="s">
        <v>46</v>
      </c>
      <c r="S1808" s="111" t="s">
        <v>46</v>
      </c>
      <c r="T1808" s="111" t="s">
        <v>5302</v>
      </c>
      <c r="U1808" s="116">
        <f>+IF(LEN(L4T_30[[#This Row],[KOD]])=1,1,IF(LEN(L4T_30[[#This Row],[KOD]])=8,2,IF(LEN(L4T_30[[#This Row],[KOD]])=15,3,4)))</f>
        <v>4</v>
      </c>
    </row>
    <row r="1809" spans="2:21">
      <c r="B1809" s="104" t="s">
        <v>7333</v>
      </c>
      <c r="C1809" s="41" t="s">
        <v>7334</v>
      </c>
      <c r="D1809" s="43" t="s">
        <v>46</v>
      </c>
      <c r="E1809" s="105" t="s">
        <v>46</v>
      </c>
      <c r="F1809" s="43" t="s">
        <v>46</v>
      </c>
      <c r="G1809" s="105" t="s">
        <v>46</v>
      </c>
      <c r="H1809" s="45">
        <v>0</v>
      </c>
      <c r="I1809" s="45">
        <v>0</v>
      </c>
      <c r="J1809" s="105" t="s">
        <v>46</v>
      </c>
      <c r="K1809" s="106">
        <v>0</v>
      </c>
      <c r="L1809" s="106" t="s">
        <v>46</v>
      </c>
      <c r="M1809" s="43" t="s">
        <v>46</v>
      </c>
      <c r="N1809" s="107">
        <v>0</v>
      </c>
      <c r="O1809" s="107">
        <v>0</v>
      </c>
      <c r="P1809" s="107">
        <v>0</v>
      </c>
      <c r="Q1809" s="43" t="s">
        <v>46</v>
      </c>
      <c r="R1809" s="43" t="s">
        <v>46</v>
      </c>
      <c r="S1809" s="43" t="s">
        <v>7335</v>
      </c>
      <c r="T1809" s="43" t="s">
        <v>46</v>
      </c>
      <c r="U1809" s="108">
        <f>+IF(LEN(L4T_30[[#This Row],[KOD]])=1,1,IF(LEN(L4T_30[[#This Row],[KOD]])=8,2,IF(LEN(L4T_30[[#This Row],[KOD]])=15,3,4)))</f>
        <v>3</v>
      </c>
    </row>
    <row r="1810" spans="2:21">
      <c r="B1810" s="109" t="s">
        <v>7336</v>
      </c>
      <c r="C1810" s="110" t="s">
        <v>7337</v>
      </c>
      <c r="D1810" s="111" t="s">
        <v>2913</v>
      </c>
      <c r="E1810" s="112" t="s">
        <v>46</v>
      </c>
      <c r="F1810" s="111" t="s">
        <v>46</v>
      </c>
      <c r="G1810" s="112" t="s">
        <v>46</v>
      </c>
      <c r="H1810" s="113">
        <v>0</v>
      </c>
      <c r="I1810" s="113">
        <v>0</v>
      </c>
      <c r="J1810" s="112" t="s">
        <v>7338</v>
      </c>
      <c r="K1810" s="114">
        <v>0</v>
      </c>
      <c r="L1810" s="114" t="s">
        <v>1579</v>
      </c>
      <c r="M1810" s="111" t="s">
        <v>2641</v>
      </c>
      <c r="N1810" s="115">
        <v>0</v>
      </c>
      <c r="O1810" s="115">
        <v>0</v>
      </c>
      <c r="P1810" s="115">
        <v>0</v>
      </c>
      <c r="Q1810" s="111" t="s">
        <v>46</v>
      </c>
      <c r="R1810" s="111" t="s">
        <v>46</v>
      </c>
      <c r="S1810" s="111" t="s">
        <v>46</v>
      </c>
      <c r="T1810" s="111" t="s">
        <v>3540</v>
      </c>
      <c r="U1810" s="116">
        <f>+IF(LEN(L4T_30[[#This Row],[KOD]])=1,1,IF(LEN(L4T_30[[#This Row],[KOD]])=8,2,IF(LEN(L4T_30[[#This Row],[KOD]])=15,3,4)))</f>
        <v>4</v>
      </c>
    </row>
    <row r="1811" spans="2:21">
      <c r="B1811" s="109" t="s">
        <v>7339</v>
      </c>
      <c r="C1811" s="110" t="s">
        <v>7340</v>
      </c>
      <c r="D1811" s="111" t="s">
        <v>2913</v>
      </c>
      <c r="E1811" s="112" t="s">
        <v>46</v>
      </c>
      <c r="F1811" s="111" t="s">
        <v>46</v>
      </c>
      <c r="G1811" s="112" t="s">
        <v>46</v>
      </c>
      <c r="H1811" s="113">
        <v>0</v>
      </c>
      <c r="I1811" s="113">
        <v>0</v>
      </c>
      <c r="J1811" s="112" t="s">
        <v>7305</v>
      </c>
      <c r="K1811" s="114">
        <v>0</v>
      </c>
      <c r="L1811" s="114" t="s">
        <v>1579</v>
      </c>
      <c r="M1811" s="111" t="s">
        <v>2641</v>
      </c>
      <c r="N1811" s="115">
        <v>0</v>
      </c>
      <c r="O1811" s="115">
        <v>0</v>
      </c>
      <c r="P1811" s="115">
        <v>0</v>
      </c>
      <c r="Q1811" s="111" t="s">
        <v>46</v>
      </c>
      <c r="R1811" s="111" t="s">
        <v>46</v>
      </c>
      <c r="S1811" s="111" t="s">
        <v>46</v>
      </c>
      <c r="T1811" s="111" t="s">
        <v>5917</v>
      </c>
      <c r="U1811" s="116">
        <f>+IF(LEN(L4T_30[[#This Row],[KOD]])=1,1,IF(LEN(L4T_30[[#This Row],[KOD]])=8,2,IF(LEN(L4T_30[[#This Row],[KOD]])=15,3,4)))</f>
        <v>4</v>
      </c>
    </row>
    <row r="1812" spans="2:21">
      <c r="B1812" s="99" t="s">
        <v>7341</v>
      </c>
      <c r="C1812" s="33" t="s">
        <v>7342</v>
      </c>
      <c r="D1812" s="35" t="s">
        <v>46</v>
      </c>
      <c r="E1812" s="100" t="s">
        <v>46</v>
      </c>
      <c r="F1812" s="35" t="s">
        <v>46</v>
      </c>
      <c r="G1812" s="100" t="s">
        <v>46</v>
      </c>
      <c r="H1812" s="37">
        <v>0</v>
      </c>
      <c r="I1812" s="37">
        <v>0</v>
      </c>
      <c r="J1812" s="100" t="s">
        <v>46</v>
      </c>
      <c r="K1812" s="101">
        <v>0</v>
      </c>
      <c r="L1812" s="101" t="s">
        <v>46</v>
      </c>
      <c r="M1812" s="35" t="s">
        <v>46</v>
      </c>
      <c r="N1812" s="102">
        <v>0</v>
      </c>
      <c r="O1812" s="102">
        <v>0</v>
      </c>
      <c r="P1812" s="102">
        <v>0</v>
      </c>
      <c r="Q1812" s="35" t="s">
        <v>46</v>
      </c>
      <c r="R1812" s="35" t="s">
        <v>7343</v>
      </c>
      <c r="S1812" s="35" t="s">
        <v>46</v>
      </c>
      <c r="T1812" s="35" t="s">
        <v>46</v>
      </c>
      <c r="U1812" s="103">
        <f>+IF(LEN(L4T_30[[#This Row],[KOD]])=1,1,IF(LEN(L4T_30[[#This Row],[KOD]])=8,2,IF(LEN(L4T_30[[#This Row],[KOD]])=15,3,4)))</f>
        <v>2</v>
      </c>
    </row>
    <row r="1813" spans="2:21">
      <c r="B1813" s="104" t="s">
        <v>7344</v>
      </c>
      <c r="C1813" s="41" t="s">
        <v>7345</v>
      </c>
      <c r="D1813" s="43" t="s">
        <v>46</v>
      </c>
      <c r="E1813" s="105" t="s">
        <v>46</v>
      </c>
      <c r="F1813" s="43" t="s">
        <v>46</v>
      </c>
      <c r="G1813" s="105" t="s">
        <v>46</v>
      </c>
      <c r="H1813" s="45">
        <v>0</v>
      </c>
      <c r="I1813" s="45">
        <v>0</v>
      </c>
      <c r="J1813" s="105" t="s">
        <v>46</v>
      </c>
      <c r="K1813" s="106">
        <v>0</v>
      </c>
      <c r="L1813" s="106" t="s">
        <v>46</v>
      </c>
      <c r="M1813" s="43" t="s">
        <v>46</v>
      </c>
      <c r="N1813" s="107">
        <v>0</v>
      </c>
      <c r="O1813" s="107">
        <v>0</v>
      </c>
      <c r="P1813" s="107">
        <v>0</v>
      </c>
      <c r="Q1813" s="43" t="s">
        <v>46</v>
      </c>
      <c r="R1813" s="43" t="s">
        <v>46</v>
      </c>
      <c r="S1813" s="43" t="s">
        <v>7346</v>
      </c>
      <c r="T1813" s="43" t="s">
        <v>46</v>
      </c>
      <c r="U1813" s="108">
        <f>+IF(LEN(L4T_30[[#This Row],[KOD]])=1,1,IF(LEN(L4T_30[[#This Row],[KOD]])=8,2,IF(LEN(L4T_30[[#This Row],[KOD]])=15,3,4)))</f>
        <v>3</v>
      </c>
    </row>
    <row r="1814" spans="2:21">
      <c r="B1814" s="109" t="s">
        <v>7347</v>
      </c>
      <c r="C1814" s="110" t="s">
        <v>7640</v>
      </c>
      <c r="D1814" s="111" t="s">
        <v>2913</v>
      </c>
      <c r="E1814" s="112" t="s">
        <v>46</v>
      </c>
      <c r="F1814" s="111" t="s">
        <v>46</v>
      </c>
      <c r="G1814" s="112" t="s">
        <v>46</v>
      </c>
      <c r="H1814" s="113">
        <v>0</v>
      </c>
      <c r="I1814" s="113">
        <v>0</v>
      </c>
      <c r="J1814" s="112" t="s">
        <v>7348</v>
      </c>
      <c r="K1814" s="114">
        <v>1</v>
      </c>
      <c r="L1814" s="114" t="s">
        <v>1579</v>
      </c>
      <c r="M1814" s="111" t="s">
        <v>2641</v>
      </c>
      <c r="N1814" s="115">
        <v>0</v>
      </c>
      <c r="O1814" s="115">
        <v>0</v>
      </c>
      <c r="P1814" s="115">
        <v>0</v>
      </c>
      <c r="Q1814" s="111" t="s">
        <v>46</v>
      </c>
      <c r="R1814" s="111" t="s">
        <v>46</v>
      </c>
      <c r="S1814" s="111" t="s">
        <v>46</v>
      </c>
      <c r="T1814" s="111" t="s">
        <v>2642</v>
      </c>
      <c r="U1814" s="116">
        <f>+IF(LEN(L4T_30[[#This Row],[KOD]])=1,1,IF(LEN(L4T_30[[#This Row],[KOD]])=8,2,IF(LEN(L4T_30[[#This Row],[KOD]])=15,3,4)))</f>
        <v>4</v>
      </c>
    </row>
    <row r="1815" spans="2:21">
      <c r="B1815" s="104" t="s">
        <v>7349</v>
      </c>
      <c r="C1815" s="41" t="s">
        <v>7350</v>
      </c>
      <c r="D1815" s="43" t="s">
        <v>46</v>
      </c>
      <c r="E1815" s="105" t="s">
        <v>46</v>
      </c>
      <c r="F1815" s="43" t="s">
        <v>46</v>
      </c>
      <c r="G1815" s="105" t="s">
        <v>46</v>
      </c>
      <c r="H1815" s="45">
        <v>0</v>
      </c>
      <c r="I1815" s="45">
        <v>0</v>
      </c>
      <c r="J1815" s="105" t="s">
        <v>46</v>
      </c>
      <c r="K1815" s="106">
        <v>0</v>
      </c>
      <c r="L1815" s="106" t="s">
        <v>46</v>
      </c>
      <c r="M1815" s="43" t="s">
        <v>46</v>
      </c>
      <c r="N1815" s="107">
        <v>0</v>
      </c>
      <c r="O1815" s="107">
        <v>0</v>
      </c>
      <c r="P1815" s="107">
        <v>0</v>
      </c>
      <c r="Q1815" s="43" t="s">
        <v>46</v>
      </c>
      <c r="R1815" s="43" t="s">
        <v>46</v>
      </c>
      <c r="S1815" s="43" t="s">
        <v>7351</v>
      </c>
      <c r="T1815" s="43" t="s">
        <v>46</v>
      </c>
      <c r="U1815" s="108">
        <f>+IF(LEN(L4T_30[[#This Row],[KOD]])=1,1,IF(LEN(L4T_30[[#This Row],[KOD]])=8,2,IF(LEN(L4T_30[[#This Row],[KOD]])=15,3,4)))</f>
        <v>3</v>
      </c>
    </row>
    <row r="1816" spans="2:21">
      <c r="B1816" s="109" t="s">
        <v>7352</v>
      </c>
      <c r="C1816" s="110" t="s">
        <v>7641</v>
      </c>
      <c r="D1816" s="111" t="s">
        <v>2913</v>
      </c>
      <c r="E1816" s="112" t="s">
        <v>46</v>
      </c>
      <c r="F1816" s="111" t="s">
        <v>46</v>
      </c>
      <c r="G1816" s="112" t="s">
        <v>46</v>
      </c>
      <c r="H1816" s="113">
        <v>0</v>
      </c>
      <c r="I1816" s="113">
        <v>0</v>
      </c>
      <c r="J1816" s="112" t="s">
        <v>7348</v>
      </c>
      <c r="K1816" s="114">
        <v>1</v>
      </c>
      <c r="L1816" s="114" t="s">
        <v>1579</v>
      </c>
      <c r="M1816" s="111" t="s">
        <v>2641</v>
      </c>
      <c r="N1816" s="115">
        <v>0</v>
      </c>
      <c r="O1816" s="115">
        <v>0</v>
      </c>
      <c r="P1816" s="115">
        <v>0</v>
      </c>
      <c r="Q1816" s="111" t="s">
        <v>46</v>
      </c>
      <c r="R1816" s="111" t="s">
        <v>46</v>
      </c>
      <c r="S1816" s="111" t="s">
        <v>46</v>
      </c>
      <c r="T1816" s="111" t="s">
        <v>2642</v>
      </c>
      <c r="U1816" s="116">
        <f>+IF(LEN(L4T_30[[#This Row],[KOD]])=1,1,IF(LEN(L4T_30[[#This Row],[KOD]])=8,2,IF(LEN(L4T_30[[#This Row],[KOD]])=15,3,4)))</f>
        <v>4</v>
      </c>
    </row>
    <row r="1817" spans="2:21">
      <c r="B1817" s="104" t="s">
        <v>7353</v>
      </c>
      <c r="C1817" s="41" t="s">
        <v>7354</v>
      </c>
      <c r="D1817" s="43" t="s">
        <v>46</v>
      </c>
      <c r="E1817" s="105" t="s">
        <v>46</v>
      </c>
      <c r="F1817" s="43" t="s">
        <v>46</v>
      </c>
      <c r="G1817" s="105" t="s">
        <v>46</v>
      </c>
      <c r="H1817" s="45">
        <v>0</v>
      </c>
      <c r="I1817" s="45">
        <v>0</v>
      </c>
      <c r="J1817" s="105" t="s">
        <v>46</v>
      </c>
      <c r="K1817" s="106">
        <v>0</v>
      </c>
      <c r="L1817" s="106" t="s">
        <v>46</v>
      </c>
      <c r="M1817" s="43" t="s">
        <v>46</v>
      </c>
      <c r="N1817" s="107">
        <v>0</v>
      </c>
      <c r="O1817" s="107">
        <v>0</v>
      </c>
      <c r="P1817" s="107">
        <v>0</v>
      </c>
      <c r="Q1817" s="43" t="s">
        <v>46</v>
      </c>
      <c r="R1817" s="43" t="s">
        <v>46</v>
      </c>
      <c r="S1817" s="43" t="s">
        <v>7355</v>
      </c>
      <c r="T1817" s="43" t="s">
        <v>46</v>
      </c>
      <c r="U1817" s="108">
        <f>+IF(LEN(L4T_30[[#This Row],[KOD]])=1,1,IF(LEN(L4T_30[[#This Row],[KOD]])=8,2,IF(LEN(L4T_30[[#This Row],[KOD]])=15,3,4)))</f>
        <v>3</v>
      </c>
    </row>
    <row r="1818" spans="2:21">
      <c r="B1818" s="109" t="s">
        <v>7356</v>
      </c>
      <c r="C1818" s="110" t="s">
        <v>7357</v>
      </c>
      <c r="D1818" s="111" t="s">
        <v>2913</v>
      </c>
      <c r="E1818" s="112" t="s">
        <v>46</v>
      </c>
      <c r="F1818" s="111" t="s">
        <v>46</v>
      </c>
      <c r="G1818" s="112" t="s">
        <v>46</v>
      </c>
      <c r="H1818" s="113">
        <v>0</v>
      </c>
      <c r="I1818" s="113">
        <v>0</v>
      </c>
      <c r="J1818" s="112" t="s">
        <v>7348</v>
      </c>
      <c r="K1818" s="114">
        <v>1</v>
      </c>
      <c r="L1818" s="114" t="s">
        <v>1579</v>
      </c>
      <c r="M1818" s="111" t="s">
        <v>2641</v>
      </c>
      <c r="N1818" s="115">
        <v>0</v>
      </c>
      <c r="O1818" s="115">
        <v>0</v>
      </c>
      <c r="P1818" s="115">
        <v>0</v>
      </c>
      <c r="Q1818" s="111" t="s">
        <v>46</v>
      </c>
      <c r="R1818" s="111" t="s">
        <v>46</v>
      </c>
      <c r="S1818" s="111" t="s">
        <v>46</v>
      </c>
      <c r="T1818" s="111" t="s">
        <v>2642</v>
      </c>
      <c r="U1818" s="116">
        <f>+IF(LEN(L4T_30[[#This Row],[KOD]])=1,1,IF(LEN(L4T_30[[#This Row],[KOD]])=8,2,IF(LEN(L4T_30[[#This Row],[KOD]])=15,3,4)))</f>
        <v>4</v>
      </c>
    </row>
    <row r="1819" spans="2:21">
      <c r="B1819" s="104" t="s">
        <v>7358</v>
      </c>
      <c r="C1819" s="41" t="s">
        <v>7359</v>
      </c>
      <c r="D1819" s="43" t="s">
        <v>46</v>
      </c>
      <c r="E1819" s="105" t="s">
        <v>46</v>
      </c>
      <c r="F1819" s="43" t="s">
        <v>46</v>
      </c>
      <c r="G1819" s="105" t="s">
        <v>46</v>
      </c>
      <c r="H1819" s="45">
        <v>0</v>
      </c>
      <c r="I1819" s="45">
        <v>0</v>
      </c>
      <c r="J1819" s="105" t="s">
        <v>46</v>
      </c>
      <c r="K1819" s="106">
        <v>0</v>
      </c>
      <c r="L1819" s="106" t="s">
        <v>46</v>
      </c>
      <c r="M1819" s="43" t="s">
        <v>46</v>
      </c>
      <c r="N1819" s="107">
        <v>0</v>
      </c>
      <c r="O1819" s="107">
        <v>0</v>
      </c>
      <c r="P1819" s="107">
        <v>0</v>
      </c>
      <c r="Q1819" s="43" t="s">
        <v>46</v>
      </c>
      <c r="R1819" s="43" t="s">
        <v>46</v>
      </c>
      <c r="S1819" s="43" t="s">
        <v>7360</v>
      </c>
      <c r="T1819" s="43" t="s">
        <v>46</v>
      </c>
      <c r="U1819" s="108">
        <f>+IF(LEN(L4T_30[[#This Row],[KOD]])=1,1,IF(LEN(L4T_30[[#This Row],[KOD]])=8,2,IF(LEN(L4T_30[[#This Row],[KOD]])=15,3,4)))</f>
        <v>3</v>
      </c>
    </row>
    <row r="1820" spans="2:21">
      <c r="B1820" s="109" t="s">
        <v>7361</v>
      </c>
      <c r="C1820" s="110" t="s">
        <v>7362</v>
      </c>
      <c r="D1820" s="111" t="s">
        <v>2913</v>
      </c>
      <c r="E1820" s="112" t="s">
        <v>46</v>
      </c>
      <c r="F1820" s="111" t="s">
        <v>46</v>
      </c>
      <c r="G1820" s="112" t="s">
        <v>46</v>
      </c>
      <c r="H1820" s="113">
        <v>0</v>
      </c>
      <c r="I1820" s="113">
        <v>0</v>
      </c>
      <c r="J1820" s="112" t="s">
        <v>7348</v>
      </c>
      <c r="K1820" s="114">
        <v>1</v>
      </c>
      <c r="L1820" s="114" t="s">
        <v>1579</v>
      </c>
      <c r="M1820" s="111" t="s">
        <v>2641</v>
      </c>
      <c r="N1820" s="115">
        <v>0</v>
      </c>
      <c r="O1820" s="115">
        <v>0</v>
      </c>
      <c r="P1820" s="115">
        <v>0</v>
      </c>
      <c r="Q1820" s="111" t="s">
        <v>46</v>
      </c>
      <c r="R1820" s="111" t="s">
        <v>46</v>
      </c>
      <c r="S1820" s="111" t="s">
        <v>46</v>
      </c>
      <c r="T1820" s="111" t="s">
        <v>2642</v>
      </c>
      <c r="U1820" s="116">
        <f>+IF(LEN(L4T_30[[#This Row],[KOD]])=1,1,IF(LEN(L4T_30[[#This Row],[KOD]])=8,2,IF(LEN(L4T_30[[#This Row],[KOD]])=15,3,4)))</f>
        <v>4</v>
      </c>
    </row>
    <row r="1821" spans="2:21">
      <c r="B1821" s="104" t="s">
        <v>7363</v>
      </c>
      <c r="C1821" s="41" t="s">
        <v>7364</v>
      </c>
      <c r="D1821" s="43" t="s">
        <v>46</v>
      </c>
      <c r="E1821" s="105" t="s">
        <v>46</v>
      </c>
      <c r="F1821" s="43" t="s">
        <v>46</v>
      </c>
      <c r="G1821" s="105" t="s">
        <v>46</v>
      </c>
      <c r="H1821" s="45">
        <v>0</v>
      </c>
      <c r="I1821" s="45">
        <v>0</v>
      </c>
      <c r="J1821" s="105" t="s">
        <v>46</v>
      </c>
      <c r="K1821" s="106">
        <v>0</v>
      </c>
      <c r="L1821" s="106" t="s">
        <v>46</v>
      </c>
      <c r="M1821" s="43" t="s">
        <v>46</v>
      </c>
      <c r="N1821" s="107">
        <v>0</v>
      </c>
      <c r="O1821" s="107">
        <v>0</v>
      </c>
      <c r="P1821" s="107">
        <v>0</v>
      </c>
      <c r="Q1821" s="43" t="s">
        <v>46</v>
      </c>
      <c r="R1821" s="43" t="s">
        <v>46</v>
      </c>
      <c r="S1821" s="43" t="s">
        <v>7365</v>
      </c>
      <c r="T1821" s="43" t="s">
        <v>46</v>
      </c>
      <c r="U1821" s="108">
        <f>+IF(LEN(L4T_30[[#This Row],[KOD]])=1,1,IF(LEN(L4T_30[[#This Row],[KOD]])=8,2,IF(LEN(L4T_30[[#This Row],[KOD]])=15,3,4)))</f>
        <v>3</v>
      </c>
    </row>
    <row r="1822" spans="2:21">
      <c r="B1822" s="109" t="s">
        <v>7366</v>
      </c>
      <c r="C1822" s="110" t="s">
        <v>7367</v>
      </c>
      <c r="D1822" s="111" t="s">
        <v>2913</v>
      </c>
      <c r="E1822" s="112" t="s">
        <v>46</v>
      </c>
      <c r="F1822" s="111" t="s">
        <v>46</v>
      </c>
      <c r="G1822" s="112" t="s">
        <v>46</v>
      </c>
      <c r="H1822" s="113">
        <v>0</v>
      </c>
      <c r="I1822" s="113">
        <v>0</v>
      </c>
      <c r="J1822" s="112" t="s">
        <v>7348</v>
      </c>
      <c r="K1822" s="114">
        <v>1</v>
      </c>
      <c r="L1822" s="114" t="s">
        <v>1579</v>
      </c>
      <c r="M1822" s="111" t="s">
        <v>2641</v>
      </c>
      <c r="N1822" s="115">
        <v>0</v>
      </c>
      <c r="O1822" s="115">
        <v>0</v>
      </c>
      <c r="P1822" s="115">
        <v>0</v>
      </c>
      <c r="Q1822" s="111" t="s">
        <v>46</v>
      </c>
      <c r="R1822" s="111" t="s">
        <v>46</v>
      </c>
      <c r="S1822" s="111" t="s">
        <v>46</v>
      </c>
      <c r="T1822" s="111" t="s">
        <v>2642</v>
      </c>
      <c r="U1822" s="116">
        <f>+IF(LEN(L4T_30[[#This Row],[KOD]])=1,1,IF(LEN(L4T_30[[#This Row],[KOD]])=8,2,IF(LEN(L4T_30[[#This Row],[KOD]])=15,3,4)))</f>
        <v>4</v>
      </c>
    </row>
    <row r="1823" spans="2:21">
      <c r="B1823" s="104" t="s">
        <v>7368</v>
      </c>
      <c r="C1823" s="41" t="s">
        <v>7369</v>
      </c>
      <c r="D1823" s="43" t="s">
        <v>46</v>
      </c>
      <c r="E1823" s="105" t="s">
        <v>46</v>
      </c>
      <c r="F1823" s="43" t="s">
        <v>46</v>
      </c>
      <c r="G1823" s="105" t="s">
        <v>46</v>
      </c>
      <c r="H1823" s="45">
        <v>0</v>
      </c>
      <c r="I1823" s="45">
        <v>0</v>
      </c>
      <c r="J1823" s="105" t="s">
        <v>46</v>
      </c>
      <c r="K1823" s="106">
        <v>0</v>
      </c>
      <c r="L1823" s="106" t="s">
        <v>46</v>
      </c>
      <c r="M1823" s="43" t="s">
        <v>46</v>
      </c>
      <c r="N1823" s="107">
        <v>0</v>
      </c>
      <c r="O1823" s="107">
        <v>0</v>
      </c>
      <c r="P1823" s="107">
        <v>0</v>
      </c>
      <c r="Q1823" s="43" t="s">
        <v>46</v>
      </c>
      <c r="R1823" s="43" t="s">
        <v>46</v>
      </c>
      <c r="S1823" s="43" t="s">
        <v>7370</v>
      </c>
      <c r="T1823" s="43" t="s">
        <v>46</v>
      </c>
      <c r="U1823" s="108">
        <f>+IF(LEN(L4T_30[[#This Row],[KOD]])=1,1,IF(LEN(L4T_30[[#This Row],[KOD]])=8,2,IF(LEN(L4T_30[[#This Row],[KOD]])=15,3,4)))</f>
        <v>3</v>
      </c>
    </row>
    <row r="1824" spans="2:21">
      <c r="B1824" s="109" t="s">
        <v>7371</v>
      </c>
      <c r="C1824" s="110" t="s">
        <v>7372</v>
      </c>
      <c r="D1824" s="111" t="s">
        <v>2913</v>
      </c>
      <c r="E1824" s="112" t="s">
        <v>46</v>
      </c>
      <c r="F1824" s="111" t="s">
        <v>46</v>
      </c>
      <c r="G1824" s="112" t="s">
        <v>46</v>
      </c>
      <c r="H1824" s="113">
        <v>0</v>
      </c>
      <c r="I1824" s="113">
        <v>0</v>
      </c>
      <c r="J1824" s="112" t="s">
        <v>7348</v>
      </c>
      <c r="K1824" s="114">
        <v>1</v>
      </c>
      <c r="L1824" s="114" t="s">
        <v>1579</v>
      </c>
      <c r="M1824" s="111" t="s">
        <v>2641</v>
      </c>
      <c r="N1824" s="115">
        <v>0</v>
      </c>
      <c r="O1824" s="115">
        <v>0</v>
      </c>
      <c r="P1824" s="115">
        <v>0</v>
      </c>
      <c r="Q1824" s="111" t="s">
        <v>46</v>
      </c>
      <c r="R1824" s="111" t="s">
        <v>46</v>
      </c>
      <c r="S1824" s="111" t="s">
        <v>46</v>
      </c>
      <c r="T1824" s="111" t="s">
        <v>5917</v>
      </c>
      <c r="U1824" s="116">
        <f>+IF(LEN(L4T_30[[#This Row],[KOD]])=1,1,IF(LEN(L4T_30[[#This Row],[KOD]])=8,2,IF(LEN(L4T_30[[#This Row],[KOD]])=15,3,4)))</f>
        <v>4</v>
      </c>
    </row>
    <row r="1825" spans="2:21">
      <c r="B1825" s="104" t="s">
        <v>7373</v>
      </c>
      <c r="C1825" s="41" t="s">
        <v>7374</v>
      </c>
      <c r="D1825" s="43" t="s">
        <v>46</v>
      </c>
      <c r="E1825" s="105" t="s">
        <v>46</v>
      </c>
      <c r="F1825" s="43" t="s">
        <v>46</v>
      </c>
      <c r="G1825" s="105" t="s">
        <v>46</v>
      </c>
      <c r="H1825" s="45">
        <v>0</v>
      </c>
      <c r="I1825" s="45">
        <v>0</v>
      </c>
      <c r="J1825" s="105" t="s">
        <v>46</v>
      </c>
      <c r="K1825" s="106">
        <v>0</v>
      </c>
      <c r="L1825" s="106" t="s">
        <v>46</v>
      </c>
      <c r="M1825" s="43" t="s">
        <v>46</v>
      </c>
      <c r="N1825" s="107">
        <v>0</v>
      </c>
      <c r="O1825" s="107">
        <v>0</v>
      </c>
      <c r="P1825" s="107">
        <v>0</v>
      </c>
      <c r="Q1825" s="43" t="s">
        <v>46</v>
      </c>
      <c r="R1825" s="43" t="s">
        <v>46</v>
      </c>
      <c r="S1825" s="43" t="s">
        <v>5051</v>
      </c>
      <c r="T1825" s="43" t="s">
        <v>46</v>
      </c>
      <c r="U1825" s="108">
        <f>+IF(LEN(L4T_30[[#This Row],[KOD]])=1,1,IF(LEN(L4T_30[[#This Row],[KOD]])=8,2,IF(LEN(L4T_30[[#This Row],[KOD]])=15,3,4)))</f>
        <v>3</v>
      </c>
    </row>
    <row r="1826" spans="2:21">
      <c r="B1826" s="109" t="s">
        <v>7375</v>
      </c>
      <c r="C1826" s="110" t="s">
        <v>7376</v>
      </c>
      <c r="D1826" s="111" t="s">
        <v>6462</v>
      </c>
      <c r="E1826" s="112" t="s">
        <v>46</v>
      </c>
      <c r="F1826" s="111" t="s">
        <v>46</v>
      </c>
      <c r="G1826" s="112" t="s">
        <v>46</v>
      </c>
      <c r="H1826" s="113">
        <v>0</v>
      </c>
      <c r="I1826" s="113">
        <v>0</v>
      </c>
      <c r="J1826" s="112" t="s">
        <v>7348</v>
      </c>
      <c r="K1826" s="114">
        <v>1</v>
      </c>
      <c r="L1826" s="114" t="s">
        <v>1579</v>
      </c>
      <c r="M1826" s="111" t="s">
        <v>2641</v>
      </c>
      <c r="N1826" s="115">
        <v>0</v>
      </c>
      <c r="O1826" s="115">
        <v>0</v>
      </c>
      <c r="P1826" s="115">
        <v>0</v>
      </c>
      <c r="Q1826" s="111" t="s">
        <v>46</v>
      </c>
      <c r="R1826" s="111" t="s">
        <v>46</v>
      </c>
      <c r="S1826" s="111" t="s">
        <v>46</v>
      </c>
      <c r="T1826" s="111" t="s">
        <v>3540</v>
      </c>
      <c r="U1826" s="116">
        <f>+IF(LEN(L4T_30[[#This Row],[KOD]])=1,1,IF(LEN(L4T_30[[#This Row],[KOD]])=8,2,IF(LEN(L4T_30[[#This Row],[KOD]])=15,3,4)))</f>
        <v>4</v>
      </c>
    </row>
    <row r="1827" spans="2:21">
      <c r="B1827" s="109" t="s">
        <v>7377</v>
      </c>
      <c r="C1827" s="110" t="s">
        <v>7378</v>
      </c>
      <c r="D1827" s="111" t="s">
        <v>2913</v>
      </c>
      <c r="E1827" s="112" t="s">
        <v>46</v>
      </c>
      <c r="F1827" s="111" t="s">
        <v>46</v>
      </c>
      <c r="G1827" s="112" t="s">
        <v>46</v>
      </c>
      <c r="H1827" s="113">
        <v>0</v>
      </c>
      <c r="I1827" s="113">
        <v>0</v>
      </c>
      <c r="J1827" s="112" t="s">
        <v>7348</v>
      </c>
      <c r="K1827" s="114">
        <v>1</v>
      </c>
      <c r="L1827" s="114" t="s">
        <v>1579</v>
      </c>
      <c r="M1827" s="111" t="s">
        <v>2641</v>
      </c>
      <c r="N1827" s="115">
        <v>0</v>
      </c>
      <c r="O1827" s="115">
        <v>0</v>
      </c>
      <c r="P1827" s="115">
        <v>0</v>
      </c>
      <c r="Q1827" s="111" t="s">
        <v>46</v>
      </c>
      <c r="R1827" s="111" t="s">
        <v>46</v>
      </c>
      <c r="S1827" s="111" t="s">
        <v>46</v>
      </c>
      <c r="T1827" s="111" t="s">
        <v>5302</v>
      </c>
      <c r="U1827" s="116">
        <f>+IF(LEN(L4T_30[[#This Row],[KOD]])=1,1,IF(LEN(L4T_30[[#This Row],[KOD]])=8,2,IF(LEN(L4T_30[[#This Row],[KOD]])=15,3,4)))</f>
        <v>4</v>
      </c>
    </row>
    <row r="1828" spans="2:21">
      <c r="B1828" s="99" t="s">
        <v>7379</v>
      </c>
      <c r="C1828" s="33" t="s">
        <v>7380</v>
      </c>
      <c r="D1828" s="35" t="s">
        <v>46</v>
      </c>
      <c r="E1828" s="100" t="s">
        <v>46</v>
      </c>
      <c r="F1828" s="35" t="s">
        <v>46</v>
      </c>
      <c r="G1828" s="100" t="s">
        <v>46</v>
      </c>
      <c r="H1828" s="37">
        <v>0</v>
      </c>
      <c r="I1828" s="37">
        <v>0</v>
      </c>
      <c r="J1828" s="100" t="s">
        <v>46</v>
      </c>
      <c r="K1828" s="101">
        <v>0</v>
      </c>
      <c r="L1828" s="101" t="s">
        <v>46</v>
      </c>
      <c r="M1828" s="35" t="s">
        <v>46</v>
      </c>
      <c r="N1828" s="102">
        <v>0</v>
      </c>
      <c r="O1828" s="102">
        <v>0</v>
      </c>
      <c r="P1828" s="102">
        <v>0</v>
      </c>
      <c r="Q1828" s="35" t="s">
        <v>46</v>
      </c>
      <c r="R1828" s="35" t="s">
        <v>7381</v>
      </c>
      <c r="S1828" s="35" t="s">
        <v>46</v>
      </c>
      <c r="T1828" s="35" t="s">
        <v>46</v>
      </c>
      <c r="U1828" s="103">
        <f>+IF(LEN(L4T_30[[#This Row],[KOD]])=1,1,IF(LEN(L4T_30[[#This Row],[KOD]])=8,2,IF(LEN(L4T_30[[#This Row],[KOD]])=15,3,4)))</f>
        <v>2</v>
      </c>
    </row>
    <row r="1829" spans="2:21">
      <c r="B1829" s="104" t="s">
        <v>7382</v>
      </c>
      <c r="C1829" s="41" t="s">
        <v>7383</v>
      </c>
      <c r="D1829" s="43" t="s">
        <v>46</v>
      </c>
      <c r="E1829" s="105" t="s">
        <v>46</v>
      </c>
      <c r="F1829" s="43" t="s">
        <v>46</v>
      </c>
      <c r="G1829" s="105" t="s">
        <v>46</v>
      </c>
      <c r="H1829" s="45">
        <v>0</v>
      </c>
      <c r="I1829" s="45">
        <v>0</v>
      </c>
      <c r="J1829" s="105" t="s">
        <v>46</v>
      </c>
      <c r="K1829" s="106">
        <v>0</v>
      </c>
      <c r="L1829" s="106" t="s">
        <v>46</v>
      </c>
      <c r="M1829" s="43" t="s">
        <v>46</v>
      </c>
      <c r="N1829" s="107">
        <v>0</v>
      </c>
      <c r="O1829" s="107">
        <v>0</v>
      </c>
      <c r="P1829" s="107">
        <v>0</v>
      </c>
      <c r="Q1829" s="43" t="s">
        <v>46</v>
      </c>
      <c r="R1829" s="43" t="s">
        <v>46</v>
      </c>
      <c r="S1829" s="43" t="s">
        <v>7384</v>
      </c>
      <c r="T1829" s="43" t="s">
        <v>46</v>
      </c>
      <c r="U1829" s="108">
        <f>+IF(LEN(L4T_30[[#This Row],[KOD]])=1,1,IF(LEN(L4T_30[[#This Row],[KOD]])=8,2,IF(LEN(L4T_30[[#This Row],[KOD]])=15,3,4)))</f>
        <v>3</v>
      </c>
    </row>
    <row r="1830" spans="2:21">
      <c r="B1830" s="109" t="s">
        <v>7385</v>
      </c>
      <c r="C1830" s="110" t="s">
        <v>7386</v>
      </c>
      <c r="D1830" s="111" t="s">
        <v>2913</v>
      </c>
      <c r="E1830" s="112" t="s">
        <v>46</v>
      </c>
      <c r="F1830" s="111" t="s">
        <v>46</v>
      </c>
      <c r="G1830" s="112" t="s">
        <v>46</v>
      </c>
      <c r="H1830" s="113">
        <v>0</v>
      </c>
      <c r="I1830" s="113">
        <v>0</v>
      </c>
      <c r="J1830" s="112" t="s">
        <v>7305</v>
      </c>
      <c r="K1830" s="114">
        <v>0</v>
      </c>
      <c r="L1830" s="114" t="s">
        <v>1579</v>
      </c>
      <c r="M1830" s="111" t="s">
        <v>2641</v>
      </c>
      <c r="N1830" s="115">
        <v>0</v>
      </c>
      <c r="O1830" s="115">
        <v>0</v>
      </c>
      <c r="P1830" s="115">
        <v>0</v>
      </c>
      <c r="Q1830" s="111" t="s">
        <v>46</v>
      </c>
      <c r="R1830" s="111" t="s">
        <v>46</v>
      </c>
      <c r="S1830" s="111" t="s">
        <v>46</v>
      </c>
      <c r="T1830" s="111" t="s">
        <v>3540</v>
      </c>
      <c r="U1830" s="116">
        <f>+IF(LEN(L4T_30[[#This Row],[KOD]])=1,1,IF(LEN(L4T_30[[#This Row],[KOD]])=8,2,IF(LEN(L4T_30[[#This Row],[KOD]])=15,3,4)))</f>
        <v>4</v>
      </c>
    </row>
    <row r="1831" spans="2:21">
      <c r="B1831" s="109" t="s">
        <v>7387</v>
      </c>
      <c r="C1831" s="110" t="s">
        <v>7388</v>
      </c>
      <c r="D1831" s="111" t="s">
        <v>2913</v>
      </c>
      <c r="E1831" s="112" t="s">
        <v>46</v>
      </c>
      <c r="F1831" s="111" t="s">
        <v>46</v>
      </c>
      <c r="G1831" s="112" t="s">
        <v>46</v>
      </c>
      <c r="H1831" s="113">
        <v>0</v>
      </c>
      <c r="I1831" s="113">
        <v>0</v>
      </c>
      <c r="J1831" s="112" t="s">
        <v>7305</v>
      </c>
      <c r="K1831" s="114">
        <v>0</v>
      </c>
      <c r="L1831" s="114" t="s">
        <v>1579</v>
      </c>
      <c r="M1831" s="111" t="s">
        <v>2641</v>
      </c>
      <c r="N1831" s="115">
        <v>0</v>
      </c>
      <c r="O1831" s="115">
        <v>0</v>
      </c>
      <c r="P1831" s="115">
        <v>0</v>
      </c>
      <c r="Q1831" s="111" t="s">
        <v>46</v>
      </c>
      <c r="R1831" s="111" t="s">
        <v>46</v>
      </c>
      <c r="S1831" s="111" t="s">
        <v>46</v>
      </c>
      <c r="T1831" s="111" t="s">
        <v>5321</v>
      </c>
      <c r="U1831" s="116">
        <f>+IF(LEN(L4T_30[[#This Row],[KOD]])=1,1,IF(LEN(L4T_30[[#This Row],[KOD]])=8,2,IF(LEN(L4T_30[[#This Row],[KOD]])=15,3,4)))</f>
        <v>4</v>
      </c>
    </row>
    <row r="1832" spans="2:21">
      <c r="B1832" s="109" t="s">
        <v>7389</v>
      </c>
      <c r="C1832" s="110" t="s">
        <v>7390</v>
      </c>
      <c r="D1832" s="111" t="s">
        <v>2913</v>
      </c>
      <c r="E1832" s="112" t="s">
        <v>46</v>
      </c>
      <c r="F1832" s="111" t="s">
        <v>46</v>
      </c>
      <c r="G1832" s="112" t="s">
        <v>46</v>
      </c>
      <c r="H1832" s="113">
        <v>0</v>
      </c>
      <c r="I1832" s="113">
        <v>0</v>
      </c>
      <c r="J1832" s="112" t="s">
        <v>7305</v>
      </c>
      <c r="K1832" s="114">
        <v>0</v>
      </c>
      <c r="L1832" s="114" t="s">
        <v>1579</v>
      </c>
      <c r="M1832" s="111" t="s">
        <v>2641</v>
      </c>
      <c r="N1832" s="115">
        <v>0</v>
      </c>
      <c r="O1832" s="115">
        <v>0</v>
      </c>
      <c r="P1832" s="115">
        <v>0</v>
      </c>
      <c r="Q1832" s="111" t="s">
        <v>46</v>
      </c>
      <c r="R1832" s="111" t="s">
        <v>46</v>
      </c>
      <c r="S1832" s="111" t="s">
        <v>46</v>
      </c>
      <c r="T1832" s="111" t="s">
        <v>2982</v>
      </c>
      <c r="U1832" s="116">
        <f>+IF(LEN(L4T_30[[#This Row],[KOD]])=1,1,IF(LEN(L4T_30[[#This Row],[KOD]])=8,2,IF(LEN(L4T_30[[#This Row],[KOD]])=15,3,4)))</f>
        <v>4</v>
      </c>
    </row>
    <row r="1833" spans="2:21">
      <c r="B1833" s="109" t="s">
        <v>7391</v>
      </c>
      <c r="C1833" s="110" t="s">
        <v>7642</v>
      </c>
      <c r="D1833" s="111" t="s">
        <v>2913</v>
      </c>
      <c r="E1833" s="112" t="s">
        <v>46</v>
      </c>
      <c r="F1833" s="111" t="s">
        <v>46</v>
      </c>
      <c r="G1833" s="112" t="s">
        <v>46</v>
      </c>
      <c r="H1833" s="113">
        <v>0</v>
      </c>
      <c r="I1833" s="113">
        <v>0</v>
      </c>
      <c r="J1833" s="112" t="s">
        <v>7305</v>
      </c>
      <c r="K1833" s="114">
        <v>0</v>
      </c>
      <c r="L1833" s="114" t="s">
        <v>1579</v>
      </c>
      <c r="M1833" s="111" t="s">
        <v>2641</v>
      </c>
      <c r="N1833" s="115">
        <v>0</v>
      </c>
      <c r="O1833" s="115">
        <v>0</v>
      </c>
      <c r="P1833" s="115">
        <v>0</v>
      </c>
      <c r="Q1833" s="111" t="s">
        <v>46</v>
      </c>
      <c r="R1833" s="111" t="s">
        <v>46</v>
      </c>
      <c r="S1833" s="111" t="s">
        <v>46</v>
      </c>
      <c r="T1833" s="111" t="s">
        <v>6071</v>
      </c>
      <c r="U1833" s="116">
        <f>+IF(LEN(L4T_30[[#This Row],[KOD]])=1,1,IF(LEN(L4T_30[[#This Row],[KOD]])=8,2,IF(LEN(L4T_30[[#This Row],[KOD]])=15,3,4)))</f>
        <v>4</v>
      </c>
    </row>
    <row r="1834" spans="2:21">
      <c r="B1834" s="104" t="s">
        <v>7392</v>
      </c>
      <c r="C1834" s="41" t="s">
        <v>7393</v>
      </c>
      <c r="D1834" s="43" t="s">
        <v>46</v>
      </c>
      <c r="E1834" s="105" t="s">
        <v>46</v>
      </c>
      <c r="F1834" s="43" t="s">
        <v>46</v>
      </c>
      <c r="G1834" s="105" t="s">
        <v>46</v>
      </c>
      <c r="H1834" s="45">
        <v>0</v>
      </c>
      <c r="I1834" s="45">
        <v>0</v>
      </c>
      <c r="J1834" s="105" t="s">
        <v>46</v>
      </c>
      <c r="K1834" s="106">
        <v>0</v>
      </c>
      <c r="L1834" s="106" t="s">
        <v>46</v>
      </c>
      <c r="M1834" s="43" t="s">
        <v>46</v>
      </c>
      <c r="N1834" s="107">
        <v>0</v>
      </c>
      <c r="O1834" s="107">
        <v>0</v>
      </c>
      <c r="P1834" s="107">
        <v>0</v>
      </c>
      <c r="Q1834" s="43" t="s">
        <v>46</v>
      </c>
      <c r="R1834" s="43" t="s">
        <v>46</v>
      </c>
      <c r="S1834" s="43" t="s">
        <v>7394</v>
      </c>
      <c r="T1834" s="43" t="s">
        <v>46</v>
      </c>
      <c r="U1834" s="108">
        <f>+IF(LEN(L4T_30[[#This Row],[KOD]])=1,1,IF(LEN(L4T_30[[#This Row],[KOD]])=8,2,IF(LEN(L4T_30[[#This Row],[KOD]])=15,3,4)))</f>
        <v>3</v>
      </c>
    </row>
    <row r="1835" spans="2:21">
      <c r="B1835" s="109" t="s">
        <v>7395</v>
      </c>
      <c r="C1835" s="110" t="s">
        <v>7643</v>
      </c>
      <c r="D1835" s="111" t="s">
        <v>2913</v>
      </c>
      <c r="E1835" s="112" t="s">
        <v>46</v>
      </c>
      <c r="F1835" s="111" t="s">
        <v>46</v>
      </c>
      <c r="G1835" s="112" t="s">
        <v>46</v>
      </c>
      <c r="H1835" s="113">
        <v>0</v>
      </c>
      <c r="I1835" s="113">
        <v>0</v>
      </c>
      <c r="J1835" s="112" t="s">
        <v>6735</v>
      </c>
      <c r="K1835" s="114">
        <v>0</v>
      </c>
      <c r="L1835" s="114" t="s">
        <v>1579</v>
      </c>
      <c r="M1835" s="111" t="s">
        <v>2641</v>
      </c>
      <c r="N1835" s="115">
        <v>0</v>
      </c>
      <c r="O1835" s="115">
        <v>0</v>
      </c>
      <c r="P1835" s="115">
        <v>0</v>
      </c>
      <c r="Q1835" s="111" t="s">
        <v>46</v>
      </c>
      <c r="R1835" s="111" t="s">
        <v>46</v>
      </c>
      <c r="S1835" s="111" t="s">
        <v>46</v>
      </c>
      <c r="T1835" s="111" t="s">
        <v>5917</v>
      </c>
      <c r="U1835" s="116">
        <f>+IF(LEN(L4T_30[[#This Row],[KOD]])=1,1,IF(LEN(L4T_30[[#This Row],[KOD]])=8,2,IF(LEN(L4T_30[[#This Row],[KOD]])=15,3,4)))</f>
        <v>4</v>
      </c>
    </row>
    <row r="1836" spans="2:21">
      <c r="B1836" s="104" t="s">
        <v>7644</v>
      </c>
      <c r="C1836" s="41" t="s">
        <v>7645</v>
      </c>
      <c r="D1836" s="43" t="s">
        <v>46</v>
      </c>
      <c r="E1836" s="105" t="s">
        <v>46</v>
      </c>
      <c r="F1836" s="43" t="s">
        <v>46</v>
      </c>
      <c r="G1836" s="105" t="s">
        <v>46</v>
      </c>
      <c r="H1836" s="45">
        <v>0</v>
      </c>
      <c r="I1836" s="45">
        <v>0</v>
      </c>
      <c r="J1836" s="105" t="s">
        <v>46</v>
      </c>
      <c r="K1836" s="106">
        <v>0</v>
      </c>
      <c r="L1836" s="106" t="s">
        <v>46</v>
      </c>
      <c r="M1836" s="43" t="s">
        <v>46</v>
      </c>
      <c r="N1836" s="107">
        <v>0</v>
      </c>
      <c r="O1836" s="107">
        <v>0</v>
      </c>
      <c r="P1836" s="107">
        <v>0</v>
      </c>
      <c r="Q1836" s="43" t="s">
        <v>46</v>
      </c>
      <c r="R1836" s="43" t="s">
        <v>46</v>
      </c>
      <c r="S1836" s="43" t="s">
        <v>7646</v>
      </c>
      <c r="T1836" s="43" t="s">
        <v>46</v>
      </c>
      <c r="U1836" s="108">
        <f>+IF(LEN(L4T_30[[#This Row],[KOD]])=1,1,IF(LEN(L4T_30[[#This Row],[KOD]])=8,2,IF(LEN(L4T_30[[#This Row],[KOD]])=15,3,4)))</f>
        <v>3</v>
      </c>
    </row>
    <row r="1837" spans="2:21">
      <c r="B1837" s="109" t="s">
        <v>7647</v>
      </c>
      <c r="C1837" s="110" t="s">
        <v>7648</v>
      </c>
      <c r="D1837" s="111" t="s">
        <v>2913</v>
      </c>
      <c r="E1837" s="112" t="s">
        <v>46</v>
      </c>
      <c r="F1837" s="111" t="s">
        <v>46</v>
      </c>
      <c r="G1837" s="112" t="s">
        <v>46</v>
      </c>
      <c r="H1837" s="113">
        <v>0</v>
      </c>
      <c r="I1837" s="113">
        <v>0</v>
      </c>
      <c r="J1837" s="112" t="s">
        <v>46</v>
      </c>
      <c r="K1837" s="114">
        <v>0</v>
      </c>
      <c r="L1837" s="114" t="s">
        <v>1579</v>
      </c>
      <c r="M1837" s="111" t="s">
        <v>46</v>
      </c>
      <c r="N1837" s="115">
        <v>0</v>
      </c>
      <c r="O1837" s="115">
        <v>0</v>
      </c>
      <c r="P1837" s="115">
        <v>0</v>
      </c>
      <c r="Q1837" s="111" t="s">
        <v>46</v>
      </c>
      <c r="R1837" s="111" t="s">
        <v>46</v>
      </c>
      <c r="S1837" s="111" t="s">
        <v>46</v>
      </c>
      <c r="T1837" s="111" t="s">
        <v>5416</v>
      </c>
      <c r="U1837" s="116">
        <f>+IF(LEN(L4T_30[[#This Row],[KOD]])=1,1,IF(LEN(L4T_30[[#This Row],[KOD]])=8,2,IF(LEN(L4T_30[[#This Row],[KOD]])=15,3,4)))</f>
        <v>4</v>
      </c>
    </row>
    <row r="1838" spans="2:21">
      <c r="B1838" s="104" t="s">
        <v>7396</v>
      </c>
      <c r="C1838" s="41" t="s">
        <v>7397</v>
      </c>
      <c r="D1838" s="43" t="s">
        <v>46</v>
      </c>
      <c r="E1838" s="105" t="s">
        <v>46</v>
      </c>
      <c r="F1838" s="43" t="s">
        <v>46</v>
      </c>
      <c r="G1838" s="105" t="s">
        <v>46</v>
      </c>
      <c r="H1838" s="45">
        <v>0</v>
      </c>
      <c r="I1838" s="45">
        <v>0</v>
      </c>
      <c r="J1838" s="105" t="s">
        <v>46</v>
      </c>
      <c r="K1838" s="106">
        <v>0</v>
      </c>
      <c r="L1838" s="106" t="s">
        <v>46</v>
      </c>
      <c r="M1838" s="43" t="s">
        <v>46</v>
      </c>
      <c r="N1838" s="107">
        <v>0</v>
      </c>
      <c r="O1838" s="107">
        <v>0</v>
      </c>
      <c r="P1838" s="107">
        <v>0</v>
      </c>
      <c r="Q1838" s="43" t="s">
        <v>46</v>
      </c>
      <c r="R1838" s="43" t="s">
        <v>46</v>
      </c>
      <c r="S1838" s="43" t="s">
        <v>5051</v>
      </c>
      <c r="T1838" s="43" t="s">
        <v>46</v>
      </c>
      <c r="U1838" s="108">
        <f>+IF(LEN(L4T_30[[#This Row],[KOD]])=1,1,IF(LEN(L4T_30[[#This Row],[KOD]])=8,2,IF(LEN(L4T_30[[#This Row],[KOD]])=15,3,4)))</f>
        <v>3</v>
      </c>
    </row>
    <row r="1839" spans="2:21">
      <c r="B1839" s="109" t="s">
        <v>7398</v>
      </c>
      <c r="C1839" s="110" t="s">
        <v>7399</v>
      </c>
      <c r="D1839" s="111" t="s">
        <v>2913</v>
      </c>
      <c r="E1839" s="112" t="s">
        <v>46</v>
      </c>
      <c r="F1839" s="111" t="s">
        <v>46</v>
      </c>
      <c r="G1839" s="112" t="s">
        <v>46</v>
      </c>
      <c r="H1839" s="113">
        <v>0</v>
      </c>
      <c r="I1839" s="113">
        <v>0</v>
      </c>
      <c r="J1839" s="112" t="s">
        <v>46</v>
      </c>
      <c r="K1839" s="114">
        <v>0</v>
      </c>
      <c r="L1839" s="114" t="s">
        <v>1579</v>
      </c>
      <c r="M1839" s="111" t="s">
        <v>46</v>
      </c>
      <c r="N1839" s="115">
        <v>0</v>
      </c>
      <c r="O1839" s="115">
        <v>0</v>
      </c>
      <c r="P1839" s="115">
        <v>0</v>
      </c>
      <c r="Q1839" s="111" t="s">
        <v>46</v>
      </c>
      <c r="R1839" s="111" t="s">
        <v>46</v>
      </c>
      <c r="S1839" s="111" t="s">
        <v>46</v>
      </c>
      <c r="T1839" s="111" t="s">
        <v>5321</v>
      </c>
      <c r="U1839" s="116">
        <f>+IF(LEN(L4T_30[[#This Row],[KOD]])=1,1,IF(LEN(L4T_30[[#This Row],[KOD]])=8,2,IF(LEN(L4T_30[[#This Row],[KOD]])=15,3,4)))</f>
        <v>4</v>
      </c>
    </row>
    <row r="1840" spans="2:21">
      <c r="B1840" s="109" t="s">
        <v>7649</v>
      </c>
      <c r="C1840" s="110" t="s">
        <v>7650</v>
      </c>
      <c r="D1840" s="111" t="s">
        <v>2913</v>
      </c>
      <c r="E1840" s="112" t="s">
        <v>46</v>
      </c>
      <c r="F1840" s="111" t="s">
        <v>46</v>
      </c>
      <c r="G1840" s="112" t="s">
        <v>46</v>
      </c>
      <c r="H1840" s="113">
        <v>0</v>
      </c>
      <c r="I1840" s="113">
        <v>0</v>
      </c>
      <c r="J1840" s="112" t="s">
        <v>46</v>
      </c>
      <c r="K1840" s="114">
        <v>0</v>
      </c>
      <c r="L1840" s="114" t="s">
        <v>1579</v>
      </c>
      <c r="M1840" s="111" t="s">
        <v>46</v>
      </c>
      <c r="N1840" s="115">
        <v>0</v>
      </c>
      <c r="O1840" s="115">
        <v>0</v>
      </c>
      <c r="P1840" s="115">
        <v>0</v>
      </c>
      <c r="Q1840" s="111" t="s">
        <v>46</v>
      </c>
      <c r="R1840" s="111" t="s">
        <v>46</v>
      </c>
      <c r="S1840" s="111" t="s">
        <v>46</v>
      </c>
      <c r="T1840" s="111" t="s">
        <v>5293</v>
      </c>
      <c r="U1840" s="116">
        <f>+IF(LEN(L4T_30[[#This Row],[KOD]])=1,1,IF(LEN(L4T_30[[#This Row],[KOD]])=8,2,IF(LEN(L4T_30[[#This Row],[KOD]])=15,3,4)))</f>
        <v>4</v>
      </c>
    </row>
    <row r="1841" spans="2:21">
      <c r="B1841" s="122" t="s">
        <v>7400</v>
      </c>
      <c r="C1841" s="123" t="s">
        <v>7651</v>
      </c>
      <c r="D1841" s="124" t="s">
        <v>2913</v>
      </c>
      <c r="E1841" s="125" t="s">
        <v>46</v>
      </c>
      <c r="F1841" s="124" t="s">
        <v>46</v>
      </c>
      <c r="G1841" s="125" t="s">
        <v>46</v>
      </c>
      <c r="H1841" s="126">
        <v>0</v>
      </c>
      <c r="I1841" s="126">
        <v>0</v>
      </c>
      <c r="J1841" s="125" t="s">
        <v>6735</v>
      </c>
      <c r="K1841" s="127">
        <v>0</v>
      </c>
      <c r="L1841" s="127" t="s">
        <v>1579</v>
      </c>
      <c r="M1841" s="124" t="s">
        <v>2641</v>
      </c>
      <c r="N1841" s="128">
        <v>0</v>
      </c>
      <c r="O1841" s="128">
        <v>0</v>
      </c>
      <c r="P1841" s="128">
        <v>0</v>
      </c>
      <c r="Q1841" s="124" t="s">
        <v>46</v>
      </c>
      <c r="R1841" s="124" t="s">
        <v>46</v>
      </c>
      <c r="S1841" s="124" t="s">
        <v>46</v>
      </c>
      <c r="T1841" s="124" t="s">
        <v>5302</v>
      </c>
      <c r="U1841" s="129">
        <f>+IF(LEN(L4T_30[[#This Row],[KOD]])=1,1,IF(LEN(L4T_30[[#This Row],[KOD]])=8,2,IF(LEN(L4T_30[[#This Row],[KOD]])=15,3,4)))</f>
        <v>4</v>
      </c>
    </row>
  </sheetData>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Button 1">
              <controlPr defaultSize="0" print="0" autoFill="0" autoPict="0">
                <anchor moveWithCells="1" sizeWithCells="1">
                  <from>
                    <xdr:col>2</xdr:col>
                    <xdr:colOff>4140200</xdr:colOff>
                    <xdr:row>1</xdr:row>
                    <xdr:rowOff>44450</xdr:rowOff>
                  </from>
                  <to>
                    <xdr:col>2</xdr:col>
                    <xdr:colOff>4997450</xdr:colOff>
                    <xdr:row>1</xdr:row>
                    <xdr:rowOff>292100</xdr:rowOff>
                  </to>
                </anchor>
              </controlPr>
            </control>
          </mc:Choice>
        </mc:AlternateContent>
        <mc:AlternateContent xmlns:mc="http://schemas.openxmlformats.org/markup-compatibility/2006">
          <mc:Choice Requires="x14">
            <control shapeId="4098" r:id="rId5" name="Button 2">
              <controlPr defaultSize="0" print="0" autoFill="0" autoPict="0">
                <anchor moveWithCells="1" sizeWithCells="1">
                  <from>
                    <xdr:col>2</xdr:col>
                    <xdr:colOff>4146550</xdr:colOff>
                    <xdr:row>1</xdr:row>
                    <xdr:rowOff>50800</xdr:rowOff>
                  </from>
                  <to>
                    <xdr:col>2</xdr:col>
                    <xdr:colOff>5003800</xdr:colOff>
                    <xdr:row>1</xdr:row>
                    <xdr:rowOff>298450</xdr:rowOff>
                  </to>
                </anchor>
              </controlPr>
            </control>
          </mc:Choice>
        </mc:AlternateContent>
      </controls>
    </mc:Choice>
  </mc:AlternateContent>
  <tableParts count="1">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54D08-2726-4799-999B-D31524123D9F}">
  <sheetPr codeName="Sheet4">
    <tabColor theme="4" tint="-0.249977111117893"/>
  </sheetPr>
  <dimension ref="B1:AM2229"/>
  <sheetViews>
    <sheetView zoomScale="85" zoomScaleNormal="85" workbookViewId="0">
      <pane xSplit="3" ySplit="2" topLeftCell="D94" activePane="bottomRight" state="frozen"/>
      <selection activeCell="C35" sqref="C35"/>
      <selection pane="topRight" activeCell="C35" sqref="C35"/>
      <selection pane="bottomLeft" activeCell="C35" sqref="C35"/>
      <selection pane="bottomRight" activeCell="C108" sqref="C108"/>
    </sheetView>
  </sheetViews>
  <sheetFormatPr defaultRowHeight="14.5"/>
  <cols>
    <col min="2" max="2" width="19.36328125" bestFit="1" customWidth="1"/>
    <col min="3" max="3" width="70.453125" bestFit="1" customWidth="1"/>
    <col min="4" max="4" width="17.6328125" style="10" bestFit="1" customWidth="1"/>
    <col min="5" max="5" width="18.08984375" style="11" bestFit="1" customWidth="1"/>
    <col min="6" max="6" width="20.81640625" style="11" bestFit="1" customWidth="1"/>
    <col min="7" max="7" width="20.54296875" style="12" bestFit="1" customWidth="1"/>
    <col min="8" max="8" width="20.36328125" style="11" bestFit="1" customWidth="1"/>
    <col min="9" max="9" width="14.90625" style="11" bestFit="1" customWidth="1"/>
    <col min="10" max="10" width="13.6328125" style="10" bestFit="1" customWidth="1"/>
    <col min="11" max="11" width="34.36328125" style="10" bestFit="1" customWidth="1"/>
    <col min="12" max="12" width="15.6328125" style="13" bestFit="1" customWidth="1"/>
    <col min="13" max="13" width="21.26953125" style="14" bestFit="1" customWidth="1"/>
    <col min="14" max="14" width="37.453125" style="15" bestFit="1" customWidth="1"/>
    <col min="15" max="15" width="25.6328125" style="10" bestFit="1" customWidth="1"/>
    <col min="16" max="16" width="24.08984375" style="13" bestFit="1" customWidth="1"/>
    <col min="17" max="17" width="26.08984375" style="14" bestFit="1" customWidth="1"/>
    <col min="18" max="18" width="34.26953125" style="15" bestFit="1" customWidth="1"/>
    <col min="19" max="19" width="22.6328125" style="15" bestFit="1" customWidth="1"/>
    <col min="20" max="20" width="23.6328125" style="15" bestFit="1" customWidth="1"/>
    <col min="21" max="22" width="20.36328125" style="12" bestFit="1" customWidth="1"/>
    <col min="23" max="23" width="34.54296875" style="16" bestFit="1" customWidth="1"/>
    <col min="24" max="24" width="26.08984375" style="17" bestFit="1" customWidth="1"/>
    <col min="25" max="25" width="17.1796875" style="18" bestFit="1" customWidth="1"/>
    <col min="26" max="26" width="22.81640625" style="11" bestFit="1" customWidth="1"/>
    <col min="27" max="27" width="25.36328125" style="19" bestFit="1" customWidth="1"/>
    <col min="28" max="28" width="35.81640625" style="11" bestFit="1" customWidth="1"/>
    <col min="29" max="29" width="25.54296875" style="11" bestFit="1" customWidth="1"/>
    <col min="30" max="30" width="21.1796875" style="11" bestFit="1" customWidth="1"/>
    <col min="31" max="31" width="25.08984375" style="11" bestFit="1" customWidth="1"/>
    <col min="32" max="32" width="20.81640625" style="11" bestFit="1" customWidth="1"/>
    <col min="33" max="35" width="15.1796875" style="11" bestFit="1" customWidth="1"/>
    <col min="36" max="36" width="12.54296875" style="11" bestFit="1" customWidth="1"/>
    <col min="37" max="37" width="11.81640625" style="11" bestFit="1" customWidth="1"/>
  </cols>
  <sheetData>
    <row r="1" spans="2:39" ht="15" thickBot="1"/>
    <row r="2" spans="2:39" ht="44" thickBot="1">
      <c r="B2" s="222" t="s">
        <v>59</v>
      </c>
      <c r="C2" s="222" t="s">
        <v>40</v>
      </c>
      <c r="D2" s="223" t="s">
        <v>56</v>
      </c>
      <c r="E2" s="223" t="s">
        <v>60</v>
      </c>
      <c r="F2" s="223" t="s">
        <v>61</v>
      </c>
      <c r="G2" s="223" t="s">
        <v>62</v>
      </c>
      <c r="H2" s="223" t="s">
        <v>63</v>
      </c>
      <c r="I2" s="224" t="s">
        <v>64</v>
      </c>
      <c r="J2" s="225" t="s">
        <v>41</v>
      </c>
      <c r="K2" s="225" t="s">
        <v>65</v>
      </c>
      <c r="L2" s="225" t="s">
        <v>66</v>
      </c>
      <c r="M2" s="225" t="s">
        <v>67</v>
      </c>
      <c r="N2" s="224" t="s">
        <v>68</v>
      </c>
      <c r="O2" s="223" t="s">
        <v>69</v>
      </c>
      <c r="P2" s="223" t="s">
        <v>70</v>
      </c>
      <c r="Q2" s="223" t="s">
        <v>71</v>
      </c>
      <c r="R2" s="226" t="s">
        <v>72</v>
      </c>
      <c r="S2" s="225" t="s">
        <v>73</v>
      </c>
      <c r="T2" s="224" t="s">
        <v>8291</v>
      </c>
      <c r="U2" s="224" t="s">
        <v>8292</v>
      </c>
      <c r="V2" s="224" t="s">
        <v>74</v>
      </c>
      <c r="W2" s="224" t="s">
        <v>75</v>
      </c>
      <c r="X2" s="223" t="s">
        <v>76</v>
      </c>
      <c r="Y2" s="227" t="s">
        <v>77</v>
      </c>
      <c r="Z2" s="223" t="s">
        <v>78</v>
      </c>
      <c r="AA2" s="227" t="s">
        <v>79</v>
      </c>
      <c r="AB2" s="223" t="s">
        <v>80</v>
      </c>
      <c r="AC2" s="225" t="s">
        <v>81</v>
      </c>
      <c r="AD2" s="225" t="s">
        <v>82</v>
      </c>
      <c r="AE2" s="225" t="s">
        <v>83</v>
      </c>
      <c r="AF2" s="225" t="s">
        <v>84</v>
      </c>
      <c r="AG2" s="225" t="s">
        <v>85</v>
      </c>
      <c r="AH2" s="225" t="s">
        <v>86</v>
      </c>
      <c r="AI2" s="223" t="s">
        <v>87</v>
      </c>
      <c r="AJ2" s="223" t="s">
        <v>88</v>
      </c>
      <c r="AK2" s="223" t="s">
        <v>39</v>
      </c>
      <c r="AL2" s="223" t="s">
        <v>55</v>
      </c>
      <c r="AM2" s="223" t="s">
        <v>89</v>
      </c>
    </row>
    <row r="3" spans="2:39">
      <c r="B3" s="171" t="s">
        <v>90</v>
      </c>
      <c r="C3" s="172" t="s">
        <v>91</v>
      </c>
      <c r="D3" s="173" t="s">
        <v>46</v>
      </c>
      <c r="E3" s="174" t="s">
        <v>46</v>
      </c>
      <c r="F3" s="174" t="s">
        <v>46</v>
      </c>
      <c r="G3" s="174" t="s">
        <v>46</v>
      </c>
      <c r="H3" s="174" t="s">
        <v>46</v>
      </c>
      <c r="I3" s="175" t="s">
        <v>46</v>
      </c>
      <c r="J3" s="174" t="s">
        <v>46</v>
      </c>
      <c r="K3" s="173" t="s">
        <v>46</v>
      </c>
      <c r="L3" s="173" t="s">
        <v>46</v>
      </c>
      <c r="M3" s="176">
        <v>0</v>
      </c>
      <c r="N3" s="177" t="s">
        <v>46</v>
      </c>
      <c r="O3" s="173" t="s">
        <v>46</v>
      </c>
      <c r="P3" s="173" t="s">
        <v>46</v>
      </c>
      <c r="Q3" s="176">
        <v>0</v>
      </c>
      <c r="R3" s="177">
        <v>0</v>
      </c>
      <c r="S3" s="178" t="s">
        <v>46</v>
      </c>
      <c r="T3" s="28"/>
      <c r="U3" s="27"/>
      <c r="V3" s="179" t="s">
        <v>46</v>
      </c>
      <c r="W3" s="28">
        <v>0</v>
      </c>
      <c r="X3" s="27" t="s">
        <v>46</v>
      </c>
      <c r="Y3" s="30">
        <v>0</v>
      </c>
      <c r="Z3" s="27" t="s">
        <v>46</v>
      </c>
      <c r="AA3" s="30">
        <v>0</v>
      </c>
      <c r="AB3" s="31" t="s">
        <v>46</v>
      </c>
      <c r="AC3" s="26" t="s">
        <v>46</v>
      </c>
      <c r="AD3" s="26" t="s">
        <v>46</v>
      </c>
      <c r="AE3" s="27"/>
      <c r="AF3" s="27"/>
      <c r="AG3" s="27"/>
      <c r="AH3" s="27"/>
      <c r="AI3" s="27" t="s">
        <v>90</v>
      </c>
      <c r="AJ3" s="27" t="s">
        <v>46</v>
      </c>
      <c r="AK3" s="27" t="s">
        <v>46</v>
      </c>
      <c r="AL3" s="27" t="s">
        <v>46</v>
      </c>
      <c r="AM3" s="32">
        <v>1</v>
      </c>
    </row>
    <row r="4" spans="2:39">
      <c r="B4" s="180" t="s">
        <v>92</v>
      </c>
      <c r="C4" s="181" t="s">
        <v>93</v>
      </c>
      <c r="D4" s="182" t="s">
        <v>46</v>
      </c>
      <c r="E4" s="183" t="s">
        <v>46</v>
      </c>
      <c r="F4" s="183" t="s">
        <v>46</v>
      </c>
      <c r="G4" s="183" t="s">
        <v>46</v>
      </c>
      <c r="H4" s="183" t="s">
        <v>46</v>
      </c>
      <c r="I4" s="184" t="s">
        <v>46</v>
      </c>
      <c r="J4" s="183" t="s">
        <v>46</v>
      </c>
      <c r="K4" s="182" t="s">
        <v>46</v>
      </c>
      <c r="L4" s="182" t="s">
        <v>46</v>
      </c>
      <c r="M4" s="185">
        <v>0</v>
      </c>
      <c r="N4" s="186" t="s">
        <v>46</v>
      </c>
      <c r="O4" s="182" t="s">
        <v>46</v>
      </c>
      <c r="P4" s="182" t="s">
        <v>46</v>
      </c>
      <c r="Q4" s="185">
        <v>0</v>
      </c>
      <c r="R4" s="186">
        <v>0</v>
      </c>
      <c r="S4" s="187" t="s">
        <v>46</v>
      </c>
      <c r="T4" s="36"/>
      <c r="U4" s="35"/>
      <c r="V4" s="188" t="s">
        <v>46</v>
      </c>
      <c r="W4" s="36">
        <v>0</v>
      </c>
      <c r="X4" s="35" t="s">
        <v>46</v>
      </c>
      <c r="Y4" s="38">
        <v>0</v>
      </c>
      <c r="Z4" s="35" t="s">
        <v>46</v>
      </c>
      <c r="AA4" s="38">
        <v>0</v>
      </c>
      <c r="AB4" s="39" t="s">
        <v>46</v>
      </c>
      <c r="AC4" s="34" t="s">
        <v>46</v>
      </c>
      <c r="AD4" s="34" t="s">
        <v>46</v>
      </c>
      <c r="AE4" s="35"/>
      <c r="AF4" s="35"/>
      <c r="AG4" s="35"/>
      <c r="AH4" s="35"/>
      <c r="AI4" s="35" t="s">
        <v>90</v>
      </c>
      <c r="AJ4" s="35" t="s">
        <v>94</v>
      </c>
      <c r="AK4" s="35" t="s">
        <v>46</v>
      </c>
      <c r="AL4" s="35" t="s">
        <v>46</v>
      </c>
      <c r="AM4" s="40">
        <v>2</v>
      </c>
    </row>
    <row r="5" spans="2:39">
      <c r="B5" s="189" t="s">
        <v>43</v>
      </c>
      <c r="C5" s="190" t="s">
        <v>95</v>
      </c>
      <c r="D5" s="191" t="s">
        <v>46</v>
      </c>
      <c r="E5" s="192" t="s">
        <v>46</v>
      </c>
      <c r="F5" s="192" t="s">
        <v>46</v>
      </c>
      <c r="G5" s="192" t="s">
        <v>46</v>
      </c>
      <c r="H5" s="192" t="s">
        <v>46</v>
      </c>
      <c r="I5" s="193" t="s">
        <v>46</v>
      </c>
      <c r="J5" s="192" t="s">
        <v>46</v>
      </c>
      <c r="K5" s="191" t="s">
        <v>46</v>
      </c>
      <c r="L5" s="191" t="s">
        <v>46</v>
      </c>
      <c r="M5" s="194">
        <v>0</v>
      </c>
      <c r="N5" s="195" t="s">
        <v>46</v>
      </c>
      <c r="O5" s="191" t="s">
        <v>46</v>
      </c>
      <c r="P5" s="191" t="s">
        <v>46</v>
      </c>
      <c r="Q5" s="194">
        <v>0</v>
      </c>
      <c r="R5" s="195">
        <v>0</v>
      </c>
      <c r="S5" s="196" t="s">
        <v>46</v>
      </c>
      <c r="T5" s="44"/>
      <c r="U5" s="43"/>
      <c r="V5" s="197" t="s">
        <v>46</v>
      </c>
      <c r="W5" s="44">
        <v>0</v>
      </c>
      <c r="X5" s="43" t="s">
        <v>46</v>
      </c>
      <c r="Y5" s="46">
        <v>0</v>
      </c>
      <c r="Z5" s="43" t="s">
        <v>46</v>
      </c>
      <c r="AA5" s="46">
        <v>0</v>
      </c>
      <c r="AB5" s="47" t="s">
        <v>46</v>
      </c>
      <c r="AC5" s="42" t="s">
        <v>46</v>
      </c>
      <c r="AD5" s="42" t="s">
        <v>46</v>
      </c>
      <c r="AE5" s="43"/>
      <c r="AF5" s="43"/>
      <c r="AG5" s="43"/>
      <c r="AH5" s="43"/>
      <c r="AI5" s="43" t="s">
        <v>90</v>
      </c>
      <c r="AJ5" s="43" t="s">
        <v>94</v>
      </c>
      <c r="AK5" s="43" t="s">
        <v>96</v>
      </c>
      <c r="AL5" s="43" t="s">
        <v>46</v>
      </c>
      <c r="AM5" s="48">
        <v>3</v>
      </c>
    </row>
    <row r="6" spans="2:39">
      <c r="B6" s="228" t="s">
        <v>45</v>
      </c>
      <c r="C6" s="229" t="s">
        <v>8598</v>
      </c>
      <c r="D6" s="230" t="s">
        <v>8368</v>
      </c>
      <c r="E6" s="231" t="s">
        <v>38</v>
      </c>
      <c r="F6" s="231" t="s">
        <v>97</v>
      </c>
      <c r="G6" s="231" t="s">
        <v>35</v>
      </c>
      <c r="H6" s="231" t="s">
        <v>7652</v>
      </c>
      <c r="I6" s="232" t="s">
        <v>98</v>
      </c>
      <c r="J6" s="231" t="s">
        <v>44</v>
      </c>
      <c r="K6" s="230" t="s">
        <v>110</v>
      </c>
      <c r="L6" s="230" t="s">
        <v>100</v>
      </c>
      <c r="M6" s="233">
        <v>0</v>
      </c>
      <c r="N6" s="234" t="s">
        <v>7653</v>
      </c>
      <c r="O6" s="230" t="s">
        <v>101</v>
      </c>
      <c r="P6" s="230" t="s">
        <v>102</v>
      </c>
      <c r="Q6" s="233">
        <v>381250</v>
      </c>
      <c r="R6" s="234">
        <v>1</v>
      </c>
      <c r="S6" s="235" t="s">
        <v>8293</v>
      </c>
      <c r="T6" s="236">
        <v>1.2617</v>
      </c>
      <c r="U6" s="237" t="s">
        <v>8513</v>
      </c>
      <c r="V6" s="238" t="s">
        <v>101</v>
      </c>
      <c r="W6" s="236">
        <v>0</v>
      </c>
      <c r="X6" s="237" t="s">
        <v>105</v>
      </c>
      <c r="Y6" s="239">
        <v>0</v>
      </c>
      <c r="Z6" s="237" t="s">
        <v>106</v>
      </c>
      <c r="AA6" s="239">
        <v>0</v>
      </c>
      <c r="AB6" s="240" t="s">
        <v>46</v>
      </c>
      <c r="AC6" s="241" t="s">
        <v>107</v>
      </c>
      <c r="AD6" s="241" t="s">
        <v>108</v>
      </c>
      <c r="AE6" s="237" t="s">
        <v>38</v>
      </c>
      <c r="AF6" s="237" t="s">
        <v>97</v>
      </c>
      <c r="AG6" s="237"/>
      <c r="AH6" s="237"/>
      <c r="AI6" s="237" t="s">
        <v>90</v>
      </c>
      <c r="AJ6" s="237" t="s">
        <v>94</v>
      </c>
      <c r="AK6" s="237" t="s">
        <v>96</v>
      </c>
      <c r="AL6" s="237" t="s">
        <v>109</v>
      </c>
      <c r="AM6" s="242">
        <v>4</v>
      </c>
    </row>
    <row r="7" spans="2:39">
      <c r="B7" s="228" t="s">
        <v>47</v>
      </c>
      <c r="C7" s="229" t="s">
        <v>8598</v>
      </c>
      <c r="D7" s="230" t="s">
        <v>8369</v>
      </c>
      <c r="E7" s="231" t="s">
        <v>38</v>
      </c>
      <c r="F7" s="231" t="s">
        <v>97</v>
      </c>
      <c r="G7" s="231" t="s">
        <v>35</v>
      </c>
      <c r="H7" s="231" t="s">
        <v>7652</v>
      </c>
      <c r="I7" s="232" t="s">
        <v>98</v>
      </c>
      <c r="J7" s="231" t="s">
        <v>44</v>
      </c>
      <c r="K7" s="230" t="s">
        <v>110</v>
      </c>
      <c r="L7" s="230" t="s">
        <v>100</v>
      </c>
      <c r="M7" s="233">
        <v>0</v>
      </c>
      <c r="N7" s="234" t="s">
        <v>7653</v>
      </c>
      <c r="O7" s="230" t="s">
        <v>101</v>
      </c>
      <c r="P7" s="230" t="s">
        <v>102</v>
      </c>
      <c r="Q7" s="233">
        <v>381250</v>
      </c>
      <c r="R7" s="234">
        <v>1</v>
      </c>
      <c r="S7" s="235" t="s">
        <v>8293</v>
      </c>
      <c r="T7" s="236">
        <v>1.2617</v>
      </c>
      <c r="U7" s="237" t="s">
        <v>8513</v>
      </c>
      <c r="V7" s="238" t="s">
        <v>101</v>
      </c>
      <c r="W7" s="236">
        <v>0</v>
      </c>
      <c r="X7" s="237" t="s">
        <v>105</v>
      </c>
      <c r="Y7" s="239">
        <v>0</v>
      </c>
      <c r="Z7" s="237" t="s">
        <v>106</v>
      </c>
      <c r="AA7" s="239">
        <v>0</v>
      </c>
      <c r="AB7" s="240" t="s">
        <v>46</v>
      </c>
      <c r="AC7" s="241" t="s">
        <v>107</v>
      </c>
      <c r="AD7" s="241" t="s">
        <v>108</v>
      </c>
      <c r="AE7" s="237" t="s">
        <v>38</v>
      </c>
      <c r="AF7" s="237" t="s">
        <v>97</v>
      </c>
      <c r="AG7" s="237"/>
      <c r="AH7" s="237"/>
      <c r="AI7" s="237" t="s">
        <v>90</v>
      </c>
      <c r="AJ7" s="237" t="s">
        <v>94</v>
      </c>
      <c r="AK7" s="237" t="s">
        <v>96</v>
      </c>
      <c r="AL7" s="237" t="s">
        <v>111</v>
      </c>
      <c r="AM7" s="242">
        <v>4</v>
      </c>
    </row>
    <row r="8" spans="2:39">
      <c r="B8" s="228" t="s">
        <v>49</v>
      </c>
      <c r="C8" s="229" t="s">
        <v>8598</v>
      </c>
      <c r="D8" s="230" t="s">
        <v>50</v>
      </c>
      <c r="E8" s="231" t="s">
        <v>38</v>
      </c>
      <c r="F8" s="231" t="s">
        <v>97</v>
      </c>
      <c r="G8" s="231" t="s">
        <v>35</v>
      </c>
      <c r="H8" s="231" t="s">
        <v>7652</v>
      </c>
      <c r="I8" s="232" t="s">
        <v>98</v>
      </c>
      <c r="J8" s="231" t="s">
        <v>44</v>
      </c>
      <c r="K8" s="230" t="s">
        <v>135</v>
      </c>
      <c r="L8" s="230" t="s">
        <v>100</v>
      </c>
      <c r="M8" s="233">
        <v>0</v>
      </c>
      <c r="N8" s="234" t="s">
        <v>7653</v>
      </c>
      <c r="O8" s="230" t="s">
        <v>101</v>
      </c>
      <c r="P8" s="230" t="s">
        <v>102</v>
      </c>
      <c r="Q8" s="233">
        <v>381250</v>
      </c>
      <c r="R8" s="234">
        <v>1</v>
      </c>
      <c r="S8" s="235" t="s">
        <v>8293</v>
      </c>
      <c r="T8" s="236">
        <v>1.2617</v>
      </c>
      <c r="U8" s="237" t="s">
        <v>8513</v>
      </c>
      <c r="V8" s="238" t="s">
        <v>101</v>
      </c>
      <c r="W8" s="236">
        <v>0</v>
      </c>
      <c r="X8" s="237" t="s">
        <v>105</v>
      </c>
      <c r="Y8" s="239">
        <v>0</v>
      </c>
      <c r="Z8" s="237" t="s">
        <v>106</v>
      </c>
      <c r="AA8" s="239">
        <v>0</v>
      </c>
      <c r="AB8" s="240" t="s">
        <v>46</v>
      </c>
      <c r="AC8" s="241" t="s">
        <v>107</v>
      </c>
      <c r="AD8" s="241" t="s">
        <v>108</v>
      </c>
      <c r="AE8" s="237" t="s">
        <v>38</v>
      </c>
      <c r="AF8" s="237" t="s">
        <v>97</v>
      </c>
      <c r="AG8" s="237"/>
      <c r="AH8" s="237"/>
      <c r="AI8" s="237" t="s">
        <v>90</v>
      </c>
      <c r="AJ8" s="237" t="s">
        <v>94</v>
      </c>
      <c r="AK8" s="237" t="s">
        <v>96</v>
      </c>
      <c r="AL8" s="237" t="s">
        <v>112</v>
      </c>
      <c r="AM8" s="242">
        <v>4</v>
      </c>
    </row>
    <row r="9" spans="2:39">
      <c r="B9" s="228" t="s">
        <v>51</v>
      </c>
      <c r="C9" s="229" t="s">
        <v>8599</v>
      </c>
      <c r="D9" s="230" t="s">
        <v>8370</v>
      </c>
      <c r="E9" s="231" t="s">
        <v>38</v>
      </c>
      <c r="F9" s="231" t="s">
        <v>97</v>
      </c>
      <c r="G9" s="231" t="s">
        <v>35</v>
      </c>
      <c r="H9" s="231" t="s">
        <v>7652</v>
      </c>
      <c r="I9" s="232" t="s">
        <v>98</v>
      </c>
      <c r="J9" s="231" t="s">
        <v>44</v>
      </c>
      <c r="K9" s="230" t="s">
        <v>99</v>
      </c>
      <c r="L9" s="230" t="s">
        <v>100</v>
      </c>
      <c r="M9" s="233">
        <v>0</v>
      </c>
      <c r="N9" s="234" t="s">
        <v>7653</v>
      </c>
      <c r="O9" s="230" t="s">
        <v>101</v>
      </c>
      <c r="P9" s="230" t="s">
        <v>102</v>
      </c>
      <c r="Q9" s="233">
        <v>270000</v>
      </c>
      <c r="R9" s="234">
        <v>1</v>
      </c>
      <c r="S9" s="235" t="s">
        <v>103</v>
      </c>
      <c r="T9" s="236">
        <v>1.2654353701845691</v>
      </c>
      <c r="U9" s="237" t="s">
        <v>8514</v>
      </c>
      <c r="V9" s="238" t="s">
        <v>104</v>
      </c>
      <c r="W9" s="236">
        <v>0</v>
      </c>
      <c r="X9" s="237" t="s">
        <v>105</v>
      </c>
      <c r="Y9" s="239">
        <v>0</v>
      </c>
      <c r="Z9" s="237" t="s">
        <v>106</v>
      </c>
      <c r="AA9" s="239">
        <v>0</v>
      </c>
      <c r="AB9" s="240" t="s">
        <v>46</v>
      </c>
      <c r="AC9" s="241" t="s">
        <v>107</v>
      </c>
      <c r="AD9" s="241" t="s">
        <v>108</v>
      </c>
      <c r="AE9" s="237" t="s">
        <v>38</v>
      </c>
      <c r="AF9" s="237" t="s">
        <v>97</v>
      </c>
      <c r="AG9" s="237"/>
      <c r="AH9" s="237"/>
      <c r="AI9" s="237" t="s">
        <v>90</v>
      </c>
      <c r="AJ9" s="237" t="s">
        <v>94</v>
      </c>
      <c r="AK9" s="237" t="s">
        <v>96</v>
      </c>
      <c r="AL9" s="237" t="s">
        <v>113</v>
      </c>
      <c r="AM9" s="242">
        <v>4</v>
      </c>
    </row>
    <row r="10" spans="2:39">
      <c r="B10" s="228" t="s">
        <v>53</v>
      </c>
      <c r="C10" s="229" t="s">
        <v>8598</v>
      </c>
      <c r="D10" s="230" t="s">
        <v>54</v>
      </c>
      <c r="E10" s="231" t="s">
        <v>38</v>
      </c>
      <c r="F10" s="231" t="s">
        <v>97</v>
      </c>
      <c r="G10" s="231" t="s">
        <v>35</v>
      </c>
      <c r="H10" s="231" t="s">
        <v>7652</v>
      </c>
      <c r="I10" s="232" t="s">
        <v>98</v>
      </c>
      <c r="J10" s="231" t="s">
        <v>44</v>
      </c>
      <c r="K10" s="230" t="s">
        <v>538</v>
      </c>
      <c r="L10" s="230" t="s">
        <v>100</v>
      </c>
      <c r="M10" s="233">
        <v>0</v>
      </c>
      <c r="N10" s="234" t="s">
        <v>7653</v>
      </c>
      <c r="O10" s="230" t="s">
        <v>101</v>
      </c>
      <c r="P10" s="230" t="s">
        <v>102</v>
      </c>
      <c r="Q10" s="233">
        <v>381250</v>
      </c>
      <c r="R10" s="234">
        <v>1</v>
      </c>
      <c r="S10" s="235" t="s">
        <v>8293</v>
      </c>
      <c r="T10" s="236">
        <v>1.2617</v>
      </c>
      <c r="U10" s="237" t="s">
        <v>8515</v>
      </c>
      <c r="V10" s="238" t="s">
        <v>101</v>
      </c>
      <c r="W10" s="236">
        <v>0</v>
      </c>
      <c r="X10" s="237" t="s">
        <v>105</v>
      </c>
      <c r="Y10" s="239">
        <v>0</v>
      </c>
      <c r="Z10" s="237" t="s">
        <v>106</v>
      </c>
      <c r="AA10" s="239">
        <v>0</v>
      </c>
      <c r="AB10" s="240" t="s">
        <v>46</v>
      </c>
      <c r="AC10" s="241" t="s">
        <v>107</v>
      </c>
      <c r="AD10" s="241" t="s">
        <v>108</v>
      </c>
      <c r="AE10" s="237" t="s">
        <v>38</v>
      </c>
      <c r="AF10" s="237" t="s">
        <v>97</v>
      </c>
      <c r="AG10" s="237"/>
      <c r="AH10" s="237"/>
      <c r="AI10" s="237" t="s">
        <v>90</v>
      </c>
      <c r="AJ10" s="237" t="s">
        <v>94</v>
      </c>
      <c r="AK10" s="237" t="s">
        <v>96</v>
      </c>
      <c r="AL10" s="237" t="s">
        <v>115</v>
      </c>
      <c r="AM10" s="242">
        <v>4</v>
      </c>
    </row>
    <row r="11" spans="2:39">
      <c r="B11" s="189" t="s">
        <v>116</v>
      </c>
      <c r="C11" s="190" t="s">
        <v>117</v>
      </c>
      <c r="D11" s="191" t="s">
        <v>46</v>
      </c>
      <c r="E11" s="192" t="s">
        <v>46</v>
      </c>
      <c r="F11" s="192" t="s">
        <v>46</v>
      </c>
      <c r="G11" s="192" t="s">
        <v>46</v>
      </c>
      <c r="H11" s="192" t="s">
        <v>46</v>
      </c>
      <c r="I11" s="193" t="s">
        <v>46</v>
      </c>
      <c r="J11" s="192" t="s">
        <v>46</v>
      </c>
      <c r="K11" s="191" t="s">
        <v>46</v>
      </c>
      <c r="L11" s="191" t="s">
        <v>46</v>
      </c>
      <c r="M11" s="194">
        <v>0</v>
      </c>
      <c r="N11" s="195" t="s">
        <v>46</v>
      </c>
      <c r="O11" s="191" t="s">
        <v>46</v>
      </c>
      <c r="P11" s="191" t="s">
        <v>46</v>
      </c>
      <c r="Q11" s="194">
        <v>0</v>
      </c>
      <c r="R11" s="195">
        <v>0</v>
      </c>
      <c r="S11" s="196" t="s">
        <v>46</v>
      </c>
      <c r="T11" s="44"/>
      <c r="U11" s="43"/>
      <c r="V11" s="197" t="s">
        <v>46</v>
      </c>
      <c r="W11" s="44">
        <v>0</v>
      </c>
      <c r="X11" s="43" t="s">
        <v>46</v>
      </c>
      <c r="Y11" s="46">
        <v>0</v>
      </c>
      <c r="Z11" s="43" t="s">
        <v>46</v>
      </c>
      <c r="AA11" s="46">
        <v>0</v>
      </c>
      <c r="AB11" s="47" t="s">
        <v>46</v>
      </c>
      <c r="AC11" s="42" t="s">
        <v>46</v>
      </c>
      <c r="AD11" s="42" t="s">
        <v>46</v>
      </c>
      <c r="AE11" s="43"/>
      <c r="AF11" s="43"/>
      <c r="AG11" s="43"/>
      <c r="AH11" s="43"/>
      <c r="AI11" s="43" t="s">
        <v>90</v>
      </c>
      <c r="AJ11" s="43" t="s">
        <v>94</v>
      </c>
      <c r="AK11" s="43" t="s">
        <v>118</v>
      </c>
      <c r="AL11" s="43" t="s">
        <v>46</v>
      </c>
      <c r="AM11" s="48">
        <v>3</v>
      </c>
    </row>
    <row r="12" spans="2:39">
      <c r="B12" s="228" t="s">
        <v>119</v>
      </c>
      <c r="C12" s="229" t="s">
        <v>120</v>
      </c>
      <c r="D12" s="230" t="s">
        <v>46</v>
      </c>
      <c r="E12" s="231" t="s">
        <v>46</v>
      </c>
      <c r="F12" s="231" t="s">
        <v>46</v>
      </c>
      <c r="G12" s="231" t="s">
        <v>46</v>
      </c>
      <c r="H12" s="231" t="s">
        <v>46</v>
      </c>
      <c r="I12" s="232" t="s">
        <v>46</v>
      </c>
      <c r="J12" s="231" t="s">
        <v>46</v>
      </c>
      <c r="K12" s="230" t="s">
        <v>46</v>
      </c>
      <c r="L12" s="230" t="s">
        <v>46</v>
      </c>
      <c r="M12" s="233">
        <v>0</v>
      </c>
      <c r="N12" s="234" t="s">
        <v>46</v>
      </c>
      <c r="O12" s="230" t="s">
        <v>46</v>
      </c>
      <c r="P12" s="230" t="s">
        <v>46</v>
      </c>
      <c r="Q12" s="233">
        <v>0</v>
      </c>
      <c r="R12" s="234">
        <v>0</v>
      </c>
      <c r="S12" s="235" t="s">
        <v>46</v>
      </c>
      <c r="T12" s="236"/>
      <c r="U12" s="237"/>
      <c r="V12" s="238" t="s">
        <v>46</v>
      </c>
      <c r="W12" s="236">
        <v>0</v>
      </c>
      <c r="X12" s="237" t="s">
        <v>46</v>
      </c>
      <c r="Y12" s="239">
        <v>0</v>
      </c>
      <c r="Z12" s="237" t="s">
        <v>46</v>
      </c>
      <c r="AA12" s="239">
        <v>0</v>
      </c>
      <c r="AB12" s="240" t="s">
        <v>46</v>
      </c>
      <c r="AC12" s="241" t="s">
        <v>46</v>
      </c>
      <c r="AD12" s="241" t="s">
        <v>46</v>
      </c>
      <c r="AE12" s="237"/>
      <c r="AF12" s="237"/>
      <c r="AG12" s="237"/>
      <c r="AH12" s="237"/>
      <c r="AI12" s="237" t="s">
        <v>90</v>
      </c>
      <c r="AJ12" s="237" t="s">
        <v>94</v>
      </c>
      <c r="AK12" s="237" t="s">
        <v>118</v>
      </c>
      <c r="AL12" s="237" t="s">
        <v>35</v>
      </c>
      <c r="AM12" s="242">
        <v>4</v>
      </c>
    </row>
    <row r="13" spans="2:39">
      <c r="B13" s="228" t="s">
        <v>121</v>
      </c>
      <c r="C13" s="229" t="s">
        <v>122</v>
      </c>
      <c r="D13" s="230" t="s">
        <v>46</v>
      </c>
      <c r="E13" s="231" t="s">
        <v>38</v>
      </c>
      <c r="F13" s="231" t="s">
        <v>97</v>
      </c>
      <c r="G13" s="231" t="s">
        <v>35</v>
      </c>
      <c r="H13" s="231" t="s">
        <v>7652</v>
      </c>
      <c r="I13" s="232" t="s">
        <v>98</v>
      </c>
      <c r="J13" s="231" t="s">
        <v>2979</v>
      </c>
      <c r="K13" s="230" t="s">
        <v>114</v>
      </c>
      <c r="L13" s="230" t="s">
        <v>100</v>
      </c>
      <c r="M13" s="233">
        <v>0</v>
      </c>
      <c r="N13" s="234" t="s">
        <v>7653</v>
      </c>
      <c r="O13" s="230" t="s">
        <v>101</v>
      </c>
      <c r="P13" s="230" t="s">
        <v>102</v>
      </c>
      <c r="Q13" s="233">
        <v>32552.148499999999</v>
      </c>
      <c r="R13" s="234">
        <v>2</v>
      </c>
      <c r="S13" s="235" t="s">
        <v>146</v>
      </c>
      <c r="T13" s="236"/>
      <c r="U13" s="237" t="s">
        <v>8524</v>
      </c>
      <c r="V13" s="238" t="s">
        <v>104</v>
      </c>
      <c r="W13" s="236">
        <v>0</v>
      </c>
      <c r="X13" s="237" t="s">
        <v>46</v>
      </c>
      <c r="Y13" s="239">
        <v>0</v>
      </c>
      <c r="Z13" s="237" t="s">
        <v>46</v>
      </c>
      <c r="AA13" s="239">
        <v>0</v>
      </c>
      <c r="AB13" s="240" t="s">
        <v>46</v>
      </c>
      <c r="AC13" s="241" t="s">
        <v>46</v>
      </c>
      <c r="AD13" s="241" t="s">
        <v>46</v>
      </c>
      <c r="AE13" s="237"/>
      <c r="AF13" s="237"/>
      <c r="AG13" s="237"/>
      <c r="AH13" s="237"/>
      <c r="AI13" s="237" t="s">
        <v>90</v>
      </c>
      <c r="AJ13" s="237" t="s">
        <v>94</v>
      </c>
      <c r="AK13" s="237" t="s">
        <v>118</v>
      </c>
      <c r="AL13" s="237" t="s">
        <v>109</v>
      </c>
      <c r="AM13" s="242">
        <v>4</v>
      </c>
    </row>
    <row r="14" spans="2:39">
      <c r="B14" s="189" t="s">
        <v>123</v>
      </c>
      <c r="C14" s="190" t="s">
        <v>124</v>
      </c>
      <c r="D14" s="191" t="s">
        <v>46</v>
      </c>
      <c r="E14" s="192" t="s">
        <v>46</v>
      </c>
      <c r="F14" s="192" t="s">
        <v>46</v>
      </c>
      <c r="G14" s="192" t="s">
        <v>46</v>
      </c>
      <c r="H14" s="192" t="s">
        <v>46</v>
      </c>
      <c r="I14" s="193" t="s">
        <v>46</v>
      </c>
      <c r="J14" s="192" t="s">
        <v>46</v>
      </c>
      <c r="K14" s="191" t="s">
        <v>46</v>
      </c>
      <c r="L14" s="191" t="s">
        <v>46</v>
      </c>
      <c r="M14" s="194">
        <v>0</v>
      </c>
      <c r="N14" s="195" t="s">
        <v>46</v>
      </c>
      <c r="O14" s="191" t="s">
        <v>46</v>
      </c>
      <c r="P14" s="191" t="s">
        <v>46</v>
      </c>
      <c r="Q14" s="194">
        <v>0</v>
      </c>
      <c r="R14" s="195">
        <v>0</v>
      </c>
      <c r="S14" s="196" t="s">
        <v>46</v>
      </c>
      <c r="T14" s="44"/>
      <c r="U14" s="43"/>
      <c r="V14" s="197" t="s">
        <v>46</v>
      </c>
      <c r="W14" s="44">
        <v>0</v>
      </c>
      <c r="X14" s="43" t="s">
        <v>46</v>
      </c>
      <c r="Y14" s="46">
        <v>0</v>
      </c>
      <c r="Z14" s="43" t="s">
        <v>46</v>
      </c>
      <c r="AA14" s="46">
        <v>0</v>
      </c>
      <c r="AB14" s="47" t="s">
        <v>46</v>
      </c>
      <c r="AC14" s="42" t="s">
        <v>46</v>
      </c>
      <c r="AD14" s="42" t="s">
        <v>46</v>
      </c>
      <c r="AE14" s="43"/>
      <c r="AF14" s="43"/>
      <c r="AG14" s="43"/>
      <c r="AH14" s="43"/>
      <c r="AI14" s="43" t="s">
        <v>90</v>
      </c>
      <c r="AJ14" s="43" t="s">
        <v>94</v>
      </c>
      <c r="AK14" s="43" t="s">
        <v>125</v>
      </c>
      <c r="AL14" s="43" t="s">
        <v>46</v>
      </c>
      <c r="AM14" s="48">
        <v>3</v>
      </c>
    </row>
    <row r="15" spans="2:39">
      <c r="B15" s="228" t="s">
        <v>126</v>
      </c>
      <c r="C15" s="229" t="s">
        <v>127</v>
      </c>
      <c r="D15" s="230" t="s">
        <v>8618</v>
      </c>
      <c r="E15" s="231" t="s">
        <v>38</v>
      </c>
      <c r="F15" s="231" t="s">
        <v>97</v>
      </c>
      <c r="G15" s="231" t="s">
        <v>35</v>
      </c>
      <c r="H15" s="231" t="s">
        <v>7652</v>
      </c>
      <c r="I15" s="232" t="s">
        <v>98</v>
      </c>
      <c r="J15" s="231" t="s">
        <v>44</v>
      </c>
      <c r="K15" s="230" t="s">
        <v>144</v>
      </c>
      <c r="L15" s="230" t="s">
        <v>100</v>
      </c>
      <c r="M15" s="233">
        <v>0</v>
      </c>
      <c r="N15" s="234" t="s">
        <v>7653</v>
      </c>
      <c r="O15" s="230" t="s">
        <v>101</v>
      </c>
      <c r="P15" s="230" t="s">
        <v>102</v>
      </c>
      <c r="Q15" s="233">
        <v>875000</v>
      </c>
      <c r="R15" s="234">
        <v>1</v>
      </c>
      <c r="S15" s="235" t="s">
        <v>103</v>
      </c>
      <c r="T15" s="236">
        <v>1.2617</v>
      </c>
      <c r="U15" s="237" t="s">
        <v>8619</v>
      </c>
      <c r="V15" s="238" t="s">
        <v>104</v>
      </c>
      <c r="W15" s="236">
        <v>0</v>
      </c>
      <c r="X15" s="237" t="s">
        <v>105</v>
      </c>
      <c r="Y15" s="239">
        <v>0</v>
      </c>
      <c r="Z15" s="237" t="s">
        <v>106</v>
      </c>
      <c r="AA15" s="239">
        <v>0</v>
      </c>
      <c r="AB15" s="240" t="s">
        <v>46</v>
      </c>
      <c r="AC15" s="241" t="s">
        <v>129</v>
      </c>
      <c r="AD15" s="241" t="s">
        <v>130</v>
      </c>
      <c r="AE15" s="237" t="s">
        <v>38</v>
      </c>
      <c r="AF15" s="237" t="s">
        <v>97</v>
      </c>
      <c r="AG15" s="237"/>
      <c r="AH15" s="237"/>
      <c r="AI15" s="237" t="s">
        <v>90</v>
      </c>
      <c r="AJ15" s="237" t="s">
        <v>94</v>
      </c>
      <c r="AK15" s="237" t="s">
        <v>125</v>
      </c>
      <c r="AL15" s="237" t="s">
        <v>109</v>
      </c>
      <c r="AM15" s="242">
        <v>4</v>
      </c>
    </row>
    <row r="16" spans="2:39">
      <c r="B16" s="228" t="s">
        <v>131</v>
      </c>
      <c r="C16" s="229" t="s">
        <v>137</v>
      </c>
      <c r="D16" s="230" t="s">
        <v>48</v>
      </c>
      <c r="E16" s="231" t="s">
        <v>38</v>
      </c>
      <c r="F16" s="231" t="s">
        <v>97</v>
      </c>
      <c r="G16" s="231" t="s">
        <v>35</v>
      </c>
      <c r="H16" s="231" t="s">
        <v>7652</v>
      </c>
      <c r="I16" s="232" t="s">
        <v>98</v>
      </c>
      <c r="J16" s="231" t="s">
        <v>44</v>
      </c>
      <c r="K16" s="230" t="s">
        <v>114</v>
      </c>
      <c r="L16" s="230" t="s">
        <v>100</v>
      </c>
      <c r="M16" s="233">
        <v>0</v>
      </c>
      <c r="N16" s="234" t="s">
        <v>7653</v>
      </c>
      <c r="O16" s="230" t="s">
        <v>101</v>
      </c>
      <c r="P16" s="230" t="s">
        <v>102</v>
      </c>
      <c r="Q16" s="233">
        <v>900000</v>
      </c>
      <c r="R16" s="234">
        <v>1</v>
      </c>
      <c r="S16" s="235" t="s">
        <v>8293</v>
      </c>
      <c r="T16" s="236">
        <v>1.2617</v>
      </c>
      <c r="U16" s="237" t="s">
        <v>8513</v>
      </c>
      <c r="V16" s="238" t="s">
        <v>101</v>
      </c>
      <c r="W16" s="236">
        <v>0</v>
      </c>
      <c r="X16" s="237" t="s">
        <v>105</v>
      </c>
      <c r="Y16" s="239">
        <v>0</v>
      </c>
      <c r="Z16" s="237" t="s">
        <v>106</v>
      </c>
      <c r="AA16" s="239">
        <v>0</v>
      </c>
      <c r="AB16" s="240" t="s">
        <v>46</v>
      </c>
      <c r="AC16" s="241" t="s">
        <v>129</v>
      </c>
      <c r="AD16" s="241" t="s">
        <v>130</v>
      </c>
      <c r="AE16" s="237" t="s">
        <v>38</v>
      </c>
      <c r="AF16" s="237" t="s">
        <v>97</v>
      </c>
      <c r="AG16" s="237"/>
      <c r="AH16" s="237"/>
      <c r="AI16" s="237" t="s">
        <v>90</v>
      </c>
      <c r="AJ16" s="237" t="s">
        <v>94</v>
      </c>
      <c r="AK16" s="237" t="s">
        <v>125</v>
      </c>
      <c r="AL16" s="237" t="s">
        <v>111</v>
      </c>
      <c r="AM16" s="242">
        <v>4</v>
      </c>
    </row>
    <row r="17" spans="2:39">
      <c r="B17" s="228" t="s">
        <v>134</v>
      </c>
      <c r="C17" s="229" t="s">
        <v>137</v>
      </c>
      <c r="D17" s="230" t="s">
        <v>50</v>
      </c>
      <c r="E17" s="231" t="s">
        <v>38</v>
      </c>
      <c r="F17" s="231" t="s">
        <v>97</v>
      </c>
      <c r="G17" s="231" t="s">
        <v>35</v>
      </c>
      <c r="H17" s="231" t="s">
        <v>7652</v>
      </c>
      <c r="I17" s="232" t="s">
        <v>98</v>
      </c>
      <c r="J17" s="231" t="s">
        <v>44</v>
      </c>
      <c r="K17" s="230" t="s">
        <v>135</v>
      </c>
      <c r="L17" s="230" t="s">
        <v>100</v>
      </c>
      <c r="M17" s="233">
        <v>0</v>
      </c>
      <c r="N17" s="234" t="s">
        <v>7653</v>
      </c>
      <c r="O17" s="230" t="s">
        <v>101</v>
      </c>
      <c r="P17" s="230" t="s">
        <v>102</v>
      </c>
      <c r="Q17" s="233">
        <v>900000</v>
      </c>
      <c r="R17" s="234">
        <v>1</v>
      </c>
      <c r="S17" s="235" t="s">
        <v>8293</v>
      </c>
      <c r="T17" s="236">
        <v>1.2617</v>
      </c>
      <c r="U17" s="237" t="s">
        <v>8513</v>
      </c>
      <c r="V17" s="238" t="s">
        <v>104</v>
      </c>
      <c r="W17" s="236">
        <v>0</v>
      </c>
      <c r="X17" s="237" t="s">
        <v>105</v>
      </c>
      <c r="Y17" s="239">
        <v>0</v>
      </c>
      <c r="Z17" s="237" t="s">
        <v>106</v>
      </c>
      <c r="AA17" s="239">
        <v>0</v>
      </c>
      <c r="AB17" s="240" t="s">
        <v>46</v>
      </c>
      <c r="AC17" s="241" t="s">
        <v>129</v>
      </c>
      <c r="AD17" s="241" t="s">
        <v>130</v>
      </c>
      <c r="AE17" s="237" t="s">
        <v>38</v>
      </c>
      <c r="AF17" s="237" t="s">
        <v>97</v>
      </c>
      <c r="AG17" s="237"/>
      <c r="AH17" s="237"/>
      <c r="AI17" s="237" t="s">
        <v>90</v>
      </c>
      <c r="AJ17" s="237" t="s">
        <v>94</v>
      </c>
      <c r="AK17" s="237" t="s">
        <v>125</v>
      </c>
      <c r="AL17" s="237" t="s">
        <v>112</v>
      </c>
      <c r="AM17" s="242">
        <v>4</v>
      </c>
    </row>
    <row r="18" spans="2:39">
      <c r="B18" s="228" t="s">
        <v>136</v>
      </c>
      <c r="C18" s="229" t="s">
        <v>127</v>
      </c>
      <c r="D18" s="230" t="s">
        <v>52</v>
      </c>
      <c r="E18" s="231" t="s">
        <v>38</v>
      </c>
      <c r="F18" s="231" t="s">
        <v>97</v>
      </c>
      <c r="G18" s="231" t="s">
        <v>35</v>
      </c>
      <c r="H18" s="231" t="s">
        <v>7652</v>
      </c>
      <c r="I18" s="232" t="s">
        <v>98</v>
      </c>
      <c r="J18" s="231" t="s">
        <v>44</v>
      </c>
      <c r="K18" s="230" t="s">
        <v>135</v>
      </c>
      <c r="L18" s="230" t="s">
        <v>100</v>
      </c>
      <c r="M18" s="233">
        <v>0</v>
      </c>
      <c r="N18" s="234" t="s">
        <v>7653</v>
      </c>
      <c r="O18" s="230" t="s">
        <v>101</v>
      </c>
      <c r="P18" s="230" t="s">
        <v>102</v>
      </c>
      <c r="Q18" s="233">
        <v>875000</v>
      </c>
      <c r="R18" s="234">
        <v>1</v>
      </c>
      <c r="S18" s="235" t="s">
        <v>8293</v>
      </c>
      <c r="T18" s="236">
        <v>1.2617</v>
      </c>
      <c r="U18" s="237" t="s">
        <v>8515</v>
      </c>
      <c r="V18" s="238" t="s">
        <v>101</v>
      </c>
      <c r="W18" s="236">
        <v>0</v>
      </c>
      <c r="X18" s="237" t="s">
        <v>105</v>
      </c>
      <c r="Y18" s="239">
        <v>0</v>
      </c>
      <c r="Z18" s="237" t="s">
        <v>106</v>
      </c>
      <c r="AA18" s="239">
        <v>0</v>
      </c>
      <c r="AB18" s="240" t="s">
        <v>46</v>
      </c>
      <c r="AC18" s="241" t="s">
        <v>129</v>
      </c>
      <c r="AD18" s="241" t="s">
        <v>130</v>
      </c>
      <c r="AE18" s="237" t="s">
        <v>38</v>
      </c>
      <c r="AF18" s="237" t="s">
        <v>97</v>
      </c>
      <c r="AG18" s="237"/>
      <c r="AH18" s="237"/>
      <c r="AI18" s="237" t="s">
        <v>90</v>
      </c>
      <c r="AJ18" s="237" t="s">
        <v>94</v>
      </c>
      <c r="AK18" s="237" t="s">
        <v>125</v>
      </c>
      <c r="AL18" s="237" t="s">
        <v>113</v>
      </c>
      <c r="AM18" s="242">
        <v>4</v>
      </c>
    </row>
    <row r="19" spans="2:39">
      <c r="B19" s="189" t="s">
        <v>138</v>
      </c>
      <c r="C19" s="190" t="s">
        <v>139</v>
      </c>
      <c r="D19" s="191" t="s">
        <v>46</v>
      </c>
      <c r="E19" s="192" t="s">
        <v>46</v>
      </c>
      <c r="F19" s="192" t="s">
        <v>46</v>
      </c>
      <c r="G19" s="192" t="s">
        <v>46</v>
      </c>
      <c r="H19" s="192" t="s">
        <v>46</v>
      </c>
      <c r="I19" s="193" t="s">
        <v>46</v>
      </c>
      <c r="J19" s="192" t="s">
        <v>46</v>
      </c>
      <c r="K19" s="191" t="s">
        <v>46</v>
      </c>
      <c r="L19" s="191" t="s">
        <v>46</v>
      </c>
      <c r="M19" s="194">
        <v>0</v>
      </c>
      <c r="N19" s="195" t="s">
        <v>46</v>
      </c>
      <c r="O19" s="191" t="s">
        <v>46</v>
      </c>
      <c r="P19" s="191" t="s">
        <v>46</v>
      </c>
      <c r="Q19" s="194">
        <v>0</v>
      </c>
      <c r="R19" s="195">
        <v>0</v>
      </c>
      <c r="S19" s="196" t="s">
        <v>46</v>
      </c>
      <c r="T19" s="44"/>
      <c r="U19" s="43"/>
      <c r="V19" s="197" t="s">
        <v>46</v>
      </c>
      <c r="W19" s="44">
        <v>0</v>
      </c>
      <c r="X19" s="43" t="s">
        <v>46</v>
      </c>
      <c r="Y19" s="46">
        <v>0</v>
      </c>
      <c r="Z19" s="43" t="s">
        <v>46</v>
      </c>
      <c r="AA19" s="46">
        <v>0</v>
      </c>
      <c r="AB19" s="47" t="s">
        <v>46</v>
      </c>
      <c r="AC19" s="42" t="s">
        <v>46</v>
      </c>
      <c r="AD19" s="42" t="s">
        <v>46</v>
      </c>
      <c r="AE19" s="43"/>
      <c r="AF19" s="43"/>
      <c r="AG19" s="43"/>
      <c r="AH19" s="43"/>
      <c r="AI19" s="43" t="s">
        <v>90</v>
      </c>
      <c r="AJ19" s="43" t="s">
        <v>94</v>
      </c>
      <c r="AK19" s="43" t="s">
        <v>140</v>
      </c>
      <c r="AL19" s="43" t="s">
        <v>46</v>
      </c>
      <c r="AM19" s="48">
        <v>3</v>
      </c>
    </row>
    <row r="20" spans="2:39">
      <c r="B20" s="228" t="s">
        <v>141</v>
      </c>
      <c r="C20" s="229" t="s">
        <v>142</v>
      </c>
      <c r="D20" s="230" t="s">
        <v>8620</v>
      </c>
      <c r="E20" s="231" t="s">
        <v>38</v>
      </c>
      <c r="F20" s="231" t="s">
        <v>97</v>
      </c>
      <c r="G20" s="231" t="s">
        <v>35</v>
      </c>
      <c r="H20" s="231" t="s">
        <v>7652</v>
      </c>
      <c r="I20" s="232" t="s">
        <v>143</v>
      </c>
      <c r="J20" s="231" t="s">
        <v>44</v>
      </c>
      <c r="K20" s="230" t="s">
        <v>144</v>
      </c>
      <c r="L20" s="230" t="s">
        <v>100</v>
      </c>
      <c r="M20" s="233">
        <v>0</v>
      </c>
      <c r="N20" s="234" t="s">
        <v>7653</v>
      </c>
      <c r="O20" s="230" t="s">
        <v>101</v>
      </c>
      <c r="P20" s="230" t="s">
        <v>102</v>
      </c>
      <c r="Q20" s="233">
        <v>245000</v>
      </c>
      <c r="R20" s="234">
        <v>1</v>
      </c>
      <c r="S20" s="235" t="s">
        <v>146</v>
      </c>
      <c r="T20" s="236"/>
      <c r="U20" s="237" t="s">
        <v>8523</v>
      </c>
      <c r="V20" s="238" t="s">
        <v>104</v>
      </c>
      <c r="W20" s="236">
        <v>0</v>
      </c>
      <c r="X20" s="237" t="s">
        <v>46</v>
      </c>
      <c r="Y20" s="239">
        <v>0</v>
      </c>
      <c r="Z20" s="237" t="s">
        <v>46</v>
      </c>
      <c r="AA20" s="239">
        <v>0</v>
      </c>
      <c r="AB20" s="240" t="s">
        <v>46</v>
      </c>
      <c r="AC20" s="241" t="s">
        <v>46</v>
      </c>
      <c r="AD20" s="241" t="s">
        <v>46</v>
      </c>
      <c r="AE20" s="237" t="s">
        <v>38</v>
      </c>
      <c r="AF20" s="237" t="s">
        <v>97</v>
      </c>
      <c r="AG20" s="237"/>
      <c r="AH20" s="237"/>
      <c r="AI20" s="237" t="s">
        <v>90</v>
      </c>
      <c r="AJ20" s="237" t="s">
        <v>94</v>
      </c>
      <c r="AK20" s="237" t="s">
        <v>140</v>
      </c>
      <c r="AL20" s="237" t="s">
        <v>109</v>
      </c>
      <c r="AM20" s="242">
        <v>4</v>
      </c>
    </row>
    <row r="21" spans="2:39">
      <c r="B21" s="228" t="s">
        <v>147</v>
      </c>
      <c r="C21" s="229" t="s">
        <v>142</v>
      </c>
      <c r="D21" s="230" t="s">
        <v>8621</v>
      </c>
      <c r="E21" s="231" t="s">
        <v>38</v>
      </c>
      <c r="F21" s="231" t="s">
        <v>97</v>
      </c>
      <c r="G21" s="231" t="s">
        <v>35</v>
      </c>
      <c r="H21" s="231" t="s">
        <v>7652</v>
      </c>
      <c r="I21" s="232" t="s">
        <v>143</v>
      </c>
      <c r="J21" s="231" t="s">
        <v>44</v>
      </c>
      <c r="K21" s="230" t="s">
        <v>144</v>
      </c>
      <c r="L21" s="230" t="s">
        <v>100</v>
      </c>
      <c r="M21" s="233">
        <v>0</v>
      </c>
      <c r="N21" s="234" t="s">
        <v>7653</v>
      </c>
      <c r="O21" s="230" t="s">
        <v>101</v>
      </c>
      <c r="P21" s="230" t="s">
        <v>102</v>
      </c>
      <c r="Q21" s="233">
        <v>245000</v>
      </c>
      <c r="R21" s="234">
        <v>1</v>
      </c>
      <c r="S21" s="235" t="s">
        <v>146</v>
      </c>
      <c r="T21" s="236"/>
      <c r="U21" s="237" t="s">
        <v>8523</v>
      </c>
      <c r="V21" s="238" t="s">
        <v>104</v>
      </c>
      <c r="W21" s="236">
        <v>0</v>
      </c>
      <c r="X21" s="237" t="s">
        <v>46</v>
      </c>
      <c r="Y21" s="239">
        <v>0</v>
      </c>
      <c r="Z21" s="237" t="s">
        <v>46</v>
      </c>
      <c r="AA21" s="239">
        <v>0</v>
      </c>
      <c r="AB21" s="240" t="s">
        <v>46</v>
      </c>
      <c r="AC21" s="241" t="s">
        <v>46</v>
      </c>
      <c r="AD21" s="241" t="s">
        <v>46</v>
      </c>
      <c r="AE21" s="237" t="s">
        <v>38</v>
      </c>
      <c r="AF21" s="237" t="s">
        <v>97</v>
      </c>
      <c r="AG21" s="237"/>
      <c r="AH21" s="237"/>
      <c r="AI21" s="237" t="s">
        <v>90</v>
      </c>
      <c r="AJ21" s="237" t="s">
        <v>94</v>
      </c>
      <c r="AK21" s="237" t="s">
        <v>140</v>
      </c>
      <c r="AL21" s="237" t="s">
        <v>111</v>
      </c>
      <c r="AM21" s="242">
        <v>4</v>
      </c>
    </row>
    <row r="22" spans="2:39">
      <c r="B22" s="180" t="s">
        <v>148</v>
      </c>
      <c r="C22" s="181" t="s">
        <v>149</v>
      </c>
      <c r="D22" s="182" t="s">
        <v>46</v>
      </c>
      <c r="E22" s="183" t="s">
        <v>46</v>
      </c>
      <c r="F22" s="183" t="s">
        <v>46</v>
      </c>
      <c r="G22" s="183" t="s">
        <v>46</v>
      </c>
      <c r="H22" s="183" t="s">
        <v>46</v>
      </c>
      <c r="I22" s="184" t="s">
        <v>46</v>
      </c>
      <c r="J22" s="183" t="s">
        <v>46</v>
      </c>
      <c r="K22" s="182" t="s">
        <v>46</v>
      </c>
      <c r="L22" s="182" t="s">
        <v>46</v>
      </c>
      <c r="M22" s="185">
        <v>0</v>
      </c>
      <c r="N22" s="186" t="s">
        <v>46</v>
      </c>
      <c r="O22" s="182" t="s">
        <v>46</v>
      </c>
      <c r="P22" s="182" t="s">
        <v>46</v>
      </c>
      <c r="Q22" s="185">
        <v>0</v>
      </c>
      <c r="R22" s="186">
        <v>0</v>
      </c>
      <c r="S22" s="187" t="s">
        <v>46</v>
      </c>
      <c r="T22" s="36"/>
      <c r="U22" s="35"/>
      <c r="V22" s="188" t="s">
        <v>46</v>
      </c>
      <c r="W22" s="36">
        <v>0</v>
      </c>
      <c r="X22" s="35" t="s">
        <v>46</v>
      </c>
      <c r="Y22" s="38">
        <v>0</v>
      </c>
      <c r="Z22" s="35" t="s">
        <v>46</v>
      </c>
      <c r="AA22" s="38">
        <v>0</v>
      </c>
      <c r="AB22" s="39" t="s">
        <v>46</v>
      </c>
      <c r="AC22" s="34" t="s">
        <v>46</v>
      </c>
      <c r="AD22" s="34" t="s">
        <v>46</v>
      </c>
      <c r="AE22" s="35"/>
      <c r="AF22" s="35"/>
      <c r="AG22" s="35"/>
      <c r="AH22" s="35"/>
      <c r="AI22" s="35" t="s">
        <v>90</v>
      </c>
      <c r="AJ22" s="35" t="s">
        <v>96</v>
      </c>
      <c r="AK22" s="35" t="s">
        <v>46</v>
      </c>
      <c r="AL22" s="35" t="s">
        <v>46</v>
      </c>
      <c r="AM22" s="40">
        <v>2</v>
      </c>
    </row>
    <row r="23" spans="2:39">
      <c r="B23" s="189" t="s">
        <v>150</v>
      </c>
      <c r="C23" s="190" t="s">
        <v>149</v>
      </c>
      <c r="D23" s="191" t="s">
        <v>46</v>
      </c>
      <c r="E23" s="192" t="s">
        <v>46</v>
      </c>
      <c r="F23" s="192" t="s">
        <v>46</v>
      </c>
      <c r="G23" s="192" t="s">
        <v>46</v>
      </c>
      <c r="H23" s="192" t="s">
        <v>46</v>
      </c>
      <c r="I23" s="193" t="s">
        <v>46</v>
      </c>
      <c r="J23" s="192" t="s">
        <v>46</v>
      </c>
      <c r="K23" s="191" t="s">
        <v>46</v>
      </c>
      <c r="L23" s="191" t="s">
        <v>46</v>
      </c>
      <c r="M23" s="194">
        <v>0</v>
      </c>
      <c r="N23" s="195" t="s">
        <v>46</v>
      </c>
      <c r="O23" s="191" t="s">
        <v>46</v>
      </c>
      <c r="P23" s="191" t="s">
        <v>46</v>
      </c>
      <c r="Q23" s="194">
        <v>0</v>
      </c>
      <c r="R23" s="195">
        <v>0</v>
      </c>
      <c r="S23" s="196" t="s">
        <v>46</v>
      </c>
      <c r="T23" s="44"/>
      <c r="U23" s="43"/>
      <c r="V23" s="197" t="s">
        <v>46</v>
      </c>
      <c r="W23" s="44">
        <v>0</v>
      </c>
      <c r="X23" s="43" t="s">
        <v>46</v>
      </c>
      <c r="Y23" s="46">
        <v>0</v>
      </c>
      <c r="Z23" s="43" t="s">
        <v>46</v>
      </c>
      <c r="AA23" s="46">
        <v>0</v>
      </c>
      <c r="AB23" s="47" t="s">
        <v>46</v>
      </c>
      <c r="AC23" s="42" t="s">
        <v>46</v>
      </c>
      <c r="AD23" s="42" t="s">
        <v>46</v>
      </c>
      <c r="AE23" s="43"/>
      <c r="AF23" s="43"/>
      <c r="AG23" s="43"/>
      <c r="AH23" s="43"/>
      <c r="AI23" s="43" t="s">
        <v>90</v>
      </c>
      <c r="AJ23" s="43" t="s">
        <v>96</v>
      </c>
      <c r="AK23" s="43" t="s">
        <v>94</v>
      </c>
      <c r="AL23" s="43" t="s">
        <v>46</v>
      </c>
      <c r="AM23" s="48">
        <v>3</v>
      </c>
    </row>
    <row r="24" spans="2:39">
      <c r="B24" s="228" t="s">
        <v>151</v>
      </c>
      <c r="C24" s="229" t="s">
        <v>152</v>
      </c>
      <c r="D24" s="230" t="s">
        <v>8516</v>
      </c>
      <c r="E24" s="231" t="s">
        <v>38</v>
      </c>
      <c r="F24" s="231" t="s">
        <v>97</v>
      </c>
      <c r="G24" s="231" t="s">
        <v>35</v>
      </c>
      <c r="H24" s="231" t="s">
        <v>7652</v>
      </c>
      <c r="I24" s="232" t="s">
        <v>153</v>
      </c>
      <c r="J24" s="231" t="s">
        <v>44</v>
      </c>
      <c r="K24" s="230" t="s">
        <v>202</v>
      </c>
      <c r="L24" s="230" t="s">
        <v>100</v>
      </c>
      <c r="M24" s="233">
        <v>0</v>
      </c>
      <c r="N24" s="234" t="s">
        <v>7653</v>
      </c>
      <c r="O24" s="230" t="s">
        <v>101</v>
      </c>
      <c r="P24" s="230" t="s">
        <v>145</v>
      </c>
      <c r="Q24" s="233">
        <v>215000</v>
      </c>
      <c r="R24" s="234">
        <v>1</v>
      </c>
      <c r="S24" s="235" t="s">
        <v>8293</v>
      </c>
      <c r="T24" s="236">
        <v>1.2</v>
      </c>
      <c r="U24" s="237" t="s">
        <v>8513</v>
      </c>
      <c r="V24" s="238" t="s">
        <v>104</v>
      </c>
      <c r="W24" s="236">
        <v>0</v>
      </c>
      <c r="X24" s="237" t="s">
        <v>155</v>
      </c>
      <c r="Y24" s="239">
        <v>0</v>
      </c>
      <c r="Z24" s="237" t="s">
        <v>156</v>
      </c>
      <c r="AA24" s="239">
        <v>0</v>
      </c>
      <c r="AB24" s="240" t="s">
        <v>46</v>
      </c>
      <c r="AC24" s="241" t="s">
        <v>157</v>
      </c>
      <c r="AD24" s="241" t="s">
        <v>158</v>
      </c>
      <c r="AE24" s="237" t="s">
        <v>38</v>
      </c>
      <c r="AF24" s="237" t="s">
        <v>97</v>
      </c>
      <c r="AG24" s="237"/>
      <c r="AH24" s="237"/>
      <c r="AI24" s="237" t="s">
        <v>90</v>
      </c>
      <c r="AJ24" s="237" t="s">
        <v>96</v>
      </c>
      <c r="AK24" s="237" t="s">
        <v>94</v>
      </c>
      <c r="AL24" s="237" t="s">
        <v>109</v>
      </c>
      <c r="AM24" s="242">
        <v>4</v>
      </c>
    </row>
    <row r="25" spans="2:39">
      <c r="B25" s="228" t="s">
        <v>159</v>
      </c>
      <c r="C25" s="229" t="s">
        <v>152</v>
      </c>
      <c r="D25" s="230" t="s">
        <v>8517</v>
      </c>
      <c r="E25" s="231" t="s">
        <v>38</v>
      </c>
      <c r="F25" s="231" t="s">
        <v>97</v>
      </c>
      <c r="G25" s="231" t="s">
        <v>35</v>
      </c>
      <c r="H25" s="231" t="s">
        <v>7652</v>
      </c>
      <c r="I25" s="232" t="s">
        <v>153</v>
      </c>
      <c r="J25" s="231" t="s">
        <v>44</v>
      </c>
      <c r="K25" s="230" t="s">
        <v>202</v>
      </c>
      <c r="L25" s="230" t="s">
        <v>100</v>
      </c>
      <c r="M25" s="233">
        <v>0</v>
      </c>
      <c r="N25" s="234" t="s">
        <v>7653</v>
      </c>
      <c r="O25" s="230" t="s">
        <v>101</v>
      </c>
      <c r="P25" s="230" t="s">
        <v>145</v>
      </c>
      <c r="Q25" s="233">
        <v>215000</v>
      </c>
      <c r="R25" s="234">
        <v>1</v>
      </c>
      <c r="S25" s="235" t="s">
        <v>8293</v>
      </c>
      <c r="T25" s="236">
        <v>1.2</v>
      </c>
      <c r="U25" s="237" t="s">
        <v>8513</v>
      </c>
      <c r="V25" s="238" t="s">
        <v>104</v>
      </c>
      <c r="W25" s="236">
        <v>0</v>
      </c>
      <c r="X25" s="237" t="s">
        <v>155</v>
      </c>
      <c r="Y25" s="239">
        <v>0</v>
      </c>
      <c r="Z25" s="237" t="s">
        <v>156</v>
      </c>
      <c r="AA25" s="239">
        <v>0</v>
      </c>
      <c r="AB25" s="240" t="s">
        <v>46</v>
      </c>
      <c r="AC25" s="241" t="s">
        <v>157</v>
      </c>
      <c r="AD25" s="241" t="s">
        <v>158</v>
      </c>
      <c r="AE25" s="237" t="s">
        <v>38</v>
      </c>
      <c r="AF25" s="237" t="s">
        <v>97</v>
      </c>
      <c r="AG25" s="237"/>
      <c r="AH25" s="237"/>
      <c r="AI25" s="237" t="s">
        <v>90</v>
      </c>
      <c r="AJ25" s="237" t="s">
        <v>96</v>
      </c>
      <c r="AK25" s="237" t="s">
        <v>94</v>
      </c>
      <c r="AL25" s="237" t="s">
        <v>111</v>
      </c>
      <c r="AM25" s="242">
        <v>4</v>
      </c>
    </row>
    <row r="26" spans="2:39">
      <c r="B26" s="228" t="s">
        <v>161</v>
      </c>
      <c r="C26" s="229" t="s">
        <v>152</v>
      </c>
      <c r="D26" s="230" t="s">
        <v>8518</v>
      </c>
      <c r="E26" s="231" t="s">
        <v>38</v>
      </c>
      <c r="F26" s="231" t="s">
        <v>97</v>
      </c>
      <c r="G26" s="231" t="s">
        <v>35</v>
      </c>
      <c r="H26" s="231" t="s">
        <v>7652</v>
      </c>
      <c r="I26" s="232" t="s">
        <v>153</v>
      </c>
      <c r="J26" s="231" t="s">
        <v>44</v>
      </c>
      <c r="K26" s="230" t="s">
        <v>202</v>
      </c>
      <c r="L26" s="230" t="s">
        <v>100</v>
      </c>
      <c r="M26" s="233">
        <v>0</v>
      </c>
      <c r="N26" s="234" t="s">
        <v>7653</v>
      </c>
      <c r="O26" s="230" t="s">
        <v>101</v>
      </c>
      <c r="P26" s="230" t="s">
        <v>145</v>
      </c>
      <c r="Q26" s="233">
        <v>215000</v>
      </c>
      <c r="R26" s="234">
        <v>1</v>
      </c>
      <c r="S26" s="235" t="s">
        <v>8293</v>
      </c>
      <c r="T26" s="236">
        <v>1.2</v>
      </c>
      <c r="U26" s="237" t="s">
        <v>8513</v>
      </c>
      <c r="V26" s="238" t="s">
        <v>104</v>
      </c>
      <c r="W26" s="236">
        <v>0</v>
      </c>
      <c r="X26" s="237" t="s">
        <v>155</v>
      </c>
      <c r="Y26" s="239">
        <v>0</v>
      </c>
      <c r="Z26" s="237" t="s">
        <v>156</v>
      </c>
      <c r="AA26" s="239">
        <v>0</v>
      </c>
      <c r="AB26" s="240" t="s">
        <v>46</v>
      </c>
      <c r="AC26" s="241" t="s">
        <v>157</v>
      </c>
      <c r="AD26" s="241" t="s">
        <v>158</v>
      </c>
      <c r="AE26" s="237" t="s">
        <v>38</v>
      </c>
      <c r="AF26" s="237" t="s">
        <v>97</v>
      </c>
      <c r="AG26" s="237"/>
      <c r="AH26" s="237"/>
      <c r="AI26" s="237" t="s">
        <v>90</v>
      </c>
      <c r="AJ26" s="237" t="s">
        <v>96</v>
      </c>
      <c r="AK26" s="237" t="s">
        <v>94</v>
      </c>
      <c r="AL26" s="237" t="s">
        <v>112</v>
      </c>
      <c r="AM26" s="242">
        <v>4</v>
      </c>
    </row>
    <row r="27" spans="2:39">
      <c r="B27" s="228" t="s">
        <v>162</v>
      </c>
      <c r="C27" s="229" t="s">
        <v>152</v>
      </c>
      <c r="D27" s="230" t="s">
        <v>8519</v>
      </c>
      <c r="E27" s="231" t="s">
        <v>38</v>
      </c>
      <c r="F27" s="231" t="s">
        <v>97</v>
      </c>
      <c r="G27" s="231" t="s">
        <v>35</v>
      </c>
      <c r="H27" s="231" t="s">
        <v>7652</v>
      </c>
      <c r="I27" s="232" t="s">
        <v>153</v>
      </c>
      <c r="J27" s="231" t="s">
        <v>44</v>
      </c>
      <c r="K27" s="230" t="s">
        <v>202</v>
      </c>
      <c r="L27" s="230" t="s">
        <v>100</v>
      </c>
      <c r="M27" s="233">
        <v>0</v>
      </c>
      <c r="N27" s="234" t="s">
        <v>7653</v>
      </c>
      <c r="O27" s="230" t="s">
        <v>101</v>
      </c>
      <c r="P27" s="230" t="s">
        <v>145</v>
      </c>
      <c r="Q27" s="233">
        <v>215000</v>
      </c>
      <c r="R27" s="234">
        <v>1</v>
      </c>
      <c r="S27" s="235" t="s">
        <v>8293</v>
      </c>
      <c r="T27" s="236">
        <v>1.2</v>
      </c>
      <c r="U27" s="237" t="s">
        <v>8513</v>
      </c>
      <c r="V27" s="238" t="s">
        <v>104</v>
      </c>
      <c r="W27" s="236">
        <v>0</v>
      </c>
      <c r="X27" s="237" t="s">
        <v>155</v>
      </c>
      <c r="Y27" s="239">
        <v>0</v>
      </c>
      <c r="Z27" s="237" t="s">
        <v>156</v>
      </c>
      <c r="AA27" s="239">
        <v>0</v>
      </c>
      <c r="AB27" s="240" t="s">
        <v>46</v>
      </c>
      <c r="AC27" s="241" t="s">
        <v>157</v>
      </c>
      <c r="AD27" s="241" t="s">
        <v>158</v>
      </c>
      <c r="AE27" s="237" t="s">
        <v>38</v>
      </c>
      <c r="AF27" s="237" t="s">
        <v>97</v>
      </c>
      <c r="AG27" s="237"/>
      <c r="AH27" s="237"/>
      <c r="AI27" s="237" t="s">
        <v>90</v>
      </c>
      <c r="AJ27" s="237" t="s">
        <v>96</v>
      </c>
      <c r="AK27" s="237" t="s">
        <v>94</v>
      </c>
      <c r="AL27" s="237" t="s">
        <v>113</v>
      </c>
      <c r="AM27" s="242">
        <v>4</v>
      </c>
    </row>
    <row r="28" spans="2:39">
      <c r="B28" s="228" t="s">
        <v>163</v>
      </c>
      <c r="C28" s="229" t="s">
        <v>152</v>
      </c>
      <c r="D28" s="230" t="s">
        <v>164</v>
      </c>
      <c r="E28" s="231" t="s">
        <v>38</v>
      </c>
      <c r="F28" s="231" t="s">
        <v>97</v>
      </c>
      <c r="G28" s="231" t="s">
        <v>35</v>
      </c>
      <c r="H28" s="231" t="s">
        <v>7652</v>
      </c>
      <c r="I28" s="232" t="s">
        <v>153</v>
      </c>
      <c r="J28" s="231" t="s">
        <v>44</v>
      </c>
      <c r="K28" s="230" t="s">
        <v>135</v>
      </c>
      <c r="L28" s="230" t="s">
        <v>100</v>
      </c>
      <c r="M28" s="233">
        <v>0</v>
      </c>
      <c r="N28" s="234" t="s">
        <v>7653</v>
      </c>
      <c r="O28" s="230" t="s">
        <v>101</v>
      </c>
      <c r="P28" s="230" t="s">
        <v>145</v>
      </c>
      <c r="Q28" s="233">
        <v>215000</v>
      </c>
      <c r="R28" s="234">
        <v>1</v>
      </c>
      <c r="S28" s="235" t="s">
        <v>8293</v>
      </c>
      <c r="T28" s="236">
        <v>1.2</v>
      </c>
      <c r="U28" s="237" t="s">
        <v>8515</v>
      </c>
      <c r="V28" s="238" t="s">
        <v>104</v>
      </c>
      <c r="W28" s="236">
        <v>0</v>
      </c>
      <c r="X28" s="237" t="s">
        <v>155</v>
      </c>
      <c r="Y28" s="239">
        <v>0</v>
      </c>
      <c r="Z28" s="237" t="s">
        <v>156</v>
      </c>
      <c r="AA28" s="239">
        <v>0</v>
      </c>
      <c r="AB28" s="240" t="s">
        <v>46</v>
      </c>
      <c r="AC28" s="241" t="s">
        <v>157</v>
      </c>
      <c r="AD28" s="241" t="s">
        <v>158</v>
      </c>
      <c r="AE28" s="237" t="s">
        <v>38</v>
      </c>
      <c r="AF28" s="237" t="s">
        <v>97</v>
      </c>
      <c r="AG28" s="237"/>
      <c r="AH28" s="237"/>
      <c r="AI28" s="237" t="s">
        <v>90</v>
      </c>
      <c r="AJ28" s="237" t="s">
        <v>96</v>
      </c>
      <c r="AK28" s="237" t="s">
        <v>94</v>
      </c>
      <c r="AL28" s="237" t="s">
        <v>115</v>
      </c>
      <c r="AM28" s="242">
        <v>4</v>
      </c>
    </row>
    <row r="29" spans="2:39">
      <c r="B29" s="228" t="s">
        <v>165</v>
      </c>
      <c r="C29" s="229" t="s">
        <v>152</v>
      </c>
      <c r="D29" s="230" t="s">
        <v>166</v>
      </c>
      <c r="E29" s="231" t="s">
        <v>38</v>
      </c>
      <c r="F29" s="231" t="s">
        <v>97</v>
      </c>
      <c r="G29" s="231" t="s">
        <v>35</v>
      </c>
      <c r="H29" s="231" t="s">
        <v>7652</v>
      </c>
      <c r="I29" s="232" t="s">
        <v>153</v>
      </c>
      <c r="J29" s="231" t="s">
        <v>44</v>
      </c>
      <c r="K29" s="230" t="s">
        <v>135</v>
      </c>
      <c r="L29" s="230" t="s">
        <v>100</v>
      </c>
      <c r="M29" s="233">
        <v>0</v>
      </c>
      <c r="N29" s="234" t="s">
        <v>7653</v>
      </c>
      <c r="O29" s="230" t="s">
        <v>101</v>
      </c>
      <c r="P29" s="230" t="s">
        <v>145</v>
      </c>
      <c r="Q29" s="233">
        <v>215000</v>
      </c>
      <c r="R29" s="234">
        <v>1</v>
      </c>
      <c r="S29" s="235" t="s">
        <v>8293</v>
      </c>
      <c r="T29" s="236">
        <v>1.2</v>
      </c>
      <c r="U29" s="237" t="s">
        <v>8515</v>
      </c>
      <c r="V29" s="238" t="s">
        <v>104</v>
      </c>
      <c r="W29" s="236">
        <v>0</v>
      </c>
      <c r="X29" s="237" t="s">
        <v>155</v>
      </c>
      <c r="Y29" s="239">
        <v>0</v>
      </c>
      <c r="Z29" s="237" t="s">
        <v>156</v>
      </c>
      <c r="AA29" s="239">
        <v>0</v>
      </c>
      <c r="AB29" s="240" t="s">
        <v>46</v>
      </c>
      <c r="AC29" s="241" t="s">
        <v>157</v>
      </c>
      <c r="AD29" s="241" t="s">
        <v>158</v>
      </c>
      <c r="AE29" s="237" t="s">
        <v>38</v>
      </c>
      <c r="AF29" s="237" t="s">
        <v>97</v>
      </c>
      <c r="AG29" s="237"/>
      <c r="AH29" s="237"/>
      <c r="AI29" s="237" t="s">
        <v>90</v>
      </c>
      <c r="AJ29" s="237" t="s">
        <v>96</v>
      </c>
      <c r="AK29" s="237" t="s">
        <v>94</v>
      </c>
      <c r="AL29" s="237" t="s">
        <v>167</v>
      </c>
      <c r="AM29" s="242">
        <v>4</v>
      </c>
    </row>
    <row r="30" spans="2:39">
      <c r="B30" s="189" t="s">
        <v>8520</v>
      </c>
      <c r="C30" s="190" t="s">
        <v>8521</v>
      </c>
      <c r="D30" s="191" t="s">
        <v>46</v>
      </c>
      <c r="E30" s="192" t="s">
        <v>46</v>
      </c>
      <c r="F30" s="192" t="s">
        <v>46</v>
      </c>
      <c r="G30" s="192" t="s">
        <v>46</v>
      </c>
      <c r="H30" s="192" t="s">
        <v>46</v>
      </c>
      <c r="I30" s="193" t="s">
        <v>46</v>
      </c>
      <c r="J30" s="192" t="s">
        <v>46</v>
      </c>
      <c r="K30" s="191" t="s">
        <v>46</v>
      </c>
      <c r="L30" s="191" t="s">
        <v>46</v>
      </c>
      <c r="M30" s="194">
        <v>0</v>
      </c>
      <c r="N30" s="195" t="s">
        <v>46</v>
      </c>
      <c r="O30" s="191" t="s">
        <v>46</v>
      </c>
      <c r="P30" s="191" t="s">
        <v>46</v>
      </c>
      <c r="Q30" s="194">
        <v>0</v>
      </c>
      <c r="R30" s="195">
        <v>0</v>
      </c>
      <c r="S30" s="196" t="s">
        <v>46</v>
      </c>
      <c r="T30" s="44"/>
      <c r="U30" s="43"/>
      <c r="V30" s="197" t="s">
        <v>46</v>
      </c>
      <c r="W30" s="44">
        <v>0</v>
      </c>
      <c r="X30" s="43" t="s">
        <v>46</v>
      </c>
      <c r="Y30" s="46">
        <v>0</v>
      </c>
      <c r="Z30" s="43" t="s">
        <v>46</v>
      </c>
      <c r="AA30" s="46">
        <v>0</v>
      </c>
      <c r="AB30" s="47" t="s">
        <v>46</v>
      </c>
      <c r="AC30" s="42" t="s">
        <v>46</v>
      </c>
      <c r="AD30" s="42" t="s">
        <v>46</v>
      </c>
      <c r="AE30" s="43"/>
      <c r="AF30" s="43"/>
      <c r="AG30" s="43"/>
      <c r="AH30" s="43"/>
      <c r="AI30" s="43" t="s">
        <v>90</v>
      </c>
      <c r="AJ30" s="43" t="s">
        <v>96</v>
      </c>
      <c r="AK30" s="43" t="s">
        <v>96</v>
      </c>
      <c r="AL30" s="43" t="s">
        <v>46</v>
      </c>
      <c r="AM30" s="48">
        <v>3</v>
      </c>
    </row>
    <row r="31" spans="2:39">
      <c r="B31" s="228" t="s">
        <v>8506</v>
      </c>
      <c r="C31" s="229" t="s">
        <v>8522</v>
      </c>
      <c r="D31" s="230" t="s">
        <v>8516</v>
      </c>
      <c r="E31" s="231" t="s">
        <v>38</v>
      </c>
      <c r="F31" s="231" t="s">
        <v>97</v>
      </c>
      <c r="G31" s="231" t="s">
        <v>35</v>
      </c>
      <c r="H31" s="231" t="s">
        <v>7652</v>
      </c>
      <c r="I31" s="232" t="s">
        <v>98</v>
      </c>
      <c r="J31" s="231" t="s">
        <v>44</v>
      </c>
      <c r="K31" s="230" t="s">
        <v>202</v>
      </c>
      <c r="L31" s="230" t="s">
        <v>100</v>
      </c>
      <c r="M31" s="233">
        <v>0</v>
      </c>
      <c r="N31" s="234" t="s">
        <v>7653</v>
      </c>
      <c r="O31" s="230" t="s">
        <v>101</v>
      </c>
      <c r="P31" s="230" t="s">
        <v>145</v>
      </c>
      <c r="Q31" s="233">
        <v>135500</v>
      </c>
      <c r="R31" s="234">
        <v>1</v>
      </c>
      <c r="S31" s="235" t="s">
        <v>146</v>
      </c>
      <c r="T31" s="236"/>
      <c r="U31" s="237" t="s">
        <v>8523</v>
      </c>
      <c r="V31" s="238" t="s">
        <v>104</v>
      </c>
      <c r="W31" s="236">
        <v>0</v>
      </c>
      <c r="X31" s="237" t="s">
        <v>155</v>
      </c>
      <c r="Y31" s="239">
        <v>0</v>
      </c>
      <c r="Z31" s="237" t="s">
        <v>156</v>
      </c>
      <c r="AA31" s="239">
        <v>0</v>
      </c>
      <c r="AB31" s="240" t="s">
        <v>46</v>
      </c>
      <c r="AC31" s="241" t="s">
        <v>157</v>
      </c>
      <c r="AD31" s="241" t="s">
        <v>158</v>
      </c>
      <c r="AE31" s="237" t="s">
        <v>38</v>
      </c>
      <c r="AF31" s="237" t="s">
        <v>97</v>
      </c>
      <c r="AG31" s="237"/>
      <c r="AH31" s="237"/>
      <c r="AI31" s="237" t="s">
        <v>90</v>
      </c>
      <c r="AJ31" s="237" t="s">
        <v>96</v>
      </c>
      <c r="AK31" s="237" t="s">
        <v>96</v>
      </c>
      <c r="AL31" s="237" t="s">
        <v>109</v>
      </c>
      <c r="AM31" s="242">
        <v>4</v>
      </c>
    </row>
    <row r="32" spans="2:39">
      <c r="B32" s="228" t="s">
        <v>8507</v>
      </c>
      <c r="C32" s="229" t="s">
        <v>8522</v>
      </c>
      <c r="D32" s="230" t="s">
        <v>8517</v>
      </c>
      <c r="E32" s="231" t="s">
        <v>38</v>
      </c>
      <c r="F32" s="231" t="s">
        <v>97</v>
      </c>
      <c r="G32" s="231" t="s">
        <v>35</v>
      </c>
      <c r="H32" s="231" t="s">
        <v>7652</v>
      </c>
      <c r="I32" s="232" t="s">
        <v>98</v>
      </c>
      <c r="J32" s="231" t="s">
        <v>44</v>
      </c>
      <c r="K32" s="230" t="s">
        <v>202</v>
      </c>
      <c r="L32" s="230" t="s">
        <v>100</v>
      </c>
      <c r="M32" s="233">
        <v>0</v>
      </c>
      <c r="N32" s="234" t="s">
        <v>7653</v>
      </c>
      <c r="O32" s="230" t="s">
        <v>101</v>
      </c>
      <c r="P32" s="230" t="s">
        <v>145</v>
      </c>
      <c r="Q32" s="233">
        <v>135500</v>
      </c>
      <c r="R32" s="234">
        <v>1</v>
      </c>
      <c r="S32" s="235" t="s">
        <v>146</v>
      </c>
      <c r="T32" s="236"/>
      <c r="U32" s="237" t="s">
        <v>8523</v>
      </c>
      <c r="V32" s="238" t="s">
        <v>104</v>
      </c>
      <c r="W32" s="236">
        <v>0</v>
      </c>
      <c r="X32" s="237" t="s">
        <v>155</v>
      </c>
      <c r="Y32" s="239">
        <v>0</v>
      </c>
      <c r="Z32" s="237" t="s">
        <v>156</v>
      </c>
      <c r="AA32" s="239">
        <v>0</v>
      </c>
      <c r="AB32" s="240" t="s">
        <v>46</v>
      </c>
      <c r="AC32" s="241" t="s">
        <v>157</v>
      </c>
      <c r="AD32" s="241" t="s">
        <v>158</v>
      </c>
      <c r="AE32" s="237" t="s">
        <v>38</v>
      </c>
      <c r="AF32" s="237" t="s">
        <v>97</v>
      </c>
      <c r="AG32" s="237"/>
      <c r="AH32" s="237"/>
      <c r="AI32" s="237" t="s">
        <v>90</v>
      </c>
      <c r="AJ32" s="237" t="s">
        <v>96</v>
      </c>
      <c r="AK32" s="237" t="s">
        <v>96</v>
      </c>
      <c r="AL32" s="237" t="s">
        <v>111</v>
      </c>
      <c r="AM32" s="242">
        <v>4</v>
      </c>
    </row>
    <row r="33" spans="2:39">
      <c r="B33" s="228" t="s">
        <v>8508</v>
      </c>
      <c r="C33" s="229" t="s">
        <v>8522</v>
      </c>
      <c r="D33" s="230" t="s">
        <v>8518</v>
      </c>
      <c r="E33" s="231" t="s">
        <v>38</v>
      </c>
      <c r="F33" s="231" t="s">
        <v>97</v>
      </c>
      <c r="G33" s="231" t="s">
        <v>35</v>
      </c>
      <c r="H33" s="231" t="s">
        <v>7652</v>
      </c>
      <c r="I33" s="232" t="s">
        <v>98</v>
      </c>
      <c r="J33" s="231" t="s">
        <v>44</v>
      </c>
      <c r="K33" s="230" t="s">
        <v>202</v>
      </c>
      <c r="L33" s="230" t="s">
        <v>100</v>
      </c>
      <c r="M33" s="233">
        <v>0</v>
      </c>
      <c r="N33" s="234" t="s">
        <v>7653</v>
      </c>
      <c r="O33" s="230" t="s">
        <v>101</v>
      </c>
      <c r="P33" s="230" t="s">
        <v>145</v>
      </c>
      <c r="Q33" s="233">
        <v>135500</v>
      </c>
      <c r="R33" s="234">
        <v>1</v>
      </c>
      <c r="S33" s="235" t="s">
        <v>146</v>
      </c>
      <c r="T33" s="236"/>
      <c r="U33" s="237" t="s">
        <v>8523</v>
      </c>
      <c r="V33" s="238" t="s">
        <v>104</v>
      </c>
      <c r="W33" s="236">
        <v>0</v>
      </c>
      <c r="X33" s="237" t="s">
        <v>155</v>
      </c>
      <c r="Y33" s="239">
        <v>0</v>
      </c>
      <c r="Z33" s="237" t="s">
        <v>156</v>
      </c>
      <c r="AA33" s="239">
        <v>0</v>
      </c>
      <c r="AB33" s="240" t="s">
        <v>46</v>
      </c>
      <c r="AC33" s="241" t="s">
        <v>157</v>
      </c>
      <c r="AD33" s="241" t="s">
        <v>158</v>
      </c>
      <c r="AE33" s="237" t="s">
        <v>38</v>
      </c>
      <c r="AF33" s="237" t="s">
        <v>97</v>
      </c>
      <c r="AG33" s="237"/>
      <c r="AH33" s="237"/>
      <c r="AI33" s="237" t="s">
        <v>90</v>
      </c>
      <c r="AJ33" s="237" t="s">
        <v>96</v>
      </c>
      <c r="AK33" s="237" t="s">
        <v>96</v>
      </c>
      <c r="AL33" s="237" t="s">
        <v>112</v>
      </c>
      <c r="AM33" s="242">
        <v>4</v>
      </c>
    </row>
    <row r="34" spans="2:39">
      <c r="B34" s="228" t="s">
        <v>8509</v>
      </c>
      <c r="C34" s="229" t="s">
        <v>8522</v>
      </c>
      <c r="D34" s="230" t="s">
        <v>8519</v>
      </c>
      <c r="E34" s="231" t="s">
        <v>38</v>
      </c>
      <c r="F34" s="231" t="s">
        <v>97</v>
      </c>
      <c r="G34" s="231" t="s">
        <v>35</v>
      </c>
      <c r="H34" s="231" t="s">
        <v>7652</v>
      </c>
      <c r="I34" s="232" t="s">
        <v>98</v>
      </c>
      <c r="J34" s="231" t="s">
        <v>44</v>
      </c>
      <c r="K34" s="230" t="s">
        <v>202</v>
      </c>
      <c r="L34" s="230" t="s">
        <v>100</v>
      </c>
      <c r="M34" s="233">
        <v>0</v>
      </c>
      <c r="N34" s="234" t="s">
        <v>7653</v>
      </c>
      <c r="O34" s="230" t="s">
        <v>101</v>
      </c>
      <c r="P34" s="230" t="s">
        <v>145</v>
      </c>
      <c r="Q34" s="233">
        <v>135500</v>
      </c>
      <c r="R34" s="234">
        <v>1</v>
      </c>
      <c r="S34" s="235" t="s">
        <v>146</v>
      </c>
      <c r="T34" s="236"/>
      <c r="U34" s="237" t="s">
        <v>8523</v>
      </c>
      <c r="V34" s="238" t="s">
        <v>104</v>
      </c>
      <c r="W34" s="236">
        <v>0</v>
      </c>
      <c r="X34" s="237" t="s">
        <v>155</v>
      </c>
      <c r="Y34" s="239">
        <v>0</v>
      </c>
      <c r="Z34" s="237" t="s">
        <v>156</v>
      </c>
      <c r="AA34" s="239">
        <v>0</v>
      </c>
      <c r="AB34" s="240" t="s">
        <v>46</v>
      </c>
      <c r="AC34" s="241" t="s">
        <v>157</v>
      </c>
      <c r="AD34" s="241" t="s">
        <v>158</v>
      </c>
      <c r="AE34" s="237" t="s">
        <v>38</v>
      </c>
      <c r="AF34" s="237" t="s">
        <v>97</v>
      </c>
      <c r="AG34" s="237"/>
      <c r="AH34" s="237"/>
      <c r="AI34" s="237" t="s">
        <v>90</v>
      </c>
      <c r="AJ34" s="237" t="s">
        <v>96</v>
      </c>
      <c r="AK34" s="237" t="s">
        <v>96</v>
      </c>
      <c r="AL34" s="237" t="s">
        <v>113</v>
      </c>
      <c r="AM34" s="242">
        <v>4</v>
      </c>
    </row>
    <row r="35" spans="2:39">
      <c r="B35" s="228" t="s">
        <v>8510</v>
      </c>
      <c r="C35" s="229" t="s">
        <v>8522</v>
      </c>
      <c r="D35" s="230" t="s">
        <v>164</v>
      </c>
      <c r="E35" s="231" t="s">
        <v>38</v>
      </c>
      <c r="F35" s="231" t="s">
        <v>97</v>
      </c>
      <c r="G35" s="231" t="s">
        <v>35</v>
      </c>
      <c r="H35" s="231" t="s">
        <v>7652</v>
      </c>
      <c r="I35" s="232" t="s">
        <v>98</v>
      </c>
      <c r="J35" s="231" t="s">
        <v>44</v>
      </c>
      <c r="K35" s="230" t="s">
        <v>135</v>
      </c>
      <c r="L35" s="230" t="s">
        <v>100</v>
      </c>
      <c r="M35" s="233">
        <v>0</v>
      </c>
      <c r="N35" s="234" t="s">
        <v>7653</v>
      </c>
      <c r="O35" s="230" t="s">
        <v>101</v>
      </c>
      <c r="P35" s="230" t="s">
        <v>145</v>
      </c>
      <c r="Q35" s="233">
        <v>135500</v>
      </c>
      <c r="R35" s="234">
        <v>1</v>
      </c>
      <c r="S35" s="235" t="s">
        <v>146</v>
      </c>
      <c r="T35" s="236"/>
      <c r="U35" s="237" t="s">
        <v>8524</v>
      </c>
      <c r="V35" s="238" t="s">
        <v>104</v>
      </c>
      <c r="W35" s="236">
        <v>0</v>
      </c>
      <c r="X35" s="237" t="s">
        <v>155</v>
      </c>
      <c r="Y35" s="239">
        <v>0</v>
      </c>
      <c r="Z35" s="237" t="s">
        <v>156</v>
      </c>
      <c r="AA35" s="239">
        <v>0</v>
      </c>
      <c r="AB35" s="240" t="s">
        <v>46</v>
      </c>
      <c r="AC35" s="241" t="s">
        <v>157</v>
      </c>
      <c r="AD35" s="241" t="s">
        <v>158</v>
      </c>
      <c r="AE35" s="237" t="s">
        <v>38</v>
      </c>
      <c r="AF35" s="237" t="s">
        <v>97</v>
      </c>
      <c r="AG35" s="237"/>
      <c r="AH35" s="237"/>
      <c r="AI35" s="237" t="s">
        <v>90</v>
      </c>
      <c r="AJ35" s="237" t="s">
        <v>96</v>
      </c>
      <c r="AK35" s="237" t="s">
        <v>96</v>
      </c>
      <c r="AL35" s="237" t="s">
        <v>115</v>
      </c>
      <c r="AM35" s="242">
        <v>4</v>
      </c>
    </row>
    <row r="36" spans="2:39">
      <c r="B36" s="228" t="s">
        <v>8511</v>
      </c>
      <c r="C36" s="229" t="s">
        <v>8522</v>
      </c>
      <c r="D36" s="230" t="s">
        <v>166</v>
      </c>
      <c r="E36" s="231" t="s">
        <v>38</v>
      </c>
      <c r="F36" s="231" t="s">
        <v>97</v>
      </c>
      <c r="G36" s="231" t="s">
        <v>35</v>
      </c>
      <c r="H36" s="231" t="s">
        <v>7652</v>
      </c>
      <c r="I36" s="232" t="s">
        <v>98</v>
      </c>
      <c r="J36" s="231" t="s">
        <v>44</v>
      </c>
      <c r="K36" s="230" t="s">
        <v>135</v>
      </c>
      <c r="L36" s="230" t="s">
        <v>100</v>
      </c>
      <c r="M36" s="233">
        <v>0</v>
      </c>
      <c r="N36" s="234" t="s">
        <v>7653</v>
      </c>
      <c r="O36" s="230" t="s">
        <v>101</v>
      </c>
      <c r="P36" s="230" t="s">
        <v>145</v>
      </c>
      <c r="Q36" s="233">
        <v>135500</v>
      </c>
      <c r="R36" s="234">
        <v>1</v>
      </c>
      <c r="S36" s="235" t="s">
        <v>146</v>
      </c>
      <c r="T36" s="236"/>
      <c r="U36" s="237" t="s">
        <v>8524</v>
      </c>
      <c r="V36" s="238" t="s">
        <v>104</v>
      </c>
      <c r="W36" s="236">
        <v>0</v>
      </c>
      <c r="X36" s="237" t="s">
        <v>155</v>
      </c>
      <c r="Y36" s="239">
        <v>0</v>
      </c>
      <c r="Z36" s="237" t="s">
        <v>156</v>
      </c>
      <c r="AA36" s="239">
        <v>0</v>
      </c>
      <c r="AB36" s="240" t="s">
        <v>46</v>
      </c>
      <c r="AC36" s="241" t="s">
        <v>157</v>
      </c>
      <c r="AD36" s="241" t="s">
        <v>158</v>
      </c>
      <c r="AE36" s="237" t="s">
        <v>38</v>
      </c>
      <c r="AF36" s="237" t="s">
        <v>97</v>
      </c>
      <c r="AG36" s="237"/>
      <c r="AH36" s="237"/>
      <c r="AI36" s="237" t="s">
        <v>90</v>
      </c>
      <c r="AJ36" s="237" t="s">
        <v>96</v>
      </c>
      <c r="AK36" s="237" t="s">
        <v>96</v>
      </c>
      <c r="AL36" s="237" t="s">
        <v>167</v>
      </c>
      <c r="AM36" s="242">
        <v>4</v>
      </c>
    </row>
    <row r="37" spans="2:39">
      <c r="B37" s="180" t="s">
        <v>168</v>
      </c>
      <c r="C37" s="181" t="s">
        <v>169</v>
      </c>
      <c r="D37" s="182" t="s">
        <v>46</v>
      </c>
      <c r="E37" s="183" t="s">
        <v>46</v>
      </c>
      <c r="F37" s="183" t="s">
        <v>46</v>
      </c>
      <c r="G37" s="183" t="s">
        <v>46</v>
      </c>
      <c r="H37" s="183" t="s">
        <v>46</v>
      </c>
      <c r="I37" s="184" t="s">
        <v>46</v>
      </c>
      <c r="J37" s="183" t="s">
        <v>46</v>
      </c>
      <c r="K37" s="182" t="s">
        <v>46</v>
      </c>
      <c r="L37" s="182" t="s">
        <v>46</v>
      </c>
      <c r="M37" s="185">
        <v>0</v>
      </c>
      <c r="N37" s="186" t="s">
        <v>46</v>
      </c>
      <c r="O37" s="182" t="s">
        <v>46</v>
      </c>
      <c r="P37" s="182" t="s">
        <v>46</v>
      </c>
      <c r="Q37" s="185">
        <v>0</v>
      </c>
      <c r="R37" s="186">
        <v>0</v>
      </c>
      <c r="S37" s="187" t="s">
        <v>46</v>
      </c>
      <c r="T37" s="36"/>
      <c r="U37" s="35"/>
      <c r="V37" s="188" t="s">
        <v>46</v>
      </c>
      <c r="W37" s="36">
        <v>0</v>
      </c>
      <c r="X37" s="35" t="s">
        <v>46</v>
      </c>
      <c r="Y37" s="38">
        <v>0</v>
      </c>
      <c r="Z37" s="35" t="s">
        <v>46</v>
      </c>
      <c r="AA37" s="38">
        <v>0</v>
      </c>
      <c r="AB37" s="39" t="s">
        <v>46</v>
      </c>
      <c r="AC37" s="34" t="s">
        <v>46</v>
      </c>
      <c r="AD37" s="34" t="s">
        <v>46</v>
      </c>
      <c r="AE37" s="35"/>
      <c r="AF37" s="35"/>
      <c r="AG37" s="35"/>
      <c r="AH37" s="35"/>
      <c r="AI37" s="35" t="s">
        <v>90</v>
      </c>
      <c r="AJ37" s="35" t="s">
        <v>118</v>
      </c>
      <c r="AK37" s="35" t="s">
        <v>46</v>
      </c>
      <c r="AL37" s="35" t="s">
        <v>46</v>
      </c>
      <c r="AM37" s="40">
        <v>2</v>
      </c>
    </row>
    <row r="38" spans="2:39">
      <c r="B38" s="189" t="s">
        <v>170</v>
      </c>
      <c r="C38" s="190" t="s">
        <v>169</v>
      </c>
      <c r="D38" s="191" t="s">
        <v>46</v>
      </c>
      <c r="E38" s="192" t="s">
        <v>46</v>
      </c>
      <c r="F38" s="192" t="s">
        <v>46</v>
      </c>
      <c r="G38" s="192" t="s">
        <v>46</v>
      </c>
      <c r="H38" s="192" t="s">
        <v>46</v>
      </c>
      <c r="I38" s="193" t="s">
        <v>46</v>
      </c>
      <c r="J38" s="192" t="s">
        <v>46</v>
      </c>
      <c r="K38" s="191" t="s">
        <v>46</v>
      </c>
      <c r="L38" s="191" t="s">
        <v>46</v>
      </c>
      <c r="M38" s="194">
        <v>0</v>
      </c>
      <c r="N38" s="195" t="s">
        <v>46</v>
      </c>
      <c r="O38" s="191" t="s">
        <v>46</v>
      </c>
      <c r="P38" s="191" t="s">
        <v>46</v>
      </c>
      <c r="Q38" s="194">
        <v>0</v>
      </c>
      <c r="R38" s="195">
        <v>0</v>
      </c>
      <c r="S38" s="196" t="s">
        <v>46</v>
      </c>
      <c r="T38" s="44"/>
      <c r="U38" s="43"/>
      <c r="V38" s="197" t="s">
        <v>46</v>
      </c>
      <c r="W38" s="44">
        <v>0</v>
      </c>
      <c r="X38" s="43" t="s">
        <v>46</v>
      </c>
      <c r="Y38" s="46">
        <v>0</v>
      </c>
      <c r="Z38" s="43" t="s">
        <v>46</v>
      </c>
      <c r="AA38" s="46">
        <v>0</v>
      </c>
      <c r="AB38" s="47" t="s">
        <v>46</v>
      </c>
      <c r="AC38" s="42" t="s">
        <v>46</v>
      </c>
      <c r="AD38" s="42" t="s">
        <v>46</v>
      </c>
      <c r="AE38" s="43"/>
      <c r="AF38" s="43"/>
      <c r="AG38" s="43"/>
      <c r="AH38" s="43"/>
      <c r="AI38" s="43" t="s">
        <v>90</v>
      </c>
      <c r="AJ38" s="43" t="s">
        <v>118</v>
      </c>
      <c r="AK38" s="43" t="s">
        <v>94</v>
      </c>
      <c r="AL38" s="43" t="s">
        <v>46</v>
      </c>
      <c r="AM38" s="48">
        <v>3</v>
      </c>
    </row>
    <row r="39" spans="2:39">
      <c r="B39" s="228" t="s">
        <v>171</v>
      </c>
      <c r="C39" s="229" t="s">
        <v>172</v>
      </c>
      <c r="D39" s="230" t="s">
        <v>48</v>
      </c>
      <c r="E39" s="231" t="s">
        <v>38</v>
      </c>
      <c r="F39" s="231" t="s">
        <v>97</v>
      </c>
      <c r="G39" s="231" t="s">
        <v>35</v>
      </c>
      <c r="H39" s="231" t="s">
        <v>7652</v>
      </c>
      <c r="I39" s="232" t="s">
        <v>98</v>
      </c>
      <c r="J39" s="231" t="s">
        <v>44</v>
      </c>
      <c r="K39" s="230" t="s">
        <v>154</v>
      </c>
      <c r="L39" s="230" t="s">
        <v>100</v>
      </c>
      <c r="M39" s="233">
        <v>0</v>
      </c>
      <c r="N39" s="234" t="s">
        <v>7653</v>
      </c>
      <c r="O39" s="230" t="s">
        <v>101</v>
      </c>
      <c r="P39" s="230" t="s">
        <v>145</v>
      </c>
      <c r="Q39" s="233">
        <v>82261.742700000003</v>
      </c>
      <c r="R39" s="234">
        <v>1</v>
      </c>
      <c r="S39" s="235" t="s">
        <v>146</v>
      </c>
      <c r="T39" s="236"/>
      <c r="U39" s="237" t="s">
        <v>8524</v>
      </c>
      <c r="V39" s="238" t="s">
        <v>104</v>
      </c>
      <c r="W39" s="236">
        <v>0</v>
      </c>
      <c r="X39" s="237" t="s">
        <v>105</v>
      </c>
      <c r="Y39" s="239">
        <v>0</v>
      </c>
      <c r="Z39" s="237" t="s">
        <v>46</v>
      </c>
      <c r="AA39" s="239">
        <v>0</v>
      </c>
      <c r="AB39" s="240" t="s">
        <v>46</v>
      </c>
      <c r="AC39" s="241" t="s">
        <v>157</v>
      </c>
      <c r="AD39" s="241" t="s">
        <v>158</v>
      </c>
      <c r="AE39" s="237" t="s">
        <v>38</v>
      </c>
      <c r="AF39" s="237" t="s">
        <v>97</v>
      </c>
      <c r="AG39" s="237"/>
      <c r="AH39" s="237"/>
      <c r="AI39" s="237" t="s">
        <v>90</v>
      </c>
      <c r="AJ39" s="237" t="s">
        <v>118</v>
      </c>
      <c r="AK39" s="237" t="s">
        <v>94</v>
      </c>
      <c r="AL39" s="237" t="s">
        <v>109</v>
      </c>
      <c r="AM39" s="242">
        <v>4</v>
      </c>
    </row>
    <row r="40" spans="2:39">
      <c r="B40" s="228" t="s">
        <v>7458</v>
      </c>
      <c r="C40" s="229" t="s">
        <v>172</v>
      </c>
      <c r="D40" s="230" t="s">
        <v>50</v>
      </c>
      <c r="E40" s="231" t="s">
        <v>38</v>
      </c>
      <c r="F40" s="231" t="s">
        <v>97</v>
      </c>
      <c r="G40" s="231" t="s">
        <v>35</v>
      </c>
      <c r="H40" s="231" t="s">
        <v>7652</v>
      </c>
      <c r="I40" s="232" t="s">
        <v>98</v>
      </c>
      <c r="J40" s="231" t="s">
        <v>44</v>
      </c>
      <c r="K40" s="230" t="s">
        <v>154</v>
      </c>
      <c r="L40" s="230" t="s">
        <v>100</v>
      </c>
      <c r="M40" s="233">
        <v>0</v>
      </c>
      <c r="N40" s="234" t="s">
        <v>7653</v>
      </c>
      <c r="O40" s="230" t="s">
        <v>101</v>
      </c>
      <c r="P40" s="230" t="s">
        <v>145</v>
      </c>
      <c r="Q40" s="233">
        <v>82261.742700000003</v>
      </c>
      <c r="R40" s="234">
        <v>1</v>
      </c>
      <c r="S40" s="235" t="s">
        <v>146</v>
      </c>
      <c r="T40" s="236"/>
      <c r="U40" s="237" t="s">
        <v>8524</v>
      </c>
      <c r="V40" s="238" t="s">
        <v>104</v>
      </c>
      <c r="W40" s="236">
        <v>0</v>
      </c>
      <c r="X40" s="237" t="s">
        <v>105</v>
      </c>
      <c r="Y40" s="239">
        <v>0</v>
      </c>
      <c r="Z40" s="237" t="s">
        <v>46</v>
      </c>
      <c r="AA40" s="239">
        <v>0</v>
      </c>
      <c r="AB40" s="240" t="s">
        <v>46</v>
      </c>
      <c r="AC40" s="241" t="s">
        <v>157</v>
      </c>
      <c r="AD40" s="241" t="s">
        <v>158</v>
      </c>
      <c r="AE40" s="237" t="s">
        <v>38</v>
      </c>
      <c r="AF40" s="237" t="s">
        <v>97</v>
      </c>
      <c r="AG40" s="237"/>
      <c r="AH40" s="237"/>
      <c r="AI40" s="237" t="s">
        <v>90</v>
      </c>
      <c r="AJ40" s="237" t="s">
        <v>118</v>
      </c>
      <c r="AK40" s="237" t="s">
        <v>94</v>
      </c>
      <c r="AL40" s="237" t="s">
        <v>111</v>
      </c>
      <c r="AM40" s="242">
        <v>4</v>
      </c>
    </row>
    <row r="41" spans="2:39">
      <c r="B41" s="228" t="s">
        <v>7459</v>
      </c>
      <c r="C41" s="229" t="s">
        <v>172</v>
      </c>
      <c r="D41" s="230" t="s">
        <v>52</v>
      </c>
      <c r="E41" s="231" t="s">
        <v>38</v>
      </c>
      <c r="F41" s="231" t="s">
        <v>97</v>
      </c>
      <c r="G41" s="231" t="s">
        <v>35</v>
      </c>
      <c r="H41" s="231" t="s">
        <v>7652</v>
      </c>
      <c r="I41" s="232" t="s">
        <v>98</v>
      </c>
      <c r="J41" s="231" t="s">
        <v>44</v>
      </c>
      <c r="K41" s="230" t="s">
        <v>154</v>
      </c>
      <c r="L41" s="230" t="s">
        <v>100</v>
      </c>
      <c r="M41" s="233">
        <v>0</v>
      </c>
      <c r="N41" s="234" t="s">
        <v>7653</v>
      </c>
      <c r="O41" s="230" t="s">
        <v>101</v>
      </c>
      <c r="P41" s="230" t="s">
        <v>145</v>
      </c>
      <c r="Q41" s="233">
        <v>82261.742700000003</v>
      </c>
      <c r="R41" s="234">
        <v>1</v>
      </c>
      <c r="S41" s="235" t="s">
        <v>146</v>
      </c>
      <c r="T41" s="236"/>
      <c r="U41" s="237" t="s">
        <v>8524</v>
      </c>
      <c r="V41" s="238" t="s">
        <v>104</v>
      </c>
      <c r="W41" s="236">
        <v>0</v>
      </c>
      <c r="X41" s="237" t="s">
        <v>105</v>
      </c>
      <c r="Y41" s="239">
        <v>0</v>
      </c>
      <c r="Z41" s="237" t="s">
        <v>46</v>
      </c>
      <c r="AA41" s="239">
        <v>0</v>
      </c>
      <c r="AB41" s="240" t="s">
        <v>46</v>
      </c>
      <c r="AC41" s="241" t="s">
        <v>157</v>
      </c>
      <c r="AD41" s="241" t="s">
        <v>158</v>
      </c>
      <c r="AE41" s="237" t="s">
        <v>38</v>
      </c>
      <c r="AF41" s="237" t="s">
        <v>97</v>
      </c>
      <c r="AG41" s="237"/>
      <c r="AH41" s="237"/>
      <c r="AI41" s="237" t="s">
        <v>90</v>
      </c>
      <c r="AJ41" s="237" t="s">
        <v>118</v>
      </c>
      <c r="AK41" s="237" t="s">
        <v>94</v>
      </c>
      <c r="AL41" s="237" t="s">
        <v>112</v>
      </c>
      <c r="AM41" s="242">
        <v>4</v>
      </c>
    </row>
    <row r="42" spans="2:39">
      <c r="B42" s="228" t="s">
        <v>7460</v>
      </c>
      <c r="C42" s="229" t="s">
        <v>172</v>
      </c>
      <c r="D42" s="230" t="s">
        <v>54</v>
      </c>
      <c r="E42" s="231" t="s">
        <v>38</v>
      </c>
      <c r="F42" s="231" t="s">
        <v>97</v>
      </c>
      <c r="G42" s="231" t="s">
        <v>35</v>
      </c>
      <c r="H42" s="231" t="s">
        <v>7652</v>
      </c>
      <c r="I42" s="232" t="s">
        <v>98</v>
      </c>
      <c r="J42" s="231" t="s">
        <v>44</v>
      </c>
      <c r="K42" s="230" t="s">
        <v>154</v>
      </c>
      <c r="L42" s="230" t="s">
        <v>100</v>
      </c>
      <c r="M42" s="233">
        <v>0</v>
      </c>
      <c r="N42" s="234" t="s">
        <v>7653</v>
      </c>
      <c r="O42" s="230" t="s">
        <v>101</v>
      </c>
      <c r="P42" s="230" t="s">
        <v>145</v>
      </c>
      <c r="Q42" s="233">
        <v>82261.742700000003</v>
      </c>
      <c r="R42" s="234">
        <v>1</v>
      </c>
      <c r="S42" s="235" t="s">
        <v>146</v>
      </c>
      <c r="T42" s="236"/>
      <c r="U42" s="237" t="s">
        <v>8524</v>
      </c>
      <c r="V42" s="238" t="s">
        <v>104</v>
      </c>
      <c r="W42" s="236">
        <v>0</v>
      </c>
      <c r="X42" s="237" t="s">
        <v>105</v>
      </c>
      <c r="Y42" s="239">
        <v>0</v>
      </c>
      <c r="Z42" s="237" t="s">
        <v>46</v>
      </c>
      <c r="AA42" s="239">
        <v>0</v>
      </c>
      <c r="AB42" s="240" t="s">
        <v>46</v>
      </c>
      <c r="AC42" s="241" t="s">
        <v>157</v>
      </c>
      <c r="AD42" s="241" t="s">
        <v>158</v>
      </c>
      <c r="AE42" s="237" t="s">
        <v>38</v>
      </c>
      <c r="AF42" s="237" t="s">
        <v>97</v>
      </c>
      <c r="AG42" s="237"/>
      <c r="AH42" s="237"/>
      <c r="AI42" s="237" t="s">
        <v>90</v>
      </c>
      <c r="AJ42" s="237" t="s">
        <v>118</v>
      </c>
      <c r="AK42" s="237" t="s">
        <v>94</v>
      </c>
      <c r="AL42" s="237" t="s">
        <v>113</v>
      </c>
      <c r="AM42" s="242">
        <v>4</v>
      </c>
    </row>
    <row r="43" spans="2:39">
      <c r="B43" s="228" t="s">
        <v>7461</v>
      </c>
      <c r="C43" s="229" t="s">
        <v>172</v>
      </c>
      <c r="D43" s="230" t="s">
        <v>164</v>
      </c>
      <c r="E43" s="231" t="s">
        <v>38</v>
      </c>
      <c r="F43" s="231" t="s">
        <v>97</v>
      </c>
      <c r="G43" s="231" t="s">
        <v>35</v>
      </c>
      <c r="H43" s="231" t="s">
        <v>7652</v>
      </c>
      <c r="I43" s="232" t="s">
        <v>98</v>
      </c>
      <c r="J43" s="231" t="s">
        <v>44</v>
      </c>
      <c r="K43" s="230" t="s">
        <v>154</v>
      </c>
      <c r="L43" s="230" t="s">
        <v>100</v>
      </c>
      <c r="M43" s="233">
        <v>0</v>
      </c>
      <c r="N43" s="234" t="s">
        <v>7653</v>
      </c>
      <c r="O43" s="230" t="s">
        <v>101</v>
      </c>
      <c r="P43" s="230" t="s">
        <v>145</v>
      </c>
      <c r="Q43" s="233">
        <v>82261.742700000003</v>
      </c>
      <c r="R43" s="234">
        <v>1</v>
      </c>
      <c r="S43" s="235" t="s">
        <v>146</v>
      </c>
      <c r="T43" s="236"/>
      <c r="U43" s="237" t="s">
        <v>8524</v>
      </c>
      <c r="V43" s="238" t="s">
        <v>104</v>
      </c>
      <c r="W43" s="236">
        <v>0</v>
      </c>
      <c r="X43" s="237" t="s">
        <v>105</v>
      </c>
      <c r="Y43" s="239">
        <v>0</v>
      </c>
      <c r="Z43" s="237" t="s">
        <v>46</v>
      </c>
      <c r="AA43" s="239">
        <v>0</v>
      </c>
      <c r="AB43" s="240" t="s">
        <v>46</v>
      </c>
      <c r="AC43" s="241" t="s">
        <v>157</v>
      </c>
      <c r="AD43" s="241" t="s">
        <v>158</v>
      </c>
      <c r="AE43" s="237" t="s">
        <v>38</v>
      </c>
      <c r="AF43" s="237" t="s">
        <v>97</v>
      </c>
      <c r="AG43" s="237"/>
      <c r="AH43" s="237"/>
      <c r="AI43" s="237" t="s">
        <v>90</v>
      </c>
      <c r="AJ43" s="237" t="s">
        <v>118</v>
      </c>
      <c r="AK43" s="237" t="s">
        <v>94</v>
      </c>
      <c r="AL43" s="237" t="s">
        <v>115</v>
      </c>
      <c r="AM43" s="242">
        <v>4</v>
      </c>
    </row>
    <row r="44" spans="2:39">
      <c r="B44" s="228" t="s">
        <v>7462</v>
      </c>
      <c r="C44" s="229" t="s">
        <v>172</v>
      </c>
      <c r="D44" s="230" t="s">
        <v>166</v>
      </c>
      <c r="E44" s="231" t="s">
        <v>38</v>
      </c>
      <c r="F44" s="231" t="s">
        <v>97</v>
      </c>
      <c r="G44" s="231" t="s">
        <v>35</v>
      </c>
      <c r="H44" s="231" t="s">
        <v>7652</v>
      </c>
      <c r="I44" s="232" t="s">
        <v>98</v>
      </c>
      <c r="J44" s="231" t="s">
        <v>44</v>
      </c>
      <c r="K44" s="230" t="s">
        <v>154</v>
      </c>
      <c r="L44" s="230" t="s">
        <v>100</v>
      </c>
      <c r="M44" s="233">
        <v>0</v>
      </c>
      <c r="N44" s="234" t="s">
        <v>7653</v>
      </c>
      <c r="O44" s="230" t="s">
        <v>101</v>
      </c>
      <c r="P44" s="230" t="s">
        <v>145</v>
      </c>
      <c r="Q44" s="233">
        <v>82261.742700000003</v>
      </c>
      <c r="R44" s="234">
        <v>1</v>
      </c>
      <c r="S44" s="235" t="s">
        <v>146</v>
      </c>
      <c r="T44" s="236"/>
      <c r="U44" s="237" t="s">
        <v>8524</v>
      </c>
      <c r="V44" s="238" t="s">
        <v>104</v>
      </c>
      <c r="W44" s="236">
        <v>0</v>
      </c>
      <c r="X44" s="237" t="s">
        <v>105</v>
      </c>
      <c r="Y44" s="239">
        <v>0</v>
      </c>
      <c r="Z44" s="237" t="s">
        <v>46</v>
      </c>
      <c r="AA44" s="239">
        <v>0</v>
      </c>
      <c r="AB44" s="240" t="s">
        <v>46</v>
      </c>
      <c r="AC44" s="241" t="s">
        <v>157</v>
      </c>
      <c r="AD44" s="241" t="s">
        <v>158</v>
      </c>
      <c r="AE44" s="237" t="s">
        <v>38</v>
      </c>
      <c r="AF44" s="237" t="s">
        <v>97</v>
      </c>
      <c r="AG44" s="237"/>
      <c r="AH44" s="237"/>
      <c r="AI44" s="237" t="s">
        <v>90</v>
      </c>
      <c r="AJ44" s="237" t="s">
        <v>118</v>
      </c>
      <c r="AK44" s="237" t="s">
        <v>94</v>
      </c>
      <c r="AL44" s="237" t="s">
        <v>167</v>
      </c>
      <c r="AM44" s="242">
        <v>4</v>
      </c>
    </row>
    <row r="45" spans="2:39">
      <c r="B45" s="180" t="s">
        <v>173</v>
      </c>
      <c r="C45" s="181" t="s">
        <v>174</v>
      </c>
      <c r="D45" s="182" t="s">
        <v>46</v>
      </c>
      <c r="E45" s="183" t="s">
        <v>46</v>
      </c>
      <c r="F45" s="183" t="s">
        <v>46</v>
      </c>
      <c r="G45" s="183" t="s">
        <v>46</v>
      </c>
      <c r="H45" s="183" t="s">
        <v>46</v>
      </c>
      <c r="I45" s="184" t="s">
        <v>46</v>
      </c>
      <c r="J45" s="183" t="s">
        <v>46</v>
      </c>
      <c r="K45" s="182" t="s">
        <v>46</v>
      </c>
      <c r="L45" s="182" t="s">
        <v>46</v>
      </c>
      <c r="M45" s="185">
        <v>0</v>
      </c>
      <c r="N45" s="186" t="s">
        <v>46</v>
      </c>
      <c r="O45" s="182" t="s">
        <v>46</v>
      </c>
      <c r="P45" s="182" t="s">
        <v>46</v>
      </c>
      <c r="Q45" s="185">
        <v>0</v>
      </c>
      <c r="R45" s="186">
        <v>0</v>
      </c>
      <c r="S45" s="187" t="s">
        <v>46</v>
      </c>
      <c r="T45" s="36"/>
      <c r="U45" s="35"/>
      <c r="V45" s="188" t="s">
        <v>46</v>
      </c>
      <c r="W45" s="36">
        <v>0</v>
      </c>
      <c r="X45" s="35" t="s">
        <v>46</v>
      </c>
      <c r="Y45" s="38">
        <v>0</v>
      </c>
      <c r="Z45" s="35" t="s">
        <v>46</v>
      </c>
      <c r="AA45" s="38">
        <v>0</v>
      </c>
      <c r="AB45" s="39" t="s">
        <v>46</v>
      </c>
      <c r="AC45" s="34" t="s">
        <v>46</v>
      </c>
      <c r="AD45" s="34" t="s">
        <v>46</v>
      </c>
      <c r="AE45" s="35"/>
      <c r="AF45" s="35"/>
      <c r="AG45" s="35"/>
      <c r="AH45" s="35"/>
      <c r="AI45" s="35" t="s">
        <v>90</v>
      </c>
      <c r="AJ45" s="35" t="s">
        <v>175</v>
      </c>
      <c r="AK45" s="35" t="s">
        <v>46</v>
      </c>
      <c r="AL45" s="35" t="s">
        <v>46</v>
      </c>
      <c r="AM45" s="40">
        <v>2</v>
      </c>
    </row>
    <row r="46" spans="2:39">
      <c r="B46" s="189" t="s">
        <v>176</v>
      </c>
      <c r="C46" s="190" t="s">
        <v>174</v>
      </c>
      <c r="D46" s="191" t="s">
        <v>46</v>
      </c>
      <c r="E46" s="192" t="s">
        <v>46</v>
      </c>
      <c r="F46" s="192" t="s">
        <v>46</v>
      </c>
      <c r="G46" s="192" t="s">
        <v>46</v>
      </c>
      <c r="H46" s="192" t="s">
        <v>46</v>
      </c>
      <c r="I46" s="193" t="s">
        <v>46</v>
      </c>
      <c r="J46" s="192" t="s">
        <v>46</v>
      </c>
      <c r="K46" s="191" t="s">
        <v>46</v>
      </c>
      <c r="L46" s="191" t="s">
        <v>46</v>
      </c>
      <c r="M46" s="194">
        <v>0</v>
      </c>
      <c r="N46" s="195" t="s">
        <v>46</v>
      </c>
      <c r="O46" s="191" t="s">
        <v>46</v>
      </c>
      <c r="P46" s="191" t="s">
        <v>46</v>
      </c>
      <c r="Q46" s="194">
        <v>0</v>
      </c>
      <c r="R46" s="195">
        <v>0</v>
      </c>
      <c r="S46" s="196" t="s">
        <v>46</v>
      </c>
      <c r="T46" s="44"/>
      <c r="U46" s="43"/>
      <c r="V46" s="197" t="s">
        <v>46</v>
      </c>
      <c r="W46" s="44">
        <v>0</v>
      </c>
      <c r="X46" s="43" t="s">
        <v>46</v>
      </c>
      <c r="Y46" s="46">
        <v>0</v>
      </c>
      <c r="Z46" s="43" t="s">
        <v>46</v>
      </c>
      <c r="AA46" s="46">
        <v>0</v>
      </c>
      <c r="AB46" s="47" t="s">
        <v>46</v>
      </c>
      <c r="AC46" s="42" t="s">
        <v>46</v>
      </c>
      <c r="AD46" s="42" t="s">
        <v>46</v>
      </c>
      <c r="AE46" s="43"/>
      <c r="AF46" s="43"/>
      <c r="AG46" s="43"/>
      <c r="AH46" s="43"/>
      <c r="AI46" s="43" t="s">
        <v>90</v>
      </c>
      <c r="AJ46" s="43" t="s">
        <v>175</v>
      </c>
      <c r="AK46" s="43" t="s">
        <v>94</v>
      </c>
      <c r="AL46" s="43" t="s">
        <v>46</v>
      </c>
      <c r="AM46" s="48">
        <v>3</v>
      </c>
    </row>
    <row r="47" spans="2:39">
      <c r="B47" s="228" t="s">
        <v>177</v>
      </c>
      <c r="C47" s="229" t="s">
        <v>178</v>
      </c>
      <c r="D47" s="230" t="s">
        <v>48</v>
      </c>
      <c r="E47" s="231" t="s">
        <v>38</v>
      </c>
      <c r="F47" s="231" t="s">
        <v>97</v>
      </c>
      <c r="G47" s="231" t="s">
        <v>35</v>
      </c>
      <c r="H47" s="231" t="s">
        <v>7652</v>
      </c>
      <c r="I47" s="232" t="s">
        <v>98</v>
      </c>
      <c r="J47" s="231" t="s">
        <v>44</v>
      </c>
      <c r="K47" s="230" t="s">
        <v>128</v>
      </c>
      <c r="L47" s="230" t="s">
        <v>100</v>
      </c>
      <c r="M47" s="233">
        <v>0</v>
      </c>
      <c r="N47" s="234" t="s">
        <v>7653</v>
      </c>
      <c r="O47" s="230" t="s">
        <v>101</v>
      </c>
      <c r="P47" s="230" t="s">
        <v>8294</v>
      </c>
      <c r="Q47" s="233">
        <v>142500</v>
      </c>
      <c r="R47" s="234">
        <v>1</v>
      </c>
      <c r="S47" s="235" t="s">
        <v>8293</v>
      </c>
      <c r="T47" s="236">
        <v>1.2617</v>
      </c>
      <c r="U47" s="237" t="s">
        <v>8515</v>
      </c>
      <c r="V47" s="238" t="s">
        <v>104</v>
      </c>
      <c r="W47" s="236">
        <v>0</v>
      </c>
      <c r="X47" s="237" t="s">
        <v>105</v>
      </c>
      <c r="Y47" s="239">
        <v>0</v>
      </c>
      <c r="Z47" s="237" t="s">
        <v>106</v>
      </c>
      <c r="AA47" s="239">
        <v>0</v>
      </c>
      <c r="AB47" s="240" t="s">
        <v>46</v>
      </c>
      <c r="AC47" s="241" t="s">
        <v>179</v>
      </c>
      <c r="AD47" s="241" t="s">
        <v>180</v>
      </c>
      <c r="AE47" s="237" t="s">
        <v>38</v>
      </c>
      <c r="AF47" s="237" t="s">
        <v>97</v>
      </c>
      <c r="AG47" s="237"/>
      <c r="AH47" s="237"/>
      <c r="AI47" s="237" t="s">
        <v>90</v>
      </c>
      <c r="AJ47" s="237" t="s">
        <v>175</v>
      </c>
      <c r="AK47" s="237" t="s">
        <v>94</v>
      </c>
      <c r="AL47" s="237" t="s">
        <v>109</v>
      </c>
      <c r="AM47" s="242">
        <v>4</v>
      </c>
    </row>
    <row r="48" spans="2:39">
      <c r="B48" s="228" t="s">
        <v>181</v>
      </c>
      <c r="C48" s="229" t="s">
        <v>182</v>
      </c>
      <c r="D48" s="230" t="s">
        <v>48</v>
      </c>
      <c r="E48" s="231" t="s">
        <v>38</v>
      </c>
      <c r="F48" s="231" t="s">
        <v>97</v>
      </c>
      <c r="G48" s="231" t="s">
        <v>35</v>
      </c>
      <c r="H48" s="231" t="s">
        <v>7652</v>
      </c>
      <c r="I48" s="232" t="s">
        <v>98</v>
      </c>
      <c r="J48" s="231" t="s">
        <v>44</v>
      </c>
      <c r="K48" s="230" t="s">
        <v>110</v>
      </c>
      <c r="L48" s="230" t="s">
        <v>100</v>
      </c>
      <c r="M48" s="233">
        <v>0</v>
      </c>
      <c r="N48" s="234" t="s">
        <v>7653</v>
      </c>
      <c r="O48" s="230" t="s">
        <v>101</v>
      </c>
      <c r="P48" s="230" t="s">
        <v>8294</v>
      </c>
      <c r="Q48" s="233">
        <v>172500</v>
      </c>
      <c r="R48" s="234">
        <v>1</v>
      </c>
      <c r="S48" s="235" t="s">
        <v>8293</v>
      </c>
      <c r="T48" s="236">
        <v>1.2617</v>
      </c>
      <c r="U48" s="237" t="s">
        <v>8515</v>
      </c>
      <c r="V48" s="238" t="s">
        <v>104</v>
      </c>
      <c r="W48" s="236">
        <v>0</v>
      </c>
      <c r="X48" s="237" t="s">
        <v>105</v>
      </c>
      <c r="Y48" s="239">
        <v>0</v>
      </c>
      <c r="Z48" s="237" t="s">
        <v>106</v>
      </c>
      <c r="AA48" s="239">
        <v>0</v>
      </c>
      <c r="AB48" s="240" t="s">
        <v>46</v>
      </c>
      <c r="AC48" s="241" t="s">
        <v>179</v>
      </c>
      <c r="AD48" s="241" t="s">
        <v>180</v>
      </c>
      <c r="AE48" s="237" t="s">
        <v>38</v>
      </c>
      <c r="AF48" s="237" t="s">
        <v>97</v>
      </c>
      <c r="AG48" s="237"/>
      <c r="AH48" s="237"/>
      <c r="AI48" s="237" t="s">
        <v>90</v>
      </c>
      <c r="AJ48" s="237" t="s">
        <v>175</v>
      </c>
      <c r="AK48" s="237" t="s">
        <v>94</v>
      </c>
      <c r="AL48" s="237" t="s">
        <v>111</v>
      </c>
      <c r="AM48" s="242">
        <v>4</v>
      </c>
    </row>
    <row r="49" spans="2:39">
      <c r="B49" s="228" t="s">
        <v>183</v>
      </c>
      <c r="C49" s="229" t="s">
        <v>184</v>
      </c>
      <c r="D49" s="230" t="s">
        <v>48</v>
      </c>
      <c r="E49" s="231" t="s">
        <v>38</v>
      </c>
      <c r="F49" s="231" t="s">
        <v>97</v>
      </c>
      <c r="G49" s="231" t="s">
        <v>35</v>
      </c>
      <c r="H49" s="231" t="s">
        <v>7652</v>
      </c>
      <c r="I49" s="232" t="s">
        <v>98</v>
      </c>
      <c r="J49" s="231" t="s">
        <v>44</v>
      </c>
      <c r="K49" s="230" t="s">
        <v>144</v>
      </c>
      <c r="L49" s="230" t="s">
        <v>100</v>
      </c>
      <c r="M49" s="233">
        <v>0</v>
      </c>
      <c r="N49" s="234" t="s">
        <v>7653</v>
      </c>
      <c r="O49" s="230" t="s">
        <v>101</v>
      </c>
      <c r="P49" s="230" t="s">
        <v>8294</v>
      </c>
      <c r="Q49" s="233">
        <v>61697</v>
      </c>
      <c r="R49" s="234">
        <v>1</v>
      </c>
      <c r="S49" s="235" t="s">
        <v>146</v>
      </c>
      <c r="T49" s="236"/>
      <c r="U49" s="237" t="s">
        <v>8524</v>
      </c>
      <c r="V49" s="238" t="s">
        <v>104</v>
      </c>
      <c r="W49" s="236">
        <v>0</v>
      </c>
      <c r="X49" s="237" t="s">
        <v>155</v>
      </c>
      <c r="Y49" s="239">
        <v>0</v>
      </c>
      <c r="Z49" s="237" t="s">
        <v>156</v>
      </c>
      <c r="AA49" s="239">
        <v>0</v>
      </c>
      <c r="AB49" s="240" t="s">
        <v>46</v>
      </c>
      <c r="AC49" s="241" t="s">
        <v>179</v>
      </c>
      <c r="AD49" s="241" t="s">
        <v>180</v>
      </c>
      <c r="AE49" s="237" t="s">
        <v>38</v>
      </c>
      <c r="AF49" s="237" t="s">
        <v>97</v>
      </c>
      <c r="AG49" s="237"/>
      <c r="AH49" s="237"/>
      <c r="AI49" s="237" t="s">
        <v>90</v>
      </c>
      <c r="AJ49" s="237" t="s">
        <v>175</v>
      </c>
      <c r="AK49" s="237" t="s">
        <v>94</v>
      </c>
      <c r="AL49" s="237" t="s">
        <v>112</v>
      </c>
      <c r="AM49" s="242">
        <v>4</v>
      </c>
    </row>
    <row r="50" spans="2:39">
      <c r="B50" s="228" t="s">
        <v>185</v>
      </c>
      <c r="C50" s="229" t="s">
        <v>178</v>
      </c>
      <c r="D50" s="230" t="s">
        <v>50</v>
      </c>
      <c r="E50" s="231" t="s">
        <v>38</v>
      </c>
      <c r="F50" s="231" t="s">
        <v>97</v>
      </c>
      <c r="G50" s="231" t="s">
        <v>35</v>
      </c>
      <c r="H50" s="231" t="s">
        <v>7652</v>
      </c>
      <c r="I50" s="232" t="s">
        <v>98</v>
      </c>
      <c r="J50" s="231" t="s">
        <v>44</v>
      </c>
      <c r="K50" s="230" t="s">
        <v>128</v>
      </c>
      <c r="L50" s="230" t="s">
        <v>100</v>
      </c>
      <c r="M50" s="233">
        <v>0</v>
      </c>
      <c r="N50" s="234" t="s">
        <v>7653</v>
      </c>
      <c r="O50" s="230" t="s">
        <v>101</v>
      </c>
      <c r="P50" s="230" t="s">
        <v>8294</v>
      </c>
      <c r="Q50" s="233">
        <v>142500</v>
      </c>
      <c r="R50" s="234">
        <v>1</v>
      </c>
      <c r="S50" s="235" t="s">
        <v>8293</v>
      </c>
      <c r="T50" s="236">
        <v>1.2617</v>
      </c>
      <c r="U50" s="237" t="s">
        <v>8515</v>
      </c>
      <c r="V50" s="238" t="s">
        <v>104</v>
      </c>
      <c r="W50" s="236">
        <v>0</v>
      </c>
      <c r="X50" s="237" t="s">
        <v>105</v>
      </c>
      <c r="Y50" s="239">
        <v>0</v>
      </c>
      <c r="Z50" s="237" t="s">
        <v>106</v>
      </c>
      <c r="AA50" s="239">
        <v>0</v>
      </c>
      <c r="AB50" s="240" t="s">
        <v>46</v>
      </c>
      <c r="AC50" s="241" t="s">
        <v>179</v>
      </c>
      <c r="AD50" s="241" t="s">
        <v>180</v>
      </c>
      <c r="AE50" s="237" t="s">
        <v>38</v>
      </c>
      <c r="AF50" s="237" t="s">
        <v>97</v>
      </c>
      <c r="AG50" s="237"/>
      <c r="AH50" s="237"/>
      <c r="AI50" s="237" t="s">
        <v>90</v>
      </c>
      <c r="AJ50" s="237" t="s">
        <v>175</v>
      </c>
      <c r="AK50" s="237" t="s">
        <v>94</v>
      </c>
      <c r="AL50" s="237" t="s">
        <v>113</v>
      </c>
      <c r="AM50" s="242">
        <v>4</v>
      </c>
    </row>
    <row r="51" spans="2:39">
      <c r="B51" s="228" t="s">
        <v>186</v>
      </c>
      <c r="C51" s="229" t="s">
        <v>178</v>
      </c>
      <c r="D51" s="230" t="s">
        <v>52</v>
      </c>
      <c r="E51" s="231" t="s">
        <v>38</v>
      </c>
      <c r="F51" s="231" t="s">
        <v>97</v>
      </c>
      <c r="G51" s="231" t="s">
        <v>35</v>
      </c>
      <c r="H51" s="231" t="s">
        <v>7652</v>
      </c>
      <c r="I51" s="232" t="s">
        <v>98</v>
      </c>
      <c r="J51" s="231" t="s">
        <v>44</v>
      </c>
      <c r="K51" s="230" t="s">
        <v>133</v>
      </c>
      <c r="L51" s="230" t="s">
        <v>100</v>
      </c>
      <c r="M51" s="233">
        <v>0</v>
      </c>
      <c r="N51" s="234" t="s">
        <v>7653</v>
      </c>
      <c r="O51" s="230" t="s">
        <v>101</v>
      </c>
      <c r="P51" s="230" t="s">
        <v>8294</v>
      </c>
      <c r="Q51" s="233">
        <v>142500</v>
      </c>
      <c r="R51" s="234">
        <v>1</v>
      </c>
      <c r="S51" s="235" t="s">
        <v>8293</v>
      </c>
      <c r="T51" s="236">
        <v>1.2617</v>
      </c>
      <c r="U51" s="237" t="s">
        <v>8515</v>
      </c>
      <c r="V51" s="238" t="s">
        <v>104</v>
      </c>
      <c r="W51" s="236">
        <v>0</v>
      </c>
      <c r="X51" s="237" t="s">
        <v>105</v>
      </c>
      <c r="Y51" s="239">
        <v>0</v>
      </c>
      <c r="Z51" s="237" t="s">
        <v>106</v>
      </c>
      <c r="AA51" s="239">
        <v>0</v>
      </c>
      <c r="AB51" s="240" t="s">
        <v>46</v>
      </c>
      <c r="AC51" s="241" t="s">
        <v>179</v>
      </c>
      <c r="AD51" s="241" t="s">
        <v>180</v>
      </c>
      <c r="AE51" s="237" t="s">
        <v>38</v>
      </c>
      <c r="AF51" s="237" t="s">
        <v>97</v>
      </c>
      <c r="AG51" s="237"/>
      <c r="AH51" s="237"/>
      <c r="AI51" s="237" t="s">
        <v>90</v>
      </c>
      <c r="AJ51" s="237" t="s">
        <v>175</v>
      </c>
      <c r="AK51" s="237" t="s">
        <v>94</v>
      </c>
      <c r="AL51" s="237" t="s">
        <v>115</v>
      </c>
      <c r="AM51" s="242">
        <v>4</v>
      </c>
    </row>
    <row r="52" spans="2:39">
      <c r="B52" s="228" t="s">
        <v>187</v>
      </c>
      <c r="C52" s="229" t="s">
        <v>178</v>
      </c>
      <c r="D52" s="230" t="s">
        <v>54</v>
      </c>
      <c r="E52" s="231" t="s">
        <v>38</v>
      </c>
      <c r="F52" s="231" t="s">
        <v>97</v>
      </c>
      <c r="G52" s="231" t="s">
        <v>35</v>
      </c>
      <c r="H52" s="231" t="s">
        <v>7652</v>
      </c>
      <c r="I52" s="232" t="s">
        <v>98</v>
      </c>
      <c r="J52" s="231" t="s">
        <v>44</v>
      </c>
      <c r="K52" s="230" t="s">
        <v>135</v>
      </c>
      <c r="L52" s="230" t="s">
        <v>100</v>
      </c>
      <c r="M52" s="233">
        <v>0</v>
      </c>
      <c r="N52" s="234" t="s">
        <v>7653</v>
      </c>
      <c r="O52" s="230" t="s">
        <v>101</v>
      </c>
      <c r="P52" s="230" t="s">
        <v>8294</v>
      </c>
      <c r="Q52" s="233">
        <v>142500</v>
      </c>
      <c r="R52" s="234">
        <v>1</v>
      </c>
      <c r="S52" s="235" t="s">
        <v>8293</v>
      </c>
      <c r="T52" s="236">
        <v>1.2617</v>
      </c>
      <c r="U52" s="237" t="s">
        <v>8515</v>
      </c>
      <c r="V52" s="238" t="s">
        <v>104</v>
      </c>
      <c r="W52" s="236">
        <v>0</v>
      </c>
      <c r="X52" s="237" t="s">
        <v>105</v>
      </c>
      <c r="Y52" s="239">
        <v>0</v>
      </c>
      <c r="Z52" s="237" t="s">
        <v>106</v>
      </c>
      <c r="AA52" s="239">
        <v>0</v>
      </c>
      <c r="AB52" s="240" t="s">
        <v>46</v>
      </c>
      <c r="AC52" s="241" t="s">
        <v>179</v>
      </c>
      <c r="AD52" s="241" t="s">
        <v>180</v>
      </c>
      <c r="AE52" s="237" t="s">
        <v>38</v>
      </c>
      <c r="AF52" s="237" t="s">
        <v>97</v>
      </c>
      <c r="AG52" s="237"/>
      <c r="AH52" s="237"/>
      <c r="AI52" s="237" t="s">
        <v>90</v>
      </c>
      <c r="AJ52" s="237" t="s">
        <v>175</v>
      </c>
      <c r="AK52" s="237" t="s">
        <v>94</v>
      </c>
      <c r="AL52" s="237" t="s">
        <v>167</v>
      </c>
      <c r="AM52" s="242">
        <v>4</v>
      </c>
    </row>
    <row r="53" spans="2:39">
      <c r="B53" s="228" t="s">
        <v>188</v>
      </c>
      <c r="C53" s="229" t="s">
        <v>182</v>
      </c>
      <c r="D53" s="230" t="s">
        <v>50</v>
      </c>
      <c r="E53" s="231" t="s">
        <v>38</v>
      </c>
      <c r="F53" s="231" t="s">
        <v>97</v>
      </c>
      <c r="G53" s="231" t="s">
        <v>35</v>
      </c>
      <c r="H53" s="231" t="s">
        <v>7652</v>
      </c>
      <c r="I53" s="232" t="s">
        <v>98</v>
      </c>
      <c r="J53" s="231" t="s">
        <v>44</v>
      </c>
      <c r="K53" s="230" t="s">
        <v>128</v>
      </c>
      <c r="L53" s="230" t="s">
        <v>100</v>
      </c>
      <c r="M53" s="233">
        <v>0</v>
      </c>
      <c r="N53" s="234" t="s">
        <v>7653</v>
      </c>
      <c r="O53" s="230" t="s">
        <v>101</v>
      </c>
      <c r="P53" s="230" t="s">
        <v>8294</v>
      </c>
      <c r="Q53" s="233">
        <v>172500</v>
      </c>
      <c r="R53" s="234">
        <v>1</v>
      </c>
      <c r="S53" s="235" t="s">
        <v>8293</v>
      </c>
      <c r="T53" s="236">
        <v>1.2617</v>
      </c>
      <c r="U53" s="237" t="s">
        <v>8515</v>
      </c>
      <c r="V53" s="238" t="s">
        <v>104</v>
      </c>
      <c r="W53" s="236">
        <v>0</v>
      </c>
      <c r="X53" s="237" t="s">
        <v>105</v>
      </c>
      <c r="Y53" s="239">
        <v>0</v>
      </c>
      <c r="Z53" s="237" t="s">
        <v>106</v>
      </c>
      <c r="AA53" s="239">
        <v>0</v>
      </c>
      <c r="AB53" s="240" t="s">
        <v>46</v>
      </c>
      <c r="AC53" s="241" t="s">
        <v>179</v>
      </c>
      <c r="AD53" s="241" t="s">
        <v>180</v>
      </c>
      <c r="AE53" s="237" t="s">
        <v>38</v>
      </c>
      <c r="AF53" s="237" t="s">
        <v>97</v>
      </c>
      <c r="AG53" s="237"/>
      <c r="AH53" s="237"/>
      <c r="AI53" s="237" t="s">
        <v>90</v>
      </c>
      <c r="AJ53" s="237" t="s">
        <v>175</v>
      </c>
      <c r="AK53" s="237" t="s">
        <v>94</v>
      </c>
      <c r="AL53" s="237" t="s">
        <v>189</v>
      </c>
      <c r="AM53" s="242">
        <v>4</v>
      </c>
    </row>
    <row r="54" spans="2:39">
      <c r="B54" s="228" t="s">
        <v>190</v>
      </c>
      <c r="C54" s="229" t="s">
        <v>182</v>
      </c>
      <c r="D54" s="230" t="s">
        <v>52</v>
      </c>
      <c r="E54" s="231" t="s">
        <v>38</v>
      </c>
      <c r="F54" s="231" t="s">
        <v>97</v>
      </c>
      <c r="G54" s="231" t="s">
        <v>35</v>
      </c>
      <c r="H54" s="231" t="s">
        <v>7652</v>
      </c>
      <c r="I54" s="232" t="s">
        <v>98</v>
      </c>
      <c r="J54" s="231" t="s">
        <v>44</v>
      </c>
      <c r="K54" s="230" t="s">
        <v>133</v>
      </c>
      <c r="L54" s="230" t="s">
        <v>100</v>
      </c>
      <c r="M54" s="233">
        <v>0</v>
      </c>
      <c r="N54" s="234" t="s">
        <v>7653</v>
      </c>
      <c r="O54" s="230" t="s">
        <v>101</v>
      </c>
      <c r="P54" s="230" t="s">
        <v>8294</v>
      </c>
      <c r="Q54" s="233">
        <v>172500</v>
      </c>
      <c r="R54" s="234">
        <v>1</v>
      </c>
      <c r="S54" s="235" t="s">
        <v>8293</v>
      </c>
      <c r="T54" s="236">
        <v>1.2617</v>
      </c>
      <c r="U54" s="237" t="s">
        <v>8515</v>
      </c>
      <c r="V54" s="238" t="s">
        <v>104</v>
      </c>
      <c r="W54" s="236">
        <v>0</v>
      </c>
      <c r="X54" s="237" t="s">
        <v>105</v>
      </c>
      <c r="Y54" s="239">
        <v>0</v>
      </c>
      <c r="Z54" s="237" t="s">
        <v>106</v>
      </c>
      <c r="AA54" s="239">
        <v>0</v>
      </c>
      <c r="AB54" s="240" t="s">
        <v>46</v>
      </c>
      <c r="AC54" s="241" t="s">
        <v>179</v>
      </c>
      <c r="AD54" s="241" t="s">
        <v>180</v>
      </c>
      <c r="AE54" s="237" t="s">
        <v>38</v>
      </c>
      <c r="AF54" s="237" t="s">
        <v>97</v>
      </c>
      <c r="AG54" s="237"/>
      <c r="AH54" s="237"/>
      <c r="AI54" s="237" t="s">
        <v>90</v>
      </c>
      <c r="AJ54" s="237" t="s">
        <v>175</v>
      </c>
      <c r="AK54" s="237" t="s">
        <v>94</v>
      </c>
      <c r="AL54" s="237" t="s">
        <v>191</v>
      </c>
      <c r="AM54" s="242">
        <v>4</v>
      </c>
    </row>
    <row r="55" spans="2:39">
      <c r="B55" s="228" t="s">
        <v>192</v>
      </c>
      <c r="C55" s="229" t="s">
        <v>182</v>
      </c>
      <c r="D55" s="230" t="s">
        <v>54</v>
      </c>
      <c r="E55" s="231" t="s">
        <v>38</v>
      </c>
      <c r="F55" s="231" t="s">
        <v>97</v>
      </c>
      <c r="G55" s="231" t="s">
        <v>35</v>
      </c>
      <c r="H55" s="231" t="s">
        <v>7652</v>
      </c>
      <c r="I55" s="232" t="s">
        <v>98</v>
      </c>
      <c r="J55" s="231" t="s">
        <v>44</v>
      </c>
      <c r="K55" s="230" t="s">
        <v>160</v>
      </c>
      <c r="L55" s="230" t="s">
        <v>100</v>
      </c>
      <c r="M55" s="233">
        <v>0</v>
      </c>
      <c r="N55" s="234" t="s">
        <v>7653</v>
      </c>
      <c r="O55" s="230" t="s">
        <v>101</v>
      </c>
      <c r="P55" s="230" t="s">
        <v>8294</v>
      </c>
      <c r="Q55" s="233">
        <v>172500</v>
      </c>
      <c r="R55" s="234">
        <v>1</v>
      </c>
      <c r="S55" s="235" t="s">
        <v>8293</v>
      </c>
      <c r="T55" s="236">
        <v>1.2617</v>
      </c>
      <c r="U55" s="237" t="s">
        <v>8515</v>
      </c>
      <c r="V55" s="238" t="s">
        <v>104</v>
      </c>
      <c r="W55" s="236">
        <v>0</v>
      </c>
      <c r="X55" s="237" t="s">
        <v>105</v>
      </c>
      <c r="Y55" s="239">
        <v>0</v>
      </c>
      <c r="Z55" s="237" t="s">
        <v>106</v>
      </c>
      <c r="AA55" s="239">
        <v>0</v>
      </c>
      <c r="AB55" s="240" t="s">
        <v>46</v>
      </c>
      <c r="AC55" s="241" t="s">
        <v>179</v>
      </c>
      <c r="AD55" s="241" t="s">
        <v>180</v>
      </c>
      <c r="AE55" s="237" t="s">
        <v>38</v>
      </c>
      <c r="AF55" s="237" t="s">
        <v>97</v>
      </c>
      <c r="AG55" s="237"/>
      <c r="AH55" s="237"/>
      <c r="AI55" s="237" t="s">
        <v>90</v>
      </c>
      <c r="AJ55" s="237" t="s">
        <v>175</v>
      </c>
      <c r="AK55" s="237" t="s">
        <v>94</v>
      </c>
      <c r="AL55" s="237" t="s">
        <v>193</v>
      </c>
      <c r="AM55" s="242">
        <v>4</v>
      </c>
    </row>
    <row r="56" spans="2:39">
      <c r="B56" s="228" t="s">
        <v>194</v>
      </c>
      <c r="C56" s="229" t="s">
        <v>182</v>
      </c>
      <c r="D56" s="230" t="s">
        <v>164</v>
      </c>
      <c r="E56" s="231" t="s">
        <v>38</v>
      </c>
      <c r="F56" s="231" t="s">
        <v>97</v>
      </c>
      <c r="G56" s="231" t="s">
        <v>35</v>
      </c>
      <c r="H56" s="231" t="s">
        <v>7652</v>
      </c>
      <c r="I56" s="232" t="s">
        <v>98</v>
      </c>
      <c r="J56" s="231" t="s">
        <v>44</v>
      </c>
      <c r="K56" s="230" t="s">
        <v>135</v>
      </c>
      <c r="L56" s="230" t="s">
        <v>100</v>
      </c>
      <c r="M56" s="233">
        <v>0</v>
      </c>
      <c r="N56" s="234" t="s">
        <v>7653</v>
      </c>
      <c r="O56" s="230" t="s">
        <v>101</v>
      </c>
      <c r="P56" s="230" t="s">
        <v>8294</v>
      </c>
      <c r="Q56" s="233">
        <v>172500</v>
      </c>
      <c r="R56" s="234">
        <v>1</v>
      </c>
      <c r="S56" s="235" t="s">
        <v>8293</v>
      </c>
      <c r="T56" s="236">
        <v>1.2617</v>
      </c>
      <c r="U56" s="237" t="s">
        <v>8515</v>
      </c>
      <c r="V56" s="238" t="s">
        <v>104</v>
      </c>
      <c r="W56" s="236">
        <v>0</v>
      </c>
      <c r="X56" s="237" t="s">
        <v>105</v>
      </c>
      <c r="Y56" s="239">
        <v>0</v>
      </c>
      <c r="Z56" s="237" t="s">
        <v>106</v>
      </c>
      <c r="AA56" s="239">
        <v>0</v>
      </c>
      <c r="AB56" s="240" t="s">
        <v>46</v>
      </c>
      <c r="AC56" s="241" t="s">
        <v>179</v>
      </c>
      <c r="AD56" s="241" t="s">
        <v>180</v>
      </c>
      <c r="AE56" s="237" t="s">
        <v>38</v>
      </c>
      <c r="AF56" s="237" t="s">
        <v>97</v>
      </c>
      <c r="AG56" s="237"/>
      <c r="AH56" s="237"/>
      <c r="AI56" s="237" t="s">
        <v>90</v>
      </c>
      <c r="AJ56" s="237" t="s">
        <v>175</v>
      </c>
      <c r="AK56" s="237" t="s">
        <v>94</v>
      </c>
      <c r="AL56" s="237" t="s">
        <v>195</v>
      </c>
      <c r="AM56" s="242">
        <v>4</v>
      </c>
    </row>
    <row r="57" spans="2:39">
      <c r="B57" s="228" t="s">
        <v>196</v>
      </c>
      <c r="C57" s="229" t="s">
        <v>182</v>
      </c>
      <c r="D57" s="230" t="s">
        <v>166</v>
      </c>
      <c r="E57" s="231" t="s">
        <v>38</v>
      </c>
      <c r="F57" s="231" t="s">
        <v>97</v>
      </c>
      <c r="G57" s="231" t="s">
        <v>35</v>
      </c>
      <c r="H57" s="231" t="s">
        <v>7652</v>
      </c>
      <c r="I57" s="232" t="s">
        <v>98</v>
      </c>
      <c r="J57" s="231" t="s">
        <v>44</v>
      </c>
      <c r="K57" s="230" t="s">
        <v>197</v>
      </c>
      <c r="L57" s="230" t="s">
        <v>100</v>
      </c>
      <c r="M57" s="233">
        <v>0</v>
      </c>
      <c r="N57" s="234" t="s">
        <v>7653</v>
      </c>
      <c r="O57" s="230" t="s">
        <v>101</v>
      </c>
      <c r="P57" s="230" t="s">
        <v>8294</v>
      </c>
      <c r="Q57" s="233">
        <v>172500</v>
      </c>
      <c r="R57" s="234">
        <v>1</v>
      </c>
      <c r="S57" s="235" t="s">
        <v>8293</v>
      </c>
      <c r="T57" s="236">
        <v>1.2617</v>
      </c>
      <c r="U57" s="237" t="s">
        <v>8515</v>
      </c>
      <c r="V57" s="238" t="s">
        <v>104</v>
      </c>
      <c r="W57" s="236">
        <v>0</v>
      </c>
      <c r="X57" s="237" t="s">
        <v>105</v>
      </c>
      <c r="Y57" s="239">
        <v>0</v>
      </c>
      <c r="Z57" s="237" t="s">
        <v>106</v>
      </c>
      <c r="AA57" s="239">
        <v>0</v>
      </c>
      <c r="AB57" s="240" t="s">
        <v>46</v>
      </c>
      <c r="AC57" s="241" t="s">
        <v>179</v>
      </c>
      <c r="AD57" s="241" t="s">
        <v>180</v>
      </c>
      <c r="AE57" s="237" t="s">
        <v>38</v>
      </c>
      <c r="AF57" s="237" t="s">
        <v>97</v>
      </c>
      <c r="AG57" s="237"/>
      <c r="AH57" s="237"/>
      <c r="AI57" s="237" t="s">
        <v>90</v>
      </c>
      <c r="AJ57" s="237" t="s">
        <v>175</v>
      </c>
      <c r="AK57" s="237" t="s">
        <v>94</v>
      </c>
      <c r="AL57" s="237" t="s">
        <v>198</v>
      </c>
      <c r="AM57" s="242">
        <v>4</v>
      </c>
    </row>
    <row r="58" spans="2:39">
      <c r="B58" s="228" t="s">
        <v>199</v>
      </c>
      <c r="C58" s="229" t="s">
        <v>184</v>
      </c>
      <c r="D58" s="230" t="s">
        <v>50</v>
      </c>
      <c r="E58" s="231" t="s">
        <v>38</v>
      </c>
      <c r="F58" s="231" t="s">
        <v>97</v>
      </c>
      <c r="G58" s="231" t="s">
        <v>35</v>
      </c>
      <c r="H58" s="231" t="s">
        <v>7652</v>
      </c>
      <c r="I58" s="232" t="s">
        <v>98</v>
      </c>
      <c r="J58" s="231" t="s">
        <v>44</v>
      </c>
      <c r="K58" s="230" t="s">
        <v>154</v>
      </c>
      <c r="L58" s="230" t="s">
        <v>100</v>
      </c>
      <c r="M58" s="233">
        <v>0</v>
      </c>
      <c r="N58" s="234" t="s">
        <v>7653</v>
      </c>
      <c r="O58" s="230" t="s">
        <v>101</v>
      </c>
      <c r="P58" s="230" t="s">
        <v>8294</v>
      </c>
      <c r="Q58" s="233">
        <v>61697</v>
      </c>
      <c r="R58" s="234">
        <v>1</v>
      </c>
      <c r="S58" s="235" t="s">
        <v>146</v>
      </c>
      <c r="T58" s="236"/>
      <c r="U58" s="237" t="s">
        <v>8524</v>
      </c>
      <c r="V58" s="238" t="s">
        <v>104</v>
      </c>
      <c r="W58" s="236">
        <v>0</v>
      </c>
      <c r="X58" s="237" t="s">
        <v>155</v>
      </c>
      <c r="Y58" s="239">
        <v>0</v>
      </c>
      <c r="Z58" s="237" t="s">
        <v>156</v>
      </c>
      <c r="AA58" s="239">
        <v>0</v>
      </c>
      <c r="AB58" s="240" t="s">
        <v>46</v>
      </c>
      <c r="AC58" s="241" t="s">
        <v>179</v>
      </c>
      <c r="AD58" s="241" t="s">
        <v>180</v>
      </c>
      <c r="AE58" s="237" t="s">
        <v>38</v>
      </c>
      <c r="AF58" s="237" t="s">
        <v>97</v>
      </c>
      <c r="AG58" s="237"/>
      <c r="AH58" s="237"/>
      <c r="AI58" s="237" t="s">
        <v>90</v>
      </c>
      <c r="AJ58" s="237" t="s">
        <v>175</v>
      </c>
      <c r="AK58" s="237" t="s">
        <v>94</v>
      </c>
      <c r="AL58" s="237" t="s">
        <v>200</v>
      </c>
      <c r="AM58" s="242">
        <v>4</v>
      </c>
    </row>
    <row r="59" spans="2:39">
      <c r="B59" s="228" t="s">
        <v>201</v>
      </c>
      <c r="C59" s="229" t="s">
        <v>184</v>
      </c>
      <c r="D59" s="230" t="s">
        <v>52</v>
      </c>
      <c r="E59" s="231" t="s">
        <v>38</v>
      </c>
      <c r="F59" s="231" t="s">
        <v>97</v>
      </c>
      <c r="G59" s="231" t="s">
        <v>35</v>
      </c>
      <c r="H59" s="231" t="s">
        <v>7652</v>
      </c>
      <c r="I59" s="232" t="s">
        <v>98</v>
      </c>
      <c r="J59" s="231" t="s">
        <v>44</v>
      </c>
      <c r="K59" s="230" t="s">
        <v>202</v>
      </c>
      <c r="L59" s="230" t="s">
        <v>100</v>
      </c>
      <c r="M59" s="233">
        <v>0</v>
      </c>
      <c r="N59" s="234" t="s">
        <v>7653</v>
      </c>
      <c r="O59" s="230" t="s">
        <v>101</v>
      </c>
      <c r="P59" s="230" t="s">
        <v>8294</v>
      </c>
      <c r="Q59" s="233">
        <v>61697</v>
      </c>
      <c r="R59" s="234">
        <v>1</v>
      </c>
      <c r="S59" s="235" t="s">
        <v>146</v>
      </c>
      <c r="T59" s="236"/>
      <c r="U59" s="237" t="s">
        <v>8524</v>
      </c>
      <c r="V59" s="238" t="s">
        <v>104</v>
      </c>
      <c r="W59" s="236">
        <v>0</v>
      </c>
      <c r="X59" s="237" t="s">
        <v>155</v>
      </c>
      <c r="Y59" s="239">
        <v>0</v>
      </c>
      <c r="Z59" s="237" t="s">
        <v>156</v>
      </c>
      <c r="AA59" s="239">
        <v>0</v>
      </c>
      <c r="AB59" s="240" t="s">
        <v>46</v>
      </c>
      <c r="AC59" s="241" t="s">
        <v>179</v>
      </c>
      <c r="AD59" s="241" t="s">
        <v>180</v>
      </c>
      <c r="AE59" s="237" t="s">
        <v>38</v>
      </c>
      <c r="AF59" s="237" t="s">
        <v>97</v>
      </c>
      <c r="AG59" s="237"/>
      <c r="AH59" s="237"/>
      <c r="AI59" s="237" t="s">
        <v>90</v>
      </c>
      <c r="AJ59" s="237" t="s">
        <v>175</v>
      </c>
      <c r="AK59" s="237" t="s">
        <v>94</v>
      </c>
      <c r="AL59" s="237" t="s">
        <v>203</v>
      </c>
      <c r="AM59" s="242">
        <v>4</v>
      </c>
    </row>
    <row r="60" spans="2:39">
      <c r="B60" s="228" t="s">
        <v>204</v>
      </c>
      <c r="C60" s="229" t="s">
        <v>184</v>
      </c>
      <c r="D60" s="230" t="s">
        <v>54</v>
      </c>
      <c r="E60" s="231" t="s">
        <v>38</v>
      </c>
      <c r="F60" s="231" t="s">
        <v>97</v>
      </c>
      <c r="G60" s="231" t="s">
        <v>35</v>
      </c>
      <c r="H60" s="231" t="s">
        <v>7652</v>
      </c>
      <c r="I60" s="232" t="s">
        <v>98</v>
      </c>
      <c r="J60" s="231" t="s">
        <v>44</v>
      </c>
      <c r="K60" s="230" t="s">
        <v>160</v>
      </c>
      <c r="L60" s="230" t="s">
        <v>100</v>
      </c>
      <c r="M60" s="233">
        <v>0</v>
      </c>
      <c r="N60" s="234" t="s">
        <v>7653</v>
      </c>
      <c r="O60" s="230" t="s">
        <v>101</v>
      </c>
      <c r="P60" s="230" t="s">
        <v>8294</v>
      </c>
      <c r="Q60" s="233">
        <v>61697</v>
      </c>
      <c r="R60" s="234">
        <v>1</v>
      </c>
      <c r="S60" s="235" t="s">
        <v>146</v>
      </c>
      <c r="T60" s="236"/>
      <c r="U60" s="237" t="s">
        <v>8524</v>
      </c>
      <c r="V60" s="238" t="s">
        <v>104</v>
      </c>
      <c r="W60" s="236">
        <v>0</v>
      </c>
      <c r="X60" s="237" t="s">
        <v>155</v>
      </c>
      <c r="Y60" s="239">
        <v>0</v>
      </c>
      <c r="Z60" s="237" t="s">
        <v>156</v>
      </c>
      <c r="AA60" s="239">
        <v>0</v>
      </c>
      <c r="AB60" s="240" t="s">
        <v>46</v>
      </c>
      <c r="AC60" s="241" t="s">
        <v>179</v>
      </c>
      <c r="AD60" s="241" t="s">
        <v>180</v>
      </c>
      <c r="AE60" s="237" t="s">
        <v>38</v>
      </c>
      <c r="AF60" s="237" t="s">
        <v>97</v>
      </c>
      <c r="AG60" s="237"/>
      <c r="AH60" s="237"/>
      <c r="AI60" s="237" t="s">
        <v>90</v>
      </c>
      <c r="AJ60" s="237" t="s">
        <v>175</v>
      </c>
      <c r="AK60" s="237" t="s">
        <v>94</v>
      </c>
      <c r="AL60" s="237" t="s">
        <v>205</v>
      </c>
      <c r="AM60" s="242">
        <v>4</v>
      </c>
    </row>
    <row r="61" spans="2:39">
      <c r="B61" s="228" t="s">
        <v>206</v>
      </c>
      <c r="C61" s="229" t="s">
        <v>182</v>
      </c>
      <c r="D61" s="230" t="s">
        <v>50</v>
      </c>
      <c r="E61" s="231" t="s">
        <v>38</v>
      </c>
      <c r="F61" s="231" t="s">
        <v>97</v>
      </c>
      <c r="G61" s="231" t="s">
        <v>35</v>
      </c>
      <c r="H61" s="231" t="s">
        <v>7652</v>
      </c>
      <c r="I61" s="232" t="s">
        <v>98</v>
      </c>
      <c r="J61" s="231" t="s">
        <v>44</v>
      </c>
      <c r="K61" s="230" t="s">
        <v>110</v>
      </c>
      <c r="L61" s="230" t="s">
        <v>100</v>
      </c>
      <c r="M61" s="233">
        <v>0</v>
      </c>
      <c r="N61" s="234" t="s">
        <v>7653</v>
      </c>
      <c r="O61" s="230" t="s">
        <v>101</v>
      </c>
      <c r="P61" s="230" t="s">
        <v>8294</v>
      </c>
      <c r="Q61" s="233">
        <v>172500</v>
      </c>
      <c r="R61" s="234">
        <v>1</v>
      </c>
      <c r="S61" s="235" t="s">
        <v>8293</v>
      </c>
      <c r="T61" s="236">
        <v>1.2617</v>
      </c>
      <c r="U61" s="237" t="s">
        <v>8515</v>
      </c>
      <c r="V61" s="238" t="s">
        <v>104</v>
      </c>
      <c r="W61" s="236">
        <v>0</v>
      </c>
      <c r="X61" s="237" t="s">
        <v>105</v>
      </c>
      <c r="Y61" s="239">
        <v>0</v>
      </c>
      <c r="Z61" s="237" t="s">
        <v>106</v>
      </c>
      <c r="AA61" s="239">
        <v>0</v>
      </c>
      <c r="AB61" s="240" t="s">
        <v>46</v>
      </c>
      <c r="AC61" s="241" t="s">
        <v>179</v>
      </c>
      <c r="AD61" s="241" t="s">
        <v>180</v>
      </c>
      <c r="AE61" s="237" t="s">
        <v>38</v>
      </c>
      <c r="AF61" s="237" t="s">
        <v>97</v>
      </c>
      <c r="AG61" s="237"/>
      <c r="AH61" s="237"/>
      <c r="AI61" s="237" t="s">
        <v>90</v>
      </c>
      <c r="AJ61" s="237" t="s">
        <v>175</v>
      </c>
      <c r="AK61" s="237" t="s">
        <v>94</v>
      </c>
      <c r="AL61" s="237" t="s">
        <v>207</v>
      </c>
      <c r="AM61" s="242">
        <v>4</v>
      </c>
    </row>
    <row r="62" spans="2:39">
      <c r="B62" s="228" t="s">
        <v>208</v>
      </c>
      <c r="C62" s="229" t="s">
        <v>182</v>
      </c>
      <c r="D62" s="230" t="s">
        <v>52</v>
      </c>
      <c r="E62" s="231" t="s">
        <v>38</v>
      </c>
      <c r="F62" s="231" t="s">
        <v>97</v>
      </c>
      <c r="G62" s="231" t="s">
        <v>35</v>
      </c>
      <c r="H62" s="231" t="s">
        <v>7652</v>
      </c>
      <c r="I62" s="232" t="s">
        <v>98</v>
      </c>
      <c r="J62" s="231" t="s">
        <v>44</v>
      </c>
      <c r="K62" s="230" t="s">
        <v>110</v>
      </c>
      <c r="L62" s="230" t="s">
        <v>100</v>
      </c>
      <c r="M62" s="233">
        <v>0</v>
      </c>
      <c r="N62" s="234" t="s">
        <v>7653</v>
      </c>
      <c r="O62" s="230" t="s">
        <v>101</v>
      </c>
      <c r="P62" s="230" t="s">
        <v>8294</v>
      </c>
      <c r="Q62" s="233">
        <v>172500</v>
      </c>
      <c r="R62" s="234">
        <v>1</v>
      </c>
      <c r="S62" s="235" t="s">
        <v>8293</v>
      </c>
      <c r="T62" s="236">
        <v>1.2617</v>
      </c>
      <c r="U62" s="237" t="s">
        <v>8515</v>
      </c>
      <c r="V62" s="238" t="s">
        <v>104</v>
      </c>
      <c r="W62" s="236">
        <v>0</v>
      </c>
      <c r="X62" s="237" t="s">
        <v>105</v>
      </c>
      <c r="Y62" s="239">
        <v>0</v>
      </c>
      <c r="Z62" s="237" t="s">
        <v>106</v>
      </c>
      <c r="AA62" s="239">
        <v>0</v>
      </c>
      <c r="AB62" s="240" t="s">
        <v>46</v>
      </c>
      <c r="AC62" s="241" t="s">
        <v>179</v>
      </c>
      <c r="AD62" s="241" t="s">
        <v>180</v>
      </c>
      <c r="AE62" s="237" t="s">
        <v>38</v>
      </c>
      <c r="AF62" s="237" t="s">
        <v>97</v>
      </c>
      <c r="AG62" s="237"/>
      <c r="AH62" s="237"/>
      <c r="AI62" s="237" t="s">
        <v>90</v>
      </c>
      <c r="AJ62" s="237" t="s">
        <v>175</v>
      </c>
      <c r="AK62" s="237" t="s">
        <v>94</v>
      </c>
      <c r="AL62" s="237" t="s">
        <v>209</v>
      </c>
      <c r="AM62" s="242">
        <v>4</v>
      </c>
    </row>
    <row r="63" spans="2:39">
      <c r="B63" s="180" t="s">
        <v>210</v>
      </c>
      <c r="C63" s="181" t="s">
        <v>211</v>
      </c>
      <c r="D63" s="182" t="s">
        <v>46</v>
      </c>
      <c r="E63" s="183" t="s">
        <v>46</v>
      </c>
      <c r="F63" s="183" t="s">
        <v>46</v>
      </c>
      <c r="G63" s="183" t="s">
        <v>46</v>
      </c>
      <c r="H63" s="183" t="s">
        <v>46</v>
      </c>
      <c r="I63" s="184" t="s">
        <v>46</v>
      </c>
      <c r="J63" s="183" t="s">
        <v>46</v>
      </c>
      <c r="K63" s="182" t="s">
        <v>46</v>
      </c>
      <c r="L63" s="182" t="s">
        <v>46</v>
      </c>
      <c r="M63" s="185">
        <v>0</v>
      </c>
      <c r="N63" s="186" t="s">
        <v>46</v>
      </c>
      <c r="O63" s="182" t="s">
        <v>46</v>
      </c>
      <c r="P63" s="182" t="s">
        <v>46</v>
      </c>
      <c r="Q63" s="185">
        <v>0</v>
      </c>
      <c r="R63" s="186">
        <v>0</v>
      </c>
      <c r="S63" s="187" t="s">
        <v>46</v>
      </c>
      <c r="T63" s="36"/>
      <c r="U63" s="35"/>
      <c r="V63" s="188" t="s">
        <v>46</v>
      </c>
      <c r="W63" s="36">
        <v>0</v>
      </c>
      <c r="X63" s="35" t="s">
        <v>46</v>
      </c>
      <c r="Y63" s="38">
        <v>0</v>
      </c>
      <c r="Z63" s="35" t="s">
        <v>46</v>
      </c>
      <c r="AA63" s="38">
        <v>0</v>
      </c>
      <c r="AB63" s="39" t="s">
        <v>46</v>
      </c>
      <c r="AC63" s="34" t="s">
        <v>46</v>
      </c>
      <c r="AD63" s="34" t="s">
        <v>46</v>
      </c>
      <c r="AE63" s="35"/>
      <c r="AF63" s="35"/>
      <c r="AG63" s="35"/>
      <c r="AH63" s="35"/>
      <c r="AI63" s="35" t="s">
        <v>90</v>
      </c>
      <c r="AJ63" s="35" t="s">
        <v>212</v>
      </c>
      <c r="AK63" s="35" t="s">
        <v>46</v>
      </c>
      <c r="AL63" s="35" t="s">
        <v>46</v>
      </c>
      <c r="AM63" s="40">
        <v>2</v>
      </c>
    </row>
    <row r="64" spans="2:39">
      <c r="B64" s="189" t="s">
        <v>213</v>
      </c>
      <c r="C64" s="190" t="s">
        <v>211</v>
      </c>
      <c r="D64" s="191" t="s">
        <v>46</v>
      </c>
      <c r="E64" s="192" t="s">
        <v>46</v>
      </c>
      <c r="F64" s="192" t="s">
        <v>46</v>
      </c>
      <c r="G64" s="192" t="s">
        <v>46</v>
      </c>
      <c r="H64" s="192" t="s">
        <v>46</v>
      </c>
      <c r="I64" s="193" t="s">
        <v>46</v>
      </c>
      <c r="J64" s="192" t="s">
        <v>46</v>
      </c>
      <c r="K64" s="191" t="s">
        <v>46</v>
      </c>
      <c r="L64" s="191" t="s">
        <v>46</v>
      </c>
      <c r="M64" s="194">
        <v>0</v>
      </c>
      <c r="N64" s="195" t="s">
        <v>46</v>
      </c>
      <c r="O64" s="191" t="s">
        <v>46</v>
      </c>
      <c r="P64" s="191" t="s">
        <v>46</v>
      </c>
      <c r="Q64" s="194">
        <v>0</v>
      </c>
      <c r="R64" s="195">
        <v>0</v>
      </c>
      <c r="S64" s="196" t="s">
        <v>46</v>
      </c>
      <c r="T64" s="44"/>
      <c r="U64" s="43"/>
      <c r="V64" s="197" t="s">
        <v>46</v>
      </c>
      <c r="W64" s="44">
        <v>0</v>
      </c>
      <c r="X64" s="43" t="s">
        <v>46</v>
      </c>
      <c r="Y64" s="46">
        <v>0</v>
      </c>
      <c r="Z64" s="43" t="s">
        <v>46</v>
      </c>
      <c r="AA64" s="46">
        <v>0</v>
      </c>
      <c r="AB64" s="47" t="s">
        <v>46</v>
      </c>
      <c r="AC64" s="42" t="s">
        <v>46</v>
      </c>
      <c r="AD64" s="42" t="s">
        <v>46</v>
      </c>
      <c r="AE64" s="43"/>
      <c r="AF64" s="43"/>
      <c r="AG64" s="43"/>
      <c r="AH64" s="43"/>
      <c r="AI64" s="43" t="s">
        <v>90</v>
      </c>
      <c r="AJ64" s="43" t="s">
        <v>212</v>
      </c>
      <c r="AK64" s="43" t="s">
        <v>94</v>
      </c>
      <c r="AL64" s="43" t="s">
        <v>46</v>
      </c>
      <c r="AM64" s="48">
        <v>3</v>
      </c>
    </row>
    <row r="65" spans="2:39">
      <c r="B65" s="228" t="s">
        <v>214</v>
      </c>
      <c r="C65" s="229" t="s">
        <v>215</v>
      </c>
      <c r="D65" s="230" t="s">
        <v>46</v>
      </c>
      <c r="E65" s="231" t="s">
        <v>38</v>
      </c>
      <c r="F65" s="231" t="s">
        <v>97</v>
      </c>
      <c r="G65" s="231" t="s">
        <v>35</v>
      </c>
      <c r="H65" s="231" t="s">
        <v>7652</v>
      </c>
      <c r="I65" s="232" t="s">
        <v>98</v>
      </c>
      <c r="J65" s="231" t="s">
        <v>2979</v>
      </c>
      <c r="K65" s="230" t="s">
        <v>114</v>
      </c>
      <c r="L65" s="230" t="s">
        <v>100</v>
      </c>
      <c r="M65" s="233">
        <v>0</v>
      </c>
      <c r="N65" s="234" t="s">
        <v>7653</v>
      </c>
      <c r="O65" s="230" t="s">
        <v>101</v>
      </c>
      <c r="P65" s="230" t="s">
        <v>8294</v>
      </c>
      <c r="Q65" s="233">
        <v>29105.96</v>
      </c>
      <c r="R65" s="234">
        <v>28</v>
      </c>
      <c r="S65" s="235" t="s">
        <v>146</v>
      </c>
      <c r="T65" s="236"/>
      <c r="U65" s="237" t="s">
        <v>8524</v>
      </c>
      <c r="V65" s="238" t="s">
        <v>104</v>
      </c>
      <c r="W65" s="236">
        <v>0</v>
      </c>
      <c r="X65" s="237" t="s">
        <v>155</v>
      </c>
      <c r="Y65" s="239">
        <v>0</v>
      </c>
      <c r="Z65" s="237" t="s">
        <v>46</v>
      </c>
      <c r="AA65" s="239">
        <v>0</v>
      </c>
      <c r="AB65" s="240" t="s">
        <v>46</v>
      </c>
      <c r="AC65" s="241" t="s">
        <v>46</v>
      </c>
      <c r="AD65" s="241" t="s">
        <v>46</v>
      </c>
      <c r="AE65" s="237"/>
      <c r="AF65" s="237"/>
      <c r="AG65" s="237"/>
      <c r="AH65" s="237"/>
      <c r="AI65" s="237" t="s">
        <v>90</v>
      </c>
      <c r="AJ65" s="237" t="s">
        <v>212</v>
      </c>
      <c r="AK65" s="237" t="s">
        <v>94</v>
      </c>
      <c r="AL65" s="237" t="s">
        <v>109</v>
      </c>
      <c r="AM65" s="242">
        <v>4</v>
      </c>
    </row>
    <row r="66" spans="2:39">
      <c r="B66" s="180" t="s">
        <v>216</v>
      </c>
      <c r="C66" s="181" t="s">
        <v>217</v>
      </c>
      <c r="D66" s="182" t="s">
        <v>46</v>
      </c>
      <c r="E66" s="183" t="s">
        <v>46</v>
      </c>
      <c r="F66" s="183" t="s">
        <v>46</v>
      </c>
      <c r="G66" s="183" t="s">
        <v>46</v>
      </c>
      <c r="H66" s="183" t="s">
        <v>46</v>
      </c>
      <c r="I66" s="184" t="s">
        <v>46</v>
      </c>
      <c r="J66" s="183" t="s">
        <v>46</v>
      </c>
      <c r="K66" s="182" t="s">
        <v>46</v>
      </c>
      <c r="L66" s="182" t="s">
        <v>46</v>
      </c>
      <c r="M66" s="185">
        <v>0</v>
      </c>
      <c r="N66" s="186" t="s">
        <v>46</v>
      </c>
      <c r="O66" s="182" t="s">
        <v>46</v>
      </c>
      <c r="P66" s="182" t="s">
        <v>46</v>
      </c>
      <c r="Q66" s="185">
        <v>0</v>
      </c>
      <c r="R66" s="186">
        <v>0</v>
      </c>
      <c r="S66" s="187" t="s">
        <v>46</v>
      </c>
      <c r="T66" s="36"/>
      <c r="U66" s="35"/>
      <c r="V66" s="188" t="s">
        <v>46</v>
      </c>
      <c r="W66" s="36">
        <v>0</v>
      </c>
      <c r="X66" s="35" t="s">
        <v>46</v>
      </c>
      <c r="Y66" s="38">
        <v>0</v>
      </c>
      <c r="Z66" s="35" t="s">
        <v>46</v>
      </c>
      <c r="AA66" s="38">
        <v>0</v>
      </c>
      <c r="AB66" s="39" t="s">
        <v>46</v>
      </c>
      <c r="AC66" s="34" t="s">
        <v>46</v>
      </c>
      <c r="AD66" s="34" t="s">
        <v>46</v>
      </c>
      <c r="AE66" s="35"/>
      <c r="AF66" s="35"/>
      <c r="AG66" s="35"/>
      <c r="AH66" s="35"/>
      <c r="AI66" s="35" t="s">
        <v>90</v>
      </c>
      <c r="AJ66" s="35" t="s">
        <v>125</v>
      </c>
      <c r="AK66" s="35" t="s">
        <v>46</v>
      </c>
      <c r="AL66" s="35" t="s">
        <v>46</v>
      </c>
      <c r="AM66" s="40">
        <v>2</v>
      </c>
    </row>
    <row r="67" spans="2:39">
      <c r="B67" s="189" t="s">
        <v>218</v>
      </c>
      <c r="C67" s="190" t="s">
        <v>217</v>
      </c>
      <c r="D67" s="191" t="s">
        <v>46</v>
      </c>
      <c r="E67" s="192" t="s">
        <v>46</v>
      </c>
      <c r="F67" s="192" t="s">
        <v>46</v>
      </c>
      <c r="G67" s="192" t="s">
        <v>46</v>
      </c>
      <c r="H67" s="192" t="s">
        <v>46</v>
      </c>
      <c r="I67" s="193" t="s">
        <v>46</v>
      </c>
      <c r="J67" s="192" t="s">
        <v>46</v>
      </c>
      <c r="K67" s="191" t="s">
        <v>46</v>
      </c>
      <c r="L67" s="191" t="s">
        <v>46</v>
      </c>
      <c r="M67" s="194">
        <v>0</v>
      </c>
      <c r="N67" s="195" t="s">
        <v>46</v>
      </c>
      <c r="O67" s="191" t="s">
        <v>46</v>
      </c>
      <c r="P67" s="191" t="s">
        <v>46</v>
      </c>
      <c r="Q67" s="194">
        <v>0</v>
      </c>
      <c r="R67" s="195">
        <v>0</v>
      </c>
      <c r="S67" s="196" t="s">
        <v>46</v>
      </c>
      <c r="T67" s="44"/>
      <c r="U67" s="43"/>
      <c r="V67" s="197" t="s">
        <v>46</v>
      </c>
      <c r="W67" s="44">
        <v>0</v>
      </c>
      <c r="X67" s="43" t="s">
        <v>46</v>
      </c>
      <c r="Y67" s="46">
        <v>0</v>
      </c>
      <c r="Z67" s="43" t="s">
        <v>46</v>
      </c>
      <c r="AA67" s="46">
        <v>0</v>
      </c>
      <c r="AB67" s="47" t="s">
        <v>46</v>
      </c>
      <c r="AC67" s="42" t="s">
        <v>46</v>
      </c>
      <c r="AD67" s="42" t="s">
        <v>46</v>
      </c>
      <c r="AE67" s="43"/>
      <c r="AF67" s="43"/>
      <c r="AG67" s="43"/>
      <c r="AH67" s="43"/>
      <c r="AI67" s="43" t="s">
        <v>90</v>
      </c>
      <c r="AJ67" s="43" t="s">
        <v>125</v>
      </c>
      <c r="AK67" s="43" t="s">
        <v>94</v>
      </c>
      <c r="AL67" s="43" t="s">
        <v>46</v>
      </c>
      <c r="AM67" s="48">
        <v>3</v>
      </c>
    </row>
    <row r="68" spans="2:39">
      <c r="B68" s="228" t="s">
        <v>219</v>
      </c>
      <c r="C68" s="229" t="s">
        <v>220</v>
      </c>
      <c r="D68" s="230" t="s">
        <v>46</v>
      </c>
      <c r="E68" s="231" t="s">
        <v>46</v>
      </c>
      <c r="F68" s="231" t="s">
        <v>46</v>
      </c>
      <c r="G68" s="231" t="s">
        <v>46</v>
      </c>
      <c r="H68" s="231" t="s">
        <v>46</v>
      </c>
      <c r="I68" s="232" t="s">
        <v>46</v>
      </c>
      <c r="J68" s="231" t="s">
        <v>46</v>
      </c>
      <c r="K68" s="230" t="s">
        <v>46</v>
      </c>
      <c r="L68" s="230" t="s">
        <v>46</v>
      </c>
      <c r="M68" s="233">
        <v>0</v>
      </c>
      <c r="N68" s="234" t="s">
        <v>46</v>
      </c>
      <c r="O68" s="230" t="s">
        <v>46</v>
      </c>
      <c r="P68" s="230" t="s">
        <v>46</v>
      </c>
      <c r="Q68" s="233">
        <v>0</v>
      </c>
      <c r="R68" s="234">
        <v>0</v>
      </c>
      <c r="S68" s="235" t="s">
        <v>46</v>
      </c>
      <c r="T68" s="236"/>
      <c r="U68" s="237"/>
      <c r="V68" s="238" t="s">
        <v>46</v>
      </c>
      <c r="W68" s="236">
        <v>0</v>
      </c>
      <c r="X68" s="237" t="s">
        <v>46</v>
      </c>
      <c r="Y68" s="239">
        <v>0</v>
      </c>
      <c r="Z68" s="237" t="s">
        <v>46</v>
      </c>
      <c r="AA68" s="239">
        <v>0</v>
      </c>
      <c r="AB68" s="240" t="s">
        <v>46</v>
      </c>
      <c r="AC68" s="241" t="s">
        <v>46</v>
      </c>
      <c r="AD68" s="241" t="s">
        <v>46</v>
      </c>
      <c r="AE68" s="237"/>
      <c r="AF68" s="237"/>
      <c r="AG68" s="237"/>
      <c r="AH68" s="237"/>
      <c r="AI68" s="237" t="s">
        <v>90</v>
      </c>
      <c r="AJ68" s="237" t="s">
        <v>125</v>
      </c>
      <c r="AK68" s="237" t="s">
        <v>94</v>
      </c>
      <c r="AL68" s="237" t="s">
        <v>109</v>
      </c>
      <c r="AM68" s="242">
        <v>4</v>
      </c>
    </row>
    <row r="69" spans="2:39">
      <c r="B69" s="180" t="s">
        <v>221</v>
      </c>
      <c r="C69" s="181" t="s">
        <v>222</v>
      </c>
      <c r="D69" s="182" t="s">
        <v>46</v>
      </c>
      <c r="E69" s="183" t="s">
        <v>46</v>
      </c>
      <c r="F69" s="183" t="s">
        <v>46</v>
      </c>
      <c r="G69" s="183" t="s">
        <v>46</v>
      </c>
      <c r="H69" s="183" t="s">
        <v>46</v>
      </c>
      <c r="I69" s="184" t="s">
        <v>46</v>
      </c>
      <c r="J69" s="183" t="s">
        <v>46</v>
      </c>
      <c r="K69" s="182" t="s">
        <v>46</v>
      </c>
      <c r="L69" s="182" t="s">
        <v>46</v>
      </c>
      <c r="M69" s="185">
        <v>0</v>
      </c>
      <c r="N69" s="186" t="s">
        <v>46</v>
      </c>
      <c r="O69" s="182" t="s">
        <v>46</v>
      </c>
      <c r="P69" s="182" t="s">
        <v>46</v>
      </c>
      <c r="Q69" s="185">
        <v>0</v>
      </c>
      <c r="R69" s="186">
        <v>0</v>
      </c>
      <c r="S69" s="187" t="s">
        <v>46</v>
      </c>
      <c r="T69" s="36"/>
      <c r="U69" s="35"/>
      <c r="V69" s="188" t="s">
        <v>46</v>
      </c>
      <c r="W69" s="36">
        <v>0</v>
      </c>
      <c r="X69" s="35" t="s">
        <v>46</v>
      </c>
      <c r="Y69" s="38">
        <v>0</v>
      </c>
      <c r="Z69" s="35" t="s">
        <v>46</v>
      </c>
      <c r="AA69" s="38">
        <v>0</v>
      </c>
      <c r="AB69" s="39" t="s">
        <v>46</v>
      </c>
      <c r="AC69" s="34" t="s">
        <v>46</v>
      </c>
      <c r="AD69" s="34" t="s">
        <v>46</v>
      </c>
      <c r="AE69" s="35"/>
      <c r="AF69" s="35"/>
      <c r="AG69" s="35"/>
      <c r="AH69" s="35"/>
      <c r="AI69" s="35" t="s">
        <v>90</v>
      </c>
      <c r="AJ69" s="35" t="s">
        <v>140</v>
      </c>
      <c r="AK69" s="35" t="s">
        <v>46</v>
      </c>
      <c r="AL69" s="35" t="s">
        <v>46</v>
      </c>
      <c r="AM69" s="40">
        <v>2</v>
      </c>
    </row>
    <row r="70" spans="2:39">
      <c r="B70" s="189" t="s">
        <v>223</v>
      </c>
      <c r="C70" s="190" t="s">
        <v>222</v>
      </c>
      <c r="D70" s="191" t="s">
        <v>46</v>
      </c>
      <c r="E70" s="192" t="s">
        <v>46</v>
      </c>
      <c r="F70" s="192" t="s">
        <v>46</v>
      </c>
      <c r="G70" s="192" t="s">
        <v>46</v>
      </c>
      <c r="H70" s="192" t="s">
        <v>46</v>
      </c>
      <c r="I70" s="193" t="s">
        <v>46</v>
      </c>
      <c r="J70" s="192" t="s">
        <v>46</v>
      </c>
      <c r="K70" s="191" t="s">
        <v>46</v>
      </c>
      <c r="L70" s="191" t="s">
        <v>46</v>
      </c>
      <c r="M70" s="194">
        <v>0</v>
      </c>
      <c r="N70" s="195" t="s">
        <v>46</v>
      </c>
      <c r="O70" s="191" t="s">
        <v>46</v>
      </c>
      <c r="P70" s="191" t="s">
        <v>46</v>
      </c>
      <c r="Q70" s="194">
        <v>0</v>
      </c>
      <c r="R70" s="195">
        <v>0</v>
      </c>
      <c r="S70" s="196" t="s">
        <v>46</v>
      </c>
      <c r="T70" s="44"/>
      <c r="U70" s="43"/>
      <c r="V70" s="197" t="s">
        <v>46</v>
      </c>
      <c r="W70" s="44">
        <v>0</v>
      </c>
      <c r="X70" s="43" t="s">
        <v>46</v>
      </c>
      <c r="Y70" s="46">
        <v>0</v>
      </c>
      <c r="Z70" s="43" t="s">
        <v>46</v>
      </c>
      <c r="AA70" s="46">
        <v>0</v>
      </c>
      <c r="AB70" s="47" t="s">
        <v>46</v>
      </c>
      <c r="AC70" s="42" t="s">
        <v>46</v>
      </c>
      <c r="AD70" s="42" t="s">
        <v>46</v>
      </c>
      <c r="AE70" s="43"/>
      <c r="AF70" s="43"/>
      <c r="AG70" s="43"/>
      <c r="AH70" s="43"/>
      <c r="AI70" s="43" t="s">
        <v>90</v>
      </c>
      <c r="AJ70" s="43" t="s">
        <v>140</v>
      </c>
      <c r="AK70" s="43" t="s">
        <v>94</v>
      </c>
      <c r="AL70" s="43" t="s">
        <v>46</v>
      </c>
      <c r="AM70" s="48">
        <v>3</v>
      </c>
    </row>
    <row r="71" spans="2:39">
      <c r="B71" s="228" t="s">
        <v>224</v>
      </c>
      <c r="C71" s="229" t="s">
        <v>225</v>
      </c>
      <c r="D71" s="230" t="s">
        <v>46</v>
      </c>
      <c r="E71" s="231" t="s">
        <v>46</v>
      </c>
      <c r="F71" s="231" t="s">
        <v>46</v>
      </c>
      <c r="G71" s="231" t="s">
        <v>46</v>
      </c>
      <c r="H71" s="231" t="s">
        <v>46</v>
      </c>
      <c r="I71" s="232" t="s">
        <v>46</v>
      </c>
      <c r="J71" s="231" t="s">
        <v>46</v>
      </c>
      <c r="K71" s="230" t="s">
        <v>46</v>
      </c>
      <c r="L71" s="230" t="s">
        <v>46</v>
      </c>
      <c r="M71" s="233">
        <v>0</v>
      </c>
      <c r="N71" s="234" t="s">
        <v>46</v>
      </c>
      <c r="O71" s="230" t="s">
        <v>46</v>
      </c>
      <c r="P71" s="230" t="s">
        <v>46</v>
      </c>
      <c r="Q71" s="233">
        <v>0</v>
      </c>
      <c r="R71" s="234">
        <v>0</v>
      </c>
      <c r="S71" s="235" t="s">
        <v>46</v>
      </c>
      <c r="T71" s="236"/>
      <c r="U71" s="237"/>
      <c r="V71" s="238" t="s">
        <v>46</v>
      </c>
      <c r="W71" s="236">
        <v>0</v>
      </c>
      <c r="X71" s="237" t="s">
        <v>46</v>
      </c>
      <c r="Y71" s="239">
        <v>0</v>
      </c>
      <c r="Z71" s="237" t="s">
        <v>46</v>
      </c>
      <c r="AA71" s="239">
        <v>0</v>
      </c>
      <c r="AB71" s="240" t="s">
        <v>46</v>
      </c>
      <c r="AC71" s="241" t="s">
        <v>46</v>
      </c>
      <c r="AD71" s="241" t="s">
        <v>46</v>
      </c>
      <c r="AE71" s="237"/>
      <c r="AF71" s="237"/>
      <c r="AG71" s="237"/>
      <c r="AH71" s="237"/>
      <c r="AI71" s="237" t="s">
        <v>90</v>
      </c>
      <c r="AJ71" s="237" t="s">
        <v>140</v>
      </c>
      <c r="AK71" s="237" t="s">
        <v>94</v>
      </c>
      <c r="AL71" s="237" t="s">
        <v>109</v>
      </c>
      <c r="AM71" s="242">
        <v>4</v>
      </c>
    </row>
    <row r="72" spans="2:39">
      <c r="B72" s="180" t="s">
        <v>226</v>
      </c>
      <c r="C72" s="181" t="s">
        <v>227</v>
      </c>
      <c r="D72" s="182" t="s">
        <v>46</v>
      </c>
      <c r="E72" s="183" t="s">
        <v>46</v>
      </c>
      <c r="F72" s="183" t="s">
        <v>46</v>
      </c>
      <c r="G72" s="183" t="s">
        <v>46</v>
      </c>
      <c r="H72" s="183" t="s">
        <v>46</v>
      </c>
      <c r="I72" s="184" t="s">
        <v>46</v>
      </c>
      <c r="J72" s="183" t="s">
        <v>46</v>
      </c>
      <c r="K72" s="182" t="s">
        <v>46</v>
      </c>
      <c r="L72" s="182" t="s">
        <v>46</v>
      </c>
      <c r="M72" s="185">
        <v>0</v>
      </c>
      <c r="N72" s="186" t="s">
        <v>46</v>
      </c>
      <c r="O72" s="182" t="s">
        <v>46</v>
      </c>
      <c r="P72" s="182" t="s">
        <v>46</v>
      </c>
      <c r="Q72" s="185">
        <v>0</v>
      </c>
      <c r="R72" s="186">
        <v>0</v>
      </c>
      <c r="S72" s="187" t="s">
        <v>46</v>
      </c>
      <c r="T72" s="36"/>
      <c r="U72" s="35"/>
      <c r="V72" s="188" t="s">
        <v>46</v>
      </c>
      <c r="W72" s="36">
        <v>0</v>
      </c>
      <c r="X72" s="35" t="s">
        <v>46</v>
      </c>
      <c r="Y72" s="38">
        <v>0</v>
      </c>
      <c r="Z72" s="35" t="s">
        <v>46</v>
      </c>
      <c r="AA72" s="38">
        <v>0</v>
      </c>
      <c r="AB72" s="39" t="s">
        <v>46</v>
      </c>
      <c r="AC72" s="34" t="s">
        <v>46</v>
      </c>
      <c r="AD72" s="34" t="s">
        <v>46</v>
      </c>
      <c r="AE72" s="35"/>
      <c r="AF72" s="35"/>
      <c r="AG72" s="35"/>
      <c r="AH72" s="35"/>
      <c r="AI72" s="35" t="s">
        <v>90</v>
      </c>
      <c r="AJ72" s="35" t="s">
        <v>228</v>
      </c>
      <c r="AK72" s="35" t="s">
        <v>46</v>
      </c>
      <c r="AL72" s="35" t="s">
        <v>46</v>
      </c>
      <c r="AM72" s="40">
        <v>2</v>
      </c>
    </row>
    <row r="73" spans="2:39">
      <c r="B73" s="189" t="s">
        <v>229</v>
      </c>
      <c r="C73" s="190" t="s">
        <v>227</v>
      </c>
      <c r="D73" s="191" t="s">
        <v>46</v>
      </c>
      <c r="E73" s="192" t="s">
        <v>46</v>
      </c>
      <c r="F73" s="192" t="s">
        <v>46</v>
      </c>
      <c r="G73" s="192" t="s">
        <v>46</v>
      </c>
      <c r="H73" s="192" t="s">
        <v>46</v>
      </c>
      <c r="I73" s="193" t="s">
        <v>46</v>
      </c>
      <c r="J73" s="192" t="s">
        <v>46</v>
      </c>
      <c r="K73" s="191" t="s">
        <v>46</v>
      </c>
      <c r="L73" s="191" t="s">
        <v>46</v>
      </c>
      <c r="M73" s="194">
        <v>0</v>
      </c>
      <c r="N73" s="195" t="s">
        <v>46</v>
      </c>
      <c r="O73" s="191" t="s">
        <v>46</v>
      </c>
      <c r="P73" s="191" t="s">
        <v>46</v>
      </c>
      <c r="Q73" s="194">
        <v>0</v>
      </c>
      <c r="R73" s="195">
        <v>0</v>
      </c>
      <c r="S73" s="196" t="s">
        <v>46</v>
      </c>
      <c r="T73" s="44"/>
      <c r="U73" s="43"/>
      <c r="V73" s="197" t="s">
        <v>46</v>
      </c>
      <c r="W73" s="44">
        <v>0</v>
      </c>
      <c r="X73" s="43" t="s">
        <v>46</v>
      </c>
      <c r="Y73" s="46">
        <v>0</v>
      </c>
      <c r="Z73" s="43" t="s">
        <v>46</v>
      </c>
      <c r="AA73" s="46">
        <v>0</v>
      </c>
      <c r="AB73" s="47" t="s">
        <v>46</v>
      </c>
      <c r="AC73" s="42" t="s">
        <v>46</v>
      </c>
      <c r="AD73" s="42" t="s">
        <v>46</v>
      </c>
      <c r="AE73" s="43"/>
      <c r="AF73" s="43"/>
      <c r="AG73" s="43"/>
      <c r="AH73" s="43"/>
      <c r="AI73" s="43" t="s">
        <v>90</v>
      </c>
      <c r="AJ73" s="43" t="s">
        <v>228</v>
      </c>
      <c r="AK73" s="43" t="s">
        <v>94</v>
      </c>
      <c r="AL73" s="43" t="s">
        <v>46</v>
      </c>
      <c r="AM73" s="48">
        <v>3</v>
      </c>
    </row>
    <row r="74" spans="2:39">
      <c r="B74" s="228" t="s">
        <v>230</v>
      </c>
      <c r="C74" s="229" t="s">
        <v>231</v>
      </c>
      <c r="D74" s="230" t="s">
        <v>48</v>
      </c>
      <c r="E74" s="231" t="s">
        <v>38</v>
      </c>
      <c r="F74" s="231" t="s">
        <v>97</v>
      </c>
      <c r="G74" s="231" t="s">
        <v>35</v>
      </c>
      <c r="H74" s="231" t="s">
        <v>7652</v>
      </c>
      <c r="I74" s="232" t="s">
        <v>143</v>
      </c>
      <c r="J74" s="231" t="s">
        <v>44</v>
      </c>
      <c r="K74" s="230" t="s">
        <v>154</v>
      </c>
      <c r="L74" s="230" t="s">
        <v>100</v>
      </c>
      <c r="M74" s="233">
        <v>0</v>
      </c>
      <c r="N74" s="234" t="s">
        <v>7653</v>
      </c>
      <c r="O74" s="230" t="s">
        <v>101</v>
      </c>
      <c r="P74" s="230" t="s">
        <v>8371</v>
      </c>
      <c r="Q74" s="233">
        <v>1546538</v>
      </c>
      <c r="R74" s="234">
        <v>1</v>
      </c>
      <c r="S74" s="235" t="s">
        <v>103</v>
      </c>
      <c r="T74" s="236">
        <v>1.2617</v>
      </c>
      <c r="U74" s="237" t="s">
        <v>8619</v>
      </c>
      <c r="V74" s="238" t="s">
        <v>104</v>
      </c>
      <c r="W74" s="236">
        <v>0</v>
      </c>
      <c r="X74" s="237" t="s">
        <v>155</v>
      </c>
      <c r="Y74" s="239">
        <v>0</v>
      </c>
      <c r="Z74" s="237" t="s">
        <v>156</v>
      </c>
      <c r="AA74" s="239">
        <v>0</v>
      </c>
      <c r="AB74" s="240" t="s">
        <v>46</v>
      </c>
      <c r="AC74" s="241" t="s">
        <v>232</v>
      </c>
      <c r="AD74" s="241" t="s">
        <v>233</v>
      </c>
      <c r="AE74" s="237" t="s">
        <v>38</v>
      </c>
      <c r="AF74" s="237" t="s">
        <v>97</v>
      </c>
      <c r="AG74" s="237"/>
      <c r="AH74" s="237"/>
      <c r="AI74" s="237" t="s">
        <v>90</v>
      </c>
      <c r="AJ74" s="237" t="s">
        <v>228</v>
      </c>
      <c r="AK74" s="237" t="s">
        <v>94</v>
      </c>
      <c r="AL74" s="237" t="s">
        <v>109</v>
      </c>
      <c r="AM74" s="242">
        <v>4</v>
      </c>
    </row>
    <row r="75" spans="2:39">
      <c r="B75" s="228" t="s">
        <v>234</v>
      </c>
      <c r="C75" s="229" t="s">
        <v>235</v>
      </c>
      <c r="D75" s="230" t="s">
        <v>46</v>
      </c>
      <c r="E75" s="231" t="s">
        <v>38</v>
      </c>
      <c r="F75" s="231" t="s">
        <v>97</v>
      </c>
      <c r="G75" s="231" t="s">
        <v>35</v>
      </c>
      <c r="H75" s="231" t="s">
        <v>7652</v>
      </c>
      <c r="I75" s="232" t="s">
        <v>143</v>
      </c>
      <c r="J75" s="231" t="s">
        <v>44</v>
      </c>
      <c r="K75" s="230" t="s">
        <v>154</v>
      </c>
      <c r="L75" s="230" t="s">
        <v>100</v>
      </c>
      <c r="M75" s="233">
        <v>0</v>
      </c>
      <c r="N75" s="234" t="s">
        <v>7653</v>
      </c>
      <c r="O75" s="230" t="s">
        <v>101</v>
      </c>
      <c r="P75" s="230" t="s">
        <v>8371</v>
      </c>
      <c r="Q75" s="233">
        <v>2001650</v>
      </c>
      <c r="R75" s="234">
        <v>1</v>
      </c>
      <c r="S75" s="235" t="s">
        <v>103</v>
      </c>
      <c r="T75" s="236">
        <v>1.2617</v>
      </c>
      <c r="U75" s="237" t="s">
        <v>8619</v>
      </c>
      <c r="V75" s="238" t="s">
        <v>104</v>
      </c>
      <c r="W75" s="236">
        <v>0</v>
      </c>
      <c r="X75" s="237" t="s">
        <v>155</v>
      </c>
      <c r="Y75" s="239">
        <v>0</v>
      </c>
      <c r="Z75" s="237" t="s">
        <v>156</v>
      </c>
      <c r="AA75" s="239">
        <v>0</v>
      </c>
      <c r="AB75" s="240" t="s">
        <v>46</v>
      </c>
      <c r="AC75" s="241" t="s">
        <v>232</v>
      </c>
      <c r="AD75" s="241" t="s">
        <v>233</v>
      </c>
      <c r="AE75" s="237" t="s">
        <v>38</v>
      </c>
      <c r="AF75" s="237" t="s">
        <v>97</v>
      </c>
      <c r="AG75" s="237"/>
      <c r="AH75" s="237"/>
      <c r="AI75" s="237" t="s">
        <v>90</v>
      </c>
      <c r="AJ75" s="237" t="s">
        <v>228</v>
      </c>
      <c r="AK75" s="237" t="s">
        <v>94</v>
      </c>
      <c r="AL75" s="237" t="s">
        <v>111</v>
      </c>
      <c r="AM75" s="242">
        <v>4</v>
      </c>
    </row>
    <row r="76" spans="2:39">
      <c r="B76" s="228" t="s">
        <v>236</v>
      </c>
      <c r="C76" s="229" t="s">
        <v>237</v>
      </c>
      <c r="D76" s="230" t="s">
        <v>46</v>
      </c>
      <c r="E76" s="231" t="s">
        <v>46</v>
      </c>
      <c r="F76" s="231" t="s">
        <v>46</v>
      </c>
      <c r="G76" s="231" t="s">
        <v>46</v>
      </c>
      <c r="H76" s="231" t="s">
        <v>46</v>
      </c>
      <c r="I76" s="232" t="s">
        <v>46</v>
      </c>
      <c r="J76" s="231" t="s">
        <v>46</v>
      </c>
      <c r="K76" s="230" t="s">
        <v>46</v>
      </c>
      <c r="L76" s="230" t="s">
        <v>46</v>
      </c>
      <c r="M76" s="233">
        <v>0</v>
      </c>
      <c r="N76" s="234" t="s">
        <v>46</v>
      </c>
      <c r="O76" s="230" t="s">
        <v>46</v>
      </c>
      <c r="P76" s="230" t="s">
        <v>46</v>
      </c>
      <c r="Q76" s="233">
        <v>0</v>
      </c>
      <c r="R76" s="234">
        <v>0</v>
      </c>
      <c r="S76" s="235" t="s">
        <v>46</v>
      </c>
      <c r="T76" s="236"/>
      <c r="U76" s="237"/>
      <c r="V76" s="238" t="s">
        <v>46</v>
      </c>
      <c r="W76" s="236">
        <v>0</v>
      </c>
      <c r="X76" s="237" t="s">
        <v>46</v>
      </c>
      <c r="Y76" s="239">
        <v>0</v>
      </c>
      <c r="Z76" s="237" t="s">
        <v>46</v>
      </c>
      <c r="AA76" s="239">
        <v>0</v>
      </c>
      <c r="AB76" s="240" t="s">
        <v>46</v>
      </c>
      <c r="AC76" s="241" t="s">
        <v>46</v>
      </c>
      <c r="AD76" s="241" t="s">
        <v>46</v>
      </c>
      <c r="AE76" s="237"/>
      <c r="AF76" s="237"/>
      <c r="AG76" s="237"/>
      <c r="AH76" s="237"/>
      <c r="AI76" s="237" t="s">
        <v>90</v>
      </c>
      <c r="AJ76" s="237" t="s">
        <v>228</v>
      </c>
      <c r="AK76" s="237" t="s">
        <v>94</v>
      </c>
      <c r="AL76" s="237" t="s">
        <v>112</v>
      </c>
      <c r="AM76" s="242">
        <v>4</v>
      </c>
    </row>
    <row r="77" spans="2:39">
      <c r="B77" s="228" t="s">
        <v>238</v>
      </c>
      <c r="C77" s="229" t="s">
        <v>239</v>
      </c>
      <c r="D77" s="230" t="s">
        <v>46</v>
      </c>
      <c r="E77" s="231" t="s">
        <v>38</v>
      </c>
      <c r="F77" s="231" t="s">
        <v>97</v>
      </c>
      <c r="G77" s="231" t="s">
        <v>35</v>
      </c>
      <c r="H77" s="231" t="s">
        <v>7652</v>
      </c>
      <c r="I77" s="232" t="s">
        <v>143</v>
      </c>
      <c r="J77" s="231" t="s">
        <v>44</v>
      </c>
      <c r="K77" s="230" t="s">
        <v>154</v>
      </c>
      <c r="L77" s="230" t="s">
        <v>100</v>
      </c>
      <c r="M77" s="233">
        <v>0</v>
      </c>
      <c r="N77" s="234" t="s">
        <v>7653</v>
      </c>
      <c r="O77" s="230" t="s">
        <v>101</v>
      </c>
      <c r="P77" s="230" t="s">
        <v>8371</v>
      </c>
      <c r="Q77" s="233">
        <v>1738275</v>
      </c>
      <c r="R77" s="234">
        <v>1</v>
      </c>
      <c r="S77" s="235" t="s">
        <v>103</v>
      </c>
      <c r="T77" s="236">
        <v>1.2617</v>
      </c>
      <c r="U77" s="237" t="s">
        <v>8619</v>
      </c>
      <c r="V77" s="238" t="s">
        <v>104</v>
      </c>
      <c r="W77" s="236">
        <v>0</v>
      </c>
      <c r="X77" s="237" t="s">
        <v>155</v>
      </c>
      <c r="Y77" s="239">
        <v>0</v>
      </c>
      <c r="Z77" s="237" t="s">
        <v>156</v>
      </c>
      <c r="AA77" s="239">
        <v>0</v>
      </c>
      <c r="AB77" s="240" t="s">
        <v>46</v>
      </c>
      <c r="AC77" s="241" t="s">
        <v>232</v>
      </c>
      <c r="AD77" s="241" t="s">
        <v>233</v>
      </c>
      <c r="AE77" s="237" t="s">
        <v>38</v>
      </c>
      <c r="AF77" s="237" t="s">
        <v>97</v>
      </c>
      <c r="AG77" s="237"/>
      <c r="AH77" s="237"/>
      <c r="AI77" s="237" t="s">
        <v>90</v>
      </c>
      <c r="AJ77" s="237" t="s">
        <v>228</v>
      </c>
      <c r="AK77" s="237" t="s">
        <v>94</v>
      </c>
      <c r="AL77" s="237" t="s">
        <v>113</v>
      </c>
      <c r="AM77" s="242">
        <v>4</v>
      </c>
    </row>
    <row r="78" spans="2:39">
      <c r="B78" s="228" t="s">
        <v>240</v>
      </c>
      <c r="C78" s="229" t="s">
        <v>241</v>
      </c>
      <c r="D78" s="230" t="s">
        <v>48</v>
      </c>
      <c r="E78" s="231" t="s">
        <v>38</v>
      </c>
      <c r="F78" s="231" t="s">
        <v>97</v>
      </c>
      <c r="G78" s="231" t="s">
        <v>35</v>
      </c>
      <c r="H78" s="231" t="s">
        <v>7652</v>
      </c>
      <c r="I78" s="232" t="s">
        <v>143</v>
      </c>
      <c r="J78" s="231" t="s">
        <v>44</v>
      </c>
      <c r="K78" s="230" t="s">
        <v>160</v>
      </c>
      <c r="L78" s="230" t="s">
        <v>100</v>
      </c>
      <c r="M78" s="233">
        <v>0</v>
      </c>
      <c r="N78" s="234" t="s">
        <v>7653</v>
      </c>
      <c r="O78" s="230" t="s">
        <v>101</v>
      </c>
      <c r="P78" s="230" t="s">
        <v>8371</v>
      </c>
      <c r="Q78" s="233">
        <v>1875230</v>
      </c>
      <c r="R78" s="234">
        <v>1</v>
      </c>
      <c r="S78" s="235" t="s">
        <v>103</v>
      </c>
      <c r="T78" s="236">
        <v>1.2617</v>
      </c>
      <c r="U78" s="237" t="s">
        <v>8619</v>
      </c>
      <c r="V78" s="238" t="s">
        <v>104</v>
      </c>
      <c r="W78" s="236">
        <v>0</v>
      </c>
      <c r="X78" s="237" t="s">
        <v>155</v>
      </c>
      <c r="Y78" s="239">
        <v>0</v>
      </c>
      <c r="Z78" s="237" t="s">
        <v>156</v>
      </c>
      <c r="AA78" s="239">
        <v>0</v>
      </c>
      <c r="AB78" s="240" t="s">
        <v>46</v>
      </c>
      <c r="AC78" s="241" t="s">
        <v>232</v>
      </c>
      <c r="AD78" s="241" t="s">
        <v>233</v>
      </c>
      <c r="AE78" s="237" t="s">
        <v>38</v>
      </c>
      <c r="AF78" s="237" t="s">
        <v>97</v>
      </c>
      <c r="AG78" s="237"/>
      <c r="AH78" s="237"/>
      <c r="AI78" s="237" t="s">
        <v>90</v>
      </c>
      <c r="AJ78" s="237" t="s">
        <v>228</v>
      </c>
      <c r="AK78" s="237" t="s">
        <v>94</v>
      </c>
      <c r="AL78" s="237" t="s">
        <v>115</v>
      </c>
      <c r="AM78" s="242">
        <v>4</v>
      </c>
    </row>
    <row r="79" spans="2:39">
      <c r="B79" s="228" t="s">
        <v>244</v>
      </c>
      <c r="C79" s="229" t="s">
        <v>231</v>
      </c>
      <c r="D79" s="230" t="s">
        <v>50</v>
      </c>
      <c r="E79" s="231" t="s">
        <v>38</v>
      </c>
      <c r="F79" s="231" t="s">
        <v>97</v>
      </c>
      <c r="G79" s="231" t="s">
        <v>35</v>
      </c>
      <c r="H79" s="231" t="s">
        <v>7652</v>
      </c>
      <c r="I79" s="232" t="s">
        <v>143</v>
      </c>
      <c r="J79" s="231" t="s">
        <v>44</v>
      </c>
      <c r="K79" s="230" t="s">
        <v>133</v>
      </c>
      <c r="L79" s="230" t="s">
        <v>100</v>
      </c>
      <c r="M79" s="233">
        <v>0</v>
      </c>
      <c r="N79" s="234" t="s">
        <v>7653</v>
      </c>
      <c r="O79" s="230" t="s">
        <v>101</v>
      </c>
      <c r="P79" s="230" t="s">
        <v>8371</v>
      </c>
      <c r="Q79" s="233">
        <v>1546538</v>
      </c>
      <c r="R79" s="234">
        <v>1</v>
      </c>
      <c r="S79" s="235" t="s">
        <v>103</v>
      </c>
      <c r="T79" s="236">
        <v>1.2617</v>
      </c>
      <c r="U79" s="237" t="s">
        <v>8619</v>
      </c>
      <c r="V79" s="238" t="s">
        <v>104</v>
      </c>
      <c r="W79" s="236">
        <v>0</v>
      </c>
      <c r="X79" s="237" t="s">
        <v>155</v>
      </c>
      <c r="Y79" s="239">
        <v>0</v>
      </c>
      <c r="Z79" s="237" t="s">
        <v>156</v>
      </c>
      <c r="AA79" s="239">
        <v>0</v>
      </c>
      <c r="AB79" s="240" t="s">
        <v>46</v>
      </c>
      <c r="AC79" s="241" t="s">
        <v>232</v>
      </c>
      <c r="AD79" s="241" t="s">
        <v>233</v>
      </c>
      <c r="AE79" s="237" t="s">
        <v>38</v>
      </c>
      <c r="AF79" s="237" t="s">
        <v>97</v>
      </c>
      <c r="AG79" s="237"/>
      <c r="AH79" s="237"/>
      <c r="AI79" s="237" t="s">
        <v>90</v>
      </c>
      <c r="AJ79" s="237" t="s">
        <v>228</v>
      </c>
      <c r="AK79" s="237" t="s">
        <v>94</v>
      </c>
      <c r="AL79" s="237" t="s">
        <v>191</v>
      </c>
      <c r="AM79" s="242">
        <v>4</v>
      </c>
    </row>
    <row r="80" spans="2:39">
      <c r="B80" s="228" t="s">
        <v>245</v>
      </c>
      <c r="C80" s="229" t="s">
        <v>231</v>
      </c>
      <c r="D80" s="230" t="s">
        <v>52</v>
      </c>
      <c r="E80" s="231" t="s">
        <v>38</v>
      </c>
      <c r="F80" s="231" t="s">
        <v>97</v>
      </c>
      <c r="G80" s="231" t="s">
        <v>35</v>
      </c>
      <c r="H80" s="231" t="s">
        <v>7652</v>
      </c>
      <c r="I80" s="232" t="s">
        <v>143</v>
      </c>
      <c r="J80" s="231" t="s">
        <v>44</v>
      </c>
      <c r="K80" s="230" t="s">
        <v>160</v>
      </c>
      <c r="L80" s="230" t="s">
        <v>100</v>
      </c>
      <c r="M80" s="233">
        <v>0</v>
      </c>
      <c r="N80" s="234" t="s">
        <v>7653</v>
      </c>
      <c r="O80" s="230" t="s">
        <v>101</v>
      </c>
      <c r="P80" s="230" t="s">
        <v>8371</v>
      </c>
      <c r="Q80" s="233">
        <v>1546538</v>
      </c>
      <c r="R80" s="234">
        <v>1</v>
      </c>
      <c r="S80" s="235" t="s">
        <v>103</v>
      </c>
      <c r="T80" s="236">
        <v>1.2617</v>
      </c>
      <c r="U80" s="237" t="s">
        <v>8619</v>
      </c>
      <c r="V80" s="238" t="s">
        <v>104</v>
      </c>
      <c r="W80" s="236">
        <v>0</v>
      </c>
      <c r="X80" s="237" t="s">
        <v>155</v>
      </c>
      <c r="Y80" s="239">
        <v>0</v>
      </c>
      <c r="Z80" s="237" t="s">
        <v>156</v>
      </c>
      <c r="AA80" s="239">
        <v>0</v>
      </c>
      <c r="AB80" s="240" t="s">
        <v>46</v>
      </c>
      <c r="AC80" s="241" t="s">
        <v>232</v>
      </c>
      <c r="AD80" s="241" t="s">
        <v>233</v>
      </c>
      <c r="AE80" s="237" t="s">
        <v>38</v>
      </c>
      <c r="AF80" s="237" t="s">
        <v>97</v>
      </c>
      <c r="AG80" s="237"/>
      <c r="AH80" s="237"/>
      <c r="AI80" s="237" t="s">
        <v>90</v>
      </c>
      <c r="AJ80" s="237" t="s">
        <v>228</v>
      </c>
      <c r="AK80" s="237" t="s">
        <v>94</v>
      </c>
      <c r="AL80" s="237" t="s">
        <v>193</v>
      </c>
      <c r="AM80" s="242">
        <v>4</v>
      </c>
    </row>
    <row r="81" spans="2:39">
      <c r="B81" s="228" t="s">
        <v>246</v>
      </c>
      <c r="C81" s="229" t="s">
        <v>231</v>
      </c>
      <c r="D81" s="230" t="s">
        <v>54</v>
      </c>
      <c r="E81" s="231" t="s">
        <v>38</v>
      </c>
      <c r="F81" s="231" t="s">
        <v>97</v>
      </c>
      <c r="G81" s="231" t="s">
        <v>35</v>
      </c>
      <c r="H81" s="231" t="s">
        <v>7652</v>
      </c>
      <c r="I81" s="232" t="s">
        <v>143</v>
      </c>
      <c r="J81" s="231" t="s">
        <v>44</v>
      </c>
      <c r="K81" s="230" t="s">
        <v>247</v>
      </c>
      <c r="L81" s="230" t="s">
        <v>100</v>
      </c>
      <c r="M81" s="233">
        <v>0</v>
      </c>
      <c r="N81" s="234" t="s">
        <v>7653</v>
      </c>
      <c r="O81" s="230" t="s">
        <v>101</v>
      </c>
      <c r="P81" s="230" t="s">
        <v>8371</v>
      </c>
      <c r="Q81" s="233">
        <v>1546538</v>
      </c>
      <c r="R81" s="234">
        <v>1</v>
      </c>
      <c r="S81" s="235" t="s">
        <v>103</v>
      </c>
      <c r="T81" s="236">
        <v>1.2617</v>
      </c>
      <c r="U81" s="237" t="s">
        <v>8619</v>
      </c>
      <c r="V81" s="238" t="s">
        <v>104</v>
      </c>
      <c r="W81" s="236">
        <v>0</v>
      </c>
      <c r="X81" s="237" t="s">
        <v>155</v>
      </c>
      <c r="Y81" s="239">
        <v>0</v>
      </c>
      <c r="Z81" s="237" t="s">
        <v>156</v>
      </c>
      <c r="AA81" s="239">
        <v>0</v>
      </c>
      <c r="AB81" s="240" t="s">
        <v>46</v>
      </c>
      <c r="AC81" s="241" t="s">
        <v>232</v>
      </c>
      <c r="AD81" s="241" t="s">
        <v>233</v>
      </c>
      <c r="AE81" s="237" t="s">
        <v>38</v>
      </c>
      <c r="AF81" s="237" t="s">
        <v>97</v>
      </c>
      <c r="AG81" s="237"/>
      <c r="AH81" s="237"/>
      <c r="AI81" s="237" t="s">
        <v>90</v>
      </c>
      <c r="AJ81" s="237" t="s">
        <v>228</v>
      </c>
      <c r="AK81" s="237" t="s">
        <v>94</v>
      </c>
      <c r="AL81" s="237" t="s">
        <v>195</v>
      </c>
      <c r="AM81" s="242">
        <v>4</v>
      </c>
    </row>
    <row r="82" spans="2:39">
      <c r="B82" s="228" t="s">
        <v>248</v>
      </c>
      <c r="C82" s="229" t="s">
        <v>231</v>
      </c>
      <c r="D82" s="230" t="s">
        <v>164</v>
      </c>
      <c r="E82" s="231" t="s">
        <v>38</v>
      </c>
      <c r="F82" s="231" t="s">
        <v>97</v>
      </c>
      <c r="G82" s="231" t="s">
        <v>35</v>
      </c>
      <c r="H82" s="231" t="s">
        <v>7652</v>
      </c>
      <c r="I82" s="232" t="s">
        <v>143</v>
      </c>
      <c r="J82" s="231" t="s">
        <v>44</v>
      </c>
      <c r="K82" s="230" t="s">
        <v>135</v>
      </c>
      <c r="L82" s="230" t="s">
        <v>100</v>
      </c>
      <c r="M82" s="233">
        <v>0</v>
      </c>
      <c r="N82" s="234" t="s">
        <v>7653</v>
      </c>
      <c r="O82" s="230" t="s">
        <v>101</v>
      </c>
      <c r="P82" s="230" t="s">
        <v>8371</v>
      </c>
      <c r="Q82" s="233">
        <v>1546538</v>
      </c>
      <c r="R82" s="234">
        <v>1</v>
      </c>
      <c r="S82" s="235" t="s">
        <v>103</v>
      </c>
      <c r="T82" s="236">
        <v>1.2617</v>
      </c>
      <c r="U82" s="237" t="s">
        <v>8619</v>
      </c>
      <c r="V82" s="238" t="s">
        <v>104</v>
      </c>
      <c r="W82" s="236">
        <v>0</v>
      </c>
      <c r="X82" s="237" t="s">
        <v>155</v>
      </c>
      <c r="Y82" s="239">
        <v>0</v>
      </c>
      <c r="Z82" s="237" t="s">
        <v>156</v>
      </c>
      <c r="AA82" s="239">
        <v>0</v>
      </c>
      <c r="AB82" s="240" t="s">
        <v>46</v>
      </c>
      <c r="AC82" s="241" t="s">
        <v>232</v>
      </c>
      <c r="AD82" s="241" t="s">
        <v>233</v>
      </c>
      <c r="AE82" s="237" t="s">
        <v>38</v>
      </c>
      <c r="AF82" s="237" t="s">
        <v>97</v>
      </c>
      <c r="AG82" s="237"/>
      <c r="AH82" s="237"/>
      <c r="AI82" s="237" t="s">
        <v>90</v>
      </c>
      <c r="AJ82" s="237" t="s">
        <v>228</v>
      </c>
      <c r="AK82" s="237" t="s">
        <v>94</v>
      </c>
      <c r="AL82" s="237" t="s">
        <v>198</v>
      </c>
      <c r="AM82" s="242">
        <v>4</v>
      </c>
    </row>
    <row r="83" spans="2:39">
      <c r="B83" s="228" t="s">
        <v>249</v>
      </c>
      <c r="C83" s="229" t="s">
        <v>241</v>
      </c>
      <c r="D83" s="230" t="s">
        <v>50</v>
      </c>
      <c r="E83" s="231" t="s">
        <v>38</v>
      </c>
      <c r="F83" s="231" t="s">
        <v>97</v>
      </c>
      <c r="G83" s="231" t="s">
        <v>35</v>
      </c>
      <c r="H83" s="231" t="s">
        <v>7652</v>
      </c>
      <c r="I83" s="232" t="s">
        <v>143</v>
      </c>
      <c r="J83" s="231" t="s">
        <v>44</v>
      </c>
      <c r="K83" s="230" t="s">
        <v>247</v>
      </c>
      <c r="L83" s="230" t="s">
        <v>100</v>
      </c>
      <c r="M83" s="233">
        <v>0</v>
      </c>
      <c r="N83" s="234" t="s">
        <v>7653</v>
      </c>
      <c r="O83" s="230" t="s">
        <v>101</v>
      </c>
      <c r="P83" s="230" t="s">
        <v>8371</v>
      </c>
      <c r="Q83" s="233">
        <v>1875230</v>
      </c>
      <c r="R83" s="234">
        <v>1</v>
      </c>
      <c r="S83" s="235" t="s">
        <v>103</v>
      </c>
      <c r="T83" s="236">
        <v>1.2617</v>
      </c>
      <c r="U83" s="237" t="s">
        <v>8619</v>
      </c>
      <c r="V83" s="238" t="s">
        <v>104</v>
      </c>
      <c r="W83" s="236">
        <v>0</v>
      </c>
      <c r="X83" s="237" t="s">
        <v>155</v>
      </c>
      <c r="Y83" s="239">
        <v>0</v>
      </c>
      <c r="Z83" s="237" t="s">
        <v>156</v>
      </c>
      <c r="AA83" s="239">
        <v>0</v>
      </c>
      <c r="AB83" s="240" t="s">
        <v>46</v>
      </c>
      <c r="AC83" s="241" t="s">
        <v>232</v>
      </c>
      <c r="AD83" s="241" t="s">
        <v>233</v>
      </c>
      <c r="AE83" s="237" t="s">
        <v>38</v>
      </c>
      <c r="AF83" s="237" t="s">
        <v>97</v>
      </c>
      <c r="AG83" s="237"/>
      <c r="AH83" s="237"/>
      <c r="AI83" s="237" t="s">
        <v>90</v>
      </c>
      <c r="AJ83" s="237" t="s">
        <v>228</v>
      </c>
      <c r="AK83" s="237" t="s">
        <v>94</v>
      </c>
      <c r="AL83" s="237" t="s">
        <v>200</v>
      </c>
      <c r="AM83" s="242">
        <v>4</v>
      </c>
    </row>
    <row r="84" spans="2:39">
      <c r="B84" s="228" t="s">
        <v>250</v>
      </c>
      <c r="C84" s="229" t="s">
        <v>241</v>
      </c>
      <c r="D84" s="230" t="s">
        <v>52</v>
      </c>
      <c r="E84" s="231" t="s">
        <v>38</v>
      </c>
      <c r="F84" s="231" t="s">
        <v>97</v>
      </c>
      <c r="G84" s="231" t="s">
        <v>35</v>
      </c>
      <c r="H84" s="231" t="s">
        <v>7652</v>
      </c>
      <c r="I84" s="232" t="s">
        <v>143</v>
      </c>
      <c r="J84" s="231" t="s">
        <v>44</v>
      </c>
      <c r="K84" s="230" t="s">
        <v>135</v>
      </c>
      <c r="L84" s="230" t="s">
        <v>100</v>
      </c>
      <c r="M84" s="233">
        <v>0</v>
      </c>
      <c r="N84" s="234" t="s">
        <v>7653</v>
      </c>
      <c r="O84" s="230" t="s">
        <v>101</v>
      </c>
      <c r="P84" s="230" t="s">
        <v>8371</v>
      </c>
      <c r="Q84" s="233">
        <v>1875230</v>
      </c>
      <c r="R84" s="234">
        <v>1</v>
      </c>
      <c r="S84" s="235" t="s">
        <v>103</v>
      </c>
      <c r="T84" s="236">
        <v>1.2617</v>
      </c>
      <c r="U84" s="237" t="s">
        <v>8619</v>
      </c>
      <c r="V84" s="238" t="s">
        <v>104</v>
      </c>
      <c r="W84" s="236">
        <v>0</v>
      </c>
      <c r="X84" s="237" t="s">
        <v>155</v>
      </c>
      <c r="Y84" s="239">
        <v>0</v>
      </c>
      <c r="Z84" s="237" t="s">
        <v>156</v>
      </c>
      <c r="AA84" s="239">
        <v>0</v>
      </c>
      <c r="AB84" s="240" t="s">
        <v>46</v>
      </c>
      <c r="AC84" s="241" t="s">
        <v>232</v>
      </c>
      <c r="AD84" s="241" t="s">
        <v>233</v>
      </c>
      <c r="AE84" s="237" t="s">
        <v>38</v>
      </c>
      <c r="AF84" s="237" t="s">
        <v>97</v>
      </c>
      <c r="AG84" s="237"/>
      <c r="AH84" s="237"/>
      <c r="AI84" s="237" t="s">
        <v>90</v>
      </c>
      <c r="AJ84" s="237" t="s">
        <v>228</v>
      </c>
      <c r="AK84" s="237" t="s">
        <v>94</v>
      </c>
      <c r="AL84" s="237" t="s">
        <v>203</v>
      </c>
      <c r="AM84" s="242">
        <v>4</v>
      </c>
    </row>
    <row r="85" spans="2:39">
      <c r="B85" s="228" t="s">
        <v>251</v>
      </c>
      <c r="C85" s="229" t="s">
        <v>7654</v>
      </c>
      <c r="D85" s="230" t="s">
        <v>46</v>
      </c>
      <c r="E85" s="231" t="s">
        <v>38</v>
      </c>
      <c r="F85" s="231" t="s">
        <v>97</v>
      </c>
      <c r="G85" s="231" t="s">
        <v>35</v>
      </c>
      <c r="H85" s="231" t="s">
        <v>7652</v>
      </c>
      <c r="I85" s="232" t="s">
        <v>143</v>
      </c>
      <c r="J85" s="231" t="s">
        <v>44</v>
      </c>
      <c r="K85" s="230" t="s">
        <v>114</v>
      </c>
      <c r="L85" s="230" t="s">
        <v>100</v>
      </c>
      <c r="M85" s="233">
        <v>0</v>
      </c>
      <c r="N85" s="234" t="s">
        <v>7653</v>
      </c>
      <c r="O85" s="230" t="s">
        <v>101</v>
      </c>
      <c r="P85" s="230" t="s">
        <v>8371</v>
      </c>
      <c r="Q85" s="233">
        <v>1875230</v>
      </c>
      <c r="R85" s="234">
        <v>1</v>
      </c>
      <c r="S85" s="235" t="s">
        <v>146</v>
      </c>
      <c r="T85" s="236"/>
      <c r="U85" s="237" t="s">
        <v>8524</v>
      </c>
      <c r="V85" s="238" t="s">
        <v>104</v>
      </c>
      <c r="W85" s="236">
        <v>0</v>
      </c>
      <c r="X85" s="237" t="s">
        <v>155</v>
      </c>
      <c r="Y85" s="239">
        <v>0</v>
      </c>
      <c r="Z85" s="237" t="s">
        <v>156</v>
      </c>
      <c r="AA85" s="239">
        <v>0</v>
      </c>
      <c r="AB85" s="240" t="s">
        <v>46</v>
      </c>
      <c r="AC85" s="241" t="s">
        <v>232</v>
      </c>
      <c r="AD85" s="241" t="s">
        <v>233</v>
      </c>
      <c r="AE85" s="237" t="s">
        <v>38</v>
      </c>
      <c r="AF85" s="237" t="s">
        <v>97</v>
      </c>
      <c r="AG85" s="237"/>
      <c r="AH85" s="237"/>
      <c r="AI85" s="237" t="s">
        <v>90</v>
      </c>
      <c r="AJ85" s="237" t="s">
        <v>228</v>
      </c>
      <c r="AK85" s="237" t="s">
        <v>94</v>
      </c>
      <c r="AL85" s="237" t="s">
        <v>205</v>
      </c>
      <c r="AM85" s="242">
        <v>4</v>
      </c>
    </row>
    <row r="86" spans="2:39">
      <c r="B86" s="228" t="s">
        <v>258</v>
      </c>
      <c r="C86" s="229" t="s">
        <v>7654</v>
      </c>
      <c r="D86" s="230" t="s">
        <v>46</v>
      </c>
      <c r="E86" s="231" t="s">
        <v>38</v>
      </c>
      <c r="F86" s="231" t="s">
        <v>97</v>
      </c>
      <c r="G86" s="231" t="s">
        <v>35</v>
      </c>
      <c r="H86" s="231" t="s">
        <v>7652</v>
      </c>
      <c r="I86" s="232" t="s">
        <v>143</v>
      </c>
      <c r="J86" s="231" t="s">
        <v>44</v>
      </c>
      <c r="K86" s="230" t="s">
        <v>114</v>
      </c>
      <c r="L86" s="230" t="s">
        <v>100</v>
      </c>
      <c r="M86" s="233">
        <v>0</v>
      </c>
      <c r="N86" s="234" t="s">
        <v>7653</v>
      </c>
      <c r="O86" s="230" t="s">
        <v>101</v>
      </c>
      <c r="P86" s="230" t="s">
        <v>8371</v>
      </c>
      <c r="Q86" s="233">
        <v>1875230</v>
      </c>
      <c r="R86" s="234">
        <v>1</v>
      </c>
      <c r="S86" s="235" t="s">
        <v>146</v>
      </c>
      <c r="T86" s="236"/>
      <c r="U86" s="237" t="s">
        <v>8524</v>
      </c>
      <c r="V86" s="238" t="s">
        <v>104</v>
      </c>
      <c r="W86" s="236">
        <v>0</v>
      </c>
      <c r="X86" s="237" t="s">
        <v>155</v>
      </c>
      <c r="Y86" s="239">
        <v>0</v>
      </c>
      <c r="Z86" s="237" t="s">
        <v>156</v>
      </c>
      <c r="AA86" s="239">
        <v>0</v>
      </c>
      <c r="AB86" s="240" t="s">
        <v>46</v>
      </c>
      <c r="AC86" s="241" t="s">
        <v>232</v>
      </c>
      <c r="AD86" s="241" t="s">
        <v>233</v>
      </c>
      <c r="AE86" s="237" t="s">
        <v>38</v>
      </c>
      <c r="AF86" s="237" t="s">
        <v>97</v>
      </c>
      <c r="AG86" s="237"/>
      <c r="AH86" s="237"/>
      <c r="AI86" s="237" t="s">
        <v>90</v>
      </c>
      <c r="AJ86" s="237" t="s">
        <v>228</v>
      </c>
      <c r="AK86" s="237" t="s">
        <v>94</v>
      </c>
      <c r="AL86" s="237" t="s">
        <v>259</v>
      </c>
      <c r="AM86" s="242">
        <v>4</v>
      </c>
    </row>
    <row r="87" spans="2:39">
      <c r="B87" s="189" t="s">
        <v>8295</v>
      </c>
      <c r="C87" s="190" t="s">
        <v>8296</v>
      </c>
      <c r="D87" s="191" t="s">
        <v>46</v>
      </c>
      <c r="E87" s="192" t="s">
        <v>46</v>
      </c>
      <c r="F87" s="192" t="s">
        <v>46</v>
      </c>
      <c r="G87" s="192" t="s">
        <v>46</v>
      </c>
      <c r="H87" s="192" t="s">
        <v>46</v>
      </c>
      <c r="I87" s="193" t="s">
        <v>46</v>
      </c>
      <c r="J87" s="192" t="s">
        <v>46</v>
      </c>
      <c r="K87" s="191" t="s">
        <v>46</v>
      </c>
      <c r="L87" s="191" t="s">
        <v>46</v>
      </c>
      <c r="M87" s="194">
        <v>0</v>
      </c>
      <c r="N87" s="195" t="s">
        <v>46</v>
      </c>
      <c r="O87" s="191" t="s">
        <v>46</v>
      </c>
      <c r="P87" s="191" t="s">
        <v>46</v>
      </c>
      <c r="Q87" s="194">
        <v>0</v>
      </c>
      <c r="R87" s="195">
        <v>0</v>
      </c>
      <c r="S87" s="196" t="s">
        <v>46</v>
      </c>
      <c r="T87" s="44"/>
      <c r="U87" s="43"/>
      <c r="V87" s="197" t="s">
        <v>46</v>
      </c>
      <c r="W87" s="44">
        <v>0</v>
      </c>
      <c r="X87" s="43" t="s">
        <v>46</v>
      </c>
      <c r="Y87" s="46">
        <v>0</v>
      </c>
      <c r="Z87" s="43" t="s">
        <v>46</v>
      </c>
      <c r="AA87" s="46">
        <v>0</v>
      </c>
      <c r="AB87" s="47" t="s">
        <v>46</v>
      </c>
      <c r="AC87" s="42" t="s">
        <v>46</v>
      </c>
      <c r="AD87" s="42" t="s">
        <v>46</v>
      </c>
      <c r="AE87" s="43"/>
      <c r="AF87" s="43"/>
      <c r="AG87" s="43"/>
      <c r="AH87" s="43"/>
      <c r="AI87" s="43" t="s">
        <v>90</v>
      </c>
      <c r="AJ87" s="43" t="s">
        <v>228</v>
      </c>
      <c r="AK87" s="43" t="s">
        <v>96</v>
      </c>
      <c r="AL87" s="43" t="s">
        <v>46</v>
      </c>
      <c r="AM87" s="48">
        <v>3</v>
      </c>
    </row>
    <row r="88" spans="2:39">
      <c r="B88" s="228" t="s">
        <v>8247</v>
      </c>
      <c r="C88" s="229" t="s">
        <v>243</v>
      </c>
      <c r="D88" s="230" t="s">
        <v>48</v>
      </c>
      <c r="E88" s="231" t="s">
        <v>38</v>
      </c>
      <c r="F88" s="231" t="s">
        <v>97</v>
      </c>
      <c r="G88" s="231" t="s">
        <v>35</v>
      </c>
      <c r="H88" s="231" t="s">
        <v>7652</v>
      </c>
      <c r="I88" s="232" t="s">
        <v>143</v>
      </c>
      <c r="J88" s="231" t="s">
        <v>44</v>
      </c>
      <c r="K88" s="230" t="s">
        <v>114</v>
      </c>
      <c r="L88" s="230" t="s">
        <v>100</v>
      </c>
      <c r="M88" s="233">
        <v>0</v>
      </c>
      <c r="N88" s="234" t="s">
        <v>7653</v>
      </c>
      <c r="O88" s="230" t="s">
        <v>101</v>
      </c>
      <c r="P88" s="230" t="s">
        <v>8371</v>
      </c>
      <c r="Q88" s="233">
        <v>266250</v>
      </c>
      <c r="R88" s="234">
        <v>1</v>
      </c>
      <c r="S88" s="235" t="s">
        <v>103</v>
      </c>
      <c r="T88" s="236">
        <v>1.2617</v>
      </c>
      <c r="U88" s="237" t="s">
        <v>8619</v>
      </c>
      <c r="V88" s="238" t="s">
        <v>104</v>
      </c>
      <c r="W88" s="236">
        <v>0</v>
      </c>
      <c r="X88" s="237" t="s">
        <v>155</v>
      </c>
      <c r="Y88" s="239">
        <v>0</v>
      </c>
      <c r="Z88" s="237" t="s">
        <v>156</v>
      </c>
      <c r="AA88" s="239">
        <v>0</v>
      </c>
      <c r="AB88" s="240" t="s">
        <v>46</v>
      </c>
      <c r="AC88" s="241" t="s">
        <v>46</v>
      </c>
      <c r="AD88" s="241" t="s">
        <v>46</v>
      </c>
      <c r="AE88" s="237" t="s">
        <v>38</v>
      </c>
      <c r="AF88" s="237" t="s">
        <v>97</v>
      </c>
      <c r="AG88" s="237"/>
      <c r="AH88" s="237"/>
      <c r="AI88" s="237" t="s">
        <v>90</v>
      </c>
      <c r="AJ88" s="237" t="s">
        <v>228</v>
      </c>
      <c r="AK88" s="237" t="s">
        <v>96</v>
      </c>
      <c r="AL88" s="237" t="s">
        <v>167</v>
      </c>
      <c r="AM88" s="242">
        <v>4</v>
      </c>
    </row>
    <row r="89" spans="2:39">
      <c r="B89" s="228" t="s">
        <v>8297</v>
      </c>
      <c r="C89" s="229" t="s">
        <v>8298</v>
      </c>
      <c r="D89" s="230" t="s">
        <v>46</v>
      </c>
      <c r="E89" s="231" t="s">
        <v>46</v>
      </c>
      <c r="F89" s="231" t="s">
        <v>46</v>
      </c>
      <c r="G89" s="231" t="s">
        <v>46</v>
      </c>
      <c r="H89" s="231" t="s">
        <v>46</v>
      </c>
      <c r="I89" s="232" t="s">
        <v>46</v>
      </c>
      <c r="J89" s="231" t="s">
        <v>46</v>
      </c>
      <c r="K89" s="230" t="s">
        <v>46</v>
      </c>
      <c r="L89" s="230" t="s">
        <v>46</v>
      </c>
      <c r="M89" s="233">
        <v>0</v>
      </c>
      <c r="N89" s="234" t="s">
        <v>46</v>
      </c>
      <c r="O89" s="230" t="s">
        <v>46</v>
      </c>
      <c r="P89" s="230" t="s">
        <v>46</v>
      </c>
      <c r="Q89" s="233">
        <v>0</v>
      </c>
      <c r="R89" s="234">
        <v>0</v>
      </c>
      <c r="S89" s="235" t="s">
        <v>46</v>
      </c>
      <c r="T89" s="236"/>
      <c r="U89" s="237"/>
      <c r="V89" s="238" t="s">
        <v>46</v>
      </c>
      <c r="W89" s="236">
        <v>0</v>
      </c>
      <c r="X89" s="237" t="s">
        <v>46</v>
      </c>
      <c r="Y89" s="239">
        <v>0</v>
      </c>
      <c r="Z89" s="237" t="s">
        <v>46</v>
      </c>
      <c r="AA89" s="239">
        <v>0</v>
      </c>
      <c r="AB89" s="240" t="s">
        <v>46</v>
      </c>
      <c r="AC89" s="241" t="s">
        <v>46</v>
      </c>
      <c r="AD89" s="241" t="s">
        <v>46</v>
      </c>
      <c r="AE89" s="237"/>
      <c r="AF89" s="237"/>
      <c r="AG89" s="237"/>
      <c r="AH89" s="237"/>
      <c r="AI89" s="237" t="s">
        <v>90</v>
      </c>
      <c r="AJ89" s="237" t="s">
        <v>228</v>
      </c>
      <c r="AK89" s="237" t="s">
        <v>96</v>
      </c>
      <c r="AL89" s="237" t="s">
        <v>189</v>
      </c>
      <c r="AM89" s="242">
        <v>4</v>
      </c>
    </row>
    <row r="90" spans="2:39">
      <c r="B90" s="228" t="s">
        <v>8248</v>
      </c>
      <c r="C90" s="229" t="s">
        <v>243</v>
      </c>
      <c r="D90" s="230" t="s">
        <v>50</v>
      </c>
      <c r="E90" s="231" t="s">
        <v>38</v>
      </c>
      <c r="F90" s="231" t="s">
        <v>97</v>
      </c>
      <c r="G90" s="231" t="s">
        <v>35</v>
      </c>
      <c r="H90" s="231" t="s">
        <v>7652</v>
      </c>
      <c r="I90" s="232" t="s">
        <v>143</v>
      </c>
      <c r="J90" s="231" t="s">
        <v>44</v>
      </c>
      <c r="K90" s="230" t="s">
        <v>128</v>
      </c>
      <c r="L90" s="230" t="s">
        <v>100</v>
      </c>
      <c r="M90" s="233">
        <v>0</v>
      </c>
      <c r="N90" s="234" t="s">
        <v>7653</v>
      </c>
      <c r="O90" s="230" t="s">
        <v>101</v>
      </c>
      <c r="P90" s="230" t="s">
        <v>8371</v>
      </c>
      <c r="Q90" s="233">
        <v>266250</v>
      </c>
      <c r="R90" s="234">
        <v>1</v>
      </c>
      <c r="S90" s="235" t="s">
        <v>103</v>
      </c>
      <c r="T90" s="236">
        <v>1.2617</v>
      </c>
      <c r="U90" s="237" t="s">
        <v>8619</v>
      </c>
      <c r="V90" s="238" t="s">
        <v>104</v>
      </c>
      <c r="W90" s="236">
        <v>0</v>
      </c>
      <c r="X90" s="237" t="s">
        <v>155</v>
      </c>
      <c r="Y90" s="239">
        <v>0</v>
      </c>
      <c r="Z90" s="237" t="s">
        <v>156</v>
      </c>
      <c r="AA90" s="239">
        <v>0</v>
      </c>
      <c r="AB90" s="240" t="s">
        <v>46</v>
      </c>
      <c r="AC90" s="241" t="s">
        <v>46</v>
      </c>
      <c r="AD90" s="241" t="s">
        <v>46</v>
      </c>
      <c r="AE90" s="237" t="s">
        <v>38</v>
      </c>
      <c r="AF90" s="237" t="s">
        <v>97</v>
      </c>
      <c r="AG90" s="237"/>
      <c r="AH90" s="237"/>
      <c r="AI90" s="237" t="s">
        <v>90</v>
      </c>
      <c r="AJ90" s="237" t="s">
        <v>228</v>
      </c>
      <c r="AK90" s="237" t="s">
        <v>96</v>
      </c>
      <c r="AL90" s="237" t="s">
        <v>207</v>
      </c>
      <c r="AM90" s="242">
        <v>4</v>
      </c>
    </row>
    <row r="91" spans="2:39">
      <c r="B91" s="228" t="s">
        <v>8249</v>
      </c>
      <c r="C91" s="229" t="s">
        <v>243</v>
      </c>
      <c r="D91" s="230" t="s">
        <v>52</v>
      </c>
      <c r="E91" s="231" t="s">
        <v>38</v>
      </c>
      <c r="F91" s="231" t="s">
        <v>97</v>
      </c>
      <c r="G91" s="231" t="s">
        <v>35</v>
      </c>
      <c r="H91" s="231" t="s">
        <v>7652</v>
      </c>
      <c r="I91" s="232" t="s">
        <v>143</v>
      </c>
      <c r="J91" s="231" t="s">
        <v>44</v>
      </c>
      <c r="K91" s="230" t="s">
        <v>160</v>
      </c>
      <c r="L91" s="230" t="s">
        <v>100</v>
      </c>
      <c r="M91" s="233">
        <v>0</v>
      </c>
      <c r="N91" s="234" t="s">
        <v>7653</v>
      </c>
      <c r="O91" s="230" t="s">
        <v>101</v>
      </c>
      <c r="P91" s="230" t="s">
        <v>8371</v>
      </c>
      <c r="Q91" s="233">
        <v>266250</v>
      </c>
      <c r="R91" s="234">
        <v>1</v>
      </c>
      <c r="S91" s="235" t="s">
        <v>103</v>
      </c>
      <c r="T91" s="236">
        <v>1.2617</v>
      </c>
      <c r="U91" s="237" t="s">
        <v>8619</v>
      </c>
      <c r="V91" s="238" t="s">
        <v>104</v>
      </c>
      <c r="W91" s="236">
        <v>0</v>
      </c>
      <c r="X91" s="237" t="s">
        <v>155</v>
      </c>
      <c r="Y91" s="239">
        <v>0</v>
      </c>
      <c r="Z91" s="237" t="s">
        <v>156</v>
      </c>
      <c r="AA91" s="239">
        <v>0</v>
      </c>
      <c r="AB91" s="240" t="s">
        <v>46</v>
      </c>
      <c r="AC91" s="241" t="s">
        <v>46</v>
      </c>
      <c r="AD91" s="241" t="s">
        <v>46</v>
      </c>
      <c r="AE91" s="237" t="s">
        <v>38</v>
      </c>
      <c r="AF91" s="237" t="s">
        <v>97</v>
      </c>
      <c r="AG91" s="237"/>
      <c r="AH91" s="237"/>
      <c r="AI91" s="237" t="s">
        <v>90</v>
      </c>
      <c r="AJ91" s="237" t="s">
        <v>228</v>
      </c>
      <c r="AK91" s="237" t="s">
        <v>96</v>
      </c>
      <c r="AL91" s="237" t="s">
        <v>209</v>
      </c>
      <c r="AM91" s="242">
        <v>4</v>
      </c>
    </row>
    <row r="92" spans="2:39">
      <c r="B92" s="228" t="s">
        <v>8250</v>
      </c>
      <c r="C92" s="229" t="s">
        <v>243</v>
      </c>
      <c r="D92" s="230" t="s">
        <v>54</v>
      </c>
      <c r="E92" s="231" t="s">
        <v>38</v>
      </c>
      <c r="F92" s="231" t="s">
        <v>97</v>
      </c>
      <c r="G92" s="231" t="s">
        <v>35</v>
      </c>
      <c r="H92" s="231" t="s">
        <v>7652</v>
      </c>
      <c r="I92" s="232" t="s">
        <v>143</v>
      </c>
      <c r="J92" s="231" t="s">
        <v>44</v>
      </c>
      <c r="K92" s="230" t="s">
        <v>247</v>
      </c>
      <c r="L92" s="230" t="s">
        <v>100</v>
      </c>
      <c r="M92" s="233">
        <v>0</v>
      </c>
      <c r="N92" s="234" t="s">
        <v>7653</v>
      </c>
      <c r="O92" s="230" t="s">
        <v>101</v>
      </c>
      <c r="P92" s="230" t="s">
        <v>8371</v>
      </c>
      <c r="Q92" s="233">
        <v>266250</v>
      </c>
      <c r="R92" s="234">
        <v>1</v>
      </c>
      <c r="S92" s="235" t="s">
        <v>103</v>
      </c>
      <c r="T92" s="236">
        <v>1.2617</v>
      </c>
      <c r="U92" s="237" t="s">
        <v>8619</v>
      </c>
      <c r="V92" s="238" t="s">
        <v>104</v>
      </c>
      <c r="W92" s="236">
        <v>0</v>
      </c>
      <c r="X92" s="237" t="s">
        <v>155</v>
      </c>
      <c r="Y92" s="239">
        <v>0</v>
      </c>
      <c r="Z92" s="237" t="s">
        <v>156</v>
      </c>
      <c r="AA92" s="239">
        <v>0</v>
      </c>
      <c r="AB92" s="240" t="s">
        <v>46</v>
      </c>
      <c r="AC92" s="241" t="s">
        <v>46</v>
      </c>
      <c r="AD92" s="241" t="s">
        <v>46</v>
      </c>
      <c r="AE92" s="237" t="s">
        <v>38</v>
      </c>
      <c r="AF92" s="237" t="s">
        <v>97</v>
      </c>
      <c r="AG92" s="237"/>
      <c r="AH92" s="237"/>
      <c r="AI92" s="237" t="s">
        <v>90</v>
      </c>
      <c r="AJ92" s="237" t="s">
        <v>228</v>
      </c>
      <c r="AK92" s="237" t="s">
        <v>96</v>
      </c>
      <c r="AL92" s="237" t="s">
        <v>255</v>
      </c>
      <c r="AM92" s="242">
        <v>4</v>
      </c>
    </row>
    <row r="93" spans="2:39">
      <c r="B93" s="228" t="s">
        <v>8251</v>
      </c>
      <c r="C93" s="229" t="s">
        <v>243</v>
      </c>
      <c r="D93" s="230" t="s">
        <v>164</v>
      </c>
      <c r="E93" s="231" t="s">
        <v>38</v>
      </c>
      <c r="F93" s="231" t="s">
        <v>97</v>
      </c>
      <c r="G93" s="231" t="s">
        <v>35</v>
      </c>
      <c r="H93" s="231" t="s">
        <v>7652</v>
      </c>
      <c r="I93" s="232" t="s">
        <v>143</v>
      </c>
      <c r="J93" s="231" t="s">
        <v>44</v>
      </c>
      <c r="K93" s="230" t="s">
        <v>135</v>
      </c>
      <c r="L93" s="230" t="s">
        <v>100</v>
      </c>
      <c r="M93" s="233">
        <v>0</v>
      </c>
      <c r="N93" s="234" t="s">
        <v>7653</v>
      </c>
      <c r="O93" s="230" t="s">
        <v>101</v>
      </c>
      <c r="P93" s="230" t="s">
        <v>8371</v>
      </c>
      <c r="Q93" s="233">
        <v>266250</v>
      </c>
      <c r="R93" s="234">
        <v>1</v>
      </c>
      <c r="S93" s="235" t="s">
        <v>103</v>
      </c>
      <c r="T93" s="236">
        <v>1.2617</v>
      </c>
      <c r="U93" s="237" t="s">
        <v>8619</v>
      </c>
      <c r="V93" s="238" t="s">
        <v>104</v>
      </c>
      <c r="W93" s="236">
        <v>0</v>
      </c>
      <c r="X93" s="237" t="s">
        <v>155</v>
      </c>
      <c r="Y93" s="239">
        <v>0</v>
      </c>
      <c r="Z93" s="237" t="s">
        <v>156</v>
      </c>
      <c r="AA93" s="239">
        <v>0</v>
      </c>
      <c r="AB93" s="240" t="s">
        <v>46</v>
      </c>
      <c r="AC93" s="241" t="s">
        <v>46</v>
      </c>
      <c r="AD93" s="241" t="s">
        <v>46</v>
      </c>
      <c r="AE93" s="237" t="s">
        <v>38</v>
      </c>
      <c r="AF93" s="237" t="s">
        <v>97</v>
      </c>
      <c r="AG93" s="237"/>
      <c r="AH93" s="237"/>
      <c r="AI93" s="237" t="s">
        <v>90</v>
      </c>
      <c r="AJ93" s="237" t="s">
        <v>228</v>
      </c>
      <c r="AK93" s="237" t="s">
        <v>96</v>
      </c>
      <c r="AL93" s="237" t="s">
        <v>257</v>
      </c>
      <c r="AM93" s="242">
        <v>4</v>
      </c>
    </row>
    <row r="94" spans="2:39">
      <c r="B94" s="228" t="s">
        <v>8252</v>
      </c>
      <c r="C94" s="229" t="s">
        <v>243</v>
      </c>
      <c r="D94" s="230" t="s">
        <v>166</v>
      </c>
      <c r="E94" s="231" t="s">
        <v>38</v>
      </c>
      <c r="F94" s="231" t="s">
        <v>97</v>
      </c>
      <c r="G94" s="231" t="s">
        <v>35</v>
      </c>
      <c r="H94" s="231" t="s">
        <v>7652</v>
      </c>
      <c r="I94" s="232" t="s">
        <v>143</v>
      </c>
      <c r="J94" s="231" t="s">
        <v>44</v>
      </c>
      <c r="K94" s="230" t="s">
        <v>114</v>
      </c>
      <c r="L94" s="230" t="s">
        <v>100</v>
      </c>
      <c r="M94" s="233">
        <v>0</v>
      </c>
      <c r="N94" s="234" t="s">
        <v>7653</v>
      </c>
      <c r="O94" s="230" t="s">
        <v>101</v>
      </c>
      <c r="P94" s="230" t="s">
        <v>8371</v>
      </c>
      <c r="Q94" s="233">
        <v>266250</v>
      </c>
      <c r="R94" s="234">
        <v>1</v>
      </c>
      <c r="S94" s="235" t="s">
        <v>103</v>
      </c>
      <c r="T94" s="236">
        <v>1.2617</v>
      </c>
      <c r="U94" s="237" t="s">
        <v>8619</v>
      </c>
      <c r="V94" s="238" t="s">
        <v>104</v>
      </c>
      <c r="W94" s="236">
        <v>0</v>
      </c>
      <c r="X94" s="237" t="s">
        <v>155</v>
      </c>
      <c r="Y94" s="239">
        <v>0</v>
      </c>
      <c r="Z94" s="237" t="s">
        <v>156</v>
      </c>
      <c r="AA94" s="239">
        <v>0</v>
      </c>
      <c r="AB94" s="240" t="s">
        <v>46</v>
      </c>
      <c r="AC94" s="241" t="s">
        <v>46</v>
      </c>
      <c r="AD94" s="241" t="s">
        <v>46</v>
      </c>
      <c r="AE94" s="237" t="s">
        <v>38</v>
      </c>
      <c r="AF94" s="237" t="s">
        <v>97</v>
      </c>
      <c r="AG94" s="237"/>
      <c r="AH94" s="237"/>
      <c r="AI94" s="237" t="s">
        <v>90</v>
      </c>
      <c r="AJ94" s="237" t="s">
        <v>228</v>
      </c>
      <c r="AK94" s="237" t="s">
        <v>96</v>
      </c>
      <c r="AL94" s="237" t="s">
        <v>261</v>
      </c>
      <c r="AM94" s="242">
        <v>4</v>
      </c>
    </row>
    <row r="95" spans="2:39">
      <c r="B95" s="228" t="s">
        <v>8253</v>
      </c>
      <c r="C95" s="229" t="s">
        <v>243</v>
      </c>
      <c r="D95" s="230" t="s">
        <v>263</v>
      </c>
      <c r="E95" s="231" t="s">
        <v>38</v>
      </c>
      <c r="F95" s="231" t="s">
        <v>97</v>
      </c>
      <c r="G95" s="231" t="s">
        <v>35</v>
      </c>
      <c r="H95" s="231" t="s">
        <v>7652</v>
      </c>
      <c r="I95" s="232" t="s">
        <v>143</v>
      </c>
      <c r="J95" s="231" t="s">
        <v>44</v>
      </c>
      <c r="K95" s="230" t="s">
        <v>128</v>
      </c>
      <c r="L95" s="230" t="s">
        <v>100</v>
      </c>
      <c r="M95" s="233">
        <v>0</v>
      </c>
      <c r="N95" s="234" t="s">
        <v>7653</v>
      </c>
      <c r="O95" s="230" t="s">
        <v>101</v>
      </c>
      <c r="P95" s="230" t="s">
        <v>8371</v>
      </c>
      <c r="Q95" s="233">
        <v>266250</v>
      </c>
      <c r="R95" s="234">
        <v>1</v>
      </c>
      <c r="S95" s="235" t="s">
        <v>103</v>
      </c>
      <c r="T95" s="236">
        <v>1.2617</v>
      </c>
      <c r="U95" s="237" t="s">
        <v>8619</v>
      </c>
      <c r="V95" s="238" t="s">
        <v>104</v>
      </c>
      <c r="W95" s="236">
        <v>0</v>
      </c>
      <c r="X95" s="237" t="s">
        <v>155</v>
      </c>
      <c r="Y95" s="239">
        <v>0</v>
      </c>
      <c r="Z95" s="237" t="s">
        <v>156</v>
      </c>
      <c r="AA95" s="239">
        <v>0</v>
      </c>
      <c r="AB95" s="240" t="s">
        <v>46</v>
      </c>
      <c r="AC95" s="241" t="s">
        <v>46</v>
      </c>
      <c r="AD95" s="241" t="s">
        <v>46</v>
      </c>
      <c r="AE95" s="237" t="s">
        <v>38</v>
      </c>
      <c r="AF95" s="237" t="s">
        <v>97</v>
      </c>
      <c r="AG95" s="237"/>
      <c r="AH95" s="237"/>
      <c r="AI95" s="237" t="s">
        <v>90</v>
      </c>
      <c r="AJ95" s="237" t="s">
        <v>228</v>
      </c>
      <c r="AK95" s="237" t="s">
        <v>96</v>
      </c>
      <c r="AL95" s="237" t="s">
        <v>264</v>
      </c>
      <c r="AM95" s="242">
        <v>4</v>
      </c>
    </row>
    <row r="96" spans="2:39">
      <c r="B96" s="228" t="s">
        <v>8254</v>
      </c>
      <c r="C96" s="229" t="s">
        <v>243</v>
      </c>
      <c r="D96" s="230" t="s">
        <v>266</v>
      </c>
      <c r="E96" s="231" t="s">
        <v>38</v>
      </c>
      <c r="F96" s="231" t="s">
        <v>97</v>
      </c>
      <c r="G96" s="231" t="s">
        <v>35</v>
      </c>
      <c r="H96" s="231" t="s">
        <v>7652</v>
      </c>
      <c r="I96" s="232" t="s">
        <v>143</v>
      </c>
      <c r="J96" s="231" t="s">
        <v>44</v>
      </c>
      <c r="K96" s="230" t="s">
        <v>160</v>
      </c>
      <c r="L96" s="230" t="s">
        <v>100</v>
      </c>
      <c r="M96" s="233">
        <v>0</v>
      </c>
      <c r="N96" s="234" t="s">
        <v>7653</v>
      </c>
      <c r="O96" s="230" t="s">
        <v>101</v>
      </c>
      <c r="P96" s="230" t="s">
        <v>8371</v>
      </c>
      <c r="Q96" s="233">
        <v>266250</v>
      </c>
      <c r="R96" s="234">
        <v>1</v>
      </c>
      <c r="S96" s="235" t="s">
        <v>103</v>
      </c>
      <c r="T96" s="236">
        <v>1.2617</v>
      </c>
      <c r="U96" s="237" t="s">
        <v>8619</v>
      </c>
      <c r="V96" s="238" t="s">
        <v>104</v>
      </c>
      <c r="W96" s="236">
        <v>0</v>
      </c>
      <c r="X96" s="237" t="s">
        <v>155</v>
      </c>
      <c r="Y96" s="239">
        <v>0</v>
      </c>
      <c r="Z96" s="237" t="s">
        <v>156</v>
      </c>
      <c r="AA96" s="239">
        <v>0</v>
      </c>
      <c r="AB96" s="240" t="s">
        <v>46</v>
      </c>
      <c r="AC96" s="241" t="s">
        <v>46</v>
      </c>
      <c r="AD96" s="241" t="s">
        <v>46</v>
      </c>
      <c r="AE96" s="237" t="s">
        <v>38</v>
      </c>
      <c r="AF96" s="237" t="s">
        <v>97</v>
      </c>
      <c r="AG96" s="237"/>
      <c r="AH96" s="237"/>
      <c r="AI96" s="237" t="s">
        <v>90</v>
      </c>
      <c r="AJ96" s="237" t="s">
        <v>228</v>
      </c>
      <c r="AK96" s="237" t="s">
        <v>96</v>
      </c>
      <c r="AL96" s="237" t="s">
        <v>267</v>
      </c>
      <c r="AM96" s="242">
        <v>4</v>
      </c>
    </row>
    <row r="97" spans="2:39">
      <c r="B97" s="228" t="s">
        <v>8255</v>
      </c>
      <c r="C97" s="229" t="s">
        <v>243</v>
      </c>
      <c r="D97" s="230" t="s">
        <v>269</v>
      </c>
      <c r="E97" s="231" t="s">
        <v>38</v>
      </c>
      <c r="F97" s="231" t="s">
        <v>97</v>
      </c>
      <c r="G97" s="231" t="s">
        <v>35</v>
      </c>
      <c r="H97" s="231" t="s">
        <v>7652</v>
      </c>
      <c r="I97" s="232" t="s">
        <v>143</v>
      </c>
      <c r="J97" s="231" t="s">
        <v>44</v>
      </c>
      <c r="K97" s="230" t="s">
        <v>247</v>
      </c>
      <c r="L97" s="230" t="s">
        <v>100</v>
      </c>
      <c r="M97" s="233">
        <v>0</v>
      </c>
      <c r="N97" s="234" t="s">
        <v>7653</v>
      </c>
      <c r="O97" s="230" t="s">
        <v>101</v>
      </c>
      <c r="P97" s="230" t="s">
        <v>8371</v>
      </c>
      <c r="Q97" s="233">
        <v>266250</v>
      </c>
      <c r="R97" s="234">
        <v>1</v>
      </c>
      <c r="S97" s="235" t="s">
        <v>103</v>
      </c>
      <c r="T97" s="236">
        <v>1.2617</v>
      </c>
      <c r="U97" s="237" t="s">
        <v>8619</v>
      </c>
      <c r="V97" s="238" t="s">
        <v>104</v>
      </c>
      <c r="W97" s="236">
        <v>0</v>
      </c>
      <c r="X97" s="237" t="s">
        <v>155</v>
      </c>
      <c r="Y97" s="239">
        <v>0</v>
      </c>
      <c r="Z97" s="237" t="s">
        <v>156</v>
      </c>
      <c r="AA97" s="239">
        <v>0</v>
      </c>
      <c r="AB97" s="240" t="s">
        <v>46</v>
      </c>
      <c r="AC97" s="241" t="s">
        <v>46</v>
      </c>
      <c r="AD97" s="241" t="s">
        <v>46</v>
      </c>
      <c r="AE97" s="237" t="s">
        <v>38</v>
      </c>
      <c r="AF97" s="237" t="s">
        <v>97</v>
      </c>
      <c r="AG97" s="237"/>
      <c r="AH97" s="237"/>
      <c r="AI97" s="237" t="s">
        <v>90</v>
      </c>
      <c r="AJ97" s="237" t="s">
        <v>228</v>
      </c>
      <c r="AK97" s="237" t="s">
        <v>96</v>
      </c>
      <c r="AL97" s="237" t="s">
        <v>270</v>
      </c>
      <c r="AM97" s="242">
        <v>4</v>
      </c>
    </row>
    <row r="98" spans="2:39">
      <c r="B98" s="228" t="s">
        <v>8256</v>
      </c>
      <c r="C98" s="229" t="s">
        <v>243</v>
      </c>
      <c r="D98" s="230" t="s">
        <v>272</v>
      </c>
      <c r="E98" s="231" t="s">
        <v>38</v>
      </c>
      <c r="F98" s="231" t="s">
        <v>97</v>
      </c>
      <c r="G98" s="231" t="s">
        <v>35</v>
      </c>
      <c r="H98" s="231" t="s">
        <v>7652</v>
      </c>
      <c r="I98" s="232" t="s">
        <v>143</v>
      </c>
      <c r="J98" s="231" t="s">
        <v>44</v>
      </c>
      <c r="K98" s="230" t="s">
        <v>135</v>
      </c>
      <c r="L98" s="230" t="s">
        <v>100</v>
      </c>
      <c r="M98" s="233">
        <v>0</v>
      </c>
      <c r="N98" s="234" t="s">
        <v>7653</v>
      </c>
      <c r="O98" s="230" t="s">
        <v>101</v>
      </c>
      <c r="P98" s="230" t="s">
        <v>8371</v>
      </c>
      <c r="Q98" s="233">
        <v>266250</v>
      </c>
      <c r="R98" s="234">
        <v>1</v>
      </c>
      <c r="S98" s="235" t="s">
        <v>103</v>
      </c>
      <c r="T98" s="236">
        <v>1.2617</v>
      </c>
      <c r="U98" s="237" t="s">
        <v>8619</v>
      </c>
      <c r="V98" s="238" t="s">
        <v>104</v>
      </c>
      <c r="W98" s="236">
        <v>0</v>
      </c>
      <c r="X98" s="237" t="s">
        <v>155</v>
      </c>
      <c r="Y98" s="239">
        <v>0</v>
      </c>
      <c r="Z98" s="237" t="s">
        <v>156</v>
      </c>
      <c r="AA98" s="239">
        <v>0</v>
      </c>
      <c r="AB98" s="240" t="s">
        <v>46</v>
      </c>
      <c r="AC98" s="241" t="s">
        <v>46</v>
      </c>
      <c r="AD98" s="241" t="s">
        <v>46</v>
      </c>
      <c r="AE98" s="237" t="s">
        <v>38</v>
      </c>
      <c r="AF98" s="237" t="s">
        <v>97</v>
      </c>
      <c r="AG98" s="237"/>
      <c r="AH98" s="237"/>
      <c r="AI98" s="237" t="s">
        <v>90</v>
      </c>
      <c r="AJ98" s="237" t="s">
        <v>228</v>
      </c>
      <c r="AK98" s="237" t="s">
        <v>96</v>
      </c>
      <c r="AL98" s="237" t="s">
        <v>273</v>
      </c>
      <c r="AM98" s="242">
        <v>4</v>
      </c>
    </row>
    <row r="99" spans="2:39">
      <c r="B99" s="228" t="s">
        <v>8257</v>
      </c>
      <c r="C99" s="229" t="s">
        <v>8299</v>
      </c>
      <c r="D99" s="230" t="s">
        <v>46</v>
      </c>
      <c r="E99" s="231" t="s">
        <v>38</v>
      </c>
      <c r="F99" s="231" t="s">
        <v>97</v>
      </c>
      <c r="G99" s="231" t="s">
        <v>35</v>
      </c>
      <c r="H99" s="231" t="s">
        <v>7652</v>
      </c>
      <c r="I99" s="232" t="s">
        <v>143</v>
      </c>
      <c r="J99" s="231" t="s">
        <v>44</v>
      </c>
      <c r="K99" s="230" t="s">
        <v>135</v>
      </c>
      <c r="L99" s="230" t="s">
        <v>100</v>
      </c>
      <c r="M99" s="233">
        <v>0</v>
      </c>
      <c r="N99" s="234" t="s">
        <v>7653</v>
      </c>
      <c r="O99" s="230" t="s">
        <v>101</v>
      </c>
      <c r="P99" s="230" t="s">
        <v>8371</v>
      </c>
      <c r="Q99" s="233">
        <v>266250</v>
      </c>
      <c r="R99" s="234">
        <v>2</v>
      </c>
      <c r="S99" s="235" t="s">
        <v>146</v>
      </c>
      <c r="T99" s="236"/>
      <c r="U99" s="237" t="s">
        <v>8524</v>
      </c>
      <c r="V99" s="238" t="s">
        <v>104</v>
      </c>
      <c r="W99" s="236">
        <v>0</v>
      </c>
      <c r="X99" s="237" t="s">
        <v>155</v>
      </c>
      <c r="Y99" s="239">
        <v>0</v>
      </c>
      <c r="Z99" s="237" t="s">
        <v>156</v>
      </c>
      <c r="AA99" s="239">
        <v>0</v>
      </c>
      <c r="AB99" s="240" t="s">
        <v>46</v>
      </c>
      <c r="AC99" s="241" t="s">
        <v>46</v>
      </c>
      <c r="AD99" s="241" t="s">
        <v>46</v>
      </c>
      <c r="AE99" s="237" t="s">
        <v>38</v>
      </c>
      <c r="AF99" s="237" t="s">
        <v>97</v>
      </c>
      <c r="AG99" s="237"/>
      <c r="AH99" s="237"/>
      <c r="AI99" s="237" t="s">
        <v>90</v>
      </c>
      <c r="AJ99" s="237" t="s">
        <v>228</v>
      </c>
      <c r="AK99" s="237" t="s">
        <v>96</v>
      </c>
      <c r="AL99" s="237" t="s">
        <v>372</v>
      </c>
      <c r="AM99" s="242">
        <v>4</v>
      </c>
    </row>
    <row r="100" spans="2:39">
      <c r="B100" s="180" t="s">
        <v>274</v>
      </c>
      <c r="C100" s="181" t="s">
        <v>275</v>
      </c>
      <c r="D100" s="182" t="s">
        <v>46</v>
      </c>
      <c r="E100" s="183" t="s">
        <v>46</v>
      </c>
      <c r="F100" s="183" t="s">
        <v>46</v>
      </c>
      <c r="G100" s="183" t="s">
        <v>46</v>
      </c>
      <c r="H100" s="183" t="s">
        <v>46</v>
      </c>
      <c r="I100" s="184" t="s">
        <v>46</v>
      </c>
      <c r="J100" s="183" t="s">
        <v>46</v>
      </c>
      <c r="K100" s="182" t="s">
        <v>46</v>
      </c>
      <c r="L100" s="182" t="s">
        <v>46</v>
      </c>
      <c r="M100" s="185">
        <v>0</v>
      </c>
      <c r="N100" s="186" t="s">
        <v>46</v>
      </c>
      <c r="O100" s="182" t="s">
        <v>46</v>
      </c>
      <c r="P100" s="182" t="s">
        <v>46</v>
      </c>
      <c r="Q100" s="185">
        <v>0</v>
      </c>
      <c r="R100" s="186">
        <v>0</v>
      </c>
      <c r="S100" s="187" t="s">
        <v>46</v>
      </c>
      <c r="T100" s="36"/>
      <c r="U100" s="35"/>
      <c r="V100" s="188" t="s">
        <v>46</v>
      </c>
      <c r="W100" s="36">
        <v>0</v>
      </c>
      <c r="X100" s="35" t="s">
        <v>46</v>
      </c>
      <c r="Y100" s="38">
        <v>0</v>
      </c>
      <c r="Z100" s="35" t="s">
        <v>46</v>
      </c>
      <c r="AA100" s="38">
        <v>0</v>
      </c>
      <c r="AB100" s="39" t="s">
        <v>46</v>
      </c>
      <c r="AC100" s="34" t="s">
        <v>46</v>
      </c>
      <c r="AD100" s="34" t="s">
        <v>46</v>
      </c>
      <c r="AE100" s="35"/>
      <c r="AF100" s="35"/>
      <c r="AG100" s="35"/>
      <c r="AH100" s="35"/>
      <c r="AI100" s="35" t="s">
        <v>90</v>
      </c>
      <c r="AJ100" s="35" t="s">
        <v>276</v>
      </c>
      <c r="AK100" s="35" t="s">
        <v>46</v>
      </c>
      <c r="AL100" s="35" t="s">
        <v>46</v>
      </c>
      <c r="AM100" s="40">
        <v>2</v>
      </c>
    </row>
    <row r="101" spans="2:39">
      <c r="B101" s="189" t="s">
        <v>277</v>
      </c>
      <c r="C101" s="190" t="s">
        <v>275</v>
      </c>
      <c r="D101" s="191" t="s">
        <v>46</v>
      </c>
      <c r="E101" s="192" t="s">
        <v>46</v>
      </c>
      <c r="F101" s="192" t="s">
        <v>46</v>
      </c>
      <c r="G101" s="192" t="s">
        <v>46</v>
      </c>
      <c r="H101" s="192" t="s">
        <v>46</v>
      </c>
      <c r="I101" s="193" t="s">
        <v>46</v>
      </c>
      <c r="J101" s="192" t="s">
        <v>46</v>
      </c>
      <c r="K101" s="191" t="s">
        <v>46</v>
      </c>
      <c r="L101" s="191" t="s">
        <v>46</v>
      </c>
      <c r="M101" s="194">
        <v>0</v>
      </c>
      <c r="N101" s="195" t="s">
        <v>46</v>
      </c>
      <c r="O101" s="191" t="s">
        <v>46</v>
      </c>
      <c r="P101" s="191" t="s">
        <v>46</v>
      </c>
      <c r="Q101" s="194">
        <v>0</v>
      </c>
      <c r="R101" s="195">
        <v>0</v>
      </c>
      <c r="S101" s="196" t="s">
        <v>46</v>
      </c>
      <c r="T101" s="44"/>
      <c r="U101" s="43"/>
      <c r="V101" s="197" t="s">
        <v>46</v>
      </c>
      <c r="W101" s="44">
        <v>0</v>
      </c>
      <c r="X101" s="43" t="s">
        <v>46</v>
      </c>
      <c r="Y101" s="46">
        <v>0</v>
      </c>
      <c r="Z101" s="43" t="s">
        <v>46</v>
      </c>
      <c r="AA101" s="46">
        <v>0</v>
      </c>
      <c r="AB101" s="47" t="s">
        <v>46</v>
      </c>
      <c r="AC101" s="42" t="s">
        <v>46</v>
      </c>
      <c r="AD101" s="42" t="s">
        <v>46</v>
      </c>
      <c r="AE101" s="43"/>
      <c r="AF101" s="43"/>
      <c r="AG101" s="43"/>
      <c r="AH101" s="43"/>
      <c r="AI101" s="43" t="s">
        <v>90</v>
      </c>
      <c r="AJ101" s="43" t="s">
        <v>276</v>
      </c>
      <c r="AK101" s="43" t="s">
        <v>94</v>
      </c>
      <c r="AL101" s="43" t="s">
        <v>46</v>
      </c>
      <c r="AM101" s="48">
        <v>3</v>
      </c>
    </row>
    <row r="102" spans="2:39">
      <c r="B102" s="228" t="s">
        <v>278</v>
      </c>
      <c r="C102" s="229" t="s">
        <v>279</v>
      </c>
      <c r="D102" s="230" t="s">
        <v>46</v>
      </c>
      <c r="E102" s="231" t="s">
        <v>38</v>
      </c>
      <c r="F102" s="231" t="s">
        <v>97</v>
      </c>
      <c r="G102" s="231" t="s">
        <v>35</v>
      </c>
      <c r="H102" s="231" t="s">
        <v>7652</v>
      </c>
      <c r="I102" s="232" t="s">
        <v>98</v>
      </c>
      <c r="J102" s="231" t="s">
        <v>44</v>
      </c>
      <c r="K102" s="230" t="s">
        <v>128</v>
      </c>
      <c r="L102" s="230" t="s">
        <v>100</v>
      </c>
      <c r="M102" s="233">
        <v>0</v>
      </c>
      <c r="N102" s="234" t="s">
        <v>7653</v>
      </c>
      <c r="O102" s="230" t="s">
        <v>101</v>
      </c>
      <c r="P102" s="230" t="s">
        <v>102</v>
      </c>
      <c r="Q102" s="233">
        <v>100000</v>
      </c>
      <c r="R102" s="234">
        <v>2</v>
      </c>
      <c r="S102" s="235" t="s">
        <v>146</v>
      </c>
      <c r="T102" s="236"/>
      <c r="U102" s="237" t="s">
        <v>8524</v>
      </c>
      <c r="V102" s="238" t="s">
        <v>104</v>
      </c>
      <c r="W102" s="236">
        <v>0</v>
      </c>
      <c r="X102" s="237" t="s">
        <v>155</v>
      </c>
      <c r="Y102" s="239">
        <v>0</v>
      </c>
      <c r="Z102" s="237" t="s">
        <v>156</v>
      </c>
      <c r="AA102" s="239">
        <v>0</v>
      </c>
      <c r="AB102" s="240" t="s">
        <v>46</v>
      </c>
      <c r="AC102" s="241" t="s">
        <v>1364</v>
      </c>
      <c r="AD102" s="241" t="s">
        <v>1365</v>
      </c>
      <c r="AE102" s="237" t="s">
        <v>38</v>
      </c>
      <c r="AF102" s="237" t="s">
        <v>97</v>
      </c>
      <c r="AG102" s="237"/>
      <c r="AH102" s="237"/>
      <c r="AI102" s="237" t="s">
        <v>90</v>
      </c>
      <c r="AJ102" s="237" t="s">
        <v>276</v>
      </c>
      <c r="AK102" s="237" t="s">
        <v>94</v>
      </c>
      <c r="AL102" s="237" t="s">
        <v>109</v>
      </c>
      <c r="AM102" s="242">
        <v>4</v>
      </c>
    </row>
    <row r="103" spans="2:39">
      <c r="B103" s="180" t="s">
        <v>280</v>
      </c>
      <c r="C103" s="181" t="s">
        <v>281</v>
      </c>
      <c r="D103" s="182" t="s">
        <v>46</v>
      </c>
      <c r="E103" s="183" t="s">
        <v>46</v>
      </c>
      <c r="F103" s="183" t="s">
        <v>46</v>
      </c>
      <c r="G103" s="183" t="s">
        <v>46</v>
      </c>
      <c r="H103" s="183" t="s">
        <v>46</v>
      </c>
      <c r="I103" s="184" t="s">
        <v>46</v>
      </c>
      <c r="J103" s="183" t="s">
        <v>46</v>
      </c>
      <c r="K103" s="182" t="s">
        <v>46</v>
      </c>
      <c r="L103" s="182" t="s">
        <v>46</v>
      </c>
      <c r="M103" s="185">
        <v>0</v>
      </c>
      <c r="N103" s="186" t="s">
        <v>46</v>
      </c>
      <c r="O103" s="182" t="s">
        <v>46</v>
      </c>
      <c r="P103" s="182" t="s">
        <v>46</v>
      </c>
      <c r="Q103" s="185">
        <v>0</v>
      </c>
      <c r="R103" s="186">
        <v>0</v>
      </c>
      <c r="S103" s="187" t="s">
        <v>46</v>
      </c>
      <c r="T103" s="36"/>
      <c r="U103" s="35"/>
      <c r="V103" s="188" t="s">
        <v>46</v>
      </c>
      <c r="W103" s="36">
        <v>0</v>
      </c>
      <c r="X103" s="35" t="s">
        <v>46</v>
      </c>
      <c r="Y103" s="38">
        <v>0</v>
      </c>
      <c r="Z103" s="35" t="s">
        <v>46</v>
      </c>
      <c r="AA103" s="38">
        <v>0</v>
      </c>
      <c r="AB103" s="39" t="s">
        <v>46</v>
      </c>
      <c r="AC103" s="34" t="s">
        <v>46</v>
      </c>
      <c r="AD103" s="34" t="s">
        <v>46</v>
      </c>
      <c r="AE103" s="35"/>
      <c r="AF103" s="35"/>
      <c r="AG103" s="35"/>
      <c r="AH103" s="35"/>
      <c r="AI103" s="35" t="s">
        <v>90</v>
      </c>
      <c r="AJ103" s="35" t="s">
        <v>282</v>
      </c>
      <c r="AK103" s="35" t="s">
        <v>46</v>
      </c>
      <c r="AL103" s="35" t="s">
        <v>46</v>
      </c>
      <c r="AM103" s="40">
        <v>2</v>
      </c>
    </row>
    <row r="104" spans="2:39">
      <c r="B104" s="189" t="s">
        <v>283</v>
      </c>
      <c r="C104" s="190" t="s">
        <v>281</v>
      </c>
      <c r="D104" s="191" t="s">
        <v>46</v>
      </c>
      <c r="E104" s="192" t="s">
        <v>46</v>
      </c>
      <c r="F104" s="192" t="s">
        <v>46</v>
      </c>
      <c r="G104" s="192" t="s">
        <v>46</v>
      </c>
      <c r="H104" s="192" t="s">
        <v>46</v>
      </c>
      <c r="I104" s="193" t="s">
        <v>46</v>
      </c>
      <c r="J104" s="192" t="s">
        <v>46</v>
      </c>
      <c r="K104" s="191" t="s">
        <v>46</v>
      </c>
      <c r="L104" s="191" t="s">
        <v>46</v>
      </c>
      <c r="M104" s="194">
        <v>0</v>
      </c>
      <c r="N104" s="195" t="s">
        <v>46</v>
      </c>
      <c r="O104" s="191" t="s">
        <v>46</v>
      </c>
      <c r="P104" s="191" t="s">
        <v>46</v>
      </c>
      <c r="Q104" s="194">
        <v>0</v>
      </c>
      <c r="R104" s="195">
        <v>0</v>
      </c>
      <c r="S104" s="196" t="s">
        <v>46</v>
      </c>
      <c r="T104" s="44"/>
      <c r="U104" s="43"/>
      <c r="V104" s="197" t="s">
        <v>46</v>
      </c>
      <c r="W104" s="44">
        <v>0</v>
      </c>
      <c r="X104" s="43" t="s">
        <v>46</v>
      </c>
      <c r="Y104" s="46">
        <v>0</v>
      </c>
      <c r="Z104" s="43" t="s">
        <v>46</v>
      </c>
      <c r="AA104" s="46">
        <v>0</v>
      </c>
      <c r="AB104" s="47" t="s">
        <v>46</v>
      </c>
      <c r="AC104" s="42" t="s">
        <v>46</v>
      </c>
      <c r="AD104" s="42" t="s">
        <v>46</v>
      </c>
      <c r="AE104" s="43"/>
      <c r="AF104" s="43"/>
      <c r="AG104" s="43"/>
      <c r="AH104" s="43"/>
      <c r="AI104" s="43" t="s">
        <v>90</v>
      </c>
      <c r="AJ104" s="43" t="s">
        <v>282</v>
      </c>
      <c r="AK104" s="43" t="s">
        <v>94</v>
      </c>
      <c r="AL104" s="43" t="s">
        <v>46</v>
      </c>
      <c r="AM104" s="48">
        <v>3</v>
      </c>
    </row>
    <row r="105" spans="2:39">
      <c r="B105" s="228" t="s">
        <v>284</v>
      </c>
      <c r="C105" s="229" t="s">
        <v>285</v>
      </c>
      <c r="D105" s="230" t="s">
        <v>46</v>
      </c>
      <c r="E105" s="231" t="s">
        <v>38</v>
      </c>
      <c r="F105" s="231" t="s">
        <v>97</v>
      </c>
      <c r="G105" s="231" t="s">
        <v>35</v>
      </c>
      <c r="H105" s="231" t="s">
        <v>7652</v>
      </c>
      <c r="I105" s="232" t="s">
        <v>98</v>
      </c>
      <c r="J105" s="231" t="s">
        <v>44</v>
      </c>
      <c r="K105" s="230" t="s">
        <v>114</v>
      </c>
      <c r="L105" s="230" t="s">
        <v>100</v>
      </c>
      <c r="M105" s="233">
        <v>0</v>
      </c>
      <c r="N105" s="234" t="s">
        <v>7653</v>
      </c>
      <c r="O105" s="230" t="s">
        <v>101</v>
      </c>
      <c r="P105" s="230" t="s">
        <v>145</v>
      </c>
      <c r="Q105" s="233">
        <v>393900</v>
      </c>
      <c r="R105" s="234">
        <v>2</v>
      </c>
      <c r="S105" s="235" t="s">
        <v>8293</v>
      </c>
      <c r="T105" s="236">
        <v>1.2617</v>
      </c>
      <c r="U105" s="237" t="s">
        <v>8515</v>
      </c>
      <c r="V105" s="238" t="s">
        <v>104</v>
      </c>
      <c r="W105" s="236">
        <v>0</v>
      </c>
      <c r="X105" s="237" t="s">
        <v>155</v>
      </c>
      <c r="Y105" s="239">
        <v>0</v>
      </c>
      <c r="Z105" s="237" t="s">
        <v>156</v>
      </c>
      <c r="AA105" s="239">
        <v>0</v>
      </c>
      <c r="AB105" s="240" t="s">
        <v>46</v>
      </c>
      <c r="AC105" s="241" t="s">
        <v>46</v>
      </c>
      <c r="AD105" s="241" t="s">
        <v>46</v>
      </c>
      <c r="AE105" s="237" t="s">
        <v>38</v>
      </c>
      <c r="AF105" s="237" t="s">
        <v>97</v>
      </c>
      <c r="AG105" s="237"/>
      <c r="AH105" s="237"/>
      <c r="AI105" s="237" t="s">
        <v>90</v>
      </c>
      <c r="AJ105" s="237" t="s">
        <v>282</v>
      </c>
      <c r="AK105" s="237" t="s">
        <v>94</v>
      </c>
      <c r="AL105" s="237" t="s">
        <v>109</v>
      </c>
      <c r="AM105" s="242">
        <v>4</v>
      </c>
    </row>
    <row r="106" spans="2:39">
      <c r="B106" s="180" t="s">
        <v>286</v>
      </c>
      <c r="C106" s="181" t="s">
        <v>287</v>
      </c>
      <c r="D106" s="182" t="s">
        <v>46</v>
      </c>
      <c r="E106" s="183" t="s">
        <v>46</v>
      </c>
      <c r="F106" s="183" t="s">
        <v>46</v>
      </c>
      <c r="G106" s="183" t="s">
        <v>46</v>
      </c>
      <c r="H106" s="183" t="s">
        <v>46</v>
      </c>
      <c r="I106" s="184" t="s">
        <v>46</v>
      </c>
      <c r="J106" s="183" t="s">
        <v>46</v>
      </c>
      <c r="K106" s="182" t="s">
        <v>46</v>
      </c>
      <c r="L106" s="182" t="s">
        <v>46</v>
      </c>
      <c r="M106" s="185">
        <v>0</v>
      </c>
      <c r="N106" s="186" t="s">
        <v>46</v>
      </c>
      <c r="O106" s="182" t="s">
        <v>46</v>
      </c>
      <c r="P106" s="182" t="s">
        <v>46</v>
      </c>
      <c r="Q106" s="185">
        <v>0</v>
      </c>
      <c r="R106" s="186">
        <v>0</v>
      </c>
      <c r="S106" s="187" t="s">
        <v>46</v>
      </c>
      <c r="T106" s="36"/>
      <c r="U106" s="35"/>
      <c r="V106" s="188" t="s">
        <v>46</v>
      </c>
      <c r="W106" s="36">
        <v>0</v>
      </c>
      <c r="X106" s="35" t="s">
        <v>46</v>
      </c>
      <c r="Y106" s="38">
        <v>0</v>
      </c>
      <c r="Z106" s="35" t="s">
        <v>46</v>
      </c>
      <c r="AA106" s="38">
        <v>0</v>
      </c>
      <c r="AB106" s="39" t="s">
        <v>46</v>
      </c>
      <c r="AC106" s="34" t="s">
        <v>46</v>
      </c>
      <c r="AD106" s="34" t="s">
        <v>46</v>
      </c>
      <c r="AE106" s="35"/>
      <c r="AF106" s="35"/>
      <c r="AG106" s="35"/>
      <c r="AH106" s="35"/>
      <c r="AI106" s="35" t="s">
        <v>90</v>
      </c>
      <c r="AJ106" s="35" t="s">
        <v>288</v>
      </c>
      <c r="AK106" s="35" t="s">
        <v>46</v>
      </c>
      <c r="AL106" s="35" t="s">
        <v>46</v>
      </c>
      <c r="AM106" s="40">
        <v>2</v>
      </c>
    </row>
    <row r="107" spans="2:39">
      <c r="B107" s="189" t="s">
        <v>289</v>
      </c>
      <c r="C107" s="190" t="s">
        <v>290</v>
      </c>
      <c r="D107" s="191" t="s">
        <v>46</v>
      </c>
      <c r="E107" s="192" t="s">
        <v>46</v>
      </c>
      <c r="F107" s="192" t="s">
        <v>46</v>
      </c>
      <c r="G107" s="192" t="s">
        <v>46</v>
      </c>
      <c r="H107" s="192" t="s">
        <v>46</v>
      </c>
      <c r="I107" s="193" t="s">
        <v>46</v>
      </c>
      <c r="J107" s="192" t="s">
        <v>46</v>
      </c>
      <c r="K107" s="191" t="s">
        <v>46</v>
      </c>
      <c r="L107" s="191" t="s">
        <v>46</v>
      </c>
      <c r="M107" s="194">
        <v>0</v>
      </c>
      <c r="N107" s="195" t="s">
        <v>46</v>
      </c>
      <c r="O107" s="191" t="s">
        <v>46</v>
      </c>
      <c r="P107" s="191" t="s">
        <v>46</v>
      </c>
      <c r="Q107" s="194">
        <v>0</v>
      </c>
      <c r="R107" s="195">
        <v>0</v>
      </c>
      <c r="S107" s="196" t="s">
        <v>46</v>
      </c>
      <c r="T107" s="44"/>
      <c r="U107" s="43"/>
      <c r="V107" s="197" t="s">
        <v>46</v>
      </c>
      <c r="W107" s="44">
        <v>0</v>
      </c>
      <c r="X107" s="43" t="s">
        <v>46</v>
      </c>
      <c r="Y107" s="46">
        <v>0</v>
      </c>
      <c r="Z107" s="43" t="s">
        <v>46</v>
      </c>
      <c r="AA107" s="46">
        <v>0</v>
      </c>
      <c r="AB107" s="47" t="s">
        <v>46</v>
      </c>
      <c r="AC107" s="42" t="s">
        <v>46</v>
      </c>
      <c r="AD107" s="42" t="s">
        <v>46</v>
      </c>
      <c r="AE107" s="43"/>
      <c r="AF107" s="43"/>
      <c r="AG107" s="43"/>
      <c r="AH107" s="43"/>
      <c r="AI107" s="43" t="s">
        <v>90</v>
      </c>
      <c r="AJ107" s="43" t="s">
        <v>288</v>
      </c>
      <c r="AK107" s="43" t="s">
        <v>94</v>
      </c>
      <c r="AL107" s="43" t="s">
        <v>46</v>
      </c>
      <c r="AM107" s="48">
        <v>3</v>
      </c>
    </row>
    <row r="108" spans="2:39">
      <c r="B108" s="228" t="s">
        <v>4</v>
      </c>
      <c r="C108" s="229" t="s">
        <v>291</v>
      </c>
      <c r="D108" s="230" t="s">
        <v>48</v>
      </c>
      <c r="E108" s="231" t="s">
        <v>38</v>
      </c>
      <c r="F108" s="231" t="s">
        <v>97</v>
      </c>
      <c r="G108" s="231" t="s">
        <v>35</v>
      </c>
      <c r="H108" s="231" t="s">
        <v>7652</v>
      </c>
      <c r="I108" s="232" t="s">
        <v>153</v>
      </c>
      <c r="J108" s="231" t="s">
        <v>44</v>
      </c>
      <c r="K108" s="230" t="s">
        <v>114</v>
      </c>
      <c r="L108" s="230" t="s">
        <v>100</v>
      </c>
      <c r="M108" s="233">
        <v>0</v>
      </c>
      <c r="N108" s="234" t="s">
        <v>7653</v>
      </c>
      <c r="O108" s="230" t="s">
        <v>101</v>
      </c>
      <c r="P108" s="230" t="s">
        <v>145</v>
      </c>
      <c r="Q108" s="233">
        <v>380000</v>
      </c>
      <c r="R108" s="234">
        <v>1</v>
      </c>
      <c r="S108" s="235" t="s">
        <v>8293</v>
      </c>
      <c r="T108" s="236">
        <v>1.2617</v>
      </c>
      <c r="U108" s="237" t="s">
        <v>8515</v>
      </c>
      <c r="V108" s="238" t="s">
        <v>104</v>
      </c>
      <c r="W108" s="236">
        <v>0</v>
      </c>
      <c r="X108" s="237" t="s">
        <v>155</v>
      </c>
      <c r="Y108" s="239">
        <v>0</v>
      </c>
      <c r="Z108" s="237" t="s">
        <v>156</v>
      </c>
      <c r="AA108" s="239">
        <v>0</v>
      </c>
      <c r="AB108" s="240" t="s">
        <v>46</v>
      </c>
      <c r="AC108" s="241" t="s">
        <v>17</v>
      </c>
      <c r="AD108" s="241" t="s">
        <v>29</v>
      </c>
      <c r="AE108" s="237" t="s">
        <v>38</v>
      </c>
      <c r="AF108" s="237" t="s">
        <v>97</v>
      </c>
      <c r="AG108" s="237"/>
      <c r="AH108" s="237"/>
      <c r="AI108" s="237" t="s">
        <v>90</v>
      </c>
      <c r="AJ108" s="237" t="s">
        <v>288</v>
      </c>
      <c r="AK108" s="237" t="s">
        <v>94</v>
      </c>
      <c r="AL108" s="237" t="s">
        <v>109</v>
      </c>
      <c r="AM108" s="242">
        <v>4</v>
      </c>
    </row>
    <row r="109" spans="2:39">
      <c r="B109" s="228" t="s">
        <v>5</v>
      </c>
      <c r="C109" s="229" t="s">
        <v>292</v>
      </c>
      <c r="D109" s="230" t="s">
        <v>48</v>
      </c>
      <c r="E109" s="231" t="s">
        <v>38</v>
      </c>
      <c r="F109" s="231" t="s">
        <v>97</v>
      </c>
      <c r="G109" s="231" t="s">
        <v>35</v>
      </c>
      <c r="H109" s="231" t="s">
        <v>7652</v>
      </c>
      <c r="I109" s="232" t="s">
        <v>153</v>
      </c>
      <c r="J109" s="231" t="s">
        <v>44</v>
      </c>
      <c r="K109" s="230" t="s">
        <v>128</v>
      </c>
      <c r="L109" s="230" t="s">
        <v>100</v>
      </c>
      <c r="M109" s="233">
        <v>0</v>
      </c>
      <c r="N109" s="234" t="s">
        <v>7653</v>
      </c>
      <c r="O109" s="230" t="s">
        <v>101</v>
      </c>
      <c r="P109" s="230" t="s">
        <v>145</v>
      </c>
      <c r="Q109" s="233">
        <v>475000</v>
      </c>
      <c r="R109" s="234">
        <v>1</v>
      </c>
      <c r="S109" s="235" t="s">
        <v>8293</v>
      </c>
      <c r="T109" s="236">
        <v>1.2617</v>
      </c>
      <c r="U109" s="237" t="s">
        <v>8515</v>
      </c>
      <c r="V109" s="238" t="s">
        <v>104</v>
      </c>
      <c r="W109" s="236">
        <v>0</v>
      </c>
      <c r="X109" s="237" t="s">
        <v>155</v>
      </c>
      <c r="Y109" s="239">
        <v>0</v>
      </c>
      <c r="Z109" s="237" t="s">
        <v>156</v>
      </c>
      <c r="AA109" s="239">
        <v>0</v>
      </c>
      <c r="AB109" s="240" t="s">
        <v>46</v>
      </c>
      <c r="AC109" s="241" t="s">
        <v>17</v>
      </c>
      <c r="AD109" s="241" t="s">
        <v>29</v>
      </c>
      <c r="AE109" s="237" t="s">
        <v>38</v>
      </c>
      <c r="AF109" s="237" t="s">
        <v>97</v>
      </c>
      <c r="AG109" s="237"/>
      <c r="AH109" s="237"/>
      <c r="AI109" s="237" t="s">
        <v>90</v>
      </c>
      <c r="AJ109" s="237" t="s">
        <v>288</v>
      </c>
      <c r="AK109" s="237" t="s">
        <v>94</v>
      </c>
      <c r="AL109" s="237" t="s">
        <v>111</v>
      </c>
      <c r="AM109" s="242">
        <v>4</v>
      </c>
    </row>
    <row r="110" spans="2:39">
      <c r="B110" s="228" t="s">
        <v>293</v>
      </c>
      <c r="C110" s="229" t="s">
        <v>291</v>
      </c>
      <c r="D110" s="230" t="s">
        <v>50</v>
      </c>
      <c r="E110" s="231" t="s">
        <v>38</v>
      </c>
      <c r="F110" s="231" t="s">
        <v>97</v>
      </c>
      <c r="G110" s="231" t="s">
        <v>35</v>
      </c>
      <c r="H110" s="231" t="s">
        <v>7652</v>
      </c>
      <c r="I110" s="232" t="s">
        <v>153</v>
      </c>
      <c r="J110" s="231" t="s">
        <v>44</v>
      </c>
      <c r="K110" s="230" t="s">
        <v>202</v>
      </c>
      <c r="L110" s="230" t="s">
        <v>100</v>
      </c>
      <c r="M110" s="233">
        <v>0</v>
      </c>
      <c r="N110" s="234" t="s">
        <v>7653</v>
      </c>
      <c r="O110" s="230" t="s">
        <v>101</v>
      </c>
      <c r="P110" s="230" t="s">
        <v>145</v>
      </c>
      <c r="Q110" s="233">
        <v>380000</v>
      </c>
      <c r="R110" s="234">
        <v>1</v>
      </c>
      <c r="S110" s="235" t="s">
        <v>8293</v>
      </c>
      <c r="T110" s="236">
        <v>1.2617</v>
      </c>
      <c r="U110" s="237" t="s">
        <v>8515</v>
      </c>
      <c r="V110" s="238" t="s">
        <v>104</v>
      </c>
      <c r="W110" s="236">
        <v>0</v>
      </c>
      <c r="X110" s="237" t="s">
        <v>155</v>
      </c>
      <c r="Y110" s="239">
        <v>0</v>
      </c>
      <c r="Z110" s="237" t="s">
        <v>156</v>
      </c>
      <c r="AA110" s="239">
        <v>0</v>
      </c>
      <c r="AB110" s="240" t="s">
        <v>46</v>
      </c>
      <c r="AC110" s="241" t="s">
        <v>17</v>
      </c>
      <c r="AD110" s="241" t="s">
        <v>29</v>
      </c>
      <c r="AE110" s="237" t="s">
        <v>38</v>
      </c>
      <c r="AF110" s="237" t="s">
        <v>97</v>
      </c>
      <c r="AG110" s="237"/>
      <c r="AH110" s="237"/>
      <c r="AI110" s="237" t="s">
        <v>90</v>
      </c>
      <c r="AJ110" s="237" t="s">
        <v>288</v>
      </c>
      <c r="AK110" s="237" t="s">
        <v>94</v>
      </c>
      <c r="AL110" s="237" t="s">
        <v>112</v>
      </c>
      <c r="AM110" s="242">
        <v>4</v>
      </c>
    </row>
    <row r="111" spans="2:39">
      <c r="B111" s="228" t="s">
        <v>294</v>
      </c>
      <c r="C111" s="229" t="s">
        <v>291</v>
      </c>
      <c r="D111" s="230" t="s">
        <v>52</v>
      </c>
      <c r="E111" s="231" t="s">
        <v>38</v>
      </c>
      <c r="F111" s="231" t="s">
        <v>97</v>
      </c>
      <c r="G111" s="231" t="s">
        <v>35</v>
      </c>
      <c r="H111" s="231" t="s">
        <v>7652</v>
      </c>
      <c r="I111" s="232" t="s">
        <v>153</v>
      </c>
      <c r="J111" s="231" t="s">
        <v>44</v>
      </c>
      <c r="K111" s="230" t="s">
        <v>128</v>
      </c>
      <c r="L111" s="230" t="s">
        <v>100</v>
      </c>
      <c r="M111" s="233">
        <v>0</v>
      </c>
      <c r="N111" s="234" t="s">
        <v>7653</v>
      </c>
      <c r="O111" s="230" t="s">
        <v>101</v>
      </c>
      <c r="P111" s="230" t="s">
        <v>145</v>
      </c>
      <c r="Q111" s="233">
        <v>380000</v>
      </c>
      <c r="R111" s="234">
        <v>1</v>
      </c>
      <c r="S111" s="235" t="s">
        <v>8293</v>
      </c>
      <c r="T111" s="236">
        <v>1.2617</v>
      </c>
      <c r="U111" s="237" t="s">
        <v>8515</v>
      </c>
      <c r="V111" s="238" t="s">
        <v>104</v>
      </c>
      <c r="W111" s="236">
        <v>0</v>
      </c>
      <c r="X111" s="237" t="s">
        <v>155</v>
      </c>
      <c r="Y111" s="239">
        <v>0</v>
      </c>
      <c r="Z111" s="237" t="s">
        <v>156</v>
      </c>
      <c r="AA111" s="239">
        <v>0</v>
      </c>
      <c r="AB111" s="240" t="s">
        <v>46</v>
      </c>
      <c r="AC111" s="241" t="s">
        <v>17</v>
      </c>
      <c r="AD111" s="241" t="s">
        <v>29</v>
      </c>
      <c r="AE111" s="237" t="s">
        <v>38</v>
      </c>
      <c r="AF111" s="237" t="s">
        <v>97</v>
      </c>
      <c r="AG111" s="237"/>
      <c r="AH111" s="237"/>
      <c r="AI111" s="237" t="s">
        <v>90</v>
      </c>
      <c r="AJ111" s="237" t="s">
        <v>288</v>
      </c>
      <c r="AK111" s="237" t="s">
        <v>94</v>
      </c>
      <c r="AL111" s="237" t="s">
        <v>113</v>
      </c>
      <c r="AM111" s="242">
        <v>4</v>
      </c>
    </row>
    <row r="112" spans="2:39">
      <c r="B112" s="228" t="s">
        <v>295</v>
      </c>
      <c r="C112" s="229" t="s">
        <v>291</v>
      </c>
      <c r="D112" s="230" t="s">
        <v>54</v>
      </c>
      <c r="E112" s="231" t="s">
        <v>38</v>
      </c>
      <c r="F112" s="231" t="s">
        <v>97</v>
      </c>
      <c r="G112" s="231" t="s">
        <v>35</v>
      </c>
      <c r="H112" s="231" t="s">
        <v>7652</v>
      </c>
      <c r="I112" s="232" t="s">
        <v>153</v>
      </c>
      <c r="J112" s="231" t="s">
        <v>44</v>
      </c>
      <c r="K112" s="230" t="s">
        <v>135</v>
      </c>
      <c r="L112" s="230" t="s">
        <v>100</v>
      </c>
      <c r="M112" s="233">
        <v>0</v>
      </c>
      <c r="N112" s="234" t="s">
        <v>7653</v>
      </c>
      <c r="O112" s="230" t="s">
        <v>101</v>
      </c>
      <c r="P112" s="230" t="s">
        <v>145</v>
      </c>
      <c r="Q112" s="233">
        <v>380000</v>
      </c>
      <c r="R112" s="234">
        <v>1</v>
      </c>
      <c r="S112" s="235" t="s">
        <v>8293</v>
      </c>
      <c r="T112" s="236">
        <v>1.2617</v>
      </c>
      <c r="U112" s="237" t="s">
        <v>8515</v>
      </c>
      <c r="V112" s="238" t="s">
        <v>104</v>
      </c>
      <c r="W112" s="236">
        <v>0</v>
      </c>
      <c r="X112" s="237" t="s">
        <v>155</v>
      </c>
      <c r="Y112" s="239">
        <v>0</v>
      </c>
      <c r="Z112" s="237" t="s">
        <v>156</v>
      </c>
      <c r="AA112" s="239">
        <v>0</v>
      </c>
      <c r="AB112" s="240" t="s">
        <v>46</v>
      </c>
      <c r="AC112" s="241" t="s">
        <v>17</v>
      </c>
      <c r="AD112" s="241" t="s">
        <v>29</v>
      </c>
      <c r="AE112" s="237" t="s">
        <v>38</v>
      </c>
      <c r="AF112" s="237" t="s">
        <v>97</v>
      </c>
      <c r="AG112" s="237"/>
      <c r="AH112" s="237"/>
      <c r="AI112" s="237" t="s">
        <v>90</v>
      </c>
      <c r="AJ112" s="237" t="s">
        <v>288</v>
      </c>
      <c r="AK112" s="237" t="s">
        <v>94</v>
      </c>
      <c r="AL112" s="237" t="s">
        <v>115</v>
      </c>
      <c r="AM112" s="242">
        <v>4</v>
      </c>
    </row>
    <row r="113" spans="2:39">
      <c r="B113" s="228" t="s">
        <v>296</v>
      </c>
      <c r="C113" s="229" t="s">
        <v>292</v>
      </c>
      <c r="D113" s="230" t="s">
        <v>50</v>
      </c>
      <c r="E113" s="231" t="s">
        <v>38</v>
      </c>
      <c r="F113" s="231" t="s">
        <v>97</v>
      </c>
      <c r="G113" s="231" t="s">
        <v>35</v>
      </c>
      <c r="H113" s="231" t="s">
        <v>7652</v>
      </c>
      <c r="I113" s="232" t="s">
        <v>153</v>
      </c>
      <c r="J113" s="231" t="s">
        <v>44</v>
      </c>
      <c r="K113" s="230" t="s">
        <v>135</v>
      </c>
      <c r="L113" s="230" t="s">
        <v>100</v>
      </c>
      <c r="M113" s="233">
        <v>0</v>
      </c>
      <c r="N113" s="234" t="s">
        <v>7653</v>
      </c>
      <c r="O113" s="230" t="s">
        <v>101</v>
      </c>
      <c r="P113" s="230" t="s">
        <v>145</v>
      </c>
      <c r="Q113" s="233">
        <v>475000</v>
      </c>
      <c r="R113" s="234">
        <v>1</v>
      </c>
      <c r="S113" s="235" t="s">
        <v>8293</v>
      </c>
      <c r="T113" s="236">
        <v>1.2617</v>
      </c>
      <c r="U113" s="237" t="s">
        <v>8515</v>
      </c>
      <c r="V113" s="238" t="s">
        <v>104</v>
      </c>
      <c r="W113" s="236">
        <v>0</v>
      </c>
      <c r="X113" s="237" t="s">
        <v>155</v>
      </c>
      <c r="Y113" s="239">
        <v>0</v>
      </c>
      <c r="Z113" s="237" t="s">
        <v>156</v>
      </c>
      <c r="AA113" s="239">
        <v>0</v>
      </c>
      <c r="AB113" s="240" t="s">
        <v>46</v>
      </c>
      <c r="AC113" s="241" t="s">
        <v>17</v>
      </c>
      <c r="AD113" s="241" t="s">
        <v>29</v>
      </c>
      <c r="AE113" s="237" t="s">
        <v>38</v>
      </c>
      <c r="AF113" s="237" t="s">
        <v>97</v>
      </c>
      <c r="AG113" s="237"/>
      <c r="AH113" s="237"/>
      <c r="AI113" s="237" t="s">
        <v>90</v>
      </c>
      <c r="AJ113" s="237" t="s">
        <v>288</v>
      </c>
      <c r="AK113" s="237" t="s">
        <v>94</v>
      </c>
      <c r="AL113" s="237" t="s">
        <v>167</v>
      </c>
      <c r="AM113" s="242">
        <v>4</v>
      </c>
    </row>
    <row r="114" spans="2:39">
      <c r="B114" s="228" t="s">
        <v>297</v>
      </c>
      <c r="C114" s="229" t="s">
        <v>292</v>
      </c>
      <c r="D114" s="230" t="s">
        <v>52</v>
      </c>
      <c r="E114" s="231" t="s">
        <v>38</v>
      </c>
      <c r="F114" s="231" t="s">
        <v>97</v>
      </c>
      <c r="G114" s="231" t="s">
        <v>35</v>
      </c>
      <c r="H114" s="231" t="s">
        <v>7652</v>
      </c>
      <c r="I114" s="232" t="s">
        <v>153</v>
      </c>
      <c r="J114" s="231" t="s">
        <v>44</v>
      </c>
      <c r="K114" s="230" t="s">
        <v>128</v>
      </c>
      <c r="L114" s="230" t="s">
        <v>100</v>
      </c>
      <c r="M114" s="233">
        <v>0</v>
      </c>
      <c r="N114" s="234" t="s">
        <v>7653</v>
      </c>
      <c r="O114" s="230" t="s">
        <v>101</v>
      </c>
      <c r="P114" s="230" t="s">
        <v>145</v>
      </c>
      <c r="Q114" s="233">
        <v>475000</v>
      </c>
      <c r="R114" s="234">
        <v>1</v>
      </c>
      <c r="S114" s="235" t="s">
        <v>8293</v>
      </c>
      <c r="T114" s="236">
        <v>1.2617</v>
      </c>
      <c r="U114" s="237" t="s">
        <v>8515</v>
      </c>
      <c r="V114" s="238" t="s">
        <v>104</v>
      </c>
      <c r="W114" s="236">
        <v>0</v>
      </c>
      <c r="X114" s="237" t="s">
        <v>155</v>
      </c>
      <c r="Y114" s="239">
        <v>0</v>
      </c>
      <c r="Z114" s="237" t="s">
        <v>156</v>
      </c>
      <c r="AA114" s="239">
        <v>0</v>
      </c>
      <c r="AB114" s="240" t="s">
        <v>46</v>
      </c>
      <c r="AC114" s="241" t="s">
        <v>17</v>
      </c>
      <c r="AD114" s="241" t="s">
        <v>29</v>
      </c>
      <c r="AE114" s="237" t="s">
        <v>38</v>
      </c>
      <c r="AF114" s="237" t="s">
        <v>97</v>
      </c>
      <c r="AG114" s="237"/>
      <c r="AH114" s="237"/>
      <c r="AI114" s="237" t="s">
        <v>90</v>
      </c>
      <c r="AJ114" s="237" t="s">
        <v>288</v>
      </c>
      <c r="AK114" s="237" t="s">
        <v>94</v>
      </c>
      <c r="AL114" s="237" t="s">
        <v>189</v>
      </c>
      <c r="AM114" s="242">
        <v>4</v>
      </c>
    </row>
    <row r="115" spans="2:39">
      <c r="B115" s="228" t="s">
        <v>298</v>
      </c>
      <c r="C115" s="229" t="s">
        <v>292</v>
      </c>
      <c r="D115" s="230" t="s">
        <v>54</v>
      </c>
      <c r="E115" s="231" t="s">
        <v>38</v>
      </c>
      <c r="F115" s="231" t="s">
        <v>97</v>
      </c>
      <c r="G115" s="231" t="s">
        <v>35</v>
      </c>
      <c r="H115" s="231" t="s">
        <v>7652</v>
      </c>
      <c r="I115" s="232" t="s">
        <v>153</v>
      </c>
      <c r="J115" s="231" t="s">
        <v>44</v>
      </c>
      <c r="K115" s="230" t="s">
        <v>128</v>
      </c>
      <c r="L115" s="230" t="s">
        <v>100</v>
      </c>
      <c r="M115" s="233">
        <v>0</v>
      </c>
      <c r="N115" s="234" t="s">
        <v>7653</v>
      </c>
      <c r="O115" s="230" t="s">
        <v>101</v>
      </c>
      <c r="P115" s="230" t="s">
        <v>145</v>
      </c>
      <c r="Q115" s="233">
        <v>475000</v>
      </c>
      <c r="R115" s="234">
        <v>1</v>
      </c>
      <c r="S115" s="235" t="s">
        <v>8293</v>
      </c>
      <c r="T115" s="236">
        <v>1.2617</v>
      </c>
      <c r="U115" s="237" t="s">
        <v>8515</v>
      </c>
      <c r="V115" s="238" t="s">
        <v>104</v>
      </c>
      <c r="W115" s="236">
        <v>0</v>
      </c>
      <c r="X115" s="237" t="s">
        <v>155</v>
      </c>
      <c r="Y115" s="239">
        <v>0</v>
      </c>
      <c r="Z115" s="237" t="s">
        <v>156</v>
      </c>
      <c r="AA115" s="239">
        <v>0</v>
      </c>
      <c r="AB115" s="240" t="s">
        <v>46</v>
      </c>
      <c r="AC115" s="241" t="s">
        <v>17</v>
      </c>
      <c r="AD115" s="241" t="s">
        <v>29</v>
      </c>
      <c r="AE115" s="237" t="s">
        <v>38</v>
      </c>
      <c r="AF115" s="237" t="s">
        <v>97</v>
      </c>
      <c r="AG115" s="237"/>
      <c r="AH115" s="237"/>
      <c r="AI115" s="237" t="s">
        <v>90</v>
      </c>
      <c r="AJ115" s="237" t="s">
        <v>288</v>
      </c>
      <c r="AK115" s="237" t="s">
        <v>94</v>
      </c>
      <c r="AL115" s="237" t="s">
        <v>191</v>
      </c>
      <c r="AM115" s="242">
        <v>4</v>
      </c>
    </row>
    <row r="116" spans="2:39">
      <c r="B116" s="228" t="s">
        <v>299</v>
      </c>
      <c r="C116" s="229" t="s">
        <v>292</v>
      </c>
      <c r="D116" s="230" t="s">
        <v>164</v>
      </c>
      <c r="E116" s="231" t="s">
        <v>38</v>
      </c>
      <c r="F116" s="231" t="s">
        <v>97</v>
      </c>
      <c r="G116" s="231" t="s">
        <v>35</v>
      </c>
      <c r="H116" s="231" t="s">
        <v>7652</v>
      </c>
      <c r="I116" s="232" t="s">
        <v>153</v>
      </c>
      <c r="J116" s="231" t="s">
        <v>44</v>
      </c>
      <c r="K116" s="230" t="s">
        <v>128</v>
      </c>
      <c r="L116" s="230" t="s">
        <v>100</v>
      </c>
      <c r="M116" s="233">
        <v>0</v>
      </c>
      <c r="N116" s="234" t="s">
        <v>7653</v>
      </c>
      <c r="O116" s="230" t="s">
        <v>101</v>
      </c>
      <c r="P116" s="230" t="s">
        <v>145</v>
      </c>
      <c r="Q116" s="233">
        <v>475000</v>
      </c>
      <c r="R116" s="234">
        <v>1</v>
      </c>
      <c r="S116" s="235" t="s">
        <v>8293</v>
      </c>
      <c r="T116" s="236">
        <v>1.2617</v>
      </c>
      <c r="U116" s="237" t="s">
        <v>8515</v>
      </c>
      <c r="V116" s="238" t="s">
        <v>104</v>
      </c>
      <c r="W116" s="236">
        <v>0</v>
      </c>
      <c r="X116" s="237" t="s">
        <v>155</v>
      </c>
      <c r="Y116" s="239">
        <v>0</v>
      </c>
      <c r="Z116" s="237" t="s">
        <v>156</v>
      </c>
      <c r="AA116" s="239">
        <v>0</v>
      </c>
      <c r="AB116" s="240" t="s">
        <v>46</v>
      </c>
      <c r="AC116" s="241" t="s">
        <v>17</v>
      </c>
      <c r="AD116" s="241" t="s">
        <v>29</v>
      </c>
      <c r="AE116" s="237" t="s">
        <v>38</v>
      </c>
      <c r="AF116" s="237" t="s">
        <v>97</v>
      </c>
      <c r="AG116" s="237"/>
      <c r="AH116" s="237"/>
      <c r="AI116" s="237" t="s">
        <v>90</v>
      </c>
      <c r="AJ116" s="237" t="s">
        <v>288</v>
      </c>
      <c r="AK116" s="237" t="s">
        <v>94</v>
      </c>
      <c r="AL116" s="237" t="s">
        <v>193</v>
      </c>
      <c r="AM116" s="242">
        <v>4</v>
      </c>
    </row>
    <row r="117" spans="2:39">
      <c r="B117" s="228" t="s">
        <v>300</v>
      </c>
      <c r="C117" s="229" t="s">
        <v>291</v>
      </c>
      <c r="D117" s="230" t="s">
        <v>164</v>
      </c>
      <c r="E117" s="231" t="s">
        <v>38</v>
      </c>
      <c r="F117" s="231" t="s">
        <v>97</v>
      </c>
      <c r="G117" s="231" t="s">
        <v>35</v>
      </c>
      <c r="H117" s="231" t="s">
        <v>7652</v>
      </c>
      <c r="I117" s="232" t="s">
        <v>153</v>
      </c>
      <c r="J117" s="231" t="s">
        <v>44</v>
      </c>
      <c r="K117" s="230" t="s">
        <v>202</v>
      </c>
      <c r="L117" s="230" t="s">
        <v>100</v>
      </c>
      <c r="M117" s="233">
        <v>0</v>
      </c>
      <c r="N117" s="234" t="s">
        <v>7653</v>
      </c>
      <c r="O117" s="230" t="s">
        <v>101</v>
      </c>
      <c r="P117" s="230" t="s">
        <v>145</v>
      </c>
      <c r="Q117" s="233">
        <v>380000</v>
      </c>
      <c r="R117" s="234">
        <v>1</v>
      </c>
      <c r="S117" s="235" t="s">
        <v>8293</v>
      </c>
      <c r="T117" s="236">
        <v>1.2617</v>
      </c>
      <c r="U117" s="237" t="s">
        <v>8515</v>
      </c>
      <c r="V117" s="238" t="s">
        <v>104</v>
      </c>
      <c r="W117" s="236">
        <v>0</v>
      </c>
      <c r="X117" s="237" t="s">
        <v>155</v>
      </c>
      <c r="Y117" s="239">
        <v>0</v>
      </c>
      <c r="Z117" s="237" t="s">
        <v>156</v>
      </c>
      <c r="AA117" s="239">
        <v>0</v>
      </c>
      <c r="AB117" s="240" t="s">
        <v>46</v>
      </c>
      <c r="AC117" s="241" t="s">
        <v>17</v>
      </c>
      <c r="AD117" s="241" t="s">
        <v>29</v>
      </c>
      <c r="AE117" s="237" t="s">
        <v>38</v>
      </c>
      <c r="AF117" s="237" t="s">
        <v>97</v>
      </c>
      <c r="AG117" s="237"/>
      <c r="AH117" s="237"/>
      <c r="AI117" s="237" t="s">
        <v>90</v>
      </c>
      <c r="AJ117" s="237" t="s">
        <v>288</v>
      </c>
      <c r="AK117" s="237" t="s">
        <v>94</v>
      </c>
      <c r="AL117" s="237" t="s">
        <v>195</v>
      </c>
      <c r="AM117" s="242">
        <v>4</v>
      </c>
    </row>
    <row r="118" spans="2:39">
      <c r="B118" s="228" t="s">
        <v>301</v>
      </c>
      <c r="C118" s="229" t="s">
        <v>291</v>
      </c>
      <c r="D118" s="230" t="s">
        <v>166</v>
      </c>
      <c r="E118" s="231" t="s">
        <v>38</v>
      </c>
      <c r="F118" s="231" t="s">
        <v>97</v>
      </c>
      <c r="G118" s="231" t="s">
        <v>35</v>
      </c>
      <c r="H118" s="231" t="s">
        <v>7652</v>
      </c>
      <c r="I118" s="232" t="s">
        <v>153</v>
      </c>
      <c r="J118" s="231" t="s">
        <v>44</v>
      </c>
      <c r="K118" s="230" t="s">
        <v>202</v>
      </c>
      <c r="L118" s="230" t="s">
        <v>100</v>
      </c>
      <c r="M118" s="233">
        <v>0</v>
      </c>
      <c r="N118" s="234" t="s">
        <v>7653</v>
      </c>
      <c r="O118" s="230" t="s">
        <v>101</v>
      </c>
      <c r="P118" s="230" t="s">
        <v>145</v>
      </c>
      <c r="Q118" s="233">
        <v>380000</v>
      </c>
      <c r="R118" s="234">
        <v>1</v>
      </c>
      <c r="S118" s="235" t="s">
        <v>8293</v>
      </c>
      <c r="T118" s="236">
        <v>1.2617</v>
      </c>
      <c r="U118" s="237" t="s">
        <v>8515</v>
      </c>
      <c r="V118" s="238" t="s">
        <v>104</v>
      </c>
      <c r="W118" s="236">
        <v>0</v>
      </c>
      <c r="X118" s="237" t="s">
        <v>155</v>
      </c>
      <c r="Y118" s="239">
        <v>0</v>
      </c>
      <c r="Z118" s="237" t="s">
        <v>156</v>
      </c>
      <c r="AA118" s="239">
        <v>0</v>
      </c>
      <c r="AB118" s="240" t="s">
        <v>46</v>
      </c>
      <c r="AC118" s="241" t="s">
        <v>17</v>
      </c>
      <c r="AD118" s="241" t="s">
        <v>29</v>
      </c>
      <c r="AE118" s="237" t="s">
        <v>38</v>
      </c>
      <c r="AF118" s="237" t="s">
        <v>97</v>
      </c>
      <c r="AG118" s="237"/>
      <c r="AH118" s="237"/>
      <c r="AI118" s="237" t="s">
        <v>90</v>
      </c>
      <c r="AJ118" s="237" t="s">
        <v>288</v>
      </c>
      <c r="AK118" s="237" t="s">
        <v>94</v>
      </c>
      <c r="AL118" s="237" t="s">
        <v>198</v>
      </c>
      <c r="AM118" s="242">
        <v>4</v>
      </c>
    </row>
    <row r="119" spans="2:39">
      <c r="B119" s="228" t="s">
        <v>302</v>
      </c>
      <c r="C119" s="229" t="s">
        <v>291</v>
      </c>
      <c r="D119" s="230" t="s">
        <v>263</v>
      </c>
      <c r="E119" s="231" t="s">
        <v>38</v>
      </c>
      <c r="F119" s="231" t="s">
        <v>97</v>
      </c>
      <c r="G119" s="231" t="s">
        <v>35</v>
      </c>
      <c r="H119" s="231" t="s">
        <v>7652</v>
      </c>
      <c r="I119" s="232" t="s">
        <v>153</v>
      </c>
      <c r="J119" s="231" t="s">
        <v>44</v>
      </c>
      <c r="K119" s="230" t="s">
        <v>128</v>
      </c>
      <c r="L119" s="230" t="s">
        <v>100</v>
      </c>
      <c r="M119" s="233">
        <v>0</v>
      </c>
      <c r="N119" s="234" t="s">
        <v>7653</v>
      </c>
      <c r="O119" s="230" t="s">
        <v>101</v>
      </c>
      <c r="P119" s="230" t="s">
        <v>145</v>
      </c>
      <c r="Q119" s="233">
        <v>380000</v>
      </c>
      <c r="R119" s="234">
        <v>1</v>
      </c>
      <c r="S119" s="235" t="s">
        <v>8293</v>
      </c>
      <c r="T119" s="236">
        <v>1.2617</v>
      </c>
      <c r="U119" s="237" t="s">
        <v>8515</v>
      </c>
      <c r="V119" s="238" t="s">
        <v>104</v>
      </c>
      <c r="W119" s="236">
        <v>0</v>
      </c>
      <c r="X119" s="237" t="s">
        <v>155</v>
      </c>
      <c r="Y119" s="239">
        <v>0</v>
      </c>
      <c r="Z119" s="237" t="s">
        <v>156</v>
      </c>
      <c r="AA119" s="239">
        <v>0</v>
      </c>
      <c r="AB119" s="240" t="s">
        <v>46</v>
      </c>
      <c r="AC119" s="241" t="s">
        <v>17</v>
      </c>
      <c r="AD119" s="241" t="s">
        <v>29</v>
      </c>
      <c r="AE119" s="237" t="s">
        <v>38</v>
      </c>
      <c r="AF119" s="237" t="s">
        <v>97</v>
      </c>
      <c r="AG119" s="237"/>
      <c r="AH119" s="237"/>
      <c r="AI119" s="237" t="s">
        <v>90</v>
      </c>
      <c r="AJ119" s="237" t="s">
        <v>288</v>
      </c>
      <c r="AK119" s="237" t="s">
        <v>94</v>
      </c>
      <c r="AL119" s="237" t="s">
        <v>200</v>
      </c>
      <c r="AM119" s="242">
        <v>4</v>
      </c>
    </row>
    <row r="120" spans="2:39">
      <c r="B120" s="228" t="s">
        <v>303</v>
      </c>
      <c r="C120" s="229" t="s">
        <v>291</v>
      </c>
      <c r="D120" s="230" t="s">
        <v>266</v>
      </c>
      <c r="E120" s="231" t="s">
        <v>38</v>
      </c>
      <c r="F120" s="231" t="s">
        <v>97</v>
      </c>
      <c r="G120" s="231" t="s">
        <v>35</v>
      </c>
      <c r="H120" s="231" t="s">
        <v>7652</v>
      </c>
      <c r="I120" s="232" t="s">
        <v>153</v>
      </c>
      <c r="J120" s="231" t="s">
        <v>44</v>
      </c>
      <c r="K120" s="230" t="s">
        <v>135</v>
      </c>
      <c r="L120" s="230" t="s">
        <v>100</v>
      </c>
      <c r="M120" s="233">
        <v>0</v>
      </c>
      <c r="N120" s="234" t="s">
        <v>7653</v>
      </c>
      <c r="O120" s="230" t="s">
        <v>101</v>
      </c>
      <c r="P120" s="230" t="s">
        <v>145</v>
      </c>
      <c r="Q120" s="233">
        <v>380000</v>
      </c>
      <c r="R120" s="234">
        <v>1</v>
      </c>
      <c r="S120" s="235" t="s">
        <v>8293</v>
      </c>
      <c r="T120" s="236">
        <v>1.2617</v>
      </c>
      <c r="U120" s="237" t="s">
        <v>8515</v>
      </c>
      <c r="V120" s="238" t="s">
        <v>104</v>
      </c>
      <c r="W120" s="236">
        <v>0</v>
      </c>
      <c r="X120" s="237" t="s">
        <v>155</v>
      </c>
      <c r="Y120" s="239">
        <v>0</v>
      </c>
      <c r="Z120" s="237" t="s">
        <v>156</v>
      </c>
      <c r="AA120" s="239">
        <v>0</v>
      </c>
      <c r="AB120" s="240" t="s">
        <v>46</v>
      </c>
      <c r="AC120" s="241" t="s">
        <v>17</v>
      </c>
      <c r="AD120" s="241" t="s">
        <v>29</v>
      </c>
      <c r="AE120" s="237" t="s">
        <v>38</v>
      </c>
      <c r="AF120" s="237" t="s">
        <v>97</v>
      </c>
      <c r="AG120" s="237"/>
      <c r="AH120" s="237"/>
      <c r="AI120" s="237" t="s">
        <v>90</v>
      </c>
      <c r="AJ120" s="237" t="s">
        <v>288</v>
      </c>
      <c r="AK120" s="237" t="s">
        <v>94</v>
      </c>
      <c r="AL120" s="237" t="s">
        <v>203</v>
      </c>
      <c r="AM120" s="242">
        <v>4</v>
      </c>
    </row>
    <row r="121" spans="2:39">
      <c r="B121" s="228" t="s">
        <v>304</v>
      </c>
      <c r="C121" s="229" t="s">
        <v>292</v>
      </c>
      <c r="D121" s="230" t="s">
        <v>166</v>
      </c>
      <c r="E121" s="231" t="s">
        <v>38</v>
      </c>
      <c r="F121" s="231" t="s">
        <v>97</v>
      </c>
      <c r="G121" s="231" t="s">
        <v>35</v>
      </c>
      <c r="H121" s="231" t="s">
        <v>7652</v>
      </c>
      <c r="I121" s="232" t="s">
        <v>153</v>
      </c>
      <c r="J121" s="231" t="s">
        <v>44</v>
      </c>
      <c r="K121" s="230" t="s">
        <v>135</v>
      </c>
      <c r="L121" s="230" t="s">
        <v>100</v>
      </c>
      <c r="M121" s="233">
        <v>0</v>
      </c>
      <c r="N121" s="234" t="s">
        <v>7653</v>
      </c>
      <c r="O121" s="230" t="s">
        <v>101</v>
      </c>
      <c r="P121" s="230" t="s">
        <v>145</v>
      </c>
      <c r="Q121" s="233">
        <v>475000</v>
      </c>
      <c r="R121" s="234">
        <v>1</v>
      </c>
      <c r="S121" s="235" t="s">
        <v>8293</v>
      </c>
      <c r="T121" s="236">
        <v>1.2617</v>
      </c>
      <c r="U121" s="237" t="s">
        <v>8515</v>
      </c>
      <c r="V121" s="238" t="s">
        <v>104</v>
      </c>
      <c r="W121" s="236">
        <v>0</v>
      </c>
      <c r="X121" s="237" t="s">
        <v>155</v>
      </c>
      <c r="Y121" s="239">
        <v>0</v>
      </c>
      <c r="Z121" s="237" t="s">
        <v>156</v>
      </c>
      <c r="AA121" s="239">
        <v>0</v>
      </c>
      <c r="AB121" s="240" t="s">
        <v>46</v>
      </c>
      <c r="AC121" s="241" t="s">
        <v>17</v>
      </c>
      <c r="AD121" s="241" t="s">
        <v>29</v>
      </c>
      <c r="AE121" s="237" t="s">
        <v>38</v>
      </c>
      <c r="AF121" s="237" t="s">
        <v>97</v>
      </c>
      <c r="AG121" s="237"/>
      <c r="AH121" s="237"/>
      <c r="AI121" s="237" t="s">
        <v>90</v>
      </c>
      <c r="AJ121" s="237" t="s">
        <v>288</v>
      </c>
      <c r="AK121" s="237" t="s">
        <v>94</v>
      </c>
      <c r="AL121" s="237" t="s">
        <v>205</v>
      </c>
      <c r="AM121" s="242">
        <v>4</v>
      </c>
    </row>
    <row r="122" spans="2:39">
      <c r="B122" s="228" t="s">
        <v>305</v>
      </c>
      <c r="C122" s="229" t="s">
        <v>292</v>
      </c>
      <c r="D122" s="230" t="s">
        <v>263</v>
      </c>
      <c r="E122" s="231" t="s">
        <v>38</v>
      </c>
      <c r="F122" s="231" t="s">
        <v>97</v>
      </c>
      <c r="G122" s="231" t="s">
        <v>35</v>
      </c>
      <c r="H122" s="231" t="s">
        <v>7652</v>
      </c>
      <c r="I122" s="232" t="s">
        <v>153</v>
      </c>
      <c r="J122" s="231" t="s">
        <v>44</v>
      </c>
      <c r="K122" s="230" t="s">
        <v>135</v>
      </c>
      <c r="L122" s="230" t="s">
        <v>100</v>
      </c>
      <c r="M122" s="233">
        <v>0</v>
      </c>
      <c r="N122" s="234" t="s">
        <v>7653</v>
      </c>
      <c r="O122" s="230" t="s">
        <v>101</v>
      </c>
      <c r="P122" s="230" t="s">
        <v>145</v>
      </c>
      <c r="Q122" s="233">
        <v>475000</v>
      </c>
      <c r="R122" s="234">
        <v>1</v>
      </c>
      <c r="S122" s="235" t="s">
        <v>8293</v>
      </c>
      <c r="T122" s="236">
        <v>1.2617</v>
      </c>
      <c r="U122" s="237" t="s">
        <v>8515</v>
      </c>
      <c r="V122" s="238" t="s">
        <v>104</v>
      </c>
      <c r="W122" s="236">
        <v>0</v>
      </c>
      <c r="X122" s="237" t="s">
        <v>155</v>
      </c>
      <c r="Y122" s="239">
        <v>0</v>
      </c>
      <c r="Z122" s="237" t="s">
        <v>156</v>
      </c>
      <c r="AA122" s="239">
        <v>0</v>
      </c>
      <c r="AB122" s="240" t="s">
        <v>46</v>
      </c>
      <c r="AC122" s="241" t="s">
        <v>17</v>
      </c>
      <c r="AD122" s="241" t="s">
        <v>29</v>
      </c>
      <c r="AE122" s="237" t="s">
        <v>38</v>
      </c>
      <c r="AF122" s="237" t="s">
        <v>97</v>
      </c>
      <c r="AG122" s="237"/>
      <c r="AH122" s="237"/>
      <c r="AI122" s="237" t="s">
        <v>90</v>
      </c>
      <c r="AJ122" s="237" t="s">
        <v>288</v>
      </c>
      <c r="AK122" s="237" t="s">
        <v>94</v>
      </c>
      <c r="AL122" s="237" t="s">
        <v>207</v>
      </c>
      <c r="AM122" s="242">
        <v>4</v>
      </c>
    </row>
    <row r="123" spans="2:39">
      <c r="B123" s="228" t="s">
        <v>306</v>
      </c>
      <c r="C123" s="229" t="s">
        <v>292</v>
      </c>
      <c r="D123" s="230" t="s">
        <v>266</v>
      </c>
      <c r="E123" s="231" t="s">
        <v>38</v>
      </c>
      <c r="F123" s="231" t="s">
        <v>97</v>
      </c>
      <c r="G123" s="231" t="s">
        <v>35</v>
      </c>
      <c r="H123" s="231" t="s">
        <v>7652</v>
      </c>
      <c r="I123" s="232" t="s">
        <v>153</v>
      </c>
      <c r="J123" s="231" t="s">
        <v>44</v>
      </c>
      <c r="K123" s="230" t="s">
        <v>135</v>
      </c>
      <c r="L123" s="230" t="s">
        <v>100</v>
      </c>
      <c r="M123" s="233">
        <v>0</v>
      </c>
      <c r="N123" s="234" t="s">
        <v>7653</v>
      </c>
      <c r="O123" s="230" t="s">
        <v>101</v>
      </c>
      <c r="P123" s="230" t="s">
        <v>145</v>
      </c>
      <c r="Q123" s="233">
        <v>475000</v>
      </c>
      <c r="R123" s="234">
        <v>1</v>
      </c>
      <c r="S123" s="235" t="s">
        <v>8293</v>
      </c>
      <c r="T123" s="236">
        <v>1.2617</v>
      </c>
      <c r="U123" s="237" t="s">
        <v>8515</v>
      </c>
      <c r="V123" s="238" t="s">
        <v>104</v>
      </c>
      <c r="W123" s="236">
        <v>0</v>
      </c>
      <c r="X123" s="237" t="s">
        <v>155</v>
      </c>
      <c r="Y123" s="239">
        <v>0</v>
      </c>
      <c r="Z123" s="237" t="s">
        <v>156</v>
      </c>
      <c r="AA123" s="239">
        <v>0</v>
      </c>
      <c r="AB123" s="240" t="s">
        <v>46</v>
      </c>
      <c r="AC123" s="241" t="s">
        <v>17</v>
      </c>
      <c r="AD123" s="241" t="s">
        <v>29</v>
      </c>
      <c r="AE123" s="237" t="s">
        <v>38</v>
      </c>
      <c r="AF123" s="237" t="s">
        <v>97</v>
      </c>
      <c r="AG123" s="237"/>
      <c r="AH123" s="237"/>
      <c r="AI123" s="237" t="s">
        <v>90</v>
      </c>
      <c r="AJ123" s="237" t="s">
        <v>288</v>
      </c>
      <c r="AK123" s="237" t="s">
        <v>94</v>
      </c>
      <c r="AL123" s="237" t="s">
        <v>209</v>
      </c>
      <c r="AM123" s="242">
        <v>4</v>
      </c>
    </row>
    <row r="124" spans="2:39">
      <c r="B124" s="228" t="s">
        <v>307</v>
      </c>
      <c r="C124" s="229" t="s">
        <v>292</v>
      </c>
      <c r="D124" s="230" t="s">
        <v>269</v>
      </c>
      <c r="E124" s="231" t="s">
        <v>38</v>
      </c>
      <c r="F124" s="231" t="s">
        <v>97</v>
      </c>
      <c r="G124" s="231" t="s">
        <v>35</v>
      </c>
      <c r="H124" s="231" t="s">
        <v>7652</v>
      </c>
      <c r="I124" s="232" t="s">
        <v>153</v>
      </c>
      <c r="J124" s="231" t="s">
        <v>44</v>
      </c>
      <c r="K124" s="230" t="s">
        <v>135</v>
      </c>
      <c r="L124" s="230" t="s">
        <v>100</v>
      </c>
      <c r="M124" s="233">
        <v>0</v>
      </c>
      <c r="N124" s="234" t="s">
        <v>7653</v>
      </c>
      <c r="O124" s="230" t="s">
        <v>101</v>
      </c>
      <c r="P124" s="230" t="s">
        <v>145</v>
      </c>
      <c r="Q124" s="233">
        <v>475000</v>
      </c>
      <c r="R124" s="234">
        <v>1</v>
      </c>
      <c r="S124" s="235" t="s">
        <v>8293</v>
      </c>
      <c r="T124" s="236">
        <v>1.2617</v>
      </c>
      <c r="U124" s="237" t="s">
        <v>8515</v>
      </c>
      <c r="V124" s="238" t="s">
        <v>104</v>
      </c>
      <c r="W124" s="236">
        <v>0</v>
      </c>
      <c r="X124" s="237" t="s">
        <v>155</v>
      </c>
      <c r="Y124" s="239">
        <v>0</v>
      </c>
      <c r="Z124" s="237" t="s">
        <v>156</v>
      </c>
      <c r="AA124" s="239">
        <v>0</v>
      </c>
      <c r="AB124" s="240" t="s">
        <v>46</v>
      </c>
      <c r="AC124" s="241" t="s">
        <v>17</v>
      </c>
      <c r="AD124" s="241" t="s">
        <v>29</v>
      </c>
      <c r="AE124" s="237" t="s">
        <v>38</v>
      </c>
      <c r="AF124" s="237" t="s">
        <v>97</v>
      </c>
      <c r="AG124" s="237"/>
      <c r="AH124" s="237"/>
      <c r="AI124" s="237" t="s">
        <v>90</v>
      </c>
      <c r="AJ124" s="237" t="s">
        <v>288</v>
      </c>
      <c r="AK124" s="237" t="s">
        <v>94</v>
      </c>
      <c r="AL124" s="237" t="s">
        <v>255</v>
      </c>
      <c r="AM124" s="242">
        <v>4</v>
      </c>
    </row>
    <row r="125" spans="2:39">
      <c r="B125" s="228" t="s">
        <v>308</v>
      </c>
      <c r="C125" s="229" t="s">
        <v>292</v>
      </c>
      <c r="D125" s="230" t="s">
        <v>272</v>
      </c>
      <c r="E125" s="231" t="s">
        <v>38</v>
      </c>
      <c r="F125" s="231" t="s">
        <v>97</v>
      </c>
      <c r="G125" s="231" t="s">
        <v>35</v>
      </c>
      <c r="H125" s="231" t="s">
        <v>7652</v>
      </c>
      <c r="I125" s="232" t="s">
        <v>153</v>
      </c>
      <c r="J125" s="231" t="s">
        <v>44</v>
      </c>
      <c r="K125" s="230" t="s">
        <v>135</v>
      </c>
      <c r="L125" s="230" t="s">
        <v>100</v>
      </c>
      <c r="M125" s="233">
        <v>0</v>
      </c>
      <c r="N125" s="234" t="s">
        <v>7653</v>
      </c>
      <c r="O125" s="230" t="s">
        <v>101</v>
      </c>
      <c r="P125" s="230" t="s">
        <v>145</v>
      </c>
      <c r="Q125" s="233">
        <v>475000</v>
      </c>
      <c r="R125" s="234">
        <v>1</v>
      </c>
      <c r="S125" s="235" t="s">
        <v>8293</v>
      </c>
      <c r="T125" s="236">
        <v>1.2617</v>
      </c>
      <c r="U125" s="237" t="s">
        <v>8515</v>
      </c>
      <c r="V125" s="238" t="s">
        <v>104</v>
      </c>
      <c r="W125" s="236">
        <v>0</v>
      </c>
      <c r="X125" s="237" t="s">
        <v>155</v>
      </c>
      <c r="Y125" s="239">
        <v>0</v>
      </c>
      <c r="Z125" s="237" t="s">
        <v>156</v>
      </c>
      <c r="AA125" s="239">
        <v>0</v>
      </c>
      <c r="AB125" s="240" t="s">
        <v>46</v>
      </c>
      <c r="AC125" s="241" t="s">
        <v>17</v>
      </c>
      <c r="AD125" s="241" t="s">
        <v>29</v>
      </c>
      <c r="AE125" s="237" t="s">
        <v>38</v>
      </c>
      <c r="AF125" s="237" t="s">
        <v>97</v>
      </c>
      <c r="AG125" s="237"/>
      <c r="AH125" s="237"/>
      <c r="AI125" s="237" t="s">
        <v>90</v>
      </c>
      <c r="AJ125" s="237" t="s">
        <v>288</v>
      </c>
      <c r="AK125" s="237" t="s">
        <v>94</v>
      </c>
      <c r="AL125" s="237" t="s">
        <v>257</v>
      </c>
      <c r="AM125" s="242">
        <v>4</v>
      </c>
    </row>
    <row r="126" spans="2:39">
      <c r="B126" s="228" t="s">
        <v>8267</v>
      </c>
      <c r="C126" s="229" t="s">
        <v>8300</v>
      </c>
      <c r="D126" s="230" t="s">
        <v>46</v>
      </c>
      <c r="E126" s="231" t="s">
        <v>38</v>
      </c>
      <c r="F126" s="231" t="s">
        <v>97</v>
      </c>
      <c r="G126" s="231" t="s">
        <v>35</v>
      </c>
      <c r="H126" s="231" t="s">
        <v>7652</v>
      </c>
      <c r="I126" s="232" t="s">
        <v>153</v>
      </c>
      <c r="J126" s="231" t="s">
        <v>44</v>
      </c>
      <c r="K126" s="230" t="s">
        <v>128</v>
      </c>
      <c r="L126" s="230" t="s">
        <v>100</v>
      </c>
      <c r="M126" s="233">
        <v>0</v>
      </c>
      <c r="N126" s="234" t="s">
        <v>7653</v>
      </c>
      <c r="O126" s="230" t="s">
        <v>101</v>
      </c>
      <c r="P126" s="230" t="s">
        <v>145</v>
      </c>
      <c r="Q126" s="233">
        <v>475000</v>
      </c>
      <c r="R126" s="234">
        <v>2</v>
      </c>
      <c r="S126" s="235" t="s">
        <v>146</v>
      </c>
      <c r="T126" s="236"/>
      <c r="U126" s="237" t="s">
        <v>8524</v>
      </c>
      <c r="V126" s="238" t="s">
        <v>104</v>
      </c>
      <c r="W126" s="236">
        <v>0</v>
      </c>
      <c r="X126" s="237" t="s">
        <v>155</v>
      </c>
      <c r="Y126" s="239">
        <v>0</v>
      </c>
      <c r="Z126" s="237" t="s">
        <v>156</v>
      </c>
      <c r="AA126" s="239">
        <v>0</v>
      </c>
      <c r="AB126" s="240" t="s">
        <v>46</v>
      </c>
      <c r="AC126" s="241" t="s">
        <v>17</v>
      </c>
      <c r="AD126" s="241" t="s">
        <v>29</v>
      </c>
      <c r="AE126" s="237" t="s">
        <v>38</v>
      </c>
      <c r="AF126" s="237" t="s">
        <v>97</v>
      </c>
      <c r="AG126" s="237"/>
      <c r="AH126" s="237"/>
      <c r="AI126" s="237" t="s">
        <v>90</v>
      </c>
      <c r="AJ126" s="237" t="s">
        <v>288</v>
      </c>
      <c r="AK126" s="237" t="s">
        <v>94</v>
      </c>
      <c r="AL126" s="237" t="s">
        <v>259</v>
      </c>
      <c r="AM126" s="242">
        <v>4</v>
      </c>
    </row>
    <row r="127" spans="2:39">
      <c r="B127" s="180" t="s">
        <v>309</v>
      </c>
      <c r="C127" s="181" t="s">
        <v>310</v>
      </c>
      <c r="D127" s="182" t="s">
        <v>46</v>
      </c>
      <c r="E127" s="183" t="s">
        <v>46</v>
      </c>
      <c r="F127" s="183" t="s">
        <v>46</v>
      </c>
      <c r="G127" s="183" t="s">
        <v>46</v>
      </c>
      <c r="H127" s="183" t="s">
        <v>46</v>
      </c>
      <c r="I127" s="184" t="s">
        <v>46</v>
      </c>
      <c r="J127" s="183" t="s">
        <v>46</v>
      </c>
      <c r="K127" s="182" t="s">
        <v>46</v>
      </c>
      <c r="L127" s="182" t="s">
        <v>46</v>
      </c>
      <c r="M127" s="185">
        <v>0</v>
      </c>
      <c r="N127" s="186" t="s">
        <v>46</v>
      </c>
      <c r="O127" s="182" t="s">
        <v>46</v>
      </c>
      <c r="P127" s="182" t="s">
        <v>46</v>
      </c>
      <c r="Q127" s="185">
        <v>0</v>
      </c>
      <c r="R127" s="186">
        <v>0</v>
      </c>
      <c r="S127" s="187" t="s">
        <v>46</v>
      </c>
      <c r="T127" s="36"/>
      <c r="U127" s="35"/>
      <c r="V127" s="188" t="s">
        <v>46</v>
      </c>
      <c r="W127" s="36">
        <v>0</v>
      </c>
      <c r="X127" s="35" t="s">
        <v>46</v>
      </c>
      <c r="Y127" s="38">
        <v>0</v>
      </c>
      <c r="Z127" s="35" t="s">
        <v>46</v>
      </c>
      <c r="AA127" s="38">
        <v>0</v>
      </c>
      <c r="AB127" s="39" t="s">
        <v>46</v>
      </c>
      <c r="AC127" s="34" t="s">
        <v>46</v>
      </c>
      <c r="AD127" s="34" t="s">
        <v>46</v>
      </c>
      <c r="AE127" s="35"/>
      <c r="AF127" s="35"/>
      <c r="AG127" s="35"/>
      <c r="AH127" s="35"/>
      <c r="AI127" s="35" t="s">
        <v>90</v>
      </c>
      <c r="AJ127" s="35" t="s">
        <v>311</v>
      </c>
      <c r="AK127" s="35" t="s">
        <v>46</v>
      </c>
      <c r="AL127" s="35" t="s">
        <v>46</v>
      </c>
      <c r="AM127" s="40">
        <v>2</v>
      </c>
    </row>
    <row r="128" spans="2:39">
      <c r="B128" s="189" t="s">
        <v>312</v>
      </c>
      <c r="C128" s="190" t="s">
        <v>8301</v>
      </c>
      <c r="D128" s="191" t="s">
        <v>46</v>
      </c>
      <c r="E128" s="192" t="s">
        <v>46</v>
      </c>
      <c r="F128" s="192" t="s">
        <v>46</v>
      </c>
      <c r="G128" s="192" t="s">
        <v>46</v>
      </c>
      <c r="H128" s="192" t="s">
        <v>46</v>
      </c>
      <c r="I128" s="193" t="s">
        <v>46</v>
      </c>
      <c r="J128" s="192" t="s">
        <v>46</v>
      </c>
      <c r="K128" s="191" t="s">
        <v>46</v>
      </c>
      <c r="L128" s="191" t="s">
        <v>46</v>
      </c>
      <c r="M128" s="194">
        <v>0</v>
      </c>
      <c r="N128" s="195" t="s">
        <v>46</v>
      </c>
      <c r="O128" s="191" t="s">
        <v>46</v>
      </c>
      <c r="P128" s="191" t="s">
        <v>46</v>
      </c>
      <c r="Q128" s="194">
        <v>0</v>
      </c>
      <c r="R128" s="195">
        <v>0</v>
      </c>
      <c r="S128" s="196" t="s">
        <v>46</v>
      </c>
      <c r="T128" s="44"/>
      <c r="U128" s="43"/>
      <c r="V128" s="197" t="s">
        <v>46</v>
      </c>
      <c r="W128" s="44">
        <v>0</v>
      </c>
      <c r="X128" s="43" t="s">
        <v>46</v>
      </c>
      <c r="Y128" s="46">
        <v>0</v>
      </c>
      <c r="Z128" s="43" t="s">
        <v>46</v>
      </c>
      <c r="AA128" s="46">
        <v>0</v>
      </c>
      <c r="AB128" s="47" t="s">
        <v>46</v>
      </c>
      <c r="AC128" s="42" t="s">
        <v>46</v>
      </c>
      <c r="AD128" s="42" t="s">
        <v>46</v>
      </c>
      <c r="AE128" s="43"/>
      <c r="AF128" s="43"/>
      <c r="AG128" s="43"/>
      <c r="AH128" s="43"/>
      <c r="AI128" s="43" t="s">
        <v>90</v>
      </c>
      <c r="AJ128" s="43" t="s">
        <v>311</v>
      </c>
      <c r="AK128" s="43" t="s">
        <v>94</v>
      </c>
      <c r="AL128" s="43" t="s">
        <v>46</v>
      </c>
      <c r="AM128" s="48">
        <v>3</v>
      </c>
    </row>
    <row r="129" spans="2:39">
      <c r="B129" s="228" t="s">
        <v>314</v>
      </c>
      <c r="C129" s="229" t="s">
        <v>315</v>
      </c>
      <c r="D129" s="230" t="s">
        <v>48</v>
      </c>
      <c r="E129" s="231" t="s">
        <v>38</v>
      </c>
      <c r="F129" s="231" t="s">
        <v>97</v>
      </c>
      <c r="G129" s="231" t="s">
        <v>35</v>
      </c>
      <c r="H129" s="231" t="s">
        <v>7652</v>
      </c>
      <c r="I129" s="232" t="s">
        <v>316</v>
      </c>
      <c r="J129" s="231" t="s">
        <v>44</v>
      </c>
      <c r="K129" s="230" t="s">
        <v>110</v>
      </c>
      <c r="L129" s="230" t="s">
        <v>100</v>
      </c>
      <c r="M129" s="233">
        <v>0</v>
      </c>
      <c r="N129" s="234" t="s">
        <v>7653</v>
      </c>
      <c r="O129" s="230" t="s">
        <v>101</v>
      </c>
      <c r="P129" s="230" t="s">
        <v>145</v>
      </c>
      <c r="Q129" s="233">
        <v>168000</v>
      </c>
      <c r="R129" s="234">
        <v>1</v>
      </c>
      <c r="S129" s="235" t="s">
        <v>103</v>
      </c>
      <c r="T129" s="236">
        <v>1.2617</v>
      </c>
      <c r="U129" s="237" t="s">
        <v>8619</v>
      </c>
      <c r="V129" s="238" t="s">
        <v>104</v>
      </c>
      <c r="W129" s="236">
        <v>0</v>
      </c>
      <c r="X129" s="237" t="s">
        <v>155</v>
      </c>
      <c r="Y129" s="239">
        <v>0</v>
      </c>
      <c r="Z129" s="237" t="s">
        <v>156</v>
      </c>
      <c r="AA129" s="239">
        <v>0</v>
      </c>
      <c r="AB129" s="240" t="s">
        <v>46</v>
      </c>
      <c r="AC129" s="241" t="s">
        <v>18</v>
      </c>
      <c r="AD129" s="241" t="s">
        <v>30</v>
      </c>
      <c r="AE129" s="237" t="s">
        <v>38</v>
      </c>
      <c r="AF129" s="237" t="s">
        <v>97</v>
      </c>
      <c r="AG129" s="237"/>
      <c r="AH129" s="237"/>
      <c r="AI129" s="237" t="s">
        <v>90</v>
      </c>
      <c r="AJ129" s="237" t="s">
        <v>311</v>
      </c>
      <c r="AK129" s="237" t="s">
        <v>94</v>
      </c>
      <c r="AL129" s="237" t="s">
        <v>109</v>
      </c>
      <c r="AM129" s="242">
        <v>4</v>
      </c>
    </row>
    <row r="130" spans="2:39">
      <c r="B130" s="228" t="s">
        <v>317</v>
      </c>
      <c r="C130" s="229" t="s">
        <v>318</v>
      </c>
      <c r="D130" s="230" t="s">
        <v>48</v>
      </c>
      <c r="E130" s="231" t="s">
        <v>38</v>
      </c>
      <c r="F130" s="231" t="s">
        <v>97</v>
      </c>
      <c r="G130" s="231" t="s">
        <v>35</v>
      </c>
      <c r="H130" s="231" t="s">
        <v>7652</v>
      </c>
      <c r="I130" s="232" t="s">
        <v>153</v>
      </c>
      <c r="J130" s="231" t="s">
        <v>44</v>
      </c>
      <c r="K130" s="230" t="s">
        <v>128</v>
      </c>
      <c r="L130" s="230" t="s">
        <v>100</v>
      </c>
      <c r="M130" s="233">
        <v>0</v>
      </c>
      <c r="N130" s="234" t="s">
        <v>7653</v>
      </c>
      <c r="O130" s="230" t="s">
        <v>101</v>
      </c>
      <c r="P130" s="230" t="s">
        <v>145</v>
      </c>
      <c r="Q130" s="233">
        <v>210000</v>
      </c>
      <c r="R130" s="234">
        <v>1</v>
      </c>
      <c r="S130" s="235" t="s">
        <v>8293</v>
      </c>
      <c r="T130" s="236">
        <v>1.2617</v>
      </c>
      <c r="U130" s="237" t="s">
        <v>8515</v>
      </c>
      <c r="V130" s="238" t="s">
        <v>104</v>
      </c>
      <c r="W130" s="236">
        <v>0</v>
      </c>
      <c r="X130" s="237" t="s">
        <v>155</v>
      </c>
      <c r="Y130" s="239">
        <v>0</v>
      </c>
      <c r="Z130" s="237" t="s">
        <v>156</v>
      </c>
      <c r="AA130" s="239">
        <v>0</v>
      </c>
      <c r="AB130" s="240" t="s">
        <v>46</v>
      </c>
      <c r="AC130" s="241" t="s">
        <v>18</v>
      </c>
      <c r="AD130" s="241" t="s">
        <v>30</v>
      </c>
      <c r="AE130" s="237" t="s">
        <v>38</v>
      </c>
      <c r="AF130" s="237" t="s">
        <v>97</v>
      </c>
      <c r="AG130" s="237"/>
      <c r="AH130" s="237"/>
      <c r="AI130" s="237" t="s">
        <v>90</v>
      </c>
      <c r="AJ130" s="237" t="s">
        <v>311</v>
      </c>
      <c r="AK130" s="237" t="s">
        <v>94</v>
      </c>
      <c r="AL130" s="237" t="s">
        <v>111</v>
      </c>
      <c r="AM130" s="242">
        <v>4</v>
      </c>
    </row>
    <row r="131" spans="2:39">
      <c r="B131" s="228" t="s">
        <v>319</v>
      </c>
      <c r="C131" s="229" t="s">
        <v>315</v>
      </c>
      <c r="D131" s="230" t="s">
        <v>50</v>
      </c>
      <c r="E131" s="231" t="s">
        <v>38</v>
      </c>
      <c r="F131" s="231" t="s">
        <v>97</v>
      </c>
      <c r="G131" s="231" t="s">
        <v>35</v>
      </c>
      <c r="H131" s="231" t="s">
        <v>7652</v>
      </c>
      <c r="I131" s="232" t="s">
        <v>316</v>
      </c>
      <c r="J131" s="231" t="s">
        <v>44</v>
      </c>
      <c r="K131" s="230" t="s">
        <v>202</v>
      </c>
      <c r="L131" s="230" t="s">
        <v>100</v>
      </c>
      <c r="M131" s="233">
        <v>0</v>
      </c>
      <c r="N131" s="234" t="s">
        <v>7653</v>
      </c>
      <c r="O131" s="230" t="s">
        <v>101</v>
      </c>
      <c r="P131" s="230" t="s">
        <v>145</v>
      </c>
      <c r="Q131" s="233">
        <v>168000</v>
      </c>
      <c r="R131" s="234">
        <v>1</v>
      </c>
      <c r="S131" s="235" t="s">
        <v>103</v>
      </c>
      <c r="T131" s="236">
        <v>1.2617</v>
      </c>
      <c r="U131" s="237" t="s">
        <v>8619</v>
      </c>
      <c r="V131" s="238" t="s">
        <v>104</v>
      </c>
      <c r="W131" s="236">
        <v>0</v>
      </c>
      <c r="X131" s="237" t="s">
        <v>155</v>
      </c>
      <c r="Y131" s="239">
        <v>0</v>
      </c>
      <c r="Z131" s="237" t="s">
        <v>156</v>
      </c>
      <c r="AA131" s="239">
        <v>0</v>
      </c>
      <c r="AB131" s="240" t="s">
        <v>46</v>
      </c>
      <c r="AC131" s="241" t="s">
        <v>18</v>
      </c>
      <c r="AD131" s="241" t="s">
        <v>30</v>
      </c>
      <c r="AE131" s="237" t="s">
        <v>38</v>
      </c>
      <c r="AF131" s="237" t="s">
        <v>97</v>
      </c>
      <c r="AG131" s="237"/>
      <c r="AH131" s="237"/>
      <c r="AI131" s="237" t="s">
        <v>90</v>
      </c>
      <c r="AJ131" s="237" t="s">
        <v>311</v>
      </c>
      <c r="AK131" s="237" t="s">
        <v>94</v>
      </c>
      <c r="AL131" s="237" t="s">
        <v>112</v>
      </c>
      <c r="AM131" s="242">
        <v>4</v>
      </c>
    </row>
    <row r="132" spans="2:39">
      <c r="B132" s="228" t="s">
        <v>320</v>
      </c>
      <c r="C132" s="229" t="s">
        <v>315</v>
      </c>
      <c r="D132" s="230" t="s">
        <v>52</v>
      </c>
      <c r="E132" s="231" t="s">
        <v>38</v>
      </c>
      <c r="F132" s="231" t="s">
        <v>97</v>
      </c>
      <c r="G132" s="231" t="s">
        <v>35</v>
      </c>
      <c r="H132" s="231" t="s">
        <v>7652</v>
      </c>
      <c r="I132" s="232" t="s">
        <v>316</v>
      </c>
      <c r="J132" s="231" t="s">
        <v>44</v>
      </c>
      <c r="K132" s="230" t="s">
        <v>128</v>
      </c>
      <c r="L132" s="230" t="s">
        <v>100</v>
      </c>
      <c r="M132" s="233">
        <v>0</v>
      </c>
      <c r="N132" s="234" t="s">
        <v>7653</v>
      </c>
      <c r="O132" s="230" t="s">
        <v>101</v>
      </c>
      <c r="P132" s="230" t="s">
        <v>145</v>
      </c>
      <c r="Q132" s="233">
        <v>168000</v>
      </c>
      <c r="R132" s="234">
        <v>1</v>
      </c>
      <c r="S132" s="235" t="s">
        <v>103</v>
      </c>
      <c r="T132" s="236">
        <v>1.2617</v>
      </c>
      <c r="U132" s="237" t="s">
        <v>8619</v>
      </c>
      <c r="V132" s="238" t="s">
        <v>104</v>
      </c>
      <c r="W132" s="236">
        <v>0</v>
      </c>
      <c r="X132" s="237" t="s">
        <v>155</v>
      </c>
      <c r="Y132" s="239">
        <v>0</v>
      </c>
      <c r="Z132" s="237" t="s">
        <v>156</v>
      </c>
      <c r="AA132" s="239">
        <v>0</v>
      </c>
      <c r="AB132" s="240" t="s">
        <v>46</v>
      </c>
      <c r="AC132" s="241" t="s">
        <v>18</v>
      </c>
      <c r="AD132" s="241" t="s">
        <v>30</v>
      </c>
      <c r="AE132" s="237" t="s">
        <v>38</v>
      </c>
      <c r="AF132" s="237" t="s">
        <v>97</v>
      </c>
      <c r="AG132" s="237"/>
      <c r="AH132" s="237"/>
      <c r="AI132" s="237" t="s">
        <v>90</v>
      </c>
      <c r="AJ132" s="237" t="s">
        <v>311</v>
      </c>
      <c r="AK132" s="237" t="s">
        <v>94</v>
      </c>
      <c r="AL132" s="237" t="s">
        <v>113</v>
      </c>
      <c r="AM132" s="242">
        <v>4</v>
      </c>
    </row>
    <row r="133" spans="2:39">
      <c r="B133" s="228" t="s">
        <v>321</v>
      </c>
      <c r="C133" s="229" t="s">
        <v>315</v>
      </c>
      <c r="D133" s="230" t="s">
        <v>54</v>
      </c>
      <c r="E133" s="231" t="s">
        <v>38</v>
      </c>
      <c r="F133" s="231" t="s">
        <v>97</v>
      </c>
      <c r="G133" s="231" t="s">
        <v>35</v>
      </c>
      <c r="H133" s="231" t="s">
        <v>7652</v>
      </c>
      <c r="I133" s="232" t="s">
        <v>316</v>
      </c>
      <c r="J133" s="231" t="s">
        <v>44</v>
      </c>
      <c r="K133" s="230" t="s">
        <v>197</v>
      </c>
      <c r="L133" s="230" t="s">
        <v>100</v>
      </c>
      <c r="M133" s="233">
        <v>0</v>
      </c>
      <c r="N133" s="234" t="s">
        <v>7653</v>
      </c>
      <c r="O133" s="230" t="s">
        <v>101</v>
      </c>
      <c r="P133" s="230" t="s">
        <v>145</v>
      </c>
      <c r="Q133" s="233">
        <v>168000</v>
      </c>
      <c r="R133" s="234">
        <v>1</v>
      </c>
      <c r="S133" s="235" t="s">
        <v>103</v>
      </c>
      <c r="T133" s="236">
        <v>1.2617</v>
      </c>
      <c r="U133" s="237" t="s">
        <v>8619</v>
      </c>
      <c r="V133" s="238" t="s">
        <v>104</v>
      </c>
      <c r="W133" s="236">
        <v>0</v>
      </c>
      <c r="X133" s="237" t="s">
        <v>155</v>
      </c>
      <c r="Y133" s="239">
        <v>0</v>
      </c>
      <c r="Z133" s="237" t="s">
        <v>156</v>
      </c>
      <c r="AA133" s="239">
        <v>0</v>
      </c>
      <c r="AB133" s="240" t="s">
        <v>46</v>
      </c>
      <c r="AC133" s="241" t="s">
        <v>18</v>
      </c>
      <c r="AD133" s="241" t="s">
        <v>30</v>
      </c>
      <c r="AE133" s="237" t="s">
        <v>38</v>
      </c>
      <c r="AF133" s="237" t="s">
        <v>97</v>
      </c>
      <c r="AG133" s="237"/>
      <c r="AH133" s="237"/>
      <c r="AI133" s="237" t="s">
        <v>90</v>
      </c>
      <c r="AJ133" s="237" t="s">
        <v>311</v>
      </c>
      <c r="AK133" s="237" t="s">
        <v>94</v>
      </c>
      <c r="AL133" s="237" t="s">
        <v>115</v>
      </c>
      <c r="AM133" s="242">
        <v>4</v>
      </c>
    </row>
    <row r="134" spans="2:39">
      <c r="B134" s="228" t="s">
        <v>322</v>
      </c>
      <c r="C134" s="229" t="s">
        <v>323</v>
      </c>
      <c r="D134" s="230" t="s">
        <v>164</v>
      </c>
      <c r="E134" s="231" t="s">
        <v>38</v>
      </c>
      <c r="F134" s="231" t="s">
        <v>97</v>
      </c>
      <c r="G134" s="231" t="s">
        <v>35</v>
      </c>
      <c r="H134" s="231" t="s">
        <v>7652</v>
      </c>
      <c r="I134" s="232" t="s">
        <v>316</v>
      </c>
      <c r="J134" s="231" t="s">
        <v>44</v>
      </c>
      <c r="K134" s="230" t="s">
        <v>128</v>
      </c>
      <c r="L134" s="230" t="s">
        <v>100</v>
      </c>
      <c r="M134" s="233">
        <v>0</v>
      </c>
      <c r="N134" s="234" t="s">
        <v>7653</v>
      </c>
      <c r="O134" s="230" t="s">
        <v>101</v>
      </c>
      <c r="P134" s="230" t="s">
        <v>145</v>
      </c>
      <c r="Q134" s="233">
        <v>168000</v>
      </c>
      <c r="R134" s="234">
        <v>1</v>
      </c>
      <c r="S134" s="235" t="s">
        <v>146</v>
      </c>
      <c r="T134" s="236"/>
      <c r="U134" s="237" t="s">
        <v>8524</v>
      </c>
      <c r="V134" s="238" t="s">
        <v>104</v>
      </c>
      <c r="W134" s="236">
        <v>0</v>
      </c>
      <c r="X134" s="237" t="s">
        <v>155</v>
      </c>
      <c r="Y134" s="239">
        <v>0</v>
      </c>
      <c r="Z134" s="237" t="s">
        <v>156</v>
      </c>
      <c r="AA134" s="239">
        <v>0</v>
      </c>
      <c r="AB134" s="240" t="s">
        <v>46</v>
      </c>
      <c r="AC134" s="241" t="s">
        <v>18</v>
      </c>
      <c r="AD134" s="241" t="s">
        <v>30</v>
      </c>
      <c r="AE134" s="237" t="s">
        <v>38</v>
      </c>
      <c r="AF134" s="237" t="s">
        <v>97</v>
      </c>
      <c r="AG134" s="237"/>
      <c r="AH134" s="237"/>
      <c r="AI134" s="237" t="s">
        <v>90</v>
      </c>
      <c r="AJ134" s="237" t="s">
        <v>311</v>
      </c>
      <c r="AK134" s="237" t="s">
        <v>94</v>
      </c>
      <c r="AL134" s="237" t="s">
        <v>167</v>
      </c>
      <c r="AM134" s="242">
        <v>4</v>
      </c>
    </row>
    <row r="135" spans="2:39">
      <c r="B135" s="228" t="s">
        <v>324</v>
      </c>
      <c r="C135" s="229" t="s">
        <v>318</v>
      </c>
      <c r="D135" s="230" t="s">
        <v>50</v>
      </c>
      <c r="E135" s="231" t="s">
        <v>38</v>
      </c>
      <c r="F135" s="231" t="s">
        <v>97</v>
      </c>
      <c r="G135" s="231" t="s">
        <v>35</v>
      </c>
      <c r="H135" s="231" t="s">
        <v>7652</v>
      </c>
      <c r="I135" s="232" t="s">
        <v>153</v>
      </c>
      <c r="J135" s="231" t="s">
        <v>44</v>
      </c>
      <c r="K135" s="230" t="s">
        <v>135</v>
      </c>
      <c r="L135" s="230" t="s">
        <v>100</v>
      </c>
      <c r="M135" s="233">
        <v>0</v>
      </c>
      <c r="N135" s="234" t="s">
        <v>7653</v>
      </c>
      <c r="O135" s="230" t="s">
        <v>101</v>
      </c>
      <c r="P135" s="230" t="s">
        <v>145</v>
      </c>
      <c r="Q135" s="233">
        <v>210000</v>
      </c>
      <c r="R135" s="234">
        <v>1</v>
      </c>
      <c r="S135" s="235" t="s">
        <v>8293</v>
      </c>
      <c r="T135" s="236">
        <v>1.2617</v>
      </c>
      <c r="U135" s="237" t="s">
        <v>8515</v>
      </c>
      <c r="V135" s="238" t="s">
        <v>104</v>
      </c>
      <c r="W135" s="236">
        <v>0</v>
      </c>
      <c r="X135" s="237" t="s">
        <v>155</v>
      </c>
      <c r="Y135" s="239">
        <v>0</v>
      </c>
      <c r="Z135" s="237" t="s">
        <v>156</v>
      </c>
      <c r="AA135" s="239">
        <v>0</v>
      </c>
      <c r="AB135" s="240" t="s">
        <v>46</v>
      </c>
      <c r="AC135" s="241" t="s">
        <v>18</v>
      </c>
      <c r="AD135" s="241" t="s">
        <v>30</v>
      </c>
      <c r="AE135" s="237" t="s">
        <v>38</v>
      </c>
      <c r="AF135" s="237" t="s">
        <v>97</v>
      </c>
      <c r="AG135" s="237"/>
      <c r="AH135" s="237"/>
      <c r="AI135" s="237" t="s">
        <v>90</v>
      </c>
      <c r="AJ135" s="237" t="s">
        <v>311</v>
      </c>
      <c r="AK135" s="237" t="s">
        <v>94</v>
      </c>
      <c r="AL135" s="237" t="s">
        <v>189</v>
      </c>
      <c r="AM135" s="242">
        <v>4</v>
      </c>
    </row>
    <row r="136" spans="2:39">
      <c r="B136" s="228" t="s">
        <v>325</v>
      </c>
      <c r="C136" s="229" t="s">
        <v>315</v>
      </c>
      <c r="D136" s="230" t="s">
        <v>166</v>
      </c>
      <c r="E136" s="231" t="s">
        <v>38</v>
      </c>
      <c r="F136" s="231" t="s">
        <v>97</v>
      </c>
      <c r="G136" s="231" t="s">
        <v>35</v>
      </c>
      <c r="H136" s="231" t="s">
        <v>7652</v>
      </c>
      <c r="I136" s="232" t="s">
        <v>316</v>
      </c>
      <c r="J136" s="231" t="s">
        <v>44</v>
      </c>
      <c r="K136" s="230" t="s">
        <v>110</v>
      </c>
      <c r="L136" s="230" t="s">
        <v>100</v>
      </c>
      <c r="M136" s="233">
        <v>0</v>
      </c>
      <c r="N136" s="234" t="s">
        <v>7653</v>
      </c>
      <c r="O136" s="230" t="s">
        <v>101</v>
      </c>
      <c r="P136" s="230" t="s">
        <v>145</v>
      </c>
      <c r="Q136" s="233">
        <v>168000</v>
      </c>
      <c r="R136" s="234">
        <v>1</v>
      </c>
      <c r="S136" s="235" t="s">
        <v>103</v>
      </c>
      <c r="T136" s="236">
        <v>1.2617</v>
      </c>
      <c r="U136" s="237" t="s">
        <v>8619</v>
      </c>
      <c r="V136" s="238" t="s">
        <v>104</v>
      </c>
      <c r="W136" s="236">
        <v>0</v>
      </c>
      <c r="X136" s="237" t="s">
        <v>155</v>
      </c>
      <c r="Y136" s="239">
        <v>0</v>
      </c>
      <c r="Z136" s="237" t="s">
        <v>156</v>
      </c>
      <c r="AA136" s="239">
        <v>0</v>
      </c>
      <c r="AB136" s="240" t="s">
        <v>46</v>
      </c>
      <c r="AC136" s="241" t="s">
        <v>18</v>
      </c>
      <c r="AD136" s="241" t="s">
        <v>30</v>
      </c>
      <c r="AE136" s="237" t="s">
        <v>38</v>
      </c>
      <c r="AF136" s="237" t="s">
        <v>97</v>
      </c>
      <c r="AG136" s="237"/>
      <c r="AH136" s="237"/>
      <c r="AI136" s="237" t="s">
        <v>90</v>
      </c>
      <c r="AJ136" s="237" t="s">
        <v>311</v>
      </c>
      <c r="AK136" s="237" t="s">
        <v>94</v>
      </c>
      <c r="AL136" s="237" t="s">
        <v>191</v>
      </c>
      <c r="AM136" s="242">
        <v>4</v>
      </c>
    </row>
    <row r="137" spans="2:39">
      <c r="B137" s="228" t="s">
        <v>326</v>
      </c>
      <c r="C137" s="229" t="s">
        <v>318</v>
      </c>
      <c r="D137" s="230" t="s">
        <v>52</v>
      </c>
      <c r="E137" s="231" t="s">
        <v>38</v>
      </c>
      <c r="F137" s="231" t="s">
        <v>97</v>
      </c>
      <c r="G137" s="231" t="s">
        <v>35</v>
      </c>
      <c r="H137" s="231" t="s">
        <v>7652</v>
      </c>
      <c r="I137" s="232" t="s">
        <v>153</v>
      </c>
      <c r="J137" s="231" t="s">
        <v>44</v>
      </c>
      <c r="K137" s="230" t="s">
        <v>128</v>
      </c>
      <c r="L137" s="230" t="s">
        <v>100</v>
      </c>
      <c r="M137" s="233">
        <v>0</v>
      </c>
      <c r="N137" s="234" t="s">
        <v>7653</v>
      </c>
      <c r="O137" s="230" t="s">
        <v>101</v>
      </c>
      <c r="P137" s="230" t="s">
        <v>145</v>
      </c>
      <c r="Q137" s="233">
        <v>210000</v>
      </c>
      <c r="R137" s="234">
        <v>1</v>
      </c>
      <c r="S137" s="235" t="s">
        <v>8293</v>
      </c>
      <c r="T137" s="236">
        <v>1.2617</v>
      </c>
      <c r="U137" s="237" t="s">
        <v>8515</v>
      </c>
      <c r="V137" s="238" t="s">
        <v>104</v>
      </c>
      <c r="W137" s="236">
        <v>0</v>
      </c>
      <c r="X137" s="237" t="s">
        <v>155</v>
      </c>
      <c r="Y137" s="239">
        <v>0</v>
      </c>
      <c r="Z137" s="237" t="s">
        <v>156</v>
      </c>
      <c r="AA137" s="239">
        <v>0</v>
      </c>
      <c r="AB137" s="240" t="s">
        <v>46</v>
      </c>
      <c r="AC137" s="241" t="s">
        <v>18</v>
      </c>
      <c r="AD137" s="241" t="s">
        <v>30</v>
      </c>
      <c r="AE137" s="237" t="s">
        <v>38</v>
      </c>
      <c r="AF137" s="237" t="s">
        <v>97</v>
      </c>
      <c r="AG137" s="237"/>
      <c r="AH137" s="237"/>
      <c r="AI137" s="237" t="s">
        <v>90</v>
      </c>
      <c r="AJ137" s="237" t="s">
        <v>311</v>
      </c>
      <c r="AK137" s="237" t="s">
        <v>94</v>
      </c>
      <c r="AL137" s="237" t="s">
        <v>193</v>
      </c>
      <c r="AM137" s="242">
        <v>4</v>
      </c>
    </row>
    <row r="138" spans="2:39">
      <c r="B138" s="228" t="s">
        <v>327</v>
      </c>
      <c r="C138" s="229" t="s">
        <v>315</v>
      </c>
      <c r="D138" s="230" t="s">
        <v>263</v>
      </c>
      <c r="E138" s="231" t="s">
        <v>38</v>
      </c>
      <c r="F138" s="231" t="s">
        <v>97</v>
      </c>
      <c r="G138" s="231" t="s">
        <v>35</v>
      </c>
      <c r="H138" s="231" t="s">
        <v>7652</v>
      </c>
      <c r="I138" s="232" t="s">
        <v>316</v>
      </c>
      <c r="J138" s="231" t="s">
        <v>44</v>
      </c>
      <c r="K138" s="230" t="s">
        <v>202</v>
      </c>
      <c r="L138" s="230" t="s">
        <v>100</v>
      </c>
      <c r="M138" s="233">
        <v>0</v>
      </c>
      <c r="N138" s="234" t="s">
        <v>7653</v>
      </c>
      <c r="O138" s="230" t="s">
        <v>101</v>
      </c>
      <c r="P138" s="230" t="s">
        <v>145</v>
      </c>
      <c r="Q138" s="233">
        <v>168000</v>
      </c>
      <c r="R138" s="234">
        <v>1</v>
      </c>
      <c r="S138" s="235" t="s">
        <v>103</v>
      </c>
      <c r="T138" s="236">
        <v>1.2617</v>
      </c>
      <c r="U138" s="237" t="s">
        <v>8619</v>
      </c>
      <c r="V138" s="238" t="s">
        <v>104</v>
      </c>
      <c r="W138" s="236">
        <v>0</v>
      </c>
      <c r="X138" s="237" t="s">
        <v>155</v>
      </c>
      <c r="Y138" s="239">
        <v>0</v>
      </c>
      <c r="Z138" s="237" t="s">
        <v>156</v>
      </c>
      <c r="AA138" s="239">
        <v>0</v>
      </c>
      <c r="AB138" s="240" t="s">
        <v>46</v>
      </c>
      <c r="AC138" s="241" t="s">
        <v>18</v>
      </c>
      <c r="AD138" s="241" t="s">
        <v>30</v>
      </c>
      <c r="AE138" s="237" t="s">
        <v>38</v>
      </c>
      <c r="AF138" s="237" t="s">
        <v>97</v>
      </c>
      <c r="AG138" s="237"/>
      <c r="AH138" s="237"/>
      <c r="AI138" s="237" t="s">
        <v>90</v>
      </c>
      <c r="AJ138" s="237" t="s">
        <v>311</v>
      </c>
      <c r="AK138" s="237" t="s">
        <v>94</v>
      </c>
      <c r="AL138" s="237" t="s">
        <v>195</v>
      </c>
      <c r="AM138" s="242">
        <v>4</v>
      </c>
    </row>
    <row r="139" spans="2:39">
      <c r="B139" s="228" t="s">
        <v>328</v>
      </c>
      <c r="C139" s="229" t="s">
        <v>315</v>
      </c>
      <c r="D139" s="230" t="s">
        <v>266</v>
      </c>
      <c r="E139" s="231" t="s">
        <v>38</v>
      </c>
      <c r="F139" s="231" t="s">
        <v>97</v>
      </c>
      <c r="G139" s="231" t="s">
        <v>35</v>
      </c>
      <c r="H139" s="231" t="s">
        <v>7652</v>
      </c>
      <c r="I139" s="232" t="s">
        <v>316</v>
      </c>
      <c r="J139" s="231" t="s">
        <v>44</v>
      </c>
      <c r="K139" s="230" t="s">
        <v>202</v>
      </c>
      <c r="L139" s="230" t="s">
        <v>100</v>
      </c>
      <c r="M139" s="233">
        <v>0</v>
      </c>
      <c r="N139" s="234" t="s">
        <v>7653</v>
      </c>
      <c r="O139" s="230" t="s">
        <v>101</v>
      </c>
      <c r="P139" s="230" t="s">
        <v>145</v>
      </c>
      <c r="Q139" s="233">
        <v>168000</v>
      </c>
      <c r="R139" s="234">
        <v>1</v>
      </c>
      <c r="S139" s="235" t="s">
        <v>103</v>
      </c>
      <c r="T139" s="236">
        <v>1.2617</v>
      </c>
      <c r="U139" s="237" t="s">
        <v>8619</v>
      </c>
      <c r="V139" s="238" t="s">
        <v>104</v>
      </c>
      <c r="W139" s="236">
        <v>0</v>
      </c>
      <c r="X139" s="237" t="s">
        <v>155</v>
      </c>
      <c r="Y139" s="239">
        <v>0</v>
      </c>
      <c r="Z139" s="237" t="s">
        <v>156</v>
      </c>
      <c r="AA139" s="239">
        <v>0</v>
      </c>
      <c r="AB139" s="240" t="s">
        <v>46</v>
      </c>
      <c r="AC139" s="241" t="s">
        <v>18</v>
      </c>
      <c r="AD139" s="241" t="s">
        <v>30</v>
      </c>
      <c r="AE139" s="237" t="s">
        <v>38</v>
      </c>
      <c r="AF139" s="237" t="s">
        <v>97</v>
      </c>
      <c r="AG139" s="237"/>
      <c r="AH139" s="237"/>
      <c r="AI139" s="237" t="s">
        <v>90</v>
      </c>
      <c r="AJ139" s="237" t="s">
        <v>311</v>
      </c>
      <c r="AK139" s="237" t="s">
        <v>94</v>
      </c>
      <c r="AL139" s="237" t="s">
        <v>198</v>
      </c>
      <c r="AM139" s="242">
        <v>4</v>
      </c>
    </row>
    <row r="140" spans="2:39">
      <c r="B140" s="228" t="s">
        <v>329</v>
      </c>
      <c r="C140" s="229" t="s">
        <v>315</v>
      </c>
      <c r="D140" s="230" t="s">
        <v>269</v>
      </c>
      <c r="E140" s="231" t="s">
        <v>38</v>
      </c>
      <c r="F140" s="231" t="s">
        <v>97</v>
      </c>
      <c r="G140" s="231" t="s">
        <v>35</v>
      </c>
      <c r="H140" s="231" t="s">
        <v>7652</v>
      </c>
      <c r="I140" s="232" t="s">
        <v>316</v>
      </c>
      <c r="J140" s="231" t="s">
        <v>44</v>
      </c>
      <c r="K140" s="230" t="s">
        <v>197</v>
      </c>
      <c r="L140" s="230" t="s">
        <v>100</v>
      </c>
      <c r="M140" s="233">
        <v>0</v>
      </c>
      <c r="N140" s="234" t="s">
        <v>7653</v>
      </c>
      <c r="O140" s="230" t="s">
        <v>101</v>
      </c>
      <c r="P140" s="230" t="s">
        <v>145</v>
      </c>
      <c r="Q140" s="233">
        <v>168000</v>
      </c>
      <c r="R140" s="234">
        <v>1</v>
      </c>
      <c r="S140" s="235" t="s">
        <v>103</v>
      </c>
      <c r="T140" s="236">
        <v>1.2617</v>
      </c>
      <c r="U140" s="237" t="s">
        <v>8619</v>
      </c>
      <c r="V140" s="238" t="s">
        <v>104</v>
      </c>
      <c r="W140" s="236">
        <v>0</v>
      </c>
      <c r="X140" s="237" t="s">
        <v>155</v>
      </c>
      <c r="Y140" s="239">
        <v>0</v>
      </c>
      <c r="Z140" s="237" t="s">
        <v>156</v>
      </c>
      <c r="AA140" s="239">
        <v>0</v>
      </c>
      <c r="AB140" s="240" t="s">
        <v>46</v>
      </c>
      <c r="AC140" s="241" t="s">
        <v>18</v>
      </c>
      <c r="AD140" s="241" t="s">
        <v>30</v>
      </c>
      <c r="AE140" s="237" t="s">
        <v>38</v>
      </c>
      <c r="AF140" s="237" t="s">
        <v>97</v>
      </c>
      <c r="AG140" s="237"/>
      <c r="AH140" s="237"/>
      <c r="AI140" s="237" t="s">
        <v>90</v>
      </c>
      <c r="AJ140" s="237" t="s">
        <v>311</v>
      </c>
      <c r="AK140" s="237" t="s">
        <v>94</v>
      </c>
      <c r="AL140" s="237" t="s">
        <v>200</v>
      </c>
      <c r="AM140" s="242">
        <v>4</v>
      </c>
    </row>
    <row r="141" spans="2:39">
      <c r="B141" s="228" t="s">
        <v>330</v>
      </c>
      <c r="C141" s="229" t="s">
        <v>315</v>
      </c>
      <c r="D141" s="230" t="s">
        <v>272</v>
      </c>
      <c r="E141" s="231" t="s">
        <v>38</v>
      </c>
      <c r="F141" s="231" t="s">
        <v>97</v>
      </c>
      <c r="G141" s="231" t="s">
        <v>35</v>
      </c>
      <c r="H141" s="231" t="s">
        <v>7652</v>
      </c>
      <c r="I141" s="232" t="s">
        <v>316</v>
      </c>
      <c r="J141" s="231" t="s">
        <v>44</v>
      </c>
      <c r="K141" s="230" t="s">
        <v>197</v>
      </c>
      <c r="L141" s="230" t="s">
        <v>100</v>
      </c>
      <c r="M141" s="233">
        <v>0</v>
      </c>
      <c r="N141" s="234" t="s">
        <v>7653</v>
      </c>
      <c r="O141" s="230" t="s">
        <v>101</v>
      </c>
      <c r="P141" s="230" t="s">
        <v>145</v>
      </c>
      <c r="Q141" s="233">
        <v>168000</v>
      </c>
      <c r="R141" s="234">
        <v>1</v>
      </c>
      <c r="S141" s="235" t="s">
        <v>103</v>
      </c>
      <c r="T141" s="236">
        <v>1.2617</v>
      </c>
      <c r="U141" s="237" t="s">
        <v>8619</v>
      </c>
      <c r="V141" s="238" t="s">
        <v>104</v>
      </c>
      <c r="W141" s="236">
        <v>0</v>
      </c>
      <c r="X141" s="237" t="s">
        <v>155</v>
      </c>
      <c r="Y141" s="239">
        <v>0</v>
      </c>
      <c r="Z141" s="237" t="s">
        <v>156</v>
      </c>
      <c r="AA141" s="239">
        <v>0</v>
      </c>
      <c r="AB141" s="240" t="s">
        <v>46</v>
      </c>
      <c r="AC141" s="241" t="s">
        <v>18</v>
      </c>
      <c r="AD141" s="241" t="s">
        <v>30</v>
      </c>
      <c r="AE141" s="237" t="s">
        <v>38</v>
      </c>
      <c r="AF141" s="237" t="s">
        <v>97</v>
      </c>
      <c r="AG141" s="237"/>
      <c r="AH141" s="237"/>
      <c r="AI141" s="237" t="s">
        <v>90</v>
      </c>
      <c r="AJ141" s="237" t="s">
        <v>311</v>
      </c>
      <c r="AK141" s="237" t="s">
        <v>94</v>
      </c>
      <c r="AL141" s="237" t="s">
        <v>203</v>
      </c>
      <c r="AM141" s="242">
        <v>4</v>
      </c>
    </row>
    <row r="142" spans="2:39">
      <c r="B142" s="228" t="s">
        <v>331</v>
      </c>
      <c r="C142" s="229" t="s">
        <v>315</v>
      </c>
      <c r="D142" s="230" t="s">
        <v>332</v>
      </c>
      <c r="E142" s="231" t="s">
        <v>38</v>
      </c>
      <c r="F142" s="231" t="s">
        <v>97</v>
      </c>
      <c r="G142" s="231" t="s">
        <v>35</v>
      </c>
      <c r="H142" s="231" t="s">
        <v>7652</v>
      </c>
      <c r="I142" s="232" t="s">
        <v>316</v>
      </c>
      <c r="J142" s="231" t="s">
        <v>44</v>
      </c>
      <c r="K142" s="230" t="s">
        <v>197</v>
      </c>
      <c r="L142" s="230" t="s">
        <v>100</v>
      </c>
      <c r="M142" s="233">
        <v>0</v>
      </c>
      <c r="N142" s="234" t="s">
        <v>7653</v>
      </c>
      <c r="O142" s="230" t="s">
        <v>101</v>
      </c>
      <c r="P142" s="230" t="s">
        <v>145</v>
      </c>
      <c r="Q142" s="233">
        <v>168000</v>
      </c>
      <c r="R142" s="234">
        <v>1</v>
      </c>
      <c r="S142" s="235" t="s">
        <v>103</v>
      </c>
      <c r="T142" s="236">
        <v>1.2617</v>
      </c>
      <c r="U142" s="237" t="s">
        <v>8619</v>
      </c>
      <c r="V142" s="238" t="s">
        <v>104</v>
      </c>
      <c r="W142" s="236">
        <v>0</v>
      </c>
      <c r="X142" s="237" t="s">
        <v>155</v>
      </c>
      <c r="Y142" s="239">
        <v>0</v>
      </c>
      <c r="Z142" s="237" t="s">
        <v>156</v>
      </c>
      <c r="AA142" s="239">
        <v>0</v>
      </c>
      <c r="AB142" s="240" t="s">
        <v>46</v>
      </c>
      <c r="AC142" s="241" t="s">
        <v>18</v>
      </c>
      <c r="AD142" s="241" t="s">
        <v>30</v>
      </c>
      <c r="AE142" s="237" t="s">
        <v>38</v>
      </c>
      <c r="AF142" s="237" t="s">
        <v>97</v>
      </c>
      <c r="AG142" s="237"/>
      <c r="AH142" s="237"/>
      <c r="AI142" s="237" t="s">
        <v>90</v>
      </c>
      <c r="AJ142" s="237" t="s">
        <v>311</v>
      </c>
      <c r="AK142" s="237" t="s">
        <v>94</v>
      </c>
      <c r="AL142" s="237" t="s">
        <v>205</v>
      </c>
      <c r="AM142" s="242">
        <v>4</v>
      </c>
    </row>
    <row r="143" spans="2:39">
      <c r="B143" s="228" t="s">
        <v>333</v>
      </c>
      <c r="C143" s="229" t="s">
        <v>323</v>
      </c>
      <c r="D143" s="230" t="s">
        <v>334</v>
      </c>
      <c r="E143" s="231" t="s">
        <v>38</v>
      </c>
      <c r="F143" s="231" t="s">
        <v>97</v>
      </c>
      <c r="G143" s="231" t="s">
        <v>35</v>
      </c>
      <c r="H143" s="231" t="s">
        <v>7652</v>
      </c>
      <c r="I143" s="232" t="s">
        <v>316</v>
      </c>
      <c r="J143" s="231" t="s">
        <v>44</v>
      </c>
      <c r="K143" s="230" t="s">
        <v>128</v>
      </c>
      <c r="L143" s="230" t="s">
        <v>100</v>
      </c>
      <c r="M143" s="233">
        <v>0</v>
      </c>
      <c r="N143" s="234" t="s">
        <v>7653</v>
      </c>
      <c r="O143" s="230" t="s">
        <v>101</v>
      </c>
      <c r="P143" s="230" t="s">
        <v>145</v>
      </c>
      <c r="Q143" s="233">
        <v>168000</v>
      </c>
      <c r="R143" s="234">
        <v>1</v>
      </c>
      <c r="S143" s="235" t="s">
        <v>146</v>
      </c>
      <c r="T143" s="236"/>
      <c r="U143" s="237" t="s">
        <v>8524</v>
      </c>
      <c r="V143" s="238" t="s">
        <v>104</v>
      </c>
      <c r="W143" s="236">
        <v>0</v>
      </c>
      <c r="X143" s="237" t="s">
        <v>155</v>
      </c>
      <c r="Y143" s="239">
        <v>0</v>
      </c>
      <c r="Z143" s="237" t="s">
        <v>156</v>
      </c>
      <c r="AA143" s="239">
        <v>0</v>
      </c>
      <c r="AB143" s="240" t="s">
        <v>46</v>
      </c>
      <c r="AC143" s="241" t="s">
        <v>18</v>
      </c>
      <c r="AD143" s="241" t="s">
        <v>30</v>
      </c>
      <c r="AE143" s="237" t="s">
        <v>38</v>
      </c>
      <c r="AF143" s="237" t="s">
        <v>97</v>
      </c>
      <c r="AG143" s="237"/>
      <c r="AH143" s="237"/>
      <c r="AI143" s="237" t="s">
        <v>90</v>
      </c>
      <c r="AJ143" s="237" t="s">
        <v>311</v>
      </c>
      <c r="AK143" s="237" t="s">
        <v>94</v>
      </c>
      <c r="AL143" s="237" t="s">
        <v>207</v>
      </c>
      <c r="AM143" s="242">
        <v>4</v>
      </c>
    </row>
    <row r="144" spans="2:39">
      <c r="B144" s="228" t="s">
        <v>335</v>
      </c>
      <c r="C144" s="229" t="s">
        <v>323</v>
      </c>
      <c r="D144" s="230" t="s">
        <v>336</v>
      </c>
      <c r="E144" s="231" t="s">
        <v>38</v>
      </c>
      <c r="F144" s="231" t="s">
        <v>97</v>
      </c>
      <c r="G144" s="231" t="s">
        <v>35</v>
      </c>
      <c r="H144" s="231" t="s">
        <v>7652</v>
      </c>
      <c r="I144" s="232" t="s">
        <v>316</v>
      </c>
      <c r="J144" s="231" t="s">
        <v>44</v>
      </c>
      <c r="K144" s="230" t="s">
        <v>128</v>
      </c>
      <c r="L144" s="230" t="s">
        <v>100</v>
      </c>
      <c r="M144" s="233">
        <v>0</v>
      </c>
      <c r="N144" s="234" t="s">
        <v>7653</v>
      </c>
      <c r="O144" s="230" t="s">
        <v>101</v>
      </c>
      <c r="P144" s="230" t="s">
        <v>145</v>
      </c>
      <c r="Q144" s="233">
        <v>168000</v>
      </c>
      <c r="R144" s="234">
        <v>1</v>
      </c>
      <c r="S144" s="235" t="s">
        <v>146</v>
      </c>
      <c r="T144" s="236"/>
      <c r="U144" s="237" t="s">
        <v>8524</v>
      </c>
      <c r="V144" s="238" t="s">
        <v>104</v>
      </c>
      <c r="W144" s="236">
        <v>0</v>
      </c>
      <c r="X144" s="237" t="s">
        <v>155</v>
      </c>
      <c r="Y144" s="239">
        <v>0</v>
      </c>
      <c r="Z144" s="237" t="s">
        <v>156</v>
      </c>
      <c r="AA144" s="239">
        <v>0</v>
      </c>
      <c r="AB144" s="240" t="s">
        <v>46</v>
      </c>
      <c r="AC144" s="241" t="s">
        <v>18</v>
      </c>
      <c r="AD144" s="241" t="s">
        <v>30</v>
      </c>
      <c r="AE144" s="237" t="s">
        <v>38</v>
      </c>
      <c r="AF144" s="237" t="s">
        <v>97</v>
      </c>
      <c r="AG144" s="237"/>
      <c r="AH144" s="237"/>
      <c r="AI144" s="237" t="s">
        <v>90</v>
      </c>
      <c r="AJ144" s="237" t="s">
        <v>311</v>
      </c>
      <c r="AK144" s="237" t="s">
        <v>94</v>
      </c>
      <c r="AL144" s="237" t="s">
        <v>209</v>
      </c>
      <c r="AM144" s="242">
        <v>4</v>
      </c>
    </row>
    <row r="145" spans="2:39">
      <c r="B145" s="228" t="s">
        <v>337</v>
      </c>
      <c r="C145" s="229" t="s">
        <v>318</v>
      </c>
      <c r="D145" s="230" t="s">
        <v>54</v>
      </c>
      <c r="E145" s="231" t="s">
        <v>38</v>
      </c>
      <c r="F145" s="231" t="s">
        <v>97</v>
      </c>
      <c r="G145" s="231" t="s">
        <v>35</v>
      </c>
      <c r="H145" s="231" t="s">
        <v>7652</v>
      </c>
      <c r="I145" s="232" t="s">
        <v>153</v>
      </c>
      <c r="J145" s="231" t="s">
        <v>44</v>
      </c>
      <c r="K145" s="230" t="s">
        <v>135</v>
      </c>
      <c r="L145" s="230" t="s">
        <v>100</v>
      </c>
      <c r="M145" s="233">
        <v>0</v>
      </c>
      <c r="N145" s="234" t="s">
        <v>7653</v>
      </c>
      <c r="O145" s="230" t="s">
        <v>101</v>
      </c>
      <c r="P145" s="230" t="s">
        <v>145</v>
      </c>
      <c r="Q145" s="233">
        <v>210000</v>
      </c>
      <c r="R145" s="234">
        <v>1</v>
      </c>
      <c r="S145" s="235" t="s">
        <v>8293</v>
      </c>
      <c r="T145" s="236">
        <v>1.2617</v>
      </c>
      <c r="U145" s="237" t="s">
        <v>8515</v>
      </c>
      <c r="V145" s="238" t="s">
        <v>104</v>
      </c>
      <c r="W145" s="236">
        <v>0</v>
      </c>
      <c r="X145" s="237" t="s">
        <v>155</v>
      </c>
      <c r="Y145" s="239">
        <v>0</v>
      </c>
      <c r="Z145" s="237" t="s">
        <v>156</v>
      </c>
      <c r="AA145" s="239">
        <v>0</v>
      </c>
      <c r="AB145" s="240" t="s">
        <v>46</v>
      </c>
      <c r="AC145" s="241" t="s">
        <v>18</v>
      </c>
      <c r="AD145" s="241" t="s">
        <v>30</v>
      </c>
      <c r="AE145" s="237" t="s">
        <v>38</v>
      </c>
      <c r="AF145" s="237" t="s">
        <v>97</v>
      </c>
      <c r="AG145" s="237"/>
      <c r="AH145" s="237"/>
      <c r="AI145" s="237" t="s">
        <v>90</v>
      </c>
      <c r="AJ145" s="237" t="s">
        <v>311</v>
      </c>
      <c r="AK145" s="237" t="s">
        <v>94</v>
      </c>
      <c r="AL145" s="237" t="s">
        <v>255</v>
      </c>
      <c r="AM145" s="242">
        <v>4</v>
      </c>
    </row>
    <row r="146" spans="2:39">
      <c r="B146" s="228" t="s">
        <v>338</v>
      </c>
      <c r="C146" s="229" t="s">
        <v>318</v>
      </c>
      <c r="D146" s="230" t="s">
        <v>164</v>
      </c>
      <c r="E146" s="231" t="s">
        <v>38</v>
      </c>
      <c r="F146" s="231" t="s">
        <v>97</v>
      </c>
      <c r="G146" s="231" t="s">
        <v>35</v>
      </c>
      <c r="H146" s="231" t="s">
        <v>7652</v>
      </c>
      <c r="I146" s="232" t="s">
        <v>153</v>
      </c>
      <c r="J146" s="231" t="s">
        <v>44</v>
      </c>
      <c r="K146" s="230" t="s">
        <v>135</v>
      </c>
      <c r="L146" s="230" t="s">
        <v>100</v>
      </c>
      <c r="M146" s="233">
        <v>0</v>
      </c>
      <c r="N146" s="234" t="s">
        <v>7653</v>
      </c>
      <c r="O146" s="230" t="s">
        <v>101</v>
      </c>
      <c r="P146" s="230" t="s">
        <v>145</v>
      </c>
      <c r="Q146" s="233">
        <v>210000</v>
      </c>
      <c r="R146" s="234">
        <v>1</v>
      </c>
      <c r="S146" s="235" t="s">
        <v>8293</v>
      </c>
      <c r="T146" s="236">
        <v>1.2617</v>
      </c>
      <c r="U146" s="237" t="s">
        <v>8515</v>
      </c>
      <c r="V146" s="238" t="s">
        <v>104</v>
      </c>
      <c r="W146" s="236">
        <v>0</v>
      </c>
      <c r="X146" s="237" t="s">
        <v>155</v>
      </c>
      <c r="Y146" s="239">
        <v>0</v>
      </c>
      <c r="Z146" s="237" t="s">
        <v>156</v>
      </c>
      <c r="AA146" s="239">
        <v>0</v>
      </c>
      <c r="AB146" s="240" t="s">
        <v>46</v>
      </c>
      <c r="AC146" s="241" t="s">
        <v>18</v>
      </c>
      <c r="AD146" s="241" t="s">
        <v>30</v>
      </c>
      <c r="AE146" s="237" t="s">
        <v>38</v>
      </c>
      <c r="AF146" s="237" t="s">
        <v>97</v>
      </c>
      <c r="AG146" s="237"/>
      <c r="AH146" s="237"/>
      <c r="AI146" s="237" t="s">
        <v>90</v>
      </c>
      <c r="AJ146" s="237" t="s">
        <v>311</v>
      </c>
      <c r="AK146" s="237" t="s">
        <v>94</v>
      </c>
      <c r="AL146" s="237" t="s">
        <v>257</v>
      </c>
      <c r="AM146" s="242">
        <v>4</v>
      </c>
    </row>
    <row r="147" spans="2:39">
      <c r="B147" s="189" t="s">
        <v>339</v>
      </c>
      <c r="C147" s="190" t="s">
        <v>8302</v>
      </c>
      <c r="D147" s="191" t="s">
        <v>46</v>
      </c>
      <c r="E147" s="192" t="s">
        <v>46</v>
      </c>
      <c r="F147" s="192" t="s">
        <v>46</v>
      </c>
      <c r="G147" s="192" t="s">
        <v>46</v>
      </c>
      <c r="H147" s="192" t="s">
        <v>46</v>
      </c>
      <c r="I147" s="193" t="s">
        <v>46</v>
      </c>
      <c r="J147" s="192" t="s">
        <v>46</v>
      </c>
      <c r="K147" s="191" t="s">
        <v>46</v>
      </c>
      <c r="L147" s="191" t="s">
        <v>46</v>
      </c>
      <c r="M147" s="194">
        <v>0</v>
      </c>
      <c r="N147" s="195" t="s">
        <v>46</v>
      </c>
      <c r="O147" s="191" t="s">
        <v>46</v>
      </c>
      <c r="P147" s="191" t="s">
        <v>46</v>
      </c>
      <c r="Q147" s="194">
        <v>0</v>
      </c>
      <c r="R147" s="195">
        <v>0</v>
      </c>
      <c r="S147" s="196" t="s">
        <v>46</v>
      </c>
      <c r="T147" s="44"/>
      <c r="U147" s="43"/>
      <c r="V147" s="197" t="s">
        <v>46</v>
      </c>
      <c r="W147" s="44">
        <v>0</v>
      </c>
      <c r="X147" s="43" t="s">
        <v>46</v>
      </c>
      <c r="Y147" s="46">
        <v>0</v>
      </c>
      <c r="Z147" s="43" t="s">
        <v>46</v>
      </c>
      <c r="AA147" s="46">
        <v>0</v>
      </c>
      <c r="AB147" s="47" t="s">
        <v>46</v>
      </c>
      <c r="AC147" s="42" t="s">
        <v>46</v>
      </c>
      <c r="AD147" s="42" t="s">
        <v>46</v>
      </c>
      <c r="AE147" s="43"/>
      <c r="AF147" s="43"/>
      <c r="AG147" s="43"/>
      <c r="AH147" s="43"/>
      <c r="AI147" s="43" t="s">
        <v>90</v>
      </c>
      <c r="AJ147" s="43" t="s">
        <v>311</v>
      </c>
      <c r="AK147" s="43" t="s">
        <v>96</v>
      </c>
      <c r="AL147" s="43" t="s">
        <v>46</v>
      </c>
      <c r="AM147" s="48">
        <v>3</v>
      </c>
    </row>
    <row r="148" spans="2:39">
      <c r="B148" s="228" t="s">
        <v>341</v>
      </c>
      <c r="C148" s="229" t="s">
        <v>342</v>
      </c>
      <c r="D148" s="230" t="s">
        <v>48</v>
      </c>
      <c r="E148" s="231" t="s">
        <v>38</v>
      </c>
      <c r="F148" s="231" t="s">
        <v>97</v>
      </c>
      <c r="G148" s="231" t="s">
        <v>35</v>
      </c>
      <c r="H148" s="231" t="s">
        <v>7652</v>
      </c>
      <c r="I148" s="232" t="s">
        <v>153</v>
      </c>
      <c r="J148" s="231" t="s">
        <v>44</v>
      </c>
      <c r="K148" s="230" t="s">
        <v>114</v>
      </c>
      <c r="L148" s="230" t="s">
        <v>100</v>
      </c>
      <c r="M148" s="233">
        <v>0</v>
      </c>
      <c r="N148" s="234" t="s">
        <v>7653</v>
      </c>
      <c r="O148" s="230" t="s">
        <v>101</v>
      </c>
      <c r="P148" s="230" t="s">
        <v>145</v>
      </c>
      <c r="Q148" s="233">
        <v>205000</v>
      </c>
      <c r="R148" s="234">
        <v>1</v>
      </c>
      <c r="S148" s="235" t="s">
        <v>8293</v>
      </c>
      <c r="T148" s="236">
        <v>1.2617</v>
      </c>
      <c r="U148" s="237" t="s">
        <v>8515</v>
      </c>
      <c r="V148" s="238" t="s">
        <v>104</v>
      </c>
      <c r="W148" s="236">
        <v>0</v>
      </c>
      <c r="X148" s="237" t="s">
        <v>155</v>
      </c>
      <c r="Y148" s="239">
        <v>0</v>
      </c>
      <c r="Z148" s="237" t="s">
        <v>156</v>
      </c>
      <c r="AA148" s="239">
        <v>0</v>
      </c>
      <c r="AB148" s="240" t="s">
        <v>46</v>
      </c>
      <c r="AC148" s="241" t="s">
        <v>18</v>
      </c>
      <c r="AD148" s="241" t="s">
        <v>30</v>
      </c>
      <c r="AE148" s="237" t="s">
        <v>38</v>
      </c>
      <c r="AF148" s="237" t="s">
        <v>97</v>
      </c>
      <c r="AG148" s="237"/>
      <c r="AH148" s="237"/>
      <c r="AI148" s="237" t="s">
        <v>90</v>
      </c>
      <c r="AJ148" s="237" t="s">
        <v>311</v>
      </c>
      <c r="AK148" s="237" t="s">
        <v>96</v>
      </c>
      <c r="AL148" s="237" t="s">
        <v>109</v>
      </c>
      <c r="AM148" s="242">
        <v>4</v>
      </c>
    </row>
    <row r="149" spans="2:39">
      <c r="B149" s="228" t="s">
        <v>6</v>
      </c>
      <c r="C149" s="229" t="s">
        <v>343</v>
      </c>
      <c r="D149" s="230" t="s">
        <v>48</v>
      </c>
      <c r="E149" s="231" t="s">
        <v>38</v>
      </c>
      <c r="F149" s="231" t="s">
        <v>97</v>
      </c>
      <c r="G149" s="231" t="s">
        <v>35</v>
      </c>
      <c r="H149" s="231" t="s">
        <v>7652</v>
      </c>
      <c r="I149" s="232" t="s">
        <v>153</v>
      </c>
      <c r="J149" s="231" t="s">
        <v>44</v>
      </c>
      <c r="K149" s="230" t="s">
        <v>202</v>
      </c>
      <c r="L149" s="230" t="s">
        <v>100</v>
      </c>
      <c r="M149" s="233">
        <v>0</v>
      </c>
      <c r="N149" s="234" t="s">
        <v>7653</v>
      </c>
      <c r="O149" s="230" t="s">
        <v>101</v>
      </c>
      <c r="P149" s="230" t="s">
        <v>145</v>
      </c>
      <c r="Q149" s="233">
        <v>239500</v>
      </c>
      <c r="R149" s="234">
        <v>1</v>
      </c>
      <c r="S149" s="235" t="s">
        <v>8293</v>
      </c>
      <c r="T149" s="236">
        <v>1.2617</v>
      </c>
      <c r="U149" s="237" t="s">
        <v>8515</v>
      </c>
      <c r="V149" s="238" t="s">
        <v>104</v>
      </c>
      <c r="W149" s="236">
        <v>0</v>
      </c>
      <c r="X149" s="237" t="s">
        <v>155</v>
      </c>
      <c r="Y149" s="239">
        <v>0</v>
      </c>
      <c r="Z149" s="237" t="s">
        <v>156</v>
      </c>
      <c r="AA149" s="239">
        <v>0</v>
      </c>
      <c r="AB149" s="240" t="s">
        <v>46</v>
      </c>
      <c r="AC149" s="241" t="s">
        <v>18</v>
      </c>
      <c r="AD149" s="241" t="s">
        <v>30</v>
      </c>
      <c r="AE149" s="237" t="s">
        <v>38</v>
      </c>
      <c r="AF149" s="237" t="s">
        <v>97</v>
      </c>
      <c r="AG149" s="237"/>
      <c r="AH149" s="237"/>
      <c r="AI149" s="237" t="s">
        <v>90</v>
      </c>
      <c r="AJ149" s="237" t="s">
        <v>311</v>
      </c>
      <c r="AK149" s="237" t="s">
        <v>96</v>
      </c>
      <c r="AL149" s="237" t="s">
        <v>111</v>
      </c>
      <c r="AM149" s="242">
        <v>4</v>
      </c>
    </row>
    <row r="150" spans="2:39">
      <c r="B150" s="228" t="s">
        <v>344</v>
      </c>
      <c r="C150" s="229" t="s">
        <v>343</v>
      </c>
      <c r="D150" s="230" t="s">
        <v>50</v>
      </c>
      <c r="E150" s="231" t="s">
        <v>38</v>
      </c>
      <c r="F150" s="231" t="s">
        <v>97</v>
      </c>
      <c r="G150" s="231" t="s">
        <v>35</v>
      </c>
      <c r="H150" s="231" t="s">
        <v>7652</v>
      </c>
      <c r="I150" s="232" t="s">
        <v>153</v>
      </c>
      <c r="J150" s="231" t="s">
        <v>44</v>
      </c>
      <c r="K150" s="230" t="s">
        <v>128</v>
      </c>
      <c r="L150" s="230" t="s">
        <v>100</v>
      </c>
      <c r="M150" s="233">
        <v>0</v>
      </c>
      <c r="N150" s="234" t="s">
        <v>7653</v>
      </c>
      <c r="O150" s="230" t="s">
        <v>101</v>
      </c>
      <c r="P150" s="230" t="s">
        <v>145</v>
      </c>
      <c r="Q150" s="233">
        <v>239500</v>
      </c>
      <c r="R150" s="234">
        <v>1</v>
      </c>
      <c r="S150" s="235" t="s">
        <v>8293</v>
      </c>
      <c r="T150" s="236">
        <v>1.2617</v>
      </c>
      <c r="U150" s="237" t="s">
        <v>8515</v>
      </c>
      <c r="V150" s="238" t="s">
        <v>104</v>
      </c>
      <c r="W150" s="236">
        <v>0</v>
      </c>
      <c r="X150" s="237" t="s">
        <v>155</v>
      </c>
      <c r="Y150" s="239">
        <v>0</v>
      </c>
      <c r="Z150" s="237" t="s">
        <v>156</v>
      </c>
      <c r="AA150" s="239">
        <v>0</v>
      </c>
      <c r="AB150" s="240" t="s">
        <v>46</v>
      </c>
      <c r="AC150" s="241" t="s">
        <v>18</v>
      </c>
      <c r="AD150" s="241" t="s">
        <v>30</v>
      </c>
      <c r="AE150" s="237" t="s">
        <v>38</v>
      </c>
      <c r="AF150" s="237" t="s">
        <v>97</v>
      </c>
      <c r="AG150" s="237"/>
      <c r="AH150" s="237"/>
      <c r="AI150" s="237" t="s">
        <v>90</v>
      </c>
      <c r="AJ150" s="237" t="s">
        <v>311</v>
      </c>
      <c r="AK150" s="237" t="s">
        <v>96</v>
      </c>
      <c r="AL150" s="237" t="s">
        <v>112</v>
      </c>
      <c r="AM150" s="242">
        <v>4</v>
      </c>
    </row>
    <row r="151" spans="2:39">
      <c r="B151" s="228" t="s">
        <v>345</v>
      </c>
      <c r="C151" s="229" t="s">
        <v>342</v>
      </c>
      <c r="D151" s="230" t="s">
        <v>50</v>
      </c>
      <c r="E151" s="231" t="s">
        <v>38</v>
      </c>
      <c r="F151" s="231" t="s">
        <v>97</v>
      </c>
      <c r="G151" s="231" t="s">
        <v>35</v>
      </c>
      <c r="H151" s="231" t="s">
        <v>7652</v>
      </c>
      <c r="I151" s="232" t="s">
        <v>153</v>
      </c>
      <c r="J151" s="231" t="s">
        <v>44</v>
      </c>
      <c r="K151" s="230" t="s">
        <v>202</v>
      </c>
      <c r="L151" s="230" t="s">
        <v>100</v>
      </c>
      <c r="M151" s="233">
        <v>0</v>
      </c>
      <c r="N151" s="234" t="s">
        <v>7653</v>
      </c>
      <c r="O151" s="230" t="s">
        <v>101</v>
      </c>
      <c r="P151" s="230" t="s">
        <v>145</v>
      </c>
      <c r="Q151" s="233">
        <v>205000</v>
      </c>
      <c r="R151" s="234">
        <v>1</v>
      </c>
      <c r="S151" s="235" t="s">
        <v>8293</v>
      </c>
      <c r="T151" s="236">
        <v>1.2617</v>
      </c>
      <c r="U151" s="237" t="s">
        <v>8515</v>
      </c>
      <c r="V151" s="238" t="s">
        <v>104</v>
      </c>
      <c r="W151" s="236">
        <v>0</v>
      </c>
      <c r="X151" s="237" t="s">
        <v>155</v>
      </c>
      <c r="Y151" s="239">
        <v>0</v>
      </c>
      <c r="Z151" s="237" t="s">
        <v>156</v>
      </c>
      <c r="AA151" s="239">
        <v>0</v>
      </c>
      <c r="AB151" s="240" t="s">
        <v>46</v>
      </c>
      <c r="AC151" s="241" t="s">
        <v>18</v>
      </c>
      <c r="AD151" s="241" t="s">
        <v>30</v>
      </c>
      <c r="AE151" s="237" t="s">
        <v>38</v>
      </c>
      <c r="AF151" s="237" t="s">
        <v>97</v>
      </c>
      <c r="AG151" s="237"/>
      <c r="AH151" s="237"/>
      <c r="AI151" s="237" t="s">
        <v>90</v>
      </c>
      <c r="AJ151" s="237" t="s">
        <v>311</v>
      </c>
      <c r="AK151" s="237" t="s">
        <v>96</v>
      </c>
      <c r="AL151" s="237" t="s">
        <v>113</v>
      </c>
      <c r="AM151" s="242">
        <v>4</v>
      </c>
    </row>
    <row r="152" spans="2:39">
      <c r="B152" s="228" t="s">
        <v>346</v>
      </c>
      <c r="C152" s="229" t="s">
        <v>342</v>
      </c>
      <c r="D152" s="230" t="s">
        <v>52</v>
      </c>
      <c r="E152" s="231" t="s">
        <v>38</v>
      </c>
      <c r="F152" s="231" t="s">
        <v>97</v>
      </c>
      <c r="G152" s="231" t="s">
        <v>35</v>
      </c>
      <c r="H152" s="231" t="s">
        <v>7652</v>
      </c>
      <c r="I152" s="232" t="s">
        <v>153</v>
      </c>
      <c r="J152" s="231" t="s">
        <v>44</v>
      </c>
      <c r="K152" s="230" t="s">
        <v>128</v>
      </c>
      <c r="L152" s="230" t="s">
        <v>100</v>
      </c>
      <c r="M152" s="233">
        <v>0</v>
      </c>
      <c r="N152" s="234" t="s">
        <v>7653</v>
      </c>
      <c r="O152" s="230" t="s">
        <v>101</v>
      </c>
      <c r="P152" s="230" t="s">
        <v>145</v>
      </c>
      <c r="Q152" s="233">
        <v>205000</v>
      </c>
      <c r="R152" s="234">
        <v>1</v>
      </c>
      <c r="S152" s="235" t="s">
        <v>8293</v>
      </c>
      <c r="T152" s="236">
        <v>1.2617</v>
      </c>
      <c r="U152" s="237" t="s">
        <v>8515</v>
      </c>
      <c r="V152" s="238" t="s">
        <v>104</v>
      </c>
      <c r="W152" s="236">
        <v>0</v>
      </c>
      <c r="X152" s="237" t="s">
        <v>155</v>
      </c>
      <c r="Y152" s="239">
        <v>0</v>
      </c>
      <c r="Z152" s="237" t="s">
        <v>156</v>
      </c>
      <c r="AA152" s="239">
        <v>0</v>
      </c>
      <c r="AB152" s="240" t="s">
        <v>46</v>
      </c>
      <c r="AC152" s="241" t="s">
        <v>18</v>
      </c>
      <c r="AD152" s="241" t="s">
        <v>30</v>
      </c>
      <c r="AE152" s="237" t="s">
        <v>38</v>
      </c>
      <c r="AF152" s="237" t="s">
        <v>97</v>
      </c>
      <c r="AG152" s="237"/>
      <c r="AH152" s="237"/>
      <c r="AI152" s="237" t="s">
        <v>90</v>
      </c>
      <c r="AJ152" s="237" t="s">
        <v>311</v>
      </c>
      <c r="AK152" s="237" t="s">
        <v>96</v>
      </c>
      <c r="AL152" s="237" t="s">
        <v>115</v>
      </c>
      <c r="AM152" s="242">
        <v>4</v>
      </c>
    </row>
    <row r="153" spans="2:39">
      <c r="B153" s="228" t="s">
        <v>347</v>
      </c>
      <c r="C153" s="229" t="s">
        <v>342</v>
      </c>
      <c r="D153" s="230" t="s">
        <v>54</v>
      </c>
      <c r="E153" s="231" t="s">
        <v>38</v>
      </c>
      <c r="F153" s="231" t="s">
        <v>97</v>
      </c>
      <c r="G153" s="231" t="s">
        <v>35</v>
      </c>
      <c r="H153" s="231" t="s">
        <v>7652</v>
      </c>
      <c r="I153" s="232" t="s">
        <v>153</v>
      </c>
      <c r="J153" s="231" t="s">
        <v>44</v>
      </c>
      <c r="K153" s="230" t="s">
        <v>135</v>
      </c>
      <c r="L153" s="230" t="s">
        <v>100</v>
      </c>
      <c r="M153" s="233">
        <v>0</v>
      </c>
      <c r="N153" s="234" t="s">
        <v>7653</v>
      </c>
      <c r="O153" s="230" t="s">
        <v>101</v>
      </c>
      <c r="P153" s="230" t="s">
        <v>145</v>
      </c>
      <c r="Q153" s="233">
        <v>205000</v>
      </c>
      <c r="R153" s="234">
        <v>1</v>
      </c>
      <c r="S153" s="235" t="s">
        <v>8293</v>
      </c>
      <c r="T153" s="236">
        <v>1.2617</v>
      </c>
      <c r="U153" s="237" t="s">
        <v>8515</v>
      </c>
      <c r="V153" s="238" t="s">
        <v>104</v>
      </c>
      <c r="W153" s="236">
        <v>0</v>
      </c>
      <c r="X153" s="237" t="s">
        <v>155</v>
      </c>
      <c r="Y153" s="239">
        <v>0</v>
      </c>
      <c r="Z153" s="237" t="s">
        <v>156</v>
      </c>
      <c r="AA153" s="239">
        <v>0</v>
      </c>
      <c r="AB153" s="240" t="s">
        <v>46</v>
      </c>
      <c r="AC153" s="241" t="s">
        <v>18</v>
      </c>
      <c r="AD153" s="241" t="s">
        <v>30</v>
      </c>
      <c r="AE153" s="237" t="s">
        <v>38</v>
      </c>
      <c r="AF153" s="237" t="s">
        <v>97</v>
      </c>
      <c r="AG153" s="237"/>
      <c r="AH153" s="237"/>
      <c r="AI153" s="237" t="s">
        <v>90</v>
      </c>
      <c r="AJ153" s="237" t="s">
        <v>311</v>
      </c>
      <c r="AK153" s="237" t="s">
        <v>96</v>
      </c>
      <c r="AL153" s="237" t="s">
        <v>167</v>
      </c>
      <c r="AM153" s="242">
        <v>4</v>
      </c>
    </row>
    <row r="154" spans="2:39">
      <c r="B154" s="228" t="s">
        <v>348</v>
      </c>
      <c r="C154" s="229" t="s">
        <v>7656</v>
      </c>
      <c r="D154" s="230" t="s">
        <v>423</v>
      </c>
      <c r="E154" s="231" t="s">
        <v>38</v>
      </c>
      <c r="F154" s="231" t="s">
        <v>97</v>
      </c>
      <c r="G154" s="231" t="s">
        <v>35</v>
      </c>
      <c r="H154" s="231" t="s">
        <v>7652</v>
      </c>
      <c r="I154" s="232" t="s">
        <v>153</v>
      </c>
      <c r="J154" s="231" t="s">
        <v>44</v>
      </c>
      <c r="K154" s="230" t="s">
        <v>128</v>
      </c>
      <c r="L154" s="230" t="s">
        <v>100</v>
      </c>
      <c r="M154" s="233">
        <v>0</v>
      </c>
      <c r="N154" s="234" t="s">
        <v>7653</v>
      </c>
      <c r="O154" s="230" t="s">
        <v>101</v>
      </c>
      <c r="P154" s="230" t="s">
        <v>145</v>
      </c>
      <c r="Q154" s="233">
        <v>205000</v>
      </c>
      <c r="R154" s="234">
        <v>1</v>
      </c>
      <c r="S154" s="235" t="s">
        <v>146</v>
      </c>
      <c r="T154" s="236"/>
      <c r="U154" s="237" t="s">
        <v>8524</v>
      </c>
      <c r="V154" s="238" t="s">
        <v>104</v>
      </c>
      <c r="W154" s="236">
        <v>0</v>
      </c>
      <c r="X154" s="237" t="s">
        <v>155</v>
      </c>
      <c r="Y154" s="239">
        <v>0</v>
      </c>
      <c r="Z154" s="237" t="s">
        <v>156</v>
      </c>
      <c r="AA154" s="239">
        <v>0</v>
      </c>
      <c r="AB154" s="240" t="s">
        <v>46</v>
      </c>
      <c r="AC154" s="241" t="s">
        <v>18</v>
      </c>
      <c r="AD154" s="241" t="s">
        <v>30</v>
      </c>
      <c r="AE154" s="237" t="s">
        <v>38</v>
      </c>
      <c r="AF154" s="237" t="s">
        <v>97</v>
      </c>
      <c r="AG154" s="237"/>
      <c r="AH154" s="237"/>
      <c r="AI154" s="237" t="s">
        <v>90</v>
      </c>
      <c r="AJ154" s="237" t="s">
        <v>311</v>
      </c>
      <c r="AK154" s="237" t="s">
        <v>96</v>
      </c>
      <c r="AL154" s="237" t="s">
        <v>189</v>
      </c>
      <c r="AM154" s="242">
        <v>4</v>
      </c>
    </row>
    <row r="155" spans="2:39">
      <c r="B155" s="228" t="s">
        <v>349</v>
      </c>
      <c r="C155" s="229" t="s">
        <v>343</v>
      </c>
      <c r="D155" s="230" t="s">
        <v>52</v>
      </c>
      <c r="E155" s="231" t="s">
        <v>38</v>
      </c>
      <c r="F155" s="231" t="s">
        <v>97</v>
      </c>
      <c r="G155" s="231" t="s">
        <v>35</v>
      </c>
      <c r="H155" s="231" t="s">
        <v>7652</v>
      </c>
      <c r="I155" s="232" t="s">
        <v>153</v>
      </c>
      <c r="J155" s="231" t="s">
        <v>44</v>
      </c>
      <c r="K155" s="230" t="s">
        <v>135</v>
      </c>
      <c r="L155" s="230" t="s">
        <v>100</v>
      </c>
      <c r="M155" s="233">
        <v>0</v>
      </c>
      <c r="N155" s="234" t="s">
        <v>7653</v>
      </c>
      <c r="O155" s="230" t="s">
        <v>101</v>
      </c>
      <c r="P155" s="230" t="s">
        <v>145</v>
      </c>
      <c r="Q155" s="233">
        <v>239500</v>
      </c>
      <c r="R155" s="234">
        <v>1</v>
      </c>
      <c r="S155" s="235" t="s">
        <v>103</v>
      </c>
      <c r="T155" s="236">
        <v>1.2617</v>
      </c>
      <c r="U155" s="237" t="s">
        <v>8619</v>
      </c>
      <c r="V155" s="238" t="s">
        <v>104</v>
      </c>
      <c r="W155" s="236">
        <v>0</v>
      </c>
      <c r="X155" s="237" t="s">
        <v>155</v>
      </c>
      <c r="Y155" s="239">
        <v>0</v>
      </c>
      <c r="Z155" s="237" t="s">
        <v>156</v>
      </c>
      <c r="AA155" s="239">
        <v>0</v>
      </c>
      <c r="AB155" s="240" t="s">
        <v>46</v>
      </c>
      <c r="AC155" s="241" t="s">
        <v>18</v>
      </c>
      <c r="AD155" s="241" t="s">
        <v>30</v>
      </c>
      <c r="AE155" s="237" t="s">
        <v>38</v>
      </c>
      <c r="AF155" s="237" t="s">
        <v>97</v>
      </c>
      <c r="AG155" s="237"/>
      <c r="AH155" s="237"/>
      <c r="AI155" s="237" t="s">
        <v>90</v>
      </c>
      <c r="AJ155" s="237" t="s">
        <v>311</v>
      </c>
      <c r="AK155" s="237" t="s">
        <v>96</v>
      </c>
      <c r="AL155" s="237" t="s">
        <v>191</v>
      </c>
      <c r="AM155" s="242">
        <v>4</v>
      </c>
    </row>
    <row r="156" spans="2:39">
      <c r="B156" s="228" t="s">
        <v>350</v>
      </c>
      <c r="C156" s="229" t="s">
        <v>7657</v>
      </c>
      <c r="D156" s="230" t="s">
        <v>607</v>
      </c>
      <c r="E156" s="231" t="s">
        <v>38</v>
      </c>
      <c r="F156" s="231" t="s">
        <v>97</v>
      </c>
      <c r="G156" s="231" t="s">
        <v>35</v>
      </c>
      <c r="H156" s="231" t="s">
        <v>7652</v>
      </c>
      <c r="I156" s="232" t="s">
        <v>153</v>
      </c>
      <c r="J156" s="231" t="s">
        <v>44</v>
      </c>
      <c r="K156" s="230" t="s">
        <v>128</v>
      </c>
      <c r="L156" s="230" t="s">
        <v>100</v>
      </c>
      <c r="M156" s="233">
        <v>0</v>
      </c>
      <c r="N156" s="234" t="s">
        <v>7653</v>
      </c>
      <c r="O156" s="230" t="s">
        <v>101</v>
      </c>
      <c r="P156" s="230" t="s">
        <v>145</v>
      </c>
      <c r="Q156" s="233">
        <v>239500</v>
      </c>
      <c r="R156" s="234">
        <v>1</v>
      </c>
      <c r="S156" s="235" t="s">
        <v>146</v>
      </c>
      <c r="T156" s="236"/>
      <c r="U156" s="237" t="s">
        <v>8524</v>
      </c>
      <c r="V156" s="238" t="s">
        <v>104</v>
      </c>
      <c r="W156" s="236">
        <v>0</v>
      </c>
      <c r="X156" s="237" t="s">
        <v>155</v>
      </c>
      <c r="Y156" s="239">
        <v>0</v>
      </c>
      <c r="Z156" s="237" t="s">
        <v>156</v>
      </c>
      <c r="AA156" s="239">
        <v>0</v>
      </c>
      <c r="AB156" s="240" t="s">
        <v>46</v>
      </c>
      <c r="AC156" s="241" t="s">
        <v>18</v>
      </c>
      <c r="AD156" s="241" t="s">
        <v>30</v>
      </c>
      <c r="AE156" s="237" t="s">
        <v>38</v>
      </c>
      <c r="AF156" s="237" t="s">
        <v>97</v>
      </c>
      <c r="AG156" s="237"/>
      <c r="AH156" s="237"/>
      <c r="AI156" s="237" t="s">
        <v>90</v>
      </c>
      <c r="AJ156" s="237" t="s">
        <v>311</v>
      </c>
      <c r="AK156" s="237" t="s">
        <v>96</v>
      </c>
      <c r="AL156" s="237" t="s">
        <v>193</v>
      </c>
      <c r="AM156" s="242">
        <v>4</v>
      </c>
    </row>
    <row r="157" spans="2:39">
      <c r="B157" s="228" t="s">
        <v>351</v>
      </c>
      <c r="C157" s="229" t="s">
        <v>7657</v>
      </c>
      <c r="D157" s="230" t="s">
        <v>609</v>
      </c>
      <c r="E157" s="231" t="s">
        <v>38</v>
      </c>
      <c r="F157" s="231" t="s">
        <v>97</v>
      </c>
      <c r="G157" s="231" t="s">
        <v>35</v>
      </c>
      <c r="H157" s="231" t="s">
        <v>7652</v>
      </c>
      <c r="I157" s="232" t="s">
        <v>153</v>
      </c>
      <c r="J157" s="231" t="s">
        <v>44</v>
      </c>
      <c r="K157" s="230" t="s">
        <v>133</v>
      </c>
      <c r="L157" s="230" t="s">
        <v>100</v>
      </c>
      <c r="M157" s="233">
        <v>0</v>
      </c>
      <c r="N157" s="234" t="s">
        <v>7653</v>
      </c>
      <c r="O157" s="230" t="s">
        <v>101</v>
      </c>
      <c r="P157" s="230" t="s">
        <v>145</v>
      </c>
      <c r="Q157" s="233">
        <v>239500</v>
      </c>
      <c r="R157" s="234">
        <v>1</v>
      </c>
      <c r="S157" s="235" t="s">
        <v>146</v>
      </c>
      <c r="T157" s="236"/>
      <c r="U157" s="237" t="s">
        <v>8524</v>
      </c>
      <c r="V157" s="238" t="s">
        <v>104</v>
      </c>
      <c r="W157" s="236">
        <v>0</v>
      </c>
      <c r="X157" s="237" t="s">
        <v>155</v>
      </c>
      <c r="Y157" s="239">
        <v>0</v>
      </c>
      <c r="Z157" s="237" t="s">
        <v>156</v>
      </c>
      <c r="AA157" s="239">
        <v>0</v>
      </c>
      <c r="AB157" s="240" t="s">
        <v>46</v>
      </c>
      <c r="AC157" s="241" t="s">
        <v>18</v>
      </c>
      <c r="AD157" s="241" t="s">
        <v>30</v>
      </c>
      <c r="AE157" s="237" t="s">
        <v>38</v>
      </c>
      <c r="AF157" s="237" t="s">
        <v>97</v>
      </c>
      <c r="AG157" s="237"/>
      <c r="AH157" s="237"/>
      <c r="AI157" s="237" t="s">
        <v>90</v>
      </c>
      <c r="AJ157" s="237" t="s">
        <v>311</v>
      </c>
      <c r="AK157" s="237" t="s">
        <v>96</v>
      </c>
      <c r="AL157" s="237" t="s">
        <v>195</v>
      </c>
      <c r="AM157" s="242">
        <v>4</v>
      </c>
    </row>
    <row r="158" spans="2:39">
      <c r="B158" s="228" t="s">
        <v>352</v>
      </c>
      <c r="C158" s="229" t="s">
        <v>343</v>
      </c>
      <c r="D158" s="230" t="s">
        <v>54</v>
      </c>
      <c r="E158" s="231" t="s">
        <v>38</v>
      </c>
      <c r="F158" s="231" t="s">
        <v>97</v>
      </c>
      <c r="G158" s="231" t="s">
        <v>35</v>
      </c>
      <c r="H158" s="231" t="s">
        <v>7652</v>
      </c>
      <c r="I158" s="232" t="s">
        <v>153</v>
      </c>
      <c r="J158" s="231" t="s">
        <v>44</v>
      </c>
      <c r="K158" s="230" t="s">
        <v>202</v>
      </c>
      <c r="L158" s="230" t="s">
        <v>100</v>
      </c>
      <c r="M158" s="233">
        <v>0</v>
      </c>
      <c r="N158" s="234" t="s">
        <v>7653</v>
      </c>
      <c r="O158" s="230" t="s">
        <v>101</v>
      </c>
      <c r="P158" s="230" t="s">
        <v>145</v>
      </c>
      <c r="Q158" s="233">
        <v>239500</v>
      </c>
      <c r="R158" s="234">
        <v>1</v>
      </c>
      <c r="S158" s="235" t="s">
        <v>8293</v>
      </c>
      <c r="T158" s="236">
        <v>1.2617</v>
      </c>
      <c r="U158" s="237" t="s">
        <v>8515</v>
      </c>
      <c r="V158" s="238" t="s">
        <v>104</v>
      </c>
      <c r="W158" s="236">
        <v>0</v>
      </c>
      <c r="X158" s="237" t="s">
        <v>155</v>
      </c>
      <c r="Y158" s="239">
        <v>0</v>
      </c>
      <c r="Z158" s="237" t="s">
        <v>156</v>
      </c>
      <c r="AA158" s="239">
        <v>0</v>
      </c>
      <c r="AB158" s="240" t="s">
        <v>46</v>
      </c>
      <c r="AC158" s="241" t="s">
        <v>18</v>
      </c>
      <c r="AD158" s="241" t="s">
        <v>30</v>
      </c>
      <c r="AE158" s="237" t="s">
        <v>38</v>
      </c>
      <c r="AF158" s="237" t="s">
        <v>97</v>
      </c>
      <c r="AG158" s="237"/>
      <c r="AH158" s="237"/>
      <c r="AI158" s="237" t="s">
        <v>90</v>
      </c>
      <c r="AJ158" s="237" t="s">
        <v>311</v>
      </c>
      <c r="AK158" s="237" t="s">
        <v>96</v>
      </c>
      <c r="AL158" s="237" t="s">
        <v>198</v>
      </c>
      <c r="AM158" s="242">
        <v>4</v>
      </c>
    </row>
    <row r="159" spans="2:39">
      <c r="B159" s="228" t="s">
        <v>353</v>
      </c>
      <c r="C159" s="229" t="s">
        <v>343</v>
      </c>
      <c r="D159" s="230" t="s">
        <v>164</v>
      </c>
      <c r="E159" s="231" t="s">
        <v>38</v>
      </c>
      <c r="F159" s="231" t="s">
        <v>97</v>
      </c>
      <c r="G159" s="231" t="s">
        <v>35</v>
      </c>
      <c r="H159" s="231" t="s">
        <v>7652</v>
      </c>
      <c r="I159" s="232" t="s">
        <v>153</v>
      </c>
      <c r="J159" s="231" t="s">
        <v>44</v>
      </c>
      <c r="K159" s="230" t="s">
        <v>202</v>
      </c>
      <c r="L159" s="230" t="s">
        <v>100</v>
      </c>
      <c r="M159" s="233">
        <v>0</v>
      </c>
      <c r="N159" s="234" t="s">
        <v>7653</v>
      </c>
      <c r="O159" s="230" t="s">
        <v>101</v>
      </c>
      <c r="P159" s="230" t="s">
        <v>145</v>
      </c>
      <c r="Q159" s="233">
        <v>239500</v>
      </c>
      <c r="R159" s="234">
        <v>1</v>
      </c>
      <c r="S159" s="235" t="s">
        <v>8293</v>
      </c>
      <c r="T159" s="236">
        <v>1.2617</v>
      </c>
      <c r="U159" s="237" t="s">
        <v>8515</v>
      </c>
      <c r="V159" s="238" t="s">
        <v>104</v>
      </c>
      <c r="W159" s="236">
        <v>0</v>
      </c>
      <c r="X159" s="237" t="s">
        <v>155</v>
      </c>
      <c r="Y159" s="239">
        <v>0</v>
      </c>
      <c r="Z159" s="237" t="s">
        <v>156</v>
      </c>
      <c r="AA159" s="239">
        <v>0</v>
      </c>
      <c r="AB159" s="240" t="s">
        <v>46</v>
      </c>
      <c r="AC159" s="241" t="s">
        <v>18</v>
      </c>
      <c r="AD159" s="241" t="s">
        <v>30</v>
      </c>
      <c r="AE159" s="237" t="s">
        <v>38</v>
      </c>
      <c r="AF159" s="237" t="s">
        <v>97</v>
      </c>
      <c r="AG159" s="237"/>
      <c r="AH159" s="237"/>
      <c r="AI159" s="237" t="s">
        <v>90</v>
      </c>
      <c r="AJ159" s="237" t="s">
        <v>311</v>
      </c>
      <c r="AK159" s="237" t="s">
        <v>96</v>
      </c>
      <c r="AL159" s="237" t="s">
        <v>200</v>
      </c>
      <c r="AM159" s="242">
        <v>4</v>
      </c>
    </row>
    <row r="160" spans="2:39">
      <c r="B160" s="228" t="s">
        <v>354</v>
      </c>
      <c r="C160" s="229" t="s">
        <v>343</v>
      </c>
      <c r="D160" s="230" t="s">
        <v>166</v>
      </c>
      <c r="E160" s="231" t="s">
        <v>38</v>
      </c>
      <c r="F160" s="231" t="s">
        <v>97</v>
      </c>
      <c r="G160" s="231" t="s">
        <v>35</v>
      </c>
      <c r="H160" s="231" t="s">
        <v>7652</v>
      </c>
      <c r="I160" s="232" t="s">
        <v>153</v>
      </c>
      <c r="J160" s="231" t="s">
        <v>44</v>
      </c>
      <c r="K160" s="230" t="s">
        <v>202</v>
      </c>
      <c r="L160" s="230" t="s">
        <v>100</v>
      </c>
      <c r="M160" s="233">
        <v>0</v>
      </c>
      <c r="N160" s="234" t="s">
        <v>7653</v>
      </c>
      <c r="O160" s="230" t="s">
        <v>101</v>
      </c>
      <c r="P160" s="230" t="s">
        <v>145</v>
      </c>
      <c r="Q160" s="233">
        <v>239500</v>
      </c>
      <c r="R160" s="234">
        <v>1</v>
      </c>
      <c r="S160" s="235" t="s">
        <v>8293</v>
      </c>
      <c r="T160" s="236">
        <v>1.2617</v>
      </c>
      <c r="U160" s="237" t="s">
        <v>8515</v>
      </c>
      <c r="V160" s="238" t="s">
        <v>104</v>
      </c>
      <c r="W160" s="236">
        <v>0</v>
      </c>
      <c r="X160" s="237" t="s">
        <v>155</v>
      </c>
      <c r="Y160" s="239">
        <v>0</v>
      </c>
      <c r="Z160" s="237" t="s">
        <v>156</v>
      </c>
      <c r="AA160" s="239">
        <v>0</v>
      </c>
      <c r="AB160" s="240" t="s">
        <v>46</v>
      </c>
      <c r="AC160" s="241" t="s">
        <v>18</v>
      </c>
      <c r="AD160" s="241" t="s">
        <v>30</v>
      </c>
      <c r="AE160" s="237" t="s">
        <v>38</v>
      </c>
      <c r="AF160" s="237" t="s">
        <v>97</v>
      </c>
      <c r="AG160" s="237"/>
      <c r="AH160" s="237"/>
      <c r="AI160" s="237" t="s">
        <v>90</v>
      </c>
      <c r="AJ160" s="237" t="s">
        <v>311</v>
      </c>
      <c r="AK160" s="237" t="s">
        <v>96</v>
      </c>
      <c r="AL160" s="237" t="s">
        <v>203</v>
      </c>
      <c r="AM160" s="242">
        <v>4</v>
      </c>
    </row>
    <row r="161" spans="2:39">
      <c r="B161" s="228" t="s">
        <v>355</v>
      </c>
      <c r="C161" s="229" t="s">
        <v>343</v>
      </c>
      <c r="D161" s="230" t="s">
        <v>263</v>
      </c>
      <c r="E161" s="231" t="s">
        <v>38</v>
      </c>
      <c r="F161" s="231" t="s">
        <v>97</v>
      </c>
      <c r="G161" s="231" t="s">
        <v>35</v>
      </c>
      <c r="H161" s="231" t="s">
        <v>7652</v>
      </c>
      <c r="I161" s="232" t="s">
        <v>153</v>
      </c>
      <c r="J161" s="231" t="s">
        <v>44</v>
      </c>
      <c r="K161" s="230" t="s">
        <v>202</v>
      </c>
      <c r="L161" s="230" t="s">
        <v>100</v>
      </c>
      <c r="M161" s="233">
        <v>0</v>
      </c>
      <c r="N161" s="234" t="s">
        <v>7653</v>
      </c>
      <c r="O161" s="230" t="s">
        <v>101</v>
      </c>
      <c r="P161" s="230" t="s">
        <v>145</v>
      </c>
      <c r="Q161" s="233">
        <v>239500</v>
      </c>
      <c r="R161" s="234">
        <v>1</v>
      </c>
      <c r="S161" s="235" t="s">
        <v>8293</v>
      </c>
      <c r="T161" s="236">
        <v>1.2617</v>
      </c>
      <c r="U161" s="237" t="s">
        <v>8515</v>
      </c>
      <c r="V161" s="238" t="s">
        <v>104</v>
      </c>
      <c r="W161" s="236">
        <v>0</v>
      </c>
      <c r="X161" s="237" t="s">
        <v>155</v>
      </c>
      <c r="Y161" s="239">
        <v>0</v>
      </c>
      <c r="Z161" s="237" t="s">
        <v>156</v>
      </c>
      <c r="AA161" s="239">
        <v>0</v>
      </c>
      <c r="AB161" s="240" t="s">
        <v>46</v>
      </c>
      <c r="AC161" s="241" t="s">
        <v>18</v>
      </c>
      <c r="AD161" s="241" t="s">
        <v>30</v>
      </c>
      <c r="AE161" s="237" t="s">
        <v>38</v>
      </c>
      <c r="AF161" s="237" t="s">
        <v>97</v>
      </c>
      <c r="AG161" s="237"/>
      <c r="AH161" s="237"/>
      <c r="AI161" s="237" t="s">
        <v>90</v>
      </c>
      <c r="AJ161" s="237" t="s">
        <v>311</v>
      </c>
      <c r="AK161" s="237" t="s">
        <v>96</v>
      </c>
      <c r="AL161" s="237" t="s">
        <v>205</v>
      </c>
      <c r="AM161" s="242">
        <v>4</v>
      </c>
    </row>
    <row r="162" spans="2:39">
      <c r="B162" s="228" t="s">
        <v>356</v>
      </c>
      <c r="C162" s="229" t="s">
        <v>343</v>
      </c>
      <c r="D162" s="230" t="s">
        <v>266</v>
      </c>
      <c r="E162" s="231" t="s">
        <v>38</v>
      </c>
      <c r="F162" s="231" t="s">
        <v>97</v>
      </c>
      <c r="G162" s="231" t="s">
        <v>35</v>
      </c>
      <c r="H162" s="231" t="s">
        <v>7652</v>
      </c>
      <c r="I162" s="232" t="s">
        <v>153</v>
      </c>
      <c r="J162" s="231" t="s">
        <v>44</v>
      </c>
      <c r="K162" s="230" t="s">
        <v>128</v>
      </c>
      <c r="L162" s="230" t="s">
        <v>100</v>
      </c>
      <c r="M162" s="233">
        <v>0</v>
      </c>
      <c r="N162" s="234" t="s">
        <v>7653</v>
      </c>
      <c r="O162" s="230" t="s">
        <v>101</v>
      </c>
      <c r="P162" s="230" t="s">
        <v>145</v>
      </c>
      <c r="Q162" s="233">
        <v>239500</v>
      </c>
      <c r="R162" s="234">
        <v>1</v>
      </c>
      <c r="S162" s="235" t="s">
        <v>8293</v>
      </c>
      <c r="T162" s="236">
        <v>1.2617</v>
      </c>
      <c r="U162" s="237" t="s">
        <v>8515</v>
      </c>
      <c r="V162" s="238" t="s">
        <v>104</v>
      </c>
      <c r="W162" s="236">
        <v>0</v>
      </c>
      <c r="X162" s="237" t="s">
        <v>155</v>
      </c>
      <c r="Y162" s="239">
        <v>0</v>
      </c>
      <c r="Z162" s="237" t="s">
        <v>156</v>
      </c>
      <c r="AA162" s="239">
        <v>0</v>
      </c>
      <c r="AB162" s="240" t="s">
        <v>46</v>
      </c>
      <c r="AC162" s="241" t="s">
        <v>18</v>
      </c>
      <c r="AD162" s="241" t="s">
        <v>30</v>
      </c>
      <c r="AE162" s="237" t="s">
        <v>38</v>
      </c>
      <c r="AF162" s="237" t="s">
        <v>97</v>
      </c>
      <c r="AG162" s="237"/>
      <c r="AH162" s="237"/>
      <c r="AI162" s="237" t="s">
        <v>90</v>
      </c>
      <c r="AJ162" s="237" t="s">
        <v>311</v>
      </c>
      <c r="AK162" s="237" t="s">
        <v>96</v>
      </c>
      <c r="AL162" s="237" t="s">
        <v>207</v>
      </c>
      <c r="AM162" s="242">
        <v>4</v>
      </c>
    </row>
    <row r="163" spans="2:39">
      <c r="B163" s="228" t="s">
        <v>357</v>
      </c>
      <c r="C163" s="229" t="s">
        <v>343</v>
      </c>
      <c r="D163" s="230" t="s">
        <v>269</v>
      </c>
      <c r="E163" s="231" t="s">
        <v>38</v>
      </c>
      <c r="F163" s="231" t="s">
        <v>97</v>
      </c>
      <c r="G163" s="231" t="s">
        <v>35</v>
      </c>
      <c r="H163" s="231" t="s">
        <v>7652</v>
      </c>
      <c r="I163" s="232" t="s">
        <v>153</v>
      </c>
      <c r="J163" s="231" t="s">
        <v>44</v>
      </c>
      <c r="K163" s="230" t="s">
        <v>128</v>
      </c>
      <c r="L163" s="230" t="s">
        <v>100</v>
      </c>
      <c r="M163" s="233">
        <v>0</v>
      </c>
      <c r="N163" s="234" t="s">
        <v>7653</v>
      </c>
      <c r="O163" s="230" t="s">
        <v>101</v>
      </c>
      <c r="P163" s="230" t="s">
        <v>145</v>
      </c>
      <c r="Q163" s="233">
        <v>239500</v>
      </c>
      <c r="R163" s="234">
        <v>1</v>
      </c>
      <c r="S163" s="235" t="s">
        <v>8293</v>
      </c>
      <c r="T163" s="236">
        <v>1.2617</v>
      </c>
      <c r="U163" s="237" t="s">
        <v>8515</v>
      </c>
      <c r="V163" s="238" t="s">
        <v>104</v>
      </c>
      <c r="W163" s="236">
        <v>0</v>
      </c>
      <c r="X163" s="237" t="s">
        <v>155</v>
      </c>
      <c r="Y163" s="239">
        <v>0</v>
      </c>
      <c r="Z163" s="237" t="s">
        <v>156</v>
      </c>
      <c r="AA163" s="239">
        <v>0</v>
      </c>
      <c r="AB163" s="240" t="s">
        <v>46</v>
      </c>
      <c r="AC163" s="241" t="s">
        <v>18</v>
      </c>
      <c r="AD163" s="241" t="s">
        <v>30</v>
      </c>
      <c r="AE163" s="237" t="s">
        <v>38</v>
      </c>
      <c r="AF163" s="237" t="s">
        <v>97</v>
      </c>
      <c r="AG163" s="237"/>
      <c r="AH163" s="237"/>
      <c r="AI163" s="237" t="s">
        <v>90</v>
      </c>
      <c r="AJ163" s="237" t="s">
        <v>311</v>
      </c>
      <c r="AK163" s="237" t="s">
        <v>96</v>
      </c>
      <c r="AL163" s="237" t="s">
        <v>209</v>
      </c>
      <c r="AM163" s="242">
        <v>4</v>
      </c>
    </row>
    <row r="164" spans="2:39">
      <c r="B164" s="228" t="s">
        <v>358</v>
      </c>
      <c r="C164" s="229" t="s">
        <v>343</v>
      </c>
      <c r="D164" s="230" t="s">
        <v>272</v>
      </c>
      <c r="E164" s="231" t="s">
        <v>38</v>
      </c>
      <c r="F164" s="231" t="s">
        <v>97</v>
      </c>
      <c r="G164" s="231" t="s">
        <v>35</v>
      </c>
      <c r="H164" s="231" t="s">
        <v>7652</v>
      </c>
      <c r="I164" s="232" t="s">
        <v>153</v>
      </c>
      <c r="J164" s="231" t="s">
        <v>44</v>
      </c>
      <c r="K164" s="230" t="s">
        <v>128</v>
      </c>
      <c r="L164" s="230" t="s">
        <v>100</v>
      </c>
      <c r="M164" s="233">
        <v>0</v>
      </c>
      <c r="N164" s="234" t="s">
        <v>7653</v>
      </c>
      <c r="O164" s="230" t="s">
        <v>101</v>
      </c>
      <c r="P164" s="230" t="s">
        <v>145</v>
      </c>
      <c r="Q164" s="233">
        <v>239500</v>
      </c>
      <c r="R164" s="234">
        <v>1</v>
      </c>
      <c r="S164" s="235" t="s">
        <v>8293</v>
      </c>
      <c r="T164" s="236">
        <v>1.2617</v>
      </c>
      <c r="U164" s="237" t="s">
        <v>8515</v>
      </c>
      <c r="V164" s="238" t="s">
        <v>104</v>
      </c>
      <c r="W164" s="236">
        <v>0</v>
      </c>
      <c r="X164" s="237" t="s">
        <v>155</v>
      </c>
      <c r="Y164" s="239">
        <v>0</v>
      </c>
      <c r="Z164" s="237" t="s">
        <v>156</v>
      </c>
      <c r="AA164" s="239">
        <v>0</v>
      </c>
      <c r="AB164" s="240" t="s">
        <v>46</v>
      </c>
      <c r="AC164" s="241" t="s">
        <v>18</v>
      </c>
      <c r="AD164" s="241" t="s">
        <v>30</v>
      </c>
      <c r="AE164" s="237" t="s">
        <v>38</v>
      </c>
      <c r="AF164" s="237" t="s">
        <v>97</v>
      </c>
      <c r="AG164" s="237"/>
      <c r="AH164" s="237"/>
      <c r="AI164" s="237" t="s">
        <v>90</v>
      </c>
      <c r="AJ164" s="237" t="s">
        <v>311</v>
      </c>
      <c r="AK164" s="237" t="s">
        <v>96</v>
      </c>
      <c r="AL164" s="237" t="s">
        <v>255</v>
      </c>
      <c r="AM164" s="242">
        <v>4</v>
      </c>
    </row>
    <row r="165" spans="2:39">
      <c r="B165" s="228" t="s">
        <v>359</v>
      </c>
      <c r="C165" s="229" t="s">
        <v>343</v>
      </c>
      <c r="D165" s="230" t="s">
        <v>332</v>
      </c>
      <c r="E165" s="231" t="s">
        <v>38</v>
      </c>
      <c r="F165" s="231" t="s">
        <v>97</v>
      </c>
      <c r="G165" s="231" t="s">
        <v>35</v>
      </c>
      <c r="H165" s="231" t="s">
        <v>7652</v>
      </c>
      <c r="I165" s="232" t="s">
        <v>153</v>
      </c>
      <c r="J165" s="231" t="s">
        <v>44</v>
      </c>
      <c r="K165" s="230" t="s">
        <v>128</v>
      </c>
      <c r="L165" s="230" t="s">
        <v>100</v>
      </c>
      <c r="M165" s="233">
        <v>0</v>
      </c>
      <c r="N165" s="234" t="s">
        <v>7653</v>
      </c>
      <c r="O165" s="230" t="s">
        <v>101</v>
      </c>
      <c r="P165" s="230" t="s">
        <v>145</v>
      </c>
      <c r="Q165" s="233">
        <v>239500</v>
      </c>
      <c r="R165" s="234">
        <v>1</v>
      </c>
      <c r="S165" s="235" t="s">
        <v>8293</v>
      </c>
      <c r="T165" s="236">
        <v>1.2617</v>
      </c>
      <c r="U165" s="237" t="s">
        <v>8515</v>
      </c>
      <c r="V165" s="238" t="s">
        <v>104</v>
      </c>
      <c r="W165" s="236">
        <v>0</v>
      </c>
      <c r="X165" s="237" t="s">
        <v>155</v>
      </c>
      <c r="Y165" s="239">
        <v>0</v>
      </c>
      <c r="Z165" s="237" t="s">
        <v>156</v>
      </c>
      <c r="AA165" s="239">
        <v>0</v>
      </c>
      <c r="AB165" s="240" t="s">
        <v>46</v>
      </c>
      <c r="AC165" s="241" t="s">
        <v>18</v>
      </c>
      <c r="AD165" s="241" t="s">
        <v>30</v>
      </c>
      <c r="AE165" s="237" t="s">
        <v>38</v>
      </c>
      <c r="AF165" s="237" t="s">
        <v>97</v>
      </c>
      <c r="AG165" s="237"/>
      <c r="AH165" s="237"/>
      <c r="AI165" s="237" t="s">
        <v>90</v>
      </c>
      <c r="AJ165" s="237" t="s">
        <v>311</v>
      </c>
      <c r="AK165" s="237" t="s">
        <v>96</v>
      </c>
      <c r="AL165" s="237" t="s">
        <v>257</v>
      </c>
      <c r="AM165" s="242">
        <v>4</v>
      </c>
    </row>
    <row r="166" spans="2:39">
      <c r="B166" s="228" t="s">
        <v>360</v>
      </c>
      <c r="C166" s="229" t="s">
        <v>343</v>
      </c>
      <c r="D166" s="230" t="s">
        <v>334</v>
      </c>
      <c r="E166" s="231" t="s">
        <v>38</v>
      </c>
      <c r="F166" s="231" t="s">
        <v>97</v>
      </c>
      <c r="G166" s="231" t="s">
        <v>35</v>
      </c>
      <c r="H166" s="231" t="s">
        <v>7652</v>
      </c>
      <c r="I166" s="232" t="s">
        <v>153</v>
      </c>
      <c r="J166" s="231" t="s">
        <v>44</v>
      </c>
      <c r="K166" s="230" t="s">
        <v>128</v>
      </c>
      <c r="L166" s="230" t="s">
        <v>100</v>
      </c>
      <c r="M166" s="233">
        <v>0</v>
      </c>
      <c r="N166" s="234" t="s">
        <v>7653</v>
      </c>
      <c r="O166" s="230" t="s">
        <v>101</v>
      </c>
      <c r="P166" s="230" t="s">
        <v>145</v>
      </c>
      <c r="Q166" s="233">
        <v>239500</v>
      </c>
      <c r="R166" s="234">
        <v>1</v>
      </c>
      <c r="S166" s="235" t="s">
        <v>8293</v>
      </c>
      <c r="T166" s="236">
        <v>1.2617</v>
      </c>
      <c r="U166" s="237" t="s">
        <v>8515</v>
      </c>
      <c r="V166" s="238" t="s">
        <v>104</v>
      </c>
      <c r="W166" s="236">
        <v>0</v>
      </c>
      <c r="X166" s="237" t="s">
        <v>155</v>
      </c>
      <c r="Y166" s="239">
        <v>0</v>
      </c>
      <c r="Z166" s="237" t="s">
        <v>156</v>
      </c>
      <c r="AA166" s="239">
        <v>0</v>
      </c>
      <c r="AB166" s="240" t="s">
        <v>46</v>
      </c>
      <c r="AC166" s="241" t="s">
        <v>18</v>
      </c>
      <c r="AD166" s="241" t="s">
        <v>30</v>
      </c>
      <c r="AE166" s="237" t="s">
        <v>38</v>
      </c>
      <c r="AF166" s="237" t="s">
        <v>97</v>
      </c>
      <c r="AG166" s="237"/>
      <c r="AH166" s="237"/>
      <c r="AI166" s="237" t="s">
        <v>90</v>
      </c>
      <c r="AJ166" s="237" t="s">
        <v>311</v>
      </c>
      <c r="AK166" s="237" t="s">
        <v>96</v>
      </c>
      <c r="AL166" s="237" t="s">
        <v>259</v>
      </c>
      <c r="AM166" s="242">
        <v>4</v>
      </c>
    </row>
    <row r="167" spans="2:39">
      <c r="B167" s="228" t="s">
        <v>361</v>
      </c>
      <c r="C167" s="229" t="s">
        <v>343</v>
      </c>
      <c r="D167" s="230" t="s">
        <v>336</v>
      </c>
      <c r="E167" s="231" t="s">
        <v>38</v>
      </c>
      <c r="F167" s="231" t="s">
        <v>97</v>
      </c>
      <c r="G167" s="231" t="s">
        <v>35</v>
      </c>
      <c r="H167" s="231" t="s">
        <v>7652</v>
      </c>
      <c r="I167" s="232" t="s">
        <v>153</v>
      </c>
      <c r="J167" s="231" t="s">
        <v>44</v>
      </c>
      <c r="K167" s="230" t="s">
        <v>128</v>
      </c>
      <c r="L167" s="230" t="s">
        <v>100</v>
      </c>
      <c r="M167" s="233">
        <v>0</v>
      </c>
      <c r="N167" s="234" t="s">
        <v>7653</v>
      </c>
      <c r="O167" s="230" t="s">
        <v>101</v>
      </c>
      <c r="P167" s="230" t="s">
        <v>145</v>
      </c>
      <c r="Q167" s="233">
        <v>239500</v>
      </c>
      <c r="R167" s="234">
        <v>1</v>
      </c>
      <c r="S167" s="235" t="s">
        <v>8293</v>
      </c>
      <c r="T167" s="236">
        <v>1.2617</v>
      </c>
      <c r="U167" s="237" t="s">
        <v>8515</v>
      </c>
      <c r="V167" s="238" t="s">
        <v>104</v>
      </c>
      <c r="W167" s="236">
        <v>0</v>
      </c>
      <c r="X167" s="237" t="s">
        <v>155</v>
      </c>
      <c r="Y167" s="239">
        <v>0</v>
      </c>
      <c r="Z167" s="237" t="s">
        <v>156</v>
      </c>
      <c r="AA167" s="239">
        <v>0</v>
      </c>
      <c r="AB167" s="240" t="s">
        <v>46</v>
      </c>
      <c r="AC167" s="241" t="s">
        <v>18</v>
      </c>
      <c r="AD167" s="241" t="s">
        <v>30</v>
      </c>
      <c r="AE167" s="237" t="s">
        <v>38</v>
      </c>
      <c r="AF167" s="237" t="s">
        <v>97</v>
      </c>
      <c r="AG167" s="237"/>
      <c r="AH167" s="237"/>
      <c r="AI167" s="237" t="s">
        <v>90</v>
      </c>
      <c r="AJ167" s="237" t="s">
        <v>311</v>
      </c>
      <c r="AK167" s="237" t="s">
        <v>96</v>
      </c>
      <c r="AL167" s="237" t="s">
        <v>261</v>
      </c>
      <c r="AM167" s="242">
        <v>4</v>
      </c>
    </row>
    <row r="168" spans="2:39">
      <c r="B168" s="228" t="s">
        <v>362</v>
      </c>
      <c r="C168" s="229" t="s">
        <v>343</v>
      </c>
      <c r="D168" s="230" t="s">
        <v>363</v>
      </c>
      <c r="E168" s="231" t="s">
        <v>38</v>
      </c>
      <c r="F168" s="231" t="s">
        <v>97</v>
      </c>
      <c r="G168" s="231" t="s">
        <v>35</v>
      </c>
      <c r="H168" s="231" t="s">
        <v>7652</v>
      </c>
      <c r="I168" s="232" t="s">
        <v>153</v>
      </c>
      <c r="J168" s="231" t="s">
        <v>44</v>
      </c>
      <c r="K168" s="230" t="s">
        <v>128</v>
      </c>
      <c r="L168" s="230" t="s">
        <v>100</v>
      </c>
      <c r="M168" s="233">
        <v>0</v>
      </c>
      <c r="N168" s="234" t="s">
        <v>7653</v>
      </c>
      <c r="O168" s="230" t="s">
        <v>101</v>
      </c>
      <c r="P168" s="230" t="s">
        <v>145</v>
      </c>
      <c r="Q168" s="233">
        <v>239500</v>
      </c>
      <c r="R168" s="234">
        <v>1</v>
      </c>
      <c r="S168" s="235" t="s">
        <v>8293</v>
      </c>
      <c r="T168" s="236">
        <v>1.2617</v>
      </c>
      <c r="U168" s="237" t="s">
        <v>8515</v>
      </c>
      <c r="V168" s="238" t="s">
        <v>104</v>
      </c>
      <c r="W168" s="236">
        <v>0</v>
      </c>
      <c r="X168" s="237" t="s">
        <v>155</v>
      </c>
      <c r="Y168" s="239">
        <v>0</v>
      </c>
      <c r="Z168" s="237" t="s">
        <v>156</v>
      </c>
      <c r="AA168" s="239">
        <v>0</v>
      </c>
      <c r="AB168" s="240" t="s">
        <v>46</v>
      </c>
      <c r="AC168" s="241" t="s">
        <v>18</v>
      </c>
      <c r="AD168" s="241" t="s">
        <v>30</v>
      </c>
      <c r="AE168" s="237" t="s">
        <v>38</v>
      </c>
      <c r="AF168" s="237" t="s">
        <v>97</v>
      </c>
      <c r="AG168" s="237"/>
      <c r="AH168" s="237"/>
      <c r="AI168" s="237" t="s">
        <v>90</v>
      </c>
      <c r="AJ168" s="237" t="s">
        <v>311</v>
      </c>
      <c r="AK168" s="237" t="s">
        <v>96</v>
      </c>
      <c r="AL168" s="237" t="s">
        <v>264</v>
      </c>
      <c r="AM168" s="242">
        <v>4</v>
      </c>
    </row>
    <row r="169" spans="2:39">
      <c r="B169" s="228" t="s">
        <v>364</v>
      </c>
      <c r="C169" s="229" t="s">
        <v>343</v>
      </c>
      <c r="D169" s="230" t="s">
        <v>365</v>
      </c>
      <c r="E169" s="231" t="s">
        <v>38</v>
      </c>
      <c r="F169" s="231" t="s">
        <v>97</v>
      </c>
      <c r="G169" s="231" t="s">
        <v>35</v>
      </c>
      <c r="H169" s="231" t="s">
        <v>7652</v>
      </c>
      <c r="I169" s="232" t="s">
        <v>153</v>
      </c>
      <c r="J169" s="231" t="s">
        <v>44</v>
      </c>
      <c r="K169" s="230" t="s">
        <v>128</v>
      </c>
      <c r="L169" s="230" t="s">
        <v>100</v>
      </c>
      <c r="M169" s="233">
        <v>0</v>
      </c>
      <c r="N169" s="234" t="s">
        <v>7653</v>
      </c>
      <c r="O169" s="230" t="s">
        <v>101</v>
      </c>
      <c r="P169" s="230" t="s">
        <v>145</v>
      </c>
      <c r="Q169" s="233">
        <v>239500</v>
      </c>
      <c r="R169" s="234">
        <v>1</v>
      </c>
      <c r="S169" s="235" t="s">
        <v>8293</v>
      </c>
      <c r="T169" s="236">
        <v>1.2617</v>
      </c>
      <c r="U169" s="237" t="s">
        <v>8515</v>
      </c>
      <c r="V169" s="238" t="s">
        <v>104</v>
      </c>
      <c r="W169" s="236">
        <v>0</v>
      </c>
      <c r="X169" s="237" t="s">
        <v>155</v>
      </c>
      <c r="Y169" s="239">
        <v>0</v>
      </c>
      <c r="Z169" s="237" t="s">
        <v>156</v>
      </c>
      <c r="AA169" s="239">
        <v>0</v>
      </c>
      <c r="AB169" s="240" t="s">
        <v>46</v>
      </c>
      <c r="AC169" s="241" t="s">
        <v>18</v>
      </c>
      <c r="AD169" s="241" t="s">
        <v>30</v>
      </c>
      <c r="AE169" s="237" t="s">
        <v>38</v>
      </c>
      <c r="AF169" s="237" t="s">
        <v>97</v>
      </c>
      <c r="AG169" s="237"/>
      <c r="AH169" s="237"/>
      <c r="AI169" s="237" t="s">
        <v>90</v>
      </c>
      <c r="AJ169" s="237" t="s">
        <v>311</v>
      </c>
      <c r="AK169" s="237" t="s">
        <v>96</v>
      </c>
      <c r="AL169" s="237" t="s">
        <v>267</v>
      </c>
      <c r="AM169" s="242">
        <v>4</v>
      </c>
    </row>
    <row r="170" spans="2:39">
      <c r="B170" s="228" t="s">
        <v>366</v>
      </c>
      <c r="C170" s="229" t="s">
        <v>343</v>
      </c>
      <c r="D170" s="230" t="s">
        <v>367</v>
      </c>
      <c r="E170" s="231" t="s">
        <v>38</v>
      </c>
      <c r="F170" s="231" t="s">
        <v>97</v>
      </c>
      <c r="G170" s="231" t="s">
        <v>35</v>
      </c>
      <c r="H170" s="231" t="s">
        <v>7652</v>
      </c>
      <c r="I170" s="232" t="s">
        <v>153</v>
      </c>
      <c r="J170" s="231" t="s">
        <v>44</v>
      </c>
      <c r="K170" s="230" t="s">
        <v>128</v>
      </c>
      <c r="L170" s="230" t="s">
        <v>100</v>
      </c>
      <c r="M170" s="233">
        <v>0</v>
      </c>
      <c r="N170" s="234" t="s">
        <v>7653</v>
      </c>
      <c r="O170" s="230" t="s">
        <v>101</v>
      </c>
      <c r="P170" s="230" t="s">
        <v>145</v>
      </c>
      <c r="Q170" s="233">
        <v>239500</v>
      </c>
      <c r="R170" s="234">
        <v>1</v>
      </c>
      <c r="S170" s="235" t="s">
        <v>8293</v>
      </c>
      <c r="T170" s="236">
        <v>1.2617</v>
      </c>
      <c r="U170" s="237" t="s">
        <v>8515</v>
      </c>
      <c r="V170" s="238" t="s">
        <v>104</v>
      </c>
      <c r="W170" s="236">
        <v>0</v>
      </c>
      <c r="X170" s="237" t="s">
        <v>155</v>
      </c>
      <c r="Y170" s="239">
        <v>0</v>
      </c>
      <c r="Z170" s="237" t="s">
        <v>156</v>
      </c>
      <c r="AA170" s="239">
        <v>0</v>
      </c>
      <c r="AB170" s="240" t="s">
        <v>46</v>
      </c>
      <c r="AC170" s="241" t="s">
        <v>18</v>
      </c>
      <c r="AD170" s="241" t="s">
        <v>30</v>
      </c>
      <c r="AE170" s="237" t="s">
        <v>38</v>
      </c>
      <c r="AF170" s="237" t="s">
        <v>97</v>
      </c>
      <c r="AG170" s="237"/>
      <c r="AH170" s="237"/>
      <c r="AI170" s="237" t="s">
        <v>90</v>
      </c>
      <c r="AJ170" s="237" t="s">
        <v>311</v>
      </c>
      <c r="AK170" s="237" t="s">
        <v>96</v>
      </c>
      <c r="AL170" s="237" t="s">
        <v>270</v>
      </c>
      <c r="AM170" s="242">
        <v>4</v>
      </c>
    </row>
    <row r="171" spans="2:39">
      <c r="B171" s="228" t="s">
        <v>368</v>
      </c>
      <c r="C171" s="229" t="s">
        <v>343</v>
      </c>
      <c r="D171" s="230" t="s">
        <v>369</v>
      </c>
      <c r="E171" s="231" t="s">
        <v>38</v>
      </c>
      <c r="F171" s="231" t="s">
        <v>97</v>
      </c>
      <c r="G171" s="231" t="s">
        <v>35</v>
      </c>
      <c r="H171" s="231" t="s">
        <v>7652</v>
      </c>
      <c r="I171" s="232" t="s">
        <v>153</v>
      </c>
      <c r="J171" s="231" t="s">
        <v>44</v>
      </c>
      <c r="K171" s="230" t="s">
        <v>128</v>
      </c>
      <c r="L171" s="230" t="s">
        <v>100</v>
      </c>
      <c r="M171" s="233">
        <v>0</v>
      </c>
      <c r="N171" s="234" t="s">
        <v>7653</v>
      </c>
      <c r="O171" s="230" t="s">
        <v>101</v>
      </c>
      <c r="P171" s="230" t="s">
        <v>145</v>
      </c>
      <c r="Q171" s="233">
        <v>239500</v>
      </c>
      <c r="R171" s="234">
        <v>1</v>
      </c>
      <c r="S171" s="235" t="s">
        <v>8293</v>
      </c>
      <c r="T171" s="236">
        <v>1.2617</v>
      </c>
      <c r="U171" s="237" t="s">
        <v>8515</v>
      </c>
      <c r="V171" s="238" t="s">
        <v>104</v>
      </c>
      <c r="W171" s="236">
        <v>0</v>
      </c>
      <c r="X171" s="237" t="s">
        <v>155</v>
      </c>
      <c r="Y171" s="239">
        <v>0</v>
      </c>
      <c r="Z171" s="237" t="s">
        <v>156</v>
      </c>
      <c r="AA171" s="239">
        <v>0</v>
      </c>
      <c r="AB171" s="240" t="s">
        <v>46</v>
      </c>
      <c r="AC171" s="241" t="s">
        <v>18</v>
      </c>
      <c r="AD171" s="241" t="s">
        <v>30</v>
      </c>
      <c r="AE171" s="237" t="s">
        <v>38</v>
      </c>
      <c r="AF171" s="237" t="s">
        <v>97</v>
      </c>
      <c r="AG171" s="237"/>
      <c r="AH171" s="237"/>
      <c r="AI171" s="237" t="s">
        <v>90</v>
      </c>
      <c r="AJ171" s="237" t="s">
        <v>311</v>
      </c>
      <c r="AK171" s="237" t="s">
        <v>96</v>
      </c>
      <c r="AL171" s="237" t="s">
        <v>273</v>
      </c>
      <c r="AM171" s="242">
        <v>4</v>
      </c>
    </row>
    <row r="172" spans="2:39">
      <c r="B172" s="228" t="s">
        <v>370</v>
      </c>
      <c r="C172" s="229" t="s">
        <v>343</v>
      </c>
      <c r="D172" s="230" t="s">
        <v>371</v>
      </c>
      <c r="E172" s="231" t="s">
        <v>38</v>
      </c>
      <c r="F172" s="231" t="s">
        <v>97</v>
      </c>
      <c r="G172" s="231" t="s">
        <v>35</v>
      </c>
      <c r="H172" s="231" t="s">
        <v>7652</v>
      </c>
      <c r="I172" s="232" t="s">
        <v>153</v>
      </c>
      <c r="J172" s="231" t="s">
        <v>44</v>
      </c>
      <c r="K172" s="230" t="s">
        <v>128</v>
      </c>
      <c r="L172" s="230" t="s">
        <v>100</v>
      </c>
      <c r="M172" s="233">
        <v>0</v>
      </c>
      <c r="N172" s="234" t="s">
        <v>7653</v>
      </c>
      <c r="O172" s="230" t="s">
        <v>101</v>
      </c>
      <c r="P172" s="230" t="s">
        <v>145</v>
      </c>
      <c r="Q172" s="233">
        <v>239500</v>
      </c>
      <c r="R172" s="234">
        <v>1</v>
      </c>
      <c r="S172" s="235" t="s">
        <v>8293</v>
      </c>
      <c r="T172" s="236">
        <v>1.2617</v>
      </c>
      <c r="U172" s="237" t="s">
        <v>8515</v>
      </c>
      <c r="V172" s="238" t="s">
        <v>104</v>
      </c>
      <c r="W172" s="236">
        <v>0</v>
      </c>
      <c r="X172" s="237" t="s">
        <v>155</v>
      </c>
      <c r="Y172" s="239">
        <v>0</v>
      </c>
      <c r="Z172" s="237" t="s">
        <v>156</v>
      </c>
      <c r="AA172" s="239">
        <v>0</v>
      </c>
      <c r="AB172" s="240" t="s">
        <v>46</v>
      </c>
      <c r="AC172" s="241" t="s">
        <v>18</v>
      </c>
      <c r="AD172" s="241" t="s">
        <v>30</v>
      </c>
      <c r="AE172" s="237" t="s">
        <v>38</v>
      </c>
      <c r="AF172" s="237" t="s">
        <v>97</v>
      </c>
      <c r="AG172" s="237"/>
      <c r="AH172" s="237"/>
      <c r="AI172" s="237" t="s">
        <v>90</v>
      </c>
      <c r="AJ172" s="237" t="s">
        <v>311</v>
      </c>
      <c r="AK172" s="237" t="s">
        <v>96</v>
      </c>
      <c r="AL172" s="237" t="s">
        <v>372</v>
      </c>
      <c r="AM172" s="242">
        <v>4</v>
      </c>
    </row>
    <row r="173" spans="2:39">
      <c r="B173" s="228" t="s">
        <v>373</v>
      </c>
      <c r="C173" s="229" t="s">
        <v>343</v>
      </c>
      <c r="D173" s="230" t="s">
        <v>374</v>
      </c>
      <c r="E173" s="231" t="s">
        <v>38</v>
      </c>
      <c r="F173" s="231" t="s">
        <v>97</v>
      </c>
      <c r="G173" s="231" t="s">
        <v>35</v>
      </c>
      <c r="H173" s="231" t="s">
        <v>7652</v>
      </c>
      <c r="I173" s="232" t="s">
        <v>153</v>
      </c>
      <c r="J173" s="231" t="s">
        <v>44</v>
      </c>
      <c r="K173" s="230" t="s">
        <v>128</v>
      </c>
      <c r="L173" s="230" t="s">
        <v>100</v>
      </c>
      <c r="M173" s="233">
        <v>0</v>
      </c>
      <c r="N173" s="234" t="s">
        <v>7653</v>
      </c>
      <c r="O173" s="230" t="s">
        <v>101</v>
      </c>
      <c r="P173" s="230" t="s">
        <v>145</v>
      </c>
      <c r="Q173" s="233">
        <v>239500</v>
      </c>
      <c r="R173" s="234">
        <v>1</v>
      </c>
      <c r="S173" s="235" t="s">
        <v>8293</v>
      </c>
      <c r="T173" s="236">
        <v>1.2617</v>
      </c>
      <c r="U173" s="237" t="s">
        <v>8515</v>
      </c>
      <c r="V173" s="238" t="s">
        <v>104</v>
      </c>
      <c r="W173" s="236">
        <v>0</v>
      </c>
      <c r="X173" s="237" t="s">
        <v>155</v>
      </c>
      <c r="Y173" s="239">
        <v>0</v>
      </c>
      <c r="Z173" s="237" t="s">
        <v>156</v>
      </c>
      <c r="AA173" s="239">
        <v>0</v>
      </c>
      <c r="AB173" s="240" t="s">
        <v>46</v>
      </c>
      <c r="AC173" s="241" t="s">
        <v>18</v>
      </c>
      <c r="AD173" s="241" t="s">
        <v>30</v>
      </c>
      <c r="AE173" s="237" t="s">
        <v>38</v>
      </c>
      <c r="AF173" s="237" t="s">
        <v>97</v>
      </c>
      <c r="AG173" s="237"/>
      <c r="AH173" s="237"/>
      <c r="AI173" s="237" t="s">
        <v>90</v>
      </c>
      <c r="AJ173" s="237" t="s">
        <v>311</v>
      </c>
      <c r="AK173" s="237" t="s">
        <v>96</v>
      </c>
      <c r="AL173" s="237" t="s">
        <v>375</v>
      </c>
      <c r="AM173" s="242">
        <v>4</v>
      </c>
    </row>
    <row r="174" spans="2:39">
      <c r="B174" s="228" t="s">
        <v>376</v>
      </c>
      <c r="C174" s="229" t="s">
        <v>343</v>
      </c>
      <c r="D174" s="230" t="s">
        <v>377</v>
      </c>
      <c r="E174" s="231" t="s">
        <v>38</v>
      </c>
      <c r="F174" s="231" t="s">
        <v>97</v>
      </c>
      <c r="G174" s="231" t="s">
        <v>35</v>
      </c>
      <c r="H174" s="231" t="s">
        <v>7652</v>
      </c>
      <c r="I174" s="232" t="s">
        <v>153</v>
      </c>
      <c r="J174" s="231" t="s">
        <v>44</v>
      </c>
      <c r="K174" s="230" t="s">
        <v>128</v>
      </c>
      <c r="L174" s="230" t="s">
        <v>100</v>
      </c>
      <c r="M174" s="233">
        <v>0</v>
      </c>
      <c r="N174" s="234" t="s">
        <v>7653</v>
      </c>
      <c r="O174" s="230" t="s">
        <v>101</v>
      </c>
      <c r="P174" s="230" t="s">
        <v>145</v>
      </c>
      <c r="Q174" s="233">
        <v>239500</v>
      </c>
      <c r="R174" s="234">
        <v>1</v>
      </c>
      <c r="S174" s="235" t="s">
        <v>8293</v>
      </c>
      <c r="T174" s="236">
        <v>1.2617</v>
      </c>
      <c r="U174" s="237" t="s">
        <v>8515</v>
      </c>
      <c r="V174" s="238" t="s">
        <v>104</v>
      </c>
      <c r="W174" s="236">
        <v>0</v>
      </c>
      <c r="X174" s="237" t="s">
        <v>155</v>
      </c>
      <c r="Y174" s="239">
        <v>0</v>
      </c>
      <c r="Z174" s="237" t="s">
        <v>156</v>
      </c>
      <c r="AA174" s="239">
        <v>0</v>
      </c>
      <c r="AB174" s="240" t="s">
        <v>46</v>
      </c>
      <c r="AC174" s="241" t="s">
        <v>18</v>
      </c>
      <c r="AD174" s="241" t="s">
        <v>30</v>
      </c>
      <c r="AE174" s="237" t="s">
        <v>38</v>
      </c>
      <c r="AF174" s="237" t="s">
        <v>97</v>
      </c>
      <c r="AG174" s="237"/>
      <c r="AH174" s="237"/>
      <c r="AI174" s="237" t="s">
        <v>90</v>
      </c>
      <c r="AJ174" s="237" t="s">
        <v>311</v>
      </c>
      <c r="AK174" s="237" t="s">
        <v>96</v>
      </c>
      <c r="AL174" s="237" t="s">
        <v>378</v>
      </c>
      <c r="AM174" s="242">
        <v>4</v>
      </c>
    </row>
    <row r="175" spans="2:39">
      <c r="B175" s="228" t="s">
        <v>379</v>
      </c>
      <c r="C175" s="229" t="s">
        <v>342</v>
      </c>
      <c r="D175" s="230" t="s">
        <v>166</v>
      </c>
      <c r="E175" s="231" t="s">
        <v>38</v>
      </c>
      <c r="F175" s="231" t="s">
        <v>97</v>
      </c>
      <c r="G175" s="231" t="s">
        <v>35</v>
      </c>
      <c r="H175" s="231" t="s">
        <v>7652</v>
      </c>
      <c r="I175" s="232" t="s">
        <v>153</v>
      </c>
      <c r="J175" s="231" t="s">
        <v>44</v>
      </c>
      <c r="K175" s="230" t="s">
        <v>202</v>
      </c>
      <c r="L175" s="230" t="s">
        <v>100</v>
      </c>
      <c r="M175" s="233">
        <v>0</v>
      </c>
      <c r="N175" s="234" t="s">
        <v>7653</v>
      </c>
      <c r="O175" s="230" t="s">
        <v>101</v>
      </c>
      <c r="P175" s="230" t="s">
        <v>145</v>
      </c>
      <c r="Q175" s="233">
        <v>205000</v>
      </c>
      <c r="R175" s="234">
        <v>1</v>
      </c>
      <c r="S175" s="235" t="s">
        <v>8293</v>
      </c>
      <c r="T175" s="236">
        <v>1.2617</v>
      </c>
      <c r="U175" s="237" t="s">
        <v>8515</v>
      </c>
      <c r="V175" s="238" t="s">
        <v>104</v>
      </c>
      <c r="W175" s="236">
        <v>0</v>
      </c>
      <c r="X175" s="237" t="s">
        <v>155</v>
      </c>
      <c r="Y175" s="239">
        <v>0</v>
      </c>
      <c r="Z175" s="237" t="s">
        <v>156</v>
      </c>
      <c r="AA175" s="239">
        <v>0</v>
      </c>
      <c r="AB175" s="240" t="s">
        <v>46</v>
      </c>
      <c r="AC175" s="241" t="s">
        <v>18</v>
      </c>
      <c r="AD175" s="241" t="s">
        <v>30</v>
      </c>
      <c r="AE175" s="237" t="s">
        <v>38</v>
      </c>
      <c r="AF175" s="237" t="s">
        <v>97</v>
      </c>
      <c r="AG175" s="237"/>
      <c r="AH175" s="237"/>
      <c r="AI175" s="237" t="s">
        <v>90</v>
      </c>
      <c r="AJ175" s="237" t="s">
        <v>311</v>
      </c>
      <c r="AK175" s="237" t="s">
        <v>96</v>
      </c>
      <c r="AL175" s="237" t="s">
        <v>380</v>
      </c>
      <c r="AM175" s="242">
        <v>4</v>
      </c>
    </row>
    <row r="176" spans="2:39">
      <c r="B176" s="228" t="s">
        <v>381</v>
      </c>
      <c r="C176" s="229" t="s">
        <v>342</v>
      </c>
      <c r="D176" s="230" t="s">
        <v>263</v>
      </c>
      <c r="E176" s="231" t="s">
        <v>38</v>
      </c>
      <c r="F176" s="231" t="s">
        <v>97</v>
      </c>
      <c r="G176" s="231" t="s">
        <v>35</v>
      </c>
      <c r="H176" s="231" t="s">
        <v>7652</v>
      </c>
      <c r="I176" s="232" t="s">
        <v>153</v>
      </c>
      <c r="J176" s="231" t="s">
        <v>44</v>
      </c>
      <c r="K176" s="230" t="s">
        <v>128</v>
      </c>
      <c r="L176" s="230" t="s">
        <v>100</v>
      </c>
      <c r="M176" s="233">
        <v>0</v>
      </c>
      <c r="N176" s="234" t="s">
        <v>7653</v>
      </c>
      <c r="O176" s="230" t="s">
        <v>101</v>
      </c>
      <c r="P176" s="230" t="s">
        <v>145</v>
      </c>
      <c r="Q176" s="233">
        <v>205000</v>
      </c>
      <c r="R176" s="234">
        <v>1</v>
      </c>
      <c r="S176" s="235" t="s">
        <v>8293</v>
      </c>
      <c r="T176" s="236">
        <v>1.2617</v>
      </c>
      <c r="U176" s="237" t="s">
        <v>8515</v>
      </c>
      <c r="V176" s="238" t="s">
        <v>104</v>
      </c>
      <c r="W176" s="236">
        <v>0</v>
      </c>
      <c r="X176" s="237" t="s">
        <v>155</v>
      </c>
      <c r="Y176" s="239">
        <v>0</v>
      </c>
      <c r="Z176" s="237" t="s">
        <v>156</v>
      </c>
      <c r="AA176" s="239">
        <v>0</v>
      </c>
      <c r="AB176" s="240" t="s">
        <v>46</v>
      </c>
      <c r="AC176" s="241" t="s">
        <v>18</v>
      </c>
      <c r="AD176" s="241" t="s">
        <v>30</v>
      </c>
      <c r="AE176" s="237" t="s">
        <v>38</v>
      </c>
      <c r="AF176" s="237" t="s">
        <v>97</v>
      </c>
      <c r="AG176" s="237"/>
      <c r="AH176" s="237"/>
      <c r="AI176" s="237" t="s">
        <v>90</v>
      </c>
      <c r="AJ176" s="237" t="s">
        <v>311</v>
      </c>
      <c r="AK176" s="237" t="s">
        <v>96</v>
      </c>
      <c r="AL176" s="237" t="s">
        <v>382</v>
      </c>
      <c r="AM176" s="242">
        <v>4</v>
      </c>
    </row>
    <row r="177" spans="2:39">
      <c r="B177" s="228" t="s">
        <v>383</v>
      </c>
      <c r="C177" s="229" t="s">
        <v>342</v>
      </c>
      <c r="D177" s="230" t="s">
        <v>266</v>
      </c>
      <c r="E177" s="231" t="s">
        <v>38</v>
      </c>
      <c r="F177" s="231" t="s">
        <v>97</v>
      </c>
      <c r="G177" s="231" t="s">
        <v>35</v>
      </c>
      <c r="H177" s="231" t="s">
        <v>7652</v>
      </c>
      <c r="I177" s="232" t="s">
        <v>153</v>
      </c>
      <c r="J177" s="231" t="s">
        <v>44</v>
      </c>
      <c r="K177" s="230" t="s">
        <v>128</v>
      </c>
      <c r="L177" s="230" t="s">
        <v>100</v>
      </c>
      <c r="M177" s="233">
        <v>0</v>
      </c>
      <c r="N177" s="234" t="s">
        <v>7653</v>
      </c>
      <c r="O177" s="230" t="s">
        <v>101</v>
      </c>
      <c r="P177" s="230" t="s">
        <v>145</v>
      </c>
      <c r="Q177" s="233">
        <v>205000</v>
      </c>
      <c r="R177" s="234">
        <v>1</v>
      </c>
      <c r="S177" s="235" t="s">
        <v>8293</v>
      </c>
      <c r="T177" s="236">
        <v>1.2617</v>
      </c>
      <c r="U177" s="237" t="s">
        <v>8515</v>
      </c>
      <c r="V177" s="238" t="s">
        <v>104</v>
      </c>
      <c r="W177" s="236">
        <v>0</v>
      </c>
      <c r="X177" s="237" t="s">
        <v>155</v>
      </c>
      <c r="Y177" s="239">
        <v>0</v>
      </c>
      <c r="Z177" s="237" t="s">
        <v>156</v>
      </c>
      <c r="AA177" s="239">
        <v>0</v>
      </c>
      <c r="AB177" s="240" t="s">
        <v>46</v>
      </c>
      <c r="AC177" s="241" t="s">
        <v>18</v>
      </c>
      <c r="AD177" s="241" t="s">
        <v>30</v>
      </c>
      <c r="AE177" s="237" t="s">
        <v>38</v>
      </c>
      <c r="AF177" s="237" t="s">
        <v>97</v>
      </c>
      <c r="AG177" s="237"/>
      <c r="AH177" s="237"/>
      <c r="AI177" s="237" t="s">
        <v>90</v>
      </c>
      <c r="AJ177" s="237" t="s">
        <v>311</v>
      </c>
      <c r="AK177" s="237" t="s">
        <v>96</v>
      </c>
      <c r="AL177" s="237" t="s">
        <v>384</v>
      </c>
      <c r="AM177" s="242">
        <v>4</v>
      </c>
    </row>
    <row r="178" spans="2:39">
      <c r="B178" s="228" t="s">
        <v>385</v>
      </c>
      <c r="C178" s="229" t="s">
        <v>342</v>
      </c>
      <c r="D178" s="230" t="s">
        <v>269</v>
      </c>
      <c r="E178" s="231" t="s">
        <v>38</v>
      </c>
      <c r="F178" s="231" t="s">
        <v>97</v>
      </c>
      <c r="G178" s="231" t="s">
        <v>35</v>
      </c>
      <c r="H178" s="231" t="s">
        <v>7652</v>
      </c>
      <c r="I178" s="232" t="s">
        <v>153</v>
      </c>
      <c r="J178" s="231" t="s">
        <v>44</v>
      </c>
      <c r="K178" s="230" t="s">
        <v>128</v>
      </c>
      <c r="L178" s="230" t="s">
        <v>100</v>
      </c>
      <c r="M178" s="233">
        <v>0</v>
      </c>
      <c r="N178" s="234" t="s">
        <v>7653</v>
      </c>
      <c r="O178" s="230" t="s">
        <v>101</v>
      </c>
      <c r="P178" s="230" t="s">
        <v>145</v>
      </c>
      <c r="Q178" s="233">
        <v>205000</v>
      </c>
      <c r="R178" s="234">
        <v>1</v>
      </c>
      <c r="S178" s="235" t="s">
        <v>8293</v>
      </c>
      <c r="T178" s="236">
        <v>1.2617</v>
      </c>
      <c r="U178" s="237" t="s">
        <v>8515</v>
      </c>
      <c r="V178" s="238" t="s">
        <v>104</v>
      </c>
      <c r="W178" s="236">
        <v>0</v>
      </c>
      <c r="X178" s="237" t="s">
        <v>155</v>
      </c>
      <c r="Y178" s="239">
        <v>0</v>
      </c>
      <c r="Z178" s="237" t="s">
        <v>156</v>
      </c>
      <c r="AA178" s="239">
        <v>0</v>
      </c>
      <c r="AB178" s="240" t="s">
        <v>46</v>
      </c>
      <c r="AC178" s="241" t="s">
        <v>18</v>
      </c>
      <c r="AD178" s="241" t="s">
        <v>30</v>
      </c>
      <c r="AE178" s="237" t="s">
        <v>38</v>
      </c>
      <c r="AF178" s="237" t="s">
        <v>97</v>
      </c>
      <c r="AG178" s="237"/>
      <c r="AH178" s="237"/>
      <c r="AI178" s="237" t="s">
        <v>90</v>
      </c>
      <c r="AJ178" s="237" t="s">
        <v>311</v>
      </c>
      <c r="AK178" s="237" t="s">
        <v>96</v>
      </c>
      <c r="AL178" s="237" t="s">
        <v>386</v>
      </c>
      <c r="AM178" s="242">
        <v>4</v>
      </c>
    </row>
    <row r="179" spans="2:39">
      <c r="B179" s="228" t="s">
        <v>387</v>
      </c>
      <c r="C179" s="229" t="s">
        <v>342</v>
      </c>
      <c r="D179" s="230" t="s">
        <v>272</v>
      </c>
      <c r="E179" s="231" t="s">
        <v>38</v>
      </c>
      <c r="F179" s="231" t="s">
        <v>97</v>
      </c>
      <c r="G179" s="231" t="s">
        <v>35</v>
      </c>
      <c r="H179" s="231" t="s">
        <v>7652</v>
      </c>
      <c r="I179" s="232" t="s">
        <v>153</v>
      </c>
      <c r="J179" s="231" t="s">
        <v>44</v>
      </c>
      <c r="K179" s="230" t="s">
        <v>128</v>
      </c>
      <c r="L179" s="230" t="s">
        <v>100</v>
      </c>
      <c r="M179" s="233">
        <v>0</v>
      </c>
      <c r="N179" s="234" t="s">
        <v>7653</v>
      </c>
      <c r="O179" s="230" t="s">
        <v>101</v>
      </c>
      <c r="P179" s="230" t="s">
        <v>145</v>
      </c>
      <c r="Q179" s="233">
        <v>205000</v>
      </c>
      <c r="R179" s="234">
        <v>1</v>
      </c>
      <c r="S179" s="235" t="s">
        <v>8293</v>
      </c>
      <c r="T179" s="236">
        <v>1.2617</v>
      </c>
      <c r="U179" s="237" t="s">
        <v>8515</v>
      </c>
      <c r="V179" s="238" t="s">
        <v>104</v>
      </c>
      <c r="W179" s="236">
        <v>0</v>
      </c>
      <c r="X179" s="237" t="s">
        <v>155</v>
      </c>
      <c r="Y179" s="239">
        <v>0</v>
      </c>
      <c r="Z179" s="237" t="s">
        <v>156</v>
      </c>
      <c r="AA179" s="239">
        <v>0</v>
      </c>
      <c r="AB179" s="240" t="s">
        <v>46</v>
      </c>
      <c r="AC179" s="241" t="s">
        <v>18</v>
      </c>
      <c r="AD179" s="241" t="s">
        <v>30</v>
      </c>
      <c r="AE179" s="237" t="s">
        <v>38</v>
      </c>
      <c r="AF179" s="237" t="s">
        <v>97</v>
      </c>
      <c r="AG179" s="237"/>
      <c r="AH179" s="237"/>
      <c r="AI179" s="237" t="s">
        <v>90</v>
      </c>
      <c r="AJ179" s="237" t="s">
        <v>311</v>
      </c>
      <c r="AK179" s="237" t="s">
        <v>96</v>
      </c>
      <c r="AL179" s="237" t="s">
        <v>388</v>
      </c>
      <c r="AM179" s="242">
        <v>4</v>
      </c>
    </row>
    <row r="180" spans="2:39">
      <c r="B180" s="228" t="s">
        <v>389</v>
      </c>
      <c r="C180" s="229" t="s">
        <v>342</v>
      </c>
      <c r="D180" s="230" t="s">
        <v>332</v>
      </c>
      <c r="E180" s="231" t="s">
        <v>38</v>
      </c>
      <c r="F180" s="231" t="s">
        <v>97</v>
      </c>
      <c r="G180" s="231" t="s">
        <v>35</v>
      </c>
      <c r="H180" s="231" t="s">
        <v>7652</v>
      </c>
      <c r="I180" s="232" t="s">
        <v>153</v>
      </c>
      <c r="J180" s="231" t="s">
        <v>44</v>
      </c>
      <c r="K180" s="230" t="s">
        <v>128</v>
      </c>
      <c r="L180" s="230" t="s">
        <v>100</v>
      </c>
      <c r="M180" s="233">
        <v>0</v>
      </c>
      <c r="N180" s="234" t="s">
        <v>7653</v>
      </c>
      <c r="O180" s="230" t="s">
        <v>101</v>
      </c>
      <c r="P180" s="230" t="s">
        <v>145</v>
      </c>
      <c r="Q180" s="233">
        <v>205000</v>
      </c>
      <c r="R180" s="234">
        <v>1</v>
      </c>
      <c r="S180" s="235" t="s">
        <v>8293</v>
      </c>
      <c r="T180" s="236">
        <v>1.2617</v>
      </c>
      <c r="U180" s="237" t="s">
        <v>8515</v>
      </c>
      <c r="V180" s="238" t="s">
        <v>104</v>
      </c>
      <c r="W180" s="236">
        <v>0</v>
      </c>
      <c r="X180" s="237" t="s">
        <v>155</v>
      </c>
      <c r="Y180" s="239">
        <v>0</v>
      </c>
      <c r="Z180" s="237" t="s">
        <v>156</v>
      </c>
      <c r="AA180" s="239">
        <v>0</v>
      </c>
      <c r="AB180" s="240" t="s">
        <v>46</v>
      </c>
      <c r="AC180" s="241" t="s">
        <v>18</v>
      </c>
      <c r="AD180" s="241" t="s">
        <v>30</v>
      </c>
      <c r="AE180" s="237" t="s">
        <v>38</v>
      </c>
      <c r="AF180" s="237" t="s">
        <v>97</v>
      </c>
      <c r="AG180" s="237"/>
      <c r="AH180" s="237"/>
      <c r="AI180" s="237" t="s">
        <v>90</v>
      </c>
      <c r="AJ180" s="237" t="s">
        <v>311</v>
      </c>
      <c r="AK180" s="237" t="s">
        <v>96</v>
      </c>
      <c r="AL180" s="237" t="s">
        <v>390</v>
      </c>
      <c r="AM180" s="242">
        <v>4</v>
      </c>
    </row>
    <row r="181" spans="2:39">
      <c r="B181" s="228" t="s">
        <v>391</v>
      </c>
      <c r="C181" s="229" t="s">
        <v>342</v>
      </c>
      <c r="D181" s="230" t="s">
        <v>334</v>
      </c>
      <c r="E181" s="231" t="s">
        <v>38</v>
      </c>
      <c r="F181" s="231" t="s">
        <v>97</v>
      </c>
      <c r="G181" s="231" t="s">
        <v>35</v>
      </c>
      <c r="H181" s="231" t="s">
        <v>7652</v>
      </c>
      <c r="I181" s="232" t="s">
        <v>153</v>
      </c>
      <c r="J181" s="231" t="s">
        <v>44</v>
      </c>
      <c r="K181" s="230" t="s">
        <v>135</v>
      </c>
      <c r="L181" s="230" t="s">
        <v>100</v>
      </c>
      <c r="M181" s="233">
        <v>0</v>
      </c>
      <c r="N181" s="234" t="s">
        <v>7653</v>
      </c>
      <c r="O181" s="230" t="s">
        <v>101</v>
      </c>
      <c r="P181" s="230" t="s">
        <v>145</v>
      </c>
      <c r="Q181" s="233">
        <v>205000</v>
      </c>
      <c r="R181" s="234">
        <v>1</v>
      </c>
      <c r="S181" s="235" t="s">
        <v>8293</v>
      </c>
      <c r="T181" s="236">
        <v>1.2617</v>
      </c>
      <c r="U181" s="237" t="s">
        <v>8515</v>
      </c>
      <c r="V181" s="238" t="s">
        <v>104</v>
      </c>
      <c r="W181" s="236">
        <v>0</v>
      </c>
      <c r="X181" s="237" t="s">
        <v>155</v>
      </c>
      <c r="Y181" s="239">
        <v>0</v>
      </c>
      <c r="Z181" s="237" t="s">
        <v>156</v>
      </c>
      <c r="AA181" s="239">
        <v>0</v>
      </c>
      <c r="AB181" s="240" t="s">
        <v>46</v>
      </c>
      <c r="AC181" s="241" t="s">
        <v>18</v>
      </c>
      <c r="AD181" s="241" t="s">
        <v>30</v>
      </c>
      <c r="AE181" s="237" t="s">
        <v>38</v>
      </c>
      <c r="AF181" s="237" t="s">
        <v>97</v>
      </c>
      <c r="AG181" s="237"/>
      <c r="AH181" s="237"/>
      <c r="AI181" s="237" t="s">
        <v>90</v>
      </c>
      <c r="AJ181" s="237" t="s">
        <v>311</v>
      </c>
      <c r="AK181" s="237" t="s">
        <v>96</v>
      </c>
      <c r="AL181" s="237" t="s">
        <v>392</v>
      </c>
      <c r="AM181" s="242">
        <v>4</v>
      </c>
    </row>
    <row r="182" spans="2:39">
      <c r="B182" s="228" t="s">
        <v>393</v>
      </c>
      <c r="C182" s="229" t="s">
        <v>342</v>
      </c>
      <c r="D182" s="230" t="s">
        <v>336</v>
      </c>
      <c r="E182" s="231" t="s">
        <v>38</v>
      </c>
      <c r="F182" s="231" t="s">
        <v>97</v>
      </c>
      <c r="G182" s="231" t="s">
        <v>35</v>
      </c>
      <c r="H182" s="231" t="s">
        <v>7652</v>
      </c>
      <c r="I182" s="232" t="s">
        <v>153</v>
      </c>
      <c r="J182" s="231" t="s">
        <v>44</v>
      </c>
      <c r="K182" s="230" t="s">
        <v>135</v>
      </c>
      <c r="L182" s="230" t="s">
        <v>100</v>
      </c>
      <c r="M182" s="233">
        <v>0</v>
      </c>
      <c r="N182" s="234" t="s">
        <v>7653</v>
      </c>
      <c r="O182" s="230" t="s">
        <v>101</v>
      </c>
      <c r="P182" s="230" t="s">
        <v>145</v>
      </c>
      <c r="Q182" s="233">
        <v>205000</v>
      </c>
      <c r="R182" s="234">
        <v>1</v>
      </c>
      <c r="S182" s="235" t="s">
        <v>8293</v>
      </c>
      <c r="T182" s="236">
        <v>1.2617</v>
      </c>
      <c r="U182" s="237" t="s">
        <v>8515</v>
      </c>
      <c r="V182" s="238" t="s">
        <v>104</v>
      </c>
      <c r="W182" s="236">
        <v>0</v>
      </c>
      <c r="X182" s="237" t="s">
        <v>155</v>
      </c>
      <c r="Y182" s="239">
        <v>0</v>
      </c>
      <c r="Z182" s="237" t="s">
        <v>156</v>
      </c>
      <c r="AA182" s="239">
        <v>0</v>
      </c>
      <c r="AB182" s="240" t="s">
        <v>46</v>
      </c>
      <c r="AC182" s="241" t="s">
        <v>18</v>
      </c>
      <c r="AD182" s="241" t="s">
        <v>30</v>
      </c>
      <c r="AE182" s="237" t="s">
        <v>38</v>
      </c>
      <c r="AF182" s="237" t="s">
        <v>97</v>
      </c>
      <c r="AG182" s="237"/>
      <c r="AH182" s="237"/>
      <c r="AI182" s="237" t="s">
        <v>90</v>
      </c>
      <c r="AJ182" s="237" t="s">
        <v>311</v>
      </c>
      <c r="AK182" s="237" t="s">
        <v>96</v>
      </c>
      <c r="AL182" s="237" t="s">
        <v>394</v>
      </c>
      <c r="AM182" s="242">
        <v>4</v>
      </c>
    </row>
    <row r="183" spans="2:39">
      <c r="B183" s="228" t="s">
        <v>395</v>
      </c>
      <c r="C183" s="229" t="s">
        <v>342</v>
      </c>
      <c r="D183" s="230" t="s">
        <v>363</v>
      </c>
      <c r="E183" s="231" t="s">
        <v>38</v>
      </c>
      <c r="F183" s="231" t="s">
        <v>97</v>
      </c>
      <c r="G183" s="231" t="s">
        <v>35</v>
      </c>
      <c r="H183" s="231" t="s">
        <v>7652</v>
      </c>
      <c r="I183" s="232" t="s">
        <v>153</v>
      </c>
      <c r="J183" s="231" t="s">
        <v>44</v>
      </c>
      <c r="K183" s="230" t="s">
        <v>135</v>
      </c>
      <c r="L183" s="230" t="s">
        <v>100</v>
      </c>
      <c r="M183" s="233">
        <v>0</v>
      </c>
      <c r="N183" s="234" t="s">
        <v>7653</v>
      </c>
      <c r="O183" s="230" t="s">
        <v>101</v>
      </c>
      <c r="P183" s="230" t="s">
        <v>145</v>
      </c>
      <c r="Q183" s="233">
        <v>205000</v>
      </c>
      <c r="R183" s="234">
        <v>1</v>
      </c>
      <c r="S183" s="235" t="s">
        <v>8293</v>
      </c>
      <c r="T183" s="236">
        <v>1.2617</v>
      </c>
      <c r="U183" s="237" t="s">
        <v>8515</v>
      </c>
      <c r="V183" s="238" t="s">
        <v>104</v>
      </c>
      <c r="W183" s="236">
        <v>0</v>
      </c>
      <c r="X183" s="237" t="s">
        <v>155</v>
      </c>
      <c r="Y183" s="239">
        <v>0</v>
      </c>
      <c r="Z183" s="237" t="s">
        <v>156</v>
      </c>
      <c r="AA183" s="239">
        <v>0</v>
      </c>
      <c r="AB183" s="240" t="s">
        <v>46</v>
      </c>
      <c r="AC183" s="241" t="s">
        <v>18</v>
      </c>
      <c r="AD183" s="241" t="s">
        <v>30</v>
      </c>
      <c r="AE183" s="237" t="s">
        <v>38</v>
      </c>
      <c r="AF183" s="237" t="s">
        <v>97</v>
      </c>
      <c r="AG183" s="237"/>
      <c r="AH183" s="237"/>
      <c r="AI183" s="237" t="s">
        <v>90</v>
      </c>
      <c r="AJ183" s="237" t="s">
        <v>311</v>
      </c>
      <c r="AK183" s="237" t="s">
        <v>96</v>
      </c>
      <c r="AL183" s="237" t="s">
        <v>396</v>
      </c>
      <c r="AM183" s="242">
        <v>4</v>
      </c>
    </row>
    <row r="184" spans="2:39">
      <c r="B184" s="228" t="s">
        <v>397</v>
      </c>
      <c r="C184" s="229" t="s">
        <v>342</v>
      </c>
      <c r="D184" s="230" t="s">
        <v>365</v>
      </c>
      <c r="E184" s="231" t="s">
        <v>38</v>
      </c>
      <c r="F184" s="231" t="s">
        <v>97</v>
      </c>
      <c r="G184" s="231" t="s">
        <v>35</v>
      </c>
      <c r="H184" s="231" t="s">
        <v>7652</v>
      </c>
      <c r="I184" s="232" t="s">
        <v>153</v>
      </c>
      <c r="J184" s="231" t="s">
        <v>44</v>
      </c>
      <c r="K184" s="230" t="s">
        <v>135</v>
      </c>
      <c r="L184" s="230" t="s">
        <v>100</v>
      </c>
      <c r="M184" s="233">
        <v>0</v>
      </c>
      <c r="N184" s="234" t="s">
        <v>7653</v>
      </c>
      <c r="O184" s="230" t="s">
        <v>101</v>
      </c>
      <c r="P184" s="230" t="s">
        <v>145</v>
      </c>
      <c r="Q184" s="233">
        <v>205000</v>
      </c>
      <c r="R184" s="234">
        <v>1</v>
      </c>
      <c r="S184" s="235" t="s">
        <v>8293</v>
      </c>
      <c r="T184" s="236">
        <v>1.2617</v>
      </c>
      <c r="U184" s="237" t="s">
        <v>8515</v>
      </c>
      <c r="V184" s="238" t="s">
        <v>104</v>
      </c>
      <c r="W184" s="236">
        <v>0</v>
      </c>
      <c r="X184" s="237" t="s">
        <v>155</v>
      </c>
      <c r="Y184" s="239">
        <v>0</v>
      </c>
      <c r="Z184" s="237" t="s">
        <v>156</v>
      </c>
      <c r="AA184" s="239">
        <v>0</v>
      </c>
      <c r="AB184" s="240" t="s">
        <v>46</v>
      </c>
      <c r="AC184" s="241" t="s">
        <v>18</v>
      </c>
      <c r="AD184" s="241" t="s">
        <v>30</v>
      </c>
      <c r="AE184" s="237" t="s">
        <v>38</v>
      </c>
      <c r="AF184" s="237" t="s">
        <v>97</v>
      </c>
      <c r="AG184" s="237"/>
      <c r="AH184" s="237"/>
      <c r="AI184" s="237" t="s">
        <v>90</v>
      </c>
      <c r="AJ184" s="237" t="s">
        <v>311</v>
      </c>
      <c r="AK184" s="237" t="s">
        <v>96</v>
      </c>
      <c r="AL184" s="237" t="s">
        <v>398</v>
      </c>
      <c r="AM184" s="242">
        <v>4</v>
      </c>
    </row>
    <row r="185" spans="2:39">
      <c r="B185" s="228" t="s">
        <v>399</v>
      </c>
      <c r="C185" s="229" t="s">
        <v>342</v>
      </c>
      <c r="D185" s="230" t="s">
        <v>367</v>
      </c>
      <c r="E185" s="231" t="s">
        <v>38</v>
      </c>
      <c r="F185" s="231" t="s">
        <v>97</v>
      </c>
      <c r="G185" s="231" t="s">
        <v>35</v>
      </c>
      <c r="H185" s="231" t="s">
        <v>7652</v>
      </c>
      <c r="I185" s="232" t="s">
        <v>153</v>
      </c>
      <c r="J185" s="231" t="s">
        <v>44</v>
      </c>
      <c r="K185" s="230" t="s">
        <v>135</v>
      </c>
      <c r="L185" s="230" t="s">
        <v>100</v>
      </c>
      <c r="M185" s="233">
        <v>0</v>
      </c>
      <c r="N185" s="234" t="s">
        <v>7653</v>
      </c>
      <c r="O185" s="230" t="s">
        <v>101</v>
      </c>
      <c r="P185" s="230" t="s">
        <v>145</v>
      </c>
      <c r="Q185" s="233">
        <v>205000</v>
      </c>
      <c r="R185" s="234">
        <v>1</v>
      </c>
      <c r="S185" s="235" t="s">
        <v>8293</v>
      </c>
      <c r="T185" s="236">
        <v>1.2617</v>
      </c>
      <c r="U185" s="237" t="s">
        <v>8515</v>
      </c>
      <c r="V185" s="238" t="s">
        <v>104</v>
      </c>
      <c r="W185" s="236">
        <v>0</v>
      </c>
      <c r="X185" s="237" t="s">
        <v>155</v>
      </c>
      <c r="Y185" s="239">
        <v>0</v>
      </c>
      <c r="Z185" s="237" t="s">
        <v>156</v>
      </c>
      <c r="AA185" s="239">
        <v>0</v>
      </c>
      <c r="AB185" s="240" t="s">
        <v>46</v>
      </c>
      <c r="AC185" s="241" t="s">
        <v>18</v>
      </c>
      <c r="AD185" s="241" t="s">
        <v>30</v>
      </c>
      <c r="AE185" s="237" t="s">
        <v>38</v>
      </c>
      <c r="AF185" s="237" t="s">
        <v>97</v>
      </c>
      <c r="AG185" s="237"/>
      <c r="AH185" s="237"/>
      <c r="AI185" s="237" t="s">
        <v>90</v>
      </c>
      <c r="AJ185" s="237" t="s">
        <v>311</v>
      </c>
      <c r="AK185" s="237" t="s">
        <v>96</v>
      </c>
      <c r="AL185" s="237" t="s">
        <v>400</v>
      </c>
      <c r="AM185" s="242">
        <v>4</v>
      </c>
    </row>
    <row r="186" spans="2:39">
      <c r="B186" s="228" t="s">
        <v>401</v>
      </c>
      <c r="C186" s="229" t="s">
        <v>342</v>
      </c>
      <c r="D186" s="230" t="s">
        <v>369</v>
      </c>
      <c r="E186" s="231" t="s">
        <v>38</v>
      </c>
      <c r="F186" s="231" t="s">
        <v>97</v>
      </c>
      <c r="G186" s="231" t="s">
        <v>35</v>
      </c>
      <c r="H186" s="231" t="s">
        <v>7652</v>
      </c>
      <c r="I186" s="232" t="s">
        <v>153</v>
      </c>
      <c r="J186" s="231" t="s">
        <v>44</v>
      </c>
      <c r="K186" s="230" t="s">
        <v>135</v>
      </c>
      <c r="L186" s="230" t="s">
        <v>100</v>
      </c>
      <c r="M186" s="233">
        <v>0</v>
      </c>
      <c r="N186" s="234" t="s">
        <v>7653</v>
      </c>
      <c r="O186" s="230" t="s">
        <v>101</v>
      </c>
      <c r="P186" s="230" t="s">
        <v>145</v>
      </c>
      <c r="Q186" s="233">
        <v>205000</v>
      </c>
      <c r="R186" s="234">
        <v>1</v>
      </c>
      <c r="S186" s="235" t="s">
        <v>8293</v>
      </c>
      <c r="T186" s="236">
        <v>1.2617</v>
      </c>
      <c r="U186" s="237" t="s">
        <v>8515</v>
      </c>
      <c r="V186" s="238" t="s">
        <v>104</v>
      </c>
      <c r="W186" s="236">
        <v>0</v>
      </c>
      <c r="X186" s="237" t="s">
        <v>155</v>
      </c>
      <c r="Y186" s="239">
        <v>0</v>
      </c>
      <c r="Z186" s="237" t="s">
        <v>156</v>
      </c>
      <c r="AA186" s="239">
        <v>0</v>
      </c>
      <c r="AB186" s="240" t="s">
        <v>46</v>
      </c>
      <c r="AC186" s="241" t="s">
        <v>18</v>
      </c>
      <c r="AD186" s="241" t="s">
        <v>30</v>
      </c>
      <c r="AE186" s="237" t="s">
        <v>38</v>
      </c>
      <c r="AF186" s="237" t="s">
        <v>97</v>
      </c>
      <c r="AG186" s="237"/>
      <c r="AH186" s="237"/>
      <c r="AI186" s="237" t="s">
        <v>90</v>
      </c>
      <c r="AJ186" s="237" t="s">
        <v>311</v>
      </c>
      <c r="AK186" s="237" t="s">
        <v>96</v>
      </c>
      <c r="AL186" s="237" t="s">
        <v>402</v>
      </c>
      <c r="AM186" s="242">
        <v>4</v>
      </c>
    </row>
    <row r="187" spans="2:39">
      <c r="B187" s="228" t="s">
        <v>403</v>
      </c>
      <c r="C187" s="229" t="s">
        <v>342</v>
      </c>
      <c r="D187" s="230" t="s">
        <v>371</v>
      </c>
      <c r="E187" s="231" t="s">
        <v>38</v>
      </c>
      <c r="F187" s="231" t="s">
        <v>97</v>
      </c>
      <c r="G187" s="231" t="s">
        <v>35</v>
      </c>
      <c r="H187" s="231" t="s">
        <v>7652</v>
      </c>
      <c r="I187" s="232" t="s">
        <v>153</v>
      </c>
      <c r="J187" s="231" t="s">
        <v>44</v>
      </c>
      <c r="K187" s="230" t="s">
        <v>135</v>
      </c>
      <c r="L187" s="230" t="s">
        <v>100</v>
      </c>
      <c r="M187" s="233">
        <v>0</v>
      </c>
      <c r="N187" s="234" t="s">
        <v>7653</v>
      </c>
      <c r="O187" s="230" t="s">
        <v>101</v>
      </c>
      <c r="P187" s="230" t="s">
        <v>145</v>
      </c>
      <c r="Q187" s="233">
        <v>205000</v>
      </c>
      <c r="R187" s="234">
        <v>1</v>
      </c>
      <c r="S187" s="235" t="s">
        <v>8293</v>
      </c>
      <c r="T187" s="236">
        <v>1.2617</v>
      </c>
      <c r="U187" s="237" t="s">
        <v>8515</v>
      </c>
      <c r="V187" s="238" t="s">
        <v>104</v>
      </c>
      <c r="W187" s="236">
        <v>0</v>
      </c>
      <c r="X187" s="237" t="s">
        <v>155</v>
      </c>
      <c r="Y187" s="239">
        <v>0</v>
      </c>
      <c r="Z187" s="237" t="s">
        <v>156</v>
      </c>
      <c r="AA187" s="239">
        <v>0</v>
      </c>
      <c r="AB187" s="240" t="s">
        <v>46</v>
      </c>
      <c r="AC187" s="241" t="s">
        <v>18</v>
      </c>
      <c r="AD187" s="241" t="s">
        <v>30</v>
      </c>
      <c r="AE187" s="237" t="s">
        <v>38</v>
      </c>
      <c r="AF187" s="237" t="s">
        <v>97</v>
      </c>
      <c r="AG187" s="237"/>
      <c r="AH187" s="237"/>
      <c r="AI187" s="237" t="s">
        <v>90</v>
      </c>
      <c r="AJ187" s="237" t="s">
        <v>311</v>
      </c>
      <c r="AK187" s="237" t="s">
        <v>96</v>
      </c>
      <c r="AL187" s="237" t="s">
        <v>404</v>
      </c>
      <c r="AM187" s="242">
        <v>4</v>
      </c>
    </row>
    <row r="188" spans="2:39">
      <c r="B188" s="228" t="s">
        <v>405</v>
      </c>
      <c r="C188" s="229" t="s">
        <v>342</v>
      </c>
      <c r="D188" s="230" t="s">
        <v>374</v>
      </c>
      <c r="E188" s="231" t="s">
        <v>38</v>
      </c>
      <c r="F188" s="231" t="s">
        <v>97</v>
      </c>
      <c r="G188" s="231" t="s">
        <v>35</v>
      </c>
      <c r="H188" s="231" t="s">
        <v>7652</v>
      </c>
      <c r="I188" s="232" t="s">
        <v>153</v>
      </c>
      <c r="J188" s="231" t="s">
        <v>44</v>
      </c>
      <c r="K188" s="230" t="s">
        <v>135</v>
      </c>
      <c r="L188" s="230" t="s">
        <v>100</v>
      </c>
      <c r="M188" s="233">
        <v>0</v>
      </c>
      <c r="N188" s="234" t="s">
        <v>7653</v>
      </c>
      <c r="O188" s="230" t="s">
        <v>101</v>
      </c>
      <c r="P188" s="230" t="s">
        <v>145</v>
      </c>
      <c r="Q188" s="233">
        <v>205000</v>
      </c>
      <c r="R188" s="234">
        <v>1</v>
      </c>
      <c r="S188" s="235" t="s">
        <v>8293</v>
      </c>
      <c r="T188" s="236">
        <v>1.2617</v>
      </c>
      <c r="U188" s="237" t="s">
        <v>8515</v>
      </c>
      <c r="V188" s="238" t="s">
        <v>104</v>
      </c>
      <c r="W188" s="236">
        <v>0</v>
      </c>
      <c r="X188" s="237" t="s">
        <v>155</v>
      </c>
      <c r="Y188" s="239">
        <v>0</v>
      </c>
      <c r="Z188" s="237" t="s">
        <v>156</v>
      </c>
      <c r="AA188" s="239">
        <v>0</v>
      </c>
      <c r="AB188" s="240" t="s">
        <v>46</v>
      </c>
      <c r="AC188" s="241" t="s">
        <v>18</v>
      </c>
      <c r="AD188" s="241" t="s">
        <v>30</v>
      </c>
      <c r="AE188" s="237" t="s">
        <v>38</v>
      </c>
      <c r="AF188" s="237" t="s">
        <v>97</v>
      </c>
      <c r="AG188" s="237"/>
      <c r="AH188" s="237"/>
      <c r="AI188" s="237" t="s">
        <v>90</v>
      </c>
      <c r="AJ188" s="237" t="s">
        <v>311</v>
      </c>
      <c r="AK188" s="237" t="s">
        <v>96</v>
      </c>
      <c r="AL188" s="237" t="s">
        <v>406</v>
      </c>
      <c r="AM188" s="242">
        <v>4</v>
      </c>
    </row>
    <row r="189" spans="2:39">
      <c r="B189" s="228" t="s">
        <v>407</v>
      </c>
      <c r="C189" s="229" t="s">
        <v>342</v>
      </c>
      <c r="D189" s="230" t="s">
        <v>377</v>
      </c>
      <c r="E189" s="231" t="s">
        <v>38</v>
      </c>
      <c r="F189" s="231" t="s">
        <v>97</v>
      </c>
      <c r="G189" s="231" t="s">
        <v>35</v>
      </c>
      <c r="H189" s="231" t="s">
        <v>7652</v>
      </c>
      <c r="I189" s="232" t="s">
        <v>153</v>
      </c>
      <c r="J189" s="231" t="s">
        <v>44</v>
      </c>
      <c r="K189" s="230" t="s">
        <v>135</v>
      </c>
      <c r="L189" s="230" t="s">
        <v>100</v>
      </c>
      <c r="M189" s="233">
        <v>0</v>
      </c>
      <c r="N189" s="234" t="s">
        <v>7653</v>
      </c>
      <c r="O189" s="230" t="s">
        <v>101</v>
      </c>
      <c r="P189" s="230" t="s">
        <v>145</v>
      </c>
      <c r="Q189" s="233">
        <v>205000</v>
      </c>
      <c r="R189" s="234">
        <v>1</v>
      </c>
      <c r="S189" s="235" t="s">
        <v>8293</v>
      </c>
      <c r="T189" s="236">
        <v>1.2617</v>
      </c>
      <c r="U189" s="237" t="s">
        <v>8515</v>
      </c>
      <c r="V189" s="238" t="s">
        <v>104</v>
      </c>
      <c r="W189" s="236">
        <v>0</v>
      </c>
      <c r="X189" s="237" t="s">
        <v>155</v>
      </c>
      <c r="Y189" s="239">
        <v>0</v>
      </c>
      <c r="Z189" s="237" t="s">
        <v>156</v>
      </c>
      <c r="AA189" s="239">
        <v>0</v>
      </c>
      <c r="AB189" s="240" t="s">
        <v>46</v>
      </c>
      <c r="AC189" s="241" t="s">
        <v>18</v>
      </c>
      <c r="AD189" s="241" t="s">
        <v>30</v>
      </c>
      <c r="AE189" s="237" t="s">
        <v>38</v>
      </c>
      <c r="AF189" s="237" t="s">
        <v>97</v>
      </c>
      <c r="AG189" s="237"/>
      <c r="AH189" s="237"/>
      <c r="AI189" s="237" t="s">
        <v>90</v>
      </c>
      <c r="AJ189" s="237" t="s">
        <v>311</v>
      </c>
      <c r="AK189" s="237" t="s">
        <v>96</v>
      </c>
      <c r="AL189" s="237" t="s">
        <v>408</v>
      </c>
      <c r="AM189" s="242">
        <v>4</v>
      </c>
    </row>
    <row r="190" spans="2:39">
      <c r="B190" s="228" t="s">
        <v>409</v>
      </c>
      <c r="C190" s="229" t="s">
        <v>342</v>
      </c>
      <c r="D190" s="230" t="s">
        <v>410</v>
      </c>
      <c r="E190" s="231" t="s">
        <v>38</v>
      </c>
      <c r="F190" s="231" t="s">
        <v>97</v>
      </c>
      <c r="G190" s="231" t="s">
        <v>35</v>
      </c>
      <c r="H190" s="231" t="s">
        <v>7652</v>
      </c>
      <c r="I190" s="232" t="s">
        <v>153</v>
      </c>
      <c r="J190" s="231" t="s">
        <v>44</v>
      </c>
      <c r="K190" s="230" t="s">
        <v>135</v>
      </c>
      <c r="L190" s="230" t="s">
        <v>100</v>
      </c>
      <c r="M190" s="233">
        <v>0</v>
      </c>
      <c r="N190" s="234" t="s">
        <v>7653</v>
      </c>
      <c r="O190" s="230" t="s">
        <v>101</v>
      </c>
      <c r="P190" s="230" t="s">
        <v>145</v>
      </c>
      <c r="Q190" s="233">
        <v>205000</v>
      </c>
      <c r="R190" s="234">
        <v>1</v>
      </c>
      <c r="S190" s="235" t="s">
        <v>8293</v>
      </c>
      <c r="T190" s="236">
        <v>1.2617</v>
      </c>
      <c r="U190" s="237" t="s">
        <v>8515</v>
      </c>
      <c r="V190" s="238" t="s">
        <v>104</v>
      </c>
      <c r="W190" s="236">
        <v>0</v>
      </c>
      <c r="X190" s="237" t="s">
        <v>155</v>
      </c>
      <c r="Y190" s="239">
        <v>0</v>
      </c>
      <c r="Z190" s="237" t="s">
        <v>156</v>
      </c>
      <c r="AA190" s="239">
        <v>0</v>
      </c>
      <c r="AB190" s="240" t="s">
        <v>46</v>
      </c>
      <c r="AC190" s="241" t="s">
        <v>18</v>
      </c>
      <c r="AD190" s="241" t="s">
        <v>30</v>
      </c>
      <c r="AE190" s="237" t="s">
        <v>38</v>
      </c>
      <c r="AF190" s="237" t="s">
        <v>97</v>
      </c>
      <c r="AG190" s="237"/>
      <c r="AH190" s="237"/>
      <c r="AI190" s="237" t="s">
        <v>90</v>
      </c>
      <c r="AJ190" s="237" t="s">
        <v>311</v>
      </c>
      <c r="AK190" s="237" t="s">
        <v>96</v>
      </c>
      <c r="AL190" s="237" t="s">
        <v>411</v>
      </c>
      <c r="AM190" s="242">
        <v>4</v>
      </c>
    </row>
    <row r="191" spans="2:39">
      <c r="B191" s="228" t="s">
        <v>412</v>
      </c>
      <c r="C191" s="229" t="s">
        <v>7656</v>
      </c>
      <c r="D191" s="230" t="s">
        <v>413</v>
      </c>
      <c r="E191" s="231" t="s">
        <v>38</v>
      </c>
      <c r="F191" s="231" t="s">
        <v>97</v>
      </c>
      <c r="G191" s="231" t="s">
        <v>35</v>
      </c>
      <c r="H191" s="231" t="s">
        <v>7652</v>
      </c>
      <c r="I191" s="232" t="s">
        <v>153</v>
      </c>
      <c r="J191" s="231" t="s">
        <v>44</v>
      </c>
      <c r="K191" s="230" t="s">
        <v>128</v>
      </c>
      <c r="L191" s="230" t="s">
        <v>100</v>
      </c>
      <c r="M191" s="233">
        <v>0</v>
      </c>
      <c r="N191" s="234" t="s">
        <v>7653</v>
      </c>
      <c r="O191" s="230" t="s">
        <v>101</v>
      </c>
      <c r="P191" s="230" t="s">
        <v>145</v>
      </c>
      <c r="Q191" s="233">
        <v>205000</v>
      </c>
      <c r="R191" s="234">
        <v>1</v>
      </c>
      <c r="S191" s="235" t="s">
        <v>146</v>
      </c>
      <c r="T191" s="236"/>
      <c r="U191" s="237" t="s">
        <v>8524</v>
      </c>
      <c r="V191" s="238" t="s">
        <v>104</v>
      </c>
      <c r="W191" s="236">
        <v>0</v>
      </c>
      <c r="X191" s="237" t="s">
        <v>155</v>
      </c>
      <c r="Y191" s="239">
        <v>0</v>
      </c>
      <c r="Z191" s="237" t="s">
        <v>156</v>
      </c>
      <c r="AA191" s="239">
        <v>0</v>
      </c>
      <c r="AB191" s="240" t="s">
        <v>46</v>
      </c>
      <c r="AC191" s="241" t="s">
        <v>18</v>
      </c>
      <c r="AD191" s="241" t="s">
        <v>30</v>
      </c>
      <c r="AE191" s="237" t="s">
        <v>38</v>
      </c>
      <c r="AF191" s="237" t="s">
        <v>97</v>
      </c>
      <c r="AG191" s="237"/>
      <c r="AH191" s="237"/>
      <c r="AI191" s="237" t="s">
        <v>90</v>
      </c>
      <c r="AJ191" s="237" t="s">
        <v>311</v>
      </c>
      <c r="AK191" s="237" t="s">
        <v>96</v>
      </c>
      <c r="AL191" s="237" t="s">
        <v>414</v>
      </c>
      <c r="AM191" s="242">
        <v>4</v>
      </c>
    </row>
    <row r="192" spans="2:39">
      <c r="B192" s="228" t="s">
        <v>415</v>
      </c>
      <c r="C192" s="229" t="s">
        <v>343</v>
      </c>
      <c r="D192" s="230" t="s">
        <v>410</v>
      </c>
      <c r="E192" s="231" t="s">
        <v>38</v>
      </c>
      <c r="F192" s="231" t="s">
        <v>97</v>
      </c>
      <c r="G192" s="231" t="s">
        <v>35</v>
      </c>
      <c r="H192" s="231" t="s">
        <v>7652</v>
      </c>
      <c r="I192" s="232" t="s">
        <v>153</v>
      </c>
      <c r="J192" s="231" t="s">
        <v>44</v>
      </c>
      <c r="K192" s="230" t="s">
        <v>135</v>
      </c>
      <c r="L192" s="230" t="s">
        <v>100</v>
      </c>
      <c r="M192" s="233">
        <v>0</v>
      </c>
      <c r="N192" s="234" t="s">
        <v>7653</v>
      </c>
      <c r="O192" s="230" t="s">
        <v>101</v>
      </c>
      <c r="P192" s="230" t="s">
        <v>145</v>
      </c>
      <c r="Q192" s="233">
        <v>239500</v>
      </c>
      <c r="R192" s="234">
        <v>1</v>
      </c>
      <c r="S192" s="235" t="s">
        <v>103</v>
      </c>
      <c r="T192" s="236">
        <v>1.2617</v>
      </c>
      <c r="U192" s="237" t="s">
        <v>8619</v>
      </c>
      <c r="V192" s="238" t="s">
        <v>104</v>
      </c>
      <c r="W192" s="236">
        <v>0</v>
      </c>
      <c r="X192" s="237" t="s">
        <v>155</v>
      </c>
      <c r="Y192" s="239">
        <v>0</v>
      </c>
      <c r="Z192" s="237" t="s">
        <v>156</v>
      </c>
      <c r="AA192" s="239">
        <v>0</v>
      </c>
      <c r="AB192" s="240" t="s">
        <v>46</v>
      </c>
      <c r="AC192" s="241" t="s">
        <v>18</v>
      </c>
      <c r="AD192" s="241" t="s">
        <v>30</v>
      </c>
      <c r="AE192" s="237" t="s">
        <v>38</v>
      </c>
      <c r="AF192" s="237" t="s">
        <v>97</v>
      </c>
      <c r="AG192" s="237"/>
      <c r="AH192" s="237"/>
      <c r="AI192" s="237" t="s">
        <v>90</v>
      </c>
      <c r="AJ192" s="237" t="s">
        <v>311</v>
      </c>
      <c r="AK192" s="237" t="s">
        <v>96</v>
      </c>
      <c r="AL192" s="237" t="s">
        <v>416</v>
      </c>
      <c r="AM192" s="242">
        <v>4</v>
      </c>
    </row>
    <row r="193" spans="2:39">
      <c r="B193" s="228" t="s">
        <v>417</v>
      </c>
      <c r="C193" s="229" t="s">
        <v>343</v>
      </c>
      <c r="D193" s="230" t="s">
        <v>413</v>
      </c>
      <c r="E193" s="231" t="s">
        <v>38</v>
      </c>
      <c r="F193" s="231" t="s">
        <v>97</v>
      </c>
      <c r="G193" s="231" t="s">
        <v>35</v>
      </c>
      <c r="H193" s="231" t="s">
        <v>7652</v>
      </c>
      <c r="I193" s="232" t="s">
        <v>153</v>
      </c>
      <c r="J193" s="231" t="s">
        <v>44</v>
      </c>
      <c r="K193" s="230" t="s">
        <v>135</v>
      </c>
      <c r="L193" s="230" t="s">
        <v>100</v>
      </c>
      <c r="M193" s="233">
        <v>0</v>
      </c>
      <c r="N193" s="234" t="s">
        <v>7653</v>
      </c>
      <c r="O193" s="230" t="s">
        <v>101</v>
      </c>
      <c r="P193" s="230" t="s">
        <v>145</v>
      </c>
      <c r="Q193" s="233">
        <v>239500</v>
      </c>
      <c r="R193" s="234">
        <v>1</v>
      </c>
      <c r="S193" s="235" t="s">
        <v>103</v>
      </c>
      <c r="T193" s="236">
        <v>1.2617</v>
      </c>
      <c r="U193" s="237" t="s">
        <v>8619</v>
      </c>
      <c r="V193" s="238" t="s">
        <v>104</v>
      </c>
      <c r="W193" s="236">
        <v>0</v>
      </c>
      <c r="X193" s="237" t="s">
        <v>155</v>
      </c>
      <c r="Y193" s="239">
        <v>0</v>
      </c>
      <c r="Z193" s="237" t="s">
        <v>156</v>
      </c>
      <c r="AA193" s="239">
        <v>0</v>
      </c>
      <c r="AB193" s="240" t="s">
        <v>46</v>
      </c>
      <c r="AC193" s="241" t="s">
        <v>18</v>
      </c>
      <c r="AD193" s="241" t="s">
        <v>30</v>
      </c>
      <c r="AE193" s="237" t="s">
        <v>38</v>
      </c>
      <c r="AF193" s="237" t="s">
        <v>97</v>
      </c>
      <c r="AG193" s="237"/>
      <c r="AH193" s="237"/>
      <c r="AI193" s="237" t="s">
        <v>90</v>
      </c>
      <c r="AJ193" s="237" t="s">
        <v>311</v>
      </c>
      <c r="AK193" s="237" t="s">
        <v>96</v>
      </c>
      <c r="AL193" s="237" t="s">
        <v>418</v>
      </c>
      <c r="AM193" s="242">
        <v>4</v>
      </c>
    </row>
    <row r="194" spans="2:39">
      <c r="B194" s="228" t="s">
        <v>419</v>
      </c>
      <c r="C194" s="229" t="s">
        <v>7657</v>
      </c>
      <c r="D194" s="230" t="s">
        <v>420</v>
      </c>
      <c r="E194" s="231" t="s">
        <v>38</v>
      </c>
      <c r="F194" s="231" t="s">
        <v>97</v>
      </c>
      <c r="G194" s="231" t="s">
        <v>35</v>
      </c>
      <c r="H194" s="231" t="s">
        <v>7652</v>
      </c>
      <c r="I194" s="232" t="s">
        <v>153</v>
      </c>
      <c r="J194" s="231" t="s">
        <v>44</v>
      </c>
      <c r="K194" s="230" t="s">
        <v>128</v>
      </c>
      <c r="L194" s="230" t="s">
        <v>100</v>
      </c>
      <c r="M194" s="233">
        <v>0</v>
      </c>
      <c r="N194" s="234" t="s">
        <v>7653</v>
      </c>
      <c r="O194" s="230" t="s">
        <v>101</v>
      </c>
      <c r="P194" s="230" t="s">
        <v>145</v>
      </c>
      <c r="Q194" s="233">
        <v>239500</v>
      </c>
      <c r="R194" s="234">
        <v>1</v>
      </c>
      <c r="S194" s="235" t="s">
        <v>146</v>
      </c>
      <c r="T194" s="236"/>
      <c r="U194" s="237" t="s">
        <v>8524</v>
      </c>
      <c r="V194" s="238" t="s">
        <v>104</v>
      </c>
      <c r="W194" s="236">
        <v>0</v>
      </c>
      <c r="X194" s="237" t="s">
        <v>155</v>
      </c>
      <c r="Y194" s="239">
        <v>0</v>
      </c>
      <c r="Z194" s="237" t="s">
        <v>156</v>
      </c>
      <c r="AA194" s="239">
        <v>0</v>
      </c>
      <c r="AB194" s="240" t="s">
        <v>46</v>
      </c>
      <c r="AC194" s="241" t="s">
        <v>18</v>
      </c>
      <c r="AD194" s="241" t="s">
        <v>30</v>
      </c>
      <c r="AE194" s="237" t="s">
        <v>38</v>
      </c>
      <c r="AF194" s="237" t="s">
        <v>97</v>
      </c>
      <c r="AG194" s="237"/>
      <c r="AH194" s="237"/>
      <c r="AI194" s="237" t="s">
        <v>90</v>
      </c>
      <c r="AJ194" s="237" t="s">
        <v>311</v>
      </c>
      <c r="AK194" s="237" t="s">
        <v>96</v>
      </c>
      <c r="AL194" s="237" t="s">
        <v>421</v>
      </c>
      <c r="AM194" s="242">
        <v>4</v>
      </c>
    </row>
    <row r="195" spans="2:39">
      <c r="B195" s="228" t="s">
        <v>422</v>
      </c>
      <c r="C195" s="229" t="s">
        <v>7657</v>
      </c>
      <c r="D195" s="230" t="s">
        <v>423</v>
      </c>
      <c r="E195" s="231" t="s">
        <v>38</v>
      </c>
      <c r="F195" s="231" t="s">
        <v>97</v>
      </c>
      <c r="G195" s="231" t="s">
        <v>35</v>
      </c>
      <c r="H195" s="231" t="s">
        <v>7652</v>
      </c>
      <c r="I195" s="232" t="s">
        <v>153</v>
      </c>
      <c r="J195" s="231" t="s">
        <v>44</v>
      </c>
      <c r="K195" s="230" t="s">
        <v>128</v>
      </c>
      <c r="L195" s="230" t="s">
        <v>100</v>
      </c>
      <c r="M195" s="233">
        <v>0</v>
      </c>
      <c r="N195" s="234" t="s">
        <v>7653</v>
      </c>
      <c r="O195" s="230" t="s">
        <v>101</v>
      </c>
      <c r="P195" s="230" t="s">
        <v>145</v>
      </c>
      <c r="Q195" s="233">
        <v>239500</v>
      </c>
      <c r="R195" s="234">
        <v>1</v>
      </c>
      <c r="S195" s="235" t="s">
        <v>146</v>
      </c>
      <c r="T195" s="236"/>
      <c r="U195" s="237" t="s">
        <v>8524</v>
      </c>
      <c r="V195" s="238" t="s">
        <v>104</v>
      </c>
      <c r="W195" s="236">
        <v>0</v>
      </c>
      <c r="X195" s="237" t="s">
        <v>155</v>
      </c>
      <c r="Y195" s="239">
        <v>0</v>
      </c>
      <c r="Z195" s="237" t="s">
        <v>156</v>
      </c>
      <c r="AA195" s="239">
        <v>0</v>
      </c>
      <c r="AB195" s="240" t="s">
        <v>46</v>
      </c>
      <c r="AC195" s="241" t="s">
        <v>18</v>
      </c>
      <c r="AD195" s="241" t="s">
        <v>30</v>
      </c>
      <c r="AE195" s="237" t="s">
        <v>38</v>
      </c>
      <c r="AF195" s="237" t="s">
        <v>97</v>
      </c>
      <c r="AG195" s="237"/>
      <c r="AH195" s="237"/>
      <c r="AI195" s="237" t="s">
        <v>90</v>
      </c>
      <c r="AJ195" s="237" t="s">
        <v>311</v>
      </c>
      <c r="AK195" s="237" t="s">
        <v>96</v>
      </c>
      <c r="AL195" s="237" t="s">
        <v>424</v>
      </c>
      <c r="AM195" s="242">
        <v>4</v>
      </c>
    </row>
    <row r="196" spans="2:39">
      <c r="B196" s="228" t="s">
        <v>425</v>
      </c>
      <c r="C196" s="229" t="s">
        <v>7657</v>
      </c>
      <c r="D196" s="230" t="s">
        <v>426</v>
      </c>
      <c r="E196" s="231" t="s">
        <v>38</v>
      </c>
      <c r="F196" s="231" t="s">
        <v>97</v>
      </c>
      <c r="G196" s="231" t="s">
        <v>35</v>
      </c>
      <c r="H196" s="231" t="s">
        <v>7652</v>
      </c>
      <c r="I196" s="232" t="s">
        <v>153</v>
      </c>
      <c r="J196" s="231" t="s">
        <v>44</v>
      </c>
      <c r="K196" s="230" t="s">
        <v>133</v>
      </c>
      <c r="L196" s="230" t="s">
        <v>100</v>
      </c>
      <c r="M196" s="233">
        <v>0</v>
      </c>
      <c r="N196" s="234" t="s">
        <v>7653</v>
      </c>
      <c r="O196" s="230" t="s">
        <v>101</v>
      </c>
      <c r="P196" s="230" t="s">
        <v>145</v>
      </c>
      <c r="Q196" s="233">
        <v>239500</v>
      </c>
      <c r="R196" s="234">
        <v>1</v>
      </c>
      <c r="S196" s="235" t="s">
        <v>146</v>
      </c>
      <c r="T196" s="236"/>
      <c r="U196" s="237" t="s">
        <v>8524</v>
      </c>
      <c r="V196" s="238" t="s">
        <v>104</v>
      </c>
      <c r="W196" s="236">
        <v>0</v>
      </c>
      <c r="X196" s="237" t="s">
        <v>155</v>
      </c>
      <c r="Y196" s="239">
        <v>0</v>
      </c>
      <c r="Z196" s="237" t="s">
        <v>156</v>
      </c>
      <c r="AA196" s="239">
        <v>0</v>
      </c>
      <c r="AB196" s="240" t="s">
        <v>46</v>
      </c>
      <c r="AC196" s="241" t="s">
        <v>18</v>
      </c>
      <c r="AD196" s="241" t="s">
        <v>30</v>
      </c>
      <c r="AE196" s="237" t="s">
        <v>38</v>
      </c>
      <c r="AF196" s="237" t="s">
        <v>97</v>
      </c>
      <c r="AG196" s="237"/>
      <c r="AH196" s="237"/>
      <c r="AI196" s="237" t="s">
        <v>90</v>
      </c>
      <c r="AJ196" s="237" t="s">
        <v>311</v>
      </c>
      <c r="AK196" s="237" t="s">
        <v>96</v>
      </c>
      <c r="AL196" s="237" t="s">
        <v>427</v>
      </c>
      <c r="AM196" s="242">
        <v>4</v>
      </c>
    </row>
    <row r="197" spans="2:39">
      <c r="B197" s="228" t="s">
        <v>7495</v>
      </c>
      <c r="C197" s="229" t="s">
        <v>7658</v>
      </c>
      <c r="D197" s="230" t="s">
        <v>48</v>
      </c>
      <c r="E197" s="231" t="s">
        <v>38</v>
      </c>
      <c r="F197" s="231" t="s">
        <v>97</v>
      </c>
      <c r="G197" s="231" t="s">
        <v>35</v>
      </c>
      <c r="H197" s="231" t="s">
        <v>7652</v>
      </c>
      <c r="I197" s="232" t="s">
        <v>153</v>
      </c>
      <c r="J197" s="231" t="s">
        <v>44</v>
      </c>
      <c r="K197" s="230" t="s">
        <v>128</v>
      </c>
      <c r="L197" s="230" t="s">
        <v>100</v>
      </c>
      <c r="M197" s="233">
        <v>0</v>
      </c>
      <c r="N197" s="234" t="s">
        <v>7653</v>
      </c>
      <c r="O197" s="230" t="s">
        <v>101</v>
      </c>
      <c r="P197" s="230" t="s">
        <v>145</v>
      </c>
      <c r="Q197" s="233">
        <v>239500</v>
      </c>
      <c r="R197" s="234">
        <v>4</v>
      </c>
      <c r="S197" s="235" t="s">
        <v>146</v>
      </c>
      <c r="T197" s="236"/>
      <c r="U197" s="237" t="s">
        <v>8524</v>
      </c>
      <c r="V197" s="238" t="s">
        <v>104</v>
      </c>
      <c r="W197" s="236">
        <v>0</v>
      </c>
      <c r="X197" s="237" t="s">
        <v>155</v>
      </c>
      <c r="Y197" s="239">
        <v>0</v>
      </c>
      <c r="Z197" s="237" t="s">
        <v>156</v>
      </c>
      <c r="AA197" s="239">
        <v>0</v>
      </c>
      <c r="AB197" s="240" t="s">
        <v>46</v>
      </c>
      <c r="AC197" s="241" t="s">
        <v>18</v>
      </c>
      <c r="AD197" s="241" t="s">
        <v>30</v>
      </c>
      <c r="AE197" s="237" t="s">
        <v>38</v>
      </c>
      <c r="AF197" s="237" t="s">
        <v>97</v>
      </c>
      <c r="AG197" s="237"/>
      <c r="AH197" s="237"/>
      <c r="AI197" s="237" t="s">
        <v>90</v>
      </c>
      <c r="AJ197" s="237" t="s">
        <v>311</v>
      </c>
      <c r="AK197" s="237" t="s">
        <v>96</v>
      </c>
      <c r="AL197" s="237" t="s">
        <v>773</v>
      </c>
      <c r="AM197" s="242">
        <v>4</v>
      </c>
    </row>
    <row r="198" spans="2:39">
      <c r="B198" s="189" t="s">
        <v>428</v>
      </c>
      <c r="C198" s="190" t="s">
        <v>8303</v>
      </c>
      <c r="D198" s="191" t="s">
        <v>46</v>
      </c>
      <c r="E198" s="192" t="s">
        <v>46</v>
      </c>
      <c r="F198" s="192" t="s">
        <v>46</v>
      </c>
      <c r="G198" s="192" t="s">
        <v>46</v>
      </c>
      <c r="H198" s="192" t="s">
        <v>46</v>
      </c>
      <c r="I198" s="193" t="s">
        <v>46</v>
      </c>
      <c r="J198" s="192" t="s">
        <v>46</v>
      </c>
      <c r="K198" s="191" t="s">
        <v>46</v>
      </c>
      <c r="L198" s="191" t="s">
        <v>46</v>
      </c>
      <c r="M198" s="194">
        <v>0</v>
      </c>
      <c r="N198" s="195" t="s">
        <v>46</v>
      </c>
      <c r="O198" s="191" t="s">
        <v>46</v>
      </c>
      <c r="P198" s="191" t="s">
        <v>46</v>
      </c>
      <c r="Q198" s="194">
        <v>0</v>
      </c>
      <c r="R198" s="195">
        <v>0</v>
      </c>
      <c r="S198" s="196" t="s">
        <v>46</v>
      </c>
      <c r="T198" s="44"/>
      <c r="U198" s="43"/>
      <c r="V198" s="197" t="s">
        <v>46</v>
      </c>
      <c r="W198" s="44">
        <v>0</v>
      </c>
      <c r="X198" s="43" t="s">
        <v>46</v>
      </c>
      <c r="Y198" s="46">
        <v>0</v>
      </c>
      <c r="Z198" s="43" t="s">
        <v>46</v>
      </c>
      <c r="AA198" s="46">
        <v>0</v>
      </c>
      <c r="AB198" s="47" t="s">
        <v>46</v>
      </c>
      <c r="AC198" s="42" t="s">
        <v>46</v>
      </c>
      <c r="AD198" s="42" t="s">
        <v>46</v>
      </c>
      <c r="AE198" s="43"/>
      <c r="AF198" s="43"/>
      <c r="AG198" s="43"/>
      <c r="AH198" s="43"/>
      <c r="AI198" s="43" t="s">
        <v>90</v>
      </c>
      <c r="AJ198" s="43" t="s">
        <v>311</v>
      </c>
      <c r="AK198" s="43" t="s">
        <v>118</v>
      </c>
      <c r="AL198" s="43" t="s">
        <v>46</v>
      </c>
      <c r="AM198" s="48">
        <v>3</v>
      </c>
    </row>
    <row r="199" spans="2:39">
      <c r="B199" s="228" t="s">
        <v>7</v>
      </c>
      <c r="C199" s="229" t="s">
        <v>430</v>
      </c>
      <c r="D199" s="230" t="s">
        <v>8622</v>
      </c>
      <c r="E199" s="231" t="s">
        <v>38</v>
      </c>
      <c r="F199" s="231" t="s">
        <v>97</v>
      </c>
      <c r="G199" s="231" t="s">
        <v>35</v>
      </c>
      <c r="H199" s="231" t="s">
        <v>7652</v>
      </c>
      <c r="I199" s="232" t="s">
        <v>153</v>
      </c>
      <c r="J199" s="231" t="s">
        <v>44</v>
      </c>
      <c r="K199" s="230" t="s">
        <v>114</v>
      </c>
      <c r="L199" s="230" t="s">
        <v>100</v>
      </c>
      <c r="M199" s="233">
        <v>0</v>
      </c>
      <c r="N199" s="234" t="s">
        <v>7653</v>
      </c>
      <c r="O199" s="230" t="s">
        <v>101</v>
      </c>
      <c r="P199" s="230" t="s">
        <v>145</v>
      </c>
      <c r="Q199" s="233">
        <v>300000</v>
      </c>
      <c r="R199" s="234">
        <v>1</v>
      </c>
      <c r="S199" s="235" t="s">
        <v>8293</v>
      </c>
      <c r="T199" s="236">
        <v>1.2617</v>
      </c>
      <c r="U199" s="237" t="s">
        <v>8515</v>
      </c>
      <c r="V199" s="238" t="s">
        <v>104</v>
      </c>
      <c r="W199" s="236">
        <v>0</v>
      </c>
      <c r="X199" s="237" t="s">
        <v>155</v>
      </c>
      <c r="Y199" s="239">
        <v>0</v>
      </c>
      <c r="Z199" s="237" t="s">
        <v>156</v>
      </c>
      <c r="AA199" s="239">
        <v>0</v>
      </c>
      <c r="AB199" s="240" t="s">
        <v>46</v>
      </c>
      <c r="AC199" s="241" t="s">
        <v>18</v>
      </c>
      <c r="AD199" s="241" t="s">
        <v>30</v>
      </c>
      <c r="AE199" s="237" t="s">
        <v>38</v>
      </c>
      <c r="AF199" s="237" t="s">
        <v>97</v>
      </c>
      <c r="AG199" s="237"/>
      <c r="AH199" s="237"/>
      <c r="AI199" s="237" t="s">
        <v>90</v>
      </c>
      <c r="AJ199" s="237" t="s">
        <v>311</v>
      </c>
      <c r="AK199" s="237" t="s">
        <v>118</v>
      </c>
      <c r="AL199" s="237" t="s">
        <v>109</v>
      </c>
      <c r="AM199" s="242">
        <v>4</v>
      </c>
    </row>
    <row r="200" spans="2:39">
      <c r="B200" s="228" t="s">
        <v>431</v>
      </c>
      <c r="C200" s="229" t="s">
        <v>430</v>
      </c>
      <c r="D200" s="230" t="s">
        <v>50</v>
      </c>
      <c r="E200" s="231" t="s">
        <v>38</v>
      </c>
      <c r="F200" s="231" t="s">
        <v>97</v>
      </c>
      <c r="G200" s="231" t="s">
        <v>35</v>
      </c>
      <c r="H200" s="231" t="s">
        <v>7652</v>
      </c>
      <c r="I200" s="232" t="s">
        <v>153</v>
      </c>
      <c r="J200" s="231" t="s">
        <v>44</v>
      </c>
      <c r="K200" s="230" t="s">
        <v>114</v>
      </c>
      <c r="L200" s="230" t="s">
        <v>100</v>
      </c>
      <c r="M200" s="233">
        <v>0</v>
      </c>
      <c r="N200" s="234" t="s">
        <v>7653</v>
      </c>
      <c r="O200" s="230" t="s">
        <v>101</v>
      </c>
      <c r="P200" s="230" t="s">
        <v>145</v>
      </c>
      <c r="Q200" s="233">
        <v>300000</v>
      </c>
      <c r="R200" s="234">
        <v>1</v>
      </c>
      <c r="S200" s="235" t="s">
        <v>8293</v>
      </c>
      <c r="T200" s="236">
        <v>1.2617</v>
      </c>
      <c r="U200" s="237" t="s">
        <v>8515</v>
      </c>
      <c r="V200" s="238" t="s">
        <v>104</v>
      </c>
      <c r="W200" s="236">
        <v>0</v>
      </c>
      <c r="X200" s="237" t="s">
        <v>155</v>
      </c>
      <c r="Y200" s="239">
        <v>0</v>
      </c>
      <c r="Z200" s="237" t="s">
        <v>156</v>
      </c>
      <c r="AA200" s="239">
        <v>0</v>
      </c>
      <c r="AB200" s="240" t="s">
        <v>46</v>
      </c>
      <c r="AC200" s="241" t="s">
        <v>18</v>
      </c>
      <c r="AD200" s="241" t="s">
        <v>30</v>
      </c>
      <c r="AE200" s="237" t="s">
        <v>38</v>
      </c>
      <c r="AF200" s="237" t="s">
        <v>97</v>
      </c>
      <c r="AG200" s="237"/>
      <c r="AH200" s="237"/>
      <c r="AI200" s="237" t="s">
        <v>90</v>
      </c>
      <c r="AJ200" s="237" t="s">
        <v>311</v>
      </c>
      <c r="AK200" s="237" t="s">
        <v>118</v>
      </c>
      <c r="AL200" s="237" t="s">
        <v>111</v>
      </c>
      <c r="AM200" s="242">
        <v>4</v>
      </c>
    </row>
    <row r="201" spans="2:39">
      <c r="B201" s="228" t="s">
        <v>432</v>
      </c>
      <c r="C201" s="229" t="s">
        <v>430</v>
      </c>
      <c r="D201" s="230" t="s">
        <v>52</v>
      </c>
      <c r="E201" s="231" t="s">
        <v>38</v>
      </c>
      <c r="F201" s="231" t="s">
        <v>97</v>
      </c>
      <c r="G201" s="231" t="s">
        <v>35</v>
      </c>
      <c r="H201" s="231" t="s">
        <v>7652</v>
      </c>
      <c r="I201" s="232" t="s">
        <v>153</v>
      </c>
      <c r="J201" s="231" t="s">
        <v>44</v>
      </c>
      <c r="K201" s="230" t="s">
        <v>202</v>
      </c>
      <c r="L201" s="230" t="s">
        <v>100</v>
      </c>
      <c r="M201" s="233">
        <v>0</v>
      </c>
      <c r="N201" s="234" t="s">
        <v>7653</v>
      </c>
      <c r="O201" s="230" t="s">
        <v>101</v>
      </c>
      <c r="P201" s="230" t="s">
        <v>145</v>
      </c>
      <c r="Q201" s="233">
        <v>300000</v>
      </c>
      <c r="R201" s="234">
        <v>1</v>
      </c>
      <c r="S201" s="235" t="s">
        <v>8293</v>
      </c>
      <c r="T201" s="236">
        <v>1.2617</v>
      </c>
      <c r="U201" s="237" t="s">
        <v>8515</v>
      </c>
      <c r="V201" s="238" t="s">
        <v>104</v>
      </c>
      <c r="W201" s="236">
        <v>0</v>
      </c>
      <c r="X201" s="237" t="s">
        <v>155</v>
      </c>
      <c r="Y201" s="239">
        <v>0</v>
      </c>
      <c r="Z201" s="237" t="s">
        <v>156</v>
      </c>
      <c r="AA201" s="239">
        <v>0</v>
      </c>
      <c r="AB201" s="240" t="s">
        <v>46</v>
      </c>
      <c r="AC201" s="241" t="s">
        <v>18</v>
      </c>
      <c r="AD201" s="241" t="s">
        <v>30</v>
      </c>
      <c r="AE201" s="237" t="s">
        <v>38</v>
      </c>
      <c r="AF201" s="237" t="s">
        <v>97</v>
      </c>
      <c r="AG201" s="237"/>
      <c r="AH201" s="237"/>
      <c r="AI201" s="237" t="s">
        <v>90</v>
      </c>
      <c r="AJ201" s="237" t="s">
        <v>311</v>
      </c>
      <c r="AK201" s="237" t="s">
        <v>118</v>
      </c>
      <c r="AL201" s="237" t="s">
        <v>112</v>
      </c>
      <c r="AM201" s="242">
        <v>4</v>
      </c>
    </row>
    <row r="202" spans="2:39">
      <c r="B202" s="228" t="s">
        <v>433</v>
      </c>
      <c r="C202" s="229" t="s">
        <v>430</v>
      </c>
      <c r="D202" s="230" t="s">
        <v>54</v>
      </c>
      <c r="E202" s="231" t="s">
        <v>38</v>
      </c>
      <c r="F202" s="231" t="s">
        <v>97</v>
      </c>
      <c r="G202" s="231" t="s">
        <v>35</v>
      </c>
      <c r="H202" s="231" t="s">
        <v>7652</v>
      </c>
      <c r="I202" s="232" t="s">
        <v>153</v>
      </c>
      <c r="J202" s="231" t="s">
        <v>44</v>
      </c>
      <c r="K202" s="230" t="s">
        <v>128</v>
      </c>
      <c r="L202" s="230" t="s">
        <v>100</v>
      </c>
      <c r="M202" s="233">
        <v>0</v>
      </c>
      <c r="N202" s="234" t="s">
        <v>7653</v>
      </c>
      <c r="O202" s="230" t="s">
        <v>101</v>
      </c>
      <c r="P202" s="230" t="s">
        <v>145</v>
      </c>
      <c r="Q202" s="233">
        <v>300000</v>
      </c>
      <c r="R202" s="234">
        <v>1</v>
      </c>
      <c r="S202" s="235" t="s">
        <v>8293</v>
      </c>
      <c r="T202" s="236">
        <v>1.2617</v>
      </c>
      <c r="U202" s="237" t="s">
        <v>8515</v>
      </c>
      <c r="V202" s="238" t="s">
        <v>104</v>
      </c>
      <c r="W202" s="236">
        <v>0</v>
      </c>
      <c r="X202" s="237" t="s">
        <v>155</v>
      </c>
      <c r="Y202" s="239">
        <v>0</v>
      </c>
      <c r="Z202" s="237" t="s">
        <v>156</v>
      </c>
      <c r="AA202" s="239">
        <v>0</v>
      </c>
      <c r="AB202" s="240" t="s">
        <v>46</v>
      </c>
      <c r="AC202" s="241" t="s">
        <v>18</v>
      </c>
      <c r="AD202" s="241" t="s">
        <v>30</v>
      </c>
      <c r="AE202" s="237" t="s">
        <v>38</v>
      </c>
      <c r="AF202" s="237" t="s">
        <v>97</v>
      </c>
      <c r="AG202" s="237"/>
      <c r="AH202" s="237"/>
      <c r="AI202" s="237" t="s">
        <v>90</v>
      </c>
      <c r="AJ202" s="237" t="s">
        <v>311</v>
      </c>
      <c r="AK202" s="237" t="s">
        <v>118</v>
      </c>
      <c r="AL202" s="237" t="s">
        <v>113</v>
      </c>
      <c r="AM202" s="242">
        <v>4</v>
      </c>
    </row>
    <row r="203" spans="2:39">
      <c r="B203" s="228" t="s">
        <v>434</v>
      </c>
      <c r="C203" s="229" t="s">
        <v>7659</v>
      </c>
      <c r="D203" s="230" t="s">
        <v>164</v>
      </c>
      <c r="E203" s="231" t="s">
        <v>38</v>
      </c>
      <c r="F203" s="231" t="s">
        <v>97</v>
      </c>
      <c r="G203" s="231" t="s">
        <v>35</v>
      </c>
      <c r="H203" s="231" t="s">
        <v>7652</v>
      </c>
      <c r="I203" s="232" t="s">
        <v>153</v>
      </c>
      <c r="J203" s="231" t="s">
        <v>44</v>
      </c>
      <c r="K203" s="230" t="s">
        <v>154</v>
      </c>
      <c r="L203" s="230" t="s">
        <v>100</v>
      </c>
      <c r="M203" s="233">
        <v>0</v>
      </c>
      <c r="N203" s="234" t="s">
        <v>7653</v>
      </c>
      <c r="O203" s="230" t="s">
        <v>101</v>
      </c>
      <c r="P203" s="230" t="s">
        <v>145</v>
      </c>
      <c r="Q203" s="233">
        <v>300000</v>
      </c>
      <c r="R203" s="234">
        <v>1</v>
      </c>
      <c r="S203" s="235" t="s">
        <v>146</v>
      </c>
      <c r="T203" s="236"/>
      <c r="U203" s="237" t="s">
        <v>8524</v>
      </c>
      <c r="V203" s="238" t="s">
        <v>104</v>
      </c>
      <c r="W203" s="236">
        <v>0</v>
      </c>
      <c r="X203" s="237" t="s">
        <v>155</v>
      </c>
      <c r="Y203" s="239">
        <v>0</v>
      </c>
      <c r="Z203" s="237" t="s">
        <v>156</v>
      </c>
      <c r="AA203" s="239">
        <v>0</v>
      </c>
      <c r="AB203" s="240" t="s">
        <v>46</v>
      </c>
      <c r="AC203" s="241" t="s">
        <v>18</v>
      </c>
      <c r="AD203" s="241" t="s">
        <v>30</v>
      </c>
      <c r="AE203" s="237" t="s">
        <v>38</v>
      </c>
      <c r="AF203" s="237" t="s">
        <v>97</v>
      </c>
      <c r="AG203" s="237"/>
      <c r="AH203" s="237"/>
      <c r="AI203" s="237" t="s">
        <v>90</v>
      </c>
      <c r="AJ203" s="237" t="s">
        <v>311</v>
      </c>
      <c r="AK203" s="237" t="s">
        <v>118</v>
      </c>
      <c r="AL203" s="237" t="s">
        <v>115</v>
      </c>
      <c r="AM203" s="242">
        <v>4</v>
      </c>
    </row>
    <row r="204" spans="2:39">
      <c r="B204" s="228" t="s">
        <v>435</v>
      </c>
      <c r="C204" s="229" t="s">
        <v>430</v>
      </c>
      <c r="D204" s="230" t="s">
        <v>166</v>
      </c>
      <c r="E204" s="231" t="s">
        <v>38</v>
      </c>
      <c r="F204" s="231" t="s">
        <v>97</v>
      </c>
      <c r="G204" s="231" t="s">
        <v>35</v>
      </c>
      <c r="H204" s="231" t="s">
        <v>7652</v>
      </c>
      <c r="I204" s="232" t="s">
        <v>153</v>
      </c>
      <c r="J204" s="231" t="s">
        <v>44</v>
      </c>
      <c r="K204" s="230" t="s">
        <v>114</v>
      </c>
      <c r="L204" s="230" t="s">
        <v>100</v>
      </c>
      <c r="M204" s="233">
        <v>0</v>
      </c>
      <c r="N204" s="234" t="s">
        <v>7653</v>
      </c>
      <c r="O204" s="230" t="s">
        <v>101</v>
      </c>
      <c r="P204" s="230" t="s">
        <v>145</v>
      </c>
      <c r="Q204" s="233">
        <v>300000</v>
      </c>
      <c r="R204" s="234">
        <v>1</v>
      </c>
      <c r="S204" s="235" t="s">
        <v>8293</v>
      </c>
      <c r="T204" s="236">
        <v>1.2617</v>
      </c>
      <c r="U204" s="237" t="s">
        <v>8515</v>
      </c>
      <c r="V204" s="238" t="s">
        <v>104</v>
      </c>
      <c r="W204" s="236">
        <v>0</v>
      </c>
      <c r="X204" s="237" t="s">
        <v>155</v>
      </c>
      <c r="Y204" s="239">
        <v>0</v>
      </c>
      <c r="Z204" s="237" t="s">
        <v>156</v>
      </c>
      <c r="AA204" s="239">
        <v>0</v>
      </c>
      <c r="AB204" s="240" t="s">
        <v>46</v>
      </c>
      <c r="AC204" s="241" t="s">
        <v>18</v>
      </c>
      <c r="AD204" s="241" t="s">
        <v>30</v>
      </c>
      <c r="AE204" s="237" t="s">
        <v>38</v>
      </c>
      <c r="AF204" s="237" t="s">
        <v>97</v>
      </c>
      <c r="AG204" s="237"/>
      <c r="AH204" s="237"/>
      <c r="AI204" s="237" t="s">
        <v>90</v>
      </c>
      <c r="AJ204" s="237" t="s">
        <v>311</v>
      </c>
      <c r="AK204" s="237" t="s">
        <v>118</v>
      </c>
      <c r="AL204" s="237" t="s">
        <v>167</v>
      </c>
      <c r="AM204" s="242">
        <v>4</v>
      </c>
    </row>
    <row r="205" spans="2:39">
      <c r="B205" s="228" t="s">
        <v>436</v>
      </c>
      <c r="C205" s="229" t="s">
        <v>430</v>
      </c>
      <c r="D205" s="230" t="s">
        <v>263</v>
      </c>
      <c r="E205" s="231" t="s">
        <v>38</v>
      </c>
      <c r="F205" s="231" t="s">
        <v>97</v>
      </c>
      <c r="G205" s="231" t="s">
        <v>35</v>
      </c>
      <c r="H205" s="231" t="s">
        <v>7652</v>
      </c>
      <c r="I205" s="232" t="s">
        <v>153</v>
      </c>
      <c r="J205" s="231" t="s">
        <v>44</v>
      </c>
      <c r="K205" s="230" t="s">
        <v>114</v>
      </c>
      <c r="L205" s="230" t="s">
        <v>100</v>
      </c>
      <c r="M205" s="233">
        <v>0</v>
      </c>
      <c r="N205" s="234" t="s">
        <v>7653</v>
      </c>
      <c r="O205" s="230" t="s">
        <v>101</v>
      </c>
      <c r="P205" s="230" t="s">
        <v>145</v>
      </c>
      <c r="Q205" s="233">
        <v>300000</v>
      </c>
      <c r="R205" s="234">
        <v>1</v>
      </c>
      <c r="S205" s="235" t="s">
        <v>8293</v>
      </c>
      <c r="T205" s="236">
        <v>1.2617</v>
      </c>
      <c r="U205" s="237" t="s">
        <v>8515</v>
      </c>
      <c r="V205" s="238" t="s">
        <v>104</v>
      </c>
      <c r="W205" s="236">
        <v>0</v>
      </c>
      <c r="X205" s="237" t="s">
        <v>155</v>
      </c>
      <c r="Y205" s="239">
        <v>0</v>
      </c>
      <c r="Z205" s="237" t="s">
        <v>156</v>
      </c>
      <c r="AA205" s="239">
        <v>0</v>
      </c>
      <c r="AB205" s="240" t="s">
        <v>46</v>
      </c>
      <c r="AC205" s="241" t="s">
        <v>18</v>
      </c>
      <c r="AD205" s="241" t="s">
        <v>30</v>
      </c>
      <c r="AE205" s="237" t="s">
        <v>38</v>
      </c>
      <c r="AF205" s="237" t="s">
        <v>97</v>
      </c>
      <c r="AG205" s="237"/>
      <c r="AH205" s="237"/>
      <c r="AI205" s="237" t="s">
        <v>90</v>
      </c>
      <c r="AJ205" s="237" t="s">
        <v>311</v>
      </c>
      <c r="AK205" s="237" t="s">
        <v>118</v>
      </c>
      <c r="AL205" s="237" t="s">
        <v>189</v>
      </c>
      <c r="AM205" s="242">
        <v>4</v>
      </c>
    </row>
    <row r="206" spans="2:39">
      <c r="B206" s="228" t="s">
        <v>437</v>
      </c>
      <c r="C206" s="229" t="s">
        <v>430</v>
      </c>
      <c r="D206" s="230" t="s">
        <v>266</v>
      </c>
      <c r="E206" s="231" t="s">
        <v>38</v>
      </c>
      <c r="F206" s="231" t="s">
        <v>97</v>
      </c>
      <c r="G206" s="231" t="s">
        <v>35</v>
      </c>
      <c r="H206" s="231" t="s">
        <v>7652</v>
      </c>
      <c r="I206" s="232" t="s">
        <v>153</v>
      </c>
      <c r="J206" s="231" t="s">
        <v>44</v>
      </c>
      <c r="K206" s="230" t="s">
        <v>114</v>
      </c>
      <c r="L206" s="230" t="s">
        <v>100</v>
      </c>
      <c r="M206" s="233">
        <v>0</v>
      </c>
      <c r="N206" s="234" t="s">
        <v>7653</v>
      </c>
      <c r="O206" s="230" t="s">
        <v>101</v>
      </c>
      <c r="P206" s="230" t="s">
        <v>145</v>
      </c>
      <c r="Q206" s="233">
        <v>300000</v>
      </c>
      <c r="R206" s="234">
        <v>1</v>
      </c>
      <c r="S206" s="235" t="s">
        <v>8293</v>
      </c>
      <c r="T206" s="236">
        <v>1.2617</v>
      </c>
      <c r="U206" s="237" t="s">
        <v>8515</v>
      </c>
      <c r="V206" s="238" t="s">
        <v>104</v>
      </c>
      <c r="W206" s="236">
        <v>0</v>
      </c>
      <c r="X206" s="237" t="s">
        <v>155</v>
      </c>
      <c r="Y206" s="239">
        <v>0</v>
      </c>
      <c r="Z206" s="237" t="s">
        <v>156</v>
      </c>
      <c r="AA206" s="239">
        <v>0</v>
      </c>
      <c r="AB206" s="240" t="s">
        <v>46</v>
      </c>
      <c r="AC206" s="241" t="s">
        <v>18</v>
      </c>
      <c r="AD206" s="241" t="s">
        <v>30</v>
      </c>
      <c r="AE206" s="237" t="s">
        <v>38</v>
      </c>
      <c r="AF206" s="237" t="s">
        <v>97</v>
      </c>
      <c r="AG206" s="237"/>
      <c r="AH206" s="237"/>
      <c r="AI206" s="237" t="s">
        <v>90</v>
      </c>
      <c r="AJ206" s="237" t="s">
        <v>311</v>
      </c>
      <c r="AK206" s="237" t="s">
        <v>118</v>
      </c>
      <c r="AL206" s="237" t="s">
        <v>191</v>
      </c>
      <c r="AM206" s="242">
        <v>4</v>
      </c>
    </row>
    <row r="207" spans="2:39">
      <c r="B207" s="228" t="s">
        <v>438</v>
      </c>
      <c r="C207" s="229" t="s">
        <v>430</v>
      </c>
      <c r="D207" s="230" t="s">
        <v>269</v>
      </c>
      <c r="E207" s="231" t="s">
        <v>38</v>
      </c>
      <c r="F207" s="231" t="s">
        <v>97</v>
      </c>
      <c r="G207" s="231" t="s">
        <v>35</v>
      </c>
      <c r="H207" s="231" t="s">
        <v>7652</v>
      </c>
      <c r="I207" s="232" t="s">
        <v>153</v>
      </c>
      <c r="J207" s="231" t="s">
        <v>44</v>
      </c>
      <c r="K207" s="230" t="s">
        <v>202</v>
      </c>
      <c r="L207" s="230" t="s">
        <v>100</v>
      </c>
      <c r="M207" s="233">
        <v>0</v>
      </c>
      <c r="N207" s="234" t="s">
        <v>7653</v>
      </c>
      <c r="O207" s="230" t="s">
        <v>101</v>
      </c>
      <c r="P207" s="230" t="s">
        <v>145</v>
      </c>
      <c r="Q207" s="233">
        <v>300000</v>
      </c>
      <c r="R207" s="234">
        <v>1</v>
      </c>
      <c r="S207" s="235" t="s">
        <v>8293</v>
      </c>
      <c r="T207" s="236">
        <v>1.2617</v>
      </c>
      <c r="U207" s="237" t="s">
        <v>8515</v>
      </c>
      <c r="V207" s="238" t="s">
        <v>104</v>
      </c>
      <c r="W207" s="236">
        <v>0</v>
      </c>
      <c r="X207" s="237" t="s">
        <v>155</v>
      </c>
      <c r="Y207" s="239">
        <v>0</v>
      </c>
      <c r="Z207" s="237" t="s">
        <v>156</v>
      </c>
      <c r="AA207" s="239">
        <v>0</v>
      </c>
      <c r="AB207" s="240" t="s">
        <v>46</v>
      </c>
      <c r="AC207" s="241" t="s">
        <v>18</v>
      </c>
      <c r="AD207" s="241" t="s">
        <v>30</v>
      </c>
      <c r="AE207" s="237" t="s">
        <v>38</v>
      </c>
      <c r="AF207" s="237" t="s">
        <v>97</v>
      </c>
      <c r="AG207" s="237"/>
      <c r="AH207" s="237"/>
      <c r="AI207" s="237" t="s">
        <v>90</v>
      </c>
      <c r="AJ207" s="237" t="s">
        <v>311</v>
      </c>
      <c r="AK207" s="237" t="s">
        <v>118</v>
      </c>
      <c r="AL207" s="237" t="s">
        <v>193</v>
      </c>
      <c r="AM207" s="242">
        <v>4</v>
      </c>
    </row>
    <row r="208" spans="2:39">
      <c r="B208" s="228" t="s">
        <v>439</v>
      </c>
      <c r="C208" s="229" t="s">
        <v>430</v>
      </c>
      <c r="D208" s="230" t="s">
        <v>272</v>
      </c>
      <c r="E208" s="231" t="s">
        <v>38</v>
      </c>
      <c r="F208" s="231" t="s">
        <v>97</v>
      </c>
      <c r="G208" s="231" t="s">
        <v>35</v>
      </c>
      <c r="H208" s="231" t="s">
        <v>7652</v>
      </c>
      <c r="I208" s="232" t="s">
        <v>153</v>
      </c>
      <c r="J208" s="231" t="s">
        <v>44</v>
      </c>
      <c r="K208" s="230" t="s">
        <v>128</v>
      </c>
      <c r="L208" s="230" t="s">
        <v>100</v>
      </c>
      <c r="M208" s="233">
        <v>0</v>
      </c>
      <c r="N208" s="234" t="s">
        <v>7653</v>
      </c>
      <c r="O208" s="230" t="s">
        <v>101</v>
      </c>
      <c r="P208" s="230" t="s">
        <v>145</v>
      </c>
      <c r="Q208" s="233">
        <v>300000</v>
      </c>
      <c r="R208" s="234">
        <v>1</v>
      </c>
      <c r="S208" s="235" t="s">
        <v>8293</v>
      </c>
      <c r="T208" s="236">
        <v>1.2617</v>
      </c>
      <c r="U208" s="237" t="s">
        <v>8515</v>
      </c>
      <c r="V208" s="238" t="s">
        <v>104</v>
      </c>
      <c r="W208" s="236">
        <v>0</v>
      </c>
      <c r="X208" s="237" t="s">
        <v>155</v>
      </c>
      <c r="Y208" s="239">
        <v>0</v>
      </c>
      <c r="Z208" s="237" t="s">
        <v>156</v>
      </c>
      <c r="AA208" s="239">
        <v>0</v>
      </c>
      <c r="AB208" s="240" t="s">
        <v>46</v>
      </c>
      <c r="AC208" s="241" t="s">
        <v>18</v>
      </c>
      <c r="AD208" s="241" t="s">
        <v>30</v>
      </c>
      <c r="AE208" s="237" t="s">
        <v>38</v>
      </c>
      <c r="AF208" s="237" t="s">
        <v>97</v>
      </c>
      <c r="AG208" s="237"/>
      <c r="AH208" s="237"/>
      <c r="AI208" s="237" t="s">
        <v>90</v>
      </c>
      <c r="AJ208" s="237" t="s">
        <v>311</v>
      </c>
      <c r="AK208" s="237" t="s">
        <v>118</v>
      </c>
      <c r="AL208" s="237" t="s">
        <v>195</v>
      </c>
      <c r="AM208" s="242">
        <v>4</v>
      </c>
    </row>
    <row r="209" spans="2:39">
      <c r="B209" s="228" t="s">
        <v>440</v>
      </c>
      <c r="C209" s="229" t="s">
        <v>430</v>
      </c>
      <c r="D209" s="230" t="s">
        <v>332</v>
      </c>
      <c r="E209" s="231" t="s">
        <v>38</v>
      </c>
      <c r="F209" s="231" t="s">
        <v>97</v>
      </c>
      <c r="G209" s="231" t="s">
        <v>35</v>
      </c>
      <c r="H209" s="231" t="s">
        <v>7652</v>
      </c>
      <c r="I209" s="232" t="s">
        <v>153</v>
      </c>
      <c r="J209" s="231" t="s">
        <v>44</v>
      </c>
      <c r="K209" s="230" t="s">
        <v>128</v>
      </c>
      <c r="L209" s="230" t="s">
        <v>100</v>
      </c>
      <c r="M209" s="233">
        <v>0</v>
      </c>
      <c r="N209" s="234" t="s">
        <v>7653</v>
      </c>
      <c r="O209" s="230" t="s">
        <v>101</v>
      </c>
      <c r="P209" s="230" t="s">
        <v>145</v>
      </c>
      <c r="Q209" s="233">
        <v>300000</v>
      </c>
      <c r="R209" s="234">
        <v>1</v>
      </c>
      <c r="S209" s="235" t="s">
        <v>8293</v>
      </c>
      <c r="T209" s="236">
        <v>1.2617</v>
      </c>
      <c r="U209" s="237" t="s">
        <v>8515</v>
      </c>
      <c r="V209" s="238" t="s">
        <v>104</v>
      </c>
      <c r="W209" s="236">
        <v>0</v>
      </c>
      <c r="X209" s="237" t="s">
        <v>155</v>
      </c>
      <c r="Y209" s="239">
        <v>0</v>
      </c>
      <c r="Z209" s="237" t="s">
        <v>156</v>
      </c>
      <c r="AA209" s="239">
        <v>0</v>
      </c>
      <c r="AB209" s="240" t="s">
        <v>46</v>
      </c>
      <c r="AC209" s="241" t="s">
        <v>18</v>
      </c>
      <c r="AD209" s="241" t="s">
        <v>30</v>
      </c>
      <c r="AE209" s="237" t="s">
        <v>38</v>
      </c>
      <c r="AF209" s="237" t="s">
        <v>97</v>
      </c>
      <c r="AG209" s="237"/>
      <c r="AH209" s="237"/>
      <c r="AI209" s="237" t="s">
        <v>90</v>
      </c>
      <c r="AJ209" s="237" t="s">
        <v>311</v>
      </c>
      <c r="AK209" s="237" t="s">
        <v>118</v>
      </c>
      <c r="AL209" s="237" t="s">
        <v>198</v>
      </c>
      <c r="AM209" s="242">
        <v>4</v>
      </c>
    </row>
    <row r="210" spans="2:39">
      <c r="B210" s="228" t="s">
        <v>441</v>
      </c>
      <c r="C210" s="229" t="s">
        <v>430</v>
      </c>
      <c r="D210" s="230" t="s">
        <v>334</v>
      </c>
      <c r="E210" s="231" t="s">
        <v>38</v>
      </c>
      <c r="F210" s="231" t="s">
        <v>97</v>
      </c>
      <c r="G210" s="231" t="s">
        <v>35</v>
      </c>
      <c r="H210" s="231" t="s">
        <v>7652</v>
      </c>
      <c r="I210" s="232" t="s">
        <v>153</v>
      </c>
      <c r="J210" s="231" t="s">
        <v>44</v>
      </c>
      <c r="K210" s="230" t="s">
        <v>128</v>
      </c>
      <c r="L210" s="230" t="s">
        <v>100</v>
      </c>
      <c r="M210" s="233">
        <v>0</v>
      </c>
      <c r="N210" s="234" t="s">
        <v>7653</v>
      </c>
      <c r="O210" s="230" t="s">
        <v>101</v>
      </c>
      <c r="P210" s="230" t="s">
        <v>145</v>
      </c>
      <c r="Q210" s="233">
        <v>300000</v>
      </c>
      <c r="R210" s="234">
        <v>1</v>
      </c>
      <c r="S210" s="235" t="s">
        <v>8293</v>
      </c>
      <c r="T210" s="236">
        <v>1.2617</v>
      </c>
      <c r="U210" s="237" t="s">
        <v>8515</v>
      </c>
      <c r="V210" s="238" t="s">
        <v>104</v>
      </c>
      <c r="W210" s="236">
        <v>0</v>
      </c>
      <c r="X210" s="237" t="s">
        <v>155</v>
      </c>
      <c r="Y210" s="239">
        <v>0</v>
      </c>
      <c r="Z210" s="237" t="s">
        <v>156</v>
      </c>
      <c r="AA210" s="239">
        <v>0</v>
      </c>
      <c r="AB210" s="240" t="s">
        <v>46</v>
      </c>
      <c r="AC210" s="241" t="s">
        <v>18</v>
      </c>
      <c r="AD210" s="241" t="s">
        <v>30</v>
      </c>
      <c r="AE210" s="237" t="s">
        <v>38</v>
      </c>
      <c r="AF210" s="237" t="s">
        <v>97</v>
      </c>
      <c r="AG210" s="237"/>
      <c r="AH210" s="237"/>
      <c r="AI210" s="237" t="s">
        <v>90</v>
      </c>
      <c r="AJ210" s="237" t="s">
        <v>311</v>
      </c>
      <c r="AK210" s="237" t="s">
        <v>118</v>
      </c>
      <c r="AL210" s="237" t="s">
        <v>200</v>
      </c>
      <c r="AM210" s="242">
        <v>4</v>
      </c>
    </row>
    <row r="211" spans="2:39">
      <c r="B211" s="228" t="s">
        <v>442</v>
      </c>
      <c r="C211" s="229" t="s">
        <v>430</v>
      </c>
      <c r="D211" s="230" t="s">
        <v>336</v>
      </c>
      <c r="E211" s="231" t="s">
        <v>38</v>
      </c>
      <c r="F211" s="231" t="s">
        <v>97</v>
      </c>
      <c r="G211" s="231" t="s">
        <v>35</v>
      </c>
      <c r="H211" s="231" t="s">
        <v>7652</v>
      </c>
      <c r="I211" s="232" t="s">
        <v>153</v>
      </c>
      <c r="J211" s="231" t="s">
        <v>44</v>
      </c>
      <c r="K211" s="230" t="s">
        <v>128</v>
      </c>
      <c r="L211" s="230" t="s">
        <v>100</v>
      </c>
      <c r="M211" s="233">
        <v>0</v>
      </c>
      <c r="N211" s="234" t="s">
        <v>7653</v>
      </c>
      <c r="O211" s="230" t="s">
        <v>101</v>
      </c>
      <c r="P211" s="230" t="s">
        <v>145</v>
      </c>
      <c r="Q211" s="233">
        <v>300000</v>
      </c>
      <c r="R211" s="234">
        <v>1</v>
      </c>
      <c r="S211" s="235" t="s">
        <v>8293</v>
      </c>
      <c r="T211" s="236">
        <v>1.2617</v>
      </c>
      <c r="U211" s="237" t="s">
        <v>8515</v>
      </c>
      <c r="V211" s="238" t="s">
        <v>104</v>
      </c>
      <c r="W211" s="236">
        <v>0</v>
      </c>
      <c r="X211" s="237" t="s">
        <v>155</v>
      </c>
      <c r="Y211" s="239">
        <v>0</v>
      </c>
      <c r="Z211" s="237" t="s">
        <v>156</v>
      </c>
      <c r="AA211" s="239">
        <v>0</v>
      </c>
      <c r="AB211" s="240" t="s">
        <v>46</v>
      </c>
      <c r="AC211" s="241" t="s">
        <v>18</v>
      </c>
      <c r="AD211" s="241" t="s">
        <v>30</v>
      </c>
      <c r="AE211" s="237" t="s">
        <v>38</v>
      </c>
      <c r="AF211" s="237" t="s">
        <v>97</v>
      </c>
      <c r="AG211" s="237"/>
      <c r="AH211" s="237"/>
      <c r="AI211" s="237" t="s">
        <v>90</v>
      </c>
      <c r="AJ211" s="237" t="s">
        <v>311</v>
      </c>
      <c r="AK211" s="237" t="s">
        <v>118</v>
      </c>
      <c r="AL211" s="237" t="s">
        <v>203</v>
      </c>
      <c r="AM211" s="242">
        <v>4</v>
      </c>
    </row>
    <row r="212" spans="2:39">
      <c r="B212" s="228" t="s">
        <v>443</v>
      </c>
      <c r="C212" s="229" t="s">
        <v>7659</v>
      </c>
      <c r="D212" s="230" t="s">
        <v>363</v>
      </c>
      <c r="E212" s="231" t="s">
        <v>38</v>
      </c>
      <c r="F212" s="231" t="s">
        <v>97</v>
      </c>
      <c r="G212" s="231" t="s">
        <v>35</v>
      </c>
      <c r="H212" s="231" t="s">
        <v>7652</v>
      </c>
      <c r="I212" s="232" t="s">
        <v>153</v>
      </c>
      <c r="J212" s="231" t="s">
        <v>44</v>
      </c>
      <c r="K212" s="230" t="s">
        <v>154</v>
      </c>
      <c r="L212" s="230" t="s">
        <v>100</v>
      </c>
      <c r="M212" s="233">
        <v>0</v>
      </c>
      <c r="N212" s="234" t="s">
        <v>7653</v>
      </c>
      <c r="O212" s="230" t="s">
        <v>101</v>
      </c>
      <c r="P212" s="230" t="s">
        <v>145</v>
      </c>
      <c r="Q212" s="233">
        <v>300000</v>
      </c>
      <c r="R212" s="234">
        <v>1</v>
      </c>
      <c r="S212" s="235" t="s">
        <v>146</v>
      </c>
      <c r="T212" s="236"/>
      <c r="U212" s="237" t="s">
        <v>8524</v>
      </c>
      <c r="V212" s="238" t="s">
        <v>104</v>
      </c>
      <c r="W212" s="236">
        <v>0</v>
      </c>
      <c r="X212" s="237" t="s">
        <v>155</v>
      </c>
      <c r="Y212" s="239">
        <v>0</v>
      </c>
      <c r="Z212" s="237" t="s">
        <v>156</v>
      </c>
      <c r="AA212" s="239">
        <v>0</v>
      </c>
      <c r="AB212" s="240" t="s">
        <v>46</v>
      </c>
      <c r="AC212" s="241" t="s">
        <v>18</v>
      </c>
      <c r="AD212" s="241" t="s">
        <v>30</v>
      </c>
      <c r="AE212" s="237" t="s">
        <v>38</v>
      </c>
      <c r="AF212" s="237" t="s">
        <v>97</v>
      </c>
      <c r="AG212" s="237"/>
      <c r="AH212" s="237"/>
      <c r="AI212" s="237" t="s">
        <v>90</v>
      </c>
      <c r="AJ212" s="237" t="s">
        <v>311</v>
      </c>
      <c r="AK212" s="237" t="s">
        <v>118</v>
      </c>
      <c r="AL212" s="237" t="s">
        <v>205</v>
      </c>
      <c r="AM212" s="242">
        <v>4</v>
      </c>
    </row>
    <row r="213" spans="2:39">
      <c r="B213" s="228" t="s">
        <v>444</v>
      </c>
      <c r="C213" s="229" t="s">
        <v>7659</v>
      </c>
      <c r="D213" s="230" t="s">
        <v>365</v>
      </c>
      <c r="E213" s="231" t="s">
        <v>38</v>
      </c>
      <c r="F213" s="231" t="s">
        <v>97</v>
      </c>
      <c r="G213" s="231" t="s">
        <v>35</v>
      </c>
      <c r="H213" s="231" t="s">
        <v>7652</v>
      </c>
      <c r="I213" s="232" t="s">
        <v>153</v>
      </c>
      <c r="J213" s="231" t="s">
        <v>44</v>
      </c>
      <c r="K213" s="230" t="s">
        <v>154</v>
      </c>
      <c r="L213" s="230" t="s">
        <v>100</v>
      </c>
      <c r="M213" s="233">
        <v>0</v>
      </c>
      <c r="N213" s="234" t="s">
        <v>7653</v>
      </c>
      <c r="O213" s="230" t="s">
        <v>101</v>
      </c>
      <c r="P213" s="230" t="s">
        <v>145</v>
      </c>
      <c r="Q213" s="233">
        <v>300000</v>
      </c>
      <c r="R213" s="234">
        <v>1</v>
      </c>
      <c r="S213" s="235" t="s">
        <v>146</v>
      </c>
      <c r="T213" s="236"/>
      <c r="U213" s="237" t="s">
        <v>8524</v>
      </c>
      <c r="V213" s="238" t="s">
        <v>104</v>
      </c>
      <c r="W213" s="236">
        <v>0</v>
      </c>
      <c r="X213" s="237" t="s">
        <v>155</v>
      </c>
      <c r="Y213" s="239">
        <v>0</v>
      </c>
      <c r="Z213" s="237" t="s">
        <v>156</v>
      </c>
      <c r="AA213" s="239">
        <v>0</v>
      </c>
      <c r="AB213" s="240" t="s">
        <v>46</v>
      </c>
      <c r="AC213" s="241" t="s">
        <v>18</v>
      </c>
      <c r="AD213" s="241" t="s">
        <v>30</v>
      </c>
      <c r="AE213" s="237" t="s">
        <v>38</v>
      </c>
      <c r="AF213" s="237" t="s">
        <v>97</v>
      </c>
      <c r="AG213" s="237"/>
      <c r="AH213" s="237"/>
      <c r="AI213" s="237" t="s">
        <v>90</v>
      </c>
      <c r="AJ213" s="237" t="s">
        <v>311</v>
      </c>
      <c r="AK213" s="237" t="s">
        <v>118</v>
      </c>
      <c r="AL213" s="237" t="s">
        <v>207</v>
      </c>
      <c r="AM213" s="242">
        <v>4</v>
      </c>
    </row>
    <row r="214" spans="2:39">
      <c r="B214" s="228" t="s">
        <v>8616</v>
      </c>
      <c r="C214" s="229" t="s">
        <v>8623</v>
      </c>
      <c r="D214" s="230" t="s">
        <v>367</v>
      </c>
      <c r="E214" s="231" t="s">
        <v>38</v>
      </c>
      <c r="F214" s="231" t="s">
        <v>97</v>
      </c>
      <c r="G214" s="231" t="s">
        <v>35</v>
      </c>
      <c r="H214" s="231" t="s">
        <v>7652</v>
      </c>
      <c r="I214" s="232" t="s">
        <v>153</v>
      </c>
      <c r="J214" s="231" t="s">
        <v>44</v>
      </c>
      <c r="K214" s="230" t="s">
        <v>114</v>
      </c>
      <c r="L214" s="230" t="s">
        <v>100</v>
      </c>
      <c r="M214" s="233">
        <v>0</v>
      </c>
      <c r="N214" s="234" t="s">
        <v>7653</v>
      </c>
      <c r="O214" s="230" t="s">
        <v>101</v>
      </c>
      <c r="P214" s="230" t="s">
        <v>145</v>
      </c>
      <c r="Q214" s="233">
        <v>300000</v>
      </c>
      <c r="R214" s="234">
        <v>1</v>
      </c>
      <c r="S214" s="235" t="s">
        <v>146</v>
      </c>
      <c r="T214" s="236"/>
      <c r="U214" s="237" t="s">
        <v>8524</v>
      </c>
      <c r="V214" s="238" t="s">
        <v>104</v>
      </c>
      <c r="W214" s="236">
        <v>0</v>
      </c>
      <c r="X214" s="237" t="s">
        <v>155</v>
      </c>
      <c r="Y214" s="239">
        <v>0</v>
      </c>
      <c r="Z214" s="237" t="s">
        <v>156</v>
      </c>
      <c r="AA214" s="239">
        <v>0</v>
      </c>
      <c r="AB214" s="240" t="s">
        <v>46</v>
      </c>
      <c r="AC214" s="241" t="s">
        <v>18</v>
      </c>
      <c r="AD214" s="241" t="s">
        <v>30</v>
      </c>
      <c r="AE214" s="237" t="s">
        <v>38</v>
      </c>
      <c r="AF214" s="237" t="s">
        <v>97</v>
      </c>
      <c r="AG214" s="237"/>
      <c r="AH214" s="237"/>
      <c r="AI214" s="237" t="s">
        <v>90</v>
      </c>
      <c r="AJ214" s="237" t="s">
        <v>311</v>
      </c>
      <c r="AK214" s="237" t="s">
        <v>118</v>
      </c>
      <c r="AL214" s="237" t="s">
        <v>209</v>
      </c>
      <c r="AM214" s="242">
        <v>4</v>
      </c>
    </row>
    <row r="215" spans="2:39">
      <c r="B215" s="189" t="s">
        <v>445</v>
      </c>
      <c r="C215" s="190" t="s">
        <v>8304</v>
      </c>
      <c r="D215" s="191" t="s">
        <v>46</v>
      </c>
      <c r="E215" s="192" t="s">
        <v>46</v>
      </c>
      <c r="F215" s="192" t="s">
        <v>46</v>
      </c>
      <c r="G215" s="192" t="s">
        <v>46</v>
      </c>
      <c r="H215" s="192" t="s">
        <v>46</v>
      </c>
      <c r="I215" s="193" t="s">
        <v>46</v>
      </c>
      <c r="J215" s="192" t="s">
        <v>46</v>
      </c>
      <c r="K215" s="191" t="s">
        <v>46</v>
      </c>
      <c r="L215" s="191" t="s">
        <v>46</v>
      </c>
      <c r="M215" s="194">
        <v>0</v>
      </c>
      <c r="N215" s="195" t="s">
        <v>46</v>
      </c>
      <c r="O215" s="191" t="s">
        <v>46</v>
      </c>
      <c r="P215" s="191" t="s">
        <v>46</v>
      </c>
      <c r="Q215" s="194">
        <v>0</v>
      </c>
      <c r="R215" s="195">
        <v>0</v>
      </c>
      <c r="S215" s="196" t="s">
        <v>46</v>
      </c>
      <c r="T215" s="44"/>
      <c r="U215" s="43"/>
      <c r="V215" s="197" t="s">
        <v>46</v>
      </c>
      <c r="W215" s="44">
        <v>0</v>
      </c>
      <c r="X215" s="43" t="s">
        <v>46</v>
      </c>
      <c r="Y215" s="46">
        <v>0</v>
      </c>
      <c r="Z215" s="43" t="s">
        <v>46</v>
      </c>
      <c r="AA215" s="46">
        <v>0</v>
      </c>
      <c r="AB215" s="47" t="s">
        <v>46</v>
      </c>
      <c r="AC215" s="42" t="s">
        <v>46</v>
      </c>
      <c r="AD215" s="42" t="s">
        <v>46</v>
      </c>
      <c r="AE215" s="43"/>
      <c r="AF215" s="43"/>
      <c r="AG215" s="43"/>
      <c r="AH215" s="43"/>
      <c r="AI215" s="43" t="s">
        <v>90</v>
      </c>
      <c r="AJ215" s="43" t="s">
        <v>311</v>
      </c>
      <c r="AK215" s="43" t="s">
        <v>175</v>
      </c>
      <c r="AL215" s="43" t="s">
        <v>46</v>
      </c>
      <c r="AM215" s="48">
        <v>3</v>
      </c>
    </row>
    <row r="216" spans="2:39">
      <c r="B216" s="228" t="s">
        <v>24</v>
      </c>
      <c r="C216" s="229" t="s">
        <v>28</v>
      </c>
      <c r="D216" s="230" t="s">
        <v>46</v>
      </c>
      <c r="E216" s="231" t="s">
        <v>38</v>
      </c>
      <c r="F216" s="231" t="s">
        <v>97</v>
      </c>
      <c r="G216" s="231" t="s">
        <v>35</v>
      </c>
      <c r="H216" s="231" t="s">
        <v>7652</v>
      </c>
      <c r="I216" s="232" t="s">
        <v>153</v>
      </c>
      <c r="J216" s="231" t="s">
        <v>44</v>
      </c>
      <c r="K216" s="230" t="s">
        <v>447</v>
      </c>
      <c r="L216" s="230" t="s">
        <v>100</v>
      </c>
      <c r="M216" s="233">
        <v>0</v>
      </c>
      <c r="N216" s="234" t="s">
        <v>7653</v>
      </c>
      <c r="O216" s="230" t="s">
        <v>101</v>
      </c>
      <c r="P216" s="230" t="s">
        <v>145</v>
      </c>
      <c r="Q216" s="233">
        <v>475000</v>
      </c>
      <c r="R216" s="234">
        <v>1</v>
      </c>
      <c r="S216" s="235" t="s">
        <v>103</v>
      </c>
      <c r="T216" s="236">
        <v>1.2617</v>
      </c>
      <c r="U216" s="237" t="s">
        <v>8619</v>
      </c>
      <c r="V216" s="238" t="s">
        <v>104</v>
      </c>
      <c r="W216" s="236">
        <v>0</v>
      </c>
      <c r="X216" s="237" t="s">
        <v>155</v>
      </c>
      <c r="Y216" s="239">
        <v>0</v>
      </c>
      <c r="Z216" s="237" t="s">
        <v>156</v>
      </c>
      <c r="AA216" s="239">
        <v>0</v>
      </c>
      <c r="AB216" s="240" t="s">
        <v>46</v>
      </c>
      <c r="AC216" s="241" t="s">
        <v>18</v>
      </c>
      <c r="AD216" s="241" t="s">
        <v>30</v>
      </c>
      <c r="AE216" s="237" t="s">
        <v>38</v>
      </c>
      <c r="AF216" s="237" t="s">
        <v>97</v>
      </c>
      <c r="AG216" s="237"/>
      <c r="AH216" s="237"/>
      <c r="AI216" s="237" t="s">
        <v>90</v>
      </c>
      <c r="AJ216" s="237" t="s">
        <v>311</v>
      </c>
      <c r="AK216" s="237" t="s">
        <v>175</v>
      </c>
      <c r="AL216" s="237" t="s">
        <v>109</v>
      </c>
      <c r="AM216" s="242">
        <v>4</v>
      </c>
    </row>
    <row r="217" spans="2:39">
      <c r="B217" s="180" t="s">
        <v>448</v>
      </c>
      <c r="C217" s="181" t="s">
        <v>449</v>
      </c>
      <c r="D217" s="182" t="s">
        <v>46</v>
      </c>
      <c r="E217" s="183" t="s">
        <v>46</v>
      </c>
      <c r="F217" s="183" t="s">
        <v>46</v>
      </c>
      <c r="G217" s="183" t="s">
        <v>46</v>
      </c>
      <c r="H217" s="183" t="s">
        <v>46</v>
      </c>
      <c r="I217" s="184" t="s">
        <v>46</v>
      </c>
      <c r="J217" s="183" t="s">
        <v>46</v>
      </c>
      <c r="K217" s="182" t="s">
        <v>46</v>
      </c>
      <c r="L217" s="182" t="s">
        <v>46</v>
      </c>
      <c r="M217" s="185">
        <v>0</v>
      </c>
      <c r="N217" s="186" t="s">
        <v>46</v>
      </c>
      <c r="O217" s="182" t="s">
        <v>46</v>
      </c>
      <c r="P217" s="182" t="s">
        <v>46</v>
      </c>
      <c r="Q217" s="185">
        <v>0</v>
      </c>
      <c r="R217" s="186">
        <v>0</v>
      </c>
      <c r="S217" s="187" t="s">
        <v>46</v>
      </c>
      <c r="T217" s="36"/>
      <c r="U217" s="35"/>
      <c r="V217" s="188" t="s">
        <v>46</v>
      </c>
      <c r="W217" s="36">
        <v>0</v>
      </c>
      <c r="X217" s="35" t="s">
        <v>46</v>
      </c>
      <c r="Y217" s="38">
        <v>0</v>
      </c>
      <c r="Z217" s="35" t="s">
        <v>46</v>
      </c>
      <c r="AA217" s="38">
        <v>0</v>
      </c>
      <c r="AB217" s="39" t="s">
        <v>46</v>
      </c>
      <c r="AC217" s="34" t="s">
        <v>46</v>
      </c>
      <c r="AD217" s="34" t="s">
        <v>46</v>
      </c>
      <c r="AE217" s="35"/>
      <c r="AF217" s="35"/>
      <c r="AG217" s="35"/>
      <c r="AH217" s="35"/>
      <c r="AI217" s="35" t="s">
        <v>90</v>
      </c>
      <c r="AJ217" s="35" t="s">
        <v>450</v>
      </c>
      <c r="AK217" s="35" t="s">
        <v>46</v>
      </c>
      <c r="AL217" s="35" t="s">
        <v>46</v>
      </c>
      <c r="AM217" s="40">
        <v>2</v>
      </c>
    </row>
    <row r="218" spans="2:39">
      <c r="B218" s="189" t="s">
        <v>451</v>
      </c>
      <c r="C218" s="190" t="s">
        <v>8305</v>
      </c>
      <c r="D218" s="191" t="s">
        <v>46</v>
      </c>
      <c r="E218" s="192" t="s">
        <v>46</v>
      </c>
      <c r="F218" s="192" t="s">
        <v>46</v>
      </c>
      <c r="G218" s="192" t="s">
        <v>46</v>
      </c>
      <c r="H218" s="192" t="s">
        <v>46</v>
      </c>
      <c r="I218" s="193" t="s">
        <v>46</v>
      </c>
      <c r="J218" s="192" t="s">
        <v>46</v>
      </c>
      <c r="K218" s="191" t="s">
        <v>46</v>
      </c>
      <c r="L218" s="191" t="s">
        <v>46</v>
      </c>
      <c r="M218" s="194">
        <v>0</v>
      </c>
      <c r="N218" s="195" t="s">
        <v>46</v>
      </c>
      <c r="O218" s="191" t="s">
        <v>46</v>
      </c>
      <c r="P218" s="191" t="s">
        <v>46</v>
      </c>
      <c r="Q218" s="194">
        <v>0</v>
      </c>
      <c r="R218" s="195">
        <v>0</v>
      </c>
      <c r="S218" s="196" t="s">
        <v>46</v>
      </c>
      <c r="T218" s="44"/>
      <c r="U218" s="43"/>
      <c r="V218" s="197" t="s">
        <v>46</v>
      </c>
      <c r="W218" s="44">
        <v>0</v>
      </c>
      <c r="X218" s="43" t="s">
        <v>46</v>
      </c>
      <c r="Y218" s="46">
        <v>0</v>
      </c>
      <c r="Z218" s="43" t="s">
        <v>46</v>
      </c>
      <c r="AA218" s="46">
        <v>0</v>
      </c>
      <c r="AB218" s="47" t="s">
        <v>46</v>
      </c>
      <c r="AC218" s="42" t="s">
        <v>46</v>
      </c>
      <c r="AD218" s="42" t="s">
        <v>46</v>
      </c>
      <c r="AE218" s="43"/>
      <c r="AF218" s="43"/>
      <c r="AG218" s="43"/>
      <c r="AH218" s="43"/>
      <c r="AI218" s="43" t="s">
        <v>90</v>
      </c>
      <c r="AJ218" s="43" t="s">
        <v>450</v>
      </c>
      <c r="AK218" s="43" t="s">
        <v>94</v>
      </c>
      <c r="AL218" s="43" t="s">
        <v>46</v>
      </c>
      <c r="AM218" s="48">
        <v>3</v>
      </c>
    </row>
    <row r="219" spans="2:39">
      <c r="B219" s="228" t="s">
        <v>452</v>
      </c>
      <c r="C219" s="229" t="s">
        <v>465</v>
      </c>
      <c r="D219" s="230" t="s">
        <v>46</v>
      </c>
      <c r="E219" s="231" t="s">
        <v>38</v>
      </c>
      <c r="F219" s="231" t="s">
        <v>97</v>
      </c>
      <c r="G219" s="231" t="s">
        <v>35</v>
      </c>
      <c r="H219" s="231" t="s">
        <v>7652</v>
      </c>
      <c r="I219" s="232" t="s">
        <v>98</v>
      </c>
      <c r="J219" s="231" t="s">
        <v>44</v>
      </c>
      <c r="K219" s="230" t="s">
        <v>128</v>
      </c>
      <c r="L219" s="230" t="s">
        <v>100</v>
      </c>
      <c r="M219" s="233">
        <v>0</v>
      </c>
      <c r="N219" s="234" t="s">
        <v>7653</v>
      </c>
      <c r="O219" s="230" t="s">
        <v>101</v>
      </c>
      <c r="P219" s="230" t="s">
        <v>145</v>
      </c>
      <c r="Q219" s="233">
        <v>3250</v>
      </c>
      <c r="R219" s="234">
        <v>1</v>
      </c>
      <c r="S219" s="235" t="s">
        <v>8293</v>
      </c>
      <c r="T219" s="236">
        <v>1.2617</v>
      </c>
      <c r="U219" s="237" t="s">
        <v>8515</v>
      </c>
      <c r="V219" s="238" t="s">
        <v>104</v>
      </c>
      <c r="W219" s="236">
        <v>0</v>
      </c>
      <c r="X219" s="237" t="s">
        <v>46</v>
      </c>
      <c r="Y219" s="239">
        <v>0</v>
      </c>
      <c r="Z219" s="237" t="s">
        <v>46</v>
      </c>
      <c r="AA219" s="239">
        <v>0</v>
      </c>
      <c r="AB219" s="240" t="s">
        <v>46</v>
      </c>
      <c r="AC219" s="241" t="s">
        <v>46</v>
      </c>
      <c r="AD219" s="241" t="s">
        <v>46</v>
      </c>
      <c r="AE219" s="237" t="s">
        <v>38</v>
      </c>
      <c r="AF219" s="237" t="s">
        <v>97</v>
      </c>
      <c r="AG219" s="237"/>
      <c r="AH219" s="237"/>
      <c r="AI219" s="237" t="s">
        <v>90</v>
      </c>
      <c r="AJ219" s="237" t="s">
        <v>450</v>
      </c>
      <c r="AK219" s="237" t="s">
        <v>94</v>
      </c>
      <c r="AL219" s="237" t="s">
        <v>109</v>
      </c>
      <c r="AM219" s="242">
        <v>4</v>
      </c>
    </row>
    <row r="220" spans="2:39">
      <c r="B220" s="228" t="s">
        <v>453</v>
      </c>
      <c r="C220" s="229" t="s">
        <v>465</v>
      </c>
      <c r="D220" s="230" t="s">
        <v>46</v>
      </c>
      <c r="E220" s="231" t="s">
        <v>38</v>
      </c>
      <c r="F220" s="231" t="s">
        <v>97</v>
      </c>
      <c r="G220" s="231" t="s">
        <v>35</v>
      </c>
      <c r="H220" s="231" t="s">
        <v>7652</v>
      </c>
      <c r="I220" s="232" t="s">
        <v>98</v>
      </c>
      <c r="J220" s="231" t="s">
        <v>44</v>
      </c>
      <c r="K220" s="230" t="s">
        <v>133</v>
      </c>
      <c r="L220" s="230" t="s">
        <v>100</v>
      </c>
      <c r="M220" s="233">
        <v>0</v>
      </c>
      <c r="N220" s="234" t="s">
        <v>7653</v>
      </c>
      <c r="O220" s="230" t="s">
        <v>101</v>
      </c>
      <c r="P220" s="230" t="s">
        <v>145</v>
      </c>
      <c r="Q220" s="233">
        <v>3250</v>
      </c>
      <c r="R220" s="234">
        <v>1</v>
      </c>
      <c r="S220" s="235" t="s">
        <v>8293</v>
      </c>
      <c r="T220" s="236">
        <v>1.2617</v>
      </c>
      <c r="U220" s="237" t="s">
        <v>8515</v>
      </c>
      <c r="V220" s="238" t="s">
        <v>104</v>
      </c>
      <c r="W220" s="236">
        <v>0</v>
      </c>
      <c r="X220" s="237" t="s">
        <v>46</v>
      </c>
      <c r="Y220" s="239">
        <v>0</v>
      </c>
      <c r="Z220" s="237" t="s">
        <v>46</v>
      </c>
      <c r="AA220" s="239">
        <v>0</v>
      </c>
      <c r="AB220" s="240" t="s">
        <v>46</v>
      </c>
      <c r="AC220" s="241" t="s">
        <v>46</v>
      </c>
      <c r="AD220" s="241" t="s">
        <v>46</v>
      </c>
      <c r="AE220" s="237" t="s">
        <v>38</v>
      </c>
      <c r="AF220" s="237" t="s">
        <v>97</v>
      </c>
      <c r="AG220" s="237"/>
      <c r="AH220" s="237"/>
      <c r="AI220" s="237" t="s">
        <v>90</v>
      </c>
      <c r="AJ220" s="237" t="s">
        <v>450</v>
      </c>
      <c r="AK220" s="237" t="s">
        <v>94</v>
      </c>
      <c r="AL220" s="237" t="s">
        <v>111</v>
      </c>
      <c r="AM220" s="242">
        <v>4</v>
      </c>
    </row>
    <row r="221" spans="2:39">
      <c r="B221" s="228" t="s">
        <v>454</v>
      </c>
      <c r="C221" s="229" t="s">
        <v>465</v>
      </c>
      <c r="D221" s="230" t="s">
        <v>46</v>
      </c>
      <c r="E221" s="231" t="s">
        <v>38</v>
      </c>
      <c r="F221" s="231" t="s">
        <v>97</v>
      </c>
      <c r="G221" s="231" t="s">
        <v>35</v>
      </c>
      <c r="H221" s="231" t="s">
        <v>7652</v>
      </c>
      <c r="I221" s="232" t="s">
        <v>98</v>
      </c>
      <c r="J221" s="231" t="s">
        <v>44</v>
      </c>
      <c r="K221" s="230" t="s">
        <v>160</v>
      </c>
      <c r="L221" s="230" t="s">
        <v>100</v>
      </c>
      <c r="M221" s="233">
        <v>0</v>
      </c>
      <c r="N221" s="234" t="s">
        <v>7653</v>
      </c>
      <c r="O221" s="230" t="s">
        <v>101</v>
      </c>
      <c r="P221" s="230" t="s">
        <v>145</v>
      </c>
      <c r="Q221" s="233">
        <v>3250</v>
      </c>
      <c r="R221" s="234">
        <v>1</v>
      </c>
      <c r="S221" s="235" t="s">
        <v>8293</v>
      </c>
      <c r="T221" s="236">
        <v>1.2617</v>
      </c>
      <c r="U221" s="237" t="s">
        <v>8515</v>
      </c>
      <c r="V221" s="238" t="s">
        <v>104</v>
      </c>
      <c r="W221" s="236">
        <v>0</v>
      </c>
      <c r="X221" s="237" t="s">
        <v>46</v>
      </c>
      <c r="Y221" s="239">
        <v>0</v>
      </c>
      <c r="Z221" s="237" t="s">
        <v>46</v>
      </c>
      <c r="AA221" s="239">
        <v>0</v>
      </c>
      <c r="AB221" s="240" t="s">
        <v>46</v>
      </c>
      <c r="AC221" s="241" t="s">
        <v>46</v>
      </c>
      <c r="AD221" s="241" t="s">
        <v>46</v>
      </c>
      <c r="AE221" s="237" t="s">
        <v>38</v>
      </c>
      <c r="AF221" s="237" t="s">
        <v>97</v>
      </c>
      <c r="AG221" s="237"/>
      <c r="AH221" s="237"/>
      <c r="AI221" s="237" t="s">
        <v>90</v>
      </c>
      <c r="AJ221" s="237" t="s">
        <v>450</v>
      </c>
      <c r="AK221" s="237" t="s">
        <v>94</v>
      </c>
      <c r="AL221" s="237" t="s">
        <v>112</v>
      </c>
      <c r="AM221" s="242">
        <v>4</v>
      </c>
    </row>
    <row r="222" spans="2:39">
      <c r="B222" s="228" t="s">
        <v>8</v>
      </c>
      <c r="C222" s="229" t="s">
        <v>465</v>
      </c>
      <c r="D222" s="230" t="s">
        <v>46</v>
      </c>
      <c r="E222" s="231" t="s">
        <v>38</v>
      </c>
      <c r="F222" s="231" t="s">
        <v>97</v>
      </c>
      <c r="G222" s="231" t="s">
        <v>35</v>
      </c>
      <c r="H222" s="231" t="s">
        <v>7652</v>
      </c>
      <c r="I222" s="232" t="s">
        <v>98</v>
      </c>
      <c r="J222" s="231" t="s">
        <v>44</v>
      </c>
      <c r="K222" s="230" t="s">
        <v>128</v>
      </c>
      <c r="L222" s="230" t="s">
        <v>100</v>
      </c>
      <c r="M222" s="233">
        <v>0</v>
      </c>
      <c r="N222" s="234" t="s">
        <v>7653</v>
      </c>
      <c r="O222" s="230" t="s">
        <v>101</v>
      </c>
      <c r="P222" s="230" t="s">
        <v>145</v>
      </c>
      <c r="Q222" s="233">
        <v>3250</v>
      </c>
      <c r="R222" s="234">
        <v>1</v>
      </c>
      <c r="S222" s="235" t="s">
        <v>8293</v>
      </c>
      <c r="T222" s="236">
        <v>1.2617</v>
      </c>
      <c r="U222" s="237" t="s">
        <v>8515</v>
      </c>
      <c r="V222" s="238" t="s">
        <v>104</v>
      </c>
      <c r="W222" s="236">
        <v>0</v>
      </c>
      <c r="X222" s="237" t="s">
        <v>46</v>
      </c>
      <c r="Y222" s="239">
        <v>0</v>
      </c>
      <c r="Z222" s="237" t="s">
        <v>46</v>
      </c>
      <c r="AA222" s="239">
        <v>0</v>
      </c>
      <c r="AB222" s="240" t="s">
        <v>46</v>
      </c>
      <c r="AC222" s="241" t="s">
        <v>46</v>
      </c>
      <c r="AD222" s="241" t="s">
        <v>46</v>
      </c>
      <c r="AE222" s="237" t="s">
        <v>38</v>
      </c>
      <c r="AF222" s="237" t="s">
        <v>97</v>
      </c>
      <c r="AG222" s="237"/>
      <c r="AH222" s="237"/>
      <c r="AI222" s="237" t="s">
        <v>90</v>
      </c>
      <c r="AJ222" s="237" t="s">
        <v>450</v>
      </c>
      <c r="AK222" s="237" t="s">
        <v>94</v>
      </c>
      <c r="AL222" s="237" t="s">
        <v>113</v>
      </c>
      <c r="AM222" s="242">
        <v>4</v>
      </c>
    </row>
    <row r="223" spans="2:39">
      <c r="B223" s="228" t="s">
        <v>455</v>
      </c>
      <c r="C223" s="229" t="s">
        <v>465</v>
      </c>
      <c r="D223" s="230" t="s">
        <v>46</v>
      </c>
      <c r="E223" s="231" t="s">
        <v>38</v>
      </c>
      <c r="F223" s="231" t="s">
        <v>97</v>
      </c>
      <c r="G223" s="231" t="s">
        <v>35</v>
      </c>
      <c r="H223" s="231" t="s">
        <v>7652</v>
      </c>
      <c r="I223" s="232" t="s">
        <v>98</v>
      </c>
      <c r="J223" s="231" t="s">
        <v>44</v>
      </c>
      <c r="K223" s="230" t="s">
        <v>133</v>
      </c>
      <c r="L223" s="230" t="s">
        <v>100</v>
      </c>
      <c r="M223" s="233">
        <v>0</v>
      </c>
      <c r="N223" s="234" t="s">
        <v>7653</v>
      </c>
      <c r="O223" s="230" t="s">
        <v>101</v>
      </c>
      <c r="P223" s="230" t="s">
        <v>145</v>
      </c>
      <c r="Q223" s="233">
        <v>3250</v>
      </c>
      <c r="R223" s="234">
        <v>1</v>
      </c>
      <c r="S223" s="235" t="s">
        <v>8293</v>
      </c>
      <c r="T223" s="236">
        <v>1.2617</v>
      </c>
      <c r="U223" s="237" t="s">
        <v>8515</v>
      </c>
      <c r="V223" s="238" t="s">
        <v>104</v>
      </c>
      <c r="W223" s="236">
        <v>0</v>
      </c>
      <c r="X223" s="237" t="s">
        <v>46</v>
      </c>
      <c r="Y223" s="239">
        <v>0</v>
      </c>
      <c r="Z223" s="237" t="s">
        <v>46</v>
      </c>
      <c r="AA223" s="239">
        <v>0</v>
      </c>
      <c r="AB223" s="240" t="s">
        <v>46</v>
      </c>
      <c r="AC223" s="241" t="s">
        <v>46</v>
      </c>
      <c r="AD223" s="241" t="s">
        <v>46</v>
      </c>
      <c r="AE223" s="237" t="s">
        <v>38</v>
      </c>
      <c r="AF223" s="237" t="s">
        <v>97</v>
      </c>
      <c r="AG223" s="237"/>
      <c r="AH223" s="237"/>
      <c r="AI223" s="237" t="s">
        <v>90</v>
      </c>
      <c r="AJ223" s="237" t="s">
        <v>450</v>
      </c>
      <c r="AK223" s="237" t="s">
        <v>94</v>
      </c>
      <c r="AL223" s="237" t="s">
        <v>115</v>
      </c>
      <c r="AM223" s="242">
        <v>4</v>
      </c>
    </row>
    <row r="224" spans="2:39">
      <c r="B224" s="228" t="s">
        <v>457</v>
      </c>
      <c r="C224" s="229" t="s">
        <v>465</v>
      </c>
      <c r="D224" s="230" t="s">
        <v>46</v>
      </c>
      <c r="E224" s="231" t="s">
        <v>38</v>
      </c>
      <c r="F224" s="231" t="s">
        <v>97</v>
      </c>
      <c r="G224" s="231" t="s">
        <v>35</v>
      </c>
      <c r="H224" s="231" t="s">
        <v>7652</v>
      </c>
      <c r="I224" s="232" t="s">
        <v>98</v>
      </c>
      <c r="J224" s="231" t="s">
        <v>44</v>
      </c>
      <c r="K224" s="230" t="s">
        <v>133</v>
      </c>
      <c r="L224" s="230" t="s">
        <v>100</v>
      </c>
      <c r="M224" s="233">
        <v>0</v>
      </c>
      <c r="N224" s="234" t="s">
        <v>7653</v>
      </c>
      <c r="O224" s="230" t="s">
        <v>101</v>
      </c>
      <c r="P224" s="230" t="s">
        <v>145</v>
      </c>
      <c r="Q224" s="233">
        <v>3250</v>
      </c>
      <c r="R224" s="234">
        <v>1</v>
      </c>
      <c r="S224" s="235" t="s">
        <v>8293</v>
      </c>
      <c r="T224" s="236">
        <v>1.2617</v>
      </c>
      <c r="U224" s="237" t="s">
        <v>8515</v>
      </c>
      <c r="V224" s="238" t="s">
        <v>104</v>
      </c>
      <c r="W224" s="236">
        <v>0</v>
      </c>
      <c r="X224" s="237" t="s">
        <v>46</v>
      </c>
      <c r="Y224" s="239">
        <v>0</v>
      </c>
      <c r="Z224" s="237" t="s">
        <v>46</v>
      </c>
      <c r="AA224" s="239">
        <v>0</v>
      </c>
      <c r="AB224" s="240" t="s">
        <v>46</v>
      </c>
      <c r="AC224" s="241" t="s">
        <v>46</v>
      </c>
      <c r="AD224" s="241" t="s">
        <v>46</v>
      </c>
      <c r="AE224" s="237" t="s">
        <v>38</v>
      </c>
      <c r="AF224" s="237" t="s">
        <v>97</v>
      </c>
      <c r="AG224" s="237"/>
      <c r="AH224" s="237"/>
      <c r="AI224" s="237" t="s">
        <v>90</v>
      </c>
      <c r="AJ224" s="237" t="s">
        <v>450</v>
      </c>
      <c r="AK224" s="237" t="s">
        <v>94</v>
      </c>
      <c r="AL224" s="237" t="s">
        <v>167</v>
      </c>
      <c r="AM224" s="242">
        <v>4</v>
      </c>
    </row>
    <row r="225" spans="2:39">
      <c r="B225" s="228" t="s">
        <v>458</v>
      </c>
      <c r="C225" s="229" t="s">
        <v>465</v>
      </c>
      <c r="D225" s="230" t="s">
        <v>46</v>
      </c>
      <c r="E225" s="231" t="s">
        <v>38</v>
      </c>
      <c r="F225" s="231" t="s">
        <v>97</v>
      </c>
      <c r="G225" s="231" t="s">
        <v>35</v>
      </c>
      <c r="H225" s="231" t="s">
        <v>7652</v>
      </c>
      <c r="I225" s="232" t="s">
        <v>98</v>
      </c>
      <c r="J225" s="231" t="s">
        <v>44</v>
      </c>
      <c r="K225" s="230" t="s">
        <v>133</v>
      </c>
      <c r="L225" s="230" t="s">
        <v>100</v>
      </c>
      <c r="M225" s="233">
        <v>0</v>
      </c>
      <c r="N225" s="234" t="s">
        <v>7653</v>
      </c>
      <c r="O225" s="230" t="s">
        <v>101</v>
      </c>
      <c r="P225" s="230" t="s">
        <v>145</v>
      </c>
      <c r="Q225" s="233">
        <v>3250</v>
      </c>
      <c r="R225" s="234">
        <v>1</v>
      </c>
      <c r="S225" s="235" t="s">
        <v>8293</v>
      </c>
      <c r="T225" s="236">
        <v>1.2617</v>
      </c>
      <c r="U225" s="237" t="s">
        <v>8515</v>
      </c>
      <c r="V225" s="238" t="s">
        <v>104</v>
      </c>
      <c r="W225" s="236">
        <v>0</v>
      </c>
      <c r="X225" s="237" t="s">
        <v>46</v>
      </c>
      <c r="Y225" s="239">
        <v>0</v>
      </c>
      <c r="Z225" s="237" t="s">
        <v>46</v>
      </c>
      <c r="AA225" s="239">
        <v>0</v>
      </c>
      <c r="AB225" s="240" t="s">
        <v>46</v>
      </c>
      <c r="AC225" s="241" t="s">
        <v>46</v>
      </c>
      <c r="AD225" s="241" t="s">
        <v>46</v>
      </c>
      <c r="AE225" s="237" t="s">
        <v>38</v>
      </c>
      <c r="AF225" s="237" t="s">
        <v>97</v>
      </c>
      <c r="AG225" s="237"/>
      <c r="AH225" s="237"/>
      <c r="AI225" s="237" t="s">
        <v>90</v>
      </c>
      <c r="AJ225" s="237" t="s">
        <v>450</v>
      </c>
      <c r="AK225" s="237" t="s">
        <v>94</v>
      </c>
      <c r="AL225" s="237" t="s">
        <v>189</v>
      </c>
      <c r="AM225" s="242">
        <v>4</v>
      </c>
    </row>
    <row r="226" spans="2:39">
      <c r="B226" s="189" t="s">
        <v>8306</v>
      </c>
      <c r="C226" s="190" t="s">
        <v>8307</v>
      </c>
      <c r="D226" s="191" t="s">
        <v>46</v>
      </c>
      <c r="E226" s="192" t="s">
        <v>46</v>
      </c>
      <c r="F226" s="192" t="s">
        <v>46</v>
      </c>
      <c r="G226" s="192" t="s">
        <v>46</v>
      </c>
      <c r="H226" s="192" t="s">
        <v>46</v>
      </c>
      <c r="I226" s="193" t="s">
        <v>46</v>
      </c>
      <c r="J226" s="192" t="s">
        <v>46</v>
      </c>
      <c r="K226" s="191" t="s">
        <v>46</v>
      </c>
      <c r="L226" s="191" t="s">
        <v>46</v>
      </c>
      <c r="M226" s="194">
        <v>0</v>
      </c>
      <c r="N226" s="195" t="s">
        <v>46</v>
      </c>
      <c r="O226" s="191" t="s">
        <v>46</v>
      </c>
      <c r="P226" s="191" t="s">
        <v>46</v>
      </c>
      <c r="Q226" s="194">
        <v>0</v>
      </c>
      <c r="R226" s="195">
        <v>0</v>
      </c>
      <c r="S226" s="196" t="s">
        <v>46</v>
      </c>
      <c r="T226" s="44"/>
      <c r="U226" s="43"/>
      <c r="V226" s="197" t="s">
        <v>46</v>
      </c>
      <c r="W226" s="44">
        <v>0</v>
      </c>
      <c r="X226" s="43" t="s">
        <v>46</v>
      </c>
      <c r="Y226" s="46">
        <v>0</v>
      </c>
      <c r="Z226" s="43" t="s">
        <v>46</v>
      </c>
      <c r="AA226" s="46">
        <v>0</v>
      </c>
      <c r="AB226" s="47" t="s">
        <v>46</v>
      </c>
      <c r="AC226" s="42" t="s">
        <v>46</v>
      </c>
      <c r="AD226" s="42" t="s">
        <v>46</v>
      </c>
      <c r="AE226" s="43"/>
      <c r="AF226" s="43"/>
      <c r="AG226" s="43"/>
      <c r="AH226" s="43"/>
      <c r="AI226" s="43" t="s">
        <v>90</v>
      </c>
      <c r="AJ226" s="43" t="s">
        <v>450</v>
      </c>
      <c r="AK226" s="43" t="s">
        <v>96</v>
      </c>
      <c r="AL226" s="43" t="s">
        <v>46</v>
      </c>
      <c r="AM226" s="48">
        <v>3</v>
      </c>
    </row>
    <row r="227" spans="2:39">
      <c r="B227" s="228" t="s">
        <v>8308</v>
      </c>
      <c r="C227" s="229" t="s">
        <v>456</v>
      </c>
      <c r="D227" s="230" t="s">
        <v>48</v>
      </c>
      <c r="E227" s="231" t="s">
        <v>38</v>
      </c>
      <c r="F227" s="231" t="s">
        <v>97</v>
      </c>
      <c r="G227" s="231" t="s">
        <v>35</v>
      </c>
      <c r="H227" s="231" t="s">
        <v>7652</v>
      </c>
      <c r="I227" s="232" t="s">
        <v>143</v>
      </c>
      <c r="J227" s="231" t="s">
        <v>44</v>
      </c>
      <c r="K227" s="230" t="s">
        <v>128</v>
      </c>
      <c r="L227" s="230" t="s">
        <v>100</v>
      </c>
      <c r="M227" s="233">
        <v>0</v>
      </c>
      <c r="N227" s="234" t="s">
        <v>7653</v>
      </c>
      <c r="O227" s="230" t="s">
        <v>101</v>
      </c>
      <c r="P227" s="230" t="s">
        <v>145</v>
      </c>
      <c r="Q227" s="233">
        <v>24458</v>
      </c>
      <c r="R227" s="234">
        <v>1</v>
      </c>
      <c r="S227" s="235" t="s">
        <v>8293</v>
      </c>
      <c r="T227" s="236">
        <v>1.2617</v>
      </c>
      <c r="U227" s="237" t="s">
        <v>8515</v>
      </c>
      <c r="V227" s="238" t="s">
        <v>104</v>
      </c>
      <c r="W227" s="236">
        <v>0</v>
      </c>
      <c r="X227" s="237" t="s">
        <v>46</v>
      </c>
      <c r="Y227" s="239">
        <v>0</v>
      </c>
      <c r="Z227" s="237" t="s">
        <v>46</v>
      </c>
      <c r="AA227" s="239">
        <v>0</v>
      </c>
      <c r="AB227" s="240" t="s">
        <v>46</v>
      </c>
      <c r="AC227" s="241" t="s">
        <v>46</v>
      </c>
      <c r="AD227" s="241" t="s">
        <v>46</v>
      </c>
      <c r="AE227" s="237" t="s">
        <v>38</v>
      </c>
      <c r="AF227" s="237" t="s">
        <v>97</v>
      </c>
      <c r="AG227" s="237"/>
      <c r="AH227" s="237"/>
      <c r="AI227" s="237" t="s">
        <v>90</v>
      </c>
      <c r="AJ227" s="237" t="s">
        <v>450</v>
      </c>
      <c r="AK227" s="237" t="s">
        <v>96</v>
      </c>
      <c r="AL227" s="237" t="s">
        <v>109</v>
      </c>
      <c r="AM227" s="242">
        <v>4</v>
      </c>
    </row>
    <row r="228" spans="2:39">
      <c r="B228" s="228" t="s">
        <v>8309</v>
      </c>
      <c r="C228" s="229" t="s">
        <v>456</v>
      </c>
      <c r="D228" s="230" t="s">
        <v>50</v>
      </c>
      <c r="E228" s="231" t="s">
        <v>38</v>
      </c>
      <c r="F228" s="231" t="s">
        <v>97</v>
      </c>
      <c r="G228" s="231" t="s">
        <v>35</v>
      </c>
      <c r="H228" s="231" t="s">
        <v>7652</v>
      </c>
      <c r="I228" s="232" t="s">
        <v>143</v>
      </c>
      <c r="J228" s="231" t="s">
        <v>44</v>
      </c>
      <c r="K228" s="230" t="s">
        <v>133</v>
      </c>
      <c r="L228" s="230" t="s">
        <v>100</v>
      </c>
      <c r="M228" s="233">
        <v>0</v>
      </c>
      <c r="N228" s="234" t="s">
        <v>7653</v>
      </c>
      <c r="O228" s="230" t="s">
        <v>101</v>
      </c>
      <c r="P228" s="230" t="s">
        <v>145</v>
      </c>
      <c r="Q228" s="233">
        <v>24458</v>
      </c>
      <c r="R228" s="234">
        <v>1</v>
      </c>
      <c r="S228" s="235" t="s">
        <v>8293</v>
      </c>
      <c r="T228" s="236">
        <v>1.2617</v>
      </c>
      <c r="U228" s="237" t="s">
        <v>8515</v>
      </c>
      <c r="V228" s="238" t="s">
        <v>104</v>
      </c>
      <c r="W228" s="236">
        <v>0</v>
      </c>
      <c r="X228" s="237" t="s">
        <v>46</v>
      </c>
      <c r="Y228" s="239">
        <v>0</v>
      </c>
      <c r="Z228" s="237" t="s">
        <v>46</v>
      </c>
      <c r="AA228" s="239">
        <v>0</v>
      </c>
      <c r="AB228" s="240" t="s">
        <v>46</v>
      </c>
      <c r="AC228" s="241" t="s">
        <v>46</v>
      </c>
      <c r="AD228" s="241" t="s">
        <v>46</v>
      </c>
      <c r="AE228" s="237" t="s">
        <v>38</v>
      </c>
      <c r="AF228" s="237" t="s">
        <v>97</v>
      </c>
      <c r="AG228" s="237"/>
      <c r="AH228" s="237"/>
      <c r="AI228" s="237" t="s">
        <v>90</v>
      </c>
      <c r="AJ228" s="237" t="s">
        <v>450</v>
      </c>
      <c r="AK228" s="237" t="s">
        <v>96</v>
      </c>
      <c r="AL228" s="237" t="s">
        <v>111</v>
      </c>
      <c r="AM228" s="242">
        <v>4</v>
      </c>
    </row>
    <row r="229" spans="2:39">
      <c r="B229" s="228" t="s">
        <v>8287</v>
      </c>
      <c r="C229" s="229" t="s">
        <v>456</v>
      </c>
      <c r="D229" s="230" t="s">
        <v>52</v>
      </c>
      <c r="E229" s="231" t="s">
        <v>38</v>
      </c>
      <c r="F229" s="231" t="s">
        <v>97</v>
      </c>
      <c r="G229" s="231" t="s">
        <v>35</v>
      </c>
      <c r="H229" s="231" t="s">
        <v>7652</v>
      </c>
      <c r="I229" s="232" t="s">
        <v>143</v>
      </c>
      <c r="J229" s="231" t="s">
        <v>44</v>
      </c>
      <c r="K229" s="230" t="s">
        <v>160</v>
      </c>
      <c r="L229" s="230" t="s">
        <v>100</v>
      </c>
      <c r="M229" s="233">
        <v>0</v>
      </c>
      <c r="N229" s="234" t="s">
        <v>7653</v>
      </c>
      <c r="O229" s="230" t="s">
        <v>101</v>
      </c>
      <c r="P229" s="230" t="s">
        <v>145</v>
      </c>
      <c r="Q229" s="233">
        <v>24458</v>
      </c>
      <c r="R229" s="234">
        <v>1</v>
      </c>
      <c r="S229" s="235" t="s">
        <v>8293</v>
      </c>
      <c r="T229" s="236">
        <v>1.2617</v>
      </c>
      <c r="U229" s="237" t="s">
        <v>8515</v>
      </c>
      <c r="V229" s="238" t="s">
        <v>104</v>
      </c>
      <c r="W229" s="236">
        <v>0</v>
      </c>
      <c r="X229" s="237" t="s">
        <v>46</v>
      </c>
      <c r="Y229" s="239">
        <v>0</v>
      </c>
      <c r="Z229" s="237" t="s">
        <v>46</v>
      </c>
      <c r="AA229" s="239">
        <v>0</v>
      </c>
      <c r="AB229" s="240" t="s">
        <v>46</v>
      </c>
      <c r="AC229" s="241" t="s">
        <v>46</v>
      </c>
      <c r="AD229" s="241" t="s">
        <v>46</v>
      </c>
      <c r="AE229" s="237" t="s">
        <v>38</v>
      </c>
      <c r="AF229" s="237" t="s">
        <v>97</v>
      </c>
      <c r="AG229" s="237"/>
      <c r="AH229" s="237"/>
      <c r="AI229" s="237" t="s">
        <v>90</v>
      </c>
      <c r="AJ229" s="237" t="s">
        <v>450</v>
      </c>
      <c r="AK229" s="237" t="s">
        <v>96</v>
      </c>
      <c r="AL229" s="237" t="s">
        <v>112</v>
      </c>
      <c r="AM229" s="242">
        <v>4</v>
      </c>
    </row>
    <row r="230" spans="2:39">
      <c r="B230" s="228" t="s">
        <v>8275</v>
      </c>
      <c r="C230" s="229" t="s">
        <v>456</v>
      </c>
      <c r="D230" s="230" t="s">
        <v>54</v>
      </c>
      <c r="E230" s="231" t="s">
        <v>38</v>
      </c>
      <c r="F230" s="231" t="s">
        <v>97</v>
      </c>
      <c r="G230" s="231" t="s">
        <v>35</v>
      </c>
      <c r="H230" s="231" t="s">
        <v>7652</v>
      </c>
      <c r="I230" s="232" t="s">
        <v>143</v>
      </c>
      <c r="J230" s="231" t="s">
        <v>44</v>
      </c>
      <c r="K230" s="230" t="s">
        <v>128</v>
      </c>
      <c r="L230" s="230" t="s">
        <v>100</v>
      </c>
      <c r="M230" s="233">
        <v>0</v>
      </c>
      <c r="N230" s="234" t="s">
        <v>7653</v>
      </c>
      <c r="O230" s="230" t="s">
        <v>101</v>
      </c>
      <c r="P230" s="230" t="s">
        <v>145</v>
      </c>
      <c r="Q230" s="233">
        <v>24458</v>
      </c>
      <c r="R230" s="234">
        <v>1</v>
      </c>
      <c r="S230" s="235" t="s">
        <v>8293</v>
      </c>
      <c r="T230" s="236">
        <v>1.2617</v>
      </c>
      <c r="U230" s="237" t="s">
        <v>8515</v>
      </c>
      <c r="V230" s="238" t="s">
        <v>104</v>
      </c>
      <c r="W230" s="236">
        <v>0</v>
      </c>
      <c r="X230" s="237" t="s">
        <v>46</v>
      </c>
      <c r="Y230" s="239">
        <v>0</v>
      </c>
      <c r="Z230" s="237" t="s">
        <v>46</v>
      </c>
      <c r="AA230" s="239">
        <v>0</v>
      </c>
      <c r="AB230" s="240" t="s">
        <v>46</v>
      </c>
      <c r="AC230" s="241" t="s">
        <v>46</v>
      </c>
      <c r="AD230" s="241" t="s">
        <v>46</v>
      </c>
      <c r="AE230" s="237" t="s">
        <v>38</v>
      </c>
      <c r="AF230" s="237" t="s">
        <v>97</v>
      </c>
      <c r="AG230" s="237"/>
      <c r="AH230" s="237"/>
      <c r="AI230" s="237" t="s">
        <v>90</v>
      </c>
      <c r="AJ230" s="237" t="s">
        <v>450</v>
      </c>
      <c r="AK230" s="237" t="s">
        <v>96</v>
      </c>
      <c r="AL230" s="237" t="s">
        <v>113</v>
      </c>
      <c r="AM230" s="242">
        <v>4</v>
      </c>
    </row>
    <row r="231" spans="2:39">
      <c r="B231" s="228" t="s">
        <v>8276</v>
      </c>
      <c r="C231" s="229" t="s">
        <v>456</v>
      </c>
      <c r="D231" s="230" t="s">
        <v>164</v>
      </c>
      <c r="E231" s="231" t="s">
        <v>38</v>
      </c>
      <c r="F231" s="231" t="s">
        <v>97</v>
      </c>
      <c r="G231" s="231" t="s">
        <v>35</v>
      </c>
      <c r="H231" s="231" t="s">
        <v>7652</v>
      </c>
      <c r="I231" s="232" t="s">
        <v>143</v>
      </c>
      <c r="J231" s="231" t="s">
        <v>44</v>
      </c>
      <c r="K231" s="230" t="s">
        <v>133</v>
      </c>
      <c r="L231" s="230" t="s">
        <v>100</v>
      </c>
      <c r="M231" s="233">
        <v>0</v>
      </c>
      <c r="N231" s="234" t="s">
        <v>7653</v>
      </c>
      <c r="O231" s="230" t="s">
        <v>101</v>
      </c>
      <c r="P231" s="230" t="s">
        <v>145</v>
      </c>
      <c r="Q231" s="233">
        <v>24458</v>
      </c>
      <c r="R231" s="234">
        <v>1</v>
      </c>
      <c r="S231" s="235" t="s">
        <v>8293</v>
      </c>
      <c r="T231" s="236">
        <v>1.2617</v>
      </c>
      <c r="U231" s="237" t="s">
        <v>8515</v>
      </c>
      <c r="V231" s="238" t="s">
        <v>104</v>
      </c>
      <c r="W231" s="236">
        <v>0</v>
      </c>
      <c r="X231" s="237" t="s">
        <v>46</v>
      </c>
      <c r="Y231" s="239">
        <v>0</v>
      </c>
      <c r="Z231" s="237" t="s">
        <v>46</v>
      </c>
      <c r="AA231" s="239">
        <v>0</v>
      </c>
      <c r="AB231" s="240" t="s">
        <v>46</v>
      </c>
      <c r="AC231" s="241" t="s">
        <v>46</v>
      </c>
      <c r="AD231" s="241" t="s">
        <v>46</v>
      </c>
      <c r="AE231" s="237" t="s">
        <v>38</v>
      </c>
      <c r="AF231" s="237" t="s">
        <v>97</v>
      </c>
      <c r="AG231" s="237"/>
      <c r="AH231" s="237"/>
      <c r="AI231" s="237" t="s">
        <v>90</v>
      </c>
      <c r="AJ231" s="237" t="s">
        <v>450</v>
      </c>
      <c r="AK231" s="237" t="s">
        <v>96</v>
      </c>
      <c r="AL231" s="237" t="s">
        <v>115</v>
      </c>
      <c r="AM231" s="242">
        <v>4</v>
      </c>
    </row>
    <row r="232" spans="2:39">
      <c r="B232" s="228" t="s">
        <v>8277</v>
      </c>
      <c r="C232" s="229" t="s">
        <v>456</v>
      </c>
      <c r="D232" s="230" t="s">
        <v>166</v>
      </c>
      <c r="E232" s="231" t="s">
        <v>38</v>
      </c>
      <c r="F232" s="231" t="s">
        <v>97</v>
      </c>
      <c r="G232" s="231" t="s">
        <v>35</v>
      </c>
      <c r="H232" s="231" t="s">
        <v>7652</v>
      </c>
      <c r="I232" s="232" t="s">
        <v>143</v>
      </c>
      <c r="J232" s="231" t="s">
        <v>44</v>
      </c>
      <c r="K232" s="230" t="s">
        <v>133</v>
      </c>
      <c r="L232" s="230" t="s">
        <v>100</v>
      </c>
      <c r="M232" s="233">
        <v>0</v>
      </c>
      <c r="N232" s="234" t="s">
        <v>7653</v>
      </c>
      <c r="O232" s="230" t="s">
        <v>101</v>
      </c>
      <c r="P232" s="230" t="s">
        <v>145</v>
      </c>
      <c r="Q232" s="233">
        <v>24458</v>
      </c>
      <c r="R232" s="234">
        <v>1</v>
      </c>
      <c r="S232" s="235" t="s">
        <v>8293</v>
      </c>
      <c r="T232" s="236">
        <v>1.2617</v>
      </c>
      <c r="U232" s="237" t="s">
        <v>8515</v>
      </c>
      <c r="V232" s="238" t="s">
        <v>104</v>
      </c>
      <c r="W232" s="236">
        <v>0</v>
      </c>
      <c r="X232" s="237" t="s">
        <v>46</v>
      </c>
      <c r="Y232" s="239">
        <v>0</v>
      </c>
      <c r="Z232" s="237" t="s">
        <v>46</v>
      </c>
      <c r="AA232" s="239">
        <v>0</v>
      </c>
      <c r="AB232" s="240" t="s">
        <v>46</v>
      </c>
      <c r="AC232" s="241" t="s">
        <v>46</v>
      </c>
      <c r="AD232" s="241" t="s">
        <v>46</v>
      </c>
      <c r="AE232" s="237" t="s">
        <v>38</v>
      </c>
      <c r="AF232" s="237" t="s">
        <v>97</v>
      </c>
      <c r="AG232" s="237"/>
      <c r="AH232" s="237"/>
      <c r="AI232" s="237" t="s">
        <v>90</v>
      </c>
      <c r="AJ232" s="237" t="s">
        <v>450</v>
      </c>
      <c r="AK232" s="237" t="s">
        <v>96</v>
      </c>
      <c r="AL232" s="237" t="s">
        <v>167</v>
      </c>
      <c r="AM232" s="242">
        <v>4</v>
      </c>
    </row>
    <row r="233" spans="2:39">
      <c r="B233" s="228" t="s">
        <v>8278</v>
      </c>
      <c r="C233" s="229" t="s">
        <v>456</v>
      </c>
      <c r="D233" s="230" t="s">
        <v>263</v>
      </c>
      <c r="E233" s="231" t="s">
        <v>38</v>
      </c>
      <c r="F233" s="231" t="s">
        <v>97</v>
      </c>
      <c r="G233" s="231" t="s">
        <v>35</v>
      </c>
      <c r="H233" s="231" t="s">
        <v>7652</v>
      </c>
      <c r="I233" s="232" t="s">
        <v>143</v>
      </c>
      <c r="J233" s="231" t="s">
        <v>44</v>
      </c>
      <c r="K233" s="230" t="s">
        <v>133</v>
      </c>
      <c r="L233" s="230" t="s">
        <v>100</v>
      </c>
      <c r="M233" s="233">
        <v>0</v>
      </c>
      <c r="N233" s="234" t="s">
        <v>7653</v>
      </c>
      <c r="O233" s="230" t="s">
        <v>101</v>
      </c>
      <c r="P233" s="230" t="s">
        <v>145</v>
      </c>
      <c r="Q233" s="233">
        <v>24458</v>
      </c>
      <c r="R233" s="234">
        <v>1</v>
      </c>
      <c r="S233" s="235" t="s">
        <v>8293</v>
      </c>
      <c r="T233" s="236">
        <v>1.2617</v>
      </c>
      <c r="U233" s="237" t="s">
        <v>8515</v>
      </c>
      <c r="V233" s="238" t="s">
        <v>104</v>
      </c>
      <c r="W233" s="236">
        <v>0</v>
      </c>
      <c r="X233" s="237" t="s">
        <v>46</v>
      </c>
      <c r="Y233" s="239">
        <v>0</v>
      </c>
      <c r="Z233" s="237" t="s">
        <v>46</v>
      </c>
      <c r="AA233" s="239">
        <v>0</v>
      </c>
      <c r="AB233" s="240" t="s">
        <v>46</v>
      </c>
      <c r="AC233" s="241" t="s">
        <v>46</v>
      </c>
      <c r="AD233" s="241" t="s">
        <v>46</v>
      </c>
      <c r="AE233" s="237" t="s">
        <v>38</v>
      </c>
      <c r="AF233" s="237" t="s">
        <v>97</v>
      </c>
      <c r="AG233" s="237"/>
      <c r="AH233" s="237"/>
      <c r="AI233" s="237" t="s">
        <v>90</v>
      </c>
      <c r="AJ233" s="237" t="s">
        <v>450</v>
      </c>
      <c r="AK233" s="237" t="s">
        <v>96</v>
      </c>
      <c r="AL233" s="237" t="s">
        <v>189</v>
      </c>
      <c r="AM233" s="242">
        <v>4</v>
      </c>
    </row>
    <row r="234" spans="2:39">
      <c r="B234" s="189" t="s">
        <v>8310</v>
      </c>
      <c r="C234" s="190" t="s">
        <v>8372</v>
      </c>
      <c r="D234" s="191" t="s">
        <v>46</v>
      </c>
      <c r="E234" s="192" t="s">
        <v>46</v>
      </c>
      <c r="F234" s="192" t="s">
        <v>46</v>
      </c>
      <c r="G234" s="192" t="s">
        <v>46</v>
      </c>
      <c r="H234" s="192" t="s">
        <v>46</v>
      </c>
      <c r="I234" s="193" t="s">
        <v>46</v>
      </c>
      <c r="J234" s="192" t="s">
        <v>46</v>
      </c>
      <c r="K234" s="191" t="s">
        <v>46</v>
      </c>
      <c r="L234" s="191" t="s">
        <v>46</v>
      </c>
      <c r="M234" s="194">
        <v>0</v>
      </c>
      <c r="N234" s="195" t="s">
        <v>46</v>
      </c>
      <c r="O234" s="191" t="s">
        <v>46</v>
      </c>
      <c r="P234" s="191" t="s">
        <v>46</v>
      </c>
      <c r="Q234" s="194">
        <v>0</v>
      </c>
      <c r="R234" s="195">
        <v>0</v>
      </c>
      <c r="S234" s="196" t="s">
        <v>46</v>
      </c>
      <c r="T234" s="44"/>
      <c r="U234" s="43"/>
      <c r="V234" s="197" t="s">
        <v>46</v>
      </c>
      <c r="W234" s="44">
        <v>0</v>
      </c>
      <c r="X234" s="43" t="s">
        <v>46</v>
      </c>
      <c r="Y234" s="46">
        <v>0</v>
      </c>
      <c r="Z234" s="43" t="s">
        <v>46</v>
      </c>
      <c r="AA234" s="46">
        <v>0</v>
      </c>
      <c r="AB234" s="47" t="s">
        <v>46</v>
      </c>
      <c r="AC234" s="42" t="s">
        <v>46</v>
      </c>
      <c r="AD234" s="42" t="s">
        <v>46</v>
      </c>
      <c r="AE234" s="43"/>
      <c r="AF234" s="43"/>
      <c r="AG234" s="43"/>
      <c r="AH234" s="43"/>
      <c r="AI234" s="43" t="s">
        <v>90</v>
      </c>
      <c r="AJ234" s="43" t="s">
        <v>450</v>
      </c>
      <c r="AK234" s="43" t="s">
        <v>118</v>
      </c>
      <c r="AL234" s="43" t="s">
        <v>46</v>
      </c>
      <c r="AM234" s="48">
        <v>3</v>
      </c>
    </row>
    <row r="235" spans="2:39">
      <c r="B235" s="228" t="s">
        <v>8288</v>
      </c>
      <c r="C235" s="229" t="s">
        <v>459</v>
      </c>
      <c r="D235" s="230" t="s">
        <v>48</v>
      </c>
      <c r="E235" s="231" t="s">
        <v>38</v>
      </c>
      <c r="F235" s="231" t="s">
        <v>97</v>
      </c>
      <c r="G235" s="231" t="s">
        <v>35</v>
      </c>
      <c r="H235" s="231" t="s">
        <v>7652</v>
      </c>
      <c r="I235" s="232" t="s">
        <v>143</v>
      </c>
      <c r="J235" s="231" t="s">
        <v>44</v>
      </c>
      <c r="K235" s="230" t="s">
        <v>128</v>
      </c>
      <c r="L235" s="230" t="s">
        <v>100</v>
      </c>
      <c r="M235" s="233">
        <v>0</v>
      </c>
      <c r="N235" s="234" t="s">
        <v>7653</v>
      </c>
      <c r="O235" s="230" t="s">
        <v>101</v>
      </c>
      <c r="P235" s="230" t="s">
        <v>145</v>
      </c>
      <c r="Q235" s="233">
        <v>27400</v>
      </c>
      <c r="R235" s="234">
        <v>1</v>
      </c>
      <c r="S235" s="235" t="s">
        <v>8293</v>
      </c>
      <c r="T235" s="236">
        <v>1.2617</v>
      </c>
      <c r="U235" s="237" t="s">
        <v>8515</v>
      </c>
      <c r="V235" s="238" t="s">
        <v>104</v>
      </c>
      <c r="W235" s="236">
        <v>0</v>
      </c>
      <c r="X235" s="237" t="s">
        <v>46</v>
      </c>
      <c r="Y235" s="239">
        <v>0</v>
      </c>
      <c r="Z235" s="237" t="s">
        <v>46</v>
      </c>
      <c r="AA235" s="239">
        <v>0</v>
      </c>
      <c r="AB235" s="240" t="s">
        <v>46</v>
      </c>
      <c r="AC235" s="241" t="s">
        <v>46</v>
      </c>
      <c r="AD235" s="241" t="s">
        <v>46</v>
      </c>
      <c r="AE235" s="237" t="s">
        <v>38</v>
      </c>
      <c r="AF235" s="237" t="s">
        <v>97</v>
      </c>
      <c r="AG235" s="237"/>
      <c r="AH235" s="237"/>
      <c r="AI235" s="237" t="s">
        <v>90</v>
      </c>
      <c r="AJ235" s="237" t="s">
        <v>450</v>
      </c>
      <c r="AK235" s="237" t="s">
        <v>118</v>
      </c>
      <c r="AL235" s="237" t="s">
        <v>109</v>
      </c>
      <c r="AM235" s="242">
        <v>4</v>
      </c>
    </row>
    <row r="236" spans="2:39">
      <c r="B236" s="228" t="s">
        <v>8289</v>
      </c>
      <c r="C236" s="229" t="s">
        <v>459</v>
      </c>
      <c r="D236" s="230" t="s">
        <v>50</v>
      </c>
      <c r="E236" s="231" t="s">
        <v>38</v>
      </c>
      <c r="F236" s="231" t="s">
        <v>97</v>
      </c>
      <c r="G236" s="231" t="s">
        <v>35</v>
      </c>
      <c r="H236" s="231" t="s">
        <v>7652</v>
      </c>
      <c r="I236" s="232" t="s">
        <v>143</v>
      </c>
      <c r="J236" s="231" t="s">
        <v>44</v>
      </c>
      <c r="K236" s="230" t="s">
        <v>133</v>
      </c>
      <c r="L236" s="230" t="s">
        <v>100</v>
      </c>
      <c r="M236" s="233">
        <v>0</v>
      </c>
      <c r="N236" s="234" t="s">
        <v>7653</v>
      </c>
      <c r="O236" s="230" t="s">
        <v>101</v>
      </c>
      <c r="P236" s="230" t="s">
        <v>145</v>
      </c>
      <c r="Q236" s="233">
        <v>27400</v>
      </c>
      <c r="R236" s="234">
        <v>1</v>
      </c>
      <c r="S236" s="235" t="s">
        <v>8293</v>
      </c>
      <c r="T236" s="236">
        <v>1.2617</v>
      </c>
      <c r="U236" s="237" t="s">
        <v>8515</v>
      </c>
      <c r="V236" s="238" t="s">
        <v>104</v>
      </c>
      <c r="W236" s="236">
        <v>0</v>
      </c>
      <c r="X236" s="237" t="s">
        <v>46</v>
      </c>
      <c r="Y236" s="239">
        <v>0</v>
      </c>
      <c r="Z236" s="237" t="s">
        <v>46</v>
      </c>
      <c r="AA236" s="239">
        <v>0</v>
      </c>
      <c r="AB236" s="240" t="s">
        <v>46</v>
      </c>
      <c r="AC236" s="241" t="s">
        <v>46</v>
      </c>
      <c r="AD236" s="241" t="s">
        <v>46</v>
      </c>
      <c r="AE236" s="237" t="s">
        <v>38</v>
      </c>
      <c r="AF236" s="237" t="s">
        <v>97</v>
      </c>
      <c r="AG236" s="237"/>
      <c r="AH236" s="237"/>
      <c r="AI236" s="237" t="s">
        <v>90</v>
      </c>
      <c r="AJ236" s="237" t="s">
        <v>450</v>
      </c>
      <c r="AK236" s="237" t="s">
        <v>118</v>
      </c>
      <c r="AL236" s="237" t="s">
        <v>111</v>
      </c>
      <c r="AM236" s="242">
        <v>4</v>
      </c>
    </row>
    <row r="237" spans="2:39">
      <c r="B237" s="228" t="s">
        <v>8290</v>
      </c>
      <c r="C237" s="229" t="s">
        <v>459</v>
      </c>
      <c r="D237" s="230" t="s">
        <v>52</v>
      </c>
      <c r="E237" s="231" t="s">
        <v>38</v>
      </c>
      <c r="F237" s="231" t="s">
        <v>97</v>
      </c>
      <c r="G237" s="231" t="s">
        <v>35</v>
      </c>
      <c r="H237" s="231" t="s">
        <v>7652</v>
      </c>
      <c r="I237" s="232" t="s">
        <v>143</v>
      </c>
      <c r="J237" s="231" t="s">
        <v>44</v>
      </c>
      <c r="K237" s="230" t="s">
        <v>160</v>
      </c>
      <c r="L237" s="230" t="s">
        <v>100</v>
      </c>
      <c r="M237" s="233">
        <v>0</v>
      </c>
      <c r="N237" s="234" t="s">
        <v>7653</v>
      </c>
      <c r="O237" s="230" t="s">
        <v>101</v>
      </c>
      <c r="P237" s="230" t="s">
        <v>145</v>
      </c>
      <c r="Q237" s="233">
        <v>27400</v>
      </c>
      <c r="R237" s="234">
        <v>1</v>
      </c>
      <c r="S237" s="235" t="s">
        <v>8293</v>
      </c>
      <c r="T237" s="236">
        <v>1.2617</v>
      </c>
      <c r="U237" s="237" t="s">
        <v>8515</v>
      </c>
      <c r="V237" s="238" t="s">
        <v>104</v>
      </c>
      <c r="W237" s="236">
        <v>0</v>
      </c>
      <c r="X237" s="237" t="s">
        <v>46</v>
      </c>
      <c r="Y237" s="239">
        <v>0</v>
      </c>
      <c r="Z237" s="237" t="s">
        <v>46</v>
      </c>
      <c r="AA237" s="239">
        <v>0</v>
      </c>
      <c r="AB237" s="240" t="s">
        <v>46</v>
      </c>
      <c r="AC237" s="241" t="s">
        <v>46</v>
      </c>
      <c r="AD237" s="241" t="s">
        <v>46</v>
      </c>
      <c r="AE237" s="237" t="s">
        <v>38</v>
      </c>
      <c r="AF237" s="237" t="s">
        <v>97</v>
      </c>
      <c r="AG237" s="237"/>
      <c r="AH237" s="237"/>
      <c r="AI237" s="237" t="s">
        <v>90</v>
      </c>
      <c r="AJ237" s="237" t="s">
        <v>450</v>
      </c>
      <c r="AK237" s="237" t="s">
        <v>118</v>
      </c>
      <c r="AL237" s="237" t="s">
        <v>112</v>
      </c>
      <c r="AM237" s="242">
        <v>4</v>
      </c>
    </row>
    <row r="238" spans="2:39">
      <c r="B238" s="228" t="s">
        <v>8279</v>
      </c>
      <c r="C238" s="229" t="s">
        <v>459</v>
      </c>
      <c r="D238" s="230" t="s">
        <v>54</v>
      </c>
      <c r="E238" s="231" t="s">
        <v>38</v>
      </c>
      <c r="F238" s="231" t="s">
        <v>97</v>
      </c>
      <c r="G238" s="231" t="s">
        <v>35</v>
      </c>
      <c r="H238" s="231" t="s">
        <v>7652</v>
      </c>
      <c r="I238" s="232" t="s">
        <v>143</v>
      </c>
      <c r="J238" s="231" t="s">
        <v>44</v>
      </c>
      <c r="K238" s="230" t="s">
        <v>128</v>
      </c>
      <c r="L238" s="230" t="s">
        <v>100</v>
      </c>
      <c r="M238" s="233">
        <v>0</v>
      </c>
      <c r="N238" s="234" t="s">
        <v>7653</v>
      </c>
      <c r="O238" s="230" t="s">
        <v>101</v>
      </c>
      <c r="P238" s="230" t="s">
        <v>145</v>
      </c>
      <c r="Q238" s="233">
        <v>27400</v>
      </c>
      <c r="R238" s="234">
        <v>1</v>
      </c>
      <c r="S238" s="235" t="s">
        <v>8293</v>
      </c>
      <c r="T238" s="236">
        <v>1.2617</v>
      </c>
      <c r="U238" s="237" t="s">
        <v>8515</v>
      </c>
      <c r="V238" s="238" t="s">
        <v>104</v>
      </c>
      <c r="W238" s="236">
        <v>0</v>
      </c>
      <c r="X238" s="237" t="s">
        <v>46</v>
      </c>
      <c r="Y238" s="239">
        <v>0</v>
      </c>
      <c r="Z238" s="237" t="s">
        <v>46</v>
      </c>
      <c r="AA238" s="239">
        <v>0</v>
      </c>
      <c r="AB238" s="240" t="s">
        <v>46</v>
      </c>
      <c r="AC238" s="241" t="s">
        <v>46</v>
      </c>
      <c r="AD238" s="241" t="s">
        <v>46</v>
      </c>
      <c r="AE238" s="237" t="s">
        <v>38</v>
      </c>
      <c r="AF238" s="237" t="s">
        <v>97</v>
      </c>
      <c r="AG238" s="237"/>
      <c r="AH238" s="237"/>
      <c r="AI238" s="237" t="s">
        <v>90</v>
      </c>
      <c r="AJ238" s="237" t="s">
        <v>450</v>
      </c>
      <c r="AK238" s="237" t="s">
        <v>118</v>
      </c>
      <c r="AL238" s="237" t="s">
        <v>113</v>
      </c>
      <c r="AM238" s="242">
        <v>4</v>
      </c>
    </row>
    <row r="239" spans="2:39">
      <c r="B239" s="228" t="s">
        <v>8280</v>
      </c>
      <c r="C239" s="229" t="s">
        <v>459</v>
      </c>
      <c r="D239" s="230" t="s">
        <v>164</v>
      </c>
      <c r="E239" s="231" t="s">
        <v>38</v>
      </c>
      <c r="F239" s="231" t="s">
        <v>97</v>
      </c>
      <c r="G239" s="231" t="s">
        <v>35</v>
      </c>
      <c r="H239" s="231" t="s">
        <v>7652</v>
      </c>
      <c r="I239" s="232" t="s">
        <v>143</v>
      </c>
      <c r="J239" s="231" t="s">
        <v>44</v>
      </c>
      <c r="K239" s="230" t="s">
        <v>133</v>
      </c>
      <c r="L239" s="230" t="s">
        <v>100</v>
      </c>
      <c r="M239" s="233">
        <v>0</v>
      </c>
      <c r="N239" s="234" t="s">
        <v>7653</v>
      </c>
      <c r="O239" s="230" t="s">
        <v>101</v>
      </c>
      <c r="P239" s="230" t="s">
        <v>145</v>
      </c>
      <c r="Q239" s="233">
        <v>27400</v>
      </c>
      <c r="R239" s="234">
        <v>1</v>
      </c>
      <c r="S239" s="235" t="s">
        <v>8293</v>
      </c>
      <c r="T239" s="236">
        <v>1.2617</v>
      </c>
      <c r="U239" s="237" t="s">
        <v>8515</v>
      </c>
      <c r="V239" s="238" t="s">
        <v>104</v>
      </c>
      <c r="W239" s="236">
        <v>0</v>
      </c>
      <c r="X239" s="237" t="s">
        <v>46</v>
      </c>
      <c r="Y239" s="239">
        <v>0</v>
      </c>
      <c r="Z239" s="237" t="s">
        <v>46</v>
      </c>
      <c r="AA239" s="239">
        <v>0</v>
      </c>
      <c r="AB239" s="240" t="s">
        <v>46</v>
      </c>
      <c r="AC239" s="241" t="s">
        <v>46</v>
      </c>
      <c r="AD239" s="241" t="s">
        <v>46</v>
      </c>
      <c r="AE239" s="237" t="s">
        <v>38</v>
      </c>
      <c r="AF239" s="237" t="s">
        <v>97</v>
      </c>
      <c r="AG239" s="237"/>
      <c r="AH239" s="237"/>
      <c r="AI239" s="237" t="s">
        <v>90</v>
      </c>
      <c r="AJ239" s="237" t="s">
        <v>450</v>
      </c>
      <c r="AK239" s="237" t="s">
        <v>118</v>
      </c>
      <c r="AL239" s="237" t="s">
        <v>115</v>
      </c>
      <c r="AM239" s="242">
        <v>4</v>
      </c>
    </row>
    <row r="240" spans="2:39">
      <c r="B240" s="228" t="s">
        <v>8281</v>
      </c>
      <c r="C240" s="229" t="s">
        <v>459</v>
      </c>
      <c r="D240" s="230" t="s">
        <v>166</v>
      </c>
      <c r="E240" s="231" t="s">
        <v>38</v>
      </c>
      <c r="F240" s="231" t="s">
        <v>97</v>
      </c>
      <c r="G240" s="231" t="s">
        <v>35</v>
      </c>
      <c r="H240" s="231" t="s">
        <v>7652</v>
      </c>
      <c r="I240" s="232" t="s">
        <v>143</v>
      </c>
      <c r="J240" s="231" t="s">
        <v>44</v>
      </c>
      <c r="K240" s="230" t="s">
        <v>133</v>
      </c>
      <c r="L240" s="230" t="s">
        <v>100</v>
      </c>
      <c r="M240" s="233">
        <v>0</v>
      </c>
      <c r="N240" s="234" t="s">
        <v>7653</v>
      </c>
      <c r="O240" s="230" t="s">
        <v>101</v>
      </c>
      <c r="P240" s="230" t="s">
        <v>145</v>
      </c>
      <c r="Q240" s="233">
        <v>27400</v>
      </c>
      <c r="R240" s="234">
        <v>1</v>
      </c>
      <c r="S240" s="235" t="s">
        <v>8293</v>
      </c>
      <c r="T240" s="236">
        <v>1.2617</v>
      </c>
      <c r="U240" s="237" t="s">
        <v>8515</v>
      </c>
      <c r="V240" s="238" t="s">
        <v>104</v>
      </c>
      <c r="W240" s="236">
        <v>0</v>
      </c>
      <c r="X240" s="237" t="s">
        <v>46</v>
      </c>
      <c r="Y240" s="239">
        <v>0</v>
      </c>
      <c r="Z240" s="237" t="s">
        <v>46</v>
      </c>
      <c r="AA240" s="239">
        <v>0</v>
      </c>
      <c r="AB240" s="240" t="s">
        <v>46</v>
      </c>
      <c r="AC240" s="241" t="s">
        <v>46</v>
      </c>
      <c r="AD240" s="241" t="s">
        <v>46</v>
      </c>
      <c r="AE240" s="237" t="s">
        <v>38</v>
      </c>
      <c r="AF240" s="237" t="s">
        <v>97</v>
      </c>
      <c r="AG240" s="237"/>
      <c r="AH240" s="237"/>
      <c r="AI240" s="237" t="s">
        <v>90</v>
      </c>
      <c r="AJ240" s="237" t="s">
        <v>450</v>
      </c>
      <c r="AK240" s="237" t="s">
        <v>118</v>
      </c>
      <c r="AL240" s="237" t="s">
        <v>167</v>
      </c>
      <c r="AM240" s="242">
        <v>4</v>
      </c>
    </row>
    <row r="241" spans="2:39">
      <c r="B241" s="228" t="s">
        <v>8282</v>
      </c>
      <c r="C241" s="229" t="s">
        <v>459</v>
      </c>
      <c r="D241" s="230" t="s">
        <v>263</v>
      </c>
      <c r="E241" s="231" t="s">
        <v>38</v>
      </c>
      <c r="F241" s="231" t="s">
        <v>97</v>
      </c>
      <c r="G241" s="231" t="s">
        <v>35</v>
      </c>
      <c r="H241" s="231" t="s">
        <v>7652</v>
      </c>
      <c r="I241" s="232" t="s">
        <v>143</v>
      </c>
      <c r="J241" s="231" t="s">
        <v>44</v>
      </c>
      <c r="K241" s="230" t="s">
        <v>133</v>
      </c>
      <c r="L241" s="230" t="s">
        <v>100</v>
      </c>
      <c r="M241" s="233">
        <v>0</v>
      </c>
      <c r="N241" s="234" t="s">
        <v>7653</v>
      </c>
      <c r="O241" s="230" t="s">
        <v>101</v>
      </c>
      <c r="P241" s="230" t="s">
        <v>145</v>
      </c>
      <c r="Q241" s="233">
        <v>27400</v>
      </c>
      <c r="R241" s="234">
        <v>1</v>
      </c>
      <c r="S241" s="235" t="s">
        <v>8293</v>
      </c>
      <c r="T241" s="236">
        <v>1.2617</v>
      </c>
      <c r="U241" s="237" t="s">
        <v>8515</v>
      </c>
      <c r="V241" s="238" t="s">
        <v>104</v>
      </c>
      <c r="W241" s="236">
        <v>0</v>
      </c>
      <c r="X241" s="237" t="s">
        <v>46</v>
      </c>
      <c r="Y241" s="239">
        <v>0</v>
      </c>
      <c r="Z241" s="237" t="s">
        <v>46</v>
      </c>
      <c r="AA241" s="239">
        <v>0</v>
      </c>
      <c r="AB241" s="240" t="s">
        <v>46</v>
      </c>
      <c r="AC241" s="241" t="s">
        <v>46</v>
      </c>
      <c r="AD241" s="241" t="s">
        <v>46</v>
      </c>
      <c r="AE241" s="237" t="s">
        <v>38</v>
      </c>
      <c r="AF241" s="237" t="s">
        <v>97</v>
      </c>
      <c r="AG241" s="237"/>
      <c r="AH241" s="237"/>
      <c r="AI241" s="237" t="s">
        <v>90</v>
      </c>
      <c r="AJ241" s="237" t="s">
        <v>450</v>
      </c>
      <c r="AK241" s="237" t="s">
        <v>118</v>
      </c>
      <c r="AL241" s="237" t="s">
        <v>189</v>
      </c>
      <c r="AM241" s="242">
        <v>4</v>
      </c>
    </row>
    <row r="242" spans="2:39">
      <c r="B242" s="189" t="s">
        <v>7470</v>
      </c>
      <c r="C242" s="190" t="s">
        <v>8311</v>
      </c>
      <c r="D242" s="191" t="s">
        <v>46</v>
      </c>
      <c r="E242" s="192" t="s">
        <v>46</v>
      </c>
      <c r="F242" s="192" t="s">
        <v>46</v>
      </c>
      <c r="G242" s="192" t="s">
        <v>46</v>
      </c>
      <c r="H242" s="192" t="s">
        <v>46</v>
      </c>
      <c r="I242" s="193" t="s">
        <v>46</v>
      </c>
      <c r="J242" s="192" t="s">
        <v>46</v>
      </c>
      <c r="K242" s="191" t="s">
        <v>46</v>
      </c>
      <c r="L242" s="191" t="s">
        <v>46</v>
      </c>
      <c r="M242" s="194">
        <v>0</v>
      </c>
      <c r="N242" s="195" t="s">
        <v>46</v>
      </c>
      <c r="O242" s="191" t="s">
        <v>46</v>
      </c>
      <c r="P242" s="191" t="s">
        <v>46</v>
      </c>
      <c r="Q242" s="194">
        <v>0</v>
      </c>
      <c r="R242" s="195">
        <v>0</v>
      </c>
      <c r="S242" s="196" t="s">
        <v>46</v>
      </c>
      <c r="T242" s="44"/>
      <c r="U242" s="43"/>
      <c r="V242" s="197" t="s">
        <v>46</v>
      </c>
      <c r="W242" s="44">
        <v>0</v>
      </c>
      <c r="X242" s="43" t="s">
        <v>46</v>
      </c>
      <c r="Y242" s="46">
        <v>0</v>
      </c>
      <c r="Z242" s="43" t="s">
        <v>46</v>
      </c>
      <c r="AA242" s="46">
        <v>0</v>
      </c>
      <c r="AB242" s="47" t="s">
        <v>46</v>
      </c>
      <c r="AC242" s="42" t="s">
        <v>46</v>
      </c>
      <c r="AD242" s="42" t="s">
        <v>46</v>
      </c>
      <c r="AE242" s="43"/>
      <c r="AF242" s="43"/>
      <c r="AG242" s="43"/>
      <c r="AH242" s="43"/>
      <c r="AI242" s="43" t="s">
        <v>90</v>
      </c>
      <c r="AJ242" s="43" t="s">
        <v>450</v>
      </c>
      <c r="AK242" s="43" t="s">
        <v>175</v>
      </c>
      <c r="AL242" s="43" t="s">
        <v>46</v>
      </c>
      <c r="AM242" s="48">
        <v>3</v>
      </c>
    </row>
    <row r="243" spans="2:39">
      <c r="B243" s="228" t="s">
        <v>8272</v>
      </c>
      <c r="C243" s="229" t="s">
        <v>461</v>
      </c>
      <c r="D243" s="230" t="s">
        <v>48</v>
      </c>
      <c r="E243" s="231" t="s">
        <v>38</v>
      </c>
      <c r="F243" s="231" t="s">
        <v>97</v>
      </c>
      <c r="G243" s="231" t="s">
        <v>35</v>
      </c>
      <c r="H243" s="231" t="s">
        <v>7652</v>
      </c>
      <c r="I243" s="232" t="s">
        <v>143</v>
      </c>
      <c r="J243" s="231" t="s">
        <v>44</v>
      </c>
      <c r="K243" s="230" t="s">
        <v>133</v>
      </c>
      <c r="L243" s="230" t="s">
        <v>100</v>
      </c>
      <c r="M243" s="233">
        <v>0</v>
      </c>
      <c r="N243" s="234" t="s">
        <v>7653</v>
      </c>
      <c r="O243" s="230" t="s">
        <v>101</v>
      </c>
      <c r="P243" s="230" t="s">
        <v>145</v>
      </c>
      <c r="Q243" s="233">
        <v>48000</v>
      </c>
      <c r="R243" s="234">
        <v>1</v>
      </c>
      <c r="S243" s="235" t="s">
        <v>8293</v>
      </c>
      <c r="T243" s="236">
        <v>1.2617</v>
      </c>
      <c r="U243" s="237" t="s">
        <v>8515</v>
      </c>
      <c r="V243" s="238" t="s">
        <v>104</v>
      </c>
      <c r="W243" s="236">
        <v>0</v>
      </c>
      <c r="X243" s="237" t="s">
        <v>46</v>
      </c>
      <c r="Y243" s="239">
        <v>0</v>
      </c>
      <c r="Z243" s="237" t="s">
        <v>46</v>
      </c>
      <c r="AA243" s="239">
        <v>0</v>
      </c>
      <c r="AB243" s="240" t="s">
        <v>46</v>
      </c>
      <c r="AC243" s="241" t="s">
        <v>46</v>
      </c>
      <c r="AD243" s="241" t="s">
        <v>46</v>
      </c>
      <c r="AE243" s="237" t="s">
        <v>38</v>
      </c>
      <c r="AF243" s="237" t="s">
        <v>97</v>
      </c>
      <c r="AG243" s="237"/>
      <c r="AH243" s="237"/>
      <c r="AI243" s="237" t="s">
        <v>90</v>
      </c>
      <c r="AJ243" s="237" t="s">
        <v>450</v>
      </c>
      <c r="AK243" s="237" t="s">
        <v>175</v>
      </c>
      <c r="AL243" s="237" t="s">
        <v>109</v>
      </c>
      <c r="AM243" s="242">
        <v>4</v>
      </c>
    </row>
    <row r="244" spans="2:39">
      <c r="B244" s="228" t="s">
        <v>8273</v>
      </c>
      <c r="C244" s="229" t="s">
        <v>461</v>
      </c>
      <c r="D244" s="230" t="s">
        <v>50</v>
      </c>
      <c r="E244" s="231" t="s">
        <v>38</v>
      </c>
      <c r="F244" s="231" t="s">
        <v>97</v>
      </c>
      <c r="G244" s="231" t="s">
        <v>35</v>
      </c>
      <c r="H244" s="231" t="s">
        <v>7652</v>
      </c>
      <c r="I244" s="232" t="s">
        <v>143</v>
      </c>
      <c r="J244" s="231" t="s">
        <v>44</v>
      </c>
      <c r="K244" s="230" t="s">
        <v>133</v>
      </c>
      <c r="L244" s="230" t="s">
        <v>100</v>
      </c>
      <c r="M244" s="233">
        <v>0</v>
      </c>
      <c r="N244" s="234" t="s">
        <v>7653</v>
      </c>
      <c r="O244" s="230" t="s">
        <v>101</v>
      </c>
      <c r="P244" s="230" t="s">
        <v>145</v>
      </c>
      <c r="Q244" s="233">
        <v>48000</v>
      </c>
      <c r="R244" s="234">
        <v>1</v>
      </c>
      <c r="S244" s="235" t="s">
        <v>8293</v>
      </c>
      <c r="T244" s="236">
        <v>1.2617</v>
      </c>
      <c r="U244" s="237" t="s">
        <v>8515</v>
      </c>
      <c r="V244" s="238" t="s">
        <v>104</v>
      </c>
      <c r="W244" s="236">
        <v>0</v>
      </c>
      <c r="X244" s="237" t="s">
        <v>46</v>
      </c>
      <c r="Y244" s="239">
        <v>0</v>
      </c>
      <c r="Z244" s="237" t="s">
        <v>46</v>
      </c>
      <c r="AA244" s="239">
        <v>0</v>
      </c>
      <c r="AB244" s="240" t="s">
        <v>46</v>
      </c>
      <c r="AC244" s="241" t="s">
        <v>46</v>
      </c>
      <c r="AD244" s="241" t="s">
        <v>46</v>
      </c>
      <c r="AE244" s="237" t="s">
        <v>38</v>
      </c>
      <c r="AF244" s="237" t="s">
        <v>97</v>
      </c>
      <c r="AG244" s="237"/>
      <c r="AH244" s="237"/>
      <c r="AI244" s="237" t="s">
        <v>90</v>
      </c>
      <c r="AJ244" s="237" t="s">
        <v>450</v>
      </c>
      <c r="AK244" s="237" t="s">
        <v>175</v>
      </c>
      <c r="AL244" s="237" t="s">
        <v>111</v>
      </c>
      <c r="AM244" s="242">
        <v>4</v>
      </c>
    </row>
    <row r="245" spans="2:39">
      <c r="B245" s="228" t="s">
        <v>8274</v>
      </c>
      <c r="C245" s="229" t="s">
        <v>461</v>
      </c>
      <c r="D245" s="230" t="s">
        <v>52</v>
      </c>
      <c r="E245" s="231" t="s">
        <v>38</v>
      </c>
      <c r="F245" s="231" t="s">
        <v>97</v>
      </c>
      <c r="G245" s="231" t="s">
        <v>35</v>
      </c>
      <c r="H245" s="231" t="s">
        <v>7652</v>
      </c>
      <c r="I245" s="232" t="s">
        <v>143</v>
      </c>
      <c r="J245" s="231" t="s">
        <v>44</v>
      </c>
      <c r="K245" s="230" t="s">
        <v>133</v>
      </c>
      <c r="L245" s="230" t="s">
        <v>100</v>
      </c>
      <c r="M245" s="233">
        <v>0</v>
      </c>
      <c r="N245" s="234" t="s">
        <v>7653</v>
      </c>
      <c r="O245" s="230" t="s">
        <v>101</v>
      </c>
      <c r="P245" s="230" t="s">
        <v>145</v>
      </c>
      <c r="Q245" s="233">
        <v>48000</v>
      </c>
      <c r="R245" s="234">
        <v>1</v>
      </c>
      <c r="S245" s="235" t="s">
        <v>8293</v>
      </c>
      <c r="T245" s="236">
        <v>1.2617</v>
      </c>
      <c r="U245" s="237" t="s">
        <v>8515</v>
      </c>
      <c r="V245" s="238" t="s">
        <v>104</v>
      </c>
      <c r="W245" s="236">
        <v>0</v>
      </c>
      <c r="X245" s="237" t="s">
        <v>46</v>
      </c>
      <c r="Y245" s="239">
        <v>0</v>
      </c>
      <c r="Z245" s="237" t="s">
        <v>46</v>
      </c>
      <c r="AA245" s="239">
        <v>0</v>
      </c>
      <c r="AB245" s="240" t="s">
        <v>46</v>
      </c>
      <c r="AC245" s="241" t="s">
        <v>46</v>
      </c>
      <c r="AD245" s="241" t="s">
        <v>46</v>
      </c>
      <c r="AE245" s="237" t="s">
        <v>38</v>
      </c>
      <c r="AF245" s="237" t="s">
        <v>97</v>
      </c>
      <c r="AG245" s="237"/>
      <c r="AH245" s="237"/>
      <c r="AI245" s="237" t="s">
        <v>90</v>
      </c>
      <c r="AJ245" s="237" t="s">
        <v>450</v>
      </c>
      <c r="AK245" s="237" t="s">
        <v>175</v>
      </c>
      <c r="AL245" s="237" t="s">
        <v>112</v>
      </c>
      <c r="AM245" s="242">
        <v>4</v>
      </c>
    </row>
    <row r="246" spans="2:39">
      <c r="B246" s="228" t="s">
        <v>8283</v>
      </c>
      <c r="C246" s="229" t="s">
        <v>461</v>
      </c>
      <c r="D246" s="230" t="s">
        <v>54</v>
      </c>
      <c r="E246" s="231" t="s">
        <v>38</v>
      </c>
      <c r="F246" s="231" t="s">
        <v>97</v>
      </c>
      <c r="G246" s="231" t="s">
        <v>35</v>
      </c>
      <c r="H246" s="231" t="s">
        <v>7652</v>
      </c>
      <c r="I246" s="232" t="s">
        <v>143</v>
      </c>
      <c r="J246" s="231" t="s">
        <v>44</v>
      </c>
      <c r="K246" s="230" t="s">
        <v>128</v>
      </c>
      <c r="L246" s="230" t="s">
        <v>100</v>
      </c>
      <c r="M246" s="233">
        <v>0</v>
      </c>
      <c r="N246" s="234" t="s">
        <v>7653</v>
      </c>
      <c r="O246" s="230" t="s">
        <v>101</v>
      </c>
      <c r="P246" s="230" t="s">
        <v>145</v>
      </c>
      <c r="Q246" s="233">
        <v>48000</v>
      </c>
      <c r="R246" s="234">
        <v>1</v>
      </c>
      <c r="S246" s="235" t="s">
        <v>8293</v>
      </c>
      <c r="T246" s="236">
        <v>1.2617</v>
      </c>
      <c r="U246" s="237" t="s">
        <v>8515</v>
      </c>
      <c r="V246" s="238" t="s">
        <v>104</v>
      </c>
      <c r="W246" s="236">
        <v>0</v>
      </c>
      <c r="X246" s="237" t="s">
        <v>46</v>
      </c>
      <c r="Y246" s="239">
        <v>0</v>
      </c>
      <c r="Z246" s="237" t="s">
        <v>46</v>
      </c>
      <c r="AA246" s="239">
        <v>0</v>
      </c>
      <c r="AB246" s="240" t="s">
        <v>46</v>
      </c>
      <c r="AC246" s="241" t="s">
        <v>46</v>
      </c>
      <c r="AD246" s="241" t="s">
        <v>46</v>
      </c>
      <c r="AE246" s="237" t="s">
        <v>38</v>
      </c>
      <c r="AF246" s="237" t="s">
        <v>97</v>
      </c>
      <c r="AG246" s="237"/>
      <c r="AH246" s="237"/>
      <c r="AI246" s="237" t="s">
        <v>90</v>
      </c>
      <c r="AJ246" s="237" t="s">
        <v>450</v>
      </c>
      <c r="AK246" s="237" t="s">
        <v>175</v>
      </c>
      <c r="AL246" s="237" t="s">
        <v>113</v>
      </c>
      <c r="AM246" s="242">
        <v>4</v>
      </c>
    </row>
    <row r="247" spans="2:39">
      <c r="B247" s="228" t="s">
        <v>8284</v>
      </c>
      <c r="C247" s="229" t="s">
        <v>461</v>
      </c>
      <c r="D247" s="230" t="s">
        <v>164</v>
      </c>
      <c r="E247" s="231" t="s">
        <v>38</v>
      </c>
      <c r="F247" s="231" t="s">
        <v>97</v>
      </c>
      <c r="G247" s="231" t="s">
        <v>35</v>
      </c>
      <c r="H247" s="231" t="s">
        <v>7652</v>
      </c>
      <c r="I247" s="232" t="s">
        <v>143</v>
      </c>
      <c r="J247" s="231" t="s">
        <v>44</v>
      </c>
      <c r="K247" s="230" t="s">
        <v>133</v>
      </c>
      <c r="L247" s="230" t="s">
        <v>100</v>
      </c>
      <c r="M247" s="233">
        <v>0</v>
      </c>
      <c r="N247" s="234" t="s">
        <v>7653</v>
      </c>
      <c r="O247" s="230" t="s">
        <v>101</v>
      </c>
      <c r="P247" s="230" t="s">
        <v>145</v>
      </c>
      <c r="Q247" s="233">
        <v>48000</v>
      </c>
      <c r="R247" s="234">
        <v>1</v>
      </c>
      <c r="S247" s="235" t="s">
        <v>8293</v>
      </c>
      <c r="T247" s="236">
        <v>1.2617</v>
      </c>
      <c r="U247" s="237" t="s">
        <v>8515</v>
      </c>
      <c r="V247" s="238" t="s">
        <v>104</v>
      </c>
      <c r="W247" s="236">
        <v>0</v>
      </c>
      <c r="X247" s="237" t="s">
        <v>46</v>
      </c>
      <c r="Y247" s="239">
        <v>0</v>
      </c>
      <c r="Z247" s="237" t="s">
        <v>46</v>
      </c>
      <c r="AA247" s="239">
        <v>0</v>
      </c>
      <c r="AB247" s="240" t="s">
        <v>46</v>
      </c>
      <c r="AC247" s="241" t="s">
        <v>46</v>
      </c>
      <c r="AD247" s="241" t="s">
        <v>46</v>
      </c>
      <c r="AE247" s="237" t="s">
        <v>38</v>
      </c>
      <c r="AF247" s="237" t="s">
        <v>97</v>
      </c>
      <c r="AG247" s="237"/>
      <c r="AH247" s="237"/>
      <c r="AI247" s="237" t="s">
        <v>90</v>
      </c>
      <c r="AJ247" s="237" t="s">
        <v>450</v>
      </c>
      <c r="AK247" s="237" t="s">
        <v>175</v>
      </c>
      <c r="AL247" s="237" t="s">
        <v>115</v>
      </c>
      <c r="AM247" s="242">
        <v>4</v>
      </c>
    </row>
    <row r="248" spans="2:39">
      <c r="B248" s="228" t="s">
        <v>8285</v>
      </c>
      <c r="C248" s="229" t="s">
        <v>461</v>
      </c>
      <c r="D248" s="230" t="s">
        <v>166</v>
      </c>
      <c r="E248" s="231" t="s">
        <v>38</v>
      </c>
      <c r="F248" s="231" t="s">
        <v>97</v>
      </c>
      <c r="G248" s="231" t="s">
        <v>35</v>
      </c>
      <c r="H248" s="231" t="s">
        <v>7652</v>
      </c>
      <c r="I248" s="232" t="s">
        <v>143</v>
      </c>
      <c r="J248" s="231" t="s">
        <v>44</v>
      </c>
      <c r="K248" s="230" t="s">
        <v>133</v>
      </c>
      <c r="L248" s="230" t="s">
        <v>100</v>
      </c>
      <c r="M248" s="233">
        <v>0</v>
      </c>
      <c r="N248" s="234" t="s">
        <v>7653</v>
      </c>
      <c r="O248" s="230" t="s">
        <v>101</v>
      </c>
      <c r="P248" s="230" t="s">
        <v>145</v>
      </c>
      <c r="Q248" s="233">
        <v>48000</v>
      </c>
      <c r="R248" s="234">
        <v>1</v>
      </c>
      <c r="S248" s="235" t="s">
        <v>8293</v>
      </c>
      <c r="T248" s="236">
        <v>1.2617</v>
      </c>
      <c r="U248" s="237" t="s">
        <v>8515</v>
      </c>
      <c r="V248" s="238" t="s">
        <v>104</v>
      </c>
      <c r="W248" s="236">
        <v>0</v>
      </c>
      <c r="X248" s="237" t="s">
        <v>46</v>
      </c>
      <c r="Y248" s="239">
        <v>0</v>
      </c>
      <c r="Z248" s="237" t="s">
        <v>46</v>
      </c>
      <c r="AA248" s="239">
        <v>0</v>
      </c>
      <c r="AB248" s="240" t="s">
        <v>46</v>
      </c>
      <c r="AC248" s="241" t="s">
        <v>46</v>
      </c>
      <c r="AD248" s="241" t="s">
        <v>46</v>
      </c>
      <c r="AE248" s="237" t="s">
        <v>38</v>
      </c>
      <c r="AF248" s="237" t="s">
        <v>97</v>
      </c>
      <c r="AG248" s="237"/>
      <c r="AH248" s="237"/>
      <c r="AI248" s="237" t="s">
        <v>90</v>
      </c>
      <c r="AJ248" s="237" t="s">
        <v>450</v>
      </c>
      <c r="AK248" s="237" t="s">
        <v>175</v>
      </c>
      <c r="AL248" s="237" t="s">
        <v>167</v>
      </c>
      <c r="AM248" s="242">
        <v>4</v>
      </c>
    </row>
    <row r="249" spans="2:39">
      <c r="B249" s="228" t="s">
        <v>8286</v>
      </c>
      <c r="C249" s="229" t="s">
        <v>461</v>
      </c>
      <c r="D249" s="230" t="s">
        <v>263</v>
      </c>
      <c r="E249" s="231" t="s">
        <v>38</v>
      </c>
      <c r="F249" s="231" t="s">
        <v>97</v>
      </c>
      <c r="G249" s="231" t="s">
        <v>35</v>
      </c>
      <c r="H249" s="231" t="s">
        <v>7652</v>
      </c>
      <c r="I249" s="232" t="s">
        <v>143</v>
      </c>
      <c r="J249" s="231" t="s">
        <v>44</v>
      </c>
      <c r="K249" s="230" t="s">
        <v>133</v>
      </c>
      <c r="L249" s="230" t="s">
        <v>100</v>
      </c>
      <c r="M249" s="233">
        <v>0</v>
      </c>
      <c r="N249" s="234" t="s">
        <v>7653</v>
      </c>
      <c r="O249" s="230" t="s">
        <v>101</v>
      </c>
      <c r="P249" s="230" t="s">
        <v>145</v>
      </c>
      <c r="Q249" s="233">
        <v>48000</v>
      </c>
      <c r="R249" s="234">
        <v>1</v>
      </c>
      <c r="S249" s="235" t="s">
        <v>8293</v>
      </c>
      <c r="T249" s="236">
        <v>1.2617</v>
      </c>
      <c r="U249" s="237" t="s">
        <v>8515</v>
      </c>
      <c r="V249" s="238" t="s">
        <v>104</v>
      </c>
      <c r="W249" s="236">
        <v>0</v>
      </c>
      <c r="X249" s="237" t="s">
        <v>46</v>
      </c>
      <c r="Y249" s="239">
        <v>0</v>
      </c>
      <c r="Z249" s="237" t="s">
        <v>46</v>
      </c>
      <c r="AA249" s="239">
        <v>0</v>
      </c>
      <c r="AB249" s="240" t="s">
        <v>46</v>
      </c>
      <c r="AC249" s="241" t="s">
        <v>46</v>
      </c>
      <c r="AD249" s="241" t="s">
        <v>46</v>
      </c>
      <c r="AE249" s="237" t="s">
        <v>38</v>
      </c>
      <c r="AF249" s="237" t="s">
        <v>97</v>
      </c>
      <c r="AG249" s="237"/>
      <c r="AH249" s="237"/>
      <c r="AI249" s="237" t="s">
        <v>90</v>
      </c>
      <c r="AJ249" s="237" t="s">
        <v>450</v>
      </c>
      <c r="AK249" s="237" t="s">
        <v>175</v>
      </c>
      <c r="AL249" s="237" t="s">
        <v>189</v>
      </c>
      <c r="AM249" s="242">
        <v>4</v>
      </c>
    </row>
    <row r="250" spans="2:39">
      <c r="B250" s="180" t="s">
        <v>484</v>
      </c>
      <c r="C250" s="181" t="s">
        <v>485</v>
      </c>
      <c r="D250" s="182" t="s">
        <v>46</v>
      </c>
      <c r="E250" s="183" t="s">
        <v>46</v>
      </c>
      <c r="F250" s="183" t="s">
        <v>46</v>
      </c>
      <c r="G250" s="183" t="s">
        <v>46</v>
      </c>
      <c r="H250" s="183" t="s">
        <v>46</v>
      </c>
      <c r="I250" s="184" t="s">
        <v>46</v>
      </c>
      <c r="J250" s="183" t="s">
        <v>46</v>
      </c>
      <c r="K250" s="182" t="s">
        <v>46</v>
      </c>
      <c r="L250" s="182" t="s">
        <v>46</v>
      </c>
      <c r="M250" s="185">
        <v>0</v>
      </c>
      <c r="N250" s="186" t="s">
        <v>46</v>
      </c>
      <c r="O250" s="182" t="s">
        <v>46</v>
      </c>
      <c r="P250" s="182" t="s">
        <v>46</v>
      </c>
      <c r="Q250" s="185">
        <v>0</v>
      </c>
      <c r="R250" s="186">
        <v>0</v>
      </c>
      <c r="S250" s="187" t="s">
        <v>46</v>
      </c>
      <c r="T250" s="36"/>
      <c r="U250" s="35"/>
      <c r="V250" s="188" t="s">
        <v>46</v>
      </c>
      <c r="W250" s="36">
        <v>0</v>
      </c>
      <c r="X250" s="35" t="s">
        <v>46</v>
      </c>
      <c r="Y250" s="38">
        <v>0</v>
      </c>
      <c r="Z250" s="35" t="s">
        <v>46</v>
      </c>
      <c r="AA250" s="38">
        <v>0</v>
      </c>
      <c r="AB250" s="39" t="s">
        <v>46</v>
      </c>
      <c r="AC250" s="34" t="s">
        <v>46</v>
      </c>
      <c r="AD250" s="34" t="s">
        <v>46</v>
      </c>
      <c r="AE250" s="35"/>
      <c r="AF250" s="35"/>
      <c r="AG250" s="35"/>
      <c r="AH250" s="35"/>
      <c r="AI250" s="35" t="s">
        <v>90</v>
      </c>
      <c r="AJ250" s="35" t="s">
        <v>486</v>
      </c>
      <c r="AK250" s="35" t="s">
        <v>46</v>
      </c>
      <c r="AL250" s="35" t="s">
        <v>46</v>
      </c>
      <c r="AM250" s="40">
        <v>2</v>
      </c>
    </row>
    <row r="251" spans="2:39">
      <c r="B251" s="189" t="s">
        <v>487</v>
      </c>
      <c r="C251" s="190" t="s">
        <v>488</v>
      </c>
      <c r="D251" s="191" t="s">
        <v>46</v>
      </c>
      <c r="E251" s="192" t="s">
        <v>46</v>
      </c>
      <c r="F251" s="192" t="s">
        <v>46</v>
      </c>
      <c r="G251" s="192" t="s">
        <v>46</v>
      </c>
      <c r="H251" s="192" t="s">
        <v>46</v>
      </c>
      <c r="I251" s="193" t="s">
        <v>46</v>
      </c>
      <c r="J251" s="192" t="s">
        <v>46</v>
      </c>
      <c r="K251" s="191" t="s">
        <v>46</v>
      </c>
      <c r="L251" s="191" t="s">
        <v>46</v>
      </c>
      <c r="M251" s="194">
        <v>0</v>
      </c>
      <c r="N251" s="195" t="s">
        <v>46</v>
      </c>
      <c r="O251" s="191" t="s">
        <v>46</v>
      </c>
      <c r="P251" s="191" t="s">
        <v>46</v>
      </c>
      <c r="Q251" s="194">
        <v>0</v>
      </c>
      <c r="R251" s="195">
        <v>0</v>
      </c>
      <c r="S251" s="196" t="s">
        <v>46</v>
      </c>
      <c r="T251" s="44"/>
      <c r="U251" s="43"/>
      <c r="V251" s="197" t="s">
        <v>46</v>
      </c>
      <c r="W251" s="44">
        <v>0</v>
      </c>
      <c r="X251" s="43" t="s">
        <v>46</v>
      </c>
      <c r="Y251" s="46">
        <v>0</v>
      </c>
      <c r="Z251" s="43" t="s">
        <v>46</v>
      </c>
      <c r="AA251" s="46">
        <v>0</v>
      </c>
      <c r="AB251" s="47" t="s">
        <v>46</v>
      </c>
      <c r="AC251" s="42" t="s">
        <v>46</v>
      </c>
      <c r="AD251" s="42" t="s">
        <v>46</v>
      </c>
      <c r="AE251" s="43"/>
      <c r="AF251" s="43"/>
      <c r="AG251" s="43"/>
      <c r="AH251" s="43"/>
      <c r="AI251" s="43" t="s">
        <v>90</v>
      </c>
      <c r="AJ251" s="43" t="s">
        <v>486</v>
      </c>
      <c r="AK251" s="43" t="s">
        <v>94</v>
      </c>
      <c r="AL251" s="43" t="s">
        <v>46</v>
      </c>
      <c r="AM251" s="48">
        <v>3</v>
      </c>
    </row>
    <row r="252" spans="2:39">
      <c r="B252" s="228" t="s">
        <v>9</v>
      </c>
      <c r="C252" s="229" t="s">
        <v>489</v>
      </c>
      <c r="D252" s="230" t="s">
        <v>48</v>
      </c>
      <c r="E252" s="231" t="s">
        <v>38</v>
      </c>
      <c r="F252" s="231" t="s">
        <v>97</v>
      </c>
      <c r="G252" s="231" t="s">
        <v>35</v>
      </c>
      <c r="H252" s="231" t="s">
        <v>7652</v>
      </c>
      <c r="I252" s="232" t="s">
        <v>153</v>
      </c>
      <c r="J252" s="231" t="s">
        <v>44</v>
      </c>
      <c r="K252" s="230" t="s">
        <v>154</v>
      </c>
      <c r="L252" s="230" t="s">
        <v>100</v>
      </c>
      <c r="M252" s="233">
        <v>0</v>
      </c>
      <c r="N252" s="234" t="s">
        <v>7653</v>
      </c>
      <c r="O252" s="230" t="s">
        <v>101</v>
      </c>
      <c r="P252" s="230" t="s">
        <v>145</v>
      </c>
      <c r="Q252" s="233">
        <v>199500</v>
      </c>
      <c r="R252" s="234">
        <v>1</v>
      </c>
      <c r="S252" s="235" t="s">
        <v>8293</v>
      </c>
      <c r="T252" s="236">
        <v>1.2617</v>
      </c>
      <c r="U252" s="237" t="s">
        <v>8515</v>
      </c>
      <c r="V252" s="238" t="s">
        <v>104</v>
      </c>
      <c r="W252" s="236">
        <v>0</v>
      </c>
      <c r="X252" s="237" t="s">
        <v>155</v>
      </c>
      <c r="Y252" s="239">
        <v>0</v>
      </c>
      <c r="Z252" s="237" t="s">
        <v>156</v>
      </c>
      <c r="AA252" s="239">
        <v>0</v>
      </c>
      <c r="AB252" s="240" t="s">
        <v>46</v>
      </c>
      <c r="AC252" s="241" t="s">
        <v>19</v>
      </c>
      <c r="AD252" s="241" t="s">
        <v>31</v>
      </c>
      <c r="AE252" s="237" t="s">
        <v>38</v>
      </c>
      <c r="AF252" s="237" t="s">
        <v>97</v>
      </c>
      <c r="AG252" s="237"/>
      <c r="AH252" s="237"/>
      <c r="AI252" s="237" t="s">
        <v>90</v>
      </c>
      <c r="AJ252" s="237" t="s">
        <v>486</v>
      </c>
      <c r="AK252" s="237" t="s">
        <v>94</v>
      </c>
      <c r="AL252" s="237" t="s">
        <v>109</v>
      </c>
      <c r="AM252" s="242">
        <v>4</v>
      </c>
    </row>
    <row r="253" spans="2:39">
      <c r="B253" s="228" t="s">
        <v>10</v>
      </c>
      <c r="C253" s="229" t="s">
        <v>490</v>
      </c>
      <c r="D253" s="230" t="s">
        <v>48</v>
      </c>
      <c r="E253" s="231" t="s">
        <v>38</v>
      </c>
      <c r="F253" s="231" t="s">
        <v>97</v>
      </c>
      <c r="G253" s="231" t="s">
        <v>35</v>
      </c>
      <c r="H253" s="231" t="s">
        <v>7652</v>
      </c>
      <c r="I253" s="232" t="s">
        <v>153</v>
      </c>
      <c r="J253" s="231" t="s">
        <v>44</v>
      </c>
      <c r="K253" s="230" t="s">
        <v>114</v>
      </c>
      <c r="L253" s="230" t="s">
        <v>100</v>
      </c>
      <c r="M253" s="233">
        <v>0</v>
      </c>
      <c r="N253" s="234" t="s">
        <v>7653</v>
      </c>
      <c r="O253" s="230" t="s">
        <v>101</v>
      </c>
      <c r="P253" s="230" t="s">
        <v>145</v>
      </c>
      <c r="Q253" s="233">
        <v>273000</v>
      </c>
      <c r="R253" s="234">
        <v>1</v>
      </c>
      <c r="S253" s="235" t="s">
        <v>8293</v>
      </c>
      <c r="T253" s="236">
        <v>1.2617</v>
      </c>
      <c r="U253" s="237" t="s">
        <v>8515</v>
      </c>
      <c r="V253" s="238" t="s">
        <v>104</v>
      </c>
      <c r="W253" s="236">
        <v>0</v>
      </c>
      <c r="X253" s="237" t="s">
        <v>155</v>
      </c>
      <c r="Y253" s="239">
        <v>0</v>
      </c>
      <c r="Z253" s="237" t="s">
        <v>156</v>
      </c>
      <c r="AA253" s="239">
        <v>0</v>
      </c>
      <c r="AB253" s="240" t="s">
        <v>46</v>
      </c>
      <c r="AC253" s="241" t="s">
        <v>19</v>
      </c>
      <c r="AD253" s="241" t="s">
        <v>31</v>
      </c>
      <c r="AE253" s="237" t="s">
        <v>38</v>
      </c>
      <c r="AF253" s="237" t="s">
        <v>97</v>
      </c>
      <c r="AG253" s="237"/>
      <c r="AH253" s="237"/>
      <c r="AI253" s="237" t="s">
        <v>90</v>
      </c>
      <c r="AJ253" s="237" t="s">
        <v>486</v>
      </c>
      <c r="AK253" s="237" t="s">
        <v>94</v>
      </c>
      <c r="AL253" s="237" t="s">
        <v>111</v>
      </c>
      <c r="AM253" s="242">
        <v>4</v>
      </c>
    </row>
    <row r="254" spans="2:39">
      <c r="B254" s="228" t="s">
        <v>491</v>
      </c>
      <c r="C254" s="229" t="s">
        <v>489</v>
      </c>
      <c r="D254" s="230" t="s">
        <v>50</v>
      </c>
      <c r="E254" s="231" t="s">
        <v>38</v>
      </c>
      <c r="F254" s="231" t="s">
        <v>97</v>
      </c>
      <c r="G254" s="231" t="s">
        <v>35</v>
      </c>
      <c r="H254" s="231" t="s">
        <v>7652</v>
      </c>
      <c r="I254" s="232" t="s">
        <v>153</v>
      </c>
      <c r="J254" s="231" t="s">
        <v>44</v>
      </c>
      <c r="K254" s="230" t="s">
        <v>114</v>
      </c>
      <c r="L254" s="230" t="s">
        <v>100</v>
      </c>
      <c r="M254" s="233">
        <v>0</v>
      </c>
      <c r="N254" s="234" t="s">
        <v>7653</v>
      </c>
      <c r="O254" s="230" t="s">
        <v>101</v>
      </c>
      <c r="P254" s="230" t="s">
        <v>145</v>
      </c>
      <c r="Q254" s="233">
        <v>199500</v>
      </c>
      <c r="R254" s="234">
        <v>1</v>
      </c>
      <c r="S254" s="235" t="s">
        <v>8293</v>
      </c>
      <c r="T254" s="236">
        <v>1.2617</v>
      </c>
      <c r="U254" s="237" t="s">
        <v>8515</v>
      </c>
      <c r="V254" s="238" t="s">
        <v>104</v>
      </c>
      <c r="W254" s="236">
        <v>0</v>
      </c>
      <c r="X254" s="237" t="s">
        <v>155</v>
      </c>
      <c r="Y254" s="239">
        <v>0</v>
      </c>
      <c r="Z254" s="237" t="s">
        <v>156</v>
      </c>
      <c r="AA254" s="239">
        <v>0</v>
      </c>
      <c r="AB254" s="240" t="s">
        <v>46</v>
      </c>
      <c r="AC254" s="241" t="s">
        <v>19</v>
      </c>
      <c r="AD254" s="241" t="s">
        <v>31</v>
      </c>
      <c r="AE254" s="237" t="s">
        <v>38</v>
      </c>
      <c r="AF254" s="237" t="s">
        <v>97</v>
      </c>
      <c r="AG254" s="237"/>
      <c r="AH254" s="237"/>
      <c r="AI254" s="237" t="s">
        <v>90</v>
      </c>
      <c r="AJ254" s="237" t="s">
        <v>486</v>
      </c>
      <c r="AK254" s="237" t="s">
        <v>94</v>
      </c>
      <c r="AL254" s="237" t="s">
        <v>112</v>
      </c>
      <c r="AM254" s="242">
        <v>4</v>
      </c>
    </row>
    <row r="255" spans="2:39">
      <c r="B255" s="228" t="s">
        <v>492</v>
      </c>
      <c r="C255" s="229" t="s">
        <v>489</v>
      </c>
      <c r="D255" s="230" t="s">
        <v>52</v>
      </c>
      <c r="E255" s="231" t="s">
        <v>38</v>
      </c>
      <c r="F255" s="231" t="s">
        <v>97</v>
      </c>
      <c r="G255" s="231" t="s">
        <v>35</v>
      </c>
      <c r="H255" s="231" t="s">
        <v>7652</v>
      </c>
      <c r="I255" s="232" t="s">
        <v>153</v>
      </c>
      <c r="J255" s="231" t="s">
        <v>44</v>
      </c>
      <c r="K255" s="230" t="s">
        <v>202</v>
      </c>
      <c r="L255" s="230" t="s">
        <v>100</v>
      </c>
      <c r="M255" s="233">
        <v>0</v>
      </c>
      <c r="N255" s="234" t="s">
        <v>7653</v>
      </c>
      <c r="O255" s="230" t="s">
        <v>101</v>
      </c>
      <c r="P255" s="230" t="s">
        <v>145</v>
      </c>
      <c r="Q255" s="233">
        <v>199500</v>
      </c>
      <c r="R255" s="234">
        <v>1</v>
      </c>
      <c r="S255" s="235" t="s">
        <v>8293</v>
      </c>
      <c r="T255" s="236">
        <v>1.2617</v>
      </c>
      <c r="U255" s="237" t="s">
        <v>8515</v>
      </c>
      <c r="V255" s="238" t="s">
        <v>104</v>
      </c>
      <c r="W255" s="236">
        <v>0</v>
      </c>
      <c r="X255" s="237" t="s">
        <v>155</v>
      </c>
      <c r="Y255" s="239">
        <v>0</v>
      </c>
      <c r="Z255" s="237" t="s">
        <v>156</v>
      </c>
      <c r="AA255" s="239">
        <v>0</v>
      </c>
      <c r="AB255" s="240" t="s">
        <v>46</v>
      </c>
      <c r="AC255" s="241" t="s">
        <v>19</v>
      </c>
      <c r="AD255" s="241" t="s">
        <v>31</v>
      </c>
      <c r="AE255" s="237" t="s">
        <v>38</v>
      </c>
      <c r="AF255" s="237" t="s">
        <v>97</v>
      </c>
      <c r="AG255" s="237"/>
      <c r="AH255" s="237"/>
      <c r="AI255" s="237" t="s">
        <v>90</v>
      </c>
      <c r="AJ255" s="237" t="s">
        <v>486</v>
      </c>
      <c r="AK255" s="237" t="s">
        <v>94</v>
      </c>
      <c r="AL255" s="237" t="s">
        <v>113</v>
      </c>
      <c r="AM255" s="242">
        <v>4</v>
      </c>
    </row>
    <row r="256" spans="2:39">
      <c r="B256" s="228" t="s">
        <v>493</v>
      </c>
      <c r="C256" s="229" t="s">
        <v>489</v>
      </c>
      <c r="D256" s="230" t="s">
        <v>54</v>
      </c>
      <c r="E256" s="231" t="s">
        <v>38</v>
      </c>
      <c r="F256" s="231" t="s">
        <v>97</v>
      </c>
      <c r="G256" s="231" t="s">
        <v>35</v>
      </c>
      <c r="H256" s="231" t="s">
        <v>7652</v>
      </c>
      <c r="I256" s="232" t="s">
        <v>153</v>
      </c>
      <c r="J256" s="231" t="s">
        <v>44</v>
      </c>
      <c r="K256" s="230" t="s">
        <v>128</v>
      </c>
      <c r="L256" s="230" t="s">
        <v>100</v>
      </c>
      <c r="M256" s="233">
        <v>0</v>
      </c>
      <c r="N256" s="234" t="s">
        <v>7653</v>
      </c>
      <c r="O256" s="230" t="s">
        <v>101</v>
      </c>
      <c r="P256" s="230" t="s">
        <v>145</v>
      </c>
      <c r="Q256" s="233">
        <v>199500</v>
      </c>
      <c r="R256" s="234">
        <v>1</v>
      </c>
      <c r="S256" s="235" t="s">
        <v>8293</v>
      </c>
      <c r="T256" s="236">
        <v>1.2617</v>
      </c>
      <c r="U256" s="237" t="s">
        <v>8515</v>
      </c>
      <c r="V256" s="238" t="s">
        <v>104</v>
      </c>
      <c r="W256" s="236">
        <v>0</v>
      </c>
      <c r="X256" s="237" t="s">
        <v>155</v>
      </c>
      <c r="Y256" s="239">
        <v>0</v>
      </c>
      <c r="Z256" s="237" t="s">
        <v>156</v>
      </c>
      <c r="AA256" s="239">
        <v>0</v>
      </c>
      <c r="AB256" s="240" t="s">
        <v>46</v>
      </c>
      <c r="AC256" s="241" t="s">
        <v>19</v>
      </c>
      <c r="AD256" s="241" t="s">
        <v>31</v>
      </c>
      <c r="AE256" s="237" t="s">
        <v>38</v>
      </c>
      <c r="AF256" s="237" t="s">
        <v>97</v>
      </c>
      <c r="AG256" s="237"/>
      <c r="AH256" s="237"/>
      <c r="AI256" s="237" t="s">
        <v>90</v>
      </c>
      <c r="AJ256" s="237" t="s">
        <v>486</v>
      </c>
      <c r="AK256" s="237" t="s">
        <v>94</v>
      </c>
      <c r="AL256" s="237" t="s">
        <v>115</v>
      </c>
      <c r="AM256" s="242">
        <v>4</v>
      </c>
    </row>
    <row r="257" spans="2:39">
      <c r="B257" s="228" t="s">
        <v>494</v>
      </c>
      <c r="C257" s="229" t="s">
        <v>489</v>
      </c>
      <c r="D257" s="230" t="s">
        <v>164</v>
      </c>
      <c r="E257" s="231" t="s">
        <v>38</v>
      </c>
      <c r="F257" s="231" t="s">
        <v>97</v>
      </c>
      <c r="G257" s="231" t="s">
        <v>35</v>
      </c>
      <c r="H257" s="231" t="s">
        <v>7652</v>
      </c>
      <c r="I257" s="232" t="s">
        <v>153</v>
      </c>
      <c r="J257" s="231" t="s">
        <v>44</v>
      </c>
      <c r="K257" s="230" t="s">
        <v>135</v>
      </c>
      <c r="L257" s="230" t="s">
        <v>100</v>
      </c>
      <c r="M257" s="233">
        <v>0</v>
      </c>
      <c r="N257" s="234" t="s">
        <v>7653</v>
      </c>
      <c r="O257" s="230" t="s">
        <v>101</v>
      </c>
      <c r="P257" s="230" t="s">
        <v>145</v>
      </c>
      <c r="Q257" s="233">
        <v>199500</v>
      </c>
      <c r="R257" s="234">
        <v>1</v>
      </c>
      <c r="S257" s="235" t="s">
        <v>8293</v>
      </c>
      <c r="T257" s="236">
        <v>1.2617</v>
      </c>
      <c r="U257" s="237" t="s">
        <v>8515</v>
      </c>
      <c r="V257" s="238" t="s">
        <v>104</v>
      </c>
      <c r="W257" s="236">
        <v>0</v>
      </c>
      <c r="X257" s="237" t="s">
        <v>155</v>
      </c>
      <c r="Y257" s="239">
        <v>0</v>
      </c>
      <c r="Z257" s="237" t="s">
        <v>156</v>
      </c>
      <c r="AA257" s="239">
        <v>0</v>
      </c>
      <c r="AB257" s="240" t="s">
        <v>46</v>
      </c>
      <c r="AC257" s="241" t="s">
        <v>19</v>
      </c>
      <c r="AD257" s="241" t="s">
        <v>31</v>
      </c>
      <c r="AE257" s="237" t="s">
        <v>38</v>
      </c>
      <c r="AF257" s="237" t="s">
        <v>97</v>
      </c>
      <c r="AG257" s="237"/>
      <c r="AH257" s="237"/>
      <c r="AI257" s="237" t="s">
        <v>90</v>
      </c>
      <c r="AJ257" s="237" t="s">
        <v>486</v>
      </c>
      <c r="AK257" s="237" t="s">
        <v>94</v>
      </c>
      <c r="AL257" s="237" t="s">
        <v>167</v>
      </c>
      <c r="AM257" s="242">
        <v>4</v>
      </c>
    </row>
    <row r="258" spans="2:39">
      <c r="B258" s="228" t="s">
        <v>495</v>
      </c>
      <c r="C258" s="229" t="s">
        <v>490</v>
      </c>
      <c r="D258" s="230" t="s">
        <v>50</v>
      </c>
      <c r="E258" s="231" t="s">
        <v>38</v>
      </c>
      <c r="F258" s="231" t="s">
        <v>97</v>
      </c>
      <c r="G258" s="231" t="s">
        <v>35</v>
      </c>
      <c r="H258" s="231" t="s">
        <v>7652</v>
      </c>
      <c r="I258" s="232" t="s">
        <v>153</v>
      </c>
      <c r="J258" s="231" t="s">
        <v>44</v>
      </c>
      <c r="K258" s="230" t="s">
        <v>202</v>
      </c>
      <c r="L258" s="230" t="s">
        <v>100</v>
      </c>
      <c r="M258" s="233">
        <v>0</v>
      </c>
      <c r="N258" s="234" t="s">
        <v>7653</v>
      </c>
      <c r="O258" s="230" t="s">
        <v>101</v>
      </c>
      <c r="P258" s="230" t="s">
        <v>145</v>
      </c>
      <c r="Q258" s="233">
        <v>273000</v>
      </c>
      <c r="R258" s="234">
        <v>1</v>
      </c>
      <c r="S258" s="235" t="s">
        <v>8293</v>
      </c>
      <c r="T258" s="236">
        <v>1.2617</v>
      </c>
      <c r="U258" s="237" t="s">
        <v>8515</v>
      </c>
      <c r="V258" s="238" t="s">
        <v>104</v>
      </c>
      <c r="W258" s="236">
        <v>0</v>
      </c>
      <c r="X258" s="237" t="s">
        <v>155</v>
      </c>
      <c r="Y258" s="239">
        <v>0</v>
      </c>
      <c r="Z258" s="237" t="s">
        <v>156</v>
      </c>
      <c r="AA258" s="239">
        <v>0</v>
      </c>
      <c r="AB258" s="240" t="s">
        <v>46</v>
      </c>
      <c r="AC258" s="241" t="s">
        <v>19</v>
      </c>
      <c r="AD258" s="241" t="s">
        <v>31</v>
      </c>
      <c r="AE258" s="237" t="s">
        <v>38</v>
      </c>
      <c r="AF258" s="237" t="s">
        <v>97</v>
      </c>
      <c r="AG258" s="237"/>
      <c r="AH258" s="237"/>
      <c r="AI258" s="237" t="s">
        <v>90</v>
      </c>
      <c r="AJ258" s="237" t="s">
        <v>486</v>
      </c>
      <c r="AK258" s="237" t="s">
        <v>94</v>
      </c>
      <c r="AL258" s="237" t="s">
        <v>189</v>
      </c>
      <c r="AM258" s="242">
        <v>4</v>
      </c>
    </row>
    <row r="259" spans="2:39">
      <c r="B259" s="228" t="s">
        <v>496</v>
      </c>
      <c r="C259" s="229" t="s">
        <v>490</v>
      </c>
      <c r="D259" s="230" t="s">
        <v>52</v>
      </c>
      <c r="E259" s="231" t="s">
        <v>38</v>
      </c>
      <c r="F259" s="231" t="s">
        <v>97</v>
      </c>
      <c r="G259" s="231" t="s">
        <v>35</v>
      </c>
      <c r="H259" s="231" t="s">
        <v>7652</v>
      </c>
      <c r="I259" s="232" t="s">
        <v>153</v>
      </c>
      <c r="J259" s="231" t="s">
        <v>44</v>
      </c>
      <c r="K259" s="230" t="s">
        <v>128</v>
      </c>
      <c r="L259" s="230" t="s">
        <v>100</v>
      </c>
      <c r="M259" s="233">
        <v>0</v>
      </c>
      <c r="N259" s="234" t="s">
        <v>7653</v>
      </c>
      <c r="O259" s="230" t="s">
        <v>101</v>
      </c>
      <c r="P259" s="230" t="s">
        <v>145</v>
      </c>
      <c r="Q259" s="233">
        <v>273000</v>
      </c>
      <c r="R259" s="234">
        <v>1</v>
      </c>
      <c r="S259" s="235" t="s">
        <v>8293</v>
      </c>
      <c r="T259" s="236">
        <v>1.2617</v>
      </c>
      <c r="U259" s="237" t="s">
        <v>8515</v>
      </c>
      <c r="V259" s="238" t="s">
        <v>104</v>
      </c>
      <c r="W259" s="236">
        <v>0</v>
      </c>
      <c r="X259" s="237" t="s">
        <v>155</v>
      </c>
      <c r="Y259" s="239">
        <v>0</v>
      </c>
      <c r="Z259" s="237" t="s">
        <v>156</v>
      </c>
      <c r="AA259" s="239">
        <v>0</v>
      </c>
      <c r="AB259" s="240" t="s">
        <v>46</v>
      </c>
      <c r="AC259" s="241" t="s">
        <v>19</v>
      </c>
      <c r="AD259" s="241" t="s">
        <v>31</v>
      </c>
      <c r="AE259" s="237" t="s">
        <v>38</v>
      </c>
      <c r="AF259" s="237" t="s">
        <v>97</v>
      </c>
      <c r="AG259" s="237"/>
      <c r="AH259" s="237"/>
      <c r="AI259" s="237" t="s">
        <v>90</v>
      </c>
      <c r="AJ259" s="237" t="s">
        <v>486</v>
      </c>
      <c r="AK259" s="237" t="s">
        <v>94</v>
      </c>
      <c r="AL259" s="237" t="s">
        <v>191</v>
      </c>
      <c r="AM259" s="242">
        <v>4</v>
      </c>
    </row>
    <row r="260" spans="2:39">
      <c r="B260" s="228" t="s">
        <v>497</v>
      </c>
      <c r="C260" s="229" t="s">
        <v>490</v>
      </c>
      <c r="D260" s="230" t="s">
        <v>54</v>
      </c>
      <c r="E260" s="231" t="s">
        <v>38</v>
      </c>
      <c r="F260" s="231" t="s">
        <v>97</v>
      </c>
      <c r="G260" s="231" t="s">
        <v>35</v>
      </c>
      <c r="H260" s="231" t="s">
        <v>7652</v>
      </c>
      <c r="I260" s="232" t="s">
        <v>153</v>
      </c>
      <c r="J260" s="231" t="s">
        <v>44</v>
      </c>
      <c r="K260" s="230" t="s">
        <v>135</v>
      </c>
      <c r="L260" s="230" t="s">
        <v>100</v>
      </c>
      <c r="M260" s="233">
        <v>0</v>
      </c>
      <c r="N260" s="234" t="s">
        <v>7653</v>
      </c>
      <c r="O260" s="230" t="s">
        <v>101</v>
      </c>
      <c r="P260" s="230" t="s">
        <v>145</v>
      </c>
      <c r="Q260" s="233">
        <v>273000</v>
      </c>
      <c r="R260" s="234">
        <v>1</v>
      </c>
      <c r="S260" s="235" t="s">
        <v>8293</v>
      </c>
      <c r="T260" s="236">
        <v>1.2617</v>
      </c>
      <c r="U260" s="237" t="s">
        <v>8515</v>
      </c>
      <c r="V260" s="238" t="s">
        <v>104</v>
      </c>
      <c r="W260" s="236">
        <v>0</v>
      </c>
      <c r="X260" s="237" t="s">
        <v>155</v>
      </c>
      <c r="Y260" s="239">
        <v>0</v>
      </c>
      <c r="Z260" s="237" t="s">
        <v>156</v>
      </c>
      <c r="AA260" s="239">
        <v>0</v>
      </c>
      <c r="AB260" s="240" t="s">
        <v>46</v>
      </c>
      <c r="AC260" s="241" t="s">
        <v>19</v>
      </c>
      <c r="AD260" s="241" t="s">
        <v>31</v>
      </c>
      <c r="AE260" s="237" t="s">
        <v>38</v>
      </c>
      <c r="AF260" s="237" t="s">
        <v>97</v>
      </c>
      <c r="AG260" s="237"/>
      <c r="AH260" s="237"/>
      <c r="AI260" s="237" t="s">
        <v>90</v>
      </c>
      <c r="AJ260" s="237" t="s">
        <v>486</v>
      </c>
      <c r="AK260" s="237" t="s">
        <v>94</v>
      </c>
      <c r="AL260" s="237" t="s">
        <v>193</v>
      </c>
      <c r="AM260" s="242">
        <v>4</v>
      </c>
    </row>
    <row r="261" spans="2:39">
      <c r="B261" s="228" t="s">
        <v>498</v>
      </c>
      <c r="C261" s="229" t="s">
        <v>490</v>
      </c>
      <c r="D261" s="230" t="s">
        <v>164</v>
      </c>
      <c r="E261" s="231" t="s">
        <v>38</v>
      </c>
      <c r="F261" s="231" t="s">
        <v>97</v>
      </c>
      <c r="G261" s="231" t="s">
        <v>35</v>
      </c>
      <c r="H261" s="231" t="s">
        <v>7652</v>
      </c>
      <c r="I261" s="232" t="s">
        <v>153</v>
      </c>
      <c r="J261" s="231" t="s">
        <v>44</v>
      </c>
      <c r="K261" s="230" t="s">
        <v>447</v>
      </c>
      <c r="L261" s="230" t="s">
        <v>100</v>
      </c>
      <c r="M261" s="233">
        <v>0</v>
      </c>
      <c r="N261" s="234" t="s">
        <v>7653</v>
      </c>
      <c r="O261" s="230" t="s">
        <v>101</v>
      </c>
      <c r="P261" s="230" t="s">
        <v>145</v>
      </c>
      <c r="Q261" s="233">
        <v>273000</v>
      </c>
      <c r="R261" s="234">
        <v>1</v>
      </c>
      <c r="S261" s="235" t="s">
        <v>103</v>
      </c>
      <c r="T261" s="236">
        <v>1.2617</v>
      </c>
      <c r="U261" s="237" t="s">
        <v>8619</v>
      </c>
      <c r="V261" s="238" t="s">
        <v>104</v>
      </c>
      <c r="W261" s="236">
        <v>0</v>
      </c>
      <c r="X261" s="237" t="s">
        <v>155</v>
      </c>
      <c r="Y261" s="239">
        <v>0</v>
      </c>
      <c r="Z261" s="237" t="s">
        <v>156</v>
      </c>
      <c r="AA261" s="239">
        <v>0</v>
      </c>
      <c r="AB261" s="240" t="s">
        <v>46</v>
      </c>
      <c r="AC261" s="241" t="s">
        <v>19</v>
      </c>
      <c r="AD261" s="241" t="s">
        <v>31</v>
      </c>
      <c r="AE261" s="237" t="s">
        <v>38</v>
      </c>
      <c r="AF261" s="237" t="s">
        <v>97</v>
      </c>
      <c r="AG261" s="237"/>
      <c r="AH261" s="237"/>
      <c r="AI261" s="237" t="s">
        <v>90</v>
      </c>
      <c r="AJ261" s="237" t="s">
        <v>486</v>
      </c>
      <c r="AK261" s="237" t="s">
        <v>94</v>
      </c>
      <c r="AL261" s="237" t="s">
        <v>195</v>
      </c>
      <c r="AM261" s="242">
        <v>4</v>
      </c>
    </row>
    <row r="262" spans="2:39">
      <c r="B262" s="228" t="s">
        <v>499</v>
      </c>
      <c r="C262" s="229" t="s">
        <v>7660</v>
      </c>
      <c r="D262" s="230" t="s">
        <v>46</v>
      </c>
      <c r="E262" s="231" t="s">
        <v>38</v>
      </c>
      <c r="F262" s="231" t="s">
        <v>97</v>
      </c>
      <c r="G262" s="231" t="s">
        <v>35</v>
      </c>
      <c r="H262" s="231" t="s">
        <v>7652</v>
      </c>
      <c r="I262" s="232" t="s">
        <v>153</v>
      </c>
      <c r="J262" s="231" t="s">
        <v>44</v>
      </c>
      <c r="K262" s="230" t="s">
        <v>154</v>
      </c>
      <c r="L262" s="230" t="s">
        <v>100</v>
      </c>
      <c r="M262" s="233">
        <v>0</v>
      </c>
      <c r="N262" s="234" t="s">
        <v>7653</v>
      </c>
      <c r="O262" s="230" t="s">
        <v>101</v>
      </c>
      <c r="P262" s="230" t="s">
        <v>145</v>
      </c>
      <c r="Q262" s="233">
        <v>273000</v>
      </c>
      <c r="R262" s="234">
        <v>1</v>
      </c>
      <c r="S262" s="235" t="s">
        <v>146</v>
      </c>
      <c r="T262" s="236"/>
      <c r="U262" s="237" t="s">
        <v>8524</v>
      </c>
      <c r="V262" s="238" t="s">
        <v>104</v>
      </c>
      <c r="W262" s="236">
        <v>0</v>
      </c>
      <c r="X262" s="237" t="s">
        <v>155</v>
      </c>
      <c r="Y262" s="239">
        <v>0</v>
      </c>
      <c r="Z262" s="237" t="s">
        <v>156</v>
      </c>
      <c r="AA262" s="239">
        <v>0</v>
      </c>
      <c r="AB262" s="240" t="s">
        <v>46</v>
      </c>
      <c r="AC262" s="241" t="s">
        <v>19</v>
      </c>
      <c r="AD262" s="241" t="s">
        <v>31</v>
      </c>
      <c r="AE262" s="237" t="s">
        <v>38</v>
      </c>
      <c r="AF262" s="237" t="s">
        <v>97</v>
      </c>
      <c r="AG262" s="237"/>
      <c r="AH262" s="237"/>
      <c r="AI262" s="237" t="s">
        <v>90</v>
      </c>
      <c r="AJ262" s="237" t="s">
        <v>486</v>
      </c>
      <c r="AK262" s="237" t="s">
        <v>94</v>
      </c>
      <c r="AL262" s="237" t="s">
        <v>198</v>
      </c>
      <c r="AM262" s="242">
        <v>4</v>
      </c>
    </row>
    <row r="263" spans="2:39">
      <c r="B263" s="228" t="s">
        <v>500</v>
      </c>
      <c r="C263" s="229" t="s">
        <v>490</v>
      </c>
      <c r="D263" s="230" t="s">
        <v>263</v>
      </c>
      <c r="E263" s="231" t="s">
        <v>38</v>
      </c>
      <c r="F263" s="231" t="s">
        <v>97</v>
      </c>
      <c r="G263" s="231" t="s">
        <v>35</v>
      </c>
      <c r="H263" s="231" t="s">
        <v>7652</v>
      </c>
      <c r="I263" s="232" t="s">
        <v>153</v>
      </c>
      <c r="J263" s="231" t="s">
        <v>44</v>
      </c>
      <c r="K263" s="230" t="s">
        <v>114</v>
      </c>
      <c r="L263" s="230" t="s">
        <v>100</v>
      </c>
      <c r="M263" s="233">
        <v>0</v>
      </c>
      <c r="N263" s="234" t="s">
        <v>7653</v>
      </c>
      <c r="O263" s="230" t="s">
        <v>101</v>
      </c>
      <c r="P263" s="230" t="s">
        <v>145</v>
      </c>
      <c r="Q263" s="233">
        <v>273000</v>
      </c>
      <c r="R263" s="234">
        <v>1</v>
      </c>
      <c r="S263" s="235" t="s">
        <v>8293</v>
      </c>
      <c r="T263" s="236">
        <v>1.2617</v>
      </c>
      <c r="U263" s="237" t="s">
        <v>8515</v>
      </c>
      <c r="V263" s="238" t="s">
        <v>104</v>
      </c>
      <c r="W263" s="236">
        <v>0</v>
      </c>
      <c r="X263" s="237" t="s">
        <v>155</v>
      </c>
      <c r="Y263" s="239">
        <v>0</v>
      </c>
      <c r="Z263" s="237" t="s">
        <v>156</v>
      </c>
      <c r="AA263" s="239">
        <v>0</v>
      </c>
      <c r="AB263" s="240" t="s">
        <v>46</v>
      </c>
      <c r="AC263" s="241" t="s">
        <v>19</v>
      </c>
      <c r="AD263" s="241" t="s">
        <v>31</v>
      </c>
      <c r="AE263" s="237" t="s">
        <v>38</v>
      </c>
      <c r="AF263" s="237" t="s">
        <v>97</v>
      </c>
      <c r="AG263" s="237"/>
      <c r="AH263" s="237"/>
      <c r="AI263" s="237" t="s">
        <v>90</v>
      </c>
      <c r="AJ263" s="237" t="s">
        <v>486</v>
      </c>
      <c r="AK263" s="237" t="s">
        <v>94</v>
      </c>
      <c r="AL263" s="237" t="s">
        <v>200</v>
      </c>
      <c r="AM263" s="242">
        <v>4</v>
      </c>
    </row>
    <row r="264" spans="2:39">
      <c r="B264" s="228" t="s">
        <v>501</v>
      </c>
      <c r="C264" s="229" t="s">
        <v>490</v>
      </c>
      <c r="D264" s="230" t="s">
        <v>266</v>
      </c>
      <c r="E264" s="231" t="s">
        <v>38</v>
      </c>
      <c r="F264" s="231" t="s">
        <v>97</v>
      </c>
      <c r="G264" s="231" t="s">
        <v>35</v>
      </c>
      <c r="H264" s="231" t="s">
        <v>7652</v>
      </c>
      <c r="I264" s="232" t="s">
        <v>153</v>
      </c>
      <c r="J264" s="231" t="s">
        <v>44</v>
      </c>
      <c r="K264" s="230" t="s">
        <v>114</v>
      </c>
      <c r="L264" s="230" t="s">
        <v>100</v>
      </c>
      <c r="M264" s="233">
        <v>0</v>
      </c>
      <c r="N264" s="234" t="s">
        <v>7653</v>
      </c>
      <c r="O264" s="230" t="s">
        <v>101</v>
      </c>
      <c r="P264" s="230" t="s">
        <v>145</v>
      </c>
      <c r="Q264" s="233">
        <v>273000</v>
      </c>
      <c r="R264" s="234">
        <v>1</v>
      </c>
      <c r="S264" s="235" t="s">
        <v>8293</v>
      </c>
      <c r="T264" s="236">
        <v>1.2617</v>
      </c>
      <c r="U264" s="237" t="s">
        <v>8515</v>
      </c>
      <c r="V264" s="238" t="s">
        <v>104</v>
      </c>
      <c r="W264" s="236">
        <v>0</v>
      </c>
      <c r="X264" s="237" t="s">
        <v>155</v>
      </c>
      <c r="Y264" s="239">
        <v>0</v>
      </c>
      <c r="Z264" s="237" t="s">
        <v>156</v>
      </c>
      <c r="AA264" s="239">
        <v>0</v>
      </c>
      <c r="AB264" s="240" t="s">
        <v>46</v>
      </c>
      <c r="AC264" s="241" t="s">
        <v>19</v>
      </c>
      <c r="AD264" s="241" t="s">
        <v>31</v>
      </c>
      <c r="AE264" s="237" t="s">
        <v>38</v>
      </c>
      <c r="AF264" s="237" t="s">
        <v>97</v>
      </c>
      <c r="AG264" s="237"/>
      <c r="AH264" s="237"/>
      <c r="AI264" s="237" t="s">
        <v>90</v>
      </c>
      <c r="AJ264" s="237" t="s">
        <v>486</v>
      </c>
      <c r="AK264" s="237" t="s">
        <v>94</v>
      </c>
      <c r="AL264" s="237" t="s">
        <v>203</v>
      </c>
      <c r="AM264" s="242">
        <v>4</v>
      </c>
    </row>
    <row r="265" spans="2:39">
      <c r="B265" s="228" t="s">
        <v>502</v>
      </c>
      <c r="C265" s="229" t="s">
        <v>490</v>
      </c>
      <c r="D265" s="230" t="s">
        <v>269</v>
      </c>
      <c r="E265" s="231" t="s">
        <v>38</v>
      </c>
      <c r="F265" s="231" t="s">
        <v>97</v>
      </c>
      <c r="G265" s="231" t="s">
        <v>35</v>
      </c>
      <c r="H265" s="231" t="s">
        <v>7652</v>
      </c>
      <c r="I265" s="232" t="s">
        <v>153</v>
      </c>
      <c r="J265" s="231" t="s">
        <v>44</v>
      </c>
      <c r="K265" s="230" t="s">
        <v>114</v>
      </c>
      <c r="L265" s="230" t="s">
        <v>100</v>
      </c>
      <c r="M265" s="233">
        <v>0</v>
      </c>
      <c r="N265" s="234" t="s">
        <v>7653</v>
      </c>
      <c r="O265" s="230" t="s">
        <v>101</v>
      </c>
      <c r="P265" s="230" t="s">
        <v>145</v>
      </c>
      <c r="Q265" s="233">
        <v>273000</v>
      </c>
      <c r="R265" s="234">
        <v>1</v>
      </c>
      <c r="S265" s="235" t="s">
        <v>8293</v>
      </c>
      <c r="T265" s="236">
        <v>1.2617</v>
      </c>
      <c r="U265" s="237" t="s">
        <v>8515</v>
      </c>
      <c r="V265" s="238" t="s">
        <v>104</v>
      </c>
      <c r="W265" s="236">
        <v>0</v>
      </c>
      <c r="X265" s="237" t="s">
        <v>155</v>
      </c>
      <c r="Y265" s="239">
        <v>0</v>
      </c>
      <c r="Z265" s="237" t="s">
        <v>156</v>
      </c>
      <c r="AA265" s="239">
        <v>0</v>
      </c>
      <c r="AB265" s="240" t="s">
        <v>46</v>
      </c>
      <c r="AC265" s="241" t="s">
        <v>19</v>
      </c>
      <c r="AD265" s="241" t="s">
        <v>31</v>
      </c>
      <c r="AE265" s="237" t="s">
        <v>38</v>
      </c>
      <c r="AF265" s="237" t="s">
        <v>97</v>
      </c>
      <c r="AG265" s="237"/>
      <c r="AH265" s="237"/>
      <c r="AI265" s="237" t="s">
        <v>90</v>
      </c>
      <c r="AJ265" s="237" t="s">
        <v>486</v>
      </c>
      <c r="AK265" s="237" t="s">
        <v>94</v>
      </c>
      <c r="AL265" s="237" t="s">
        <v>205</v>
      </c>
      <c r="AM265" s="242">
        <v>4</v>
      </c>
    </row>
    <row r="266" spans="2:39">
      <c r="B266" s="228" t="s">
        <v>503</v>
      </c>
      <c r="C266" s="229" t="s">
        <v>489</v>
      </c>
      <c r="D266" s="230" t="s">
        <v>166</v>
      </c>
      <c r="E266" s="231" t="s">
        <v>38</v>
      </c>
      <c r="F266" s="231" t="s">
        <v>97</v>
      </c>
      <c r="G266" s="231" t="s">
        <v>35</v>
      </c>
      <c r="H266" s="231" t="s">
        <v>7652</v>
      </c>
      <c r="I266" s="232" t="s">
        <v>153</v>
      </c>
      <c r="J266" s="231" t="s">
        <v>44</v>
      </c>
      <c r="K266" s="230" t="s">
        <v>202</v>
      </c>
      <c r="L266" s="230" t="s">
        <v>100</v>
      </c>
      <c r="M266" s="233">
        <v>0</v>
      </c>
      <c r="N266" s="234" t="s">
        <v>7653</v>
      </c>
      <c r="O266" s="230" t="s">
        <v>101</v>
      </c>
      <c r="P266" s="230" t="s">
        <v>145</v>
      </c>
      <c r="Q266" s="233">
        <v>199500</v>
      </c>
      <c r="R266" s="234">
        <v>1</v>
      </c>
      <c r="S266" s="235" t="s">
        <v>8293</v>
      </c>
      <c r="T266" s="236">
        <v>1.2617</v>
      </c>
      <c r="U266" s="237" t="s">
        <v>8515</v>
      </c>
      <c r="V266" s="238" t="s">
        <v>104</v>
      </c>
      <c r="W266" s="236">
        <v>0</v>
      </c>
      <c r="X266" s="237" t="s">
        <v>155</v>
      </c>
      <c r="Y266" s="239">
        <v>0</v>
      </c>
      <c r="Z266" s="237" t="s">
        <v>156</v>
      </c>
      <c r="AA266" s="239">
        <v>0</v>
      </c>
      <c r="AB266" s="240" t="s">
        <v>46</v>
      </c>
      <c r="AC266" s="241" t="s">
        <v>19</v>
      </c>
      <c r="AD266" s="241" t="s">
        <v>31</v>
      </c>
      <c r="AE266" s="237" t="s">
        <v>38</v>
      </c>
      <c r="AF266" s="237" t="s">
        <v>97</v>
      </c>
      <c r="AG266" s="237"/>
      <c r="AH266" s="237"/>
      <c r="AI266" s="237" t="s">
        <v>90</v>
      </c>
      <c r="AJ266" s="237" t="s">
        <v>486</v>
      </c>
      <c r="AK266" s="237" t="s">
        <v>94</v>
      </c>
      <c r="AL266" s="237" t="s">
        <v>207</v>
      </c>
      <c r="AM266" s="242">
        <v>4</v>
      </c>
    </row>
    <row r="267" spans="2:39">
      <c r="B267" s="228" t="s">
        <v>504</v>
      </c>
      <c r="C267" s="229" t="s">
        <v>489</v>
      </c>
      <c r="D267" s="230" t="s">
        <v>263</v>
      </c>
      <c r="E267" s="231" t="s">
        <v>38</v>
      </c>
      <c r="F267" s="231" t="s">
        <v>97</v>
      </c>
      <c r="G267" s="231" t="s">
        <v>35</v>
      </c>
      <c r="H267" s="231" t="s">
        <v>7652</v>
      </c>
      <c r="I267" s="232" t="s">
        <v>153</v>
      </c>
      <c r="J267" s="231" t="s">
        <v>44</v>
      </c>
      <c r="K267" s="230" t="s">
        <v>202</v>
      </c>
      <c r="L267" s="230" t="s">
        <v>100</v>
      </c>
      <c r="M267" s="233">
        <v>0</v>
      </c>
      <c r="N267" s="234" t="s">
        <v>7653</v>
      </c>
      <c r="O267" s="230" t="s">
        <v>101</v>
      </c>
      <c r="P267" s="230" t="s">
        <v>145</v>
      </c>
      <c r="Q267" s="233">
        <v>199500</v>
      </c>
      <c r="R267" s="234">
        <v>1</v>
      </c>
      <c r="S267" s="235" t="s">
        <v>8293</v>
      </c>
      <c r="T267" s="236">
        <v>1.2617</v>
      </c>
      <c r="U267" s="237" t="s">
        <v>8515</v>
      </c>
      <c r="V267" s="238" t="s">
        <v>104</v>
      </c>
      <c r="W267" s="236">
        <v>0</v>
      </c>
      <c r="X267" s="237" t="s">
        <v>155</v>
      </c>
      <c r="Y267" s="239">
        <v>0</v>
      </c>
      <c r="Z267" s="237" t="s">
        <v>156</v>
      </c>
      <c r="AA267" s="239">
        <v>0</v>
      </c>
      <c r="AB267" s="240" t="s">
        <v>46</v>
      </c>
      <c r="AC267" s="241" t="s">
        <v>19</v>
      </c>
      <c r="AD267" s="241" t="s">
        <v>31</v>
      </c>
      <c r="AE267" s="237" t="s">
        <v>38</v>
      </c>
      <c r="AF267" s="237" t="s">
        <v>97</v>
      </c>
      <c r="AG267" s="237"/>
      <c r="AH267" s="237"/>
      <c r="AI267" s="237" t="s">
        <v>90</v>
      </c>
      <c r="AJ267" s="237" t="s">
        <v>486</v>
      </c>
      <c r="AK267" s="237" t="s">
        <v>94</v>
      </c>
      <c r="AL267" s="237" t="s">
        <v>209</v>
      </c>
      <c r="AM267" s="242">
        <v>4</v>
      </c>
    </row>
    <row r="268" spans="2:39">
      <c r="B268" s="228" t="s">
        <v>505</v>
      </c>
      <c r="C268" s="229" t="s">
        <v>489</v>
      </c>
      <c r="D268" s="230" t="s">
        <v>266</v>
      </c>
      <c r="E268" s="231" t="s">
        <v>38</v>
      </c>
      <c r="F268" s="231" t="s">
        <v>97</v>
      </c>
      <c r="G268" s="231" t="s">
        <v>35</v>
      </c>
      <c r="H268" s="231" t="s">
        <v>7652</v>
      </c>
      <c r="I268" s="232" t="s">
        <v>153</v>
      </c>
      <c r="J268" s="231" t="s">
        <v>44</v>
      </c>
      <c r="K268" s="230" t="s">
        <v>202</v>
      </c>
      <c r="L268" s="230" t="s">
        <v>100</v>
      </c>
      <c r="M268" s="233">
        <v>0</v>
      </c>
      <c r="N268" s="234" t="s">
        <v>7653</v>
      </c>
      <c r="O268" s="230" t="s">
        <v>101</v>
      </c>
      <c r="P268" s="230" t="s">
        <v>145</v>
      </c>
      <c r="Q268" s="233">
        <v>199500</v>
      </c>
      <c r="R268" s="234">
        <v>1</v>
      </c>
      <c r="S268" s="235" t="s">
        <v>8293</v>
      </c>
      <c r="T268" s="236">
        <v>1.2617</v>
      </c>
      <c r="U268" s="237" t="s">
        <v>8515</v>
      </c>
      <c r="V268" s="238" t="s">
        <v>104</v>
      </c>
      <c r="W268" s="236">
        <v>0</v>
      </c>
      <c r="X268" s="237" t="s">
        <v>155</v>
      </c>
      <c r="Y268" s="239">
        <v>0</v>
      </c>
      <c r="Z268" s="237" t="s">
        <v>156</v>
      </c>
      <c r="AA268" s="239">
        <v>0</v>
      </c>
      <c r="AB268" s="240" t="s">
        <v>46</v>
      </c>
      <c r="AC268" s="241" t="s">
        <v>19</v>
      </c>
      <c r="AD268" s="241" t="s">
        <v>31</v>
      </c>
      <c r="AE268" s="237" t="s">
        <v>38</v>
      </c>
      <c r="AF268" s="237" t="s">
        <v>97</v>
      </c>
      <c r="AG268" s="237"/>
      <c r="AH268" s="237"/>
      <c r="AI268" s="237" t="s">
        <v>90</v>
      </c>
      <c r="AJ268" s="237" t="s">
        <v>486</v>
      </c>
      <c r="AK268" s="237" t="s">
        <v>94</v>
      </c>
      <c r="AL268" s="237" t="s">
        <v>255</v>
      </c>
      <c r="AM268" s="242">
        <v>4</v>
      </c>
    </row>
    <row r="269" spans="2:39">
      <c r="B269" s="228" t="s">
        <v>506</v>
      </c>
      <c r="C269" s="229" t="s">
        <v>489</v>
      </c>
      <c r="D269" s="230" t="s">
        <v>269</v>
      </c>
      <c r="E269" s="231" t="s">
        <v>38</v>
      </c>
      <c r="F269" s="231" t="s">
        <v>97</v>
      </c>
      <c r="G269" s="231" t="s">
        <v>35</v>
      </c>
      <c r="H269" s="231" t="s">
        <v>7652</v>
      </c>
      <c r="I269" s="232" t="s">
        <v>153</v>
      </c>
      <c r="J269" s="231" t="s">
        <v>44</v>
      </c>
      <c r="K269" s="230" t="s">
        <v>202</v>
      </c>
      <c r="L269" s="230" t="s">
        <v>100</v>
      </c>
      <c r="M269" s="233">
        <v>0</v>
      </c>
      <c r="N269" s="234" t="s">
        <v>7653</v>
      </c>
      <c r="O269" s="230" t="s">
        <v>101</v>
      </c>
      <c r="P269" s="230" t="s">
        <v>145</v>
      </c>
      <c r="Q269" s="233">
        <v>199500</v>
      </c>
      <c r="R269" s="234">
        <v>1</v>
      </c>
      <c r="S269" s="235" t="s">
        <v>8293</v>
      </c>
      <c r="T269" s="236">
        <v>1.2617</v>
      </c>
      <c r="U269" s="237" t="s">
        <v>8515</v>
      </c>
      <c r="V269" s="238" t="s">
        <v>104</v>
      </c>
      <c r="W269" s="236">
        <v>0</v>
      </c>
      <c r="X269" s="237" t="s">
        <v>155</v>
      </c>
      <c r="Y269" s="239">
        <v>0</v>
      </c>
      <c r="Z269" s="237" t="s">
        <v>156</v>
      </c>
      <c r="AA269" s="239">
        <v>0</v>
      </c>
      <c r="AB269" s="240" t="s">
        <v>46</v>
      </c>
      <c r="AC269" s="241" t="s">
        <v>19</v>
      </c>
      <c r="AD269" s="241" t="s">
        <v>31</v>
      </c>
      <c r="AE269" s="237" t="s">
        <v>38</v>
      </c>
      <c r="AF269" s="237" t="s">
        <v>97</v>
      </c>
      <c r="AG269" s="237"/>
      <c r="AH269" s="237"/>
      <c r="AI269" s="237" t="s">
        <v>90</v>
      </c>
      <c r="AJ269" s="237" t="s">
        <v>486</v>
      </c>
      <c r="AK269" s="237" t="s">
        <v>94</v>
      </c>
      <c r="AL269" s="237" t="s">
        <v>257</v>
      </c>
      <c r="AM269" s="242">
        <v>4</v>
      </c>
    </row>
    <row r="270" spans="2:39">
      <c r="B270" s="228" t="s">
        <v>507</v>
      </c>
      <c r="C270" s="229" t="s">
        <v>489</v>
      </c>
      <c r="D270" s="230" t="s">
        <v>272</v>
      </c>
      <c r="E270" s="231" t="s">
        <v>38</v>
      </c>
      <c r="F270" s="231" t="s">
        <v>97</v>
      </c>
      <c r="G270" s="231" t="s">
        <v>35</v>
      </c>
      <c r="H270" s="231" t="s">
        <v>7652</v>
      </c>
      <c r="I270" s="232" t="s">
        <v>153</v>
      </c>
      <c r="J270" s="231" t="s">
        <v>44</v>
      </c>
      <c r="K270" s="230" t="s">
        <v>128</v>
      </c>
      <c r="L270" s="230" t="s">
        <v>100</v>
      </c>
      <c r="M270" s="233">
        <v>0</v>
      </c>
      <c r="N270" s="234" t="s">
        <v>7653</v>
      </c>
      <c r="O270" s="230" t="s">
        <v>101</v>
      </c>
      <c r="P270" s="230" t="s">
        <v>145</v>
      </c>
      <c r="Q270" s="233">
        <v>199500</v>
      </c>
      <c r="R270" s="234">
        <v>1</v>
      </c>
      <c r="S270" s="235" t="s">
        <v>8293</v>
      </c>
      <c r="T270" s="236">
        <v>1.2617</v>
      </c>
      <c r="U270" s="237" t="s">
        <v>8515</v>
      </c>
      <c r="V270" s="238" t="s">
        <v>104</v>
      </c>
      <c r="W270" s="236">
        <v>0</v>
      </c>
      <c r="X270" s="237" t="s">
        <v>155</v>
      </c>
      <c r="Y270" s="239">
        <v>0</v>
      </c>
      <c r="Z270" s="237" t="s">
        <v>156</v>
      </c>
      <c r="AA270" s="239">
        <v>0</v>
      </c>
      <c r="AB270" s="240" t="s">
        <v>46</v>
      </c>
      <c r="AC270" s="241" t="s">
        <v>19</v>
      </c>
      <c r="AD270" s="241" t="s">
        <v>31</v>
      </c>
      <c r="AE270" s="237" t="s">
        <v>38</v>
      </c>
      <c r="AF270" s="237" t="s">
        <v>97</v>
      </c>
      <c r="AG270" s="237"/>
      <c r="AH270" s="237"/>
      <c r="AI270" s="237" t="s">
        <v>90</v>
      </c>
      <c r="AJ270" s="237" t="s">
        <v>486</v>
      </c>
      <c r="AK270" s="237" t="s">
        <v>94</v>
      </c>
      <c r="AL270" s="237" t="s">
        <v>259</v>
      </c>
      <c r="AM270" s="242">
        <v>4</v>
      </c>
    </row>
    <row r="271" spans="2:39">
      <c r="B271" s="228" t="s">
        <v>508</v>
      </c>
      <c r="C271" s="229" t="s">
        <v>489</v>
      </c>
      <c r="D271" s="230" t="s">
        <v>332</v>
      </c>
      <c r="E271" s="231" t="s">
        <v>38</v>
      </c>
      <c r="F271" s="231" t="s">
        <v>97</v>
      </c>
      <c r="G271" s="231" t="s">
        <v>35</v>
      </c>
      <c r="H271" s="231" t="s">
        <v>7652</v>
      </c>
      <c r="I271" s="232" t="s">
        <v>153</v>
      </c>
      <c r="J271" s="231" t="s">
        <v>44</v>
      </c>
      <c r="K271" s="230" t="s">
        <v>128</v>
      </c>
      <c r="L271" s="230" t="s">
        <v>100</v>
      </c>
      <c r="M271" s="233">
        <v>0</v>
      </c>
      <c r="N271" s="234" t="s">
        <v>7653</v>
      </c>
      <c r="O271" s="230" t="s">
        <v>101</v>
      </c>
      <c r="P271" s="230" t="s">
        <v>145</v>
      </c>
      <c r="Q271" s="233">
        <v>199500</v>
      </c>
      <c r="R271" s="234">
        <v>1</v>
      </c>
      <c r="S271" s="235" t="s">
        <v>8293</v>
      </c>
      <c r="T271" s="236">
        <v>1.2617</v>
      </c>
      <c r="U271" s="237" t="s">
        <v>8515</v>
      </c>
      <c r="V271" s="238" t="s">
        <v>104</v>
      </c>
      <c r="W271" s="236">
        <v>0</v>
      </c>
      <c r="X271" s="237" t="s">
        <v>155</v>
      </c>
      <c r="Y271" s="239">
        <v>0</v>
      </c>
      <c r="Z271" s="237" t="s">
        <v>156</v>
      </c>
      <c r="AA271" s="239">
        <v>0</v>
      </c>
      <c r="AB271" s="240" t="s">
        <v>46</v>
      </c>
      <c r="AC271" s="241" t="s">
        <v>19</v>
      </c>
      <c r="AD271" s="241" t="s">
        <v>31</v>
      </c>
      <c r="AE271" s="237" t="s">
        <v>38</v>
      </c>
      <c r="AF271" s="237" t="s">
        <v>97</v>
      </c>
      <c r="AG271" s="237"/>
      <c r="AH271" s="237"/>
      <c r="AI271" s="237" t="s">
        <v>90</v>
      </c>
      <c r="AJ271" s="237" t="s">
        <v>486</v>
      </c>
      <c r="AK271" s="237" t="s">
        <v>94</v>
      </c>
      <c r="AL271" s="237" t="s">
        <v>261</v>
      </c>
      <c r="AM271" s="242">
        <v>4</v>
      </c>
    </row>
    <row r="272" spans="2:39">
      <c r="B272" s="228" t="s">
        <v>509</v>
      </c>
      <c r="C272" s="229" t="s">
        <v>489</v>
      </c>
      <c r="D272" s="230" t="s">
        <v>334</v>
      </c>
      <c r="E272" s="231" t="s">
        <v>38</v>
      </c>
      <c r="F272" s="231" t="s">
        <v>97</v>
      </c>
      <c r="G272" s="231" t="s">
        <v>35</v>
      </c>
      <c r="H272" s="231" t="s">
        <v>7652</v>
      </c>
      <c r="I272" s="232" t="s">
        <v>153</v>
      </c>
      <c r="J272" s="231" t="s">
        <v>44</v>
      </c>
      <c r="K272" s="230" t="s">
        <v>128</v>
      </c>
      <c r="L272" s="230" t="s">
        <v>100</v>
      </c>
      <c r="M272" s="233">
        <v>0</v>
      </c>
      <c r="N272" s="234" t="s">
        <v>7653</v>
      </c>
      <c r="O272" s="230" t="s">
        <v>101</v>
      </c>
      <c r="P272" s="230" t="s">
        <v>145</v>
      </c>
      <c r="Q272" s="233">
        <v>199500</v>
      </c>
      <c r="R272" s="234">
        <v>1</v>
      </c>
      <c r="S272" s="235" t="s">
        <v>8293</v>
      </c>
      <c r="T272" s="236">
        <v>1.2617</v>
      </c>
      <c r="U272" s="237" t="s">
        <v>8515</v>
      </c>
      <c r="V272" s="238" t="s">
        <v>104</v>
      </c>
      <c r="W272" s="236">
        <v>0</v>
      </c>
      <c r="X272" s="237" t="s">
        <v>155</v>
      </c>
      <c r="Y272" s="239">
        <v>0</v>
      </c>
      <c r="Z272" s="237" t="s">
        <v>156</v>
      </c>
      <c r="AA272" s="239">
        <v>0</v>
      </c>
      <c r="AB272" s="240" t="s">
        <v>46</v>
      </c>
      <c r="AC272" s="241" t="s">
        <v>19</v>
      </c>
      <c r="AD272" s="241" t="s">
        <v>31</v>
      </c>
      <c r="AE272" s="237" t="s">
        <v>38</v>
      </c>
      <c r="AF272" s="237" t="s">
        <v>97</v>
      </c>
      <c r="AG272" s="237"/>
      <c r="AH272" s="237"/>
      <c r="AI272" s="237" t="s">
        <v>90</v>
      </c>
      <c r="AJ272" s="237" t="s">
        <v>486</v>
      </c>
      <c r="AK272" s="237" t="s">
        <v>94</v>
      </c>
      <c r="AL272" s="237" t="s">
        <v>264</v>
      </c>
      <c r="AM272" s="242">
        <v>4</v>
      </c>
    </row>
    <row r="273" spans="2:39">
      <c r="B273" s="228" t="s">
        <v>510</v>
      </c>
      <c r="C273" s="229" t="s">
        <v>489</v>
      </c>
      <c r="D273" s="230" t="s">
        <v>336</v>
      </c>
      <c r="E273" s="231" t="s">
        <v>38</v>
      </c>
      <c r="F273" s="231" t="s">
        <v>97</v>
      </c>
      <c r="G273" s="231" t="s">
        <v>35</v>
      </c>
      <c r="H273" s="231" t="s">
        <v>7652</v>
      </c>
      <c r="I273" s="232" t="s">
        <v>153</v>
      </c>
      <c r="J273" s="231" t="s">
        <v>44</v>
      </c>
      <c r="K273" s="230" t="s">
        <v>135</v>
      </c>
      <c r="L273" s="230" t="s">
        <v>100</v>
      </c>
      <c r="M273" s="233">
        <v>0</v>
      </c>
      <c r="N273" s="234" t="s">
        <v>7653</v>
      </c>
      <c r="O273" s="230" t="s">
        <v>101</v>
      </c>
      <c r="P273" s="230" t="s">
        <v>145</v>
      </c>
      <c r="Q273" s="233">
        <v>199500</v>
      </c>
      <c r="R273" s="234">
        <v>1</v>
      </c>
      <c r="S273" s="235" t="s">
        <v>8293</v>
      </c>
      <c r="T273" s="236">
        <v>1.2617</v>
      </c>
      <c r="U273" s="237" t="s">
        <v>8515</v>
      </c>
      <c r="V273" s="238" t="s">
        <v>104</v>
      </c>
      <c r="W273" s="236">
        <v>0</v>
      </c>
      <c r="X273" s="237" t="s">
        <v>155</v>
      </c>
      <c r="Y273" s="239">
        <v>0</v>
      </c>
      <c r="Z273" s="237" t="s">
        <v>156</v>
      </c>
      <c r="AA273" s="239">
        <v>0</v>
      </c>
      <c r="AB273" s="240" t="s">
        <v>46</v>
      </c>
      <c r="AC273" s="241" t="s">
        <v>19</v>
      </c>
      <c r="AD273" s="241" t="s">
        <v>31</v>
      </c>
      <c r="AE273" s="237" t="s">
        <v>38</v>
      </c>
      <c r="AF273" s="237" t="s">
        <v>97</v>
      </c>
      <c r="AG273" s="237"/>
      <c r="AH273" s="237"/>
      <c r="AI273" s="237" t="s">
        <v>90</v>
      </c>
      <c r="AJ273" s="237" t="s">
        <v>486</v>
      </c>
      <c r="AK273" s="237" t="s">
        <v>94</v>
      </c>
      <c r="AL273" s="237" t="s">
        <v>267</v>
      </c>
      <c r="AM273" s="242">
        <v>4</v>
      </c>
    </row>
    <row r="274" spans="2:39">
      <c r="B274" s="228" t="s">
        <v>511</v>
      </c>
      <c r="C274" s="229" t="s">
        <v>489</v>
      </c>
      <c r="D274" s="230" t="s">
        <v>363</v>
      </c>
      <c r="E274" s="231" t="s">
        <v>38</v>
      </c>
      <c r="F274" s="231" t="s">
        <v>97</v>
      </c>
      <c r="G274" s="231" t="s">
        <v>35</v>
      </c>
      <c r="H274" s="231" t="s">
        <v>7652</v>
      </c>
      <c r="I274" s="232" t="s">
        <v>153</v>
      </c>
      <c r="J274" s="231" t="s">
        <v>44</v>
      </c>
      <c r="K274" s="230" t="s">
        <v>135</v>
      </c>
      <c r="L274" s="230" t="s">
        <v>100</v>
      </c>
      <c r="M274" s="233">
        <v>0</v>
      </c>
      <c r="N274" s="234" t="s">
        <v>7653</v>
      </c>
      <c r="O274" s="230" t="s">
        <v>101</v>
      </c>
      <c r="P274" s="230" t="s">
        <v>145</v>
      </c>
      <c r="Q274" s="233">
        <v>199500</v>
      </c>
      <c r="R274" s="234">
        <v>1</v>
      </c>
      <c r="S274" s="235" t="s">
        <v>8293</v>
      </c>
      <c r="T274" s="236">
        <v>1.2617</v>
      </c>
      <c r="U274" s="237" t="s">
        <v>8515</v>
      </c>
      <c r="V274" s="238" t="s">
        <v>104</v>
      </c>
      <c r="W274" s="236">
        <v>0</v>
      </c>
      <c r="X274" s="237" t="s">
        <v>155</v>
      </c>
      <c r="Y274" s="239">
        <v>0</v>
      </c>
      <c r="Z274" s="237" t="s">
        <v>156</v>
      </c>
      <c r="AA274" s="239">
        <v>0</v>
      </c>
      <c r="AB274" s="240" t="s">
        <v>46</v>
      </c>
      <c r="AC274" s="241" t="s">
        <v>19</v>
      </c>
      <c r="AD274" s="241" t="s">
        <v>31</v>
      </c>
      <c r="AE274" s="237" t="s">
        <v>38</v>
      </c>
      <c r="AF274" s="237" t="s">
        <v>97</v>
      </c>
      <c r="AG274" s="237"/>
      <c r="AH274" s="237"/>
      <c r="AI274" s="237" t="s">
        <v>90</v>
      </c>
      <c r="AJ274" s="237" t="s">
        <v>486</v>
      </c>
      <c r="AK274" s="237" t="s">
        <v>94</v>
      </c>
      <c r="AL274" s="237" t="s">
        <v>270</v>
      </c>
      <c r="AM274" s="242">
        <v>4</v>
      </c>
    </row>
    <row r="275" spans="2:39">
      <c r="B275" s="228" t="s">
        <v>512</v>
      </c>
      <c r="C275" s="229" t="s">
        <v>489</v>
      </c>
      <c r="D275" s="230" t="s">
        <v>365</v>
      </c>
      <c r="E275" s="231" t="s">
        <v>38</v>
      </c>
      <c r="F275" s="231" t="s">
        <v>97</v>
      </c>
      <c r="G275" s="231" t="s">
        <v>35</v>
      </c>
      <c r="H275" s="231" t="s">
        <v>7652</v>
      </c>
      <c r="I275" s="232" t="s">
        <v>153</v>
      </c>
      <c r="J275" s="231" t="s">
        <v>44</v>
      </c>
      <c r="K275" s="230" t="s">
        <v>135</v>
      </c>
      <c r="L275" s="230" t="s">
        <v>100</v>
      </c>
      <c r="M275" s="233">
        <v>0</v>
      </c>
      <c r="N275" s="234" t="s">
        <v>7653</v>
      </c>
      <c r="O275" s="230" t="s">
        <v>101</v>
      </c>
      <c r="P275" s="230" t="s">
        <v>145</v>
      </c>
      <c r="Q275" s="233">
        <v>199500</v>
      </c>
      <c r="R275" s="234">
        <v>1</v>
      </c>
      <c r="S275" s="235" t="s">
        <v>8293</v>
      </c>
      <c r="T275" s="236">
        <v>1.2617</v>
      </c>
      <c r="U275" s="237" t="s">
        <v>8515</v>
      </c>
      <c r="V275" s="238" t="s">
        <v>104</v>
      </c>
      <c r="W275" s="236">
        <v>0</v>
      </c>
      <c r="X275" s="237" t="s">
        <v>155</v>
      </c>
      <c r="Y275" s="239">
        <v>0</v>
      </c>
      <c r="Z275" s="237" t="s">
        <v>156</v>
      </c>
      <c r="AA275" s="239">
        <v>0</v>
      </c>
      <c r="AB275" s="240" t="s">
        <v>46</v>
      </c>
      <c r="AC275" s="241" t="s">
        <v>19</v>
      </c>
      <c r="AD275" s="241" t="s">
        <v>31</v>
      </c>
      <c r="AE275" s="237" t="s">
        <v>38</v>
      </c>
      <c r="AF275" s="237" t="s">
        <v>97</v>
      </c>
      <c r="AG275" s="237"/>
      <c r="AH275" s="237"/>
      <c r="AI275" s="237" t="s">
        <v>90</v>
      </c>
      <c r="AJ275" s="237" t="s">
        <v>486</v>
      </c>
      <c r="AK275" s="237" t="s">
        <v>94</v>
      </c>
      <c r="AL275" s="237" t="s">
        <v>273</v>
      </c>
      <c r="AM275" s="242">
        <v>4</v>
      </c>
    </row>
    <row r="276" spans="2:39">
      <c r="B276" s="228" t="s">
        <v>513</v>
      </c>
      <c r="C276" s="229" t="s">
        <v>490</v>
      </c>
      <c r="D276" s="230" t="s">
        <v>272</v>
      </c>
      <c r="E276" s="231" t="s">
        <v>38</v>
      </c>
      <c r="F276" s="231" t="s">
        <v>97</v>
      </c>
      <c r="G276" s="231" t="s">
        <v>35</v>
      </c>
      <c r="H276" s="231" t="s">
        <v>7652</v>
      </c>
      <c r="I276" s="232" t="s">
        <v>153</v>
      </c>
      <c r="J276" s="231" t="s">
        <v>44</v>
      </c>
      <c r="K276" s="230" t="s">
        <v>202</v>
      </c>
      <c r="L276" s="230" t="s">
        <v>100</v>
      </c>
      <c r="M276" s="233">
        <v>0</v>
      </c>
      <c r="N276" s="234" t="s">
        <v>7653</v>
      </c>
      <c r="O276" s="230" t="s">
        <v>101</v>
      </c>
      <c r="P276" s="230" t="s">
        <v>145</v>
      </c>
      <c r="Q276" s="233">
        <v>273000</v>
      </c>
      <c r="R276" s="234">
        <v>1</v>
      </c>
      <c r="S276" s="235" t="s">
        <v>8293</v>
      </c>
      <c r="T276" s="236">
        <v>1.2617</v>
      </c>
      <c r="U276" s="237" t="s">
        <v>8515</v>
      </c>
      <c r="V276" s="238" t="s">
        <v>104</v>
      </c>
      <c r="W276" s="236">
        <v>0</v>
      </c>
      <c r="X276" s="237" t="s">
        <v>155</v>
      </c>
      <c r="Y276" s="239">
        <v>0</v>
      </c>
      <c r="Z276" s="237" t="s">
        <v>156</v>
      </c>
      <c r="AA276" s="239">
        <v>0</v>
      </c>
      <c r="AB276" s="240" t="s">
        <v>46</v>
      </c>
      <c r="AC276" s="241" t="s">
        <v>19</v>
      </c>
      <c r="AD276" s="241" t="s">
        <v>31</v>
      </c>
      <c r="AE276" s="237" t="s">
        <v>38</v>
      </c>
      <c r="AF276" s="237" t="s">
        <v>97</v>
      </c>
      <c r="AG276" s="237"/>
      <c r="AH276" s="237"/>
      <c r="AI276" s="237" t="s">
        <v>90</v>
      </c>
      <c r="AJ276" s="237" t="s">
        <v>486</v>
      </c>
      <c r="AK276" s="237" t="s">
        <v>94</v>
      </c>
      <c r="AL276" s="237" t="s">
        <v>372</v>
      </c>
      <c r="AM276" s="242">
        <v>4</v>
      </c>
    </row>
    <row r="277" spans="2:39">
      <c r="B277" s="228" t="s">
        <v>514</v>
      </c>
      <c r="C277" s="229" t="s">
        <v>490</v>
      </c>
      <c r="D277" s="230" t="s">
        <v>332</v>
      </c>
      <c r="E277" s="231" t="s">
        <v>38</v>
      </c>
      <c r="F277" s="231" t="s">
        <v>97</v>
      </c>
      <c r="G277" s="231" t="s">
        <v>35</v>
      </c>
      <c r="H277" s="231" t="s">
        <v>7652</v>
      </c>
      <c r="I277" s="232" t="s">
        <v>153</v>
      </c>
      <c r="J277" s="231" t="s">
        <v>44</v>
      </c>
      <c r="K277" s="230" t="s">
        <v>202</v>
      </c>
      <c r="L277" s="230" t="s">
        <v>100</v>
      </c>
      <c r="M277" s="233">
        <v>0</v>
      </c>
      <c r="N277" s="234" t="s">
        <v>7653</v>
      </c>
      <c r="O277" s="230" t="s">
        <v>101</v>
      </c>
      <c r="P277" s="230" t="s">
        <v>145</v>
      </c>
      <c r="Q277" s="233">
        <v>273000</v>
      </c>
      <c r="R277" s="234">
        <v>1</v>
      </c>
      <c r="S277" s="235" t="s">
        <v>8293</v>
      </c>
      <c r="T277" s="236">
        <v>1.2617</v>
      </c>
      <c r="U277" s="237" t="s">
        <v>8515</v>
      </c>
      <c r="V277" s="238" t="s">
        <v>104</v>
      </c>
      <c r="W277" s="236">
        <v>0</v>
      </c>
      <c r="X277" s="237" t="s">
        <v>155</v>
      </c>
      <c r="Y277" s="239">
        <v>0</v>
      </c>
      <c r="Z277" s="237" t="s">
        <v>156</v>
      </c>
      <c r="AA277" s="239">
        <v>0</v>
      </c>
      <c r="AB277" s="240" t="s">
        <v>46</v>
      </c>
      <c r="AC277" s="241" t="s">
        <v>19</v>
      </c>
      <c r="AD277" s="241" t="s">
        <v>31</v>
      </c>
      <c r="AE277" s="237" t="s">
        <v>38</v>
      </c>
      <c r="AF277" s="237" t="s">
        <v>97</v>
      </c>
      <c r="AG277" s="237"/>
      <c r="AH277" s="237"/>
      <c r="AI277" s="237" t="s">
        <v>90</v>
      </c>
      <c r="AJ277" s="237" t="s">
        <v>486</v>
      </c>
      <c r="AK277" s="237" t="s">
        <v>94</v>
      </c>
      <c r="AL277" s="237" t="s">
        <v>375</v>
      </c>
      <c r="AM277" s="242">
        <v>4</v>
      </c>
    </row>
    <row r="278" spans="2:39">
      <c r="B278" s="228" t="s">
        <v>515</v>
      </c>
      <c r="C278" s="229" t="s">
        <v>490</v>
      </c>
      <c r="D278" s="230" t="s">
        <v>334</v>
      </c>
      <c r="E278" s="231" t="s">
        <v>38</v>
      </c>
      <c r="F278" s="231" t="s">
        <v>97</v>
      </c>
      <c r="G278" s="231" t="s">
        <v>35</v>
      </c>
      <c r="H278" s="231" t="s">
        <v>7652</v>
      </c>
      <c r="I278" s="232" t="s">
        <v>153</v>
      </c>
      <c r="J278" s="231" t="s">
        <v>44</v>
      </c>
      <c r="K278" s="230" t="s">
        <v>202</v>
      </c>
      <c r="L278" s="230" t="s">
        <v>100</v>
      </c>
      <c r="M278" s="233">
        <v>0</v>
      </c>
      <c r="N278" s="234" t="s">
        <v>7653</v>
      </c>
      <c r="O278" s="230" t="s">
        <v>101</v>
      </c>
      <c r="P278" s="230" t="s">
        <v>145</v>
      </c>
      <c r="Q278" s="233">
        <v>273000</v>
      </c>
      <c r="R278" s="234">
        <v>1</v>
      </c>
      <c r="S278" s="235" t="s">
        <v>8293</v>
      </c>
      <c r="T278" s="236">
        <v>1.2617</v>
      </c>
      <c r="U278" s="237" t="s">
        <v>8515</v>
      </c>
      <c r="V278" s="238" t="s">
        <v>104</v>
      </c>
      <c r="W278" s="236">
        <v>0</v>
      </c>
      <c r="X278" s="237" t="s">
        <v>155</v>
      </c>
      <c r="Y278" s="239">
        <v>0</v>
      </c>
      <c r="Z278" s="237" t="s">
        <v>156</v>
      </c>
      <c r="AA278" s="239">
        <v>0</v>
      </c>
      <c r="AB278" s="240" t="s">
        <v>46</v>
      </c>
      <c r="AC278" s="241" t="s">
        <v>19</v>
      </c>
      <c r="AD278" s="241" t="s">
        <v>31</v>
      </c>
      <c r="AE278" s="237" t="s">
        <v>38</v>
      </c>
      <c r="AF278" s="237" t="s">
        <v>97</v>
      </c>
      <c r="AG278" s="237"/>
      <c r="AH278" s="237"/>
      <c r="AI278" s="237" t="s">
        <v>90</v>
      </c>
      <c r="AJ278" s="237" t="s">
        <v>486</v>
      </c>
      <c r="AK278" s="237" t="s">
        <v>94</v>
      </c>
      <c r="AL278" s="237" t="s">
        <v>378</v>
      </c>
      <c r="AM278" s="242">
        <v>4</v>
      </c>
    </row>
    <row r="279" spans="2:39">
      <c r="B279" s="228" t="s">
        <v>516</v>
      </c>
      <c r="C279" s="229" t="s">
        <v>490</v>
      </c>
      <c r="D279" s="230" t="s">
        <v>336</v>
      </c>
      <c r="E279" s="231" t="s">
        <v>38</v>
      </c>
      <c r="F279" s="231" t="s">
        <v>97</v>
      </c>
      <c r="G279" s="231" t="s">
        <v>35</v>
      </c>
      <c r="H279" s="231" t="s">
        <v>7652</v>
      </c>
      <c r="I279" s="232" t="s">
        <v>153</v>
      </c>
      <c r="J279" s="231" t="s">
        <v>44</v>
      </c>
      <c r="K279" s="230" t="s">
        <v>202</v>
      </c>
      <c r="L279" s="230" t="s">
        <v>100</v>
      </c>
      <c r="M279" s="233">
        <v>0</v>
      </c>
      <c r="N279" s="234" t="s">
        <v>7653</v>
      </c>
      <c r="O279" s="230" t="s">
        <v>101</v>
      </c>
      <c r="P279" s="230" t="s">
        <v>145</v>
      </c>
      <c r="Q279" s="233">
        <v>273000</v>
      </c>
      <c r="R279" s="234">
        <v>1</v>
      </c>
      <c r="S279" s="235" t="s">
        <v>8293</v>
      </c>
      <c r="T279" s="236">
        <v>1.2617</v>
      </c>
      <c r="U279" s="237" t="s">
        <v>8515</v>
      </c>
      <c r="V279" s="238" t="s">
        <v>104</v>
      </c>
      <c r="W279" s="236">
        <v>0</v>
      </c>
      <c r="X279" s="237" t="s">
        <v>155</v>
      </c>
      <c r="Y279" s="239">
        <v>0</v>
      </c>
      <c r="Z279" s="237" t="s">
        <v>156</v>
      </c>
      <c r="AA279" s="239">
        <v>0</v>
      </c>
      <c r="AB279" s="240" t="s">
        <v>46</v>
      </c>
      <c r="AC279" s="241" t="s">
        <v>19</v>
      </c>
      <c r="AD279" s="241" t="s">
        <v>31</v>
      </c>
      <c r="AE279" s="237" t="s">
        <v>38</v>
      </c>
      <c r="AF279" s="237" t="s">
        <v>97</v>
      </c>
      <c r="AG279" s="237"/>
      <c r="AH279" s="237"/>
      <c r="AI279" s="237" t="s">
        <v>90</v>
      </c>
      <c r="AJ279" s="237" t="s">
        <v>486</v>
      </c>
      <c r="AK279" s="237" t="s">
        <v>94</v>
      </c>
      <c r="AL279" s="237" t="s">
        <v>380</v>
      </c>
      <c r="AM279" s="242">
        <v>4</v>
      </c>
    </row>
    <row r="280" spans="2:39">
      <c r="B280" s="228" t="s">
        <v>517</v>
      </c>
      <c r="C280" s="229" t="s">
        <v>490</v>
      </c>
      <c r="D280" s="230" t="s">
        <v>363</v>
      </c>
      <c r="E280" s="231" t="s">
        <v>38</v>
      </c>
      <c r="F280" s="231" t="s">
        <v>97</v>
      </c>
      <c r="G280" s="231" t="s">
        <v>35</v>
      </c>
      <c r="H280" s="231" t="s">
        <v>7652</v>
      </c>
      <c r="I280" s="232" t="s">
        <v>153</v>
      </c>
      <c r="J280" s="231" t="s">
        <v>44</v>
      </c>
      <c r="K280" s="230" t="s">
        <v>128</v>
      </c>
      <c r="L280" s="230" t="s">
        <v>100</v>
      </c>
      <c r="M280" s="233">
        <v>0</v>
      </c>
      <c r="N280" s="234" t="s">
        <v>7653</v>
      </c>
      <c r="O280" s="230" t="s">
        <v>101</v>
      </c>
      <c r="P280" s="230" t="s">
        <v>145</v>
      </c>
      <c r="Q280" s="233">
        <v>273000</v>
      </c>
      <c r="R280" s="234">
        <v>1</v>
      </c>
      <c r="S280" s="235" t="s">
        <v>8293</v>
      </c>
      <c r="T280" s="236">
        <v>1.2617</v>
      </c>
      <c r="U280" s="237" t="s">
        <v>8515</v>
      </c>
      <c r="V280" s="238" t="s">
        <v>104</v>
      </c>
      <c r="W280" s="236">
        <v>0</v>
      </c>
      <c r="X280" s="237" t="s">
        <v>155</v>
      </c>
      <c r="Y280" s="239">
        <v>0</v>
      </c>
      <c r="Z280" s="237" t="s">
        <v>156</v>
      </c>
      <c r="AA280" s="239">
        <v>0</v>
      </c>
      <c r="AB280" s="240" t="s">
        <v>46</v>
      </c>
      <c r="AC280" s="241" t="s">
        <v>19</v>
      </c>
      <c r="AD280" s="241" t="s">
        <v>31</v>
      </c>
      <c r="AE280" s="237" t="s">
        <v>38</v>
      </c>
      <c r="AF280" s="237" t="s">
        <v>97</v>
      </c>
      <c r="AG280" s="237"/>
      <c r="AH280" s="237"/>
      <c r="AI280" s="237" t="s">
        <v>90</v>
      </c>
      <c r="AJ280" s="237" t="s">
        <v>486</v>
      </c>
      <c r="AK280" s="237" t="s">
        <v>94</v>
      </c>
      <c r="AL280" s="237" t="s">
        <v>382</v>
      </c>
      <c r="AM280" s="242">
        <v>4</v>
      </c>
    </row>
    <row r="281" spans="2:39">
      <c r="B281" s="228" t="s">
        <v>518</v>
      </c>
      <c r="C281" s="229" t="s">
        <v>490</v>
      </c>
      <c r="D281" s="230" t="s">
        <v>365</v>
      </c>
      <c r="E281" s="231" t="s">
        <v>38</v>
      </c>
      <c r="F281" s="231" t="s">
        <v>97</v>
      </c>
      <c r="G281" s="231" t="s">
        <v>35</v>
      </c>
      <c r="H281" s="231" t="s">
        <v>7652</v>
      </c>
      <c r="I281" s="232" t="s">
        <v>153</v>
      </c>
      <c r="J281" s="231" t="s">
        <v>44</v>
      </c>
      <c r="K281" s="230" t="s">
        <v>128</v>
      </c>
      <c r="L281" s="230" t="s">
        <v>100</v>
      </c>
      <c r="M281" s="233">
        <v>0</v>
      </c>
      <c r="N281" s="234" t="s">
        <v>7653</v>
      </c>
      <c r="O281" s="230" t="s">
        <v>101</v>
      </c>
      <c r="P281" s="230" t="s">
        <v>145</v>
      </c>
      <c r="Q281" s="233">
        <v>273000</v>
      </c>
      <c r="R281" s="234">
        <v>1</v>
      </c>
      <c r="S281" s="235" t="s">
        <v>8293</v>
      </c>
      <c r="T281" s="236">
        <v>1.2617</v>
      </c>
      <c r="U281" s="237" t="s">
        <v>8515</v>
      </c>
      <c r="V281" s="238" t="s">
        <v>104</v>
      </c>
      <c r="W281" s="236">
        <v>0</v>
      </c>
      <c r="X281" s="237" t="s">
        <v>155</v>
      </c>
      <c r="Y281" s="239">
        <v>0</v>
      </c>
      <c r="Z281" s="237" t="s">
        <v>156</v>
      </c>
      <c r="AA281" s="239">
        <v>0</v>
      </c>
      <c r="AB281" s="240" t="s">
        <v>46</v>
      </c>
      <c r="AC281" s="241" t="s">
        <v>19</v>
      </c>
      <c r="AD281" s="241" t="s">
        <v>31</v>
      </c>
      <c r="AE281" s="237" t="s">
        <v>38</v>
      </c>
      <c r="AF281" s="237" t="s">
        <v>97</v>
      </c>
      <c r="AG281" s="237"/>
      <c r="AH281" s="237"/>
      <c r="AI281" s="237" t="s">
        <v>90</v>
      </c>
      <c r="AJ281" s="237" t="s">
        <v>486</v>
      </c>
      <c r="AK281" s="237" t="s">
        <v>94</v>
      </c>
      <c r="AL281" s="237" t="s">
        <v>384</v>
      </c>
      <c r="AM281" s="242">
        <v>4</v>
      </c>
    </row>
    <row r="282" spans="2:39">
      <c r="B282" s="228" t="s">
        <v>519</v>
      </c>
      <c r="C282" s="229" t="s">
        <v>490</v>
      </c>
      <c r="D282" s="230" t="s">
        <v>367</v>
      </c>
      <c r="E282" s="231" t="s">
        <v>38</v>
      </c>
      <c r="F282" s="231" t="s">
        <v>97</v>
      </c>
      <c r="G282" s="231" t="s">
        <v>35</v>
      </c>
      <c r="H282" s="231" t="s">
        <v>7652</v>
      </c>
      <c r="I282" s="232" t="s">
        <v>153</v>
      </c>
      <c r="J282" s="231" t="s">
        <v>44</v>
      </c>
      <c r="K282" s="230" t="s">
        <v>128</v>
      </c>
      <c r="L282" s="230" t="s">
        <v>100</v>
      </c>
      <c r="M282" s="233">
        <v>0</v>
      </c>
      <c r="N282" s="234" t="s">
        <v>7653</v>
      </c>
      <c r="O282" s="230" t="s">
        <v>101</v>
      </c>
      <c r="P282" s="230" t="s">
        <v>145</v>
      </c>
      <c r="Q282" s="233">
        <v>273000</v>
      </c>
      <c r="R282" s="234">
        <v>1</v>
      </c>
      <c r="S282" s="235" t="s">
        <v>8293</v>
      </c>
      <c r="T282" s="236">
        <v>1.2617</v>
      </c>
      <c r="U282" s="237" t="s">
        <v>8515</v>
      </c>
      <c r="V282" s="238" t="s">
        <v>104</v>
      </c>
      <c r="W282" s="236">
        <v>0</v>
      </c>
      <c r="X282" s="237" t="s">
        <v>155</v>
      </c>
      <c r="Y282" s="239">
        <v>0</v>
      </c>
      <c r="Z282" s="237" t="s">
        <v>156</v>
      </c>
      <c r="AA282" s="239">
        <v>0</v>
      </c>
      <c r="AB282" s="240" t="s">
        <v>46</v>
      </c>
      <c r="AC282" s="241" t="s">
        <v>19</v>
      </c>
      <c r="AD282" s="241" t="s">
        <v>31</v>
      </c>
      <c r="AE282" s="237" t="s">
        <v>38</v>
      </c>
      <c r="AF282" s="237" t="s">
        <v>97</v>
      </c>
      <c r="AG282" s="237"/>
      <c r="AH282" s="237"/>
      <c r="AI282" s="237" t="s">
        <v>90</v>
      </c>
      <c r="AJ282" s="237" t="s">
        <v>486</v>
      </c>
      <c r="AK282" s="237" t="s">
        <v>94</v>
      </c>
      <c r="AL282" s="237" t="s">
        <v>386</v>
      </c>
      <c r="AM282" s="242">
        <v>4</v>
      </c>
    </row>
    <row r="283" spans="2:39">
      <c r="B283" s="228" t="s">
        <v>520</v>
      </c>
      <c r="C283" s="229" t="s">
        <v>490</v>
      </c>
      <c r="D283" s="230" t="s">
        <v>369</v>
      </c>
      <c r="E283" s="231" t="s">
        <v>38</v>
      </c>
      <c r="F283" s="231" t="s">
        <v>97</v>
      </c>
      <c r="G283" s="231" t="s">
        <v>35</v>
      </c>
      <c r="H283" s="231" t="s">
        <v>7652</v>
      </c>
      <c r="I283" s="232" t="s">
        <v>153</v>
      </c>
      <c r="J283" s="231" t="s">
        <v>44</v>
      </c>
      <c r="K283" s="230" t="s">
        <v>135</v>
      </c>
      <c r="L283" s="230" t="s">
        <v>100</v>
      </c>
      <c r="M283" s="233">
        <v>0</v>
      </c>
      <c r="N283" s="234" t="s">
        <v>7653</v>
      </c>
      <c r="O283" s="230" t="s">
        <v>101</v>
      </c>
      <c r="P283" s="230" t="s">
        <v>145</v>
      </c>
      <c r="Q283" s="233">
        <v>273000</v>
      </c>
      <c r="R283" s="234">
        <v>1</v>
      </c>
      <c r="S283" s="235" t="s">
        <v>8293</v>
      </c>
      <c r="T283" s="236">
        <v>1.2617</v>
      </c>
      <c r="U283" s="237" t="s">
        <v>8515</v>
      </c>
      <c r="V283" s="238" t="s">
        <v>104</v>
      </c>
      <c r="W283" s="236">
        <v>0</v>
      </c>
      <c r="X283" s="237" t="s">
        <v>155</v>
      </c>
      <c r="Y283" s="239">
        <v>0</v>
      </c>
      <c r="Z283" s="237" t="s">
        <v>156</v>
      </c>
      <c r="AA283" s="239">
        <v>0</v>
      </c>
      <c r="AB283" s="240" t="s">
        <v>46</v>
      </c>
      <c r="AC283" s="241" t="s">
        <v>19</v>
      </c>
      <c r="AD283" s="241" t="s">
        <v>31</v>
      </c>
      <c r="AE283" s="237" t="s">
        <v>38</v>
      </c>
      <c r="AF283" s="237" t="s">
        <v>97</v>
      </c>
      <c r="AG283" s="237"/>
      <c r="AH283" s="237"/>
      <c r="AI283" s="237" t="s">
        <v>90</v>
      </c>
      <c r="AJ283" s="237" t="s">
        <v>486</v>
      </c>
      <c r="AK283" s="237" t="s">
        <v>94</v>
      </c>
      <c r="AL283" s="237" t="s">
        <v>388</v>
      </c>
      <c r="AM283" s="242">
        <v>4</v>
      </c>
    </row>
    <row r="284" spans="2:39">
      <c r="B284" s="228" t="s">
        <v>521</v>
      </c>
      <c r="C284" s="229" t="s">
        <v>490</v>
      </c>
      <c r="D284" s="230" t="s">
        <v>371</v>
      </c>
      <c r="E284" s="231" t="s">
        <v>38</v>
      </c>
      <c r="F284" s="231" t="s">
        <v>97</v>
      </c>
      <c r="G284" s="231" t="s">
        <v>35</v>
      </c>
      <c r="H284" s="231" t="s">
        <v>7652</v>
      </c>
      <c r="I284" s="232" t="s">
        <v>153</v>
      </c>
      <c r="J284" s="231" t="s">
        <v>44</v>
      </c>
      <c r="K284" s="230" t="s">
        <v>135</v>
      </c>
      <c r="L284" s="230" t="s">
        <v>100</v>
      </c>
      <c r="M284" s="233">
        <v>0</v>
      </c>
      <c r="N284" s="234" t="s">
        <v>7653</v>
      </c>
      <c r="O284" s="230" t="s">
        <v>101</v>
      </c>
      <c r="P284" s="230" t="s">
        <v>145</v>
      </c>
      <c r="Q284" s="233">
        <v>273000</v>
      </c>
      <c r="R284" s="234">
        <v>1</v>
      </c>
      <c r="S284" s="235" t="s">
        <v>8293</v>
      </c>
      <c r="T284" s="236">
        <v>1.2617</v>
      </c>
      <c r="U284" s="237" t="s">
        <v>8515</v>
      </c>
      <c r="V284" s="238" t="s">
        <v>104</v>
      </c>
      <c r="W284" s="236">
        <v>0</v>
      </c>
      <c r="X284" s="237" t="s">
        <v>155</v>
      </c>
      <c r="Y284" s="239">
        <v>0</v>
      </c>
      <c r="Z284" s="237" t="s">
        <v>156</v>
      </c>
      <c r="AA284" s="239">
        <v>0</v>
      </c>
      <c r="AB284" s="240" t="s">
        <v>46</v>
      </c>
      <c r="AC284" s="241" t="s">
        <v>19</v>
      </c>
      <c r="AD284" s="241" t="s">
        <v>31</v>
      </c>
      <c r="AE284" s="237" t="s">
        <v>38</v>
      </c>
      <c r="AF284" s="237" t="s">
        <v>97</v>
      </c>
      <c r="AG284" s="237"/>
      <c r="AH284" s="237"/>
      <c r="AI284" s="237" t="s">
        <v>90</v>
      </c>
      <c r="AJ284" s="237" t="s">
        <v>486</v>
      </c>
      <c r="AK284" s="237" t="s">
        <v>94</v>
      </c>
      <c r="AL284" s="237" t="s">
        <v>390</v>
      </c>
      <c r="AM284" s="242">
        <v>4</v>
      </c>
    </row>
    <row r="285" spans="2:39">
      <c r="B285" s="228" t="s">
        <v>522</v>
      </c>
      <c r="C285" s="229" t="s">
        <v>490</v>
      </c>
      <c r="D285" s="230" t="s">
        <v>374</v>
      </c>
      <c r="E285" s="231" t="s">
        <v>38</v>
      </c>
      <c r="F285" s="231" t="s">
        <v>97</v>
      </c>
      <c r="G285" s="231" t="s">
        <v>35</v>
      </c>
      <c r="H285" s="231" t="s">
        <v>7652</v>
      </c>
      <c r="I285" s="232" t="s">
        <v>153</v>
      </c>
      <c r="J285" s="231" t="s">
        <v>44</v>
      </c>
      <c r="K285" s="230" t="s">
        <v>135</v>
      </c>
      <c r="L285" s="230" t="s">
        <v>100</v>
      </c>
      <c r="M285" s="233">
        <v>0</v>
      </c>
      <c r="N285" s="234" t="s">
        <v>7653</v>
      </c>
      <c r="O285" s="230" t="s">
        <v>101</v>
      </c>
      <c r="P285" s="230" t="s">
        <v>145</v>
      </c>
      <c r="Q285" s="233">
        <v>273000</v>
      </c>
      <c r="R285" s="234">
        <v>1</v>
      </c>
      <c r="S285" s="235" t="s">
        <v>8293</v>
      </c>
      <c r="T285" s="236">
        <v>1.2617</v>
      </c>
      <c r="U285" s="237" t="s">
        <v>8515</v>
      </c>
      <c r="V285" s="238" t="s">
        <v>104</v>
      </c>
      <c r="W285" s="236">
        <v>0</v>
      </c>
      <c r="X285" s="237" t="s">
        <v>155</v>
      </c>
      <c r="Y285" s="239">
        <v>0</v>
      </c>
      <c r="Z285" s="237" t="s">
        <v>156</v>
      </c>
      <c r="AA285" s="239">
        <v>0</v>
      </c>
      <c r="AB285" s="240" t="s">
        <v>46</v>
      </c>
      <c r="AC285" s="241" t="s">
        <v>19</v>
      </c>
      <c r="AD285" s="241" t="s">
        <v>31</v>
      </c>
      <c r="AE285" s="237" t="s">
        <v>38</v>
      </c>
      <c r="AF285" s="237" t="s">
        <v>97</v>
      </c>
      <c r="AG285" s="237"/>
      <c r="AH285" s="237"/>
      <c r="AI285" s="237" t="s">
        <v>90</v>
      </c>
      <c r="AJ285" s="237" t="s">
        <v>486</v>
      </c>
      <c r="AK285" s="237" t="s">
        <v>94</v>
      </c>
      <c r="AL285" s="237" t="s">
        <v>392</v>
      </c>
      <c r="AM285" s="242">
        <v>4</v>
      </c>
    </row>
    <row r="286" spans="2:39">
      <c r="B286" s="228" t="s">
        <v>523</v>
      </c>
      <c r="C286" s="229" t="s">
        <v>490</v>
      </c>
      <c r="D286" s="230" t="s">
        <v>377</v>
      </c>
      <c r="E286" s="231" t="s">
        <v>38</v>
      </c>
      <c r="F286" s="231" t="s">
        <v>97</v>
      </c>
      <c r="G286" s="231" t="s">
        <v>35</v>
      </c>
      <c r="H286" s="231" t="s">
        <v>7652</v>
      </c>
      <c r="I286" s="232" t="s">
        <v>153</v>
      </c>
      <c r="J286" s="231" t="s">
        <v>44</v>
      </c>
      <c r="K286" s="230" t="s">
        <v>135</v>
      </c>
      <c r="L286" s="230" t="s">
        <v>100</v>
      </c>
      <c r="M286" s="233">
        <v>0</v>
      </c>
      <c r="N286" s="234" t="s">
        <v>7653</v>
      </c>
      <c r="O286" s="230" t="s">
        <v>101</v>
      </c>
      <c r="P286" s="230" t="s">
        <v>145</v>
      </c>
      <c r="Q286" s="233">
        <v>273000</v>
      </c>
      <c r="R286" s="234">
        <v>1</v>
      </c>
      <c r="S286" s="235" t="s">
        <v>8293</v>
      </c>
      <c r="T286" s="236">
        <v>1.2617</v>
      </c>
      <c r="U286" s="237" t="s">
        <v>8515</v>
      </c>
      <c r="V286" s="238" t="s">
        <v>104</v>
      </c>
      <c r="W286" s="236">
        <v>0</v>
      </c>
      <c r="X286" s="237" t="s">
        <v>155</v>
      </c>
      <c r="Y286" s="239">
        <v>0</v>
      </c>
      <c r="Z286" s="237" t="s">
        <v>156</v>
      </c>
      <c r="AA286" s="239">
        <v>0</v>
      </c>
      <c r="AB286" s="240" t="s">
        <v>46</v>
      </c>
      <c r="AC286" s="241" t="s">
        <v>19</v>
      </c>
      <c r="AD286" s="241" t="s">
        <v>31</v>
      </c>
      <c r="AE286" s="237" t="s">
        <v>38</v>
      </c>
      <c r="AF286" s="237" t="s">
        <v>97</v>
      </c>
      <c r="AG286" s="237"/>
      <c r="AH286" s="237"/>
      <c r="AI286" s="237" t="s">
        <v>90</v>
      </c>
      <c r="AJ286" s="237" t="s">
        <v>486</v>
      </c>
      <c r="AK286" s="237" t="s">
        <v>94</v>
      </c>
      <c r="AL286" s="237" t="s">
        <v>394</v>
      </c>
      <c r="AM286" s="242">
        <v>4</v>
      </c>
    </row>
    <row r="287" spans="2:39">
      <c r="B287" s="228" t="s">
        <v>524</v>
      </c>
      <c r="C287" s="229" t="s">
        <v>490</v>
      </c>
      <c r="D287" s="230" t="s">
        <v>410</v>
      </c>
      <c r="E287" s="231" t="s">
        <v>38</v>
      </c>
      <c r="F287" s="231" t="s">
        <v>97</v>
      </c>
      <c r="G287" s="231" t="s">
        <v>35</v>
      </c>
      <c r="H287" s="231" t="s">
        <v>7652</v>
      </c>
      <c r="I287" s="232" t="s">
        <v>153</v>
      </c>
      <c r="J287" s="231" t="s">
        <v>44</v>
      </c>
      <c r="K287" s="230" t="s">
        <v>135</v>
      </c>
      <c r="L287" s="230" t="s">
        <v>100</v>
      </c>
      <c r="M287" s="233">
        <v>0</v>
      </c>
      <c r="N287" s="234" t="s">
        <v>7653</v>
      </c>
      <c r="O287" s="230" t="s">
        <v>101</v>
      </c>
      <c r="P287" s="230" t="s">
        <v>145</v>
      </c>
      <c r="Q287" s="233">
        <v>273000</v>
      </c>
      <c r="R287" s="234">
        <v>1</v>
      </c>
      <c r="S287" s="235" t="s">
        <v>8293</v>
      </c>
      <c r="T287" s="236">
        <v>1.2617</v>
      </c>
      <c r="U287" s="237" t="s">
        <v>8515</v>
      </c>
      <c r="V287" s="238" t="s">
        <v>104</v>
      </c>
      <c r="W287" s="236">
        <v>0</v>
      </c>
      <c r="X287" s="237" t="s">
        <v>155</v>
      </c>
      <c r="Y287" s="239">
        <v>0</v>
      </c>
      <c r="Z287" s="237" t="s">
        <v>156</v>
      </c>
      <c r="AA287" s="239">
        <v>0</v>
      </c>
      <c r="AB287" s="240" t="s">
        <v>46</v>
      </c>
      <c r="AC287" s="241" t="s">
        <v>19</v>
      </c>
      <c r="AD287" s="241" t="s">
        <v>31</v>
      </c>
      <c r="AE287" s="237" t="s">
        <v>38</v>
      </c>
      <c r="AF287" s="237" t="s">
        <v>97</v>
      </c>
      <c r="AG287" s="237"/>
      <c r="AH287" s="237"/>
      <c r="AI287" s="237" t="s">
        <v>90</v>
      </c>
      <c r="AJ287" s="237" t="s">
        <v>486</v>
      </c>
      <c r="AK287" s="237" t="s">
        <v>94</v>
      </c>
      <c r="AL287" s="237" t="s">
        <v>396</v>
      </c>
      <c r="AM287" s="242">
        <v>4</v>
      </c>
    </row>
    <row r="288" spans="2:39">
      <c r="B288" s="228" t="s">
        <v>525</v>
      </c>
      <c r="C288" s="229" t="s">
        <v>490</v>
      </c>
      <c r="D288" s="230" t="s">
        <v>413</v>
      </c>
      <c r="E288" s="231" t="s">
        <v>38</v>
      </c>
      <c r="F288" s="231" t="s">
        <v>97</v>
      </c>
      <c r="G288" s="231" t="s">
        <v>35</v>
      </c>
      <c r="H288" s="231" t="s">
        <v>7652</v>
      </c>
      <c r="I288" s="232" t="s">
        <v>153</v>
      </c>
      <c r="J288" s="231" t="s">
        <v>44</v>
      </c>
      <c r="K288" s="230" t="s">
        <v>135</v>
      </c>
      <c r="L288" s="230" t="s">
        <v>100</v>
      </c>
      <c r="M288" s="233">
        <v>0</v>
      </c>
      <c r="N288" s="234" t="s">
        <v>7653</v>
      </c>
      <c r="O288" s="230" t="s">
        <v>101</v>
      </c>
      <c r="P288" s="230" t="s">
        <v>145</v>
      </c>
      <c r="Q288" s="233">
        <v>273000</v>
      </c>
      <c r="R288" s="234">
        <v>1</v>
      </c>
      <c r="S288" s="235" t="s">
        <v>8293</v>
      </c>
      <c r="T288" s="236">
        <v>1.2617</v>
      </c>
      <c r="U288" s="237" t="s">
        <v>8515</v>
      </c>
      <c r="V288" s="238" t="s">
        <v>104</v>
      </c>
      <c r="W288" s="236">
        <v>0</v>
      </c>
      <c r="X288" s="237" t="s">
        <v>155</v>
      </c>
      <c r="Y288" s="239">
        <v>0</v>
      </c>
      <c r="Z288" s="237" t="s">
        <v>156</v>
      </c>
      <c r="AA288" s="239">
        <v>0</v>
      </c>
      <c r="AB288" s="240" t="s">
        <v>46</v>
      </c>
      <c r="AC288" s="241" t="s">
        <v>19</v>
      </c>
      <c r="AD288" s="241" t="s">
        <v>31</v>
      </c>
      <c r="AE288" s="237" t="s">
        <v>38</v>
      </c>
      <c r="AF288" s="237" t="s">
        <v>97</v>
      </c>
      <c r="AG288" s="237"/>
      <c r="AH288" s="237"/>
      <c r="AI288" s="237" t="s">
        <v>90</v>
      </c>
      <c r="AJ288" s="237" t="s">
        <v>486</v>
      </c>
      <c r="AK288" s="237" t="s">
        <v>94</v>
      </c>
      <c r="AL288" s="237" t="s">
        <v>398</v>
      </c>
      <c r="AM288" s="242">
        <v>4</v>
      </c>
    </row>
    <row r="289" spans="2:39">
      <c r="B289" s="228" t="s">
        <v>526</v>
      </c>
      <c r="C289" s="229" t="s">
        <v>490</v>
      </c>
      <c r="D289" s="230" t="s">
        <v>420</v>
      </c>
      <c r="E289" s="231" t="s">
        <v>38</v>
      </c>
      <c r="F289" s="231" t="s">
        <v>97</v>
      </c>
      <c r="G289" s="231" t="s">
        <v>35</v>
      </c>
      <c r="H289" s="231" t="s">
        <v>7652</v>
      </c>
      <c r="I289" s="232" t="s">
        <v>153</v>
      </c>
      <c r="J289" s="231" t="s">
        <v>44</v>
      </c>
      <c r="K289" s="230" t="s">
        <v>135</v>
      </c>
      <c r="L289" s="230" t="s">
        <v>100</v>
      </c>
      <c r="M289" s="233">
        <v>0</v>
      </c>
      <c r="N289" s="234" t="s">
        <v>7653</v>
      </c>
      <c r="O289" s="230" t="s">
        <v>101</v>
      </c>
      <c r="P289" s="230" t="s">
        <v>145</v>
      </c>
      <c r="Q289" s="233">
        <v>273000</v>
      </c>
      <c r="R289" s="234">
        <v>1</v>
      </c>
      <c r="S289" s="235" t="s">
        <v>8293</v>
      </c>
      <c r="T289" s="236">
        <v>1.2617</v>
      </c>
      <c r="U289" s="237" t="s">
        <v>8515</v>
      </c>
      <c r="V289" s="238" t="s">
        <v>104</v>
      </c>
      <c r="W289" s="236">
        <v>0</v>
      </c>
      <c r="X289" s="237" t="s">
        <v>155</v>
      </c>
      <c r="Y289" s="239">
        <v>0</v>
      </c>
      <c r="Z289" s="237" t="s">
        <v>156</v>
      </c>
      <c r="AA289" s="239">
        <v>0</v>
      </c>
      <c r="AB289" s="240" t="s">
        <v>46</v>
      </c>
      <c r="AC289" s="241" t="s">
        <v>19</v>
      </c>
      <c r="AD289" s="241" t="s">
        <v>31</v>
      </c>
      <c r="AE289" s="237" t="s">
        <v>38</v>
      </c>
      <c r="AF289" s="237" t="s">
        <v>97</v>
      </c>
      <c r="AG289" s="237"/>
      <c r="AH289" s="237"/>
      <c r="AI289" s="237" t="s">
        <v>90</v>
      </c>
      <c r="AJ289" s="237" t="s">
        <v>486</v>
      </c>
      <c r="AK289" s="237" t="s">
        <v>94</v>
      </c>
      <c r="AL289" s="237" t="s">
        <v>400</v>
      </c>
      <c r="AM289" s="242">
        <v>4</v>
      </c>
    </row>
    <row r="290" spans="2:39">
      <c r="B290" s="228" t="s">
        <v>527</v>
      </c>
      <c r="C290" s="229" t="s">
        <v>490</v>
      </c>
      <c r="D290" s="230" t="s">
        <v>423</v>
      </c>
      <c r="E290" s="231" t="s">
        <v>38</v>
      </c>
      <c r="F290" s="231" t="s">
        <v>97</v>
      </c>
      <c r="G290" s="231" t="s">
        <v>35</v>
      </c>
      <c r="H290" s="231" t="s">
        <v>7652</v>
      </c>
      <c r="I290" s="232" t="s">
        <v>153</v>
      </c>
      <c r="J290" s="231" t="s">
        <v>44</v>
      </c>
      <c r="K290" s="230" t="s">
        <v>135</v>
      </c>
      <c r="L290" s="230" t="s">
        <v>100</v>
      </c>
      <c r="M290" s="233">
        <v>0</v>
      </c>
      <c r="N290" s="234" t="s">
        <v>7653</v>
      </c>
      <c r="O290" s="230" t="s">
        <v>101</v>
      </c>
      <c r="P290" s="230" t="s">
        <v>145</v>
      </c>
      <c r="Q290" s="233">
        <v>273000</v>
      </c>
      <c r="R290" s="234">
        <v>1</v>
      </c>
      <c r="S290" s="235" t="s">
        <v>8293</v>
      </c>
      <c r="T290" s="236">
        <v>1.2617</v>
      </c>
      <c r="U290" s="237" t="s">
        <v>8515</v>
      </c>
      <c r="V290" s="238" t="s">
        <v>104</v>
      </c>
      <c r="W290" s="236">
        <v>0</v>
      </c>
      <c r="X290" s="237" t="s">
        <v>155</v>
      </c>
      <c r="Y290" s="239">
        <v>0</v>
      </c>
      <c r="Z290" s="237" t="s">
        <v>156</v>
      </c>
      <c r="AA290" s="239">
        <v>0</v>
      </c>
      <c r="AB290" s="240" t="s">
        <v>46</v>
      </c>
      <c r="AC290" s="241" t="s">
        <v>19</v>
      </c>
      <c r="AD290" s="241" t="s">
        <v>31</v>
      </c>
      <c r="AE290" s="237" t="s">
        <v>38</v>
      </c>
      <c r="AF290" s="237" t="s">
        <v>97</v>
      </c>
      <c r="AG290" s="237"/>
      <c r="AH290" s="237"/>
      <c r="AI290" s="237" t="s">
        <v>90</v>
      </c>
      <c r="AJ290" s="237" t="s">
        <v>486</v>
      </c>
      <c r="AK290" s="237" t="s">
        <v>94</v>
      </c>
      <c r="AL290" s="237" t="s">
        <v>402</v>
      </c>
      <c r="AM290" s="242">
        <v>4</v>
      </c>
    </row>
    <row r="291" spans="2:39">
      <c r="B291" s="228" t="s">
        <v>528</v>
      </c>
      <c r="C291" s="229" t="s">
        <v>7660</v>
      </c>
      <c r="D291" s="230" t="s">
        <v>46</v>
      </c>
      <c r="E291" s="231" t="s">
        <v>38</v>
      </c>
      <c r="F291" s="231" t="s">
        <v>97</v>
      </c>
      <c r="G291" s="231" t="s">
        <v>35</v>
      </c>
      <c r="H291" s="231" t="s">
        <v>7652</v>
      </c>
      <c r="I291" s="232" t="s">
        <v>153</v>
      </c>
      <c r="J291" s="231" t="s">
        <v>44</v>
      </c>
      <c r="K291" s="230" t="s">
        <v>154</v>
      </c>
      <c r="L291" s="230" t="s">
        <v>100</v>
      </c>
      <c r="M291" s="233">
        <v>0</v>
      </c>
      <c r="N291" s="234" t="s">
        <v>7653</v>
      </c>
      <c r="O291" s="230" t="s">
        <v>101</v>
      </c>
      <c r="P291" s="230" t="s">
        <v>145</v>
      </c>
      <c r="Q291" s="233">
        <v>273000</v>
      </c>
      <c r="R291" s="234">
        <v>1</v>
      </c>
      <c r="S291" s="235" t="s">
        <v>146</v>
      </c>
      <c r="T291" s="236"/>
      <c r="U291" s="237" t="s">
        <v>8524</v>
      </c>
      <c r="V291" s="238" t="s">
        <v>104</v>
      </c>
      <c r="W291" s="236">
        <v>0</v>
      </c>
      <c r="X291" s="237" t="s">
        <v>155</v>
      </c>
      <c r="Y291" s="239">
        <v>0</v>
      </c>
      <c r="Z291" s="237" t="s">
        <v>156</v>
      </c>
      <c r="AA291" s="239">
        <v>0</v>
      </c>
      <c r="AB291" s="240" t="s">
        <v>46</v>
      </c>
      <c r="AC291" s="241" t="s">
        <v>19</v>
      </c>
      <c r="AD291" s="241" t="s">
        <v>31</v>
      </c>
      <c r="AE291" s="237" t="s">
        <v>38</v>
      </c>
      <c r="AF291" s="237" t="s">
        <v>97</v>
      </c>
      <c r="AG291" s="237"/>
      <c r="AH291" s="237"/>
      <c r="AI291" s="237" t="s">
        <v>90</v>
      </c>
      <c r="AJ291" s="237" t="s">
        <v>486</v>
      </c>
      <c r="AK291" s="237" t="s">
        <v>94</v>
      </c>
      <c r="AL291" s="237" t="s">
        <v>404</v>
      </c>
      <c r="AM291" s="242">
        <v>4</v>
      </c>
    </row>
    <row r="292" spans="2:39">
      <c r="B292" s="228" t="s">
        <v>7496</v>
      </c>
      <c r="C292" s="229" t="s">
        <v>7661</v>
      </c>
      <c r="D292" s="230" t="s">
        <v>48</v>
      </c>
      <c r="E292" s="231" t="s">
        <v>38</v>
      </c>
      <c r="F292" s="231" t="s">
        <v>97</v>
      </c>
      <c r="G292" s="231" t="s">
        <v>35</v>
      </c>
      <c r="H292" s="231" t="s">
        <v>7652</v>
      </c>
      <c r="I292" s="232" t="s">
        <v>153</v>
      </c>
      <c r="J292" s="231" t="s">
        <v>44</v>
      </c>
      <c r="K292" s="230" t="s">
        <v>128</v>
      </c>
      <c r="L292" s="230" t="s">
        <v>100</v>
      </c>
      <c r="M292" s="233">
        <v>0</v>
      </c>
      <c r="N292" s="234" t="s">
        <v>7653</v>
      </c>
      <c r="O292" s="230" t="s">
        <v>101</v>
      </c>
      <c r="P292" s="230" t="s">
        <v>145</v>
      </c>
      <c r="Q292" s="233">
        <v>199500</v>
      </c>
      <c r="R292" s="234">
        <v>4</v>
      </c>
      <c r="S292" s="235" t="s">
        <v>146</v>
      </c>
      <c r="T292" s="236"/>
      <c r="U292" s="237" t="s">
        <v>8524</v>
      </c>
      <c r="V292" s="238" t="s">
        <v>104</v>
      </c>
      <c r="W292" s="236">
        <v>0</v>
      </c>
      <c r="X292" s="237" t="s">
        <v>155</v>
      </c>
      <c r="Y292" s="239">
        <v>0</v>
      </c>
      <c r="Z292" s="237" t="s">
        <v>156</v>
      </c>
      <c r="AA292" s="239">
        <v>0</v>
      </c>
      <c r="AB292" s="240" t="s">
        <v>46</v>
      </c>
      <c r="AC292" s="241" t="s">
        <v>19</v>
      </c>
      <c r="AD292" s="241" t="s">
        <v>31</v>
      </c>
      <c r="AE292" s="237" t="s">
        <v>38</v>
      </c>
      <c r="AF292" s="237" t="s">
        <v>97</v>
      </c>
      <c r="AG292" s="237"/>
      <c r="AH292" s="237"/>
      <c r="AI292" s="237" t="s">
        <v>90</v>
      </c>
      <c r="AJ292" s="237" t="s">
        <v>486</v>
      </c>
      <c r="AK292" s="237" t="s">
        <v>94</v>
      </c>
      <c r="AL292" s="237" t="s">
        <v>773</v>
      </c>
      <c r="AM292" s="242">
        <v>4</v>
      </c>
    </row>
    <row r="293" spans="2:39">
      <c r="B293" s="228" t="s">
        <v>7498</v>
      </c>
      <c r="C293" s="229" t="s">
        <v>7662</v>
      </c>
      <c r="D293" s="230" t="s">
        <v>50</v>
      </c>
      <c r="E293" s="231" t="s">
        <v>38</v>
      </c>
      <c r="F293" s="231" t="s">
        <v>97</v>
      </c>
      <c r="G293" s="231" t="s">
        <v>35</v>
      </c>
      <c r="H293" s="231" t="s">
        <v>7652</v>
      </c>
      <c r="I293" s="232" t="s">
        <v>153</v>
      </c>
      <c r="J293" s="231" t="s">
        <v>44</v>
      </c>
      <c r="K293" s="230" t="s">
        <v>128</v>
      </c>
      <c r="L293" s="230" t="s">
        <v>100</v>
      </c>
      <c r="M293" s="233">
        <v>0</v>
      </c>
      <c r="N293" s="234" t="s">
        <v>7653</v>
      </c>
      <c r="O293" s="230" t="s">
        <v>101</v>
      </c>
      <c r="P293" s="230" t="s">
        <v>145</v>
      </c>
      <c r="Q293" s="233">
        <v>199500</v>
      </c>
      <c r="R293" s="234">
        <v>5</v>
      </c>
      <c r="S293" s="235" t="s">
        <v>146</v>
      </c>
      <c r="T293" s="236"/>
      <c r="U293" s="237" t="s">
        <v>8524</v>
      </c>
      <c r="V293" s="238" t="s">
        <v>104</v>
      </c>
      <c r="W293" s="236">
        <v>0</v>
      </c>
      <c r="X293" s="237" t="s">
        <v>155</v>
      </c>
      <c r="Y293" s="239">
        <v>0</v>
      </c>
      <c r="Z293" s="237" t="s">
        <v>156</v>
      </c>
      <c r="AA293" s="239">
        <v>0</v>
      </c>
      <c r="AB293" s="240" t="s">
        <v>46</v>
      </c>
      <c r="AC293" s="241" t="s">
        <v>19</v>
      </c>
      <c r="AD293" s="241" t="s">
        <v>31</v>
      </c>
      <c r="AE293" s="237" t="s">
        <v>38</v>
      </c>
      <c r="AF293" s="237" t="s">
        <v>97</v>
      </c>
      <c r="AG293" s="237"/>
      <c r="AH293" s="237"/>
      <c r="AI293" s="237" t="s">
        <v>90</v>
      </c>
      <c r="AJ293" s="237" t="s">
        <v>486</v>
      </c>
      <c r="AK293" s="237" t="s">
        <v>94</v>
      </c>
      <c r="AL293" s="237" t="s">
        <v>776</v>
      </c>
      <c r="AM293" s="242">
        <v>4</v>
      </c>
    </row>
    <row r="294" spans="2:39">
      <c r="B294" s="180" t="s">
        <v>529</v>
      </c>
      <c r="C294" s="181" t="s">
        <v>530</v>
      </c>
      <c r="D294" s="182" t="s">
        <v>46</v>
      </c>
      <c r="E294" s="183" t="s">
        <v>46</v>
      </c>
      <c r="F294" s="183" t="s">
        <v>46</v>
      </c>
      <c r="G294" s="183" t="s">
        <v>46</v>
      </c>
      <c r="H294" s="183" t="s">
        <v>46</v>
      </c>
      <c r="I294" s="184" t="s">
        <v>46</v>
      </c>
      <c r="J294" s="183" t="s">
        <v>46</v>
      </c>
      <c r="K294" s="182" t="s">
        <v>46</v>
      </c>
      <c r="L294" s="182" t="s">
        <v>46</v>
      </c>
      <c r="M294" s="185">
        <v>0</v>
      </c>
      <c r="N294" s="186" t="s">
        <v>46</v>
      </c>
      <c r="O294" s="182" t="s">
        <v>46</v>
      </c>
      <c r="P294" s="182" t="s">
        <v>46</v>
      </c>
      <c r="Q294" s="185">
        <v>0</v>
      </c>
      <c r="R294" s="186">
        <v>0</v>
      </c>
      <c r="S294" s="187" t="s">
        <v>46</v>
      </c>
      <c r="T294" s="36"/>
      <c r="U294" s="35"/>
      <c r="V294" s="188" t="s">
        <v>46</v>
      </c>
      <c r="W294" s="36">
        <v>0</v>
      </c>
      <c r="X294" s="35" t="s">
        <v>46</v>
      </c>
      <c r="Y294" s="38">
        <v>0</v>
      </c>
      <c r="Z294" s="35" t="s">
        <v>46</v>
      </c>
      <c r="AA294" s="38">
        <v>0</v>
      </c>
      <c r="AB294" s="39" t="s">
        <v>46</v>
      </c>
      <c r="AC294" s="34" t="s">
        <v>46</v>
      </c>
      <c r="AD294" s="34" t="s">
        <v>46</v>
      </c>
      <c r="AE294" s="35"/>
      <c r="AF294" s="35"/>
      <c r="AG294" s="35"/>
      <c r="AH294" s="35"/>
      <c r="AI294" s="35" t="s">
        <v>90</v>
      </c>
      <c r="AJ294" s="35" t="s">
        <v>531</v>
      </c>
      <c r="AK294" s="35" t="s">
        <v>46</v>
      </c>
      <c r="AL294" s="35" t="s">
        <v>46</v>
      </c>
      <c r="AM294" s="40">
        <v>2</v>
      </c>
    </row>
    <row r="295" spans="2:39">
      <c r="B295" s="189" t="s">
        <v>532</v>
      </c>
      <c r="C295" s="190" t="s">
        <v>533</v>
      </c>
      <c r="D295" s="191" t="s">
        <v>46</v>
      </c>
      <c r="E295" s="192" t="s">
        <v>46</v>
      </c>
      <c r="F295" s="192" t="s">
        <v>46</v>
      </c>
      <c r="G295" s="192" t="s">
        <v>46</v>
      </c>
      <c r="H295" s="192" t="s">
        <v>46</v>
      </c>
      <c r="I295" s="193" t="s">
        <v>46</v>
      </c>
      <c r="J295" s="192" t="s">
        <v>46</v>
      </c>
      <c r="K295" s="191" t="s">
        <v>46</v>
      </c>
      <c r="L295" s="191" t="s">
        <v>46</v>
      </c>
      <c r="M295" s="194">
        <v>0</v>
      </c>
      <c r="N295" s="195" t="s">
        <v>46</v>
      </c>
      <c r="O295" s="191" t="s">
        <v>46</v>
      </c>
      <c r="P295" s="191" t="s">
        <v>46</v>
      </c>
      <c r="Q295" s="194">
        <v>0</v>
      </c>
      <c r="R295" s="195">
        <v>0</v>
      </c>
      <c r="S295" s="196" t="s">
        <v>46</v>
      </c>
      <c r="T295" s="44"/>
      <c r="U295" s="43"/>
      <c r="V295" s="197" t="s">
        <v>46</v>
      </c>
      <c r="W295" s="44">
        <v>0</v>
      </c>
      <c r="X295" s="43" t="s">
        <v>46</v>
      </c>
      <c r="Y295" s="46">
        <v>0</v>
      </c>
      <c r="Z295" s="43" t="s">
        <v>46</v>
      </c>
      <c r="AA295" s="46">
        <v>0</v>
      </c>
      <c r="AB295" s="47" t="s">
        <v>46</v>
      </c>
      <c r="AC295" s="42" t="s">
        <v>46</v>
      </c>
      <c r="AD295" s="42" t="s">
        <v>46</v>
      </c>
      <c r="AE295" s="43"/>
      <c r="AF295" s="43"/>
      <c r="AG295" s="43"/>
      <c r="AH295" s="43"/>
      <c r="AI295" s="43" t="s">
        <v>90</v>
      </c>
      <c r="AJ295" s="43" t="s">
        <v>531</v>
      </c>
      <c r="AK295" s="43" t="s">
        <v>94</v>
      </c>
      <c r="AL295" s="43" t="s">
        <v>46</v>
      </c>
      <c r="AM295" s="48">
        <v>3</v>
      </c>
    </row>
    <row r="296" spans="2:39">
      <c r="B296" s="228" t="s">
        <v>534</v>
      </c>
      <c r="C296" s="229" t="s">
        <v>535</v>
      </c>
      <c r="D296" s="230" t="s">
        <v>48</v>
      </c>
      <c r="E296" s="231" t="s">
        <v>38</v>
      </c>
      <c r="F296" s="231" t="s">
        <v>97</v>
      </c>
      <c r="G296" s="231" t="s">
        <v>35</v>
      </c>
      <c r="H296" s="231" t="s">
        <v>7652</v>
      </c>
      <c r="I296" s="232" t="s">
        <v>316</v>
      </c>
      <c r="J296" s="231" t="s">
        <v>44</v>
      </c>
      <c r="K296" s="230" t="s">
        <v>110</v>
      </c>
      <c r="L296" s="230" t="s">
        <v>100</v>
      </c>
      <c r="M296" s="233">
        <v>0</v>
      </c>
      <c r="N296" s="234" t="s">
        <v>7653</v>
      </c>
      <c r="O296" s="230" t="s">
        <v>101</v>
      </c>
      <c r="P296" s="230" t="s">
        <v>145</v>
      </c>
      <c r="Q296" s="233">
        <v>132000</v>
      </c>
      <c r="R296" s="234">
        <v>1</v>
      </c>
      <c r="S296" s="235" t="s">
        <v>103</v>
      </c>
      <c r="T296" s="236">
        <v>1.2617</v>
      </c>
      <c r="U296" s="237" t="s">
        <v>8619</v>
      </c>
      <c r="V296" s="238" t="s">
        <v>104</v>
      </c>
      <c r="W296" s="236">
        <v>0</v>
      </c>
      <c r="X296" s="237" t="s">
        <v>155</v>
      </c>
      <c r="Y296" s="239">
        <v>0</v>
      </c>
      <c r="Z296" s="237" t="s">
        <v>156</v>
      </c>
      <c r="AA296" s="239">
        <v>0</v>
      </c>
      <c r="AB296" s="240" t="s">
        <v>46</v>
      </c>
      <c r="AC296" s="241" t="s">
        <v>19</v>
      </c>
      <c r="AD296" s="241" t="s">
        <v>31</v>
      </c>
      <c r="AE296" s="237" t="s">
        <v>38</v>
      </c>
      <c r="AF296" s="237" t="s">
        <v>97</v>
      </c>
      <c r="AG296" s="237"/>
      <c r="AH296" s="237"/>
      <c r="AI296" s="237" t="s">
        <v>90</v>
      </c>
      <c r="AJ296" s="237" t="s">
        <v>531</v>
      </c>
      <c r="AK296" s="237" t="s">
        <v>94</v>
      </c>
      <c r="AL296" s="237" t="s">
        <v>109</v>
      </c>
      <c r="AM296" s="242">
        <v>4</v>
      </c>
    </row>
    <row r="297" spans="2:39">
      <c r="B297" s="228" t="s">
        <v>536</v>
      </c>
      <c r="C297" s="229" t="s">
        <v>535</v>
      </c>
      <c r="D297" s="230" t="s">
        <v>50</v>
      </c>
      <c r="E297" s="231" t="s">
        <v>38</v>
      </c>
      <c r="F297" s="231" t="s">
        <v>97</v>
      </c>
      <c r="G297" s="231" t="s">
        <v>35</v>
      </c>
      <c r="H297" s="231" t="s">
        <v>7652</v>
      </c>
      <c r="I297" s="232" t="s">
        <v>316</v>
      </c>
      <c r="J297" s="231" t="s">
        <v>44</v>
      </c>
      <c r="K297" s="230" t="s">
        <v>114</v>
      </c>
      <c r="L297" s="230" t="s">
        <v>100</v>
      </c>
      <c r="M297" s="233">
        <v>0</v>
      </c>
      <c r="N297" s="234" t="s">
        <v>7653</v>
      </c>
      <c r="O297" s="230" t="s">
        <v>101</v>
      </c>
      <c r="P297" s="230" t="s">
        <v>145</v>
      </c>
      <c r="Q297" s="233">
        <v>132000</v>
      </c>
      <c r="R297" s="234">
        <v>1</v>
      </c>
      <c r="S297" s="235" t="s">
        <v>103</v>
      </c>
      <c r="T297" s="236">
        <v>1.2617</v>
      </c>
      <c r="U297" s="237" t="s">
        <v>8619</v>
      </c>
      <c r="V297" s="238" t="s">
        <v>104</v>
      </c>
      <c r="W297" s="236">
        <v>0</v>
      </c>
      <c r="X297" s="237" t="s">
        <v>155</v>
      </c>
      <c r="Y297" s="239">
        <v>0</v>
      </c>
      <c r="Z297" s="237" t="s">
        <v>156</v>
      </c>
      <c r="AA297" s="239">
        <v>0</v>
      </c>
      <c r="AB297" s="240" t="s">
        <v>46</v>
      </c>
      <c r="AC297" s="241" t="s">
        <v>19</v>
      </c>
      <c r="AD297" s="241" t="s">
        <v>31</v>
      </c>
      <c r="AE297" s="237" t="s">
        <v>38</v>
      </c>
      <c r="AF297" s="237" t="s">
        <v>97</v>
      </c>
      <c r="AG297" s="237"/>
      <c r="AH297" s="237"/>
      <c r="AI297" s="237" t="s">
        <v>90</v>
      </c>
      <c r="AJ297" s="237" t="s">
        <v>531</v>
      </c>
      <c r="AK297" s="237" t="s">
        <v>94</v>
      </c>
      <c r="AL297" s="237" t="s">
        <v>111</v>
      </c>
      <c r="AM297" s="242">
        <v>4</v>
      </c>
    </row>
    <row r="298" spans="2:39">
      <c r="B298" s="228" t="s">
        <v>537</v>
      </c>
      <c r="C298" s="229" t="s">
        <v>535</v>
      </c>
      <c r="D298" s="230" t="s">
        <v>52</v>
      </c>
      <c r="E298" s="231" t="s">
        <v>38</v>
      </c>
      <c r="F298" s="231" t="s">
        <v>97</v>
      </c>
      <c r="G298" s="231" t="s">
        <v>35</v>
      </c>
      <c r="H298" s="231" t="s">
        <v>7652</v>
      </c>
      <c r="I298" s="232" t="s">
        <v>316</v>
      </c>
      <c r="J298" s="231" t="s">
        <v>44</v>
      </c>
      <c r="K298" s="230" t="s">
        <v>538</v>
      </c>
      <c r="L298" s="230" t="s">
        <v>100</v>
      </c>
      <c r="M298" s="233">
        <v>0</v>
      </c>
      <c r="N298" s="234" t="s">
        <v>7653</v>
      </c>
      <c r="O298" s="230" t="s">
        <v>101</v>
      </c>
      <c r="P298" s="230" t="s">
        <v>145</v>
      </c>
      <c r="Q298" s="233">
        <v>132000</v>
      </c>
      <c r="R298" s="234">
        <v>1</v>
      </c>
      <c r="S298" s="235" t="s">
        <v>103</v>
      </c>
      <c r="T298" s="236">
        <v>1.2617</v>
      </c>
      <c r="U298" s="237" t="s">
        <v>8619</v>
      </c>
      <c r="V298" s="238" t="s">
        <v>104</v>
      </c>
      <c r="W298" s="236">
        <v>0</v>
      </c>
      <c r="X298" s="237" t="s">
        <v>155</v>
      </c>
      <c r="Y298" s="239">
        <v>0</v>
      </c>
      <c r="Z298" s="237" t="s">
        <v>156</v>
      </c>
      <c r="AA298" s="239">
        <v>0</v>
      </c>
      <c r="AB298" s="240" t="s">
        <v>46</v>
      </c>
      <c r="AC298" s="241" t="s">
        <v>19</v>
      </c>
      <c r="AD298" s="241" t="s">
        <v>31</v>
      </c>
      <c r="AE298" s="237" t="s">
        <v>38</v>
      </c>
      <c r="AF298" s="237" t="s">
        <v>97</v>
      </c>
      <c r="AG298" s="237"/>
      <c r="AH298" s="237"/>
      <c r="AI298" s="237" t="s">
        <v>90</v>
      </c>
      <c r="AJ298" s="237" t="s">
        <v>531</v>
      </c>
      <c r="AK298" s="237" t="s">
        <v>94</v>
      </c>
      <c r="AL298" s="237" t="s">
        <v>112</v>
      </c>
      <c r="AM298" s="242">
        <v>4</v>
      </c>
    </row>
    <row r="299" spans="2:39">
      <c r="B299" s="228" t="s">
        <v>539</v>
      </c>
      <c r="C299" s="229" t="s">
        <v>535</v>
      </c>
      <c r="D299" s="230" t="s">
        <v>54</v>
      </c>
      <c r="E299" s="231" t="s">
        <v>38</v>
      </c>
      <c r="F299" s="231" t="s">
        <v>97</v>
      </c>
      <c r="G299" s="231" t="s">
        <v>35</v>
      </c>
      <c r="H299" s="231" t="s">
        <v>7652</v>
      </c>
      <c r="I299" s="232" t="s">
        <v>316</v>
      </c>
      <c r="J299" s="231" t="s">
        <v>44</v>
      </c>
      <c r="K299" s="230" t="s">
        <v>110</v>
      </c>
      <c r="L299" s="230" t="s">
        <v>100</v>
      </c>
      <c r="M299" s="233">
        <v>0</v>
      </c>
      <c r="N299" s="234" t="s">
        <v>7653</v>
      </c>
      <c r="O299" s="230" t="s">
        <v>101</v>
      </c>
      <c r="P299" s="230" t="s">
        <v>145</v>
      </c>
      <c r="Q299" s="233">
        <v>132000</v>
      </c>
      <c r="R299" s="234">
        <v>1</v>
      </c>
      <c r="S299" s="235" t="s">
        <v>103</v>
      </c>
      <c r="T299" s="236">
        <v>1.2617</v>
      </c>
      <c r="U299" s="237" t="s">
        <v>8619</v>
      </c>
      <c r="V299" s="238" t="s">
        <v>104</v>
      </c>
      <c r="W299" s="236">
        <v>0</v>
      </c>
      <c r="X299" s="237" t="s">
        <v>155</v>
      </c>
      <c r="Y299" s="239">
        <v>0</v>
      </c>
      <c r="Z299" s="237" t="s">
        <v>156</v>
      </c>
      <c r="AA299" s="239">
        <v>0</v>
      </c>
      <c r="AB299" s="240" t="s">
        <v>46</v>
      </c>
      <c r="AC299" s="241" t="s">
        <v>19</v>
      </c>
      <c r="AD299" s="241" t="s">
        <v>31</v>
      </c>
      <c r="AE299" s="237" t="s">
        <v>38</v>
      </c>
      <c r="AF299" s="237" t="s">
        <v>97</v>
      </c>
      <c r="AG299" s="237"/>
      <c r="AH299" s="237"/>
      <c r="AI299" s="237" t="s">
        <v>90</v>
      </c>
      <c r="AJ299" s="237" t="s">
        <v>531</v>
      </c>
      <c r="AK299" s="237" t="s">
        <v>94</v>
      </c>
      <c r="AL299" s="237" t="s">
        <v>113</v>
      </c>
      <c r="AM299" s="242">
        <v>4</v>
      </c>
    </row>
    <row r="300" spans="2:39">
      <c r="B300" s="228" t="s">
        <v>540</v>
      </c>
      <c r="C300" s="229" t="s">
        <v>535</v>
      </c>
      <c r="D300" s="230" t="s">
        <v>164</v>
      </c>
      <c r="E300" s="231" t="s">
        <v>38</v>
      </c>
      <c r="F300" s="231" t="s">
        <v>97</v>
      </c>
      <c r="G300" s="231" t="s">
        <v>35</v>
      </c>
      <c r="H300" s="231" t="s">
        <v>7652</v>
      </c>
      <c r="I300" s="232" t="s">
        <v>316</v>
      </c>
      <c r="J300" s="231" t="s">
        <v>44</v>
      </c>
      <c r="K300" s="230" t="s">
        <v>110</v>
      </c>
      <c r="L300" s="230" t="s">
        <v>100</v>
      </c>
      <c r="M300" s="233">
        <v>0</v>
      </c>
      <c r="N300" s="234" t="s">
        <v>7653</v>
      </c>
      <c r="O300" s="230" t="s">
        <v>101</v>
      </c>
      <c r="P300" s="230" t="s">
        <v>145</v>
      </c>
      <c r="Q300" s="233">
        <v>132000</v>
      </c>
      <c r="R300" s="234">
        <v>1</v>
      </c>
      <c r="S300" s="235" t="s">
        <v>103</v>
      </c>
      <c r="T300" s="236">
        <v>1.2617</v>
      </c>
      <c r="U300" s="237" t="s">
        <v>8619</v>
      </c>
      <c r="V300" s="238" t="s">
        <v>104</v>
      </c>
      <c r="W300" s="236">
        <v>0</v>
      </c>
      <c r="X300" s="237" t="s">
        <v>155</v>
      </c>
      <c r="Y300" s="239">
        <v>0</v>
      </c>
      <c r="Z300" s="237" t="s">
        <v>156</v>
      </c>
      <c r="AA300" s="239">
        <v>0</v>
      </c>
      <c r="AB300" s="240" t="s">
        <v>46</v>
      </c>
      <c r="AC300" s="241" t="s">
        <v>19</v>
      </c>
      <c r="AD300" s="241" t="s">
        <v>31</v>
      </c>
      <c r="AE300" s="237" t="s">
        <v>38</v>
      </c>
      <c r="AF300" s="237" t="s">
        <v>97</v>
      </c>
      <c r="AG300" s="237"/>
      <c r="AH300" s="237"/>
      <c r="AI300" s="237" t="s">
        <v>90</v>
      </c>
      <c r="AJ300" s="237" t="s">
        <v>531</v>
      </c>
      <c r="AK300" s="237" t="s">
        <v>94</v>
      </c>
      <c r="AL300" s="237" t="s">
        <v>115</v>
      </c>
      <c r="AM300" s="242">
        <v>4</v>
      </c>
    </row>
    <row r="301" spans="2:39">
      <c r="B301" s="228" t="s">
        <v>541</v>
      </c>
      <c r="C301" s="229" t="s">
        <v>535</v>
      </c>
      <c r="D301" s="230" t="s">
        <v>166</v>
      </c>
      <c r="E301" s="231" t="s">
        <v>38</v>
      </c>
      <c r="F301" s="231" t="s">
        <v>97</v>
      </c>
      <c r="G301" s="231" t="s">
        <v>35</v>
      </c>
      <c r="H301" s="231" t="s">
        <v>7652</v>
      </c>
      <c r="I301" s="232" t="s">
        <v>316</v>
      </c>
      <c r="J301" s="231" t="s">
        <v>44</v>
      </c>
      <c r="K301" s="230" t="s">
        <v>110</v>
      </c>
      <c r="L301" s="230" t="s">
        <v>100</v>
      </c>
      <c r="M301" s="233">
        <v>0</v>
      </c>
      <c r="N301" s="234" t="s">
        <v>7653</v>
      </c>
      <c r="O301" s="230" t="s">
        <v>101</v>
      </c>
      <c r="P301" s="230" t="s">
        <v>145</v>
      </c>
      <c r="Q301" s="233">
        <v>132000</v>
      </c>
      <c r="R301" s="234">
        <v>1</v>
      </c>
      <c r="S301" s="235" t="s">
        <v>103</v>
      </c>
      <c r="T301" s="236">
        <v>1.2617</v>
      </c>
      <c r="U301" s="237" t="s">
        <v>8619</v>
      </c>
      <c r="V301" s="238" t="s">
        <v>104</v>
      </c>
      <c r="W301" s="236">
        <v>0</v>
      </c>
      <c r="X301" s="237" t="s">
        <v>155</v>
      </c>
      <c r="Y301" s="239">
        <v>0</v>
      </c>
      <c r="Z301" s="237" t="s">
        <v>156</v>
      </c>
      <c r="AA301" s="239">
        <v>0</v>
      </c>
      <c r="AB301" s="240" t="s">
        <v>46</v>
      </c>
      <c r="AC301" s="241" t="s">
        <v>19</v>
      </c>
      <c r="AD301" s="241" t="s">
        <v>31</v>
      </c>
      <c r="AE301" s="237" t="s">
        <v>38</v>
      </c>
      <c r="AF301" s="237" t="s">
        <v>97</v>
      </c>
      <c r="AG301" s="237"/>
      <c r="AH301" s="237"/>
      <c r="AI301" s="237" t="s">
        <v>90</v>
      </c>
      <c r="AJ301" s="237" t="s">
        <v>531</v>
      </c>
      <c r="AK301" s="237" t="s">
        <v>94</v>
      </c>
      <c r="AL301" s="237" t="s">
        <v>167</v>
      </c>
      <c r="AM301" s="242">
        <v>4</v>
      </c>
    </row>
    <row r="302" spans="2:39">
      <c r="B302" s="228" t="s">
        <v>542</v>
      </c>
      <c r="C302" s="229" t="s">
        <v>535</v>
      </c>
      <c r="D302" s="230" t="s">
        <v>263</v>
      </c>
      <c r="E302" s="231" t="s">
        <v>38</v>
      </c>
      <c r="F302" s="231" t="s">
        <v>97</v>
      </c>
      <c r="G302" s="231" t="s">
        <v>35</v>
      </c>
      <c r="H302" s="231" t="s">
        <v>7652</v>
      </c>
      <c r="I302" s="232" t="s">
        <v>316</v>
      </c>
      <c r="J302" s="231" t="s">
        <v>44</v>
      </c>
      <c r="K302" s="230" t="s">
        <v>114</v>
      </c>
      <c r="L302" s="230" t="s">
        <v>100</v>
      </c>
      <c r="M302" s="233">
        <v>0</v>
      </c>
      <c r="N302" s="234" t="s">
        <v>7653</v>
      </c>
      <c r="O302" s="230" t="s">
        <v>101</v>
      </c>
      <c r="P302" s="230" t="s">
        <v>145</v>
      </c>
      <c r="Q302" s="233">
        <v>132000</v>
      </c>
      <c r="R302" s="234">
        <v>1</v>
      </c>
      <c r="S302" s="235" t="s">
        <v>103</v>
      </c>
      <c r="T302" s="236">
        <v>1.2617</v>
      </c>
      <c r="U302" s="237" t="s">
        <v>8619</v>
      </c>
      <c r="V302" s="238" t="s">
        <v>104</v>
      </c>
      <c r="W302" s="236">
        <v>0</v>
      </c>
      <c r="X302" s="237" t="s">
        <v>155</v>
      </c>
      <c r="Y302" s="239">
        <v>0</v>
      </c>
      <c r="Z302" s="237" t="s">
        <v>156</v>
      </c>
      <c r="AA302" s="239">
        <v>0</v>
      </c>
      <c r="AB302" s="240" t="s">
        <v>46</v>
      </c>
      <c r="AC302" s="241" t="s">
        <v>19</v>
      </c>
      <c r="AD302" s="241" t="s">
        <v>31</v>
      </c>
      <c r="AE302" s="237" t="s">
        <v>38</v>
      </c>
      <c r="AF302" s="237" t="s">
        <v>97</v>
      </c>
      <c r="AG302" s="237"/>
      <c r="AH302" s="237"/>
      <c r="AI302" s="237" t="s">
        <v>90</v>
      </c>
      <c r="AJ302" s="237" t="s">
        <v>531</v>
      </c>
      <c r="AK302" s="237" t="s">
        <v>94</v>
      </c>
      <c r="AL302" s="237" t="s">
        <v>189</v>
      </c>
      <c r="AM302" s="242">
        <v>4</v>
      </c>
    </row>
    <row r="303" spans="2:39">
      <c r="B303" s="228" t="s">
        <v>543</v>
      </c>
      <c r="C303" s="229" t="s">
        <v>535</v>
      </c>
      <c r="D303" s="230" t="s">
        <v>266</v>
      </c>
      <c r="E303" s="231" t="s">
        <v>38</v>
      </c>
      <c r="F303" s="231" t="s">
        <v>97</v>
      </c>
      <c r="G303" s="231" t="s">
        <v>35</v>
      </c>
      <c r="H303" s="231" t="s">
        <v>7652</v>
      </c>
      <c r="I303" s="232" t="s">
        <v>316</v>
      </c>
      <c r="J303" s="231" t="s">
        <v>44</v>
      </c>
      <c r="K303" s="230" t="s">
        <v>114</v>
      </c>
      <c r="L303" s="230" t="s">
        <v>100</v>
      </c>
      <c r="M303" s="233">
        <v>0</v>
      </c>
      <c r="N303" s="234" t="s">
        <v>7653</v>
      </c>
      <c r="O303" s="230" t="s">
        <v>101</v>
      </c>
      <c r="P303" s="230" t="s">
        <v>145</v>
      </c>
      <c r="Q303" s="233">
        <v>132000</v>
      </c>
      <c r="R303" s="234">
        <v>1</v>
      </c>
      <c r="S303" s="235" t="s">
        <v>103</v>
      </c>
      <c r="T303" s="236">
        <v>1.2617</v>
      </c>
      <c r="U303" s="237" t="s">
        <v>8619</v>
      </c>
      <c r="V303" s="238" t="s">
        <v>104</v>
      </c>
      <c r="W303" s="236">
        <v>0</v>
      </c>
      <c r="X303" s="237" t="s">
        <v>155</v>
      </c>
      <c r="Y303" s="239">
        <v>0</v>
      </c>
      <c r="Z303" s="237" t="s">
        <v>156</v>
      </c>
      <c r="AA303" s="239">
        <v>0</v>
      </c>
      <c r="AB303" s="240" t="s">
        <v>46</v>
      </c>
      <c r="AC303" s="241" t="s">
        <v>19</v>
      </c>
      <c r="AD303" s="241" t="s">
        <v>31</v>
      </c>
      <c r="AE303" s="237" t="s">
        <v>38</v>
      </c>
      <c r="AF303" s="237" t="s">
        <v>97</v>
      </c>
      <c r="AG303" s="237"/>
      <c r="AH303" s="237"/>
      <c r="AI303" s="237" t="s">
        <v>90</v>
      </c>
      <c r="AJ303" s="237" t="s">
        <v>531</v>
      </c>
      <c r="AK303" s="237" t="s">
        <v>94</v>
      </c>
      <c r="AL303" s="237" t="s">
        <v>191</v>
      </c>
      <c r="AM303" s="242">
        <v>4</v>
      </c>
    </row>
    <row r="304" spans="2:39">
      <c r="B304" s="228" t="s">
        <v>544</v>
      </c>
      <c r="C304" s="229" t="s">
        <v>535</v>
      </c>
      <c r="D304" s="230" t="s">
        <v>269</v>
      </c>
      <c r="E304" s="231" t="s">
        <v>38</v>
      </c>
      <c r="F304" s="231" t="s">
        <v>97</v>
      </c>
      <c r="G304" s="231" t="s">
        <v>35</v>
      </c>
      <c r="H304" s="231" t="s">
        <v>7652</v>
      </c>
      <c r="I304" s="232" t="s">
        <v>316</v>
      </c>
      <c r="J304" s="231" t="s">
        <v>44</v>
      </c>
      <c r="K304" s="230" t="s">
        <v>538</v>
      </c>
      <c r="L304" s="230" t="s">
        <v>100</v>
      </c>
      <c r="M304" s="233">
        <v>0</v>
      </c>
      <c r="N304" s="234" t="s">
        <v>7653</v>
      </c>
      <c r="O304" s="230" t="s">
        <v>101</v>
      </c>
      <c r="P304" s="230" t="s">
        <v>145</v>
      </c>
      <c r="Q304" s="233">
        <v>132000</v>
      </c>
      <c r="R304" s="234">
        <v>1</v>
      </c>
      <c r="S304" s="235" t="s">
        <v>103</v>
      </c>
      <c r="T304" s="236">
        <v>1.2617</v>
      </c>
      <c r="U304" s="237" t="s">
        <v>8619</v>
      </c>
      <c r="V304" s="238" t="s">
        <v>104</v>
      </c>
      <c r="W304" s="236">
        <v>0</v>
      </c>
      <c r="X304" s="237" t="s">
        <v>155</v>
      </c>
      <c r="Y304" s="239">
        <v>0</v>
      </c>
      <c r="Z304" s="237" t="s">
        <v>156</v>
      </c>
      <c r="AA304" s="239">
        <v>0</v>
      </c>
      <c r="AB304" s="240" t="s">
        <v>46</v>
      </c>
      <c r="AC304" s="241" t="s">
        <v>19</v>
      </c>
      <c r="AD304" s="241" t="s">
        <v>31</v>
      </c>
      <c r="AE304" s="237" t="s">
        <v>38</v>
      </c>
      <c r="AF304" s="237" t="s">
        <v>97</v>
      </c>
      <c r="AG304" s="237"/>
      <c r="AH304" s="237"/>
      <c r="AI304" s="237" t="s">
        <v>90</v>
      </c>
      <c r="AJ304" s="237" t="s">
        <v>531</v>
      </c>
      <c r="AK304" s="237" t="s">
        <v>94</v>
      </c>
      <c r="AL304" s="237" t="s">
        <v>193</v>
      </c>
      <c r="AM304" s="242">
        <v>4</v>
      </c>
    </row>
    <row r="305" spans="2:39">
      <c r="B305" s="228" t="s">
        <v>545</v>
      </c>
      <c r="C305" s="229" t="s">
        <v>535</v>
      </c>
      <c r="D305" s="230" t="s">
        <v>272</v>
      </c>
      <c r="E305" s="231" t="s">
        <v>38</v>
      </c>
      <c r="F305" s="231" t="s">
        <v>97</v>
      </c>
      <c r="G305" s="231" t="s">
        <v>35</v>
      </c>
      <c r="H305" s="231" t="s">
        <v>7652</v>
      </c>
      <c r="I305" s="232" t="s">
        <v>316</v>
      </c>
      <c r="J305" s="231" t="s">
        <v>44</v>
      </c>
      <c r="K305" s="230" t="s">
        <v>538</v>
      </c>
      <c r="L305" s="230" t="s">
        <v>100</v>
      </c>
      <c r="M305" s="233">
        <v>0</v>
      </c>
      <c r="N305" s="234" t="s">
        <v>7653</v>
      </c>
      <c r="O305" s="230" t="s">
        <v>101</v>
      </c>
      <c r="P305" s="230" t="s">
        <v>145</v>
      </c>
      <c r="Q305" s="233">
        <v>132000</v>
      </c>
      <c r="R305" s="234">
        <v>1</v>
      </c>
      <c r="S305" s="235" t="s">
        <v>103</v>
      </c>
      <c r="T305" s="236">
        <v>1.2617</v>
      </c>
      <c r="U305" s="237" t="s">
        <v>8619</v>
      </c>
      <c r="V305" s="238" t="s">
        <v>104</v>
      </c>
      <c r="W305" s="236">
        <v>0</v>
      </c>
      <c r="X305" s="237" t="s">
        <v>155</v>
      </c>
      <c r="Y305" s="239">
        <v>0</v>
      </c>
      <c r="Z305" s="237" t="s">
        <v>156</v>
      </c>
      <c r="AA305" s="239">
        <v>0</v>
      </c>
      <c r="AB305" s="240" t="s">
        <v>46</v>
      </c>
      <c r="AC305" s="241" t="s">
        <v>19</v>
      </c>
      <c r="AD305" s="241" t="s">
        <v>31</v>
      </c>
      <c r="AE305" s="237" t="s">
        <v>38</v>
      </c>
      <c r="AF305" s="237" t="s">
        <v>97</v>
      </c>
      <c r="AG305" s="237"/>
      <c r="AH305" s="237"/>
      <c r="AI305" s="237" t="s">
        <v>90</v>
      </c>
      <c r="AJ305" s="237" t="s">
        <v>531</v>
      </c>
      <c r="AK305" s="237" t="s">
        <v>94</v>
      </c>
      <c r="AL305" s="237" t="s">
        <v>195</v>
      </c>
      <c r="AM305" s="242">
        <v>4</v>
      </c>
    </row>
    <row r="306" spans="2:39">
      <c r="B306" s="228" t="s">
        <v>546</v>
      </c>
      <c r="C306" s="229" t="s">
        <v>535</v>
      </c>
      <c r="D306" s="230" t="s">
        <v>332</v>
      </c>
      <c r="E306" s="231" t="s">
        <v>38</v>
      </c>
      <c r="F306" s="231" t="s">
        <v>97</v>
      </c>
      <c r="G306" s="231" t="s">
        <v>35</v>
      </c>
      <c r="H306" s="231" t="s">
        <v>7652</v>
      </c>
      <c r="I306" s="232" t="s">
        <v>316</v>
      </c>
      <c r="J306" s="231" t="s">
        <v>44</v>
      </c>
      <c r="K306" s="230" t="s">
        <v>538</v>
      </c>
      <c r="L306" s="230" t="s">
        <v>100</v>
      </c>
      <c r="M306" s="233">
        <v>0</v>
      </c>
      <c r="N306" s="234" t="s">
        <v>7653</v>
      </c>
      <c r="O306" s="230" t="s">
        <v>101</v>
      </c>
      <c r="P306" s="230" t="s">
        <v>145</v>
      </c>
      <c r="Q306" s="233">
        <v>132000</v>
      </c>
      <c r="R306" s="234">
        <v>1</v>
      </c>
      <c r="S306" s="235" t="s">
        <v>103</v>
      </c>
      <c r="T306" s="236">
        <v>1.2617</v>
      </c>
      <c r="U306" s="237" t="s">
        <v>8619</v>
      </c>
      <c r="V306" s="238" t="s">
        <v>104</v>
      </c>
      <c r="W306" s="236">
        <v>0</v>
      </c>
      <c r="X306" s="237" t="s">
        <v>155</v>
      </c>
      <c r="Y306" s="239">
        <v>0</v>
      </c>
      <c r="Z306" s="237" t="s">
        <v>156</v>
      </c>
      <c r="AA306" s="239">
        <v>0</v>
      </c>
      <c r="AB306" s="240" t="s">
        <v>46</v>
      </c>
      <c r="AC306" s="241" t="s">
        <v>19</v>
      </c>
      <c r="AD306" s="241" t="s">
        <v>31</v>
      </c>
      <c r="AE306" s="237" t="s">
        <v>38</v>
      </c>
      <c r="AF306" s="237" t="s">
        <v>97</v>
      </c>
      <c r="AG306" s="237"/>
      <c r="AH306" s="237"/>
      <c r="AI306" s="237" t="s">
        <v>90</v>
      </c>
      <c r="AJ306" s="237" t="s">
        <v>531</v>
      </c>
      <c r="AK306" s="237" t="s">
        <v>94</v>
      </c>
      <c r="AL306" s="237" t="s">
        <v>198</v>
      </c>
      <c r="AM306" s="242">
        <v>4</v>
      </c>
    </row>
    <row r="307" spans="2:39">
      <c r="B307" s="228" t="s">
        <v>547</v>
      </c>
      <c r="C307" s="229" t="s">
        <v>535</v>
      </c>
      <c r="D307" s="230" t="s">
        <v>334</v>
      </c>
      <c r="E307" s="231" t="s">
        <v>38</v>
      </c>
      <c r="F307" s="231" t="s">
        <v>97</v>
      </c>
      <c r="G307" s="231" t="s">
        <v>35</v>
      </c>
      <c r="H307" s="231" t="s">
        <v>7652</v>
      </c>
      <c r="I307" s="232" t="s">
        <v>316</v>
      </c>
      <c r="J307" s="231" t="s">
        <v>44</v>
      </c>
      <c r="K307" s="230" t="s">
        <v>538</v>
      </c>
      <c r="L307" s="230" t="s">
        <v>100</v>
      </c>
      <c r="M307" s="233">
        <v>0</v>
      </c>
      <c r="N307" s="234" t="s">
        <v>7653</v>
      </c>
      <c r="O307" s="230" t="s">
        <v>101</v>
      </c>
      <c r="P307" s="230" t="s">
        <v>145</v>
      </c>
      <c r="Q307" s="233">
        <v>132000</v>
      </c>
      <c r="R307" s="234">
        <v>1</v>
      </c>
      <c r="S307" s="235" t="s">
        <v>103</v>
      </c>
      <c r="T307" s="236">
        <v>1.2617</v>
      </c>
      <c r="U307" s="237" t="s">
        <v>8619</v>
      </c>
      <c r="V307" s="238" t="s">
        <v>104</v>
      </c>
      <c r="W307" s="236">
        <v>0</v>
      </c>
      <c r="X307" s="237" t="s">
        <v>155</v>
      </c>
      <c r="Y307" s="239">
        <v>0</v>
      </c>
      <c r="Z307" s="237" t="s">
        <v>156</v>
      </c>
      <c r="AA307" s="239">
        <v>0</v>
      </c>
      <c r="AB307" s="240" t="s">
        <v>46</v>
      </c>
      <c r="AC307" s="241" t="s">
        <v>19</v>
      </c>
      <c r="AD307" s="241" t="s">
        <v>31</v>
      </c>
      <c r="AE307" s="237" t="s">
        <v>38</v>
      </c>
      <c r="AF307" s="237" t="s">
        <v>97</v>
      </c>
      <c r="AG307" s="237"/>
      <c r="AH307" s="237"/>
      <c r="AI307" s="237" t="s">
        <v>90</v>
      </c>
      <c r="AJ307" s="237" t="s">
        <v>531</v>
      </c>
      <c r="AK307" s="237" t="s">
        <v>94</v>
      </c>
      <c r="AL307" s="237" t="s">
        <v>200</v>
      </c>
      <c r="AM307" s="242">
        <v>4</v>
      </c>
    </row>
    <row r="308" spans="2:39">
      <c r="B308" s="228" t="s">
        <v>548</v>
      </c>
      <c r="C308" s="229" t="s">
        <v>535</v>
      </c>
      <c r="D308" s="230" t="s">
        <v>336</v>
      </c>
      <c r="E308" s="231" t="s">
        <v>38</v>
      </c>
      <c r="F308" s="231" t="s">
        <v>97</v>
      </c>
      <c r="G308" s="231" t="s">
        <v>35</v>
      </c>
      <c r="H308" s="231" t="s">
        <v>7652</v>
      </c>
      <c r="I308" s="232" t="s">
        <v>316</v>
      </c>
      <c r="J308" s="231" t="s">
        <v>44</v>
      </c>
      <c r="K308" s="230" t="s">
        <v>538</v>
      </c>
      <c r="L308" s="230" t="s">
        <v>100</v>
      </c>
      <c r="M308" s="233">
        <v>0</v>
      </c>
      <c r="N308" s="234" t="s">
        <v>7653</v>
      </c>
      <c r="O308" s="230" t="s">
        <v>101</v>
      </c>
      <c r="P308" s="230" t="s">
        <v>145</v>
      </c>
      <c r="Q308" s="233">
        <v>132000</v>
      </c>
      <c r="R308" s="234">
        <v>1</v>
      </c>
      <c r="S308" s="235" t="s">
        <v>103</v>
      </c>
      <c r="T308" s="236">
        <v>1.2617</v>
      </c>
      <c r="U308" s="237" t="s">
        <v>8619</v>
      </c>
      <c r="V308" s="238" t="s">
        <v>104</v>
      </c>
      <c r="W308" s="236">
        <v>0</v>
      </c>
      <c r="X308" s="237" t="s">
        <v>155</v>
      </c>
      <c r="Y308" s="239">
        <v>0</v>
      </c>
      <c r="Z308" s="237" t="s">
        <v>156</v>
      </c>
      <c r="AA308" s="239">
        <v>0</v>
      </c>
      <c r="AB308" s="240" t="s">
        <v>46</v>
      </c>
      <c r="AC308" s="241" t="s">
        <v>19</v>
      </c>
      <c r="AD308" s="241" t="s">
        <v>31</v>
      </c>
      <c r="AE308" s="237" t="s">
        <v>38</v>
      </c>
      <c r="AF308" s="237" t="s">
        <v>97</v>
      </c>
      <c r="AG308" s="237"/>
      <c r="AH308" s="237"/>
      <c r="AI308" s="237" t="s">
        <v>90</v>
      </c>
      <c r="AJ308" s="237" t="s">
        <v>531</v>
      </c>
      <c r="AK308" s="237" t="s">
        <v>94</v>
      </c>
      <c r="AL308" s="237" t="s">
        <v>203</v>
      </c>
      <c r="AM308" s="242">
        <v>4</v>
      </c>
    </row>
    <row r="309" spans="2:39">
      <c r="B309" s="228" t="s">
        <v>549</v>
      </c>
      <c r="C309" s="229" t="s">
        <v>535</v>
      </c>
      <c r="D309" s="230" t="s">
        <v>363</v>
      </c>
      <c r="E309" s="231" t="s">
        <v>38</v>
      </c>
      <c r="F309" s="231" t="s">
        <v>97</v>
      </c>
      <c r="G309" s="231" t="s">
        <v>35</v>
      </c>
      <c r="H309" s="231" t="s">
        <v>7652</v>
      </c>
      <c r="I309" s="232" t="s">
        <v>316</v>
      </c>
      <c r="J309" s="231" t="s">
        <v>44</v>
      </c>
      <c r="K309" s="230" t="s">
        <v>110</v>
      </c>
      <c r="L309" s="230" t="s">
        <v>100</v>
      </c>
      <c r="M309" s="233">
        <v>0</v>
      </c>
      <c r="N309" s="234" t="s">
        <v>7653</v>
      </c>
      <c r="O309" s="230" t="s">
        <v>101</v>
      </c>
      <c r="P309" s="230" t="s">
        <v>145</v>
      </c>
      <c r="Q309" s="233">
        <v>132000</v>
      </c>
      <c r="R309" s="234">
        <v>1</v>
      </c>
      <c r="S309" s="235" t="s">
        <v>103</v>
      </c>
      <c r="T309" s="236">
        <v>1.2617</v>
      </c>
      <c r="U309" s="237" t="s">
        <v>8619</v>
      </c>
      <c r="V309" s="238" t="s">
        <v>104</v>
      </c>
      <c r="W309" s="236">
        <v>0</v>
      </c>
      <c r="X309" s="237" t="s">
        <v>155</v>
      </c>
      <c r="Y309" s="239">
        <v>0</v>
      </c>
      <c r="Z309" s="237" t="s">
        <v>156</v>
      </c>
      <c r="AA309" s="239">
        <v>0</v>
      </c>
      <c r="AB309" s="240" t="s">
        <v>46</v>
      </c>
      <c r="AC309" s="241" t="s">
        <v>19</v>
      </c>
      <c r="AD309" s="241" t="s">
        <v>31</v>
      </c>
      <c r="AE309" s="237" t="s">
        <v>38</v>
      </c>
      <c r="AF309" s="237" t="s">
        <v>97</v>
      </c>
      <c r="AG309" s="237"/>
      <c r="AH309" s="237"/>
      <c r="AI309" s="237" t="s">
        <v>90</v>
      </c>
      <c r="AJ309" s="237" t="s">
        <v>531</v>
      </c>
      <c r="AK309" s="237" t="s">
        <v>94</v>
      </c>
      <c r="AL309" s="237" t="s">
        <v>205</v>
      </c>
      <c r="AM309" s="242">
        <v>4</v>
      </c>
    </row>
    <row r="310" spans="2:39">
      <c r="B310" s="228" t="s">
        <v>550</v>
      </c>
      <c r="C310" s="229" t="s">
        <v>535</v>
      </c>
      <c r="D310" s="230" t="s">
        <v>365</v>
      </c>
      <c r="E310" s="231" t="s">
        <v>38</v>
      </c>
      <c r="F310" s="231" t="s">
        <v>97</v>
      </c>
      <c r="G310" s="231" t="s">
        <v>35</v>
      </c>
      <c r="H310" s="231" t="s">
        <v>7652</v>
      </c>
      <c r="I310" s="232" t="s">
        <v>316</v>
      </c>
      <c r="J310" s="231" t="s">
        <v>44</v>
      </c>
      <c r="K310" s="230" t="s">
        <v>110</v>
      </c>
      <c r="L310" s="230" t="s">
        <v>100</v>
      </c>
      <c r="M310" s="233">
        <v>0</v>
      </c>
      <c r="N310" s="234" t="s">
        <v>7653</v>
      </c>
      <c r="O310" s="230" t="s">
        <v>101</v>
      </c>
      <c r="P310" s="230" t="s">
        <v>145</v>
      </c>
      <c r="Q310" s="233">
        <v>132000</v>
      </c>
      <c r="R310" s="234">
        <v>1</v>
      </c>
      <c r="S310" s="235" t="s">
        <v>103</v>
      </c>
      <c r="T310" s="236">
        <v>1.2617</v>
      </c>
      <c r="U310" s="237" t="s">
        <v>8619</v>
      </c>
      <c r="V310" s="238" t="s">
        <v>104</v>
      </c>
      <c r="W310" s="236">
        <v>0</v>
      </c>
      <c r="X310" s="237" t="s">
        <v>155</v>
      </c>
      <c r="Y310" s="239">
        <v>0</v>
      </c>
      <c r="Z310" s="237" t="s">
        <v>156</v>
      </c>
      <c r="AA310" s="239">
        <v>0</v>
      </c>
      <c r="AB310" s="240" t="s">
        <v>46</v>
      </c>
      <c r="AC310" s="241" t="s">
        <v>19</v>
      </c>
      <c r="AD310" s="241" t="s">
        <v>31</v>
      </c>
      <c r="AE310" s="237" t="s">
        <v>38</v>
      </c>
      <c r="AF310" s="237" t="s">
        <v>97</v>
      </c>
      <c r="AG310" s="237"/>
      <c r="AH310" s="237"/>
      <c r="AI310" s="237" t="s">
        <v>90</v>
      </c>
      <c r="AJ310" s="237" t="s">
        <v>531</v>
      </c>
      <c r="AK310" s="237" t="s">
        <v>94</v>
      </c>
      <c r="AL310" s="237" t="s">
        <v>207</v>
      </c>
      <c r="AM310" s="242">
        <v>4</v>
      </c>
    </row>
    <row r="311" spans="2:39">
      <c r="B311" s="228" t="s">
        <v>551</v>
      </c>
      <c r="C311" s="229" t="s">
        <v>535</v>
      </c>
      <c r="D311" s="230" t="s">
        <v>367</v>
      </c>
      <c r="E311" s="231" t="s">
        <v>38</v>
      </c>
      <c r="F311" s="231" t="s">
        <v>97</v>
      </c>
      <c r="G311" s="231" t="s">
        <v>35</v>
      </c>
      <c r="H311" s="231" t="s">
        <v>7652</v>
      </c>
      <c r="I311" s="232" t="s">
        <v>316</v>
      </c>
      <c r="J311" s="231" t="s">
        <v>44</v>
      </c>
      <c r="K311" s="230" t="s">
        <v>110</v>
      </c>
      <c r="L311" s="230" t="s">
        <v>100</v>
      </c>
      <c r="M311" s="233">
        <v>0</v>
      </c>
      <c r="N311" s="234" t="s">
        <v>7653</v>
      </c>
      <c r="O311" s="230" t="s">
        <v>101</v>
      </c>
      <c r="P311" s="230" t="s">
        <v>145</v>
      </c>
      <c r="Q311" s="233">
        <v>132000</v>
      </c>
      <c r="R311" s="234">
        <v>1</v>
      </c>
      <c r="S311" s="235" t="s">
        <v>103</v>
      </c>
      <c r="T311" s="236">
        <v>1.2617</v>
      </c>
      <c r="U311" s="237" t="s">
        <v>8619</v>
      </c>
      <c r="V311" s="238" t="s">
        <v>104</v>
      </c>
      <c r="W311" s="236">
        <v>0</v>
      </c>
      <c r="X311" s="237" t="s">
        <v>155</v>
      </c>
      <c r="Y311" s="239">
        <v>0</v>
      </c>
      <c r="Z311" s="237" t="s">
        <v>156</v>
      </c>
      <c r="AA311" s="239">
        <v>0</v>
      </c>
      <c r="AB311" s="240" t="s">
        <v>46</v>
      </c>
      <c r="AC311" s="241" t="s">
        <v>19</v>
      </c>
      <c r="AD311" s="241" t="s">
        <v>31</v>
      </c>
      <c r="AE311" s="237" t="s">
        <v>38</v>
      </c>
      <c r="AF311" s="237" t="s">
        <v>97</v>
      </c>
      <c r="AG311" s="237"/>
      <c r="AH311" s="237"/>
      <c r="AI311" s="237" t="s">
        <v>90</v>
      </c>
      <c r="AJ311" s="237" t="s">
        <v>531</v>
      </c>
      <c r="AK311" s="237" t="s">
        <v>94</v>
      </c>
      <c r="AL311" s="237" t="s">
        <v>209</v>
      </c>
      <c r="AM311" s="242">
        <v>4</v>
      </c>
    </row>
    <row r="312" spans="2:39">
      <c r="B312" s="180" t="s">
        <v>552</v>
      </c>
      <c r="C312" s="181" t="s">
        <v>553</v>
      </c>
      <c r="D312" s="182" t="s">
        <v>46</v>
      </c>
      <c r="E312" s="183" t="s">
        <v>46</v>
      </c>
      <c r="F312" s="183" t="s">
        <v>46</v>
      </c>
      <c r="G312" s="183" t="s">
        <v>46</v>
      </c>
      <c r="H312" s="183" t="s">
        <v>46</v>
      </c>
      <c r="I312" s="184" t="s">
        <v>46</v>
      </c>
      <c r="J312" s="183" t="s">
        <v>46</v>
      </c>
      <c r="K312" s="182" t="s">
        <v>46</v>
      </c>
      <c r="L312" s="182" t="s">
        <v>46</v>
      </c>
      <c r="M312" s="185">
        <v>0</v>
      </c>
      <c r="N312" s="186" t="s">
        <v>46</v>
      </c>
      <c r="O312" s="182" t="s">
        <v>46</v>
      </c>
      <c r="P312" s="182" t="s">
        <v>46</v>
      </c>
      <c r="Q312" s="185">
        <v>0</v>
      </c>
      <c r="R312" s="186">
        <v>0</v>
      </c>
      <c r="S312" s="187" t="s">
        <v>46</v>
      </c>
      <c r="T312" s="36"/>
      <c r="U312" s="35"/>
      <c r="V312" s="188" t="s">
        <v>46</v>
      </c>
      <c r="W312" s="36">
        <v>0</v>
      </c>
      <c r="X312" s="35" t="s">
        <v>46</v>
      </c>
      <c r="Y312" s="38">
        <v>0</v>
      </c>
      <c r="Z312" s="35" t="s">
        <v>46</v>
      </c>
      <c r="AA312" s="38">
        <v>0</v>
      </c>
      <c r="AB312" s="39" t="s">
        <v>46</v>
      </c>
      <c r="AC312" s="34" t="s">
        <v>46</v>
      </c>
      <c r="AD312" s="34" t="s">
        <v>46</v>
      </c>
      <c r="AE312" s="35"/>
      <c r="AF312" s="35"/>
      <c r="AG312" s="35"/>
      <c r="AH312" s="35"/>
      <c r="AI312" s="35" t="s">
        <v>90</v>
      </c>
      <c r="AJ312" s="35" t="s">
        <v>554</v>
      </c>
      <c r="AK312" s="35" t="s">
        <v>46</v>
      </c>
      <c r="AL312" s="35" t="s">
        <v>46</v>
      </c>
      <c r="AM312" s="40">
        <v>2</v>
      </c>
    </row>
    <row r="313" spans="2:39">
      <c r="B313" s="189" t="s">
        <v>555</v>
      </c>
      <c r="C313" s="190" t="s">
        <v>556</v>
      </c>
      <c r="D313" s="191" t="s">
        <v>46</v>
      </c>
      <c r="E313" s="192" t="s">
        <v>46</v>
      </c>
      <c r="F313" s="192" t="s">
        <v>46</v>
      </c>
      <c r="G313" s="192" t="s">
        <v>46</v>
      </c>
      <c r="H313" s="192" t="s">
        <v>46</v>
      </c>
      <c r="I313" s="193" t="s">
        <v>46</v>
      </c>
      <c r="J313" s="192" t="s">
        <v>46</v>
      </c>
      <c r="K313" s="191" t="s">
        <v>46</v>
      </c>
      <c r="L313" s="191" t="s">
        <v>46</v>
      </c>
      <c r="M313" s="194">
        <v>0</v>
      </c>
      <c r="N313" s="195" t="s">
        <v>46</v>
      </c>
      <c r="O313" s="191" t="s">
        <v>46</v>
      </c>
      <c r="P313" s="191" t="s">
        <v>46</v>
      </c>
      <c r="Q313" s="194">
        <v>0</v>
      </c>
      <c r="R313" s="195">
        <v>0</v>
      </c>
      <c r="S313" s="196" t="s">
        <v>46</v>
      </c>
      <c r="T313" s="44"/>
      <c r="U313" s="43"/>
      <c r="V313" s="197" t="s">
        <v>46</v>
      </c>
      <c r="W313" s="44">
        <v>0</v>
      </c>
      <c r="X313" s="43" t="s">
        <v>46</v>
      </c>
      <c r="Y313" s="46">
        <v>0</v>
      </c>
      <c r="Z313" s="43" t="s">
        <v>46</v>
      </c>
      <c r="AA313" s="46">
        <v>0</v>
      </c>
      <c r="AB313" s="47" t="s">
        <v>46</v>
      </c>
      <c r="AC313" s="42" t="s">
        <v>46</v>
      </c>
      <c r="AD313" s="42" t="s">
        <v>46</v>
      </c>
      <c r="AE313" s="43"/>
      <c r="AF313" s="43"/>
      <c r="AG313" s="43"/>
      <c r="AH313" s="43"/>
      <c r="AI313" s="43" t="s">
        <v>90</v>
      </c>
      <c r="AJ313" s="43" t="s">
        <v>554</v>
      </c>
      <c r="AK313" s="43" t="s">
        <v>94</v>
      </c>
      <c r="AL313" s="43" t="s">
        <v>46</v>
      </c>
      <c r="AM313" s="48">
        <v>3</v>
      </c>
    </row>
    <row r="314" spans="2:39">
      <c r="B314" s="228" t="s">
        <v>557</v>
      </c>
      <c r="C314" s="229" t="s">
        <v>558</v>
      </c>
      <c r="D314" s="230" t="s">
        <v>48</v>
      </c>
      <c r="E314" s="231" t="s">
        <v>38</v>
      </c>
      <c r="F314" s="231" t="s">
        <v>97</v>
      </c>
      <c r="G314" s="231" t="s">
        <v>35</v>
      </c>
      <c r="H314" s="231" t="s">
        <v>7652</v>
      </c>
      <c r="I314" s="232" t="s">
        <v>98</v>
      </c>
      <c r="J314" s="231" t="s">
        <v>44</v>
      </c>
      <c r="K314" s="230" t="s">
        <v>447</v>
      </c>
      <c r="L314" s="230" t="s">
        <v>100</v>
      </c>
      <c r="M314" s="233">
        <v>0</v>
      </c>
      <c r="N314" s="234" t="s">
        <v>7653</v>
      </c>
      <c r="O314" s="230" t="s">
        <v>101</v>
      </c>
      <c r="P314" s="230" t="s">
        <v>145</v>
      </c>
      <c r="Q314" s="233">
        <v>110403</v>
      </c>
      <c r="R314" s="234">
        <v>1</v>
      </c>
      <c r="S314" s="235" t="s">
        <v>146</v>
      </c>
      <c r="T314" s="236"/>
      <c r="U314" s="237" t="s">
        <v>8524</v>
      </c>
      <c r="V314" s="238" t="s">
        <v>104</v>
      </c>
      <c r="W314" s="236">
        <v>0</v>
      </c>
      <c r="X314" s="237" t="s">
        <v>155</v>
      </c>
      <c r="Y314" s="239">
        <v>0</v>
      </c>
      <c r="Z314" s="237" t="s">
        <v>156</v>
      </c>
      <c r="AA314" s="239">
        <v>0</v>
      </c>
      <c r="AB314" s="240" t="s">
        <v>46</v>
      </c>
      <c r="AC314" s="241" t="s">
        <v>20</v>
      </c>
      <c r="AD314" s="241" t="s">
        <v>559</v>
      </c>
      <c r="AE314" s="237" t="s">
        <v>38</v>
      </c>
      <c r="AF314" s="237" t="s">
        <v>97</v>
      </c>
      <c r="AG314" s="237"/>
      <c r="AH314" s="237"/>
      <c r="AI314" s="237" t="s">
        <v>90</v>
      </c>
      <c r="AJ314" s="237" t="s">
        <v>554</v>
      </c>
      <c r="AK314" s="237" t="s">
        <v>94</v>
      </c>
      <c r="AL314" s="237" t="s">
        <v>109</v>
      </c>
      <c r="AM314" s="242">
        <v>4</v>
      </c>
    </row>
    <row r="315" spans="2:39">
      <c r="B315" s="228" t="s">
        <v>560</v>
      </c>
      <c r="C315" s="229" t="s">
        <v>561</v>
      </c>
      <c r="D315" s="230" t="s">
        <v>46</v>
      </c>
      <c r="E315" s="231" t="s">
        <v>46</v>
      </c>
      <c r="F315" s="231" t="s">
        <v>46</v>
      </c>
      <c r="G315" s="231" t="s">
        <v>46</v>
      </c>
      <c r="H315" s="231" t="s">
        <v>46</v>
      </c>
      <c r="I315" s="232" t="s">
        <v>46</v>
      </c>
      <c r="J315" s="231" t="s">
        <v>46</v>
      </c>
      <c r="K315" s="230" t="s">
        <v>46</v>
      </c>
      <c r="L315" s="230" t="s">
        <v>46</v>
      </c>
      <c r="M315" s="233">
        <v>0</v>
      </c>
      <c r="N315" s="234" t="s">
        <v>46</v>
      </c>
      <c r="O315" s="230" t="s">
        <v>46</v>
      </c>
      <c r="P315" s="230" t="s">
        <v>46</v>
      </c>
      <c r="Q315" s="233">
        <v>0</v>
      </c>
      <c r="R315" s="234">
        <v>0</v>
      </c>
      <c r="S315" s="235" t="s">
        <v>46</v>
      </c>
      <c r="T315" s="236"/>
      <c r="U315" s="237"/>
      <c r="V315" s="238" t="s">
        <v>46</v>
      </c>
      <c r="W315" s="236">
        <v>0</v>
      </c>
      <c r="X315" s="237" t="s">
        <v>46</v>
      </c>
      <c r="Y315" s="239">
        <v>0</v>
      </c>
      <c r="Z315" s="237" t="s">
        <v>46</v>
      </c>
      <c r="AA315" s="239">
        <v>0</v>
      </c>
      <c r="AB315" s="240" t="s">
        <v>46</v>
      </c>
      <c r="AC315" s="241" t="s">
        <v>46</v>
      </c>
      <c r="AD315" s="241" t="s">
        <v>46</v>
      </c>
      <c r="AE315" s="237"/>
      <c r="AF315" s="237"/>
      <c r="AG315" s="237"/>
      <c r="AH315" s="237"/>
      <c r="AI315" s="237" t="s">
        <v>90</v>
      </c>
      <c r="AJ315" s="237" t="s">
        <v>554</v>
      </c>
      <c r="AK315" s="237" t="s">
        <v>94</v>
      </c>
      <c r="AL315" s="237" t="s">
        <v>111</v>
      </c>
      <c r="AM315" s="242">
        <v>4</v>
      </c>
    </row>
    <row r="316" spans="2:39">
      <c r="B316" s="228" t="s">
        <v>11</v>
      </c>
      <c r="C316" s="229" t="s">
        <v>562</v>
      </c>
      <c r="D316" s="230" t="s">
        <v>48</v>
      </c>
      <c r="E316" s="231" t="s">
        <v>38</v>
      </c>
      <c r="F316" s="231" t="s">
        <v>97</v>
      </c>
      <c r="G316" s="231" t="s">
        <v>35</v>
      </c>
      <c r="H316" s="231" t="s">
        <v>7652</v>
      </c>
      <c r="I316" s="232" t="s">
        <v>563</v>
      </c>
      <c r="J316" s="231" t="s">
        <v>44</v>
      </c>
      <c r="K316" s="230" t="s">
        <v>144</v>
      </c>
      <c r="L316" s="230" t="s">
        <v>100</v>
      </c>
      <c r="M316" s="233">
        <v>0</v>
      </c>
      <c r="N316" s="234" t="s">
        <v>7653</v>
      </c>
      <c r="O316" s="230" t="s">
        <v>101</v>
      </c>
      <c r="P316" s="230" t="s">
        <v>145</v>
      </c>
      <c r="Q316" s="233">
        <v>154875</v>
      </c>
      <c r="R316" s="234">
        <v>1</v>
      </c>
      <c r="S316" s="235" t="s">
        <v>146</v>
      </c>
      <c r="T316" s="236"/>
      <c r="U316" s="237" t="s">
        <v>8524</v>
      </c>
      <c r="V316" s="238" t="s">
        <v>104</v>
      </c>
      <c r="W316" s="236">
        <v>0</v>
      </c>
      <c r="X316" s="237" t="s">
        <v>155</v>
      </c>
      <c r="Y316" s="239">
        <v>0</v>
      </c>
      <c r="Z316" s="237" t="s">
        <v>156</v>
      </c>
      <c r="AA316" s="239">
        <v>0</v>
      </c>
      <c r="AB316" s="240" t="s">
        <v>46</v>
      </c>
      <c r="AC316" s="241" t="s">
        <v>20</v>
      </c>
      <c r="AD316" s="241" t="s">
        <v>559</v>
      </c>
      <c r="AE316" s="237" t="s">
        <v>38</v>
      </c>
      <c r="AF316" s="237" t="s">
        <v>97</v>
      </c>
      <c r="AG316" s="237"/>
      <c r="AH316" s="237"/>
      <c r="AI316" s="237" t="s">
        <v>90</v>
      </c>
      <c r="AJ316" s="237" t="s">
        <v>554</v>
      </c>
      <c r="AK316" s="237" t="s">
        <v>94</v>
      </c>
      <c r="AL316" s="237" t="s">
        <v>112</v>
      </c>
      <c r="AM316" s="242">
        <v>4</v>
      </c>
    </row>
    <row r="317" spans="2:39">
      <c r="B317" s="228" t="s">
        <v>564</v>
      </c>
      <c r="C317" s="229" t="s">
        <v>565</v>
      </c>
      <c r="D317" s="230" t="s">
        <v>46</v>
      </c>
      <c r="E317" s="231" t="s">
        <v>46</v>
      </c>
      <c r="F317" s="231" t="s">
        <v>46</v>
      </c>
      <c r="G317" s="231" t="s">
        <v>46</v>
      </c>
      <c r="H317" s="231" t="s">
        <v>46</v>
      </c>
      <c r="I317" s="232" t="s">
        <v>46</v>
      </c>
      <c r="J317" s="231" t="s">
        <v>46</v>
      </c>
      <c r="K317" s="230" t="s">
        <v>46</v>
      </c>
      <c r="L317" s="230" t="s">
        <v>46</v>
      </c>
      <c r="M317" s="233">
        <v>0</v>
      </c>
      <c r="N317" s="234" t="s">
        <v>46</v>
      </c>
      <c r="O317" s="230" t="s">
        <v>46</v>
      </c>
      <c r="P317" s="230" t="s">
        <v>46</v>
      </c>
      <c r="Q317" s="233">
        <v>0</v>
      </c>
      <c r="R317" s="234">
        <v>0</v>
      </c>
      <c r="S317" s="235" t="s">
        <v>46</v>
      </c>
      <c r="T317" s="236"/>
      <c r="U317" s="237"/>
      <c r="V317" s="238" t="s">
        <v>46</v>
      </c>
      <c r="W317" s="236">
        <v>0</v>
      </c>
      <c r="X317" s="237" t="s">
        <v>46</v>
      </c>
      <c r="Y317" s="239">
        <v>0</v>
      </c>
      <c r="Z317" s="237" t="s">
        <v>46</v>
      </c>
      <c r="AA317" s="239">
        <v>0</v>
      </c>
      <c r="AB317" s="240" t="s">
        <v>46</v>
      </c>
      <c r="AC317" s="241" t="s">
        <v>46</v>
      </c>
      <c r="AD317" s="241" t="s">
        <v>46</v>
      </c>
      <c r="AE317" s="237"/>
      <c r="AF317" s="237"/>
      <c r="AG317" s="237"/>
      <c r="AH317" s="237"/>
      <c r="AI317" s="237" t="s">
        <v>90</v>
      </c>
      <c r="AJ317" s="237" t="s">
        <v>554</v>
      </c>
      <c r="AK317" s="237" t="s">
        <v>94</v>
      </c>
      <c r="AL317" s="237" t="s">
        <v>113</v>
      </c>
      <c r="AM317" s="242">
        <v>4</v>
      </c>
    </row>
    <row r="318" spans="2:39">
      <c r="B318" s="228" t="s">
        <v>12</v>
      </c>
      <c r="C318" s="229" t="s">
        <v>27</v>
      </c>
      <c r="D318" s="230" t="s">
        <v>46</v>
      </c>
      <c r="E318" s="231" t="s">
        <v>46</v>
      </c>
      <c r="F318" s="231" t="s">
        <v>46</v>
      </c>
      <c r="G318" s="231" t="s">
        <v>46</v>
      </c>
      <c r="H318" s="231" t="s">
        <v>46</v>
      </c>
      <c r="I318" s="232" t="s">
        <v>46</v>
      </c>
      <c r="J318" s="231" t="s">
        <v>46</v>
      </c>
      <c r="K318" s="230" t="s">
        <v>46</v>
      </c>
      <c r="L318" s="230" t="s">
        <v>46</v>
      </c>
      <c r="M318" s="233">
        <v>0</v>
      </c>
      <c r="N318" s="234" t="s">
        <v>46</v>
      </c>
      <c r="O318" s="230" t="s">
        <v>46</v>
      </c>
      <c r="P318" s="230" t="s">
        <v>46</v>
      </c>
      <c r="Q318" s="233">
        <v>0</v>
      </c>
      <c r="R318" s="234">
        <v>0</v>
      </c>
      <c r="S318" s="235" t="s">
        <v>46</v>
      </c>
      <c r="T318" s="236"/>
      <c r="U318" s="237"/>
      <c r="V318" s="238" t="s">
        <v>46</v>
      </c>
      <c r="W318" s="236">
        <v>0</v>
      </c>
      <c r="X318" s="237" t="s">
        <v>46</v>
      </c>
      <c r="Y318" s="239">
        <v>0</v>
      </c>
      <c r="Z318" s="237" t="s">
        <v>46</v>
      </c>
      <c r="AA318" s="239">
        <v>0</v>
      </c>
      <c r="AB318" s="240" t="s">
        <v>46</v>
      </c>
      <c r="AC318" s="241" t="s">
        <v>46</v>
      </c>
      <c r="AD318" s="241" t="s">
        <v>46</v>
      </c>
      <c r="AE318" s="237"/>
      <c r="AF318" s="237"/>
      <c r="AG318" s="237"/>
      <c r="AH318" s="237"/>
      <c r="AI318" s="237" t="s">
        <v>90</v>
      </c>
      <c r="AJ318" s="237" t="s">
        <v>554</v>
      </c>
      <c r="AK318" s="237" t="s">
        <v>94</v>
      </c>
      <c r="AL318" s="237" t="s">
        <v>115</v>
      </c>
      <c r="AM318" s="242">
        <v>4</v>
      </c>
    </row>
    <row r="319" spans="2:39">
      <c r="B319" s="228" t="s">
        <v>566</v>
      </c>
      <c r="C319" s="229" t="s">
        <v>567</v>
      </c>
      <c r="D319" s="230" t="s">
        <v>46</v>
      </c>
      <c r="E319" s="231" t="s">
        <v>46</v>
      </c>
      <c r="F319" s="231" t="s">
        <v>46</v>
      </c>
      <c r="G319" s="231" t="s">
        <v>46</v>
      </c>
      <c r="H319" s="231" t="s">
        <v>46</v>
      </c>
      <c r="I319" s="232" t="s">
        <v>46</v>
      </c>
      <c r="J319" s="231" t="s">
        <v>46</v>
      </c>
      <c r="K319" s="230" t="s">
        <v>46</v>
      </c>
      <c r="L319" s="230" t="s">
        <v>46</v>
      </c>
      <c r="M319" s="233">
        <v>0</v>
      </c>
      <c r="N319" s="234" t="s">
        <v>46</v>
      </c>
      <c r="O319" s="230" t="s">
        <v>46</v>
      </c>
      <c r="P319" s="230" t="s">
        <v>46</v>
      </c>
      <c r="Q319" s="233">
        <v>0</v>
      </c>
      <c r="R319" s="234">
        <v>0</v>
      </c>
      <c r="S319" s="235" t="s">
        <v>46</v>
      </c>
      <c r="T319" s="236"/>
      <c r="U319" s="237"/>
      <c r="V319" s="238" t="s">
        <v>46</v>
      </c>
      <c r="W319" s="236">
        <v>0</v>
      </c>
      <c r="X319" s="237" t="s">
        <v>46</v>
      </c>
      <c r="Y319" s="239">
        <v>0</v>
      </c>
      <c r="Z319" s="237" t="s">
        <v>46</v>
      </c>
      <c r="AA319" s="239">
        <v>0</v>
      </c>
      <c r="AB319" s="240" t="s">
        <v>46</v>
      </c>
      <c r="AC319" s="241" t="s">
        <v>46</v>
      </c>
      <c r="AD319" s="241" t="s">
        <v>46</v>
      </c>
      <c r="AE319" s="237"/>
      <c r="AF319" s="237"/>
      <c r="AG319" s="237"/>
      <c r="AH319" s="237"/>
      <c r="AI319" s="237" t="s">
        <v>90</v>
      </c>
      <c r="AJ319" s="237" t="s">
        <v>554</v>
      </c>
      <c r="AK319" s="237" t="s">
        <v>94</v>
      </c>
      <c r="AL319" s="237" t="s">
        <v>167</v>
      </c>
      <c r="AM319" s="242">
        <v>4</v>
      </c>
    </row>
    <row r="320" spans="2:39">
      <c r="B320" s="228" t="s">
        <v>568</v>
      </c>
      <c r="C320" s="229" t="s">
        <v>562</v>
      </c>
      <c r="D320" s="230" t="s">
        <v>50</v>
      </c>
      <c r="E320" s="231" t="s">
        <v>38</v>
      </c>
      <c r="F320" s="231" t="s">
        <v>97</v>
      </c>
      <c r="G320" s="231" t="s">
        <v>35</v>
      </c>
      <c r="H320" s="231" t="s">
        <v>7652</v>
      </c>
      <c r="I320" s="232" t="s">
        <v>563</v>
      </c>
      <c r="J320" s="231" t="s">
        <v>44</v>
      </c>
      <c r="K320" s="230" t="s">
        <v>154</v>
      </c>
      <c r="L320" s="230" t="s">
        <v>100</v>
      </c>
      <c r="M320" s="233">
        <v>0</v>
      </c>
      <c r="N320" s="234" t="s">
        <v>7653</v>
      </c>
      <c r="O320" s="230" t="s">
        <v>101</v>
      </c>
      <c r="P320" s="230" t="s">
        <v>145</v>
      </c>
      <c r="Q320" s="233">
        <v>154875</v>
      </c>
      <c r="R320" s="234">
        <v>1</v>
      </c>
      <c r="S320" s="235" t="s">
        <v>146</v>
      </c>
      <c r="T320" s="236"/>
      <c r="U320" s="237" t="s">
        <v>8524</v>
      </c>
      <c r="V320" s="238" t="s">
        <v>104</v>
      </c>
      <c r="W320" s="236">
        <v>0</v>
      </c>
      <c r="X320" s="237" t="s">
        <v>155</v>
      </c>
      <c r="Y320" s="239">
        <v>0</v>
      </c>
      <c r="Z320" s="237" t="s">
        <v>156</v>
      </c>
      <c r="AA320" s="239">
        <v>0</v>
      </c>
      <c r="AB320" s="240" t="s">
        <v>46</v>
      </c>
      <c r="AC320" s="241" t="s">
        <v>20</v>
      </c>
      <c r="AD320" s="241" t="s">
        <v>559</v>
      </c>
      <c r="AE320" s="237" t="s">
        <v>38</v>
      </c>
      <c r="AF320" s="237" t="s">
        <v>97</v>
      </c>
      <c r="AG320" s="237"/>
      <c r="AH320" s="237"/>
      <c r="AI320" s="237" t="s">
        <v>90</v>
      </c>
      <c r="AJ320" s="237" t="s">
        <v>554</v>
      </c>
      <c r="AK320" s="237" t="s">
        <v>94</v>
      </c>
      <c r="AL320" s="237" t="s">
        <v>191</v>
      </c>
      <c r="AM320" s="242">
        <v>4</v>
      </c>
    </row>
    <row r="321" spans="2:39">
      <c r="B321" s="228" t="s">
        <v>569</v>
      </c>
      <c r="C321" s="229" t="s">
        <v>562</v>
      </c>
      <c r="D321" s="230" t="s">
        <v>52</v>
      </c>
      <c r="E321" s="231" t="s">
        <v>38</v>
      </c>
      <c r="F321" s="231" t="s">
        <v>97</v>
      </c>
      <c r="G321" s="231" t="s">
        <v>35</v>
      </c>
      <c r="H321" s="231" t="s">
        <v>7652</v>
      </c>
      <c r="I321" s="232" t="s">
        <v>563</v>
      </c>
      <c r="J321" s="231" t="s">
        <v>44</v>
      </c>
      <c r="K321" s="230" t="s">
        <v>128</v>
      </c>
      <c r="L321" s="230" t="s">
        <v>100</v>
      </c>
      <c r="M321" s="233">
        <v>0</v>
      </c>
      <c r="N321" s="234" t="s">
        <v>7653</v>
      </c>
      <c r="O321" s="230" t="s">
        <v>101</v>
      </c>
      <c r="P321" s="230" t="s">
        <v>145</v>
      </c>
      <c r="Q321" s="233">
        <v>154875</v>
      </c>
      <c r="R321" s="234">
        <v>1</v>
      </c>
      <c r="S321" s="235" t="s">
        <v>146</v>
      </c>
      <c r="T321" s="236"/>
      <c r="U321" s="237" t="s">
        <v>8524</v>
      </c>
      <c r="V321" s="238" t="s">
        <v>104</v>
      </c>
      <c r="W321" s="236">
        <v>0</v>
      </c>
      <c r="X321" s="237" t="s">
        <v>155</v>
      </c>
      <c r="Y321" s="239">
        <v>0</v>
      </c>
      <c r="Z321" s="237" t="s">
        <v>156</v>
      </c>
      <c r="AA321" s="239">
        <v>0</v>
      </c>
      <c r="AB321" s="240" t="s">
        <v>46</v>
      </c>
      <c r="AC321" s="241" t="s">
        <v>20</v>
      </c>
      <c r="AD321" s="241" t="s">
        <v>559</v>
      </c>
      <c r="AE321" s="237" t="s">
        <v>38</v>
      </c>
      <c r="AF321" s="237" t="s">
        <v>97</v>
      </c>
      <c r="AG321" s="237"/>
      <c r="AH321" s="237"/>
      <c r="AI321" s="237" t="s">
        <v>90</v>
      </c>
      <c r="AJ321" s="237" t="s">
        <v>554</v>
      </c>
      <c r="AK321" s="237" t="s">
        <v>94</v>
      </c>
      <c r="AL321" s="237" t="s">
        <v>193</v>
      </c>
      <c r="AM321" s="242">
        <v>4</v>
      </c>
    </row>
    <row r="322" spans="2:39">
      <c r="B322" s="228" t="s">
        <v>570</v>
      </c>
      <c r="C322" s="229" t="s">
        <v>562</v>
      </c>
      <c r="D322" s="230" t="s">
        <v>54</v>
      </c>
      <c r="E322" s="231" t="s">
        <v>38</v>
      </c>
      <c r="F322" s="231" t="s">
        <v>97</v>
      </c>
      <c r="G322" s="231" t="s">
        <v>35</v>
      </c>
      <c r="H322" s="231" t="s">
        <v>7652</v>
      </c>
      <c r="I322" s="232" t="s">
        <v>563</v>
      </c>
      <c r="J322" s="231" t="s">
        <v>44</v>
      </c>
      <c r="K322" s="230" t="s">
        <v>133</v>
      </c>
      <c r="L322" s="230" t="s">
        <v>100</v>
      </c>
      <c r="M322" s="233">
        <v>0</v>
      </c>
      <c r="N322" s="234" t="s">
        <v>7653</v>
      </c>
      <c r="O322" s="230" t="s">
        <v>101</v>
      </c>
      <c r="P322" s="230" t="s">
        <v>145</v>
      </c>
      <c r="Q322" s="233">
        <v>154875</v>
      </c>
      <c r="R322" s="234">
        <v>1</v>
      </c>
      <c r="S322" s="235" t="s">
        <v>146</v>
      </c>
      <c r="T322" s="236"/>
      <c r="U322" s="237" t="s">
        <v>8524</v>
      </c>
      <c r="V322" s="238" t="s">
        <v>104</v>
      </c>
      <c r="W322" s="236">
        <v>0</v>
      </c>
      <c r="X322" s="237" t="s">
        <v>155</v>
      </c>
      <c r="Y322" s="239">
        <v>0</v>
      </c>
      <c r="Z322" s="237" t="s">
        <v>156</v>
      </c>
      <c r="AA322" s="239">
        <v>0</v>
      </c>
      <c r="AB322" s="240" t="s">
        <v>46</v>
      </c>
      <c r="AC322" s="241" t="s">
        <v>20</v>
      </c>
      <c r="AD322" s="241" t="s">
        <v>559</v>
      </c>
      <c r="AE322" s="237" t="s">
        <v>38</v>
      </c>
      <c r="AF322" s="237" t="s">
        <v>97</v>
      </c>
      <c r="AG322" s="237"/>
      <c r="AH322" s="237"/>
      <c r="AI322" s="237" t="s">
        <v>90</v>
      </c>
      <c r="AJ322" s="237" t="s">
        <v>554</v>
      </c>
      <c r="AK322" s="237" t="s">
        <v>94</v>
      </c>
      <c r="AL322" s="237" t="s">
        <v>195</v>
      </c>
      <c r="AM322" s="242">
        <v>4</v>
      </c>
    </row>
    <row r="323" spans="2:39">
      <c r="B323" s="228" t="s">
        <v>571</v>
      </c>
      <c r="C323" s="229" t="s">
        <v>562</v>
      </c>
      <c r="D323" s="230" t="s">
        <v>164</v>
      </c>
      <c r="E323" s="231" t="s">
        <v>38</v>
      </c>
      <c r="F323" s="231" t="s">
        <v>97</v>
      </c>
      <c r="G323" s="231" t="s">
        <v>35</v>
      </c>
      <c r="H323" s="231" t="s">
        <v>7652</v>
      </c>
      <c r="I323" s="232" t="s">
        <v>563</v>
      </c>
      <c r="J323" s="231" t="s">
        <v>44</v>
      </c>
      <c r="K323" s="230" t="s">
        <v>572</v>
      </c>
      <c r="L323" s="230" t="s">
        <v>100</v>
      </c>
      <c r="M323" s="233">
        <v>0</v>
      </c>
      <c r="N323" s="234" t="s">
        <v>7653</v>
      </c>
      <c r="O323" s="230" t="s">
        <v>101</v>
      </c>
      <c r="P323" s="230" t="s">
        <v>145</v>
      </c>
      <c r="Q323" s="233">
        <v>154875</v>
      </c>
      <c r="R323" s="234">
        <v>1</v>
      </c>
      <c r="S323" s="235" t="s">
        <v>146</v>
      </c>
      <c r="T323" s="236"/>
      <c r="U323" s="237" t="s">
        <v>8524</v>
      </c>
      <c r="V323" s="238" t="s">
        <v>104</v>
      </c>
      <c r="W323" s="236">
        <v>0</v>
      </c>
      <c r="X323" s="237" t="s">
        <v>155</v>
      </c>
      <c r="Y323" s="239">
        <v>0</v>
      </c>
      <c r="Z323" s="237" t="s">
        <v>156</v>
      </c>
      <c r="AA323" s="239">
        <v>0</v>
      </c>
      <c r="AB323" s="240" t="s">
        <v>46</v>
      </c>
      <c r="AC323" s="241" t="s">
        <v>20</v>
      </c>
      <c r="AD323" s="241" t="s">
        <v>559</v>
      </c>
      <c r="AE323" s="237" t="s">
        <v>38</v>
      </c>
      <c r="AF323" s="237" t="s">
        <v>97</v>
      </c>
      <c r="AG323" s="237"/>
      <c r="AH323" s="237"/>
      <c r="AI323" s="237" t="s">
        <v>90</v>
      </c>
      <c r="AJ323" s="237" t="s">
        <v>554</v>
      </c>
      <c r="AK323" s="237" t="s">
        <v>94</v>
      </c>
      <c r="AL323" s="237" t="s">
        <v>198</v>
      </c>
      <c r="AM323" s="242">
        <v>4</v>
      </c>
    </row>
    <row r="324" spans="2:39">
      <c r="B324" s="228" t="s">
        <v>573</v>
      </c>
      <c r="C324" s="229" t="s">
        <v>562</v>
      </c>
      <c r="D324" s="230" t="s">
        <v>166</v>
      </c>
      <c r="E324" s="231" t="s">
        <v>38</v>
      </c>
      <c r="F324" s="231" t="s">
        <v>97</v>
      </c>
      <c r="G324" s="231" t="s">
        <v>35</v>
      </c>
      <c r="H324" s="231" t="s">
        <v>7652</v>
      </c>
      <c r="I324" s="232" t="s">
        <v>563</v>
      </c>
      <c r="J324" s="231" t="s">
        <v>44</v>
      </c>
      <c r="K324" s="230" t="s">
        <v>197</v>
      </c>
      <c r="L324" s="230" t="s">
        <v>100</v>
      </c>
      <c r="M324" s="233">
        <v>0</v>
      </c>
      <c r="N324" s="234" t="s">
        <v>7653</v>
      </c>
      <c r="O324" s="230" t="s">
        <v>101</v>
      </c>
      <c r="P324" s="230" t="s">
        <v>145</v>
      </c>
      <c r="Q324" s="233">
        <v>154875</v>
      </c>
      <c r="R324" s="234">
        <v>1</v>
      </c>
      <c r="S324" s="235" t="s">
        <v>146</v>
      </c>
      <c r="T324" s="236"/>
      <c r="U324" s="237" t="s">
        <v>8524</v>
      </c>
      <c r="V324" s="238" t="s">
        <v>104</v>
      </c>
      <c r="W324" s="236">
        <v>0</v>
      </c>
      <c r="X324" s="237" t="s">
        <v>155</v>
      </c>
      <c r="Y324" s="239">
        <v>0</v>
      </c>
      <c r="Z324" s="237" t="s">
        <v>156</v>
      </c>
      <c r="AA324" s="239">
        <v>0</v>
      </c>
      <c r="AB324" s="240" t="s">
        <v>46</v>
      </c>
      <c r="AC324" s="241" t="s">
        <v>20</v>
      </c>
      <c r="AD324" s="241" t="s">
        <v>559</v>
      </c>
      <c r="AE324" s="237" t="s">
        <v>38</v>
      </c>
      <c r="AF324" s="237" t="s">
        <v>97</v>
      </c>
      <c r="AG324" s="237"/>
      <c r="AH324" s="237"/>
      <c r="AI324" s="237" t="s">
        <v>90</v>
      </c>
      <c r="AJ324" s="237" t="s">
        <v>554</v>
      </c>
      <c r="AK324" s="237" t="s">
        <v>94</v>
      </c>
      <c r="AL324" s="237" t="s">
        <v>200</v>
      </c>
      <c r="AM324" s="242">
        <v>4</v>
      </c>
    </row>
    <row r="325" spans="2:39">
      <c r="B325" s="228" t="s">
        <v>574</v>
      </c>
      <c r="C325" s="229" t="s">
        <v>562</v>
      </c>
      <c r="D325" s="230" t="s">
        <v>263</v>
      </c>
      <c r="E325" s="231" t="s">
        <v>38</v>
      </c>
      <c r="F325" s="231" t="s">
        <v>97</v>
      </c>
      <c r="G325" s="231" t="s">
        <v>35</v>
      </c>
      <c r="H325" s="231" t="s">
        <v>7652</v>
      </c>
      <c r="I325" s="232" t="s">
        <v>563</v>
      </c>
      <c r="J325" s="231" t="s">
        <v>44</v>
      </c>
      <c r="K325" s="230" t="s">
        <v>575</v>
      </c>
      <c r="L325" s="230" t="s">
        <v>100</v>
      </c>
      <c r="M325" s="233">
        <v>0</v>
      </c>
      <c r="N325" s="234" t="s">
        <v>7653</v>
      </c>
      <c r="O325" s="230" t="s">
        <v>101</v>
      </c>
      <c r="P325" s="230" t="s">
        <v>145</v>
      </c>
      <c r="Q325" s="233">
        <v>154875</v>
      </c>
      <c r="R325" s="234">
        <v>1</v>
      </c>
      <c r="S325" s="235" t="s">
        <v>146</v>
      </c>
      <c r="T325" s="236"/>
      <c r="U325" s="237" t="s">
        <v>8524</v>
      </c>
      <c r="V325" s="238" t="s">
        <v>104</v>
      </c>
      <c r="W325" s="236">
        <v>0</v>
      </c>
      <c r="X325" s="237" t="s">
        <v>155</v>
      </c>
      <c r="Y325" s="239">
        <v>0</v>
      </c>
      <c r="Z325" s="237" t="s">
        <v>156</v>
      </c>
      <c r="AA325" s="239">
        <v>0</v>
      </c>
      <c r="AB325" s="240" t="s">
        <v>46</v>
      </c>
      <c r="AC325" s="241" t="s">
        <v>20</v>
      </c>
      <c r="AD325" s="241" t="s">
        <v>559</v>
      </c>
      <c r="AE325" s="237" t="s">
        <v>38</v>
      </c>
      <c r="AF325" s="237" t="s">
        <v>97</v>
      </c>
      <c r="AG325" s="237"/>
      <c r="AH325" s="237"/>
      <c r="AI325" s="237" t="s">
        <v>90</v>
      </c>
      <c r="AJ325" s="237" t="s">
        <v>554</v>
      </c>
      <c r="AK325" s="237" t="s">
        <v>94</v>
      </c>
      <c r="AL325" s="237" t="s">
        <v>203</v>
      </c>
      <c r="AM325" s="242">
        <v>4</v>
      </c>
    </row>
    <row r="326" spans="2:39">
      <c r="B326" s="228" t="s">
        <v>576</v>
      </c>
      <c r="C326" s="229" t="s">
        <v>562</v>
      </c>
      <c r="D326" s="230" t="s">
        <v>266</v>
      </c>
      <c r="E326" s="231" t="s">
        <v>38</v>
      </c>
      <c r="F326" s="231" t="s">
        <v>97</v>
      </c>
      <c r="G326" s="231" t="s">
        <v>35</v>
      </c>
      <c r="H326" s="231" t="s">
        <v>7652</v>
      </c>
      <c r="I326" s="232" t="s">
        <v>563</v>
      </c>
      <c r="J326" s="231" t="s">
        <v>44</v>
      </c>
      <c r="K326" s="230" t="s">
        <v>538</v>
      </c>
      <c r="L326" s="230" t="s">
        <v>100</v>
      </c>
      <c r="M326" s="233">
        <v>0</v>
      </c>
      <c r="N326" s="234" t="s">
        <v>7653</v>
      </c>
      <c r="O326" s="230" t="s">
        <v>101</v>
      </c>
      <c r="P326" s="230" t="s">
        <v>145</v>
      </c>
      <c r="Q326" s="233">
        <v>154875</v>
      </c>
      <c r="R326" s="234">
        <v>1</v>
      </c>
      <c r="S326" s="235" t="s">
        <v>146</v>
      </c>
      <c r="T326" s="236"/>
      <c r="U326" s="237" t="s">
        <v>8524</v>
      </c>
      <c r="V326" s="238" t="s">
        <v>104</v>
      </c>
      <c r="W326" s="236">
        <v>0</v>
      </c>
      <c r="X326" s="237" t="s">
        <v>155</v>
      </c>
      <c r="Y326" s="239">
        <v>0</v>
      </c>
      <c r="Z326" s="237" t="s">
        <v>156</v>
      </c>
      <c r="AA326" s="239">
        <v>0</v>
      </c>
      <c r="AB326" s="240" t="s">
        <v>46</v>
      </c>
      <c r="AC326" s="241" t="s">
        <v>20</v>
      </c>
      <c r="AD326" s="241" t="s">
        <v>559</v>
      </c>
      <c r="AE326" s="237" t="s">
        <v>38</v>
      </c>
      <c r="AF326" s="237" t="s">
        <v>97</v>
      </c>
      <c r="AG326" s="237"/>
      <c r="AH326" s="237"/>
      <c r="AI326" s="237" t="s">
        <v>90</v>
      </c>
      <c r="AJ326" s="237" t="s">
        <v>554</v>
      </c>
      <c r="AK326" s="237" t="s">
        <v>94</v>
      </c>
      <c r="AL326" s="237" t="s">
        <v>205</v>
      </c>
      <c r="AM326" s="242">
        <v>4</v>
      </c>
    </row>
    <row r="327" spans="2:39">
      <c r="B327" s="228" t="s">
        <v>577</v>
      </c>
      <c r="C327" s="229" t="s">
        <v>562</v>
      </c>
      <c r="D327" s="230" t="s">
        <v>269</v>
      </c>
      <c r="E327" s="231" t="s">
        <v>38</v>
      </c>
      <c r="F327" s="231" t="s">
        <v>97</v>
      </c>
      <c r="G327" s="231" t="s">
        <v>35</v>
      </c>
      <c r="H327" s="231" t="s">
        <v>7652</v>
      </c>
      <c r="I327" s="232" t="s">
        <v>563</v>
      </c>
      <c r="J327" s="231" t="s">
        <v>44</v>
      </c>
      <c r="K327" s="230" t="s">
        <v>144</v>
      </c>
      <c r="L327" s="230" t="s">
        <v>100</v>
      </c>
      <c r="M327" s="233">
        <v>0</v>
      </c>
      <c r="N327" s="234" t="s">
        <v>7653</v>
      </c>
      <c r="O327" s="230" t="s">
        <v>101</v>
      </c>
      <c r="P327" s="230" t="s">
        <v>145</v>
      </c>
      <c r="Q327" s="233">
        <v>154875</v>
      </c>
      <c r="R327" s="234">
        <v>1</v>
      </c>
      <c r="S327" s="235" t="s">
        <v>146</v>
      </c>
      <c r="T327" s="236"/>
      <c r="U327" s="237" t="s">
        <v>8524</v>
      </c>
      <c r="V327" s="238" t="s">
        <v>104</v>
      </c>
      <c r="W327" s="236">
        <v>0</v>
      </c>
      <c r="X327" s="237" t="s">
        <v>155</v>
      </c>
      <c r="Y327" s="239">
        <v>0</v>
      </c>
      <c r="Z327" s="237" t="s">
        <v>156</v>
      </c>
      <c r="AA327" s="239">
        <v>0</v>
      </c>
      <c r="AB327" s="240" t="s">
        <v>46</v>
      </c>
      <c r="AC327" s="241" t="s">
        <v>20</v>
      </c>
      <c r="AD327" s="241" t="s">
        <v>559</v>
      </c>
      <c r="AE327" s="237" t="s">
        <v>38</v>
      </c>
      <c r="AF327" s="237" t="s">
        <v>97</v>
      </c>
      <c r="AG327" s="237"/>
      <c r="AH327" s="237"/>
      <c r="AI327" s="237" t="s">
        <v>90</v>
      </c>
      <c r="AJ327" s="237" t="s">
        <v>554</v>
      </c>
      <c r="AK327" s="237" t="s">
        <v>94</v>
      </c>
      <c r="AL327" s="237" t="s">
        <v>207</v>
      </c>
      <c r="AM327" s="242">
        <v>4</v>
      </c>
    </row>
    <row r="328" spans="2:39">
      <c r="B328" s="228" t="s">
        <v>578</v>
      </c>
      <c r="C328" s="229" t="s">
        <v>558</v>
      </c>
      <c r="D328" s="230" t="s">
        <v>50</v>
      </c>
      <c r="E328" s="231" t="s">
        <v>38</v>
      </c>
      <c r="F328" s="231" t="s">
        <v>97</v>
      </c>
      <c r="G328" s="231" t="s">
        <v>35</v>
      </c>
      <c r="H328" s="231" t="s">
        <v>7652</v>
      </c>
      <c r="I328" s="232" t="s">
        <v>98</v>
      </c>
      <c r="J328" s="231" t="s">
        <v>44</v>
      </c>
      <c r="K328" s="230" t="s">
        <v>447</v>
      </c>
      <c r="L328" s="230" t="s">
        <v>100</v>
      </c>
      <c r="M328" s="233">
        <v>0</v>
      </c>
      <c r="N328" s="234" t="s">
        <v>7653</v>
      </c>
      <c r="O328" s="230" t="s">
        <v>101</v>
      </c>
      <c r="P328" s="230" t="s">
        <v>145</v>
      </c>
      <c r="Q328" s="233">
        <v>110403</v>
      </c>
      <c r="R328" s="234">
        <v>1</v>
      </c>
      <c r="S328" s="235" t="s">
        <v>146</v>
      </c>
      <c r="T328" s="236"/>
      <c r="U328" s="237" t="s">
        <v>8524</v>
      </c>
      <c r="V328" s="238" t="s">
        <v>104</v>
      </c>
      <c r="W328" s="236">
        <v>0</v>
      </c>
      <c r="X328" s="237" t="s">
        <v>155</v>
      </c>
      <c r="Y328" s="239">
        <v>0</v>
      </c>
      <c r="Z328" s="237" t="s">
        <v>156</v>
      </c>
      <c r="AA328" s="239">
        <v>0</v>
      </c>
      <c r="AB328" s="240" t="s">
        <v>46</v>
      </c>
      <c r="AC328" s="241" t="s">
        <v>20</v>
      </c>
      <c r="AD328" s="241" t="s">
        <v>559</v>
      </c>
      <c r="AE328" s="237" t="s">
        <v>38</v>
      </c>
      <c r="AF328" s="237" t="s">
        <v>97</v>
      </c>
      <c r="AG328" s="237"/>
      <c r="AH328" s="237"/>
      <c r="AI328" s="237" t="s">
        <v>90</v>
      </c>
      <c r="AJ328" s="237" t="s">
        <v>554</v>
      </c>
      <c r="AK328" s="237" t="s">
        <v>94</v>
      </c>
      <c r="AL328" s="237" t="s">
        <v>209</v>
      </c>
      <c r="AM328" s="242">
        <v>4</v>
      </c>
    </row>
    <row r="329" spans="2:39">
      <c r="B329" s="228" t="s">
        <v>579</v>
      </c>
      <c r="C329" s="229" t="s">
        <v>558</v>
      </c>
      <c r="D329" s="230" t="s">
        <v>52</v>
      </c>
      <c r="E329" s="231" t="s">
        <v>38</v>
      </c>
      <c r="F329" s="231" t="s">
        <v>97</v>
      </c>
      <c r="G329" s="231" t="s">
        <v>35</v>
      </c>
      <c r="H329" s="231" t="s">
        <v>7652</v>
      </c>
      <c r="I329" s="232" t="s">
        <v>98</v>
      </c>
      <c r="J329" s="231" t="s">
        <v>44</v>
      </c>
      <c r="K329" s="230" t="s">
        <v>447</v>
      </c>
      <c r="L329" s="230" t="s">
        <v>100</v>
      </c>
      <c r="M329" s="233">
        <v>0</v>
      </c>
      <c r="N329" s="234" t="s">
        <v>7653</v>
      </c>
      <c r="O329" s="230" t="s">
        <v>101</v>
      </c>
      <c r="P329" s="230" t="s">
        <v>145</v>
      </c>
      <c r="Q329" s="233">
        <v>110403</v>
      </c>
      <c r="R329" s="234">
        <v>1</v>
      </c>
      <c r="S329" s="235" t="s">
        <v>146</v>
      </c>
      <c r="T329" s="236"/>
      <c r="U329" s="237" t="s">
        <v>8524</v>
      </c>
      <c r="V329" s="238" t="s">
        <v>104</v>
      </c>
      <c r="W329" s="236">
        <v>0</v>
      </c>
      <c r="X329" s="237" t="s">
        <v>155</v>
      </c>
      <c r="Y329" s="239">
        <v>0</v>
      </c>
      <c r="Z329" s="237" t="s">
        <v>156</v>
      </c>
      <c r="AA329" s="239">
        <v>0</v>
      </c>
      <c r="AB329" s="240" t="s">
        <v>46</v>
      </c>
      <c r="AC329" s="241" t="s">
        <v>20</v>
      </c>
      <c r="AD329" s="241" t="s">
        <v>559</v>
      </c>
      <c r="AE329" s="237" t="s">
        <v>38</v>
      </c>
      <c r="AF329" s="237" t="s">
        <v>97</v>
      </c>
      <c r="AG329" s="237"/>
      <c r="AH329" s="237"/>
      <c r="AI329" s="237" t="s">
        <v>90</v>
      </c>
      <c r="AJ329" s="237" t="s">
        <v>554</v>
      </c>
      <c r="AK329" s="237" t="s">
        <v>94</v>
      </c>
      <c r="AL329" s="237" t="s">
        <v>255</v>
      </c>
      <c r="AM329" s="242">
        <v>4</v>
      </c>
    </row>
    <row r="330" spans="2:39">
      <c r="B330" s="228" t="s">
        <v>580</v>
      </c>
      <c r="C330" s="229" t="s">
        <v>558</v>
      </c>
      <c r="D330" s="230" t="s">
        <v>54</v>
      </c>
      <c r="E330" s="231" t="s">
        <v>38</v>
      </c>
      <c r="F330" s="231" t="s">
        <v>97</v>
      </c>
      <c r="G330" s="231" t="s">
        <v>35</v>
      </c>
      <c r="H330" s="231" t="s">
        <v>7652</v>
      </c>
      <c r="I330" s="232" t="s">
        <v>98</v>
      </c>
      <c r="J330" s="231" t="s">
        <v>44</v>
      </c>
      <c r="K330" s="230" t="s">
        <v>447</v>
      </c>
      <c r="L330" s="230" t="s">
        <v>100</v>
      </c>
      <c r="M330" s="233">
        <v>0</v>
      </c>
      <c r="N330" s="234" t="s">
        <v>7653</v>
      </c>
      <c r="O330" s="230" t="s">
        <v>101</v>
      </c>
      <c r="P330" s="230" t="s">
        <v>145</v>
      </c>
      <c r="Q330" s="233">
        <v>110403</v>
      </c>
      <c r="R330" s="234">
        <v>1</v>
      </c>
      <c r="S330" s="235" t="s">
        <v>146</v>
      </c>
      <c r="T330" s="236"/>
      <c r="U330" s="237" t="s">
        <v>8524</v>
      </c>
      <c r="V330" s="238" t="s">
        <v>104</v>
      </c>
      <c r="W330" s="236">
        <v>0</v>
      </c>
      <c r="X330" s="237" t="s">
        <v>155</v>
      </c>
      <c r="Y330" s="239">
        <v>0</v>
      </c>
      <c r="Z330" s="237" t="s">
        <v>156</v>
      </c>
      <c r="AA330" s="239">
        <v>0</v>
      </c>
      <c r="AB330" s="240" t="s">
        <v>46</v>
      </c>
      <c r="AC330" s="241" t="s">
        <v>20</v>
      </c>
      <c r="AD330" s="241" t="s">
        <v>559</v>
      </c>
      <c r="AE330" s="237" t="s">
        <v>38</v>
      </c>
      <c r="AF330" s="237" t="s">
        <v>97</v>
      </c>
      <c r="AG330" s="237"/>
      <c r="AH330" s="237"/>
      <c r="AI330" s="237" t="s">
        <v>90</v>
      </c>
      <c r="AJ330" s="237" t="s">
        <v>554</v>
      </c>
      <c r="AK330" s="237" t="s">
        <v>94</v>
      </c>
      <c r="AL330" s="237" t="s">
        <v>257</v>
      </c>
      <c r="AM330" s="242">
        <v>4</v>
      </c>
    </row>
    <row r="331" spans="2:39">
      <c r="B331" s="228" t="s">
        <v>581</v>
      </c>
      <c r="C331" s="229" t="s">
        <v>558</v>
      </c>
      <c r="D331" s="230" t="s">
        <v>164</v>
      </c>
      <c r="E331" s="231" t="s">
        <v>38</v>
      </c>
      <c r="F331" s="231" t="s">
        <v>97</v>
      </c>
      <c r="G331" s="231" t="s">
        <v>35</v>
      </c>
      <c r="H331" s="231" t="s">
        <v>7652</v>
      </c>
      <c r="I331" s="232" t="s">
        <v>98</v>
      </c>
      <c r="J331" s="231" t="s">
        <v>44</v>
      </c>
      <c r="K331" s="230" t="s">
        <v>447</v>
      </c>
      <c r="L331" s="230" t="s">
        <v>100</v>
      </c>
      <c r="M331" s="233">
        <v>0</v>
      </c>
      <c r="N331" s="234" t="s">
        <v>7653</v>
      </c>
      <c r="O331" s="230" t="s">
        <v>101</v>
      </c>
      <c r="P331" s="230" t="s">
        <v>145</v>
      </c>
      <c r="Q331" s="233">
        <v>110403</v>
      </c>
      <c r="R331" s="234">
        <v>1</v>
      </c>
      <c r="S331" s="235" t="s">
        <v>146</v>
      </c>
      <c r="T331" s="236"/>
      <c r="U331" s="237" t="s">
        <v>8524</v>
      </c>
      <c r="V331" s="238" t="s">
        <v>104</v>
      </c>
      <c r="W331" s="236">
        <v>0</v>
      </c>
      <c r="X331" s="237" t="s">
        <v>155</v>
      </c>
      <c r="Y331" s="239">
        <v>0</v>
      </c>
      <c r="Z331" s="237" t="s">
        <v>156</v>
      </c>
      <c r="AA331" s="239">
        <v>0</v>
      </c>
      <c r="AB331" s="240" t="s">
        <v>46</v>
      </c>
      <c r="AC331" s="241" t="s">
        <v>20</v>
      </c>
      <c r="AD331" s="241" t="s">
        <v>559</v>
      </c>
      <c r="AE331" s="237" t="s">
        <v>38</v>
      </c>
      <c r="AF331" s="237" t="s">
        <v>97</v>
      </c>
      <c r="AG331" s="237"/>
      <c r="AH331" s="237"/>
      <c r="AI331" s="237" t="s">
        <v>90</v>
      </c>
      <c r="AJ331" s="237" t="s">
        <v>554</v>
      </c>
      <c r="AK331" s="237" t="s">
        <v>94</v>
      </c>
      <c r="AL331" s="237" t="s">
        <v>259</v>
      </c>
      <c r="AM331" s="242">
        <v>4</v>
      </c>
    </row>
    <row r="332" spans="2:39">
      <c r="B332" s="228" t="s">
        <v>582</v>
      </c>
      <c r="C332" s="229" t="s">
        <v>558</v>
      </c>
      <c r="D332" s="230" t="s">
        <v>166</v>
      </c>
      <c r="E332" s="231" t="s">
        <v>38</v>
      </c>
      <c r="F332" s="231" t="s">
        <v>97</v>
      </c>
      <c r="G332" s="231" t="s">
        <v>35</v>
      </c>
      <c r="H332" s="231" t="s">
        <v>7652</v>
      </c>
      <c r="I332" s="232" t="s">
        <v>98</v>
      </c>
      <c r="J332" s="231" t="s">
        <v>44</v>
      </c>
      <c r="K332" s="230" t="s">
        <v>447</v>
      </c>
      <c r="L332" s="230" t="s">
        <v>100</v>
      </c>
      <c r="M332" s="233">
        <v>0</v>
      </c>
      <c r="N332" s="234" t="s">
        <v>7653</v>
      </c>
      <c r="O332" s="230" t="s">
        <v>101</v>
      </c>
      <c r="P332" s="230" t="s">
        <v>145</v>
      </c>
      <c r="Q332" s="233">
        <v>110403</v>
      </c>
      <c r="R332" s="234">
        <v>1</v>
      </c>
      <c r="S332" s="235" t="s">
        <v>146</v>
      </c>
      <c r="T332" s="236"/>
      <c r="U332" s="237" t="s">
        <v>8524</v>
      </c>
      <c r="V332" s="238" t="s">
        <v>104</v>
      </c>
      <c r="W332" s="236">
        <v>0</v>
      </c>
      <c r="X332" s="237" t="s">
        <v>155</v>
      </c>
      <c r="Y332" s="239">
        <v>0</v>
      </c>
      <c r="Z332" s="237" t="s">
        <v>156</v>
      </c>
      <c r="AA332" s="239">
        <v>0</v>
      </c>
      <c r="AB332" s="240" t="s">
        <v>46</v>
      </c>
      <c r="AC332" s="241" t="s">
        <v>20</v>
      </c>
      <c r="AD332" s="241" t="s">
        <v>559</v>
      </c>
      <c r="AE332" s="237" t="s">
        <v>38</v>
      </c>
      <c r="AF332" s="237" t="s">
        <v>97</v>
      </c>
      <c r="AG332" s="237"/>
      <c r="AH332" s="237"/>
      <c r="AI332" s="237" t="s">
        <v>90</v>
      </c>
      <c r="AJ332" s="237" t="s">
        <v>554</v>
      </c>
      <c r="AK332" s="237" t="s">
        <v>94</v>
      </c>
      <c r="AL332" s="237" t="s">
        <v>261</v>
      </c>
      <c r="AM332" s="242">
        <v>4</v>
      </c>
    </row>
    <row r="333" spans="2:39">
      <c r="B333" s="228" t="s">
        <v>583</v>
      </c>
      <c r="C333" s="229" t="s">
        <v>558</v>
      </c>
      <c r="D333" s="230" t="s">
        <v>263</v>
      </c>
      <c r="E333" s="231" t="s">
        <v>38</v>
      </c>
      <c r="F333" s="231" t="s">
        <v>97</v>
      </c>
      <c r="G333" s="231" t="s">
        <v>35</v>
      </c>
      <c r="H333" s="231" t="s">
        <v>7652</v>
      </c>
      <c r="I333" s="232" t="s">
        <v>98</v>
      </c>
      <c r="J333" s="231" t="s">
        <v>44</v>
      </c>
      <c r="K333" s="230" t="s">
        <v>447</v>
      </c>
      <c r="L333" s="230" t="s">
        <v>100</v>
      </c>
      <c r="M333" s="233">
        <v>0</v>
      </c>
      <c r="N333" s="234" t="s">
        <v>7653</v>
      </c>
      <c r="O333" s="230" t="s">
        <v>101</v>
      </c>
      <c r="P333" s="230" t="s">
        <v>145</v>
      </c>
      <c r="Q333" s="233">
        <v>110403</v>
      </c>
      <c r="R333" s="234">
        <v>1</v>
      </c>
      <c r="S333" s="235" t="s">
        <v>146</v>
      </c>
      <c r="T333" s="236"/>
      <c r="U333" s="237" t="s">
        <v>8524</v>
      </c>
      <c r="V333" s="238" t="s">
        <v>104</v>
      </c>
      <c r="W333" s="236">
        <v>0</v>
      </c>
      <c r="X333" s="237" t="s">
        <v>155</v>
      </c>
      <c r="Y333" s="239">
        <v>0</v>
      </c>
      <c r="Z333" s="237" t="s">
        <v>156</v>
      </c>
      <c r="AA333" s="239">
        <v>0</v>
      </c>
      <c r="AB333" s="240" t="s">
        <v>46</v>
      </c>
      <c r="AC333" s="241" t="s">
        <v>20</v>
      </c>
      <c r="AD333" s="241" t="s">
        <v>559</v>
      </c>
      <c r="AE333" s="237" t="s">
        <v>38</v>
      </c>
      <c r="AF333" s="237" t="s">
        <v>97</v>
      </c>
      <c r="AG333" s="237"/>
      <c r="AH333" s="237"/>
      <c r="AI333" s="237" t="s">
        <v>90</v>
      </c>
      <c r="AJ333" s="237" t="s">
        <v>554</v>
      </c>
      <c r="AK333" s="237" t="s">
        <v>94</v>
      </c>
      <c r="AL333" s="237" t="s">
        <v>264</v>
      </c>
      <c r="AM333" s="242">
        <v>4</v>
      </c>
    </row>
    <row r="334" spans="2:39">
      <c r="B334" s="228" t="s">
        <v>584</v>
      </c>
      <c r="C334" s="229" t="s">
        <v>558</v>
      </c>
      <c r="D334" s="230" t="s">
        <v>266</v>
      </c>
      <c r="E334" s="231" t="s">
        <v>38</v>
      </c>
      <c r="F334" s="231" t="s">
        <v>97</v>
      </c>
      <c r="G334" s="231" t="s">
        <v>35</v>
      </c>
      <c r="H334" s="231" t="s">
        <v>7652</v>
      </c>
      <c r="I334" s="232" t="s">
        <v>98</v>
      </c>
      <c r="J334" s="231" t="s">
        <v>44</v>
      </c>
      <c r="K334" s="230" t="s">
        <v>447</v>
      </c>
      <c r="L334" s="230" t="s">
        <v>100</v>
      </c>
      <c r="M334" s="233">
        <v>0</v>
      </c>
      <c r="N334" s="234" t="s">
        <v>7653</v>
      </c>
      <c r="O334" s="230" t="s">
        <v>101</v>
      </c>
      <c r="P334" s="230" t="s">
        <v>145</v>
      </c>
      <c r="Q334" s="233">
        <v>110403</v>
      </c>
      <c r="R334" s="234">
        <v>1</v>
      </c>
      <c r="S334" s="235" t="s">
        <v>146</v>
      </c>
      <c r="T334" s="236"/>
      <c r="U334" s="237" t="s">
        <v>8524</v>
      </c>
      <c r="V334" s="238" t="s">
        <v>104</v>
      </c>
      <c r="W334" s="236">
        <v>0</v>
      </c>
      <c r="X334" s="237" t="s">
        <v>155</v>
      </c>
      <c r="Y334" s="239">
        <v>0</v>
      </c>
      <c r="Z334" s="237" t="s">
        <v>156</v>
      </c>
      <c r="AA334" s="239">
        <v>0</v>
      </c>
      <c r="AB334" s="240" t="s">
        <v>46</v>
      </c>
      <c r="AC334" s="241" t="s">
        <v>20</v>
      </c>
      <c r="AD334" s="241" t="s">
        <v>559</v>
      </c>
      <c r="AE334" s="237" t="s">
        <v>38</v>
      </c>
      <c r="AF334" s="237" t="s">
        <v>97</v>
      </c>
      <c r="AG334" s="237"/>
      <c r="AH334" s="237"/>
      <c r="AI334" s="237" t="s">
        <v>90</v>
      </c>
      <c r="AJ334" s="237" t="s">
        <v>554</v>
      </c>
      <c r="AK334" s="237" t="s">
        <v>94</v>
      </c>
      <c r="AL334" s="237" t="s">
        <v>267</v>
      </c>
      <c r="AM334" s="242">
        <v>4</v>
      </c>
    </row>
    <row r="335" spans="2:39">
      <c r="B335" s="228" t="s">
        <v>585</v>
      </c>
      <c r="C335" s="229" t="s">
        <v>558</v>
      </c>
      <c r="D335" s="230" t="s">
        <v>269</v>
      </c>
      <c r="E335" s="231" t="s">
        <v>38</v>
      </c>
      <c r="F335" s="231" t="s">
        <v>97</v>
      </c>
      <c r="G335" s="231" t="s">
        <v>35</v>
      </c>
      <c r="H335" s="231" t="s">
        <v>7652</v>
      </c>
      <c r="I335" s="232" t="s">
        <v>98</v>
      </c>
      <c r="J335" s="231" t="s">
        <v>44</v>
      </c>
      <c r="K335" s="230" t="s">
        <v>447</v>
      </c>
      <c r="L335" s="230" t="s">
        <v>100</v>
      </c>
      <c r="M335" s="233">
        <v>0</v>
      </c>
      <c r="N335" s="234" t="s">
        <v>7653</v>
      </c>
      <c r="O335" s="230" t="s">
        <v>101</v>
      </c>
      <c r="P335" s="230" t="s">
        <v>145</v>
      </c>
      <c r="Q335" s="233">
        <v>110403</v>
      </c>
      <c r="R335" s="234">
        <v>1</v>
      </c>
      <c r="S335" s="235" t="s">
        <v>146</v>
      </c>
      <c r="T335" s="236"/>
      <c r="U335" s="237" t="s">
        <v>8524</v>
      </c>
      <c r="V335" s="238" t="s">
        <v>104</v>
      </c>
      <c r="W335" s="236">
        <v>0</v>
      </c>
      <c r="X335" s="237" t="s">
        <v>155</v>
      </c>
      <c r="Y335" s="239">
        <v>0</v>
      </c>
      <c r="Z335" s="237" t="s">
        <v>156</v>
      </c>
      <c r="AA335" s="239">
        <v>0</v>
      </c>
      <c r="AB335" s="240" t="s">
        <v>46</v>
      </c>
      <c r="AC335" s="241" t="s">
        <v>20</v>
      </c>
      <c r="AD335" s="241" t="s">
        <v>559</v>
      </c>
      <c r="AE335" s="237" t="s">
        <v>38</v>
      </c>
      <c r="AF335" s="237" t="s">
        <v>97</v>
      </c>
      <c r="AG335" s="237"/>
      <c r="AH335" s="237"/>
      <c r="AI335" s="237" t="s">
        <v>90</v>
      </c>
      <c r="AJ335" s="237" t="s">
        <v>554</v>
      </c>
      <c r="AK335" s="237" t="s">
        <v>94</v>
      </c>
      <c r="AL335" s="237" t="s">
        <v>270</v>
      </c>
      <c r="AM335" s="242">
        <v>4</v>
      </c>
    </row>
    <row r="336" spans="2:39">
      <c r="B336" s="228" t="s">
        <v>586</v>
      </c>
      <c r="C336" s="229" t="s">
        <v>558</v>
      </c>
      <c r="D336" s="230" t="s">
        <v>272</v>
      </c>
      <c r="E336" s="231" t="s">
        <v>38</v>
      </c>
      <c r="F336" s="231" t="s">
        <v>97</v>
      </c>
      <c r="G336" s="231" t="s">
        <v>35</v>
      </c>
      <c r="H336" s="231" t="s">
        <v>7652</v>
      </c>
      <c r="I336" s="232" t="s">
        <v>98</v>
      </c>
      <c r="J336" s="231" t="s">
        <v>44</v>
      </c>
      <c r="K336" s="230" t="s">
        <v>447</v>
      </c>
      <c r="L336" s="230" t="s">
        <v>100</v>
      </c>
      <c r="M336" s="233">
        <v>0</v>
      </c>
      <c r="N336" s="234" t="s">
        <v>7653</v>
      </c>
      <c r="O336" s="230" t="s">
        <v>101</v>
      </c>
      <c r="P336" s="230" t="s">
        <v>145</v>
      </c>
      <c r="Q336" s="233">
        <v>110403</v>
      </c>
      <c r="R336" s="234">
        <v>1</v>
      </c>
      <c r="S336" s="235" t="s">
        <v>146</v>
      </c>
      <c r="T336" s="236"/>
      <c r="U336" s="237" t="s">
        <v>8524</v>
      </c>
      <c r="V336" s="238" t="s">
        <v>104</v>
      </c>
      <c r="W336" s="236">
        <v>0</v>
      </c>
      <c r="X336" s="237" t="s">
        <v>155</v>
      </c>
      <c r="Y336" s="239">
        <v>0</v>
      </c>
      <c r="Z336" s="237" t="s">
        <v>156</v>
      </c>
      <c r="AA336" s="239">
        <v>0</v>
      </c>
      <c r="AB336" s="240" t="s">
        <v>46</v>
      </c>
      <c r="AC336" s="241" t="s">
        <v>20</v>
      </c>
      <c r="AD336" s="241" t="s">
        <v>559</v>
      </c>
      <c r="AE336" s="237" t="s">
        <v>38</v>
      </c>
      <c r="AF336" s="237" t="s">
        <v>97</v>
      </c>
      <c r="AG336" s="237"/>
      <c r="AH336" s="237"/>
      <c r="AI336" s="237" t="s">
        <v>90</v>
      </c>
      <c r="AJ336" s="237" t="s">
        <v>554</v>
      </c>
      <c r="AK336" s="237" t="s">
        <v>94</v>
      </c>
      <c r="AL336" s="237" t="s">
        <v>273</v>
      </c>
      <c r="AM336" s="242">
        <v>4</v>
      </c>
    </row>
    <row r="337" spans="2:39">
      <c r="B337" s="228" t="s">
        <v>587</v>
      </c>
      <c r="C337" s="229" t="s">
        <v>558</v>
      </c>
      <c r="D337" s="230" t="s">
        <v>332</v>
      </c>
      <c r="E337" s="231" t="s">
        <v>38</v>
      </c>
      <c r="F337" s="231" t="s">
        <v>97</v>
      </c>
      <c r="G337" s="231" t="s">
        <v>35</v>
      </c>
      <c r="H337" s="231" t="s">
        <v>7652</v>
      </c>
      <c r="I337" s="232" t="s">
        <v>98</v>
      </c>
      <c r="J337" s="231" t="s">
        <v>44</v>
      </c>
      <c r="K337" s="230" t="s">
        <v>447</v>
      </c>
      <c r="L337" s="230" t="s">
        <v>100</v>
      </c>
      <c r="M337" s="233">
        <v>0</v>
      </c>
      <c r="N337" s="234" t="s">
        <v>7653</v>
      </c>
      <c r="O337" s="230" t="s">
        <v>101</v>
      </c>
      <c r="P337" s="230" t="s">
        <v>145</v>
      </c>
      <c r="Q337" s="233">
        <v>110403</v>
      </c>
      <c r="R337" s="234">
        <v>1</v>
      </c>
      <c r="S337" s="235" t="s">
        <v>146</v>
      </c>
      <c r="T337" s="236"/>
      <c r="U337" s="237" t="s">
        <v>8524</v>
      </c>
      <c r="V337" s="238" t="s">
        <v>104</v>
      </c>
      <c r="W337" s="236">
        <v>0</v>
      </c>
      <c r="X337" s="237" t="s">
        <v>155</v>
      </c>
      <c r="Y337" s="239">
        <v>0</v>
      </c>
      <c r="Z337" s="237" t="s">
        <v>156</v>
      </c>
      <c r="AA337" s="239">
        <v>0</v>
      </c>
      <c r="AB337" s="240" t="s">
        <v>46</v>
      </c>
      <c r="AC337" s="241" t="s">
        <v>20</v>
      </c>
      <c r="AD337" s="241" t="s">
        <v>559</v>
      </c>
      <c r="AE337" s="237" t="s">
        <v>38</v>
      </c>
      <c r="AF337" s="237" t="s">
        <v>97</v>
      </c>
      <c r="AG337" s="237"/>
      <c r="AH337" s="237"/>
      <c r="AI337" s="237" t="s">
        <v>90</v>
      </c>
      <c r="AJ337" s="237" t="s">
        <v>554</v>
      </c>
      <c r="AK337" s="237" t="s">
        <v>94</v>
      </c>
      <c r="AL337" s="237" t="s">
        <v>372</v>
      </c>
      <c r="AM337" s="242">
        <v>4</v>
      </c>
    </row>
    <row r="338" spans="2:39">
      <c r="B338" s="228" t="s">
        <v>588</v>
      </c>
      <c r="C338" s="229" t="s">
        <v>558</v>
      </c>
      <c r="D338" s="230" t="s">
        <v>334</v>
      </c>
      <c r="E338" s="231" t="s">
        <v>38</v>
      </c>
      <c r="F338" s="231" t="s">
        <v>97</v>
      </c>
      <c r="G338" s="231" t="s">
        <v>35</v>
      </c>
      <c r="H338" s="231" t="s">
        <v>7652</v>
      </c>
      <c r="I338" s="232" t="s">
        <v>98</v>
      </c>
      <c r="J338" s="231" t="s">
        <v>44</v>
      </c>
      <c r="K338" s="230" t="s">
        <v>447</v>
      </c>
      <c r="L338" s="230" t="s">
        <v>100</v>
      </c>
      <c r="M338" s="233">
        <v>0</v>
      </c>
      <c r="N338" s="234" t="s">
        <v>7653</v>
      </c>
      <c r="O338" s="230" t="s">
        <v>101</v>
      </c>
      <c r="P338" s="230" t="s">
        <v>145</v>
      </c>
      <c r="Q338" s="233">
        <v>110403</v>
      </c>
      <c r="R338" s="234">
        <v>1</v>
      </c>
      <c r="S338" s="235" t="s">
        <v>146</v>
      </c>
      <c r="T338" s="236"/>
      <c r="U338" s="237" t="s">
        <v>8524</v>
      </c>
      <c r="V338" s="238" t="s">
        <v>104</v>
      </c>
      <c r="W338" s="236">
        <v>0</v>
      </c>
      <c r="X338" s="237" t="s">
        <v>155</v>
      </c>
      <c r="Y338" s="239">
        <v>0</v>
      </c>
      <c r="Z338" s="237" t="s">
        <v>156</v>
      </c>
      <c r="AA338" s="239">
        <v>0</v>
      </c>
      <c r="AB338" s="240" t="s">
        <v>46</v>
      </c>
      <c r="AC338" s="241" t="s">
        <v>20</v>
      </c>
      <c r="AD338" s="241" t="s">
        <v>559</v>
      </c>
      <c r="AE338" s="237" t="s">
        <v>38</v>
      </c>
      <c r="AF338" s="237" t="s">
        <v>97</v>
      </c>
      <c r="AG338" s="237"/>
      <c r="AH338" s="237"/>
      <c r="AI338" s="237" t="s">
        <v>90</v>
      </c>
      <c r="AJ338" s="237" t="s">
        <v>554</v>
      </c>
      <c r="AK338" s="237" t="s">
        <v>94</v>
      </c>
      <c r="AL338" s="237" t="s">
        <v>375</v>
      </c>
      <c r="AM338" s="242">
        <v>4</v>
      </c>
    </row>
    <row r="339" spans="2:39">
      <c r="B339" s="228" t="s">
        <v>589</v>
      </c>
      <c r="C339" s="229" t="s">
        <v>558</v>
      </c>
      <c r="D339" s="230" t="s">
        <v>336</v>
      </c>
      <c r="E339" s="231" t="s">
        <v>38</v>
      </c>
      <c r="F339" s="231" t="s">
        <v>97</v>
      </c>
      <c r="G339" s="231" t="s">
        <v>35</v>
      </c>
      <c r="H339" s="231" t="s">
        <v>7652</v>
      </c>
      <c r="I339" s="232" t="s">
        <v>98</v>
      </c>
      <c r="J339" s="231" t="s">
        <v>44</v>
      </c>
      <c r="K339" s="230" t="s">
        <v>447</v>
      </c>
      <c r="L339" s="230" t="s">
        <v>100</v>
      </c>
      <c r="M339" s="233">
        <v>0</v>
      </c>
      <c r="N339" s="234" t="s">
        <v>7653</v>
      </c>
      <c r="O339" s="230" t="s">
        <v>101</v>
      </c>
      <c r="P339" s="230" t="s">
        <v>145</v>
      </c>
      <c r="Q339" s="233">
        <v>110403</v>
      </c>
      <c r="R339" s="234">
        <v>1</v>
      </c>
      <c r="S339" s="235" t="s">
        <v>146</v>
      </c>
      <c r="T339" s="236"/>
      <c r="U339" s="237" t="s">
        <v>8524</v>
      </c>
      <c r="V339" s="238" t="s">
        <v>104</v>
      </c>
      <c r="W339" s="236">
        <v>0</v>
      </c>
      <c r="X339" s="237" t="s">
        <v>155</v>
      </c>
      <c r="Y339" s="239">
        <v>0</v>
      </c>
      <c r="Z339" s="237" t="s">
        <v>156</v>
      </c>
      <c r="AA339" s="239">
        <v>0</v>
      </c>
      <c r="AB339" s="240" t="s">
        <v>46</v>
      </c>
      <c r="AC339" s="241" t="s">
        <v>20</v>
      </c>
      <c r="AD339" s="241" t="s">
        <v>559</v>
      </c>
      <c r="AE339" s="237" t="s">
        <v>38</v>
      </c>
      <c r="AF339" s="237" t="s">
        <v>97</v>
      </c>
      <c r="AG339" s="237"/>
      <c r="AH339" s="237"/>
      <c r="AI339" s="237" t="s">
        <v>90</v>
      </c>
      <c r="AJ339" s="237" t="s">
        <v>554</v>
      </c>
      <c r="AK339" s="237" t="s">
        <v>94</v>
      </c>
      <c r="AL339" s="237" t="s">
        <v>378</v>
      </c>
      <c r="AM339" s="242">
        <v>4</v>
      </c>
    </row>
    <row r="340" spans="2:39">
      <c r="B340" s="228" t="s">
        <v>590</v>
      </c>
      <c r="C340" s="229" t="s">
        <v>562</v>
      </c>
      <c r="D340" s="230" t="s">
        <v>272</v>
      </c>
      <c r="E340" s="231" t="s">
        <v>38</v>
      </c>
      <c r="F340" s="231" t="s">
        <v>97</v>
      </c>
      <c r="G340" s="231" t="s">
        <v>35</v>
      </c>
      <c r="H340" s="231" t="s">
        <v>7652</v>
      </c>
      <c r="I340" s="232" t="s">
        <v>563</v>
      </c>
      <c r="J340" s="231" t="s">
        <v>44</v>
      </c>
      <c r="K340" s="230" t="s">
        <v>144</v>
      </c>
      <c r="L340" s="230" t="s">
        <v>100</v>
      </c>
      <c r="M340" s="233">
        <v>0</v>
      </c>
      <c r="N340" s="234" t="s">
        <v>7653</v>
      </c>
      <c r="O340" s="230" t="s">
        <v>101</v>
      </c>
      <c r="P340" s="230" t="s">
        <v>145</v>
      </c>
      <c r="Q340" s="233">
        <v>154875</v>
      </c>
      <c r="R340" s="234">
        <v>1</v>
      </c>
      <c r="S340" s="235" t="s">
        <v>146</v>
      </c>
      <c r="T340" s="236"/>
      <c r="U340" s="237" t="s">
        <v>8524</v>
      </c>
      <c r="V340" s="238" t="s">
        <v>104</v>
      </c>
      <c r="W340" s="236">
        <v>0</v>
      </c>
      <c r="X340" s="237" t="s">
        <v>155</v>
      </c>
      <c r="Y340" s="239">
        <v>0</v>
      </c>
      <c r="Z340" s="237" t="s">
        <v>156</v>
      </c>
      <c r="AA340" s="239">
        <v>0</v>
      </c>
      <c r="AB340" s="240" t="s">
        <v>46</v>
      </c>
      <c r="AC340" s="241" t="s">
        <v>20</v>
      </c>
      <c r="AD340" s="241" t="s">
        <v>559</v>
      </c>
      <c r="AE340" s="237" t="s">
        <v>38</v>
      </c>
      <c r="AF340" s="237" t="s">
        <v>97</v>
      </c>
      <c r="AG340" s="237"/>
      <c r="AH340" s="237"/>
      <c r="AI340" s="237" t="s">
        <v>90</v>
      </c>
      <c r="AJ340" s="237" t="s">
        <v>554</v>
      </c>
      <c r="AK340" s="237" t="s">
        <v>94</v>
      </c>
      <c r="AL340" s="237" t="s">
        <v>380</v>
      </c>
      <c r="AM340" s="242">
        <v>4</v>
      </c>
    </row>
    <row r="341" spans="2:39">
      <c r="B341" s="228" t="s">
        <v>591</v>
      </c>
      <c r="C341" s="229" t="s">
        <v>562</v>
      </c>
      <c r="D341" s="230" t="s">
        <v>332</v>
      </c>
      <c r="E341" s="231" t="s">
        <v>38</v>
      </c>
      <c r="F341" s="231" t="s">
        <v>97</v>
      </c>
      <c r="G341" s="231" t="s">
        <v>35</v>
      </c>
      <c r="H341" s="231" t="s">
        <v>7652</v>
      </c>
      <c r="I341" s="232" t="s">
        <v>563</v>
      </c>
      <c r="J341" s="231" t="s">
        <v>44</v>
      </c>
      <c r="K341" s="230" t="s">
        <v>144</v>
      </c>
      <c r="L341" s="230" t="s">
        <v>100</v>
      </c>
      <c r="M341" s="233">
        <v>0</v>
      </c>
      <c r="N341" s="234" t="s">
        <v>7653</v>
      </c>
      <c r="O341" s="230" t="s">
        <v>101</v>
      </c>
      <c r="P341" s="230" t="s">
        <v>145</v>
      </c>
      <c r="Q341" s="233">
        <v>154875</v>
      </c>
      <c r="R341" s="234">
        <v>1</v>
      </c>
      <c r="S341" s="235" t="s">
        <v>146</v>
      </c>
      <c r="T341" s="236"/>
      <c r="U341" s="237" t="s">
        <v>8524</v>
      </c>
      <c r="V341" s="238" t="s">
        <v>104</v>
      </c>
      <c r="W341" s="236">
        <v>0</v>
      </c>
      <c r="X341" s="237" t="s">
        <v>155</v>
      </c>
      <c r="Y341" s="239">
        <v>0</v>
      </c>
      <c r="Z341" s="237" t="s">
        <v>156</v>
      </c>
      <c r="AA341" s="239">
        <v>0</v>
      </c>
      <c r="AB341" s="240" t="s">
        <v>46</v>
      </c>
      <c r="AC341" s="241" t="s">
        <v>20</v>
      </c>
      <c r="AD341" s="241" t="s">
        <v>559</v>
      </c>
      <c r="AE341" s="237" t="s">
        <v>38</v>
      </c>
      <c r="AF341" s="237" t="s">
        <v>97</v>
      </c>
      <c r="AG341" s="237"/>
      <c r="AH341" s="237"/>
      <c r="AI341" s="237" t="s">
        <v>90</v>
      </c>
      <c r="AJ341" s="237" t="s">
        <v>554</v>
      </c>
      <c r="AK341" s="237" t="s">
        <v>94</v>
      </c>
      <c r="AL341" s="237" t="s">
        <v>382</v>
      </c>
      <c r="AM341" s="242">
        <v>4</v>
      </c>
    </row>
    <row r="342" spans="2:39">
      <c r="B342" s="228" t="s">
        <v>592</v>
      </c>
      <c r="C342" s="229" t="s">
        <v>562</v>
      </c>
      <c r="D342" s="230" t="s">
        <v>334</v>
      </c>
      <c r="E342" s="231" t="s">
        <v>38</v>
      </c>
      <c r="F342" s="231" t="s">
        <v>97</v>
      </c>
      <c r="G342" s="231" t="s">
        <v>35</v>
      </c>
      <c r="H342" s="231" t="s">
        <v>7652</v>
      </c>
      <c r="I342" s="232" t="s">
        <v>563</v>
      </c>
      <c r="J342" s="231" t="s">
        <v>44</v>
      </c>
      <c r="K342" s="230" t="s">
        <v>144</v>
      </c>
      <c r="L342" s="230" t="s">
        <v>100</v>
      </c>
      <c r="M342" s="233">
        <v>0</v>
      </c>
      <c r="N342" s="234" t="s">
        <v>7653</v>
      </c>
      <c r="O342" s="230" t="s">
        <v>101</v>
      </c>
      <c r="P342" s="230" t="s">
        <v>145</v>
      </c>
      <c r="Q342" s="233">
        <v>154875</v>
      </c>
      <c r="R342" s="234">
        <v>1</v>
      </c>
      <c r="S342" s="235" t="s">
        <v>146</v>
      </c>
      <c r="T342" s="236"/>
      <c r="U342" s="237" t="s">
        <v>8524</v>
      </c>
      <c r="V342" s="238" t="s">
        <v>104</v>
      </c>
      <c r="W342" s="236">
        <v>0</v>
      </c>
      <c r="X342" s="237" t="s">
        <v>155</v>
      </c>
      <c r="Y342" s="239">
        <v>0</v>
      </c>
      <c r="Z342" s="237" t="s">
        <v>156</v>
      </c>
      <c r="AA342" s="239">
        <v>0</v>
      </c>
      <c r="AB342" s="240" t="s">
        <v>46</v>
      </c>
      <c r="AC342" s="241" t="s">
        <v>20</v>
      </c>
      <c r="AD342" s="241" t="s">
        <v>559</v>
      </c>
      <c r="AE342" s="237" t="s">
        <v>38</v>
      </c>
      <c r="AF342" s="237" t="s">
        <v>97</v>
      </c>
      <c r="AG342" s="237"/>
      <c r="AH342" s="237"/>
      <c r="AI342" s="237" t="s">
        <v>90</v>
      </c>
      <c r="AJ342" s="237" t="s">
        <v>554</v>
      </c>
      <c r="AK342" s="237" t="s">
        <v>94</v>
      </c>
      <c r="AL342" s="237" t="s">
        <v>384</v>
      </c>
      <c r="AM342" s="242">
        <v>4</v>
      </c>
    </row>
    <row r="343" spans="2:39">
      <c r="B343" s="228" t="s">
        <v>593</v>
      </c>
      <c r="C343" s="229" t="s">
        <v>562</v>
      </c>
      <c r="D343" s="230" t="s">
        <v>336</v>
      </c>
      <c r="E343" s="231" t="s">
        <v>38</v>
      </c>
      <c r="F343" s="231" t="s">
        <v>97</v>
      </c>
      <c r="G343" s="231" t="s">
        <v>35</v>
      </c>
      <c r="H343" s="231" t="s">
        <v>7652</v>
      </c>
      <c r="I343" s="232" t="s">
        <v>563</v>
      </c>
      <c r="J343" s="231" t="s">
        <v>44</v>
      </c>
      <c r="K343" s="230" t="s">
        <v>144</v>
      </c>
      <c r="L343" s="230" t="s">
        <v>100</v>
      </c>
      <c r="M343" s="233">
        <v>0</v>
      </c>
      <c r="N343" s="234" t="s">
        <v>7653</v>
      </c>
      <c r="O343" s="230" t="s">
        <v>101</v>
      </c>
      <c r="P343" s="230" t="s">
        <v>145</v>
      </c>
      <c r="Q343" s="233">
        <v>154875</v>
      </c>
      <c r="R343" s="234">
        <v>1</v>
      </c>
      <c r="S343" s="235" t="s">
        <v>146</v>
      </c>
      <c r="T343" s="236"/>
      <c r="U343" s="237" t="s">
        <v>8524</v>
      </c>
      <c r="V343" s="238" t="s">
        <v>104</v>
      </c>
      <c r="W343" s="236">
        <v>0</v>
      </c>
      <c r="X343" s="237" t="s">
        <v>155</v>
      </c>
      <c r="Y343" s="239">
        <v>0</v>
      </c>
      <c r="Z343" s="237" t="s">
        <v>156</v>
      </c>
      <c r="AA343" s="239">
        <v>0</v>
      </c>
      <c r="AB343" s="240" t="s">
        <v>46</v>
      </c>
      <c r="AC343" s="241" t="s">
        <v>20</v>
      </c>
      <c r="AD343" s="241" t="s">
        <v>559</v>
      </c>
      <c r="AE343" s="237" t="s">
        <v>38</v>
      </c>
      <c r="AF343" s="237" t="s">
        <v>97</v>
      </c>
      <c r="AG343" s="237"/>
      <c r="AH343" s="237"/>
      <c r="AI343" s="237" t="s">
        <v>90</v>
      </c>
      <c r="AJ343" s="237" t="s">
        <v>554</v>
      </c>
      <c r="AK343" s="237" t="s">
        <v>94</v>
      </c>
      <c r="AL343" s="237" t="s">
        <v>386</v>
      </c>
      <c r="AM343" s="242">
        <v>4</v>
      </c>
    </row>
    <row r="344" spans="2:39">
      <c r="B344" s="228" t="s">
        <v>594</v>
      </c>
      <c r="C344" s="229" t="s">
        <v>562</v>
      </c>
      <c r="D344" s="230" t="s">
        <v>363</v>
      </c>
      <c r="E344" s="231" t="s">
        <v>38</v>
      </c>
      <c r="F344" s="231" t="s">
        <v>97</v>
      </c>
      <c r="G344" s="231" t="s">
        <v>35</v>
      </c>
      <c r="H344" s="231" t="s">
        <v>7652</v>
      </c>
      <c r="I344" s="232" t="s">
        <v>563</v>
      </c>
      <c r="J344" s="231" t="s">
        <v>44</v>
      </c>
      <c r="K344" s="230" t="s">
        <v>144</v>
      </c>
      <c r="L344" s="230" t="s">
        <v>100</v>
      </c>
      <c r="M344" s="233">
        <v>0</v>
      </c>
      <c r="N344" s="234" t="s">
        <v>7653</v>
      </c>
      <c r="O344" s="230" t="s">
        <v>101</v>
      </c>
      <c r="P344" s="230" t="s">
        <v>145</v>
      </c>
      <c r="Q344" s="233">
        <v>154875</v>
      </c>
      <c r="R344" s="234">
        <v>1</v>
      </c>
      <c r="S344" s="235" t="s">
        <v>146</v>
      </c>
      <c r="T344" s="236"/>
      <c r="U344" s="237" t="s">
        <v>8524</v>
      </c>
      <c r="V344" s="238" t="s">
        <v>104</v>
      </c>
      <c r="W344" s="236">
        <v>0</v>
      </c>
      <c r="X344" s="237" t="s">
        <v>155</v>
      </c>
      <c r="Y344" s="239">
        <v>0</v>
      </c>
      <c r="Z344" s="237" t="s">
        <v>156</v>
      </c>
      <c r="AA344" s="239">
        <v>0</v>
      </c>
      <c r="AB344" s="240" t="s">
        <v>46</v>
      </c>
      <c r="AC344" s="241" t="s">
        <v>20</v>
      </c>
      <c r="AD344" s="241" t="s">
        <v>559</v>
      </c>
      <c r="AE344" s="237" t="s">
        <v>38</v>
      </c>
      <c r="AF344" s="237" t="s">
        <v>97</v>
      </c>
      <c r="AG344" s="237"/>
      <c r="AH344" s="237"/>
      <c r="AI344" s="237" t="s">
        <v>90</v>
      </c>
      <c r="AJ344" s="237" t="s">
        <v>554</v>
      </c>
      <c r="AK344" s="237" t="s">
        <v>94</v>
      </c>
      <c r="AL344" s="237" t="s">
        <v>388</v>
      </c>
      <c r="AM344" s="242">
        <v>4</v>
      </c>
    </row>
    <row r="345" spans="2:39">
      <c r="B345" s="228" t="s">
        <v>595</v>
      </c>
      <c r="C345" s="229" t="s">
        <v>562</v>
      </c>
      <c r="D345" s="230" t="s">
        <v>365</v>
      </c>
      <c r="E345" s="231" t="s">
        <v>38</v>
      </c>
      <c r="F345" s="231" t="s">
        <v>97</v>
      </c>
      <c r="G345" s="231" t="s">
        <v>35</v>
      </c>
      <c r="H345" s="231" t="s">
        <v>7652</v>
      </c>
      <c r="I345" s="232" t="s">
        <v>563</v>
      </c>
      <c r="J345" s="231" t="s">
        <v>44</v>
      </c>
      <c r="K345" s="230" t="s">
        <v>144</v>
      </c>
      <c r="L345" s="230" t="s">
        <v>100</v>
      </c>
      <c r="M345" s="233">
        <v>0</v>
      </c>
      <c r="N345" s="234" t="s">
        <v>7653</v>
      </c>
      <c r="O345" s="230" t="s">
        <v>101</v>
      </c>
      <c r="P345" s="230" t="s">
        <v>145</v>
      </c>
      <c r="Q345" s="233">
        <v>154875</v>
      </c>
      <c r="R345" s="234">
        <v>1</v>
      </c>
      <c r="S345" s="235" t="s">
        <v>146</v>
      </c>
      <c r="T345" s="236"/>
      <c r="U345" s="237" t="s">
        <v>8524</v>
      </c>
      <c r="V345" s="238" t="s">
        <v>104</v>
      </c>
      <c r="W345" s="236">
        <v>0</v>
      </c>
      <c r="X345" s="237" t="s">
        <v>155</v>
      </c>
      <c r="Y345" s="239">
        <v>0</v>
      </c>
      <c r="Z345" s="237" t="s">
        <v>156</v>
      </c>
      <c r="AA345" s="239">
        <v>0</v>
      </c>
      <c r="AB345" s="240" t="s">
        <v>46</v>
      </c>
      <c r="AC345" s="241" t="s">
        <v>20</v>
      </c>
      <c r="AD345" s="241" t="s">
        <v>559</v>
      </c>
      <c r="AE345" s="237" t="s">
        <v>38</v>
      </c>
      <c r="AF345" s="237" t="s">
        <v>97</v>
      </c>
      <c r="AG345" s="237"/>
      <c r="AH345" s="237"/>
      <c r="AI345" s="237" t="s">
        <v>90</v>
      </c>
      <c r="AJ345" s="237" t="s">
        <v>554</v>
      </c>
      <c r="AK345" s="237" t="s">
        <v>94</v>
      </c>
      <c r="AL345" s="237" t="s">
        <v>390</v>
      </c>
      <c r="AM345" s="242">
        <v>4</v>
      </c>
    </row>
    <row r="346" spans="2:39">
      <c r="B346" s="228" t="s">
        <v>596</v>
      </c>
      <c r="C346" s="229" t="s">
        <v>562</v>
      </c>
      <c r="D346" s="230" t="s">
        <v>367</v>
      </c>
      <c r="E346" s="231" t="s">
        <v>38</v>
      </c>
      <c r="F346" s="231" t="s">
        <v>97</v>
      </c>
      <c r="G346" s="231" t="s">
        <v>35</v>
      </c>
      <c r="H346" s="231" t="s">
        <v>7652</v>
      </c>
      <c r="I346" s="232" t="s">
        <v>563</v>
      </c>
      <c r="J346" s="231" t="s">
        <v>44</v>
      </c>
      <c r="K346" s="230" t="s">
        <v>144</v>
      </c>
      <c r="L346" s="230" t="s">
        <v>100</v>
      </c>
      <c r="M346" s="233">
        <v>0</v>
      </c>
      <c r="N346" s="234" t="s">
        <v>7653</v>
      </c>
      <c r="O346" s="230" t="s">
        <v>101</v>
      </c>
      <c r="P346" s="230" t="s">
        <v>145</v>
      </c>
      <c r="Q346" s="233">
        <v>154875</v>
      </c>
      <c r="R346" s="234">
        <v>1</v>
      </c>
      <c r="S346" s="235" t="s">
        <v>146</v>
      </c>
      <c r="T346" s="236"/>
      <c r="U346" s="237" t="s">
        <v>8524</v>
      </c>
      <c r="V346" s="238" t="s">
        <v>104</v>
      </c>
      <c r="W346" s="236">
        <v>0</v>
      </c>
      <c r="X346" s="237" t="s">
        <v>155</v>
      </c>
      <c r="Y346" s="239">
        <v>0</v>
      </c>
      <c r="Z346" s="237" t="s">
        <v>156</v>
      </c>
      <c r="AA346" s="239">
        <v>0</v>
      </c>
      <c r="AB346" s="240" t="s">
        <v>46</v>
      </c>
      <c r="AC346" s="241" t="s">
        <v>20</v>
      </c>
      <c r="AD346" s="241" t="s">
        <v>559</v>
      </c>
      <c r="AE346" s="237" t="s">
        <v>38</v>
      </c>
      <c r="AF346" s="237" t="s">
        <v>97</v>
      </c>
      <c r="AG346" s="237"/>
      <c r="AH346" s="237"/>
      <c r="AI346" s="237" t="s">
        <v>90</v>
      </c>
      <c r="AJ346" s="237" t="s">
        <v>554</v>
      </c>
      <c r="AK346" s="237" t="s">
        <v>94</v>
      </c>
      <c r="AL346" s="237" t="s">
        <v>392</v>
      </c>
      <c r="AM346" s="242">
        <v>4</v>
      </c>
    </row>
    <row r="347" spans="2:39">
      <c r="B347" s="228" t="s">
        <v>597</v>
      </c>
      <c r="C347" s="229" t="s">
        <v>562</v>
      </c>
      <c r="D347" s="230" t="s">
        <v>369</v>
      </c>
      <c r="E347" s="231" t="s">
        <v>38</v>
      </c>
      <c r="F347" s="231" t="s">
        <v>97</v>
      </c>
      <c r="G347" s="231" t="s">
        <v>35</v>
      </c>
      <c r="H347" s="231" t="s">
        <v>7652</v>
      </c>
      <c r="I347" s="232" t="s">
        <v>563</v>
      </c>
      <c r="J347" s="231" t="s">
        <v>44</v>
      </c>
      <c r="K347" s="230" t="s">
        <v>144</v>
      </c>
      <c r="L347" s="230" t="s">
        <v>100</v>
      </c>
      <c r="M347" s="233">
        <v>0</v>
      </c>
      <c r="N347" s="234" t="s">
        <v>7653</v>
      </c>
      <c r="O347" s="230" t="s">
        <v>101</v>
      </c>
      <c r="P347" s="230" t="s">
        <v>145</v>
      </c>
      <c r="Q347" s="233">
        <v>154875</v>
      </c>
      <c r="R347" s="234">
        <v>1</v>
      </c>
      <c r="S347" s="235" t="s">
        <v>146</v>
      </c>
      <c r="T347" s="236"/>
      <c r="U347" s="237" t="s">
        <v>8524</v>
      </c>
      <c r="V347" s="238" t="s">
        <v>104</v>
      </c>
      <c r="W347" s="236">
        <v>0</v>
      </c>
      <c r="X347" s="237" t="s">
        <v>155</v>
      </c>
      <c r="Y347" s="239">
        <v>0</v>
      </c>
      <c r="Z347" s="237" t="s">
        <v>156</v>
      </c>
      <c r="AA347" s="239">
        <v>0</v>
      </c>
      <c r="AB347" s="240" t="s">
        <v>46</v>
      </c>
      <c r="AC347" s="241" t="s">
        <v>20</v>
      </c>
      <c r="AD347" s="241" t="s">
        <v>559</v>
      </c>
      <c r="AE347" s="237" t="s">
        <v>38</v>
      </c>
      <c r="AF347" s="237" t="s">
        <v>97</v>
      </c>
      <c r="AG347" s="237"/>
      <c r="AH347" s="237"/>
      <c r="AI347" s="237" t="s">
        <v>90</v>
      </c>
      <c r="AJ347" s="237" t="s">
        <v>554</v>
      </c>
      <c r="AK347" s="237" t="s">
        <v>94</v>
      </c>
      <c r="AL347" s="237" t="s">
        <v>394</v>
      </c>
      <c r="AM347" s="242">
        <v>4</v>
      </c>
    </row>
    <row r="348" spans="2:39">
      <c r="B348" s="228" t="s">
        <v>598</v>
      </c>
      <c r="C348" s="229" t="s">
        <v>562</v>
      </c>
      <c r="D348" s="230" t="s">
        <v>371</v>
      </c>
      <c r="E348" s="231" t="s">
        <v>38</v>
      </c>
      <c r="F348" s="231" t="s">
        <v>97</v>
      </c>
      <c r="G348" s="231" t="s">
        <v>35</v>
      </c>
      <c r="H348" s="231" t="s">
        <v>7652</v>
      </c>
      <c r="I348" s="232" t="s">
        <v>563</v>
      </c>
      <c r="J348" s="231" t="s">
        <v>44</v>
      </c>
      <c r="K348" s="230" t="s">
        <v>144</v>
      </c>
      <c r="L348" s="230" t="s">
        <v>100</v>
      </c>
      <c r="M348" s="233">
        <v>0</v>
      </c>
      <c r="N348" s="234" t="s">
        <v>7653</v>
      </c>
      <c r="O348" s="230" t="s">
        <v>101</v>
      </c>
      <c r="P348" s="230" t="s">
        <v>145</v>
      </c>
      <c r="Q348" s="233">
        <v>154875</v>
      </c>
      <c r="R348" s="234">
        <v>1</v>
      </c>
      <c r="S348" s="235" t="s">
        <v>146</v>
      </c>
      <c r="T348" s="236"/>
      <c r="U348" s="237" t="s">
        <v>8524</v>
      </c>
      <c r="V348" s="238" t="s">
        <v>104</v>
      </c>
      <c r="W348" s="236">
        <v>0</v>
      </c>
      <c r="X348" s="237" t="s">
        <v>155</v>
      </c>
      <c r="Y348" s="239">
        <v>0</v>
      </c>
      <c r="Z348" s="237" t="s">
        <v>156</v>
      </c>
      <c r="AA348" s="239">
        <v>0</v>
      </c>
      <c r="AB348" s="240" t="s">
        <v>46</v>
      </c>
      <c r="AC348" s="241" t="s">
        <v>20</v>
      </c>
      <c r="AD348" s="241" t="s">
        <v>559</v>
      </c>
      <c r="AE348" s="237" t="s">
        <v>38</v>
      </c>
      <c r="AF348" s="237" t="s">
        <v>97</v>
      </c>
      <c r="AG348" s="237"/>
      <c r="AH348" s="237"/>
      <c r="AI348" s="237" t="s">
        <v>90</v>
      </c>
      <c r="AJ348" s="237" t="s">
        <v>554</v>
      </c>
      <c r="AK348" s="237" t="s">
        <v>94</v>
      </c>
      <c r="AL348" s="237" t="s">
        <v>396</v>
      </c>
      <c r="AM348" s="242">
        <v>4</v>
      </c>
    </row>
    <row r="349" spans="2:39">
      <c r="B349" s="228" t="s">
        <v>599</v>
      </c>
      <c r="C349" s="229" t="s">
        <v>562</v>
      </c>
      <c r="D349" s="230" t="s">
        <v>374</v>
      </c>
      <c r="E349" s="231" t="s">
        <v>38</v>
      </c>
      <c r="F349" s="231" t="s">
        <v>97</v>
      </c>
      <c r="G349" s="231" t="s">
        <v>35</v>
      </c>
      <c r="H349" s="231" t="s">
        <v>7652</v>
      </c>
      <c r="I349" s="232" t="s">
        <v>563</v>
      </c>
      <c r="J349" s="231" t="s">
        <v>44</v>
      </c>
      <c r="K349" s="230" t="s">
        <v>144</v>
      </c>
      <c r="L349" s="230" t="s">
        <v>100</v>
      </c>
      <c r="M349" s="233">
        <v>0</v>
      </c>
      <c r="N349" s="234" t="s">
        <v>7653</v>
      </c>
      <c r="O349" s="230" t="s">
        <v>101</v>
      </c>
      <c r="P349" s="230" t="s">
        <v>145</v>
      </c>
      <c r="Q349" s="233">
        <v>154875</v>
      </c>
      <c r="R349" s="234">
        <v>1</v>
      </c>
      <c r="S349" s="235" t="s">
        <v>146</v>
      </c>
      <c r="T349" s="236"/>
      <c r="U349" s="237" t="s">
        <v>8524</v>
      </c>
      <c r="V349" s="238" t="s">
        <v>104</v>
      </c>
      <c r="W349" s="236">
        <v>0</v>
      </c>
      <c r="X349" s="237" t="s">
        <v>155</v>
      </c>
      <c r="Y349" s="239">
        <v>0</v>
      </c>
      <c r="Z349" s="237" t="s">
        <v>156</v>
      </c>
      <c r="AA349" s="239">
        <v>0</v>
      </c>
      <c r="AB349" s="240" t="s">
        <v>46</v>
      </c>
      <c r="AC349" s="241" t="s">
        <v>20</v>
      </c>
      <c r="AD349" s="241" t="s">
        <v>559</v>
      </c>
      <c r="AE349" s="237" t="s">
        <v>38</v>
      </c>
      <c r="AF349" s="237" t="s">
        <v>97</v>
      </c>
      <c r="AG349" s="237"/>
      <c r="AH349" s="237"/>
      <c r="AI349" s="237" t="s">
        <v>90</v>
      </c>
      <c r="AJ349" s="237" t="s">
        <v>554</v>
      </c>
      <c r="AK349" s="237" t="s">
        <v>94</v>
      </c>
      <c r="AL349" s="237" t="s">
        <v>398</v>
      </c>
      <c r="AM349" s="242">
        <v>4</v>
      </c>
    </row>
    <row r="350" spans="2:39">
      <c r="B350" s="228" t="s">
        <v>600</v>
      </c>
      <c r="C350" s="229" t="s">
        <v>562</v>
      </c>
      <c r="D350" s="230" t="s">
        <v>377</v>
      </c>
      <c r="E350" s="231" t="s">
        <v>38</v>
      </c>
      <c r="F350" s="231" t="s">
        <v>97</v>
      </c>
      <c r="G350" s="231" t="s">
        <v>35</v>
      </c>
      <c r="H350" s="231" t="s">
        <v>7652</v>
      </c>
      <c r="I350" s="232" t="s">
        <v>563</v>
      </c>
      <c r="J350" s="231" t="s">
        <v>44</v>
      </c>
      <c r="K350" s="230" t="s">
        <v>144</v>
      </c>
      <c r="L350" s="230" t="s">
        <v>100</v>
      </c>
      <c r="M350" s="233">
        <v>0</v>
      </c>
      <c r="N350" s="234" t="s">
        <v>7653</v>
      </c>
      <c r="O350" s="230" t="s">
        <v>101</v>
      </c>
      <c r="P350" s="230" t="s">
        <v>145</v>
      </c>
      <c r="Q350" s="233">
        <v>154875</v>
      </c>
      <c r="R350" s="234">
        <v>1</v>
      </c>
      <c r="S350" s="235" t="s">
        <v>146</v>
      </c>
      <c r="T350" s="236"/>
      <c r="U350" s="237" t="s">
        <v>8524</v>
      </c>
      <c r="V350" s="238" t="s">
        <v>104</v>
      </c>
      <c r="W350" s="236">
        <v>0</v>
      </c>
      <c r="X350" s="237" t="s">
        <v>155</v>
      </c>
      <c r="Y350" s="239">
        <v>0</v>
      </c>
      <c r="Z350" s="237" t="s">
        <v>156</v>
      </c>
      <c r="AA350" s="239">
        <v>0</v>
      </c>
      <c r="AB350" s="240" t="s">
        <v>46</v>
      </c>
      <c r="AC350" s="241" t="s">
        <v>20</v>
      </c>
      <c r="AD350" s="241" t="s">
        <v>559</v>
      </c>
      <c r="AE350" s="237" t="s">
        <v>38</v>
      </c>
      <c r="AF350" s="237" t="s">
        <v>97</v>
      </c>
      <c r="AG350" s="237"/>
      <c r="AH350" s="237"/>
      <c r="AI350" s="237" t="s">
        <v>90</v>
      </c>
      <c r="AJ350" s="237" t="s">
        <v>554</v>
      </c>
      <c r="AK350" s="237" t="s">
        <v>94</v>
      </c>
      <c r="AL350" s="237" t="s">
        <v>400</v>
      </c>
      <c r="AM350" s="242">
        <v>4</v>
      </c>
    </row>
    <row r="351" spans="2:39">
      <c r="B351" s="228" t="s">
        <v>601</v>
      </c>
      <c r="C351" s="229" t="s">
        <v>562</v>
      </c>
      <c r="D351" s="230" t="s">
        <v>410</v>
      </c>
      <c r="E351" s="231" t="s">
        <v>38</v>
      </c>
      <c r="F351" s="231" t="s">
        <v>97</v>
      </c>
      <c r="G351" s="231" t="s">
        <v>35</v>
      </c>
      <c r="H351" s="231" t="s">
        <v>7652</v>
      </c>
      <c r="I351" s="232" t="s">
        <v>563</v>
      </c>
      <c r="J351" s="231" t="s">
        <v>44</v>
      </c>
      <c r="K351" s="230" t="s">
        <v>144</v>
      </c>
      <c r="L351" s="230" t="s">
        <v>100</v>
      </c>
      <c r="M351" s="233">
        <v>0</v>
      </c>
      <c r="N351" s="234" t="s">
        <v>7653</v>
      </c>
      <c r="O351" s="230" t="s">
        <v>101</v>
      </c>
      <c r="P351" s="230" t="s">
        <v>145</v>
      </c>
      <c r="Q351" s="233">
        <v>154875</v>
      </c>
      <c r="R351" s="234">
        <v>1</v>
      </c>
      <c r="S351" s="235" t="s">
        <v>146</v>
      </c>
      <c r="T351" s="236"/>
      <c r="U351" s="237" t="s">
        <v>8524</v>
      </c>
      <c r="V351" s="238" t="s">
        <v>104</v>
      </c>
      <c r="W351" s="236">
        <v>0</v>
      </c>
      <c r="X351" s="237" t="s">
        <v>155</v>
      </c>
      <c r="Y351" s="239">
        <v>0</v>
      </c>
      <c r="Z351" s="237" t="s">
        <v>156</v>
      </c>
      <c r="AA351" s="239">
        <v>0</v>
      </c>
      <c r="AB351" s="240" t="s">
        <v>46</v>
      </c>
      <c r="AC351" s="241" t="s">
        <v>20</v>
      </c>
      <c r="AD351" s="241" t="s">
        <v>559</v>
      </c>
      <c r="AE351" s="237" t="s">
        <v>38</v>
      </c>
      <c r="AF351" s="237" t="s">
        <v>97</v>
      </c>
      <c r="AG351" s="237"/>
      <c r="AH351" s="237"/>
      <c r="AI351" s="237" t="s">
        <v>90</v>
      </c>
      <c r="AJ351" s="237" t="s">
        <v>554</v>
      </c>
      <c r="AK351" s="237" t="s">
        <v>94</v>
      </c>
      <c r="AL351" s="237" t="s">
        <v>402</v>
      </c>
      <c r="AM351" s="242">
        <v>4</v>
      </c>
    </row>
    <row r="352" spans="2:39">
      <c r="B352" s="228" t="s">
        <v>602</v>
      </c>
      <c r="C352" s="229" t="s">
        <v>562</v>
      </c>
      <c r="D352" s="230" t="s">
        <v>413</v>
      </c>
      <c r="E352" s="231" t="s">
        <v>38</v>
      </c>
      <c r="F352" s="231" t="s">
        <v>97</v>
      </c>
      <c r="G352" s="231" t="s">
        <v>35</v>
      </c>
      <c r="H352" s="231" t="s">
        <v>7652</v>
      </c>
      <c r="I352" s="232" t="s">
        <v>563</v>
      </c>
      <c r="J352" s="231" t="s">
        <v>44</v>
      </c>
      <c r="K352" s="230" t="s">
        <v>144</v>
      </c>
      <c r="L352" s="230" t="s">
        <v>100</v>
      </c>
      <c r="M352" s="233">
        <v>0</v>
      </c>
      <c r="N352" s="234" t="s">
        <v>7653</v>
      </c>
      <c r="O352" s="230" t="s">
        <v>101</v>
      </c>
      <c r="P352" s="230" t="s">
        <v>145</v>
      </c>
      <c r="Q352" s="233">
        <v>154875</v>
      </c>
      <c r="R352" s="234">
        <v>1</v>
      </c>
      <c r="S352" s="235" t="s">
        <v>146</v>
      </c>
      <c r="T352" s="236"/>
      <c r="U352" s="237" t="s">
        <v>8524</v>
      </c>
      <c r="V352" s="238" t="s">
        <v>104</v>
      </c>
      <c r="W352" s="236">
        <v>0</v>
      </c>
      <c r="X352" s="237" t="s">
        <v>155</v>
      </c>
      <c r="Y352" s="239">
        <v>0</v>
      </c>
      <c r="Z352" s="237" t="s">
        <v>156</v>
      </c>
      <c r="AA352" s="239">
        <v>0</v>
      </c>
      <c r="AB352" s="240" t="s">
        <v>46</v>
      </c>
      <c r="AC352" s="241" t="s">
        <v>20</v>
      </c>
      <c r="AD352" s="241" t="s">
        <v>559</v>
      </c>
      <c r="AE352" s="237" t="s">
        <v>38</v>
      </c>
      <c r="AF352" s="237" t="s">
        <v>97</v>
      </c>
      <c r="AG352" s="237"/>
      <c r="AH352" s="237"/>
      <c r="AI352" s="237" t="s">
        <v>90</v>
      </c>
      <c r="AJ352" s="237" t="s">
        <v>554</v>
      </c>
      <c r="AK352" s="237" t="s">
        <v>94</v>
      </c>
      <c r="AL352" s="237" t="s">
        <v>404</v>
      </c>
      <c r="AM352" s="242">
        <v>4</v>
      </c>
    </row>
    <row r="353" spans="2:39">
      <c r="B353" s="228" t="s">
        <v>603</v>
      </c>
      <c r="C353" s="229" t="s">
        <v>562</v>
      </c>
      <c r="D353" s="230" t="s">
        <v>420</v>
      </c>
      <c r="E353" s="231" t="s">
        <v>38</v>
      </c>
      <c r="F353" s="231" t="s">
        <v>97</v>
      </c>
      <c r="G353" s="231" t="s">
        <v>35</v>
      </c>
      <c r="H353" s="231" t="s">
        <v>7652</v>
      </c>
      <c r="I353" s="232" t="s">
        <v>563</v>
      </c>
      <c r="J353" s="231" t="s">
        <v>44</v>
      </c>
      <c r="K353" s="230" t="s">
        <v>144</v>
      </c>
      <c r="L353" s="230" t="s">
        <v>100</v>
      </c>
      <c r="M353" s="233">
        <v>0</v>
      </c>
      <c r="N353" s="234" t="s">
        <v>7653</v>
      </c>
      <c r="O353" s="230" t="s">
        <v>101</v>
      </c>
      <c r="P353" s="230" t="s">
        <v>145</v>
      </c>
      <c r="Q353" s="233">
        <v>154875</v>
      </c>
      <c r="R353" s="234">
        <v>1</v>
      </c>
      <c r="S353" s="235" t="s">
        <v>146</v>
      </c>
      <c r="T353" s="236"/>
      <c r="U353" s="237" t="s">
        <v>8524</v>
      </c>
      <c r="V353" s="238" t="s">
        <v>104</v>
      </c>
      <c r="W353" s="236">
        <v>0</v>
      </c>
      <c r="X353" s="237" t="s">
        <v>155</v>
      </c>
      <c r="Y353" s="239">
        <v>0</v>
      </c>
      <c r="Z353" s="237" t="s">
        <v>156</v>
      </c>
      <c r="AA353" s="239">
        <v>0</v>
      </c>
      <c r="AB353" s="240" t="s">
        <v>46</v>
      </c>
      <c r="AC353" s="241" t="s">
        <v>20</v>
      </c>
      <c r="AD353" s="241" t="s">
        <v>559</v>
      </c>
      <c r="AE353" s="237" t="s">
        <v>38</v>
      </c>
      <c r="AF353" s="237" t="s">
        <v>97</v>
      </c>
      <c r="AG353" s="237"/>
      <c r="AH353" s="237"/>
      <c r="AI353" s="237" t="s">
        <v>90</v>
      </c>
      <c r="AJ353" s="237" t="s">
        <v>554</v>
      </c>
      <c r="AK353" s="237" t="s">
        <v>94</v>
      </c>
      <c r="AL353" s="237" t="s">
        <v>406</v>
      </c>
      <c r="AM353" s="242">
        <v>4</v>
      </c>
    </row>
    <row r="354" spans="2:39">
      <c r="B354" s="228" t="s">
        <v>604</v>
      </c>
      <c r="C354" s="229" t="s">
        <v>562</v>
      </c>
      <c r="D354" s="230" t="s">
        <v>423</v>
      </c>
      <c r="E354" s="231" t="s">
        <v>38</v>
      </c>
      <c r="F354" s="231" t="s">
        <v>97</v>
      </c>
      <c r="G354" s="231" t="s">
        <v>35</v>
      </c>
      <c r="H354" s="231" t="s">
        <v>7652</v>
      </c>
      <c r="I354" s="232" t="s">
        <v>563</v>
      </c>
      <c r="J354" s="231" t="s">
        <v>44</v>
      </c>
      <c r="K354" s="230" t="s">
        <v>144</v>
      </c>
      <c r="L354" s="230" t="s">
        <v>100</v>
      </c>
      <c r="M354" s="233">
        <v>0</v>
      </c>
      <c r="N354" s="234" t="s">
        <v>7653</v>
      </c>
      <c r="O354" s="230" t="s">
        <v>101</v>
      </c>
      <c r="P354" s="230" t="s">
        <v>145</v>
      </c>
      <c r="Q354" s="233">
        <v>154875</v>
      </c>
      <c r="R354" s="234">
        <v>1</v>
      </c>
      <c r="S354" s="235" t="s">
        <v>146</v>
      </c>
      <c r="T354" s="236"/>
      <c r="U354" s="237" t="s">
        <v>8524</v>
      </c>
      <c r="V354" s="238" t="s">
        <v>104</v>
      </c>
      <c r="W354" s="236">
        <v>0</v>
      </c>
      <c r="X354" s="237" t="s">
        <v>155</v>
      </c>
      <c r="Y354" s="239">
        <v>0</v>
      </c>
      <c r="Z354" s="237" t="s">
        <v>156</v>
      </c>
      <c r="AA354" s="239">
        <v>0</v>
      </c>
      <c r="AB354" s="240" t="s">
        <v>46</v>
      </c>
      <c r="AC354" s="241" t="s">
        <v>20</v>
      </c>
      <c r="AD354" s="241" t="s">
        <v>559</v>
      </c>
      <c r="AE354" s="237" t="s">
        <v>38</v>
      </c>
      <c r="AF354" s="237" t="s">
        <v>97</v>
      </c>
      <c r="AG354" s="237"/>
      <c r="AH354" s="237"/>
      <c r="AI354" s="237" t="s">
        <v>90</v>
      </c>
      <c r="AJ354" s="237" t="s">
        <v>554</v>
      </c>
      <c r="AK354" s="237" t="s">
        <v>94</v>
      </c>
      <c r="AL354" s="237" t="s">
        <v>408</v>
      </c>
      <c r="AM354" s="242">
        <v>4</v>
      </c>
    </row>
    <row r="355" spans="2:39">
      <c r="B355" s="228" t="s">
        <v>605</v>
      </c>
      <c r="C355" s="229" t="s">
        <v>562</v>
      </c>
      <c r="D355" s="230" t="s">
        <v>426</v>
      </c>
      <c r="E355" s="231" t="s">
        <v>38</v>
      </c>
      <c r="F355" s="231" t="s">
        <v>97</v>
      </c>
      <c r="G355" s="231" t="s">
        <v>35</v>
      </c>
      <c r="H355" s="231" t="s">
        <v>7652</v>
      </c>
      <c r="I355" s="232" t="s">
        <v>563</v>
      </c>
      <c r="J355" s="231" t="s">
        <v>44</v>
      </c>
      <c r="K355" s="230" t="s">
        <v>144</v>
      </c>
      <c r="L355" s="230" t="s">
        <v>100</v>
      </c>
      <c r="M355" s="233">
        <v>0</v>
      </c>
      <c r="N355" s="234" t="s">
        <v>7653</v>
      </c>
      <c r="O355" s="230" t="s">
        <v>101</v>
      </c>
      <c r="P355" s="230" t="s">
        <v>145</v>
      </c>
      <c r="Q355" s="233">
        <v>154875</v>
      </c>
      <c r="R355" s="234">
        <v>1</v>
      </c>
      <c r="S355" s="235" t="s">
        <v>146</v>
      </c>
      <c r="T355" s="236"/>
      <c r="U355" s="237" t="s">
        <v>8524</v>
      </c>
      <c r="V355" s="238" t="s">
        <v>104</v>
      </c>
      <c r="W355" s="236">
        <v>0</v>
      </c>
      <c r="X355" s="237" t="s">
        <v>155</v>
      </c>
      <c r="Y355" s="239">
        <v>0</v>
      </c>
      <c r="Z355" s="237" t="s">
        <v>156</v>
      </c>
      <c r="AA355" s="239">
        <v>0</v>
      </c>
      <c r="AB355" s="240" t="s">
        <v>46</v>
      </c>
      <c r="AC355" s="241" t="s">
        <v>20</v>
      </c>
      <c r="AD355" s="241" t="s">
        <v>559</v>
      </c>
      <c r="AE355" s="237" t="s">
        <v>38</v>
      </c>
      <c r="AF355" s="237" t="s">
        <v>97</v>
      </c>
      <c r="AG355" s="237"/>
      <c r="AH355" s="237"/>
      <c r="AI355" s="237" t="s">
        <v>90</v>
      </c>
      <c r="AJ355" s="237" t="s">
        <v>554</v>
      </c>
      <c r="AK355" s="237" t="s">
        <v>94</v>
      </c>
      <c r="AL355" s="237" t="s">
        <v>411</v>
      </c>
      <c r="AM355" s="242">
        <v>4</v>
      </c>
    </row>
    <row r="356" spans="2:39">
      <c r="B356" s="228" t="s">
        <v>606</v>
      </c>
      <c r="C356" s="229" t="s">
        <v>562</v>
      </c>
      <c r="D356" s="230" t="s">
        <v>607</v>
      </c>
      <c r="E356" s="231" t="s">
        <v>38</v>
      </c>
      <c r="F356" s="231" t="s">
        <v>97</v>
      </c>
      <c r="G356" s="231" t="s">
        <v>35</v>
      </c>
      <c r="H356" s="231" t="s">
        <v>7652</v>
      </c>
      <c r="I356" s="232" t="s">
        <v>563</v>
      </c>
      <c r="J356" s="231" t="s">
        <v>44</v>
      </c>
      <c r="K356" s="230" t="s">
        <v>144</v>
      </c>
      <c r="L356" s="230" t="s">
        <v>100</v>
      </c>
      <c r="M356" s="233">
        <v>0</v>
      </c>
      <c r="N356" s="234" t="s">
        <v>7653</v>
      </c>
      <c r="O356" s="230" t="s">
        <v>101</v>
      </c>
      <c r="P356" s="230" t="s">
        <v>145</v>
      </c>
      <c r="Q356" s="233">
        <v>154875</v>
      </c>
      <c r="R356" s="234">
        <v>1</v>
      </c>
      <c r="S356" s="235" t="s">
        <v>146</v>
      </c>
      <c r="T356" s="236"/>
      <c r="U356" s="237" t="s">
        <v>8524</v>
      </c>
      <c r="V356" s="238" t="s">
        <v>104</v>
      </c>
      <c r="W356" s="236">
        <v>0</v>
      </c>
      <c r="X356" s="237" t="s">
        <v>155</v>
      </c>
      <c r="Y356" s="239">
        <v>0</v>
      </c>
      <c r="Z356" s="237" t="s">
        <v>156</v>
      </c>
      <c r="AA356" s="239">
        <v>0</v>
      </c>
      <c r="AB356" s="240" t="s">
        <v>46</v>
      </c>
      <c r="AC356" s="241" t="s">
        <v>20</v>
      </c>
      <c r="AD356" s="241" t="s">
        <v>559</v>
      </c>
      <c r="AE356" s="237" t="s">
        <v>38</v>
      </c>
      <c r="AF356" s="237" t="s">
        <v>97</v>
      </c>
      <c r="AG356" s="237"/>
      <c r="AH356" s="237"/>
      <c r="AI356" s="237" t="s">
        <v>90</v>
      </c>
      <c r="AJ356" s="237" t="s">
        <v>554</v>
      </c>
      <c r="AK356" s="237" t="s">
        <v>94</v>
      </c>
      <c r="AL356" s="237" t="s">
        <v>414</v>
      </c>
      <c r="AM356" s="242">
        <v>4</v>
      </c>
    </row>
    <row r="357" spans="2:39">
      <c r="B357" s="228" t="s">
        <v>608</v>
      </c>
      <c r="C357" s="229" t="s">
        <v>562</v>
      </c>
      <c r="D357" s="230" t="s">
        <v>609</v>
      </c>
      <c r="E357" s="231" t="s">
        <v>38</v>
      </c>
      <c r="F357" s="231" t="s">
        <v>97</v>
      </c>
      <c r="G357" s="231" t="s">
        <v>35</v>
      </c>
      <c r="H357" s="231" t="s">
        <v>7652</v>
      </c>
      <c r="I357" s="232" t="s">
        <v>563</v>
      </c>
      <c r="J357" s="231" t="s">
        <v>44</v>
      </c>
      <c r="K357" s="230" t="s">
        <v>144</v>
      </c>
      <c r="L357" s="230" t="s">
        <v>100</v>
      </c>
      <c r="M357" s="233">
        <v>0</v>
      </c>
      <c r="N357" s="234" t="s">
        <v>7653</v>
      </c>
      <c r="O357" s="230" t="s">
        <v>101</v>
      </c>
      <c r="P357" s="230" t="s">
        <v>145</v>
      </c>
      <c r="Q357" s="233">
        <v>154875</v>
      </c>
      <c r="R357" s="234">
        <v>1</v>
      </c>
      <c r="S357" s="235" t="s">
        <v>146</v>
      </c>
      <c r="T357" s="236"/>
      <c r="U357" s="237" t="s">
        <v>8524</v>
      </c>
      <c r="V357" s="238" t="s">
        <v>104</v>
      </c>
      <c r="W357" s="236">
        <v>0</v>
      </c>
      <c r="X357" s="237" t="s">
        <v>155</v>
      </c>
      <c r="Y357" s="239">
        <v>0</v>
      </c>
      <c r="Z357" s="237" t="s">
        <v>156</v>
      </c>
      <c r="AA357" s="239">
        <v>0</v>
      </c>
      <c r="AB357" s="240" t="s">
        <v>46</v>
      </c>
      <c r="AC357" s="241" t="s">
        <v>20</v>
      </c>
      <c r="AD357" s="241" t="s">
        <v>559</v>
      </c>
      <c r="AE357" s="237" t="s">
        <v>38</v>
      </c>
      <c r="AF357" s="237" t="s">
        <v>97</v>
      </c>
      <c r="AG357" s="237"/>
      <c r="AH357" s="237"/>
      <c r="AI357" s="237" t="s">
        <v>90</v>
      </c>
      <c r="AJ357" s="237" t="s">
        <v>554</v>
      </c>
      <c r="AK357" s="237" t="s">
        <v>94</v>
      </c>
      <c r="AL357" s="237" t="s">
        <v>416</v>
      </c>
      <c r="AM357" s="242">
        <v>4</v>
      </c>
    </row>
    <row r="358" spans="2:39">
      <c r="B358" s="228" t="s">
        <v>610</v>
      </c>
      <c r="C358" s="229" t="s">
        <v>562</v>
      </c>
      <c r="D358" s="230" t="s">
        <v>611</v>
      </c>
      <c r="E358" s="231" t="s">
        <v>38</v>
      </c>
      <c r="F358" s="231" t="s">
        <v>97</v>
      </c>
      <c r="G358" s="231" t="s">
        <v>35</v>
      </c>
      <c r="H358" s="231" t="s">
        <v>7652</v>
      </c>
      <c r="I358" s="232" t="s">
        <v>563</v>
      </c>
      <c r="J358" s="231" t="s">
        <v>44</v>
      </c>
      <c r="K358" s="230" t="s">
        <v>144</v>
      </c>
      <c r="L358" s="230" t="s">
        <v>100</v>
      </c>
      <c r="M358" s="233">
        <v>0</v>
      </c>
      <c r="N358" s="234" t="s">
        <v>7653</v>
      </c>
      <c r="O358" s="230" t="s">
        <v>101</v>
      </c>
      <c r="P358" s="230" t="s">
        <v>145</v>
      </c>
      <c r="Q358" s="233">
        <v>154875</v>
      </c>
      <c r="R358" s="234">
        <v>1</v>
      </c>
      <c r="S358" s="235" t="s">
        <v>146</v>
      </c>
      <c r="T358" s="236"/>
      <c r="U358" s="237" t="s">
        <v>8524</v>
      </c>
      <c r="V358" s="238" t="s">
        <v>104</v>
      </c>
      <c r="W358" s="236">
        <v>0</v>
      </c>
      <c r="X358" s="237" t="s">
        <v>155</v>
      </c>
      <c r="Y358" s="239">
        <v>0</v>
      </c>
      <c r="Z358" s="237" t="s">
        <v>156</v>
      </c>
      <c r="AA358" s="239">
        <v>0</v>
      </c>
      <c r="AB358" s="240" t="s">
        <v>46</v>
      </c>
      <c r="AC358" s="241" t="s">
        <v>20</v>
      </c>
      <c r="AD358" s="241" t="s">
        <v>559</v>
      </c>
      <c r="AE358" s="237" t="s">
        <v>38</v>
      </c>
      <c r="AF358" s="237" t="s">
        <v>97</v>
      </c>
      <c r="AG358" s="237"/>
      <c r="AH358" s="237"/>
      <c r="AI358" s="237" t="s">
        <v>90</v>
      </c>
      <c r="AJ358" s="237" t="s">
        <v>554</v>
      </c>
      <c r="AK358" s="237" t="s">
        <v>94</v>
      </c>
      <c r="AL358" s="237" t="s">
        <v>418</v>
      </c>
      <c r="AM358" s="242">
        <v>4</v>
      </c>
    </row>
    <row r="359" spans="2:39">
      <c r="B359" s="228" t="s">
        <v>612</v>
      </c>
      <c r="C359" s="229" t="s">
        <v>562</v>
      </c>
      <c r="D359" s="230" t="s">
        <v>613</v>
      </c>
      <c r="E359" s="231" t="s">
        <v>38</v>
      </c>
      <c r="F359" s="231" t="s">
        <v>97</v>
      </c>
      <c r="G359" s="231" t="s">
        <v>35</v>
      </c>
      <c r="H359" s="231" t="s">
        <v>7652</v>
      </c>
      <c r="I359" s="232" t="s">
        <v>563</v>
      </c>
      <c r="J359" s="231" t="s">
        <v>44</v>
      </c>
      <c r="K359" s="230" t="s">
        <v>144</v>
      </c>
      <c r="L359" s="230" t="s">
        <v>100</v>
      </c>
      <c r="M359" s="233">
        <v>0</v>
      </c>
      <c r="N359" s="234" t="s">
        <v>7653</v>
      </c>
      <c r="O359" s="230" t="s">
        <v>101</v>
      </c>
      <c r="P359" s="230" t="s">
        <v>145</v>
      </c>
      <c r="Q359" s="233">
        <v>154875</v>
      </c>
      <c r="R359" s="234">
        <v>1</v>
      </c>
      <c r="S359" s="235" t="s">
        <v>146</v>
      </c>
      <c r="T359" s="236"/>
      <c r="U359" s="237" t="s">
        <v>8524</v>
      </c>
      <c r="V359" s="238" t="s">
        <v>104</v>
      </c>
      <c r="W359" s="236">
        <v>0</v>
      </c>
      <c r="X359" s="237" t="s">
        <v>155</v>
      </c>
      <c r="Y359" s="239">
        <v>0</v>
      </c>
      <c r="Z359" s="237" t="s">
        <v>156</v>
      </c>
      <c r="AA359" s="239">
        <v>0</v>
      </c>
      <c r="AB359" s="240" t="s">
        <v>46</v>
      </c>
      <c r="AC359" s="241" t="s">
        <v>20</v>
      </c>
      <c r="AD359" s="241" t="s">
        <v>559</v>
      </c>
      <c r="AE359" s="237" t="s">
        <v>38</v>
      </c>
      <c r="AF359" s="237" t="s">
        <v>97</v>
      </c>
      <c r="AG359" s="237"/>
      <c r="AH359" s="237"/>
      <c r="AI359" s="237" t="s">
        <v>90</v>
      </c>
      <c r="AJ359" s="237" t="s">
        <v>554</v>
      </c>
      <c r="AK359" s="237" t="s">
        <v>94</v>
      </c>
      <c r="AL359" s="237" t="s">
        <v>421</v>
      </c>
      <c r="AM359" s="242">
        <v>4</v>
      </c>
    </row>
    <row r="360" spans="2:39">
      <c r="B360" s="228" t="s">
        <v>614</v>
      </c>
      <c r="C360" s="229" t="s">
        <v>562</v>
      </c>
      <c r="D360" s="230" t="s">
        <v>615</v>
      </c>
      <c r="E360" s="231" t="s">
        <v>38</v>
      </c>
      <c r="F360" s="231" t="s">
        <v>97</v>
      </c>
      <c r="G360" s="231" t="s">
        <v>35</v>
      </c>
      <c r="H360" s="231" t="s">
        <v>7652</v>
      </c>
      <c r="I360" s="232" t="s">
        <v>563</v>
      </c>
      <c r="J360" s="231" t="s">
        <v>44</v>
      </c>
      <c r="K360" s="230" t="s">
        <v>144</v>
      </c>
      <c r="L360" s="230" t="s">
        <v>100</v>
      </c>
      <c r="M360" s="233">
        <v>0</v>
      </c>
      <c r="N360" s="234" t="s">
        <v>7653</v>
      </c>
      <c r="O360" s="230" t="s">
        <v>101</v>
      </c>
      <c r="P360" s="230" t="s">
        <v>145</v>
      </c>
      <c r="Q360" s="233">
        <v>154875</v>
      </c>
      <c r="R360" s="234">
        <v>1</v>
      </c>
      <c r="S360" s="235" t="s">
        <v>146</v>
      </c>
      <c r="T360" s="236"/>
      <c r="U360" s="237" t="s">
        <v>8524</v>
      </c>
      <c r="V360" s="238" t="s">
        <v>104</v>
      </c>
      <c r="W360" s="236">
        <v>0</v>
      </c>
      <c r="X360" s="237" t="s">
        <v>155</v>
      </c>
      <c r="Y360" s="239">
        <v>0</v>
      </c>
      <c r="Z360" s="237" t="s">
        <v>156</v>
      </c>
      <c r="AA360" s="239">
        <v>0</v>
      </c>
      <c r="AB360" s="240" t="s">
        <v>46</v>
      </c>
      <c r="AC360" s="241" t="s">
        <v>20</v>
      </c>
      <c r="AD360" s="241" t="s">
        <v>559</v>
      </c>
      <c r="AE360" s="237" t="s">
        <v>38</v>
      </c>
      <c r="AF360" s="237" t="s">
        <v>97</v>
      </c>
      <c r="AG360" s="237"/>
      <c r="AH360" s="237"/>
      <c r="AI360" s="237" t="s">
        <v>90</v>
      </c>
      <c r="AJ360" s="237" t="s">
        <v>554</v>
      </c>
      <c r="AK360" s="237" t="s">
        <v>94</v>
      </c>
      <c r="AL360" s="237" t="s">
        <v>424</v>
      </c>
      <c r="AM360" s="242">
        <v>4</v>
      </c>
    </row>
    <row r="361" spans="2:39">
      <c r="B361" s="228" t="s">
        <v>616</v>
      </c>
      <c r="C361" s="229" t="s">
        <v>562</v>
      </c>
      <c r="D361" s="230" t="s">
        <v>617</v>
      </c>
      <c r="E361" s="231" t="s">
        <v>38</v>
      </c>
      <c r="F361" s="231" t="s">
        <v>97</v>
      </c>
      <c r="G361" s="231" t="s">
        <v>35</v>
      </c>
      <c r="H361" s="231" t="s">
        <v>7652</v>
      </c>
      <c r="I361" s="232" t="s">
        <v>563</v>
      </c>
      <c r="J361" s="231" t="s">
        <v>44</v>
      </c>
      <c r="K361" s="230" t="s">
        <v>144</v>
      </c>
      <c r="L361" s="230" t="s">
        <v>100</v>
      </c>
      <c r="M361" s="233">
        <v>0</v>
      </c>
      <c r="N361" s="234" t="s">
        <v>7653</v>
      </c>
      <c r="O361" s="230" t="s">
        <v>101</v>
      </c>
      <c r="P361" s="230" t="s">
        <v>145</v>
      </c>
      <c r="Q361" s="233">
        <v>154875</v>
      </c>
      <c r="R361" s="234">
        <v>1</v>
      </c>
      <c r="S361" s="235" t="s">
        <v>146</v>
      </c>
      <c r="T361" s="236"/>
      <c r="U361" s="237" t="s">
        <v>8524</v>
      </c>
      <c r="V361" s="238" t="s">
        <v>104</v>
      </c>
      <c r="W361" s="236">
        <v>0</v>
      </c>
      <c r="X361" s="237" t="s">
        <v>155</v>
      </c>
      <c r="Y361" s="239">
        <v>0</v>
      </c>
      <c r="Z361" s="237" t="s">
        <v>156</v>
      </c>
      <c r="AA361" s="239">
        <v>0</v>
      </c>
      <c r="AB361" s="240" t="s">
        <v>46</v>
      </c>
      <c r="AC361" s="241" t="s">
        <v>20</v>
      </c>
      <c r="AD361" s="241" t="s">
        <v>559</v>
      </c>
      <c r="AE361" s="237" t="s">
        <v>38</v>
      </c>
      <c r="AF361" s="237" t="s">
        <v>97</v>
      </c>
      <c r="AG361" s="237"/>
      <c r="AH361" s="237"/>
      <c r="AI361" s="237" t="s">
        <v>90</v>
      </c>
      <c r="AJ361" s="237" t="s">
        <v>554</v>
      </c>
      <c r="AK361" s="237" t="s">
        <v>94</v>
      </c>
      <c r="AL361" s="237" t="s">
        <v>427</v>
      </c>
      <c r="AM361" s="242">
        <v>4</v>
      </c>
    </row>
    <row r="362" spans="2:39">
      <c r="B362" s="228" t="s">
        <v>618</v>
      </c>
      <c r="C362" s="229" t="s">
        <v>562</v>
      </c>
      <c r="D362" s="230" t="s">
        <v>619</v>
      </c>
      <c r="E362" s="231" t="s">
        <v>38</v>
      </c>
      <c r="F362" s="231" t="s">
        <v>97</v>
      </c>
      <c r="G362" s="231" t="s">
        <v>35</v>
      </c>
      <c r="H362" s="231" t="s">
        <v>7652</v>
      </c>
      <c r="I362" s="232" t="s">
        <v>563</v>
      </c>
      <c r="J362" s="231" t="s">
        <v>44</v>
      </c>
      <c r="K362" s="230" t="s">
        <v>144</v>
      </c>
      <c r="L362" s="230" t="s">
        <v>100</v>
      </c>
      <c r="M362" s="233">
        <v>0</v>
      </c>
      <c r="N362" s="234" t="s">
        <v>7653</v>
      </c>
      <c r="O362" s="230" t="s">
        <v>101</v>
      </c>
      <c r="P362" s="230" t="s">
        <v>145</v>
      </c>
      <c r="Q362" s="233">
        <v>154875</v>
      </c>
      <c r="R362" s="234">
        <v>1</v>
      </c>
      <c r="S362" s="235" t="s">
        <v>146</v>
      </c>
      <c r="T362" s="236"/>
      <c r="U362" s="237" t="s">
        <v>8524</v>
      </c>
      <c r="V362" s="238" t="s">
        <v>104</v>
      </c>
      <c r="W362" s="236">
        <v>0</v>
      </c>
      <c r="X362" s="237" t="s">
        <v>155</v>
      </c>
      <c r="Y362" s="239">
        <v>0</v>
      </c>
      <c r="Z362" s="237" t="s">
        <v>156</v>
      </c>
      <c r="AA362" s="239">
        <v>0</v>
      </c>
      <c r="AB362" s="240" t="s">
        <v>46</v>
      </c>
      <c r="AC362" s="241" t="s">
        <v>20</v>
      </c>
      <c r="AD362" s="241" t="s">
        <v>559</v>
      </c>
      <c r="AE362" s="237" t="s">
        <v>38</v>
      </c>
      <c r="AF362" s="237" t="s">
        <v>97</v>
      </c>
      <c r="AG362" s="237"/>
      <c r="AH362" s="237"/>
      <c r="AI362" s="237" t="s">
        <v>90</v>
      </c>
      <c r="AJ362" s="237" t="s">
        <v>554</v>
      </c>
      <c r="AK362" s="237" t="s">
        <v>94</v>
      </c>
      <c r="AL362" s="237" t="s">
        <v>620</v>
      </c>
      <c r="AM362" s="242">
        <v>4</v>
      </c>
    </row>
    <row r="363" spans="2:39">
      <c r="B363" s="228" t="s">
        <v>621</v>
      </c>
      <c r="C363" s="229" t="s">
        <v>562</v>
      </c>
      <c r="D363" s="230" t="s">
        <v>622</v>
      </c>
      <c r="E363" s="231" t="s">
        <v>38</v>
      </c>
      <c r="F363" s="231" t="s">
        <v>97</v>
      </c>
      <c r="G363" s="231" t="s">
        <v>35</v>
      </c>
      <c r="H363" s="231" t="s">
        <v>7652</v>
      </c>
      <c r="I363" s="232" t="s">
        <v>563</v>
      </c>
      <c r="J363" s="231" t="s">
        <v>44</v>
      </c>
      <c r="K363" s="230" t="s">
        <v>144</v>
      </c>
      <c r="L363" s="230" t="s">
        <v>100</v>
      </c>
      <c r="M363" s="233">
        <v>0</v>
      </c>
      <c r="N363" s="234" t="s">
        <v>7653</v>
      </c>
      <c r="O363" s="230" t="s">
        <v>101</v>
      </c>
      <c r="P363" s="230" t="s">
        <v>145</v>
      </c>
      <c r="Q363" s="233">
        <v>154875</v>
      </c>
      <c r="R363" s="234">
        <v>1</v>
      </c>
      <c r="S363" s="235" t="s">
        <v>146</v>
      </c>
      <c r="T363" s="236"/>
      <c r="U363" s="237" t="s">
        <v>8524</v>
      </c>
      <c r="V363" s="238" t="s">
        <v>104</v>
      </c>
      <c r="W363" s="236">
        <v>0</v>
      </c>
      <c r="X363" s="237" t="s">
        <v>155</v>
      </c>
      <c r="Y363" s="239">
        <v>0</v>
      </c>
      <c r="Z363" s="237" t="s">
        <v>156</v>
      </c>
      <c r="AA363" s="239">
        <v>0</v>
      </c>
      <c r="AB363" s="240" t="s">
        <v>46</v>
      </c>
      <c r="AC363" s="241" t="s">
        <v>20</v>
      </c>
      <c r="AD363" s="241" t="s">
        <v>559</v>
      </c>
      <c r="AE363" s="237" t="s">
        <v>38</v>
      </c>
      <c r="AF363" s="237" t="s">
        <v>97</v>
      </c>
      <c r="AG363" s="237"/>
      <c r="AH363" s="237"/>
      <c r="AI363" s="237" t="s">
        <v>90</v>
      </c>
      <c r="AJ363" s="237" t="s">
        <v>554</v>
      </c>
      <c r="AK363" s="237" t="s">
        <v>94</v>
      </c>
      <c r="AL363" s="237" t="s">
        <v>623</v>
      </c>
      <c r="AM363" s="242">
        <v>4</v>
      </c>
    </row>
    <row r="364" spans="2:39">
      <c r="B364" s="228" t="s">
        <v>624</v>
      </c>
      <c r="C364" s="229" t="s">
        <v>562</v>
      </c>
      <c r="D364" s="230" t="s">
        <v>625</v>
      </c>
      <c r="E364" s="231" t="s">
        <v>38</v>
      </c>
      <c r="F364" s="231" t="s">
        <v>97</v>
      </c>
      <c r="G364" s="231" t="s">
        <v>35</v>
      </c>
      <c r="H364" s="231" t="s">
        <v>7652</v>
      </c>
      <c r="I364" s="232" t="s">
        <v>563</v>
      </c>
      <c r="J364" s="231" t="s">
        <v>44</v>
      </c>
      <c r="K364" s="230" t="s">
        <v>144</v>
      </c>
      <c r="L364" s="230" t="s">
        <v>100</v>
      </c>
      <c r="M364" s="233">
        <v>0</v>
      </c>
      <c r="N364" s="234" t="s">
        <v>7653</v>
      </c>
      <c r="O364" s="230" t="s">
        <v>101</v>
      </c>
      <c r="P364" s="230" t="s">
        <v>145</v>
      </c>
      <c r="Q364" s="233">
        <v>154875</v>
      </c>
      <c r="R364" s="234">
        <v>1</v>
      </c>
      <c r="S364" s="235" t="s">
        <v>146</v>
      </c>
      <c r="T364" s="236"/>
      <c r="U364" s="237" t="s">
        <v>8524</v>
      </c>
      <c r="V364" s="238" t="s">
        <v>104</v>
      </c>
      <c r="W364" s="236">
        <v>0</v>
      </c>
      <c r="X364" s="237" t="s">
        <v>155</v>
      </c>
      <c r="Y364" s="239">
        <v>0</v>
      </c>
      <c r="Z364" s="237" t="s">
        <v>156</v>
      </c>
      <c r="AA364" s="239">
        <v>0</v>
      </c>
      <c r="AB364" s="240" t="s">
        <v>46</v>
      </c>
      <c r="AC364" s="241" t="s">
        <v>20</v>
      </c>
      <c r="AD364" s="241" t="s">
        <v>559</v>
      </c>
      <c r="AE364" s="237" t="s">
        <v>38</v>
      </c>
      <c r="AF364" s="237" t="s">
        <v>97</v>
      </c>
      <c r="AG364" s="237"/>
      <c r="AH364" s="237"/>
      <c r="AI364" s="237" t="s">
        <v>90</v>
      </c>
      <c r="AJ364" s="237" t="s">
        <v>554</v>
      </c>
      <c r="AK364" s="237" t="s">
        <v>94</v>
      </c>
      <c r="AL364" s="237" t="s">
        <v>626</v>
      </c>
      <c r="AM364" s="242">
        <v>4</v>
      </c>
    </row>
    <row r="365" spans="2:39">
      <c r="B365" s="228" t="s">
        <v>627</v>
      </c>
      <c r="C365" s="229" t="s">
        <v>562</v>
      </c>
      <c r="D365" s="230" t="s">
        <v>628</v>
      </c>
      <c r="E365" s="231" t="s">
        <v>38</v>
      </c>
      <c r="F365" s="231" t="s">
        <v>97</v>
      </c>
      <c r="G365" s="231" t="s">
        <v>35</v>
      </c>
      <c r="H365" s="231" t="s">
        <v>7652</v>
      </c>
      <c r="I365" s="232" t="s">
        <v>563</v>
      </c>
      <c r="J365" s="231" t="s">
        <v>44</v>
      </c>
      <c r="K365" s="230" t="s">
        <v>144</v>
      </c>
      <c r="L365" s="230" t="s">
        <v>100</v>
      </c>
      <c r="M365" s="233">
        <v>0</v>
      </c>
      <c r="N365" s="234" t="s">
        <v>7653</v>
      </c>
      <c r="O365" s="230" t="s">
        <v>101</v>
      </c>
      <c r="P365" s="230" t="s">
        <v>145</v>
      </c>
      <c r="Q365" s="233">
        <v>154875</v>
      </c>
      <c r="R365" s="234">
        <v>1</v>
      </c>
      <c r="S365" s="235" t="s">
        <v>146</v>
      </c>
      <c r="T365" s="236"/>
      <c r="U365" s="237" t="s">
        <v>8524</v>
      </c>
      <c r="V365" s="238" t="s">
        <v>104</v>
      </c>
      <c r="W365" s="236">
        <v>0</v>
      </c>
      <c r="X365" s="237" t="s">
        <v>155</v>
      </c>
      <c r="Y365" s="239">
        <v>0</v>
      </c>
      <c r="Z365" s="237" t="s">
        <v>156</v>
      </c>
      <c r="AA365" s="239">
        <v>0</v>
      </c>
      <c r="AB365" s="240" t="s">
        <v>46</v>
      </c>
      <c r="AC365" s="241" t="s">
        <v>20</v>
      </c>
      <c r="AD365" s="241" t="s">
        <v>559</v>
      </c>
      <c r="AE365" s="237" t="s">
        <v>38</v>
      </c>
      <c r="AF365" s="237" t="s">
        <v>97</v>
      </c>
      <c r="AG365" s="237"/>
      <c r="AH365" s="237"/>
      <c r="AI365" s="237" t="s">
        <v>90</v>
      </c>
      <c r="AJ365" s="237" t="s">
        <v>554</v>
      </c>
      <c r="AK365" s="237" t="s">
        <v>94</v>
      </c>
      <c r="AL365" s="237" t="s">
        <v>629</v>
      </c>
      <c r="AM365" s="242">
        <v>4</v>
      </c>
    </row>
    <row r="366" spans="2:39">
      <c r="B366" s="228" t="s">
        <v>630</v>
      </c>
      <c r="C366" s="229" t="s">
        <v>562</v>
      </c>
      <c r="D366" s="230" t="s">
        <v>631</v>
      </c>
      <c r="E366" s="231" t="s">
        <v>38</v>
      </c>
      <c r="F366" s="231" t="s">
        <v>97</v>
      </c>
      <c r="G366" s="231" t="s">
        <v>35</v>
      </c>
      <c r="H366" s="231" t="s">
        <v>7652</v>
      </c>
      <c r="I366" s="232" t="s">
        <v>563</v>
      </c>
      <c r="J366" s="231" t="s">
        <v>44</v>
      </c>
      <c r="K366" s="230" t="s">
        <v>144</v>
      </c>
      <c r="L366" s="230" t="s">
        <v>100</v>
      </c>
      <c r="M366" s="233">
        <v>0</v>
      </c>
      <c r="N366" s="234" t="s">
        <v>7653</v>
      </c>
      <c r="O366" s="230" t="s">
        <v>101</v>
      </c>
      <c r="P366" s="230" t="s">
        <v>145</v>
      </c>
      <c r="Q366" s="233">
        <v>154875</v>
      </c>
      <c r="R366" s="234">
        <v>1</v>
      </c>
      <c r="S366" s="235" t="s">
        <v>146</v>
      </c>
      <c r="T366" s="236"/>
      <c r="U366" s="237" t="s">
        <v>8524</v>
      </c>
      <c r="V366" s="238" t="s">
        <v>104</v>
      </c>
      <c r="W366" s="236">
        <v>0</v>
      </c>
      <c r="X366" s="237" t="s">
        <v>155</v>
      </c>
      <c r="Y366" s="239">
        <v>0</v>
      </c>
      <c r="Z366" s="237" t="s">
        <v>156</v>
      </c>
      <c r="AA366" s="239">
        <v>0</v>
      </c>
      <c r="AB366" s="240" t="s">
        <v>46</v>
      </c>
      <c r="AC366" s="241" t="s">
        <v>20</v>
      </c>
      <c r="AD366" s="241" t="s">
        <v>559</v>
      </c>
      <c r="AE366" s="237" t="s">
        <v>38</v>
      </c>
      <c r="AF366" s="237" t="s">
        <v>97</v>
      </c>
      <c r="AG366" s="237"/>
      <c r="AH366" s="237"/>
      <c r="AI366" s="237" t="s">
        <v>90</v>
      </c>
      <c r="AJ366" s="237" t="s">
        <v>554</v>
      </c>
      <c r="AK366" s="237" t="s">
        <v>94</v>
      </c>
      <c r="AL366" s="237" t="s">
        <v>632</v>
      </c>
      <c r="AM366" s="242">
        <v>4</v>
      </c>
    </row>
    <row r="367" spans="2:39">
      <c r="B367" s="228" t="s">
        <v>633</v>
      </c>
      <c r="C367" s="229" t="s">
        <v>562</v>
      </c>
      <c r="D367" s="230" t="s">
        <v>634</v>
      </c>
      <c r="E367" s="231" t="s">
        <v>38</v>
      </c>
      <c r="F367" s="231" t="s">
        <v>97</v>
      </c>
      <c r="G367" s="231" t="s">
        <v>35</v>
      </c>
      <c r="H367" s="231" t="s">
        <v>7652</v>
      </c>
      <c r="I367" s="232" t="s">
        <v>563</v>
      </c>
      <c r="J367" s="231" t="s">
        <v>44</v>
      </c>
      <c r="K367" s="230" t="s">
        <v>144</v>
      </c>
      <c r="L367" s="230" t="s">
        <v>100</v>
      </c>
      <c r="M367" s="233">
        <v>0</v>
      </c>
      <c r="N367" s="234" t="s">
        <v>7653</v>
      </c>
      <c r="O367" s="230" t="s">
        <v>101</v>
      </c>
      <c r="P367" s="230" t="s">
        <v>145</v>
      </c>
      <c r="Q367" s="233">
        <v>154875</v>
      </c>
      <c r="R367" s="234">
        <v>1</v>
      </c>
      <c r="S367" s="235" t="s">
        <v>146</v>
      </c>
      <c r="T367" s="236"/>
      <c r="U367" s="237" t="s">
        <v>8524</v>
      </c>
      <c r="V367" s="238" t="s">
        <v>104</v>
      </c>
      <c r="W367" s="236">
        <v>0</v>
      </c>
      <c r="X367" s="237" t="s">
        <v>155</v>
      </c>
      <c r="Y367" s="239">
        <v>0</v>
      </c>
      <c r="Z367" s="237" t="s">
        <v>156</v>
      </c>
      <c r="AA367" s="239">
        <v>0</v>
      </c>
      <c r="AB367" s="240" t="s">
        <v>46</v>
      </c>
      <c r="AC367" s="241" t="s">
        <v>20</v>
      </c>
      <c r="AD367" s="241" t="s">
        <v>559</v>
      </c>
      <c r="AE367" s="237" t="s">
        <v>38</v>
      </c>
      <c r="AF367" s="237" t="s">
        <v>97</v>
      </c>
      <c r="AG367" s="237"/>
      <c r="AH367" s="237"/>
      <c r="AI367" s="237" t="s">
        <v>90</v>
      </c>
      <c r="AJ367" s="237" t="s">
        <v>554</v>
      </c>
      <c r="AK367" s="237" t="s">
        <v>94</v>
      </c>
      <c r="AL367" s="237" t="s">
        <v>635</v>
      </c>
      <c r="AM367" s="242">
        <v>4</v>
      </c>
    </row>
    <row r="368" spans="2:39">
      <c r="B368" s="228" t="s">
        <v>636</v>
      </c>
      <c r="C368" s="229" t="s">
        <v>562</v>
      </c>
      <c r="D368" s="230" t="s">
        <v>637</v>
      </c>
      <c r="E368" s="231" t="s">
        <v>38</v>
      </c>
      <c r="F368" s="231" t="s">
        <v>97</v>
      </c>
      <c r="G368" s="231" t="s">
        <v>35</v>
      </c>
      <c r="H368" s="231" t="s">
        <v>7652</v>
      </c>
      <c r="I368" s="232" t="s">
        <v>563</v>
      </c>
      <c r="J368" s="231" t="s">
        <v>44</v>
      </c>
      <c r="K368" s="230" t="s">
        <v>144</v>
      </c>
      <c r="L368" s="230" t="s">
        <v>100</v>
      </c>
      <c r="M368" s="233">
        <v>0</v>
      </c>
      <c r="N368" s="234" t="s">
        <v>7653</v>
      </c>
      <c r="O368" s="230" t="s">
        <v>101</v>
      </c>
      <c r="P368" s="230" t="s">
        <v>145</v>
      </c>
      <c r="Q368" s="233">
        <v>154875</v>
      </c>
      <c r="R368" s="234">
        <v>1</v>
      </c>
      <c r="S368" s="235" t="s">
        <v>146</v>
      </c>
      <c r="T368" s="236"/>
      <c r="U368" s="237" t="s">
        <v>8524</v>
      </c>
      <c r="V368" s="238" t="s">
        <v>104</v>
      </c>
      <c r="W368" s="236">
        <v>0</v>
      </c>
      <c r="X368" s="237" t="s">
        <v>155</v>
      </c>
      <c r="Y368" s="239">
        <v>0</v>
      </c>
      <c r="Z368" s="237" t="s">
        <v>156</v>
      </c>
      <c r="AA368" s="239">
        <v>0</v>
      </c>
      <c r="AB368" s="240" t="s">
        <v>46</v>
      </c>
      <c r="AC368" s="241" t="s">
        <v>20</v>
      </c>
      <c r="AD368" s="241" t="s">
        <v>559</v>
      </c>
      <c r="AE368" s="237" t="s">
        <v>38</v>
      </c>
      <c r="AF368" s="237" t="s">
        <v>97</v>
      </c>
      <c r="AG368" s="237"/>
      <c r="AH368" s="237"/>
      <c r="AI368" s="237" t="s">
        <v>90</v>
      </c>
      <c r="AJ368" s="237" t="s">
        <v>554</v>
      </c>
      <c r="AK368" s="237" t="s">
        <v>94</v>
      </c>
      <c r="AL368" s="237" t="s">
        <v>638</v>
      </c>
      <c r="AM368" s="242">
        <v>4</v>
      </c>
    </row>
    <row r="369" spans="2:39">
      <c r="B369" s="228" t="s">
        <v>639</v>
      </c>
      <c r="C369" s="229" t="s">
        <v>562</v>
      </c>
      <c r="D369" s="230" t="s">
        <v>640</v>
      </c>
      <c r="E369" s="231" t="s">
        <v>38</v>
      </c>
      <c r="F369" s="231" t="s">
        <v>97</v>
      </c>
      <c r="G369" s="231" t="s">
        <v>35</v>
      </c>
      <c r="H369" s="231" t="s">
        <v>7652</v>
      </c>
      <c r="I369" s="232" t="s">
        <v>563</v>
      </c>
      <c r="J369" s="231" t="s">
        <v>44</v>
      </c>
      <c r="K369" s="230" t="s">
        <v>154</v>
      </c>
      <c r="L369" s="230" t="s">
        <v>100</v>
      </c>
      <c r="M369" s="233">
        <v>0</v>
      </c>
      <c r="N369" s="234" t="s">
        <v>7653</v>
      </c>
      <c r="O369" s="230" t="s">
        <v>101</v>
      </c>
      <c r="P369" s="230" t="s">
        <v>145</v>
      </c>
      <c r="Q369" s="233">
        <v>154875</v>
      </c>
      <c r="R369" s="234">
        <v>1</v>
      </c>
      <c r="S369" s="235" t="s">
        <v>146</v>
      </c>
      <c r="T369" s="236"/>
      <c r="U369" s="237" t="s">
        <v>8524</v>
      </c>
      <c r="V369" s="238" t="s">
        <v>104</v>
      </c>
      <c r="W369" s="236">
        <v>0</v>
      </c>
      <c r="X369" s="237" t="s">
        <v>155</v>
      </c>
      <c r="Y369" s="239">
        <v>0</v>
      </c>
      <c r="Z369" s="237" t="s">
        <v>156</v>
      </c>
      <c r="AA369" s="239">
        <v>0</v>
      </c>
      <c r="AB369" s="240" t="s">
        <v>46</v>
      </c>
      <c r="AC369" s="241" t="s">
        <v>20</v>
      </c>
      <c r="AD369" s="241" t="s">
        <v>559</v>
      </c>
      <c r="AE369" s="237" t="s">
        <v>38</v>
      </c>
      <c r="AF369" s="237" t="s">
        <v>97</v>
      </c>
      <c r="AG369" s="237"/>
      <c r="AH369" s="237"/>
      <c r="AI369" s="237" t="s">
        <v>90</v>
      </c>
      <c r="AJ369" s="237" t="s">
        <v>554</v>
      </c>
      <c r="AK369" s="237" t="s">
        <v>94</v>
      </c>
      <c r="AL369" s="237" t="s">
        <v>641</v>
      </c>
      <c r="AM369" s="242">
        <v>4</v>
      </c>
    </row>
    <row r="370" spans="2:39">
      <c r="B370" s="228" t="s">
        <v>642</v>
      </c>
      <c r="C370" s="229" t="s">
        <v>562</v>
      </c>
      <c r="D370" s="230" t="s">
        <v>643</v>
      </c>
      <c r="E370" s="231" t="s">
        <v>38</v>
      </c>
      <c r="F370" s="231" t="s">
        <v>97</v>
      </c>
      <c r="G370" s="231" t="s">
        <v>35</v>
      </c>
      <c r="H370" s="231" t="s">
        <v>7652</v>
      </c>
      <c r="I370" s="232" t="s">
        <v>563</v>
      </c>
      <c r="J370" s="231" t="s">
        <v>44</v>
      </c>
      <c r="K370" s="230" t="s">
        <v>154</v>
      </c>
      <c r="L370" s="230" t="s">
        <v>100</v>
      </c>
      <c r="M370" s="233">
        <v>0</v>
      </c>
      <c r="N370" s="234" t="s">
        <v>7653</v>
      </c>
      <c r="O370" s="230" t="s">
        <v>101</v>
      </c>
      <c r="P370" s="230" t="s">
        <v>145</v>
      </c>
      <c r="Q370" s="233">
        <v>154875</v>
      </c>
      <c r="R370" s="234">
        <v>1</v>
      </c>
      <c r="S370" s="235" t="s">
        <v>146</v>
      </c>
      <c r="T370" s="236"/>
      <c r="U370" s="237" t="s">
        <v>8524</v>
      </c>
      <c r="V370" s="238" t="s">
        <v>104</v>
      </c>
      <c r="W370" s="236">
        <v>0</v>
      </c>
      <c r="X370" s="237" t="s">
        <v>155</v>
      </c>
      <c r="Y370" s="239">
        <v>0</v>
      </c>
      <c r="Z370" s="237" t="s">
        <v>156</v>
      </c>
      <c r="AA370" s="239">
        <v>0</v>
      </c>
      <c r="AB370" s="240" t="s">
        <v>46</v>
      </c>
      <c r="AC370" s="241" t="s">
        <v>20</v>
      </c>
      <c r="AD370" s="241" t="s">
        <v>559</v>
      </c>
      <c r="AE370" s="237" t="s">
        <v>38</v>
      </c>
      <c r="AF370" s="237" t="s">
        <v>97</v>
      </c>
      <c r="AG370" s="237"/>
      <c r="AH370" s="237"/>
      <c r="AI370" s="237" t="s">
        <v>90</v>
      </c>
      <c r="AJ370" s="237" t="s">
        <v>554</v>
      </c>
      <c r="AK370" s="237" t="s">
        <v>94</v>
      </c>
      <c r="AL370" s="237" t="s">
        <v>644</v>
      </c>
      <c r="AM370" s="242">
        <v>4</v>
      </c>
    </row>
    <row r="371" spans="2:39">
      <c r="B371" s="228" t="s">
        <v>645</v>
      </c>
      <c r="C371" s="229" t="s">
        <v>562</v>
      </c>
      <c r="D371" s="230" t="s">
        <v>646</v>
      </c>
      <c r="E371" s="231" t="s">
        <v>38</v>
      </c>
      <c r="F371" s="231" t="s">
        <v>97</v>
      </c>
      <c r="G371" s="231" t="s">
        <v>35</v>
      </c>
      <c r="H371" s="231" t="s">
        <v>7652</v>
      </c>
      <c r="I371" s="232" t="s">
        <v>563</v>
      </c>
      <c r="J371" s="231" t="s">
        <v>44</v>
      </c>
      <c r="K371" s="230" t="s">
        <v>154</v>
      </c>
      <c r="L371" s="230" t="s">
        <v>100</v>
      </c>
      <c r="M371" s="233">
        <v>0</v>
      </c>
      <c r="N371" s="234" t="s">
        <v>7653</v>
      </c>
      <c r="O371" s="230" t="s">
        <v>101</v>
      </c>
      <c r="P371" s="230" t="s">
        <v>145</v>
      </c>
      <c r="Q371" s="233">
        <v>154875</v>
      </c>
      <c r="R371" s="234">
        <v>1</v>
      </c>
      <c r="S371" s="235" t="s">
        <v>146</v>
      </c>
      <c r="T371" s="236"/>
      <c r="U371" s="237" t="s">
        <v>8524</v>
      </c>
      <c r="V371" s="238" t="s">
        <v>104</v>
      </c>
      <c r="W371" s="236">
        <v>0</v>
      </c>
      <c r="X371" s="237" t="s">
        <v>155</v>
      </c>
      <c r="Y371" s="239">
        <v>0</v>
      </c>
      <c r="Z371" s="237" t="s">
        <v>156</v>
      </c>
      <c r="AA371" s="239">
        <v>0</v>
      </c>
      <c r="AB371" s="240" t="s">
        <v>46</v>
      </c>
      <c r="AC371" s="241" t="s">
        <v>20</v>
      </c>
      <c r="AD371" s="241" t="s">
        <v>559</v>
      </c>
      <c r="AE371" s="237" t="s">
        <v>38</v>
      </c>
      <c r="AF371" s="237" t="s">
        <v>97</v>
      </c>
      <c r="AG371" s="237"/>
      <c r="AH371" s="237"/>
      <c r="AI371" s="237" t="s">
        <v>90</v>
      </c>
      <c r="AJ371" s="237" t="s">
        <v>554</v>
      </c>
      <c r="AK371" s="237" t="s">
        <v>94</v>
      </c>
      <c r="AL371" s="237" t="s">
        <v>647</v>
      </c>
      <c r="AM371" s="242">
        <v>4</v>
      </c>
    </row>
    <row r="372" spans="2:39">
      <c r="B372" s="228" t="s">
        <v>648</v>
      </c>
      <c r="C372" s="229" t="s">
        <v>562</v>
      </c>
      <c r="D372" s="230" t="s">
        <v>649</v>
      </c>
      <c r="E372" s="231" t="s">
        <v>38</v>
      </c>
      <c r="F372" s="231" t="s">
        <v>97</v>
      </c>
      <c r="G372" s="231" t="s">
        <v>35</v>
      </c>
      <c r="H372" s="231" t="s">
        <v>7652</v>
      </c>
      <c r="I372" s="232" t="s">
        <v>563</v>
      </c>
      <c r="J372" s="231" t="s">
        <v>44</v>
      </c>
      <c r="K372" s="230" t="s">
        <v>154</v>
      </c>
      <c r="L372" s="230" t="s">
        <v>100</v>
      </c>
      <c r="M372" s="233">
        <v>0</v>
      </c>
      <c r="N372" s="234" t="s">
        <v>7653</v>
      </c>
      <c r="O372" s="230" t="s">
        <v>101</v>
      </c>
      <c r="P372" s="230" t="s">
        <v>145</v>
      </c>
      <c r="Q372" s="233">
        <v>154875</v>
      </c>
      <c r="R372" s="234">
        <v>1</v>
      </c>
      <c r="S372" s="235" t="s">
        <v>146</v>
      </c>
      <c r="T372" s="236"/>
      <c r="U372" s="237" t="s">
        <v>8524</v>
      </c>
      <c r="V372" s="238" t="s">
        <v>104</v>
      </c>
      <c r="W372" s="236">
        <v>0</v>
      </c>
      <c r="X372" s="237" t="s">
        <v>155</v>
      </c>
      <c r="Y372" s="239">
        <v>0</v>
      </c>
      <c r="Z372" s="237" t="s">
        <v>156</v>
      </c>
      <c r="AA372" s="239">
        <v>0</v>
      </c>
      <c r="AB372" s="240" t="s">
        <v>46</v>
      </c>
      <c r="AC372" s="241" t="s">
        <v>20</v>
      </c>
      <c r="AD372" s="241" t="s">
        <v>559</v>
      </c>
      <c r="AE372" s="237" t="s">
        <v>38</v>
      </c>
      <c r="AF372" s="237" t="s">
        <v>97</v>
      </c>
      <c r="AG372" s="237"/>
      <c r="AH372" s="237"/>
      <c r="AI372" s="237" t="s">
        <v>90</v>
      </c>
      <c r="AJ372" s="237" t="s">
        <v>554</v>
      </c>
      <c r="AK372" s="237" t="s">
        <v>94</v>
      </c>
      <c r="AL372" s="237" t="s">
        <v>650</v>
      </c>
      <c r="AM372" s="242">
        <v>4</v>
      </c>
    </row>
    <row r="373" spans="2:39">
      <c r="B373" s="228" t="s">
        <v>651</v>
      </c>
      <c r="C373" s="229" t="s">
        <v>562</v>
      </c>
      <c r="D373" s="230" t="s">
        <v>652</v>
      </c>
      <c r="E373" s="231" t="s">
        <v>38</v>
      </c>
      <c r="F373" s="231" t="s">
        <v>97</v>
      </c>
      <c r="G373" s="231" t="s">
        <v>35</v>
      </c>
      <c r="H373" s="231" t="s">
        <v>7652</v>
      </c>
      <c r="I373" s="232" t="s">
        <v>563</v>
      </c>
      <c r="J373" s="231" t="s">
        <v>44</v>
      </c>
      <c r="K373" s="230" t="s">
        <v>154</v>
      </c>
      <c r="L373" s="230" t="s">
        <v>100</v>
      </c>
      <c r="M373" s="233">
        <v>0</v>
      </c>
      <c r="N373" s="234" t="s">
        <v>7653</v>
      </c>
      <c r="O373" s="230" t="s">
        <v>101</v>
      </c>
      <c r="P373" s="230" t="s">
        <v>145</v>
      </c>
      <c r="Q373" s="233">
        <v>154875</v>
      </c>
      <c r="R373" s="234">
        <v>1</v>
      </c>
      <c r="S373" s="235" t="s">
        <v>146</v>
      </c>
      <c r="T373" s="236"/>
      <c r="U373" s="237" t="s">
        <v>8524</v>
      </c>
      <c r="V373" s="238" t="s">
        <v>104</v>
      </c>
      <c r="W373" s="236">
        <v>0</v>
      </c>
      <c r="X373" s="237" t="s">
        <v>155</v>
      </c>
      <c r="Y373" s="239">
        <v>0</v>
      </c>
      <c r="Z373" s="237" t="s">
        <v>156</v>
      </c>
      <c r="AA373" s="239">
        <v>0</v>
      </c>
      <c r="AB373" s="240" t="s">
        <v>46</v>
      </c>
      <c r="AC373" s="241" t="s">
        <v>20</v>
      </c>
      <c r="AD373" s="241" t="s">
        <v>559</v>
      </c>
      <c r="AE373" s="237" t="s">
        <v>38</v>
      </c>
      <c r="AF373" s="237" t="s">
        <v>97</v>
      </c>
      <c r="AG373" s="237"/>
      <c r="AH373" s="237"/>
      <c r="AI373" s="237" t="s">
        <v>90</v>
      </c>
      <c r="AJ373" s="237" t="s">
        <v>554</v>
      </c>
      <c r="AK373" s="237" t="s">
        <v>94</v>
      </c>
      <c r="AL373" s="237" t="s">
        <v>653</v>
      </c>
      <c r="AM373" s="242">
        <v>4</v>
      </c>
    </row>
    <row r="374" spans="2:39">
      <c r="B374" s="228" t="s">
        <v>654</v>
      </c>
      <c r="C374" s="229" t="s">
        <v>562</v>
      </c>
      <c r="D374" s="230" t="s">
        <v>655</v>
      </c>
      <c r="E374" s="231" t="s">
        <v>38</v>
      </c>
      <c r="F374" s="231" t="s">
        <v>97</v>
      </c>
      <c r="G374" s="231" t="s">
        <v>35</v>
      </c>
      <c r="H374" s="231" t="s">
        <v>7652</v>
      </c>
      <c r="I374" s="232" t="s">
        <v>563</v>
      </c>
      <c r="J374" s="231" t="s">
        <v>44</v>
      </c>
      <c r="K374" s="230" t="s">
        <v>154</v>
      </c>
      <c r="L374" s="230" t="s">
        <v>100</v>
      </c>
      <c r="M374" s="233">
        <v>0</v>
      </c>
      <c r="N374" s="234" t="s">
        <v>7653</v>
      </c>
      <c r="O374" s="230" t="s">
        <v>101</v>
      </c>
      <c r="P374" s="230" t="s">
        <v>145</v>
      </c>
      <c r="Q374" s="233">
        <v>154875</v>
      </c>
      <c r="R374" s="234">
        <v>1</v>
      </c>
      <c r="S374" s="235" t="s">
        <v>146</v>
      </c>
      <c r="T374" s="236"/>
      <c r="U374" s="237" t="s">
        <v>8524</v>
      </c>
      <c r="V374" s="238" t="s">
        <v>104</v>
      </c>
      <c r="W374" s="236">
        <v>0</v>
      </c>
      <c r="X374" s="237" t="s">
        <v>155</v>
      </c>
      <c r="Y374" s="239">
        <v>0</v>
      </c>
      <c r="Z374" s="237" t="s">
        <v>156</v>
      </c>
      <c r="AA374" s="239">
        <v>0</v>
      </c>
      <c r="AB374" s="240" t="s">
        <v>46</v>
      </c>
      <c r="AC374" s="241" t="s">
        <v>20</v>
      </c>
      <c r="AD374" s="241" t="s">
        <v>559</v>
      </c>
      <c r="AE374" s="237" t="s">
        <v>38</v>
      </c>
      <c r="AF374" s="237" t="s">
        <v>97</v>
      </c>
      <c r="AG374" s="237"/>
      <c r="AH374" s="237"/>
      <c r="AI374" s="237" t="s">
        <v>90</v>
      </c>
      <c r="AJ374" s="237" t="s">
        <v>554</v>
      </c>
      <c r="AK374" s="237" t="s">
        <v>94</v>
      </c>
      <c r="AL374" s="237" t="s">
        <v>656</v>
      </c>
      <c r="AM374" s="242">
        <v>4</v>
      </c>
    </row>
    <row r="375" spans="2:39">
      <c r="B375" s="228" t="s">
        <v>657</v>
      </c>
      <c r="C375" s="229" t="s">
        <v>562</v>
      </c>
      <c r="D375" s="230" t="s">
        <v>658</v>
      </c>
      <c r="E375" s="231" t="s">
        <v>38</v>
      </c>
      <c r="F375" s="231" t="s">
        <v>97</v>
      </c>
      <c r="G375" s="231" t="s">
        <v>35</v>
      </c>
      <c r="H375" s="231" t="s">
        <v>7652</v>
      </c>
      <c r="I375" s="232" t="s">
        <v>563</v>
      </c>
      <c r="J375" s="231" t="s">
        <v>44</v>
      </c>
      <c r="K375" s="230" t="s">
        <v>154</v>
      </c>
      <c r="L375" s="230" t="s">
        <v>100</v>
      </c>
      <c r="M375" s="233">
        <v>0</v>
      </c>
      <c r="N375" s="234" t="s">
        <v>7653</v>
      </c>
      <c r="O375" s="230" t="s">
        <v>101</v>
      </c>
      <c r="P375" s="230" t="s">
        <v>145</v>
      </c>
      <c r="Q375" s="233">
        <v>154875</v>
      </c>
      <c r="R375" s="234">
        <v>1</v>
      </c>
      <c r="S375" s="235" t="s">
        <v>146</v>
      </c>
      <c r="T375" s="236"/>
      <c r="U375" s="237" t="s">
        <v>8524</v>
      </c>
      <c r="V375" s="238" t="s">
        <v>104</v>
      </c>
      <c r="W375" s="236">
        <v>0</v>
      </c>
      <c r="X375" s="237" t="s">
        <v>155</v>
      </c>
      <c r="Y375" s="239">
        <v>0</v>
      </c>
      <c r="Z375" s="237" t="s">
        <v>156</v>
      </c>
      <c r="AA375" s="239">
        <v>0</v>
      </c>
      <c r="AB375" s="240" t="s">
        <v>46</v>
      </c>
      <c r="AC375" s="241" t="s">
        <v>20</v>
      </c>
      <c r="AD375" s="241" t="s">
        <v>559</v>
      </c>
      <c r="AE375" s="237" t="s">
        <v>38</v>
      </c>
      <c r="AF375" s="237" t="s">
        <v>97</v>
      </c>
      <c r="AG375" s="237"/>
      <c r="AH375" s="237"/>
      <c r="AI375" s="237" t="s">
        <v>90</v>
      </c>
      <c r="AJ375" s="237" t="s">
        <v>554</v>
      </c>
      <c r="AK375" s="237" t="s">
        <v>94</v>
      </c>
      <c r="AL375" s="237" t="s">
        <v>659</v>
      </c>
      <c r="AM375" s="242">
        <v>4</v>
      </c>
    </row>
    <row r="376" spans="2:39">
      <c r="B376" s="228" t="s">
        <v>660</v>
      </c>
      <c r="C376" s="229" t="s">
        <v>562</v>
      </c>
      <c r="D376" s="230" t="s">
        <v>661</v>
      </c>
      <c r="E376" s="231" t="s">
        <v>38</v>
      </c>
      <c r="F376" s="231" t="s">
        <v>97</v>
      </c>
      <c r="G376" s="231" t="s">
        <v>35</v>
      </c>
      <c r="H376" s="231" t="s">
        <v>7652</v>
      </c>
      <c r="I376" s="232" t="s">
        <v>563</v>
      </c>
      <c r="J376" s="231" t="s">
        <v>44</v>
      </c>
      <c r="K376" s="230" t="s">
        <v>154</v>
      </c>
      <c r="L376" s="230" t="s">
        <v>100</v>
      </c>
      <c r="M376" s="233">
        <v>0</v>
      </c>
      <c r="N376" s="234" t="s">
        <v>7653</v>
      </c>
      <c r="O376" s="230" t="s">
        <v>101</v>
      </c>
      <c r="P376" s="230" t="s">
        <v>145</v>
      </c>
      <c r="Q376" s="233">
        <v>154875</v>
      </c>
      <c r="R376" s="234">
        <v>1</v>
      </c>
      <c r="S376" s="235" t="s">
        <v>146</v>
      </c>
      <c r="T376" s="236"/>
      <c r="U376" s="237" t="s">
        <v>8524</v>
      </c>
      <c r="V376" s="238" t="s">
        <v>104</v>
      </c>
      <c r="W376" s="236">
        <v>0</v>
      </c>
      <c r="X376" s="237" t="s">
        <v>155</v>
      </c>
      <c r="Y376" s="239">
        <v>0</v>
      </c>
      <c r="Z376" s="237" t="s">
        <v>156</v>
      </c>
      <c r="AA376" s="239">
        <v>0</v>
      </c>
      <c r="AB376" s="240" t="s">
        <v>46</v>
      </c>
      <c r="AC376" s="241" t="s">
        <v>20</v>
      </c>
      <c r="AD376" s="241" t="s">
        <v>559</v>
      </c>
      <c r="AE376" s="237" t="s">
        <v>38</v>
      </c>
      <c r="AF376" s="237" t="s">
        <v>97</v>
      </c>
      <c r="AG376" s="237"/>
      <c r="AH376" s="237"/>
      <c r="AI376" s="237" t="s">
        <v>90</v>
      </c>
      <c r="AJ376" s="237" t="s">
        <v>554</v>
      </c>
      <c r="AK376" s="237" t="s">
        <v>94</v>
      </c>
      <c r="AL376" s="237" t="s">
        <v>662</v>
      </c>
      <c r="AM376" s="242">
        <v>4</v>
      </c>
    </row>
    <row r="377" spans="2:39">
      <c r="B377" s="228" t="s">
        <v>663</v>
      </c>
      <c r="C377" s="229" t="s">
        <v>562</v>
      </c>
      <c r="D377" s="230" t="s">
        <v>664</v>
      </c>
      <c r="E377" s="231" t="s">
        <v>38</v>
      </c>
      <c r="F377" s="231" t="s">
        <v>97</v>
      </c>
      <c r="G377" s="231" t="s">
        <v>35</v>
      </c>
      <c r="H377" s="231" t="s">
        <v>7652</v>
      </c>
      <c r="I377" s="232" t="s">
        <v>563</v>
      </c>
      <c r="J377" s="231" t="s">
        <v>44</v>
      </c>
      <c r="K377" s="230" t="s">
        <v>154</v>
      </c>
      <c r="L377" s="230" t="s">
        <v>100</v>
      </c>
      <c r="M377" s="233">
        <v>0</v>
      </c>
      <c r="N377" s="234" t="s">
        <v>7653</v>
      </c>
      <c r="O377" s="230" t="s">
        <v>101</v>
      </c>
      <c r="P377" s="230" t="s">
        <v>145</v>
      </c>
      <c r="Q377" s="233">
        <v>154875</v>
      </c>
      <c r="R377" s="234">
        <v>1</v>
      </c>
      <c r="S377" s="235" t="s">
        <v>146</v>
      </c>
      <c r="T377" s="236"/>
      <c r="U377" s="237" t="s">
        <v>8524</v>
      </c>
      <c r="V377" s="238" t="s">
        <v>104</v>
      </c>
      <c r="W377" s="236">
        <v>0</v>
      </c>
      <c r="X377" s="237" t="s">
        <v>155</v>
      </c>
      <c r="Y377" s="239">
        <v>0</v>
      </c>
      <c r="Z377" s="237" t="s">
        <v>156</v>
      </c>
      <c r="AA377" s="239">
        <v>0</v>
      </c>
      <c r="AB377" s="240" t="s">
        <v>46</v>
      </c>
      <c r="AC377" s="241" t="s">
        <v>20</v>
      </c>
      <c r="AD377" s="241" t="s">
        <v>559</v>
      </c>
      <c r="AE377" s="237" t="s">
        <v>38</v>
      </c>
      <c r="AF377" s="237" t="s">
        <v>97</v>
      </c>
      <c r="AG377" s="237"/>
      <c r="AH377" s="237"/>
      <c r="AI377" s="237" t="s">
        <v>90</v>
      </c>
      <c r="AJ377" s="237" t="s">
        <v>554</v>
      </c>
      <c r="AK377" s="237" t="s">
        <v>94</v>
      </c>
      <c r="AL377" s="237" t="s">
        <v>665</v>
      </c>
      <c r="AM377" s="242">
        <v>4</v>
      </c>
    </row>
    <row r="378" spans="2:39">
      <c r="B378" s="228" t="s">
        <v>666</v>
      </c>
      <c r="C378" s="229" t="s">
        <v>562</v>
      </c>
      <c r="D378" s="230" t="s">
        <v>667</v>
      </c>
      <c r="E378" s="231" t="s">
        <v>38</v>
      </c>
      <c r="F378" s="231" t="s">
        <v>97</v>
      </c>
      <c r="G378" s="231" t="s">
        <v>35</v>
      </c>
      <c r="H378" s="231" t="s">
        <v>7652</v>
      </c>
      <c r="I378" s="232" t="s">
        <v>563</v>
      </c>
      <c r="J378" s="231" t="s">
        <v>44</v>
      </c>
      <c r="K378" s="230" t="s">
        <v>154</v>
      </c>
      <c r="L378" s="230" t="s">
        <v>100</v>
      </c>
      <c r="M378" s="233">
        <v>0</v>
      </c>
      <c r="N378" s="234" t="s">
        <v>7653</v>
      </c>
      <c r="O378" s="230" t="s">
        <v>101</v>
      </c>
      <c r="P378" s="230" t="s">
        <v>145</v>
      </c>
      <c r="Q378" s="233">
        <v>154875</v>
      </c>
      <c r="R378" s="234">
        <v>1</v>
      </c>
      <c r="S378" s="235" t="s">
        <v>146</v>
      </c>
      <c r="T378" s="236"/>
      <c r="U378" s="237" t="s">
        <v>8524</v>
      </c>
      <c r="V378" s="238" t="s">
        <v>104</v>
      </c>
      <c r="W378" s="236">
        <v>0</v>
      </c>
      <c r="X378" s="237" t="s">
        <v>155</v>
      </c>
      <c r="Y378" s="239">
        <v>0</v>
      </c>
      <c r="Z378" s="237" t="s">
        <v>156</v>
      </c>
      <c r="AA378" s="239">
        <v>0</v>
      </c>
      <c r="AB378" s="240" t="s">
        <v>46</v>
      </c>
      <c r="AC378" s="241" t="s">
        <v>20</v>
      </c>
      <c r="AD378" s="241" t="s">
        <v>559</v>
      </c>
      <c r="AE378" s="237" t="s">
        <v>38</v>
      </c>
      <c r="AF378" s="237" t="s">
        <v>97</v>
      </c>
      <c r="AG378" s="237"/>
      <c r="AH378" s="237"/>
      <c r="AI378" s="237" t="s">
        <v>90</v>
      </c>
      <c r="AJ378" s="237" t="s">
        <v>554</v>
      </c>
      <c r="AK378" s="237" t="s">
        <v>94</v>
      </c>
      <c r="AL378" s="237" t="s">
        <v>668</v>
      </c>
      <c r="AM378" s="242">
        <v>4</v>
      </c>
    </row>
    <row r="379" spans="2:39">
      <c r="B379" s="228" t="s">
        <v>669</v>
      </c>
      <c r="C379" s="229" t="s">
        <v>562</v>
      </c>
      <c r="D379" s="230" t="s">
        <v>670</v>
      </c>
      <c r="E379" s="231" t="s">
        <v>38</v>
      </c>
      <c r="F379" s="231" t="s">
        <v>97</v>
      </c>
      <c r="G379" s="231" t="s">
        <v>35</v>
      </c>
      <c r="H379" s="231" t="s">
        <v>7652</v>
      </c>
      <c r="I379" s="232" t="s">
        <v>563</v>
      </c>
      <c r="J379" s="231" t="s">
        <v>44</v>
      </c>
      <c r="K379" s="230" t="s">
        <v>154</v>
      </c>
      <c r="L379" s="230" t="s">
        <v>100</v>
      </c>
      <c r="M379" s="233">
        <v>0</v>
      </c>
      <c r="N379" s="234" t="s">
        <v>7653</v>
      </c>
      <c r="O379" s="230" t="s">
        <v>101</v>
      </c>
      <c r="P379" s="230" t="s">
        <v>145</v>
      </c>
      <c r="Q379" s="233">
        <v>154875</v>
      </c>
      <c r="R379" s="234">
        <v>1</v>
      </c>
      <c r="S379" s="235" t="s">
        <v>146</v>
      </c>
      <c r="T379" s="236"/>
      <c r="U379" s="237" t="s">
        <v>8524</v>
      </c>
      <c r="V379" s="238" t="s">
        <v>104</v>
      </c>
      <c r="W379" s="236">
        <v>0</v>
      </c>
      <c r="X379" s="237" t="s">
        <v>155</v>
      </c>
      <c r="Y379" s="239">
        <v>0</v>
      </c>
      <c r="Z379" s="237" t="s">
        <v>156</v>
      </c>
      <c r="AA379" s="239">
        <v>0</v>
      </c>
      <c r="AB379" s="240" t="s">
        <v>46</v>
      </c>
      <c r="AC379" s="241" t="s">
        <v>20</v>
      </c>
      <c r="AD379" s="241" t="s">
        <v>559</v>
      </c>
      <c r="AE379" s="237" t="s">
        <v>38</v>
      </c>
      <c r="AF379" s="237" t="s">
        <v>97</v>
      </c>
      <c r="AG379" s="237"/>
      <c r="AH379" s="237"/>
      <c r="AI379" s="237" t="s">
        <v>90</v>
      </c>
      <c r="AJ379" s="237" t="s">
        <v>554</v>
      </c>
      <c r="AK379" s="237" t="s">
        <v>94</v>
      </c>
      <c r="AL379" s="237" t="s">
        <v>671</v>
      </c>
      <c r="AM379" s="242">
        <v>4</v>
      </c>
    </row>
    <row r="380" spans="2:39">
      <c r="B380" s="228" t="s">
        <v>672</v>
      </c>
      <c r="C380" s="229" t="s">
        <v>562</v>
      </c>
      <c r="D380" s="230" t="s">
        <v>673</v>
      </c>
      <c r="E380" s="231" t="s">
        <v>38</v>
      </c>
      <c r="F380" s="231" t="s">
        <v>97</v>
      </c>
      <c r="G380" s="231" t="s">
        <v>35</v>
      </c>
      <c r="H380" s="231" t="s">
        <v>7652</v>
      </c>
      <c r="I380" s="232" t="s">
        <v>563</v>
      </c>
      <c r="J380" s="231" t="s">
        <v>44</v>
      </c>
      <c r="K380" s="230" t="s">
        <v>154</v>
      </c>
      <c r="L380" s="230" t="s">
        <v>100</v>
      </c>
      <c r="M380" s="233">
        <v>0</v>
      </c>
      <c r="N380" s="234" t="s">
        <v>7653</v>
      </c>
      <c r="O380" s="230" t="s">
        <v>101</v>
      </c>
      <c r="P380" s="230" t="s">
        <v>145</v>
      </c>
      <c r="Q380" s="233">
        <v>154875</v>
      </c>
      <c r="R380" s="234">
        <v>1</v>
      </c>
      <c r="S380" s="235" t="s">
        <v>146</v>
      </c>
      <c r="T380" s="236"/>
      <c r="U380" s="237" t="s">
        <v>8524</v>
      </c>
      <c r="V380" s="238" t="s">
        <v>104</v>
      </c>
      <c r="W380" s="236">
        <v>0</v>
      </c>
      <c r="X380" s="237" t="s">
        <v>155</v>
      </c>
      <c r="Y380" s="239">
        <v>0</v>
      </c>
      <c r="Z380" s="237" t="s">
        <v>156</v>
      </c>
      <c r="AA380" s="239">
        <v>0</v>
      </c>
      <c r="AB380" s="240" t="s">
        <v>46</v>
      </c>
      <c r="AC380" s="241" t="s">
        <v>20</v>
      </c>
      <c r="AD380" s="241" t="s">
        <v>559</v>
      </c>
      <c r="AE380" s="237" t="s">
        <v>38</v>
      </c>
      <c r="AF380" s="237" t="s">
        <v>97</v>
      </c>
      <c r="AG380" s="237"/>
      <c r="AH380" s="237"/>
      <c r="AI380" s="237" t="s">
        <v>90</v>
      </c>
      <c r="AJ380" s="237" t="s">
        <v>554</v>
      </c>
      <c r="AK380" s="237" t="s">
        <v>94</v>
      </c>
      <c r="AL380" s="237" t="s">
        <v>674</v>
      </c>
      <c r="AM380" s="242">
        <v>4</v>
      </c>
    </row>
    <row r="381" spans="2:39">
      <c r="B381" s="228" t="s">
        <v>675</v>
      </c>
      <c r="C381" s="229" t="s">
        <v>562</v>
      </c>
      <c r="D381" s="230" t="s">
        <v>676</v>
      </c>
      <c r="E381" s="231" t="s">
        <v>38</v>
      </c>
      <c r="F381" s="231" t="s">
        <v>97</v>
      </c>
      <c r="G381" s="231" t="s">
        <v>35</v>
      </c>
      <c r="H381" s="231" t="s">
        <v>7652</v>
      </c>
      <c r="I381" s="232" t="s">
        <v>563</v>
      </c>
      <c r="J381" s="231" t="s">
        <v>44</v>
      </c>
      <c r="K381" s="230" t="s">
        <v>154</v>
      </c>
      <c r="L381" s="230" t="s">
        <v>100</v>
      </c>
      <c r="M381" s="233">
        <v>0</v>
      </c>
      <c r="N381" s="234" t="s">
        <v>7653</v>
      </c>
      <c r="O381" s="230" t="s">
        <v>101</v>
      </c>
      <c r="P381" s="230" t="s">
        <v>145</v>
      </c>
      <c r="Q381" s="233">
        <v>154875</v>
      </c>
      <c r="R381" s="234">
        <v>1</v>
      </c>
      <c r="S381" s="235" t="s">
        <v>146</v>
      </c>
      <c r="T381" s="236"/>
      <c r="U381" s="237" t="s">
        <v>8524</v>
      </c>
      <c r="V381" s="238" t="s">
        <v>104</v>
      </c>
      <c r="W381" s="236">
        <v>0</v>
      </c>
      <c r="X381" s="237" t="s">
        <v>155</v>
      </c>
      <c r="Y381" s="239">
        <v>0</v>
      </c>
      <c r="Z381" s="237" t="s">
        <v>156</v>
      </c>
      <c r="AA381" s="239">
        <v>0</v>
      </c>
      <c r="AB381" s="240" t="s">
        <v>46</v>
      </c>
      <c r="AC381" s="241" t="s">
        <v>20</v>
      </c>
      <c r="AD381" s="241" t="s">
        <v>559</v>
      </c>
      <c r="AE381" s="237" t="s">
        <v>38</v>
      </c>
      <c r="AF381" s="237" t="s">
        <v>97</v>
      </c>
      <c r="AG381" s="237"/>
      <c r="AH381" s="237"/>
      <c r="AI381" s="237" t="s">
        <v>90</v>
      </c>
      <c r="AJ381" s="237" t="s">
        <v>554</v>
      </c>
      <c r="AK381" s="237" t="s">
        <v>94</v>
      </c>
      <c r="AL381" s="237" t="s">
        <v>677</v>
      </c>
      <c r="AM381" s="242">
        <v>4</v>
      </c>
    </row>
    <row r="382" spans="2:39">
      <c r="B382" s="228" t="s">
        <v>678</v>
      </c>
      <c r="C382" s="229" t="s">
        <v>562</v>
      </c>
      <c r="D382" s="230" t="s">
        <v>679</v>
      </c>
      <c r="E382" s="231" t="s">
        <v>38</v>
      </c>
      <c r="F382" s="231" t="s">
        <v>97</v>
      </c>
      <c r="G382" s="231" t="s">
        <v>35</v>
      </c>
      <c r="H382" s="231" t="s">
        <v>7652</v>
      </c>
      <c r="I382" s="232" t="s">
        <v>563</v>
      </c>
      <c r="J382" s="231" t="s">
        <v>44</v>
      </c>
      <c r="K382" s="230" t="s">
        <v>154</v>
      </c>
      <c r="L382" s="230" t="s">
        <v>100</v>
      </c>
      <c r="M382" s="233">
        <v>0</v>
      </c>
      <c r="N382" s="234" t="s">
        <v>7653</v>
      </c>
      <c r="O382" s="230" t="s">
        <v>101</v>
      </c>
      <c r="P382" s="230" t="s">
        <v>145</v>
      </c>
      <c r="Q382" s="233">
        <v>154875</v>
      </c>
      <c r="R382" s="234">
        <v>1</v>
      </c>
      <c r="S382" s="235" t="s">
        <v>146</v>
      </c>
      <c r="T382" s="236"/>
      <c r="U382" s="237" t="s">
        <v>8524</v>
      </c>
      <c r="V382" s="238" t="s">
        <v>104</v>
      </c>
      <c r="W382" s="236">
        <v>0</v>
      </c>
      <c r="X382" s="237" t="s">
        <v>155</v>
      </c>
      <c r="Y382" s="239">
        <v>0</v>
      </c>
      <c r="Z382" s="237" t="s">
        <v>156</v>
      </c>
      <c r="AA382" s="239">
        <v>0</v>
      </c>
      <c r="AB382" s="240" t="s">
        <v>46</v>
      </c>
      <c r="AC382" s="241" t="s">
        <v>20</v>
      </c>
      <c r="AD382" s="241" t="s">
        <v>559</v>
      </c>
      <c r="AE382" s="237" t="s">
        <v>38</v>
      </c>
      <c r="AF382" s="237" t="s">
        <v>97</v>
      </c>
      <c r="AG382" s="237"/>
      <c r="AH382" s="237"/>
      <c r="AI382" s="237" t="s">
        <v>90</v>
      </c>
      <c r="AJ382" s="237" t="s">
        <v>554</v>
      </c>
      <c r="AK382" s="237" t="s">
        <v>94</v>
      </c>
      <c r="AL382" s="237" t="s">
        <v>680</v>
      </c>
      <c r="AM382" s="242">
        <v>4</v>
      </c>
    </row>
    <row r="383" spans="2:39">
      <c r="B383" s="228" t="s">
        <v>681</v>
      </c>
      <c r="C383" s="229" t="s">
        <v>562</v>
      </c>
      <c r="D383" s="230" t="s">
        <v>682</v>
      </c>
      <c r="E383" s="231" t="s">
        <v>38</v>
      </c>
      <c r="F383" s="231" t="s">
        <v>97</v>
      </c>
      <c r="G383" s="231" t="s">
        <v>35</v>
      </c>
      <c r="H383" s="231" t="s">
        <v>7652</v>
      </c>
      <c r="I383" s="232" t="s">
        <v>563</v>
      </c>
      <c r="J383" s="231" t="s">
        <v>44</v>
      </c>
      <c r="K383" s="230" t="s">
        <v>154</v>
      </c>
      <c r="L383" s="230" t="s">
        <v>100</v>
      </c>
      <c r="M383" s="233">
        <v>0</v>
      </c>
      <c r="N383" s="234" t="s">
        <v>7653</v>
      </c>
      <c r="O383" s="230" t="s">
        <v>101</v>
      </c>
      <c r="P383" s="230" t="s">
        <v>145</v>
      </c>
      <c r="Q383" s="233">
        <v>154875</v>
      </c>
      <c r="R383" s="234">
        <v>1</v>
      </c>
      <c r="S383" s="235" t="s">
        <v>146</v>
      </c>
      <c r="T383" s="236"/>
      <c r="U383" s="237" t="s">
        <v>8524</v>
      </c>
      <c r="V383" s="238" t="s">
        <v>104</v>
      </c>
      <c r="W383" s="236">
        <v>0</v>
      </c>
      <c r="X383" s="237" t="s">
        <v>155</v>
      </c>
      <c r="Y383" s="239">
        <v>0</v>
      </c>
      <c r="Z383" s="237" t="s">
        <v>156</v>
      </c>
      <c r="AA383" s="239">
        <v>0</v>
      </c>
      <c r="AB383" s="240" t="s">
        <v>46</v>
      </c>
      <c r="AC383" s="241" t="s">
        <v>20</v>
      </c>
      <c r="AD383" s="241" t="s">
        <v>559</v>
      </c>
      <c r="AE383" s="237" t="s">
        <v>38</v>
      </c>
      <c r="AF383" s="237" t="s">
        <v>97</v>
      </c>
      <c r="AG383" s="237"/>
      <c r="AH383" s="237"/>
      <c r="AI383" s="237" t="s">
        <v>90</v>
      </c>
      <c r="AJ383" s="237" t="s">
        <v>554</v>
      </c>
      <c r="AK383" s="237" t="s">
        <v>94</v>
      </c>
      <c r="AL383" s="237" t="s">
        <v>683</v>
      </c>
      <c r="AM383" s="242">
        <v>4</v>
      </c>
    </row>
    <row r="384" spans="2:39">
      <c r="B384" s="228" t="s">
        <v>684</v>
      </c>
      <c r="C384" s="229" t="s">
        <v>562</v>
      </c>
      <c r="D384" s="230" t="s">
        <v>685</v>
      </c>
      <c r="E384" s="231" t="s">
        <v>38</v>
      </c>
      <c r="F384" s="231" t="s">
        <v>97</v>
      </c>
      <c r="G384" s="231" t="s">
        <v>35</v>
      </c>
      <c r="H384" s="231" t="s">
        <v>7652</v>
      </c>
      <c r="I384" s="232" t="s">
        <v>563</v>
      </c>
      <c r="J384" s="231" t="s">
        <v>44</v>
      </c>
      <c r="K384" s="230" t="s">
        <v>154</v>
      </c>
      <c r="L384" s="230" t="s">
        <v>100</v>
      </c>
      <c r="M384" s="233">
        <v>0</v>
      </c>
      <c r="N384" s="234" t="s">
        <v>7653</v>
      </c>
      <c r="O384" s="230" t="s">
        <v>101</v>
      </c>
      <c r="P384" s="230" t="s">
        <v>145</v>
      </c>
      <c r="Q384" s="233">
        <v>154875</v>
      </c>
      <c r="R384" s="234">
        <v>1</v>
      </c>
      <c r="S384" s="235" t="s">
        <v>146</v>
      </c>
      <c r="T384" s="236"/>
      <c r="U384" s="237" t="s">
        <v>8524</v>
      </c>
      <c r="V384" s="238" t="s">
        <v>104</v>
      </c>
      <c r="W384" s="236">
        <v>0</v>
      </c>
      <c r="X384" s="237" t="s">
        <v>155</v>
      </c>
      <c r="Y384" s="239">
        <v>0</v>
      </c>
      <c r="Z384" s="237" t="s">
        <v>156</v>
      </c>
      <c r="AA384" s="239">
        <v>0</v>
      </c>
      <c r="AB384" s="240" t="s">
        <v>46</v>
      </c>
      <c r="AC384" s="241" t="s">
        <v>20</v>
      </c>
      <c r="AD384" s="241" t="s">
        <v>559</v>
      </c>
      <c r="AE384" s="237" t="s">
        <v>38</v>
      </c>
      <c r="AF384" s="237" t="s">
        <v>97</v>
      </c>
      <c r="AG384" s="237"/>
      <c r="AH384" s="237"/>
      <c r="AI384" s="237" t="s">
        <v>90</v>
      </c>
      <c r="AJ384" s="237" t="s">
        <v>554</v>
      </c>
      <c r="AK384" s="237" t="s">
        <v>94</v>
      </c>
      <c r="AL384" s="237" t="s">
        <v>686</v>
      </c>
      <c r="AM384" s="242">
        <v>4</v>
      </c>
    </row>
    <row r="385" spans="2:39">
      <c r="B385" s="228" t="s">
        <v>687</v>
      </c>
      <c r="C385" s="229" t="s">
        <v>562</v>
      </c>
      <c r="D385" s="230" t="s">
        <v>688</v>
      </c>
      <c r="E385" s="231" t="s">
        <v>38</v>
      </c>
      <c r="F385" s="231" t="s">
        <v>97</v>
      </c>
      <c r="G385" s="231" t="s">
        <v>35</v>
      </c>
      <c r="H385" s="231" t="s">
        <v>7652</v>
      </c>
      <c r="I385" s="232" t="s">
        <v>563</v>
      </c>
      <c r="J385" s="231" t="s">
        <v>44</v>
      </c>
      <c r="K385" s="230" t="s">
        <v>154</v>
      </c>
      <c r="L385" s="230" t="s">
        <v>100</v>
      </c>
      <c r="M385" s="233">
        <v>0</v>
      </c>
      <c r="N385" s="234" t="s">
        <v>7653</v>
      </c>
      <c r="O385" s="230" t="s">
        <v>101</v>
      </c>
      <c r="P385" s="230" t="s">
        <v>145</v>
      </c>
      <c r="Q385" s="233">
        <v>154875</v>
      </c>
      <c r="R385" s="234">
        <v>1</v>
      </c>
      <c r="S385" s="235" t="s">
        <v>146</v>
      </c>
      <c r="T385" s="236"/>
      <c r="U385" s="237" t="s">
        <v>8524</v>
      </c>
      <c r="V385" s="238" t="s">
        <v>104</v>
      </c>
      <c r="W385" s="236">
        <v>0</v>
      </c>
      <c r="X385" s="237" t="s">
        <v>155</v>
      </c>
      <c r="Y385" s="239">
        <v>0</v>
      </c>
      <c r="Z385" s="237" t="s">
        <v>156</v>
      </c>
      <c r="AA385" s="239">
        <v>0</v>
      </c>
      <c r="AB385" s="240" t="s">
        <v>46</v>
      </c>
      <c r="AC385" s="241" t="s">
        <v>20</v>
      </c>
      <c r="AD385" s="241" t="s">
        <v>559</v>
      </c>
      <c r="AE385" s="237" t="s">
        <v>38</v>
      </c>
      <c r="AF385" s="237" t="s">
        <v>97</v>
      </c>
      <c r="AG385" s="237"/>
      <c r="AH385" s="237"/>
      <c r="AI385" s="237" t="s">
        <v>90</v>
      </c>
      <c r="AJ385" s="237" t="s">
        <v>554</v>
      </c>
      <c r="AK385" s="237" t="s">
        <v>94</v>
      </c>
      <c r="AL385" s="237" t="s">
        <v>689</v>
      </c>
      <c r="AM385" s="242">
        <v>4</v>
      </c>
    </row>
    <row r="386" spans="2:39">
      <c r="B386" s="228" t="s">
        <v>690</v>
      </c>
      <c r="C386" s="229" t="s">
        <v>562</v>
      </c>
      <c r="D386" s="230" t="s">
        <v>691</v>
      </c>
      <c r="E386" s="231" t="s">
        <v>38</v>
      </c>
      <c r="F386" s="231" t="s">
        <v>97</v>
      </c>
      <c r="G386" s="231" t="s">
        <v>35</v>
      </c>
      <c r="H386" s="231" t="s">
        <v>7652</v>
      </c>
      <c r="I386" s="232" t="s">
        <v>563</v>
      </c>
      <c r="J386" s="231" t="s">
        <v>44</v>
      </c>
      <c r="K386" s="230" t="s">
        <v>154</v>
      </c>
      <c r="L386" s="230" t="s">
        <v>100</v>
      </c>
      <c r="M386" s="233">
        <v>0</v>
      </c>
      <c r="N386" s="234" t="s">
        <v>7653</v>
      </c>
      <c r="O386" s="230" t="s">
        <v>101</v>
      </c>
      <c r="P386" s="230" t="s">
        <v>145</v>
      </c>
      <c r="Q386" s="233">
        <v>154875</v>
      </c>
      <c r="R386" s="234">
        <v>1</v>
      </c>
      <c r="S386" s="235" t="s">
        <v>146</v>
      </c>
      <c r="T386" s="236"/>
      <c r="U386" s="237" t="s">
        <v>8524</v>
      </c>
      <c r="V386" s="238" t="s">
        <v>104</v>
      </c>
      <c r="W386" s="236">
        <v>0</v>
      </c>
      <c r="X386" s="237" t="s">
        <v>155</v>
      </c>
      <c r="Y386" s="239">
        <v>0</v>
      </c>
      <c r="Z386" s="237" t="s">
        <v>156</v>
      </c>
      <c r="AA386" s="239">
        <v>0</v>
      </c>
      <c r="AB386" s="240" t="s">
        <v>46</v>
      </c>
      <c r="AC386" s="241" t="s">
        <v>20</v>
      </c>
      <c r="AD386" s="241" t="s">
        <v>559</v>
      </c>
      <c r="AE386" s="237" t="s">
        <v>38</v>
      </c>
      <c r="AF386" s="237" t="s">
        <v>97</v>
      </c>
      <c r="AG386" s="237"/>
      <c r="AH386" s="237"/>
      <c r="AI386" s="237" t="s">
        <v>90</v>
      </c>
      <c r="AJ386" s="237" t="s">
        <v>554</v>
      </c>
      <c r="AK386" s="237" t="s">
        <v>94</v>
      </c>
      <c r="AL386" s="237" t="s">
        <v>692</v>
      </c>
      <c r="AM386" s="242">
        <v>4</v>
      </c>
    </row>
    <row r="387" spans="2:39">
      <c r="B387" s="228" t="s">
        <v>693</v>
      </c>
      <c r="C387" s="229" t="s">
        <v>562</v>
      </c>
      <c r="D387" s="230" t="s">
        <v>694</v>
      </c>
      <c r="E387" s="231" t="s">
        <v>38</v>
      </c>
      <c r="F387" s="231" t="s">
        <v>97</v>
      </c>
      <c r="G387" s="231" t="s">
        <v>35</v>
      </c>
      <c r="H387" s="231" t="s">
        <v>7652</v>
      </c>
      <c r="I387" s="232" t="s">
        <v>563</v>
      </c>
      <c r="J387" s="231" t="s">
        <v>44</v>
      </c>
      <c r="K387" s="230" t="s">
        <v>154</v>
      </c>
      <c r="L387" s="230" t="s">
        <v>100</v>
      </c>
      <c r="M387" s="233">
        <v>0</v>
      </c>
      <c r="N387" s="234" t="s">
        <v>7653</v>
      </c>
      <c r="O387" s="230" t="s">
        <v>101</v>
      </c>
      <c r="P387" s="230" t="s">
        <v>145</v>
      </c>
      <c r="Q387" s="233">
        <v>154875</v>
      </c>
      <c r="R387" s="234">
        <v>1</v>
      </c>
      <c r="S387" s="235" t="s">
        <v>146</v>
      </c>
      <c r="T387" s="236"/>
      <c r="U387" s="237" t="s">
        <v>8524</v>
      </c>
      <c r="V387" s="238" t="s">
        <v>104</v>
      </c>
      <c r="W387" s="236">
        <v>0</v>
      </c>
      <c r="X387" s="237" t="s">
        <v>155</v>
      </c>
      <c r="Y387" s="239">
        <v>0</v>
      </c>
      <c r="Z387" s="237" t="s">
        <v>156</v>
      </c>
      <c r="AA387" s="239">
        <v>0</v>
      </c>
      <c r="AB387" s="240" t="s">
        <v>46</v>
      </c>
      <c r="AC387" s="241" t="s">
        <v>20</v>
      </c>
      <c r="AD387" s="241" t="s">
        <v>559</v>
      </c>
      <c r="AE387" s="237" t="s">
        <v>38</v>
      </c>
      <c r="AF387" s="237" t="s">
        <v>97</v>
      </c>
      <c r="AG387" s="237"/>
      <c r="AH387" s="237"/>
      <c r="AI387" s="237" t="s">
        <v>90</v>
      </c>
      <c r="AJ387" s="237" t="s">
        <v>554</v>
      </c>
      <c r="AK387" s="237" t="s">
        <v>94</v>
      </c>
      <c r="AL387" s="237" t="s">
        <v>695</v>
      </c>
      <c r="AM387" s="242">
        <v>4</v>
      </c>
    </row>
    <row r="388" spans="2:39">
      <c r="B388" s="228" t="s">
        <v>696</v>
      </c>
      <c r="C388" s="229" t="s">
        <v>562</v>
      </c>
      <c r="D388" s="230" t="s">
        <v>697</v>
      </c>
      <c r="E388" s="231" t="s">
        <v>38</v>
      </c>
      <c r="F388" s="231" t="s">
        <v>97</v>
      </c>
      <c r="G388" s="231" t="s">
        <v>35</v>
      </c>
      <c r="H388" s="231" t="s">
        <v>7652</v>
      </c>
      <c r="I388" s="232" t="s">
        <v>563</v>
      </c>
      <c r="J388" s="231" t="s">
        <v>44</v>
      </c>
      <c r="K388" s="230" t="s">
        <v>154</v>
      </c>
      <c r="L388" s="230" t="s">
        <v>100</v>
      </c>
      <c r="M388" s="233">
        <v>0</v>
      </c>
      <c r="N388" s="234" t="s">
        <v>7653</v>
      </c>
      <c r="O388" s="230" t="s">
        <v>101</v>
      </c>
      <c r="P388" s="230" t="s">
        <v>145</v>
      </c>
      <c r="Q388" s="233">
        <v>154875</v>
      </c>
      <c r="R388" s="234">
        <v>1</v>
      </c>
      <c r="S388" s="235" t="s">
        <v>146</v>
      </c>
      <c r="T388" s="236"/>
      <c r="U388" s="237" t="s">
        <v>8524</v>
      </c>
      <c r="V388" s="238" t="s">
        <v>104</v>
      </c>
      <c r="W388" s="236">
        <v>0</v>
      </c>
      <c r="X388" s="237" t="s">
        <v>155</v>
      </c>
      <c r="Y388" s="239">
        <v>0</v>
      </c>
      <c r="Z388" s="237" t="s">
        <v>156</v>
      </c>
      <c r="AA388" s="239">
        <v>0</v>
      </c>
      <c r="AB388" s="240" t="s">
        <v>46</v>
      </c>
      <c r="AC388" s="241" t="s">
        <v>20</v>
      </c>
      <c r="AD388" s="241" t="s">
        <v>559</v>
      </c>
      <c r="AE388" s="237" t="s">
        <v>38</v>
      </c>
      <c r="AF388" s="237" t="s">
        <v>97</v>
      </c>
      <c r="AG388" s="237"/>
      <c r="AH388" s="237"/>
      <c r="AI388" s="237" t="s">
        <v>90</v>
      </c>
      <c r="AJ388" s="237" t="s">
        <v>554</v>
      </c>
      <c r="AK388" s="237" t="s">
        <v>94</v>
      </c>
      <c r="AL388" s="237" t="s">
        <v>698</v>
      </c>
      <c r="AM388" s="242">
        <v>4</v>
      </c>
    </row>
    <row r="389" spans="2:39">
      <c r="B389" s="228" t="s">
        <v>699</v>
      </c>
      <c r="C389" s="229" t="s">
        <v>562</v>
      </c>
      <c r="D389" s="230" t="s">
        <v>700</v>
      </c>
      <c r="E389" s="231" t="s">
        <v>38</v>
      </c>
      <c r="F389" s="231" t="s">
        <v>97</v>
      </c>
      <c r="G389" s="231" t="s">
        <v>35</v>
      </c>
      <c r="H389" s="231" t="s">
        <v>7652</v>
      </c>
      <c r="I389" s="232" t="s">
        <v>563</v>
      </c>
      <c r="J389" s="231" t="s">
        <v>44</v>
      </c>
      <c r="K389" s="230" t="s">
        <v>154</v>
      </c>
      <c r="L389" s="230" t="s">
        <v>100</v>
      </c>
      <c r="M389" s="233">
        <v>0</v>
      </c>
      <c r="N389" s="234" t="s">
        <v>7653</v>
      </c>
      <c r="O389" s="230" t="s">
        <v>101</v>
      </c>
      <c r="P389" s="230" t="s">
        <v>145</v>
      </c>
      <c r="Q389" s="233">
        <v>154875</v>
      </c>
      <c r="R389" s="234">
        <v>1</v>
      </c>
      <c r="S389" s="235" t="s">
        <v>146</v>
      </c>
      <c r="T389" s="236"/>
      <c r="U389" s="237" t="s">
        <v>8524</v>
      </c>
      <c r="V389" s="238" t="s">
        <v>104</v>
      </c>
      <c r="W389" s="236">
        <v>0</v>
      </c>
      <c r="X389" s="237" t="s">
        <v>155</v>
      </c>
      <c r="Y389" s="239">
        <v>0</v>
      </c>
      <c r="Z389" s="237" t="s">
        <v>156</v>
      </c>
      <c r="AA389" s="239">
        <v>0</v>
      </c>
      <c r="AB389" s="240" t="s">
        <v>46</v>
      </c>
      <c r="AC389" s="241" t="s">
        <v>20</v>
      </c>
      <c r="AD389" s="241" t="s">
        <v>559</v>
      </c>
      <c r="AE389" s="237" t="s">
        <v>38</v>
      </c>
      <c r="AF389" s="237" t="s">
        <v>97</v>
      </c>
      <c r="AG389" s="237"/>
      <c r="AH389" s="237"/>
      <c r="AI389" s="237" t="s">
        <v>90</v>
      </c>
      <c r="AJ389" s="237" t="s">
        <v>554</v>
      </c>
      <c r="AK389" s="237" t="s">
        <v>94</v>
      </c>
      <c r="AL389" s="237" t="s">
        <v>701</v>
      </c>
      <c r="AM389" s="242">
        <v>4</v>
      </c>
    </row>
    <row r="390" spans="2:39">
      <c r="B390" s="228" t="s">
        <v>702</v>
      </c>
      <c r="C390" s="229" t="s">
        <v>562</v>
      </c>
      <c r="D390" s="230" t="s">
        <v>703</v>
      </c>
      <c r="E390" s="231" t="s">
        <v>38</v>
      </c>
      <c r="F390" s="231" t="s">
        <v>97</v>
      </c>
      <c r="G390" s="231" t="s">
        <v>35</v>
      </c>
      <c r="H390" s="231" t="s">
        <v>7652</v>
      </c>
      <c r="I390" s="232" t="s">
        <v>563</v>
      </c>
      <c r="J390" s="231" t="s">
        <v>44</v>
      </c>
      <c r="K390" s="230" t="s">
        <v>154</v>
      </c>
      <c r="L390" s="230" t="s">
        <v>100</v>
      </c>
      <c r="M390" s="233">
        <v>0</v>
      </c>
      <c r="N390" s="234" t="s">
        <v>7653</v>
      </c>
      <c r="O390" s="230" t="s">
        <v>101</v>
      </c>
      <c r="P390" s="230" t="s">
        <v>145</v>
      </c>
      <c r="Q390" s="233">
        <v>154875</v>
      </c>
      <c r="R390" s="234">
        <v>1</v>
      </c>
      <c r="S390" s="235" t="s">
        <v>146</v>
      </c>
      <c r="T390" s="236"/>
      <c r="U390" s="237" t="s">
        <v>8524</v>
      </c>
      <c r="V390" s="238" t="s">
        <v>104</v>
      </c>
      <c r="W390" s="236">
        <v>0</v>
      </c>
      <c r="X390" s="237" t="s">
        <v>155</v>
      </c>
      <c r="Y390" s="239">
        <v>0</v>
      </c>
      <c r="Z390" s="237" t="s">
        <v>156</v>
      </c>
      <c r="AA390" s="239">
        <v>0</v>
      </c>
      <c r="AB390" s="240" t="s">
        <v>46</v>
      </c>
      <c r="AC390" s="241" t="s">
        <v>20</v>
      </c>
      <c r="AD390" s="241" t="s">
        <v>559</v>
      </c>
      <c r="AE390" s="237" t="s">
        <v>38</v>
      </c>
      <c r="AF390" s="237" t="s">
        <v>97</v>
      </c>
      <c r="AG390" s="237"/>
      <c r="AH390" s="237"/>
      <c r="AI390" s="237" t="s">
        <v>90</v>
      </c>
      <c r="AJ390" s="237" t="s">
        <v>554</v>
      </c>
      <c r="AK390" s="237" t="s">
        <v>94</v>
      </c>
      <c r="AL390" s="237" t="s">
        <v>704</v>
      </c>
      <c r="AM390" s="242">
        <v>4</v>
      </c>
    </row>
    <row r="391" spans="2:39">
      <c r="B391" s="228" t="s">
        <v>705</v>
      </c>
      <c r="C391" s="229" t="s">
        <v>562</v>
      </c>
      <c r="D391" s="230" t="s">
        <v>706</v>
      </c>
      <c r="E391" s="231" t="s">
        <v>38</v>
      </c>
      <c r="F391" s="231" t="s">
        <v>97</v>
      </c>
      <c r="G391" s="231" t="s">
        <v>35</v>
      </c>
      <c r="H391" s="231" t="s">
        <v>7652</v>
      </c>
      <c r="I391" s="232" t="s">
        <v>563</v>
      </c>
      <c r="J391" s="231" t="s">
        <v>44</v>
      </c>
      <c r="K391" s="230" t="s">
        <v>154</v>
      </c>
      <c r="L391" s="230" t="s">
        <v>100</v>
      </c>
      <c r="M391" s="233">
        <v>0</v>
      </c>
      <c r="N391" s="234" t="s">
        <v>7653</v>
      </c>
      <c r="O391" s="230" t="s">
        <v>101</v>
      </c>
      <c r="P391" s="230" t="s">
        <v>145</v>
      </c>
      <c r="Q391" s="233">
        <v>154875</v>
      </c>
      <c r="R391" s="234">
        <v>1</v>
      </c>
      <c r="S391" s="235" t="s">
        <v>146</v>
      </c>
      <c r="T391" s="236"/>
      <c r="U391" s="237" t="s">
        <v>8524</v>
      </c>
      <c r="V391" s="238" t="s">
        <v>104</v>
      </c>
      <c r="W391" s="236">
        <v>0</v>
      </c>
      <c r="X391" s="237" t="s">
        <v>155</v>
      </c>
      <c r="Y391" s="239">
        <v>0</v>
      </c>
      <c r="Z391" s="237" t="s">
        <v>156</v>
      </c>
      <c r="AA391" s="239">
        <v>0</v>
      </c>
      <c r="AB391" s="240" t="s">
        <v>46</v>
      </c>
      <c r="AC391" s="241" t="s">
        <v>20</v>
      </c>
      <c r="AD391" s="241" t="s">
        <v>559</v>
      </c>
      <c r="AE391" s="237" t="s">
        <v>38</v>
      </c>
      <c r="AF391" s="237" t="s">
        <v>97</v>
      </c>
      <c r="AG391" s="237"/>
      <c r="AH391" s="237"/>
      <c r="AI391" s="237" t="s">
        <v>90</v>
      </c>
      <c r="AJ391" s="237" t="s">
        <v>554</v>
      </c>
      <c r="AK391" s="237" t="s">
        <v>94</v>
      </c>
      <c r="AL391" s="237" t="s">
        <v>707</v>
      </c>
      <c r="AM391" s="242">
        <v>4</v>
      </c>
    </row>
    <row r="392" spans="2:39">
      <c r="B392" s="228" t="s">
        <v>708</v>
      </c>
      <c r="C392" s="229" t="s">
        <v>562</v>
      </c>
      <c r="D392" s="230" t="s">
        <v>709</v>
      </c>
      <c r="E392" s="231" t="s">
        <v>38</v>
      </c>
      <c r="F392" s="231" t="s">
        <v>97</v>
      </c>
      <c r="G392" s="231" t="s">
        <v>35</v>
      </c>
      <c r="H392" s="231" t="s">
        <v>7652</v>
      </c>
      <c r="I392" s="232" t="s">
        <v>563</v>
      </c>
      <c r="J392" s="231" t="s">
        <v>44</v>
      </c>
      <c r="K392" s="230" t="s">
        <v>154</v>
      </c>
      <c r="L392" s="230" t="s">
        <v>100</v>
      </c>
      <c r="M392" s="233">
        <v>0</v>
      </c>
      <c r="N392" s="234" t="s">
        <v>7653</v>
      </c>
      <c r="O392" s="230" t="s">
        <v>101</v>
      </c>
      <c r="P392" s="230" t="s">
        <v>145</v>
      </c>
      <c r="Q392" s="233">
        <v>154875</v>
      </c>
      <c r="R392" s="234">
        <v>1</v>
      </c>
      <c r="S392" s="235" t="s">
        <v>146</v>
      </c>
      <c r="T392" s="236"/>
      <c r="U392" s="237" t="s">
        <v>8524</v>
      </c>
      <c r="V392" s="238" t="s">
        <v>104</v>
      </c>
      <c r="W392" s="236">
        <v>0</v>
      </c>
      <c r="X392" s="237" t="s">
        <v>155</v>
      </c>
      <c r="Y392" s="239">
        <v>0</v>
      </c>
      <c r="Z392" s="237" t="s">
        <v>156</v>
      </c>
      <c r="AA392" s="239">
        <v>0</v>
      </c>
      <c r="AB392" s="240" t="s">
        <v>46</v>
      </c>
      <c r="AC392" s="241" t="s">
        <v>20</v>
      </c>
      <c r="AD392" s="241" t="s">
        <v>559</v>
      </c>
      <c r="AE392" s="237" t="s">
        <v>38</v>
      </c>
      <c r="AF392" s="237" t="s">
        <v>97</v>
      </c>
      <c r="AG392" s="237"/>
      <c r="AH392" s="237"/>
      <c r="AI392" s="237" t="s">
        <v>90</v>
      </c>
      <c r="AJ392" s="237" t="s">
        <v>554</v>
      </c>
      <c r="AK392" s="237" t="s">
        <v>94</v>
      </c>
      <c r="AL392" s="237" t="s">
        <v>710</v>
      </c>
      <c r="AM392" s="242">
        <v>4</v>
      </c>
    </row>
    <row r="393" spans="2:39">
      <c r="B393" s="228" t="s">
        <v>711</v>
      </c>
      <c r="C393" s="229" t="s">
        <v>562</v>
      </c>
      <c r="D393" s="230" t="s">
        <v>712</v>
      </c>
      <c r="E393" s="231" t="s">
        <v>38</v>
      </c>
      <c r="F393" s="231" t="s">
        <v>97</v>
      </c>
      <c r="G393" s="231" t="s">
        <v>35</v>
      </c>
      <c r="H393" s="231" t="s">
        <v>7652</v>
      </c>
      <c r="I393" s="232" t="s">
        <v>563</v>
      </c>
      <c r="J393" s="231" t="s">
        <v>44</v>
      </c>
      <c r="K393" s="230" t="s">
        <v>154</v>
      </c>
      <c r="L393" s="230" t="s">
        <v>100</v>
      </c>
      <c r="M393" s="233">
        <v>0</v>
      </c>
      <c r="N393" s="234" t="s">
        <v>7653</v>
      </c>
      <c r="O393" s="230" t="s">
        <v>101</v>
      </c>
      <c r="P393" s="230" t="s">
        <v>145</v>
      </c>
      <c r="Q393" s="233">
        <v>154875</v>
      </c>
      <c r="R393" s="234">
        <v>1</v>
      </c>
      <c r="S393" s="235" t="s">
        <v>146</v>
      </c>
      <c r="T393" s="236"/>
      <c r="U393" s="237" t="s">
        <v>8524</v>
      </c>
      <c r="V393" s="238" t="s">
        <v>104</v>
      </c>
      <c r="W393" s="236">
        <v>0</v>
      </c>
      <c r="X393" s="237" t="s">
        <v>155</v>
      </c>
      <c r="Y393" s="239">
        <v>0</v>
      </c>
      <c r="Z393" s="237" t="s">
        <v>156</v>
      </c>
      <c r="AA393" s="239">
        <v>0</v>
      </c>
      <c r="AB393" s="240" t="s">
        <v>46</v>
      </c>
      <c r="AC393" s="241" t="s">
        <v>20</v>
      </c>
      <c r="AD393" s="241" t="s">
        <v>559</v>
      </c>
      <c r="AE393" s="237" t="s">
        <v>38</v>
      </c>
      <c r="AF393" s="237" t="s">
        <v>97</v>
      </c>
      <c r="AG393" s="237"/>
      <c r="AH393" s="237"/>
      <c r="AI393" s="237" t="s">
        <v>90</v>
      </c>
      <c r="AJ393" s="237" t="s">
        <v>554</v>
      </c>
      <c r="AK393" s="237" t="s">
        <v>94</v>
      </c>
      <c r="AL393" s="237" t="s">
        <v>713</v>
      </c>
      <c r="AM393" s="242">
        <v>4</v>
      </c>
    </row>
    <row r="394" spans="2:39">
      <c r="B394" s="228" t="s">
        <v>714</v>
      </c>
      <c r="C394" s="229" t="s">
        <v>562</v>
      </c>
      <c r="D394" s="230" t="s">
        <v>715</v>
      </c>
      <c r="E394" s="231" t="s">
        <v>38</v>
      </c>
      <c r="F394" s="231" t="s">
        <v>97</v>
      </c>
      <c r="G394" s="231" t="s">
        <v>35</v>
      </c>
      <c r="H394" s="231" t="s">
        <v>7652</v>
      </c>
      <c r="I394" s="232" t="s">
        <v>563</v>
      </c>
      <c r="J394" s="231" t="s">
        <v>44</v>
      </c>
      <c r="K394" s="230" t="s">
        <v>154</v>
      </c>
      <c r="L394" s="230" t="s">
        <v>100</v>
      </c>
      <c r="M394" s="233">
        <v>0</v>
      </c>
      <c r="N394" s="234" t="s">
        <v>7653</v>
      </c>
      <c r="O394" s="230" t="s">
        <v>101</v>
      </c>
      <c r="P394" s="230" t="s">
        <v>145</v>
      </c>
      <c r="Q394" s="233">
        <v>154875</v>
      </c>
      <c r="R394" s="234">
        <v>1</v>
      </c>
      <c r="S394" s="235" t="s">
        <v>146</v>
      </c>
      <c r="T394" s="236"/>
      <c r="U394" s="237" t="s">
        <v>8524</v>
      </c>
      <c r="V394" s="238" t="s">
        <v>104</v>
      </c>
      <c r="W394" s="236">
        <v>0</v>
      </c>
      <c r="X394" s="237" t="s">
        <v>155</v>
      </c>
      <c r="Y394" s="239">
        <v>0</v>
      </c>
      <c r="Z394" s="237" t="s">
        <v>156</v>
      </c>
      <c r="AA394" s="239">
        <v>0</v>
      </c>
      <c r="AB394" s="240" t="s">
        <v>46</v>
      </c>
      <c r="AC394" s="241" t="s">
        <v>20</v>
      </c>
      <c r="AD394" s="241" t="s">
        <v>559</v>
      </c>
      <c r="AE394" s="237" t="s">
        <v>38</v>
      </c>
      <c r="AF394" s="237" t="s">
        <v>97</v>
      </c>
      <c r="AG394" s="237"/>
      <c r="AH394" s="237"/>
      <c r="AI394" s="237" t="s">
        <v>90</v>
      </c>
      <c r="AJ394" s="237" t="s">
        <v>554</v>
      </c>
      <c r="AK394" s="237" t="s">
        <v>94</v>
      </c>
      <c r="AL394" s="237" t="s">
        <v>716</v>
      </c>
      <c r="AM394" s="242">
        <v>4</v>
      </c>
    </row>
    <row r="395" spans="2:39">
      <c r="B395" s="228" t="s">
        <v>717</v>
      </c>
      <c r="C395" s="229" t="s">
        <v>562</v>
      </c>
      <c r="D395" s="230" t="s">
        <v>718</v>
      </c>
      <c r="E395" s="231" t="s">
        <v>38</v>
      </c>
      <c r="F395" s="231" t="s">
        <v>97</v>
      </c>
      <c r="G395" s="231" t="s">
        <v>35</v>
      </c>
      <c r="H395" s="231" t="s">
        <v>7652</v>
      </c>
      <c r="I395" s="232" t="s">
        <v>563</v>
      </c>
      <c r="J395" s="231" t="s">
        <v>44</v>
      </c>
      <c r="K395" s="230" t="s">
        <v>154</v>
      </c>
      <c r="L395" s="230" t="s">
        <v>100</v>
      </c>
      <c r="M395" s="233">
        <v>0</v>
      </c>
      <c r="N395" s="234" t="s">
        <v>7653</v>
      </c>
      <c r="O395" s="230" t="s">
        <v>101</v>
      </c>
      <c r="P395" s="230" t="s">
        <v>145</v>
      </c>
      <c r="Q395" s="233">
        <v>154875</v>
      </c>
      <c r="R395" s="234">
        <v>1</v>
      </c>
      <c r="S395" s="235" t="s">
        <v>146</v>
      </c>
      <c r="T395" s="236"/>
      <c r="U395" s="237" t="s">
        <v>8524</v>
      </c>
      <c r="V395" s="238" t="s">
        <v>104</v>
      </c>
      <c r="W395" s="236">
        <v>0</v>
      </c>
      <c r="X395" s="237" t="s">
        <v>155</v>
      </c>
      <c r="Y395" s="239">
        <v>0</v>
      </c>
      <c r="Z395" s="237" t="s">
        <v>156</v>
      </c>
      <c r="AA395" s="239">
        <v>0</v>
      </c>
      <c r="AB395" s="240" t="s">
        <v>46</v>
      </c>
      <c r="AC395" s="241" t="s">
        <v>20</v>
      </c>
      <c r="AD395" s="241" t="s">
        <v>559</v>
      </c>
      <c r="AE395" s="237" t="s">
        <v>38</v>
      </c>
      <c r="AF395" s="237" t="s">
        <v>97</v>
      </c>
      <c r="AG395" s="237"/>
      <c r="AH395" s="237"/>
      <c r="AI395" s="237" t="s">
        <v>90</v>
      </c>
      <c r="AJ395" s="237" t="s">
        <v>554</v>
      </c>
      <c r="AK395" s="237" t="s">
        <v>94</v>
      </c>
      <c r="AL395" s="237" t="s">
        <v>719</v>
      </c>
      <c r="AM395" s="242">
        <v>4</v>
      </c>
    </row>
    <row r="396" spans="2:39">
      <c r="B396" s="228" t="s">
        <v>720</v>
      </c>
      <c r="C396" s="229" t="s">
        <v>562</v>
      </c>
      <c r="D396" s="230" t="s">
        <v>721</v>
      </c>
      <c r="E396" s="231" t="s">
        <v>38</v>
      </c>
      <c r="F396" s="231" t="s">
        <v>97</v>
      </c>
      <c r="G396" s="231" t="s">
        <v>35</v>
      </c>
      <c r="H396" s="231" t="s">
        <v>7652</v>
      </c>
      <c r="I396" s="232" t="s">
        <v>563</v>
      </c>
      <c r="J396" s="231" t="s">
        <v>44</v>
      </c>
      <c r="K396" s="230" t="s">
        <v>154</v>
      </c>
      <c r="L396" s="230" t="s">
        <v>100</v>
      </c>
      <c r="M396" s="233">
        <v>0</v>
      </c>
      <c r="N396" s="234" t="s">
        <v>7653</v>
      </c>
      <c r="O396" s="230" t="s">
        <v>101</v>
      </c>
      <c r="P396" s="230" t="s">
        <v>145</v>
      </c>
      <c r="Q396" s="233">
        <v>154875</v>
      </c>
      <c r="R396" s="234">
        <v>1</v>
      </c>
      <c r="S396" s="235" t="s">
        <v>146</v>
      </c>
      <c r="T396" s="236"/>
      <c r="U396" s="237" t="s">
        <v>8524</v>
      </c>
      <c r="V396" s="238" t="s">
        <v>104</v>
      </c>
      <c r="W396" s="236">
        <v>0</v>
      </c>
      <c r="X396" s="237" t="s">
        <v>155</v>
      </c>
      <c r="Y396" s="239">
        <v>0</v>
      </c>
      <c r="Z396" s="237" t="s">
        <v>156</v>
      </c>
      <c r="AA396" s="239">
        <v>0</v>
      </c>
      <c r="AB396" s="240" t="s">
        <v>46</v>
      </c>
      <c r="AC396" s="241" t="s">
        <v>20</v>
      </c>
      <c r="AD396" s="241" t="s">
        <v>559</v>
      </c>
      <c r="AE396" s="237" t="s">
        <v>38</v>
      </c>
      <c r="AF396" s="237" t="s">
        <v>97</v>
      </c>
      <c r="AG396" s="237"/>
      <c r="AH396" s="237"/>
      <c r="AI396" s="237" t="s">
        <v>90</v>
      </c>
      <c r="AJ396" s="237" t="s">
        <v>554</v>
      </c>
      <c r="AK396" s="237" t="s">
        <v>94</v>
      </c>
      <c r="AL396" s="237" t="s">
        <v>722</v>
      </c>
      <c r="AM396" s="242">
        <v>4</v>
      </c>
    </row>
    <row r="397" spans="2:39">
      <c r="B397" s="228" t="s">
        <v>723</v>
      </c>
      <c r="C397" s="229" t="s">
        <v>562</v>
      </c>
      <c r="D397" s="230" t="s">
        <v>724</v>
      </c>
      <c r="E397" s="231" t="s">
        <v>38</v>
      </c>
      <c r="F397" s="231" t="s">
        <v>97</v>
      </c>
      <c r="G397" s="231" t="s">
        <v>35</v>
      </c>
      <c r="H397" s="231" t="s">
        <v>7652</v>
      </c>
      <c r="I397" s="232" t="s">
        <v>563</v>
      </c>
      <c r="J397" s="231" t="s">
        <v>44</v>
      </c>
      <c r="K397" s="230" t="s">
        <v>154</v>
      </c>
      <c r="L397" s="230" t="s">
        <v>100</v>
      </c>
      <c r="M397" s="233">
        <v>0</v>
      </c>
      <c r="N397" s="234" t="s">
        <v>7653</v>
      </c>
      <c r="O397" s="230" t="s">
        <v>101</v>
      </c>
      <c r="P397" s="230" t="s">
        <v>145</v>
      </c>
      <c r="Q397" s="233">
        <v>154875</v>
      </c>
      <c r="R397" s="234">
        <v>1</v>
      </c>
      <c r="S397" s="235" t="s">
        <v>146</v>
      </c>
      <c r="T397" s="236"/>
      <c r="U397" s="237" t="s">
        <v>8524</v>
      </c>
      <c r="V397" s="238" t="s">
        <v>104</v>
      </c>
      <c r="W397" s="236">
        <v>0</v>
      </c>
      <c r="X397" s="237" t="s">
        <v>155</v>
      </c>
      <c r="Y397" s="239">
        <v>0</v>
      </c>
      <c r="Z397" s="237" t="s">
        <v>156</v>
      </c>
      <c r="AA397" s="239">
        <v>0</v>
      </c>
      <c r="AB397" s="240" t="s">
        <v>46</v>
      </c>
      <c r="AC397" s="241" t="s">
        <v>20</v>
      </c>
      <c r="AD397" s="241" t="s">
        <v>559</v>
      </c>
      <c r="AE397" s="237" t="s">
        <v>38</v>
      </c>
      <c r="AF397" s="237" t="s">
        <v>97</v>
      </c>
      <c r="AG397" s="237"/>
      <c r="AH397" s="237"/>
      <c r="AI397" s="237" t="s">
        <v>90</v>
      </c>
      <c r="AJ397" s="237" t="s">
        <v>554</v>
      </c>
      <c r="AK397" s="237" t="s">
        <v>94</v>
      </c>
      <c r="AL397" s="237" t="s">
        <v>725</v>
      </c>
      <c r="AM397" s="242">
        <v>4</v>
      </c>
    </row>
    <row r="398" spans="2:39">
      <c r="B398" s="228" t="s">
        <v>726</v>
      </c>
      <c r="C398" s="229" t="s">
        <v>562</v>
      </c>
      <c r="D398" s="230" t="s">
        <v>727</v>
      </c>
      <c r="E398" s="231" t="s">
        <v>38</v>
      </c>
      <c r="F398" s="231" t="s">
        <v>97</v>
      </c>
      <c r="G398" s="231" t="s">
        <v>35</v>
      </c>
      <c r="H398" s="231" t="s">
        <v>7652</v>
      </c>
      <c r="I398" s="232" t="s">
        <v>563</v>
      </c>
      <c r="J398" s="231" t="s">
        <v>44</v>
      </c>
      <c r="K398" s="230" t="s">
        <v>154</v>
      </c>
      <c r="L398" s="230" t="s">
        <v>100</v>
      </c>
      <c r="M398" s="233">
        <v>0</v>
      </c>
      <c r="N398" s="234" t="s">
        <v>7653</v>
      </c>
      <c r="O398" s="230" t="s">
        <v>101</v>
      </c>
      <c r="P398" s="230" t="s">
        <v>145</v>
      </c>
      <c r="Q398" s="233">
        <v>154875</v>
      </c>
      <c r="R398" s="234">
        <v>1</v>
      </c>
      <c r="S398" s="235" t="s">
        <v>146</v>
      </c>
      <c r="T398" s="236"/>
      <c r="U398" s="237" t="s">
        <v>8524</v>
      </c>
      <c r="V398" s="238" t="s">
        <v>104</v>
      </c>
      <c r="W398" s="236">
        <v>0</v>
      </c>
      <c r="X398" s="237" t="s">
        <v>155</v>
      </c>
      <c r="Y398" s="239">
        <v>0</v>
      </c>
      <c r="Z398" s="237" t="s">
        <v>156</v>
      </c>
      <c r="AA398" s="239">
        <v>0</v>
      </c>
      <c r="AB398" s="240" t="s">
        <v>46</v>
      </c>
      <c r="AC398" s="241" t="s">
        <v>20</v>
      </c>
      <c r="AD398" s="241" t="s">
        <v>559</v>
      </c>
      <c r="AE398" s="237" t="s">
        <v>38</v>
      </c>
      <c r="AF398" s="237" t="s">
        <v>97</v>
      </c>
      <c r="AG398" s="237"/>
      <c r="AH398" s="237"/>
      <c r="AI398" s="237" t="s">
        <v>90</v>
      </c>
      <c r="AJ398" s="237" t="s">
        <v>554</v>
      </c>
      <c r="AK398" s="237" t="s">
        <v>94</v>
      </c>
      <c r="AL398" s="237" t="s">
        <v>728</v>
      </c>
      <c r="AM398" s="242">
        <v>4</v>
      </c>
    </row>
    <row r="399" spans="2:39">
      <c r="B399" s="228" t="s">
        <v>729</v>
      </c>
      <c r="C399" s="229" t="s">
        <v>562</v>
      </c>
      <c r="D399" s="230" t="s">
        <v>730</v>
      </c>
      <c r="E399" s="231" t="s">
        <v>38</v>
      </c>
      <c r="F399" s="231" t="s">
        <v>97</v>
      </c>
      <c r="G399" s="231" t="s">
        <v>35</v>
      </c>
      <c r="H399" s="231" t="s">
        <v>7652</v>
      </c>
      <c r="I399" s="232" t="s">
        <v>563</v>
      </c>
      <c r="J399" s="231" t="s">
        <v>44</v>
      </c>
      <c r="K399" s="230" t="s">
        <v>154</v>
      </c>
      <c r="L399" s="230" t="s">
        <v>100</v>
      </c>
      <c r="M399" s="233">
        <v>0</v>
      </c>
      <c r="N399" s="234" t="s">
        <v>7653</v>
      </c>
      <c r="O399" s="230" t="s">
        <v>101</v>
      </c>
      <c r="P399" s="230" t="s">
        <v>145</v>
      </c>
      <c r="Q399" s="233">
        <v>154875</v>
      </c>
      <c r="R399" s="234">
        <v>1</v>
      </c>
      <c r="S399" s="235" t="s">
        <v>146</v>
      </c>
      <c r="T399" s="236"/>
      <c r="U399" s="237" t="s">
        <v>8524</v>
      </c>
      <c r="V399" s="238" t="s">
        <v>104</v>
      </c>
      <c r="W399" s="236">
        <v>0</v>
      </c>
      <c r="X399" s="237" t="s">
        <v>155</v>
      </c>
      <c r="Y399" s="239">
        <v>0</v>
      </c>
      <c r="Z399" s="237" t="s">
        <v>156</v>
      </c>
      <c r="AA399" s="239">
        <v>0</v>
      </c>
      <c r="AB399" s="240" t="s">
        <v>46</v>
      </c>
      <c r="AC399" s="241" t="s">
        <v>20</v>
      </c>
      <c r="AD399" s="241" t="s">
        <v>559</v>
      </c>
      <c r="AE399" s="237" t="s">
        <v>38</v>
      </c>
      <c r="AF399" s="237" t="s">
        <v>97</v>
      </c>
      <c r="AG399" s="237"/>
      <c r="AH399" s="237"/>
      <c r="AI399" s="237" t="s">
        <v>90</v>
      </c>
      <c r="AJ399" s="237" t="s">
        <v>554</v>
      </c>
      <c r="AK399" s="237" t="s">
        <v>94</v>
      </c>
      <c r="AL399" s="237" t="s">
        <v>731</v>
      </c>
      <c r="AM399" s="242">
        <v>4</v>
      </c>
    </row>
    <row r="400" spans="2:39">
      <c r="B400" s="228" t="s">
        <v>732</v>
      </c>
      <c r="C400" s="229" t="s">
        <v>562</v>
      </c>
      <c r="D400" s="230" t="s">
        <v>733</v>
      </c>
      <c r="E400" s="231" t="s">
        <v>38</v>
      </c>
      <c r="F400" s="231" t="s">
        <v>97</v>
      </c>
      <c r="G400" s="231" t="s">
        <v>35</v>
      </c>
      <c r="H400" s="231" t="s">
        <v>7652</v>
      </c>
      <c r="I400" s="232" t="s">
        <v>563</v>
      </c>
      <c r="J400" s="231" t="s">
        <v>44</v>
      </c>
      <c r="K400" s="230" t="s">
        <v>154</v>
      </c>
      <c r="L400" s="230" t="s">
        <v>100</v>
      </c>
      <c r="M400" s="233">
        <v>0</v>
      </c>
      <c r="N400" s="234" t="s">
        <v>7653</v>
      </c>
      <c r="O400" s="230" t="s">
        <v>101</v>
      </c>
      <c r="P400" s="230" t="s">
        <v>145</v>
      </c>
      <c r="Q400" s="233">
        <v>154875</v>
      </c>
      <c r="R400" s="234">
        <v>1</v>
      </c>
      <c r="S400" s="235" t="s">
        <v>146</v>
      </c>
      <c r="T400" s="236"/>
      <c r="U400" s="237" t="s">
        <v>8524</v>
      </c>
      <c r="V400" s="238" t="s">
        <v>104</v>
      </c>
      <c r="W400" s="236">
        <v>0</v>
      </c>
      <c r="X400" s="237" t="s">
        <v>155</v>
      </c>
      <c r="Y400" s="239">
        <v>0</v>
      </c>
      <c r="Z400" s="237" t="s">
        <v>156</v>
      </c>
      <c r="AA400" s="239">
        <v>0</v>
      </c>
      <c r="AB400" s="240" t="s">
        <v>46</v>
      </c>
      <c r="AC400" s="241" t="s">
        <v>20</v>
      </c>
      <c r="AD400" s="241" t="s">
        <v>559</v>
      </c>
      <c r="AE400" s="237" t="s">
        <v>38</v>
      </c>
      <c r="AF400" s="237" t="s">
        <v>97</v>
      </c>
      <c r="AG400" s="237"/>
      <c r="AH400" s="237"/>
      <c r="AI400" s="237" t="s">
        <v>90</v>
      </c>
      <c r="AJ400" s="237" t="s">
        <v>554</v>
      </c>
      <c r="AK400" s="237" t="s">
        <v>94</v>
      </c>
      <c r="AL400" s="237" t="s">
        <v>734</v>
      </c>
      <c r="AM400" s="242">
        <v>4</v>
      </c>
    </row>
    <row r="401" spans="2:39">
      <c r="B401" s="228" t="s">
        <v>735</v>
      </c>
      <c r="C401" s="229" t="s">
        <v>562</v>
      </c>
      <c r="D401" s="230" t="s">
        <v>736</v>
      </c>
      <c r="E401" s="231" t="s">
        <v>38</v>
      </c>
      <c r="F401" s="231" t="s">
        <v>97</v>
      </c>
      <c r="G401" s="231" t="s">
        <v>35</v>
      </c>
      <c r="H401" s="231" t="s">
        <v>7652</v>
      </c>
      <c r="I401" s="232" t="s">
        <v>563</v>
      </c>
      <c r="J401" s="231" t="s">
        <v>44</v>
      </c>
      <c r="K401" s="230" t="s">
        <v>154</v>
      </c>
      <c r="L401" s="230" t="s">
        <v>100</v>
      </c>
      <c r="M401" s="233">
        <v>0</v>
      </c>
      <c r="N401" s="234" t="s">
        <v>7653</v>
      </c>
      <c r="O401" s="230" t="s">
        <v>101</v>
      </c>
      <c r="P401" s="230" t="s">
        <v>145</v>
      </c>
      <c r="Q401" s="233">
        <v>154875</v>
      </c>
      <c r="R401" s="234">
        <v>1</v>
      </c>
      <c r="S401" s="235" t="s">
        <v>146</v>
      </c>
      <c r="T401" s="236"/>
      <c r="U401" s="237" t="s">
        <v>8524</v>
      </c>
      <c r="V401" s="238" t="s">
        <v>104</v>
      </c>
      <c r="W401" s="236">
        <v>0</v>
      </c>
      <c r="X401" s="237" t="s">
        <v>155</v>
      </c>
      <c r="Y401" s="239">
        <v>0</v>
      </c>
      <c r="Z401" s="237" t="s">
        <v>156</v>
      </c>
      <c r="AA401" s="239">
        <v>0</v>
      </c>
      <c r="AB401" s="240" t="s">
        <v>46</v>
      </c>
      <c r="AC401" s="241" t="s">
        <v>20</v>
      </c>
      <c r="AD401" s="241" t="s">
        <v>559</v>
      </c>
      <c r="AE401" s="237" t="s">
        <v>38</v>
      </c>
      <c r="AF401" s="237" t="s">
        <v>97</v>
      </c>
      <c r="AG401" s="237"/>
      <c r="AH401" s="237"/>
      <c r="AI401" s="237" t="s">
        <v>90</v>
      </c>
      <c r="AJ401" s="237" t="s">
        <v>554</v>
      </c>
      <c r="AK401" s="237" t="s">
        <v>94</v>
      </c>
      <c r="AL401" s="237" t="s">
        <v>737</v>
      </c>
      <c r="AM401" s="242">
        <v>4</v>
      </c>
    </row>
    <row r="402" spans="2:39">
      <c r="B402" s="228" t="s">
        <v>738</v>
      </c>
      <c r="C402" s="229" t="s">
        <v>562</v>
      </c>
      <c r="D402" s="230" t="s">
        <v>739</v>
      </c>
      <c r="E402" s="231" t="s">
        <v>38</v>
      </c>
      <c r="F402" s="231" t="s">
        <v>97</v>
      </c>
      <c r="G402" s="231" t="s">
        <v>35</v>
      </c>
      <c r="H402" s="231" t="s">
        <v>7652</v>
      </c>
      <c r="I402" s="232" t="s">
        <v>563</v>
      </c>
      <c r="J402" s="231" t="s">
        <v>44</v>
      </c>
      <c r="K402" s="230" t="s">
        <v>154</v>
      </c>
      <c r="L402" s="230" t="s">
        <v>100</v>
      </c>
      <c r="M402" s="233">
        <v>0</v>
      </c>
      <c r="N402" s="234" t="s">
        <v>7653</v>
      </c>
      <c r="O402" s="230" t="s">
        <v>101</v>
      </c>
      <c r="P402" s="230" t="s">
        <v>145</v>
      </c>
      <c r="Q402" s="233">
        <v>154875</v>
      </c>
      <c r="R402" s="234">
        <v>1</v>
      </c>
      <c r="S402" s="235" t="s">
        <v>146</v>
      </c>
      <c r="T402" s="236"/>
      <c r="U402" s="237" t="s">
        <v>8524</v>
      </c>
      <c r="V402" s="238" t="s">
        <v>104</v>
      </c>
      <c r="W402" s="236">
        <v>0</v>
      </c>
      <c r="X402" s="237" t="s">
        <v>155</v>
      </c>
      <c r="Y402" s="239">
        <v>0</v>
      </c>
      <c r="Z402" s="237" t="s">
        <v>156</v>
      </c>
      <c r="AA402" s="239">
        <v>0</v>
      </c>
      <c r="AB402" s="240" t="s">
        <v>46</v>
      </c>
      <c r="AC402" s="241" t="s">
        <v>20</v>
      </c>
      <c r="AD402" s="241" t="s">
        <v>559</v>
      </c>
      <c r="AE402" s="237" t="s">
        <v>38</v>
      </c>
      <c r="AF402" s="237" t="s">
        <v>97</v>
      </c>
      <c r="AG402" s="237"/>
      <c r="AH402" s="237"/>
      <c r="AI402" s="237" t="s">
        <v>90</v>
      </c>
      <c r="AJ402" s="237" t="s">
        <v>554</v>
      </c>
      <c r="AK402" s="237" t="s">
        <v>94</v>
      </c>
      <c r="AL402" s="237" t="s">
        <v>740</v>
      </c>
      <c r="AM402" s="242">
        <v>4</v>
      </c>
    </row>
    <row r="403" spans="2:39">
      <c r="B403" s="228" t="s">
        <v>741</v>
      </c>
      <c r="C403" s="229" t="s">
        <v>562</v>
      </c>
      <c r="D403" s="230" t="s">
        <v>742</v>
      </c>
      <c r="E403" s="231" t="s">
        <v>38</v>
      </c>
      <c r="F403" s="231" t="s">
        <v>97</v>
      </c>
      <c r="G403" s="231" t="s">
        <v>35</v>
      </c>
      <c r="H403" s="231" t="s">
        <v>7652</v>
      </c>
      <c r="I403" s="232" t="s">
        <v>563</v>
      </c>
      <c r="J403" s="231" t="s">
        <v>44</v>
      </c>
      <c r="K403" s="230" t="s">
        <v>154</v>
      </c>
      <c r="L403" s="230" t="s">
        <v>100</v>
      </c>
      <c r="M403" s="233">
        <v>0</v>
      </c>
      <c r="N403" s="234" t="s">
        <v>7653</v>
      </c>
      <c r="O403" s="230" t="s">
        <v>101</v>
      </c>
      <c r="P403" s="230" t="s">
        <v>145</v>
      </c>
      <c r="Q403" s="233">
        <v>154875</v>
      </c>
      <c r="R403" s="234">
        <v>1</v>
      </c>
      <c r="S403" s="235" t="s">
        <v>146</v>
      </c>
      <c r="T403" s="236"/>
      <c r="U403" s="237" t="s">
        <v>8524</v>
      </c>
      <c r="V403" s="238" t="s">
        <v>104</v>
      </c>
      <c r="W403" s="236">
        <v>0</v>
      </c>
      <c r="X403" s="237" t="s">
        <v>155</v>
      </c>
      <c r="Y403" s="239">
        <v>0</v>
      </c>
      <c r="Z403" s="237" t="s">
        <v>156</v>
      </c>
      <c r="AA403" s="239">
        <v>0</v>
      </c>
      <c r="AB403" s="240" t="s">
        <v>46</v>
      </c>
      <c r="AC403" s="241" t="s">
        <v>20</v>
      </c>
      <c r="AD403" s="241" t="s">
        <v>559</v>
      </c>
      <c r="AE403" s="237" t="s">
        <v>38</v>
      </c>
      <c r="AF403" s="237" t="s">
        <v>97</v>
      </c>
      <c r="AG403" s="237"/>
      <c r="AH403" s="237"/>
      <c r="AI403" s="237" t="s">
        <v>90</v>
      </c>
      <c r="AJ403" s="237" t="s">
        <v>554</v>
      </c>
      <c r="AK403" s="237" t="s">
        <v>94</v>
      </c>
      <c r="AL403" s="237" t="s">
        <v>743</v>
      </c>
      <c r="AM403" s="242">
        <v>4</v>
      </c>
    </row>
    <row r="404" spans="2:39">
      <c r="B404" s="228" t="s">
        <v>744</v>
      </c>
      <c r="C404" s="229" t="s">
        <v>562</v>
      </c>
      <c r="D404" s="230" t="s">
        <v>745</v>
      </c>
      <c r="E404" s="231" t="s">
        <v>38</v>
      </c>
      <c r="F404" s="231" t="s">
        <v>97</v>
      </c>
      <c r="G404" s="231" t="s">
        <v>35</v>
      </c>
      <c r="H404" s="231" t="s">
        <v>7652</v>
      </c>
      <c r="I404" s="232" t="s">
        <v>563</v>
      </c>
      <c r="J404" s="231" t="s">
        <v>44</v>
      </c>
      <c r="K404" s="230" t="s">
        <v>154</v>
      </c>
      <c r="L404" s="230" t="s">
        <v>100</v>
      </c>
      <c r="M404" s="233">
        <v>0</v>
      </c>
      <c r="N404" s="234" t="s">
        <v>7653</v>
      </c>
      <c r="O404" s="230" t="s">
        <v>101</v>
      </c>
      <c r="P404" s="230" t="s">
        <v>145</v>
      </c>
      <c r="Q404" s="233">
        <v>154875</v>
      </c>
      <c r="R404" s="234">
        <v>1</v>
      </c>
      <c r="S404" s="235" t="s">
        <v>146</v>
      </c>
      <c r="T404" s="236"/>
      <c r="U404" s="237" t="s">
        <v>8524</v>
      </c>
      <c r="V404" s="238" t="s">
        <v>104</v>
      </c>
      <c r="W404" s="236">
        <v>0</v>
      </c>
      <c r="X404" s="237" t="s">
        <v>155</v>
      </c>
      <c r="Y404" s="239">
        <v>0</v>
      </c>
      <c r="Z404" s="237" t="s">
        <v>156</v>
      </c>
      <c r="AA404" s="239">
        <v>0</v>
      </c>
      <c r="AB404" s="240" t="s">
        <v>46</v>
      </c>
      <c r="AC404" s="241" t="s">
        <v>20</v>
      </c>
      <c r="AD404" s="241" t="s">
        <v>559</v>
      </c>
      <c r="AE404" s="237" t="s">
        <v>38</v>
      </c>
      <c r="AF404" s="237" t="s">
        <v>97</v>
      </c>
      <c r="AG404" s="237"/>
      <c r="AH404" s="237"/>
      <c r="AI404" s="237" t="s">
        <v>90</v>
      </c>
      <c r="AJ404" s="237" t="s">
        <v>554</v>
      </c>
      <c r="AK404" s="237" t="s">
        <v>94</v>
      </c>
      <c r="AL404" s="237" t="s">
        <v>746</v>
      </c>
      <c r="AM404" s="242">
        <v>4</v>
      </c>
    </row>
    <row r="405" spans="2:39">
      <c r="B405" s="228" t="s">
        <v>747</v>
      </c>
      <c r="C405" s="229" t="s">
        <v>562</v>
      </c>
      <c r="D405" s="230" t="s">
        <v>748</v>
      </c>
      <c r="E405" s="231" t="s">
        <v>38</v>
      </c>
      <c r="F405" s="231" t="s">
        <v>97</v>
      </c>
      <c r="G405" s="231" t="s">
        <v>35</v>
      </c>
      <c r="H405" s="231" t="s">
        <v>7652</v>
      </c>
      <c r="I405" s="232" t="s">
        <v>563</v>
      </c>
      <c r="J405" s="231" t="s">
        <v>44</v>
      </c>
      <c r="K405" s="230" t="s">
        <v>154</v>
      </c>
      <c r="L405" s="230" t="s">
        <v>100</v>
      </c>
      <c r="M405" s="233">
        <v>0</v>
      </c>
      <c r="N405" s="234" t="s">
        <v>7653</v>
      </c>
      <c r="O405" s="230" t="s">
        <v>101</v>
      </c>
      <c r="P405" s="230" t="s">
        <v>145</v>
      </c>
      <c r="Q405" s="233">
        <v>154875</v>
      </c>
      <c r="R405" s="234">
        <v>1</v>
      </c>
      <c r="S405" s="235" t="s">
        <v>146</v>
      </c>
      <c r="T405" s="236"/>
      <c r="U405" s="237" t="s">
        <v>8524</v>
      </c>
      <c r="V405" s="238" t="s">
        <v>104</v>
      </c>
      <c r="W405" s="236">
        <v>0</v>
      </c>
      <c r="X405" s="237" t="s">
        <v>155</v>
      </c>
      <c r="Y405" s="239">
        <v>0</v>
      </c>
      <c r="Z405" s="237" t="s">
        <v>156</v>
      </c>
      <c r="AA405" s="239">
        <v>0</v>
      </c>
      <c r="AB405" s="240" t="s">
        <v>46</v>
      </c>
      <c r="AC405" s="241" t="s">
        <v>20</v>
      </c>
      <c r="AD405" s="241" t="s">
        <v>559</v>
      </c>
      <c r="AE405" s="237" t="s">
        <v>38</v>
      </c>
      <c r="AF405" s="237" t="s">
        <v>97</v>
      </c>
      <c r="AG405" s="237"/>
      <c r="AH405" s="237"/>
      <c r="AI405" s="237" t="s">
        <v>90</v>
      </c>
      <c r="AJ405" s="237" t="s">
        <v>554</v>
      </c>
      <c r="AK405" s="237" t="s">
        <v>94</v>
      </c>
      <c r="AL405" s="237" t="s">
        <v>749</v>
      </c>
      <c r="AM405" s="242">
        <v>4</v>
      </c>
    </row>
    <row r="406" spans="2:39">
      <c r="B406" s="228" t="s">
        <v>750</v>
      </c>
      <c r="C406" s="229" t="s">
        <v>562</v>
      </c>
      <c r="D406" s="230" t="s">
        <v>751</v>
      </c>
      <c r="E406" s="231" t="s">
        <v>38</v>
      </c>
      <c r="F406" s="231" t="s">
        <v>97</v>
      </c>
      <c r="G406" s="231" t="s">
        <v>35</v>
      </c>
      <c r="H406" s="231" t="s">
        <v>7652</v>
      </c>
      <c r="I406" s="232" t="s">
        <v>563</v>
      </c>
      <c r="J406" s="231" t="s">
        <v>44</v>
      </c>
      <c r="K406" s="230" t="s">
        <v>154</v>
      </c>
      <c r="L406" s="230" t="s">
        <v>100</v>
      </c>
      <c r="M406" s="233">
        <v>0</v>
      </c>
      <c r="N406" s="234" t="s">
        <v>7653</v>
      </c>
      <c r="O406" s="230" t="s">
        <v>101</v>
      </c>
      <c r="P406" s="230" t="s">
        <v>145</v>
      </c>
      <c r="Q406" s="233">
        <v>154875</v>
      </c>
      <c r="R406" s="234">
        <v>1</v>
      </c>
      <c r="S406" s="235" t="s">
        <v>146</v>
      </c>
      <c r="T406" s="236"/>
      <c r="U406" s="237" t="s">
        <v>8524</v>
      </c>
      <c r="V406" s="238" t="s">
        <v>104</v>
      </c>
      <c r="W406" s="236">
        <v>0</v>
      </c>
      <c r="X406" s="237" t="s">
        <v>155</v>
      </c>
      <c r="Y406" s="239">
        <v>0</v>
      </c>
      <c r="Z406" s="237" t="s">
        <v>156</v>
      </c>
      <c r="AA406" s="239">
        <v>0</v>
      </c>
      <c r="AB406" s="240" t="s">
        <v>46</v>
      </c>
      <c r="AC406" s="241" t="s">
        <v>20</v>
      </c>
      <c r="AD406" s="241" t="s">
        <v>559</v>
      </c>
      <c r="AE406" s="237" t="s">
        <v>38</v>
      </c>
      <c r="AF406" s="237" t="s">
        <v>97</v>
      </c>
      <c r="AG406" s="237"/>
      <c r="AH406" s="237"/>
      <c r="AI406" s="237" t="s">
        <v>90</v>
      </c>
      <c r="AJ406" s="237" t="s">
        <v>554</v>
      </c>
      <c r="AK406" s="237" t="s">
        <v>94</v>
      </c>
      <c r="AL406" s="237" t="s">
        <v>752</v>
      </c>
      <c r="AM406" s="242">
        <v>4</v>
      </c>
    </row>
    <row r="407" spans="2:39">
      <c r="B407" s="228" t="s">
        <v>753</v>
      </c>
      <c r="C407" s="229" t="s">
        <v>562</v>
      </c>
      <c r="D407" s="230" t="s">
        <v>754</v>
      </c>
      <c r="E407" s="231" t="s">
        <v>38</v>
      </c>
      <c r="F407" s="231" t="s">
        <v>97</v>
      </c>
      <c r="G407" s="231" t="s">
        <v>35</v>
      </c>
      <c r="H407" s="231" t="s">
        <v>7652</v>
      </c>
      <c r="I407" s="232" t="s">
        <v>563</v>
      </c>
      <c r="J407" s="231" t="s">
        <v>44</v>
      </c>
      <c r="K407" s="230" t="s">
        <v>154</v>
      </c>
      <c r="L407" s="230" t="s">
        <v>100</v>
      </c>
      <c r="M407" s="233">
        <v>0</v>
      </c>
      <c r="N407" s="234" t="s">
        <v>7653</v>
      </c>
      <c r="O407" s="230" t="s">
        <v>101</v>
      </c>
      <c r="P407" s="230" t="s">
        <v>145</v>
      </c>
      <c r="Q407" s="233">
        <v>154875</v>
      </c>
      <c r="R407" s="234">
        <v>1</v>
      </c>
      <c r="S407" s="235" t="s">
        <v>146</v>
      </c>
      <c r="T407" s="236"/>
      <c r="U407" s="237" t="s">
        <v>8524</v>
      </c>
      <c r="V407" s="238" t="s">
        <v>104</v>
      </c>
      <c r="W407" s="236">
        <v>0</v>
      </c>
      <c r="X407" s="237" t="s">
        <v>155</v>
      </c>
      <c r="Y407" s="239">
        <v>0</v>
      </c>
      <c r="Z407" s="237" t="s">
        <v>156</v>
      </c>
      <c r="AA407" s="239">
        <v>0</v>
      </c>
      <c r="AB407" s="240" t="s">
        <v>46</v>
      </c>
      <c r="AC407" s="241" t="s">
        <v>20</v>
      </c>
      <c r="AD407" s="241" t="s">
        <v>559</v>
      </c>
      <c r="AE407" s="237" t="s">
        <v>38</v>
      </c>
      <c r="AF407" s="237" t="s">
        <v>97</v>
      </c>
      <c r="AG407" s="237"/>
      <c r="AH407" s="237"/>
      <c r="AI407" s="237" t="s">
        <v>90</v>
      </c>
      <c r="AJ407" s="237" t="s">
        <v>554</v>
      </c>
      <c r="AK407" s="237" t="s">
        <v>94</v>
      </c>
      <c r="AL407" s="237" t="s">
        <v>755</v>
      </c>
      <c r="AM407" s="242">
        <v>4</v>
      </c>
    </row>
    <row r="408" spans="2:39">
      <c r="B408" s="228" t="s">
        <v>756</v>
      </c>
      <c r="C408" s="229" t="s">
        <v>562</v>
      </c>
      <c r="D408" s="230" t="s">
        <v>757</v>
      </c>
      <c r="E408" s="231" t="s">
        <v>38</v>
      </c>
      <c r="F408" s="231" t="s">
        <v>97</v>
      </c>
      <c r="G408" s="231" t="s">
        <v>35</v>
      </c>
      <c r="H408" s="231" t="s">
        <v>7652</v>
      </c>
      <c r="I408" s="232" t="s">
        <v>563</v>
      </c>
      <c r="J408" s="231" t="s">
        <v>44</v>
      </c>
      <c r="K408" s="230" t="s">
        <v>154</v>
      </c>
      <c r="L408" s="230" t="s">
        <v>100</v>
      </c>
      <c r="M408" s="233">
        <v>0</v>
      </c>
      <c r="N408" s="234" t="s">
        <v>7653</v>
      </c>
      <c r="O408" s="230" t="s">
        <v>101</v>
      </c>
      <c r="P408" s="230" t="s">
        <v>145</v>
      </c>
      <c r="Q408" s="233">
        <v>154875</v>
      </c>
      <c r="R408" s="234">
        <v>1</v>
      </c>
      <c r="S408" s="235" t="s">
        <v>146</v>
      </c>
      <c r="T408" s="236"/>
      <c r="U408" s="237" t="s">
        <v>8524</v>
      </c>
      <c r="V408" s="238" t="s">
        <v>104</v>
      </c>
      <c r="W408" s="236">
        <v>0</v>
      </c>
      <c r="X408" s="237" t="s">
        <v>155</v>
      </c>
      <c r="Y408" s="239">
        <v>0</v>
      </c>
      <c r="Z408" s="237" t="s">
        <v>156</v>
      </c>
      <c r="AA408" s="239">
        <v>0</v>
      </c>
      <c r="AB408" s="240" t="s">
        <v>46</v>
      </c>
      <c r="AC408" s="241" t="s">
        <v>20</v>
      </c>
      <c r="AD408" s="241" t="s">
        <v>559</v>
      </c>
      <c r="AE408" s="237" t="s">
        <v>38</v>
      </c>
      <c r="AF408" s="237" t="s">
        <v>97</v>
      </c>
      <c r="AG408" s="237"/>
      <c r="AH408" s="237"/>
      <c r="AI408" s="237" t="s">
        <v>90</v>
      </c>
      <c r="AJ408" s="237" t="s">
        <v>554</v>
      </c>
      <c r="AK408" s="237" t="s">
        <v>94</v>
      </c>
      <c r="AL408" s="237" t="s">
        <v>758</v>
      </c>
      <c r="AM408" s="242">
        <v>4</v>
      </c>
    </row>
    <row r="409" spans="2:39">
      <c r="B409" s="228" t="s">
        <v>759</v>
      </c>
      <c r="C409" s="229" t="s">
        <v>562</v>
      </c>
      <c r="D409" s="230" t="s">
        <v>760</v>
      </c>
      <c r="E409" s="231" t="s">
        <v>38</v>
      </c>
      <c r="F409" s="231" t="s">
        <v>97</v>
      </c>
      <c r="G409" s="231" t="s">
        <v>35</v>
      </c>
      <c r="H409" s="231" t="s">
        <v>7652</v>
      </c>
      <c r="I409" s="232" t="s">
        <v>563</v>
      </c>
      <c r="J409" s="231" t="s">
        <v>44</v>
      </c>
      <c r="K409" s="230" t="s">
        <v>154</v>
      </c>
      <c r="L409" s="230" t="s">
        <v>100</v>
      </c>
      <c r="M409" s="233">
        <v>0</v>
      </c>
      <c r="N409" s="234" t="s">
        <v>7653</v>
      </c>
      <c r="O409" s="230" t="s">
        <v>101</v>
      </c>
      <c r="P409" s="230" t="s">
        <v>145</v>
      </c>
      <c r="Q409" s="233">
        <v>154875</v>
      </c>
      <c r="R409" s="234">
        <v>1</v>
      </c>
      <c r="S409" s="235" t="s">
        <v>146</v>
      </c>
      <c r="T409" s="236"/>
      <c r="U409" s="237" t="s">
        <v>8524</v>
      </c>
      <c r="V409" s="238" t="s">
        <v>104</v>
      </c>
      <c r="W409" s="236">
        <v>0</v>
      </c>
      <c r="X409" s="237" t="s">
        <v>155</v>
      </c>
      <c r="Y409" s="239">
        <v>0</v>
      </c>
      <c r="Z409" s="237" t="s">
        <v>156</v>
      </c>
      <c r="AA409" s="239">
        <v>0</v>
      </c>
      <c r="AB409" s="240" t="s">
        <v>46</v>
      </c>
      <c r="AC409" s="241" t="s">
        <v>20</v>
      </c>
      <c r="AD409" s="241" t="s">
        <v>559</v>
      </c>
      <c r="AE409" s="237" t="s">
        <v>38</v>
      </c>
      <c r="AF409" s="237" t="s">
        <v>97</v>
      </c>
      <c r="AG409" s="237"/>
      <c r="AH409" s="237"/>
      <c r="AI409" s="237" t="s">
        <v>90</v>
      </c>
      <c r="AJ409" s="237" t="s">
        <v>554</v>
      </c>
      <c r="AK409" s="237" t="s">
        <v>94</v>
      </c>
      <c r="AL409" s="237" t="s">
        <v>761</v>
      </c>
      <c r="AM409" s="242">
        <v>4</v>
      </c>
    </row>
    <row r="410" spans="2:39">
      <c r="B410" s="228" t="s">
        <v>762</v>
      </c>
      <c r="C410" s="229" t="s">
        <v>562</v>
      </c>
      <c r="D410" s="230" t="s">
        <v>763</v>
      </c>
      <c r="E410" s="231" t="s">
        <v>38</v>
      </c>
      <c r="F410" s="231" t="s">
        <v>97</v>
      </c>
      <c r="G410" s="231" t="s">
        <v>35</v>
      </c>
      <c r="H410" s="231" t="s">
        <v>7652</v>
      </c>
      <c r="I410" s="232" t="s">
        <v>563</v>
      </c>
      <c r="J410" s="231" t="s">
        <v>44</v>
      </c>
      <c r="K410" s="230" t="s">
        <v>128</v>
      </c>
      <c r="L410" s="230" t="s">
        <v>100</v>
      </c>
      <c r="M410" s="233">
        <v>0</v>
      </c>
      <c r="N410" s="234" t="s">
        <v>7653</v>
      </c>
      <c r="O410" s="230" t="s">
        <v>101</v>
      </c>
      <c r="P410" s="230" t="s">
        <v>145</v>
      </c>
      <c r="Q410" s="233">
        <v>154875</v>
      </c>
      <c r="R410" s="234">
        <v>1</v>
      </c>
      <c r="S410" s="235" t="s">
        <v>146</v>
      </c>
      <c r="T410" s="236"/>
      <c r="U410" s="237" t="s">
        <v>8524</v>
      </c>
      <c r="V410" s="238" t="s">
        <v>104</v>
      </c>
      <c r="W410" s="236">
        <v>0</v>
      </c>
      <c r="X410" s="237" t="s">
        <v>155</v>
      </c>
      <c r="Y410" s="239">
        <v>0</v>
      </c>
      <c r="Z410" s="237" t="s">
        <v>156</v>
      </c>
      <c r="AA410" s="239">
        <v>0</v>
      </c>
      <c r="AB410" s="240" t="s">
        <v>46</v>
      </c>
      <c r="AC410" s="241" t="s">
        <v>20</v>
      </c>
      <c r="AD410" s="241" t="s">
        <v>559</v>
      </c>
      <c r="AE410" s="237" t="s">
        <v>38</v>
      </c>
      <c r="AF410" s="237" t="s">
        <v>97</v>
      </c>
      <c r="AG410" s="237"/>
      <c r="AH410" s="237"/>
      <c r="AI410" s="237" t="s">
        <v>90</v>
      </c>
      <c r="AJ410" s="237" t="s">
        <v>554</v>
      </c>
      <c r="AK410" s="237" t="s">
        <v>94</v>
      </c>
      <c r="AL410" s="237" t="s">
        <v>764</v>
      </c>
      <c r="AM410" s="242">
        <v>4</v>
      </c>
    </row>
    <row r="411" spans="2:39">
      <c r="B411" s="228" t="s">
        <v>765</v>
      </c>
      <c r="C411" s="229" t="s">
        <v>562</v>
      </c>
      <c r="D411" s="230" t="s">
        <v>766</v>
      </c>
      <c r="E411" s="231" t="s">
        <v>38</v>
      </c>
      <c r="F411" s="231" t="s">
        <v>97</v>
      </c>
      <c r="G411" s="231" t="s">
        <v>35</v>
      </c>
      <c r="H411" s="231" t="s">
        <v>7652</v>
      </c>
      <c r="I411" s="232" t="s">
        <v>563</v>
      </c>
      <c r="J411" s="231" t="s">
        <v>44</v>
      </c>
      <c r="K411" s="230" t="s">
        <v>128</v>
      </c>
      <c r="L411" s="230" t="s">
        <v>100</v>
      </c>
      <c r="M411" s="233">
        <v>0</v>
      </c>
      <c r="N411" s="234" t="s">
        <v>7653</v>
      </c>
      <c r="O411" s="230" t="s">
        <v>101</v>
      </c>
      <c r="P411" s="230" t="s">
        <v>145</v>
      </c>
      <c r="Q411" s="233">
        <v>154875</v>
      </c>
      <c r="R411" s="234">
        <v>1</v>
      </c>
      <c r="S411" s="235" t="s">
        <v>146</v>
      </c>
      <c r="T411" s="236"/>
      <c r="U411" s="237" t="s">
        <v>8524</v>
      </c>
      <c r="V411" s="238" t="s">
        <v>104</v>
      </c>
      <c r="W411" s="236">
        <v>0</v>
      </c>
      <c r="X411" s="237" t="s">
        <v>155</v>
      </c>
      <c r="Y411" s="239">
        <v>0</v>
      </c>
      <c r="Z411" s="237" t="s">
        <v>156</v>
      </c>
      <c r="AA411" s="239">
        <v>0</v>
      </c>
      <c r="AB411" s="240" t="s">
        <v>46</v>
      </c>
      <c r="AC411" s="241" t="s">
        <v>20</v>
      </c>
      <c r="AD411" s="241" t="s">
        <v>559</v>
      </c>
      <c r="AE411" s="237" t="s">
        <v>38</v>
      </c>
      <c r="AF411" s="237" t="s">
        <v>97</v>
      </c>
      <c r="AG411" s="237"/>
      <c r="AH411" s="237"/>
      <c r="AI411" s="237" t="s">
        <v>90</v>
      </c>
      <c r="AJ411" s="237" t="s">
        <v>554</v>
      </c>
      <c r="AK411" s="237" t="s">
        <v>94</v>
      </c>
      <c r="AL411" s="237" t="s">
        <v>767</v>
      </c>
      <c r="AM411" s="242">
        <v>4</v>
      </c>
    </row>
    <row r="412" spans="2:39">
      <c r="B412" s="228" t="s">
        <v>768</v>
      </c>
      <c r="C412" s="229" t="s">
        <v>562</v>
      </c>
      <c r="D412" s="230" t="s">
        <v>769</v>
      </c>
      <c r="E412" s="231" t="s">
        <v>38</v>
      </c>
      <c r="F412" s="231" t="s">
        <v>97</v>
      </c>
      <c r="G412" s="231" t="s">
        <v>35</v>
      </c>
      <c r="H412" s="231" t="s">
        <v>7652</v>
      </c>
      <c r="I412" s="232" t="s">
        <v>563</v>
      </c>
      <c r="J412" s="231" t="s">
        <v>44</v>
      </c>
      <c r="K412" s="230" t="s">
        <v>128</v>
      </c>
      <c r="L412" s="230" t="s">
        <v>100</v>
      </c>
      <c r="M412" s="233">
        <v>0</v>
      </c>
      <c r="N412" s="234" t="s">
        <v>7653</v>
      </c>
      <c r="O412" s="230" t="s">
        <v>101</v>
      </c>
      <c r="P412" s="230" t="s">
        <v>145</v>
      </c>
      <c r="Q412" s="233">
        <v>154875</v>
      </c>
      <c r="R412" s="234">
        <v>1</v>
      </c>
      <c r="S412" s="235" t="s">
        <v>146</v>
      </c>
      <c r="T412" s="236"/>
      <c r="U412" s="237" t="s">
        <v>8524</v>
      </c>
      <c r="V412" s="238" t="s">
        <v>104</v>
      </c>
      <c r="W412" s="236">
        <v>0</v>
      </c>
      <c r="X412" s="237" t="s">
        <v>155</v>
      </c>
      <c r="Y412" s="239">
        <v>0</v>
      </c>
      <c r="Z412" s="237" t="s">
        <v>156</v>
      </c>
      <c r="AA412" s="239">
        <v>0</v>
      </c>
      <c r="AB412" s="240" t="s">
        <v>46</v>
      </c>
      <c r="AC412" s="241" t="s">
        <v>20</v>
      </c>
      <c r="AD412" s="241" t="s">
        <v>559</v>
      </c>
      <c r="AE412" s="237" t="s">
        <v>38</v>
      </c>
      <c r="AF412" s="237" t="s">
        <v>97</v>
      </c>
      <c r="AG412" s="237"/>
      <c r="AH412" s="237"/>
      <c r="AI412" s="237" t="s">
        <v>90</v>
      </c>
      <c r="AJ412" s="237" t="s">
        <v>554</v>
      </c>
      <c r="AK412" s="237" t="s">
        <v>94</v>
      </c>
      <c r="AL412" s="237" t="s">
        <v>770</v>
      </c>
      <c r="AM412" s="242">
        <v>4</v>
      </c>
    </row>
    <row r="413" spans="2:39">
      <c r="B413" s="228" t="s">
        <v>771</v>
      </c>
      <c r="C413" s="229" t="s">
        <v>562</v>
      </c>
      <c r="D413" s="230" t="s">
        <v>772</v>
      </c>
      <c r="E413" s="231" t="s">
        <v>38</v>
      </c>
      <c r="F413" s="231" t="s">
        <v>97</v>
      </c>
      <c r="G413" s="231" t="s">
        <v>35</v>
      </c>
      <c r="H413" s="231" t="s">
        <v>7652</v>
      </c>
      <c r="I413" s="232" t="s">
        <v>563</v>
      </c>
      <c r="J413" s="231" t="s">
        <v>44</v>
      </c>
      <c r="K413" s="230" t="s">
        <v>128</v>
      </c>
      <c r="L413" s="230" t="s">
        <v>100</v>
      </c>
      <c r="M413" s="233">
        <v>0</v>
      </c>
      <c r="N413" s="234" t="s">
        <v>7653</v>
      </c>
      <c r="O413" s="230" t="s">
        <v>101</v>
      </c>
      <c r="P413" s="230" t="s">
        <v>145</v>
      </c>
      <c r="Q413" s="233">
        <v>154875</v>
      </c>
      <c r="R413" s="234">
        <v>1</v>
      </c>
      <c r="S413" s="235" t="s">
        <v>146</v>
      </c>
      <c r="T413" s="236"/>
      <c r="U413" s="237" t="s">
        <v>8524</v>
      </c>
      <c r="V413" s="238" t="s">
        <v>104</v>
      </c>
      <c r="W413" s="236">
        <v>0</v>
      </c>
      <c r="X413" s="237" t="s">
        <v>155</v>
      </c>
      <c r="Y413" s="239">
        <v>0</v>
      </c>
      <c r="Z413" s="237" t="s">
        <v>156</v>
      </c>
      <c r="AA413" s="239">
        <v>0</v>
      </c>
      <c r="AB413" s="240" t="s">
        <v>46</v>
      </c>
      <c r="AC413" s="241" t="s">
        <v>20</v>
      </c>
      <c r="AD413" s="241" t="s">
        <v>559</v>
      </c>
      <c r="AE413" s="237" t="s">
        <v>38</v>
      </c>
      <c r="AF413" s="237" t="s">
        <v>97</v>
      </c>
      <c r="AG413" s="237"/>
      <c r="AH413" s="237"/>
      <c r="AI413" s="237" t="s">
        <v>90</v>
      </c>
      <c r="AJ413" s="237" t="s">
        <v>554</v>
      </c>
      <c r="AK413" s="237" t="s">
        <v>94</v>
      </c>
      <c r="AL413" s="237" t="s">
        <v>773</v>
      </c>
      <c r="AM413" s="242">
        <v>4</v>
      </c>
    </row>
    <row r="414" spans="2:39">
      <c r="B414" s="228" t="s">
        <v>774</v>
      </c>
      <c r="C414" s="229" t="s">
        <v>562</v>
      </c>
      <c r="D414" s="230" t="s">
        <v>775</v>
      </c>
      <c r="E414" s="231" t="s">
        <v>38</v>
      </c>
      <c r="F414" s="231" t="s">
        <v>97</v>
      </c>
      <c r="G414" s="231" t="s">
        <v>35</v>
      </c>
      <c r="H414" s="231" t="s">
        <v>7652</v>
      </c>
      <c r="I414" s="232" t="s">
        <v>563</v>
      </c>
      <c r="J414" s="231" t="s">
        <v>44</v>
      </c>
      <c r="K414" s="230" t="s">
        <v>128</v>
      </c>
      <c r="L414" s="230" t="s">
        <v>100</v>
      </c>
      <c r="M414" s="233">
        <v>0</v>
      </c>
      <c r="N414" s="234" t="s">
        <v>7653</v>
      </c>
      <c r="O414" s="230" t="s">
        <v>101</v>
      </c>
      <c r="P414" s="230" t="s">
        <v>145</v>
      </c>
      <c r="Q414" s="233">
        <v>154875</v>
      </c>
      <c r="R414" s="234">
        <v>1</v>
      </c>
      <c r="S414" s="235" t="s">
        <v>146</v>
      </c>
      <c r="T414" s="236"/>
      <c r="U414" s="237" t="s">
        <v>8524</v>
      </c>
      <c r="V414" s="238" t="s">
        <v>104</v>
      </c>
      <c r="W414" s="236">
        <v>0</v>
      </c>
      <c r="X414" s="237" t="s">
        <v>155</v>
      </c>
      <c r="Y414" s="239">
        <v>0</v>
      </c>
      <c r="Z414" s="237" t="s">
        <v>156</v>
      </c>
      <c r="AA414" s="239">
        <v>0</v>
      </c>
      <c r="AB414" s="240" t="s">
        <v>46</v>
      </c>
      <c r="AC414" s="241" t="s">
        <v>20</v>
      </c>
      <c r="AD414" s="241" t="s">
        <v>559</v>
      </c>
      <c r="AE414" s="237" t="s">
        <v>38</v>
      </c>
      <c r="AF414" s="237" t="s">
        <v>97</v>
      </c>
      <c r="AG414" s="237"/>
      <c r="AH414" s="237"/>
      <c r="AI414" s="237" t="s">
        <v>90</v>
      </c>
      <c r="AJ414" s="237" t="s">
        <v>554</v>
      </c>
      <c r="AK414" s="237" t="s">
        <v>94</v>
      </c>
      <c r="AL414" s="237" t="s">
        <v>776</v>
      </c>
      <c r="AM414" s="242">
        <v>4</v>
      </c>
    </row>
    <row r="415" spans="2:39">
      <c r="B415" s="228" t="s">
        <v>777</v>
      </c>
      <c r="C415" s="229" t="s">
        <v>562</v>
      </c>
      <c r="D415" s="230" t="s">
        <v>778</v>
      </c>
      <c r="E415" s="231" t="s">
        <v>38</v>
      </c>
      <c r="F415" s="231" t="s">
        <v>97</v>
      </c>
      <c r="G415" s="231" t="s">
        <v>35</v>
      </c>
      <c r="H415" s="231" t="s">
        <v>7652</v>
      </c>
      <c r="I415" s="232" t="s">
        <v>563</v>
      </c>
      <c r="J415" s="231" t="s">
        <v>44</v>
      </c>
      <c r="K415" s="230" t="s">
        <v>128</v>
      </c>
      <c r="L415" s="230" t="s">
        <v>100</v>
      </c>
      <c r="M415" s="233">
        <v>0</v>
      </c>
      <c r="N415" s="234" t="s">
        <v>7653</v>
      </c>
      <c r="O415" s="230" t="s">
        <v>101</v>
      </c>
      <c r="P415" s="230" t="s">
        <v>145</v>
      </c>
      <c r="Q415" s="233">
        <v>154875</v>
      </c>
      <c r="R415" s="234">
        <v>1</v>
      </c>
      <c r="S415" s="235" t="s">
        <v>146</v>
      </c>
      <c r="T415" s="236"/>
      <c r="U415" s="237" t="s">
        <v>8524</v>
      </c>
      <c r="V415" s="238" t="s">
        <v>104</v>
      </c>
      <c r="W415" s="236">
        <v>0</v>
      </c>
      <c r="X415" s="237" t="s">
        <v>155</v>
      </c>
      <c r="Y415" s="239">
        <v>0</v>
      </c>
      <c r="Z415" s="237" t="s">
        <v>156</v>
      </c>
      <c r="AA415" s="239">
        <v>0</v>
      </c>
      <c r="AB415" s="240" t="s">
        <v>46</v>
      </c>
      <c r="AC415" s="241" t="s">
        <v>20</v>
      </c>
      <c r="AD415" s="241" t="s">
        <v>559</v>
      </c>
      <c r="AE415" s="237" t="s">
        <v>38</v>
      </c>
      <c r="AF415" s="237" t="s">
        <v>97</v>
      </c>
      <c r="AG415" s="237"/>
      <c r="AH415" s="237"/>
      <c r="AI415" s="237" t="s">
        <v>90</v>
      </c>
      <c r="AJ415" s="237" t="s">
        <v>554</v>
      </c>
      <c r="AK415" s="237" t="s">
        <v>94</v>
      </c>
      <c r="AL415" s="237" t="s">
        <v>779</v>
      </c>
      <c r="AM415" s="242">
        <v>4</v>
      </c>
    </row>
    <row r="416" spans="2:39">
      <c r="B416" s="228" t="s">
        <v>780</v>
      </c>
      <c r="C416" s="229" t="s">
        <v>562</v>
      </c>
      <c r="D416" s="230" t="s">
        <v>781</v>
      </c>
      <c r="E416" s="231" t="s">
        <v>38</v>
      </c>
      <c r="F416" s="231" t="s">
        <v>97</v>
      </c>
      <c r="G416" s="231" t="s">
        <v>35</v>
      </c>
      <c r="H416" s="231" t="s">
        <v>7652</v>
      </c>
      <c r="I416" s="232" t="s">
        <v>563</v>
      </c>
      <c r="J416" s="231" t="s">
        <v>44</v>
      </c>
      <c r="K416" s="230" t="s">
        <v>128</v>
      </c>
      <c r="L416" s="230" t="s">
        <v>100</v>
      </c>
      <c r="M416" s="233">
        <v>0</v>
      </c>
      <c r="N416" s="234" t="s">
        <v>7653</v>
      </c>
      <c r="O416" s="230" t="s">
        <v>101</v>
      </c>
      <c r="P416" s="230" t="s">
        <v>145</v>
      </c>
      <c r="Q416" s="233">
        <v>154875</v>
      </c>
      <c r="R416" s="234">
        <v>1</v>
      </c>
      <c r="S416" s="235" t="s">
        <v>146</v>
      </c>
      <c r="T416" s="236"/>
      <c r="U416" s="237" t="s">
        <v>8524</v>
      </c>
      <c r="V416" s="238" t="s">
        <v>104</v>
      </c>
      <c r="W416" s="236">
        <v>0</v>
      </c>
      <c r="X416" s="237" t="s">
        <v>155</v>
      </c>
      <c r="Y416" s="239">
        <v>0</v>
      </c>
      <c r="Z416" s="237" t="s">
        <v>156</v>
      </c>
      <c r="AA416" s="239">
        <v>0</v>
      </c>
      <c r="AB416" s="240" t="s">
        <v>46</v>
      </c>
      <c r="AC416" s="241" t="s">
        <v>20</v>
      </c>
      <c r="AD416" s="241" t="s">
        <v>559</v>
      </c>
      <c r="AE416" s="237" t="s">
        <v>38</v>
      </c>
      <c r="AF416" s="237" t="s">
        <v>97</v>
      </c>
      <c r="AG416" s="237"/>
      <c r="AH416" s="237"/>
      <c r="AI416" s="237" t="s">
        <v>90</v>
      </c>
      <c r="AJ416" s="237" t="s">
        <v>554</v>
      </c>
      <c r="AK416" s="237" t="s">
        <v>94</v>
      </c>
      <c r="AL416" s="237" t="s">
        <v>782</v>
      </c>
      <c r="AM416" s="242">
        <v>4</v>
      </c>
    </row>
    <row r="417" spans="2:39">
      <c r="B417" s="228" t="s">
        <v>783</v>
      </c>
      <c r="C417" s="229" t="s">
        <v>562</v>
      </c>
      <c r="D417" s="230" t="s">
        <v>784</v>
      </c>
      <c r="E417" s="231" t="s">
        <v>38</v>
      </c>
      <c r="F417" s="231" t="s">
        <v>97</v>
      </c>
      <c r="G417" s="231" t="s">
        <v>35</v>
      </c>
      <c r="H417" s="231" t="s">
        <v>7652</v>
      </c>
      <c r="I417" s="232" t="s">
        <v>563</v>
      </c>
      <c r="J417" s="231" t="s">
        <v>44</v>
      </c>
      <c r="K417" s="230" t="s">
        <v>128</v>
      </c>
      <c r="L417" s="230" t="s">
        <v>100</v>
      </c>
      <c r="M417" s="233">
        <v>0</v>
      </c>
      <c r="N417" s="234" t="s">
        <v>7653</v>
      </c>
      <c r="O417" s="230" t="s">
        <v>101</v>
      </c>
      <c r="P417" s="230" t="s">
        <v>145</v>
      </c>
      <c r="Q417" s="233">
        <v>154875</v>
      </c>
      <c r="R417" s="234">
        <v>1</v>
      </c>
      <c r="S417" s="235" t="s">
        <v>146</v>
      </c>
      <c r="T417" s="236"/>
      <c r="U417" s="237" t="s">
        <v>8524</v>
      </c>
      <c r="V417" s="238" t="s">
        <v>104</v>
      </c>
      <c r="W417" s="236">
        <v>0</v>
      </c>
      <c r="X417" s="237" t="s">
        <v>155</v>
      </c>
      <c r="Y417" s="239">
        <v>0</v>
      </c>
      <c r="Z417" s="237" t="s">
        <v>156</v>
      </c>
      <c r="AA417" s="239">
        <v>0</v>
      </c>
      <c r="AB417" s="240" t="s">
        <v>46</v>
      </c>
      <c r="AC417" s="241" t="s">
        <v>20</v>
      </c>
      <c r="AD417" s="241" t="s">
        <v>559</v>
      </c>
      <c r="AE417" s="237" t="s">
        <v>38</v>
      </c>
      <c r="AF417" s="237" t="s">
        <v>97</v>
      </c>
      <c r="AG417" s="237"/>
      <c r="AH417" s="237"/>
      <c r="AI417" s="237" t="s">
        <v>90</v>
      </c>
      <c r="AJ417" s="237" t="s">
        <v>554</v>
      </c>
      <c r="AK417" s="237" t="s">
        <v>94</v>
      </c>
      <c r="AL417" s="237" t="s">
        <v>785</v>
      </c>
      <c r="AM417" s="242">
        <v>4</v>
      </c>
    </row>
    <row r="418" spans="2:39">
      <c r="B418" s="228" t="s">
        <v>786</v>
      </c>
      <c r="C418" s="229" t="s">
        <v>562</v>
      </c>
      <c r="D418" s="230" t="s">
        <v>787</v>
      </c>
      <c r="E418" s="231" t="s">
        <v>38</v>
      </c>
      <c r="F418" s="231" t="s">
        <v>97</v>
      </c>
      <c r="G418" s="231" t="s">
        <v>35</v>
      </c>
      <c r="H418" s="231" t="s">
        <v>7652</v>
      </c>
      <c r="I418" s="232" t="s">
        <v>563</v>
      </c>
      <c r="J418" s="231" t="s">
        <v>44</v>
      </c>
      <c r="K418" s="230" t="s">
        <v>128</v>
      </c>
      <c r="L418" s="230" t="s">
        <v>100</v>
      </c>
      <c r="M418" s="233">
        <v>0</v>
      </c>
      <c r="N418" s="234" t="s">
        <v>7653</v>
      </c>
      <c r="O418" s="230" t="s">
        <v>101</v>
      </c>
      <c r="P418" s="230" t="s">
        <v>145</v>
      </c>
      <c r="Q418" s="233">
        <v>154875</v>
      </c>
      <c r="R418" s="234">
        <v>1</v>
      </c>
      <c r="S418" s="235" t="s">
        <v>146</v>
      </c>
      <c r="T418" s="236"/>
      <c r="U418" s="237" t="s">
        <v>8524</v>
      </c>
      <c r="V418" s="238" t="s">
        <v>104</v>
      </c>
      <c r="W418" s="236">
        <v>0</v>
      </c>
      <c r="X418" s="237" t="s">
        <v>155</v>
      </c>
      <c r="Y418" s="239">
        <v>0</v>
      </c>
      <c r="Z418" s="237" t="s">
        <v>156</v>
      </c>
      <c r="AA418" s="239">
        <v>0</v>
      </c>
      <c r="AB418" s="240" t="s">
        <v>46</v>
      </c>
      <c r="AC418" s="241" t="s">
        <v>20</v>
      </c>
      <c r="AD418" s="241" t="s">
        <v>559</v>
      </c>
      <c r="AE418" s="237" t="s">
        <v>38</v>
      </c>
      <c r="AF418" s="237" t="s">
        <v>97</v>
      </c>
      <c r="AG418" s="237"/>
      <c r="AH418" s="237"/>
      <c r="AI418" s="237" t="s">
        <v>90</v>
      </c>
      <c r="AJ418" s="237" t="s">
        <v>554</v>
      </c>
      <c r="AK418" s="237" t="s">
        <v>94</v>
      </c>
      <c r="AL418" s="237" t="s">
        <v>788</v>
      </c>
      <c r="AM418" s="242">
        <v>4</v>
      </c>
    </row>
    <row r="419" spans="2:39">
      <c r="B419" s="228" t="s">
        <v>789</v>
      </c>
      <c r="C419" s="229" t="s">
        <v>562</v>
      </c>
      <c r="D419" s="230" t="s">
        <v>790</v>
      </c>
      <c r="E419" s="231" t="s">
        <v>38</v>
      </c>
      <c r="F419" s="231" t="s">
        <v>97</v>
      </c>
      <c r="G419" s="231" t="s">
        <v>35</v>
      </c>
      <c r="H419" s="231" t="s">
        <v>7652</v>
      </c>
      <c r="I419" s="232" t="s">
        <v>563</v>
      </c>
      <c r="J419" s="231" t="s">
        <v>44</v>
      </c>
      <c r="K419" s="230" t="s">
        <v>128</v>
      </c>
      <c r="L419" s="230" t="s">
        <v>100</v>
      </c>
      <c r="M419" s="233">
        <v>0</v>
      </c>
      <c r="N419" s="234" t="s">
        <v>7653</v>
      </c>
      <c r="O419" s="230" t="s">
        <v>101</v>
      </c>
      <c r="P419" s="230" t="s">
        <v>145</v>
      </c>
      <c r="Q419" s="233">
        <v>154875</v>
      </c>
      <c r="R419" s="234">
        <v>1</v>
      </c>
      <c r="S419" s="235" t="s">
        <v>146</v>
      </c>
      <c r="T419" s="236"/>
      <c r="U419" s="237" t="s">
        <v>8524</v>
      </c>
      <c r="V419" s="238" t="s">
        <v>104</v>
      </c>
      <c r="W419" s="236">
        <v>0</v>
      </c>
      <c r="X419" s="237" t="s">
        <v>155</v>
      </c>
      <c r="Y419" s="239">
        <v>0</v>
      </c>
      <c r="Z419" s="237" t="s">
        <v>156</v>
      </c>
      <c r="AA419" s="239">
        <v>0</v>
      </c>
      <c r="AB419" s="240" t="s">
        <v>46</v>
      </c>
      <c r="AC419" s="241" t="s">
        <v>20</v>
      </c>
      <c r="AD419" s="241" t="s">
        <v>559</v>
      </c>
      <c r="AE419" s="237" t="s">
        <v>38</v>
      </c>
      <c r="AF419" s="237" t="s">
        <v>97</v>
      </c>
      <c r="AG419" s="237"/>
      <c r="AH419" s="237"/>
      <c r="AI419" s="237" t="s">
        <v>90</v>
      </c>
      <c r="AJ419" s="237" t="s">
        <v>554</v>
      </c>
      <c r="AK419" s="237" t="s">
        <v>94</v>
      </c>
      <c r="AL419" s="237" t="s">
        <v>791</v>
      </c>
      <c r="AM419" s="242">
        <v>4</v>
      </c>
    </row>
    <row r="420" spans="2:39">
      <c r="B420" s="228" t="s">
        <v>792</v>
      </c>
      <c r="C420" s="229" t="s">
        <v>562</v>
      </c>
      <c r="D420" s="230" t="s">
        <v>793</v>
      </c>
      <c r="E420" s="231" t="s">
        <v>38</v>
      </c>
      <c r="F420" s="231" t="s">
        <v>97</v>
      </c>
      <c r="G420" s="231" t="s">
        <v>35</v>
      </c>
      <c r="H420" s="231" t="s">
        <v>7652</v>
      </c>
      <c r="I420" s="232" t="s">
        <v>563</v>
      </c>
      <c r="J420" s="231" t="s">
        <v>44</v>
      </c>
      <c r="K420" s="230" t="s">
        <v>128</v>
      </c>
      <c r="L420" s="230" t="s">
        <v>100</v>
      </c>
      <c r="M420" s="233">
        <v>0</v>
      </c>
      <c r="N420" s="234" t="s">
        <v>7653</v>
      </c>
      <c r="O420" s="230" t="s">
        <v>101</v>
      </c>
      <c r="P420" s="230" t="s">
        <v>145</v>
      </c>
      <c r="Q420" s="233">
        <v>154875</v>
      </c>
      <c r="R420" s="234">
        <v>1</v>
      </c>
      <c r="S420" s="235" t="s">
        <v>146</v>
      </c>
      <c r="T420" s="236"/>
      <c r="U420" s="237" t="s">
        <v>8524</v>
      </c>
      <c r="V420" s="238" t="s">
        <v>104</v>
      </c>
      <c r="W420" s="236">
        <v>0</v>
      </c>
      <c r="X420" s="237" t="s">
        <v>155</v>
      </c>
      <c r="Y420" s="239">
        <v>0</v>
      </c>
      <c r="Z420" s="237" t="s">
        <v>156</v>
      </c>
      <c r="AA420" s="239">
        <v>0</v>
      </c>
      <c r="AB420" s="240" t="s">
        <v>46</v>
      </c>
      <c r="AC420" s="241" t="s">
        <v>20</v>
      </c>
      <c r="AD420" s="241" t="s">
        <v>559</v>
      </c>
      <c r="AE420" s="237" t="s">
        <v>38</v>
      </c>
      <c r="AF420" s="237" t="s">
        <v>97</v>
      </c>
      <c r="AG420" s="237"/>
      <c r="AH420" s="237"/>
      <c r="AI420" s="237" t="s">
        <v>90</v>
      </c>
      <c r="AJ420" s="237" t="s">
        <v>554</v>
      </c>
      <c r="AK420" s="237" t="s">
        <v>94</v>
      </c>
      <c r="AL420" s="237" t="s">
        <v>794</v>
      </c>
      <c r="AM420" s="242">
        <v>4</v>
      </c>
    </row>
    <row r="421" spans="2:39">
      <c r="B421" s="228" t="s">
        <v>795</v>
      </c>
      <c r="C421" s="229" t="s">
        <v>562</v>
      </c>
      <c r="D421" s="230" t="s">
        <v>796</v>
      </c>
      <c r="E421" s="231" t="s">
        <v>38</v>
      </c>
      <c r="F421" s="231" t="s">
        <v>97</v>
      </c>
      <c r="G421" s="231" t="s">
        <v>35</v>
      </c>
      <c r="H421" s="231" t="s">
        <v>7652</v>
      </c>
      <c r="I421" s="232" t="s">
        <v>563</v>
      </c>
      <c r="J421" s="231" t="s">
        <v>44</v>
      </c>
      <c r="K421" s="230" t="s">
        <v>128</v>
      </c>
      <c r="L421" s="230" t="s">
        <v>100</v>
      </c>
      <c r="M421" s="233">
        <v>0</v>
      </c>
      <c r="N421" s="234" t="s">
        <v>7653</v>
      </c>
      <c r="O421" s="230" t="s">
        <v>101</v>
      </c>
      <c r="P421" s="230" t="s">
        <v>145</v>
      </c>
      <c r="Q421" s="233">
        <v>154875</v>
      </c>
      <c r="R421" s="234">
        <v>1</v>
      </c>
      <c r="S421" s="235" t="s">
        <v>146</v>
      </c>
      <c r="T421" s="236"/>
      <c r="U421" s="237" t="s">
        <v>8524</v>
      </c>
      <c r="V421" s="238" t="s">
        <v>104</v>
      </c>
      <c r="W421" s="236">
        <v>0</v>
      </c>
      <c r="X421" s="237" t="s">
        <v>155</v>
      </c>
      <c r="Y421" s="239">
        <v>0</v>
      </c>
      <c r="Z421" s="237" t="s">
        <v>156</v>
      </c>
      <c r="AA421" s="239">
        <v>0</v>
      </c>
      <c r="AB421" s="240" t="s">
        <v>46</v>
      </c>
      <c r="AC421" s="241" t="s">
        <v>20</v>
      </c>
      <c r="AD421" s="241" t="s">
        <v>559</v>
      </c>
      <c r="AE421" s="237" t="s">
        <v>38</v>
      </c>
      <c r="AF421" s="237" t="s">
        <v>97</v>
      </c>
      <c r="AG421" s="237"/>
      <c r="AH421" s="237"/>
      <c r="AI421" s="237" t="s">
        <v>90</v>
      </c>
      <c r="AJ421" s="237" t="s">
        <v>554</v>
      </c>
      <c r="AK421" s="237" t="s">
        <v>94</v>
      </c>
      <c r="AL421" s="237" t="s">
        <v>797</v>
      </c>
      <c r="AM421" s="242">
        <v>4</v>
      </c>
    </row>
    <row r="422" spans="2:39">
      <c r="B422" s="228" t="s">
        <v>798</v>
      </c>
      <c r="C422" s="229" t="s">
        <v>562</v>
      </c>
      <c r="D422" s="230" t="s">
        <v>799</v>
      </c>
      <c r="E422" s="231" t="s">
        <v>38</v>
      </c>
      <c r="F422" s="231" t="s">
        <v>97</v>
      </c>
      <c r="G422" s="231" t="s">
        <v>35</v>
      </c>
      <c r="H422" s="231" t="s">
        <v>7652</v>
      </c>
      <c r="I422" s="232" t="s">
        <v>563</v>
      </c>
      <c r="J422" s="231" t="s">
        <v>44</v>
      </c>
      <c r="K422" s="230" t="s">
        <v>128</v>
      </c>
      <c r="L422" s="230" t="s">
        <v>100</v>
      </c>
      <c r="M422" s="233">
        <v>0</v>
      </c>
      <c r="N422" s="234" t="s">
        <v>7653</v>
      </c>
      <c r="O422" s="230" t="s">
        <v>101</v>
      </c>
      <c r="P422" s="230" t="s">
        <v>145</v>
      </c>
      <c r="Q422" s="233">
        <v>154875</v>
      </c>
      <c r="R422" s="234">
        <v>1</v>
      </c>
      <c r="S422" s="235" t="s">
        <v>146</v>
      </c>
      <c r="T422" s="236"/>
      <c r="U422" s="237" t="s">
        <v>8524</v>
      </c>
      <c r="V422" s="238" t="s">
        <v>104</v>
      </c>
      <c r="W422" s="236">
        <v>0</v>
      </c>
      <c r="X422" s="237" t="s">
        <v>155</v>
      </c>
      <c r="Y422" s="239">
        <v>0</v>
      </c>
      <c r="Z422" s="237" t="s">
        <v>156</v>
      </c>
      <c r="AA422" s="239">
        <v>0</v>
      </c>
      <c r="AB422" s="240" t="s">
        <v>46</v>
      </c>
      <c r="AC422" s="241" t="s">
        <v>20</v>
      </c>
      <c r="AD422" s="241" t="s">
        <v>559</v>
      </c>
      <c r="AE422" s="237" t="s">
        <v>38</v>
      </c>
      <c r="AF422" s="237" t="s">
        <v>97</v>
      </c>
      <c r="AG422" s="237"/>
      <c r="AH422" s="237"/>
      <c r="AI422" s="237" t="s">
        <v>90</v>
      </c>
      <c r="AJ422" s="237" t="s">
        <v>554</v>
      </c>
      <c r="AK422" s="237" t="s">
        <v>94</v>
      </c>
      <c r="AL422" s="237" t="s">
        <v>800</v>
      </c>
      <c r="AM422" s="242">
        <v>4</v>
      </c>
    </row>
    <row r="423" spans="2:39">
      <c r="B423" s="228" t="s">
        <v>801</v>
      </c>
      <c r="C423" s="229" t="s">
        <v>562</v>
      </c>
      <c r="D423" s="230" t="s">
        <v>802</v>
      </c>
      <c r="E423" s="231" t="s">
        <v>38</v>
      </c>
      <c r="F423" s="231" t="s">
        <v>97</v>
      </c>
      <c r="G423" s="231" t="s">
        <v>35</v>
      </c>
      <c r="H423" s="231" t="s">
        <v>7652</v>
      </c>
      <c r="I423" s="232" t="s">
        <v>563</v>
      </c>
      <c r="J423" s="231" t="s">
        <v>44</v>
      </c>
      <c r="K423" s="230" t="s">
        <v>128</v>
      </c>
      <c r="L423" s="230" t="s">
        <v>100</v>
      </c>
      <c r="M423" s="233">
        <v>0</v>
      </c>
      <c r="N423" s="234" t="s">
        <v>7653</v>
      </c>
      <c r="O423" s="230" t="s">
        <v>101</v>
      </c>
      <c r="P423" s="230" t="s">
        <v>145</v>
      </c>
      <c r="Q423" s="233">
        <v>154875</v>
      </c>
      <c r="R423" s="234">
        <v>1</v>
      </c>
      <c r="S423" s="235" t="s">
        <v>146</v>
      </c>
      <c r="T423" s="236"/>
      <c r="U423" s="237" t="s">
        <v>8524</v>
      </c>
      <c r="V423" s="238" t="s">
        <v>104</v>
      </c>
      <c r="W423" s="236">
        <v>0</v>
      </c>
      <c r="X423" s="237" t="s">
        <v>155</v>
      </c>
      <c r="Y423" s="239">
        <v>0</v>
      </c>
      <c r="Z423" s="237" t="s">
        <v>156</v>
      </c>
      <c r="AA423" s="239">
        <v>0</v>
      </c>
      <c r="AB423" s="240" t="s">
        <v>46</v>
      </c>
      <c r="AC423" s="241" t="s">
        <v>20</v>
      </c>
      <c r="AD423" s="241" t="s">
        <v>559</v>
      </c>
      <c r="AE423" s="237" t="s">
        <v>38</v>
      </c>
      <c r="AF423" s="237" t="s">
        <v>97</v>
      </c>
      <c r="AG423" s="237"/>
      <c r="AH423" s="237"/>
      <c r="AI423" s="237" t="s">
        <v>90</v>
      </c>
      <c r="AJ423" s="237" t="s">
        <v>554</v>
      </c>
      <c r="AK423" s="237" t="s">
        <v>94</v>
      </c>
      <c r="AL423" s="237" t="s">
        <v>803</v>
      </c>
      <c r="AM423" s="242">
        <v>4</v>
      </c>
    </row>
    <row r="424" spans="2:39">
      <c r="B424" s="228" t="s">
        <v>804</v>
      </c>
      <c r="C424" s="229" t="s">
        <v>562</v>
      </c>
      <c r="D424" s="230" t="s">
        <v>805</v>
      </c>
      <c r="E424" s="231" t="s">
        <v>38</v>
      </c>
      <c r="F424" s="231" t="s">
        <v>97</v>
      </c>
      <c r="G424" s="231" t="s">
        <v>35</v>
      </c>
      <c r="H424" s="231" t="s">
        <v>7652</v>
      </c>
      <c r="I424" s="232" t="s">
        <v>563</v>
      </c>
      <c r="J424" s="231" t="s">
        <v>44</v>
      </c>
      <c r="K424" s="230" t="s">
        <v>128</v>
      </c>
      <c r="L424" s="230" t="s">
        <v>100</v>
      </c>
      <c r="M424" s="233">
        <v>0</v>
      </c>
      <c r="N424" s="234" t="s">
        <v>7653</v>
      </c>
      <c r="O424" s="230" t="s">
        <v>101</v>
      </c>
      <c r="P424" s="230" t="s">
        <v>145</v>
      </c>
      <c r="Q424" s="233">
        <v>154875</v>
      </c>
      <c r="R424" s="234">
        <v>1</v>
      </c>
      <c r="S424" s="235" t="s">
        <v>146</v>
      </c>
      <c r="T424" s="236"/>
      <c r="U424" s="237" t="s">
        <v>8524</v>
      </c>
      <c r="V424" s="238" t="s">
        <v>104</v>
      </c>
      <c r="W424" s="236">
        <v>0</v>
      </c>
      <c r="X424" s="237" t="s">
        <v>155</v>
      </c>
      <c r="Y424" s="239">
        <v>0</v>
      </c>
      <c r="Z424" s="237" t="s">
        <v>156</v>
      </c>
      <c r="AA424" s="239">
        <v>0</v>
      </c>
      <c r="AB424" s="240" t="s">
        <v>46</v>
      </c>
      <c r="AC424" s="241" t="s">
        <v>20</v>
      </c>
      <c r="AD424" s="241" t="s">
        <v>559</v>
      </c>
      <c r="AE424" s="237" t="s">
        <v>38</v>
      </c>
      <c r="AF424" s="237" t="s">
        <v>97</v>
      </c>
      <c r="AG424" s="237"/>
      <c r="AH424" s="237"/>
      <c r="AI424" s="237" t="s">
        <v>90</v>
      </c>
      <c r="AJ424" s="237" t="s">
        <v>554</v>
      </c>
      <c r="AK424" s="237" t="s">
        <v>94</v>
      </c>
      <c r="AL424" s="237" t="s">
        <v>806</v>
      </c>
      <c r="AM424" s="242">
        <v>4</v>
      </c>
    </row>
    <row r="425" spans="2:39">
      <c r="B425" s="228" t="s">
        <v>807</v>
      </c>
      <c r="C425" s="229" t="s">
        <v>562</v>
      </c>
      <c r="D425" s="230" t="s">
        <v>808</v>
      </c>
      <c r="E425" s="231" t="s">
        <v>38</v>
      </c>
      <c r="F425" s="231" t="s">
        <v>97</v>
      </c>
      <c r="G425" s="231" t="s">
        <v>35</v>
      </c>
      <c r="H425" s="231" t="s">
        <v>7652</v>
      </c>
      <c r="I425" s="232" t="s">
        <v>563</v>
      </c>
      <c r="J425" s="231" t="s">
        <v>44</v>
      </c>
      <c r="K425" s="230" t="s">
        <v>128</v>
      </c>
      <c r="L425" s="230" t="s">
        <v>100</v>
      </c>
      <c r="M425" s="233">
        <v>0</v>
      </c>
      <c r="N425" s="234" t="s">
        <v>7653</v>
      </c>
      <c r="O425" s="230" t="s">
        <v>101</v>
      </c>
      <c r="P425" s="230" t="s">
        <v>145</v>
      </c>
      <c r="Q425" s="233">
        <v>154875</v>
      </c>
      <c r="R425" s="234">
        <v>1</v>
      </c>
      <c r="S425" s="235" t="s">
        <v>146</v>
      </c>
      <c r="T425" s="236"/>
      <c r="U425" s="237" t="s">
        <v>8524</v>
      </c>
      <c r="V425" s="238" t="s">
        <v>104</v>
      </c>
      <c r="W425" s="236">
        <v>0</v>
      </c>
      <c r="X425" s="237" t="s">
        <v>155</v>
      </c>
      <c r="Y425" s="239">
        <v>0</v>
      </c>
      <c r="Z425" s="237" t="s">
        <v>156</v>
      </c>
      <c r="AA425" s="239">
        <v>0</v>
      </c>
      <c r="AB425" s="240" t="s">
        <v>46</v>
      </c>
      <c r="AC425" s="241" t="s">
        <v>20</v>
      </c>
      <c r="AD425" s="241" t="s">
        <v>559</v>
      </c>
      <c r="AE425" s="237" t="s">
        <v>38</v>
      </c>
      <c r="AF425" s="237" t="s">
        <v>97</v>
      </c>
      <c r="AG425" s="237"/>
      <c r="AH425" s="237"/>
      <c r="AI425" s="237" t="s">
        <v>90</v>
      </c>
      <c r="AJ425" s="237" t="s">
        <v>554</v>
      </c>
      <c r="AK425" s="237" t="s">
        <v>94</v>
      </c>
      <c r="AL425" s="237" t="s">
        <v>809</v>
      </c>
      <c r="AM425" s="242">
        <v>4</v>
      </c>
    </row>
    <row r="426" spans="2:39">
      <c r="B426" s="228" t="s">
        <v>810</v>
      </c>
      <c r="C426" s="229" t="s">
        <v>562</v>
      </c>
      <c r="D426" s="230" t="s">
        <v>811</v>
      </c>
      <c r="E426" s="231" t="s">
        <v>38</v>
      </c>
      <c r="F426" s="231" t="s">
        <v>97</v>
      </c>
      <c r="G426" s="231" t="s">
        <v>35</v>
      </c>
      <c r="H426" s="231" t="s">
        <v>7652</v>
      </c>
      <c r="I426" s="232" t="s">
        <v>563</v>
      </c>
      <c r="J426" s="231" t="s">
        <v>44</v>
      </c>
      <c r="K426" s="230" t="s">
        <v>128</v>
      </c>
      <c r="L426" s="230" t="s">
        <v>100</v>
      </c>
      <c r="M426" s="233">
        <v>0</v>
      </c>
      <c r="N426" s="234" t="s">
        <v>7653</v>
      </c>
      <c r="O426" s="230" t="s">
        <v>101</v>
      </c>
      <c r="P426" s="230" t="s">
        <v>145</v>
      </c>
      <c r="Q426" s="233">
        <v>154875</v>
      </c>
      <c r="R426" s="234">
        <v>1</v>
      </c>
      <c r="S426" s="235" t="s">
        <v>146</v>
      </c>
      <c r="T426" s="236"/>
      <c r="U426" s="237" t="s">
        <v>8524</v>
      </c>
      <c r="V426" s="238" t="s">
        <v>104</v>
      </c>
      <c r="W426" s="236">
        <v>0</v>
      </c>
      <c r="X426" s="237" t="s">
        <v>155</v>
      </c>
      <c r="Y426" s="239">
        <v>0</v>
      </c>
      <c r="Z426" s="237" t="s">
        <v>156</v>
      </c>
      <c r="AA426" s="239">
        <v>0</v>
      </c>
      <c r="AB426" s="240" t="s">
        <v>46</v>
      </c>
      <c r="AC426" s="241" t="s">
        <v>20</v>
      </c>
      <c r="AD426" s="241" t="s">
        <v>559</v>
      </c>
      <c r="AE426" s="237" t="s">
        <v>38</v>
      </c>
      <c r="AF426" s="237" t="s">
        <v>97</v>
      </c>
      <c r="AG426" s="237"/>
      <c r="AH426" s="237"/>
      <c r="AI426" s="237" t="s">
        <v>90</v>
      </c>
      <c r="AJ426" s="237" t="s">
        <v>554</v>
      </c>
      <c r="AK426" s="237" t="s">
        <v>94</v>
      </c>
      <c r="AL426" s="237" t="s">
        <v>812</v>
      </c>
      <c r="AM426" s="242">
        <v>4</v>
      </c>
    </row>
    <row r="427" spans="2:39">
      <c r="B427" s="228" t="s">
        <v>813</v>
      </c>
      <c r="C427" s="229" t="s">
        <v>562</v>
      </c>
      <c r="D427" s="230" t="s">
        <v>814</v>
      </c>
      <c r="E427" s="231" t="s">
        <v>38</v>
      </c>
      <c r="F427" s="231" t="s">
        <v>97</v>
      </c>
      <c r="G427" s="231" t="s">
        <v>35</v>
      </c>
      <c r="H427" s="231" t="s">
        <v>7652</v>
      </c>
      <c r="I427" s="232" t="s">
        <v>563</v>
      </c>
      <c r="J427" s="231" t="s">
        <v>44</v>
      </c>
      <c r="K427" s="230" t="s">
        <v>128</v>
      </c>
      <c r="L427" s="230" t="s">
        <v>100</v>
      </c>
      <c r="M427" s="233">
        <v>0</v>
      </c>
      <c r="N427" s="234" t="s">
        <v>7653</v>
      </c>
      <c r="O427" s="230" t="s">
        <v>101</v>
      </c>
      <c r="P427" s="230" t="s">
        <v>145</v>
      </c>
      <c r="Q427" s="233">
        <v>154875</v>
      </c>
      <c r="R427" s="234">
        <v>1</v>
      </c>
      <c r="S427" s="235" t="s">
        <v>146</v>
      </c>
      <c r="T427" s="236"/>
      <c r="U427" s="237" t="s">
        <v>8524</v>
      </c>
      <c r="V427" s="238" t="s">
        <v>104</v>
      </c>
      <c r="W427" s="236">
        <v>0</v>
      </c>
      <c r="X427" s="237" t="s">
        <v>155</v>
      </c>
      <c r="Y427" s="239">
        <v>0</v>
      </c>
      <c r="Z427" s="237" t="s">
        <v>156</v>
      </c>
      <c r="AA427" s="239">
        <v>0</v>
      </c>
      <c r="AB427" s="240" t="s">
        <v>46</v>
      </c>
      <c r="AC427" s="241" t="s">
        <v>20</v>
      </c>
      <c r="AD427" s="241" t="s">
        <v>559</v>
      </c>
      <c r="AE427" s="237" t="s">
        <v>38</v>
      </c>
      <c r="AF427" s="237" t="s">
        <v>97</v>
      </c>
      <c r="AG427" s="237"/>
      <c r="AH427" s="237"/>
      <c r="AI427" s="237" t="s">
        <v>90</v>
      </c>
      <c r="AJ427" s="237" t="s">
        <v>554</v>
      </c>
      <c r="AK427" s="237" t="s">
        <v>94</v>
      </c>
      <c r="AL427" s="237" t="s">
        <v>815</v>
      </c>
      <c r="AM427" s="242">
        <v>4</v>
      </c>
    </row>
    <row r="428" spans="2:39">
      <c r="B428" s="228" t="s">
        <v>816</v>
      </c>
      <c r="C428" s="229" t="s">
        <v>562</v>
      </c>
      <c r="D428" s="230" t="s">
        <v>817</v>
      </c>
      <c r="E428" s="231" t="s">
        <v>38</v>
      </c>
      <c r="F428" s="231" t="s">
        <v>97</v>
      </c>
      <c r="G428" s="231" t="s">
        <v>35</v>
      </c>
      <c r="H428" s="231" t="s">
        <v>7652</v>
      </c>
      <c r="I428" s="232" t="s">
        <v>563</v>
      </c>
      <c r="J428" s="231" t="s">
        <v>44</v>
      </c>
      <c r="K428" s="230" t="s">
        <v>128</v>
      </c>
      <c r="L428" s="230" t="s">
        <v>100</v>
      </c>
      <c r="M428" s="233">
        <v>0</v>
      </c>
      <c r="N428" s="234" t="s">
        <v>7653</v>
      </c>
      <c r="O428" s="230" t="s">
        <v>101</v>
      </c>
      <c r="P428" s="230" t="s">
        <v>145</v>
      </c>
      <c r="Q428" s="233">
        <v>154875</v>
      </c>
      <c r="R428" s="234">
        <v>1</v>
      </c>
      <c r="S428" s="235" t="s">
        <v>146</v>
      </c>
      <c r="T428" s="236"/>
      <c r="U428" s="237" t="s">
        <v>8524</v>
      </c>
      <c r="V428" s="238" t="s">
        <v>104</v>
      </c>
      <c r="W428" s="236">
        <v>0</v>
      </c>
      <c r="X428" s="237" t="s">
        <v>155</v>
      </c>
      <c r="Y428" s="239">
        <v>0</v>
      </c>
      <c r="Z428" s="237" t="s">
        <v>156</v>
      </c>
      <c r="AA428" s="239">
        <v>0</v>
      </c>
      <c r="AB428" s="240" t="s">
        <v>46</v>
      </c>
      <c r="AC428" s="241" t="s">
        <v>20</v>
      </c>
      <c r="AD428" s="241" t="s">
        <v>559</v>
      </c>
      <c r="AE428" s="237" t="s">
        <v>38</v>
      </c>
      <c r="AF428" s="237" t="s">
        <v>97</v>
      </c>
      <c r="AG428" s="237"/>
      <c r="AH428" s="237"/>
      <c r="AI428" s="237" t="s">
        <v>90</v>
      </c>
      <c r="AJ428" s="237" t="s">
        <v>554</v>
      </c>
      <c r="AK428" s="237" t="s">
        <v>94</v>
      </c>
      <c r="AL428" s="237" t="s">
        <v>818</v>
      </c>
      <c r="AM428" s="242">
        <v>4</v>
      </c>
    </row>
    <row r="429" spans="2:39">
      <c r="B429" s="228" t="s">
        <v>819</v>
      </c>
      <c r="C429" s="229" t="s">
        <v>562</v>
      </c>
      <c r="D429" s="230" t="s">
        <v>820</v>
      </c>
      <c r="E429" s="231" t="s">
        <v>38</v>
      </c>
      <c r="F429" s="231" t="s">
        <v>97</v>
      </c>
      <c r="G429" s="231" t="s">
        <v>35</v>
      </c>
      <c r="H429" s="231" t="s">
        <v>7652</v>
      </c>
      <c r="I429" s="232" t="s">
        <v>563</v>
      </c>
      <c r="J429" s="231" t="s">
        <v>44</v>
      </c>
      <c r="K429" s="230" t="s">
        <v>128</v>
      </c>
      <c r="L429" s="230" t="s">
        <v>100</v>
      </c>
      <c r="M429" s="233">
        <v>0</v>
      </c>
      <c r="N429" s="234" t="s">
        <v>7653</v>
      </c>
      <c r="O429" s="230" t="s">
        <v>101</v>
      </c>
      <c r="P429" s="230" t="s">
        <v>145</v>
      </c>
      <c r="Q429" s="233">
        <v>154875</v>
      </c>
      <c r="R429" s="234">
        <v>1</v>
      </c>
      <c r="S429" s="235" t="s">
        <v>146</v>
      </c>
      <c r="T429" s="236"/>
      <c r="U429" s="237" t="s">
        <v>8524</v>
      </c>
      <c r="V429" s="238" t="s">
        <v>104</v>
      </c>
      <c r="W429" s="236">
        <v>0</v>
      </c>
      <c r="X429" s="237" t="s">
        <v>155</v>
      </c>
      <c r="Y429" s="239">
        <v>0</v>
      </c>
      <c r="Z429" s="237" t="s">
        <v>156</v>
      </c>
      <c r="AA429" s="239">
        <v>0</v>
      </c>
      <c r="AB429" s="240" t="s">
        <v>46</v>
      </c>
      <c r="AC429" s="241" t="s">
        <v>20</v>
      </c>
      <c r="AD429" s="241" t="s">
        <v>559</v>
      </c>
      <c r="AE429" s="237" t="s">
        <v>38</v>
      </c>
      <c r="AF429" s="237" t="s">
        <v>97</v>
      </c>
      <c r="AG429" s="237"/>
      <c r="AH429" s="237"/>
      <c r="AI429" s="237" t="s">
        <v>90</v>
      </c>
      <c r="AJ429" s="237" t="s">
        <v>554</v>
      </c>
      <c r="AK429" s="237" t="s">
        <v>94</v>
      </c>
      <c r="AL429" s="237" t="s">
        <v>821</v>
      </c>
      <c r="AM429" s="242">
        <v>4</v>
      </c>
    </row>
    <row r="430" spans="2:39">
      <c r="B430" s="228" t="s">
        <v>822</v>
      </c>
      <c r="C430" s="229" t="s">
        <v>562</v>
      </c>
      <c r="D430" s="230" t="s">
        <v>823</v>
      </c>
      <c r="E430" s="231" t="s">
        <v>38</v>
      </c>
      <c r="F430" s="231" t="s">
        <v>97</v>
      </c>
      <c r="G430" s="231" t="s">
        <v>35</v>
      </c>
      <c r="H430" s="231" t="s">
        <v>7652</v>
      </c>
      <c r="I430" s="232" t="s">
        <v>563</v>
      </c>
      <c r="J430" s="231" t="s">
        <v>44</v>
      </c>
      <c r="K430" s="230" t="s">
        <v>128</v>
      </c>
      <c r="L430" s="230" t="s">
        <v>100</v>
      </c>
      <c r="M430" s="233">
        <v>0</v>
      </c>
      <c r="N430" s="234" t="s">
        <v>7653</v>
      </c>
      <c r="O430" s="230" t="s">
        <v>101</v>
      </c>
      <c r="P430" s="230" t="s">
        <v>145</v>
      </c>
      <c r="Q430" s="233">
        <v>154875</v>
      </c>
      <c r="R430" s="234">
        <v>1</v>
      </c>
      <c r="S430" s="235" t="s">
        <v>146</v>
      </c>
      <c r="T430" s="236"/>
      <c r="U430" s="237" t="s">
        <v>8524</v>
      </c>
      <c r="V430" s="238" t="s">
        <v>104</v>
      </c>
      <c r="W430" s="236">
        <v>0</v>
      </c>
      <c r="X430" s="237" t="s">
        <v>155</v>
      </c>
      <c r="Y430" s="239">
        <v>0</v>
      </c>
      <c r="Z430" s="237" t="s">
        <v>156</v>
      </c>
      <c r="AA430" s="239">
        <v>0</v>
      </c>
      <c r="AB430" s="240" t="s">
        <v>46</v>
      </c>
      <c r="AC430" s="241" t="s">
        <v>20</v>
      </c>
      <c r="AD430" s="241" t="s">
        <v>559</v>
      </c>
      <c r="AE430" s="237" t="s">
        <v>38</v>
      </c>
      <c r="AF430" s="237" t="s">
        <v>97</v>
      </c>
      <c r="AG430" s="237"/>
      <c r="AH430" s="237"/>
      <c r="AI430" s="237" t="s">
        <v>90</v>
      </c>
      <c r="AJ430" s="237" t="s">
        <v>554</v>
      </c>
      <c r="AK430" s="237" t="s">
        <v>94</v>
      </c>
      <c r="AL430" s="237" t="s">
        <v>824</v>
      </c>
      <c r="AM430" s="242">
        <v>4</v>
      </c>
    </row>
    <row r="431" spans="2:39">
      <c r="B431" s="228" t="s">
        <v>825</v>
      </c>
      <c r="C431" s="229" t="s">
        <v>562</v>
      </c>
      <c r="D431" s="230" t="s">
        <v>826</v>
      </c>
      <c r="E431" s="231" t="s">
        <v>38</v>
      </c>
      <c r="F431" s="231" t="s">
        <v>97</v>
      </c>
      <c r="G431" s="231" t="s">
        <v>35</v>
      </c>
      <c r="H431" s="231" t="s">
        <v>7652</v>
      </c>
      <c r="I431" s="232" t="s">
        <v>563</v>
      </c>
      <c r="J431" s="231" t="s">
        <v>44</v>
      </c>
      <c r="K431" s="230" t="s">
        <v>128</v>
      </c>
      <c r="L431" s="230" t="s">
        <v>100</v>
      </c>
      <c r="M431" s="233">
        <v>0</v>
      </c>
      <c r="N431" s="234" t="s">
        <v>7653</v>
      </c>
      <c r="O431" s="230" t="s">
        <v>101</v>
      </c>
      <c r="P431" s="230" t="s">
        <v>145</v>
      </c>
      <c r="Q431" s="233">
        <v>154875</v>
      </c>
      <c r="R431" s="234">
        <v>1</v>
      </c>
      <c r="S431" s="235" t="s">
        <v>146</v>
      </c>
      <c r="T431" s="236"/>
      <c r="U431" s="237" t="s">
        <v>8524</v>
      </c>
      <c r="V431" s="238" t="s">
        <v>104</v>
      </c>
      <c r="W431" s="236">
        <v>0</v>
      </c>
      <c r="X431" s="237" t="s">
        <v>155</v>
      </c>
      <c r="Y431" s="239">
        <v>0</v>
      </c>
      <c r="Z431" s="237" t="s">
        <v>156</v>
      </c>
      <c r="AA431" s="239">
        <v>0</v>
      </c>
      <c r="AB431" s="240" t="s">
        <v>46</v>
      </c>
      <c r="AC431" s="241" t="s">
        <v>20</v>
      </c>
      <c r="AD431" s="241" t="s">
        <v>559</v>
      </c>
      <c r="AE431" s="237" t="s">
        <v>38</v>
      </c>
      <c r="AF431" s="237" t="s">
        <v>97</v>
      </c>
      <c r="AG431" s="237"/>
      <c r="AH431" s="237"/>
      <c r="AI431" s="237" t="s">
        <v>90</v>
      </c>
      <c r="AJ431" s="237" t="s">
        <v>554</v>
      </c>
      <c r="AK431" s="237" t="s">
        <v>94</v>
      </c>
      <c r="AL431" s="237" t="s">
        <v>827</v>
      </c>
      <c r="AM431" s="242">
        <v>4</v>
      </c>
    </row>
    <row r="432" spans="2:39">
      <c r="B432" s="228" t="s">
        <v>828</v>
      </c>
      <c r="C432" s="229" t="s">
        <v>562</v>
      </c>
      <c r="D432" s="230" t="s">
        <v>829</v>
      </c>
      <c r="E432" s="231" t="s">
        <v>38</v>
      </c>
      <c r="F432" s="231" t="s">
        <v>97</v>
      </c>
      <c r="G432" s="231" t="s">
        <v>35</v>
      </c>
      <c r="H432" s="231" t="s">
        <v>7652</v>
      </c>
      <c r="I432" s="232" t="s">
        <v>563</v>
      </c>
      <c r="J432" s="231" t="s">
        <v>44</v>
      </c>
      <c r="K432" s="230" t="s">
        <v>128</v>
      </c>
      <c r="L432" s="230" t="s">
        <v>100</v>
      </c>
      <c r="M432" s="233">
        <v>0</v>
      </c>
      <c r="N432" s="234" t="s">
        <v>7653</v>
      </c>
      <c r="O432" s="230" t="s">
        <v>101</v>
      </c>
      <c r="P432" s="230" t="s">
        <v>145</v>
      </c>
      <c r="Q432" s="233">
        <v>154875</v>
      </c>
      <c r="R432" s="234">
        <v>1</v>
      </c>
      <c r="S432" s="235" t="s">
        <v>146</v>
      </c>
      <c r="T432" s="236"/>
      <c r="U432" s="237" t="s">
        <v>8524</v>
      </c>
      <c r="V432" s="238" t="s">
        <v>104</v>
      </c>
      <c r="W432" s="236">
        <v>0</v>
      </c>
      <c r="X432" s="237" t="s">
        <v>155</v>
      </c>
      <c r="Y432" s="239">
        <v>0</v>
      </c>
      <c r="Z432" s="237" t="s">
        <v>156</v>
      </c>
      <c r="AA432" s="239">
        <v>0</v>
      </c>
      <c r="AB432" s="240" t="s">
        <v>46</v>
      </c>
      <c r="AC432" s="241" t="s">
        <v>20</v>
      </c>
      <c r="AD432" s="241" t="s">
        <v>559</v>
      </c>
      <c r="AE432" s="237" t="s">
        <v>38</v>
      </c>
      <c r="AF432" s="237" t="s">
        <v>97</v>
      </c>
      <c r="AG432" s="237"/>
      <c r="AH432" s="237"/>
      <c r="AI432" s="237" t="s">
        <v>90</v>
      </c>
      <c r="AJ432" s="237" t="s">
        <v>554</v>
      </c>
      <c r="AK432" s="237" t="s">
        <v>94</v>
      </c>
      <c r="AL432" s="237" t="s">
        <v>830</v>
      </c>
      <c r="AM432" s="242">
        <v>4</v>
      </c>
    </row>
    <row r="433" spans="2:39">
      <c r="B433" s="228" t="s">
        <v>831</v>
      </c>
      <c r="C433" s="229" t="s">
        <v>562</v>
      </c>
      <c r="D433" s="230" t="s">
        <v>832</v>
      </c>
      <c r="E433" s="231" t="s">
        <v>38</v>
      </c>
      <c r="F433" s="231" t="s">
        <v>97</v>
      </c>
      <c r="G433" s="231" t="s">
        <v>35</v>
      </c>
      <c r="H433" s="231" t="s">
        <v>7652</v>
      </c>
      <c r="I433" s="232" t="s">
        <v>563</v>
      </c>
      <c r="J433" s="231" t="s">
        <v>44</v>
      </c>
      <c r="K433" s="230" t="s">
        <v>133</v>
      </c>
      <c r="L433" s="230" t="s">
        <v>100</v>
      </c>
      <c r="M433" s="233">
        <v>0</v>
      </c>
      <c r="N433" s="234" t="s">
        <v>7653</v>
      </c>
      <c r="O433" s="230" t="s">
        <v>101</v>
      </c>
      <c r="P433" s="230" t="s">
        <v>145</v>
      </c>
      <c r="Q433" s="233">
        <v>154875</v>
      </c>
      <c r="R433" s="234">
        <v>1</v>
      </c>
      <c r="S433" s="235" t="s">
        <v>146</v>
      </c>
      <c r="T433" s="236"/>
      <c r="U433" s="237" t="s">
        <v>8524</v>
      </c>
      <c r="V433" s="238" t="s">
        <v>104</v>
      </c>
      <c r="W433" s="236">
        <v>0</v>
      </c>
      <c r="X433" s="237" t="s">
        <v>155</v>
      </c>
      <c r="Y433" s="239">
        <v>0</v>
      </c>
      <c r="Z433" s="237" t="s">
        <v>156</v>
      </c>
      <c r="AA433" s="239">
        <v>0</v>
      </c>
      <c r="AB433" s="240" t="s">
        <v>46</v>
      </c>
      <c r="AC433" s="241" t="s">
        <v>20</v>
      </c>
      <c r="AD433" s="241" t="s">
        <v>559</v>
      </c>
      <c r="AE433" s="237" t="s">
        <v>38</v>
      </c>
      <c r="AF433" s="237" t="s">
        <v>97</v>
      </c>
      <c r="AG433" s="237"/>
      <c r="AH433" s="237"/>
      <c r="AI433" s="237" t="s">
        <v>90</v>
      </c>
      <c r="AJ433" s="237" t="s">
        <v>554</v>
      </c>
      <c r="AK433" s="237" t="s">
        <v>94</v>
      </c>
      <c r="AL433" s="237" t="s">
        <v>833</v>
      </c>
      <c r="AM433" s="242">
        <v>4</v>
      </c>
    </row>
    <row r="434" spans="2:39">
      <c r="B434" s="228" t="s">
        <v>834</v>
      </c>
      <c r="C434" s="229" t="s">
        <v>562</v>
      </c>
      <c r="D434" s="230" t="s">
        <v>835</v>
      </c>
      <c r="E434" s="231" t="s">
        <v>38</v>
      </c>
      <c r="F434" s="231" t="s">
        <v>97</v>
      </c>
      <c r="G434" s="231" t="s">
        <v>35</v>
      </c>
      <c r="H434" s="231" t="s">
        <v>7652</v>
      </c>
      <c r="I434" s="232" t="s">
        <v>563</v>
      </c>
      <c r="J434" s="231" t="s">
        <v>44</v>
      </c>
      <c r="K434" s="230" t="s">
        <v>133</v>
      </c>
      <c r="L434" s="230" t="s">
        <v>100</v>
      </c>
      <c r="M434" s="233">
        <v>0</v>
      </c>
      <c r="N434" s="234" t="s">
        <v>7653</v>
      </c>
      <c r="O434" s="230" t="s">
        <v>101</v>
      </c>
      <c r="P434" s="230" t="s">
        <v>145</v>
      </c>
      <c r="Q434" s="233">
        <v>154875</v>
      </c>
      <c r="R434" s="234">
        <v>1</v>
      </c>
      <c r="S434" s="235" t="s">
        <v>146</v>
      </c>
      <c r="T434" s="236"/>
      <c r="U434" s="237" t="s">
        <v>8524</v>
      </c>
      <c r="V434" s="238" t="s">
        <v>104</v>
      </c>
      <c r="W434" s="236">
        <v>0</v>
      </c>
      <c r="X434" s="237" t="s">
        <v>155</v>
      </c>
      <c r="Y434" s="239">
        <v>0</v>
      </c>
      <c r="Z434" s="237" t="s">
        <v>156</v>
      </c>
      <c r="AA434" s="239">
        <v>0</v>
      </c>
      <c r="AB434" s="240" t="s">
        <v>46</v>
      </c>
      <c r="AC434" s="241" t="s">
        <v>20</v>
      </c>
      <c r="AD434" s="241" t="s">
        <v>559</v>
      </c>
      <c r="AE434" s="237" t="s">
        <v>38</v>
      </c>
      <c r="AF434" s="237" t="s">
        <v>97</v>
      </c>
      <c r="AG434" s="237"/>
      <c r="AH434" s="237"/>
      <c r="AI434" s="237" t="s">
        <v>90</v>
      </c>
      <c r="AJ434" s="237" t="s">
        <v>554</v>
      </c>
      <c r="AK434" s="237" t="s">
        <v>94</v>
      </c>
      <c r="AL434" s="237" t="s">
        <v>836</v>
      </c>
      <c r="AM434" s="242">
        <v>4</v>
      </c>
    </row>
    <row r="435" spans="2:39">
      <c r="B435" s="228" t="s">
        <v>837</v>
      </c>
      <c r="C435" s="229" t="s">
        <v>562</v>
      </c>
      <c r="D435" s="230" t="s">
        <v>838</v>
      </c>
      <c r="E435" s="231" t="s">
        <v>38</v>
      </c>
      <c r="F435" s="231" t="s">
        <v>97</v>
      </c>
      <c r="G435" s="231" t="s">
        <v>35</v>
      </c>
      <c r="H435" s="231" t="s">
        <v>7652</v>
      </c>
      <c r="I435" s="232" t="s">
        <v>563</v>
      </c>
      <c r="J435" s="231" t="s">
        <v>44</v>
      </c>
      <c r="K435" s="230" t="s">
        <v>133</v>
      </c>
      <c r="L435" s="230" t="s">
        <v>100</v>
      </c>
      <c r="M435" s="233">
        <v>0</v>
      </c>
      <c r="N435" s="234" t="s">
        <v>7653</v>
      </c>
      <c r="O435" s="230" t="s">
        <v>101</v>
      </c>
      <c r="P435" s="230" t="s">
        <v>145</v>
      </c>
      <c r="Q435" s="233">
        <v>154875</v>
      </c>
      <c r="R435" s="234">
        <v>1</v>
      </c>
      <c r="S435" s="235" t="s">
        <v>146</v>
      </c>
      <c r="T435" s="236"/>
      <c r="U435" s="237" t="s">
        <v>8524</v>
      </c>
      <c r="V435" s="238" t="s">
        <v>104</v>
      </c>
      <c r="W435" s="236">
        <v>0</v>
      </c>
      <c r="X435" s="237" t="s">
        <v>155</v>
      </c>
      <c r="Y435" s="239">
        <v>0</v>
      </c>
      <c r="Z435" s="237" t="s">
        <v>156</v>
      </c>
      <c r="AA435" s="239">
        <v>0</v>
      </c>
      <c r="AB435" s="240" t="s">
        <v>46</v>
      </c>
      <c r="AC435" s="241" t="s">
        <v>20</v>
      </c>
      <c r="AD435" s="241" t="s">
        <v>559</v>
      </c>
      <c r="AE435" s="237" t="s">
        <v>38</v>
      </c>
      <c r="AF435" s="237" t="s">
        <v>97</v>
      </c>
      <c r="AG435" s="237"/>
      <c r="AH435" s="237"/>
      <c r="AI435" s="237" t="s">
        <v>90</v>
      </c>
      <c r="AJ435" s="237" t="s">
        <v>554</v>
      </c>
      <c r="AK435" s="237" t="s">
        <v>94</v>
      </c>
      <c r="AL435" s="237" t="s">
        <v>839</v>
      </c>
      <c r="AM435" s="242">
        <v>4</v>
      </c>
    </row>
    <row r="436" spans="2:39">
      <c r="B436" s="228" t="s">
        <v>840</v>
      </c>
      <c r="C436" s="229" t="s">
        <v>562</v>
      </c>
      <c r="D436" s="230" t="s">
        <v>841</v>
      </c>
      <c r="E436" s="231" t="s">
        <v>38</v>
      </c>
      <c r="F436" s="231" t="s">
        <v>97</v>
      </c>
      <c r="G436" s="231" t="s">
        <v>35</v>
      </c>
      <c r="H436" s="231" t="s">
        <v>7652</v>
      </c>
      <c r="I436" s="232" t="s">
        <v>563</v>
      </c>
      <c r="J436" s="231" t="s">
        <v>44</v>
      </c>
      <c r="K436" s="230" t="s">
        <v>133</v>
      </c>
      <c r="L436" s="230" t="s">
        <v>100</v>
      </c>
      <c r="M436" s="233">
        <v>0</v>
      </c>
      <c r="N436" s="234" t="s">
        <v>7653</v>
      </c>
      <c r="O436" s="230" t="s">
        <v>101</v>
      </c>
      <c r="P436" s="230" t="s">
        <v>145</v>
      </c>
      <c r="Q436" s="233">
        <v>154875</v>
      </c>
      <c r="R436" s="234">
        <v>1</v>
      </c>
      <c r="S436" s="235" t="s">
        <v>146</v>
      </c>
      <c r="T436" s="236"/>
      <c r="U436" s="237" t="s">
        <v>8524</v>
      </c>
      <c r="V436" s="238" t="s">
        <v>104</v>
      </c>
      <c r="W436" s="236">
        <v>0</v>
      </c>
      <c r="X436" s="237" t="s">
        <v>155</v>
      </c>
      <c r="Y436" s="239">
        <v>0</v>
      </c>
      <c r="Z436" s="237" t="s">
        <v>156</v>
      </c>
      <c r="AA436" s="239">
        <v>0</v>
      </c>
      <c r="AB436" s="240" t="s">
        <v>46</v>
      </c>
      <c r="AC436" s="241" t="s">
        <v>20</v>
      </c>
      <c r="AD436" s="241" t="s">
        <v>559</v>
      </c>
      <c r="AE436" s="237" t="s">
        <v>38</v>
      </c>
      <c r="AF436" s="237" t="s">
        <v>97</v>
      </c>
      <c r="AG436" s="237"/>
      <c r="AH436" s="237"/>
      <c r="AI436" s="237" t="s">
        <v>90</v>
      </c>
      <c r="AJ436" s="237" t="s">
        <v>554</v>
      </c>
      <c r="AK436" s="237" t="s">
        <v>94</v>
      </c>
      <c r="AL436" s="237" t="s">
        <v>842</v>
      </c>
      <c r="AM436" s="242">
        <v>4</v>
      </c>
    </row>
    <row r="437" spans="2:39">
      <c r="B437" s="228" t="s">
        <v>843</v>
      </c>
      <c r="C437" s="229" t="s">
        <v>562</v>
      </c>
      <c r="D437" s="230" t="s">
        <v>844</v>
      </c>
      <c r="E437" s="231" t="s">
        <v>38</v>
      </c>
      <c r="F437" s="231" t="s">
        <v>97</v>
      </c>
      <c r="G437" s="231" t="s">
        <v>35</v>
      </c>
      <c r="H437" s="231" t="s">
        <v>7652</v>
      </c>
      <c r="I437" s="232" t="s">
        <v>563</v>
      </c>
      <c r="J437" s="231" t="s">
        <v>44</v>
      </c>
      <c r="K437" s="230" t="s">
        <v>133</v>
      </c>
      <c r="L437" s="230" t="s">
        <v>100</v>
      </c>
      <c r="M437" s="233">
        <v>0</v>
      </c>
      <c r="N437" s="234" t="s">
        <v>7653</v>
      </c>
      <c r="O437" s="230" t="s">
        <v>101</v>
      </c>
      <c r="P437" s="230" t="s">
        <v>145</v>
      </c>
      <c r="Q437" s="233">
        <v>154875</v>
      </c>
      <c r="R437" s="234">
        <v>1</v>
      </c>
      <c r="S437" s="235" t="s">
        <v>146</v>
      </c>
      <c r="T437" s="236"/>
      <c r="U437" s="237" t="s">
        <v>8524</v>
      </c>
      <c r="V437" s="238" t="s">
        <v>104</v>
      </c>
      <c r="W437" s="236">
        <v>0</v>
      </c>
      <c r="X437" s="237" t="s">
        <v>155</v>
      </c>
      <c r="Y437" s="239">
        <v>0</v>
      </c>
      <c r="Z437" s="237" t="s">
        <v>156</v>
      </c>
      <c r="AA437" s="239">
        <v>0</v>
      </c>
      <c r="AB437" s="240" t="s">
        <v>46</v>
      </c>
      <c r="AC437" s="241" t="s">
        <v>20</v>
      </c>
      <c r="AD437" s="241" t="s">
        <v>559</v>
      </c>
      <c r="AE437" s="237" t="s">
        <v>38</v>
      </c>
      <c r="AF437" s="237" t="s">
        <v>97</v>
      </c>
      <c r="AG437" s="237"/>
      <c r="AH437" s="237"/>
      <c r="AI437" s="237" t="s">
        <v>90</v>
      </c>
      <c r="AJ437" s="237" t="s">
        <v>554</v>
      </c>
      <c r="AK437" s="237" t="s">
        <v>94</v>
      </c>
      <c r="AL437" s="237" t="s">
        <v>845</v>
      </c>
      <c r="AM437" s="242">
        <v>4</v>
      </c>
    </row>
    <row r="438" spans="2:39">
      <c r="B438" s="228" t="s">
        <v>846</v>
      </c>
      <c r="C438" s="229" t="s">
        <v>562</v>
      </c>
      <c r="D438" s="230" t="s">
        <v>847</v>
      </c>
      <c r="E438" s="231" t="s">
        <v>38</v>
      </c>
      <c r="F438" s="231" t="s">
        <v>97</v>
      </c>
      <c r="G438" s="231" t="s">
        <v>35</v>
      </c>
      <c r="H438" s="231" t="s">
        <v>7652</v>
      </c>
      <c r="I438" s="232" t="s">
        <v>563</v>
      </c>
      <c r="J438" s="231" t="s">
        <v>44</v>
      </c>
      <c r="K438" s="230" t="s">
        <v>133</v>
      </c>
      <c r="L438" s="230" t="s">
        <v>100</v>
      </c>
      <c r="M438" s="233">
        <v>0</v>
      </c>
      <c r="N438" s="234" t="s">
        <v>7653</v>
      </c>
      <c r="O438" s="230" t="s">
        <v>101</v>
      </c>
      <c r="P438" s="230" t="s">
        <v>145</v>
      </c>
      <c r="Q438" s="233">
        <v>154875</v>
      </c>
      <c r="R438" s="234">
        <v>1</v>
      </c>
      <c r="S438" s="235" t="s">
        <v>146</v>
      </c>
      <c r="T438" s="236"/>
      <c r="U438" s="237" t="s">
        <v>8524</v>
      </c>
      <c r="V438" s="238" t="s">
        <v>104</v>
      </c>
      <c r="W438" s="236">
        <v>0</v>
      </c>
      <c r="X438" s="237" t="s">
        <v>155</v>
      </c>
      <c r="Y438" s="239">
        <v>0</v>
      </c>
      <c r="Z438" s="237" t="s">
        <v>156</v>
      </c>
      <c r="AA438" s="239">
        <v>0</v>
      </c>
      <c r="AB438" s="240" t="s">
        <v>46</v>
      </c>
      <c r="AC438" s="241" t="s">
        <v>20</v>
      </c>
      <c r="AD438" s="241" t="s">
        <v>559</v>
      </c>
      <c r="AE438" s="237" t="s">
        <v>38</v>
      </c>
      <c r="AF438" s="237" t="s">
        <v>97</v>
      </c>
      <c r="AG438" s="237"/>
      <c r="AH438" s="237"/>
      <c r="AI438" s="237" t="s">
        <v>90</v>
      </c>
      <c r="AJ438" s="237" t="s">
        <v>554</v>
      </c>
      <c r="AK438" s="237" t="s">
        <v>94</v>
      </c>
      <c r="AL438" s="237" t="s">
        <v>848</v>
      </c>
      <c r="AM438" s="242">
        <v>4</v>
      </c>
    </row>
    <row r="439" spans="2:39">
      <c r="B439" s="228" t="s">
        <v>849</v>
      </c>
      <c r="C439" s="229" t="s">
        <v>562</v>
      </c>
      <c r="D439" s="230" t="s">
        <v>850</v>
      </c>
      <c r="E439" s="231" t="s">
        <v>38</v>
      </c>
      <c r="F439" s="231" t="s">
        <v>97</v>
      </c>
      <c r="G439" s="231" t="s">
        <v>35</v>
      </c>
      <c r="H439" s="231" t="s">
        <v>7652</v>
      </c>
      <c r="I439" s="232" t="s">
        <v>563</v>
      </c>
      <c r="J439" s="231" t="s">
        <v>44</v>
      </c>
      <c r="K439" s="230" t="s">
        <v>133</v>
      </c>
      <c r="L439" s="230" t="s">
        <v>100</v>
      </c>
      <c r="M439" s="233">
        <v>0</v>
      </c>
      <c r="N439" s="234" t="s">
        <v>7653</v>
      </c>
      <c r="O439" s="230" t="s">
        <v>101</v>
      </c>
      <c r="P439" s="230" t="s">
        <v>145</v>
      </c>
      <c r="Q439" s="233">
        <v>154875</v>
      </c>
      <c r="R439" s="234">
        <v>1</v>
      </c>
      <c r="S439" s="235" t="s">
        <v>146</v>
      </c>
      <c r="T439" s="236"/>
      <c r="U439" s="237" t="s">
        <v>8524</v>
      </c>
      <c r="V439" s="238" t="s">
        <v>104</v>
      </c>
      <c r="W439" s="236">
        <v>0</v>
      </c>
      <c r="X439" s="237" t="s">
        <v>155</v>
      </c>
      <c r="Y439" s="239">
        <v>0</v>
      </c>
      <c r="Z439" s="237" t="s">
        <v>156</v>
      </c>
      <c r="AA439" s="239">
        <v>0</v>
      </c>
      <c r="AB439" s="240" t="s">
        <v>46</v>
      </c>
      <c r="AC439" s="241" t="s">
        <v>20</v>
      </c>
      <c r="AD439" s="241" t="s">
        <v>559</v>
      </c>
      <c r="AE439" s="237" t="s">
        <v>38</v>
      </c>
      <c r="AF439" s="237" t="s">
        <v>97</v>
      </c>
      <c r="AG439" s="237"/>
      <c r="AH439" s="237"/>
      <c r="AI439" s="237" t="s">
        <v>90</v>
      </c>
      <c r="AJ439" s="237" t="s">
        <v>554</v>
      </c>
      <c r="AK439" s="237" t="s">
        <v>94</v>
      </c>
      <c r="AL439" s="237" t="s">
        <v>851</v>
      </c>
      <c r="AM439" s="242">
        <v>4</v>
      </c>
    </row>
    <row r="440" spans="2:39">
      <c r="B440" s="228" t="s">
        <v>852</v>
      </c>
      <c r="C440" s="229" t="s">
        <v>562</v>
      </c>
      <c r="D440" s="230" t="s">
        <v>853</v>
      </c>
      <c r="E440" s="231" t="s">
        <v>38</v>
      </c>
      <c r="F440" s="231" t="s">
        <v>97</v>
      </c>
      <c r="G440" s="231" t="s">
        <v>35</v>
      </c>
      <c r="H440" s="231" t="s">
        <v>7652</v>
      </c>
      <c r="I440" s="232" t="s">
        <v>563</v>
      </c>
      <c r="J440" s="231" t="s">
        <v>44</v>
      </c>
      <c r="K440" s="230" t="s">
        <v>133</v>
      </c>
      <c r="L440" s="230" t="s">
        <v>100</v>
      </c>
      <c r="M440" s="233">
        <v>0</v>
      </c>
      <c r="N440" s="234" t="s">
        <v>7653</v>
      </c>
      <c r="O440" s="230" t="s">
        <v>101</v>
      </c>
      <c r="P440" s="230" t="s">
        <v>145</v>
      </c>
      <c r="Q440" s="233">
        <v>154875</v>
      </c>
      <c r="R440" s="234">
        <v>1</v>
      </c>
      <c r="S440" s="235" t="s">
        <v>146</v>
      </c>
      <c r="T440" s="236"/>
      <c r="U440" s="237" t="s">
        <v>8524</v>
      </c>
      <c r="V440" s="238" t="s">
        <v>104</v>
      </c>
      <c r="W440" s="236">
        <v>0</v>
      </c>
      <c r="X440" s="237" t="s">
        <v>155</v>
      </c>
      <c r="Y440" s="239">
        <v>0</v>
      </c>
      <c r="Z440" s="237" t="s">
        <v>156</v>
      </c>
      <c r="AA440" s="239">
        <v>0</v>
      </c>
      <c r="AB440" s="240" t="s">
        <v>46</v>
      </c>
      <c r="AC440" s="241" t="s">
        <v>20</v>
      </c>
      <c r="AD440" s="241" t="s">
        <v>559</v>
      </c>
      <c r="AE440" s="237" t="s">
        <v>38</v>
      </c>
      <c r="AF440" s="237" t="s">
        <v>97</v>
      </c>
      <c r="AG440" s="237"/>
      <c r="AH440" s="237"/>
      <c r="AI440" s="237" t="s">
        <v>90</v>
      </c>
      <c r="AJ440" s="237" t="s">
        <v>554</v>
      </c>
      <c r="AK440" s="237" t="s">
        <v>94</v>
      </c>
      <c r="AL440" s="237" t="s">
        <v>854</v>
      </c>
      <c r="AM440" s="242">
        <v>4</v>
      </c>
    </row>
    <row r="441" spans="2:39">
      <c r="B441" s="228" t="s">
        <v>855</v>
      </c>
      <c r="C441" s="229" t="s">
        <v>562</v>
      </c>
      <c r="D441" s="230" t="s">
        <v>856</v>
      </c>
      <c r="E441" s="231" t="s">
        <v>38</v>
      </c>
      <c r="F441" s="231" t="s">
        <v>97</v>
      </c>
      <c r="G441" s="231" t="s">
        <v>35</v>
      </c>
      <c r="H441" s="231" t="s">
        <v>7652</v>
      </c>
      <c r="I441" s="232" t="s">
        <v>563</v>
      </c>
      <c r="J441" s="231" t="s">
        <v>44</v>
      </c>
      <c r="K441" s="230" t="s">
        <v>133</v>
      </c>
      <c r="L441" s="230" t="s">
        <v>100</v>
      </c>
      <c r="M441" s="233">
        <v>0</v>
      </c>
      <c r="N441" s="234" t="s">
        <v>7653</v>
      </c>
      <c r="O441" s="230" t="s">
        <v>101</v>
      </c>
      <c r="P441" s="230" t="s">
        <v>145</v>
      </c>
      <c r="Q441" s="233">
        <v>154875</v>
      </c>
      <c r="R441" s="234">
        <v>1</v>
      </c>
      <c r="S441" s="235" t="s">
        <v>146</v>
      </c>
      <c r="T441" s="236"/>
      <c r="U441" s="237" t="s">
        <v>8524</v>
      </c>
      <c r="V441" s="238" t="s">
        <v>104</v>
      </c>
      <c r="W441" s="236">
        <v>0</v>
      </c>
      <c r="X441" s="237" t="s">
        <v>155</v>
      </c>
      <c r="Y441" s="239">
        <v>0</v>
      </c>
      <c r="Z441" s="237" t="s">
        <v>156</v>
      </c>
      <c r="AA441" s="239">
        <v>0</v>
      </c>
      <c r="AB441" s="240" t="s">
        <v>46</v>
      </c>
      <c r="AC441" s="241" t="s">
        <v>20</v>
      </c>
      <c r="AD441" s="241" t="s">
        <v>559</v>
      </c>
      <c r="AE441" s="237" t="s">
        <v>38</v>
      </c>
      <c r="AF441" s="237" t="s">
        <v>97</v>
      </c>
      <c r="AG441" s="237"/>
      <c r="AH441" s="237"/>
      <c r="AI441" s="237" t="s">
        <v>90</v>
      </c>
      <c r="AJ441" s="237" t="s">
        <v>554</v>
      </c>
      <c r="AK441" s="237" t="s">
        <v>94</v>
      </c>
      <c r="AL441" s="237" t="s">
        <v>857</v>
      </c>
      <c r="AM441" s="242">
        <v>4</v>
      </c>
    </row>
    <row r="442" spans="2:39">
      <c r="B442" s="228" t="s">
        <v>858</v>
      </c>
      <c r="C442" s="229" t="s">
        <v>562</v>
      </c>
      <c r="D442" s="230" t="s">
        <v>859</v>
      </c>
      <c r="E442" s="231" t="s">
        <v>38</v>
      </c>
      <c r="F442" s="231" t="s">
        <v>97</v>
      </c>
      <c r="G442" s="231" t="s">
        <v>35</v>
      </c>
      <c r="H442" s="231" t="s">
        <v>7652</v>
      </c>
      <c r="I442" s="232" t="s">
        <v>563</v>
      </c>
      <c r="J442" s="231" t="s">
        <v>44</v>
      </c>
      <c r="K442" s="230" t="s">
        <v>133</v>
      </c>
      <c r="L442" s="230" t="s">
        <v>100</v>
      </c>
      <c r="M442" s="233">
        <v>0</v>
      </c>
      <c r="N442" s="234" t="s">
        <v>7653</v>
      </c>
      <c r="O442" s="230" t="s">
        <v>101</v>
      </c>
      <c r="P442" s="230" t="s">
        <v>145</v>
      </c>
      <c r="Q442" s="233">
        <v>154875</v>
      </c>
      <c r="R442" s="234">
        <v>1</v>
      </c>
      <c r="S442" s="235" t="s">
        <v>146</v>
      </c>
      <c r="T442" s="236"/>
      <c r="U442" s="237" t="s">
        <v>8524</v>
      </c>
      <c r="V442" s="238" t="s">
        <v>104</v>
      </c>
      <c r="W442" s="236">
        <v>0</v>
      </c>
      <c r="X442" s="237" t="s">
        <v>155</v>
      </c>
      <c r="Y442" s="239">
        <v>0</v>
      </c>
      <c r="Z442" s="237" t="s">
        <v>156</v>
      </c>
      <c r="AA442" s="239">
        <v>0</v>
      </c>
      <c r="AB442" s="240" t="s">
        <v>46</v>
      </c>
      <c r="AC442" s="241" t="s">
        <v>20</v>
      </c>
      <c r="AD442" s="241" t="s">
        <v>559</v>
      </c>
      <c r="AE442" s="237" t="s">
        <v>38</v>
      </c>
      <c r="AF442" s="237" t="s">
        <v>97</v>
      </c>
      <c r="AG442" s="237"/>
      <c r="AH442" s="237"/>
      <c r="AI442" s="237" t="s">
        <v>90</v>
      </c>
      <c r="AJ442" s="237" t="s">
        <v>554</v>
      </c>
      <c r="AK442" s="237" t="s">
        <v>94</v>
      </c>
      <c r="AL442" s="237" t="s">
        <v>860</v>
      </c>
      <c r="AM442" s="242">
        <v>4</v>
      </c>
    </row>
    <row r="443" spans="2:39">
      <c r="B443" s="228" t="s">
        <v>861</v>
      </c>
      <c r="C443" s="229" t="s">
        <v>562</v>
      </c>
      <c r="D443" s="230" t="s">
        <v>862</v>
      </c>
      <c r="E443" s="231" t="s">
        <v>38</v>
      </c>
      <c r="F443" s="231" t="s">
        <v>97</v>
      </c>
      <c r="G443" s="231" t="s">
        <v>35</v>
      </c>
      <c r="H443" s="231" t="s">
        <v>7652</v>
      </c>
      <c r="I443" s="232" t="s">
        <v>563</v>
      </c>
      <c r="J443" s="231" t="s">
        <v>44</v>
      </c>
      <c r="K443" s="230" t="s">
        <v>133</v>
      </c>
      <c r="L443" s="230" t="s">
        <v>100</v>
      </c>
      <c r="M443" s="233">
        <v>0</v>
      </c>
      <c r="N443" s="234" t="s">
        <v>7653</v>
      </c>
      <c r="O443" s="230" t="s">
        <v>101</v>
      </c>
      <c r="P443" s="230" t="s">
        <v>145</v>
      </c>
      <c r="Q443" s="233">
        <v>154875</v>
      </c>
      <c r="R443" s="234">
        <v>1</v>
      </c>
      <c r="S443" s="235" t="s">
        <v>146</v>
      </c>
      <c r="T443" s="236"/>
      <c r="U443" s="237" t="s">
        <v>8524</v>
      </c>
      <c r="V443" s="238" t="s">
        <v>104</v>
      </c>
      <c r="W443" s="236">
        <v>0</v>
      </c>
      <c r="X443" s="237" t="s">
        <v>155</v>
      </c>
      <c r="Y443" s="239">
        <v>0</v>
      </c>
      <c r="Z443" s="237" t="s">
        <v>156</v>
      </c>
      <c r="AA443" s="239">
        <v>0</v>
      </c>
      <c r="AB443" s="240" t="s">
        <v>46</v>
      </c>
      <c r="AC443" s="241" t="s">
        <v>20</v>
      </c>
      <c r="AD443" s="241" t="s">
        <v>559</v>
      </c>
      <c r="AE443" s="237" t="s">
        <v>38</v>
      </c>
      <c r="AF443" s="237" t="s">
        <v>97</v>
      </c>
      <c r="AG443" s="237"/>
      <c r="AH443" s="237"/>
      <c r="AI443" s="237" t="s">
        <v>90</v>
      </c>
      <c r="AJ443" s="237" t="s">
        <v>554</v>
      </c>
      <c r="AK443" s="237" t="s">
        <v>94</v>
      </c>
      <c r="AL443" s="237" t="s">
        <v>863</v>
      </c>
      <c r="AM443" s="242">
        <v>4</v>
      </c>
    </row>
    <row r="444" spans="2:39">
      <c r="B444" s="228" t="s">
        <v>864</v>
      </c>
      <c r="C444" s="229" t="s">
        <v>562</v>
      </c>
      <c r="D444" s="230" t="s">
        <v>865</v>
      </c>
      <c r="E444" s="231" t="s">
        <v>38</v>
      </c>
      <c r="F444" s="231" t="s">
        <v>97</v>
      </c>
      <c r="G444" s="231" t="s">
        <v>35</v>
      </c>
      <c r="H444" s="231" t="s">
        <v>7652</v>
      </c>
      <c r="I444" s="232" t="s">
        <v>563</v>
      </c>
      <c r="J444" s="231" t="s">
        <v>44</v>
      </c>
      <c r="K444" s="230" t="s">
        <v>133</v>
      </c>
      <c r="L444" s="230" t="s">
        <v>100</v>
      </c>
      <c r="M444" s="233">
        <v>0</v>
      </c>
      <c r="N444" s="234" t="s">
        <v>7653</v>
      </c>
      <c r="O444" s="230" t="s">
        <v>101</v>
      </c>
      <c r="P444" s="230" t="s">
        <v>145</v>
      </c>
      <c r="Q444" s="233">
        <v>154875</v>
      </c>
      <c r="R444" s="234">
        <v>1</v>
      </c>
      <c r="S444" s="235" t="s">
        <v>146</v>
      </c>
      <c r="T444" s="236"/>
      <c r="U444" s="237" t="s">
        <v>8524</v>
      </c>
      <c r="V444" s="238" t="s">
        <v>104</v>
      </c>
      <c r="W444" s="236">
        <v>0</v>
      </c>
      <c r="X444" s="237" t="s">
        <v>155</v>
      </c>
      <c r="Y444" s="239">
        <v>0</v>
      </c>
      <c r="Z444" s="237" t="s">
        <v>156</v>
      </c>
      <c r="AA444" s="239">
        <v>0</v>
      </c>
      <c r="AB444" s="240" t="s">
        <v>46</v>
      </c>
      <c r="AC444" s="241" t="s">
        <v>20</v>
      </c>
      <c r="AD444" s="241" t="s">
        <v>559</v>
      </c>
      <c r="AE444" s="237" t="s">
        <v>38</v>
      </c>
      <c r="AF444" s="237" t="s">
        <v>97</v>
      </c>
      <c r="AG444" s="237"/>
      <c r="AH444" s="237"/>
      <c r="AI444" s="237" t="s">
        <v>90</v>
      </c>
      <c r="AJ444" s="237" t="s">
        <v>554</v>
      </c>
      <c r="AK444" s="237" t="s">
        <v>94</v>
      </c>
      <c r="AL444" s="237" t="s">
        <v>866</v>
      </c>
      <c r="AM444" s="242">
        <v>4</v>
      </c>
    </row>
    <row r="445" spans="2:39">
      <c r="B445" s="228" t="s">
        <v>867</v>
      </c>
      <c r="C445" s="229" t="s">
        <v>562</v>
      </c>
      <c r="D445" s="230" t="s">
        <v>868</v>
      </c>
      <c r="E445" s="231" t="s">
        <v>38</v>
      </c>
      <c r="F445" s="231" t="s">
        <v>97</v>
      </c>
      <c r="G445" s="231" t="s">
        <v>35</v>
      </c>
      <c r="H445" s="231" t="s">
        <v>7652</v>
      </c>
      <c r="I445" s="232" t="s">
        <v>563</v>
      </c>
      <c r="J445" s="231" t="s">
        <v>44</v>
      </c>
      <c r="K445" s="230" t="s">
        <v>133</v>
      </c>
      <c r="L445" s="230" t="s">
        <v>100</v>
      </c>
      <c r="M445" s="233">
        <v>0</v>
      </c>
      <c r="N445" s="234" t="s">
        <v>7653</v>
      </c>
      <c r="O445" s="230" t="s">
        <v>101</v>
      </c>
      <c r="P445" s="230" t="s">
        <v>145</v>
      </c>
      <c r="Q445" s="233">
        <v>154875</v>
      </c>
      <c r="R445" s="234">
        <v>1</v>
      </c>
      <c r="S445" s="235" t="s">
        <v>146</v>
      </c>
      <c r="T445" s="236"/>
      <c r="U445" s="237" t="s">
        <v>8524</v>
      </c>
      <c r="V445" s="238" t="s">
        <v>104</v>
      </c>
      <c r="W445" s="236">
        <v>0</v>
      </c>
      <c r="X445" s="237" t="s">
        <v>155</v>
      </c>
      <c r="Y445" s="239">
        <v>0</v>
      </c>
      <c r="Z445" s="237" t="s">
        <v>156</v>
      </c>
      <c r="AA445" s="239">
        <v>0</v>
      </c>
      <c r="AB445" s="240" t="s">
        <v>46</v>
      </c>
      <c r="AC445" s="241" t="s">
        <v>20</v>
      </c>
      <c r="AD445" s="241" t="s">
        <v>559</v>
      </c>
      <c r="AE445" s="237" t="s">
        <v>38</v>
      </c>
      <c r="AF445" s="237" t="s">
        <v>97</v>
      </c>
      <c r="AG445" s="237"/>
      <c r="AH445" s="237"/>
      <c r="AI445" s="237" t="s">
        <v>90</v>
      </c>
      <c r="AJ445" s="237" t="s">
        <v>554</v>
      </c>
      <c r="AK445" s="237" t="s">
        <v>94</v>
      </c>
      <c r="AL445" s="237" t="s">
        <v>869</v>
      </c>
      <c r="AM445" s="242">
        <v>4</v>
      </c>
    </row>
    <row r="446" spans="2:39">
      <c r="B446" s="228" t="s">
        <v>870</v>
      </c>
      <c r="C446" s="229" t="s">
        <v>562</v>
      </c>
      <c r="D446" s="230" t="s">
        <v>871</v>
      </c>
      <c r="E446" s="231" t="s">
        <v>38</v>
      </c>
      <c r="F446" s="231" t="s">
        <v>97</v>
      </c>
      <c r="G446" s="231" t="s">
        <v>35</v>
      </c>
      <c r="H446" s="231" t="s">
        <v>7652</v>
      </c>
      <c r="I446" s="232" t="s">
        <v>563</v>
      </c>
      <c r="J446" s="231" t="s">
        <v>44</v>
      </c>
      <c r="K446" s="230" t="s">
        <v>133</v>
      </c>
      <c r="L446" s="230" t="s">
        <v>100</v>
      </c>
      <c r="M446" s="233">
        <v>0</v>
      </c>
      <c r="N446" s="234" t="s">
        <v>7653</v>
      </c>
      <c r="O446" s="230" t="s">
        <v>101</v>
      </c>
      <c r="P446" s="230" t="s">
        <v>145</v>
      </c>
      <c r="Q446" s="233">
        <v>154875</v>
      </c>
      <c r="R446" s="234">
        <v>1</v>
      </c>
      <c r="S446" s="235" t="s">
        <v>146</v>
      </c>
      <c r="T446" s="236"/>
      <c r="U446" s="237" t="s">
        <v>8524</v>
      </c>
      <c r="V446" s="238" t="s">
        <v>104</v>
      </c>
      <c r="W446" s="236">
        <v>0</v>
      </c>
      <c r="X446" s="237" t="s">
        <v>155</v>
      </c>
      <c r="Y446" s="239">
        <v>0</v>
      </c>
      <c r="Z446" s="237" t="s">
        <v>156</v>
      </c>
      <c r="AA446" s="239">
        <v>0</v>
      </c>
      <c r="AB446" s="240" t="s">
        <v>46</v>
      </c>
      <c r="AC446" s="241" t="s">
        <v>20</v>
      </c>
      <c r="AD446" s="241" t="s">
        <v>559</v>
      </c>
      <c r="AE446" s="237" t="s">
        <v>38</v>
      </c>
      <c r="AF446" s="237" t="s">
        <v>97</v>
      </c>
      <c r="AG446" s="237"/>
      <c r="AH446" s="237"/>
      <c r="AI446" s="237" t="s">
        <v>90</v>
      </c>
      <c r="AJ446" s="237" t="s">
        <v>554</v>
      </c>
      <c r="AK446" s="237" t="s">
        <v>94</v>
      </c>
      <c r="AL446" s="237" t="s">
        <v>872</v>
      </c>
      <c r="AM446" s="242">
        <v>4</v>
      </c>
    </row>
    <row r="447" spans="2:39">
      <c r="B447" s="228" t="s">
        <v>873</v>
      </c>
      <c r="C447" s="229" t="s">
        <v>562</v>
      </c>
      <c r="D447" s="230" t="s">
        <v>874</v>
      </c>
      <c r="E447" s="231" t="s">
        <v>38</v>
      </c>
      <c r="F447" s="231" t="s">
        <v>97</v>
      </c>
      <c r="G447" s="231" t="s">
        <v>35</v>
      </c>
      <c r="H447" s="231" t="s">
        <v>7652</v>
      </c>
      <c r="I447" s="232" t="s">
        <v>563</v>
      </c>
      <c r="J447" s="231" t="s">
        <v>44</v>
      </c>
      <c r="K447" s="230" t="s">
        <v>133</v>
      </c>
      <c r="L447" s="230" t="s">
        <v>100</v>
      </c>
      <c r="M447" s="233">
        <v>0</v>
      </c>
      <c r="N447" s="234" t="s">
        <v>7653</v>
      </c>
      <c r="O447" s="230" t="s">
        <v>101</v>
      </c>
      <c r="P447" s="230" t="s">
        <v>145</v>
      </c>
      <c r="Q447" s="233">
        <v>154875</v>
      </c>
      <c r="R447" s="234">
        <v>1</v>
      </c>
      <c r="S447" s="235" t="s">
        <v>146</v>
      </c>
      <c r="T447" s="236"/>
      <c r="U447" s="237" t="s">
        <v>8524</v>
      </c>
      <c r="V447" s="238" t="s">
        <v>104</v>
      </c>
      <c r="W447" s="236">
        <v>0</v>
      </c>
      <c r="X447" s="237" t="s">
        <v>155</v>
      </c>
      <c r="Y447" s="239">
        <v>0</v>
      </c>
      <c r="Z447" s="237" t="s">
        <v>156</v>
      </c>
      <c r="AA447" s="239">
        <v>0</v>
      </c>
      <c r="AB447" s="240" t="s">
        <v>46</v>
      </c>
      <c r="AC447" s="241" t="s">
        <v>20</v>
      </c>
      <c r="AD447" s="241" t="s">
        <v>559</v>
      </c>
      <c r="AE447" s="237" t="s">
        <v>38</v>
      </c>
      <c r="AF447" s="237" t="s">
        <v>97</v>
      </c>
      <c r="AG447" s="237"/>
      <c r="AH447" s="237"/>
      <c r="AI447" s="237" t="s">
        <v>90</v>
      </c>
      <c r="AJ447" s="237" t="s">
        <v>554</v>
      </c>
      <c r="AK447" s="237" t="s">
        <v>94</v>
      </c>
      <c r="AL447" s="237" t="s">
        <v>875</v>
      </c>
      <c r="AM447" s="242">
        <v>4</v>
      </c>
    </row>
    <row r="448" spans="2:39">
      <c r="B448" s="228" t="s">
        <v>876</v>
      </c>
      <c r="C448" s="229" t="s">
        <v>562</v>
      </c>
      <c r="D448" s="230" t="s">
        <v>877</v>
      </c>
      <c r="E448" s="231" t="s">
        <v>38</v>
      </c>
      <c r="F448" s="231" t="s">
        <v>97</v>
      </c>
      <c r="G448" s="231" t="s">
        <v>35</v>
      </c>
      <c r="H448" s="231" t="s">
        <v>7652</v>
      </c>
      <c r="I448" s="232" t="s">
        <v>563</v>
      </c>
      <c r="J448" s="231" t="s">
        <v>44</v>
      </c>
      <c r="K448" s="230" t="s">
        <v>133</v>
      </c>
      <c r="L448" s="230" t="s">
        <v>100</v>
      </c>
      <c r="M448" s="233">
        <v>0</v>
      </c>
      <c r="N448" s="234" t="s">
        <v>7653</v>
      </c>
      <c r="O448" s="230" t="s">
        <v>101</v>
      </c>
      <c r="P448" s="230" t="s">
        <v>145</v>
      </c>
      <c r="Q448" s="233">
        <v>154875</v>
      </c>
      <c r="R448" s="234">
        <v>1</v>
      </c>
      <c r="S448" s="235" t="s">
        <v>146</v>
      </c>
      <c r="T448" s="236"/>
      <c r="U448" s="237" t="s">
        <v>8524</v>
      </c>
      <c r="V448" s="238" t="s">
        <v>104</v>
      </c>
      <c r="W448" s="236">
        <v>0</v>
      </c>
      <c r="X448" s="237" t="s">
        <v>155</v>
      </c>
      <c r="Y448" s="239">
        <v>0</v>
      </c>
      <c r="Z448" s="237" t="s">
        <v>156</v>
      </c>
      <c r="AA448" s="239">
        <v>0</v>
      </c>
      <c r="AB448" s="240" t="s">
        <v>46</v>
      </c>
      <c r="AC448" s="241" t="s">
        <v>20</v>
      </c>
      <c r="AD448" s="241" t="s">
        <v>559</v>
      </c>
      <c r="AE448" s="237" t="s">
        <v>38</v>
      </c>
      <c r="AF448" s="237" t="s">
        <v>97</v>
      </c>
      <c r="AG448" s="237"/>
      <c r="AH448" s="237"/>
      <c r="AI448" s="237" t="s">
        <v>90</v>
      </c>
      <c r="AJ448" s="237" t="s">
        <v>554</v>
      </c>
      <c r="AK448" s="237" t="s">
        <v>94</v>
      </c>
      <c r="AL448" s="237" t="s">
        <v>878</v>
      </c>
      <c r="AM448" s="242">
        <v>4</v>
      </c>
    </row>
    <row r="449" spans="2:39">
      <c r="B449" s="228" t="s">
        <v>879</v>
      </c>
      <c r="C449" s="229" t="s">
        <v>562</v>
      </c>
      <c r="D449" s="230" t="s">
        <v>880</v>
      </c>
      <c r="E449" s="231" t="s">
        <v>38</v>
      </c>
      <c r="F449" s="231" t="s">
        <v>97</v>
      </c>
      <c r="G449" s="231" t="s">
        <v>35</v>
      </c>
      <c r="H449" s="231" t="s">
        <v>7652</v>
      </c>
      <c r="I449" s="232" t="s">
        <v>563</v>
      </c>
      <c r="J449" s="231" t="s">
        <v>44</v>
      </c>
      <c r="K449" s="230" t="s">
        <v>133</v>
      </c>
      <c r="L449" s="230" t="s">
        <v>100</v>
      </c>
      <c r="M449" s="233">
        <v>0</v>
      </c>
      <c r="N449" s="234" t="s">
        <v>7653</v>
      </c>
      <c r="O449" s="230" t="s">
        <v>101</v>
      </c>
      <c r="P449" s="230" t="s">
        <v>145</v>
      </c>
      <c r="Q449" s="233">
        <v>154875</v>
      </c>
      <c r="R449" s="234">
        <v>1</v>
      </c>
      <c r="S449" s="235" t="s">
        <v>146</v>
      </c>
      <c r="T449" s="236"/>
      <c r="U449" s="237" t="s">
        <v>8524</v>
      </c>
      <c r="V449" s="238" t="s">
        <v>104</v>
      </c>
      <c r="W449" s="236">
        <v>0</v>
      </c>
      <c r="X449" s="237" t="s">
        <v>155</v>
      </c>
      <c r="Y449" s="239">
        <v>0</v>
      </c>
      <c r="Z449" s="237" t="s">
        <v>156</v>
      </c>
      <c r="AA449" s="239">
        <v>0</v>
      </c>
      <c r="AB449" s="240" t="s">
        <v>46</v>
      </c>
      <c r="AC449" s="241" t="s">
        <v>20</v>
      </c>
      <c r="AD449" s="241" t="s">
        <v>559</v>
      </c>
      <c r="AE449" s="237" t="s">
        <v>38</v>
      </c>
      <c r="AF449" s="237" t="s">
        <v>97</v>
      </c>
      <c r="AG449" s="237"/>
      <c r="AH449" s="237"/>
      <c r="AI449" s="237" t="s">
        <v>90</v>
      </c>
      <c r="AJ449" s="237" t="s">
        <v>554</v>
      </c>
      <c r="AK449" s="237" t="s">
        <v>94</v>
      </c>
      <c r="AL449" s="237" t="s">
        <v>881</v>
      </c>
      <c r="AM449" s="242">
        <v>4</v>
      </c>
    </row>
    <row r="450" spans="2:39">
      <c r="B450" s="228" t="s">
        <v>882</v>
      </c>
      <c r="C450" s="229" t="s">
        <v>562</v>
      </c>
      <c r="D450" s="230" t="s">
        <v>883</v>
      </c>
      <c r="E450" s="231" t="s">
        <v>38</v>
      </c>
      <c r="F450" s="231" t="s">
        <v>97</v>
      </c>
      <c r="G450" s="231" t="s">
        <v>35</v>
      </c>
      <c r="H450" s="231" t="s">
        <v>7652</v>
      </c>
      <c r="I450" s="232" t="s">
        <v>563</v>
      </c>
      <c r="J450" s="231" t="s">
        <v>44</v>
      </c>
      <c r="K450" s="230" t="s">
        <v>133</v>
      </c>
      <c r="L450" s="230" t="s">
        <v>100</v>
      </c>
      <c r="M450" s="233">
        <v>0</v>
      </c>
      <c r="N450" s="234" t="s">
        <v>7653</v>
      </c>
      <c r="O450" s="230" t="s">
        <v>101</v>
      </c>
      <c r="P450" s="230" t="s">
        <v>145</v>
      </c>
      <c r="Q450" s="233">
        <v>154875</v>
      </c>
      <c r="R450" s="234">
        <v>1</v>
      </c>
      <c r="S450" s="235" t="s">
        <v>146</v>
      </c>
      <c r="T450" s="236"/>
      <c r="U450" s="237" t="s">
        <v>8524</v>
      </c>
      <c r="V450" s="238" t="s">
        <v>104</v>
      </c>
      <c r="W450" s="236">
        <v>0</v>
      </c>
      <c r="X450" s="237" t="s">
        <v>155</v>
      </c>
      <c r="Y450" s="239">
        <v>0</v>
      </c>
      <c r="Z450" s="237" t="s">
        <v>156</v>
      </c>
      <c r="AA450" s="239">
        <v>0</v>
      </c>
      <c r="AB450" s="240" t="s">
        <v>46</v>
      </c>
      <c r="AC450" s="241" t="s">
        <v>20</v>
      </c>
      <c r="AD450" s="241" t="s">
        <v>559</v>
      </c>
      <c r="AE450" s="237" t="s">
        <v>38</v>
      </c>
      <c r="AF450" s="237" t="s">
        <v>97</v>
      </c>
      <c r="AG450" s="237"/>
      <c r="AH450" s="237"/>
      <c r="AI450" s="237" t="s">
        <v>90</v>
      </c>
      <c r="AJ450" s="237" t="s">
        <v>554</v>
      </c>
      <c r="AK450" s="237" t="s">
        <v>94</v>
      </c>
      <c r="AL450" s="237" t="s">
        <v>884</v>
      </c>
      <c r="AM450" s="242">
        <v>4</v>
      </c>
    </row>
    <row r="451" spans="2:39">
      <c r="B451" s="228" t="s">
        <v>885</v>
      </c>
      <c r="C451" s="229" t="s">
        <v>562</v>
      </c>
      <c r="D451" s="230" t="s">
        <v>886</v>
      </c>
      <c r="E451" s="231" t="s">
        <v>38</v>
      </c>
      <c r="F451" s="231" t="s">
        <v>97</v>
      </c>
      <c r="G451" s="231" t="s">
        <v>35</v>
      </c>
      <c r="H451" s="231" t="s">
        <v>7652</v>
      </c>
      <c r="I451" s="232" t="s">
        <v>563</v>
      </c>
      <c r="J451" s="231" t="s">
        <v>44</v>
      </c>
      <c r="K451" s="230" t="s">
        <v>133</v>
      </c>
      <c r="L451" s="230" t="s">
        <v>100</v>
      </c>
      <c r="M451" s="233">
        <v>0</v>
      </c>
      <c r="N451" s="234" t="s">
        <v>7653</v>
      </c>
      <c r="O451" s="230" t="s">
        <v>101</v>
      </c>
      <c r="P451" s="230" t="s">
        <v>145</v>
      </c>
      <c r="Q451" s="233">
        <v>154875</v>
      </c>
      <c r="R451" s="234">
        <v>1</v>
      </c>
      <c r="S451" s="235" t="s">
        <v>146</v>
      </c>
      <c r="T451" s="236"/>
      <c r="U451" s="237" t="s">
        <v>8524</v>
      </c>
      <c r="V451" s="238" t="s">
        <v>104</v>
      </c>
      <c r="W451" s="236">
        <v>0</v>
      </c>
      <c r="X451" s="237" t="s">
        <v>155</v>
      </c>
      <c r="Y451" s="239">
        <v>0</v>
      </c>
      <c r="Z451" s="237" t="s">
        <v>156</v>
      </c>
      <c r="AA451" s="239">
        <v>0</v>
      </c>
      <c r="AB451" s="240" t="s">
        <v>46</v>
      </c>
      <c r="AC451" s="241" t="s">
        <v>20</v>
      </c>
      <c r="AD451" s="241" t="s">
        <v>559</v>
      </c>
      <c r="AE451" s="237" t="s">
        <v>38</v>
      </c>
      <c r="AF451" s="237" t="s">
        <v>97</v>
      </c>
      <c r="AG451" s="237"/>
      <c r="AH451" s="237"/>
      <c r="AI451" s="237" t="s">
        <v>90</v>
      </c>
      <c r="AJ451" s="237" t="s">
        <v>554</v>
      </c>
      <c r="AK451" s="237" t="s">
        <v>94</v>
      </c>
      <c r="AL451" s="237" t="s">
        <v>887</v>
      </c>
      <c r="AM451" s="242">
        <v>4</v>
      </c>
    </row>
    <row r="452" spans="2:39">
      <c r="B452" s="228" t="s">
        <v>888</v>
      </c>
      <c r="C452" s="229" t="s">
        <v>562</v>
      </c>
      <c r="D452" s="230" t="s">
        <v>889</v>
      </c>
      <c r="E452" s="231" t="s">
        <v>38</v>
      </c>
      <c r="F452" s="231" t="s">
        <v>97</v>
      </c>
      <c r="G452" s="231" t="s">
        <v>35</v>
      </c>
      <c r="H452" s="231" t="s">
        <v>7652</v>
      </c>
      <c r="I452" s="232" t="s">
        <v>563</v>
      </c>
      <c r="J452" s="231" t="s">
        <v>44</v>
      </c>
      <c r="K452" s="230" t="s">
        <v>133</v>
      </c>
      <c r="L452" s="230" t="s">
        <v>100</v>
      </c>
      <c r="M452" s="233">
        <v>0</v>
      </c>
      <c r="N452" s="234" t="s">
        <v>7653</v>
      </c>
      <c r="O452" s="230" t="s">
        <v>101</v>
      </c>
      <c r="P452" s="230" t="s">
        <v>145</v>
      </c>
      <c r="Q452" s="233">
        <v>154875</v>
      </c>
      <c r="R452" s="234">
        <v>1</v>
      </c>
      <c r="S452" s="235" t="s">
        <v>146</v>
      </c>
      <c r="T452" s="236"/>
      <c r="U452" s="237" t="s">
        <v>8524</v>
      </c>
      <c r="V452" s="238" t="s">
        <v>104</v>
      </c>
      <c r="W452" s="236">
        <v>0</v>
      </c>
      <c r="X452" s="237" t="s">
        <v>155</v>
      </c>
      <c r="Y452" s="239">
        <v>0</v>
      </c>
      <c r="Z452" s="237" t="s">
        <v>156</v>
      </c>
      <c r="AA452" s="239">
        <v>0</v>
      </c>
      <c r="AB452" s="240" t="s">
        <v>46</v>
      </c>
      <c r="AC452" s="241" t="s">
        <v>20</v>
      </c>
      <c r="AD452" s="241" t="s">
        <v>559</v>
      </c>
      <c r="AE452" s="237" t="s">
        <v>38</v>
      </c>
      <c r="AF452" s="237" t="s">
        <v>97</v>
      </c>
      <c r="AG452" s="237"/>
      <c r="AH452" s="237"/>
      <c r="AI452" s="237" t="s">
        <v>90</v>
      </c>
      <c r="AJ452" s="237" t="s">
        <v>554</v>
      </c>
      <c r="AK452" s="237" t="s">
        <v>94</v>
      </c>
      <c r="AL452" s="237" t="s">
        <v>890</v>
      </c>
      <c r="AM452" s="242">
        <v>4</v>
      </c>
    </row>
    <row r="453" spans="2:39">
      <c r="B453" s="228" t="s">
        <v>891</v>
      </c>
      <c r="C453" s="229" t="s">
        <v>562</v>
      </c>
      <c r="D453" s="230" t="s">
        <v>892</v>
      </c>
      <c r="E453" s="231" t="s">
        <v>38</v>
      </c>
      <c r="F453" s="231" t="s">
        <v>97</v>
      </c>
      <c r="G453" s="231" t="s">
        <v>35</v>
      </c>
      <c r="H453" s="231" t="s">
        <v>7652</v>
      </c>
      <c r="I453" s="232" t="s">
        <v>563</v>
      </c>
      <c r="J453" s="231" t="s">
        <v>44</v>
      </c>
      <c r="K453" s="230" t="s">
        <v>133</v>
      </c>
      <c r="L453" s="230" t="s">
        <v>100</v>
      </c>
      <c r="M453" s="233">
        <v>0</v>
      </c>
      <c r="N453" s="234" t="s">
        <v>7653</v>
      </c>
      <c r="O453" s="230" t="s">
        <v>101</v>
      </c>
      <c r="P453" s="230" t="s">
        <v>145</v>
      </c>
      <c r="Q453" s="233">
        <v>154875</v>
      </c>
      <c r="R453" s="234">
        <v>1</v>
      </c>
      <c r="S453" s="235" t="s">
        <v>146</v>
      </c>
      <c r="T453" s="236"/>
      <c r="U453" s="237" t="s">
        <v>8524</v>
      </c>
      <c r="V453" s="238" t="s">
        <v>104</v>
      </c>
      <c r="W453" s="236">
        <v>0</v>
      </c>
      <c r="X453" s="237" t="s">
        <v>155</v>
      </c>
      <c r="Y453" s="239">
        <v>0</v>
      </c>
      <c r="Z453" s="237" t="s">
        <v>156</v>
      </c>
      <c r="AA453" s="239">
        <v>0</v>
      </c>
      <c r="AB453" s="240" t="s">
        <v>46</v>
      </c>
      <c r="AC453" s="241" t="s">
        <v>20</v>
      </c>
      <c r="AD453" s="241" t="s">
        <v>559</v>
      </c>
      <c r="AE453" s="237" t="s">
        <v>38</v>
      </c>
      <c r="AF453" s="237" t="s">
        <v>97</v>
      </c>
      <c r="AG453" s="237"/>
      <c r="AH453" s="237"/>
      <c r="AI453" s="237" t="s">
        <v>90</v>
      </c>
      <c r="AJ453" s="237" t="s">
        <v>554</v>
      </c>
      <c r="AK453" s="237" t="s">
        <v>94</v>
      </c>
      <c r="AL453" s="237" t="s">
        <v>893</v>
      </c>
      <c r="AM453" s="242">
        <v>4</v>
      </c>
    </row>
    <row r="454" spans="2:39">
      <c r="B454" s="228" t="s">
        <v>894</v>
      </c>
      <c r="C454" s="229" t="s">
        <v>562</v>
      </c>
      <c r="D454" s="230" t="s">
        <v>895</v>
      </c>
      <c r="E454" s="231" t="s">
        <v>38</v>
      </c>
      <c r="F454" s="231" t="s">
        <v>97</v>
      </c>
      <c r="G454" s="231" t="s">
        <v>35</v>
      </c>
      <c r="H454" s="231" t="s">
        <v>7652</v>
      </c>
      <c r="I454" s="232" t="s">
        <v>563</v>
      </c>
      <c r="J454" s="231" t="s">
        <v>44</v>
      </c>
      <c r="K454" s="230" t="s">
        <v>133</v>
      </c>
      <c r="L454" s="230" t="s">
        <v>100</v>
      </c>
      <c r="M454" s="233">
        <v>0</v>
      </c>
      <c r="N454" s="234" t="s">
        <v>7653</v>
      </c>
      <c r="O454" s="230" t="s">
        <v>101</v>
      </c>
      <c r="P454" s="230" t="s">
        <v>145</v>
      </c>
      <c r="Q454" s="233">
        <v>154875</v>
      </c>
      <c r="R454" s="234">
        <v>1</v>
      </c>
      <c r="S454" s="235" t="s">
        <v>146</v>
      </c>
      <c r="T454" s="236"/>
      <c r="U454" s="237" t="s">
        <v>8524</v>
      </c>
      <c r="V454" s="238" t="s">
        <v>104</v>
      </c>
      <c r="W454" s="236">
        <v>0</v>
      </c>
      <c r="X454" s="237" t="s">
        <v>155</v>
      </c>
      <c r="Y454" s="239">
        <v>0</v>
      </c>
      <c r="Z454" s="237" t="s">
        <v>156</v>
      </c>
      <c r="AA454" s="239">
        <v>0</v>
      </c>
      <c r="AB454" s="240" t="s">
        <v>46</v>
      </c>
      <c r="AC454" s="241" t="s">
        <v>20</v>
      </c>
      <c r="AD454" s="241" t="s">
        <v>559</v>
      </c>
      <c r="AE454" s="237" t="s">
        <v>38</v>
      </c>
      <c r="AF454" s="237" t="s">
        <v>97</v>
      </c>
      <c r="AG454" s="237"/>
      <c r="AH454" s="237"/>
      <c r="AI454" s="237" t="s">
        <v>90</v>
      </c>
      <c r="AJ454" s="237" t="s">
        <v>554</v>
      </c>
      <c r="AK454" s="237" t="s">
        <v>94</v>
      </c>
      <c r="AL454" s="237" t="s">
        <v>896</v>
      </c>
      <c r="AM454" s="242">
        <v>4</v>
      </c>
    </row>
    <row r="455" spans="2:39">
      <c r="B455" s="228" t="s">
        <v>897</v>
      </c>
      <c r="C455" s="229" t="s">
        <v>562</v>
      </c>
      <c r="D455" s="230" t="s">
        <v>898</v>
      </c>
      <c r="E455" s="231" t="s">
        <v>38</v>
      </c>
      <c r="F455" s="231" t="s">
        <v>97</v>
      </c>
      <c r="G455" s="231" t="s">
        <v>35</v>
      </c>
      <c r="H455" s="231" t="s">
        <v>7652</v>
      </c>
      <c r="I455" s="232" t="s">
        <v>563</v>
      </c>
      <c r="J455" s="231" t="s">
        <v>44</v>
      </c>
      <c r="K455" s="230" t="s">
        <v>133</v>
      </c>
      <c r="L455" s="230" t="s">
        <v>100</v>
      </c>
      <c r="M455" s="233">
        <v>0</v>
      </c>
      <c r="N455" s="234" t="s">
        <v>7653</v>
      </c>
      <c r="O455" s="230" t="s">
        <v>101</v>
      </c>
      <c r="P455" s="230" t="s">
        <v>145</v>
      </c>
      <c r="Q455" s="233">
        <v>154875</v>
      </c>
      <c r="R455" s="234">
        <v>1</v>
      </c>
      <c r="S455" s="235" t="s">
        <v>146</v>
      </c>
      <c r="T455" s="236"/>
      <c r="U455" s="237" t="s">
        <v>8524</v>
      </c>
      <c r="V455" s="238" t="s">
        <v>104</v>
      </c>
      <c r="W455" s="236">
        <v>0</v>
      </c>
      <c r="X455" s="237" t="s">
        <v>155</v>
      </c>
      <c r="Y455" s="239">
        <v>0</v>
      </c>
      <c r="Z455" s="237" t="s">
        <v>156</v>
      </c>
      <c r="AA455" s="239">
        <v>0</v>
      </c>
      <c r="AB455" s="240" t="s">
        <v>46</v>
      </c>
      <c r="AC455" s="241" t="s">
        <v>20</v>
      </c>
      <c r="AD455" s="241" t="s">
        <v>559</v>
      </c>
      <c r="AE455" s="237" t="s">
        <v>38</v>
      </c>
      <c r="AF455" s="237" t="s">
        <v>97</v>
      </c>
      <c r="AG455" s="237"/>
      <c r="AH455" s="237"/>
      <c r="AI455" s="237" t="s">
        <v>90</v>
      </c>
      <c r="AJ455" s="237" t="s">
        <v>554</v>
      </c>
      <c r="AK455" s="237" t="s">
        <v>94</v>
      </c>
      <c r="AL455" s="237" t="s">
        <v>899</v>
      </c>
      <c r="AM455" s="242">
        <v>4</v>
      </c>
    </row>
    <row r="456" spans="2:39">
      <c r="B456" s="228" t="s">
        <v>900</v>
      </c>
      <c r="C456" s="229" t="s">
        <v>562</v>
      </c>
      <c r="D456" s="230" t="s">
        <v>901</v>
      </c>
      <c r="E456" s="231" t="s">
        <v>38</v>
      </c>
      <c r="F456" s="231" t="s">
        <v>97</v>
      </c>
      <c r="G456" s="231" t="s">
        <v>35</v>
      </c>
      <c r="H456" s="231" t="s">
        <v>7652</v>
      </c>
      <c r="I456" s="232" t="s">
        <v>563</v>
      </c>
      <c r="J456" s="231" t="s">
        <v>44</v>
      </c>
      <c r="K456" s="230" t="s">
        <v>133</v>
      </c>
      <c r="L456" s="230" t="s">
        <v>100</v>
      </c>
      <c r="M456" s="233">
        <v>0</v>
      </c>
      <c r="N456" s="234" t="s">
        <v>7653</v>
      </c>
      <c r="O456" s="230" t="s">
        <v>101</v>
      </c>
      <c r="P456" s="230" t="s">
        <v>145</v>
      </c>
      <c r="Q456" s="233">
        <v>154875</v>
      </c>
      <c r="R456" s="234">
        <v>1</v>
      </c>
      <c r="S456" s="235" t="s">
        <v>146</v>
      </c>
      <c r="T456" s="236"/>
      <c r="U456" s="237" t="s">
        <v>8524</v>
      </c>
      <c r="V456" s="238" t="s">
        <v>104</v>
      </c>
      <c r="W456" s="236">
        <v>0</v>
      </c>
      <c r="X456" s="237" t="s">
        <v>155</v>
      </c>
      <c r="Y456" s="239">
        <v>0</v>
      </c>
      <c r="Z456" s="237" t="s">
        <v>156</v>
      </c>
      <c r="AA456" s="239">
        <v>0</v>
      </c>
      <c r="AB456" s="240" t="s">
        <v>46</v>
      </c>
      <c r="AC456" s="241" t="s">
        <v>20</v>
      </c>
      <c r="AD456" s="241" t="s">
        <v>559</v>
      </c>
      <c r="AE456" s="237" t="s">
        <v>38</v>
      </c>
      <c r="AF456" s="237" t="s">
        <v>97</v>
      </c>
      <c r="AG456" s="237"/>
      <c r="AH456" s="237"/>
      <c r="AI456" s="237" t="s">
        <v>90</v>
      </c>
      <c r="AJ456" s="237" t="s">
        <v>554</v>
      </c>
      <c r="AK456" s="237" t="s">
        <v>94</v>
      </c>
      <c r="AL456" s="237" t="s">
        <v>902</v>
      </c>
      <c r="AM456" s="242">
        <v>4</v>
      </c>
    </row>
    <row r="457" spans="2:39">
      <c r="B457" s="228" t="s">
        <v>903</v>
      </c>
      <c r="C457" s="229" t="s">
        <v>562</v>
      </c>
      <c r="D457" s="230" t="s">
        <v>904</v>
      </c>
      <c r="E457" s="231" t="s">
        <v>38</v>
      </c>
      <c r="F457" s="231" t="s">
        <v>97</v>
      </c>
      <c r="G457" s="231" t="s">
        <v>35</v>
      </c>
      <c r="H457" s="231" t="s">
        <v>7652</v>
      </c>
      <c r="I457" s="232" t="s">
        <v>563</v>
      </c>
      <c r="J457" s="231" t="s">
        <v>44</v>
      </c>
      <c r="K457" s="230" t="s">
        <v>133</v>
      </c>
      <c r="L457" s="230" t="s">
        <v>100</v>
      </c>
      <c r="M457" s="233">
        <v>0</v>
      </c>
      <c r="N457" s="234" t="s">
        <v>7653</v>
      </c>
      <c r="O457" s="230" t="s">
        <v>101</v>
      </c>
      <c r="P457" s="230" t="s">
        <v>145</v>
      </c>
      <c r="Q457" s="233">
        <v>154875</v>
      </c>
      <c r="R457" s="234">
        <v>1</v>
      </c>
      <c r="S457" s="235" t="s">
        <v>146</v>
      </c>
      <c r="T457" s="236"/>
      <c r="U457" s="237" t="s">
        <v>8524</v>
      </c>
      <c r="V457" s="238" t="s">
        <v>104</v>
      </c>
      <c r="W457" s="236">
        <v>0</v>
      </c>
      <c r="X457" s="237" t="s">
        <v>155</v>
      </c>
      <c r="Y457" s="239">
        <v>0</v>
      </c>
      <c r="Z457" s="237" t="s">
        <v>156</v>
      </c>
      <c r="AA457" s="239">
        <v>0</v>
      </c>
      <c r="AB457" s="240" t="s">
        <v>46</v>
      </c>
      <c r="AC457" s="241" t="s">
        <v>20</v>
      </c>
      <c r="AD457" s="241" t="s">
        <v>559</v>
      </c>
      <c r="AE457" s="237" t="s">
        <v>38</v>
      </c>
      <c r="AF457" s="237" t="s">
        <v>97</v>
      </c>
      <c r="AG457" s="237"/>
      <c r="AH457" s="237"/>
      <c r="AI457" s="237" t="s">
        <v>90</v>
      </c>
      <c r="AJ457" s="237" t="s">
        <v>554</v>
      </c>
      <c r="AK457" s="237" t="s">
        <v>94</v>
      </c>
      <c r="AL457" s="237" t="s">
        <v>905</v>
      </c>
      <c r="AM457" s="242">
        <v>4</v>
      </c>
    </row>
    <row r="458" spans="2:39">
      <c r="B458" s="228" t="s">
        <v>906</v>
      </c>
      <c r="C458" s="229" t="s">
        <v>562</v>
      </c>
      <c r="D458" s="230" t="s">
        <v>907</v>
      </c>
      <c r="E458" s="231" t="s">
        <v>38</v>
      </c>
      <c r="F458" s="231" t="s">
        <v>97</v>
      </c>
      <c r="G458" s="231" t="s">
        <v>35</v>
      </c>
      <c r="H458" s="231" t="s">
        <v>7652</v>
      </c>
      <c r="I458" s="232" t="s">
        <v>563</v>
      </c>
      <c r="J458" s="231" t="s">
        <v>44</v>
      </c>
      <c r="K458" s="230" t="s">
        <v>133</v>
      </c>
      <c r="L458" s="230" t="s">
        <v>100</v>
      </c>
      <c r="M458" s="233">
        <v>0</v>
      </c>
      <c r="N458" s="234" t="s">
        <v>7653</v>
      </c>
      <c r="O458" s="230" t="s">
        <v>101</v>
      </c>
      <c r="P458" s="230" t="s">
        <v>145</v>
      </c>
      <c r="Q458" s="233">
        <v>154875</v>
      </c>
      <c r="R458" s="234">
        <v>1</v>
      </c>
      <c r="S458" s="235" t="s">
        <v>146</v>
      </c>
      <c r="T458" s="236"/>
      <c r="U458" s="237" t="s">
        <v>8524</v>
      </c>
      <c r="V458" s="238" t="s">
        <v>104</v>
      </c>
      <c r="W458" s="236">
        <v>0</v>
      </c>
      <c r="X458" s="237" t="s">
        <v>155</v>
      </c>
      <c r="Y458" s="239">
        <v>0</v>
      </c>
      <c r="Z458" s="237" t="s">
        <v>156</v>
      </c>
      <c r="AA458" s="239">
        <v>0</v>
      </c>
      <c r="AB458" s="240" t="s">
        <v>46</v>
      </c>
      <c r="AC458" s="241" t="s">
        <v>20</v>
      </c>
      <c r="AD458" s="241" t="s">
        <v>559</v>
      </c>
      <c r="AE458" s="237" t="s">
        <v>38</v>
      </c>
      <c r="AF458" s="237" t="s">
        <v>97</v>
      </c>
      <c r="AG458" s="237"/>
      <c r="AH458" s="237"/>
      <c r="AI458" s="237" t="s">
        <v>90</v>
      </c>
      <c r="AJ458" s="237" t="s">
        <v>554</v>
      </c>
      <c r="AK458" s="237" t="s">
        <v>94</v>
      </c>
      <c r="AL458" s="237" t="s">
        <v>908</v>
      </c>
      <c r="AM458" s="242">
        <v>4</v>
      </c>
    </row>
    <row r="459" spans="2:39">
      <c r="B459" s="228" t="s">
        <v>909</v>
      </c>
      <c r="C459" s="229" t="s">
        <v>562</v>
      </c>
      <c r="D459" s="230" t="s">
        <v>910</v>
      </c>
      <c r="E459" s="231" t="s">
        <v>38</v>
      </c>
      <c r="F459" s="231" t="s">
        <v>97</v>
      </c>
      <c r="G459" s="231" t="s">
        <v>35</v>
      </c>
      <c r="H459" s="231" t="s">
        <v>7652</v>
      </c>
      <c r="I459" s="232" t="s">
        <v>563</v>
      </c>
      <c r="J459" s="231" t="s">
        <v>44</v>
      </c>
      <c r="K459" s="230" t="s">
        <v>133</v>
      </c>
      <c r="L459" s="230" t="s">
        <v>100</v>
      </c>
      <c r="M459" s="233">
        <v>0</v>
      </c>
      <c r="N459" s="234" t="s">
        <v>7653</v>
      </c>
      <c r="O459" s="230" t="s">
        <v>101</v>
      </c>
      <c r="P459" s="230" t="s">
        <v>145</v>
      </c>
      <c r="Q459" s="233">
        <v>154875</v>
      </c>
      <c r="R459" s="234">
        <v>1</v>
      </c>
      <c r="S459" s="235" t="s">
        <v>146</v>
      </c>
      <c r="T459" s="236"/>
      <c r="U459" s="237" t="s">
        <v>8524</v>
      </c>
      <c r="V459" s="238" t="s">
        <v>104</v>
      </c>
      <c r="W459" s="236">
        <v>0</v>
      </c>
      <c r="X459" s="237" t="s">
        <v>155</v>
      </c>
      <c r="Y459" s="239">
        <v>0</v>
      </c>
      <c r="Z459" s="237" t="s">
        <v>156</v>
      </c>
      <c r="AA459" s="239">
        <v>0</v>
      </c>
      <c r="AB459" s="240" t="s">
        <v>46</v>
      </c>
      <c r="AC459" s="241" t="s">
        <v>20</v>
      </c>
      <c r="AD459" s="241" t="s">
        <v>559</v>
      </c>
      <c r="AE459" s="237" t="s">
        <v>38</v>
      </c>
      <c r="AF459" s="237" t="s">
        <v>97</v>
      </c>
      <c r="AG459" s="237"/>
      <c r="AH459" s="237"/>
      <c r="AI459" s="237" t="s">
        <v>90</v>
      </c>
      <c r="AJ459" s="237" t="s">
        <v>554</v>
      </c>
      <c r="AK459" s="237" t="s">
        <v>94</v>
      </c>
      <c r="AL459" s="237" t="s">
        <v>911</v>
      </c>
      <c r="AM459" s="242">
        <v>4</v>
      </c>
    </row>
    <row r="460" spans="2:39">
      <c r="B460" s="228" t="s">
        <v>912</v>
      </c>
      <c r="C460" s="229" t="s">
        <v>562</v>
      </c>
      <c r="D460" s="230" t="s">
        <v>913</v>
      </c>
      <c r="E460" s="231" t="s">
        <v>38</v>
      </c>
      <c r="F460" s="231" t="s">
        <v>97</v>
      </c>
      <c r="G460" s="231" t="s">
        <v>35</v>
      </c>
      <c r="H460" s="231" t="s">
        <v>7652</v>
      </c>
      <c r="I460" s="232" t="s">
        <v>563</v>
      </c>
      <c r="J460" s="231" t="s">
        <v>44</v>
      </c>
      <c r="K460" s="230" t="s">
        <v>133</v>
      </c>
      <c r="L460" s="230" t="s">
        <v>100</v>
      </c>
      <c r="M460" s="233">
        <v>0</v>
      </c>
      <c r="N460" s="234" t="s">
        <v>7653</v>
      </c>
      <c r="O460" s="230" t="s">
        <v>101</v>
      </c>
      <c r="P460" s="230" t="s">
        <v>145</v>
      </c>
      <c r="Q460" s="233">
        <v>154875</v>
      </c>
      <c r="R460" s="234">
        <v>1</v>
      </c>
      <c r="S460" s="235" t="s">
        <v>146</v>
      </c>
      <c r="T460" s="236"/>
      <c r="U460" s="237" t="s">
        <v>8524</v>
      </c>
      <c r="V460" s="238" t="s">
        <v>104</v>
      </c>
      <c r="W460" s="236">
        <v>0</v>
      </c>
      <c r="X460" s="237" t="s">
        <v>155</v>
      </c>
      <c r="Y460" s="239">
        <v>0</v>
      </c>
      <c r="Z460" s="237" t="s">
        <v>156</v>
      </c>
      <c r="AA460" s="239">
        <v>0</v>
      </c>
      <c r="AB460" s="240" t="s">
        <v>46</v>
      </c>
      <c r="AC460" s="241" t="s">
        <v>20</v>
      </c>
      <c r="AD460" s="241" t="s">
        <v>559</v>
      </c>
      <c r="AE460" s="237" t="s">
        <v>38</v>
      </c>
      <c r="AF460" s="237" t="s">
        <v>97</v>
      </c>
      <c r="AG460" s="237"/>
      <c r="AH460" s="237"/>
      <c r="AI460" s="237" t="s">
        <v>90</v>
      </c>
      <c r="AJ460" s="237" t="s">
        <v>554</v>
      </c>
      <c r="AK460" s="237" t="s">
        <v>94</v>
      </c>
      <c r="AL460" s="237" t="s">
        <v>914</v>
      </c>
      <c r="AM460" s="242">
        <v>4</v>
      </c>
    </row>
    <row r="461" spans="2:39">
      <c r="B461" s="228" t="s">
        <v>915</v>
      </c>
      <c r="C461" s="229" t="s">
        <v>562</v>
      </c>
      <c r="D461" s="230" t="s">
        <v>916</v>
      </c>
      <c r="E461" s="231" t="s">
        <v>38</v>
      </c>
      <c r="F461" s="231" t="s">
        <v>97</v>
      </c>
      <c r="G461" s="231" t="s">
        <v>35</v>
      </c>
      <c r="H461" s="231" t="s">
        <v>7652</v>
      </c>
      <c r="I461" s="232" t="s">
        <v>563</v>
      </c>
      <c r="J461" s="231" t="s">
        <v>44</v>
      </c>
      <c r="K461" s="230" t="s">
        <v>133</v>
      </c>
      <c r="L461" s="230" t="s">
        <v>100</v>
      </c>
      <c r="M461" s="233">
        <v>0</v>
      </c>
      <c r="N461" s="234" t="s">
        <v>7653</v>
      </c>
      <c r="O461" s="230" t="s">
        <v>101</v>
      </c>
      <c r="P461" s="230" t="s">
        <v>145</v>
      </c>
      <c r="Q461" s="233">
        <v>154875</v>
      </c>
      <c r="R461" s="234">
        <v>1</v>
      </c>
      <c r="S461" s="235" t="s">
        <v>146</v>
      </c>
      <c r="T461" s="236"/>
      <c r="U461" s="237" t="s">
        <v>8524</v>
      </c>
      <c r="V461" s="238" t="s">
        <v>104</v>
      </c>
      <c r="W461" s="236">
        <v>0</v>
      </c>
      <c r="X461" s="237" t="s">
        <v>155</v>
      </c>
      <c r="Y461" s="239">
        <v>0</v>
      </c>
      <c r="Z461" s="237" t="s">
        <v>156</v>
      </c>
      <c r="AA461" s="239">
        <v>0</v>
      </c>
      <c r="AB461" s="240" t="s">
        <v>46</v>
      </c>
      <c r="AC461" s="241" t="s">
        <v>20</v>
      </c>
      <c r="AD461" s="241" t="s">
        <v>559</v>
      </c>
      <c r="AE461" s="237" t="s">
        <v>38</v>
      </c>
      <c r="AF461" s="237" t="s">
        <v>97</v>
      </c>
      <c r="AG461" s="237"/>
      <c r="AH461" s="237"/>
      <c r="AI461" s="237" t="s">
        <v>90</v>
      </c>
      <c r="AJ461" s="237" t="s">
        <v>554</v>
      </c>
      <c r="AK461" s="237" t="s">
        <v>94</v>
      </c>
      <c r="AL461" s="237" t="s">
        <v>917</v>
      </c>
      <c r="AM461" s="242">
        <v>4</v>
      </c>
    </row>
    <row r="462" spans="2:39">
      <c r="B462" s="228" t="s">
        <v>918</v>
      </c>
      <c r="C462" s="229" t="s">
        <v>562</v>
      </c>
      <c r="D462" s="230" t="s">
        <v>919</v>
      </c>
      <c r="E462" s="231" t="s">
        <v>38</v>
      </c>
      <c r="F462" s="231" t="s">
        <v>97</v>
      </c>
      <c r="G462" s="231" t="s">
        <v>35</v>
      </c>
      <c r="H462" s="231" t="s">
        <v>7652</v>
      </c>
      <c r="I462" s="232" t="s">
        <v>563</v>
      </c>
      <c r="J462" s="231" t="s">
        <v>44</v>
      </c>
      <c r="K462" s="230" t="s">
        <v>133</v>
      </c>
      <c r="L462" s="230" t="s">
        <v>100</v>
      </c>
      <c r="M462" s="233">
        <v>0</v>
      </c>
      <c r="N462" s="234" t="s">
        <v>7653</v>
      </c>
      <c r="O462" s="230" t="s">
        <v>101</v>
      </c>
      <c r="P462" s="230" t="s">
        <v>145</v>
      </c>
      <c r="Q462" s="233">
        <v>154875</v>
      </c>
      <c r="R462" s="234">
        <v>1</v>
      </c>
      <c r="S462" s="235" t="s">
        <v>146</v>
      </c>
      <c r="T462" s="236"/>
      <c r="U462" s="237" t="s">
        <v>8524</v>
      </c>
      <c r="V462" s="238" t="s">
        <v>104</v>
      </c>
      <c r="W462" s="236">
        <v>0</v>
      </c>
      <c r="X462" s="237" t="s">
        <v>155</v>
      </c>
      <c r="Y462" s="239">
        <v>0</v>
      </c>
      <c r="Z462" s="237" t="s">
        <v>156</v>
      </c>
      <c r="AA462" s="239">
        <v>0</v>
      </c>
      <c r="AB462" s="240" t="s">
        <v>46</v>
      </c>
      <c r="AC462" s="241" t="s">
        <v>20</v>
      </c>
      <c r="AD462" s="241" t="s">
        <v>559</v>
      </c>
      <c r="AE462" s="237" t="s">
        <v>38</v>
      </c>
      <c r="AF462" s="237" t="s">
        <v>97</v>
      </c>
      <c r="AG462" s="237"/>
      <c r="AH462" s="237"/>
      <c r="AI462" s="237" t="s">
        <v>90</v>
      </c>
      <c r="AJ462" s="237" t="s">
        <v>554</v>
      </c>
      <c r="AK462" s="237" t="s">
        <v>94</v>
      </c>
      <c r="AL462" s="237" t="s">
        <v>920</v>
      </c>
      <c r="AM462" s="242">
        <v>4</v>
      </c>
    </row>
    <row r="463" spans="2:39">
      <c r="B463" s="228" t="s">
        <v>921</v>
      </c>
      <c r="C463" s="229" t="s">
        <v>562</v>
      </c>
      <c r="D463" s="230" t="s">
        <v>922</v>
      </c>
      <c r="E463" s="231" t="s">
        <v>38</v>
      </c>
      <c r="F463" s="231" t="s">
        <v>97</v>
      </c>
      <c r="G463" s="231" t="s">
        <v>35</v>
      </c>
      <c r="H463" s="231" t="s">
        <v>7652</v>
      </c>
      <c r="I463" s="232" t="s">
        <v>563</v>
      </c>
      <c r="J463" s="231" t="s">
        <v>44</v>
      </c>
      <c r="K463" s="230" t="s">
        <v>133</v>
      </c>
      <c r="L463" s="230" t="s">
        <v>100</v>
      </c>
      <c r="M463" s="233">
        <v>0</v>
      </c>
      <c r="N463" s="234" t="s">
        <v>7653</v>
      </c>
      <c r="O463" s="230" t="s">
        <v>101</v>
      </c>
      <c r="P463" s="230" t="s">
        <v>145</v>
      </c>
      <c r="Q463" s="233">
        <v>154875</v>
      </c>
      <c r="R463" s="234">
        <v>1</v>
      </c>
      <c r="S463" s="235" t="s">
        <v>146</v>
      </c>
      <c r="T463" s="236"/>
      <c r="U463" s="237" t="s">
        <v>8524</v>
      </c>
      <c r="V463" s="238" t="s">
        <v>104</v>
      </c>
      <c r="W463" s="236">
        <v>0</v>
      </c>
      <c r="X463" s="237" t="s">
        <v>155</v>
      </c>
      <c r="Y463" s="239">
        <v>0</v>
      </c>
      <c r="Z463" s="237" t="s">
        <v>156</v>
      </c>
      <c r="AA463" s="239">
        <v>0</v>
      </c>
      <c r="AB463" s="240" t="s">
        <v>46</v>
      </c>
      <c r="AC463" s="241" t="s">
        <v>20</v>
      </c>
      <c r="AD463" s="241" t="s">
        <v>559</v>
      </c>
      <c r="AE463" s="237" t="s">
        <v>38</v>
      </c>
      <c r="AF463" s="237" t="s">
        <v>97</v>
      </c>
      <c r="AG463" s="237"/>
      <c r="AH463" s="237"/>
      <c r="AI463" s="237" t="s">
        <v>90</v>
      </c>
      <c r="AJ463" s="237" t="s">
        <v>554</v>
      </c>
      <c r="AK463" s="237" t="s">
        <v>94</v>
      </c>
      <c r="AL463" s="237" t="s">
        <v>923</v>
      </c>
      <c r="AM463" s="242">
        <v>4</v>
      </c>
    </row>
    <row r="464" spans="2:39">
      <c r="B464" s="228" t="s">
        <v>924</v>
      </c>
      <c r="C464" s="229" t="s">
        <v>562</v>
      </c>
      <c r="D464" s="230" t="s">
        <v>925</v>
      </c>
      <c r="E464" s="231" t="s">
        <v>38</v>
      </c>
      <c r="F464" s="231" t="s">
        <v>97</v>
      </c>
      <c r="G464" s="231" t="s">
        <v>35</v>
      </c>
      <c r="H464" s="231" t="s">
        <v>7652</v>
      </c>
      <c r="I464" s="232" t="s">
        <v>563</v>
      </c>
      <c r="J464" s="231" t="s">
        <v>44</v>
      </c>
      <c r="K464" s="230" t="s">
        <v>133</v>
      </c>
      <c r="L464" s="230" t="s">
        <v>100</v>
      </c>
      <c r="M464" s="233">
        <v>0</v>
      </c>
      <c r="N464" s="234" t="s">
        <v>7653</v>
      </c>
      <c r="O464" s="230" t="s">
        <v>101</v>
      </c>
      <c r="P464" s="230" t="s">
        <v>145</v>
      </c>
      <c r="Q464" s="233">
        <v>154875</v>
      </c>
      <c r="R464" s="234">
        <v>1</v>
      </c>
      <c r="S464" s="235" t="s">
        <v>146</v>
      </c>
      <c r="T464" s="236"/>
      <c r="U464" s="237" t="s">
        <v>8524</v>
      </c>
      <c r="V464" s="238" t="s">
        <v>104</v>
      </c>
      <c r="W464" s="236">
        <v>0</v>
      </c>
      <c r="X464" s="237" t="s">
        <v>155</v>
      </c>
      <c r="Y464" s="239">
        <v>0</v>
      </c>
      <c r="Z464" s="237" t="s">
        <v>156</v>
      </c>
      <c r="AA464" s="239">
        <v>0</v>
      </c>
      <c r="AB464" s="240" t="s">
        <v>46</v>
      </c>
      <c r="AC464" s="241" t="s">
        <v>20</v>
      </c>
      <c r="AD464" s="241" t="s">
        <v>559</v>
      </c>
      <c r="AE464" s="237" t="s">
        <v>38</v>
      </c>
      <c r="AF464" s="237" t="s">
        <v>97</v>
      </c>
      <c r="AG464" s="237"/>
      <c r="AH464" s="237"/>
      <c r="AI464" s="237" t="s">
        <v>90</v>
      </c>
      <c r="AJ464" s="237" t="s">
        <v>554</v>
      </c>
      <c r="AK464" s="237" t="s">
        <v>94</v>
      </c>
      <c r="AL464" s="237" t="s">
        <v>926</v>
      </c>
      <c r="AM464" s="242">
        <v>4</v>
      </c>
    </row>
    <row r="465" spans="2:39">
      <c r="B465" s="228" t="s">
        <v>927</v>
      </c>
      <c r="C465" s="229" t="s">
        <v>562</v>
      </c>
      <c r="D465" s="230" t="s">
        <v>928</v>
      </c>
      <c r="E465" s="231" t="s">
        <v>38</v>
      </c>
      <c r="F465" s="231" t="s">
        <v>97</v>
      </c>
      <c r="G465" s="231" t="s">
        <v>35</v>
      </c>
      <c r="H465" s="231" t="s">
        <v>7652</v>
      </c>
      <c r="I465" s="232" t="s">
        <v>563</v>
      </c>
      <c r="J465" s="231" t="s">
        <v>44</v>
      </c>
      <c r="K465" s="230" t="s">
        <v>133</v>
      </c>
      <c r="L465" s="230" t="s">
        <v>100</v>
      </c>
      <c r="M465" s="233">
        <v>0</v>
      </c>
      <c r="N465" s="234" t="s">
        <v>7653</v>
      </c>
      <c r="O465" s="230" t="s">
        <v>101</v>
      </c>
      <c r="P465" s="230" t="s">
        <v>145</v>
      </c>
      <c r="Q465" s="233">
        <v>154875</v>
      </c>
      <c r="R465" s="234">
        <v>1</v>
      </c>
      <c r="S465" s="235" t="s">
        <v>146</v>
      </c>
      <c r="T465" s="236"/>
      <c r="U465" s="237" t="s">
        <v>8524</v>
      </c>
      <c r="V465" s="238" t="s">
        <v>104</v>
      </c>
      <c r="W465" s="236">
        <v>0</v>
      </c>
      <c r="X465" s="237" t="s">
        <v>155</v>
      </c>
      <c r="Y465" s="239">
        <v>0</v>
      </c>
      <c r="Z465" s="237" t="s">
        <v>156</v>
      </c>
      <c r="AA465" s="239">
        <v>0</v>
      </c>
      <c r="AB465" s="240" t="s">
        <v>46</v>
      </c>
      <c r="AC465" s="241" t="s">
        <v>20</v>
      </c>
      <c r="AD465" s="241" t="s">
        <v>559</v>
      </c>
      <c r="AE465" s="237" t="s">
        <v>38</v>
      </c>
      <c r="AF465" s="237" t="s">
        <v>97</v>
      </c>
      <c r="AG465" s="237"/>
      <c r="AH465" s="237"/>
      <c r="AI465" s="237" t="s">
        <v>90</v>
      </c>
      <c r="AJ465" s="237" t="s">
        <v>554</v>
      </c>
      <c r="AK465" s="237" t="s">
        <v>94</v>
      </c>
      <c r="AL465" s="237" t="s">
        <v>929</v>
      </c>
      <c r="AM465" s="242">
        <v>4</v>
      </c>
    </row>
    <row r="466" spans="2:39">
      <c r="B466" s="228" t="s">
        <v>930</v>
      </c>
      <c r="C466" s="229" t="s">
        <v>562</v>
      </c>
      <c r="D466" s="230" t="s">
        <v>931</v>
      </c>
      <c r="E466" s="231" t="s">
        <v>38</v>
      </c>
      <c r="F466" s="231" t="s">
        <v>97</v>
      </c>
      <c r="G466" s="231" t="s">
        <v>35</v>
      </c>
      <c r="H466" s="231" t="s">
        <v>7652</v>
      </c>
      <c r="I466" s="232" t="s">
        <v>563</v>
      </c>
      <c r="J466" s="231" t="s">
        <v>44</v>
      </c>
      <c r="K466" s="230" t="s">
        <v>133</v>
      </c>
      <c r="L466" s="230" t="s">
        <v>100</v>
      </c>
      <c r="M466" s="233">
        <v>0</v>
      </c>
      <c r="N466" s="234" t="s">
        <v>7653</v>
      </c>
      <c r="O466" s="230" t="s">
        <v>101</v>
      </c>
      <c r="P466" s="230" t="s">
        <v>145</v>
      </c>
      <c r="Q466" s="233">
        <v>154875</v>
      </c>
      <c r="R466" s="234">
        <v>1</v>
      </c>
      <c r="S466" s="235" t="s">
        <v>146</v>
      </c>
      <c r="T466" s="236"/>
      <c r="U466" s="237" t="s">
        <v>8524</v>
      </c>
      <c r="V466" s="238" t="s">
        <v>104</v>
      </c>
      <c r="W466" s="236">
        <v>0</v>
      </c>
      <c r="X466" s="237" t="s">
        <v>155</v>
      </c>
      <c r="Y466" s="239">
        <v>0</v>
      </c>
      <c r="Z466" s="237" t="s">
        <v>156</v>
      </c>
      <c r="AA466" s="239">
        <v>0</v>
      </c>
      <c r="AB466" s="240" t="s">
        <v>46</v>
      </c>
      <c r="AC466" s="241" t="s">
        <v>20</v>
      </c>
      <c r="AD466" s="241" t="s">
        <v>559</v>
      </c>
      <c r="AE466" s="237" t="s">
        <v>38</v>
      </c>
      <c r="AF466" s="237" t="s">
        <v>97</v>
      </c>
      <c r="AG466" s="237"/>
      <c r="AH466" s="237"/>
      <c r="AI466" s="237" t="s">
        <v>90</v>
      </c>
      <c r="AJ466" s="237" t="s">
        <v>554</v>
      </c>
      <c r="AK466" s="237" t="s">
        <v>94</v>
      </c>
      <c r="AL466" s="237" t="s">
        <v>932</v>
      </c>
      <c r="AM466" s="242">
        <v>4</v>
      </c>
    </row>
    <row r="467" spans="2:39">
      <c r="B467" s="228" t="s">
        <v>933</v>
      </c>
      <c r="C467" s="229" t="s">
        <v>562</v>
      </c>
      <c r="D467" s="230" t="s">
        <v>934</v>
      </c>
      <c r="E467" s="231" t="s">
        <v>38</v>
      </c>
      <c r="F467" s="231" t="s">
        <v>97</v>
      </c>
      <c r="G467" s="231" t="s">
        <v>35</v>
      </c>
      <c r="H467" s="231" t="s">
        <v>7652</v>
      </c>
      <c r="I467" s="232" t="s">
        <v>563</v>
      </c>
      <c r="J467" s="231" t="s">
        <v>44</v>
      </c>
      <c r="K467" s="230" t="s">
        <v>133</v>
      </c>
      <c r="L467" s="230" t="s">
        <v>100</v>
      </c>
      <c r="M467" s="233">
        <v>0</v>
      </c>
      <c r="N467" s="234" t="s">
        <v>7653</v>
      </c>
      <c r="O467" s="230" t="s">
        <v>101</v>
      </c>
      <c r="P467" s="230" t="s">
        <v>145</v>
      </c>
      <c r="Q467" s="233">
        <v>154875</v>
      </c>
      <c r="R467" s="234">
        <v>1</v>
      </c>
      <c r="S467" s="235" t="s">
        <v>146</v>
      </c>
      <c r="T467" s="236"/>
      <c r="U467" s="237" t="s">
        <v>8524</v>
      </c>
      <c r="V467" s="238" t="s">
        <v>104</v>
      </c>
      <c r="W467" s="236">
        <v>0</v>
      </c>
      <c r="X467" s="237" t="s">
        <v>155</v>
      </c>
      <c r="Y467" s="239">
        <v>0</v>
      </c>
      <c r="Z467" s="237" t="s">
        <v>156</v>
      </c>
      <c r="AA467" s="239">
        <v>0</v>
      </c>
      <c r="AB467" s="240" t="s">
        <v>46</v>
      </c>
      <c r="AC467" s="241" t="s">
        <v>20</v>
      </c>
      <c r="AD467" s="241" t="s">
        <v>559</v>
      </c>
      <c r="AE467" s="237" t="s">
        <v>38</v>
      </c>
      <c r="AF467" s="237" t="s">
        <v>97</v>
      </c>
      <c r="AG467" s="237"/>
      <c r="AH467" s="237"/>
      <c r="AI467" s="237" t="s">
        <v>90</v>
      </c>
      <c r="AJ467" s="237" t="s">
        <v>554</v>
      </c>
      <c r="AK467" s="237" t="s">
        <v>94</v>
      </c>
      <c r="AL467" s="237" t="s">
        <v>935</v>
      </c>
      <c r="AM467" s="242">
        <v>4</v>
      </c>
    </row>
    <row r="468" spans="2:39">
      <c r="B468" s="228" t="s">
        <v>936</v>
      </c>
      <c r="C468" s="229" t="s">
        <v>562</v>
      </c>
      <c r="D468" s="230" t="s">
        <v>937</v>
      </c>
      <c r="E468" s="231" t="s">
        <v>38</v>
      </c>
      <c r="F468" s="231" t="s">
        <v>97</v>
      </c>
      <c r="G468" s="231" t="s">
        <v>35</v>
      </c>
      <c r="H468" s="231" t="s">
        <v>7652</v>
      </c>
      <c r="I468" s="232" t="s">
        <v>563</v>
      </c>
      <c r="J468" s="231" t="s">
        <v>44</v>
      </c>
      <c r="K468" s="230" t="s">
        <v>572</v>
      </c>
      <c r="L468" s="230" t="s">
        <v>100</v>
      </c>
      <c r="M468" s="233">
        <v>0</v>
      </c>
      <c r="N468" s="234" t="s">
        <v>7653</v>
      </c>
      <c r="O468" s="230" t="s">
        <v>101</v>
      </c>
      <c r="P468" s="230" t="s">
        <v>145</v>
      </c>
      <c r="Q468" s="233">
        <v>154875</v>
      </c>
      <c r="R468" s="234">
        <v>1</v>
      </c>
      <c r="S468" s="235" t="s">
        <v>146</v>
      </c>
      <c r="T468" s="236"/>
      <c r="U468" s="237" t="s">
        <v>8524</v>
      </c>
      <c r="V468" s="238" t="s">
        <v>104</v>
      </c>
      <c r="W468" s="236">
        <v>0</v>
      </c>
      <c r="X468" s="237" t="s">
        <v>155</v>
      </c>
      <c r="Y468" s="239">
        <v>0</v>
      </c>
      <c r="Z468" s="237" t="s">
        <v>156</v>
      </c>
      <c r="AA468" s="239">
        <v>0</v>
      </c>
      <c r="AB468" s="240" t="s">
        <v>46</v>
      </c>
      <c r="AC468" s="241" t="s">
        <v>20</v>
      </c>
      <c r="AD468" s="241" t="s">
        <v>559</v>
      </c>
      <c r="AE468" s="237" t="s">
        <v>38</v>
      </c>
      <c r="AF468" s="237" t="s">
        <v>97</v>
      </c>
      <c r="AG468" s="237"/>
      <c r="AH468" s="237"/>
      <c r="AI468" s="237" t="s">
        <v>90</v>
      </c>
      <c r="AJ468" s="237" t="s">
        <v>554</v>
      </c>
      <c r="AK468" s="237" t="s">
        <v>94</v>
      </c>
      <c r="AL468" s="237" t="s">
        <v>938</v>
      </c>
      <c r="AM468" s="242">
        <v>4</v>
      </c>
    </row>
    <row r="469" spans="2:39">
      <c r="B469" s="228" t="s">
        <v>939</v>
      </c>
      <c r="C469" s="229" t="s">
        <v>562</v>
      </c>
      <c r="D469" s="230" t="s">
        <v>940</v>
      </c>
      <c r="E469" s="231" t="s">
        <v>38</v>
      </c>
      <c r="F469" s="231" t="s">
        <v>97</v>
      </c>
      <c r="G469" s="231" t="s">
        <v>35</v>
      </c>
      <c r="H469" s="231" t="s">
        <v>7652</v>
      </c>
      <c r="I469" s="232" t="s">
        <v>563</v>
      </c>
      <c r="J469" s="231" t="s">
        <v>44</v>
      </c>
      <c r="K469" s="230" t="s">
        <v>572</v>
      </c>
      <c r="L469" s="230" t="s">
        <v>100</v>
      </c>
      <c r="M469" s="233">
        <v>0</v>
      </c>
      <c r="N469" s="234" t="s">
        <v>7653</v>
      </c>
      <c r="O469" s="230" t="s">
        <v>101</v>
      </c>
      <c r="P469" s="230" t="s">
        <v>145</v>
      </c>
      <c r="Q469" s="233">
        <v>154875</v>
      </c>
      <c r="R469" s="234">
        <v>1</v>
      </c>
      <c r="S469" s="235" t="s">
        <v>146</v>
      </c>
      <c r="T469" s="236"/>
      <c r="U469" s="237" t="s">
        <v>8524</v>
      </c>
      <c r="V469" s="238" t="s">
        <v>104</v>
      </c>
      <c r="W469" s="236">
        <v>0</v>
      </c>
      <c r="X469" s="237" t="s">
        <v>155</v>
      </c>
      <c r="Y469" s="239">
        <v>0</v>
      </c>
      <c r="Z469" s="237" t="s">
        <v>156</v>
      </c>
      <c r="AA469" s="239">
        <v>0</v>
      </c>
      <c r="AB469" s="240" t="s">
        <v>46</v>
      </c>
      <c r="AC469" s="241" t="s">
        <v>20</v>
      </c>
      <c r="AD469" s="241" t="s">
        <v>559</v>
      </c>
      <c r="AE469" s="237" t="s">
        <v>38</v>
      </c>
      <c r="AF469" s="237" t="s">
        <v>97</v>
      </c>
      <c r="AG469" s="237"/>
      <c r="AH469" s="237"/>
      <c r="AI469" s="237" t="s">
        <v>90</v>
      </c>
      <c r="AJ469" s="237" t="s">
        <v>554</v>
      </c>
      <c r="AK469" s="237" t="s">
        <v>94</v>
      </c>
      <c r="AL469" s="237" t="s">
        <v>941</v>
      </c>
      <c r="AM469" s="242">
        <v>4</v>
      </c>
    </row>
    <row r="470" spans="2:39">
      <c r="B470" s="228" t="s">
        <v>942</v>
      </c>
      <c r="C470" s="229" t="s">
        <v>562</v>
      </c>
      <c r="D470" s="230" t="s">
        <v>943</v>
      </c>
      <c r="E470" s="231" t="s">
        <v>38</v>
      </c>
      <c r="F470" s="231" t="s">
        <v>97</v>
      </c>
      <c r="G470" s="231" t="s">
        <v>35</v>
      </c>
      <c r="H470" s="231" t="s">
        <v>7652</v>
      </c>
      <c r="I470" s="232" t="s">
        <v>563</v>
      </c>
      <c r="J470" s="231" t="s">
        <v>44</v>
      </c>
      <c r="K470" s="230" t="s">
        <v>572</v>
      </c>
      <c r="L470" s="230" t="s">
        <v>100</v>
      </c>
      <c r="M470" s="233">
        <v>0</v>
      </c>
      <c r="N470" s="234" t="s">
        <v>7653</v>
      </c>
      <c r="O470" s="230" t="s">
        <v>101</v>
      </c>
      <c r="P470" s="230" t="s">
        <v>145</v>
      </c>
      <c r="Q470" s="233">
        <v>154875</v>
      </c>
      <c r="R470" s="234">
        <v>1</v>
      </c>
      <c r="S470" s="235" t="s">
        <v>146</v>
      </c>
      <c r="T470" s="236"/>
      <c r="U470" s="237" t="s">
        <v>8524</v>
      </c>
      <c r="V470" s="238" t="s">
        <v>104</v>
      </c>
      <c r="W470" s="236">
        <v>0</v>
      </c>
      <c r="X470" s="237" t="s">
        <v>155</v>
      </c>
      <c r="Y470" s="239">
        <v>0</v>
      </c>
      <c r="Z470" s="237" t="s">
        <v>156</v>
      </c>
      <c r="AA470" s="239">
        <v>0</v>
      </c>
      <c r="AB470" s="240" t="s">
        <v>46</v>
      </c>
      <c r="AC470" s="241" t="s">
        <v>20</v>
      </c>
      <c r="AD470" s="241" t="s">
        <v>559</v>
      </c>
      <c r="AE470" s="237" t="s">
        <v>38</v>
      </c>
      <c r="AF470" s="237" t="s">
        <v>97</v>
      </c>
      <c r="AG470" s="237"/>
      <c r="AH470" s="237"/>
      <c r="AI470" s="237" t="s">
        <v>90</v>
      </c>
      <c r="AJ470" s="237" t="s">
        <v>554</v>
      </c>
      <c r="AK470" s="237" t="s">
        <v>94</v>
      </c>
      <c r="AL470" s="237" t="s">
        <v>944</v>
      </c>
      <c r="AM470" s="242">
        <v>4</v>
      </c>
    </row>
    <row r="471" spans="2:39">
      <c r="B471" s="228" t="s">
        <v>945</v>
      </c>
      <c r="C471" s="229" t="s">
        <v>562</v>
      </c>
      <c r="D471" s="230" t="s">
        <v>946</v>
      </c>
      <c r="E471" s="231" t="s">
        <v>38</v>
      </c>
      <c r="F471" s="231" t="s">
        <v>97</v>
      </c>
      <c r="G471" s="231" t="s">
        <v>35</v>
      </c>
      <c r="H471" s="231" t="s">
        <v>7652</v>
      </c>
      <c r="I471" s="232" t="s">
        <v>563</v>
      </c>
      <c r="J471" s="231" t="s">
        <v>44</v>
      </c>
      <c r="K471" s="230" t="s">
        <v>572</v>
      </c>
      <c r="L471" s="230" t="s">
        <v>100</v>
      </c>
      <c r="M471" s="233">
        <v>0</v>
      </c>
      <c r="N471" s="234" t="s">
        <v>7653</v>
      </c>
      <c r="O471" s="230" t="s">
        <v>101</v>
      </c>
      <c r="P471" s="230" t="s">
        <v>145</v>
      </c>
      <c r="Q471" s="233">
        <v>154875</v>
      </c>
      <c r="R471" s="234">
        <v>1</v>
      </c>
      <c r="S471" s="235" t="s">
        <v>146</v>
      </c>
      <c r="T471" s="236"/>
      <c r="U471" s="237" t="s">
        <v>8524</v>
      </c>
      <c r="V471" s="238" t="s">
        <v>104</v>
      </c>
      <c r="W471" s="236">
        <v>0</v>
      </c>
      <c r="X471" s="237" t="s">
        <v>155</v>
      </c>
      <c r="Y471" s="239">
        <v>0</v>
      </c>
      <c r="Z471" s="237" t="s">
        <v>156</v>
      </c>
      <c r="AA471" s="239">
        <v>0</v>
      </c>
      <c r="AB471" s="240" t="s">
        <v>46</v>
      </c>
      <c r="AC471" s="241" t="s">
        <v>20</v>
      </c>
      <c r="AD471" s="241" t="s">
        <v>559</v>
      </c>
      <c r="AE471" s="237" t="s">
        <v>38</v>
      </c>
      <c r="AF471" s="237" t="s">
        <v>97</v>
      </c>
      <c r="AG471" s="237"/>
      <c r="AH471" s="237"/>
      <c r="AI471" s="237" t="s">
        <v>90</v>
      </c>
      <c r="AJ471" s="237" t="s">
        <v>554</v>
      </c>
      <c r="AK471" s="237" t="s">
        <v>94</v>
      </c>
      <c r="AL471" s="237" t="s">
        <v>947</v>
      </c>
      <c r="AM471" s="242">
        <v>4</v>
      </c>
    </row>
    <row r="472" spans="2:39">
      <c r="B472" s="228" t="s">
        <v>948</v>
      </c>
      <c r="C472" s="229" t="s">
        <v>562</v>
      </c>
      <c r="D472" s="230" t="s">
        <v>949</v>
      </c>
      <c r="E472" s="231" t="s">
        <v>38</v>
      </c>
      <c r="F472" s="231" t="s">
        <v>97</v>
      </c>
      <c r="G472" s="231" t="s">
        <v>35</v>
      </c>
      <c r="H472" s="231" t="s">
        <v>7652</v>
      </c>
      <c r="I472" s="232" t="s">
        <v>563</v>
      </c>
      <c r="J472" s="231" t="s">
        <v>44</v>
      </c>
      <c r="K472" s="230" t="s">
        <v>572</v>
      </c>
      <c r="L472" s="230" t="s">
        <v>100</v>
      </c>
      <c r="M472" s="233">
        <v>0</v>
      </c>
      <c r="N472" s="234" t="s">
        <v>7653</v>
      </c>
      <c r="O472" s="230" t="s">
        <v>101</v>
      </c>
      <c r="P472" s="230" t="s">
        <v>145</v>
      </c>
      <c r="Q472" s="233">
        <v>154875</v>
      </c>
      <c r="R472" s="234">
        <v>1</v>
      </c>
      <c r="S472" s="235" t="s">
        <v>146</v>
      </c>
      <c r="T472" s="236"/>
      <c r="U472" s="237" t="s">
        <v>8524</v>
      </c>
      <c r="V472" s="238" t="s">
        <v>104</v>
      </c>
      <c r="W472" s="236">
        <v>0</v>
      </c>
      <c r="X472" s="237" t="s">
        <v>155</v>
      </c>
      <c r="Y472" s="239">
        <v>0</v>
      </c>
      <c r="Z472" s="237" t="s">
        <v>156</v>
      </c>
      <c r="AA472" s="239">
        <v>0</v>
      </c>
      <c r="AB472" s="240" t="s">
        <v>46</v>
      </c>
      <c r="AC472" s="241" t="s">
        <v>20</v>
      </c>
      <c r="AD472" s="241" t="s">
        <v>559</v>
      </c>
      <c r="AE472" s="237" t="s">
        <v>38</v>
      </c>
      <c r="AF472" s="237" t="s">
        <v>97</v>
      </c>
      <c r="AG472" s="237"/>
      <c r="AH472" s="237"/>
      <c r="AI472" s="237" t="s">
        <v>90</v>
      </c>
      <c r="AJ472" s="237" t="s">
        <v>554</v>
      </c>
      <c r="AK472" s="237" t="s">
        <v>94</v>
      </c>
      <c r="AL472" s="237" t="s">
        <v>950</v>
      </c>
      <c r="AM472" s="242">
        <v>4</v>
      </c>
    </row>
    <row r="473" spans="2:39">
      <c r="B473" s="228" t="s">
        <v>951</v>
      </c>
      <c r="C473" s="229" t="s">
        <v>562</v>
      </c>
      <c r="D473" s="230" t="s">
        <v>952</v>
      </c>
      <c r="E473" s="231" t="s">
        <v>38</v>
      </c>
      <c r="F473" s="231" t="s">
        <v>97</v>
      </c>
      <c r="G473" s="231" t="s">
        <v>35</v>
      </c>
      <c r="H473" s="231" t="s">
        <v>7652</v>
      </c>
      <c r="I473" s="232" t="s">
        <v>563</v>
      </c>
      <c r="J473" s="231" t="s">
        <v>44</v>
      </c>
      <c r="K473" s="230" t="s">
        <v>572</v>
      </c>
      <c r="L473" s="230" t="s">
        <v>100</v>
      </c>
      <c r="M473" s="233">
        <v>0</v>
      </c>
      <c r="N473" s="234" t="s">
        <v>7653</v>
      </c>
      <c r="O473" s="230" t="s">
        <v>101</v>
      </c>
      <c r="P473" s="230" t="s">
        <v>145</v>
      </c>
      <c r="Q473" s="233">
        <v>154875</v>
      </c>
      <c r="R473" s="234">
        <v>1</v>
      </c>
      <c r="S473" s="235" t="s">
        <v>146</v>
      </c>
      <c r="T473" s="236"/>
      <c r="U473" s="237" t="s">
        <v>8524</v>
      </c>
      <c r="V473" s="238" t="s">
        <v>104</v>
      </c>
      <c r="W473" s="236">
        <v>0</v>
      </c>
      <c r="X473" s="237" t="s">
        <v>155</v>
      </c>
      <c r="Y473" s="239">
        <v>0</v>
      </c>
      <c r="Z473" s="237" t="s">
        <v>156</v>
      </c>
      <c r="AA473" s="239">
        <v>0</v>
      </c>
      <c r="AB473" s="240" t="s">
        <v>46</v>
      </c>
      <c r="AC473" s="241" t="s">
        <v>20</v>
      </c>
      <c r="AD473" s="241" t="s">
        <v>559</v>
      </c>
      <c r="AE473" s="237" t="s">
        <v>38</v>
      </c>
      <c r="AF473" s="237" t="s">
        <v>97</v>
      </c>
      <c r="AG473" s="237"/>
      <c r="AH473" s="237"/>
      <c r="AI473" s="237" t="s">
        <v>90</v>
      </c>
      <c r="AJ473" s="237" t="s">
        <v>554</v>
      </c>
      <c r="AK473" s="237" t="s">
        <v>94</v>
      </c>
      <c r="AL473" s="237" t="s">
        <v>953</v>
      </c>
      <c r="AM473" s="242">
        <v>4</v>
      </c>
    </row>
    <row r="474" spans="2:39">
      <c r="B474" s="228" t="s">
        <v>954</v>
      </c>
      <c r="C474" s="229" t="s">
        <v>562</v>
      </c>
      <c r="D474" s="230" t="s">
        <v>955</v>
      </c>
      <c r="E474" s="231" t="s">
        <v>38</v>
      </c>
      <c r="F474" s="231" t="s">
        <v>97</v>
      </c>
      <c r="G474" s="231" t="s">
        <v>35</v>
      </c>
      <c r="H474" s="231" t="s">
        <v>7652</v>
      </c>
      <c r="I474" s="232" t="s">
        <v>563</v>
      </c>
      <c r="J474" s="231" t="s">
        <v>44</v>
      </c>
      <c r="K474" s="230" t="s">
        <v>572</v>
      </c>
      <c r="L474" s="230" t="s">
        <v>100</v>
      </c>
      <c r="M474" s="233">
        <v>0</v>
      </c>
      <c r="N474" s="234" t="s">
        <v>7653</v>
      </c>
      <c r="O474" s="230" t="s">
        <v>101</v>
      </c>
      <c r="P474" s="230" t="s">
        <v>145</v>
      </c>
      <c r="Q474" s="233">
        <v>154875</v>
      </c>
      <c r="R474" s="234">
        <v>1</v>
      </c>
      <c r="S474" s="235" t="s">
        <v>146</v>
      </c>
      <c r="T474" s="236"/>
      <c r="U474" s="237" t="s">
        <v>8524</v>
      </c>
      <c r="V474" s="238" t="s">
        <v>104</v>
      </c>
      <c r="W474" s="236">
        <v>0</v>
      </c>
      <c r="X474" s="237" t="s">
        <v>155</v>
      </c>
      <c r="Y474" s="239">
        <v>0</v>
      </c>
      <c r="Z474" s="237" t="s">
        <v>156</v>
      </c>
      <c r="AA474" s="239">
        <v>0</v>
      </c>
      <c r="AB474" s="240" t="s">
        <v>46</v>
      </c>
      <c r="AC474" s="241" t="s">
        <v>20</v>
      </c>
      <c r="AD474" s="241" t="s">
        <v>559</v>
      </c>
      <c r="AE474" s="237" t="s">
        <v>38</v>
      </c>
      <c r="AF474" s="237" t="s">
        <v>97</v>
      </c>
      <c r="AG474" s="237"/>
      <c r="AH474" s="237"/>
      <c r="AI474" s="237" t="s">
        <v>90</v>
      </c>
      <c r="AJ474" s="237" t="s">
        <v>554</v>
      </c>
      <c r="AK474" s="237" t="s">
        <v>94</v>
      </c>
      <c r="AL474" s="237" t="s">
        <v>956</v>
      </c>
      <c r="AM474" s="242">
        <v>4</v>
      </c>
    </row>
    <row r="475" spans="2:39">
      <c r="B475" s="228" t="s">
        <v>957</v>
      </c>
      <c r="C475" s="229" t="s">
        <v>562</v>
      </c>
      <c r="D475" s="230" t="s">
        <v>958</v>
      </c>
      <c r="E475" s="231" t="s">
        <v>38</v>
      </c>
      <c r="F475" s="231" t="s">
        <v>97</v>
      </c>
      <c r="G475" s="231" t="s">
        <v>35</v>
      </c>
      <c r="H475" s="231" t="s">
        <v>7652</v>
      </c>
      <c r="I475" s="232" t="s">
        <v>563</v>
      </c>
      <c r="J475" s="231" t="s">
        <v>44</v>
      </c>
      <c r="K475" s="230" t="s">
        <v>572</v>
      </c>
      <c r="L475" s="230" t="s">
        <v>100</v>
      </c>
      <c r="M475" s="233">
        <v>0</v>
      </c>
      <c r="N475" s="234" t="s">
        <v>7653</v>
      </c>
      <c r="O475" s="230" t="s">
        <v>101</v>
      </c>
      <c r="P475" s="230" t="s">
        <v>145</v>
      </c>
      <c r="Q475" s="233">
        <v>154875</v>
      </c>
      <c r="R475" s="234">
        <v>1</v>
      </c>
      <c r="S475" s="235" t="s">
        <v>146</v>
      </c>
      <c r="T475" s="236"/>
      <c r="U475" s="237" t="s">
        <v>8524</v>
      </c>
      <c r="V475" s="238" t="s">
        <v>104</v>
      </c>
      <c r="W475" s="236">
        <v>0</v>
      </c>
      <c r="X475" s="237" t="s">
        <v>155</v>
      </c>
      <c r="Y475" s="239">
        <v>0</v>
      </c>
      <c r="Z475" s="237" t="s">
        <v>156</v>
      </c>
      <c r="AA475" s="239">
        <v>0</v>
      </c>
      <c r="AB475" s="240" t="s">
        <v>46</v>
      </c>
      <c r="AC475" s="241" t="s">
        <v>20</v>
      </c>
      <c r="AD475" s="241" t="s">
        <v>559</v>
      </c>
      <c r="AE475" s="237" t="s">
        <v>38</v>
      </c>
      <c r="AF475" s="237" t="s">
        <v>97</v>
      </c>
      <c r="AG475" s="237"/>
      <c r="AH475" s="237"/>
      <c r="AI475" s="237" t="s">
        <v>90</v>
      </c>
      <c r="AJ475" s="237" t="s">
        <v>554</v>
      </c>
      <c r="AK475" s="237" t="s">
        <v>94</v>
      </c>
      <c r="AL475" s="237" t="s">
        <v>959</v>
      </c>
      <c r="AM475" s="242">
        <v>4</v>
      </c>
    </row>
    <row r="476" spans="2:39">
      <c r="B476" s="228" t="s">
        <v>960</v>
      </c>
      <c r="C476" s="229" t="s">
        <v>562</v>
      </c>
      <c r="D476" s="230" t="s">
        <v>961</v>
      </c>
      <c r="E476" s="231" t="s">
        <v>38</v>
      </c>
      <c r="F476" s="231" t="s">
        <v>97</v>
      </c>
      <c r="G476" s="231" t="s">
        <v>35</v>
      </c>
      <c r="H476" s="231" t="s">
        <v>7652</v>
      </c>
      <c r="I476" s="232" t="s">
        <v>563</v>
      </c>
      <c r="J476" s="231" t="s">
        <v>44</v>
      </c>
      <c r="K476" s="230" t="s">
        <v>572</v>
      </c>
      <c r="L476" s="230" t="s">
        <v>100</v>
      </c>
      <c r="M476" s="233">
        <v>0</v>
      </c>
      <c r="N476" s="234" t="s">
        <v>7653</v>
      </c>
      <c r="O476" s="230" t="s">
        <v>101</v>
      </c>
      <c r="P476" s="230" t="s">
        <v>145</v>
      </c>
      <c r="Q476" s="233">
        <v>154875</v>
      </c>
      <c r="R476" s="234">
        <v>1</v>
      </c>
      <c r="S476" s="235" t="s">
        <v>146</v>
      </c>
      <c r="T476" s="236"/>
      <c r="U476" s="237" t="s">
        <v>8524</v>
      </c>
      <c r="V476" s="238" t="s">
        <v>104</v>
      </c>
      <c r="W476" s="236">
        <v>0</v>
      </c>
      <c r="X476" s="237" t="s">
        <v>155</v>
      </c>
      <c r="Y476" s="239">
        <v>0</v>
      </c>
      <c r="Z476" s="237" t="s">
        <v>156</v>
      </c>
      <c r="AA476" s="239">
        <v>0</v>
      </c>
      <c r="AB476" s="240" t="s">
        <v>46</v>
      </c>
      <c r="AC476" s="241" t="s">
        <v>20</v>
      </c>
      <c r="AD476" s="241" t="s">
        <v>559</v>
      </c>
      <c r="AE476" s="237" t="s">
        <v>38</v>
      </c>
      <c r="AF476" s="237" t="s">
        <v>97</v>
      </c>
      <c r="AG476" s="237"/>
      <c r="AH476" s="237"/>
      <c r="AI476" s="237" t="s">
        <v>90</v>
      </c>
      <c r="AJ476" s="237" t="s">
        <v>554</v>
      </c>
      <c r="AK476" s="237" t="s">
        <v>94</v>
      </c>
      <c r="AL476" s="237" t="s">
        <v>962</v>
      </c>
      <c r="AM476" s="242">
        <v>4</v>
      </c>
    </row>
    <row r="477" spans="2:39">
      <c r="B477" s="228" t="s">
        <v>963</v>
      </c>
      <c r="C477" s="229" t="s">
        <v>562</v>
      </c>
      <c r="D477" s="230" t="s">
        <v>964</v>
      </c>
      <c r="E477" s="231" t="s">
        <v>38</v>
      </c>
      <c r="F477" s="231" t="s">
        <v>97</v>
      </c>
      <c r="G477" s="231" t="s">
        <v>35</v>
      </c>
      <c r="H477" s="231" t="s">
        <v>7652</v>
      </c>
      <c r="I477" s="232" t="s">
        <v>563</v>
      </c>
      <c r="J477" s="231" t="s">
        <v>44</v>
      </c>
      <c r="K477" s="230" t="s">
        <v>572</v>
      </c>
      <c r="L477" s="230" t="s">
        <v>100</v>
      </c>
      <c r="M477" s="233">
        <v>0</v>
      </c>
      <c r="N477" s="234" t="s">
        <v>7653</v>
      </c>
      <c r="O477" s="230" t="s">
        <v>101</v>
      </c>
      <c r="P477" s="230" t="s">
        <v>145</v>
      </c>
      <c r="Q477" s="233">
        <v>154875</v>
      </c>
      <c r="R477" s="234">
        <v>1</v>
      </c>
      <c r="S477" s="235" t="s">
        <v>146</v>
      </c>
      <c r="T477" s="236"/>
      <c r="U477" s="237" t="s">
        <v>8524</v>
      </c>
      <c r="V477" s="238" t="s">
        <v>104</v>
      </c>
      <c r="W477" s="236">
        <v>0</v>
      </c>
      <c r="X477" s="237" t="s">
        <v>155</v>
      </c>
      <c r="Y477" s="239">
        <v>0</v>
      </c>
      <c r="Z477" s="237" t="s">
        <v>156</v>
      </c>
      <c r="AA477" s="239">
        <v>0</v>
      </c>
      <c r="AB477" s="240" t="s">
        <v>46</v>
      </c>
      <c r="AC477" s="241" t="s">
        <v>20</v>
      </c>
      <c r="AD477" s="241" t="s">
        <v>559</v>
      </c>
      <c r="AE477" s="237" t="s">
        <v>38</v>
      </c>
      <c r="AF477" s="237" t="s">
        <v>97</v>
      </c>
      <c r="AG477" s="237"/>
      <c r="AH477" s="237"/>
      <c r="AI477" s="237" t="s">
        <v>90</v>
      </c>
      <c r="AJ477" s="237" t="s">
        <v>554</v>
      </c>
      <c r="AK477" s="237" t="s">
        <v>94</v>
      </c>
      <c r="AL477" s="237" t="s">
        <v>965</v>
      </c>
      <c r="AM477" s="242">
        <v>4</v>
      </c>
    </row>
    <row r="478" spans="2:39">
      <c r="B478" s="228" t="s">
        <v>966</v>
      </c>
      <c r="C478" s="229" t="s">
        <v>562</v>
      </c>
      <c r="D478" s="230" t="s">
        <v>967</v>
      </c>
      <c r="E478" s="231" t="s">
        <v>38</v>
      </c>
      <c r="F478" s="231" t="s">
        <v>97</v>
      </c>
      <c r="G478" s="231" t="s">
        <v>35</v>
      </c>
      <c r="H478" s="231" t="s">
        <v>7652</v>
      </c>
      <c r="I478" s="232" t="s">
        <v>563</v>
      </c>
      <c r="J478" s="231" t="s">
        <v>44</v>
      </c>
      <c r="K478" s="230" t="s">
        <v>572</v>
      </c>
      <c r="L478" s="230" t="s">
        <v>100</v>
      </c>
      <c r="M478" s="233">
        <v>0</v>
      </c>
      <c r="N478" s="234" t="s">
        <v>7653</v>
      </c>
      <c r="O478" s="230" t="s">
        <v>101</v>
      </c>
      <c r="P478" s="230" t="s">
        <v>145</v>
      </c>
      <c r="Q478" s="233">
        <v>154875</v>
      </c>
      <c r="R478" s="234">
        <v>1</v>
      </c>
      <c r="S478" s="235" t="s">
        <v>146</v>
      </c>
      <c r="T478" s="236"/>
      <c r="U478" s="237" t="s">
        <v>8524</v>
      </c>
      <c r="V478" s="238" t="s">
        <v>104</v>
      </c>
      <c r="W478" s="236">
        <v>0</v>
      </c>
      <c r="X478" s="237" t="s">
        <v>155</v>
      </c>
      <c r="Y478" s="239">
        <v>0</v>
      </c>
      <c r="Z478" s="237" t="s">
        <v>156</v>
      </c>
      <c r="AA478" s="239">
        <v>0</v>
      </c>
      <c r="AB478" s="240" t="s">
        <v>46</v>
      </c>
      <c r="AC478" s="241" t="s">
        <v>20</v>
      </c>
      <c r="AD478" s="241" t="s">
        <v>559</v>
      </c>
      <c r="AE478" s="237" t="s">
        <v>38</v>
      </c>
      <c r="AF478" s="237" t="s">
        <v>97</v>
      </c>
      <c r="AG478" s="237"/>
      <c r="AH478" s="237"/>
      <c r="AI478" s="237" t="s">
        <v>90</v>
      </c>
      <c r="AJ478" s="237" t="s">
        <v>554</v>
      </c>
      <c r="AK478" s="237" t="s">
        <v>94</v>
      </c>
      <c r="AL478" s="237" t="s">
        <v>968</v>
      </c>
      <c r="AM478" s="242">
        <v>4</v>
      </c>
    </row>
    <row r="479" spans="2:39">
      <c r="B479" s="228" t="s">
        <v>969</v>
      </c>
      <c r="C479" s="229" t="s">
        <v>562</v>
      </c>
      <c r="D479" s="230" t="s">
        <v>970</v>
      </c>
      <c r="E479" s="231" t="s">
        <v>38</v>
      </c>
      <c r="F479" s="231" t="s">
        <v>97</v>
      </c>
      <c r="G479" s="231" t="s">
        <v>35</v>
      </c>
      <c r="H479" s="231" t="s">
        <v>7652</v>
      </c>
      <c r="I479" s="232" t="s">
        <v>563</v>
      </c>
      <c r="J479" s="231" t="s">
        <v>44</v>
      </c>
      <c r="K479" s="230" t="s">
        <v>572</v>
      </c>
      <c r="L479" s="230" t="s">
        <v>100</v>
      </c>
      <c r="M479" s="233">
        <v>0</v>
      </c>
      <c r="N479" s="234" t="s">
        <v>7653</v>
      </c>
      <c r="O479" s="230" t="s">
        <v>101</v>
      </c>
      <c r="P479" s="230" t="s">
        <v>145</v>
      </c>
      <c r="Q479" s="233">
        <v>154875</v>
      </c>
      <c r="R479" s="234">
        <v>1</v>
      </c>
      <c r="S479" s="235" t="s">
        <v>146</v>
      </c>
      <c r="T479" s="236"/>
      <c r="U479" s="237" t="s">
        <v>8524</v>
      </c>
      <c r="V479" s="238" t="s">
        <v>104</v>
      </c>
      <c r="W479" s="236">
        <v>0</v>
      </c>
      <c r="X479" s="237" t="s">
        <v>155</v>
      </c>
      <c r="Y479" s="239">
        <v>0</v>
      </c>
      <c r="Z479" s="237" t="s">
        <v>156</v>
      </c>
      <c r="AA479" s="239">
        <v>0</v>
      </c>
      <c r="AB479" s="240" t="s">
        <v>46</v>
      </c>
      <c r="AC479" s="241" t="s">
        <v>20</v>
      </c>
      <c r="AD479" s="241" t="s">
        <v>559</v>
      </c>
      <c r="AE479" s="237" t="s">
        <v>38</v>
      </c>
      <c r="AF479" s="237" t="s">
        <v>97</v>
      </c>
      <c r="AG479" s="237"/>
      <c r="AH479" s="237"/>
      <c r="AI479" s="237" t="s">
        <v>90</v>
      </c>
      <c r="AJ479" s="237" t="s">
        <v>554</v>
      </c>
      <c r="AK479" s="237" t="s">
        <v>94</v>
      </c>
      <c r="AL479" s="237" t="s">
        <v>971</v>
      </c>
      <c r="AM479" s="242">
        <v>4</v>
      </c>
    </row>
    <row r="480" spans="2:39">
      <c r="B480" s="228" t="s">
        <v>972</v>
      </c>
      <c r="C480" s="229" t="s">
        <v>562</v>
      </c>
      <c r="D480" s="230" t="s">
        <v>973</v>
      </c>
      <c r="E480" s="231" t="s">
        <v>38</v>
      </c>
      <c r="F480" s="231" t="s">
        <v>97</v>
      </c>
      <c r="G480" s="231" t="s">
        <v>35</v>
      </c>
      <c r="H480" s="231" t="s">
        <v>7652</v>
      </c>
      <c r="I480" s="232" t="s">
        <v>563</v>
      </c>
      <c r="J480" s="231" t="s">
        <v>44</v>
      </c>
      <c r="K480" s="230" t="s">
        <v>572</v>
      </c>
      <c r="L480" s="230" t="s">
        <v>100</v>
      </c>
      <c r="M480" s="233">
        <v>0</v>
      </c>
      <c r="N480" s="234" t="s">
        <v>7653</v>
      </c>
      <c r="O480" s="230" t="s">
        <v>101</v>
      </c>
      <c r="P480" s="230" t="s">
        <v>145</v>
      </c>
      <c r="Q480" s="233">
        <v>154875</v>
      </c>
      <c r="R480" s="234">
        <v>1</v>
      </c>
      <c r="S480" s="235" t="s">
        <v>146</v>
      </c>
      <c r="T480" s="236"/>
      <c r="U480" s="237" t="s">
        <v>8524</v>
      </c>
      <c r="V480" s="238" t="s">
        <v>104</v>
      </c>
      <c r="W480" s="236">
        <v>0</v>
      </c>
      <c r="X480" s="237" t="s">
        <v>155</v>
      </c>
      <c r="Y480" s="239">
        <v>0</v>
      </c>
      <c r="Z480" s="237" t="s">
        <v>156</v>
      </c>
      <c r="AA480" s="239">
        <v>0</v>
      </c>
      <c r="AB480" s="240" t="s">
        <v>46</v>
      </c>
      <c r="AC480" s="241" t="s">
        <v>20</v>
      </c>
      <c r="AD480" s="241" t="s">
        <v>559</v>
      </c>
      <c r="AE480" s="237" t="s">
        <v>38</v>
      </c>
      <c r="AF480" s="237" t="s">
        <v>97</v>
      </c>
      <c r="AG480" s="237"/>
      <c r="AH480" s="237"/>
      <c r="AI480" s="237" t="s">
        <v>90</v>
      </c>
      <c r="AJ480" s="237" t="s">
        <v>554</v>
      </c>
      <c r="AK480" s="237" t="s">
        <v>94</v>
      </c>
      <c r="AL480" s="237" t="s">
        <v>974</v>
      </c>
      <c r="AM480" s="242">
        <v>4</v>
      </c>
    </row>
    <row r="481" spans="2:39">
      <c r="B481" s="228" t="s">
        <v>975</v>
      </c>
      <c r="C481" s="229" t="s">
        <v>562</v>
      </c>
      <c r="D481" s="230" t="s">
        <v>976</v>
      </c>
      <c r="E481" s="231" t="s">
        <v>38</v>
      </c>
      <c r="F481" s="231" t="s">
        <v>97</v>
      </c>
      <c r="G481" s="231" t="s">
        <v>35</v>
      </c>
      <c r="H481" s="231" t="s">
        <v>7652</v>
      </c>
      <c r="I481" s="232" t="s">
        <v>563</v>
      </c>
      <c r="J481" s="231" t="s">
        <v>44</v>
      </c>
      <c r="K481" s="230" t="s">
        <v>572</v>
      </c>
      <c r="L481" s="230" t="s">
        <v>100</v>
      </c>
      <c r="M481" s="233">
        <v>0</v>
      </c>
      <c r="N481" s="234" t="s">
        <v>7653</v>
      </c>
      <c r="O481" s="230" t="s">
        <v>101</v>
      </c>
      <c r="P481" s="230" t="s">
        <v>145</v>
      </c>
      <c r="Q481" s="233">
        <v>154875</v>
      </c>
      <c r="R481" s="234">
        <v>1</v>
      </c>
      <c r="S481" s="235" t="s">
        <v>146</v>
      </c>
      <c r="T481" s="236"/>
      <c r="U481" s="237" t="s">
        <v>8524</v>
      </c>
      <c r="V481" s="238" t="s">
        <v>104</v>
      </c>
      <c r="W481" s="236">
        <v>0</v>
      </c>
      <c r="X481" s="237" t="s">
        <v>155</v>
      </c>
      <c r="Y481" s="239">
        <v>0</v>
      </c>
      <c r="Z481" s="237" t="s">
        <v>156</v>
      </c>
      <c r="AA481" s="239">
        <v>0</v>
      </c>
      <c r="AB481" s="240" t="s">
        <v>46</v>
      </c>
      <c r="AC481" s="241" t="s">
        <v>20</v>
      </c>
      <c r="AD481" s="241" t="s">
        <v>559</v>
      </c>
      <c r="AE481" s="237" t="s">
        <v>38</v>
      </c>
      <c r="AF481" s="237" t="s">
        <v>97</v>
      </c>
      <c r="AG481" s="237"/>
      <c r="AH481" s="237"/>
      <c r="AI481" s="237" t="s">
        <v>90</v>
      </c>
      <c r="AJ481" s="237" t="s">
        <v>554</v>
      </c>
      <c r="AK481" s="237" t="s">
        <v>94</v>
      </c>
      <c r="AL481" s="237" t="s">
        <v>977</v>
      </c>
      <c r="AM481" s="242">
        <v>4</v>
      </c>
    </row>
    <row r="482" spans="2:39">
      <c r="B482" s="228" t="s">
        <v>978</v>
      </c>
      <c r="C482" s="229" t="s">
        <v>562</v>
      </c>
      <c r="D482" s="230" t="s">
        <v>979</v>
      </c>
      <c r="E482" s="231" t="s">
        <v>38</v>
      </c>
      <c r="F482" s="231" t="s">
        <v>97</v>
      </c>
      <c r="G482" s="231" t="s">
        <v>35</v>
      </c>
      <c r="H482" s="231" t="s">
        <v>7652</v>
      </c>
      <c r="I482" s="232" t="s">
        <v>563</v>
      </c>
      <c r="J482" s="231" t="s">
        <v>44</v>
      </c>
      <c r="K482" s="230" t="s">
        <v>572</v>
      </c>
      <c r="L482" s="230" t="s">
        <v>100</v>
      </c>
      <c r="M482" s="233">
        <v>0</v>
      </c>
      <c r="N482" s="234" t="s">
        <v>7653</v>
      </c>
      <c r="O482" s="230" t="s">
        <v>101</v>
      </c>
      <c r="P482" s="230" t="s">
        <v>145</v>
      </c>
      <c r="Q482" s="233">
        <v>154875</v>
      </c>
      <c r="R482" s="234">
        <v>1</v>
      </c>
      <c r="S482" s="235" t="s">
        <v>146</v>
      </c>
      <c r="T482" s="236"/>
      <c r="U482" s="237" t="s">
        <v>8524</v>
      </c>
      <c r="V482" s="238" t="s">
        <v>104</v>
      </c>
      <c r="W482" s="236">
        <v>0</v>
      </c>
      <c r="X482" s="237" t="s">
        <v>155</v>
      </c>
      <c r="Y482" s="239">
        <v>0</v>
      </c>
      <c r="Z482" s="237" t="s">
        <v>156</v>
      </c>
      <c r="AA482" s="239">
        <v>0</v>
      </c>
      <c r="AB482" s="240" t="s">
        <v>46</v>
      </c>
      <c r="AC482" s="241" t="s">
        <v>20</v>
      </c>
      <c r="AD482" s="241" t="s">
        <v>559</v>
      </c>
      <c r="AE482" s="237" t="s">
        <v>38</v>
      </c>
      <c r="AF482" s="237" t="s">
        <v>97</v>
      </c>
      <c r="AG482" s="237"/>
      <c r="AH482" s="237"/>
      <c r="AI482" s="237" t="s">
        <v>90</v>
      </c>
      <c r="AJ482" s="237" t="s">
        <v>554</v>
      </c>
      <c r="AK482" s="237" t="s">
        <v>94</v>
      </c>
      <c r="AL482" s="237" t="s">
        <v>980</v>
      </c>
      <c r="AM482" s="242">
        <v>4</v>
      </c>
    </row>
    <row r="483" spans="2:39">
      <c r="B483" s="228" t="s">
        <v>981</v>
      </c>
      <c r="C483" s="229" t="s">
        <v>562</v>
      </c>
      <c r="D483" s="230" t="s">
        <v>982</v>
      </c>
      <c r="E483" s="231" t="s">
        <v>38</v>
      </c>
      <c r="F483" s="231" t="s">
        <v>97</v>
      </c>
      <c r="G483" s="231" t="s">
        <v>35</v>
      </c>
      <c r="H483" s="231" t="s">
        <v>7652</v>
      </c>
      <c r="I483" s="232" t="s">
        <v>563</v>
      </c>
      <c r="J483" s="231" t="s">
        <v>44</v>
      </c>
      <c r="K483" s="230" t="s">
        <v>572</v>
      </c>
      <c r="L483" s="230" t="s">
        <v>100</v>
      </c>
      <c r="M483" s="233">
        <v>0</v>
      </c>
      <c r="N483" s="234" t="s">
        <v>7653</v>
      </c>
      <c r="O483" s="230" t="s">
        <v>101</v>
      </c>
      <c r="P483" s="230" t="s">
        <v>145</v>
      </c>
      <c r="Q483" s="233">
        <v>154875</v>
      </c>
      <c r="R483" s="234">
        <v>1</v>
      </c>
      <c r="S483" s="235" t="s">
        <v>146</v>
      </c>
      <c r="T483" s="236"/>
      <c r="U483" s="237" t="s">
        <v>8524</v>
      </c>
      <c r="V483" s="238" t="s">
        <v>104</v>
      </c>
      <c r="W483" s="236">
        <v>0</v>
      </c>
      <c r="X483" s="237" t="s">
        <v>155</v>
      </c>
      <c r="Y483" s="239">
        <v>0</v>
      </c>
      <c r="Z483" s="237" t="s">
        <v>156</v>
      </c>
      <c r="AA483" s="239">
        <v>0</v>
      </c>
      <c r="AB483" s="240" t="s">
        <v>46</v>
      </c>
      <c r="AC483" s="241" t="s">
        <v>20</v>
      </c>
      <c r="AD483" s="241" t="s">
        <v>559</v>
      </c>
      <c r="AE483" s="237" t="s">
        <v>38</v>
      </c>
      <c r="AF483" s="237" t="s">
        <v>97</v>
      </c>
      <c r="AG483" s="237"/>
      <c r="AH483" s="237"/>
      <c r="AI483" s="237" t="s">
        <v>90</v>
      </c>
      <c r="AJ483" s="237" t="s">
        <v>554</v>
      </c>
      <c r="AK483" s="237" t="s">
        <v>94</v>
      </c>
      <c r="AL483" s="237" t="s">
        <v>983</v>
      </c>
      <c r="AM483" s="242">
        <v>4</v>
      </c>
    </row>
    <row r="484" spans="2:39">
      <c r="B484" s="228" t="s">
        <v>984</v>
      </c>
      <c r="C484" s="229" t="s">
        <v>562</v>
      </c>
      <c r="D484" s="230" t="s">
        <v>985</v>
      </c>
      <c r="E484" s="231" t="s">
        <v>38</v>
      </c>
      <c r="F484" s="231" t="s">
        <v>97</v>
      </c>
      <c r="G484" s="231" t="s">
        <v>35</v>
      </c>
      <c r="H484" s="231" t="s">
        <v>7652</v>
      </c>
      <c r="I484" s="232" t="s">
        <v>563</v>
      </c>
      <c r="J484" s="231" t="s">
        <v>44</v>
      </c>
      <c r="K484" s="230" t="s">
        <v>572</v>
      </c>
      <c r="L484" s="230" t="s">
        <v>100</v>
      </c>
      <c r="M484" s="233">
        <v>0</v>
      </c>
      <c r="N484" s="234" t="s">
        <v>7653</v>
      </c>
      <c r="O484" s="230" t="s">
        <v>101</v>
      </c>
      <c r="P484" s="230" t="s">
        <v>145</v>
      </c>
      <c r="Q484" s="233">
        <v>154875</v>
      </c>
      <c r="R484" s="234">
        <v>1</v>
      </c>
      <c r="S484" s="235" t="s">
        <v>146</v>
      </c>
      <c r="T484" s="236"/>
      <c r="U484" s="237" t="s">
        <v>8524</v>
      </c>
      <c r="V484" s="238" t="s">
        <v>104</v>
      </c>
      <c r="W484" s="236">
        <v>0</v>
      </c>
      <c r="X484" s="237" t="s">
        <v>155</v>
      </c>
      <c r="Y484" s="239">
        <v>0</v>
      </c>
      <c r="Z484" s="237" t="s">
        <v>156</v>
      </c>
      <c r="AA484" s="239">
        <v>0</v>
      </c>
      <c r="AB484" s="240" t="s">
        <v>46</v>
      </c>
      <c r="AC484" s="241" t="s">
        <v>20</v>
      </c>
      <c r="AD484" s="241" t="s">
        <v>559</v>
      </c>
      <c r="AE484" s="237" t="s">
        <v>38</v>
      </c>
      <c r="AF484" s="237" t="s">
        <v>97</v>
      </c>
      <c r="AG484" s="237"/>
      <c r="AH484" s="237"/>
      <c r="AI484" s="237" t="s">
        <v>90</v>
      </c>
      <c r="AJ484" s="237" t="s">
        <v>554</v>
      </c>
      <c r="AK484" s="237" t="s">
        <v>94</v>
      </c>
      <c r="AL484" s="237" t="s">
        <v>986</v>
      </c>
      <c r="AM484" s="242">
        <v>4</v>
      </c>
    </row>
    <row r="485" spans="2:39">
      <c r="B485" s="228" t="s">
        <v>987</v>
      </c>
      <c r="C485" s="229" t="s">
        <v>562</v>
      </c>
      <c r="D485" s="230" t="s">
        <v>988</v>
      </c>
      <c r="E485" s="231" t="s">
        <v>38</v>
      </c>
      <c r="F485" s="231" t="s">
        <v>97</v>
      </c>
      <c r="G485" s="231" t="s">
        <v>35</v>
      </c>
      <c r="H485" s="231" t="s">
        <v>7652</v>
      </c>
      <c r="I485" s="232" t="s">
        <v>563</v>
      </c>
      <c r="J485" s="231" t="s">
        <v>44</v>
      </c>
      <c r="K485" s="230" t="s">
        <v>572</v>
      </c>
      <c r="L485" s="230" t="s">
        <v>100</v>
      </c>
      <c r="M485" s="233">
        <v>0</v>
      </c>
      <c r="N485" s="234" t="s">
        <v>7653</v>
      </c>
      <c r="O485" s="230" t="s">
        <v>101</v>
      </c>
      <c r="P485" s="230" t="s">
        <v>145</v>
      </c>
      <c r="Q485" s="233">
        <v>154875</v>
      </c>
      <c r="R485" s="234">
        <v>1</v>
      </c>
      <c r="S485" s="235" t="s">
        <v>146</v>
      </c>
      <c r="T485" s="236"/>
      <c r="U485" s="237" t="s">
        <v>8524</v>
      </c>
      <c r="V485" s="238" t="s">
        <v>104</v>
      </c>
      <c r="W485" s="236">
        <v>0</v>
      </c>
      <c r="X485" s="237" t="s">
        <v>155</v>
      </c>
      <c r="Y485" s="239">
        <v>0</v>
      </c>
      <c r="Z485" s="237" t="s">
        <v>156</v>
      </c>
      <c r="AA485" s="239">
        <v>0</v>
      </c>
      <c r="AB485" s="240" t="s">
        <v>46</v>
      </c>
      <c r="AC485" s="241" t="s">
        <v>20</v>
      </c>
      <c r="AD485" s="241" t="s">
        <v>559</v>
      </c>
      <c r="AE485" s="237" t="s">
        <v>38</v>
      </c>
      <c r="AF485" s="237" t="s">
        <v>97</v>
      </c>
      <c r="AG485" s="237"/>
      <c r="AH485" s="237"/>
      <c r="AI485" s="237" t="s">
        <v>90</v>
      </c>
      <c r="AJ485" s="237" t="s">
        <v>554</v>
      </c>
      <c r="AK485" s="237" t="s">
        <v>94</v>
      </c>
      <c r="AL485" s="237" t="s">
        <v>989</v>
      </c>
      <c r="AM485" s="242">
        <v>4</v>
      </c>
    </row>
    <row r="486" spans="2:39">
      <c r="B486" s="228" t="s">
        <v>990</v>
      </c>
      <c r="C486" s="229" t="s">
        <v>562</v>
      </c>
      <c r="D486" s="230" t="s">
        <v>991</v>
      </c>
      <c r="E486" s="231" t="s">
        <v>38</v>
      </c>
      <c r="F486" s="231" t="s">
        <v>97</v>
      </c>
      <c r="G486" s="231" t="s">
        <v>35</v>
      </c>
      <c r="H486" s="231" t="s">
        <v>7652</v>
      </c>
      <c r="I486" s="232" t="s">
        <v>563</v>
      </c>
      <c r="J486" s="231" t="s">
        <v>44</v>
      </c>
      <c r="K486" s="230" t="s">
        <v>572</v>
      </c>
      <c r="L486" s="230" t="s">
        <v>100</v>
      </c>
      <c r="M486" s="233">
        <v>0</v>
      </c>
      <c r="N486" s="234" t="s">
        <v>7653</v>
      </c>
      <c r="O486" s="230" t="s">
        <v>101</v>
      </c>
      <c r="P486" s="230" t="s">
        <v>145</v>
      </c>
      <c r="Q486" s="233">
        <v>154875</v>
      </c>
      <c r="R486" s="234">
        <v>1</v>
      </c>
      <c r="S486" s="235" t="s">
        <v>146</v>
      </c>
      <c r="T486" s="236"/>
      <c r="U486" s="237" t="s">
        <v>8524</v>
      </c>
      <c r="V486" s="238" t="s">
        <v>104</v>
      </c>
      <c r="W486" s="236">
        <v>0</v>
      </c>
      <c r="X486" s="237" t="s">
        <v>155</v>
      </c>
      <c r="Y486" s="239">
        <v>0</v>
      </c>
      <c r="Z486" s="237" t="s">
        <v>156</v>
      </c>
      <c r="AA486" s="239">
        <v>0</v>
      </c>
      <c r="AB486" s="240" t="s">
        <v>46</v>
      </c>
      <c r="AC486" s="241" t="s">
        <v>20</v>
      </c>
      <c r="AD486" s="241" t="s">
        <v>559</v>
      </c>
      <c r="AE486" s="237" t="s">
        <v>38</v>
      </c>
      <c r="AF486" s="237" t="s">
        <v>97</v>
      </c>
      <c r="AG486" s="237"/>
      <c r="AH486" s="237"/>
      <c r="AI486" s="237" t="s">
        <v>90</v>
      </c>
      <c r="AJ486" s="237" t="s">
        <v>554</v>
      </c>
      <c r="AK486" s="237" t="s">
        <v>94</v>
      </c>
      <c r="AL486" s="237" t="s">
        <v>992</v>
      </c>
      <c r="AM486" s="242">
        <v>4</v>
      </c>
    </row>
    <row r="487" spans="2:39">
      <c r="B487" s="228" t="s">
        <v>993</v>
      </c>
      <c r="C487" s="229" t="s">
        <v>562</v>
      </c>
      <c r="D487" s="230" t="s">
        <v>994</v>
      </c>
      <c r="E487" s="231" t="s">
        <v>38</v>
      </c>
      <c r="F487" s="231" t="s">
        <v>97</v>
      </c>
      <c r="G487" s="231" t="s">
        <v>35</v>
      </c>
      <c r="H487" s="231" t="s">
        <v>7652</v>
      </c>
      <c r="I487" s="232" t="s">
        <v>563</v>
      </c>
      <c r="J487" s="231" t="s">
        <v>44</v>
      </c>
      <c r="K487" s="230" t="s">
        <v>197</v>
      </c>
      <c r="L487" s="230" t="s">
        <v>100</v>
      </c>
      <c r="M487" s="233">
        <v>0</v>
      </c>
      <c r="N487" s="234" t="s">
        <v>7653</v>
      </c>
      <c r="O487" s="230" t="s">
        <v>101</v>
      </c>
      <c r="P487" s="230" t="s">
        <v>145</v>
      </c>
      <c r="Q487" s="233">
        <v>154875</v>
      </c>
      <c r="R487" s="234">
        <v>1</v>
      </c>
      <c r="S487" s="235" t="s">
        <v>146</v>
      </c>
      <c r="T487" s="236"/>
      <c r="U487" s="237" t="s">
        <v>8524</v>
      </c>
      <c r="V487" s="238" t="s">
        <v>104</v>
      </c>
      <c r="W487" s="236">
        <v>0</v>
      </c>
      <c r="X487" s="237" t="s">
        <v>155</v>
      </c>
      <c r="Y487" s="239">
        <v>0</v>
      </c>
      <c r="Z487" s="237" t="s">
        <v>156</v>
      </c>
      <c r="AA487" s="239">
        <v>0</v>
      </c>
      <c r="AB487" s="240" t="s">
        <v>46</v>
      </c>
      <c r="AC487" s="241" t="s">
        <v>20</v>
      </c>
      <c r="AD487" s="241" t="s">
        <v>559</v>
      </c>
      <c r="AE487" s="237" t="s">
        <v>38</v>
      </c>
      <c r="AF487" s="237" t="s">
        <v>97</v>
      </c>
      <c r="AG487" s="237"/>
      <c r="AH487" s="237"/>
      <c r="AI487" s="237" t="s">
        <v>90</v>
      </c>
      <c r="AJ487" s="237" t="s">
        <v>554</v>
      </c>
      <c r="AK487" s="237" t="s">
        <v>94</v>
      </c>
      <c r="AL487" s="237" t="s">
        <v>995</v>
      </c>
      <c r="AM487" s="242">
        <v>4</v>
      </c>
    </row>
    <row r="488" spans="2:39">
      <c r="B488" s="228" t="s">
        <v>996</v>
      </c>
      <c r="C488" s="229" t="s">
        <v>562</v>
      </c>
      <c r="D488" s="230" t="s">
        <v>997</v>
      </c>
      <c r="E488" s="231" t="s">
        <v>38</v>
      </c>
      <c r="F488" s="231" t="s">
        <v>97</v>
      </c>
      <c r="G488" s="231" t="s">
        <v>35</v>
      </c>
      <c r="H488" s="231" t="s">
        <v>7652</v>
      </c>
      <c r="I488" s="232" t="s">
        <v>563</v>
      </c>
      <c r="J488" s="231" t="s">
        <v>44</v>
      </c>
      <c r="K488" s="230" t="s">
        <v>197</v>
      </c>
      <c r="L488" s="230" t="s">
        <v>100</v>
      </c>
      <c r="M488" s="233">
        <v>0</v>
      </c>
      <c r="N488" s="234" t="s">
        <v>7653</v>
      </c>
      <c r="O488" s="230" t="s">
        <v>101</v>
      </c>
      <c r="P488" s="230" t="s">
        <v>145</v>
      </c>
      <c r="Q488" s="233">
        <v>154875</v>
      </c>
      <c r="R488" s="234">
        <v>1</v>
      </c>
      <c r="S488" s="235" t="s">
        <v>146</v>
      </c>
      <c r="T488" s="236"/>
      <c r="U488" s="237" t="s">
        <v>8524</v>
      </c>
      <c r="V488" s="238" t="s">
        <v>104</v>
      </c>
      <c r="W488" s="236">
        <v>0</v>
      </c>
      <c r="X488" s="237" t="s">
        <v>155</v>
      </c>
      <c r="Y488" s="239">
        <v>0</v>
      </c>
      <c r="Z488" s="237" t="s">
        <v>156</v>
      </c>
      <c r="AA488" s="239">
        <v>0</v>
      </c>
      <c r="AB488" s="240" t="s">
        <v>46</v>
      </c>
      <c r="AC488" s="241" t="s">
        <v>20</v>
      </c>
      <c r="AD488" s="241" t="s">
        <v>559</v>
      </c>
      <c r="AE488" s="237" t="s">
        <v>38</v>
      </c>
      <c r="AF488" s="237" t="s">
        <v>97</v>
      </c>
      <c r="AG488" s="237"/>
      <c r="AH488" s="237"/>
      <c r="AI488" s="237" t="s">
        <v>90</v>
      </c>
      <c r="AJ488" s="237" t="s">
        <v>554</v>
      </c>
      <c r="AK488" s="237" t="s">
        <v>94</v>
      </c>
      <c r="AL488" s="237" t="s">
        <v>998</v>
      </c>
      <c r="AM488" s="242">
        <v>4</v>
      </c>
    </row>
    <row r="489" spans="2:39">
      <c r="B489" s="228" t="s">
        <v>999</v>
      </c>
      <c r="C489" s="229" t="s">
        <v>562</v>
      </c>
      <c r="D489" s="230" t="s">
        <v>1000</v>
      </c>
      <c r="E489" s="231" t="s">
        <v>38</v>
      </c>
      <c r="F489" s="231" t="s">
        <v>97</v>
      </c>
      <c r="G489" s="231" t="s">
        <v>35</v>
      </c>
      <c r="H489" s="231" t="s">
        <v>7652</v>
      </c>
      <c r="I489" s="232" t="s">
        <v>563</v>
      </c>
      <c r="J489" s="231" t="s">
        <v>44</v>
      </c>
      <c r="K489" s="230" t="s">
        <v>197</v>
      </c>
      <c r="L489" s="230" t="s">
        <v>100</v>
      </c>
      <c r="M489" s="233">
        <v>0</v>
      </c>
      <c r="N489" s="234" t="s">
        <v>7653</v>
      </c>
      <c r="O489" s="230" t="s">
        <v>101</v>
      </c>
      <c r="P489" s="230" t="s">
        <v>145</v>
      </c>
      <c r="Q489" s="233">
        <v>154875</v>
      </c>
      <c r="R489" s="234">
        <v>1</v>
      </c>
      <c r="S489" s="235" t="s">
        <v>146</v>
      </c>
      <c r="T489" s="236"/>
      <c r="U489" s="237" t="s">
        <v>8524</v>
      </c>
      <c r="V489" s="238" t="s">
        <v>104</v>
      </c>
      <c r="W489" s="236">
        <v>0</v>
      </c>
      <c r="X489" s="237" t="s">
        <v>155</v>
      </c>
      <c r="Y489" s="239">
        <v>0</v>
      </c>
      <c r="Z489" s="237" t="s">
        <v>156</v>
      </c>
      <c r="AA489" s="239">
        <v>0</v>
      </c>
      <c r="AB489" s="240" t="s">
        <v>46</v>
      </c>
      <c r="AC489" s="241" t="s">
        <v>20</v>
      </c>
      <c r="AD489" s="241" t="s">
        <v>559</v>
      </c>
      <c r="AE489" s="237" t="s">
        <v>38</v>
      </c>
      <c r="AF489" s="237" t="s">
        <v>97</v>
      </c>
      <c r="AG489" s="237"/>
      <c r="AH489" s="237"/>
      <c r="AI489" s="237" t="s">
        <v>90</v>
      </c>
      <c r="AJ489" s="237" t="s">
        <v>554</v>
      </c>
      <c r="AK489" s="237" t="s">
        <v>94</v>
      </c>
      <c r="AL489" s="237" t="s">
        <v>1001</v>
      </c>
      <c r="AM489" s="242">
        <v>4</v>
      </c>
    </row>
    <row r="490" spans="2:39">
      <c r="B490" s="228" t="s">
        <v>1002</v>
      </c>
      <c r="C490" s="229" t="s">
        <v>562</v>
      </c>
      <c r="D490" s="230" t="s">
        <v>1003</v>
      </c>
      <c r="E490" s="231" t="s">
        <v>38</v>
      </c>
      <c r="F490" s="231" t="s">
        <v>97</v>
      </c>
      <c r="G490" s="231" t="s">
        <v>35</v>
      </c>
      <c r="H490" s="231" t="s">
        <v>7652</v>
      </c>
      <c r="I490" s="232" t="s">
        <v>563</v>
      </c>
      <c r="J490" s="231" t="s">
        <v>44</v>
      </c>
      <c r="K490" s="230" t="s">
        <v>197</v>
      </c>
      <c r="L490" s="230" t="s">
        <v>100</v>
      </c>
      <c r="M490" s="233">
        <v>0</v>
      </c>
      <c r="N490" s="234" t="s">
        <v>7653</v>
      </c>
      <c r="O490" s="230" t="s">
        <v>101</v>
      </c>
      <c r="P490" s="230" t="s">
        <v>145</v>
      </c>
      <c r="Q490" s="233">
        <v>154875</v>
      </c>
      <c r="R490" s="234">
        <v>1</v>
      </c>
      <c r="S490" s="235" t="s">
        <v>146</v>
      </c>
      <c r="T490" s="236"/>
      <c r="U490" s="237" t="s">
        <v>8524</v>
      </c>
      <c r="V490" s="238" t="s">
        <v>104</v>
      </c>
      <c r="W490" s="236">
        <v>0</v>
      </c>
      <c r="X490" s="237" t="s">
        <v>155</v>
      </c>
      <c r="Y490" s="239">
        <v>0</v>
      </c>
      <c r="Z490" s="237" t="s">
        <v>156</v>
      </c>
      <c r="AA490" s="239">
        <v>0</v>
      </c>
      <c r="AB490" s="240" t="s">
        <v>46</v>
      </c>
      <c r="AC490" s="241" t="s">
        <v>20</v>
      </c>
      <c r="AD490" s="241" t="s">
        <v>559</v>
      </c>
      <c r="AE490" s="237" t="s">
        <v>38</v>
      </c>
      <c r="AF490" s="237" t="s">
        <v>97</v>
      </c>
      <c r="AG490" s="237"/>
      <c r="AH490" s="237"/>
      <c r="AI490" s="237" t="s">
        <v>90</v>
      </c>
      <c r="AJ490" s="237" t="s">
        <v>554</v>
      </c>
      <c r="AK490" s="237" t="s">
        <v>94</v>
      </c>
      <c r="AL490" s="237" t="s">
        <v>1004</v>
      </c>
      <c r="AM490" s="242">
        <v>4</v>
      </c>
    </row>
    <row r="491" spans="2:39">
      <c r="B491" s="228" t="s">
        <v>1005</v>
      </c>
      <c r="C491" s="229" t="s">
        <v>562</v>
      </c>
      <c r="D491" s="230" t="s">
        <v>1006</v>
      </c>
      <c r="E491" s="231" t="s">
        <v>38</v>
      </c>
      <c r="F491" s="231" t="s">
        <v>97</v>
      </c>
      <c r="G491" s="231" t="s">
        <v>35</v>
      </c>
      <c r="H491" s="231" t="s">
        <v>7652</v>
      </c>
      <c r="I491" s="232" t="s">
        <v>563</v>
      </c>
      <c r="J491" s="231" t="s">
        <v>44</v>
      </c>
      <c r="K491" s="230" t="s">
        <v>197</v>
      </c>
      <c r="L491" s="230" t="s">
        <v>100</v>
      </c>
      <c r="M491" s="233">
        <v>0</v>
      </c>
      <c r="N491" s="234" t="s">
        <v>7653</v>
      </c>
      <c r="O491" s="230" t="s">
        <v>101</v>
      </c>
      <c r="P491" s="230" t="s">
        <v>145</v>
      </c>
      <c r="Q491" s="233">
        <v>154875</v>
      </c>
      <c r="R491" s="234">
        <v>1</v>
      </c>
      <c r="S491" s="235" t="s">
        <v>146</v>
      </c>
      <c r="T491" s="236"/>
      <c r="U491" s="237" t="s">
        <v>8524</v>
      </c>
      <c r="V491" s="238" t="s">
        <v>104</v>
      </c>
      <c r="W491" s="236">
        <v>0</v>
      </c>
      <c r="X491" s="237" t="s">
        <v>155</v>
      </c>
      <c r="Y491" s="239">
        <v>0</v>
      </c>
      <c r="Z491" s="237" t="s">
        <v>156</v>
      </c>
      <c r="AA491" s="239">
        <v>0</v>
      </c>
      <c r="AB491" s="240" t="s">
        <v>46</v>
      </c>
      <c r="AC491" s="241" t="s">
        <v>20</v>
      </c>
      <c r="AD491" s="241" t="s">
        <v>559</v>
      </c>
      <c r="AE491" s="237" t="s">
        <v>38</v>
      </c>
      <c r="AF491" s="237" t="s">
        <v>97</v>
      </c>
      <c r="AG491" s="237"/>
      <c r="AH491" s="237"/>
      <c r="AI491" s="237" t="s">
        <v>90</v>
      </c>
      <c r="AJ491" s="237" t="s">
        <v>554</v>
      </c>
      <c r="AK491" s="237" t="s">
        <v>94</v>
      </c>
      <c r="AL491" s="237" t="s">
        <v>1007</v>
      </c>
      <c r="AM491" s="242">
        <v>4</v>
      </c>
    </row>
    <row r="492" spans="2:39">
      <c r="B492" s="228" t="s">
        <v>1008</v>
      </c>
      <c r="C492" s="229" t="s">
        <v>562</v>
      </c>
      <c r="D492" s="230" t="s">
        <v>1009</v>
      </c>
      <c r="E492" s="231" t="s">
        <v>38</v>
      </c>
      <c r="F492" s="231" t="s">
        <v>97</v>
      </c>
      <c r="G492" s="231" t="s">
        <v>35</v>
      </c>
      <c r="H492" s="231" t="s">
        <v>7652</v>
      </c>
      <c r="I492" s="232" t="s">
        <v>563</v>
      </c>
      <c r="J492" s="231" t="s">
        <v>44</v>
      </c>
      <c r="K492" s="230" t="s">
        <v>197</v>
      </c>
      <c r="L492" s="230" t="s">
        <v>100</v>
      </c>
      <c r="M492" s="233">
        <v>0</v>
      </c>
      <c r="N492" s="234" t="s">
        <v>7653</v>
      </c>
      <c r="O492" s="230" t="s">
        <v>101</v>
      </c>
      <c r="P492" s="230" t="s">
        <v>145</v>
      </c>
      <c r="Q492" s="233">
        <v>154875</v>
      </c>
      <c r="R492" s="234">
        <v>1</v>
      </c>
      <c r="S492" s="235" t="s">
        <v>146</v>
      </c>
      <c r="T492" s="236"/>
      <c r="U492" s="237" t="s">
        <v>8524</v>
      </c>
      <c r="V492" s="238" t="s">
        <v>104</v>
      </c>
      <c r="W492" s="236">
        <v>0</v>
      </c>
      <c r="X492" s="237" t="s">
        <v>155</v>
      </c>
      <c r="Y492" s="239">
        <v>0</v>
      </c>
      <c r="Z492" s="237" t="s">
        <v>156</v>
      </c>
      <c r="AA492" s="239">
        <v>0</v>
      </c>
      <c r="AB492" s="240" t="s">
        <v>46</v>
      </c>
      <c r="AC492" s="241" t="s">
        <v>20</v>
      </c>
      <c r="AD492" s="241" t="s">
        <v>559</v>
      </c>
      <c r="AE492" s="237" t="s">
        <v>38</v>
      </c>
      <c r="AF492" s="237" t="s">
        <v>97</v>
      </c>
      <c r="AG492" s="237"/>
      <c r="AH492" s="237"/>
      <c r="AI492" s="237" t="s">
        <v>90</v>
      </c>
      <c r="AJ492" s="237" t="s">
        <v>554</v>
      </c>
      <c r="AK492" s="237" t="s">
        <v>94</v>
      </c>
      <c r="AL492" s="237" t="s">
        <v>1010</v>
      </c>
      <c r="AM492" s="242">
        <v>4</v>
      </c>
    </row>
    <row r="493" spans="2:39">
      <c r="B493" s="228" t="s">
        <v>1011</v>
      </c>
      <c r="C493" s="229" t="s">
        <v>562</v>
      </c>
      <c r="D493" s="230" t="s">
        <v>1012</v>
      </c>
      <c r="E493" s="231" t="s">
        <v>38</v>
      </c>
      <c r="F493" s="231" t="s">
        <v>97</v>
      </c>
      <c r="G493" s="231" t="s">
        <v>35</v>
      </c>
      <c r="H493" s="231" t="s">
        <v>7652</v>
      </c>
      <c r="I493" s="232" t="s">
        <v>563</v>
      </c>
      <c r="J493" s="231" t="s">
        <v>44</v>
      </c>
      <c r="K493" s="230" t="s">
        <v>197</v>
      </c>
      <c r="L493" s="230" t="s">
        <v>100</v>
      </c>
      <c r="M493" s="233">
        <v>0</v>
      </c>
      <c r="N493" s="234" t="s">
        <v>7653</v>
      </c>
      <c r="O493" s="230" t="s">
        <v>101</v>
      </c>
      <c r="P493" s="230" t="s">
        <v>145</v>
      </c>
      <c r="Q493" s="233">
        <v>154875</v>
      </c>
      <c r="R493" s="234">
        <v>1</v>
      </c>
      <c r="S493" s="235" t="s">
        <v>146</v>
      </c>
      <c r="T493" s="236"/>
      <c r="U493" s="237" t="s">
        <v>8524</v>
      </c>
      <c r="V493" s="238" t="s">
        <v>104</v>
      </c>
      <c r="W493" s="236">
        <v>0</v>
      </c>
      <c r="X493" s="237" t="s">
        <v>155</v>
      </c>
      <c r="Y493" s="239">
        <v>0</v>
      </c>
      <c r="Z493" s="237" t="s">
        <v>156</v>
      </c>
      <c r="AA493" s="239">
        <v>0</v>
      </c>
      <c r="AB493" s="240" t="s">
        <v>46</v>
      </c>
      <c r="AC493" s="241" t="s">
        <v>20</v>
      </c>
      <c r="AD493" s="241" t="s">
        <v>559</v>
      </c>
      <c r="AE493" s="237" t="s">
        <v>38</v>
      </c>
      <c r="AF493" s="237" t="s">
        <v>97</v>
      </c>
      <c r="AG493" s="237"/>
      <c r="AH493" s="237"/>
      <c r="AI493" s="237" t="s">
        <v>90</v>
      </c>
      <c r="AJ493" s="237" t="s">
        <v>554</v>
      </c>
      <c r="AK493" s="237" t="s">
        <v>94</v>
      </c>
      <c r="AL493" s="237" t="s">
        <v>1013</v>
      </c>
      <c r="AM493" s="242">
        <v>4</v>
      </c>
    </row>
    <row r="494" spans="2:39">
      <c r="B494" s="228" t="s">
        <v>1014</v>
      </c>
      <c r="C494" s="229" t="s">
        <v>562</v>
      </c>
      <c r="D494" s="230" t="s">
        <v>1015</v>
      </c>
      <c r="E494" s="231" t="s">
        <v>38</v>
      </c>
      <c r="F494" s="231" t="s">
        <v>97</v>
      </c>
      <c r="G494" s="231" t="s">
        <v>35</v>
      </c>
      <c r="H494" s="231" t="s">
        <v>7652</v>
      </c>
      <c r="I494" s="232" t="s">
        <v>563</v>
      </c>
      <c r="J494" s="231" t="s">
        <v>44</v>
      </c>
      <c r="K494" s="230" t="s">
        <v>197</v>
      </c>
      <c r="L494" s="230" t="s">
        <v>100</v>
      </c>
      <c r="M494" s="233">
        <v>0</v>
      </c>
      <c r="N494" s="234" t="s">
        <v>7653</v>
      </c>
      <c r="O494" s="230" t="s">
        <v>101</v>
      </c>
      <c r="P494" s="230" t="s">
        <v>145</v>
      </c>
      <c r="Q494" s="233">
        <v>154875</v>
      </c>
      <c r="R494" s="234">
        <v>1</v>
      </c>
      <c r="S494" s="235" t="s">
        <v>146</v>
      </c>
      <c r="T494" s="236"/>
      <c r="U494" s="237" t="s">
        <v>8524</v>
      </c>
      <c r="V494" s="238" t="s">
        <v>104</v>
      </c>
      <c r="W494" s="236">
        <v>0</v>
      </c>
      <c r="X494" s="237" t="s">
        <v>155</v>
      </c>
      <c r="Y494" s="239">
        <v>0</v>
      </c>
      <c r="Z494" s="237" t="s">
        <v>156</v>
      </c>
      <c r="AA494" s="239">
        <v>0</v>
      </c>
      <c r="AB494" s="240" t="s">
        <v>46</v>
      </c>
      <c r="AC494" s="241" t="s">
        <v>20</v>
      </c>
      <c r="AD494" s="241" t="s">
        <v>559</v>
      </c>
      <c r="AE494" s="237" t="s">
        <v>38</v>
      </c>
      <c r="AF494" s="237" t="s">
        <v>97</v>
      </c>
      <c r="AG494" s="237"/>
      <c r="AH494" s="237"/>
      <c r="AI494" s="237" t="s">
        <v>90</v>
      </c>
      <c r="AJ494" s="237" t="s">
        <v>554</v>
      </c>
      <c r="AK494" s="237" t="s">
        <v>94</v>
      </c>
      <c r="AL494" s="237" t="s">
        <v>1016</v>
      </c>
      <c r="AM494" s="242">
        <v>4</v>
      </c>
    </row>
    <row r="495" spans="2:39">
      <c r="B495" s="228" t="s">
        <v>1017</v>
      </c>
      <c r="C495" s="229" t="s">
        <v>562</v>
      </c>
      <c r="D495" s="230" t="s">
        <v>1018</v>
      </c>
      <c r="E495" s="231" t="s">
        <v>38</v>
      </c>
      <c r="F495" s="231" t="s">
        <v>97</v>
      </c>
      <c r="G495" s="231" t="s">
        <v>35</v>
      </c>
      <c r="H495" s="231" t="s">
        <v>7652</v>
      </c>
      <c r="I495" s="232" t="s">
        <v>563</v>
      </c>
      <c r="J495" s="231" t="s">
        <v>44</v>
      </c>
      <c r="K495" s="230" t="s">
        <v>197</v>
      </c>
      <c r="L495" s="230" t="s">
        <v>100</v>
      </c>
      <c r="M495" s="233">
        <v>0</v>
      </c>
      <c r="N495" s="234" t="s">
        <v>7653</v>
      </c>
      <c r="O495" s="230" t="s">
        <v>101</v>
      </c>
      <c r="P495" s="230" t="s">
        <v>145</v>
      </c>
      <c r="Q495" s="233">
        <v>154875</v>
      </c>
      <c r="R495" s="234">
        <v>1</v>
      </c>
      <c r="S495" s="235" t="s">
        <v>146</v>
      </c>
      <c r="T495" s="236"/>
      <c r="U495" s="237" t="s">
        <v>8524</v>
      </c>
      <c r="V495" s="238" t="s">
        <v>104</v>
      </c>
      <c r="W495" s="236">
        <v>0</v>
      </c>
      <c r="X495" s="237" t="s">
        <v>155</v>
      </c>
      <c r="Y495" s="239">
        <v>0</v>
      </c>
      <c r="Z495" s="237" t="s">
        <v>156</v>
      </c>
      <c r="AA495" s="239">
        <v>0</v>
      </c>
      <c r="AB495" s="240" t="s">
        <v>46</v>
      </c>
      <c r="AC495" s="241" t="s">
        <v>20</v>
      </c>
      <c r="AD495" s="241" t="s">
        <v>559</v>
      </c>
      <c r="AE495" s="237" t="s">
        <v>38</v>
      </c>
      <c r="AF495" s="237" t="s">
        <v>97</v>
      </c>
      <c r="AG495" s="237"/>
      <c r="AH495" s="237"/>
      <c r="AI495" s="237" t="s">
        <v>90</v>
      </c>
      <c r="AJ495" s="237" t="s">
        <v>554</v>
      </c>
      <c r="AK495" s="237" t="s">
        <v>94</v>
      </c>
      <c r="AL495" s="237" t="s">
        <v>1019</v>
      </c>
      <c r="AM495" s="242">
        <v>4</v>
      </c>
    </row>
    <row r="496" spans="2:39">
      <c r="B496" s="228" t="s">
        <v>1020</v>
      </c>
      <c r="C496" s="229" t="s">
        <v>562</v>
      </c>
      <c r="D496" s="230" t="s">
        <v>1021</v>
      </c>
      <c r="E496" s="231" t="s">
        <v>38</v>
      </c>
      <c r="F496" s="231" t="s">
        <v>97</v>
      </c>
      <c r="G496" s="231" t="s">
        <v>35</v>
      </c>
      <c r="H496" s="231" t="s">
        <v>7652</v>
      </c>
      <c r="I496" s="232" t="s">
        <v>563</v>
      </c>
      <c r="J496" s="231" t="s">
        <v>44</v>
      </c>
      <c r="K496" s="230" t="s">
        <v>575</v>
      </c>
      <c r="L496" s="230" t="s">
        <v>100</v>
      </c>
      <c r="M496" s="233">
        <v>0</v>
      </c>
      <c r="N496" s="234" t="s">
        <v>7653</v>
      </c>
      <c r="O496" s="230" t="s">
        <v>101</v>
      </c>
      <c r="P496" s="230" t="s">
        <v>145</v>
      </c>
      <c r="Q496" s="233">
        <v>154875</v>
      </c>
      <c r="R496" s="234">
        <v>1</v>
      </c>
      <c r="S496" s="235" t="s">
        <v>146</v>
      </c>
      <c r="T496" s="236"/>
      <c r="U496" s="237" t="s">
        <v>8524</v>
      </c>
      <c r="V496" s="238" t="s">
        <v>104</v>
      </c>
      <c r="W496" s="236">
        <v>0</v>
      </c>
      <c r="X496" s="237" t="s">
        <v>155</v>
      </c>
      <c r="Y496" s="239">
        <v>0</v>
      </c>
      <c r="Z496" s="237" t="s">
        <v>156</v>
      </c>
      <c r="AA496" s="239">
        <v>0</v>
      </c>
      <c r="AB496" s="240" t="s">
        <v>46</v>
      </c>
      <c r="AC496" s="241" t="s">
        <v>20</v>
      </c>
      <c r="AD496" s="241" t="s">
        <v>559</v>
      </c>
      <c r="AE496" s="237" t="s">
        <v>38</v>
      </c>
      <c r="AF496" s="237" t="s">
        <v>97</v>
      </c>
      <c r="AG496" s="237"/>
      <c r="AH496" s="237"/>
      <c r="AI496" s="237" t="s">
        <v>90</v>
      </c>
      <c r="AJ496" s="237" t="s">
        <v>554</v>
      </c>
      <c r="AK496" s="237" t="s">
        <v>94</v>
      </c>
      <c r="AL496" s="237" t="s">
        <v>1022</v>
      </c>
      <c r="AM496" s="242">
        <v>4</v>
      </c>
    </row>
    <row r="497" spans="2:39">
      <c r="B497" s="228" t="s">
        <v>1023</v>
      </c>
      <c r="C497" s="229" t="s">
        <v>562</v>
      </c>
      <c r="D497" s="230" t="s">
        <v>1024</v>
      </c>
      <c r="E497" s="231" t="s">
        <v>38</v>
      </c>
      <c r="F497" s="231" t="s">
        <v>97</v>
      </c>
      <c r="G497" s="231" t="s">
        <v>35</v>
      </c>
      <c r="H497" s="231" t="s">
        <v>7652</v>
      </c>
      <c r="I497" s="232" t="s">
        <v>563</v>
      </c>
      <c r="J497" s="231" t="s">
        <v>44</v>
      </c>
      <c r="K497" s="230" t="s">
        <v>575</v>
      </c>
      <c r="L497" s="230" t="s">
        <v>100</v>
      </c>
      <c r="M497" s="233">
        <v>0</v>
      </c>
      <c r="N497" s="234" t="s">
        <v>7653</v>
      </c>
      <c r="O497" s="230" t="s">
        <v>101</v>
      </c>
      <c r="P497" s="230" t="s">
        <v>145</v>
      </c>
      <c r="Q497" s="233">
        <v>154875</v>
      </c>
      <c r="R497" s="234">
        <v>1</v>
      </c>
      <c r="S497" s="235" t="s">
        <v>146</v>
      </c>
      <c r="T497" s="236"/>
      <c r="U497" s="237" t="s">
        <v>8524</v>
      </c>
      <c r="V497" s="238" t="s">
        <v>104</v>
      </c>
      <c r="W497" s="236">
        <v>0</v>
      </c>
      <c r="X497" s="237" t="s">
        <v>155</v>
      </c>
      <c r="Y497" s="239">
        <v>0</v>
      </c>
      <c r="Z497" s="237" t="s">
        <v>156</v>
      </c>
      <c r="AA497" s="239">
        <v>0</v>
      </c>
      <c r="AB497" s="240" t="s">
        <v>46</v>
      </c>
      <c r="AC497" s="241" t="s">
        <v>20</v>
      </c>
      <c r="AD497" s="241" t="s">
        <v>559</v>
      </c>
      <c r="AE497" s="237" t="s">
        <v>38</v>
      </c>
      <c r="AF497" s="237" t="s">
        <v>97</v>
      </c>
      <c r="AG497" s="237"/>
      <c r="AH497" s="237"/>
      <c r="AI497" s="237" t="s">
        <v>90</v>
      </c>
      <c r="AJ497" s="237" t="s">
        <v>554</v>
      </c>
      <c r="AK497" s="237" t="s">
        <v>94</v>
      </c>
      <c r="AL497" s="237" t="s">
        <v>1025</v>
      </c>
      <c r="AM497" s="242">
        <v>4</v>
      </c>
    </row>
    <row r="498" spans="2:39">
      <c r="B498" s="228" t="s">
        <v>1026</v>
      </c>
      <c r="C498" s="229" t="s">
        <v>562</v>
      </c>
      <c r="D498" s="230" t="s">
        <v>1027</v>
      </c>
      <c r="E498" s="231" t="s">
        <v>38</v>
      </c>
      <c r="F498" s="231" t="s">
        <v>97</v>
      </c>
      <c r="G498" s="231" t="s">
        <v>35</v>
      </c>
      <c r="H498" s="231" t="s">
        <v>7652</v>
      </c>
      <c r="I498" s="232" t="s">
        <v>563</v>
      </c>
      <c r="J498" s="231" t="s">
        <v>44</v>
      </c>
      <c r="K498" s="230" t="s">
        <v>575</v>
      </c>
      <c r="L498" s="230" t="s">
        <v>100</v>
      </c>
      <c r="M498" s="233">
        <v>0</v>
      </c>
      <c r="N498" s="234" t="s">
        <v>7653</v>
      </c>
      <c r="O498" s="230" t="s">
        <v>101</v>
      </c>
      <c r="P498" s="230" t="s">
        <v>145</v>
      </c>
      <c r="Q498" s="233">
        <v>154875</v>
      </c>
      <c r="R498" s="234">
        <v>1</v>
      </c>
      <c r="S498" s="235" t="s">
        <v>146</v>
      </c>
      <c r="T498" s="236"/>
      <c r="U498" s="237" t="s">
        <v>8524</v>
      </c>
      <c r="V498" s="238" t="s">
        <v>104</v>
      </c>
      <c r="W498" s="236">
        <v>0</v>
      </c>
      <c r="X498" s="237" t="s">
        <v>155</v>
      </c>
      <c r="Y498" s="239">
        <v>0</v>
      </c>
      <c r="Z498" s="237" t="s">
        <v>156</v>
      </c>
      <c r="AA498" s="239">
        <v>0</v>
      </c>
      <c r="AB498" s="240" t="s">
        <v>46</v>
      </c>
      <c r="AC498" s="241" t="s">
        <v>20</v>
      </c>
      <c r="AD498" s="241" t="s">
        <v>559</v>
      </c>
      <c r="AE498" s="237" t="s">
        <v>38</v>
      </c>
      <c r="AF498" s="237" t="s">
        <v>97</v>
      </c>
      <c r="AG498" s="237"/>
      <c r="AH498" s="237"/>
      <c r="AI498" s="237" t="s">
        <v>90</v>
      </c>
      <c r="AJ498" s="237" t="s">
        <v>554</v>
      </c>
      <c r="AK498" s="237" t="s">
        <v>94</v>
      </c>
      <c r="AL498" s="237" t="s">
        <v>1028</v>
      </c>
      <c r="AM498" s="242">
        <v>4</v>
      </c>
    </row>
    <row r="499" spans="2:39">
      <c r="B499" s="228" t="s">
        <v>1029</v>
      </c>
      <c r="C499" s="229" t="s">
        <v>562</v>
      </c>
      <c r="D499" s="230" t="s">
        <v>1030</v>
      </c>
      <c r="E499" s="231" t="s">
        <v>38</v>
      </c>
      <c r="F499" s="231" t="s">
        <v>97</v>
      </c>
      <c r="G499" s="231" t="s">
        <v>35</v>
      </c>
      <c r="H499" s="231" t="s">
        <v>7652</v>
      </c>
      <c r="I499" s="232" t="s">
        <v>563</v>
      </c>
      <c r="J499" s="231" t="s">
        <v>44</v>
      </c>
      <c r="K499" s="230" t="s">
        <v>575</v>
      </c>
      <c r="L499" s="230" t="s">
        <v>100</v>
      </c>
      <c r="M499" s="233">
        <v>0</v>
      </c>
      <c r="N499" s="234" t="s">
        <v>7653</v>
      </c>
      <c r="O499" s="230" t="s">
        <v>101</v>
      </c>
      <c r="P499" s="230" t="s">
        <v>145</v>
      </c>
      <c r="Q499" s="233">
        <v>154875</v>
      </c>
      <c r="R499" s="234">
        <v>1</v>
      </c>
      <c r="S499" s="235" t="s">
        <v>146</v>
      </c>
      <c r="T499" s="236"/>
      <c r="U499" s="237" t="s">
        <v>8524</v>
      </c>
      <c r="V499" s="238" t="s">
        <v>104</v>
      </c>
      <c r="W499" s="236">
        <v>0</v>
      </c>
      <c r="X499" s="237" t="s">
        <v>155</v>
      </c>
      <c r="Y499" s="239">
        <v>0</v>
      </c>
      <c r="Z499" s="237" t="s">
        <v>156</v>
      </c>
      <c r="AA499" s="239">
        <v>0</v>
      </c>
      <c r="AB499" s="240" t="s">
        <v>46</v>
      </c>
      <c r="AC499" s="241" t="s">
        <v>20</v>
      </c>
      <c r="AD499" s="241" t="s">
        <v>559</v>
      </c>
      <c r="AE499" s="237" t="s">
        <v>38</v>
      </c>
      <c r="AF499" s="237" t="s">
        <v>97</v>
      </c>
      <c r="AG499" s="237"/>
      <c r="AH499" s="237"/>
      <c r="AI499" s="237" t="s">
        <v>90</v>
      </c>
      <c r="AJ499" s="237" t="s">
        <v>554</v>
      </c>
      <c r="AK499" s="237" t="s">
        <v>94</v>
      </c>
      <c r="AL499" s="237" t="s">
        <v>1031</v>
      </c>
      <c r="AM499" s="242">
        <v>4</v>
      </c>
    </row>
    <row r="500" spans="2:39">
      <c r="B500" s="228" t="s">
        <v>1032</v>
      </c>
      <c r="C500" s="229" t="s">
        <v>562</v>
      </c>
      <c r="D500" s="230" t="s">
        <v>1033</v>
      </c>
      <c r="E500" s="231" t="s">
        <v>38</v>
      </c>
      <c r="F500" s="231" t="s">
        <v>97</v>
      </c>
      <c r="G500" s="231" t="s">
        <v>35</v>
      </c>
      <c r="H500" s="231" t="s">
        <v>7652</v>
      </c>
      <c r="I500" s="232" t="s">
        <v>563</v>
      </c>
      <c r="J500" s="231" t="s">
        <v>44</v>
      </c>
      <c r="K500" s="230" t="s">
        <v>575</v>
      </c>
      <c r="L500" s="230" t="s">
        <v>100</v>
      </c>
      <c r="M500" s="233">
        <v>0</v>
      </c>
      <c r="N500" s="234" t="s">
        <v>7653</v>
      </c>
      <c r="O500" s="230" t="s">
        <v>101</v>
      </c>
      <c r="P500" s="230" t="s">
        <v>145</v>
      </c>
      <c r="Q500" s="233">
        <v>154875</v>
      </c>
      <c r="R500" s="234">
        <v>1</v>
      </c>
      <c r="S500" s="235" t="s">
        <v>146</v>
      </c>
      <c r="T500" s="236"/>
      <c r="U500" s="237" t="s">
        <v>8524</v>
      </c>
      <c r="V500" s="238" t="s">
        <v>104</v>
      </c>
      <c r="W500" s="236">
        <v>0</v>
      </c>
      <c r="X500" s="237" t="s">
        <v>155</v>
      </c>
      <c r="Y500" s="239">
        <v>0</v>
      </c>
      <c r="Z500" s="237" t="s">
        <v>156</v>
      </c>
      <c r="AA500" s="239">
        <v>0</v>
      </c>
      <c r="AB500" s="240" t="s">
        <v>46</v>
      </c>
      <c r="AC500" s="241" t="s">
        <v>20</v>
      </c>
      <c r="AD500" s="241" t="s">
        <v>559</v>
      </c>
      <c r="AE500" s="237" t="s">
        <v>38</v>
      </c>
      <c r="AF500" s="237" t="s">
        <v>97</v>
      </c>
      <c r="AG500" s="237"/>
      <c r="AH500" s="237"/>
      <c r="AI500" s="237" t="s">
        <v>90</v>
      </c>
      <c r="AJ500" s="237" t="s">
        <v>554</v>
      </c>
      <c r="AK500" s="237" t="s">
        <v>94</v>
      </c>
      <c r="AL500" s="237" t="s">
        <v>1034</v>
      </c>
      <c r="AM500" s="242">
        <v>4</v>
      </c>
    </row>
    <row r="501" spans="2:39">
      <c r="B501" s="228" t="s">
        <v>1035</v>
      </c>
      <c r="C501" s="229" t="s">
        <v>562</v>
      </c>
      <c r="D501" s="230" t="s">
        <v>1036</v>
      </c>
      <c r="E501" s="231" t="s">
        <v>38</v>
      </c>
      <c r="F501" s="231" t="s">
        <v>97</v>
      </c>
      <c r="G501" s="231" t="s">
        <v>35</v>
      </c>
      <c r="H501" s="231" t="s">
        <v>7652</v>
      </c>
      <c r="I501" s="232" t="s">
        <v>563</v>
      </c>
      <c r="J501" s="231" t="s">
        <v>44</v>
      </c>
      <c r="K501" s="230" t="s">
        <v>575</v>
      </c>
      <c r="L501" s="230" t="s">
        <v>100</v>
      </c>
      <c r="M501" s="233">
        <v>0</v>
      </c>
      <c r="N501" s="234" t="s">
        <v>7653</v>
      </c>
      <c r="O501" s="230" t="s">
        <v>101</v>
      </c>
      <c r="P501" s="230" t="s">
        <v>145</v>
      </c>
      <c r="Q501" s="233">
        <v>154875</v>
      </c>
      <c r="R501" s="234">
        <v>1</v>
      </c>
      <c r="S501" s="235" t="s">
        <v>146</v>
      </c>
      <c r="T501" s="236"/>
      <c r="U501" s="237" t="s">
        <v>8524</v>
      </c>
      <c r="V501" s="238" t="s">
        <v>104</v>
      </c>
      <c r="W501" s="236">
        <v>0</v>
      </c>
      <c r="X501" s="237" t="s">
        <v>155</v>
      </c>
      <c r="Y501" s="239">
        <v>0</v>
      </c>
      <c r="Z501" s="237" t="s">
        <v>156</v>
      </c>
      <c r="AA501" s="239">
        <v>0</v>
      </c>
      <c r="AB501" s="240" t="s">
        <v>46</v>
      </c>
      <c r="AC501" s="241" t="s">
        <v>20</v>
      </c>
      <c r="AD501" s="241" t="s">
        <v>559</v>
      </c>
      <c r="AE501" s="237" t="s">
        <v>38</v>
      </c>
      <c r="AF501" s="237" t="s">
        <v>97</v>
      </c>
      <c r="AG501" s="237"/>
      <c r="AH501" s="237"/>
      <c r="AI501" s="237" t="s">
        <v>90</v>
      </c>
      <c r="AJ501" s="237" t="s">
        <v>554</v>
      </c>
      <c r="AK501" s="237" t="s">
        <v>94</v>
      </c>
      <c r="AL501" s="237" t="s">
        <v>1037</v>
      </c>
      <c r="AM501" s="242">
        <v>4</v>
      </c>
    </row>
    <row r="502" spans="2:39">
      <c r="B502" s="228" t="s">
        <v>1038</v>
      </c>
      <c r="C502" s="229" t="s">
        <v>562</v>
      </c>
      <c r="D502" s="230" t="s">
        <v>1039</v>
      </c>
      <c r="E502" s="231" t="s">
        <v>38</v>
      </c>
      <c r="F502" s="231" t="s">
        <v>97</v>
      </c>
      <c r="G502" s="231" t="s">
        <v>35</v>
      </c>
      <c r="H502" s="231" t="s">
        <v>7652</v>
      </c>
      <c r="I502" s="232" t="s">
        <v>563</v>
      </c>
      <c r="J502" s="231" t="s">
        <v>44</v>
      </c>
      <c r="K502" s="230" t="s">
        <v>575</v>
      </c>
      <c r="L502" s="230" t="s">
        <v>100</v>
      </c>
      <c r="M502" s="233">
        <v>0</v>
      </c>
      <c r="N502" s="234" t="s">
        <v>7653</v>
      </c>
      <c r="O502" s="230" t="s">
        <v>101</v>
      </c>
      <c r="P502" s="230" t="s">
        <v>145</v>
      </c>
      <c r="Q502" s="233">
        <v>154875</v>
      </c>
      <c r="R502" s="234">
        <v>1</v>
      </c>
      <c r="S502" s="235" t="s">
        <v>146</v>
      </c>
      <c r="T502" s="236"/>
      <c r="U502" s="237" t="s">
        <v>8524</v>
      </c>
      <c r="V502" s="238" t="s">
        <v>104</v>
      </c>
      <c r="W502" s="236">
        <v>0</v>
      </c>
      <c r="X502" s="237" t="s">
        <v>155</v>
      </c>
      <c r="Y502" s="239">
        <v>0</v>
      </c>
      <c r="Z502" s="237" t="s">
        <v>156</v>
      </c>
      <c r="AA502" s="239">
        <v>0</v>
      </c>
      <c r="AB502" s="240" t="s">
        <v>46</v>
      </c>
      <c r="AC502" s="241" t="s">
        <v>20</v>
      </c>
      <c r="AD502" s="241" t="s">
        <v>559</v>
      </c>
      <c r="AE502" s="237" t="s">
        <v>38</v>
      </c>
      <c r="AF502" s="237" t="s">
        <v>97</v>
      </c>
      <c r="AG502" s="237"/>
      <c r="AH502" s="237"/>
      <c r="AI502" s="237" t="s">
        <v>90</v>
      </c>
      <c r="AJ502" s="237" t="s">
        <v>554</v>
      </c>
      <c r="AK502" s="237" t="s">
        <v>94</v>
      </c>
      <c r="AL502" s="237" t="s">
        <v>1040</v>
      </c>
      <c r="AM502" s="242">
        <v>4</v>
      </c>
    </row>
    <row r="503" spans="2:39">
      <c r="B503" s="228" t="s">
        <v>1041</v>
      </c>
      <c r="C503" s="229" t="s">
        <v>562</v>
      </c>
      <c r="D503" s="230" t="s">
        <v>1042</v>
      </c>
      <c r="E503" s="231" t="s">
        <v>38</v>
      </c>
      <c r="F503" s="231" t="s">
        <v>97</v>
      </c>
      <c r="G503" s="231" t="s">
        <v>35</v>
      </c>
      <c r="H503" s="231" t="s">
        <v>7652</v>
      </c>
      <c r="I503" s="232" t="s">
        <v>563</v>
      </c>
      <c r="J503" s="231" t="s">
        <v>44</v>
      </c>
      <c r="K503" s="230" t="s">
        <v>575</v>
      </c>
      <c r="L503" s="230" t="s">
        <v>100</v>
      </c>
      <c r="M503" s="233">
        <v>0</v>
      </c>
      <c r="N503" s="234" t="s">
        <v>7653</v>
      </c>
      <c r="O503" s="230" t="s">
        <v>101</v>
      </c>
      <c r="P503" s="230" t="s">
        <v>145</v>
      </c>
      <c r="Q503" s="233">
        <v>154875</v>
      </c>
      <c r="R503" s="234">
        <v>1</v>
      </c>
      <c r="S503" s="235" t="s">
        <v>146</v>
      </c>
      <c r="T503" s="236"/>
      <c r="U503" s="237" t="s">
        <v>8524</v>
      </c>
      <c r="V503" s="238" t="s">
        <v>104</v>
      </c>
      <c r="W503" s="236">
        <v>0</v>
      </c>
      <c r="X503" s="237" t="s">
        <v>155</v>
      </c>
      <c r="Y503" s="239">
        <v>0</v>
      </c>
      <c r="Z503" s="237" t="s">
        <v>156</v>
      </c>
      <c r="AA503" s="239">
        <v>0</v>
      </c>
      <c r="AB503" s="240" t="s">
        <v>46</v>
      </c>
      <c r="AC503" s="241" t="s">
        <v>20</v>
      </c>
      <c r="AD503" s="241" t="s">
        <v>559</v>
      </c>
      <c r="AE503" s="237" t="s">
        <v>38</v>
      </c>
      <c r="AF503" s="237" t="s">
        <v>97</v>
      </c>
      <c r="AG503" s="237"/>
      <c r="AH503" s="237"/>
      <c r="AI503" s="237" t="s">
        <v>90</v>
      </c>
      <c r="AJ503" s="237" t="s">
        <v>554</v>
      </c>
      <c r="AK503" s="237" t="s">
        <v>94</v>
      </c>
      <c r="AL503" s="237" t="s">
        <v>1043</v>
      </c>
      <c r="AM503" s="242">
        <v>4</v>
      </c>
    </row>
    <row r="504" spans="2:39">
      <c r="B504" s="228" t="s">
        <v>1044</v>
      </c>
      <c r="C504" s="229" t="s">
        <v>562</v>
      </c>
      <c r="D504" s="230" t="s">
        <v>1045</v>
      </c>
      <c r="E504" s="231" t="s">
        <v>38</v>
      </c>
      <c r="F504" s="231" t="s">
        <v>97</v>
      </c>
      <c r="G504" s="231" t="s">
        <v>35</v>
      </c>
      <c r="H504" s="231" t="s">
        <v>7652</v>
      </c>
      <c r="I504" s="232" t="s">
        <v>563</v>
      </c>
      <c r="J504" s="231" t="s">
        <v>44</v>
      </c>
      <c r="K504" s="230" t="s">
        <v>575</v>
      </c>
      <c r="L504" s="230" t="s">
        <v>100</v>
      </c>
      <c r="M504" s="233">
        <v>0</v>
      </c>
      <c r="N504" s="234" t="s">
        <v>7653</v>
      </c>
      <c r="O504" s="230" t="s">
        <v>101</v>
      </c>
      <c r="P504" s="230" t="s">
        <v>145</v>
      </c>
      <c r="Q504" s="233">
        <v>154875</v>
      </c>
      <c r="R504" s="234">
        <v>1</v>
      </c>
      <c r="S504" s="235" t="s">
        <v>146</v>
      </c>
      <c r="T504" s="236"/>
      <c r="U504" s="237" t="s">
        <v>8524</v>
      </c>
      <c r="V504" s="238" t="s">
        <v>104</v>
      </c>
      <c r="W504" s="236">
        <v>0</v>
      </c>
      <c r="X504" s="237" t="s">
        <v>155</v>
      </c>
      <c r="Y504" s="239">
        <v>0</v>
      </c>
      <c r="Z504" s="237" t="s">
        <v>156</v>
      </c>
      <c r="AA504" s="239">
        <v>0</v>
      </c>
      <c r="AB504" s="240" t="s">
        <v>46</v>
      </c>
      <c r="AC504" s="241" t="s">
        <v>20</v>
      </c>
      <c r="AD504" s="241" t="s">
        <v>559</v>
      </c>
      <c r="AE504" s="237" t="s">
        <v>38</v>
      </c>
      <c r="AF504" s="237" t="s">
        <v>97</v>
      </c>
      <c r="AG504" s="237"/>
      <c r="AH504" s="237"/>
      <c r="AI504" s="237" t="s">
        <v>90</v>
      </c>
      <c r="AJ504" s="237" t="s">
        <v>554</v>
      </c>
      <c r="AK504" s="237" t="s">
        <v>94</v>
      </c>
      <c r="AL504" s="237" t="s">
        <v>1046</v>
      </c>
      <c r="AM504" s="242">
        <v>4</v>
      </c>
    </row>
    <row r="505" spans="2:39">
      <c r="B505" s="228" t="s">
        <v>1047</v>
      </c>
      <c r="C505" s="229" t="s">
        <v>562</v>
      </c>
      <c r="D505" s="230" t="s">
        <v>1048</v>
      </c>
      <c r="E505" s="231" t="s">
        <v>38</v>
      </c>
      <c r="F505" s="231" t="s">
        <v>97</v>
      </c>
      <c r="G505" s="231" t="s">
        <v>35</v>
      </c>
      <c r="H505" s="231" t="s">
        <v>7652</v>
      </c>
      <c r="I505" s="232" t="s">
        <v>563</v>
      </c>
      <c r="J505" s="231" t="s">
        <v>44</v>
      </c>
      <c r="K505" s="230" t="s">
        <v>538</v>
      </c>
      <c r="L505" s="230" t="s">
        <v>100</v>
      </c>
      <c r="M505" s="233">
        <v>0</v>
      </c>
      <c r="N505" s="234" t="s">
        <v>7653</v>
      </c>
      <c r="O505" s="230" t="s">
        <v>101</v>
      </c>
      <c r="P505" s="230" t="s">
        <v>145</v>
      </c>
      <c r="Q505" s="233">
        <v>154875</v>
      </c>
      <c r="R505" s="234">
        <v>1</v>
      </c>
      <c r="S505" s="235" t="s">
        <v>146</v>
      </c>
      <c r="T505" s="236"/>
      <c r="U505" s="237" t="s">
        <v>8524</v>
      </c>
      <c r="V505" s="238" t="s">
        <v>104</v>
      </c>
      <c r="W505" s="236">
        <v>0</v>
      </c>
      <c r="X505" s="237" t="s">
        <v>155</v>
      </c>
      <c r="Y505" s="239">
        <v>0</v>
      </c>
      <c r="Z505" s="237" t="s">
        <v>156</v>
      </c>
      <c r="AA505" s="239">
        <v>0</v>
      </c>
      <c r="AB505" s="240" t="s">
        <v>46</v>
      </c>
      <c r="AC505" s="241" t="s">
        <v>20</v>
      </c>
      <c r="AD505" s="241" t="s">
        <v>559</v>
      </c>
      <c r="AE505" s="237" t="s">
        <v>38</v>
      </c>
      <c r="AF505" s="237" t="s">
        <v>97</v>
      </c>
      <c r="AG505" s="237"/>
      <c r="AH505" s="237"/>
      <c r="AI505" s="237" t="s">
        <v>90</v>
      </c>
      <c r="AJ505" s="237" t="s">
        <v>554</v>
      </c>
      <c r="AK505" s="237" t="s">
        <v>94</v>
      </c>
      <c r="AL505" s="237" t="s">
        <v>1049</v>
      </c>
      <c r="AM505" s="242">
        <v>4</v>
      </c>
    </row>
    <row r="506" spans="2:39">
      <c r="B506" s="228" t="s">
        <v>1050</v>
      </c>
      <c r="C506" s="229" t="s">
        <v>562</v>
      </c>
      <c r="D506" s="230" t="s">
        <v>1051</v>
      </c>
      <c r="E506" s="231" t="s">
        <v>38</v>
      </c>
      <c r="F506" s="231" t="s">
        <v>97</v>
      </c>
      <c r="G506" s="231" t="s">
        <v>35</v>
      </c>
      <c r="H506" s="231" t="s">
        <v>7652</v>
      </c>
      <c r="I506" s="232" t="s">
        <v>563</v>
      </c>
      <c r="J506" s="231" t="s">
        <v>44</v>
      </c>
      <c r="K506" s="230" t="s">
        <v>538</v>
      </c>
      <c r="L506" s="230" t="s">
        <v>100</v>
      </c>
      <c r="M506" s="233">
        <v>0</v>
      </c>
      <c r="N506" s="234" t="s">
        <v>7653</v>
      </c>
      <c r="O506" s="230" t="s">
        <v>101</v>
      </c>
      <c r="P506" s="230" t="s">
        <v>145</v>
      </c>
      <c r="Q506" s="233">
        <v>154875</v>
      </c>
      <c r="R506" s="234">
        <v>1</v>
      </c>
      <c r="S506" s="235" t="s">
        <v>146</v>
      </c>
      <c r="T506" s="236"/>
      <c r="U506" s="237" t="s">
        <v>8524</v>
      </c>
      <c r="V506" s="238" t="s">
        <v>104</v>
      </c>
      <c r="W506" s="236">
        <v>0</v>
      </c>
      <c r="X506" s="237" t="s">
        <v>155</v>
      </c>
      <c r="Y506" s="239">
        <v>0</v>
      </c>
      <c r="Z506" s="237" t="s">
        <v>156</v>
      </c>
      <c r="AA506" s="239">
        <v>0</v>
      </c>
      <c r="AB506" s="240" t="s">
        <v>46</v>
      </c>
      <c r="AC506" s="241" t="s">
        <v>20</v>
      </c>
      <c r="AD506" s="241" t="s">
        <v>559</v>
      </c>
      <c r="AE506" s="237" t="s">
        <v>38</v>
      </c>
      <c r="AF506" s="237" t="s">
        <v>97</v>
      </c>
      <c r="AG506" s="237"/>
      <c r="AH506" s="237"/>
      <c r="AI506" s="237" t="s">
        <v>90</v>
      </c>
      <c r="AJ506" s="237" t="s">
        <v>554</v>
      </c>
      <c r="AK506" s="237" t="s">
        <v>94</v>
      </c>
      <c r="AL506" s="237" t="s">
        <v>1052</v>
      </c>
      <c r="AM506" s="242">
        <v>4</v>
      </c>
    </row>
    <row r="507" spans="2:39">
      <c r="B507" s="228" t="s">
        <v>1053</v>
      </c>
      <c r="C507" s="229" t="s">
        <v>562</v>
      </c>
      <c r="D507" s="230" t="s">
        <v>1054</v>
      </c>
      <c r="E507" s="231" t="s">
        <v>38</v>
      </c>
      <c r="F507" s="231" t="s">
        <v>97</v>
      </c>
      <c r="G507" s="231" t="s">
        <v>35</v>
      </c>
      <c r="H507" s="231" t="s">
        <v>7652</v>
      </c>
      <c r="I507" s="232" t="s">
        <v>563</v>
      </c>
      <c r="J507" s="231" t="s">
        <v>44</v>
      </c>
      <c r="K507" s="230" t="s">
        <v>538</v>
      </c>
      <c r="L507" s="230" t="s">
        <v>100</v>
      </c>
      <c r="M507" s="233">
        <v>0</v>
      </c>
      <c r="N507" s="234" t="s">
        <v>7653</v>
      </c>
      <c r="O507" s="230" t="s">
        <v>101</v>
      </c>
      <c r="P507" s="230" t="s">
        <v>145</v>
      </c>
      <c r="Q507" s="233">
        <v>154875</v>
      </c>
      <c r="R507" s="234">
        <v>1</v>
      </c>
      <c r="S507" s="235" t="s">
        <v>146</v>
      </c>
      <c r="T507" s="236"/>
      <c r="U507" s="237" t="s">
        <v>8524</v>
      </c>
      <c r="V507" s="238" t="s">
        <v>104</v>
      </c>
      <c r="W507" s="236">
        <v>0</v>
      </c>
      <c r="X507" s="237" t="s">
        <v>155</v>
      </c>
      <c r="Y507" s="239">
        <v>0</v>
      </c>
      <c r="Z507" s="237" t="s">
        <v>156</v>
      </c>
      <c r="AA507" s="239">
        <v>0</v>
      </c>
      <c r="AB507" s="240" t="s">
        <v>46</v>
      </c>
      <c r="AC507" s="241" t="s">
        <v>20</v>
      </c>
      <c r="AD507" s="241" t="s">
        <v>559</v>
      </c>
      <c r="AE507" s="237" t="s">
        <v>38</v>
      </c>
      <c r="AF507" s="237" t="s">
        <v>97</v>
      </c>
      <c r="AG507" s="237"/>
      <c r="AH507" s="237"/>
      <c r="AI507" s="237" t="s">
        <v>90</v>
      </c>
      <c r="AJ507" s="237" t="s">
        <v>554</v>
      </c>
      <c r="AK507" s="237" t="s">
        <v>94</v>
      </c>
      <c r="AL507" s="237" t="s">
        <v>1055</v>
      </c>
      <c r="AM507" s="242">
        <v>4</v>
      </c>
    </row>
    <row r="508" spans="2:39">
      <c r="B508" s="228" t="s">
        <v>1056</v>
      </c>
      <c r="C508" s="229" t="s">
        <v>562</v>
      </c>
      <c r="D508" s="230" t="s">
        <v>1057</v>
      </c>
      <c r="E508" s="231" t="s">
        <v>38</v>
      </c>
      <c r="F508" s="231" t="s">
        <v>97</v>
      </c>
      <c r="G508" s="231" t="s">
        <v>35</v>
      </c>
      <c r="H508" s="231" t="s">
        <v>7652</v>
      </c>
      <c r="I508" s="232" t="s">
        <v>563</v>
      </c>
      <c r="J508" s="231" t="s">
        <v>44</v>
      </c>
      <c r="K508" s="230" t="s">
        <v>538</v>
      </c>
      <c r="L508" s="230" t="s">
        <v>100</v>
      </c>
      <c r="M508" s="233">
        <v>0</v>
      </c>
      <c r="N508" s="234" t="s">
        <v>7653</v>
      </c>
      <c r="O508" s="230" t="s">
        <v>101</v>
      </c>
      <c r="P508" s="230" t="s">
        <v>145</v>
      </c>
      <c r="Q508" s="233">
        <v>154875</v>
      </c>
      <c r="R508" s="234">
        <v>1</v>
      </c>
      <c r="S508" s="235" t="s">
        <v>146</v>
      </c>
      <c r="T508" s="236"/>
      <c r="U508" s="237" t="s">
        <v>8524</v>
      </c>
      <c r="V508" s="238" t="s">
        <v>104</v>
      </c>
      <c r="W508" s="236">
        <v>0</v>
      </c>
      <c r="X508" s="237" t="s">
        <v>155</v>
      </c>
      <c r="Y508" s="239">
        <v>0</v>
      </c>
      <c r="Z508" s="237" t="s">
        <v>156</v>
      </c>
      <c r="AA508" s="239">
        <v>0</v>
      </c>
      <c r="AB508" s="240" t="s">
        <v>46</v>
      </c>
      <c r="AC508" s="241" t="s">
        <v>20</v>
      </c>
      <c r="AD508" s="241" t="s">
        <v>559</v>
      </c>
      <c r="AE508" s="237" t="s">
        <v>38</v>
      </c>
      <c r="AF508" s="237" t="s">
        <v>97</v>
      </c>
      <c r="AG508" s="237"/>
      <c r="AH508" s="237"/>
      <c r="AI508" s="237" t="s">
        <v>90</v>
      </c>
      <c r="AJ508" s="237" t="s">
        <v>554</v>
      </c>
      <c r="AK508" s="237" t="s">
        <v>94</v>
      </c>
      <c r="AL508" s="237" t="s">
        <v>1058</v>
      </c>
      <c r="AM508" s="242">
        <v>4</v>
      </c>
    </row>
    <row r="509" spans="2:39">
      <c r="B509" s="228" t="s">
        <v>1059</v>
      </c>
      <c r="C509" s="229" t="s">
        <v>562</v>
      </c>
      <c r="D509" s="230" t="s">
        <v>1060</v>
      </c>
      <c r="E509" s="231" t="s">
        <v>38</v>
      </c>
      <c r="F509" s="231" t="s">
        <v>97</v>
      </c>
      <c r="G509" s="231" t="s">
        <v>35</v>
      </c>
      <c r="H509" s="231" t="s">
        <v>7652</v>
      </c>
      <c r="I509" s="232" t="s">
        <v>563</v>
      </c>
      <c r="J509" s="231" t="s">
        <v>44</v>
      </c>
      <c r="K509" s="230" t="s">
        <v>538</v>
      </c>
      <c r="L509" s="230" t="s">
        <v>100</v>
      </c>
      <c r="M509" s="233">
        <v>0</v>
      </c>
      <c r="N509" s="234" t="s">
        <v>7653</v>
      </c>
      <c r="O509" s="230" t="s">
        <v>101</v>
      </c>
      <c r="P509" s="230" t="s">
        <v>145</v>
      </c>
      <c r="Q509" s="233">
        <v>154875</v>
      </c>
      <c r="R509" s="234">
        <v>1</v>
      </c>
      <c r="S509" s="235" t="s">
        <v>146</v>
      </c>
      <c r="T509" s="236"/>
      <c r="U509" s="237" t="s">
        <v>8524</v>
      </c>
      <c r="V509" s="238" t="s">
        <v>104</v>
      </c>
      <c r="W509" s="236">
        <v>0</v>
      </c>
      <c r="X509" s="237" t="s">
        <v>155</v>
      </c>
      <c r="Y509" s="239">
        <v>0</v>
      </c>
      <c r="Z509" s="237" t="s">
        <v>156</v>
      </c>
      <c r="AA509" s="239">
        <v>0</v>
      </c>
      <c r="AB509" s="240" t="s">
        <v>46</v>
      </c>
      <c r="AC509" s="241" t="s">
        <v>20</v>
      </c>
      <c r="AD509" s="241" t="s">
        <v>559</v>
      </c>
      <c r="AE509" s="237" t="s">
        <v>38</v>
      </c>
      <c r="AF509" s="237" t="s">
        <v>97</v>
      </c>
      <c r="AG509" s="237"/>
      <c r="AH509" s="237"/>
      <c r="AI509" s="237" t="s">
        <v>90</v>
      </c>
      <c r="AJ509" s="237" t="s">
        <v>554</v>
      </c>
      <c r="AK509" s="237" t="s">
        <v>94</v>
      </c>
      <c r="AL509" s="237" t="s">
        <v>1061</v>
      </c>
      <c r="AM509" s="242">
        <v>4</v>
      </c>
    </row>
    <row r="510" spans="2:39">
      <c r="B510" s="228" t="s">
        <v>1062</v>
      </c>
      <c r="C510" s="229" t="s">
        <v>562</v>
      </c>
      <c r="D510" s="230" t="s">
        <v>1063</v>
      </c>
      <c r="E510" s="231" t="s">
        <v>38</v>
      </c>
      <c r="F510" s="231" t="s">
        <v>97</v>
      </c>
      <c r="G510" s="231" t="s">
        <v>35</v>
      </c>
      <c r="H510" s="231" t="s">
        <v>7652</v>
      </c>
      <c r="I510" s="232" t="s">
        <v>563</v>
      </c>
      <c r="J510" s="231" t="s">
        <v>44</v>
      </c>
      <c r="K510" s="230" t="s">
        <v>538</v>
      </c>
      <c r="L510" s="230" t="s">
        <v>100</v>
      </c>
      <c r="M510" s="233">
        <v>0</v>
      </c>
      <c r="N510" s="234" t="s">
        <v>7653</v>
      </c>
      <c r="O510" s="230" t="s">
        <v>101</v>
      </c>
      <c r="P510" s="230" t="s">
        <v>145</v>
      </c>
      <c r="Q510" s="233">
        <v>154875</v>
      </c>
      <c r="R510" s="234">
        <v>1</v>
      </c>
      <c r="S510" s="235" t="s">
        <v>146</v>
      </c>
      <c r="T510" s="236"/>
      <c r="U510" s="237" t="s">
        <v>8524</v>
      </c>
      <c r="V510" s="238" t="s">
        <v>104</v>
      </c>
      <c r="W510" s="236">
        <v>0</v>
      </c>
      <c r="X510" s="237" t="s">
        <v>155</v>
      </c>
      <c r="Y510" s="239">
        <v>0</v>
      </c>
      <c r="Z510" s="237" t="s">
        <v>156</v>
      </c>
      <c r="AA510" s="239">
        <v>0</v>
      </c>
      <c r="AB510" s="240" t="s">
        <v>46</v>
      </c>
      <c r="AC510" s="241" t="s">
        <v>20</v>
      </c>
      <c r="AD510" s="241" t="s">
        <v>559</v>
      </c>
      <c r="AE510" s="237" t="s">
        <v>38</v>
      </c>
      <c r="AF510" s="237" t="s">
        <v>97</v>
      </c>
      <c r="AG510" s="237"/>
      <c r="AH510" s="237"/>
      <c r="AI510" s="237" t="s">
        <v>90</v>
      </c>
      <c r="AJ510" s="237" t="s">
        <v>554</v>
      </c>
      <c r="AK510" s="237" t="s">
        <v>94</v>
      </c>
      <c r="AL510" s="237" t="s">
        <v>1064</v>
      </c>
      <c r="AM510" s="242">
        <v>4</v>
      </c>
    </row>
    <row r="511" spans="2:39">
      <c r="B511" s="228" t="s">
        <v>1065</v>
      </c>
      <c r="C511" s="229" t="s">
        <v>562</v>
      </c>
      <c r="D511" s="230" t="s">
        <v>1066</v>
      </c>
      <c r="E511" s="231" t="s">
        <v>38</v>
      </c>
      <c r="F511" s="231" t="s">
        <v>97</v>
      </c>
      <c r="G511" s="231" t="s">
        <v>35</v>
      </c>
      <c r="H511" s="231" t="s">
        <v>7652</v>
      </c>
      <c r="I511" s="232" t="s">
        <v>563</v>
      </c>
      <c r="J511" s="231" t="s">
        <v>44</v>
      </c>
      <c r="K511" s="230" t="s">
        <v>538</v>
      </c>
      <c r="L511" s="230" t="s">
        <v>100</v>
      </c>
      <c r="M511" s="233">
        <v>0</v>
      </c>
      <c r="N511" s="234" t="s">
        <v>7653</v>
      </c>
      <c r="O511" s="230" t="s">
        <v>101</v>
      </c>
      <c r="P511" s="230" t="s">
        <v>145</v>
      </c>
      <c r="Q511" s="233">
        <v>154875</v>
      </c>
      <c r="R511" s="234">
        <v>1</v>
      </c>
      <c r="S511" s="235" t="s">
        <v>146</v>
      </c>
      <c r="T511" s="236"/>
      <c r="U511" s="237" t="s">
        <v>8524</v>
      </c>
      <c r="V511" s="238" t="s">
        <v>104</v>
      </c>
      <c r="W511" s="236">
        <v>0</v>
      </c>
      <c r="X511" s="237" t="s">
        <v>155</v>
      </c>
      <c r="Y511" s="239">
        <v>0</v>
      </c>
      <c r="Z511" s="237" t="s">
        <v>156</v>
      </c>
      <c r="AA511" s="239">
        <v>0</v>
      </c>
      <c r="AB511" s="240" t="s">
        <v>46</v>
      </c>
      <c r="AC511" s="241" t="s">
        <v>20</v>
      </c>
      <c r="AD511" s="241" t="s">
        <v>559</v>
      </c>
      <c r="AE511" s="237" t="s">
        <v>38</v>
      </c>
      <c r="AF511" s="237" t="s">
        <v>97</v>
      </c>
      <c r="AG511" s="237"/>
      <c r="AH511" s="237"/>
      <c r="AI511" s="237" t="s">
        <v>90</v>
      </c>
      <c r="AJ511" s="237" t="s">
        <v>554</v>
      </c>
      <c r="AK511" s="237" t="s">
        <v>94</v>
      </c>
      <c r="AL511" s="237" t="s">
        <v>1067</v>
      </c>
      <c r="AM511" s="242">
        <v>4</v>
      </c>
    </row>
    <row r="512" spans="2:39">
      <c r="B512" s="228" t="s">
        <v>1068</v>
      </c>
      <c r="C512" s="229" t="s">
        <v>562</v>
      </c>
      <c r="D512" s="230" t="s">
        <v>1069</v>
      </c>
      <c r="E512" s="231" t="s">
        <v>38</v>
      </c>
      <c r="F512" s="231" t="s">
        <v>97</v>
      </c>
      <c r="G512" s="231" t="s">
        <v>35</v>
      </c>
      <c r="H512" s="231" t="s">
        <v>7652</v>
      </c>
      <c r="I512" s="232" t="s">
        <v>563</v>
      </c>
      <c r="J512" s="231" t="s">
        <v>44</v>
      </c>
      <c r="K512" s="230" t="s">
        <v>538</v>
      </c>
      <c r="L512" s="230" t="s">
        <v>100</v>
      </c>
      <c r="M512" s="233">
        <v>0</v>
      </c>
      <c r="N512" s="234" t="s">
        <v>7653</v>
      </c>
      <c r="O512" s="230" t="s">
        <v>101</v>
      </c>
      <c r="P512" s="230" t="s">
        <v>145</v>
      </c>
      <c r="Q512" s="233">
        <v>154875</v>
      </c>
      <c r="R512" s="234">
        <v>1</v>
      </c>
      <c r="S512" s="235" t="s">
        <v>146</v>
      </c>
      <c r="T512" s="236"/>
      <c r="U512" s="237" t="s">
        <v>8524</v>
      </c>
      <c r="V512" s="238" t="s">
        <v>104</v>
      </c>
      <c r="W512" s="236">
        <v>0</v>
      </c>
      <c r="X512" s="237" t="s">
        <v>155</v>
      </c>
      <c r="Y512" s="239">
        <v>0</v>
      </c>
      <c r="Z512" s="237" t="s">
        <v>156</v>
      </c>
      <c r="AA512" s="239">
        <v>0</v>
      </c>
      <c r="AB512" s="240" t="s">
        <v>46</v>
      </c>
      <c r="AC512" s="241" t="s">
        <v>20</v>
      </c>
      <c r="AD512" s="241" t="s">
        <v>559</v>
      </c>
      <c r="AE512" s="237" t="s">
        <v>38</v>
      </c>
      <c r="AF512" s="237" t="s">
        <v>97</v>
      </c>
      <c r="AG512" s="237"/>
      <c r="AH512" s="237"/>
      <c r="AI512" s="237" t="s">
        <v>90</v>
      </c>
      <c r="AJ512" s="237" t="s">
        <v>554</v>
      </c>
      <c r="AK512" s="237" t="s">
        <v>94</v>
      </c>
      <c r="AL512" s="237" t="s">
        <v>1070</v>
      </c>
      <c r="AM512" s="242">
        <v>4</v>
      </c>
    </row>
    <row r="513" spans="2:39">
      <c r="B513" s="228" t="s">
        <v>1071</v>
      </c>
      <c r="C513" s="229" t="s">
        <v>562</v>
      </c>
      <c r="D513" s="230" t="s">
        <v>1072</v>
      </c>
      <c r="E513" s="231" t="s">
        <v>38</v>
      </c>
      <c r="F513" s="231" t="s">
        <v>97</v>
      </c>
      <c r="G513" s="231" t="s">
        <v>35</v>
      </c>
      <c r="H513" s="231" t="s">
        <v>7652</v>
      </c>
      <c r="I513" s="232" t="s">
        <v>563</v>
      </c>
      <c r="J513" s="231" t="s">
        <v>44</v>
      </c>
      <c r="K513" s="230" t="s">
        <v>538</v>
      </c>
      <c r="L513" s="230" t="s">
        <v>100</v>
      </c>
      <c r="M513" s="233">
        <v>0</v>
      </c>
      <c r="N513" s="234" t="s">
        <v>7653</v>
      </c>
      <c r="O513" s="230" t="s">
        <v>101</v>
      </c>
      <c r="P513" s="230" t="s">
        <v>145</v>
      </c>
      <c r="Q513" s="233">
        <v>154875</v>
      </c>
      <c r="R513" s="234">
        <v>1</v>
      </c>
      <c r="S513" s="235" t="s">
        <v>146</v>
      </c>
      <c r="T513" s="236"/>
      <c r="U513" s="237" t="s">
        <v>8524</v>
      </c>
      <c r="V513" s="238" t="s">
        <v>104</v>
      </c>
      <c r="W513" s="236">
        <v>0</v>
      </c>
      <c r="X513" s="237" t="s">
        <v>155</v>
      </c>
      <c r="Y513" s="239">
        <v>0</v>
      </c>
      <c r="Z513" s="237" t="s">
        <v>156</v>
      </c>
      <c r="AA513" s="239">
        <v>0</v>
      </c>
      <c r="AB513" s="240" t="s">
        <v>46</v>
      </c>
      <c r="AC513" s="241" t="s">
        <v>20</v>
      </c>
      <c r="AD513" s="241" t="s">
        <v>559</v>
      </c>
      <c r="AE513" s="237" t="s">
        <v>38</v>
      </c>
      <c r="AF513" s="237" t="s">
        <v>97</v>
      </c>
      <c r="AG513" s="237"/>
      <c r="AH513" s="237"/>
      <c r="AI513" s="237" t="s">
        <v>90</v>
      </c>
      <c r="AJ513" s="237" t="s">
        <v>554</v>
      </c>
      <c r="AK513" s="237" t="s">
        <v>94</v>
      </c>
      <c r="AL513" s="237" t="s">
        <v>1073</v>
      </c>
      <c r="AM513" s="242">
        <v>4</v>
      </c>
    </row>
    <row r="514" spans="2:39">
      <c r="B514" s="228" t="s">
        <v>1074</v>
      </c>
      <c r="C514" s="229" t="s">
        <v>562</v>
      </c>
      <c r="D514" s="230" t="s">
        <v>1075</v>
      </c>
      <c r="E514" s="231" t="s">
        <v>38</v>
      </c>
      <c r="F514" s="231" t="s">
        <v>97</v>
      </c>
      <c r="G514" s="231" t="s">
        <v>35</v>
      </c>
      <c r="H514" s="231" t="s">
        <v>7652</v>
      </c>
      <c r="I514" s="232" t="s">
        <v>563</v>
      </c>
      <c r="J514" s="231" t="s">
        <v>44</v>
      </c>
      <c r="K514" s="230" t="s">
        <v>144</v>
      </c>
      <c r="L514" s="230" t="s">
        <v>100</v>
      </c>
      <c r="M514" s="233">
        <v>0</v>
      </c>
      <c r="N514" s="234" t="s">
        <v>7653</v>
      </c>
      <c r="O514" s="230" t="s">
        <v>101</v>
      </c>
      <c r="P514" s="230" t="s">
        <v>145</v>
      </c>
      <c r="Q514" s="233">
        <v>154875</v>
      </c>
      <c r="R514" s="234">
        <v>1</v>
      </c>
      <c r="S514" s="235" t="s">
        <v>146</v>
      </c>
      <c r="T514" s="236"/>
      <c r="U514" s="237" t="s">
        <v>8524</v>
      </c>
      <c r="V514" s="238" t="s">
        <v>104</v>
      </c>
      <c r="W514" s="236">
        <v>0</v>
      </c>
      <c r="X514" s="237" t="s">
        <v>155</v>
      </c>
      <c r="Y514" s="239">
        <v>0</v>
      </c>
      <c r="Z514" s="237" t="s">
        <v>156</v>
      </c>
      <c r="AA514" s="239">
        <v>0</v>
      </c>
      <c r="AB514" s="240" t="s">
        <v>46</v>
      </c>
      <c r="AC514" s="241" t="s">
        <v>20</v>
      </c>
      <c r="AD514" s="241" t="s">
        <v>559</v>
      </c>
      <c r="AE514" s="237" t="s">
        <v>38</v>
      </c>
      <c r="AF514" s="237" t="s">
        <v>97</v>
      </c>
      <c r="AG514" s="237"/>
      <c r="AH514" s="237"/>
      <c r="AI514" s="237" t="s">
        <v>90</v>
      </c>
      <c r="AJ514" s="237" t="s">
        <v>554</v>
      </c>
      <c r="AK514" s="237" t="s">
        <v>94</v>
      </c>
      <c r="AL514" s="237" t="s">
        <v>1076</v>
      </c>
      <c r="AM514" s="242">
        <v>4</v>
      </c>
    </row>
    <row r="515" spans="2:39">
      <c r="B515" s="228" t="s">
        <v>1077</v>
      </c>
      <c r="C515" s="229" t="s">
        <v>562</v>
      </c>
      <c r="D515" s="230" t="s">
        <v>1078</v>
      </c>
      <c r="E515" s="231" t="s">
        <v>38</v>
      </c>
      <c r="F515" s="231" t="s">
        <v>97</v>
      </c>
      <c r="G515" s="231" t="s">
        <v>35</v>
      </c>
      <c r="H515" s="231" t="s">
        <v>7652</v>
      </c>
      <c r="I515" s="232" t="s">
        <v>563</v>
      </c>
      <c r="J515" s="231" t="s">
        <v>44</v>
      </c>
      <c r="K515" s="230" t="s">
        <v>144</v>
      </c>
      <c r="L515" s="230" t="s">
        <v>100</v>
      </c>
      <c r="M515" s="233">
        <v>0</v>
      </c>
      <c r="N515" s="234" t="s">
        <v>7653</v>
      </c>
      <c r="O515" s="230" t="s">
        <v>101</v>
      </c>
      <c r="P515" s="230" t="s">
        <v>145</v>
      </c>
      <c r="Q515" s="233">
        <v>154875</v>
      </c>
      <c r="R515" s="234">
        <v>1</v>
      </c>
      <c r="S515" s="235" t="s">
        <v>146</v>
      </c>
      <c r="T515" s="236"/>
      <c r="U515" s="237" t="s">
        <v>8524</v>
      </c>
      <c r="V515" s="238" t="s">
        <v>104</v>
      </c>
      <c r="W515" s="236">
        <v>0</v>
      </c>
      <c r="X515" s="237" t="s">
        <v>155</v>
      </c>
      <c r="Y515" s="239">
        <v>0</v>
      </c>
      <c r="Z515" s="237" t="s">
        <v>156</v>
      </c>
      <c r="AA515" s="239">
        <v>0</v>
      </c>
      <c r="AB515" s="240" t="s">
        <v>46</v>
      </c>
      <c r="AC515" s="241" t="s">
        <v>20</v>
      </c>
      <c r="AD515" s="241" t="s">
        <v>559</v>
      </c>
      <c r="AE515" s="237" t="s">
        <v>38</v>
      </c>
      <c r="AF515" s="237" t="s">
        <v>97</v>
      </c>
      <c r="AG515" s="237"/>
      <c r="AH515" s="237"/>
      <c r="AI515" s="237" t="s">
        <v>90</v>
      </c>
      <c r="AJ515" s="237" t="s">
        <v>554</v>
      </c>
      <c r="AK515" s="237" t="s">
        <v>94</v>
      </c>
      <c r="AL515" s="237" t="s">
        <v>1079</v>
      </c>
      <c r="AM515" s="242">
        <v>4</v>
      </c>
    </row>
    <row r="516" spans="2:39">
      <c r="B516" s="228" t="s">
        <v>1080</v>
      </c>
      <c r="C516" s="229" t="s">
        <v>562</v>
      </c>
      <c r="D516" s="230" t="s">
        <v>1081</v>
      </c>
      <c r="E516" s="231" t="s">
        <v>38</v>
      </c>
      <c r="F516" s="231" t="s">
        <v>97</v>
      </c>
      <c r="G516" s="231" t="s">
        <v>35</v>
      </c>
      <c r="H516" s="231" t="s">
        <v>7652</v>
      </c>
      <c r="I516" s="232" t="s">
        <v>563</v>
      </c>
      <c r="J516" s="231" t="s">
        <v>44</v>
      </c>
      <c r="K516" s="230" t="s">
        <v>144</v>
      </c>
      <c r="L516" s="230" t="s">
        <v>100</v>
      </c>
      <c r="M516" s="233">
        <v>0</v>
      </c>
      <c r="N516" s="234" t="s">
        <v>7653</v>
      </c>
      <c r="O516" s="230" t="s">
        <v>101</v>
      </c>
      <c r="P516" s="230" t="s">
        <v>145</v>
      </c>
      <c r="Q516" s="233">
        <v>154875</v>
      </c>
      <c r="R516" s="234">
        <v>1</v>
      </c>
      <c r="S516" s="235" t="s">
        <v>146</v>
      </c>
      <c r="T516" s="236"/>
      <c r="U516" s="237" t="s">
        <v>8524</v>
      </c>
      <c r="V516" s="238" t="s">
        <v>104</v>
      </c>
      <c r="W516" s="236">
        <v>0</v>
      </c>
      <c r="X516" s="237" t="s">
        <v>155</v>
      </c>
      <c r="Y516" s="239">
        <v>0</v>
      </c>
      <c r="Z516" s="237" t="s">
        <v>156</v>
      </c>
      <c r="AA516" s="239">
        <v>0</v>
      </c>
      <c r="AB516" s="240" t="s">
        <v>46</v>
      </c>
      <c r="AC516" s="241" t="s">
        <v>20</v>
      </c>
      <c r="AD516" s="241" t="s">
        <v>559</v>
      </c>
      <c r="AE516" s="237" t="s">
        <v>38</v>
      </c>
      <c r="AF516" s="237" t="s">
        <v>97</v>
      </c>
      <c r="AG516" s="237"/>
      <c r="AH516" s="237"/>
      <c r="AI516" s="237" t="s">
        <v>90</v>
      </c>
      <c r="AJ516" s="237" t="s">
        <v>554</v>
      </c>
      <c r="AK516" s="237" t="s">
        <v>94</v>
      </c>
      <c r="AL516" s="237" t="s">
        <v>1082</v>
      </c>
      <c r="AM516" s="242">
        <v>4</v>
      </c>
    </row>
    <row r="517" spans="2:39">
      <c r="B517" s="228" t="s">
        <v>1083</v>
      </c>
      <c r="C517" s="229" t="s">
        <v>562</v>
      </c>
      <c r="D517" s="230" t="s">
        <v>1084</v>
      </c>
      <c r="E517" s="231" t="s">
        <v>38</v>
      </c>
      <c r="F517" s="231" t="s">
        <v>97</v>
      </c>
      <c r="G517" s="231" t="s">
        <v>35</v>
      </c>
      <c r="H517" s="231" t="s">
        <v>7652</v>
      </c>
      <c r="I517" s="232" t="s">
        <v>563</v>
      </c>
      <c r="J517" s="231" t="s">
        <v>44</v>
      </c>
      <c r="K517" s="230" t="s">
        <v>144</v>
      </c>
      <c r="L517" s="230" t="s">
        <v>100</v>
      </c>
      <c r="M517" s="233">
        <v>0</v>
      </c>
      <c r="N517" s="234" t="s">
        <v>7653</v>
      </c>
      <c r="O517" s="230" t="s">
        <v>101</v>
      </c>
      <c r="P517" s="230" t="s">
        <v>145</v>
      </c>
      <c r="Q517" s="233">
        <v>154875</v>
      </c>
      <c r="R517" s="234">
        <v>1</v>
      </c>
      <c r="S517" s="235" t="s">
        <v>146</v>
      </c>
      <c r="T517" s="236"/>
      <c r="U517" s="237" t="s">
        <v>8524</v>
      </c>
      <c r="V517" s="238" t="s">
        <v>104</v>
      </c>
      <c r="W517" s="236">
        <v>0</v>
      </c>
      <c r="X517" s="237" t="s">
        <v>155</v>
      </c>
      <c r="Y517" s="239">
        <v>0</v>
      </c>
      <c r="Z517" s="237" t="s">
        <v>156</v>
      </c>
      <c r="AA517" s="239">
        <v>0</v>
      </c>
      <c r="AB517" s="240" t="s">
        <v>46</v>
      </c>
      <c r="AC517" s="241" t="s">
        <v>20</v>
      </c>
      <c r="AD517" s="241" t="s">
        <v>559</v>
      </c>
      <c r="AE517" s="237" t="s">
        <v>38</v>
      </c>
      <c r="AF517" s="237" t="s">
        <v>97</v>
      </c>
      <c r="AG517" s="237"/>
      <c r="AH517" s="237"/>
      <c r="AI517" s="237" t="s">
        <v>90</v>
      </c>
      <c r="AJ517" s="237" t="s">
        <v>554</v>
      </c>
      <c r="AK517" s="237" t="s">
        <v>94</v>
      </c>
      <c r="AL517" s="237" t="s">
        <v>1085</v>
      </c>
      <c r="AM517" s="242">
        <v>4</v>
      </c>
    </row>
    <row r="518" spans="2:39">
      <c r="B518" s="228" t="s">
        <v>1086</v>
      </c>
      <c r="C518" s="229" t="s">
        <v>562</v>
      </c>
      <c r="D518" s="230" t="s">
        <v>1087</v>
      </c>
      <c r="E518" s="231" t="s">
        <v>38</v>
      </c>
      <c r="F518" s="231" t="s">
        <v>97</v>
      </c>
      <c r="G518" s="231" t="s">
        <v>35</v>
      </c>
      <c r="H518" s="231" t="s">
        <v>7652</v>
      </c>
      <c r="I518" s="232" t="s">
        <v>563</v>
      </c>
      <c r="J518" s="231" t="s">
        <v>44</v>
      </c>
      <c r="K518" s="230" t="s">
        <v>144</v>
      </c>
      <c r="L518" s="230" t="s">
        <v>100</v>
      </c>
      <c r="M518" s="233">
        <v>0</v>
      </c>
      <c r="N518" s="234" t="s">
        <v>7653</v>
      </c>
      <c r="O518" s="230" t="s">
        <v>101</v>
      </c>
      <c r="P518" s="230" t="s">
        <v>145</v>
      </c>
      <c r="Q518" s="233">
        <v>154875</v>
      </c>
      <c r="R518" s="234">
        <v>1</v>
      </c>
      <c r="S518" s="235" t="s">
        <v>146</v>
      </c>
      <c r="T518" s="236"/>
      <c r="U518" s="237" t="s">
        <v>8524</v>
      </c>
      <c r="V518" s="238" t="s">
        <v>104</v>
      </c>
      <c r="W518" s="236">
        <v>0</v>
      </c>
      <c r="X518" s="237" t="s">
        <v>155</v>
      </c>
      <c r="Y518" s="239">
        <v>0</v>
      </c>
      <c r="Z518" s="237" t="s">
        <v>156</v>
      </c>
      <c r="AA518" s="239">
        <v>0</v>
      </c>
      <c r="AB518" s="240" t="s">
        <v>46</v>
      </c>
      <c r="AC518" s="241" t="s">
        <v>20</v>
      </c>
      <c r="AD518" s="241" t="s">
        <v>559</v>
      </c>
      <c r="AE518" s="237" t="s">
        <v>38</v>
      </c>
      <c r="AF518" s="237" t="s">
        <v>97</v>
      </c>
      <c r="AG518" s="237"/>
      <c r="AH518" s="237"/>
      <c r="AI518" s="237" t="s">
        <v>90</v>
      </c>
      <c r="AJ518" s="237" t="s">
        <v>554</v>
      </c>
      <c r="AK518" s="237" t="s">
        <v>94</v>
      </c>
      <c r="AL518" s="237" t="s">
        <v>1088</v>
      </c>
      <c r="AM518" s="242">
        <v>4</v>
      </c>
    </row>
    <row r="519" spans="2:39">
      <c r="B519" s="228" t="s">
        <v>1089</v>
      </c>
      <c r="C519" s="229" t="s">
        <v>562</v>
      </c>
      <c r="D519" s="230" t="s">
        <v>1090</v>
      </c>
      <c r="E519" s="231" t="s">
        <v>38</v>
      </c>
      <c r="F519" s="231" t="s">
        <v>97</v>
      </c>
      <c r="G519" s="231" t="s">
        <v>35</v>
      </c>
      <c r="H519" s="231" t="s">
        <v>7652</v>
      </c>
      <c r="I519" s="232" t="s">
        <v>563</v>
      </c>
      <c r="J519" s="231" t="s">
        <v>44</v>
      </c>
      <c r="K519" s="230" t="s">
        <v>144</v>
      </c>
      <c r="L519" s="230" t="s">
        <v>100</v>
      </c>
      <c r="M519" s="233">
        <v>0</v>
      </c>
      <c r="N519" s="234" t="s">
        <v>7653</v>
      </c>
      <c r="O519" s="230" t="s">
        <v>101</v>
      </c>
      <c r="P519" s="230" t="s">
        <v>145</v>
      </c>
      <c r="Q519" s="233">
        <v>154875</v>
      </c>
      <c r="R519" s="234">
        <v>1</v>
      </c>
      <c r="S519" s="235" t="s">
        <v>146</v>
      </c>
      <c r="T519" s="236"/>
      <c r="U519" s="237" t="s">
        <v>8524</v>
      </c>
      <c r="V519" s="238" t="s">
        <v>104</v>
      </c>
      <c r="W519" s="236">
        <v>0</v>
      </c>
      <c r="X519" s="237" t="s">
        <v>155</v>
      </c>
      <c r="Y519" s="239">
        <v>0</v>
      </c>
      <c r="Z519" s="237" t="s">
        <v>156</v>
      </c>
      <c r="AA519" s="239">
        <v>0</v>
      </c>
      <c r="AB519" s="240" t="s">
        <v>46</v>
      </c>
      <c r="AC519" s="241" t="s">
        <v>20</v>
      </c>
      <c r="AD519" s="241" t="s">
        <v>559</v>
      </c>
      <c r="AE519" s="237" t="s">
        <v>38</v>
      </c>
      <c r="AF519" s="237" t="s">
        <v>97</v>
      </c>
      <c r="AG519" s="237"/>
      <c r="AH519" s="237"/>
      <c r="AI519" s="237" t="s">
        <v>90</v>
      </c>
      <c r="AJ519" s="237" t="s">
        <v>554</v>
      </c>
      <c r="AK519" s="237" t="s">
        <v>94</v>
      </c>
      <c r="AL519" s="237" t="s">
        <v>1091</v>
      </c>
      <c r="AM519" s="242">
        <v>4</v>
      </c>
    </row>
    <row r="520" spans="2:39">
      <c r="B520" s="228" t="s">
        <v>1092</v>
      </c>
      <c r="C520" s="229" t="s">
        <v>562</v>
      </c>
      <c r="D520" s="230" t="s">
        <v>1093</v>
      </c>
      <c r="E520" s="231" t="s">
        <v>38</v>
      </c>
      <c r="F520" s="231" t="s">
        <v>97</v>
      </c>
      <c r="G520" s="231" t="s">
        <v>35</v>
      </c>
      <c r="H520" s="231" t="s">
        <v>7652</v>
      </c>
      <c r="I520" s="232" t="s">
        <v>563</v>
      </c>
      <c r="J520" s="231" t="s">
        <v>44</v>
      </c>
      <c r="K520" s="230" t="s">
        <v>144</v>
      </c>
      <c r="L520" s="230" t="s">
        <v>100</v>
      </c>
      <c r="M520" s="233">
        <v>0</v>
      </c>
      <c r="N520" s="234" t="s">
        <v>7653</v>
      </c>
      <c r="O520" s="230" t="s">
        <v>101</v>
      </c>
      <c r="P520" s="230" t="s">
        <v>145</v>
      </c>
      <c r="Q520" s="233">
        <v>154875</v>
      </c>
      <c r="R520" s="234">
        <v>1</v>
      </c>
      <c r="S520" s="235" t="s">
        <v>146</v>
      </c>
      <c r="T520" s="236"/>
      <c r="U520" s="237" t="s">
        <v>8524</v>
      </c>
      <c r="V520" s="238" t="s">
        <v>104</v>
      </c>
      <c r="W520" s="236">
        <v>0</v>
      </c>
      <c r="X520" s="237" t="s">
        <v>155</v>
      </c>
      <c r="Y520" s="239">
        <v>0</v>
      </c>
      <c r="Z520" s="237" t="s">
        <v>156</v>
      </c>
      <c r="AA520" s="239">
        <v>0</v>
      </c>
      <c r="AB520" s="240" t="s">
        <v>46</v>
      </c>
      <c r="AC520" s="241" t="s">
        <v>20</v>
      </c>
      <c r="AD520" s="241" t="s">
        <v>559</v>
      </c>
      <c r="AE520" s="237" t="s">
        <v>38</v>
      </c>
      <c r="AF520" s="237" t="s">
        <v>97</v>
      </c>
      <c r="AG520" s="237"/>
      <c r="AH520" s="237"/>
      <c r="AI520" s="237" t="s">
        <v>90</v>
      </c>
      <c r="AJ520" s="237" t="s">
        <v>554</v>
      </c>
      <c r="AK520" s="237" t="s">
        <v>94</v>
      </c>
      <c r="AL520" s="237" t="s">
        <v>1094</v>
      </c>
      <c r="AM520" s="242">
        <v>4</v>
      </c>
    </row>
    <row r="521" spans="2:39">
      <c r="B521" s="228" t="s">
        <v>1095</v>
      </c>
      <c r="C521" s="229" t="s">
        <v>562</v>
      </c>
      <c r="D521" s="230" t="s">
        <v>1096</v>
      </c>
      <c r="E521" s="231" t="s">
        <v>38</v>
      </c>
      <c r="F521" s="231" t="s">
        <v>97</v>
      </c>
      <c r="G521" s="231" t="s">
        <v>35</v>
      </c>
      <c r="H521" s="231" t="s">
        <v>7652</v>
      </c>
      <c r="I521" s="232" t="s">
        <v>563</v>
      </c>
      <c r="J521" s="231" t="s">
        <v>44</v>
      </c>
      <c r="K521" s="230" t="s">
        <v>144</v>
      </c>
      <c r="L521" s="230" t="s">
        <v>100</v>
      </c>
      <c r="M521" s="233">
        <v>0</v>
      </c>
      <c r="N521" s="234" t="s">
        <v>7653</v>
      </c>
      <c r="O521" s="230" t="s">
        <v>101</v>
      </c>
      <c r="P521" s="230" t="s">
        <v>145</v>
      </c>
      <c r="Q521" s="233">
        <v>154875</v>
      </c>
      <c r="R521" s="234">
        <v>1</v>
      </c>
      <c r="S521" s="235" t="s">
        <v>146</v>
      </c>
      <c r="T521" s="236"/>
      <c r="U521" s="237" t="s">
        <v>8524</v>
      </c>
      <c r="V521" s="238" t="s">
        <v>104</v>
      </c>
      <c r="W521" s="236">
        <v>0</v>
      </c>
      <c r="X521" s="237" t="s">
        <v>155</v>
      </c>
      <c r="Y521" s="239">
        <v>0</v>
      </c>
      <c r="Z521" s="237" t="s">
        <v>156</v>
      </c>
      <c r="AA521" s="239">
        <v>0</v>
      </c>
      <c r="AB521" s="240" t="s">
        <v>46</v>
      </c>
      <c r="AC521" s="241" t="s">
        <v>20</v>
      </c>
      <c r="AD521" s="241" t="s">
        <v>559</v>
      </c>
      <c r="AE521" s="237" t="s">
        <v>38</v>
      </c>
      <c r="AF521" s="237" t="s">
        <v>97</v>
      </c>
      <c r="AG521" s="237"/>
      <c r="AH521" s="237"/>
      <c r="AI521" s="237" t="s">
        <v>90</v>
      </c>
      <c r="AJ521" s="237" t="s">
        <v>554</v>
      </c>
      <c r="AK521" s="237" t="s">
        <v>94</v>
      </c>
      <c r="AL521" s="237" t="s">
        <v>1097</v>
      </c>
      <c r="AM521" s="242">
        <v>4</v>
      </c>
    </row>
    <row r="522" spans="2:39">
      <c r="B522" s="228" t="s">
        <v>1098</v>
      </c>
      <c r="C522" s="229" t="s">
        <v>562</v>
      </c>
      <c r="D522" s="230" t="s">
        <v>1099</v>
      </c>
      <c r="E522" s="231" t="s">
        <v>38</v>
      </c>
      <c r="F522" s="231" t="s">
        <v>97</v>
      </c>
      <c r="G522" s="231" t="s">
        <v>35</v>
      </c>
      <c r="H522" s="231" t="s">
        <v>7652</v>
      </c>
      <c r="I522" s="232" t="s">
        <v>563</v>
      </c>
      <c r="J522" s="231" t="s">
        <v>44</v>
      </c>
      <c r="K522" s="230" t="s">
        <v>144</v>
      </c>
      <c r="L522" s="230" t="s">
        <v>100</v>
      </c>
      <c r="M522" s="233">
        <v>0</v>
      </c>
      <c r="N522" s="234" t="s">
        <v>7653</v>
      </c>
      <c r="O522" s="230" t="s">
        <v>101</v>
      </c>
      <c r="P522" s="230" t="s">
        <v>145</v>
      </c>
      <c r="Q522" s="233">
        <v>154875</v>
      </c>
      <c r="R522" s="234">
        <v>1</v>
      </c>
      <c r="S522" s="235" t="s">
        <v>146</v>
      </c>
      <c r="T522" s="236"/>
      <c r="U522" s="237" t="s">
        <v>8524</v>
      </c>
      <c r="V522" s="238" t="s">
        <v>104</v>
      </c>
      <c r="W522" s="236">
        <v>0</v>
      </c>
      <c r="X522" s="237" t="s">
        <v>155</v>
      </c>
      <c r="Y522" s="239">
        <v>0</v>
      </c>
      <c r="Z522" s="237" t="s">
        <v>156</v>
      </c>
      <c r="AA522" s="239">
        <v>0</v>
      </c>
      <c r="AB522" s="240" t="s">
        <v>46</v>
      </c>
      <c r="AC522" s="241" t="s">
        <v>20</v>
      </c>
      <c r="AD522" s="241" t="s">
        <v>559</v>
      </c>
      <c r="AE522" s="237" t="s">
        <v>38</v>
      </c>
      <c r="AF522" s="237" t="s">
        <v>97</v>
      </c>
      <c r="AG522" s="237"/>
      <c r="AH522" s="237"/>
      <c r="AI522" s="237" t="s">
        <v>90</v>
      </c>
      <c r="AJ522" s="237" t="s">
        <v>554</v>
      </c>
      <c r="AK522" s="237" t="s">
        <v>94</v>
      </c>
      <c r="AL522" s="237" t="s">
        <v>1100</v>
      </c>
      <c r="AM522" s="242">
        <v>4</v>
      </c>
    </row>
    <row r="523" spans="2:39">
      <c r="B523" s="228" t="s">
        <v>7490</v>
      </c>
      <c r="C523" s="229" t="s">
        <v>7491</v>
      </c>
      <c r="D523" s="230" t="s">
        <v>48</v>
      </c>
      <c r="E523" s="231" t="s">
        <v>38</v>
      </c>
      <c r="F523" s="231" t="s">
        <v>97</v>
      </c>
      <c r="G523" s="231" t="s">
        <v>35</v>
      </c>
      <c r="H523" s="231" t="s">
        <v>7652</v>
      </c>
      <c r="I523" s="232" t="s">
        <v>563</v>
      </c>
      <c r="J523" s="231" t="s">
        <v>44</v>
      </c>
      <c r="K523" s="230" t="s">
        <v>538</v>
      </c>
      <c r="L523" s="230" t="s">
        <v>100</v>
      </c>
      <c r="M523" s="233">
        <v>0</v>
      </c>
      <c r="N523" s="234" t="s">
        <v>7653</v>
      </c>
      <c r="O523" s="230" t="s">
        <v>101</v>
      </c>
      <c r="P523" s="230" t="s">
        <v>145</v>
      </c>
      <c r="Q523" s="233">
        <v>155000</v>
      </c>
      <c r="R523" s="234">
        <v>30</v>
      </c>
      <c r="S523" s="235" t="s">
        <v>146</v>
      </c>
      <c r="T523" s="236"/>
      <c r="U523" s="237" t="s">
        <v>8524</v>
      </c>
      <c r="V523" s="238" t="s">
        <v>104</v>
      </c>
      <c r="W523" s="236">
        <v>0</v>
      </c>
      <c r="X523" s="237" t="s">
        <v>155</v>
      </c>
      <c r="Y523" s="239">
        <v>0</v>
      </c>
      <c r="Z523" s="237" t="s">
        <v>156</v>
      </c>
      <c r="AA523" s="239">
        <v>0</v>
      </c>
      <c r="AB523" s="240" t="s">
        <v>46</v>
      </c>
      <c r="AC523" s="241" t="s">
        <v>20</v>
      </c>
      <c r="AD523" s="241" t="s">
        <v>559</v>
      </c>
      <c r="AE523" s="237" t="s">
        <v>38</v>
      </c>
      <c r="AF523" s="237" t="s">
        <v>97</v>
      </c>
      <c r="AG523" s="237"/>
      <c r="AH523" s="237"/>
      <c r="AI523" s="237" t="s">
        <v>90</v>
      </c>
      <c r="AJ523" s="237" t="s">
        <v>554</v>
      </c>
      <c r="AK523" s="237" t="s">
        <v>94</v>
      </c>
      <c r="AL523" s="237" t="s">
        <v>7663</v>
      </c>
      <c r="AM523" s="242">
        <v>4</v>
      </c>
    </row>
    <row r="524" spans="2:39">
      <c r="B524" s="228" t="s">
        <v>7492</v>
      </c>
      <c r="C524" s="229" t="s">
        <v>7491</v>
      </c>
      <c r="D524" s="230" t="s">
        <v>50</v>
      </c>
      <c r="E524" s="231" t="s">
        <v>38</v>
      </c>
      <c r="F524" s="231" t="s">
        <v>97</v>
      </c>
      <c r="G524" s="231" t="s">
        <v>35</v>
      </c>
      <c r="H524" s="231" t="s">
        <v>7652</v>
      </c>
      <c r="I524" s="232" t="s">
        <v>563</v>
      </c>
      <c r="J524" s="231" t="s">
        <v>44</v>
      </c>
      <c r="K524" s="230" t="s">
        <v>7405</v>
      </c>
      <c r="L524" s="230" t="s">
        <v>100</v>
      </c>
      <c r="M524" s="233">
        <v>0</v>
      </c>
      <c r="N524" s="234" t="s">
        <v>7653</v>
      </c>
      <c r="O524" s="230" t="s">
        <v>101</v>
      </c>
      <c r="P524" s="230" t="s">
        <v>145</v>
      </c>
      <c r="Q524" s="233">
        <v>155000</v>
      </c>
      <c r="R524" s="234">
        <v>25</v>
      </c>
      <c r="S524" s="235" t="s">
        <v>146</v>
      </c>
      <c r="T524" s="236"/>
      <c r="U524" s="237" t="s">
        <v>8524</v>
      </c>
      <c r="V524" s="238" t="s">
        <v>104</v>
      </c>
      <c r="W524" s="236">
        <v>0</v>
      </c>
      <c r="X524" s="237" t="s">
        <v>155</v>
      </c>
      <c r="Y524" s="239">
        <v>0</v>
      </c>
      <c r="Z524" s="237" t="s">
        <v>156</v>
      </c>
      <c r="AA524" s="239">
        <v>0</v>
      </c>
      <c r="AB524" s="240" t="s">
        <v>46</v>
      </c>
      <c r="AC524" s="241" t="s">
        <v>20</v>
      </c>
      <c r="AD524" s="241" t="s">
        <v>559</v>
      </c>
      <c r="AE524" s="237" t="s">
        <v>38</v>
      </c>
      <c r="AF524" s="237" t="s">
        <v>97</v>
      </c>
      <c r="AG524" s="237"/>
      <c r="AH524" s="237"/>
      <c r="AI524" s="237" t="s">
        <v>90</v>
      </c>
      <c r="AJ524" s="237" t="s">
        <v>554</v>
      </c>
      <c r="AK524" s="237" t="s">
        <v>94</v>
      </c>
      <c r="AL524" s="237" t="s">
        <v>7664</v>
      </c>
      <c r="AM524" s="242">
        <v>4</v>
      </c>
    </row>
    <row r="525" spans="2:39">
      <c r="B525" s="228" t="s">
        <v>7493</v>
      </c>
      <c r="C525" s="229" t="s">
        <v>7491</v>
      </c>
      <c r="D525" s="230" t="s">
        <v>52</v>
      </c>
      <c r="E525" s="231" t="s">
        <v>38</v>
      </c>
      <c r="F525" s="231" t="s">
        <v>97</v>
      </c>
      <c r="G525" s="231" t="s">
        <v>35</v>
      </c>
      <c r="H525" s="231" t="s">
        <v>7652</v>
      </c>
      <c r="I525" s="232" t="s">
        <v>563</v>
      </c>
      <c r="J525" s="231" t="s">
        <v>44</v>
      </c>
      <c r="K525" s="230" t="s">
        <v>7406</v>
      </c>
      <c r="L525" s="230" t="s">
        <v>100</v>
      </c>
      <c r="M525" s="233">
        <v>0</v>
      </c>
      <c r="N525" s="234" t="s">
        <v>7653</v>
      </c>
      <c r="O525" s="230" t="s">
        <v>101</v>
      </c>
      <c r="P525" s="230" t="s">
        <v>145</v>
      </c>
      <c r="Q525" s="233">
        <v>155000</v>
      </c>
      <c r="R525" s="234">
        <v>20</v>
      </c>
      <c r="S525" s="235" t="s">
        <v>146</v>
      </c>
      <c r="T525" s="236"/>
      <c r="U525" s="237" t="s">
        <v>8524</v>
      </c>
      <c r="V525" s="238" t="s">
        <v>104</v>
      </c>
      <c r="W525" s="236">
        <v>0</v>
      </c>
      <c r="X525" s="237" t="s">
        <v>155</v>
      </c>
      <c r="Y525" s="239">
        <v>0</v>
      </c>
      <c r="Z525" s="237" t="s">
        <v>156</v>
      </c>
      <c r="AA525" s="239">
        <v>0</v>
      </c>
      <c r="AB525" s="240" t="s">
        <v>46</v>
      </c>
      <c r="AC525" s="241" t="s">
        <v>20</v>
      </c>
      <c r="AD525" s="241" t="s">
        <v>559</v>
      </c>
      <c r="AE525" s="237" t="s">
        <v>38</v>
      </c>
      <c r="AF525" s="237" t="s">
        <v>97</v>
      </c>
      <c r="AG525" s="237"/>
      <c r="AH525" s="237"/>
      <c r="AI525" s="237" t="s">
        <v>90</v>
      </c>
      <c r="AJ525" s="237" t="s">
        <v>554</v>
      </c>
      <c r="AK525" s="237" t="s">
        <v>94</v>
      </c>
      <c r="AL525" s="237" t="s">
        <v>7665</v>
      </c>
      <c r="AM525" s="242">
        <v>4</v>
      </c>
    </row>
    <row r="526" spans="2:39">
      <c r="B526" s="228" t="s">
        <v>7497</v>
      </c>
      <c r="C526" s="229" t="s">
        <v>7666</v>
      </c>
      <c r="D526" s="230" t="s">
        <v>50</v>
      </c>
      <c r="E526" s="231" t="s">
        <v>38</v>
      </c>
      <c r="F526" s="231" t="s">
        <v>97</v>
      </c>
      <c r="G526" s="231" t="s">
        <v>35</v>
      </c>
      <c r="H526" s="231" t="s">
        <v>7652</v>
      </c>
      <c r="I526" s="232" t="s">
        <v>563</v>
      </c>
      <c r="J526" s="231" t="s">
        <v>44</v>
      </c>
      <c r="K526" s="230" t="s">
        <v>128</v>
      </c>
      <c r="L526" s="230" t="s">
        <v>100</v>
      </c>
      <c r="M526" s="233">
        <v>0</v>
      </c>
      <c r="N526" s="234" t="s">
        <v>7653</v>
      </c>
      <c r="O526" s="230" t="s">
        <v>101</v>
      </c>
      <c r="P526" s="230" t="s">
        <v>145</v>
      </c>
      <c r="Q526" s="233">
        <v>155000</v>
      </c>
      <c r="R526" s="234">
        <v>4</v>
      </c>
      <c r="S526" s="235" t="s">
        <v>146</v>
      </c>
      <c r="T526" s="236"/>
      <c r="U526" s="237" t="s">
        <v>8524</v>
      </c>
      <c r="V526" s="238" t="s">
        <v>104</v>
      </c>
      <c r="W526" s="236">
        <v>0</v>
      </c>
      <c r="X526" s="237" t="s">
        <v>155</v>
      </c>
      <c r="Y526" s="239">
        <v>0</v>
      </c>
      <c r="Z526" s="237" t="s">
        <v>156</v>
      </c>
      <c r="AA526" s="239">
        <v>0</v>
      </c>
      <c r="AB526" s="240" t="s">
        <v>46</v>
      </c>
      <c r="AC526" s="241" t="s">
        <v>20</v>
      </c>
      <c r="AD526" s="241" t="s">
        <v>559</v>
      </c>
      <c r="AE526" s="237" t="s">
        <v>38</v>
      </c>
      <c r="AF526" s="237" t="s">
        <v>97</v>
      </c>
      <c r="AG526" s="237"/>
      <c r="AH526" s="237"/>
      <c r="AI526" s="237" t="s">
        <v>90</v>
      </c>
      <c r="AJ526" s="237" t="s">
        <v>554</v>
      </c>
      <c r="AK526" s="237" t="s">
        <v>94</v>
      </c>
      <c r="AL526" s="237" t="s">
        <v>7667</v>
      </c>
      <c r="AM526" s="242">
        <v>4</v>
      </c>
    </row>
    <row r="527" spans="2:39">
      <c r="B527" s="228" t="s">
        <v>7499</v>
      </c>
      <c r="C527" s="229" t="s">
        <v>7668</v>
      </c>
      <c r="D527" s="230" t="s">
        <v>164</v>
      </c>
      <c r="E527" s="231" t="s">
        <v>38</v>
      </c>
      <c r="F527" s="231" t="s">
        <v>97</v>
      </c>
      <c r="G527" s="231" t="s">
        <v>35</v>
      </c>
      <c r="H527" s="231" t="s">
        <v>7652</v>
      </c>
      <c r="I527" s="232" t="s">
        <v>563</v>
      </c>
      <c r="J527" s="231" t="s">
        <v>44</v>
      </c>
      <c r="K527" s="230" t="s">
        <v>128</v>
      </c>
      <c r="L527" s="230" t="s">
        <v>100</v>
      </c>
      <c r="M527" s="233">
        <v>0</v>
      </c>
      <c r="N527" s="234" t="s">
        <v>7653</v>
      </c>
      <c r="O527" s="230" t="s">
        <v>101</v>
      </c>
      <c r="P527" s="230" t="s">
        <v>145</v>
      </c>
      <c r="Q527" s="233">
        <v>155000</v>
      </c>
      <c r="R527" s="234">
        <v>5</v>
      </c>
      <c r="S527" s="235" t="s">
        <v>146</v>
      </c>
      <c r="T527" s="236"/>
      <c r="U527" s="237" t="s">
        <v>8524</v>
      </c>
      <c r="V527" s="238" t="s">
        <v>104</v>
      </c>
      <c r="W527" s="236">
        <v>0</v>
      </c>
      <c r="X527" s="237" t="s">
        <v>155</v>
      </c>
      <c r="Y527" s="239">
        <v>0</v>
      </c>
      <c r="Z527" s="237" t="s">
        <v>156</v>
      </c>
      <c r="AA527" s="239">
        <v>0</v>
      </c>
      <c r="AB527" s="240" t="s">
        <v>46</v>
      </c>
      <c r="AC527" s="241" t="s">
        <v>20</v>
      </c>
      <c r="AD527" s="241" t="s">
        <v>559</v>
      </c>
      <c r="AE527" s="237" t="s">
        <v>38</v>
      </c>
      <c r="AF527" s="237" t="s">
        <v>97</v>
      </c>
      <c r="AG527" s="237"/>
      <c r="AH527" s="237"/>
      <c r="AI527" s="237" t="s">
        <v>90</v>
      </c>
      <c r="AJ527" s="237" t="s">
        <v>554</v>
      </c>
      <c r="AK527" s="237" t="s">
        <v>94</v>
      </c>
      <c r="AL527" s="237" t="s">
        <v>7669</v>
      </c>
      <c r="AM527" s="242">
        <v>4</v>
      </c>
    </row>
    <row r="528" spans="2:39">
      <c r="B528" s="228" t="s">
        <v>7503</v>
      </c>
      <c r="C528" s="229" t="s">
        <v>7491</v>
      </c>
      <c r="D528" s="230" t="s">
        <v>52</v>
      </c>
      <c r="E528" s="231" t="s">
        <v>38</v>
      </c>
      <c r="F528" s="231" t="s">
        <v>97</v>
      </c>
      <c r="G528" s="231" t="s">
        <v>35</v>
      </c>
      <c r="H528" s="231" t="s">
        <v>7652</v>
      </c>
      <c r="I528" s="232" t="s">
        <v>563</v>
      </c>
      <c r="J528" s="231" t="s">
        <v>44</v>
      </c>
      <c r="K528" s="230" t="s">
        <v>128</v>
      </c>
      <c r="L528" s="230" t="s">
        <v>100</v>
      </c>
      <c r="M528" s="233">
        <v>0</v>
      </c>
      <c r="N528" s="234" t="s">
        <v>7653</v>
      </c>
      <c r="O528" s="230" t="s">
        <v>101</v>
      </c>
      <c r="P528" s="230" t="s">
        <v>145</v>
      </c>
      <c r="Q528" s="233">
        <v>155000</v>
      </c>
      <c r="R528" s="234">
        <v>13</v>
      </c>
      <c r="S528" s="235" t="s">
        <v>146</v>
      </c>
      <c r="T528" s="236"/>
      <c r="U528" s="237" t="s">
        <v>8524</v>
      </c>
      <c r="V528" s="238" t="s">
        <v>104</v>
      </c>
      <c r="W528" s="236">
        <v>0</v>
      </c>
      <c r="X528" s="237" t="s">
        <v>155</v>
      </c>
      <c r="Y528" s="239">
        <v>0</v>
      </c>
      <c r="Z528" s="237" t="s">
        <v>156</v>
      </c>
      <c r="AA528" s="239">
        <v>0</v>
      </c>
      <c r="AB528" s="240" t="s">
        <v>46</v>
      </c>
      <c r="AC528" s="241" t="s">
        <v>46</v>
      </c>
      <c r="AD528" s="241" t="s">
        <v>46</v>
      </c>
      <c r="AE528" s="237" t="s">
        <v>38</v>
      </c>
      <c r="AF528" s="237" t="s">
        <v>97</v>
      </c>
      <c r="AG528" s="237"/>
      <c r="AH528" s="237"/>
      <c r="AI528" s="237" t="s">
        <v>90</v>
      </c>
      <c r="AJ528" s="237" t="s">
        <v>554</v>
      </c>
      <c r="AK528" s="237" t="s">
        <v>94</v>
      </c>
      <c r="AL528" s="237" t="s">
        <v>7670</v>
      </c>
      <c r="AM528" s="242">
        <v>4</v>
      </c>
    </row>
    <row r="529" spans="2:39">
      <c r="B529" s="228" t="s">
        <v>7504</v>
      </c>
      <c r="C529" s="229" t="s">
        <v>7491</v>
      </c>
      <c r="D529" s="230" t="s">
        <v>54</v>
      </c>
      <c r="E529" s="231" t="s">
        <v>38</v>
      </c>
      <c r="F529" s="231" t="s">
        <v>97</v>
      </c>
      <c r="G529" s="231" t="s">
        <v>35</v>
      </c>
      <c r="H529" s="231" t="s">
        <v>7652</v>
      </c>
      <c r="I529" s="232" t="s">
        <v>563</v>
      </c>
      <c r="J529" s="231" t="s">
        <v>44</v>
      </c>
      <c r="K529" s="230" t="s">
        <v>128</v>
      </c>
      <c r="L529" s="230" t="s">
        <v>100</v>
      </c>
      <c r="M529" s="233">
        <v>0</v>
      </c>
      <c r="N529" s="234" t="s">
        <v>7653</v>
      </c>
      <c r="O529" s="230" t="s">
        <v>101</v>
      </c>
      <c r="P529" s="230" t="s">
        <v>145</v>
      </c>
      <c r="Q529" s="233">
        <v>155000</v>
      </c>
      <c r="R529" s="234">
        <v>10</v>
      </c>
      <c r="S529" s="235" t="s">
        <v>146</v>
      </c>
      <c r="T529" s="236"/>
      <c r="U529" s="237" t="s">
        <v>8524</v>
      </c>
      <c r="V529" s="238" t="s">
        <v>104</v>
      </c>
      <c r="W529" s="236">
        <v>0</v>
      </c>
      <c r="X529" s="237" t="s">
        <v>155</v>
      </c>
      <c r="Y529" s="239">
        <v>0</v>
      </c>
      <c r="Z529" s="237" t="s">
        <v>156</v>
      </c>
      <c r="AA529" s="239">
        <v>0</v>
      </c>
      <c r="AB529" s="240" t="s">
        <v>46</v>
      </c>
      <c r="AC529" s="241" t="s">
        <v>46</v>
      </c>
      <c r="AD529" s="241" t="s">
        <v>46</v>
      </c>
      <c r="AE529" s="237" t="s">
        <v>38</v>
      </c>
      <c r="AF529" s="237" t="s">
        <v>97</v>
      </c>
      <c r="AG529" s="237"/>
      <c r="AH529" s="237"/>
      <c r="AI529" s="237" t="s">
        <v>90</v>
      </c>
      <c r="AJ529" s="237" t="s">
        <v>554</v>
      </c>
      <c r="AK529" s="237" t="s">
        <v>94</v>
      </c>
      <c r="AL529" s="237" t="s">
        <v>7671</v>
      </c>
      <c r="AM529" s="242">
        <v>4</v>
      </c>
    </row>
    <row r="530" spans="2:39">
      <c r="B530" s="228" t="s">
        <v>7505</v>
      </c>
      <c r="C530" s="229" t="s">
        <v>7491</v>
      </c>
      <c r="D530" s="230" t="s">
        <v>164</v>
      </c>
      <c r="E530" s="231" t="s">
        <v>38</v>
      </c>
      <c r="F530" s="231" t="s">
        <v>97</v>
      </c>
      <c r="G530" s="231" t="s">
        <v>35</v>
      </c>
      <c r="H530" s="231" t="s">
        <v>7652</v>
      </c>
      <c r="I530" s="232" t="s">
        <v>563</v>
      </c>
      <c r="J530" s="231" t="s">
        <v>44</v>
      </c>
      <c r="K530" s="230" t="s">
        <v>128</v>
      </c>
      <c r="L530" s="230" t="s">
        <v>100</v>
      </c>
      <c r="M530" s="233">
        <v>0</v>
      </c>
      <c r="N530" s="234" t="s">
        <v>7653</v>
      </c>
      <c r="O530" s="230" t="s">
        <v>101</v>
      </c>
      <c r="P530" s="230" t="s">
        <v>145</v>
      </c>
      <c r="Q530" s="233">
        <v>155000</v>
      </c>
      <c r="R530" s="234">
        <v>8</v>
      </c>
      <c r="S530" s="235" t="s">
        <v>146</v>
      </c>
      <c r="T530" s="236"/>
      <c r="U530" s="237" t="s">
        <v>8524</v>
      </c>
      <c r="V530" s="238" t="s">
        <v>104</v>
      </c>
      <c r="W530" s="236">
        <v>0</v>
      </c>
      <c r="X530" s="237" t="s">
        <v>155</v>
      </c>
      <c r="Y530" s="239">
        <v>0</v>
      </c>
      <c r="Z530" s="237" t="s">
        <v>156</v>
      </c>
      <c r="AA530" s="239">
        <v>0</v>
      </c>
      <c r="AB530" s="240" t="s">
        <v>46</v>
      </c>
      <c r="AC530" s="241" t="s">
        <v>46</v>
      </c>
      <c r="AD530" s="241" t="s">
        <v>46</v>
      </c>
      <c r="AE530" s="237" t="s">
        <v>38</v>
      </c>
      <c r="AF530" s="237" t="s">
        <v>97</v>
      </c>
      <c r="AG530" s="237"/>
      <c r="AH530" s="237"/>
      <c r="AI530" s="237" t="s">
        <v>90</v>
      </c>
      <c r="AJ530" s="237" t="s">
        <v>554</v>
      </c>
      <c r="AK530" s="237" t="s">
        <v>94</v>
      </c>
      <c r="AL530" s="237" t="s">
        <v>7672</v>
      </c>
      <c r="AM530" s="242">
        <v>4</v>
      </c>
    </row>
    <row r="531" spans="2:39">
      <c r="B531" s="180" t="s">
        <v>1101</v>
      </c>
      <c r="C531" s="181" t="s">
        <v>1102</v>
      </c>
      <c r="D531" s="182" t="s">
        <v>46</v>
      </c>
      <c r="E531" s="183" t="s">
        <v>46</v>
      </c>
      <c r="F531" s="183" t="s">
        <v>46</v>
      </c>
      <c r="G531" s="183" t="s">
        <v>46</v>
      </c>
      <c r="H531" s="183" t="s">
        <v>46</v>
      </c>
      <c r="I531" s="184" t="s">
        <v>46</v>
      </c>
      <c r="J531" s="183" t="s">
        <v>46</v>
      </c>
      <c r="K531" s="182" t="s">
        <v>46</v>
      </c>
      <c r="L531" s="182" t="s">
        <v>46</v>
      </c>
      <c r="M531" s="185">
        <v>0</v>
      </c>
      <c r="N531" s="186" t="s">
        <v>46</v>
      </c>
      <c r="O531" s="182" t="s">
        <v>46</v>
      </c>
      <c r="P531" s="182" t="s">
        <v>46</v>
      </c>
      <c r="Q531" s="185">
        <v>0</v>
      </c>
      <c r="R531" s="186">
        <v>0</v>
      </c>
      <c r="S531" s="187" t="s">
        <v>46</v>
      </c>
      <c r="T531" s="36"/>
      <c r="U531" s="35"/>
      <c r="V531" s="188" t="s">
        <v>46</v>
      </c>
      <c r="W531" s="36">
        <v>0</v>
      </c>
      <c r="X531" s="35" t="s">
        <v>46</v>
      </c>
      <c r="Y531" s="38">
        <v>0</v>
      </c>
      <c r="Z531" s="35" t="s">
        <v>46</v>
      </c>
      <c r="AA531" s="38">
        <v>0</v>
      </c>
      <c r="AB531" s="39" t="s">
        <v>46</v>
      </c>
      <c r="AC531" s="34" t="s">
        <v>46</v>
      </c>
      <c r="AD531" s="34" t="s">
        <v>46</v>
      </c>
      <c r="AE531" s="35"/>
      <c r="AF531" s="35"/>
      <c r="AG531" s="35"/>
      <c r="AH531" s="35"/>
      <c r="AI531" s="35" t="s">
        <v>90</v>
      </c>
      <c r="AJ531" s="35" t="s">
        <v>1103</v>
      </c>
      <c r="AK531" s="35" t="s">
        <v>46</v>
      </c>
      <c r="AL531" s="35" t="s">
        <v>46</v>
      </c>
      <c r="AM531" s="40">
        <v>2</v>
      </c>
    </row>
    <row r="532" spans="2:39">
      <c r="B532" s="189" t="s">
        <v>1104</v>
      </c>
      <c r="C532" s="190" t="s">
        <v>8600</v>
      </c>
      <c r="D532" s="191" t="s">
        <v>46</v>
      </c>
      <c r="E532" s="192" t="s">
        <v>46</v>
      </c>
      <c r="F532" s="192" t="s">
        <v>46</v>
      </c>
      <c r="G532" s="192" t="s">
        <v>46</v>
      </c>
      <c r="H532" s="192" t="s">
        <v>46</v>
      </c>
      <c r="I532" s="193" t="s">
        <v>46</v>
      </c>
      <c r="J532" s="192" t="s">
        <v>46</v>
      </c>
      <c r="K532" s="191" t="s">
        <v>46</v>
      </c>
      <c r="L532" s="191" t="s">
        <v>46</v>
      </c>
      <c r="M532" s="194">
        <v>0</v>
      </c>
      <c r="N532" s="195" t="s">
        <v>46</v>
      </c>
      <c r="O532" s="191" t="s">
        <v>46</v>
      </c>
      <c r="P532" s="191" t="s">
        <v>46</v>
      </c>
      <c r="Q532" s="194">
        <v>0</v>
      </c>
      <c r="R532" s="195">
        <v>0</v>
      </c>
      <c r="S532" s="196" t="s">
        <v>46</v>
      </c>
      <c r="T532" s="44"/>
      <c r="U532" s="43"/>
      <c r="V532" s="197" t="s">
        <v>46</v>
      </c>
      <c r="W532" s="44">
        <v>0</v>
      </c>
      <c r="X532" s="43" t="s">
        <v>46</v>
      </c>
      <c r="Y532" s="46">
        <v>0</v>
      </c>
      <c r="Z532" s="43" t="s">
        <v>46</v>
      </c>
      <c r="AA532" s="46">
        <v>0</v>
      </c>
      <c r="AB532" s="47" t="s">
        <v>46</v>
      </c>
      <c r="AC532" s="42" t="s">
        <v>46</v>
      </c>
      <c r="AD532" s="42" t="s">
        <v>46</v>
      </c>
      <c r="AE532" s="43"/>
      <c r="AF532" s="43"/>
      <c r="AG532" s="43"/>
      <c r="AH532" s="43"/>
      <c r="AI532" s="43" t="s">
        <v>90</v>
      </c>
      <c r="AJ532" s="43" t="s">
        <v>1103</v>
      </c>
      <c r="AK532" s="43" t="s">
        <v>94</v>
      </c>
      <c r="AL532" s="43" t="s">
        <v>46</v>
      </c>
      <c r="AM532" s="48">
        <v>3</v>
      </c>
    </row>
    <row r="533" spans="2:39">
      <c r="B533" s="228" t="s">
        <v>1105</v>
      </c>
      <c r="C533" s="229" t="s">
        <v>8601</v>
      </c>
      <c r="D533" s="230" t="s">
        <v>8572</v>
      </c>
      <c r="E533" s="231" t="s">
        <v>38</v>
      </c>
      <c r="F533" s="231" t="s">
        <v>97</v>
      </c>
      <c r="G533" s="231" t="s">
        <v>35</v>
      </c>
      <c r="H533" s="231" t="s">
        <v>7652</v>
      </c>
      <c r="I533" s="232" t="s">
        <v>98</v>
      </c>
      <c r="J533" s="231" t="s">
        <v>44</v>
      </c>
      <c r="K533" s="230" t="s">
        <v>447</v>
      </c>
      <c r="L533" s="230" t="s">
        <v>100</v>
      </c>
      <c r="M533" s="233">
        <v>0</v>
      </c>
      <c r="N533" s="234" t="s">
        <v>7653</v>
      </c>
      <c r="O533" s="230" t="s">
        <v>101</v>
      </c>
      <c r="P533" s="230" t="s">
        <v>145</v>
      </c>
      <c r="Q533" s="233">
        <v>20000</v>
      </c>
      <c r="R533" s="234">
        <v>1</v>
      </c>
      <c r="S533" s="235" t="s">
        <v>146</v>
      </c>
      <c r="T533" s="236"/>
      <c r="U533" s="237" t="s">
        <v>8523</v>
      </c>
      <c r="V533" s="238" t="s">
        <v>104</v>
      </c>
      <c r="W533" s="236">
        <v>0</v>
      </c>
      <c r="X533" s="237" t="s">
        <v>155</v>
      </c>
      <c r="Y533" s="239">
        <v>0</v>
      </c>
      <c r="Z533" s="237" t="s">
        <v>156</v>
      </c>
      <c r="AA533" s="239">
        <v>0</v>
      </c>
      <c r="AB533" s="240" t="s">
        <v>46</v>
      </c>
      <c r="AC533" s="241" t="s">
        <v>20</v>
      </c>
      <c r="AD533" s="241" t="s">
        <v>559</v>
      </c>
      <c r="AE533" s="237" t="s">
        <v>38</v>
      </c>
      <c r="AF533" s="237" t="s">
        <v>97</v>
      </c>
      <c r="AG533" s="237"/>
      <c r="AH533" s="237"/>
      <c r="AI533" s="237" t="s">
        <v>90</v>
      </c>
      <c r="AJ533" s="237" t="s">
        <v>1103</v>
      </c>
      <c r="AK533" s="237" t="s">
        <v>94</v>
      </c>
      <c r="AL533" s="237" t="s">
        <v>109</v>
      </c>
      <c r="AM533" s="242">
        <v>4</v>
      </c>
    </row>
    <row r="534" spans="2:39">
      <c r="B534" s="228" t="s">
        <v>1107</v>
      </c>
      <c r="C534" s="229" t="s">
        <v>8601</v>
      </c>
      <c r="D534" s="230" t="s">
        <v>8573</v>
      </c>
      <c r="E534" s="231" t="s">
        <v>38</v>
      </c>
      <c r="F534" s="231" t="s">
        <v>97</v>
      </c>
      <c r="G534" s="231" t="s">
        <v>35</v>
      </c>
      <c r="H534" s="231" t="s">
        <v>7652</v>
      </c>
      <c r="I534" s="232" t="s">
        <v>98</v>
      </c>
      <c r="J534" s="231" t="s">
        <v>44</v>
      </c>
      <c r="K534" s="230" t="s">
        <v>447</v>
      </c>
      <c r="L534" s="230" t="s">
        <v>100</v>
      </c>
      <c r="M534" s="233">
        <v>0</v>
      </c>
      <c r="N534" s="234" t="s">
        <v>7653</v>
      </c>
      <c r="O534" s="230" t="s">
        <v>101</v>
      </c>
      <c r="P534" s="230" t="s">
        <v>145</v>
      </c>
      <c r="Q534" s="233">
        <v>20000</v>
      </c>
      <c r="R534" s="234">
        <v>1</v>
      </c>
      <c r="S534" s="235" t="s">
        <v>146</v>
      </c>
      <c r="T534" s="236"/>
      <c r="U534" s="237" t="s">
        <v>8523</v>
      </c>
      <c r="V534" s="238" t="s">
        <v>104</v>
      </c>
      <c r="W534" s="236">
        <v>0</v>
      </c>
      <c r="X534" s="237" t="s">
        <v>155</v>
      </c>
      <c r="Y534" s="239">
        <v>0</v>
      </c>
      <c r="Z534" s="237" t="s">
        <v>156</v>
      </c>
      <c r="AA534" s="239">
        <v>0</v>
      </c>
      <c r="AB534" s="240" t="s">
        <v>46</v>
      </c>
      <c r="AC534" s="241" t="s">
        <v>20</v>
      </c>
      <c r="AD534" s="241" t="s">
        <v>559</v>
      </c>
      <c r="AE534" s="237" t="s">
        <v>38</v>
      </c>
      <c r="AF534" s="237" t="s">
        <v>97</v>
      </c>
      <c r="AG534" s="237"/>
      <c r="AH534" s="237"/>
      <c r="AI534" s="237" t="s">
        <v>90</v>
      </c>
      <c r="AJ534" s="237" t="s">
        <v>1103</v>
      </c>
      <c r="AK534" s="237" t="s">
        <v>94</v>
      </c>
      <c r="AL534" s="237" t="s">
        <v>111</v>
      </c>
      <c r="AM534" s="242">
        <v>4</v>
      </c>
    </row>
    <row r="535" spans="2:39">
      <c r="B535" s="228" t="s">
        <v>1108</v>
      </c>
      <c r="C535" s="229" t="s">
        <v>8601</v>
      </c>
      <c r="D535" s="230" t="s">
        <v>8574</v>
      </c>
      <c r="E535" s="231" t="s">
        <v>38</v>
      </c>
      <c r="F535" s="231" t="s">
        <v>97</v>
      </c>
      <c r="G535" s="231" t="s">
        <v>35</v>
      </c>
      <c r="H535" s="231" t="s">
        <v>7652</v>
      </c>
      <c r="I535" s="232" t="s">
        <v>98</v>
      </c>
      <c r="J535" s="231" t="s">
        <v>44</v>
      </c>
      <c r="K535" s="230" t="s">
        <v>447</v>
      </c>
      <c r="L535" s="230" t="s">
        <v>100</v>
      </c>
      <c r="M535" s="233">
        <v>0</v>
      </c>
      <c r="N535" s="234" t="s">
        <v>7653</v>
      </c>
      <c r="O535" s="230" t="s">
        <v>101</v>
      </c>
      <c r="P535" s="230" t="s">
        <v>145</v>
      </c>
      <c r="Q535" s="233">
        <v>20000</v>
      </c>
      <c r="R535" s="234">
        <v>1</v>
      </c>
      <c r="S535" s="235" t="s">
        <v>146</v>
      </c>
      <c r="T535" s="236"/>
      <c r="U535" s="237" t="s">
        <v>8523</v>
      </c>
      <c r="V535" s="238" t="s">
        <v>104</v>
      </c>
      <c r="W535" s="236">
        <v>0</v>
      </c>
      <c r="X535" s="237" t="s">
        <v>155</v>
      </c>
      <c r="Y535" s="239">
        <v>0</v>
      </c>
      <c r="Z535" s="237" t="s">
        <v>156</v>
      </c>
      <c r="AA535" s="239">
        <v>0</v>
      </c>
      <c r="AB535" s="240" t="s">
        <v>46</v>
      </c>
      <c r="AC535" s="241" t="s">
        <v>20</v>
      </c>
      <c r="AD535" s="241" t="s">
        <v>559</v>
      </c>
      <c r="AE535" s="237" t="s">
        <v>38</v>
      </c>
      <c r="AF535" s="237" t="s">
        <v>97</v>
      </c>
      <c r="AG535" s="237"/>
      <c r="AH535" s="237"/>
      <c r="AI535" s="237" t="s">
        <v>90</v>
      </c>
      <c r="AJ535" s="237" t="s">
        <v>1103</v>
      </c>
      <c r="AK535" s="237" t="s">
        <v>94</v>
      </c>
      <c r="AL535" s="237" t="s">
        <v>112</v>
      </c>
      <c r="AM535" s="242">
        <v>4</v>
      </c>
    </row>
    <row r="536" spans="2:39">
      <c r="B536" s="228" t="s">
        <v>1109</v>
      </c>
      <c r="C536" s="229" t="s">
        <v>8601</v>
      </c>
      <c r="D536" s="230" t="s">
        <v>8575</v>
      </c>
      <c r="E536" s="231" t="s">
        <v>38</v>
      </c>
      <c r="F536" s="231" t="s">
        <v>97</v>
      </c>
      <c r="G536" s="231" t="s">
        <v>35</v>
      </c>
      <c r="H536" s="231" t="s">
        <v>7652</v>
      </c>
      <c r="I536" s="232" t="s">
        <v>98</v>
      </c>
      <c r="J536" s="231" t="s">
        <v>44</v>
      </c>
      <c r="K536" s="230" t="s">
        <v>447</v>
      </c>
      <c r="L536" s="230" t="s">
        <v>100</v>
      </c>
      <c r="M536" s="233">
        <v>0</v>
      </c>
      <c r="N536" s="234" t="s">
        <v>7653</v>
      </c>
      <c r="O536" s="230" t="s">
        <v>101</v>
      </c>
      <c r="P536" s="230" t="s">
        <v>145</v>
      </c>
      <c r="Q536" s="233">
        <v>20000</v>
      </c>
      <c r="R536" s="234">
        <v>1</v>
      </c>
      <c r="S536" s="235" t="s">
        <v>146</v>
      </c>
      <c r="T536" s="236"/>
      <c r="U536" s="237" t="s">
        <v>8523</v>
      </c>
      <c r="V536" s="238" t="s">
        <v>104</v>
      </c>
      <c r="W536" s="236">
        <v>0</v>
      </c>
      <c r="X536" s="237" t="s">
        <v>155</v>
      </c>
      <c r="Y536" s="239">
        <v>0</v>
      </c>
      <c r="Z536" s="237" t="s">
        <v>156</v>
      </c>
      <c r="AA536" s="239">
        <v>0</v>
      </c>
      <c r="AB536" s="240" t="s">
        <v>46</v>
      </c>
      <c r="AC536" s="241" t="s">
        <v>20</v>
      </c>
      <c r="AD536" s="241" t="s">
        <v>559</v>
      </c>
      <c r="AE536" s="237" t="s">
        <v>38</v>
      </c>
      <c r="AF536" s="237" t="s">
        <v>97</v>
      </c>
      <c r="AG536" s="237"/>
      <c r="AH536" s="237"/>
      <c r="AI536" s="237" t="s">
        <v>90</v>
      </c>
      <c r="AJ536" s="237" t="s">
        <v>1103</v>
      </c>
      <c r="AK536" s="237" t="s">
        <v>94</v>
      </c>
      <c r="AL536" s="237" t="s">
        <v>113</v>
      </c>
      <c r="AM536" s="242">
        <v>4</v>
      </c>
    </row>
    <row r="537" spans="2:39">
      <c r="B537" s="228" t="s">
        <v>1110</v>
      </c>
      <c r="C537" s="229" t="s">
        <v>8601</v>
      </c>
      <c r="D537" s="230" t="s">
        <v>8576</v>
      </c>
      <c r="E537" s="231" t="s">
        <v>38</v>
      </c>
      <c r="F537" s="231" t="s">
        <v>97</v>
      </c>
      <c r="G537" s="231" t="s">
        <v>35</v>
      </c>
      <c r="H537" s="231" t="s">
        <v>7652</v>
      </c>
      <c r="I537" s="232" t="s">
        <v>98</v>
      </c>
      <c r="J537" s="231" t="s">
        <v>44</v>
      </c>
      <c r="K537" s="230" t="s">
        <v>447</v>
      </c>
      <c r="L537" s="230" t="s">
        <v>100</v>
      </c>
      <c r="M537" s="233">
        <v>0</v>
      </c>
      <c r="N537" s="234" t="s">
        <v>7653</v>
      </c>
      <c r="O537" s="230" t="s">
        <v>101</v>
      </c>
      <c r="P537" s="230" t="s">
        <v>145</v>
      </c>
      <c r="Q537" s="233">
        <v>20000</v>
      </c>
      <c r="R537" s="234">
        <v>1</v>
      </c>
      <c r="S537" s="235" t="s">
        <v>146</v>
      </c>
      <c r="T537" s="236"/>
      <c r="U537" s="237" t="s">
        <v>8523</v>
      </c>
      <c r="V537" s="238" t="s">
        <v>104</v>
      </c>
      <c r="W537" s="236">
        <v>0</v>
      </c>
      <c r="X537" s="237" t="s">
        <v>155</v>
      </c>
      <c r="Y537" s="239">
        <v>0</v>
      </c>
      <c r="Z537" s="237" t="s">
        <v>156</v>
      </c>
      <c r="AA537" s="239">
        <v>0</v>
      </c>
      <c r="AB537" s="240" t="s">
        <v>46</v>
      </c>
      <c r="AC537" s="241" t="s">
        <v>20</v>
      </c>
      <c r="AD537" s="241" t="s">
        <v>559</v>
      </c>
      <c r="AE537" s="237" t="s">
        <v>38</v>
      </c>
      <c r="AF537" s="237" t="s">
        <v>97</v>
      </c>
      <c r="AG537" s="237"/>
      <c r="AH537" s="237"/>
      <c r="AI537" s="237" t="s">
        <v>90</v>
      </c>
      <c r="AJ537" s="237" t="s">
        <v>1103</v>
      </c>
      <c r="AK537" s="237" t="s">
        <v>94</v>
      </c>
      <c r="AL537" s="237" t="s">
        <v>115</v>
      </c>
      <c r="AM537" s="242">
        <v>4</v>
      </c>
    </row>
    <row r="538" spans="2:39">
      <c r="B538" s="228" t="s">
        <v>1111</v>
      </c>
      <c r="C538" s="229" t="s">
        <v>8602</v>
      </c>
      <c r="D538" s="230" t="s">
        <v>8577</v>
      </c>
      <c r="E538" s="231" t="s">
        <v>38</v>
      </c>
      <c r="F538" s="231" t="s">
        <v>97</v>
      </c>
      <c r="G538" s="231" t="s">
        <v>35</v>
      </c>
      <c r="H538" s="231" t="s">
        <v>7652</v>
      </c>
      <c r="I538" s="232" t="s">
        <v>98</v>
      </c>
      <c r="J538" s="231" t="s">
        <v>44</v>
      </c>
      <c r="K538" s="230" t="s">
        <v>114</v>
      </c>
      <c r="L538" s="230" t="s">
        <v>100</v>
      </c>
      <c r="M538" s="233">
        <v>0</v>
      </c>
      <c r="N538" s="234" t="s">
        <v>7653</v>
      </c>
      <c r="O538" s="230" t="s">
        <v>101</v>
      </c>
      <c r="P538" s="230" t="s">
        <v>145</v>
      </c>
      <c r="Q538" s="233">
        <v>19300</v>
      </c>
      <c r="R538" s="234">
        <v>1</v>
      </c>
      <c r="S538" s="235" t="s">
        <v>8293</v>
      </c>
      <c r="T538" s="236">
        <v>1.2617</v>
      </c>
      <c r="U538" s="237" t="s">
        <v>8513</v>
      </c>
      <c r="V538" s="238" t="s">
        <v>104</v>
      </c>
      <c r="W538" s="236">
        <v>0</v>
      </c>
      <c r="X538" s="237" t="s">
        <v>155</v>
      </c>
      <c r="Y538" s="239">
        <v>0</v>
      </c>
      <c r="Z538" s="237" t="s">
        <v>156</v>
      </c>
      <c r="AA538" s="239">
        <v>0</v>
      </c>
      <c r="AB538" s="240" t="s">
        <v>46</v>
      </c>
      <c r="AC538" s="241" t="s">
        <v>20</v>
      </c>
      <c r="AD538" s="241" t="s">
        <v>559</v>
      </c>
      <c r="AE538" s="237" t="s">
        <v>38</v>
      </c>
      <c r="AF538" s="237" t="s">
        <v>97</v>
      </c>
      <c r="AG538" s="237"/>
      <c r="AH538" s="237"/>
      <c r="AI538" s="237" t="s">
        <v>90</v>
      </c>
      <c r="AJ538" s="237" t="s">
        <v>1103</v>
      </c>
      <c r="AK538" s="237" t="s">
        <v>94</v>
      </c>
      <c r="AL538" s="237" t="s">
        <v>167</v>
      </c>
      <c r="AM538" s="242">
        <v>4</v>
      </c>
    </row>
    <row r="539" spans="2:39">
      <c r="B539" s="228" t="s">
        <v>1112</v>
      </c>
      <c r="C539" s="229" t="s">
        <v>8602</v>
      </c>
      <c r="D539" s="230" t="s">
        <v>8578</v>
      </c>
      <c r="E539" s="231" t="s">
        <v>38</v>
      </c>
      <c r="F539" s="231" t="s">
        <v>97</v>
      </c>
      <c r="G539" s="231" t="s">
        <v>35</v>
      </c>
      <c r="H539" s="231" t="s">
        <v>7652</v>
      </c>
      <c r="I539" s="232" t="s">
        <v>98</v>
      </c>
      <c r="J539" s="231" t="s">
        <v>44</v>
      </c>
      <c r="K539" s="230" t="s">
        <v>114</v>
      </c>
      <c r="L539" s="230" t="s">
        <v>100</v>
      </c>
      <c r="M539" s="233">
        <v>0</v>
      </c>
      <c r="N539" s="234" t="s">
        <v>7653</v>
      </c>
      <c r="O539" s="230" t="s">
        <v>101</v>
      </c>
      <c r="P539" s="230" t="s">
        <v>145</v>
      </c>
      <c r="Q539" s="233">
        <v>19300</v>
      </c>
      <c r="R539" s="234">
        <v>1</v>
      </c>
      <c r="S539" s="235" t="s">
        <v>8293</v>
      </c>
      <c r="T539" s="236">
        <v>1.2617</v>
      </c>
      <c r="U539" s="237" t="s">
        <v>8513</v>
      </c>
      <c r="V539" s="238" t="s">
        <v>104</v>
      </c>
      <c r="W539" s="236">
        <v>0</v>
      </c>
      <c r="X539" s="237" t="s">
        <v>155</v>
      </c>
      <c r="Y539" s="239">
        <v>0</v>
      </c>
      <c r="Z539" s="237" t="s">
        <v>156</v>
      </c>
      <c r="AA539" s="239">
        <v>0</v>
      </c>
      <c r="AB539" s="240" t="s">
        <v>46</v>
      </c>
      <c r="AC539" s="241" t="s">
        <v>20</v>
      </c>
      <c r="AD539" s="241" t="s">
        <v>559</v>
      </c>
      <c r="AE539" s="237" t="s">
        <v>38</v>
      </c>
      <c r="AF539" s="237" t="s">
        <v>97</v>
      </c>
      <c r="AG539" s="237"/>
      <c r="AH539" s="237"/>
      <c r="AI539" s="237" t="s">
        <v>90</v>
      </c>
      <c r="AJ539" s="237" t="s">
        <v>1103</v>
      </c>
      <c r="AK539" s="237" t="s">
        <v>94</v>
      </c>
      <c r="AL539" s="237" t="s">
        <v>189</v>
      </c>
      <c r="AM539" s="242">
        <v>4</v>
      </c>
    </row>
    <row r="540" spans="2:39">
      <c r="B540" s="228" t="s">
        <v>1113</v>
      </c>
      <c r="C540" s="229" t="s">
        <v>8602</v>
      </c>
      <c r="D540" s="230" t="s">
        <v>8579</v>
      </c>
      <c r="E540" s="231" t="s">
        <v>38</v>
      </c>
      <c r="F540" s="231" t="s">
        <v>97</v>
      </c>
      <c r="G540" s="231" t="s">
        <v>35</v>
      </c>
      <c r="H540" s="231" t="s">
        <v>7652</v>
      </c>
      <c r="I540" s="232" t="s">
        <v>98</v>
      </c>
      <c r="J540" s="231" t="s">
        <v>44</v>
      </c>
      <c r="K540" s="230" t="s">
        <v>114</v>
      </c>
      <c r="L540" s="230" t="s">
        <v>100</v>
      </c>
      <c r="M540" s="233">
        <v>0</v>
      </c>
      <c r="N540" s="234" t="s">
        <v>7653</v>
      </c>
      <c r="O540" s="230" t="s">
        <v>101</v>
      </c>
      <c r="P540" s="230" t="s">
        <v>145</v>
      </c>
      <c r="Q540" s="233">
        <v>19300</v>
      </c>
      <c r="R540" s="234">
        <v>1</v>
      </c>
      <c r="S540" s="235" t="s">
        <v>8293</v>
      </c>
      <c r="T540" s="236">
        <v>1.2617</v>
      </c>
      <c r="U540" s="237" t="s">
        <v>8513</v>
      </c>
      <c r="V540" s="238" t="s">
        <v>104</v>
      </c>
      <c r="W540" s="236">
        <v>0</v>
      </c>
      <c r="X540" s="237" t="s">
        <v>155</v>
      </c>
      <c r="Y540" s="239">
        <v>0</v>
      </c>
      <c r="Z540" s="237" t="s">
        <v>156</v>
      </c>
      <c r="AA540" s="239">
        <v>0</v>
      </c>
      <c r="AB540" s="240" t="s">
        <v>46</v>
      </c>
      <c r="AC540" s="241" t="s">
        <v>20</v>
      </c>
      <c r="AD540" s="241" t="s">
        <v>559</v>
      </c>
      <c r="AE540" s="237" t="s">
        <v>38</v>
      </c>
      <c r="AF540" s="237" t="s">
        <v>97</v>
      </c>
      <c r="AG540" s="237"/>
      <c r="AH540" s="237"/>
      <c r="AI540" s="237" t="s">
        <v>90</v>
      </c>
      <c r="AJ540" s="237" t="s">
        <v>1103</v>
      </c>
      <c r="AK540" s="237" t="s">
        <v>94</v>
      </c>
      <c r="AL540" s="237" t="s">
        <v>191</v>
      </c>
      <c r="AM540" s="242">
        <v>4</v>
      </c>
    </row>
    <row r="541" spans="2:39">
      <c r="B541" s="228" t="s">
        <v>1114</v>
      </c>
      <c r="C541" s="229" t="s">
        <v>8602</v>
      </c>
      <c r="D541" s="230" t="s">
        <v>8580</v>
      </c>
      <c r="E541" s="231" t="s">
        <v>38</v>
      </c>
      <c r="F541" s="231" t="s">
        <v>97</v>
      </c>
      <c r="G541" s="231" t="s">
        <v>35</v>
      </c>
      <c r="H541" s="231" t="s">
        <v>7652</v>
      </c>
      <c r="I541" s="232" t="s">
        <v>98</v>
      </c>
      <c r="J541" s="231" t="s">
        <v>44</v>
      </c>
      <c r="K541" s="230" t="s">
        <v>114</v>
      </c>
      <c r="L541" s="230" t="s">
        <v>100</v>
      </c>
      <c r="M541" s="233">
        <v>0</v>
      </c>
      <c r="N541" s="234" t="s">
        <v>7653</v>
      </c>
      <c r="O541" s="230" t="s">
        <v>101</v>
      </c>
      <c r="P541" s="230" t="s">
        <v>145</v>
      </c>
      <c r="Q541" s="233">
        <v>19300</v>
      </c>
      <c r="R541" s="234">
        <v>1</v>
      </c>
      <c r="S541" s="235" t="s">
        <v>8293</v>
      </c>
      <c r="T541" s="236">
        <v>1.2617</v>
      </c>
      <c r="U541" s="237" t="s">
        <v>8513</v>
      </c>
      <c r="V541" s="238" t="s">
        <v>104</v>
      </c>
      <c r="W541" s="236">
        <v>0</v>
      </c>
      <c r="X541" s="237" t="s">
        <v>155</v>
      </c>
      <c r="Y541" s="239">
        <v>0</v>
      </c>
      <c r="Z541" s="237" t="s">
        <v>156</v>
      </c>
      <c r="AA541" s="239">
        <v>0</v>
      </c>
      <c r="AB541" s="240" t="s">
        <v>46</v>
      </c>
      <c r="AC541" s="241" t="s">
        <v>20</v>
      </c>
      <c r="AD541" s="241" t="s">
        <v>559</v>
      </c>
      <c r="AE541" s="237" t="s">
        <v>38</v>
      </c>
      <c r="AF541" s="237" t="s">
        <v>97</v>
      </c>
      <c r="AG541" s="237"/>
      <c r="AH541" s="237"/>
      <c r="AI541" s="237" t="s">
        <v>90</v>
      </c>
      <c r="AJ541" s="237" t="s">
        <v>1103</v>
      </c>
      <c r="AK541" s="237" t="s">
        <v>94</v>
      </c>
      <c r="AL541" s="237" t="s">
        <v>193</v>
      </c>
      <c r="AM541" s="242">
        <v>4</v>
      </c>
    </row>
    <row r="542" spans="2:39">
      <c r="B542" s="228" t="s">
        <v>1115</v>
      </c>
      <c r="C542" s="229" t="s">
        <v>8602</v>
      </c>
      <c r="D542" s="230" t="s">
        <v>8581</v>
      </c>
      <c r="E542" s="231" t="s">
        <v>38</v>
      </c>
      <c r="F542" s="231" t="s">
        <v>97</v>
      </c>
      <c r="G542" s="231" t="s">
        <v>35</v>
      </c>
      <c r="H542" s="231" t="s">
        <v>7652</v>
      </c>
      <c r="I542" s="232" t="s">
        <v>98</v>
      </c>
      <c r="J542" s="231" t="s">
        <v>44</v>
      </c>
      <c r="K542" s="230" t="s">
        <v>114</v>
      </c>
      <c r="L542" s="230" t="s">
        <v>100</v>
      </c>
      <c r="M542" s="233">
        <v>0</v>
      </c>
      <c r="N542" s="234" t="s">
        <v>7653</v>
      </c>
      <c r="O542" s="230" t="s">
        <v>101</v>
      </c>
      <c r="P542" s="230" t="s">
        <v>145</v>
      </c>
      <c r="Q542" s="233">
        <v>19300</v>
      </c>
      <c r="R542" s="234">
        <v>1</v>
      </c>
      <c r="S542" s="235" t="s">
        <v>8293</v>
      </c>
      <c r="T542" s="236">
        <v>1.2617</v>
      </c>
      <c r="U542" s="237" t="s">
        <v>8513</v>
      </c>
      <c r="V542" s="238" t="s">
        <v>104</v>
      </c>
      <c r="W542" s="236">
        <v>0</v>
      </c>
      <c r="X542" s="237" t="s">
        <v>155</v>
      </c>
      <c r="Y542" s="239">
        <v>0</v>
      </c>
      <c r="Z542" s="237" t="s">
        <v>156</v>
      </c>
      <c r="AA542" s="239">
        <v>0</v>
      </c>
      <c r="AB542" s="240" t="s">
        <v>46</v>
      </c>
      <c r="AC542" s="241" t="s">
        <v>20</v>
      </c>
      <c r="AD542" s="241" t="s">
        <v>559</v>
      </c>
      <c r="AE542" s="237" t="s">
        <v>38</v>
      </c>
      <c r="AF542" s="237" t="s">
        <v>97</v>
      </c>
      <c r="AG542" s="237"/>
      <c r="AH542" s="237"/>
      <c r="AI542" s="237" t="s">
        <v>90</v>
      </c>
      <c r="AJ542" s="237" t="s">
        <v>1103</v>
      </c>
      <c r="AK542" s="237" t="s">
        <v>94</v>
      </c>
      <c r="AL542" s="237" t="s">
        <v>195</v>
      </c>
      <c r="AM542" s="242">
        <v>4</v>
      </c>
    </row>
    <row r="543" spans="2:39">
      <c r="B543" s="228" t="s">
        <v>1116</v>
      </c>
      <c r="C543" s="229" t="s">
        <v>8602</v>
      </c>
      <c r="D543" s="230" t="s">
        <v>8582</v>
      </c>
      <c r="E543" s="231" t="s">
        <v>38</v>
      </c>
      <c r="F543" s="231" t="s">
        <v>97</v>
      </c>
      <c r="G543" s="231" t="s">
        <v>35</v>
      </c>
      <c r="H543" s="231" t="s">
        <v>7652</v>
      </c>
      <c r="I543" s="232" t="s">
        <v>98</v>
      </c>
      <c r="J543" s="231" t="s">
        <v>44</v>
      </c>
      <c r="K543" s="230" t="s">
        <v>114</v>
      </c>
      <c r="L543" s="230" t="s">
        <v>100</v>
      </c>
      <c r="M543" s="233">
        <v>0</v>
      </c>
      <c r="N543" s="234" t="s">
        <v>7653</v>
      </c>
      <c r="O543" s="230" t="s">
        <v>101</v>
      </c>
      <c r="P543" s="230" t="s">
        <v>145</v>
      </c>
      <c r="Q543" s="233">
        <v>19300</v>
      </c>
      <c r="R543" s="234">
        <v>1</v>
      </c>
      <c r="S543" s="235" t="s">
        <v>8293</v>
      </c>
      <c r="T543" s="236">
        <v>1.2617</v>
      </c>
      <c r="U543" s="237" t="s">
        <v>8513</v>
      </c>
      <c r="V543" s="238" t="s">
        <v>104</v>
      </c>
      <c r="W543" s="236">
        <v>0</v>
      </c>
      <c r="X543" s="237" t="s">
        <v>155</v>
      </c>
      <c r="Y543" s="239">
        <v>0</v>
      </c>
      <c r="Z543" s="237" t="s">
        <v>156</v>
      </c>
      <c r="AA543" s="239">
        <v>0</v>
      </c>
      <c r="AB543" s="240" t="s">
        <v>46</v>
      </c>
      <c r="AC543" s="241" t="s">
        <v>20</v>
      </c>
      <c r="AD543" s="241" t="s">
        <v>559</v>
      </c>
      <c r="AE543" s="237" t="s">
        <v>38</v>
      </c>
      <c r="AF543" s="237" t="s">
        <v>97</v>
      </c>
      <c r="AG543" s="237"/>
      <c r="AH543" s="237"/>
      <c r="AI543" s="237" t="s">
        <v>90</v>
      </c>
      <c r="AJ543" s="237" t="s">
        <v>1103</v>
      </c>
      <c r="AK543" s="237" t="s">
        <v>94</v>
      </c>
      <c r="AL543" s="237" t="s">
        <v>198</v>
      </c>
      <c r="AM543" s="242">
        <v>4</v>
      </c>
    </row>
    <row r="544" spans="2:39">
      <c r="B544" s="228" t="s">
        <v>1117</v>
      </c>
      <c r="C544" s="229" t="s">
        <v>8602</v>
      </c>
      <c r="D544" s="230" t="s">
        <v>8583</v>
      </c>
      <c r="E544" s="231" t="s">
        <v>38</v>
      </c>
      <c r="F544" s="231" t="s">
        <v>97</v>
      </c>
      <c r="G544" s="231" t="s">
        <v>35</v>
      </c>
      <c r="H544" s="231" t="s">
        <v>7652</v>
      </c>
      <c r="I544" s="232" t="s">
        <v>98</v>
      </c>
      <c r="J544" s="231" t="s">
        <v>44</v>
      </c>
      <c r="K544" s="230" t="s">
        <v>114</v>
      </c>
      <c r="L544" s="230" t="s">
        <v>100</v>
      </c>
      <c r="M544" s="233">
        <v>0</v>
      </c>
      <c r="N544" s="234" t="s">
        <v>7653</v>
      </c>
      <c r="O544" s="230" t="s">
        <v>101</v>
      </c>
      <c r="P544" s="230" t="s">
        <v>145</v>
      </c>
      <c r="Q544" s="233">
        <v>19300</v>
      </c>
      <c r="R544" s="234">
        <v>1</v>
      </c>
      <c r="S544" s="235" t="s">
        <v>8293</v>
      </c>
      <c r="T544" s="236">
        <v>1.2617</v>
      </c>
      <c r="U544" s="237" t="s">
        <v>8513</v>
      </c>
      <c r="V544" s="238" t="s">
        <v>104</v>
      </c>
      <c r="W544" s="236">
        <v>0</v>
      </c>
      <c r="X544" s="237" t="s">
        <v>155</v>
      </c>
      <c r="Y544" s="239">
        <v>0</v>
      </c>
      <c r="Z544" s="237" t="s">
        <v>156</v>
      </c>
      <c r="AA544" s="239">
        <v>0</v>
      </c>
      <c r="AB544" s="240" t="s">
        <v>46</v>
      </c>
      <c r="AC544" s="241" t="s">
        <v>20</v>
      </c>
      <c r="AD544" s="241" t="s">
        <v>559</v>
      </c>
      <c r="AE544" s="237" t="s">
        <v>38</v>
      </c>
      <c r="AF544" s="237" t="s">
        <v>97</v>
      </c>
      <c r="AG544" s="237"/>
      <c r="AH544" s="237"/>
      <c r="AI544" s="237" t="s">
        <v>90</v>
      </c>
      <c r="AJ544" s="237" t="s">
        <v>1103</v>
      </c>
      <c r="AK544" s="237" t="s">
        <v>94</v>
      </c>
      <c r="AL544" s="237" t="s">
        <v>200</v>
      </c>
      <c r="AM544" s="242">
        <v>4</v>
      </c>
    </row>
    <row r="545" spans="2:39">
      <c r="B545" s="228" t="s">
        <v>1118</v>
      </c>
      <c r="C545" s="229" t="s">
        <v>8602</v>
      </c>
      <c r="D545" s="230" t="s">
        <v>8584</v>
      </c>
      <c r="E545" s="231" t="s">
        <v>38</v>
      </c>
      <c r="F545" s="231" t="s">
        <v>97</v>
      </c>
      <c r="G545" s="231" t="s">
        <v>35</v>
      </c>
      <c r="H545" s="231" t="s">
        <v>7652</v>
      </c>
      <c r="I545" s="232" t="s">
        <v>98</v>
      </c>
      <c r="J545" s="231" t="s">
        <v>44</v>
      </c>
      <c r="K545" s="230" t="s">
        <v>114</v>
      </c>
      <c r="L545" s="230" t="s">
        <v>100</v>
      </c>
      <c r="M545" s="233">
        <v>0</v>
      </c>
      <c r="N545" s="234" t="s">
        <v>7653</v>
      </c>
      <c r="O545" s="230" t="s">
        <v>101</v>
      </c>
      <c r="P545" s="230" t="s">
        <v>145</v>
      </c>
      <c r="Q545" s="233">
        <v>19300</v>
      </c>
      <c r="R545" s="234">
        <v>1</v>
      </c>
      <c r="S545" s="235" t="s">
        <v>8293</v>
      </c>
      <c r="T545" s="236">
        <v>1.2617</v>
      </c>
      <c r="U545" s="237" t="s">
        <v>8513</v>
      </c>
      <c r="V545" s="238" t="s">
        <v>104</v>
      </c>
      <c r="W545" s="236">
        <v>0</v>
      </c>
      <c r="X545" s="237" t="s">
        <v>155</v>
      </c>
      <c r="Y545" s="239">
        <v>0</v>
      </c>
      <c r="Z545" s="237" t="s">
        <v>156</v>
      </c>
      <c r="AA545" s="239">
        <v>0</v>
      </c>
      <c r="AB545" s="240" t="s">
        <v>46</v>
      </c>
      <c r="AC545" s="241" t="s">
        <v>20</v>
      </c>
      <c r="AD545" s="241" t="s">
        <v>559</v>
      </c>
      <c r="AE545" s="237" t="s">
        <v>38</v>
      </c>
      <c r="AF545" s="237" t="s">
        <v>97</v>
      </c>
      <c r="AG545" s="237"/>
      <c r="AH545" s="237"/>
      <c r="AI545" s="237" t="s">
        <v>90</v>
      </c>
      <c r="AJ545" s="237" t="s">
        <v>1103</v>
      </c>
      <c r="AK545" s="237" t="s">
        <v>94</v>
      </c>
      <c r="AL545" s="237" t="s">
        <v>203</v>
      </c>
      <c r="AM545" s="242">
        <v>4</v>
      </c>
    </row>
    <row r="546" spans="2:39">
      <c r="B546" s="228" t="s">
        <v>1119</v>
      </c>
      <c r="C546" s="229" t="s">
        <v>8602</v>
      </c>
      <c r="D546" s="230" t="s">
        <v>8585</v>
      </c>
      <c r="E546" s="231" t="s">
        <v>38</v>
      </c>
      <c r="F546" s="231" t="s">
        <v>97</v>
      </c>
      <c r="G546" s="231" t="s">
        <v>35</v>
      </c>
      <c r="H546" s="231" t="s">
        <v>7652</v>
      </c>
      <c r="I546" s="232" t="s">
        <v>98</v>
      </c>
      <c r="J546" s="231" t="s">
        <v>44</v>
      </c>
      <c r="K546" s="230" t="s">
        <v>114</v>
      </c>
      <c r="L546" s="230" t="s">
        <v>100</v>
      </c>
      <c r="M546" s="233">
        <v>0</v>
      </c>
      <c r="N546" s="234" t="s">
        <v>7653</v>
      </c>
      <c r="O546" s="230" t="s">
        <v>101</v>
      </c>
      <c r="P546" s="230" t="s">
        <v>145</v>
      </c>
      <c r="Q546" s="233">
        <v>19300</v>
      </c>
      <c r="R546" s="234">
        <v>1</v>
      </c>
      <c r="S546" s="235" t="s">
        <v>8293</v>
      </c>
      <c r="T546" s="236">
        <v>1.2617</v>
      </c>
      <c r="U546" s="237" t="s">
        <v>8513</v>
      </c>
      <c r="V546" s="238" t="s">
        <v>104</v>
      </c>
      <c r="W546" s="236">
        <v>0</v>
      </c>
      <c r="X546" s="237" t="s">
        <v>155</v>
      </c>
      <c r="Y546" s="239">
        <v>0</v>
      </c>
      <c r="Z546" s="237" t="s">
        <v>156</v>
      </c>
      <c r="AA546" s="239">
        <v>0</v>
      </c>
      <c r="AB546" s="240" t="s">
        <v>46</v>
      </c>
      <c r="AC546" s="241" t="s">
        <v>20</v>
      </c>
      <c r="AD546" s="241" t="s">
        <v>559</v>
      </c>
      <c r="AE546" s="237" t="s">
        <v>38</v>
      </c>
      <c r="AF546" s="237" t="s">
        <v>97</v>
      </c>
      <c r="AG546" s="237"/>
      <c r="AH546" s="237"/>
      <c r="AI546" s="237" t="s">
        <v>90</v>
      </c>
      <c r="AJ546" s="237" t="s">
        <v>1103</v>
      </c>
      <c r="AK546" s="237" t="s">
        <v>94</v>
      </c>
      <c r="AL546" s="237" t="s">
        <v>205</v>
      </c>
      <c r="AM546" s="242">
        <v>4</v>
      </c>
    </row>
    <row r="547" spans="2:39">
      <c r="B547" s="228" t="s">
        <v>1120</v>
      </c>
      <c r="C547" s="229" t="s">
        <v>8602</v>
      </c>
      <c r="D547" s="230" t="s">
        <v>8586</v>
      </c>
      <c r="E547" s="231" t="s">
        <v>38</v>
      </c>
      <c r="F547" s="231" t="s">
        <v>97</v>
      </c>
      <c r="G547" s="231" t="s">
        <v>35</v>
      </c>
      <c r="H547" s="231" t="s">
        <v>7652</v>
      </c>
      <c r="I547" s="232" t="s">
        <v>98</v>
      </c>
      <c r="J547" s="231" t="s">
        <v>44</v>
      </c>
      <c r="K547" s="230" t="s">
        <v>114</v>
      </c>
      <c r="L547" s="230" t="s">
        <v>100</v>
      </c>
      <c r="M547" s="233">
        <v>0</v>
      </c>
      <c r="N547" s="234" t="s">
        <v>7653</v>
      </c>
      <c r="O547" s="230" t="s">
        <v>101</v>
      </c>
      <c r="P547" s="230" t="s">
        <v>145</v>
      </c>
      <c r="Q547" s="233">
        <v>19300</v>
      </c>
      <c r="R547" s="234">
        <v>1</v>
      </c>
      <c r="S547" s="235" t="s">
        <v>8293</v>
      </c>
      <c r="T547" s="236">
        <v>1.2617</v>
      </c>
      <c r="U547" s="237" t="s">
        <v>8513</v>
      </c>
      <c r="V547" s="238" t="s">
        <v>104</v>
      </c>
      <c r="W547" s="236">
        <v>0</v>
      </c>
      <c r="X547" s="237" t="s">
        <v>155</v>
      </c>
      <c r="Y547" s="239">
        <v>0</v>
      </c>
      <c r="Z547" s="237" t="s">
        <v>156</v>
      </c>
      <c r="AA547" s="239">
        <v>0</v>
      </c>
      <c r="AB547" s="240" t="s">
        <v>46</v>
      </c>
      <c r="AC547" s="241" t="s">
        <v>20</v>
      </c>
      <c r="AD547" s="241" t="s">
        <v>559</v>
      </c>
      <c r="AE547" s="237" t="s">
        <v>38</v>
      </c>
      <c r="AF547" s="237" t="s">
        <v>97</v>
      </c>
      <c r="AG547" s="237"/>
      <c r="AH547" s="237"/>
      <c r="AI547" s="237" t="s">
        <v>90</v>
      </c>
      <c r="AJ547" s="237" t="s">
        <v>1103</v>
      </c>
      <c r="AK547" s="237" t="s">
        <v>94</v>
      </c>
      <c r="AL547" s="237" t="s">
        <v>207</v>
      </c>
      <c r="AM547" s="242">
        <v>4</v>
      </c>
    </row>
    <row r="548" spans="2:39">
      <c r="B548" s="228" t="s">
        <v>1121</v>
      </c>
      <c r="C548" s="229" t="s">
        <v>8602</v>
      </c>
      <c r="D548" s="230" t="s">
        <v>8587</v>
      </c>
      <c r="E548" s="231" t="s">
        <v>38</v>
      </c>
      <c r="F548" s="231" t="s">
        <v>97</v>
      </c>
      <c r="G548" s="231" t="s">
        <v>35</v>
      </c>
      <c r="H548" s="231" t="s">
        <v>7652</v>
      </c>
      <c r="I548" s="232" t="s">
        <v>98</v>
      </c>
      <c r="J548" s="231" t="s">
        <v>44</v>
      </c>
      <c r="K548" s="230" t="s">
        <v>114</v>
      </c>
      <c r="L548" s="230" t="s">
        <v>100</v>
      </c>
      <c r="M548" s="233">
        <v>0</v>
      </c>
      <c r="N548" s="234" t="s">
        <v>7653</v>
      </c>
      <c r="O548" s="230" t="s">
        <v>101</v>
      </c>
      <c r="P548" s="230" t="s">
        <v>145</v>
      </c>
      <c r="Q548" s="233">
        <v>19300</v>
      </c>
      <c r="R548" s="234">
        <v>1</v>
      </c>
      <c r="S548" s="235" t="s">
        <v>8293</v>
      </c>
      <c r="T548" s="236">
        <v>1.2617</v>
      </c>
      <c r="U548" s="237" t="s">
        <v>8513</v>
      </c>
      <c r="V548" s="238" t="s">
        <v>104</v>
      </c>
      <c r="W548" s="236">
        <v>0</v>
      </c>
      <c r="X548" s="237" t="s">
        <v>155</v>
      </c>
      <c r="Y548" s="239">
        <v>0</v>
      </c>
      <c r="Z548" s="237" t="s">
        <v>156</v>
      </c>
      <c r="AA548" s="239">
        <v>0</v>
      </c>
      <c r="AB548" s="240" t="s">
        <v>46</v>
      </c>
      <c r="AC548" s="241" t="s">
        <v>20</v>
      </c>
      <c r="AD548" s="241" t="s">
        <v>559</v>
      </c>
      <c r="AE548" s="237" t="s">
        <v>38</v>
      </c>
      <c r="AF548" s="237" t="s">
        <v>97</v>
      </c>
      <c r="AG548" s="237"/>
      <c r="AH548" s="237"/>
      <c r="AI548" s="237" t="s">
        <v>90</v>
      </c>
      <c r="AJ548" s="237" t="s">
        <v>1103</v>
      </c>
      <c r="AK548" s="237" t="s">
        <v>94</v>
      </c>
      <c r="AL548" s="237" t="s">
        <v>209</v>
      </c>
      <c r="AM548" s="242">
        <v>4</v>
      </c>
    </row>
    <row r="549" spans="2:39">
      <c r="B549" s="228" t="s">
        <v>1122</v>
      </c>
      <c r="C549" s="229" t="s">
        <v>8602</v>
      </c>
      <c r="D549" s="230" t="s">
        <v>8588</v>
      </c>
      <c r="E549" s="231" t="s">
        <v>38</v>
      </c>
      <c r="F549" s="231" t="s">
        <v>97</v>
      </c>
      <c r="G549" s="231" t="s">
        <v>35</v>
      </c>
      <c r="H549" s="231" t="s">
        <v>7652</v>
      </c>
      <c r="I549" s="232" t="s">
        <v>98</v>
      </c>
      <c r="J549" s="231" t="s">
        <v>44</v>
      </c>
      <c r="K549" s="230" t="s">
        <v>114</v>
      </c>
      <c r="L549" s="230" t="s">
        <v>100</v>
      </c>
      <c r="M549" s="233">
        <v>0</v>
      </c>
      <c r="N549" s="234" t="s">
        <v>7653</v>
      </c>
      <c r="O549" s="230" t="s">
        <v>101</v>
      </c>
      <c r="P549" s="230" t="s">
        <v>145</v>
      </c>
      <c r="Q549" s="233">
        <v>19300</v>
      </c>
      <c r="R549" s="234">
        <v>1</v>
      </c>
      <c r="S549" s="235" t="s">
        <v>8293</v>
      </c>
      <c r="T549" s="236">
        <v>1.2617</v>
      </c>
      <c r="U549" s="237" t="s">
        <v>8513</v>
      </c>
      <c r="V549" s="238" t="s">
        <v>104</v>
      </c>
      <c r="W549" s="236">
        <v>0</v>
      </c>
      <c r="X549" s="237" t="s">
        <v>155</v>
      </c>
      <c r="Y549" s="239">
        <v>0</v>
      </c>
      <c r="Z549" s="237" t="s">
        <v>156</v>
      </c>
      <c r="AA549" s="239">
        <v>0</v>
      </c>
      <c r="AB549" s="240" t="s">
        <v>46</v>
      </c>
      <c r="AC549" s="241" t="s">
        <v>20</v>
      </c>
      <c r="AD549" s="241" t="s">
        <v>559</v>
      </c>
      <c r="AE549" s="237" t="s">
        <v>38</v>
      </c>
      <c r="AF549" s="237" t="s">
        <v>97</v>
      </c>
      <c r="AG549" s="237"/>
      <c r="AH549" s="237"/>
      <c r="AI549" s="237" t="s">
        <v>90</v>
      </c>
      <c r="AJ549" s="237" t="s">
        <v>1103</v>
      </c>
      <c r="AK549" s="237" t="s">
        <v>94</v>
      </c>
      <c r="AL549" s="237" t="s">
        <v>255</v>
      </c>
      <c r="AM549" s="242">
        <v>4</v>
      </c>
    </row>
    <row r="550" spans="2:39">
      <c r="B550" s="228" t="s">
        <v>1123</v>
      </c>
      <c r="C550" s="229" t="s">
        <v>8602</v>
      </c>
      <c r="D550" s="230" t="s">
        <v>8589</v>
      </c>
      <c r="E550" s="231" t="s">
        <v>38</v>
      </c>
      <c r="F550" s="231" t="s">
        <v>97</v>
      </c>
      <c r="G550" s="231" t="s">
        <v>35</v>
      </c>
      <c r="H550" s="231" t="s">
        <v>7652</v>
      </c>
      <c r="I550" s="232" t="s">
        <v>98</v>
      </c>
      <c r="J550" s="231" t="s">
        <v>44</v>
      </c>
      <c r="K550" s="230" t="s">
        <v>114</v>
      </c>
      <c r="L550" s="230" t="s">
        <v>100</v>
      </c>
      <c r="M550" s="233">
        <v>0</v>
      </c>
      <c r="N550" s="234" t="s">
        <v>7653</v>
      </c>
      <c r="O550" s="230" t="s">
        <v>101</v>
      </c>
      <c r="P550" s="230" t="s">
        <v>145</v>
      </c>
      <c r="Q550" s="233">
        <v>19300</v>
      </c>
      <c r="R550" s="234">
        <v>1</v>
      </c>
      <c r="S550" s="235" t="s">
        <v>8293</v>
      </c>
      <c r="T550" s="236">
        <v>1.2617</v>
      </c>
      <c r="U550" s="237" t="s">
        <v>8513</v>
      </c>
      <c r="V550" s="238" t="s">
        <v>104</v>
      </c>
      <c r="W550" s="236">
        <v>0</v>
      </c>
      <c r="X550" s="237" t="s">
        <v>155</v>
      </c>
      <c r="Y550" s="239">
        <v>0</v>
      </c>
      <c r="Z550" s="237" t="s">
        <v>156</v>
      </c>
      <c r="AA550" s="239">
        <v>0</v>
      </c>
      <c r="AB550" s="240" t="s">
        <v>46</v>
      </c>
      <c r="AC550" s="241" t="s">
        <v>20</v>
      </c>
      <c r="AD550" s="241" t="s">
        <v>559</v>
      </c>
      <c r="AE550" s="237" t="s">
        <v>38</v>
      </c>
      <c r="AF550" s="237" t="s">
        <v>97</v>
      </c>
      <c r="AG550" s="237"/>
      <c r="AH550" s="237"/>
      <c r="AI550" s="237" t="s">
        <v>90</v>
      </c>
      <c r="AJ550" s="237" t="s">
        <v>1103</v>
      </c>
      <c r="AK550" s="237" t="s">
        <v>94</v>
      </c>
      <c r="AL550" s="237" t="s">
        <v>257</v>
      </c>
      <c r="AM550" s="242">
        <v>4</v>
      </c>
    </row>
    <row r="551" spans="2:39">
      <c r="B551" s="228" t="s">
        <v>1124</v>
      </c>
      <c r="C551" s="229" t="s">
        <v>8602</v>
      </c>
      <c r="D551" s="230" t="s">
        <v>8590</v>
      </c>
      <c r="E551" s="231" t="s">
        <v>38</v>
      </c>
      <c r="F551" s="231" t="s">
        <v>97</v>
      </c>
      <c r="G551" s="231" t="s">
        <v>35</v>
      </c>
      <c r="H551" s="231" t="s">
        <v>7652</v>
      </c>
      <c r="I551" s="232" t="s">
        <v>98</v>
      </c>
      <c r="J551" s="231" t="s">
        <v>44</v>
      </c>
      <c r="K551" s="230" t="s">
        <v>114</v>
      </c>
      <c r="L551" s="230" t="s">
        <v>100</v>
      </c>
      <c r="M551" s="233">
        <v>0</v>
      </c>
      <c r="N551" s="234" t="s">
        <v>7653</v>
      </c>
      <c r="O551" s="230" t="s">
        <v>101</v>
      </c>
      <c r="P551" s="230" t="s">
        <v>145</v>
      </c>
      <c r="Q551" s="233">
        <v>19300</v>
      </c>
      <c r="R551" s="234">
        <v>1</v>
      </c>
      <c r="S551" s="235" t="s">
        <v>8293</v>
      </c>
      <c r="T551" s="236">
        <v>1.2617</v>
      </c>
      <c r="U551" s="237" t="s">
        <v>8513</v>
      </c>
      <c r="V551" s="238" t="s">
        <v>104</v>
      </c>
      <c r="W551" s="236">
        <v>0</v>
      </c>
      <c r="X551" s="237" t="s">
        <v>155</v>
      </c>
      <c r="Y551" s="239">
        <v>0</v>
      </c>
      <c r="Z551" s="237" t="s">
        <v>156</v>
      </c>
      <c r="AA551" s="239">
        <v>0</v>
      </c>
      <c r="AB551" s="240" t="s">
        <v>46</v>
      </c>
      <c r="AC551" s="241" t="s">
        <v>20</v>
      </c>
      <c r="AD551" s="241" t="s">
        <v>559</v>
      </c>
      <c r="AE551" s="237" t="s">
        <v>38</v>
      </c>
      <c r="AF551" s="237" t="s">
        <v>97</v>
      </c>
      <c r="AG551" s="237"/>
      <c r="AH551" s="237"/>
      <c r="AI551" s="237" t="s">
        <v>90</v>
      </c>
      <c r="AJ551" s="237" t="s">
        <v>1103</v>
      </c>
      <c r="AK551" s="237" t="s">
        <v>94</v>
      </c>
      <c r="AL551" s="237" t="s">
        <v>259</v>
      </c>
      <c r="AM551" s="242">
        <v>4</v>
      </c>
    </row>
    <row r="552" spans="2:39">
      <c r="B552" s="228" t="s">
        <v>1125</v>
      </c>
      <c r="C552" s="229" t="s">
        <v>8602</v>
      </c>
      <c r="D552" s="230" t="s">
        <v>8591</v>
      </c>
      <c r="E552" s="231" t="s">
        <v>38</v>
      </c>
      <c r="F552" s="231" t="s">
        <v>97</v>
      </c>
      <c r="G552" s="231" t="s">
        <v>35</v>
      </c>
      <c r="H552" s="231" t="s">
        <v>7652</v>
      </c>
      <c r="I552" s="232" t="s">
        <v>98</v>
      </c>
      <c r="J552" s="231" t="s">
        <v>44</v>
      </c>
      <c r="K552" s="230" t="s">
        <v>114</v>
      </c>
      <c r="L552" s="230" t="s">
        <v>100</v>
      </c>
      <c r="M552" s="233">
        <v>0</v>
      </c>
      <c r="N552" s="234" t="s">
        <v>7653</v>
      </c>
      <c r="O552" s="230" t="s">
        <v>101</v>
      </c>
      <c r="P552" s="230" t="s">
        <v>145</v>
      </c>
      <c r="Q552" s="233">
        <v>19300</v>
      </c>
      <c r="R552" s="234">
        <v>1</v>
      </c>
      <c r="S552" s="235" t="s">
        <v>8293</v>
      </c>
      <c r="T552" s="236">
        <v>1.2617</v>
      </c>
      <c r="U552" s="237" t="s">
        <v>8513</v>
      </c>
      <c r="V552" s="238" t="s">
        <v>104</v>
      </c>
      <c r="W552" s="236">
        <v>0</v>
      </c>
      <c r="X552" s="237" t="s">
        <v>155</v>
      </c>
      <c r="Y552" s="239">
        <v>0</v>
      </c>
      <c r="Z552" s="237" t="s">
        <v>156</v>
      </c>
      <c r="AA552" s="239">
        <v>0</v>
      </c>
      <c r="AB552" s="240" t="s">
        <v>46</v>
      </c>
      <c r="AC552" s="241" t="s">
        <v>20</v>
      </c>
      <c r="AD552" s="241" t="s">
        <v>559</v>
      </c>
      <c r="AE552" s="237" t="s">
        <v>38</v>
      </c>
      <c r="AF552" s="237" t="s">
        <v>97</v>
      </c>
      <c r="AG552" s="237"/>
      <c r="AH552" s="237"/>
      <c r="AI552" s="237" t="s">
        <v>90</v>
      </c>
      <c r="AJ552" s="237" t="s">
        <v>1103</v>
      </c>
      <c r="AK552" s="237" t="s">
        <v>94</v>
      </c>
      <c r="AL552" s="237" t="s">
        <v>261</v>
      </c>
      <c r="AM552" s="242">
        <v>4</v>
      </c>
    </row>
    <row r="553" spans="2:39">
      <c r="B553" s="228" t="s">
        <v>1126</v>
      </c>
      <c r="C553" s="229" t="s">
        <v>8602</v>
      </c>
      <c r="D553" s="230" t="s">
        <v>8592</v>
      </c>
      <c r="E553" s="231" t="s">
        <v>38</v>
      </c>
      <c r="F553" s="231" t="s">
        <v>97</v>
      </c>
      <c r="G553" s="231" t="s">
        <v>35</v>
      </c>
      <c r="H553" s="231" t="s">
        <v>7652</v>
      </c>
      <c r="I553" s="232" t="s">
        <v>98</v>
      </c>
      <c r="J553" s="231" t="s">
        <v>44</v>
      </c>
      <c r="K553" s="230" t="s">
        <v>114</v>
      </c>
      <c r="L553" s="230" t="s">
        <v>100</v>
      </c>
      <c r="M553" s="233">
        <v>0</v>
      </c>
      <c r="N553" s="234" t="s">
        <v>7653</v>
      </c>
      <c r="O553" s="230" t="s">
        <v>101</v>
      </c>
      <c r="P553" s="230" t="s">
        <v>145</v>
      </c>
      <c r="Q553" s="233">
        <v>19300</v>
      </c>
      <c r="R553" s="234">
        <v>1</v>
      </c>
      <c r="S553" s="235" t="s">
        <v>8293</v>
      </c>
      <c r="T553" s="236">
        <v>1.2617</v>
      </c>
      <c r="U553" s="237" t="s">
        <v>8513</v>
      </c>
      <c r="V553" s="238" t="s">
        <v>104</v>
      </c>
      <c r="W553" s="236">
        <v>0</v>
      </c>
      <c r="X553" s="237" t="s">
        <v>155</v>
      </c>
      <c r="Y553" s="239">
        <v>0</v>
      </c>
      <c r="Z553" s="237" t="s">
        <v>156</v>
      </c>
      <c r="AA553" s="239">
        <v>0</v>
      </c>
      <c r="AB553" s="240" t="s">
        <v>46</v>
      </c>
      <c r="AC553" s="241" t="s">
        <v>20</v>
      </c>
      <c r="AD553" s="241" t="s">
        <v>559</v>
      </c>
      <c r="AE553" s="237" t="s">
        <v>38</v>
      </c>
      <c r="AF553" s="237" t="s">
        <v>97</v>
      </c>
      <c r="AG553" s="237"/>
      <c r="AH553" s="237"/>
      <c r="AI553" s="237" t="s">
        <v>90</v>
      </c>
      <c r="AJ553" s="237" t="s">
        <v>1103</v>
      </c>
      <c r="AK553" s="237" t="s">
        <v>94</v>
      </c>
      <c r="AL553" s="237" t="s">
        <v>264</v>
      </c>
      <c r="AM553" s="242">
        <v>4</v>
      </c>
    </row>
    <row r="554" spans="2:39">
      <c r="B554" s="228" t="s">
        <v>1127</v>
      </c>
      <c r="C554" s="229" t="s">
        <v>8602</v>
      </c>
      <c r="D554" s="230" t="s">
        <v>8593</v>
      </c>
      <c r="E554" s="231" t="s">
        <v>38</v>
      </c>
      <c r="F554" s="231" t="s">
        <v>97</v>
      </c>
      <c r="G554" s="231" t="s">
        <v>35</v>
      </c>
      <c r="H554" s="231" t="s">
        <v>7652</v>
      </c>
      <c r="I554" s="232" t="s">
        <v>98</v>
      </c>
      <c r="J554" s="231" t="s">
        <v>44</v>
      </c>
      <c r="K554" s="230" t="s">
        <v>114</v>
      </c>
      <c r="L554" s="230" t="s">
        <v>100</v>
      </c>
      <c r="M554" s="233">
        <v>0</v>
      </c>
      <c r="N554" s="234" t="s">
        <v>7653</v>
      </c>
      <c r="O554" s="230" t="s">
        <v>101</v>
      </c>
      <c r="P554" s="230" t="s">
        <v>145</v>
      </c>
      <c r="Q554" s="233">
        <v>19300</v>
      </c>
      <c r="R554" s="234">
        <v>1</v>
      </c>
      <c r="S554" s="235" t="s">
        <v>8293</v>
      </c>
      <c r="T554" s="236">
        <v>1.2617</v>
      </c>
      <c r="U554" s="237" t="s">
        <v>8513</v>
      </c>
      <c r="V554" s="238" t="s">
        <v>104</v>
      </c>
      <c r="W554" s="236">
        <v>0</v>
      </c>
      <c r="X554" s="237" t="s">
        <v>155</v>
      </c>
      <c r="Y554" s="239">
        <v>0</v>
      </c>
      <c r="Z554" s="237" t="s">
        <v>156</v>
      </c>
      <c r="AA554" s="239">
        <v>0</v>
      </c>
      <c r="AB554" s="240" t="s">
        <v>46</v>
      </c>
      <c r="AC554" s="241" t="s">
        <v>20</v>
      </c>
      <c r="AD554" s="241" t="s">
        <v>559</v>
      </c>
      <c r="AE554" s="237" t="s">
        <v>38</v>
      </c>
      <c r="AF554" s="237" t="s">
        <v>97</v>
      </c>
      <c r="AG554" s="237"/>
      <c r="AH554" s="237"/>
      <c r="AI554" s="237" t="s">
        <v>90</v>
      </c>
      <c r="AJ554" s="237" t="s">
        <v>1103</v>
      </c>
      <c r="AK554" s="237" t="s">
        <v>94</v>
      </c>
      <c r="AL554" s="237" t="s">
        <v>267</v>
      </c>
      <c r="AM554" s="242">
        <v>4</v>
      </c>
    </row>
    <row r="555" spans="2:39">
      <c r="B555" s="228" t="s">
        <v>1128</v>
      </c>
      <c r="C555" s="229" t="s">
        <v>8602</v>
      </c>
      <c r="D555" s="230" t="s">
        <v>8594</v>
      </c>
      <c r="E555" s="231" t="s">
        <v>38</v>
      </c>
      <c r="F555" s="231" t="s">
        <v>97</v>
      </c>
      <c r="G555" s="231" t="s">
        <v>35</v>
      </c>
      <c r="H555" s="231" t="s">
        <v>7652</v>
      </c>
      <c r="I555" s="232" t="s">
        <v>98</v>
      </c>
      <c r="J555" s="231" t="s">
        <v>44</v>
      </c>
      <c r="K555" s="230" t="s">
        <v>114</v>
      </c>
      <c r="L555" s="230" t="s">
        <v>100</v>
      </c>
      <c r="M555" s="233">
        <v>0</v>
      </c>
      <c r="N555" s="234" t="s">
        <v>7653</v>
      </c>
      <c r="O555" s="230" t="s">
        <v>101</v>
      </c>
      <c r="P555" s="230" t="s">
        <v>145</v>
      </c>
      <c r="Q555" s="233">
        <v>19300</v>
      </c>
      <c r="R555" s="234">
        <v>1</v>
      </c>
      <c r="S555" s="235" t="s">
        <v>8293</v>
      </c>
      <c r="T555" s="236">
        <v>1.2617</v>
      </c>
      <c r="U555" s="237" t="s">
        <v>8513</v>
      </c>
      <c r="V555" s="238" t="s">
        <v>104</v>
      </c>
      <c r="W555" s="236">
        <v>0</v>
      </c>
      <c r="X555" s="237" t="s">
        <v>155</v>
      </c>
      <c r="Y555" s="239">
        <v>0</v>
      </c>
      <c r="Z555" s="237" t="s">
        <v>156</v>
      </c>
      <c r="AA555" s="239">
        <v>0</v>
      </c>
      <c r="AB555" s="240" t="s">
        <v>46</v>
      </c>
      <c r="AC555" s="241" t="s">
        <v>20</v>
      </c>
      <c r="AD555" s="241" t="s">
        <v>559</v>
      </c>
      <c r="AE555" s="237" t="s">
        <v>38</v>
      </c>
      <c r="AF555" s="237" t="s">
        <v>97</v>
      </c>
      <c r="AG555" s="237"/>
      <c r="AH555" s="237"/>
      <c r="AI555" s="237" t="s">
        <v>90</v>
      </c>
      <c r="AJ555" s="237" t="s">
        <v>1103</v>
      </c>
      <c r="AK555" s="237" t="s">
        <v>94</v>
      </c>
      <c r="AL555" s="237" t="s">
        <v>270</v>
      </c>
      <c r="AM555" s="242">
        <v>4</v>
      </c>
    </row>
    <row r="556" spans="2:39">
      <c r="B556" s="228" t="s">
        <v>1129</v>
      </c>
      <c r="C556" s="229" t="s">
        <v>8602</v>
      </c>
      <c r="D556" s="230" t="s">
        <v>8595</v>
      </c>
      <c r="E556" s="231" t="s">
        <v>38</v>
      </c>
      <c r="F556" s="231" t="s">
        <v>97</v>
      </c>
      <c r="G556" s="231" t="s">
        <v>35</v>
      </c>
      <c r="H556" s="231" t="s">
        <v>7652</v>
      </c>
      <c r="I556" s="232" t="s">
        <v>98</v>
      </c>
      <c r="J556" s="231" t="s">
        <v>44</v>
      </c>
      <c r="K556" s="230" t="s">
        <v>114</v>
      </c>
      <c r="L556" s="230" t="s">
        <v>100</v>
      </c>
      <c r="M556" s="233">
        <v>0</v>
      </c>
      <c r="N556" s="234" t="s">
        <v>7653</v>
      </c>
      <c r="O556" s="230" t="s">
        <v>101</v>
      </c>
      <c r="P556" s="230" t="s">
        <v>145</v>
      </c>
      <c r="Q556" s="233">
        <v>19300</v>
      </c>
      <c r="R556" s="234">
        <v>1</v>
      </c>
      <c r="S556" s="235" t="s">
        <v>8293</v>
      </c>
      <c r="T556" s="236">
        <v>1.2617</v>
      </c>
      <c r="U556" s="237" t="s">
        <v>8513</v>
      </c>
      <c r="V556" s="238" t="s">
        <v>104</v>
      </c>
      <c r="W556" s="236">
        <v>0</v>
      </c>
      <c r="X556" s="237" t="s">
        <v>155</v>
      </c>
      <c r="Y556" s="239">
        <v>0</v>
      </c>
      <c r="Z556" s="237" t="s">
        <v>156</v>
      </c>
      <c r="AA556" s="239">
        <v>0</v>
      </c>
      <c r="AB556" s="240" t="s">
        <v>46</v>
      </c>
      <c r="AC556" s="241" t="s">
        <v>20</v>
      </c>
      <c r="AD556" s="241" t="s">
        <v>559</v>
      </c>
      <c r="AE556" s="237" t="s">
        <v>38</v>
      </c>
      <c r="AF556" s="237" t="s">
        <v>97</v>
      </c>
      <c r="AG556" s="237"/>
      <c r="AH556" s="237"/>
      <c r="AI556" s="237" t="s">
        <v>90</v>
      </c>
      <c r="AJ556" s="237" t="s">
        <v>1103</v>
      </c>
      <c r="AK556" s="237" t="s">
        <v>94</v>
      </c>
      <c r="AL556" s="237" t="s">
        <v>273</v>
      </c>
      <c r="AM556" s="242">
        <v>4</v>
      </c>
    </row>
    <row r="557" spans="2:39">
      <c r="B557" s="228" t="s">
        <v>1130</v>
      </c>
      <c r="C557" s="229" t="s">
        <v>8602</v>
      </c>
      <c r="D557" s="230" t="s">
        <v>8596</v>
      </c>
      <c r="E557" s="231" t="s">
        <v>38</v>
      </c>
      <c r="F557" s="231" t="s">
        <v>97</v>
      </c>
      <c r="G557" s="231" t="s">
        <v>35</v>
      </c>
      <c r="H557" s="231" t="s">
        <v>7652</v>
      </c>
      <c r="I557" s="232" t="s">
        <v>98</v>
      </c>
      <c r="J557" s="231" t="s">
        <v>44</v>
      </c>
      <c r="K557" s="230" t="s">
        <v>114</v>
      </c>
      <c r="L557" s="230" t="s">
        <v>100</v>
      </c>
      <c r="M557" s="233">
        <v>0</v>
      </c>
      <c r="N557" s="234" t="s">
        <v>7653</v>
      </c>
      <c r="O557" s="230" t="s">
        <v>101</v>
      </c>
      <c r="P557" s="230" t="s">
        <v>145</v>
      </c>
      <c r="Q557" s="233">
        <v>19300</v>
      </c>
      <c r="R557" s="234">
        <v>1</v>
      </c>
      <c r="S557" s="235" t="s">
        <v>8293</v>
      </c>
      <c r="T557" s="236">
        <v>1.2617</v>
      </c>
      <c r="U557" s="237" t="s">
        <v>8513</v>
      </c>
      <c r="V557" s="238" t="s">
        <v>104</v>
      </c>
      <c r="W557" s="236">
        <v>0</v>
      </c>
      <c r="X557" s="237" t="s">
        <v>155</v>
      </c>
      <c r="Y557" s="239">
        <v>0</v>
      </c>
      <c r="Z557" s="237" t="s">
        <v>156</v>
      </c>
      <c r="AA557" s="239">
        <v>0</v>
      </c>
      <c r="AB557" s="240" t="s">
        <v>46</v>
      </c>
      <c r="AC557" s="241" t="s">
        <v>20</v>
      </c>
      <c r="AD557" s="241" t="s">
        <v>559</v>
      </c>
      <c r="AE557" s="237" t="s">
        <v>38</v>
      </c>
      <c r="AF557" s="237" t="s">
        <v>97</v>
      </c>
      <c r="AG557" s="237"/>
      <c r="AH557" s="237"/>
      <c r="AI557" s="237" t="s">
        <v>90</v>
      </c>
      <c r="AJ557" s="237" t="s">
        <v>1103</v>
      </c>
      <c r="AK557" s="237" t="s">
        <v>94</v>
      </c>
      <c r="AL557" s="237" t="s">
        <v>372</v>
      </c>
      <c r="AM557" s="242">
        <v>4</v>
      </c>
    </row>
    <row r="558" spans="2:39">
      <c r="B558" s="228" t="s">
        <v>1131</v>
      </c>
      <c r="C558" s="229" t="s">
        <v>8601</v>
      </c>
      <c r="D558" s="230" t="s">
        <v>48</v>
      </c>
      <c r="E558" s="231" t="s">
        <v>38</v>
      </c>
      <c r="F558" s="231" t="s">
        <v>97</v>
      </c>
      <c r="G558" s="231" t="s">
        <v>35</v>
      </c>
      <c r="H558" s="231" t="s">
        <v>7652</v>
      </c>
      <c r="I558" s="232" t="s">
        <v>8603</v>
      </c>
      <c r="J558" s="231" t="s">
        <v>44</v>
      </c>
      <c r="K558" s="230" t="s">
        <v>135</v>
      </c>
      <c r="L558" s="230" t="s">
        <v>100</v>
      </c>
      <c r="M558" s="233">
        <v>0</v>
      </c>
      <c r="N558" s="234" t="s">
        <v>7653</v>
      </c>
      <c r="O558" s="230" t="s">
        <v>101</v>
      </c>
      <c r="P558" s="230" t="s">
        <v>145</v>
      </c>
      <c r="Q558" s="233">
        <v>20000</v>
      </c>
      <c r="R558" s="234">
        <v>1</v>
      </c>
      <c r="S558" s="235" t="s">
        <v>146</v>
      </c>
      <c r="T558" s="236"/>
      <c r="U558" s="237" t="s">
        <v>8524</v>
      </c>
      <c r="V558" s="238" t="s">
        <v>104</v>
      </c>
      <c r="W558" s="236">
        <v>0</v>
      </c>
      <c r="X558" s="237" t="s">
        <v>155</v>
      </c>
      <c r="Y558" s="239">
        <v>0</v>
      </c>
      <c r="Z558" s="237" t="s">
        <v>156</v>
      </c>
      <c r="AA558" s="239">
        <v>0</v>
      </c>
      <c r="AB558" s="240" t="s">
        <v>46</v>
      </c>
      <c r="AC558" s="241" t="s">
        <v>20</v>
      </c>
      <c r="AD558" s="241" t="s">
        <v>559</v>
      </c>
      <c r="AE558" s="237" t="s">
        <v>38</v>
      </c>
      <c r="AF558" s="237" t="s">
        <v>97</v>
      </c>
      <c r="AG558" s="237"/>
      <c r="AH558" s="237"/>
      <c r="AI558" s="237" t="s">
        <v>90</v>
      </c>
      <c r="AJ558" s="237" t="s">
        <v>1103</v>
      </c>
      <c r="AK558" s="237" t="s">
        <v>94</v>
      </c>
      <c r="AL558" s="237" t="s">
        <v>375</v>
      </c>
      <c r="AM558" s="242">
        <v>4</v>
      </c>
    </row>
    <row r="559" spans="2:39">
      <c r="B559" s="228" t="s">
        <v>1132</v>
      </c>
      <c r="C559" s="229" t="s">
        <v>8601</v>
      </c>
      <c r="D559" s="230" t="s">
        <v>50</v>
      </c>
      <c r="E559" s="231" t="s">
        <v>38</v>
      </c>
      <c r="F559" s="231" t="s">
        <v>97</v>
      </c>
      <c r="G559" s="231" t="s">
        <v>35</v>
      </c>
      <c r="H559" s="231" t="s">
        <v>7652</v>
      </c>
      <c r="I559" s="232" t="s">
        <v>8603</v>
      </c>
      <c r="J559" s="231" t="s">
        <v>44</v>
      </c>
      <c r="K559" s="230" t="s">
        <v>135</v>
      </c>
      <c r="L559" s="230" t="s">
        <v>100</v>
      </c>
      <c r="M559" s="233">
        <v>0</v>
      </c>
      <c r="N559" s="234" t="s">
        <v>7653</v>
      </c>
      <c r="O559" s="230" t="s">
        <v>101</v>
      </c>
      <c r="P559" s="230" t="s">
        <v>145</v>
      </c>
      <c r="Q559" s="233">
        <v>20000</v>
      </c>
      <c r="R559" s="234">
        <v>1</v>
      </c>
      <c r="S559" s="235" t="s">
        <v>146</v>
      </c>
      <c r="T559" s="236"/>
      <c r="U559" s="237" t="s">
        <v>8524</v>
      </c>
      <c r="V559" s="238" t="s">
        <v>104</v>
      </c>
      <c r="W559" s="236">
        <v>0</v>
      </c>
      <c r="X559" s="237" t="s">
        <v>155</v>
      </c>
      <c r="Y559" s="239">
        <v>0</v>
      </c>
      <c r="Z559" s="237" t="s">
        <v>156</v>
      </c>
      <c r="AA559" s="239">
        <v>0</v>
      </c>
      <c r="AB559" s="240" t="s">
        <v>46</v>
      </c>
      <c r="AC559" s="241" t="s">
        <v>20</v>
      </c>
      <c r="AD559" s="241" t="s">
        <v>559</v>
      </c>
      <c r="AE559" s="237" t="s">
        <v>38</v>
      </c>
      <c r="AF559" s="237" t="s">
        <v>97</v>
      </c>
      <c r="AG559" s="237"/>
      <c r="AH559" s="237"/>
      <c r="AI559" s="237" t="s">
        <v>90</v>
      </c>
      <c r="AJ559" s="237" t="s">
        <v>1103</v>
      </c>
      <c r="AK559" s="237" t="s">
        <v>94</v>
      </c>
      <c r="AL559" s="237" t="s">
        <v>378</v>
      </c>
      <c r="AM559" s="242">
        <v>4</v>
      </c>
    </row>
    <row r="560" spans="2:39">
      <c r="B560" s="228" t="s">
        <v>1133</v>
      </c>
      <c r="C560" s="229" t="s">
        <v>8601</v>
      </c>
      <c r="D560" s="230" t="s">
        <v>52</v>
      </c>
      <c r="E560" s="231" t="s">
        <v>38</v>
      </c>
      <c r="F560" s="231" t="s">
        <v>97</v>
      </c>
      <c r="G560" s="231" t="s">
        <v>35</v>
      </c>
      <c r="H560" s="231" t="s">
        <v>7652</v>
      </c>
      <c r="I560" s="232" t="s">
        <v>8603</v>
      </c>
      <c r="J560" s="231" t="s">
        <v>44</v>
      </c>
      <c r="K560" s="230" t="s">
        <v>135</v>
      </c>
      <c r="L560" s="230" t="s">
        <v>100</v>
      </c>
      <c r="M560" s="233">
        <v>0</v>
      </c>
      <c r="N560" s="234" t="s">
        <v>7653</v>
      </c>
      <c r="O560" s="230" t="s">
        <v>101</v>
      </c>
      <c r="P560" s="230" t="s">
        <v>145</v>
      </c>
      <c r="Q560" s="233">
        <v>20000</v>
      </c>
      <c r="R560" s="234">
        <v>1</v>
      </c>
      <c r="S560" s="235" t="s">
        <v>146</v>
      </c>
      <c r="T560" s="236"/>
      <c r="U560" s="237" t="s">
        <v>8524</v>
      </c>
      <c r="V560" s="238" t="s">
        <v>104</v>
      </c>
      <c r="W560" s="236">
        <v>0</v>
      </c>
      <c r="X560" s="237" t="s">
        <v>155</v>
      </c>
      <c r="Y560" s="239">
        <v>0</v>
      </c>
      <c r="Z560" s="237" t="s">
        <v>156</v>
      </c>
      <c r="AA560" s="239">
        <v>0</v>
      </c>
      <c r="AB560" s="240" t="s">
        <v>46</v>
      </c>
      <c r="AC560" s="241" t="s">
        <v>20</v>
      </c>
      <c r="AD560" s="241" t="s">
        <v>559</v>
      </c>
      <c r="AE560" s="237" t="s">
        <v>38</v>
      </c>
      <c r="AF560" s="237" t="s">
        <v>97</v>
      </c>
      <c r="AG560" s="237"/>
      <c r="AH560" s="237"/>
      <c r="AI560" s="237" t="s">
        <v>90</v>
      </c>
      <c r="AJ560" s="237" t="s">
        <v>1103</v>
      </c>
      <c r="AK560" s="237" t="s">
        <v>94</v>
      </c>
      <c r="AL560" s="237" t="s">
        <v>380</v>
      </c>
      <c r="AM560" s="242">
        <v>4</v>
      </c>
    </row>
    <row r="561" spans="2:39">
      <c r="B561" s="228" t="s">
        <v>1134</v>
      </c>
      <c r="C561" s="229" t="s">
        <v>8601</v>
      </c>
      <c r="D561" s="230" t="s">
        <v>54</v>
      </c>
      <c r="E561" s="231" t="s">
        <v>38</v>
      </c>
      <c r="F561" s="231" t="s">
        <v>97</v>
      </c>
      <c r="G561" s="231" t="s">
        <v>35</v>
      </c>
      <c r="H561" s="231" t="s">
        <v>7652</v>
      </c>
      <c r="I561" s="232" t="s">
        <v>8603</v>
      </c>
      <c r="J561" s="231" t="s">
        <v>44</v>
      </c>
      <c r="K561" s="230" t="s">
        <v>135</v>
      </c>
      <c r="L561" s="230" t="s">
        <v>100</v>
      </c>
      <c r="M561" s="233">
        <v>0</v>
      </c>
      <c r="N561" s="234" t="s">
        <v>7653</v>
      </c>
      <c r="O561" s="230" t="s">
        <v>101</v>
      </c>
      <c r="P561" s="230" t="s">
        <v>145</v>
      </c>
      <c r="Q561" s="233">
        <v>20000</v>
      </c>
      <c r="R561" s="234">
        <v>1</v>
      </c>
      <c r="S561" s="235" t="s">
        <v>146</v>
      </c>
      <c r="T561" s="236"/>
      <c r="U561" s="237" t="s">
        <v>8524</v>
      </c>
      <c r="V561" s="238" t="s">
        <v>104</v>
      </c>
      <c r="W561" s="236">
        <v>0</v>
      </c>
      <c r="X561" s="237" t="s">
        <v>155</v>
      </c>
      <c r="Y561" s="239">
        <v>0</v>
      </c>
      <c r="Z561" s="237" t="s">
        <v>156</v>
      </c>
      <c r="AA561" s="239">
        <v>0</v>
      </c>
      <c r="AB561" s="240" t="s">
        <v>46</v>
      </c>
      <c r="AC561" s="241" t="s">
        <v>20</v>
      </c>
      <c r="AD561" s="241" t="s">
        <v>559</v>
      </c>
      <c r="AE561" s="237" t="s">
        <v>38</v>
      </c>
      <c r="AF561" s="237" t="s">
        <v>97</v>
      </c>
      <c r="AG561" s="237"/>
      <c r="AH561" s="237"/>
      <c r="AI561" s="237" t="s">
        <v>90</v>
      </c>
      <c r="AJ561" s="237" t="s">
        <v>1103</v>
      </c>
      <c r="AK561" s="237" t="s">
        <v>94</v>
      </c>
      <c r="AL561" s="237" t="s">
        <v>382</v>
      </c>
      <c r="AM561" s="242">
        <v>4</v>
      </c>
    </row>
    <row r="562" spans="2:39">
      <c r="B562" s="228" t="s">
        <v>1135</v>
      </c>
      <c r="C562" s="229" t="s">
        <v>8601</v>
      </c>
      <c r="D562" s="230" t="s">
        <v>164</v>
      </c>
      <c r="E562" s="231" t="s">
        <v>38</v>
      </c>
      <c r="F562" s="231" t="s">
        <v>97</v>
      </c>
      <c r="G562" s="231" t="s">
        <v>35</v>
      </c>
      <c r="H562" s="231" t="s">
        <v>7652</v>
      </c>
      <c r="I562" s="232" t="s">
        <v>8603</v>
      </c>
      <c r="J562" s="231" t="s">
        <v>44</v>
      </c>
      <c r="K562" s="230" t="s">
        <v>135</v>
      </c>
      <c r="L562" s="230" t="s">
        <v>100</v>
      </c>
      <c r="M562" s="233">
        <v>0</v>
      </c>
      <c r="N562" s="234" t="s">
        <v>7653</v>
      </c>
      <c r="O562" s="230" t="s">
        <v>101</v>
      </c>
      <c r="P562" s="230" t="s">
        <v>145</v>
      </c>
      <c r="Q562" s="233">
        <v>20000</v>
      </c>
      <c r="R562" s="234">
        <v>1</v>
      </c>
      <c r="S562" s="235" t="s">
        <v>146</v>
      </c>
      <c r="T562" s="236"/>
      <c r="U562" s="237" t="s">
        <v>8524</v>
      </c>
      <c r="V562" s="238" t="s">
        <v>104</v>
      </c>
      <c r="W562" s="236">
        <v>0</v>
      </c>
      <c r="X562" s="237" t="s">
        <v>155</v>
      </c>
      <c r="Y562" s="239">
        <v>0</v>
      </c>
      <c r="Z562" s="237" t="s">
        <v>156</v>
      </c>
      <c r="AA562" s="239">
        <v>0</v>
      </c>
      <c r="AB562" s="240" t="s">
        <v>46</v>
      </c>
      <c r="AC562" s="241" t="s">
        <v>20</v>
      </c>
      <c r="AD562" s="241" t="s">
        <v>559</v>
      </c>
      <c r="AE562" s="237" t="s">
        <v>38</v>
      </c>
      <c r="AF562" s="237" t="s">
        <v>97</v>
      </c>
      <c r="AG562" s="237"/>
      <c r="AH562" s="237"/>
      <c r="AI562" s="237" t="s">
        <v>90</v>
      </c>
      <c r="AJ562" s="237" t="s">
        <v>1103</v>
      </c>
      <c r="AK562" s="237" t="s">
        <v>94</v>
      </c>
      <c r="AL562" s="237" t="s">
        <v>384</v>
      </c>
      <c r="AM562" s="242">
        <v>4</v>
      </c>
    </row>
    <row r="563" spans="2:39">
      <c r="B563" s="228" t="s">
        <v>1136</v>
      </c>
      <c r="C563" s="229" t="s">
        <v>8601</v>
      </c>
      <c r="D563" s="230" t="s">
        <v>166</v>
      </c>
      <c r="E563" s="231" t="s">
        <v>38</v>
      </c>
      <c r="F563" s="231" t="s">
        <v>97</v>
      </c>
      <c r="G563" s="231" t="s">
        <v>35</v>
      </c>
      <c r="H563" s="231" t="s">
        <v>7652</v>
      </c>
      <c r="I563" s="232" t="s">
        <v>8603</v>
      </c>
      <c r="J563" s="231" t="s">
        <v>44</v>
      </c>
      <c r="K563" s="230" t="s">
        <v>135</v>
      </c>
      <c r="L563" s="230" t="s">
        <v>100</v>
      </c>
      <c r="M563" s="233">
        <v>0</v>
      </c>
      <c r="N563" s="234" t="s">
        <v>7653</v>
      </c>
      <c r="O563" s="230" t="s">
        <v>101</v>
      </c>
      <c r="P563" s="230" t="s">
        <v>145</v>
      </c>
      <c r="Q563" s="233">
        <v>20000</v>
      </c>
      <c r="R563" s="234">
        <v>1</v>
      </c>
      <c r="S563" s="235" t="s">
        <v>146</v>
      </c>
      <c r="T563" s="236"/>
      <c r="U563" s="237" t="s">
        <v>8524</v>
      </c>
      <c r="V563" s="238" t="s">
        <v>104</v>
      </c>
      <c r="W563" s="236">
        <v>0</v>
      </c>
      <c r="X563" s="237" t="s">
        <v>155</v>
      </c>
      <c r="Y563" s="239">
        <v>0</v>
      </c>
      <c r="Z563" s="237" t="s">
        <v>156</v>
      </c>
      <c r="AA563" s="239">
        <v>0</v>
      </c>
      <c r="AB563" s="240" t="s">
        <v>46</v>
      </c>
      <c r="AC563" s="241" t="s">
        <v>20</v>
      </c>
      <c r="AD563" s="241" t="s">
        <v>559</v>
      </c>
      <c r="AE563" s="237" t="s">
        <v>38</v>
      </c>
      <c r="AF563" s="237" t="s">
        <v>97</v>
      </c>
      <c r="AG563" s="237"/>
      <c r="AH563" s="237"/>
      <c r="AI563" s="237" t="s">
        <v>90</v>
      </c>
      <c r="AJ563" s="237" t="s">
        <v>1103</v>
      </c>
      <c r="AK563" s="237" t="s">
        <v>94</v>
      </c>
      <c r="AL563" s="237" t="s">
        <v>386</v>
      </c>
      <c r="AM563" s="242">
        <v>4</v>
      </c>
    </row>
    <row r="564" spans="2:39">
      <c r="B564" s="228" t="s">
        <v>1137</v>
      </c>
      <c r="C564" s="229" t="s">
        <v>8601</v>
      </c>
      <c r="D564" s="230" t="s">
        <v>263</v>
      </c>
      <c r="E564" s="231" t="s">
        <v>38</v>
      </c>
      <c r="F564" s="231" t="s">
        <v>97</v>
      </c>
      <c r="G564" s="231" t="s">
        <v>35</v>
      </c>
      <c r="H564" s="231" t="s">
        <v>7652</v>
      </c>
      <c r="I564" s="232" t="s">
        <v>8603</v>
      </c>
      <c r="J564" s="231" t="s">
        <v>44</v>
      </c>
      <c r="K564" s="230" t="s">
        <v>135</v>
      </c>
      <c r="L564" s="230" t="s">
        <v>100</v>
      </c>
      <c r="M564" s="233">
        <v>0</v>
      </c>
      <c r="N564" s="234" t="s">
        <v>7653</v>
      </c>
      <c r="O564" s="230" t="s">
        <v>101</v>
      </c>
      <c r="P564" s="230" t="s">
        <v>145</v>
      </c>
      <c r="Q564" s="233">
        <v>20000</v>
      </c>
      <c r="R564" s="234">
        <v>1</v>
      </c>
      <c r="S564" s="235" t="s">
        <v>146</v>
      </c>
      <c r="T564" s="236"/>
      <c r="U564" s="237" t="s">
        <v>8524</v>
      </c>
      <c r="V564" s="238" t="s">
        <v>104</v>
      </c>
      <c r="W564" s="236">
        <v>0</v>
      </c>
      <c r="X564" s="237" t="s">
        <v>155</v>
      </c>
      <c r="Y564" s="239">
        <v>0</v>
      </c>
      <c r="Z564" s="237" t="s">
        <v>156</v>
      </c>
      <c r="AA564" s="239">
        <v>0</v>
      </c>
      <c r="AB564" s="240" t="s">
        <v>46</v>
      </c>
      <c r="AC564" s="241" t="s">
        <v>20</v>
      </c>
      <c r="AD564" s="241" t="s">
        <v>559</v>
      </c>
      <c r="AE564" s="237" t="s">
        <v>38</v>
      </c>
      <c r="AF564" s="237" t="s">
        <v>97</v>
      </c>
      <c r="AG564" s="237"/>
      <c r="AH564" s="237"/>
      <c r="AI564" s="237" t="s">
        <v>90</v>
      </c>
      <c r="AJ564" s="237" t="s">
        <v>1103</v>
      </c>
      <c r="AK564" s="237" t="s">
        <v>94</v>
      </c>
      <c r="AL564" s="237" t="s">
        <v>388</v>
      </c>
      <c r="AM564" s="242">
        <v>4</v>
      </c>
    </row>
    <row r="565" spans="2:39">
      <c r="B565" s="228" t="s">
        <v>1138</v>
      </c>
      <c r="C565" s="229" t="s">
        <v>8601</v>
      </c>
      <c r="D565" s="230" t="s">
        <v>266</v>
      </c>
      <c r="E565" s="231" t="s">
        <v>38</v>
      </c>
      <c r="F565" s="231" t="s">
        <v>97</v>
      </c>
      <c r="G565" s="231" t="s">
        <v>35</v>
      </c>
      <c r="H565" s="231" t="s">
        <v>7652</v>
      </c>
      <c r="I565" s="232" t="s">
        <v>8603</v>
      </c>
      <c r="J565" s="231" t="s">
        <v>44</v>
      </c>
      <c r="K565" s="230" t="s">
        <v>135</v>
      </c>
      <c r="L565" s="230" t="s">
        <v>100</v>
      </c>
      <c r="M565" s="233">
        <v>0</v>
      </c>
      <c r="N565" s="234" t="s">
        <v>7653</v>
      </c>
      <c r="O565" s="230" t="s">
        <v>101</v>
      </c>
      <c r="P565" s="230" t="s">
        <v>145</v>
      </c>
      <c r="Q565" s="233">
        <v>20000</v>
      </c>
      <c r="R565" s="234">
        <v>1</v>
      </c>
      <c r="S565" s="235" t="s">
        <v>146</v>
      </c>
      <c r="T565" s="236"/>
      <c r="U565" s="237" t="s">
        <v>8524</v>
      </c>
      <c r="V565" s="238" t="s">
        <v>104</v>
      </c>
      <c r="W565" s="236">
        <v>0</v>
      </c>
      <c r="X565" s="237" t="s">
        <v>155</v>
      </c>
      <c r="Y565" s="239">
        <v>0</v>
      </c>
      <c r="Z565" s="237" t="s">
        <v>156</v>
      </c>
      <c r="AA565" s="239">
        <v>0</v>
      </c>
      <c r="AB565" s="240" t="s">
        <v>46</v>
      </c>
      <c r="AC565" s="241" t="s">
        <v>20</v>
      </c>
      <c r="AD565" s="241" t="s">
        <v>559</v>
      </c>
      <c r="AE565" s="237" t="s">
        <v>38</v>
      </c>
      <c r="AF565" s="237" t="s">
        <v>97</v>
      </c>
      <c r="AG565" s="237"/>
      <c r="AH565" s="237"/>
      <c r="AI565" s="237" t="s">
        <v>90</v>
      </c>
      <c r="AJ565" s="237" t="s">
        <v>1103</v>
      </c>
      <c r="AK565" s="237" t="s">
        <v>94</v>
      </c>
      <c r="AL565" s="237" t="s">
        <v>390</v>
      </c>
      <c r="AM565" s="242">
        <v>4</v>
      </c>
    </row>
    <row r="566" spans="2:39">
      <c r="B566" s="228" t="s">
        <v>1139</v>
      </c>
      <c r="C566" s="229" t="s">
        <v>8601</v>
      </c>
      <c r="D566" s="230" t="s">
        <v>269</v>
      </c>
      <c r="E566" s="231" t="s">
        <v>38</v>
      </c>
      <c r="F566" s="231" t="s">
        <v>97</v>
      </c>
      <c r="G566" s="231" t="s">
        <v>35</v>
      </c>
      <c r="H566" s="231" t="s">
        <v>7652</v>
      </c>
      <c r="I566" s="232" t="s">
        <v>8603</v>
      </c>
      <c r="J566" s="231" t="s">
        <v>44</v>
      </c>
      <c r="K566" s="230" t="s">
        <v>135</v>
      </c>
      <c r="L566" s="230" t="s">
        <v>100</v>
      </c>
      <c r="M566" s="233">
        <v>0</v>
      </c>
      <c r="N566" s="234" t="s">
        <v>7653</v>
      </c>
      <c r="O566" s="230" t="s">
        <v>101</v>
      </c>
      <c r="P566" s="230" t="s">
        <v>145</v>
      </c>
      <c r="Q566" s="233">
        <v>20000</v>
      </c>
      <c r="R566" s="234">
        <v>1</v>
      </c>
      <c r="S566" s="235" t="s">
        <v>146</v>
      </c>
      <c r="T566" s="236"/>
      <c r="U566" s="237" t="s">
        <v>8524</v>
      </c>
      <c r="V566" s="238" t="s">
        <v>104</v>
      </c>
      <c r="W566" s="236">
        <v>0</v>
      </c>
      <c r="X566" s="237" t="s">
        <v>155</v>
      </c>
      <c r="Y566" s="239">
        <v>0</v>
      </c>
      <c r="Z566" s="237" t="s">
        <v>156</v>
      </c>
      <c r="AA566" s="239">
        <v>0</v>
      </c>
      <c r="AB566" s="240" t="s">
        <v>46</v>
      </c>
      <c r="AC566" s="241" t="s">
        <v>20</v>
      </c>
      <c r="AD566" s="241" t="s">
        <v>559</v>
      </c>
      <c r="AE566" s="237" t="s">
        <v>38</v>
      </c>
      <c r="AF566" s="237" t="s">
        <v>97</v>
      </c>
      <c r="AG566" s="237"/>
      <c r="AH566" s="237"/>
      <c r="AI566" s="237" t="s">
        <v>90</v>
      </c>
      <c r="AJ566" s="237" t="s">
        <v>1103</v>
      </c>
      <c r="AK566" s="237" t="s">
        <v>94</v>
      </c>
      <c r="AL566" s="237" t="s">
        <v>392</v>
      </c>
      <c r="AM566" s="242">
        <v>4</v>
      </c>
    </row>
    <row r="567" spans="2:39">
      <c r="B567" s="228" t="s">
        <v>1140</v>
      </c>
      <c r="C567" s="229" t="s">
        <v>8601</v>
      </c>
      <c r="D567" s="230" t="s">
        <v>272</v>
      </c>
      <c r="E567" s="231" t="s">
        <v>38</v>
      </c>
      <c r="F567" s="231" t="s">
        <v>97</v>
      </c>
      <c r="G567" s="231" t="s">
        <v>35</v>
      </c>
      <c r="H567" s="231" t="s">
        <v>7652</v>
      </c>
      <c r="I567" s="232" t="s">
        <v>8603</v>
      </c>
      <c r="J567" s="231" t="s">
        <v>44</v>
      </c>
      <c r="K567" s="230" t="s">
        <v>135</v>
      </c>
      <c r="L567" s="230" t="s">
        <v>100</v>
      </c>
      <c r="M567" s="233">
        <v>0</v>
      </c>
      <c r="N567" s="234" t="s">
        <v>7653</v>
      </c>
      <c r="O567" s="230" t="s">
        <v>101</v>
      </c>
      <c r="P567" s="230" t="s">
        <v>145</v>
      </c>
      <c r="Q567" s="233">
        <v>20000</v>
      </c>
      <c r="R567" s="234">
        <v>1</v>
      </c>
      <c r="S567" s="235" t="s">
        <v>146</v>
      </c>
      <c r="T567" s="236"/>
      <c r="U567" s="237" t="s">
        <v>8524</v>
      </c>
      <c r="V567" s="238" t="s">
        <v>104</v>
      </c>
      <c r="W567" s="236">
        <v>0</v>
      </c>
      <c r="X567" s="237" t="s">
        <v>155</v>
      </c>
      <c r="Y567" s="239">
        <v>0</v>
      </c>
      <c r="Z567" s="237" t="s">
        <v>156</v>
      </c>
      <c r="AA567" s="239">
        <v>0</v>
      </c>
      <c r="AB567" s="240" t="s">
        <v>46</v>
      </c>
      <c r="AC567" s="241" t="s">
        <v>20</v>
      </c>
      <c r="AD567" s="241" t="s">
        <v>559</v>
      </c>
      <c r="AE567" s="237" t="s">
        <v>38</v>
      </c>
      <c r="AF567" s="237" t="s">
        <v>97</v>
      </c>
      <c r="AG567" s="237"/>
      <c r="AH567" s="237"/>
      <c r="AI567" s="237" t="s">
        <v>90</v>
      </c>
      <c r="AJ567" s="237" t="s">
        <v>1103</v>
      </c>
      <c r="AK567" s="237" t="s">
        <v>94</v>
      </c>
      <c r="AL567" s="237" t="s">
        <v>394</v>
      </c>
      <c r="AM567" s="242">
        <v>4</v>
      </c>
    </row>
    <row r="568" spans="2:39">
      <c r="B568" s="228" t="s">
        <v>1141</v>
      </c>
      <c r="C568" s="229" t="s">
        <v>8604</v>
      </c>
      <c r="D568" s="230" t="s">
        <v>332</v>
      </c>
      <c r="E568" s="231" t="s">
        <v>46</v>
      </c>
      <c r="F568" s="231" t="s">
        <v>46</v>
      </c>
      <c r="G568" s="231" t="s">
        <v>46</v>
      </c>
      <c r="H568" s="231" t="s">
        <v>46</v>
      </c>
      <c r="I568" s="232" t="s">
        <v>46</v>
      </c>
      <c r="J568" s="231" t="s">
        <v>46</v>
      </c>
      <c r="K568" s="230" t="s">
        <v>46</v>
      </c>
      <c r="L568" s="230" t="s">
        <v>46</v>
      </c>
      <c r="M568" s="233">
        <v>0</v>
      </c>
      <c r="N568" s="234" t="s">
        <v>46</v>
      </c>
      <c r="O568" s="230" t="s">
        <v>46</v>
      </c>
      <c r="P568" s="230" t="s">
        <v>46</v>
      </c>
      <c r="Q568" s="233">
        <v>0</v>
      </c>
      <c r="R568" s="234">
        <v>0</v>
      </c>
      <c r="S568" s="235" t="s">
        <v>46</v>
      </c>
      <c r="T568" s="236"/>
      <c r="U568" s="237"/>
      <c r="V568" s="238" t="s">
        <v>46</v>
      </c>
      <c r="W568" s="236">
        <v>0</v>
      </c>
      <c r="X568" s="237" t="s">
        <v>46</v>
      </c>
      <c r="Y568" s="239">
        <v>0</v>
      </c>
      <c r="Z568" s="237" t="s">
        <v>46</v>
      </c>
      <c r="AA568" s="239">
        <v>0</v>
      </c>
      <c r="AB568" s="240" t="s">
        <v>46</v>
      </c>
      <c r="AC568" s="241" t="s">
        <v>46</v>
      </c>
      <c r="AD568" s="241" t="s">
        <v>46</v>
      </c>
      <c r="AE568" s="237"/>
      <c r="AF568" s="237"/>
      <c r="AG568" s="237"/>
      <c r="AH568" s="237"/>
      <c r="AI568" s="237" t="s">
        <v>90</v>
      </c>
      <c r="AJ568" s="237" t="s">
        <v>1103</v>
      </c>
      <c r="AK568" s="237" t="s">
        <v>94</v>
      </c>
      <c r="AL568" s="237" t="s">
        <v>396</v>
      </c>
      <c r="AM568" s="242">
        <v>4</v>
      </c>
    </row>
    <row r="569" spans="2:39">
      <c r="B569" s="228" t="s">
        <v>1142</v>
      </c>
      <c r="C569" s="229" t="s">
        <v>8604</v>
      </c>
      <c r="D569" s="230" t="s">
        <v>334</v>
      </c>
      <c r="E569" s="231" t="s">
        <v>46</v>
      </c>
      <c r="F569" s="231" t="s">
        <v>46</v>
      </c>
      <c r="G569" s="231" t="s">
        <v>46</v>
      </c>
      <c r="H569" s="231" t="s">
        <v>46</v>
      </c>
      <c r="I569" s="232" t="s">
        <v>46</v>
      </c>
      <c r="J569" s="231" t="s">
        <v>46</v>
      </c>
      <c r="K569" s="230" t="s">
        <v>46</v>
      </c>
      <c r="L569" s="230" t="s">
        <v>46</v>
      </c>
      <c r="M569" s="233">
        <v>0</v>
      </c>
      <c r="N569" s="234" t="s">
        <v>46</v>
      </c>
      <c r="O569" s="230" t="s">
        <v>46</v>
      </c>
      <c r="P569" s="230" t="s">
        <v>46</v>
      </c>
      <c r="Q569" s="233">
        <v>0</v>
      </c>
      <c r="R569" s="234">
        <v>0</v>
      </c>
      <c r="S569" s="235" t="s">
        <v>46</v>
      </c>
      <c r="T569" s="236"/>
      <c r="U569" s="237"/>
      <c r="V569" s="238" t="s">
        <v>46</v>
      </c>
      <c r="W569" s="236">
        <v>0</v>
      </c>
      <c r="X569" s="237" t="s">
        <v>46</v>
      </c>
      <c r="Y569" s="239">
        <v>0</v>
      </c>
      <c r="Z569" s="237" t="s">
        <v>46</v>
      </c>
      <c r="AA569" s="239">
        <v>0</v>
      </c>
      <c r="AB569" s="240" t="s">
        <v>46</v>
      </c>
      <c r="AC569" s="241" t="s">
        <v>46</v>
      </c>
      <c r="AD569" s="241" t="s">
        <v>46</v>
      </c>
      <c r="AE569" s="237"/>
      <c r="AF569" s="237"/>
      <c r="AG569" s="237"/>
      <c r="AH569" s="237"/>
      <c r="AI569" s="237" t="s">
        <v>90</v>
      </c>
      <c r="AJ569" s="237" t="s">
        <v>1103</v>
      </c>
      <c r="AK569" s="237" t="s">
        <v>94</v>
      </c>
      <c r="AL569" s="237" t="s">
        <v>398</v>
      </c>
      <c r="AM569" s="242">
        <v>4</v>
      </c>
    </row>
    <row r="570" spans="2:39">
      <c r="B570" s="228" t="s">
        <v>1143</v>
      </c>
      <c r="C570" s="229" t="s">
        <v>8604</v>
      </c>
      <c r="D570" s="230" t="s">
        <v>336</v>
      </c>
      <c r="E570" s="231" t="s">
        <v>46</v>
      </c>
      <c r="F570" s="231" t="s">
        <v>46</v>
      </c>
      <c r="G570" s="231" t="s">
        <v>46</v>
      </c>
      <c r="H570" s="231" t="s">
        <v>46</v>
      </c>
      <c r="I570" s="232" t="s">
        <v>46</v>
      </c>
      <c r="J570" s="231" t="s">
        <v>46</v>
      </c>
      <c r="K570" s="230" t="s">
        <v>46</v>
      </c>
      <c r="L570" s="230" t="s">
        <v>46</v>
      </c>
      <c r="M570" s="233">
        <v>0</v>
      </c>
      <c r="N570" s="234" t="s">
        <v>46</v>
      </c>
      <c r="O570" s="230" t="s">
        <v>46</v>
      </c>
      <c r="P570" s="230" t="s">
        <v>46</v>
      </c>
      <c r="Q570" s="233">
        <v>0</v>
      </c>
      <c r="R570" s="234">
        <v>0</v>
      </c>
      <c r="S570" s="235" t="s">
        <v>46</v>
      </c>
      <c r="T570" s="236"/>
      <c r="U570" s="237"/>
      <c r="V570" s="238" t="s">
        <v>46</v>
      </c>
      <c r="W570" s="236">
        <v>0</v>
      </c>
      <c r="X570" s="237" t="s">
        <v>46</v>
      </c>
      <c r="Y570" s="239">
        <v>0</v>
      </c>
      <c r="Z570" s="237" t="s">
        <v>46</v>
      </c>
      <c r="AA570" s="239">
        <v>0</v>
      </c>
      <c r="AB570" s="240" t="s">
        <v>46</v>
      </c>
      <c r="AC570" s="241" t="s">
        <v>46</v>
      </c>
      <c r="AD570" s="241" t="s">
        <v>46</v>
      </c>
      <c r="AE570" s="237"/>
      <c r="AF570" s="237"/>
      <c r="AG570" s="237"/>
      <c r="AH570" s="237"/>
      <c r="AI570" s="237" t="s">
        <v>90</v>
      </c>
      <c r="AJ570" s="237" t="s">
        <v>1103</v>
      </c>
      <c r="AK570" s="237" t="s">
        <v>94</v>
      </c>
      <c r="AL570" s="237" t="s">
        <v>400</v>
      </c>
      <c r="AM570" s="242">
        <v>4</v>
      </c>
    </row>
    <row r="571" spans="2:39">
      <c r="B571" s="228" t="s">
        <v>1144</v>
      </c>
      <c r="C571" s="229" t="s">
        <v>8604</v>
      </c>
      <c r="D571" s="230" t="s">
        <v>363</v>
      </c>
      <c r="E571" s="231" t="s">
        <v>46</v>
      </c>
      <c r="F571" s="231" t="s">
        <v>46</v>
      </c>
      <c r="G571" s="231" t="s">
        <v>46</v>
      </c>
      <c r="H571" s="231" t="s">
        <v>46</v>
      </c>
      <c r="I571" s="232" t="s">
        <v>46</v>
      </c>
      <c r="J571" s="231" t="s">
        <v>46</v>
      </c>
      <c r="K571" s="230" t="s">
        <v>46</v>
      </c>
      <c r="L571" s="230" t="s">
        <v>46</v>
      </c>
      <c r="M571" s="233">
        <v>0</v>
      </c>
      <c r="N571" s="234" t="s">
        <v>46</v>
      </c>
      <c r="O571" s="230" t="s">
        <v>46</v>
      </c>
      <c r="P571" s="230" t="s">
        <v>46</v>
      </c>
      <c r="Q571" s="233">
        <v>0</v>
      </c>
      <c r="R571" s="234">
        <v>0</v>
      </c>
      <c r="S571" s="235" t="s">
        <v>46</v>
      </c>
      <c r="T571" s="236"/>
      <c r="U571" s="237"/>
      <c r="V571" s="238" t="s">
        <v>46</v>
      </c>
      <c r="W571" s="236">
        <v>0</v>
      </c>
      <c r="X571" s="237" t="s">
        <v>46</v>
      </c>
      <c r="Y571" s="239">
        <v>0</v>
      </c>
      <c r="Z571" s="237" t="s">
        <v>46</v>
      </c>
      <c r="AA571" s="239">
        <v>0</v>
      </c>
      <c r="AB571" s="240" t="s">
        <v>46</v>
      </c>
      <c r="AC571" s="241" t="s">
        <v>46</v>
      </c>
      <c r="AD571" s="241" t="s">
        <v>46</v>
      </c>
      <c r="AE571" s="237"/>
      <c r="AF571" s="237"/>
      <c r="AG571" s="237"/>
      <c r="AH571" s="237"/>
      <c r="AI571" s="237" t="s">
        <v>90</v>
      </c>
      <c r="AJ571" s="237" t="s">
        <v>1103</v>
      </c>
      <c r="AK571" s="237" t="s">
        <v>94</v>
      </c>
      <c r="AL571" s="237" t="s">
        <v>402</v>
      </c>
      <c r="AM571" s="242">
        <v>4</v>
      </c>
    </row>
    <row r="572" spans="2:39">
      <c r="B572" s="228" t="s">
        <v>7502</v>
      </c>
      <c r="C572" s="229" t="s">
        <v>8604</v>
      </c>
      <c r="D572" s="230" t="s">
        <v>365</v>
      </c>
      <c r="E572" s="231" t="s">
        <v>38</v>
      </c>
      <c r="F572" s="231" t="s">
        <v>97</v>
      </c>
      <c r="G572" s="231" t="s">
        <v>35</v>
      </c>
      <c r="H572" s="231" t="s">
        <v>7652</v>
      </c>
      <c r="I572" s="232" t="s">
        <v>8603</v>
      </c>
      <c r="J572" s="231" t="s">
        <v>44</v>
      </c>
      <c r="K572" s="230" t="s">
        <v>135</v>
      </c>
      <c r="L572" s="230" t="s">
        <v>100</v>
      </c>
      <c r="M572" s="233">
        <v>0</v>
      </c>
      <c r="N572" s="234" t="s">
        <v>7653</v>
      </c>
      <c r="O572" s="230" t="s">
        <v>101</v>
      </c>
      <c r="P572" s="230" t="s">
        <v>145</v>
      </c>
      <c r="Q572" s="233">
        <v>20000</v>
      </c>
      <c r="R572" s="234">
        <v>20</v>
      </c>
      <c r="S572" s="235" t="s">
        <v>146</v>
      </c>
      <c r="T572" s="236"/>
      <c r="U572" s="237" t="s">
        <v>8524</v>
      </c>
      <c r="V572" s="238" t="s">
        <v>104</v>
      </c>
      <c r="W572" s="236">
        <v>0</v>
      </c>
      <c r="X572" s="237" t="s">
        <v>155</v>
      </c>
      <c r="Y572" s="239">
        <v>0</v>
      </c>
      <c r="Z572" s="237" t="s">
        <v>156</v>
      </c>
      <c r="AA572" s="239">
        <v>0</v>
      </c>
      <c r="AB572" s="240" t="s">
        <v>46</v>
      </c>
      <c r="AC572" s="241" t="s">
        <v>20</v>
      </c>
      <c r="AD572" s="241" t="s">
        <v>559</v>
      </c>
      <c r="AE572" s="237" t="s">
        <v>38</v>
      </c>
      <c r="AF572" s="237" t="s">
        <v>97</v>
      </c>
      <c r="AG572" s="237"/>
      <c r="AH572" s="237"/>
      <c r="AI572" s="237" t="s">
        <v>90</v>
      </c>
      <c r="AJ572" s="237" t="s">
        <v>1103</v>
      </c>
      <c r="AK572" s="237" t="s">
        <v>94</v>
      </c>
      <c r="AL572" s="237" t="s">
        <v>770</v>
      </c>
      <c r="AM572" s="242">
        <v>4</v>
      </c>
    </row>
    <row r="573" spans="2:39">
      <c r="B573" s="189" t="s">
        <v>8605</v>
      </c>
      <c r="C573" s="190" t="s">
        <v>8521</v>
      </c>
      <c r="D573" s="191" t="s">
        <v>46</v>
      </c>
      <c r="E573" s="192" t="s">
        <v>46</v>
      </c>
      <c r="F573" s="192" t="s">
        <v>46</v>
      </c>
      <c r="G573" s="192" t="s">
        <v>46</v>
      </c>
      <c r="H573" s="192" t="s">
        <v>46</v>
      </c>
      <c r="I573" s="193" t="s">
        <v>46</v>
      </c>
      <c r="J573" s="192" t="s">
        <v>46</v>
      </c>
      <c r="K573" s="191" t="s">
        <v>46</v>
      </c>
      <c r="L573" s="191" t="s">
        <v>46</v>
      </c>
      <c r="M573" s="194">
        <v>0</v>
      </c>
      <c r="N573" s="195" t="s">
        <v>46</v>
      </c>
      <c r="O573" s="191" t="s">
        <v>46</v>
      </c>
      <c r="P573" s="191" t="s">
        <v>46</v>
      </c>
      <c r="Q573" s="194">
        <v>0</v>
      </c>
      <c r="R573" s="195">
        <v>0</v>
      </c>
      <c r="S573" s="196" t="s">
        <v>46</v>
      </c>
      <c r="T573" s="44"/>
      <c r="U573" s="43"/>
      <c r="V573" s="197" t="s">
        <v>46</v>
      </c>
      <c r="W573" s="44">
        <v>0</v>
      </c>
      <c r="X573" s="43" t="s">
        <v>46</v>
      </c>
      <c r="Y573" s="46">
        <v>0</v>
      </c>
      <c r="Z573" s="43" t="s">
        <v>46</v>
      </c>
      <c r="AA573" s="46">
        <v>0</v>
      </c>
      <c r="AB573" s="47" t="s">
        <v>46</v>
      </c>
      <c r="AC573" s="42" t="s">
        <v>46</v>
      </c>
      <c r="AD573" s="42" t="s">
        <v>46</v>
      </c>
      <c r="AE573" s="43"/>
      <c r="AF573" s="43"/>
      <c r="AG573" s="43"/>
      <c r="AH573" s="43"/>
      <c r="AI573" s="43" t="s">
        <v>90</v>
      </c>
      <c r="AJ573" s="43" t="s">
        <v>1103</v>
      </c>
      <c r="AK573" s="43" t="s">
        <v>96</v>
      </c>
      <c r="AL573" s="43" t="s">
        <v>46</v>
      </c>
      <c r="AM573" s="48">
        <v>3</v>
      </c>
    </row>
    <row r="574" spans="2:39">
      <c r="B574" s="228" t="s">
        <v>8536</v>
      </c>
      <c r="C574" s="229" t="s">
        <v>8606</v>
      </c>
      <c r="D574" s="230" t="s">
        <v>8572</v>
      </c>
      <c r="E574" s="231" t="s">
        <v>38</v>
      </c>
      <c r="F574" s="231" t="s">
        <v>97</v>
      </c>
      <c r="G574" s="231" t="s">
        <v>35</v>
      </c>
      <c r="H574" s="231" t="s">
        <v>7652</v>
      </c>
      <c r="I574" s="232" t="s">
        <v>98</v>
      </c>
      <c r="J574" s="231" t="s">
        <v>44</v>
      </c>
      <c r="K574" s="230" t="s">
        <v>447</v>
      </c>
      <c r="L574" s="230" t="s">
        <v>100</v>
      </c>
      <c r="M574" s="233">
        <v>0</v>
      </c>
      <c r="N574" s="234" t="s">
        <v>7653</v>
      </c>
      <c r="O574" s="230" t="s">
        <v>101</v>
      </c>
      <c r="P574" s="230" t="s">
        <v>145</v>
      </c>
      <c r="Q574" s="233">
        <v>85968.392303155764</v>
      </c>
      <c r="R574" s="234">
        <v>1</v>
      </c>
      <c r="S574" s="235" t="s">
        <v>146</v>
      </c>
      <c r="T574" s="236"/>
      <c r="U574" s="237" t="s">
        <v>8523</v>
      </c>
      <c r="V574" s="238" t="s">
        <v>104</v>
      </c>
      <c r="W574" s="236">
        <v>0</v>
      </c>
      <c r="X574" s="237" t="s">
        <v>155</v>
      </c>
      <c r="Y574" s="239">
        <v>0</v>
      </c>
      <c r="Z574" s="237" t="s">
        <v>156</v>
      </c>
      <c r="AA574" s="239">
        <v>0</v>
      </c>
      <c r="AB574" s="240" t="s">
        <v>46</v>
      </c>
      <c r="AC574" s="241" t="s">
        <v>20</v>
      </c>
      <c r="AD574" s="241" t="s">
        <v>559</v>
      </c>
      <c r="AE574" s="237" t="s">
        <v>38</v>
      </c>
      <c r="AF574" s="237" t="s">
        <v>97</v>
      </c>
      <c r="AG574" s="237"/>
      <c r="AH574" s="237"/>
      <c r="AI574" s="237" t="s">
        <v>90</v>
      </c>
      <c r="AJ574" s="237" t="s">
        <v>1103</v>
      </c>
      <c r="AK574" s="237" t="s">
        <v>96</v>
      </c>
      <c r="AL574" s="237" t="s">
        <v>109</v>
      </c>
      <c r="AM574" s="242">
        <v>4</v>
      </c>
    </row>
    <row r="575" spans="2:39">
      <c r="B575" s="228" t="s">
        <v>8537</v>
      </c>
      <c r="C575" s="229" t="s">
        <v>8606</v>
      </c>
      <c r="D575" s="230" t="s">
        <v>8573</v>
      </c>
      <c r="E575" s="231" t="s">
        <v>38</v>
      </c>
      <c r="F575" s="231" t="s">
        <v>97</v>
      </c>
      <c r="G575" s="231" t="s">
        <v>35</v>
      </c>
      <c r="H575" s="231" t="s">
        <v>7652</v>
      </c>
      <c r="I575" s="232" t="s">
        <v>98</v>
      </c>
      <c r="J575" s="231" t="s">
        <v>44</v>
      </c>
      <c r="K575" s="230" t="s">
        <v>447</v>
      </c>
      <c r="L575" s="230" t="s">
        <v>100</v>
      </c>
      <c r="M575" s="233">
        <v>0</v>
      </c>
      <c r="N575" s="234" t="s">
        <v>7653</v>
      </c>
      <c r="O575" s="230" t="s">
        <v>101</v>
      </c>
      <c r="P575" s="230" t="s">
        <v>145</v>
      </c>
      <c r="Q575" s="233">
        <v>85968.392303155764</v>
      </c>
      <c r="R575" s="234">
        <v>1</v>
      </c>
      <c r="S575" s="235" t="s">
        <v>146</v>
      </c>
      <c r="T575" s="236"/>
      <c r="U575" s="237" t="s">
        <v>8523</v>
      </c>
      <c r="V575" s="238" t="s">
        <v>104</v>
      </c>
      <c r="W575" s="236">
        <v>0</v>
      </c>
      <c r="X575" s="237" t="s">
        <v>155</v>
      </c>
      <c r="Y575" s="239">
        <v>0</v>
      </c>
      <c r="Z575" s="237" t="s">
        <v>156</v>
      </c>
      <c r="AA575" s="239">
        <v>0</v>
      </c>
      <c r="AB575" s="240" t="s">
        <v>46</v>
      </c>
      <c r="AC575" s="241" t="s">
        <v>20</v>
      </c>
      <c r="AD575" s="241" t="s">
        <v>559</v>
      </c>
      <c r="AE575" s="237" t="s">
        <v>38</v>
      </c>
      <c r="AF575" s="237" t="s">
        <v>97</v>
      </c>
      <c r="AG575" s="237"/>
      <c r="AH575" s="237"/>
      <c r="AI575" s="237" t="s">
        <v>90</v>
      </c>
      <c r="AJ575" s="237" t="s">
        <v>1103</v>
      </c>
      <c r="AK575" s="237" t="s">
        <v>96</v>
      </c>
      <c r="AL575" s="237" t="s">
        <v>111</v>
      </c>
      <c r="AM575" s="242">
        <v>4</v>
      </c>
    </row>
    <row r="576" spans="2:39">
      <c r="B576" s="228" t="s">
        <v>8538</v>
      </c>
      <c r="C576" s="229" t="s">
        <v>8606</v>
      </c>
      <c r="D576" s="230" t="s">
        <v>8574</v>
      </c>
      <c r="E576" s="231" t="s">
        <v>38</v>
      </c>
      <c r="F576" s="231" t="s">
        <v>97</v>
      </c>
      <c r="G576" s="231" t="s">
        <v>35</v>
      </c>
      <c r="H576" s="231" t="s">
        <v>7652</v>
      </c>
      <c r="I576" s="232" t="s">
        <v>98</v>
      </c>
      <c r="J576" s="231" t="s">
        <v>44</v>
      </c>
      <c r="K576" s="230" t="s">
        <v>447</v>
      </c>
      <c r="L576" s="230" t="s">
        <v>100</v>
      </c>
      <c r="M576" s="233">
        <v>0</v>
      </c>
      <c r="N576" s="234" t="s">
        <v>7653</v>
      </c>
      <c r="O576" s="230" t="s">
        <v>101</v>
      </c>
      <c r="P576" s="230" t="s">
        <v>145</v>
      </c>
      <c r="Q576" s="233">
        <v>85968.392303155764</v>
      </c>
      <c r="R576" s="234">
        <v>1</v>
      </c>
      <c r="S576" s="235" t="s">
        <v>146</v>
      </c>
      <c r="T576" s="236"/>
      <c r="U576" s="237" t="s">
        <v>8523</v>
      </c>
      <c r="V576" s="238" t="s">
        <v>104</v>
      </c>
      <c r="W576" s="236">
        <v>0</v>
      </c>
      <c r="X576" s="237" t="s">
        <v>155</v>
      </c>
      <c r="Y576" s="239">
        <v>0</v>
      </c>
      <c r="Z576" s="237" t="s">
        <v>156</v>
      </c>
      <c r="AA576" s="239">
        <v>0</v>
      </c>
      <c r="AB576" s="240" t="s">
        <v>46</v>
      </c>
      <c r="AC576" s="241" t="s">
        <v>20</v>
      </c>
      <c r="AD576" s="241" t="s">
        <v>559</v>
      </c>
      <c r="AE576" s="237" t="s">
        <v>38</v>
      </c>
      <c r="AF576" s="237" t="s">
        <v>97</v>
      </c>
      <c r="AG576" s="237"/>
      <c r="AH576" s="237"/>
      <c r="AI576" s="237" t="s">
        <v>90</v>
      </c>
      <c r="AJ576" s="237" t="s">
        <v>1103</v>
      </c>
      <c r="AK576" s="237" t="s">
        <v>96</v>
      </c>
      <c r="AL576" s="237" t="s">
        <v>112</v>
      </c>
      <c r="AM576" s="242">
        <v>4</v>
      </c>
    </row>
    <row r="577" spans="2:39">
      <c r="B577" s="228" t="s">
        <v>8539</v>
      </c>
      <c r="C577" s="229" t="s">
        <v>8606</v>
      </c>
      <c r="D577" s="230" t="s">
        <v>8575</v>
      </c>
      <c r="E577" s="231" t="s">
        <v>38</v>
      </c>
      <c r="F577" s="231" t="s">
        <v>97</v>
      </c>
      <c r="G577" s="231" t="s">
        <v>35</v>
      </c>
      <c r="H577" s="231" t="s">
        <v>7652</v>
      </c>
      <c r="I577" s="232" t="s">
        <v>98</v>
      </c>
      <c r="J577" s="231" t="s">
        <v>44</v>
      </c>
      <c r="K577" s="230" t="s">
        <v>447</v>
      </c>
      <c r="L577" s="230" t="s">
        <v>100</v>
      </c>
      <c r="M577" s="233">
        <v>0</v>
      </c>
      <c r="N577" s="234" t="s">
        <v>7653</v>
      </c>
      <c r="O577" s="230" t="s">
        <v>101</v>
      </c>
      <c r="P577" s="230" t="s">
        <v>145</v>
      </c>
      <c r="Q577" s="233">
        <v>85968.392303155764</v>
      </c>
      <c r="R577" s="234">
        <v>1</v>
      </c>
      <c r="S577" s="235" t="s">
        <v>146</v>
      </c>
      <c r="T577" s="236"/>
      <c r="U577" s="237" t="s">
        <v>8523</v>
      </c>
      <c r="V577" s="238" t="s">
        <v>104</v>
      </c>
      <c r="W577" s="236">
        <v>0</v>
      </c>
      <c r="X577" s="237" t="s">
        <v>155</v>
      </c>
      <c r="Y577" s="239">
        <v>0</v>
      </c>
      <c r="Z577" s="237" t="s">
        <v>156</v>
      </c>
      <c r="AA577" s="239">
        <v>0</v>
      </c>
      <c r="AB577" s="240" t="s">
        <v>46</v>
      </c>
      <c r="AC577" s="241" t="s">
        <v>20</v>
      </c>
      <c r="AD577" s="241" t="s">
        <v>559</v>
      </c>
      <c r="AE577" s="237" t="s">
        <v>38</v>
      </c>
      <c r="AF577" s="237" t="s">
        <v>97</v>
      </c>
      <c r="AG577" s="237"/>
      <c r="AH577" s="237"/>
      <c r="AI577" s="237" t="s">
        <v>90</v>
      </c>
      <c r="AJ577" s="237" t="s">
        <v>1103</v>
      </c>
      <c r="AK577" s="237" t="s">
        <v>96</v>
      </c>
      <c r="AL577" s="237" t="s">
        <v>113</v>
      </c>
      <c r="AM577" s="242">
        <v>4</v>
      </c>
    </row>
    <row r="578" spans="2:39">
      <c r="B578" s="228" t="s">
        <v>8540</v>
      </c>
      <c r="C578" s="229" t="s">
        <v>8606</v>
      </c>
      <c r="D578" s="230" t="s">
        <v>8576</v>
      </c>
      <c r="E578" s="231" t="s">
        <v>38</v>
      </c>
      <c r="F578" s="231" t="s">
        <v>97</v>
      </c>
      <c r="G578" s="231" t="s">
        <v>35</v>
      </c>
      <c r="H578" s="231" t="s">
        <v>7652</v>
      </c>
      <c r="I578" s="232" t="s">
        <v>98</v>
      </c>
      <c r="J578" s="231" t="s">
        <v>44</v>
      </c>
      <c r="K578" s="230" t="s">
        <v>447</v>
      </c>
      <c r="L578" s="230" t="s">
        <v>100</v>
      </c>
      <c r="M578" s="233">
        <v>0</v>
      </c>
      <c r="N578" s="234" t="s">
        <v>7653</v>
      </c>
      <c r="O578" s="230" t="s">
        <v>101</v>
      </c>
      <c r="P578" s="230" t="s">
        <v>145</v>
      </c>
      <c r="Q578" s="233">
        <v>85968.392303155764</v>
      </c>
      <c r="R578" s="234">
        <v>1</v>
      </c>
      <c r="S578" s="235" t="s">
        <v>146</v>
      </c>
      <c r="T578" s="236"/>
      <c r="U578" s="237" t="s">
        <v>8523</v>
      </c>
      <c r="V578" s="238" t="s">
        <v>104</v>
      </c>
      <c r="W578" s="236">
        <v>0</v>
      </c>
      <c r="X578" s="237" t="s">
        <v>155</v>
      </c>
      <c r="Y578" s="239">
        <v>0</v>
      </c>
      <c r="Z578" s="237" t="s">
        <v>156</v>
      </c>
      <c r="AA578" s="239">
        <v>0</v>
      </c>
      <c r="AB578" s="240" t="s">
        <v>46</v>
      </c>
      <c r="AC578" s="241" t="s">
        <v>20</v>
      </c>
      <c r="AD578" s="241" t="s">
        <v>559</v>
      </c>
      <c r="AE578" s="237" t="s">
        <v>38</v>
      </c>
      <c r="AF578" s="237" t="s">
        <v>97</v>
      </c>
      <c r="AG578" s="237"/>
      <c r="AH578" s="237"/>
      <c r="AI578" s="237" t="s">
        <v>90</v>
      </c>
      <c r="AJ578" s="237" t="s">
        <v>1103</v>
      </c>
      <c r="AK578" s="237" t="s">
        <v>96</v>
      </c>
      <c r="AL578" s="237" t="s">
        <v>115</v>
      </c>
      <c r="AM578" s="242">
        <v>4</v>
      </c>
    </row>
    <row r="579" spans="2:39">
      <c r="B579" s="228" t="s">
        <v>8541</v>
      </c>
      <c r="C579" s="229" t="s">
        <v>8606</v>
      </c>
      <c r="D579" s="230" t="s">
        <v>8577</v>
      </c>
      <c r="E579" s="231" t="s">
        <v>38</v>
      </c>
      <c r="F579" s="231" t="s">
        <v>97</v>
      </c>
      <c r="G579" s="231" t="s">
        <v>35</v>
      </c>
      <c r="H579" s="231" t="s">
        <v>7652</v>
      </c>
      <c r="I579" s="232" t="s">
        <v>98</v>
      </c>
      <c r="J579" s="231" t="s">
        <v>44</v>
      </c>
      <c r="K579" s="230" t="s">
        <v>114</v>
      </c>
      <c r="L579" s="230" t="s">
        <v>100</v>
      </c>
      <c r="M579" s="233">
        <v>0</v>
      </c>
      <c r="N579" s="234" t="s">
        <v>7653</v>
      </c>
      <c r="O579" s="230" t="s">
        <v>101</v>
      </c>
      <c r="P579" s="230" t="s">
        <v>145</v>
      </c>
      <c r="Q579" s="233">
        <v>90812.825660882445</v>
      </c>
      <c r="R579" s="234">
        <v>1</v>
      </c>
      <c r="S579" s="235" t="s">
        <v>8293</v>
      </c>
      <c r="T579" s="236">
        <v>1.2617</v>
      </c>
      <c r="U579" s="237" t="s">
        <v>8513</v>
      </c>
      <c r="V579" s="238" t="s">
        <v>104</v>
      </c>
      <c r="W579" s="236">
        <v>0</v>
      </c>
      <c r="X579" s="237" t="s">
        <v>155</v>
      </c>
      <c r="Y579" s="239">
        <v>0</v>
      </c>
      <c r="Z579" s="237" t="s">
        <v>156</v>
      </c>
      <c r="AA579" s="239">
        <v>0</v>
      </c>
      <c r="AB579" s="240" t="s">
        <v>46</v>
      </c>
      <c r="AC579" s="241" t="s">
        <v>20</v>
      </c>
      <c r="AD579" s="241" t="s">
        <v>559</v>
      </c>
      <c r="AE579" s="237" t="s">
        <v>38</v>
      </c>
      <c r="AF579" s="237" t="s">
        <v>97</v>
      </c>
      <c r="AG579" s="237"/>
      <c r="AH579" s="237"/>
      <c r="AI579" s="237" t="s">
        <v>90</v>
      </c>
      <c r="AJ579" s="237" t="s">
        <v>1103</v>
      </c>
      <c r="AK579" s="237" t="s">
        <v>96</v>
      </c>
      <c r="AL579" s="237" t="s">
        <v>167</v>
      </c>
      <c r="AM579" s="242">
        <v>4</v>
      </c>
    </row>
    <row r="580" spans="2:39">
      <c r="B580" s="228" t="s">
        <v>8542</v>
      </c>
      <c r="C580" s="229" t="s">
        <v>8606</v>
      </c>
      <c r="D580" s="230" t="s">
        <v>8578</v>
      </c>
      <c r="E580" s="231" t="s">
        <v>38</v>
      </c>
      <c r="F580" s="231" t="s">
        <v>97</v>
      </c>
      <c r="G580" s="231" t="s">
        <v>35</v>
      </c>
      <c r="H580" s="231" t="s">
        <v>7652</v>
      </c>
      <c r="I580" s="232" t="s">
        <v>98</v>
      </c>
      <c r="J580" s="231" t="s">
        <v>44</v>
      </c>
      <c r="K580" s="230" t="s">
        <v>114</v>
      </c>
      <c r="L580" s="230" t="s">
        <v>100</v>
      </c>
      <c r="M580" s="233">
        <v>0</v>
      </c>
      <c r="N580" s="234" t="s">
        <v>7653</v>
      </c>
      <c r="O580" s="230" t="s">
        <v>101</v>
      </c>
      <c r="P580" s="230" t="s">
        <v>145</v>
      </c>
      <c r="Q580" s="233">
        <v>90812.825660882445</v>
      </c>
      <c r="R580" s="234">
        <v>1</v>
      </c>
      <c r="S580" s="235" t="s">
        <v>8293</v>
      </c>
      <c r="T580" s="236">
        <v>1.2617</v>
      </c>
      <c r="U580" s="237" t="s">
        <v>8513</v>
      </c>
      <c r="V580" s="238" t="s">
        <v>104</v>
      </c>
      <c r="W580" s="236">
        <v>0</v>
      </c>
      <c r="X580" s="237" t="s">
        <v>155</v>
      </c>
      <c r="Y580" s="239">
        <v>0</v>
      </c>
      <c r="Z580" s="237" t="s">
        <v>156</v>
      </c>
      <c r="AA580" s="239">
        <v>0</v>
      </c>
      <c r="AB580" s="240" t="s">
        <v>46</v>
      </c>
      <c r="AC580" s="241" t="s">
        <v>20</v>
      </c>
      <c r="AD580" s="241" t="s">
        <v>559</v>
      </c>
      <c r="AE580" s="237" t="s">
        <v>38</v>
      </c>
      <c r="AF580" s="237" t="s">
        <v>97</v>
      </c>
      <c r="AG580" s="237"/>
      <c r="AH580" s="237"/>
      <c r="AI580" s="237" t="s">
        <v>90</v>
      </c>
      <c r="AJ580" s="237" t="s">
        <v>1103</v>
      </c>
      <c r="AK580" s="237" t="s">
        <v>96</v>
      </c>
      <c r="AL580" s="237" t="s">
        <v>189</v>
      </c>
      <c r="AM580" s="242">
        <v>4</v>
      </c>
    </row>
    <row r="581" spans="2:39">
      <c r="B581" s="228" t="s">
        <v>8543</v>
      </c>
      <c r="C581" s="229" t="s">
        <v>8606</v>
      </c>
      <c r="D581" s="230" t="s">
        <v>8579</v>
      </c>
      <c r="E581" s="231" t="s">
        <v>38</v>
      </c>
      <c r="F581" s="231" t="s">
        <v>97</v>
      </c>
      <c r="G581" s="231" t="s">
        <v>35</v>
      </c>
      <c r="H581" s="231" t="s">
        <v>7652</v>
      </c>
      <c r="I581" s="232" t="s">
        <v>98</v>
      </c>
      <c r="J581" s="231" t="s">
        <v>44</v>
      </c>
      <c r="K581" s="230" t="s">
        <v>114</v>
      </c>
      <c r="L581" s="230" t="s">
        <v>100</v>
      </c>
      <c r="M581" s="233">
        <v>0</v>
      </c>
      <c r="N581" s="234" t="s">
        <v>7653</v>
      </c>
      <c r="O581" s="230" t="s">
        <v>101</v>
      </c>
      <c r="P581" s="230" t="s">
        <v>145</v>
      </c>
      <c r="Q581" s="233">
        <v>90812.825660882445</v>
      </c>
      <c r="R581" s="234">
        <v>1</v>
      </c>
      <c r="S581" s="235" t="s">
        <v>8293</v>
      </c>
      <c r="T581" s="236">
        <v>1.2617</v>
      </c>
      <c r="U581" s="237" t="s">
        <v>8513</v>
      </c>
      <c r="V581" s="238" t="s">
        <v>104</v>
      </c>
      <c r="W581" s="236">
        <v>0</v>
      </c>
      <c r="X581" s="237" t="s">
        <v>155</v>
      </c>
      <c r="Y581" s="239">
        <v>0</v>
      </c>
      <c r="Z581" s="237" t="s">
        <v>156</v>
      </c>
      <c r="AA581" s="239">
        <v>0</v>
      </c>
      <c r="AB581" s="240" t="s">
        <v>46</v>
      </c>
      <c r="AC581" s="241" t="s">
        <v>20</v>
      </c>
      <c r="AD581" s="241" t="s">
        <v>559</v>
      </c>
      <c r="AE581" s="237" t="s">
        <v>38</v>
      </c>
      <c r="AF581" s="237" t="s">
        <v>97</v>
      </c>
      <c r="AG581" s="237"/>
      <c r="AH581" s="237"/>
      <c r="AI581" s="237" t="s">
        <v>90</v>
      </c>
      <c r="AJ581" s="237" t="s">
        <v>1103</v>
      </c>
      <c r="AK581" s="237" t="s">
        <v>96</v>
      </c>
      <c r="AL581" s="237" t="s">
        <v>191</v>
      </c>
      <c r="AM581" s="242">
        <v>4</v>
      </c>
    </row>
    <row r="582" spans="2:39">
      <c r="B582" s="228" t="s">
        <v>8544</v>
      </c>
      <c r="C582" s="229" t="s">
        <v>8606</v>
      </c>
      <c r="D582" s="230" t="s">
        <v>8580</v>
      </c>
      <c r="E582" s="231" t="s">
        <v>38</v>
      </c>
      <c r="F582" s="231" t="s">
        <v>97</v>
      </c>
      <c r="G582" s="231" t="s">
        <v>35</v>
      </c>
      <c r="H582" s="231" t="s">
        <v>7652</v>
      </c>
      <c r="I582" s="232" t="s">
        <v>98</v>
      </c>
      <c r="J582" s="231" t="s">
        <v>44</v>
      </c>
      <c r="K582" s="230" t="s">
        <v>114</v>
      </c>
      <c r="L582" s="230" t="s">
        <v>100</v>
      </c>
      <c r="M582" s="233">
        <v>0</v>
      </c>
      <c r="N582" s="234" t="s">
        <v>7653</v>
      </c>
      <c r="O582" s="230" t="s">
        <v>101</v>
      </c>
      <c r="P582" s="230" t="s">
        <v>145</v>
      </c>
      <c r="Q582" s="233">
        <v>90812.825660882445</v>
      </c>
      <c r="R582" s="234">
        <v>1</v>
      </c>
      <c r="S582" s="235" t="s">
        <v>8293</v>
      </c>
      <c r="T582" s="236">
        <v>1.2617</v>
      </c>
      <c r="U582" s="237" t="s">
        <v>8513</v>
      </c>
      <c r="V582" s="238" t="s">
        <v>104</v>
      </c>
      <c r="W582" s="236">
        <v>0</v>
      </c>
      <c r="X582" s="237" t="s">
        <v>155</v>
      </c>
      <c r="Y582" s="239">
        <v>0</v>
      </c>
      <c r="Z582" s="237" t="s">
        <v>156</v>
      </c>
      <c r="AA582" s="239">
        <v>0</v>
      </c>
      <c r="AB582" s="240" t="s">
        <v>46</v>
      </c>
      <c r="AC582" s="241" t="s">
        <v>20</v>
      </c>
      <c r="AD582" s="241" t="s">
        <v>559</v>
      </c>
      <c r="AE582" s="237" t="s">
        <v>38</v>
      </c>
      <c r="AF582" s="237" t="s">
        <v>97</v>
      </c>
      <c r="AG582" s="237"/>
      <c r="AH582" s="237"/>
      <c r="AI582" s="237" t="s">
        <v>90</v>
      </c>
      <c r="AJ582" s="237" t="s">
        <v>1103</v>
      </c>
      <c r="AK582" s="237" t="s">
        <v>96</v>
      </c>
      <c r="AL582" s="237" t="s">
        <v>193</v>
      </c>
      <c r="AM582" s="242">
        <v>4</v>
      </c>
    </row>
    <row r="583" spans="2:39">
      <c r="B583" s="228" t="s">
        <v>8545</v>
      </c>
      <c r="C583" s="229" t="s">
        <v>8606</v>
      </c>
      <c r="D583" s="230" t="s">
        <v>8581</v>
      </c>
      <c r="E583" s="231" t="s">
        <v>38</v>
      </c>
      <c r="F583" s="231" t="s">
        <v>97</v>
      </c>
      <c r="G583" s="231" t="s">
        <v>35</v>
      </c>
      <c r="H583" s="231" t="s">
        <v>7652</v>
      </c>
      <c r="I583" s="232" t="s">
        <v>98</v>
      </c>
      <c r="J583" s="231" t="s">
        <v>44</v>
      </c>
      <c r="K583" s="230" t="s">
        <v>114</v>
      </c>
      <c r="L583" s="230" t="s">
        <v>100</v>
      </c>
      <c r="M583" s="233">
        <v>0</v>
      </c>
      <c r="N583" s="234" t="s">
        <v>7653</v>
      </c>
      <c r="O583" s="230" t="s">
        <v>101</v>
      </c>
      <c r="P583" s="230" t="s">
        <v>145</v>
      </c>
      <c r="Q583" s="233">
        <v>90812.825660882445</v>
      </c>
      <c r="R583" s="234">
        <v>1</v>
      </c>
      <c r="S583" s="235" t="s">
        <v>8293</v>
      </c>
      <c r="T583" s="236">
        <v>1.2617</v>
      </c>
      <c r="U583" s="237" t="s">
        <v>8513</v>
      </c>
      <c r="V583" s="238" t="s">
        <v>104</v>
      </c>
      <c r="W583" s="236">
        <v>0</v>
      </c>
      <c r="X583" s="237" t="s">
        <v>155</v>
      </c>
      <c r="Y583" s="239">
        <v>0</v>
      </c>
      <c r="Z583" s="237" t="s">
        <v>156</v>
      </c>
      <c r="AA583" s="239">
        <v>0</v>
      </c>
      <c r="AB583" s="240" t="s">
        <v>46</v>
      </c>
      <c r="AC583" s="241" t="s">
        <v>20</v>
      </c>
      <c r="AD583" s="241" t="s">
        <v>559</v>
      </c>
      <c r="AE583" s="237" t="s">
        <v>38</v>
      </c>
      <c r="AF583" s="237" t="s">
        <v>97</v>
      </c>
      <c r="AG583" s="237"/>
      <c r="AH583" s="237"/>
      <c r="AI583" s="237" t="s">
        <v>90</v>
      </c>
      <c r="AJ583" s="237" t="s">
        <v>1103</v>
      </c>
      <c r="AK583" s="237" t="s">
        <v>96</v>
      </c>
      <c r="AL583" s="237" t="s">
        <v>195</v>
      </c>
      <c r="AM583" s="242">
        <v>4</v>
      </c>
    </row>
    <row r="584" spans="2:39">
      <c r="B584" s="228" t="s">
        <v>8546</v>
      </c>
      <c r="C584" s="229" t="s">
        <v>8606</v>
      </c>
      <c r="D584" s="230" t="s">
        <v>8582</v>
      </c>
      <c r="E584" s="231" t="s">
        <v>38</v>
      </c>
      <c r="F584" s="231" t="s">
        <v>97</v>
      </c>
      <c r="G584" s="231" t="s">
        <v>35</v>
      </c>
      <c r="H584" s="231" t="s">
        <v>7652</v>
      </c>
      <c r="I584" s="232" t="s">
        <v>98</v>
      </c>
      <c r="J584" s="231" t="s">
        <v>44</v>
      </c>
      <c r="K584" s="230" t="s">
        <v>114</v>
      </c>
      <c r="L584" s="230" t="s">
        <v>100</v>
      </c>
      <c r="M584" s="233">
        <v>0</v>
      </c>
      <c r="N584" s="234" t="s">
        <v>7653</v>
      </c>
      <c r="O584" s="230" t="s">
        <v>101</v>
      </c>
      <c r="P584" s="230" t="s">
        <v>145</v>
      </c>
      <c r="Q584" s="233">
        <v>90812.825660882445</v>
      </c>
      <c r="R584" s="234">
        <v>1</v>
      </c>
      <c r="S584" s="235" t="s">
        <v>8293</v>
      </c>
      <c r="T584" s="236">
        <v>1.2617</v>
      </c>
      <c r="U584" s="237" t="s">
        <v>8513</v>
      </c>
      <c r="V584" s="238" t="s">
        <v>104</v>
      </c>
      <c r="W584" s="236">
        <v>0</v>
      </c>
      <c r="X584" s="237" t="s">
        <v>155</v>
      </c>
      <c r="Y584" s="239">
        <v>0</v>
      </c>
      <c r="Z584" s="237" t="s">
        <v>156</v>
      </c>
      <c r="AA584" s="239">
        <v>0</v>
      </c>
      <c r="AB584" s="240" t="s">
        <v>46</v>
      </c>
      <c r="AC584" s="241" t="s">
        <v>20</v>
      </c>
      <c r="AD584" s="241" t="s">
        <v>559</v>
      </c>
      <c r="AE584" s="237" t="s">
        <v>38</v>
      </c>
      <c r="AF584" s="237" t="s">
        <v>97</v>
      </c>
      <c r="AG584" s="237"/>
      <c r="AH584" s="237"/>
      <c r="AI584" s="237" t="s">
        <v>90</v>
      </c>
      <c r="AJ584" s="237" t="s">
        <v>1103</v>
      </c>
      <c r="AK584" s="237" t="s">
        <v>96</v>
      </c>
      <c r="AL584" s="237" t="s">
        <v>198</v>
      </c>
      <c r="AM584" s="242">
        <v>4</v>
      </c>
    </row>
    <row r="585" spans="2:39">
      <c r="B585" s="228" t="s">
        <v>8547</v>
      </c>
      <c r="C585" s="229" t="s">
        <v>8606</v>
      </c>
      <c r="D585" s="230" t="s">
        <v>8583</v>
      </c>
      <c r="E585" s="231" t="s">
        <v>38</v>
      </c>
      <c r="F585" s="231" t="s">
        <v>97</v>
      </c>
      <c r="G585" s="231" t="s">
        <v>35</v>
      </c>
      <c r="H585" s="231" t="s">
        <v>7652</v>
      </c>
      <c r="I585" s="232" t="s">
        <v>98</v>
      </c>
      <c r="J585" s="231" t="s">
        <v>44</v>
      </c>
      <c r="K585" s="230" t="s">
        <v>114</v>
      </c>
      <c r="L585" s="230" t="s">
        <v>100</v>
      </c>
      <c r="M585" s="233">
        <v>0</v>
      </c>
      <c r="N585" s="234" t="s">
        <v>7653</v>
      </c>
      <c r="O585" s="230" t="s">
        <v>101</v>
      </c>
      <c r="P585" s="230" t="s">
        <v>145</v>
      </c>
      <c r="Q585" s="233">
        <v>90812.825660882445</v>
      </c>
      <c r="R585" s="234">
        <v>1</v>
      </c>
      <c r="S585" s="235" t="s">
        <v>8293</v>
      </c>
      <c r="T585" s="236">
        <v>1.2617</v>
      </c>
      <c r="U585" s="237" t="s">
        <v>8513</v>
      </c>
      <c r="V585" s="238" t="s">
        <v>104</v>
      </c>
      <c r="W585" s="236">
        <v>0</v>
      </c>
      <c r="X585" s="237" t="s">
        <v>155</v>
      </c>
      <c r="Y585" s="239">
        <v>0</v>
      </c>
      <c r="Z585" s="237" t="s">
        <v>156</v>
      </c>
      <c r="AA585" s="239">
        <v>0</v>
      </c>
      <c r="AB585" s="240" t="s">
        <v>46</v>
      </c>
      <c r="AC585" s="241" t="s">
        <v>20</v>
      </c>
      <c r="AD585" s="241" t="s">
        <v>559</v>
      </c>
      <c r="AE585" s="237" t="s">
        <v>38</v>
      </c>
      <c r="AF585" s="237" t="s">
        <v>97</v>
      </c>
      <c r="AG585" s="237"/>
      <c r="AH585" s="237"/>
      <c r="AI585" s="237" t="s">
        <v>90</v>
      </c>
      <c r="AJ585" s="237" t="s">
        <v>1103</v>
      </c>
      <c r="AK585" s="237" t="s">
        <v>96</v>
      </c>
      <c r="AL585" s="237" t="s">
        <v>200</v>
      </c>
      <c r="AM585" s="242">
        <v>4</v>
      </c>
    </row>
    <row r="586" spans="2:39">
      <c r="B586" s="228" t="s">
        <v>8548</v>
      </c>
      <c r="C586" s="229" t="s">
        <v>8606</v>
      </c>
      <c r="D586" s="230" t="s">
        <v>8584</v>
      </c>
      <c r="E586" s="231" t="s">
        <v>38</v>
      </c>
      <c r="F586" s="231" t="s">
        <v>97</v>
      </c>
      <c r="G586" s="231" t="s">
        <v>35</v>
      </c>
      <c r="H586" s="231" t="s">
        <v>7652</v>
      </c>
      <c r="I586" s="232" t="s">
        <v>98</v>
      </c>
      <c r="J586" s="231" t="s">
        <v>44</v>
      </c>
      <c r="K586" s="230" t="s">
        <v>114</v>
      </c>
      <c r="L586" s="230" t="s">
        <v>100</v>
      </c>
      <c r="M586" s="233">
        <v>0</v>
      </c>
      <c r="N586" s="234" t="s">
        <v>7653</v>
      </c>
      <c r="O586" s="230" t="s">
        <v>101</v>
      </c>
      <c r="P586" s="230" t="s">
        <v>145</v>
      </c>
      <c r="Q586" s="233">
        <v>90812.825660882445</v>
      </c>
      <c r="R586" s="234">
        <v>1</v>
      </c>
      <c r="S586" s="235" t="s">
        <v>8293</v>
      </c>
      <c r="T586" s="236">
        <v>1.2617</v>
      </c>
      <c r="U586" s="237" t="s">
        <v>8513</v>
      </c>
      <c r="V586" s="238" t="s">
        <v>104</v>
      </c>
      <c r="W586" s="236">
        <v>0</v>
      </c>
      <c r="X586" s="237" t="s">
        <v>155</v>
      </c>
      <c r="Y586" s="239">
        <v>0</v>
      </c>
      <c r="Z586" s="237" t="s">
        <v>156</v>
      </c>
      <c r="AA586" s="239">
        <v>0</v>
      </c>
      <c r="AB586" s="240" t="s">
        <v>46</v>
      </c>
      <c r="AC586" s="241" t="s">
        <v>20</v>
      </c>
      <c r="AD586" s="241" t="s">
        <v>559</v>
      </c>
      <c r="AE586" s="237" t="s">
        <v>38</v>
      </c>
      <c r="AF586" s="237" t="s">
        <v>97</v>
      </c>
      <c r="AG586" s="237"/>
      <c r="AH586" s="237"/>
      <c r="AI586" s="237" t="s">
        <v>90</v>
      </c>
      <c r="AJ586" s="237" t="s">
        <v>1103</v>
      </c>
      <c r="AK586" s="237" t="s">
        <v>96</v>
      </c>
      <c r="AL586" s="237" t="s">
        <v>203</v>
      </c>
      <c r="AM586" s="242">
        <v>4</v>
      </c>
    </row>
    <row r="587" spans="2:39">
      <c r="B587" s="228" t="s">
        <v>8549</v>
      </c>
      <c r="C587" s="229" t="s">
        <v>8606</v>
      </c>
      <c r="D587" s="230" t="s">
        <v>8585</v>
      </c>
      <c r="E587" s="231" t="s">
        <v>38</v>
      </c>
      <c r="F587" s="231" t="s">
        <v>97</v>
      </c>
      <c r="G587" s="231" t="s">
        <v>35</v>
      </c>
      <c r="H587" s="231" t="s">
        <v>7652</v>
      </c>
      <c r="I587" s="232" t="s">
        <v>98</v>
      </c>
      <c r="J587" s="231" t="s">
        <v>44</v>
      </c>
      <c r="K587" s="230" t="s">
        <v>114</v>
      </c>
      <c r="L587" s="230" t="s">
        <v>100</v>
      </c>
      <c r="M587" s="233">
        <v>0</v>
      </c>
      <c r="N587" s="234" t="s">
        <v>7653</v>
      </c>
      <c r="O587" s="230" t="s">
        <v>101</v>
      </c>
      <c r="P587" s="230" t="s">
        <v>145</v>
      </c>
      <c r="Q587" s="233">
        <v>90812.825660882445</v>
      </c>
      <c r="R587" s="234">
        <v>1</v>
      </c>
      <c r="S587" s="235" t="s">
        <v>8293</v>
      </c>
      <c r="T587" s="236">
        <v>1.2617</v>
      </c>
      <c r="U587" s="237" t="s">
        <v>8513</v>
      </c>
      <c r="V587" s="238" t="s">
        <v>104</v>
      </c>
      <c r="W587" s="236">
        <v>0</v>
      </c>
      <c r="X587" s="237" t="s">
        <v>155</v>
      </c>
      <c r="Y587" s="239">
        <v>0</v>
      </c>
      <c r="Z587" s="237" t="s">
        <v>156</v>
      </c>
      <c r="AA587" s="239">
        <v>0</v>
      </c>
      <c r="AB587" s="240" t="s">
        <v>46</v>
      </c>
      <c r="AC587" s="241" t="s">
        <v>20</v>
      </c>
      <c r="AD587" s="241" t="s">
        <v>559</v>
      </c>
      <c r="AE587" s="237" t="s">
        <v>38</v>
      </c>
      <c r="AF587" s="237" t="s">
        <v>97</v>
      </c>
      <c r="AG587" s="237"/>
      <c r="AH587" s="237"/>
      <c r="AI587" s="237" t="s">
        <v>90</v>
      </c>
      <c r="AJ587" s="237" t="s">
        <v>1103</v>
      </c>
      <c r="AK587" s="237" t="s">
        <v>96</v>
      </c>
      <c r="AL587" s="237" t="s">
        <v>205</v>
      </c>
      <c r="AM587" s="242">
        <v>4</v>
      </c>
    </row>
    <row r="588" spans="2:39">
      <c r="B588" s="228" t="s">
        <v>8550</v>
      </c>
      <c r="C588" s="229" t="s">
        <v>8606</v>
      </c>
      <c r="D588" s="230" t="s">
        <v>8586</v>
      </c>
      <c r="E588" s="231" t="s">
        <v>38</v>
      </c>
      <c r="F588" s="231" t="s">
        <v>97</v>
      </c>
      <c r="G588" s="231" t="s">
        <v>35</v>
      </c>
      <c r="H588" s="231" t="s">
        <v>7652</v>
      </c>
      <c r="I588" s="232" t="s">
        <v>98</v>
      </c>
      <c r="J588" s="231" t="s">
        <v>44</v>
      </c>
      <c r="K588" s="230" t="s">
        <v>114</v>
      </c>
      <c r="L588" s="230" t="s">
        <v>100</v>
      </c>
      <c r="M588" s="233">
        <v>0</v>
      </c>
      <c r="N588" s="234" t="s">
        <v>7653</v>
      </c>
      <c r="O588" s="230" t="s">
        <v>101</v>
      </c>
      <c r="P588" s="230" t="s">
        <v>145</v>
      </c>
      <c r="Q588" s="233">
        <v>90812.825660882445</v>
      </c>
      <c r="R588" s="234">
        <v>1</v>
      </c>
      <c r="S588" s="235" t="s">
        <v>8293</v>
      </c>
      <c r="T588" s="236">
        <v>1.2617</v>
      </c>
      <c r="U588" s="237" t="s">
        <v>8513</v>
      </c>
      <c r="V588" s="238" t="s">
        <v>104</v>
      </c>
      <c r="W588" s="236">
        <v>0</v>
      </c>
      <c r="X588" s="237" t="s">
        <v>155</v>
      </c>
      <c r="Y588" s="239">
        <v>0</v>
      </c>
      <c r="Z588" s="237" t="s">
        <v>156</v>
      </c>
      <c r="AA588" s="239">
        <v>0</v>
      </c>
      <c r="AB588" s="240" t="s">
        <v>46</v>
      </c>
      <c r="AC588" s="241" t="s">
        <v>20</v>
      </c>
      <c r="AD588" s="241" t="s">
        <v>559</v>
      </c>
      <c r="AE588" s="237" t="s">
        <v>38</v>
      </c>
      <c r="AF588" s="237" t="s">
        <v>97</v>
      </c>
      <c r="AG588" s="237"/>
      <c r="AH588" s="237"/>
      <c r="AI588" s="237" t="s">
        <v>90</v>
      </c>
      <c r="AJ588" s="237" t="s">
        <v>1103</v>
      </c>
      <c r="AK588" s="237" t="s">
        <v>96</v>
      </c>
      <c r="AL588" s="237" t="s">
        <v>207</v>
      </c>
      <c r="AM588" s="242">
        <v>4</v>
      </c>
    </row>
    <row r="589" spans="2:39">
      <c r="B589" s="228" t="s">
        <v>8551</v>
      </c>
      <c r="C589" s="229" t="s">
        <v>8606</v>
      </c>
      <c r="D589" s="230" t="s">
        <v>8587</v>
      </c>
      <c r="E589" s="231" t="s">
        <v>38</v>
      </c>
      <c r="F589" s="231" t="s">
        <v>97</v>
      </c>
      <c r="G589" s="231" t="s">
        <v>35</v>
      </c>
      <c r="H589" s="231" t="s">
        <v>7652</v>
      </c>
      <c r="I589" s="232" t="s">
        <v>98</v>
      </c>
      <c r="J589" s="231" t="s">
        <v>44</v>
      </c>
      <c r="K589" s="230" t="s">
        <v>114</v>
      </c>
      <c r="L589" s="230" t="s">
        <v>100</v>
      </c>
      <c r="M589" s="233">
        <v>0</v>
      </c>
      <c r="N589" s="234" t="s">
        <v>7653</v>
      </c>
      <c r="O589" s="230" t="s">
        <v>101</v>
      </c>
      <c r="P589" s="230" t="s">
        <v>145</v>
      </c>
      <c r="Q589" s="233">
        <v>90812.825660882445</v>
      </c>
      <c r="R589" s="234">
        <v>1</v>
      </c>
      <c r="S589" s="235" t="s">
        <v>8293</v>
      </c>
      <c r="T589" s="236">
        <v>1.2617</v>
      </c>
      <c r="U589" s="237" t="s">
        <v>8513</v>
      </c>
      <c r="V589" s="238" t="s">
        <v>104</v>
      </c>
      <c r="W589" s="236">
        <v>0</v>
      </c>
      <c r="X589" s="237" t="s">
        <v>155</v>
      </c>
      <c r="Y589" s="239">
        <v>0</v>
      </c>
      <c r="Z589" s="237" t="s">
        <v>156</v>
      </c>
      <c r="AA589" s="239">
        <v>0</v>
      </c>
      <c r="AB589" s="240" t="s">
        <v>46</v>
      </c>
      <c r="AC589" s="241" t="s">
        <v>20</v>
      </c>
      <c r="AD589" s="241" t="s">
        <v>559</v>
      </c>
      <c r="AE589" s="237" t="s">
        <v>38</v>
      </c>
      <c r="AF589" s="237" t="s">
        <v>97</v>
      </c>
      <c r="AG589" s="237"/>
      <c r="AH589" s="237"/>
      <c r="AI589" s="237" t="s">
        <v>90</v>
      </c>
      <c r="AJ589" s="237" t="s">
        <v>1103</v>
      </c>
      <c r="AK589" s="237" t="s">
        <v>96</v>
      </c>
      <c r="AL589" s="237" t="s">
        <v>209</v>
      </c>
      <c r="AM589" s="242">
        <v>4</v>
      </c>
    </row>
    <row r="590" spans="2:39">
      <c r="B590" s="228" t="s">
        <v>8552</v>
      </c>
      <c r="C590" s="229" t="s">
        <v>8606</v>
      </c>
      <c r="D590" s="230" t="s">
        <v>8588</v>
      </c>
      <c r="E590" s="231" t="s">
        <v>38</v>
      </c>
      <c r="F590" s="231" t="s">
        <v>97</v>
      </c>
      <c r="G590" s="231" t="s">
        <v>35</v>
      </c>
      <c r="H590" s="231" t="s">
        <v>7652</v>
      </c>
      <c r="I590" s="232" t="s">
        <v>98</v>
      </c>
      <c r="J590" s="231" t="s">
        <v>44</v>
      </c>
      <c r="K590" s="230" t="s">
        <v>114</v>
      </c>
      <c r="L590" s="230" t="s">
        <v>100</v>
      </c>
      <c r="M590" s="233">
        <v>0</v>
      </c>
      <c r="N590" s="234" t="s">
        <v>7653</v>
      </c>
      <c r="O590" s="230" t="s">
        <v>101</v>
      </c>
      <c r="P590" s="230" t="s">
        <v>145</v>
      </c>
      <c r="Q590" s="233">
        <v>90812.825660882445</v>
      </c>
      <c r="R590" s="234">
        <v>1</v>
      </c>
      <c r="S590" s="235" t="s">
        <v>8293</v>
      </c>
      <c r="T590" s="236">
        <v>1.2617</v>
      </c>
      <c r="U590" s="237" t="s">
        <v>8513</v>
      </c>
      <c r="V590" s="238" t="s">
        <v>104</v>
      </c>
      <c r="W590" s="236">
        <v>0</v>
      </c>
      <c r="X590" s="237" t="s">
        <v>155</v>
      </c>
      <c r="Y590" s="239">
        <v>0</v>
      </c>
      <c r="Z590" s="237" t="s">
        <v>156</v>
      </c>
      <c r="AA590" s="239">
        <v>0</v>
      </c>
      <c r="AB590" s="240" t="s">
        <v>46</v>
      </c>
      <c r="AC590" s="241" t="s">
        <v>20</v>
      </c>
      <c r="AD590" s="241" t="s">
        <v>559</v>
      </c>
      <c r="AE590" s="237" t="s">
        <v>38</v>
      </c>
      <c r="AF590" s="237" t="s">
        <v>97</v>
      </c>
      <c r="AG590" s="237"/>
      <c r="AH590" s="237"/>
      <c r="AI590" s="237" t="s">
        <v>90</v>
      </c>
      <c r="AJ590" s="237" t="s">
        <v>1103</v>
      </c>
      <c r="AK590" s="237" t="s">
        <v>96</v>
      </c>
      <c r="AL590" s="237" t="s">
        <v>255</v>
      </c>
      <c r="AM590" s="242">
        <v>4</v>
      </c>
    </row>
    <row r="591" spans="2:39">
      <c r="B591" s="228" t="s">
        <v>8553</v>
      </c>
      <c r="C591" s="229" t="s">
        <v>8606</v>
      </c>
      <c r="D591" s="230" t="s">
        <v>8589</v>
      </c>
      <c r="E591" s="231" t="s">
        <v>38</v>
      </c>
      <c r="F591" s="231" t="s">
        <v>97</v>
      </c>
      <c r="G591" s="231" t="s">
        <v>35</v>
      </c>
      <c r="H591" s="231" t="s">
        <v>7652</v>
      </c>
      <c r="I591" s="232" t="s">
        <v>98</v>
      </c>
      <c r="J591" s="231" t="s">
        <v>44</v>
      </c>
      <c r="K591" s="230" t="s">
        <v>114</v>
      </c>
      <c r="L591" s="230" t="s">
        <v>100</v>
      </c>
      <c r="M591" s="233">
        <v>0</v>
      </c>
      <c r="N591" s="234" t="s">
        <v>7653</v>
      </c>
      <c r="O591" s="230" t="s">
        <v>101</v>
      </c>
      <c r="P591" s="230" t="s">
        <v>145</v>
      </c>
      <c r="Q591" s="233">
        <v>90812.825660882445</v>
      </c>
      <c r="R591" s="234">
        <v>1</v>
      </c>
      <c r="S591" s="235" t="s">
        <v>8293</v>
      </c>
      <c r="T591" s="236">
        <v>1.2617</v>
      </c>
      <c r="U591" s="237" t="s">
        <v>8513</v>
      </c>
      <c r="V591" s="238" t="s">
        <v>104</v>
      </c>
      <c r="W591" s="236">
        <v>0</v>
      </c>
      <c r="X591" s="237" t="s">
        <v>155</v>
      </c>
      <c r="Y591" s="239">
        <v>0</v>
      </c>
      <c r="Z591" s="237" t="s">
        <v>156</v>
      </c>
      <c r="AA591" s="239">
        <v>0</v>
      </c>
      <c r="AB591" s="240" t="s">
        <v>46</v>
      </c>
      <c r="AC591" s="241" t="s">
        <v>20</v>
      </c>
      <c r="AD591" s="241" t="s">
        <v>559</v>
      </c>
      <c r="AE591" s="237" t="s">
        <v>38</v>
      </c>
      <c r="AF591" s="237" t="s">
        <v>97</v>
      </c>
      <c r="AG591" s="237"/>
      <c r="AH591" s="237"/>
      <c r="AI591" s="237" t="s">
        <v>90</v>
      </c>
      <c r="AJ591" s="237" t="s">
        <v>1103</v>
      </c>
      <c r="AK591" s="237" t="s">
        <v>96</v>
      </c>
      <c r="AL591" s="237" t="s">
        <v>257</v>
      </c>
      <c r="AM591" s="242">
        <v>4</v>
      </c>
    </row>
    <row r="592" spans="2:39">
      <c r="B592" s="228" t="s">
        <v>8554</v>
      </c>
      <c r="C592" s="229" t="s">
        <v>8606</v>
      </c>
      <c r="D592" s="230" t="s">
        <v>8590</v>
      </c>
      <c r="E592" s="231" t="s">
        <v>38</v>
      </c>
      <c r="F592" s="231" t="s">
        <v>97</v>
      </c>
      <c r="G592" s="231" t="s">
        <v>35</v>
      </c>
      <c r="H592" s="231" t="s">
        <v>7652</v>
      </c>
      <c r="I592" s="232" t="s">
        <v>98</v>
      </c>
      <c r="J592" s="231" t="s">
        <v>44</v>
      </c>
      <c r="K592" s="230" t="s">
        <v>114</v>
      </c>
      <c r="L592" s="230" t="s">
        <v>100</v>
      </c>
      <c r="M592" s="233">
        <v>0</v>
      </c>
      <c r="N592" s="234" t="s">
        <v>7653</v>
      </c>
      <c r="O592" s="230" t="s">
        <v>101</v>
      </c>
      <c r="P592" s="230" t="s">
        <v>145</v>
      </c>
      <c r="Q592" s="233">
        <v>90812.825660882445</v>
      </c>
      <c r="R592" s="234">
        <v>1</v>
      </c>
      <c r="S592" s="235" t="s">
        <v>8293</v>
      </c>
      <c r="T592" s="236">
        <v>1.2617</v>
      </c>
      <c r="U592" s="237" t="s">
        <v>8513</v>
      </c>
      <c r="V592" s="238" t="s">
        <v>104</v>
      </c>
      <c r="W592" s="236">
        <v>0</v>
      </c>
      <c r="X592" s="237" t="s">
        <v>155</v>
      </c>
      <c r="Y592" s="239">
        <v>0</v>
      </c>
      <c r="Z592" s="237" t="s">
        <v>156</v>
      </c>
      <c r="AA592" s="239">
        <v>0</v>
      </c>
      <c r="AB592" s="240" t="s">
        <v>46</v>
      </c>
      <c r="AC592" s="241" t="s">
        <v>20</v>
      </c>
      <c r="AD592" s="241" t="s">
        <v>559</v>
      </c>
      <c r="AE592" s="237" t="s">
        <v>38</v>
      </c>
      <c r="AF592" s="237" t="s">
        <v>97</v>
      </c>
      <c r="AG592" s="237"/>
      <c r="AH592" s="237"/>
      <c r="AI592" s="237" t="s">
        <v>90</v>
      </c>
      <c r="AJ592" s="237" t="s">
        <v>1103</v>
      </c>
      <c r="AK592" s="237" t="s">
        <v>96</v>
      </c>
      <c r="AL592" s="237" t="s">
        <v>259</v>
      </c>
      <c r="AM592" s="242">
        <v>4</v>
      </c>
    </row>
    <row r="593" spans="2:39">
      <c r="B593" s="228" t="s">
        <v>8555</v>
      </c>
      <c r="C593" s="229" t="s">
        <v>8606</v>
      </c>
      <c r="D593" s="230" t="s">
        <v>8591</v>
      </c>
      <c r="E593" s="231" t="s">
        <v>38</v>
      </c>
      <c r="F593" s="231" t="s">
        <v>97</v>
      </c>
      <c r="G593" s="231" t="s">
        <v>35</v>
      </c>
      <c r="H593" s="231" t="s">
        <v>7652</v>
      </c>
      <c r="I593" s="232" t="s">
        <v>98</v>
      </c>
      <c r="J593" s="231" t="s">
        <v>44</v>
      </c>
      <c r="K593" s="230" t="s">
        <v>114</v>
      </c>
      <c r="L593" s="230" t="s">
        <v>100</v>
      </c>
      <c r="M593" s="233">
        <v>0</v>
      </c>
      <c r="N593" s="234" t="s">
        <v>7653</v>
      </c>
      <c r="O593" s="230" t="s">
        <v>101</v>
      </c>
      <c r="P593" s="230" t="s">
        <v>145</v>
      </c>
      <c r="Q593" s="233">
        <v>90812.825660882445</v>
      </c>
      <c r="R593" s="234">
        <v>1</v>
      </c>
      <c r="S593" s="235" t="s">
        <v>8293</v>
      </c>
      <c r="T593" s="236">
        <v>1.2617</v>
      </c>
      <c r="U593" s="237" t="s">
        <v>8513</v>
      </c>
      <c r="V593" s="238" t="s">
        <v>104</v>
      </c>
      <c r="W593" s="236">
        <v>0</v>
      </c>
      <c r="X593" s="237" t="s">
        <v>155</v>
      </c>
      <c r="Y593" s="239">
        <v>0</v>
      </c>
      <c r="Z593" s="237" t="s">
        <v>156</v>
      </c>
      <c r="AA593" s="239">
        <v>0</v>
      </c>
      <c r="AB593" s="240" t="s">
        <v>46</v>
      </c>
      <c r="AC593" s="241" t="s">
        <v>20</v>
      </c>
      <c r="AD593" s="241" t="s">
        <v>559</v>
      </c>
      <c r="AE593" s="237" t="s">
        <v>38</v>
      </c>
      <c r="AF593" s="237" t="s">
        <v>97</v>
      </c>
      <c r="AG593" s="237"/>
      <c r="AH593" s="237"/>
      <c r="AI593" s="237" t="s">
        <v>90</v>
      </c>
      <c r="AJ593" s="237" t="s">
        <v>1103</v>
      </c>
      <c r="AK593" s="237" t="s">
        <v>96</v>
      </c>
      <c r="AL593" s="237" t="s">
        <v>261</v>
      </c>
      <c r="AM593" s="242">
        <v>4</v>
      </c>
    </row>
    <row r="594" spans="2:39">
      <c r="B594" s="228" t="s">
        <v>8556</v>
      </c>
      <c r="C594" s="229" t="s">
        <v>8606</v>
      </c>
      <c r="D594" s="230" t="s">
        <v>8592</v>
      </c>
      <c r="E594" s="231" t="s">
        <v>38</v>
      </c>
      <c r="F594" s="231" t="s">
        <v>97</v>
      </c>
      <c r="G594" s="231" t="s">
        <v>35</v>
      </c>
      <c r="H594" s="231" t="s">
        <v>7652</v>
      </c>
      <c r="I594" s="232" t="s">
        <v>98</v>
      </c>
      <c r="J594" s="231" t="s">
        <v>44</v>
      </c>
      <c r="K594" s="230" t="s">
        <v>114</v>
      </c>
      <c r="L594" s="230" t="s">
        <v>100</v>
      </c>
      <c r="M594" s="233">
        <v>0</v>
      </c>
      <c r="N594" s="234" t="s">
        <v>7653</v>
      </c>
      <c r="O594" s="230" t="s">
        <v>101</v>
      </c>
      <c r="P594" s="230" t="s">
        <v>145</v>
      </c>
      <c r="Q594" s="233">
        <v>90812.825660882445</v>
      </c>
      <c r="R594" s="234">
        <v>1</v>
      </c>
      <c r="S594" s="235" t="s">
        <v>8293</v>
      </c>
      <c r="T594" s="236">
        <v>1.2617</v>
      </c>
      <c r="U594" s="237" t="s">
        <v>8513</v>
      </c>
      <c r="V594" s="238" t="s">
        <v>104</v>
      </c>
      <c r="W594" s="236">
        <v>0</v>
      </c>
      <c r="X594" s="237" t="s">
        <v>155</v>
      </c>
      <c r="Y594" s="239">
        <v>0</v>
      </c>
      <c r="Z594" s="237" t="s">
        <v>156</v>
      </c>
      <c r="AA594" s="239">
        <v>0</v>
      </c>
      <c r="AB594" s="240" t="s">
        <v>46</v>
      </c>
      <c r="AC594" s="241" t="s">
        <v>20</v>
      </c>
      <c r="AD594" s="241" t="s">
        <v>559</v>
      </c>
      <c r="AE594" s="237" t="s">
        <v>38</v>
      </c>
      <c r="AF594" s="237" t="s">
        <v>97</v>
      </c>
      <c r="AG594" s="237"/>
      <c r="AH594" s="237"/>
      <c r="AI594" s="237" t="s">
        <v>90</v>
      </c>
      <c r="AJ594" s="237" t="s">
        <v>1103</v>
      </c>
      <c r="AK594" s="237" t="s">
        <v>96</v>
      </c>
      <c r="AL594" s="237" t="s">
        <v>264</v>
      </c>
      <c r="AM594" s="242">
        <v>4</v>
      </c>
    </row>
    <row r="595" spans="2:39">
      <c r="B595" s="228" t="s">
        <v>8557</v>
      </c>
      <c r="C595" s="229" t="s">
        <v>8606</v>
      </c>
      <c r="D595" s="230" t="s">
        <v>8593</v>
      </c>
      <c r="E595" s="231" t="s">
        <v>38</v>
      </c>
      <c r="F595" s="231" t="s">
        <v>97</v>
      </c>
      <c r="G595" s="231" t="s">
        <v>35</v>
      </c>
      <c r="H595" s="231" t="s">
        <v>7652</v>
      </c>
      <c r="I595" s="232" t="s">
        <v>98</v>
      </c>
      <c r="J595" s="231" t="s">
        <v>44</v>
      </c>
      <c r="K595" s="230" t="s">
        <v>114</v>
      </c>
      <c r="L595" s="230" t="s">
        <v>100</v>
      </c>
      <c r="M595" s="233">
        <v>0</v>
      </c>
      <c r="N595" s="234" t="s">
        <v>7653</v>
      </c>
      <c r="O595" s="230" t="s">
        <v>101</v>
      </c>
      <c r="P595" s="230" t="s">
        <v>145</v>
      </c>
      <c r="Q595" s="233">
        <v>90812.825660882445</v>
      </c>
      <c r="R595" s="234">
        <v>1</v>
      </c>
      <c r="S595" s="235" t="s">
        <v>8293</v>
      </c>
      <c r="T595" s="236">
        <v>1.2617</v>
      </c>
      <c r="U595" s="237" t="s">
        <v>8513</v>
      </c>
      <c r="V595" s="238" t="s">
        <v>104</v>
      </c>
      <c r="W595" s="236">
        <v>0</v>
      </c>
      <c r="X595" s="237" t="s">
        <v>155</v>
      </c>
      <c r="Y595" s="239">
        <v>0</v>
      </c>
      <c r="Z595" s="237" t="s">
        <v>156</v>
      </c>
      <c r="AA595" s="239">
        <v>0</v>
      </c>
      <c r="AB595" s="240" t="s">
        <v>46</v>
      </c>
      <c r="AC595" s="241" t="s">
        <v>20</v>
      </c>
      <c r="AD595" s="241" t="s">
        <v>559</v>
      </c>
      <c r="AE595" s="237" t="s">
        <v>38</v>
      </c>
      <c r="AF595" s="237" t="s">
        <v>97</v>
      </c>
      <c r="AG595" s="237"/>
      <c r="AH595" s="237"/>
      <c r="AI595" s="237" t="s">
        <v>90</v>
      </c>
      <c r="AJ595" s="237" t="s">
        <v>1103</v>
      </c>
      <c r="AK595" s="237" t="s">
        <v>96</v>
      </c>
      <c r="AL595" s="237" t="s">
        <v>267</v>
      </c>
      <c r="AM595" s="242">
        <v>4</v>
      </c>
    </row>
    <row r="596" spans="2:39">
      <c r="B596" s="228" t="s">
        <v>8558</v>
      </c>
      <c r="C596" s="229" t="s">
        <v>8606</v>
      </c>
      <c r="D596" s="230" t="s">
        <v>8594</v>
      </c>
      <c r="E596" s="231" t="s">
        <v>38</v>
      </c>
      <c r="F596" s="231" t="s">
        <v>97</v>
      </c>
      <c r="G596" s="231" t="s">
        <v>35</v>
      </c>
      <c r="H596" s="231" t="s">
        <v>7652</v>
      </c>
      <c r="I596" s="232" t="s">
        <v>98</v>
      </c>
      <c r="J596" s="231" t="s">
        <v>44</v>
      </c>
      <c r="K596" s="230" t="s">
        <v>114</v>
      </c>
      <c r="L596" s="230" t="s">
        <v>100</v>
      </c>
      <c r="M596" s="233">
        <v>0</v>
      </c>
      <c r="N596" s="234" t="s">
        <v>7653</v>
      </c>
      <c r="O596" s="230" t="s">
        <v>101</v>
      </c>
      <c r="P596" s="230" t="s">
        <v>145</v>
      </c>
      <c r="Q596" s="233">
        <v>90812.825660882445</v>
      </c>
      <c r="R596" s="234">
        <v>1</v>
      </c>
      <c r="S596" s="235" t="s">
        <v>8293</v>
      </c>
      <c r="T596" s="236">
        <v>1.2617</v>
      </c>
      <c r="U596" s="237" t="s">
        <v>8513</v>
      </c>
      <c r="V596" s="238" t="s">
        <v>104</v>
      </c>
      <c r="W596" s="236">
        <v>0</v>
      </c>
      <c r="X596" s="237" t="s">
        <v>155</v>
      </c>
      <c r="Y596" s="239">
        <v>0</v>
      </c>
      <c r="Z596" s="237" t="s">
        <v>156</v>
      </c>
      <c r="AA596" s="239">
        <v>0</v>
      </c>
      <c r="AB596" s="240" t="s">
        <v>46</v>
      </c>
      <c r="AC596" s="241" t="s">
        <v>20</v>
      </c>
      <c r="AD596" s="241" t="s">
        <v>559</v>
      </c>
      <c r="AE596" s="237" t="s">
        <v>38</v>
      </c>
      <c r="AF596" s="237" t="s">
        <v>97</v>
      </c>
      <c r="AG596" s="237"/>
      <c r="AH596" s="237"/>
      <c r="AI596" s="237" t="s">
        <v>90</v>
      </c>
      <c r="AJ596" s="237" t="s">
        <v>1103</v>
      </c>
      <c r="AK596" s="237" t="s">
        <v>96</v>
      </c>
      <c r="AL596" s="237" t="s">
        <v>270</v>
      </c>
      <c r="AM596" s="242">
        <v>4</v>
      </c>
    </row>
    <row r="597" spans="2:39">
      <c r="B597" s="228" t="s">
        <v>8559</v>
      </c>
      <c r="C597" s="229" t="s">
        <v>8606</v>
      </c>
      <c r="D597" s="230" t="s">
        <v>8595</v>
      </c>
      <c r="E597" s="231" t="s">
        <v>38</v>
      </c>
      <c r="F597" s="231" t="s">
        <v>97</v>
      </c>
      <c r="G597" s="231" t="s">
        <v>35</v>
      </c>
      <c r="H597" s="231" t="s">
        <v>7652</v>
      </c>
      <c r="I597" s="232" t="s">
        <v>98</v>
      </c>
      <c r="J597" s="231" t="s">
        <v>44</v>
      </c>
      <c r="K597" s="230" t="s">
        <v>114</v>
      </c>
      <c r="L597" s="230" t="s">
        <v>100</v>
      </c>
      <c r="M597" s="233">
        <v>0</v>
      </c>
      <c r="N597" s="234" t="s">
        <v>7653</v>
      </c>
      <c r="O597" s="230" t="s">
        <v>101</v>
      </c>
      <c r="P597" s="230" t="s">
        <v>145</v>
      </c>
      <c r="Q597" s="233">
        <v>90812.825660882445</v>
      </c>
      <c r="R597" s="234">
        <v>1</v>
      </c>
      <c r="S597" s="235" t="s">
        <v>8293</v>
      </c>
      <c r="T597" s="236">
        <v>1.2617</v>
      </c>
      <c r="U597" s="237" t="s">
        <v>8513</v>
      </c>
      <c r="V597" s="238" t="s">
        <v>104</v>
      </c>
      <c r="W597" s="236">
        <v>0</v>
      </c>
      <c r="X597" s="237" t="s">
        <v>155</v>
      </c>
      <c r="Y597" s="239">
        <v>0</v>
      </c>
      <c r="Z597" s="237" t="s">
        <v>156</v>
      </c>
      <c r="AA597" s="239">
        <v>0</v>
      </c>
      <c r="AB597" s="240" t="s">
        <v>46</v>
      </c>
      <c r="AC597" s="241" t="s">
        <v>20</v>
      </c>
      <c r="AD597" s="241" t="s">
        <v>559</v>
      </c>
      <c r="AE597" s="237" t="s">
        <v>38</v>
      </c>
      <c r="AF597" s="237" t="s">
        <v>97</v>
      </c>
      <c r="AG597" s="237"/>
      <c r="AH597" s="237"/>
      <c r="AI597" s="237" t="s">
        <v>90</v>
      </c>
      <c r="AJ597" s="237" t="s">
        <v>1103</v>
      </c>
      <c r="AK597" s="237" t="s">
        <v>96</v>
      </c>
      <c r="AL597" s="237" t="s">
        <v>273</v>
      </c>
      <c r="AM597" s="242">
        <v>4</v>
      </c>
    </row>
    <row r="598" spans="2:39">
      <c r="B598" s="228" t="s">
        <v>8560</v>
      </c>
      <c r="C598" s="229" t="s">
        <v>8606</v>
      </c>
      <c r="D598" s="230" t="s">
        <v>8596</v>
      </c>
      <c r="E598" s="231" t="s">
        <v>38</v>
      </c>
      <c r="F598" s="231" t="s">
        <v>97</v>
      </c>
      <c r="G598" s="231" t="s">
        <v>35</v>
      </c>
      <c r="H598" s="231" t="s">
        <v>7652</v>
      </c>
      <c r="I598" s="232" t="s">
        <v>98</v>
      </c>
      <c r="J598" s="231" t="s">
        <v>44</v>
      </c>
      <c r="K598" s="230" t="s">
        <v>114</v>
      </c>
      <c r="L598" s="230" t="s">
        <v>100</v>
      </c>
      <c r="M598" s="233">
        <v>0</v>
      </c>
      <c r="N598" s="234" t="s">
        <v>7653</v>
      </c>
      <c r="O598" s="230" t="s">
        <v>101</v>
      </c>
      <c r="P598" s="230" t="s">
        <v>145</v>
      </c>
      <c r="Q598" s="233">
        <v>90812.825660882445</v>
      </c>
      <c r="R598" s="234">
        <v>1</v>
      </c>
      <c r="S598" s="235" t="s">
        <v>8293</v>
      </c>
      <c r="T598" s="236">
        <v>1.2617</v>
      </c>
      <c r="U598" s="237" t="s">
        <v>8513</v>
      </c>
      <c r="V598" s="238" t="s">
        <v>104</v>
      </c>
      <c r="W598" s="236">
        <v>0</v>
      </c>
      <c r="X598" s="237" t="s">
        <v>155</v>
      </c>
      <c r="Y598" s="239">
        <v>0</v>
      </c>
      <c r="Z598" s="237" t="s">
        <v>156</v>
      </c>
      <c r="AA598" s="239">
        <v>0</v>
      </c>
      <c r="AB598" s="240" t="s">
        <v>46</v>
      </c>
      <c r="AC598" s="241" t="s">
        <v>20</v>
      </c>
      <c r="AD598" s="241" t="s">
        <v>559</v>
      </c>
      <c r="AE598" s="237" t="s">
        <v>38</v>
      </c>
      <c r="AF598" s="237" t="s">
        <v>97</v>
      </c>
      <c r="AG598" s="237"/>
      <c r="AH598" s="237"/>
      <c r="AI598" s="237" t="s">
        <v>90</v>
      </c>
      <c r="AJ598" s="237" t="s">
        <v>1103</v>
      </c>
      <c r="AK598" s="237" t="s">
        <v>96</v>
      </c>
      <c r="AL598" s="237" t="s">
        <v>372</v>
      </c>
      <c r="AM598" s="242">
        <v>4</v>
      </c>
    </row>
    <row r="599" spans="2:39">
      <c r="B599" s="228" t="s">
        <v>8561</v>
      </c>
      <c r="C599" s="229" t="s">
        <v>8607</v>
      </c>
      <c r="D599" s="230" t="s">
        <v>48</v>
      </c>
      <c r="E599" s="231" t="s">
        <v>38</v>
      </c>
      <c r="F599" s="231" t="s">
        <v>97</v>
      </c>
      <c r="G599" s="231" t="s">
        <v>35</v>
      </c>
      <c r="H599" s="231" t="s">
        <v>7652</v>
      </c>
      <c r="I599" s="232" t="s">
        <v>8603</v>
      </c>
      <c r="J599" s="231" t="s">
        <v>44</v>
      </c>
      <c r="K599" s="230" t="s">
        <v>135</v>
      </c>
      <c r="L599" s="230" t="s">
        <v>100</v>
      </c>
      <c r="M599" s="233">
        <v>0</v>
      </c>
      <c r="N599" s="234" t="s">
        <v>7653</v>
      </c>
      <c r="O599" s="230" t="s">
        <v>101</v>
      </c>
      <c r="P599" s="230" t="s">
        <v>145</v>
      </c>
      <c r="Q599" s="233">
        <v>141666.66666666669</v>
      </c>
      <c r="R599" s="234">
        <v>1</v>
      </c>
      <c r="S599" s="235" t="s">
        <v>146</v>
      </c>
      <c r="T599" s="236"/>
      <c r="U599" s="237" t="s">
        <v>8524</v>
      </c>
      <c r="V599" s="238" t="s">
        <v>104</v>
      </c>
      <c r="W599" s="236">
        <v>0</v>
      </c>
      <c r="X599" s="237" t="s">
        <v>155</v>
      </c>
      <c r="Y599" s="239">
        <v>0</v>
      </c>
      <c r="Z599" s="237" t="s">
        <v>156</v>
      </c>
      <c r="AA599" s="239">
        <v>0</v>
      </c>
      <c r="AB599" s="240" t="s">
        <v>46</v>
      </c>
      <c r="AC599" s="241" t="s">
        <v>20</v>
      </c>
      <c r="AD599" s="241" t="s">
        <v>559</v>
      </c>
      <c r="AE599" s="237" t="s">
        <v>38</v>
      </c>
      <c r="AF599" s="237" t="s">
        <v>97</v>
      </c>
      <c r="AG599" s="237"/>
      <c r="AH599" s="237"/>
      <c r="AI599" s="237" t="s">
        <v>90</v>
      </c>
      <c r="AJ599" s="237" t="s">
        <v>1103</v>
      </c>
      <c r="AK599" s="237" t="s">
        <v>96</v>
      </c>
      <c r="AL599" s="237" t="s">
        <v>375</v>
      </c>
      <c r="AM599" s="242">
        <v>4</v>
      </c>
    </row>
    <row r="600" spans="2:39">
      <c r="B600" s="228" t="s">
        <v>8562</v>
      </c>
      <c r="C600" s="229" t="s">
        <v>8607</v>
      </c>
      <c r="D600" s="230" t="s">
        <v>50</v>
      </c>
      <c r="E600" s="231" t="s">
        <v>38</v>
      </c>
      <c r="F600" s="231" t="s">
        <v>97</v>
      </c>
      <c r="G600" s="231" t="s">
        <v>35</v>
      </c>
      <c r="H600" s="231" t="s">
        <v>7652</v>
      </c>
      <c r="I600" s="232" t="s">
        <v>8603</v>
      </c>
      <c r="J600" s="231" t="s">
        <v>44</v>
      </c>
      <c r="K600" s="230" t="s">
        <v>135</v>
      </c>
      <c r="L600" s="230" t="s">
        <v>100</v>
      </c>
      <c r="M600" s="233">
        <v>0</v>
      </c>
      <c r="N600" s="234" t="s">
        <v>7653</v>
      </c>
      <c r="O600" s="230" t="s">
        <v>101</v>
      </c>
      <c r="P600" s="230" t="s">
        <v>145</v>
      </c>
      <c r="Q600" s="233">
        <v>141666.66666666669</v>
      </c>
      <c r="R600" s="234">
        <v>1</v>
      </c>
      <c r="S600" s="235" t="s">
        <v>146</v>
      </c>
      <c r="T600" s="236"/>
      <c r="U600" s="237" t="s">
        <v>8524</v>
      </c>
      <c r="V600" s="238" t="s">
        <v>104</v>
      </c>
      <c r="W600" s="236">
        <v>0</v>
      </c>
      <c r="X600" s="237" t="s">
        <v>155</v>
      </c>
      <c r="Y600" s="239">
        <v>0</v>
      </c>
      <c r="Z600" s="237" t="s">
        <v>156</v>
      </c>
      <c r="AA600" s="239">
        <v>0</v>
      </c>
      <c r="AB600" s="240" t="s">
        <v>46</v>
      </c>
      <c r="AC600" s="241" t="s">
        <v>20</v>
      </c>
      <c r="AD600" s="241" t="s">
        <v>559</v>
      </c>
      <c r="AE600" s="237" t="s">
        <v>38</v>
      </c>
      <c r="AF600" s="237" t="s">
        <v>97</v>
      </c>
      <c r="AG600" s="237"/>
      <c r="AH600" s="237"/>
      <c r="AI600" s="237" t="s">
        <v>90</v>
      </c>
      <c r="AJ600" s="237" t="s">
        <v>1103</v>
      </c>
      <c r="AK600" s="237" t="s">
        <v>96</v>
      </c>
      <c r="AL600" s="237" t="s">
        <v>378</v>
      </c>
      <c r="AM600" s="242">
        <v>4</v>
      </c>
    </row>
    <row r="601" spans="2:39">
      <c r="B601" s="228" t="s">
        <v>8563</v>
      </c>
      <c r="C601" s="229" t="s">
        <v>8607</v>
      </c>
      <c r="D601" s="230" t="s">
        <v>52</v>
      </c>
      <c r="E601" s="231" t="s">
        <v>38</v>
      </c>
      <c r="F601" s="231" t="s">
        <v>97</v>
      </c>
      <c r="G601" s="231" t="s">
        <v>35</v>
      </c>
      <c r="H601" s="231" t="s">
        <v>7652</v>
      </c>
      <c r="I601" s="232" t="s">
        <v>8603</v>
      </c>
      <c r="J601" s="231" t="s">
        <v>44</v>
      </c>
      <c r="K601" s="230" t="s">
        <v>135</v>
      </c>
      <c r="L601" s="230" t="s">
        <v>100</v>
      </c>
      <c r="M601" s="233">
        <v>0</v>
      </c>
      <c r="N601" s="234" t="s">
        <v>7653</v>
      </c>
      <c r="O601" s="230" t="s">
        <v>101</v>
      </c>
      <c r="P601" s="230" t="s">
        <v>145</v>
      </c>
      <c r="Q601" s="233">
        <v>141666.66666666669</v>
      </c>
      <c r="R601" s="234">
        <v>1</v>
      </c>
      <c r="S601" s="235" t="s">
        <v>146</v>
      </c>
      <c r="T601" s="236"/>
      <c r="U601" s="237" t="s">
        <v>8524</v>
      </c>
      <c r="V601" s="238" t="s">
        <v>104</v>
      </c>
      <c r="W601" s="236">
        <v>0</v>
      </c>
      <c r="X601" s="237" t="s">
        <v>155</v>
      </c>
      <c r="Y601" s="239">
        <v>0</v>
      </c>
      <c r="Z601" s="237" t="s">
        <v>156</v>
      </c>
      <c r="AA601" s="239">
        <v>0</v>
      </c>
      <c r="AB601" s="240" t="s">
        <v>46</v>
      </c>
      <c r="AC601" s="241" t="s">
        <v>20</v>
      </c>
      <c r="AD601" s="241" t="s">
        <v>559</v>
      </c>
      <c r="AE601" s="237" t="s">
        <v>38</v>
      </c>
      <c r="AF601" s="237" t="s">
        <v>97</v>
      </c>
      <c r="AG601" s="237"/>
      <c r="AH601" s="237"/>
      <c r="AI601" s="237" t="s">
        <v>90</v>
      </c>
      <c r="AJ601" s="237" t="s">
        <v>1103</v>
      </c>
      <c r="AK601" s="237" t="s">
        <v>96</v>
      </c>
      <c r="AL601" s="237" t="s">
        <v>380</v>
      </c>
      <c r="AM601" s="242">
        <v>4</v>
      </c>
    </row>
    <row r="602" spans="2:39">
      <c r="B602" s="228" t="s">
        <v>8564</v>
      </c>
      <c r="C602" s="229" t="s">
        <v>8607</v>
      </c>
      <c r="D602" s="230" t="s">
        <v>54</v>
      </c>
      <c r="E602" s="231" t="s">
        <v>38</v>
      </c>
      <c r="F602" s="231" t="s">
        <v>97</v>
      </c>
      <c r="G602" s="231" t="s">
        <v>35</v>
      </c>
      <c r="H602" s="231" t="s">
        <v>7652</v>
      </c>
      <c r="I602" s="232" t="s">
        <v>8603</v>
      </c>
      <c r="J602" s="231" t="s">
        <v>44</v>
      </c>
      <c r="K602" s="230" t="s">
        <v>135</v>
      </c>
      <c r="L602" s="230" t="s">
        <v>100</v>
      </c>
      <c r="M602" s="233">
        <v>0</v>
      </c>
      <c r="N602" s="234" t="s">
        <v>7653</v>
      </c>
      <c r="O602" s="230" t="s">
        <v>101</v>
      </c>
      <c r="P602" s="230" t="s">
        <v>145</v>
      </c>
      <c r="Q602" s="233">
        <v>141666.66666666669</v>
      </c>
      <c r="R602" s="234">
        <v>1</v>
      </c>
      <c r="S602" s="235" t="s">
        <v>146</v>
      </c>
      <c r="T602" s="236"/>
      <c r="U602" s="237" t="s">
        <v>8524</v>
      </c>
      <c r="V602" s="238" t="s">
        <v>104</v>
      </c>
      <c r="W602" s="236">
        <v>0</v>
      </c>
      <c r="X602" s="237" t="s">
        <v>155</v>
      </c>
      <c r="Y602" s="239">
        <v>0</v>
      </c>
      <c r="Z602" s="237" t="s">
        <v>156</v>
      </c>
      <c r="AA602" s="239">
        <v>0</v>
      </c>
      <c r="AB602" s="240" t="s">
        <v>46</v>
      </c>
      <c r="AC602" s="241" t="s">
        <v>20</v>
      </c>
      <c r="AD602" s="241" t="s">
        <v>559</v>
      </c>
      <c r="AE602" s="237" t="s">
        <v>38</v>
      </c>
      <c r="AF602" s="237" t="s">
        <v>97</v>
      </c>
      <c r="AG602" s="237"/>
      <c r="AH602" s="237"/>
      <c r="AI602" s="237" t="s">
        <v>90</v>
      </c>
      <c r="AJ602" s="237" t="s">
        <v>1103</v>
      </c>
      <c r="AK602" s="237" t="s">
        <v>96</v>
      </c>
      <c r="AL602" s="237" t="s">
        <v>382</v>
      </c>
      <c r="AM602" s="242">
        <v>4</v>
      </c>
    </row>
    <row r="603" spans="2:39">
      <c r="B603" s="228" t="s">
        <v>8565</v>
      </c>
      <c r="C603" s="229" t="s">
        <v>8607</v>
      </c>
      <c r="D603" s="230" t="s">
        <v>164</v>
      </c>
      <c r="E603" s="231" t="s">
        <v>38</v>
      </c>
      <c r="F603" s="231" t="s">
        <v>97</v>
      </c>
      <c r="G603" s="231" t="s">
        <v>35</v>
      </c>
      <c r="H603" s="231" t="s">
        <v>7652</v>
      </c>
      <c r="I603" s="232" t="s">
        <v>8603</v>
      </c>
      <c r="J603" s="231" t="s">
        <v>44</v>
      </c>
      <c r="K603" s="230" t="s">
        <v>135</v>
      </c>
      <c r="L603" s="230" t="s">
        <v>100</v>
      </c>
      <c r="M603" s="233">
        <v>0</v>
      </c>
      <c r="N603" s="234" t="s">
        <v>7653</v>
      </c>
      <c r="O603" s="230" t="s">
        <v>101</v>
      </c>
      <c r="P603" s="230" t="s">
        <v>145</v>
      </c>
      <c r="Q603" s="233">
        <v>141666.66666666669</v>
      </c>
      <c r="R603" s="234">
        <v>1</v>
      </c>
      <c r="S603" s="235" t="s">
        <v>146</v>
      </c>
      <c r="T603" s="236"/>
      <c r="U603" s="237" t="s">
        <v>8524</v>
      </c>
      <c r="V603" s="238" t="s">
        <v>104</v>
      </c>
      <c r="W603" s="236">
        <v>0</v>
      </c>
      <c r="X603" s="237" t="s">
        <v>155</v>
      </c>
      <c r="Y603" s="239">
        <v>0</v>
      </c>
      <c r="Z603" s="237" t="s">
        <v>156</v>
      </c>
      <c r="AA603" s="239">
        <v>0</v>
      </c>
      <c r="AB603" s="240" t="s">
        <v>46</v>
      </c>
      <c r="AC603" s="241" t="s">
        <v>20</v>
      </c>
      <c r="AD603" s="241" t="s">
        <v>559</v>
      </c>
      <c r="AE603" s="237" t="s">
        <v>38</v>
      </c>
      <c r="AF603" s="237" t="s">
        <v>97</v>
      </c>
      <c r="AG603" s="237"/>
      <c r="AH603" s="237"/>
      <c r="AI603" s="237" t="s">
        <v>90</v>
      </c>
      <c r="AJ603" s="237" t="s">
        <v>1103</v>
      </c>
      <c r="AK603" s="237" t="s">
        <v>96</v>
      </c>
      <c r="AL603" s="237" t="s">
        <v>384</v>
      </c>
      <c r="AM603" s="242">
        <v>4</v>
      </c>
    </row>
    <row r="604" spans="2:39">
      <c r="B604" s="228" t="s">
        <v>8566</v>
      </c>
      <c r="C604" s="229" t="s">
        <v>8607</v>
      </c>
      <c r="D604" s="230" t="s">
        <v>166</v>
      </c>
      <c r="E604" s="231" t="s">
        <v>38</v>
      </c>
      <c r="F604" s="231" t="s">
        <v>97</v>
      </c>
      <c r="G604" s="231" t="s">
        <v>35</v>
      </c>
      <c r="H604" s="231" t="s">
        <v>7652</v>
      </c>
      <c r="I604" s="232" t="s">
        <v>8603</v>
      </c>
      <c r="J604" s="231" t="s">
        <v>44</v>
      </c>
      <c r="K604" s="230" t="s">
        <v>135</v>
      </c>
      <c r="L604" s="230" t="s">
        <v>100</v>
      </c>
      <c r="M604" s="233">
        <v>0</v>
      </c>
      <c r="N604" s="234" t="s">
        <v>7653</v>
      </c>
      <c r="O604" s="230" t="s">
        <v>101</v>
      </c>
      <c r="P604" s="230" t="s">
        <v>145</v>
      </c>
      <c r="Q604" s="233">
        <v>141666.66666666669</v>
      </c>
      <c r="R604" s="234">
        <v>1</v>
      </c>
      <c r="S604" s="235" t="s">
        <v>146</v>
      </c>
      <c r="T604" s="236"/>
      <c r="U604" s="237" t="s">
        <v>8524</v>
      </c>
      <c r="V604" s="238" t="s">
        <v>104</v>
      </c>
      <c r="W604" s="236">
        <v>0</v>
      </c>
      <c r="X604" s="237" t="s">
        <v>155</v>
      </c>
      <c r="Y604" s="239">
        <v>0</v>
      </c>
      <c r="Z604" s="237" t="s">
        <v>156</v>
      </c>
      <c r="AA604" s="239">
        <v>0</v>
      </c>
      <c r="AB604" s="240" t="s">
        <v>46</v>
      </c>
      <c r="AC604" s="241" t="s">
        <v>20</v>
      </c>
      <c r="AD604" s="241" t="s">
        <v>559</v>
      </c>
      <c r="AE604" s="237" t="s">
        <v>38</v>
      </c>
      <c r="AF604" s="237" t="s">
        <v>97</v>
      </c>
      <c r="AG604" s="237"/>
      <c r="AH604" s="237"/>
      <c r="AI604" s="237" t="s">
        <v>90</v>
      </c>
      <c r="AJ604" s="237" t="s">
        <v>1103</v>
      </c>
      <c r="AK604" s="237" t="s">
        <v>96</v>
      </c>
      <c r="AL604" s="237" t="s">
        <v>386</v>
      </c>
      <c r="AM604" s="242">
        <v>4</v>
      </c>
    </row>
    <row r="605" spans="2:39">
      <c r="B605" s="228" t="s">
        <v>8567</v>
      </c>
      <c r="C605" s="229" t="s">
        <v>8607</v>
      </c>
      <c r="D605" s="230" t="s">
        <v>263</v>
      </c>
      <c r="E605" s="231" t="s">
        <v>38</v>
      </c>
      <c r="F605" s="231" t="s">
        <v>97</v>
      </c>
      <c r="G605" s="231" t="s">
        <v>35</v>
      </c>
      <c r="H605" s="231" t="s">
        <v>7652</v>
      </c>
      <c r="I605" s="232" t="s">
        <v>8603</v>
      </c>
      <c r="J605" s="231" t="s">
        <v>44</v>
      </c>
      <c r="K605" s="230" t="s">
        <v>135</v>
      </c>
      <c r="L605" s="230" t="s">
        <v>100</v>
      </c>
      <c r="M605" s="233">
        <v>0</v>
      </c>
      <c r="N605" s="234" t="s">
        <v>7653</v>
      </c>
      <c r="O605" s="230" t="s">
        <v>101</v>
      </c>
      <c r="P605" s="230" t="s">
        <v>145</v>
      </c>
      <c r="Q605" s="233">
        <v>141666.66666666669</v>
      </c>
      <c r="R605" s="234">
        <v>1</v>
      </c>
      <c r="S605" s="235" t="s">
        <v>146</v>
      </c>
      <c r="T605" s="236"/>
      <c r="U605" s="237" t="s">
        <v>8524</v>
      </c>
      <c r="V605" s="238" t="s">
        <v>104</v>
      </c>
      <c r="W605" s="236">
        <v>0</v>
      </c>
      <c r="X605" s="237" t="s">
        <v>155</v>
      </c>
      <c r="Y605" s="239">
        <v>0</v>
      </c>
      <c r="Z605" s="237" t="s">
        <v>156</v>
      </c>
      <c r="AA605" s="239">
        <v>0</v>
      </c>
      <c r="AB605" s="240" t="s">
        <v>46</v>
      </c>
      <c r="AC605" s="241" t="s">
        <v>20</v>
      </c>
      <c r="AD605" s="241" t="s">
        <v>559</v>
      </c>
      <c r="AE605" s="237" t="s">
        <v>38</v>
      </c>
      <c r="AF605" s="237" t="s">
        <v>97</v>
      </c>
      <c r="AG605" s="237"/>
      <c r="AH605" s="237"/>
      <c r="AI605" s="237" t="s">
        <v>90</v>
      </c>
      <c r="AJ605" s="237" t="s">
        <v>1103</v>
      </c>
      <c r="AK605" s="237" t="s">
        <v>96</v>
      </c>
      <c r="AL605" s="237" t="s">
        <v>388</v>
      </c>
      <c r="AM605" s="242">
        <v>4</v>
      </c>
    </row>
    <row r="606" spans="2:39">
      <c r="B606" s="228" t="s">
        <v>8568</v>
      </c>
      <c r="C606" s="229" t="s">
        <v>8607</v>
      </c>
      <c r="D606" s="230" t="s">
        <v>266</v>
      </c>
      <c r="E606" s="231" t="s">
        <v>38</v>
      </c>
      <c r="F606" s="231" t="s">
        <v>97</v>
      </c>
      <c r="G606" s="231" t="s">
        <v>35</v>
      </c>
      <c r="H606" s="231" t="s">
        <v>7652</v>
      </c>
      <c r="I606" s="232" t="s">
        <v>8603</v>
      </c>
      <c r="J606" s="231" t="s">
        <v>44</v>
      </c>
      <c r="K606" s="230" t="s">
        <v>135</v>
      </c>
      <c r="L606" s="230" t="s">
        <v>100</v>
      </c>
      <c r="M606" s="233">
        <v>0</v>
      </c>
      <c r="N606" s="234" t="s">
        <v>7653</v>
      </c>
      <c r="O606" s="230" t="s">
        <v>101</v>
      </c>
      <c r="P606" s="230" t="s">
        <v>145</v>
      </c>
      <c r="Q606" s="233">
        <v>141666.66666666669</v>
      </c>
      <c r="R606" s="234">
        <v>1</v>
      </c>
      <c r="S606" s="235" t="s">
        <v>146</v>
      </c>
      <c r="T606" s="236"/>
      <c r="U606" s="237" t="s">
        <v>8524</v>
      </c>
      <c r="V606" s="238" t="s">
        <v>104</v>
      </c>
      <c r="W606" s="236">
        <v>0</v>
      </c>
      <c r="X606" s="237" t="s">
        <v>155</v>
      </c>
      <c r="Y606" s="239">
        <v>0</v>
      </c>
      <c r="Z606" s="237" t="s">
        <v>156</v>
      </c>
      <c r="AA606" s="239">
        <v>0</v>
      </c>
      <c r="AB606" s="240" t="s">
        <v>46</v>
      </c>
      <c r="AC606" s="241" t="s">
        <v>20</v>
      </c>
      <c r="AD606" s="241" t="s">
        <v>559</v>
      </c>
      <c r="AE606" s="237" t="s">
        <v>38</v>
      </c>
      <c r="AF606" s="237" t="s">
        <v>97</v>
      </c>
      <c r="AG606" s="237"/>
      <c r="AH606" s="237"/>
      <c r="AI606" s="237" t="s">
        <v>90</v>
      </c>
      <c r="AJ606" s="237" t="s">
        <v>1103</v>
      </c>
      <c r="AK606" s="237" t="s">
        <v>96</v>
      </c>
      <c r="AL606" s="237" t="s">
        <v>390</v>
      </c>
      <c r="AM606" s="242">
        <v>4</v>
      </c>
    </row>
    <row r="607" spans="2:39">
      <c r="B607" s="228" t="s">
        <v>8569</v>
      </c>
      <c r="C607" s="229" t="s">
        <v>8607</v>
      </c>
      <c r="D607" s="230" t="s">
        <v>269</v>
      </c>
      <c r="E607" s="231" t="s">
        <v>38</v>
      </c>
      <c r="F607" s="231" t="s">
        <v>97</v>
      </c>
      <c r="G607" s="231" t="s">
        <v>35</v>
      </c>
      <c r="H607" s="231" t="s">
        <v>7652</v>
      </c>
      <c r="I607" s="232" t="s">
        <v>8603</v>
      </c>
      <c r="J607" s="231" t="s">
        <v>44</v>
      </c>
      <c r="K607" s="230" t="s">
        <v>135</v>
      </c>
      <c r="L607" s="230" t="s">
        <v>100</v>
      </c>
      <c r="M607" s="233">
        <v>0</v>
      </c>
      <c r="N607" s="234" t="s">
        <v>7653</v>
      </c>
      <c r="O607" s="230" t="s">
        <v>101</v>
      </c>
      <c r="P607" s="230" t="s">
        <v>145</v>
      </c>
      <c r="Q607" s="233">
        <v>141666.66666666669</v>
      </c>
      <c r="R607" s="234">
        <v>1</v>
      </c>
      <c r="S607" s="235" t="s">
        <v>146</v>
      </c>
      <c r="T607" s="236"/>
      <c r="U607" s="237" t="s">
        <v>8524</v>
      </c>
      <c r="V607" s="238" t="s">
        <v>104</v>
      </c>
      <c r="W607" s="236">
        <v>0</v>
      </c>
      <c r="X607" s="237" t="s">
        <v>155</v>
      </c>
      <c r="Y607" s="239">
        <v>0</v>
      </c>
      <c r="Z607" s="237" t="s">
        <v>156</v>
      </c>
      <c r="AA607" s="239">
        <v>0</v>
      </c>
      <c r="AB607" s="240" t="s">
        <v>46</v>
      </c>
      <c r="AC607" s="241" t="s">
        <v>20</v>
      </c>
      <c r="AD607" s="241" t="s">
        <v>559</v>
      </c>
      <c r="AE607" s="237" t="s">
        <v>38</v>
      </c>
      <c r="AF607" s="237" t="s">
        <v>97</v>
      </c>
      <c r="AG607" s="237"/>
      <c r="AH607" s="237"/>
      <c r="AI607" s="237" t="s">
        <v>90</v>
      </c>
      <c r="AJ607" s="237" t="s">
        <v>1103</v>
      </c>
      <c r="AK607" s="237" t="s">
        <v>96</v>
      </c>
      <c r="AL607" s="237" t="s">
        <v>392</v>
      </c>
      <c r="AM607" s="242">
        <v>4</v>
      </c>
    </row>
    <row r="608" spans="2:39">
      <c r="B608" s="228" t="s">
        <v>8570</v>
      </c>
      <c r="C608" s="229" t="s">
        <v>8607</v>
      </c>
      <c r="D608" s="230" t="s">
        <v>272</v>
      </c>
      <c r="E608" s="231" t="s">
        <v>38</v>
      </c>
      <c r="F608" s="231" t="s">
        <v>97</v>
      </c>
      <c r="G608" s="231" t="s">
        <v>35</v>
      </c>
      <c r="H608" s="231" t="s">
        <v>7652</v>
      </c>
      <c r="I608" s="232" t="s">
        <v>8603</v>
      </c>
      <c r="J608" s="231" t="s">
        <v>44</v>
      </c>
      <c r="K608" s="230" t="s">
        <v>135</v>
      </c>
      <c r="L608" s="230" t="s">
        <v>100</v>
      </c>
      <c r="M608" s="233">
        <v>0</v>
      </c>
      <c r="N608" s="234" t="s">
        <v>7653</v>
      </c>
      <c r="O608" s="230" t="s">
        <v>101</v>
      </c>
      <c r="P608" s="230" t="s">
        <v>145</v>
      </c>
      <c r="Q608" s="233">
        <v>141666.66666666669</v>
      </c>
      <c r="R608" s="234">
        <v>1</v>
      </c>
      <c r="S608" s="235" t="s">
        <v>146</v>
      </c>
      <c r="T608" s="236"/>
      <c r="U608" s="237" t="s">
        <v>8524</v>
      </c>
      <c r="V608" s="238" t="s">
        <v>104</v>
      </c>
      <c r="W608" s="236">
        <v>0</v>
      </c>
      <c r="X608" s="237" t="s">
        <v>155</v>
      </c>
      <c r="Y608" s="239">
        <v>0</v>
      </c>
      <c r="Z608" s="237" t="s">
        <v>156</v>
      </c>
      <c r="AA608" s="239">
        <v>0</v>
      </c>
      <c r="AB608" s="240" t="s">
        <v>46</v>
      </c>
      <c r="AC608" s="241" t="s">
        <v>20</v>
      </c>
      <c r="AD608" s="241" t="s">
        <v>559</v>
      </c>
      <c r="AE608" s="237" t="s">
        <v>38</v>
      </c>
      <c r="AF608" s="237" t="s">
        <v>97</v>
      </c>
      <c r="AG608" s="237"/>
      <c r="AH608" s="237"/>
      <c r="AI608" s="237" t="s">
        <v>90</v>
      </c>
      <c r="AJ608" s="237" t="s">
        <v>1103</v>
      </c>
      <c r="AK608" s="237" t="s">
        <v>96</v>
      </c>
      <c r="AL608" s="237" t="s">
        <v>394</v>
      </c>
      <c r="AM608" s="242">
        <v>4</v>
      </c>
    </row>
    <row r="609" spans="2:39">
      <c r="B609" s="228" t="s">
        <v>8608</v>
      </c>
      <c r="C609" s="229" t="s">
        <v>8609</v>
      </c>
      <c r="D609" s="230" t="s">
        <v>332</v>
      </c>
      <c r="E609" s="231" t="s">
        <v>46</v>
      </c>
      <c r="F609" s="231" t="s">
        <v>46</v>
      </c>
      <c r="G609" s="231" t="s">
        <v>46</v>
      </c>
      <c r="H609" s="231" t="s">
        <v>46</v>
      </c>
      <c r="I609" s="232" t="s">
        <v>46</v>
      </c>
      <c r="J609" s="231" t="s">
        <v>46</v>
      </c>
      <c r="K609" s="230" t="s">
        <v>46</v>
      </c>
      <c r="L609" s="230" t="s">
        <v>46</v>
      </c>
      <c r="M609" s="233">
        <v>0</v>
      </c>
      <c r="N609" s="234" t="s">
        <v>46</v>
      </c>
      <c r="O609" s="230" t="s">
        <v>46</v>
      </c>
      <c r="P609" s="230" t="s">
        <v>46</v>
      </c>
      <c r="Q609" s="233">
        <v>0</v>
      </c>
      <c r="R609" s="234">
        <v>0</v>
      </c>
      <c r="S609" s="235" t="s">
        <v>46</v>
      </c>
      <c r="T609" s="236"/>
      <c r="U609" s="237"/>
      <c r="V609" s="238" t="s">
        <v>46</v>
      </c>
      <c r="W609" s="236">
        <v>0</v>
      </c>
      <c r="X609" s="237" t="s">
        <v>46</v>
      </c>
      <c r="Y609" s="239">
        <v>0</v>
      </c>
      <c r="Z609" s="237" t="s">
        <v>46</v>
      </c>
      <c r="AA609" s="239">
        <v>0</v>
      </c>
      <c r="AB609" s="240" t="s">
        <v>46</v>
      </c>
      <c r="AC609" s="241" t="s">
        <v>46</v>
      </c>
      <c r="AD609" s="241" t="s">
        <v>46</v>
      </c>
      <c r="AE609" s="237"/>
      <c r="AF609" s="237"/>
      <c r="AG609" s="237"/>
      <c r="AH609" s="237"/>
      <c r="AI609" s="237" t="s">
        <v>90</v>
      </c>
      <c r="AJ609" s="237" t="s">
        <v>1103</v>
      </c>
      <c r="AK609" s="237" t="s">
        <v>96</v>
      </c>
      <c r="AL609" s="237" t="s">
        <v>396</v>
      </c>
      <c r="AM609" s="242">
        <v>4</v>
      </c>
    </row>
    <row r="610" spans="2:39">
      <c r="B610" s="228" t="s">
        <v>8610</v>
      </c>
      <c r="C610" s="229" t="s">
        <v>8609</v>
      </c>
      <c r="D610" s="230" t="s">
        <v>334</v>
      </c>
      <c r="E610" s="231" t="s">
        <v>46</v>
      </c>
      <c r="F610" s="231" t="s">
        <v>46</v>
      </c>
      <c r="G610" s="231" t="s">
        <v>46</v>
      </c>
      <c r="H610" s="231" t="s">
        <v>46</v>
      </c>
      <c r="I610" s="232" t="s">
        <v>46</v>
      </c>
      <c r="J610" s="231" t="s">
        <v>46</v>
      </c>
      <c r="K610" s="230" t="s">
        <v>46</v>
      </c>
      <c r="L610" s="230" t="s">
        <v>46</v>
      </c>
      <c r="M610" s="233">
        <v>0</v>
      </c>
      <c r="N610" s="234" t="s">
        <v>46</v>
      </c>
      <c r="O610" s="230" t="s">
        <v>46</v>
      </c>
      <c r="P610" s="230" t="s">
        <v>46</v>
      </c>
      <c r="Q610" s="233">
        <v>0</v>
      </c>
      <c r="R610" s="234">
        <v>0</v>
      </c>
      <c r="S610" s="235" t="s">
        <v>46</v>
      </c>
      <c r="T610" s="236"/>
      <c r="U610" s="237"/>
      <c r="V610" s="238" t="s">
        <v>46</v>
      </c>
      <c r="W610" s="236">
        <v>0</v>
      </c>
      <c r="X610" s="237" t="s">
        <v>46</v>
      </c>
      <c r="Y610" s="239">
        <v>0</v>
      </c>
      <c r="Z610" s="237" t="s">
        <v>46</v>
      </c>
      <c r="AA610" s="239">
        <v>0</v>
      </c>
      <c r="AB610" s="240" t="s">
        <v>46</v>
      </c>
      <c r="AC610" s="241" t="s">
        <v>46</v>
      </c>
      <c r="AD610" s="241" t="s">
        <v>46</v>
      </c>
      <c r="AE610" s="237"/>
      <c r="AF610" s="237"/>
      <c r="AG610" s="237"/>
      <c r="AH610" s="237"/>
      <c r="AI610" s="237" t="s">
        <v>90</v>
      </c>
      <c r="AJ610" s="237" t="s">
        <v>1103</v>
      </c>
      <c r="AK610" s="237" t="s">
        <v>96</v>
      </c>
      <c r="AL610" s="237" t="s">
        <v>398</v>
      </c>
      <c r="AM610" s="242">
        <v>4</v>
      </c>
    </row>
    <row r="611" spans="2:39">
      <c r="B611" s="228" t="s">
        <v>8611</v>
      </c>
      <c r="C611" s="229" t="s">
        <v>8609</v>
      </c>
      <c r="D611" s="230" t="s">
        <v>336</v>
      </c>
      <c r="E611" s="231" t="s">
        <v>46</v>
      </c>
      <c r="F611" s="231" t="s">
        <v>46</v>
      </c>
      <c r="G611" s="231" t="s">
        <v>46</v>
      </c>
      <c r="H611" s="231" t="s">
        <v>46</v>
      </c>
      <c r="I611" s="232" t="s">
        <v>46</v>
      </c>
      <c r="J611" s="231" t="s">
        <v>46</v>
      </c>
      <c r="K611" s="230" t="s">
        <v>46</v>
      </c>
      <c r="L611" s="230" t="s">
        <v>46</v>
      </c>
      <c r="M611" s="233">
        <v>0</v>
      </c>
      <c r="N611" s="234" t="s">
        <v>46</v>
      </c>
      <c r="O611" s="230" t="s">
        <v>46</v>
      </c>
      <c r="P611" s="230" t="s">
        <v>46</v>
      </c>
      <c r="Q611" s="233">
        <v>0</v>
      </c>
      <c r="R611" s="234">
        <v>0</v>
      </c>
      <c r="S611" s="235" t="s">
        <v>46</v>
      </c>
      <c r="T611" s="236"/>
      <c r="U611" s="237"/>
      <c r="V611" s="238" t="s">
        <v>46</v>
      </c>
      <c r="W611" s="236">
        <v>0</v>
      </c>
      <c r="X611" s="237" t="s">
        <v>46</v>
      </c>
      <c r="Y611" s="239">
        <v>0</v>
      </c>
      <c r="Z611" s="237" t="s">
        <v>46</v>
      </c>
      <c r="AA611" s="239">
        <v>0</v>
      </c>
      <c r="AB611" s="240" t="s">
        <v>46</v>
      </c>
      <c r="AC611" s="241" t="s">
        <v>46</v>
      </c>
      <c r="AD611" s="241" t="s">
        <v>46</v>
      </c>
      <c r="AE611" s="237"/>
      <c r="AF611" s="237"/>
      <c r="AG611" s="237"/>
      <c r="AH611" s="237"/>
      <c r="AI611" s="237" t="s">
        <v>90</v>
      </c>
      <c r="AJ611" s="237" t="s">
        <v>1103</v>
      </c>
      <c r="AK611" s="237" t="s">
        <v>96</v>
      </c>
      <c r="AL611" s="237" t="s">
        <v>400</v>
      </c>
      <c r="AM611" s="242">
        <v>4</v>
      </c>
    </row>
    <row r="612" spans="2:39">
      <c r="B612" s="228" t="s">
        <v>8612</v>
      </c>
      <c r="C612" s="229" t="s">
        <v>8609</v>
      </c>
      <c r="D612" s="230" t="s">
        <v>363</v>
      </c>
      <c r="E612" s="231" t="s">
        <v>46</v>
      </c>
      <c r="F612" s="231" t="s">
        <v>46</v>
      </c>
      <c r="G612" s="231" t="s">
        <v>46</v>
      </c>
      <c r="H612" s="231" t="s">
        <v>46</v>
      </c>
      <c r="I612" s="232" t="s">
        <v>46</v>
      </c>
      <c r="J612" s="231" t="s">
        <v>46</v>
      </c>
      <c r="K612" s="230" t="s">
        <v>46</v>
      </c>
      <c r="L612" s="230" t="s">
        <v>46</v>
      </c>
      <c r="M612" s="233">
        <v>0</v>
      </c>
      <c r="N612" s="234" t="s">
        <v>46</v>
      </c>
      <c r="O612" s="230" t="s">
        <v>46</v>
      </c>
      <c r="P612" s="230" t="s">
        <v>46</v>
      </c>
      <c r="Q612" s="233">
        <v>0</v>
      </c>
      <c r="R612" s="234">
        <v>0</v>
      </c>
      <c r="S612" s="235" t="s">
        <v>46</v>
      </c>
      <c r="T612" s="236"/>
      <c r="U612" s="237"/>
      <c r="V612" s="238" t="s">
        <v>46</v>
      </c>
      <c r="W612" s="236">
        <v>0</v>
      </c>
      <c r="X612" s="237" t="s">
        <v>46</v>
      </c>
      <c r="Y612" s="239">
        <v>0</v>
      </c>
      <c r="Z612" s="237" t="s">
        <v>46</v>
      </c>
      <c r="AA612" s="239">
        <v>0</v>
      </c>
      <c r="AB612" s="240" t="s">
        <v>46</v>
      </c>
      <c r="AC612" s="241" t="s">
        <v>46</v>
      </c>
      <c r="AD612" s="241" t="s">
        <v>46</v>
      </c>
      <c r="AE612" s="237"/>
      <c r="AF612" s="237"/>
      <c r="AG612" s="237"/>
      <c r="AH612" s="237"/>
      <c r="AI612" s="237" t="s">
        <v>90</v>
      </c>
      <c r="AJ612" s="237" t="s">
        <v>1103</v>
      </c>
      <c r="AK612" s="237" t="s">
        <v>96</v>
      </c>
      <c r="AL612" s="237" t="s">
        <v>402</v>
      </c>
      <c r="AM612" s="242">
        <v>4</v>
      </c>
    </row>
    <row r="613" spans="2:39">
      <c r="B613" s="228" t="s">
        <v>8571</v>
      </c>
      <c r="C613" s="229" t="s">
        <v>8609</v>
      </c>
      <c r="D613" s="230" t="s">
        <v>365</v>
      </c>
      <c r="E613" s="231" t="s">
        <v>38</v>
      </c>
      <c r="F613" s="231" t="s">
        <v>97</v>
      </c>
      <c r="G613" s="231" t="s">
        <v>35</v>
      </c>
      <c r="H613" s="231" t="s">
        <v>7652</v>
      </c>
      <c r="I613" s="232" t="s">
        <v>8603</v>
      </c>
      <c r="J613" s="231" t="s">
        <v>44</v>
      </c>
      <c r="K613" s="230" t="s">
        <v>135</v>
      </c>
      <c r="L613" s="230" t="s">
        <v>100</v>
      </c>
      <c r="M613" s="233">
        <v>0</v>
      </c>
      <c r="N613" s="234" t="s">
        <v>7653</v>
      </c>
      <c r="O613" s="230" t="s">
        <v>101</v>
      </c>
      <c r="P613" s="230" t="s">
        <v>145</v>
      </c>
      <c r="Q613" s="233">
        <v>141666.66666666669</v>
      </c>
      <c r="R613" s="234">
        <v>20</v>
      </c>
      <c r="S613" s="235" t="s">
        <v>146</v>
      </c>
      <c r="T613" s="236"/>
      <c r="U613" s="237" t="s">
        <v>8524</v>
      </c>
      <c r="V613" s="238" t="s">
        <v>104</v>
      </c>
      <c r="W613" s="236">
        <v>0</v>
      </c>
      <c r="X613" s="237" t="s">
        <v>155</v>
      </c>
      <c r="Y613" s="239">
        <v>0</v>
      </c>
      <c r="Z613" s="237" t="s">
        <v>156</v>
      </c>
      <c r="AA613" s="239">
        <v>0</v>
      </c>
      <c r="AB613" s="240" t="s">
        <v>46</v>
      </c>
      <c r="AC613" s="241" t="s">
        <v>20</v>
      </c>
      <c r="AD613" s="241" t="s">
        <v>559</v>
      </c>
      <c r="AE613" s="237" t="s">
        <v>38</v>
      </c>
      <c r="AF613" s="237" t="s">
        <v>97</v>
      </c>
      <c r="AG613" s="237"/>
      <c r="AH613" s="237"/>
      <c r="AI613" s="237" t="s">
        <v>90</v>
      </c>
      <c r="AJ613" s="237" t="s">
        <v>1103</v>
      </c>
      <c r="AK613" s="237" t="s">
        <v>96</v>
      </c>
      <c r="AL613" s="237" t="s">
        <v>770</v>
      </c>
      <c r="AM613" s="242">
        <v>4</v>
      </c>
    </row>
    <row r="614" spans="2:39">
      <c r="B614" s="180" t="s">
        <v>1145</v>
      </c>
      <c r="C614" s="181" t="s">
        <v>1146</v>
      </c>
      <c r="D614" s="182" t="s">
        <v>46</v>
      </c>
      <c r="E614" s="183" t="s">
        <v>46</v>
      </c>
      <c r="F614" s="183" t="s">
        <v>46</v>
      </c>
      <c r="G614" s="183" t="s">
        <v>46</v>
      </c>
      <c r="H614" s="183" t="s">
        <v>46</v>
      </c>
      <c r="I614" s="184" t="s">
        <v>46</v>
      </c>
      <c r="J614" s="183" t="s">
        <v>46</v>
      </c>
      <c r="K614" s="182" t="s">
        <v>46</v>
      </c>
      <c r="L614" s="182" t="s">
        <v>46</v>
      </c>
      <c r="M614" s="185">
        <v>0</v>
      </c>
      <c r="N614" s="186" t="s">
        <v>46</v>
      </c>
      <c r="O614" s="182" t="s">
        <v>46</v>
      </c>
      <c r="P614" s="182" t="s">
        <v>46</v>
      </c>
      <c r="Q614" s="185">
        <v>0</v>
      </c>
      <c r="R614" s="186">
        <v>0</v>
      </c>
      <c r="S614" s="187" t="s">
        <v>46</v>
      </c>
      <c r="T614" s="36"/>
      <c r="U614" s="35"/>
      <c r="V614" s="188" t="s">
        <v>46</v>
      </c>
      <c r="W614" s="36">
        <v>0</v>
      </c>
      <c r="X614" s="35" t="s">
        <v>46</v>
      </c>
      <c r="Y614" s="38">
        <v>0</v>
      </c>
      <c r="Z614" s="35" t="s">
        <v>46</v>
      </c>
      <c r="AA614" s="38">
        <v>0</v>
      </c>
      <c r="AB614" s="39" t="s">
        <v>46</v>
      </c>
      <c r="AC614" s="34" t="s">
        <v>46</v>
      </c>
      <c r="AD614" s="34" t="s">
        <v>46</v>
      </c>
      <c r="AE614" s="35"/>
      <c r="AF614" s="35"/>
      <c r="AG614" s="35"/>
      <c r="AH614" s="35"/>
      <c r="AI614" s="35" t="s">
        <v>90</v>
      </c>
      <c r="AJ614" s="35" t="s">
        <v>1147</v>
      </c>
      <c r="AK614" s="35" t="s">
        <v>46</v>
      </c>
      <c r="AL614" s="35" t="s">
        <v>46</v>
      </c>
      <c r="AM614" s="40">
        <v>2</v>
      </c>
    </row>
    <row r="615" spans="2:39">
      <c r="B615" s="189" t="s">
        <v>1148</v>
      </c>
      <c r="C615" s="190" t="s">
        <v>1149</v>
      </c>
      <c r="D615" s="191" t="s">
        <v>46</v>
      </c>
      <c r="E615" s="192" t="s">
        <v>46</v>
      </c>
      <c r="F615" s="192" t="s">
        <v>46</v>
      </c>
      <c r="G615" s="192" t="s">
        <v>46</v>
      </c>
      <c r="H615" s="192" t="s">
        <v>46</v>
      </c>
      <c r="I615" s="193" t="s">
        <v>46</v>
      </c>
      <c r="J615" s="192" t="s">
        <v>46</v>
      </c>
      <c r="K615" s="191" t="s">
        <v>46</v>
      </c>
      <c r="L615" s="191" t="s">
        <v>46</v>
      </c>
      <c r="M615" s="194">
        <v>0</v>
      </c>
      <c r="N615" s="195" t="s">
        <v>46</v>
      </c>
      <c r="O615" s="191" t="s">
        <v>46</v>
      </c>
      <c r="P615" s="191" t="s">
        <v>46</v>
      </c>
      <c r="Q615" s="194">
        <v>0</v>
      </c>
      <c r="R615" s="195">
        <v>0</v>
      </c>
      <c r="S615" s="196" t="s">
        <v>46</v>
      </c>
      <c r="T615" s="44"/>
      <c r="U615" s="43"/>
      <c r="V615" s="197" t="s">
        <v>46</v>
      </c>
      <c r="W615" s="44">
        <v>0</v>
      </c>
      <c r="X615" s="43" t="s">
        <v>46</v>
      </c>
      <c r="Y615" s="46">
        <v>0</v>
      </c>
      <c r="Z615" s="43" t="s">
        <v>46</v>
      </c>
      <c r="AA615" s="46">
        <v>0</v>
      </c>
      <c r="AB615" s="47" t="s">
        <v>46</v>
      </c>
      <c r="AC615" s="42" t="s">
        <v>46</v>
      </c>
      <c r="AD615" s="42" t="s">
        <v>46</v>
      </c>
      <c r="AE615" s="43"/>
      <c r="AF615" s="43"/>
      <c r="AG615" s="43"/>
      <c r="AH615" s="43"/>
      <c r="AI615" s="43" t="s">
        <v>90</v>
      </c>
      <c r="AJ615" s="43" t="s">
        <v>1147</v>
      </c>
      <c r="AK615" s="43" t="s">
        <v>94</v>
      </c>
      <c r="AL615" s="43" t="s">
        <v>46</v>
      </c>
      <c r="AM615" s="48">
        <v>3</v>
      </c>
    </row>
    <row r="616" spans="2:39">
      <c r="B616" s="228" t="s">
        <v>13</v>
      </c>
      <c r="C616" s="229" t="s">
        <v>1150</v>
      </c>
      <c r="D616" s="230" t="s">
        <v>48</v>
      </c>
      <c r="E616" s="231" t="s">
        <v>46</v>
      </c>
      <c r="F616" s="231" t="s">
        <v>46</v>
      </c>
      <c r="G616" s="231" t="s">
        <v>46</v>
      </c>
      <c r="H616" s="231" t="s">
        <v>46</v>
      </c>
      <c r="I616" s="232" t="s">
        <v>46</v>
      </c>
      <c r="J616" s="231" t="s">
        <v>46</v>
      </c>
      <c r="K616" s="230" t="s">
        <v>46</v>
      </c>
      <c r="L616" s="230" t="s">
        <v>46</v>
      </c>
      <c r="M616" s="233">
        <v>0</v>
      </c>
      <c r="N616" s="234" t="s">
        <v>46</v>
      </c>
      <c r="O616" s="230" t="s">
        <v>46</v>
      </c>
      <c r="P616" s="230" t="s">
        <v>46</v>
      </c>
      <c r="Q616" s="233">
        <v>0</v>
      </c>
      <c r="R616" s="234">
        <v>0</v>
      </c>
      <c r="S616" s="235" t="s">
        <v>46</v>
      </c>
      <c r="T616" s="236"/>
      <c r="U616" s="237"/>
      <c r="V616" s="238" t="s">
        <v>46</v>
      </c>
      <c r="W616" s="236">
        <v>0</v>
      </c>
      <c r="X616" s="237" t="s">
        <v>46</v>
      </c>
      <c r="Y616" s="239">
        <v>0</v>
      </c>
      <c r="Z616" s="237" t="s">
        <v>46</v>
      </c>
      <c r="AA616" s="239">
        <v>0</v>
      </c>
      <c r="AB616" s="240" t="s">
        <v>46</v>
      </c>
      <c r="AC616" s="241" t="s">
        <v>46</v>
      </c>
      <c r="AD616" s="241" t="s">
        <v>46</v>
      </c>
      <c r="AE616" s="237"/>
      <c r="AF616" s="237"/>
      <c r="AG616" s="237"/>
      <c r="AH616" s="237"/>
      <c r="AI616" s="237" t="s">
        <v>90</v>
      </c>
      <c r="AJ616" s="237" t="s">
        <v>1147</v>
      </c>
      <c r="AK616" s="237" t="s">
        <v>94</v>
      </c>
      <c r="AL616" s="237" t="s">
        <v>109</v>
      </c>
      <c r="AM616" s="242">
        <v>4</v>
      </c>
    </row>
    <row r="617" spans="2:39">
      <c r="B617" s="228" t="s">
        <v>1151</v>
      </c>
      <c r="C617" s="229" t="s">
        <v>1152</v>
      </c>
      <c r="D617" s="230" t="s">
        <v>46</v>
      </c>
      <c r="E617" s="231" t="s">
        <v>46</v>
      </c>
      <c r="F617" s="231" t="s">
        <v>46</v>
      </c>
      <c r="G617" s="231" t="s">
        <v>46</v>
      </c>
      <c r="H617" s="231" t="s">
        <v>46</v>
      </c>
      <c r="I617" s="232" t="s">
        <v>46</v>
      </c>
      <c r="J617" s="231" t="s">
        <v>46</v>
      </c>
      <c r="K617" s="230" t="s">
        <v>46</v>
      </c>
      <c r="L617" s="230" t="s">
        <v>46</v>
      </c>
      <c r="M617" s="233">
        <v>0</v>
      </c>
      <c r="N617" s="234" t="s">
        <v>46</v>
      </c>
      <c r="O617" s="230" t="s">
        <v>46</v>
      </c>
      <c r="P617" s="230" t="s">
        <v>46</v>
      </c>
      <c r="Q617" s="233">
        <v>0</v>
      </c>
      <c r="R617" s="234">
        <v>0</v>
      </c>
      <c r="S617" s="235" t="s">
        <v>46</v>
      </c>
      <c r="T617" s="236"/>
      <c r="U617" s="237"/>
      <c r="V617" s="238" t="s">
        <v>46</v>
      </c>
      <c r="W617" s="236">
        <v>0</v>
      </c>
      <c r="X617" s="237" t="s">
        <v>46</v>
      </c>
      <c r="Y617" s="239">
        <v>0</v>
      </c>
      <c r="Z617" s="237" t="s">
        <v>46</v>
      </c>
      <c r="AA617" s="239">
        <v>0</v>
      </c>
      <c r="AB617" s="240" t="s">
        <v>46</v>
      </c>
      <c r="AC617" s="241" t="s">
        <v>46</v>
      </c>
      <c r="AD617" s="241" t="s">
        <v>46</v>
      </c>
      <c r="AE617" s="237"/>
      <c r="AF617" s="237"/>
      <c r="AG617" s="237"/>
      <c r="AH617" s="237"/>
      <c r="AI617" s="237" t="s">
        <v>90</v>
      </c>
      <c r="AJ617" s="237" t="s">
        <v>1147</v>
      </c>
      <c r="AK617" s="237" t="s">
        <v>94</v>
      </c>
      <c r="AL617" s="237" t="s">
        <v>111</v>
      </c>
      <c r="AM617" s="242">
        <v>4</v>
      </c>
    </row>
    <row r="618" spans="2:39">
      <c r="B618" s="228" t="s">
        <v>1153</v>
      </c>
      <c r="C618" s="229" t="s">
        <v>1150</v>
      </c>
      <c r="D618" s="230" t="s">
        <v>50</v>
      </c>
      <c r="E618" s="231" t="s">
        <v>38</v>
      </c>
      <c r="F618" s="231" t="s">
        <v>97</v>
      </c>
      <c r="G618" s="231" t="s">
        <v>35</v>
      </c>
      <c r="H618" s="231" t="s">
        <v>7652</v>
      </c>
      <c r="I618" s="232" t="s">
        <v>98</v>
      </c>
      <c r="J618" s="231" t="s">
        <v>44</v>
      </c>
      <c r="K618" s="230" t="s">
        <v>99</v>
      </c>
      <c r="L618" s="230" t="s">
        <v>100</v>
      </c>
      <c r="M618" s="233">
        <v>0</v>
      </c>
      <c r="N618" s="234" t="s">
        <v>7653</v>
      </c>
      <c r="O618" s="230" t="s">
        <v>101</v>
      </c>
      <c r="P618" s="230" t="s">
        <v>145</v>
      </c>
      <c r="Q618" s="233">
        <v>325000</v>
      </c>
      <c r="R618" s="234">
        <v>1</v>
      </c>
      <c r="S618" s="235" t="s">
        <v>103</v>
      </c>
      <c r="T618" s="236">
        <v>1.2617</v>
      </c>
      <c r="U618" s="237" t="s">
        <v>8619</v>
      </c>
      <c r="V618" s="238" t="s">
        <v>104</v>
      </c>
      <c r="W618" s="236">
        <v>0</v>
      </c>
      <c r="X618" s="237" t="s">
        <v>155</v>
      </c>
      <c r="Y618" s="239">
        <v>0</v>
      </c>
      <c r="Z618" s="237" t="s">
        <v>156</v>
      </c>
      <c r="AA618" s="239">
        <v>0</v>
      </c>
      <c r="AB618" s="240" t="s">
        <v>46</v>
      </c>
      <c r="AC618" s="241" t="s">
        <v>21</v>
      </c>
      <c r="AD618" s="241" t="s">
        <v>32</v>
      </c>
      <c r="AE618" s="237" t="s">
        <v>38</v>
      </c>
      <c r="AF618" s="237" t="s">
        <v>97</v>
      </c>
      <c r="AG618" s="237"/>
      <c r="AH618" s="237"/>
      <c r="AI618" s="237" t="s">
        <v>90</v>
      </c>
      <c r="AJ618" s="237" t="s">
        <v>1147</v>
      </c>
      <c r="AK618" s="237" t="s">
        <v>94</v>
      </c>
      <c r="AL618" s="237" t="s">
        <v>112</v>
      </c>
      <c r="AM618" s="242">
        <v>4</v>
      </c>
    </row>
    <row r="619" spans="2:39">
      <c r="B619" s="228" t="s">
        <v>1154</v>
      </c>
      <c r="C619" s="229" t="s">
        <v>1150</v>
      </c>
      <c r="D619" s="230" t="s">
        <v>52</v>
      </c>
      <c r="E619" s="231" t="s">
        <v>38</v>
      </c>
      <c r="F619" s="231" t="s">
        <v>97</v>
      </c>
      <c r="G619" s="231" t="s">
        <v>35</v>
      </c>
      <c r="H619" s="231" t="s">
        <v>7652</v>
      </c>
      <c r="I619" s="232" t="s">
        <v>98</v>
      </c>
      <c r="J619" s="231" t="s">
        <v>44</v>
      </c>
      <c r="K619" s="230" t="s">
        <v>133</v>
      </c>
      <c r="L619" s="230" t="s">
        <v>100</v>
      </c>
      <c r="M619" s="233">
        <v>0</v>
      </c>
      <c r="N619" s="234" t="s">
        <v>7653</v>
      </c>
      <c r="O619" s="230" t="s">
        <v>101</v>
      </c>
      <c r="P619" s="230" t="s">
        <v>145</v>
      </c>
      <c r="Q619" s="233">
        <v>325000</v>
      </c>
      <c r="R619" s="234">
        <v>1</v>
      </c>
      <c r="S619" s="235" t="s">
        <v>8293</v>
      </c>
      <c r="T619" s="236">
        <v>1.2617</v>
      </c>
      <c r="U619" s="237" t="s">
        <v>8515</v>
      </c>
      <c r="V619" s="238" t="s">
        <v>104</v>
      </c>
      <c r="W619" s="236">
        <v>0</v>
      </c>
      <c r="X619" s="237" t="s">
        <v>155</v>
      </c>
      <c r="Y619" s="239">
        <v>0</v>
      </c>
      <c r="Z619" s="237" t="s">
        <v>156</v>
      </c>
      <c r="AA619" s="239">
        <v>0</v>
      </c>
      <c r="AB619" s="240" t="s">
        <v>46</v>
      </c>
      <c r="AC619" s="241" t="s">
        <v>21</v>
      </c>
      <c r="AD619" s="241" t="s">
        <v>32</v>
      </c>
      <c r="AE619" s="237" t="s">
        <v>38</v>
      </c>
      <c r="AF619" s="237" t="s">
        <v>97</v>
      </c>
      <c r="AG619" s="237"/>
      <c r="AH619" s="237"/>
      <c r="AI619" s="237" t="s">
        <v>90</v>
      </c>
      <c r="AJ619" s="237" t="s">
        <v>1147</v>
      </c>
      <c r="AK619" s="237" t="s">
        <v>94</v>
      </c>
      <c r="AL619" s="237" t="s">
        <v>113</v>
      </c>
      <c r="AM619" s="242">
        <v>4</v>
      </c>
    </row>
    <row r="620" spans="2:39">
      <c r="B620" s="228" t="s">
        <v>1155</v>
      </c>
      <c r="C620" s="229" t="s">
        <v>1150</v>
      </c>
      <c r="D620" s="230" t="s">
        <v>54</v>
      </c>
      <c r="E620" s="231" t="s">
        <v>38</v>
      </c>
      <c r="F620" s="231" t="s">
        <v>97</v>
      </c>
      <c r="G620" s="231" t="s">
        <v>35</v>
      </c>
      <c r="H620" s="231" t="s">
        <v>7652</v>
      </c>
      <c r="I620" s="232" t="s">
        <v>98</v>
      </c>
      <c r="J620" s="231" t="s">
        <v>44</v>
      </c>
      <c r="K620" s="230" t="s">
        <v>247</v>
      </c>
      <c r="L620" s="230" t="s">
        <v>100</v>
      </c>
      <c r="M620" s="233">
        <v>0</v>
      </c>
      <c r="N620" s="234" t="s">
        <v>7653</v>
      </c>
      <c r="O620" s="230" t="s">
        <v>101</v>
      </c>
      <c r="P620" s="230" t="s">
        <v>145</v>
      </c>
      <c r="Q620" s="233">
        <v>325000</v>
      </c>
      <c r="R620" s="234">
        <v>1</v>
      </c>
      <c r="S620" s="235" t="s">
        <v>8293</v>
      </c>
      <c r="T620" s="236">
        <v>1.2617</v>
      </c>
      <c r="U620" s="237" t="s">
        <v>8515</v>
      </c>
      <c r="V620" s="238" t="s">
        <v>104</v>
      </c>
      <c r="W620" s="236">
        <v>0</v>
      </c>
      <c r="X620" s="237" t="s">
        <v>155</v>
      </c>
      <c r="Y620" s="239">
        <v>0</v>
      </c>
      <c r="Z620" s="237" t="s">
        <v>156</v>
      </c>
      <c r="AA620" s="239">
        <v>0</v>
      </c>
      <c r="AB620" s="240" t="s">
        <v>46</v>
      </c>
      <c r="AC620" s="241" t="s">
        <v>21</v>
      </c>
      <c r="AD620" s="241" t="s">
        <v>32</v>
      </c>
      <c r="AE620" s="237" t="s">
        <v>38</v>
      </c>
      <c r="AF620" s="237" t="s">
        <v>97</v>
      </c>
      <c r="AG620" s="237"/>
      <c r="AH620" s="237"/>
      <c r="AI620" s="237" t="s">
        <v>90</v>
      </c>
      <c r="AJ620" s="237" t="s">
        <v>1147</v>
      </c>
      <c r="AK620" s="237" t="s">
        <v>94</v>
      </c>
      <c r="AL620" s="237" t="s">
        <v>115</v>
      </c>
      <c r="AM620" s="242">
        <v>4</v>
      </c>
    </row>
    <row r="621" spans="2:39">
      <c r="B621" s="228" t="s">
        <v>1156</v>
      </c>
      <c r="C621" s="229" t="s">
        <v>1150</v>
      </c>
      <c r="D621" s="230" t="s">
        <v>164</v>
      </c>
      <c r="E621" s="231" t="s">
        <v>38</v>
      </c>
      <c r="F621" s="231" t="s">
        <v>97</v>
      </c>
      <c r="G621" s="231" t="s">
        <v>35</v>
      </c>
      <c r="H621" s="231" t="s">
        <v>7652</v>
      </c>
      <c r="I621" s="232" t="s">
        <v>98</v>
      </c>
      <c r="J621" s="231" t="s">
        <v>44</v>
      </c>
      <c r="K621" s="230" t="s">
        <v>197</v>
      </c>
      <c r="L621" s="230" t="s">
        <v>100</v>
      </c>
      <c r="M621" s="233">
        <v>0</v>
      </c>
      <c r="N621" s="234" t="s">
        <v>7653</v>
      </c>
      <c r="O621" s="230" t="s">
        <v>101</v>
      </c>
      <c r="P621" s="230" t="s">
        <v>145</v>
      </c>
      <c r="Q621" s="233">
        <v>325000</v>
      </c>
      <c r="R621" s="234">
        <v>1</v>
      </c>
      <c r="S621" s="235" t="s">
        <v>8293</v>
      </c>
      <c r="T621" s="236">
        <v>1.2617</v>
      </c>
      <c r="U621" s="237" t="s">
        <v>8515</v>
      </c>
      <c r="V621" s="238" t="s">
        <v>104</v>
      </c>
      <c r="W621" s="236">
        <v>0</v>
      </c>
      <c r="X621" s="237" t="s">
        <v>155</v>
      </c>
      <c r="Y621" s="239">
        <v>0</v>
      </c>
      <c r="Z621" s="237" t="s">
        <v>156</v>
      </c>
      <c r="AA621" s="239">
        <v>0</v>
      </c>
      <c r="AB621" s="240" t="s">
        <v>46</v>
      </c>
      <c r="AC621" s="241" t="s">
        <v>21</v>
      </c>
      <c r="AD621" s="241" t="s">
        <v>32</v>
      </c>
      <c r="AE621" s="237" t="s">
        <v>38</v>
      </c>
      <c r="AF621" s="237" t="s">
        <v>97</v>
      </c>
      <c r="AG621" s="237"/>
      <c r="AH621" s="237"/>
      <c r="AI621" s="237" t="s">
        <v>90</v>
      </c>
      <c r="AJ621" s="237" t="s">
        <v>1147</v>
      </c>
      <c r="AK621" s="237" t="s">
        <v>94</v>
      </c>
      <c r="AL621" s="237" t="s">
        <v>167</v>
      </c>
      <c r="AM621" s="242">
        <v>4</v>
      </c>
    </row>
    <row r="622" spans="2:39">
      <c r="B622" s="228" t="s">
        <v>1157</v>
      </c>
      <c r="C622" s="229" t="s">
        <v>1150</v>
      </c>
      <c r="D622" s="230" t="s">
        <v>166</v>
      </c>
      <c r="E622" s="231" t="s">
        <v>38</v>
      </c>
      <c r="F622" s="231" t="s">
        <v>97</v>
      </c>
      <c r="G622" s="231" t="s">
        <v>35</v>
      </c>
      <c r="H622" s="231" t="s">
        <v>7652</v>
      </c>
      <c r="I622" s="232" t="s">
        <v>98</v>
      </c>
      <c r="J622" s="231" t="s">
        <v>44</v>
      </c>
      <c r="K622" s="230" t="s">
        <v>538</v>
      </c>
      <c r="L622" s="230" t="s">
        <v>100</v>
      </c>
      <c r="M622" s="233">
        <v>0</v>
      </c>
      <c r="N622" s="234" t="s">
        <v>7653</v>
      </c>
      <c r="O622" s="230" t="s">
        <v>101</v>
      </c>
      <c r="P622" s="230" t="s">
        <v>145</v>
      </c>
      <c r="Q622" s="233">
        <v>325000</v>
      </c>
      <c r="R622" s="234">
        <v>1</v>
      </c>
      <c r="S622" s="235" t="s">
        <v>103</v>
      </c>
      <c r="T622" s="236">
        <v>1.2617</v>
      </c>
      <c r="U622" s="237" t="s">
        <v>8619</v>
      </c>
      <c r="V622" s="238" t="s">
        <v>104</v>
      </c>
      <c r="W622" s="236">
        <v>0</v>
      </c>
      <c r="X622" s="237" t="s">
        <v>155</v>
      </c>
      <c r="Y622" s="239">
        <v>0</v>
      </c>
      <c r="Z622" s="237" t="s">
        <v>156</v>
      </c>
      <c r="AA622" s="239">
        <v>0</v>
      </c>
      <c r="AB622" s="240" t="s">
        <v>46</v>
      </c>
      <c r="AC622" s="241" t="s">
        <v>21</v>
      </c>
      <c r="AD622" s="241" t="s">
        <v>32</v>
      </c>
      <c r="AE622" s="237" t="s">
        <v>38</v>
      </c>
      <c r="AF622" s="237" t="s">
        <v>97</v>
      </c>
      <c r="AG622" s="237"/>
      <c r="AH622" s="237"/>
      <c r="AI622" s="237" t="s">
        <v>90</v>
      </c>
      <c r="AJ622" s="237" t="s">
        <v>1147</v>
      </c>
      <c r="AK622" s="237" t="s">
        <v>94</v>
      </c>
      <c r="AL622" s="237" t="s">
        <v>189</v>
      </c>
      <c r="AM622" s="242">
        <v>4</v>
      </c>
    </row>
    <row r="623" spans="2:39">
      <c r="B623" s="228" t="s">
        <v>1158</v>
      </c>
      <c r="C623" s="229" t="s">
        <v>1150</v>
      </c>
      <c r="D623" s="230" t="s">
        <v>263</v>
      </c>
      <c r="E623" s="231" t="s">
        <v>38</v>
      </c>
      <c r="F623" s="231" t="s">
        <v>97</v>
      </c>
      <c r="G623" s="231" t="s">
        <v>35</v>
      </c>
      <c r="H623" s="231" t="s">
        <v>7652</v>
      </c>
      <c r="I623" s="232" t="s">
        <v>98</v>
      </c>
      <c r="J623" s="231" t="s">
        <v>44</v>
      </c>
      <c r="K623" s="230" t="s">
        <v>133</v>
      </c>
      <c r="L623" s="230" t="s">
        <v>100</v>
      </c>
      <c r="M623" s="233">
        <v>0</v>
      </c>
      <c r="N623" s="234" t="s">
        <v>7653</v>
      </c>
      <c r="O623" s="230" t="s">
        <v>101</v>
      </c>
      <c r="P623" s="230" t="s">
        <v>145</v>
      </c>
      <c r="Q623" s="233">
        <v>325000</v>
      </c>
      <c r="R623" s="234">
        <v>1</v>
      </c>
      <c r="S623" s="235" t="s">
        <v>8293</v>
      </c>
      <c r="T623" s="236">
        <v>1.2617</v>
      </c>
      <c r="U623" s="237" t="s">
        <v>8515</v>
      </c>
      <c r="V623" s="238" t="s">
        <v>104</v>
      </c>
      <c r="W623" s="236">
        <v>0</v>
      </c>
      <c r="X623" s="237" t="s">
        <v>155</v>
      </c>
      <c r="Y623" s="239">
        <v>0</v>
      </c>
      <c r="Z623" s="237" t="s">
        <v>156</v>
      </c>
      <c r="AA623" s="239">
        <v>0</v>
      </c>
      <c r="AB623" s="240" t="s">
        <v>46</v>
      </c>
      <c r="AC623" s="241" t="s">
        <v>21</v>
      </c>
      <c r="AD623" s="241" t="s">
        <v>32</v>
      </c>
      <c r="AE623" s="237" t="s">
        <v>38</v>
      </c>
      <c r="AF623" s="237" t="s">
        <v>97</v>
      </c>
      <c r="AG623" s="237"/>
      <c r="AH623" s="237"/>
      <c r="AI623" s="237" t="s">
        <v>90</v>
      </c>
      <c r="AJ623" s="237" t="s">
        <v>1147</v>
      </c>
      <c r="AK623" s="237" t="s">
        <v>94</v>
      </c>
      <c r="AL623" s="237" t="s">
        <v>191</v>
      </c>
      <c r="AM623" s="242">
        <v>4</v>
      </c>
    </row>
    <row r="624" spans="2:39">
      <c r="B624" s="228" t="s">
        <v>1159</v>
      </c>
      <c r="C624" s="229" t="s">
        <v>1150</v>
      </c>
      <c r="D624" s="230" t="s">
        <v>266</v>
      </c>
      <c r="E624" s="231" t="s">
        <v>38</v>
      </c>
      <c r="F624" s="231" t="s">
        <v>97</v>
      </c>
      <c r="G624" s="231" t="s">
        <v>35</v>
      </c>
      <c r="H624" s="231" t="s">
        <v>7652</v>
      </c>
      <c r="I624" s="232" t="s">
        <v>98</v>
      </c>
      <c r="J624" s="231" t="s">
        <v>44</v>
      </c>
      <c r="K624" s="230" t="s">
        <v>247</v>
      </c>
      <c r="L624" s="230" t="s">
        <v>100</v>
      </c>
      <c r="M624" s="233">
        <v>0</v>
      </c>
      <c r="N624" s="234" t="s">
        <v>7653</v>
      </c>
      <c r="O624" s="230" t="s">
        <v>101</v>
      </c>
      <c r="P624" s="230" t="s">
        <v>145</v>
      </c>
      <c r="Q624" s="233">
        <v>325000</v>
      </c>
      <c r="R624" s="234">
        <v>1</v>
      </c>
      <c r="S624" s="235" t="s">
        <v>8293</v>
      </c>
      <c r="T624" s="236">
        <v>1.2617</v>
      </c>
      <c r="U624" s="237" t="s">
        <v>8515</v>
      </c>
      <c r="V624" s="238" t="s">
        <v>104</v>
      </c>
      <c r="W624" s="236">
        <v>0</v>
      </c>
      <c r="X624" s="237" t="s">
        <v>155</v>
      </c>
      <c r="Y624" s="239">
        <v>0</v>
      </c>
      <c r="Z624" s="237" t="s">
        <v>156</v>
      </c>
      <c r="AA624" s="239">
        <v>0</v>
      </c>
      <c r="AB624" s="240" t="s">
        <v>46</v>
      </c>
      <c r="AC624" s="241" t="s">
        <v>21</v>
      </c>
      <c r="AD624" s="241" t="s">
        <v>32</v>
      </c>
      <c r="AE624" s="237" t="s">
        <v>38</v>
      </c>
      <c r="AF624" s="237" t="s">
        <v>97</v>
      </c>
      <c r="AG624" s="237"/>
      <c r="AH624" s="237"/>
      <c r="AI624" s="237" t="s">
        <v>90</v>
      </c>
      <c r="AJ624" s="237" t="s">
        <v>1147</v>
      </c>
      <c r="AK624" s="237" t="s">
        <v>94</v>
      </c>
      <c r="AL624" s="237" t="s">
        <v>193</v>
      </c>
      <c r="AM624" s="242">
        <v>4</v>
      </c>
    </row>
    <row r="625" spans="2:39">
      <c r="B625" s="228" t="s">
        <v>8268</v>
      </c>
      <c r="C625" s="229" t="s">
        <v>8312</v>
      </c>
      <c r="D625" s="230" t="s">
        <v>46</v>
      </c>
      <c r="E625" s="231" t="s">
        <v>38</v>
      </c>
      <c r="F625" s="231" t="s">
        <v>97</v>
      </c>
      <c r="G625" s="231" t="s">
        <v>35</v>
      </c>
      <c r="H625" s="231" t="s">
        <v>7652</v>
      </c>
      <c r="I625" s="232" t="s">
        <v>98</v>
      </c>
      <c r="J625" s="231" t="s">
        <v>44</v>
      </c>
      <c r="K625" s="230" t="s">
        <v>128</v>
      </c>
      <c r="L625" s="230" t="s">
        <v>100</v>
      </c>
      <c r="M625" s="233">
        <v>0</v>
      </c>
      <c r="N625" s="234" t="s">
        <v>7653</v>
      </c>
      <c r="O625" s="230" t="s">
        <v>101</v>
      </c>
      <c r="P625" s="230" t="s">
        <v>145</v>
      </c>
      <c r="Q625" s="233">
        <v>325000</v>
      </c>
      <c r="R625" s="234">
        <v>1</v>
      </c>
      <c r="S625" s="235" t="s">
        <v>146</v>
      </c>
      <c r="T625" s="236"/>
      <c r="U625" s="237" t="s">
        <v>8524</v>
      </c>
      <c r="V625" s="238" t="s">
        <v>104</v>
      </c>
      <c r="W625" s="236">
        <v>0</v>
      </c>
      <c r="X625" s="237" t="s">
        <v>155</v>
      </c>
      <c r="Y625" s="239">
        <v>0</v>
      </c>
      <c r="Z625" s="237" t="s">
        <v>156</v>
      </c>
      <c r="AA625" s="239">
        <v>0</v>
      </c>
      <c r="AB625" s="240" t="s">
        <v>46</v>
      </c>
      <c r="AC625" s="241" t="s">
        <v>21</v>
      </c>
      <c r="AD625" s="241" t="s">
        <v>32</v>
      </c>
      <c r="AE625" s="237" t="s">
        <v>38</v>
      </c>
      <c r="AF625" s="237" t="s">
        <v>97</v>
      </c>
      <c r="AG625" s="237"/>
      <c r="AH625" s="237"/>
      <c r="AI625" s="237" t="s">
        <v>90</v>
      </c>
      <c r="AJ625" s="237" t="s">
        <v>1147</v>
      </c>
      <c r="AK625" s="237" t="s">
        <v>94</v>
      </c>
      <c r="AL625" s="237" t="s">
        <v>195</v>
      </c>
      <c r="AM625" s="242">
        <v>4</v>
      </c>
    </row>
    <row r="626" spans="2:39">
      <c r="B626" s="180" t="s">
        <v>1160</v>
      </c>
      <c r="C626" s="181" t="s">
        <v>1161</v>
      </c>
      <c r="D626" s="182" t="s">
        <v>46</v>
      </c>
      <c r="E626" s="183" t="s">
        <v>46</v>
      </c>
      <c r="F626" s="183" t="s">
        <v>46</v>
      </c>
      <c r="G626" s="183" t="s">
        <v>46</v>
      </c>
      <c r="H626" s="183" t="s">
        <v>46</v>
      </c>
      <c r="I626" s="184" t="s">
        <v>46</v>
      </c>
      <c r="J626" s="183" t="s">
        <v>46</v>
      </c>
      <c r="K626" s="182" t="s">
        <v>46</v>
      </c>
      <c r="L626" s="182" t="s">
        <v>46</v>
      </c>
      <c r="M626" s="185">
        <v>0</v>
      </c>
      <c r="N626" s="186" t="s">
        <v>46</v>
      </c>
      <c r="O626" s="182" t="s">
        <v>46</v>
      </c>
      <c r="P626" s="182" t="s">
        <v>46</v>
      </c>
      <c r="Q626" s="185">
        <v>0</v>
      </c>
      <c r="R626" s="186">
        <v>0</v>
      </c>
      <c r="S626" s="187" t="s">
        <v>46</v>
      </c>
      <c r="T626" s="36"/>
      <c r="U626" s="35"/>
      <c r="V626" s="188" t="s">
        <v>46</v>
      </c>
      <c r="W626" s="36">
        <v>0</v>
      </c>
      <c r="X626" s="35" t="s">
        <v>46</v>
      </c>
      <c r="Y626" s="38">
        <v>0</v>
      </c>
      <c r="Z626" s="35" t="s">
        <v>46</v>
      </c>
      <c r="AA626" s="38">
        <v>0</v>
      </c>
      <c r="AB626" s="39" t="s">
        <v>46</v>
      </c>
      <c r="AC626" s="34" t="s">
        <v>46</v>
      </c>
      <c r="AD626" s="34" t="s">
        <v>46</v>
      </c>
      <c r="AE626" s="35"/>
      <c r="AF626" s="35"/>
      <c r="AG626" s="35"/>
      <c r="AH626" s="35"/>
      <c r="AI626" s="35" t="s">
        <v>90</v>
      </c>
      <c r="AJ626" s="35" t="s">
        <v>1162</v>
      </c>
      <c r="AK626" s="35" t="s">
        <v>46</v>
      </c>
      <c r="AL626" s="35" t="s">
        <v>46</v>
      </c>
      <c r="AM626" s="40">
        <v>2</v>
      </c>
    </row>
    <row r="627" spans="2:39">
      <c r="B627" s="189" t="s">
        <v>1163</v>
      </c>
      <c r="C627" s="190" t="s">
        <v>1164</v>
      </c>
      <c r="D627" s="191" t="s">
        <v>46</v>
      </c>
      <c r="E627" s="192" t="s">
        <v>46</v>
      </c>
      <c r="F627" s="192" t="s">
        <v>46</v>
      </c>
      <c r="G627" s="192" t="s">
        <v>46</v>
      </c>
      <c r="H627" s="192" t="s">
        <v>46</v>
      </c>
      <c r="I627" s="193" t="s">
        <v>46</v>
      </c>
      <c r="J627" s="192" t="s">
        <v>46</v>
      </c>
      <c r="K627" s="191" t="s">
        <v>46</v>
      </c>
      <c r="L627" s="191" t="s">
        <v>46</v>
      </c>
      <c r="M627" s="194">
        <v>0</v>
      </c>
      <c r="N627" s="195" t="s">
        <v>46</v>
      </c>
      <c r="O627" s="191" t="s">
        <v>46</v>
      </c>
      <c r="P627" s="191" t="s">
        <v>46</v>
      </c>
      <c r="Q627" s="194">
        <v>0</v>
      </c>
      <c r="R627" s="195">
        <v>0</v>
      </c>
      <c r="S627" s="196" t="s">
        <v>46</v>
      </c>
      <c r="T627" s="44"/>
      <c r="U627" s="43"/>
      <c r="V627" s="197" t="s">
        <v>46</v>
      </c>
      <c r="W627" s="44">
        <v>0</v>
      </c>
      <c r="X627" s="43" t="s">
        <v>46</v>
      </c>
      <c r="Y627" s="46">
        <v>0</v>
      </c>
      <c r="Z627" s="43" t="s">
        <v>46</v>
      </c>
      <c r="AA627" s="46">
        <v>0</v>
      </c>
      <c r="AB627" s="47" t="s">
        <v>46</v>
      </c>
      <c r="AC627" s="42" t="s">
        <v>46</v>
      </c>
      <c r="AD627" s="42" t="s">
        <v>46</v>
      </c>
      <c r="AE627" s="43"/>
      <c r="AF627" s="43"/>
      <c r="AG627" s="43"/>
      <c r="AH627" s="43"/>
      <c r="AI627" s="43" t="s">
        <v>90</v>
      </c>
      <c r="AJ627" s="43" t="s">
        <v>1162</v>
      </c>
      <c r="AK627" s="43" t="s">
        <v>94</v>
      </c>
      <c r="AL627" s="43" t="s">
        <v>46</v>
      </c>
      <c r="AM627" s="48">
        <v>3</v>
      </c>
    </row>
    <row r="628" spans="2:39">
      <c r="B628" s="228" t="s">
        <v>14</v>
      </c>
      <c r="C628" s="229" t="s">
        <v>1165</v>
      </c>
      <c r="D628" s="230" t="s">
        <v>48</v>
      </c>
      <c r="E628" s="231" t="s">
        <v>38</v>
      </c>
      <c r="F628" s="231" t="s">
        <v>97</v>
      </c>
      <c r="G628" s="231" t="s">
        <v>35</v>
      </c>
      <c r="H628" s="231" t="s">
        <v>7652</v>
      </c>
      <c r="I628" s="232" t="s">
        <v>143</v>
      </c>
      <c r="J628" s="231" t="s">
        <v>44</v>
      </c>
      <c r="K628" s="230" t="s">
        <v>114</v>
      </c>
      <c r="L628" s="230" t="s">
        <v>100</v>
      </c>
      <c r="M628" s="233">
        <v>0</v>
      </c>
      <c r="N628" s="234" t="s">
        <v>7653</v>
      </c>
      <c r="O628" s="230" t="s">
        <v>101</v>
      </c>
      <c r="P628" s="230" t="s">
        <v>145</v>
      </c>
      <c r="Q628" s="233">
        <v>105000</v>
      </c>
      <c r="R628" s="234">
        <v>1</v>
      </c>
      <c r="S628" s="235" t="s">
        <v>103</v>
      </c>
      <c r="T628" s="236">
        <v>1.2617</v>
      </c>
      <c r="U628" s="237" t="s">
        <v>8619</v>
      </c>
      <c r="V628" s="238" t="s">
        <v>104</v>
      </c>
      <c r="W628" s="236">
        <v>0</v>
      </c>
      <c r="X628" s="237" t="s">
        <v>155</v>
      </c>
      <c r="Y628" s="239">
        <v>0</v>
      </c>
      <c r="Z628" s="237" t="s">
        <v>156</v>
      </c>
      <c r="AA628" s="239">
        <v>0</v>
      </c>
      <c r="AB628" s="240" t="s">
        <v>46</v>
      </c>
      <c r="AC628" s="241" t="s">
        <v>22</v>
      </c>
      <c r="AD628" s="241" t="s">
        <v>33</v>
      </c>
      <c r="AE628" s="237" t="s">
        <v>38</v>
      </c>
      <c r="AF628" s="237" t="s">
        <v>97</v>
      </c>
      <c r="AG628" s="237"/>
      <c r="AH628" s="237"/>
      <c r="AI628" s="237" t="s">
        <v>90</v>
      </c>
      <c r="AJ628" s="237" t="s">
        <v>1162</v>
      </c>
      <c r="AK628" s="237" t="s">
        <v>94</v>
      </c>
      <c r="AL628" s="237" t="s">
        <v>109</v>
      </c>
      <c r="AM628" s="242">
        <v>4</v>
      </c>
    </row>
    <row r="629" spans="2:39">
      <c r="B629" s="228" t="s">
        <v>1166</v>
      </c>
      <c r="C629" s="229" t="s">
        <v>1165</v>
      </c>
      <c r="D629" s="230" t="s">
        <v>50</v>
      </c>
      <c r="E629" s="231" t="s">
        <v>38</v>
      </c>
      <c r="F629" s="231" t="s">
        <v>97</v>
      </c>
      <c r="G629" s="231" t="s">
        <v>35</v>
      </c>
      <c r="H629" s="231" t="s">
        <v>7652</v>
      </c>
      <c r="I629" s="232" t="s">
        <v>143</v>
      </c>
      <c r="J629" s="231" t="s">
        <v>44</v>
      </c>
      <c r="K629" s="230" t="s">
        <v>128</v>
      </c>
      <c r="L629" s="230" t="s">
        <v>100</v>
      </c>
      <c r="M629" s="233">
        <v>0</v>
      </c>
      <c r="N629" s="234" t="s">
        <v>7653</v>
      </c>
      <c r="O629" s="230" t="s">
        <v>101</v>
      </c>
      <c r="P629" s="230" t="s">
        <v>145</v>
      </c>
      <c r="Q629" s="233">
        <v>105000</v>
      </c>
      <c r="R629" s="234">
        <v>1</v>
      </c>
      <c r="S629" s="235" t="s">
        <v>8293</v>
      </c>
      <c r="T629" s="236">
        <v>1.2617</v>
      </c>
      <c r="U629" s="237" t="s">
        <v>8515</v>
      </c>
      <c r="V629" s="238" t="s">
        <v>104</v>
      </c>
      <c r="W629" s="236">
        <v>0</v>
      </c>
      <c r="X629" s="237" t="s">
        <v>155</v>
      </c>
      <c r="Y629" s="239">
        <v>0</v>
      </c>
      <c r="Z629" s="237" t="s">
        <v>156</v>
      </c>
      <c r="AA629" s="239">
        <v>0</v>
      </c>
      <c r="AB629" s="240" t="s">
        <v>46</v>
      </c>
      <c r="AC629" s="241" t="s">
        <v>22</v>
      </c>
      <c r="AD629" s="241" t="s">
        <v>33</v>
      </c>
      <c r="AE629" s="237" t="s">
        <v>38</v>
      </c>
      <c r="AF629" s="237" t="s">
        <v>97</v>
      </c>
      <c r="AG629" s="237"/>
      <c r="AH629" s="237"/>
      <c r="AI629" s="237" t="s">
        <v>90</v>
      </c>
      <c r="AJ629" s="237" t="s">
        <v>1162</v>
      </c>
      <c r="AK629" s="237" t="s">
        <v>94</v>
      </c>
      <c r="AL629" s="237" t="s">
        <v>111</v>
      </c>
      <c r="AM629" s="242">
        <v>4</v>
      </c>
    </row>
    <row r="630" spans="2:39">
      <c r="B630" s="228" t="s">
        <v>1167</v>
      </c>
      <c r="C630" s="229" t="s">
        <v>1165</v>
      </c>
      <c r="D630" s="230" t="s">
        <v>52</v>
      </c>
      <c r="E630" s="231" t="s">
        <v>38</v>
      </c>
      <c r="F630" s="231" t="s">
        <v>97</v>
      </c>
      <c r="G630" s="231" t="s">
        <v>35</v>
      </c>
      <c r="H630" s="231" t="s">
        <v>7652</v>
      </c>
      <c r="I630" s="232" t="s">
        <v>143</v>
      </c>
      <c r="J630" s="231" t="s">
        <v>44</v>
      </c>
      <c r="K630" s="230" t="s">
        <v>135</v>
      </c>
      <c r="L630" s="230" t="s">
        <v>100</v>
      </c>
      <c r="M630" s="233">
        <v>0</v>
      </c>
      <c r="N630" s="234" t="s">
        <v>7653</v>
      </c>
      <c r="O630" s="230" t="s">
        <v>101</v>
      </c>
      <c r="P630" s="230" t="s">
        <v>145</v>
      </c>
      <c r="Q630" s="233">
        <v>105000</v>
      </c>
      <c r="R630" s="234">
        <v>1</v>
      </c>
      <c r="S630" s="235" t="s">
        <v>8293</v>
      </c>
      <c r="T630" s="236">
        <v>1.2617</v>
      </c>
      <c r="U630" s="237" t="s">
        <v>8515</v>
      </c>
      <c r="V630" s="238" t="s">
        <v>104</v>
      </c>
      <c r="W630" s="236">
        <v>0</v>
      </c>
      <c r="X630" s="237" t="s">
        <v>155</v>
      </c>
      <c r="Y630" s="239">
        <v>0</v>
      </c>
      <c r="Z630" s="237" t="s">
        <v>156</v>
      </c>
      <c r="AA630" s="239">
        <v>0</v>
      </c>
      <c r="AB630" s="240" t="s">
        <v>46</v>
      </c>
      <c r="AC630" s="241" t="s">
        <v>22</v>
      </c>
      <c r="AD630" s="241" t="s">
        <v>33</v>
      </c>
      <c r="AE630" s="237" t="s">
        <v>38</v>
      </c>
      <c r="AF630" s="237" t="s">
        <v>97</v>
      </c>
      <c r="AG630" s="237"/>
      <c r="AH630" s="237"/>
      <c r="AI630" s="237" t="s">
        <v>90</v>
      </c>
      <c r="AJ630" s="237" t="s">
        <v>1162</v>
      </c>
      <c r="AK630" s="237" t="s">
        <v>94</v>
      </c>
      <c r="AL630" s="237" t="s">
        <v>112</v>
      </c>
      <c r="AM630" s="242">
        <v>4</v>
      </c>
    </row>
    <row r="631" spans="2:39">
      <c r="B631" s="228" t="s">
        <v>1168</v>
      </c>
      <c r="C631" s="229" t="s">
        <v>1165</v>
      </c>
      <c r="D631" s="230" t="s">
        <v>54</v>
      </c>
      <c r="E631" s="231" t="s">
        <v>38</v>
      </c>
      <c r="F631" s="231" t="s">
        <v>97</v>
      </c>
      <c r="G631" s="231" t="s">
        <v>35</v>
      </c>
      <c r="H631" s="231" t="s">
        <v>7652</v>
      </c>
      <c r="I631" s="232" t="s">
        <v>143</v>
      </c>
      <c r="J631" s="231" t="s">
        <v>44</v>
      </c>
      <c r="K631" s="230" t="s">
        <v>538</v>
      </c>
      <c r="L631" s="230" t="s">
        <v>100</v>
      </c>
      <c r="M631" s="233">
        <v>0</v>
      </c>
      <c r="N631" s="234" t="s">
        <v>7653</v>
      </c>
      <c r="O631" s="230" t="s">
        <v>101</v>
      </c>
      <c r="P631" s="230" t="s">
        <v>145</v>
      </c>
      <c r="Q631" s="233">
        <v>105000</v>
      </c>
      <c r="R631" s="234">
        <v>1</v>
      </c>
      <c r="S631" s="235" t="s">
        <v>8293</v>
      </c>
      <c r="T631" s="236">
        <v>1.2617</v>
      </c>
      <c r="U631" s="237" t="s">
        <v>8515</v>
      </c>
      <c r="V631" s="238" t="s">
        <v>104</v>
      </c>
      <c r="W631" s="236">
        <v>0</v>
      </c>
      <c r="X631" s="237" t="s">
        <v>155</v>
      </c>
      <c r="Y631" s="239">
        <v>0</v>
      </c>
      <c r="Z631" s="237" t="s">
        <v>156</v>
      </c>
      <c r="AA631" s="239">
        <v>0</v>
      </c>
      <c r="AB631" s="240" t="s">
        <v>46</v>
      </c>
      <c r="AC631" s="241" t="s">
        <v>22</v>
      </c>
      <c r="AD631" s="241" t="s">
        <v>33</v>
      </c>
      <c r="AE631" s="237" t="s">
        <v>38</v>
      </c>
      <c r="AF631" s="237" t="s">
        <v>97</v>
      </c>
      <c r="AG631" s="237"/>
      <c r="AH631" s="237"/>
      <c r="AI631" s="237" t="s">
        <v>90</v>
      </c>
      <c r="AJ631" s="237" t="s">
        <v>1162</v>
      </c>
      <c r="AK631" s="237" t="s">
        <v>94</v>
      </c>
      <c r="AL631" s="237" t="s">
        <v>113</v>
      </c>
      <c r="AM631" s="242">
        <v>4</v>
      </c>
    </row>
    <row r="632" spans="2:39">
      <c r="B632" s="228" t="s">
        <v>1169</v>
      </c>
      <c r="C632" s="229" t="s">
        <v>1165</v>
      </c>
      <c r="D632" s="230" t="s">
        <v>164</v>
      </c>
      <c r="E632" s="231" t="s">
        <v>38</v>
      </c>
      <c r="F632" s="231" t="s">
        <v>97</v>
      </c>
      <c r="G632" s="231" t="s">
        <v>35</v>
      </c>
      <c r="H632" s="231" t="s">
        <v>7652</v>
      </c>
      <c r="I632" s="232" t="s">
        <v>143</v>
      </c>
      <c r="J632" s="231" t="s">
        <v>44</v>
      </c>
      <c r="K632" s="230" t="s">
        <v>114</v>
      </c>
      <c r="L632" s="230" t="s">
        <v>100</v>
      </c>
      <c r="M632" s="233">
        <v>0</v>
      </c>
      <c r="N632" s="234" t="s">
        <v>7653</v>
      </c>
      <c r="O632" s="230" t="s">
        <v>101</v>
      </c>
      <c r="P632" s="230" t="s">
        <v>145</v>
      </c>
      <c r="Q632" s="233">
        <v>105000</v>
      </c>
      <c r="R632" s="234">
        <v>1</v>
      </c>
      <c r="S632" s="235" t="s">
        <v>103</v>
      </c>
      <c r="T632" s="236">
        <v>1.2617</v>
      </c>
      <c r="U632" s="237" t="s">
        <v>8619</v>
      </c>
      <c r="V632" s="238" t="s">
        <v>104</v>
      </c>
      <c r="W632" s="236">
        <v>0</v>
      </c>
      <c r="X632" s="237" t="s">
        <v>155</v>
      </c>
      <c r="Y632" s="239">
        <v>0</v>
      </c>
      <c r="Z632" s="237" t="s">
        <v>156</v>
      </c>
      <c r="AA632" s="239">
        <v>0</v>
      </c>
      <c r="AB632" s="240" t="s">
        <v>46</v>
      </c>
      <c r="AC632" s="241" t="s">
        <v>22</v>
      </c>
      <c r="AD632" s="241" t="s">
        <v>33</v>
      </c>
      <c r="AE632" s="237" t="s">
        <v>38</v>
      </c>
      <c r="AF632" s="237" t="s">
        <v>97</v>
      </c>
      <c r="AG632" s="237"/>
      <c r="AH632" s="237"/>
      <c r="AI632" s="237" t="s">
        <v>90</v>
      </c>
      <c r="AJ632" s="237" t="s">
        <v>1162</v>
      </c>
      <c r="AK632" s="237" t="s">
        <v>94</v>
      </c>
      <c r="AL632" s="237" t="s">
        <v>115</v>
      </c>
      <c r="AM632" s="242">
        <v>4</v>
      </c>
    </row>
    <row r="633" spans="2:39">
      <c r="B633" s="228" t="s">
        <v>1170</v>
      </c>
      <c r="C633" s="229" t="s">
        <v>1165</v>
      </c>
      <c r="D633" s="230" t="s">
        <v>166</v>
      </c>
      <c r="E633" s="231" t="s">
        <v>38</v>
      </c>
      <c r="F633" s="231" t="s">
        <v>97</v>
      </c>
      <c r="G633" s="231" t="s">
        <v>35</v>
      </c>
      <c r="H633" s="231" t="s">
        <v>7652</v>
      </c>
      <c r="I633" s="232" t="s">
        <v>143</v>
      </c>
      <c r="J633" s="231" t="s">
        <v>44</v>
      </c>
      <c r="K633" s="230" t="s">
        <v>128</v>
      </c>
      <c r="L633" s="230" t="s">
        <v>100</v>
      </c>
      <c r="M633" s="233">
        <v>0</v>
      </c>
      <c r="N633" s="234" t="s">
        <v>7653</v>
      </c>
      <c r="O633" s="230" t="s">
        <v>101</v>
      </c>
      <c r="P633" s="230" t="s">
        <v>145</v>
      </c>
      <c r="Q633" s="233">
        <v>105000</v>
      </c>
      <c r="R633" s="234">
        <v>1</v>
      </c>
      <c r="S633" s="235" t="s">
        <v>8293</v>
      </c>
      <c r="T633" s="236">
        <v>1.2617</v>
      </c>
      <c r="U633" s="237" t="s">
        <v>8515</v>
      </c>
      <c r="V633" s="238" t="s">
        <v>104</v>
      </c>
      <c r="W633" s="236">
        <v>0</v>
      </c>
      <c r="X633" s="237" t="s">
        <v>155</v>
      </c>
      <c r="Y633" s="239">
        <v>0</v>
      </c>
      <c r="Z633" s="237" t="s">
        <v>156</v>
      </c>
      <c r="AA633" s="239">
        <v>0</v>
      </c>
      <c r="AB633" s="240" t="s">
        <v>46</v>
      </c>
      <c r="AC633" s="241" t="s">
        <v>22</v>
      </c>
      <c r="AD633" s="241" t="s">
        <v>33</v>
      </c>
      <c r="AE633" s="237" t="s">
        <v>38</v>
      </c>
      <c r="AF633" s="237" t="s">
        <v>97</v>
      </c>
      <c r="AG633" s="237"/>
      <c r="AH633" s="237"/>
      <c r="AI633" s="237" t="s">
        <v>90</v>
      </c>
      <c r="AJ633" s="237" t="s">
        <v>1162</v>
      </c>
      <c r="AK633" s="237" t="s">
        <v>94</v>
      </c>
      <c r="AL633" s="237" t="s">
        <v>167</v>
      </c>
      <c r="AM633" s="242">
        <v>4</v>
      </c>
    </row>
    <row r="634" spans="2:39">
      <c r="B634" s="228" t="s">
        <v>1171</v>
      </c>
      <c r="C634" s="229" t="s">
        <v>1165</v>
      </c>
      <c r="D634" s="230" t="s">
        <v>263</v>
      </c>
      <c r="E634" s="231" t="s">
        <v>38</v>
      </c>
      <c r="F634" s="231" t="s">
        <v>97</v>
      </c>
      <c r="G634" s="231" t="s">
        <v>35</v>
      </c>
      <c r="H634" s="231" t="s">
        <v>7652</v>
      </c>
      <c r="I634" s="232" t="s">
        <v>143</v>
      </c>
      <c r="J634" s="231" t="s">
        <v>44</v>
      </c>
      <c r="K634" s="230" t="s">
        <v>128</v>
      </c>
      <c r="L634" s="230" t="s">
        <v>100</v>
      </c>
      <c r="M634" s="233">
        <v>0</v>
      </c>
      <c r="N634" s="234" t="s">
        <v>7653</v>
      </c>
      <c r="O634" s="230" t="s">
        <v>101</v>
      </c>
      <c r="P634" s="230" t="s">
        <v>145</v>
      </c>
      <c r="Q634" s="233">
        <v>105000</v>
      </c>
      <c r="R634" s="234">
        <v>1</v>
      </c>
      <c r="S634" s="235" t="s">
        <v>8293</v>
      </c>
      <c r="T634" s="236">
        <v>1.2617</v>
      </c>
      <c r="U634" s="237" t="s">
        <v>8515</v>
      </c>
      <c r="V634" s="238" t="s">
        <v>104</v>
      </c>
      <c r="W634" s="236">
        <v>0</v>
      </c>
      <c r="X634" s="237" t="s">
        <v>155</v>
      </c>
      <c r="Y634" s="239">
        <v>0</v>
      </c>
      <c r="Z634" s="237" t="s">
        <v>156</v>
      </c>
      <c r="AA634" s="239">
        <v>0</v>
      </c>
      <c r="AB634" s="240" t="s">
        <v>46</v>
      </c>
      <c r="AC634" s="241" t="s">
        <v>22</v>
      </c>
      <c r="AD634" s="241" t="s">
        <v>33</v>
      </c>
      <c r="AE634" s="237" t="s">
        <v>38</v>
      </c>
      <c r="AF634" s="237" t="s">
        <v>97</v>
      </c>
      <c r="AG634" s="237"/>
      <c r="AH634" s="237"/>
      <c r="AI634" s="237" t="s">
        <v>90</v>
      </c>
      <c r="AJ634" s="237" t="s">
        <v>1162</v>
      </c>
      <c r="AK634" s="237" t="s">
        <v>94</v>
      </c>
      <c r="AL634" s="237" t="s">
        <v>189</v>
      </c>
      <c r="AM634" s="242">
        <v>4</v>
      </c>
    </row>
    <row r="635" spans="2:39">
      <c r="B635" s="228" t="s">
        <v>1172</v>
      </c>
      <c r="C635" s="229" t="s">
        <v>1165</v>
      </c>
      <c r="D635" s="230" t="s">
        <v>266</v>
      </c>
      <c r="E635" s="231" t="s">
        <v>38</v>
      </c>
      <c r="F635" s="231" t="s">
        <v>97</v>
      </c>
      <c r="G635" s="231" t="s">
        <v>35</v>
      </c>
      <c r="H635" s="231" t="s">
        <v>7652</v>
      </c>
      <c r="I635" s="232" t="s">
        <v>143</v>
      </c>
      <c r="J635" s="231" t="s">
        <v>44</v>
      </c>
      <c r="K635" s="230" t="s">
        <v>128</v>
      </c>
      <c r="L635" s="230" t="s">
        <v>100</v>
      </c>
      <c r="M635" s="233">
        <v>0</v>
      </c>
      <c r="N635" s="234" t="s">
        <v>7653</v>
      </c>
      <c r="O635" s="230" t="s">
        <v>101</v>
      </c>
      <c r="P635" s="230" t="s">
        <v>145</v>
      </c>
      <c r="Q635" s="233">
        <v>105000</v>
      </c>
      <c r="R635" s="234">
        <v>1</v>
      </c>
      <c r="S635" s="235" t="s">
        <v>8293</v>
      </c>
      <c r="T635" s="236">
        <v>1.2617</v>
      </c>
      <c r="U635" s="237" t="s">
        <v>8515</v>
      </c>
      <c r="V635" s="238" t="s">
        <v>104</v>
      </c>
      <c r="W635" s="236">
        <v>0</v>
      </c>
      <c r="X635" s="237" t="s">
        <v>155</v>
      </c>
      <c r="Y635" s="239">
        <v>0</v>
      </c>
      <c r="Z635" s="237" t="s">
        <v>156</v>
      </c>
      <c r="AA635" s="239">
        <v>0</v>
      </c>
      <c r="AB635" s="240" t="s">
        <v>46</v>
      </c>
      <c r="AC635" s="241" t="s">
        <v>22</v>
      </c>
      <c r="AD635" s="241" t="s">
        <v>33</v>
      </c>
      <c r="AE635" s="237" t="s">
        <v>38</v>
      </c>
      <c r="AF635" s="237" t="s">
        <v>97</v>
      </c>
      <c r="AG635" s="237"/>
      <c r="AH635" s="237"/>
      <c r="AI635" s="237" t="s">
        <v>90</v>
      </c>
      <c r="AJ635" s="237" t="s">
        <v>1162</v>
      </c>
      <c r="AK635" s="237" t="s">
        <v>94</v>
      </c>
      <c r="AL635" s="237" t="s">
        <v>191</v>
      </c>
      <c r="AM635" s="242">
        <v>4</v>
      </c>
    </row>
    <row r="636" spans="2:39">
      <c r="B636" s="228" t="s">
        <v>1173</v>
      </c>
      <c r="C636" s="229" t="s">
        <v>1165</v>
      </c>
      <c r="D636" s="230" t="s">
        <v>269</v>
      </c>
      <c r="E636" s="231" t="s">
        <v>38</v>
      </c>
      <c r="F636" s="231" t="s">
        <v>97</v>
      </c>
      <c r="G636" s="231" t="s">
        <v>35</v>
      </c>
      <c r="H636" s="231" t="s">
        <v>7652</v>
      </c>
      <c r="I636" s="232" t="s">
        <v>143</v>
      </c>
      <c r="J636" s="231" t="s">
        <v>44</v>
      </c>
      <c r="K636" s="230" t="s">
        <v>538</v>
      </c>
      <c r="L636" s="230" t="s">
        <v>100</v>
      </c>
      <c r="M636" s="233">
        <v>0</v>
      </c>
      <c r="N636" s="234" t="s">
        <v>7653</v>
      </c>
      <c r="O636" s="230" t="s">
        <v>101</v>
      </c>
      <c r="P636" s="230" t="s">
        <v>145</v>
      </c>
      <c r="Q636" s="233">
        <v>105000</v>
      </c>
      <c r="R636" s="234">
        <v>1</v>
      </c>
      <c r="S636" s="235" t="s">
        <v>8293</v>
      </c>
      <c r="T636" s="236">
        <v>1.2617</v>
      </c>
      <c r="U636" s="237" t="s">
        <v>8515</v>
      </c>
      <c r="V636" s="238" t="s">
        <v>104</v>
      </c>
      <c r="W636" s="236">
        <v>0</v>
      </c>
      <c r="X636" s="237" t="s">
        <v>155</v>
      </c>
      <c r="Y636" s="239">
        <v>0</v>
      </c>
      <c r="Z636" s="237" t="s">
        <v>156</v>
      </c>
      <c r="AA636" s="239">
        <v>0</v>
      </c>
      <c r="AB636" s="240" t="s">
        <v>46</v>
      </c>
      <c r="AC636" s="241" t="s">
        <v>22</v>
      </c>
      <c r="AD636" s="241" t="s">
        <v>33</v>
      </c>
      <c r="AE636" s="237" t="s">
        <v>38</v>
      </c>
      <c r="AF636" s="237" t="s">
        <v>97</v>
      </c>
      <c r="AG636" s="237"/>
      <c r="AH636" s="237"/>
      <c r="AI636" s="237" t="s">
        <v>90</v>
      </c>
      <c r="AJ636" s="237" t="s">
        <v>1162</v>
      </c>
      <c r="AK636" s="237" t="s">
        <v>94</v>
      </c>
      <c r="AL636" s="237" t="s">
        <v>193</v>
      </c>
      <c r="AM636" s="242">
        <v>4</v>
      </c>
    </row>
    <row r="637" spans="2:39">
      <c r="B637" s="180" t="s">
        <v>1174</v>
      </c>
      <c r="C637" s="181" t="s">
        <v>1175</v>
      </c>
      <c r="D637" s="182" t="s">
        <v>46</v>
      </c>
      <c r="E637" s="183" t="s">
        <v>46</v>
      </c>
      <c r="F637" s="183" t="s">
        <v>46</v>
      </c>
      <c r="G637" s="183" t="s">
        <v>46</v>
      </c>
      <c r="H637" s="183" t="s">
        <v>46</v>
      </c>
      <c r="I637" s="184" t="s">
        <v>46</v>
      </c>
      <c r="J637" s="183" t="s">
        <v>46</v>
      </c>
      <c r="K637" s="182" t="s">
        <v>46</v>
      </c>
      <c r="L637" s="182" t="s">
        <v>46</v>
      </c>
      <c r="M637" s="185">
        <v>0</v>
      </c>
      <c r="N637" s="186" t="s">
        <v>46</v>
      </c>
      <c r="O637" s="182" t="s">
        <v>46</v>
      </c>
      <c r="P637" s="182" t="s">
        <v>46</v>
      </c>
      <c r="Q637" s="185">
        <v>0</v>
      </c>
      <c r="R637" s="186">
        <v>0</v>
      </c>
      <c r="S637" s="187" t="s">
        <v>46</v>
      </c>
      <c r="T637" s="36"/>
      <c r="U637" s="35"/>
      <c r="V637" s="188" t="s">
        <v>46</v>
      </c>
      <c r="W637" s="36">
        <v>0</v>
      </c>
      <c r="X637" s="35" t="s">
        <v>46</v>
      </c>
      <c r="Y637" s="38">
        <v>0</v>
      </c>
      <c r="Z637" s="35" t="s">
        <v>46</v>
      </c>
      <c r="AA637" s="38">
        <v>0</v>
      </c>
      <c r="AB637" s="39" t="s">
        <v>46</v>
      </c>
      <c r="AC637" s="34" t="s">
        <v>46</v>
      </c>
      <c r="AD637" s="34" t="s">
        <v>46</v>
      </c>
      <c r="AE637" s="35"/>
      <c r="AF637" s="35"/>
      <c r="AG637" s="35"/>
      <c r="AH637" s="35"/>
      <c r="AI637" s="35" t="s">
        <v>90</v>
      </c>
      <c r="AJ637" s="35" t="s">
        <v>1176</v>
      </c>
      <c r="AK637" s="35" t="s">
        <v>46</v>
      </c>
      <c r="AL637" s="35" t="s">
        <v>46</v>
      </c>
      <c r="AM637" s="40">
        <v>2</v>
      </c>
    </row>
    <row r="638" spans="2:39">
      <c r="B638" s="189" t="s">
        <v>1177</v>
      </c>
      <c r="C638" s="190" t="s">
        <v>1178</v>
      </c>
      <c r="D638" s="191" t="s">
        <v>46</v>
      </c>
      <c r="E638" s="192" t="s">
        <v>46</v>
      </c>
      <c r="F638" s="192" t="s">
        <v>46</v>
      </c>
      <c r="G638" s="192" t="s">
        <v>46</v>
      </c>
      <c r="H638" s="192" t="s">
        <v>46</v>
      </c>
      <c r="I638" s="193" t="s">
        <v>46</v>
      </c>
      <c r="J638" s="192" t="s">
        <v>46</v>
      </c>
      <c r="K638" s="191" t="s">
        <v>46</v>
      </c>
      <c r="L638" s="191" t="s">
        <v>46</v>
      </c>
      <c r="M638" s="194">
        <v>0</v>
      </c>
      <c r="N638" s="195" t="s">
        <v>46</v>
      </c>
      <c r="O638" s="191" t="s">
        <v>46</v>
      </c>
      <c r="P638" s="191" t="s">
        <v>46</v>
      </c>
      <c r="Q638" s="194">
        <v>0</v>
      </c>
      <c r="R638" s="195">
        <v>0</v>
      </c>
      <c r="S638" s="196" t="s">
        <v>46</v>
      </c>
      <c r="T638" s="44"/>
      <c r="U638" s="43"/>
      <c r="V638" s="197" t="s">
        <v>46</v>
      </c>
      <c r="W638" s="44">
        <v>0</v>
      </c>
      <c r="X638" s="43" t="s">
        <v>46</v>
      </c>
      <c r="Y638" s="46">
        <v>0</v>
      </c>
      <c r="Z638" s="43" t="s">
        <v>46</v>
      </c>
      <c r="AA638" s="46">
        <v>0</v>
      </c>
      <c r="AB638" s="47" t="s">
        <v>46</v>
      </c>
      <c r="AC638" s="42" t="s">
        <v>46</v>
      </c>
      <c r="AD638" s="42" t="s">
        <v>46</v>
      </c>
      <c r="AE638" s="43"/>
      <c r="AF638" s="43"/>
      <c r="AG638" s="43"/>
      <c r="AH638" s="43"/>
      <c r="AI638" s="43" t="s">
        <v>90</v>
      </c>
      <c r="AJ638" s="43" t="s">
        <v>1176</v>
      </c>
      <c r="AK638" s="43" t="s">
        <v>94</v>
      </c>
      <c r="AL638" s="43" t="s">
        <v>46</v>
      </c>
      <c r="AM638" s="48">
        <v>3</v>
      </c>
    </row>
    <row r="639" spans="2:39">
      <c r="B639" s="228" t="s">
        <v>1179</v>
      </c>
      <c r="C639" s="229" t="s">
        <v>1180</v>
      </c>
      <c r="D639" s="230" t="s">
        <v>48</v>
      </c>
      <c r="E639" s="231" t="s">
        <v>38</v>
      </c>
      <c r="F639" s="231" t="s">
        <v>97</v>
      </c>
      <c r="G639" s="231" t="s">
        <v>35</v>
      </c>
      <c r="H639" s="231" t="s">
        <v>7652</v>
      </c>
      <c r="I639" s="232" t="s">
        <v>316</v>
      </c>
      <c r="J639" s="231" t="s">
        <v>44</v>
      </c>
      <c r="K639" s="230" t="s">
        <v>110</v>
      </c>
      <c r="L639" s="230" t="s">
        <v>100</v>
      </c>
      <c r="M639" s="233">
        <v>0</v>
      </c>
      <c r="N639" s="234" t="s">
        <v>7653</v>
      </c>
      <c r="O639" s="230" t="s">
        <v>101</v>
      </c>
      <c r="P639" s="230" t="s">
        <v>145</v>
      </c>
      <c r="Q639" s="233">
        <v>149000</v>
      </c>
      <c r="R639" s="234">
        <v>1</v>
      </c>
      <c r="S639" s="235" t="s">
        <v>103</v>
      </c>
      <c r="T639" s="236">
        <v>1.2617</v>
      </c>
      <c r="U639" s="237" t="s">
        <v>8619</v>
      </c>
      <c r="V639" s="238" t="s">
        <v>104</v>
      </c>
      <c r="W639" s="236">
        <v>0</v>
      </c>
      <c r="X639" s="237" t="s">
        <v>155</v>
      </c>
      <c r="Y639" s="239">
        <v>0</v>
      </c>
      <c r="Z639" s="237" t="s">
        <v>156</v>
      </c>
      <c r="AA639" s="239">
        <v>0</v>
      </c>
      <c r="AB639" s="240" t="s">
        <v>46</v>
      </c>
      <c r="AC639" s="241" t="s">
        <v>19</v>
      </c>
      <c r="AD639" s="241" t="s">
        <v>31</v>
      </c>
      <c r="AE639" s="237" t="s">
        <v>38</v>
      </c>
      <c r="AF639" s="237" t="s">
        <v>97</v>
      </c>
      <c r="AG639" s="237"/>
      <c r="AH639" s="237"/>
      <c r="AI639" s="237" t="s">
        <v>90</v>
      </c>
      <c r="AJ639" s="237" t="s">
        <v>1176</v>
      </c>
      <c r="AK639" s="237" t="s">
        <v>94</v>
      </c>
      <c r="AL639" s="237" t="s">
        <v>109</v>
      </c>
      <c r="AM639" s="242">
        <v>4</v>
      </c>
    </row>
    <row r="640" spans="2:39">
      <c r="B640" s="228" t="s">
        <v>1181</v>
      </c>
      <c r="C640" s="229" t="s">
        <v>1180</v>
      </c>
      <c r="D640" s="230" t="s">
        <v>50</v>
      </c>
      <c r="E640" s="231" t="s">
        <v>38</v>
      </c>
      <c r="F640" s="231" t="s">
        <v>97</v>
      </c>
      <c r="G640" s="231" t="s">
        <v>35</v>
      </c>
      <c r="H640" s="231" t="s">
        <v>7652</v>
      </c>
      <c r="I640" s="232" t="s">
        <v>316</v>
      </c>
      <c r="J640" s="231" t="s">
        <v>44</v>
      </c>
      <c r="K640" s="230" t="s">
        <v>144</v>
      </c>
      <c r="L640" s="230" t="s">
        <v>100</v>
      </c>
      <c r="M640" s="233">
        <v>0</v>
      </c>
      <c r="N640" s="234" t="s">
        <v>7653</v>
      </c>
      <c r="O640" s="230" t="s">
        <v>101</v>
      </c>
      <c r="P640" s="230" t="s">
        <v>145</v>
      </c>
      <c r="Q640" s="233">
        <v>149000</v>
      </c>
      <c r="R640" s="234">
        <v>1</v>
      </c>
      <c r="S640" s="235" t="s">
        <v>103</v>
      </c>
      <c r="T640" s="236">
        <v>1.2617</v>
      </c>
      <c r="U640" s="237" t="s">
        <v>8619</v>
      </c>
      <c r="V640" s="238" t="s">
        <v>104</v>
      </c>
      <c r="W640" s="236">
        <v>0</v>
      </c>
      <c r="X640" s="237" t="s">
        <v>155</v>
      </c>
      <c r="Y640" s="239">
        <v>0</v>
      </c>
      <c r="Z640" s="237" t="s">
        <v>156</v>
      </c>
      <c r="AA640" s="239">
        <v>0</v>
      </c>
      <c r="AB640" s="240" t="s">
        <v>46</v>
      </c>
      <c r="AC640" s="241" t="s">
        <v>19</v>
      </c>
      <c r="AD640" s="241" t="s">
        <v>31</v>
      </c>
      <c r="AE640" s="237" t="s">
        <v>38</v>
      </c>
      <c r="AF640" s="237" t="s">
        <v>97</v>
      </c>
      <c r="AG640" s="237"/>
      <c r="AH640" s="237"/>
      <c r="AI640" s="237" t="s">
        <v>90</v>
      </c>
      <c r="AJ640" s="237" t="s">
        <v>1176</v>
      </c>
      <c r="AK640" s="237" t="s">
        <v>94</v>
      </c>
      <c r="AL640" s="237" t="s">
        <v>111</v>
      </c>
      <c r="AM640" s="242">
        <v>4</v>
      </c>
    </row>
    <row r="641" spans="2:39">
      <c r="B641" s="228" t="s">
        <v>1182</v>
      </c>
      <c r="C641" s="229" t="s">
        <v>1180</v>
      </c>
      <c r="D641" s="230" t="s">
        <v>52</v>
      </c>
      <c r="E641" s="231" t="s">
        <v>38</v>
      </c>
      <c r="F641" s="231" t="s">
        <v>97</v>
      </c>
      <c r="G641" s="231" t="s">
        <v>35</v>
      </c>
      <c r="H641" s="231" t="s">
        <v>7652</v>
      </c>
      <c r="I641" s="232" t="s">
        <v>316</v>
      </c>
      <c r="J641" s="231" t="s">
        <v>44</v>
      </c>
      <c r="K641" s="230" t="s">
        <v>128</v>
      </c>
      <c r="L641" s="230" t="s">
        <v>100</v>
      </c>
      <c r="M641" s="233">
        <v>0</v>
      </c>
      <c r="N641" s="234" t="s">
        <v>7653</v>
      </c>
      <c r="O641" s="230" t="s">
        <v>101</v>
      </c>
      <c r="P641" s="230" t="s">
        <v>145</v>
      </c>
      <c r="Q641" s="233">
        <v>149000</v>
      </c>
      <c r="R641" s="234">
        <v>1</v>
      </c>
      <c r="S641" s="235" t="s">
        <v>103</v>
      </c>
      <c r="T641" s="236">
        <v>1.2617</v>
      </c>
      <c r="U641" s="237" t="s">
        <v>8619</v>
      </c>
      <c r="V641" s="238" t="s">
        <v>104</v>
      </c>
      <c r="W641" s="236">
        <v>0</v>
      </c>
      <c r="X641" s="237" t="s">
        <v>155</v>
      </c>
      <c r="Y641" s="239">
        <v>0</v>
      </c>
      <c r="Z641" s="237" t="s">
        <v>156</v>
      </c>
      <c r="AA641" s="239">
        <v>0</v>
      </c>
      <c r="AB641" s="240" t="s">
        <v>46</v>
      </c>
      <c r="AC641" s="241" t="s">
        <v>19</v>
      </c>
      <c r="AD641" s="241" t="s">
        <v>31</v>
      </c>
      <c r="AE641" s="237" t="s">
        <v>38</v>
      </c>
      <c r="AF641" s="237" t="s">
        <v>97</v>
      </c>
      <c r="AG641" s="237"/>
      <c r="AH641" s="237"/>
      <c r="AI641" s="237" t="s">
        <v>90</v>
      </c>
      <c r="AJ641" s="237" t="s">
        <v>1176</v>
      </c>
      <c r="AK641" s="237" t="s">
        <v>94</v>
      </c>
      <c r="AL641" s="237" t="s">
        <v>112</v>
      </c>
      <c r="AM641" s="242">
        <v>4</v>
      </c>
    </row>
    <row r="642" spans="2:39">
      <c r="B642" s="228" t="s">
        <v>1183</v>
      </c>
      <c r="C642" s="229" t="s">
        <v>1180</v>
      </c>
      <c r="D642" s="230" t="s">
        <v>54</v>
      </c>
      <c r="E642" s="231" t="s">
        <v>38</v>
      </c>
      <c r="F642" s="231" t="s">
        <v>97</v>
      </c>
      <c r="G642" s="231" t="s">
        <v>35</v>
      </c>
      <c r="H642" s="231" t="s">
        <v>7652</v>
      </c>
      <c r="I642" s="232" t="s">
        <v>316</v>
      </c>
      <c r="J642" s="231" t="s">
        <v>44</v>
      </c>
      <c r="K642" s="230" t="s">
        <v>197</v>
      </c>
      <c r="L642" s="230" t="s">
        <v>100</v>
      </c>
      <c r="M642" s="233">
        <v>0</v>
      </c>
      <c r="N642" s="234" t="s">
        <v>7653</v>
      </c>
      <c r="O642" s="230" t="s">
        <v>101</v>
      </c>
      <c r="P642" s="230" t="s">
        <v>145</v>
      </c>
      <c r="Q642" s="233">
        <v>149000</v>
      </c>
      <c r="R642" s="234">
        <v>1</v>
      </c>
      <c r="S642" s="235" t="s">
        <v>103</v>
      </c>
      <c r="T642" s="236">
        <v>1.2617</v>
      </c>
      <c r="U642" s="237" t="s">
        <v>8619</v>
      </c>
      <c r="V642" s="238" t="s">
        <v>104</v>
      </c>
      <c r="W642" s="236">
        <v>0</v>
      </c>
      <c r="X642" s="237" t="s">
        <v>155</v>
      </c>
      <c r="Y642" s="239">
        <v>0</v>
      </c>
      <c r="Z642" s="237" t="s">
        <v>156</v>
      </c>
      <c r="AA642" s="239">
        <v>0</v>
      </c>
      <c r="AB642" s="240" t="s">
        <v>46</v>
      </c>
      <c r="AC642" s="241" t="s">
        <v>19</v>
      </c>
      <c r="AD642" s="241" t="s">
        <v>31</v>
      </c>
      <c r="AE642" s="237" t="s">
        <v>38</v>
      </c>
      <c r="AF642" s="237" t="s">
        <v>97</v>
      </c>
      <c r="AG642" s="237"/>
      <c r="AH642" s="237"/>
      <c r="AI642" s="237" t="s">
        <v>90</v>
      </c>
      <c r="AJ642" s="237" t="s">
        <v>1176</v>
      </c>
      <c r="AK642" s="237" t="s">
        <v>94</v>
      </c>
      <c r="AL642" s="237" t="s">
        <v>113</v>
      </c>
      <c r="AM642" s="242">
        <v>4</v>
      </c>
    </row>
    <row r="643" spans="2:39">
      <c r="B643" s="228" t="s">
        <v>1184</v>
      </c>
      <c r="C643" s="229" t="s">
        <v>1180</v>
      </c>
      <c r="D643" s="230" t="s">
        <v>164</v>
      </c>
      <c r="E643" s="231" t="s">
        <v>38</v>
      </c>
      <c r="F643" s="231" t="s">
        <v>97</v>
      </c>
      <c r="G643" s="231" t="s">
        <v>35</v>
      </c>
      <c r="H643" s="231" t="s">
        <v>7652</v>
      </c>
      <c r="I643" s="232" t="s">
        <v>316</v>
      </c>
      <c r="J643" s="231" t="s">
        <v>44</v>
      </c>
      <c r="K643" s="230" t="s">
        <v>538</v>
      </c>
      <c r="L643" s="230" t="s">
        <v>100</v>
      </c>
      <c r="M643" s="233">
        <v>0</v>
      </c>
      <c r="N643" s="234" t="s">
        <v>7653</v>
      </c>
      <c r="O643" s="230" t="s">
        <v>101</v>
      </c>
      <c r="P643" s="230" t="s">
        <v>145</v>
      </c>
      <c r="Q643" s="233">
        <v>149000</v>
      </c>
      <c r="R643" s="234">
        <v>1</v>
      </c>
      <c r="S643" s="235" t="s">
        <v>103</v>
      </c>
      <c r="T643" s="236">
        <v>1.2617</v>
      </c>
      <c r="U643" s="237" t="s">
        <v>8619</v>
      </c>
      <c r="V643" s="238" t="s">
        <v>104</v>
      </c>
      <c r="W643" s="236">
        <v>0</v>
      </c>
      <c r="X643" s="237" t="s">
        <v>155</v>
      </c>
      <c r="Y643" s="239">
        <v>0</v>
      </c>
      <c r="Z643" s="237" t="s">
        <v>156</v>
      </c>
      <c r="AA643" s="239">
        <v>0</v>
      </c>
      <c r="AB643" s="240" t="s">
        <v>46</v>
      </c>
      <c r="AC643" s="241" t="s">
        <v>19</v>
      </c>
      <c r="AD643" s="241" t="s">
        <v>31</v>
      </c>
      <c r="AE643" s="237" t="s">
        <v>38</v>
      </c>
      <c r="AF643" s="237" t="s">
        <v>97</v>
      </c>
      <c r="AG643" s="237"/>
      <c r="AH643" s="237"/>
      <c r="AI643" s="237" t="s">
        <v>90</v>
      </c>
      <c r="AJ643" s="237" t="s">
        <v>1176</v>
      </c>
      <c r="AK643" s="237" t="s">
        <v>94</v>
      </c>
      <c r="AL643" s="237" t="s">
        <v>115</v>
      </c>
      <c r="AM643" s="242">
        <v>4</v>
      </c>
    </row>
    <row r="644" spans="2:39">
      <c r="B644" s="228" t="s">
        <v>1185</v>
      </c>
      <c r="C644" s="229" t="s">
        <v>1180</v>
      </c>
      <c r="D644" s="230" t="s">
        <v>166</v>
      </c>
      <c r="E644" s="231" t="s">
        <v>38</v>
      </c>
      <c r="F644" s="231" t="s">
        <v>97</v>
      </c>
      <c r="G644" s="231" t="s">
        <v>35</v>
      </c>
      <c r="H644" s="231" t="s">
        <v>7652</v>
      </c>
      <c r="I644" s="232" t="s">
        <v>316</v>
      </c>
      <c r="J644" s="231" t="s">
        <v>44</v>
      </c>
      <c r="K644" s="230" t="s">
        <v>128</v>
      </c>
      <c r="L644" s="230" t="s">
        <v>100</v>
      </c>
      <c r="M644" s="233">
        <v>0</v>
      </c>
      <c r="N644" s="234" t="s">
        <v>7653</v>
      </c>
      <c r="O644" s="230" t="s">
        <v>101</v>
      </c>
      <c r="P644" s="230" t="s">
        <v>145</v>
      </c>
      <c r="Q644" s="233">
        <v>149000</v>
      </c>
      <c r="R644" s="234">
        <v>1</v>
      </c>
      <c r="S644" s="235" t="s">
        <v>103</v>
      </c>
      <c r="T644" s="236">
        <v>1.2617</v>
      </c>
      <c r="U644" s="237" t="s">
        <v>8619</v>
      </c>
      <c r="V644" s="238" t="s">
        <v>104</v>
      </c>
      <c r="W644" s="236">
        <v>0</v>
      </c>
      <c r="X644" s="237" t="s">
        <v>155</v>
      </c>
      <c r="Y644" s="239">
        <v>0</v>
      </c>
      <c r="Z644" s="237" t="s">
        <v>156</v>
      </c>
      <c r="AA644" s="239">
        <v>0</v>
      </c>
      <c r="AB644" s="240" t="s">
        <v>46</v>
      </c>
      <c r="AC644" s="241" t="s">
        <v>19</v>
      </c>
      <c r="AD644" s="241" t="s">
        <v>31</v>
      </c>
      <c r="AE644" s="237" t="s">
        <v>38</v>
      </c>
      <c r="AF644" s="237" t="s">
        <v>97</v>
      </c>
      <c r="AG644" s="237"/>
      <c r="AH644" s="237"/>
      <c r="AI644" s="237" t="s">
        <v>90</v>
      </c>
      <c r="AJ644" s="237" t="s">
        <v>1176</v>
      </c>
      <c r="AK644" s="237" t="s">
        <v>94</v>
      </c>
      <c r="AL644" s="237" t="s">
        <v>167</v>
      </c>
      <c r="AM644" s="242">
        <v>4</v>
      </c>
    </row>
    <row r="645" spans="2:39">
      <c r="B645" s="228" t="s">
        <v>1186</v>
      </c>
      <c r="C645" s="229" t="s">
        <v>1180</v>
      </c>
      <c r="D645" s="230" t="s">
        <v>263</v>
      </c>
      <c r="E645" s="231" t="s">
        <v>38</v>
      </c>
      <c r="F645" s="231" t="s">
        <v>97</v>
      </c>
      <c r="G645" s="231" t="s">
        <v>35</v>
      </c>
      <c r="H645" s="231" t="s">
        <v>7652</v>
      </c>
      <c r="I645" s="232" t="s">
        <v>316</v>
      </c>
      <c r="J645" s="231" t="s">
        <v>44</v>
      </c>
      <c r="K645" s="230" t="s">
        <v>128</v>
      </c>
      <c r="L645" s="230" t="s">
        <v>100</v>
      </c>
      <c r="M645" s="233">
        <v>0</v>
      </c>
      <c r="N645" s="234" t="s">
        <v>7653</v>
      </c>
      <c r="O645" s="230" t="s">
        <v>101</v>
      </c>
      <c r="P645" s="230" t="s">
        <v>145</v>
      </c>
      <c r="Q645" s="233">
        <v>149000</v>
      </c>
      <c r="R645" s="234">
        <v>1</v>
      </c>
      <c r="S645" s="235" t="s">
        <v>103</v>
      </c>
      <c r="T645" s="236">
        <v>1.2617</v>
      </c>
      <c r="U645" s="237" t="s">
        <v>8619</v>
      </c>
      <c r="V645" s="238" t="s">
        <v>104</v>
      </c>
      <c r="W645" s="236">
        <v>0</v>
      </c>
      <c r="X645" s="237" t="s">
        <v>155</v>
      </c>
      <c r="Y645" s="239">
        <v>0</v>
      </c>
      <c r="Z645" s="237" t="s">
        <v>156</v>
      </c>
      <c r="AA645" s="239">
        <v>0</v>
      </c>
      <c r="AB645" s="240" t="s">
        <v>46</v>
      </c>
      <c r="AC645" s="241" t="s">
        <v>19</v>
      </c>
      <c r="AD645" s="241" t="s">
        <v>31</v>
      </c>
      <c r="AE645" s="237" t="s">
        <v>38</v>
      </c>
      <c r="AF645" s="237" t="s">
        <v>97</v>
      </c>
      <c r="AG645" s="237"/>
      <c r="AH645" s="237"/>
      <c r="AI645" s="237" t="s">
        <v>90</v>
      </c>
      <c r="AJ645" s="237" t="s">
        <v>1176</v>
      </c>
      <c r="AK645" s="237" t="s">
        <v>94</v>
      </c>
      <c r="AL645" s="237" t="s">
        <v>189</v>
      </c>
      <c r="AM645" s="242">
        <v>4</v>
      </c>
    </row>
    <row r="646" spans="2:39">
      <c r="B646" s="228" t="s">
        <v>1187</v>
      </c>
      <c r="C646" s="229" t="s">
        <v>1180</v>
      </c>
      <c r="D646" s="230" t="s">
        <v>266</v>
      </c>
      <c r="E646" s="231" t="s">
        <v>38</v>
      </c>
      <c r="F646" s="231" t="s">
        <v>97</v>
      </c>
      <c r="G646" s="231" t="s">
        <v>35</v>
      </c>
      <c r="H646" s="231" t="s">
        <v>7652</v>
      </c>
      <c r="I646" s="232" t="s">
        <v>316</v>
      </c>
      <c r="J646" s="231" t="s">
        <v>44</v>
      </c>
      <c r="K646" s="230" t="s">
        <v>128</v>
      </c>
      <c r="L646" s="230" t="s">
        <v>100</v>
      </c>
      <c r="M646" s="233">
        <v>0</v>
      </c>
      <c r="N646" s="234" t="s">
        <v>7653</v>
      </c>
      <c r="O646" s="230" t="s">
        <v>101</v>
      </c>
      <c r="P646" s="230" t="s">
        <v>145</v>
      </c>
      <c r="Q646" s="233">
        <v>149000</v>
      </c>
      <c r="R646" s="234">
        <v>1</v>
      </c>
      <c r="S646" s="235" t="s">
        <v>103</v>
      </c>
      <c r="T646" s="236">
        <v>1.2617</v>
      </c>
      <c r="U646" s="237" t="s">
        <v>8619</v>
      </c>
      <c r="V646" s="238" t="s">
        <v>104</v>
      </c>
      <c r="W646" s="236">
        <v>0</v>
      </c>
      <c r="X646" s="237" t="s">
        <v>155</v>
      </c>
      <c r="Y646" s="239">
        <v>0</v>
      </c>
      <c r="Z646" s="237" t="s">
        <v>156</v>
      </c>
      <c r="AA646" s="239">
        <v>0</v>
      </c>
      <c r="AB646" s="240" t="s">
        <v>46</v>
      </c>
      <c r="AC646" s="241" t="s">
        <v>19</v>
      </c>
      <c r="AD646" s="241" t="s">
        <v>31</v>
      </c>
      <c r="AE646" s="237" t="s">
        <v>38</v>
      </c>
      <c r="AF646" s="237" t="s">
        <v>97</v>
      </c>
      <c r="AG646" s="237"/>
      <c r="AH646" s="237"/>
      <c r="AI646" s="237" t="s">
        <v>90</v>
      </c>
      <c r="AJ646" s="237" t="s">
        <v>1176</v>
      </c>
      <c r="AK646" s="237" t="s">
        <v>94</v>
      </c>
      <c r="AL646" s="237" t="s">
        <v>191</v>
      </c>
      <c r="AM646" s="242">
        <v>4</v>
      </c>
    </row>
    <row r="647" spans="2:39">
      <c r="B647" s="228" t="s">
        <v>1188</v>
      </c>
      <c r="C647" s="229" t="s">
        <v>1180</v>
      </c>
      <c r="D647" s="230" t="s">
        <v>269</v>
      </c>
      <c r="E647" s="231" t="s">
        <v>38</v>
      </c>
      <c r="F647" s="231" t="s">
        <v>97</v>
      </c>
      <c r="G647" s="231" t="s">
        <v>35</v>
      </c>
      <c r="H647" s="231" t="s">
        <v>7652</v>
      </c>
      <c r="I647" s="232" t="s">
        <v>316</v>
      </c>
      <c r="J647" s="231" t="s">
        <v>44</v>
      </c>
      <c r="K647" s="230" t="s">
        <v>128</v>
      </c>
      <c r="L647" s="230" t="s">
        <v>100</v>
      </c>
      <c r="M647" s="233">
        <v>0</v>
      </c>
      <c r="N647" s="234" t="s">
        <v>7653</v>
      </c>
      <c r="O647" s="230" t="s">
        <v>101</v>
      </c>
      <c r="P647" s="230" t="s">
        <v>145</v>
      </c>
      <c r="Q647" s="233">
        <v>149000</v>
      </c>
      <c r="R647" s="234">
        <v>1</v>
      </c>
      <c r="S647" s="235" t="s">
        <v>103</v>
      </c>
      <c r="T647" s="236">
        <v>1.2617</v>
      </c>
      <c r="U647" s="237" t="s">
        <v>8619</v>
      </c>
      <c r="V647" s="238" t="s">
        <v>104</v>
      </c>
      <c r="W647" s="236">
        <v>0</v>
      </c>
      <c r="X647" s="237" t="s">
        <v>155</v>
      </c>
      <c r="Y647" s="239">
        <v>0</v>
      </c>
      <c r="Z647" s="237" t="s">
        <v>156</v>
      </c>
      <c r="AA647" s="239">
        <v>0</v>
      </c>
      <c r="AB647" s="240" t="s">
        <v>46</v>
      </c>
      <c r="AC647" s="241" t="s">
        <v>19</v>
      </c>
      <c r="AD647" s="241" t="s">
        <v>31</v>
      </c>
      <c r="AE647" s="237" t="s">
        <v>38</v>
      </c>
      <c r="AF647" s="237" t="s">
        <v>97</v>
      </c>
      <c r="AG647" s="237"/>
      <c r="AH647" s="237"/>
      <c r="AI647" s="237" t="s">
        <v>90</v>
      </c>
      <c r="AJ647" s="237" t="s">
        <v>1176</v>
      </c>
      <c r="AK647" s="237" t="s">
        <v>94</v>
      </c>
      <c r="AL647" s="237" t="s">
        <v>193</v>
      </c>
      <c r="AM647" s="242">
        <v>4</v>
      </c>
    </row>
    <row r="648" spans="2:39">
      <c r="B648" s="228" t="s">
        <v>1189</v>
      </c>
      <c r="C648" s="229" t="s">
        <v>1180</v>
      </c>
      <c r="D648" s="230" t="s">
        <v>272</v>
      </c>
      <c r="E648" s="231" t="s">
        <v>38</v>
      </c>
      <c r="F648" s="231" t="s">
        <v>97</v>
      </c>
      <c r="G648" s="231" t="s">
        <v>35</v>
      </c>
      <c r="H648" s="231" t="s">
        <v>7652</v>
      </c>
      <c r="I648" s="232" t="s">
        <v>316</v>
      </c>
      <c r="J648" s="231" t="s">
        <v>44</v>
      </c>
      <c r="K648" s="230" t="s">
        <v>197</v>
      </c>
      <c r="L648" s="230" t="s">
        <v>100</v>
      </c>
      <c r="M648" s="233">
        <v>0</v>
      </c>
      <c r="N648" s="234" t="s">
        <v>7653</v>
      </c>
      <c r="O648" s="230" t="s">
        <v>101</v>
      </c>
      <c r="P648" s="230" t="s">
        <v>145</v>
      </c>
      <c r="Q648" s="233">
        <v>149000</v>
      </c>
      <c r="R648" s="234">
        <v>1</v>
      </c>
      <c r="S648" s="235" t="s">
        <v>103</v>
      </c>
      <c r="T648" s="236">
        <v>1.2617</v>
      </c>
      <c r="U648" s="237" t="s">
        <v>8619</v>
      </c>
      <c r="V648" s="238" t="s">
        <v>104</v>
      </c>
      <c r="W648" s="236">
        <v>0</v>
      </c>
      <c r="X648" s="237" t="s">
        <v>155</v>
      </c>
      <c r="Y648" s="239">
        <v>0</v>
      </c>
      <c r="Z648" s="237" t="s">
        <v>156</v>
      </c>
      <c r="AA648" s="239">
        <v>0</v>
      </c>
      <c r="AB648" s="240" t="s">
        <v>46</v>
      </c>
      <c r="AC648" s="241" t="s">
        <v>19</v>
      </c>
      <c r="AD648" s="241" t="s">
        <v>31</v>
      </c>
      <c r="AE648" s="237" t="s">
        <v>38</v>
      </c>
      <c r="AF648" s="237" t="s">
        <v>97</v>
      </c>
      <c r="AG648" s="237"/>
      <c r="AH648" s="237"/>
      <c r="AI648" s="237" t="s">
        <v>90</v>
      </c>
      <c r="AJ648" s="237" t="s">
        <v>1176</v>
      </c>
      <c r="AK648" s="237" t="s">
        <v>94</v>
      </c>
      <c r="AL648" s="237" t="s">
        <v>195</v>
      </c>
      <c r="AM648" s="242">
        <v>4</v>
      </c>
    </row>
    <row r="649" spans="2:39">
      <c r="B649" s="228" t="s">
        <v>1190</v>
      </c>
      <c r="C649" s="229" t="s">
        <v>1180</v>
      </c>
      <c r="D649" s="230" t="s">
        <v>332</v>
      </c>
      <c r="E649" s="231" t="s">
        <v>38</v>
      </c>
      <c r="F649" s="231" t="s">
        <v>97</v>
      </c>
      <c r="G649" s="231" t="s">
        <v>35</v>
      </c>
      <c r="H649" s="231" t="s">
        <v>7652</v>
      </c>
      <c r="I649" s="232" t="s">
        <v>316</v>
      </c>
      <c r="J649" s="231" t="s">
        <v>44</v>
      </c>
      <c r="K649" s="230" t="s">
        <v>197</v>
      </c>
      <c r="L649" s="230" t="s">
        <v>100</v>
      </c>
      <c r="M649" s="233">
        <v>0</v>
      </c>
      <c r="N649" s="234" t="s">
        <v>7653</v>
      </c>
      <c r="O649" s="230" t="s">
        <v>101</v>
      </c>
      <c r="P649" s="230" t="s">
        <v>145</v>
      </c>
      <c r="Q649" s="233">
        <v>149000</v>
      </c>
      <c r="R649" s="234">
        <v>1</v>
      </c>
      <c r="S649" s="235" t="s">
        <v>103</v>
      </c>
      <c r="T649" s="236">
        <v>1.2617</v>
      </c>
      <c r="U649" s="237" t="s">
        <v>8619</v>
      </c>
      <c r="V649" s="238" t="s">
        <v>104</v>
      </c>
      <c r="W649" s="236">
        <v>0</v>
      </c>
      <c r="X649" s="237" t="s">
        <v>155</v>
      </c>
      <c r="Y649" s="239">
        <v>0</v>
      </c>
      <c r="Z649" s="237" t="s">
        <v>156</v>
      </c>
      <c r="AA649" s="239">
        <v>0</v>
      </c>
      <c r="AB649" s="240" t="s">
        <v>46</v>
      </c>
      <c r="AC649" s="241" t="s">
        <v>19</v>
      </c>
      <c r="AD649" s="241" t="s">
        <v>31</v>
      </c>
      <c r="AE649" s="237" t="s">
        <v>38</v>
      </c>
      <c r="AF649" s="237" t="s">
        <v>97</v>
      </c>
      <c r="AG649" s="237"/>
      <c r="AH649" s="237"/>
      <c r="AI649" s="237" t="s">
        <v>90</v>
      </c>
      <c r="AJ649" s="237" t="s">
        <v>1176</v>
      </c>
      <c r="AK649" s="237" t="s">
        <v>94</v>
      </c>
      <c r="AL649" s="237" t="s">
        <v>198</v>
      </c>
      <c r="AM649" s="242">
        <v>4</v>
      </c>
    </row>
    <row r="650" spans="2:39">
      <c r="B650" s="228" t="s">
        <v>1191</v>
      </c>
      <c r="C650" s="229" t="s">
        <v>1180</v>
      </c>
      <c r="D650" s="230" t="s">
        <v>334</v>
      </c>
      <c r="E650" s="231" t="s">
        <v>38</v>
      </c>
      <c r="F650" s="231" t="s">
        <v>97</v>
      </c>
      <c r="G650" s="231" t="s">
        <v>35</v>
      </c>
      <c r="H650" s="231" t="s">
        <v>7652</v>
      </c>
      <c r="I650" s="232" t="s">
        <v>316</v>
      </c>
      <c r="J650" s="231" t="s">
        <v>44</v>
      </c>
      <c r="K650" s="230" t="s">
        <v>197</v>
      </c>
      <c r="L650" s="230" t="s">
        <v>100</v>
      </c>
      <c r="M650" s="233">
        <v>0</v>
      </c>
      <c r="N650" s="234" t="s">
        <v>7653</v>
      </c>
      <c r="O650" s="230" t="s">
        <v>101</v>
      </c>
      <c r="P650" s="230" t="s">
        <v>145</v>
      </c>
      <c r="Q650" s="233">
        <v>149000</v>
      </c>
      <c r="R650" s="234">
        <v>1</v>
      </c>
      <c r="S650" s="235" t="s">
        <v>103</v>
      </c>
      <c r="T650" s="236">
        <v>1.2617</v>
      </c>
      <c r="U650" s="237" t="s">
        <v>8619</v>
      </c>
      <c r="V650" s="238" t="s">
        <v>104</v>
      </c>
      <c r="W650" s="236">
        <v>0</v>
      </c>
      <c r="X650" s="237" t="s">
        <v>155</v>
      </c>
      <c r="Y650" s="239">
        <v>0</v>
      </c>
      <c r="Z650" s="237" t="s">
        <v>156</v>
      </c>
      <c r="AA650" s="239">
        <v>0</v>
      </c>
      <c r="AB650" s="240" t="s">
        <v>46</v>
      </c>
      <c r="AC650" s="241" t="s">
        <v>19</v>
      </c>
      <c r="AD650" s="241" t="s">
        <v>31</v>
      </c>
      <c r="AE650" s="237" t="s">
        <v>38</v>
      </c>
      <c r="AF650" s="237" t="s">
        <v>97</v>
      </c>
      <c r="AG650" s="237"/>
      <c r="AH650" s="237"/>
      <c r="AI650" s="237" t="s">
        <v>90</v>
      </c>
      <c r="AJ650" s="237" t="s">
        <v>1176</v>
      </c>
      <c r="AK650" s="237" t="s">
        <v>94</v>
      </c>
      <c r="AL650" s="237" t="s">
        <v>200</v>
      </c>
      <c r="AM650" s="242">
        <v>4</v>
      </c>
    </row>
    <row r="651" spans="2:39">
      <c r="B651" s="228" t="s">
        <v>1192</v>
      </c>
      <c r="C651" s="229" t="s">
        <v>1180</v>
      </c>
      <c r="D651" s="230" t="s">
        <v>336</v>
      </c>
      <c r="E651" s="231" t="s">
        <v>38</v>
      </c>
      <c r="F651" s="231" t="s">
        <v>97</v>
      </c>
      <c r="G651" s="231" t="s">
        <v>35</v>
      </c>
      <c r="H651" s="231" t="s">
        <v>7652</v>
      </c>
      <c r="I651" s="232" t="s">
        <v>316</v>
      </c>
      <c r="J651" s="231" t="s">
        <v>44</v>
      </c>
      <c r="K651" s="230" t="s">
        <v>197</v>
      </c>
      <c r="L651" s="230" t="s">
        <v>100</v>
      </c>
      <c r="M651" s="233">
        <v>0</v>
      </c>
      <c r="N651" s="234" t="s">
        <v>7653</v>
      </c>
      <c r="O651" s="230" t="s">
        <v>101</v>
      </c>
      <c r="P651" s="230" t="s">
        <v>145</v>
      </c>
      <c r="Q651" s="233">
        <v>149000</v>
      </c>
      <c r="R651" s="234">
        <v>1</v>
      </c>
      <c r="S651" s="235" t="s">
        <v>103</v>
      </c>
      <c r="T651" s="236">
        <v>1.2617</v>
      </c>
      <c r="U651" s="237" t="s">
        <v>8619</v>
      </c>
      <c r="V651" s="238" t="s">
        <v>104</v>
      </c>
      <c r="W651" s="236">
        <v>0</v>
      </c>
      <c r="X651" s="237" t="s">
        <v>155</v>
      </c>
      <c r="Y651" s="239">
        <v>0</v>
      </c>
      <c r="Z651" s="237" t="s">
        <v>156</v>
      </c>
      <c r="AA651" s="239">
        <v>0</v>
      </c>
      <c r="AB651" s="240" t="s">
        <v>46</v>
      </c>
      <c r="AC651" s="241" t="s">
        <v>19</v>
      </c>
      <c r="AD651" s="241" t="s">
        <v>31</v>
      </c>
      <c r="AE651" s="237" t="s">
        <v>38</v>
      </c>
      <c r="AF651" s="237" t="s">
        <v>97</v>
      </c>
      <c r="AG651" s="237"/>
      <c r="AH651" s="237"/>
      <c r="AI651" s="237" t="s">
        <v>90</v>
      </c>
      <c r="AJ651" s="237" t="s">
        <v>1176</v>
      </c>
      <c r="AK651" s="237" t="s">
        <v>94</v>
      </c>
      <c r="AL651" s="237" t="s">
        <v>203</v>
      </c>
      <c r="AM651" s="242">
        <v>4</v>
      </c>
    </row>
    <row r="652" spans="2:39">
      <c r="B652" s="228" t="s">
        <v>1193</v>
      </c>
      <c r="C652" s="229" t="s">
        <v>1180</v>
      </c>
      <c r="D652" s="230" t="s">
        <v>363</v>
      </c>
      <c r="E652" s="231" t="s">
        <v>38</v>
      </c>
      <c r="F652" s="231" t="s">
        <v>97</v>
      </c>
      <c r="G652" s="231" t="s">
        <v>35</v>
      </c>
      <c r="H652" s="231" t="s">
        <v>7652</v>
      </c>
      <c r="I652" s="232" t="s">
        <v>316</v>
      </c>
      <c r="J652" s="231" t="s">
        <v>44</v>
      </c>
      <c r="K652" s="230" t="s">
        <v>197</v>
      </c>
      <c r="L652" s="230" t="s">
        <v>100</v>
      </c>
      <c r="M652" s="233">
        <v>0</v>
      </c>
      <c r="N652" s="234" t="s">
        <v>7653</v>
      </c>
      <c r="O652" s="230" t="s">
        <v>101</v>
      </c>
      <c r="P652" s="230" t="s">
        <v>145</v>
      </c>
      <c r="Q652" s="233">
        <v>149000</v>
      </c>
      <c r="R652" s="234">
        <v>1</v>
      </c>
      <c r="S652" s="235" t="s">
        <v>103</v>
      </c>
      <c r="T652" s="236">
        <v>1.2617</v>
      </c>
      <c r="U652" s="237" t="s">
        <v>8619</v>
      </c>
      <c r="V652" s="238" t="s">
        <v>104</v>
      </c>
      <c r="W652" s="236">
        <v>0</v>
      </c>
      <c r="X652" s="237" t="s">
        <v>155</v>
      </c>
      <c r="Y652" s="239">
        <v>0</v>
      </c>
      <c r="Z652" s="237" t="s">
        <v>156</v>
      </c>
      <c r="AA652" s="239">
        <v>0</v>
      </c>
      <c r="AB652" s="240" t="s">
        <v>46</v>
      </c>
      <c r="AC652" s="241" t="s">
        <v>19</v>
      </c>
      <c r="AD652" s="241" t="s">
        <v>31</v>
      </c>
      <c r="AE652" s="237" t="s">
        <v>38</v>
      </c>
      <c r="AF652" s="237" t="s">
        <v>97</v>
      </c>
      <c r="AG652" s="237"/>
      <c r="AH652" s="237"/>
      <c r="AI652" s="237" t="s">
        <v>90</v>
      </c>
      <c r="AJ652" s="237" t="s">
        <v>1176</v>
      </c>
      <c r="AK652" s="237" t="s">
        <v>94</v>
      </c>
      <c r="AL652" s="237" t="s">
        <v>205</v>
      </c>
      <c r="AM652" s="242">
        <v>4</v>
      </c>
    </row>
    <row r="653" spans="2:39">
      <c r="B653" s="228" t="s">
        <v>7501</v>
      </c>
      <c r="C653" s="229" t="s">
        <v>7674</v>
      </c>
      <c r="D653" s="230" t="s">
        <v>48</v>
      </c>
      <c r="E653" s="231" t="s">
        <v>38</v>
      </c>
      <c r="F653" s="231" t="s">
        <v>97</v>
      </c>
      <c r="G653" s="231" t="s">
        <v>35</v>
      </c>
      <c r="H653" s="231" t="s">
        <v>7652</v>
      </c>
      <c r="I653" s="232" t="s">
        <v>316</v>
      </c>
      <c r="J653" s="231" t="s">
        <v>44</v>
      </c>
      <c r="K653" s="230" t="s">
        <v>538</v>
      </c>
      <c r="L653" s="230" t="s">
        <v>100</v>
      </c>
      <c r="M653" s="233">
        <v>0</v>
      </c>
      <c r="N653" s="234" t="s">
        <v>7653</v>
      </c>
      <c r="O653" s="230" t="s">
        <v>101</v>
      </c>
      <c r="P653" s="230" t="s">
        <v>145</v>
      </c>
      <c r="Q653" s="233">
        <v>149000</v>
      </c>
      <c r="R653" s="234">
        <v>8</v>
      </c>
      <c r="S653" s="235" t="s">
        <v>146</v>
      </c>
      <c r="T653" s="236"/>
      <c r="U653" s="237" t="s">
        <v>8524</v>
      </c>
      <c r="V653" s="238" t="s">
        <v>104</v>
      </c>
      <c r="W653" s="236">
        <v>0</v>
      </c>
      <c r="X653" s="237" t="s">
        <v>155</v>
      </c>
      <c r="Y653" s="239">
        <v>0</v>
      </c>
      <c r="Z653" s="237" t="s">
        <v>156</v>
      </c>
      <c r="AA653" s="239">
        <v>0</v>
      </c>
      <c r="AB653" s="240" t="s">
        <v>46</v>
      </c>
      <c r="AC653" s="241" t="s">
        <v>19</v>
      </c>
      <c r="AD653" s="241" t="s">
        <v>31</v>
      </c>
      <c r="AE653" s="237" t="s">
        <v>38</v>
      </c>
      <c r="AF653" s="237" t="s">
        <v>97</v>
      </c>
      <c r="AG653" s="237"/>
      <c r="AH653" s="237"/>
      <c r="AI653" s="237" t="s">
        <v>90</v>
      </c>
      <c r="AJ653" s="237" t="s">
        <v>1176</v>
      </c>
      <c r="AK653" s="237" t="s">
        <v>94</v>
      </c>
      <c r="AL653" s="237" t="s">
        <v>773</v>
      </c>
      <c r="AM653" s="242">
        <v>4</v>
      </c>
    </row>
    <row r="654" spans="2:39">
      <c r="B654" s="180" t="s">
        <v>1194</v>
      </c>
      <c r="C654" s="181" t="s">
        <v>1195</v>
      </c>
      <c r="D654" s="182" t="s">
        <v>46</v>
      </c>
      <c r="E654" s="183" t="s">
        <v>46</v>
      </c>
      <c r="F654" s="183" t="s">
        <v>46</v>
      </c>
      <c r="G654" s="183" t="s">
        <v>46</v>
      </c>
      <c r="H654" s="183" t="s">
        <v>46</v>
      </c>
      <c r="I654" s="184" t="s">
        <v>46</v>
      </c>
      <c r="J654" s="183" t="s">
        <v>46</v>
      </c>
      <c r="K654" s="182" t="s">
        <v>46</v>
      </c>
      <c r="L654" s="182" t="s">
        <v>46</v>
      </c>
      <c r="M654" s="185">
        <v>0</v>
      </c>
      <c r="N654" s="186" t="s">
        <v>46</v>
      </c>
      <c r="O654" s="182" t="s">
        <v>46</v>
      </c>
      <c r="P654" s="182" t="s">
        <v>46</v>
      </c>
      <c r="Q654" s="185">
        <v>0</v>
      </c>
      <c r="R654" s="186">
        <v>0</v>
      </c>
      <c r="S654" s="187" t="s">
        <v>46</v>
      </c>
      <c r="T654" s="36"/>
      <c r="U654" s="35"/>
      <c r="V654" s="188" t="s">
        <v>46</v>
      </c>
      <c r="W654" s="36">
        <v>0</v>
      </c>
      <c r="X654" s="35" t="s">
        <v>46</v>
      </c>
      <c r="Y654" s="38">
        <v>0</v>
      </c>
      <c r="Z654" s="35" t="s">
        <v>46</v>
      </c>
      <c r="AA654" s="38">
        <v>0</v>
      </c>
      <c r="AB654" s="39" t="s">
        <v>46</v>
      </c>
      <c r="AC654" s="34" t="s">
        <v>46</v>
      </c>
      <c r="AD654" s="34" t="s">
        <v>46</v>
      </c>
      <c r="AE654" s="35"/>
      <c r="AF654" s="35"/>
      <c r="AG654" s="35"/>
      <c r="AH654" s="35"/>
      <c r="AI654" s="35" t="s">
        <v>90</v>
      </c>
      <c r="AJ654" s="35" t="s">
        <v>1196</v>
      </c>
      <c r="AK654" s="35" t="s">
        <v>46</v>
      </c>
      <c r="AL654" s="35" t="s">
        <v>46</v>
      </c>
      <c r="AM654" s="40">
        <v>2</v>
      </c>
    </row>
    <row r="655" spans="2:39">
      <c r="B655" s="189" t="s">
        <v>1197</v>
      </c>
      <c r="C655" s="190" t="s">
        <v>1198</v>
      </c>
      <c r="D655" s="191" t="s">
        <v>46</v>
      </c>
      <c r="E655" s="192" t="s">
        <v>46</v>
      </c>
      <c r="F655" s="192" t="s">
        <v>46</v>
      </c>
      <c r="G655" s="192" t="s">
        <v>46</v>
      </c>
      <c r="H655" s="192" t="s">
        <v>46</v>
      </c>
      <c r="I655" s="193" t="s">
        <v>46</v>
      </c>
      <c r="J655" s="192" t="s">
        <v>46</v>
      </c>
      <c r="K655" s="191" t="s">
        <v>46</v>
      </c>
      <c r="L655" s="191" t="s">
        <v>46</v>
      </c>
      <c r="M655" s="194">
        <v>0</v>
      </c>
      <c r="N655" s="195" t="s">
        <v>46</v>
      </c>
      <c r="O655" s="191" t="s">
        <v>46</v>
      </c>
      <c r="P655" s="191" t="s">
        <v>46</v>
      </c>
      <c r="Q655" s="194">
        <v>0</v>
      </c>
      <c r="R655" s="195">
        <v>0</v>
      </c>
      <c r="S655" s="196" t="s">
        <v>46</v>
      </c>
      <c r="T655" s="44"/>
      <c r="U655" s="43"/>
      <c r="V655" s="197" t="s">
        <v>46</v>
      </c>
      <c r="W655" s="44">
        <v>0</v>
      </c>
      <c r="X655" s="43" t="s">
        <v>46</v>
      </c>
      <c r="Y655" s="46">
        <v>0</v>
      </c>
      <c r="Z655" s="43" t="s">
        <v>46</v>
      </c>
      <c r="AA655" s="46">
        <v>0</v>
      </c>
      <c r="AB655" s="47" t="s">
        <v>46</v>
      </c>
      <c r="AC655" s="42" t="s">
        <v>46</v>
      </c>
      <c r="AD655" s="42" t="s">
        <v>46</v>
      </c>
      <c r="AE655" s="43"/>
      <c r="AF655" s="43"/>
      <c r="AG655" s="43"/>
      <c r="AH655" s="43"/>
      <c r="AI655" s="43" t="s">
        <v>90</v>
      </c>
      <c r="AJ655" s="43" t="s">
        <v>1196</v>
      </c>
      <c r="AK655" s="43" t="s">
        <v>94</v>
      </c>
      <c r="AL655" s="43" t="s">
        <v>46</v>
      </c>
      <c r="AM655" s="48">
        <v>3</v>
      </c>
    </row>
    <row r="656" spans="2:39">
      <c r="B656" s="228" t="s">
        <v>1199</v>
      </c>
      <c r="C656" s="229" t="s">
        <v>1200</v>
      </c>
      <c r="D656" s="230" t="s">
        <v>48</v>
      </c>
      <c r="E656" s="231" t="s">
        <v>38</v>
      </c>
      <c r="F656" s="231" t="s">
        <v>97</v>
      </c>
      <c r="G656" s="231" t="s">
        <v>35</v>
      </c>
      <c r="H656" s="231" t="s">
        <v>7652</v>
      </c>
      <c r="I656" s="232" t="s">
        <v>143</v>
      </c>
      <c r="J656" s="231" t="s">
        <v>44</v>
      </c>
      <c r="K656" s="230" t="s">
        <v>110</v>
      </c>
      <c r="L656" s="230" t="s">
        <v>100</v>
      </c>
      <c r="M656" s="233">
        <v>0</v>
      </c>
      <c r="N656" s="234" t="s">
        <v>7653</v>
      </c>
      <c r="O656" s="230" t="s">
        <v>101</v>
      </c>
      <c r="P656" s="230" t="s">
        <v>145</v>
      </c>
      <c r="Q656" s="233">
        <v>670000</v>
      </c>
      <c r="R656" s="234">
        <v>1</v>
      </c>
      <c r="S656" s="235" t="s">
        <v>103</v>
      </c>
      <c r="T656" s="236">
        <v>1.2617</v>
      </c>
      <c r="U656" s="237" t="s">
        <v>8619</v>
      </c>
      <c r="V656" s="238" t="s">
        <v>104</v>
      </c>
      <c r="W656" s="236">
        <v>0</v>
      </c>
      <c r="X656" s="237" t="s">
        <v>105</v>
      </c>
      <c r="Y656" s="239">
        <v>0</v>
      </c>
      <c r="Z656" s="237" t="s">
        <v>106</v>
      </c>
      <c r="AA656" s="239">
        <v>0</v>
      </c>
      <c r="AB656" s="240" t="s">
        <v>46</v>
      </c>
      <c r="AC656" s="241" t="s">
        <v>23</v>
      </c>
      <c r="AD656" s="241" t="s">
        <v>34</v>
      </c>
      <c r="AE656" s="237" t="s">
        <v>38</v>
      </c>
      <c r="AF656" s="237" t="s">
        <v>97</v>
      </c>
      <c r="AG656" s="237"/>
      <c r="AH656" s="237"/>
      <c r="AI656" s="237" t="s">
        <v>90</v>
      </c>
      <c r="AJ656" s="237" t="s">
        <v>1196</v>
      </c>
      <c r="AK656" s="237" t="s">
        <v>94</v>
      </c>
      <c r="AL656" s="237" t="s">
        <v>109</v>
      </c>
      <c r="AM656" s="242">
        <v>4</v>
      </c>
    </row>
    <row r="657" spans="2:39">
      <c r="B657" s="228" t="s">
        <v>1201</v>
      </c>
      <c r="C657" s="229" t="s">
        <v>1202</v>
      </c>
      <c r="D657" s="230" t="s">
        <v>48</v>
      </c>
      <c r="E657" s="231" t="s">
        <v>38</v>
      </c>
      <c r="F657" s="231" t="s">
        <v>97</v>
      </c>
      <c r="G657" s="231" t="s">
        <v>35</v>
      </c>
      <c r="H657" s="231" t="s">
        <v>7652</v>
      </c>
      <c r="I657" s="232" t="s">
        <v>143</v>
      </c>
      <c r="J657" s="231" t="s">
        <v>44</v>
      </c>
      <c r="K657" s="230" t="s">
        <v>144</v>
      </c>
      <c r="L657" s="230" t="s">
        <v>100</v>
      </c>
      <c r="M657" s="233">
        <v>0</v>
      </c>
      <c r="N657" s="234" t="s">
        <v>7653</v>
      </c>
      <c r="O657" s="230" t="s">
        <v>101</v>
      </c>
      <c r="P657" s="230" t="s">
        <v>145</v>
      </c>
      <c r="Q657" s="233">
        <v>610000</v>
      </c>
      <c r="R657" s="234">
        <v>1</v>
      </c>
      <c r="S657" s="235" t="s">
        <v>103</v>
      </c>
      <c r="T657" s="236">
        <v>1.2617</v>
      </c>
      <c r="U657" s="237" t="s">
        <v>8619</v>
      </c>
      <c r="V657" s="238" t="s">
        <v>104</v>
      </c>
      <c r="W657" s="236">
        <v>0</v>
      </c>
      <c r="X657" s="237" t="s">
        <v>105</v>
      </c>
      <c r="Y657" s="239">
        <v>0</v>
      </c>
      <c r="Z657" s="237" t="s">
        <v>106</v>
      </c>
      <c r="AA657" s="239">
        <v>0</v>
      </c>
      <c r="AB657" s="240" t="s">
        <v>46</v>
      </c>
      <c r="AC657" s="241" t="s">
        <v>23</v>
      </c>
      <c r="AD657" s="241" t="s">
        <v>34</v>
      </c>
      <c r="AE657" s="237" t="s">
        <v>38</v>
      </c>
      <c r="AF657" s="237" t="s">
        <v>97</v>
      </c>
      <c r="AG657" s="237"/>
      <c r="AH657" s="237"/>
      <c r="AI657" s="237" t="s">
        <v>90</v>
      </c>
      <c r="AJ657" s="237" t="s">
        <v>1196</v>
      </c>
      <c r="AK657" s="237" t="s">
        <v>94</v>
      </c>
      <c r="AL657" s="237" t="s">
        <v>111</v>
      </c>
      <c r="AM657" s="242">
        <v>4</v>
      </c>
    </row>
    <row r="658" spans="2:39">
      <c r="B658" s="228" t="s">
        <v>1203</v>
      </c>
      <c r="C658" s="229" t="s">
        <v>1200</v>
      </c>
      <c r="D658" s="230" t="s">
        <v>50</v>
      </c>
      <c r="E658" s="231" t="s">
        <v>38</v>
      </c>
      <c r="F658" s="231" t="s">
        <v>97</v>
      </c>
      <c r="G658" s="231" t="s">
        <v>35</v>
      </c>
      <c r="H658" s="231" t="s">
        <v>7652</v>
      </c>
      <c r="I658" s="232" t="s">
        <v>143</v>
      </c>
      <c r="J658" s="231" t="s">
        <v>44</v>
      </c>
      <c r="K658" s="230" t="s">
        <v>128</v>
      </c>
      <c r="L658" s="230" t="s">
        <v>100</v>
      </c>
      <c r="M658" s="233">
        <v>0</v>
      </c>
      <c r="N658" s="234" t="s">
        <v>7653</v>
      </c>
      <c r="O658" s="230" t="s">
        <v>101</v>
      </c>
      <c r="P658" s="230" t="s">
        <v>145</v>
      </c>
      <c r="Q658" s="233">
        <v>670000</v>
      </c>
      <c r="R658" s="234">
        <v>1</v>
      </c>
      <c r="S658" s="235" t="s">
        <v>8293</v>
      </c>
      <c r="T658" s="236">
        <v>1.2617</v>
      </c>
      <c r="U658" s="237" t="s">
        <v>8515</v>
      </c>
      <c r="V658" s="238" t="s">
        <v>104</v>
      </c>
      <c r="W658" s="236">
        <v>0</v>
      </c>
      <c r="X658" s="237" t="s">
        <v>105</v>
      </c>
      <c r="Y658" s="239">
        <v>0</v>
      </c>
      <c r="Z658" s="237" t="s">
        <v>106</v>
      </c>
      <c r="AA658" s="239">
        <v>0</v>
      </c>
      <c r="AB658" s="240" t="s">
        <v>46</v>
      </c>
      <c r="AC658" s="241" t="s">
        <v>23</v>
      </c>
      <c r="AD658" s="241" t="s">
        <v>34</v>
      </c>
      <c r="AE658" s="237" t="s">
        <v>38</v>
      </c>
      <c r="AF658" s="237" t="s">
        <v>97</v>
      </c>
      <c r="AG658" s="237"/>
      <c r="AH658" s="237"/>
      <c r="AI658" s="237" t="s">
        <v>90</v>
      </c>
      <c r="AJ658" s="237" t="s">
        <v>1196</v>
      </c>
      <c r="AK658" s="237" t="s">
        <v>94</v>
      </c>
      <c r="AL658" s="237" t="s">
        <v>112</v>
      </c>
      <c r="AM658" s="242">
        <v>4</v>
      </c>
    </row>
    <row r="659" spans="2:39">
      <c r="B659" s="228" t="s">
        <v>1204</v>
      </c>
      <c r="C659" s="229" t="s">
        <v>1200</v>
      </c>
      <c r="D659" s="230" t="s">
        <v>52</v>
      </c>
      <c r="E659" s="231" t="s">
        <v>38</v>
      </c>
      <c r="F659" s="231" t="s">
        <v>97</v>
      </c>
      <c r="G659" s="231" t="s">
        <v>35</v>
      </c>
      <c r="H659" s="231" t="s">
        <v>7652</v>
      </c>
      <c r="I659" s="232" t="s">
        <v>143</v>
      </c>
      <c r="J659" s="231" t="s">
        <v>44</v>
      </c>
      <c r="K659" s="230" t="s">
        <v>247</v>
      </c>
      <c r="L659" s="230" t="s">
        <v>100</v>
      </c>
      <c r="M659" s="233">
        <v>0</v>
      </c>
      <c r="N659" s="234" t="s">
        <v>7653</v>
      </c>
      <c r="O659" s="230" t="s">
        <v>101</v>
      </c>
      <c r="P659" s="230" t="s">
        <v>145</v>
      </c>
      <c r="Q659" s="233">
        <v>670000</v>
      </c>
      <c r="R659" s="234">
        <v>1</v>
      </c>
      <c r="S659" s="235" t="s">
        <v>8293</v>
      </c>
      <c r="T659" s="236">
        <v>1.2617</v>
      </c>
      <c r="U659" s="237" t="s">
        <v>8515</v>
      </c>
      <c r="V659" s="238" t="s">
        <v>104</v>
      </c>
      <c r="W659" s="236">
        <v>0</v>
      </c>
      <c r="X659" s="237" t="s">
        <v>105</v>
      </c>
      <c r="Y659" s="239">
        <v>0</v>
      </c>
      <c r="Z659" s="237" t="s">
        <v>106</v>
      </c>
      <c r="AA659" s="239">
        <v>0</v>
      </c>
      <c r="AB659" s="240" t="s">
        <v>46</v>
      </c>
      <c r="AC659" s="241" t="s">
        <v>23</v>
      </c>
      <c r="AD659" s="241" t="s">
        <v>34</v>
      </c>
      <c r="AE659" s="237" t="s">
        <v>38</v>
      </c>
      <c r="AF659" s="237" t="s">
        <v>97</v>
      </c>
      <c r="AG659" s="237"/>
      <c r="AH659" s="237"/>
      <c r="AI659" s="237" t="s">
        <v>90</v>
      </c>
      <c r="AJ659" s="237" t="s">
        <v>1196</v>
      </c>
      <c r="AK659" s="237" t="s">
        <v>94</v>
      </c>
      <c r="AL659" s="237" t="s">
        <v>113</v>
      </c>
      <c r="AM659" s="242">
        <v>4</v>
      </c>
    </row>
    <row r="660" spans="2:39">
      <c r="B660" s="228" t="s">
        <v>1205</v>
      </c>
      <c r="C660" s="229" t="s">
        <v>1200</v>
      </c>
      <c r="D660" s="230" t="s">
        <v>54</v>
      </c>
      <c r="E660" s="231" t="s">
        <v>38</v>
      </c>
      <c r="F660" s="231" t="s">
        <v>97</v>
      </c>
      <c r="G660" s="231" t="s">
        <v>35</v>
      </c>
      <c r="H660" s="231" t="s">
        <v>7652</v>
      </c>
      <c r="I660" s="232" t="s">
        <v>143</v>
      </c>
      <c r="J660" s="231" t="s">
        <v>44</v>
      </c>
      <c r="K660" s="230" t="s">
        <v>135</v>
      </c>
      <c r="L660" s="230" t="s">
        <v>100</v>
      </c>
      <c r="M660" s="233">
        <v>0</v>
      </c>
      <c r="N660" s="234" t="s">
        <v>7653</v>
      </c>
      <c r="O660" s="230" t="s">
        <v>101</v>
      </c>
      <c r="P660" s="230" t="s">
        <v>145</v>
      </c>
      <c r="Q660" s="233">
        <v>670000</v>
      </c>
      <c r="R660" s="234">
        <v>1</v>
      </c>
      <c r="S660" s="235" t="s">
        <v>8293</v>
      </c>
      <c r="T660" s="236">
        <v>1.2617</v>
      </c>
      <c r="U660" s="237" t="s">
        <v>8515</v>
      </c>
      <c r="V660" s="238" t="s">
        <v>104</v>
      </c>
      <c r="W660" s="236">
        <v>0</v>
      </c>
      <c r="X660" s="237" t="s">
        <v>105</v>
      </c>
      <c r="Y660" s="239">
        <v>0</v>
      </c>
      <c r="Z660" s="237" t="s">
        <v>106</v>
      </c>
      <c r="AA660" s="239">
        <v>0</v>
      </c>
      <c r="AB660" s="240" t="s">
        <v>46</v>
      </c>
      <c r="AC660" s="241" t="s">
        <v>23</v>
      </c>
      <c r="AD660" s="241" t="s">
        <v>34</v>
      </c>
      <c r="AE660" s="237" t="s">
        <v>38</v>
      </c>
      <c r="AF660" s="237" t="s">
        <v>97</v>
      </c>
      <c r="AG660" s="237"/>
      <c r="AH660" s="237"/>
      <c r="AI660" s="237" t="s">
        <v>90</v>
      </c>
      <c r="AJ660" s="237" t="s">
        <v>1196</v>
      </c>
      <c r="AK660" s="237" t="s">
        <v>94</v>
      </c>
      <c r="AL660" s="237" t="s">
        <v>115</v>
      </c>
      <c r="AM660" s="242">
        <v>4</v>
      </c>
    </row>
    <row r="661" spans="2:39">
      <c r="B661" s="228" t="s">
        <v>1206</v>
      </c>
      <c r="C661" s="229" t="s">
        <v>1200</v>
      </c>
      <c r="D661" s="230" t="s">
        <v>164</v>
      </c>
      <c r="E661" s="231" t="s">
        <v>38</v>
      </c>
      <c r="F661" s="231" t="s">
        <v>97</v>
      </c>
      <c r="G661" s="231" t="s">
        <v>35</v>
      </c>
      <c r="H661" s="231" t="s">
        <v>7652</v>
      </c>
      <c r="I661" s="232" t="s">
        <v>143</v>
      </c>
      <c r="J661" s="231" t="s">
        <v>44</v>
      </c>
      <c r="K661" s="230" t="s">
        <v>197</v>
      </c>
      <c r="L661" s="230" t="s">
        <v>100</v>
      </c>
      <c r="M661" s="233">
        <v>0</v>
      </c>
      <c r="N661" s="234" t="s">
        <v>7653</v>
      </c>
      <c r="O661" s="230" t="s">
        <v>101</v>
      </c>
      <c r="P661" s="230" t="s">
        <v>145</v>
      </c>
      <c r="Q661" s="233">
        <v>670000</v>
      </c>
      <c r="R661" s="234">
        <v>1</v>
      </c>
      <c r="S661" s="235" t="s">
        <v>8293</v>
      </c>
      <c r="T661" s="236">
        <v>1.2617</v>
      </c>
      <c r="U661" s="237" t="s">
        <v>8515</v>
      </c>
      <c r="V661" s="238" t="s">
        <v>104</v>
      </c>
      <c r="W661" s="236">
        <v>0</v>
      </c>
      <c r="X661" s="237" t="s">
        <v>105</v>
      </c>
      <c r="Y661" s="239">
        <v>0</v>
      </c>
      <c r="Z661" s="237" t="s">
        <v>106</v>
      </c>
      <c r="AA661" s="239">
        <v>0</v>
      </c>
      <c r="AB661" s="240" t="s">
        <v>46</v>
      </c>
      <c r="AC661" s="241" t="s">
        <v>23</v>
      </c>
      <c r="AD661" s="241" t="s">
        <v>34</v>
      </c>
      <c r="AE661" s="237" t="s">
        <v>38</v>
      </c>
      <c r="AF661" s="237" t="s">
        <v>97</v>
      </c>
      <c r="AG661" s="237"/>
      <c r="AH661" s="237"/>
      <c r="AI661" s="237" t="s">
        <v>90</v>
      </c>
      <c r="AJ661" s="237" t="s">
        <v>1196</v>
      </c>
      <c r="AK661" s="237" t="s">
        <v>94</v>
      </c>
      <c r="AL661" s="237" t="s">
        <v>167</v>
      </c>
      <c r="AM661" s="242">
        <v>4</v>
      </c>
    </row>
    <row r="662" spans="2:39">
      <c r="B662" s="228" t="s">
        <v>1207</v>
      </c>
      <c r="C662" s="229" t="s">
        <v>1200</v>
      </c>
      <c r="D662" s="230" t="s">
        <v>166</v>
      </c>
      <c r="E662" s="231" t="s">
        <v>38</v>
      </c>
      <c r="F662" s="231" t="s">
        <v>97</v>
      </c>
      <c r="G662" s="231" t="s">
        <v>35</v>
      </c>
      <c r="H662" s="231" t="s">
        <v>7652</v>
      </c>
      <c r="I662" s="232" t="s">
        <v>143</v>
      </c>
      <c r="J662" s="231" t="s">
        <v>44</v>
      </c>
      <c r="K662" s="230" t="s">
        <v>575</v>
      </c>
      <c r="L662" s="230" t="s">
        <v>100</v>
      </c>
      <c r="M662" s="233">
        <v>0</v>
      </c>
      <c r="N662" s="234" t="s">
        <v>7653</v>
      </c>
      <c r="O662" s="230" t="s">
        <v>101</v>
      </c>
      <c r="P662" s="230" t="s">
        <v>145</v>
      </c>
      <c r="Q662" s="233">
        <v>670000</v>
      </c>
      <c r="R662" s="234">
        <v>1</v>
      </c>
      <c r="S662" s="235" t="s">
        <v>8293</v>
      </c>
      <c r="T662" s="236">
        <v>1.2617</v>
      </c>
      <c r="U662" s="237" t="s">
        <v>8515</v>
      </c>
      <c r="V662" s="238" t="s">
        <v>104</v>
      </c>
      <c r="W662" s="236">
        <v>0</v>
      </c>
      <c r="X662" s="237" t="s">
        <v>105</v>
      </c>
      <c r="Y662" s="239">
        <v>0</v>
      </c>
      <c r="Z662" s="237" t="s">
        <v>106</v>
      </c>
      <c r="AA662" s="239">
        <v>0</v>
      </c>
      <c r="AB662" s="240" t="s">
        <v>46</v>
      </c>
      <c r="AC662" s="241" t="s">
        <v>23</v>
      </c>
      <c r="AD662" s="241" t="s">
        <v>34</v>
      </c>
      <c r="AE662" s="237" t="s">
        <v>38</v>
      </c>
      <c r="AF662" s="237" t="s">
        <v>97</v>
      </c>
      <c r="AG662" s="237"/>
      <c r="AH662" s="237"/>
      <c r="AI662" s="237" t="s">
        <v>90</v>
      </c>
      <c r="AJ662" s="237" t="s">
        <v>1196</v>
      </c>
      <c r="AK662" s="237" t="s">
        <v>94</v>
      </c>
      <c r="AL662" s="237" t="s">
        <v>189</v>
      </c>
      <c r="AM662" s="242">
        <v>4</v>
      </c>
    </row>
    <row r="663" spans="2:39">
      <c r="B663" s="228" t="s">
        <v>1208</v>
      </c>
      <c r="C663" s="229" t="s">
        <v>1200</v>
      </c>
      <c r="D663" s="230" t="s">
        <v>263</v>
      </c>
      <c r="E663" s="231" t="s">
        <v>38</v>
      </c>
      <c r="F663" s="231" t="s">
        <v>97</v>
      </c>
      <c r="G663" s="231" t="s">
        <v>35</v>
      </c>
      <c r="H663" s="231" t="s">
        <v>7652</v>
      </c>
      <c r="I663" s="232" t="s">
        <v>143</v>
      </c>
      <c r="J663" s="231" t="s">
        <v>44</v>
      </c>
      <c r="K663" s="230" t="s">
        <v>538</v>
      </c>
      <c r="L663" s="230" t="s">
        <v>100</v>
      </c>
      <c r="M663" s="233">
        <v>0</v>
      </c>
      <c r="N663" s="234" t="s">
        <v>7653</v>
      </c>
      <c r="O663" s="230" t="s">
        <v>101</v>
      </c>
      <c r="P663" s="230" t="s">
        <v>145</v>
      </c>
      <c r="Q663" s="233">
        <v>670000</v>
      </c>
      <c r="R663" s="234">
        <v>1</v>
      </c>
      <c r="S663" s="235" t="s">
        <v>8293</v>
      </c>
      <c r="T663" s="236">
        <v>1.2617</v>
      </c>
      <c r="U663" s="237" t="s">
        <v>8515</v>
      </c>
      <c r="V663" s="238" t="s">
        <v>104</v>
      </c>
      <c r="W663" s="236">
        <v>0</v>
      </c>
      <c r="X663" s="237" t="s">
        <v>105</v>
      </c>
      <c r="Y663" s="239">
        <v>0</v>
      </c>
      <c r="Z663" s="237" t="s">
        <v>106</v>
      </c>
      <c r="AA663" s="239">
        <v>0</v>
      </c>
      <c r="AB663" s="240" t="s">
        <v>46</v>
      </c>
      <c r="AC663" s="241" t="s">
        <v>23</v>
      </c>
      <c r="AD663" s="241" t="s">
        <v>34</v>
      </c>
      <c r="AE663" s="237" t="s">
        <v>38</v>
      </c>
      <c r="AF663" s="237" t="s">
        <v>97</v>
      </c>
      <c r="AG663" s="237"/>
      <c r="AH663" s="237"/>
      <c r="AI663" s="237" t="s">
        <v>90</v>
      </c>
      <c r="AJ663" s="237" t="s">
        <v>1196</v>
      </c>
      <c r="AK663" s="237" t="s">
        <v>94</v>
      </c>
      <c r="AL663" s="237" t="s">
        <v>191</v>
      </c>
      <c r="AM663" s="242">
        <v>4</v>
      </c>
    </row>
    <row r="664" spans="2:39">
      <c r="B664" s="228" t="s">
        <v>1209</v>
      </c>
      <c r="C664" s="229" t="s">
        <v>1202</v>
      </c>
      <c r="D664" s="230" t="s">
        <v>50</v>
      </c>
      <c r="E664" s="231" t="s">
        <v>38</v>
      </c>
      <c r="F664" s="231" t="s">
        <v>97</v>
      </c>
      <c r="G664" s="231" t="s">
        <v>35</v>
      </c>
      <c r="H664" s="231" t="s">
        <v>7652</v>
      </c>
      <c r="I664" s="232" t="s">
        <v>143</v>
      </c>
      <c r="J664" s="231" t="s">
        <v>44</v>
      </c>
      <c r="K664" s="230" t="s">
        <v>133</v>
      </c>
      <c r="L664" s="230" t="s">
        <v>100</v>
      </c>
      <c r="M664" s="233">
        <v>0</v>
      </c>
      <c r="N664" s="234" t="s">
        <v>7653</v>
      </c>
      <c r="O664" s="230" t="s">
        <v>101</v>
      </c>
      <c r="P664" s="230" t="s">
        <v>145</v>
      </c>
      <c r="Q664" s="233">
        <v>610000</v>
      </c>
      <c r="R664" s="234">
        <v>1</v>
      </c>
      <c r="S664" s="235" t="s">
        <v>8293</v>
      </c>
      <c r="T664" s="236">
        <v>1.2617</v>
      </c>
      <c r="U664" s="237" t="s">
        <v>8515</v>
      </c>
      <c r="V664" s="238" t="s">
        <v>104</v>
      </c>
      <c r="W664" s="236">
        <v>0</v>
      </c>
      <c r="X664" s="237" t="s">
        <v>105</v>
      </c>
      <c r="Y664" s="239">
        <v>0</v>
      </c>
      <c r="Z664" s="237" t="s">
        <v>106</v>
      </c>
      <c r="AA664" s="239">
        <v>0</v>
      </c>
      <c r="AB664" s="240" t="s">
        <v>46</v>
      </c>
      <c r="AC664" s="241" t="s">
        <v>23</v>
      </c>
      <c r="AD664" s="241" t="s">
        <v>34</v>
      </c>
      <c r="AE664" s="237" t="s">
        <v>38</v>
      </c>
      <c r="AF664" s="237" t="s">
        <v>97</v>
      </c>
      <c r="AG664" s="237"/>
      <c r="AH664" s="237"/>
      <c r="AI664" s="237" t="s">
        <v>90</v>
      </c>
      <c r="AJ664" s="237" t="s">
        <v>1196</v>
      </c>
      <c r="AK664" s="237" t="s">
        <v>94</v>
      </c>
      <c r="AL664" s="237" t="s">
        <v>193</v>
      </c>
      <c r="AM664" s="242">
        <v>4</v>
      </c>
    </row>
    <row r="665" spans="2:39">
      <c r="B665" s="228" t="s">
        <v>1210</v>
      </c>
      <c r="C665" s="229" t="s">
        <v>1202</v>
      </c>
      <c r="D665" s="230" t="s">
        <v>52</v>
      </c>
      <c r="E665" s="231" t="s">
        <v>38</v>
      </c>
      <c r="F665" s="231" t="s">
        <v>97</v>
      </c>
      <c r="G665" s="231" t="s">
        <v>35</v>
      </c>
      <c r="H665" s="231" t="s">
        <v>7652</v>
      </c>
      <c r="I665" s="232" t="s">
        <v>143</v>
      </c>
      <c r="J665" s="231" t="s">
        <v>44</v>
      </c>
      <c r="K665" s="230" t="s">
        <v>160</v>
      </c>
      <c r="L665" s="230" t="s">
        <v>100</v>
      </c>
      <c r="M665" s="233">
        <v>0</v>
      </c>
      <c r="N665" s="234" t="s">
        <v>7653</v>
      </c>
      <c r="O665" s="230" t="s">
        <v>101</v>
      </c>
      <c r="P665" s="230" t="s">
        <v>145</v>
      </c>
      <c r="Q665" s="233">
        <v>610000</v>
      </c>
      <c r="R665" s="234">
        <v>1</v>
      </c>
      <c r="S665" s="235" t="s">
        <v>8293</v>
      </c>
      <c r="T665" s="236">
        <v>1.2617</v>
      </c>
      <c r="U665" s="237" t="s">
        <v>8515</v>
      </c>
      <c r="V665" s="238" t="s">
        <v>104</v>
      </c>
      <c r="W665" s="236">
        <v>0</v>
      </c>
      <c r="X665" s="237" t="s">
        <v>105</v>
      </c>
      <c r="Y665" s="239">
        <v>0</v>
      </c>
      <c r="Z665" s="237" t="s">
        <v>106</v>
      </c>
      <c r="AA665" s="239">
        <v>0</v>
      </c>
      <c r="AB665" s="240" t="s">
        <v>46</v>
      </c>
      <c r="AC665" s="241" t="s">
        <v>23</v>
      </c>
      <c r="AD665" s="241" t="s">
        <v>34</v>
      </c>
      <c r="AE665" s="237" t="s">
        <v>38</v>
      </c>
      <c r="AF665" s="237" t="s">
        <v>97</v>
      </c>
      <c r="AG665" s="237"/>
      <c r="AH665" s="237"/>
      <c r="AI665" s="237" t="s">
        <v>90</v>
      </c>
      <c r="AJ665" s="237" t="s">
        <v>1196</v>
      </c>
      <c r="AK665" s="237" t="s">
        <v>94</v>
      </c>
      <c r="AL665" s="237" t="s">
        <v>195</v>
      </c>
      <c r="AM665" s="242">
        <v>4</v>
      </c>
    </row>
    <row r="666" spans="2:39">
      <c r="B666" s="228" t="s">
        <v>1211</v>
      </c>
      <c r="C666" s="229" t="s">
        <v>1200</v>
      </c>
      <c r="D666" s="230" t="s">
        <v>266</v>
      </c>
      <c r="E666" s="231" t="s">
        <v>38</v>
      </c>
      <c r="F666" s="231" t="s">
        <v>97</v>
      </c>
      <c r="G666" s="231" t="s">
        <v>35</v>
      </c>
      <c r="H666" s="231" t="s">
        <v>7652</v>
      </c>
      <c r="I666" s="232" t="s">
        <v>143</v>
      </c>
      <c r="J666" s="231" t="s">
        <v>44</v>
      </c>
      <c r="K666" s="230" t="s">
        <v>128</v>
      </c>
      <c r="L666" s="230" t="s">
        <v>100</v>
      </c>
      <c r="M666" s="233">
        <v>0</v>
      </c>
      <c r="N666" s="234" t="s">
        <v>7653</v>
      </c>
      <c r="O666" s="230" t="s">
        <v>101</v>
      </c>
      <c r="P666" s="230" t="s">
        <v>145</v>
      </c>
      <c r="Q666" s="233">
        <v>670000</v>
      </c>
      <c r="R666" s="234">
        <v>1</v>
      </c>
      <c r="S666" s="235" t="s">
        <v>8293</v>
      </c>
      <c r="T666" s="236">
        <v>1.2617</v>
      </c>
      <c r="U666" s="237" t="s">
        <v>8515</v>
      </c>
      <c r="V666" s="238" t="s">
        <v>104</v>
      </c>
      <c r="W666" s="236">
        <v>0</v>
      </c>
      <c r="X666" s="237" t="s">
        <v>105</v>
      </c>
      <c r="Y666" s="239">
        <v>0</v>
      </c>
      <c r="Z666" s="237" t="s">
        <v>106</v>
      </c>
      <c r="AA666" s="239">
        <v>0</v>
      </c>
      <c r="AB666" s="240" t="s">
        <v>46</v>
      </c>
      <c r="AC666" s="241" t="s">
        <v>23</v>
      </c>
      <c r="AD666" s="241" t="s">
        <v>34</v>
      </c>
      <c r="AE666" s="237" t="s">
        <v>38</v>
      </c>
      <c r="AF666" s="237" t="s">
        <v>97</v>
      </c>
      <c r="AG666" s="237"/>
      <c r="AH666" s="237"/>
      <c r="AI666" s="237" t="s">
        <v>90</v>
      </c>
      <c r="AJ666" s="237" t="s">
        <v>1196</v>
      </c>
      <c r="AK666" s="237" t="s">
        <v>94</v>
      </c>
      <c r="AL666" s="237" t="s">
        <v>198</v>
      </c>
      <c r="AM666" s="242">
        <v>4</v>
      </c>
    </row>
    <row r="667" spans="2:39">
      <c r="B667" s="228" t="s">
        <v>1212</v>
      </c>
      <c r="C667" s="229" t="s">
        <v>1200</v>
      </c>
      <c r="D667" s="230" t="s">
        <v>269</v>
      </c>
      <c r="E667" s="231" t="s">
        <v>38</v>
      </c>
      <c r="F667" s="231" t="s">
        <v>97</v>
      </c>
      <c r="G667" s="231" t="s">
        <v>35</v>
      </c>
      <c r="H667" s="231" t="s">
        <v>7652</v>
      </c>
      <c r="I667" s="232" t="s">
        <v>143</v>
      </c>
      <c r="J667" s="231" t="s">
        <v>44</v>
      </c>
      <c r="K667" s="230" t="s">
        <v>135</v>
      </c>
      <c r="L667" s="230" t="s">
        <v>100</v>
      </c>
      <c r="M667" s="233">
        <v>0</v>
      </c>
      <c r="N667" s="234" t="s">
        <v>7653</v>
      </c>
      <c r="O667" s="230" t="s">
        <v>101</v>
      </c>
      <c r="P667" s="230" t="s">
        <v>145</v>
      </c>
      <c r="Q667" s="233">
        <v>670000</v>
      </c>
      <c r="R667" s="234">
        <v>1</v>
      </c>
      <c r="S667" s="235" t="s">
        <v>8293</v>
      </c>
      <c r="T667" s="236">
        <v>1.2617</v>
      </c>
      <c r="U667" s="237" t="s">
        <v>8515</v>
      </c>
      <c r="V667" s="238" t="s">
        <v>104</v>
      </c>
      <c r="W667" s="236">
        <v>0</v>
      </c>
      <c r="X667" s="237" t="s">
        <v>105</v>
      </c>
      <c r="Y667" s="239">
        <v>0</v>
      </c>
      <c r="Z667" s="237" t="s">
        <v>106</v>
      </c>
      <c r="AA667" s="239">
        <v>0</v>
      </c>
      <c r="AB667" s="240" t="s">
        <v>46</v>
      </c>
      <c r="AC667" s="241" t="s">
        <v>23</v>
      </c>
      <c r="AD667" s="241" t="s">
        <v>34</v>
      </c>
      <c r="AE667" s="237" t="s">
        <v>38</v>
      </c>
      <c r="AF667" s="237" t="s">
        <v>97</v>
      </c>
      <c r="AG667" s="237"/>
      <c r="AH667" s="237"/>
      <c r="AI667" s="237" t="s">
        <v>90</v>
      </c>
      <c r="AJ667" s="237" t="s">
        <v>1196</v>
      </c>
      <c r="AK667" s="237" t="s">
        <v>94</v>
      </c>
      <c r="AL667" s="237" t="s">
        <v>200</v>
      </c>
      <c r="AM667" s="242">
        <v>4</v>
      </c>
    </row>
    <row r="668" spans="2:39">
      <c r="B668" s="228" t="s">
        <v>1213</v>
      </c>
      <c r="C668" s="229" t="s">
        <v>1200</v>
      </c>
      <c r="D668" s="230" t="s">
        <v>272</v>
      </c>
      <c r="E668" s="231" t="s">
        <v>38</v>
      </c>
      <c r="F668" s="231" t="s">
        <v>97</v>
      </c>
      <c r="G668" s="231" t="s">
        <v>35</v>
      </c>
      <c r="H668" s="231" t="s">
        <v>7652</v>
      </c>
      <c r="I668" s="232" t="s">
        <v>143</v>
      </c>
      <c r="J668" s="231" t="s">
        <v>44</v>
      </c>
      <c r="K668" s="230" t="s">
        <v>135</v>
      </c>
      <c r="L668" s="230" t="s">
        <v>100</v>
      </c>
      <c r="M668" s="233">
        <v>0</v>
      </c>
      <c r="N668" s="234" t="s">
        <v>7653</v>
      </c>
      <c r="O668" s="230" t="s">
        <v>101</v>
      </c>
      <c r="P668" s="230" t="s">
        <v>145</v>
      </c>
      <c r="Q668" s="233">
        <v>670000</v>
      </c>
      <c r="R668" s="234">
        <v>1</v>
      </c>
      <c r="S668" s="235" t="s">
        <v>8293</v>
      </c>
      <c r="T668" s="236">
        <v>1.2617</v>
      </c>
      <c r="U668" s="237" t="s">
        <v>8515</v>
      </c>
      <c r="V668" s="238" t="s">
        <v>104</v>
      </c>
      <c r="W668" s="236">
        <v>0</v>
      </c>
      <c r="X668" s="237" t="s">
        <v>105</v>
      </c>
      <c r="Y668" s="239">
        <v>0</v>
      </c>
      <c r="Z668" s="237" t="s">
        <v>106</v>
      </c>
      <c r="AA668" s="239">
        <v>0</v>
      </c>
      <c r="AB668" s="240" t="s">
        <v>46</v>
      </c>
      <c r="AC668" s="241" t="s">
        <v>23</v>
      </c>
      <c r="AD668" s="241" t="s">
        <v>34</v>
      </c>
      <c r="AE668" s="237" t="s">
        <v>38</v>
      </c>
      <c r="AF668" s="237" t="s">
        <v>97</v>
      </c>
      <c r="AG668" s="237"/>
      <c r="AH668" s="237"/>
      <c r="AI668" s="237" t="s">
        <v>90</v>
      </c>
      <c r="AJ668" s="237" t="s">
        <v>1196</v>
      </c>
      <c r="AK668" s="237" t="s">
        <v>94</v>
      </c>
      <c r="AL668" s="237" t="s">
        <v>203</v>
      </c>
      <c r="AM668" s="242">
        <v>4</v>
      </c>
    </row>
    <row r="669" spans="2:39">
      <c r="B669" s="228" t="s">
        <v>1214</v>
      </c>
      <c r="C669" s="229" t="s">
        <v>1200</v>
      </c>
      <c r="D669" s="230" t="s">
        <v>332</v>
      </c>
      <c r="E669" s="231" t="s">
        <v>38</v>
      </c>
      <c r="F669" s="231" t="s">
        <v>97</v>
      </c>
      <c r="G669" s="231" t="s">
        <v>35</v>
      </c>
      <c r="H669" s="231" t="s">
        <v>7652</v>
      </c>
      <c r="I669" s="232" t="s">
        <v>143</v>
      </c>
      <c r="J669" s="231" t="s">
        <v>44</v>
      </c>
      <c r="K669" s="230" t="s">
        <v>538</v>
      </c>
      <c r="L669" s="230" t="s">
        <v>100</v>
      </c>
      <c r="M669" s="233">
        <v>0</v>
      </c>
      <c r="N669" s="234" t="s">
        <v>7653</v>
      </c>
      <c r="O669" s="230" t="s">
        <v>101</v>
      </c>
      <c r="P669" s="230" t="s">
        <v>145</v>
      </c>
      <c r="Q669" s="233">
        <v>670000</v>
      </c>
      <c r="R669" s="234">
        <v>1</v>
      </c>
      <c r="S669" s="235" t="s">
        <v>8293</v>
      </c>
      <c r="T669" s="236">
        <v>1.2617</v>
      </c>
      <c r="U669" s="237" t="s">
        <v>8515</v>
      </c>
      <c r="V669" s="238" t="s">
        <v>104</v>
      </c>
      <c r="W669" s="236">
        <v>0</v>
      </c>
      <c r="X669" s="237" t="s">
        <v>105</v>
      </c>
      <c r="Y669" s="239">
        <v>0</v>
      </c>
      <c r="Z669" s="237" t="s">
        <v>106</v>
      </c>
      <c r="AA669" s="239">
        <v>0</v>
      </c>
      <c r="AB669" s="240" t="s">
        <v>46</v>
      </c>
      <c r="AC669" s="241" t="s">
        <v>23</v>
      </c>
      <c r="AD669" s="241" t="s">
        <v>34</v>
      </c>
      <c r="AE669" s="237" t="s">
        <v>38</v>
      </c>
      <c r="AF669" s="237" t="s">
        <v>97</v>
      </c>
      <c r="AG669" s="237"/>
      <c r="AH669" s="237"/>
      <c r="AI669" s="237" t="s">
        <v>90</v>
      </c>
      <c r="AJ669" s="237" t="s">
        <v>1196</v>
      </c>
      <c r="AK669" s="237" t="s">
        <v>94</v>
      </c>
      <c r="AL669" s="237" t="s">
        <v>205</v>
      </c>
      <c r="AM669" s="242">
        <v>4</v>
      </c>
    </row>
    <row r="670" spans="2:39">
      <c r="B670" s="189" t="s">
        <v>1215</v>
      </c>
      <c r="C670" s="190" t="s">
        <v>1216</v>
      </c>
      <c r="D670" s="191" t="s">
        <v>46</v>
      </c>
      <c r="E670" s="192" t="s">
        <v>46</v>
      </c>
      <c r="F670" s="192" t="s">
        <v>46</v>
      </c>
      <c r="G670" s="192" t="s">
        <v>46</v>
      </c>
      <c r="H670" s="192" t="s">
        <v>46</v>
      </c>
      <c r="I670" s="193" t="s">
        <v>46</v>
      </c>
      <c r="J670" s="192" t="s">
        <v>46</v>
      </c>
      <c r="K670" s="191" t="s">
        <v>46</v>
      </c>
      <c r="L670" s="191" t="s">
        <v>46</v>
      </c>
      <c r="M670" s="194">
        <v>0</v>
      </c>
      <c r="N670" s="195" t="s">
        <v>46</v>
      </c>
      <c r="O670" s="191" t="s">
        <v>46</v>
      </c>
      <c r="P670" s="191" t="s">
        <v>46</v>
      </c>
      <c r="Q670" s="194">
        <v>0</v>
      </c>
      <c r="R670" s="195">
        <v>0</v>
      </c>
      <c r="S670" s="196" t="s">
        <v>46</v>
      </c>
      <c r="T670" s="44"/>
      <c r="U670" s="43"/>
      <c r="V670" s="197" t="s">
        <v>46</v>
      </c>
      <c r="W670" s="44">
        <v>0</v>
      </c>
      <c r="X670" s="43" t="s">
        <v>46</v>
      </c>
      <c r="Y670" s="46">
        <v>0</v>
      </c>
      <c r="Z670" s="43" t="s">
        <v>46</v>
      </c>
      <c r="AA670" s="46">
        <v>0</v>
      </c>
      <c r="AB670" s="47" t="s">
        <v>46</v>
      </c>
      <c r="AC670" s="42" t="s">
        <v>46</v>
      </c>
      <c r="AD670" s="42" t="s">
        <v>46</v>
      </c>
      <c r="AE670" s="43"/>
      <c r="AF670" s="43"/>
      <c r="AG670" s="43"/>
      <c r="AH670" s="43"/>
      <c r="AI670" s="43" t="s">
        <v>90</v>
      </c>
      <c r="AJ670" s="43" t="s">
        <v>1196</v>
      </c>
      <c r="AK670" s="43" t="s">
        <v>96</v>
      </c>
      <c r="AL670" s="43" t="s">
        <v>46</v>
      </c>
      <c r="AM670" s="48">
        <v>3</v>
      </c>
    </row>
    <row r="671" spans="2:39">
      <c r="B671" s="228" t="s">
        <v>1217</v>
      </c>
      <c r="C671" s="229" t="s">
        <v>1218</v>
      </c>
      <c r="D671" s="230" t="s">
        <v>48</v>
      </c>
      <c r="E671" s="231" t="s">
        <v>38</v>
      </c>
      <c r="F671" s="231" t="s">
        <v>97</v>
      </c>
      <c r="G671" s="231" t="s">
        <v>35</v>
      </c>
      <c r="H671" s="231" t="s">
        <v>7652</v>
      </c>
      <c r="I671" s="232" t="s">
        <v>143</v>
      </c>
      <c r="J671" s="231" t="s">
        <v>44</v>
      </c>
      <c r="K671" s="230" t="s">
        <v>135</v>
      </c>
      <c r="L671" s="230" t="s">
        <v>100</v>
      </c>
      <c r="M671" s="233">
        <v>0</v>
      </c>
      <c r="N671" s="234" t="s">
        <v>7653</v>
      </c>
      <c r="O671" s="230" t="s">
        <v>101</v>
      </c>
      <c r="P671" s="230" t="s">
        <v>145</v>
      </c>
      <c r="Q671" s="233">
        <v>325000</v>
      </c>
      <c r="R671" s="234">
        <v>1</v>
      </c>
      <c r="S671" s="235" t="s">
        <v>8293</v>
      </c>
      <c r="T671" s="236">
        <v>1.2617</v>
      </c>
      <c r="U671" s="237" t="s">
        <v>8515</v>
      </c>
      <c r="V671" s="238" t="s">
        <v>104</v>
      </c>
      <c r="W671" s="236">
        <v>0</v>
      </c>
      <c r="X671" s="237" t="s">
        <v>155</v>
      </c>
      <c r="Y671" s="239">
        <v>0</v>
      </c>
      <c r="Z671" s="237" t="s">
        <v>156</v>
      </c>
      <c r="AA671" s="239">
        <v>0</v>
      </c>
      <c r="AB671" s="240" t="s">
        <v>46</v>
      </c>
      <c r="AC671" s="241" t="s">
        <v>23</v>
      </c>
      <c r="AD671" s="241" t="s">
        <v>34</v>
      </c>
      <c r="AE671" s="237" t="s">
        <v>38</v>
      </c>
      <c r="AF671" s="237" t="s">
        <v>97</v>
      </c>
      <c r="AG671" s="237"/>
      <c r="AH671" s="237"/>
      <c r="AI671" s="237" t="s">
        <v>90</v>
      </c>
      <c r="AJ671" s="237" t="s">
        <v>1196</v>
      </c>
      <c r="AK671" s="237" t="s">
        <v>96</v>
      </c>
      <c r="AL671" s="237" t="s">
        <v>109</v>
      </c>
      <c r="AM671" s="242">
        <v>4</v>
      </c>
    </row>
    <row r="672" spans="2:39">
      <c r="B672" s="228" t="s">
        <v>15</v>
      </c>
      <c r="C672" s="229" t="s">
        <v>1219</v>
      </c>
      <c r="D672" s="230" t="s">
        <v>8624</v>
      </c>
      <c r="E672" s="231" t="s">
        <v>38</v>
      </c>
      <c r="F672" s="231" t="s">
        <v>97</v>
      </c>
      <c r="G672" s="231" t="s">
        <v>35</v>
      </c>
      <c r="H672" s="231" t="s">
        <v>7652</v>
      </c>
      <c r="I672" s="232" t="s">
        <v>143</v>
      </c>
      <c r="J672" s="231" t="s">
        <v>44</v>
      </c>
      <c r="K672" s="230" t="s">
        <v>110</v>
      </c>
      <c r="L672" s="230" t="s">
        <v>100</v>
      </c>
      <c r="M672" s="233">
        <v>0</v>
      </c>
      <c r="N672" s="234" t="s">
        <v>7653</v>
      </c>
      <c r="O672" s="230" t="s">
        <v>101</v>
      </c>
      <c r="P672" s="230" t="s">
        <v>145</v>
      </c>
      <c r="Q672" s="233">
        <v>343200</v>
      </c>
      <c r="R672" s="234">
        <v>1</v>
      </c>
      <c r="S672" s="235" t="s">
        <v>103</v>
      </c>
      <c r="T672" s="236">
        <v>1.2617</v>
      </c>
      <c r="U672" s="237" t="s">
        <v>8619</v>
      </c>
      <c r="V672" s="238" t="s">
        <v>104</v>
      </c>
      <c r="W672" s="236">
        <v>0</v>
      </c>
      <c r="X672" s="237" t="s">
        <v>155</v>
      </c>
      <c r="Y672" s="239">
        <v>0</v>
      </c>
      <c r="Z672" s="237" t="s">
        <v>156</v>
      </c>
      <c r="AA672" s="239">
        <v>0</v>
      </c>
      <c r="AB672" s="240" t="s">
        <v>46</v>
      </c>
      <c r="AC672" s="241" t="s">
        <v>23</v>
      </c>
      <c r="AD672" s="241" t="s">
        <v>34</v>
      </c>
      <c r="AE672" s="237" t="s">
        <v>38</v>
      </c>
      <c r="AF672" s="237" t="s">
        <v>97</v>
      </c>
      <c r="AG672" s="237"/>
      <c r="AH672" s="237"/>
      <c r="AI672" s="237" t="s">
        <v>90</v>
      </c>
      <c r="AJ672" s="237" t="s">
        <v>1196</v>
      </c>
      <c r="AK672" s="237" t="s">
        <v>96</v>
      </c>
      <c r="AL672" s="237" t="s">
        <v>111</v>
      </c>
      <c r="AM672" s="242">
        <v>4</v>
      </c>
    </row>
    <row r="673" spans="2:39">
      <c r="B673" s="228" t="s">
        <v>1220</v>
      </c>
      <c r="C673" s="229" t="s">
        <v>1219</v>
      </c>
      <c r="D673" s="230" t="s">
        <v>8625</v>
      </c>
      <c r="E673" s="231" t="s">
        <v>38</v>
      </c>
      <c r="F673" s="231" t="s">
        <v>97</v>
      </c>
      <c r="G673" s="231" t="s">
        <v>35</v>
      </c>
      <c r="H673" s="231" t="s">
        <v>7652</v>
      </c>
      <c r="I673" s="232" t="s">
        <v>143</v>
      </c>
      <c r="J673" s="231" t="s">
        <v>44</v>
      </c>
      <c r="K673" s="230" t="s">
        <v>110</v>
      </c>
      <c r="L673" s="230" t="s">
        <v>100</v>
      </c>
      <c r="M673" s="233">
        <v>0</v>
      </c>
      <c r="N673" s="234" t="s">
        <v>7653</v>
      </c>
      <c r="O673" s="230" t="s">
        <v>101</v>
      </c>
      <c r="P673" s="230" t="s">
        <v>145</v>
      </c>
      <c r="Q673" s="233">
        <v>343200</v>
      </c>
      <c r="R673" s="234">
        <v>1</v>
      </c>
      <c r="S673" s="235" t="s">
        <v>103</v>
      </c>
      <c r="T673" s="236">
        <v>1.2617</v>
      </c>
      <c r="U673" s="237" t="s">
        <v>8619</v>
      </c>
      <c r="V673" s="238" t="s">
        <v>104</v>
      </c>
      <c r="W673" s="236">
        <v>0</v>
      </c>
      <c r="X673" s="237" t="s">
        <v>155</v>
      </c>
      <c r="Y673" s="239">
        <v>0</v>
      </c>
      <c r="Z673" s="237" t="s">
        <v>156</v>
      </c>
      <c r="AA673" s="239">
        <v>0</v>
      </c>
      <c r="AB673" s="240" t="s">
        <v>46</v>
      </c>
      <c r="AC673" s="241" t="s">
        <v>23</v>
      </c>
      <c r="AD673" s="241" t="s">
        <v>34</v>
      </c>
      <c r="AE673" s="237" t="s">
        <v>38</v>
      </c>
      <c r="AF673" s="237" t="s">
        <v>97</v>
      </c>
      <c r="AG673" s="237"/>
      <c r="AH673" s="237"/>
      <c r="AI673" s="237" t="s">
        <v>90</v>
      </c>
      <c r="AJ673" s="237" t="s">
        <v>1196</v>
      </c>
      <c r="AK673" s="237" t="s">
        <v>96</v>
      </c>
      <c r="AL673" s="237" t="s">
        <v>112</v>
      </c>
      <c r="AM673" s="242">
        <v>4</v>
      </c>
    </row>
    <row r="674" spans="2:39">
      <c r="B674" s="228" t="s">
        <v>1221</v>
      </c>
      <c r="C674" s="229" t="s">
        <v>1219</v>
      </c>
      <c r="D674" s="230" t="s">
        <v>8626</v>
      </c>
      <c r="E674" s="231" t="s">
        <v>38</v>
      </c>
      <c r="F674" s="231" t="s">
        <v>97</v>
      </c>
      <c r="G674" s="231" t="s">
        <v>35</v>
      </c>
      <c r="H674" s="231" t="s">
        <v>7652</v>
      </c>
      <c r="I674" s="232" t="s">
        <v>143</v>
      </c>
      <c r="J674" s="231" t="s">
        <v>44</v>
      </c>
      <c r="K674" s="230" t="s">
        <v>128</v>
      </c>
      <c r="L674" s="230" t="s">
        <v>100</v>
      </c>
      <c r="M674" s="233">
        <v>0</v>
      </c>
      <c r="N674" s="234" t="s">
        <v>7653</v>
      </c>
      <c r="O674" s="230" t="s">
        <v>101</v>
      </c>
      <c r="P674" s="230" t="s">
        <v>145</v>
      </c>
      <c r="Q674" s="233">
        <v>343200</v>
      </c>
      <c r="R674" s="234">
        <v>1</v>
      </c>
      <c r="S674" s="235" t="s">
        <v>8293</v>
      </c>
      <c r="T674" s="236">
        <v>1.2617</v>
      </c>
      <c r="U674" s="237" t="s">
        <v>8515</v>
      </c>
      <c r="V674" s="238" t="s">
        <v>104</v>
      </c>
      <c r="W674" s="236">
        <v>0</v>
      </c>
      <c r="X674" s="237" t="s">
        <v>155</v>
      </c>
      <c r="Y674" s="239">
        <v>0</v>
      </c>
      <c r="Z674" s="237" t="s">
        <v>156</v>
      </c>
      <c r="AA674" s="239">
        <v>0</v>
      </c>
      <c r="AB674" s="240" t="s">
        <v>46</v>
      </c>
      <c r="AC674" s="241" t="s">
        <v>23</v>
      </c>
      <c r="AD674" s="241" t="s">
        <v>34</v>
      </c>
      <c r="AE674" s="237" t="s">
        <v>38</v>
      </c>
      <c r="AF674" s="237" t="s">
        <v>97</v>
      </c>
      <c r="AG674" s="237"/>
      <c r="AH674" s="237"/>
      <c r="AI674" s="237" t="s">
        <v>90</v>
      </c>
      <c r="AJ674" s="237" t="s">
        <v>1196</v>
      </c>
      <c r="AK674" s="237" t="s">
        <v>96</v>
      </c>
      <c r="AL674" s="237" t="s">
        <v>113</v>
      </c>
      <c r="AM674" s="242">
        <v>4</v>
      </c>
    </row>
    <row r="675" spans="2:39">
      <c r="B675" s="228" t="s">
        <v>1222</v>
      </c>
      <c r="C675" s="229" t="s">
        <v>1219</v>
      </c>
      <c r="D675" s="230" t="s">
        <v>8627</v>
      </c>
      <c r="E675" s="231" t="s">
        <v>38</v>
      </c>
      <c r="F675" s="231" t="s">
        <v>97</v>
      </c>
      <c r="G675" s="231" t="s">
        <v>35</v>
      </c>
      <c r="H675" s="231" t="s">
        <v>7652</v>
      </c>
      <c r="I675" s="232" t="s">
        <v>143</v>
      </c>
      <c r="J675" s="231" t="s">
        <v>44</v>
      </c>
      <c r="K675" s="230" t="s">
        <v>128</v>
      </c>
      <c r="L675" s="230" t="s">
        <v>100</v>
      </c>
      <c r="M675" s="233">
        <v>0</v>
      </c>
      <c r="N675" s="234" t="s">
        <v>7653</v>
      </c>
      <c r="O675" s="230" t="s">
        <v>101</v>
      </c>
      <c r="P675" s="230" t="s">
        <v>145</v>
      </c>
      <c r="Q675" s="233">
        <v>343200</v>
      </c>
      <c r="R675" s="234">
        <v>1</v>
      </c>
      <c r="S675" s="235" t="s">
        <v>8293</v>
      </c>
      <c r="T675" s="236">
        <v>1.2617</v>
      </c>
      <c r="U675" s="237" t="s">
        <v>8515</v>
      </c>
      <c r="V675" s="238" t="s">
        <v>104</v>
      </c>
      <c r="W675" s="236">
        <v>0</v>
      </c>
      <c r="X675" s="237" t="s">
        <v>155</v>
      </c>
      <c r="Y675" s="239">
        <v>0</v>
      </c>
      <c r="Z675" s="237" t="s">
        <v>156</v>
      </c>
      <c r="AA675" s="239">
        <v>0</v>
      </c>
      <c r="AB675" s="240" t="s">
        <v>46</v>
      </c>
      <c r="AC675" s="241" t="s">
        <v>23</v>
      </c>
      <c r="AD675" s="241" t="s">
        <v>34</v>
      </c>
      <c r="AE675" s="237" t="s">
        <v>38</v>
      </c>
      <c r="AF675" s="237" t="s">
        <v>97</v>
      </c>
      <c r="AG675" s="237"/>
      <c r="AH675" s="237"/>
      <c r="AI675" s="237" t="s">
        <v>90</v>
      </c>
      <c r="AJ675" s="237" t="s">
        <v>1196</v>
      </c>
      <c r="AK675" s="237" t="s">
        <v>96</v>
      </c>
      <c r="AL675" s="237" t="s">
        <v>115</v>
      </c>
      <c r="AM675" s="242">
        <v>4</v>
      </c>
    </row>
    <row r="676" spans="2:39">
      <c r="B676" s="228" t="s">
        <v>1223</v>
      </c>
      <c r="C676" s="229" t="s">
        <v>7675</v>
      </c>
      <c r="D676" s="230" t="s">
        <v>46</v>
      </c>
      <c r="E676" s="231" t="s">
        <v>38</v>
      </c>
      <c r="F676" s="231" t="s">
        <v>97</v>
      </c>
      <c r="G676" s="231" t="s">
        <v>35</v>
      </c>
      <c r="H676" s="231" t="s">
        <v>7652</v>
      </c>
      <c r="I676" s="232" t="s">
        <v>143</v>
      </c>
      <c r="J676" s="231" t="s">
        <v>44</v>
      </c>
      <c r="K676" s="230" t="s">
        <v>135</v>
      </c>
      <c r="L676" s="230" t="s">
        <v>100</v>
      </c>
      <c r="M676" s="233">
        <v>0</v>
      </c>
      <c r="N676" s="234" t="s">
        <v>7653</v>
      </c>
      <c r="O676" s="230" t="s">
        <v>101</v>
      </c>
      <c r="P676" s="230" t="s">
        <v>145</v>
      </c>
      <c r="Q676" s="233">
        <v>343200</v>
      </c>
      <c r="R676" s="234">
        <v>1</v>
      </c>
      <c r="S676" s="235" t="s">
        <v>146</v>
      </c>
      <c r="T676" s="236"/>
      <c r="U676" s="237" t="s">
        <v>8524</v>
      </c>
      <c r="V676" s="238" t="s">
        <v>104</v>
      </c>
      <c r="W676" s="236">
        <v>0</v>
      </c>
      <c r="X676" s="237" t="s">
        <v>155</v>
      </c>
      <c r="Y676" s="239">
        <v>0</v>
      </c>
      <c r="Z676" s="237" t="s">
        <v>156</v>
      </c>
      <c r="AA676" s="239">
        <v>0</v>
      </c>
      <c r="AB676" s="240" t="s">
        <v>46</v>
      </c>
      <c r="AC676" s="241" t="s">
        <v>23</v>
      </c>
      <c r="AD676" s="241" t="s">
        <v>34</v>
      </c>
      <c r="AE676" s="237" t="s">
        <v>38</v>
      </c>
      <c r="AF676" s="237" t="s">
        <v>97</v>
      </c>
      <c r="AG676" s="237"/>
      <c r="AH676" s="237"/>
      <c r="AI676" s="237" t="s">
        <v>90</v>
      </c>
      <c r="AJ676" s="237" t="s">
        <v>1196</v>
      </c>
      <c r="AK676" s="237" t="s">
        <v>96</v>
      </c>
      <c r="AL676" s="237" t="s">
        <v>167</v>
      </c>
      <c r="AM676" s="242">
        <v>4</v>
      </c>
    </row>
    <row r="677" spans="2:39">
      <c r="B677" s="228" t="s">
        <v>1224</v>
      </c>
      <c r="C677" s="229" t="s">
        <v>7675</v>
      </c>
      <c r="D677" s="230" t="s">
        <v>46</v>
      </c>
      <c r="E677" s="231" t="s">
        <v>38</v>
      </c>
      <c r="F677" s="231" t="s">
        <v>97</v>
      </c>
      <c r="G677" s="231" t="s">
        <v>35</v>
      </c>
      <c r="H677" s="231" t="s">
        <v>7652</v>
      </c>
      <c r="I677" s="232" t="s">
        <v>143</v>
      </c>
      <c r="J677" s="231" t="s">
        <v>44</v>
      </c>
      <c r="K677" s="230" t="s">
        <v>135</v>
      </c>
      <c r="L677" s="230" t="s">
        <v>100</v>
      </c>
      <c r="M677" s="233">
        <v>0</v>
      </c>
      <c r="N677" s="234" t="s">
        <v>7653</v>
      </c>
      <c r="O677" s="230" t="s">
        <v>101</v>
      </c>
      <c r="P677" s="230" t="s">
        <v>145</v>
      </c>
      <c r="Q677" s="233">
        <v>343200</v>
      </c>
      <c r="R677" s="234">
        <v>1</v>
      </c>
      <c r="S677" s="235" t="s">
        <v>146</v>
      </c>
      <c r="T677" s="236"/>
      <c r="U677" s="237" t="s">
        <v>8524</v>
      </c>
      <c r="V677" s="238" t="s">
        <v>104</v>
      </c>
      <c r="W677" s="236">
        <v>0</v>
      </c>
      <c r="X677" s="237" t="s">
        <v>155</v>
      </c>
      <c r="Y677" s="239">
        <v>0</v>
      </c>
      <c r="Z677" s="237" t="s">
        <v>156</v>
      </c>
      <c r="AA677" s="239">
        <v>0</v>
      </c>
      <c r="AB677" s="240" t="s">
        <v>46</v>
      </c>
      <c r="AC677" s="241" t="s">
        <v>23</v>
      </c>
      <c r="AD677" s="241" t="s">
        <v>34</v>
      </c>
      <c r="AE677" s="237" t="s">
        <v>38</v>
      </c>
      <c r="AF677" s="237" t="s">
        <v>97</v>
      </c>
      <c r="AG677" s="237"/>
      <c r="AH677" s="237"/>
      <c r="AI677" s="237" t="s">
        <v>90</v>
      </c>
      <c r="AJ677" s="237" t="s">
        <v>1196</v>
      </c>
      <c r="AK677" s="237" t="s">
        <v>96</v>
      </c>
      <c r="AL677" s="237" t="s">
        <v>189</v>
      </c>
      <c r="AM677" s="242">
        <v>4</v>
      </c>
    </row>
    <row r="678" spans="2:39">
      <c r="B678" s="228" t="s">
        <v>1225</v>
      </c>
      <c r="C678" s="229" t="s">
        <v>1218</v>
      </c>
      <c r="D678" s="230" t="s">
        <v>50</v>
      </c>
      <c r="E678" s="231" t="s">
        <v>38</v>
      </c>
      <c r="F678" s="231" t="s">
        <v>97</v>
      </c>
      <c r="G678" s="231" t="s">
        <v>35</v>
      </c>
      <c r="H678" s="231" t="s">
        <v>7652</v>
      </c>
      <c r="I678" s="232" t="s">
        <v>143</v>
      </c>
      <c r="J678" s="231" t="s">
        <v>44</v>
      </c>
      <c r="K678" s="230" t="s">
        <v>135</v>
      </c>
      <c r="L678" s="230" t="s">
        <v>100</v>
      </c>
      <c r="M678" s="233">
        <v>0</v>
      </c>
      <c r="N678" s="234" t="s">
        <v>7653</v>
      </c>
      <c r="O678" s="230" t="s">
        <v>101</v>
      </c>
      <c r="P678" s="230" t="s">
        <v>145</v>
      </c>
      <c r="Q678" s="233">
        <v>325000</v>
      </c>
      <c r="R678" s="234">
        <v>1</v>
      </c>
      <c r="S678" s="235" t="s">
        <v>8293</v>
      </c>
      <c r="T678" s="236">
        <v>1.2617</v>
      </c>
      <c r="U678" s="237" t="s">
        <v>8515</v>
      </c>
      <c r="V678" s="238" t="s">
        <v>104</v>
      </c>
      <c r="W678" s="236">
        <v>0</v>
      </c>
      <c r="X678" s="237" t="s">
        <v>155</v>
      </c>
      <c r="Y678" s="239">
        <v>0</v>
      </c>
      <c r="Z678" s="237" t="s">
        <v>156</v>
      </c>
      <c r="AA678" s="239">
        <v>0</v>
      </c>
      <c r="AB678" s="240" t="s">
        <v>46</v>
      </c>
      <c r="AC678" s="241" t="s">
        <v>23</v>
      </c>
      <c r="AD678" s="241" t="s">
        <v>34</v>
      </c>
      <c r="AE678" s="237" t="s">
        <v>38</v>
      </c>
      <c r="AF678" s="237" t="s">
        <v>97</v>
      </c>
      <c r="AG678" s="237"/>
      <c r="AH678" s="237"/>
      <c r="AI678" s="237" t="s">
        <v>90</v>
      </c>
      <c r="AJ678" s="237" t="s">
        <v>1196</v>
      </c>
      <c r="AK678" s="237" t="s">
        <v>96</v>
      </c>
      <c r="AL678" s="237" t="s">
        <v>191</v>
      </c>
      <c r="AM678" s="242">
        <v>4</v>
      </c>
    </row>
    <row r="679" spans="2:39">
      <c r="B679" s="228" t="s">
        <v>1226</v>
      </c>
      <c r="C679" s="229" t="s">
        <v>1218</v>
      </c>
      <c r="D679" s="230" t="s">
        <v>52</v>
      </c>
      <c r="E679" s="231" t="s">
        <v>38</v>
      </c>
      <c r="F679" s="231" t="s">
        <v>97</v>
      </c>
      <c r="G679" s="231" t="s">
        <v>35</v>
      </c>
      <c r="H679" s="231" t="s">
        <v>7652</v>
      </c>
      <c r="I679" s="232" t="s">
        <v>143</v>
      </c>
      <c r="J679" s="231" t="s">
        <v>44</v>
      </c>
      <c r="K679" s="230" t="s">
        <v>135</v>
      </c>
      <c r="L679" s="230" t="s">
        <v>100</v>
      </c>
      <c r="M679" s="233">
        <v>0</v>
      </c>
      <c r="N679" s="234" t="s">
        <v>7653</v>
      </c>
      <c r="O679" s="230" t="s">
        <v>101</v>
      </c>
      <c r="P679" s="230" t="s">
        <v>145</v>
      </c>
      <c r="Q679" s="233">
        <v>325000</v>
      </c>
      <c r="R679" s="234">
        <v>1</v>
      </c>
      <c r="S679" s="235" t="s">
        <v>8293</v>
      </c>
      <c r="T679" s="236">
        <v>1.2617</v>
      </c>
      <c r="U679" s="237" t="s">
        <v>8515</v>
      </c>
      <c r="V679" s="238" t="s">
        <v>104</v>
      </c>
      <c r="W679" s="236">
        <v>0</v>
      </c>
      <c r="X679" s="237" t="s">
        <v>155</v>
      </c>
      <c r="Y679" s="239">
        <v>0</v>
      </c>
      <c r="Z679" s="237" t="s">
        <v>156</v>
      </c>
      <c r="AA679" s="239">
        <v>0</v>
      </c>
      <c r="AB679" s="240" t="s">
        <v>46</v>
      </c>
      <c r="AC679" s="241" t="s">
        <v>23</v>
      </c>
      <c r="AD679" s="241" t="s">
        <v>34</v>
      </c>
      <c r="AE679" s="237" t="s">
        <v>38</v>
      </c>
      <c r="AF679" s="237" t="s">
        <v>97</v>
      </c>
      <c r="AG679" s="237"/>
      <c r="AH679" s="237"/>
      <c r="AI679" s="237" t="s">
        <v>90</v>
      </c>
      <c r="AJ679" s="237" t="s">
        <v>1196</v>
      </c>
      <c r="AK679" s="237" t="s">
        <v>96</v>
      </c>
      <c r="AL679" s="237" t="s">
        <v>193</v>
      </c>
      <c r="AM679" s="242">
        <v>4</v>
      </c>
    </row>
    <row r="680" spans="2:39">
      <c r="B680" s="228" t="s">
        <v>1227</v>
      </c>
      <c r="C680" s="229" t="s">
        <v>1219</v>
      </c>
      <c r="D680" s="230" t="s">
        <v>8628</v>
      </c>
      <c r="E680" s="231" t="s">
        <v>38</v>
      </c>
      <c r="F680" s="231" t="s">
        <v>97</v>
      </c>
      <c r="G680" s="231" t="s">
        <v>35</v>
      </c>
      <c r="H680" s="231" t="s">
        <v>7652</v>
      </c>
      <c r="I680" s="232" t="s">
        <v>143</v>
      </c>
      <c r="J680" s="231" t="s">
        <v>44</v>
      </c>
      <c r="K680" s="230" t="s">
        <v>202</v>
      </c>
      <c r="L680" s="230" t="s">
        <v>100</v>
      </c>
      <c r="M680" s="233">
        <v>0</v>
      </c>
      <c r="N680" s="234" t="s">
        <v>7653</v>
      </c>
      <c r="O680" s="230" t="s">
        <v>101</v>
      </c>
      <c r="P680" s="230" t="s">
        <v>145</v>
      </c>
      <c r="Q680" s="233">
        <v>343200</v>
      </c>
      <c r="R680" s="234">
        <v>1</v>
      </c>
      <c r="S680" s="235" t="s">
        <v>8293</v>
      </c>
      <c r="T680" s="236">
        <v>1.2617</v>
      </c>
      <c r="U680" s="237" t="s">
        <v>8515</v>
      </c>
      <c r="V680" s="238" t="s">
        <v>104</v>
      </c>
      <c r="W680" s="236">
        <v>0</v>
      </c>
      <c r="X680" s="237" t="s">
        <v>155</v>
      </c>
      <c r="Y680" s="239">
        <v>0</v>
      </c>
      <c r="Z680" s="237" t="s">
        <v>156</v>
      </c>
      <c r="AA680" s="239">
        <v>0</v>
      </c>
      <c r="AB680" s="240" t="s">
        <v>46</v>
      </c>
      <c r="AC680" s="241" t="s">
        <v>23</v>
      </c>
      <c r="AD680" s="241" t="s">
        <v>34</v>
      </c>
      <c r="AE680" s="237" t="s">
        <v>38</v>
      </c>
      <c r="AF680" s="237" t="s">
        <v>97</v>
      </c>
      <c r="AG680" s="237"/>
      <c r="AH680" s="237"/>
      <c r="AI680" s="237" t="s">
        <v>90</v>
      </c>
      <c r="AJ680" s="237" t="s">
        <v>1196</v>
      </c>
      <c r="AK680" s="237" t="s">
        <v>96</v>
      </c>
      <c r="AL680" s="237" t="s">
        <v>195</v>
      </c>
      <c r="AM680" s="242">
        <v>4</v>
      </c>
    </row>
    <row r="681" spans="2:39">
      <c r="B681" s="228" t="s">
        <v>1228</v>
      </c>
      <c r="C681" s="229" t="s">
        <v>1219</v>
      </c>
      <c r="D681" s="230" t="s">
        <v>8629</v>
      </c>
      <c r="E681" s="231" t="s">
        <v>38</v>
      </c>
      <c r="F681" s="231" t="s">
        <v>97</v>
      </c>
      <c r="G681" s="231" t="s">
        <v>35</v>
      </c>
      <c r="H681" s="231" t="s">
        <v>7652</v>
      </c>
      <c r="I681" s="232" t="s">
        <v>143</v>
      </c>
      <c r="J681" s="231" t="s">
        <v>44</v>
      </c>
      <c r="K681" s="230" t="s">
        <v>202</v>
      </c>
      <c r="L681" s="230" t="s">
        <v>100</v>
      </c>
      <c r="M681" s="233">
        <v>0</v>
      </c>
      <c r="N681" s="234" t="s">
        <v>7653</v>
      </c>
      <c r="O681" s="230" t="s">
        <v>101</v>
      </c>
      <c r="P681" s="230" t="s">
        <v>145</v>
      </c>
      <c r="Q681" s="233">
        <v>343200</v>
      </c>
      <c r="R681" s="234">
        <v>1</v>
      </c>
      <c r="S681" s="235" t="s">
        <v>8293</v>
      </c>
      <c r="T681" s="236">
        <v>1.2617</v>
      </c>
      <c r="U681" s="237" t="s">
        <v>8515</v>
      </c>
      <c r="V681" s="238" t="s">
        <v>104</v>
      </c>
      <c r="W681" s="236">
        <v>0</v>
      </c>
      <c r="X681" s="237" t="s">
        <v>155</v>
      </c>
      <c r="Y681" s="239">
        <v>0</v>
      </c>
      <c r="Z681" s="237" t="s">
        <v>156</v>
      </c>
      <c r="AA681" s="239">
        <v>0</v>
      </c>
      <c r="AB681" s="240" t="s">
        <v>46</v>
      </c>
      <c r="AC681" s="241" t="s">
        <v>23</v>
      </c>
      <c r="AD681" s="241" t="s">
        <v>34</v>
      </c>
      <c r="AE681" s="237" t="s">
        <v>38</v>
      </c>
      <c r="AF681" s="237" t="s">
        <v>97</v>
      </c>
      <c r="AG681" s="237"/>
      <c r="AH681" s="237"/>
      <c r="AI681" s="237" t="s">
        <v>90</v>
      </c>
      <c r="AJ681" s="237" t="s">
        <v>1196</v>
      </c>
      <c r="AK681" s="237" t="s">
        <v>96</v>
      </c>
      <c r="AL681" s="237" t="s">
        <v>198</v>
      </c>
      <c r="AM681" s="242">
        <v>4</v>
      </c>
    </row>
    <row r="682" spans="2:39">
      <c r="B682" s="228" t="s">
        <v>1229</v>
      </c>
      <c r="C682" s="229" t="s">
        <v>1219</v>
      </c>
      <c r="D682" s="230" t="s">
        <v>269</v>
      </c>
      <c r="E682" s="231" t="s">
        <v>38</v>
      </c>
      <c r="F682" s="231" t="s">
        <v>97</v>
      </c>
      <c r="G682" s="231" t="s">
        <v>35</v>
      </c>
      <c r="H682" s="231" t="s">
        <v>7652</v>
      </c>
      <c r="I682" s="232" t="s">
        <v>143</v>
      </c>
      <c r="J682" s="231" t="s">
        <v>44</v>
      </c>
      <c r="K682" s="230" t="s">
        <v>135</v>
      </c>
      <c r="L682" s="230" t="s">
        <v>100</v>
      </c>
      <c r="M682" s="233">
        <v>0</v>
      </c>
      <c r="N682" s="234" t="s">
        <v>7653</v>
      </c>
      <c r="O682" s="230" t="s">
        <v>101</v>
      </c>
      <c r="P682" s="230" t="s">
        <v>145</v>
      </c>
      <c r="Q682" s="233">
        <v>343200</v>
      </c>
      <c r="R682" s="234">
        <v>1</v>
      </c>
      <c r="S682" s="235" t="s">
        <v>8293</v>
      </c>
      <c r="T682" s="236">
        <v>1.2617</v>
      </c>
      <c r="U682" s="237" t="s">
        <v>8515</v>
      </c>
      <c r="V682" s="238" t="s">
        <v>104</v>
      </c>
      <c r="W682" s="236">
        <v>0</v>
      </c>
      <c r="X682" s="237" t="s">
        <v>155</v>
      </c>
      <c r="Y682" s="239">
        <v>0</v>
      </c>
      <c r="Z682" s="237" t="s">
        <v>156</v>
      </c>
      <c r="AA682" s="239">
        <v>0</v>
      </c>
      <c r="AB682" s="240" t="s">
        <v>46</v>
      </c>
      <c r="AC682" s="241" t="s">
        <v>23</v>
      </c>
      <c r="AD682" s="241" t="s">
        <v>34</v>
      </c>
      <c r="AE682" s="237" t="s">
        <v>38</v>
      </c>
      <c r="AF682" s="237" t="s">
        <v>97</v>
      </c>
      <c r="AG682" s="237"/>
      <c r="AH682" s="237"/>
      <c r="AI682" s="237" t="s">
        <v>90</v>
      </c>
      <c r="AJ682" s="237" t="s">
        <v>1196</v>
      </c>
      <c r="AK682" s="237" t="s">
        <v>96</v>
      </c>
      <c r="AL682" s="237" t="s">
        <v>200</v>
      </c>
      <c r="AM682" s="242">
        <v>4</v>
      </c>
    </row>
    <row r="683" spans="2:39">
      <c r="B683" s="228" t="s">
        <v>1230</v>
      </c>
      <c r="C683" s="229" t="s">
        <v>1219</v>
      </c>
      <c r="D683" s="230" t="s">
        <v>272</v>
      </c>
      <c r="E683" s="231" t="s">
        <v>38</v>
      </c>
      <c r="F683" s="231" t="s">
        <v>97</v>
      </c>
      <c r="G683" s="231" t="s">
        <v>35</v>
      </c>
      <c r="H683" s="231" t="s">
        <v>7652</v>
      </c>
      <c r="I683" s="232" t="s">
        <v>143</v>
      </c>
      <c r="J683" s="231" t="s">
        <v>44</v>
      </c>
      <c r="K683" s="230" t="s">
        <v>135</v>
      </c>
      <c r="L683" s="230" t="s">
        <v>100</v>
      </c>
      <c r="M683" s="233">
        <v>0</v>
      </c>
      <c r="N683" s="234" t="s">
        <v>7653</v>
      </c>
      <c r="O683" s="230" t="s">
        <v>101</v>
      </c>
      <c r="P683" s="230" t="s">
        <v>145</v>
      </c>
      <c r="Q683" s="233">
        <v>343200</v>
      </c>
      <c r="R683" s="234">
        <v>1</v>
      </c>
      <c r="S683" s="235" t="s">
        <v>8293</v>
      </c>
      <c r="T683" s="236">
        <v>1.2617</v>
      </c>
      <c r="U683" s="237" t="s">
        <v>8515</v>
      </c>
      <c r="V683" s="238" t="s">
        <v>104</v>
      </c>
      <c r="W683" s="236">
        <v>0</v>
      </c>
      <c r="X683" s="237" t="s">
        <v>155</v>
      </c>
      <c r="Y683" s="239">
        <v>0</v>
      </c>
      <c r="Z683" s="237" t="s">
        <v>156</v>
      </c>
      <c r="AA683" s="239">
        <v>0</v>
      </c>
      <c r="AB683" s="240" t="s">
        <v>46</v>
      </c>
      <c r="AC683" s="241" t="s">
        <v>23</v>
      </c>
      <c r="AD683" s="241" t="s">
        <v>34</v>
      </c>
      <c r="AE683" s="237" t="s">
        <v>38</v>
      </c>
      <c r="AF683" s="237" t="s">
        <v>97</v>
      </c>
      <c r="AG683" s="237"/>
      <c r="AH683" s="237"/>
      <c r="AI683" s="237" t="s">
        <v>90</v>
      </c>
      <c r="AJ683" s="237" t="s">
        <v>1196</v>
      </c>
      <c r="AK683" s="237" t="s">
        <v>96</v>
      </c>
      <c r="AL683" s="237" t="s">
        <v>203</v>
      </c>
      <c r="AM683" s="242">
        <v>4</v>
      </c>
    </row>
    <row r="684" spans="2:39">
      <c r="B684" s="228" t="s">
        <v>1231</v>
      </c>
      <c r="C684" s="229" t="s">
        <v>1219</v>
      </c>
      <c r="D684" s="230" t="s">
        <v>332</v>
      </c>
      <c r="E684" s="231" t="s">
        <v>38</v>
      </c>
      <c r="F684" s="231" t="s">
        <v>97</v>
      </c>
      <c r="G684" s="231" t="s">
        <v>35</v>
      </c>
      <c r="H684" s="231" t="s">
        <v>7652</v>
      </c>
      <c r="I684" s="232" t="s">
        <v>143</v>
      </c>
      <c r="J684" s="231" t="s">
        <v>44</v>
      </c>
      <c r="K684" s="230" t="s">
        <v>135</v>
      </c>
      <c r="L684" s="230" t="s">
        <v>100</v>
      </c>
      <c r="M684" s="233">
        <v>0</v>
      </c>
      <c r="N684" s="234" t="s">
        <v>7653</v>
      </c>
      <c r="O684" s="230" t="s">
        <v>101</v>
      </c>
      <c r="P684" s="230" t="s">
        <v>145</v>
      </c>
      <c r="Q684" s="233">
        <v>343200</v>
      </c>
      <c r="R684" s="234">
        <v>1</v>
      </c>
      <c r="S684" s="235" t="s">
        <v>8293</v>
      </c>
      <c r="T684" s="236">
        <v>1.2617</v>
      </c>
      <c r="U684" s="237" t="s">
        <v>8515</v>
      </c>
      <c r="V684" s="238" t="s">
        <v>104</v>
      </c>
      <c r="W684" s="236">
        <v>0</v>
      </c>
      <c r="X684" s="237" t="s">
        <v>155</v>
      </c>
      <c r="Y684" s="239">
        <v>0</v>
      </c>
      <c r="Z684" s="237" t="s">
        <v>156</v>
      </c>
      <c r="AA684" s="239">
        <v>0</v>
      </c>
      <c r="AB684" s="240" t="s">
        <v>46</v>
      </c>
      <c r="AC684" s="241" t="s">
        <v>23</v>
      </c>
      <c r="AD684" s="241" t="s">
        <v>34</v>
      </c>
      <c r="AE684" s="237" t="s">
        <v>38</v>
      </c>
      <c r="AF684" s="237" t="s">
        <v>97</v>
      </c>
      <c r="AG684" s="237"/>
      <c r="AH684" s="237"/>
      <c r="AI684" s="237" t="s">
        <v>90</v>
      </c>
      <c r="AJ684" s="237" t="s">
        <v>1196</v>
      </c>
      <c r="AK684" s="237" t="s">
        <v>96</v>
      </c>
      <c r="AL684" s="237" t="s">
        <v>205</v>
      </c>
      <c r="AM684" s="242">
        <v>4</v>
      </c>
    </row>
    <row r="685" spans="2:39">
      <c r="B685" s="228" t="s">
        <v>1232</v>
      </c>
      <c r="C685" s="229" t="s">
        <v>1219</v>
      </c>
      <c r="D685" s="230" t="s">
        <v>334</v>
      </c>
      <c r="E685" s="231" t="s">
        <v>38</v>
      </c>
      <c r="F685" s="231" t="s">
        <v>97</v>
      </c>
      <c r="G685" s="231" t="s">
        <v>35</v>
      </c>
      <c r="H685" s="231" t="s">
        <v>7652</v>
      </c>
      <c r="I685" s="232" t="s">
        <v>143</v>
      </c>
      <c r="J685" s="231" t="s">
        <v>44</v>
      </c>
      <c r="K685" s="230" t="s">
        <v>135</v>
      </c>
      <c r="L685" s="230" t="s">
        <v>100</v>
      </c>
      <c r="M685" s="233">
        <v>0</v>
      </c>
      <c r="N685" s="234" t="s">
        <v>7653</v>
      </c>
      <c r="O685" s="230" t="s">
        <v>101</v>
      </c>
      <c r="P685" s="230" t="s">
        <v>145</v>
      </c>
      <c r="Q685" s="233">
        <v>343200</v>
      </c>
      <c r="R685" s="234">
        <v>1</v>
      </c>
      <c r="S685" s="235" t="s">
        <v>8293</v>
      </c>
      <c r="T685" s="236">
        <v>1.2617</v>
      </c>
      <c r="U685" s="237" t="s">
        <v>8515</v>
      </c>
      <c r="V685" s="238" t="s">
        <v>104</v>
      </c>
      <c r="W685" s="236">
        <v>0</v>
      </c>
      <c r="X685" s="237" t="s">
        <v>155</v>
      </c>
      <c r="Y685" s="239">
        <v>0</v>
      </c>
      <c r="Z685" s="237" t="s">
        <v>156</v>
      </c>
      <c r="AA685" s="239">
        <v>0</v>
      </c>
      <c r="AB685" s="240" t="s">
        <v>46</v>
      </c>
      <c r="AC685" s="241" t="s">
        <v>23</v>
      </c>
      <c r="AD685" s="241" t="s">
        <v>34</v>
      </c>
      <c r="AE685" s="237" t="s">
        <v>38</v>
      </c>
      <c r="AF685" s="237" t="s">
        <v>97</v>
      </c>
      <c r="AG685" s="237"/>
      <c r="AH685" s="237"/>
      <c r="AI685" s="237" t="s">
        <v>90</v>
      </c>
      <c r="AJ685" s="237" t="s">
        <v>1196</v>
      </c>
      <c r="AK685" s="237" t="s">
        <v>96</v>
      </c>
      <c r="AL685" s="237" t="s">
        <v>207</v>
      </c>
      <c r="AM685" s="242">
        <v>4</v>
      </c>
    </row>
    <row r="686" spans="2:39">
      <c r="B686" s="228" t="s">
        <v>1233</v>
      </c>
      <c r="C686" s="229" t="s">
        <v>7675</v>
      </c>
      <c r="D686" s="230" t="s">
        <v>46</v>
      </c>
      <c r="E686" s="231" t="s">
        <v>38</v>
      </c>
      <c r="F686" s="231" t="s">
        <v>97</v>
      </c>
      <c r="G686" s="231" t="s">
        <v>35</v>
      </c>
      <c r="H686" s="231" t="s">
        <v>7652</v>
      </c>
      <c r="I686" s="232" t="s">
        <v>143</v>
      </c>
      <c r="J686" s="231" t="s">
        <v>44</v>
      </c>
      <c r="K686" s="230" t="s">
        <v>135</v>
      </c>
      <c r="L686" s="230" t="s">
        <v>100</v>
      </c>
      <c r="M686" s="233">
        <v>0</v>
      </c>
      <c r="N686" s="234" t="s">
        <v>7653</v>
      </c>
      <c r="O686" s="230" t="s">
        <v>101</v>
      </c>
      <c r="P686" s="230" t="s">
        <v>145</v>
      </c>
      <c r="Q686" s="233">
        <v>343200</v>
      </c>
      <c r="R686" s="234">
        <v>1</v>
      </c>
      <c r="S686" s="235" t="s">
        <v>146</v>
      </c>
      <c r="T686" s="236"/>
      <c r="U686" s="237" t="s">
        <v>8524</v>
      </c>
      <c r="V686" s="238" t="s">
        <v>104</v>
      </c>
      <c r="W686" s="236">
        <v>0</v>
      </c>
      <c r="X686" s="237" t="s">
        <v>155</v>
      </c>
      <c r="Y686" s="239">
        <v>0</v>
      </c>
      <c r="Z686" s="237" t="s">
        <v>156</v>
      </c>
      <c r="AA686" s="239">
        <v>0</v>
      </c>
      <c r="AB686" s="240" t="s">
        <v>46</v>
      </c>
      <c r="AC686" s="241" t="s">
        <v>23</v>
      </c>
      <c r="AD686" s="241" t="s">
        <v>34</v>
      </c>
      <c r="AE686" s="237" t="s">
        <v>38</v>
      </c>
      <c r="AF686" s="237" t="s">
        <v>97</v>
      </c>
      <c r="AG686" s="237"/>
      <c r="AH686" s="237"/>
      <c r="AI686" s="237" t="s">
        <v>90</v>
      </c>
      <c r="AJ686" s="237" t="s">
        <v>1196</v>
      </c>
      <c r="AK686" s="237" t="s">
        <v>96</v>
      </c>
      <c r="AL686" s="237" t="s">
        <v>209</v>
      </c>
      <c r="AM686" s="242">
        <v>4</v>
      </c>
    </row>
    <row r="687" spans="2:39">
      <c r="B687" s="228" t="s">
        <v>1234</v>
      </c>
      <c r="C687" s="229" t="s">
        <v>7675</v>
      </c>
      <c r="D687" s="230" t="s">
        <v>46</v>
      </c>
      <c r="E687" s="231" t="s">
        <v>38</v>
      </c>
      <c r="F687" s="231" t="s">
        <v>97</v>
      </c>
      <c r="G687" s="231" t="s">
        <v>35</v>
      </c>
      <c r="H687" s="231" t="s">
        <v>7652</v>
      </c>
      <c r="I687" s="232" t="s">
        <v>143</v>
      </c>
      <c r="J687" s="231" t="s">
        <v>44</v>
      </c>
      <c r="K687" s="230" t="s">
        <v>135</v>
      </c>
      <c r="L687" s="230" t="s">
        <v>100</v>
      </c>
      <c r="M687" s="233">
        <v>0</v>
      </c>
      <c r="N687" s="234" t="s">
        <v>7653</v>
      </c>
      <c r="O687" s="230" t="s">
        <v>101</v>
      </c>
      <c r="P687" s="230" t="s">
        <v>145</v>
      </c>
      <c r="Q687" s="233">
        <v>343200</v>
      </c>
      <c r="R687" s="234">
        <v>1</v>
      </c>
      <c r="S687" s="235" t="s">
        <v>146</v>
      </c>
      <c r="T687" s="236"/>
      <c r="U687" s="237" t="s">
        <v>8524</v>
      </c>
      <c r="V687" s="238" t="s">
        <v>104</v>
      </c>
      <c r="W687" s="236">
        <v>0</v>
      </c>
      <c r="X687" s="237" t="s">
        <v>155</v>
      </c>
      <c r="Y687" s="239">
        <v>0</v>
      </c>
      <c r="Z687" s="237" t="s">
        <v>156</v>
      </c>
      <c r="AA687" s="239">
        <v>0</v>
      </c>
      <c r="AB687" s="240" t="s">
        <v>46</v>
      </c>
      <c r="AC687" s="241" t="s">
        <v>23</v>
      </c>
      <c r="AD687" s="241" t="s">
        <v>34</v>
      </c>
      <c r="AE687" s="237" t="s">
        <v>38</v>
      </c>
      <c r="AF687" s="237" t="s">
        <v>97</v>
      </c>
      <c r="AG687" s="237"/>
      <c r="AH687" s="237"/>
      <c r="AI687" s="237" t="s">
        <v>90</v>
      </c>
      <c r="AJ687" s="237" t="s">
        <v>1196</v>
      </c>
      <c r="AK687" s="237" t="s">
        <v>96</v>
      </c>
      <c r="AL687" s="237" t="s">
        <v>255</v>
      </c>
      <c r="AM687" s="242">
        <v>4</v>
      </c>
    </row>
    <row r="688" spans="2:39">
      <c r="B688" s="228" t="s">
        <v>7494</v>
      </c>
      <c r="C688" s="229" t="s">
        <v>7676</v>
      </c>
      <c r="D688" s="230" t="s">
        <v>48</v>
      </c>
      <c r="E688" s="231" t="s">
        <v>38</v>
      </c>
      <c r="F688" s="231" t="s">
        <v>97</v>
      </c>
      <c r="G688" s="231" t="s">
        <v>35</v>
      </c>
      <c r="H688" s="231" t="s">
        <v>7652</v>
      </c>
      <c r="I688" s="232" t="s">
        <v>143</v>
      </c>
      <c r="J688" s="231" t="s">
        <v>44</v>
      </c>
      <c r="K688" s="230" t="s">
        <v>128</v>
      </c>
      <c r="L688" s="230" t="s">
        <v>100</v>
      </c>
      <c r="M688" s="233">
        <v>0</v>
      </c>
      <c r="N688" s="234" t="s">
        <v>7653</v>
      </c>
      <c r="O688" s="230" t="s">
        <v>101</v>
      </c>
      <c r="P688" s="230" t="s">
        <v>145</v>
      </c>
      <c r="Q688" s="233">
        <v>343200</v>
      </c>
      <c r="R688" s="234">
        <v>4</v>
      </c>
      <c r="S688" s="235" t="s">
        <v>146</v>
      </c>
      <c r="T688" s="236"/>
      <c r="U688" s="237" t="s">
        <v>8524</v>
      </c>
      <c r="V688" s="238" t="s">
        <v>104</v>
      </c>
      <c r="W688" s="236">
        <v>0</v>
      </c>
      <c r="X688" s="237" t="s">
        <v>155</v>
      </c>
      <c r="Y688" s="239">
        <v>0</v>
      </c>
      <c r="Z688" s="237" t="s">
        <v>156</v>
      </c>
      <c r="AA688" s="239">
        <v>0</v>
      </c>
      <c r="AB688" s="240" t="s">
        <v>46</v>
      </c>
      <c r="AC688" s="241" t="s">
        <v>23</v>
      </c>
      <c r="AD688" s="241" t="s">
        <v>34</v>
      </c>
      <c r="AE688" s="237" t="s">
        <v>38</v>
      </c>
      <c r="AF688" s="237" t="s">
        <v>97</v>
      </c>
      <c r="AG688" s="237"/>
      <c r="AH688" s="237"/>
      <c r="AI688" s="237" t="s">
        <v>90</v>
      </c>
      <c r="AJ688" s="237" t="s">
        <v>1196</v>
      </c>
      <c r="AK688" s="237" t="s">
        <v>96</v>
      </c>
      <c r="AL688" s="237" t="s">
        <v>773</v>
      </c>
      <c r="AM688" s="242">
        <v>4</v>
      </c>
    </row>
    <row r="689" spans="2:39">
      <c r="B689" s="228" t="s">
        <v>8617</v>
      </c>
      <c r="C689" s="229" t="s">
        <v>8630</v>
      </c>
      <c r="D689" s="230" t="s">
        <v>46</v>
      </c>
      <c r="E689" s="231" t="s">
        <v>38</v>
      </c>
      <c r="F689" s="231" t="s">
        <v>97</v>
      </c>
      <c r="G689" s="231" t="s">
        <v>35</v>
      </c>
      <c r="H689" s="231" t="s">
        <v>7652</v>
      </c>
      <c r="I689" s="232" t="s">
        <v>143</v>
      </c>
      <c r="J689" s="231" t="s">
        <v>44</v>
      </c>
      <c r="K689" s="230" t="s">
        <v>128</v>
      </c>
      <c r="L689" s="230" t="s">
        <v>100</v>
      </c>
      <c r="M689" s="233">
        <v>0</v>
      </c>
      <c r="N689" s="234" t="s">
        <v>7653</v>
      </c>
      <c r="O689" s="230" t="s">
        <v>101</v>
      </c>
      <c r="P689" s="230" t="s">
        <v>145</v>
      </c>
      <c r="Q689" s="233">
        <v>343200</v>
      </c>
      <c r="R689" s="234">
        <v>2</v>
      </c>
      <c r="S689" s="235" t="s">
        <v>146</v>
      </c>
      <c r="T689" s="236"/>
      <c r="U689" s="237" t="s">
        <v>8524</v>
      </c>
      <c r="V689" s="238" t="s">
        <v>104</v>
      </c>
      <c r="W689" s="236">
        <v>0</v>
      </c>
      <c r="X689" s="237" t="s">
        <v>155</v>
      </c>
      <c r="Y689" s="239">
        <v>0</v>
      </c>
      <c r="Z689" s="237" t="s">
        <v>156</v>
      </c>
      <c r="AA689" s="239">
        <v>0</v>
      </c>
      <c r="AB689" s="240" t="s">
        <v>46</v>
      </c>
      <c r="AC689" s="241" t="s">
        <v>23</v>
      </c>
      <c r="AD689" s="241" t="s">
        <v>34</v>
      </c>
      <c r="AE689" s="237" t="s">
        <v>38</v>
      </c>
      <c r="AF689" s="237" t="s">
        <v>97</v>
      </c>
      <c r="AG689" s="237"/>
      <c r="AH689" s="237"/>
      <c r="AI689" s="237" t="s">
        <v>90</v>
      </c>
      <c r="AJ689" s="237" t="s">
        <v>1196</v>
      </c>
      <c r="AK689" s="237" t="s">
        <v>96</v>
      </c>
      <c r="AL689" s="237" t="s">
        <v>776</v>
      </c>
      <c r="AM689" s="242">
        <v>4</v>
      </c>
    </row>
    <row r="690" spans="2:39">
      <c r="B690" s="180" t="s">
        <v>1235</v>
      </c>
      <c r="C690" s="181" t="s">
        <v>1236</v>
      </c>
      <c r="D690" s="182" t="s">
        <v>46</v>
      </c>
      <c r="E690" s="183" t="s">
        <v>46</v>
      </c>
      <c r="F690" s="183" t="s">
        <v>46</v>
      </c>
      <c r="G690" s="183" t="s">
        <v>46</v>
      </c>
      <c r="H690" s="183" t="s">
        <v>46</v>
      </c>
      <c r="I690" s="184" t="s">
        <v>46</v>
      </c>
      <c r="J690" s="183" t="s">
        <v>46</v>
      </c>
      <c r="K690" s="182" t="s">
        <v>46</v>
      </c>
      <c r="L690" s="182" t="s">
        <v>46</v>
      </c>
      <c r="M690" s="185">
        <v>0</v>
      </c>
      <c r="N690" s="186" t="s">
        <v>46</v>
      </c>
      <c r="O690" s="182" t="s">
        <v>46</v>
      </c>
      <c r="P690" s="182" t="s">
        <v>46</v>
      </c>
      <c r="Q690" s="185">
        <v>0</v>
      </c>
      <c r="R690" s="186">
        <v>0</v>
      </c>
      <c r="S690" s="187" t="s">
        <v>46</v>
      </c>
      <c r="T690" s="36"/>
      <c r="U690" s="35"/>
      <c r="V690" s="188" t="s">
        <v>46</v>
      </c>
      <c r="W690" s="36">
        <v>0</v>
      </c>
      <c r="X690" s="35" t="s">
        <v>46</v>
      </c>
      <c r="Y690" s="38">
        <v>0</v>
      </c>
      <c r="Z690" s="35" t="s">
        <v>46</v>
      </c>
      <c r="AA690" s="38">
        <v>0</v>
      </c>
      <c r="AB690" s="39" t="s">
        <v>46</v>
      </c>
      <c r="AC690" s="34" t="s">
        <v>46</v>
      </c>
      <c r="AD690" s="34" t="s">
        <v>46</v>
      </c>
      <c r="AE690" s="35"/>
      <c r="AF690" s="35"/>
      <c r="AG690" s="35"/>
      <c r="AH690" s="35"/>
      <c r="AI690" s="35" t="s">
        <v>90</v>
      </c>
      <c r="AJ690" s="35" t="s">
        <v>1237</v>
      </c>
      <c r="AK690" s="35" t="s">
        <v>46</v>
      </c>
      <c r="AL690" s="35" t="s">
        <v>46</v>
      </c>
      <c r="AM690" s="40">
        <v>2</v>
      </c>
    </row>
    <row r="691" spans="2:39">
      <c r="B691" s="189" t="s">
        <v>1238</v>
      </c>
      <c r="C691" s="190" t="s">
        <v>1239</v>
      </c>
      <c r="D691" s="191" t="s">
        <v>46</v>
      </c>
      <c r="E691" s="192" t="s">
        <v>46</v>
      </c>
      <c r="F691" s="192" t="s">
        <v>46</v>
      </c>
      <c r="G691" s="192" t="s">
        <v>46</v>
      </c>
      <c r="H691" s="192" t="s">
        <v>46</v>
      </c>
      <c r="I691" s="193" t="s">
        <v>46</v>
      </c>
      <c r="J691" s="192" t="s">
        <v>46</v>
      </c>
      <c r="K691" s="191" t="s">
        <v>46</v>
      </c>
      <c r="L691" s="191" t="s">
        <v>46</v>
      </c>
      <c r="M691" s="194">
        <v>0</v>
      </c>
      <c r="N691" s="195" t="s">
        <v>46</v>
      </c>
      <c r="O691" s="191" t="s">
        <v>46</v>
      </c>
      <c r="P691" s="191" t="s">
        <v>46</v>
      </c>
      <c r="Q691" s="194">
        <v>0</v>
      </c>
      <c r="R691" s="195">
        <v>0</v>
      </c>
      <c r="S691" s="196" t="s">
        <v>46</v>
      </c>
      <c r="T691" s="44"/>
      <c r="U691" s="43"/>
      <c r="V691" s="197" t="s">
        <v>46</v>
      </c>
      <c r="W691" s="44">
        <v>0</v>
      </c>
      <c r="X691" s="43" t="s">
        <v>46</v>
      </c>
      <c r="Y691" s="46">
        <v>0</v>
      </c>
      <c r="Z691" s="43" t="s">
        <v>46</v>
      </c>
      <c r="AA691" s="46">
        <v>0</v>
      </c>
      <c r="AB691" s="47" t="s">
        <v>46</v>
      </c>
      <c r="AC691" s="42" t="s">
        <v>46</v>
      </c>
      <c r="AD691" s="42" t="s">
        <v>46</v>
      </c>
      <c r="AE691" s="43"/>
      <c r="AF691" s="43"/>
      <c r="AG691" s="43"/>
      <c r="AH691" s="43"/>
      <c r="AI691" s="43" t="s">
        <v>90</v>
      </c>
      <c r="AJ691" s="43" t="s">
        <v>1237</v>
      </c>
      <c r="AK691" s="43" t="s">
        <v>94</v>
      </c>
      <c r="AL691" s="43" t="s">
        <v>46</v>
      </c>
      <c r="AM691" s="48">
        <v>3</v>
      </c>
    </row>
    <row r="692" spans="2:39">
      <c r="B692" s="228" t="s">
        <v>1240</v>
      </c>
      <c r="C692" s="229" t="s">
        <v>1241</v>
      </c>
      <c r="D692" s="230" t="s">
        <v>48</v>
      </c>
      <c r="E692" s="231" t="s">
        <v>38</v>
      </c>
      <c r="F692" s="231" t="s">
        <v>97</v>
      </c>
      <c r="G692" s="231" t="s">
        <v>35</v>
      </c>
      <c r="H692" s="231" t="s">
        <v>7652</v>
      </c>
      <c r="I692" s="232" t="s">
        <v>98</v>
      </c>
      <c r="J692" s="231" t="s">
        <v>44</v>
      </c>
      <c r="K692" s="230" t="s">
        <v>144</v>
      </c>
      <c r="L692" s="230" t="s">
        <v>100</v>
      </c>
      <c r="M692" s="233">
        <v>0</v>
      </c>
      <c r="N692" s="234" t="s">
        <v>7653</v>
      </c>
      <c r="O692" s="230" t="s">
        <v>101</v>
      </c>
      <c r="P692" s="230" t="s">
        <v>145</v>
      </c>
      <c r="Q692" s="233">
        <v>12705</v>
      </c>
      <c r="R692" s="234">
        <v>1</v>
      </c>
      <c r="S692" s="235" t="s">
        <v>8293</v>
      </c>
      <c r="T692" s="236">
        <v>1.2617</v>
      </c>
      <c r="U692" s="237" t="s">
        <v>8515</v>
      </c>
      <c r="V692" s="238" t="s">
        <v>104</v>
      </c>
      <c r="W692" s="236">
        <v>0</v>
      </c>
      <c r="X692" s="237" t="s">
        <v>155</v>
      </c>
      <c r="Y692" s="239">
        <v>0</v>
      </c>
      <c r="Z692" s="237" t="s">
        <v>156</v>
      </c>
      <c r="AA692" s="239">
        <v>0</v>
      </c>
      <c r="AB692" s="240" t="s">
        <v>46</v>
      </c>
      <c r="AC692" s="241" t="s">
        <v>46</v>
      </c>
      <c r="AD692" s="241" t="s">
        <v>46</v>
      </c>
      <c r="AE692" s="237" t="s">
        <v>38</v>
      </c>
      <c r="AF692" s="237" t="s">
        <v>97</v>
      </c>
      <c r="AG692" s="237"/>
      <c r="AH692" s="237"/>
      <c r="AI692" s="237" t="s">
        <v>90</v>
      </c>
      <c r="AJ692" s="237" t="s">
        <v>1237</v>
      </c>
      <c r="AK692" s="237" t="s">
        <v>94</v>
      </c>
      <c r="AL692" s="237" t="s">
        <v>109</v>
      </c>
      <c r="AM692" s="242">
        <v>4</v>
      </c>
    </row>
    <row r="693" spans="2:39">
      <c r="B693" s="228" t="s">
        <v>1242</v>
      </c>
      <c r="C693" s="229" t="s">
        <v>1243</v>
      </c>
      <c r="D693" s="230" t="s">
        <v>48</v>
      </c>
      <c r="E693" s="231" t="s">
        <v>38</v>
      </c>
      <c r="F693" s="231" t="s">
        <v>97</v>
      </c>
      <c r="G693" s="231" t="s">
        <v>35</v>
      </c>
      <c r="H693" s="231" t="s">
        <v>7652</v>
      </c>
      <c r="I693" s="232" t="s">
        <v>98</v>
      </c>
      <c r="J693" s="231" t="s">
        <v>44</v>
      </c>
      <c r="K693" s="230" t="s">
        <v>154</v>
      </c>
      <c r="L693" s="230" t="s">
        <v>100</v>
      </c>
      <c r="M693" s="233">
        <v>0</v>
      </c>
      <c r="N693" s="234" t="s">
        <v>7653</v>
      </c>
      <c r="O693" s="230" t="s">
        <v>101</v>
      </c>
      <c r="P693" s="230" t="s">
        <v>145</v>
      </c>
      <c r="Q693" s="233">
        <v>25550</v>
      </c>
      <c r="R693" s="234">
        <v>1</v>
      </c>
      <c r="S693" s="235" t="s">
        <v>8293</v>
      </c>
      <c r="T693" s="236">
        <v>1.2617</v>
      </c>
      <c r="U693" s="237" t="s">
        <v>8515</v>
      </c>
      <c r="V693" s="238" t="s">
        <v>104</v>
      </c>
      <c r="W693" s="236">
        <v>0</v>
      </c>
      <c r="X693" s="237" t="s">
        <v>155</v>
      </c>
      <c r="Y693" s="239">
        <v>0</v>
      </c>
      <c r="Z693" s="237" t="s">
        <v>156</v>
      </c>
      <c r="AA693" s="239">
        <v>0</v>
      </c>
      <c r="AB693" s="240" t="s">
        <v>46</v>
      </c>
      <c r="AC693" s="241" t="s">
        <v>46</v>
      </c>
      <c r="AD693" s="241" t="s">
        <v>46</v>
      </c>
      <c r="AE693" s="237" t="s">
        <v>38</v>
      </c>
      <c r="AF693" s="237" t="s">
        <v>97</v>
      </c>
      <c r="AG693" s="237"/>
      <c r="AH693" s="237"/>
      <c r="AI693" s="237" t="s">
        <v>90</v>
      </c>
      <c r="AJ693" s="237" t="s">
        <v>1237</v>
      </c>
      <c r="AK693" s="237" t="s">
        <v>94</v>
      </c>
      <c r="AL693" s="237" t="s">
        <v>111</v>
      </c>
      <c r="AM693" s="242">
        <v>4</v>
      </c>
    </row>
    <row r="694" spans="2:39">
      <c r="B694" s="228" t="s">
        <v>1244</v>
      </c>
      <c r="C694" s="229" t="s">
        <v>1245</v>
      </c>
      <c r="D694" s="230" t="s">
        <v>48</v>
      </c>
      <c r="E694" s="231" t="s">
        <v>38</v>
      </c>
      <c r="F694" s="231" t="s">
        <v>97</v>
      </c>
      <c r="G694" s="231" t="s">
        <v>35</v>
      </c>
      <c r="H694" s="231" t="s">
        <v>7652</v>
      </c>
      <c r="I694" s="232" t="s">
        <v>98</v>
      </c>
      <c r="J694" s="231" t="s">
        <v>44</v>
      </c>
      <c r="K694" s="230" t="s">
        <v>114</v>
      </c>
      <c r="L694" s="230" t="s">
        <v>100</v>
      </c>
      <c r="M694" s="233">
        <v>0</v>
      </c>
      <c r="N694" s="234" t="s">
        <v>7653</v>
      </c>
      <c r="O694" s="230" t="s">
        <v>101</v>
      </c>
      <c r="P694" s="230" t="s">
        <v>145</v>
      </c>
      <c r="Q694" s="233">
        <v>48420</v>
      </c>
      <c r="R694" s="234">
        <v>1</v>
      </c>
      <c r="S694" s="235" t="s">
        <v>8293</v>
      </c>
      <c r="T694" s="236">
        <v>1.2617</v>
      </c>
      <c r="U694" s="237" t="s">
        <v>8515</v>
      </c>
      <c r="V694" s="238" t="s">
        <v>104</v>
      </c>
      <c r="W694" s="236">
        <v>0</v>
      </c>
      <c r="X694" s="237" t="s">
        <v>155</v>
      </c>
      <c r="Y694" s="239">
        <v>0</v>
      </c>
      <c r="Z694" s="237" t="s">
        <v>156</v>
      </c>
      <c r="AA694" s="239">
        <v>0</v>
      </c>
      <c r="AB694" s="240" t="s">
        <v>46</v>
      </c>
      <c r="AC694" s="241" t="s">
        <v>46</v>
      </c>
      <c r="AD694" s="241" t="s">
        <v>46</v>
      </c>
      <c r="AE694" s="237" t="s">
        <v>38</v>
      </c>
      <c r="AF694" s="237" t="s">
        <v>97</v>
      </c>
      <c r="AG694" s="237"/>
      <c r="AH694" s="237"/>
      <c r="AI694" s="237" t="s">
        <v>90</v>
      </c>
      <c r="AJ694" s="237" t="s">
        <v>1237</v>
      </c>
      <c r="AK694" s="237" t="s">
        <v>94</v>
      </c>
      <c r="AL694" s="237" t="s">
        <v>112</v>
      </c>
      <c r="AM694" s="242">
        <v>4</v>
      </c>
    </row>
    <row r="695" spans="2:39">
      <c r="B695" s="228" t="s">
        <v>1246</v>
      </c>
      <c r="C695" s="229" t="s">
        <v>1241</v>
      </c>
      <c r="D695" s="230" t="s">
        <v>50</v>
      </c>
      <c r="E695" s="231" t="s">
        <v>38</v>
      </c>
      <c r="F695" s="231" t="s">
        <v>97</v>
      </c>
      <c r="G695" s="231" t="s">
        <v>35</v>
      </c>
      <c r="H695" s="231" t="s">
        <v>7652</v>
      </c>
      <c r="I695" s="232" t="s">
        <v>98</v>
      </c>
      <c r="J695" s="231" t="s">
        <v>44</v>
      </c>
      <c r="K695" s="230" t="s">
        <v>144</v>
      </c>
      <c r="L695" s="230" t="s">
        <v>100</v>
      </c>
      <c r="M695" s="233">
        <v>0</v>
      </c>
      <c r="N695" s="234" t="s">
        <v>7653</v>
      </c>
      <c r="O695" s="230" t="s">
        <v>101</v>
      </c>
      <c r="P695" s="230" t="s">
        <v>145</v>
      </c>
      <c r="Q695" s="233">
        <v>12705</v>
      </c>
      <c r="R695" s="234">
        <v>1</v>
      </c>
      <c r="S695" s="235" t="s">
        <v>8293</v>
      </c>
      <c r="T695" s="236">
        <v>1.2617</v>
      </c>
      <c r="U695" s="237" t="s">
        <v>8515</v>
      </c>
      <c r="V695" s="238" t="s">
        <v>104</v>
      </c>
      <c r="W695" s="236">
        <v>0</v>
      </c>
      <c r="X695" s="237" t="s">
        <v>155</v>
      </c>
      <c r="Y695" s="239">
        <v>0</v>
      </c>
      <c r="Z695" s="237" t="s">
        <v>156</v>
      </c>
      <c r="AA695" s="239">
        <v>0</v>
      </c>
      <c r="AB695" s="240" t="s">
        <v>46</v>
      </c>
      <c r="AC695" s="241" t="s">
        <v>46</v>
      </c>
      <c r="AD695" s="241" t="s">
        <v>46</v>
      </c>
      <c r="AE695" s="237" t="s">
        <v>38</v>
      </c>
      <c r="AF695" s="237" t="s">
        <v>97</v>
      </c>
      <c r="AG695" s="237"/>
      <c r="AH695" s="237"/>
      <c r="AI695" s="237" t="s">
        <v>90</v>
      </c>
      <c r="AJ695" s="237" t="s">
        <v>1237</v>
      </c>
      <c r="AK695" s="237" t="s">
        <v>94</v>
      </c>
      <c r="AL695" s="237" t="s">
        <v>113</v>
      </c>
      <c r="AM695" s="242">
        <v>4</v>
      </c>
    </row>
    <row r="696" spans="2:39">
      <c r="B696" s="228" t="s">
        <v>1247</v>
      </c>
      <c r="C696" s="229" t="s">
        <v>1241</v>
      </c>
      <c r="D696" s="230" t="s">
        <v>52</v>
      </c>
      <c r="E696" s="231" t="s">
        <v>38</v>
      </c>
      <c r="F696" s="231" t="s">
        <v>97</v>
      </c>
      <c r="G696" s="231" t="s">
        <v>35</v>
      </c>
      <c r="H696" s="231" t="s">
        <v>7652</v>
      </c>
      <c r="I696" s="232" t="s">
        <v>98</v>
      </c>
      <c r="J696" s="231" t="s">
        <v>44</v>
      </c>
      <c r="K696" s="230" t="s">
        <v>144</v>
      </c>
      <c r="L696" s="230" t="s">
        <v>100</v>
      </c>
      <c r="M696" s="233">
        <v>0</v>
      </c>
      <c r="N696" s="234" t="s">
        <v>7653</v>
      </c>
      <c r="O696" s="230" t="s">
        <v>101</v>
      </c>
      <c r="P696" s="230" t="s">
        <v>145</v>
      </c>
      <c r="Q696" s="233">
        <v>12705</v>
      </c>
      <c r="R696" s="234">
        <v>1</v>
      </c>
      <c r="S696" s="235" t="s">
        <v>8293</v>
      </c>
      <c r="T696" s="236">
        <v>1.2617</v>
      </c>
      <c r="U696" s="237" t="s">
        <v>8515</v>
      </c>
      <c r="V696" s="238" t="s">
        <v>104</v>
      </c>
      <c r="W696" s="236">
        <v>0</v>
      </c>
      <c r="X696" s="237" t="s">
        <v>155</v>
      </c>
      <c r="Y696" s="239">
        <v>0</v>
      </c>
      <c r="Z696" s="237" t="s">
        <v>156</v>
      </c>
      <c r="AA696" s="239">
        <v>0</v>
      </c>
      <c r="AB696" s="240" t="s">
        <v>46</v>
      </c>
      <c r="AC696" s="241" t="s">
        <v>46</v>
      </c>
      <c r="AD696" s="241" t="s">
        <v>46</v>
      </c>
      <c r="AE696" s="237" t="s">
        <v>38</v>
      </c>
      <c r="AF696" s="237" t="s">
        <v>97</v>
      </c>
      <c r="AG696" s="237"/>
      <c r="AH696" s="237"/>
      <c r="AI696" s="237" t="s">
        <v>90</v>
      </c>
      <c r="AJ696" s="237" t="s">
        <v>1237</v>
      </c>
      <c r="AK696" s="237" t="s">
        <v>94</v>
      </c>
      <c r="AL696" s="237" t="s">
        <v>115</v>
      </c>
      <c r="AM696" s="242">
        <v>4</v>
      </c>
    </row>
    <row r="697" spans="2:39">
      <c r="B697" s="228" t="s">
        <v>1248</v>
      </c>
      <c r="C697" s="229" t="s">
        <v>1241</v>
      </c>
      <c r="D697" s="230" t="s">
        <v>54</v>
      </c>
      <c r="E697" s="231" t="s">
        <v>38</v>
      </c>
      <c r="F697" s="231" t="s">
        <v>97</v>
      </c>
      <c r="G697" s="231" t="s">
        <v>35</v>
      </c>
      <c r="H697" s="231" t="s">
        <v>7652</v>
      </c>
      <c r="I697" s="232" t="s">
        <v>98</v>
      </c>
      <c r="J697" s="231" t="s">
        <v>44</v>
      </c>
      <c r="K697" s="230" t="s">
        <v>144</v>
      </c>
      <c r="L697" s="230" t="s">
        <v>100</v>
      </c>
      <c r="M697" s="233">
        <v>0</v>
      </c>
      <c r="N697" s="234" t="s">
        <v>7653</v>
      </c>
      <c r="O697" s="230" t="s">
        <v>101</v>
      </c>
      <c r="P697" s="230" t="s">
        <v>145</v>
      </c>
      <c r="Q697" s="233">
        <v>12705</v>
      </c>
      <c r="R697" s="234">
        <v>1</v>
      </c>
      <c r="S697" s="235" t="s">
        <v>8293</v>
      </c>
      <c r="T697" s="236">
        <v>1.2617</v>
      </c>
      <c r="U697" s="237" t="s">
        <v>8515</v>
      </c>
      <c r="V697" s="238" t="s">
        <v>104</v>
      </c>
      <c r="W697" s="236">
        <v>0</v>
      </c>
      <c r="X697" s="237" t="s">
        <v>155</v>
      </c>
      <c r="Y697" s="239">
        <v>0</v>
      </c>
      <c r="Z697" s="237" t="s">
        <v>156</v>
      </c>
      <c r="AA697" s="239">
        <v>0</v>
      </c>
      <c r="AB697" s="240" t="s">
        <v>46</v>
      </c>
      <c r="AC697" s="241" t="s">
        <v>46</v>
      </c>
      <c r="AD697" s="241" t="s">
        <v>46</v>
      </c>
      <c r="AE697" s="237" t="s">
        <v>38</v>
      </c>
      <c r="AF697" s="237" t="s">
        <v>97</v>
      </c>
      <c r="AG697" s="237"/>
      <c r="AH697" s="237"/>
      <c r="AI697" s="237" t="s">
        <v>90</v>
      </c>
      <c r="AJ697" s="237" t="s">
        <v>1237</v>
      </c>
      <c r="AK697" s="237" t="s">
        <v>94</v>
      </c>
      <c r="AL697" s="237" t="s">
        <v>167</v>
      </c>
      <c r="AM697" s="242">
        <v>4</v>
      </c>
    </row>
    <row r="698" spans="2:39">
      <c r="B698" s="228" t="s">
        <v>1249</v>
      </c>
      <c r="C698" s="229" t="s">
        <v>1243</v>
      </c>
      <c r="D698" s="230" t="s">
        <v>50</v>
      </c>
      <c r="E698" s="231" t="s">
        <v>38</v>
      </c>
      <c r="F698" s="231" t="s">
        <v>97</v>
      </c>
      <c r="G698" s="231" t="s">
        <v>35</v>
      </c>
      <c r="H698" s="231" t="s">
        <v>7652</v>
      </c>
      <c r="I698" s="232" t="s">
        <v>98</v>
      </c>
      <c r="J698" s="231" t="s">
        <v>44</v>
      </c>
      <c r="K698" s="230" t="s">
        <v>154</v>
      </c>
      <c r="L698" s="230" t="s">
        <v>100</v>
      </c>
      <c r="M698" s="233">
        <v>0</v>
      </c>
      <c r="N698" s="234" t="s">
        <v>7653</v>
      </c>
      <c r="O698" s="230" t="s">
        <v>101</v>
      </c>
      <c r="P698" s="230" t="s">
        <v>145</v>
      </c>
      <c r="Q698" s="233">
        <v>25550</v>
      </c>
      <c r="R698" s="234">
        <v>1</v>
      </c>
      <c r="S698" s="235" t="s">
        <v>8293</v>
      </c>
      <c r="T698" s="236">
        <v>1.2617</v>
      </c>
      <c r="U698" s="237" t="s">
        <v>8515</v>
      </c>
      <c r="V698" s="238" t="s">
        <v>104</v>
      </c>
      <c r="W698" s="236">
        <v>0</v>
      </c>
      <c r="X698" s="237" t="s">
        <v>155</v>
      </c>
      <c r="Y698" s="239">
        <v>0</v>
      </c>
      <c r="Z698" s="237" t="s">
        <v>156</v>
      </c>
      <c r="AA698" s="239">
        <v>0</v>
      </c>
      <c r="AB698" s="240" t="s">
        <v>46</v>
      </c>
      <c r="AC698" s="241" t="s">
        <v>46</v>
      </c>
      <c r="AD698" s="241" t="s">
        <v>46</v>
      </c>
      <c r="AE698" s="237" t="s">
        <v>38</v>
      </c>
      <c r="AF698" s="237" t="s">
        <v>97</v>
      </c>
      <c r="AG698" s="237"/>
      <c r="AH698" s="237"/>
      <c r="AI698" s="237" t="s">
        <v>90</v>
      </c>
      <c r="AJ698" s="237" t="s">
        <v>1237</v>
      </c>
      <c r="AK698" s="237" t="s">
        <v>94</v>
      </c>
      <c r="AL698" s="237" t="s">
        <v>189</v>
      </c>
      <c r="AM698" s="242">
        <v>4</v>
      </c>
    </row>
    <row r="699" spans="2:39">
      <c r="B699" s="228" t="s">
        <v>1250</v>
      </c>
      <c r="C699" s="229" t="s">
        <v>1243</v>
      </c>
      <c r="D699" s="230" t="s">
        <v>52</v>
      </c>
      <c r="E699" s="231" t="s">
        <v>38</v>
      </c>
      <c r="F699" s="231" t="s">
        <v>97</v>
      </c>
      <c r="G699" s="231" t="s">
        <v>35</v>
      </c>
      <c r="H699" s="231" t="s">
        <v>7652</v>
      </c>
      <c r="I699" s="232" t="s">
        <v>98</v>
      </c>
      <c r="J699" s="231" t="s">
        <v>44</v>
      </c>
      <c r="K699" s="230" t="s">
        <v>154</v>
      </c>
      <c r="L699" s="230" t="s">
        <v>100</v>
      </c>
      <c r="M699" s="233">
        <v>0</v>
      </c>
      <c r="N699" s="234" t="s">
        <v>7653</v>
      </c>
      <c r="O699" s="230" t="s">
        <v>101</v>
      </c>
      <c r="P699" s="230" t="s">
        <v>145</v>
      </c>
      <c r="Q699" s="233">
        <v>25550</v>
      </c>
      <c r="R699" s="234">
        <v>1</v>
      </c>
      <c r="S699" s="235" t="s">
        <v>8293</v>
      </c>
      <c r="T699" s="236">
        <v>1.2617</v>
      </c>
      <c r="U699" s="237" t="s">
        <v>8515</v>
      </c>
      <c r="V699" s="238" t="s">
        <v>104</v>
      </c>
      <c r="W699" s="236">
        <v>0</v>
      </c>
      <c r="X699" s="237" t="s">
        <v>155</v>
      </c>
      <c r="Y699" s="239">
        <v>0</v>
      </c>
      <c r="Z699" s="237" t="s">
        <v>156</v>
      </c>
      <c r="AA699" s="239">
        <v>0</v>
      </c>
      <c r="AB699" s="240" t="s">
        <v>46</v>
      </c>
      <c r="AC699" s="241" t="s">
        <v>46</v>
      </c>
      <c r="AD699" s="241" t="s">
        <v>46</v>
      </c>
      <c r="AE699" s="237" t="s">
        <v>38</v>
      </c>
      <c r="AF699" s="237" t="s">
        <v>97</v>
      </c>
      <c r="AG699" s="237"/>
      <c r="AH699" s="237"/>
      <c r="AI699" s="237" t="s">
        <v>90</v>
      </c>
      <c r="AJ699" s="237" t="s">
        <v>1237</v>
      </c>
      <c r="AK699" s="237" t="s">
        <v>94</v>
      </c>
      <c r="AL699" s="237" t="s">
        <v>191</v>
      </c>
      <c r="AM699" s="242">
        <v>4</v>
      </c>
    </row>
    <row r="700" spans="2:39">
      <c r="B700" s="228" t="s">
        <v>1251</v>
      </c>
      <c r="C700" s="229" t="s">
        <v>1243</v>
      </c>
      <c r="D700" s="230" t="s">
        <v>54</v>
      </c>
      <c r="E700" s="231" t="s">
        <v>38</v>
      </c>
      <c r="F700" s="231" t="s">
        <v>97</v>
      </c>
      <c r="G700" s="231" t="s">
        <v>35</v>
      </c>
      <c r="H700" s="231" t="s">
        <v>7652</v>
      </c>
      <c r="I700" s="232" t="s">
        <v>98</v>
      </c>
      <c r="J700" s="231" t="s">
        <v>44</v>
      </c>
      <c r="K700" s="230" t="s">
        <v>154</v>
      </c>
      <c r="L700" s="230" t="s">
        <v>100</v>
      </c>
      <c r="M700" s="233">
        <v>0</v>
      </c>
      <c r="N700" s="234" t="s">
        <v>7653</v>
      </c>
      <c r="O700" s="230" t="s">
        <v>101</v>
      </c>
      <c r="P700" s="230" t="s">
        <v>145</v>
      </c>
      <c r="Q700" s="233">
        <v>25550</v>
      </c>
      <c r="R700" s="234">
        <v>1</v>
      </c>
      <c r="S700" s="235" t="s">
        <v>8293</v>
      </c>
      <c r="T700" s="236">
        <v>1.2617</v>
      </c>
      <c r="U700" s="237" t="s">
        <v>8515</v>
      </c>
      <c r="V700" s="238" t="s">
        <v>104</v>
      </c>
      <c r="W700" s="236">
        <v>0</v>
      </c>
      <c r="X700" s="237" t="s">
        <v>155</v>
      </c>
      <c r="Y700" s="239">
        <v>0</v>
      </c>
      <c r="Z700" s="237" t="s">
        <v>156</v>
      </c>
      <c r="AA700" s="239">
        <v>0</v>
      </c>
      <c r="AB700" s="240" t="s">
        <v>46</v>
      </c>
      <c r="AC700" s="241" t="s">
        <v>46</v>
      </c>
      <c r="AD700" s="241" t="s">
        <v>46</v>
      </c>
      <c r="AE700" s="237" t="s">
        <v>38</v>
      </c>
      <c r="AF700" s="237" t="s">
        <v>97</v>
      </c>
      <c r="AG700" s="237"/>
      <c r="AH700" s="237"/>
      <c r="AI700" s="237" t="s">
        <v>90</v>
      </c>
      <c r="AJ700" s="237" t="s">
        <v>1237</v>
      </c>
      <c r="AK700" s="237" t="s">
        <v>94</v>
      </c>
      <c r="AL700" s="237" t="s">
        <v>193</v>
      </c>
      <c r="AM700" s="242">
        <v>4</v>
      </c>
    </row>
    <row r="701" spans="2:39">
      <c r="B701" s="228" t="s">
        <v>1252</v>
      </c>
      <c r="C701" s="229" t="s">
        <v>1243</v>
      </c>
      <c r="D701" s="230" t="s">
        <v>164</v>
      </c>
      <c r="E701" s="231" t="s">
        <v>38</v>
      </c>
      <c r="F701" s="231" t="s">
        <v>97</v>
      </c>
      <c r="G701" s="231" t="s">
        <v>35</v>
      </c>
      <c r="H701" s="231" t="s">
        <v>7652</v>
      </c>
      <c r="I701" s="232" t="s">
        <v>98</v>
      </c>
      <c r="J701" s="231" t="s">
        <v>44</v>
      </c>
      <c r="K701" s="230" t="s">
        <v>154</v>
      </c>
      <c r="L701" s="230" t="s">
        <v>100</v>
      </c>
      <c r="M701" s="233">
        <v>0</v>
      </c>
      <c r="N701" s="234" t="s">
        <v>7653</v>
      </c>
      <c r="O701" s="230" t="s">
        <v>101</v>
      </c>
      <c r="P701" s="230" t="s">
        <v>145</v>
      </c>
      <c r="Q701" s="233">
        <v>25550</v>
      </c>
      <c r="R701" s="234">
        <v>1</v>
      </c>
      <c r="S701" s="235" t="s">
        <v>8293</v>
      </c>
      <c r="T701" s="236">
        <v>1.2617</v>
      </c>
      <c r="U701" s="237" t="s">
        <v>8515</v>
      </c>
      <c r="V701" s="238" t="s">
        <v>104</v>
      </c>
      <c r="W701" s="236">
        <v>0</v>
      </c>
      <c r="X701" s="237" t="s">
        <v>155</v>
      </c>
      <c r="Y701" s="239">
        <v>0</v>
      </c>
      <c r="Z701" s="237" t="s">
        <v>156</v>
      </c>
      <c r="AA701" s="239">
        <v>0</v>
      </c>
      <c r="AB701" s="240" t="s">
        <v>46</v>
      </c>
      <c r="AC701" s="241" t="s">
        <v>46</v>
      </c>
      <c r="AD701" s="241" t="s">
        <v>46</v>
      </c>
      <c r="AE701" s="237" t="s">
        <v>38</v>
      </c>
      <c r="AF701" s="237" t="s">
        <v>97</v>
      </c>
      <c r="AG701" s="237"/>
      <c r="AH701" s="237"/>
      <c r="AI701" s="237" t="s">
        <v>90</v>
      </c>
      <c r="AJ701" s="237" t="s">
        <v>1237</v>
      </c>
      <c r="AK701" s="237" t="s">
        <v>94</v>
      </c>
      <c r="AL701" s="237" t="s">
        <v>195</v>
      </c>
      <c r="AM701" s="242">
        <v>4</v>
      </c>
    </row>
    <row r="702" spans="2:39">
      <c r="B702" s="228" t="s">
        <v>1253</v>
      </c>
      <c r="C702" s="229" t="s">
        <v>1243</v>
      </c>
      <c r="D702" s="230" t="s">
        <v>166</v>
      </c>
      <c r="E702" s="231" t="s">
        <v>38</v>
      </c>
      <c r="F702" s="231" t="s">
        <v>97</v>
      </c>
      <c r="G702" s="231" t="s">
        <v>35</v>
      </c>
      <c r="H702" s="231" t="s">
        <v>7652</v>
      </c>
      <c r="I702" s="232" t="s">
        <v>98</v>
      </c>
      <c r="J702" s="231" t="s">
        <v>44</v>
      </c>
      <c r="K702" s="230" t="s">
        <v>154</v>
      </c>
      <c r="L702" s="230" t="s">
        <v>100</v>
      </c>
      <c r="M702" s="233">
        <v>0</v>
      </c>
      <c r="N702" s="234" t="s">
        <v>7653</v>
      </c>
      <c r="O702" s="230" t="s">
        <v>101</v>
      </c>
      <c r="P702" s="230" t="s">
        <v>145</v>
      </c>
      <c r="Q702" s="233">
        <v>25550</v>
      </c>
      <c r="R702" s="234">
        <v>1</v>
      </c>
      <c r="S702" s="235" t="s">
        <v>8293</v>
      </c>
      <c r="T702" s="236">
        <v>1.2617</v>
      </c>
      <c r="U702" s="237" t="s">
        <v>8515</v>
      </c>
      <c r="V702" s="238" t="s">
        <v>104</v>
      </c>
      <c r="W702" s="236">
        <v>0</v>
      </c>
      <c r="X702" s="237" t="s">
        <v>155</v>
      </c>
      <c r="Y702" s="239">
        <v>0</v>
      </c>
      <c r="Z702" s="237" t="s">
        <v>156</v>
      </c>
      <c r="AA702" s="239">
        <v>0</v>
      </c>
      <c r="AB702" s="240" t="s">
        <v>46</v>
      </c>
      <c r="AC702" s="241" t="s">
        <v>46</v>
      </c>
      <c r="AD702" s="241" t="s">
        <v>46</v>
      </c>
      <c r="AE702" s="237" t="s">
        <v>38</v>
      </c>
      <c r="AF702" s="237" t="s">
        <v>97</v>
      </c>
      <c r="AG702" s="237"/>
      <c r="AH702" s="237"/>
      <c r="AI702" s="237" t="s">
        <v>90</v>
      </c>
      <c r="AJ702" s="237" t="s">
        <v>1237</v>
      </c>
      <c r="AK702" s="237" t="s">
        <v>94</v>
      </c>
      <c r="AL702" s="237" t="s">
        <v>198</v>
      </c>
      <c r="AM702" s="242">
        <v>4</v>
      </c>
    </row>
    <row r="703" spans="2:39">
      <c r="B703" s="228" t="s">
        <v>1254</v>
      </c>
      <c r="C703" s="229" t="s">
        <v>1243</v>
      </c>
      <c r="D703" s="230" t="s">
        <v>263</v>
      </c>
      <c r="E703" s="231" t="s">
        <v>38</v>
      </c>
      <c r="F703" s="231" t="s">
        <v>97</v>
      </c>
      <c r="G703" s="231" t="s">
        <v>35</v>
      </c>
      <c r="H703" s="231" t="s">
        <v>7652</v>
      </c>
      <c r="I703" s="232" t="s">
        <v>98</v>
      </c>
      <c r="J703" s="231" t="s">
        <v>44</v>
      </c>
      <c r="K703" s="230" t="s">
        <v>154</v>
      </c>
      <c r="L703" s="230" t="s">
        <v>100</v>
      </c>
      <c r="M703" s="233">
        <v>0</v>
      </c>
      <c r="N703" s="234" t="s">
        <v>7653</v>
      </c>
      <c r="O703" s="230" t="s">
        <v>101</v>
      </c>
      <c r="P703" s="230" t="s">
        <v>145</v>
      </c>
      <c r="Q703" s="233">
        <v>25550</v>
      </c>
      <c r="R703" s="234">
        <v>1</v>
      </c>
      <c r="S703" s="235" t="s">
        <v>8293</v>
      </c>
      <c r="T703" s="236">
        <v>1.2617</v>
      </c>
      <c r="U703" s="237" t="s">
        <v>8515</v>
      </c>
      <c r="V703" s="238" t="s">
        <v>104</v>
      </c>
      <c r="W703" s="236">
        <v>0</v>
      </c>
      <c r="X703" s="237" t="s">
        <v>155</v>
      </c>
      <c r="Y703" s="239">
        <v>0</v>
      </c>
      <c r="Z703" s="237" t="s">
        <v>156</v>
      </c>
      <c r="AA703" s="239">
        <v>0</v>
      </c>
      <c r="AB703" s="240" t="s">
        <v>46</v>
      </c>
      <c r="AC703" s="241" t="s">
        <v>46</v>
      </c>
      <c r="AD703" s="241" t="s">
        <v>46</v>
      </c>
      <c r="AE703" s="237" t="s">
        <v>38</v>
      </c>
      <c r="AF703" s="237" t="s">
        <v>97</v>
      </c>
      <c r="AG703" s="237"/>
      <c r="AH703" s="237"/>
      <c r="AI703" s="237" t="s">
        <v>90</v>
      </c>
      <c r="AJ703" s="237" t="s">
        <v>1237</v>
      </c>
      <c r="AK703" s="237" t="s">
        <v>94</v>
      </c>
      <c r="AL703" s="237" t="s">
        <v>200</v>
      </c>
      <c r="AM703" s="242">
        <v>4</v>
      </c>
    </row>
    <row r="704" spans="2:39">
      <c r="B704" s="228" t="s">
        <v>1255</v>
      </c>
      <c r="C704" s="229" t="s">
        <v>1243</v>
      </c>
      <c r="D704" s="230" t="s">
        <v>266</v>
      </c>
      <c r="E704" s="231" t="s">
        <v>38</v>
      </c>
      <c r="F704" s="231" t="s">
        <v>97</v>
      </c>
      <c r="G704" s="231" t="s">
        <v>35</v>
      </c>
      <c r="H704" s="231" t="s">
        <v>7652</v>
      </c>
      <c r="I704" s="232" t="s">
        <v>98</v>
      </c>
      <c r="J704" s="231" t="s">
        <v>44</v>
      </c>
      <c r="K704" s="230" t="s">
        <v>154</v>
      </c>
      <c r="L704" s="230" t="s">
        <v>100</v>
      </c>
      <c r="M704" s="233">
        <v>0</v>
      </c>
      <c r="N704" s="234" t="s">
        <v>7653</v>
      </c>
      <c r="O704" s="230" t="s">
        <v>101</v>
      </c>
      <c r="P704" s="230" t="s">
        <v>145</v>
      </c>
      <c r="Q704" s="233">
        <v>25550</v>
      </c>
      <c r="R704" s="234">
        <v>1</v>
      </c>
      <c r="S704" s="235" t="s">
        <v>8293</v>
      </c>
      <c r="T704" s="236">
        <v>1.2617</v>
      </c>
      <c r="U704" s="237" t="s">
        <v>8515</v>
      </c>
      <c r="V704" s="238" t="s">
        <v>104</v>
      </c>
      <c r="W704" s="236">
        <v>0</v>
      </c>
      <c r="X704" s="237" t="s">
        <v>155</v>
      </c>
      <c r="Y704" s="239">
        <v>0</v>
      </c>
      <c r="Z704" s="237" t="s">
        <v>156</v>
      </c>
      <c r="AA704" s="239">
        <v>0</v>
      </c>
      <c r="AB704" s="240" t="s">
        <v>46</v>
      </c>
      <c r="AC704" s="241" t="s">
        <v>46</v>
      </c>
      <c r="AD704" s="241" t="s">
        <v>46</v>
      </c>
      <c r="AE704" s="237" t="s">
        <v>38</v>
      </c>
      <c r="AF704" s="237" t="s">
        <v>97</v>
      </c>
      <c r="AG704" s="237"/>
      <c r="AH704" s="237"/>
      <c r="AI704" s="237" t="s">
        <v>90</v>
      </c>
      <c r="AJ704" s="237" t="s">
        <v>1237</v>
      </c>
      <c r="AK704" s="237" t="s">
        <v>94</v>
      </c>
      <c r="AL704" s="237" t="s">
        <v>203</v>
      </c>
      <c r="AM704" s="242">
        <v>4</v>
      </c>
    </row>
    <row r="705" spans="2:39">
      <c r="B705" s="228" t="s">
        <v>1256</v>
      </c>
      <c r="C705" s="229" t="s">
        <v>1243</v>
      </c>
      <c r="D705" s="230" t="s">
        <v>269</v>
      </c>
      <c r="E705" s="231" t="s">
        <v>38</v>
      </c>
      <c r="F705" s="231" t="s">
        <v>97</v>
      </c>
      <c r="G705" s="231" t="s">
        <v>35</v>
      </c>
      <c r="H705" s="231" t="s">
        <v>7652</v>
      </c>
      <c r="I705" s="232" t="s">
        <v>98</v>
      </c>
      <c r="J705" s="231" t="s">
        <v>44</v>
      </c>
      <c r="K705" s="230" t="s">
        <v>154</v>
      </c>
      <c r="L705" s="230" t="s">
        <v>100</v>
      </c>
      <c r="M705" s="233">
        <v>0</v>
      </c>
      <c r="N705" s="234" t="s">
        <v>7653</v>
      </c>
      <c r="O705" s="230" t="s">
        <v>101</v>
      </c>
      <c r="P705" s="230" t="s">
        <v>145</v>
      </c>
      <c r="Q705" s="233">
        <v>25550</v>
      </c>
      <c r="R705" s="234">
        <v>1</v>
      </c>
      <c r="S705" s="235" t="s">
        <v>8293</v>
      </c>
      <c r="T705" s="236">
        <v>1.2617</v>
      </c>
      <c r="U705" s="237" t="s">
        <v>8515</v>
      </c>
      <c r="V705" s="238" t="s">
        <v>104</v>
      </c>
      <c r="W705" s="236">
        <v>0</v>
      </c>
      <c r="X705" s="237" t="s">
        <v>155</v>
      </c>
      <c r="Y705" s="239">
        <v>0</v>
      </c>
      <c r="Z705" s="237" t="s">
        <v>156</v>
      </c>
      <c r="AA705" s="239">
        <v>0</v>
      </c>
      <c r="AB705" s="240" t="s">
        <v>46</v>
      </c>
      <c r="AC705" s="241" t="s">
        <v>46</v>
      </c>
      <c r="AD705" s="241" t="s">
        <v>46</v>
      </c>
      <c r="AE705" s="237" t="s">
        <v>38</v>
      </c>
      <c r="AF705" s="237" t="s">
        <v>97</v>
      </c>
      <c r="AG705" s="237"/>
      <c r="AH705" s="237"/>
      <c r="AI705" s="237" t="s">
        <v>90</v>
      </c>
      <c r="AJ705" s="237" t="s">
        <v>1237</v>
      </c>
      <c r="AK705" s="237" t="s">
        <v>94</v>
      </c>
      <c r="AL705" s="237" t="s">
        <v>205</v>
      </c>
      <c r="AM705" s="242">
        <v>4</v>
      </c>
    </row>
    <row r="706" spans="2:39">
      <c r="B706" s="228" t="s">
        <v>1257</v>
      </c>
      <c r="C706" s="229" t="s">
        <v>1243</v>
      </c>
      <c r="D706" s="230" t="s">
        <v>272</v>
      </c>
      <c r="E706" s="231" t="s">
        <v>38</v>
      </c>
      <c r="F706" s="231" t="s">
        <v>97</v>
      </c>
      <c r="G706" s="231" t="s">
        <v>35</v>
      </c>
      <c r="H706" s="231" t="s">
        <v>7652</v>
      </c>
      <c r="I706" s="232" t="s">
        <v>98</v>
      </c>
      <c r="J706" s="231" t="s">
        <v>44</v>
      </c>
      <c r="K706" s="230" t="s">
        <v>154</v>
      </c>
      <c r="L706" s="230" t="s">
        <v>100</v>
      </c>
      <c r="M706" s="233">
        <v>0</v>
      </c>
      <c r="N706" s="234" t="s">
        <v>7653</v>
      </c>
      <c r="O706" s="230" t="s">
        <v>101</v>
      </c>
      <c r="P706" s="230" t="s">
        <v>145</v>
      </c>
      <c r="Q706" s="233">
        <v>25550</v>
      </c>
      <c r="R706" s="234">
        <v>1</v>
      </c>
      <c r="S706" s="235" t="s">
        <v>8293</v>
      </c>
      <c r="T706" s="236">
        <v>1.2617</v>
      </c>
      <c r="U706" s="237" t="s">
        <v>8515</v>
      </c>
      <c r="V706" s="238" t="s">
        <v>104</v>
      </c>
      <c r="W706" s="236">
        <v>0</v>
      </c>
      <c r="X706" s="237" t="s">
        <v>155</v>
      </c>
      <c r="Y706" s="239">
        <v>0</v>
      </c>
      <c r="Z706" s="237" t="s">
        <v>156</v>
      </c>
      <c r="AA706" s="239">
        <v>0</v>
      </c>
      <c r="AB706" s="240" t="s">
        <v>46</v>
      </c>
      <c r="AC706" s="241" t="s">
        <v>46</v>
      </c>
      <c r="AD706" s="241" t="s">
        <v>46</v>
      </c>
      <c r="AE706" s="237" t="s">
        <v>38</v>
      </c>
      <c r="AF706" s="237" t="s">
        <v>97</v>
      </c>
      <c r="AG706" s="237"/>
      <c r="AH706" s="237"/>
      <c r="AI706" s="237" t="s">
        <v>90</v>
      </c>
      <c r="AJ706" s="237" t="s">
        <v>1237</v>
      </c>
      <c r="AK706" s="237" t="s">
        <v>94</v>
      </c>
      <c r="AL706" s="237" t="s">
        <v>207</v>
      </c>
      <c r="AM706" s="242">
        <v>4</v>
      </c>
    </row>
    <row r="707" spans="2:39">
      <c r="B707" s="228" t="s">
        <v>1258</v>
      </c>
      <c r="C707" s="229" t="s">
        <v>1245</v>
      </c>
      <c r="D707" s="230" t="s">
        <v>50</v>
      </c>
      <c r="E707" s="231" t="s">
        <v>38</v>
      </c>
      <c r="F707" s="231" t="s">
        <v>97</v>
      </c>
      <c r="G707" s="231" t="s">
        <v>35</v>
      </c>
      <c r="H707" s="231" t="s">
        <v>7652</v>
      </c>
      <c r="I707" s="232" t="s">
        <v>98</v>
      </c>
      <c r="J707" s="231" t="s">
        <v>44</v>
      </c>
      <c r="K707" s="230" t="s">
        <v>114</v>
      </c>
      <c r="L707" s="230" t="s">
        <v>100</v>
      </c>
      <c r="M707" s="233">
        <v>0</v>
      </c>
      <c r="N707" s="234" t="s">
        <v>7653</v>
      </c>
      <c r="O707" s="230" t="s">
        <v>101</v>
      </c>
      <c r="P707" s="230" t="s">
        <v>145</v>
      </c>
      <c r="Q707" s="233">
        <v>48420</v>
      </c>
      <c r="R707" s="234">
        <v>1</v>
      </c>
      <c r="S707" s="235" t="s">
        <v>8293</v>
      </c>
      <c r="T707" s="236">
        <v>1.2617</v>
      </c>
      <c r="U707" s="237" t="s">
        <v>8515</v>
      </c>
      <c r="V707" s="238" t="s">
        <v>104</v>
      </c>
      <c r="W707" s="236">
        <v>0</v>
      </c>
      <c r="X707" s="237" t="s">
        <v>155</v>
      </c>
      <c r="Y707" s="239">
        <v>0</v>
      </c>
      <c r="Z707" s="237" t="s">
        <v>156</v>
      </c>
      <c r="AA707" s="239">
        <v>0</v>
      </c>
      <c r="AB707" s="240" t="s">
        <v>46</v>
      </c>
      <c r="AC707" s="241" t="s">
        <v>46</v>
      </c>
      <c r="AD707" s="241" t="s">
        <v>46</v>
      </c>
      <c r="AE707" s="237" t="s">
        <v>38</v>
      </c>
      <c r="AF707" s="237" t="s">
        <v>97</v>
      </c>
      <c r="AG707" s="237"/>
      <c r="AH707" s="237"/>
      <c r="AI707" s="237" t="s">
        <v>90</v>
      </c>
      <c r="AJ707" s="237" t="s">
        <v>1237</v>
      </c>
      <c r="AK707" s="237" t="s">
        <v>94</v>
      </c>
      <c r="AL707" s="237" t="s">
        <v>209</v>
      </c>
      <c r="AM707" s="242">
        <v>4</v>
      </c>
    </row>
    <row r="708" spans="2:39">
      <c r="B708" s="228" t="s">
        <v>1259</v>
      </c>
      <c r="C708" s="229" t="s">
        <v>1245</v>
      </c>
      <c r="D708" s="230" t="s">
        <v>52</v>
      </c>
      <c r="E708" s="231" t="s">
        <v>38</v>
      </c>
      <c r="F708" s="231" t="s">
        <v>97</v>
      </c>
      <c r="G708" s="231" t="s">
        <v>35</v>
      </c>
      <c r="H708" s="231" t="s">
        <v>7652</v>
      </c>
      <c r="I708" s="232" t="s">
        <v>98</v>
      </c>
      <c r="J708" s="231" t="s">
        <v>44</v>
      </c>
      <c r="K708" s="230" t="s">
        <v>114</v>
      </c>
      <c r="L708" s="230" t="s">
        <v>100</v>
      </c>
      <c r="M708" s="233">
        <v>0</v>
      </c>
      <c r="N708" s="234" t="s">
        <v>7653</v>
      </c>
      <c r="O708" s="230" t="s">
        <v>101</v>
      </c>
      <c r="P708" s="230" t="s">
        <v>145</v>
      </c>
      <c r="Q708" s="233">
        <v>48420</v>
      </c>
      <c r="R708" s="234">
        <v>1</v>
      </c>
      <c r="S708" s="235" t="s">
        <v>8293</v>
      </c>
      <c r="T708" s="236">
        <v>1.2617</v>
      </c>
      <c r="U708" s="237" t="s">
        <v>8515</v>
      </c>
      <c r="V708" s="238" t="s">
        <v>104</v>
      </c>
      <c r="W708" s="236">
        <v>0</v>
      </c>
      <c r="X708" s="237" t="s">
        <v>155</v>
      </c>
      <c r="Y708" s="239">
        <v>0</v>
      </c>
      <c r="Z708" s="237" t="s">
        <v>156</v>
      </c>
      <c r="AA708" s="239">
        <v>0</v>
      </c>
      <c r="AB708" s="240" t="s">
        <v>46</v>
      </c>
      <c r="AC708" s="241" t="s">
        <v>46</v>
      </c>
      <c r="AD708" s="241" t="s">
        <v>46</v>
      </c>
      <c r="AE708" s="237" t="s">
        <v>38</v>
      </c>
      <c r="AF708" s="237" t="s">
        <v>97</v>
      </c>
      <c r="AG708" s="237"/>
      <c r="AH708" s="237"/>
      <c r="AI708" s="237" t="s">
        <v>90</v>
      </c>
      <c r="AJ708" s="237" t="s">
        <v>1237</v>
      </c>
      <c r="AK708" s="237" t="s">
        <v>94</v>
      </c>
      <c r="AL708" s="237" t="s">
        <v>255</v>
      </c>
      <c r="AM708" s="242">
        <v>4</v>
      </c>
    </row>
    <row r="709" spans="2:39">
      <c r="B709" s="228" t="s">
        <v>1260</v>
      </c>
      <c r="C709" s="229" t="s">
        <v>1245</v>
      </c>
      <c r="D709" s="230" t="s">
        <v>54</v>
      </c>
      <c r="E709" s="231" t="s">
        <v>38</v>
      </c>
      <c r="F709" s="231" t="s">
        <v>97</v>
      </c>
      <c r="G709" s="231" t="s">
        <v>35</v>
      </c>
      <c r="H709" s="231" t="s">
        <v>7652</v>
      </c>
      <c r="I709" s="232" t="s">
        <v>98</v>
      </c>
      <c r="J709" s="231" t="s">
        <v>44</v>
      </c>
      <c r="K709" s="230" t="s">
        <v>114</v>
      </c>
      <c r="L709" s="230" t="s">
        <v>100</v>
      </c>
      <c r="M709" s="233">
        <v>0</v>
      </c>
      <c r="N709" s="234" t="s">
        <v>7653</v>
      </c>
      <c r="O709" s="230" t="s">
        <v>101</v>
      </c>
      <c r="P709" s="230" t="s">
        <v>145</v>
      </c>
      <c r="Q709" s="233">
        <v>48420</v>
      </c>
      <c r="R709" s="234">
        <v>1</v>
      </c>
      <c r="S709" s="235" t="s">
        <v>8293</v>
      </c>
      <c r="T709" s="236">
        <v>1.2617</v>
      </c>
      <c r="U709" s="237" t="s">
        <v>8515</v>
      </c>
      <c r="V709" s="238" t="s">
        <v>104</v>
      </c>
      <c r="W709" s="236">
        <v>0</v>
      </c>
      <c r="X709" s="237" t="s">
        <v>155</v>
      </c>
      <c r="Y709" s="239">
        <v>0</v>
      </c>
      <c r="Z709" s="237" t="s">
        <v>156</v>
      </c>
      <c r="AA709" s="239">
        <v>0</v>
      </c>
      <c r="AB709" s="240" t="s">
        <v>46</v>
      </c>
      <c r="AC709" s="241" t="s">
        <v>46</v>
      </c>
      <c r="AD709" s="241" t="s">
        <v>46</v>
      </c>
      <c r="AE709" s="237" t="s">
        <v>38</v>
      </c>
      <c r="AF709" s="237" t="s">
        <v>97</v>
      </c>
      <c r="AG709" s="237"/>
      <c r="AH709" s="237"/>
      <c r="AI709" s="237" t="s">
        <v>90</v>
      </c>
      <c r="AJ709" s="237" t="s">
        <v>1237</v>
      </c>
      <c r="AK709" s="237" t="s">
        <v>94</v>
      </c>
      <c r="AL709" s="237" t="s">
        <v>257</v>
      </c>
      <c r="AM709" s="242">
        <v>4</v>
      </c>
    </row>
    <row r="710" spans="2:39">
      <c r="B710" s="189" t="s">
        <v>1261</v>
      </c>
      <c r="C710" s="190" t="s">
        <v>1262</v>
      </c>
      <c r="D710" s="191" t="s">
        <v>46</v>
      </c>
      <c r="E710" s="192" t="s">
        <v>46</v>
      </c>
      <c r="F710" s="192" t="s">
        <v>46</v>
      </c>
      <c r="G710" s="192" t="s">
        <v>46</v>
      </c>
      <c r="H710" s="192" t="s">
        <v>46</v>
      </c>
      <c r="I710" s="193" t="s">
        <v>46</v>
      </c>
      <c r="J710" s="192" t="s">
        <v>46</v>
      </c>
      <c r="K710" s="191" t="s">
        <v>46</v>
      </c>
      <c r="L710" s="191" t="s">
        <v>46</v>
      </c>
      <c r="M710" s="194">
        <v>0</v>
      </c>
      <c r="N710" s="195" t="s">
        <v>46</v>
      </c>
      <c r="O710" s="191" t="s">
        <v>46</v>
      </c>
      <c r="P710" s="191" t="s">
        <v>46</v>
      </c>
      <c r="Q710" s="194">
        <v>0</v>
      </c>
      <c r="R710" s="195">
        <v>0</v>
      </c>
      <c r="S710" s="196" t="s">
        <v>46</v>
      </c>
      <c r="T710" s="44"/>
      <c r="U710" s="43"/>
      <c r="V710" s="197" t="s">
        <v>46</v>
      </c>
      <c r="W710" s="44">
        <v>0</v>
      </c>
      <c r="X710" s="43" t="s">
        <v>46</v>
      </c>
      <c r="Y710" s="46">
        <v>0</v>
      </c>
      <c r="Z710" s="43" t="s">
        <v>46</v>
      </c>
      <c r="AA710" s="46">
        <v>0</v>
      </c>
      <c r="AB710" s="47" t="s">
        <v>46</v>
      </c>
      <c r="AC710" s="42" t="s">
        <v>46</v>
      </c>
      <c r="AD710" s="42" t="s">
        <v>46</v>
      </c>
      <c r="AE710" s="43"/>
      <c r="AF710" s="43"/>
      <c r="AG710" s="43"/>
      <c r="AH710" s="43"/>
      <c r="AI710" s="43" t="s">
        <v>90</v>
      </c>
      <c r="AJ710" s="43" t="s">
        <v>1237</v>
      </c>
      <c r="AK710" s="43" t="s">
        <v>96</v>
      </c>
      <c r="AL710" s="43" t="s">
        <v>46</v>
      </c>
      <c r="AM710" s="48">
        <v>3</v>
      </c>
    </row>
    <row r="711" spans="2:39">
      <c r="B711" s="189" t="s">
        <v>1263</v>
      </c>
      <c r="C711" s="190" t="s">
        <v>1264</v>
      </c>
      <c r="D711" s="191" t="s">
        <v>46</v>
      </c>
      <c r="E711" s="192" t="s">
        <v>46</v>
      </c>
      <c r="F711" s="192" t="s">
        <v>46</v>
      </c>
      <c r="G711" s="192" t="s">
        <v>46</v>
      </c>
      <c r="H711" s="192" t="s">
        <v>46</v>
      </c>
      <c r="I711" s="193" t="s">
        <v>46</v>
      </c>
      <c r="J711" s="192" t="s">
        <v>46</v>
      </c>
      <c r="K711" s="191" t="s">
        <v>46</v>
      </c>
      <c r="L711" s="191" t="s">
        <v>46</v>
      </c>
      <c r="M711" s="194">
        <v>0</v>
      </c>
      <c r="N711" s="195" t="s">
        <v>46</v>
      </c>
      <c r="O711" s="191" t="s">
        <v>46</v>
      </c>
      <c r="P711" s="191" t="s">
        <v>46</v>
      </c>
      <c r="Q711" s="194">
        <v>0</v>
      </c>
      <c r="R711" s="195">
        <v>0</v>
      </c>
      <c r="S711" s="196" t="s">
        <v>46</v>
      </c>
      <c r="T711" s="44"/>
      <c r="U711" s="43"/>
      <c r="V711" s="197" t="s">
        <v>46</v>
      </c>
      <c r="W711" s="44">
        <v>0</v>
      </c>
      <c r="X711" s="43" t="s">
        <v>46</v>
      </c>
      <c r="Y711" s="46">
        <v>0</v>
      </c>
      <c r="Z711" s="43" t="s">
        <v>46</v>
      </c>
      <c r="AA711" s="46">
        <v>0</v>
      </c>
      <c r="AB711" s="47" t="s">
        <v>46</v>
      </c>
      <c r="AC711" s="42" t="s">
        <v>46</v>
      </c>
      <c r="AD711" s="42" t="s">
        <v>46</v>
      </c>
      <c r="AE711" s="43"/>
      <c r="AF711" s="43"/>
      <c r="AG711" s="43"/>
      <c r="AH711" s="43"/>
      <c r="AI711" s="43" t="s">
        <v>90</v>
      </c>
      <c r="AJ711" s="43" t="s">
        <v>1237</v>
      </c>
      <c r="AK711" s="43" t="s">
        <v>118</v>
      </c>
      <c r="AL711" s="43" t="s">
        <v>46</v>
      </c>
      <c r="AM711" s="48">
        <v>3</v>
      </c>
    </row>
    <row r="712" spans="2:39">
      <c r="B712" s="180" t="s">
        <v>1265</v>
      </c>
      <c r="C712" s="181" t="s">
        <v>1266</v>
      </c>
      <c r="D712" s="182" t="s">
        <v>46</v>
      </c>
      <c r="E712" s="183" t="s">
        <v>46</v>
      </c>
      <c r="F712" s="183" t="s">
        <v>46</v>
      </c>
      <c r="G712" s="183" t="s">
        <v>46</v>
      </c>
      <c r="H712" s="183" t="s">
        <v>46</v>
      </c>
      <c r="I712" s="184" t="s">
        <v>46</v>
      </c>
      <c r="J712" s="183" t="s">
        <v>46</v>
      </c>
      <c r="K712" s="182" t="s">
        <v>46</v>
      </c>
      <c r="L712" s="182" t="s">
        <v>46</v>
      </c>
      <c r="M712" s="185">
        <v>0</v>
      </c>
      <c r="N712" s="186" t="s">
        <v>46</v>
      </c>
      <c r="O712" s="182" t="s">
        <v>46</v>
      </c>
      <c r="P712" s="182" t="s">
        <v>46</v>
      </c>
      <c r="Q712" s="185">
        <v>0</v>
      </c>
      <c r="R712" s="186">
        <v>0</v>
      </c>
      <c r="S712" s="187" t="s">
        <v>46</v>
      </c>
      <c r="T712" s="36"/>
      <c r="U712" s="35"/>
      <c r="V712" s="188" t="s">
        <v>46</v>
      </c>
      <c r="W712" s="36">
        <v>0</v>
      </c>
      <c r="X712" s="35" t="s">
        <v>46</v>
      </c>
      <c r="Y712" s="38">
        <v>0</v>
      </c>
      <c r="Z712" s="35" t="s">
        <v>46</v>
      </c>
      <c r="AA712" s="38">
        <v>0</v>
      </c>
      <c r="AB712" s="39" t="s">
        <v>46</v>
      </c>
      <c r="AC712" s="34" t="s">
        <v>46</v>
      </c>
      <c r="AD712" s="34" t="s">
        <v>46</v>
      </c>
      <c r="AE712" s="35"/>
      <c r="AF712" s="35"/>
      <c r="AG712" s="35"/>
      <c r="AH712" s="35"/>
      <c r="AI712" s="35" t="s">
        <v>90</v>
      </c>
      <c r="AJ712" s="35" t="s">
        <v>1267</v>
      </c>
      <c r="AK712" s="35" t="s">
        <v>46</v>
      </c>
      <c r="AL712" s="35" t="s">
        <v>46</v>
      </c>
      <c r="AM712" s="40">
        <v>2</v>
      </c>
    </row>
    <row r="713" spans="2:39">
      <c r="B713" s="189" t="s">
        <v>1268</v>
      </c>
      <c r="C713" s="190" t="s">
        <v>1266</v>
      </c>
      <c r="D713" s="191" t="s">
        <v>46</v>
      </c>
      <c r="E713" s="192" t="s">
        <v>46</v>
      </c>
      <c r="F713" s="192" t="s">
        <v>46</v>
      </c>
      <c r="G713" s="192" t="s">
        <v>46</v>
      </c>
      <c r="H713" s="192" t="s">
        <v>46</v>
      </c>
      <c r="I713" s="193" t="s">
        <v>46</v>
      </c>
      <c r="J713" s="192" t="s">
        <v>46</v>
      </c>
      <c r="K713" s="191" t="s">
        <v>46</v>
      </c>
      <c r="L713" s="191" t="s">
        <v>46</v>
      </c>
      <c r="M713" s="194">
        <v>0</v>
      </c>
      <c r="N713" s="195" t="s">
        <v>46</v>
      </c>
      <c r="O713" s="191" t="s">
        <v>46</v>
      </c>
      <c r="P713" s="191" t="s">
        <v>46</v>
      </c>
      <c r="Q713" s="194">
        <v>0</v>
      </c>
      <c r="R713" s="195">
        <v>0</v>
      </c>
      <c r="S713" s="196" t="s">
        <v>46</v>
      </c>
      <c r="T713" s="44"/>
      <c r="U713" s="43"/>
      <c r="V713" s="197" t="s">
        <v>46</v>
      </c>
      <c r="W713" s="44">
        <v>0</v>
      </c>
      <c r="X713" s="43" t="s">
        <v>46</v>
      </c>
      <c r="Y713" s="46">
        <v>0</v>
      </c>
      <c r="Z713" s="43" t="s">
        <v>46</v>
      </c>
      <c r="AA713" s="46">
        <v>0</v>
      </c>
      <c r="AB713" s="47" t="s">
        <v>46</v>
      </c>
      <c r="AC713" s="42" t="s">
        <v>46</v>
      </c>
      <c r="AD713" s="42" t="s">
        <v>46</v>
      </c>
      <c r="AE713" s="43"/>
      <c r="AF713" s="43"/>
      <c r="AG713" s="43"/>
      <c r="AH713" s="43"/>
      <c r="AI713" s="43" t="s">
        <v>90</v>
      </c>
      <c r="AJ713" s="43" t="s">
        <v>1267</v>
      </c>
      <c r="AK713" s="43" t="s">
        <v>94</v>
      </c>
      <c r="AL713" s="43" t="s">
        <v>46</v>
      </c>
      <c r="AM713" s="48">
        <v>3</v>
      </c>
    </row>
    <row r="714" spans="2:39">
      <c r="B714" s="228" t="s">
        <v>1269</v>
      </c>
      <c r="C714" s="229" t="s">
        <v>1270</v>
      </c>
      <c r="D714" s="230" t="s">
        <v>46</v>
      </c>
      <c r="E714" s="231" t="s">
        <v>38</v>
      </c>
      <c r="F714" s="231" t="s">
        <v>97</v>
      </c>
      <c r="G714" s="231" t="s">
        <v>35</v>
      </c>
      <c r="H714" s="231" t="s">
        <v>7652</v>
      </c>
      <c r="I714" s="232" t="s">
        <v>143</v>
      </c>
      <c r="J714" s="231" t="s">
        <v>2979</v>
      </c>
      <c r="K714" s="230" t="s">
        <v>114</v>
      </c>
      <c r="L714" s="230" t="s">
        <v>100</v>
      </c>
      <c r="M714" s="233">
        <v>0</v>
      </c>
      <c r="N714" s="234" t="s">
        <v>7653</v>
      </c>
      <c r="O714" s="230" t="s">
        <v>101</v>
      </c>
      <c r="P714" s="230" t="s">
        <v>145</v>
      </c>
      <c r="Q714" s="233">
        <v>31560</v>
      </c>
      <c r="R714" s="234">
        <v>11</v>
      </c>
      <c r="S714" s="235" t="s">
        <v>146</v>
      </c>
      <c r="T714" s="236"/>
      <c r="U714" s="237" t="s">
        <v>8524</v>
      </c>
      <c r="V714" s="238" t="s">
        <v>104</v>
      </c>
      <c r="W714" s="236">
        <v>0</v>
      </c>
      <c r="X714" s="237" t="s">
        <v>105</v>
      </c>
      <c r="Y714" s="239">
        <v>0</v>
      </c>
      <c r="Z714" s="237" t="s">
        <v>46</v>
      </c>
      <c r="AA714" s="239">
        <v>0</v>
      </c>
      <c r="AB714" s="240" t="s">
        <v>46</v>
      </c>
      <c r="AC714" s="241" t="s">
        <v>46</v>
      </c>
      <c r="AD714" s="241" t="s">
        <v>46</v>
      </c>
      <c r="AE714" s="237"/>
      <c r="AF714" s="237"/>
      <c r="AG714" s="237"/>
      <c r="AH714" s="237"/>
      <c r="AI714" s="237" t="s">
        <v>90</v>
      </c>
      <c r="AJ714" s="237" t="s">
        <v>1267</v>
      </c>
      <c r="AK714" s="237" t="s">
        <v>94</v>
      </c>
      <c r="AL714" s="237" t="s">
        <v>35</v>
      </c>
      <c r="AM714" s="242">
        <v>4</v>
      </c>
    </row>
    <row r="715" spans="2:39">
      <c r="B715" s="228" t="s">
        <v>1271</v>
      </c>
      <c r="C715" s="229" t="s">
        <v>1272</v>
      </c>
      <c r="D715" s="230" t="s">
        <v>46</v>
      </c>
      <c r="E715" s="231" t="s">
        <v>38</v>
      </c>
      <c r="F715" s="231" t="s">
        <v>97</v>
      </c>
      <c r="G715" s="231" t="s">
        <v>35</v>
      </c>
      <c r="H715" s="231" t="s">
        <v>7652</v>
      </c>
      <c r="I715" s="232" t="s">
        <v>143</v>
      </c>
      <c r="J715" s="231" t="s">
        <v>2979</v>
      </c>
      <c r="K715" s="230" t="s">
        <v>114</v>
      </c>
      <c r="L715" s="230" t="s">
        <v>100</v>
      </c>
      <c r="M715" s="233">
        <v>0</v>
      </c>
      <c r="N715" s="234" t="s">
        <v>7653</v>
      </c>
      <c r="O715" s="230" t="s">
        <v>101</v>
      </c>
      <c r="P715" s="230" t="s">
        <v>145</v>
      </c>
      <c r="Q715" s="233">
        <v>40145</v>
      </c>
      <c r="R715" s="234">
        <v>3</v>
      </c>
      <c r="S715" s="235" t="s">
        <v>146</v>
      </c>
      <c r="T715" s="236"/>
      <c r="U715" s="237" t="s">
        <v>8524</v>
      </c>
      <c r="V715" s="238" t="s">
        <v>104</v>
      </c>
      <c r="W715" s="236">
        <v>0</v>
      </c>
      <c r="X715" s="237" t="s">
        <v>105</v>
      </c>
      <c r="Y715" s="239">
        <v>0</v>
      </c>
      <c r="Z715" s="237" t="s">
        <v>46</v>
      </c>
      <c r="AA715" s="239">
        <v>0</v>
      </c>
      <c r="AB715" s="240" t="s">
        <v>46</v>
      </c>
      <c r="AC715" s="241" t="s">
        <v>46</v>
      </c>
      <c r="AD715" s="241" t="s">
        <v>46</v>
      </c>
      <c r="AE715" s="237"/>
      <c r="AF715" s="237"/>
      <c r="AG715" s="237"/>
      <c r="AH715" s="237"/>
      <c r="AI715" s="237" t="s">
        <v>90</v>
      </c>
      <c r="AJ715" s="237" t="s">
        <v>1267</v>
      </c>
      <c r="AK715" s="237" t="s">
        <v>94</v>
      </c>
      <c r="AL715" s="237" t="s">
        <v>109</v>
      </c>
      <c r="AM715" s="242">
        <v>4</v>
      </c>
    </row>
    <row r="716" spans="2:39">
      <c r="B716" s="180" t="s">
        <v>1273</v>
      </c>
      <c r="C716" s="181" t="s">
        <v>1274</v>
      </c>
      <c r="D716" s="182" t="s">
        <v>46</v>
      </c>
      <c r="E716" s="183" t="s">
        <v>46</v>
      </c>
      <c r="F716" s="183" t="s">
        <v>46</v>
      </c>
      <c r="G716" s="183" t="s">
        <v>46</v>
      </c>
      <c r="H716" s="183" t="s">
        <v>46</v>
      </c>
      <c r="I716" s="184" t="s">
        <v>46</v>
      </c>
      <c r="J716" s="183" t="s">
        <v>46</v>
      </c>
      <c r="K716" s="182" t="s">
        <v>46</v>
      </c>
      <c r="L716" s="182" t="s">
        <v>46</v>
      </c>
      <c r="M716" s="185">
        <v>0</v>
      </c>
      <c r="N716" s="186" t="s">
        <v>46</v>
      </c>
      <c r="O716" s="182" t="s">
        <v>46</v>
      </c>
      <c r="P716" s="182" t="s">
        <v>46</v>
      </c>
      <c r="Q716" s="185">
        <v>0</v>
      </c>
      <c r="R716" s="186">
        <v>0</v>
      </c>
      <c r="S716" s="187" t="s">
        <v>46</v>
      </c>
      <c r="T716" s="36"/>
      <c r="U716" s="35"/>
      <c r="V716" s="188" t="s">
        <v>46</v>
      </c>
      <c r="W716" s="36">
        <v>0</v>
      </c>
      <c r="X716" s="35" t="s">
        <v>46</v>
      </c>
      <c r="Y716" s="38">
        <v>0</v>
      </c>
      <c r="Z716" s="35" t="s">
        <v>46</v>
      </c>
      <c r="AA716" s="38">
        <v>0</v>
      </c>
      <c r="AB716" s="39" t="s">
        <v>46</v>
      </c>
      <c r="AC716" s="34" t="s">
        <v>46</v>
      </c>
      <c r="AD716" s="34" t="s">
        <v>46</v>
      </c>
      <c r="AE716" s="35"/>
      <c r="AF716" s="35"/>
      <c r="AG716" s="35"/>
      <c r="AH716" s="35"/>
      <c r="AI716" s="35" t="s">
        <v>90</v>
      </c>
      <c r="AJ716" s="35" t="s">
        <v>1275</v>
      </c>
      <c r="AK716" s="35" t="s">
        <v>46</v>
      </c>
      <c r="AL716" s="35" t="s">
        <v>46</v>
      </c>
      <c r="AM716" s="40">
        <v>2</v>
      </c>
    </row>
    <row r="717" spans="2:39">
      <c r="B717" s="189" t="s">
        <v>1276</v>
      </c>
      <c r="C717" s="190" t="s">
        <v>1277</v>
      </c>
      <c r="D717" s="191" t="s">
        <v>46</v>
      </c>
      <c r="E717" s="192" t="s">
        <v>46</v>
      </c>
      <c r="F717" s="192" t="s">
        <v>46</v>
      </c>
      <c r="G717" s="192" t="s">
        <v>46</v>
      </c>
      <c r="H717" s="192" t="s">
        <v>46</v>
      </c>
      <c r="I717" s="193" t="s">
        <v>46</v>
      </c>
      <c r="J717" s="192" t="s">
        <v>46</v>
      </c>
      <c r="K717" s="191" t="s">
        <v>46</v>
      </c>
      <c r="L717" s="191" t="s">
        <v>46</v>
      </c>
      <c r="M717" s="194">
        <v>0</v>
      </c>
      <c r="N717" s="195" t="s">
        <v>46</v>
      </c>
      <c r="O717" s="191" t="s">
        <v>46</v>
      </c>
      <c r="P717" s="191" t="s">
        <v>46</v>
      </c>
      <c r="Q717" s="194">
        <v>0</v>
      </c>
      <c r="R717" s="195">
        <v>0</v>
      </c>
      <c r="S717" s="196" t="s">
        <v>46</v>
      </c>
      <c r="T717" s="44"/>
      <c r="U717" s="43"/>
      <c r="V717" s="197" t="s">
        <v>46</v>
      </c>
      <c r="W717" s="44">
        <v>0</v>
      </c>
      <c r="X717" s="43" t="s">
        <v>46</v>
      </c>
      <c r="Y717" s="46">
        <v>0</v>
      </c>
      <c r="Z717" s="43" t="s">
        <v>46</v>
      </c>
      <c r="AA717" s="46">
        <v>0</v>
      </c>
      <c r="AB717" s="47" t="s">
        <v>46</v>
      </c>
      <c r="AC717" s="42" t="s">
        <v>46</v>
      </c>
      <c r="AD717" s="42" t="s">
        <v>46</v>
      </c>
      <c r="AE717" s="43"/>
      <c r="AF717" s="43"/>
      <c r="AG717" s="43"/>
      <c r="AH717" s="43"/>
      <c r="AI717" s="43" t="s">
        <v>90</v>
      </c>
      <c r="AJ717" s="43" t="s">
        <v>1275</v>
      </c>
      <c r="AK717" s="43" t="s">
        <v>94</v>
      </c>
      <c r="AL717" s="43" t="s">
        <v>46</v>
      </c>
      <c r="AM717" s="48">
        <v>3</v>
      </c>
    </row>
    <row r="718" spans="2:39">
      <c r="B718" s="228" t="s">
        <v>1278</v>
      </c>
      <c r="C718" s="229" t="s">
        <v>7677</v>
      </c>
      <c r="D718" s="230" t="s">
        <v>48</v>
      </c>
      <c r="E718" s="231" t="s">
        <v>38</v>
      </c>
      <c r="F718" s="231" t="s">
        <v>97</v>
      </c>
      <c r="G718" s="231" t="s">
        <v>35</v>
      </c>
      <c r="H718" s="231" t="s">
        <v>7652</v>
      </c>
      <c r="I718" s="232" t="s">
        <v>98</v>
      </c>
      <c r="J718" s="231" t="s">
        <v>44</v>
      </c>
      <c r="K718" s="230" t="s">
        <v>154</v>
      </c>
      <c r="L718" s="230" t="s">
        <v>100</v>
      </c>
      <c r="M718" s="233">
        <v>0</v>
      </c>
      <c r="N718" s="234" t="s">
        <v>7653</v>
      </c>
      <c r="O718" s="230" t="s">
        <v>101</v>
      </c>
      <c r="P718" s="230" t="s">
        <v>145</v>
      </c>
      <c r="Q718" s="233">
        <v>168201.36000000002</v>
      </c>
      <c r="R718" s="234">
        <v>1</v>
      </c>
      <c r="S718" s="235" t="s">
        <v>146</v>
      </c>
      <c r="T718" s="236"/>
      <c r="U718" s="237" t="s">
        <v>8524</v>
      </c>
      <c r="V718" s="238" t="s">
        <v>104</v>
      </c>
      <c r="W718" s="236">
        <v>0</v>
      </c>
      <c r="X718" s="237" t="s">
        <v>105</v>
      </c>
      <c r="Y718" s="239">
        <v>0</v>
      </c>
      <c r="Z718" s="237" t="s">
        <v>106</v>
      </c>
      <c r="AA718" s="239">
        <v>0</v>
      </c>
      <c r="AB718" s="240" t="s">
        <v>46</v>
      </c>
      <c r="AC718" s="241" t="s">
        <v>46</v>
      </c>
      <c r="AD718" s="241" t="s">
        <v>46</v>
      </c>
      <c r="AE718" s="237" t="s">
        <v>38</v>
      </c>
      <c r="AF718" s="237" t="s">
        <v>97</v>
      </c>
      <c r="AG718" s="237"/>
      <c r="AH718" s="237"/>
      <c r="AI718" s="237" t="s">
        <v>90</v>
      </c>
      <c r="AJ718" s="237" t="s">
        <v>1275</v>
      </c>
      <c r="AK718" s="237" t="s">
        <v>94</v>
      </c>
      <c r="AL718" s="237" t="s">
        <v>35</v>
      </c>
      <c r="AM718" s="242">
        <v>4</v>
      </c>
    </row>
    <row r="719" spans="2:39">
      <c r="B719" s="228" t="s">
        <v>7500</v>
      </c>
      <c r="C719" s="229" t="s">
        <v>7678</v>
      </c>
      <c r="D719" s="230" t="s">
        <v>50</v>
      </c>
      <c r="E719" s="231" t="s">
        <v>38</v>
      </c>
      <c r="F719" s="231" t="s">
        <v>97</v>
      </c>
      <c r="G719" s="231" t="s">
        <v>35</v>
      </c>
      <c r="H719" s="231" t="s">
        <v>7652</v>
      </c>
      <c r="I719" s="232" t="s">
        <v>98</v>
      </c>
      <c r="J719" s="231" t="s">
        <v>44</v>
      </c>
      <c r="K719" s="230" t="s">
        <v>154</v>
      </c>
      <c r="L719" s="230" t="s">
        <v>100</v>
      </c>
      <c r="M719" s="233">
        <v>0</v>
      </c>
      <c r="N719" s="234" t="s">
        <v>7653</v>
      </c>
      <c r="O719" s="230" t="s">
        <v>101</v>
      </c>
      <c r="P719" s="230" t="s">
        <v>8294</v>
      </c>
      <c r="Q719" s="233">
        <v>2927</v>
      </c>
      <c r="R719" s="234">
        <v>10</v>
      </c>
      <c r="S719" s="235" t="s">
        <v>146</v>
      </c>
      <c r="T719" s="236"/>
      <c r="U719" s="237" t="s">
        <v>8524</v>
      </c>
      <c r="V719" s="238" t="s">
        <v>104</v>
      </c>
      <c r="W719" s="236">
        <v>0</v>
      </c>
      <c r="X719" s="237" t="s">
        <v>105</v>
      </c>
      <c r="Y719" s="239">
        <v>0</v>
      </c>
      <c r="Z719" s="237" t="s">
        <v>106</v>
      </c>
      <c r="AA719" s="239">
        <v>0</v>
      </c>
      <c r="AB719" s="240" t="s">
        <v>46</v>
      </c>
      <c r="AC719" s="241" t="s">
        <v>46</v>
      </c>
      <c r="AD719" s="241" t="s">
        <v>46</v>
      </c>
      <c r="AE719" s="237" t="s">
        <v>38</v>
      </c>
      <c r="AF719" s="237" t="s">
        <v>97</v>
      </c>
      <c r="AG719" s="237"/>
      <c r="AH719" s="237"/>
      <c r="AI719" s="237" t="s">
        <v>90</v>
      </c>
      <c r="AJ719" s="237" t="s">
        <v>1275</v>
      </c>
      <c r="AK719" s="237" t="s">
        <v>94</v>
      </c>
      <c r="AL719" s="237" t="s">
        <v>109</v>
      </c>
      <c r="AM719" s="242">
        <v>4</v>
      </c>
    </row>
    <row r="720" spans="2:39">
      <c r="B720" s="180" t="s">
        <v>1279</v>
      </c>
      <c r="C720" s="181" t="s">
        <v>1280</v>
      </c>
      <c r="D720" s="182" t="s">
        <v>46</v>
      </c>
      <c r="E720" s="183" t="s">
        <v>46</v>
      </c>
      <c r="F720" s="183" t="s">
        <v>46</v>
      </c>
      <c r="G720" s="183" t="s">
        <v>46</v>
      </c>
      <c r="H720" s="183" t="s">
        <v>46</v>
      </c>
      <c r="I720" s="184" t="s">
        <v>46</v>
      </c>
      <c r="J720" s="183" t="s">
        <v>46</v>
      </c>
      <c r="K720" s="182" t="s">
        <v>46</v>
      </c>
      <c r="L720" s="182" t="s">
        <v>46</v>
      </c>
      <c r="M720" s="185">
        <v>0</v>
      </c>
      <c r="N720" s="186" t="s">
        <v>46</v>
      </c>
      <c r="O720" s="182" t="s">
        <v>46</v>
      </c>
      <c r="P720" s="182" t="s">
        <v>46</v>
      </c>
      <c r="Q720" s="185">
        <v>0</v>
      </c>
      <c r="R720" s="186">
        <v>0</v>
      </c>
      <c r="S720" s="187" t="s">
        <v>46</v>
      </c>
      <c r="T720" s="36"/>
      <c r="U720" s="35"/>
      <c r="V720" s="188" t="s">
        <v>46</v>
      </c>
      <c r="W720" s="36">
        <v>0</v>
      </c>
      <c r="X720" s="35" t="s">
        <v>46</v>
      </c>
      <c r="Y720" s="38">
        <v>0</v>
      </c>
      <c r="Z720" s="35" t="s">
        <v>46</v>
      </c>
      <c r="AA720" s="38">
        <v>0</v>
      </c>
      <c r="AB720" s="39" t="s">
        <v>46</v>
      </c>
      <c r="AC720" s="34" t="s">
        <v>46</v>
      </c>
      <c r="AD720" s="34" t="s">
        <v>46</v>
      </c>
      <c r="AE720" s="35"/>
      <c r="AF720" s="35"/>
      <c r="AG720" s="35"/>
      <c r="AH720" s="35"/>
      <c r="AI720" s="35" t="s">
        <v>90</v>
      </c>
      <c r="AJ720" s="35" t="s">
        <v>1281</v>
      </c>
      <c r="AK720" s="35" t="s">
        <v>46</v>
      </c>
      <c r="AL720" s="35" t="s">
        <v>46</v>
      </c>
      <c r="AM720" s="40">
        <v>2</v>
      </c>
    </row>
    <row r="721" spans="2:39">
      <c r="B721" s="189" t="s">
        <v>1282</v>
      </c>
      <c r="C721" s="190" t="s">
        <v>1280</v>
      </c>
      <c r="D721" s="191" t="s">
        <v>46</v>
      </c>
      <c r="E721" s="192" t="s">
        <v>46</v>
      </c>
      <c r="F721" s="192" t="s">
        <v>46</v>
      </c>
      <c r="G721" s="192" t="s">
        <v>46</v>
      </c>
      <c r="H721" s="192" t="s">
        <v>46</v>
      </c>
      <c r="I721" s="193" t="s">
        <v>46</v>
      </c>
      <c r="J721" s="192" t="s">
        <v>46</v>
      </c>
      <c r="K721" s="191" t="s">
        <v>46</v>
      </c>
      <c r="L721" s="191" t="s">
        <v>46</v>
      </c>
      <c r="M721" s="194">
        <v>0</v>
      </c>
      <c r="N721" s="195" t="s">
        <v>46</v>
      </c>
      <c r="O721" s="191" t="s">
        <v>46</v>
      </c>
      <c r="P721" s="191" t="s">
        <v>46</v>
      </c>
      <c r="Q721" s="194">
        <v>0</v>
      </c>
      <c r="R721" s="195">
        <v>0</v>
      </c>
      <c r="S721" s="196" t="s">
        <v>46</v>
      </c>
      <c r="T721" s="44"/>
      <c r="U721" s="43"/>
      <c r="V721" s="197" t="s">
        <v>46</v>
      </c>
      <c r="W721" s="44">
        <v>0</v>
      </c>
      <c r="X721" s="43" t="s">
        <v>46</v>
      </c>
      <c r="Y721" s="46">
        <v>0</v>
      </c>
      <c r="Z721" s="43" t="s">
        <v>46</v>
      </c>
      <c r="AA721" s="46">
        <v>0</v>
      </c>
      <c r="AB721" s="47" t="s">
        <v>46</v>
      </c>
      <c r="AC721" s="42" t="s">
        <v>46</v>
      </c>
      <c r="AD721" s="42" t="s">
        <v>46</v>
      </c>
      <c r="AE721" s="43"/>
      <c r="AF721" s="43"/>
      <c r="AG721" s="43"/>
      <c r="AH721" s="43"/>
      <c r="AI721" s="43" t="s">
        <v>90</v>
      </c>
      <c r="AJ721" s="43" t="s">
        <v>1281</v>
      </c>
      <c r="AK721" s="43" t="s">
        <v>94</v>
      </c>
      <c r="AL721" s="43" t="s">
        <v>46</v>
      </c>
      <c r="AM721" s="48">
        <v>3</v>
      </c>
    </row>
    <row r="722" spans="2:39">
      <c r="B722" s="228" t="s">
        <v>1283</v>
      </c>
      <c r="C722" s="229" t="s">
        <v>1284</v>
      </c>
      <c r="D722" s="230" t="s">
        <v>46</v>
      </c>
      <c r="E722" s="231" t="s">
        <v>38</v>
      </c>
      <c r="F722" s="231" t="s">
        <v>97</v>
      </c>
      <c r="G722" s="231" t="s">
        <v>35</v>
      </c>
      <c r="H722" s="231" t="s">
        <v>7652</v>
      </c>
      <c r="I722" s="232" t="s">
        <v>98</v>
      </c>
      <c r="J722" s="231" t="s">
        <v>2979</v>
      </c>
      <c r="K722" s="230" t="s">
        <v>114</v>
      </c>
      <c r="L722" s="230" t="s">
        <v>100</v>
      </c>
      <c r="M722" s="233">
        <v>0</v>
      </c>
      <c r="N722" s="234" t="s">
        <v>7653</v>
      </c>
      <c r="O722" s="230" t="s">
        <v>101</v>
      </c>
      <c r="P722" s="230" t="s">
        <v>102</v>
      </c>
      <c r="Q722" s="233">
        <v>7417.4400000000005</v>
      </c>
      <c r="R722" s="234">
        <v>2</v>
      </c>
      <c r="S722" s="235" t="s">
        <v>146</v>
      </c>
      <c r="T722" s="236"/>
      <c r="U722" s="237" t="s">
        <v>8524</v>
      </c>
      <c r="V722" s="238" t="s">
        <v>104</v>
      </c>
      <c r="W722" s="236">
        <v>0</v>
      </c>
      <c r="X722" s="237" t="s">
        <v>46</v>
      </c>
      <c r="Y722" s="239">
        <v>0</v>
      </c>
      <c r="Z722" s="237" t="s">
        <v>46</v>
      </c>
      <c r="AA722" s="239">
        <v>0</v>
      </c>
      <c r="AB722" s="240" t="s">
        <v>46</v>
      </c>
      <c r="AC722" s="241" t="s">
        <v>46</v>
      </c>
      <c r="AD722" s="241" t="s">
        <v>46</v>
      </c>
      <c r="AE722" s="237"/>
      <c r="AF722" s="237"/>
      <c r="AG722" s="237"/>
      <c r="AH722" s="237"/>
      <c r="AI722" s="237" t="s">
        <v>90</v>
      </c>
      <c r="AJ722" s="237" t="s">
        <v>1281</v>
      </c>
      <c r="AK722" s="237" t="s">
        <v>94</v>
      </c>
      <c r="AL722" s="237" t="s">
        <v>35</v>
      </c>
      <c r="AM722" s="242">
        <v>4</v>
      </c>
    </row>
    <row r="723" spans="2:39">
      <c r="B723" s="180" t="s">
        <v>1285</v>
      </c>
      <c r="C723" s="181" t="s">
        <v>1286</v>
      </c>
      <c r="D723" s="182" t="s">
        <v>46</v>
      </c>
      <c r="E723" s="183" t="s">
        <v>46</v>
      </c>
      <c r="F723" s="183" t="s">
        <v>46</v>
      </c>
      <c r="G723" s="183" t="s">
        <v>46</v>
      </c>
      <c r="H723" s="183" t="s">
        <v>46</v>
      </c>
      <c r="I723" s="184" t="s">
        <v>46</v>
      </c>
      <c r="J723" s="183" t="s">
        <v>46</v>
      </c>
      <c r="K723" s="182" t="s">
        <v>46</v>
      </c>
      <c r="L723" s="182" t="s">
        <v>46</v>
      </c>
      <c r="M723" s="185">
        <v>0</v>
      </c>
      <c r="N723" s="186" t="s">
        <v>46</v>
      </c>
      <c r="O723" s="182" t="s">
        <v>46</v>
      </c>
      <c r="P723" s="182" t="s">
        <v>46</v>
      </c>
      <c r="Q723" s="185">
        <v>0</v>
      </c>
      <c r="R723" s="186">
        <v>0</v>
      </c>
      <c r="S723" s="187" t="s">
        <v>46</v>
      </c>
      <c r="T723" s="36"/>
      <c r="U723" s="35"/>
      <c r="V723" s="188" t="s">
        <v>46</v>
      </c>
      <c r="W723" s="36">
        <v>0</v>
      </c>
      <c r="X723" s="35" t="s">
        <v>46</v>
      </c>
      <c r="Y723" s="38">
        <v>0</v>
      </c>
      <c r="Z723" s="35" t="s">
        <v>46</v>
      </c>
      <c r="AA723" s="38">
        <v>0</v>
      </c>
      <c r="AB723" s="39" t="s">
        <v>46</v>
      </c>
      <c r="AC723" s="34" t="s">
        <v>46</v>
      </c>
      <c r="AD723" s="34" t="s">
        <v>46</v>
      </c>
      <c r="AE723" s="35"/>
      <c r="AF723" s="35"/>
      <c r="AG723" s="35"/>
      <c r="AH723" s="35"/>
      <c r="AI723" s="35" t="s">
        <v>90</v>
      </c>
      <c r="AJ723" s="35" t="s">
        <v>1287</v>
      </c>
      <c r="AK723" s="35" t="s">
        <v>46</v>
      </c>
      <c r="AL723" s="35" t="s">
        <v>46</v>
      </c>
      <c r="AM723" s="40">
        <v>2</v>
      </c>
    </row>
    <row r="724" spans="2:39">
      <c r="B724" s="189" t="s">
        <v>1288</v>
      </c>
      <c r="C724" s="190" t="s">
        <v>1289</v>
      </c>
      <c r="D724" s="191" t="s">
        <v>46</v>
      </c>
      <c r="E724" s="192" t="s">
        <v>46</v>
      </c>
      <c r="F724" s="192" t="s">
        <v>46</v>
      </c>
      <c r="G724" s="192" t="s">
        <v>46</v>
      </c>
      <c r="H724" s="192" t="s">
        <v>46</v>
      </c>
      <c r="I724" s="193" t="s">
        <v>46</v>
      </c>
      <c r="J724" s="192" t="s">
        <v>46</v>
      </c>
      <c r="K724" s="191" t="s">
        <v>46</v>
      </c>
      <c r="L724" s="191" t="s">
        <v>46</v>
      </c>
      <c r="M724" s="194">
        <v>0</v>
      </c>
      <c r="N724" s="195" t="s">
        <v>46</v>
      </c>
      <c r="O724" s="191" t="s">
        <v>46</v>
      </c>
      <c r="P724" s="191" t="s">
        <v>46</v>
      </c>
      <c r="Q724" s="194">
        <v>0</v>
      </c>
      <c r="R724" s="195">
        <v>0</v>
      </c>
      <c r="S724" s="196" t="s">
        <v>46</v>
      </c>
      <c r="T724" s="44"/>
      <c r="U724" s="43"/>
      <c r="V724" s="197" t="s">
        <v>46</v>
      </c>
      <c r="W724" s="44">
        <v>0</v>
      </c>
      <c r="X724" s="43" t="s">
        <v>46</v>
      </c>
      <c r="Y724" s="46">
        <v>0</v>
      </c>
      <c r="Z724" s="43" t="s">
        <v>46</v>
      </c>
      <c r="AA724" s="46">
        <v>0</v>
      </c>
      <c r="AB724" s="47" t="s">
        <v>46</v>
      </c>
      <c r="AC724" s="42" t="s">
        <v>46</v>
      </c>
      <c r="AD724" s="42" t="s">
        <v>46</v>
      </c>
      <c r="AE724" s="43"/>
      <c r="AF724" s="43"/>
      <c r="AG724" s="43"/>
      <c r="AH724" s="43"/>
      <c r="AI724" s="43" t="s">
        <v>90</v>
      </c>
      <c r="AJ724" s="43" t="s">
        <v>1287</v>
      </c>
      <c r="AK724" s="43" t="s">
        <v>94</v>
      </c>
      <c r="AL724" s="43" t="s">
        <v>46</v>
      </c>
      <c r="AM724" s="48">
        <v>3</v>
      </c>
    </row>
    <row r="725" spans="2:39">
      <c r="B725" s="228" t="s">
        <v>1290</v>
      </c>
      <c r="C725" s="229" t="s">
        <v>1291</v>
      </c>
      <c r="D725" s="230" t="s">
        <v>48</v>
      </c>
      <c r="E725" s="231" t="s">
        <v>38</v>
      </c>
      <c r="F725" s="231" t="s">
        <v>97</v>
      </c>
      <c r="G725" s="231" t="s">
        <v>35</v>
      </c>
      <c r="H725" s="231" t="s">
        <v>7652</v>
      </c>
      <c r="I725" s="232" t="s">
        <v>98</v>
      </c>
      <c r="J725" s="231" t="s">
        <v>44</v>
      </c>
      <c r="K725" s="230" t="s">
        <v>114</v>
      </c>
      <c r="L725" s="230" t="s">
        <v>100</v>
      </c>
      <c r="M725" s="233">
        <v>0</v>
      </c>
      <c r="N725" s="234" t="s">
        <v>7653</v>
      </c>
      <c r="O725" s="230" t="s">
        <v>101</v>
      </c>
      <c r="P725" s="230" t="s">
        <v>145</v>
      </c>
      <c r="Q725" s="233">
        <v>104400</v>
      </c>
      <c r="R725" s="234">
        <v>1</v>
      </c>
      <c r="S725" s="235" t="s">
        <v>146</v>
      </c>
      <c r="T725" s="236"/>
      <c r="U725" s="237" t="s">
        <v>8524</v>
      </c>
      <c r="V725" s="238" t="s">
        <v>104</v>
      </c>
      <c r="W725" s="236">
        <v>0</v>
      </c>
      <c r="X725" s="237" t="s">
        <v>155</v>
      </c>
      <c r="Y725" s="239">
        <v>0</v>
      </c>
      <c r="Z725" s="237" t="s">
        <v>156</v>
      </c>
      <c r="AA725" s="239">
        <v>0</v>
      </c>
      <c r="AB725" s="240" t="s">
        <v>46</v>
      </c>
      <c r="AC725" s="241" t="s">
        <v>20</v>
      </c>
      <c r="AD725" s="241" t="s">
        <v>559</v>
      </c>
      <c r="AE725" s="237" t="s">
        <v>38</v>
      </c>
      <c r="AF725" s="237" t="s">
        <v>97</v>
      </c>
      <c r="AG725" s="237"/>
      <c r="AH725" s="237"/>
      <c r="AI725" s="237" t="s">
        <v>90</v>
      </c>
      <c r="AJ725" s="237" t="s">
        <v>1287</v>
      </c>
      <c r="AK725" s="237" t="s">
        <v>94</v>
      </c>
      <c r="AL725" s="237" t="s">
        <v>109</v>
      </c>
      <c r="AM725" s="242">
        <v>4</v>
      </c>
    </row>
    <row r="726" spans="2:39">
      <c r="B726" s="228" t="s">
        <v>1292</v>
      </c>
      <c r="C726" s="229" t="s">
        <v>1293</v>
      </c>
      <c r="D726" s="230" t="s">
        <v>46</v>
      </c>
      <c r="E726" s="231" t="s">
        <v>46</v>
      </c>
      <c r="F726" s="231" t="s">
        <v>46</v>
      </c>
      <c r="G726" s="231" t="s">
        <v>46</v>
      </c>
      <c r="H726" s="231" t="s">
        <v>46</v>
      </c>
      <c r="I726" s="232" t="s">
        <v>46</v>
      </c>
      <c r="J726" s="231" t="s">
        <v>46</v>
      </c>
      <c r="K726" s="230" t="s">
        <v>46</v>
      </c>
      <c r="L726" s="230" t="s">
        <v>46</v>
      </c>
      <c r="M726" s="233">
        <v>0</v>
      </c>
      <c r="N726" s="234" t="s">
        <v>46</v>
      </c>
      <c r="O726" s="230" t="s">
        <v>46</v>
      </c>
      <c r="P726" s="230" t="s">
        <v>46</v>
      </c>
      <c r="Q726" s="233">
        <v>0</v>
      </c>
      <c r="R726" s="234">
        <v>0</v>
      </c>
      <c r="S726" s="235" t="s">
        <v>46</v>
      </c>
      <c r="T726" s="236"/>
      <c r="U726" s="237"/>
      <c r="V726" s="238" t="s">
        <v>46</v>
      </c>
      <c r="W726" s="236">
        <v>0</v>
      </c>
      <c r="X726" s="237" t="s">
        <v>46</v>
      </c>
      <c r="Y726" s="239">
        <v>0</v>
      </c>
      <c r="Z726" s="237" t="s">
        <v>46</v>
      </c>
      <c r="AA726" s="239">
        <v>0</v>
      </c>
      <c r="AB726" s="240" t="s">
        <v>46</v>
      </c>
      <c r="AC726" s="241" t="s">
        <v>46</v>
      </c>
      <c r="AD726" s="241" t="s">
        <v>46</v>
      </c>
      <c r="AE726" s="237"/>
      <c r="AF726" s="237"/>
      <c r="AG726" s="237"/>
      <c r="AH726" s="237"/>
      <c r="AI726" s="237" t="s">
        <v>90</v>
      </c>
      <c r="AJ726" s="237" t="s">
        <v>1287</v>
      </c>
      <c r="AK726" s="237" t="s">
        <v>94</v>
      </c>
      <c r="AL726" s="237" t="s">
        <v>111</v>
      </c>
      <c r="AM726" s="242">
        <v>4</v>
      </c>
    </row>
    <row r="727" spans="2:39">
      <c r="B727" s="228" t="s">
        <v>1294</v>
      </c>
      <c r="C727" s="229" t="s">
        <v>1295</v>
      </c>
      <c r="D727" s="230" t="s">
        <v>46</v>
      </c>
      <c r="E727" s="231" t="s">
        <v>46</v>
      </c>
      <c r="F727" s="231" t="s">
        <v>46</v>
      </c>
      <c r="G727" s="231" t="s">
        <v>46</v>
      </c>
      <c r="H727" s="231" t="s">
        <v>46</v>
      </c>
      <c r="I727" s="232" t="s">
        <v>46</v>
      </c>
      <c r="J727" s="231" t="s">
        <v>46</v>
      </c>
      <c r="K727" s="230" t="s">
        <v>46</v>
      </c>
      <c r="L727" s="230" t="s">
        <v>46</v>
      </c>
      <c r="M727" s="233">
        <v>0</v>
      </c>
      <c r="N727" s="234" t="s">
        <v>46</v>
      </c>
      <c r="O727" s="230" t="s">
        <v>46</v>
      </c>
      <c r="P727" s="230" t="s">
        <v>46</v>
      </c>
      <c r="Q727" s="233">
        <v>0</v>
      </c>
      <c r="R727" s="234">
        <v>0</v>
      </c>
      <c r="S727" s="235" t="s">
        <v>46</v>
      </c>
      <c r="T727" s="236"/>
      <c r="U727" s="237"/>
      <c r="V727" s="238" t="s">
        <v>46</v>
      </c>
      <c r="W727" s="236">
        <v>0</v>
      </c>
      <c r="X727" s="237" t="s">
        <v>46</v>
      </c>
      <c r="Y727" s="239">
        <v>0</v>
      </c>
      <c r="Z727" s="237" t="s">
        <v>46</v>
      </c>
      <c r="AA727" s="239">
        <v>0</v>
      </c>
      <c r="AB727" s="240" t="s">
        <v>46</v>
      </c>
      <c r="AC727" s="241" t="s">
        <v>46</v>
      </c>
      <c r="AD727" s="241" t="s">
        <v>46</v>
      </c>
      <c r="AE727" s="237"/>
      <c r="AF727" s="237"/>
      <c r="AG727" s="237"/>
      <c r="AH727" s="237"/>
      <c r="AI727" s="237" t="s">
        <v>90</v>
      </c>
      <c r="AJ727" s="237" t="s">
        <v>1287</v>
      </c>
      <c r="AK727" s="237" t="s">
        <v>94</v>
      </c>
      <c r="AL727" s="237" t="s">
        <v>112</v>
      </c>
      <c r="AM727" s="242">
        <v>4</v>
      </c>
    </row>
    <row r="728" spans="2:39">
      <c r="B728" s="228" t="s">
        <v>1296</v>
      </c>
      <c r="C728" s="229" t="s">
        <v>1297</v>
      </c>
      <c r="D728" s="230" t="s">
        <v>46</v>
      </c>
      <c r="E728" s="231" t="s">
        <v>46</v>
      </c>
      <c r="F728" s="231" t="s">
        <v>46</v>
      </c>
      <c r="G728" s="231" t="s">
        <v>46</v>
      </c>
      <c r="H728" s="231" t="s">
        <v>46</v>
      </c>
      <c r="I728" s="232" t="s">
        <v>46</v>
      </c>
      <c r="J728" s="231" t="s">
        <v>46</v>
      </c>
      <c r="K728" s="230" t="s">
        <v>46</v>
      </c>
      <c r="L728" s="230" t="s">
        <v>46</v>
      </c>
      <c r="M728" s="233">
        <v>0</v>
      </c>
      <c r="N728" s="234" t="s">
        <v>46</v>
      </c>
      <c r="O728" s="230" t="s">
        <v>46</v>
      </c>
      <c r="P728" s="230" t="s">
        <v>46</v>
      </c>
      <c r="Q728" s="233">
        <v>0</v>
      </c>
      <c r="R728" s="234">
        <v>0</v>
      </c>
      <c r="S728" s="235" t="s">
        <v>46</v>
      </c>
      <c r="T728" s="236"/>
      <c r="U728" s="237"/>
      <c r="V728" s="238" t="s">
        <v>46</v>
      </c>
      <c r="W728" s="236">
        <v>0</v>
      </c>
      <c r="X728" s="237" t="s">
        <v>46</v>
      </c>
      <c r="Y728" s="239">
        <v>0</v>
      </c>
      <c r="Z728" s="237" t="s">
        <v>46</v>
      </c>
      <c r="AA728" s="239">
        <v>0</v>
      </c>
      <c r="AB728" s="240" t="s">
        <v>46</v>
      </c>
      <c r="AC728" s="241" t="s">
        <v>46</v>
      </c>
      <c r="AD728" s="241" t="s">
        <v>46</v>
      </c>
      <c r="AE728" s="237"/>
      <c r="AF728" s="237"/>
      <c r="AG728" s="237"/>
      <c r="AH728" s="237"/>
      <c r="AI728" s="237" t="s">
        <v>90</v>
      </c>
      <c r="AJ728" s="237" t="s">
        <v>1287</v>
      </c>
      <c r="AK728" s="237" t="s">
        <v>94</v>
      </c>
      <c r="AL728" s="237" t="s">
        <v>113</v>
      </c>
      <c r="AM728" s="242">
        <v>4</v>
      </c>
    </row>
    <row r="729" spans="2:39">
      <c r="B729" s="228" t="s">
        <v>1298</v>
      </c>
      <c r="C729" s="229" t="s">
        <v>1299</v>
      </c>
      <c r="D729" s="230" t="s">
        <v>46</v>
      </c>
      <c r="E729" s="231" t="s">
        <v>46</v>
      </c>
      <c r="F729" s="231" t="s">
        <v>46</v>
      </c>
      <c r="G729" s="231" t="s">
        <v>46</v>
      </c>
      <c r="H729" s="231" t="s">
        <v>46</v>
      </c>
      <c r="I729" s="232" t="s">
        <v>46</v>
      </c>
      <c r="J729" s="231" t="s">
        <v>46</v>
      </c>
      <c r="K729" s="230" t="s">
        <v>46</v>
      </c>
      <c r="L729" s="230" t="s">
        <v>46</v>
      </c>
      <c r="M729" s="233">
        <v>0</v>
      </c>
      <c r="N729" s="234" t="s">
        <v>46</v>
      </c>
      <c r="O729" s="230" t="s">
        <v>46</v>
      </c>
      <c r="P729" s="230" t="s">
        <v>46</v>
      </c>
      <c r="Q729" s="233">
        <v>0</v>
      </c>
      <c r="R729" s="234">
        <v>0</v>
      </c>
      <c r="S729" s="235" t="s">
        <v>46</v>
      </c>
      <c r="T729" s="236"/>
      <c r="U729" s="237"/>
      <c r="V729" s="238" t="s">
        <v>46</v>
      </c>
      <c r="W729" s="236">
        <v>0</v>
      </c>
      <c r="X729" s="237" t="s">
        <v>46</v>
      </c>
      <c r="Y729" s="239">
        <v>0</v>
      </c>
      <c r="Z729" s="237" t="s">
        <v>46</v>
      </c>
      <c r="AA729" s="239">
        <v>0</v>
      </c>
      <c r="AB729" s="240" t="s">
        <v>46</v>
      </c>
      <c r="AC729" s="241" t="s">
        <v>46</v>
      </c>
      <c r="AD729" s="241" t="s">
        <v>46</v>
      </c>
      <c r="AE729" s="237"/>
      <c r="AF729" s="237"/>
      <c r="AG729" s="237"/>
      <c r="AH729" s="237"/>
      <c r="AI729" s="237" t="s">
        <v>90</v>
      </c>
      <c r="AJ729" s="237" t="s">
        <v>1287</v>
      </c>
      <c r="AK729" s="237" t="s">
        <v>94</v>
      </c>
      <c r="AL729" s="237" t="s">
        <v>115</v>
      </c>
      <c r="AM729" s="242">
        <v>4</v>
      </c>
    </row>
    <row r="730" spans="2:39">
      <c r="B730" s="228" t="s">
        <v>1300</v>
      </c>
      <c r="C730" s="229" t="s">
        <v>1291</v>
      </c>
      <c r="D730" s="230" t="s">
        <v>50</v>
      </c>
      <c r="E730" s="231" t="s">
        <v>38</v>
      </c>
      <c r="F730" s="231" t="s">
        <v>97</v>
      </c>
      <c r="G730" s="231" t="s">
        <v>35</v>
      </c>
      <c r="H730" s="231" t="s">
        <v>7652</v>
      </c>
      <c r="I730" s="232" t="s">
        <v>98</v>
      </c>
      <c r="J730" s="231" t="s">
        <v>44</v>
      </c>
      <c r="K730" s="230" t="s">
        <v>144</v>
      </c>
      <c r="L730" s="230" t="s">
        <v>100</v>
      </c>
      <c r="M730" s="233">
        <v>0</v>
      </c>
      <c r="N730" s="234" t="s">
        <v>7653</v>
      </c>
      <c r="O730" s="230" t="s">
        <v>101</v>
      </c>
      <c r="P730" s="230" t="s">
        <v>145</v>
      </c>
      <c r="Q730" s="233">
        <v>97057</v>
      </c>
      <c r="R730" s="234">
        <v>1</v>
      </c>
      <c r="S730" s="235" t="s">
        <v>146</v>
      </c>
      <c r="T730" s="236"/>
      <c r="U730" s="237" t="s">
        <v>8524</v>
      </c>
      <c r="V730" s="238" t="s">
        <v>104</v>
      </c>
      <c r="W730" s="236">
        <v>0</v>
      </c>
      <c r="X730" s="237" t="s">
        <v>155</v>
      </c>
      <c r="Y730" s="239">
        <v>0</v>
      </c>
      <c r="Z730" s="237" t="s">
        <v>156</v>
      </c>
      <c r="AA730" s="239">
        <v>0</v>
      </c>
      <c r="AB730" s="240" t="s">
        <v>46</v>
      </c>
      <c r="AC730" s="241" t="s">
        <v>20</v>
      </c>
      <c r="AD730" s="241" t="s">
        <v>559</v>
      </c>
      <c r="AE730" s="237" t="s">
        <v>38</v>
      </c>
      <c r="AF730" s="237" t="s">
        <v>97</v>
      </c>
      <c r="AG730" s="237"/>
      <c r="AH730" s="237"/>
      <c r="AI730" s="237" t="s">
        <v>90</v>
      </c>
      <c r="AJ730" s="237" t="s">
        <v>1287</v>
      </c>
      <c r="AK730" s="237" t="s">
        <v>94</v>
      </c>
      <c r="AL730" s="237" t="s">
        <v>167</v>
      </c>
      <c r="AM730" s="242">
        <v>4</v>
      </c>
    </row>
    <row r="731" spans="2:39">
      <c r="B731" s="228" t="s">
        <v>1301</v>
      </c>
      <c r="C731" s="229" t="s">
        <v>1291</v>
      </c>
      <c r="D731" s="230" t="s">
        <v>52</v>
      </c>
      <c r="E731" s="231" t="s">
        <v>38</v>
      </c>
      <c r="F731" s="231" t="s">
        <v>97</v>
      </c>
      <c r="G731" s="231" t="s">
        <v>35</v>
      </c>
      <c r="H731" s="231" t="s">
        <v>7652</v>
      </c>
      <c r="I731" s="232" t="s">
        <v>98</v>
      </c>
      <c r="J731" s="231" t="s">
        <v>44</v>
      </c>
      <c r="K731" s="230" t="s">
        <v>154</v>
      </c>
      <c r="L731" s="230" t="s">
        <v>100</v>
      </c>
      <c r="M731" s="233">
        <v>0</v>
      </c>
      <c r="N731" s="234" t="s">
        <v>7653</v>
      </c>
      <c r="O731" s="230" t="s">
        <v>101</v>
      </c>
      <c r="P731" s="230" t="s">
        <v>145</v>
      </c>
      <c r="Q731" s="233">
        <v>104400</v>
      </c>
      <c r="R731" s="234">
        <v>1</v>
      </c>
      <c r="S731" s="235" t="s">
        <v>146</v>
      </c>
      <c r="T731" s="236"/>
      <c r="U731" s="237" t="s">
        <v>8524</v>
      </c>
      <c r="V731" s="238" t="s">
        <v>104</v>
      </c>
      <c r="W731" s="236">
        <v>0</v>
      </c>
      <c r="X731" s="237" t="s">
        <v>155</v>
      </c>
      <c r="Y731" s="239">
        <v>0</v>
      </c>
      <c r="Z731" s="237" t="s">
        <v>156</v>
      </c>
      <c r="AA731" s="239">
        <v>0</v>
      </c>
      <c r="AB731" s="240" t="s">
        <v>46</v>
      </c>
      <c r="AC731" s="241" t="s">
        <v>20</v>
      </c>
      <c r="AD731" s="241" t="s">
        <v>559</v>
      </c>
      <c r="AE731" s="237" t="s">
        <v>38</v>
      </c>
      <c r="AF731" s="237" t="s">
        <v>97</v>
      </c>
      <c r="AG731" s="237"/>
      <c r="AH731" s="237"/>
      <c r="AI731" s="237" t="s">
        <v>90</v>
      </c>
      <c r="AJ731" s="237" t="s">
        <v>1287</v>
      </c>
      <c r="AK731" s="237" t="s">
        <v>94</v>
      </c>
      <c r="AL731" s="237" t="s">
        <v>189</v>
      </c>
      <c r="AM731" s="242">
        <v>4</v>
      </c>
    </row>
    <row r="732" spans="2:39">
      <c r="B732" s="228" t="s">
        <v>1302</v>
      </c>
      <c r="C732" s="229" t="s">
        <v>1291</v>
      </c>
      <c r="D732" s="230" t="s">
        <v>54</v>
      </c>
      <c r="E732" s="231" t="s">
        <v>38</v>
      </c>
      <c r="F732" s="231" t="s">
        <v>97</v>
      </c>
      <c r="G732" s="231" t="s">
        <v>35</v>
      </c>
      <c r="H732" s="231" t="s">
        <v>7652</v>
      </c>
      <c r="I732" s="232" t="s">
        <v>98</v>
      </c>
      <c r="J732" s="231" t="s">
        <v>44</v>
      </c>
      <c r="K732" s="230" t="s">
        <v>154</v>
      </c>
      <c r="L732" s="230" t="s">
        <v>100</v>
      </c>
      <c r="M732" s="233">
        <v>0</v>
      </c>
      <c r="N732" s="234" t="s">
        <v>7653</v>
      </c>
      <c r="O732" s="230" t="s">
        <v>101</v>
      </c>
      <c r="P732" s="230" t="s">
        <v>145</v>
      </c>
      <c r="Q732" s="233">
        <v>104400</v>
      </c>
      <c r="R732" s="234">
        <v>1</v>
      </c>
      <c r="S732" s="235" t="s">
        <v>146</v>
      </c>
      <c r="T732" s="236"/>
      <c r="U732" s="237" t="s">
        <v>8524</v>
      </c>
      <c r="V732" s="238" t="s">
        <v>104</v>
      </c>
      <c r="W732" s="236">
        <v>0</v>
      </c>
      <c r="X732" s="237" t="s">
        <v>155</v>
      </c>
      <c r="Y732" s="239">
        <v>0</v>
      </c>
      <c r="Z732" s="237" t="s">
        <v>156</v>
      </c>
      <c r="AA732" s="239">
        <v>0</v>
      </c>
      <c r="AB732" s="240" t="s">
        <v>46</v>
      </c>
      <c r="AC732" s="241" t="s">
        <v>20</v>
      </c>
      <c r="AD732" s="241" t="s">
        <v>559</v>
      </c>
      <c r="AE732" s="237" t="s">
        <v>38</v>
      </c>
      <c r="AF732" s="237" t="s">
        <v>97</v>
      </c>
      <c r="AG732" s="237"/>
      <c r="AH732" s="237"/>
      <c r="AI732" s="237" t="s">
        <v>90</v>
      </c>
      <c r="AJ732" s="237" t="s">
        <v>1287</v>
      </c>
      <c r="AK732" s="237" t="s">
        <v>94</v>
      </c>
      <c r="AL732" s="237" t="s">
        <v>191</v>
      </c>
      <c r="AM732" s="242">
        <v>4</v>
      </c>
    </row>
    <row r="733" spans="2:39">
      <c r="B733" s="228" t="s">
        <v>1303</v>
      </c>
      <c r="C733" s="229" t="s">
        <v>1291</v>
      </c>
      <c r="D733" s="230" t="s">
        <v>164</v>
      </c>
      <c r="E733" s="231" t="s">
        <v>38</v>
      </c>
      <c r="F733" s="231" t="s">
        <v>97</v>
      </c>
      <c r="G733" s="231" t="s">
        <v>35</v>
      </c>
      <c r="H733" s="231" t="s">
        <v>7652</v>
      </c>
      <c r="I733" s="232" t="s">
        <v>98</v>
      </c>
      <c r="J733" s="231" t="s">
        <v>44</v>
      </c>
      <c r="K733" s="230" t="s">
        <v>154</v>
      </c>
      <c r="L733" s="230" t="s">
        <v>100</v>
      </c>
      <c r="M733" s="233">
        <v>0</v>
      </c>
      <c r="N733" s="234" t="s">
        <v>7653</v>
      </c>
      <c r="O733" s="230" t="s">
        <v>101</v>
      </c>
      <c r="P733" s="230" t="s">
        <v>145</v>
      </c>
      <c r="Q733" s="233">
        <v>104400</v>
      </c>
      <c r="R733" s="234">
        <v>1</v>
      </c>
      <c r="S733" s="235" t="s">
        <v>146</v>
      </c>
      <c r="T733" s="236"/>
      <c r="U733" s="237" t="s">
        <v>8524</v>
      </c>
      <c r="V733" s="238" t="s">
        <v>104</v>
      </c>
      <c r="W733" s="236">
        <v>0</v>
      </c>
      <c r="X733" s="237" t="s">
        <v>155</v>
      </c>
      <c r="Y733" s="239">
        <v>0</v>
      </c>
      <c r="Z733" s="237" t="s">
        <v>156</v>
      </c>
      <c r="AA733" s="239">
        <v>0</v>
      </c>
      <c r="AB733" s="240" t="s">
        <v>46</v>
      </c>
      <c r="AC733" s="241" t="s">
        <v>20</v>
      </c>
      <c r="AD733" s="241" t="s">
        <v>559</v>
      </c>
      <c r="AE733" s="237" t="s">
        <v>38</v>
      </c>
      <c r="AF733" s="237" t="s">
        <v>97</v>
      </c>
      <c r="AG733" s="237"/>
      <c r="AH733" s="237"/>
      <c r="AI733" s="237" t="s">
        <v>90</v>
      </c>
      <c r="AJ733" s="237" t="s">
        <v>1287</v>
      </c>
      <c r="AK733" s="237" t="s">
        <v>94</v>
      </c>
      <c r="AL733" s="237" t="s">
        <v>193</v>
      </c>
      <c r="AM733" s="242">
        <v>4</v>
      </c>
    </row>
    <row r="734" spans="2:39">
      <c r="B734" s="228" t="s">
        <v>1304</v>
      </c>
      <c r="C734" s="229" t="s">
        <v>1291</v>
      </c>
      <c r="D734" s="230" t="s">
        <v>166</v>
      </c>
      <c r="E734" s="231" t="s">
        <v>38</v>
      </c>
      <c r="F734" s="231" t="s">
        <v>97</v>
      </c>
      <c r="G734" s="231" t="s">
        <v>35</v>
      </c>
      <c r="H734" s="231" t="s">
        <v>7652</v>
      </c>
      <c r="I734" s="232" t="s">
        <v>98</v>
      </c>
      <c r="J734" s="231" t="s">
        <v>44</v>
      </c>
      <c r="K734" s="230" t="s">
        <v>154</v>
      </c>
      <c r="L734" s="230" t="s">
        <v>100</v>
      </c>
      <c r="M734" s="233">
        <v>0</v>
      </c>
      <c r="N734" s="234" t="s">
        <v>7653</v>
      </c>
      <c r="O734" s="230" t="s">
        <v>101</v>
      </c>
      <c r="P734" s="230" t="s">
        <v>145</v>
      </c>
      <c r="Q734" s="233">
        <v>104400</v>
      </c>
      <c r="R734" s="234">
        <v>1</v>
      </c>
      <c r="S734" s="235" t="s">
        <v>146</v>
      </c>
      <c r="T734" s="236"/>
      <c r="U734" s="237" t="s">
        <v>8524</v>
      </c>
      <c r="V734" s="238" t="s">
        <v>104</v>
      </c>
      <c r="W734" s="236">
        <v>0</v>
      </c>
      <c r="X734" s="237" t="s">
        <v>155</v>
      </c>
      <c r="Y734" s="239">
        <v>0</v>
      </c>
      <c r="Z734" s="237" t="s">
        <v>156</v>
      </c>
      <c r="AA734" s="239">
        <v>0</v>
      </c>
      <c r="AB734" s="240" t="s">
        <v>46</v>
      </c>
      <c r="AC734" s="241" t="s">
        <v>20</v>
      </c>
      <c r="AD734" s="241" t="s">
        <v>559</v>
      </c>
      <c r="AE734" s="237" t="s">
        <v>38</v>
      </c>
      <c r="AF734" s="237" t="s">
        <v>97</v>
      </c>
      <c r="AG734" s="237"/>
      <c r="AH734" s="237"/>
      <c r="AI734" s="237" t="s">
        <v>90</v>
      </c>
      <c r="AJ734" s="237" t="s">
        <v>1287</v>
      </c>
      <c r="AK734" s="237" t="s">
        <v>94</v>
      </c>
      <c r="AL734" s="237" t="s">
        <v>195</v>
      </c>
      <c r="AM734" s="242">
        <v>4</v>
      </c>
    </row>
    <row r="735" spans="2:39">
      <c r="B735" s="228" t="s">
        <v>8246</v>
      </c>
      <c r="C735" s="229" t="s">
        <v>1291</v>
      </c>
      <c r="D735" s="230" t="s">
        <v>46</v>
      </c>
      <c r="E735" s="231" t="s">
        <v>38</v>
      </c>
      <c r="F735" s="231" t="s">
        <v>97</v>
      </c>
      <c r="G735" s="231" t="s">
        <v>35</v>
      </c>
      <c r="H735" s="231" t="s">
        <v>7652</v>
      </c>
      <c r="I735" s="232" t="s">
        <v>98</v>
      </c>
      <c r="J735" s="231" t="s">
        <v>44</v>
      </c>
      <c r="K735" s="230" t="s">
        <v>447</v>
      </c>
      <c r="L735" s="230" t="s">
        <v>100</v>
      </c>
      <c r="M735" s="233">
        <v>0</v>
      </c>
      <c r="N735" s="234" t="s">
        <v>7653</v>
      </c>
      <c r="O735" s="230" t="s">
        <v>101</v>
      </c>
      <c r="P735" s="230" t="s">
        <v>145</v>
      </c>
      <c r="Q735" s="233">
        <v>89879</v>
      </c>
      <c r="R735" s="234">
        <v>1</v>
      </c>
      <c r="S735" s="235" t="s">
        <v>146</v>
      </c>
      <c r="T735" s="236"/>
      <c r="U735" s="237" t="s">
        <v>8524</v>
      </c>
      <c r="V735" s="238" t="s">
        <v>104</v>
      </c>
      <c r="W735" s="236">
        <v>0</v>
      </c>
      <c r="X735" s="237" t="s">
        <v>155</v>
      </c>
      <c r="Y735" s="239">
        <v>0</v>
      </c>
      <c r="Z735" s="237" t="s">
        <v>156</v>
      </c>
      <c r="AA735" s="239">
        <v>0</v>
      </c>
      <c r="AB735" s="240" t="s">
        <v>46</v>
      </c>
      <c r="AC735" s="241" t="s">
        <v>20</v>
      </c>
      <c r="AD735" s="241" t="s">
        <v>559</v>
      </c>
      <c r="AE735" s="237" t="s">
        <v>38</v>
      </c>
      <c r="AF735" s="237" t="s">
        <v>97</v>
      </c>
      <c r="AG735" s="237"/>
      <c r="AH735" s="237"/>
      <c r="AI735" s="237" t="s">
        <v>90</v>
      </c>
      <c r="AJ735" s="237" t="s">
        <v>1287</v>
      </c>
      <c r="AK735" s="237" t="s">
        <v>94</v>
      </c>
      <c r="AL735" s="237" t="s">
        <v>198</v>
      </c>
      <c r="AM735" s="242">
        <v>4</v>
      </c>
    </row>
    <row r="736" spans="2:39">
      <c r="B736" s="180" t="s">
        <v>1305</v>
      </c>
      <c r="C736" s="181" t="s">
        <v>1306</v>
      </c>
      <c r="D736" s="182" t="s">
        <v>46</v>
      </c>
      <c r="E736" s="183" t="s">
        <v>46</v>
      </c>
      <c r="F736" s="183" t="s">
        <v>46</v>
      </c>
      <c r="G736" s="183" t="s">
        <v>46</v>
      </c>
      <c r="H736" s="183" t="s">
        <v>46</v>
      </c>
      <c r="I736" s="184" t="s">
        <v>46</v>
      </c>
      <c r="J736" s="183" t="s">
        <v>46</v>
      </c>
      <c r="K736" s="182" t="s">
        <v>46</v>
      </c>
      <c r="L736" s="182" t="s">
        <v>46</v>
      </c>
      <c r="M736" s="185">
        <v>0</v>
      </c>
      <c r="N736" s="186" t="s">
        <v>46</v>
      </c>
      <c r="O736" s="182" t="s">
        <v>46</v>
      </c>
      <c r="P736" s="182" t="s">
        <v>46</v>
      </c>
      <c r="Q736" s="185">
        <v>0</v>
      </c>
      <c r="R736" s="186">
        <v>0</v>
      </c>
      <c r="S736" s="187" t="s">
        <v>46</v>
      </c>
      <c r="T736" s="36"/>
      <c r="U736" s="35"/>
      <c r="V736" s="188" t="s">
        <v>46</v>
      </c>
      <c r="W736" s="36">
        <v>0</v>
      </c>
      <c r="X736" s="35" t="s">
        <v>46</v>
      </c>
      <c r="Y736" s="38">
        <v>0</v>
      </c>
      <c r="Z736" s="35" t="s">
        <v>46</v>
      </c>
      <c r="AA736" s="38">
        <v>0</v>
      </c>
      <c r="AB736" s="39" t="s">
        <v>46</v>
      </c>
      <c r="AC736" s="34" t="s">
        <v>46</v>
      </c>
      <c r="AD736" s="34" t="s">
        <v>46</v>
      </c>
      <c r="AE736" s="35"/>
      <c r="AF736" s="35"/>
      <c r="AG736" s="35"/>
      <c r="AH736" s="35"/>
      <c r="AI736" s="35" t="s">
        <v>90</v>
      </c>
      <c r="AJ736" s="35" t="s">
        <v>1307</v>
      </c>
      <c r="AK736" s="35" t="s">
        <v>46</v>
      </c>
      <c r="AL736" s="35" t="s">
        <v>46</v>
      </c>
      <c r="AM736" s="40">
        <v>2</v>
      </c>
    </row>
    <row r="737" spans="2:39">
      <c r="B737" s="189" t="s">
        <v>1308</v>
      </c>
      <c r="C737" s="190" t="s">
        <v>1309</v>
      </c>
      <c r="D737" s="191" t="s">
        <v>46</v>
      </c>
      <c r="E737" s="192" t="s">
        <v>46</v>
      </c>
      <c r="F737" s="192" t="s">
        <v>46</v>
      </c>
      <c r="G737" s="192" t="s">
        <v>46</v>
      </c>
      <c r="H737" s="192" t="s">
        <v>46</v>
      </c>
      <c r="I737" s="193" t="s">
        <v>46</v>
      </c>
      <c r="J737" s="192" t="s">
        <v>46</v>
      </c>
      <c r="K737" s="191" t="s">
        <v>46</v>
      </c>
      <c r="L737" s="191" t="s">
        <v>46</v>
      </c>
      <c r="M737" s="194">
        <v>0</v>
      </c>
      <c r="N737" s="195" t="s">
        <v>46</v>
      </c>
      <c r="O737" s="191" t="s">
        <v>46</v>
      </c>
      <c r="P737" s="191" t="s">
        <v>46</v>
      </c>
      <c r="Q737" s="194">
        <v>0</v>
      </c>
      <c r="R737" s="195">
        <v>0</v>
      </c>
      <c r="S737" s="196" t="s">
        <v>46</v>
      </c>
      <c r="T737" s="44"/>
      <c r="U737" s="43"/>
      <c r="V737" s="197" t="s">
        <v>46</v>
      </c>
      <c r="W737" s="44">
        <v>0</v>
      </c>
      <c r="X737" s="43" t="s">
        <v>46</v>
      </c>
      <c r="Y737" s="46">
        <v>0</v>
      </c>
      <c r="Z737" s="43" t="s">
        <v>46</v>
      </c>
      <c r="AA737" s="46">
        <v>0</v>
      </c>
      <c r="AB737" s="47" t="s">
        <v>46</v>
      </c>
      <c r="AC737" s="42" t="s">
        <v>46</v>
      </c>
      <c r="AD737" s="42" t="s">
        <v>46</v>
      </c>
      <c r="AE737" s="43"/>
      <c r="AF737" s="43"/>
      <c r="AG737" s="43"/>
      <c r="AH737" s="43"/>
      <c r="AI737" s="43" t="s">
        <v>90</v>
      </c>
      <c r="AJ737" s="43" t="s">
        <v>1307</v>
      </c>
      <c r="AK737" s="43" t="s">
        <v>212</v>
      </c>
      <c r="AL737" s="43" t="s">
        <v>46</v>
      </c>
      <c r="AM737" s="48">
        <v>3</v>
      </c>
    </row>
    <row r="738" spans="2:39">
      <c r="B738" s="189" t="s">
        <v>1310</v>
      </c>
      <c r="C738" s="190" t="s">
        <v>1311</v>
      </c>
      <c r="D738" s="191" t="s">
        <v>46</v>
      </c>
      <c r="E738" s="192" t="s">
        <v>46</v>
      </c>
      <c r="F738" s="192" t="s">
        <v>46</v>
      </c>
      <c r="G738" s="192" t="s">
        <v>46</v>
      </c>
      <c r="H738" s="192" t="s">
        <v>46</v>
      </c>
      <c r="I738" s="193" t="s">
        <v>46</v>
      </c>
      <c r="J738" s="192" t="s">
        <v>46</v>
      </c>
      <c r="K738" s="191" t="s">
        <v>46</v>
      </c>
      <c r="L738" s="191" t="s">
        <v>46</v>
      </c>
      <c r="M738" s="194">
        <v>0</v>
      </c>
      <c r="N738" s="195" t="s">
        <v>46</v>
      </c>
      <c r="O738" s="191" t="s">
        <v>46</v>
      </c>
      <c r="P738" s="191" t="s">
        <v>46</v>
      </c>
      <c r="Q738" s="194">
        <v>0</v>
      </c>
      <c r="R738" s="195">
        <v>0</v>
      </c>
      <c r="S738" s="196" t="s">
        <v>46</v>
      </c>
      <c r="T738" s="44"/>
      <c r="U738" s="43"/>
      <c r="V738" s="197" t="s">
        <v>46</v>
      </c>
      <c r="W738" s="44">
        <v>0</v>
      </c>
      <c r="X738" s="43" t="s">
        <v>46</v>
      </c>
      <c r="Y738" s="46">
        <v>0</v>
      </c>
      <c r="Z738" s="43" t="s">
        <v>46</v>
      </c>
      <c r="AA738" s="46">
        <v>0</v>
      </c>
      <c r="AB738" s="47" t="s">
        <v>46</v>
      </c>
      <c r="AC738" s="42" t="s">
        <v>46</v>
      </c>
      <c r="AD738" s="42" t="s">
        <v>46</v>
      </c>
      <c r="AE738" s="43"/>
      <c r="AF738" s="43"/>
      <c r="AG738" s="43"/>
      <c r="AH738" s="43"/>
      <c r="AI738" s="43" t="s">
        <v>90</v>
      </c>
      <c r="AJ738" s="43" t="s">
        <v>1307</v>
      </c>
      <c r="AK738" s="43" t="s">
        <v>125</v>
      </c>
      <c r="AL738" s="43" t="s">
        <v>46</v>
      </c>
      <c r="AM738" s="48">
        <v>3</v>
      </c>
    </row>
    <row r="739" spans="2:39">
      <c r="B739" s="189" t="s">
        <v>1312</v>
      </c>
      <c r="C739" s="190" t="s">
        <v>1313</v>
      </c>
      <c r="D739" s="191" t="s">
        <v>46</v>
      </c>
      <c r="E739" s="192" t="s">
        <v>46</v>
      </c>
      <c r="F739" s="192" t="s">
        <v>46</v>
      </c>
      <c r="G739" s="192" t="s">
        <v>46</v>
      </c>
      <c r="H739" s="192" t="s">
        <v>46</v>
      </c>
      <c r="I739" s="193" t="s">
        <v>46</v>
      </c>
      <c r="J739" s="192" t="s">
        <v>46</v>
      </c>
      <c r="K739" s="191" t="s">
        <v>46</v>
      </c>
      <c r="L739" s="191" t="s">
        <v>46</v>
      </c>
      <c r="M739" s="194">
        <v>0</v>
      </c>
      <c r="N739" s="195" t="s">
        <v>46</v>
      </c>
      <c r="O739" s="191" t="s">
        <v>46</v>
      </c>
      <c r="P739" s="191" t="s">
        <v>46</v>
      </c>
      <c r="Q739" s="194">
        <v>0</v>
      </c>
      <c r="R739" s="195">
        <v>0</v>
      </c>
      <c r="S739" s="196" t="s">
        <v>46</v>
      </c>
      <c r="T739" s="44"/>
      <c r="U739" s="43"/>
      <c r="V739" s="197" t="s">
        <v>46</v>
      </c>
      <c r="W739" s="44">
        <v>0</v>
      </c>
      <c r="X739" s="43" t="s">
        <v>46</v>
      </c>
      <c r="Y739" s="46">
        <v>0</v>
      </c>
      <c r="Z739" s="43" t="s">
        <v>46</v>
      </c>
      <c r="AA739" s="46">
        <v>0</v>
      </c>
      <c r="AB739" s="47" t="s">
        <v>46</v>
      </c>
      <c r="AC739" s="42" t="s">
        <v>46</v>
      </c>
      <c r="AD739" s="42" t="s">
        <v>46</v>
      </c>
      <c r="AE739" s="43"/>
      <c r="AF739" s="43"/>
      <c r="AG739" s="43"/>
      <c r="AH739" s="43"/>
      <c r="AI739" s="43" t="s">
        <v>90</v>
      </c>
      <c r="AJ739" s="43" t="s">
        <v>1307</v>
      </c>
      <c r="AK739" s="43" t="s">
        <v>140</v>
      </c>
      <c r="AL739" s="43" t="s">
        <v>46</v>
      </c>
      <c r="AM739" s="48">
        <v>3</v>
      </c>
    </row>
    <row r="740" spans="2:39">
      <c r="B740" s="189" t="s">
        <v>1314</v>
      </c>
      <c r="C740" s="190" t="s">
        <v>1315</v>
      </c>
      <c r="D740" s="191" t="s">
        <v>46</v>
      </c>
      <c r="E740" s="192" t="s">
        <v>46</v>
      </c>
      <c r="F740" s="192" t="s">
        <v>46</v>
      </c>
      <c r="G740" s="192" t="s">
        <v>46</v>
      </c>
      <c r="H740" s="192" t="s">
        <v>46</v>
      </c>
      <c r="I740" s="193" t="s">
        <v>46</v>
      </c>
      <c r="J740" s="192" t="s">
        <v>46</v>
      </c>
      <c r="K740" s="191" t="s">
        <v>46</v>
      </c>
      <c r="L740" s="191" t="s">
        <v>46</v>
      </c>
      <c r="M740" s="194">
        <v>0</v>
      </c>
      <c r="N740" s="195" t="s">
        <v>46</v>
      </c>
      <c r="O740" s="191" t="s">
        <v>46</v>
      </c>
      <c r="P740" s="191" t="s">
        <v>46</v>
      </c>
      <c r="Q740" s="194">
        <v>0</v>
      </c>
      <c r="R740" s="195">
        <v>0</v>
      </c>
      <c r="S740" s="196" t="s">
        <v>46</v>
      </c>
      <c r="T740" s="44"/>
      <c r="U740" s="43"/>
      <c r="V740" s="197" t="s">
        <v>46</v>
      </c>
      <c r="W740" s="44">
        <v>0</v>
      </c>
      <c r="X740" s="43" t="s">
        <v>46</v>
      </c>
      <c r="Y740" s="46">
        <v>0</v>
      </c>
      <c r="Z740" s="43" t="s">
        <v>46</v>
      </c>
      <c r="AA740" s="46">
        <v>0</v>
      </c>
      <c r="AB740" s="47" t="s">
        <v>46</v>
      </c>
      <c r="AC740" s="42" t="s">
        <v>46</v>
      </c>
      <c r="AD740" s="42" t="s">
        <v>46</v>
      </c>
      <c r="AE740" s="43"/>
      <c r="AF740" s="43"/>
      <c r="AG740" s="43"/>
      <c r="AH740" s="43"/>
      <c r="AI740" s="43" t="s">
        <v>90</v>
      </c>
      <c r="AJ740" s="43" t="s">
        <v>1307</v>
      </c>
      <c r="AK740" s="43" t="s">
        <v>228</v>
      </c>
      <c r="AL740" s="43" t="s">
        <v>46</v>
      </c>
      <c r="AM740" s="48">
        <v>3</v>
      </c>
    </row>
    <row r="741" spans="2:39">
      <c r="B741" s="189" t="s">
        <v>1316</v>
      </c>
      <c r="C741" s="190" t="s">
        <v>1317</v>
      </c>
      <c r="D741" s="191" t="s">
        <v>46</v>
      </c>
      <c r="E741" s="192" t="s">
        <v>46</v>
      </c>
      <c r="F741" s="192" t="s">
        <v>46</v>
      </c>
      <c r="G741" s="192" t="s">
        <v>46</v>
      </c>
      <c r="H741" s="192" t="s">
        <v>46</v>
      </c>
      <c r="I741" s="193" t="s">
        <v>46</v>
      </c>
      <c r="J741" s="192" t="s">
        <v>46</v>
      </c>
      <c r="K741" s="191" t="s">
        <v>46</v>
      </c>
      <c r="L741" s="191" t="s">
        <v>46</v>
      </c>
      <c r="M741" s="194">
        <v>0</v>
      </c>
      <c r="N741" s="195" t="s">
        <v>46</v>
      </c>
      <c r="O741" s="191" t="s">
        <v>46</v>
      </c>
      <c r="P741" s="191" t="s">
        <v>46</v>
      </c>
      <c r="Q741" s="194">
        <v>0</v>
      </c>
      <c r="R741" s="195">
        <v>0</v>
      </c>
      <c r="S741" s="196" t="s">
        <v>46</v>
      </c>
      <c r="T741" s="44"/>
      <c r="U741" s="43"/>
      <c r="V741" s="197" t="s">
        <v>46</v>
      </c>
      <c r="W741" s="44">
        <v>0</v>
      </c>
      <c r="X741" s="43" t="s">
        <v>46</v>
      </c>
      <c r="Y741" s="46">
        <v>0</v>
      </c>
      <c r="Z741" s="43" t="s">
        <v>46</v>
      </c>
      <c r="AA741" s="46">
        <v>0</v>
      </c>
      <c r="AB741" s="47" t="s">
        <v>46</v>
      </c>
      <c r="AC741" s="42" t="s">
        <v>46</v>
      </c>
      <c r="AD741" s="42" t="s">
        <v>46</v>
      </c>
      <c r="AE741" s="43"/>
      <c r="AF741" s="43"/>
      <c r="AG741" s="43"/>
      <c r="AH741" s="43"/>
      <c r="AI741" s="43" t="s">
        <v>90</v>
      </c>
      <c r="AJ741" s="43" t="s">
        <v>1307</v>
      </c>
      <c r="AK741" s="43" t="s">
        <v>276</v>
      </c>
      <c r="AL741" s="43" t="s">
        <v>46</v>
      </c>
      <c r="AM741" s="48">
        <v>3</v>
      </c>
    </row>
    <row r="742" spans="2:39">
      <c r="B742" s="189" t="s">
        <v>1318</v>
      </c>
      <c r="C742" s="190" t="s">
        <v>1319</v>
      </c>
      <c r="D742" s="191" t="s">
        <v>46</v>
      </c>
      <c r="E742" s="192" t="s">
        <v>46</v>
      </c>
      <c r="F742" s="192" t="s">
        <v>46</v>
      </c>
      <c r="G742" s="192" t="s">
        <v>46</v>
      </c>
      <c r="H742" s="192" t="s">
        <v>46</v>
      </c>
      <c r="I742" s="193" t="s">
        <v>46</v>
      </c>
      <c r="J742" s="192" t="s">
        <v>46</v>
      </c>
      <c r="K742" s="191" t="s">
        <v>46</v>
      </c>
      <c r="L742" s="191" t="s">
        <v>46</v>
      </c>
      <c r="M742" s="194">
        <v>0</v>
      </c>
      <c r="N742" s="195" t="s">
        <v>46</v>
      </c>
      <c r="O742" s="191" t="s">
        <v>46</v>
      </c>
      <c r="P742" s="191" t="s">
        <v>46</v>
      </c>
      <c r="Q742" s="194">
        <v>0</v>
      </c>
      <c r="R742" s="195">
        <v>0</v>
      </c>
      <c r="S742" s="196" t="s">
        <v>46</v>
      </c>
      <c r="T742" s="44"/>
      <c r="U742" s="43"/>
      <c r="V742" s="197" t="s">
        <v>46</v>
      </c>
      <c r="W742" s="44">
        <v>0</v>
      </c>
      <c r="X742" s="43" t="s">
        <v>46</v>
      </c>
      <c r="Y742" s="46">
        <v>0</v>
      </c>
      <c r="Z742" s="43" t="s">
        <v>46</v>
      </c>
      <c r="AA742" s="46">
        <v>0</v>
      </c>
      <c r="AB742" s="47" t="s">
        <v>46</v>
      </c>
      <c r="AC742" s="42" t="s">
        <v>46</v>
      </c>
      <c r="AD742" s="42" t="s">
        <v>46</v>
      </c>
      <c r="AE742" s="43"/>
      <c r="AF742" s="43"/>
      <c r="AG742" s="43"/>
      <c r="AH742" s="43"/>
      <c r="AI742" s="43" t="s">
        <v>90</v>
      </c>
      <c r="AJ742" s="43" t="s">
        <v>1307</v>
      </c>
      <c r="AK742" s="43" t="s">
        <v>282</v>
      </c>
      <c r="AL742" s="43" t="s">
        <v>46</v>
      </c>
      <c r="AM742" s="48">
        <v>3</v>
      </c>
    </row>
    <row r="743" spans="2:39">
      <c r="B743" s="189" t="s">
        <v>1320</v>
      </c>
      <c r="C743" s="190" t="s">
        <v>1321</v>
      </c>
      <c r="D743" s="191" t="s">
        <v>46</v>
      </c>
      <c r="E743" s="192" t="s">
        <v>46</v>
      </c>
      <c r="F743" s="192" t="s">
        <v>46</v>
      </c>
      <c r="G743" s="192" t="s">
        <v>46</v>
      </c>
      <c r="H743" s="192" t="s">
        <v>46</v>
      </c>
      <c r="I743" s="193" t="s">
        <v>46</v>
      </c>
      <c r="J743" s="192" t="s">
        <v>46</v>
      </c>
      <c r="K743" s="191" t="s">
        <v>46</v>
      </c>
      <c r="L743" s="191" t="s">
        <v>46</v>
      </c>
      <c r="M743" s="194">
        <v>0</v>
      </c>
      <c r="N743" s="195" t="s">
        <v>46</v>
      </c>
      <c r="O743" s="191" t="s">
        <v>46</v>
      </c>
      <c r="P743" s="191" t="s">
        <v>46</v>
      </c>
      <c r="Q743" s="194">
        <v>0</v>
      </c>
      <c r="R743" s="195">
        <v>0</v>
      </c>
      <c r="S743" s="196" t="s">
        <v>46</v>
      </c>
      <c r="T743" s="44"/>
      <c r="U743" s="43"/>
      <c r="V743" s="197" t="s">
        <v>46</v>
      </c>
      <c r="W743" s="44">
        <v>0</v>
      </c>
      <c r="X743" s="43" t="s">
        <v>46</v>
      </c>
      <c r="Y743" s="46">
        <v>0</v>
      </c>
      <c r="Z743" s="43" t="s">
        <v>46</v>
      </c>
      <c r="AA743" s="46">
        <v>0</v>
      </c>
      <c r="AB743" s="47" t="s">
        <v>46</v>
      </c>
      <c r="AC743" s="42" t="s">
        <v>46</v>
      </c>
      <c r="AD743" s="42" t="s">
        <v>46</v>
      </c>
      <c r="AE743" s="43"/>
      <c r="AF743" s="43"/>
      <c r="AG743" s="43"/>
      <c r="AH743" s="43"/>
      <c r="AI743" s="43" t="s">
        <v>90</v>
      </c>
      <c r="AJ743" s="43" t="s">
        <v>1307</v>
      </c>
      <c r="AK743" s="43" t="s">
        <v>1322</v>
      </c>
      <c r="AL743" s="43" t="s">
        <v>46</v>
      </c>
      <c r="AM743" s="48">
        <v>3</v>
      </c>
    </row>
    <row r="744" spans="2:39">
      <c r="B744" s="189" t="s">
        <v>1323</v>
      </c>
      <c r="C744" s="190" t="s">
        <v>1324</v>
      </c>
      <c r="D744" s="191" t="s">
        <v>46</v>
      </c>
      <c r="E744" s="192" t="s">
        <v>46</v>
      </c>
      <c r="F744" s="192" t="s">
        <v>46</v>
      </c>
      <c r="G744" s="192" t="s">
        <v>46</v>
      </c>
      <c r="H744" s="192" t="s">
        <v>46</v>
      </c>
      <c r="I744" s="193" t="s">
        <v>46</v>
      </c>
      <c r="J744" s="192" t="s">
        <v>46</v>
      </c>
      <c r="K744" s="191" t="s">
        <v>46</v>
      </c>
      <c r="L744" s="191" t="s">
        <v>46</v>
      </c>
      <c r="M744" s="194">
        <v>0</v>
      </c>
      <c r="N744" s="195" t="s">
        <v>46</v>
      </c>
      <c r="O744" s="191" t="s">
        <v>46</v>
      </c>
      <c r="P744" s="191" t="s">
        <v>46</v>
      </c>
      <c r="Q744" s="194">
        <v>0</v>
      </c>
      <c r="R744" s="195">
        <v>0</v>
      </c>
      <c r="S744" s="196" t="s">
        <v>46</v>
      </c>
      <c r="T744" s="44"/>
      <c r="U744" s="43"/>
      <c r="V744" s="197" t="s">
        <v>46</v>
      </c>
      <c r="W744" s="44">
        <v>0</v>
      </c>
      <c r="X744" s="43" t="s">
        <v>46</v>
      </c>
      <c r="Y744" s="46">
        <v>0</v>
      </c>
      <c r="Z744" s="43" t="s">
        <v>46</v>
      </c>
      <c r="AA744" s="46">
        <v>0</v>
      </c>
      <c r="AB744" s="47" t="s">
        <v>46</v>
      </c>
      <c r="AC744" s="42" t="s">
        <v>46</v>
      </c>
      <c r="AD744" s="42" t="s">
        <v>46</v>
      </c>
      <c r="AE744" s="43"/>
      <c r="AF744" s="43"/>
      <c r="AG744" s="43"/>
      <c r="AH744" s="43"/>
      <c r="AI744" s="43" t="s">
        <v>90</v>
      </c>
      <c r="AJ744" s="43" t="s">
        <v>1307</v>
      </c>
      <c r="AK744" s="43" t="s">
        <v>288</v>
      </c>
      <c r="AL744" s="43" t="s">
        <v>46</v>
      </c>
      <c r="AM744" s="48">
        <v>3</v>
      </c>
    </row>
    <row r="745" spans="2:39">
      <c r="B745" s="189" t="s">
        <v>1325</v>
      </c>
      <c r="C745" s="190" t="s">
        <v>1326</v>
      </c>
      <c r="D745" s="191" t="s">
        <v>46</v>
      </c>
      <c r="E745" s="192" t="s">
        <v>46</v>
      </c>
      <c r="F745" s="192" t="s">
        <v>46</v>
      </c>
      <c r="G745" s="192" t="s">
        <v>46</v>
      </c>
      <c r="H745" s="192" t="s">
        <v>46</v>
      </c>
      <c r="I745" s="193" t="s">
        <v>46</v>
      </c>
      <c r="J745" s="192" t="s">
        <v>46</v>
      </c>
      <c r="K745" s="191" t="s">
        <v>46</v>
      </c>
      <c r="L745" s="191" t="s">
        <v>46</v>
      </c>
      <c r="M745" s="194">
        <v>0</v>
      </c>
      <c r="N745" s="195" t="s">
        <v>46</v>
      </c>
      <c r="O745" s="191" t="s">
        <v>46</v>
      </c>
      <c r="P745" s="191" t="s">
        <v>46</v>
      </c>
      <c r="Q745" s="194">
        <v>0</v>
      </c>
      <c r="R745" s="195">
        <v>0</v>
      </c>
      <c r="S745" s="196" t="s">
        <v>46</v>
      </c>
      <c r="T745" s="44"/>
      <c r="U745" s="43"/>
      <c r="V745" s="197" t="s">
        <v>46</v>
      </c>
      <c r="W745" s="44">
        <v>0</v>
      </c>
      <c r="X745" s="43" t="s">
        <v>46</v>
      </c>
      <c r="Y745" s="46">
        <v>0</v>
      </c>
      <c r="Z745" s="43" t="s">
        <v>46</v>
      </c>
      <c r="AA745" s="46">
        <v>0</v>
      </c>
      <c r="AB745" s="47" t="s">
        <v>46</v>
      </c>
      <c r="AC745" s="42" t="s">
        <v>46</v>
      </c>
      <c r="AD745" s="42" t="s">
        <v>46</v>
      </c>
      <c r="AE745" s="43"/>
      <c r="AF745" s="43"/>
      <c r="AG745" s="43"/>
      <c r="AH745" s="43"/>
      <c r="AI745" s="43" t="s">
        <v>90</v>
      </c>
      <c r="AJ745" s="43" t="s">
        <v>1307</v>
      </c>
      <c r="AK745" s="43" t="s">
        <v>311</v>
      </c>
      <c r="AL745" s="43" t="s">
        <v>46</v>
      </c>
      <c r="AM745" s="48">
        <v>3</v>
      </c>
    </row>
    <row r="746" spans="2:39">
      <c r="B746" s="189" t="s">
        <v>1327</v>
      </c>
      <c r="C746" s="190" t="s">
        <v>1328</v>
      </c>
      <c r="D746" s="191" t="s">
        <v>46</v>
      </c>
      <c r="E746" s="192" t="s">
        <v>46</v>
      </c>
      <c r="F746" s="192" t="s">
        <v>46</v>
      </c>
      <c r="G746" s="192" t="s">
        <v>46</v>
      </c>
      <c r="H746" s="192" t="s">
        <v>46</v>
      </c>
      <c r="I746" s="193" t="s">
        <v>46</v>
      </c>
      <c r="J746" s="192" t="s">
        <v>46</v>
      </c>
      <c r="K746" s="191" t="s">
        <v>46</v>
      </c>
      <c r="L746" s="191" t="s">
        <v>46</v>
      </c>
      <c r="M746" s="194">
        <v>0</v>
      </c>
      <c r="N746" s="195" t="s">
        <v>46</v>
      </c>
      <c r="O746" s="191" t="s">
        <v>46</v>
      </c>
      <c r="P746" s="191" t="s">
        <v>46</v>
      </c>
      <c r="Q746" s="194">
        <v>0</v>
      </c>
      <c r="R746" s="195">
        <v>0</v>
      </c>
      <c r="S746" s="196" t="s">
        <v>46</v>
      </c>
      <c r="T746" s="44"/>
      <c r="U746" s="43"/>
      <c r="V746" s="197" t="s">
        <v>46</v>
      </c>
      <c r="W746" s="44">
        <v>0</v>
      </c>
      <c r="X746" s="43" t="s">
        <v>46</v>
      </c>
      <c r="Y746" s="46">
        <v>0</v>
      </c>
      <c r="Z746" s="43" t="s">
        <v>46</v>
      </c>
      <c r="AA746" s="46">
        <v>0</v>
      </c>
      <c r="AB746" s="47" t="s">
        <v>46</v>
      </c>
      <c r="AC746" s="42" t="s">
        <v>46</v>
      </c>
      <c r="AD746" s="42" t="s">
        <v>46</v>
      </c>
      <c r="AE746" s="43"/>
      <c r="AF746" s="43"/>
      <c r="AG746" s="43"/>
      <c r="AH746" s="43"/>
      <c r="AI746" s="43" t="s">
        <v>90</v>
      </c>
      <c r="AJ746" s="43" t="s">
        <v>1307</v>
      </c>
      <c r="AK746" s="43" t="s">
        <v>450</v>
      </c>
      <c r="AL746" s="43" t="s">
        <v>46</v>
      </c>
      <c r="AM746" s="48">
        <v>3</v>
      </c>
    </row>
    <row r="747" spans="2:39">
      <c r="B747" s="189" t="s">
        <v>1329</v>
      </c>
      <c r="C747" s="190" t="s">
        <v>1330</v>
      </c>
      <c r="D747" s="191" t="s">
        <v>46</v>
      </c>
      <c r="E747" s="192" t="s">
        <v>46</v>
      </c>
      <c r="F747" s="192" t="s">
        <v>46</v>
      </c>
      <c r="G747" s="192" t="s">
        <v>46</v>
      </c>
      <c r="H747" s="192" t="s">
        <v>46</v>
      </c>
      <c r="I747" s="193" t="s">
        <v>46</v>
      </c>
      <c r="J747" s="192" t="s">
        <v>46</v>
      </c>
      <c r="K747" s="191" t="s">
        <v>46</v>
      </c>
      <c r="L747" s="191" t="s">
        <v>46</v>
      </c>
      <c r="M747" s="194">
        <v>0</v>
      </c>
      <c r="N747" s="195" t="s">
        <v>46</v>
      </c>
      <c r="O747" s="191" t="s">
        <v>46</v>
      </c>
      <c r="P747" s="191" t="s">
        <v>46</v>
      </c>
      <c r="Q747" s="194">
        <v>0</v>
      </c>
      <c r="R747" s="195">
        <v>0</v>
      </c>
      <c r="S747" s="196" t="s">
        <v>46</v>
      </c>
      <c r="T747" s="44"/>
      <c r="U747" s="43"/>
      <c r="V747" s="197" t="s">
        <v>46</v>
      </c>
      <c r="W747" s="44">
        <v>0</v>
      </c>
      <c r="X747" s="43" t="s">
        <v>46</v>
      </c>
      <c r="Y747" s="46">
        <v>0</v>
      </c>
      <c r="Z747" s="43" t="s">
        <v>46</v>
      </c>
      <c r="AA747" s="46">
        <v>0</v>
      </c>
      <c r="AB747" s="47" t="s">
        <v>46</v>
      </c>
      <c r="AC747" s="42" t="s">
        <v>46</v>
      </c>
      <c r="AD747" s="42" t="s">
        <v>46</v>
      </c>
      <c r="AE747" s="43"/>
      <c r="AF747" s="43"/>
      <c r="AG747" s="43"/>
      <c r="AH747" s="43"/>
      <c r="AI747" s="43" t="s">
        <v>90</v>
      </c>
      <c r="AJ747" s="43" t="s">
        <v>1307</v>
      </c>
      <c r="AK747" s="43" t="s">
        <v>486</v>
      </c>
      <c r="AL747" s="43" t="s">
        <v>46</v>
      </c>
      <c r="AM747" s="48">
        <v>3</v>
      </c>
    </row>
    <row r="748" spans="2:39">
      <c r="B748" s="189" t="s">
        <v>1331</v>
      </c>
      <c r="C748" s="190" t="s">
        <v>1332</v>
      </c>
      <c r="D748" s="191" t="s">
        <v>46</v>
      </c>
      <c r="E748" s="192" t="s">
        <v>46</v>
      </c>
      <c r="F748" s="192" t="s">
        <v>46</v>
      </c>
      <c r="G748" s="192" t="s">
        <v>46</v>
      </c>
      <c r="H748" s="192" t="s">
        <v>46</v>
      </c>
      <c r="I748" s="193" t="s">
        <v>46</v>
      </c>
      <c r="J748" s="192" t="s">
        <v>46</v>
      </c>
      <c r="K748" s="191" t="s">
        <v>46</v>
      </c>
      <c r="L748" s="191" t="s">
        <v>46</v>
      </c>
      <c r="M748" s="194">
        <v>0</v>
      </c>
      <c r="N748" s="195" t="s">
        <v>46</v>
      </c>
      <c r="O748" s="191" t="s">
        <v>46</v>
      </c>
      <c r="P748" s="191" t="s">
        <v>46</v>
      </c>
      <c r="Q748" s="194">
        <v>0</v>
      </c>
      <c r="R748" s="195">
        <v>0</v>
      </c>
      <c r="S748" s="196" t="s">
        <v>46</v>
      </c>
      <c r="T748" s="44"/>
      <c r="U748" s="43"/>
      <c r="V748" s="197" t="s">
        <v>46</v>
      </c>
      <c r="W748" s="44">
        <v>0</v>
      </c>
      <c r="X748" s="43" t="s">
        <v>46</v>
      </c>
      <c r="Y748" s="46">
        <v>0</v>
      </c>
      <c r="Z748" s="43" t="s">
        <v>46</v>
      </c>
      <c r="AA748" s="46">
        <v>0</v>
      </c>
      <c r="AB748" s="47" t="s">
        <v>46</v>
      </c>
      <c r="AC748" s="42" t="s">
        <v>46</v>
      </c>
      <c r="AD748" s="42" t="s">
        <v>46</v>
      </c>
      <c r="AE748" s="43"/>
      <c r="AF748" s="43"/>
      <c r="AG748" s="43"/>
      <c r="AH748" s="43"/>
      <c r="AI748" s="43" t="s">
        <v>90</v>
      </c>
      <c r="AJ748" s="43" t="s">
        <v>1307</v>
      </c>
      <c r="AK748" s="43" t="s">
        <v>531</v>
      </c>
      <c r="AL748" s="43" t="s">
        <v>46</v>
      </c>
      <c r="AM748" s="48">
        <v>3</v>
      </c>
    </row>
    <row r="749" spans="2:39">
      <c r="B749" s="189" t="s">
        <v>1333</v>
      </c>
      <c r="C749" s="190" t="s">
        <v>1334</v>
      </c>
      <c r="D749" s="191" t="s">
        <v>46</v>
      </c>
      <c r="E749" s="192" t="s">
        <v>46</v>
      </c>
      <c r="F749" s="192" t="s">
        <v>46</v>
      </c>
      <c r="G749" s="192" t="s">
        <v>46</v>
      </c>
      <c r="H749" s="192" t="s">
        <v>46</v>
      </c>
      <c r="I749" s="193" t="s">
        <v>46</v>
      </c>
      <c r="J749" s="192" t="s">
        <v>46</v>
      </c>
      <c r="K749" s="191" t="s">
        <v>46</v>
      </c>
      <c r="L749" s="191" t="s">
        <v>46</v>
      </c>
      <c r="M749" s="194">
        <v>0</v>
      </c>
      <c r="N749" s="195" t="s">
        <v>46</v>
      </c>
      <c r="O749" s="191" t="s">
        <v>46</v>
      </c>
      <c r="P749" s="191" t="s">
        <v>46</v>
      </c>
      <c r="Q749" s="194">
        <v>0</v>
      </c>
      <c r="R749" s="195">
        <v>0</v>
      </c>
      <c r="S749" s="196" t="s">
        <v>46</v>
      </c>
      <c r="T749" s="44"/>
      <c r="U749" s="43"/>
      <c r="V749" s="197" t="s">
        <v>46</v>
      </c>
      <c r="W749" s="44">
        <v>0</v>
      </c>
      <c r="X749" s="43" t="s">
        <v>46</v>
      </c>
      <c r="Y749" s="46">
        <v>0</v>
      </c>
      <c r="Z749" s="43" t="s">
        <v>46</v>
      </c>
      <c r="AA749" s="46">
        <v>0</v>
      </c>
      <c r="AB749" s="47" t="s">
        <v>46</v>
      </c>
      <c r="AC749" s="42" t="s">
        <v>46</v>
      </c>
      <c r="AD749" s="42" t="s">
        <v>46</v>
      </c>
      <c r="AE749" s="43"/>
      <c r="AF749" s="43"/>
      <c r="AG749" s="43"/>
      <c r="AH749" s="43"/>
      <c r="AI749" s="43" t="s">
        <v>90</v>
      </c>
      <c r="AJ749" s="43" t="s">
        <v>1307</v>
      </c>
      <c r="AK749" s="43" t="s">
        <v>554</v>
      </c>
      <c r="AL749" s="43" t="s">
        <v>46</v>
      </c>
      <c r="AM749" s="48">
        <v>3</v>
      </c>
    </row>
    <row r="750" spans="2:39">
      <c r="B750" s="189" t="s">
        <v>1335</v>
      </c>
      <c r="C750" s="190" t="s">
        <v>1336</v>
      </c>
      <c r="D750" s="191" t="s">
        <v>46</v>
      </c>
      <c r="E750" s="192" t="s">
        <v>46</v>
      </c>
      <c r="F750" s="192" t="s">
        <v>46</v>
      </c>
      <c r="G750" s="192" t="s">
        <v>46</v>
      </c>
      <c r="H750" s="192" t="s">
        <v>46</v>
      </c>
      <c r="I750" s="193" t="s">
        <v>46</v>
      </c>
      <c r="J750" s="192" t="s">
        <v>46</v>
      </c>
      <c r="K750" s="191" t="s">
        <v>46</v>
      </c>
      <c r="L750" s="191" t="s">
        <v>46</v>
      </c>
      <c r="M750" s="194">
        <v>0</v>
      </c>
      <c r="N750" s="195" t="s">
        <v>46</v>
      </c>
      <c r="O750" s="191" t="s">
        <v>46</v>
      </c>
      <c r="P750" s="191" t="s">
        <v>46</v>
      </c>
      <c r="Q750" s="194">
        <v>0</v>
      </c>
      <c r="R750" s="195">
        <v>0</v>
      </c>
      <c r="S750" s="196" t="s">
        <v>46</v>
      </c>
      <c r="T750" s="44"/>
      <c r="U750" s="43"/>
      <c r="V750" s="197" t="s">
        <v>46</v>
      </c>
      <c r="W750" s="44">
        <v>0</v>
      </c>
      <c r="X750" s="43" t="s">
        <v>46</v>
      </c>
      <c r="Y750" s="46">
        <v>0</v>
      </c>
      <c r="Z750" s="43" t="s">
        <v>46</v>
      </c>
      <c r="AA750" s="46">
        <v>0</v>
      </c>
      <c r="AB750" s="47" t="s">
        <v>46</v>
      </c>
      <c r="AC750" s="42" t="s">
        <v>46</v>
      </c>
      <c r="AD750" s="42" t="s">
        <v>46</v>
      </c>
      <c r="AE750" s="43"/>
      <c r="AF750" s="43"/>
      <c r="AG750" s="43"/>
      <c r="AH750" s="43"/>
      <c r="AI750" s="43" t="s">
        <v>90</v>
      </c>
      <c r="AJ750" s="43" t="s">
        <v>1307</v>
      </c>
      <c r="AK750" s="43" t="s">
        <v>1103</v>
      </c>
      <c r="AL750" s="43" t="s">
        <v>46</v>
      </c>
      <c r="AM750" s="48">
        <v>3</v>
      </c>
    </row>
    <row r="751" spans="2:39">
      <c r="B751" s="189" t="s">
        <v>1337</v>
      </c>
      <c r="C751" s="190" t="s">
        <v>1338</v>
      </c>
      <c r="D751" s="191" t="s">
        <v>46</v>
      </c>
      <c r="E751" s="192" t="s">
        <v>46</v>
      </c>
      <c r="F751" s="192" t="s">
        <v>46</v>
      </c>
      <c r="G751" s="192" t="s">
        <v>46</v>
      </c>
      <c r="H751" s="192" t="s">
        <v>46</v>
      </c>
      <c r="I751" s="193" t="s">
        <v>46</v>
      </c>
      <c r="J751" s="192" t="s">
        <v>46</v>
      </c>
      <c r="K751" s="191" t="s">
        <v>46</v>
      </c>
      <c r="L751" s="191" t="s">
        <v>46</v>
      </c>
      <c r="M751" s="194">
        <v>0</v>
      </c>
      <c r="N751" s="195" t="s">
        <v>46</v>
      </c>
      <c r="O751" s="191" t="s">
        <v>46</v>
      </c>
      <c r="P751" s="191" t="s">
        <v>46</v>
      </c>
      <c r="Q751" s="194">
        <v>0</v>
      </c>
      <c r="R751" s="195">
        <v>0</v>
      </c>
      <c r="S751" s="196" t="s">
        <v>46</v>
      </c>
      <c r="T751" s="44"/>
      <c r="U751" s="43"/>
      <c r="V751" s="197" t="s">
        <v>46</v>
      </c>
      <c r="W751" s="44">
        <v>0</v>
      </c>
      <c r="X751" s="43" t="s">
        <v>46</v>
      </c>
      <c r="Y751" s="46">
        <v>0</v>
      </c>
      <c r="Z751" s="43" t="s">
        <v>46</v>
      </c>
      <c r="AA751" s="46">
        <v>0</v>
      </c>
      <c r="AB751" s="47" t="s">
        <v>46</v>
      </c>
      <c r="AC751" s="42" t="s">
        <v>46</v>
      </c>
      <c r="AD751" s="42" t="s">
        <v>46</v>
      </c>
      <c r="AE751" s="43"/>
      <c r="AF751" s="43"/>
      <c r="AG751" s="43"/>
      <c r="AH751" s="43"/>
      <c r="AI751" s="43" t="s">
        <v>90</v>
      </c>
      <c r="AJ751" s="43" t="s">
        <v>1307</v>
      </c>
      <c r="AK751" s="43" t="s">
        <v>1147</v>
      </c>
      <c r="AL751" s="43" t="s">
        <v>46</v>
      </c>
      <c r="AM751" s="48">
        <v>3</v>
      </c>
    </row>
    <row r="752" spans="2:39">
      <c r="B752" s="180" t="s">
        <v>1339</v>
      </c>
      <c r="C752" s="181" t="s">
        <v>1340</v>
      </c>
      <c r="D752" s="182" t="s">
        <v>46</v>
      </c>
      <c r="E752" s="183" t="s">
        <v>46</v>
      </c>
      <c r="F752" s="183" t="s">
        <v>46</v>
      </c>
      <c r="G752" s="183" t="s">
        <v>46</v>
      </c>
      <c r="H752" s="183" t="s">
        <v>46</v>
      </c>
      <c r="I752" s="184" t="s">
        <v>46</v>
      </c>
      <c r="J752" s="183" t="s">
        <v>46</v>
      </c>
      <c r="K752" s="182" t="s">
        <v>46</v>
      </c>
      <c r="L752" s="182" t="s">
        <v>46</v>
      </c>
      <c r="M752" s="185">
        <v>0</v>
      </c>
      <c r="N752" s="186" t="s">
        <v>46</v>
      </c>
      <c r="O752" s="182" t="s">
        <v>46</v>
      </c>
      <c r="P752" s="182" t="s">
        <v>46</v>
      </c>
      <c r="Q752" s="185">
        <v>0</v>
      </c>
      <c r="R752" s="186">
        <v>0</v>
      </c>
      <c r="S752" s="187" t="s">
        <v>46</v>
      </c>
      <c r="T752" s="36"/>
      <c r="U752" s="35"/>
      <c r="V752" s="188" t="s">
        <v>46</v>
      </c>
      <c r="W752" s="36">
        <v>0</v>
      </c>
      <c r="X752" s="35" t="s">
        <v>46</v>
      </c>
      <c r="Y752" s="38">
        <v>0</v>
      </c>
      <c r="Z752" s="35" t="s">
        <v>46</v>
      </c>
      <c r="AA752" s="38">
        <v>0</v>
      </c>
      <c r="AB752" s="39" t="s">
        <v>46</v>
      </c>
      <c r="AC752" s="34" t="s">
        <v>46</v>
      </c>
      <c r="AD752" s="34" t="s">
        <v>46</v>
      </c>
      <c r="AE752" s="35"/>
      <c r="AF752" s="35"/>
      <c r="AG752" s="35"/>
      <c r="AH752" s="35"/>
      <c r="AI752" s="35" t="s">
        <v>90</v>
      </c>
      <c r="AJ752" s="35" t="s">
        <v>1341</v>
      </c>
      <c r="AK752" s="35" t="s">
        <v>46</v>
      </c>
      <c r="AL752" s="35" t="s">
        <v>46</v>
      </c>
      <c r="AM752" s="40">
        <v>2</v>
      </c>
    </row>
    <row r="753" spans="2:39">
      <c r="B753" s="189" t="s">
        <v>1342</v>
      </c>
      <c r="C753" s="190" t="s">
        <v>1340</v>
      </c>
      <c r="D753" s="191" t="s">
        <v>46</v>
      </c>
      <c r="E753" s="192" t="s">
        <v>46</v>
      </c>
      <c r="F753" s="192" t="s">
        <v>46</v>
      </c>
      <c r="G753" s="192" t="s">
        <v>46</v>
      </c>
      <c r="H753" s="192" t="s">
        <v>46</v>
      </c>
      <c r="I753" s="193" t="s">
        <v>46</v>
      </c>
      <c r="J753" s="192" t="s">
        <v>46</v>
      </c>
      <c r="K753" s="191" t="s">
        <v>46</v>
      </c>
      <c r="L753" s="191" t="s">
        <v>46</v>
      </c>
      <c r="M753" s="194">
        <v>0</v>
      </c>
      <c r="N753" s="195" t="s">
        <v>46</v>
      </c>
      <c r="O753" s="191" t="s">
        <v>46</v>
      </c>
      <c r="P753" s="191" t="s">
        <v>46</v>
      </c>
      <c r="Q753" s="194">
        <v>0</v>
      </c>
      <c r="R753" s="195">
        <v>0</v>
      </c>
      <c r="S753" s="196" t="s">
        <v>46</v>
      </c>
      <c r="T753" s="44"/>
      <c r="U753" s="43"/>
      <c r="V753" s="197" t="s">
        <v>46</v>
      </c>
      <c r="W753" s="44">
        <v>0</v>
      </c>
      <c r="X753" s="43" t="s">
        <v>46</v>
      </c>
      <c r="Y753" s="46">
        <v>0</v>
      </c>
      <c r="Z753" s="43" t="s">
        <v>46</v>
      </c>
      <c r="AA753" s="46">
        <v>0</v>
      </c>
      <c r="AB753" s="47" t="s">
        <v>46</v>
      </c>
      <c r="AC753" s="42" t="s">
        <v>46</v>
      </c>
      <c r="AD753" s="42" t="s">
        <v>46</v>
      </c>
      <c r="AE753" s="43"/>
      <c r="AF753" s="43"/>
      <c r="AG753" s="43"/>
      <c r="AH753" s="43"/>
      <c r="AI753" s="43" t="s">
        <v>90</v>
      </c>
      <c r="AJ753" s="43" t="s">
        <v>1341</v>
      </c>
      <c r="AK753" s="43" t="s">
        <v>94</v>
      </c>
      <c r="AL753" s="43" t="s">
        <v>46</v>
      </c>
      <c r="AM753" s="48">
        <v>3</v>
      </c>
    </row>
    <row r="754" spans="2:39">
      <c r="B754" s="228" t="s">
        <v>1343</v>
      </c>
      <c r="C754" s="229" t="s">
        <v>1344</v>
      </c>
      <c r="D754" s="230" t="s">
        <v>46</v>
      </c>
      <c r="E754" s="231" t="s">
        <v>46</v>
      </c>
      <c r="F754" s="231" t="s">
        <v>46</v>
      </c>
      <c r="G754" s="231" t="s">
        <v>46</v>
      </c>
      <c r="H754" s="231" t="s">
        <v>46</v>
      </c>
      <c r="I754" s="232" t="s">
        <v>46</v>
      </c>
      <c r="J754" s="231" t="s">
        <v>46</v>
      </c>
      <c r="K754" s="230" t="s">
        <v>46</v>
      </c>
      <c r="L754" s="230" t="s">
        <v>46</v>
      </c>
      <c r="M754" s="233">
        <v>0</v>
      </c>
      <c r="N754" s="234" t="s">
        <v>46</v>
      </c>
      <c r="O754" s="230" t="s">
        <v>46</v>
      </c>
      <c r="P754" s="230" t="s">
        <v>46</v>
      </c>
      <c r="Q754" s="233">
        <v>0</v>
      </c>
      <c r="R754" s="234">
        <v>0</v>
      </c>
      <c r="S754" s="235" t="s">
        <v>46</v>
      </c>
      <c r="T754" s="236"/>
      <c r="U754" s="237"/>
      <c r="V754" s="238" t="s">
        <v>46</v>
      </c>
      <c r="W754" s="236">
        <v>0</v>
      </c>
      <c r="X754" s="237" t="s">
        <v>46</v>
      </c>
      <c r="Y754" s="239">
        <v>0</v>
      </c>
      <c r="Z754" s="237" t="s">
        <v>46</v>
      </c>
      <c r="AA754" s="239">
        <v>0</v>
      </c>
      <c r="AB754" s="240" t="s">
        <v>46</v>
      </c>
      <c r="AC754" s="241" t="s">
        <v>46</v>
      </c>
      <c r="AD754" s="241" t="s">
        <v>46</v>
      </c>
      <c r="AE754" s="237"/>
      <c r="AF754" s="237"/>
      <c r="AG754" s="237"/>
      <c r="AH754" s="237"/>
      <c r="AI754" s="237" t="s">
        <v>90</v>
      </c>
      <c r="AJ754" s="237" t="s">
        <v>1341</v>
      </c>
      <c r="AK754" s="237" t="s">
        <v>94</v>
      </c>
      <c r="AL754" s="237" t="s">
        <v>35</v>
      </c>
      <c r="AM754" s="242">
        <v>4</v>
      </c>
    </row>
    <row r="755" spans="2:39">
      <c r="B755" s="228" t="s">
        <v>1345</v>
      </c>
      <c r="C755" s="229" t="s">
        <v>1346</v>
      </c>
      <c r="D755" s="230" t="s">
        <v>46</v>
      </c>
      <c r="E755" s="231" t="s">
        <v>46</v>
      </c>
      <c r="F755" s="231" t="s">
        <v>46</v>
      </c>
      <c r="G755" s="231" t="s">
        <v>46</v>
      </c>
      <c r="H755" s="231" t="s">
        <v>46</v>
      </c>
      <c r="I755" s="232" t="s">
        <v>46</v>
      </c>
      <c r="J755" s="231" t="s">
        <v>46</v>
      </c>
      <c r="K755" s="230" t="s">
        <v>46</v>
      </c>
      <c r="L755" s="230" t="s">
        <v>46</v>
      </c>
      <c r="M755" s="233">
        <v>0</v>
      </c>
      <c r="N755" s="234" t="s">
        <v>46</v>
      </c>
      <c r="O755" s="230" t="s">
        <v>46</v>
      </c>
      <c r="P755" s="230" t="s">
        <v>46</v>
      </c>
      <c r="Q755" s="233">
        <v>0</v>
      </c>
      <c r="R755" s="234">
        <v>0</v>
      </c>
      <c r="S755" s="235" t="s">
        <v>46</v>
      </c>
      <c r="T755" s="236"/>
      <c r="U755" s="237"/>
      <c r="V755" s="238" t="s">
        <v>46</v>
      </c>
      <c r="W755" s="236">
        <v>0</v>
      </c>
      <c r="X755" s="237" t="s">
        <v>46</v>
      </c>
      <c r="Y755" s="239">
        <v>0</v>
      </c>
      <c r="Z755" s="237" t="s">
        <v>46</v>
      </c>
      <c r="AA755" s="239">
        <v>0</v>
      </c>
      <c r="AB755" s="240" t="s">
        <v>46</v>
      </c>
      <c r="AC755" s="241" t="s">
        <v>46</v>
      </c>
      <c r="AD755" s="241" t="s">
        <v>46</v>
      </c>
      <c r="AE755" s="237"/>
      <c r="AF755" s="237"/>
      <c r="AG755" s="237"/>
      <c r="AH755" s="237"/>
      <c r="AI755" s="237" t="s">
        <v>90</v>
      </c>
      <c r="AJ755" s="237" t="s">
        <v>1341</v>
      </c>
      <c r="AK755" s="237" t="s">
        <v>94</v>
      </c>
      <c r="AL755" s="237" t="s">
        <v>109</v>
      </c>
      <c r="AM755" s="242">
        <v>4</v>
      </c>
    </row>
    <row r="756" spans="2:39">
      <c r="B756" s="198" t="s">
        <v>1347</v>
      </c>
      <c r="C756" s="199" t="s">
        <v>1348</v>
      </c>
      <c r="D756" s="200" t="s">
        <v>46</v>
      </c>
      <c r="E756" s="201" t="s">
        <v>46</v>
      </c>
      <c r="F756" s="201" t="s">
        <v>46</v>
      </c>
      <c r="G756" s="201" t="s">
        <v>46</v>
      </c>
      <c r="H756" s="201" t="s">
        <v>46</v>
      </c>
      <c r="I756" s="202" t="s">
        <v>46</v>
      </c>
      <c r="J756" s="201" t="s">
        <v>46</v>
      </c>
      <c r="K756" s="200" t="s">
        <v>46</v>
      </c>
      <c r="L756" s="200" t="s">
        <v>46</v>
      </c>
      <c r="M756" s="203">
        <v>0</v>
      </c>
      <c r="N756" s="204" t="s">
        <v>46</v>
      </c>
      <c r="O756" s="200" t="s">
        <v>46</v>
      </c>
      <c r="P756" s="200" t="s">
        <v>46</v>
      </c>
      <c r="Q756" s="203">
        <v>0</v>
      </c>
      <c r="R756" s="204">
        <v>0</v>
      </c>
      <c r="S756" s="205" t="s">
        <v>46</v>
      </c>
      <c r="T756" s="52"/>
      <c r="U756" s="51"/>
      <c r="V756" s="206" t="s">
        <v>46</v>
      </c>
      <c r="W756" s="52">
        <v>0</v>
      </c>
      <c r="X756" s="51" t="s">
        <v>46</v>
      </c>
      <c r="Y756" s="54">
        <v>0</v>
      </c>
      <c r="Z756" s="51" t="s">
        <v>46</v>
      </c>
      <c r="AA756" s="54">
        <v>0</v>
      </c>
      <c r="AB756" s="55" t="s">
        <v>46</v>
      </c>
      <c r="AC756" s="50" t="s">
        <v>46</v>
      </c>
      <c r="AD756" s="50" t="s">
        <v>46</v>
      </c>
      <c r="AE756" s="51"/>
      <c r="AF756" s="51"/>
      <c r="AG756" s="51"/>
      <c r="AH756" s="51"/>
      <c r="AI756" s="51" t="s">
        <v>1347</v>
      </c>
      <c r="AJ756" s="51" t="s">
        <v>46</v>
      </c>
      <c r="AK756" s="51" t="s">
        <v>46</v>
      </c>
      <c r="AL756" s="51" t="s">
        <v>46</v>
      </c>
      <c r="AM756" s="56">
        <v>1</v>
      </c>
    </row>
    <row r="757" spans="2:39">
      <c r="B757" s="180" t="s">
        <v>1349</v>
      </c>
      <c r="C757" s="181" t="s">
        <v>1350</v>
      </c>
      <c r="D757" s="182" t="s">
        <v>46</v>
      </c>
      <c r="E757" s="183" t="s">
        <v>46</v>
      </c>
      <c r="F757" s="183" t="s">
        <v>46</v>
      </c>
      <c r="G757" s="183" t="s">
        <v>46</v>
      </c>
      <c r="H757" s="183" t="s">
        <v>46</v>
      </c>
      <c r="I757" s="184" t="s">
        <v>46</v>
      </c>
      <c r="J757" s="183" t="s">
        <v>46</v>
      </c>
      <c r="K757" s="182" t="s">
        <v>46</v>
      </c>
      <c r="L757" s="182" t="s">
        <v>46</v>
      </c>
      <c r="M757" s="185">
        <v>0</v>
      </c>
      <c r="N757" s="186" t="s">
        <v>46</v>
      </c>
      <c r="O757" s="182" t="s">
        <v>46</v>
      </c>
      <c r="P757" s="182" t="s">
        <v>46</v>
      </c>
      <c r="Q757" s="185">
        <v>0</v>
      </c>
      <c r="R757" s="186">
        <v>0</v>
      </c>
      <c r="S757" s="187" t="s">
        <v>46</v>
      </c>
      <c r="T757" s="36"/>
      <c r="U757" s="35"/>
      <c r="V757" s="188" t="s">
        <v>46</v>
      </c>
      <c r="W757" s="36">
        <v>0</v>
      </c>
      <c r="X757" s="35" t="s">
        <v>46</v>
      </c>
      <c r="Y757" s="38">
        <v>0</v>
      </c>
      <c r="Z757" s="35" t="s">
        <v>46</v>
      </c>
      <c r="AA757" s="38">
        <v>0</v>
      </c>
      <c r="AB757" s="39" t="s">
        <v>46</v>
      </c>
      <c r="AC757" s="34" t="s">
        <v>46</v>
      </c>
      <c r="AD757" s="34" t="s">
        <v>46</v>
      </c>
      <c r="AE757" s="35"/>
      <c r="AF757" s="35"/>
      <c r="AG757" s="35"/>
      <c r="AH757" s="35"/>
      <c r="AI757" s="35" t="s">
        <v>1347</v>
      </c>
      <c r="AJ757" s="35" t="s">
        <v>94</v>
      </c>
      <c r="AK757" s="35" t="s">
        <v>46</v>
      </c>
      <c r="AL757" s="35" t="s">
        <v>46</v>
      </c>
      <c r="AM757" s="40">
        <v>2</v>
      </c>
    </row>
    <row r="758" spans="2:39">
      <c r="B758" s="189" t="s">
        <v>1351</v>
      </c>
      <c r="C758" s="190" t="s">
        <v>1350</v>
      </c>
      <c r="D758" s="191" t="s">
        <v>46</v>
      </c>
      <c r="E758" s="192" t="s">
        <v>46</v>
      </c>
      <c r="F758" s="192" t="s">
        <v>46</v>
      </c>
      <c r="G758" s="192" t="s">
        <v>46</v>
      </c>
      <c r="H758" s="192" t="s">
        <v>46</v>
      </c>
      <c r="I758" s="193" t="s">
        <v>46</v>
      </c>
      <c r="J758" s="192" t="s">
        <v>46</v>
      </c>
      <c r="K758" s="191" t="s">
        <v>46</v>
      </c>
      <c r="L758" s="191" t="s">
        <v>46</v>
      </c>
      <c r="M758" s="194">
        <v>0</v>
      </c>
      <c r="N758" s="195" t="s">
        <v>46</v>
      </c>
      <c r="O758" s="191" t="s">
        <v>46</v>
      </c>
      <c r="P758" s="191" t="s">
        <v>46</v>
      </c>
      <c r="Q758" s="194">
        <v>0</v>
      </c>
      <c r="R758" s="195">
        <v>0</v>
      </c>
      <c r="S758" s="196" t="s">
        <v>46</v>
      </c>
      <c r="T758" s="44"/>
      <c r="U758" s="43"/>
      <c r="V758" s="197" t="s">
        <v>46</v>
      </c>
      <c r="W758" s="44">
        <v>0</v>
      </c>
      <c r="X758" s="43" t="s">
        <v>46</v>
      </c>
      <c r="Y758" s="46">
        <v>0</v>
      </c>
      <c r="Z758" s="43" t="s">
        <v>46</v>
      </c>
      <c r="AA758" s="46">
        <v>0</v>
      </c>
      <c r="AB758" s="47" t="s">
        <v>46</v>
      </c>
      <c r="AC758" s="42" t="s">
        <v>46</v>
      </c>
      <c r="AD758" s="42" t="s">
        <v>46</v>
      </c>
      <c r="AE758" s="43"/>
      <c r="AF758" s="43"/>
      <c r="AG758" s="43"/>
      <c r="AH758" s="43"/>
      <c r="AI758" s="43" t="s">
        <v>1347</v>
      </c>
      <c r="AJ758" s="43" t="s">
        <v>94</v>
      </c>
      <c r="AK758" s="43" t="s">
        <v>94</v>
      </c>
      <c r="AL758" s="43" t="s">
        <v>46</v>
      </c>
      <c r="AM758" s="48">
        <v>3</v>
      </c>
    </row>
    <row r="759" spans="2:39">
      <c r="B759" s="228" t="s">
        <v>107</v>
      </c>
      <c r="C759" s="229" t="s">
        <v>108</v>
      </c>
      <c r="D759" s="230" t="s">
        <v>46</v>
      </c>
      <c r="E759" s="231" t="s">
        <v>1705</v>
      </c>
      <c r="F759" s="231" t="s">
        <v>1706</v>
      </c>
      <c r="G759" s="231" t="s">
        <v>35</v>
      </c>
      <c r="H759" s="231" t="s">
        <v>7652</v>
      </c>
      <c r="I759" s="232" t="s">
        <v>98</v>
      </c>
      <c r="J759" s="231" t="s">
        <v>5250</v>
      </c>
      <c r="K759" s="230" t="s">
        <v>114</v>
      </c>
      <c r="L759" s="230" t="s">
        <v>1578</v>
      </c>
      <c r="M759" s="233">
        <v>82318.416569338136</v>
      </c>
      <c r="N759" s="234" t="s">
        <v>8271</v>
      </c>
      <c r="O759" s="230" t="s">
        <v>1579</v>
      </c>
      <c r="P759" s="230" t="s">
        <v>46</v>
      </c>
      <c r="Q759" s="233">
        <v>0</v>
      </c>
      <c r="R759" s="234">
        <v>0</v>
      </c>
      <c r="S759" s="235" t="s">
        <v>46</v>
      </c>
      <c r="T759" s="236"/>
      <c r="U759" s="237"/>
      <c r="V759" s="238" t="s">
        <v>104</v>
      </c>
      <c r="W759" s="236">
        <v>0</v>
      </c>
      <c r="X759" s="237" t="s">
        <v>46</v>
      </c>
      <c r="Y759" s="239">
        <v>0</v>
      </c>
      <c r="Z759" s="237" t="s">
        <v>46</v>
      </c>
      <c r="AA759" s="239">
        <v>0</v>
      </c>
      <c r="AB759" s="240" t="s">
        <v>46</v>
      </c>
      <c r="AC759" s="241" t="s">
        <v>46</v>
      </c>
      <c r="AD759" s="241" t="s">
        <v>46</v>
      </c>
      <c r="AE759" s="237"/>
      <c r="AF759" s="237"/>
      <c r="AG759" s="237"/>
      <c r="AH759" s="237"/>
      <c r="AI759" s="237" t="s">
        <v>1347</v>
      </c>
      <c r="AJ759" s="237" t="s">
        <v>94</v>
      </c>
      <c r="AK759" s="237" t="s">
        <v>94</v>
      </c>
      <c r="AL759" s="237" t="s">
        <v>109</v>
      </c>
      <c r="AM759" s="242">
        <v>4</v>
      </c>
    </row>
    <row r="760" spans="2:39">
      <c r="B760" s="228" t="s">
        <v>107</v>
      </c>
      <c r="C760" s="229" t="s">
        <v>108</v>
      </c>
      <c r="D760" s="230" t="s">
        <v>46</v>
      </c>
      <c r="E760" s="231" t="s">
        <v>1703</v>
      </c>
      <c r="F760" s="231" t="s">
        <v>1588</v>
      </c>
      <c r="G760" s="231" t="s">
        <v>35</v>
      </c>
      <c r="H760" s="231" t="s">
        <v>7652</v>
      </c>
      <c r="I760" s="232" t="s">
        <v>98</v>
      </c>
      <c r="J760" s="231" t="s">
        <v>5250</v>
      </c>
      <c r="K760" s="230" t="s">
        <v>114</v>
      </c>
      <c r="L760" s="230" t="s">
        <v>1578</v>
      </c>
      <c r="M760" s="233">
        <v>82318.416569338136</v>
      </c>
      <c r="N760" s="234" t="s">
        <v>8271</v>
      </c>
      <c r="O760" s="230" t="s">
        <v>1579</v>
      </c>
      <c r="P760" s="230" t="s">
        <v>46</v>
      </c>
      <c r="Q760" s="233">
        <v>0</v>
      </c>
      <c r="R760" s="234">
        <v>0</v>
      </c>
      <c r="S760" s="235" t="s">
        <v>46</v>
      </c>
      <c r="T760" s="236"/>
      <c r="U760" s="237"/>
      <c r="V760" s="238" t="s">
        <v>104</v>
      </c>
      <c r="W760" s="236">
        <v>0</v>
      </c>
      <c r="X760" s="237" t="s">
        <v>46</v>
      </c>
      <c r="Y760" s="239">
        <v>0</v>
      </c>
      <c r="Z760" s="237" t="s">
        <v>46</v>
      </c>
      <c r="AA760" s="239">
        <v>0</v>
      </c>
      <c r="AB760" s="240" t="s">
        <v>46</v>
      </c>
      <c r="AC760" s="241" t="s">
        <v>46</v>
      </c>
      <c r="AD760" s="241" t="s">
        <v>46</v>
      </c>
      <c r="AE760" s="237"/>
      <c r="AF760" s="237"/>
      <c r="AG760" s="237"/>
      <c r="AH760" s="237"/>
      <c r="AI760" s="237" t="s">
        <v>1347</v>
      </c>
      <c r="AJ760" s="237" t="s">
        <v>94</v>
      </c>
      <c r="AK760" s="237" t="s">
        <v>94</v>
      </c>
      <c r="AL760" s="237" t="s">
        <v>109</v>
      </c>
      <c r="AM760" s="242">
        <v>4</v>
      </c>
    </row>
    <row r="761" spans="2:39">
      <c r="B761" s="228" t="s">
        <v>107</v>
      </c>
      <c r="C761" s="229" t="s">
        <v>108</v>
      </c>
      <c r="D761" s="230" t="s">
        <v>46</v>
      </c>
      <c r="E761" s="231" t="s">
        <v>1704</v>
      </c>
      <c r="F761" s="231" t="s">
        <v>1585</v>
      </c>
      <c r="G761" s="231" t="s">
        <v>35</v>
      </c>
      <c r="H761" s="231" t="s">
        <v>7652</v>
      </c>
      <c r="I761" s="232" t="s">
        <v>98</v>
      </c>
      <c r="J761" s="231" t="s">
        <v>5250</v>
      </c>
      <c r="K761" s="230" t="s">
        <v>114</v>
      </c>
      <c r="L761" s="230" t="s">
        <v>1578</v>
      </c>
      <c r="M761" s="233">
        <v>82318.416569338136</v>
      </c>
      <c r="N761" s="234" t="s">
        <v>8271</v>
      </c>
      <c r="O761" s="230" t="s">
        <v>1579</v>
      </c>
      <c r="P761" s="230" t="s">
        <v>46</v>
      </c>
      <c r="Q761" s="233">
        <v>0</v>
      </c>
      <c r="R761" s="234">
        <v>0</v>
      </c>
      <c r="S761" s="235" t="s">
        <v>46</v>
      </c>
      <c r="T761" s="236"/>
      <c r="U761" s="237"/>
      <c r="V761" s="238" t="s">
        <v>104</v>
      </c>
      <c r="W761" s="236">
        <v>0</v>
      </c>
      <c r="X761" s="237" t="s">
        <v>46</v>
      </c>
      <c r="Y761" s="239">
        <v>0</v>
      </c>
      <c r="Z761" s="237" t="s">
        <v>46</v>
      </c>
      <c r="AA761" s="239">
        <v>0</v>
      </c>
      <c r="AB761" s="240" t="s">
        <v>46</v>
      </c>
      <c r="AC761" s="241" t="s">
        <v>46</v>
      </c>
      <c r="AD761" s="241" t="s">
        <v>46</v>
      </c>
      <c r="AE761" s="237"/>
      <c r="AF761" s="237"/>
      <c r="AG761" s="237"/>
      <c r="AH761" s="237"/>
      <c r="AI761" s="237" t="s">
        <v>1347</v>
      </c>
      <c r="AJ761" s="237" t="s">
        <v>94</v>
      </c>
      <c r="AK761" s="237" t="s">
        <v>94</v>
      </c>
      <c r="AL761" s="237" t="s">
        <v>109</v>
      </c>
      <c r="AM761" s="242">
        <v>4</v>
      </c>
    </row>
    <row r="762" spans="2:39">
      <c r="B762" s="228" t="s">
        <v>107</v>
      </c>
      <c r="C762" s="229" t="s">
        <v>108</v>
      </c>
      <c r="D762" s="230" t="s">
        <v>46</v>
      </c>
      <c r="E762" s="231" t="s">
        <v>1573</v>
      </c>
      <c r="F762" s="231" t="s">
        <v>1574</v>
      </c>
      <c r="G762" s="231" t="s">
        <v>35</v>
      </c>
      <c r="H762" s="231" t="s">
        <v>7652</v>
      </c>
      <c r="I762" s="232" t="s">
        <v>98</v>
      </c>
      <c r="J762" s="231" t="s">
        <v>5250</v>
      </c>
      <c r="K762" s="230" t="s">
        <v>114</v>
      </c>
      <c r="L762" s="230" t="s">
        <v>1578</v>
      </c>
      <c r="M762" s="233">
        <v>82318.416569338136</v>
      </c>
      <c r="N762" s="234" t="s">
        <v>8271</v>
      </c>
      <c r="O762" s="230" t="s">
        <v>1579</v>
      </c>
      <c r="P762" s="230" t="s">
        <v>46</v>
      </c>
      <c r="Q762" s="233">
        <v>0</v>
      </c>
      <c r="R762" s="234">
        <v>0</v>
      </c>
      <c r="S762" s="235" t="s">
        <v>46</v>
      </c>
      <c r="T762" s="236"/>
      <c r="U762" s="237"/>
      <c r="V762" s="238" t="s">
        <v>104</v>
      </c>
      <c r="W762" s="236">
        <v>0</v>
      </c>
      <c r="X762" s="237" t="s">
        <v>46</v>
      </c>
      <c r="Y762" s="239">
        <v>0</v>
      </c>
      <c r="Z762" s="237" t="s">
        <v>46</v>
      </c>
      <c r="AA762" s="239">
        <v>0</v>
      </c>
      <c r="AB762" s="240" t="s">
        <v>46</v>
      </c>
      <c r="AC762" s="241" t="s">
        <v>46</v>
      </c>
      <c r="AD762" s="241" t="s">
        <v>46</v>
      </c>
      <c r="AE762" s="237"/>
      <c r="AF762" s="237"/>
      <c r="AG762" s="237"/>
      <c r="AH762" s="237"/>
      <c r="AI762" s="237" t="s">
        <v>1347</v>
      </c>
      <c r="AJ762" s="237" t="s">
        <v>94</v>
      </c>
      <c r="AK762" s="237" t="s">
        <v>94</v>
      </c>
      <c r="AL762" s="237" t="s">
        <v>109</v>
      </c>
      <c r="AM762" s="242">
        <v>4</v>
      </c>
    </row>
    <row r="763" spans="2:39">
      <c r="B763" s="228" t="s">
        <v>107</v>
      </c>
      <c r="C763" s="229" t="s">
        <v>108</v>
      </c>
      <c r="D763" s="230" t="s">
        <v>46</v>
      </c>
      <c r="E763" s="231" t="s">
        <v>1582</v>
      </c>
      <c r="F763" s="231" t="s">
        <v>1706</v>
      </c>
      <c r="G763" s="231" t="s">
        <v>35</v>
      </c>
      <c r="H763" s="231" t="s">
        <v>7652</v>
      </c>
      <c r="I763" s="232" t="s">
        <v>98</v>
      </c>
      <c r="J763" s="231" t="s">
        <v>5250</v>
      </c>
      <c r="K763" s="230" t="s">
        <v>114</v>
      </c>
      <c r="L763" s="230" t="s">
        <v>1578</v>
      </c>
      <c r="M763" s="233">
        <v>82318.416569338136</v>
      </c>
      <c r="N763" s="234" t="s">
        <v>8271</v>
      </c>
      <c r="O763" s="230" t="s">
        <v>1579</v>
      </c>
      <c r="P763" s="230" t="s">
        <v>46</v>
      </c>
      <c r="Q763" s="233">
        <v>0</v>
      </c>
      <c r="R763" s="234">
        <v>0</v>
      </c>
      <c r="S763" s="235" t="s">
        <v>46</v>
      </c>
      <c r="T763" s="236"/>
      <c r="U763" s="237"/>
      <c r="V763" s="238" t="s">
        <v>104</v>
      </c>
      <c r="W763" s="236">
        <v>0</v>
      </c>
      <c r="X763" s="237" t="s">
        <v>46</v>
      </c>
      <c r="Y763" s="239">
        <v>0</v>
      </c>
      <c r="Z763" s="237" t="s">
        <v>46</v>
      </c>
      <c r="AA763" s="239">
        <v>0</v>
      </c>
      <c r="AB763" s="240" t="s">
        <v>46</v>
      </c>
      <c r="AC763" s="241" t="s">
        <v>46</v>
      </c>
      <c r="AD763" s="241" t="s">
        <v>46</v>
      </c>
      <c r="AE763" s="237"/>
      <c r="AF763" s="237"/>
      <c r="AG763" s="237"/>
      <c r="AH763" s="237"/>
      <c r="AI763" s="237" t="s">
        <v>1347</v>
      </c>
      <c r="AJ763" s="237" t="s">
        <v>94</v>
      </c>
      <c r="AK763" s="237" t="s">
        <v>94</v>
      </c>
      <c r="AL763" s="237" t="s">
        <v>109</v>
      </c>
      <c r="AM763" s="242">
        <v>4</v>
      </c>
    </row>
    <row r="764" spans="2:39">
      <c r="B764" s="228" t="s">
        <v>107</v>
      </c>
      <c r="C764" s="229" t="s">
        <v>108</v>
      </c>
      <c r="D764" s="230" t="s">
        <v>46</v>
      </c>
      <c r="E764" s="231" t="s">
        <v>1584</v>
      </c>
      <c r="F764" s="231" t="s">
        <v>1585</v>
      </c>
      <c r="G764" s="231" t="s">
        <v>35</v>
      </c>
      <c r="H764" s="231" t="s">
        <v>7652</v>
      </c>
      <c r="I764" s="232" t="s">
        <v>98</v>
      </c>
      <c r="J764" s="231" t="s">
        <v>5250</v>
      </c>
      <c r="K764" s="230" t="s">
        <v>114</v>
      </c>
      <c r="L764" s="230" t="s">
        <v>1578</v>
      </c>
      <c r="M764" s="233">
        <v>82318.416569338136</v>
      </c>
      <c r="N764" s="234" t="s">
        <v>8271</v>
      </c>
      <c r="O764" s="230" t="s">
        <v>1579</v>
      </c>
      <c r="P764" s="230" t="s">
        <v>46</v>
      </c>
      <c r="Q764" s="233">
        <v>0</v>
      </c>
      <c r="R764" s="234">
        <v>0</v>
      </c>
      <c r="S764" s="235" t="s">
        <v>46</v>
      </c>
      <c r="T764" s="236"/>
      <c r="U764" s="237"/>
      <c r="V764" s="238" t="s">
        <v>104</v>
      </c>
      <c r="W764" s="236">
        <v>0</v>
      </c>
      <c r="X764" s="237" t="s">
        <v>46</v>
      </c>
      <c r="Y764" s="239">
        <v>0</v>
      </c>
      <c r="Z764" s="237" t="s">
        <v>46</v>
      </c>
      <c r="AA764" s="239">
        <v>0</v>
      </c>
      <c r="AB764" s="240" t="s">
        <v>46</v>
      </c>
      <c r="AC764" s="241" t="s">
        <v>46</v>
      </c>
      <c r="AD764" s="241" t="s">
        <v>46</v>
      </c>
      <c r="AE764" s="237"/>
      <c r="AF764" s="237"/>
      <c r="AG764" s="237"/>
      <c r="AH764" s="237"/>
      <c r="AI764" s="237" t="s">
        <v>1347</v>
      </c>
      <c r="AJ764" s="237" t="s">
        <v>94</v>
      </c>
      <c r="AK764" s="237" t="s">
        <v>94</v>
      </c>
      <c r="AL764" s="237" t="s">
        <v>109</v>
      </c>
      <c r="AM764" s="242">
        <v>4</v>
      </c>
    </row>
    <row r="765" spans="2:39">
      <c r="B765" s="228" t="s">
        <v>107</v>
      </c>
      <c r="C765" s="229" t="s">
        <v>108</v>
      </c>
      <c r="D765" s="230" t="s">
        <v>46</v>
      </c>
      <c r="E765" s="231" t="s">
        <v>38</v>
      </c>
      <c r="F765" s="231" t="s">
        <v>97</v>
      </c>
      <c r="G765" s="231" t="s">
        <v>35</v>
      </c>
      <c r="H765" s="231" t="s">
        <v>7652</v>
      </c>
      <c r="I765" s="232" t="s">
        <v>98</v>
      </c>
      <c r="J765" s="231" t="s">
        <v>5250</v>
      </c>
      <c r="K765" s="230" t="s">
        <v>114</v>
      </c>
      <c r="L765" s="230" t="s">
        <v>1578</v>
      </c>
      <c r="M765" s="233">
        <v>82318.416569338136</v>
      </c>
      <c r="N765" s="234" t="s">
        <v>8271</v>
      </c>
      <c r="O765" s="230" t="s">
        <v>1579</v>
      </c>
      <c r="P765" s="230" t="s">
        <v>46</v>
      </c>
      <c r="Q765" s="233">
        <v>0</v>
      </c>
      <c r="R765" s="234">
        <v>0</v>
      </c>
      <c r="S765" s="235" t="s">
        <v>46</v>
      </c>
      <c r="T765" s="236"/>
      <c r="U765" s="237"/>
      <c r="V765" s="238" t="s">
        <v>104</v>
      </c>
      <c r="W765" s="236">
        <v>0</v>
      </c>
      <c r="X765" s="237" t="s">
        <v>46</v>
      </c>
      <c r="Y765" s="239">
        <v>0</v>
      </c>
      <c r="Z765" s="237" t="s">
        <v>46</v>
      </c>
      <c r="AA765" s="239">
        <v>0</v>
      </c>
      <c r="AB765" s="240" t="s">
        <v>46</v>
      </c>
      <c r="AC765" s="241" t="s">
        <v>46</v>
      </c>
      <c r="AD765" s="241" t="s">
        <v>46</v>
      </c>
      <c r="AE765" s="237"/>
      <c r="AF765" s="237"/>
      <c r="AG765" s="237"/>
      <c r="AH765" s="237"/>
      <c r="AI765" s="237" t="s">
        <v>1347</v>
      </c>
      <c r="AJ765" s="237" t="s">
        <v>94</v>
      </c>
      <c r="AK765" s="237" t="s">
        <v>94</v>
      </c>
      <c r="AL765" s="237" t="s">
        <v>109</v>
      </c>
      <c r="AM765" s="242">
        <v>4</v>
      </c>
    </row>
    <row r="766" spans="2:39">
      <c r="B766" s="228" t="s">
        <v>107</v>
      </c>
      <c r="C766" s="229" t="s">
        <v>108</v>
      </c>
      <c r="D766" s="230" t="s">
        <v>46</v>
      </c>
      <c r="E766" s="231" t="s">
        <v>1587</v>
      </c>
      <c r="F766" s="231" t="s">
        <v>1588</v>
      </c>
      <c r="G766" s="231" t="s">
        <v>35</v>
      </c>
      <c r="H766" s="231" t="s">
        <v>7652</v>
      </c>
      <c r="I766" s="232" t="s">
        <v>98</v>
      </c>
      <c r="J766" s="231" t="s">
        <v>5250</v>
      </c>
      <c r="K766" s="230" t="s">
        <v>114</v>
      </c>
      <c r="L766" s="230" t="s">
        <v>1578</v>
      </c>
      <c r="M766" s="233">
        <v>82318.416569338136</v>
      </c>
      <c r="N766" s="234" t="s">
        <v>8271</v>
      </c>
      <c r="O766" s="230" t="s">
        <v>1579</v>
      </c>
      <c r="P766" s="230" t="s">
        <v>46</v>
      </c>
      <c r="Q766" s="233">
        <v>0</v>
      </c>
      <c r="R766" s="234">
        <v>0</v>
      </c>
      <c r="S766" s="235" t="s">
        <v>46</v>
      </c>
      <c r="T766" s="236"/>
      <c r="U766" s="237"/>
      <c r="V766" s="238" t="s">
        <v>104</v>
      </c>
      <c r="W766" s="236">
        <v>0</v>
      </c>
      <c r="X766" s="237" t="s">
        <v>46</v>
      </c>
      <c r="Y766" s="239">
        <v>0</v>
      </c>
      <c r="Z766" s="237" t="s">
        <v>46</v>
      </c>
      <c r="AA766" s="239">
        <v>0</v>
      </c>
      <c r="AB766" s="240" t="s">
        <v>46</v>
      </c>
      <c r="AC766" s="241" t="s">
        <v>46</v>
      </c>
      <c r="AD766" s="241" t="s">
        <v>46</v>
      </c>
      <c r="AE766" s="237"/>
      <c r="AF766" s="237"/>
      <c r="AG766" s="237"/>
      <c r="AH766" s="237"/>
      <c r="AI766" s="237" t="s">
        <v>1347</v>
      </c>
      <c r="AJ766" s="237" t="s">
        <v>94</v>
      </c>
      <c r="AK766" s="237" t="s">
        <v>94</v>
      </c>
      <c r="AL766" s="237" t="s">
        <v>109</v>
      </c>
      <c r="AM766" s="242">
        <v>4</v>
      </c>
    </row>
    <row r="767" spans="2:39">
      <c r="B767" s="228" t="s">
        <v>1352</v>
      </c>
      <c r="C767" s="229" t="s">
        <v>1353</v>
      </c>
      <c r="D767" s="230" t="s">
        <v>46</v>
      </c>
      <c r="E767" s="231" t="s">
        <v>38</v>
      </c>
      <c r="F767" s="231" t="s">
        <v>97</v>
      </c>
      <c r="G767" s="231" t="s">
        <v>35</v>
      </c>
      <c r="H767" s="231" t="s">
        <v>7652</v>
      </c>
      <c r="I767" s="232" t="s">
        <v>98</v>
      </c>
      <c r="J767" s="231" t="s">
        <v>5250</v>
      </c>
      <c r="K767" s="230" t="s">
        <v>114</v>
      </c>
      <c r="L767" s="230" t="s">
        <v>1578</v>
      </c>
      <c r="M767" s="233">
        <v>73083.538904912974</v>
      </c>
      <c r="N767" s="234" t="s">
        <v>8271</v>
      </c>
      <c r="O767" s="230" t="s">
        <v>1579</v>
      </c>
      <c r="P767" s="230" t="s">
        <v>46</v>
      </c>
      <c r="Q767" s="233">
        <v>0</v>
      </c>
      <c r="R767" s="234">
        <v>0</v>
      </c>
      <c r="S767" s="235" t="s">
        <v>46</v>
      </c>
      <c r="T767" s="236"/>
      <c r="U767" s="237"/>
      <c r="V767" s="238" t="s">
        <v>104</v>
      </c>
      <c r="W767" s="236">
        <v>0</v>
      </c>
      <c r="X767" s="237" t="s">
        <v>46</v>
      </c>
      <c r="Y767" s="239">
        <v>0</v>
      </c>
      <c r="Z767" s="237" t="s">
        <v>46</v>
      </c>
      <c r="AA767" s="239">
        <v>0</v>
      </c>
      <c r="AB767" s="240" t="s">
        <v>46</v>
      </c>
      <c r="AC767" s="241" t="s">
        <v>46</v>
      </c>
      <c r="AD767" s="241" t="s">
        <v>46</v>
      </c>
      <c r="AE767" s="237"/>
      <c r="AF767" s="237"/>
      <c r="AG767" s="237"/>
      <c r="AH767" s="237"/>
      <c r="AI767" s="237" t="s">
        <v>1347</v>
      </c>
      <c r="AJ767" s="237" t="s">
        <v>94</v>
      </c>
      <c r="AK767" s="237" t="s">
        <v>94</v>
      </c>
      <c r="AL767" s="237" t="s">
        <v>111</v>
      </c>
      <c r="AM767" s="242">
        <v>4</v>
      </c>
    </row>
    <row r="768" spans="2:39">
      <c r="B768" s="228" t="s">
        <v>157</v>
      </c>
      <c r="C768" s="229" t="s">
        <v>158</v>
      </c>
      <c r="D768" s="230" t="s">
        <v>46</v>
      </c>
      <c r="E768" s="231" t="s">
        <v>1704</v>
      </c>
      <c r="F768" s="231" t="s">
        <v>1585</v>
      </c>
      <c r="G768" s="231" t="s">
        <v>35</v>
      </c>
      <c r="H768" s="231" t="s">
        <v>7652</v>
      </c>
      <c r="I768" s="232" t="s">
        <v>98</v>
      </c>
      <c r="J768" s="231" t="s">
        <v>5250</v>
      </c>
      <c r="K768" s="230" t="s">
        <v>114</v>
      </c>
      <c r="L768" s="230" t="s">
        <v>1578</v>
      </c>
      <c r="M768" s="233">
        <v>82318.416569338136</v>
      </c>
      <c r="N768" s="234" t="s">
        <v>8271</v>
      </c>
      <c r="O768" s="230" t="s">
        <v>1579</v>
      </c>
      <c r="P768" s="230" t="s">
        <v>46</v>
      </c>
      <c r="Q768" s="233">
        <v>0</v>
      </c>
      <c r="R768" s="234">
        <v>0</v>
      </c>
      <c r="S768" s="235" t="s">
        <v>46</v>
      </c>
      <c r="T768" s="236"/>
      <c r="U768" s="237"/>
      <c r="V768" s="238" t="s">
        <v>104</v>
      </c>
      <c r="W768" s="236">
        <v>0</v>
      </c>
      <c r="X768" s="237" t="s">
        <v>46</v>
      </c>
      <c r="Y768" s="239">
        <v>0</v>
      </c>
      <c r="Z768" s="237" t="s">
        <v>46</v>
      </c>
      <c r="AA768" s="239">
        <v>0</v>
      </c>
      <c r="AB768" s="240" t="s">
        <v>46</v>
      </c>
      <c r="AC768" s="241" t="s">
        <v>46</v>
      </c>
      <c r="AD768" s="241" t="s">
        <v>46</v>
      </c>
      <c r="AE768" s="237"/>
      <c r="AF768" s="237"/>
      <c r="AG768" s="237"/>
      <c r="AH768" s="237"/>
      <c r="AI768" s="237" t="s">
        <v>1347</v>
      </c>
      <c r="AJ768" s="237" t="s">
        <v>94</v>
      </c>
      <c r="AK768" s="237" t="s">
        <v>94</v>
      </c>
      <c r="AL768" s="237" t="s">
        <v>112</v>
      </c>
      <c r="AM768" s="242">
        <v>4</v>
      </c>
    </row>
    <row r="769" spans="2:39">
      <c r="B769" s="228" t="s">
        <v>157</v>
      </c>
      <c r="C769" s="229" t="s">
        <v>158</v>
      </c>
      <c r="D769" s="230" t="s">
        <v>46</v>
      </c>
      <c r="E769" s="231" t="s">
        <v>38</v>
      </c>
      <c r="F769" s="231" t="s">
        <v>97</v>
      </c>
      <c r="G769" s="231" t="s">
        <v>35</v>
      </c>
      <c r="H769" s="231" t="s">
        <v>7652</v>
      </c>
      <c r="I769" s="232" t="s">
        <v>98</v>
      </c>
      <c r="J769" s="231" t="s">
        <v>5250</v>
      </c>
      <c r="K769" s="230" t="s">
        <v>114</v>
      </c>
      <c r="L769" s="230" t="s">
        <v>1578</v>
      </c>
      <c r="M769" s="233">
        <v>82318.416569338136</v>
      </c>
      <c r="N769" s="234" t="s">
        <v>8271</v>
      </c>
      <c r="O769" s="230" t="s">
        <v>1579</v>
      </c>
      <c r="P769" s="230" t="s">
        <v>46</v>
      </c>
      <c r="Q769" s="233">
        <v>0</v>
      </c>
      <c r="R769" s="234">
        <v>0</v>
      </c>
      <c r="S769" s="235" t="s">
        <v>46</v>
      </c>
      <c r="T769" s="236"/>
      <c r="U769" s="237"/>
      <c r="V769" s="238" t="s">
        <v>104</v>
      </c>
      <c r="W769" s="236">
        <v>0</v>
      </c>
      <c r="X769" s="237" t="s">
        <v>46</v>
      </c>
      <c r="Y769" s="239">
        <v>0</v>
      </c>
      <c r="Z769" s="237" t="s">
        <v>46</v>
      </c>
      <c r="AA769" s="239">
        <v>0</v>
      </c>
      <c r="AB769" s="240" t="s">
        <v>46</v>
      </c>
      <c r="AC769" s="241" t="s">
        <v>46</v>
      </c>
      <c r="AD769" s="241" t="s">
        <v>46</v>
      </c>
      <c r="AE769" s="237"/>
      <c r="AF769" s="237"/>
      <c r="AG769" s="237"/>
      <c r="AH769" s="237"/>
      <c r="AI769" s="237" t="s">
        <v>1347</v>
      </c>
      <c r="AJ769" s="237" t="s">
        <v>94</v>
      </c>
      <c r="AK769" s="237" t="s">
        <v>94</v>
      </c>
      <c r="AL769" s="237" t="s">
        <v>112</v>
      </c>
      <c r="AM769" s="242">
        <v>4</v>
      </c>
    </row>
    <row r="770" spans="2:39">
      <c r="B770" s="228" t="s">
        <v>157</v>
      </c>
      <c r="C770" s="229" t="s">
        <v>158</v>
      </c>
      <c r="D770" s="230" t="s">
        <v>46</v>
      </c>
      <c r="E770" s="231" t="s">
        <v>1705</v>
      </c>
      <c r="F770" s="231" t="s">
        <v>1706</v>
      </c>
      <c r="G770" s="231" t="s">
        <v>35</v>
      </c>
      <c r="H770" s="231" t="s">
        <v>7652</v>
      </c>
      <c r="I770" s="232" t="s">
        <v>98</v>
      </c>
      <c r="J770" s="231" t="s">
        <v>5250</v>
      </c>
      <c r="K770" s="230" t="s">
        <v>114</v>
      </c>
      <c r="L770" s="230" t="s">
        <v>1578</v>
      </c>
      <c r="M770" s="233">
        <v>82318.416569338136</v>
      </c>
      <c r="N770" s="234" t="s">
        <v>8271</v>
      </c>
      <c r="O770" s="230" t="s">
        <v>1579</v>
      </c>
      <c r="P770" s="230" t="s">
        <v>46</v>
      </c>
      <c r="Q770" s="233">
        <v>0</v>
      </c>
      <c r="R770" s="234">
        <v>0</v>
      </c>
      <c r="S770" s="235" t="s">
        <v>46</v>
      </c>
      <c r="T770" s="236"/>
      <c r="U770" s="237"/>
      <c r="V770" s="238" t="s">
        <v>104</v>
      </c>
      <c r="W770" s="236">
        <v>0</v>
      </c>
      <c r="X770" s="237" t="s">
        <v>46</v>
      </c>
      <c r="Y770" s="239">
        <v>0</v>
      </c>
      <c r="Z770" s="237" t="s">
        <v>46</v>
      </c>
      <c r="AA770" s="239">
        <v>0</v>
      </c>
      <c r="AB770" s="240" t="s">
        <v>46</v>
      </c>
      <c r="AC770" s="241" t="s">
        <v>46</v>
      </c>
      <c r="AD770" s="241" t="s">
        <v>46</v>
      </c>
      <c r="AE770" s="237"/>
      <c r="AF770" s="237"/>
      <c r="AG770" s="237"/>
      <c r="AH770" s="237"/>
      <c r="AI770" s="237" t="s">
        <v>1347</v>
      </c>
      <c r="AJ770" s="237" t="s">
        <v>94</v>
      </c>
      <c r="AK770" s="237" t="s">
        <v>94</v>
      </c>
      <c r="AL770" s="237" t="s">
        <v>112</v>
      </c>
      <c r="AM770" s="242">
        <v>4</v>
      </c>
    </row>
    <row r="771" spans="2:39">
      <c r="B771" s="228" t="s">
        <v>157</v>
      </c>
      <c r="C771" s="229" t="s">
        <v>158</v>
      </c>
      <c r="D771" s="230" t="s">
        <v>46</v>
      </c>
      <c r="E771" s="231" t="s">
        <v>1703</v>
      </c>
      <c r="F771" s="231" t="s">
        <v>1588</v>
      </c>
      <c r="G771" s="231" t="s">
        <v>35</v>
      </c>
      <c r="H771" s="231" t="s">
        <v>7652</v>
      </c>
      <c r="I771" s="232" t="s">
        <v>98</v>
      </c>
      <c r="J771" s="231" t="s">
        <v>5250</v>
      </c>
      <c r="K771" s="230" t="s">
        <v>114</v>
      </c>
      <c r="L771" s="230" t="s">
        <v>1578</v>
      </c>
      <c r="M771" s="233">
        <v>82318.416569338136</v>
      </c>
      <c r="N771" s="234" t="s">
        <v>8271</v>
      </c>
      <c r="O771" s="230" t="s">
        <v>1579</v>
      </c>
      <c r="P771" s="230" t="s">
        <v>46</v>
      </c>
      <c r="Q771" s="233">
        <v>0</v>
      </c>
      <c r="R771" s="234">
        <v>0</v>
      </c>
      <c r="S771" s="235" t="s">
        <v>46</v>
      </c>
      <c r="T771" s="236"/>
      <c r="U771" s="237"/>
      <c r="V771" s="238" t="s">
        <v>104</v>
      </c>
      <c r="W771" s="236">
        <v>0</v>
      </c>
      <c r="X771" s="237" t="s">
        <v>46</v>
      </c>
      <c r="Y771" s="239">
        <v>0</v>
      </c>
      <c r="Z771" s="237" t="s">
        <v>46</v>
      </c>
      <c r="AA771" s="239">
        <v>0</v>
      </c>
      <c r="AB771" s="240" t="s">
        <v>46</v>
      </c>
      <c r="AC771" s="241" t="s">
        <v>46</v>
      </c>
      <c r="AD771" s="241" t="s">
        <v>46</v>
      </c>
      <c r="AE771" s="237"/>
      <c r="AF771" s="237"/>
      <c r="AG771" s="237"/>
      <c r="AH771" s="237"/>
      <c r="AI771" s="237" t="s">
        <v>1347</v>
      </c>
      <c r="AJ771" s="237" t="s">
        <v>94</v>
      </c>
      <c r="AK771" s="237" t="s">
        <v>94</v>
      </c>
      <c r="AL771" s="237" t="s">
        <v>112</v>
      </c>
      <c r="AM771" s="242">
        <v>4</v>
      </c>
    </row>
    <row r="772" spans="2:39">
      <c r="B772" s="228" t="s">
        <v>157</v>
      </c>
      <c r="C772" s="229" t="s">
        <v>158</v>
      </c>
      <c r="D772" s="230" t="s">
        <v>46</v>
      </c>
      <c r="E772" s="231" t="s">
        <v>1582</v>
      </c>
      <c r="F772" s="231" t="s">
        <v>1706</v>
      </c>
      <c r="G772" s="231" t="s">
        <v>35</v>
      </c>
      <c r="H772" s="231" t="s">
        <v>7652</v>
      </c>
      <c r="I772" s="232" t="s">
        <v>98</v>
      </c>
      <c r="J772" s="231" t="s">
        <v>5250</v>
      </c>
      <c r="K772" s="230" t="s">
        <v>114</v>
      </c>
      <c r="L772" s="230" t="s">
        <v>1578</v>
      </c>
      <c r="M772" s="233">
        <v>82318.416569338136</v>
      </c>
      <c r="N772" s="234" t="s">
        <v>8271</v>
      </c>
      <c r="O772" s="230" t="s">
        <v>1579</v>
      </c>
      <c r="P772" s="230" t="s">
        <v>46</v>
      </c>
      <c r="Q772" s="233">
        <v>0</v>
      </c>
      <c r="R772" s="234">
        <v>0</v>
      </c>
      <c r="S772" s="235" t="s">
        <v>46</v>
      </c>
      <c r="T772" s="236"/>
      <c r="U772" s="237"/>
      <c r="V772" s="238" t="s">
        <v>104</v>
      </c>
      <c r="W772" s="236">
        <v>0</v>
      </c>
      <c r="X772" s="237" t="s">
        <v>46</v>
      </c>
      <c r="Y772" s="239">
        <v>0</v>
      </c>
      <c r="Z772" s="237" t="s">
        <v>46</v>
      </c>
      <c r="AA772" s="239">
        <v>0</v>
      </c>
      <c r="AB772" s="240" t="s">
        <v>46</v>
      </c>
      <c r="AC772" s="241" t="s">
        <v>46</v>
      </c>
      <c r="AD772" s="241" t="s">
        <v>46</v>
      </c>
      <c r="AE772" s="237"/>
      <c r="AF772" s="237"/>
      <c r="AG772" s="237"/>
      <c r="AH772" s="237"/>
      <c r="AI772" s="237" t="s">
        <v>1347</v>
      </c>
      <c r="AJ772" s="237" t="s">
        <v>94</v>
      </c>
      <c r="AK772" s="237" t="s">
        <v>94</v>
      </c>
      <c r="AL772" s="237" t="s">
        <v>112</v>
      </c>
      <c r="AM772" s="242">
        <v>4</v>
      </c>
    </row>
    <row r="773" spans="2:39">
      <c r="B773" s="228" t="s">
        <v>157</v>
      </c>
      <c r="C773" s="229" t="s">
        <v>158</v>
      </c>
      <c r="D773" s="230" t="s">
        <v>46</v>
      </c>
      <c r="E773" s="231" t="s">
        <v>1587</v>
      </c>
      <c r="F773" s="231" t="s">
        <v>1588</v>
      </c>
      <c r="G773" s="231" t="s">
        <v>35</v>
      </c>
      <c r="H773" s="231" t="s">
        <v>7652</v>
      </c>
      <c r="I773" s="232" t="s">
        <v>98</v>
      </c>
      <c r="J773" s="231" t="s">
        <v>5250</v>
      </c>
      <c r="K773" s="230" t="s">
        <v>114</v>
      </c>
      <c r="L773" s="230" t="s">
        <v>1578</v>
      </c>
      <c r="M773" s="233">
        <v>82318.416569338136</v>
      </c>
      <c r="N773" s="234" t="s">
        <v>8271</v>
      </c>
      <c r="O773" s="230" t="s">
        <v>1579</v>
      </c>
      <c r="P773" s="230" t="s">
        <v>46</v>
      </c>
      <c r="Q773" s="233">
        <v>0</v>
      </c>
      <c r="R773" s="234">
        <v>0</v>
      </c>
      <c r="S773" s="235" t="s">
        <v>46</v>
      </c>
      <c r="T773" s="236"/>
      <c r="U773" s="237"/>
      <c r="V773" s="238" t="s">
        <v>104</v>
      </c>
      <c r="W773" s="236">
        <v>0</v>
      </c>
      <c r="X773" s="237" t="s">
        <v>46</v>
      </c>
      <c r="Y773" s="239">
        <v>0</v>
      </c>
      <c r="Z773" s="237" t="s">
        <v>46</v>
      </c>
      <c r="AA773" s="239">
        <v>0</v>
      </c>
      <c r="AB773" s="240" t="s">
        <v>46</v>
      </c>
      <c r="AC773" s="241" t="s">
        <v>46</v>
      </c>
      <c r="AD773" s="241" t="s">
        <v>46</v>
      </c>
      <c r="AE773" s="237"/>
      <c r="AF773" s="237"/>
      <c r="AG773" s="237"/>
      <c r="AH773" s="237"/>
      <c r="AI773" s="237" t="s">
        <v>1347</v>
      </c>
      <c r="AJ773" s="237" t="s">
        <v>94</v>
      </c>
      <c r="AK773" s="237" t="s">
        <v>94</v>
      </c>
      <c r="AL773" s="237" t="s">
        <v>112</v>
      </c>
      <c r="AM773" s="242">
        <v>4</v>
      </c>
    </row>
    <row r="774" spans="2:39">
      <c r="B774" s="228" t="s">
        <v>157</v>
      </c>
      <c r="C774" s="229" t="s">
        <v>158</v>
      </c>
      <c r="D774" s="230" t="s">
        <v>46</v>
      </c>
      <c r="E774" s="231" t="s">
        <v>1584</v>
      </c>
      <c r="F774" s="231" t="s">
        <v>1585</v>
      </c>
      <c r="G774" s="231" t="s">
        <v>35</v>
      </c>
      <c r="H774" s="231" t="s">
        <v>7652</v>
      </c>
      <c r="I774" s="232" t="s">
        <v>98</v>
      </c>
      <c r="J774" s="231" t="s">
        <v>5250</v>
      </c>
      <c r="K774" s="230" t="s">
        <v>114</v>
      </c>
      <c r="L774" s="230" t="s">
        <v>1578</v>
      </c>
      <c r="M774" s="233">
        <v>82318.416569338136</v>
      </c>
      <c r="N774" s="234" t="s">
        <v>8271</v>
      </c>
      <c r="O774" s="230" t="s">
        <v>1579</v>
      </c>
      <c r="P774" s="230" t="s">
        <v>46</v>
      </c>
      <c r="Q774" s="233">
        <v>0</v>
      </c>
      <c r="R774" s="234">
        <v>0</v>
      </c>
      <c r="S774" s="235" t="s">
        <v>46</v>
      </c>
      <c r="T774" s="236"/>
      <c r="U774" s="237"/>
      <c r="V774" s="238" t="s">
        <v>104</v>
      </c>
      <c r="W774" s="236">
        <v>0</v>
      </c>
      <c r="X774" s="237" t="s">
        <v>46</v>
      </c>
      <c r="Y774" s="239">
        <v>0</v>
      </c>
      <c r="Z774" s="237" t="s">
        <v>46</v>
      </c>
      <c r="AA774" s="239">
        <v>0</v>
      </c>
      <c r="AB774" s="240" t="s">
        <v>46</v>
      </c>
      <c r="AC774" s="241" t="s">
        <v>46</v>
      </c>
      <c r="AD774" s="241" t="s">
        <v>46</v>
      </c>
      <c r="AE774" s="237"/>
      <c r="AF774" s="237"/>
      <c r="AG774" s="237"/>
      <c r="AH774" s="237"/>
      <c r="AI774" s="237" t="s">
        <v>1347</v>
      </c>
      <c r="AJ774" s="237" t="s">
        <v>94</v>
      </c>
      <c r="AK774" s="237" t="s">
        <v>94</v>
      </c>
      <c r="AL774" s="237" t="s">
        <v>112</v>
      </c>
      <c r="AM774" s="242">
        <v>4</v>
      </c>
    </row>
    <row r="775" spans="2:39">
      <c r="B775" s="228" t="s">
        <v>157</v>
      </c>
      <c r="C775" s="229" t="s">
        <v>158</v>
      </c>
      <c r="D775" s="230" t="s">
        <v>46</v>
      </c>
      <c r="E775" s="231" t="s">
        <v>1573</v>
      </c>
      <c r="F775" s="231" t="s">
        <v>1574</v>
      </c>
      <c r="G775" s="231" t="s">
        <v>35</v>
      </c>
      <c r="H775" s="231" t="s">
        <v>7652</v>
      </c>
      <c r="I775" s="232" t="s">
        <v>98</v>
      </c>
      <c r="J775" s="231" t="s">
        <v>5250</v>
      </c>
      <c r="K775" s="230" t="s">
        <v>114</v>
      </c>
      <c r="L775" s="230" t="s">
        <v>1578</v>
      </c>
      <c r="M775" s="233">
        <v>82318.416569338136</v>
      </c>
      <c r="N775" s="234" t="s">
        <v>8271</v>
      </c>
      <c r="O775" s="230" t="s">
        <v>1579</v>
      </c>
      <c r="P775" s="230" t="s">
        <v>46</v>
      </c>
      <c r="Q775" s="233">
        <v>0</v>
      </c>
      <c r="R775" s="234">
        <v>0</v>
      </c>
      <c r="S775" s="235" t="s">
        <v>46</v>
      </c>
      <c r="T775" s="236"/>
      <c r="U775" s="237"/>
      <c r="V775" s="238" t="s">
        <v>104</v>
      </c>
      <c r="W775" s="236">
        <v>0</v>
      </c>
      <c r="X775" s="237" t="s">
        <v>46</v>
      </c>
      <c r="Y775" s="239">
        <v>0</v>
      </c>
      <c r="Z775" s="237" t="s">
        <v>46</v>
      </c>
      <c r="AA775" s="239">
        <v>0</v>
      </c>
      <c r="AB775" s="240" t="s">
        <v>46</v>
      </c>
      <c r="AC775" s="241" t="s">
        <v>46</v>
      </c>
      <c r="AD775" s="241" t="s">
        <v>46</v>
      </c>
      <c r="AE775" s="237"/>
      <c r="AF775" s="237"/>
      <c r="AG775" s="237"/>
      <c r="AH775" s="237"/>
      <c r="AI775" s="237" t="s">
        <v>1347</v>
      </c>
      <c r="AJ775" s="237" t="s">
        <v>94</v>
      </c>
      <c r="AK775" s="237" t="s">
        <v>94</v>
      </c>
      <c r="AL775" s="237" t="s">
        <v>112</v>
      </c>
      <c r="AM775" s="242">
        <v>4</v>
      </c>
    </row>
    <row r="776" spans="2:39">
      <c r="B776" s="228" t="s">
        <v>179</v>
      </c>
      <c r="C776" s="229" t="s">
        <v>180</v>
      </c>
      <c r="D776" s="230" t="s">
        <v>46</v>
      </c>
      <c r="E776" s="231" t="s">
        <v>38</v>
      </c>
      <c r="F776" s="231" t="s">
        <v>97</v>
      </c>
      <c r="G776" s="231" t="s">
        <v>35</v>
      </c>
      <c r="H776" s="231" t="s">
        <v>7652</v>
      </c>
      <c r="I776" s="232" t="s">
        <v>98</v>
      </c>
      <c r="J776" s="231" t="s">
        <v>5250</v>
      </c>
      <c r="K776" s="230" t="s">
        <v>114</v>
      </c>
      <c r="L776" s="230" t="s">
        <v>1578</v>
      </c>
      <c r="M776" s="233">
        <v>91553.76208761624</v>
      </c>
      <c r="N776" s="234" t="s">
        <v>8271</v>
      </c>
      <c r="O776" s="230" t="s">
        <v>1579</v>
      </c>
      <c r="P776" s="230" t="s">
        <v>46</v>
      </c>
      <c r="Q776" s="233">
        <v>0</v>
      </c>
      <c r="R776" s="234">
        <v>0</v>
      </c>
      <c r="S776" s="235" t="s">
        <v>46</v>
      </c>
      <c r="T776" s="236"/>
      <c r="U776" s="237"/>
      <c r="V776" s="238" t="s">
        <v>104</v>
      </c>
      <c r="W776" s="236">
        <v>0</v>
      </c>
      <c r="X776" s="237" t="s">
        <v>46</v>
      </c>
      <c r="Y776" s="239">
        <v>0</v>
      </c>
      <c r="Z776" s="237" t="s">
        <v>46</v>
      </c>
      <c r="AA776" s="239">
        <v>0</v>
      </c>
      <c r="AB776" s="240" t="s">
        <v>46</v>
      </c>
      <c r="AC776" s="241" t="s">
        <v>46</v>
      </c>
      <c r="AD776" s="241" t="s">
        <v>46</v>
      </c>
      <c r="AE776" s="237"/>
      <c r="AF776" s="237"/>
      <c r="AG776" s="237"/>
      <c r="AH776" s="237"/>
      <c r="AI776" s="237" t="s">
        <v>1347</v>
      </c>
      <c r="AJ776" s="237" t="s">
        <v>94</v>
      </c>
      <c r="AK776" s="237" t="s">
        <v>94</v>
      </c>
      <c r="AL776" s="237" t="s">
        <v>113</v>
      </c>
      <c r="AM776" s="242">
        <v>4</v>
      </c>
    </row>
    <row r="777" spans="2:39">
      <c r="B777" s="228" t="s">
        <v>232</v>
      </c>
      <c r="C777" s="229" t="s">
        <v>233</v>
      </c>
      <c r="D777" s="230" t="s">
        <v>46</v>
      </c>
      <c r="E777" s="231" t="s">
        <v>38</v>
      </c>
      <c r="F777" s="231" t="s">
        <v>97</v>
      </c>
      <c r="G777" s="231" t="s">
        <v>35</v>
      </c>
      <c r="H777" s="231" t="s">
        <v>7652</v>
      </c>
      <c r="I777" s="232" t="s">
        <v>98</v>
      </c>
      <c r="J777" s="231" t="s">
        <v>5250</v>
      </c>
      <c r="K777" s="230" t="s">
        <v>114</v>
      </c>
      <c r="L777" s="230" t="s">
        <v>1578</v>
      </c>
      <c r="M777" s="233">
        <v>100789.43673106885</v>
      </c>
      <c r="N777" s="234" t="s">
        <v>8271</v>
      </c>
      <c r="O777" s="230" t="s">
        <v>1579</v>
      </c>
      <c r="P777" s="230" t="s">
        <v>46</v>
      </c>
      <c r="Q777" s="233">
        <v>0</v>
      </c>
      <c r="R777" s="234">
        <v>0</v>
      </c>
      <c r="S777" s="235" t="s">
        <v>46</v>
      </c>
      <c r="T777" s="236"/>
      <c r="U777" s="237"/>
      <c r="V777" s="238" t="s">
        <v>104</v>
      </c>
      <c r="W777" s="236">
        <v>0</v>
      </c>
      <c r="X777" s="237" t="s">
        <v>46</v>
      </c>
      <c r="Y777" s="239">
        <v>0</v>
      </c>
      <c r="Z777" s="237" t="s">
        <v>46</v>
      </c>
      <c r="AA777" s="239">
        <v>0</v>
      </c>
      <c r="AB777" s="240" t="s">
        <v>46</v>
      </c>
      <c r="AC777" s="241" t="s">
        <v>46</v>
      </c>
      <c r="AD777" s="241" t="s">
        <v>46</v>
      </c>
      <c r="AE777" s="237"/>
      <c r="AF777" s="237"/>
      <c r="AG777" s="237"/>
      <c r="AH777" s="237"/>
      <c r="AI777" s="237" t="s">
        <v>1347</v>
      </c>
      <c r="AJ777" s="237" t="s">
        <v>94</v>
      </c>
      <c r="AK777" s="237" t="s">
        <v>94</v>
      </c>
      <c r="AL777" s="237" t="s">
        <v>115</v>
      </c>
      <c r="AM777" s="242">
        <v>4</v>
      </c>
    </row>
    <row r="778" spans="2:39">
      <c r="B778" s="228" t="s">
        <v>1354</v>
      </c>
      <c r="C778" s="229" t="s">
        <v>1355</v>
      </c>
      <c r="D778" s="230" t="s">
        <v>46</v>
      </c>
      <c r="E778" s="231" t="s">
        <v>38</v>
      </c>
      <c r="F778" s="231" t="s">
        <v>97</v>
      </c>
      <c r="G778" s="231" t="s">
        <v>35</v>
      </c>
      <c r="H778" s="231" t="s">
        <v>7652</v>
      </c>
      <c r="I778" s="232" t="s">
        <v>98</v>
      </c>
      <c r="J778" s="231" t="s">
        <v>5250</v>
      </c>
      <c r="K778" s="230" t="s">
        <v>114</v>
      </c>
      <c r="L778" s="230" t="s">
        <v>1578</v>
      </c>
      <c r="M778" s="233">
        <v>91553.76208761624</v>
      </c>
      <c r="N778" s="234" t="s">
        <v>8271</v>
      </c>
      <c r="O778" s="230" t="s">
        <v>1579</v>
      </c>
      <c r="P778" s="230" t="s">
        <v>46</v>
      </c>
      <c r="Q778" s="233">
        <v>0</v>
      </c>
      <c r="R778" s="234">
        <v>0</v>
      </c>
      <c r="S778" s="235" t="s">
        <v>46</v>
      </c>
      <c r="T778" s="236"/>
      <c r="U778" s="237"/>
      <c r="V778" s="238" t="s">
        <v>104</v>
      </c>
      <c r="W778" s="236">
        <v>0</v>
      </c>
      <c r="X778" s="237" t="s">
        <v>46</v>
      </c>
      <c r="Y778" s="239">
        <v>0</v>
      </c>
      <c r="Z778" s="237" t="s">
        <v>46</v>
      </c>
      <c r="AA778" s="239">
        <v>0</v>
      </c>
      <c r="AB778" s="240" t="s">
        <v>46</v>
      </c>
      <c r="AC778" s="241" t="s">
        <v>46</v>
      </c>
      <c r="AD778" s="241" t="s">
        <v>46</v>
      </c>
      <c r="AE778" s="237"/>
      <c r="AF778" s="237"/>
      <c r="AG778" s="237"/>
      <c r="AH778" s="237"/>
      <c r="AI778" s="237" t="s">
        <v>1347</v>
      </c>
      <c r="AJ778" s="237" t="s">
        <v>94</v>
      </c>
      <c r="AK778" s="237" t="s">
        <v>94</v>
      </c>
      <c r="AL778" s="237" t="s">
        <v>167</v>
      </c>
      <c r="AM778" s="242">
        <v>4</v>
      </c>
    </row>
    <row r="779" spans="2:39">
      <c r="B779" s="228" t="s">
        <v>17</v>
      </c>
      <c r="C779" s="229" t="s">
        <v>29</v>
      </c>
      <c r="D779" s="230" t="s">
        <v>46</v>
      </c>
      <c r="E779" s="231" t="s">
        <v>38</v>
      </c>
      <c r="F779" s="231" t="s">
        <v>97</v>
      </c>
      <c r="G779" s="231" t="s">
        <v>35</v>
      </c>
      <c r="H779" s="231" t="s">
        <v>7652</v>
      </c>
      <c r="I779" s="232" t="s">
        <v>98</v>
      </c>
      <c r="J779" s="231" t="s">
        <v>5250</v>
      </c>
      <c r="K779" s="230" t="s">
        <v>114</v>
      </c>
      <c r="L779" s="230" t="s">
        <v>1578</v>
      </c>
      <c r="M779" s="233">
        <v>91553.76208761624</v>
      </c>
      <c r="N779" s="234" t="s">
        <v>8271</v>
      </c>
      <c r="O779" s="230" t="s">
        <v>1579</v>
      </c>
      <c r="P779" s="230" t="s">
        <v>46</v>
      </c>
      <c r="Q779" s="233">
        <v>0</v>
      </c>
      <c r="R779" s="234">
        <v>0</v>
      </c>
      <c r="S779" s="235" t="s">
        <v>46</v>
      </c>
      <c r="T779" s="236"/>
      <c r="U779" s="237"/>
      <c r="V779" s="238" t="s">
        <v>104</v>
      </c>
      <c r="W779" s="236">
        <v>0</v>
      </c>
      <c r="X779" s="237" t="s">
        <v>46</v>
      </c>
      <c r="Y779" s="239">
        <v>0</v>
      </c>
      <c r="Z779" s="237" t="s">
        <v>46</v>
      </c>
      <c r="AA779" s="239">
        <v>0</v>
      </c>
      <c r="AB779" s="240" t="s">
        <v>46</v>
      </c>
      <c r="AC779" s="241" t="s">
        <v>46</v>
      </c>
      <c r="AD779" s="241" t="s">
        <v>46</v>
      </c>
      <c r="AE779" s="237"/>
      <c r="AF779" s="237"/>
      <c r="AG779" s="237"/>
      <c r="AH779" s="237"/>
      <c r="AI779" s="237" t="s">
        <v>1347</v>
      </c>
      <c r="AJ779" s="237" t="s">
        <v>94</v>
      </c>
      <c r="AK779" s="237" t="s">
        <v>94</v>
      </c>
      <c r="AL779" s="237" t="s">
        <v>189</v>
      </c>
      <c r="AM779" s="242">
        <v>4</v>
      </c>
    </row>
    <row r="780" spans="2:39">
      <c r="B780" s="228" t="s">
        <v>18</v>
      </c>
      <c r="C780" s="229" t="s">
        <v>30</v>
      </c>
      <c r="D780" s="230" t="s">
        <v>46</v>
      </c>
      <c r="E780" s="231" t="s">
        <v>38</v>
      </c>
      <c r="F780" s="231" t="s">
        <v>97</v>
      </c>
      <c r="G780" s="231" t="s">
        <v>35</v>
      </c>
      <c r="H780" s="231" t="s">
        <v>7652</v>
      </c>
      <c r="I780" s="232" t="s">
        <v>98</v>
      </c>
      <c r="J780" s="231" t="s">
        <v>5250</v>
      </c>
      <c r="K780" s="230" t="s">
        <v>114</v>
      </c>
      <c r="L780" s="230" t="s">
        <v>1578</v>
      </c>
      <c r="M780" s="233">
        <v>82318.416569338136</v>
      </c>
      <c r="N780" s="234" t="s">
        <v>8271</v>
      </c>
      <c r="O780" s="230" t="s">
        <v>1579</v>
      </c>
      <c r="P780" s="230" t="s">
        <v>46</v>
      </c>
      <c r="Q780" s="233">
        <v>0</v>
      </c>
      <c r="R780" s="234">
        <v>0</v>
      </c>
      <c r="S780" s="235" t="s">
        <v>46</v>
      </c>
      <c r="T780" s="236"/>
      <c r="U780" s="237"/>
      <c r="V780" s="238" t="s">
        <v>104</v>
      </c>
      <c r="W780" s="236">
        <v>0</v>
      </c>
      <c r="X780" s="237" t="s">
        <v>46</v>
      </c>
      <c r="Y780" s="239">
        <v>0</v>
      </c>
      <c r="Z780" s="237" t="s">
        <v>46</v>
      </c>
      <c r="AA780" s="239">
        <v>0</v>
      </c>
      <c r="AB780" s="240" t="s">
        <v>46</v>
      </c>
      <c r="AC780" s="241" t="s">
        <v>46</v>
      </c>
      <c r="AD780" s="241" t="s">
        <v>46</v>
      </c>
      <c r="AE780" s="237"/>
      <c r="AF780" s="237"/>
      <c r="AG780" s="237"/>
      <c r="AH780" s="237"/>
      <c r="AI780" s="237" t="s">
        <v>1347</v>
      </c>
      <c r="AJ780" s="237" t="s">
        <v>94</v>
      </c>
      <c r="AK780" s="237" t="s">
        <v>94</v>
      </c>
      <c r="AL780" s="237" t="s">
        <v>191</v>
      </c>
      <c r="AM780" s="242">
        <v>4</v>
      </c>
    </row>
    <row r="781" spans="2:39">
      <c r="B781" s="228" t="s">
        <v>18</v>
      </c>
      <c r="C781" s="229" t="s">
        <v>30</v>
      </c>
      <c r="D781" s="230" t="s">
        <v>46</v>
      </c>
      <c r="E781" s="231" t="s">
        <v>1587</v>
      </c>
      <c r="F781" s="231" t="s">
        <v>1588</v>
      </c>
      <c r="G781" s="231" t="s">
        <v>35</v>
      </c>
      <c r="H781" s="231" t="s">
        <v>7652</v>
      </c>
      <c r="I781" s="232" t="s">
        <v>98</v>
      </c>
      <c r="J781" s="231" t="s">
        <v>5250</v>
      </c>
      <c r="K781" s="230" t="s">
        <v>114</v>
      </c>
      <c r="L781" s="230" t="s">
        <v>1578</v>
      </c>
      <c r="M781" s="233">
        <v>82318.416569338136</v>
      </c>
      <c r="N781" s="234" t="s">
        <v>8271</v>
      </c>
      <c r="O781" s="230" t="s">
        <v>1579</v>
      </c>
      <c r="P781" s="230" t="s">
        <v>46</v>
      </c>
      <c r="Q781" s="233">
        <v>0</v>
      </c>
      <c r="R781" s="234">
        <v>0</v>
      </c>
      <c r="S781" s="235" t="s">
        <v>46</v>
      </c>
      <c r="T781" s="236"/>
      <c r="U781" s="237"/>
      <c r="V781" s="238" t="s">
        <v>104</v>
      </c>
      <c r="W781" s="236">
        <v>0</v>
      </c>
      <c r="X781" s="237" t="s">
        <v>46</v>
      </c>
      <c r="Y781" s="239">
        <v>0</v>
      </c>
      <c r="Z781" s="237" t="s">
        <v>46</v>
      </c>
      <c r="AA781" s="239">
        <v>0</v>
      </c>
      <c r="AB781" s="240" t="s">
        <v>46</v>
      </c>
      <c r="AC781" s="241" t="s">
        <v>46</v>
      </c>
      <c r="AD781" s="241" t="s">
        <v>46</v>
      </c>
      <c r="AE781" s="237"/>
      <c r="AF781" s="237"/>
      <c r="AG781" s="237"/>
      <c r="AH781" s="237"/>
      <c r="AI781" s="237" t="s">
        <v>1347</v>
      </c>
      <c r="AJ781" s="237" t="s">
        <v>94</v>
      </c>
      <c r="AK781" s="237" t="s">
        <v>94</v>
      </c>
      <c r="AL781" s="237" t="s">
        <v>191</v>
      </c>
      <c r="AM781" s="242">
        <v>4</v>
      </c>
    </row>
    <row r="782" spans="2:39">
      <c r="B782" s="228" t="s">
        <v>18</v>
      </c>
      <c r="C782" s="229" t="s">
        <v>30</v>
      </c>
      <c r="D782" s="230" t="s">
        <v>46</v>
      </c>
      <c r="E782" s="231" t="s">
        <v>1582</v>
      </c>
      <c r="F782" s="231" t="s">
        <v>1706</v>
      </c>
      <c r="G782" s="231" t="s">
        <v>35</v>
      </c>
      <c r="H782" s="231" t="s">
        <v>7652</v>
      </c>
      <c r="I782" s="232" t="s">
        <v>98</v>
      </c>
      <c r="J782" s="231" t="s">
        <v>5250</v>
      </c>
      <c r="K782" s="230" t="s">
        <v>114</v>
      </c>
      <c r="L782" s="230" t="s">
        <v>1578</v>
      </c>
      <c r="M782" s="233">
        <v>82318.416569338136</v>
      </c>
      <c r="N782" s="234" t="s">
        <v>8271</v>
      </c>
      <c r="O782" s="230" t="s">
        <v>1579</v>
      </c>
      <c r="P782" s="230" t="s">
        <v>46</v>
      </c>
      <c r="Q782" s="233">
        <v>0</v>
      </c>
      <c r="R782" s="234">
        <v>0</v>
      </c>
      <c r="S782" s="235" t="s">
        <v>46</v>
      </c>
      <c r="T782" s="236"/>
      <c r="U782" s="237"/>
      <c r="V782" s="238" t="s">
        <v>104</v>
      </c>
      <c r="W782" s="236">
        <v>0</v>
      </c>
      <c r="X782" s="237" t="s">
        <v>46</v>
      </c>
      <c r="Y782" s="239">
        <v>0</v>
      </c>
      <c r="Z782" s="237" t="s">
        <v>46</v>
      </c>
      <c r="AA782" s="239">
        <v>0</v>
      </c>
      <c r="AB782" s="240" t="s">
        <v>46</v>
      </c>
      <c r="AC782" s="241" t="s">
        <v>46</v>
      </c>
      <c r="AD782" s="241" t="s">
        <v>46</v>
      </c>
      <c r="AE782" s="237"/>
      <c r="AF782" s="237"/>
      <c r="AG782" s="237"/>
      <c r="AH782" s="237"/>
      <c r="AI782" s="237" t="s">
        <v>1347</v>
      </c>
      <c r="AJ782" s="237" t="s">
        <v>94</v>
      </c>
      <c r="AK782" s="237" t="s">
        <v>94</v>
      </c>
      <c r="AL782" s="237" t="s">
        <v>191</v>
      </c>
      <c r="AM782" s="242">
        <v>4</v>
      </c>
    </row>
    <row r="783" spans="2:39">
      <c r="B783" s="228" t="s">
        <v>18</v>
      </c>
      <c r="C783" s="229" t="s">
        <v>30</v>
      </c>
      <c r="D783" s="230" t="s">
        <v>46</v>
      </c>
      <c r="E783" s="231" t="s">
        <v>1573</v>
      </c>
      <c r="F783" s="231" t="s">
        <v>1574</v>
      </c>
      <c r="G783" s="231" t="s">
        <v>35</v>
      </c>
      <c r="H783" s="231" t="s">
        <v>7652</v>
      </c>
      <c r="I783" s="232" t="s">
        <v>98</v>
      </c>
      <c r="J783" s="231" t="s">
        <v>5250</v>
      </c>
      <c r="K783" s="230" t="s">
        <v>114</v>
      </c>
      <c r="L783" s="230" t="s">
        <v>1578</v>
      </c>
      <c r="M783" s="233">
        <v>82318.416569338136</v>
      </c>
      <c r="N783" s="234" t="s">
        <v>8271</v>
      </c>
      <c r="O783" s="230" t="s">
        <v>1579</v>
      </c>
      <c r="P783" s="230" t="s">
        <v>46</v>
      </c>
      <c r="Q783" s="233">
        <v>0</v>
      </c>
      <c r="R783" s="234">
        <v>0</v>
      </c>
      <c r="S783" s="235" t="s">
        <v>46</v>
      </c>
      <c r="T783" s="236"/>
      <c r="U783" s="237"/>
      <c r="V783" s="238" t="s">
        <v>104</v>
      </c>
      <c r="W783" s="236">
        <v>0</v>
      </c>
      <c r="X783" s="237" t="s">
        <v>46</v>
      </c>
      <c r="Y783" s="239">
        <v>0</v>
      </c>
      <c r="Z783" s="237" t="s">
        <v>46</v>
      </c>
      <c r="AA783" s="239">
        <v>0</v>
      </c>
      <c r="AB783" s="240" t="s">
        <v>46</v>
      </c>
      <c r="AC783" s="241" t="s">
        <v>46</v>
      </c>
      <c r="AD783" s="241" t="s">
        <v>46</v>
      </c>
      <c r="AE783" s="237"/>
      <c r="AF783" s="237"/>
      <c r="AG783" s="237"/>
      <c r="AH783" s="237"/>
      <c r="AI783" s="237" t="s">
        <v>1347</v>
      </c>
      <c r="AJ783" s="237" t="s">
        <v>94</v>
      </c>
      <c r="AK783" s="237" t="s">
        <v>94</v>
      </c>
      <c r="AL783" s="237" t="s">
        <v>191</v>
      </c>
      <c r="AM783" s="242">
        <v>4</v>
      </c>
    </row>
    <row r="784" spans="2:39">
      <c r="B784" s="228" t="s">
        <v>18</v>
      </c>
      <c r="C784" s="229" t="s">
        <v>30</v>
      </c>
      <c r="D784" s="230" t="s">
        <v>46</v>
      </c>
      <c r="E784" s="231" t="s">
        <v>1704</v>
      </c>
      <c r="F784" s="231" t="s">
        <v>1585</v>
      </c>
      <c r="G784" s="231" t="s">
        <v>35</v>
      </c>
      <c r="H784" s="231" t="s">
        <v>7652</v>
      </c>
      <c r="I784" s="232" t="s">
        <v>98</v>
      </c>
      <c r="J784" s="231" t="s">
        <v>5250</v>
      </c>
      <c r="K784" s="230" t="s">
        <v>114</v>
      </c>
      <c r="L784" s="230" t="s">
        <v>1578</v>
      </c>
      <c r="M784" s="233">
        <v>82318.416569338136</v>
      </c>
      <c r="N784" s="234" t="s">
        <v>8271</v>
      </c>
      <c r="O784" s="230" t="s">
        <v>1579</v>
      </c>
      <c r="P784" s="230" t="s">
        <v>46</v>
      </c>
      <c r="Q784" s="233">
        <v>0</v>
      </c>
      <c r="R784" s="234">
        <v>0</v>
      </c>
      <c r="S784" s="235" t="s">
        <v>46</v>
      </c>
      <c r="T784" s="236"/>
      <c r="U784" s="237"/>
      <c r="V784" s="238" t="s">
        <v>104</v>
      </c>
      <c r="W784" s="236">
        <v>0</v>
      </c>
      <c r="X784" s="237" t="s">
        <v>46</v>
      </c>
      <c r="Y784" s="239">
        <v>0</v>
      </c>
      <c r="Z784" s="237" t="s">
        <v>46</v>
      </c>
      <c r="AA784" s="239">
        <v>0</v>
      </c>
      <c r="AB784" s="240" t="s">
        <v>46</v>
      </c>
      <c r="AC784" s="241" t="s">
        <v>46</v>
      </c>
      <c r="AD784" s="241" t="s">
        <v>46</v>
      </c>
      <c r="AE784" s="237"/>
      <c r="AF784" s="237"/>
      <c r="AG784" s="237"/>
      <c r="AH784" s="237"/>
      <c r="AI784" s="237" t="s">
        <v>1347</v>
      </c>
      <c r="AJ784" s="237" t="s">
        <v>94</v>
      </c>
      <c r="AK784" s="237" t="s">
        <v>94</v>
      </c>
      <c r="AL784" s="237" t="s">
        <v>191</v>
      </c>
      <c r="AM784" s="242">
        <v>4</v>
      </c>
    </row>
    <row r="785" spans="2:39">
      <c r="B785" s="228" t="s">
        <v>18</v>
      </c>
      <c r="C785" s="229" t="s">
        <v>30</v>
      </c>
      <c r="D785" s="230" t="s">
        <v>46</v>
      </c>
      <c r="E785" s="231" t="s">
        <v>1703</v>
      </c>
      <c r="F785" s="231" t="s">
        <v>1588</v>
      </c>
      <c r="G785" s="231" t="s">
        <v>35</v>
      </c>
      <c r="H785" s="231" t="s">
        <v>7652</v>
      </c>
      <c r="I785" s="232" t="s">
        <v>98</v>
      </c>
      <c r="J785" s="231" t="s">
        <v>5250</v>
      </c>
      <c r="K785" s="230" t="s">
        <v>114</v>
      </c>
      <c r="L785" s="230" t="s">
        <v>1578</v>
      </c>
      <c r="M785" s="233">
        <v>82318.416569338136</v>
      </c>
      <c r="N785" s="234" t="s">
        <v>8271</v>
      </c>
      <c r="O785" s="230" t="s">
        <v>1579</v>
      </c>
      <c r="P785" s="230" t="s">
        <v>46</v>
      </c>
      <c r="Q785" s="233">
        <v>0</v>
      </c>
      <c r="R785" s="234">
        <v>0</v>
      </c>
      <c r="S785" s="235" t="s">
        <v>46</v>
      </c>
      <c r="T785" s="236"/>
      <c r="U785" s="237"/>
      <c r="V785" s="238" t="s">
        <v>104</v>
      </c>
      <c r="W785" s="236">
        <v>0</v>
      </c>
      <c r="X785" s="237" t="s">
        <v>46</v>
      </c>
      <c r="Y785" s="239">
        <v>0</v>
      </c>
      <c r="Z785" s="237" t="s">
        <v>46</v>
      </c>
      <c r="AA785" s="239">
        <v>0</v>
      </c>
      <c r="AB785" s="240" t="s">
        <v>46</v>
      </c>
      <c r="AC785" s="241" t="s">
        <v>46</v>
      </c>
      <c r="AD785" s="241" t="s">
        <v>46</v>
      </c>
      <c r="AE785" s="237"/>
      <c r="AF785" s="237"/>
      <c r="AG785" s="237"/>
      <c r="AH785" s="237"/>
      <c r="AI785" s="237" t="s">
        <v>1347</v>
      </c>
      <c r="AJ785" s="237" t="s">
        <v>94</v>
      </c>
      <c r="AK785" s="237" t="s">
        <v>94</v>
      </c>
      <c r="AL785" s="237" t="s">
        <v>191</v>
      </c>
      <c r="AM785" s="242">
        <v>4</v>
      </c>
    </row>
    <row r="786" spans="2:39">
      <c r="B786" s="228" t="s">
        <v>18</v>
      </c>
      <c r="C786" s="229" t="s">
        <v>30</v>
      </c>
      <c r="D786" s="230" t="s">
        <v>46</v>
      </c>
      <c r="E786" s="231" t="s">
        <v>1705</v>
      </c>
      <c r="F786" s="231" t="s">
        <v>1706</v>
      </c>
      <c r="G786" s="231" t="s">
        <v>35</v>
      </c>
      <c r="H786" s="231" t="s">
        <v>7652</v>
      </c>
      <c r="I786" s="232" t="s">
        <v>98</v>
      </c>
      <c r="J786" s="231" t="s">
        <v>5250</v>
      </c>
      <c r="K786" s="230" t="s">
        <v>114</v>
      </c>
      <c r="L786" s="230" t="s">
        <v>1578</v>
      </c>
      <c r="M786" s="233">
        <v>82318.416569338136</v>
      </c>
      <c r="N786" s="234" t="s">
        <v>8271</v>
      </c>
      <c r="O786" s="230" t="s">
        <v>1579</v>
      </c>
      <c r="P786" s="230" t="s">
        <v>46</v>
      </c>
      <c r="Q786" s="233">
        <v>0</v>
      </c>
      <c r="R786" s="234">
        <v>0</v>
      </c>
      <c r="S786" s="235" t="s">
        <v>46</v>
      </c>
      <c r="T786" s="236"/>
      <c r="U786" s="237"/>
      <c r="V786" s="238" t="s">
        <v>104</v>
      </c>
      <c r="W786" s="236">
        <v>0</v>
      </c>
      <c r="X786" s="237" t="s">
        <v>46</v>
      </c>
      <c r="Y786" s="239">
        <v>0</v>
      </c>
      <c r="Z786" s="237" t="s">
        <v>46</v>
      </c>
      <c r="AA786" s="239">
        <v>0</v>
      </c>
      <c r="AB786" s="240" t="s">
        <v>46</v>
      </c>
      <c r="AC786" s="241" t="s">
        <v>46</v>
      </c>
      <c r="AD786" s="241" t="s">
        <v>46</v>
      </c>
      <c r="AE786" s="237"/>
      <c r="AF786" s="237"/>
      <c r="AG786" s="237"/>
      <c r="AH786" s="237"/>
      <c r="AI786" s="237" t="s">
        <v>1347</v>
      </c>
      <c r="AJ786" s="237" t="s">
        <v>94</v>
      </c>
      <c r="AK786" s="237" t="s">
        <v>94</v>
      </c>
      <c r="AL786" s="237" t="s">
        <v>191</v>
      </c>
      <c r="AM786" s="242">
        <v>4</v>
      </c>
    </row>
    <row r="787" spans="2:39">
      <c r="B787" s="228" t="s">
        <v>18</v>
      </c>
      <c r="C787" s="229" t="s">
        <v>30</v>
      </c>
      <c r="D787" s="230" t="s">
        <v>46</v>
      </c>
      <c r="E787" s="231" t="s">
        <v>1584</v>
      </c>
      <c r="F787" s="231" t="s">
        <v>1585</v>
      </c>
      <c r="G787" s="231" t="s">
        <v>35</v>
      </c>
      <c r="H787" s="231" t="s">
        <v>7652</v>
      </c>
      <c r="I787" s="232" t="s">
        <v>98</v>
      </c>
      <c r="J787" s="231" t="s">
        <v>5250</v>
      </c>
      <c r="K787" s="230" t="s">
        <v>114</v>
      </c>
      <c r="L787" s="230" t="s">
        <v>1578</v>
      </c>
      <c r="M787" s="233">
        <v>82318.416569338136</v>
      </c>
      <c r="N787" s="234" t="s">
        <v>8271</v>
      </c>
      <c r="O787" s="230" t="s">
        <v>1579</v>
      </c>
      <c r="P787" s="230" t="s">
        <v>46</v>
      </c>
      <c r="Q787" s="233">
        <v>0</v>
      </c>
      <c r="R787" s="234">
        <v>0</v>
      </c>
      <c r="S787" s="235" t="s">
        <v>46</v>
      </c>
      <c r="T787" s="236"/>
      <c r="U787" s="237"/>
      <c r="V787" s="238" t="s">
        <v>104</v>
      </c>
      <c r="W787" s="236">
        <v>0</v>
      </c>
      <c r="X787" s="237" t="s">
        <v>46</v>
      </c>
      <c r="Y787" s="239">
        <v>0</v>
      </c>
      <c r="Z787" s="237" t="s">
        <v>46</v>
      </c>
      <c r="AA787" s="239">
        <v>0</v>
      </c>
      <c r="AB787" s="240" t="s">
        <v>46</v>
      </c>
      <c r="AC787" s="241" t="s">
        <v>46</v>
      </c>
      <c r="AD787" s="241" t="s">
        <v>46</v>
      </c>
      <c r="AE787" s="237"/>
      <c r="AF787" s="237"/>
      <c r="AG787" s="237"/>
      <c r="AH787" s="237"/>
      <c r="AI787" s="237" t="s">
        <v>1347</v>
      </c>
      <c r="AJ787" s="237" t="s">
        <v>94</v>
      </c>
      <c r="AK787" s="237" t="s">
        <v>94</v>
      </c>
      <c r="AL787" s="237" t="s">
        <v>191</v>
      </c>
      <c r="AM787" s="242">
        <v>4</v>
      </c>
    </row>
    <row r="788" spans="2:39">
      <c r="B788" s="228" t="s">
        <v>19</v>
      </c>
      <c r="C788" s="229" t="s">
        <v>31</v>
      </c>
      <c r="D788" s="230" t="s">
        <v>46</v>
      </c>
      <c r="E788" s="231" t="s">
        <v>1584</v>
      </c>
      <c r="F788" s="231" t="s">
        <v>1585</v>
      </c>
      <c r="G788" s="231" t="s">
        <v>35</v>
      </c>
      <c r="H788" s="231" t="s">
        <v>7652</v>
      </c>
      <c r="I788" s="232" t="s">
        <v>98</v>
      </c>
      <c r="J788" s="231" t="s">
        <v>5250</v>
      </c>
      <c r="K788" s="230" t="s">
        <v>114</v>
      </c>
      <c r="L788" s="230" t="s">
        <v>1578</v>
      </c>
      <c r="M788" s="233">
        <v>82318.416569338136</v>
      </c>
      <c r="N788" s="234" t="s">
        <v>8271</v>
      </c>
      <c r="O788" s="230" t="s">
        <v>1579</v>
      </c>
      <c r="P788" s="230" t="s">
        <v>46</v>
      </c>
      <c r="Q788" s="233">
        <v>0</v>
      </c>
      <c r="R788" s="234">
        <v>0</v>
      </c>
      <c r="S788" s="235" t="s">
        <v>46</v>
      </c>
      <c r="T788" s="236"/>
      <c r="U788" s="237"/>
      <c r="V788" s="238" t="s">
        <v>104</v>
      </c>
      <c r="W788" s="236">
        <v>0</v>
      </c>
      <c r="X788" s="237" t="s">
        <v>46</v>
      </c>
      <c r="Y788" s="239">
        <v>0</v>
      </c>
      <c r="Z788" s="237" t="s">
        <v>46</v>
      </c>
      <c r="AA788" s="239">
        <v>0</v>
      </c>
      <c r="AB788" s="240" t="s">
        <v>46</v>
      </c>
      <c r="AC788" s="241" t="s">
        <v>46</v>
      </c>
      <c r="AD788" s="241" t="s">
        <v>46</v>
      </c>
      <c r="AE788" s="237"/>
      <c r="AF788" s="237"/>
      <c r="AG788" s="237"/>
      <c r="AH788" s="237"/>
      <c r="AI788" s="237" t="s">
        <v>1347</v>
      </c>
      <c r="AJ788" s="237" t="s">
        <v>94</v>
      </c>
      <c r="AK788" s="237" t="s">
        <v>94</v>
      </c>
      <c r="AL788" s="237" t="s">
        <v>193</v>
      </c>
      <c r="AM788" s="242">
        <v>4</v>
      </c>
    </row>
    <row r="789" spans="2:39">
      <c r="B789" s="228" t="s">
        <v>19</v>
      </c>
      <c r="C789" s="229" t="s">
        <v>31</v>
      </c>
      <c r="D789" s="230" t="s">
        <v>46</v>
      </c>
      <c r="E789" s="231" t="s">
        <v>1587</v>
      </c>
      <c r="F789" s="231" t="s">
        <v>1588</v>
      </c>
      <c r="G789" s="231" t="s">
        <v>35</v>
      </c>
      <c r="H789" s="231" t="s">
        <v>7652</v>
      </c>
      <c r="I789" s="232" t="s">
        <v>98</v>
      </c>
      <c r="J789" s="231" t="s">
        <v>5250</v>
      </c>
      <c r="K789" s="230" t="s">
        <v>114</v>
      </c>
      <c r="L789" s="230" t="s">
        <v>1578</v>
      </c>
      <c r="M789" s="233">
        <v>82318.416569338136</v>
      </c>
      <c r="N789" s="234" t="s">
        <v>8271</v>
      </c>
      <c r="O789" s="230" t="s">
        <v>1579</v>
      </c>
      <c r="P789" s="230" t="s">
        <v>46</v>
      </c>
      <c r="Q789" s="233">
        <v>0</v>
      </c>
      <c r="R789" s="234">
        <v>0</v>
      </c>
      <c r="S789" s="235" t="s">
        <v>46</v>
      </c>
      <c r="T789" s="236"/>
      <c r="U789" s="237"/>
      <c r="V789" s="238" t="s">
        <v>104</v>
      </c>
      <c r="W789" s="236">
        <v>0</v>
      </c>
      <c r="X789" s="237" t="s">
        <v>46</v>
      </c>
      <c r="Y789" s="239">
        <v>0</v>
      </c>
      <c r="Z789" s="237" t="s">
        <v>46</v>
      </c>
      <c r="AA789" s="239">
        <v>0</v>
      </c>
      <c r="AB789" s="240" t="s">
        <v>46</v>
      </c>
      <c r="AC789" s="241" t="s">
        <v>46</v>
      </c>
      <c r="AD789" s="241" t="s">
        <v>46</v>
      </c>
      <c r="AE789" s="237"/>
      <c r="AF789" s="237"/>
      <c r="AG789" s="237"/>
      <c r="AH789" s="237"/>
      <c r="AI789" s="237" t="s">
        <v>1347</v>
      </c>
      <c r="AJ789" s="237" t="s">
        <v>94</v>
      </c>
      <c r="AK789" s="237" t="s">
        <v>94</v>
      </c>
      <c r="AL789" s="237" t="s">
        <v>193</v>
      </c>
      <c r="AM789" s="242">
        <v>4</v>
      </c>
    </row>
    <row r="790" spans="2:39">
      <c r="B790" s="228" t="s">
        <v>19</v>
      </c>
      <c r="C790" s="229" t="s">
        <v>31</v>
      </c>
      <c r="D790" s="230" t="s">
        <v>46</v>
      </c>
      <c r="E790" s="231" t="s">
        <v>38</v>
      </c>
      <c r="F790" s="231" t="s">
        <v>97</v>
      </c>
      <c r="G790" s="231" t="s">
        <v>35</v>
      </c>
      <c r="H790" s="231" t="s">
        <v>7652</v>
      </c>
      <c r="I790" s="232" t="s">
        <v>98</v>
      </c>
      <c r="J790" s="231" t="s">
        <v>5250</v>
      </c>
      <c r="K790" s="230" t="s">
        <v>114</v>
      </c>
      <c r="L790" s="230" t="s">
        <v>1578</v>
      </c>
      <c r="M790" s="233">
        <v>82318.416569338136</v>
      </c>
      <c r="N790" s="234" t="s">
        <v>8271</v>
      </c>
      <c r="O790" s="230" t="s">
        <v>1579</v>
      </c>
      <c r="P790" s="230" t="s">
        <v>46</v>
      </c>
      <c r="Q790" s="233">
        <v>0</v>
      </c>
      <c r="R790" s="234">
        <v>0</v>
      </c>
      <c r="S790" s="235" t="s">
        <v>46</v>
      </c>
      <c r="T790" s="236"/>
      <c r="U790" s="237"/>
      <c r="V790" s="238" t="s">
        <v>104</v>
      </c>
      <c r="W790" s="236">
        <v>0</v>
      </c>
      <c r="X790" s="237" t="s">
        <v>46</v>
      </c>
      <c r="Y790" s="239">
        <v>0</v>
      </c>
      <c r="Z790" s="237" t="s">
        <v>46</v>
      </c>
      <c r="AA790" s="239">
        <v>0</v>
      </c>
      <c r="AB790" s="240" t="s">
        <v>46</v>
      </c>
      <c r="AC790" s="241" t="s">
        <v>46</v>
      </c>
      <c r="AD790" s="241" t="s">
        <v>46</v>
      </c>
      <c r="AE790" s="237"/>
      <c r="AF790" s="237"/>
      <c r="AG790" s="237"/>
      <c r="AH790" s="237"/>
      <c r="AI790" s="237" t="s">
        <v>1347</v>
      </c>
      <c r="AJ790" s="237" t="s">
        <v>94</v>
      </c>
      <c r="AK790" s="237" t="s">
        <v>94</v>
      </c>
      <c r="AL790" s="237" t="s">
        <v>193</v>
      </c>
      <c r="AM790" s="242">
        <v>4</v>
      </c>
    </row>
    <row r="791" spans="2:39">
      <c r="B791" s="228" t="s">
        <v>19</v>
      </c>
      <c r="C791" s="229" t="s">
        <v>31</v>
      </c>
      <c r="D791" s="230" t="s">
        <v>46</v>
      </c>
      <c r="E791" s="231" t="s">
        <v>1705</v>
      </c>
      <c r="F791" s="231" t="s">
        <v>1706</v>
      </c>
      <c r="G791" s="231" t="s">
        <v>35</v>
      </c>
      <c r="H791" s="231" t="s">
        <v>7652</v>
      </c>
      <c r="I791" s="232" t="s">
        <v>98</v>
      </c>
      <c r="J791" s="231" t="s">
        <v>5250</v>
      </c>
      <c r="K791" s="230" t="s">
        <v>114</v>
      </c>
      <c r="L791" s="230" t="s">
        <v>1578</v>
      </c>
      <c r="M791" s="233">
        <v>82318.416569338136</v>
      </c>
      <c r="N791" s="234" t="s">
        <v>8271</v>
      </c>
      <c r="O791" s="230" t="s">
        <v>1579</v>
      </c>
      <c r="P791" s="230" t="s">
        <v>46</v>
      </c>
      <c r="Q791" s="233">
        <v>0</v>
      </c>
      <c r="R791" s="234">
        <v>0</v>
      </c>
      <c r="S791" s="235" t="s">
        <v>46</v>
      </c>
      <c r="T791" s="236"/>
      <c r="U791" s="237"/>
      <c r="V791" s="238" t="s">
        <v>104</v>
      </c>
      <c r="W791" s="236">
        <v>0</v>
      </c>
      <c r="X791" s="237" t="s">
        <v>46</v>
      </c>
      <c r="Y791" s="239">
        <v>0</v>
      </c>
      <c r="Z791" s="237" t="s">
        <v>46</v>
      </c>
      <c r="AA791" s="239">
        <v>0</v>
      </c>
      <c r="AB791" s="240" t="s">
        <v>46</v>
      </c>
      <c r="AC791" s="241" t="s">
        <v>46</v>
      </c>
      <c r="AD791" s="241" t="s">
        <v>46</v>
      </c>
      <c r="AE791" s="237"/>
      <c r="AF791" s="237"/>
      <c r="AG791" s="237"/>
      <c r="AH791" s="237"/>
      <c r="AI791" s="237" t="s">
        <v>1347</v>
      </c>
      <c r="AJ791" s="237" t="s">
        <v>94</v>
      </c>
      <c r="AK791" s="237" t="s">
        <v>94</v>
      </c>
      <c r="AL791" s="237" t="s">
        <v>193</v>
      </c>
      <c r="AM791" s="242">
        <v>4</v>
      </c>
    </row>
    <row r="792" spans="2:39">
      <c r="B792" s="228" t="s">
        <v>19</v>
      </c>
      <c r="C792" s="229" t="s">
        <v>31</v>
      </c>
      <c r="D792" s="230" t="s">
        <v>46</v>
      </c>
      <c r="E792" s="231" t="s">
        <v>1703</v>
      </c>
      <c r="F792" s="231" t="s">
        <v>1588</v>
      </c>
      <c r="G792" s="231" t="s">
        <v>35</v>
      </c>
      <c r="H792" s="231" t="s">
        <v>7652</v>
      </c>
      <c r="I792" s="232" t="s">
        <v>98</v>
      </c>
      <c r="J792" s="231" t="s">
        <v>5250</v>
      </c>
      <c r="K792" s="230" t="s">
        <v>114</v>
      </c>
      <c r="L792" s="230" t="s">
        <v>1578</v>
      </c>
      <c r="M792" s="233">
        <v>82318.416569338136</v>
      </c>
      <c r="N792" s="234" t="s">
        <v>8271</v>
      </c>
      <c r="O792" s="230" t="s">
        <v>1579</v>
      </c>
      <c r="P792" s="230" t="s">
        <v>46</v>
      </c>
      <c r="Q792" s="233">
        <v>0</v>
      </c>
      <c r="R792" s="234">
        <v>0</v>
      </c>
      <c r="S792" s="235" t="s">
        <v>46</v>
      </c>
      <c r="T792" s="236"/>
      <c r="U792" s="237"/>
      <c r="V792" s="238" t="s">
        <v>104</v>
      </c>
      <c r="W792" s="236">
        <v>0</v>
      </c>
      <c r="X792" s="237" t="s">
        <v>46</v>
      </c>
      <c r="Y792" s="239">
        <v>0</v>
      </c>
      <c r="Z792" s="237" t="s">
        <v>46</v>
      </c>
      <c r="AA792" s="239">
        <v>0</v>
      </c>
      <c r="AB792" s="240" t="s">
        <v>46</v>
      </c>
      <c r="AC792" s="241" t="s">
        <v>46</v>
      </c>
      <c r="AD792" s="241" t="s">
        <v>46</v>
      </c>
      <c r="AE792" s="237"/>
      <c r="AF792" s="237"/>
      <c r="AG792" s="237"/>
      <c r="AH792" s="237"/>
      <c r="AI792" s="237" t="s">
        <v>1347</v>
      </c>
      <c r="AJ792" s="237" t="s">
        <v>94</v>
      </c>
      <c r="AK792" s="237" t="s">
        <v>94</v>
      </c>
      <c r="AL792" s="237" t="s">
        <v>193</v>
      </c>
      <c r="AM792" s="242">
        <v>4</v>
      </c>
    </row>
    <row r="793" spans="2:39">
      <c r="B793" s="228" t="s">
        <v>19</v>
      </c>
      <c r="C793" s="229" t="s">
        <v>31</v>
      </c>
      <c r="D793" s="230" t="s">
        <v>46</v>
      </c>
      <c r="E793" s="231" t="s">
        <v>1704</v>
      </c>
      <c r="F793" s="231" t="s">
        <v>1585</v>
      </c>
      <c r="G793" s="231" t="s">
        <v>35</v>
      </c>
      <c r="H793" s="231" t="s">
        <v>7652</v>
      </c>
      <c r="I793" s="232" t="s">
        <v>98</v>
      </c>
      <c r="J793" s="231" t="s">
        <v>5250</v>
      </c>
      <c r="K793" s="230" t="s">
        <v>114</v>
      </c>
      <c r="L793" s="230" t="s">
        <v>1578</v>
      </c>
      <c r="M793" s="233">
        <v>82318.416569338136</v>
      </c>
      <c r="N793" s="234" t="s">
        <v>8271</v>
      </c>
      <c r="O793" s="230" t="s">
        <v>1579</v>
      </c>
      <c r="P793" s="230" t="s">
        <v>46</v>
      </c>
      <c r="Q793" s="233">
        <v>0</v>
      </c>
      <c r="R793" s="234">
        <v>0</v>
      </c>
      <c r="S793" s="235" t="s">
        <v>46</v>
      </c>
      <c r="T793" s="236"/>
      <c r="U793" s="237"/>
      <c r="V793" s="238" t="s">
        <v>104</v>
      </c>
      <c r="W793" s="236">
        <v>0</v>
      </c>
      <c r="X793" s="237" t="s">
        <v>46</v>
      </c>
      <c r="Y793" s="239">
        <v>0</v>
      </c>
      <c r="Z793" s="237" t="s">
        <v>46</v>
      </c>
      <c r="AA793" s="239">
        <v>0</v>
      </c>
      <c r="AB793" s="240" t="s">
        <v>46</v>
      </c>
      <c r="AC793" s="241" t="s">
        <v>46</v>
      </c>
      <c r="AD793" s="241" t="s">
        <v>46</v>
      </c>
      <c r="AE793" s="237"/>
      <c r="AF793" s="237"/>
      <c r="AG793" s="237"/>
      <c r="AH793" s="237"/>
      <c r="AI793" s="237" t="s">
        <v>1347</v>
      </c>
      <c r="AJ793" s="237" t="s">
        <v>94</v>
      </c>
      <c r="AK793" s="237" t="s">
        <v>94</v>
      </c>
      <c r="AL793" s="237" t="s">
        <v>193</v>
      </c>
      <c r="AM793" s="242">
        <v>4</v>
      </c>
    </row>
    <row r="794" spans="2:39">
      <c r="B794" s="228" t="s">
        <v>19</v>
      </c>
      <c r="C794" s="229" t="s">
        <v>31</v>
      </c>
      <c r="D794" s="230" t="s">
        <v>46</v>
      </c>
      <c r="E794" s="231" t="s">
        <v>1573</v>
      </c>
      <c r="F794" s="231" t="s">
        <v>1574</v>
      </c>
      <c r="G794" s="231" t="s">
        <v>35</v>
      </c>
      <c r="H794" s="231" t="s">
        <v>7652</v>
      </c>
      <c r="I794" s="232" t="s">
        <v>98</v>
      </c>
      <c r="J794" s="231" t="s">
        <v>5250</v>
      </c>
      <c r="K794" s="230" t="s">
        <v>114</v>
      </c>
      <c r="L794" s="230" t="s">
        <v>1578</v>
      </c>
      <c r="M794" s="233">
        <v>82318.416569338136</v>
      </c>
      <c r="N794" s="234" t="s">
        <v>8271</v>
      </c>
      <c r="O794" s="230" t="s">
        <v>1579</v>
      </c>
      <c r="P794" s="230" t="s">
        <v>46</v>
      </c>
      <c r="Q794" s="233">
        <v>0</v>
      </c>
      <c r="R794" s="234">
        <v>0</v>
      </c>
      <c r="S794" s="235" t="s">
        <v>46</v>
      </c>
      <c r="T794" s="236"/>
      <c r="U794" s="237"/>
      <c r="V794" s="238" t="s">
        <v>104</v>
      </c>
      <c r="W794" s="236">
        <v>0</v>
      </c>
      <c r="X794" s="237" t="s">
        <v>46</v>
      </c>
      <c r="Y794" s="239">
        <v>0</v>
      </c>
      <c r="Z794" s="237" t="s">
        <v>46</v>
      </c>
      <c r="AA794" s="239">
        <v>0</v>
      </c>
      <c r="AB794" s="240" t="s">
        <v>46</v>
      </c>
      <c r="AC794" s="241" t="s">
        <v>46</v>
      </c>
      <c r="AD794" s="241" t="s">
        <v>46</v>
      </c>
      <c r="AE794" s="237"/>
      <c r="AF794" s="237"/>
      <c r="AG794" s="237"/>
      <c r="AH794" s="237"/>
      <c r="AI794" s="237" t="s">
        <v>1347</v>
      </c>
      <c r="AJ794" s="237" t="s">
        <v>94</v>
      </c>
      <c r="AK794" s="237" t="s">
        <v>94</v>
      </c>
      <c r="AL794" s="237" t="s">
        <v>193</v>
      </c>
      <c r="AM794" s="242">
        <v>4</v>
      </c>
    </row>
    <row r="795" spans="2:39">
      <c r="B795" s="228" t="s">
        <v>19</v>
      </c>
      <c r="C795" s="229" t="s">
        <v>31</v>
      </c>
      <c r="D795" s="230" t="s">
        <v>46</v>
      </c>
      <c r="E795" s="231" t="s">
        <v>1582</v>
      </c>
      <c r="F795" s="231" t="s">
        <v>1706</v>
      </c>
      <c r="G795" s="231" t="s">
        <v>35</v>
      </c>
      <c r="H795" s="231" t="s">
        <v>7652</v>
      </c>
      <c r="I795" s="232" t="s">
        <v>98</v>
      </c>
      <c r="J795" s="231" t="s">
        <v>5250</v>
      </c>
      <c r="K795" s="230" t="s">
        <v>114</v>
      </c>
      <c r="L795" s="230" t="s">
        <v>1578</v>
      </c>
      <c r="M795" s="233">
        <v>82318.416569338136</v>
      </c>
      <c r="N795" s="234" t="s">
        <v>8271</v>
      </c>
      <c r="O795" s="230" t="s">
        <v>1579</v>
      </c>
      <c r="P795" s="230" t="s">
        <v>46</v>
      </c>
      <c r="Q795" s="233">
        <v>0</v>
      </c>
      <c r="R795" s="234">
        <v>0</v>
      </c>
      <c r="S795" s="235" t="s">
        <v>46</v>
      </c>
      <c r="T795" s="236"/>
      <c r="U795" s="237"/>
      <c r="V795" s="238" t="s">
        <v>104</v>
      </c>
      <c r="W795" s="236">
        <v>0</v>
      </c>
      <c r="X795" s="237" t="s">
        <v>46</v>
      </c>
      <c r="Y795" s="239">
        <v>0</v>
      </c>
      <c r="Z795" s="237" t="s">
        <v>46</v>
      </c>
      <c r="AA795" s="239">
        <v>0</v>
      </c>
      <c r="AB795" s="240" t="s">
        <v>46</v>
      </c>
      <c r="AC795" s="241" t="s">
        <v>46</v>
      </c>
      <c r="AD795" s="241" t="s">
        <v>46</v>
      </c>
      <c r="AE795" s="237"/>
      <c r="AF795" s="237"/>
      <c r="AG795" s="237"/>
      <c r="AH795" s="237"/>
      <c r="AI795" s="237" t="s">
        <v>1347</v>
      </c>
      <c r="AJ795" s="237" t="s">
        <v>94</v>
      </c>
      <c r="AK795" s="237" t="s">
        <v>94</v>
      </c>
      <c r="AL795" s="237" t="s">
        <v>193</v>
      </c>
      <c r="AM795" s="242">
        <v>4</v>
      </c>
    </row>
    <row r="796" spans="2:39">
      <c r="B796" s="228" t="s">
        <v>20</v>
      </c>
      <c r="C796" s="229" t="s">
        <v>559</v>
      </c>
      <c r="D796" s="230" t="s">
        <v>46</v>
      </c>
      <c r="E796" s="231" t="s">
        <v>1573</v>
      </c>
      <c r="F796" s="231" t="s">
        <v>1574</v>
      </c>
      <c r="G796" s="231" t="s">
        <v>35</v>
      </c>
      <c r="H796" s="231" t="s">
        <v>7652</v>
      </c>
      <c r="I796" s="232" t="s">
        <v>98</v>
      </c>
      <c r="J796" s="231" t="s">
        <v>5250</v>
      </c>
      <c r="K796" s="230" t="s">
        <v>114</v>
      </c>
      <c r="L796" s="230" t="s">
        <v>1578</v>
      </c>
      <c r="M796" s="233">
        <v>77700.907739182192</v>
      </c>
      <c r="N796" s="234" t="s">
        <v>8271</v>
      </c>
      <c r="O796" s="230" t="s">
        <v>1579</v>
      </c>
      <c r="P796" s="230" t="s">
        <v>46</v>
      </c>
      <c r="Q796" s="233">
        <v>0</v>
      </c>
      <c r="R796" s="234">
        <v>0</v>
      </c>
      <c r="S796" s="235" t="s">
        <v>46</v>
      </c>
      <c r="T796" s="236"/>
      <c r="U796" s="237"/>
      <c r="V796" s="238" t="s">
        <v>104</v>
      </c>
      <c r="W796" s="236">
        <v>0</v>
      </c>
      <c r="X796" s="237" t="s">
        <v>46</v>
      </c>
      <c r="Y796" s="239">
        <v>0</v>
      </c>
      <c r="Z796" s="237" t="s">
        <v>46</v>
      </c>
      <c r="AA796" s="239">
        <v>0</v>
      </c>
      <c r="AB796" s="240" t="s">
        <v>46</v>
      </c>
      <c r="AC796" s="241" t="s">
        <v>46</v>
      </c>
      <c r="AD796" s="241" t="s">
        <v>46</v>
      </c>
      <c r="AE796" s="237"/>
      <c r="AF796" s="237"/>
      <c r="AG796" s="237"/>
      <c r="AH796" s="237"/>
      <c r="AI796" s="237" t="s">
        <v>1347</v>
      </c>
      <c r="AJ796" s="237" t="s">
        <v>94</v>
      </c>
      <c r="AK796" s="237" t="s">
        <v>94</v>
      </c>
      <c r="AL796" s="237" t="s">
        <v>195</v>
      </c>
      <c r="AM796" s="242">
        <v>4</v>
      </c>
    </row>
    <row r="797" spans="2:39">
      <c r="B797" s="228" t="s">
        <v>20</v>
      </c>
      <c r="C797" s="229" t="s">
        <v>559</v>
      </c>
      <c r="D797" s="230" t="s">
        <v>46</v>
      </c>
      <c r="E797" s="231" t="s">
        <v>1587</v>
      </c>
      <c r="F797" s="231" t="s">
        <v>1588</v>
      </c>
      <c r="G797" s="231" t="s">
        <v>35</v>
      </c>
      <c r="H797" s="231" t="s">
        <v>7652</v>
      </c>
      <c r="I797" s="232" t="s">
        <v>98</v>
      </c>
      <c r="J797" s="231" t="s">
        <v>5250</v>
      </c>
      <c r="K797" s="230" t="s">
        <v>114</v>
      </c>
      <c r="L797" s="230" t="s">
        <v>1578</v>
      </c>
      <c r="M797" s="233">
        <v>77700.907739182192</v>
      </c>
      <c r="N797" s="234" t="s">
        <v>8271</v>
      </c>
      <c r="O797" s="230" t="s">
        <v>1579</v>
      </c>
      <c r="P797" s="230" t="s">
        <v>46</v>
      </c>
      <c r="Q797" s="233">
        <v>0</v>
      </c>
      <c r="R797" s="234">
        <v>0</v>
      </c>
      <c r="S797" s="235" t="s">
        <v>46</v>
      </c>
      <c r="T797" s="236"/>
      <c r="U797" s="237"/>
      <c r="V797" s="238" t="s">
        <v>104</v>
      </c>
      <c r="W797" s="236">
        <v>0</v>
      </c>
      <c r="X797" s="237" t="s">
        <v>46</v>
      </c>
      <c r="Y797" s="239">
        <v>0</v>
      </c>
      <c r="Z797" s="237" t="s">
        <v>46</v>
      </c>
      <c r="AA797" s="239">
        <v>0</v>
      </c>
      <c r="AB797" s="240" t="s">
        <v>46</v>
      </c>
      <c r="AC797" s="241" t="s">
        <v>46</v>
      </c>
      <c r="AD797" s="241" t="s">
        <v>46</v>
      </c>
      <c r="AE797" s="237"/>
      <c r="AF797" s="237"/>
      <c r="AG797" s="237"/>
      <c r="AH797" s="237"/>
      <c r="AI797" s="237" t="s">
        <v>1347</v>
      </c>
      <c r="AJ797" s="237" t="s">
        <v>94</v>
      </c>
      <c r="AK797" s="237" t="s">
        <v>94</v>
      </c>
      <c r="AL797" s="237" t="s">
        <v>195</v>
      </c>
      <c r="AM797" s="242">
        <v>4</v>
      </c>
    </row>
    <row r="798" spans="2:39">
      <c r="B798" s="228" t="s">
        <v>20</v>
      </c>
      <c r="C798" s="229" t="s">
        <v>559</v>
      </c>
      <c r="D798" s="230" t="s">
        <v>46</v>
      </c>
      <c r="E798" s="231" t="s">
        <v>1582</v>
      </c>
      <c r="F798" s="231" t="s">
        <v>1706</v>
      </c>
      <c r="G798" s="231" t="s">
        <v>35</v>
      </c>
      <c r="H798" s="231" t="s">
        <v>7652</v>
      </c>
      <c r="I798" s="232" t="s">
        <v>98</v>
      </c>
      <c r="J798" s="231" t="s">
        <v>5250</v>
      </c>
      <c r="K798" s="230" t="s">
        <v>114</v>
      </c>
      <c r="L798" s="230" t="s">
        <v>1578</v>
      </c>
      <c r="M798" s="233">
        <v>77700.907739182192</v>
      </c>
      <c r="N798" s="234" t="s">
        <v>8271</v>
      </c>
      <c r="O798" s="230" t="s">
        <v>1579</v>
      </c>
      <c r="P798" s="230" t="s">
        <v>46</v>
      </c>
      <c r="Q798" s="233">
        <v>0</v>
      </c>
      <c r="R798" s="234">
        <v>0</v>
      </c>
      <c r="S798" s="235" t="s">
        <v>46</v>
      </c>
      <c r="T798" s="236"/>
      <c r="U798" s="237"/>
      <c r="V798" s="238" t="s">
        <v>104</v>
      </c>
      <c r="W798" s="236">
        <v>0</v>
      </c>
      <c r="X798" s="237" t="s">
        <v>46</v>
      </c>
      <c r="Y798" s="239">
        <v>0</v>
      </c>
      <c r="Z798" s="237" t="s">
        <v>46</v>
      </c>
      <c r="AA798" s="239">
        <v>0</v>
      </c>
      <c r="AB798" s="240" t="s">
        <v>46</v>
      </c>
      <c r="AC798" s="241" t="s">
        <v>46</v>
      </c>
      <c r="AD798" s="241" t="s">
        <v>46</v>
      </c>
      <c r="AE798" s="237"/>
      <c r="AF798" s="237"/>
      <c r="AG798" s="237"/>
      <c r="AH798" s="237"/>
      <c r="AI798" s="237" t="s">
        <v>1347</v>
      </c>
      <c r="AJ798" s="237" t="s">
        <v>94</v>
      </c>
      <c r="AK798" s="237" t="s">
        <v>94</v>
      </c>
      <c r="AL798" s="237" t="s">
        <v>195</v>
      </c>
      <c r="AM798" s="242">
        <v>4</v>
      </c>
    </row>
    <row r="799" spans="2:39">
      <c r="B799" s="228" t="s">
        <v>20</v>
      </c>
      <c r="C799" s="229" t="s">
        <v>559</v>
      </c>
      <c r="D799" s="230" t="s">
        <v>46</v>
      </c>
      <c r="E799" s="231" t="s">
        <v>1703</v>
      </c>
      <c r="F799" s="231" t="s">
        <v>1588</v>
      </c>
      <c r="G799" s="231" t="s">
        <v>35</v>
      </c>
      <c r="H799" s="231" t="s">
        <v>7652</v>
      </c>
      <c r="I799" s="232" t="s">
        <v>98</v>
      </c>
      <c r="J799" s="231" t="s">
        <v>5250</v>
      </c>
      <c r="K799" s="230" t="s">
        <v>114</v>
      </c>
      <c r="L799" s="230" t="s">
        <v>1578</v>
      </c>
      <c r="M799" s="233">
        <v>77700.907739182192</v>
      </c>
      <c r="N799" s="234" t="s">
        <v>8271</v>
      </c>
      <c r="O799" s="230" t="s">
        <v>1579</v>
      </c>
      <c r="P799" s="230" t="s">
        <v>46</v>
      </c>
      <c r="Q799" s="233">
        <v>0</v>
      </c>
      <c r="R799" s="234">
        <v>0</v>
      </c>
      <c r="S799" s="235" t="s">
        <v>46</v>
      </c>
      <c r="T799" s="236"/>
      <c r="U799" s="237"/>
      <c r="V799" s="238" t="s">
        <v>104</v>
      </c>
      <c r="W799" s="236">
        <v>0</v>
      </c>
      <c r="X799" s="237" t="s">
        <v>46</v>
      </c>
      <c r="Y799" s="239">
        <v>0</v>
      </c>
      <c r="Z799" s="237" t="s">
        <v>46</v>
      </c>
      <c r="AA799" s="239">
        <v>0</v>
      </c>
      <c r="AB799" s="240" t="s">
        <v>46</v>
      </c>
      <c r="AC799" s="241" t="s">
        <v>46</v>
      </c>
      <c r="AD799" s="241" t="s">
        <v>46</v>
      </c>
      <c r="AE799" s="237"/>
      <c r="AF799" s="237"/>
      <c r="AG799" s="237"/>
      <c r="AH799" s="237"/>
      <c r="AI799" s="237" t="s">
        <v>1347</v>
      </c>
      <c r="AJ799" s="237" t="s">
        <v>94</v>
      </c>
      <c r="AK799" s="237" t="s">
        <v>94</v>
      </c>
      <c r="AL799" s="237" t="s">
        <v>195</v>
      </c>
      <c r="AM799" s="242">
        <v>4</v>
      </c>
    </row>
    <row r="800" spans="2:39">
      <c r="B800" s="228" t="s">
        <v>20</v>
      </c>
      <c r="C800" s="229" t="s">
        <v>559</v>
      </c>
      <c r="D800" s="230" t="s">
        <v>46</v>
      </c>
      <c r="E800" s="231" t="s">
        <v>1704</v>
      </c>
      <c r="F800" s="231" t="s">
        <v>1585</v>
      </c>
      <c r="G800" s="231" t="s">
        <v>35</v>
      </c>
      <c r="H800" s="231" t="s">
        <v>7652</v>
      </c>
      <c r="I800" s="232" t="s">
        <v>98</v>
      </c>
      <c r="J800" s="231" t="s">
        <v>5250</v>
      </c>
      <c r="K800" s="230" t="s">
        <v>114</v>
      </c>
      <c r="L800" s="230" t="s">
        <v>1578</v>
      </c>
      <c r="M800" s="233">
        <v>77700.907739182192</v>
      </c>
      <c r="N800" s="234" t="s">
        <v>8271</v>
      </c>
      <c r="O800" s="230" t="s">
        <v>1579</v>
      </c>
      <c r="P800" s="230" t="s">
        <v>46</v>
      </c>
      <c r="Q800" s="233">
        <v>0</v>
      </c>
      <c r="R800" s="234">
        <v>0</v>
      </c>
      <c r="S800" s="235" t="s">
        <v>46</v>
      </c>
      <c r="T800" s="236"/>
      <c r="U800" s="237"/>
      <c r="V800" s="238" t="s">
        <v>104</v>
      </c>
      <c r="W800" s="236">
        <v>0</v>
      </c>
      <c r="X800" s="237" t="s">
        <v>46</v>
      </c>
      <c r="Y800" s="239">
        <v>0</v>
      </c>
      <c r="Z800" s="237" t="s">
        <v>46</v>
      </c>
      <c r="AA800" s="239">
        <v>0</v>
      </c>
      <c r="AB800" s="240" t="s">
        <v>46</v>
      </c>
      <c r="AC800" s="241" t="s">
        <v>46</v>
      </c>
      <c r="AD800" s="241" t="s">
        <v>46</v>
      </c>
      <c r="AE800" s="237"/>
      <c r="AF800" s="237"/>
      <c r="AG800" s="237"/>
      <c r="AH800" s="237"/>
      <c r="AI800" s="237" t="s">
        <v>1347</v>
      </c>
      <c r="AJ800" s="237" t="s">
        <v>94</v>
      </c>
      <c r="AK800" s="237" t="s">
        <v>94</v>
      </c>
      <c r="AL800" s="237" t="s">
        <v>195</v>
      </c>
      <c r="AM800" s="242">
        <v>4</v>
      </c>
    </row>
    <row r="801" spans="2:39">
      <c r="B801" s="228" t="s">
        <v>20</v>
      </c>
      <c r="C801" s="229" t="s">
        <v>559</v>
      </c>
      <c r="D801" s="230" t="s">
        <v>46</v>
      </c>
      <c r="E801" s="231" t="s">
        <v>38</v>
      </c>
      <c r="F801" s="231" t="s">
        <v>97</v>
      </c>
      <c r="G801" s="231" t="s">
        <v>35</v>
      </c>
      <c r="H801" s="231" t="s">
        <v>7652</v>
      </c>
      <c r="I801" s="232" t="s">
        <v>98</v>
      </c>
      <c r="J801" s="231" t="s">
        <v>5250</v>
      </c>
      <c r="K801" s="230" t="s">
        <v>114</v>
      </c>
      <c r="L801" s="230" t="s">
        <v>1578</v>
      </c>
      <c r="M801" s="233">
        <v>77700.907739182192</v>
      </c>
      <c r="N801" s="234" t="s">
        <v>8271</v>
      </c>
      <c r="O801" s="230" t="s">
        <v>1579</v>
      </c>
      <c r="P801" s="230" t="s">
        <v>46</v>
      </c>
      <c r="Q801" s="233">
        <v>0</v>
      </c>
      <c r="R801" s="234">
        <v>0</v>
      </c>
      <c r="S801" s="235" t="s">
        <v>46</v>
      </c>
      <c r="T801" s="236"/>
      <c r="U801" s="237"/>
      <c r="V801" s="238" t="s">
        <v>104</v>
      </c>
      <c r="W801" s="236">
        <v>0</v>
      </c>
      <c r="X801" s="237" t="s">
        <v>46</v>
      </c>
      <c r="Y801" s="239">
        <v>0</v>
      </c>
      <c r="Z801" s="237" t="s">
        <v>46</v>
      </c>
      <c r="AA801" s="239">
        <v>0</v>
      </c>
      <c r="AB801" s="240" t="s">
        <v>46</v>
      </c>
      <c r="AC801" s="241" t="s">
        <v>46</v>
      </c>
      <c r="AD801" s="241" t="s">
        <v>46</v>
      </c>
      <c r="AE801" s="237"/>
      <c r="AF801" s="237"/>
      <c r="AG801" s="237"/>
      <c r="AH801" s="237"/>
      <c r="AI801" s="237" t="s">
        <v>1347</v>
      </c>
      <c r="AJ801" s="237" t="s">
        <v>94</v>
      </c>
      <c r="AK801" s="237" t="s">
        <v>94</v>
      </c>
      <c r="AL801" s="237" t="s">
        <v>195</v>
      </c>
      <c r="AM801" s="242">
        <v>4</v>
      </c>
    </row>
    <row r="802" spans="2:39">
      <c r="B802" s="228" t="s">
        <v>20</v>
      </c>
      <c r="C802" s="229" t="s">
        <v>559</v>
      </c>
      <c r="D802" s="230" t="s">
        <v>46</v>
      </c>
      <c r="E802" s="231" t="s">
        <v>1584</v>
      </c>
      <c r="F802" s="231" t="s">
        <v>1585</v>
      </c>
      <c r="G802" s="231" t="s">
        <v>35</v>
      </c>
      <c r="H802" s="231" t="s">
        <v>7652</v>
      </c>
      <c r="I802" s="232" t="s">
        <v>98</v>
      </c>
      <c r="J802" s="231" t="s">
        <v>5250</v>
      </c>
      <c r="K802" s="230" t="s">
        <v>114</v>
      </c>
      <c r="L802" s="230" t="s">
        <v>1578</v>
      </c>
      <c r="M802" s="233">
        <v>77700.907739182192</v>
      </c>
      <c r="N802" s="234" t="s">
        <v>8271</v>
      </c>
      <c r="O802" s="230" t="s">
        <v>1579</v>
      </c>
      <c r="P802" s="230" t="s">
        <v>46</v>
      </c>
      <c r="Q802" s="233">
        <v>0</v>
      </c>
      <c r="R802" s="234">
        <v>0</v>
      </c>
      <c r="S802" s="235" t="s">
        <v>46</v>
      </c>
      <c r="T802" s="236"/>
      <c r="U802" s="237"/>
      <c r="V802" s="238" t="s">
        <v>104</v>
      </c>
      <c r="W802" s="236">
        <v>0</v>
      </c>
      <c r="X802" s="237" t="s">
        <v>46</v>
      </c>
      <c r="Y802" s="239">
        <v>0</v>
      </c>
      <c r="Z802" s="237" t="s">
        <v>46</v>
      </c>
      <c r="AA802" s="239">
        <v>0</v>
      </c>
      <c r="AB802" s="240" t="s">
        <v>46</v>
      </c>
      <c r="AC802" s="241" t="s">
        <v>46</v>
      </c>
      <c r="AD802" s="241" t="s">
        <v>46</v>
      </c>
      <c r="AE802" s="237"/>
      <c r="AF802" s="237"/>
      <c r="AG802" s="237"/>
      <c r="AH802" s="237"/>
      <c r="AI802" s="237" t="s">
        <v>1347</v>
      </c>
      <c r="AJ802" s="237" t="s">
        <v>94</v>
      </c>
      <c r="AK802" s="237" t="s">
        <v>94</v>
      </c>
      <c r="AL802" s="237" t="s">
        <v>195</v>
      </c>
      <c r="AM802" s="242">
        <v>4</v>
      </c>
    </row>
    <row r="803" spans="2:39">
      <c r="B803" s="228" t="s">
        <v>20</v>
      </c>
      <c r="C803" s="229" t="s">
        <v>559</v>
      </c>
      <c r="D803" s="230" t="s">
        <v>46</v>
      </c>
      <c r="E803" s="231" t="s">
        <v>1705</v>
      </c>
      <c r="F803" s="231" t="s">
        <v>1706</v>
      </c>
      <c r="G803" s="231" t="s">
        <v>35</v>
      </c>
      <c r="H803" s="231" t="s">
        <v>7652</v>
      </c>
      <c r="I803" s="232" t="s">
        <v>98</v>
      </c>
      <c r="J803" s="231" t="s">
        <v>5250</v>
      </c>
      <c r="K803" s="230" t="s">
        <v>114</v>
      </c>
      <c r="L803" s="230" t="s">
        <v>1578</v>
      </c>
      <c r="M803" s="233">
        <v>77700.907739182192</v>
      </c>
      <c r="N803" s="234" t="s">
        <v>8271</v>
      </c>
      <c r="O803" s="230" t="s">
        <v>1579</v>
      </c>
      <c r="P803" s="230" t="s">
        <v>46</v>
      </c>
      <c r="Q803" s="233">
        <v>0</v>
      </c>
      <c r="R803" s="234">
        <v>0</v>
      </c>
      <c r="S803" s="235" t="s">
        <v>46</v>
      </c>
      <c r="T803" s="236"/>
      <c r="U803" s="237"/>
      <c r="V803" s="238" t="s">
        <v>104</v>
      </c>
      <c r="W803" s="236">
        <v>0</v>
      </c>
      <c r="X803" s="237" t="s">
        <v>46</v>
      </c>
      <c r="Y803" s="239">
        <v>0</v>
      </c>
      <c r="Z803" s="237" t="s">
        <v>46</v>
      </c>
      <c r="AA803" s="239">
        <v>0</v>
      </c>
      <c r="AB803" s="240" t="s">
        <v>46</v>
      </c>
      <c r="AC803" s="241" t="s">
        <v>46</v>
      </c>
      <c r="AD803" s="241" t="s">
        <v>46</v>
      </c>
      <c r="AE803" s="237"/>
      <c r="AF803" s="237"/>
      <c r="AG803" s="237"/>
      <c r="AH803" s="237"/>
      <c r="AI803" s="237" t="s">
        <v>1347</v>
      </c>
      <c r="AJ803" s="237" t="s">
        <v>94</v>
      </c>
      <c r="AK803" s="237" t="s">
        <v>94</v>
      </c>
      <c r="AL803" s="237" t="s">
        <v>195</v>
      </c>
      <c r="AM803" s="242">
        <v>4</v>
      </c>
    </row>
    <row r="804" spans="2:39">
      <c r="B804" s="228" t="s">
        <v>21</v>
      </c>
      <c r="C804" s="229" t="s">
        <v>32</v>
      </c>
      <c r="D804" s="230" t="s">
        <v>46</v>
      </c>
      <c r="E804" s="231" t="s">
        <v>38</v>
      </c>
      <c r="F804" s="231" t="s">
        <v>97</v>
      </c>
      <c r="G804" s="231" t="s">
        <v>35</v>
      </c>
      <c r="H804" s="231" t="s">
        <v>7652</v>
      </c>
      <c r="I804" s="232" t="s">
        <v>98</v>
      </c>
      <c r="J804" s="231" t="s">
        <v>5250</v>
      </c>
      <c r="K804" s="230" t="s">
        <v>114</v>
      </c>
      <c r="L804" s="230" t="s">
        <v>1578</v>
      </c>
      <c r="M804" s="233">
        <v>91553.76208761624</v>
      </c>
      <c r="N804" s="234" t="s">
        <v>8271</v>
      </c>
      <c r="O804" s="230" t="s">
        <v>1579</v>
      </c>
      <c r="P804" s="230" t="s">
        <v>46</v>
      </c>
      <c r="Q804" s="233">
        <v>0</v>
      </c>
      <c r="R804" s="234">
        <v>0</v>
      </c>
      <c r="S804" s="235" t="s">
        <v>46</v>
      </c>
      <c r="T804" s="236"/>
      <c r="U804" s="237"/>
      <c r="V804" s="238" t="s">
        <v>104</v>
      </c>
      <c r="W804" s="236">
        <v>0</v>
      </c>
      <c r="X804" s="237" t="s">
        <v>46</v>
      </c>
      <c r="Y804" s="239">
        <v>0</v>
      </c>
      <c r="Z804" s="237" t="s">
        <v>46</v>
      </c>
      <c r="AA804" s="239">
        <v>0</v>
      </c>
      <c r="AB804" s="240" t="s">
        <v>46</v>
      </c>
      <c r="AC804" s="241" t="s">
        <v>46</v>
      </c>
      <c r="AD804" s="241" t="s">
        <v>46</v>
      </c>
      <c r="AE804" s="237"/>
      <c r="AF804" s="237"/>
      <c r="AG804" s="237"/>
      <c r="AH804" s="237"/>
      <c r="AI804" s="237" t="s">
        <v>1347</v>
      </c>
      <c r="AJ804" s="237" t="s">
        <v>94</v>
      </c>
      <c r="AK804" s="237" t="s">
        <v>94</v>
      </c>
      <c r="AL804" s="237" t="s">
        <v>198</v>
      </c>
      <c r="AM804" s="242">
        <v>4</v>
      </c>
    </row>
    <row r="805" spans="2:39">
      <c r="B805" s="228" t="s">
        <v>22</v>
      </c>
      <c r="C805" s="229" t="s">
        <v>33</v>
      </c>
      <c r="D805" s="230" t="s">
        <v>46</v>
      </c>
      <c r="E805" s="231" t="s">
        <v>38</v>
      </c>
      <c r="F805" s="231" t="s">
        <v>97</v>
      </c>
      <c r="G805" s="231" t="s">
        <v>35</v>
      </c>
      <c r="H805" s="231" t="s">
        <v>7652</v>
      </c>
      <c r="I805" s="232" t="s">
        <v>98</v>
      </c>
      <c r="J805" s="231" t="s">
        <v>5250</v>
      </c>
      <c r="K805" s="230" t="s">
        <v>114</v>
      </c>
      <c r="L805" s="230" t="s">
        <v>1578</v>
      </c>
      <c r="M805" s="233">
        <v>77700.907739182192</v>
      </c>
      <c r="N805" s="234" t="s">
        <v>8271</v>
      </c>
      <c r="O805" s="230" t="s">
        <v>1579</v>
      </c>
      <c r="P805" s="230" t="s">
        <v>46</v>
      </c>
      <c r="Q805" s="233">
        <v>0</v>
      </c>
      <c r="R805" s="234">
        <v>0</v>
      </c>
      <c r="S805" s="235" t="s">
        <v>46</v>
      </c>
      <c r="T805" s="236"/>
      <c r="U805" s="237"/>
      <c r="V805" s="238" t="s">
        <v>104</v>
      </c>
      <c r="W805" s="236">
        <v>0</v>
      </c>
      <c r="X805" s="237" t="s">
        <v>46</v>
      </c>
      <c r="Y805" s="239">
        <v>0</v>
      </c>
      <c r="Z805" s="237" t="s">
        <v>46</v>
      </c>
      <c r="AA805" s="239">
        <v>0</v>
      </c>
      <c r="AB805" s="240" t="s">
        <v>46</v>
      </c>
      <c r="AC805" s="241" t="s">
        <v>46</v>
      </c>
      <c r="AD805" s="241" t="s">
        <v>46</v>
      </c>
      <c r="AE805" s="237"/>
      <c r="AF805" s="237"/>
      <c r="AG805" s="237"/>
      <c r="AH805" s="237"/>
      <c r="AI805" s="237" t="s">
        <v>1347</v>
      </c>
      <c r="AJ805" s="237" t="s">
        <v>94</v>
      </c>
      <c r="AK805" s="237" t="s">
        <v>94</v>
      </c>
      <c r="AL805" s="237" t="s">
        <v>200</v>
      </c>
      <c r="AM805" s="242">
        <v>4</v>
      </c>
    </row>
    <row r="806" spans="2:39">
      <c r="B806" s="228" t="s">
        <v>23</v>
      </c>
      <c r="C806" s="229" t="s">
        <v>34</v>
      </c>
      <c r="D806" s="230" t="s">
        <v>46</v>
      </c>
      <c r="E806" s="231" t="s">
        <v>1573</v>
      </c>
      <c r="F806" s="231" t="s">
        <v>1574</v>
      </c>
      <c r="G806" s="231" t="s">
        <v>35</v>
      </c>
      <c r="H806" s="231" t="s">
        <v>7652</v>
      </c>
      <c r="I806" s="232" t="s">
        <v>98</v>
      </c>
      <c r="J806" s="231" t="s">
        <v>5250</v>
      </c>
      <c r="K806" s="230" t="s">
        <v>114</v>
      </c>
      <c r="L806" s="230" t="s">
        <v>1578</v>
      </c>
      <c r="M806" s="233">
        <v>100789.43673106885</v>
      </c>
      <c r="N806" s="234" t="s">
        <v>8271</v>
      </c>
      <c r="O806" s="230" t="s">
        <v>1579</v>
      </c>
      <c r="P806" s="230" t="s">
        <v>46</v>
      </c>
      <c r="Q806" s="233">
        <v>0</v>
      </c>
      <c r="R806" s="234">
        <v>0</v>
      </c>
      <c r="S806" s="235" t="s">
        <v>46</v>
      </c>
      <c r="T806" s="236"/>
      <c r="U806" s="237"/>
      <c r="V806" s="238" t="s">
        <v>104</v>
      </c>
      <c r="W806" s="236">
        <v>0</v>
      </c>
      <c r="X806" s="237" t="s">
        <v>46</v>
      </c>
      <c r="Y806" s="239">
        <v>0</v>
      </c>
      <c r="Z806" s="237" t="s">
        <v>46</v>
      </c>
      <c r="AA806" s="239">
        <v>0</v>
      </c>
      <c r="AB806" s="240" t="s">
        <v>46</v>
      </c>
      <c r="AC806" s="241" t="s">
        <v>46</v>
      </c>
      <c r="AD806" s="241" t="s">
        <v>46</v>
      </c>
      <c r="AE806" s="237"/>
      <c r="AF806" s="237"/>
      <c r="AG806" s="237"/>
      <c r="AH806" s="237"/>
      <c r="AI806" s="237" t="s">
        <v>1347</v>
      </c>
      <c r="AJ806" s="237" t="s">
        <v>94</v>
      </c>
      <c r="AK806" s="237" t="s">
        <v>94</v>
      </c>
      <c r="AL806" s="237" t="s">
        <v>203</v>
      </c>
      <c r="AM806" s="242">
        <v>4</v>
      </c>
    </row>
    <row r="807" spans="2:39">
      <c r="B807" s="228" t="s">
        <v>23</v>
      </c>
      <c r="C807" s="229" t="s">
        <v>34</v>
      </c>
      <c r="D807" s="230" t="s">
        <v>46</v>
      </c>
      <c r="E807" s="231" t="s">
        <v>1587</v>
      </c>
      <c r="F807" s="231" t="s">
        <v>1588</v>
      </c>
      <c r="G807" s="231" t="s">
        <v>35</v>
      </c>
      <c r="H807" s="231" t="s">
        <v>7652</v>
      </c>
      <c r="I807" s="232" t="s">
        <v>98</v>
      </c>
      <c r="J807" s="231" t="s">
        <v>5250</v>
      </c>
      <c r="K807" s="230" t="s">
        <v>114</v>
      </c>
      <c r="L807" s="230" t="s">
        <v>1578</v>
      </c>
      <c r="M807" s="233">
        <v>100789.43673106885</v>
      </c>
      <c r="N807" s="234" t="s">
        <v>8271</v>
      </c>
      <c r="O807" s="230" t="s">
        <v>1579</v>
      </c>
      <c r="P807" s="230" t="s">
        <v>46</v>
      </c>
      <c r="Q807" s="233">
        <v>0</v>
      </c>
      <c r="R807" s="234">
        <v>0</v>
      </c>
      <c r="S807" s="235" t="s">
        <v>46</v>
      </c>
      <c r="T807" s="236"/>
      <c r="U807" s="237"/>
      <c r="V807" s="238" t="s">
        <v>104</v>
      </c>
      <c r="W807" s="236">
        <v>0</v>
      </c>
      <c r="X807" s="237" t="s">
        <v>46</v>
      </c>
      <c r="Y807" s="239">
        <v>0</v>
      </c>
      <c r="Z807" s="237" t="s">
        <v>46</v>
      </c>
      <c r="AA807" s="239">
        <v>0</v>
      </c>
      <c r="AB807" s="240" t="s">
        <v>46</v>
      </c>
      <c r="AC807" s="241" t="s">
        <v>46</v>
      </c>
      <c r="AD807" s="241" t="s">
        <v>46</v>
      </c>
      <c r="AE807" s="237"/>
      <c r="AF807" s="237"/>
      <c r="AG807" s="237"/>
      <c r="AH807" s="237"/>
      <c r="AI807" s="237" t="s">
        <v>1347</v>
      </c>
      <c r="AJ807" s="237" t="s">
        <v>94</v>
      </c>
      <c r="AK807" s="237" t="s">
        <v>94</v>
      </c>
      <c r="AL807" s="237" t="s">
        <v>203</v>
      </c>
      <c r="AM807" s="242">
        <v>4</v>
      </c>
    </row>
    <row r="808" spans="2:39">
      <c r="B808" s="228" t="s">
        <v>23</v>
      </c>
      <c r="C808" s="229" t="s">
        <v>34</v>
      </c>
      <c r="D808" s="230" t="s">
        <v>46</v>
      </c>
      <c r="E808" s="231" t="s">
        <v>1584</v>
      </c>
      <c r="F808" s="231" t="s">
        <v>1585</v>
      </c>
      <c r="G808" s="231" t="s">
        <v>35</v>
      </c>
      <c r="H808" s="231" t="s">
        <v>7652</v>
      </c>
      <c r="I808" s="232" t="s">
        <v>98</v>
      </c>
      <c r="J808" s="231" t="s">
        <v>5250</v>
      </c>
      <c r="K808" s="230" t="s">
        <v>114</v>
      </c>
      <c r="L808" s="230" t="s">
        <v>1578</v>
      </c>
      <c r="M808" s="233">
        <v>100789.43673106885</v>
      </c>
      <c r="N808" s="234" t="s">
        <v>8271</v>
      </c>
      <c r="O808" s="230" t="s">
        <v>1579</v>
      </c>
      <c r="P808" s="230" t="s">
        <v>46</v>
      </c>
      <c r="Q808" s="233">
        <v>0</v>
      </c>
      <c r="R808" s="234">
        <v>0</v>
      </c>
      <c r="S808" s="235" t="s">
        <v>46</v>
      </c>
      <c r="T808" s="236"/>
      <c r="U808" s="237"/>
      <c r="V808" s="238" t="s">
        <v>104</v>
      </c>
      <c r="W808" s="236">
        <v>0</v>
      </c>
      <c r="X808" s="237" t="s">
        <v>46</v>
      </c>
      <c r="Y808" s="239">
        <v>0</v>
      </c>
      <c r="Z808" s="237" t="s">
        <v>46</v>
      </c>
      <c r="AA808" s="239">
        <v>0</v>
      </c>
      <c r="AB808" s="240" t="s">
        <v>46</v>
      </c>
      <c r="AC808" s="241" t="s">
        <v>46</v>
      </c>
      <c r="AD808" s="241" t="s">
        <v>46</v>
      </c>
      <c r="AE808" s="237"/>
      <c r="AF808" s="237"/>
      <c r="AG808" s="237"/>
      <c r="AH808" s="237"/>
      <c r="AI808" s="237" t="s">
        <v>1347</v>
      </c>
      <c r="AJ808" s="237" t="s">
        <v>94</v>
      </c>
      <c r="AK808" s="237" t="s">
        <v>94</v>
      </c>
      <c r="AL808" s="237" t="s">
        <v>203</v>
      </c>
      <c r="AM808" s="242">
        <v>4</v>
      </c>
    </row>
    <row r="809" spans="2:39">
      <c r="B809" s="228" t="s">
        <v>23</v>
      </c>
      <c r="C809" s="229" t="s">
        <v>34</v>
      </c>
      <c r="D809" s="230" t="s">
        <v>46</v>
      </c>
      <c r="E809" s="231" t="s">
        <v>38</v>
      </c>
      <c r="F809" s="231" t="s">
        <v>97</v>
      </c>
      <c r="G809" s="231" t="s">
        <v>35</v>
      </c>
      <c r="H809" s="231" t="s">
        <v>7652</v>
      </c>
      <c r="I809" s="232" t="s">
        <v>98</v>
      </c>
      <c r="J809" s="231" t="s">
        <v>5250</v>
      </c>
      <c r="K809" s="230" t="s">
        <v>114</v>
      </c>
      <c r="L809" s="230" t="s">
        <v>1578</v>
      </c>
      <c r="M809" s="233">
        <v>100789.43673106885</v>
      </c>
      <c r="N809" s="234" t="s">
        <v>8271</v>
      </c>
      <c r="O809" s="230" t="s">
        <v>1579</v>
      </c>
      <c r="P809" s="230" t="s">
        <v>46</v>
      </c>
      <c r="Q809" s="233">
        <v>0</v>
      </c>
      <c r="R809" s="234">
        <v>0</v>
      </c>
      <c r="S809" s="235" t="s">
        <v>46</v>
      </c>
      <c r="T809" s="236"/>
      <c r="U809" s="237"/>
      <c r="V809" s="238" t="s">
        <v>104</v>
      </c>
      <c r="W809" s="236">
        <v>0</v>
      </c>
      <c r="X809" s="237" t="s">
        <v>46</v>
      </c>
      <c r="Y809" s="239">
        <v>0</v>
      </c>
      <c r="Z809" s="237" t="s">
        <v>46</v>
      </c>
      <c r="AA809" s="239">
        <v>0</v>
      </c>
      <c r="AB809" s="240" t="s">
        <v>46</v>
      </c>
      <c r="AC809" s="241" t="s">
        <v>46</v>
      </c>
      <c r="AD809" s="241" t="s">
        <v>46</v>
      </c>
      <c r="AE809" s="237"/>
      <c r="AF809" s="237"/>
      <c r="AG809" s="237"/>
      <c r="AH809" s="237"/>
      <c r="AI809" s="237" t="s">
        <v>1347</v>
      </c>
      <c r="AJ809" s="237" t="s">
        <v>94</v>
      </c>
      <c r="AK809" s="237" t="s">
        <v>94</v>
      </c>
      <c r="AL809" s="237" t="s">
        <v>203</v>
      </c>
      <c r="AM809" s="242">
        <v>4</v>
      </c>
    </row>
    <row r="810" spans="2:39">
      <c r="B810" s="228" t="s">
        <v>23</v>
      </c>
      <c r="C810" s="229" t="s">
        <v>34</v>
      </c>
      <c r="D810" s="230" t="s">
        <v>46</v>
      </c>
      <c r="E810" s="231" t="s">
        <v>1703</v>
      </c>
      <c r="F810" s="231" t="s">
        <v>1588</v>
      </c>
      <c r="G810" s="231" t="s">
        <v>35</v>
      </c>
      <c r="H810" s="231" t="s">
        <v>7652</v>
      </c>
      <c r="I810" s="232" t="s">
        <v>98</v>
      </c>
      <c r="J810" s="231" t="s">
        <v>5250</v>
      </c>
      <c r="K810" s="230" t="s">
        <v>114</v>
      </c>
      <c r="L810" s="230" t="s">
        <v>1578</v>
      </c>
      <c r="M810" s="233">
        <v>100789.43673106885</v>
      </c>
      <c r="N810" s="234" t="s">
        <v>8271</v>
      </c>
      <c r="O810" s="230" t="s">
        <v>1579</v>
      </c>
      <c r="P810" s="230" t="s">
        <v>46</v>
      </c>
      <c r="Q810" s="233">
        <v>0</v>
      </c>
      <c r="R810" s="234">
        <v>0</v>
      </c>
      <c r="S810" s="235" t="s">
        <v>46</v>
      </c>
      <c r="T810" s="236"/>
      <c r="U810" s="237"/>
      <c r="V810" s="238" t="s">
        <v>104</v>
      </c>
      <c r="W810" s="236">
        <v>0</v>
      </c>
      <c r="X810" s="237" t="s">
        <v>46</v>
      </c>
      <c r="Y810" s="239">
        <v>0</v>
      </c>
      <c r="Z810" s="237" t="s">
        <v>46</v>
      </c>
      <c r="AA810" s="239">
        <v>0</v>
      </c>
      <c r="AB810" s="240" t="s">
        <v>46</v>
      </c>
      <c r="AC810" s="241" t="s">
        <v>46</v>
      </c>
      <c r="AD810" s="241" t="s">
        <v>46</v>
      </c>
      <c r="AE810" s="237"/>
      <c r="AF810" s="237"/>
      <c r="AG810" s="237"/>
      <c r="AH810" s="237"/>
      <c r="AI810" s="237" t="s">
        <v>1347</v>
      </c>
      <c r="AJ810" s="237" t="s">
        <v>94</v>
      </c>
      <c r="AK810" s="237" t="s">
        <v>94</v>
      </c>
      <c r="AL810" s="237" t="s">
        <v>203</v>
      </c>
      <c r="AM810" s="242">
        <v>4</v>
      </c>
    </row>
    <row r="811" spans="2:39">
      <c r="B811" s="228" t="s">
        <v>23</v>
      </c>
      <c r="C811" s="229" t="s">
        <v>34</v>
      </c>
      <c r="D811" s="230" t="s">
        <v>46</v>
      </c>
      <c r="E811" s="231" t="s">
        <v>1582</v>
      </c>
      <c r="F811" s="231" t="s">
        <v>1706</v>
      </c>
      <c r="G811" s="231" t="s">
        <v>35</v>
      </c>
      <c r="H811" s="231" t="s">
        <v>7652</v>
      </c>
      <c r="I811" s="232" t="s">
        <v>98</v>
      </c>
      <c r="J811" s="231" t="s">
        <v>5250</v>
      </c>
      <c r="K811" s="230" t="s">
        <v>114</v>
      </c>
      <c r="L811" s="230" t="s">
        <v>1578</v>
      </c>
      <c r="M811" s="233">
        <v>100789.43673106885</v>
      </c>
      <c r="N811" s="234" t="s">
        <v>8271</v>
      </c>
      <c r="O811" s="230" t="s">
        <v>1579</v>
      </c>
      <c r="P811" s="230" t="s">
        <v>46</v>
      </c>
      <c r="Q811" s="233">
        <v>0</v>
      </c>
      <c r="R811" s="234">
        <v>0</v>
      </c>
      <c r="S811" s="235" t="s">
        <v>46</v>
      </c>
      <c r="T811" s="236"/>
      <c r="U811" s="237"/>
      <c r="V811" s="238" t="s">
        <v>104</v>
      </c>
      <c r="W811" s="236">
        <v>0</v>
      </c>
      <c r="X811" s="237" t="s">
        <v>46</v>
      </c>
      <c r="Y811" s="239">
        <v>0</v>
      </c>
      <c r="Z811" s="237" t="s">
        <v>46</v>
      </c>
      <c r="AA811" s="239">
        <v>0</v>
      </c>
      <c r="AB811" s="240" t="s">
        <v>46</v>
      </c>
      <c r="AC811" s="241" t="s">
        <v>46</v>
      </c>
      <c r="AD811" s="241" t="s">
        <v>46</v>
      </c>
      <c r="AE811" s="237"/>
      <c r="AF811" s="237"/>
      <c r="AG811" s="237"/>
      <c r="AH811" s="237"/>
      <c r="AI811" s="237" t="s">
        <v>1347</v>
      </c>
      <c r="AJ811" s="237" t="s">
        <v>94</v>
      </c>
      <c r="AK811" s="237" t="s">
        <v>94</v>
      </c>
      <c r="AL811" s="237" t="s">
        <v>203</v>
      </c>
      <c r="AM811" s="242">
        <v>4</v>
      </c>
    </row>
    <row r="812" spans="2:39">
      <c r="B812" s="228" t="s">
        <v>23</v>
      </c>
      <c r="C812" s="229" t="s">
        <v>34</v>
      </c>
      <c r="D812" s="230" t="s">
        <v>46</v>
      </c>
      <c r="E812" s="231" t="s">
        <v>1705</v>
      </c>
      <c r="F812" s="231" t="s">
        <v>1706</v>
      </c>
      <c r="G812" s="231" t="s">
        <v>35</v>
      </c>
      <c r="H812" s="231" t="s">
        <v>7652</v>
      </c>
      <c r="I812" s="232" t="s">
        <v>98</v>
      </c>
      <c r="J812" s="231" t="s">
        <v>5250</v>
      </c>
      <c r="K812" s="230" t="s">
        <v>114</v>
      </c>
      <c r="L812" s="230" t="s">
        <v>1578</v>
      </c>
      <c r="M812" s="233">
        <v>100789.43673106885</v>
      </c>
      <c r="N812" s="234" t="s">
        <v>8271</v>
      </c>
      <c r="O812" s="230" t="s">
        <v>1579</v>
      </c>
      <c r="P812" s="230" t="s">
        <v>46</v>
      </c>
      <c r="Q812" s="233">
        <v>0</v>
      </c>
      <c r="R812" s="234">
        <v>0</v>
      </c>
      <c r="S812" s="235" t="s">
        <v>46</v>
      </c>
      <c r="T812" s="236"/>
      <c r="U812" s="237"/>
      <c r="V812" s="238" t="s">
        <v>104</v>
      </c>
      <c r="W812" s="236">
        <v>0</v>
      </c>
      <c r="X812" s="237" t="s">
        <v>46</v>
      </c>
      <c r="Y812" s="239">
        <v>0</v>
      </c>
      <c r="Z812" s="237" t="s">
        <v>46</v>
      </c>
      <c r="AA812" s="239">
        <v>0</v>
      </c>
      <c r="AB812" s="240" t="s">
        <v>46</v>
      </c>
      <c r="AC812" s="241" t="s">
        <v>46</v>
      </c>
      <c r="AD812" s="241" t="s">
        <v>46</v>
      </c>
      <c r="AE812" s="237"/>
      <c r="AF812" s="237"/>
      <c r="AG812" s="237"/>
      <c r="AH812" s="237"/>
      <c r="AI812" s="237" t="s">
        <v>1347</v>
      </c>
      <c r="AJ812" s="237" t="s">
        <v>94</v>
      </c>
      <c r="AK812" s="237" t="s">
        <v>94</v>
      </c>
      <c r="AL812" s="237" t="s">
        <v>203</v>
      </c>
      <c r="AM812" s="242">
        <v>4</v>
      </c>
    </row>
    <row r="813" spans="2:39">
      <c r="B813" s="228" t="s">
        <v>23</v>
      </c>
      <c r="C813" s="229" t="s">
        <v>34</v>
      </c>
      <c r="D813" s="230" t="s">
        <v>46</v>
      </c>
      <c r="E813" s="231" t="s">
        <v>1704</v>
      </c>
      <c r="F813" s="231" t="s">
        <v>1585</v>
      </c>
      <c r="G813" s="231" t="s">
        <v>35</v>
      </c>
      <c r="H813" s="231" t="s">
        <v>7652</v>
      </c>
      <c r="I813" s="232" t="s">
        <v>98</v>
      </c>
      <c r="J813" s="231" t="s">
        <v>5250</v>
      </c>
      <c r="K813" s="230" t="s">
        <v>114</v>
      </c>
      <c r="L813" s="230" t="s">
        <v>1578</v>
      </c>
      <c r="M813" s="233">
        <v>100789.43673106885</v>
      </c>
      <c r="N813" s="234" t="s">
        <v>8271</v>
      </c>
      <c r="O813" s="230" t="s">
        <v>1579</v>
      </c>
      <c r="P813" s="230" t="s">
        <v>46</v>
      </c>
      <c r="Q813" s="233">
        <v>0</v>
      </c>
      <c r="R813" s="234">
        <v>0</v>
      </c>
      <c r="S813" s="235" t="s">
        <v>46</v>
      </c>
      <c r="T813" s="236"/>
      <c r="U813" s="237"/>
      <c r="V813" s="238" t="s">
        <v>104</v>
      </c>
      <c r="W813" s="236">
        <v>0</v>
      </c>
      <c r="X813" s="237" t="s">
        <v>46</v>
      </c>
      <c r="Y813" s="239">
        <v>0</v>
      </c>
      <c r="Z813" s="237" t="s">
        <v>46</v>
      </c>
      <c r="AA813" s="239">
        <v>0</v>
      </c>
      <c r="AB813" s="240" t="s">
        <v>46</v>
      </c>
      <c r="AC813" s="241" t="s">
        <v>46</v>
      </c>
      <c r="AD813" s="241" t="s">
        <v>46</v>
      </c>
      <c r="AE813" s="237"/>
      <c r="AF813" s="237"/>
      <c r="AG813" s="237"/>
      <c r="AH813" s="237"/>
      <c r="AI813" s="237" t="s">
        <v>1347</v>
      </c>
      <c r="AJ813" s="237" t="s">
        <v>94</v>
      </c>
      <c r="AK813" s="237" t="s">
        <v>94</v>
      </c>
      <c r="AL813" s="237" t="s">
        <v>203</v>
      </c>
      <c r="AM813" s="242">
        <v>4</v>
      </c>
    </row>
    <row r="814" spans="2:39">
      <c r="B814" s="228" t="s">
        <v>1356</v>
      </c>
      <c r="C814" s="229" t="s">
        <v>1357</v>
      </c>
      <c r="D814" s="230" t="s">
        <v>46</v>
      </c>
      <c r="E814" s="231" t="s">
        <v>38</v>
      </c>
      <c r="F814" s="231" t="s">
        <v>97</v>
      </c>
      <c r="G814" s="231" t="s">
        <v>35</v>
      </c>
      <c r="H814" s="231" t="s">
        <v>7652</v>
      </c>
      <c r="I814" s="232" t="s">
        <v>98</v>
      </c>
      <c r="J814" s="231" t="s">
        <v>5250</v>
      </c>
      <c r="K814" s="230" t="s">
        <v>114</v>
      </c>
      <c r="L814" s="230" t="s">
        <v>1578</v>
      </c>
      <c r="M814" s="233">
        <v>82318.416569338136</v>
      </c>
      <c r="N814" s="234" t="s">
        <v>8271</v>
      </c>
      <c r="O814" s="230" t="s">
        <v>1579</v>
      </c>
      <c r="P814" s="230" t="s">
        <v>46</v>
      </c>
      <c r="Q814" s="233">
        <v>0</v>
      </c>
      <c r="R814" s="234">
        <v>0</v>
      </c>
      <c r="S814" s="235" t="s">
        <v>46</v>
      </c>
      <c r="T814" s="236"/>
      <c r="U814" s="237"/>
      <c r="V814" s="238" t="s">
        <v>104</v>
      </c>
      <c r="W814" s="236">
        <v>0</v>
      </c>
      <c r="X814" s="237" t="s">
        <v>46</v>
      </c>
      <c r="Y814" s="239">
        <v>0</v>
      </c>
      <c r="Z814" s="237" t="s">
        <v>46</v>
      </c>
      <c r="AA814" s="239">
        <v>0</v>
      </c>
      <c r="AB814" s="240" t="s">
        <v>46</v>
      </c>
      <c r="AC814" s="241" t="s">
        <v>46</v>
      </c>
      <c r="AD814" s="241" t="s">
        <v>46</v>
      </c>
      <c r="AE814" s="237"/>
      <c r="AF814" s="237"/>
      <c r="AG814" s="237"/>
      <c r="AH814" s="237"/>
      <c r="AI814" s="237" t="s">
        <v>1347</v>
      </c>
      <c r="AJ814" s="237" t="s">
        <v>94</v>
      </c>
      <c r="AK814" s="237" t="s">
        <v>94</v>
      </c>
      <c r="AL814" s="237" t="s">
        <v>205</v>
      </c>
      <c r="AM814" s="242">
        <v>4</v>
      </c>
    </row>
    <row r="815" spans="2:39">
      <c r="B815" s="228" t="s">
        <v>1358</v>
      </c>
      <c r="C815" s="229" t="s">
        <v>1359</v>
      </c>
      <c r="D815" s="230" t="s">
        <v>46</v>
      </c>
      <c r="E815" s="231" t="s">
        <v>38</v>
      </c>
      <c r="F815" s="231" t="s">
        <v>97</v>
      </c>
      <c r="G815" s="231" t="s">
        <v>35</v>
      </c>
      <c r="H815" s="231" t="s">
        <v>7652</v>
      </c>
      <c r="I815" s="232" t="s">
        <v>98</v>
      </c>
      <c r="J815" s="231" t="s">
        <v>5250</v>
      </c>
      <c r="K815" s="230" t="s">
        <v>114</v>
      </c>
      <c r="L815" s="230" t="s">
        <v>1578</v>
      </c>
      <c r="M815" s="233">
        <v>110025.35168547783</v>
      </c>
      <c r="N815" s="234" t="s">
        <v>8271</v>
      </c>
      <c r="O815" s="230" t="s">
        <v>1579</v>
      </c>
      <c r="P815" s="230" t="s">
        <v>46</v>
      </c>
      <c r="Q815" s="233">
        <v>0</v>
      </c>
      <c r="R815" s="234">
        <v>0</v>
      </c>
      <c r="S815" s="235" t="s">
        <v>46</v>
      </c>
      <c r="T815" s="236"/>
      <c r="U815" s="237"/>
      <c r="V815" s="238" t="s">
        <v>104</v>
      </c>
      <c r="W815" s="236">
        <v>0</v>
      </c>
      <c r="X815" s="237" t="s">
        <v>46</v>
      </c>
      <c r="Y815" s="239">
        <v>0</v>
      </c>
      <c r="Z815" s="237" t="s">
        <v>46</v>
      </c>
      <c r="AA815" s="239">
        <v>0</v>
      </c>
      <c r="AB815" s="240" t="s">
        <v>46</v>
      </c>
      <c r="AC815" s="241" t="s">
        <v>46</v>
      </c>
      <c r="AD815" s="241" t="s">
        <v>46</v>
      </c>
      <c r="AE815" s="237"/>
      <c r="AF815" s="237"/>
      <c r="AG815" s="237"/>
      <c r="AH815" s="237"/>
      <c r="AI815" s="237" t="s">
        <v>1347</v>
      </c>
      <c r="AJ815" s="237" t="s">
        <v>94</v>
      </c>
      <c r="AK815" s="237" t="s">
        <v>94</v>
      </c>
      <c r="AL815" s="237" t="s">
        <v>207</v>
      </c>
      <c r="AM815" s="242">
        <v>4</v>
      </c>
    </row>
    <row r="816" spans="2:39">
      <c r="B816" s="228" t="s">
        <v>1360</v>
      </c>
      <c r="C816" s="229" t="s">
        <v>1361</v>
      </c>
      <c r="D816" s="230" t="s">
        <v>46</v>
      </c>
      <c r="E816" s="231" t="s">
        <v>38</v>
      </c>
      <c r="F816" s="231" t="s">
        <v>97</v>
      </c>
      <c r="G816" s="231" t="s">
        <v>35</v>
      </c>
      <c r="H816" s="231" t="s">
        <v>7652</v>
      </c>
      <c r="I816" s="232" t="s">
        <v>98</v>
      </c>
      <c r="J816" s="231" t="s">
        <v>5250</v>
      </c>
      <c r="K816" s="230" t="s">
        <v>114</v>
      </c>
      <c r="L816" s="230" t="s">
        <v>1578</v>
      </c>
      <c r="M816" s="233">
        <v>82318.416569338136</v>
      </c>
      <c r="N816" s="234" t="s">
        <v>8271</v>
      </c>
      <c r="O816" s="230" t="s">
        <v>1579</v>
      </c>
      <c r="P816" s="230" t="s">
        <v>46</v>
      </c>
      <c r="Q816" s="233">
        <v>0</v>
      </c>
      <c r="R816" s="234">
        <v>0</v>
      </c>
      <c r="S816" s="235" t="s">
        <v>46</v>
      </c>
      <c r="T816" s="236"/>
      <c r="U816" s="237"/>
      <c r="V816" s="238" t="s">
        <v>104</v>
      </c>
      <c r="W816" s="236">
        <v>0</v>
      </c>
      <c r="X816" s="237" t="s">
        <v>46</v>
      </c>
      <c r="Y816" s="239">
        <v>0</v>
      </c>
      <c r="Z816" s="237" t="s">
        <v>46</v>
      </c>
      <c r="AA816" s="239">
        <v>0</v>
      </c>
      <c r="AB816" s="240" t="s">
        <v>46</v>
      </c>
      <c r="AC816" s="241" t="s">
        <v>46</v>
      </c>
      <c r="AD816" s="241" t="s">
        <v>46</v>
      </c>
      <c r="AE816" s="237"/>
      <c r="AF816" s="237"/>
      <c r="AG816" s="237"/>
      <c r="AH816" s="237"/>
      <c r="AI816" s="237" t="s">
        <v>1347</v>
      </c>
      <c r="AJ816" s="237" t="s">
        <v>94</v>
      </c>
      <c r="AK816" s="237" t="s">
        <v>94</v>
      </c>
      <c r="AL816" s="237" t="s">
        <v>209</v>
      </c>
      <c r="AM816" s="242">
        <v>4</v>
      </c>
    </row>
    <row r="817" spans="2:39">
      <c r="B817" s="228" t="s">
        <v>129</v>
      </c>
      <c r="C817" s="229" t="s">
        <v>130</v>
      </c>
      <c r="D817" s="230" t="s">
        <v>46</v>
      </c>
      <c r="E817" s="231" t="s">
        <v>1584</v>
      </c>
      <c r="F817" s="231" t="s">
        <v>1585</v>
      </c>
      <c r="G817" s="231" t="s">
        <v>35</v>
      </c>
      <c r="H817" s="231" t="s">
        <v>7652</v>
      </c>
      <c r="I817" s="232" t="s">
        <v>98</v>
      </c>
      <c r="J817" s="231" t="s">
        <v>5250</v>
      </c>
      <c r="K817" s="230" t="s">
        <v>114</v>
      </c>
      <c r="L817" s="230" t="s">
        <v>1578</v>
      </c>
      <c r="M817" s="233">
        <v>82318.416569338136</v>
      </c>
      <c r="N817" s="234" t="s">
        <v>8271</v>
      </c>
      <c r="O817" s="230" t="s">
        <v>1579</v>
      </c>
      <c r="P817" s="230" t="s">
        <v>46</v>
      </c>
      <c r="Q817" s="233">
        <v>0</v>
      </c>
      <c r="R817" s="234">
        <v>0</v>
      </c>
      <c r="S817" s="235" t="s">
        <v>46</v>
      </c>
      <c r="T817" s="236"/>
      <c r="U817" s="237"/>
      <c r="V817" s="238" t="s">
        <v>104</v>
      </c>
      <c r="W817" s="236">
        <v>0</v>
      </c>
      <c r="X817" s="237" t="s">
        <v>46</v>
      </c>
      <c r="Y817" s="239">
        <v>0</v>
      </c>
      <c r="Z817" s="237" t="s">
        <v>46</v>
      </c>
      <c r="AA817" s="239">
        <v>0</v>
      </c>
      <c r="AB817" s="240" t="s">
        <v>46</v>
      </c>
      <c r="AC817" s="241" t="s">
        <v>46</v>
      </c>
      <c r="AD817" s="241" t="s">
        <v>46</v>
      </c>
      <c r="AE817" s="237"/>
      <c r="AF817" s="237"/>
      <c r="AG817" s="237"/>
      <c r="AH817" s="237"/>
      <c r="AI817" s="237" t="s">
        <v>1347</v>
      </c>
      <c r="AJ817" s="237" t="s">
        <v>94</v>
      </c>
      <c r="AK817" s="237" t="s">
        <v>94</v>
      </c>
      <c r="AL817" s="237" t="s">
        <v>255</v>
      </c>
      <c r="AM817" s="242">
        <v>4</v>
      </c>
    </row>
    <row r="818" spans="2:39">
      <c r="B818" s="228" t="s">
        <v>129</v>
      </c>
      <c r="C818" s="229" t="s">
        <v>130</v>
      </c>
      <c r="D818" s="230" t="s">
        <v>46</v>
      </c>
      <c r="E818" s="231" t="s">
        <v>1587</v>
      </c>
      <c r="F818" s="231" t="s">
        <v>1588</v>
      </c>
      <c r="G818" s="231" t="s">
        <v>35</v>
      </c>
      <c r="H818" s="231" t="s">
        <v>7652</v>
      </c>
      <c r="I818" s="232" t="s">
        <v>98</v>
      </c>
      <c r="J818" s="231" t="s">
        <v>5250</v>
      </c>
      <c r="K818" s="230" t="s">
        <v>114</v>
      </c>
      <c r="L818" s="230" t="s">
        <v>1578</v>
      </c>
      <c r="M818" s="233">
        <v>82318.416569338136</v>
      </c>
      <c r="N818" s="234" t="s">
        <v>8271</v>
      </c>
      <c r="O818" s="230" t="s">
        <v>1579</v>
      </c>
      <c r="P818" s="230" t="s">
        <v>46</v>
      </c>
      <c r="Q818" s="233">
        <v>0</v>
      </c>
      <c r="R818" s="234">
        <v>0</v>
      </c>
      <c r="S818" s="235" t="s">
        <v>46</v>
      </c>
      <c r="T818" s="236"/>
      <c r="U818" s="237"/>
      <c r="V818" s="238" t="s">
        <v>104</v>
      </c>
      <c r="W818" s="236">
        <v>0</v>
      </c>
      <c r="X818" s="237" t="s">
        <v>46</v>
      </c>
      <c r="Y818" s="239">
        <v>0</v>
      </c>
      <c r="Z818" s="237" t="s">
        <v>46</v>
      </c>
      <c r="AA818" s="239">
        <v>0</v>
      </c>
      <c r="AB818" s="240" t="s">
        <v>46</v>
      </c>
      <c r="AC818" s="241" t="s">
        <v>46</v>
      </c>
      <c r="AD818" s="241" t="s">
        <v>46</v>
      </c>
      <c r="AE818" s="237"/>
      <c r="AF818" s="237"/>
      <c r="AG818" s="237"/>
      <c r="AH818" s="237"/>
      <c r="AI818" s="237" t="s">
        <v>1347</v>
      </c>
      <c r="AJ818" s="237" t="s">
        <v>94</v>
      </c>
      <c r="AK818" s="237" t="s">
        <v>94</v>
      </c>
      <c r="AL818" s="237" t="s">
        <v>255</v>
      </c>
      <c r="AM818" s="242">
        <v>4</v>
      </c>
    </row>
    <row r="819" spans="2:39">
      <c r="B819" s="228" t="s">
        <v>129</v>
      </c>
      <c r="C819" s="229" t="s">
        <v>130</v>
      </c>
      <c r="D819" s="230" t="s">
        <v>46</v>
      </c>
      <c r="E819" s="231" t="s">
        <v>1582</v>
      </c>
      <c r="F819" s="231" t="s">
        <v>1706</v>
      </c>
      <c r="G819" s="231" t="s">
        <v>35</v>
      </c>
      <c r="H819" s="231" t="s">
        <v>7652</v>
      </c>
      <c r="I819" s="232" t="s">
        <v>98</v>
      </c>
      <c r="J819" s="231" t="s">
        <v>5250</v>
      </c>
      <c r="K819" s="230" t="s">
        <v>114</v>
      </c>
      <c r="L819" s="230" t="s">
        <v>1578</v>
      </c>
      <c r="M819" s="233">
        <v>82318.416569338136</v>
      </c>
      <c r="N819" s="234" t="s">
        <v>8271</v>
      </c>
      <c r="O819" s="230" t="s">
        <v>1579</v>
      </c>
      <c r="P819" s="230" t="s">
        <v>46</v>
      </c>
      <c r="Q819" s="233">
        <v>0</v>
      </c>
      <c r="R819" s="234">
        <v>0</v>
      </c>
      <c r="S819" s="235" t="s">
        <v>46</v>
      </c>
      <c r="T819" s="236"/>
      <c r="U819" s="237"/>
      <c r="V819" s="238" t="s">
        <v>104</v>
      </c>
      <c r="W819" s="236">
        <v>0</v>
      </c>
      <c r="X819" s="237" t="s">
        <v>46</v>
      </c>
      <c r="Y819" s="239">
        <v>0</v>
      </c>
      <c r="Z819" s="237" t="s">
        <v>46</v>
      </c>
      <c r="AA819" s="239">
        <v>0</v>
      </c>
      <c r="AB819" s="240" t="s">
        <v>46</v>
      </c>
      <c r="AC819" s="241" t="s">
        <v>46</v>
      </c>
      <c r="AD819" s="241" t="s">
        <v>46</v>
      </c>
      <c r="AE819" s="237"/>
      <c r="AF819" s="237"/>
      <c r="AG819" s="237"/>
      <c r="AH819" s="237"/>
      <c r="AI819" s="237" t="s">
        <v>1347</v>
      </c>
      <c r="AJ819" s="237" t="s">
        <v>94</v>
      </c>
      <c r="AK819" s="237" t="s">
        <v>94</v>
      </c>
      <c r="AL819" s="237" t="s">
        <v>255</v>
      </c>
      <c r="AM819" s="242">
        <v>4</v>
      </c>
    </row>
    <row r="820" spans="2:39">
      <c r="B820" s="228" t="s">
        <v>129</v>
      </c>
      <c r="C820" s="229" t="s">
        <v>130</v>
      </c>
      <c r="D820" s="230" t="s">
        <v>46</v>
      </c>
      <c r="E820" s="231" t="s">
        <v>1573</v>
      </c>
      <c r="F820" s="231" t="s">
        <v>1574</v>
      </c>
      <c r="G820" s="231" t="s">
        <v>35</v>
      </c>
      <c r="H820" s="231" t="s">
        <v>7652</v>
      </c>
      <c r="I820" s="232" t="s">
        <v>98</v>
      </c>
      <c r="J820" s="231" t="s">
        <v>5250</v>
      </c>
      <c r="K820" s="230" t="s">
        <v>114</v>
      </c>
      <c r="L820" s="230" t="s">
        <v>1578</v>
      </c>
      <c r="M820" s="233">
        <v>82318.416569338136</v>
      </c>
      <c r="N820" s="234" t="s">
        <v>8271</v>
      </c>
      <c r="O820" s="230" t="s">
        <v>1579</v>
      </c>
      <c r="P820" s="230" t="s">
        <v>46</v>
      </c>
      <c r="Q820" s="233">
        <v>0</v>
      </c>
      <c r="R820" s="234">
        <v>0</v>
      </c>
      <c r="S820" s="235" t="s">
        <v>46</v>
      </c>
      <c r="T820" s="236"/>
      <c r="U820" s="237"/>
      <c r="V820" s="238" t="s">
        <v>104</v>
      </c>
      <c r="W820" s="236">
        <v>0</v>
      </c>
      <c r="X820" s="237" t="s">
        <v>46</v>
      </c>
      <c r="Y820" s="239">
        <v>0</v>
      </c>
      <c r="Z820" s="237" t="s">
        <v>46</v>
      </c>
      <c r="AA820" s="239">
        <v>0</v>
      </c>
      <c r="AB820" s="240" t="s">
        <v>46</v>
      </c>
      <c r="AC820" s="241" t="s">
        <v>46</v>
      </c>
      <c r="AD820" s="241" t="s">
        <v>46</v>
      </c>
      <c r="AE820" s="237"/>
      <c r="AF820" s="237"/>
      <c r="AG820" s="237"/>
      <c r="AH820" s="237"/>
      <c r="AI820" s="237" t="s">
        <v>1347</v>
      </c>
      <c r="AJ820" s="237" t="s">
        <v>94</v>
      </c>
      <c r="AK820" s="237" t="s">
        <v>94</v>
      </c>
      <c r="AL820" s="237" t="s">
        <v>255</v>
      </c>
      <c r="AM820" s="242">
        <v>4</v>
      </c>
    </row>
    <row r="821" spans="2:39">
      <c r="B821" s="228" t="s">
        <v>129</v>
      </c>
      <c r="C821" s="229" t="s">
        <v>130</v>
      </c>
      <c r="D821" s="230" t="s">
        <v>46</v>
      </c>
      <c r="E821" s="231" t="s">
        <v>1704</v>
      </c>
      <c r="F821" s="231" t="s">
        <v>1585</v>
      </c>
      <c r="G821" s="231" t="s">
        <v>35</v>
      </c>
      <c r="H821" s="231" t="s">
        <v>7652</v>
      </c>
      <c r="I821" s="232" t="s">
        <v>98</v>
      </c>
      <c r="J821" s="231" t="s">
        <v>5250</v>
      </c>
      <c r="K821" s="230" t="s">
        <v>114</v>
      </c>
      <c r="L821" s="230" t="s">
        <v>1578</v>
      </c>
      <c r="M821" s="233">
        <v>82318.416569338136</v>
      </c>
      <c r="N821" s="234" t="s">
        <v>8271</v>
      </c>
      <c r="O821" s="230" t="s">
        <v>1579</v>
      </c>
      <c r="P821" s="230" t="s">
        <v>46</v>
      </c>
      <c r="Q821" s="233">
        <v>0</v>
      </c>
      <c r="R821" s="234">
        <v>0</v>
      </c>
      <c r="S821" s="235" t="s">
        <v>46</v>
      </c>
      <c r="T821" s="236"/>
      <c r="U821" s="237"/>
      <c r="V821" s="238" t="s">
        <v>104</v>
      </c>
      <c r="W821" s="236">
        <v>0</v>
      </c>
      <c r="X821" s="237" t="s">
        <v>46</v>
      </c>
      <c r="Y821" s="239">
        <v>0</v>
      </c>
      <c r="Z821" s="237" t="s">
        <v>46</v>
      </c>
      <c r="AA821" s="239">
        <v>0</v>
      </c>
      <c r="AB821" s="240" t="s">
        <v>46</v>
      </c>
      <c r="AC821" s="241" t="s">
        <v>46</v>
      </c>
      <c r="AD821" s="241" t="s">
        <v>46</v>
      </c>
      <c r="AE821" s="237"/>
      <c r="AF821" s="237"/>
      <c r="AG821" s="237"/>
      <c r="AH821" s="237"/>
      <c r="AI821" s="237" t="s">
        <v>1347</v>
      </c>
      <c r="AJ821" s="237" t="s">
        <v>94</v>
      </c>
      <c r="AK821" s="237" t="s">
        <v>94</v>
      </c>
      <c r="AL821" s="237" t="s">
        <v>255</v>
      </c>
      <c r="AM821" s="242">
        <v>4</v>
      </c>
    </row>
    <row r="822" spans="2:39">
      <c r="B822" s="228" t="s">
        <v>129</v>
      </c>
      <c r="C822" s="229" t="s">
        <v>130</v>
      </c>
      <c r="D822" s="230" t="s">
        <v>46</v>
      </c>
      <c r="E822" s="231" t="s">
        <v>1703</v>
      </c>
      <c r="F822" s="231" t="s">
        <v>1588</v>
      </c>
      <c r="G822" s="231" t="s">
        <v>35</v>
      </c>
      <c r="H822" s="231" t="s">
        <v>7652</v>
      </c>
      <c r="I822" s="232" t="s">
        <v>98</v>
      </c>
      <c r="J822" s="231" t="s">
        <v>5250</v>
      </c>
      <c r="K822" s="230" t="s">
        <v>114</v>
      </c>
      <c r="L822" s="230" t="s">
        <v>1578</v>
      </c>
      <c r="M822" s="233">
        <v>82318.416569338136</v>
      </c>
      <c r="N822" s="234" t="s">
        <v>8271</v>
      </c>
      <c r="O822" s="230" t="s">
        <v>1579</v>
      </c>
      <c r="P822" s="230" t="s">
        <v>46</v>
      </c>
      <c r="Q822" s="233">
        <v>0</v>
      </c>
      <c r="R822" s="234">
        <v>0</v>
      </c>
      <c r="S822" s="235" t="s">
        <v>46</v>
      </c>
      <c r="T822" s="236"/>
      <c r="U822" s="237"/>
      <c r="V822" s="238" t="s">
        <v>104</v>
      </c>
      <c r="W822" s="236">
        <v>0</v>
      </c>
      <c r="X822" s="237" t="s">
        <v>46</v>
      </c>
      <c r="Y822" s="239">
        <v>0</v>
      </c>
      <c r="Z822" s="237" t="s">
        <v>46</v>
      </c>
      <c r="AA822" s="239">
        <v>0</v>
      </c>
      <c r="AB822" s="240" t="s">
        <v>46</v>
      </c>
      <c r="AC822" s="241" t="s">
        <v>46</v>
      </c>
      <c r="AD822" s="241" t="s">
        <v>46</v>
      </c>
      <c r="AE822" s="237"/>
      <c r="AF822" s="237"/>
      <c r="AG822" s="237"/>
      <c r="AH822" s="237"/>
      <c r="AI822" s="237" t="s">
        <v>1347</v>
      </c>
      <c r="AJ822" s="237" t="s">
        <v>94</v>
      </c>
      <c r="AK822" s="237" t="s">
        <v>94</v>
      </c>
      <c r="AL822" s="237" t="s">
        <v>255</v>
      </c>
      <c r="AM822" s="242">
        <v>4</v>
      </c>
    </row>
    <row r="823" spans="2:39">
      <c r="B823" s="228" t="s">
        <v>129</v>
      </c>
      <c r="C823" s="229" t="s">
        <v>130</v>
      </c>
      <c r="D823" s="230" t="s">
        <v>46</v>
      </c>
      <c r="E823" s="231" t="s">
        <v>1705</v>
      </c>
      <c r="F823" s="231" t="s">
        <v>1706</v>
      </c>
      <c r="G823" s="231" t="s">
        <v>35</v>
      </c>
      <c r="H823" s="231" t="s">
        <v>7652</v>
      </c>
      <c r="I823" s="232" t="s">
        <v>98</v>
      </c>
      <c r="J823" s="231" t="s">
        <v>5250</v>
      </c>
      <c r="K823" s="230" t="s">
        <v>114</v>
      </c>
      <c r="L823" s="230" t="s">
        <v>1578</v>
      </c>
      <c r="M823" s="233">
        <v>82318.416569338136</v>
      </c>
      <c r="N823" s="234" t="s">
        <v>8271</v>
      </c>
      <c r="O823" s="230" t="s">
        <v>1579</v>
      </c>
      <c r="P823" s="230" t="s">
        <v>46</v>
      </c>
      <c r="Q823" s="233">
        <v>0</v>
      </c>
      <c r="R823" s="234">
        <v>0</v>
      </c>
      <c r="S823" s="235" t="s">
        <v>46</v>
      </c>
      <c r="T823" s="236"/>
      <c r="U823" s="237"/>
      <c r="V823" s="238" t="s">
        <v>104</v>
      </c>
      <c r="W823" s="236">
        <v>0</v>
      </c>
      <c r="X823" s="237" t="s">
        <v>46</v>
      </c>
      <c r="Y823" s="239">
        <v>0</v>
      </c>
      <c r="Z823" s="237" t="s">
        <v>46</v>
      </c>
      <c r="AA823" s="239">
        <v>0</v>
      </c>
      <c r="AB823" s="240" t="s">
        <v>46</v>
      </c>
      <c r="AC823" s="241" t="s">
        <v>46</v>
      </c>
      <c r="AD823" s="241" t="s">
        <v>46</v>
      </c>
      <c r="AE823" s="237"/>
      <c r="AF823" s="237"/>
      <c r="AG823" s="237"/>
      <c r="AH823" s="237"/>
      <c r="AI823" s="237" t="s">
        <v>1347</v>
      </c>
      <c r="AJ823" s="237" t="s">
        <v>94</v>
      </c>
      <c r="AK823" s="237" t="s">
        <v>94</v>
      </c>
      <c r="AL823" s="237" t="s">
        <v>255</v>
      </c>
      <c r="AM823" s="242">
        <v>4</v>
      </c>
    </row>
    <row r="824" spans="2:39">
      <c r="B824" s="228" t="s">
        <v>129</v>
      </c>
      <c r="C824" s="229" t="s">
        <v>130</v>
      </c>
      <c r="D824" s="230" t="s">
        <v>46</v>
      </c>
      <c r="E824" s="231" t="s">
        <v>38</v>
      </c>
      <c r="F824" s="231" t="s">
        <v>97</v>
      </c>
      <c r="G824" s="231" t="s">
        <v>35</v>
      </c>
      <c r="H824" s="231" t="s">
        <v>7652</v>
      </c>
      <c r="I824" s="232" t="s">
        <v>98</v>
      </c>
      <c r="J824" s="231" t="s">
        <v>5250</v>
      </c>
      <c r="K824" s="230" t="s">
        <v>114</v>
      </c>
      <c r="L824" s="230" t="s">
        <v>1578</v>
      </c>
      <c r="M824" s="233">
        <v>82318.416569338136</v>
      </c>
      <c r="N824" s="234" t="s">
        <v>8271</v>
      </c>
      <c r="O824" s="230" t="s">
        <v>1579</v>
      </c>
      <c r="P824" s="230" t="s">
        <v>46</v>
      </c>
      <c r="Q824" s="233">
        <v>0</v>
      </c>
      <c r="R824" s="234">
        <v>0</v>
      </c>
      <c r="S824" s="235" t="s">
        <v>46</v>
      </c>
      <c r="T824" s="236"/>
      <c r="U824" s="237"/>
      <c r="V824" s="238" t="s">
        <v>104</v>
      </c>
      <c r="W824" s="236">
        <v>0</v>
      </c>
      <c r="X824" s="237" t="s">
        <v>46</v>
      </c>
      <c r="Y824" s="239">
        <v>0</v>
      </c>
      <c r="Z824" s="237" t="s">
        <v>46</v>
      </c>
      <c r="AA824" s="239">
        <v>0</v>
      </c>
      <c r="AB824" s="240" t="s">
        <v>46</v>
      </c>
      <c r="AC824" s="241" t="s">
        <v>46</v>
      </c>
      <c r="AD824" s="241" t="s">
        <v>46</v>
      </c>
      <c r="AE824" s="237"/>
      <c r="AF824" s="237"/>
      <c r="AG824" s="237"/>
      <c r="AH824" s="237"/>
      <c r="AI824" s="237" t="s">
        <v>1347</v>
      </c>
      <c r="AJ824" s="237" t="s">
        <v>94</v>
      </c>
      <c r="AK824" s="237" t="s">
        <v>94</v>
      </c>
      <c r="AL824" s="237" t="s">
        <v>255</v>
      </c>
      <c r="AM824" s="242">
        <v>4</v>
      </c>
    </row>
    <row r="825" spans="2:39">
      <c r="B825" s="228" t="s">
        <v>1362</v>
      </c>
      <c r="C825" s="229" t="s">
        <v>1363</v>
      </c>
      <c r="D825" s="230" t="s">
        <v>46</v>
      </c>
      <c r="E825" s="231" t="s">
        <v>38</v>
      </c>
      <c r="F825" s="231" t="s">
        <v>97</v>
      </c>
      <c r="G825" s="231" t="s">
        <v>35</v>
      </c>
      <c r="H825" s="231" t="s">
        <v>7652</v>
      </c>
      <c r="I825" s="232" t="s">
        <v>98</v>
      </c>
      <c r="J825" s="231" t="s">
        <v>7655</v>
      </c>
      <c r="K825" s="230" t="s">
        <v>114</v>
      </c>
      <c r="L825" s="230" t="s">
        <v>1578</v>
      </c>
      <c r="M825" s="233">
        <v>82318.416569338136</v>
      </c>
      <c r="N825" s="234" t="s">
        <v>8271</v>
      </c>
      <c r="O825" s="230" t="s">
        <v>1579</v>
      </c>
      <c r="P825" s="230" t="s">
        <v>46</v>
      </c>
      <c r="Q825" s="233">
        <v>0</v>
      </c>
      <c r="R825" s="234">
        <v>0</v>
      </c>
      <c r="S825" s="235" t="s">
        <v>46</v>
      </c>
      <c r="T825" s="236"/>
      <c r="U825" s="237"/>
      <c r="V825" s="238" t="s">
        <v>104</v>
      </c>
      <c r="W825" s="236">
        <v>0</v>
      </c>
      <c r="X825" s="237" t="s">
        <v>46</v>
      </c>
      <c r="Y825" s="239">
        <v>0</v>
      </c>
      <c r="Z825" s="237" t="s">
        <v>46</v>
      </c>
      <c r="AA825" s="239">
        <v>0</v>
      </c>
      <c r="AB825" s="240" t="s">
        <v>46</v>
      </c>
      <c r="AC825" s="241" t="s">
        <v>46</v>
      </c>
      <c r="AD825" s="241" t="s">
        <v>46</v>
      </c>
      <c r="AE825" s="237"/>
      <c r="AF825" s="237"/>
      <c r="AG825" s="237"/>
      <c r="AH825" s="237"/>
      <c r="AI825" s="237" t="s">
        <v>1347</v>
      </c>
      <c r="AJ825" s="237" t="s">
        <v>94</v>
      </c>
      <c r="AK825" s="237" t="s">
        <v>94</v>
      </c>
      <c r="AL825" s="237" t="s">
        <v>257</v>
      </c>
      <c r="AM825" s="242">
        <v>4</v>
      </c>
    </row>
    <row r="826" spans="2:39">
      <c r="B826" s="228" t="s">
        <v>1364</v>
      </c>
      <c r="C826" s="229" t="s">
        <v>1365</v>
      </c>
      <c r="D826" s="230" t="s">
        <v>46</v>
      </c>
      <c r="E826" s="231" t="s">
        <v>38</v>
      </c>
      <c r="F826" s="231" t="s">
        <v>97</v>
      </c>
      <c r="G826" s="231" t="s">
        <v>35</v>
      </c>
      <c r="H826" s="231" t="s">
        <v>7652</v>
      </c>
      <c r="I826" s="232" t="s">
        <v>98</v>
      </c>
      <c r="J826" s="231" t="s">
        <v>7655</v>
      </c>
      <c r="K826" s="230" t="s">
        <v>114</v>
      </c>
      <c r="L826" s="230" t="s">
        <v>1578</v>
      </c>
      <c r="M826" s="233">
        <v>82318.416569338136</v>
      </c>
      <c r="N826" s="234" t="s">
        <v>8271</v>
      </c>
      <c r="O826" s="230" t="s">
        <v>1579</v>
      </c>
      <c r="P826" s="230" t="s">
        <v>46</v>
      </c>
      <c r="Q826" s="233">
        <v>0</v>
      </c>
      <c r="R826" s="234">
        <v>0</v>
      </c>
      <c r="S826" s="235" t="s">
        <v>46</v>
      </c>
      <c r="T826" s="236"/>
      <c r="U826" s="237"/>
      <c r="V826" s="238" t="s">
        <v>104</v>
      </c>
      <c r="W826" s="236">
        <v>0</v>
      </c>
      <c r="X826" s="237" t="s">
        <v>46</v>
      </c>
      <c r="Y826" s="239">
        <v>0</v>
      </c>
      <c r="Z826" s="237" t="s">
        <v>46</v>
      </c>
      <c r="AA826" s="239">
        <v>0</v>
      </c>
      <c r="AB826" s="240" t="s">
        <v>46</v>
      </c>
      <c r="AC826" s="241" t="s">
        <v>46</v>
      </c>
      <c r="AD826" s="241" t="s">
        <v>46</v>
      </c>
      <c r="AE826" s="237"/>
      <c r="AF826" s="237"/>
      <c r="AG826" s="237"/>
      <c r="AH826" s="237"/>
      <c r="AI826" s="237" t="s">
        <v>1347</v>
      </c>
      <c r="AJ826" s="237" t="s">
        <v>94</v>
      </c>
      <c r="AK826" s="237" t="s">
        <v>94</v>
      </c>
      <c r="AL826" s="237" t="s">
        <v>259</v>
      </c>
      <c r="AM826" s="242">
        <v>4</v>
      </c>
    </row>
    <row r="827" spans="2:39">
      <c r="B827" s="228" t="s">
        <v>7680</v>
      </c>
      <c r="C827" s="229" t="s">
        <v>7681</v>
      </c>
      <c r="D827" s="230" t="s">
        <v>46</v>
      </c>
      <c r="E827" s="231" t="s">
        <v>46</v>
      </c>
      <c r="F827" s="231" t="s">
        <v>46</v>
      </c>
      <c r="G827" s="231" t="s">
        <v>46</v>
      </c>
      <c r="H827" s="231" t="s">
        <v>46</v>
      </c>
      <c r="I827" s="232" t="s">
        <v>46</v>
      </c>
      <c r="J827" s="231" t="s">
        <v>46</v>
      </c>
      <c r="K827" s="230" t="s">
        <v>46</v>
      </c>
      <c r="L827" s="230" t="s">
        <v>46</v>
      </c>
      <c r="M827" s="233">
        <v>0</v>
      </c>
      <c r="N827" s="234" t="s">
        <v>46</v>
      </c>
      <c r="O827" s="230" t="s">
        <v>46</v>
      </c>
      <c r="P827" s="230" t="s">
        <v>46</v>
      </c>
      <c r="Q827" s="233">
        <v>0</v>
      </c>
      <c r="R827" s="234">
        <v>0</v>
      </c>
      <c r="S827" s="235" t="s">
        <v>46</v>
      </c>
      <c r="T827" s="236"/>
      <c r="U827" s="237"/>
      <c r="V827" s="238" t="s">
        <v>46</v>
      </c>
      <c r="W827" s="236">
        <v>0</v>
      </c>
      <c r="X827" s="237" t="s">
        <v>46</v>
      </c>
      <c r="Y827" s="239">
        <v>0</v>
      </c>
      <c r="Z827" s="237" t="s">
        <v>46</v>
      </c>
      <c r="AA827" s="239">
        <v>0</v>
      </c>
      <c r="AB827" s="240" t="s">
        <v>46</v>
      </c>
      <c r="AC827" s="241" t="s">
        <v>46</v>
      </c>
      <c r="AD827" s="241" t="s">
        <v>46</v>
      </c>
      <c r="AE827" s="237"/>
      <c r="AF827" s="237"/>
      <c r="AG827" s="237"/>
      <c r="AH827" s="237"/>
      <c r="AI827" s="237" t="s">
        <v>1347</v>
      </c>
      <c r="AJ827" s="237" t="s">
        <v>94</v>
      </c>
      <c r="AK827" s="237" t="s">
        <v>94</v>
      </c>
      <c r="AL827" s="237" t="s">
        <v>261</v>
      </c>
      <c r="AM827" s="242">
        <v>4</v>
      </c>
    </row>
    <row r="828" spans="2:39">
      <c r="B828" s="180" t="s">
        <v>1366</v>
      </c>
      <c r="C828" s="181" t="s">
        <v>1367</v>
      </c>
      <c r="D828" s="182" t="s">
        <v>46</v>
      </c>
      <c r="E828" s="183" t="s">
        <v>46</v>
      </c>
      <c r="F828" s="183" t="s">
        <v>46</v>
      </c>
      <c r="G828" s="183" t="s">
        <v>46</v>
      </c>
      <c r="H828" s="183" t="s">
        <v>46</v>
      </c>
      <c r="I828" s="184" t="s">
        <v>46</v>
      </c>
      <c r="J828" s="183" t="s">
        <v>46</v>
      </c>
      <c r="K828" s="182" t="s">
        <v>46</v>
      </c>
      <c r="L828" s="182" t="s">
        <v>46</v>
      </c>
      <c r="M828" s="185">
        <v>0</v>
      </c>
      <c r="N828" s="186" t="s">
        <v>46</v>
      </c>
      <c r="O828" s="182" t="s">
        <v>46</v>
      </c>
      <c r="P828" s="182" t="s">
        <v>46</v>
      </c>
      <c r="Q828" s="185">
        <v>0</v>
      </c>
      <c r="R828" s="186">
        <v>0</v>
      </c>
      <c r="S828" s="187" t="s">
        <v>46</v>
      </c>
      <c r="T828" s="36"/>
      <c r="U828" s="35"/>
      <c r="V828" s="188" t="s">
        <v>46</v>
      </c>
      <c r="W828" s="36">
        <v>0</v>
      </c>
      <c r="X828" s="35" t="s">
        <v>46</v>
      </c>
      <c r="Y828" s="38">
        <v>0</v>
      </c>
      <c r="Z828" s="35" t="s">
        <v>46</v>
      </c>
      <c r="AA828" s="38">
        <v>0</v>
      </c>
      <c r="AB828" s="39" t="s">
        <v>46</v>
      </c>
      <c r="AC828" s="34" t="s">
        <v>46</v>
      </c>
      <c r="AD828" s="34" t="s">
        <v>46</v>
      </c>
      <c r="AE828" s="35"/>
      <c r="AF828" s="35"/>
      <c r="AG828" s="35"/>
      <c r="AH828" s="35"/>
      <c r="AI828" s="35" t="s">
        <v>1347</v>
      </c>
      <c r="AJ828" s="35" t="s">
        <v>1322</v>
      </c>
      <c r="AK828" s="35" t="s">
        <v>46</v>
      </c>
      <c r="AL828" s="35" t="s">
        <v>46</v>
      </c>
      <c r="AM828" s="40">
        <v>2</v>
      </c>
    </row>
    <row r="829" spans="2:39">
      <c r="B829" s="189" t="s">
        <v>1368</v>
      </c>
      <c r="C829" s="190" t="s">
        <v>1367</v>
      </c>
      <c r="D829" s="191" t="s">
        <v>46</v>
      </c>
      <c r="E829" s="192" t="s">
        <v>46</v>
      </c>
      <c r="F829" s="192" t="s">
        <v>46</v>
      </c>
      <c r="G829" s="192" t="s">
        <v>46</v>
      </c>
      <c r="H829" s="192" t="s">
        <v>46</v>
      </c>
      <c r="I829" s="193" t="s">
        <v>46</v>
      </c>
      <c r="J829" s="192" t="s">
        <v>46</v>
      </c>
      <c r="K829" s="191" t="s">
        <v>46</v>
      </c>
      <c r="L829" s="191" t="s">
        <v>46</v>
      </c>
      <c r="M829" s="194">
        <v>0</v>
      </c>
      <c r="N829" s="195" t="s">
        <v>46</v>
      </c>
      <c r="O829" s="191" t="s">
        <v>46</v>
      </c>
      <c r="P829" s="191" t="s">
        <v>46</v>
      </c>
      <c r="Q829" s="194">
        <v>0</v>
      </c>
      <c r="R829" s="195">
        <v>0</v>
      </c>
      <c r="S829" s="196" t="s">
        <v>46</v>
      </c>
      <c r="T829" s="44"/>
      <c r="U829" s="43"/>
      <c r="V829" s="197" t="s">
        <v>46</v>
      </c>
      <c r="W829" s="44">
        <v>0</v>
      </c>
      <c r="X829" s="43" t="s">
        <v>46</v>
      </c>
      <c r="Y829" s="46">
        <v>0</v>
      </c>
      <c r="Z829" s="43" t="s">
        <v>46</v>
      </c>
      <c r="AA829" s="46">
        <v>0</v>
      </c>
      <c r="AB829" s="47" t="s">
        <v>46</v>
      </c>
      <c r="AC829" s="42" t="s">
        <v>46</v>
      </c>
      <c r="AD829" s="42" t="s">
        <v>46</v>
      </c>
      <c r="AE829" s="43"/>
      <c r="AF829" s="43"/>
      <c r="AG829" s="43"/>
      <c r="AH829" s="43"/>
      <c r="AI829" s="43" t="s">
        <v>1347</v>
      </c>
      <c r="AJ829" s="43" t="s">
        <v>1322</v>
      </c>
      <c r="AK829" s="43" t="s">
        <v>94</v>
      </c>
      <c r="AL829" s="43" t="s">
        <v>46</v>
      </c>
      <c r="AM829" s="48">
        <v>3</v>
      </c>
    </row>
    <row r="830" spans="2:39">
      <c r="B830" s="228" t="s">
        <v>1369</v>
      </c>
      <c r="C830" s="229" t="s">
        <v>1370</v>
      </c>
      <c r="D830" s="230" t="s">
        <v>46</v>
      </c>
      <c r="E830" s="231" t="s">
        <v>38</v>
      </c>
      <c r="F830" s="231" t="s">
        <v>97</v>
      </c>
      <c r="G830" s="231" t="s">
        <v>35</v>
      </c>
      <c r="H830" s="231" t="s">
        <v>7652</v>
      </c>
      <c r="I830" s="232" t="s">
        <v>98</v>
      </c>
      <c r="J830" s="231" t="s">
        <v>5250</v>
      </c>
      <c r="K830" s="230" t="s">
        <v>114</v>
      </c>
      <c r="L830" s="230" t="s">
        <v>1578</v>
      </c>
      <c r="M830" s="233">
        <v>36800</v>
      </c>
      <c r="N830" s="234" t="s">
        <v>8271</v>
      </c>
      <c r="O830" s="230" t="s">
        <v>1579</v>
      </c>
      <c r="P830" s="230" t="s">
        <v>46</v>
      </c>
      <c r="Q830" s="233">
        <v>0</v>
      </c>
      <c r="R830" s="234">
        <v>0</v>
      </c>
      <c r="S830" s="235" t="s">
        <v>46</v>
      </c>
      <c r="T830" s="236"/>
      <c r="U830" s="237"/>
      <c r="V830" s="238" t="s">
        <v>104</v>
      </c>
      <c r="W830" s="236">
        <v>0</v>
      </c>
      <c r="X830" s="237" t="s">
        <v>46</v>
      </c>
      <c r="Y830" s="239">
        <v>0</v>
      </c>
      <c r="Z830" s="237" t="s">
        <v>46</v>
      </c>
      <c r="AA830" s="239">
        <v>0</v>
      </c>
      <c r="AB830" s="240" t="s">
        <v>46</v>
      </c>
      <c r="AC830" s="241" t="s">
        <v>46</v>
      </c>
      <c r="AD830" s="241" t="s">
        <v>46</v>
      </c>
      <c r="AE830" s="237"/>
      <c r="AF830" s="237"/>
      <c r="AG830" s="237"/>
      <c r="AH830" s="237"/>
      <c r="AI830" s="237" t="s">
        <v>1347</v>
      </c>
      <c r="AJ830" s="237" t="s">
        <v>1322</v>
      </c>
      <c r="AK830" s="237" t="s">
        <v>94</v>
      </c>
      <c r="AL830" s="237" t="s">
        <v>109</v>
      </c>
      <c r="AM830" s="242">
        <v>4</v>
      </c>
    </row>
    <row r="831" spans="2:39">
      <c r="B831" s="228" t="s">
        <v>1371</v>
      </c>
      <c r="C831" s="229" t="s">
        <v>1372</v>
      </c>
      <c r="D831" s="230" t="s">
        <v>46</v>
      </c>
      <c r="E831" s="231" t="s">
        <v>38</v>
      </c>
      <c r="F831" s="231" t="s">
        <v>97</v>
      </c>
      <c r="G831" s="231" t="s">
        <v>35</v>
      </c>
      <c r="H831" s="231" t="s">
        <v>7652</v>
      </c>
      <c r="I831" s="232" t="s">
        <v>98</v>
      </c>
      <c r="J831" s="231" t="s">
        <v>5250</v>
      </c>
      <c r="K831" s="230" t="s">
        <v>114</v>
      </c>
      <c r="L831" s="230" t="s">
        <v>1578</v>
      </c>
      <c r="M831" s="233">
        <v>73083.538904912974</v>
      </c>
      <c r="N831" s="234" t="s">
        <v>8271</v>
      </c>
      <c r="O831" s="230" t="s">
        <v>1579</v>
      </c>
      <c r="P831" s="230" t="s">
        <v>46</v>
      </c>
      <c r="Q831" s="233">
        <v>0</v>
      </c>
      <c r="R831" s="234">
        <v>0</v>
      </c>
      <c r="S831" s="235" t="s">
        <v>46</v>
      </c>
      <c r="T831" s="236"/>
      <c r="U831" s="237"/>
      <c r="V831" s="238" t="s">
        <v>104</v>
      </c>
      <c r="W831" s="236">
        <v>0</v>
      </c>
      <c r="X831" s="237" t="s">
        <v>46</v>
      </c>
      <c r="Y831" s="239">
        <v>0</v>
      </c>
      <c r="Z831" s="237" t="s">
        <v>46</v>
      </c>
      <c r="AA831" s="239">
        <v>0</v>
      </c>
      <c r="AB831" s="240" t="s">
        <v>46</v>
      </c>
      <c r="AC831" s="241" t="s">
        <v>46</v>
      </c>
      <c r="AD831" s="241" t="s">
        <v>46</v>
      </c>
      <c r="AE831" s="237"/>
      <c r="AF831" s="237"/>
      <c r="AG831" s="237"/>
      <c r="AH831" s="237"/>
      <c r="AI831" s="237" t="s">
        <v>1347</v>
      </c>
      <c r="AJ831" s="237" t="s">
        <v>1322</v>
      </c>
      <c r="AK831" s="237" t="s">
        <v>94</v>
      </c>
      <c r="AL831" s="237" t="s">
        <v>111</v>
      </c>
      <c r="AM831" s="242">
        <v>4</v>
      </c>
    </row>
    <row r="832" spans="2:39">
      <c r="B832" s="228" t="s">
        <v>1375</v>
      </c>
      <c r="C832" s="229" t="s">
        <v>1376</v>
      </c>
      <c r="D832" s="230" t="s">
        <v>46</v>
      </c>
      <c r="E832" s="231" t="s">
        <v>38</v>
      </c>
      <c r="F832" s="231" t="s">
        <v>97</v>
      </c>
      <c r="G832" s="231" t="s">
        <v>35</v>
      </c>
      <c r="H832" s="231" t="s">
        <v>7652</v>
      </c>
      <c r="I832" s="232" t="s">
        <v>98</v>
      </c>
      <c r="J832" s="231" t="s">
        <v>5250</v>
      </c>
      <c r="K832" s="230" t="s">
        <v>114</v>
      </c>
      <c r="L832" s="230" t="s">
        <v>1578</v>
      </c>
      <c r="M832" s="233">
        <v>73083.538904912974</v>
      </c>
      <c r="N832" s="234" t="s">
        <v>8271</v>
      </c>
      <c r="O832" s="230" t="s">
        <v>1579</v>
      </c>
      <c r="P832" s="230" t="s">
        <v>46</v>
      </c>
      <c r="Q832" s="233">
        <v>0</v>
      </c>
      <c r="R832" s="234">
        <v>0</v>
      </c>
      <c r="S832" s="235" t="s">
        <v>46</v>
      </c>
      <c r="T832" s="236"/>
      <c r="U832" s="237"/>
      <c r="V832" s="238" t="s">
        <v>104</v>
      </c>
      <c r="W832" s="236">
        <v>0</v>
      </c>
      <c r="X832" s="237" t="s">
        <v>46</v>
      </c>
      <c r="Y832" s="239">
        <v>0</v>
      </c>
      <c r="Z832" s="237" t="s">
        <v>46</v>
      </c>
      <c r="AA832" s="239">
        <v>0</v>
      </c>
      <c r="AB832" s="240" t="s">
        <v>46</v>
      </c>
      <c r="AC832" s="241" t="s">
        <v>46</v>
      </c>
      <c r="AD832" s="241" t="s">
        <v>46</v>
      </c>
      <c r="AE832" s="237"/>
      <c r="AF832" s="237"/>
      <c r="AG832" s="237"/>
      <c r="AH832" s="237"/>
      <c r="AI832" s="237" t="s">
        <v>1347</v>
      </c>
      <c r="AJ832" s="237" t="s">
        <v>1322</v>
      </c>
      <c r="AK832" s="237" t="s">
        <v>94</v>
      </c>
      <c r="AL832" s="237" t="s">
        <v>115</v>
      </c>
      <c r="AM832" s="242">
        <v>4</v>
      </c>
    </row>
    <row r="833" spans="2:39">
      <c r="B833" s="228" t="s">
        <v>1377</v>
      </c>
      <c r="C833" s="229" t="s">
        <v>1378</v>
      </c>
      <c r="D833" s="230" t="s">
        <v>46</v>
      </c>
      <c r="E833" s="231" t="s">
        <v>38</v>
      </c>
      <c r="F833" s="231" t="s">
        <v>97</v>
      </c>
      <c r="G833" s="231" t="s">
        <v>35</v>
      </c>
      <c r="H833" s="231" t="s">
        <v>7652</v>
      </c>
      <c r="I833" s="232" t="s">
        <v>98</v>
      </c>
      <c r="J833" s="231" t="s">
        <v>5250</v>
      </c>
      <c r="K833" s="230" t="s">
        <v>114</v>
      </c>
      <c r="L833" s="230" t="s">
        <v>1578</v>
      </c>
      <c r="M833" s="233">
        <v>110025.35168547783</v>
      </c>
      <c r="N833" s="234" t="s">
        <v>8271</v>
      </c>
      <c r="O833" s="230" t="s">
        <v>1579</v>
      </c>
      <c r="P833" s="230" t="s">
        <v>46</v>
      </c>
      <c r="Q833" s="233">
        <v>0</v>
      </c>
      <c r="R833" s="234">
        <v>0</v>
      </c>
      <c r="S833" s="235" t="s">
        <v>46</v>
      </c>
      <c r="T833" s="236"/>
      <c r="U833" s="237"/>
      <c r="V833" s="238" t="s">
        <v>104</v>
      </c>
      <c r="W833" s="236">
        <v>0</v>
      </c>
      <c r="X833" s="237" t="s">
        <v>46</v>
      </c>
      <c r="Y833" s="239">
        <v>0</v>
      </c>
      <c r="Z833" s="237" t="s">
        <v>46</v>
      </c>
      <c r="AA833" s="239">
        <v>0</v>
      </c>
      <c r="AB833" s="240" t="s">
        <v>46</v>
      </c>
      <c r="AC833" s="241" t="s">
        <v>46</v>
      </c>
      <c r="AD833" s="241" t="s">
        <v>46</v>
      </c>
      <c r="AE833" s="237"/>
      <c r="AF833" s="237"/>
      <c r="AG833" s="237"/>
      <c r="AH833" s="237"/>
      <c r="AI833" s="237" t="s">
        <v>1347</v>
      </c>
      <c r="AJ833" s="237" t="s">
        <v>1322</v>
      </c>
      <c r="AK833" s="237" t="s">
        <v>94</v>
      </c>
      <c r="AL833" s="237" t="s">
        <v>167</v>
      </c>
      <c r="AM833" s="242">
        <v>4</v>
      </c>
    </row>
    <row r="834" spans="2:39">
      <c r="B834" s="228" t="s">
        <v>7683</v>
      </c>
      <c r="C834" s="229" t="s">
        <v>7684</v>
      </c>
      <c r="D834" s="230" t="s">
        <v>46</v>
      </c>
      <c r="E834" s="231" t="s">
        <v>46</v>
      </c>
      <c r="F834" s="231" t="s">
        <v>46</v>
      </c>
      <c r="G834" s="231" t="s">
        <v>46</v>
      </c>
      <c r="H834" s="231" t="s">
        <v>46</v>
      </c>
      <c r="I834" s="232" t="s">
        <v>46</v>
      </c>
      <c r="J834" s="231" t="s">
        <v>46</v>
      </c>
      <c r="K834" s="230" t="s">
        <v>46</v>
      </c>
      <c r="L834" s="230" t="s">
        <v>46</v>
      </c>
      <c r="M834" s="233">
        <v>0</v>
      </c>
      <c r="N834" s="234" t="s">
        <v>46</v>
      </c>
      <c r="O834" s="230" t="s">
        <v>46</v>
      </c>
      <c r="P834" s="230" t="s">
        <v>46</v>
      </c>
      <c r="Q834" s="233">
        <v>0</v>
      </c>
      <c r="R834" s="234">
        <v>0</v>
      </c>
      <c r="S834" s="235" t="s">
        <v>46</v>
      </c>
      <c r="T834" s="236"/>
      <c r="U834" s="237"/>
      <c r="V834" s="238" t="s">
        <v>46</v>
      </c>
      <c r="W834" s="236">
        <v>0</v>
      </c>
      <c r="X834" s="237" t="s">
        <v>46</v>
      </c>
      <c r="Y834" s="239">
        <v>0</v>
      </c>
      <c r="Z834" s="237" t="s">
        <v>46</v>
      </c>
      <c r="AA834" s="239">
        <v>0</v>
      </c>
      <c r="AB834" s="240" t="s">
        <v>46</v>
      </c>
      <c r="AC834" s="241" t="s">
        <v>46</v>
      </c>
      <c r="AD834" s="241" t="s">
        <v>46</v>
      </c>
      <c r="AE834" s="237"/>
      <c r="AF834" s="237"/>
      <c r="AG834" s="237"/>
      <c r="AH834" s="237"/>
      <c r="AI834" s="237" t="s">
        <v>1347</v>
      </c>
      <c r="AJ834" s="237" t="s">
        <v>1322</v>
      </c>
      <c r="AK834" s="237" t="s">
        <v>94</v>
      </c>
      <c r="AL834" s="237" t="s">
        <v>191</v>
      </c>
      <c r="AM834" s="242">
        <v>4</v>
      </c>
    </row>
    <row r="835" spans="2:39">
      <c r="B835" s="228" t="s">
        <v>7685</v>
      </c>
      <c r="C835" s="229" t="s">
        <v>7686</v>
      </c>
      <c r="D835" s="230" t="s">
        <v>46</v>
      </c>
      <c r="E835" s="231" t="s">
        <v>46</v>
      </c>
      <c r="F835" s="231" t="s">
        <v>46</v>
      </c>
      <c r="G835" s="231" t="s">
        <v>46</v>
      </c>
      <c r="H835" s="231" t="s">
        <v>46</v>
      </c>
      <c r="I835" s="232" t="s">
        <v>46</v>
      </c>
      <c r="J835" s="231" t="s">
        <v>46</v>
      </c>
      <c r="K835" s="230" t="s">
        <v>46</v>
      </c>
      <c r="L835" s="230" t="s">
        <v>46</v>
      </c>
      <c r="M835" s="233">
        <v>0</v>
      </c>
      <c r="N835" s="234" t="s">
        <v>46</v>
      </c>
      <c r="O835" s="230" t="s">
        <v>46</v>
      </c>
      <c r="P835" s="230" t="s">
        <v>46</v>
      </c>
      <c r="Q835" s="233">
        <v>0</v>
      </c>
      <c r="R835" s="234">
        <v>0</v>
      </c>
      <c r="S835" s="235" t="s">
        <v>46</v>
      </c>
      <c r="T835" s="236"/>
      <c r="U835" s="237"/>
      <c r="V835" s="238" t="s">
        <v>46</v>
      </c>
      <c r="W835" s="236">
        <v>0</v>
      </c>
      <c r="X835" s="237" t="s">
        <v>46</v>
      </c>
      <c r="Y835" s="239">
        <v>0</v>
      </c>
      <c r="Z835" s="237" t="s">
        <v>46</v>
      </c>
      <c r="AA835" s="239">
        <v>0</v>
      </c>
      <c r="AB835" s="240" t="s">
        <v>46</v>
      </c>
      <c r="AC835" s="241" t="s">
        <v>46</v>
      </c>
      <c r="AD835" s="241" t="s">
        <v>46</v>
      </c>
      <c r="AE835" s="237"/>
      <c r="AF835" s="237"/>
      <c r="AG835" s="237"/>
      <c r="AH835" s="237"/>
      <c r="AI835" s="237" t="s">
        <v>1347</v>
      </c>
      <c r="AJ835" s="237" t="s">
        <v>1322</v>
      </c>
      <c r="AK835" s="237" t="s">
        <v>94</v>
      </c>
      <c r="AL835" s="237" t="s">
        <v>770</v>
      </c>
      <c r="AM835" s="242">
        <v>4</v>
      </c>
    </row>
    <row r="836" spans="2:39">
      <c r="B836" s="228" t="s">
        <v>7688</v>
      </c>
      <c r="C836" s="229" t="s">
        <v>1372</v>
      </c>
      <c r="D836" s="230" t="s">
        <v>46</v>
      </c>
      <c r="E836" s="231" t="s">
        <v>46</v>
      </c>
      <c r="F836" s="231" t="s">
        <v>46</v>
      </c>
      <c r="G836" s="231" t="s">
        <v>46</v>
      </c>
      <c r="H836" s="231" t="s">
        <v>46</v>
      </c>
      <c r="I836" s="232" t="s">
        <v>46</v>
      </c>
      <c r="J836" s="231" t="s">
        <v>46</v>
      </c>
      <c r="K836" s="230" t="s">
        <v>46</v>
      </c>
      <c r="L836" s="230" t="s">
        <v>46</v>
      </c>
      <c r="M836" s="233">
        <v>0</v>
      </c>
      <c r="N836" s="234" t="s">
        <v>46</v>
      </c>
      <c r="O836" s="230" t="s">
        <v>46</v>
      </c>
      <c r="P836" s="230" t="s">
        <v>46</v>
      </c>
      <c r="Q836" s="233">
        <v>0</v>
      </c>
      <c r="R836" s="234">
        <v>0</v>
      </c>
      <c r="S836" s="235" t="s">
        <v>46</v>
      </c>
      <c r="T836" s="236"/>
      <c r="U836" s="237"/>
      <c r="V836" s="238" t="s">
        <v>46</v>
      </c>
      <c r="W836" s="236">
        <v>0</v>
      </c>
      <c r="X836" s="237" t="s">
        <v>46</v>
      </c>
      <c r="Y836" s="239">
        <v>0</v>
      </c>
      <c r="Z836" s="237" t="s">
        <v>46</v>
      </c>
      <c r="AA836" s="239">
        <v>0</v>
      </c>
      <c r="AB836" s="240" t="s">
        <v>46</v>
      </c>
      <c r="AC836" s="241" t="s">
        <v>46</v>
      </c>
      <c r="AD836" s="241" t="s">
        <v>46</v>
      </c>
      <c r="AE836" s="237"/>
      <c r="AF836" s="237"/>
      <c r="AG836" s="237"/>
      <c r="AH836" s="237"/>
      <c r="AI836" s="237" t="s">
        <v>1347</v>
      </c>
      <c r="AJ836" s="237" t="s">
        <v>1322</v>
      </c>
      <c r="AK836" s="237" t="s">
        <v>94</v>
      </c>
      <c r="AL836" s="237" t="s">
        <v>776</v>
      </c>
      <c r="AM836" s="242">
        <v>4</v>
      </c>
    </row>
    <row r="837" spans="2:39">
      <c r="B837" s="228" t="s">
        <v>7690</v>
      </c>
      <c r="C837" s="229" t="s">
        <v>1373</v>
      </c>
      <c r="D837" s="230" t="s">
        <v>46</v>
      </c>
      <c r="E837" s="231" t="s">
        <v>38</v>
      </c>
      <c r="F837" s="231" t="s">
        <v>97</v>
      </c>
      <c r="G837" s="231" t="s">
        <v>35</v>
      </c>
      <c r="H837" s="231" t="s">
        <v>7652</v>
      </c>
      <c r="I837" s="232" t="s">
        <v>98</v>
      </c>
      <c r="J837" s="231" t="s">
        <v>5250</v>
      </c>
      <c r="K837" s="230" t="s">
        <v>128</v>
      </c>
      <c r="L837" s="230" t="s">
        <v>1578</v>
      </c>
      <c r="M837" s="233">
        <v>70000</v>
      </c>
      <c r="N837" s="234" t="s">
        <v>8271</v>
      </c>
      <c r="O837" s="230" t="s">
        <v>1579</v>
      </c>
      <c r="P837" s="230" t="s">
        <v>46</v>
      </c>
      <c r="Q837" s="233">
        <v>0</v>
      </c>
      <c r="R837" s="234">
        <v>0</v>
      </c>
      <c r="S837" s="235" t="s">
        <v>46</v>
      </c>
      <c r="T837" s="236"/>
      <c r="U837" s="237"/>
      <c r="V837" s="238" t="s">
        <v>104</v>
      </c>
      <c r="W837" s="236">
        <v>0</v>
      </c>
      <c r="X837" s="237" t="s">
        <v>46</v>
      </c>
      <c r="Y837" s="239">
        <v>0</v>
      </c>
      <c r="Z837" s="237" t="s">
        <v>46</v>
      </c>
      <c r="AA837" s="239">
        <v>0</v>
      </c>
      <c r="AB837" s="240" t="s">
        <v>46</v>
      </c>
      <c r="AC837" s="241" t="s">
        <v>46</v>
      </c>
      <c r="AD837" s="241" t="s">
        <v>46</v>
      </c>
      <c r="AE837" s="237"/>
      <c r="AF837" s="237"/>
      <c r="AG837" s="237"/>
      <c r="AH837" s="237"/>
      <c r="AI837" s="237" t="s">
        <v>1347</v>
      </c>
      <c r="AJ837" s="237" t="s">
        <v>1322</v>
      </c>
      <c r="AK837" s="237" t="s">
        <v>94</v>
      </c>
      <c r="AL837" s="237" t="s">
        <v>779</v>
      </c>
      <c r="AM837" s="242">
        <v>4</v>
      </c>
    </row>
    <row r="838" spans="2:39">
      <c r="B838" s="228" t="s">
        <v>7692</v>
      </c>
      <c r="C838" s="229" t="s">
        <v>1374</v>
      </c>
      <c r="D838" s="230" t="s">
        <v>46</v>
      </c>
      <c r="E838" s="231" t="s">
        <v>38</v>
      </c>
      <c r="F838" s="231" t="s">
        <v>97</v>
      </c>
      <c r="G838" s="231" t="s">
        <v>35</v>
      </c>
      <c r="H838" s="231" t="s">
        <v>7652</v>
      </c>
      <c r="I838" s="232" t="s">
        <v>98</v>
      </c>
      <c r="J838" s="231" t="s">
        <v>5250</v>
      </c>
      <c r="K838" s="230" t="s">
        <v>128</v>
      </c>
      <c r="L838" s="230" t="s">
        <v>1578</v>
      </c>
      <c r="M838" s="233">
        <v>43750</v>
      </c>
      <c r="N838" s="234" t="s">
        <v>8271</v>
      </c>
      <c r="O838" s="230" t="s">
        <v>1579</v>
      </c>
      <c r="P838" s="230" t="s">
        <v>46</v>
      </c>
      <c r="Q838" s="233">
        <v>0</v>
      </c>
      <c r="R838" s="234">
        <v>0</v>
      </c>
      <c r="S838" s="235" t="s">
        <v>46</v>
      </c>
      <c r="T838" s="236"/>
      <c r="U838" s="237"/>
      <c r="V838" s="238" t="s">
        <v>104</v>
      </c>
      <c r="W838" s="236">
        <v>0</v>
      </c>
      <c r="X838" s="237" t="s">
        <v>46</v>
      </c>
      <c r="Y838" s="239">
        <v>0</v>
      </c>
      <c r="Z838" s="237" t="s">
        <v>46</v>
      </c>
      <c r="AA838" s="239">
        <v>0</v>
      </c>
      <c r="AB838" s="240" t="s">
        <v>46</v>
      </c>
      <c r="AC838" s="241" t="s">
        <v>46</v>
      </c>
      <c r="AD838" s="241" t="s">
        <v>46</v>
      </c>
      <c r="AE838" s="237"/>
      <c r="AF838" s="237"/>
      <c r="AG838" s="237"/>
      <c r="AH838" s="237"/>
      <c r="AI838" s="237" t="s">
        <v>1347</v>
      </c>
      <c r="AJ838" s="237" t="s">
        <v>1322</v>
      </c>
      <c r="AK838" s="237" t="s">
        <v>94</v>
      </c>
      <c r="AL838" s="237" t="s">
        <v>782</v>
      </c>
      <c r="AM838" s="242">
        <v>4</v>
      </c>
    </row>
    <row r="839" spans="2:39">
      <c r="B839" s="228" t="s">
        <v>7694</v>
      </c>
      <c r="C839" s="229" t="s">
        <v>1376</v>
      </c>
      <c r="D839" s="230" t="s">
        <v>46</v>
      </c>
      <c r="E839" s="231" t="s">
        <v>46</v>
      </c>
      <c r="F839" s="231" t="s">
        <v>46</v>
      </c>
      <c r="G839" s="231" t="s">
        <v>46</v>
      </c>
      <c r="H839" s="231" t="s">
        <v>46</v>
      </c>
      <c r="I839" s="232" t="s">
        <v>46</v>
      </c>
      <c r="J839" s="231" t="s">
        <v>46</v>
      </c>
      <c r="K839" s="230" t="s">
        <v>46</v>
      </c>
      <c r="L839" s="230" t="s">
        <v>46</v>
      </c>
      <c r="M839" s="233">
        <v>0</v>
      </c>
      <c r="N839" s="234" t="s">
        <v>46</v>
      </c>
      <c r="O839" s="230" t="s">
        <v>46</v>
      </c>
      <c r="P839" s="230" t="s">
        <v>46</v>
      </c>
      <c r="Q839" s="233">
        <v>0</v>
      </c>
      <c r="R839" s="234">
        <v>0</v>
      </c>
      <c r="S839" s="235" t="s">
        <v>46</v>
      </c>
      <c r="T839" s="236"/>
      <c r="U839" s="237"/>
      <c r="V839" s="238" t="s">
        <v>46</v>
      </c>
      <c r="W839" s="236">
        <v>0</v>
      </c>
      <c r="X839" s="237" t="s">
        <v>46</v>
      </c>
      <c r="Y839" s="239">
        <v>0</v>
      </c>
      <c r="Z839" s="237" t="s">
        <v>46</v>
      </c>
      <c r="AA839" s="239">
        <v>0</v>
      </c>
      <c r="AB839" s="240" t="s">
        <v>46</v>
      </c>
      <c r="AC839" s="241" t="s">
        <v>46</v>
      </c>
      <c r="AD839" s="241" t="s">
        <v>46</v>
      </c>
      <c r="AE839" s="237"/>
      <c r="AF839" s="237"/>
      <c r="AG839" s="237"/>
      <c r="AH839" s="237"/>
      <c r="AI839" s="237" t="s">
        <v>1347</v>
      </c>
      <c r="AJ839" s="237" t="s">
        <v>1322</v>
      </c>
      <c r="AK839" s="237" t="s">
        <v>94</v>
      </c>
      <c r="AL839" s="237" t="s">
        <v>785</v>
      </c>
      <c r="AM839" s="242">
        <v>4</v>
      </c>
    </row>
    <row r="840" spans="2:39">
      <c r="B840" s="228" t="s">
        <v>7696</v>
      </c>
      <c r="C840" s="229" t="s">
        <v>1378</v>
      </c>
      <c r="D840" s="230" t="s">
        <v>46</v>
      </c>
      <c r="E840" s="231" t="s">
        <v>46</v>
      </c>
      <c r="F840" s="231" t="s">
        <v>46</v>
      </c>
      <c r="G840" s="231" t="s">
        <v>46</v>
      </c>
      <c r="H840" s="231" t="s">
        <v>46</v>
      </c>
      <c r="I840" s="232" t="s">
        <v>46</v>
      </c>
      <c r="J840" s="231" t="s">
        <v>46</v>
      </c>
      <c r="K840" s="230" t="s">
        <v>46</v>
      </c>
      <c r="L840" s="230" t="s">
        <v>46</v>
      </c>
      <c r="M840" s="233">
        <v>0</v>
      </c>
      <c r="N840" s="234" t="s">
        <v>46</v>
      </c>
      <c r="O840" s="230" t="s">
        <v>46</v>
      </c>
      <c r="P840" s="230" t="s">
        <v>46</v>
      </c>
      <c r="Q840" s="233">
        <v>0</v>
      </c>
      <c r="R840" s="234">
        <v>0</v>
      </c>
      <c r="S840" s="235" t="s">
        <v>46</v>
      </c>
      <c r="T840" s="236"/>
      <c r="U840" s="237"/>
      <c r="V840" s="238" t="s">
        <v>46</v>
      </c>
      <c r="W840" s="236">
        <v>0</v>
      </c>
      <c r="X840" s="237" t="s">
        <v>46</v>
      </c>
      <c r="Y840" s="239">
        <v>0</v>
      </c>
      <c r="Z840" s="237" t="s">
        <v>46</v>
      </c>
      <c r="AA840" s="239">
        <v>0</v>
      </c>
      <c r="AB840" s="240" t="s">
        <v>46</v>
      </c>
      <c r="AC840" s="241" t="s">
        <v>46</v>
      </c>
      <c r="AD840" s="241" t="s">
        <v>46</v>
      </c>
      <c r="AE840" s="237"/>
      <c r="AF840" s="237"/>
      <c r="AG840" s="237"/>
      <c r="AH840" s="237"/>
      <c r="AI840" s="237" t="s">
        <v>1347</v>
      </c>
      <c r="AJ840" s="237" t="s">
        <v>1322</v>
      </c>
      <c r="AK840" s="237" t="s">
        <v>94</v>
      </c>
      <c r="AL840" s="237" t="s">
        <v>788</v>
      </c>
      <c r="AM840" s="242">
        <v>4</v>
      </c>
    </row>
    <row r="841" spans="2:39">
      <c r="B841" s="180" t="s">
        <v>8525</v>
      </c>
      <c r="C841" s="181" t="s">
        <v>8526</v>
      </c>
      <c r="D841" s="182" t="s">
        <v>46</v>
      </c>
      <c r="E841" s="183" t="s">
        <v>46</v>
      </c>
      <c r="F841" s="183" t="s">
        <v>46</v>
      </c>
      <c r="G841" s="183" t="s">
        <v>46</v>
      </c>
      <c r="H841" s="183" t="s">
        <v>46</v>
      </c>
      <c r="I841" s="184" t="s">
        <v>46</v>
      </c>
      <c r="J841" s="183" t="s">
        <v>46</v>
      </c>
      <c r="K841" s="182" t="s">
        <v>46</v>
      </c>
      <c r="L841" s="182" t="s">
        <v>46</v>
      </c>
      <c r="M841" s="185">
        <v>0</v>
      </c>
      <c r="N841" s="186" t="s">
        <v>46</v>
      </c>
      <c r="O841" s="182" t="s">
        <v>46</v>
      </c>
      <c r="P841" s="182" t="s">
        <v>46</v>
      </c>
      <c r="Q841" s="185">
        <v>0</v>
      </c>
      <c r="R841" s="186">
        <v>0</v>
      </c>
      <c r="S841" s="187" t="s">
        <v>46</v>
      </c>
      <c r="T841" s="36"/>
      <c r="U841" s="35"/>
      <c r="V841" s="188" t="s">
        <v>46</v>
      </c>
      <c r="W841" s="36">
        <v>0</v>
      </c>
      <c r="X841" s="35" t="s">
        <v>46</v>
      </c>
      <c r="Y841" s="38">
        <v>0</v>
      </c>
      <c r="Z841" s="35" t="s">
        <v>46</v>
      </c>
      <c r="AA841" s="38">
        <v>0</v>
      </c>
      <c r="AB841" s="39" t="s">
        <v>46</v>
      </c>
      <c r="AC841" s="34" t="s">
        <v>46</v>
      </c>
      <c r="AD841" s="34" t="s">
        <v>46</v>
      </c>
      <c r="AE841" s="35"/>
      <c r="AF841" s="35"/>
      <c r="AG841" s="35"/>
      <c r="AH841" s="35"/>
      <c r="AI841" s="35" t="s">
        <v>1347</v>
      </c>
      <c r="AJ841" s="35" t="s">
        <v>1176</v>
      </c>
      <c r="AK841" s="35" t="s">
        <v>46</v>
      </c>
      <c r="AL841" s="35" t="s">
        <v>46</v>
      </c>
      <c r="AM841" s="40">
        <v>2</v>
      </c>
    </row>
    <row r="842" spans="2:39">
      <c r="B842" s="189" t="s">
        <v>8527</v>
      </c>
      <c r="C842" s="190" t="s">
        <v>8526</v>
      </c>
      <c r="D842" s="191" t="s">
        <v>46</v>
      </c>
      <c r="E842" s="192" t="s">
        <v>46</v>
      </c>
      <c r="F842" s="192" t="s">
        <v>46</v>
      </c>
      <c r="G842" s="192" t="s">
        <v>46</v>
      </c>
      <c r="H842" s="192" t="s">
        <v>46</v>
      </c>
      <c r="I842" s="193" t="s">
        <v>46</v>
      </c>
      <c r="J842" s="192" t="s">
        <v>46</v>
      </c>
      <c r="K842" s="191" t="s">
        <v>46</v>
      </c>
      <c r="L842" s="191" t="s">
        <v>46</v>
      </c>
      <c r="M842" s="194">
        <v>0</v>
      </c>
      <c r="N842" s="195" t="s">
        <v>46</v>
      </c>
      <c r="O842" s="191" t="s">
        <v>46</v>
      </c>
      <c r="P842" s="191" t="s">
        <v>46</v>
      </c>
      <c r="Q842" s="194">
        <v>0</v>
      </c>
      <c r="R842" s="195">
        <v>0</v>
      </c>
      <c r="S842" s="196" t="s">
        <v>46</v>
      </c>
      <c r="T842" s="44"/>
      <c r="U842" s="43"/>
      <c r="V842" s="197" t="s">
        <v>46</v>
      </c>
      <c r="W842" s="44">
        <v>0</v>
      </c>
      <c r="X842" s="43" t="s">
        <v>46</v>
      </c>
      <c r="Y842" s="46">
        <v>0</v>
      </c>
      <c r="Z842" s="43" t="s">
        <v>46</v>
      </c>
      <c r="AA842" s="46">
        <v>0</v>
      </c>
      <c r="AB842" s="47" t="s">
        <v>46</v>
      </c>
      <c r="AC842" s="42" t="s">
        <v>46</v>
      </c>
      <c r="AD842" s="42" t="s">
        <v>46</v>
      </c>
      <c r="AE842" s="43"/>
      <c r="AF842" s="43"/>
      <c r="AG842" s="43"/>
      <c r="AH842" s="43"/>
      <c r="AI842" s="43" t="s">
        <v>1347</v>
      </c>
      <c r="AJ842" s="43" t="s">
        <v>1176</v>
      </c>
      <c r="AK842" s="43" t="s">
        <v>94</v>
      </c>
      <c r="AL842" s="43" t="s">
        <v>46</v>
      </c>
      <c r="AM842" s="48">
        <v>3</v>
      </c>
    </row>
    <row r="843" spans="2:39">
      <c r="B843" s="228" t="s">
        <v>8528</v>
      </c>
      <c r="C843" s="229" t="s">
        <v>1373</v>
      </c>
      <c r="D843" s="230" t="s">
        <v>46</v>
      </c>
      <c r="E843" s="231" t="s">
        <v>1704</v>
      </c>
      <c r="F843" s="231" t="s">
        <v>1585</v>
      </c>
      <c r="G843" s="231" t="s">
        <v>35</v>
      </c>
      <c r="H843" s="231" t="s">
        <v>7652</v>
      </c>
      <c r="I843" s="232" t="s">
        <v>98</v>
      </c>
      <c r="J843" s="231" t="s">
        <v>7682</v>
      </c>
      <c r="K843" s="230" t="s">
        <v>128</v>
      </c>
      <c r="L843" s="230" t="s">
        <v>1578</v>
      </c>
      <c r="M843" s="233">
        <v>250</v>
      </c>
      <c r="N843" s="234" t="s">
        <v>8271</v>
      </c>
      <c r="O843" s="230" t="s">
        <v>1579</v>
      </c>
      <c r="P843" s="230" t="s">
        <v>46</v>
      </c>
      <c r="Q843" s="233">
        <v>0</v>
      </c>
      <c r="R843" s="234">
        <v>0</v>
      </c>
      <c r="S843" s="235" t="s">
        <v>46</v>
      </c>
      <c r="T843" s="236"/>
      <c r="U843" s="237"/>
      <c r="V843" s="238" t="s">
        <v>104</v>
      </c>
      <c r="W843" s="236">
        <v>0</v>
      </c>
      <c r="X843" s="237" t="s">
        <v>46</v>
      </c>
      <c r="Y843" s="239">
        <v>0</v>
      </c>
      <c r="Z843" s="237" t="s">
        <v>46</v>
      </c>
      <c r="AA843" s="239">
        <v>0</v>
      </c>
      <c r="AB843" s="240" t="s">
        <v>46</v>
      </c>
      <c r="AC843" s="241" t="s">
        <v>46</v>
      </c>
      <c r="AD843" s="241" t="s">
        <v>46</v>
      </c>
      <c r="AE843" s="237"/>
      <c r="AF843" s="237"/>
      <c r="AG843" s="237"/>
      <c r="AH843" s="237"/>
      <c r="AI843" s="237" t="s">
        <v>1347</v>
      </c>
      <c r="AJ843" s="237" t="s">
        <v>1176</v>
      </c>
      <c r="AK843" s="237" t="s">
        <v>94</v>
      </c>
      <c r="AL843" s="237" t="s">
        <v>112</v>
      </c>
      <c r="AM843" s="242">
        <v>4</v>
      </c>
    </row>
    <row r="844" spans="2:39">
      <c r="B844" s="228" t="s">
        <v>8528</v>
      </c>
      <c r="C844" s="229" t="s">
        <v>1373</v>
      </c>
      <c r="D844" s="230" t="s">
        <v>46</v>
      </c>
      <c r="E844" s="231" t="s">
        <v>1705</v>
      </c>
      <c r="F844" s="231" t="s">
        <v>1706</v>
      </c>
      <c r="G844" s="231" t="s">
        <v>35</v>
      </c>
      <c r="H844" s="231" t="s">
        <v>7652</v>
      </c>
      <c r="I844" s="232" t="s">
        <v>98</v>
      </c>
      <c r="J844" s="231" t="s">
        <v>7682</v>
      </c>
      <c r="K844" s="230" t="s">
        <v>128</v>
      </c>
      <c r="L844" s="230" t="s">
        <v>1578</v>
      </c>
      <c r="M844" s="233">
        <v>250</v>
      </c>
      <c r="N844" s="234" t="s">
        <v>8271</v>
      </c>
      <c r="O844" s="230" t="s">
        <v>1579</v>
      </c>
      <c r="P844" s="230" t="s">
        <v>46</v>
      </c>
      <c r="Q844" s="233">
        <v>0</v>
      </c>
      <c r="R844" s="234">
        <v>0</v>
      </c>
      <c r="S844" s="235" t="s">
        <v>46</v>
      </c>
      <c r="T844" s="236"/>
      <c r="U844" s="237"/>
      <c r="V844" s="238" t="s">
        <v>104</v>
      </c>
      <c r="W844" s="236">
        <v>0</v>
      </c>
      <c r="X844" s="237" t="s">
        <v>46</v>
      </c>
      <c r="Y844" s="239">
        <v>0</v>
      </c>
      <c r="Z844" s="237" t="s">
        <v>46</v>
      </c>
      <c r="AA844" s="239">
        <v>0</v>
      </c>
      <c r="AB844" s="240" t="s">
        <v>46</v>
      </c>
      <c r="AC844" s="241" t="s">
        <v>46</v>
      </c>
      <c r="AD844" s="241" t="s">
        <v>46</v>
      </c>
      <c r="AE844" s="237"/>
      <c r="AF844" s="237"/>
      <c r="AG844" s="237"/>
      <c r="AH844" s="237"/>
      <c r="AI844" s="237" t="s">
        <v>1347</v>
      </c>
      <c r="AJ844" s="237" t="s">
        <v>1176</v>
      </c>
      <c r="AK844" s="237" t="s">
        <v>94</v>
      </c>
      <c r="AL844" s="237" t="s">
        <v>112</v>
      </c>
      <c r="AM844" s="242">
        <v>4</v>
      </c>
    </row>
    <row r="845" spans="2:39">
      <c r="B845" s="228" t="s">
        <v>8528</v>
      </c>
      <c r="C845" s="229" t="s">
        <v>1373</v>
      </c>
      <c r="D845" s="230" t="s">
        <v>46</v>
      </c>
      <c r="E845" s="231" t="s">
        <v>1703</v>
      </c>
      <c r="F845" s="231" t="s">
        <v>1588</v>
      </c>
      <c r="G845" s="231" t="s">
        <v>35</v>
      </c>
      <c r="H845" s="231" t="s">
        <v>7652</v>
      </c>
      <c r="I845" s="232" t="s">
        <v>98</v>
      </c>
      <c r="J845" s="231" t="s">
        <v>7682</v>
      </c>
      <c r="K845" s="230" t="s">
        <v>128</v>
      </c>
      <c r="L845" s="230" t="s">
        <v>1578</v>
      </c>
      <c r="M845" s="233">
        <v>250</v>
      </c>
      <c r="N845" s="234" t="s">
        <v>8271</v>
      </c>
      <c r="O845" s="230" t="s">
        <v>1579</v>
      </c>
      <c r="P845" s="230" t="s">
        <v>46</v>
      </c>
      <c r="Q845" s="233">
        <v>0</v>
      </c>
      <c r="R845" s="234">
        <v>0</v>
      </c>
      <c r="S845" s="235" t="s">
        <v>46</v>
      </c>
      <c r="T845" s="236"/>
      <c r="U845" s="237"/>
      <c r="V845" s="238" t="s">
        <v>104</v>
      </c>
      <c r="W845" s="236">
        <v>0</v>
      </c>
      <c r="X845" s="237" t="s">
        <v>46</v>
      </c>
      <c r="Y845" s="239">
        <v>0</v>
      </c>
      <c r="Z845" s="237" t="s">
        <v>46</v>
      </c>
      <c r="AA845" s="239">
        <v>0</v>
      </c>
      <c r="AB845" s="240" t="s">
        <v>46</v>
      </c>
      <c r="AC845" s="241" t="s">
        <v>46</v>
      </c>
      <c r="AD845" s="241" t="s">
        <v>46</v>
      </c>
      <c r="AE845" s="237"/>
      <c r="AF845" s="237"/>
      <c r="AG845" s="237"/>
      <c r="AH845" s="237"/>
      <c r="AI845" s="237" t="s">
        <v>1347</v>
      </c>
      <c r="AJ845" s="237" t="s">
        <v>1176</v>
      </c>
      <c r="AK845" s="237" t="s">
        <v>94</v>
      </c>
      <c r="AL845" s="237" t="s">
        <v>112</v>
      </c>
      <c r="AM845" s="242">
        <v>4</v>
      </c>
    </row>
    <row r="846" spans="2:39">
      <c r="B846" s="228" t="s">
        <v>8528</v>
      </c>
      <c r="C846" s="229" t="s">
        <v>1373</v>
      </c>
      <c r="D846" s="230" t="s">
        <v>46</v>
      </c>
      <c r="E846" s="231" t="s">
        <v>1573</v>
      </c>
      <c r="F846" s="231" t="s">
        <v>1574</v>
      </c>
      <c r="G846" s="231" t="s">
        <v>35</v>
      </c>
      <c r="H846" s="231" t="s">
        <v>7652</v>
      </c>
      <c r="I846" s="232" t="s">
        <v>98</v>
      </c>
      <c r="J846" s="231" t="s">
        <v>7682</v>
      </c>
      <c r="K846" s="230" t="s">
        <v>128</v>
      </c>
      <c r="L846" s="230" t="s">
        <v>1578</v>
      </c>
      <c r="M846" s="233">
        <v>250</v>
      </c>
      <c r="N846" s="234" t="s">
        <v>8271</v>
      </c>
      <c r="O846" s="230" t="s">
        <v>1579</v>
      </c>
      <c r="P846" s="230" t="s">
        <v>46</v>
      </c>
      <c r="Q846" s="233">
        <v>0</v>
      </c>
      <c r="R846" s="234">
        <v>0</v>
      </c>
      <c r="S846" s="235" t="s">
        <v>46</v>
      </c>
      <c r="T846" s="236"/>
      <c r="U846" s="237"/>
      <c r="V846" s="238" t="s">
        <v>104</v>
      </c>
      <c r="W846" s="236">
        <v>0</v>
      </c>
      <c r="X846" s="237" t="s">
        <v>46</v>
      </c>
      <c r="Y846" s="239">
        <v>0</v>
      </c>
      <c r="Z846" s="237" t="s">
        <v>46</v>
      </c>
      <c r="AA846" s="239">
        <v>0</v>
      </c>
      <c r="AB846" s="240" t="s">
        <v>46</v>
      </c>
      <c r="AC846" s="241" t="s">
        <v>46</v>
      </c>
      <c r="AD846" s="241" t="s">
        <v>46</v>
      </c>
      <c r="AE846" s="237"/>
      <c r="AF846" s="237"/>
      <c r="AG846" s="237"/>
      <c r="AH846" s="237"/>
      <c r="AI846" s="237" t="s">
        <v>1347</v>
      </c>
      <c r="AJ846" s="237" t="s">
        <v>1176</v>
      </c>
      <c r="AK846" s="237" t="s">
        <v>94</v>
      </c>
      <c r="AL846" s="237" t="s">
        <v>112</v>
      </c>
      <c r="AM846" s="242">
        <v>4</v>
      </c>
    </row>
    <row r="847" spans="2:39">
      <c r="B847" s="228" t="s">
        <v>8528</v>
      </c>
      <c r="C847" s="229" t="s">
        <v>1373</v>
      </c>
      <c r="D847" s="230" t="s">
        <v>46</v>
      </c>
      <c r="E847" s="231" t="s">
        <v>1582</v>
      </c>
      <c r="F847" s="231" t="s">
        <v>1706</v>
      </c>
      <c r="G847" s="231" t="s">
        <v>35</v>
      </c>
      <c r="H847" s="231" t="s">
        <v>7652</v>
      </c>
      <c r="I847" s="232" t="s">
        <v>98</v>
      </c>
      <c r="J847" s="231" t="s">
        <v>7682</v>
      </c>
      <c r="K847" s="230" t="s">
        <v>128</v>
      </c>
      <c r="L847" s="230" t="s">
        <v>1578</v>
      </c>
      <c r="M847" s="233">
        <v>250</v>
      </c>
      <c r="N847" s="234" t="s">
        <v>8271</v>
      </c>
      <c r="O847" s="230" t="s">
        <v>1579</v>
      </c>
      <c r="P847" s="230" t="s">
        <v>46</v>
      </c>
      <c r="Q847" s="233">
        <v>0</v>
      </c>
      <c r="R847" s="234">
        <v>0</v>
      </c>
      <c r="S847" s="235" t="s">
        <v>46</v>
      </c>
      <c r="T847" s="236"/>
      <c r="U847" s="237"/>
      <c r="V847" s="238" t="s">
        <v>104</v>
      </c>
      <c r="W847" s="236">
        <v>0</v>
      </c>
      <c r="X847" s="237" t="s">
        <v>46</v>
      </c>
      <c r="Y847" s="239">
        <v>0</v>
      </c>
      <c r="Z847" s="237" t="s">
        <v>46</v>
      </c>
      <c r="AA847" s="239">
        <v>0</v>
      </c>
      <c r="AB847" s="240" t="s">
        <v>46</v>
      </c>
      <c r="AC847" s="241" t="s">
        <v>46</v>
      </c>
      <c r="AD847" s="241" t="s">
        <v>46</v>
      </c>
      <c r="AE847" s="237"/>
      <c r="AF847" s="237"/>
      <c r="AG847" s="237"/>
      <c r="AH847" s="237"/>
      <c r="AI847" s="237" t="s">
        <v>1347</v>
      </c>
      <c r="AJ847" s="237" t="s">
        <v>1176</v>
      </c>
      <c r="AK847" s="237" t="s">
        <v>94</v>
      </c>
      <c r="AL847" s="237" t="s">
        <v>112</v>
      </c>
      <c r="AM847" s="242">
        <v>4</v>
      </c>
    </row>
    <row r="848" spans="2:39">
      <c r="B848" s="228" t="s">
        <v>8528</v>
      </c>
      <c r="C848" s="229" t="s">
        <v>1373</v>
      </c>
      <c r="D848" s="230" t="s">
        <v>46</v>
      </c>
      <c r="E848" s="231" t="s">
        <v>1584</v>
      </c>
      <c r="F848" s="231" t="s">
        <v>1585</v>
      </c>
      <c r="G848" s="231" t="s">
        <v>35</v>
      </c>
      <c r="H848" s="231" t="s">
        <v>7652</v>
      </c>
      <c r="I848" s="232" t="s">
        <v>98</v>
      </c>
      <c r="J848" s="231" t="s">
        <v>7682</v>
      </c>
      <c r="K848" s="230" t="s">
        <v>128</v>
      </c>
      <c r="L848" s="230" t="s">
        <v>1578</v>
      </c>
      <c r="M848" s="233">
        <v>250</v>
      </c>
      <c r="N848" s="234" t="s">
        <v>8271</v>
      </c>
      <c r="O848" s="230" t="s">
        <v>1579</v>
      </c>
      <c r="P848" s="230" t="s">
        <v>46</v>
      </c>
      <c r="Q848" s="233">
        <v>0</v>
      </c>
      <c r="R848" s="234">
        <v>0</v>
      </c>
      <c r="S848" s="235" t="s">
        <v>46</v>
      </c>
      <c r="T848" s="236"/>
      <c r="U848" s="237"/>
      <c r="V848" s="238" t="s">
        <v>104</v>
      </c>
      <c r="W848" s="236">
        <v>0</v>
      </c>
      <c r="X848" s="237" t="s">
        <v>46</v>
      </c>
      <c r="Y848" s="239">
        <v>0</v>
      </c>
      <c r="Z848" s="237" t="s">
        <v>46</v>
      </c>
      <c r="AA848" s="239">
        <v>0</v>
      </c>
      <c r="AB848" s="240" t="s">
        <v>46</v>
      </c>
      <c r="AC848" s="241" t="s">
        <v>46</v>
      </c>
      <c r="AD848" s="241" t="s">
        <v>46</v>
      </c>
      <c r="AE848" s="237"/>
      <c r="AF848" s="237"/>
      <c r="AG848" s="237"/>
      <c r="AH848" s="237"/>
      <c r="AI848" s="237" t="s">
        <v>1347</v>
      </c>
      <c r="AJ848" s="237" t="s">
        <v>1176</v>
      </c>
      <c r="AK848" s="237" t="s">
        <v>94</v>
      </c>
      <c r="AL848" s="237" t="s">
        <v>112</v>
      </c>
      <c r="AM848" s="242">
        <v>4</v>
      </c>
    </row>
    <row r="849" spans="2:39">
      <c r="B849" s="228" t="s">
        <v>8528</v>
      </c>
      <c r="C849" s="229" t="s">
        <v>1373</v>
      </c>
      <c r="D849" s="230" t="s">
        <v>46</v>
      </c>
      <c r="E849" s="231" t="s">
        <v>38</v>
      </c>
      <c r="F849" s="231" t="s">
        <v>97</v>
      </c>
      <c r="G849" s="231" t="s">
        <v>35</v>
      </c>
      <c r="H849" s="231" t="s">
        <v>7652</v>
      </c>
      <c r="I849" s="232" t="s">
        <v>98</v>
      </c>
      <c r="J849" s="231" t="s">
        <v>7682</v>
      </c>
      <c r="K849" s="230" t="s">
        <v>128</v>
      </c>
      <c r="L849" s="230" t="s">
        <v>1578</v>
      </c>
      <c r="M849" s="233">
        <v>250</v>
      </c>
      <c r="N849" s="234" t="s">
        <v>8271</v>
      </c>
      <c r="O849" s="230" t="s">
        <v>1579</v>
      </c>
      <c r="P849" s="230" t="s">
        <v>46</v>
      </c>
      <c r="Q849" s="233">
        <v>0</v>
      </c>
      <c r="R849" s="234">
        <v>0</v>
      </c>
      <c r="S849" s="235" t="s">
        <v>46</v>
      </c>
      <c r="T849" s="236"/>
      <c r="U849" s="237"/>
      <c r="V849" s="238" t="s">
        <v>104</v>
      </c>
      <c r="W849" s="236">
        <v>0</v>
      </c>
      <c r="X849" s="237" t="s">
        <v>46</v>
      </c>
      <c r="Y849" s="239">
        <v>0</v>
      </c>
      <c r="Z849" s="237" t="s">
        <v>46</v>
      </c>
      <c r="AA849" s="239">
        <v>0</v>
      </c>
      <c r="AB849" s="240" t="s">
        <v>46</v>
      </c>
      <c r="AC849" s="241" t="s">
        <v>46</v>
      </c>
      <c r="AD849" s="241" t="s">
        <v>46</v>
      </c>
      <c r="AE849" s="237"/>
      <c r="AF849" s="237"/>
      <c r="AG849" s="237"/>
      <c r="AH849" s="237"/>
      <c r="AI849" s="237" t="s">
        <v>1347</v>
      </c>
      <c r="AJ849" s="237" t="s">
        <v>1176</v>
      </c>
      <c r="AK849" s="237" t="s">
        <v>94</v>
      </c>
      <c r="AL849" s="237" t="s">
        <v>112</v>
      </c>
      <c r="AM849" s="242">
        <v>4</v>
      </c>
    </row>
    <row r="850" spans="2:39">
      <c r="B850" s="228" t="s">
        <v>8528</v>
      </c>
      <c r="C850" s="229" t="s">
        <v>1373</v>
      </c>
      <c r="D850" s="230" t="s">
        <v>46</v>
      </c>
      <c r="E850" s="231" t="s">
        <v>1587</v>
      </c>
      <c r="F850" s="231" t="s">
        <v>1588</v>
      </c>
      <c r="G850" s="231" t="s">
        <v>35</v>
      </c>
      <c r="H850" s="231" t="s">
        <v>7652</v>
      </c>
      <c r="I850" s="232" t="s">
        <v>98</v>
      </c>
      <c r="J850" s="231" t="s">
        <v>7682</v>
      </c>
      <c r="K850" s="230" t="s">
        <v>128</v>
      </c>
      <c r="L850" s="230" t="s">
        <v>1578</v>
      </c>
      <c r="M850" s="233">
        <v>250</v>
      </c>
      <c r="N850" s="234" t="s">
        <v>8271</v>
      </c>
      <c r="O850" s="230" t="s">
        <v>1579</v>
      </c>
      <c r="P850" s="230" t="s">
        <v>46</v>
      </c>
      <c r="Q850" s="233">
        <v>0</v>
      </c>
      <c r="R850" s="234">
        <v>0</v>
      </c>
      <c r="S850" s="235" t="s">
        <v>46</v>
      </c>
      <c r="T850" s="236"/>
      <c r="U850" s="237"/>
      <c r="V850" s="238" t="s">
        <v>104</v>
      </c>
      <c r="W850" s="236">
        <v>0</v>
      </c>
      <c r="X850" s="237" t="s">
        <v>46</v>
      </c>
      <c r="Y850" s="239">
        <v>0</v>
      </c>
      <c r="Z850" s="237" t="s">
        <v>46</v>
      </c>
      <c r="AA850" s="239">
        <v>0</v>
      </c>
      <c r="AB850" s="240" t="s">
        <v>46</v>
      </c>
      <c r="AC850" s="241" t="s">
        <v>46</v>
      </c>
      <c r="AD850" s="241" t="s">
        <v>46</v>
      </c>
      <c r="AE850" s="237"/>
      <c r="AF850" s="237"/>
      <c r="AG850" s="237"/>
      <c r="AH850" s="237"/>
      <c r="AI850" s="237" t="s">
        <v>1347</v>
      </c>
      <c r="AJ850" s="237" t="s">
        <v>1176</v>
      </c>
      <c r="AK850" s="237" t="s">
        <v>94</v>
      </c>
      <c r="AL850" s="237" t="s">
        <v>112</v>
      </c>
      <c r="AM850" s="242">
        <v>4</v>
      </c>
    </row>
    <row r="851" spans="2:39">
      <c r="B851" s="228" t="s">
        <v>8529</v>
      </c>
      <c r="C851" s="229" t="s">
        <v>1374</v>
      </c>
      <c r="D851" s="230" t="s">
        <v>46</v>
      </c>
      <c r="E851" s="231" t="s">
        <v>1704</v>
      </c>
      <c r="F851" s="231" t="s">
        <v>1585</v>
      </c>
      <c r="G851" s="231" t="s">
        <v>35</v>
      </c>
      <c r="H851" s="231" t="s">
        <v>7652</v>
      </c>
      <c r="I851" s="232" t="s">
        <v>98</v>
      </c>
      <c r="J851" s="231" t="s">
        <v>7682</v>
      </c>
      <c r="K851" s="230" t="s">
        <v>128</v>
      </c>
      <c r="L851" s="230" t="s">
        <v>1578</v>
      </c>
      <c r="M851" s="233">
        <v>156.25</v>
      </c>
      <c r="N851" s="234" t="s">
        <v>8271</v>
      </c>
      <c r="O851" s="230" t="s">
        <v>1579</v>
      </c>
      <c r="P851" s="230" t="s">
        <v>46</v>
      </c>
      <c r="Q851" s="233">
        <v>0</v>
      </c>
      <c r="R851" s="234">
        <v>0</v>
      </c>
      <c r="S851" s="235" t="s">
        <v>46</v>
      </c>
      <c r="T851" s="236"/>
      <c r="U851" s="237"/>
      <c r="V851" s="238" t="s">
        <v>104</v>
      </c>
      <c r="W851" s="236">
        <v>0</v>
      </c>
      <c r="X851" s="237" t="s">
        <v>46</v>
      </c>
      <c r="Y851" s="239">
        <v>0</v>
      </c>
      <c r="Z851" s="237" t="s">
        <v>46</v>
      </c>
      <c r="AA851" s="239">
        <v>0</v>
      </c>
      <c r="AB851" s="240" t="s">
        <v>46</v>
      </c>
      <c r="AC851" s="241" t="s">
        <v>46</v>
      </c>
      <c r="AD851" s="241" t="s">
        <v>46</v>
      </c>
      <c r="AE851" s="237"/>
      <c r="AF851" s="237"/>
      <c r="AG851" s="237"/>
      <c r="AH851" s="237"/>
      <c r="AI851" s="237" t="s">
        <v>1347</v>
      </c>
      <c r="AJ851" s="237" t="s">
        <v>1176</v>
      </c>
      <c r="AK851" s="237" t="s">
        <v>94</v>
      </c>
      <c r="AL851" s="237" t="s">
        <v>113</v>
      </c>
      <c r="AM851" s="242">
        <v>4</v>
      </c>
    </row>
    <row r="852" spans="2:39">
      <c r="B852" s="228" t="s">
        <v>8529</v>
      </c>
      <c r="C852" s="229" t="s">
        <v>1374</v>
      </c>
      <c r="D852" s="230" t="s">
        <v>46</v>
      </c>
      <c r="E852" s="231" t="s">
        <v>38</v>
      </c>
      <c r="F852" s="231" t="s">
        <v>97</v>
      </c>
      <c r="G852" s="231" t="s">
        <v>35</v>
      </c>
      <c r="H852" s="231" t="s">
        <v>7652</v>
      </c>
      <c r="I852" s="232" t="s">
        <v>98</v>
      </c>
      <c r="J852" s="231" t="s">
        <v>7682</v>
      </c>
      <c r="K852" s="230" t="s">
        <v>128</v>
      </c>
      <c r="L852" s="230" t="s">
        <v>1578</v>
      </c>
      <c r="M852" s="233">
        <v>156.25</v>
      </c>
      <c r="N852" s="234" t="s">
        <v>8271</v>
      </c>
      <c r="O852" s="230" t="s">
        <v>1579</v>
      </c>
      <c r="P852" s="230" t="s">
        <v>46</v>
      </c>
      <c r="Q852" s="233">
        <v>0</v>
      </c>
      <c r="R852" s="234">
        <v>0</v>
      </c>
      <c r="S852" s="235" t="s">
        <v>46</v>
      </c>
      <c r="T852" s="236"/>
      <c r="U852" s="237"/>
      <c r="V852" s="238" t="s">
        <v>104</v>
      </c>
      <c r="W852" s="236">
        <v>0</v>
      </c>
      <c r="X852" s="237" t="s">
        <v>46</v>
      </c>
      <c r="Y852" s="239">
        <v>0</v>
      </c>
      <c r="Z852" s="237" t="s">
        <v>46</v>
      </c>
      <c r="AA852" s="239">
        <v>0</v>
      </c>
      <c r="AB852" s="240" t="s">
        <v>46</v>
      </c>
      <c r="AC852" s="241" t="s">
        <v>46</v>
      </c>
      <c r="AD852" s="241" t="s">
        <v>46</v>
      </c>
      <c r="AE852" s="237"/>
      <c r="AF852" s="237"/>
      <c r="AG852" s="237"/>
      <c r="AH852" s="237"/>
      <c r="AI852" s="237" t="s">
        <v>1347</v>
      </c>
      <c r="AJ852" s="237" t="s">
        <v>1176</v>
      </c>
      <c r="AK852" s="237" t="s">
        <v>94</v>
      </c>
      <c r="AL852" s="237" t="s">
        <v>113</v>
      </c>
      <c r="AM852" s="242">
        <v>4</v>
      </c>
    </row>
    <row r="853" spans="2:39">
      <c r="B853" s="228" t="s">
        <v>8529</v>
      </c>
      <c r="C853" s="229" t="s">
        <v>1374</v>
      </c>
      <c r="D853" s="230" t="s">
        <v>46</v>
      </c>
      <c r="E853" s="231" t="s">
        <v>1584</v>
      </c>
      <c r="F853" s="231" t="s">
        <v>1585</v>
      </c>
      <c r="G853" s="231" t="s">
        <v>35</v>
      </c>
      <c r="H853" s="231" t="s">
        <v>7652</v>
      </c>
      <c r="I853" s="232" t="s">
        <v>98</v>
      </c>
      <c r="J853" s="231" t="s">
        <v>7682</v>
      </c>
      <c r="K853" s="230" t="s">
        <v>128</v>
      </c>
      <c r="L853" s="230" t="s">
        <v>1578</v>
      </c>
      <c r="M853" s="233">
        <v>156.25</v>
      </c>
      <c r="N853" s="234" t="s">
        <v>8271</v>
      </c>
      <c r="O853" s="230" t="s">
        <v>1579</v>
      </c>
      <c r="P853" s="230" t="s">
        <v>46</v>
      </c>
      <c r="Q853" s="233">
        <v>0</v>
      </c>
      <c r="R853" s="234">
        <v>0</v>
      </c>
      <c r="S853" s="235" t="s">
        <v>46</v>
      </c>
      <c r="T853" s="236"/>
      <c r="U853" s="237"/>
      <c r="V853" s="238" t="s">
        <v>104</v>
      </c>
      <c r="W853" s="236">
        <v>0</v>
      </c>
      <c r="X853" s="237" t="s">
        <v>46</v>
      </c>
      <c r="Y853" s="239">
        <v>0</v>
      </c>
      <c r="Z853" s="237" t="s">
        <v>46</v>
      </c>
      <c r="AA853" s="239">
        <v>0</v>
      </c>
      <c r="AB853" s="240" t="s">
        <v>46</v>
      </c>
      <c r="AC853" s="241" t="s">
        <v>46</v>
      </c>
      <c r="AD853" s="241" t="s">
        <v>46</v>
      </c>
      <c r="AE853" s="237"/>
      <c r="AF853" s="237"/>
      <c r="AG853" s="237"/>
      <c r="AH853" s="237"/>
      <c r="AI853" s="237" t="s">
        <v>1347</v>
      </c>
      <c r="AJ853" s="237" t="s">
        <v>1176</v>
      </c>
      <c r="AK853" s="237" t="s">
        <v>94</v>
      </c>
      <c r="AL853" s="237" t="s">
        <v>113</v>
      </c>
      <c r="AM853" s="242">
        <v>4</v>
      </c>
    </row>
    <row r="854" spans="2:39">
      <c r="B854" s="228" t="s">
        <v>8529</v>
      </c>
      <c r="C854" s="229" t="s">
        <v>1374</v>
      </c>
      <c r="D854" s="230" t="s">
        <v>46</v>
      </c>
      <c r="E854" s="231" t="s">
        <v>1587</v>
      </c>
      <c r="F854" s="231" t="s">
        <v>1588</v>
      </c>
      <c r="G854" s="231" t="s">
        <v>35</v>
      </c>
      <c r="H854" s="231" t="s">
        <v>7652</v>
      </c>
      <c r="I854" s="232" t="s">
        <v>98</v>
      </c>
      <c r="J854" s="231" t="s">
        <v>7682</v>
      </c>
      <c r="K854" s="230" t="s">
        <v>128</v>
      </c>
      <c r="L854" s="230" t="s">
        <v>1578</v>
      </c>
      <c r="M854" s="233">
        <v>156.25</v>
      </c>
      <c r="N854" s="234" t="s">
        <v>8271</v>
      </c>
      <c r="O854" s="230" t="s">
        <v>1579</v>
      </c>
      <c r="P854" s="230" t="s">
        <v>46</v>
      </c>
      <c r="Q854" s="233">
        <v>0</v>
      </c>
      <c r="R854" s="234">
        <v>0</v>
      </c>
      <c r="S854" s="235" t="s">
        <v>46</v>
      </c>
      <c r="T854" s="236"/>
      <c r="U854" s="237"/>
      <c r="V854" s="238" t="s">
        <v>104</v>
      </c>
      <c r="W854" s="236">
        <v>0</v>
      </c>
      <c r="X854" s="237" t="s">
        <v>46</v>
      </c>
      <c r="Y854" s="239">
        <v>0</v>
      </c>
      <c r="Z854" s="237" t="s">
        <v>46</v>
      </c>
      <c r="AA854" s="239">
        <v>0</v>
      </c>
      <c r="AB854" s="240" t="s">
        <v>46</v>
      </c>
      <c r="AC854" s="241" t="s">
        <v>46</v>
      </c>
      <c r="AD854" s="241" t="s">
        <v>46</v>
      </c>
      <c r="AE854" s="237"/>
      <c r="AF854" s="237"/>
      <c r="AG854" s="237"/>
      <c r="AH854" s="237"/>
      <c r="AI854" s="237" t="s">
        <v>1347</v>
      </c>
      <c r="AJ854" s="237" t="s">
        <v>1176</v>
      </c>
      <c r="AK854" s="237" t="s">
        <v>94</v>
      </c>
      <c r="AL854" s="237" t="s">
        <v>113</v>
      </c>
      <c r="AM854" s="242">
        <v>4</v>
      </c>
    </row>
    <row r="855" spans="2:39">
      <c r="B855" s="228" t="s">
        <v>8529</v>
      </c>
      <c r="C855" s="229" t="s">
        <v>1374</v>
      </c>
      <c r="D855" s="230" t="s">
        <v>46</v>
      </c>
      <c r="E855" s="231" t="s">
        <v>1582</v>
      </c>
      <c r="F855" s="231" t="s">
        <v>1706</v>
      </c>
      <c r="G855" s="231" t="s">
        <v>35</v>
      </c>
      <c r="H855" s="231" t="s">
        <v>7652</v>
      </c>
      <c r="I855" s="232" t="s">
        <v>98</v>
      </c>
      <c r="J855" s="231" t="s">
        <v>7682</v>
      </c>
      <c r="K855" s="230" t="s">
        <v>128</v>
      </c>
      <c r="L855" s="230" t="s">
        <v>1578</v>
      </c>
      <c r="M855" s="233">
        <v>156.25</v>
      </c>
      <c r="N855" s="234" t="s">
        <v>8271</v>
      </c>
      <c r="O855" s="230" t="s">
        <v>1579</v>
      </c>
      <c r="P855" s="230" t="s">
        <v>46</v>
      </c>
      <c r="Q855" s="233">
        <v>0</v>
      </c>
      <c r="R855" s="234">
        <v>0</v>
      </c>
      <c r="S855" s="235" t="s">
        <v>46</v>
      </c>
      <c r="T855" s="236"/>
      <c r="U855" s="237"/>
      <c r="V855" s="238" t="s">
        <v>104</v>
      </c>
      <c r="W855" s="236">
        <v>0</v>
      </c>
      <c r="X855" s="237" t="s">
        <v>46</v>
      </c>
      <c r="Y855" s="239">
        <v>0</v>
      </c>
      <c r="Z855" s="237" t="s">
        <v>46</v>
      </c>
      <c r="AA855" s="239">
        <v>0</v>
      </c>
      <c r="AB855" s="240" t="s">
        <v>46</v>
      </c>
      <c r="AC855" s="241" t="s">
        <v>46</v>
      </c>
      <c r="AD855" s="241" t="s">
        <v>46</v>
      </c>
      <c r="AE855" s="237"/>
      <c r="AF855" s="237"/>
      <c r="AG855" s="237"/>
      <c r="AH855" s="237"/>
      <c r="AI855" s="237" t="s">
        <v>1347</v>
      </c>
      <c r="AJ855" s="237" t="s">
        <v>1176</v>
      </c>
      <c r="AK855" s="237" t="s">
        <v>94</v>
      </c>
      <c r="AL855" s="237" t="s">
        <v>113</v>
      </c>
      <c r="AM855" s="242">
        <v>4</v>
      </c>
    </row>
    <row r="856" spans="2:39">
      <c r="B856" s="228" t="s">
        <v>8529</v>
      </c>
      <c r="C856" s="229" t="s">
        <v>1374</v>
      </c>
      <c r="D856" s="230" t="s">
        <v>46</v>
      </c>
      <c r="E856" s="231" t="s">
        <v>1573</v>
      </c>
      <c r="F856" s="231" t="s">
        <v>1574</v>
      </c>
      <c r="G856" s="231" t="s">
        <v>35</v>
      </c>
      <c r="H856" s="231" t="s">
        <v>7652</v>
      </c>
      <c r="I856" s="232" t="s">
        <v>98</v>
      </c>
      <c r="J856" s="231" t="s">
        <v>7682</v>
      </c>
      <c r="K856" s="230" t="s">
        <v>128</v>
      </c>
      <c r="L856" s="230" t="s">
        <v>1578</v>
      </c>
      <c r="M856" s="233">
        <v>156.25</v>
      </c>
      <c r="N856" s="234" t="s">
        <v>8271</v>
      </c>
      <c r="O856" s="230" t="s">
        <v>1579</v>
      </c>
      <c r="P856" s="230" t="s">
        <v>46</v>
      </c>
      <c r="Q856" s="233">
        <v>0</v>
      </c>
      <c r="R856" s="234">
        <v>0</v>
      </c>
      <c r="S856" s="235" t="s">
        <v>46</v>
      </c>
      <c r="T856" s="236"/>
      <c r="U856" s="237"/>
      <c r="V856" s="238" t="s">
        <v>104</v>
      </c>
      <c r="W856" s="236">
        <v>0</v>
      </c>
      <c r="X856" s="237" t="s">
        <v>46</v>
      </c>
      <c r="Y856" s="239">
        <v>0</v>
      </c>
      <c r="Z856" s="237" t="s">
        <v>46</v>
      </c>
      <c r="AA856" s="239">
        <v>0</v>
      </c>
      <c r="AB856" s="240" t="s">
        <v>46</v>
      </c>
      <c r="AC856" s="241" t="s">
        <v>46</v>
      </c>
      <c r="AD856" s="241" t="s">
        <v>46</v>
      </c>
      <c r="AE856" s="237"/>
      <c r="AF856" s="237"/>
      <c r="AG856" s="237"/>
      <c r="AH856" s="237"/>
      <c r="AI856" s="237" t="s">
        <v>1347</v>
      </c>
      <c r="AJ856" s="237" t="s">
        <v>1176</v>
      </c>
      <c r="AK856" s="237" t="s">
        <v>94</v>
      </c>
      <c r="AL856" s="237" t="s">
        <v>113</v>
      </c>
      <c r="AM856" s="242">
        <v>4</v>
      </c>
    </row>
    <row r="857" spans="2:39">
      <c r="B857" s="228" t="s">
        <v>8529</v>
      </c>
      <c r="C857" s="229" t="s">
        <v>1374</v>
      </c>
      <c r="D857" s="230" t="s">
        <v>46</v>
      </c>
      <c r="E857" s="231" t="s">
        <v>1703</v>
      </c>
      <c r="F857" s="231" t="s">
        <v>1588</v>
      </c>
      <c r="G857" s="231" t="s">
        <v>35</v>
      </c>
      <c r="H857" s="231" t="s">
        <v>7652</v>
      </c>
      <c r="I857" s="232" t="s">
        <v>98</v>
      </c>
      <c r="J857" s="231" t="s">
        <v>7682</v>
      </c>
      <c r="K857" s="230" t="s">
        <v>128</v>
      </c>
      <c r="L857" s="230" t="s">
        <v>1578</v>
      </c>
      <c r="M857" s="233">
        <v>156.25</v>
      </c>
      <c r="N857" s="234" t="s">
        <v>8271</v>
      </c>
      <c r="O857" s="230" t="s">
        <v>1579</v>
      </c>
      <c r="P857" s="230" t="s">
        <v>46</v>
      </c>
      <c r="Q857" s="233">
        <v>0</v>
      </c>
      <c r="R857" s="234">
        <v>0</v>
      </c>
      <c r="S857" s="235" t="s">
        <v>46</v>
      </c>
      <c r="T857" s="236"/>
      <c r="U857" s="237"/>
      <c r="V857" s="238" t="s">
        <v>104</v>
      </c>
      <c r="W857" s="236">
        <v>0</v>
      </c>
      <c r="X857" s="237" t="s">
        <v>46</v>
      </c>
      <c r="Y857" s="239">
        <v>0</v>
      </c>
      <c r="Z857" s="237" t="s">
        <v>46</v>
      </c>
      <c r="AA857" s="239">
        <v>0</v>
      </c>
      <c r="AB857" s="240" t="s">
        <v>46</v>
      </c>
      <c r="AC857" s="241" t="s">
        <v>46</v>
      </c>
      <c r="AD857" s="241" t="s">
        <v>46</v>
      </c>
      <c r="AE857" s="237"/>
      <c r="AF857" s="237"/>
      <c r="AG857" s="237"/>
      <c r="AH857" s="237"/>
      <c r="AI857" s="237" t="s">
        <v>1347</v>
      </c>
      <c r="AJ857" s="237" t="s">
        <v>1176</v>
      </c>
      <c r="AK857" s="237" t="s">
        <v>94</v>
      </c>
      <c r="AL857" s="237" t="s">
        <v>113</v>
      </c>
      <c r="AM857" s="242">
        <v>4</v>
      </c>
    </row>
    <row r="858" spans="2:39">
      <c r="B858" s="228" t="s">
        <v>8529</v>
      </c>
      <c r="C858" s="229" t="s">
        <v>1374</v>
      </c>
      <c r="D858" s="230" t="s">
        <v>46</v>
      </c>
      <c r="E858" s="231" t="s">
        <v>1705</v>
      </c>
      <c r="F858" s="231" t="s">
        <v>1706</v>
      </c>
      <c r="G858" s="231" t="s">
        <v>35</v>
      </c>
      <c r="H858" s="231" t="s">
        <v>7652</v>
      </c>
      <c r="I858" s="232" t="s">
        <v>98</v>
      </c>
      <c r="J858" s="231" t="s">
        <v>7682</v>
      </c>
      <c r="K858" s="230" t="s">
        <v>128</v>
      </c>
      <c r="L858" s="230" t="s">
        <v>1578</v>
      </c>
      <c r="M858" s="233">
        <v>156.25</v>
      </c>
      <c r="N858" s="234" t="s">
        <v>8271</v>
      </c>
      <c r="O858" s="230" t="s">
        <v>1579</v>
      </c>
      <c r="P858" s="230" t="s">
        <v>46</v>
      </c>
      <c r="Q858" s="233">
        <v>0</v>
      </c>
      <c r="R858" s="234">
        <v>0</v>
      </c>
      <c r="S858" s="235" t="s">
        <v>46</v>
      </c>
      <c r="T858" s="236"/>
      <c r="U858" s="237"/>
      <c r="V858" s="238" t="s">
        <v>104</v>
      </c>
      <c r="W858" s="236">
        <v>0</v>
      </c>
      <c r="X858" s="237" t="s">
        <v>46</v>
      </c>
      <c r="Y858" s="239">
        <v>0</v>
      </c>
      <c r="Z858" s="237" t="s">
        <v>46</v>
      </c>
      <c r="AA858" s="239">
        <v>0</v>
      </c>
      <c r="AB858" s="240" t="s">
        <v>46</v>
      </c>
      <c r="AC858" s="241" t="s">
        <v>46</v>
      </c>
      <c r="AD858" s="241" t="s">
        <v>46</v>
      </c>
      <c r="AE858" s="237"/>
      <c r="AF858" s="237"/>
      <c r="AG858" s="237"/>
      <c r="AH858" s="237"/>
      <c r="AI858" s="237" t="s">
        <v>1347</v>
      </c>
      <c r="AJ858" s="237" t="s">
        <v>1176</v>
      </c>
      <c r="AK858" s="237" t="s">
        <v>94</v>
      </c>
      <c r="AL858" s="237" t="s">
        <v>113</v>
      </c>
      <c r="AM858" s="242">
        <v>4</v>
      </c>
    </row>
    <row r="859" spans="2:39">
      <c r="B859" s="228" t="s">
        <v>8530</v>
      </c>
      <c r="C859" s="229" t="s">
        <v>7687</v>
      </c>
      <c r="D859" s="230" t="s">
        <v>46</v>
      </c>
      <c r="E859" s="231" t="s">
        <v>1703</v>
      </c>
      <c r="F859" s="231" t="s">
        <v>1588</v>
      </c>
      <c r="G859" s="231" t="s">
        <v>35</v>
      </c>
      <c r="H859" s="231" t="s">
        <v>7652</v>
      </c>
      <c r="I859" s="232" t="s">
        <v>98</v>
      </c>
      <c r="J859" s="231" t="s">
        <v>7682</v>
      </c>
      <c r="K859" s="230" t="s">
        <v>447</v>
      </c>
      <c r="L859" s="230" t="s">
        <v>1578</v>
      </c>
      <c r="M859" s="233">
        <v>172.008547008547</v>
      </c>
      <c r="N859" s="234" t="s">
        <v>8271</v>
      </c>
      <c r="O859" s="230" t="s">
        <v>1579</v>
      </c>
      <c r="P859" s="230" t="s">
        <v>46</v>
      </c>
      <c r="Q859" s="233">
        <v>0</v>
      </c>
      <c r="R859" s="234">
        <v>0</v>
      </c>
      <c r="S859" s="235" t="s">
        <v>46</v>
      </c>
      <c r="T859" s="236"/>
      <c r="U859" s="237"/>
      <c r="V859" s="238" t="s">
        <v>104</v>
      </c>
      <c r="W859" s="236">
        <v>0</v>
      </c>
      <c r="X859" s="237" t="s">
        <v>46</v>
      </c>
      <c r="Y859" s="239">
        <v>0</v>
      </c>
      <c r="Z859" s="237" t="s">
        <v>46</v>
      </c>
      <c r="AA859" s="239">
        <v>0</v>
      </c>
      <c r="AB859" s="240" t="s">
        <v>46</v>
      </c>
      <c r="AC859" s="241" t="s">
        <v>46</v>
      </c>
      <c r="AD859" s="241" t="s">
        <v>46</v>
      </c>
      <c r="AE859" s="237"/>
      <c r="AF859" s="237"/>
      <c r="AG859" s="237"/>
      <c r="AH859" s="237"/>
      <c r="AI859" s="237" t="s">
        <v>1347</v>
      </c>
      <c r="AJ859" s="237" t="s">
        <v>1176</v>
      </c>
      <c r="AK859" s="237" t="s">
        <v>94</v>
      </c>
      <c r="AL859" s="237" t="s">
        <v>773</v>
      </c>
      <c r="AM859" s="242">
        <v>4</v>
      </c>
    </row>
    <row r="860" spans="2:39">
      <c r="B860" s="228" t="s">
        <v>8530</v>
      </c>
      <c r="C860" s="229" t="s">
        <v>7687</v>
      </c>
      <c r="D860" s="230" t="s">
        <v>46</v>
      </c>
      <c r="E860" s="231" t="s">
        <v>1705</v>
      </c>
      <c r="F860" s="231" t="s">
        <v>1706</v>
      </c>
      <c r="G860" s="231" t="s">
        <v>35</v>
      </c>
      <c r="H860" s="231" t="s">
        <v>7652</v>
      </c>
      <c r="I860" s="232" t="s">
        <v>98</v>
      </c>
      <c r="J860" s="231" t="s">
        <v>7682</v>
      </c>
      <c r="K860" s="230" t="s">
        <v>447</v>
      </c>
      <c r="L860" s="230" t="s">
        <v>1578</v>
      </c>
      <c r="M860" s="233">
        <v>172.008547008547</v>
      </c>
      <c r="N860" s="234" t="s">
        <v>8271</v>
      </c>
      <c r="O860" s="230" t="s">
        <v>1579</v>
      </c>
      <c r="P860" s="230" t="s">
        <v>46</v>
      </c>
      <c r="Q860" s="233">
        <v>0</v>
      </c>
      <c r="R860" s="234">
        <v>0</v>
      </c>
      <c r="S860" s="235" t="s">
        <v>46</v>
      </c>
      <c r="T860" s="236"/>
      <c r="U860" s="237"/>
      <c r="V860" s="238" t="s">
        <v>104</v>
      </c>
      <c r="W860" s="236">
        <v>0</v>
      </c>
      <c r="X860" s="237" t="s">
        <v>46</v>
      </c>
      <c r="Y860" s="239">
        <v>0</v>
      </c>
      <c r="Z860" s="237" t="s">
        <v>46</v>
      </c>
      <c r="AA860" s="239">
        <v>0</v>
      </c>
      <c r="AB860" s="240" t="s">
        <v>46</v>
      </c>
      <c r="AC860" s="241" t="s">
        <v>46</v>
      </c>
      <c r="AD860" s="241" t="s">
        <v>46</v>
      </c>
      <c r="AE860" s="237"/>
      <c r="AF860" s="237"/>
      <c r="AG860" s="237"/>
      <c r="AH860" s="237"/>
      <c r="AI860" s="237" t="s">
        <v>1347</v>
      </c>
      <c r="AJ860" s="237" t="s">
        <v>1176</v>
      </c>
      <c r="AK860" s="237" t="s">
        <v>94</v>
      </c>
      <c r="AL860" s="237" t="s">
        <v>773</v>
      </c>
      <c r="AM860" s="242">
        <v>4</v>
      </c>
    </row>
    <row r="861" spans="2:39">
      <c r="B861" s="228" t="s">
        <v>8530</v>
      </c>
      <c r="C861" s="229" t="s">
        <v>7687</v>
      </c>
      <c r="D861" s="230" t="s">
        <v>46</v>
      </c>
      <c r="E861" s="231" t="s">
        <v>1704</v>
      </c>
      <c r="F861" s="231" t="s">
        <v>1585</v>
      </c>
      <c r="G861" s="231" t="s">
        <v>35</v>
      </c>
      <c r="H861" s="231" t="s">
        <v>7652</v>
      </c>
      <c r="I861" s="232" t="s">
        <v>98</v>
      </c>
      <c r="J861" s="231" t="s">
        <v>7682</v>
      </c>
      <c r="K861" s="230" t="s">
        <v>447</v>
      </c>
      <c r="L861" s="230" t="s">
        <v>1578</v>
      </c>
      <c r="M861" s="233">
        <v>172.008547008547</v>
      </c>
      <c r="N861" s="234" t="s">
        <v>8271</v>
      </c>
      <c r="O861" s="230" t="s">
        <v>1579</v>
      </c>
      <c r="P861" s="230" t="s">
        <v>46</v>
      </c>
      <c r="Q861" s="233">
        <v>0</v>
      </c>
      <c r="R861" s="234">
        <v>0</v>
      </c>
      <c r="S861" s="235" t="s">
        <v>46</v>
      </c>
      <c r="T861" s="236"/>
      <c r="U861" s="237"/>
      <c r="V861" s="238" t="s">
        <v>104</v>
      </c>
      <c r="W861" s="236">
        <v>0</v>
      </c>
      <c r="X861" s="237" t="s">
        <v>46</v>
      </c>
      <c r="Y861" s="239">
        <v>0</v>
      </c>
      <c r="Z861" s="237" t="s">
        <v>46</v>
      </c>
      <c r="AA861" s="239">
        <v>0</v>
      </c>
      <c r="AB861" s="240" t="s">
        <v>46</v>
      </c>
      <c r="AC861" s="241" t="s">
        <v>46</v>
      </c>
      <c r="AD861" s="241" t="s">
        <v>46</v>
      </c>
      <c r="AE861" s="237"/>
      <c r="AF861" s="237"/>
      <c r="AG861" s="237"/>
      <c r="AH861" s="237"/>
      <c r="AI861" s="237" t="s">
        <v>1347</v>
      </c>
      <c r="AJ861" s="237" t="s">
        <v>1176</v>
      </c>
      <c r="AK861" s="237" t="s">
        <v>94</v>
      </c>
      <c r="AL861" s="237" t="s">
        <v>773</v>
      </c>
      <c r="AM861" s="242">
        <v>4</v>
      </c>
    </row>
    <row r="862" spans="2:39">
      <c r="B862" s="228" t="s">
        <v>8530</v>
      </c>
      <c r="C862" s="229" t="s">
        <v>7687</v>
      </c>
      <c r="D862" s="230" t="s">
        <v>46</v>
      </c>
      <c r="E862" s="231" t="s">
        <v>1584</v>
      </c>
      <c r="F862" s="231" t="s">
        <v>1585</v>
      </c>
      <c r="G862" s="231" t="s">
        <v>35</v>
      </c>
      <c r="H862" s="231" t="s">
        <v>7652</v>
      </c>
      <c r="I862" s="232" t="s">
        <v>98</v>
      </c>
      <c r="J862" s="231" t="s">
        <v>7682</v>
      </c>
      <c r="K862" s="230" t="s">
        <v>447</v>
      </c>
      <c r="L862" s="230" t="s">
        <v>1578</v>
      </c>
      <c r="M862" s="233">
        <v>172.008547008547</v>
      </c>
      <c r="N862" s="234" t="s">
        <v>8271</v>
      </c>
      <c r="O862" s="230" t="s">
        <v>1579</v>
      </c>
      <c r="P862" s="230" t="s">
        <v>46</v>
      </c>
      <c r="Q862" s="233">
        <v>0</v>
      </c>
      <c r="R862" s="234">
        <v>0</v>
      </c>
      <c r="S862" s="235" t="s">
        <v>46</v>
      </c>
      <c r="T862" s="236"/>
      <c r="U862" s="237"/>
      <c r="V862" s="238" t="s">
        <v>104</v>
      </c>
      <c r="W862" s="236">
        <v>0</v>
      </c>
      <c r="X862" s="237" t="s">
        <v>46</v>
      </c>
      <c r="Y862" s="239">
        <v>0</v>
      </c>
      <c r="Z862" s="237" t="s">
        <v>46</v>
      </c>
      <c r="AA862" s="239">
        <v>0</v>
      </c>
      <c r="AB862" s="240" t="s">
        <v>46</v>
      </c>
      <c r="AC862" s="241" t="s">
        <v>46</v>
      </c>
      <c r="AD862" s="241" t="s">
        <v>46</v>
      </c>
      <c r="AE862" s="237"/>
      <c r="AF862" s="237"/>
      <c r="AG862" s="237"/>
      <c r="AH862" s="237"/>
      <c r="AI862" s="237" t="s">
        <v>1347</v>
      </c>
      <c r="AJ862" s="237" t="s">
        <v>1176</v>
      </c>
      <c r="AK862" s="237" t="s">
        <v>94</v>
      </c>
      <c r="AL862" s="237" t="s">
        <v>773</v>
      </c>
      <c r="AM862" s="242">
        <v>4</v>
      </c>
    </row>
    <row r="863" spans="2:39">
      <c r="B863" s="228" t="s">
        <v>8530</v>
      </c>
      <c r="C863" s="229" t="s">
        <v>7687</v>
      </c>
      <c r="D863" s="230" t="s">
        <v>46</v>
      </c>
      <c r="E863" s="231" t="s">
        <v>1573</v>
      </c>
      <c r="F863" s="231" t="s">
        <v>1574</v>
      </c>
      <c r="G863" s="231" t="s">
        <v>35</v>
      </c>
      <c r="H863" s="231" t="s">
        <v>7652</v>
      </c>
      <c r="I863" s="232" t="s">
        <v>98</v>
      </c>
      <c r="J863" s="231" t="s">
        <v>7682</v>
      </c>
      <c r="K863" s="230" t="s">
        <v>447</v>
      </c>
      <c r="L863" s="230" t="s">
        <v>1578</v>
      </c>
      <c r="M863" s="233">
        <v>172.008547008547</v>
      </c>
      <c r="N863" s="234" t="s">
        <v>8271</v>
      </c>
      <c r="O863" s="230" t="s">
        <v>1579</v>
      </c>
      <c r="P863" s="230" t="s">
        <v>46</v>
      </c>
      <c r="Q863" s="233">
        <v>0</v>
      </c>
      <c r="R863" s="234">
        <v>0</v>
      </c>
      <c r="S863" s="235" t="s">
        <v>46</v>
      </c>
      <c r="T863" s="236"/>
      <c r="U863" s="237"/>
      <c r="V863" s="238" t="s">
        <v>104</v>
      </c>
      <c r="W863" s="236">
        <v>0</v>
      </c>
      <c r="X863" s="237" t="s">
        <v>46</v>
      </c>
      <c r="Y863" s="239">
        <v>0</v>
      </c>
      <c r="Z863" s="237" t="s">
        <v>46</v>
      </c>
      <c r="AA863" s="239">
        <v>0</v>
      </c>
      <c r="AB863" s="240" t="s">
        <v>46</v>
      </c>
      <c r="AC863" s="241" t="s">
        <v>46</v>
      </c>
      <c r="AD863" s="241" t="s">
        <v>46</v>
      </c>
      <c r="AE863" s="237"/>
      <c r="AF863" s="237"/>
      <c r="AG863" s="237"/>
      <c r="AH863" s="237"/>
      <c r="AI863" s="237" t="s">
        <v>1347</v>
      </c>
      <c r="AJ863" s="237" t="s">
        <v>1176</v>
      </c>
      <c r="AK863" s="237" t="s">
        <v>94</v>
      </c>
      <c r="AL863" s="237" t="s">
        <v>773</v>
      </c>
      <c r="AM863" s="242">
        <v>4</v>
      </c>
    </row>
    <row r="864" spans="2:39">
      <c r="B864" s="228" t="s">
        <v>8530</v>
      </c>
      <c r="C864" s="229" t="s">
        <v>7687</v>
      </c>
      <c r="D864" s="230" t="s">
        <v>46</v>
      </c>
      <c r="E864" s="231" t="s">
        <v>1587</v>
      </c>
      <c r="F864" s="231" t="s">
        <v>1588</v>
      </c>
      <c r="G864" s="231" t="s">
        <v>35</v>
      </c>
      <c r="H864" s="231" t="s">
        <v>7652</v>
      </c>
      <c r="I864" s="232" t="s">
        <v>98</v>
      </c>
      <c r="J864" s="231" t="s">
        <v>7682</v>
      </c>
      <c r="K864" s="230" t="s">
        <v>447</v>
      </c>
      <c r="L864" s="230" t="s">
        <v>1578</v>
      </c>
      <c r="M864" s="233">
        <v>172.008547008547</v>
      </c>
      <c r="N864" s="234" t="s">
        <v>8271</v>
      </c>
      <c r="O864" s="230" t="s">
        <v>1579</v>
      </c>
      <c r="P864" s="230" t="s">
        <v>46</v>
      </c>
      <c r="Q864" s="233">
        <v>0</v>
      </c>
      <c r="R864" s="234">
        <v>0</v>
      </c>
      <c r="S864" s="235" t="s">
        <v>46</v>
      </c>
      <c r="T864" s="236"/>
      <c r="U864" s="237"/>
      <c r="V864" s="238" t="s">
        <v>104</v>
      </c>
      <c r="W864" s="236">
        <v>0</v>
      </c>
      <c r="X864" s="237" t="s">
        <v>46</v>
      </c>
      <c r="Y864" s="239">
        <v>0</v>
      </c>
      <c r="Z864" s="237" t="s">
        <v>46</v>
      </c>
      <c r="AA864" s="239">
        <v>0</v>
      </c>
      <c r="AB864" s="240" t="s">
        <v>46</v>
      </c>
      <c r="AC864" s="241" t="s">
        <v>46</v>
      </c>
      <c r="AD864" s="241" t="s">
        <v>46</v>
      </c>
      <c r="AE864" s="237"/>
      <c r="AF864" s="237"/>
      <c r="AG864" s="237"/>
      <c r="AH864" s="237"/>
      <c r="AI864" s="237" t="s">
        <v>1347</v>
      </c>
      <c r="AJ864" s="237" t="s">
        <v>1176</v>
      </c>
      <c r="AK864" s="237" t="s">
        <v>94</v>
      </c>
      <c r="AL864" s="237" t="s">
        <v>773</v>
      </c>
      <c r="AM864" s="242">
        <v>4</v>
      </c>
    </row>
    <row r="865" spans="2:39">
      <c r="B865" s="228" t="s">
        <v>8530</v>
      </c>
      <c r="C865" s="229" t="s">
        <v>7687</v>
      </c>
      <c r="D865" s="230" t="s">
        <v>46</v>
      </c>
      <c r="E865" s="231" t="s">
        <v>1582</v>
      </c>
      <c r="F865" s="231" t="s">
        <v>1706</v>
      </c>
      <c r="G865" s="231" t="s">
        <v>35</v>
      </c>
      <c r="H865" s="231" t="s">
        <v>7652</v>
      </c>
      <c r="I865" s="232" t="s">
        <v>98</v>
      </c>
      <c r="J865" s="231" t="s">
        <v>7682</v>
      </c>
      <c r="K865" s="230" t="s">
        <v>447</v>
      </c>
      <c r="L865" s="230" t="s">
        <v>1578</v>
      </c>
      <c r="M865" s="233">
        <v>172.008547008547</v>
      </c>
      <c r="N865" s="234" t="s">
        <v>8271</v>
      </c>
      <c r="O865" s="230" t="s">
        <v>1579</v>
      </c>
      <c r="P865" s="230" t="s">
        <v>46</v>
      </c>
      <c r="Q865" s="233">
        <v>0</v>
      </c>
      <c r="R865" s="234">
        <v>0</v>
      </c>
      <c r="S865" s="235" t="s">
        <v>46</v>
      </c>
      <c r="T865" s="236"/>
      <c r="U865" s="237"/>
      <c r="V865" s="238" t="s">
        <v>104</v>
      </c>
      <c r="W865" s="236">
        <v>0</v>
      </c>
      <c r="X865" s="237" t="s">
        <v>46</v>
      </c>
      <c r="Y865" s="239">
        <v>0</v>
      </c>
      <c r="Z865" s="237" t="s">
        <v>46</v>
      </c>
      <c r="AA865" s="239">
        <v>0</v>
      </c>
      <c r="AB865" s="240" t="s">
        <v>46</v>
      </c>
      <c r="AC865" s="241" t="s">
        <v>46</v>
      </c>
      <c r="AD865" s="241" t="s">
        <v>46</v>
      </c>
      <c r="AE865" s="237"/>
      <c r="AF865" s="237"/>
      <c r="AG865" s="237"/>
      <c r="AH865" s="237"/>
      <c r="AI865" s="237" t="s">
        <v>1347</v>
      </c>
      <c r="AJ865" s="237" t="s">
        <v>1176</v>
      </c>
      <c r="AK865" s="237" t="s">
        <v>94</v>
      </c>
      <c r="AL865" s="237" t="s">
        <v>773</v>
      </c>
      <c r="AM865" s="242">
        <v>4</v>
      </c>
    </row>
    <row r="866" spans="2:39">
      <c r="B866" s="228" t="s">
        <v>8530</v>
      </c>
      <c r="C866" s="229" t="s">
        <v>7687</v>
      </c>
      <c r="D866" s="230" t="s">
        <v>46</v>
      </c>
      <c r="E866" s="231" t="s">
        <v>38</v>
      </c>
      <c r="F866" s="231" t="s">
        <v>97</v>
      </c>
      <c r="G866" s="231" t="s">
        <v>35</v>
      </c>
      <c r="H866" s="231" t="s">
        <v>7652</v>
      </c>
      <c r="I866" s="232" t="s">
        <v>98</v>
      </c>
      <c r="J866" s="231" t="s">
        <v>7682</v>
      </c>
      <c r="K866" s="230" t="s">
        <v>447</v>
      </c>
      <c r="L866" s="230" t="s">
        <v>1578</v>
      </c>
      <c r="M866" s="233">
        <v>172.008547008547</v>
      </c>
      <c r="N866" s="234" t="s">
        <v>8271</v>
      </c>
      <c r="O866" s="230" t="s">
        <v>1579</v>
      </c>
      <c r="P866" s="230" t="s">
        <v>46</v>
      </c>
      <c r="Q866" s="233">
        <v>0</v>
      </c>
      <c r="R866" s="234">
        <v>0</v>
      </c>
      <c r="S866" s="235" t="s">
        <v>46</v>
      </c>
      <c r="T866" s="236"/>
      <c r="U866" s="237"/>
      <c r="V866" s="238" t="s">
        <v>104</v>
      </c>
      <c r="W866" s="236">
        <v>0</v>
      </c>
      <c r="X866" s="237" t="s">
        <v>46</v>
      </c>
      <c r="Y866" s="239">
        <v>0</v>
      </c>
      <c r="Z866" s="237" t="s">
        <v>46</v>
      </c>
      <c r="AA866" s="239">
        <v>0</v>
      </c>
      <c r="AB866" s="240" t="s">
        <v>46</v>
      </c>
      <c r="AC866" s="241" t="s">
        <v>46</v>
      </c>
      <c r="AD866" s="241" t="s">
        <v>46</v>
      </c>
      <c r="AE866" s="237"/>
      <c r="AF866" s="237"/>
      <c r="AG866" s="237"/>
      <c r="AH866" s="237"/>
      <c r="AI866" s="237" t="s">
        <v>1347</v>
      </c>
      <c r="AJ866" s="237" t="s">
        <v>1176</v>
      </c>
      <c r="AK866" s="237" t="s">
        <v>94</v>
      </c>
      <c r="AL866" s="237" t="s">
        <v>773</v>
      </c>
      <c r="AM866" s="242">
        <v>4</v>
      </c>
    </row>
    <row r="867" spans="2:39">
      <c r="B867" s="228" t="s">
        <v>8531</v>
      </c>
      <c r="C867" s="229" t="s">
        <v>7689</v>
      </c>
      <c r="D867" s="230" t="s">
        <v>46</v>
      </c>
      <c r="E867" s="231" t="s">
        <v>38</v>
      </c>
      <c r="F867" s="231" t="s">
        <v>97</v>
      </c>
      <c r="G867" s="231" t="s">
        <v>35</v>
      </c>
      <c r="H867" s="231" t="s">
        <v>7652</v>
      </c>
      <c r="I867" s="232" t="s">
        <v>98</v>
      </c>
      <c r="J867" s="231" t="s">
        <v>7682</v>
      </c>
      <c r="K867" s="230" t="s">
        <v>447</v>
      </c>
      <c r="L867" s="230" t="s">
        <v>1578</v>
      </c>
      <c r="M867" s="233">
        <v>250</v>
      </c>
      <c r="N867" s="234" t="s">
        <v>8271</v>
      </c>
      <c r="O867" s="230" t="s">
        <v>1579</v>
      </c>
      <c r="P867" s="230" t="s">
        <v>46</v>
      </c>
      <c r="Q867" s="233">
        <v>0</v>
      </c>
      <c r="R867" s="234">
        <v>0</v>
      </c>
      <c r="S867" s="235" t="s">
        <v>46</v>
      </c>
      <c r="T867" s="236"/>
      <c r="U867" s="237"/>
      <c r="V867" s="238" t="s">
        <v>104</v>
      </c>
      <c r="W867" s="236">
        <v>0</v>
      </c>
      <c r="X867" s="237" t="s">
        <v>46</v>
      </c>
      <c r="Y867" s="239">
        <v>0</v>
      </c>
      <c r="Z867" s="237" t="s">
        <v>46</v>
      </c>
      <c r="AA867" s="239">
        <v>0</v>
      </c>
      <c r="AB867" s="240" t="s">
        <v>46</v>
      </c>
      <c r="AC867" s="241" t="s">
        <v>46</v>
      </c>
      <c r="AD867" s="241" t="s">
        <v>46</v>
      </c>
      <c r="AE867" s="237"/>
      <c r="AF867" s="237"/>
      <c r="AG867" s="237"/>
      <c r="AH867" s="237"/>
      <c r="AI867" s="237" t="s">
        <v>1347</v>
      </c>
      <c r="AJ867" s="237" t="s">
        <v>1176</v>
      </c>
      <c r="AK867" s="237" t="s">
        <v>94</v>
      </c>
      <c r="AL867" s="237" t="s">
        <v>776</v>
      </c>
      <c r="AM867" s="242">
        <v>4</v>
      </c>
    </row>
    <row r="868" spans="2:39">
      <c r="B868" s="228" t="s">
        <v>8532</v>
      </c>
      <c r="C868" s="229" t="s">
        <v>7691</v>
      </c>
      <c r="D868" s="230" t="s">
        <v>46</v>
      </c>
      <c r="E868" s="231" t="s">
        <v>38</v>
      </c>
      <c r="F868" s="231" t="s">
        <v>97</v>
      </c>
      <c r="G868" s="231" t="s">
        <v>35</v>
      </c>
      <c r="H868" s="231" t="s">
        <v>7652</v>
      </c>
      <c r="I868" s="232" t="s">
        <v>98</v>
      </c>
      <c r="J868" s="231" t="s">
        <v>7682</v>
      </c>
      <c r="K868" s="230" t="s">
        <v>114</v>
      </c>
      <c r="L868" s="230" t="s">
        <v>1578</v>
      </c>
      <c r="M868" s="233">
        <v>250</v>
      </c>
      <c r="N868" s="234" t="s">
        <v>8271</v>
      </c>
      <c r="O868" s="230" t="s">
        <v>1579</v>
      </c>
      <c r="P868" s="230" t="s">
        <v>46</v>
      </c>
      <c r="Q868" s="233">
        <v>0</v>
      </c>
      <c r="R868" s="234">
        <v>0</v>
      </c>
      <c r="S868" s="235" t="s">
        <v>46</v>
      </c>
      <c r="T868" s="236"/>
      <c r="U868" s="237"/>
      <c r="V868" s="238" t="s">
        <v>104</v>
      </c>
      <c r="W868" s="236">
        <v>0</v>
      </c>
      <c r="X868" s="237" t="s">
        <v>46</v>
      </c>
      <c r="Y868" s="239">
        <v>0</v>
      </c>
      <c r="Z868" s="237" t="s">
        <v>46</v>
      </c>
      <c r="AA868" s="239">
        <v>0</v>
      </c>
      <c r="AB868" s="240" t="s">
        <v>46</v>
      </c>
      <c r="AC868" s="241" t="s">
        <v>46</v>
      </c>
      <c r="AD868" s="241" t="s">
        <v>46</v>
      </c>
      <c r="AE868" s="237"/>
      <c r="AF868" s="237"/>
      <c r="AG868" s="237"/>
      <c r="AH868" s="237"/>
      <c r="AI868" s="237" t="s">
        <v>1347</v>
      </c>
      <c r="AJ868" s="237" t="s">
        <v>1176</v>
      </c>
      <c r="AK868" s="237" t="s">
        <v>94</v>
      </c>
      <c r="AL868" s="237" t="s">
        <v>779</v>
      </c>
      <c r="AM868" s="242">
        <v>4</v>
      </c>
    </row>
    <row r="869" spans="2:39">
      <c r="B869" s="228" t="s">
        <v>8533</v>
      </c>
      <c r="C869" s="229" t="s">
        <v>7693</v>
      </c>
      <c r="D869" s="230" t="s">
        <v>46</v>
      </c>
      <c r="E869" s="231" t="s">
        <v>38</v>
      </c>
      <c r="F869" s="231" t="s">
        <v>97</v>
      </c>
      <c r="G869" s="231" t="s">
        <v>35</v>
      </c>
      <c r="H869" s="231" t="s">
        <v>7652</v>
      </c>
      <c r="I869" s="232" t="s">
        <v>98</v>
      </c>
      <c r="J869" s="231" t="s">
        <v>7682</v>
      </c>
      <c r="K869" s="230" t="s">
        <v>447</v>
      </c>
      <c r="L869" s="230" t="s">
        <v>1578</v>
      </c>
      <c r="M869" s="233">
        <v>172.008547008547</v>
      </c>
      <c r="N869" s="234" t="s">
        <v>8271</v>
      </c>
      <c r="O869" s="230" t="s">
        <v>1579</v>
      </c>
      <c r="P869" s="230" t="s">
        <v>46</v>
      </c>
      <c r="Q869" s="233">
        <v>0</v>
      </c>
      <c r="R869" s="234">
        <v>0</v>
      </c>
      <c r="S869" s="235" t="s">
        <v>46</v>
      </c>
      <c r="T869" s="236"/>
      <c r="U869" s="237"/>
      <c r="V869" s="238" t="s">
        <v>104</v>
      </c>
      <c r="W869" s="236">
        <v>0</v>
      </c>
      <c r="X869" s="237" t="s">
        <v>46</v>
      </c>
      <c r="Y869" s="239">
        <v>0</v>
      </c>
      <c r="Z869" s="237" t="s">
        <v>46</v>
      </c>
      <c r="AA869" s="239">
        <v>0</v>
      </c>
      <c r="AB869" s="240" t="s">
        <v>46</v>
      </c>
      <c r="AC869" s="241" t="s">
        <v>46</v>
      </c>
      <c r="AD869" s="241" t="s">
        <v>46</v>
      </c>
      <c r="AE869" s="237"/>
      <c r="AF869" s="237"/>
      <c r="AG869" s="237"/>
      <c r="AH869" s="237"/>
      <c r="AI869" s="237" t="s">
        <v>1347</v>
      </c>
      <c r="AJ869" s="237" t="s">
        <v>1176</v>
      </c>
      <c r="AK869" s="237" t="s">
        <v>94</v>
      </c>
      <c r="AL869" s="237" t="s">
        <v>782</v>
      </c>
      <c r="AM869" s="242">
        <v>4</v>
      </c>
    </row>
    <row r="870" spans="2:39">
      <c r="B870" s="228" t="s">
        <v>8534</v>
      </c>
      <c r="C870" s="229" t="s">
        <v>7695</v>
      </c>
      <c r="D870" s="230" t="s">
        <v>46</v>
      </c>
      <c r="E870" s="231" t="s">
        <v>38</v>
      </c>
      <c r="F870" s="231" t="s">
        <v>97</v>
      </c>
      <c r="G870" s="231" t="s">
        <v>35</v>
      </c>
      <c r="H870" s="231" t="s">
        <v>7652</v>
      </c>
      <c r="I870" s="232" t="s">
        <v>98</v>
      </c>
      <c r="J870" s="231" t="s">
        <v>7682</v>
      </c>
      <c r="K870" s="230" t="s">
        <v>114</v>
      </c>
      <c r="L870" s="230" t="s">
        <v>1578</v>
      </c>
      <c r="M870" s="233">
        <v>250</v>
      </c>
      <c r="N870" s="234" t="s">
        <v>8271</v>
      </c>
      <c r="O870" s="230" t="s">
        <v>1579</v>
      </c>
      <c r="P870" s="230" t="s">
        <v>46</v>
      </c>
      <c r="Q870" s="233">
        <v>0</v>
      </c>
      <c r="R870" s="234">
        <v>0</v>
      </c>
      <c r="S870" s="235" t="s">
        <v>46</v>
      </c>
      <c r="T870" s="236"/>
      <c r="U870" s="237"/>
      <c r="V870" s="238" t="s">
        <v>104</v>
      </c>
      <c r="W870" s="236">
        <v>0</v>
      </c>
      <c r="X870" s="237" t="s">
        <v>46</v>
      </c>
      <c r="Y870" s="239">
        <v>0</v>
      </c>
      <c r="Z870" s="237" t="s">
        <v>46</v>
      </c>
      <c r="AA870" s="239">
        <v>0</v>
      </c>
      <c r="AB870" s="240" t="s">
        <v>46</v>
      </c>
      <c r="AC870" s="241" t="s">
        <v>46</v>
      </c>
      <c r="AD870" s="241" t="s">
        <v>46</v>
      </c>
      <c r="AE870" s="237"/>
      <c r="AF870" s="237"/>
      <c r="AG870" s="237"/>
      <c r="AH870" s="237"/>
      <c r="AI870" s="237" t="s">
        <v>1347</v>
      </c>
      <c r="AJ870" s="237" t="s">
        <v>1176</v>
      </c>
      <c r="AK870" s="237" t="s">
        <v>94</v>
      </c>
      <c r="AL870" s="237" t="s">
        <v>785</v>
      </c>
      <c r="AM870" s="242">
        <v>4</v>
      </c>
    </row>
    <row r="871" spans="2:39">
      <c r="B871" s="228" t="s">
        <v>8535</v>
      </c>
      <c r="C871" s="229" t="s">
        <v>7693</v>
      </c>
      <c r="D871" s="230" t="s">
        <v>46</v>
      </c>
      <c r="E871" s="231" t="s">
        <v>38</v>
      </c>
      <c r="F871" s="231" t="s">
        <v>97</v>
      </c>
      <c r="G871" s="231" t="s">
        <v>35</v>
      </c>
      <c r="H871" s="231" t="s">
        <v>7652</v>
      </c>
      <c r="I871" s="232" t="s">
        <v>98</v>
      </c>
      <c r="J871" s="231" t="s">
        <v>7682</v>
      </c>
      <c r="K871" s="230" t="s">
        <v>114</v>
      </c>
      <c r="L871" s="230" t="s">
        <v>1578</v>
      </c>
      <c r="M871" s="233">
        <v>250</v>
      </c>
      <c r="N871" s="234" t="s">
        <v>8271</v>
      </c>
      <c r="O871" s="230" t="s">
        <v>1579</v>
      </c>
      <c r="P871" s="230" t="s">
        <v>46</v>
      </c>
      <c r="Q871" s="233">
        <v>0</v>
      </c>
      <c r="R871" s="234">
        <v>0</v>
      </c>
      <c r="S871" s="235" t="s">
        <v>46</v>
      </c>
      <c r="T871" s="236"/>
      <c r="U871" s="237"/>
      <c r="V871" s="238" t="s">
        <v>104</v>
      </c>
      <c r="W871" s="236">
        <v>0</v>
      </c>
      <c r="X871" s="237" t="s">
        <v>46</v>
      </c>
      <c r="Y871" s="239">
        <v>0</v>
      </c>
      <c r="Z871" s="237" t="s">
        <v>46</v>
      </c>
      <c r="AA871" s="239">
        <v>0</v>
      </c>
      <c r="AB871" s="240" t="s">
        <v>46</v>
      </c>
      <c r="AC871" s="241" t="s">
        <v>46</v>
      </c>
      <c r="AD871" s="241" t="s">
        <v>46</v>
      </c>
      <c r="AE871" s="237"/>
      <c r="AF871" s="237"/>
      <c r="AG871" s="237"/>
      <c r="AH871" s="237"/>
      <c r="AI871" s="237" t="s">
        <v>1347</v>
      </c>
      <c r="AJ871" s="237" t="s">
        <v>1176</v>
      </c>
      <c r="AK871" s="237" t="s">
        <v>94</v>
      </c>
      <c r="AL871" s="237" t="s">
        <v>788</v>
      </c>
      <c r="AM871" s="242">
        <v>4</v>
      </c>
    </row>
    <row r="872" spans="2:39">
      <c r="B872" s="198" t="s">
        <v>1379</v>
      </c>
      <c r="C872" s="199" t="s">
        <v>1380</v>
      </c>
      <c r="D872" s="200" t="s">
        <v>46</v>
      </c>
      <c r="E872" s="201" t="s">
        <v>46</v>
      </c>
      <c r="F872" s="201" t="s">
        <v>46</v>
      </c>
      <c r="G872" s="201" t="s">
        <v>46</v>
      </c>
      <c r="H872" s="201" t="s">
        <v>46</v>
      </c>
      <c r="I872" s="202" t="s">
        <v>46</v>
      </c>
      <c r="J872" s="201" t="s">
        <v>46</v>
      </c>
      <c r="K872" s="200" t="s">
        <v>46</v>
      </c>
      <c r="L872" s="200" t="s">
        <v>46</v>
      </c>
      <c r="M872" s="203">
        <v>0</v>
      </c>
      <c r="N872" s="204" t="s">
        <v>46</v>
      </c>
      <c r="O872" s="200" t="s">
        <v>46</v>
      </c>
      <c r="P872" s="200" t="s">
        <v>46</v>
      </c>
      <c r="Q872" s="203">
        <v>0</v>
      </c>
      <c r="R872" s="204">
        <v>0</v>
      </c>
      <c r="S872" s="205" t="s">
        <v>46</v>
      </c>
      <c r="T872" s="52"/>
      <c r="U872" s="51"/>
      <c r="V872" s="206" t="s">
        <v>46</v>
      </c>
      <c r="W872" s="52">
        <v>0</v>
      </c>
      <c r="X872" s="51" t="s">
        <v>46</v>
      </c>
      <c r="Y872" s="54">
        <v>0</v>
      </c>
      <c r="Z872" s="51" t="s">
        <v>46</v>
      </c>
      <c r="AA872" s="54">
        <v>0</v>
      </c>
      <c r="AB872" s="55" t="s">
        <v>46</v>
      </c>
      <c r="AC872" s="50" t="s">
        <v>46</v>
      </c>
      <c r="AD872" s="50" t="s">
        <v>46</v>
      </c>
      <c r="AE872" s="51"/>
      <c r="AF872" s="51"/>
      <c r="AG872" s="51"/>
      <c r="AH872" s="51"/>
      <c r="AI872" s="51" t="s">
        <v>1379</v>
      </c>
      <c r="AJ872" s="51" t="s">
        <v>46</v>
      </c>
      <c r="AK872" s="51" t="s">
        <v>46</v>
      </c>
      <c r="AL872" s="51" t="s">
        <v>46</v>
      </c>
      <c r="AM872" s="56">
        <v>1</v>
      </c>
    </row>
    <row r="873" spans="2:39">
      <c r="B873" s="180" t="s">
        <v>1381</v>
      </c>
      <c r="C873" s="181" t="s">
        <v>1382</v>
      </c>
      <c r="D873" s="182" t="s">
        <v>46</v>
      </c>
      <c r="E873" s="183" t="s">
        <v>46</v>
      </c>
      <c r="F873" s="183" t="s">
        <v>46</v>
      </c>
      <c r="G873" s="183" t="s">
        <v>46</v>
      </c>
      <c r="H873" s="183" t="s">
        <v>46</v>
      </c>
      <c r="I873" s="184" t="s">
        <v>46</v>
      </c>
      <c r="J873" s="183" t="s">
        <v>46</v>
      </c>
      <c r="K873" s="182" t="s">
        <v>46</v>
      </c>
      <c r="L873" s="182" t="s">
        <v>46</v>
      </c>
      <c r="M873" s="185">
        <v>0</v>
      </c>
      <c r="N873" s="186" t="s">
        <v>46</v>
      </c>
      <c r="O873" s="182" t="s">
        <v>46</v>
      </c>
      <c r="P873" s="182" t="s">
        <v>46</v>
      </c>
      <c r="Q873" s="185">
        <v>0</v>
      </c>
      <c r="R873" s="186">
        <v>0</v>
      </c>
      <c r="S873" s="187" t="s">
        <v>46</v>
      </c>
      <c r="T873" s="36"/>
      <c r="U873" s="35"/>
      <c r="V873" s="188" t="s">
        <v>46</v>
      </c>
      <c r="W873" s="36">
        <v>0</v>
      </c>
      <c r="X873" s="35" t="s">
        <v>46</v>
      </c>
      <c r="Y873" s="38">
        <v>0</v>
      </c>
      <c r="Z873" s="35" t="s">
        <v>46</v>
      </c>
      <c r="AA873" s="38">
        <v>0</v>
      </c>
      <c r="AB873" s="39" t="s">
        <v>46</v>
      </c>
      <c r="AC873" s="34" t="s">
        <v>46</v>
      </c>
      <c r="AD873" s="34" t="s">
        <v>46</v>
      </c>
      <c r="AE873" s="35"/>
      <c r="AF873" s="35"/>
      <c r="AG873" s="35"/>
      <c r="AH873" s="35"/>
      <c r="AI873" s="35" t="s">
        <v>1379</v>
      </c>
      <c r="AJ873" s="35" t="s">
        <v>94</v>
      </c>
      <c r="AK873" s="35" t="s">
        <v>46</v>
      </c>
      <c r="AL873" s="35" t="s">
        <v>46</v>
      </c>
      <c r="AM873" s="40">
        <v>2</v>
      </c>
    </row>
    <row r="874" spans="2:39">
      <c r="B874" s="189" t="s">
        <v>1383</v>
      </c>
      <c r="C874" s="190" t="s">
        <v>1382</v>
      </c>
      <c r="D874" s="191" t="s">
        <v>46</v>
      </c>
      <c r="E874" s="192" t="s">
        <v>46</v>
      </c>
      <c r="F874" s="192" t="s">
        <v>46</v>
      </c>
      <c r="G874" s="192" t="s">
        <v>46</v>
      </c>
      <c r="H874" s="192" t="s">
        <v>46</v>
      </c>
      <c r="I874" s="193" t="s">
        <v>46</v>
      </c>
      <c r="J874" s="192" t="s">
        <v>46</v>
      </c>
      <c r="K874" s="191" t="s">
        <v>46</v>
      </c>
      <c r="L874" s="191" t="s">
        <v>46</v>
      </c>
      <c r="M874" s="194">
        <v>0</v>
      </c>
      <c r="N874" s="195" t="s">
        <v>46</v>
      </c>
      <c r="O874" s="191" t="s">
        <v>46</v>
      </c>
      <c r="P874" s="191" t="s">
        <v>46</v>
      </c>
      <c r="Q874" s="194">
        <v>0</v>
      </c>
      <c r="R874" s="195">
        <v>0</v>
      </c>
      <c r="S874" s="196" t="s">
        <v>46</v>
      </c>
      <c r="T874" s="44"/>
      <c r="U874" s="43"/>
      <c r="V874" s="197" t="s">
        <v>46</v>
      </c>
      <c r="W874" s="44">
        <v>0</v>
      </c>
      <c r="X874" s="43" t="s">
        <v>46</v>
      </c>
      <c r="Y874" s="46">
        <v>0</v>
      </c>
      <c r="Z874" s="43" t="s">
        <v>46</v>
      </c>
      <c r="AA874" s="46">
        <v>0</v>
      </c>
      <c r="AB874" s="47" t="s">
        <v>46</v>
      </c>
      <c r="AC874" s="42" t="s">
        <v>46</v>
      </c>
      <c r="AD874" s="42" t="s">
        <v>46</v>
      </c>
      <c r="AE874" s="43"/>
      <c r="AF874" s="43"/>
      <c r="AG874" s="43"/>
      <c r="AH874" s="43"/>
      <c r="AI874" s="43" t="s">
        <v>1379</v>
      </c>
      <c r="AJ874" s="43" t="s">
        <v>94</v>
      </c>
      <c r="AK874" s="43" t="s">
        <v>94</v>
      </c>
      <c r="AL874" s="43" t="s">
        <v>46</v>
      </c>
      <c r="AM874" s="48">
        <v>3</v>
      </c>
    </row>
    <row r="875" spans="2:39">
      <c r="B875" s="228" t="s">
        <v>1384</v>
      </c>
      <c r="C875" s="229" t="s">
        <v>105</v>
      </c>
      <c r="D875" s="230" t="s">
        <v>46</v>
      </c>
      <c r="E875" s="231" t="s">
        <v>1703</v>
      </c>
      <c r="F875" s="231" t="s">
        <v>1588</v>
      </c>
      <c r="G875" s="231" t="s">
        <v>35</v>
      </c>
      <c r="H875" s="231" t="s">
        <v>7652</v>
      </c>
      <c r="I875" s="232" t="s">
        <v>98</v>
      </c>
      <c r="J875" s="231" t="s">
        <v>106</v>
      </c>
      <c r="K875" s="230" t="s">
        <v>447</v>
      </c>
      <c r="L875" s="230" t="s">
        <v>1578</v>
      </c>
      <c r="M875" s="233">
        <v>3.73</v>
      </c>
      <c r="N875" s="234" t="s">
        <v>7679</v>
      </c>
      <c r="O875" s="230" t="s">
        <v>1579</v>
      </c>
      <c r="P875" s="230" t="s">
        <v>46</v>
      </c>
      <c r="Q875" s="233">
        <v>0</v>
      </c>
      <c r="R875" s="234">
        <v>0</v>
      </c>
      <c r="S875" s="235" t="s">
        <v>46</v>
      </c>
      <c r="T875" s="236"/>
      <c r="U875" s="237"/>
      <c r="V875" s="238" t="s">
        <v>104</v>
      </c>
      <c r="W875" s="236">
        <v>0</v>
      </c>
      <c r="X875" s="237" t="s">
        <v>46</v>
      </c>
      <c r="Y875" s="239">
        <v>0</v>
      </c>
      <c r="Z875" s="237" t="s">
        <v>46</v>
      </c>
      <c r="AA875" s="239">
        <v>0</v>
      </c>
      <c r="AB875" s="240" t="s">
        <v>46</v>
      </c>
      <c r="AC875" s="241" t="s">
        <v>46</v>
      </c>
      <c r="AD875" s="241" t="s">
        <v>46</v>
      </c>
      <c r="AE875" s="237"/>
      <c r="AF875" s="237"/>
      <c r="AG875" s="237"/>
      <c r="AH875" s="237"/>
      <c r="AI875" s="237" t="s">
        <v>1379</v>
      </c>
      <c r="AJ875" s="237" t="s">
        <v>94</v>
      </c>
      <c r="AK875" s="237" t="s">
        <v>94</v>
      </c>
      <c r="AL875" s="237" t="s">
        <v>109</v>
      </c>
      <c r="AM875" s="242">
        <v>4</v>
      </c>
    </row>
    <row r="876" spans="2:39">
      <c r="B876" s="228" t="s">
        <v>1384</v>
      </c>
      <c r="C876" s="229" t="s">
        <v>105</v>
      </c>
      <c r="D876" s="230" t="s">
        <v>46</v>
      </c>
      <c r="E876" s="231" t="s">
        <v>1704</v>
      </c>
      <c r="F876" s="231" t="s">
        <v>1585</v>
      </c>
      <c r="G876" s="231" t="s">
        <v>35</v>
      </c>
      <c r="H876" s="231" t="s">
        <v>7652</v>
      </c>
      <c r="I876" s="232" t="s">
        <v>98</v>
      </c>
      <c r="J876" s="231" t="s">
        <v>106</v>
      </c>
      <c r="K876" s="230" t="s">
        <v>447</v>
      </c>
      <c r="L876" s="230" t="s">
        <v>1578</v>
      </c>
      <c r="M876" s="233">
        <v>3.73</v>
      </c>
      <c r="N876" s="234" t="s">
        <v>7679</v>
      </c>
      <c r="O876" s="230" t="s">
        <v>1579</v>
      </c>
      <c r="P876" s="230" t="s">
        <v>46</v>
      </c>
      <c r="Q876" s="233">
        <v>0</v>
      </c>
      <c r="R876" s="234">
        <v>0</v>
      </c>
      <c r="S876" s="235" t="s">
        <v>46</v>
      </c>
      <c r="T876" s="236"/>
      <c r="U876" s="237"/>
      <c r="V876" s="238" t="s">
        <v>104</v>
      </c>
      <c r="W876" s="236">
        <v>0</v>
      </c>
      <c r="X876" s="237" t="s">
        <v>46</v>
      </c>
      <c r="Y876" s="239">
        <v>0</v>
      </c>
      <c r="Z876" s="237" t="s">
        <v>46</v>
      </c>
      <c r="AA876" s="239">
        <v>0</v>
      </c>
      <c r="AB876" s="240" t="s">
        <v>46</v>
      </c>
      <c r="AC876" s="241" t="s">
        <v>46</v>
      </c>
      <c r="AD876" s="241" t="s">
        <v>46</v>
      </c>
      <c r="AE876" s="237"/>
      <c r="AF876" s="237"/>
      <c r="AG876" s="237"/>
      <c r="AH876" s="237"/>
      <c r="AI876" s="237" t="s">
        <v>1379</v>
      </c>
      <c r="AJ876" s="237" t="s">
        <v>94</v>
      </c>
      <c r="AK876" s="237" t="s">
        <v>94</v>
      </c>
      <c r="AL876" s="237" t="s">
        <v>109</v>
      </c>
      <c r="AM876" s="242">
        <v>4</v>
      </c>
    </row>
    <row r="877" spans="2:39">
      <c r="B877" s="228" t="s">
        <v>1384</v>
      </c>
      <c r="C877" s="229" t="s">
        <v>105</v>
      </c>
      <c r="D877" s="230" t="s">
        <v>46</v>
      </c>
      <c r="E877" s="231" t="s">
        <v>1573</v>
      </c>
      <c r="F877" s="231" t="s">
        <v>1574</v>
      </c>
      <c r="G877" s="231" t="s">
        <v>35</v>
      </c>
      <c r="H877" s="231" t="s">
        <v>7652</v>
      </c>
      <c r="I877" s="232" t="s">
        <v>98</v>
      </c>
      <c r="J877" s="231" t="s">
        <v>106</v>
      </c>
      <c r="K877" s="230" t="s">
        <v>447</v>
      </c>
      <c r="L877" s="230" t="s">
        <v>1578</v>
      </c>
      <c r="M877" s="233">
        <v>3.73</v>
      </c>
      <c r="N877" s="234" t="s">
        <v>7679</v>
      </c>
      <c r="O877" s="230" t="s">
        <v>1579</v>
      </c>
      <c r="P877" s="230" t="s">
        <v>46</v>
      </c>
      <c r="Q877" s="233">
        <v>0</v>
      </c>
      <c r="R877" s="234">
        <v>0</v>
      </c>
      <c r="S877" s="235" t="s">
        <v>46</v>
      </c>
      <c r="T877" s="236"/>
      <c r="U877" s="237"/>
      <c r="V877" s="238" t="s">
        <v>104</v>
      </c>
      <c r="W877" s="236">
        <v>0</v>
      </c>
      <c r="X877" s="237" t="s">
        <v>46</v>
      </c>
      <c r="Y877" s="239">
        <v>0</v>
      </c>
      <c r="Z877" s="237" t="s">
        <v>46</v>
      </c>
      <c r="AA877" s="239">
        <v>0</v>
      </c>
      <c r="AB877" s="240" t="s">
        <v>46</v>
      </c>
      <c r="AC877" s="241" t="s">
        <v>46</v>
      </c>
      <c r="AD877" s="241" t="s">
        <v>46</v>
      </c>
      <c r="AE877" s="237"/>
      <c r="AF877" s="237"/>
      <c r="AG877" s="237"/>
      <c r="AH877" s="237"/>
      <c r="AI877" s="237" t="s">
        <v>1379</v>
      </c>
      <c r="AJ877" s="237" t="s">
        <v>94</v>
      </c>
      <c r="AK877" s="237" t="s">
        <v>94</v>
      </c>
      <c r="AL877" s="237" t="s">
        <v>109</v>
      </c>
      <c r="AM877" s="242">
        <v>4</v>
      </c>
    </row>
    <row r="878" spans="2:39">
      <c r="B878" s="228" t="s">
        <v>1384</v>
      </c>
      <c r="C878" s="229" t="s">
        <v>105</v>
      </c>
      <c r="D878" s="230" t="s">
        <v>46</v>
      </c>
      <c r="E878" s="231" t="s">
        <v>1582</v>
      </c>
      <c r="F878" s="231" t="s">
        <v>1706</v>
      </c>
      <c r="G878" s="231" t="s">
        <v>35</v>
      </c>
      <c r="H878" s="231" t="s">
        <v>7652</v>
      </c>
      <c r="I878" s="232" t="s">
        <v>98</v>
      </c>
      <c r="J878" s="231" t="s">
        <v>106</v>
      </c>
      <c r="K878" s="230" t="s">
        <v>447</v>
      </c>
      <c r="L878" s="230" t="s">
        <v>1578</v>
      </c>
      <c r="M878" s="233">
        <v>3.73</v>
      </c>
      <c r="N878" s="234" t="s">
        <v>7679</v>
      </c>
      <c r="O878" s="230" t="s">
        <v>1579</v>
      </c>
      <c r="P878" s="230" t="s">
        <v>46</v>
      </c>
      <c r="Q878" s="233">
        <v>0</v>
      </c>
      <c r="R878" s="234">
        <v>0</v>
      </c>
      <c r="S878" s="235" t="s">
        <v>46</v>
      </c>
      <c r="T878" s="236"/>
      <c r="U878" s="237"/>
      <c r="V878" s="238" t="s">
        <v>104</v>
      </c>
      <c r="W878" s="236">
        <v>0</v>
      </c>
      <c r="X878" s="237" t="s">
        <v>46</v>
      </c>
      <c r="Y878" s="239">
        <v>0</v>
      </c>
      <c r="Z878" s="237" t="s">
        <v>46</v>
      </c>
      <c r="AA878" s="239">
        <v>0</v>
      </c>
      <c r="AB878" s="240" t="s">
        <v>46</v>
      </c>
      <c r="AC878" s="241" t="s">
        <v>46</v>
      </c>
      <c r="AD878" s="241" t="s">
        <v>46</v>
      </c>
      <c r="AE878" s="237"/>
      <c r="AF878" s="237"/>
      <c r="AG878" s="237"/>
      <c r="AH878" s="237"/>
      <c r="AI878" s="237" t="s">
        <v>1379</v>
      </c>
      <c r="AJ878" s="237" t="s">
        <v>94</v>
      </c>
      <c r="AK878" s="237" t="s">
        <v>94</v>
      </c>
      <c r="AL878" s="237" t="s">
        <v>109</v>
      </c>
      <c r="AM878" s="242">
        <v>4</v>
      </c>
    </row>
    <row r="879" spans="2:39">
      <c r="B879" s="228" t="s">
        <v>1384</v>
      </c>
      <c r="C879" s="229" t="s">
        <v>105</v>
      </c>
      <c r="D879" s="230" t="s">
        <v>46</v>
      </c>
      <c r="E879" s="231" t="s">
        <v>1587</v>
      </c>
      <c r="F879" s="231" t="s">
        <v>1588</v>
      </c>
      <c r="G879" s="231" t="s">
        <v>35</v>
      </c>
      <c r="H879" s="231" t="s">
        <v>7652</v>
      </c>
      <c r="I879" s="232" t="s">
        <v>98</v>
      </c>
      <c r="J879" s="231" t="s">
        <v>106</v>
      </c>
      <c r="K879" s="230" t="s">
        <v>447</v>
      </c>
      <c r="L879" s="230" t="s">
        <v>1578</v>
      </c>
      <c r="M879" s="233">
        <v>3.73</v>
      </c>
      <c r="N879" s="234" t="s">
        <v>7679</v>
      </c>
      <c r="O879" s="230" t="s">
        <v>1579</v>
      </c>
      <c r="P879" s="230" t="s">
        <v>46</v>
      </c>
      <c r="Q879" s="233">
        <v>0</v>
      </c>
      <c r="R879" s="234">
        <v>0</v>
      </c>
      <c r="S879" s="235" t="s">
        <v>46</v>
      </c>
      <c r="T879" s="236"/>
      <c r="U879" s="237"/>
      <c r="V879" s="238" t="s">
        <v>104</v>
      </c>
      <c r="W879" s="236">
        <v>0</v>
      </c>
      <c r="X879" s="237" t="s">
        <v>46</v>
      </c>
      <c r="Y879" s="239">
        <v>0</v>
      </c>
      <c r="Z879" s="237" t="s">
        <v>46</v>
      </c>
      <c r="AA879" s="239">
        <v>0</v>
      </c>
      <c r="AB879" s="240" t="s">
        <v>46</v>
      </c>
      <c r="AC879" s="241" t="s">
        <v>46</v>
      </c>
      <c r="AD879" s="241" t="s">
        <v>46</v>
      </c>
      <c r="AE879" s="237"/>
      <c r="AF879" s="237"/>
      <c r="AG879" s="237"/>
      <c r="AH879" s="237"/>
      <c r="AI879" s="237" t="s">
        <v>1379</v>
      </c>
      <c r="AJ879" s="237" t="s">
        <v>94</v>
      </c>
      <c r="AK879" s="237" t="s">
        <v>94</v>
      </c>
      <c r="AL879" s="237" t="s">
        <v>109</v>
      </c>
      <c r="AM879" s="242">
        <v>4</v>
      </c>
    </row>
    <row r="880" spans="2:39">
      <c r="B880" s="228" t="s">
        <v>1384</v>
      </c>
      <c r="C880" s="229" t="s">
        <v>105</v>
      </c>
      <c r="D880" s="230" t="s">
        <v>46</v>
      </c>
      <c r="E880" s="231" t="s">
        <v>1584</v>
      </c>
      <c r="F880" s="231" t="s">
        <v>1585</v>
      </c>
      <c r="G880" s="231" t="s">
        <v>35</v>
      </c>
      <c r="H880" s="231" t="s">
        <v>7652</v>
      </c>
      <c r="I880" s="232" t="s">
        <v>98</v>
      </c>
      <c r="J880" s="231" t="s">
        <v>106</v>
      </c>
      <c r="K880" s="230" t="s">
        <v>447</v>
      </c>
      <c r="L880" s="230" t="s">
        <v>1578</v>
      </c>
      <c r="M880" s="233">
        <v>3.73</v>
      </c>
      <c r="N880" s="234" t="s">
        <v>7679</v>
      </c>
      <c r="O880" s="230" t="s">
        <v>1579</v>
      </c>
      <c r="P880" s="230" t="s">
        <v>46</v>
      </c>
      <c r="Q880" s="233">
        <v>0</v>
      </c>
      <c r="R880" s="234">
        <v>0</v>
      </c>
      <c r="S880" s="235" t="s">
        <v>46</v>
      </c>
      <c r="T880" s="236"/>
      <c r="U880" s="237"/>
      <c r="V880" s="238" t="s">
        <v>104</v>
      </c>
      <c r="W880" s="236">
        <v>0</v>
      </c>
      <c r="X880" s="237" t="s">
        <v>46</v>
      </c>
      <c r="Y880" s="239">
        <v>0</v>
      </c>
      <c r="Z880" s="237" t="s">
        <v>46</v>
      </c>
      <c r="AA880" s="239">
        <v>0</v>
      </c>
      <c r="AB880" s="240" t="s">
        <v>46</v>
      </c>
      <c r="AC880" s="241" t="s">
        <v>46</v>
      </c>
      <c r="AD880" s="241" t="s">
        <v>46</v>
      </c>
      <c r="AE880" s="237"/>
      <c r="AF880" s="237"/>
      <c r="AG880" s="237"/>
      <c r="AH880" s="237"/>
      <c r="AI880" s="237" t="s">
        <v>1379</v>
      </c>
      <c r="AJ880" s="237" t="s">
        <v>94</v>
      </c>
      <c r="AK880" s="237" t="s">
        <v>94</v>
      </c>
      <c r="AL880" s="237" t="s">
        <v>109</v>
      </c>
      <c r="AM880" s="242">
        <v>4</v>
      </c>
    </row>
    <row r="881" spans="2:39">
      <c r="B881" s="228" t="s">
        <v>1384</v>
      </c>
      <c r="C881" s="229" t="s">
        <v>105</v>
      </c>
      <c r="D881" s="230" t="s">
        <v>46</v>
      </c>
      <c r="E881" s="231" t="s">
        <v>38</v>
      </c>
      <c r="F881" s="231" t="s">
        <v>97</v>
      </c>
      <c r="G881" s="231" t="s">
        <v>35</v>
      </c>
      <c r="H881" s="231" t="s">
        <v>7652</v>
      </c>
      <c r="I881" s="232" t="s">
        <v>98</v>
      </c>
      <c r="J881" s="231" t="s">
        <v>106</v>
      </c>
      <c r="K881" s="230" t="s">
        <v>447</v>
      </c>
      <c r="L881" s="230" t="s">
        <v>1578</v>
      </c>
      <c r="M881" s="233">
        <v>3.73</v>
      </c>
      <c r="N881" s="234" t="s">
        <v>7679</v>
      </c>
      <c r="O881" s="230" t="s">
        <v>1579</v>
      </c>
      <c r="P881" s="230" t="s">
        <v>46</v>
      </c>
      <c r="Q881" s="233">
        <v>0</v>
      </c>
      <c r="R881" s="234">
        <v>0</v>
      </c>
      <c r="S881" s="235" t="s">
        <v>46</v>
      </c>
      <c r="T881" s="236"/>
      <c r="U881" s="237"/>
      <c r="V881" s="238" t="s">
        <v>104</v>
      </c>
      <c r="W881" s="236">
        <v>0</v>
      </c>
      <c r="X881" s="237" t="s">
        <v>46</v>
      </c>
      <c r="Y881" s="239">
        <v>0</v>
      </c>
      <c r="Z881" s="237" t="s">
        <v>46</v>
      </c>
      <c r="AA881" s="239">
        <v>0</v>
      </c>
      <c r="AB881" s="240" t="s">
        <v>46</v>
      </c>
      <c r="AC881" s="241" t="s">
        <v>46</v>
      </c>
      <c r="AD881" s="241" t="s">
        <v>46</v>
      </c>
      <c r="AE881" s="237"/>
      <c r="AF881" s="237"/>
      <c r="AG881" s="237"/>
      <c r="AH881" s="237"/>
      <c r="AI881" s="237" t="s">
        <v>1379</v>
      </c>
      <c r="AJ881" s="237" t="s">
        <v>94</v>
      </c>
      <c r="AK881" s="237" t="s">
        <v>94</v>
      </c>
      <c r="AL881" s="237" t="s">
        <v>109</v>
      </c>
      <c r="AM881" s="242">
        <v>4</v>
      </c>
    </row>
    <row r="882" spans="2:39">
      <c r="B882" s="228" t="s">
        <v>1384</v>
      </c>
      <c r="C882" s="229" t="s">
        <v>105</v>
      </c>
      <c r="D882" s="230" t="s">
        <v>46</v>
      </c>
      <c r="E882" s="231" t="s">
        <v>1705</v>
      </c>
      <c r="F882" s="231" t="s">
        <v>1706</v>
      </c>
      <c r="G882" s="231" t="s">
        <v>35</v>
      </c>
      <c r="H882" s="231" t="s">
        <v>7652</v>
      </c>
      <c r="I882" s="232" t="s">
        <v>98</v>
      </c>
      <c r="J882" s="231" t="s">
        <v>106</v>
      </c>
      <c r="K882" s="230" t="s">
        <v>447</v>
      </c>
      <c r="L882" s="230" t="s">
        <v>1578</v>
      </c>
      <c r="M882" s="233">
        <v>3.73</v>
      </c>
      <c r="N882" s="234" t="s">
        <v>7679</v>
      </c>
      <c r="O882" s="230" t="s">
        <v>1579</v>
      </c>
      <c r="P882" s="230" t="s">
        <v>46</v>
      </c>
      <c r="Q882" s="233">
        <v>0</v>
      </c>
      <c r="R882" s="234">
        <v>0</v>
      </c>
      <c r="S882" s="235" t="s">
        <v>46</v>
      </c>
      <c r="T882" s="236"/>
      <c r="U882" s="237"/>
      <c r="V882" s="238" t="s">
        <v>104</v>
      </c>
      <c r="W882" s="236">
        <v>0</v>
      </c>
      <c r="X882" s="237" t="s">
        <v>46</v>
      </c>
      <c r="Y882" s="239">
        <v>0</v>
      </c>
      <c r="Z882" s="237" t="s">
        <v>46</v>
      </c>
      <c r="AA882" s="239">
        <v>0</v>
      </c>
      <c r="AB882" s="240" t="s">
        <v>46</v>
      </c>
      <c r="AC882" s="241" t="s">
        <v>46</v>
      </c>
      <c r="AD882" s="241" t="s">
        <v>46</v>
      </c>
      <c r="AE882" s="237"/>
      <c r="AF882" s="237"/>
      <c r="AG882" s="237"/>
      <c r="AH882" s="237"/>
      <c r="AI882" s="237" t="s">
        <v>1379</v>
      </c>
      <c r="AJ882" s="237" t="s">
        <v>94</v>
      </c>
      <c r="AK882" s="237" t="s">
        <v>94</v>
      </c>
      <c r="AL882" s="237" t="s">
        <v>109</v>
      </c>
      <c r="AM882" s="242">
        <v>4</v>
      </c>
    </row>
    <row r="883" spans="2:39">
      <c r="B883" s="228" t="s">
        <v>1385</v>
      </c>
      <c r="C883" s="229" t="s">
        <v>1386</v>
      </c>
      <c r="D883" s="230" t="s">
        <v>46</v>
      </c>
      <c r="E883" s="231" t="s">
        <v>46</v>
      </c>
      <c r="F883" s="231" t="s">
        <v>46</v>
      </c>
      <c r="G883" s="231" t="s">
        <v>46</v>
      </c>
      <c r="H883" s="231" t="s">
        <v>46</v>
      </c>
      <c r="I883" s="232" t="s">
        <v>46</v>
      </c>
      <c r="J883" s="231" t="s">
        <v>46</v>
      </c>
      <c r="K883" s="230" t="s">
        <v>46</v>
      </c>
      <c r="L883" s="230" t="s">
        <v>46</v>
      </c>
      <c r="M883" s="233">
        <v>0</v>
      </c>
      <c r="N883" s="234" t="s">
        <v>46</v>
      </c>
      <c r="O883" s="230" t="s">
        <v>46</v>
      </c>
      <c r="P883" s="230" t="s">
        <v>46</v>
      </c>
      <c r="Q883" s="233">
        <v>0</v>
      </c>
      <c r="R883" s="234">
        <v>0</v>
      </c>
      <c r="S883" s="235" t="s">
        <v>46</v>
      </c>
      <c r="T883" s="236"/>
      <c r="U883" s="237"/>
      <c r="V883" s="238" t="s">
        <v>46</v>
      </c>
      <c r="W883" s="236">
        <v>0</v>
      </c>
      <c r="X883" s="237" t="s">
        <v>46</v>
      </c>
      <c r="Y883" s="239">
        <v>0</v>
      </c>
      <c r="Z883" s="237" t="s">
        <v>46</v>
      </c>
      <c r="AA883" s="239">
        <v>0</v>
      </c>
      <c r="AB883" s="240" t="s">
        <v>46</v>
      </c>
      <c r="AC883" s="241" t="s">
        <v>46</v>
      </c>
      <c r="AD883" s="241" t="s">
        <v>46</v>
      </c>
      <c r="AE883" s="237"/>
      <c r="AF883" s="237"/>
      <c r="AG883" s="237"/>
      <c r="AH883" s="237"/>
      <c r="AI883" s="237" t="s">
        <v>1379</v>
      </c>
      <c r="AJ883" s="237" t="s">
        <v>94</v>
      </c>
      <c r="AK883" s="237" t="s">
        <v>94</v>
      </c>
      <c r="AL883" s="237" t="s">
        <v>111</v>
      </c>
      <c r="AM883" s="242">
        <v>4</v>
      </c>
    </row>
    <row r="884" spans="2:39">
      <c r="B884" s="228" t="s">
        <v>1387</v>
      </c>
      <c r="C884" s="229" t="s">
        <v>1388</v>
      </c>
      <c r="D884" s="230" t="s">
        <v>46</v>
      </c>
      <c r="E884" s="231" t="s">
        <v>1705</v>
      </c>
      <c r="F884" s="231" t="s">
        <v>1706</v>
      </c>
      <c r="G884" s="231" t="s">
        <v>35</v>
      </c>
      <c r="H884" s="231" t="s">
        <v>7652</v>
      </c>
      <c r="I884" s="232" t="s">
        <v>98</v>
      </c>
      <c r="J884" s="231" t="s">
        <v>5900</v>
      </c>
      <c r="K884" s="230" t="s">
        <v>447</v>
      </c>
      <c r="L884" s="230" t="s">
        <v>1578</v>
      </c>
      <c r="M884" s="233">
        <v>16</v>
      </c>
      <c r="N884" s="234" t="s">
        <v>7679</v>
      </c>
      <c r="O884" s="230" t="s">
        <v>1579</v>
      </c>
      <c r="P884" s="230" t="s">
        <v>46</v>
      </c>
      <c r="Q884" s="233">
        <v>0</v>
      </c>
      <c r="R884" s="234">
        <v>0</v>
      </c>
      <c r="S884" s="235" t="s">
        <v>46</v>
      </c>
      <c r="T884" s="236"/>
      <c r="U884" s="237"/>
      <c r="V884" s="238" t="s">
        <v>104</v>
      </c>
      <c r="W884" s="236">
        <v>0</v>
      </c>
      <c r="X884" s="237" t="s">
        <v>46</v>
      </c>
      <c r="Y884" s="239">
        <v>0</v>
      </c>
      <c r="Z884" s="237" t="s">
        <v>46</v>
      </c>
      <c r="AA884" s="239">
        <v>0</v>
      </c>
      <c r="AB884" s="240" t="s">
        <v>46</v>
      </c>
      <c r="AC884" s="241" t="s">
        <v>46</v>
      </c>
      <c r="AD884" s="241" t="s">
        <v>46</v>
      </c>
      <c r="AE884" s="237"/>
      <c r="AF884" s="237"/>
      <c r="AG884" s="237"/>
      <c r="AH884" s="237"/>
      <c r="AI884" s="237" t="s">
        <v>1379</v>
      </c>
      <c r="AJ884" s="237" t="s">
        <v>94</v>
      </c>
      <c r="AK884" s="237" t="s">
        <v>94</v>
      </c>
      <c r="AL884" s="237" t="s">
        <v>112</v>
      </c>
      <c r="AM884" s="242">
        <v>4</v>
      </c>
    </row>
    <row r="885" spans="2:39">
      <c r="B885" s="228" t="s">
        <v>1387</v>
      </c>
      <c r="C885" s="229" t="s">
        <v>1388</v>
      </c>
      <c r="D885" s="230" t="s">
        <v>46</v>
      </c>
      <c r="E885" s="231" t="s">
        <v>1703</v>
      </c>
      <c r="F885" s="231" t="s">
        <v>1588</v>
      </c>
      <c r="G885" s="231" t="s">
        <v>35</v>
      </c>
      <c r="H885" s="231" t="s">
        <v>7652</v>
      </c>
      <c r="I885" s="232" t="s">
        <v>98</v>
      </c>
      <c r="J885" s="231" t="s">
        <v>5900</v>
      </c>
      <c r="K885" s="230" t="s">
        <v>447</v>
      </c>
      <c r="L885" s="230" t="s">
        <v>1578</v>
      </c>
      <c r="M885" s="233">
        <v>16</v>
      </c>
      <c r="N885" s="234" t="s">
        <v>7679</v>
      </c>
      <c r="O885" s="230" t="s">
        <v>1579</v>
      </c>
      <c r="P885" s="230" t="s">
        <v>46</v>
      </c>
      <c r="Q885" s="233">
        <v>0</v>
      </c>
      <c r="R885" s="234">
        <v>0</v>
      </c>
      <c r="S885" s="235" t="s">
        <v>46</v>
      </c>
      <c r="T885" s="236"/>
      <c r="U885" s="237"/>
      <c r="V885" s="238" t="s">
        <v>104</v>
      </c>
      <c r="W885" s="236">
        <v>0</v>
      </c>
      <c r="X885" s="237" t="s">
        <v>46</v>
      </c>
      <c r="Y885" s="239">
        <v>0</v>
      </c>
      <c r="Z885" s="237" t="s">
        <v>46</v>
      </c>
      <c r="AA885" s="239">
        <v>0</v>
      </c>
      <c r="AB885" s="240" t="s">
        <v>46</v>
      </c>
      <c r="AC885" s="241" t="s">
        <v>46</v>
      </c>
      <c r="AD885" s="241" t="s">
        <v>46</v>
      </c>
      <c r="AE885" s="237"/>
      <c r="AF885" s="237"/>
      <c r="AG885" s="237"/>
      <c r="AH885" s="237"/>
      <c r="AI885" s="237" t="s">
        <v>1379</v>
      </c>
      <c r="AJ885" s="237" t="s">
        <v>94</v>
      </c>
      <c r="AK885" s="237" t="s">
        <v>94</v>
      </c>
      <c r="AL885" s="237" t="s">
        <v>112</v>
      </c>
      <c r="AM885" s="242">
        <v>4</v>
      </c>
    </row>
    <row r="886" spans="2:39">
      <c r="B886" s="228" t="s">
        <v>1387</v>
      </c>
      <c r="C886" s="229" t="s">
        <v>1388</v>
      </c>
      <c r="D886" s="230" t="s">
        <v>46</v>
      </c>
      <c r="E886" s="231" t="s">
        <v>1704</v>
      </c>
      <c r="F886" s="231" t="s">
        <v>1585</v>
      </c>
      <c r="G886" s="231" t="s">
        <v>35</v>
      </c>
      <c r="H886" s="231" t="s">
        <v>7652</v>
      </c>
      <c r="I886" s="232" t="s">
        <v>98</v>
      </c>
      <c r="J886" s="231" t="s">
        <v>5900</v>
      </c>
      <c r="K886" s="230" t="s">
        <v>447</v>
      </c>
      <c r="L886" s="230" t="s">
        <v>1578</v>
      </c>
      <c r="M886" s="233">
        <v>16</v>
      </c>
      <c r="N886" s="234" t="s">
        <v>7679</v>
      </c>
      <c r="O886" s="230" t="s">
        <v>1579</v>
      </c>
      <c r="P886" s="230" t="s">
        <v>46</v>
      </c>
      <c r="Q886" s="233">
        <v>0</v>
      </c>
      <c r="R886" s="234">
        <v>0</v>
      </c>
      <c r="S886" s="235" t="s">
        <v>46</v>
      </c>
      <c r="T886" s="236"/>
      <c r="U886" s="237"/>
      <c r="V886" s="238" t="s">
        <v>104</v>
      </c>
      <c r="W886" s="236">
        <v>0</v>
      </c>
      <c r="X886" s="237" t="s">
        <v>46</v>
      </c>
      <c r="Y886" s="239">
        <v>0</v>
      </c>
      <c r="Z886" s="237" t="s">
        <v>46</v>
      </c>
      <c r="AA886" s="239">
        <v>0</v>
      </c>
      <c r="AB886" s="240" t="s">
        <v>46</v>
      </c>
      <c r="AC886" s="241" t="s">
        <v>46</v>
      </c>
      <c r="AD886" s="241" t="s">
        <v>46</v>
      </c>
      <c r="AE886" s="237"/>
      <c r="AF886" s="237"/>
      <c r="AG886" s="237"/>
      <c r="AH886" s="237"/>
      <c r="AI886" s="237" t="s">
        <v>1379</v>
      </c>
      <c r="AJ886" s="237" t="s">
        <v>94</v>
      </c>
      <c r="AK886" s="237" t="s">
        <v>94</v>
      </c>
      <c r="AL886" s="237" t="s">
        <v>112</v>
      </c>
      <c r="AM886" s="242">
        <v>4</v>
      </c>
    </row>
    <row r="887" spans="2:39">
      <c r="B887" s="228" t="s">
        <v>1387</v>
      </c>
      <c r="C887" s="229" t="s">
        <v>1388</v>
      </c>
      <c r="D887" s="230" t="s">
        <v>46</v>
      </c>
      <c r="E887" s="231" t="s">
        <v>1573</v>
      </c>
      <c r="F887" s="231" t="s">
        <v>1574</v>
      </c>
      <c r="G887" s="231" t="s">
        <v>35</v>
      </c>
      <c r="H887" s="231" t="s">
        <v>7652</v>
      </c>
      <c r="I887" s="232" t="s">
        <v>98</v>
      </c>
      <c r="J887" s="231" t="s">
        <v>5900</v>
      </c>
      <c r="K887" s="230" t="s">
        <v>447</v>
      </c>
      <c r="L887" s="230" t="s">
        <v>1578</v>
      </c>
      <c r="M887" s="233">
        <v>16</v>
      </c>
      <c r="N887" s="234" t="s">
        <v>7679</v>
      </c>
      <c r="O887" s="230" t="s">
        <v>1579</v>
      </c>
      <c r="P887" s="230" t="s">
        <v>46</v>
      </c>
      <c r="Q887" s="233">
        <v>0</v>
      </c>
      <c r="R887" s="234">
        <v>0</v>
      </c>
      <c r="S887" s="235" t="s">
        <v>46</v>
      </c>
      <c r="T887" s="236"/>
      <c r="U887" s="237"/>
      <c r="V887" s="238" t="s">
        <v>104</v>
      </c>
      <c r="W887" s="236">
        <v>0</v>
      </c>
      <c r="X887" s="237" t="s">
        <v>46</v>
      </c>
      <c r="Y887" s="239">
        <v>0</v>
      </c>
      <c r="Z887" s="237" t="s">
        <v>46</v>
      </c>
      <c r="AA887" s="239">
        <v>0</v>
      </c>
      <c r="AB887" s="240" t="s">
        <v>46</v>
      </c>
      <c r="AC887" s="241" t="s">
        <v>46</v>
      </c>
      <c r="AD887" s="241" t="s">
        <v>46</v>
      </c>
      <c r="AE887" s="237"/>
      <c r="AF887" s="237"/>
      <c r="AG887" s="237"/>
      <c r="AH887" s="237"/>
      <c r="AI887" s="237" t="s">
        <v>1379</v>
      </c>
      <c r="AJ887" s="237" t="s">
        <v>94</v>
      </c>
      <c r="AK887" s="237" t="s">
        <v>94</v>
      </c>
      <c r="AL887" s="237" t="s">
        <v>112</v>
      </c>
      <c r="AM887" s="242">
        <v>4</v>
      </c>
    </row>
    <row r="888" spans="2:39">
      <c r="B888" s="228" t="s">
        <v>1387</v>
      </c>
      <c r="C888" s="229" t="s">
        <v>1388</v>
      </c>
      <c r="D888" s="230" t="s">
        <v>46</v>
      </c>
      <c r="E888" s="231" t="s">
        <v>1582</v>
      </c>
      <c r="F888" s="231" t="s">
        <v>1706</v>
      </c>
      <c r="G888" s="231" t="s">
        <v>35</v>
      </c>
      <c r="H888" s="231" t="s">
        <v>7652</v>
      </c>
      <c r="I888" s="232" t="s">
        <v>98</v>
      </c>
      <c r="J888" s="231" t="s">
        <v>5900</v>
      </c>
      <c r="K888" s="230" t="s">
        <v>447</v>
      </c>
      <c r="L888" s="230" t="s">
        <v>1578</v>
      </c>
      <c r="M888" s="233">
        <v>16</v>
      </c>
      <c r="N888" s="234" t="s">
        <v>7679</v>
      </c>
      <c r="O888" s="230" t="s">
        <v>1579</v>
      </c>
      <c r="P888" s="230" t="s">
        <v>46</v>
      </c>
      <c r="Q888" s="233">
        <v>0</v>
      </c>
      <c r="R888" s="234">
        <v>0</v>
      </c>
      <c r="S888" s="235" t="s">
        <v>46</v>
      </c>
      <c r="T888" s="236"/>
      <c r="U888" s="237"/>
      <c r="V888" s="238" t="s">
        <v>104</v>
      </c>
      <c r="W888" s="236">
        <v>0</v>
      </c>
      <c r="X888" s="237" t="s">
        <v>46</v>
      </c>
      <c r="Y888" s="239">
        <v>0</v>
      </c>
      <c r="Z888" s="237" t="s">
        <v>46</v>
      </c>
      <c r="AA888" s="239">
        <v>0</v>
      </c>
      <c r="AB888" s="240" t="s">
        <v>46</v>
      </c>
      <c r="AC888" s="241" t="s">
        <v>46</v>
      </c>
      <c r="AD888" s="241" t="s">
        <v>46</v>
      </c>
      <c r="AE888" s="237"/>
      <c r="AF888" s="237"/>
      <c r="AG888" s="237"/>
      <c r="AH888" s="237"/>
      <c r="AI888" s="237" t="s">
        <v>1379</v>
      </c>
      <c r="AJ888" s="237" t="s">
        <v>94</v>
      </c>
      <c r="AK888" s="237" t="s">
        <v>94</v>
      </c>
      <c r="AL888" s="237" t="s">
        <v>112</v>
      </c>
      <c r="AM888" s="242">
        <v>4</v>
      </c>
    </row>
    <row r="889" spans="2:39">
      <c r="B889" s="228" t="s">
        <v>1387</v>
      </c>
      <c r="C889" s="229" t="s">
        <v>1388</v>
      </c>
      <c r="D889" s="230" t="s">
        <v>46</v>
      </c>
      <c r="E889" s="231" t="s">
        <v>1587</v>
      </c>
      <c r="F889" s="231" t="s">
        <v>1588</v>
      </c>
      <c r="G889" s="231" t="s">
        <v>35</v>
      </c>
      <c r="H889" s="231" t="s">
        <v>7652</v>
      </c>
      <c r="I889" s="232" t="s">
        <v>98</v>
      </c>
      <c r="J889" s="231" t="s">
        <v>5900</v>
      </c>
      <c r="K889" s="230" t="s">
        <v>447</v>
      </c>
      <c r="L889" s="230" t="s">
        <v>1578</v>
      </c>
      <c r="M889" s="233">
        <v>16</v>
      </c>
      <c r="N889" s="234" t="s">
        <v>7679</v>
      </c>
      <c r="O889" s="230" t="s">
        <v>1579</v>
      </c>
      <c r="P889" s="230" t="s">
        <v>46</v>
      </c>
      <c r="Q889" s="233">
        <v>0</v>
      </c>
      <c r="R889" s="234">
        <v>0</v>
      </c>
      <c r="S889" s="235" t="s">
        <v>46</v>
      </c>
      <c r="T889" s="236"/>
      <c r="U889" s="237"/>
      <c r="V889" s="238" t="s">
        <v>104</v>
      </c>
      <c r="W889" s="236">
        <v>0</v>
      </c>
      <c r="X889" s="237" t="s">
        <v>46</v>
      </c>
      <c r="Y889" s="239">
        <v>0</v>
      </c>
      <c r="Z889" s="237" t="s">
        <v>46</v>
      </c>
      <c r="AA889" s="239">
        <v>0</v>
      </c>
      <c r="AB889" s="240" t="s">
        <v>46</v>
      </c>
      <c r="AC889" s="241" t="s">
        <v>46</v>
      </c>
      <c r="AD889" s="241" t="s">
        <v>46</v>
      </c>
      <c r="AE889" s="237"/>
      <c r="AF889" s="237"/>
      <c r="AG889" s="237"/>
      <c r="AH889" s="237"/>
      <c r="AI889" s="237" t="s">
        <v>1379</v>
      </c>
      <c r="AJ889" s="237" t="s">
        <v>94</v>
      </c>
      <c r="AK889" s="237" t="s">
        <v>94</v>
      </c>
      <c r="AL889" s="237" t="s">
        <v>112</v>
      </c>
      <c r="AM889" s="242">
        <v>4</v>
      </c>
    </row>
    <row r="890" spans="2:39">
      <c r="B890" s="228" t="s">
        <v>1387</v>
      </c>
      <c r="C890" s="229" t="s">
        <v>1388</v>
      </c>
      <c r="D890" s="230" t="s">
        <v>46</v>
      </c>
      <c r="E890" s="231" t="s">
        <v>1584</v>
      </c>
      <c r="F890" s="231" t="s">
        <v>1585</v>
      </c>
      <c r="G890" s="231" t="s">
        <v>35</v>
      </c>
      <c r="H890" s="231" t="s">
        <v>7652</v>
      </c>
      <c r="I890" s="232" t="s">
        <v>98</v>
      </c>
      <c r="J890" s="231" t="s">
        <v>5900</v>
      </c>
      <c r="K890" s="230" t="s">
        <v>447</v>
      </c>
      <c r="L890" s="230" t="s">
        <v>1578</v>
      </c>
      <c r="M890" s="233">
        <v>16</v>
      </c>
      <c r="N890" s="234" t="s">
        <v>7679</v>
      </c>
      <c r="O890" s="230" t="s">
        <v>1579</v>
      </c>
      <c r="P890" s="230" t="s">
        <v>46</v>
      </c>
      <c r="Q890" s="233">
        <v>0</v>
      </c>
      <c r="R890" s="234">
        <v>0</v>
      </c>
      <c r="S890" s="235" t="s">
        <v>46</v>
      </c>
      <c r="T890" s="236"/>
      <c r="U890" s="237"/>
      <c r="V890" s="238" t="s">
        <v>104</v>
      </c>
      <c r="W890" s="236">
        <v>0</v>
      </c>
      <c r="X890" s="237" t="s">
        <v>46</v>
      </c>
      <c r="Y890" s="239">
        <v>0</v>
      </c>
      <c r="Z890" s="237" t="s">
        <v>46</v>
      </c>
      <c r="AA890" s="239">
        <v>0</v>
      </c>
      <c r="AB890" s="240" t="s">
        <v>46</v>
      </c>
      <c r="AC890" s="241" t="s">
        <v>46</v>
      </c>
      <c r="AD890" s="241" t="s">
        <v>46</v>
      </c>
      <c r="AE890" s="237"/>
      <c r="AF890" s="237"/>
      <c r="AG890" s="237"/>
      <c r="AH890" s="237"/>
      <c r="AI890" s="237" t="s">
        <v>1379</v>
      </c>
      <c r="AJ890" s="237" t="s">
        <v>94</v>
      </c>
      <c r="AK890" s="237" t="s">
        <v>94</v>
      </c>
      <c r="AL890" s="237" t="s">
        <v>112</v>
      </c>
      <c r="AM890" s="242">
        <v>4</v>
      </c>
    </row>
    <row r="891" spans="2:39">
      <c r="B891" s="228" t="s">
        <v>1387</v>
      </c>
      <c r="C891" s="229" t="s">
        <v>1388</v>
      </c>
      <c r="D891" s="230" t="s">
        <v>46</v>
      </c>
      <c r="E891" s="231" t="s">
        <v>38</v>
      </c>
      <c r="F891" s="231" t="s">
        <v>97</v>
      </c>
      <c r="G891" s="231" t="s">
        <v>35</v>
      </c>
      <c r="H891" s="231" t="s">
        <v>7652</v>
      </c>
      <c r="I891" s="232" t="s">
        <v>98</v>
      </c>
      <c r="J891" s="231" t="s">
        <v>5900</v>
      </c>
      <c r="K891" s="230" t="s">
        <v>447</v>
      </c>
      <c r="L891" s="230" t="s">
        <v>1578</v>
      </c>
      <c r="M891" s="233">
        <v>16</v>
      </c>
      <c r="N891" s="234" t="s">
        <v>7679</v>
      </c>
      <c r="O891" s="230" t="s">
        <v>1579</v>
      </c>
      <c r="P891" s="230" t="s">
        <v>46</v>
      </c>
      <c r="Q891" s="233">
        <v>0</v>
      </c>
      <c r="R891" s="234">
        <v>0</v>
      </c>
      <c r="S891" s="235" t="s">
        <v>46</v>
      </c>
      <c r="T891" s="236"/>
      <c r="U891" s="237"/>
      <c r="V891" s="238" t="s">
        <v>104</v>
      </c>
      <c r="W891" s="236">
        <v>0</v>
      </c>
      <c r="X891" s="237" t="s">
        <v>46</v>
      </c>
      <c r="Y891" s="239">
        <v>0</v>
      </c>
      <c r="Z891" s="237" t="s">
        <v>46</v>
      </c>
      <c r="AA891" s="239">
        <v>0</v>
      </c>
      <c r="AB891" s="240" t="s">
        <v>46</v>
      </c>
      <c r="AC891" s="241" t="s">
        <v>46</v>
      </c>
      <c r="AD891" s="241" t="s">
        <v>46</v>
      </c>
      <c r="AE891" s="237"/>
      <c r="AF891" s="237"/>
      <c r="AG891" s="237"/>
      <c r="AH891" s="237"/>
      <c r="AI891" s="237" t="s">
        <v>1379</v>
      </c>
      <c r="AJ891" s="237" t="s">
        <v>94</v>
      </c>
      <c r="AK891" s="237" t="s">
        <v>94</v>
      </c>
      <c r="AL891" s="237" t="s">
        <v>112</v>
      </c>
      <c r="AM891" s="242">
        <v>4</v>
      </c>
    </row>
    <row r="892" spans="2:39">
      <c r="B892" s="228" t="s">
        <v>1389</v>
      </c>
      <c r="C892" s="229" t="s">
        <v>1390</v>
      </c>
      <c r="D892" s="230" t="s">
        <v>46</v>
      </c>
      <c r="E892" s="231" t="s">
        <v>38</v>
      </c>
      <c r="F892" s="231" t="s">
        <v>97</v>
      </c>
      <c r="G892" s="231" t="s">
        <v>35</v>
      </c>
      <c r="H892" s="231" t="s">
        <v>7652</v>
      </c>
      <c r="I892" s="232" t="s">
        <v>98</v>
      </c>
      <c r="J892" s="231" t="s">
        <v>1607</v>
      </c>
      <c r="K892" s="230" t="s">
        <v>128</v>
      </c>
      <c r="L892" s="230" t="s">
        <v>1578</v>
      </c>
      <c r="M892" s="233">
        <v>57000</v>
      </c>
      <c r="N892" s="234" t="s">
        <v>7697</v>
      </c>
      <c r="O892" s="230" t="s">
        <v>1579</v>
      </c>
      <c r="P892" s="230" t="s">
        <v>46</v>
      </c>
      <c r="Q892" s="233">
        <v>0</v>
      </c>
      <c r="R892" s="234">
        <v>0</v>
      </c>
      <c r="S892" s="235" t="s">
        <v>46</v>
      </c>
      <c r="T892" s="236"/>
      <c r="U892" s="237"/>
      <c r="V892" s="238" t="s">
        <v>104</v>
      </c>
      <c r="W892" s="236">
        <v>0</v>
      </c>
      <c r="X892" s="237" t="s">
        <v>46</v>
      </c>
      <c r="Y892" s="239">
        <v>0</v>
      </c>
      <c r="Z892" s="237" t="s">
        <v>46</v>
      </c>
      <c r="AA892" s="239">
        <v>0</v>
      </c>
      <c r="AB892" s="240" t="s">
        <v>46</v>
      </c>
      <c r="AC892" s="241" t="s">
        <v>46</v>
      </c>
      <c r="AD892" s="241" t="s">
        <v>46</v>
      </c>
      <c r="AE892" s="237"/>
      <c r="AF892" s="237"/>
      <c r="AG892" s="237"/>
      <c r="AH892" s="237"/>
      <c r="AI892" s="237" t="s">
        <v>1379</v>
      </c>
      <c r="AJ892" s="237" t="s">
        <v>94</v>
      </c>
      <c r="AK892" s="237" t="s">
        <v>94</v>
      </c>
      <c r="AL892" s="237" t="s">
        <v>113</v>
      </c>
      <c r="AM892" s="242">
        <v>4</v>
      </c>
    </row>
    <row r="893" spans="2:39">
      <c r="B893" s="228" t="s">
        <v>1391</v>
      </c>
      <c r="C893" s="229" t="s">
        <v>1392</v>
      </c>
      <c r="D893" s="230" t="s">
        <v>46</v>
      </c>
      <c r="E893" s="231" t="s">
        <v>1587</v>
      </c>
      <c r="F893" s="231" t="s">
        <v>1588</v>
      </c>
      <c r="G893" s="231" t="s">
        <v>35</v>
      </c>
      <c r="H893" s="231" t="s">
        <v>7652</v>
      </c>
      <c r="I893" s="232" t="s">
        <v>98</v>
      </c>
      <c r="J893" s="231" t="s">
        <v>5900</v>
      </c>
      <c r="K893" s="230" t="s">
        <v>128</v>
      </c>
      <c r="L893" s="230" t="s">
        <v>1578</v>
      </c>
      <c r="M893" s="233">
        <v>31.456302974508748</v>
      </c>
      <c r="N893" s="234" t="s">
        <v>7679</v>
      </c>
      <c r="O893" s="230" t="s">
        <v>1579</v>
      </c>
      <c r="P893" s="230" t="s">
        <v>46</v>
      </c>
      <c r="Q893" s="233">
        <v>0</v>
      </c>
      <c r="R893" s="234">
        <v>0</v>
      </c>
      <c r="S893" s="235" t="s">
        <v>46</v>
      </c>
      <c r="T893" s="236"/>
      <c r="U893" s="237"/>
      <c r="V893" s="238" t="s">
        <v>104</v>
      </c>
      <c r="W893" s="236">
        <v>0</v>
      </c>
      <c r="X893" s="237" t="s">
        <v>46</v>
      </c>
      <c r="Y893" s="239">
        <v>0</v>
      </c>
      <c r="Z893" s="237" t="s">
        <v>46</v>
      </c>
      <c r="AA893" s="239">
        <v>0</v>
      </c>
      <c r="AB893" s="240" t="s">
        <v>46</v>
      </c>
      <c r="AC893" s="241" t="s">
        <v>46</v>
      </c>
      <c r="AD893" s="241" t="s">
        <v>46</v>
      </c>
      <c r="AE893" s="237"/>
      <c r="AF893" s="237"/>
      <c r="AG893" s="237"/>
      <c r="AH893" s="237"/>
      <c r="AI893" s="237" t="s">
        <v>1379</v>
      </c>
      <c r="AJ893" s="237" t="s">
        <v>94</v>
      </c>
      <c r="AK893" s="237" t="s">
        <v>94</v>
      </c>
      <c r="AL893" s="237" t="s">
        <v>115</v>
      </c>
      <c r="AM893" s="242">
        <v>4</v>
      </c>
    </row>
    <row r="894" spans="2:39">
      <c r="B894" s="228" t="s">
        <v>1391</v>
      </c>
      <c r="C894" s="229" t="s">
        <v>1392</v>
      </c>
      <c r="D894" s="230" t="s">
        <v>46</v>
      </c>
      <c r="E894" s="231" t="s">
        <v>38</v>
      </c>
      <c r="F894" s="231" t="s">
        <v>97</v>
      </c>
      <c r="G894" s="231" t="s">
        <v>35</v>
      </c>
      <c r="H894" s="231" t="s">
        <v>7652</v>
      </c>
      <c r="I894" s="232" t="s">
        <v>98</v>
      </c>
      <c r="J894" s="231" t="s">
        <v>5900</v>
      </c>
      <c r="K894" s="230" t="s">
        <v>128</v>
      </c>
      <c r="L894" s="230" t="s">
        <v>1578</v>
      </c>
      <c r="M894" s="233">
        <v>31.456302974508748</v>
      </c>
      <c r="N894" s="234" t="s">
        <v>7679</v>
      </c>
      <c r="O894" s="230" t="s">
        <v>1579</v>
      </c>
      <c r="P894" s="230" t="s">
        <v>46</v>
      </c>
      <c r="Q894" s="233">
        <v>0</v>
      </c>
      <c r="R894" s="234">
        <v>0</v>
      </c>
      <c r="S894" s="235" t="s">
        <v>46</v>
      </c>
      <c r="T894" s="236"/>
      <c r="U894" s="237"/>
      <c r="V894" s="238" t="s">
        <v>104</v>
      </c>
      <c r="W894" s="236">
        <v>0</v>
      </c>
      <c r="X894" s="237" t="s">
        <v>46</v>
      </c>
      <c r="Y894" s="239">
        <v>0</v>
      </c>
      <c r="Z894" s="237" t="s">
        <v>46</v>
      </c>
      <c r="AA894" s="239">
        <v>0</v>
      </c>
      <c r="AB894" s="240" t="s">
        <v>46</v>
      </c>
      <c r="AC894" s="241" t="s">
        <v>46</v>
      </c>
      <c r="AD894" s="241" t="s">
        <v>46</v>
      </c>
      <c r="AE894" s="237"/>
      <c r="AF894" s="237"/>
      <c r="AG894" s="237"/>
      <c r="AH894" s="237"/>
      <c r="AI894" s="237" t="s">
        <v>1379</v>
      </c>
      <c r="AJ894" s="237" t="s">
        <v>94</v>
      </c>
      <c r="AK894" s="237" t="s">
        <v>94</v>
      </c>
      <c r="AL894" s="237" t="s">
        <v>115</v>
      </c>
      <c r="AM894" s="242">
        <v>4</v>
      </c>
    </row>
    <row r="895" spans="2:39">
      <c r="B895" s="228" t="s">
        <v>1391</v>
      </c>
      <c r="C895" s="229" t="s">
        <v>1392</v>
      </c>
      <c r="D895" s="230" t="s">
        <v>46</v>
      </c>
      <c r="E895" s="231" t="s">
        <v>1573</v>
      </c>
      <c r="F895" s="231" t="s">
        <v>1574</v>
      </c>
      <c r="G895" s="231" t="s">
        <v>35</v>
      </c>
      <c r="H895" s="231" t="s">
        <v>7652</v>
      </c>
      <c r="I895" s="232" t="s">
        <v>98</v>
      </c>
      <c r="J895" s="231" t="s">
        <v>5900</v>
      </c>
      <c r="K895" s="230" t="s">
        <v>128</v>
      </c>
      <c r="L895" s="230" t="s">
        <v>1578</v>
      </c>
      <c r="M895" s="233">
        <v>31.456302974508748</v>
      </c>
      <c r="N895" s="234" t="s">
        <v>7679</v>
      </c>
      <c r="O895" s="230" t="s">
        <v>1579</v>
      </c>
      <c r="P895" s="230" t="s">
        <v>46</v>
      </c>
      <c r="Q895" s="233">
        <v>0</v>
      </c>
      <c r="R895" s="234">
        <v>0</v>
      </c>
      <c r="S895" s="235" t="s">
        <v>46</v>
      </c>
      <c r="T895" s="236"/>
      <c r="U895" s="237"/>
      <c r="V895" s="238" t="s">
        <v>104</v>
      </c>
      <c r="W895" s="236">
        <v>0</v>
      </c>
      <c r="X895" s="237" t="s">
        <v>46</v>
      </c>
      <c r="Y895" s="239">
        <v>0</v>
      </c>
      <c r="Z895" s="237" t="s">
        <v>46</v>
      </c>
      <c r="AA895" s="239">
        <v>0</v>
      </c>
      <c r="AB895" s="240" t="s">
        <v>46</v>
      </c>
      <c r="AC895" s="241" t="s">
        <v>46</v>
      </c>
      <c r="AD895" s="241" t="s">
        <v>46</v>
      </c>
      <c r="AE895" s="237"/>
      <c r="AF895" s="237"/>
      <c r="AG895" s="237"/>
      <c r="AH895" s="237"/>
      <c r="AI895" s="237" t="s">
        <v>1379</v>
      </c>
      <c r="AJ895" s="237" t="s">
        <v>94</v>
      </c>
      <c r="AK895" s="237" t="s">
        <v>94</v>
      </c>
      <c r="AL895" s="237" t="s">
        <v>115</v>
      </c>
      <c r="AM895" s="242">
        <v>4</v>
      </c>
    </row>
    <row r="896" spans="2:39">
      <c r="B896" s="228" t="s">
        <v>1391</v>
      </c>
      <c r="C896" s="229" t="s">
        <v>1392</v>
      </c>
      <c r="D896" s="230" t="s">
        <v>46</v>
      </c>
      <c r="E896" s="231" t="s">
        <v>1704</v>
      </c>
      <c r="F896" s="231" t="s">
        <v>1585</v>
      </c>
      <c r="G896" s="231" t="s">
        <v>35</v>
      </c>
      <c r="H896" s="231" t="s">
        <v>7652</v>
      </c>
      <c r="I896" s="232" t="s">
        <v>98</v>
      </c>
      <c r="J896" s="231" t="s">
        <v>5900</v>
      </c>
      <c r="K896" s="230" t="s">
        <v>128</v>
      </c>
      <c r="L896" s="230" t="s">
        <v>1578</v>
      </c>
      <c r="M896" s="233">
        <v>31.456302974508748</v>
      </c>
      <c r="N896" s="234" t="s">
        <v>7679</v>
      </c>
      <c r="O896" s="230" t="s">
        <v>1579</v>
      </c>
      <c r="P896" s="230" t="s">
        <v>46</v>
      </c>
      <c r="Q896" s="233">
        <v>0</v>
      </c>
      <c r="R896" s="234">
        <v>0</v>
      </c>
      <c r="S896" s="235" t="s">
        <v>46</v>
      </c>
      <c r="T896" s="236"/>
      <c r="U896" s="237"/>
      <c r="V896" s="238" t="s">
        <v>104</v>
      </c>
      <c r="W896" s="236">
        <v>0</v>
      </c>
      <c r="X896" s="237" t="s">
        <v>46</v>
      </c>
      <c r="Y896" s="239">
        <v>0</v>
      </c>
      <c r="Z896" s="237" t="s">
        <v>46</v>
      </c>
      <c r="AA896" s="239">
        <v>0</v>
      </c>
      <c r="AB896" s="240" t="s">
        <v>46</v>
      </c>
      <c r="AC896" s="241" t="s">
        <v>46</v>
      </c>
      <c r="AD896" s="241" t="s">
        <v>46</v>
      </c>
      <c r="AE896" s="237"/>
      <c r="AF896" s="237"/>
      <c r="AG896" s="237"/>
      <c r="AH896" s="237"/>
      <c r="AI896" s="237" t="s">
        <v>1379</v>
      </c>
      <c r="AJ896" s="237" t="s">
        <v>94</v>
      </c>
      <c r="AK896" s="237" t="s">
        <v>94</v>
      </c>
      <c r="AL896" s="237" t="s">
        <v>115</v>
      </c>
      <c r="AM896" s="242">
        <v>4</v>
      </c>
    </row>
    <row r="897" spans="2:39">
      <c r="B897" s="228" t="s">
        <v>1391</v>
      </c>
      <c r="C897" s="229" t="s">
        <v>1392</v>
      </c>
      <c r="D897" s="230" t="s">
        <v>46</v>
      </c>
      <c r="E897" s="231" t="s">
        <v>1582</v>
      </c>
      <c r="F897" s="231" t="s">
        <v>1706</v>
      </c>
      <c r="G897" s="231" t="s">
        <v>35</v>
      </c>
      <c r="H897" s="231" t="s">
        <v>7652</v>
      </c>
      <c r="I897" s="232" t="s">
        <v>98</v>
      </c>
      <c r="J897" s="231" t="s">
        <v>5900</v>
      </c>
      <c r="K897" s="230" t="s">
        <v>128</v>
      </c>
      <c r="L897" s="230" t="s">
        <v>1578</v>
      </c>
      <c r="M897" s="233">
        <v>31.456302974508748</v>
      </c>
      <c r="N897" s="234" t="s">
        <v>7679</v>
      </c>
      <c r="O897" s="230" t="s">
        <v>1579</v>
      </c>
      <c r="P897" s="230" t="s">
        <v>46</v>
      </c>
      <c r="Q897" s="233">
        <v>0</v>
      </c>
      <c r="R897" s="234">
        <v>0</v>
      </c>
      <c r="S897" s="235" t="s">
        <v>46</v>
      </c>
      <c r="T897" s="236"/>
      <c r="U897" s="237"/>
      <c r="V897" s="238" t="s">
        <v>104</v>
      </c>
      <c r="W897" s="236">
        <v>0</v>
      </c>
      <c r="X897" s="237" t="s">
        <v>46</v>
      </c>
      <c r="Y897" s="239">
        <v>0</v>
      </c>
      <c r="Z897" s="237" t="s">
        <v>46</v>
      </c>
      <c r="AA897" s="239">
        <v>0</v>
      </c>
      <c r="AB897" s="240" t="s">
        <v>46</v>
      </c>
      <c r="AC897" s="241" t="s">
        <v>46</v>
      </c>
      <c r="AD897" s="241" t="s">
        <v>46</v>
      </c>
      <c r="AE897" s="237"/>
      <c r="AF897" s="237"/>
      <c r="AG897" s="237"/>
      <c r="AH897" s="237"/>
      <c r="AI897" s="237" t="s">
        <v>1379</v>
      </c>
      <c r="AJ897" s="237" t="s">
        <v>94</v>
      </c>
      <c r="AK897" s="237" t="s">
        <v>94</v>
      </c>
      <c r="AL897" s="237" t="s">
        <v>115</v>
      </c>
      <c r="AM897" s="242">
        <v>4</v>
      </c>
    </row>
    <row r="898" spans="2:39">
      <c r="B898" s="228" t="s">
        <v>1391</v>
      </c>
      <c r="C898" s="229" t="s">
        <v>1392</v>
      </c>
      <c r="D898" s="230" t="s">
        <v>46</v>
      </c>
      <c r="E898" s="231" t="s">
        <v>1705</v>
      </c>
      <c r="F898" s="231" t="s">
        <v>1706</v>
      </c>
      <c r="G898" s="231" t="s">
        <v>35</v>
      </c>
      <c r="H898" s="231" t="s">
        <v>7652</v>
      </c>
      <c r="I898" s="232" t="s">
        <v>98</v>
      </c>
      <c r="J898" s="231" t="s">
        <v>5900</v>
      </c>
      <c r="K898" s="230" t="s">
        <v>128</v>
      </c>
      <c r="L898" s="230" t="s">
        <v>1578</v>
      </c>
      <c r="M898" s="233">
        <v>31.456302974508748</v>
      </c>
      <c r="N898" s="234" t="s">
        <v>7679</v>
      </c>
      <c r="O898" s="230" t="s">
        <v>1579</v>
      </c>
      <c r="P898" s="230" t="s">
        <v>46</v>
      </c>
      <c r="Q898" s="233">
        <v>0</v>
      </c>
      <c r="R898" s="234">
        <v>0</v>
      </c>
      <c r="S898" s="235" t="s">
        <v>46</v>
      </c>
      <c r="T898" s="236"/>
      <c r="U898" s="237"/>
      <c r="V898" s="238" t="s">
        <v>104</v>
      </c>
      <c r="W898" s="236">
        <v>0</v>
      </c>
      <c r="X898" s="237" t="s">
        <v>46</v>
      </c>
      <c r="Y898" s="239">
        <v>0</v>
      </c>
      <c r="Z898" s="237" t="s">
        <v>46</v>
      </c>
      <c r="AA898" s="239">
        <v>0</v>
      </c>
      <c r="AB898" s="240" t="s">
        <v>46</v>
      </c>
      <c r="AC898" s="241" t="s">
        <v>46</v>
      </c>
      <c r="AD898" s="241" t="s">
        <v>46</v>
      </c>
      <c r="AE898" s="237"/>
      <c r="AF898" s="237"/>
      <c r="AG898" s="237"/>
      <c r="AH898" s="237"/>
      <c r="AI898" s="237" t="s">
        <v>1379</v>
      </c>
      <c r="AJ898" s="237" t="s">
        <v>94</v>
      </c>
      <c r="AK898" s="237" t="s">
        <v>94</v>
      </c>
      <c r="AL898" s="237" t="s">
        <v>115</v>
      </c>
      <c r="AM898" s="242">
        <v>4</v>
      </c>
    </row>
    <row r="899" spans="2:39">
      <c r="B899" s="228" t="s">
        <v>1391</v>
      </c>
      <c r="C899" s="229" t="s">
        <v>1392</v>
      </c>
      <c r="D899" s="230" t="s">
        <v>46</v>
      </c>
      <c r="E899" s="231" t="s">
        <v>1584</v>
      </c>
      <c r="F899" s="231" t="s">
        <v>1585</v>
      </c>
      <c r="G899" s="231" t="s">
        <v>35</v>
      </c>
      <c r="H899" s="231" t="s">
        <v>7652</v>
      </c>
      <c r="I899" s="232" t="s">
        <v>98</v>
      </c>
      <c r="J899" s="231" t="s">
        <v>5900</v>
      </c>
      <c r="K899" s="230" t="s">
        <v>128</v>
      </c>
      <c r="L899" s="230" t="s">
        <v>1578</v>
      </c>
      <c r="M899" s="233">
        <v>31.456302974508748</v>
      </c>
      <c r="N899" s="234" t="s">
        <v>7679</v>
      </c>
      <c r="O899" s="230" t="s">
        <v>1579</v>
      </c>
      <c r="P899" s="230" t="s">
        <v>46</v>
      </c>
      <c r="Q899" s="233">
        <v>0</v>
      </c>
      <c r="R899" s="234">
        <v>0</v>
      </c>
      <c r="S899" s="235" t="s">
        <v>46</v>
      </c>
      <c r="T899" s="236"/>
      <c r="U899" s="237"/>
      <c r="V899" s="238" t="s">
        <v>104</v>
      </c>
      <c r="W899" s="236">
        <v>0</v>
      </c>
      <c r="X899" s="237" t="s">
        <v>46</v>
      </c>
      <c r="Y899" s="239">
        <v>0</v>
      </c>
      <c r="Z899" s="237" t="s">
        <v>46</v>
      </c>
      <c r="AA899" s="239">
        <v>0</v>
      </c>
      <c r="AB899" s="240" t="s">
        <v>46</v>
      </c>
      <c r="AC899" s="241" t="s">
        <v>46</v>
      </c>
      <c r="AD899" s="241" t="s">
        <v>46</v>
      </c>
      <c r="AE899" s="237"/>
      <c r="AF899" s="237"/>
      <c r="AG899" s="237"/>
      <c r="AH899" s="237"/>
      <c r="AI899" s="237" t="s">
        <v>1379</v>
      </c>
      <c r="AJ899" s="237" t="s">
        <v>94</v>
      </c>
      <c r="AK899" s="237" t="s">
        <v>94</v>
      </c>
      <c r="AL899" s="237" t="s">
        <v>115</v>
      </c>
      <c r="AM899" s="242">
        <v>4</v>
      </c>
    </row>
    <row r="900" spans="2:39">
      <c r="B900" s="228" t="s">
        <v>1391</v>
      </c>
      <c r="C900" s="229" t="s">
        <v>1392</v>
      </c>
      <c r="D900" s="230" t="s">
        <v>46</v>
      </c>
      <c r="E900" s="231" t="s">
        <v>1703</v>
      </c>
      <c r="F900" s="231" t="s">
        <v>1588</v>
      </c>
      <c r="G900" s="231" t="s">
        <v>35</v>
      </c>
      <c r="H900" s="231" t="s">
        <v>7652</v>
      </c>
      <c r="I900" s="232" t="s">
        <v>98</v>
      </c>
      <c r="J900" s="231" t="s">
        <v>5900</v>
      </c>
      <c r="K900" s="230" t="s">
        <v>128</v>
      </c>
      <c r="L900" s="230" t="s">
        <v>1578</v>
      </c>
      <c r="M900" s="233">
        <v>31.456302974508748</v>
      </c>
      <c r="N900" s="234" t="s">
        <v>7679</v>
      </c>
      <c r="O900" s="230" t="s">
        <v>1579</v>
      </c>
      <c r="P900" s="230" t="s">
        <v>46</v>
      </c>
      <c r="Q900" s="233">
        <v>0</v>
      </c>
      <c r="R900" s="234">
        <v>0</v>
      </c>
      <c r="S900" s="235" t="s">
        <v>46</v>
      </c>
      <c r="T900" s="236"/>
      <c r="U900" s="237"/>
      <c r="V900" s="238" t="s">
        <v>104</v>
      </c>
      <c r="W900" s="236">
        <v>0</v>
      </c>
      <c r="X900" s="237" t="s">
        <v>46</v>
      </c>
      <c r="Y900" s="239">
        <v>0</v>
      </c>
      <c r="Z900" s="237" t="s">
        <v>46</v>
      </c>
      <c r="AA900" s="239">
        <v>0</v>
      </c>
      <c r="AB900" s="240" t="s">
        <v>46</v>
      </c>
      <c r="AC900" s="241" t="s">
        <v>46</v>
      </c>
      <c r="AD900" s="241" t="s">
        <v>46</v>
      </c>
      <c r="AE900" s="237"/>
      <c r="AF900" s="237"/>
      <c r="AG900" s="237"/>
      <c r="AH900" s="237"/>
      <c r="AI900" s="237" t="s">
        <v>1379</v>
      </c>
      <c r="AJ900" s="237" t="s">
        <v>94</v>
      </c>
      <c r="AK900" s="237" t="s">
        <v>94</v>
      </c>
      <c r="AL900" s="237" t="s">
        <v>115</v>
      </c>
      <c r="AM900" s="242">
        <v>4</v>
      </c>
    </row>
    <row r="901" spans="2:39">
      <c r="B901" s="189" t="s">
        <v>8313</v>
      </c>
      <c r="C901" s="190" t="s">
        <v>1344</v>
      </c>
      <c r="D901" s="191" t="s">
        <v>46</v>
      </c>
      <c r="E901" s="192" t="s">
        <v>46</v>
      </c>
      <c r="F901" s="192" t="s">
        <v>46</v>
      </c>
      <c r="G901" s="192" t="s">
        <v>46</v>
      </c>
      <c r="H901" s="192" t="s">
        <v>46</v>
      </c>
      <c r="I901" s="193" t="s">
        <v>46</v>
      </c>
      <c r="J901" s="192" t="s">
        <v>46</v>
      </c>
      <c r="K901" s="191" t="s">
        <v>46</v>
      </c>
      <c r="L901" s="191" t="s">
        <v>46</v>
      </c>
      <c r="M901" s="194">
        <v>0</v>
      </c>
      <c r="N901" s="195" t="s">
        <v>46</v>
      </c>
      <c r="O901" s="191" t="s">
        <v>46</v>
      </c>
      <c r="P901" s="191" t="s">
        <v>46</v>
      </c>
      <c r="Q901" s="194">
        <v>0</v>
      </c>
      <c r="R901" s="195">
        <v>0</v>
      </c>
      <c r="S901" s="196" t="s">
        <v>46</v>
      </c>
      <c r="T901" s="44"/>
      <c r="U901" s="43"/>
      <c r="V901" s="197" t="s">
        <v>46</v>
      </c>
      <c r="W901" s="44">
        <v>0</v>
      </c>
      <c r="X901" s="43" t="s">
        <v>46</v>
      </c>
      <c r="Y901" s="46">
        <v>0</v>
      </c>
      <c r="Z901" s="43" t="s">
        <v>46</v>
      </c>
      <c r="AA901" s="46">
        <v>0</v>
      </c>
      <c r="AB901" s="47" t="s">
        <v>46</v>
      </c>
      <c r="AC901" s="42" t="s">
        <v>46</v>
      </c>
      <c r="AD901" s="42" t="s">
        <v>46</v>
      </c>
      <c r="AE901" s="43"/>
      <c r="AF901" s="43"/>
      <c r="AG901" s="43"/>
      <c r="AH901" s="43"/>
      <c r="AI901" s="43" t="s">
        <v>1379</v>
      </c>
      <c r="AJ901" s="43" t="s">
        <v>94</v>
      </c>
      <c r="AK901" s="43" t="s">
        <v>96</v>
      </c>
      <c r="AL901" s="43" t="s">
        <v>46</v>
      </c>
      <c r="AM901" s="48">
        <v>3</v>
      </c>
    </row>
    <row r="902" spans="2:39">
      <c r="B902" s="228" t="s">
        <v>8314</v>
      </c>
      <c r="C902" s="229" t="s">
        <v>1344</v>
      </c>
      <c r="D902" s="230" t="s">
        <v>46</v>
      </c>
      <c r="E902" s="231" t="s">
        <v>38</v>
      </c>
      <c r="F902" s="231" t="s">
        <v>97</v>
      </c>
      <c r="G902" s="231" t="s">
        <v>35</v>
      </c>
      <c r="H902" s="231" t="s">
        <v>7652</v>
      </c>
      <c r="I902" s="232" t="s">
        <v>98</v>
      </c>
      <c r="J902" s="231" t="s">
        <v>5900</v>
      </c>
      <c r="K902" s="230" t="s">
        <v>128</v>
      </c>
      <c r="L902" s="230" t="s">
        <v>1578</v>
      </c>
      <c r="M902" s="233">
        <v>30</v>
      </c>
      <c r="N902" s="234" t="s">
        <v>7679</v>
      </c>
      <c r="O902" s="230" t="s">
        <v>1579</v>
      </c>
      <c r="P902" s="230" t="s">
        <v>46</v>
      </c>
      <c r="Q902" s="233">
        <v>0</v>
      </c>
      <c r="R902" s="234">
        <v>0</v>
      </c>
      <c r="S902" s="235" t="s">
        <v>7653</v>
      </c>
      <c r="T902" s="236"/>
      <c r="U902" s="237"/>
      <c r="V902" s="238" t="s">
        <v>104</v>
      </c>
      <c r="W902" s="236">
        <v>0</v>
      </c>
      <c r="X902" s="237" t="s">
        <v>46</v>
      </c>
      <c r="Y902" s="239">
        <v>0</v>
      </c>
      <c r="Z902" s="237" t="s">
        <v>46</v>
      </c>
      <c r="AA902" s="239">
        <v>0</v>
      </c>
      <c r="AB902" s="240" t="s">
        <v>46</v>
      </c>
      <c r="AC902" s="241" t="s">
        <v>46</v>
      </c>
      <c r="AD902" s="241" t="s">
        <v>46</v>
      </c>
      <c r="AE902" s="237"/>
      <c r="AF902" s="237"/>
      <c r="AG902" s="237"/>
      <c r="AH902" s="237"/>
      <c r="AI902" s="237" t="s">
        <v>1379</v>
      </c>
      <c r="AJ902" s="237" t="s">
        <v>94</v>
      </c>
      <c r="AK902" s="237" t="s">
        <v>96</v>
      </c>
      <c r="AL902" s="237" t="s">
        <v>35</v>
      </c>
      <c r="AM902" s="242">
        <v>4</v>
      </c>
    </row>
    <row r="903" spans="2:39">
      <c r="B903" s="228" t="s">
        <v>8314</v>
      </c>
      <c r="C903" s="229" t="s">
        <v>1344</v>
      </c>
      <c r="D903" s="230" t="s">
        <v>46</v>
      </c>
      <c r="E903" s="231" t="s">
        <v>1587</v>
      </c>
      <c r="F903" s="231" t="s">
        <v>1588</v>
      </c>
      <c r="G903" s="231" t="s">
        <v>35</v>
      </c>
      <c r="H903" s="231" t="s">
        <v>7652</v>
      </c>
      <c r="I903" s="232" t="s">
        <v>98</v>
      </c>
      <c r="J903" s="231" t="s">
        <v>5900</v>
      </c>
      <c r="K903" s="230" t="s">
        <v>128</v>
      </c>
      <c r="L903" s="230" t="s">
        <v>1578</v>
      </c>
      <c r="M903" s="233">
        <v>30</v>
      </c>
      <c r="N903" s="234" t="s">
        <v>7679</v>
      </c>
      <c r="O903" s="230" t="s">
        <v>1579</v>
      </c>
      <c r="P903" s="230" t="s">
        <v>46</v>
      </c>
      <c r="Q903" s="233">
        <v>0</v>
      </c>
      <c r="R903" s="234">
        <v>0</v>
      </c>
      <c r="S903" s="235" t="s">
        <v>46</v>
      </c>
      <c r="T903" s="236"/>
      <c r="U903" s="237"/>
      <c r="V903" s="238" t="s">
        <v>104</v>
      </c>
      <c r="W903" s="236">
        <v>0</v>
      </c>
      <c r="X903" s="237" t="s">
        <v>46</v>
      </c>
      <c r="Y903" s="239">
        <v>0</v>
      </c>
      <c r="Z903" s="237" t="s">
        <v>46</v>
      </c>
      <c r="AA903" s="239">
        <v>0</v>
      </c>
      <c r="AB903" s="240" t="s">
        <v>46</v>
      </c>
      <c r="AC903" s="241" t="s">
        <v>46</v>
      </c>
      <c r="AD903" s="241" t="s">
        <v>46</v>
      </c>
      <c r="AE903" s="237"/>
      <c r="AF903" s="237"/>
      <c r="AG903" s="237"/>
      <c r="AH903" s="237"/>
      <c r="AI903" s="237" t="s">
        <v>1379</v>
      </c>
      <c r="AJ903" s="237" t="s">
        <v>94</v>
      </c>
      <c r="AK903" s="237" t="s">
        <v>96</v>
      </c>
      <c r="AL903" s="237" t="s">
        <v>35</v>
      </c>
      <c r="AM903" s="242">
        <v>4</v>
      </c>
    </row>
    <row r="904" spans="2:39">
      <c r="B904" s="228" t="s">
        <v>8314</v>
      </c>
      <c r="C904" s="229" t="s">
        <v>1344</v>
      </c>
      <c r="D904" s="230" t="s">
        <v>46</v>
      </c>
      <c r="E904" s="231" t="s">
        <v>1582</v>
      </c>
      <c r="F904" s="231" t="s">
        <v>1706</v>
      </c>
      <c r="G904" s="231" t="s">
        <v>35</v>
      </c>
      <c r="H904" s="231" t="s">
        <v>7652</v>
      </c>
      <c r="I904" s="232" t="s">
        <v>98</v>
      </c>
      <c r="J904" s="231" t="s">
        <v>5900</v>
      </c>
      <c r="K904" s="230" t="s">
        <v>128</v>
      </c>
      <c r="L904" s="230" t="s">
        <v>1578</v>
      </c>
      <c r="M904" s="233">
        <v>30</v>
      </c>
      <c r="N904" s="234" t="s">
        <v>7679</v>
      </c>
      <c r="O904" s="230" t="s">
        <v>1579</v>
      </c>
      <c r="P904" s="230" t="s">
        <v>46</v>
      </c>
      <c r="Q904" s="233">
        <v>0</v>
      </c>
      <c r="R904" s="234">
        <v>0</v>
      </c>
      <c r="S904" s="235" t="s">
        <v>46</v>
      </c>
      <c r="T904" s="236"/>
      <c r="U904" s="237"/>
      <c r="V904" s="238" t="s">
        <v>104</v>
      </c>
      <c r="W904" s="236">
        <v>0</v>
      </c>
      <c r="X904" s="237" t="s">
        <v>46</v>
      </c>
      <c r="Y904" s="239">
        <v>0</v>
      </c>
      <c r="Z904" s="237" t="s">
        <v>46</v>
      </c>
      <c r="AA904" s="239">
        <v>0</v>
      </c>
      <c r="AB904" s="240" t="s">
        <v>46</v>
      </c>
      <c r="AC904" s="241" t="s">
        <v>46</v>
      </c>
      <c r="AD904" s="241" t="s">
        <v>46</v>
      </c>
      <c r="AE904" s="237"/>
      <c r="AF904" s="237"/>
      <c r="AG904" s="237"/>
      <c r="AH904" s="237"/>
      <c r="AI904" s="237" t="s">
        <v>1379</v>
      </c>
      <c r="AJ904" s="237" t="s">
        <v>94</v>
      </c>
      <c r="AK904" s="237" t="s">
        <v>96</v>
      </c>
      <c r="AL904" s="237" t="s">
        <v>35</v>
      </c>
      <c r="AM904" s="242">
        <v>4</v>
      </c>
    </row>
    <row r="905" spans="2:39">
      <c r="B905" s="228" t="s">
        <v>8314</v>
      </c>
      <c r="C905" s="229" t="s">
        <v>1344</v>
      </c>
      <c r="D905" s="230" t="s">
        <v>46</v>
      </c>
      <c r="E905" s="231" t="s">
        <v>1573</v>
      </c>
      <c r="F905" s="231" t="s">
        <v>1574</v>
      </c>
      <c r="G905" s="231" t="s">
        <v>35</v>
      </c>
      <c r="H905" s="231" t="s">
        <v>7652</v>
      </c>
      <c r="I905" s="232" t="s">
        <v>98</v>
      </c>
      <c r="J905" s="231" t="s">
        <v>5900</v>
      </c>
      <c r="K905" s="230" t="s">
        <v>128</v>
      </c>
      <c r="L905" s="230" t="s">
        <v>1578</v>
      </c>
      <c r="M905" s="233">
        <v>30</v>
      </c>
      <c r="N905" s="234" t="s">
        <v>7679</v>
      </c>
      <c r="O905" s="230" t="s">
        <v>1579</v>
      </c>
      <c r="P905" s="230" t="s">
        <v>46</v>
      </c>
      <c r="Q905" s="233">
        <v>0</v>
      </c>
      <c r="R905" s="234">
        <v>0</v>
      </c>
      <c r="S905" s="235" t="s">
        <v>46</v>
      </c>
      <c r="T905" s="236"/>
      <c r="U905" s="237"/>
      <c r="V905" s="238" t="s">
        <v>104</v>
      </c>
      <c r="W905" s="236">
        <v>0</v>
      </c>
      <c r="X905" s="237" t="s">
        <v>46</v>
      </c>
      <c r="Y905" s="239">
        <v>0</v>
      </c>
      <c r="Z905" s="237" t="s">
        <v>46</v>
      </c>
      <c r="AA905" s="239">
        <v>0</v>
      </c>
      <c r="AB905" s="240" t="s">
        <v>46</v>
      </c>
      <c r="AC905" s="241" t="s">
        <v>46</v>
      </c>
      <c r="AD905" s="241" t="s">
        <v>46</v>
      </c>
      <c r="AE905" s="237"/>
      <c r="AF905" s="237"/>
      <c r="AG905" s="237"/>
      <c r="AH905" s="237"/>
      <c r="AI905" s="237" t="s">
        <v>1379</v>
      </c>
      <c r="AJ905" s="237" t="s">
        <v>94</v>
      </c>
      <c r="AK905" s="237" t="s">
        <v>96</v>
      </c>
      <c r="AL905" s="237" t="s">
        <v>35</v>
      </c>
      <c r="AM905" s="242">
        <v>4</v>
      </c>
    </row>
    <row r="906" spans="2:39">
      <c r="B906" s="228" t="s">
        <v>8314</v>
      </c>
      <c r="C906" s="229" t="s">
        <v>1344</v>
      </c>
      <c r="D906" s="230" t="s">
        <v>46</v>
      </c>
      <c r="E906" s="231" t="s">
        <v>1705</v>
      </c>
      <c r="F906" s="231" t="s">
        <v>1706</v>
      </c>
      <c r="G906" s="231" t="s">
        <v>35</v>
      </c>
      <c r="H906" s="231" t="s">
        <v>7652</v>
      </c>
      <c r="I906" s="232" t="s">
        <v>98</v>
      </c>
      <c r="J906" s="231" t="s">
        <v>5900</v>
      </c>
      <c r="K906" s="230" t="s">
        <v>128</v>
      </c>
      <c r="L906" s="230" t="s">
        <v>1578</v>
      </c>
      <c r="M906" s="233">
        <v>30</v>
      </c>
      <c r="N906" s="234" t="s">
        <v>7679</v>
      </c>
      <c r="O906" s="230" t="s">
        <v>1579</v>
      </c>
      <c r="P906" s="230" t="s">
        <v>46</v>
      </c>
      <c r="Q906" s="233">
        <v>0</v>
      </c>
      <c r="R906" s="234">
        <v>0</v>
      </c>
      <c r="S906" s="235" t="s">
        <v>46</v>
      </c>
      <c r="T906" s="236"/>
      <c r="U906" s="237"/>
      <c r="V906" s="238" t="s">
        <v>104</v>
      </c>
      <c r="W906" s="236">
        <v>0</v>
      </c>
      <c r="X906" s="237" t="s">
        <v>46</v>
      </c>
      <c r="Y906" s="239">
        <v>0</v>
      </c>
      <c r="Z906" s="237" t="s">
        <v>46</v>
      </c>
      <c r="AA906" s="239">
        <v>0</v>
      </c>
      <c r="AB906" s="240" t="s">
        <v>46</v>
      </c>
      <c r="AC906" s="241" t="s">
        <v>46</v>
      </c>
      <c r="AD906" s="241" t="s">
        <v>46</v>
      </c>
      <c r="AE906" s="237"/>
      <c r="AF906" s="237"/>
      <c r="AG906" s="237"/>
      <c r="AH906" s="237"/>
      <c r="AI906" s="237" t="s">
        <v>1379</v>
      </c>
      <c r="AJ906" s="237" t="s">
        <v>94</v>
      </c>
      <c r="AK906" s="237" t="s">
        <v>96</v>
      </c>
      <c r="AL906" s="237" t="s">
        <v>35</v>
      </c>
      <c r="AM906" s="242">
        <v>4</v>
      </c>
    </row>
    <row r="907" spans="2:39">
      <c r="B907" s="228" t="s">
        <v>8314</v>
      </c>
      <c r="C907" s="229" t="s">
        <v>1344</v>
      </c>
      <c r="D907" s="230" t="s">
        <v>46</v>
      </c>
      <c r="E907" s="231" t="s">
        <v>1703</v>
      </c>
      <c r="F907" s="231" t="s">
        <v>1588</v>
      </c>
      <c r="G907" s="231" t="s">
        <v>35</v>
      </c>
      <c r="H907" s="231" t="s">
        <v>7652</v>
      </c>
      <c r="I907" s="232" t="s">
        <v>98</v>
      </c>
      <c r="J907" s="231" t="s">
        <v>5900</v>
      </c>
      <c r="K907" s="230" t="s">
        <v>128</v>
      </c>
      <c r="L907" s="230" t="s">
        <v>1578</v>
      </c>
      <c r="M907" s="233">
        <v>30</v>
      </c>
      <c r="N907" s="234" t="s">
        <v>7679</v>
      </c>
      <c r="O907" s="230" t="s">
        <v>1579</v>
      </c>
      <c r="P907" s="230" t="s">
        <v>46</v>
      </c>
      <c r="Q907" s="233">
        <v>0</v>
      </c>
      <c r="R907" s="234">
        <v>0</v>
      </c>
      <c r="S907" s="235" t="s">
        <v>46</v>
      </c>
      <c r="T907" s="236"/>
      <c r="U907" s="237"/>
      <c r="V907" s="238" t="s">
        <v>104</v>
      </c>
      <c r="W907" s="236">
        <v>0</v>
      </c>
      <c r="X907" s="237" t="s">
        <v>46</v>
      </c>
      <c r="Y907" s="239">
        <v>0</v>
      </c>
      <c r="Z907" s="237" t="s">
        <v>46</v>
      </c>
      <c r="AA907" s="239">
        <v>0</v>
      </c>
      <c r="AB907" s="240" t="s">
        <v>46</v>
      </c>
      <c r="AC907" s="241" t="s">
        <v>46</v>
      </c>
      <c r="AD907" s="241" t="s">
        <v>46</v>
      </c>
      <c r="AE907" s="237"/>
      <c r="AF907" s="237"/>
      <c r="AG907" s="237"/>
      <c r="AH907" s="237"/>
      <c r="AI907" s="237" t="s">
        <v>1379</v>
      </c>
      <c r="AJ907" s="237" t="s">
        <v>94</v>
      </c>
      <c r="AK907" s="237" t="s">
        <v>96</v>
      </c>
      <c r="AL907" s="237" t="s">
        <v>35</v>
      </c>
      <c r="AM907" s="242">
        <v>4</v>
      </c>
    </row>
    <row r="908" spans="2:39">
      <c r="B908" s="228" t="s">
        <v>8314</v>
      </c>
      <c r="C908" s="229" t="s">
        <v>1344</v>
      </c>
      <c r="D908" s="230" t="s">
        <v>46</v>
      </c>
      <c r="E908" s="231" t="s">
        <v>1704</v>
      </c>
      <c r="F908" s="231" t="s">
        <v>1585</v>
      </c>
      <c r="G908" s="231" t="s">
        <v>35</v>
      </c>
      <c r="H908" s="231" t="s">
        <v>7652</v>
      </c>
      <c r="I908" s="232" t="s">
        <v>98</v>
      </c>
      <c r="J908" s="231" t="s">
        <v>5900</v>
      </c>
      <c r="K908" s="230" t="s">
        <v>128</v>
      </c>
      <c r="L908" s="230" t="s">
        <v>1578</v>
      </c>
      <c r="M908" s="233">
        <v>30</v>
      </c>
      <c r="N908" s="234" t="s">
        <v>7679</v>
      </c>
      <c r="O908" s="230" t="s">
        <v>1579</v>
      </c>
      <c r="P908" s="230" t="s">
        <v>46</v>
      </c>
      <c r="Q908" s="233">
        <v>0</v>
      </c>
      <c r="R908" s="234">
        <v>0</v>
      </c>
      <c r="S908" s="235" t="s">
        <v>46</v>
      </c>
      <c r="T908" s="236"/>
      <c r="U908" s="237"/>
      <c r="V908" s="238" t="s">
        <v>104</v>
      </c>
      <c r="W908" s="236">
        <v>0</v>
      </c>
      <c r="X908" s="237" t="s">
        <v>46</v>
      </c>
      <c r="Y908" s="239">
        <v>0</v>
      </c>
      <c r="Z908" s="237" t="s">
        <v>46</v>
      </c>
      <c r="AA908" s="239">
        <v>0</v>
      </c>
      <c r="AB908" s="240" t="s">
        <v>46</v>
      </c>
      <c r="AC908" s="241" t="s">
        <v>46</v>
      </c>
      <c r="AD908" s="241" t="s">
        <v>46</v>
      </c>
      <c r="AE908" s="237"/>
      <c r="AF908" s="237"/>
      <c r="AG908" s="237"/>
      <c r="AH908" s="237"/>
      <c r="AI908" s="237" t="s">
        <v>1379</v>
      </c>
      <c r="AJ908" s="237" t="s">
        <v>94</v>
      </c>
      <c r="AK908" s="237" t="s">
        <v>96</v>
      </c>
      <c r="AL908" s="237" t="s">
        <v>35</v>
      </c>
      <c r="AM908" s="242">
        <v>4</v>
      </c>
    </row>
    <row r="909" spans="2:39">
      <c r="B909" s="228" t="s">
        <v>8314</v>
      </c>
      <c r="C909" s="229" t="s">
        <v>1344</v>
      </c>
      <c r="D909" s="230" t="s">
        <v>46</v>
      </c>
      <c r="E909" s="231" t="s">
        <v>1584</v>
      </c>
      <c r="F909" s="231" t="s">
        <v>1585</v>
      </c>
      <c r="G909" s="231" t="s">
        <v>35</v>
      </c>
      <c r="H909" s="231" t="s">
        <v>7652</v>
      </c>
      <c r="I909" s="232" t="s">
        <v>98</v>
      </c>
      <c r="J909" s="231" t="s">
        <v>5900</v>
      </c>
      <c r="K909" s="230" t="s">
        <v>128</v>
      </c>
      <c r="L909" s="230" t="s">
        <v>1578</v>
      </c>
      <c r="M909" s="233">
        <v>30</v>
      </c>
      <c r="N909" s="234" t="s">
        <v>7679</v>
      </c>
      <c r="O909" s="230" t="s">
        <v>1579</v>
      </c>
      <c r="P909" s="230" t="s">
        <v>46</v>
      </c>
      <c r="Q909" s="233">
        <v>0</v>
      </c>
      <c r="R909" s="234">
        <v>0</v>
      </c>
      <c r="S909" s="235" t="s">
        <v>46</v>
      </c>
      <c r="T909" s="236"/>
      <c r="U909" s="237"/>
      <c r="V909" s="238" t="s">
        <v>104</v>
      </c>
      <c r="W909" s="236">
        <v>0</v>
      </c>
      <c r="X909" s="237" t="s">
        <v>46</v>
      </c>
      <c r="Y909" s="239">
        <v>0</v>
      </c>
      <c r="Z909" s="237" t="s">
        <v>46</v>
      </c>
      <c r="AA909" s="239">
        <v>0</v>
      </c>
      <c r="AB909" s="240" t="s">
        <v>46</v>
      </c>
      <c r="AC909" s="241" t="s">
        <v>46</v>
      </c>
      <c r="AD909" s="241" t="s">
        <v>46</v>
      </c>
      <c r="AE909" s="237"/>
      <c r="AF909" s="237"/>
      <c r="AG909" s="237"/>
      <c r="AH909" s="237"/>
      <c r="AI909" s="237" t="s">
        <v>1379</v>
      </c>
      <c r="AJ909" s="237" t="s">
        <v>94</v>
      </c>
      <c r="AK909" s="237" t="s">
        <v>96</v>
      </c>
      <c r="AL909" s="237" t="s">
        <v>35</v>
      </c>
      <c r="AM909" s="242">
        <v>4</v>
      </c>
    </row>
    <row r="910" spans="2:39">
      <c r="B910" s="228" t="s">
        <v>8315</v>
      </c>
      <c r="C910" s="229" t="s">
        <v>1346</v>
      </c>
      <c r="D910" s="230" t="s">
        <v>46</v>
      </c>
      <c r="E910" s="231" t="s">
        <v>38</v>
      </c>
      <c r="F910" s="231" t="s">
        <v>97</v>
      </c>
      <c r="G910" s="231" t="s">
        <v>35</v>
      </c>
      <c r="H910" s="231" t="s">
        <v>7652</v>
      </c>
      <c r="I910" s="232" t="s">
        <v>98</v>
      </c>
      <c r="J910" s="231" t="s">
        <v>106</v>
      </c>
      <c r="K910" s="230" t="s">
        <v>447</v>
      </c>
      <c r="L910" s="230" t="s">
        <v>1578</v>
      </c>
      <c r="M910" s="233">
        <v>3.73</v>
      </c>
      <c r="N910" s="234" t="s">
        <v>7679</v>
      </c>
      <c r="O910" s="230" t="s">
        <v>1579</v>
      </c>
      <c r="P910" s="230" t="s">
        <v>46</v>
      </c>
      <c r="Q910" s="233">
        <v>0</v>
      </c>
      <c r="R910" s="234">
        <v>0</v>
      </c>
      <c r="S910" s="235" t="s">
        <v>46</v>
      </c>
      <c r="T910" s="236"/>
      <c r="U910" s="237"/>
      <c r="V910" s="238" t="s">
        <v>104</v>
      </c>
      <c r="W910" s="236">
        <v>0</v>
      </c>
      <c r="X910" s="237" t="s">
        <v>46</v>
      </c>
      <c r="Y910" s="239">
        <v>0</v>
      </c>
      <c r="Z910" s="237" t="s">
        <v>46</v>
      </c>
      <c r="AA910" s="239">
        <v>0</v>
      </c>
      <c r="AB910" s="240" t="s">
        <v>46</v>
      </c>
      <c r="AC910" s="241" t="s">
        <v>46</v>
      </c>
      <c r="AD910" s="241" t="s">
        <v>46</v>
      </c>
      <c r="AE910" s="237"/>
      <c r="AF910" s="237"/>
      <c r="AG910" s="237"/>
      <c r="AH910" s="237"/>
      <c r="AI910" s="237" t="s">
        <v>1379</v>
      </c>
      <c r="AJ910" s="237" t="s">
        <v>94</v>
      </c>
      <c r="AK910" s="237" t="s">
        <v>96</v>
      </c>
      <c r="AL910" s="237" t="s">
        <v>109</v>
      </c>
      <c r="AM910" s="242">
        <v>4</v>
      </c>
    </row>
    <row r="911" spans="2:39">
      <c r="B911" s="180" t="s">
        <v>1393</v>
      </c>
      <c r="C911" s="181" t="s">
        <v>1394</v>
      </c>
      <c r="D911" s="182" t="s">
        <v>46</v>
      </c>
      <c r="E911" s="183" t="s">
        <v>46</v>
      </c>
      <c r="F911" s="183" t="s">
        <v>46</v>
      </c>
      <c r="G911" s="183" t="s">
        <v>46</v>
      </c>
      <c r="H911" s="183" t="s">
        <v>46</v>
      </c>
      <c r="I911" s="184" t="s">
        <v>46</v>
      </c>
      <c r="J911" s="183" t="s">
        <v>46</v>
      </c>
      <c r="K911" s="182" t="s">
        <v>46</v>
      </c>
      <c r="L911" s="182" t="s">
        <v>46</v>
      </c>
      <c r="M911" s="185">
        <v>0</v>
      </c>
      <c r="N911" s="186" t="s">
        <v>46</v>
      </c>
      <c r="O911" s="182" t="s">
        <v>46</v>
      </c>
      <c r="P911" s="182" t="s">
        <v>46</v>
      </c>
      <c r="Q911" s="185">
        <v>0</v>
      </c>
      <c r="R911" s="186">
        <v>0</v>
      </c>
      <c r="S911" s="187" t="s">
        <v>46</v>
      </c>
      <c r="T911" s="36"/>
      <c r="U911" s="35"/>
      <c r="V911" s="188" t="s">
        <v>46</v>
      </c>
      <c r="W911" s="36">
        <v>0</v>
      </c>
      <c r="X911" s="35" t="s">
        <v>46</v>
      </c>
      <c r="Y911" s="38">
        <v>0</v>
      </c>
      <c r="Z911" s="35" t="s">
        <v>46</v>
      </c>
      <c r="AA911" s="38">
        <v>0</v>
      </c>
      <c r="AB911" s="39" t="s">
        <v>46</v>
      </c>
      <c r="AC911" s="34" t="s">
        <v>46</v>
      </c>
      <c r="AD911" s="34" t="s">
        <v>46</v>
      </c>
      <c r="AE911" s="35"/>
      <c r="AF911" s="35"/>
      <c r="AG911" s="35"/>
      <c r="AH911" s="35"/>
      <c r="AI911" s="35" t="s">
        <v>1379</v>
      </c>
      <c r="AJ911" s="35" t="s">
        <v>96</v>
      </c>
      <c r="AK911" s="35" t="s">
        <v>46</v>
      </c>
      <c r="AL911" s="35" t="s">
        <v>46</v>
      </c>
      <c r="AM911" s="40">
        <v>2</v>
      </c>
    </row>
    <row r="912" spans="2:39">
      <c r="B912" s="189" t="s">
        <v>1395</v>
      </c>
      <c r="C912" s="190" t="s">
        <v>1394</v>
      </c>
      <c r="D912" s="191" t="s">
        <v>46</v>
      </c>
      <c r="E912" s="192" t="s">
        <v>46</v>
      </c>
      <c r="F912" s="192" t="s">
        <v>46</v>
      </c>
      <c r="G912" s="192" t="s">
        <v>46</v>
      </c>
      <c r="H912" s="192" t="s">
        <v>46</v>
      </c>
      <c r="I912" s="193" t="s">
        <v>46</v>
      </c>
      <c r="J912" s="192" t="s">
        <v>46</v>
      </c>
      <c r="K912" s="191" t="s">
        <v>46</v>
      </c>
      <c r="L912" s="191" t="s">
        <v>46</v>
      </c>
      <c r="M912" s="194">
        <v>0</v>
      </c>
      <c r="N912" s="195" t="s">
        <v>46</v>
      </c>
      <c r="O912" s="191" t="s">
        <v>46</v>
      </c>
      <c r="P912" s="191" t="s">
        <v>46</v>
      </c>
      <c r="Q912" s="194">
        <v>0</v>
      </c>
      <c r="R912" s="195">
        <v>0</v>
      </c>
      <c r="S912" s="196" t="s">
        <v>46</v>
      </c>
      <c r="T912" s="44"/>
      <c r="U912" s="43"/>
      <c r="V912" s="197" t="s">
        <v>46</v>
      </c>
      <c r="W912" s="44">
        <v>0</v>
      </c>
      <c r="X912" s="43" t="s">
        <v>46</v>
      </c>
      <c r="Y912" s="46">
        <v>0</v>
      </c>
      <c r="Z912" s="43" t="s">
        <v>46</v>
      </c>
      <c r="AA912" s="46">
        <v>0</v>
      </c>
      <c r="AB912" s="47" t="s">
        <v>46</v>
      </c>
      <c r="AC912" s="42" t="s">
        <v>46</v>
      </c>
      <c r="AD912" s="42" t="s">
        <v>46</v>
      </c>
      <c r="AE912" s="43"/>
      <c r="AF912" s="43"/>
      <c r="AG912" s="43"/>
      <c r="AH912" s="43"/>
      <c r="AI912" s="43" t="s">
        <v>1379</v>
      </c>
      <c r="AJ912" s="43" t="s">
        <v>96</v>
      </c>
      <c r="AK912" s="43" t="s">
        <v>94</v>
      </c>
      <c r="AL912" s="43" t="s">
        <v>46</v>
      </c>
      <c r="AM912" s="48">
        <v>3</v>
      </c>
    </row>
    <row r="913" spans="2:39">
      <c r="B913" s="228" t="s">
        <v>1396</v>
      </c>
      <c r="C913" s="229" t="s">
        <v>1397</v>
      </c>
      <c r="D913" s="230" t="s">
        <v>46</v>
      </c>
      <c r="E913" s="231" t="s">
        <v>1582</v>
      </c>
      <c r="F913" s="231" t="s">
        <v>1706</v>
      </c>
      <c r="G913" s="231" t="s">
        <v>35</v>
      </c>
      <c r="H913" s="231" t="s">
        <v>7652</v>
      </c>
      <c r="I913" s="232" t="s">
        <v>98</v>
      </c>
      <c r="J913" s="231" t="s">
        <v>1607</v>
      </c>
      <c r="K913" s="230" t="s">
        <v>128</v>
      </c>
      <c r="L913" s="230" t="s">
        <v>1578</v>
      </c>
      <c r="M913" s="233">
        <v>2150</v>
      </c>
      <c r="N913" s="234" t="s">
        <v>8271</v>
      </c>
      <c r="O913" s="230" t="s">
        <v>1579</v>
      </c>
      <c r="P913" s="230" t="s">
        <v>46</v>
      </c>
      <c r="Q913" s="233">
        <v>0</v>
      </c>
      <c r="R913" s="234">
        <v>0</v>
      </c>
      <c r="S913" s="235" t="s">
        <v>46</v>
      </c>
      <c r="T913" s="236"/>
      <c r="U913" s="237"/>
      <c r="V913" s="238" t="s">
        <v>104</v>
      </c>
      <c r="W913" s="236">
        <v>0</v>
      </c>
      <c r="X913" s="237" t="s">
        <v>46</v>
      </c>
      <c r="Y913" s="239">
        <v>0</v>
      </c>
      <c r="Z913" s="237" t="s">
        <v>46</v>
      </c>
      <c r="AA913" s="239">
        <v>0</v>
      </c>
      <c r="AB913" s="240" t="s">
        <v>46</v>
      </c>
      <c r="AC913" s="241" t="s">
        <v>46</v>
      </c>
      <c r="AD913" s="241" t="s">
        <v>46</v>
      </c>
      <c r="AE913" s="237"/>
      <c r="AF913" s="237"/>
      <c r="AG913" s="237"/>
      <c r="AH913" s="237"/>
      <c r="AI913" s="237" t="s">
        <v>1379</v>
      </c>
      <c r="AJ913" s="237" t="s">
        <v>96</v>
      </c>
      <c r="AK913" s="237" t="s">
        <v>94</v>
      </c>
      <c r="AL913" s="237" t="s">
        <v>109</v>
      </c>
      <c r="AM913" s="242">
        <v>4</v>
      </c>
    </row>
    <row r="914" spans="2:39">
      <c r="B914" s="228" t="s">
        <v>1396</v>
      </c>
      <c r="C914" s="229" t="s">
        <v>1397</v>
      </c>
      <c r="D914" s="230" t="s">
        <v>46</v>
      </c>
      <c r="E914" s="231" t="s">
        <v>1703</v>
      </c>
      <c r="F914" s="231" t="s">
        <v>1588</v>
      </c>
      <c r="G914" s="231" t="s">
        <v>35</v>
      </c>
      <c r="H914" s="231" t="s">
        <v>7652</v>
      </c>
      <c r="I914" s="232" t="s">
        <v>98</v>
      </c>
      <c r="J914" s="231" t="s">
        <v>1607</v>
      </c>
      <c r="K914" s="230" t="s">
        <v>128</v>
      </c>
      <c r="L914" s="230" t="s">
        <v>1578</v>
      </c>
      <c r="M914" s="233">
        <v>2150</v>
      </c>
      <c r="N914" s="234" t="s">
        <v>8271</v>
      </c>
      <c r="O914" s="230" t="s">
        <v>1579</v>
      </c>
      <c r="P914" s="230" t="s">
        <v>46</v>
      </c>
      <c r="Q914" s="233">
        <v>0</v>
      </c>
      <c r="R914" s="234">
        <v>0</v>
      </c>
      <c r="S914" s="235" t="s">
        <v>46</v>
      </c>
      <c r="T914" s="236"/>
      <c r="U914" s="237"/>
      <c r="V914" s="238" t="s">
        <v>104</v>
      </c>
      <c r="W914" s="236">
        <v>0</v>
      </c>
      <c r="X914" s="237" t="s">
        <v>46</v>
      </c>
      <c r="Y914" s="239">
        <v>0</v>
      </c>
      <c r="Z914" s="237" t="s">
        <v>46</v>
      </c>
      <c r="AA914" s="239">
        <v>0</v>
      </c>
      <c r="AB914" s="240" t="s">
        <v>46</v>
      </c>
      <c r="AC914" s="241" t="s">
        <v>46</v>
      </c>
      <c r="AD914" s="241" t="s">
        <v>46</v>
      </c>
      <c r="AE914" s="237"/>
      <c r="AF914" s="237"/>
      <c r="AG914" s="237"/>
      <c r="AH914" s="237"/>
      <c r="AI914" s="237" t="s">
        <v>1379</v>
      </c>
      <c r="AJ914" s="237" t="s">
        <v>96</v>
      </c>
      <c r="AK914" s="237" t="s">
        <v>94</v>
      </c>
      <c r="AL914" s="237" t="s">
        <v>109</v>
      </c>
      <c r="AM914" s="242">
        <v>4</v>
      </c>
    </row>
    <row r="915" spans="2:39">
      <c r="B915" s="228" t="s">
        <v>1396</v>
      </c>
      <c r="C915" s="229" t="s">
        <v>1397</v>
      </c>
      <c r="D915" s="230" t="s">
        <v>46</v>
      </c>
      <c r="E915" s="231" t="s">
        <v>1705</v>
      </c>
      <c r="F915" s="231" t="s">
        <v>1706</v>
      </c>
      <c r="G915" s="231" t="s">
        <v>35</v>
      </c>
      <c r="H915" s="231" t="s">
        <v>7652</v>
      </c>
      <c r="I915" s="232" t="s">
        <v>98</v>
      </c>
      <c r="J915" s="231" t="s">
        <v>1607</v>
      </c>
      <c r="K915" s="230" t="s">
        <v>128</v>
      </c>
      <c r="L915" s="230" t="s">
        <v>1578</v>
      </c>
      <c r="M915" s="233">
        <v>2150</v>
      </c>
      <c r="N915" s="234" t="s">
        <v>8271</v>
      </c>
      <c r="O915" s="230" t="s">
        <v>1579</v>
      </c>
      <c r="P915" s="230" t="s">
        <v>46</v>
      </c>
      <c r="Q915" s="233">
        <v>0</v>
      </c>
      <c r="R915" s="234">
        <v>0</v>
      </c>
      <c r="S915" s="235" t="s">
        <v>46</v>
      </c>
      <c r="T915" s="236"/>
      <c r="U915" s="237"/>
      <c r="V915" s="238" t="s">
        <v>104</v>
      </c>
      <c r="W915" s="236">
        <v>0</v>
      </c>
      <c r="X915" s="237" t="s">
        <v>46</v>
      </c>
      <c r="Y915" s="239">
        <v>0</v>
      </c>
      <c r="Z915" s="237" t="s">
        <v>46</v>
      </c>
      <c r="AA915" s="239">
        <v>0</v>
      </c>
      <c r="AB915" s="240" t="s">
        <v>46</v>
      </c>
      <c r="AC915" s="241" t="s">
        <v>46</v>
      </c>
      <c r="AD915" s="241" t="s">
        <v>46</v>
      </c>
      <c r="AE915" s="237"/>
      <c r="AF915" s="237"/>
      <c r="AG915" s="237"/>
      <c r="AH915" s="237"/>
      <c r="AI915" s="237" t="s">
        <v>1379</v>
      </c>
      <c r="AJ915" s="237" t="s">
        <v>96</v>
      </c>
      <c r="AK915" s="237" t="s">
        <v>94</v>
      </c>
      <c r="AL915" s="237" t="s">
        <v>109</v>
      </c>
      <c r="AM915" s="242">
        <v>4</v>
      </c>
    </row>
    <row r="916" spans="2:39">
      <c r="B916" s="228" t="s">
        <v>1396</v>
      </c>
      <c r="C916" s="229" t="s">
        <v>1397</v>
      </c>
      <c r="D916" s="230" t="s">
        <v>46</v>
      </c>
      <c r="E916" s="231" t="s">
        <v>1587</v>
      </c>
      <c r="F916" s="231" t="s">
        <v>1588</v>
      </c>
      <c r="G916" s="231" t="s">
        <v>35</v>
      </c>
      <c r="H916" s="231" t="s">
        <v>7652</v>
      </c>
      <c r="I916" s="232" t="s">
        <v>98</v>
      </c>
      <c r="J916" s="231" t="s">
        <v>1607</v>
      </c>
      <c r="K916" s="230" t="s">
        <v>128</v>
      </c>
      <c r="L916" s="230" t="s">
        <v>1578</v>
      </c>
      <c r="M916" s="233">
        <v>2150</v>
      </c>
      <c r="N916" s="234" t="s">
        <v>8271</v>
      </c>
      <c r="O916" s="230" t="s">
        <v>1579</v>
      </c>
      <c r="P916" s="230" t="s">
        <v>46</v>
      </c>
      <c r="Q916" s="233">
        <v>0</v>
      </c>
      <c r="R916" s="234">
        <v>0</v>
      </c>
      <c r="S916" s="235" t="s">
        <v>46</v>
      </c>
      <c r="T916" s="236"/>
      <c r="U916" s="237"/>
      <c r="V916" s="238" t="s">
        <v>104</v>
      </c>
      <c r="W916" s="236">
        <v>0</v>
      </c>
      <c r="X916" s="237" t="s">
        <v>46</v>
      </c>
      <c r="Y916" s="239">
        <v>0</v>
      </c>
      <c r="Z916" s="237" t="s">
        <v>46</v>
      </c>
      <c r="AA916" s="239">
        <v>0</v>
      </c>
      <c r="AB916" s="240" t="s">
        <v>46</v>
      </c>
      <c r="AC916" s="241" t="s">
        <v>46</v>
      </c>
      <c r="AD916" s="241" t="s">
        <v>46</v>
      </c>
      <c r="AE916" s="237"/>
      <c r="AF916" s="237"/>
      <c r="AG916" s="237"/>
      <c r="AH916" s="237"/>
      <c r="AI916" s="237" t="s">
        <v>1379</v>
      </c>
      <c r="AJ916" s="237" t="s">
        <v>96</v>
      </c>
      <c r="AK916" s="237" t="s">
        <v>94</v>
      </c>
      <c r="AL916" s="237" t="s">
        <v>109</v>
      </c>
      <c r="AM916" s="242">
        <v>4</v>
      </c>
    </row>
    <row r="917" spans="2:39">
      <c r="B917" s="228" t="s">
        <v>1396</v>
      </c>
      <c r="C917" s="229" t="s">
        <v>1397</v>
      </c>
      <c r="D917" s="230" t="s">
        <v>46</v>
      </c>
      <c r="E917" s="231" t="s">
        <v>1584</v>
      </c>
      <c r="F917" s="231" t="s">
        <v>1585</v>
      </c>
      <c r="G917" s="231" t="s">
        <v>35</v>
      </c>
      <c r="H917" s="231" t="s">
        <v>7652</v>
      </c>
      <c r="I917" s="232" t="s">
        <v>98</v>
      </c>
      <c r="J917" s="231" t="s">
        <v>1607</v>
      </c>
      <c r="K917" s="230" t="s">
        <v>128</v>
      </c>
      <c r="L917" s="230" t="s">
        <v>1578</v>
      </c>
      <c r="M917" s="233">
        <v>2150</v>
      </c>
      <c r="N917" s="234" t="s">
        <v>8271</v>
      </c>
      <c r="O917" s="230" t="s">
        <v>1579</v>
      </c>
      <c r="P917" s="230" t="s">
        <v>46</v>
      </c>
      <c r="Q917" s="233">
        <v>0</v>
      </c>
      <c r="R917" s="234">
        <v>0</v>
      </c>
      <c r="S917" s="235" t="s">
        <v>46</v>
      </c>
      <c r="T917" s="236"/>
      <c r="U917" s="237"/>
      <c r="V917" s="238" t="s">
        <v>104</v>
      </c>
      <c r="W917" s="236">
        <v>0</v>
      </c>
      <c r="X917" s="237" t="s">
        <v>46</v>
      </c>
      <c r="Y917" s="239">
        <v>0</v>
      </c>
      <c r="Z917" s="237" t="s">
        <v>46</v>
      </c>
      <c r="AA917" s="239">
        <v>0</v>
      </c>
      <c r="AB917" s="240" t="s">
        <v>46</v>
      </c>
      <c r="AC917" s="241" t="s">
        <v>46</v>
      </c>
      <c r="AD917" s="241" t="s">
        <v>46</v>
      </c>
      <c r="AE917" s="237"/>
      <c r="AF917" s="237"/>
      <c r="AG917" s="237"/>
      <c r="AH917" s="237"/>
      <c r="AI917" s="237" t="s">
        <v>1379</v>
      </c>
      <c r="AJ917" s="237" t="s">
        <v>96</v>
      </c>
      <c r="AK917" s="237" t="s">
        <v>94</v>
      </c>
      <c r="AL917" s="237" t="s">
        <v>109</v>
      </c>
      <c r="AM917" s="242">
        <v>4</v>
      </c>
    </row>
    <row r="918" spans="2:39">
      <c r="B918" s="228" t="s">
        <v>1396</v>
      </c>
      <c r="C918" s="229" t="s">
        <v>1397</v>
      </c>
      <c r="D918" s="230" t="s">
        <v>46</v>
      </c>
      <c r="E918" s="231" t="s">
        <v>1704</v>
      </c>
      <c r="F918" s="231" t="s">
        <v>1585</v>
      </c>
      <c r="G918" s="231" t="s">
        <v>35</v>
      </c>
      <c r="H918" s="231" t="s">
        <v>7652</v>
      </c>
      <c r="I918" s="232" t="s">
        <v>98</v>
      </c>
      <c r="J918" s="231" t="s">
        <v>1607</v>
      </c>
      <c r="K918" s="230" t="s">
        <v>128</v>
      </c>
      <c r="L918" s="230" t="s">
        <v>1578</v>
      </c>
      <c r="M918" s="233">
        <v>2150</v>
      </c>
      <c r="N918" s="234" t="s">
        <v>8271</v>
      </c>
      <c r="O918" s="230" t="s">
        <v>1579</v>
      </c>
      <c r="P918" s="230" t="s">
        <v>46</v>
      </c>
      <c r="Q918" s="233">
        <v>0</v>
      </c>
      <c r="R918" s="234">
        <v>0</v>
      </c>
      <c r="S918" s="235" t="s">
        <v>46</v>
      </c>
      <c r="T918" s="236"/>
      <c r="U918" s="237"/>
      <c r="V918" s="238" t="s">
        <v>104</v>
      </c>
      <c r="W918" s="236">
        <v>0</v>
      </c>
      <c r="X918" s="237" t="s">
        <v>46</v>
      </c>
      <c r="Y918" s="239">
        <v>0</v>
      </c>
      <c r="Z918" s="237" t="s">
        <v>46</v>
      </c>
      <c r="AA918" s="239">
        <v>0</v>
      </c>
      <c r="AB918" s="240" t="s">
        <v>46</v>
      </c>
      <c r="AC918" s="241" t="s">
        <v>46</v>
      </c>
      <c r="AD918" s="241" t="s">
        <v>46</v>
      </c>
      <c r="AE918" s="237"/>
      <c r="AF918" s="237"/>
      <c r="AG918" s="237"/>
      <c r="AH918" s="237"/>
      <c r="AI918" s="237" t="s">
        <v>1379</v>
      </c>
      <c r="AJ918" s="237" t="s">
        <v>96</v>
      </c>
      <c r="AK918" s="237" t="s">
        <v>94</v>
      </c>
      <c r="AL918" s="237" t="s">
        <v>109</v>
      </c>
      <c r="AM918" s="242">
        <v>4</v>
      </c>
    </row>
    <row r="919" spans="2:39">
      <c r="B919" s="228" t="s">
        <v>1396</v>
      </c>
      <c r="C919" s="229" t="s">
        <v>1397</v>
      </c>
      <c r="D919" s="230" t="s">
        <v>46</v>
      </c>
      <c r="E919" s="231" t="s">
        <v>38</v>
      </c>
      <c r="F919" s="231" t="s">
        <v>97</v>
      </c>
      <c r="G919" s="231" t="s">
        <v>35</v>
      </c>
      <c r="H919" s="231" t="s">
        <v>7652</v>
      </c>
      <c r="I919" s="232" t="s">
        <v>98</v>
      </c>
      <c r="J919" s="231" t="s">
        <v>1607</v>
      </c>
      <c r="K919" s="230" t="s">
        <v>128</v>
      </c>
      <c r="L919" s="230" t="s">
        <v>1578</v>
      </c>
      <c r="M919" s="233">
        <v>2150</v>
      </c>
      <c r="N919" s="234" t="s">
        <v>8271</v>
      </c>
      <c r="O919" s="230" t="s">
        <v>1579</v>
      </c>
      <c r="P919" s="230" t="s">
        <v>46</v>
      </c>
      <c r="Q919" s="233">
        <v>0</v>
      </c>
      <c r="R919" s="234">
        <v>0</v>
      </c>
      <c r="S919" s="235" t="s">
        <v>46</v>
      </c>
      <c r="T919" s="236"/>
      <c r="U919" s="237"/>
      <c r="V919" s="238" t="s">
        <v>104</v>
      </c>
      <c r="W919" s="236">
        <v>0</v>
      </c>
      <c r="X919" s="237" t="s">
        <v>46</v>
      </c>
      <c r="Y919" s="239">
        <v>0</v>
      </c>
      <c r="Z919" s="237" t="s">
        <v>46</v>
      </c>
      <c r="AA919" s="239">
        <v>0</v>
      </c>
      <c r="AB919" s="240" t="s">
        <v>46</v>
      </c>
      <c r="AC919" s="241" t="s">
        <v>46</v>
      </c>
      <c r="AD919" s="241" t="s">
        <v>46</v>
      </c>
      <c r="AE919" s="237"/>
      <c r="AF919" s="237"/>
      <c r="AG919" s="237"/>
      <c r="AH919" s="237"/>
      <c r="AI919" s="237" t="s">
        <v>1379</v>
      </c>
      <c r="AJ919" s="237" t="s">
        <v>96</v>
      </c>
      <c r="AK919" s="237" t="s">
        <v>94</v>
      </c>
      <c r="AL919" s="237" t="s">
        <v>109</v>
      </c>
      <c r="AM919" s="242">
        <v>4</v>
      </c>
    </row>
    <row r="920" spans="2:39">
      <c r="B920" s="228" t="s">
        <v>1396</v>
      </c>
      <c r="C920" s="229" t="s">
        <v>1397</v>
      </c>
      <c r="D920" s="230" t="s">
        <v>46</v>
      </c>
      <c r="E920" s="231" t="s">
        <v>1573</v>
      </c>
      <c r="F920" s="231" t="s">
        <v>1574</v>
      </c>
      <c r="G920" s="231" t="s">
        <v>35</v>
      </c>
      <c r="H920" s="231" t="s">
        <v>7652</v>
      </c>
      <c r="I920" s="232" t="s">
        <v>98</v>
      </c>
      <c r="J920" s="231" t="s">
        <v>1607</v>
      </c>
      <c r="K920" s="230" t="s">
        <v>128</v>
      </c>
      <c r="L920" s="230" t="s">
        <v>1578</v>
      </c>
      <c r="M920" s="233">
        <v>2150</v>
      </c>
      <c r="N920" s="234" t="s">
        <v>8271</v>
      </c>
      <c r="O920" s="230" t="s">
        <v>1579</v>
      </c>
      <c r="P920" s="230" t="s">
        <v>46</v>
      </c>
      <c r="Q920" s="233">
        <v>0</v>
      </c>
      <c r="R920" s="234">
        <v>0</v>
      </c>
      <c r="S920" s="235" t="s">
        <v>46</v>
      </c>
      <c r="T920" s="236"/>
      <c r="U920" s="237"/>
      <c r="V920" s="238" t="s">
        <v>104</v>
      </c>
      <c r="W920" s="236">
        <v>0</v>
      </c>
      <c r="X920" s="237" t="s">
        <v>46</v>
      </c>
      <c r="Y920" s="239">
        <v>0</v>
      </c>
      <c r="Z920" s="237" t="s">
        <v>46</v>
      </c>
      <c r="AA920" s="239">
        <v>0</v>
      </c>
      <c r="AB920" s="240" t="s">
        <v>46</v>
      </c>
      <c r="AC920" s="241" t="s">
        <v>46</v>
      </c>
      <c r="AD920" s="241" t="s">
        <v>46</v>
      </c>
      <c r="AE920" s="237"/>
      <c r="AF920" s="237"/>
      <c r="AG920" s="237"/>
      <c r="AH920" s="237"/>
      <c r="AI920" s="237" t="s">
        <v>1379</v>
      </c>
      <c r="AJ920" s="237" t="s">
        <v>96</v>
      </c>
      <c r="AK920" s="237" t="s">
        <v>94</v>
      </c>
      <c r="AL920" s="237" t="s">
        <v>109</v>
      </c>
      <c r="AM920" s="242">
        <v>4</v>
      </c>
    </row>
    <row r="921" spans="2:39">
      <c r="B921" s="228" t="s">
        <v>1398</v>
      </c>
      <c r="C921" s="229" t="s">
        <v>1399</v>
      </c>
      <c r="D921" s="230" t="s">
        <v>46</v>
      </c>
      <c r="E921" s="231" t="s">
        <v>1704</v>
      </c>
      <c r="F921" s="231" t="s">
        <v>1585</v>
      </c>
      <c r="G921" s="231" t="s">
        <v>35</v>
      </c>
      <c r="H921" s="231" t="s">
        <v>7652</v>
      </c>
      <c r="I921" s="232" t="s">
        <v>98</v>
      </c>
      <c r="J921" s="231" t="s">
        <v>1607</v>
      </c>
      <c r="K921" s="230" t="s">
        <v>447</v>
      </c>
      <c r="L921" s="230" t="s">
        <v>1578</v>
      </c>
      <c r="M921" s="233">
        <v>1995</v>
      </c>
      <c r="N921" s="234" t="s">
        <v>8271</v>
      </c>
      <c r="O921" s="230" t="s">
        <v>1579</v>
      </c>
      <c r="P921" s="230" t="s">
        <v>46</v>
      </c>
      <c r="Q921" s="233">
        <v>0</v>
      </c>
      <c r="R921" s="234">
        <v>0</v>
      </c>
      <c r="S921" s="235" t="s">
        <v>46</v>
      </c>
      <c r="T921" s="236"/>
      <c r="U921" s="237"/>
      <c r="V921" s="238" t="s">
        <v>104</v>
      </c>
      <c r="W921" s="236">
        <v>0</v>
      </c>
      <c r="X921" s="237" t="s">
        <v>46</v>
      </c>
      <c r="Y921" s="239">
        <v>0</v>
      </c>
      <c r="Z921" s="237" t="s">
        <v>46</v>
      </c>
      <c r="AA921" s="239">
        <v>0</v>
      </c>
      <c r="AB921" s="240" t="s">
        <v>46</v>
      </c>
      <c r="AC921" s="241" t="s">
        <v>46</v>
      </c>
      <c r="AD921" s="241" t="s">
        <v>46</v>
      </c>
      <c r="AE921" s="237"/>
      <c r="AF921" s="237"/>
      <c r="AG921" s="237"/>
      <c r="AH921" s="237"/>
      <c r="AI921" s="237" t="s">
        <v>1379</v>
      </c>
      <c r="AJ921" s="237" t="s">
        <v>96</v>
      </c>
      <c r="AK921" s="237" t="s">
        <v>94</v>
      </c>
      <c r="AL921" s="237" t="s">
        <v>111</v>
      </c>
      <c r="AM921" s="242">
        <v>4</v>
      </c>
    </row>
    <row r="922" spans="2:39">
      <c r="B922" s="228" t="s">
        <v>1398</v>
      </c>
      <c r="C922" s="229" t="s">
        <v>1399</v>
      </c>
      <c r="D922" s="230" t="s">
        <v>46</v>
      </c>
      <c r="E922" s="231" t="s">
        <v>1703</v>
      </c>
      <c r="F922" s="231" t="s">
        <v>1588</v>
      </c>
      <c r="G922" s="231" t="s">
        <v>35</v>
      </c>
      <c r="H922" s="231" t="s">
        <v>7652</v>
      </c>
      <c r="I922" s="232" t="s">
        <v>98</v>
      </c>
      <c r="J922" s="231" t="s">
        <v>1607</v>
      </c>
      <c r="K922" s="230" t="s">
        <v>447</v>
      </c>
      <c r="L922" s="230" t="s">
        <v>1578</v>
      </c>
      <c r="M922" s="233">
        <v>1995</v>
      </c>
      <c r="N922" s="234" t="s">
        <v>8271</v>
      </c>
      <c r="O922" s="230" t="s">
        <v>1579</v>
      </c>
      <c r="P922" s="230" t="s">
        <v>46</v>
      </c>
      <c r="Q922" s="233">
        <v>0</v>
      </c>
      <c r="R922" s="234">
        <v>0</v>
      </c>
      <c r="S922" s="235" t="s">
        <v>46</v>
      </c>
      <c r="T922" s="236"/>
      <c r="U922" s="237"/>
      <c r="V922" s="238" t="s">
        <v>104</v>
      </c>
      <c r="W922" s="236">
        <v>0</v>
      </c>
      <c r="X922" s="237" t="s">
        <v>46</v>
      </c>
      <c r="Y922" s="239">
        <v>0</v>
      </c>
      <c r="Z922" s="237" t="s">
        <v>46</v>
      </c>
      <c r="AA922" s="239">
        <v>0</v>
      </c>
      <c r="AB922" s="240" t="s">
        <v>46</v>
      </c>
      <c r="AC922" s="241" t="s">
        <v>46</v>
      </c>
      <c r="AD922" s="241" t="s">
        <v>46</v>
      </c>
      <c r="AE922" s="237"/>
      <c r="AF922" s="237"/>
      <c r="AG922" s="237"/>
      <c r="AH922" s="237"/>
      <c r="AI922" s="237" t="s">
        <v>1379</v>
      </c>
      <c r="AJ922" s="237" t="s">
        <v>96</v>
      </c>
      <c r="AK922" s="237" t="s">
        <v>94</v>
      </c>
      <c r="AL922" s="237" t="s">
        <v>111</v>
      </c>
      <c r="AM922" s="242">
        <v>4</v>
      </c>
    </row>
    <row r="923" spans="2:39">
      <c r="B923" s="228" t="s">
        <v>1398</v>
      </c>
      <c r="C923" s="229" t="s">
        <v>1399</v>
      </c>
      <c r="D923" s="230" t="s">
        <v>46</v>
      </c>
      <c r="E923" s="231" t="s">
        <v>1705</v>
      </c>
      <c r="F923" s="231" t="s">
        <v>1706</v>
      </c>
      <c r="G923" s="231" t="s">
        <v>35</v>
      </c>
      <c r="H923" s="231" t="s">
        <v>7652</v>
      </c>
      <c r="I923" s="232" t="s">
        <v>98</v>
      </c>
      <c r="J923" s="231" t="s">
        <v>1607</v>
      </c>
      <c r="K923" s="230" t="s">
        <v>447</v>
      </c>
      <c r="L923" s="230" t="s">
        <v>1578</v>
      </c>
      <c r="M923" s="233">
        <v>1995</v>
      </c>
      <c r="N923" s="234" t="s">
        <v>8271</v>
      </c>
      <c r="O923" s="230" t="s">
        <v>1579</v>
      </c>
      <c r="P923" s="230" t="s">
        <v>46</v>
      </c>
      <c r="Q923" s="233">
        <v>0</v>
      </c>
      <c r="R923" s="234">
        <v>0</v>
      </c>
      <c r="S923" s="235" t="s">
        <v>46</v>
      </c>
      <c r="T923" s="236"/>
      <c r="U923" s="237"/>
      <c r="V923" s="238" t="s">
        <v>104</v>
      </c>
      <c r="W923" s="236">
        <v>0</v>
      </c>
      <c r="X923" s="237" t="s">
        <v>46</v>
      </c>
      <c r="Y923" s="239">
        <v>0</v>
      </c>
      <c r="Z923" s="237" t="s">
        <v>46</v>
      </c>
      <c r="AA923" s="239">
        <v>0</v>
      </c>
      <c r="AB923" s="240" t="s">
        <v>46</v>
      </c>
      <c r="AC923" s="241" t="s">
        <v>46</v>
      </c>
      <c r="AD923" s="241" t="s">
        <v>46</v>
      </c>
      <c r="AE923" s="237"/>
      <c r="AF923" s="237"/>
      <c r="AG923" s="237"/>
      <c r="AH923" s="237"/>
      <c r="AI923" s="237" t="s">
        <v>1379</v>
      </c>
      <c r="AJ923" s="237" t="s">
        <v>96</v>
      </c>
      <c r="AK923" s="237" t="s">
        <v>94</v>
      </c>
      <c r="AL923" s="237" t="s">
        <v>111</v>
      </c>
      <c r="AM923" s="242">
        <v>4</v>
      </c>
    </row>
    <row r="924" spans="2:39">
      <c r="B924" s="228" t="s">
        <v>1398</v>
      </c>
      <c r="C924" s="229" t="s">
        <v>1399</v>
      </c>
      <c r="D924" s="230" t="s">
        <v>46</v>
      </c>
      <c r="E924" s="231" t="s">
        <v>38</v>
      </c>
      <c r="F924" s="231" t="s">
        <v>97</v>
      </c>
      <c r="G924" s="231" t="s">
        <v>35</v>
      </c>
      <c r="H924" s="231" t="s">
        <v>7652</v>
      </c>
      <c r="I924" s="232" t="s">
        <v>98</v>
      </c>
      <c r="J924" s="231" t="s">
        <v>1607</v>
      </c>
      <c r="K924" s="230" t="s">
        <v>447</v>
      </c>
      <c r="L924" s="230" t="s">
        <v>1578</v>
      </c>
      <c r="M924" s="233">
        <v>1995</v>
      </c>
      <c r="N924" s="234" t="s">
        <v>8271</v>
      </c>
      <c r="O924" s="230" t="s">
        <v>1579</v>
      </c>
      <c r="P924" s="230" t="s">
        <v>46</v>
      </c>
      <c r="Q924" s="233">
        <v>0</v>
      </c>
      <c r="R924" s="234">
        <v>0</v>
      </c>
      <c r="S924" s="235" t="s">
        <v>46</v>
      </c>
      <c r="T924" s="236"/>
      <c r="U924" s="237"/>
      <c r="V924" s="238" t="s">
        <v>104</v>
      </c>
      <c r="W924" s="236">
        <v>0</v>
      </c>
      <c r="X924" s="237" t="s">
        <v>46</v>
      </c>
      <c r="Y924" s="239">
        <v>0</v>
      </c>
      <c r="Z924" s="237" t="s">
        <v>46</v>
      </c>
      <c r="AA924" s="239">
        <v>0</v>
      </c>
      <c r="AB924" s="240" t="s">
        <v>46</v>
      </c>
      <c r="AC924" s="241" t="s">
        <v>46</v>
      </c>
      <c r="AD924" s="241" t="s">
        <v>46</v>
      </c>
      <c r="AE924" s="237"/>
      <c r="AF924" s="237"/>
      <c r="AG924" s="237"/>
      <c r="AH924" s="237"/>
      <c r="AI924" s="237" t="s">
        <v>1379</v>
      </c>
      <c r="AJ924" s="237" t="s">
        <v>96</v>
      </c>
      <c r="AK924" s="237" t="s">
        <v>94</v>
      </c>
      <c r="AL924" s="237" t="s">
        <v>111</v>
      </c>
      <c r="AM924" s="242">
        <v>4</v>
      </c>
    </row>
    <row r="925" spans="2:39">
      <c r="B925" s="228" t="s">
        <v>1400</v>
      </c>
      <c r="C925" s="229" t="s">
        <v>1401</v>
      </c>
      <c r="D925" s="230" t="s">
        <v>46</v>
      </c>
      <c r="E925" s="231" t="s">
        <v>38</v>
      </c>
      <c r="F925" s="231" t="s">
        <v>97</v>
      </c>
      <c r="G925" s="231" t="s">
        <v>35</v>
      </c>
      <c r="H925" s="231" t="s">
        <v>7652</v>
      </c>
      <c r="I925" s="232" t="s">
        <v>98</v>
      </c>
      <c r="J925" s="231" t="s">
        <v>1607</v>
      </c>
      <c r="K925" s="230" t="s">
        <v>144</v>
      </c>
      <c r="L925" s="230" t="s">
        <v>1578</v>
      </c>
      <c r="M925" s="233">
        <v>225</v>
      </c>
      <c r="N925" s="234" t="s">
        <v>8271</v>
      </c>
      <c r="O925" s="230" t="s">
        <v>1579</v>
      </c>
      <c r="P925" s="230" t="s">
        <v>46</v>
      </c>
      <c r="Q925" s="233">
        <v>0</v>
      </c>
      <c r="R925" s="234">
        <v>0</v>
      </c>
      <c r="S925" s="235" t="s">
        <v>46</v>
      </c>
      <c r="T925" s="236"/>
      <c r="U925" s="237"/>
      <c r="V925" s="238" t="s">
        <v>104</v>
      </c>
      <c r="W925" s="236">
        <v>0</v>
      </c>
      <c r="X925" s="237" t="s">
        <v>46</v>
      </c>
      <c r="Y925" s="239">
        <v>0</v>
      </c>
      <c r="Z925" s="237" t="s">
        <v>46</v>
      </c>
      <c r="AA925" s="239">
        <v>0</v>
      </c>
      <c r="AB925" s="240" t="s">
        <v>46</v>
      </c>
      <c r="AC925" s="241" t="s">
        <v>46</v>
      </c>
      <c r="AD925" s="241" t="s">
        <v>46</v>
      </c>
      <c r="AE925" s="237"/>
      <c r="AF925" s="237"/>
      <c r="AG925" s="237"/>
      <c r="AH925" s="237"/>
      <c r="AI925" s="237" t="s">
        <v>1379</v>
      </c>
      <c r="AJ925" s="237" t="s">
        <v>96</v>
      </c>
      <c r="AK925" s="237" t="s">
        <v>94</v>
      </c>
      <c r="AL925" s="237" t="s">
        <v>112</v>
      </c>
      <c r="AM925" s="242">
        <v>4</v>
      </c>
    </row>
    <row r="926" spans="2:39">
      <c r="B926" s="228" t="s">
        <v>1402</v>
      </c>
      <c r="C926" s="229" t="s">
        <v>1403</v>
      </c>
      <c r="D926" s="230" t="s">
        <v>46</v>
      </c>
      <c r="E926" s="231" t="s">
        <v>38</v>
      </c>
      <c r="F926" s="231" t="s">
        <v>97</v>
      </c>
      <c r="G926" s="231" t="s">
        <v>35</v>
      </c>
      <c r="H926" s="231" t="s">
        <v>7652</v>
      </c>
      <c r="I926" s="232" t="s">
        <v>98</v>
      </c>
      <c r="J926" s="231" t="s">
        <v>1576</v>
      </c>
      <c r="K926" s="230" t="s">
        <v>144</v>
      </c>
      <c r="L926" s="230" t="s">
        <v>1578</v>
      </c>
      <c r="M926" s="233">
        <v>250</v>
      </c>
      <c r="N926" s="234" t="s">
        <v>8271</v>
      </c>
      <c r="O926" s="230" t="s">
        <v>1579</v>
      </c>
      <c r="P926" s="230" t="s">
        <v>46</v>
      </c>
      <c r="Q926" s="233">
        <v>0</v>
      </c>
      <c r="R926" s="234">
        <v>0</v>
      </c>
      <c r="S926" s="235" t="s">
        <v>46</v>
      </c>
      <c r="T926" s="236"/>
      <c r="U926" s="237"/>
      <c r="V926" s="238" t="s">
        <v>104</v>
      </c>
      <c r="W926" s="236">
        <v>0</v>
      </c>
      <c r="X926" s="237" t="s">
        <v>46</v>
      </c>
      <c r="Y926" s="239">
        <v>0</v>
      </c>
      <c r="Z926" s="237" t="s">
        <v>46</v>
      </c>
      <c r="AA926" s="239">
        <v>0</v>
      </c>
      <c r="AB926" s="240" t="s">
        <v>46</v>
      </c>
      <c r="AC926" s="241" t="s">
        <v>46</v>
      </c>
      <c r="AD926" s="241" t="s">
        <v>46</v>
      </c>
      <c r="AE926" s="237"/>
      <c r="AF926" s="237"/>
      <c r="AG926" s="237"/>
      <c r="AH926" s="237"/>
      <c r="AI926" s="237" t="s">
        <v>1379</v>
      </c>
      <c r="AJ926" s="237" t="s">
        <v>96</v>
      </c>
      <c r="AK926" s="237" t="s">
        <v>94</v>
      </c>
      <c r="AL926" s="237" t="s">
        <v>113</v>
      </c>
      <c r="AM926" s="242">
        <v>4</v>
      </c>
    </row>
    <row r="927" spans="2:39">
      <c r="B927" s="228" t="s">
        <v>1404</v>
      </c>
      <c r="C927" s="229" t="s">
        <v>1405</v>
      </c>
      <c r="D927" s="230" t="s">
        <v>46</v>
      </c>
      <c r="E927" s="231" t="s">
        <v>1704</v>
      </c>
      <c r="F927" s="231" t="s">
        <v>1585</v>
      </c>
      <c r="G927" s="231" t="s">
        <v>35</v>
      </c>
      <c r="H927" s="231" t="s">
        <v>7652</v>
      </c>
      <c r="I927" s="232" t="s">
        <v>98</v>
      </c>
      <c r="J927" s="231" t="s">
        <v>2717</v>
      </c>
      <c r="K927" s="230" t="s">
        <v>128</v>
      </c>
      <c r="L927" s="230" t="s">
        <v>1578</v>
      </c>
      <c r="M927" s="233">
        <v>10.54</v>
      </c>
      <c r="N927" s="234" t="s">
        <v>7697</v>
      </c>
      <c r="O927" s="230" t="s">
        <v>1579</v>
      </c>
      <c r="P927" s="230" t="s">
        <v>46</v>
      </c>
      <c r="Q927" s="233">
        <v>0</v>
      </c>
      <c r="R927" s="234">
        <v>0</v>
      </c>
      <c r="S927" s="235" t="s">
        <v>46</v>
      </c>
      <c r="T927" s="236"/>
      <c r="U927" s="237"/>
      <c r="V927" s="238" t="s">
        <v>104</v>
      </c>
      <c r="W927" s="236">
        <v>0</v>
      </c>
      <c r="X927" s="237" t="s">
        <v>46</v>
      </c>
      <c r="Y927" s="239">
        <v>0</v>
      </c>
      <c r="Z927" s="237" t="s">
        <v>46</v>
      </c>
      <c r="AA927" s="239">
        <v>0</v>
      </c>
      <c r="AB927" s="240" t="s">
        <v>46</v>
      </c>
      <c r="AC927" s="241" t="s">
        <v>46</v>
      </c>
      <c r="AD927" s="241" t="s">
        <v>46</v>
      </c>
      <c r="AE927" s="237"/>
      <c r="AF927" s="237"/>
      <c r="AG927" s="237"/>
      <c r="AH927" s="237"/>
      <c r="AI927" s="237" t="s">
        <v>1379</v>
      </c>
      <c r="AJ927" s="237" t="s">
        <v>96</v>
      </c>
      <c r="AK927" s="237" t="s">
        <v>94</v>
      </c>
      <c r="AL927" s="237" t="s">
        <v>115</v>
      </c>
      <c r="AM927" s="242">
        <v>4</v>
      </c>
    </row>
    <row r="928" spans="2:39">
      <c r="B928" s="228" t="s">
        <v>1404</v>
      </c>
      <c r="C928" s="229" t="s">
        <v>1405</v>
      </c>
      <c r="D928" s="230" t="s">
        <v>46</v>
      </c>
      <c r="E928" s="231" t="s">
        <v>1705</v>
      </c>
      <c r="F928" s="231" t="s">
        <v>1706</v>
      </c>
      <c r="G928" s="231" t="s">
        <v>35</v>
      </c>
      <c r="H928" s="231" t="s">
        <v>7652</v>
      </c>
      <c r="I928" s="232" t="s">
        <v>98</v>
      </c>
      <c r="J928" s="231" t="s">
        <v>2717</v>
      </c>
      <c r="K928" s="230" t="s">
        <v>128</v>
      </c>
      <c r="L928" s="230" t="s">
        <v>1578</v>
      </c>
      <c r="M928" s="233">
        <v>10.54</v>
      </c>
      <c r="N928" s="234" t="s">
        <v>7697</v>
      </c>
      <c r="O928" s="230" t="s">
        <v>1579</v>
      </c>
      <c r="P928" s="230" t="s">
        <v>46</v>
      </c>
      <c r="Q928" s="233">
        <v>0</v>
      </c>
      <c r="R928" s="234">
        <v>0</v>
      </c>
      <c r="S928" s="235" t="s">
        <v>46</v>
      </c>
      <c r="T928" s="236"/>
      <c r="U928" s="237"/>
      <c r="V928" s="238" t="s">
        <v>104</v>
      </c>
      <c r="W928" s="236">
        <v>0</v>
      </c>
      <c r="X928" s="237" t="s">
        <v>46</v>
      </c>
      <c r="Y928" s="239">
        <v>0</v>
      </c>
      <c r="Z928" s="237" t="s">
        <v>46</v>
      </c>
      <c r="AA928" s="239">
        <v>0</v>
      </c>
      <c r="AB928" s="240" t="s">
        <v>46</v>
      </c>
      <c r="AC928" s="241" t="s">
        <v>46</v>
      </c>
      <c r="AD928" s="241" t="s">
        <v>46</v>
      </c>
      <c r="AE928" s="237"/>
      <c r="AF928" s="237"/>
      <c r="AG928" s="237"/>
      <c r="AH928" s="237"/>
      <c r="AI928" s="237" t="s">
        <v>1379</v>
      </c>
      <c r="AJ928" s="237" t="s">
        <v>96</v>
      </c>
      <c r="AK928" s="237" t="s">
        <v>94</v>
      </c>
      <c r="AL928" s="237" t="s">
        <v>115</v>
      </c>
      <c r="AM928" s="242">
        <v>4</v>
      </c>
    </row>
    <row r="929" spans="2:39">
      <c r="B929" s="228" t="s">
        <v>1404</v>
      </c>
      <c r="C929" s="229" t="s">
        <v>1405</v>
      </c>
      <c r="D929" s="230" t="s">
        <v>46</v>
      </c>
      <c r="E929" s="231" t="s">
        <v>38</v>
      </c>
      <c r="F929" s="231" t="s">
        <v>97</v>
      </c>
      <c r="G929" s="231" t="s">
        <v>35</v>
      </c>
      <c r="H929" s="231" t="s">
        <v>7652</v>
      </c>
      <c r="I929" s="232" t="s">
        <v>98</v>
      </c>
      <c r="J929" s="231" t="s">
        <v>2717</v>
      </c>
      <c r="K929" s="230" t="s">
        <v>128</v>
      </c>
      <c r="L929" s="230" t="s">
        <v>1578</v>
      </c>
      <c r="M929" s="233">
        <v>10.54</v>
      </c>
      <c r="N929" s="234" t="s">
        <v>7697</v>
      </c>
      <c r="O929" s="230" t="s">
        <v>1579</v>
      </c>
      <c r="P929" s="230" t="s">
        <v>46</v>
      </c>
      <c r="Q929" s="233">
        <v>0</v>
      </c>
      <c r="R929" s="234">
        <v>0</v>
      </c>
      <c r="S929" s="235" t="s">
        <v>46</v>
      </c>
      <c r="T929" s="236"/>
      <c r="U929" s="237"/>
      <c r="V929" s="238" t="s">
        <v>104</v>
      </c>
      <c r="W929" s="236">
        <v>0</v>
      </c>
      <c r="X929" s="237" t="s">
        <v>46</v>
      </c>
      <c r="Y929" s="239">
        <v>0</v>
      </c>
      <c r="Z929" s="237" t="s">
        <v>46</v>
      </c>
      <c r="AA929" s="239">
        <v>0</v>
      </c>
      <c r="AB929" s="240" t="s">
        <v>46</v>
      </c>
      <c r="AC929" s="241" t="s">
        <v>46</v>
      </c>
      <c r="AD929" s="241" t="s">
        <v>46</v>
      </c>
      <c r="AE929" s="237"/>
      <c r="AF929" s="237"/>
      <c r="AG929" s="237"/>
      <c r="AH929" s="237"/>
      <c r="AI929" s="237" t="s">
        <v>1379</v>
      </c>
      <c r="AJ929" s="237" t="s">
        <v>96</v>
      </c>
      <c r="AK929" s="237" t="s">
        <v>94</v>
      </c>
      <c r="AL929" s="237" t="s">
        <v>115</v>
      </c>
      <c r="AM929" s="242">
        <v>4</v>
      </c>
    </row>
    <row r="930" spans="2:39">
      <c r="B930" s="228" t="s">
        <v>1404</v>
      </c>
      <c r="C930" s="229" t="s">
        <v>1405</v>
      </c>
      <c r="D930" s="230" t="s">
        <v>46</v>
      </c>
      <c r="E930" s="231" t="s">
        <v>1584</v>
      </c>
      <c r="F930" s="231" t="s">
        <v>1585</v>
      </c>
      <c r="G930" s="231" t="s">
        <v>35</v>
      </c>
      <c r="H930" s="231" t="s">
        <v>7652</v>
      </c>
      <c r="I930" s="232" t="s">
        <v>98</v>
      </c>
      <c r="J930" s="231" t="s">
        <v>2717</v>
      </c>
      <c r="K930" s="230" t="s">
        <v>128</v>
      </c>
      <c r="L930" s="230" t="s">
        <v>1578</v>
      </c>
      <c r="M930" s="233">
        <v>10.54</v>
      </c>
      <c r="N930" s="234" t="s">
        <v>7697</v>
      </c>
      <c r="O930" s="230" t="s">
        <v>1579</v>
      </c>
      <c r="P930" s="230" t="s">
        <v>46</v>
      </c>
      <c r="Q930" s="233">
        <v>0</v>
      </c>
      <c r="R930" s="234">
        <v>0</v>
      </c>
      <c r="S930" s="235" t="s">
        <v>46</v>
      </c>
      <c r="T930" s="236"/>
      <c r="U930" s="237"/>
      <c r="V930" s="238" t="s">
        <v>104</v>
      </c>
      <c r="W930" s="236">
        <v>0</v>
      </c>
      <c r="X930" s="237" t="s">
        <v>46</v>
      </c>
      <c r="Y930" s="239">
        <v>0</v>
      </c>
      <c r="Z930" s="237" t="s">
        <v>46</v>
      </c>
      <c r="AA930" s="239">
        <v>0</v>
      </c>
      <c r="AB930" s="240" t="s">
        <v>46</v>
      </c>
      <c r="AC930" s="241" t="s">
        <v>46</v>
      </c>
      <c r="AD930" s="241" t="s">
        <v>46</v>
      </c>
      <c r="AE930" s="237"/>
      <c r="AF930" s="237"/>
      <c r="AG930" s="237"/>
      <c r="AH930" s="237"/>
      <c r="AI930" s="237" t="s">
        <v>1379</v>
      </c>
      <c r="AJ930" s="237" t="s">
        <v>96</v>
      </c>
      <c r="AK930" s="237" t="s">
        <v>94</v>
      </c>
      <c r="AL930" s="237" t="s">
        <v>115</v>
      </c>
      <c r="AM930" s="242">
        <v>4</v>
      </c>
    </row>
    <row r="931" spans="2:39">
      <c r="B931" s="228" t="s">
        <v>1404</v>
      </c>
      <c r="C931" s="229" t="s">
        <v>1405</v>
      </c>
      <c r="D931" s="230" t="s">
        <v>46</v>
      </c>
      <c r="E931" s="231" t="s">
        <v>1587</v>
      </c>
      <c r="F931" s="231" t="s">
        <v>1588</v>
      </c>
      <c r="G931" s="231" t="s">
        <v>35</v>
      </c>
      <c r="H931" s="231" t="s">
        <v>7652</v>
      </c>
      <c r="I931" s="232" t="s">
        <v>98</v>
      </c>
      <c r="J931" s="231" t="s">
        <v>2717</v>
      </c>
      <c r="K931" s="230" t="s">
        <v>128</v>
      </c>
      <c r="L931" s="230" t="s">
        <v>1578</v>
      </c>
      <c r="M931" s="233">
        <v>10.54</v>
      </c>
      <c r="N931" s="234" t="s">
        <v>7697</v>
      </c>
      <c r="O931" s="230" t="s">
        <v>1579</v>
      </c>
      <c r="P931" s="230" t="s">
        <v>46</v>
      </c>
      <c r="Q931" s="233">
        <v>0</v>
      </c>
      <c r="R931" s="234">
        <v>0</v>
      </c>
      <c r="S931" s="235" t="s">
        <v>46</v>
      </c>
      <c r="T931" s="236"/>
      <c r="U931" s="237"/>
      <c r="V931" s="238" t="s">
        <v>104</v>
      </c>
      <c r="W931" s="236">
        <v>0</v>
      </c>
      <c r="X931" s="237" t="s">
        <v>46</v>
      </c>
      <c r="Y931" s="239">
        <v>0</v>
      </c>
      <c r="Z931" s="237" t="s">
        <v>46</v>
      </c>
      <c r="AA931" s="239">
        <v>0</v>
      </c>
      <c r="AB931" s="240" t="s">
        <v>46</v>
      </c>
      <c r="AC931" s="241" t="s">
        <v>46</v>
      </c>
      <c r="AD931" s="241" t="s">
        <v>46</v>
      </c>
      <c r="AE931" s="237"/>
      <c r="AF931" s="237"/>
      <c r="AG931" s="237"/>
      <c r="AH931" s="237"/>
      <c r="AI931" s="237" t="s">
        <v>1379</v>
      </c>
      <c r="AJ931" s="237" t="s">
        <v>96</v>
      </c>
      <c r="AK931" s="237" t="s">
        <v>94</v>
      </c>
      <c r="AL931" s="237" t="s">
        <v>115</v>
      </c>
      <c r="AM931" s="242">
        <v>4</v>
      </c>
    </row>
    <row r="932" spans="2:39">
      <c r="B932" s="228" t="s">
        <v>1404</v>
      </c>
      <c r="C932" s="229" t="s">
        <v>1405</v>
      </c>
      <c r="D932" s="230" t="s">
        <v>46</v>
      </c>
      <c r="E932" s="231" t="s">
        <v>1573</v>
      </c>
      <c r="F932" s="231" t="s">
        <v>1574</v>
      </c>
      <c r="G932" s="231" t="s">
        <v>35</v>
      </c>
      <c r="H932" s="231" t="s">
        <v>7652</v>
      </c>
      <c r="I932" s="232" t="s">
        <v>98</v>
      </c>
      <c r="J932" s="231" t="s">
        <v>2717</v>
      </c>
      <c r="K932" s="230" t="s">
        <v>128</v>
      </c>
      <c r="L932" s="230" t="s">
        <v>1578</v>
      </c>
      <c r="M932" s="233">
        <v>10.54</v>
      </c>
      <c r="N932" s="234" t="s">
        <v>7697</v>
      </c>
      <c r="O932" s="230" t="s">
        <v>1579</v>
      </c>
      <c r="P932" s="230" t="s">
        <v>46</v>
      </c>
      <c r="Q932" s="233">
        <v>0</v>
      </c>
      <c r="R932" s="234">
        <v>0</v>
      </c>
      <c r="S932" s="235" t="s">
        <v>46</v>
      </c>
      <c r="T932" s="236"/>
      <c r="U932" s="237"/>
      <c r="V932" s="238" t="s">
        <v>104</v>
      </c>
      <c r="W932" s="236">
        <v>0</v>
      </c>
      <c r="X932" s="237" t="s">
        <v>46</v>
      </c>
      <c r="Y932" s="239">
        <v>0</v>
      </c>
      <c r="Z932" s="237" t="s">
        <v>46</v>
      </c>
      <c r="AA932" s="239">
        <v>0</v>
      </c>
      <c r="AB932" s="240" t="s">
        <v>46</v>
      </c>
      <c r="AC932" s="241" t="s">
        <v>46</v>
      </c>
      <c r="AD932" s="241" t="s">
        <v>46</v>
      </c>
      <c r="AE932" s="237"/>
      <c r="AF932" s="237"/>
      <c r="AG932" s="237"/>
      <c r="AH932" s="237"/>
      <c r="AI932" s="237" t="s">
        <v>1379</v>
      </c>
      <c r="AJ932" s="237" t="s">
        <v>96</v>
      </c>
      <c r="AK932" s="237" t="s">
        <v>94</v>
      </c>
      <c r="AL932" s="237" t="s">
        <v>115</v>
      </c>
      <c r="AM932" s="242">
        <v>4</v>
      </c>
    </row>
    <row r="933" spans="2:39">
      <c r="B933" s="228" t="s">
        <v>1404</v>
      </c>
      <c r="C933" s="229" t="s">
        <v>1405</v>
      </c>
      <c r="D933" s="230" t="s">
        <v>46</v>
      </c>
      <c r="E933" s="231" t="s">
        <v>1582</v>
      </c>
      <c r="F933" s="231" t="s">
        <v>1706</v>
      </c>
      <c r="G933" s="231" t="s">
        <v>35</v>
      </c>
      <c r="H933" s="231" t="s">
        <v>7652</v>
      </c>
      <c r="I933" s="232" t="s">
        <v>98</v>
      </c>
      <c r="J933" s="231" t="s">
        <v>2717</v>
      </c>
      <c r="K933" s="230" t="s">
        <v>128</v>
      </c>
      <c r="L933" s="230" t="s">
        <v>1578</v>
      </c>
      <c r="M933" s="233">
        <v>10.54</v>
      </c>
      <c r="N933" s="234" t="s">
        <v>7697</v>
      </c>
      <c r="O933" s="230" t="s">
        <v>1579</v>
      </c>
      <c r="P933" s="230" t="s">
        <v>46</v>
      </c>
      <c r="Q933" s="233">
        <v>0</v>
      </c>
      <c r="R933" s="234">
        <v>0</v>
      </c>
      <c r="S933" s="235" t="s">
        <v>46</v>
      </c>
      <c r="T933" s="236"/>
      <c r="U933" s="237"/>
      <c r="V933" s="238" t="s">
        <v>104</v>
      </c>
      <c r="W933" s="236">
        <v>0</v>
      </c>
      <c r="X933" s="237" t="s">
        <v>46</v>
      </c>
      <c r="Y933" s="239">
        <v>0</v>
      </c>
      <c r="Z933" s="237" t="s">
        <v>46</v>
      </c>
      <c r="AA933" s="239">
        <v>0</v>
      </c>
      <c r="AB933" s="240" t="s">
        <v>46</v>
      </c>
      <c r="AC933" s="241" t="s">
        <v>46</v>
      </c>
      <c r="AD933" s="241" t="s">
        <v>46</v>
      </c>
      <c r="AE933" s="237"/>
      <c r="AF933" s="237"/>
      <c r="AG933" s="237"/>
      <c r="AH933" s="237"/>
      <c r="AI933" s="237" t="s">
        <v>1379</v>
      </c>
      <c r="AJ933" s="237" t="s">
        <v>96</v>
      </c>
      <c r="AK933" s="237" t="s">
        <v>94</v>
      </c>
      <c r="AL933" s="237" t="s">
        <v>115</v>
      </c>
      <c r="AM933" s="242">
        <v>4</v>
      </c>
    </row>
    <row r="934" spans="2:39">
      <c r="B934" s="228" t="s">
        <v>1404</v>
      </c>
      <c r="C934" s="229" t="s">
        <v>1405</v>
      </c>
      <c r="D934" s="230" t="s">
        <v>46</v>
      </c>
      <c r="E934" s="231" t="s">
        <v>1703</v>
      </c>
      <c r="F934" s="231" t="s">
        <v>1588</v>
      </c>
      <c r="G934" s="231" t="s">
        <v>35</v>
      </c>
      <c r="H934" s="231" t="s">
        <v>7652</v>
      </c>
      <c r="I934" s="232" t="s">
        <v>98</v>
      </c>
      <c r="J934" s="231" t="s">
        <v>2717</v>
      </c>
      <c r="K934" s="230" t="s">
        <v>128</v>
      </c>
      <c r="L934" s="230" t="s">
        <v>1578</v>
      </c>
      <c r="M934" s="233">
        <v>10.54</v>
      </c>
      <c r="N934" s="234" t="s">
        <v>7697</v>
      </c>
      <c r="O934" s="230" t="s">
        <v>1579</v>
      </c>
      <c r="P934" s="230" t="s">
        <v>46</v>
      </c>
      <c r="Q934" s="233">
        <v>0</v>
      </c>
      <c r="R934" s="234">
        <v>0</v>
      </c>
      <c r="S934" s="235" t="s">
        <v>46</v>
      </c>
      <c r="T934" s="236"/>
      <c r="U934" s="237"/>
      <c r="V934" s="238" t="s">
        <v>104</v>
      </c>
      <c r="W934" s="236">
        <v>0</v>
      </c>
      <c r="X934" s="237" t="s">
        <v>46</v>
      </c>
      <c r="Y934" s="239">
        <v>0</v>
      </c>
      <c r="Z934" s="237" t="s">
        <v>46</v>
      </c>
      <c r="AA934" s="239">
        <v>0</v>
      </c>
      <c r="AB934" s="240" t="s">
        <v>46</v>
      </c>
      <c r="AC934" s="241" t="s">
        <v>46</v>
      </c>
      <c r="AD934" s="241" t="s">
        <v>46</v>
      </c>
      <c r="AE934" s="237"/>
      <c r="AF934" s="237"/>
      <c r="AG934" s="237"/>
      <c r="AH934" s="237"/>
      <c r="AI934" s="237" t="s">
        <v>1379</v>
      </c>
      <c r="AJ934" s="237" t="s">
        <v>96</v>
      </c>
      <c r="AK934" s="237" t="s">
        <v>94</v>
      </c>
      <c r="AL934" s="237" t="s">
        <v>115</v>
      </c>
      <c r="AM934" s="242">
        <v>4</v>
      </c>
    </row>
    <row r="935" spans="2:39">
      <c r="B935" s="228" t="s">
        <v>1406</v>
      </c>
      <c r="C935" s="229" t="s">
        <v>1407</v>
      </c>
      <c r="D935" s="230" t="s">
        <v>46</v>
      </c>
      <c r="E935" s="231" t="s">
        <v>38</v>
      </c>
      <c r="F935" s="231" t="s">
        <v>97</v>
      </c>
      <c r="G935" s="231" t="s">
        <v>35</v>
      </c>
      <c r="H935" s="231" t="s">
        <v>7652</v>
      </c>
      <c r="I935" s="232" t="s">
        <v>98</v>
      </c>
      <c r="J935" s="231" t="s">
        <v>1717</v>
      </c>
      <c r="K935" s="230" t="s">
        <v>447</v>
      </c>
      <c r="L935" s="230" t="s">
        <v>1578</v>
      </c>
      <c r="M935" s="233">
        <v>17.18</v>
      </c>
      <c r="N935" s="234" t="s">
        <v>8271</v>
      </c>
      <c r="O935" s="230" t="s">
        <v>1579</v>
      </c>
      <c r="P935" s="230" t="s">
        <v>46</v>
      </c>
      <c r="Q935" s="233">
        <v>0</v>
      </c>
      <c r="R935" s="234">
        <v>0</v>
      </c>
      <c r="S935" s="235" t="s">
        <v>46</v>
      </c>
      <c r="T935" s="236"/>
      <c r="U935" s="237"/>
      <c r="V935" s="238" t="s">
        <v>104</v>
      </c>
      <c r="W935" s="236">
        <v>0</v>
      </c>
      <c r="X935" s="237" t="s">
        <v>46</v>
      </c>
      <c r="Y935" s="239">
        <v>0</v>
      </c>
      <c r="Z935" s="237" t="s">
        <v>46</v>
      </c>
      <c r="AA935" s="239">
        <v>0</v>
      </c>
      <c r="AB935" s="240" t="s">
        <v>46</v>
      </c>
      <c r="AC935" s="241" t="s">
        <v>46</v>
      </c>
      <c r="AD935" s="241" t="s">
        <v>46</v>
      </c>
      <c r="AE935" s="237"/>
      <c r="AF935" s="237"/>
      <c r="AG935" s="237"/>
      <c r="AH935" s="237"/>
      <c r="AI935" s="237" t="s">
        <v>1379</v>
      </c>
      <c r="AJ935" s="237" t="s">
        <v>96</v>
      </c>
      <c r="AK935" s="237" t="s">
        <v>94</v>
      </c>
      <c r="AL935" s="237" t="s">
        <v>167</v>
      </c>
      <c r="AM935" s="242">
        <v>4</v>
      </c>
    </row>
    <row r="936" spans="2:39">
      <c r="B936" s="228" t="s">
        <v>1408</v>
      </c>
      <c r="C936" s="229" t="s">
        <v>1409</v>
      </c>
      <c r="D936" s="230" t="s">
        <v>46</v>
      </c>
      <c r="E936" s="231" t="s">
        <v>38</v>
      </c>
      <c r="F936" s="231" t="s">
        <v>97</v>
      </c>
      <c r="G936" s="231" t="s">
        <v>35</v>
      </c>
      <c r="H936" s="231" t="s">
        <v>7652</v>
      </c>
      <c r="I936" s="232" t="s">
        <v>98</v>
      </c>
      <c r="J936" s="231" t="s">
        <v>1576</v>
      </c>
      <c r="K936" s="230" t="s">
        <v>144</v>
      </c>
      <c r="L936" s="230" t="s">
        <v>1578</v>
      </c>
      <c r="M936" s="233">
        <v>1850</v>
      </c>
      <c r="N936" s="234" t="s">
        <v>8271</v>
      </c>
      <c r="O936" s="230" t="s">
        <v>1579</v>
      </c>
      <c r="P936" s="230" t="s">
        <v>46</v>
      </c>
      <c r="Q936" s="233">
        <v>0</v>
      </c>
      <c r="R936" s="234">
        <v>0</v>
      </c>
      <c r="S936" s="235" t="s">
        <v>46</v>
      </c>
      <c r="T936" s="236"/>
      <c r="U936" s="237"/>
      <c r="V936" s="238" t="s">
        <v>104</v>
      </c>
      <c r="W936" s="236">
        <v>0</v>
      </c>
      <c r="X936" s="237" t="s">
        <v>46</v>
      </c>
      <c r="Y936" s="239">
        <v>0</v>
      </c>
      <c r="Z936" s="237" t="s">
        <v>46</v>
      </c>
      <c r="AA936" s="239">
        <v>0</v>
      </c>
      <c r="AB936" s="240" t="s">
        <v>46</v>
      </c>
      <c r="AC936" s="241" t="s">
        <v>46</v>
      </c>
      <c r="AD936" s="241" t="s">
        <v>46</v>
      </c>
      <c r="AE936" s="237"/>
      <c r="AF936" s="237"/>
      <c r="AG936" s="237"/>
      <c r="AH936" s="237"/>
      <c r="AI936" s="237" t="s">
        <v>1379</v>
      </c>
      <c r="AJ936" s="237" t="s">
        <v>96</v>
      </c>
      <c r="AK936" s="237" t="s">
        <v>94</v>
      </c>
      <c r="AL936" s="237" t="s">
        <v>189</v>
      </c>
      <c r="AM936" s="242">
        <v>4</v>
      </c>
    </row>
    <row r="937" spans="2:39">
      <c r="B937" s="228" t="s">
        <v>1410</v>
      </c>
      <c r="C937" s="229" t="s">
        <v>1411</v>
      </c>
      <c r="D937" s="230" t="s">
        <v>46</v>
      </c>
      <c r="E937" s="231" t="s">
        <v>38</v>
      </c>
      <c r="F937" s="231" t="s">
        <v>97</v>
      </c>
      <c r="G937" s="231" t="s">
        <v>35</v>
      </c>
      <c r="H937" s="231" t="s">
        <v>7652</v>
      </c>
      <c r="I937" s="232" t="s">
        <v>98</v>
      </c>
      <c r="J937" s="231" t="s">
        <v>1576</v>
      </c>
      <c r="K937" s="230" t="s">
        <v>144</v>
      </c>
      <c r="L937" s="230" t="s">
        <v>1578</v>
      </c>
      <c r="M937" s="233">
        <v>2254.17</v>
      </c>
      <c r="N937" s="234" t="s">
        <v>8271</v>
      </c>
      <c r="O937" s="230" t="s">
        <v>1579</v>
      </c>
      <c r="P937" s="230" t="s">
        <v>46</v>
      </c>
      <c r="Q937" s="233">
        <v>0</v>
      </c>
      <c r="R937" s="234">
        <v>0</v>
      </c>
      <c r="S937" s="235" t="s">
        <v>46</v>
      </c>
      <c r="T937" s="236"/>
      <c r="U937" s="237"/>
      <c r="V937" s="238" t="s">
        <v>104</v>
      </c>
      <c r="W937" s="236">
        <v>0</v>
      </c>
      <c r="X937" s="237" t="s">
        <v>46</v>
      </c>
      <c r="Y937" s="239">
        <v>0</v>
      </c>
      <c r="Z937" s="237" t="s">
        <v>46</v>
      </c>
      <c r="AA937" s="239">
        <v>0</v>
      </c>
      <c r="AB937" s="240" t="s">
        <v>46</v>
      </c>
      <c r="AC937" s="241" t="s">
        <v>46</v>
      </c>
      <c r="AD937" s="241" t="s">
        <v>46</v>
      </c>
      <c r="AE937" s="237"/>
      <c r="AF937" s="237"/>
      <c r="AG937" s="237"/>
      <c r="AH937" s="237"/>
      <c r="AI937" s="237" t="s">
        <v>1379</v>
      </c>
      <c r="AJ937" s="237" t="s">
        <v>96</v>
      </c>
      <c r="AK937" s="237" t="s">
        <v>94</v>
      </c>
      <c r="AL937" s="237" t="s">
        <v>191</v>
      </c>
      <c r="AM937" s="242">
        <v>4</v>
      </c>
    </row>
    <row r="938" spans="2:39">
      <c r="B938" s="228" t="s">
        <v>1412</v>
      </c>
      <c r="C938" s="229" t="s">
        <v>1413</v>
      </c>
      <c r="D938" s="230" t="s">
        <v>46</v>
      </c>
      <c r="E938" s="231" t="s">
        <v>1703</v>
      </c>
      <c r="F938" s="231" t="s">
        <v>1588</v>
      </c>
      <c r="G938" s="231" t="s">
        <v>35</v>
      </c>
      <c r="H938" s="231" t="s">
        <v>7652</v>
      </c>
      <c r="I938" s="232" t="s">
        <v>98</v>
      </c>
      <c r="J938" s="231" t="s">
        <v>1607</v>
      </c>
      <c r="K938" s="230" t="s">
        <v>128</v>
      </c>
      <c r="L938" s="230" t="s">
        <v>100</v>
      </c>
      <c r="M938" s="233">
        <v>620</v>
      </c>
      <c r="N938" s="234" t="s">
        <v>7698</v>
      </c>
      <c r="O938" s="230" t="s">
        <v>1579</v>
      </c>
      <c r="P938" s="230" t="s">
        <v>46</v>
      </c>
      <c r="Q938" s="233">
        <v>0</v>
      </c>
      <c r="R938" s="234">
        <v>0</v>
      </c>
      <c r="S938" s="235" t="s">
        <v>46</v>
      </c>
      <c r="T938" s="236"/>
      <c r="U938" s="237"/>
      <c r="V938" s="238" t="s">
        <v>104</v>
      </c>
      <c r="W938" s="236">
        <v>0</v>
      </c>
      <c r="X938" s="237" t="s">
        <v>46</v>
      </c>
      <c r="Y938" s="239">
        <v>0</v>
      </c>
      <c r="Z938" s="237" t="s">
        <v>46</v>
      </c>
      <c r="AA938" s="239">
        <v>0</v>
      </c>
      <c r="AB938" s="240" t="s">
        <v>46</v>
      </c>
      <c r="AC938" s="241" t="s">
        <v>46</v>
      </c>
      <c r="AD938" s="241" t="s">
        <v>46</v>
      </c>
      <c r="AE938" s="237"/>
      <c r="AF938" s="237"/>
      <c r="AG938" s="237"/>
      <c r="AH938" s="237"/>
      <c r="AI938" s="237" t="s">
        <v>1379</v>
      </c>
      <c r="AJ938" s="237" t="s">
        <v>96</v>
      </c>
      <c r="AK938" s="237" t="s">
        <v>94</v>
      </c>
      <c r="AL938" s="237" t="s">
        <v>193</v>
      </c>
      <c r="AM938" s="242">
        <v>4</v>
      </c>
    </row>
    <row r="939" spans="2:39">
      <c r="B939" s="228" t="s">
        <v>1412</v>
      </c>
      <c r="C939" s="229" t="s">
        <v>1413</v>
      </c>
      <c r="D939" s="230" t="s">
        <v>46</v>
      </c>
      <c r="E939" s="231" t="s">
        <v>1705</v>
      </c>
      <c r="F939" s="231" t="s">
        <v>1706</v>
      </c>
      <c r="G939" s="231" t="s">
        <v>35</v>
      </c>
      <c r="H939" s="231" t="s">
        <v>7652</v>
      </c>
      <c r="I939" s="232" t="s">
        <v>98</v>
      </c>
      <c r="J939" s="231" t="s">
        <v>1607</v>
      </c>
      <c r="K939" s="230" t="s">
        <v>128</v>
      </c>
      <c r="L939" s="230" t="s">
        <v>100</v>
      </c>
      <c r="M939" s="233">
        <v>620</v>
      </c>
      <c r="N939" s="234" t="s">
        <v>7698</v>
      </c>
      <c r="O939" s="230" t="s">
        <v>1579</v>
      </c>
      <c r="P939" s="230" t="s">
        <v>46</v>
      </c>
      <c r="Q939" s="233">
        <v>0</v>
      </c>
      <c r="R939" s="234">
        <v>0</v>
      </c>
      <c r="S939" s="235" t="s">
        <v>46</v>
      </c>
      <c r="T939" s="236"/>
      <c r="U939" s="237"/>
      <c r="V939" s="238" t="s">
        <v>104</v>
      </c>
      <c r="W939" s="236">
        <v>0</v>
      </c>
      <c r="X939" s="237" t="s">
        <v>46</v>
      </c>
      <c r="Y939" s="239">
        <v>0</v>
      </c>
      <c r="Z939" s="237" t="s">
        <v>46</v>
      </c>
      <c r="AA939" s="239">
        <v>0</v>
      </c>
      <c r="AB939" s="240" t="s">
        <v>46</v>
      </c>
      <c r="AC939" s="241" t="s">
        <v>46</v>
      </c>
      <c r="AD939" s="241" t="s">
        <v>46</v>
      </c>
      <c r="AE939" s="237"/>
      <c r="AF939" s="237"/>
      <c r="AG939" s="237"/>
      <c r="AH939" s="237"/>
      <c r="AI939" s="237" t="s">
        <v>1379</v>
      </c>
      <c r="AJ939" s="237" t="s">
        <v>96</v>
      </c>
      <c r="AK939" s="237" t="s">
        <v>94</v>
      </c>
      <c r="AL939" s="237" t="s">
        <v>193</v>
      </c>
      <c r="AM939" s="242">
        <v>4</v>
      </c>
    </row>
    <row r="940" spans="2:39">
      <c r="B940" s="228" t="s">
        <v>1412</v>
      </c>
      <c r="C940" s="229" t="s">
        <v>1413</v>
      </c>
      <c r="D940" s="230" t="s">
        <v>46</v>
      </c>
      <c r="E940" s="231" t="s">
        <v>1704</v>
      </c>
      <c r="F940" s="231" t="s">
        <v>1585</v>
      </c>
      <c r="G940" s="231" t="s">
        <v>35</v>
      </c>
      <c r="H940" s="231" t="s">
        <v>7652</v>
      </c>
      <c r="I940" s="232" t="s">
        <v>98</v>
      </c>
      <c r="J940" s="231" t="s">
        <v>1607</v>
      </c>
      <c r="K940" s="230" t="s">
        <v>128</v>
      </c>
      <c r="L940" s="230" t="s">
        <v>100</v>
      </c>
      <c r="M940" s="233">
        <v>620</v>
      </c>
      <c r="N940" s="234" t="s">
        <v>7698</v>
      </c>
      <c r="O940" s="230" t="s">
        <v>1579</v>
      </c>
      <c r="P940" s="230" t="s">
        <v>46</v>
      </c>
      <c r="Q940" s="233">
        <v>0</v>
      </c>
      <c r="R940" s="234">
        <v>0</v>
      </c>
      <c r="S940" s="235" t="s">
        <v>46</v>
      </c>
      <c r="T940" s="236"/>
      <c r="U940" s="237"/>
      <c r="V940" s="238" t="s">
        <v>104</v>
      </c>
      <c r="W940" s="236">
        <v>0</v>
      </c>
      <c r="X940" s="237" t="s">
        <v>46</v>
      </c>
      <c r="Y940" s="239">
        <v>0</v>
      </c>
      <c r="Z940" s="237" t="s">
        <v>46</v>
      </c>
      <c r="AA940" s="239">
        <v>0</v>
      </c>
      <c r="AB940" s="240" t="s">
        <v>46</v>
      </c>
      <c r="AC940" s="241" t="s">
        <v>46</v>
      </c>
      <c r="AD940" s="241" t="s">
        <v>46</v>
      </c>
      <c r="AE940" s="237"/>
      <c r="AF940" s="237"/>
      <c r="AG940" s="237"/>
      <c r="AH940" s="237"/>
      <c r="AI940" s="237" t="s">
        <v>1379</v>
      </c>
      <c r="AJ940" s="237" t="s">
        <v>96</v>
      </c>
      <c r="AK940" s="237" t="s">
        <v>94</v>
      </c>
      <c r="AL940" s="237" t="s">
        <v>193</v>
      </c>
      <c r="AM940" s="242">
        <v>4</v>
      </c>
    </row>
    <row r="941" spans="2:39">
      <c r="B941" s="228" t="s">
        <v>1412</v>
      </c>
      <c r="C941" s="229" t="s">
        <v>1413</v>
      </c>
      <c r="D941" s="230" t="s">
        <v>46</v>
      </c>
      <c r="E941" s="231" t="s">
        <v>1573</v>
      </c>
      <c r="F941" s="231" t="s">
        <v>1574</v>
      </c>
      <c r="G941" s="231" t="s">
        <v>35</v>
      </c>
      <c r="H941" s="231" t="s">
        <v>7652</v>
      </c>
      <c r="I941" s="232" t="s">
        <v>98</v>
      </c>
      <c r="J941" s="231" t="s">
        <v>1607</v>
      </c>
      <c r="K941" s="230" t="s">
        <v>128</v>
      </c>
      <c r="L941" s="230" t="s">
        <v>100</v>
      </c>
      <c r="M941" s="233">
        <v>620</v>
      </c>
      <c r="N941" s="234" t="s">
        <v>7698</v>
      </c>
      <c r="O941" s="230" t="s">
        <v>1579</v>
      </c>
      <c r="P941" s="230" t="s">
        <v>46</v>
      </c>
      <c r="Q941" s="233">
        <v>0</v>
      </c>
      <c r="R941" s="234">
        <v>0</v>
      </c>
      <c r="S941" s="235" t="s">
        <v>46</v>
      </c>
      <c r="T941" s="236"/>
      <c r="U941" s="237"/>
      <c r="V941" s="238" t="s">
        <v>104</v>
      </c>
      <c r="W941" s="236">
        <v>0</v>
      </c>
      <c r="X941" s="237" t="s">
        <v>46</v>
      </c>
      <c r="Y941" s="239">
        <v>0</v>
      </c>
      <c r="Z941" s="237" t="s">
        <v>46</v>
      </c>
      <c r="AA941" s="239">
        <v>0</v>
      </c>
      <c r="AB941" s="240" t="s">
        <v>46</v>
      </c>
      <c r="AC941" s="241" t="s">
        <v>46</v>
      </c>
      <c r="AD941" s="241" t="s">
        <v>46</v>
      </c>
      <c r="AE941" s="237"/>
      <c r="AF941" s="237"/>
      <c r="AG941" s="237"/>
      <c r="AH941" s="237"/>
      <c r="AI941" s="237" t="s">
        <v>1379</v>
      </c>
      <c r="AJ941" s="237" t="s">
        <v>96</v>
      </c>
      <c r="AK941" s="237" t="s">
        <v>94</v>
      </c>
      <c r="AL941" s="237" t="s">
        <v>193</v>
      </c>
      <c r="AM941" s="242">
        <v>4</v>
      </c>
    </row>
    <row r="942" spans="2:39">
      <c r="B942" s="228" t="s">
        <v>1412</v>
      </c>
      <c r="C942" s="229" t="s">
        <v>1413</v>
      </c>
      <c r="D942" s="230" t="s">
        <v>46</v>
      </c>
      <c r="E942" s="231" t="s">
        <v>1582</v>
      </c>
      <c r="F942" s="231" t="s">
        <v>1706</v>
      </c>
      <c r="G942" s="231" t="s">
        <v>35</v>
      </c>
      <c r="H942" s="231" t="s">
        <v>7652</v>
      </c>
      <c r="I942" s="232" t="s">
        <v>98</v>
      </c>
      <c r="J942" s="231" t="s">
        <v>1607</v>
      </c>
      <c r="K942" s="230" t="s">
        <v>128</v>
      </c>
      <c r="L942" s="230" t="s">
        <v>100</v>
      </c>
      <c r="M942" s="233">
        <v>620</v>
      </c>
      <c r="N942" s="234" t="s">
        <v>7698</v>
      </c>
      <c r="O942" s="230" t="s">
        <v>1579</v>
      </c>
      <c r="P942" s="230" t="s">
        <v>46</v>
      </c>
      <c r="Q942" s="233">
        <v>0</v>
      </c>
      <c r="R942" s="234">
        <v>0</v>
      </c>
      <c r="S942" s="235" t="s">
        <v>46</v>
      </c>
      <c r="T942" s="236"/>
      <c r="U942" s="237"/>
      <c r="V942" s="238" t="s">
        <v>104</v>
      </c>
      <c r="W942" s="236">
        <v>0</v>
      </c>
      <c r="X942" s="237" t="s">
        <v>46</v>
      </c>
      <c r="Y942" s="239">
        <v>0</v>
      </c>
      <c r="Z942" s="237" t="s">
        <v>46</v>
      </c>
      <c r="AA942" s="239">
        <v>0</v>
      </c>
      <c r="AB942" s="240" t="s">
        <v>46</v>
      </c>
      <c r="AC942" s="241" t="s">
        <v>46</v>
      </c>
      <c r="AD942" s="241" t="s">
        <v>46</v>
      </c>
      <c r="AE942" s="237"/>
      <c r="AF942" s="237"/>
      <c r="AG942" s="237"/>
      <c r="AH942" s="237"/>
      <c r="AI942" s="237" t="s">
        <v>1379</v>
      </c>
      <c r="AJ942" s="237" t="s">
        <v>96</v>
      </c>
      <c r="AK942" s="237" t="s">
        <v>94</v>
      </c>
      <c r="AL942" s="237" t="s">
        <v>193</v>
      </c>
      <c r="AM942" s="242">
        <v>4</v>
      </c>
    </row>
    <row r="943" spans="2:39">
      <c r="B943" s="228" t="s">
        <v>1412</v>
      </c>
      <c r="C943" s="229" t="s">
        <v>1413</v>
      </c>
      <c r="D943" s="230" t="s">
        <v>46</v>
      </c>
      <c r="E943" s="231" t="s">
        <v>1584</v>
      </c>
      <c r="F943" s="231" t="s">
        <v>1585</v>
      </c>
      <c r="G943" s="231" t="s">
        <v>35</v>
      </c>
      <c r="H943" s="231" t="s">
        <v>7652</v>
      </c>
      <c r="I943" s="232" t="s">
        <v>98</v>
      </c>
      <c r="J943" s="231" t="s">
        <v>1607</v>
      </c>
      <c r="K943" s="230" t="s">
        <v>128</v>
      </c>
      <c r="L943" s="230" t="s">
        <v>100</v>
      </c>
      <c r="M943" s="233">
        <v>620</v>
      </c>
      <c r="N943" s="234" t="s">
        <v>7698</v>
      </c>
      <c r="O943" s="230" t="s">
        <v>1579</v>
      </c>
      <c r="P943" s="230" t="s">
        <v>46</v>
      </c>
      <c r="Q943" s="233">
        <v>0</v>
      </c>
      <c r="R943" s="234">
        <v>0</v>
      </c>
      <c r="S943" s="235" t="s">
        <v>46</v>
      </c>
      <c r="T943" s="236"/>
      <c r="U943" s="237"/>
      <c r="V943" s="238" t="s">
        <v>104</v>
      </c>
      <c r="W943" s="236">
        <v>0</v>
      </c>
      <c r="X943" s="237" t="s">
        <v>46</v>
      </c>
      <c r="Y943" s="239">
        <v>0</v>
      </c>
      <c r="Z943" s="237" t="s">
        <v>46</v>
      </c>
      <c r="AA943" s="239">
        <v>0</v>
      </c>
      <c r="AB943" s="240" t="s">
        <v>46</v>
      </c>
      <c r="AC943" s="241" t="s">
        <v>46</v>
      </c>
      <c r="AD943" s="241" t="s">
        <v>46</v>
      </c>
      <c r="AE943" s="237"/>
      <c r="AF943" s="237"/>
      <c r="AG943" s="237"/>
      <c r="AH943" s="237"/>
      <c r="AI943" s="237" t="s">
        <v>1379</v>
      </c>
      <c r="AJ943" s="237" t="s">
        <v>96</v>
      </c>
      <c r="AK943" s="237" t="s">
        <v>94</v>
      </c>
      <c r="AL943" s="237" t="s">
        <v>193</v>
      </c>
      <c r="AM943" s="242">
        <v>4</v>
      </c>
    </row>
    <row r="944" spans="2:39">
      <c r="B944" s="228" t="s">
        <v>1412</v>
      </c>
      <c r="C944" s="229" t="s">
        <v>1413</v>
      </c>
      <c r="D944" s="230" t="s">
        <v>46</v>
      </c>
      <c r="E944" s="231" t="s">
        <v>1587</v>
      </c>
      <c r="F944" s="231" t="s">
        <v>1588</v>
      </c>
      <c r="G944" s="231" t="s">
        <v>35</v>
      </c>
      <c r="H944" s="231" t="s">
        <v>7652</v>
      </c>
      <c r="I944" s="232" t="s">
        <v>98</v>
      </c>
      <c r="J944" s="231" t="s">
        <v>1607</v>
      </c>
      <c r="K944" s="230" t="s">
        <v>128</v>
      </c>
      <c r="L944" s="230" t="s">
        <v>100</v>
      </c>
      <c r="M944" s="233">
        <v>620</v>
      </c>
      <c r="N944" s="234" t="s">
        <v>7698</v>
      </c>
      <c r="O944" s="230" t="s">
        <v>1579</v>
      </c>
      <c r="P944" s="230" t="s">
        <v>46</v>
      </c>
      <c r="Q944" s="233">
        <v>0</v>
      </c>
      <c r="R944" s="234">
        <v>0</v>
      </c>
      <c r="S944" s="235" t="s">
        <v>46</v>
      </c>
      <c r="T944" s="236"/>
      <c r="U944" s="237"/>
      <c r="V944" s="238" t="s">
        <v>104</v>
      </c>
      <c r="W944" s="236">
        <v>0</v>
      </c>
      <c r="X944" s="237" t="s">
        <v>46</v>
      </c>
      <c r="Y944" s="239">
        <v>0</v>
      </c>
      <c r="Z944" s="237" t="s">
        <v>46</v>
      </c>
      <c r="AA944" s="239">
        <v>0</v>
      </c>
      <c r="AB944" s="240" t="s">
        <v>46</v>
      </c>
      <c r="AC944" s="241" t="s">
        <v>46</v>
      </c>
      <c r="AD944" s="241" t="s">
        <v>46</v>
      </c>
      <c r="AE944" s="237"/>
      <c r="AF944" s="237"/>
      <c r="AG944" s="237"/>
      <c r="AH944" s="237"/>
      <c r="AI944" s="237" t="s">
        <v>1379</v>
      </c>
      <c r="AJ944" s="237" t="s">
        <v>96</v>
      </c>
      <c r="AK944" s="237" t="s">
        <v>94</v>
      </c>
      <c r="AL944" s="237" t="s">
        <v>193</v>
      </c>
      <c r="AM944" s="242">
        <v>4</v>
      </c>
    </row>
    <row r="945" spans="2:39">
      <c r="B945" s="228" t="s">
        <v>1412</v>
      </c>
      <c r="C945" s="229" t="s">
        <v>1413</v>
      </c>
      <c r="D945" s="230" t="s">
        <v>46</v>
      </c>
      <c r="E945" s="231" t="s">
        <v>38</v>
      </c>
      <c r="F945" s="231" t="s">
        <v>97</v>
      </c>
      <c r="G945" s="231" t="s">
        <v>35</v>
      </c>
      <c r="H945" s="231" t="s">
        <v>7652</v>
      </c>
      <c r="I945" s="232" t="s">
        <v>98</v>
      </c>
      <c r="J945" s="231" t="s">
        <v>1607</v>
      </c>
      <c r="K945" s="230" t="s">
        <v>128</v>
      </c>
      <c r="L945" s="230" t="s">
        <v>100</v>
      </c>
      <c r="M945" s="233">
        <v>620</v>
      </c>
      <c r="N945" s="234" t="s">
        <v>7698</v>
      </c>
      <c r="O945" s="230" t="s">
        <v>1579</v>
      </c>
      <c r="P945" s="230" t="s">
        <v>46</v>
      </c>
      <c r="Q945" s="233">
        <v>0</v>
      </c>
      <c r="R945" s="234">
        <v>0</v>
      </c>
      <c r="S945" s="235" t="s">
        <v>46</v>
      </c>
      <c r="T945" s="236"/>
      <c r="U945" s="237"/>
      <c r="V945" s="238" t="s">
        <v>104</v>
      </c>
      <c r="W945" s="236">
        <v>0</v>
      </c>
      <c r="X945" s="237" t="s">
        <v>46</v>
      </c>
      <c r="Y945" s="239">
        <v>0</v>
      </c>
      <c r="Z945" s="237" t="s">
        <v>46</v>
      </c>
      <c r="AA945" s="239">
        <v>0</v>
      </c>
      <c r="AB945" s="240" t="s">
        <v>46</v>
      </c>
      <c r="AC945" s="241" t="s">
        <v>46</v>
      </c>
      <c r="AD945" s="241" t="s">
        <v>46</v>
      </c>
      <c r="AE945" s="237"/>
      <c r="AF945" s="237"/>
      <c r="AG945" s="237"/>
      <c r="AH945" s="237"/>
      <c r="AI945" s="237" t="s">
        <v>1379</v>
      </c>
      <c r="AJ945" s="237" t="s">
        <v>96</v>
      </c>
      <c r="AK945" s="237" t="s">
        <v>94</v>
      </c>
      <c r="AL945" s="237" t="s">
        <v>193</v>
      </c>
      <c r="AM945" s="242">
        <v>4</v>
      </c>
    </row>
    <row r="946" spans="2:39">
      <c r="B946" s="228" t="s">
        <v>1414</v>
      </c>
      <c r="C946" s="229" t="s">
        <v>1415</v>
      </c>
      <c r="D946" s="230" t="s">
        <v>46</v>
      </c>
      <c r="E946" s="231" t="s">
        <v>1584</v>
      </c>
      <c r="F946" s="231" t="s">
        <v>1585</v>
      </c>
      <c r="G946" s="231" t="s">
        <v>35</v>
      </c>
      <c r="H946" s="231" t="s">
        <v>7652</v>
      </c>
      <c r="I946" s="232" t="s">
        <v>98</v>
      </c>
      <c r="J946" s="231" t="s">
        <v>1607</v>
      </c>
      <c r="K946" s="230" t="s">
        <v>128</v>
      </c>
      <c r="L946" s="230" t="s">
        <v>100</v>
      </c>
      <c r="M946" s="233">
        <v>720</v>
      </c>
      <c r="N946" s="234" t="s">
        <v>7698</v>
      </c>
      <c r="O946" s="230" t="s">
        <v>1579</v>
      </c>
      <c r="P946" s="230" t="s">
        <v>46</v>
      </c>
      <c r="Q946" s="233">
        <v>0</v>
      </c>
      <c r="R946" s="234">
        <v>0</v>
      </c>
      <c r="S946" s="235" t="s">
        <v>46</v>
      </c>
      <c r="T946" s="236"/>
      <c r="U946" s="237"/>
      <c r="V946" s="238" t="s">
        <v>104</v>
      </c>
      <c r="W946" s="236">
        <v>0</v>
      </c>
      <c r="X946" s="237" t="s">
        <v>46</v>
      </c>
      <c r="Y946" s="239">
        <v>0</v>
      </c>
      <c r="Z946" s="237" t="s">
        <v>46</v>
      </c>
      <c r="AA946" s="239">
        <v>0</v>
      </c>
      <c r="AB946" s="240" t="s">
        <v>46</v>
      </c>
      <c r="AC946" s="241" t="s">
        <v>46</v>
      </c>
      <c r="AD946" s="241" t="s">
        <v>46</v>
      </c>
      <c r="AE946" s="237"/>
      <c r="AF946" s="237"/>
      <c r="AG946" s="237"/>
      <c r="AH946" s="237"/>
      <c r="AI946" s="237" t="s">
        <v>1379</v>
      </c>
      <c r="AJ946" s="237" t="s">
        <v>96</v>
      </c>
      <c r="AK946" s="237" t="s">
        <v>94</v>
      </c>
      <c r="AL946" s="237" t="s">
        <v>195</v>
      </c>
      <c r="AM946" s="242">
        <v>4</v>
      </c>
    </row>
    <row r="947" spans="2:39">
      <c r="B947" s="228" t="s">
        <v>1414</v>
      </c>
      <c r="C947" s="229" t="s">
        <v>1415</v>
      </c>
      <c r="D947" s="230" t="s">
        <v>46</v>
      </c>
      <c r="E947" s="231" t="s">
        <v>1587</v>
      </c>
      <c r="F947" s="231" t="s">
        <v>1588</v>
      </c>
      <c r="G947" s="231" t="s">
        <v>35</v>
      </c>
      <c r="H947" s="231" t="s">
        <v>7652</v>
      </c>
      <c r="I947" s="232" t="s">
        <v>98</v>
      </c>
      <c r="J947" s="231" t="s">
        <v>1607</v>
      </c>
      <c r="K947" s="230" t="s">
        <v>128</v>
      </c>
      <c r="L947" s="230" t="s">
        <v>100</v>
      </c>
      <c r="M947" s="233">
        <v>720</v>
      </c>
      <c r="N947" s="234" t="s">
        <v>7698</v>
      </c>
      <c r="O947" s="230" t="s">
        <v>1579</v>
      </c>
      <c r="P947" s="230" t="s">
        <v>46</v>
      </c>
      <c r="Q947" s="233">
        <v>0</v>
      </c>
      <c r="R947" s="234">
        <v>0</v>
      </c>
      <c r="S947" s="235" t="s">
        <v>46</v>
      </c>
      <c r="T947" s="236"/>
      <c r="U947" s="237"/>
      <c r="V947" s="238" t="s">
        <v>104</v>
      </c>
      <c r="W947" s="236">
        <v>0</v>
      </c>
      <c r="X947" s="237" t="s">
        <v>46</v>
      </c>
      <c r="Y947" s="239">
        <v>0</v>
      </c>
      <c r="Z947" s="237" t="s">
        <v>46</v>
      </c>
      <c r="AA947" s="239">
        <v>0</v>
      </c>
      <c r="AB947" s="240" t="s">
        <v>46</v>
      </c>
      <c r="AC947" s="241" t="s">
        <v>46</v>
      </c>
      <c r="AD947" s="241" t="s">
        <v>46</v>
      </c>
      <c r="AE947" s="237"/>
      <c r="AF947" s="237"/>
      <c r="AG947" s="237"/>
      <c r="AH947" s="237"/>
      <c r="AI947" s="237" t="s">
        <v>1379</v>
      </c>
      <c r="AJ947" s="237" t="s">
        <v>96</v>
      </c>
      <c r="AK947" s="237" t="s">
        <v>94</v>
      </c>
      <c r="AL947" s="237" t="s">
        <v>195</v>
      </c>
      <c r="AM947" s="242">
        <v>4</v>
      </c>
    </row>
    <row r="948" spans="2:39">
      <c r="B948" s="228" t="s">
        <v>1414</v>
      </c>
      <c r="C948" s="229" t="s">
        <v>1415</v>
      </c>
      <c r="D948" s="230" t="s">
        <v>46</v>
      </c>
      <c r="E948" s="231" t="s">
        <v>1573</v>
      </c>
      <c r="F948" s="231" t="s">
        <v>1574</v>
      </c>
      <c r="G948" s="231" t="s">
        <v>35</v>
      </c>
      <c r="H948" s="231" t="s">
        <v>7652</v>
      </c>
      <c r="I948" s="232" t="s">
        <v>98</v>
      </c>
      <c r="J948" s="231" t="s">
        <v>1607</v>
      </c>
      <c r="K948" s="230" t="s">
        <v>128</v>
      </c>
      <c r="L948" s="230" t="s">
        <v>100</v>
      </c>
      <c r="M948" s="233">
        <v>720</v>
      </c>
      <c r="N948" s="234" t="s">
        <v>7698</v>
      </c>
      <c r="O948" s="230" t="s">
        <v>1579</v>
      </c>
      <c r="P948" s="230" t="s">
        <v>46</v>
      </c>
      <c r="Q948" s="233">
        <v>0</v>
      </c>
      <c r="R948" s="234">
        <v>0</v>
      </c>
      <c r="S948" s="235" t="s">
        <v>46</v>
      </c>
      <c r="T948" s="236"/>
      <c r="U948" s="237"/>
      <c r="V948" s="238" t="s">
        <v>104</v>
      </c>
      <c r="W948" s="236">
        <v>0</v>
      </c>
      <c r="X948" s="237" t="s">
        <v>46</v>
      </c>
      <c r="Y948" s="239">
        <v>0</v>
      </c>
      <c r="Z948" s="237" t="s">
        <v>46</v>
      </c>
      <c r="AA948" s="239">
        <v>0</v>
      </c>
      <c r="AB948" s="240" t="s">
        <v>46</v>
      </c>
      <c r="AC948" s="241" t="s">
        <v>46</v>
      </c>
      <c r="AD948" s="241" t="s">
        <v>46</v>
      </c>
      <c r="AE948" s="237"/>
      <c r="AF948" s="237"/>
      <c r="AG948" s="237"/>
      <c r="AH948" s="237"/>
      <c r="AI948" s="237" t="s">
        <v>1379</v>
      </c>
      <c r="AJ948" s="237" t="s">
        <v>96</v>
      </c>
      <c r="AK948" s="237" t="s">
        <v>94</v>
      </c>
      <c r="AL948" s="237" t="s">
        <v>195</v>
      </c>
      <c r="AM948" s="242">
        <v>4</v>
      </c>
    </row>
    <row r="949" spans="2:39">
      <c r="B949" s="228" t="s">
        <v>1414</v>
      </c>
      <c r="C949" s="229" t="s">
        <v>1415</v>
      </c>
      <c r="D949" s="230" t="s">
        <v>46</v>
      </c>
      <c r="E949" s="231" t="s">
        <v>1582</v>
      </c>
      <c r="F949" s="231" t="s">
        <v>1706</v>
      </c>
      <c r="G949" s="231" t="s">
        <v>35</v>
      </c>
      <c r="H949" s="231" t="s">
        <v>7652</v>
      </c>
      <c r="I949" s="232" t="s">
        <v>98</v>
      </c>
      <c r="J949" s="231" t="s">
        <v>1607</v>
      </c>
      <c r="K949" s="230" t="s">
        <v>128</v>
      </c>
      <c r="L949" s="230" t="s">
        <v>100</v>
      </c>
      <c r="M949" s="233">
        <v>720</v>
      </c>
      <c r="N949" s="234" t="s">
        <v>7698</v>
      </c>
      <c r="O949" s="230" t="s">
        <v>1579</v>
      </c>
      <c r="P949" s="230" t="s">
        <v>46</v>
      </c>
      <c r="Q949" s="233">
        <v>0</v>
      </c>
      <c r="R949" s="234">
        <v>0</v>
      </c>
      <c r="S949" s="235" t="s">
        <v>46</v>
      </c>
      <c r="T949" s="236"/>
      <c r="U949" s="237"/>
      <c r="V949" s="238" t="s">
        <v>104</v>
      </c>
      <c r="W949" s="236">
        <v>0</v>
      </c>
      <c r="X949" s="237" t="s">
        <v>46</v>
      </c>
      <c r="Y949" s="239">
        <v>0</v>
      </c>
      <c r="Z949" s="237" t="s">
        <v>46</v>
      </c>
      <c r="AA949" s="239">
        <v>0</v>
      </c>
      <c r="AB949" s="240" t="s">
        <v>46</v>
      </c>
      <c r="AC949" s="241" t="s">
        <v>46</v>
      </c>
      <c r="AD949" s="241" t="s">
        <v>46</v>
      </c>
      <c r="AE949" s="237"/>
      <c r="AF949" s="237"/>
      <c r="AG949" s="237"/>
      <c r="AH949" s="237"/>
      <c r="AI949" s="237" t="s">
        <v>1379</v>
      </c>
      <c r="AJ949" s="237" t="s">
        <v>96</v>
      </c>
      <c r="AK949" s="237" t="s">
        <v>94</v>
      </c>
      <c r="AL949" s="237" t="s">
        <v>195</v>
      </c>
      <c r="AM949" s="242">
        <v>4</v>
      </c>
    </row>
    <row r="950" spans="2:39">
      <c r="B950" s="228" t="s">
        <v>1414</v>
      </c>
      <c r="C950" s="229" t="s">
        <v>1415</v>
      </c>
      <c r="D950" s="230" t="s">
        <v>46</v>
      </c>
      <c r="E950" s="231" t="s">
        <v>1704</v>
      </c>
      <c r="F950" s="231" t="s">
        <v>1585</v>
      </c>
      <c r="G950" s="231" t="s">
        <v>35</v>
      </c>
      <c r="H950" s="231" t="s">
        <v>7652</v>
      </c>
      <c r="I950" s="232" t="s">
        <v>98</v>
      </c>
      <c r="J950" s="231" t="s">
        <v>1607</v>
      </c>
      <c r="K950" s="230" t="s">
        <v>128</v>
      </c>
      <c r="L950" s="230" t="s">
        <v>100</v>
      </c>
      <c r="M950" s="233">
        <v>720</v>
      </c>
      <c r="N950" s="234" t="s">
        <v>7698</v>
      </c>
      <c r="O950" s="230" t="s">
        <v>1579</v>
      </c>
      <c r="P950" s="230" t="s">
        <v>46</v>
      </c>
      <c r="Q950" s="233">
        <v>0</v>
      </c>
      <c r="R950" s="234">
        <v>0</v>
      </c>
      <c r="S950" s="235" t="s">
        <v>46</v>
      </c>
      <c r="T950" s="236"/>
      <c r="U950" s="237"/>
      <c r="V950" s="238" t="s">
        <v>104</v>
      </c>
      <c r="W950" s="236">
        <v>0</v>
      </c>
      <c r="X950" s="237" t="s">
        <v>46</v>
      </c>
      <c r="Y950" s="239">
        <v>0</v>
      </c>
      <c r="Z950" s="237" t="s">
        <v>46</v>
      </c>
      <c r="AA950" s="239">
        <v>0</v>
      </c>
      <c r="AB950" s="240" t="s">
        <v>46</v>
      </c>
      <c r="AC950" s="241" t="s">
        <v>46</v>
      </c>
      <c r="AD950" s="241" t="s">
        <v>46</v>
      </c>
      <c r="AE950" s="237"/>
      <c r="AF950" s="237"/>
      <c r="AG950" s="237"/>
      <c r="AH950" s="237"/>
      <c r="AI950" s="237" t="s">
        <v>1379</v>
      </c>
      <c r="AJ950" s="237" t="s">
        <v>96</v>
      </c>
      <c r="AK950" s="237" t="s">
        <v>94</v>
      </c>
      <c r="AL950" s="237" t="s">
        <v>195</v>
      </c>
      <c r="AM950" s="242">
        <v>4</v>
      </c>
    </row>
    <row r="951" spans="2:39">
      <c r="B951" s="228" t="s">
        <v>1414</v>
      </c>
      <c r="C951" s="229" t="s">
        <v>1415</v>
      </c>
      <c r="D951" s="230" t="s">
        <v>46</v>
      </c>
      <c r="E951" s="231" t="s">
        <v>1705</v>
      </c>
      <c r="F951" s="231" t="s">
        <v>1706</v>
      </c>
      <c r="G951" s="231" t="s">
        <v>35</v>
      </c>
      <c r="H951" s="231" t="s">
        <v>7652</v>
      </c>
      <c r="I951" s="232" t="s">
        <v>98</v>
      </c>
      <c r="J951" s="231" t="s">
        <v>1607</v>
      </c>
      <c r="K951" s="230" t="s">
        <v>128</v>
      </c>
      <c r="L951" s="230" t="s">
        <v>100</v>
      </c>
      <c r="M951" s="233">
        <v>720</v>
      </c>
      <c r="N951" s="234" t="s">
        <v>7698</v>
      </c>
      <c r="O951" s="230" t="s">
        <v>1579</v>
      </c>
      <c r="P951" s="230" t="s">
        <v>46</v>
      </c>
      <c r="Q951" s="233">
        <v>0</v>
      </c>
      <c r="R951" s="234">
        <v>0</v>
      </c>
      <c r="S951" s="235" t="s">
        <v>46</v>
      </c>
      <c r="T951" s="236"/>
      <c r="U951" s="237"/>
      <c r="V951" s="238" t="s">
        <v>104</v>
      </c>
      <c r="W951" s="236">
        <v>0</v>
      </c>
      <c r="X951" s="237" t="s">
        <v>46</v>
      </c>
      <c r="Y951" s="239">
        <v>0</v>
      </c>
      <c r="Z951" s="237" t="s">
        <v>46</v>
      </c>
      <c r="AA951" s="239">
        <v>0</v>
      </c>
      <c r="AB951" s="240" t="s">
        <v>46</v>
      </c>
      <c r="AC951" s="241" t="s">
        <v>46</v>
      </c>
      <c r="AD951" s="241" t="s">
        <v>46</v>
      </c>
      <c r="AE951" s="237"/>
      <c r="AF951" s="237"/>
      <c r="AG951" s="237"/>
      <c r="AH951" s="237"/>
      <c r="AI951" s="237" t="s">
        <v>1379</v>
      </c>
      <c r="AJ951" s="237" t="s">
        <v>96</v>
      </c>
      <c r="AK951" s="237" t="s">
        <v>94</v>
      </c>
      <c r="AL951" s="237" t="s">
        <v>195</v>
      </c>
      <c r="AM951" s="242">
        <v>4</v>
      </c>
    </row>
    <row r="952" spans="2:39">
      <c r="B952" s="228" t="s">
        <v>1414</v>
      </c>
      <c r="C952" s="229" t="s">
        <v>1415</v>
      </c>
      <c r="D952" s="230" t="s">
        <v>46</v>
      </c>
      <c r="E952" s="231" t="s">
        <v>1703</v>
      </c>
      <c r="F952" s="231" t="s">
        <v>1588</v>
      </c>
      <c r="G952" s="231" t="s">
        <v>35</v>
      </c>
      <c r="H952" s="231" t="s">
        <v>7652</v>
      </c>
      <c r="I952" s="232" t="s">
        <v>98</v>
      </c>
      <c r="J952" s="231" t="s">
        <v>1607</v>
      </c>
      <c r="K952" s="230" t="s">
        <v>128</v>
      </c>
      <c r="L952" s="230" t="s">
        <v>100</v>
      </c>
      <c r="M952" s="233">
        <v>720</v>
      </c>
      <c r="N952" s="234" t="s">
        <v>7698</v>
      </c>
      <c r="O952" s="230" t="s">
        <v>1579</v>
      </c>
      <c r="P952" s="230" t="s">
        <v>46</v>
      </c>
      <c r="Q952" s="233">
        <v>0</v>
      </c>
      <c r="R952" s="234">
        <v>0</v>
      </c>
      <c r="S952" s="235" t="s">
        <v>46</v>
      </c>
      <c r="T952" s="236"/>
      <c r="U952" s="237"/>
      <c r="V952" s="238" t="s">
        <v>104</v>
      </c>
      <c r="W952" s="236">
        <v>0</v>
      </c>
      <c r="X952" s="237" t="s">
        <v>46</v>
      </c>
      <c r="Y952" s="239">
        <v>0</v>
      </c>
      <c r="Z952" s="237" t="s">
        <v>46</v>
      </c>
      <c r="AA952" s="239">
        <v>0</v>
      </c>
      <c r="AB952" s="240" t="s">
        <v>46</v>
      </c>
      <c r="AC952" s="241" t="s">
        <v>46</v>
      </c>
      <c r="AD952" s="241" t="s">
        <v>46</v>
      </c>
      <c r="AE952" s="237"/>
      <c r="AF952" s="237"/>
      <c r="AG952" s="237"/>
      <c r="AH952" s="237"/>
      <c r="AI952" s="237" t="s">
        <v>1379</v>
      </c>
      <c r="AJ952" s="237" t="s">
        <v>96</v>
      </c>
      <c r="AK952" s="237" t="s">
        <v>94</v>
      </c>
      <c r="AL952" s="237" t="s">
        <v>195</v>
      </c>
      <c r="AM952" s="242">
        <v>4</v>
      </c>
    </row>
    <row r="953" spans="2:39">
      <c r="B953" s="228" t="s">
        <v>1414</v>
      </c>
      <c r="C953" s="229" t="s">
        <v>1415</v>
      </c>
      <c r="D953" s="230" t="s">
        <v>46</v>
      </c>
      <c r="E953" s="231" t="s">
        <v>38</v>
      </c>
      <c r="F953" s="231" t="s">
        <v>97</v>
      </c>
      <c r="G953" s="231" t="s">
        <v>35</v>
      </c>
      <c r="H953" s="231" t="s">
        <v>7652</v>
      </c>
      <c r="I953" s="232" t="s">
        <v>98</v>
      </c>
      <c r="J953" s="231" t="s">
        <v>1607</v>
      </c>
      <c r="K953" s="230" t="s">
        <v>128</v>
      </c>
      <c r="L953" s="230" t="s">
        <v>100</v>
      </c>
      <c r="M953" s="233">
        <v>720</v>
      </c>
      <c r="N953" s="234" t="s">
        <v>7698</v>
      </c>
      <c r="O953" s="230" t="s">
        <v>1579</v>
      </c>
      <c r="P953" s="230" t="s">
        <v>46</v>
      </c>
      <c r="Q953" s="233">
        <v>0</v>
      </c>
      <c r="R953" s="234">
        <v>0</v>
      </c>
      <c r="S953" s="235" t="s">
        <v>46</v>
      </c>
      <c r="T953" s="236"/>
      <c r="U953" s="237"/>
      <c r="V953" s="238" t="s">
        <v>104</v>
      </c>
      <c r="W953" s="236">
        <v>0</v>
      </c>
      <c r="X953" s="237" t="s">
        <v>46</v>
      </c>
      <c r="Y953" s="239">
        <v>0</v>
      </c>
      <c r="Z953" s="237" t="s">
        <v>46</v>
      </c>
      <c r="AA953" s="239">
        <v>0</v>
      </c>
      <c r="AB953" s="240" t="s">
        <v>46</v>
      </c>
      <c r="AC953" s="241" t="s">
        <v>46</v>
      </c>
      <c r="AD953" s="241" t="s">
        <v>46</v>
      </c>
      <c r="AE953" s="237"/>
      <c r="AF953" s="237"/>
      <c r="AG953" s="237"/>
      <c r="AH953" s="237"/>
      <c r="AI953" s="237" t="s">
        <v>1379</v>
      </c>
      <c r="AJ953" s="237" t="s">
        <v>96</v>
      </c>
      <c r="AK953" s="237" t="s">
        <v>94</v>
      </c>
      <c r="AL953" s="237" t="s">
        <v>195</v>
      </c>
      <c r="AM953" s="242">
        <v>4</v>
      </c>
    </row>
    <row r="954" spans="2:39">
      <c r="B954" s="228" t="s">
        <v>1416</v>
      </c>
      <c r="C954" s="229" t="s">
        <v>1417</v>
      </c>
      <c r="D954" s="230" t="s">
        <v>46</v>
      </c>
      <c r="E954" s="231" t="s">
        <v>1703</v>
      </c>
      <c r="F954" s="231" t="s">
        <v>1588</v>
      </c>
      <c r="G954" s="231" t="s">
        <v>35</v>
      </c>
      <c r="H954" s="231" t="s">
        <v>7652</v>
      </c>
      <c r="I954" s="232" t="s">
        <v>98</v>
      </c>
      <c r="J954" s="231" t="s">
        <v>1607</v>
      </c>
      <c r="K954" s="230" t="s">
        <v>133</v>
      </c>
      <c r="L954" s="230" t="s">
        <v>1578</v>
      </c>
      <c r="M954" s="233">
        <v>24000</v>
      </c>
      <c r="N954" s="234" t="s">
        <v>8271</v>
      </c>
      <c r="O954" s="230" t="s">
        <v>1579</v>
      </c>
      <c r="P954" s="230" t="s">
        <v>46</v>
      </c>
      <c r="Q954" s="233">
        <v>0</v>
      </c>
      <c r="R954" s="234">
        <v>0</v>
      </c>
      <c r="S954" s="235" t="s">
        <v>46</v>
      </c>
      <c r="T954" s="236"/>
      <c r="U954" s="237"/>
      <c r="V954" s="238" t="s">
        <v>104</v>
      </c>
      <c r="W954" s="236">
        <v>0</v>
      </c>
      <c r="X954" s="237" t="s">
        <v>46</v>
      </c>
      <c r="Y954" s="239">
        <v>0</v>
      </c>
      <c r="Z954" s="237" t="s">
        <v>46</v>
      </c>
      <c r="AA954" s="239">
        <v>0</v>
      </c>
      <c r="AB954" s="240" t="s">
        <v>46</v>
      </c>
      <c r="AC954" s="241" t="s">
        <v>46</v>
      </c>
      <c r="AD954" s="241" t="s">
        <v>46</v>
      </c>
      <c r="AE954" s="237"/>
      <c r="AF954" s="237"/>
      <c r="AG954" s="237"/>
      <c r="AH954" s="237"/>
      <c r="AI954" s="237" t="s">
        <v>1379</v>
      </c>
      <c r="AJ954" s="237" t="s">
        <v>96</v>
      </c>
      <c r="AK954" s="237" t="s">
        <v>94</v>
      </c>
      <c r="AL954" s="237" t="s">
        <v>198</v>
      </c>
      <c r="AM954" s="242">
        <v>4</v>
      </c>
    </row>
    <row r="955" spans="2:39">
      <c r="B955" s="228" t="s">
        <v>1416</v>
      </c>
      <c r="C955" s="229" t="s">
        <v>1417</v>
      </c>
      <c r="D955" s="230" t="s">
        <v>46</v>
      </c>
      <c r="E955" s="231" t="s">
        <v>38</v>
      </c>
      <c r="F955" s="231" t="s">
        <v>97</v>
      </c>
      <c r="G955" s="231" t="s">
        <v>35</v>
      </c>
      <c r="H955" s="231" t="s">
        <v>7652</v>
      </c>
      <c r="I955" s="232" t="s">
        <v>98</v>
      </c>
      <c r="J955" s="231" t="s">
        <v>1607</v>
      </c>
      <c r="K955" s="230" t="s">
        <v>133</v>
      </c>
      <c r="L955" s="230" t="s">
        <v>1578</v>
      </c>
      <c r="M955" s="233">
        <v>24000</v>
      </c>
      <c r="N955" s="234" t="s">
        <v>8271</v>
      </c>
      <c r="O955" s="230" t="s">
        <v>1579</v>
      </c>
      <c r="P955" s="230" t="s">
        <v>46</v>
      </c>
      <c r="Q955" s="233">
        <v>0</v>
      </c>
      <c r="R955" s="234">
        <v>0</v>
      </c>
      <c r="S955" s="235" t="s">
        <v>46</v>
      </c>
      <c r="T955" s="236"/>
      <c r="U955" s="237"/>
      <c r="V955" s="238" t="s">
        <v>104</v>
      </c>
      <c r="W955" s="236">
        <v>0</v>
      </c>
      <c r="X955" s="237" t="s">
        <v>46</v>
      </c>
      <c r="Y955" s="239">
        <v>0</v>
      </c>
      <c r="Z955" s="237" t="s">
        <v>46</v>
      </c>
      <c r="AA955" s="239">
        <v>0</v>
      </c>
      <c r="AB955" s="240" t="s">
        <v>46</v>
      </c>
      <c r="AC955" s="241" t="s">
        <v>46</v>
      </c>
      <c r="AD955" s="241" t="s">
        <v>46</v>
      </c>
      <c r="AE955" s="237"/>
      <c r="AF955" s="237"/>
      <c r="AG955" s="237"/>
      <c r="AH955" s="237"/>
      <c r="AI955" s="237" t="s">
        <v>1379</v>
      </c>
      <c r="AJ955" s="237" t="s">
        <v>96</v>
      </c>
      <c r="AK955" s="237" t="s">
        <v>94</v>
      </c>
      <c r="AL955" s="237" t="s">
        <v>198</v>
      </c>
      <c r="AM955" s="242">
        <v>4</v>
      </c>
    </row>
    <row r="956" spans="2:39">
      <c r="B956" s="228" t="s">
        <v>1416</v>
      </c>
      <c r="C956" s="229" t="s">
        <v>1417</v>
      </c>
      <c r="D956" s="230" t="s">
        <v>46</v>
      </c>
      <c r="E956" s="231" t="s">
        <v>1704</v>
      </c>
      <c r="F956" s="231" t="s">
        <v>1585</v>
      </c>
      <c r="G956" s="231" t="s">
        <v>35</v>
      </c>
      <c r="H956" s="231" t="s">
        <v>7652</v>
      </c>
      <c r="I956" s="232" t="s">
        <v>98</v>
      </c>
      <c r="J956" s="231" t="s">
        <v>1607</v>
      </c>
      <c r="K956" s="230" t="s">
        <v>133</v>
      </c>
      <c r="L956" s="230" t="s">
        <v>1578</v>
      </c>
      <c r="M956" s="233">
        <v>24000</v>
      </c>
      <c r="N956" s="234" t="s">
        <v>8271</v>
      </c>
      <c r="O956" s="230" t="s">
        <v>1579</v>
      </c>
      <c r="P956" s="230" t="s">
        <v>46</v>
      </c>
      <c r="Q956" s="233">
        <v>0</v>
      </c>
      <c r="R956" s="234">
        <v>0</v>
      </c>
      <c r="S956" s="235" t="s">
        <v>46</v>
      </c>
      <c r="T956" s="236"/>
      <c r="U956" s="237"/>
      <c r="V956" s="238" t="s">
        <v>104</v>
      </c>
      <c r="W956" s="236">
        <v>0</v>
      </c>
      <c r="X956" s="237" t="s">
        <v>46</v>
      </c>
      <c r="Y956" s="239">
        <v>0</v>
      </c>
      <c r="Z956" s="237" t="s">
        <v>46</v>
      </c>
      <c r="AA956" s="239">
        <v>0</v>
      </c>
      <c r="AB956" s="240" t="s">
        <v>46</v>
      </c>
      <c r="AC956" s="241" t="s">
        <v>46</v>
      </c>
      <c r="AD956" s="241" t="s">
        <v>46</v>
      </c>
      <c r="AE956" s="237"/>
      <c r="AF956" s="237"/>
      <c r="AG956" s="237"/>
      <c r="AH956" s="237"/>
      <c r="AI956" s="237" t="s">
        <v>1379</v>
      </c>
      <c r="AJ956" s="237" t="s">
        <v>96</v>
      </c>
      <c r="AK956" s="237" t="s">
        <v>94</v>
      </c>
      <c r="AL956" s="237" t="s">
        <v>198</v>
      </c>
      <c r="AM956" s="242">
        <v>4</v>
      </c>
    </row>
    <row r="957" spans="2:39">
      <c r="B957" s="228" t="s">
        <v>1416</v>
      </c>
      <c r="C957" s="229" t="s">
        <v>1417</v>
      </c>
      <c r="D957" s="230" t="s">
        <v>46</v>
      </c>
      <c r="E957" s="231" t="s">
        <v>1705</v>
      </c>
      <c r="F957" s="231" t="s">
        <v>1706</v>
      </c>
      <c r="G957" s="231" t="s">
        <v>35</v>
      </c>
      <c r="H957" s="231" t="s">
        <v>7652</v>
      </c>
      <c r="I957" s="232" t="s">
        <v>98</v>
      </c>
      <c r="J957" s="231" t="s">
        <v>1607</v>
      </c>
      <c r="K957" s="230" t="s">
        <v>133</v>
      </c>
      <c r="L957" s="230" t="s">
        <v>1578</v>
      </c>
      <c r="M957" s="233">
        <v>24000</v>
      </c>
      <c r="N957" s="234" t="s">
        <v>8271</v>
      </c>
      <c r="O957" s="230" t="s">
        <v>1579</v>
      </c>
      <c r="P957" s="230" t="s">
        <v>46</v>
      </c>
      <c r="Q957" s="233">
        <v>0</v>
      </c>
      <c r="R957" s="234">
        <v>0</v>
      </c>
      <c r="S957" s="235" t="s">
        <v>46</v>
      </c>
      <c r="T957" s="236"/>
      <c r="U957" s="237"/>
      <c r="V957" s="238" t="s">
        <v>104</v>
      </c>
      <c r="W957" s="236">
        <v>0</v>
      </c>
      <c r="X957" s="237" t="s">
        <v>46</v>
      </c>
      <c r="Y957" s="239">
        <v>0</v>
      </c>
      <c r="Z957" s="237" t="s">
        <v>46</v>
      </c>
      <c r="AA957" s="239">
        <v>0</v>
      </c>
      <c r="AB957" s="240" t="s">
        <v>46</v>
      </c>
      <c r="AC957" s="241" t="s">
        <v>46</v>
      </c>
      <c r="AD957" s="241" t="s">
        <v>46</v>
      </c>
      <c r="AE957" s="237"/>
      <c r="AF957" s="237"/>
      <c r="AG957" s="237"/>
      <c r="AH957" s="237"/>
      <c r="AI957" s="237" t="s">
        <v>1379</v>
      </c>
      <c r="AJ957" s="237" t="s">
        <v>96</v>
      </c>
      <c r="AK957" s="237" t="s">
        <v>94</v>
      </c>
      <c r="AL957" s="237" t="s">
        <v>198</v>
      </c>
      <c r="AM957" s="242">
        <v>4</v>
      </c>
    </row>
    <row r="958" spans="2:39">
      <c r="B958" s="228" t="s">
        <v>1418</v>
      </c>
      <c r="C958" s="229" t="s">
        <v>1419</v>
      </c>
      <c r="D958" s="230" t="s">
        <v>46</v>
      </c>
      <c r="E958" s="231" t="s">
        <v>38</v>
      </c>
      <c r="F958" s="231" t="s">
        <v>97</v>
      </c>
      <c r="G958" s="231" t="s">
        <v>35</v>
      </c>
      <c r="H958" s="231" t="s">
        <v>7652</v>
      </c>
      <c r="I958" s="232" t="s">
        <v>98</v>
      </c>
      <c r="J958" s="231" t="s">
        <v>1607</v>
      </c>
      <c r="K958" s="230" t="s">
        <v>144</v>
      </c>
      <c r="L958" s="230" t="s">
        <v>1578</v>
      </c>
      <c r="M958" s="233">
        <v>50000</v>
      </c>
      <c r="N958" s="234" t="s">
        <v>7698</v>
      </c>
      <c r="O958" s="230" t="s">
        <v>1579</v>
      </c>
      <c r="P958" s="230" t="s">
        <v>46</v>
      </c>
      <c r="Q958" s="233">
        <v>0</v>
      </c>
      <c r="R958" s="234">
        <v>0</v>
      </c>
      <c r="S958" s="235" t="s">
        <v>46</v>
      </c>
      <c r="T958" s="236"/>
      <c r="U958" s="237"/>
      <c r="V958" s="238" t="s">
        <v>104</v>
      </c>
      <c r="W958" s="236">
        <v>0</v>
      </c>
      <c r="X958" s="237" t="s">
        <v>46</v>
      </c>
      <c r="Y958" s="239">
        <v>0</v>
      </c>
      <c r="Z958" s="237" t="s">
        <v>46</v>
      </c>
      <c r="AA958" s="239">
        <v>0</v>
      </c>
      <c r="AB958" s="240" t="s">
        <v>46</v>
      </c>
      <c r="AC958" s="241" t="s">
        <v>46</v>
      </c>
      <c r="AD958" s="241" t="s">
        <v>46</v>
      </c>
      <c r="AE958" s="237"/>
      <c r="AF958" s="237"/>
      <c r="AG958" s="237"/>
      <c r="AH958" s="237"/>
      <c r="AI958" s="237" t="s">
        <v>1379</v>
      </c>
      <c r="AJ958" s="237" t="s">
        <v>96</v>
      </c>
      <c r="AK958" s="237" t="s">
        <v>94</v>
      </c>
      <c r="AL958" s="237" t="s">
        <v>200</v>
      </c>
      <c r="AM958" s="242">
        <v>4</v>
      </c>
    </row>
    <row r="959" spans="2:39">
      <c r="B959" s="228" t="s">
        <v>7699</v>
      </c>
      <c r="C959" s="229" t="s">
        <v>7700</v>
      </c>
      <c r="D959" s="230" t="s">
        <v>46</v>
      </c>
      <c r="E959" s="231" t="s">
        <v>46</v>
      </c>
      <c r="F959" s="231" t="s">
        <v>46</v>
      </c>
      <c r="G959" s="231" t="s">
        <v>46</v>
      </c>
      <c r="H959" s="231" t="s">
        <v>46</v>
      </c>
      <c r="I959" s="232" t="s">
        <v>46</v>
      </c>
      <c r="J959" s="231" t="s">
        <v>46</v>
      </c>
      <c r="K959" s="230" t="s">
        <v>46</v>
      </c>
      <c r="L959" s="230" t="s">
        <v>46</v>
      </c>
      <c r="M959" s="233">
        <v>0</v>
      </c>
      <c r="N959" s="234" t="s">
        <v>46</v>
      </c>
      <c r="O959" s="230" t="s">
        <v>46</v>
      </c>
      <c r="P959" s="230" t="s">
        <v>46</v>
      </c>
      <c r="Q959" s="233">
        <v>0</v>
      </c>
      <c r="R959" s="234">
        <v>0</v>
      </c>
      <c r="S959" s="235" t="s">
        <v>46</v>
      </c>
      <c r="T959" s="236"/>
      <c r="U959" s="237"/>
      <c r="V959" s="238" t="s">
        <v>46</v>
      </c>
      <c r="W959" s="236">
        <v>0</v>
      </c>
      <c r="X959" s="237" t="s">
        <v>46</v>
      </c>
      <c r="Y959" s="239">
        <v>0</v>
      </c>
      <c r="Z959" s="237" t="s">
        <v>46</v>
      </c>
      <c r="AA959" s="239">
        <v>0</v>
      </c>
      <c r="AB959" s="240" t="s">
        <v>46</v>
      </c>
      <c r="AC959" s="241" t="s">
        <v>46</v>
      </c>
      <c r="AD959" s="241" t="s">
        <v>46</v>
      </c>
      <c r="AE959" s="237"/>
      <c r="AF959" s="237"/>
      <c r="AG959" s="237"/>
      <c r="AH959" s="237"/>
      <c r="AI959" s="237" t="s">
        <v>1379</v>
      </c>
      <c r="AJ959" s="237" t="s">
        <v>96</v>
      </c>
      <c r="AK959" s="237" t="s">
        <v>94</v>
      </c>
      <c r="AL959" s="237" t="s">
        <v>203</v>
      </c>
      <c r="AM959" s="242">
        <v>4</v>
      </c>
    </row>
    <row r="960" spans="2:39">
      <c r="B960" s="180" t="s">
        <v>1420</v>
      </c>
      <c r="C960" s="181" t="s">
        <v>1421</v>
      </c>
      <c r="D960" s="182" t="s">
        <v>46</v>
      </c>
      <c r="E960" s="183" t="s">
        <v>46</v>
      </c>
      <c r="F960" s="183" t="s">
        <v>46</v>
      </c>
      <c r="G960" s="183" t="s">
        <v>46</v>
      </c>
      <c r="H960" s="183" t="s">
        <v>46</v>
      </c>
      <c r="I960" s="184" t="s">
        <v>46</v>
      </c>
      <c r="J960" s="183" t="s">
        <v>46</v>
      </c>
      <c r="K960" s="182" t="s">
        <v>46</v>
      </c>
      <c r="L960" s="182" t="s">
        <v>46</v>
      </c>
      <c r="M960" s="185">
        <v>0</v>
      </c>
      <c r="N960" s="186" t="s">
        <v>46</v>
      </c>
      <c r="O960" s="182" t="s">
        <v>46</v>
      </c>
      <c r="P960" s="182" t="s">
        <v>46</v>
      </c>
      <c r="Q960" s="185">
        <v>0</v>
      </c>
      <c r="R960" s="186">
        <v>0</v>
      </c>
      <c r="S960" s="187" t="s">
        <v>46</v>
      </c>
      <c r="T960" s="36"/>
      <c r="U960" s="35"/>
      <c r="V960" s="188" t="s">
        <v>46</v>
      </c>
      <c r="W960" s="36">
        <v>0</v>
      </c>
      <c r="X960" s="35" t="s">
        <v>46</v>
      </c>
      <c r="Y960" s="38">
        <v>0</v>
      </c>
      <c r="Z960" s="35" t="s">
        <v>46</v>
      </c>
      <c r="AA960" s="38">
        <v>0</v>
      </c>
      <c r="AB960" s="39" t="s">
        <v>46</v>
      </c>
      <c r="AC960" s="34" t="s">
        <v>46</v>
      </c>
      <c r="AD960" s="34" t="s">
        <v>46</v>
      </c>
      <c r="AE960" s="35"/>
      <c r="AF960" s="35"/>
      <c r="AG960" s="35"/>
      <c r="AH960" s="35"/>
      <c r="AI960" s="35" t="s">
        <v>1379</v>
      </c>
      <c r="AJ960" s="35" t="s">
        <v>118</v>
      </c>
      <c r="AK960" s="35" t="s">
        <v>46</v>
      </c>
      <c r="AL960" s="35" t="s">
        <v>46</v>
      </c>
      <c r="AM960" s="40">
        <v>2</v>
      </c>
    </row>
    <row r="961" spans="2:39">
      <c r="B961" s="189" t="s">
        <v>1422</v>
      </c>
      <c r="C961" s="190" t="s">
        <v>1421</v>
      </c>
      <c r="D961" s="191" t="s">
        <v>46</v>
      </c>
      <c r="E961" s="192" t="s">
        <v>46</v>
      </c>
      <c r="F961" s="192" t="s">
        <v>46</v>
      </c>
      <c r="G961" s="192" t="s">
        <v>46</v>
      </c>
      <c r="H961" s="192" t="s">
        <v>46</v>
      </c>
      <c r="I961" s="193" t="s">
        <v>46</v>
      </c>
      <c r="J961" s="192" t="s">
        <v>46</v>
      </c>
      <c r="K961" s="191" t="s">
        <v>46</v>
      </c>
      <c r="L961" s="191" t="s">
        <v>46</v>
      </c>
      <c r="M961" s="194">
        <v>0</v>
      </c>
      <c r="N961" s="195" t="s">
        <v>46</v>
      </c>
      <c r="O961" s="191" t="s">
        <v>46</v>
      </c>
      <c r="P961" s="191" t="s">
        <v>46</v>
      </c>
      <c r="Q961" s="194">
        <v>0</v>
      </c>
      <c r="R961" s="195">
        <v>0</v>
      </c>
      <c r="S961" s="196" t="s">
        <v>46</v>
      </c>
      <c r="T961" s="44"/>
      <c r="U961" s="43"/>
      <c r="V961" s="197" t="s">
        <v>46</v>
      </c>
      <c r="W961" s="44">
        <v>0</v>
      </c>
      <c r="X961" s="43" t="s">
        <v>46</v>
      </c>
      <c r="Y961" s="46">
        <v>0</v>
      </c>
      <c r="Z961" s="43" t="s">
        <v>46</v>
      </c>
      <c r="AA961" s="46">
        <v>0</v>
      </c>
      <c r="AB961" s="47" t="s">
        <v>46</v>
      </c>
      <c r="AC961" s="42" t="s">
        <v>46</v>
      </c>
      <c r="AD961" s="42" t="s">
        <v>46</v>
      </c>
      <c r="AE961" s="43"/>
      <c r="AF961" s="43"/>
      <c r="AG961" s="43"/>
      <c r="AH961" s="43"/>
      <c r="AI961" s="43" t="s">
        <v>1379</v>
      </c>
      <c r="AJ961" s="43" t="s">
        <v>118</v>
      </c>
      <c r="AK961" s="43" t="s">
        <v>94</v>
      </c>
      <c r="AL961" s="43" t="s">
        <v>46</v>
      </c>
      <c r="AM961" s="48">
        <v>3</v>
      </c>
    </row>
    <row r="962" spans="2:39">
      <c r="B962" s="228" t="s">
        <v>1423</v>
      </c>
      <c r="C962" s="229" t="s">
        <v>1424</v>
      </c>
      <c r="D962" s="230" t="s">
        <v>46</v>
      </c>
      <c r="E962" s="231" t="s">
        <v>38</v>
      </c>
      <c r="F962" s="231" t="s">
        <v>97</v>
      </c>
      <c r="G962" s="231" t="s">
        <v>35</v>
      </c>
      <c r="H962" s="231" t="s">
        <v>7652</v>
      </c>
      <c r="I962" s="232" t="s">
        <v>98</v>
      </c>
      <c r="J962" s="231" t="s">
        <v>1717</v>
      </c>
      <c r="K962" s="230" t="s">
        <v>128</v>
      </c>
      <c r="L962" s="230" t="s">
        <v>1578</v>
      </c>
      <c r="M962" s="233">
        <v>80</v>
      </c>
      <c r="N962" s="234" t="s">
        <v>8271</v>
      </c>
      <c r="O962" s="230" t="s">
        <v>1579</v>
      </c>
      <c r="P962" s="230" t="s">
        <v>46</v>
      </c>
      <c r="Q962" s="233">
        <v>0</v>
      </c>
      <c r="R962" s="234">
        <v>0</v>
      </c>
      <c r="S962" s="235" t="s">
        <v>46</v>
      </c>
      <c r="T962" s="236"/>
      <c r="U962" s="237"/>
      <c r="V962" s="238" t="s">
        <v>104</v>
      </c>
      <c r="W962" s="236">
        <v>0</v>
      </c>
      <c r="X962" s="237" t="s">
        <v>46</v>
      </c>
      <c r="Y962" s="239">
        <v>0</v>
      </c>
      <c r="Z962" s="237" t="s">
        <v>46</v>
      </c>
      <c r="AA962" s="239">
        <v>0</v>
      </c>
      <c r="AB962" s="240" t="s">
        <v>46</v>
      </c>
      <c r="AC962" s="241" t="s">
        <v>46</v>
      </c>
      <c r="AD962" s="241" t="s">
        <v>46</v>
      </c>
      <c r="AE962" s="237"/>
      <c r="AF962" s="237"/>
      <c r="AG962" s="237"/>
      <c r="AH962" s="237"/>
      <c r="AI962" s="237" t="s">
        <v>1379</v>
      </c>
      <c r="AJ962" s="237" t="s">
        <v>118</v>
      </c>
      <c r="AK962" s="237" t="s">
        <v>94</v>
      </c>
      <c r="AL962" s="237" t="s">
        <v>109</v>
      </c>
      <c r="AM962" s="242">
        <v>4</v>
      </c>
    </row>
    <row r="963" spans="2:39">
      <c r="B963" s="228" t="s">
        <v>1425</v>
      </c>
      <c r="C963" s="229" t="s">
        <v>1426</v>
      </c>
      <c r="D963" s="230" t="s">
        <v>46</v>
      </c>
      <c r="E963" s="231" t="s">
        <v>1705</v>
      </c>
      <c r="F963" s="231" t="s">
        <v>1706</v>
      </c>
      <c r="G963" s="231" t="s">
        <v>35</v>
      </c>
      <c r="H963" s="231" t="s">
        <v>7652</v>
      </c>
      <c r="I963" s="232" t="s">
        <v>98</v>
      </c>
      <c r="J963" s="231" t="s">
        <v>1612</v>
      </c>
      <c r="K963" s="230" t="s">
        <v>128</v>
      </c>
      <c r="L963" s="230" t="s">
        <v>1578</v>
      </c>
      <c r="M963" s="233">
        <v>153</v>
      </c>
      <c r="N963" s="234" t="s">
        <v>8271</v>
      </c>
      <c r="O963" s="230" t="s">
        <v>1579</v>
      </c>
      <c r="P963" s="230" t="s">
        <v>46</v>
      </c>
      <c r="Q963" s="233">
        <v>0</v>
      </c>
      <c r="R963" s="234">
        <v>0</v>
      </c>
      <c r="S963" s="235" t="s">
        <v>46</v>
      </c>
      <c r="T963" s="236"/>
      <c r="U963" s="237"/>
      <c r="V963" s="238" t="s">
        <v>104</v>
      </c>
      <c r="W963" s="236">
        <v>0</v>
      </c>
      <c r="X963" s="237" t="s">
        <v>46</v>
      </c>
      <c r="Y963" s="239">
        <v>0</v>
      </c>
      <c r="Z963" s="237" t="s">
        <v>46</v>
      </c>
      <c r="AA963" s="239">
        <v>0</v>
      </c>
      <c r="AB963" s="240" t="s">
        <v>46</v>
      </c>
      <c r="AC963" s="241" t="s">
        <v>46</v>
      </c>
      <c r="AD963" s="241" t="s">
        <v>46</v>
      </c>
      <c r="AE963" s="237"/>
      <c r="AF963" s="237"/>
      <c r="AG963" s="237"/>
      <c r="AH963" s="237"/>
      <c r="AI963" s="237" t="s">
        <v>1379</v>
      </c>
      <c r="AJ963" s="237" t="s">
        <v>118</v>
      </c>
      <c r="AK963" s="237" t="s">
        <v>94</v>
      </c>
      <c r="AL963" s="237" t="s">
        <v>111</v>
      </c>
      <c r="AM963" s="242">
        <v>4</v>
      </c>
    </row>
    <row r="964" spans="2:39">
      <c r="B964" s="228" t="s">
        <v>1425</v>
      </c>
      <c r="C964" s="229" t="s">
        <v>1426</v>
      </c>
      <c r="D964" s="230" t="s">
        <v>46</v>
      </c>
      <c r="E964" s="231" t="s">
        <v>1704</v>
      </c>
      <c r="F964" s="231" t="s">
        <v>1585</v>
      </c>
      <c r="G964" s="231" t="s">
        <v>35</v>
      </c>
      <c r="H964" s="231" t="s">
        <v>7652</v>
      </c>
      <c r="I964" s="232" t="s">
        <v>98</v>
      </c>
      <c r="J964" s="231" t="s">
        <v>1612</v>
      </c>
      <c r="K964" s="230" t="s">
        <v>128</v>
      </c>
      <c r="L964" s="230" t="s">
        <v>1578</v>
      </c>
      <c r="M964" s="233">
        <v>153</v>
      </c>
      <c r="N964" s="234" t="s">
        <v>8271</v>
      </c>
      <c r="O964" s="230" t="s">
        <v>1579</v>
      </c>
      <c r="P964" s="230" t="s">
        <v>46</v>
      </c>
      <c r="Q964" s="233">
        <v>0</v>
      </c>
      <c r="R964" s="234">
        <v>0</v>
      </c>
      <c r="S964" s="235" t="s">
        <v>46</v>
      </c>
      <c r="T964" s="236"/>
      <c r="U964" s="237"/>
      <c r="V964" s="238" t="s">
        <v>104</v>
      </c>
      <c r="W964" s="236">
        <v>0</v>
      </c>
      <c r="X964" s="237" t="s">
        <v>46</v>
      </c>
      <c r="Y964" s="239">
        <v>0</v>
      </c>
      <c r="Z964" s="237" t="s">
        <v>46</v>
      </c>
      <c r="AA964" s="239">
        <v>0</v>
      </c>
      <c r="AB964" s="240" t="s">
        <v>46</v>
      </c>
      <c r="AC964" s="241" t="s">
        <v>46</v>
      </c>
      <c r="AD964" s="241" t="s">
        <v>46</v>
      </c>
      <c r="AE964" s="237"/>
      <c r="AF964" s="237"/>
      <c r="AG964" s="237"/>
      <c r="AH964" s="237"/>
      <c r="AI964" s="237" t="s">
        <v>1379</v>
      </c>
      <c r="AJ964" s="237" t="s">
        <v>118</v>
      </c>
      <c r="AK964" s="237" t="s">
        <v>94</v>
      </c>
      <c r="AL964" s="237" t="s">
        <v>111</v>
      </c>
      <c r="AM964" s="242">
        <v>4</v>
      </c>
    </row>
    <row r="965" spans="2:39">
      <c r="B965" s="228" t="s">
        <v>1425</v>
      </c>
      <c r="C965" s="229" t="s">
        <v>1426</v>
      </c>
      <c r="D965" s="230" t="s">
        <v>46</v>
      </c>
      <c r="E965" s="231" t="s">
        <v>38</v>
      </c>
      <c r="F965" s="231" t="s">
        <v>97</v>
      </c>
      <c r="G965" s="231" t="s">
        <v>35</v>
      </c>
      <c r="H965" s="231" t="s">
        <v>7652</v>
      </c>
      <c r="I965" s="232" t="s">
        <v>98</v>
      </c>
      <c r="J965" s="231" t="s">
        <v>1612</v>
      </c>
      <c r="K965" s="230" t="s">
        <v>128</v>
      </c>
      <c r="L965" s="230" t="s">
        <v>1578</v>
      </c>
      <c r="M965" s="233">
        <v>153</v>
      </c>
      <c r="N965" s="234" t="s">
        <v>8271</v>
      </c>
      <c r="O965" s="230" t="s">
        <v>1579</v>
      </c>
      <c r="P965" s="230" t="s">
        <v>46</v>
      </c>
      <c r="Q965" s="233">
        <v>0</v>
      </c>
      <c r="R965" s="234">
        <v>0</v>
      </c>
      <c r="S965" s="235" t="s">
        <v>46</v>
      </c>
      <c r="T965" s="236"/>
      <c r="U965" s="237"/>
      <c r="V965" s="238" t="s">
        <v>104</v>
      </c>
      <c r="W965" s="236">
        <v>0</v>
      </c>
      <c r="X965" s="237" t="s">
        <v>46</v>
      </c>
      <c r="Y965" s="239">
        <v>0</v>
      </c>
      <c r="Z965" s="237" t="s">
        <v>46</v>
      </c>
      <c r="AA965" s="239">
        <v>0</v>
      </c>
      <c r="AB965" s="240" t="s">
        <v>46</v>
      </c>
      <c r="AC965" s="241" t="s">
        <v>46</v>
      </c>
      <c r="AD965" s="241" t="s">
        <v>46</v>
      </c>
      <c r="AE965" s="237"/>
      <c r="AF965" s="237"/>
      <c r="AG965" s="237"/>
      <c r="AH965" s="237"/>
      <c r="AI965" s="237" t="s">
        <v>1379</v>
      </c>
      <c r="AJ965" s="237" t="s">
        <v>118</v>
      </c>
      <c r="AK965" s="237" t="s">
        <v>94</v>
      </c>
      <c r="AL965" s="237" t="s">
        <v>111</v>
      </c>
      <c r="AM965" s="242">
        <v>4</v>
      </c>
    </row>
    <row r="966" spans="2:39">
      <c r="B966" s="228" t="s">
        <v>1425</v>
      </c>
      <c r="C966" s="229" t="s">
        <v>1426</v>
      </c>
      <c r="D966" s="230" t="s">
        <v>46</v>
      </c>
      <c r="E966" s="231" t="s">
        <v>1703</v>
      </c>
      <c r="F966" s="231" t="s">
        <v>1588</v>
      </c>
      <c r="G966" s="231" t="s">
        <v>35</v>
      </c>
      <c r="H966" s="231" t="s">
        <v>7652</v>
      </c>
      <c r="I966" s="232" t="s">
        <v>98</v>
      </c>
      <c r="J966" s="231" t="s">
        <v>1612</v>
      </c>
      <c r="K966" s="230" t="s">
        <v>128</v>
      </c>
      <c r="L966" s="230" t="s">
        <v>1578</v>
      </c>
      <c r="M966" s="233">
        <v>153</v>
      </c>
      <c r="N966" s="234" t="s">
        <v>8271</v>
      </c>
      <c r="O966" s="230" t="s">
        <v>1579</v>
      </c>
      <c r="P966" s="230" t="s">
        <v>46</v>
      </c>
      <c r="Q966" s="233">
        <v>0</v>
      </c>
      <c r="R966" s="234">
        <v>0</v>
      </c>
      <c r="S966" s="235" t="s">
        <v>46</v>
      </c>
      <c r="T966" s="236"/>
      <c r="U966" s="237"/>
      <c r="V966" s="238" t="s">
        <v>104</v>
      </c>
      <c r="W966" s="236">
        <v>0</v>
      </c>
      <c r="X966" s="237" t="s">
        <v>46</v>
      </c>
      <c r="Y966" s="239">
        <v>0</v>
      </c>
      <c r="Z966" s="237" t="s">
        <v>46</v>
      </c>
      <c r="AA966" s="239">
        <v>0</v>
      </c>
      <c r="AB966" s="240" t="s">
        <v>46</v>
      </c>
      <c r="AC966" s="241" t="s">
        <v>46</v>
      </c>
      <c r="AD966" s="241" t="s">
        <v>46</v>
      </c>
      <c r="AE966" s="237"/>
      <c r="AF966" s="237"/>
      <c r="AG966" s="237"/>
      <c r="AH966" s="237"/>
      <c r="AI966" s="237" t="s">
        <v>1379</v>
      </c>
      <c r="AJ966" s="237" t="s">
        <v>118</v>
      </c>
      <c r="AK966" s="237" t="s">
        <v>94</v>
      </c>
      <c r="AL966" s="237" t="s">
        <v>111</v>
      </c>
      <c r="AM966" s="242">
        <v>4</v>
      </c>
    </row>
    <row r="967" spans="2:39">
      <c r="B967" s="228" t="s">
        <v>1427</v>
      </c>
      <c r="C967" s="229" t="s">
        <v>1428</v>
      </c>
      <c r="D967" s="230" t="s">
        <v>46</v>
      </c>
      <c r="E967" s="231" t="s">
        <v>38</v>
      </c>
      <c r="F967" s="231" t="s">
        <v>97</v>
      </c>
      <c r="G967" s="231" t="s">
        <v>35</v>
      </c>
      <c r="H967" s="231" t="s">
        <v>7652</v>
      </c>
      <c r="I967" s="232" t="s">
        <v>98</v>
      </c>
      <c r="J967" s="231" t="s">
        <v>1612</v>
      </c>
      <c r="K967" s="230" t="s">
        <v>128</v>
      </c>
      <c r="L967" s="230" t="s">
        <v>1578</v>
      </c>
      <c r="M967" s="233">
        <v>153</v>
      </c>
      <c r="N967" s="234" t="s">
        <v>8271</v>
      </c>
      <c r="O967" s="230" t="s">
        <v>1579</v>
      </c>
      <c r="P967" s="230" t="s">
        <v>46</v>
      </c>
      <c r="Q967" s="233">
        <v>0</v>
      </c>
      <c r="R967" s="234">
        <v>0</v>
      </c>
      <c r="S967" s="235" t="s">
        <v>46</v>
      </c>
      <c r="T967" s="236"/>
      <c r="U967" s="237"/>
      <c r="V967" s="238" t="s">
        <v>104</v>
      </c>
      <c r="W967" s="236">
        <v>0</v>
      </c>
      <c r="X967" s="237" t="s">
        <v>46</v>
      </c>
      <c r="Y967" s="239">
        <v>0</v>
      </c>
      <c r="Z967" s="237" t="s">
        <v>46</v>
      </c>
      <c r="AA967" s="239">
        <v>0</v>
      </c>
      <c r="AB967" s="240" t="s">
        <v>46</v>
      </c>
      <c r="AC967" s="241" t="s">
        <v>46</v>
      </c>
      <c r="AD967" s="241" t="s">
        <v>46</v>
      </c>
      <c r="AE967" s="237"/>
      <c r="AF967" s="237"/>
      <c r="AG967" s="237"/>
      <c r="AH967" s="237"/>
      <c r="AI967" s="237" t="s">
        <v>1379</v>
      </c>
      <c r="AJ967" s="237" t="s">
        <v>118</v>
      </c>
      <c r="AK967" s="237" t="s">
        <v>94</v>
      </c>
      <c r="AL967" s="237" t="s">
        <v>112</v>
      </c>
      <c r="AM967" s="242">
        <v>4</v>
      </c>
    </row>
    <row r="968" spans="2:39">
      <c r="B968" s="228" t="s">
        <v>1429</v>
      </c>
      <c r="C968" s="229" t="s">
        <v>1430</v>
      </c>
      <c r="D968" s="230" t="s">
        <v>46</v>
      </c>
      <c r="E968" s="231" t="s">
        <v>38</v>
      </c>
      <c r="F968" s="231" t="s">
        <v>97</v>
      </c>
      <c r="G968" s="231" t="s">
        <v>35</v>
      </c>
      <c r="H968" s="231" t="s">
        <v>7652</v>
      </c>
      <c r="I968" s="232" t="s">
        <v>98</v>
      </c>
      <c r="J968" s="231" t="s">
        <v>1612</v>
      </c>
      <c r="K968" s="230" t="s">
        <v>144</v>
      </c>
      <c r="L968" s="230" t="s">
        <v>1578</v>
      </c>
      <c r="M968" s="233">
        <v>900</v>
      </c>
      <c r="N968" s="234" t="s">
        <v>8271</v>
      </c>
      <c r="O968" s="230" t="s">
        <v>1579</v>
      </c>
      <c r="P968" s="230" t="s">
        <v>46</v>
      </c>
      <c r="Q968" s="233">
        <v>0</v>
      </c>
      <c r="R968" s="234">
        <v>0</v>
      </c>
      <c r="S968" s="235" t="s">
        <v>46</v>
      </c>
      <c r="T968" s="236"/>
      <c r="U968" s="237"/>
      <c r="V968" s="238" t="s">
        <v>104</v>
      </c>
      <c r="W968" s="236">
        <v>0</v>
      </c>
      <c r="X968" s="237" t="s">
        <v>46</v>
      </c>
      <c r="Y968" s="239">
        <v>0</v>
      </c>
      <c r="Z968" s="237" t="s">
        <v>46</v>
      </c>
      <c r="AA968" s="239">
        <v>0</v>
      </c>
      <c r="AB968" s="240" t="s">
        <v>46</v>
      </c>
      <c r="AC968" s="241" t="s">
        <v>46</v>
      </c>
      <c r="AD968" s="241" t="s">
        <v>46</v>
      </c>
      <c r="AE968" s="237"/>
      <c r="AF968" s="237"/>
      <c r="AG968" s="237"/>
      <c r="AH968" s="237"/>
      <c r="AI968" s="237" t="s">
        <v>1379</v>
      </c>
      <c r="AJ968" s="237" t="s">
        <v>118</v>
      </c>
      <c r="AK968" s="237" t="s">
        <v>94</v>
      </c>
      <c r="AL968" s="237" t="s">
        <v>113</v>
      </c>
      <c r="AM968" s="242">
        <v>4</v>
      </c>
    </row>
    <row r="969" spans="2:39">
      <c r="B969" s="228" t="s">
        <v>1431</v>
      </c>
      <c r="C969" s="229" t="s">
        <v>1432</v>
      </c>
      <c r="D969" s="230" t="s">
        <v>46</v>
      </c>
      <c r="E969" s="231" t="s">
        <v>38</v>
      </c>
      <c r="F969" s="231" t="s">
        <v>97</v>
      </c>
      <c r="G969" s="231" t="s">
        <v>35</v>
      </c>
      <c r="H969" s="231" t="s">
        <v>7652</v>
      </c>
      <c r="I969" s="232" t="s">
        <v>98</v>
      </c>
      <c r="J969" s="231" t="s">
        <v>1612</v>
      </c>
      <c r="K969" s="230" t="s">
        <v>447</v>
      </c>
      <c r="L969" s="230" t="s">
        <v>1578</v>
      </c>
      <c r="M969" s="233">
        <v>562.26</v>
      </c>
      <c r="N969" s="234" t="s">
        <v>8271</v>
      </c>
      <c r="O969" s="230" t="s">
        <v>1579</v>
      </c>
      <c r="P969" s="230" t="s">
        <v>46</v>
      </c>
      <c r="Q969" s="233">
        <v>0</v>
      </c>
      <c r="R969" s="234">
        <v>0</v>
      </c>
      <c r="S969" s="235" t="s">
        <v>46</v>
      </c>
      <c r="T969" s="236"/>
      <c r="U969" s="237"/>
      <c r="V969" s="238" t="s">
        <v>104</v>
      </c>
      <c r="W969" s="236">
        <v>0</v>
      </c>
      <c r="X969" s="237" t="s">
        <v>46</v>
      </c>
      <c r="Y969" s="239">
        <v>0</v>
      </c>
      <c r="Z969" s="237" t="s">
        <v>46</v>
      </c>
      <c r="AA969" s="239">
        <v>0</v>
      </c>
      <c r="AB969" s="240" t="s">
        <v>46</v>
      </c>
      <c r="AC969" s="241" t="s">
        <v>46</v>
      </c>
      <c r="AD969" s="241" t="s">
        <v>46</v>
      </c>
      <c r="AE969" s="237"/>
      <c r="AF969" s="237"/>
      <c r="AG969" s="237"/>
      <c r="AH969" s="237"/>
      <c r="AI969" s="237" t="s">
        <v>1379</v>
      </c>
      <c r="AJ969" s="237" t="s">
        <v>118</v>
      </c>
      <c r="AK969" s="237" t="s">
        <v>94</v>
      </c>
      <c r="AL969" s="237" t="s">
        <v>115</v>
      </c>
      <c r="AM969" s="242">
        <v>4</v>
      </c>
    </row>
    <row r="970" spans="2:39">
      <c r="B970" s="228" t="s">
        <v>1433</v>
      </c>
      <c r="C970" s="229" t="s">
        <v>1434</v>
      </c>
      <c r="D970" s="230" t="s">
        <v>46</v>
      </c>
      <c r="E970" s="231" t="s">
        <v>38</v>
      </c>
      <c r="F970" s="231" t="s">
        <v>97</v>
      </c>
      <c r="G970" s="231" t="s">
        <v>35</v>
      </c>
      <c r="H970" s="231" t="s">
        <v>7652</v>
      </c>
      <c r="I970" s="232" t="s">
        <v>98</v>
      </c>
      <c r="J970" s="231" t="s">
        <v>1612</v>
      </c>
      <c r="K970" s="230" t="s">
        <v>447</v>
      </c>
      <c r="L970" s="230" t="s">
        <v>1578</v>
      </c>
      <c r="M970" s="233">
        <v>4418.55</v>
      </c>
      <c r="N970" s="234" t="s">
        <v>8271</v>
      </c>
      <c r="O970" s="230" t="s">
        <v>1579</v>
      </c>
      <c r="P970" s="230" t="s">
        <v>46</v>
      </c>
      <c r="Q970" s="233">
        <v>0</v>
      </c>
      <c r="R970" s="234">
        <v>0</v>
      </c>
      <c r="S970" s="235" t="s">
        <v>46</v>
      </c>
      <c r="T970" s="236"/>
      <c r="U970" s="237"/>
      <c r="V970" s="238" t="s">
        <v>104</v>
      </c>
      <c r="W970" s="236">
        <v>0</v>
      </c>
      <c r="X970" s="237" t="s">
        <v>46</v>
      </c>
      <c r="Y970" s="239">
        <v>0</v>
      </c>
      <c r="Z970" s="237" t="s">
        <v>46</v>
      </c>
      <c r="AA970" s="239">
        <v>0</v>
      </c>
      <c r="AB970" s="240" t="s">
        <v>46</v>
      </c>
      <c r="AC970" s="241" t="s">
        <v>46</v>
      </c>
      <c r="AD970" s="241" t="s">
        <v>46</v>
      </c>
      <c r="AE970" s="237"/>
      <c r="AF970" s="237"/>
      <c r="AG970" s="237"/>
      <c r="AH970" s="237"/>
      <c r="AI970" s="237" t="s">
        <v>1379</v>
      </c>
      <c r="AJ970" s="237" t="s">
        <v>118</v>
      </c>
      <c r="AK970" s="237" t="s">
        <v>94</v>
      </c>
      <c r="AL970" s="237" t="s">
        <v>167</v>
      </c>
      <c r="AM970" s="242">
        <v>4</v>
      </c>
    </row>
    <row r="971" spans="2:39">
      <c r="B971" s="228" t="s">
        <v>1435</v>
      </c>
      <c r="C971" s="229" t="s">
        <v>1436</v>
      </c>
      <c r="D971" s="230" t="s">
        <v>46</v>
      </c>
      <c r="E971" s="231" t="s">
        <v>38</v>
      </c>
      <c r="F971" s="231" t="s">
        <v>97</v>
      </c>
      <c r="G971" s="231" t="s">
        <v>35</v>
      </c>
      <c r="H971" s="231" t="s">
        <v>7652</v>
      </c>
      <c r="I971" s="232" t="s">
        <v>98</v>
      </c>
      <c r="J971" s="231" t="s">
        <v>1612</v>
      </c>
      <c r="K971" s="230" t="s">
        <v>144</v>
      </c>
      <c r="L971" s="230" t="s">
        <v>1578</v>
      </c>
      <c r="M971" s="233">
        <v>39.520000000000003</v>
      </c>
      <c r="N971" s="234" t="s">
        <v>8271</v>
      </c>
      <c r="O971" s="230" t="s">
        <v>1579</v>
      </c>
      <c r="P971" s="230" t="s">
        <v>46</v>
      </c>
      <c r="Q971" s="233">
        <v>0</v>
      </c>
      <c r="R971" s="234">
        <v>0</v>
      </c>
      <c r="S971" s="235" t="s">
        <v>46</v>
      </c>
      <c r="T971" s="236"/>
      <c r="U971" s="237"/>
      <c r="V971" s="238" t="s">
        <v>104</v>
      </c>
      <c r="W971" s="236">
        <v>0</v>
      </c>
      <c r="X971" s="237" t="s">
        <v>46</v>
      </c>
      <c r="Y971" s="239">
        <v>0</v>
      </c>
      <c r="Z971" s="237" t="s">
        <v>46</v>
      </c>
      <c r="AA971" s="239">
        <v>0</v>
      </c>
      <c r="AB971" s="240" t="s">
        <v>46</v>
      </c>
      <c r="AC971" s="241" t="s">
        <v>46</v>
      </c>
      <c r="AD971" s="241" t="s">
        <v>46</v>
      </c>
      <c r="AE971" s="237"/>
      <c r="AF971" s="237"/>
      <c r="AG971" s="237"/>
      <c r="AH971" s="237"/>
      <c r="AI971" s="237" t="s">
        <v>1379</v>
      </c>
      <c r="AJ971" s="237" t="s">
        <v>118</v>
      </c>
      <c r="AK971" s="237" t="s">
        <v>94</v>
      </c>
      <c r="AL971" s="237" t="s">
        <v>189</v>
      </c>
      <c r="AM971" s="242">
        <v>4</v>
      </c>
    </row>
    <row r="972" spans="2:39">
      <c r="B972" s="228" t="s">
        <v>1437</v>
      </c>
      <c r="C972" s="229" t="s">
        <v>1438</v>
      </c>
      <c r="D972" s="230" t="s">
        <v>46</v>
      </c>
      <c r="E972" s="231" t="s">
        <v>38</v>
      </c>
      <c r="F972" s="231" t="s">
        <v>97</v>
      </c>
      <c r="G972" s="231" t="s">
        <v>35</v>
      </c>
      <c r="H972" s="231" t="s">
        <v>7652</v>
      </c>
      <c r="I972" s="232" t="s">
        <v>98</v>
      </c>
      <c r="J972" s="231" t="s">
        <v>1612</v>
      </c>
      <c r="K972" s="230" t="s">
        <v>128</v>
      </c>
      <c r="L972" s="230" t="s">
        <v>1578</v>
      </c>
      <c r="M972" s="233">
        <v>54.4</v>
      </c>
      <c r="N972" s="234" t="s">
        <v>8271</v>
      </c>
      <c r="O972" s="230" t="s">
        <v>1579</v>
      </c>
      <c r="P972" s="230" t="s">
        <v>46</v>
      </c>
      <c r="Q972" s="233">
        <v>0</v>
      </c>
      <c r="R972" s="234">
        <v>0</v>
      </c>
      <c r="S972" s="235" t="s">
        <v>46</v>
      </c>
      <c r="T972" s="236"/>
      <c r="U972" s="237"/>
      <c r="V972" s="238" t="s">
        <v>104</v>
      </c>
      <c r="W972" s="236">
        <v>0</v>
      </c>
      <c r="X972" s="237" t="s">
        <v>46</v>
      </c>
      <c r="Y972" s="239">
        <v>0</v>
      </c>
      <c r="Z972" s="237" t="s">
        <v>46</v>
      </c>
      <c r="AA972" s="239">
        <v>0</v>
      </c>
      <c r="AB972" s="240" t="s">
        <v>46</v>
      </c>
      <c r="AC972" s="241" t="s">
        <v>46</v>
      </c>
      <c r="AD972" s="241" t="s">
        <v>46</v>
      </c>
      <c r="AE972" s="237"/>
      <c r="AF972" s="237"/>
      <c r="AG972" s="237"/>
      <c r="AH972" s="237"/>
      <c r="AI972" s="237" t="s">
        <v>1379</v>
      </c>
      <c r="AJ972" s="237" t="s">
        <v>118</v>
      </c>
      <c r="AK972" s="237" t="s">
        <v>94</v>
      </c>
      <c r="AL972" s="237" t="s">
        <v>191</v>
      </c>
      <c r="AM972" s="242">
        <v>4</v>
      </c>
    </row>
    <row r="973" spans="2:39">
      <c r="B973" s="228" t="s">
        <v>1437</v>
      </c>
      <c r="C973" s="229" t="s">
        <v>1438</v>
      </c>
      <c r="D973" s="230" t="s">
        <v>46</v>
      </c>
      <c r="E973" s="231" t="s">
        <v>1704</v>
      </c>
      <c r="F973" s="231" t="s">
        <v>1585</v>
      </c>
      <c r="G973" s="231" t="s">
        <v>35</v>
      </c>
      <c r="H973" s="231" t="s">
        <v>7652</v>
      </c>
      <c r="I973" s="232" t="s">
        <v>98</v>
      </c>
      <c r="J973" s="231" t="s">
        <v>1612</v>
      </c>
      <c r="K973" s="230" t="s">
        <v>128</v>
      </c>
      <c r="L973" s="230" t="s">
        <v>1578</v>
      </c>
      <c r="M973" s="233">
        <v>54.4</v>
      </c>
      <c r="N973" s="234" t="s">
        <v>8271</v>
      </c>
      <c r="O973" s="230" t="s">
        <v>1579</v>
      </c>
      <c r="P973" s="230" t="s">
        <v>46</v>
      </c>
      <c r="Q973" s="233">
        <v>0</v>
      </c>
      <c r="R973" s="234">
        <v>0</v>
      </c>
      <c r="S973" s="235" t="s">
        <v>46</v>
      </c>
      <c r="T973" s="236"/>
      <c r="U973" s="237"/>
      <c r="V973" s="238" t="s">
        <v>104</v>
      </c>
      <c r="W973" s="236">
        <v>0</v>
      </c>
      <c r="X973" s="237" t="s">
        <v>46</v>
      </c>
      <c r="Y973" s="239">
        <v>0</v>
      </c>
      <c r="Z973" s="237" t="s">
        <v>46</v>
      </c>
      <c r="AA973" s="239">
        <v>0</v>
      </c>
      <c r="AB973" s="240" t="s">
        <v>46</v>
      </c>
      <c r="AC973" s="241" t="s">
        <v>46</v>
      </c>
      <c r="AD973" s="241" t="s">
        <v>46</v>
      </c>
      <c r="AE973" s="237"/>
      <c r="AF973" s="237"/>
      <c r="AG973" s="237"/>
      <c r="AH973" s="237"/>
      <c r="AI973" s="237" t="s">
        <v>1379</v>
      </c>
      <c r="AJ973" s="237" t="s">
        <v>118</v>
      </c>
      <c r="AK973" s="237" t="s">
        <v>94</v>
      </c>
      <c r="AL973" s="237" t="s">
        <v>191</v>
      </c>
      <c r="AM973" s="242">
        <v>4</v>
      </c>
    </row>
    <row r="974" spans="2:39">
      <c r="B974" s="228" t="s">
        <v>1437</v>
      </c>
      <c r="C974" s="229" t="s">
        <v>1438</v>
      </c>
      <c r="D974" s="230" t="s">
        <v>46</v>
      </c>
      <c r="E974" s="231" t="s">
        <v>1703</v>
      </c>
      <c r="F974" s="231" t="s">
        <v>1588</v>
      </c>
      <c r="G974" s="231" t="s">
        <v>35</v>
      </c>
      <c r="H974" s="231" t="s">
        <v>7652</v>
      </c>
      <c r="I974" s="232" t="s">
        <v>98</v>
      </c>
      <c r="J974" s="231" t="s">
        <v>1612</v>
      </c>
      <c r="K974" s="230" t="s">
        <v>128</v>
      </c>
      <c r="L974" s="230" t="s">
        <v>1578</v>
      </c>
      <c r="M974" s="233">
        <v>54.4</v>
      </c>
      <c r="N974" s="234" t="s">
        <v>8271</v>
      </c>
      <c r="O974" s="230" t="s">
        <v>1579</v>
      </c>
      <c r="P974" s="230" t="s">
        <v>46</v>
      </c>
      <c r="Q974" s="233">
        <v>0</v>
      </c>
      <c r="R974" s="234">
        <v>0</v>
      </c>
      <c r="S974" s="235" t="s">
        <v>46</v>
      </c>
      <c r="T974" s="236"/>
      <c r="U974" s="237"/>
      <c r="V974" s="238" t="s">
        <v>104</v>
      </c>
      <c r="W974" s="236">
        <v>0</v>
      </c>
      <c r="X974" s="237" t="s">
        <v>46</v>
      </c>
      <c r="Y974" s="239">
        <v>0</v>
      </c>
      <c r="Z974" s="237" t="s">
        <v>46</v>
      </c>
      <c r="AA974" s="239">
        <v>0</v>
      </c>
      <c r="AB974" s="240" t="s">
        <v>46</v>
      </c>
      <c r="AC974" s="241" t="s">
        <v>46</v>
      </c>
      <c r="AD974" s="241" t="s">
        <v>46</v>
      </c>
      <c r="AE974" s="237"/>
      <c r="AF974" s="237"/>
      <c r="AG974" s="237"/>
      <c r="AH974" s="237"/>
      <c r="AI974" s="237" t="s">
        <v>1379</v>
      </c>
      <c r="AJ974" s="237" t="s">
        <v>118</v>
      </c>
      <c r="AK974" s="237" t="s">
        <v>94</v>
      </c>
      <c r="AL974" s="237" t="s">
        <v>191</v>
      </c>
      <c r="AM974" s="242">
        <v>4</v>
      </c>
    </row>
    <row r="975" spans="2:39">
      <c r="B975" s="228" t="s">
        <v>1437</v>
      </c>
      <c r="C975" s="229" t="s">
        <v>1438</v>
      </c>
      <c r="D975" s="230" t="s">
        <v>46</v>
      </c>
      <c r="E975" s="231" t="s">
        <v>1705</v>
      </c>
      <c r="F975" s="231" t="s">
        <v>1706</v>
      </c>
      <c r="G975" s="231" t="s">
        <v>35</v>
      </c>
      <c r="H975" s="231" t="s">
        <v>7652</v>
      </c>
      <c r="I975" s="232" t="s">
        <v>98</v>
      </c>
      <c r="J975" s="231" t="s">
        <v>1612</v>
      </c>
      <c r="K975" s="230" t="s">
        <v>128</v>
      </c>
      <c r="L975" s="230" t="s">
        <v>1578</v>
      </c>
      <c r="M975" s="233">
        <v>54.4</v>
      </c>
      <c r="N975" s="234" t="s">
        <v>8271</v>
      </c>
      <c r="O975" s="230" t="s">
        <v>1579</v>
      </c>
      <c r="P975" s="230" t="s">
        <v>46</v>
      </c>
      <c r="Q975" s="233">
        <v>0</v>
      </c>
      <c r="R975" s="234">
        <v>0</v>
      </c>
      <c r="S975" s="235" t="s">
        <v>46</v>
      </c>
      <c r="T975" s="236"/>
      <c r="U975" s="237"/>
      <c r="V975" s="238" t="s">
        <v>104</v>
      </c>
      <c r="W975" s="236">
        <v>0</v>
      </c>
      <c r="X975" s="237" t="s">
        <v>46</v>
      </c>
      <c r="Y975" s="239">
        <v>0</v>
      </c>
      <c r="Z975" s="237" t="s">
        <v>46</v>
      </c>
      <c r="AA975" s="239">
        <v>0</v>
      </c>
      <c r="AB975" s="240" t="s">
        <v>46</v>
      </c>
      <c r="AC975" s="241" t="s">
        <v>46</v>
      </c>
      <c r="AD975" s="241" t="s">
        <v>46</v>
      </c>
      <c r="AE975" s="237"/>
      <c r="AF975" s="237"/>
      <c r="AG975" s="237"/>
      <c r="AH975" s="237"/>
      <c r="AI975" s="237" t="s">
        <v>1379</v>
      </c>
      <c r="AJ975" s="237" t="s">
        <v>118</v>
      </c>
      <c r="AK975" s="237" t="s">
        <v>94</v>
      </c>
      <c r="AL975" s="237" t="s">
        <v>191</v>
      </c>
      <c r="AM975" s="242">
        <v>4</v>
      </c>
    </row>
    <row r="976" spans="2:39">
      <c r="B976" s="228" t="s">
        <v>1439</v>
      </c>
      <c r="C976" s="229" t="s">
        <v>1440</v>
      </c>
      <c r="D976" s="230" t="s">
        <v>46</v>
      </c>
      <c r="E976" s="231" t="s">
        <v>38</v>
      </c>
      <c r="F976" s="231" t="s">
        <v>97</v>
      </c>
      <c r="G976" s="231" t="s">
        <v>35</v>
      </c>
      <c r="H976" s="231" t="s">
        <v>7652</v>
      </c>
      <c r="I976" s="232" t="s">
        <v>98</v>
      </c>
      <c r="J976" s="231" t="s">
        <v>7655</v>
      </c>
      <c r="K976" s="230" t="s">
        <v>114</v>
      </c>
      <c r="L976" s="230" t="s">
        <v>1578</v>
      </c>
      <c r="M976" s="233">
        <v>541353.39</v>
      </c>
      <c r="N976" s="234" t="s">
        <v>8271</v>
      </c>
      <c r="O976" s="230" t="s">
        <v>1579</v>
      </c>
      <c r="P976" s="230" t="s">
        <v>46</v>
      </c>
      <c r="Q976" s="233">
        <v>0</v>
      </c>
      <c r="R976" s="234">
        <v>0</v>
      </c>
      <c r="S976" s="235" t="s">
        <v>46</v>
      </c>
      <c r="T976" s="236"/>
      <c r="U976" s="237"/>
      <c r="V976" s="238" t="s">
        <v>104</v>
      </c>
      <c r="W976" s="236">
        <v>0</v>
      </c>
      <c r="X976" s="237" t="s">
        <v>46</v>
      </c>
      <c r="Y976" s="239">
        <v>0</v>
      </c>
      <c r="Z976" s="237" t="s">
        <v>46</v>
      </c>
      <c r="AA976" s="239">
        <v>0</v>
      </c>
      <c r="AB976" s="240" t="s">
        <v>46</v>
      </c>
      <c r="AC976" s="241" t="s">
        <v>46</v>
      </c>
      <c r="AD976" s="241" t="s">
        <v>46</v>
      </c>
      <c r="AE976" s="237"/>
      <c r="AF976" s="237"/>
      <c r="AG976" s="237"/>
      <c r="AH976" s="237"/>
      <c r="AI976" s="237" t="s">
        <v>1379</v>
      </c>
      <c r="AJ976" s="237" t="s">
        <v>118</v>
      </c>
      <c r="AK976" s="237" t="s">
        <v>94</v>
      </c>
      <c r="AL976" s="237" t="s">
        <v>193</v>
      </c>
      <c r="AM976" s="242">
        <v>4</v>
      </c>
    </row>
    <row r="977" spans="2:39">
      <c r="B977" s="228" t="s">
        <v>1439</v>
      </c>
      <c r="C977" s="229" t="s">
        <v>1440</v>
      </c>
      <c r="D977" s="230" t="s">
        <v>46</v>
      </c>
      <c r="E977" s="231" t="s">
        <v>1704</v>
      </c>
      <c r="F977" s="231" t="s">
        <v>1585</v>
      </c>
      <c r="G977" s="231" t="s">
        <v>35</v>
      </c>
      <c r="H977" s="231" t="s">
        <v>7652</v>
      </c>
      <c r="I977" s="232" t="s">
        <v>98</v>
      </c>
      <c r="J977" s="231" t="s">
        <v>7655</v>
      </c>
      <c r="K977" s="230" t="s">
        <v>114</v>
      </c>
      <c r="L977" s="230" t="s">
        <v>1578</v>
      </c>
      <c r="M977" s="233">
        <v>541353.39</v>
      </c>
      <c r="N977" s="234" t="s">
        <v>8271</v>
      </c>
      <c r="O977" s="230" t="s">
        <v>1579</v>
      </c>
      <c r="P977" s="230" t="s">
        <v>46</v>
      </c>
      <c r="Q977" s="233">
        <v>0</v>
      </c>
      <c r="R977" s="234">
        <v>0</v>
      </c>
      <c r="S977" s="235" t="s">
        <v>46</v>
      </c>
      <c r="T977" s="236"/>
      <c r="U977" s="237"/>
      <c r="V977" s="238" t="s">
        <v>104</v>
      </c>
      <c r="W977" s="236">
        <v>0</v>
      </c>
      <c r="X977" s="237" t="s">
        <v>46</v>
      </c>
      <c r="Y977" s="239">
        <v>0</v>
      </c>
      <c r="Z977" s="237" t="s">
        <v>46</v>
      </c>
      <c r="AA977" s="239">
        <v>0</v>
      </c>
      <c r="AB977" s="240" t="s">
        <v>46</v>
      </c>
      <c r="AC977" s="241" t="s">
        <v>46</v>
      </c>
      <c r="AD977" s="241" t="s">
        <v>46</v>
      </c>
      <c r="AE977" s="237"/>
      <c r="AF977" s="237"/>
      <c r="AG977" s="237"/>
      <c r="AH977" s="237"/>
      <c r="AI977" s="237" t="s">
        <v>1379</v>
      </c>
      <c r="AJ977" s="237" t="s">
        <v>118</v>
      </c>
      <c r="AK977" s="237" t="s">
        <v>94</v>
      </c>
      <c r="AL977" s="237" t="s">
        <v>193</v>
      </c>
      <c r="AM977" s="242">
        <v>4</v>
      </c>
    </row>
    <row r="978" spans="2:39">
      <c r="B978" s="228" t="s">
        <v>1439</v>
      </c>
      <c r="C978" s="229" t="s">
        <v>1440</v>
      </c>
      <c r="D978" s="230" t="s">
        <v>46</v>
      </c>
      <c r="E978" s="231" t="s">
        <v>1705</v>
      </c>
      <c r="F978" s="231" t="s">
        <v>1706</v>
      </c>
      <c r="G978" s="231" t="s">
        <v>35</v>
      </c>
      <c r="H978" s="231" t="s">
        <v>7652</v>
      </c>
      <c r="I978" s="232" t="s">
        <v>98</v>
      </c>
      <c r="J978" s="231" t="s">
        <v>7655</v>
      </c>
      <c r="K978" s="230" t="s">
        <v>114</v>
      </c>
      <c r="L978" s="230" t="s">
        <v>1578</v>
      </c>
      <c r="M978" s="233">
        <v>541353.39</v>
      </c>
      <c r="N978" s="234" t="s">
        <v>8271</v>
      </c>
      <c r="O978" s="230" t="s">
        <v>1579</v>
      </c>
      <c r="P978" s="230" t="s">
        <v>46</v>
      </c>
      <c r="Q978" s="233">
        <v>0</v>
      </c>
      <c r="R978" s="234">
        <v>0</v>
      </c>
      <c r="S978" s="235" t="s">
        <v>46</v>
      </c>
      <c r="T978" s="236"/>
      <c r="U978" s="237"/>
      <c r="V978" s="238" t="s">
        <v>104</v>
      </c>
      <c r="W978" s="236">
        <v>0</v>
      </c>
      <c r="X978" s="237" t="s">
        <v>46</v>
      </c>
      <c r="Y978" s="239">
        <v>0</v>
      </c>
      <c r="Z978" s="237" t="s">
        <v>46</v>
      </c>
      <c r="AA978" s="239">
        <v>0</v>
      </c>
      <c r="AB978" s="240" t="s">
        <v>46</v>
      </c>
      <c r="AC978" s="241" t="s">
        <v>46</v>
      </c>
      <c r="AD978" s="241" t="s">
        <v>46</v>
      </c>
      <c r="AE978" s="237"/>
      <c r="AF978" s="237"/>
      <c r="AG978" s="237"/>
      <c r="AH978" s="237"/>
      <c r="AI978" s="237" t="s">
        <v>1379</v>
      </c>
      <c r="AJ978" s="237" t="s">
        <v>118</v>
      </c>
      <c r="AK978" s="237" t="s">
        <v>94</v>
      </c>
      <c r="AL978" s="237" t="s">
        <v>193</v>
      </c>
      <c r="AM978" s="242">
        <v>4</v>
      </c>
    </row>
    <row r="979" spans="2:39">
      <c r="B979" s="228" t="s">
        <v>1439</v>
      </c>
      <c r="C979" s="229" t="s">
        <v>1440</v>
      </c>
      <c r="D979" s="230" t="s">
        <v>46</v>
      </c>
      <c r="E979" s="231" t="s">
        <v>1703</v>
      </c>
      <c r="F979" s="231" t="s">
        <v>1588</v>
      </c>
      <c r="G979" s="231" t="s">
        <v>35</v>
      </c>
      <c r="H979" s="231" t="s">
        <v>7652</v>
      </c>
      <c r="I979" s="232" t="s">
        <v>98</v>
      </c>
      <c r="J979" s="231" t="s">
        <v>7655</v>
      </c>
      <c r="K979" s="230" t="s">
        <v>114</v>
      </c>
      <c r="L979" s="230" t="s">
        <v>1578</v>
      </c>
      <c r="M979" s="233">
        <v>541353.39</v>
      </c>
      <c r="N979" s="234" t="s">
        <v>8271</v>
      </c>
      <c r="O979" s="230" t="s">
        <v>1579</v>
      </c>
      <c r="P979" s="230" t="s">
        <v>46</v>
      </c>
      <c r="Q979" s="233">
        <v>0</v>
      </c>
      <c r="R979" s="234">
        <v>0</v>
      </c>
      <c r="S979" s="235" t="s">
        <v>46</v>
      </c>
      <c r="T979" s="236"/>
      <c r="U979" s="237"/>
      <c r="V979" s="238" t="s">
        <v>104</v>
      </c>
      <c r="W979" s="236">
        <v>0</v>
      </c>
      <c r="X979" s="237" t="s">
        <v>46</v>
      </c>
      <c r="Y979" s="239">
        <v>0</v>
      </c>
      <c r="Z979" s="237" t="s">
        <v>46</v>
      </c>
      <c r="AA979" s="239">
        <v>0</v>
      </c>
      <c r="AB979" s="240" t="s">
        <v>46</v>
      </c>
      <c r="AC979" s="241" t="s">
        <v>46</v>
      </c>
      <c r="AD979" s="241" t="s">
        <v>46</v>
      </c>
      <c r="AE979" s="237"/>
      <c r="AF979" s="237"/>
      <c r="AG979" s="237"/>
      <c r="AH979" s="237"/>
      <c r="AI979" s="237" t="s">
        <v>1379</v>
      </c>
      <c r="AJ979" s="237" t="s">
        <v>118</v>
      </c>
      <c r="AK979" s="237" t="s">
        <v>94</v>
      </c>
      <c r="AL979" s="237" t="s">
        <v>193</v>
      </c>
      <c r="AM979" s="242">
        <v>4</v>
      </c>
    </row>
    <row r="980" spans="2:39">
      <c r="B980" s="228" t="s">
        <v>1441</v>
      </c>
      <c r="C980" s="229" t="s">
        <v>1442</v>
      </c>
      <c r="D980" s="230" t="s">
        <v>46</v>
      </c>
      <c r="E980" s="231" t="s">
        <v>38</v>
      </c>
      <c r="F980" s="231" t="s">
        <v>97</v>
      </c>
      <c r="G980" s="231" t="s">
        <v>35</v>
      </c>
      <c r="H980" s="231" t="s">
        <v>7652</v>
      </c>
      <c r="I980" s="232" t="s">
        <v>98</v>
      </c>
      <c r="J980" s="231" t="s">
        <v>1717</v>
      </c>
      <c r="K980" s="230" t="s">
        <v>114</v>
      </c>
      <c r="L980" s="230" t="s">
        <v>1578</v>
      </c>
      <c r="M980" s="233">
        <v>9.0299999999999994</v>
      </c>
      <c r="N980" s="234" t="s">
        <v>8271</v>
      </c>
      <c r="O980" s="230" t="s">
        <v>1579</v>
      </c>
      <c r="P980" s="230" t="s">
        <v>46</v>
      </c>
      <c r="Q980" s="233">
        <v>0</v>
      </c>
      <c r="R980" s="234">
        <v>0</v>
      </c>
      <c r="S980" s="235" t="s">
        <v>46</v>
      </c>
      <c r="T980" s="236"/>
      <c r="U980" s="237"/>
      <c r="V980" s="238" t="s">
        <v>104</v>
      </c>
      <c r="W980" s="236">
        <v>0</v>
      </c>
      <c r="X980" s="237" t="s">
        <v>46</v>
      </c>
      <c r="Y980" s="239">
        <v>0</v>
      </c>
      <c r="Z980" s="237" t="s">
        <v>46</v>
      </c>
      <c r="AA980" s="239">
        <v>0</v>
      </c>
      <c r="AB980" s="240" t="s">
        <v>46</v>
      </c>
      <c r="AC980" s="241" t="s">
        <v>46</v>
      </c>
      <c r="AD980" s="241" t="s">
        <v>46</v>
      </c>
      <c r="AE980" s="237"/>
      <c r="AF980" s="237"/>
      <c r="AG980" s="237"/>
      <c r="AH980" s="237"/>
      <c r="AI980" s="237" t="s">
        <v>1379</v>
      </c>
      <c r="AJ980" s="237" t="s">
        <v>118</v>
      </c>
      <c r="AK980" s="237" t="s">
        <v>94</v>
      </c>
      <c r="AL980" s="237" t="s">
        <v>195</v>
      </c>
      <c r="AM980" s="242">
        <v>4</v>
      </c>
    </row>
    <row r="981" spans="2:39">
      <c r="B981" s="228" t="s">
        <v>1441</v>
      </c>
      <c r="C981" s="229" t="s">
        <v>1442</v>
      </c>
      <c r="D981" s="230" t="s">
        <v>46</v>
      </c>
      <c r="E981" s="231" t="s">
        <v>1704</v>
      </c>
      <c r="F981" s="231" t="s">
        <v>1585</v>
      </c>
      <c r="G981" s="231" t="s">
        <v>35</v>
      </c>
      <c r="H981" s="231" t="s">
        <v>7652</v>
      </c>
      <c r="I981" s="232" t="s">
        <v>98</v>
      </c>
      <c r="J981" s="231" t="s">
        <v>1717</v>
      </c>
      <c r="K981" s="230" t="s">
        <v>114</v>
      </c>
      <c r="L981" s="230" t="s">
        <v>1578</v>
      </c>
      <c r="M981" s="233">
        <v>9.0299999999999994</v>
      </c>
      <c r="N981" s="234" t="s">
        <v>8271</v>
      </c>
      <c r="O981" s="230" t="s">
        <v>1579</v>
      </c>
      <c r="P981" s="230" t="s">
        <v>46</v>
      </c>
      <c r="Q981" s="233">
        <v>0</v>
      </c>
      <c r="R981" s="234">
        <v>0</v>
      </c>
      <c r="S981" s="235" t="s">
        <v>46</v>
      </c>
      <c r="T981" s="236"/>
      <c r="U981" s="237"/>
      <c r="V981" s="238" t="s">
        <v>104</v>
      </c>
      <c r="W981" s="236">
        <v>0</v>
      </c>
      <c r="X981" s="237" t="s">
        <v>46</v>
      </c>
      <c r="Y981" s="239">
        <v>0</v>
      </c>
      <c r="Z981" s="237" t="s">
        <v>46</v>
      </c>
      <c r="AA981" s="239">
        <v>0</v>
      </c>
      <c r="AB981" s="240" t="s">
        <v>46</v>
      </c>
      <c r="AC981" s="241" t="s">
        <v>46</v>
      </c>
      <c r="AD981" s="241" t="s">
        <v>46</v>
      </c>
      <c r="AE981" s="237"/>
      <c r="AF981" s="237"/>
      <c r="AG981" s="237"/>
      <c r="AH981" s="237"/>
      <c r="AI981" s="237" t="s">
        <v>1379</v>
      </c>
      <c r="AJ981" s="237" t="s">
        <v>118</v>
      </c>
      <c r="AK981" s="237" t="s">
        <v>94</v>
      </c>
      <c r="AL981" s="237" t="s">
        <v>195</v>
      </c>
      <c r="AM981" s="242">
        <v>4</v>
      </c>
    </row>
    <row r="982" spans="2:39">
      <c r="B982" s="228" t="s">
        <v>1441</v>
      </c>
      <c r="C982" s="229" t="s">
        <v>1442</v>
      </c>
      <c r="D982" s="230" t="s">
        <v>46</v>
      </c>
      <c r="E982" s="231" t="s">
        <v>1703</v>
      </c>
      <c r="F982" s="231" t="s">
        <v>1588</v>
      </c>
      <c r="G982" s="231" t="s">
        <v>35</v>
      </c>
      <c r="H982" s="231" t="s">
        <v>7652</v>
      </c>
      <c r="I982" s="232" t="s">
        <v>98</v>
      </c>
      <c r="J982" s="231" t="s">
        <v>1717</v>
      </c>
      <c r="K982" s="230" t="s">
        <v>114</v>
      </c>
      <c r="L982" s="230" t="s">
        <v>1578</v>
      </c>
      <c r="M982" s="233">
        <v>9.0299999999999994</v>
      </c>
      <c r="N982" s="234" t="s">
        <v>8271</v>
      </c>
      <c r="O982" s="230" t="s">
        <v>1579</v>
      </c>
      <c r="P982" s="230" t="s">
        <v>46</v>
      </c>
      <c r="Q982" s="233">
        <v>0</v>
      </c>
      <c r="R982" s="234">
        <v>0</v>
      </c>
      <c r="S982" s="235" t="s">
        <v>46</v>
      </c>
      <c r="T982" s="236"/>
      <c r="U982" s="237"/>
      <c r="V982" s="238" t="s">
        <v>104</v>
      </c>
      <c r="W982" s="236">
        <v>0</v>
      </c>
      <c r="X982" s="237" t="s">
        <v>46</v>
      </c>
      <c r="Y982" s="239">
        <v>0</v>
      </c>
      <c r="Z982" s="237" t="s">
        <v>46</v>
      </c>
      <c r="AA982" s="239">
        <v>0</v>
      </c>
      <c r="AB982" s="240" t="s">
        <v>46</v>
      </c>
      <c r="AC982" s="241" t="s">
        <v>46</v>
      </c>
      <c r="AD982" s="241" t="s">
        <v>46</v>
      </c>
      <c r="AE982" s="237"/>
      <c r="AF982" s="237"/>
      <c r="AG982" s="237"/>
      <c r="AH982" s="237"/>
      <c r="AI982" s="237" t="s">
        <v>1379</v>
      </c>
      <c r="AJ982" s="237" t="s">
        <v>118</v>
      </c>
      <c r="AK982" s="237" t="s">
        <v>94</v>
      </c>
      <c r="AL982" s="237" t="s">
        <v>195</v>
      </c>
      <c r="AM982" s="242">
        <v>4</v>
      </c>
    </row>
    <row r="983" spans="2:39">
      <c r="B983" s="228" t="s">
        <v>1441</v>
      </c>
      <c r="C983" s="229" t="s">
        <v>1442</v>
      </c>
      <c r="D983" s="230" t="s">
        <v>46</v>
      </c>
      <c r="E983" s="231" t="s">
        <v>1705</v>
      </c>
      <c r="F983" s="231" t="s">
        <v>1706</v>
      </c>
      <c r="G983" s="231" t="s">
        <v>35</v>
      </c>
      <c r="H983" s="231" t="s">
        <v>7652</v>
      </c>
      <c r="I983" s="232" t="s">
        <v>98</v>
      </c>
      <c r="J983" s="231" t="s">
        <v>1717</v>
      </c>
      <c r="K983" s="230" t="s">
        <v>114</v>
      </c>
      <c r="L983" s="230" t="s">
        <v>1578</v>
      </c>
      <c r="M983" s="233">
        <v>9.0299999999999994</v>
      </c>
      <c r="N983" s="234" t="s">
        <v>8271</v>
      </c>
      <c r="O983" s="230" t="s">
        <v>1579</v>
      </c>
      <c r="P983" s="230" t="s">
        <v>46</v>
      </c>
      <c r="Q983" s="233">
        <v>0</v>
      </c>
      <c r="R983" s="234">
        <v>0</v>
      </c>
      <c r="S983" s="235" t="s">
        <v>46</v>
      </c>
      <c r="T983" s="236"/>
      <c r="U983" s="237"/>
      <c r="V983" s="238" t="s">
        <v>104</v>
      </c>
      <c r="W983" s="236">
        <v>0</v>
      </c>
      <c r="X983" s="237" t="s">
        <v>46</v>
      </c>
      <c r="Y983" s="239">
        <v>0</v>
      </c>
      <c r="Z983" s="237" t="s">
        <v>46</v>
      </c>
      <c r="AA983" s="239">
        <v>0</v>
      </c>
      <c r="AB983" s="240" t="s">
        <v>46</v>
      </c>
      <c r="AC983" s="241" t="s">
        <v>46</v>
      </c>
      <c r="AD983" s="241" t="s">
        <v>46</v>
      </c>
      <c r="AE983" s="237"/>
      <c r="AF983" s="237"/>
      <c r="AG983" s="237"/>
      <c r="AH983" s="237"/>
      <c r="AI983" s="237" t="s">
        <v>1379</v>
      </c>
      <c r="AJ983" s="237" t="s">
        <v>118</v>
      </c>
      <c r="AK983" s="237" t="s">
        <v>94</v>
      </c>
      <c r="AL983" s="237" t="s">
        <v>195</v>
      </c>
      <c r="AM983" s="242">
        <v>4</v>
      </c>
    </row>
    <row r="984" spans="2:39">
      <c r="B984" s="228" t="s">
        <v>7701</v>
      </c>
      <c r="C984" s="229" t="s">
        <v>7702</v>
      </c>
      <c r="D984" s="230" t="s">
        <v>46</v>
      </c>
      <c r="E984" s="231" t="s">
        <v>46</v>
      </c>
      <c r="F984" s="231" t="s">
        <v>46</v>
      </c>
      <c r="G984" s="231" t="s">
        <v>46</v>
      </c>
      <c r="H984" s="231" t="s">
        <v>46</v>
      </c>
      <c r="I984" s="232" t="s">
        <v>46</v>
      </c>
      <c r="J984" s="231" t="s">
        <v>46</v>
      </c>
      <c r="K984" s="230" t="s">
        <v>46</v>
      </c>
      <c r="L984" s="230" t="s">
        <v>46</v>
      </c>
      <c r="M984" s="233">
        <v>0</v>
      </c>
      <c r="N984" s="234" t="s">
        <v>46</v>
      </c>
      <c r="O984" s="230" t="s">
        <v>46</v>
      </c>
      <c r="P984" s="230" t="s">
        <v>46</v>
      </c>
      <c r="Q984" s="233">
        <v>0</v>
      </c>
      <c r="R984" s="234">
        <v>0</v>
      </c>
      <c r="S984" s="235" t="s">
        <v>46</v>
      </c>
      <c r="T984" s="236"/>
      <c r="U984" s="237"/>
      <c r="V984" s="238" t="s">
        <v>46</v>
      </c>
      <c r="W984" s="236">
        <v>0</v>
      </c>
      <c r="X984" s="237" t="s">
        <v>46</v>
      </c>
      <c r="Y984" s="239">
        <v>0</v>
      </c>
      <c r="Z984" s="237" t="s">
        <v>46</v>
      </c>
      <c r="AA984" s="239">
        <v>0</v>
      </c>
      <c r="AB984" s="240" t="s">
        <v>46</v>
      </c>
      <c r="AC984" s="241" t="s">
        <v>46</v>
      </c>
      <c r="AD984" s="241" t="s">
        <v>46</v>
      </c>
      <c r="AE984" s="237"/>
      <c r="AF984" s="237"/>
      <c r="AG984" s="237"/>
      <c r="AH984" s="237"/>
      <c r="AI984" s="237" t="s">
        <v>1379</v>
      </c>
      <c r="AJ984" s="237" t="s">
        <v>118</v>
      </c>
      <c r="AK984" s="237" t="s">
        <v>94</v>
      </c>
      <c r="AL984" s="237" t="s">
        <v>770</v>
      </c>
      <c r="AM984" s="242">
        <v>4</v>
      </c>
    </row>
    <row r="985" spans="2:39">
      <c r="B985" s="180" t="s">
        <v>7703</v>
      </c>
      <c r="C985" s="181" t="s">
        <v>7704</v>
      </c>
      <c r="D985" s="182" t="s">
        <v>46</v>
      </c>
      <c r="E985" s="183" t="s">
        <v>46</v>
      </c>
      <c r="F985" s="183" t="s">
        <v>46</v>
      </c>
      <c r="G985" s="183" t="s">
        <v>46</v>
      </c>
      <c r="H985" s="183" t="s">
        <v>46</v>
      </c>
      <c r="I985" s="184" t="s">
        <v>46</v>
      </c>
      <c r="J985" s="183" t="s">
        <v>46</v>
      </c>
      <c r="K985" s="182" t="s">
        <v>46</v>
      </c>
      <c r="L985" s="182" t="s">
        <v>46</v>
      </c>
      <c r="M985" s="185">
        <v>0</v>
      </c>
      <c r="N985" s="186" t="s">
        <v>46</v>
      </c>
      <c r="O985" s="182" t="s">
        <v>46</v>
      </c>
      <c r="P985" s="182" t="s">
        <v>46</v>
      </c>
      <c r="Q985" s="185">
        <v>0</v>
      </c>
      <c r="R985" s="186">
        <v>0</v>
      </c>
      <c r="S985" s="187" t="s">
        <v>46</v>
      </c>
      <c r="T985" s="36"/>
      <c r="U985" s="35"/>
      <c r="V985" s="188" t="s">
        <v>46</v>
      </c>
      <c r="W985" s="36">
        <v>0</v>
      </c>
      <c r="X985" s="35" t="s">
        <v>46</v>
      </c>
      <c r="Y985" s="38">
        <v>0</v>
      </c>
      <c r="Z985" s="35" t="s">
        <v>46</v>
      </c>
      <c r="AA985" s="38">
        <v>0</v>
      </c>
      <c r="AB985" s="39" t="s">
        <v>46</v>
      </c>
      <c r="AC985" s="34" t="s">
        <v>46</v>
      </c>
      <c r="AD985" s="34" t="s">
        <v>46</v>
      </c>
      <c r="AE985" s="35"/>
      <c r="AF985" s="35"/>
      <c r="AG985" s="35"/>
      <c r="AH985" s="35"/>
      <c r="AI985" s="35" t="s">
        <v>1379</v>
      </c>
      <c r="AJ985" s="35" t="s">
        <v>175</v>
      </c>
      <c r="AK985" s="35" t="s">
        <v>46</v>
      </c>
      <c r="AL985" s="35" t="s">
        <v>46</v>
      </c>
      <c r="AM985" s="40">
        <v>2</v>
      </c>
    </row>
    <row r="986" spans="2:39">
      <c r="B986" s="189" t="s">
        <v>7705</v>
      </c>
      <c r="C986" s="190" t="s">
        <v>7704</v>
      </c>
      <c r="D986" s="191" t="s">
        <v>46</v>
      </c>
      <c r="E986" s="192" t="s">
        <v>46</v>
      </c>
      <c r="F986" s="192" t="s">
        <v>46</v>
      </c>
      <c r="G986" s="192" t="s">
        <v>46</v>
      </c>
      <c r="H986" s="192" t="s">
        <v>46</v>
      </c>
      <c r="I986" s="193" t="s">
        <v>46</v>
      </c>
      <c r="J986" s="192" t="s">
        <v>46</v>
      </c>
      <c r="K986" s="191" t="s">
        <v>46</v>
      </c>
      <c r="L986" s="191" t="s">
        <v>46</v>
      </c>
      <c r="M986" s="194">
        <v>0</v>
      </c>
      <c r="N986" s="195" t="s">
        <v>46</v>
      </c>
      <c r="O986" s="191" t="s">
        <v>46</v>
      </c>
      <c r="P986" s="191" t="s">
        <v>46</v>
      </c>
      <c r="Q986" s="194">
        <v>0</v>
      </c>
      <c r="R986" s="195">
        <v>0</v>
      </c>
      <c r="S986" s="196" t="s">
        <v>46</v>
      </c>
      <c r="T986" s="44"/>
      <c r="U986" s="43"/>
      <c r="V986" s="197" t="s">
        <v>46</v>
      </c>
      <c r="W986" s="44">
        <v>0</v>
      </c>
      <c r="X986" s="43" t="s">
        <v>46</v>
      </c>
      <c r="Y986" s="46">
        <v>0</v>
      </c>
      <c r="Z986" s="43" t="s">
        <v>46</v>
      </c>
      <c r="AA986" s="46">
        <v>0</v>
      </c>
      <c r="AB986" s="47" t="s">
        <v>46</v>
      </c>
      <c r="AC986" s="42" t="s">
        <v>46</v>
      </c>
      <c r="AD986" s="42" t="s">
        <v>46</v>
      </c>
      <c r="AE986" s="43"/>
      <c r="AF986" s="43"/>
      <c r="AG986" s="43"/>
      <c r="AH986" s="43"/>
      <c r="AI986" s="43" t="s">
        <v>1379</v>
      </c>
      <c r="AJ986" s="43" t="s">
        <v>175</v>
      </c>
      <c r="AK986" s="43" t="s">
        <v>94</v>
      </c>
      <c r="AL986" s="43" t="s">
        <v>46</v>
      </c>
      <c r="AM986" s="48">
        <v>3</v>
      </c>
    </row>
    <row r="987" spans="2:39">
      <c r="B987" s="228" t="s">
        <v>7706</v>
      </c>
      <c r="C987" s="229" t="s">
        <v>7707</v>
      </c>
      <c r="D987" s="230" t="s">
        <v>46</v>
      </c>
      <c r="E987" s="231" t="s">
        <v>46</v>
      </c>
      <c r="F987" s="231" t="s">
        <v>46</v>
      </c>
      <c r="G987" s="231" t="s">
        <v>46</v>
      </c>
      <c r="H987" s="231" t="s">
        <v>46</v>
      </c>
      <c r="I987" s="232" t="s">
        <v>46</v>
      </c>
      <c r="J987" s="231" t="s">
        <v>46</v>
      </c>
      <c r="K987" s="230" t="s">
        <v>46</v>
      </c>
      <c r="L987" s="230" t="s">
        <v>46</v>
      </c>
      <c r="M987" s="233">
        <v>0</v>
      </c>
      <c r="N987" s="234" t="s">
        <v>46</v>
      </c>
      <c r="O987" s="230" t="s">
        <v>46</v>
      </c>
      <c r="P987" s="230" t="s">
        <v>46</v>
      </c>
      <c r="Q987" s="233">
        <v>0</v>
      </c>
      <c r="R987" s="234">
        <v>0</v>
      </c>
      <c r="S987" s="235" t="s">
        <v>46</v>
      </c>
      <c r="T987" s="236"/>
      <c r="U987" s="237"/>
      <c r="V987" s="238" t="s">
        <v>46</v>
      </c>
      <c r="W987" s="236">
        <v>0</v>
      </c>
      <c r="X987" s="237" t="s">
        <v>46</v>
      </c>
      <c r="Y987" s="239">
        <v>0</v>
      </c>
      <c r="Z987" s="237" t="s">
        <v>46</v>
      </c>
      <c r="AA987" s="239">
        <v>0</v>
      </c>
      <c r="AB987" s="240" t="s">
        <v>46</v>
      </c>
      <c r="AC987" s="241" t="s">
        <v>46</v>
      </c>
      <c r="AD987" s="241" t="s">
        <v>46</v>
      </c>
      <c r="AE987" s="237"/>
      <c r="AF987" s="237"/>
      <c r="AG987" s="237"/>
      <c r="AH987" s="237"/>
      <c r="AI987" s="237" t="s">
        <v>1379</v>
      </c>
      <c r="AJ987" s="237" t="s">
        <v>175</v>
      </c>
      <c r="AK987" s="237" t="s">
        <v>94</v>
      </c>
      <c r="AL987" s="237" t="s">
        <v>770</v>
      </c>
      <c r="AM987" s="242">
        <v>4</v>
      </c>
    </row>
    <row r="988" spans="2:39">
      <c r="B988" s="180" t="s">
        <v>1443</v>
      </c>
      <c r="C988" s="181" t="s">
        <v>1444</v>
      </c>
      <c r="D988" s="182" t="s">
        <v>46</v>
      </c>
      <c r="E988" s="183" t="s">
        <v>46</v>
      </c>
      <c r="F988" s="183" t="s">
        <v>46</v>
      </c>
      <c r="G988" s="183" t="s">
        <v>46</v>
      </c>
      <c r="H988" s="183" t="s">
        <v>46</v>
      </c>
      <c r="I988" s="184" t="s">
        <v>46</v>
      </c>
      <c r="J988" s="183" t="s">
        <v>46</v>
      </c>
      <c r="K988" s="182" t="s">
        <v>46</v>
      </c>
      <c r="L988" s="182" t="s">
        <v>46</v>
      </c>
      <c r="M988" s="185">
        <v>0</v>
      </c>
      <c r="N988" s="186" t="s">
        <v>46</v>
      </c>
      <c r="O988" s="182" t="s">
        <v>46</v>
      </c>
      <c r="P988" s="182" t="s">
        <v>46</v>
      </c>
      <c r="Q988" s="185">
        <v>0</v>
      </c>
      <c r="R988" s="186">
        <v>0</v>
      </c>
      <c r="S988" s="187" t="s">
        <v>46</v>
      </c>
      <c r="T988" s="36"/>
      <c r="U988" s="35"/>
      <c r="V988" s="188" t="s">
        <v>46</v>
      </c>
      <c r="W988" s="36">
        <v>0</v>
      </c>
      <c r="X988" s="35" t="s">
        <v>46</v>
      </c>
      <c r="Y988" s="38">
        <v>0</v>
      </c>
      <c r="Z988" s="35" t="s">
        <v>46</v>
      </c>
      <c r="AA988" s="38">
        <v>0</v>
      </c>
      <c r="AB988" s="39" t="s">
        <v>46</v>
      </c>
      <c r="AC988" s="34" t="s">
        <v>46</v>
      </c>
      <c r="AD988" s="34" t="s">
        <v>46</v>
      </c>
      <c r="AE988" s="35"/>
      <c r="AF988" s="35"/>
      <c r="AG988" s="35"/>
      <c r="AH988" s="35"/>
      <c r="AI988" s="35" t="s">
        <v>1379</v>
      </c>
      <c r="AJ988" s="35" t="s">
        <v>311</v>
      </c>
      <c r="AK988" s="35" t="s">
        <v>46</v>
      </c>
      <c r="AL988" s="35" t="s">
        <v>46</v>
      </c>
      <c r="AM988" s="40">
        <v>2</v>
      </c>
    </row>
    <row r="989" spans="2:39">
      <c r="B989" s="189" t="s">
        <v>1445</v>
      </c>
      <c r="C989" s="190" t="s">
        <v>1444</v>
      </c>
      <c r="D989" s="191" t="s">
        <v>46</v>
      </c>
      <c r="E989" s="192" t="s">
        <v>46</v>
      </c>
      <c r="F989" s="192" t="s">
        <v>46</v>
      </c>
      <c r="G989" s="192" t="s">
        <v>46</v>
      </c>
      <c r="H989" s="192" t="s">
        <v>46</v>
      </c>
      <c r="I989" s="193" t="s">
        <v>46</v>
      </c>
      <c r="J989" s="192" t="s">
        <v>46</v>
      </c>
      <c r="K989" s="191" t="s">
        <v>46</v>
      </c>
      <c r="L989" s="191" t="s">
        <v>46</v>
      </c>
      <c r="M989" s="194">
        <v>0</v>
      </c>
      <c r="N989" s="195" t="s">
        <v>46</v>
      </c>
      <c r="O989" s="191" t="s">
        <v>46</v>
      </c>
      <c r="P989" s="191" t="s">
        <v>46</v>
      </c>
      <c r="Q989" s="194">
        <v>0</v>
      </c>
      <c r="R989" s="195">
        <v>0</v>
      </c>
      <c r="S989" s="196" t="s">
        <v>46</v>
      </c>
      <c r="T989" s="44"/>
      <c r="U989" s="43"/>
      <c r="V989" s="197" t="s">
        <v>46</v>
      </c>
      <c r="W989" s="44">
        <v>0</v>
      </c>
      <c r="X989" s="43" t="s">
        <v>46</v>
      </c>
      <c r="Y989" s="46">
        <v>0</v>
      </c>
      <c r="Z989" s="43" t="s">
        <v>46</v>
      </c>
      <c r="AA989" s="46">
        <v>0</v>
      </c>
      <c r="AB989" s="47" t="s">
        <v>46</v>
      </c>
      <c r="AC989" s="42" t="s">
        <v>46</v>
      </c>
      <c r="AD989" s="42" t="s">
        <v>46</v>
      </c>
      <c r="AE989" s="43"/>
      <c r="AF989" s="43"/>
      <c r="AG989" s="43"/>
      <c r="AH989" s="43"/>
      <c r="AI989" s="43" t="s">
        <v>1379</v>
      </c>
      <c r="AJ989" s="43" t="s">
        <v>311</v>
      </c>
      <c r="AK989" s="43" t="s">
        <v>94</v>
      </c>
      <c r="AL989" s="43" t="s">
        <v>46</v>
      </c>
      <c r="AM989" s="48">
        <v>3</v>
      </c>
    </row>
    <row r="990" spans="2:39">
      <c r="B990" s="228" t="s">
        <v>1446</v>
      </c>
      <c r="C990" s="229" t="s">
        <v>1447</v>
      </c>
      <c r="D990" s="230" t="s">
        <v>46</v>
      </c>
      <c r="E990" s="231" t="s">
        <v>1584</v>
      </c>
      <c r="F990" s="231" t="s">
        <v>1585</v>
      </c>
      <c r="G990" s="231" t="s">
        <v>35</v>
      </c>
      <c r="H990" s="231" t="s">
        <v>7652</v>
      </c>
      <c r="I990" s="232" t="s">
        <v>98</v>
      </c>
      <c r="J990" s="231" t="s">
        <v>1612</v>
      </c>
      <c r="K990" s="230" t="s">
        <v>128</v>
      </c>
      <c r="L990" s="230" t="s">
        <v>1578</v>
      </c>
      <c r="M990" s="233">
        <v>550</v>
      </c>
      <c r="N990" s="234" t="s">
        <v>8271</v>
      </c>
      <c r="O990" s="230" t="s">
        <v>1579</v>
      </c>
      <c r="P990" s="230" t="s">
        <v>46</v>
      </c>
      <c r="Q990" s="233">
        <v>0</v>
      </c>
      <c r="R990" s="234">
        <v>0</v>
      </c>
      <c r="S990" s="235" t="s">
        <v>46</v>
      </c>
      <c r="T990" s="236"/>
      <c r="U990" s="237"/>
      <c r="V990" s="238" t="s">
        <v>104</v>
      </c>
      <c r="W990" s="236">
        <v>0</v>
      </c>
      <c r="X990" s="237" t="s">
        <v>46</v>
      </c>
      <c r="Y990" s="239">
        <v>0</v>
      </c>
      <c r="Z990" s="237" t="s">
        <v>46</v>
      </c>
      <c r="AA990" s="239">
        <v>0</v>
      </c>
      <c r="AB990" s="240" t="s">
        <v>46</v>
      </c>
      <c r="AC990" s="241" t="s">
        <v>46</v>
      </c>
      <c r="AD990" s="241" t="s">
        <v>46</v>
      </c>
      <c r="AE990" s="237"/>
      <c r="AF990" s="237"/>
      <c r="AG990" s="237"/>
      <c r="AH990" s="237"/>
      <c r="AI990" s="237" t="s">
        <v>1379</v>
      </c>
      <c r="AJ990" s="237" t="s">
        <v>311</v>
      </c>
      <c r="AK990" s="237" t="s">
        <v>94</v>
      </c>
      <c r="AL990" s="237" t="s">
        <v>109</v>
      </c>
      <c r="AM990" s="242">
        <v>4</v>
      </c>
    </row>
    <row r="991" spans="2:39">
      <c r="B991" s="228" t="s">
        <v>1446</v>
      </c>
      <c r="C991" s="229" t="s">
        <v>1447</v>
      </c>
      <c r="D991" s="230" t="s">
        <v>46</v>
      </c>
      <c r="E991" s="231" t="s">
        <v>1582</v>
      </c>
      <c r="F991" s="231" t="s">
        <v>1706</v>
      </c>
      <c r="G991" s="231" t="s">
        <v>35</v>
      </c>
      <c r="H991" s="231" t="s">
        <v>7652</v>
      </c>
      <c r="I991" s="232" t="s">
        <v>98</v>
      </c>
      <c r="J991" s="231" t="s">
        <v>1612</v>
      </c>
      <c r="K991" s="230" t="s">
        <v>128</v>
      </c>
      <c r="L991" s="230" t="s">
        <v>1578</v>
      </c>
      <c r="M991" s="233">
        <v>550</v>
      </c>
      <c r="N991" s="234" t="s">
        <v>8271</v>
      </c>
      <c r="O991" s="230" t="s">
        <v>1579</v>
      </c>
      <c r="P991" s="230" t="s">
        <v>46</v>
      </c>
      <c r="Q991" s="233">
        <v>0</v>
      </c>
      <c r="R991" s="234">
        <v>0</v>
      </c>
      <c r="S991" s="235" t="s">
        <v>46</v>
      </c>
      <c r="T991" s="236"/>
      <c r="U991" s="237"/>
      <c r="V991" s="238" t="s">
        <v>104</v>
      </c>
      <c r="W991" s="236">
        <v>0</v>
      </c>
      <c r="X991" s="237" t="s">
        <v>46</v>
      </c>
      <c r="Y991" s="239">
        <v>0</v>
      </c>
      <c r="Z991" s="237" t="s">
        <v>46</v>
      </c>
      <c r="AA991" s="239">
        <v>0</v>
      </c>
      <c r="AB991" s="240" t="s">
        <v>46</v>
      </c>
      <c r="AC991" s="241" t="s">
        <v>46</v>
      </c>
      <c r="AD991" s="241" t="s">
        <v>46</v>
      </c>
      <c r="AE991" s="237"/>
      <c r="AF991" s="237"/>
      <c r="AG991" s="237"/>
      <c r="AH991" s="237"/>
      <c r="AI991" s="237" t="s">
        <v>1379</v>
      </c>
      <c r="AJ991" s="237" t="s">
        <v>311</v>
      </c>
      <c r="AK991" s="237" t="s">
        <v>94</v>
      </c>
      <c r="AL991" s="237" t="s">
        <v>109</v>
      </c>
      <c r="AM991" s="242">
        <v>4</v>
      </c>
    </row>
    <row r="992" spans="2:39">
      <c r="B992" s="228" t="s">
        <v>1446</v>
      </c>
      <c r="C992" s="229" t="s">
        <v>1447</v>
      </c>
      <c r="D992" s="230" t="s">
        <v>46</v>
      </c>
      <c r="E992" s="231" t="s">
        <v>1587</v>
      </c>
      <c r="F992" s="231" t="s">
        <v>1588</v>
      </c>
      <c r="G992" s="231" t="s">
        <v>35</v>
      </c>
      <c r="H992" s="231" t="s">
        <v>7652</v>
      </c>
      <c r="I992" s="232" t="s">
        <v>98</v>
      </c>
      <c r="J992" s="231" t="s">
        <v>1612</v>
      </c>
      <c r="K992" s="230" t="s">
        <v>128</v>
      </c>
      <c r="L992" s="230" t="s">
        <v>1578</v>
      </c>
      <c r="M992" s="233">
        <v>550</v>
      </c>
      <c r="N992" s="234" t="s">
        <v>8271</v>
      </c>
      <c r="O992" s="230" t="s">
        <v>1579</v>
      </c>
      <c r="P992" s="230" t="s">
        <v>46</v>
      </c>
      <c r="Q992" s="233">
        <v>0</v>
      </c>
      <c r="R992" s="234">
        <v>0</v>
      </c>
      <c r="S992" s="235" t="s">
        <v>46</v>
      </c>
      <c r="T992" s="236"/>
      <c r="U992" s="237"/>
      <c r="V992" s="238" t="s">
        <v>104</v>
      </c>
      <c r="W992" s="236">
        <v>0</v>
      </c>
      <c r="X992" s="237" t="s">
        <v>46</v>
      </c>
      <c r="Y992" s="239">
        <v>0</v>
      </c>
      <c r="Z992" s="237" t="s">
        <v>46</v>
      </c>
      <c r="AA992" s="239">
        <v>0</v>
      </c>
      <c r="AB992" s="240" t="s">
        <v>46</v>
      </c>
      <c r="AC992" s="241" t="s">
        <v>46</v>
      </c>
      <c r="AD992" s="241" t="s">
        <v>46</v>
      </c>
      <c r="AE992" s="237"/>
      <c r="AF992" s="237"/>
      <c r="AG992" s="237"/>
      <c r="AH992" s="237"/>
      <c r="AI992" s="237" t="s">
        <v>1379</v>
      </c>
      <c r="AJ992" s="237" t="s">
        <v>311</v>
      </c>
      <c r="AK992" s="237" t="s">
        <v>94</v>
      </c>
      <c r="AL992" s="237" t="s">
        <v>109</v>
      </c>
      <c r="AM992" s="242">
        <v>4</v>
      </c>
    </row>
    <row r="993" spans="2:39">
      <c r="B993" s="228" t="s">
        <v>1446</v>
      </c>
      <c r="C993" s="229" t="s">
        <v>1447</v>
      </c>
      <c r="D993" s="230" t="s">
        <v>46</v>
      </c>
      <c r="E993" s="231" t="s">
        <v>38</v>
      </c>
      <c r="F993" s="231" t="s">
        <v>97</v>
      </c>
      <c r="G993" s="231" t="s">
        <v>35</v>
      </c>
      <c r="H993" s="231" t="s">
        <v>7652</v>
      </c>
      <c r="I993" s="232" t="s">
        <v>98</v>
      </c>
      <c r="J993" s="231" t="s">
        <v>1612</v>
      </c>
      <c r="K993" s="230" t="s">
        <v>128</v>
      </c>
      <c r="L993" s="230" t="s">
        <v>1578</v>
      </c>
      <c r="M993" s="233">
        <v>550</v>
      </c>
      <c r="N993" s="234" t="s">
        <v>8271</v>
      </c>
      <c r="O993" s="230" t="s">
        <v>1579</v>
      </c>
      <c r="P993" s="230" t="s">
        <v>46</v>
      </c>
      <c r="Q993" s="233">
        <v>0</v>
      </c>
      <c r="R993" s="234">
        <v>0</v>
      </c>
      <c r="S993" s="235" t="s">
        <v>46</v>
      </c>
      <c r="T993" s="236"/>
      <c r="U993" s="237"/>
      <c r="V993" s="238" t="s">
        <v>104</v>
      </c>
      <c r="W993" s="236">
        <v>0</v>
      </c>
      <c r="X993" s="237" t="s">
        <v>46</v>
      </c>
      <c r="Y993" s="239">
        <v>0</v>
      </c>
      <c r="Z993" s="237" t="s">
        <v>46</v>
      </c>
      <c r="AA993" s="239">
        <v>0</v>
      </c>
      <c r="AB993" s="240" t="s">
        <v>46</v>
      </c>
      <c r="AC993" s="241" t="s">
        <v>46</v>
      </c>
      <c r="AD993" s="241" t="s">
        <v>46</v>
      </c>
      <c r="AE993" s="237"/>
      <c r="AF993" s="237"/>
      <c r="AG993" s="237"/>
      <c r="AH993" s="237"/>
      <c r="AI993" s="237" t="s">
        <v>1379</v>
      </c>
      <c r="AJ993" s="237" t="s">
        <v>311</v>
      </c>
      <c r="AK993" s="237" t="s">
        <v>94</v>
      </c>
      <c r="AL993" s="237" t="s">
        <v>109</v>
      </c>
      <c r="AM993" s="242">
        <v>4</v>
      </c>
    </row>
    <row r="994" spans="2:39">
      <c r="B994" s="228" t="s">
        <v>1448</v>
      </c>
      <c r="C994" s="229" t="s">
        <v>1449</v>
      </c>
      <c r="D994" s="230" t="s">
        <v>46</v>
      </c>
      <c r="E994" s="231" t="s">
        <v>1573</v>
      </c>
      <c r="F994" s="231" t="s">
        <v>1574</v>
      </c>
      <c r="G994" s="231" t="s">
        <v>35</v>
      </c>
      <c r="H994" s="231" t="s">
        <v>7652</v>
      </c>
      <c r="I994" s="232" t="s">
        <v>98</v>
      </c>
      <c r="J994" s="231" t="s">
        <v>7655</v>
      </c>
      <c r="K994" s="230" t="s">
        <v>128</v>
      </c>
      <c r="L994" s="230" t="s">
        <v>1578</v>
      </c>
      <c r="M994" s="233">
        <v>15</v>
      </c>
      <c r="N994" s="234" t="s">
        <v>8271</v>
      </c>
      <c r="O994" s="230" t="s">
        <v>1579</v>
      </c>
      <c r="P994" s="230" t="s">
        <v>46</v>
      </c>
      <c r="Q994" s="233">
        <v>0</v>
      </c>
      <c r="R994" s="234">
        <v>0</v>
      </c>
      <c r="S994" s="235" t="s">
        <v>46</v>
      </c>
      <c r="T994" s="236"/>
      <c r="U994" s="237"/>
      <c r="V994" s="238" t="s">
        <v>104</v>
      </c>
      <c r="W994" s="236">
        <v>0</v>
      </c>
      <c r="X994" s="237" t="s">
        <v>46</v>
      </c>
      <c r="Y994" s="239">
        <v>0</v>
      </c>
      <c r="Z994" s="237" t="s">
        <v>46</v>
      </c>
      <c r="AA994" s="239">
        <v>0</v>
      </c>
      <c r="AB994" s="240" t="s">
        <v>46</v>
      </c>
      <c r="AC994" s="241" t="s">
        <v>46</v>
      </c>
      <c r="AD994" s="241" t="s">
        <v>46</v>
      </c>
      <c r="AE994" s="237"/>
      <c r="AF994" s="237"/>
      <c r="AG994" s="237"/>
      <c r="AH994" s="237"/>
      <c r="AI994" s="237" t="s">
        <v>1379</v>
      </c>
      <c r="AJ994" s="237" t="s">
        <v>311</v>
      </c>
      <c r="AK994" s="237" t="s">
        <v>94</v>
      </c>
      <c r="AL994" s="237" t="s">
        <v>111</v>
      </c>
      <c r="AM994" s="242">
        <v>4</v>
      </c>
    </row>
    <row r="995" spans="2:39">
      <c r="B995" s="228" t="s">
        <v>1448</v>
      </c>
      <c r="C995" s="229" t="s">
        <v>1449</v>
      </c>
      <c r="D995" s="230" t="s">
        <v>46</v>
      </c>
      <c r="E995" s="231" t="s">
        <v>1584</v>
      </c>
      <c r="F995" s="231" t="s">
        <v>1585</v>
      </c>
      <c r="G995" s="231" t="s">
        <v>35</v>
      </c>
      <c r="H995" s="231" t="s">
        <v>7652</v>
      </c>
      <c r="I995" s="232" t="s">
        <v>98</v>
      </c>
      <c r="J995" s="231" t="s">
        <v>7655</v>
      </c>
      <c r="K995" s="230" t="s">
        <v>128</v>
      </c>
      <c r="L995" s="230" t="s">
        <v>1578</v>
      </c>
      <c r="M995" s="233">
        <v>15</v>
      </c>
      <c r="N995" s="234" t="s">
        <v>8271</v>
      </c>
      <c r="O995" s="230" t="s">
        <v>1579</v>
      </c>
      <c r="P995" s="230" t="s">
        <v>46</v>
      </c>
      <c r="Q995" s="233">
        <v>0</v>
      </c>
      <c r="R995" s="234">
        <v>0</v>
      </c>
      <c r="S995" s="235" t="s">
        <v>46</v>
      </c>
      <c r="T995" s="236"/>
      <c r="U995" s="237"/>
      <c r="V995" s="238" t="s">
        <v>104</v>
      </c>
      <c r="W995" s="236">
        <v>0</v>
      </c>
      <c r="X995" s="237" t="s">
        <v>46</v>
      </c>
      <c r="Y995" s="239">
        <v>0</v>
      </c>
      <c r="Z995" s="237" t="s">
        <v>46</v>
      </c>
      <c r="AA995" s="239">
        <v>0</v>
      </c>
      <c r="AB995" s="240" t="s">
        <v>46</v>
      </c>
      <c r="AC995" s="241" t="s">
        <v>46</v>
      </c>
      <c r="AD995" s="241" t="s">
        <v>46</v>
      </c>
      <c r="AE995" s="237"/>
      <c r="AF995" s="237"/>
      <c r="AG995" s="237"/>
      <c r="AH995" s="237"/>
      <c r="AI995" s="237" t="s">
        <v>1379</v>
      </c>
      <c r="AJ995" s="237" t="s">
        <v>311</v>
      </c>
      <c r="AK995" s="237" t="s">
        <v>94</v>
      </c>
      <c r="AL995" s="237" t="s">
        <v>111</v>
      </c>
      <c r="AM995" s="242">
        <v>4</v>
      </c>
    </row>
    <row r="996" spans="2:39">
      <c r="B996" s="228" t="s">
        <v>1448</v>
      </c>
      <c r="C996" s="229" t="s">
        <v>1449</v>
      </c>
      <c r="D996" s="230" t="s">
        <v>46</v>
      </c>
      <c r="E996" s="231" t="s">
        <v>1587</v>
      </c>
      <c r="F996" s="231" t="s">
        <v>1588</v>
      </c>
      <c r="G996" s="231" t="s">
        <v>35</v>
      </c>
      <c r="H996" s="231" t="s">
        <v>7652</v>
      </c>
      <c r="I996" s="232" t="s">
        <v>98</v>
      </c>
      <c r="J996" s="231" t="s">
        <v>7655</v>
      </c>
      <c r="K996" s="230" t="s">
        <v>128</v>
      </c>
      <c r="L996" s="230" t="s">
        <v>1578</v>
      </c>
      <c r="M996" s="233">
        <v>15</v>
      </c>
      <c r="N996" s="234" t="s">
        <v>8271</v>
      </c>
      <c r="O996" s="230" t="s">
        <v>1579</v>
      </c>
      <c r="P996" s="230" t="s">
        <v>46</v>
      </c>
      <c r="Q996" s="233">
        <v>0</v>
      </c>
      <c r="R996" s="234">
        <v>0</v>
      </c>
      <c r="S996" s="235" t="s">
        <v>46</v>
      </c>
      <c r="T996" s="236"/>
      <c r="U996" s="237"/>
      <c r="V996" s="238" t="s">
        <v>104</v>
      </c>
      <c r="W996" s="236">
        <v>0</v>
      </c>
      <c r="X996" s="237" t="s">
        <v>46</v>
      </c>
      <c r="Y996" s="239">
        <v>0</v>
      </c>
      <c r="Z996" s="237" t="s">
        <v>46</v>
      </c>
      <c r="AA996" s="239">
        <v>0</v>
      </c>
      <c r="AB996" s="240" t="s">
        <v>46</v>
      </c>
      <c r="AC996" s="241" t="s">
        <v>46</v>
      </c>
      <c r="AD996" s="241" t="s">
        <v>46</v>
      </c>
      <c r="AE996" s="237"/>
      <c r="AF996" s="237"/>
      <c r="AG996" s="237"/>
      <c r="AH996" s="237"/>
      <c r="AI996" s="237" t="s">
        <v>1379</v>
      </c>
      <c r="AJ996" s="237" t="s">
        <v>311</v>
      </c>
      <c r="AK996" s="237" t="s">
        <v>94</v>
      </c>
      <c r="AL996" s="237" t="s">
        <v>111</v>
      </c>
      <c r="AM996" s="242">
        <v>4</v>
      </c>
    </row>
    <row r="997" spans="2:39">
      <c r="B997" s="228" t="s">
        <v>1448</v>
      </c>
      <c r="C997" s="229" t="s">
        <v>1449</v>
      </c>
      <c r="D997" s="230" t="s">
        <v>46</v>
      </c>
      <c r="E997" s="231" t="s">
        <v>38</v>
      </c>
      <c r="F997" s="231" t="s">
        <v>97</v>
      </c>
      <c r="G997" s="231" t="s">
        <v>35</v>
      </c>
      <c r="H997" s="231" t="s">
        <v>7652</v>
      </c>
      <c r="I997" s="232" t="s">
        <v>98</v>
      </c>
      <c r="J997" s="231" t="s">
        <v>7655</v>
      </c>
      <c r="K997" s="230" t="s">
        <v>128</v>
      </c>
      <c r="L997" s="230" t="s">
        <v>1578</v>
      </c>
      <c r="M997" s="233">
        <v>15</v>
      </c>
      <c r="N997" s="234" t="s">
        <v>8271</v>
      </c>
      <c r="O997" s="230" t="s">
        <v>1579</v>
      </c>
      <c r="P997" s="230" t="s">
        <v>46</v>
      </c>
      <c r="Q997" s="233">
        <v>0</v>
      </c>
      <c r="R997" s="234">
        <v>0</v>
      </c>
      <c r="S997" s="235" t="s">
        <v>46</v>
      </c>
      <c r="T997" s="236"/>
      <c r="U997" s="237"/>
      <c r="V997" s="238" t="s">
        <v>104</v>
      </c>
      <c r="W997" s="236">
        <v>0</v>
      </c>
      <c r="X997" s="237" t="s">
        <v>46</v>
      </c>
      <c r="Y997" s="239">
        <v>0</v>
      </c>
      <c r="Z997" s="237" t="s">
        <v>46</v>
      </c>
      <c r="AA997" s="239">
        <v>0</v>
      </c>
      <c r="AB997" s="240" t="s">
        <v>46</v>
      </c>
      <c r="AC997" s="241" t="s">
        <v>46</v>
      </c>
      <c r="AD997" s="241" t="s">
        <v>46</v>
      </c>
      <c r="AE997" s="237"/>
      <c r="AF997" s="237"/>
      <c r="AG997" s="237"/>
      <c r="AH997" s="237"/>
      <c r="AI997" s="237" t="s">
        <v>1379</v>
      </c>
      <c r="AJ997" s="237" t="s">
        <v>311</v>
      </c>
      <c r="AK997" s="237" t="s">
        <v>94</v>
      </c>
      <c r="AL997" s="237" t="s">
        <v>111</v>
      </c>
      <c r="AM997" s="242">
        <v>4</v>
      </c>
    </row>
    <row r="998" spans="2:39">
      <c r="B998" s="228" t="s">
        <v>1448</v>
      </c>
      <c r="C998" s="229" t="s">
        <v>1449</v>
      </c>
      <c r="D998" s="230" t="s">
        <v>46</v>
      </c>
      <c r="E998" s="231" t="s">
        <v>1582</v>
      </c>
      <c r="F998" s="231" t="s">
        <v>1706</v>
      </c>
      <c r="G998" s="231" t="s">
        <v>35</v>
      </c>
      <c r="H998" s="231" t="s">
        <v>7652</v>
      </c>
      <c r="I998" s="232" t="s">
        <v>98</v>
      </c>
      <c r="J998" s="231" t="s">
        <v>7655</v>
      </c>
      <c r="K998" s="230" t="s">
        <v>128</v>
      </c>
      <c r="L998" s="230" t="s">
        <v>1578</v>
      </c>
      <c r="M998" s="233">
        <v>15</v>
      </c>
      <c r="N998" s="234" t="s">
        <v>8271</v>
      </c>
      <c r="O998" s="230" t="s">
        <v>1579</v>
      </c>
      <c r="P998" s="230" t="s">
        <v>46</v>
      </c>
      <c r="Q998" s="233">
        <v>0</v>
      </c>
      <c r="R998" s="234">
        <v>0</v>
      </c>
      <c r="S998" s="235" t="s">
        <v>46</v>
      </c>
      <c r="T998" s="236"/>
      <c r="U998" s="237"/>
      <c r="V998" s="238" t="s">
        <v>104</v>
      </c>
      <c r="W998" s="236">
        <v>0</v>
      </c>
      <c r="X998" s="237" t="s">
        <v>46</v>
      </c>
      <c r="Y998" s="239">
        <v>0</v>
      </c>
      <c r="Z998" s="237" t="s">
        <v>46</v>
      </c>
      <c r="AA998" s="239">
        <v>0</v>
      </c>
      <c r="AB998" s="240" t="s">
        <v>46</v>
      </c>
      <c r="AC998" s="241" t="s">
        <v>46</v>
      </c>
      <c r="AD998" s="241" t="s">
        <v>46</v>
      </c>
      <c r="AE998" s="237"/>
      <c r="AF998" s="237"/>
      <c r="AG998" s="237"/>
      <c r="AH998" s="237"/>
      <c r="AI998" s="237" t="s">
        <v>1379</v>
      </c>
      <c r="AJ998" s="237" t="s">
        <v>311</v>
      </c>
      <c r="AK998" s="237" t="s">
        <v>94</v>
      </c>
      <c r="AL998" s="237" t="s">
        <v>111</v>
      </c>
      <c r="AM998" s="242">
        <v>4</v>
      </c>
    </row>
    <row r="999" spans="2:39">
      <c r="B999" s="228" t="s">
        <v>1450</v>
      </c>
      <c r="C999" s="229" t="s">
        <v>1451</v>
      </c>
      <c r="D999" s="230" t="s">
        <v>46</v>
      </c>
      <c r="E999" s="231" t="s">
        <v>38</v>
      </c>
      <c r="F999" s="231" t="s">
        <v>97</v>
      </c>
      <c r="G999" s="231" t="s">
        <v>35</v>
      </c>
      <c r="H999" s="231" t="s">
        <v>7652</v>
      </c>
      <c r="I999" s="232" t="s">
        <v>98</v>
      </c>
      <c r="J999" s="231" t="s">
        <v>1612</v>
      </c>
      <c r="K999" s="230" t="s">
        <v>128</v>
      </c>
      <c r="L999" s="230" t="s">
        <v>1578</v>
      </c>
      <c r="M999" s="233">
        <v>95</v>
      </c>
      <c r="N999" s="234" t="s">
        <v>8271</v>
      </c>
      <c r="O999" s="230" t="s">
        <v>1579</v>
      </c>
      <c r="P999" s="230" t="s">
        <v>46</v>
      </c>
      <c r="Q999" s="233">
        <v>0</v>
      </c>
      <c r="R999" s="234">
        <v>0</v>
      </c>
      <c r="S999" s="235" t="s">
        <v>46</v>
      </c>
      <c r="T999" s="236"/>
      <c r="U999" s="237"/>
      <c r="V999" s="238" t="s">
        <v>104</v>
      </c>
      <c r="W999" s="236">
        <v>0</v>
      </c>
      <c r="X999" s="237" t="s">
        <v>46</v>
      </c>
      <c r="Y999" s="239">
        <v>0</v>
      </c>
      <c r="Z999" s="237" t="s">
        <v>46</v>
      </c>
      <c r="AA999" s="239">
        <v>0</v>
      </c>
      <c r="AB999" s="240" t="s">
        <v>46</v>
      </c>
      <c r="AC999" s="241" t="s">
        <v>46</v>
      </c>
      <c r="AD999" s="241" t="s">
        <v>46</v>
      </c>
      <c r="AE999" s="237"/>
      <c r="AF999" s="237"/>
      <c r="AG999" s="237"/>
      <c r="AH999" s="237"/>
      <c r="AI999" s="237" t="s">
        <v>1379</v>
      </c>
      <c r="AJ999" s="237" t="s">
        <v>311</v>
      </c>
      <c r="AK999" s="237" t="s">
        <v>94</v>
      </c>
      <c r="AL999" s="237" t="s">
        <v>112</v>
      </c>
      <c r="AM999" s="242">
        <v>4</v>
      </c>
    </row>
    <row r="1000" spans="2:39">
      <c r="B1000" s="228" t="s">
        <v>1450</v>
      </c>
      <c r="C1000" s="229" t="s">
        <v>1451</v>
      </c>
      <c r="D1000" s="230" t="s">
        <v>46</v>
      </c>
      <c r="E1000" s="231" t="s">
        <v>1584</v>
      </c>
      <c r="F1000" s="231" t="s">
        <v>1585</v>
      </c>
      <c r="G1000" s="231" t="s">
        <v>35</v>
      </c>
      <c r="H1000" s="231" t="s">
        <v>7652</v>
      </c>
      <c r="I1000" s="232" t="s">
        <v>98</v>
      </c>
      <c r="J1000" s="231" t="s">
        <v>1612</v>
      </c>
      <c r="K1000" s="230" t="s">
        <v>128</v>
      </c>
      <c r="L1000" s="230" t="s">
        <v>1578</v>
      </c>
      <c r="M1000" s="233">
        <v>95</v>
      </c>
      <c r="N1000" s="234" t="s">
        <v>8271</v>
      </c>
      <c r="O1000" s="230" t="s">
        <v>1579</v>
      </c>
      <c r="P1000" s="230" t="s">
        <v>46</v>
      </c>
      <c r="Q1000" s="233">
        <v>0</v>
      </c>
      <c r="R1000" s="234">
        <v>0</v>
      </c>
      <c r="S1000" s="235" t="s">
        <v>46</v>
      </c>
      <c r="T1000" s="236"/>
      <c r="U1000" s="237"/>
      <c r="V1000" s="238" t="s">
        <v>104</v>
      </c>
      <c r="W1000" s="236">
        <v>0</v>
      </c>
      <c r="X1000" s="237" t="s">
        <v>46</v>
      </c>
      <c r="Y1000" s="239">
        <v>0</v>
      </c>
      <c r="Z1000" s="237" t="s">
        <v>46</v>
      </c>
      <c r="AA1000" s="239">
        <v>0</v>
      </c>
      <c r="AB1000" s="240" t="s">
        <v>46</v>
      </c>
      <c r="AC1000" s="241" t="s">
        <v>46</v>
      </c>
      <c r="AD1000" s="241" t="s">
        <v>46</v>
      </c>
      <c r="AE1000" s="237"/>
      <c r="AF1000" s="237"/>
      <c r="AG1000" s="237"/>
      <c r="AH1000" s="237"/>
      <c r="AI1000" s="237" t="s">
        <v>1379</v>
      </c>
      <c r="AJ1000" s="237" t="s">
        <v>311</v>
      </c>
      <c r="AK1000" s="237" t="s">
        <v>94</v>
      </c>
      <c r="AL1000" s="237" t="s">
        <v>112</v>
      </c>
      <c r="AM1000" s="242">
        <v>4</v>
      </c>
    </row>
    <row r="1001" spans="2:39">
      <c r="B1001" s="228" t="s">
        <v>1450</v>
      </c>
      <c r="C1001" s="229" t="s">
        <v>1451</v>
      </c>
      <c r="D1001" s="230" t="s">
        <v>46</v>
      </c>
      <c r="E1001" s="231" t="s">
        <v>1587</v>
      </c>
      <c r="F1001" s="231" t="s">
        <v>1588</v>
      </c>
      <c r="G1001" s="231" t="s">
        <v>35</v>
      </c>
      <c r="H1001" s="231" t="s">
        <v>7652</v>
      </c>
      <c r="I1001" s="232" t="s">
        <v>98</v>
      </c>
      <c r="J1001" s="231" t="s">
        <v>1612</v>
      </c>
      <c r="K1001" s="230" t="s">
        <v>128</v>
      </c>
      <c r="L1001" s="230" t="s">
        <v>1578</v>
      </c>
      <c r="M1001" s="233">
        <v>95</v>
      </c>
      <c r="N1001" s="234" t="s">
        <v>8271</v>
      </c>
      <c r="O1001" s="230" t="s">
        <v>1579</v>
      </c>
      <c r="P1001" s="230" t="s">
        <v>46</v>
      </c>
      <c r="Q1001" s="233">
        <v>0</v>
      </c>
      <c r="R1001" s="234">
        <v>0</v>
      </c>
      <c r="S1001" s="235" t="s">
        <v>46</v>
      </c>
      <c r="T1001" s="236"/>
      <c r="U1001" s="237"/>
      <c r="V1001" s="238" t="s">
        <v>104</v>
      </c>
      <c r="W1001" s="236">
        <v>0</v>
      </c>
      <c r="X1001" s="237" t="s">
        <v>46</v>
      </c>
      <c r="Y1001" s="239">
        <v>0</v>
      </c>
      <c r="Z1001" s="237" t="s">
        <v>46</v>
      </c>
      <c r="AA1001" s="239">
        <v>0</v>
      </c>
      <c r="AB1001" s="240" t="s">
        <v>46</v>
      </c>
      <c r="AC1001" s="241" t="s">
        <v>46</v>
      </c>
      <c r="AD1001" s="241" t="s">
        <v>46</v>
      </c>
      <c r="AE1001" s="237"/>
      <c r="AF1001" s="237"/>
      <c r="AG1001" s="237"/>
      <c r="AH1001" s="237"/>
      <c r="AI1001" s="237" t="s">
        <v>1379</v>
      </c>
      <c r="AJ1001" s="237" t="s">
        <v>311</v>
      </c>
      <c r="AK1001" s="237" t="s">
        <v>94</v>
      </c>
      <c r="AL1001" s="237" t="s">
        <v>112</v>
      </c>
      <c r="AM1001" s="242">
        <v>4</v>
      </c>
    </row>
    <row r="1002" spans="2:39">
      <c r="B1002" s="228" t="s">
        <v>1450</v>
      </c>
      <c r="C1002" s="229" t="s">
        <v>1451</v>
      </c>
      <c r="D1002" s="230" t="s">
        <v>46</v>
      </c>
      <c r="E1002" s="231" t="s">
        <v>1582</v>
      </c>
      <c r="F1002" s="231" t="s">
        <v>1706</v>
      </c>
      <c r="G1002" s="231" t="s">
        <v>35</v>
      </c>
      <c r="H1002" s="231" t="s">
        <v>7652</v>
      </c>
      <c r="I1002" s="232" t="s">
        <v>98</v>
      </c>
      <c r="J1002" s="231" t="s">
        <v>1612</v>
      </c>
      <c r="K1002" s="230" t="s">
        <v>128</v>
      </c>
      <c r="L1002" s="230" t="s">
        <v>1578</v>
      </c>
      <c r="M1002" s="233">
        <v>95</v>
      </c>
      <c r="N1002" s="234" t="s">
        <v>8271</v>
      </c>
      <c r="O1002" s="230" t="s">
        <v>1579</v>
      </c>
      <c r="P1002" s="230" t="s">
        <v>46</v>
      </c>
      <c r="Q1002" s="233">
        <v>0</v>
      </c>
      <c r="R1002" s="234">
        <v>0</v>
      </c>
      <c r="S1002" s="235" t="s">
        <v>46</v>
      </c>
      <c r="T1002" s="236"/>
      <c r="U1002" s="237"/>
      <c r="V1002" s="238" t="s">
        <v>104</v>
      </c>
      <c r="W1002" s="236">
        <v>0</v>
      </c>
      <c r="X1002" s="237" t="s">
        <v>46</v>
      </c>
      <c r="Y1002" s="239">
        <v>0</v>
      </c>
      <c r="Z1002" s="237" t="s">
        <v>46</v>
      </c>
      <c r="AA1002" s="239">
        <v>0</v>
      </c>
      <c r="AB1002" s="240" t="s">
        <v>46</v>
      </c>
      <c r="AC1002" s="241" t="s">
        <v>46</v>
      </c>
      <c r="AD1002" s="241" t="s">
        <v>46</v>
      </c>
      <c r="AE1002" s="237"/>
      <c r="AF1002" s="237"/>
      <c r="AG1002" s="237"/>
      <c r="AH1002" s="237"/>
      <c r="AI1002" s="237" t="s">
        <v>1379</v>
      </c>
      <c r="AJ1002" s="237" t="s">
        <v>311</v>
      </c>
      <c r="AK1002" s="237" t="s">
        <v>94</v>
      </c>
      <c r="AL1002" s="237" t="s">
        <v>112</v>
      </c>
      <c r="AM1002" s="242">
        <v>4</v>
      </c>
    </row>
    <row r="1003" spans="2:39">
      <c r="B1003" s="228" t="s">
        <v>1452</v>
      </c>
      <c r="C1003" s="229" t="s">
        <v>1453</v>
      </c>
      <c r="D1003" s="230" t="s">
        <v>46</v>
      </c>
      <c r="E1003" s="231" t="s">
        <v>1587</v>
      </c>
      <c r="F1003" s="231" t="s">
        <v>1588</v>
      </c>
      <c r="G1003" s="231" t="s">
        <v>35</v>
      </c>
      <c r="H1003" s="231" t="s">
        <v>7652</v>
      </c>
      <c r="I1003" s="232" t="s">
        <v>98</v>
      </c>
      <c r="J1003" s="231" t="s">
        <v>1612</v>
      </c>
      <c r="K1003" s="230" t="s">
        <v>1590</v>
      </c>
      <c r="L1003" s="230" t="s">
        <v>1578</v>
      </c>
      <c r="M1003" s="233">
        <v>10</v>
      </c>
      <c r="N1003" s="234" t="s">
        <v>8271</v>
      </c>
      <c r="O1003" s="230" t="s">
        <v>1579</v>
      </c>
      <c r="P1003" s="230" t="s">
        <v>46</v>
      </c>
      <c r="Q1003" s="233">
        <v>0</v>
      </c>
      <c r="R1003" s="234">
        <v>0</v>
      </c>
      <c r="S1003" s="235" t="s">
        <v>46</v>
      </c>
      <c r="T1003" s="236"/>
      <c r="U1003" s="237"/>
      <c r="V1003" s="238" t="s">
        <v>104</v>
      </c>
      <c r="W1003" s="236">
        <v>0</v>
      </c>
      <c r="X1003" s="237" t="s">
        <v>46</v>
      </c>
      <c r="Y1003" s="239">
        <v>0</v>
      </c>
      <c r="Z1003" s="237" t="s">
        <v>46</v>
      </c>
      <c r="AA1003" s="239">
        <v>0</v>
      </c>
      <c r="AB1003" s="240" t="s">
        <v>46</v>
      </c>
      <c r="AC1003" s="241" t="s">
        <v>46</v>
      </c>
      <c r="AD1003" s="241" t="s">
        <v>46</v>
      </c>
      <c r="AE1003" s="237"/>
      <c r="AF1003" s="237"/>
      <c r="AG1003" s="237"/>
      <c r="AH1003" s="237"/>
      <c r="AI1003" s="237" t="s">
        <v>1379</v>
      </c>
      <c r="AJ1003" s="237" t="s">
        <v>311</v>
      </c>
      <c r="AK1003" s="237" t="s">
        <v>94</v>
      </c>
      <c r="AL1003" s="237" t="s">
        <v>113</v>
      </c>
      <c r="AM1003" s="242">
        <v>4</v>
      </c>
    </row>
    <row r="1004" spans="2:39">
      <c r="B1004" s="228" t="s">
        <v>1452</v>
      </c>
      <c r="C1004" s="229" t="s">
        <v>1453</v>
      </c>
      <c r="D1004" s="230" t="s">
        <v>46</v>
      </c>
      <c r="E1004" s="231" t="s">
        <v>1573</v>
      </c>
      <c r="F1004" s="231" t="s">
        <v>1574</v>
      </c>
      <c r="G1004" s="231" t="s">
        <v>35</v>
      </c>
      <c r="H1004" s="231" t="s">
        <v>7652</v>
      </c>
      <c r="I1004" s="232" t="s">
        <v>98</v>
      </c>
      <c r="J1004" s="231" t="s">
        <v>1612</v>
      </c>
      <c r="K1004" s="230" t="s">
        <v>1590</v>
      </c>
      <c r="L1004" s="230" t="s">
        <v>1578</v>
      </c>
      <c r="M1004" s="233">
        <v>10</v>
      </c>
      <c r="N1004" s="234" t="s">
        <v>8271</v>
      </c>
      <c r="O1004" s="230" t="s">
        <v>1579</v>
      </c>
      <c r="P1004" s="230" t="s">
        <v>46</v>
      </c>
      <c r="Q1004" s="233">
        <v>0</v>
      </c>
      <c r="R1004" s="234">
        <v>0</v>
      </c>
      <c r="S1004" s="235" t="s">
        <v>46</v>
      </c>
      <c r="T1004" s="236"/>
      <c r="U1004" s="237"/>
      <c r="V1004" s="238" t="s">
        <v>104</v>
      </c>
      <c r="W1004" s="236">
        <v>0</v>
      </c>
      <c r="X1004" s="237" t="s">
        <v>46</v>
      </c>
      <c r="Y1004" s="239">
        <v>0</v>
      </c>
      <c r="Z1004" s="237" t="s">
        <v>46</v>
      </c>
      <c r="AA1004" s="239">
        <v>0</v>
      </c>
      <c r="AB1004" s="240" t="s">
        <v>46</v>
      </c>
      <c r="AC1004" s="241" t="s">
        <v>46</v>
      </c>
      <c r="AD1004" s="241" t="s">
        <v>46</v>
      </c>
      <c r="AE1004" s="237"/>
      <c r="AF1004" s="237"/>
      <c r="AG1004" s="237"/>
      <c r="AH1004" s="237"/>
      <c r="AI1004" s="237" t="s">
        <v>1379</v>
      </c>
      <c r="AJ1004" s="237" t="s">
        <v>311</v>
      </c>
      <c r="AK1004" s="237" t="s">
        <v>94</v>
      </c>
      <c r="AL1004" s="237" t="s">
        <v>113</v>
      </c>
      <c r="AM1004" s="242">
        <v>4</v>
      </c>
    </row>
    <row r="1005" spans="2:39">
      <c r="B1005" s="228" t="s">
        <v>1452</v>
      </c>
      <c r="C1005" s="229" t="s">
        <v>1453</v>
      </c>
      <c r="D1005" s="230" t="s">
        <v>46</v>
      </c>
      <c r="E1005" s="231" t="s">
        <v>38</v>
      </c>
      <c r="F1005" s="231" t="s">
        <v>97</v>
      </c>
      <c r="G1005" s="231" t="s">
        <v>35</v>
      </c>
      <c r="H1005" s="231" t="s">
        <v>7652</v>
      </c>
      <c r="I1005" s="232" t="s">
        <v>98</v>
      </c>
      <c r="J1005" s="231" t="s">
        <v>1612</v>
      </c>
      <c r="K1005" s="230" t="s">
        <v>1590</v>
      </c>
      <c r="L1005" s="230" t="s">
        <v>1578</v>
      </c>
      <c r="M1005" s="233">
        <v>10</v>
      </c>
      <c r="N1005" s="234" t="s">
        <v>8271</v>
      </c>
      <c r="O1005" s="230" t="s">
        <v>1579</v>
      </c>
      <c r="P1005" s="230" t="s">
        <v>46</v>
      </c>
      <c r="Q1005" s="233">
        <v>0</v>
      </c>
      <c r="R1005" s="234">
        <v>0</v>
      </c>
      <c r="S1005" s="235" t="s">
        <v>46</v>
      </c>
      <c r="T1005" s="236"/>
      <c r="U1005" s="237"/>
      <c r="V1005" s="238" t="s">
        <v>104</v>
      </c>
      <c r="W1005" s="236">
        <v>0</v>
      </c>
      <c r="X1005" s="237" t="s">
        <v>46</v>
      </c>
      <c r="Y1005" s="239">
        <v>0</v>
      </c>
      <c r="Z1005" s="237" t="s">
        <v>46</v>
      </c>
      <c r="AA1005" s="239">
        <v>0</v>
      </c>
      <c r="AB1005" s="240" t="s">
        <v>46</v>
      </c>
      <c r="AC1005" s="241" t="s">
        <v>46</v>
      </c>
      <c r="AD1005" s="241" t="s">
        <v>46</v>
      </c>
      <c r="AE1005" s="237"/>
      <c r="AF1005" s="237"/>
      <c r="AG1005" s="237"/>
      <c r="AH1005" s="237"/>
      <c r="AI1005" s="237" t="s">
        <v>1379</v>
      </c>
      <c r="AJ1005" s="237" t="s">
        <v>311</v>
      </c>
      <c r="AK1005" s="237" t="s">
        <v>94</v>
      </c>
      <c r="AL1005" s="237" t="s">
        <v>113</v>
      </c>
      <c r="AM1005" s="242">
        <v>4</v>
      </c>
    </row>
    <row r="1006" spans="2:39">
      <c r="B1006" s="228" t="s">
        <v>1452</v>
      </c>
      <c r="C1006" s="229" t="s">
        <v>1453</v>
      </c>
      <c r="D1006" s="230" t="s">
        <v>46</v>
      </c>
      <c r="E1006" s="231" t="s">
        <v>1582</v>
      </c>
      <c r="F1006" s="231" t="s">
        <v>1706</v>
      </c>
      <c r="G1006" s="231" t="s">
        <v>35</v>
      </c>
      <c r="H1006" s="231" t="s">
        <v>7652</v>
      </c>
      <c r="I1006" s="232" t="s">
        <v>98</v>
      </c>
      <c r="J1006" s="231" t="s">
        <v>1612</v>
      </c>
      <c r="K1006" s="230" t="s">
        <v>1590</v>
      </c>
      <c r="L1006" s="230" t="s">
        <v>1578</v>
      </c>
      <c r="M1006" s="233">
        <v>10</v>
      </c>
      <c r="N1006" s="234" t="s">
        <v>8271</v>
      </c>
      <c r="O1006" s="230" t="s">
        <v>1579</v>
      </c>
      <c r="P1006" s="230" t="s">
        <v>46</v>
      </c>
      <c r="Q1006" s="233">
        <v>0</v>
      </c>
      <c r="R1006" s="234">
        <v>0</v>
      </c>
      <c r="S1006" s="235" t="s">
        <v>46</v>
      </c>
      <c r="T1006" s="236"/>
      <c r="U1006" s="237"/>
      <c r="V1006" s="238" t="s">
        <v>104</v>
      </c>
      <c r="W1006" s="236">
        <v>0</v>
      </c>
      <c r="X1006" s="237" t="s">
        <v>46</v>
      </c>
      <c r="Y1006" s="239">
        <v>0</v>
      </c>
      <c r="Z1006" s="237" t="s">
        <v>46</v>
      </c>
      <c r="AA1006" s="239">
        <v>0</v>
      </c>
      <c r="AB1006" s="240" t="s">
        <v>46</v>
      </c>
      <c r="AC1006" s="241" t="s">
        <v>46</v>
      </c>
      <c r="AD1006" s="241" t="s">
        <v>46</v>
      </c>
      <c r="AE1006" s="237"/>
      <c r="AF1006" s="237"/>
      <c r="AG1006" s="237"/>
      <c r="AH1006" s="237"/>
      <c r="AI1006" s="237" t="s">
        <v>1379</v>
      </c>
      <c r="AJ1006" s="237" t="s">
        <v>311</v>
      </c>
      <c r="AK1006" s="237" t="s">
        <v>94</v>
      </c>
      <c r="AL1006" s="237" t="s">
        <v>113</v>
      </c>
      <c r="AM1006" s="242">
        <v>4</v>
      </c>
    </row>
    <row r="1007" spans="2:39">
      <c r="B1007" s="228" t="s">
        <v>1452</v>
      </c>
      <c r="C1007" s="229" t="s">
        <v>1453</v>
      </c>
      <c r="D1007" s="230" t="s">
        <v>46</v>
      </c>
      <c r="E1007" s="231" t="s">
        <v>1704</v>
      </c>
      <c r="F1007" s="231" t="s">
        <v>1585</v>
      </c>
      <c r="G1007" s="231" t="s">
        <v>35</v>
      </c>
      <c r="H1007" s="231" t="s">
        <v>7652</v>
      </c>
      <c r="I1007" s="232" t="s">
        <v>98</v>
      </c>
      <c r="J1007" s="231" t="s">
        <v>1612</v>
      </c>
      <c r="K1007" s="230" t="s">
        <v>1590</v>
      </c>
      <c r="L1007" s="230" t="s">
        <v>1578</v>
      </c>
      <c r="M1007" s="233">
        <v>10</v>
      </c>
      <c r="N1007" s="234" t="s">
        <v>8271</v>
      </c>
      <c r="O1007" s="230" t="s">
        <v>1579</v>
      </c>
      <c r="P1007" s="230" t="s">
        <v>46</v>
      </c>
      <c r="Q1007" s="233">
        <v>0</v>
      </c>
      <c r="R1007" s="234">
        <v>0</v>
      </c>
      <c r="S1007" s="235" t="s">
        <v>46</v>
      </c>
      <c r="T1007" s="236"/>
      <c r="U1007" s="237"/>
      <c r="V1007" s="238" t="s">
        <v>104</v>
      </c>
      <c r="W1007" s="236">
        <v>0</v>
      </c>
      <c r="X1007" s="237" t="s">
        <v>46</v>
      </c>
      <c r="Y1007" s="239">
        <v>0</v>
      </c>
      <c r="Z1007" s="237" t="s">
        <v>46</v>
      </c>
      <c r="AA1007" s="239">
        <v>0</v>
      </c>
      <c r="AB1007" s="240" t="s">
        <v>46</v>
      </c>
      <c r="AC1007" s="241" t="s">
        <v>46</v>
      </c>
      <c r="AD1007" s="241" t="s">
        <v>46</v>
      </c>
      <c r="AE1007" s="237"/>
      <c r="AF1007" s="237"/>
      <c r="AG1007" s="237"/>
      <c r="AH1007" s="237"/>
      <c r="AI1007" s="237" t="s">
        <v>1379</v>
      </c>
      <c r="AJ1007" s="237" t="s">
        <v>311</v>
      </c>
      <c r="AK1007" s="237" t="s">
        <v>94</v>
      </c>
      <c r="AL1007" s="237" t="s">
        <v>113</v>
      </c>
      <c r="AM1007" s="242">
        <v>4</v>
      </c>
    </row>
    <row r="1008" spans="2:39">
      <c r="B1008" s="228" t="s">
        <v>1452</v>
      </c>
      <c r="C1008" s="229" t="s">
        <v>1453</v>
      </c>
      <c r="D1008" s="230" t="s">
        <v>46</v>
      </c>
      <c r="E1008" s="231" t="s">
        <v>1584</v>
      </c>
      <c r="F1008" s="231" t="s">
        <v>1585</v>
      </c>
      <c r="G1008" s="231" t="s">
        <v>35</v>
      </c>
      <c r="H1008" s="231" t="s">
        <v>7652</v>
      </c>
      <c r="I1008" s="232" t="s">
        <v>98</v>
      </c>
      <c r="J1008" s="231" t="s">
        <v>1612</v>
      </c>
      <c r="K1008" s="230" t="s">
        <v>1590</v>
      </c>
      <c r="L1008" s="230" t="s">
        <v>1578</v>
      </c>
      <c r="M1008" s="233">
        <v>10</v>
      </c>
      <c r="N1008" s="234" t="s">
        <v>8271</v>
      </c>
      <c r="O1008" s="230" t="s">
        <v>1579</v>
      </c>
      <c r="P1008" s="230" t="s">
        <v>46</v>
      </c>
      <c r="Q1008" s="233">
        <v>0</v>
      </c>
      <c r="R1008" s="234">
        <v>0</v>
      </c>
      <c r="S1008" s="235" t="s">
        <v>46</v>
      </c>
      <c r="T1008" s="236"/>
      <c r="U1008" s="237"/>
      <c r="V1008" s="238" t="s">
        <v>104</v>
      </c>
      <c r="W1008" s="236">
        <v>0</v>
      </c>
      <c r="X1008" s="237" t="s">
        <v>46</v>
      </c>
      <c r="Y1008" s="239">
        <v>0</v>
      </c>
      <c r="Z1008" s="237" t="s">
        <v>46</v>
      </c>
      <c r="AA1008" s="239">
        <v>0</v>
      </c>
      <c r="AB1008" s="240" t="s">
        <v>46</v>
      </c>
      <c r="AC1008" s="241" t="s">
        <v>46</v>
      </c>
      <c r="AD1008" s="241" t="s">
        <v>46</v>
      </c>
      <c r="AE1008" s="237"/>
      <c r="AF1008" s="237"/>
      <c r="AG1008" s="237"/>
      <c r="AH1008" s="237"/>
      <c r="AI1008" s="237" t="s">
        <v>1379</v>
      </c>
      <c r="AJ1008" s="237" t="s">
        <v>311</v>
      </c>
      <c r="AK1008" s="237" t="s">
        <v>94</v>
      </c>
      <c r="AL1008" s="237" t="s">
        <v>113</v>
      </c>
      <c r="AM1008" s="242">
        <v>4</v>
      </c>
    </row>
    <row r="1009" spans="2:39">
      <c r="B1009" s="228" t="s">
        <v>1452</v>
      </c>
      <c r="C1009" s="229" t="s">
        <v>1453</v>
      </c>
      <c r="D1009" s="230" t="s">
        <v>46</v>
      </c>
      <c r="E1009" s="231" t="s">
        <v>1705</v>
      </c>
      <c r="F1009" s="231" t="s">
        <v>1706</v>
      </c>
      <c r="G1009" s="231" t="s">
        <v>35</v>
      </c>
      <c r="H1009" s="231" t="s">
        <v>7652</v>
      </c>
      <c r="I1009" s="232" t="s">
        <v>98</v>
      </c>
      <c r="J1009" s="231" t="s">
        <v>1612</v>
      </c>
      <c r="K1009" s="230" t="s">
        <v>1590</v>
      </c>
      <c r="L1009" s="230" t="s">
        <v>1578</v>
      </c>
      <c r="M1009" s="233">
        <v>10</v>
      </c>
      <c r="N1009" s="234" t="s">
        <v>8271</v>
      </c>
      <c r="O1009" s="230" t="s">
        <v>1579</v>
      </c>
      <c r="P1009" s="230" t="s">
        <v>46</v>
      </c>
      <c r="Q1009" s="233">
        <v>0</v>
      </c>
      <c r="R1009" s="234">
        <v>0</v>
      </c>
      <c r="S1009" s="235" t="s">
        <v>46</v>
      </c>
      <c r="T1009" s="236"/>
      <c r="U1009" s="237"/>
      <c r="V1009" s="238" t="s">
        <v>104</v>
      </c>
      <c r="W1009" s="236">
        <v>0</v>
      </c>
      <c r="X1009" s="237" t="s">
        <v>46</v>
      </c>
      <c r="Y1009" s="239">
        <v>0</v>
      </c>
      <c r="Z1009" s="237" t="s">
        <v>46</v>
      </c>
      <c r="AA1009" s="239">
        <v>0</v>
      </c>
      <c r="AB1009" s="240" t="s">
        <v>46</v>
      </c>
      <c r="AC1009" s="241" t="s">
        <v>46</v>
      </c>
      <c r="AD1009" s="241" t="s">
        <v>46</v>
      </c>
      <c r="AE1009" s="237"/>
      <c r="AF1009" s="237"/>
      <c r="AG1009" s="237"/>
      <c r="AH1009" s="237"/>
      <c r="AI1009" s="237" t="s">
        <v>1379</v>
      </c>
      <c r="AJ1009" s="237" t="s">
        <v>311</v>
      </c>
      <c r="AK1009" s="237" t="s">
        <v>94</v>
      </c>
      <c r="AL1009" s="237" t="s">
        <v>113</v>
      </c>
      <c r="AM1009" s="242">
        <v>4</v>
      </c>
    </row>
    <row r="1010" spans="2:39">
      <c r="B1010" s="228" t="s">
        <v>1452</v>
      </c>
      <c r="C1010" s="229" t="s">
        <v>1453</v>
      </c>
      <c r="D1010" s="230" t="s">
        <v>46</v>
      </c>
      <c r="E1010" s="231" t="s">
        <v>1703</v>
      </c>
      <c r="F1010" s="231" t="s">
        <v>1588</v>
      </c>
      <c r="G1010" s="231" t="s">
        <v>35</v>
      </c>
      <c r="H1010" s="231" t="s">
        <v>7652</v>
      </c>
      <c r="I1010" s="232" t="s">
        <v>98</v>
      </c>
      <c r="J1010" s="231" t="s">
        <v>1612</v>
      </c>
      <c r="K1010" s="230" t="s">
        <v>1590</v>
      </c>
      <c r="L1010" s="230" t="s">
        <v>1578</v>
      </c>
      <c r="M1010" s="233">
        <v>10</v>
      </c>
      <c r="N1010" s="234" t="s">
        <v>8271</v>
      </c>
      <c r="O1010" s="230" t="s">
        <v>1579</v>
      </c>
      <c r="P1010" s="230" t="s">
        <v>46</v>
      </c>
      <c r="Q1010" s="233">
        <v>0</v>
      </c>
      <c r="R1010" s="234">
        <v>0</v>
      </c>
      <c r="S1010" s="235" t="s">
        <v>46</v>
      </c>
      <c r="T1010" s="236"/>
      <c r="U1010" s="237"/>
      <c r="V1010" s="238" t="s">
        <v>104</v>
      </c>
      <c r="W1010" s="236">
        <v>0</v>
      </c>
      <c r="X1010" s="237" t="s">
        <v>46</v>
      </c>
      <c r="Y1010" s="239">
        <v>0</v>
      </c>
      <c r="Z1010" s="237" t="s">
        <v>46</v>
      </c>
      <c r="AA1010" s="239">
        <v>0</v>
      </c>
      <c r="AB1010" s="240" t="s">
        <v>46</v>
      </c>
      <c r="AC1010" s="241" t="s">
        <v>46</v>
      </c>
      <c r="AD1010" s="241" t="s">
        <v>46</v>
      </c>
      <c r="AE1010" s="237"/>
      <c r="AF1010" s="237"/>
      <c r="AG1010" s="237"/>
      <c r="AH1010" s="237"/>
      <c r="AI1010" s="237" t="s">
        <v>1379</v>
      </c>
      <c r="AJ1010" s="237" t="s">
        <v>311</v>
      </c>
      <c r="AK1010" s="237" t="s">
        <v>94</v>
      </c>
      <c r="AL1010" s="237" t="s">
        <v>113</v>
      </c>
      <c r="AM1010" s="242">
        <v>4</v>
      </c>
    </row>
    <row r="1011" spans="2:39">
      <c r="B1011" s="228" t="s">
        <v>1454</v>
      </c>
      <c r="C1011" s="229" t="s">
        <v>1455</v>
      </c>
      <c r="D1011" s="230" t="s">
        <v>46</v>
      </c>
      <c r="E1011" s="231" t="s">
        <v>38</v>
      </c>
      <c r="F1011" s="231" t="s">
        <v>97</v>
      </c>
      <c r="G1011" s="231" t="s">
        <v>35</v>
      </c>
      <c r="H1011" s="231" t="s">
        <v>7652</v>
      </c>
      <c r="I1011" s="232" t="s">
        <v>98</v>
      </c>
      <c r="J1011" s="231" t="s">
        <v>1612</v>
      </c>
      <c r="K1011" s="230" t="s">
        <v>1590</v>
      </c>
      <c r="L1011" s="230" t="s">
        <v>1578</v>
      </c>
      <c r="M1011" s="233">
        <v>1200</v>
      </c>
      <c r="N1011" s="234" t="s">
        <v>8271</v>
      </c>
      <c r="O1011" s="230" t="s">
        <v>1579</v>
      </c>
      <c r="P1011" s="230" t="s">
        <v>46</v>
      </c>
      <c r="Q1011" s="233">
        <v>0</v>
      </c>
      <c r="R1011" s="234">
        <v>0</v>
      </c>
      <c r="S1011" s="235" t="s">
        <v>46</v>
      </c>
      <c r="T1011" s="236"/>
      <c r="U1011" s="237"/>
      <c r="V1011" s="238" t="s">
        <v>104</v>
      </c>
      <c r="W1011" s="236">
        <v>0</v>
      </c>
      <c r="X1011" s="237" t="s">
        <v>46</v>
      </c>
      <c r="Y1011" s="239">
        <v>0</v>
      </c>
      <c r="Z1011" s="237" t="s">
        <v>46</v>
      </c>
      <c r="AA1011" s="239">
        <v>0</v>
      </c>
      <c r="AB1011" s="240" t="s">
        <v>46</v>
      </c>
      <c r="AC1011" s="241" t="s">
        <v>46</v>
      </c>
      <c r="AD1011" s="241" t="s">
        <v>46</v>
      </c>
      <c r="AE1011" s="237"/>
      <c r="AF1011" s="237"/>
      <c r="AG1011" s="237"/>
      <c r="AH1011" s="237"/>
      <c r="AI1011" s="237" t="s">
        <v>1379</v>
      </c>
      <c r="AJ1011" s="237" t="s">
        <v>311</v>
      </c>
      <c r="AK1011" s="237" t="s">
        <v>94</v>
      </c>
      <c r="AL1011" s="237" t="s">
        <v>115</v>
      </c>
      <c r="AM1011" s="242">
        <v>4</v>
      </c>
    </row>
    <row r="1012" spans="2:39">
      <c r="B1012" s="228" t="s">
        <v>1456</v>
      </c>
      <c r="C1012" s="229" t="s">
        <v>1457</v>
      </c>
      <c r="D1012" s="230" t="s">
        <v>46</v>
      </c>
      <c r="E1012" s="231" t="s">
        <v>38</v>
      </c>
      <c r="F1012" s="231" t="s">
        <v>97</v>
      </c>
      <c r="G1012" s="231" t="s">
        <v>35</v>
      </c>
      <c r="H1012" s="231" t="s">
        <v>7652</v>
      </c>
      <c r="I1012" s="232" t="s">
        <v>98</v>
      </c>
      <c r="J1012" s="231" t="s">
        <v>2979</v>
      </c>
      <c r="K1012" s="230" t="s">
        <v>1590</v>
      </c>
      <c r="L1012" s="230" t="s">
        <v>1578</v>
      </c>
      <c r="M1012" s="233">
        <v>700000</v>
      </c>
      <c r="N1012" s="234" t="s">
        <v>8271</v>
      </c>
      <c r="O1012" s="230" t="s">
        <v>1579</v>
      </c>
      <c r="P1012" s="230" t="s">
        <v>46</v>
      </c>
      <c r="Q1012" s="233">
        <v>0</v>
      </c>
      <c r="R1012" s="234">
        <v>0</v>
      </c>
      <c r="S1012" s="235" t="s">
        <v>46</v>
      </c>
      <c r="T1012" s="236"/>
      <c r="U1012" s="237"/>
      <c r="V1012" s="238" t="s">
        <v>104</v>
      </c>
      <c r="W1012" s="236">
        <v>0</v>
      </c>
      <c r="X1012" s="237" t="s">
        <v>46</v>
      </c>
      <c r="Y1012" s="239">
        <v>0</v>
      </c>
      <c r="Z1012" s="237" t="s">
        <v>46</v>
      </c>
      <c r="AA1012" s="239">
        <v>0</v>
      </c>
      <c r="AB1012" s="240" t="s">
        <v>46</v>
      </c>
      <c r="AC1012" s="241" t="s">
        <v>46</v>
      </c>
      <c r="AD1012" s="241" t="s">
        <v>46</v>
      </c>
      <c r="AE1012" s="237"/>
      <c r="AF1012" s="237"/>
      <c r="AG1012" s="237"/>
      <c r="AH1012" s="237"/>
      <c r="AI1012" s="237" t="s">
        <v>1379</v>
      </c>
      <c r="AJ1012" s="237" t="s">
        <v>311</v>
      </c>
      <c r="AK1012" s="237" t="s">
        <v>94</v>
      </c>
      <c r="AL1012" s="237" t="s">
        <v>167</v>
      </c>
      <c r="AM1012" s="242">
        <v>4</v>
      </c>
    </row>
    <row r="1013" spans="2:39">
      <c r="B1013" s="228" t="s">
        <v>1458</v>
      </c>
      <c r="C1013" s="229" t="s">
        <v>1459</v>
      </c>
      <c r="D1013" s="230" t="s">
        <v>46</v>
      </c>
      <c r="E1013" s="231" t="s">
        <v>38</v>
      </c>
      <c r="F1013" s="231" t="s">
        <v>97</v>
      </c>
      <c r="G1013" s="231" t="s">
        <v>35</v>
      </c>
      <c r="H1013" s="231" t="s">
        <v>7652</v>
      </c>
      <c r="I1013" s="232" t="s">
        <v>98</v>
      </c>
      <c r="J1013" s="231" t="s">
        <v>1612</v>
      </c>
      <c r="K1013" s="230" t="s">
        <v>128</v>
      </c>
      <c r="L1013" s="230" t="s">
        <v>1578</v>
      </c>
      <c r="M1013" s="233">
        <v>15</v>
      </c>
      <c r="N1013" s="234" t="s">
        <v>8271</v>
      </c>
      <c r="O1013" s="230" t="s">
        <v>1579</v>
      </c>
      <c r="P1013" s="230" t="s">
        <v>46</v>
      </c>
      <c r="Q1013" s="233">
        <v>0</v>
      </c>
      <c r="R1013" s="234">
        <v>0</v>
      </c>
      <c r="S1013" s="235" t="s">
        <v>46</v>
      </c>
      <c r="T1013" s="236"/>
      <c r="U1013" s="237"/>
      <c r="V1013" s="238" t="s">
        <v>104</v>
      </c>
      <c r="W1013" s="236">
        <v>0</v>
      </c>
      <c r="X1013" s="237" t="s">
        <v>46</v>
      </c>
      <c r="Y1013" s="239">
        <v>0</v>
      </c>
      <c r="Z1013" s="237" t="s">
        <v>46</v>
      </c>
      <c r="AA1013" s="239">
        <v>0</v>
      </c>
      <c r="AB1013" s="240" t="s">
        <v>46</v>
      </c>
      <c r="AC1013" s="241" t="s">
        <v>46</v>
      </c>
      <c r="AD1013" s="241" t="s">
        <v>46</v>
      </c>
      <c r="AE1013" s="237"/>
      <c r="AF1013" s="237"/>
      <c r="AG1013" s="237"/>
      <c r="AH1013" s="237"/>
      <c r="AI1013" s="237" t="s">
        <v>1379</v>
      </c>
      <c r="AJ1013" s="237" t="s">
        <v>311</v>
      </c>
      <c r="AK1013" s="237" t="s">
        <v>94</v>
      </c>
      <c r="AL1013" s="237" t="s">
        <v>189</v>
      </c>
      <c r="AM1013" s="242">
        <v>4</v>
      </c>
    </row>
    <row r="1014" spans="2:39">
      <c r="B1014" s="180" t="s">
        <v>1460</v>
      </c>
      <c r="C1014" s="181" t="s">
        <v>1461</v>
      </c>
      <c r="D1014" s="182" t="s">
        <v>46</v>
      </c>
      <c r="E1014" s="183" t="s">
        <v>46</v>
      </c>
      <c r="F1014" s="183" t="s">
        <v>46</v>
      </c>
      <c r="G1014" s="183" t="s">
        <v>46</v>
      </c>
      <c r="H1014" s="183" t="s">
        <v>46</v>
      </c>
      <c r="I1014" s="184" t="s">
        <v>46</v>
      </c>
      <c r="J1014" s="183" t="s">
        <v>46</v>
      </c>
      <c r="K1014" s="182" t="s">
        <v>46</v>
      </c>
      <c r="L1014" s="182" t="s">
        <v>46</v>
      </c>
      <c r="M1014" s="185">
        <v>0</v>
      </c>
      <c r="N1014" s="186" t="s">
        <v>46</v>
      </c>
      <c r="O1014" s="182" t="s">
        <v>46</v>
      </c>
      <c r="P1014" s="182" t="s">
        <v>46</v>
      </c>
      <c r="Q1014" s="185">
        <v>0</v>
      </c>
      <c r="R1014" s="186">
        <v>0</v>
      </c>
      <c r="S1014" s="187" t="s">
        <v>46</v>
      </c>
      <c r="T1014" s="36"/>
      <c r="U1014" s="35"/>
      <c r="V1014" s="188" t="s">
        <v>46</v>
      </c>
      <c r="W1014" s="36">
        <v>0</v>
      </c>
      <c r="X1014" s="35" t="s">
        <v>46</v>
      </c>
      <c r="Y1014" s="38">
        <v>0</v>
      </c>
      <c r="Z1014" s="35" t="s">
        <v>46</v>
      </c>
      <c r="AA1014" s="38">
        <v>0</v>
      </c>
      <c r="AB1014" s="39" t="s">
        <v>46</v>
      </c>
      <c r="AC1014" s="34" t="s">
        <v>46</v>
      </c>
      <c r="AD1014" s="34" t="s">
        <v>46</v>
      </c>
      <c r="AE1014" s="35"/>
      <c r="AF1014" s="35"/>
      <c r="AG1014" s="35"/>
      <c r="AH1014" s="35"/>
      <c r="AI1014" s="35" t="s">
        <v>1379</v>
      </c>
      <c r="AJ1014" s="35" t="s">
        <v>450</v>
      </c>
      <c r="AK1014" s="35" t="s">
        <v>46</v>
      </c>
      <c r="AL1014" s="35" t="s">
        <v>46</v>
      </c>
      <c r="AM1014" s="40">
        <v>2</v>
      </c>
    </row>
    <row r="1015" spans="2:39">
      <c r="B1015" s="189" t="s">
        <v>1462</v>
      </c>
      <c r="C1015" s="190" t="s">
        <v>1463</v>
      </c>
      <c r="D1015" s="191" t="s">
        <v>46</v>
      </c>
      <c r="E1015" s="192" t="s">
        <v>46</v>
      </c>
      <c r="F1015" s="192" t="s">
        <v>46</v>
      </c>
      <c r="G1015" s="192" t="s">
        <v>46</v>
      </c>
      <c r="H1015" s="192" t="s">
        <v>46</v>
      </c>
      <c r="I1015" s="193" t="s">
        <v>46</v>
      </c>
      <c r="J1015" s="192" t="s">
        <v>46</v>
      </c>
      <c r="K1015" s="191" t="s">
        <v>46</v>
      </c>
      <c r="L1015" s="191" t="s">
        <v>46</v>
      </c>
      <c r="M1015" s="194">
        <v>0</v>
      </c>
      <c r="N1015" s="195" t="s">
        <v>46</v>
      </c>
      <c r="O1015" s="191" t="s">
        <v>46</v>
      </c>
      <c r="P1015" s="191" t="s">
        <v>46</v>
      </c>
      <c r="Q1015" s="194">
        <v>0</v>
      </c>
      <c r="R1015" s="195">
        <v>0</v>
      </c>
      <c r="S1015" s="196" t="s">
        <v>46</v>
      </c>
      <c r="T1015" s="44"/>
      <c r="U1015" s="43"/>
      <c r="V1015" s="197" t="s">
        <v>46</v>
      </c>
      <c r="W1015" s="44">
        <v>0</v>
      </c>
      <c r="X1015" s="43" t="s">
        <v>46</v>
      </c>
      <c r="Y1015" s="46">
        <v>0</v>
      </c>
      <c r="Z1015" s="43" t="s">
        <v>46</v>
      </c>
      <c r="AA1015" s="46">
        <v>0</v>
      </c>
      <c r="AB1015" s="47" t="s">
        <v>46</v>
      </c>
      <c r="AC1015" s="42" t="s">
        <v>46</v>
      </c>
      <c r="AD1015" s="42" t="s">
        <v>46</v>
      </c>
      <c r="AE1015" s="43"/>
      <c r="AF1015" s="43"/>
      <c r="AG1015" s="43"/>
      <c r="AH1015" s="43"/>
      <c r="AI1015" s="43" t="s">
        <v>1379</v>
      </c>
      <c r="AJ1015" s="43" t="s">
        <v>450</v>
      </c>
      <c r="AK1015" s="43" t="s">
        <v>94</v>
      </c>
      <c r="AL1015" s="43" t="s">
        <v>46</v>
      </c>
      <c r="AM1015" s="48">
        <v>3</v>
      </c>
    </row>
    <row r="1016" spans="2:39">
      <c r="B1016" s="228" t="s">
        <v>1464</v>
      </c>
      <c r="C1016" s="229" t="s">
        <v>1465</v>
      </c>
      <c r="D1016" s="230" t="s">
        <v>46</v>
      </c>
      <c r="E1016" s="231" t="s">
        <v>38</v>
      </c>
      <c r="F1016" s="231" t="s">
        <v>97</v>
      </c>
      <c r="G1016" s="231" t="s">
        <v>35</v>
      </c>
      <c r="H1016" s="231" t="s">
        <v>7652</v>
      </c>
      <c r="I1016" s="232" t="s">
        <v>98</v>
      </c>
      <c r="J1016" s="231" t="s">
        <v>7655</v>
      </c>
      <c r="K1016" s="230" t="s">
        <v>114</v>
      </c>
      <c r="L1016" s="230" t="s">
        <v>1578</v>
      </c>
      <c r="M1016" s="233">
        <v>800000</v>
      </c>
      <c r="N1016" s="234" t="s">
        <v>8271</v>
      </c>
      <c r="O1016" s="230" t="s">
        <v>1579</v>
      </c>
      <c r="P1016" s="230" t="s">
        <v>46</v>
      </c>
      <c r="Q1016" s="233">
        <v>0</v>
      </c>
      <c r="R1016" s="234">
        <v>0</v>
      </c>
      <c r="S1016" s="235" t="s">
        <v>46</v>
      </c>
      <c r="T1016" s="236"/>
      <c r="U1016" s="237"/>
      <c r="V1016" s="238" t="s">
        <v>104</v>
      </c>
      <c r="W1016" s="236">
        <v>0</v>
      </c>
      <c r="X1016" s="237" t="s">
        <v>46</v>
      </c>
      <c r="Y1016" s="239">
        <v>0</v>
      </c>
      <c r="Z1016" s="237" t="s">
        <v>46</v>
      </c>
      <c r="AA1016" s="239">
        <v>0</v>
      </c>
      <c r="AB1016" s="240" t="s">
        <v>46</v>
      </c>
      <c r="AC1016" s="241" t="s">
        <v>46</v>
      </c>
      <c r="AD1016" s="241" t="s">
        <v>46</v>
      </c>
      <c r="AE1016" s="237"/>
      <c r="AF1016" s="237"/>
      <c r="AG1016" s="237"/>
      <c r="AH1016" s="237"/>
      <c r="AI1016" s="237" t="s">
        <v>1379</v>
      </c>
      <c r="AJ1016" s="237" t="s">
        <v>450</v>
      </c>
      <c r="AK1016" s="237" t="s">
        <v>94</v>
      </c>
      <c r="AL1016" s="237" t="s">
        <v>109</v>
      </c>
      <c r="AM1016" s="242">
        <v>4</v>
      </c>
    </row>
    <row r="1017" spans="2:39">
      <c r="B1017" s="180" t="s">
        <v>7708</v>
      </c>
      <c r="C1017" s="181" t="s">
        <v>7709</v>
      </c>
      <c r="D1017" s="182" t="s">
        <v>46</v>
      </c>
      <c r="E1017" s="183" t="s">
        <v>46</v>
      </c>
      <c r="F1017" s="183" t="s">
        <v>46</v>
      </c>
      <c r="G1017" s="183" t="s">
        <v>46</v>
      </c>
      <c r="H1017" s="183" t="s">
        <v>46</v>
      </c>
      <c r="I1017" s="184" t="s">
        <v>46</v>
      </c>
      <c r="J1017" s="183" t="s">
        <v>46</v>
      </c>
      <c r="K1017" s="182" t="s">
        <v>46</v>
      </c>
      <c r="L1017" s="182" t="s">
        <v>46</v>
      </c>
      <c r="M1017" s="185">
        <v>0</v>
      </c>
      <c r="N1017" s="186" t="s">
        <v>46</v>
      </c>
      <c r="O1017" s="182" t="s">
        <v>46</v>
      </c>
      <c r="P1017" s="182" t="s">
        <v>46</v>
      </c>
      <c r="Q1017" s="185">
        <v>0</v>
      </c>
      <c r="R1017" s="186">
        <v>0</v>
      </c>
      <c r="S1017" s="187" t="s">
        <v>46</v>
      </c>
      <c r="T1017" s="36"/>
      <c r="U1017" s="35"/>
      <c r="V1017" s="188" t="s">
        <v>46</v>
      </c>
      <c r="W1017" s="36">
        <v>0</v>
      </c>
      <c r="X1017" s="35" t="s">
        <v>46</v>
      </c>
      <c r="Y1017" s="38">
        <v>0</v>
      </c>
      <c r="Z1017" s="35" t="s">
        <v>46</v>
      </c>
      <c r="AA1017" s="38">
        <v>0</v>
      </c>
      <c r="AB1017" s="39" t="s">
        <v>46</v>
      </c>
      <c r="AC1017" s="34" t="s">
        <v>46</v>
      </c>
      <c r="AD1017" s="34" t="s">
        <v>46</v>
      </c>
      <c r="AE1017" s="35"/>
      <c r="AF1017" s="35"/>
      <c r="AG1017" s="35"/>
      <c r="AH1017" s="35"/>
      <c r="AI1017" s="35" t="s">
        <v>1379</v>
      </c>
      <c r="AJ1017" s="35" t="s">
        <v>486</v>
      </c>
      <c r="AK1017" s="35" t="s">
        <v>46</v>
      </c>
      <c r="AL1017" s="35" t="s">
        <v>46</v>
      </c>
      <c r="AM1017" s="40">
        <v>2</v>
      </c>
    </row>
    <row r="1018" spans="2:39">
      <c r="B1018" s="189" t="s">
        <v>7710</v>
      </c>
      <c r="C1018" s="190" t="s">
        <v>7709</v>
      </c>
      <c r="D1018" s="191" t="s">
        <v>46</v>
      </c>
      <c r="E1018" s="192" t="s">
        <v>46</v>
      </c>
      <c r="F1018" s="192" t="s">
        <v>46</v>
      </c>
      <c r="G1018" s="192" t="s">
        <v>46</v>
      </c>
      <c r="H1018" s="192" t="s">
        <v>46</v>
      </c>
      <c r="I1018" s="193" t="s">
        <v>46</v>
      </c>
      <c r="J1018" s="192" t="s">
        <v>46</v>
      </c>
      <c r="K1018" s="191" t="s">
        <v>46</v>
      </c>
      <c r="L1018" s="191" t="s">
        <v>46</v>
      </c>
      <c r="M1018" s="194">
        <v>0</v>
      </c>
      <c r="N1018" s="195" t="s">
        <v>46</v>
      </c>
      <c r="O1018" s="191" t="s">
        <v>46</v>
      </c>
      <c r="P1018" s="191" t="s">
        <v>46</v>
      </c>
      <c r="Q1018" s="194">
        <v>0</v>
      </c>
      <c r="R1018" s="195">
        <v>0</v>
      </c>
      <c r="S1018" s="196" t="s">
        <v>46</v>
      </c>
      <c r="T1018" s="44"/>
      <c r="U1018" s="43"/>
      <c r="V1018" s="197" t="s">
        <v>46</v>
      </c>
      <c r="W1018" s="44">
        <v>0</v>
      </c>
      <c r="X1018" s="43" t="s">
        <v>46</v>
      </c>
      <c r="Y1018" s="46">
        <v>0</v>
      </c>
      <c r="Z1018" s="43" t="s">
        <v>46</v>
      </c>
      <c r="AA1018" s="46">
        <v>0</v>
      </c>
      <c r="AB1018" s="47" t="s">
        <v>46</v>
      </c>
      <c r="AC1018" s="42" t="s">
        <v>46</v>
      </c>
      <c r="AD1018" s="42" t="s">
        <v>46</v>
      </c>
      <c r="AE1018" s="43"/>
      <c r="AF1018" s="43"/>
      <c r="AG1018" s="43"/>
      <c r="AH1018" s="43"/>
      <c r="AI1018" s="43" t="s">
        <v>1379</v>
      </c>
      <c r="AJ1018" s="43" t="s">
        <v>486</v>
      </c>
      <c r="AK1018" s="43" t="s">
        <v>94</v>
      </c>
      <c r="AL1018" s="43" t="s">
        <v>46</v>
      </c>
      <c r="AM1018" s="48">
        <v>3</v>
      </c>
    </row>
    <row r="1019" spans="2:39">
      <c r="B1019" s="228" t="s">
        <v>7711</v>
      </c>
      <c r="C1019" s="229" t="s">
        <v>7712</v>
      </c>
      <c r="D1019" s="230" t="s">
        <v>46</v>
      </c>
      <c r="E1019" s="231" t="s">
        <v>46</v>
      </c>
      <c r="F1019" s="231" t="s">
        <v>46</v>
      </c>
      <c r="G1019" s="231" t="s">
        <v>46</v>
      </c>
      <c r="H1019" s="231" t="s">
        <v>46</v>
      </c>
      <c r="I1019" s="232" t="s">
        <v>46</v>
      </c>
      <c r="J1019" s="231" t="s">
        <v>46</v>
      </c>
      <c r="K1019" s="230" t="s">
        <v>46</v>
      </c>
      <c r="L1019" s="230" t="s">
        <v>46</v>
      </c>
      <c r="M1019" s="233">
        <v>0</v>
      </c>
      <c r="N1019" s="234" t="s">
        <v>46</v>
      </c>
      <c r="O1019" s="230" t="s">
        <v>46</v>
      </c>
      <c r="P1019" s="230" t="s">
        <v>46</v>
      </c>
      <c r="Q1019" s="233">
        <v>0</v>
      </c>
      <c r="R1019" s="234">
        <v>0</v>
      </c>
      <c r="S1019" s="235" t="s">
        <v>46</v>
      </c>
      <c r="T1019" s="236"/>
      <c r="U1019" s="237"/>
      <c r="V1019" s="238" t="s">
        <v>46</v>
      </c>
      <c r="W1019" s="236">
        <v>0</v>
      </c>
      <c r="X1019" s="237" t="s">
        <v>46</v>
      </c>
      <c r="Y1019" s="239">
        <v>0</v>
      </c>
      <c r="Z1019" s="237" t="s">
        <v>46</v>
      </c>
      <c r="AA1019" s="239">
        <v>0</v>
      </c>
      <c r="AB1019" s="240" t="s">
        <v>46</v>
      </c>
      <c r="AC1019" s="241" t="s">
        <v>46</v>
      </c>
      <c r="AD1019" s="241" t="s">
        <v>46</v>
      </c>
      <c r="AE1019" s="237"/>
      <c r="AF1019" s="237"/>
      <c r="AG1019" s="237"/>
      <c r="AH1019" s="237"/>
      <c r="AI1019" s="237" t="s">
        <v>1379</v>
      </c>
      <c r="AJ1019" s="237" t="s">
        <v>486</v>
      </c>
      <c r="AK1019" s="237" t="s">
        <v>94</v>
      </c>
      <c r="AL1019" s="237" t="s">
        <v>770</v>
      </c>
      <c r="AM1019" s="242">
        <v>4</v>
      </c>
    </row>
    <row r="1020" spans="2:39">
      <c r="B1020" s="180" t="s">
        <v>1466</v>
      </c>
      <c r="C1020" s="181" t="s">
        <v>1467</v>
      </c>
      <c r="D1020" s="182" t="s">
        <v>46</v>
      </c>
      <c r="E1020" s="183" t="s">
        <v>46</v>
      </c>
      <c r="F1020" s="183" t="s">
        <v>46</v>
      </c>
      <c r="G1020" s="183" t="s">
        <v>46</v>
      </c>
      <c r="H1020" s="183" t="s">
        <v>46</v>
      </c>
      <c r="I1020" s="184" t="s">
        <v>46</v>
      </c>
      <c r="J1020" s="183" t="s">
        <v>46</v>
      </c>
      <c r="K1020" s="182" t="s">
        <v>46</v>
      </c>
      <c r="L1020" s="182" t="s">
        <v>46</v>
      </c>
      <c r="M1020" s="185">
        <v>0</v>
      </c>
      <c r="N1020" s="186" t="s">
        <v>46</v>
      </c>
      <c r="O1020" s="182" t="s">
        <v>46</v>
      </c>
      <c r="P1020" s="182" t="s">
        <v>46</v>
      </c>
      <c r="Q1020" s="185">
        <v>0</v>
      </c>
      <c r="R1020" s="186">
        <v>0</v>
      </c>
      <c r="S1020" s="187" t="s">
        <v>46</v>
      </c>
      <c r="T1020" s="36"/>
      <c r="U1020" s="35"/>
      <c r="V1020" s="188" t="s">
        <v>46</v>
      </c>
      <c r="W1020" s="36">
        <v>0</v>
      </c>
      <c r="X1020" s="35" t="s">
        <v>46</v>
      </c>
      <c r="Y1020" s="38">
        <v>0</v>
      </c>
      <c r="Z1020" s="35" t="s">
        <v>46</v>
      </c>
      <c r="AA1020" s="38">
        <v>0</v>
      </c>
      <c r="AB1020" s="39" t="s">
        <v>46</v>
      </c>
      <c r="AC1020" s="34" t="s">
        <v>46</v>
      </c>
      <c r="AD1020" s="34" t="s">
        <v>46</v>
      </c>
      <c r="AE1020" s="35"/>
      <c r="AF1020" s="35"/>
      <c r="AG1020" s="35"/>
      <c r="AH1020" s="35"/>
      <c r="AI1020" s="35" t="s">
        <v>1379</v>
      </c>
      <c r="AJ1020" s="35" t="s">
        <v>1196</v>
      </c>
      <c r="AK1020" s="35" t="s">
        <v>46</v>
      </c>
      <c r="AL1020" s="35" t="s">
        <v>46</v>
      </c>
      <c r="AM1020" s="40">
        <v>2</v>
      </c>
    </row>
    <row r="1021" spans="2:39">
      <c r="B1021" s="189" t="s">
        <v>1468</v>
      </c>
      <c r="C1021" s="190" t="s">
        <v>1467</v>
      </c>
      <c r="D1021" s="191" t="s">
        <v>46</v>
      </c>
      <c r="E1021" s="192" t="s">
        <v>46</v>
      </c>
      <c r="F1021" s="192" t="s">
        <v>46</v>
      </c>
      <c r="G1021" s="192" t="s">
        <v>46</v>
      </c>
      <c r="H1021" s="192" t="s">
        <v>46</v>
      </c>
      <c r="I1021" s="193" t="s">
        <v>46</v>
      </c>
      <c r="J1021" s="192" t="s">
        <v>46</v>
      </c>
      <c r="K1021" s="191" t="s">
        <v>46</v>
      </c>
      <c r="L1021" s="191" t="s">
        <v>46</v>
      </c>
      <c r="M1021" s="194">
        <v>0</v>
      </c>
      <c r="N1021" s="195" t="s">
        <v>46</v>
      </c>
      <c r="O1021" s="191" t="s">
        <v>46</v>
      </c>
      <c r="P1021" s="191" t="s">
        <v>46</v>
      </c>
      <c r="Q1021" s="194">
        <v>0</v>
      </c>
      <c r="R1021" s="195">
        <v>0</v>
      </c>
      <c r="S1021" s="196" t="s">
        <v>46</v>
      </c>
      <c r="T1021" s="44"/>
      <c r="U1021" s="43"/>
      <c r="V1021" s="197" t="s">
        <v>46</v>
      </c>
      <c r="W1021" s="44">
        <v>0</v>
      </c>
      <c r="X1021" s="43" t="s">
        <v>46</v>
      </c>
      <c r="Y1021" s="46">
        <v>0</v>
      </c>
      <c r="Z1021" s="43" t="s">
        <v>46</v>
      </c>
      <c r="AA1021" s="46">
        <v>0</v>
      </c>
      <c r="AB1021" s="47" t="s">
        <v>46</v>
      </c>
      <c r="AC1021" s="42" t="s">
        <v>46</v>
      </c>
      <c r="AD1021" s="42" t="s">
        <v>46</v>
      </c>
      <c r="AE1021" s="43"/>
      <c r="AF1021" s="43"/>
      <c r="AG1021" s="43"/>
      <c r="AH1021" s="43"/>
      <c r="AI1021" s="43" t="s">
        <v>1379</v>
      </c>
      <c r="AJ1021" s="43" t="s">
        <v>1196</v>
      </c>
      <c r="AK1021" s="43" t="s">
        <v>94</v>
      </c>
      <c r="AL1021" s="43" t="s">
        <v>46</v>
      </c>
      <c r="AM1021" s="48">
        <v>3</v>
      </c>
    </row>
    <row r="1022" spans="2:39">
      <c r="B1022" s="228" t="s">
        <v>1469</v>
      </c>
      <c r="C1022" s="229" t="s">
        <v>1470</v>
      </c>
      <c r="D1022" s="230" t="s">
        <v>46</v>
      </c>
      <c r="E1022" s="231" t="s">
        <v>1582</v>
      </c>
      <c r="F1022" s="231" t="s">
        <v>1706</v>
      </c>
      <c r="G1022" s="231" t="s">
        <v>35</v>
      </c>
      <c r="H1022" s="231" t="s">
        <v>7652</v>
      </c>
      <c r="I1022" s="232" t="s">
        <v>98</v>
      </c>
      <c r="J1022" s="231" t="s">
        <v>2717</v>
      </c>
      <c r="K1022" s="230" t="s">
        <v>128</v>
      </c>
      <c r="L1022" s="230" t="s">
        <v>1578</v>
      </c>
      <c r="M1022" s="233">
        <v>27.5</v>
      </c>
      <c r="N1022" s="234" t="s">
        <v>7697</v>
      </c>
      <c r="O1022" s="230" t="s">
        <v>1579</v>
      </c>
      <c r="P1022" s="230" t="s">
        <v>46</v>
      </c>
      <c r="Q1022" s="233">
        <v>0</v>
      </c>
      <c r="R1022" s="234">
        <v>0</v>
      </c>
      <c r="S1022" s="235" t="s">
        <v>46</v>
      </c>
      <c r="T1022" s="236"/>
      <c r="U1022" s="237"/>
      <c r="V1022" s="238" t="s">
        <v>104</v>
      </c>
      <c r="W1022" s="236">
        <v>0</v>
      </c>
      <c r="X1022" s="237" t="s">
        <v>46</v>
      </c>
      <c r="Y1022" s="239">
        <v>0</v>
      </c>
      <c r="Z1022" s="237" t="s">
        <v>46</v>
      </c>
      <c r="AA1022" s="239">
        <v>0</v>
      </c>
      <c r="AB1022" s="240" t="s">
        <v>46</v>
      </c>
      <c r="AC1022" s="241" t="s">
        <v>46</v>
      </c>
      <c r="AD1022" s="241" t="s">
        <v>46</v>
      </c>
      <c r="AE1022" s="237"/>
      <c r="AF1022" s="237"/>
      <c r="AG1022" s="237"/>
      <c r="AH1022" s="237"/>
      <c r="AI1022" s="237" t="s">
        <v>1379</v>
      </c>
      <c r="AJ1022" s="237" t="s">
        <v>1196</v>
      </c>
      <c r="AK1022" s="237" t="s">
        <v>94</v>
      </c>
      <c r="AL1022" s="237" t="s">
        <v>109</v>
      </c>
      <c r="AM1022" s="242">
        <v>4</v>
      </c>
    </row>
    <row r="1023" spans="2:39">
      <c r="B1023" s="228" t="s">
        <v>1469</v>
      </c>
      <c r="C1023" s="229" t="s">
        <v>1470</v>
      </c>
      <c r="D1023" s="230" t="s">
        <v>46</v>
      </c>
      <c r="E1023" s="231" t="s">
        <v>1703</v>
      </c>
      <c r="F1023" s="231" t="s">
        <v>1588</v>
      </c>
      <c r="G1023" s="231" t="s">
        <v>35</v>
      </c>
      <c r="H1023" s="231" t="s">
        <v>7652</v>
      </c>
      <c r="I1023" s="232" t="s">
        <v>98</v>
      </c>
      <c r="J1023" s="231" t="s">
        <v>2717</v>
      </c>
      <c r="K1023" s="230" t="s">
        <v>128</v>
      </c>
      <c r="L1023" s="230" t="s">
        <v>1578</v>
      </c>
      <c r="M1023" s="233">
        <v>27.5</v>
      </c>
      <c r="N1023" s="234" t="s">
        <v>7697</v>
      </c>
      <c r="O1023" s="230" t="s">
        <v>1579</v>
      </c>
      <c r="P1023" s="230" t="s">
        <v>46</v>
      </c>
      <c r="Q1023" s="233">
        <v>0</v>
      </c>
      <c r="R1023" s="234">
        <v>0</v>
      </c>
      <c r="S1023" s="235" t="s">
        <v>46</v>
      </c>
      <c r="T1023" s="236"/>
      <c r="U1023" s="237"/>
      <c r="V1023" s="238" t="s">
        <v>104</v>
      </c>
      <c r="W1023" s="236">
        <v>0</v>
      </c>
      <c r="X1023" s="237" t="s">
        <v>46</v>
      </c>
      <c r="Y1023" s="239">
        <v>0</v>
      </c>
      <c r="Z1023" s="237" t="s">
        <v>46</v>
      </c>
      <c r="AA1023" s="239">
        <v>0</v>
      </c>
      <c r="AB1023" s="240" t="s">
        <v>46</v>
      </c>
      <c r="AC1023" s="241" t="s">
        <v>46</v>
      </c>
      <c r="AD1023" s="241" t="s">
        <v>46</v>
      </c>
      <c r="AE1023" s="237"/>
      <c r="AF1023" s="237"/>
      <c r="AG1023" s="237"/>
      <c r="AH1023" s="237"/>
      <c r="AI1023" s="237" t="s">
        <v>1379</v>
      </c>
      <c r="AJ1023" s="237" t="s">
        <v>1196</v>
      </c>
      <c r="AK1023" s="237" t="s">
        <v>94</v>
      </c>
      <c r="AL1023" s="237" t="s">
        <v>109</v>
      </c>
      <c r="AM1023" s="242">
        <v>4</v>
      </c>
    </row>
    <row r="1024" spans="2:39">
      <c r="B1024" s="228" t="s">
        <v>1469</v>
      </c>
      <c r="C1024" s="229" t="s">
        <v>1470</v>
      </c>
      <c r="D1024" s="230" t="s">
        <v>46</v>
      </c>
      <c r="E1024" s="231" t="s">
        <v>1705</v>
      </c>
      <c r="F1024" s="231" t="s">
        <v>1706</v>
      </c>
      <c r="G1024" s="231" t="s">
        <v>35</v>
      </c>
      <c r="H1024" s="231" t="s">
        <v>7652</v>
      </c>
      <c r="I1024" s="232" t="s">
        <v>98</v>
      </c>
      <c r="J1024" s="231" t="s">
        <v>2717</v>
      </c>
      <c r="K1024" s="230" t="s">
        <v>128</v>
      </c>
      <c r="L1024" s="230" t="s">
        <v>1578</v>
      </c>
      <c r="M1024" s="233">
        <v>27.5</v>
      </c>
      <c r="N1024" s="234" t="s">
        <v>7697</v>
      </c>
      <c r="O1024" s="230" t="s">
        <v>1579</v>
      </c>
      <c r="P1024" s="230" t="s">
        <v>46</v>
      </c>
      <c r="Q1024" s="233">
        <v>0</v>
      </c>
      <c r="R1024" s="234">
        <v>0</v>
      </c>
      <c r="S1024" s="235" t="s">
        <v>46</v>
      </c>
      <c r="T1024" s="236"/>
      <c r="U1024" s="237"/>
      <c r="V1024" s="238" t="s">
        <v>104</v>
      </c>
      <c r="W1024" s="236">
        <v>0</v>
      </c>
      <c r="X1024" s="237" t="s">
        <v>46</v>
      </c>
      <c r="Y1024" s="239">
        <v>0</v>
      </c>
      <c r="Z1024" s="237" t="s">
        <v>46</v>
      </c>
      <c r="AA1024" s="239">
        <v>0</v>
      </c>
      <c r="AB1024" s="240" t="s">
        <v>46</v>
      </c>
      <c r="AC1024" s="241" t="s">
        <v>46</v>
      </c>
      <c r="AD1024" s="241" t="s">
        <v>46</v>
      </c>
      <c r="AE1024" s="237"/>
      <c r="AF1024" s="237"/>
      <c r="AG1024" s="237"/>
      <c r="AH1024" s="237"/>
      <c r="AI1024" s="237" t="s">
        <v>1379</v>
      </c>
      <c r="AJ1024" s="237" t="s">
        <v>1196</v>
      </c>
      <c r="AK1024" s="237" t="s">
        <v>94</v>
      </c>
      <c r="AL1024" s="237" t="s">
        <v>109</v>
      </c>
      <c r="AM1024" s="242">
        <v>4</v>
      </c>
    </row>
    <row r="1025" spans="2:39">
      <c r="B1025" s="228" t="s">
        <v>1469</v>
      </c>
      <c r="C1025" s="229" t="s">
        <v>1470</v>
      </c>
      <c r="D1025" s="230" t="s">
        <v>46</v>
      </c>
      <c r="E1025" s="231" t="s">
        <v>1704</v>
      </c>
      <c r="F1025" s="231" t="s">
        <v>1585</v>
      </c>
      <c r="G1025" s="231" t="s">
        <v>35</v>
      </c>
      <c r="H1025" s="231" t="s">
        <v>7652</v>
      </c>
      <c r="I1025" s="232" t="s">
        <v>98</v>
      </c>
      <c r="J1025" s="231" t="s">
        <v>2717</v>
      </c>
      <c r="K1025" s="230" t="s">
        <v>128</v>
      </c>
      <c r="L1025" s="230" t="s">
        <v>1578</v>
      </c>
      <c r="M1025" s="233">
        <v>27.5</v>
      </c>
      <c r="N1025" s="234" t="s">
        <v>7697</v>
      </c>
      <c r="O1025" s="230" t="s">
        <v>1579</v>
      </c>
      <c r="P1025" s="230" t="s">
        <v>46</v>
      </c>
      <c r="Q1025" s="233">
        <v>0</v>
      </c>
      <c r="R1025" s="234">
        <v>0</v>
      </c>
      <c r="S1025" s="235" t="s">
        <v>46</v>
      </c>
      <c r="T1025" s="236"/>
      <c r="U1025" s="237"/>
      <c r="V1025" s="238" t="s">
        <v>104</v>
      </c>
      <c r="W1025" s="236">
        <v>0</v>
      </c>
      <c r="X1025" s="237" t="s">
        <v>46</v>
      </c>
      <c r="Y1025" s="239">
        <v>0</v>
      </c>
      <c r="Z1025" s="237" t="s">
        <v>46</v>
      </c>
      <c r="AA1025" s="239">
        <v>0</v>
      </c>
      <c r="AB1025" s="240" t="s">
        <v>46</v>
      </c>
      <c r="AC1025" s="241" t="s">
        <v>46</v>
      </c>
      <c r="AD1025" s="241" t="s">
        <v>46</v>
      </c>
      <c r="AE1025" s="237"/>
      <c r="AF1025" s="237"/>
      <c r="AG1025" s="237"/>
      <c r="AH1025" s="237"/>
      <c r="AI1025" s="237" t="s">
        <v>1379</v>
      </c>
      <c r="AJ1025" s="237" t="s">
        <v>1196</v>
      </c>
      <c r="AK1025" s="237" t="s">
        <v>94</v>
      </c>
      <c r="AL1025" s="237" t="s">
        <v>109</v>
      </c>
      <c r="AM1025" s="242">
        <v>4</v>
      </c>
    </row>
    <row r="1026" spans="2:39">
      <c r="B1026" s="228" t="s">
        <v>1469</v>
      </c>
      <c r="C1026" s="229" t="s">
        <v>1470</v>
      </c>
      <c r="D1026" s="230" t="s">
        <v>46</v>
      </c>
      <c r="E1026" s="231" t="s">
        <v>1587</v>
      </c>
      <c r="F1026" s="231" t="s">
        <v>1588</v>
      </c>
      <c r="G1026" s="231" t="s">
        <v>35</v>
      </c>
      <c r="H1026" s="231" t="s">
        <v>7652</v>
      </c>
      <c r="I1026" s="232" t="s">
        <v>98</v>
      </c>
      <c r="J1026" s="231" t="s">
        <v>2717</v>
      </c>
      <c r="K1026" s="230" t="s">
        <v>128</v>
      </c>
      <c r="L1026" s="230" t="s">
        <v>1578</v>
      </c>
      <c r="M1026" s="233">
        <v>27.5</v>
      </c>
      <c r="N1026" s="234" t="s">
        <v>7697</v>
      </c>
      <c r="O1026" s="230" t="s">
        <v>1579</v>
      </c>
      <c r="P1026" s="230" t="s">
        <v>46</v>
      </c>
      <c r="Q1026" s="233">
        <v>0</v>
      </c>
      <c r="R1026" s="234">
        <v>0</v>
      </c>
      <c r="S1026" s="235" t="s">
        <v>46</v>
      </c>
      <c r="T1026" s="236"/>
      <c r="U1026" s="237"/>
      <c r="V1026" s="238" t="s">
        <v>104</v>
      </c>
      <c r="W1026" s="236">
        <v>0</v>
      </c>
      <c r="X1026" s="237" t="s">
        <v>46</v>
      </c>
      <c r="Y1026" s="239">
        <v>0</v>
      </c>
      <c r="Z1026" s="237" t="s">
        <v>46</v>
      </c>
      <c r="AA1026" s="239">
        <v>0</v>
      </c>
      <c r="AB1026" s="240" t="s">
        <v>46</v>
      </c>
      <c r="AC1026" s="241" t="s">
        <v>46</v>
      </c>
      <c r="AD1026" s="241" t="s">
        <v>46</v>
      </c>
      <c r="AE1026" s="237"/>
      <c r="AF1026" s="237"/>
      <c r="AG1026" s="237"/>
      <c r="AH1026" s="237"/>
      <c r="AI1026" s="237" t="s">
        <v>1379</v>
      </c>
      <c r="AJ1026" s="237" t="s">
        <v>1196</v>
      </c>
      <c r="AK1026" s="237" t="s">
        <v>94</v>
      </c>
      <c r="AL1026" s="237" t="s">
        <v>109</v>
      </c>
      <c r="AM1026" s="242">
        <v>4</v>
      </c>
    </row>
    <row r="1027" spans="2:39">
      <c r="B1027" s="228" t="s">
        <v>1469</v>
      </c>
      <c r="C1027" s="229" t="s">
        <v>1470</v>
      </c>
      <c r="D1027" s="230" t="s">
        <v>46</v>
      </c>
      <c r="E1027" s="231" t="s">
        <v>1573</v>
      </c>
      <c r="F1027" s="231" t="s">
        <v>1574</v>
      </c>
      <c r="G1027" s="231" t="s">
        <v>35</v>
      </c>
      <c r="H1027" s="231" t="s">
        <v>7652</v>
      </c>
      <c r="I1027" s="232" t="s">
        <v>98</v>
      </c>
      <c r="J1027" s="231" t="s">
        <v>2717</v>
      </c>
      <c r="K1027" s="230" t="s">
        <v>128</v>
      </c>
      <c r="L1027" s="230" t="s">
        <v>1578</v>
      </c>
      <c r="M1027" s="233">
        <v>27.5</v>
      </c>
      <c r="N1027" s="234" t="s">
        <v>7697</v>
      </c>
      <c r="O1027" s="230" t="s">
        <v>1579</v>
      </c>
      <c r="P1027" s="230" t="s">
        <v>46</v>
      </c>
      <c r="Q1027" s="233">
        <v>0</v>
      </c>
      <c r="R1027" s="234">
        <v>0</v>
      </c>
      <c r="S1027" s="235" t="s">
        <v>46</v>
      </c>
      <c r="T1027" s="236"/>
      <c r="U1027" s="237"/>
      <c r="V1027" s="238" t="s">
        <v>104</v>
      </c>
      <c r="W1027" s="236">
        <v>0</v>
      </c>
      <c r="X1027" s="237" t="s">
        <v>46</v>
      </c>
      <c r="Y1027" s="239">
        <v>0</v>
      </c>
      <c r="Z1027" s="237" t="s">
        <v>46</v>
      </c>
      <c r="AA1027" s="239">
        <v>0</v>
      </c>
      <c r="AB1027" s="240" t="s">
        <v>46</v>
      </c>
      <c r="AC1027" s="241" t="s">
        <v>46</v>
      </c>
      <c r="AD1027" s="241" t="s">
        <v>46</v>
      </c>
      <c r="AE1027" s="237"/>
      <c r="AF1027" s="237"/>
      <c r="AG1027" s="237"/>
      <c r="AH1027" s="237"/>
      <c r="AI1027" s="237" t="s">
        <v>1379</v>
      </c>
      <c r="AJ1027" s="237" t="s">
        <v>1196</v>
      </c>
      <c r="AK1027" s="237" t="s">
        <v>94</v>
      </c>
      <c r="AL1027" s="237" t="s">
        <v>109</v>
      </c>
      <c r="AM1027" s="242">
        <v>4</v>
      </c>
    </row>
    <row r="1028" spans="2:39">
      <c r="B1028" s="228" t="s">
        <v>1469</v>
      </c>
      <c r="C1028" s="229" t="s">
        <v>1470</v>
      </c>
      <c r="D1028" s="230" t="s">
        <v>46</v>
      </c>
      <c r="E1028" s="231" t="s">
        <v>1584</v>
      </c>
      <c r="F1028" s="231" t="s">
        <v>1585</v>
      </c>
      <c r="G1028" s="231" t="s">
        <v>35</v>
      </c>
      <c r="H1028" s="231" t="s">
        <v>7652</v>
      </c>
      <c r="I1028" s="232" t="s">
        <v>98</v>
      </c>
      <c r="J1028" s="231" t="s">
        <v>2717</v>
      </c>
      <c r="K1028" s="230" t="s">
        <v>128</v>
      </c>
      <c r="L1028" s="230" t="s">
        <v>1578</v>
      </c>
      <c r="M1028" s="233">
        <v>27.5</v>
      </c>
      <c r="N1028" s="234" t="s">
        <v>7697</v>
      </c>
      <c r="O1028" s="230" t="s">
        <v>1579</v>
      </c>
      <c r="P1028" s="230" t="s">
        <v>46</v>
      </c>
      <c r="Q1028" s="233">
        <v>0</v>
      </c>
      <c r="R1028" s="234">
        <v>0</v>
      </c>
      <c r="S1028" s="235" t="s">
        <v>46</v>
      </c>
      <c r="T1028" s="236"/>
      <c r="U1028" s="237"/>
      <c r="V1028" s="238" t="s">
        <v>104</v>
      </c>
      <c r="W1028" s="236">
        <v>0</v>
      </c>
      <c r="X1028" s="237" t="s">
        <v>46</v>
      </c>
      <c r="Y1028" s="239">
        <v>0</v>
      </c>
      <c r="Z1028" s="237" t="s">
        <v>46</v>
      </c>
      <c r="AA1028" s="239">
        <v>0</v>
      </c>
      <c r="AB1028" s="240" t="s">
        <v>46</v>
      </c>
      <c r="AC1028" s="241" t="s">
        <v>46</v>
      </c>
      <c r="AD1028" s="241" t="s">
        <v>46</v>
      </c>
      <c r="AE1028" s="237"/>
      <c r="AF1028" s="237"/>
      <c r="AG1028" s="237"/>
      <c r="AH1028" s="237"/>
      <c r="AI1028" s="237" t="s">
        <v>1379</v>
      </c>
      <c r="AJ1028" s="237" t="s">
        <v>1196</v>
      </c>
      <c r="AK1028" s="237" t="s">
        <v>94</v>
      </c>
      <c r="AL1028" s="237" t="s">
        <v>109</v>
      </c>
      <c r="AM1028" s="242">
        <v>4</v>
      </c>
    </row>
    <row r="1029" spans="2:39">
      <c r="B1029" s="228" t="s">
        <v>1469</v>
      </c>
      <c r="C1029" s="229" t="s">
        <v>1470</v>
      </c>
      <c r="D1029" s="230" t="s">
        <v>46</v>
      </c>
      <c r="E1029" s="231" t="s">
        <v>38</v>
      </c>
      <c r="F1029" s="231" t="s">
        <v>97</v>
      </c>
      <c r="G1029" s="231" t="s">
        <v>35</v>
      </c>
      <c r="H1029" s="231" t="s">
        <v>7652</v>
      </c>
      <c r="I1029" s="232" t="s">
        <v>98</v>
      </c>
      <c r="J1029" s="231" t="s">
        <v>2717</v>
      </c>
      <c r="K1029" s="230" t="s">
        <v>128</v>
      </c>
      <c r="L1029" s="230" t="s">
        <v>1578</v>
      </c>
      <c r="M1029" s="233">
        <v>27.5</v>
      </c>
      <c r="N1029" s="234" t="s">
        <v>7697</v>
      </c>
      <c r="O1029" s="230" t="s">
        <v>1579</v>
      </c>
      <c r="P1029" s="230" t="s">
        <v>46</v>
      </c>
      <c r="Q1029" s="233">
        <v>0</v>
      </c>
      <c r="R1029" s="234">
        <v>0</v>
      </c>
      <c r="S1029" s="235" t="s">
        <v>46</v>
      </c>
      <c r="T1029" s="236"/>
      <c r="U1029" s="237"/>
      <c r="V1029" s="238" t="s">
        <v>104</v>
      </c>
      <c r="W1029" s="236">
        <v>0</v>
      </c>
      <c r="X1029" s="237" t="s">
        <v>46</v>
      </c>
      <c r="Y1029" s="239">
        <v>0</v>
      </c>
      <c r="Z1029" s="237" t="s">
        <v>46</v>
      </c>
      <c r="AA1029" s="239">
        <v>0</v>
      </c>
      <c r="AB1029" s="240" t="s">
        <v>46</v>
      </c>
      <c r="AC1029" s="241" t="s">
        <v>46</v>
      </c>
      <c r="AD1029" s="241" t="s">
        <v>46</v>
      </c>
      <c r="AE1029" s="237"/>
      <c r="AF1029" s="237"/>
      <c r="AG1029" s="237"/>
      <c r="AH1029" s="237"/>
      <c r="AI1029" s="237" t="s">
        <v>1379</v>
      </c>
      <c r="AJ1029" s="237" t="s">
        <v>1196</v>
      </c>
      <c r="AK1029" s="237" t="s">
        <v>94</v>
      </c>
      <c r="AL1029" s="237" t="s">
        <v>109</v>
      </c>
      <c r="AM1029" s="242">
        <v>4</v>
      </c>
    </row>
    <row r="1030" spans="2:39">
      <c r="B1030" s="228" t="s">
        <v>1471</v>
      </c>
      <c r="C1030" s="229" t="s">
        <v>1472</v>
      </c>
      <c r="D1030" s="230" t="s">
        <v>46</v>
      </c>
      <c r="E1030" s="231" t="s">
        <v>1587</v>
      </c>
      <c r="F1030" s="231" t="s">
        <v>1588</v>
      </c>
      <c r="G1030" s="231" t="s">
        <v>35</v>
      </c>
      <c r="H1030" s="231" t="s">
        <v>7652</v>
      </c>
      <c r="I1030" s="232" t="s">
        <v>98</v>
      </c>
      <c r="J1030" s="231" t="s">
        <v>2979</v>
      </c>
      <c r="K1030" s="230" t="s">
        <v>1590</v>
      </c>
      <c r="L1030" s="230" t="s">
        <v>1578</v>
      </c>
      <c r="M1030" s="233">
        <v>37</v>
      </c>
      <c r="N1030" s="234" t="s">
        <v>7697</v>
      </c>
      <c r="O1030" s="230" t="s">
        <v>1579</v>
      </c>
      <c r="P1030" s="230" t="s">
        <v>46</v>
      </c>
      <c r="Q1030" s="233">
        <v>0</v>
      </c>
      <c r="R1030" s="234">
        <v>0</v>
      </c>
      <c r="S1030" s="235" t="s">
        <v>46</v>
      </c>
      <c r="T1030" s="236"/>
      <c r="U1030" s="237"/>
      <c r="V1030" s="238" t="s">
        <v>104</v>
      </c>
      <c r="W1030" s="236">
        <v>0</v>
      </c>
      <c r="X1030" s="237" t="s">
        <v>46</v>
      </c>
      <c r="Y1030" s="239">
        <v>0</v>
      </c>
      <c r="Z1030" s="237" t="s">
        <v>46</v>
      </c>
      <c r="AA1030" s="239">
        <v>0</v>
      </c>
      <c r="AB1030" s="240" t="s">
        <v>46</v>
      </c>
      <c r="AC1030" s="241" t="s">
        <v>46</v>
      </c>
      <c r="AD1030" s="241" t="s">
        <v>46</v>
      </c>
      <c r="AE1030" s="237"/>
      <c r="AF1030" s="237"/>
      <c r="AG1030" s="237"/>
      <c r="AH1030" s="237"/>
      <c r="AI1030" s="237" t="s">
        <v>1379</v>
      </c>
      <c r="AJ1030" s="237" t="s">
        <v>1196</v>
      </c>
      <c r="AK1030" s="237" t="s">
        <v>94</v>
      </c>
      <c r="AL1030" s="237" t="s">
        <v>111</v>
      </c>
      <c r="AM1030" s="242">
        <v>4</v>
      </c>
    </row>
    <row r="1031" spans="2:39">
      <c r="B1031" s="228" t="s">
        <v>1471</v>
      </c>
      <c r="C1031" s="229" t="s">
        <v>1472</v>
      </c>
      <c r="D1031" s="230" t="s">
        <v>46</v>
      </c>
      <c r="E1031" s="231" t="s">
        <v>1584</v>
      </c>
      <c r="F1031" s="231" t="s">
        <v>1585</v>
      </c>
      <c r="G1031" s="231" t="s">
        <v>35</v>
      </c>
      <c r="H1031" s="231" t="s">
        <v>7652</v>
      </c>
      <c r="I1031" s="232" t="s">
        <v>98</v>
      </c>
      <c r="J1031" s="231" t="s">
        <v>2979</v>
      </c>
      <c r="K1031" s="230" t="s">
        <v>1590</v>
      </c>
      <c r="L1031" s="230" t="s">
        <v>1578</v>
      </c>
      <c r="M1031" s="233">
        <v>37</v>
      </c>
      <c r="N1031" s="234" t="s">
        <v>7697</v>
      </c>
      <c r="O1031" s="230" t="s">
        <v>1579</v>
      </c>
      <c r="P1031" s="230" t="s">
        <v>46</v>
      </c>
      <c r="Q1031" s="233">
        <v>0</v>
      </c>
      <c r="R1031" s="234">
        <v>0</v>
      </c>
      <c r="S1031" s="235" t="s">
        <v>46</v>
      </c>
      <c r="T1031" s="236"/>
      <c r="U1031" s="237"/>
      <c r="V1031" s="238" t="s">
        <v>104</v>
      </c>
      <c r="W1031" s="236">
        <v>0</v>
      </c>
      <c r="X1031" s="237" t="s">
        <v>46</v>
      </c>
      <c r="Y1031" s="239">
        <v>0</v>
      </c>
      <c r="Z1031" s="237" t="s">
        <v>46</v>
      </c>
      <c r="AA1031" s="239">
        <v>0</v>
      </c>
      <c r="AB1031" s="240" t="s">
        <v>46</v>
      </c>
      <c r="AC1031" s="241" t="s">
        <v>46</v>
      </c>
      <c r="AD1031" s="241" t="s">
        <v>46</v>
      </c>
      <c r="AE1031" s="237"/>
      <c r="AF1031" s="237"/>
      <c r="AG1031" s="237"/>
      <c r="AH1031" s="237"/>
      <c r="AI1031" s="237" t="s">
        <v>1379</v>
      </c>
      <c r="AJ1031" s="237" t="s">
        <v>1196</v>
      </c>
      <c r="AK1031" s="237" t="s">
        <v>94</v>
      </c>
      <c r="AL1031" s="237" t="s">
        <v>111</v>
      </c>
      <c r="AM1031" s="242">
        <v>4</v>
      </c>
    </row>
    <row r="1032" spans="2:39">
      <c r="B1032" s="228" t="s">
        <v>1471</v>
      </c>
      <c r="C1032" s="229" t="s">
        <v>1472</v>
      </c>
      <c r="D1032" s="230" t="s">
        <v>46</v>
      </c>
      <c r="E1032" s="231" t="s">
        <v>38</v>
      </c>
      <c r="F1032" s="231" t="s">
        <v>97</v>
      </c>
      <c r="G1032" s="231" t="s">
        <v>35</v>
      </c>
      <c r="H1032" s="231" t="s">
        <v>7652</v>
      </c>
      <c r="I1032" s="232" t="s">
        <v>98</v>
      </c>
      <c r="J1032" s="231" t="s">
        <v>2979</v>
      </c>
      <c r="K1032" s="230" t="s">
        <v>1590</v>
      </c>
      <c r="L1032" s="230" t="s">
        <v>1578</v>
      </c>
      <c r="M1032" s="233">
        <v>37</v>
      </c>
      <c r="N1032" s="234" t="s">
        <v>7697</v>
      </c>
      <c r="O1032" s="230" t="s">
        <v>1579</v>
      </c>
      <c r="P1032" s="230" t="s">
        <v>46</v>
      </c>
      <c r="Q1032" s="233">
        <v>0</v>
      </c>
      <c r="R1032" s="234">
        <v>0</v>
      </c>
      <c r="S1032" s="235" t="s">
        <v>46</v>
      </c>
      <c r="T1032" s="236"/>
      <c r="U1032" s="237"/>
      <c r="V1032" s="238" t="s">
        <v>104</v>
      </c>
      <c r="W1032" s="236">
        <v>0</v>
      </c>
      <c r="X1032" s="237" t="s">
        <v>46</v>
      </c>
      <c r="Y1032" s="239">
        <v>0</v>
      </c>
      <c r="Z1032" s="237" t="s">
        <v>46</v>
      </c>
      <c r="AA1032" s="239">
        <v>0</v>
      </c>
      <c r="AB1032" s="240" t="s">
        <v>46</v>
      </c>
      <c r="AC1032" s="241" t="s">
        <v>46</v>
      </c>
      <c r="AD1032" s="241" t="s">
        <v>46</v>
      </c>
      <c r="AE1032" s="237"/>
      <c r="AF1032" s="237"/>
      <c r="AG1032" s="237"/>
      <c r="AH1032" s="237"/>
      <c r="AI1032" s="237" t="s">
        <v>1379</v>
      </c>
      <c r="AJ1032" s="237" t="s">
        <v>1196</v>
      </c>
      <c r="AK1032" s="237" t="s">
        <v>94</v>
      </c>
      <c r="AL1032" s="237" t="s">
        <v>111</v>
      </c>
      <c r="AM1032" s="242">
        <v>4</v>
      </c>
    </row>
    <row r="1033" spans="2:39">
      <c r="B1033" s="228" t="s">
        <v>1471</v>
      </c>
      <c r="C1033" s="229" t="s">
        <v>1472</v>
      </c>
      <c r="D1033" s="230" t="s">
        <v>46</v>
      </c>
      <c r="E1033" s="231" t="s">
        <v>1705</v>
      </c>
      <c r="F1033" s="231" t="s">
        <v>1706</v>
      </c>
      <c r="G1033" s="231" t="s">
        <v>35</v>
      </c>
      <c r="H1033" s="231" t="s">
        <v>7652</v>
      </c>
      <c r="I1033" s="232" t="s">
        <v>98</v>
      </c>
      <c r="J1033" s="231" t="s">
        <v>2979</v>
      </c>
      <c r="K1033" s="230" t="s">
        <v>1590</v>
      </c>
      <c r="L1033" s="230" t="s">
        <v>1578</v>
      </c>
      <c r="M1033" s="233">
        <v>37</v>
      </c>
      <c r="N1033" s="234" t="s">
        <v>7697</v>
      </c>
      <c r="O1033" s="230" t="s">
        <v>1579</v>
      </c>
      <c r="P1033" s="230" t="s">
        <v>46</v>
      </c>
      <c r="Q1033" s="233">
        <v>0</v>
      </c>
      <c r="R1033" s="234">
        <v>0</v>
      </c>
      <c r="S1033" s="235" t="s">
        <v>46</v>
      </c>
      <c r="T1033" s="236"/>
      <c r="U1033" s="237"/>
      <c r="V1033" s="238" t="s">
        <v>104</v>
      </c>
      <c r="W1033" s="236">
        <v>0</v>
      </c>
      <c r="X1033" s="237" t="s">
        <v>46</v>
      </c>
      <c r="Y1033" s="239">
        <v>0</v>
      </c>
      <c r="Z1033" s="237" t="s">
        <v>46</v>
      </c>
      <c r="AA1033" s="239">
        <v>0</v>
      </c>
      <c r="AB1033" s="240" t="s">
        <v>46</v>
      </c>
      <c r="AC1033" s="241" t="s">
        <v>46</v>
      </c>
      <c r="AD1033" s="241" t="s">
        <v>46</v>
      </c>
      <c r="AE1033" s="237"/>
      <c r="AF1033" s="237"/>
      <c r="AG1033" s="237"/>
      <c r="AH1033" s="237"/>
      <c r="AI1033" s="237" t="s">
        <v>1379</v>
      </c>
      <c r="AJ1033" s="237" t="s">
        <v>1196</v>
      </c>
      <c r="AK1033" s="237" t="s">
        <v>94</v>
      </c>
      <c r="AL1033" s="237" t="s">
        <v>111</v>
      </c>
      <c r="AM1033" s="242">
        <v>4</v>
      </c>
    </row>
    <row r="1034" spans="2:39">
      <c r="B1034" s="228" t="s">
        <v>1471</v>
      </c>
      <c r="C1034" s="229" t="s">
        <v>1472</v>
      </c>
      <c r="D1034" s="230" t="s">
        <v>46</v>
      </c>
      <c r="E1034" s="231" t="s">
        <v>1582</v>
      </c>
      <c r="F1034" s="231" t="s">
        <v>1706</v>
      </c>
      <c r="G1034" s="231" t="s">
        <v>35</v>
      </c>
      <c r="H1034" s="231" t="s">
        <v>7652</v>
      </c>
      <c r="I1034" s="232" t="s">
        <v>98</v>
      </c>
      <c r="J1034" s="231" t="s">
        <v>2979</v>
      </c>
      <c r="K1034" s="230" t="s">
        <v>1590</v>
      </c>
      <c r="L1034" s="230" t="s">
        <v>1578</v>
      </c>
      <c r="M1034" s="233">
        <v>37</v>
      </c>
      <c r="N1034" s="234" t="s">
        <v>7697</v>
      </c>
      <c r="O1034" s="230" t="s">
        <v>1579</v>
      </c>
      <c r="P1034" s="230" t="s">
        <v>46</v>
      </c>
      <c r="Q1034" s="233">
        <v>0</v>
      </c>
      <c r="R1034" s="234">
        <v>0</v>
      </c>
      <c r="S1034" s="235" t="s">
        <v>46</v>
      </c>
      <c r="T1034" s="236"/>
      <c r="U1034" s="237"/>
      <c r="V1034" s="238" t="s">
        <v>104</v>
      </c>
      <c r="W1034" s="236">
        <v>0</v>
      </c>
      <c r="X1034" s="237" t="s">
        <v>46</v>
      </c>
      <c r="Y1034" s="239">
        <v>0</v>
      </c>
      <c r="Z1034" s="237" t="s">
        <v>46</v>
      </c>
      <c r="AA1034" s="239">
        <v>0</v>
      </c>
      <c r="AB1034" s="240" t="s">
        <v>46</v>
      </c>
      <c r="AC1034" s="241" t="s">
        <v>46</v>
      </c>
      <c r="AD1034" s="241" t="s">
        <v>46</v>
      </c>
      <c r="AE1034" s="237"/>
      <c r="AF1034" s="237"/>
      <c r="AG1034" s="237"/>
      <c r="AH1034" s="237"/>
      <c r="AI1034" s="237" t="s">
        <v>1379</v>
      </c>
      <c r="AJ1034" s="237" t="s">
        <v>1196</v>
      </c>
      <c r="AK1034" s="237" t="s">
        <v>94</v>
      </c>
      <c r="AL1034" s="237" t="s">
        <v>111</v>
      </c>
      <c r="AM1034" s="242">
        <v>4</v>
      </c>
    </row>
    <row r="1035" spans="2:39">
      <c r="B1035" s="228" t="s">
        <v>1471</v>
      </c>
      <c r="C1035" s="229" t="s">
        <v>1472</v>
      </c>
      <c r="D1035" s="230" t="s">
        <v>46</v>
      </c>
      <c r="E1035" s="231" t="s">
        <v>1704</v>
      </c>
      <c r="F1035" s="231" t="s">
        <v>1585</v>
      </c>
      <c r="G1035" s="231" t="s">
        <v>35</v>
      </c>
      <c r="H1035" s="231" t="s">
        <v>7652</v>
      </c>
      <c r="I1035" s="232" t="s">
        <v>98</v>
      </c>
      <c r="J1035" s="231" t="s">
        <v>2979</v>
      </c>
      <c r="K1035" s="230" t="s">
        <v>1590</v>
      </c>
      <c r="L1035" s="230" t="s">
        <v>1578</v>
      </c>
      <c r="M1035" s="233">
        <v>37</v>
      </c>
      <c r="N1035" s="234" t="s">
        <v>7697</v>
      </c>
      <c r="O1035" s="230" t="s">
        <v>1579</v>
      </c>
      <c r="P1035" s="230" t="s">
        <v>46</v>
      </c>
      <c r="Q1035" s="233">
        <v>0</v>
      </c>
      <c r="R1035" s="234">
        <v>0</v>
      </c>
      <c r="S1035" s="235" t="s">
        <v>46</v>
      </c>
      <c r="T1035" s="236"/>
      <c r="U1035" s="237"/>
      <c r="V1035" s="238" t="s">
        <v>104</v>
      </c>
      <c r="W1035" s="236">
        <v>0</v>
      </c>
      <c r="X1035" s="237" t="s">
        <v>46</v>
      </c>
      <c r="Y1035" s="239">
        <v>0</v>
      </c>
      <c r="Z1035" s="237" t="s">
        <v>46</v>
      </c>
      <c r="AA1035" s="239">
        <v>0</v>
      </c>
      <c r="AB1035" s="240" t="s">
        <v>46</v>
      </c>
      <c r="AC1035" s="241" t="s">
        <v>46</v>
      </c>
      <c r="AD1035" s="241" t="s">
        <v>46</v>
      </c>
      <c r="AE1035" s="237"/>
      <c r="AF1035" s="237"/>
      <c r="AG1035" s="237"/>
      <c r="AH1035" s="237"/>
      <c r="AI1035" s="237" t="s">
        <v>1379</v>
      </c>
      <c r="AJ1035" s="237" t="s">
        <v>1196</v>
      </c>
      <c r="AK1035" s="237" t="s">
        <v>94</v>
      </c>
      <c r="AL1035" s="237" t="s">
        <v>111</v>
      </c>
      <c r="AM1035" s="242">
        <v>4</v>
      </c>
    </row>
    <row r="1036" spans="2:39">
      <c r="B1036" s="228" t="s">
        <v>1471</v>
      </c>
      <c r="C1036" s="229" t="s">
        <v>1472</v>
      </c>
      <c r="D1036" s="230" t="s">
        <v>46</v>
      </c>
      <c r="E1036" s="231" t="s">
        <v>1573</v>
      </c>
      <c r="F1036" s="231" t="s">
        <v>1574</v>
      </c>
      <c r="G1036" s="231" t="s">
        <v>35</v>
      </c>
      <c r="H1036" s="231" t="s">
        <v>7652</v>
      </c>
      <c r="I1036" s="232" t="s">
        <v>98</v>
      </c>
      <c r="J1036" s="231" t="s">
        <v>2979</v>
      </c>
      <c r="K1036" s="230" t="s">
        <v>1590</v>
      </c>
      <c r="L1036" s="230" t="s">
        <v>1578</v>
      </c>
      <c r="M1036" s="233">
        <v>37</v>
      </c>
      <c r="N1036" s="234" t="s">
        <v>7697</v>
      </c>
      <c r="O1036" s="230" t="s">
        <v>1579</v>
      </c>
      <c r="P1036" s="230" t="s">
        <v>46</v>
      </c>
      <c r="Q1036" s="233">
        <v>0</v>
      </c>
      <c r="R1036" s="234">
        <v>0</v>
      </c>
      <c r="S1036" s="235" t="s">
        <v>46</v>
      </c>
      <c r="T1036" s="236"/>
      <c r="U1036" s="237"/>
      <c r="V1036" s="238" t="s">
        <v>104</v>
      </c>
      <c r="W1036" s="236">
        <v>0</v>
      </c>
      <c r="X1036" s="237" t="s">
        <v>46</v>
      </c>
      <c r="Y1036" s="239">
        <v>0</v>
      </c>
      <c r="Z1036" s="237" t="s">
        <v>46</v>
      </c>
      <c r="AA1036" s="239">
        <v>0</v>
      </c>
      <c r="AB1036" s="240" t="s">
        <v>46</v>
      </c>
      <c r="AC1036" s="241" t="s">
        <v>46</v>
      </c>
      <c r="AD1036" s="241" t="s">
        <v>46</v>
      </c>
      <c r="AE1036" s="237"/>
      <c r="AF1036" s="237"/>
      <c r="AG1036" s="237"/>
      <c r="AH1036" s="237"/>
      <c r="AI1036" s="237" t="s">
        <v>1379</v>
      </c>
      <c r="AJ1036" s="237" t="s">
        <v>1196</v>
      </c>
      <c r="AK1036" s="237" t="s">
        <v>94</v>
      </c>
      <c r="AL1036" s="237" t="s">
        <v>111</v>
      </c>
      <c r="AM1036" s="242">
        <v>4</v>
      </c>
    </row>
    <row r="1037" spans="2:39">
      <c r="B1037" s="228" t="s">
        <v>1471</v>
      </c>
      <c r="C1037" s="229" t="s">
        <v>1472</v>
      </c>
      <c r="D1037" s="230" t="s">
        <v>46</v>
      </c>
      <c r="E1037" s="231" t="s">
        <v>1703</v>
      </c>
      <c r="F1037" s="231" t="s">
        <v>1588</v>
      </c>
      <c r="G1037" s="231" t="s">
        <v>35</v>
      </c>
      <c r="H1037" s="231" t="s">
        <v>7652</v>
      </c>
      <c r="I1037" s="232" t="s">
        <v>98</v>
      </c>
      <c r="J1037" s="231" t="s">
        <v>2979</v>
      </c>
      <c r="K1037" s="230" t="s">
        <v>1590</v>
      </c>
      <c r="L1037" s="230" t="s">
        <v>1578</v>
      </c>
      <c r="M1037" s="233">
        <v>37</v>
      </c>
      <c r="N1037" s="234" t="s">
        <v>7697</v>
      </c>
      <c r="O1037" s="230" t="s">
        <v>1579</v>
      </c>
      <c r="P1037" s="230" t="s">
        <v>46</v>
      </c>
      <c r="Q1037" s="233">
        <v>0</v>
      </c>
      <c r="R1037" s="234">
        <v>0</v>
      </c>
      <c r="S1037" s="235" t="s">
        <v>46</v>
      </c>
      <c r="T1037" s="236"/>
      <c r="U1037" s="237"/>
      <c r="V1037" s="238" t="s">
        <v>104</v>
      </c>
      <c r="W1037" s="236">
        <v>0</v>
      </c>
      <c r="X1037" s="237" t="s">
        <v>46</v>
      </c>
      <c r="Y1037" s="239">
        <v>0</v>
      </c>
      <c r="Z1037" s="237" t="s">
        <v>46</v>
      </c>
      <c r="AA1037" s="239">
        <v>0</v>
      </c>
      <c r="AB1037" s="240" t="s">
        <v>46</v>
      </c>
      <c r="AC1037" s="241" t="s">
        <v>46</v>
      </c>
      <c r="AD1037" s="241" t="s">
        <v>46</v>
      </c>
      <c r="AE1037" s="237"/>
      <c r="AF1037" s="237"/>
      <c r="AG1037" s="237"/>
      <c r="AH1037" s="237"/>
      <c r="AI1037" s="237" t="s">
        <v>1379</v>
      </c>
      <c r="AJ1037" s="237" t="s">
        <v>1196</v>
      </c>
      <c r="AK1037" s="237" t="s">
        <v>94</v>
      </c>
      <c r="AL1037" s="237" t="s">
        <v>111</v>
      </c>
      <c r="AM1037" s="242">
        <v>4</v>
      </c>
    </row>
    <row r="1038" spans="2:39">
      <c r="B1038" s="228" t="s">
        <v>1473</v>
      </c>
      <c r="C1038" s="229" t="s">
        <v>1474</v>
      </c>
      <c r="D1038" s="230" t="s">
        <v>46</v>
      </c>
      <c r="E1038" s="231" t="s">
        <v>1587</v>
      </c>
      <c r="F1038" s="231" t="s">
        <v>1588</v>
      </c>
      <c r="G1038" s="231" t="s">
        <v>35</v>
      </c>
      <c r="H1038" s="231" t="s">
        <v>7652</v>
      </c>
      <c r="I1038" s="232" t="s">
        <v>98</v>
      </c>
      <c r="J1038" s="231" t="s">
        <v>2717</v>
      </c>
      <c r="K1038" s="230" t="s">
        <v>128</v>
      </c>
      <c r="L1038" s="230" t="s">
        <v>1578</v>
      </c>
      <c r="M1038" s="233">
        <v>52.5</v>
      </c>
      <c r="N1038" s="234" t="s">
        <v>7697</v>
      </c>
      <c r="O1038" s="230" t="s">
        <v>1579</v>
      </c>
      <c r="P1038" s="230" t="s">
        <v>46</v>
      </c>
      <c r="Q1038" s="233">
        <v>0</v>
      </c>
      <c r="R1038" s="234">
        <v>0</v>
      </c>
      <c r="S1038" s="235" t="s">
        <v>46</v>
      </c>
      <c r="T1038" s="236"/>
      <c r="U1038" s="237"/>
      <c r="V1038" s="238" t="s">
        <v>104</v>
      </c>
      <c r="W1038" s="236">
        <v>0</v>
      </c>
      <c r="X1038" s="237" t="s">
        <v>46</v>
      </c>
      <c r="Y1038" s="239">
        <v>0</v>
      </c>
      <c r="Z1038" s="237" t="s">
        <v>46</v>
      </c>
      <c r="AA1038" s="239">
        <v>0</v>
      </c>
      <c r="AB1038" s="240" t="s">
        <v>46</v>
      </c>
      <c r="AC1038" s="241" t="s">
        <v>46</v>
      </c>
      <c r="AD1038" s="241" t="s">
        <v>46</v>
      </c>
      <c r="AE1038" s="237"/>
      <c r="AF1038" s="237"/>
      <c r="AG1038" s="237"/>
      <c r="AH1038" s="237"/>
      <c r="AI1038" s="237" t="s">
        <v>1379</v>
      </c>
      <c r="AJ1038" s="237" t="s">
        <v>1196</v>
      </c>
      <c r="AK1038" s="237" t="s">
        <v>94</v>
      </c>
      <c r="AL1038" s="237" t="s">
        <v>112</v>
      </c>
      <c r="AM1038" s="242">
        <v>4</v>
      </c>
    </row>
    <row r="1039" spans="2:39">
      <c r="B1039" s="228" t="s">
        <v>1473</v>
      </c>
      <c r="C1039" s="229" t="s">
        <v>1474</v>
      </c>
      <c r="D1039" s="230" t="s">
        <v>46</v>
      </c>
      <c r="E1039" s="231" t="s">
        <v>1705</v>
      </c>
      <c r="F1039" s="231" t="s">
        <v>1706</v>
      </c>
      <c r="G1039" s="231" t="s">
        <v>35</v>
      </c>
      <c r="H1039" s="231" t="s">
        <v>7652</v>
      </c>
      <c r="I1039" s="232" t="s">
        <v>98</v>
      </c>
      <c r="J1039" s="231" t="s">
        <v>2717</v>
      </c>
      <c r="K1039" s="230" t="s">
        <v>128</v>
      </c>
      <c r="L1039" s="230" t="s">
        <v>1578</v>
      </c>
      <c r="M1039" s="233">
        <v>52.5</v>
      </c>
      <c r="N1039" s="234" t="s">
        <v>7697</v>
      </c>
      <c r="O1039" s="230" t="s">
        <v>1579</v>
      </c>
      <c r="P1039" s="230" t="s">
        <v>46</v>
      </c>
      <c r="Q1039" s="233">
        <v>0</v>
      </c>
      <c r="R1039" s="234">
        <v>0</v>
      </c>
      <c r="S1039" s="235" t="s">
        <v>46</v>
      </c>
      <c r="T1039" s="236"/>
      <c r="U1039" s="237"/>
      <c r="V1039" s="238" t="s">
        <v>104</v>
      </c>
      <c r="W1039" s="236">
        <v>0</v>
      </c>
      <c r="X1039" s="237" t="s">
        <v>46</v>
      </c>
      <c r="Y1039" s="239">
        <v>0</v>
      </c>
      <c r="Z1039" s="237" t="s">
        <v>46</v>
      </c>
      <c r="AA1039" s="239">
        <v>0</v>
      </c>
      <c r="AB1039" s="240" t="s">
        <v>46</v>
      </c>
      <c r="AC1039" s="241" t="s">
        <v>46</v>
      </c>
      <c r="AD1039" s="241" t="s">
        <v>46</v>
      </c>
      <c r="AE1039" s="237"/>
      <c r="AF1039" s="237"/>
      <c r="AG1039" s="237"/>
      <c r="AH1039" s="237"/>
      <c r="AI1039" s="237" t="s">
        <v>1379</v>
      </c>
      <c r="AJ1039" s="237" t="s">
        <v>1196</v>
      </c>
      <c r="AK1039" s="237" t="s">
        <v>94</v>
      </c>
      <c r="AL1039" s="237" t="s">
        <v>112</v>
      </c>
      <c r="AM1039" s="242">
        <v>4</v>
      </c>
    </row>
    <row r="1040" spans="2:39">
      <c r="B1040" s="228" t="s">
        <v>1473</v>
      </c>
      <c r="C1040" s="229" t="s">
        <v>1474</v>
      </c>
      <c r="D1040" s="230" t="s">
        <v>46</v>
      </c>
      <c r="E1040" s="231" t="s">
        <v>1703</v>
      </c>
      <c r="F1040" s="231" t="s">
        <v>1588</v>
      </c>
      <c r="G1040" s="231" t="s">
        <v>35</v>
      </c>
      <c r="H1040" s="231" t="s">
        <v>7652</v>
      </c>
      <c r="I1040" s="232" t="s">
        <v>98</v>
      </c>
      <c r="J1040" s="231" t="s">
        <v>2717</v>
      </c>
      <c r="K1040" s="230" t="s">
        <v>128</v>
      </c>
      <c r="L1040" s="230" t="s">
        <v>1578</v>
      </c>
      <c r="M1040" s="233">
        <v>52.5</v>
      </c>
      <c r="N1040" s="234" t="s">
        <v>7697</v>
      </c>
      <c r="O1040" s="230" t="s">
        <v>1579</v>
      </c>
      <c r="P1040" s="230" t="s">
        <v>46</v>
      </c>
      <c r="Q1040" s="233">
        <v>0</v>
      </c>
      <c r="R1040" s="234">
        <v>0</v>
      </c>
      <c r="S1040" s="235" t="s">
        <v>46</v>
      </c>
      <c r="T1040" s="236"/>
      <c r="U1040" s="237"/>
      <c r="V1040" s="238" t="s">
        <v>104</v>
      </c>
      <c r="W1040" s="236">
        <v>0</v>
      </c>
      <c r="X1040" s="237" t="s">
        <v>46</v>
      </c>
      <c r="Y1040" s="239">
        <v>0</v>
      </c>
      <c r="Z1040" s="237" t="s">
        <v>46</v>
      </c>
      <c r="AA1040" s="239">
        <v>0</v>
      </c>
      <c r="AB1040" s="240" t="s">
        <v>46</v>
      </c>
      <c r="AC1040" s="241" t="s">
        <v>46</v>
      </c>
      <c r="AD1040" s="241" t="s">
        <v>46</v>
      </c>
      <c r="AE1040" s="237"/>
      <c r="AF1040" s="237"/>
      <c r="AG1040" s="237"/>
      <c r="AH1040" s="237"/>
      <c r="AI1040" s="237" t="s">
        <v>1379</v>
      </c>
      <c r="AJ1040" s="237" t="s">
        <v>1196</v>
      </c>
      <c r="AK1040" s="237" t="s">
        <v>94</v>
      </c>
      <c r="AL1040" s="237" t="s">
        <v>112</v>
      </c>
      <c r="AM1040" s="242">
        <v>4</v>
      </c>
    </row>
    <row r="1041" spans="2:39">
      <c r="B1041" s="228" t="s">
        <v>1473</v>
      </c>
      <c r="C1041" s="229" t="s">
        <v>1474</v>
      </c>
      <c r="D1041" s="230" t="s">
        <v>46</v>
      </c>
      <c r="E1041" s="231" t="s">
        <v>1704</v>
      </c>
      <c r="F1041" s="231" t="s">
        <v>1585</v>
      </c>
      <c r="G1041" s="231" t="s">
        <v>35</v>
      </c>
      <c r="H1041" s="231" t="s">
        <v>7652</v>
      </c>
      <c r="I1041" s="232" t="s">
        <v>98</v>
      </c>
      <c r="J1041" s="231" t="s">
        <v>2717</v>
      </c>
      <c r="K1041" s="230" t="s">
        <v>128</v>
      </c>
      <c r="L1041" s="230" t="s">
        <v>1578</v>
      </c>
      <c r="M1041" s="233">
        <v>52.5</v>
      </c>
      <c r="N1041" s="234" t="s">
        <v>7697</v>
      </c>
      <c r="O1041" s="230" t="s">
        <v>1579</v>
      </c>
      <c r="P1041" s="230" t="s">
        <v>46</v>
      </c>
      <c r="Q1041" s="233">
        <v>0</v>
      </c>
      <c r="R1041" s="234">
        <v>0</v>
      </c>
      <c r="S1041" s="235" t="s">
        <v>46</v>
      </c>
      <c r="T1041" s="236"/>
      <c r="U1041" s="237"/>
      <c r="V1041" s="238" t="s">
        <v>104</v>
      </c>
      <c r="W1041" s="236">
        <v>0</v>
      </c>
      <c r="X1041" s="237" t="s">
        <v>46</v>
      </c>
      <c r="Y1041" s="239">
        <v>0</v>
      </c>
      <c r="Z1041" s="237" t="s">
        <v>46</v>
      </c>
      <c r="AA1041" s="239">
        <v>0</v>
      </c>
      <c r="AB1041" s="240" t="s">
        <v>46</v>
      </c>
      <c r="AC1041" s="241" t="s">
        <v>46</v>
      </c>
      <c r="AD1041" s="241" t="s">
        <v>46</v>
      </c>
      <c r="AE1041" s="237"/>
      <c r="AF1041" s="237"/>
      <c r="AG1041" s="237"/>
      <c r="AH1041" s="237"/>
      <c r="AI1041" s="237" t="s">
        <v>1379</v>
      </c>
      <c r="AJ1041" s="237" t="s">
        <v>1196</v>
      </c>
      <c r="AK1041" s="237" t="s">
        <v>94</v>
      </c>
      <c r="AL1041" s="237" t="s">
        <v>112</v>
      </c>
      <c r="AM1041" s="242">
        <v>4</v>
      </c>
    </row>
    <row r="1042" spans="2:39">
      <c r="B1042" s="228" t="s">
        <v>1473</v>
      </c>
      <c r="C1042" s="229" t="s">
        <v>1474</v>
      </c>
      <c r="D1042" s="230" t="s">
        <v>46</v>
      </c>
      <c r="E1042" s="231" t="s">
        <v>1582</v>
      </c>
      <c r="F1042" s="231" t="s">
        <v>1706</v>
      </c>
      <c r="G1042" s="231" t="s">
        <v>35</v>
      </c>
      <c r="H1042" s="231" t="s">
        <v>7652</v>
      </c>
      <c r="I1042" s="232" t="s">
        <v>98</v>
      </c>
      <c r="J1042" s="231" t="s">
        <v>2717</v>
      </c>
      <c r="K1042" s="230" t="s">
        <v>128</v>
      </c>
      <c r="L1042" s="230" t="s">
        <v>1578</v>
      </c>
      <c r="M1042" s="233">
        <v>52.5</v>
      </c>
      <c r="N1042" s="234" t="s">
        <v>7697</v>
      </c>
      <c r="O1042" s="230" t="s">
        <v>1579</v>
      </c>
      <c r="P1042" s="230" t="s">
        <v>46</v>
      </c>
      <c r="Q1042" s="233">
        <v>0</v>
      </c>
      <c r="R1042" s="234">
        <v>0</v>
      </c>
      <c r="S1042" s="235" t="s">
        <v>46</v>
      </c>
      <c r="T1042" s="236"/>
      <c r="U1042" s="237"/>
      <c r="V1042" s="238" t="s">
        <v>104</v>
      </c>
      <c r="W1042" s="236">
        <v>0</v>
      </c>
      <c r="X1042" s="237" t="s">
        <v>46</v>
      </c>
      <c r="Y1042" s="239">
        <v>0</v>
      </c>
      <c r="Z1042" s="237" t="s">
        <v>46</v>
      </c>
      <c r="AA1042" s="239">
        <v>0</v>
      </c>
      <c r="AB1042" s="240" t="s">
        <v>46</v>
      </c>
      <c r="AC1042" s="241" t="s">
        <v>46</v>
      </c>
      <c r="AD1042" s="241" t="s">
        <v>46</v>
      </c>
      <c r="AE1042" s="237"/>
      <c r="AF1042" s="237"/>
      <c r="AG1042" s="237"/>
      <c r="AH1042" s="237"/>
      <c r="AI1042" s="237" t="s">
        <v>1379</v>
      </c>
      <c r="AJ1042" s="237" t="s">
        <v>1196</v>
      </c>
      <c r="AK1042" s="237" t="s">
        <v>94</v>
      </c>
      <c r="AL1042" s="237" t="s">
        <v>112</v>
      </c>
      <c r="AM1042" s="242">
        <v>4</v>
      </c>
    </row>
    <row r="1043" spans="2:39">
      <c r="B1043" s="228" t="s">
        <v>1473</v>
      </c>
      <c r="C1043" s="229" t="s">
        <v>1474</v>
      </c>
      <c r="D1043" s="230" t="s">
        <v>46</v>
      </c>
      <c r="E1043" s="231" t="s">
        <v>1573</v>
      </c>
      <c r="F1043" s="231" t="s">
        <v>1574</v>
      </c>
      <c r="G1043" s="231" t="s">
        <v>35</v>
      </c>
      <c r="H1043" s="231" t="s">
        <v>7652</v>
      </c>
      <c r="I1043" s="232" t="s">
        <v>98</v>
      </c>
      <c r="J1043" s="231" t="s">
        <v>2717</v>
      </c>
      <c r="K1043" s="230" t="s">
        <v>128</v>
      </c>
      <c r="L1043" s="230" t="s">
        <v>1578</v>
      </c>
      <c r="M1043" s="233">
        <v>52.5</v>
      </c>
      <c r="N1043" s="234" t="s">
        <v>7697</v>
      </c>
      <c r="O1043" s="230" t="s">
        <v>1579</v>
      </c>
      <c r="P1043" s="230" t="s">
        <v>46</v>
      </c>
      <c r="Q1043" s="233">
        <v>0</v>
      </c>
      <c r="R1043" s="234">
        <v>0</v>
      </c>
      <c r="S1043" s="235" t="s">
        <v>46</v>
      </c>
      <c r="T1043" s="236"/>
      <c r="U1043" s="237"/>
      <c r="V1043" s="238" t="s">
        <v>104</v>
      </c>
      <c r="W1043" s="236">
        <v>0</v>
      </c>
      <c r="X1043" s="237" t="s">
        <v>46</v>
      </c>
      <c r="Y1043" s="239">
        <v>0</v>
      </c>
      <c r="Z1043" s="237" t="s">
        <v>46</v>
      </c>
      <c r="AA1043" s="239">
        <v>0</v>
      </c>
      <c r="AB1043" s="240" t="s">
        <v>46</v>
      </c>
      <c r="AC1043" s="241" t="s">
        <v>46</v>
      </c>
      <c r="AD1043" s="241" t="s">
        <v>46</v>
      </c>
      <c r="AE1043" s="237"/>
      <c r="AF1043" s="237"/>
      <c r="AG1043" s="237"/>
      <c r="AH1043" s="237"/>
      <c r="AI1043" s="237" t="s">
        <v>1379</v>
      </c>
      <c r="AJ1043" s="237" t="s">
        <v>1196</v>
      </c>
      <c r="AK1043" s="237" t="s">
        <v>94</v>
      </c>
      <c r="AL1043" s="237" t="s">
        <v>112</v>
      </c>
      <c r="AM1043" s="242">
        <v>4</v>
      </c>
    </row>
    <row r="1044" spans="2:39">
      <c r="B1044" s="228" t="s">
        <v>1473</v>
      </c>
      <c r="C1044" s="229" t="s">
        <v>1474</v>
      </c>
      <c r="D1044" s="230" t="s">
        <v>46</v>
      </c>
      <c r="E1044" s="231" t="s">
        <v>1584</v>
      </c>
      <c r="F1044" s="231" t="s">
        <v>1585</v>
      </c>
      <c r="G1044" s="231" t="s">
        <v>35</v>
      </c>
      <c r="H1044" s="231" t="s">
        <v>7652</v>
      </c>
      <c r="I1044" s="232" t="s">
        <v>98</v>
      </c>
      <c r="J1044" s="231" t="s">
        <v>2717</v>
      </c>
      <c r="K1044" s="230" t="s">
        <v>128</v>
      </c>
      <c r="L1044" s="230" t="s">
        <v>1578</v>
      </c>
      <c r="M1044" s="233">
        <v>52.5</v>
      </c>
      <c r="N1044" s="234" t="s">
        <v>7697</v>
      </c>
      <c r="O1044" s="230" t="s">
        <v>1579</v>
      </c>
      <c r="P1044" s="230" t="s">
        <v>46</v>
      </c>
      <c r="Q1044" s="233">
        <v>0</v>
      </c>
      <c r="R1044" s="234">
        <v>0</v>
      </c>
      <c r="S1044" s="235" t="s">
        <v>46</v>
      </c>
      <c r="T1044" s="236"/>
      <c r="U1044" s="237"/>
      <c r="V1044" s="238" t="s">
        <v>104</v>
      </c>
      <c r="W1044" s="236">
        <v>0</v>
      </c>
      <c r="X1044" s="237" t="s">
        <v>46</v>
      </c>
      <c r="Y1044" s="239">
        <v>0</v>
      </c>
      <c r="Z1044" s="237" t="s">
        <v>46</v>
      </c>
      <c r="AA1044" s="239">
        <v>0</v>
      </c>
      <c r="AB1044" s="240" t="s">
        <v>46</v>
      </c>
      <c r="AC1044" s="241" t="s">
        <v>46</v>
      </c>
      <c r="AD1044" s="241" t="s">
        <v>46</v>
      </c>
      <c r="AE1044" s="237"/>
      <c r="AF1044" s="237"/>
      <c r="AG1044" s="237"/>
      <c r="AH1044" s="237"/>
      <c r="AI1044" s="237" t="s">
        <v>1379</v>
      </c>
      <c r="AJ1044" s="237" t="s">
        <v>1196</v>
      </c>
      <c r="AK1044" s="237" t="s">
        <v>94</v>
      </c>
      <c r="AL1044" s="237" t="s">
        <v>112</v>
      </c>
      <c r="AM1044" s="242">
        <v>4</v>
      </c>
    </row>
    <row r="1045" spans="2:39">
      <c r="B1045" s="228" t="s">
        <v>1473</v>
      </c>
      <c r="C1045" s="229" t="s">
        <v>1474</v>
      </c>
      <c r="D1045" s="230" t="s">
        <v>46</v>
      </c>
      <c r="E1045" s="231" t="s">
        <v>38</v>
      </c>
      <c r="F1045" s="231" t="s">
        <v>97</v>
      </c>
      <c r="G1045" s="231" t="s">
        <v>35</v>
      </c>
      <c r="H1045" s="231" t="s">
        <v>7652</v>
      </c>
      <c r="I1045" s="232" t="s">
        <v>98</v>
      </c>
      <c r="J1045" s="231" t="s">
        <v>2717</v>
      </c>
      <c r="K1045" s="230" t="s">
        <v>128</v>
      </c>
      <c r="L1045" s="230" t="s">
        <v>1578</v>
      </c>
      <c r="M1045" s="233">
        <v>52.5</v>
      </c>
      <c r="N1045" s="234" t="s">
        <v>7697</v>
      </c>
      <c r="O1045" s="230" t="s">
        <v>1579</v>
      </c>
      <c r="P1045" s="230" t="s">
        <v>46</v>
      </c>
      <c r="Q1045" s="233">
        <v>0</v>
      </c>
      <c r="R1045" s="234">
        <v>0</v>
      </c>
      <c r="S1045" s="235" t="s">
        <v>46</v>
      </c>
      <c r="T1045" s="236"/>
      <c r="U1045" s="237"/>
      <c r="V1045" s="238" t="s">
        <v>104</v>
      </c>
      <c r="W1045" s="236">
        <v>0</v>
      </c>
      <c r="X1045" s="237" t="s">
        <v>46</v>
      </c>
      <c r="Y1045" s="239">
        <v>0</v>
      </c>
      <c r="Z1045" s="237" t="s">
        <v>46</v>
      </c>
      <c r="AA1045" s="239">
        <v>0</v>
      </c>
      <c r="AB1045" s="240" t="s">
        <v>46</v>
      </c>
      <c r="AC1045" s="241" t="s">
        <v>46</v>
      </c>
      <c r="AD1045" s="241" t="s">
        <v>46</v>
      </c>
      <c r="AE1045" s="237"/>
      <c r="AF1045" s="237"/>
      <c r="AG1045" s="237"/>
      <c r="AH1045" s="237"/>
      <c r="AI1045" s="237" t="s">
        <v>1379</v>
      </c>
      <c r="AJ1045" s="237" t="s">
        <v>1196</v>
      </c>
      <c r="AK1045" s="237" t="s">
        <v>94</v>
      </c>
      <c r="AL1045" s="237" t="s">
        <v>112</v>
      </c>
      <c r="AM1045" s="242">
        <v>4</v>
      </c>
    </row>
    <row r="1046" spans="2:39">
      <c r="B1046" s="228" t="s">
        <v>1475</v>
      </c>
      <c r="C1046" s="229" t="s">
        <v>1476</v>
      </c>
      <c r="D1046" s="230" t="s">
        <v>46</v>
      </c>
      <c r="E1046" s="231" t="s">
        <v>38</v>
      </c>
      <c r="F1046" s="231" t="s">
        <v>97</v>
      </c>
      <c r="G1046" s="231" t="s">
        <v>35</v>
      </c>
      <c r="H1046" s="231" t="s">
        <v>7652</v>
      </c>
      <c r="I1046" s="232" t="s">
        <v>98</v>
      </c>
      <c r="J1046" s="231" t="s">
        <v>2717</v>
      </c>
      <c r="K1046" s="230" t="s">
        <v>128</v>
      </c>
      <c r="L1046" s="230" t="s">
        <v>1578</v>
      </c>
      <c r="M1046" s="233">
        <v>52.5</v>
      </c>
      <c r="N1046" s="234" t="s">
        <v>7697</v>
      </c>
      <c r="O1046" s="230" t="s">
        <v>1579</v>
      </c>
      <c r="P1046" s="230" t="s">
        <v>46</v>
      </c>
      <c r="Q1046" s="233">
        <v>0</v>
      </c>
      <c r="R1046" s="234">
        <v>0</v>
      </c>
      <c r="S1046" s="235" t="s">
        <v>46</v>
      </c>
      <c r="T1046" s="236"/>
      <c r="U1046" s="237"/>
      <c r="V1046" s="238" t="s">
        <v>104</v>
      </c>
      <c r="W1046" s="236">
        <v>0</v>
      </c>
      <c r="X1046" s="237" t="s">
        <v>46</v>
      </c>
      <c r="Y1046" s="239">
        <v>0</v>
      </c>
      <c r="Z1046" s="237" t="s">
        <v>46</v>
      </c>
      <c r="AA1046" s="239">
        <v>0</v>
      </c>
      <c r="AB1046" s="240" t="s">
        <v>46</v>
      </c>
      <c r="AC1046" s="241" t="s">
        <v>46</v>
      </c>
      <c r="AD1046" s="241" t="s">
        <v>46</v>
      </c>
      <c r="AE1046" s="237"/>
      <c r="AF1046" s="237"/>
      <c r="AG1046" s="237"/>
      <c r="AH1046" s="237"/>
      <c r="AI1046" s="237" t="s">
        <v>1379</v>
      </c>
      <c r="AJ1046" s="237" t="s">
        <v>1196</v>
      </c>
      <c r="AK1046" s="237" t="s">
        <v>94</v>
      </c>
      <c r="AL1046" s="237" t="s">
        <v>113</v>
      </c>
      <c r="AM1046" s="242">
        <v>4</v>
      </c>
    </row>
    <row r="1047" spans="2:39">
      <c r="B1047" s="228" t="s">
        <v>1475</v>
      </c>
      <c r="C1047" s="229" t="s">
        <v>1476</v>
      </c>
      <c r="D1047" s="230" t="s">
        <v>46</v>
      </c>
      <c r="E1047" s="231" t="s">
        <v>1704</v>
      </c>
      <c r="F1047" s="231" t="s">
        <v>1585</v>
      </c>
      <c r="G1047" s="231" t="s">
        <v>35</v>
      </c>
      <c r="H1047" s="231" t="s">
        <v>7652</v>
      </c>
      <c r="I1047" s="232" t="s">
        <v>98</v>
      </c>
      <c r="J1047" s="231" t="s">
        <v>2717</v>
      </c>
      <c r="K1047" s="230" t="s">
        <v>128</v>
      </c>
      <c r="L1047" s="230" t="s">
        <v>1578</v>
      </c>
      <c r="M1047" s="233">
        <v>52.5</v>
      </c>
      <c r="N1047" s="234" t="s">
        <v>7697</v>
      </c>
      <c r="O1047" s="230" t="s">
        <v>1579</v>
      </c>
      <c r="P1047" s="230" t="s">
        <v>46</v>
      </c>
      <c r="Q1047" s="233">
        <v>0</v>
      </c>
      <c r="R1047" s="234">
        <v>0</v>
      </c>
      <c r="S1047" s="235" t="s">
        <v>46</v>
      </c>
      <c r="T1047" s="236"/>
      <c r="U1047" s="237"/>
      <c r="V1047" s="238" t="s">
        <v>104</v>
      </c>
      <c r="W1047" s="236">
        <v>0</v>
      </c>
      <c r="X1047" s="237" t="s">
        <v>46</v>
      </c>
      <c r="Y1047" s="239">
        <v>0</v>
      </c>
      <c r="Z1047" s="237" t="s">
        <v>46</v>
      </c>
      <c r="AA1047" s="239">
        <v>0</v>
      </c>
      <c r="AB1047" s="240" t="s">
        <v>46</v>
      </c>
      <c r="AC1047" s="241" t="s">
        <v>46</v>
      </c>
      <c r="AD1047" s="241" t="s">
        <v>46</v>
      </c>
      <c r="AE1047" s="237"/>
      <c r="AF1047" s="237"/>
      <c r="AG1047" s="237"/>
      <c r="AH1047" s="237"/>
      <c r="AI1047" s="237" t="s">
        <v>1379</v>
      </c>
      <c r="AJ1047" s="237" t="s">
        <v>1196</v>
      </c>
      <c r="AK1047" s="237" t="s">
        <v>94</v>
      </c>
      <c r="AL1047" s="237" t="s">
        <v>113</v>
      </c>
      <c r="AM1047" s="242">
        <v>4</v>
      </c>
    </row>
    <row r="1048" spans="2:39">
      <c r="B1048" s="228" t="s">
        <v>1475</v>
      </c>
      <c r="C1048" s="229" t="s">
        <v>1476</v>
      </c>
      <c r="D1048" s="230" t="s">
        <v>46</v>
      </c>
      <c r="E1048" s="231" t="s">
        <v>1703</v>
      </c>
      <c r="F1048" s="231" t="s">
        <v>1588</v>
      </c>
      <c r="G1048" s="231" t="s">
        <v>35</v>
      </c>
      <c r="H1048" s="231" t="s">
        <v>7652</v>
      </c>
      <c r="I1048" s="232" t="s">
        <v>98</v>
      </c>
      <c r="J1048" s="231" t="s">
        <v>2717</v>
      </c>
      <c r="K1048" s="230" t="s">
        <v>128</v>
      </c>
      <c r="L1048" s="230" t="s">
        <v>1578</v>
      </c>
      <c r="M1048" s="233">
        <v>52.5</v>
      </c>
      <c r="N1048" s="234" t="s">
        <v>7697</v>
      </c>
      <c r="O1048" s="230" t="s">
        <v>1579</v>
      </c>
      <c r="P1048" s="230" t="s">
        <v>46</v>
      </c>
      <c r="Q1048" s="233">
        <v>0</v>
      </c>
      <c r="R1048" s="234">
        <v>0</v>
      </c>
      <c r="S1048" s="235" t="s">
        <v>46</v>
      </c>
      <c r="T1048" s="236"/>
      <c r="U1048" s="237"/>
      <c r="V1048" s="238" t="s">
        <v>104</v>
      </c>
      <c r="W1048" s="236">
        <v>0</v>
      </c>
      <c r="X1048" s="237" t="s">
        <v>46</v>
      </c>
      <c r="Y1048" s="239">
        <v>0</v>
      </c>
      <c r="Z1048" s="237" t="s">
        <v>46</v>
      </c>
      <c r="AA1048" s="239">
        <v>0</v>
      </c>
      <c r="AB1048" s="240" t="s">
        <v>46</v>
      </c>
      <c r="AC1048" s="241" t="s">
        <v>46</v>
      </c>
      <c r="AD1048" s="241" t="s">
        <v>46</v>
      </c>
      <c r="AE1048" s="237"/>
      <c r="AF1048" s="237"/>
      <c r="AG1048" s="237"/>
      <c r="AH1048" s="237"/>
      <c r="AI1048" s="237" t="s">
        <v>1379</v>
      </c>
      <c r="AJ1048" s="237" t="s">
        <v>1196</v>
      </c>
      <c r="AK1048" s="237" t="s">
        <v>94</v>
      </c>
      <c r="AL1048" s="237" t="s">
        <v>113</v>
      </c>
      <c r="AM1048" s="242">
        <v>4</v>
      </c>
    </row>
    <row r="1049" spans="2:39">
      <c r="B1049" s="228" t="s">
        <v>1475</v>
      </c>
      <c r="C1049" s="229" t="s">
        <v>1476</v>
      </c>
      <c r="D1049" s="230" t="s">
        <v>46</v>
      </c>
      <c r="E1049" s="231" t="s">
        <v>1705</v>
      </c>
      <c r="F1049" s="231" t="s">
        <v>1706</v>
      </c>
      <c r="G1049" s="231" t="s">
        <v>35</v>
      </c>
      <c r="H1049" s="231" t="s">
        <v>7652</v>
      </c>
      <c r="I1049" s="232" t="s">
        <v>98</v>
      </c>
      <c r="J1049" s="231" t="s">
        <v>2717</v>
      </c>
      <c r="K1049" s="230" t="s">
        <v>128</v>
      </c>
      <c r="L1049" s="230" t="s">
        <v>1578</v>
      </c>
      <c r="M1049" s="233">
        <v>52.5</v>
      </c>
      <c r="N1049" s="234" t="s">
        <v>7697</v>
      </c>
      <c r="O1049" s="230" t="s">
        <v>1579</v>
      </c>
      <c r="P1049" s="230" t="s">
        <v>46</v>
      </c>
      <c r="Q1049" s="233">
        <v>0</v>
      </c>
      <c r="R1049" s="234">
        <v>0</v>
      </c>
      <c r="S1049" s="235" t="s">
        <v>46</v>
      </c>
      <c r="T1049" s="236"/>
      <c r="U1049" s="237"/>
      <c r="V1049" s="238" t="s">
        <v>104</v>
      </c>
      <c r="W1049" s="236">
        <v>0</v>
      </c>
      <c r="X1049" s="237" t="s">
        <v>46</v>
      </c>
      <c r="Y1049" s="239">
        <v>0</v>
      </c>
      <c r="Z1049" s="237" t="s">
        <v>46</v>
      </c>
      <c r="AA1049" s="239">
        <v>0</v>
      </c>
      <c r="AB1049" s="240" t="s">
        <v>46</v>
      </c>
      <c r="AC1049" s="241" t="s">
        <v>46</v>
      </c>
      <c r="AD1049" s="241" t="s">
        <v>46</v>
      </c>
      <c r="AE1049" s="237"/>
      <c r="AF1049" s="237"/>
      <c r="AG1049" s="237"/>
      <c r="AH1049" s="237"/>
      <c r="AI1049" s="237" t="s">
        <v>1379</v>
      </c>
      <c r="AJ1049" s="237" t="s">
        <v>1196</v>
      </c>
      <c r="AK1049" s="237" t="s">
        <v>94</v>
      </c>
      <c r="AL1049" s="237" t="s">
        <v>113</v>
      </c>
      <c r="AM1049" s="242">
        <v>4</v>
      </c>
    </row>
    <row r="1050" spans="2:39">
      <c r="B1050" s="228" t="s">
        <v>1477</v>
      </c>
      <c r="C1050" s="229" t="s">
        <v>1478</v>
      </c>
      <c r="D1050" s="230" t="s">
        <v>46</v>
      </c>
      <c r="E1050" s="231" t="s">
        <v>1573</v>
      </c>
      <c r="F1050" s="231" t="s">
        <v>1574</v>
      </c>
      <c r="G1050" s="231" t="s">
        <v>35</v>
      </c>
      <c r="H1050" s="231" t="s">
        <v>7652</v>
      </c>
      <c r="I1050" s="232" t="s">
        <v>98</v>
      </c>
      <c r="J1050" s="231" t="s">
        <v>2979</v>
      </c>
      <c r="K1050" s="230" t="s">
        <v>1590</v>
      </c>
      <c r="L1050" s="230" t="s">
        <v>1578</v>
      </c>
      <c r="M1050" s="233">
        <v>32</v>
      </c>
      <c r="N1050" s="234" t="s">
        <v>7697</v>
      </c>
      <c r="O1050" s="230" t="s">
        <v>1579</v>
      </c>
      <c r="P1050" s="230" t="s">
        <v>46</v>
      </c>
      <c r="Q1050" s="233">
        <v>0</v>
      </c>
      <c r="R1050" s="234">
        <v>0</v>
      </c>
      <c r="S1050" s="235" t="s">
        <v>46</v>
      </c>
      <c r="T1050" s="236"/>
      <c r="U1050" s="237"/>
      <c r="V1050" s="238" t="s">
        <v>104</v>
      </c>
      <c r="W1050" s="236">
        <v>0</v>
      </c>
      <c r="X1050" s="237" t="s">
        <v>46</v>
      </c>
      <c r="Y1050" s="239">
        <v>0</v>
      </c>
      <c r="Z1050" s="237" t="s">
        <v>46</v>
      </c>
      <c r="AA1050" s="239">
        <v>0</v>
      </c>
      <c r="AB1050" s="240" t="s">
        <v>46</v>
      </c>
      <c r="AC1050" s="241" t="s">
        <v>46</v>
      </c>
      <c r="AD1050" s="241" t="s">
        <v>46</v>
      </c>
      <c r="AE1050" s="237"/>
      <c r="AF1050" s="237"/>
      <c r="AG1050" s="237"/>
      <c r="AH1050" s="237"/>
      <c r="AI1050" s="237" t="s">
        <v>1379</v>
      </c>
      <c r="AJ1050" s="237" t="s">
        <v>1196</v>
      </c>
      <c r="AK1050" s="237" t="s">
        <v>94</v>
      </c>
      <c r="AL1050" s="237" t="s">
        <v>115</v>
      </c>
      <c r="AM1050" s="242">
        <v>4</v>
      </c>
    </row>
    <row r="1051" spans="2:39">
      <c r="B1051" s="228" t="s">
        <v>1477</v>
      </c>
      <c r="C1051" s="229" t="s">
        <v>1478</v>
      </c>
      <c r="D1051" s="230" t="s">
        <v>46</v>
      </c>
      <c r="E1051" s="231" t="s">
        <v>1584</v>
      </c>
      <c r="F1051" s="231" t="s">
        <v>1585</v>
      </c>
      <c r="G1051" s="231" t="s">
        <v>35</v>
      </c>
      <c r="H1051" s="231" t="s">
        <v>7652</v>
      </c>
      <c r="I1051" s="232" t="s">
        <v>98</v>
      </c>
      <c r="J1051" s="231" t="s">
        <v>2979</v>
      </c>
      <c r="K1051" s="230" t="s">
        <v>1590</v>
      </c>
      <c r="L1051" s="230" t="s">
        <v>1578</v>
      </c>
      <c r="M1051" s="233">
        <v>32</v>
      </c>
      <c r="N1051" s="234" t="s">
        <v>7697</v>
      </c>
      <c r="O1051" s="230" t="s">
        <v>1579</v>
      </c>
      <c r="P1051" s="230" t="s">
        <v>46</v>
      </c>
      <c r="Q1051" s="233">
        <v>0</v>
      </c>
      <c r="R1051" s="234">
        <v>0</v>
      </c>
      <c r="S1051" s="235" t="s">
        <v>46</v>
      </c>
      <c r="T1051" s="236"/>
      <c r="U1051" s="237"/>
      <c r="V1051" s="238" t="s">
        <v>104</v>
      </c>
      <c r="W1051" s="236">
        <v>0</v>
      </c>
      <c r="X1051" s="237" t="s">
        <v>46</v>
      </c>
      <c r="Y1051" s="239">
        <v>0</v>
      </c>
      <c r="Z1051" s="237" t="s">
        <v>46</v>
      </c>
      <c r="AA1051" s="239">
        <v>0</v>
      </c>
      <c r="AB1051" s="240" t="s">
        <v>46</v>
      </c>
      <c r="AC1051" s="241" t="s">
        <v>46</v>
      </c>
      <c r="AD1051" s="241" t="s">
        <v>46</v>
      </c>
      <c r="AE1051" s="237"/>
      <c r="AF1051" s="237"/>
      <c r="AG1051" s="237"/>
      <c r="AH1051" s="237"/>
      <c r="AI1051" s="237" t="s">
        <v>1379</v>
      </c>
      <c r="AJ1051" s="237" t="s">
        <v>1196</v>
      </c>
      <c r="AK1051" s="237" t="s">
        <v>94</v>
      </c>
      <c r="AL1051" s="237" t="s">
        <v>115</v>
      </c>
      <c r="AM1051" s="242">
        <v>4</v>
      </c>
    </row>
    <row r="1052" spans="2:39">
      <c r="B1052" s="228" t="s">
        <v>1477</v>
      </c>
      <c r="C1052" s="229" t="s">
        <v>1478</v>
      </c>
      <c r="D1052" s="230" t="s">
        <v>46</v>
      </c>
      <c r="E1052" s="231" t="s">
        <v>1703</v>
      </c>
      <c r="F1052" s="231" t="s">
        <v>1588</v>
      </c>
      <c r="G1052" s="231" t="s">
        <v>35</v>
      </c>
      <c r="H1052" s="231" t="s">
        <v>7652</v>
      </c>
      <c r="I1052" s="232" t="s">
        <v>98</v>
      </c>
      <c r="J1052" s="231" t="s">
        <v>2979</v>
      </c>
      <c r="K1052" s="230" t="s">
        <v>1590</v>
      </c>
      <c r="L1052" s="230" t="s">
        <v>1578</v>
      </c>
      <c r="M1052" s="233">
        <v>32</v>
      </c>
      <c r="N1052" s="234" t="s">
        <v>7697</v>
      </c>
      <c r="O1052" s="230" t="s">
        <v>1579</v>
      </c>
      <c r="P1052" s="230" t="s">
        <v>46</v>
      </c>
      <c r="Q1052" s="233">
        <v>0</v>
      </c>
      <c r="R1052" s="234">
        <v>0</v>
      </c>
      <c r="S1052" s="235" t="s">
        <v>46</v>
      </c>
      <c r="T1052" s="236"/>
      <c r="U1052" s="237"/>
      <c r="V1052" s="238" t="s">
        <v>104</v>
      </c>
      <c r="W1052" s="236">
        <v>0</v>
      </c>
      <c r="X1052" s="237" t="s">
        <v>46</v>
      </c>
      <c r="Y1052" s="239">
        <v>0</v>
      </c>
      <c r="Z1052" s="237" t="s">
        <v>46</v>
      </c>
      <c r="AA1052" s="239">
        <v>0</v>
      </c>
      <c r="AB1052" s="240" t="s">
        <v>46</v>
      </c>
      <c r="AC1052" s="241" t="s">
        <v>46</v>
      </c>
      <c r="AD1052" s="241" t="s">
        <v>46</v>
      </c>
      <c r="AE1052" s="237"/>
      <c r="AF1052" s="237"/>
      <c r="AG1052" s="237"/>
      <c r="AH1052" s="237"/>
      <c r="AI1052" s="237" t="s">
        <v>1379</v>
      </c>
      <c r="AJ1052" s="237" t="s">
        <v>1196</v>
      </c>
      <c r="AK1052" s="237" t="s">
        <v>94</v>
      </c>
      <c r="AL1052" s="237" t="s">
        <v>115</v>
      </c>
      <c r="AM1052" s="242">
        <v>4</v>
      </c>
    </row>
    <row r="1053" spans="2:39">
      <c r="B1053" s="228" t="s">
        <v>1477</v>
      </c>
      <c r="C1053" s="229" t="s">
        <v>1478</v>
      </c>
      <c r="D1053" s="230" t="s">
        <v>46</v>
      </c>
      <c r="E1053" s="231" t="s">
        <v>1704</v>
      </c>
      <c r="F1053" s="231" t="s">
        <v>1585</v>
      </c>
      <c r="G1053" s="231" t="s">
        <v>35</v>
      </c>
      <c r="H1053" s="231" t="s">
        <v>7652</v>
      </c>
      <c r="I1053" s="232" t="s">
        <v>98</v>
      </c>
      <c r="J1053" s="231" t="s">
        <v>2979</v>
      </c>
      <c r="K1053" s="230" t="s">
        <v>1590</v>
      </c>
      <c r="L1053" s="230" t="s">
        <v>1578</v>
      </c>
      <c r="M1053" s="233">
        <v>32</v>
      </c>
      <c r="N1053" s="234" t="s">
        <v>7697</v>
      </c>
      <c r="O1053" s="230" t="s">
        <v>1579</v>
      </c>
      <c r="P1053" s="230" t="s">
        <v>46</v>
      </c>
      <c r="Q1053" s="233">
        <v>0</v>
      </c>
      <c r="R1053" s="234">
        <v>0</v>
      </c>
      <c r="S1053" s="235" t="s">
        <v>46</v>
      </c>
      <c r="T1053" s="236"/>
      <c r="U1053" s="237"/>
      <c r="V1053" s="238" t="s">
        <v>104</v>
      </c>
      <c r="W1053" s="236">
        <v>0</v>
      </c>
      <c r="X1053" s="237" t="s">
        <v>46</v>
      </c>
      <c r="Y1053" s="239">
        <v>0</v>
      </c>
      <c r="Z1053" s="237" t="s">
        <v>46</v>
      </c>
      <c r="AA1053" s="239">
        <v>0</v>
      </c>
      <c r="AB1053" s="240" t="s">
        <v>46</v>
      </c>
      <c r="AC1053" s="241" t="s">
        <v>46</v>
      </c>
      <c r="AD1053" s="241" t="s">
        <v>46</v>
      </c>
      <c r="AE1053" s="237"/>
      <c r="AF1053" s="237"/>
      <c r="AG1053" s="237"/>
      <c r="AH1053" s="237"/>
      <c r="AI1053" s="237" t="s">
        <v>1379</v>
      </c>
      <c r="AJ1053" s="237" t="s">
        <v>1196</v>
      </c>
      <c r="AK1053" s="237" t="s">
        <v>94</v>
      </c>
      <c r="AL1053" s="237" t="s">
        <v>115</v>
      </c>
      <c r="AM1053" s="242">
        <v>4</v>
      </c>
    </row>
    <row r="1054" spans="2:39">
      <c r="B1054" s="228" t="s">
        <v>1477</v>
      </c>
      <c r="C1054" s="229" t="s">
        <v>1478</v>
      </c>
      <c r="D1054" s="230" t="s">
        <v>46</v>
      </c>
      <c r="E1054" s="231" t="s">
        <v>1705</v>
      </c>
      <c r="F1054" s="231" t="s">
        <v>1706</v>
      </c>
      <c r="G1054" s="231" t="s">
        <v>35</v>
      </c>
      <c r="H1054" s="231" t="s">
        <v>7652</v>
      </c>
      <c r="I1054" s="232" t="s">
        <v>98</v>
      </c>
      <c r="J1054" s="231" t="s">
        <v>2979</v>
      </c>
      <c r="K1054" s="230" t="s">
        <v>1590</v>
      </c>
      <c r="L1054" s="230" t="s">
        <v>1578</v>
      </c>
      <c r="M1054" s="233">
        <v>32</v>
      </c>
      <c r="N1054" s="234" t="s">
        <v>7697</v>
      </c>
      <c r="O1054" s="230" t="s">
        <v>1579</v>
      </c>
      <c r="P1054" s="230" t="s">
        <v>46</v>
      </c>
      <c r="Q1054" s="233">
        <v>0</v>
      </c>
      <c r="R1054" s="234">
        <v>0</v>
      </c>
      <c r="S1054" s="235" t="s">
        <v>46</v>
      </c>
      <c r="T1054" s="236"/>
      <c r="U1054" s="237"/>
      <c r="V1054" s="238" t="s">
        <v>104</v>
      </c>
      <c r="W1054" s="236">
        <v>0</v>
      </c>
      <c r="X1054" s="237" t="s">
        <v>46</v>
      </c>
      <c r="Y1054" s="239">
        <v>0</v>
      </c>
      <c r="Z1054" s="237" t="s">
        <v>46</v>
      </c>
      <c r="AA1054" s="239">
        <v>0</v>
      </c>
      <c r="AB1054" s="240" t="s">
        <v>46</v>
      </c>
      <c r="AC1054" s="241" t="s">
        <v>46</v>
      </c>
      <c r="AD1054" s="241" t="s">
        <v>46</v>
      </c>
      <c r="AE1054" s="237"/>
      <c r="AF1054" s="237"/>
      <c r="AG1054" s="237"/>
      <c r="AH1054" s="237"/>
      <c r="AI1054" s="237" t="s">
        <v>1379</v>
      </c>
      <c r="AJ1054" s="237" t="s">
        <v>1196</v>
      </c>
      <c r="AK1054" s="237" t="s">
        <v>94</v>
      </c>
      <c r="AL1054" s="237" t="s">
        <v>115</v>
      </c>
      <c r="AM1054" s="242">
        <v>4</v>
      </c>
    </row>
    <row r="1055" spans="2:39">
      <c r="B1055" s="228" t="s">
        <v>1477</v>
      </c>
      <c r="C1055" s="229" t="s">
        <v>1478</v>
      </c>
      <c r="D1055" s="230" t="s">
        <v>46</v>
      </c>
      <c r="E1055" s="231" t="s">
        <v>1587</v>
      </c>
      <c r="F1055" s="231" t="s">
        <v>1588</v>
      </c>
      <c r="G1055" s="231" t="s">
        <v>35</v>
      </c>
      <c r="H1055" s="231" t="s">
        <v>7652</v>
      </c>
      <c r="I1055" s="232" t="s">
        <v>98</v>
      </c>
      <c r="J1055" s="231" t="s">
        <v>2979</v>
      </c>
      <c r="K1055" s="230" t="s">
        <v>1590</v>
      </c>
      <c r="L1055" s="230" t="s">
        <v>1578</v>
      </c>
      <c r="M1055" s="233">
        <v>32</v>
      </c>
      <c r="N1055" s="234" t="s">
        <v>7697</v>
      </c>
      <c r="O1055" s="230" t="s">
        <v>1579</v>
      </c>
      <c r="P1055" s="230" t="s">
        <v>46</v>
      </c>
      <c r="Q1055" s="233">
        <v>0</v>
      </c>
      <c r="R1055" s="234">
        <v>0</v>
      </c>
      <c r="S1055" s="235" t="s">
        <v>46</v>
      </c>
      <c r="T1055" s="236"/>
      <c r="U1055" s="237"/>
      <c r="V1055" s="238" t="s">
        <v>104</v>
      </c>
      <c r="W1055" s="236">
        <v>0</v>
      </c>
      <c r="X1055" s="237" t="s">
        <v>46</v>
      </c>
      <c r="Y1055" s="239">
        <v>0</v>
      </c>
      <c r="Z1055" s="237" t="s">
        <v>46</v>
      </c>
      <c r="AA1055" s="239">
        <v>0</v>
      </c>
      <c r="AB1055" s="240" t="s">
        <v>46</v>
      </c>
      <c r="AC1055" s="241" t="s">
        <v>46</v>
      </c>
      <c r="AD1055" s="241" t="s">
        <v>46</v>
      </c>
      <c r="AE1055" s="237"/>
      <c r="AF1055" s="237"/>
      <c r="AG1055" s="237"/>
      <c r="AH1055" s="237"/>
      <c r="AI1055" s="237" t="s">
        <v>1379</v>
      </c>
      <c r="AJ1055" s="237" t="s">
        <v>1196</v>
      </c>
      <c r="AK1055" s="237" t="s">
        <v>94</v>
      </c>
      <c r="AL1055" s="237" t="s">
        <v>115</v>
      </c>
      <c r="AM1055" s="242">
        <v>4</v>
      </c>
    </row>
    <row r="1056" spans="2:39">
      <c r="B1056" s="228" t="s">
        <v>1477</v>
      </c>
      <c r="C1056" s="229" t="s">
        <v>1478</v>
      </c>
      <c r="D1056" s="230" t="s">
        <v>46</v>
      </c>
      <c r="E1056" s="231" t="s">
        <v>38</v>
      </c>
      <c r="F1056" s="231" t="s">
        <v>97</v>
      </c>
      <c r="G1056" s="231" t="s">
        <v>35</v>
      </c>
      <c r="H1056" s="231" t="s">
        <v>7652</v>
      </c>
      <c r="I1056" s="232" t="s">
        <v>98</v>
      </c>
      <c r="J1056" s="231" t="s">
        <v>2979</v>
      </c>
      <c r="K1056" s="230" t="s">
        <v>1590</v>
      </c>
      <c r="L1056" s="230" t="s">
        <v>1578</v>
      </c>
      <c r="M1056" s="233">
        <v>32</v>
      </c>
      <c r="N1056" s="234" t="s">
        <v>7697</v>
      </c>
      <c r="O1056" s="230" t="s">
        <v>1579</v>
      </c>
      <c r="P1056" s="230" t="s">
        <v>46</v>
      </c>
      <c r="Q1056" s="233">
        <v>0</v>
      </c>
      <c r="R1056" s="234">
        <v>0</v>
      </c>
      <c r="S1056" s="235" t="s">
        <v>46</v>
      </c>
      <c r="T1056" s="236"/>
      <c r="U1056" s="237"/>
      <c r="V1056" s="238" t="s">
        <v>104</v>
      </c>
      <c r="W1056" s="236">
        <v>0</v>
      </c>
      <c r="X1056" s="237" t="s">
        <v>46</v>
      </c>
      <c r="Y1056" s="239">
        <v>0</v>
      </c>
      <c r="Z1056" s="237" t="s">
        <v>46</v>
      </c>
      <c r="AA1056" s="239">
        <v>0</v>
      </c>
      <c r="AB1056" s="240" t="s">
        <v>46</v>
      </c>
      <c r="AC1056" s="241" t="s">
        <v>46</v>
      </c>
      <c r="AD1056" s="241" t="s">
        <v>46</v>
      </c>
      <c r="AE1056" s="237"/>
      <c r="AF1056" s="237"/>
      <c r="AG1056" s="237"/>
      <c r="AH1056" s="237"/>
      <c r="AI1056" s="237" t="s">
        <v>1379</v>
      </c>
      <c r="AJ1056" s="237" t="s">
        <v>1196</v>
      </c>
      <c r="AK1056" s="237" t="s">
        <v>94</v>
      </c>
      <c r="AL1056" s="237" t="s">
        <v>115</v>
      </c>
      <c r="AM1056" s="242">
        <v>4</v>
      </c>
    </row>
    <row r="1057" spans="2:39">
      <c r="B1057" s="228" t="s">
        <v>1477</v>
      </c>
      <c r="C1057" s="229" t="s">
        <v>1478</v>
      </c>
      <c r="D1057" s="230" t="s">
        <v>46</v>
      </c>
      <c r="E1057" s="231" t="s">
        <v>1582</v>
      </c>
      <c r="F1057" s="231" t="s">
        <v>1706</v>
      </c>
      <c r="G1057" s="231" t="s">
        <v>35</v>
      </c>
      <c r="H1057" s="231" t="s">
        <v>7652</v>
      </c>
      <c r="I1057" s="232" t="s">
        <v>98</v>
      </c>
      <c r="J1057" s="231" t="s">
        <v>2979</v>
      </c>
      <c r="K1057" s="230" t="s">
        <v>1590</v>
      </c>
      <c r="L1057" s="230" t="s">
        <v>1578</v>
      </c>
      <c r="M1057" s="233">
        <v>32</v>
      </c>
      <c r="N1057" s="234" t="s">
        <v>7697</v>
      </c>
      <c r="O1057" s="230" t="s">
        <v>1579</v>
      </c>
      <c r="P1057" s="230" t="s">
        <v>46</v>
      </c>
      <c r="Q1057" s="233">
        <v>0</v>
      </c>
      <c r="R1057" s="234">
        <v>0</v>
      </c>
      <c r="S1057" s="235" t="s">
        <v>46</v>
      </c>
      <c r="T1057" s="236"/>
      <c r="U1057" s="237"/>
      <c r="V1057" s="238" t="s">
        <v>104</v>
      </c>
      <c r="W1057" s="236">
        <v>0</v>
      </c>
      <c r="X1057" s="237" t="s">
        <v>46</v>
      </c>
      <c r="Y1057" s="239">
        <v>0</v>
      </c>
      <c r="Z1057" s="237" t="s">
        <v>46</v>
      </c>
      <c r="AA1057" s="239">
        <v>0</v>
      </c>
      <c r="AB1057" s="240" t="s">
        <v>46</v>
      </c>
      <c r="AC1057" s="241" t="s">
        <v>46</v>
      </c>
      <c r="AD1057" s="241" t="s">
        <v>46</v>
      </c>
      <c r="AE1057" s="237"/>
      <c r="AF1057" s="237"/>
      <c r="AG1057" s="237"/>
      <c r="AH1057" s="237"/>
      <c r="AI1057" s="237" t="s">
        <v>1379</v>
      </c>
      <c r="AJ1057" s="237" t="s">
        <v>1196</v>
      </c>
      <c r="AK1057" s="237" t="s">
        <v>94</v>
      </c>
      <c r="AL1057" s="237" t="s">
        <v>115</v>
      </c>
      <c r="AM1057" s="242">
        <v>4</v>
      </c>
    </row>
    <row r="1058" spans="2:39">
      <c r="B1058" s="228" t="s">
        <v>1479</v>
      </c>
      <c r="C1058" s="229" t="s">
        <v>1480</v>
      </c>
      <c r="D1058" s="230" t="s">
        <v>46</v>
      </c>
      <c r="E1058" s="231" t="s">
        <v>1705</v>
      </c>
      <c r="F1058" s="231" t="s">
        <v>1706</v>
      </c>
      <c r="G1058" s="231" t="s">
        <v>35</v>
      </c>
      <c r="H1058" s="231" t="s">
        <v>7652</v>
      </c>
      <c r="I1058" s="232" t="s">
        <v>98</v>
      </c>
      <c r="J1058" s="231" t="s">
        <v>2717</v>
      </c>
      <c r="K1058" s="230" t="s">
        <v>128</v>
      </c>
      <c r="L1058" s="230" t="s">
        <v>1578</v>
      </c>
      <c r="M1058" s="233">
        <v>52.5</v>
      </c>
      <c r="N1058" s="234" t="s">
        <v>7697</v>
      </c>
      <c r="O1058" s="230" t="s">
        <v>1579</v>
      </c>
      <c r="P1058" s="230" t="s">
        <v>46</v>
      </c>
      <c r="Q1058" s="233">
        <v>0</v>
      </c>
      <c r="R1058" s="234">
        <v>0</v>
      </c>
      <c r="S1058" s="235" t="s">
        <v>46</v>
      </c>
      <c r="T1058" s="236"/>
      <c r="U1058" s="237"/>
      <c r="V1058" s="238" t="s">
        <v>104</v>
      </c>
      <c r="W1058" s="236">
        <v>0</v>
      </c>
      <c r="X1058" s="237" t="s">
        <v>46</v>
      </c>
      <c r="Y1058" s="239">
        <v>0</v>
      </c>
      <c r="Z1058" s="237" t="s">
        <v>46</v>
      </c>
      <c r="AA1058" s="239">
        <v>0</v>
      </c>
      <c r="AB1058" s="240" t="s">
        <v>46</v>
      </c>
      <c r="AC1058" s="241" t="s">
        <v>46</v>
      </c>
      <c r="AD1058" s="241" t="s">
        <v>46</v>
      </c>
      <c r="AE1058" s="237"/>
      <c r="AF1058" s="237"/>
      <c r="AG1058" s="237"/>
      <c r="AH1058" s="237"/>
      <c r="AI1058" s="237" t="s">
        <v>1379</v>
      </c>
      <c r="AJ1058" s="237" t="s">
        <v>1196</v>
      </c>
      <c r="AK1058" s="237" t="s">
        <v>94</v>
      </c>
      <c r="AL1058" s="237" t="s">
        <v>167</v>
      </c>
      <c r="AM1058" s="242">
        <v>4</v>
      </c>
    </row>
    <row r="1059" spans="2:39">
      <c r="B1059" s="228" t="s">
        <v>1479</v>
      </c>
      <c r="C1059" s="229" t="s">
        <v>1480</v>
      </c>
      <c r="D1059" s="230" t="s">
        <v>46</v>
      </c>
      <c r="E1059" s="231" t="s">
        <v>38</v>
      </c>
      <c r="F1059" s="231" t="s">
        <v>97</v>
      </c>
      <c r="G1059" s="231" t="s">
        <v>35</v>
      </c>
      <c r="H1059" s="231" t="s">
        <v>7652</v>
      </c>
      <c r="I1059" s="232" t="s">
        <v>98</v>
      </c>
      <c r="J1059" s="231" t="s">
        <v>2717</v>
      </c>
      <c r="K1059" s="230" t="s">
        <v>128</v>
      </c>
      <c r="L1059" s="230" t="s">
        <v>1578</v>
      </c>
      <c r="M1059" s="233">
        <v>52.5</v>
      </c>
      <c r="N1059" s="234" t="s">
        <v>7697</v>
      </c>
      <c r="O1059" s="230" t="s">
        <v>1579</v>
      </c>
      <c r="P1059" s="230" t="s">
        <v>46</v>
      </c>
      <c r="Q1059" s="233">
        <v>0</v>
      </c>
      <c r="R1059" s="234">
        <v>0</v>
      </c>
      <c r="S1059" s="235" t="s">
        <v>46</v>
      </c>
      <c r="T1059" s="236"/>
      <c r="U1059" s="237"/>
      <c r="V1059" s="238" t="s">
        <v>104</v>
      </c>
      <c r="W1059" s="236">
        <v>0</v>
      </c>
      <c r="X1059" s="237" t="s">
        <v>46</v>
      </c>
      <c r="Y1059" s="239">
        <v>0</v>
      </c>
      <c r="Z1059" s="237" t="s">
        <v>46</v>
      </c>
      <c r="AA1059" s="239">
        <v>0</v>
      </c>
      <c r="AB1059" s="240" t="s">
        <v>46</v>
      </c>
      <c r="AC1059" s="241" t="s">
        <v>46</v>
      </c>
      <c r="AD1059" s="241" t="s">
        <v>46</v>
      </c>
      <c r="AE1059" s="237"/>
      <c r="AF1059" s="237"/>
      <c r="AG1059" s="237"/>
      <c r="AH1059" s="237"/>
      <c r="AI1059" s="237" t="s">
        <v>1379</v>
      </c>
      <c r="AJ1059" s="237" t="s">
        <v>1196</v>
      </c>
      <c r="AK1059" s="237" t="s">
        <v>94</v>
      </c>
      <c r="AL1059" s="237" t="s">
        <v>167</v>
      </c>
      <c r="AM1059" s="242">
        <v>4</v>
      </c>
    </row>
    <row r="1060" spans="2:39">
      <c r="B1060" s="228" t="s">
        <v>1479</v>
      </c>
      <c r="C1060" s="229" t="s">
        <v>1480</v>
      </c>
      <c r="D1060" s="230" t="s">
        <v>46</v>
      </c>
      <c r="E1060" s="231" t="s">
        <v>1704</v>
      </c>
      <c r="F1060" s="231" t="s">
        <v>1585</v>
      </c>
      <c r="G1060" s="231" t="s">
        <v>35</v>
      </c>
      <c r="H1060" s="231" t="s">
        <v>7652</v>
      </c>
      <c r="I1060" s="232" t="s">
        <v>98</v>
      </c>
      <c r="J1060" s="231" t="s">
        <v>2717</v>
      </c>
      <c r="K1060" s="230" t="s">
        <v>128</v>
      </c>
      <c r="L1060" s="230" t="s">
        <v>1578</v>
      </c>
      <c r="M1060" s="233">
        <v>52.5</v>
      </c>
      <c r="N1060" s="234" t="s">
        <v>7697</v>
      </c>
      <c r="O1060" s="230" t="s">
        <v>1579</v>
      </c>
      <c r="P1060" s="230" t="s">
        <v>46</v>
      </c>
      <c r="Q1060" s="233">
        <v>0</v>
      </c>
      <c r="R1060" s="234">
        <v>0</v>
      </c>
      <c r="S1060" s="235" t="s">
        <v>46</v>
      </c>
      <c r="T1060" s="236"/>
      <c r="U1060" s="237"/>
      <c r="V1060" s="238" t="s">
        <v>104</v>
      </c>
      <c r="W1060" s="236">
        <v>0</v>
      </c>
      <c r="X1060" s="237" t="s">
        <v>46</v>
      </c>
      <c r="Y1060" s="239">
        <v>0</v>
      </c>
      <c r="Z1060" s="237" t="s">
        <v>46</v>
      </c>
      <c r="AA1060" s="239">
        <v>0</v>
      </c>
      <c r="AB1060" s="240" t="s">
        <v>46</v>
      </c>
      <c r="AC1060" s="241" t="s">
        <v>46</v>
      </c>
      <c r="AD1060" s="241" t="s">
        <v>46</v>
      </c>
      <c r="AE1060" s="237"/>
      <c r="AF1060" s="237"/>
      <c r="AG1060" s="237"/>
      <c r="AH1060" s="237"/>
      <c r="AI1060" s="237" t="s">
        <v>1379</v>
      </c>
      <c r="AJ1060" s="237" t="s">
        <v>1196</v>
      </c>
      <c r="AK1060" s="237" t="s">
        <v>94</v>
      </c>
      <c r="AL1060" s="237" t="s">
        <v>167</v>
      </c>
      <c r="AM1060" s="242">
        <v>4</v>
      </c>
    </row>
    <row r="1061" spans="2:39">
      <c r="B1061" s="228" t="s">
        <v>1479</v>
      </c>
      <c r="C1061" s="229" t="s">
        <v>1480</v>
      </c>
      <c r="D1061" s="230" t="s">
        <v>46</v>
      </c>
      <c r="E1061" s="231" t="s">
        <v>1703</v>
      </c>
      <c r="F1061" s="231" t="s">
        <v>1588</v>
      </c>
      <c r="G1061" s="231" t="s">
        <v>35</v>
      </c>
      <c r="H1061" s="231" t="s">
        <v>7652</v>
      </c>
      <c r="I1061" s="232" t="s">
        <v>98</v>
      </c>
      <c r="J1061" s="231" t="s">
        <v>2717</v>
      </c>
      <c r="K1061" s="230" t="s">
        <v>128</v>
      </c>
      <c r="L1061" s="230" t="s">
        <v>1578</v>
      </c>
      <c r="M1061" s="233">
        <v>52.5</v>
      </c>
      <c r="N1061" s="234" t="s">
        <v>7697</v>
      </c>
      <c r="O1061" s="230" t="s">
        <v>1579</v>
      </c>
      <c r="P1061" s="230" t="s">
        <v>46</v>
      </c>
      <c r="Q1061" s="233">
        <v>0</v>
      </c>
      <c r="R1061" s="234">
        <v>0</v>
      </c>
      <c r="S1061" s="235" t="s">
        <v>46</v>
      </c>
      <c r="T1061" s="236"/>
      <c r="U1061" s="237"/>
      <c r="V1061" s="238" t="s">
        <v>104</v>
      </c>
      <c r="W1061" s="236">
        <v>0</v>
      </c>
      <c r="X1061" s="237" t="s">
        <v>46</v>
      </c>
      <c r="Y1061" s="239">
        <v>0</v>
      </c>
      <c r="Z1061" s="237" t="s">
        <v>46</v>
      </c>
      <c r="AA1061" s="239">
        <v>0</v>
      </c>
      <c r="AB1061" s="240" t="s">
        <v>46</v>
      </c>
      <c r="AC1061" s="241" t="s">
        <v>46</v>
      </c>
      <c r="AD1061" s="241" t="s">
        <v>46</v>
      </c>
      <c r="AE1061" s="237"/>
      <c r="AF1061" s="237"/>
      <c r="AG1061" s="237"/>
      <c r="AH1061" s="237"/>
      <c r="AI1061" s="237" t="s">
        <v>1379</v>
      </c>
      <c r="AJ1061" s="237" t="s">
        <v>1196</v>
      </c>
      <c r="AK1061" s="237" t="s">
        <v>94</v>
      </c>
      <c r="AL1061" s="237" t="s">
        <v>167</v>
      </c>
      <c r="AM1061" s="242">
        <v>4</v>
      </c>
    </row>
    <row r="1062" spans="2:39">
      <c r="B1062" s="228" t="s">
        <v>1481</v>
      </c>
      <c r="C1062" s="229" t="s">
        <v>1482</v>
      </c>
      <c r="D1062" s="230" t="s">
        <v>46</v>
      </c>
      <c r="E1062" s="231" t="s">
        <v>1582</v>
      </c>
      <c r="F1062" s="231" t="s">
        <v>1706</v>
      </c>
      <c r="G1062" s="231" t="s">
        <v>35</v>
      </c>
      <c r="H1062" s="231" t="s">
        <v>7652</v>
      </c>
      <c r="I1062" s="232" t="s">
        <v>98</v>
      </c>
      <c r="J1062" s="231" t="s">
        <v>2717</v>
      </c>
      <c r="K1062" s="230" t="s">
        <v>128</v>
      </c>
      <c r="L1062" s="230" t="s">
        <v>1578</v>
      </c>
      <c r="M1062" s="233">
        <v>52.5</v>
      </c>
      <c r="N1062" s="234" t="s">
        <v>7697</v>
      </c>
      <c r="O1062" s="230" t="s">
        <v>1579</v>
      </c>
      <c r="P1062" s="230" t="s">
        <v>46</v>
      </c>
      <c r="Q1062" s="233">
        <v>0</v>
      </c>
      <c r="R1062" s="234">
        <v>0</v>
      </c>
      <c r="S1062" s="235" t="s">
        <v>46</v>
      </c>
      <c r="T1062" s="236"/>
      <c r="U1062" s="237"/>
      <c r="V1062" s="238" t="s">
        <v>104</v>
      </c>
      <c r="W1062" s="236">
        <v>0</v>
      </c>
      <c r="X1062" s="237" t="s">
        <v>46</v>
      </c>
      <c r="Y1062" s="239">
        <v>0</v>
      </c>
      <c r="Z1062" s="237" t="s">
        <v>46</v>
      </c>
      <c r="AA1062" s="239">
        <v>0</v>
      </c>
      <c r="AB1062" s="240" t="s">
        <v>46</v>
      </c>
      <c r="AC1062" s="241" t="s">
        <v>46</v>
      </c>
      <c r="AD1062" s="241" t="s">
        <v>46</v>
      </c>
      <c r="AE1062" s="237"/>
      <c r="AF1062" s="237"/>
      <c r="AG1062" s="237"/>
      <c r="AH1062" s="237"/>
      <c r="AI1062" s="237" t="s">
        <v>1379</v>
      </c>
      <c r="AJ1062" s="237" t="s">
        <v>1196</v>
      </c>
      <c r="AK1062" s="237" t="s">
        <v>94</v>
      </c>
      <c r="AL1062" s="237" t="s">
        <v>189</v>
      </c>
      <c r="AM1062" s="242">
        <v>4</v>
      </c>
    </row>
    <row r="1063" spans="2:39">
      <c r="B1063" s="228" t="s">
        <v>1481</v>
      </c>
      <c r="C1063" s="229" t="s">
        <v>1482</v>
      </c>
      <c r="D1063" s="230" t="s">
        <v>46</v>
      </c>
      <c r="E1063" s="231" t="s">
        <v>1703</v>
      </c>
      <c r="F1063" s="231" t="s">
        <v>1588</v>
      </c>
      <c r="G1063" s="231" t="s">
        <v>35</v>
      </c>
      <c r="H1063" s="231" t="s">
        <v>7652</v>
      </c>
      <c r="I1063" s="232" t="s">
        <v>98</v>
      </c>
      <c r="J1063" s="231" t="s">
        <v>2717</v>
      </c>
      <c r="K1063" s="230" t="s">
        <v>128</v>
      </c>
      <c r="L1063" s="230" t="s">
        <v>1578</v>
      </c>
      <c r="M1063" s="233">
        <v>52.5</v>
      </c>
      <c r="N1063" s="234" t="s">
        <v>7697</v>
      </c>
      <c r="O1063" s="230" t="s">
        <v>1579</v>
      </c>
      <c r="P1063" s="230" t="s">
        <v>46</v>
      </c>
      <c r="Q1063" s="233">
        <v>0</v>
      </c>
      <c r="R1063" s="234">
        <v>0</v>
      </c>
      <c r="S1063" s="235" t="s">
        <v>46</v>
      </c>
      <c r="T1063" s="236"/>
      <c r="U1063" s="237"/>
      <c r="V1063" s="238" t="s">
        <v>104</v>
      </c>
      <c r="W1063" s="236">
        <v>0</v>
      </c>
      <c r="X1063" s="237" t="s">
        <v>46</v>
      </c>
      <c r="Y1063" s="239">
        <v>0</v>
      </c>
      <c r="Z1063" s="237" t="s">
        <v>46</v>
      </c>
      <c r="AA1063" s="239">
        <v>0</v>
      </c>
      <c r="AB1063" s="240" t="s">
        <v>46</v>
      </c>
      <c r="AC1063" s="241" t="s">
        <v>46</v>
      </c>
      <c r="AD1063" s="241" t="s">
        <v>46</v>
      </c>
      <c r="AE1063" s="237"/>
      <c r="AF1063" s="237"/>
      <c r="AG1063" s="237"/>
      <c r="AH1063" s="237"/>
      <c r="AI1063" s="237" t="s">
        <v>1379</v>
      </c>
      <c r="AJ1063" s="237" t="s">
        <v>1196</v>
      </c>
      <c r="AK1063" s="237" t="s">
        <v>94</v>
      </c>
      <c r="AL1063" s="237" t="s">
        <v>189</v>
      </c>
      <c r="AM1063" s="242">
        <v>4</v>
      </c>
    </row>
    <row r="1064" spans="2:39">
      <c r="B1064" s="228" t="s">
        <v>1481</v>
      </c>
      <c r="C1064" s="229" t="s">
        <v>1482</v>
      </c>
      <c r="D1064" s="230" t="s">
        <v>46</v>
      </c>
      <c r="E1064" s="231" t="s">
        <v>38</v>
      </c>
      <c r="F1064" s="231" t="s">
        <v>97</v>
      </c>
      <c r="G1064" s="231" t="s">
        <v>35</v>
      </c>
      <c r="H1064" s="231" t="s">
        <v>7652</v>
      </c>
      <c r="I1064" s="232" t="s">
        <v>98</v>
      </c>
      <c r="J1064" s="231" t="s">
        <v>2717</v>
      </c>
      <c r="K1064" s="230" t="s">
        <v>128</v>
      </c>
      <c r="L1064" s="230" t="s">
        <v>1578</v>
      </c>
      <c r="M1064" s="233">
        <v>52.5</v>
      </c>
      <c r="N1064" s="234" t="s">
        <v>7697</v>
      </c>
      <c r="O1064" s="230" t="s">
        <v>1579</v>
      </c>
      <c r="P1064" s="230" t="s">
        <v>46</v>
      </c>
      <c r="Q1064" s="233">
        <v>0</v>
      </c>
      <c r="R1064" s="234">
        <v>0</v>
      </c>
      <c r="S1064" s="235" t="s">
        <v>46</v>
      </c>
      <c r="T1064" s="236"/>
      <c r="U1064" s="237"/>
      <c r="V1064" s="238" t="s">
        <v>104</v>
      </c>
      <c r="W1064" s="236">
        <v>0</v>
      </c>
      <c r="X1064" s="237" t="s">
        <v>46</v>
      </c>
      <c r="Y1064" s="239">
        <v>0</v>
      </c>
      <c r="Z1064" s="237" t="s">
        <v>46</v>
      </c>
      <c r="AA1064" s="239">
        <v>0</v>
      </c>
      <c r="AB1064" s="240" t="s">
        <v>46</v>
      </c>
      <c r="AC1064" s="241" t="s">
        <v>46</v>
      </c>
      <c r="AD1064" s="241" t="s">
        <v>46</v>
      </c>
      <c r="AE1064" s="237"/>
      <c r="AF1064" s="237"/>
      <c r="AG1064" s="237"/>
      <c r="AH1064" s="237"/>
      <c r="AI1064" s="237" t="s">
        <v>1379</v>
      </c>
      <c r="AJ1064" s="237" t="s">
        <v>1196</v>
      </c>
      <c r="AK1064" s="237" t="s">
        <v>94</v>
      </c>
      <c r="AL1064" s="237" t="s">
        <v>189</v>
      </c>
      <c r="AM1064" s="242">
        <v>4</v>
      </c>
    </row>
    <row r="1065" spans="2:39">
      <c r="B1065" s="228" t="s">
        <v>1481</v>
      </c>
      <c r="C1065" s="229" t="s">
        <v>1482</v>
      </c>
      <c r="D1065" s="230" t="s">
        <v>46</v>
      </c>
      <c r="E1065" s="231" t="s">
        <v>1704</v>
      </c>
      <c r="F1065" s="231" t="s">
        <v>1585</v>
      </c>
      <c r="G1065" s="231" t="s">
        <v>35</v>
      </c>
      <c r="H1065" s="231" t="s">
        <v>7652</v>
      </c>
      <c r="I1065" s="232" t="s">
        <v>98</v>
      </c>
      <c r="J1065" s="231" t="s">
        <v>2717</v>
      </c>
      <c r="K1065" s="230" t="s">
        <v>128</v>
      </c>
      <c r="L1065" s="230" t="s">
        <v>1578</v>
      </c>
      <c r="M1065" s="233">
        <v>52.5</v>
      </c>
      <c r="N1065" s="234" t="s">
        <v>7697</v>
      </c>
      <c r="O1065" s="230" t="s">
        <v>1579</v>
      </c>
      <c r="P1065" s="230" t="s">
        <v>46</v>
      </c>
      <c r="Q1065" s="233">
        <v>0</v>
      </c>
      <c r="R1065" s="234">
        <v>0</v>
      </c>
      <c r="S1065" s="235" t="s">
        <v>46</v>
      </c>
      <c r="T1065" s="236"/>
      <c r="U1065" s="237"/>
      <c r="V1065" s="238" t="s">
        <v>104</v>
      </c>
      <c r="W1065" s="236">
        <v>0</v>
      </c>
      <c r="X1065" s="237" t="s">
        <v>46</v>
      </c>
      <c r="Y1065" s="239">
        <v>0</v>
      </c>
      <c r="Z1065" s="237" t="s">
        <v>46</v>
      </c>
      <c r="AA1065" s="239">
        <v>0</v>
      </c>
      <c r="AB1065" s="240" t="s">
        <v>46</v>
      </c>
      <c r="AC1065" s="241" t="s">
        <v>46</v>
      </c>
      <c r="AD1065" s="241" t="s">
        <v>46</v>
      </c>
      <c r="AE1065" s="237"/>
      <c r="AF1065" s="237"/>
      <c r="AG1065" s="237"/>
      <c r="AH1065" s="237"/>
      <c r="AI1065" s="237" t="s">
        <v>1379</v>
      </c>
      <c r="AJ1065" s="237" t="s">
        <v>1196</v>
      </c>
      <c r="AK1065" s="237" t="s">
        <v>94</v>
      </c>
      <c r="AL1065" s="237" t="s">
        <v>189</v>
      </c>
      <c r="AM1065" s="242">
        <v>4</v>
      </c>
    </row>
    <row r="1066" spans="2:39">
      <c r="B1066" s="228" t="s">
        <v>1481</v>
      </c>
      <c r="C1066" s="229" t="s">
        <v>1482</v>
      </c>
      <c r="D1066" s="230" t="s">
        <v>46</v>
      </c>
      <c r="E1066" s="231" t="s">
        <v>1584</v>
      </c>
      <c r="F1066" s="231" t="s">
        <v>1585</v>
      </c>
      <c r="G1066" s="231" t="s">
        <v>35</v>
      </c>
      <c r="H1066" s="231" t="s">
        <v>7652</v>
      </c>
      <c r="I1066" s="232" t="s">
        <v>98</v>
      </c>
      <c r="J1066" s="231" t="s">
        <v>2717</v>
      </c>
      <c r="K1066" s="230" t="s">
        <v>128</v>
      </c>
      <c r="L1066" s="230" t="s">
        <v>1578</v>
      </c>
      <c r="M1066" s="233">
        <v>52.5</v>
      </c>
      <c r="N1066" s="234" t="s">
        <v>7697</v>
      </c>
      <c r="O1066" s="230" t="s">
        <v>1579</v>
      </c>
      <c r="P1066" s="230" t="s">
        <v>46</v>
      </c>
      <c r="Q1066" s="233">
        <v>0</v>
      </c>
      <c r="R1066" s="234">
        <v>0</v>
      </c>
      <c r="S1066" s="235" t="s">
        <v>46</v>
      </c>
      <c r="T1066" s="236"/>
      <c r="U1066" s="237"/>
      <c r="V1066" s="238" t="s">
        <v>104</v>
      </c>
      <c r="W1066" s="236">
        <v>0</v>
      </c>
      <c r="X1066" s="237" t="s">
        <v>46</v>
      </c>
      <c r="Y1066" s="239">
        <v>0</v>
      </c>
      <c r="Z1066" s="237" t="s">
        <v>46</v>
      </c>
      <c r="AA1066" s="239">
        <v>0</v>
      </c>
      <c r="AB1066" s="240" t="s">
        <v>46</v>
      </c>
      <c r="AC1066" s="241" t="s">
        <v>46</v>
      </c>
      <c r="AD1066" s="241" t="s">
        <v>46</v>
      </c>
      <c r="AE1066" s="237"/>
      <c r="AF1066" s="237"/>
      <c r="AG1066" s="237"/>
      <c r="AH1066" s="237"/>
      <c r="AI1066" s="237" t="s">
        <v>1379</v>
      </c>
      <c r="AJ1066" s="237" t="s">
        <v>1196</v>
      </c>
      <c r="AK1066" s="237" t="s">
        <v>94</v>
      </c>
      <c r="AL1066" s="237" t="s">
        <v>189</v>
      </c>
      <c r="AM1066" s="242">
        <v>4</v>
      </c>
    </row>
    <row r="1067" spans="2:39">
      <c r="B1067" s="228" t="s">
        <v>1481</v>
      </c>
      <c r="C1067" s="229" t="s">
        <v>1482</v>
      </c>
      <c r="D1067" s="230" t="s">
        <v>46</v>
      </c>
      <c r="E1067" s="231" t="s">
        <v>1587</v>
      </c>
      <c r="F1067" s="231" t="s">
        <v>1588</v>
      </c>
      <c r="G1067" s="231" t="s">
        <v>35</v>
      </c>
      <c r="H1067" s="231" t="s">
        <v>7652</v>
      </c>
      <c r="I1067" s="232" t="s">
        <v>98</v>
      </c>
      <c r="J1067" s="231" t="s">
        <v>2717</v>
      </c>
      <c r="K1067" s="230" t="s">
        <v>128</v>
      </c>
      <c r="L1067" s="230" t="s">
        <v>1578</v>
      </c>
      <c r="M1067" s="233">
        <v>52.5</v>
      </c>
      <c r="N1067" s="234" t="s">
        <v>7697</v>
      </c>
      <c r="O1067" s="230" t="s">
        <v>1579</v>
      </c>
      <c r="P1067" s="230" t="s">
        <v>46</v>
      </c>
      <c r="Q1067" s="233">
        <v>0</v>
      </c>
      <c r="R1067" s="234">
        <v>0</v>
      </c>
      <c r="S1067" s="235" t="s">
        <v>46</v>
      </c>
      <c r="T1067" s="236"/>
      <c r="U1067" s="237"/>
      <c r="V1067" s="238" t="s">
        <v>104</v>
      </c>
      <c r="W1067" s="236">
        <v>0</v>
      </c>
      <c r="X1067" s="237" t="s">
        <v>46</v>
      </c>
      <c r="Y1067" s="239">
        <v>0</v>
      </c>
      <c r="Z1067" s="237" t="s">
        <v>46</v>
      </c>
      <c r="AA1067" s="239">
        <v>0</v>
      </c>
      <c r="AB1067" s="240" t="s">
        <v>46</v>
      </c>
      <c r="AC1067" s="241" t="s">
        <v>46</v>
      </c>
      <c r="AD1067" s="241" t="s">
        <v>46</v>
      </c>
      <c r="AE1067" s="237"/>
      <c r="AF1067" s="237"/>
      <c r="AG1067" s="237"/>
      <c r="AH1067" s="237"/>
      <c r="AI1067" s="237" t="s">
        <v>1379</v>
      </c>
      <c r="AJ1067" s="237" t="s">
        <v>1196</v>
      </c>
      <c r="AK1067" s="237" t="s">
        <v>94</v>
      </c>
      <c r="AL1067" s="237" t="s">
        <v>189</v>
      </c>
      <c r="AM1067" s="242">
        <v>4</v>
      </c>
    </row>
    <row r="1068" spans="2:39">
      <c r="B1068" s="228" t="s">
        <v>1481</v>
      </c>
      <c r="C1068" s="229" t="s">
        <v>1482</v>
      </c>
      <c r="D1068" s="230" t="s">
        <v>46</v>
      </c>
      <c r="E1068" s="231" t="s">
        <v>1573</v>
      </c>
      <c r="F1068" s="231" t="s">
        <v>1574</v>
      </c>
      <c r="G1068" s="231" t="s">
        <v>35</v>
      </c>
      <c r="H1068" s="231" t="s">
        <v>7652</v>
      </c>
      <c r="I1068" s="232" t="s">
        <v>98</v>
      </c>
      <c r="J1068" s="231" t="s">
        <v>2717</v>
      </c>
      <c r="K1068" s="230" t="s">
        <v>128</v>
      </c>
      <c r="L1068" s="230" t="s">
        <v>1578</v>
      </c>
      <c r="M1068" s="233">
        <v>52.5</v>
      </c>
      <c r="N1068" s="234" t="s">
        <v>7697</v>
      </c>
      <c r="O1068" s="230" t="s">
        <v>1579</v>
      </c>
      <c r="P1068" s="230" t="s">
        <v>46</v>
      </c>
      <c r="Q1068" s="233">
        <v>0</v>
      </c>
      <c r="R1068" s="234">
        <v>0</v>
      </c>
      <c r="S1068" s="235" t="s">
        <v>46</v>
      </c>
      <c r="T1068" s="236"/>
      <c r="U1068" s="237"/>
      <c r="V1068" s="238" t="s">
        <v>104</v>
      </c>
      <c r="W1068" s="236">
        <v>0</v>
      </c>
      <c r="X1068" s="237" t="s">
        <v>46</v>
      </c>
      <c r="Y1068" s="239">
        <v>0</v>
      </c>
      <c r="Z1068" s="237" t="s">
        <v>46</v>
      </c>
      <c r="AA1068" s="239">
        <v>0</v>
      </c>
      <c r="AB1068" s="240" t="s">
        <v>46</v>
      </c>
      <c r="AC1068" s="241" t="s">
        <v>46</v>
      </c>
      <c r="AD1068" s="241" t="s">
        <v>46</v>
      </c>
      <c r="AE1068" s="237"/>
      <c r="AF1068" s="237"/>
      <c r="AG1068" s="237"/>
      <c r="AH1068" s="237"/>
      <c r="AI1068" s="237" t="s">
        <v>1379</v>
      </c>
      <c r="AJ1068" s="237" t="s">
        <v>1196</v>
      </c>
      <c r="AK1068" s="237" t="s">
        <v>94</v>
      </c>
      <c r="AL1068" s="237" t="s">
        <v>189</v>
      </c>
      <c r="AM1068" s="242">
        <v>4</v>
      </c>
    </row>
    <row r="1069" spans="2:39">
      <c r="B1069" s="228" t="s">
        <v>1481</v>
      </c>
      <c r="C1069" s="229" t="s">
        <v>1482</v>
      </c>
      <c r="D1069" s="230" t="s">
        <v>46</v>
      </c>
      <c r="E1069" s="231" t="s">
        <v>1705</v>
      </c>
      <c r="F1069" s="231" t="s">
        <v>1706</v>
      </c>
      <c r="G1069" s="231" t="s">
        <v>35</v>
      </c>
      <c r="H1069" s="231" t="s">
        <v>7652</v>
      </c>
      <c r="I1069" s="232" t="s">
        <v>98</v>
      </c>
      <c r="J1069" s="231" t="s">
        <v>2717</v>
      </c>
      <c r="K1069" s="230" t="s">
        <v>128</v>
      </c>
      <c r="L1069" s="230" t="s">
        <v>1578</v>
      </c>
      <c r="M1069" s="233">
        <v>52.5</v>
      </c>
      <c r="N1069" s="234" t="s">
        <v>7697</v>
      </c>
      <c r="O1069" s="230" t="s">
        <v>1579</v>
      </c>
      <c r="P1069" s="230" t="s">
        <v>46</v>
      </c>
      <c r="Q1069" s="233">
        <v>0</v>
      </c>
      <c r="R1069" s="234">
        <v>0</v>
      </c>
      <c r="S1069" s="235" t="s">
        <v>46</v>
      </c>
      <c r="T1069" s="236"/>
      <c r="U1069" s="237"/>
      <c r="V1069" s="238" t="s">
        <v>104</v>
      </c>
      <c r="W1069" s="236">
        <v>0</v>
      </c>
      <c r="X1069" s="237" t="s">
        <v>46</v>
      </c>
      <c r="Y1069" s="239">
        <v>0</v>
      </c>
      <c r="Z1069" s="237" t="s">
        <v>46</v>
      </c>
      <c r="AA1069" s="239">
        <v>0</v>
      </c>
      <c r="AB1069" s="240" t="s">
        <v>46</v>
      </c>
      <c r="AC1069" s="241" t="s">
        <v>46</v>
      </c>
      <c r="AD1069" s="241" t="s">
        <v>46</v>
      </c>
      <c r="AE1069" s="237"/>
      <c r="AF1069" s="237"/>
      <c r="AG1069" s="237"/>
      <c r="AH1069" s="237"/>
      <c r="AI1069" s="237" t="s">
        <v>1379</v>
      </c>
      <c r="AJ1069" s="237" t="s">
        <v>1196</v>
      </c>
      <c r="AK1069" s="237" t="s">
        <v>94</v>
      </c>
      <c r="AL1069" s="237" t="s">
        <v>189</v>
      </c>
      <c r="AM1069" s="242">
        <v>4</v>
      </c>
    </row>
    <row r="1070" spans="2:39">
      <c r="B1070" s="228" t="s">
        <v>1483</v>
      </c>
      <c r="C1070" s="229" t="s">
        <v>1484</v>
      </c>
      <c r="D1070" s="230" t="s">
        <v>46</v>
      </c>
      <c r="E1070" s="231" t="s">
        <v>38</v>
      </c>
      <c r="F1070" s="231" t="s">
        <v>97</v>
      </c>
      <c r="G1070" s="231" t="s">
        <v>35</v>
      </c>
      <c r="H1070" s="231" t="s">
        <v>7652</v>
      </c>
      <c r="I1070" s="232" t="s">
        <v>98</v>
      </c>
      <c r="J1070" s="231" t="s">
        <v>2717</v>
      </c>
      <c r="K1070" s="230" t="s">
        <v>128</v>
      </c>
      <c r="L1070" s="230" t="s">
        <v>1578</v>
      </c>
      <c r="M1070" s="233">
        <v>52.5</v>
      </c>
      <c r="N1070" s="234" t="s">
        <v>7697</v>
      </c>
      <c r="O1070" s="230" t="s">
        <v>1579</v>
      </c>
      <c r="P1070" s="230" t="s">
        <v>46</v>
      </c>
      <c r="Q1070" s="233">
        <v>0</v>
      </c>
      <c r="R1070" s="234">
        <v>0</v>
      </c>
      <c r="S1070" s="235" t="s">
        <v>46</v>
      </c>
      <c r="T1070" s="236"/>
      <c r="U1070" s="237"/>
      <c r="V1070" s="238" t="s">
        <v>104</v>
      </c>
      <c r="W1070" s="236">
        <v>0</v>
      </c>
      <c r="X1070" s="237" t="s">
        <v>46</v>
      </c>
      <c r="Y1070" s="239">
        <v>0</v>
      </c>
      <c r="Z1070" s="237" t="s">
        <v>46</v>
      </c>
      <c r="AA1070" s="239">
        <v>0</v>
      </c>
      <c r="AB1070" s="240" t="s">
        <v>46</v>
      </c>
      <c r="AC1070" s="241" t="s">
        <v>46</v>
      </c>
      <c r="AD1070" s="241" t="s">
        <v>46</v>
      </c>
      <c r="AE1070" s="237"/>
      <c r="AF1070" s="237"/>
      <c r="AG1070" s="237"/>
      <c r="AH1070" s="237"/>
      <c r="AI1070" s="237" t="s">
        <v>1379</v>
      </c>
      <c r="AJ1070" s="237" t="s">
        <v>1196</v>
      </c>
      <c r="AK1070" s="237" t="s">
        <v>94</v>
      </c>
      <c r="AL1070" s="237" t="s">
        <v>191</v>
      </c>
      <c r="AM1070" s="242">
        <v>4</v>
      </c>
    </row>
    <row r="1071" spans="2:39">
      <c r="B1071" s="228" t="s">
        <v>1483</v>
      </c>
      <c r="C1071" s="229" t="s">
        <v>1484</v>
      </c>
      <c r="D1071" s="230" t="s">
        <v>46</v>
      </c>
      <c r="E1071" s="231" t="s">
        <v>1584</v>
      </c>
      <c r="F1071" s="231" t="s">
        <v>1585</v>
      </c>
      <c r="G1071" s="231" t="s">
        <v>35</v>
      </c>
      <c r="H1071" s="231" t="s">
        <v>7652</v>
      </c>
      <c r="I1071" s="232" t="s">
        <v>98</v>
      </c>
      <c r="J1071" s="231" t="s">
        <v>2717</v>
      </c>
      <c r="K1071" s="230" t="s">
        <v>128</v>
      </c>
      <c r="L1071" s="230" t="s">
        <v>1578</v>
      </c>
      <c r="M1071" s="233">
        <v>52.5</v>
      </c>
      <c r="N1071" s="234" t="s">
        <v>7697</v>
      </c>
      <c r="O1071" s="230" t="s">
        <v>1579</v>
      </c>
      <c r="P1071" s="230" t="s">
        <v>46</v>
      </c>
      <c r="Q1071" s="233">
        <v>0</v>
      </c>
      <c r="R1071" s="234">
        <v>0</v>
      </c>
      <c r="S1071" s="235" t="s">
        <v>46</v>
      </c>
      <c r="T1071" s="236"/>
      <c r="U1071" s="237"/>
      <c r="V1071" s="238" t="s">
        <v>104</v>
      </c>
      <c r="W1071" s="236">
        <v>0</v>
      </c>
      <c r="X1071" s="237" t="s">
        <v>46</v>
      </c>
      <c r="Y1071" s="239">
        <v>0</v>
      </c>
      <c r="Z1071" s="237" t="s">
        <v>46</v>
      </c>
      <c r="AA1071" s="239">
        <v>0</v>
      </c>
      <c r="AB1071" s="240" t="s">
        <v>46</v>
      </c>
      <c r="AC1071" s="241" t="s">
        <v>46</v>
      </c>
      <c r="AD1071" s="241" t="s">
        <v>46</v>
      </c>
      <c r="AE1071" s="237"/>
      <c r="AF1071" s="237"/>
      <c r="AG1071" s="237"/>
      <c r="AH1071" s="237"/>
      <c r="AI1071" s="237" t="s">
        <v>1379</v>
      </c>
      <c r="AJ1071" s="237" t="s">
        <v>1196</v>
      </c>
      <c r="AK1071" s="237" t="s">
        <v>94</v>
      </c>
      <c r="AL1071" s="237" t="s">
        <v>191</v>
      </c>
      <c r="AM1071" s="242">
        <v>4</v>
      </c>
    </row>
    <row r="1072" spans="2:39">
      <c r="B1072" s="228" t="s">
        <v>1483</v>
      </c>
      <c r="C1072" s="229" t="s">
        <v>1484</v>
      </c>
      <c r="D1072" s="230" t="s">
        <v>46</v>
      </c>
      <c r="E1072" s="231" t="s">
        <v>1573</v>
      </c>
      <c r="F1072" s="231" t="s">
        <v>1574</v>
      </c>
      <c r="G1072" s="231" t="s">
        <v>35</v>
      </c>
      <c r="H1072" s="231" t="s">
        <v>7652</v>
      </c>
      <c r="I1072" s="232" t="s">
        <v>98</v>
      </c>
      <c r="J1072" s="231" t="s">
        <v>2717</v>
      </c>
      <c r="K1072" s="230" t="s">
        <v>128</v>
      </c>
      <c r="L1072" s="230" t="s">
        <v>1578</v>
      </c>
      <c r="M1072" s="233">
        <v>52.5</v>
      </c>
      <c r="N1072" s="234" t="s">
        <v>7697</v>
      </c>
      <c r="O1072" s="230" t="s">
        <v>1579</v>
      </c>
      <c r="P1072" s="230" t="s">
        <v>46</v>
      </c>
      <c r="Q1072" s="233">
        <v>0</v>
      </c>
      <c r="R1072" s="234">
        <v>0</v>
      </c>
      <c r="S1072" s="235" t="s">
        <v>46</v>
      </c>
      <c r="T1072" s="236"/>
      <c r="U1072" s="237"/>
      <c r="V1072" s="238" t="s">
        <v>104</v>
      </c>
      <c r="W1072" s="236">
        <v>0</v>
      </c>
      <c r="X1072" s="237" t="s">
        <v>46</v>
      </c>
      <c r="Y1072" s="239">
        <v>0</v>
      </c>
      <c r="Z1072" s="237" t="s">
        <v>46</v>
      </c>
      <c r="AA1072" s="239">
        <v>0</v>
      </c>
      <c r="AB1072" s="240" t="s">
        <v>46</v>
      </c>
      <c r="AC1072" s="241" t="s">
        <v>46</v>
      </c>
      <c r="AD1072" s="241" t="s">
        <v>46</v>
      </c>
      <c r="AE1072" s="237"/>
      <c r="AF1072" s="237"/>
      <c r="AG1072" s="237"/>
      <c r="AH1072" s="237"/>
      <c r="AI1072" s="237" t="s">
        <v>1379</v>
      </c>
      <c r="AJ1072" s="237" t="s">
        <v>1196</v>
      </c>
      <c r="AK1072" s="237" t="s">
        <v>94</v>
      </c>
      <c r="AL1072" s="237" t="s">
        <v>191</v>
      </c>
      <c r="AM1072" s="242">
        <v>4</v>
      </c>
    </row>
    <row r="1073" spans="2:39">
      <c r="B1073" s="228" t="s">
        <v>1483</v>
      </c>
      <c r="C1073" s="229" t="s">
        <v>1484</v>
      </c>
      <c r="D1073" s="230" t="s">
        <v>46</v>
      </c>
      <c r="E1073" s="231" t="s">
        <v>1587</v>
      </c>
      <c r="F1073" s="231" t="s">
        <v>1588</v>
      </c>
      <c r="G1073" s="231" t="s">
        <v>35</v>
      </c>
      <c r="H1073" s="231" t="s">
        <v>7652</v>
      </c>
      <c r="I1073" s="232" t="s">
        <v>98</v>
      </c>
      <c r="J1073" s="231" t="s">
        <v>2717</v>
      </c>
      <c r="K1073" s="230" t="s">
        <v>128</v>
      </c>
      <c r="L1073" s="230" t="s">
        <v>1578</v>
      </c>
      <c r="M1073" s="233">
        <v>52.5</v>
      </c>
      <c r="N1073" s="234" t="s">
        <v>7697</v>
      </c>
      <c r="O1073" s="230" t="s">
        <v>1579</v>
      </c>
      <c r="P1073" s="230" t="s">
        <v>46</v>
      </c>
      <c r="Q1073" s="233">
        <v>0</v>
      </c>
      <c r="R1073" s="234">
        <v>0</v>
      </c>
      <c r="S1073" s="235" t="s">
        <v>46</v>
      </c>
      <c r="T1073" s="236"/>
      <c r="U1073" s="237"/>
      <c r="V1073" s="238" t="s">
        <v>104</v>
      </c>
      <c r="W1073" s="236">
        <v>0</v>
      </c>
      <c r="X1073" s="237" t="s">
        <v>46</v>
      </c>
      <c r="Y1073" s="239">
        <v>0</v>
      </c>
      <c r="Z1073" s="237" t="s">
        <v>46</v>
      </c>
      <c r="AA1073" s="239">
        <v>0</v>
      </c>
      <c r="AB1073" s="240" t="s">
        <v>46</v>
      </c>
      <c r="AC1073" s="241" t="s">
        <v>46</v>
      </c>
      <c r="AD1073" s="241" t="s">
        <v>46</v>
      </c>
      <c r="AE1073" s="237"/>
      <c r="AF1073" s="237"/>
      <c r="AG1073" s="237"/>
      <c r="AH1073" s="237"/>
      <c r="AI1073" s="237" t="s">
        <v>1379</v>
      </c>
      <c r="AJ1073" s="237" t="s">
        <v>1196</v>
      </c>
      <c r="AK1073" s="237" t="s">
        <v>94</v>
      </c>
      <c r="AL1073" s="237" t="s">
        <v>191</v>
      </c>
      <c r="AM1073" s="242">
        <v>4</v>
      </c>
    </row>
    <row r="1074" spans="2:39">
      <c r="B1074" s="228" t="s">
        <v>1483</v>
      </c>
      <c r="C1074" s="229" t="s">
        <v>1484</v>
      </c>
      <c r="D1074" s="230" t="s">
        <v>46</v>
      </c>
      <c r="E1074" s="231" t="s">
        <v>1582</v>
      </c>
      <c r="F1074" s="231" t="s">
        <v>1706</v>
      </c>
      <c r="G1074" s="231" t="s">
        <v>35</v>
      </c>
      <c r="H1074" s="231" t="s">
        <v>7652</v>
      </c>
      <c r="I1074" s="232" t="s">
        <v>98</v>
      </c>
      <c r="J1074" s="231" t="s">
        <v>2717</v>
      </c>
      <c r="K1074" s="230" t="s">
        <v>128</v>
      </c>
      <c r="L1074" s="230" t="s">
        <v>1578</v>
      </c>
      <c r="M1074" s="233">
        <v>52.5</v>
      </c>
      <c r="N1074" s="234" t="s">
        <v>7697</v>
      </c>
      <c r="O1074" s="230" t="s">
        <v>1579</v>
      </c>
      <c r="P1074" s="230" t="s">
        <v>46</v>
      </c>
      <c r="Q1074" s="233">
        <v>0</v>
      </c>
      <c r="R1074" s="234">
        <v>0</v>
      </c>
      <c r="S1074" s="235" t="s">
        <v>46</v>
      </c>
      <c r="T1074" s="236"/>
      <c r="U1074" s="237"/>
      <c r="V1074" s="238" t="s">
        <v>104</v>
      </c>
      <c r="W1074" s="236">
        <v>0</v>
      </c>
      <c r="X1074" s="237" t="s">
        <v>46</v>
      </c>
      <c r="Y1074" s="239">
        <v>0</v>
      </c>
      <c r="Z1074" s="237" t="s">
        <v>46</v>
      </c>
      <c r="AA1074" s="239">
        <v>0</v>
      </c>
      <c r="AB1074" s="240" t="s">
        <v>46</v>
      </c>
      <c r="AC1074" s="241" t="s">
        <v>46</v>
      </c>
      <c r="AD1074" s="241" t="s">
        <v>46</v>
      </c>
      <c r="AE1074" s="237"/>
      <c r="AF1074" s="237"/>
      <c r="AG1074" s="237"/>
      <c r="AH1074" s="237"/>
      <c r="AI1074" s="237" t="s">
        <v>1379</v>
      </c>
      <c r="AJ1074" s="237" t="s">
        <v>1196</v>
      </c>
      <c r="AK1074" s="237" t="s">
        <v>94</v>
      </c>
      <c r="AL1074" s="237" t="s">
        <v>191</v>
      </c>
      <c r="AM1074" s="242">
        <v>4</v>
      </c>
    </row>
    <row r="1075" spans="2:39">
      <c r="B1075" s="228" t="s">
        <v>1483</v>
      </c>
      <c r="C1075" s="229" t="s">
        <v>1484</v>
      </c>
      <c r="D1075" s="230" t="s">
        <v>46</v>
      </c>
      <c r="E1075" s="231" t="s">
        <v>1704</v>
      </c>
      <c r="F1075" s="231" t="s">
        <v>1585</v>
      </c>
      <c r="G1075" s="231" t="s">
        <v>35</v>
      </c>
      <c r="H1075" s="231" t="s">
        <v>7652</v>
      </c>
      <c r="I1075" s="232" t="s">
        <v>98</v>
      </c>
      <c r="J1075" s="231" t="s">
        <v>2717</v>
      </c>
      <c r="K1075" s="230" t="s">
        <v>128</v>
      </c>
      <c r="L1075" s="230" t="s">
        <v>1578</v>
      </c>
      <c r="M1075" s="233">
        <v>52.5</v>
      </c>
      <c r="N1075" s="234" t="s">
        <v>7697</v>
      </c>
      <c r="O1075" s="230" t="s">
        <v>1579</v>
      </c>
      <c r="P1075" s="230" t="s">
        <v>46</v>
      </c>
      <c r="Q1075" s="233">
        <v>0</v>
      </c>
      <c r="R1075" s="234">
        <v>0</v>
      </c>
      <c r="S1075" s="235" t="s">
        <v>46</v>
      </c>
      <c r="T1075" s="236"/>
      <c r="U1075" s="237"/>
      <c r="V1075" s="238" t="s">
        <v>104</v>
      </c>
      <c r="W1075" s="236">
        <v>0</v>
      </c>
      <c r="X1075" s="237" t="s">
        <v>46</v>
      </c>
      <c r="Y1075" s="239">
        <v>0</v>
      </c>
      <c r="Z1075" s="237" t="s">
        <v>46</v>
      </c>
      <c r="AA1075" s="239">
        <v>0</v>
      </c>
      <c r="AB1075" s="240" t="s">
        <v>46</v>
      </c>
      <c r="AC1075" s="241" t="s">
        <v>46</v>
      </c>
      <c r="AD1075" s="241" t="s">
        <v>46</v>
      </c>
      <c r="AE1075" s="237"/>
      <c r="AF1075" s="237"/>
      <c r="AG1075" s="237"/>
      <c r="AH1075" s="237"/>
      <c r="AI1075" s="237" t="s">
        <v>1379</v>
      </c>
      <c r="AJ1075" s="237" t="s">
        <v>1196</v>
      </c>
      <c r="AK1075" s="237" t="s">
        <v>94</v>
      </c>
      <c r="AL1075" s="237" t="s">
        <v>191</v>
      </c>
      <c r="AM1075" s="242">
        <v>4</v>
      </c>
    </row>
    <row r="1076" spans="2:39">
      <c r="B1076" s="228" t="s">
        <v>1483</v>
      </c>
      <c r="C1076" s="229" t="s">
        <v>1484</v>
      </c>
      <c r="D1076" s="230" t="s">
        <v>46</v>
      </c>
      <c r="E1076" s="231" t="s">
        <v>1703</v>
      </c>
      <c r="F1076" s="231" t="s">
        <v>1588</v>
      </c>
      <c r="G1076" s="231" t="s">
        <v>35</v>
      </c>
      <c r="H1076" s="231" t="s">
        <v>7652</v>
      </c>
      <c r="I1076" s="232" t="s">
        <v>98</v>
      </c>
      <c r="J1076" s="231" t="s">
        <v>2717</v>
      </c>
      <c r="K1076" s="230" t="s">
        <v>128</v>
      </c>
      <c r="L1076" s="230" t="s">
        <v>1578</v>
      </c>
      <c r="M1076" s="233">
        <v>52.5</v>
      </c>
      <c r="N1076" s="234" t="s">
        <v>7697</v>
      </c>
      <c r="O1076" s="230" t="s">
        <v>1579</v>
      </c>
      <c r="P1076" s="230" t="s">
        <v>46</v>
      </c>
      <c r="Q1076" s="233">
        <v>0</v>
      </c>
      <c r="R1076" s="234">
        <v>0</v>
      </c>
      <c r="S1076" s="235" t="s">
        <v>46</v>
      </c>
      <c r="T1076" s="236"/>
      <c r="U1076" s="237"/>
      <c r="V1076" s="238" t="s">
        <v>104</v>
      </c>
      <c r="W1076" s="236">
        <v>0</v>
      </c>
      <c r="X1076" s="237" t="s">
        <v>46</v>
      </c>
      <c r="Y1076" s="239">
        <v>0</v>
      </c>
      <c r="Z1076" s="237" t="s">
        <v>46</v>
      </c>
      <c r="AA1076" s="239">
        <v>0</v>
      </c>
      <c r="AB1076" s="240" t="s">
        <v>46</v>
      </c>
      <c r="AC1076" s="241" t="s">
        <v>46</v>
      </c>
      <c r="AD1076" s="241" t="s">
        <v>46</v>
      </c>
      <c r="AE1076" s="237"/>
      <c r="AF1076" s="237"/>
      <c r="AG1076" s="237"/>
      <c r="AH1076" s="237"/>
      <c r="AI1076" s="237" t="s">
        <v>1379</v>
      </c>
      <c r="AJ1076" s="237" t="s">
        <v>1196</v>
      </c>
      <c r="AK1076" s="237" t="s">
        <v>94</v>
      </c>
      <c r="AL1076" s="237" t="s">
        <v>191</v>
      </c>
      <c r="AM1076" s="242">
        <v>4</v>
      </c>
    </row>
    <row r="1077" spans="2:39">
      <c r="B1077" s="228" t="s">
        <v>1483</v>
      </c>
      <c r="C1077" s="229" t="s">
        <v>1484</v>
      </c>
      <c r="D1077" s="230" t="s">
        <v>46</v>
      </c>
      <c r="E1077" s="231" t="s">
        <v>1705</v>
      </c>
      <c r="F1077" s="231" t="s">
        <v>1706</v>
      </c>
      <c r="G1077" s="231" t="s">
        <v>35</v>
      </c>
      <c r="H1077" s="231" t="s">
        <v>7652</v>
      </c>
      <c r="I1077" s="232" t="s">
        <v>98</v>
      </c>
      <c r="J1077" s="231" t="s">
        <v>2717</v>
      </c>
      <c r="K1077" s="230" t="s">
        <v>128</v>
      </c>
      <c r="L1077" s="230" t="s">
        <v>1578</v>
      </c>
      <c r="M1077" s="233">
        <v>52.5</v>
      </c>
      <c r="N1077" s="234" t="s">
        <v>7697</v>
      </c>
      <c r="O1077" s="230" t="s">
        <v>1579</v>
      </c>
      <c r="P1077" s="230" t="s">
        <v>46</v>
      </c>
      <c r="Q1077" s="233">
        <v>0</v>
      </c>
      <c r="R1077" s="234">
        <v>0</v>
      </c>
      <c r="S1077" s="235" t="s">
        <v>46</v>
      </c>
      <c r="T1077" s="236"/>
      <c r="U1077" s="237"/>
      <c r="V1077" s="238" t="s">
        <v>104</v>
      </c>
      <c r="W1077" s="236">
        <v>0</v>
      </c>
      <c r="X1077" s="237" t="s">
        <v>46</v>
      </c>
      <c r="Y1077" s="239">
        <v>0</v>
      </c>
      <c r="Z1077" s="237" t="s">
        <v>46</v>
      </c>
      <c r="AA1077" s="239">
        <v>0</v>
      </c>
      <c r="AB1077" s="240" t="s">
        <v>46</v>
      </c>
      <c r="AC1077" s="241" t="s">
        <v>46</v>
      </c>
      <c r="AD1077" s="241" t="s">
        <v>46</v>
      </c>
      <c r="AE1077" s="237"/>
      <c r="AF1077" s="237"/>
      <c r="AG1077" s="237"/>
      <c r="AH1077" s="237"/>
      <c r="AI1077" s="237" t="s">
        <v>1379</v>
      </c>
      <c r="AJ1077" s="237" t="s">
        <v>1196</v>
      </c>
      <c r="AK1077" s="237" t="s">
        <v>94</v>
      </c>
      <c r="AL1077" s="237" t="s">
        <v>191</v>
      </c>
      <c r="AM1077" s="242">
        <v>4</v>
      </c>
    </row>
    <row r="1078" spans="2:39">
      <c r="B1078" s="228" t="s">
        <v>1485</v>
      </c>
      <c r="C1078" s="229" t="s">
        <v>1486</v>
      </c>
      <c r="D1078" s="230" t="s">
        <v>46</v>
      </c>
      <c r="E1078" s="231" t="s">
        <v>1705</v>
      </c>
      <c r="F1078" s="231" t="s">
        <v>1706</v>
      </c>
      <c r="G1078" s="231" t="s">
        <v>35</v>
      </c>
      <c r="H1078" s="231" t="s">
        <v>7652</v>
      </c>
      <c r="I1078" s="232" t="s">
        <v>98</v>
      </c>
      <c r="J1078" s="231" t="s">
        <v>1612</v>
      </c>
      <c r="K1078" s="230" t="s">
        <v>128</v>
      </c>
      <c r="L1078" s="230" t="s">
        <v>1578</v>
      </c>
      <c r="M1078" s="233">
        <v>3.74</v>
      </c>
      <c r="N1078" s="234" t="s">
        <v>7697</v>
      </c>
      <c r="O1078" s="230" t="s">
        <v>1579</v>
      </c>
      <c r="P1078" s="230" t="s">
        <v>46</v>
      </c>
      <c r="Q1078" s="233">
        <v>0</v>
      </c>
      <c r="R1078" s="234">
        <v>0</v>
      </c>
      <c r="S1078" s="235" t="s">
        <v>46</v>
      </c>
      <c r="T1078" s="236"/>
      <c r="U1078" s="237"/>
      <c r="V1078" s="238" t="s">
        <v>104</v>
      </c>
      <c r="W1078" s="236">
        <v>0</v>
      </c>
      <c r="X1078" s="237" t="s">
        <v>46</v>
      </c>
      <c r="Y1078" s="239">
        <v>0</v>
      </c>
      <c r="Z1078" s="237" t="s">
        <v>46</v>
      </c>
      <c r="AA1078" s="239">
        <v>0</v>
      </c>
      <c r="AB1078" s="240" t="s">
        <v>46</v>
      </c>
      <c r="AC1078" s="241" t="s">
        <v>46</v>
      </c>
      <c r="AD1078" s="241" t="s">
        <v>46</v>
      </c>
      <c r="AE1078" s="237"/>
      <c r="AF1078" s="237"/>
      <c r="AG1078" s="237"/>
      <c r="AH1078" s="237"/>
      <c r="AI1078" s="237" t="s">
        <v>1379</v>
      </c>
      <c r="AJ1078" s="237" t="s">
        <v>1196</v>
      </c>
      <c r="AK1078" s="237" t="s">
        <v>94</v>
      </c>
      <c r="AL1078" s="237" t="s">
        <v>193</v>
      </c>
      <c r="AM1078" s="242">
        <v>4</v>
      </c>
    </row>
    <row r="1079" spans="2:39">
      <c r="B1079" s="228" t="s">
        <v>1485</v>
      </c>
      <c r="C1079" s="229" t="s">
        <v>1486</v>
      </c>
      <c r="D1079" s="230" t="s">
        <v>46</v>
      </c>
      <c r="E1079" s="231" t="s">
        <v>1703</v>
      </c>
      <c r="F1079" s="231" t="s">
        <v>1588</v>
      </c>
      <c r="G1079" s="231" t="s">
        <v>35</v>
      </c>
      <c r="H1079" s="231" t="s">
        <v>7652</v>
      </c>
      <c r="I1079" s="232" t="s">
        <v>98</v>
      </c>
      <c r="J1079" s="231" t="s">
        <v>1612</v>
      </c>
      <c r="K1079" s="230" t="s">
        <v>128</v>
      </c>
      <c r="L1079" s="230" t="s">
        <v>1578</v>
      </c>
      <c r="M1079" s="233">
        <v>3.74</v>
      </c>
      <c r="N1079" s="234" t="s">
        <v>7697</v>
      </c>
      <c r="O1079" s="230" t="s">
        <v>1579</v>
      </c>
      <c r="P1079" s="230" t="s">
        <v>46</v>
      </c>
      <c r="Q1079" s="233">
        <v>0</v>
      </c>
      <c r="R1079" s="234">
        <v>0</v>
      </c>
      <c r="S1079" s="235" t="s">
        <v>46</v>
      </c>
      <c r="T1079" s="236"/>
      <c r="U1079" s="237"/>
      <c r="V1079" s="238" t="s">
        <v>104</v>
      </c>
      <c r="W1079" s="236">
        <v>0</v>
      </c>
      <c r="X1079" s="237" t="s">
        <v>46</v>
      </c>
      <c r="Y1079" s="239">
        <v>0</v>
      </c>
      <c r="Z1079" s="237" t="s">
        <v>46</v>
      </c>
      <c r="AA1079" s="239">
        <v>0</v>
      </c>
      <c r="AB1079" s="240" t="s">
        <v>46</v>
      </c>
      <c r="AC1079" s="241" t="s">
        <v>46</v>
      </c>
      <c r="AD1079" s="241" t="s">
        <v>46</v>
      </c>
      <c r="AE1079" s="237"/>
      <c r="AF1079" s="237"/>
      <c r="AG1079" s="237"/>
      <c r="AH1079" s="237"/>
      <c r="AI1079" s="237" t="s">
        <v>1379</v>
      </c>
      <c r="AJ1079" s="237" t="s">
        <v>1196</v>
      </c>
      <c r="AK1079" s="237" t="s">
        <v>94</v>
      </c>
      <c r="AL1079" s="237" t="s">
        <v>193</v>
      </c>
      <c r="AM1079" s="242">
        <v>4</v>
      </c>
    </row>
    <row r="1080" spans="2:39">
      <c r="B1080" s="228" t="s">
        <v>1485</v>
      </c>
      <c r="C1080" s="229" t="s">
        <v>1486</v>
      </c>
      <c r="D1080" s="230" t="s">
        <v>46</v>
      </c>
      <c r="E1080" s="231" t="s">
        <v>1704</v>
      </c>
      <c r="F1080" s="231" t="s">
        <v>1585</v>
      </c>
      <c r="G1080" s="231" t="s">
        <v>35</v>
      </c>
      <c r="H1080" s="231" t="s">
        <v>7652</v>
      </c>
      <c r="I1080" s="232" t="s">
        <v>98</v>
      </c>
      <c r="J1080" s="231" t="s">
        <v>1612</v>
      </c>
      <c r="K1080" s="230" t="s">
        <v>128</v>
      </c>
      <c r="L1080" s="230" t="s">
        <v>1578</v>
      </c>
      <c r="M1080" s="233">
        <v>3.74</v>
      </c>
      <c r="N1080" s="234" t="s">
        <v>7697</v>
      </c>
      <c r="O1080" s="230" t="s">
        <v>1579</v>
      </c>
      <c r="P1080" s="230" t="s">
        <v>46</v>
      </c>
      <c r="Q1080" s="233">
        <v>0</v>
      </c>
      <c r="R1080" s="234">
        <v>0</v>
      </c>
      <c r="S1080" s="235" t="s">
        <v>46</v>
      </c>
      <c r="T1080" s="236"/>
      <c r="U1080" s="237"/>
      <c r="V1080" s="238" t="s">
        <v>104</v>
      </c>
      <c r="W1080" s="236">
        <v>0</v>
      </c>
      <c r="X1080" s="237" t="s">
        <v>46</v>
      </c>
      <c r="Y1080" s="239">
        <v>0</v>
      </c>
      <c r="Z1080" s="237" t="s">
        <v>46</v>
      </c>
      <c r="AA1080" s="239">
        <v>0</v>
      </c>
      <c r="AB1080" s="240" t="s">
        <v>46</v>
      </c>
      <c r="AC1080" s="241" t="s">
        <v>46</v>
      </c>
      <c r="AD1080" s="241" t="s">
        <v>46</v>
      </c>
      <c r="AE1080" s="237"/>
      <c r="AF1080" s="237"/>
      <c r="AG1080" s="237"/>
      <c r="AH1080" s="237"/>
      <c r="AI1080" s="237" t="s">
        <v>1379</v>
      </c>
      <c r="AJ1080" s="237" t="s">
        <v>1196</v>
      </c>
      <c r="AK1080" s="237" t="s">
        <v>94</v>
      </c>
      <c r="AL1080" s="237" t="s">
        <v>193</v>
      </c>
      <c r="AM1080" s="242">
        <v>4</v>
      </c>
    </row>
    <row r="1081" spans="2:39">
      <c r="B1081" s="228" t="s">
        <v>1485</v>
      </c>
      <c r="C1081" s="229" t="s">
        <v>1486</v>
      </c>
      <c r="D1081" s="230" t="s">
        <v>46</v>
      </c>
      <c r="E1081" s="231" t="s">
        <v>38</v>
      </c>
      <c r="F1081" s="231" t="s">
        <v>97</v>
      </c>
      <c r="G1081" s="231" t="s">
        <v>35</v>
      </c>
      <c r="H1081" s="231" t="s">
        <v>7652</v>
      </c>
      <c r="I1081" s="232" t="s">
        <v>98</v>
      </c>
      <c r="J1081" s="231" t="s">
        <v>1612</v>
      </c>
      <c r="K1081" s="230" t="s">
        <v>128</v>
      </c>
      <c r="L1081" s="230" t="s">
        <v>1578</v>
      </c>
      <c r="M1081" s="233">
        <v>3.74</v>
      </c>
      <c r="N1081" s="234" t="s">
        <v>7697</v>
      </c>
      <c r="O1081" s="230" t="s">
        <v>1579</v>
      </c>
      <c r="P1081" s="230" t="s">
        <v>46</v>
      </c>
      <c r="Q1081" s="233">
        <v>0</v>
      </c>
      <c r="R1081" s="234">
        <v>0</v>
      </c>
      <c r="S1081" s="235" t="s">
        <v>46</v>
      </c>
      <c r="T1081" s="236"/>
      <c r="U1081" s="237"/>
      <c r="V1081" s="238" t="s">
        <v>104</v>
      </c>
      <c r="W1081" s="236">
        <v>0</v>
      </c>
      <c r="X1081" s="237" t="s">
        <v>46</v>
      </c>
      <c r="Y1081" s="239">
        <v>0</v>
      </c>
      <c r="Z1081" s="237" t="s">
        <v>46</v>
      </c>
      <c r="AA1081" s="239">
        <v>0</v>
      </c>
      <c r="AB1081" s="240" t="s">
        <v>46</v>
      </c>
      <c r="AC1081" s="241" t="s">
        <v>46</v>
      </c>
      <c r="AD1081" s="241" t="s">
        <v>46</v>
      </c>
      <c r="AE1081" s="237"/>
      <c r="AF1081" s="237"/>
      <c r="AG1081" s="237"/>
      <c r="AH1081" s="237"/>
      <c r="AI1081" s="237" t="s">
        <v>1379</v>
      </c>
      <c r="AJ1081" s="237" t="s">
        <v>1196</v>
      </c>
      <c r="AK1081" s="237" t="s">
        <v>94</v>
      </c>
      <c r="AL1081" s="237" t="s">
        <v>193</v>
      </c>
      <c r="AM1081" s="242">
        <v>4</v>
      </c>
    </row>
    <row r="1082" spans="2:39">
      <c r="B1082" s="228" t="s">
        <v>1485</v>
      </c>
      <c r="C1082" s="229" t="s">
        <v>1486</v>
      </c>
      <c r="D1082" s="230" t="s">
        <v>46</v>
      </c>
      <c r="E1082" s="231" t="s">
        <v>1584</v>
      </c>
      <c r="F1082" s="231" t="s">
        <v>1585</v>
      </c>
      <c r="G1082" s="231" t="s">
        <v>35</v>
      </c>
      <c r="H1082" s="231" t="s">
        <v>7652</v>
      </c>
      <c r="I1082" s="232" t="s">
        <v>98</v>
      </c>
      <c r="J1082" s="231" t="s">
        <v>1612</v>
      </c>
      <c r="K1082" s="230" t="s">
        <v>128</v>
      </c>
      <c r="L1082" s="230" t="s">
        <v>1578</v>
      </c>
      <c r="M1082" s="233">
        <v>3.74</v>
      </c>
      <c r="N1082" s="234" t="s">
        <v>7697</v>
      </c>
      <c r="O1082" s="230" t="s">
        <v>1579</v>
      </c>
      <c r="P1082" s="230" t="s">
        <v>46</v>
      </c>
      <c r="Q1082" s="233">
        <v>0</v>
      </c>
      <c r="R1082" s="234">
        <v>0</v>
      </c>
      <c r="S1082" s="235" t="s">
        <v>46</v>
      </c>
      <c r="T1082" s="236"/>
      <c r="U1082" s="237"/>
      <c r="V1082" s="238" t="s">
        <v>104</v>
      </c>
      <c r="W1082" s="236">
        <v>0</v>
      </c>
      <c r="X1082" s="237" t="s">
        <v>46</v>
      </c>
      <c r="Y1082" s="239">
        <v>0</v>
      </c>
      <c r="Z1082" s="237" t="s">
        <v>46</v>
      </c>
      <c r="AA1082" s="239">
        <v>0</v>
      </c>
      <c r="AB1082" s="240" t="s">
        <v>46</v>
      </c>
      <c r="AC1082" s="241" t="s">
        <v>46</v>
      </c>
      <c r="AD1082" s="241" t="s">
        <v>46</v>
      </c>
      <c r="AE1082" s="237"/>
      <c r="AF1082" s="237"/>
      <c r="AG1082" s="237"/>
      <c r="AH1082" s="237"/>
      <c r="AI1082" s="237" t="s">
        <v>1379</v>
      </c>
      <c r="AJ1082" s="237" t="s">
        <v>1196</v>
      </c>
      <c r="AK1082" s="237" t="s">
        <v>94</v>
      </c>
      <c r="AL1082" s="237" t="s">
        <v>193</v>
      </c>
      <c r="AM1082" s="242">
        <v>4</v>
      </c>
    </row>
    <row r="1083" spans="2:39">
      <c r="B1083" s="228" t="s">
        <v>1485</v>
      </c>
      <c r="C1083" s="229" t="s">
        <v>1486</v>
      </c>
      <c r="D1083" s="230" t="s">
        <v>46</v>
      </c>
      <c r="E1083" s="231" t="s">
        <v>1573</v>
      </c>
      <c r="F1083" s="231" t="s">
        <v>1574</v>
      </c>
      <c r="G1083" s="231" t="s">
        <v>35</v>
      </c>
      <c r="H1083" s="231" t="s">
        <v>7652</v>
      </c>
      <c r="I1083" s="232" t="s">
        <v>98</v>
      </c>
      <c r="J1083" s="231" t="s">
        <v>1612</v>
      </c>
      <c r="K1083" s="230" t="s">
        <v>128</v>
      </c>
      <c r="L1083" s="230" t="s">
        <v>1578</v>
      </c>
      <c r="M1083" s="233">
        <v>3.74</v>
      </c>
      <c r="N1083" s="234" t="s">
        <v>7697</v>
      </c>
      <c r="O1083" s="230" t="s">
        <v>1579</v>
      </c>
      <c r="P1083" s="230" t="s">
        <v>46</v>
      </c>
      <c r="Q1083" s="233">
        <v>0</v>
      </c>
      <c r="R1083" s="234">
        <v>0</v>
      </c>
      <c r="S1083" s="235" t="s">
        <v>46</v>
      </c>
      <c r="T1083" s="236"/>
      <c r="U1083" s="237"/>
      <c r="V1083" s="238" t="s">
        <v>104</v>
      </c>
      <c r="W1083" s="236">
        <v>0</v>
      </c>
      <c r="X1083" s="237" t="s">
        <v>46</v>
      </c>
      <c r="Y1083" s="239">
        <v>0</v>
      </c>
      <c r="Z1083" s="237" t="s">
        <v>46</v>
      </c>
      <c r="AA1083" s="239">
        <v>0</v>
      </c>
      <c r="AB1083" s="240" t="s">
        <v>46</v>
      </c>
      <c r="AC1083" s="241" t="s">
        <v>46</v>
      </c>
      <c r="AD1083" s="241" t="s">
        <v>46</v>
      </c>
      <c r="AE1083" s="237"/>
      <c r="AF1083" s="237"/>
      <c r="AG1083" s="237"/>
      <c r="AH1083" s="237"/>
      <c r="AI1083" s="237" t="s">
        <v>1379</v>
      </c>
      <c r="AJ1083" s="237" t="s">
        <v>1196</v>
      </c>
      <c r="AK1083" s="237" t="s">
        <v>94</v>
      </c>
      <c r="AL1083" s="237" t="s">
        <v>193</v>
      </c>
      <c r="AM1083" s="242">
        <v>4</v>
      </c>
    </row>
    <row r="1084" spans="2:39">
      <c r="B1084" s="228" t="s">
        <v>1485</v>
      </c>
      <c r="C1084" s="229" t="s">
        <v>1486</v>
      </c>
      <c r="D1084" s="230" t="s">
        <v>46</v>
      </c>
      <c r="E1084" s="231" t="s">
        <v>1587</v>
      </c>
      <c r="F1084" s="231" t="s">
        <v>1588</v>
      </c>
      <c r="G1084" s="231" t="s">
        <v>35</v>
      </c>
      <c r="H1084" s="231" t="s">
        <v>7652</v>
      </c>
      <c r="I1084" s="232" t="s">
        <v>98</v>
      </c>
      <c r="J1084" s="231" t="s">
        <v>1612</v>
      </c>
      <c r="K1084" s="230" t="s">
        <v>128</v>
      </c>
      <c r="L1084" s="230" t="s">
        <v>1578</v>
      </c>
      <c r="M1084" s="233">
        <v>3.74</v>
      </c>
      <c r="N1084" s="234" t="s">
        <v>7697</v>
      </c>
      <c r="O1084" s="230" t="s">
        <v>1579</v>
      </c>
      <c r="P1084" s="230" t="s">
        <v>46</v>
      </c>
      <c r="Q1084" s="233">
        <v>0</v>
      </c>
      <c r="R1084" s="234">
        <v>0</v>
      </c>
      <c r="S1084" s="235" t="s">
        <v>46</v>
      </c>
      <c r="T1084" s="236"/>
      <c r="U1084" s="237"/>
      <c r="V1084" s="238" t="s">
        <v>104</v>
      </c>
      <c r="W1084" s="236">
        <v>0</v>
      </c>
      <c r="X1084" s="237" t="s">
        <v>46</v>
      </c>
      <c r="Y1084" s="239">
        <v>0</v>
      </c>
      <c r="Z1084" s="237" t="s">
        <v>46</v>
      </c>
      <c r="AA1084" s="239">
        <v>0</v>
      </c>
      <c r="AB1084" s="240" t="s">
        <v>46</v>
      </c>
      <c r="AC1084" s="241" t="s">
        <v>46</v>
      </c>
      <c r="AD1084" s="241" t="s">
        <v>46</v>
      </c>
      <c r="AE1084" s="237"/>
      <c r="AF1084" s="237"/>
      <c r="AG1084" s="237"/>
      <c r="AH1084" s="237"/>
      <c r="AI1084" s="237" t="s">
        <v>1379</v>
      </c>
      <c r="AJ1084" s="237" t="s">
        <v>1196</v>
      </c>
      <c r="AK1084" s="237" t="s">
        <v>94</v>
      </c>
      <c r="AL1084" s="237" t="s">
        <v>193</v>
      </c>
      <c r="AM1084" s="242">
        <v>4</v>
      </c>
    </row>
    <row r="1085" spans="2:39">
      <c r="B1085" s="228" t="s">
        <v>1485</v>
      </c>
      <c r="C1085" s="229" t="s">
        <v>1486</v>
      </c>
      <c r="D1085" s="230" t="s">
        <v>46</v>
      </c>
      <c r="E1085" s="231" t="s">
        <v>1582</v>
      </c>
      <c r="F1085" s="231" t="s">
        <v>1706</v>
      </c>
      <c r="G1085" s="231" t="s">
        <v>35</v>
      </c>
      <c r="H1085" s="231" t="s">
        <v>7652</v>
      </c>
      <c r="I1085" s="232" t="s">
        <v>98</v>
      </c>
      <c r="J1085" s="231" t="s">
        <v>1612</v>
      </c>
      <c r="K1085" s="230" t="s">
        <v>128</v>
      </c>
      <c r="L1085" s="230" t="s">
        <v>1578</v>
      </c>
      <c r="M1085" s="233">
        <v>3.74</v>
      </c>
      <c r="N1085" s="234" t="s">
        <v>7697</v>
      </c>
      <c r="O1085" s="230" t="s">
        <v>1579</v>
      </c>
      <c r="P1085" s="230" t="s">
        <v>46</v>
      </c>
      <c r="Q1085" s="233">
        <v>0</v>
      </c>
      <c r="R1085" s="234">
        <v>0</v>
      </c>
      <c r="S1085" s="235" t="s">
        <v>46</v>
      </c>
      <c r="T1085" s="236"/>
      <c r="U1085" s="237"/>
      <c r="V1085" s="238" t="s">
        <v>104</v>
      </c>
      <c r="W1085" s="236">
        <v>0</v>
      </c>
      <c r="X1085" s="237" t="s">
        <v>46</v>
      </c>
      <c r="Y1085" s="239">
        <v>0</v>
      </c>
      <c r="Z1085" s="237" t="s">
        <v>46</v>
      </c>
      <c r="AA1085" s="239">
        <v>0</v>
      </c>
      <c r="AB1085" s="240" t="s">
        <v>46</v>
      </c>
      <c r="AC1085" s="241" t="s">
        <v>46</v>
      </c>
      <c r="AD1085" s="241" t="s">
        <v>46</v>
      </c>
      <c r="AE1085" s="237"/>
      <c r="AF1085" s="237"/>
      <c r="AG1085" s="237"/>
      <c r="AH1085" s="237"/>
      <c r="AI1085" s="237" t="s">
        <v>1379</v>
      </c>
      <c r="AJ1085" s="237" t="s">
        <v>1196</v>
      </c>
      <c r="AK1085" s="237" t="s">
        <v>94</v>
      </c>
      <c r="AL1085" s="237" t="s">
        <v>193</v>
      </c>
      <c r="AM1085" s="242">
        <v>4</v>
      </c>
    </row>
    <row r="1086" spans="2:39">
      <c r="B1086" s="228" t="s">
        <v>1487</v>
      </c>
      <c r="C1086" s="229" t="s">
        <v>1488</v>
      </c>
      <c r="D1086" s="230" t="s">
        <v>46</v>
      </c>
      <c r="E1086" s="231" t="s">
        <v>1705</v>
      </c>
      <c r="F1086" s="231" t="s">
        <v>1706</v>
      </c>
      <c r="G1086" s="231" t="s">
        <v>35</v>
      </c>
      <c r="H1086" s="231" t="s">
        <v>7652</v>
      </c>
      <c r="I1086" s="232" t="s">
        <v>98</v>
      </c>
      <c r="J1086" s="231" t="s">
        <v>1612</v>
      </c>
      <c r="K1086" s="230" t="s">
        <v>128</v>
      </c>
      <c r="L1086" s="230" t="s">
        <v>1578</v>
      </c>
      <c r="M1086" s="233">
        <v>6.15</v>
      </c>
      <c r="N1086" s="234" t="s">
        <v>7697</v>
      </c>
      <c r="O1086" s="230" t="s">
        <v>1579</v>
      </c>
      <c r="P1086" s="230" t="s">
        <v>46</v>
      </c>
      <c r="Q1086" s="233">
        <v>0</v>
      </c>
      <c r="R1086" s="234">
        <v>0</v>
      </c>
      <c r="S1086" s="235" t="s">
        <v>46</v>
      </c>
      <c r="T1086" s="236"/>
      <c r="U1086" s="237"/>
      <c r="V1086" s="238" t="s">
        <v>104</v>
      </c>
      <c r="W1086" s="236">
        <v>0</v>
      </c>
      <c r="X1086" s="237" t="s">
        <v>46</v>
      </c>
      <c r="Y1086" s="239">
        <v>0</v>
      </c>
      <c r="Z1086" s="237" t="s">
        <v>46</v>
      </c>
      <c r="AA1086" s="239">
        <v>0</v>
      </c>
      <c r="AB1086" s="240" t="s">
        <v>46</v>
      </c>
      <c r="AC1086" s="241" t="s">
        <v>46</v>
      </c>
      <c r="AD1086" s="241" t="s">
        <v>46</v>
      </c>
      <c r="AE1086" s="237"/>
      <c r="AF1086" s="237"/>
      <c r="AG1086" s="237"/>
      <c r="AH1086" s="237"/>
      <c r="AI1086" s="237" t="s">
        <v>1379</v>
      </c>
      <c r="AJ1086" s="237" t="s">
        <v>1196</v>
      </c>
      <c r="AK1086" s="237" t="s">
        <v>94</v>
      </c>
      <c r="AL1086" s="237" t="s">
        <v>195</v>
      </c>
      <c r="AM1086" s="242">
        <v>4</v>
      </c>
    </row>
    <row r="1087" spans="2:39">
      <c r="B1087" s="228" t="s">
        <v>1487</v>
      </c>
      <c r="C1087" s="229" t="s">
        <v>1488</v>
      </c>
      <c r="D1087" s="230" t="s">
        <v>46</v>
      </c>
      <c r="E1087" s="231" t="s">
        <v>1704</v>
      </c>
      <c r="F1087" s="231" t="s">
        <v>1585</v>
      </c>
      <c r="G1087" s="231" t="s">
        <v>35</v>
      </c>
      <c r="H1087" s="231" t="s">
        <v>7652</v>
      </c>
      <c r="I1087" s="232" t="s">
        <v>98</v>
      </c>
      <c r="J1087" s="231" t="s">
        <v>1612</v>
      </c>
      <c r="K1087" s="230" t="s">
        <v>128</v>
      </c>
      <c r="L1087" s="230" t="s">
        <v>1578</v>
      </c>
      <c r="M1087" s="233">
        <v>6.15</v>
      </c>
      <c r="N1087" s="234" t="s">
        <v>7697</v>
      </c>
      <c r="O1087" s="230" t="s">
        <v>1579</v>
      </c>
      <c r="P1087" s="230" t="s">
        <v>46</v>
      </c>
      <c r="Q1087" s="233">
        <v>0</v>
      </c>
      <c r="R1087" s="234">
        <v>0</v>
      </c>
      <c r="S1087" s="235" t="s">
        <v>46</v>
      </c>
      <c r="T1087" s="236"/>
      <c r="U1087" s="237"/>
      <c r="V1087" s="238" t="s">
        <v>104</v>
      </c>
      <c r="W1087" s="236">
        <v>0</v>
      </c>
      <c r="X1087" s="237" t="s">
        <v>46</v>
      </c>
      <c r="Y1087" s="239">
        <v>0</v>
      </c>
      <c r="Z1087" s="237" t="s">
        <v>46</v>
      </c>
      <c r="AA1087" s="239">
        <v>0</v>
      </c>
      <c r="AB1087" s="240" t="s">
        <v>46</v>
      </c>
      <c r="AC1087" s="241" t="s">
        <v>46</v>
      </c>
      <c r="AD1087" s="241" t="s">
        <v>46</v>
      </c>
      <c r="AE1087" s="237"/>
      <c r="AF1087" s="237"/>
      <c r="AG1087" s="237"/>
      <c r="AH1087" s="237"/>
      <c r="AI1087" s="237" t="s">
        <v>1379</v>
      </c>
      <c r="AJ1087" s="237" t="s">
        <v>1196</v>
      </c>
      <c r="AK1087" s="237" t="s">
        <v>94</v>
      </c>
      <c r="AL1087" s="237" t="s">
        <v>195</v>
      </c>
      <c r="AM1087" s="242">
        <v>4</v>
      </c>
    </row>
    <row r="1088" spans="2:39">
      <c r="B1088" s="228" t="s">
        <v>1487</v>
      </c>
      <c r="C1088" s="229" t="s">
        <v>1488</v>
      </c>
      <c r="D1088" s="230" t="s">
        <v>46</v>
      </c>
      <c r="E1088" s="231" t="s">
        <v>38</v>
      </c>
      <c r="F1088" s="231" t="s">
        <v>97</v>
      </c>
      <c r="G1088" s="231" t="s">
        <v>35</v>
      </c>
      <c r="H1088" s="231" t="s">
        <v>7652</v>
      </c>
      <c r="I1088" s="232" t="s">
        <v>98</v>
      </c>
      <c r="J1088" s="231" t="s">
        <v>1612</v>
      </c>
      <c r="K1088" s="230" t="s">
        <v>128</v>
      </c>
      <c r="L1088" s="230" t="s">
        <v>1578</v>
      </c>
      <c r="M1088" s="233">
        <v>6.15</v>
      </c>
      <c r="N1088" s="234" t="s">
        <v>7697</v>
      </c>
      <c r="O1088" s="230" t="s">
        <v>1579</v>
      </c>
      <c r="P1088" s="230" t="s">
        <v>46</v>
      </c>
      <c r="Q1088" s="233">
        <v>0</v>
      </c>
      <c r="R1088" s="234">
        <v>0</v>
      </c>
      <c r="S1088" s="235" t="s">
        <v>46</v>
      </c>
      <c r="T1088" s="236"/>
      <c r="U1088" s="237"/>
      <c r="V1088" s="238" t="s">
        <v>104</v>
      </c>
      <c r="W1088" s="236">
        <v>0</v>
      </c>
      <c r="X1088" s="237" t="s">
        <v>46</v>
      </c>
      <c r="Y1088" s="239">
        <v>0</v>
      </c>
      <c r="Z1088" s="237" t="s">
        <v>46</v>
      </c>
      <c r="AA1088" s="239">
        <v>0</v>
      </c>
      <c r="AB1088" s="240" t="s">
        <v>46</v>
      </c>
      <c r="AC1088" s="241" t="s">
        <v>46</v>
      </c>
      <c r="AD1088" s="241" t="s">
        <v>46</v>
      </c>
      <c r="AE1088" s="237"/>
      <c r="AF1088" s="237"/>
      <c r="AG1088" s="237"/>
      <c r="AH1088" s="237"/>
      <c r="AI1088" s="237" t="s">
        <v>1379</v>
      </c>
      <c r="AJ1088" s="237" t="s">
        <v>1196</v>
      </c>
      <c r="AK1088" s="237" t="s">
        <v>94</v>
      </c>
      <c r="AL1088" s="237" t="s">
        <v>195</v>
      </c>
      <c r="AM1088" s="242">
        <v>4</v>
      </c>
    </row>
    <row r="1089" spans="2:39">
      <c r="B1089" s="228" t="s">
        <v>1487</v>
      </c>
      <c r="C1089" s="229" t="s">
        <v>1488</v>
      </c>
      <c r="D1089" s="230" t="s">
        <v>46</v>
      </c>
      <c r="E1089" s="231" t="s">
        <v>1703</v>
      </c>
      <c r="F1089" s="231" t="s">
        <v>1588</v>
      </c>
      <c r="G1089" s="231" t="s">
        <v>35</v>
      </c>
      <c r="H1089" s="231" t="s">
        <v>7652</v>
      </c>
      <c r="I1089" s="232" t="s">
        <v>98</v>
      </c>
      <c r="J1089" s="231" t="s">
        <v>1612</v>
      </c>
      <c r="K1089" s="230" t="s">
        <v>128</v>
      </c>
      <c r="L1089" s="230" t="s">
        <v>1578</v>
      </c>
      <c r="M1089" s="233">
        <v>6.15</v>
      </c>
      <c r="N1089" s="234" t="s">
        <v>7697</v>
      </c>
      <c r="O1089" s="230" t="s">
        <v>1579</v>
      </c>
      <c r="P1089" s="230" t="s">
        <v>46</v>
      </c>
      <c r="Q1089" s="233">
        <v>0</v>
      </c>
      <c r="R1089" s="234">
        <v>0</v>
      </c>
      <c r="S1089" s="235" t="s">
        <v>46</v>
      </c>
      <c r="T1089" s="236"/>
      <c r="U1089" s="237"/>
      <c r="V1089" s="238" t="s">
        <v>104</v>
      </c>
      <c r="W1089" s="236">
        <v>0</v>
      </c>
      <c r="X1089" s="237" t="s">
        <v>46</v>
      </c>
      <c r="Y1089" s="239">
        <v>0</v>
      </c>
      <c r="Z1089" s="237" t="s">
        <v>46</v>
      </c>
      <c r="AA1089" s="239">
        <v>0</v>
      </c>
      <c r="AB1089" s="240" t="s">
        <v>46</v>
      </c>
      <c r="AC1089" s="241" t="s">
        <v>46</v>
      </c>
      <c r="AD1089" s="241" t="s">
        <v>46</v>
      </c>
      <c r="AE1089" s="237"/>
      <c r="AF1089" s="237"/>
      <c r="AG1089" s="237"/>
      <c r="AH1089" s="237"/>
      <c r="AI1089" s="237" t="s">
        <v>1379</v>
      </c>
      <c r="AJ1089" s="237" t="s">
        <v>1196</v>
      </c>
      <c r="AK1089" s="237" t="s">
        <v>94</v>
      </c>
      <c r="AL1089" s="237" t="s">
        <v>195</v>
      </c>
      <c r="AM1089" s="242">
        <v>4</v>
      </c>
    </row>
    <row r="1090" spans="2:39">
      <c r="B1090" s="228" t="s">
        <v>1489</v>
      </c>
      <c r="C1090" s="229" t="s">
        <v>1490</v>
      </c>
      <c r="D1090" s="230" t="s">
        <v>46</v>
      </c>
      <c r="E1090" s="231" t="s">
        <v>1705</v>
      </c>
      <c r="F1090" s="231" t="s">
        <v>1706</v>
      </c>
      <c r="G1090" s="231" t="s">
        <v>35</v>
      </c>
      <c r="H1090" s="231" t="s">
        <v>7652</v>
      </c>
      <c r="I1090" s="232" t="s">
        <v>98</v>
      </c>
      <c r="J1090" s="231" t="s">
        <v>1612</v>
      </c>
      <c r="K1090" s="230" t="s">
        <v>128</v>
      </c>
      <c r="L1090" s="230" t="s">
        <v>1578</v>
      </c>
      <c r="M1090" s="233">
        <v>42.7</v>
      </c>
      <c r="N1090" s="234" t="s">
        <v>7697</v>
      </c>
      <c r="O1090" s="230" t="s">
        <v>1579</v>
      </c>
      <c r="P1090" s="230" t="s">
        <v>46</v>
      </c>
      <c r="Q1090" s="233">
        <v>0</v>
      </c>
      <c r="R1090" s="234">
        <v>0</v>
      </c>
      <c r="S1090" s="235" t="s">
        <v>46</v>
      </c>
      <c r="T1090" s="236"/>
      <c r="U1090" s="237"/>
      <c r="V1090" s="238" t="s">
        <v>104</v>
      </c>
      <c r="W1090" s="236">
        <v>0</v>
      </c>
      <c r="X1090" s="237" t="s">
        <v>46</v>
      </c>
      <c r="Y1090" s="239">
        <v>0</v>
      </c>
      <c r="Z1090" s="237" t="s">
        <v>46</v>
      </c>
      <c r="AA1090" s="239">
        <v>0</v>
      </c>
      <c r="AB1090" s="240" t="s">
        <v>46</v>
      </c>
      <c r="AC1090" s="241" t="s">
        <v>46</v>
      </c>
      <c r="AD1090" s="241" t="s">
        <v>46</v>
      </c>
      <c r="AE1090" s="237"/>
      <c r="AF1090" s="237"/>
      <c r="AG1090" s="237"/>
      <c r="AH1090" s="237"/>
      <c r="AI1090" s="237" t="s">
        <v>1379</v>
      </c>
      <c r="AJ1090" s="237" t="s">
        <v>1196</v>
      </c>
      <c r="AK1090" s="237" t="s">
        <v>94</v>
      </c>
      <c r="AL1090" s="237" t="s">
        <v>198</v>
      </c>
      <c r="AM1090" s="242">
        <v>4</v>
      </c>
    </row>
    <row r="1091" spans="2:39">
      <c r="B1091" s="228" t="s">
        <v>1489</v>
      </c>
      <c r="C1091" s="229" t="s">
        <v>1490</v>
      </c>
      <c r="D1091" s="230" t="s">
        <v>46</v>
      </c>
      <c r="E1091" s="231" t="s">
        <v>1703</v>
      </c>
      <c r="F1091" s="231" t="s">
        <v>1588</v>
      </c>
      <c r="G1091" s="231" t="s">
        <v>35</v>
      </c>
      <c r="H1091" s="231" t="s">
        <v>7652</v>
      </c>
      <c r="I1091" s="232" t="s">
        <v>98</v>
      </c>
      <c r="J1091" s="231" t="s">
        <v>1612</v>
      </c>
      <c r="K1091" s="230" t="s">
        <v>128</v>
      </c>
      <c r="L1091" s="230" t="s">
        <v>1578</v>
      </c>
      <c r="M1091" s="233">
        <v>42.7</v>
      </c>
      <c r="N1091" s="234" t="s">
        <v>7697</v>
      </c>
      <c r="O1091" s="230" t="s">
        <v>1579</v>
      </c>
      <c r="P1091" s="230" t="s">
        <v>46</v>
      </c>
      <c r="Q1091" s="233">
        <v>0</v>
      </c>
      <c r="R1091" s="234">
        <v>0</v>
      </c>
      <c r="S1091" s="235" t="s">
        <v>46</v>
      </c>
      <c r="T1091" s="236"/>
      <c r="U1091" s="237"/>
      <c r="V1091" s="238" t="s">
        <v>104</v>
      </c>
      <c r="W1091" s="236">
        <v>0</v>
      </c>
      <c r="X1091" s="237" t="s">
        <v>46</v>
      </c>
      <c r="Y1091" s="239">
        <v>0</v>
      </c>
      <c r="Z1091" s="237" t="s">
        <v>46</v>
      </c>
      <c r="AA1091" s="239">
        <v>0</v>
      </c>
      <c r="AB1091" s="240" t="s">
        <v>46</v>
      </c>
      <c r="AC1091" s="241" t="s">
        <v>46</v>
      </c>
      <c r="AD1091" s="241" t="s">
        <v>46</v>
      </c>
      <c r="AE1091" s="237"/>
      <c r="AF1091" s="237"/>
      <c r="AG1091" s="237"/>
      <c r="AH1091" s="237"/>
      <c r="AI1091" s="237" t="s">
        <v>1379</v>
      </c>
      <c r="AJ1091" s="237" t="s">
        <v>1196</v>
      </c>
      <c r="AK1091" s="237" t="s">
        <v>94</v>
      </c>
      <c r="AL1091" s="237" t="s">
        <v>198</v>
      </c>
      <c r="AM1091" s="242">
        <v>4</v>
      </c>
    </row>
    <row r="1092" spans="2:39">
      <c r="B1092" s="228" t="s">
        <v>1489</v>
      </c>
      <c r="C1092" s="229" t="s">
        <v>1490</v>
      </c>
      <c r="D1092" s="230" t="s">
        <v>46</v>
      </c>
      <c r="E1092" s="231" t="s">
        <v>1704</v>
      </c>
      <c r="F1092" s="231" t="s">
        <v>1585</v>
      </c>
      <c r="G1092" s="231" t="s">
        <v>35</v>
      </c>
      <c r="H1092" s="231" t="s">
        <v>7652</v>
      </c>
      <c r="I1092" s="232" t="s">
        <v>98</v>
      </c>
      <c r="J1092" s="231" t="s">
        <v>1612</v>
      </c>
      <c r="K1092" s="230" t="s">
        <v>128</v>
      </c>
      <c r="L1092" s="230" t="s">
        <v>1578</v>
      </c>
      <c r="M1092" s="233">
        <v>42.7</v>
      </c>
      <c r="N1092" s="234" t="s">
        <v>7697</v>
      </c>
      <c r="O1092" s="230" t="s">
        <v>1579</v>
      </c>
      <c r="P1092" s="230" t="s">
        <v>46</v>
      </c>
      <c r="Q1092" s="233">
        <v>0</v>
      </c>
      <c r="R1092" s="234">
        <v>0</v>
      </c>
      <c r="S1092" s="235" t="s">
        <v>46</v>
      </c>
      <c r="T1092" s="236"/>
      <c r="U1092" s="237"/>
      <c r="V1092" s="238" t="s">
        <v>104</v>
      </c>
      <c r="W1092" s="236">
        <v>0</v>
      </c>
      <c r="X1092" s="237" t="s">
        <v>46</v>
      </c>
      <c r="Y1092" s="239">
        <v>0</v>
      </c>
      <c r="Z1092" s="237" t="s">
        <v>46</v>
      </c>
      <c r="AA1092" s="239">
        <v>0</v>
      </c>
      <c r="AB1092" s="240" t="s">
        <v>46</v>
      </c>
      <c r="AC1092" s="241" t="s">
        <v>46</v>
      </c>
      <c r="AD1092" s="241" t="s">
        <v>46</v>
      </c>
      <c r="AE1092" s="237"/>
      <c r="AF1092" s="237"/>
      <c r="AG1092" s="237"/>
      <c r="AH1092" s="237"/>
      <c r="AI1092" s="237" t="s">
        <v>1379</v>
      </c>
      <c r="AJ1092" s="237" t="s">
        <v>1196</v>
      </c>
      <c r="AK1092" s="237" t="s">
        <v>94</v>
      </c>
      <c r="AL1092" s="237" t="s">
        <v>198</v>
      </c>
      <c r="AM1092" s="242">
        <v>4</v>
      </c>
    </row>
    <row r="1093" spans="2:39">
      <c r="B1093" s="228" t="s">
        <v>1489</v>
      </c>
      <c r="C1093" s="229" t="s">
        <v>1490</v>
      </c>
      <c r="D1093" s="230" t="s">
        <v>46</v>
      </c>
      <c r="E1093" s="231" t="s">
        <v>38</v>
      </c>
      <c r="F1093" s="231" t="s">
        <v>97</v>
      </c>
      <c r="G1093" s="231" t="s">
        <v>35</v>
      </c>
      <c r="H1093" s="231" t="s">
        <v>7652</v>
      </c>
      <c r="I1093" s="232" t="s">
        <v>98</v>
      </c>
      <c r="J1093" s="231" t="s">
        <v>1612</v>
      </c>
      <c r="K1093" s="230" t="s">
        <v>128</v>
      </c>
      <c r="L1093" s="230" t="s">
        <v>1578</v>
      </c>
      <c r="M1093" s="233">
        <v>42.7</v>
      </c>
      <c r="N1093" s="234" t="s">
        <v>7697</v>
      </c>
      <c r="O1093" s="230" t="s">
        <v>1579</v>
      </c>
      <c r="P1093" s="230" t="s">
        <v>46</v>
      </c>
      <c r="Q1093" s="233">
        <v>0</v>
      </c>
      <c r="R1093" s="234">
        <v>0</v>
      </c>
      <c r="S1093" s="235" t="s">
        <v>46</v>
      </c>
      <c r="T1093" s="236"/>
      <c r="U1093" s="237"/>
      <c r="V1093" s="238" t="s">
        <v>104</v>
      </c>
      <c r="W1093" s="236">
        <v>0</v>
      </c>
      <c r="X1093" s="237" t="s">
        <v>46</v>
      </c>
      <c r="Y1093" s="239">
        <v>0</v>
      </c>
      <c r="Z1093" s="237" t="s">
        <v>46</v>
      </c>
      <c r="AA1093" s="239">
        <v>0</v>
      </c>
      <c r="AB1093" s="240" t="s">
        <v>46</v>
      </c>
      <c r="AC1093" s="241" t="s">
        <v>46</v>
      </c>
      <c r="AD1093" s="241" t="s">
        <v>46</v>
      </c>
      <c r="AE1093" s="237"/>
      <c r="AF1093" s="237"/>
      <c r="AG1093" s="237"/>
      <c r="AH1093" s="237"/>
      <c r="AI1093" s="237" t="s">
        <v>1379</v>
      </c>
      <c r="AJ1093" s="237" t="s">
        <v>1196</v>
      </c>
      <c r="AK1093" s="237" t="s">
        <v>94</v>
      </c>
      <c r="AL1093" s="237" t="s">
        <v>198</v>
      </c>
      <c r="AM1093" s="242">
        <v>4</v>
      </c>
    </row>
    <row r="1094" spans="2:39">
      <c r="B1094" s="228" t="s">
        <v>7713</v>
      </c>
      <c r="C1094" s="229" t="s">
        <v>7714</v>
      </c>
      <c r="D1094" s="230" t="s">
        <v>46</v>
      </c>
      <c r="E1094" s="231" t="s">
        <v>46</v>
      </c>
      <c r="F1094" s="231" t="s">
        <v>46</v>
      </c>
      <c r="G1094" s="231" t="s">
        <v>46</v>
      </c>
      <c r="H1094" s="231" t="s">
        <v>46</v>
      </c>
      <c r="I1094" s="232" t="s">
        <v>46</v>
      </c>
      <c r="J1094" s="231" t="s">
        <v>46</v>
      </c>
      <c r="K1094" s="230" t="s">
        <v>46</v>
      </c>
      <c r="L1094" s="230" t="s">
        <v>46</v>
      </c>
      <c r="M1094" s="233">
        <v>0</v>
      </c>
      <c r="N1094" s="234" t="s">
        <v>46</v>
      </c>
      <c r="O1094" s="230" t="s">
        <v>46</v>
      </c>
      <c r="P1094" s="230" t="s">
        <v>46</v>
      </c>
      <c r="Q1094" s="233">
        <v>0</v>
      </c>
      <c r="R1094" s="234">
        <v>0</v>
      </c>
      <c r="S1094" s="235" t="s">
        <v>46</v>
      </c>
      <c r="T1094" s="236"/>
      <c r="U1094" s="237"/>
      <c r="V1094" s="238" t="s">
        <v>46</v>
      </c>
      <c r="W1094" s="236">
        <v>0</v>
      </c>
      <c r="X1094" s="237" t="s">
        <v>46</v>
      </c>
      <c r="Y1094" s="239">
        <v>0</v>
      </c>
      <c r="Z1094" s="237" t="s">
        <v>46</v>
      </c>
      <c r="AA1094" s="239">
        <v>0</v>
      </c>
      <c r="AB1094" s="240" t="s">
        <v>46</v>
      </c>
      <c r="AC1094" s="241" t="s">
        <v>46</v>
      </c>
      <c r="AD1094" s="241" t="s">
        <v>46</v>
      </c>
      <c r="AE1094" s="237"/>
      <c r="AF1094" s="237"/>
      <c r="AG1094" s="237"/>
      <c r="AH1094" s="237"/>
      <c r="AI1094" s="237" t="s">
        <v>1379</v>
      </c>
      <c r="AJ1094" s="237" t="s">
        <v>1196</v>
      </c>
      <c r="AK1094" s="237" t="s">
        <v>94</v>
      </c>
      <c r="AL1094" s="237" t="s">
        <v>200</v>
      </c>
      <c r="AM1094" s="242">
        <v>4</v>
      </c>
    </row>
    <row r="1095" spans="2:39">
      <c r="B1095" s="180" t="s">
        <v>1491</v>
      </c>
      <c r="C1095" s="181" t="s">
        <v>1492</v>
      </c>
      <c r="D1095" s="182" t="s">
        <v>46</v>
      </c>
      <c r="E1095" s="183" t="s">
        <v>46</v>
      </c>
      <c r="F1095" s="183" t="s">
        <v>46</v>
      </c>
      <c r="G1095" s="183" t="s">
        <v>46</v>
      </c>
      <c r="H1095" s="183" t="s">
        <v>46</v>
      </c>
      <c r="I1095" s="184" t="s">
        <v>46</v>
      </c>
      <c r="J1095" s="183" t="s">
        <v>46</v>
      </c>
      <c r="K1095" s="182" t="s">
        <v>46</v>
      </c>
      <c r="L1095" s="182" t="s">
        <v>46</v>
      </c>
      <c r="M1095" s="185">
        <v>0</v>
      </c>
      <c r="N1095" s="186" t="s">
        <v>46</v>
      </c>
      <c r="O1095" s="182" t="s">
        <v>46</v>
      </c>
      <c r="P1095" s="182" t="s">
        <v>46</v>
      </c>
      <c r="Q1095" s="185">
        <v>0</v>
      </c>
      <c r="R1095" s="186">
        <v>0</v>
      </c>
      <c r="S1095" s="187" t="s">
        <v>46</v>
      </c>
      <c r="T1095" s="36"/>
      <c r="U1095" s="35"/>
      <c r="V1095" s="188" t="s">
        <v>46</v>
      </c>
      <c r="W1095" s="36">
        <v>0</v>
      </c>
      <c r="X1095" s="35" t="s">
        <v>46</v>
      </c>
      <c r="Y1095" s="38">
        <v>0</v>
      </c>
      <c r="Z1095" s="35" t="s">
        <v>46</v>
      </c>
      <c r="AA1095" s="38">
        <v>0</v>
      </c>
      <c r="AB1095" s="39" t="s">
        <v>46</v>
      </c>
      <c r="AC1095" s="34" t="s">
        <v>46</v>
      </c>
      <c r="AD1095" s="34" t="s">
        <v>46</v>
      </c>
      <c r="AE1095" s="35"/>
      <c r="AF1095" s="35"/>
      <c r="AG1095" s="35"/>
      <c r="AH1095" s="35"/>
      <c r="AI1095" s="35" t="s">
        <v>1379</v>
      </c>
      <c r="AJ1095" s="35" t="s">
        <v>1237</v>
      </c>
      <c r="AK1095" s="35" t="s">
        <v>46</v>
      </c>
      <c r="AL1095" s="35" t="s">
        <v>46</v>
      </c>
      <c r="AM1095" s="40">
        <v>2</v>
      </c>
    </row>
    <row r="1096" spans="2:39">
      <c r="B1096" s="189" t="s">
        <v>1493</v>
      </c>
      <c r="C1096" s="190" t="s">
        <v>1492</v>
      </c>
      <c r="D1096" s="191" t="s">
        <v>46</v>
      </c>
      <c r="E1096" s="192" t="s">
        <v>46</v>
      </c>
      <c r="F1096" s="192" t="s">
        <v>46</v>
      </c>
      <c r="G1096" s="192" t="s">
        <v>46</v>
      </c>
      <c r="H1096" s="192" t="s">
        <v>46</v>
      </c>
      <c r="I1096" s="193" t="s">
        <v>46</v>
      </c>
      <c r="J1096" s="192" t="s">
        <v>46</v>
      </c>
      <c r="K1096" s="191" t="s">
        <v>46</v>
      </c>
      <c r="L1096" s="191" t="s">
        <v>46</v>
      </c>
      <c r="M1096" s="194">
        <v>0</v>
      </c>
      <c r="N1096" s="195" t="s">
        <v>46</v>
      </c>
      <c r="O1096" s="191" t="s">
        <v>46</v>
      </c>
      <c r="P1096" s="191" t="s">
        <v>46</v>
      </c>
      <c r="Q1096" s="194">
        <v>0</v>
      </c>
      <c r="R1096" s="195">
        <v>0</v>
      </c>
      <c r="S1096" s="196" t="s">
        <v>46</v>
      </c>
      <c r="T1096" s="44"/>
      <c r="U1096" s="43"/>
      <c r="V1096" s="197" t="s">
        <v>46</v>
      </c>
      <c r="W1096" s="44">
        <v>0</v>
      </c>
      <c r="X1096" s="43" t="s">
        <v>46</v>
      </c>
      <c r="Y1096" s="46">
        <v>0</v>
      </c>
      <c r="Z1096" s="43" t="s">
        <v>46</v>
      </c>
      <c r="AA1096" s="46">
        <v>0</v>
      </c>
      <c r="AB1096" s="47" t="s">
        <v>46</v>
      </c>
      <c r="AC1096" s="42" t="s">
        <v>46</v>
      </c>
      <c r="AD1096" s="42" t="s">
        <v>46</v>
      </c>
      <c r="AE1096" s="43"/>
      <c r="AF1096" s="43"/>
      <c r="AG1096" s="43"/>
      <c r="AH1096" s="43"/>
      <c r="AI1096" s="43" t="s">
        <v>1379</v>
      </c>
      <c r="AJ1096" s="43" t="s">
        <v>1237</v>
      </c>
      <c r="AK1096" s="43" t="s">
        <v>94</v>
      </c>
      <c r="AL1096" s="43" t="s">
        <v>46</v>
      </c>
      <c r="AM1096" s="48">
        <v>3</v>
      </c>
    </row>
    <row r="1097" spans="2:39">
      <c r="B1097" s="228" t="s">
        <v>1494</v>
      </c>
      <c r="C1097" s="229" t="s">
        <v>1495</v>
      </c>
      <c r="D1097" s="230" t="s">
        <v>46</v>
      </c>
      <c r="E1097" s="231" t="s">
        <v>1705</v>
      </c>
      <c r="F1097" s="231" t="s">
        <v>1706</v>
      </c>
      <c r="G1097" s="231" t="s">
        <v>35</v>
      </c>
      <c r="H1097" s="231" t="s">
        <v>7652</v>
      </c>
      <c r="I1097" s="232" t="s">
        <v>98</v>
      </c>
      <c r="J1097" s="231" t="s">
        <v>2979</v>
      </c>
      <c r="K1097" s="230" t="s">
        <v>128</v>
      </c>
      <c r="L1097" s="230" t="s">
        <v>1578</v>
      </c>
      <c r="M1097" s="233">
        <v>150</v>
      </c>
      <c r="N1097" s="234" t="s">
        <v>8271</v>
      </c>
      <c r="O1097" s="230" t="s">
        <v>1579</v>
      </c>
      <c r="P1097" s="230" t="s">
        <v>46</v>
      </c>
      <c r="Q1097" s="233">
        <v>0</v>
      </c>
      <c r="R1097" s="234">
        <v>0</v>
      </c>
      <c r="S1097" s="235" t="s">
        <v>46</v>
      </c>
      <c r="T1097" s="236"/>
      <c r="U1097" s="237"/>
      <c r="V1097" s="238" t="s">
        <v>104</v>
      </c>
      <c r="W1097" s="236">
        <v>0</v>
      </c>
      <c r="X1097" s="237" t="s">
        <v>46</v>
      </c>
      <c r="Y1097" s="239">
        <v>0</v>
      </c>
      <c r="Z1097" s="237" t="s">
        <v>46</v>
      </c>
      <c r="AA1097" s="239">
        <v>0</v>
      </c>
      <c r="AB1097" s="240" t="s">
        <v>46</v>
      </c>
      <c r="AC1097" s="241" t="s">
        <v>46</v>
      </c>
      <c r="AD1097" s="241" t="s">
        <v>46</v>
      </c>
      <c r="AE1097" s="237"/>
      <c r="AF1097" s="237"/>
      <c r="AG1097" s="237"/>
      <c r="AH1097" s="237"/>
      <c r="AI1097" s="237" t="s">
        <v>1379</v>
      </c>
      <c r="AJ1097" s="237" t="s">
        <v>1237</v>
      </c>
      <c r="AK1097" s="237" t="s">
        <v>94</v>
      </c>
      <c r="AL1097" s="237" t="s">
        <v>109</v>
      </c>
      <c r="AM1097" s="242">
        <v>4</v>
      </c>
    </row>
    <row r="1098" spans="2:39">
      <c r="B1098" s="228" t="s">
        <v>1494</v>
      </c>
      <c r="C1098" s="229" t="s">
        <v>1495</v>
      </c>
      <c r="D1098" s="230" t="s">
        <v>46</v>
      </c>
      <c r="E1098" s="231" t="s">
        <v>1703</v>
      </c>
      <c r="F1098" s="231" t="s">
        <v>1588</v>
      </c>
      <c r="G1098" s="231" t="s">
        <v>35</v>
      </c>
      <c r="H1098" s="231" t="s">
        <v>7652</v>
      </c>
      <c r="I1098" s="232" t="s">
        <v>98</v>
      </c>
      <c r="J1098" s="231" t="s">
        <v>2979</v>
      </c>
      <c r="K1098" s="230" t="s">
        <v>128</v>
      </c>
      <c r="L1098" s="230" t="s">
        <v>1578</v>
      </c>
      <c r="M1098" s="233">
        <v>150</v>
      </c>
      <c r="N1098" s="234" t="s">
        <v>8271</v>
      </c>
      <c r="O1098" s="230" t="s">
        <v>1579</v>
      </c>
      <c r="P1098" s="230" t="s">
        <v>46</v>
      </c>
      <c r="Q1098" s="233">
        <v>0</v>
      </c>
      <c r="R1098" s="234">
        <v>0</v>
      </c>
      <c r="S1098" s="235" t="s">
        <v>46</v>
      </c>
      <c r="T1098" s="236"/>
      <c r="U1098" s="237"/>
      <c r="V1098" s="238" t="s">
        <v>104</v>
      </c>
      <c r="W1098" s="236">
        <v>0</v>
      </c>
      <c r="X1098" s="237" t="s">
        <v>46</v>
      </c>
      <c r="Y1098" s="239">
        <v>0</v>
      </c>
      <c r="Z1098" s="237" t="s">
        <v>46</v>
      </c>
      <c r="AA1098" s="239">
        <v>0</v>
      </c>
      <c r="AB1098" s="240" t="s">
        <v>46</v>
      </c>
      <c r="AC1098" s="241" t="s">
        <v>46</v>
      </c>
      <c r="AD1098" s="241" t="s">
        <v>46</v>
      </c>
      <c r="AE1098" s="237"/>
      <c r="AF1098" s="237"/>
      <c r="AG1098" s="237"/>
      <c r="AH1098" s="237"/>
      <c r="AI1098" s="237" t="s">
        <v>1379</v>
      </c>
      <c r="AJ1098" s="237" t="s">
        <v>1237</v>
      </c>
      <c r="AK1098" s="237" t="s">
        <v>94</v>
      </c>
      <c r="AL1098" s="237" t="s">
        <v>109</v>
      </c>
      <c r="AM1098" s="242">
        <v>4</v>
      </c>
    </row>
    <row r="1099" spans="2:39">
      <c r="B1099" s="228" t="s">
        <v>1494</v>
      </c>
      <c r="C1099" s="229" t="s">
        <v>1495</v>
      </c>
      <c r="D1099" s="230" t="s">
        <v>46</v>
      </c>
      <c r="E1099" s="231" t="s">
        <v>1704</v>
      </c>
      <c r="F1099" s="231" t="s">
        <v>1585</v>
      </c>
      <c r="G1099" s="231" t="s">
        <v>35</v>
      </c>
      <c r="H1099" s="231" t="s">
        <v>7652</v>
      </c>
      <c r="I1099" s="232" t="s">
        <v>98</v>
      </c>
      <c r="J1099" s="231" t="s">
        <v>2979</v>
      </c>
      <c r="K1099" s="230" t="s">
        <v>128</v>
      </c>
      <c r="L1099" s="230" t="s">
        <v>1578</v>
      </c>
      <c r="M1099" s="233">
        <v>150</v>
      </c>
      <c r="N1099" s="234" t="s">
        <v>8271</v>
      </c>
      <c r="O1099" s="230" t="s">
        <v>1579</v>
      </c>
      <c r="P1099" s="230" t="s">
        <v>46</v>
      </c>
      <c r="Q1099" s="233">
        <v>0</v>
      </c>
      <c r="R1099" s="234">
        <v>0</v>
      </c>
      <c r="S1099" s="235" t="s">
        <v>46</v>
      </c>
      <c r="T1099" s="236"/>
      <c r="U1099" s="237"/>
      <c r="V1099" s="238" t="s">
        <v>104</v>
      </c>
      <c r="W1099" s="236">
        <v>0</v>
      </c>
      <c r="X1099" s="237" t="s">
        <v>46</v>
      </c>
      <c r="Y1099" s="239">
        <v>0</v>
      </c>
      <c r="Z1099" s="237" t="s">
        <v>46</v>
      </c>
      <c r="AA1099" s="239">
        <v>0</v>
      </c>
      <c r="AB1099" s="240" t="s">
        <v>46</v>
      </c>
      <c r="AC1099" s="241" t="s">
        <v>46</v>
      </c>
      <c r="AD1099" s="241" t="s">
        <v>46</v>
      </c>
      <c r="AE1099" s="237"/>
      <c r="AF1099" s="237"/>
      <c r="AG1099" s="237"/>
      <c r="AH1099" s="237"/>
      <c r="AI1099" s="237" t="s">
        <v>1379</v>
      </c>
      <c r="AJ1099" s="237" t="s">
        <v>1237</v>
      </c>
      <c r="AK1099" s="237" t="s">
        <v>94</v>
      </c>
      <c r="AL1099" s="237" t="s">
        <v>109</v>
      </c>
      <c r="AM1099" s="242">
        <v>4</v>
      </c>
    </row>
    <row r="1100" spans="2:39">
      <c r="B1100" s="228" t="s">
        <v>1494</v>
      </c>
      <c r="C1100" s="229" t="s">
        <v>1495</v>
      </c>
      <c r="D1100" s="230" t="s">
        <v>46</v>
      </c>
      <c r="E1100" s="231" t="s">
        <v>38</v>
      </c>
      <c r="F1100" s="231" t="s">
        <v>97</v>
      </c>
      <c r="G1100" s="231" t="s">
        <v>35</v>
      </c>
      <c r="H1100" s="231" t="s">
        <v>7652</v>
      </c>
      <c r="I1100" s="232" t="s">
        <v>98</v>
      </c>
      <c r="J1100" s="231" t="s">
        <v>2979</v>
      </c>
      <c r="K1100" s="230" t="s">
        <v>128</v>
      </c>
      <c r="L1100" s="230" t="s">
        <v>1578</v>
      </c>
      <c r="M1100" s="233">
        <v>150</v>
      </c>
      <c r="N1100" s="234" t="s">
        <v>8271</v>
      </c>
      <c r="O1100" s="230" t="s">
        <v>1579</v>
      </c>
      <c r="P1100" s="230" t="s">
        <v>46</v>
      </c>
      <c r="Q1100" s="233">
        <v>0</v>
      </c>
      <c r="R1100" s="234">
        <v>0</v>
      </c>
      <c r="S1100" s="235" t="s">
        <v>46</v>
      </c>
      <c r="T1100" s="236"/>
      <c r="U1100" s="237"/>
      <c r="V1100" s="238" t="s">
        <v>104</v>
      </c>
      <c r="W1100" s="236">
        <v>0</v>
      </c>
      <c r="X1100" s="237" t="s">
        <v>46</v>
      </c>
      <c r="Y1100" s="239">
        <v>0</v>
      </c>
      <c r="Z1100" s="237" t="s">
        <v>46</v>
      </c>
      <c r="AA1100" s="239">
        <v>0</v>
      </c>
      <c r="AB1100" s="240" t="s">
        <v>46</v>
      </c>
      <c r="AC1100" s="241" t="s">
        <v>46</v>
      </c>
      <c r="AD1100" s="241" t="s">
        <v>46</v>
      </c>
      <c r="AE1100" s="237"/>
      <c r="AF1100" s="237"/>
      <c r="AG1100" s="237"/>
      <c r="AH1100" s="237"/>
      <c r="AI1100" s="237" t="s">
        <v>1379</v>
      </c>
      <c r="AJ1100" s="237" t="s">
        <v>1237</v>
      </c>
      <c r="AK1100" s="237" t="s">
        <v>94</v>
      </c>
      <c r="AL1100" s="237" t="s">
        <v>109</v>
      </c>
      <c r="AM1100" s="242">
        <v>4</v>
      </c>
    </row>
    <row r="1101" spans="2:39">
      <c r="B1101" s="228" t="s">
        <v>1496</v>
      </c>
      <c r="C1101" s="229" t="s">
        <v>1497</v>
      </c>
      <c r="D1101" s="230" t="s">
        <v>46</v>
      </c>
      <c r="E1101" s="231" t="s">
        <v>1704</v>
      </c>
      <c r="F1101" s="231" t="s">
        <v>1585</v>
      </c>
      <c r="G1101" s="231" t="s">
        <v>35</v>
      </c>
      <c r="H1101" s="231" t="s">
        <v>7652</v>
      </c>
      <c r="I1101" s="232" t="s">
        <v>98</v>
      </c>
      <c r="J1101" s="231" t="s">
        <v>2979</v>
      </c>
      <c r="K1101" s="230" t="s">
        <v>128</v>
      </c>
      <c r="L1101" s="230" t="s">
        <v>1578</v>
      </c>
      <c r="M1101" s="233">
        <v>180</v>
      </c>
      <c r="N1101" s="234" t="s">
        <v>8271</v>
      </c>
      <c r="O1101" s="230" t="s">
        <v>1579</v>
      </c>
      <c r="P1101" s="230" t="s">
        <v>46</v>
      </c>
      <c r="Q1101" s="233">
        <v>0</v>
      </c>
      <c r="R1101" s="234">
        <v>0</v>
      </c>
      <c r="S1101" s="235" t="s">
        <v>46</v>
      </c>
      <c r="T1101" s="236"/>
      <c r="U1101" s="237"/>
      <c r="V1101" s="238" t="s">
        <v>104</v>
      </c>
      <c r="W1101" s="236">
        <v>0</v>
      </c>
      <c r="X1101" s="237" t="s">
        <v>46</v>
      </c>
      <c r="Y1101" s="239">
        <v>0</v>
      </c>
      <c r="Z1101" s="237" t="s">
        <v>46</v>
      </c>
      <c r="AA1101" s="239">
        <v>0</v>
      </c>
      <c r="AB1101" s="240" t="s">
        <v>46</v>
      </c>
      <c r="AC1101" s="241" t="s">
        <v>46</v>
      </c>
      <c r="AD1101" s="241" t="s">
        <v>46</v>
      </c>
      <c r="AE1101" s="237"/>
      <c r="AF1101" s="237"/>
      <c r="AG1101" s="237"/>
      <c r="AH1101" s="237"/>
      <c r="AI1101" s="237" t="s">
        <v>1379</v>
      </c>
      <c r="AJ1101" s="237" t="s">
        <v>1237</v>
      </c>
      <c r="AK1101" s="237" t="s">
        <v>94</v>
      </c>
      <c r="AL1101" s="237" t="s">
        <v>111</v>
      </c>
      <c r="AM1101" s="242">
        <v>4</v>
      </c>
    </row>
    <row r="1102" spans="2:39">
      <c r="B1102" s="228" t="s">
        <v>1496</v>
      </c>
      <c r="C1102" s="229" t="s">
        <v>1497</v>
      </c>
      <c r="D1102" s="230" t="s">
        <v>46</v>
      </c>
      <c r="E1102" s="231" t="s">
        <v>1705</v>
      </c>
      <c r="F1102" s="231" t="s">
        <v>1706</v>
      </c>
      <c r="G1102" s="231" t="s">
        <v>35</v>
      </c>
      <c r="H1102" s="231" t="s">
        <v>7652</v>
      </c>
      <c r="I1102" s="232" t="s">
        <v>98</v>
      </c>
      <c r="J1102" s="231" t="s">
        <v>2979</v>
      </c>
      <c r="K1102" s="230" t="s">
        <v>128</v>
      </c>
      <c r="L1102" s="230" t="s">
        <v>1578</v>
      </c>
      <c r="M1102" s="233">
        <v>180</v>
      </c>
      <c r="N1102" s="234" t="s">
        <v>8271</v>
      </c>
      <c r="O1102" s="230" t="s">
        <v>1579</v>
      </c>
      <c r="P1102" s="230" t="s">
        <v>46</v>
      </c>
      <c r="Q1102" s="233">
        <v>0</v>
      </c>
      <c r="R1102" s="234">
        <v>0</v>
      </c>
      <c r="S1102" s="235" t="s">
        <v>46</v>
      </c>
      <c r="T1102" s="236"/>
      <c r="U1102" s="237"/>
      <c r="V1102" s="238" t="s">
        <v>104</v>
      </c>
      <c r="W1102" s="236">
        <v>0</v>
      </c>
      <c r="X1102" s="237" t="s">
        <v>46</v>
      </c>
      <c r="Y1102" s="239">
        <v>0</v>
      </c>
      <c r="Z1102" s="237" t="s">
        <v>46</v>
      </c>
      <c r="AA1102" s="239">
        <v>0</v>
      </c>
      <c r="AB1102" s="240" t="s">
        <v>46</v>
      </c>
      <c r="AC1102" s="241" t="s">
        <v>46</v>
      </c>
      <c r="AD1102" s="241" t="s">
        <v>46</v>
      </c>
      <c r="AE1102" s="237"/>
      <c r="AF1102" s="237"/>
      <c r="AG1102" s="237"/>
      <c r="AH1102" s="237"/>
      <c r="AI1102" s="237" t="s">
        <v>1379</v>
      </c>
      <c r="AJ1102" s="237" t="s">
        <v>1237</v>
      </c>
      <c r="AK1102" s="237" t="s">
        <v>94</v>
      </c>
      <c r="AL1102" s="237" t="s">
        <v>111</v>
      </c>
      <c r="AM1102" s="242">
        <v>4</v>
      </c>
    </row>
    <row r="1103" spans="2:39">
      <c r="B1103" s="228" t="s">
        <v>1496</v>
      </c>
      <c r="C1103" s="229" t="s">
        <v>1497</v>
      </c>
      <c r="D1103" s="230" t="s">
        <v>46</v>
      </c>
      <c r="E1103" s="231" t="s">
        <v>1703</v>
      </c>
      <c r="F1103" s="231" t="s">
        <v>1588</v>
      </c>
      <c r="G1103" s="231" t="s">
        <v>35</v>
      </c>
      <c r="H1103" s="231" t="s">
        <v>7652</v>
      </c>
      <c r="I1103" s="232" t="s">
        <v>98</v>
      </c>
      <c r="J1103" s="231" t="s">
        <v>2979</v>
      </c>
      <c r="K1103" s="230" t="s">
        <v>128</v>
      </c>
      <c r="L1103" s="230" t="s">
        <v>1578</v>
      </c>
      <c r="M1103" s="233">
        <v>180</v>
      </c>
      <c r="N1103" s="234" t="s">
        <v>8271</v>
      </c>
      <c r="O1103" s="230" t="s">
        <v>1579</v>
      </c>
      <c r="P1103" s="230" t="s">
        <v>46</v>
      </c>
      <c r="Q1103" s="233">
        <v>0</v>
      </c>
      <c r="R1103" s="234">
        <v>0</v>
      </c>
      <c r="S1103" s="235" t="s">
        <v>46</v>
      </c>
      <c r="T1103" s="236"/>
      <c r="U1103" s="237"/>
      <c r="V1103" s="238" t="s">
        <v>104</v>
      </c>
      <c r="W1103" s="236">
        <v>0</v>
      </c>
      <c r="X1103" s="237" t="s">
        <v>46</v>
      </c>
      <c r="Y1103" s="239">
        <v>0</v>
      </c>
      <c r="Z1103" s="237" t="s">
        <v>46</v>
      </c>
      <c r="AA1103" s="239">
        <v>0</v>
      </c>
      <c r="AB1103" s="240" t="s">
        <v>46</v>
      </c>
      <c r="AC1103" s="241" t="s">
        <v>46</v>
      </c>
      <c r="AD1103" s="241" t="s">
        <v>46</v>
      </c>
      <c r="AE1103" s="237"/>
      <c r="AF1103" s="237"/>
      <c r="AG1103" s="237"/>
      <c r="AH1103" s="237"/>
      <c r="AI1103" s="237" t="s">
        <v>1379</v>
      </c>
      <c r="AJ1103" s="237" t="s">
        <v>1237</v>
      </c>
      <c r="AK1103" s="237" t="s">
        <v>94</v>
      </c>
      <c r="AL1103" s="237" t="s">
        <v>111</v>
      </c>
      <c r="AM1103" s="242">
        <v>4</v>
      </c>
    </row>
    <row r="1104" spans="2:39">
      <c r="B1104" s="228" t="s">
        <v>1496</v>
      </c>
      <c r="C1104" s="229" t="s">
        <v>1497</v>
      </c>
      <c r="D1104" s="230" t="s">
        <v>46</v>
      </c>
      <c r="E1104" s="231" t="s">
        <v>38</v>
      </c>
      <c r="F1104" s="231" t="s">
        <v>97</v>
      </c>
      <c r="G1104" s="231" t="s">
        <v>35</v>
      </c>
      <c r="H1104" s="231" t="s">
        <v>7652</v>
      </c>
      <c r="I1104" s="232" t="s">
        <v>98</v>
      </c>
      <c r="J1104" s="231" t="s">
        <v>2979</v>
      </c>
      <c r="K1104" s="230" t="s">
        <v>128</v>
      </c>
      <c r="L1104" s="230" t="s">
        <v>1578</v>
      </c>
      <c r="M1104" s="233">
        <v>180</v>
      </c>
      <c r="N1104" s="234" t="s">
        <v>8271</v>
      </c>
      <c r="O1104" s="230" t="s">
        <v>1579</v>
      </c>
      <c r="P1104" s="230" t="s">
        <v>46</v>
      </c>
      <c r="Q1104" s="233">
        <v>0</v>
      </c>
      <c r="R1104" s="234">
        <v>0</v>
      </c>
      <c r="S1104" s="235" t="s">
        <v>46</v>
      </c>
      <c r="T1104" s="236"/>
      <c r="U1104" s="237"/>
      <c r="V1104" s="238" t="s">
        <v>104</v>
      </c>
      <c r="W1104" s="236">
        <v>0</v>
      </c>
      <c r="X1104" s="237" t="s">
        <v>46</v>
      </c>
      <c r="Y1104" s="239">
        <v>0</v>
      </c>
      <c r="Z1104" s="237" t="s">
        <v>46</v>
      </c>
      <c r="AA1104" s="239">
        <v>0</v>
      </c>
      <c r="AB1104" s="240" t="s">
        <v>46</v>
      </c>
      <c r="AC1104" s="241" t="s">
        <v>46</v>
      </c>
      <c r="AD1104" s="241" t="s">
        <v>46</v>
      </c>
      <c r="AE1104" s="237"/>
      <c r="AF1104" s="237"/>
      <c r="AG1104" s="237"/>
      <c r="AH1104" s="237"/>
      <c r="AI1104" s="237" t="s">
        <v>1379</v>
      </c>
      <c r="AJ1104" s="237" t="s">
        <v>1237</v>
      </c>
      <c r="AK1104" s="237" t="s">
        <v>94</v>
      </c>
      <c r="AL1104" s="237" t="s">
        <v>111</v>
      </c>
      <c r="AM1104" s="242">
        <v>4</v>
      </c>
    </row>
    <row r="1105" spans="2:39">
      <c r="B1105" s="228" t="s">
        <v>1498</v>
      </c>
      <c r="C1105" s="229" t="s">
        <v>1499</v>
      </c>
      <c r="D1105" s="230" t="s">
        <v>46</v>
      </c>
      <c r="E1105" s="231" t="s">
        <v>1573</v>
      </c>
      <c r="F1105" s="231" t="s">
        <v>1574</v>
      </c>
      <c r="G1105" s="231" t="s">
        <v>35</v>
      </c>
      <c r="H1105" s="231" t="s">
        <v>7652</v>
      </c>
      <c r="I1105" s="232" t="s">
        <v>98</v>
      </c>
      <c r="J1105" s="231" t="s">
        <v>2979</v>
      </c>
      <c r="K1105" s="230" t="s">
        <v>128</v>
      </c>
      <c r="L1105" s="230" t="s">
        <v>1578</v>
      </c>
      <c r="M1105" s="233">
        <v>200</v>
      </c>
      <c r="N1105" s="234" t="s">
        <v>8271</v>
      </c>
      <c r="O1105" s="230" t="s">
        <v>1579</v>
      </c>
      <c r="P1105" s="230" t="s">
        <v>46</v>
      </c>
      <c r="Q1105" s="233">
        <v>0</v>
      </c>
      <c r="R1105" s="234">
        <v>0</v>
      </c>
      <c r="S1105" s="235" t="s">
        <v>46</v>
      </c>
      <c r="T1105" s="236"/>
      <c r="U1105" s="237"/>
      <c r="V1105" s="238" t="s">
        <v>104</v>
      </c>
      <c r="W1105" s="236">
        <v>0</v>
      </c>
      <c r="X1105" s="237" t="s">
        <v>46</v>
      </c>
      <c r="Y1105" s="239">
        <v>0</v>
      </c>
      <c r="Z1105" s="237" t="s">
        <v>46</v>
      </c>
      <c r="AA1105" s="239">
        <v>0</v>
      </c>
      <c r="AB1105" s="240" t="s">
        <v>46</v>
      </c>
      <c r="AC1105" s="241" t="s">
        <v>46</v>
      </c>
      <c r="AD1105" s="241" t="s">
        <v>46</v>
      </c>
      <c r="AE1105" s="237"/>
      <c r="AF1105" s="237"/>
      <c r="AG1105" s="237"/>
      <c r="AH1105" s="237"/>
      <c r="AI1105" s="237" t="s">
        <v>1379</v>
      </c>
      <c r="AJ1105" s="237" t="s">
        <v>1237</v>
      </c>
      <c r="AK1105" s="237" t="s">
        <v>94</v>
      </c>
      <c r="AL1105" s="237" t="s">
        <v>112</v>
      </c>
      <c r="AM1105" s="242">
        <v>4</v>
      </c>
    </row>
    <row r="1106" spans="2:39">
      <c r="B1106" s="228" t="s">
        <v>1498</v>
      </c>
      <c r="C1106" s="229" t="s">
        <v>1499</v>
      </c>
      <c r="D1106" s="230" t="s">
        <v>46</v>
      </c>
      <c r="E1106" s="231" t="s">
        <v>1587</v>
      </c>
      <c r="F1106" s="231" t="s">
        <v>1588</v>
      </c>
      <c r="G1106" s="231" t="s">
        <v>35</v>
      </c>
      <c r="H1106" s="231" t="s">
        <v>7652</v>
      </c>
      <c r="I1106" s="232" t="s">
        <v>98</v>
      </c>
      <c r="J1106" s="231" t="s">
        <v>2979</v>
      </c>
      <c r="K1106" s="230" t="s">
        <v>128</v>
      </c>
      <c r="L1106" s="230" t="s">
        <v>1578</v>
      </c>
      <c r="M1106" s="233">
        <v>200</v>
      </c>
      <c r="N1106" s="234" t="s">
        <v>8271</v>
      </c>
      <c r="O1106" s="230" t="s">
        <v>1579</v>
      </c>
      <c r="P1106" s="230" t="s">
        <v>46</v>
      </c>
      <c r="Q1106" s="233">
        <v>0</v>
      </c>
      <c r="R1106" s="234">
        <v>0</v>
      </c>
      <c r="S1106" s="235" t="s">
        <v>46</v>
      </c>
      <c r="T1106" s="236"/>
      <c r="U1106" s="237"/>
      <c r="V1106" s="238" t="s">
        <v>104</v>
      </c>
      <c r="W1106" s="236">
        <v>0</v>
      </c>
      <c r="X1106" s="237" t="s">
        <v>46</v>
      </c>
      <c r="Y1106" s="239">
        <v>0</v>
      </c>
      <c r="Z1106" s="237" t="s">
        <v>46</v>
      </c>
      <c r="AA1106" s="239">
        <v>0</v>
      </c>
      <c r="AB1106" s="240" t="s">
        <v>46</v>
      </c>
      <c r="AC1106" s="241" t="s">
        <v>46</v>
      </c>
      <c r="AD1106" s="241" t="s">
        <v>46</v>
      </c>
      <c r="AE1106" s="237"/>
      <c r="AF1106" s="237"/>
      <c r="AG1106" s="237"/>
      <c r="AH1106" s="237"/>
      <c r="AI1106" s="237" t="s">
        <v>1379</v>
      </c>
      <c r="AJ1106" s="237" t="s">
        <v>1237</v>
      </c>
      <c r="AK1106" s="237" t="s">
        <v>94</v>
      </c>
      <c r="AL1106" s="237" t="s">
        <v>112</v>
      </c>
      <c r="AM1106" s="242">
        <v>4</v>
      </c>
    </row>
    <row r="1107" spans="2:39">
      <c r="B1107" s="228" t="s">
        <v>1498</v>
      </c>
      <c r="C1107" s="229" t="s">
        <v>1499</v>
      </c>
      <c r="D1107" s="230" t="s">
        <v>46</v>
      </c>
      <c r="E1107" s="231" t="s">
        <v>1584</v>
      </c>
      <c r="F1107" s="231" t="s">
        <v>1585</v>
      </c>
      <c r="G1107" s="231" t="s">
        <v>35</v>
      </c>
      <c r="H1107" s="231" t="s">
        <v>7652</v>
      </c>
      <c r="I1107" s="232" t="s">
        <v>98</v>
      </c>
      <c r="J1107" s="231" t="s">
        <v>2979</v>
      </c>
      <c r="K1107" s="230" t="s">
        <v>128</v>
      </c>
      <c r="L1107" s="230" t="s">
        <v>1578</v>
      </c>
      <c r="M1107" s="233">
        <v>200</v>
      </c>
      <c r="N1107" s="234" t="s">
        <v>8271</v>
      </c>
      <c r="O1107" s="230" t="s">
        <v>1579</v>
      </c>
      <c r="P1107" s="230" t="s">
        <v>46</v>
      </c>
      <c r="Q1107" s="233">
        <v>0</v>
      </c>
      <c r="R1107" s="234">
        <v>0</v>
      </c>
      <c r="S1107" s="235" t="s">
        <v>46</v>
      </c>
      <c r="T1107" s="236"/>
      <c r="U1107" s="237"/>
      <c r="V1107" s="238" t="s">
        <v>104</v>
      </c>
      <c r="W1107" s="236">
        <v>0</v>
      </c>
      <c r="X1107" s="237" t="s">
        <v>46</v>
      </c>
      <c r="Y1107" s="239">
        <v>0</v>
      </c>
      <c r="Z1107" s="237" t="s">
        <v>46</v>
      </c>
      <c r="AA1107" s="239">
        <v>0</v>
      </c>
      <c r="AB1107" s="240" t="s">
        <v>46</v>
      </c>
      <c r="AC1107" s="241" t="s">
        <v>46</v>
      </c>
      <c r="AD1107" s="241" t="s">
        <v>46</v>
      </c>
      <c r="AE1107" s="237"/>
      <c r="AF1107" s="237"/>
      <c r="AG1107" s="237"/>
      <c r="AH1107" s="237"/>
      <c r="AI1107" s="237" t="s">
        <v>1379</v>
      </c>
      <c r="AJ1107" s="237" t="s">
        <v>1237</v>
      </c>
      <c r="AK1107" s="237" t="s">
        <v>94</v>
      </c>
      <c r="AL1107" s="237" t="s">
        <v>112</v>
      </c>
      <c r="AM1107" s="242">
        <v>4</v>
      </c>
    </row>
    <row r="1108" spans="2:39">
      <c r="B1108" s="228" t="s">
        <v>1498</v>
      </c>
      <c r="C1108" s="229" t="s">
        <v>1499</v>
      </c>
      <c r="D1108" s="230" t="s">
        <v>46</v>
      </c>
      <c r="E1108" s="231" t="s">
        <v>1582</v>
      </c>
      <c r="F1108" s="231" t="s">
        <v>1706</v>
      </c>
      <c r="G1108" s="231" t="s">
        <v>35</v>
      </c>
      <c r="H1108" s="231" t="s">
        <v>7652</v>
      </c>
      <c r="I1108" s="232" t="s">
        <v>98</v>
      </c>
      <c r="J1108" s="231" t="s">
        <v>2979</v>
      </c>
      <c r="K1108" s="230" t="s">
        <v>128</v>
      </c>
      <c r="L1108" s="230" t="s">
        <v>1578</v>
      </c>
      <c r="M1108" s="233">
        <v>200</v>
      </c>
      <c r="N1108" s="234" t="s">
        <v>8271</v>
      </c>
      <c r="O1108" s="230" t="s">
        <v>1579</v>
      </c>
      <c r="P1108" s="230" t="s">
        <v>46</v>
      </c>
      <c r="Q1108" s="233">
        <v>0</v>
      </c>
      <c r="R1108" s="234">
        <v>0</v>
      </c>
      <c r="S1108" s="235" t="s">
        <v>46</v>
      </c>
      <c r="T1108" s="236"/>
      <c r="U1108" s="237"/>
      <c r="V1108" s="238" t="s">
        <v>104</v>
      </c>
      <c r="W1108" s="236">
        <v>0</v>
      </c>
      <c r="X1108" s="237" t="s">
        <v>46</v>
      </c>
      <c r="Y1108" s="239">
        <v>0</v>
      </c>
      <c r="Z1108" s="237" t="s">
        <v>46</v>
      </c>
      <c r="AA1108" s="239">
        <v>0</v>
      </c>
      <c r="AB1108" s="240" t="s">
        <v>46</v>
      </c>
      <c r="AC1108" s="241" t="s">
        <v>46</v>
      </c>
      <c r="AD1108" s="241" t="s">
        <v>46</v>
      </c>
      <c r="AE1108" s="237"/>
      <c r="AF1108" s="237"/>
      <c r="AG1108" s="237"/>
      <c r="AH1108" s="237"/>
      <c r="AI1108" s="237" t="s">
        <v>1379</v>
      </c>
      <c r="AJ1108" s="237" t="s">
        <v>1237</v>
      </c>
      <c r="AK1108" s="237" t="s">
        <v>94</v>
      </c>
      <c r="AL1108" s="237" t="s">
        <v>112</v>
      </c>
      <c r="AM1108" s="242">
        <v>4</v>
      </c>
    </row>
    <row r="1109" spans="2:39">
      <c r="B1109" s="228" t="s">
        <v>1498</v>
      </c>
      <c r="C1109" s="229" t="s">
        <v>1499</v>
      </c>
      <c r="D1109" s="230" t="s">
        <v>46</v>
      </c>
      <c r="E1109" s="231" t="s">
        <v>38</v>
      </c>
      <c r="F1109" s="231" t="s">
        <v>97</v>
      </c>
      <c r="G1109" s="231" t="s">
        <v>35</v>
      </c>
      <c r="H1109" s="231" t="s">
        <v>7652</v>
      </c>
      <c r="I1109" s="232" t="s">
        <v>98</v>
      </c>
      <c r="J1109" s="231" t="s">
        <v>2979</v>
      </c>
      <c r="K1109" s="230" t="s">
        <v>128</v>
      </c>
      <c r="L1109" s="230" t="s">
        <v>1578</v>
      </c>
      <c r="M1109" s="233">
        <v>200</v>
      </c>
      <c r="N1109" s="234" t="s">
        <v>8271</v>
      </c>
      <c r="O1109" s="230" t="s">
        <v>1579</v>
      </c>
      <c r="P1109" s="230" t="s">
        <v>46</v>
      </c>
      <c r="Q1109" s="233">
        <v>0</v>
      </c>
      <c r="R1109" s="234">
        <v>0</v>
      </c>
      <c r="S1109" s="235" t="s">
        <v>46</v>
      </c>
      <c r="T1109" s="236"/>
      <c r="U1109" s="237"/>
      <c r="V1109" s="238" t="s">
        <v>104</v>
      </c>
      <c r="W1109" s="236">
        <v>0</v>
      </c>
      <c r="X1109" s="237" t="s">
        <v>46</v>
      </c>
      <c r="Y1109" s="239">
        <v>0</v>
      </c>
      <c r="Z1109" s="237" t="s">
        <v>46</v>
      </c>
      <c r="AA1109" s="239">
        <v>0</v>
      </c>
      <c r="AB1109" s="240" t="s">
        <v>46</v>
      </c>
      <c r="AC1109" s="241" t="s">
        <v>46</v>
      </c>
      <c r="AD1109" s="241" t="s">
        <v>46</v>
      </c>
      <c r="AE1109" s="237"/>
      <c r="AF1109" s="237"/>
      <c r="AG1109" s="237"/>
      <c r="AH1109" s="237"/>
      <c r="AI1109" s="237" t="s">
        <v>1379</v>
      </c>
      <c r="AJ1109" s="237" t="s">
        <v>1237</v>
      </c>
      <c r="AK1109" s="237" t="s">
        <v>94</v>
      </c>
      <c r="AL1109" s="237" t="s">
        <v>112</v>
      </c>
      <c r="AM1109" s="242">
        <v>4</v>
      </c>
    </row>
    <row r="1110" spans="2:39">
      <c r="B1110" s="228" t="s">
        <v>1500</v>
      </c>
      <c r="C1110" s="229" t="s">
        <v>1501</v>
      </c>
      <c r="D1110" s="230" t="s">
        <v>46</v>
      </c>
      <c r="E1110" s="231" t="s">
        <v>38</v>
      </c>
      <c r="F1110" s="231" t="s">
        <v>97</v>
      </c>
      <c r="G1110" s="231" t="s">
        <v>35</v>
      </c>
      <c r="H1110" s="231" t="s">
        <v>7652</v>
      </c>
      <c r="I1110" s="232" t="s">
        <v>98</v>
      </c>
      <c r="J1110" s="231" t="s">
        <v>1612</v>
      </c>
      <c r="K1110" s="230" t="s">
        <v>128</v>
      </c>
      <c r="L1110" s="230" t="s">
        <v>1578</v>
      </c>
      <c r="M1110" s="233">
        <v>150</v>
      </c>
      <c r="N1110" s="234" t="s">
        <v>8271</v>
      </c>
      <c r="O1110" s="230" t="s">
        <v>1579</v>
      </c>
      <c r="P1110" s="230" t="s">
        <v>46</v>
      </c>
      <c r="Q1110" s="233">
        <v>0</v>
      </c>
      <c r="R1110" s="234">
        <v>0</v>
      </c>
      <c r="S1110" s="235" t="s">
        <v>46</v>
      </c>
      <c r="T1110" s="236"/>
      <c r="U1110" s="237"/>
      <c r="V1110" s="238" t="s">
        <v>104</v>
      </c>
      <c r="W1110" s="236">
        <v>0</v>
      </c>
      <c r="X1110" s="237" t="s">
        <v>46</v>
      </c>
      <c r="Y1110" s="239">
        <v>0</v>
      </c>
      <c r="Z1110" s="237" t="s">
        <v>46</v>
      </c>
      <c r="AA1110" s="239">
        <v>0</v>
      </c>
      <c r="AB1110" s="240" t="s">
        <v>46</v>
      </c>
      <c r="AC1110" s="241" t="s">
        <v>46</v>
      </c>
      <c r="AD1110" s="241" t="s">
        <v>46</v>
      </c>
      <c r="AE1110" s="237"/>
      <c r="AF1110" s="237"/>
      <c r="AG1110" s="237"/>
      <c r="AH1110" s="237"/>
      <c r="AI1110" s="237" t="s">
        <v>1379</v>
      </c>
      <c r="AJ1110" s="237" t="s">
        <v>1237</v>
      </c>
      <c r="AK1110" s="237" t="s">
        <v>94</v>
      </c>
      <c r="AL1110" s="237" t="s">
        <v>113</v>
      </c>
      <c r="AM1110" s="242">
        <v>4</v>
      </c>
    </row>
    <row r="1111" spans="2:39">
      <c r="B1111" s="228" t="s">
        <v>1500</v>
      </c>
      <c r="C1111" s="229" t="s">
        <v>1501</v>
      </c>
      <c r="D1111" s="230" t="s">
        <v>46</v>
      </c>
      <c r="E1111" s="231" t="s">
        <v>1704</v>
      </c>
      <c r="F1111" s="231" t="s">
        <v>1585</v>
      </c>
      <c r="G1111" s="231" t="s">
        <v>35</v>
      </c>
      <c r="H1111" s="231" t="s">
        <v>7652</v>
      </c>
      <c r="I1111" s="232" t="s">
        <v>98</v>
      </c>
      <c r="J1111" s="231" t="s">
        <v>1612</v>
      </c>
      <c r="K1111" s="230" t="s">
        <v>128</v>
      </c>
      <c r="L1111" s="230" t="s">
        <v>1578</v>
      </c>
      <c r="M1111" s="233">
        <v>150</v>
      </c>
      <c r="N1111" s="234" t="s">
        <v>8271</v>
      </c>
      <c r="O1111" s="230" t="s">
        <v>1579</v>
      </c>
      <c r="P1111" s="230" t="s">
        <v>46</v>
      </c>
      <c r="Q1111" s="233">
        <v>0</v>
      </c>
      <c r="R1111" s="234">
        <v>0</v>
      </c>
      <c r="S1111" s="235" t="s">
        <v>46</v>
      </c>
      <c r="T1111" s="236"/>
      <c r="U1111" s="237"/>
      <c r="V1111" s="238" t="s">
        <v>104</v>
      </c>
      <c r="W1111" s="236">
        <v>0</v>
      </c>
      <c r="X1111" s="237" t="s">
        <v>46</v>
      </c>
      <c r="Y1111" s="239">
        <v>0</v>
      </c>
      <c r="Z1111" s="237" t="s">
        <v>46</v>
      </c>
      <c r="AA1111" s="239">
        <v>0</v>
      </c>
      <c r="AB1111" s="240" t="s">
        <v>46</v>
      </c>
      <c r="AC1111" s="241" t="s">
        <v>46</v>
      </c>
      <c r="AD1111" s="241" t="s">
        <v>46</v>
      </c>
      <c r="AE1111" s="237"/>
      <c r="AF1111" s="237"/>
      <c r="AG1111" s="237"/>
      <c r="AH1111" s="237"/>
      <c r="AI1111" s="237" t="s">
        <v>1379</v>
      </c>
      <c r="AJ1111" s="237" t="s">
        <v>1237</v>
      </c>
      <c r="AK1111" s="237" t="s">
        <v>94</v>
      </c>
      <c r="AL1111" s="237" t="s">
        <v>113</v>
      </c>
      <c r="AM1111" s="242">
        <v>4</v>
      </c>
    </row>
    <row r="1112" spans="2:39">
      <c r="B1112" s="228" t="s">
        <v>1500</v>
      </c>
      <c r="C1112" s="229" t="s">
        <v>1501</v>
      </c>
      <c r="D1112" s="230" t="s">
        <v>46</v>
      </c>
      <c r="E1112" s="231" t="s">
        <v>1703</v>
      </c>
      <c r="F1112" s="231" t="s">
        <v>1588</v>
      </c>
      <c r="G1112" s="231" t="s">
        <v>35</v>
      </c>
      <c r="H1112" s="231" t="s">
        <v>7652</v>
      </c>
      <c r="I1112" s="232" t="s">
        <v>98</v>
      </c>
      <c r="J1112" s="231" t="s">
        <v>1612</v>
      </c>
      <c r="K1112" s="230" t="s">
        <v>128</v>
      </c>
      <c r="L1112" s="230" t="s">
        <v>1578</v>
      </c>
      <c r="M1112" s="233">
        <v>150</v>
      </c>
      <c r="N1112" s="234" t="s">
        <v>8271</v>
      </c>
      <c r="O1112" s="230" t="s">
        <v>1579</v>
      </c>
      <c r="P1112" s="230" t="s">
        <v>46</v>
      </c>
      <c r="Q1112" s="233">
        <v>0</v>
      </c>
      <c r="R1112" s="234">
        <v>0</v>
      </c>
      <c r="S1112" s="235" t="s">
        <v>46</v>
      </c>
      <c r="T1112" s="236"/>
      <c r="U1112" s="237"/>
      <c r="V1112" s="238" t="s">
        <v>104</v>
      </c>
      <c r="W1112" s="236">
        <v>0</v>
      </c>
      <c r="X1112" s="237" t="s">
        <v>46</v>
      </c>
      <c r="Y1112" s="239">
        <v>0</v>
      </c>
      <c r="Z1112" s="237" t="s">
        <v>46</v>
      </c>
      <c r="AA1112" s="239">
        <v>0</v>
      </c>
      <c r="AB1112" s="240" t="s">
        <v>46</v>
      </c>
      <c r="AC1112" s="241" t="s">
        <v>46</v>
      </c>
      <c r="AD1112" s="241" t="s">
        <v>46</v>
      </c>
      <c r="AE1112" s="237"/>
      <c r="AF1112" s="237"/>
      <c r="AG1112" s="237"/>
      <c r="AH1112" s="237"/>
      <c r="AI1112" s="237" t="s">
        <v>1379</v>
      </c>
      <c r="AJ1112" s="237" t="s">
        <v>1237</v>
      </c>
      <c r="AK1112" s="237" t="s">
        <v>94</v>
      </c>
      <c r="AL1112" s="237" t="s">
        <v>113</v>
      </c>
      <c r="AM1112" s="242">
        <v>4</v>
      </c>
    </row>
    <row r="1113" spans="2:39">
      <c r="B1113" s="228" t="s">
        <v>1500</v>
      </c>
      <c r="C1113" s="229" t="s">
        <v>1501</v>
      </c>
      <c r="D1113" s="230" t="s">
        <v>46</v>
      </c>
      <c r="E1113" s="231" t="s">
        <v>1705</v>
      </c>
      <c r="F1113" s="231" t="s">
        <v>1706</v>
      </c>
      <c r="G1113" s="231" t="s">
        <v>35</v>
      </c>
      <c r="H1113" s="231" t="s">
        <v>7652</v>
      </c>
      <c r="I1113" s="232" t="s">
        <v>98</v>
      </c>
      <c r="J1113" s="231" t="s">
        <v>1612</v>
      </c>
      <c r="K1113" s="230" t="s">
        <v>128</v>
      </c>
      <c r="L1113" s="230" t="s">
        <v>1578</v>
      </c>
      <c r="M1113" s="233">
        <v>150</v>
      </c>
      <c r="N1113" s="234" t="s">
        <v>8271</v>
      </c>
      <c r="O1113" s="230" t="s">
        <v>1579</v>
      </c>
      <c r="P1113" s="230" t="s">
        <v>46</v>
      </c>
      <c r="Q1113" s="233">
        <v>0</v>
      </c>
      <c r="R1113" s="234">
        <v>0</v>
      </c>
      <c r="S1113" s="235" t="s">
        <v>46</v>
      </c>
      <c r="T1113" s="236"/>
      <c r="U1113" s="237"/>
      <c r="V1113" s="238" t="s">
        <v>104</v>
      </c>
      <c r="W1113" s="236">
        <v>0</v>
      </c>
      <c r="X1113" s="237" t="s">
        <v>46</v>
      </c>
      <c r="Y1113" s="239">
        <v>0</v>
      </c>
      <c r="Z1113" s="237" t="s">
        <v>46</v>
      </c>
      <c r="AA1113" s="239">
        <v>0</v>
      </c>
      <c r="AB1113" s="240" t="s">
        <v>46</v>
      </c>
      <c r="AC1113" s="241" t="s">
        <v>46</v>
      </c>
      <c r="AD1113" s="241" t="s">
        <v>46</v>
      </c>
      <c r="AE1113" s="237"/>
      <c r="AF1113" s="237"/>
      <c r="AG1113" s="237"/>
      <c r="AH1113" s="237"/>
      <c r="AI1113" s="237" t="s">
        <v>1379</v>
      </c>
      <c r="AJ1113" s="237" t="s">
        <v>1237</v>
      </c>
      <c r="AK1113" s="237" t="s">
        <v>94</v>
      </c>
      <c r="AL1113" s="237" t="s">
        <v>113</v>
      </c>
      <c r="AM1113" s="242">
        <v>4</v>
      </c>
    </row>
    <row r="1114" spans="2:39">
      <c r="B1114" s="228" t="s">
        <v>1502</v>
      </c>
      <c r="C1114" s="229" t="s">
        <v>1503</v>
      </c>
      <c r="D1114" s="230" t="s">
        <v>46</v>
      </c>
      <c r="E1114" s="231" t="s">
        <v>38</v>
      </c>
      <c r="F1114" s="231" t="s">
        <v>97</v>
      </c>
      <c r="G1114" s="231" t="s">
        <v>35</v>
      </c>
      <c r="H1114" s="231" t="s">
        <v>7652</v>
      </c>
      <c r="I1114" s="232" t="s">
        <v>98</v>
      </c>
      <c r="J1114" s="231" t="s">
        <v>2979</v>
      </c>
      <c r="K1114" s="230" t="s">
        <v>128</v>
      </c>
      <c r="L1114" s="230" t="s">
        <v>1578</v>
      </c>
      <c r="M1114" s="233">
        <v>26</v>
      </c>
      <c r="N1114" s="234" t="s">
        <v>8271</v>
      </c>
      <c r="O1114" s="230" t="s">
        <v>1579</v>
      </c>
      <c r="P1114" s="230" t="s">
        <v>46</v>
      </c>
      <c r="Q1114" s="233">
        <v>0</v>
      </c>
      <c r="R1114" s="234">
        <v>0</v>
      </c>
      <c r="S1114" s="235" t="s">
        <v>46</v>
      </c>
      <c r="T1114" s="236"/>
      <c r="U1114" s="237"/>
      <c r="V1114" s="238" t="s">
        <v>104</v>
      </c>
      <c r="W1114" s="236">
        <v>0</v>
      </c>
      <c r="X1114" s="237" t="s">
        <v>46</v>
      </c>
      <c r="Y1114" s="239">
        <v>0</v>
      </c>
      <c r="Z1114" s="237" t="s">
        <v>46</v>
      </c>
      <c r="AA1114" s="239">
        <v>0</v>
      </c>
      <c r="AB1114" s="240" t="s">
        <v>46</v>
      </c>
      <c r="AC1114" s="241" t="s">
        <v>46</v>
      </c>
      <c r="AD1114" s="241" t="s">
        <v>46</v>
      </c>
      <c r="AE1114" s="237"/>
      <c r="AF1114" s="237"/>
      <c r="AG1114" s="237"/>
      <c r="AH1114" s="237"/>
      <c r="AI1114" s="237" t="s">
        <v>1379</v>
      </c>
      <c r="AJ1114" s="237" t="s">
        <v>1237</v>
      </c>
      <c r="AK1114" s="237" t="s">
        <v>94</v>
      </c>
      <c r="AL1114" s="237" t="s">
        <v>115</v>
      </c>
      <c r="AM1114" s="242">
        <v>4</v>
      </c>
    </row>
    <row r="1115" spans="2:39">
      <c r="B1115" s="228" t="s">
        <v>1504</v>
      </c>
      <c r="C1115" s="229" t="s">
        <v>1505</v>
      </c>
      <c r="D1115" s="230" t="s">
        <v>46</v>
      </c>
      <c r="E1115" s="231" t="s">
        <v>1705</v>
      </c>
      <c r="F1115" s="231" t="s">
        <v>1706</v>
      </c>
      <c r="G1115" s="231" t="s">
        <v>35</v>
      </c>
      <c r="H1115" s="231" t="s">
        <v>7652</v>
      </c>
      <c r="I1115" s="232" t="s">
        <v>98</v>
      </c>
      <c r="J1115" s="231" t="s">
        <v>2979</v>
      </c>
      <c r="K1115" s="230" t="s">
        <v>128</v>
      </c>
      <c r="L1115" s="230" t="s">
        <v>1578</v>
      </c>
      <c r="M1115" s="233">
        <v>60</v>
      </c>
      <c r="N1115" s="234" t="s">
        <v>8271</v>
      </c>
      <c r="O1115" s="230" t="s">
        <v>1579</v>
      </c>
      <c r="P1115" s="230" t="s">
        <v>46</v>
      </c>
      <c r="Q1115" s="233">
        <v>0</v>
      </c>
      <c r="R1115" s="234">
        <v>0</v>
      </c>
      <c r="S1115" s="235" t="s">
        <v>46</v>
      </c>
      <c r="T1115" s="236"/>
      <c r="U1115" s="237"/>
      <c r="V1115" s="238" t="s">
        <v>104</v>
      </c>
      <c r="W1115" s="236">
        <v>0</v>
      </c>
      <c r="X1115" s="237" t="s">
        <v>46</v>
      </c>
      <c r="Y1115" s="239">
        <v>0</v>
      </c>
      <c r="Z1115" s="237" t="s">
        <v>46</v>
      </c>
      <c r="AA1115" s="239">
        <v>0</v>
      </c>
      <c r="AB1115" s="240" t="s">
        <v>46</v>
      </c>
      <c r="AC1115" s="241" t="s">
        <v>46</v>
      </c>
      <c r="AD1115" s="241" t="s">
        <v>46</v>
      </c>
      <c r="AE1115" s="237"/>
      <c r="AF1115" s="237"/>
      <c r="AG1115" s="237"/>
      <c r="AH1115" s="237"/>
      <c r="AI1115" s="237" t="s">
        <v>1379</v>
      </c>
      <c r="AJ1115" s="237" t="s">
        <v>1237</v>
      </c>
      <c r="AK1115" s="237" t="s">
        <v>94</v>
      </c>
      <c r="AL1115" s="237" t="s">
        <v>167</v>
      </c>
      <c r="AM1115" s="242">
        <v>4</v>
      </c>
    </row>
    <row r="1116" spans="2:39">
      <c r="B1116" s="228" t="s">
        <v>1504</v>
      </c>
      <c r="C1116" s="229" t="s">
        <v>1505</v>
      </c>
      <c r="D1116" s="230" t="s">
        <v>46</v>
      </c>
      <c r="E1116" s="231" t="s">
        <v>1703</v>
      </c>
      <c r="F1116" s="231" t="s">
        <v>1588</v>
      </c>
      <c r="G1116" s="231" t="s">
        <v>35</v>
      </c>
      <c r="H1116" s="231" t="s">
        <v>7652</v>
      </c>
      <c r="I1116" s="232" t="s">
        <v>98</v>
      </c>
      <c r="J1116" s="231" t="s">
        <v>2979</v>
      </c>
      <c r="K1116" s="230" t="s">
        <v>128</v>
      </c>
      <c r="L1116" s="230" t="s">
        <v>1578</v>
      </c>
      <c r="M1116" s="233">
        <v>60</v>
      </c>
      <c r="N1116" s="234" t="s">
        <v>8271</v>
      </c>
      <c r="O1116" s="230" t="s">
        <v>1579</v>
      </c>
      <c r="P1116" s="230" t="s">
        <v>46</v>
      </c>
      <c r="Q1116" s="233">
        <v>0</v>
      </c>
      <c r="R1116" s="234">
        <v>0</v>
      </c>
      <c r="S1116" s="235" t="s">
        <v>46</v>
      </c>
      <c r="T1116" s="236"/>
      <c r="U1116" s="237"/>
      <c r="V1116" s="238" t="s">
        <v>104</v>
      </c>
      <c r="W1116" s="236">
        <v>0</v>
      </c>
      <c r="X1116" s="237" t="s">
        <v>46</v>
      </c>
      <c r="Y1116" s="239">
        <v>0</v>
      </c>
      <c r="Z1116" s="237" t="s">
        <v>46</v>
      </c>
      <c r="AA1116" s="239">
        <v>0</v>
      </c>
      <c r="AB1116" s="240" t="s">
        <v>46</v>
      </c>
      <c r="AC1116" s="241" t="s">
        <v>46</v>
      </c>
      <c r="AD1116" s="241" t="s">
        <v>46</v>
      </c>
      <c r="AE1116" s="237"/>
      <c r="AF1116" s="237"/>
      <c r="AG1116" s="237"/>
      <c r="AH1116" s="237"/>
      <c r="AI1116" s="237" t="s">
        <v>1379</v>
      </c>
      <c r="AJ1116" s="237" t="s">
        <v>1237</v>
      </c>
      <c r="AK1116" s="237" t="s">
        <v>94</v>
      </c>
      <c r="AL1116" s="237" t="s">
        <v>167</v>
      </c>
      <c r="AM1116" s="242">
        <v>4</v>
      </c>
    </row>
    <row r="1117" spans="2:39">
      <c r="B1117" s="228" t="s">
        <v>1504</v>
      </c>
      <c r="C1117" s="229" t="s">
        <v>1505</v>
      </c>
      <c r="D1117" s="230" t="s">
        <v>46</v>
      </c>
      <c r="E1117" s="231" t="s">
        <v>1704</v>
      </c>
      <c r="F1117" s="231" t="s">
        <v>1585</v>
      </c>
      <c r="G1117" s="231" t="s">
        <v>35</v>
      </c>
      <c r="H1117" s="231" t="s">
        <v>7652</v>
      </c>
      <c r="I1117" s="232" t="s">
        <v>98</v>
      </c>
      <c r="J1117" s="231" t="s">
        <v>2979</v>
      </c>
      <c r="K1117" s="230" t="s">
        <v>128</v>
      </c>
      <c r="L1117" s="230" t="s">
        <v>1578</v>
      </c>
      <c r="M1117" s="233">
        <v>60</v>
      </c>
      <c r="N1117" s="234" t="s">
        <v>8271</v>
      </c>
      <c r="O1117" s="230" t="s">
        <v>1579</v>
      </c>
      <c r="P1117" s="230" t="s">
        <v>46</v>
      </c>
      <c r="Q1117" s="233">
        <v>0</v>
      </c>
      <c r="R1117" s="234">
        <v>0</v>
      </c>
      <c r="S1117" s="235" t="s">
        <v>46</v>
      </c>
      <c r="T1117" s="236"/>
      <c r="U1117" s="237"/>
      <c r="V1117" s="238" t="s">
        <v>104</v>
      </c>
      <c r="W1117" s="236">
        <v>0</v>
      </c>
      <c r="X1117" s="237" t="s">
        <v>46</v>
      </c>
      <c r="Y1117" s="239">
        <v>0</v>
      </c>
      <c r="Z1117" s="237" t="s">
        <v>46</v>
      </c>
      <c r="AA1117" s="239">
        <v>0</v>
      </c>
      <c r="AB1117" s="240" t="s">
        <v>46</v>
      </c>
      <c r="AC1117" s="241" t="s">
        <v>46</v>
      </c>
      <c r="AD1117" s="241" t="s">
        <v>46</v>
      </c>
      <c r="AE1117" s="237"/>
      <c r="AF1117" s="237"/>
      <c r="AG1117" s="237"/>
      <c r="AH1117" s="237"/>
      <c r="AI1117" s="237" t="s">
        <v>1379</v>
      </c>
      <c r="AJ1117" s="237" t="s">
        <v>1237</v>
      </c>
      <c r="AK1117" s="237" t="s">
        <v>94</v>
      </c>
      <c r="AL1117" s="237" t="s">
        <v>167</v>
      </c>
      <c r="AM1117" s="242">
        <v>4</v>
      </c>
    </row>
    <row r="1118" spans="2:39">
      <c r="B1118" s="228" t="s">
        <v>1504</v>
      </c>
      <c r="C1118" s="229" t="s">
        <v>1505</v>
      </c>
      <c r="D1118" s="230" t="s">
        <v>46</v>
      </c>
      <c r="E1118" s="231" t="s">
        <v>38</v>
      </c>
      <c r="F1118" s="231" t="s">
        <v>97</v>
      </c>
      <c r="G1118" s="231" t="s">
        <v>35</v>
      </c>
      <c r="H1118" s="231" t="s">
        <v>7652</v>
      </c>
      <c r="I1118" s="232" t="s">
        <v>98</v>
      </c>
      <c r="J1118" s="231" t="s">
        <v>2979</v>
      </c>
      <c r="K1118" s="230" t="s">
        <v>128</v>
      </c>
      <c r="L1118" s="230" t="s">
        <v>1578</v>
      </c>
      <c r="M1118" s="233">
        <v>60</v>
      </c>
      <c r="N1118" s="234" t="s">
        <v>8271</v>
      </c>
      <c r="O1118" s="230" t="s">
        <v>1579</v>
      </c>
      <c r="P1118" s="230" t="s">
        <v>46</v>
      </c>
      <c r="Q1118" s="233">
        <v>0</v>
      </c>
      <c r="R1118" s="234">
        <v>0</v>
      </c>
      <c r="S1118" s="235" t="s">
        <v>46</v>
      </c>
      <c r="T1118" s="236"/>
      <c r="U1118" s="237"/>
      <c r="V1118" s="238" t="s">
        <v>104</v>
      </c>
      <c r="W1118" s="236">
        <v>0</v>
      </c>
      <c r="X1118" s="237" t="s">
        <v>46</v>
      </c>
      <c r="Y1118" s="239">
        <v>0</v>
      </c>
      <c r="Z1118" s="237" t="s">
        <v>46</v>
      </c>
      <c r="AA1118" s="239">
        <v>0</v>
      </c>
      <c r="AB1118" s="240" t="s">
        <v>46</v>
      </c>
      <c r="AC1118" s="241" t="s">
        <v>46</v>
      </c>
      <c r="AD1118" s="241" t="s">
        <v>46</v>
      </c>
      <c r="AE1118" s="237"/>
      <c r="AF1118" s="237"/>
      <c r="AG1118" s="237"/>
      <c r="AH1118" s="237"/>
      <c r="AI1118" s="237" t="s">
        <v>1379</v>
      </c>
      <c r="AJ1118" s="237" t="s">
        <v>1237</v>
      </c>
      <c r="AK1118" s="237" t="s">
        <v>94</v>
      </c>
      <c r="AL1118" s="237" t="s">
        <v>167</v>
      </c>
      <c r="AM1118" s="242">
        <v>4</v>
      </c>
    </row>
    <row r="1119" spans="2:39">
      <c r="B1119" s="228" t="s">
        <v>1506</v>
      </c>
      <c r="C1119" s="229" t="s">
        <v>1507</v>
      </c>
      <c r="D1119" s="230" t="s">
        <v>46</v>
      </c>
      <c r="E1119" s="231" t="s">
        <v>38</v>
      </c>
      <c r="F1119" s="231" t="s">
        <v>97</v>
      </c>
      <c r="G1119" s="231" t="s">
        <v>35</v>
      </c>
      <c r="H1119" s="231" t="s">
        <v>7652</v>
      </c>
      <c r="I1119" s="232" t="s">
        <v>98</v>
      </c>
      <c r="J1119" s="231" t="s">
        <v>2979</v>
      </c>
      <c r="K1119" s="230" t="s">
        <v>128</v>
      </c>
      <c r="L1119" s="230" t="s">
        <v>1578</v>
      </c>
      <c r="M1119" s="233">
        <v>200</v>
      </c>
      <c r="N1119" s="234" t="s">
        <v>8271</v>
      </c>
      <c r="O1119" s="230" t="s">
        <v>1579</v>
      </c>
      <c r="P1119" s="230" t="s">
        <v>46</v>
      </c>
      <c r="Q1119" s="233">
        <v>0</v>
      </c>
      <c r="R1119" s="234">
        <v>0</v>
      </c>
      <c r="S1119" s="235" t="s">
        <v>46</v>
      </c>
      <c r="T1119" s="236"/>
      <c r="U1119" s="237"/>
      <c r="V1119" s="238" t="s">
        <v>104</v>
      </c>
      <c r="W1119" s="236">
        <v>0</v>
      </c>
      <c r="X1119" s="237" t="s">
        <v>46</v>
      </c>
      <c r="Y1119" s="239">
        <v>0</v>
      </c>
      <c r="Z1119" s="237" t="s">
        <v>46</v>
      </c>
      <c r="AA1119" s="239">
        <v>0</v>
      </c>
      <c r="AB1119" s="240" t="s">
        <v>46</v>
      </c>
      <c r="AC1119" s="241" t="s">
        <v>46</v>
      </c>
      <c r="AD1119" s="241" t="s">
        <v>46</v>
      </c>
      <c r="AE1119" s="237"/>
      <c r="AF1119" s="237"/>
      <c r="AG1119" s="237"/>
      <c r="AH1119" s="237"/>
      <c r="AI1119" s="237" t="s">
        <v>1379</v>
      </c>
      <c r="AJ1119" s="237" t="s">
        <v>1237</v>
      </c>
      <c r="AK1119" s="237" t="s">
        <v>94</v>
      </c>
      <c r="AL1119" s="237" t="s">
        <v>189</v>
      </c>
      <c r="AM1119" s="242">
        <v>4</v>
      </c>
    </row>
    <row r="1120" spans="2:39">
      <c r="B1120" s="228" t="s">
        <v>1506</v>
      </c>
      <c r="C1120" s="229" t="s">
        <v>1507</v>
      </c>
      <c r="D1120" s="230" t="s">
        <v>46</v>
      </c>
      <c r="E1120" s="231" t="s">
        <v>1705</v>
      </c>
      <c r="F1120" s="231" t="s">
        <v>1706</v>
      </c>
      <c r="G1120" s="231" t="s">
        <v>35</v>
      </c>
      <c r="H1120" s="231" t="s">
        <v>7652</v>
      </c>
      <c r="I1120" s="232" t="s">
        <v>98</v>
      </c>
      <c r="J1120" s="231" t="s">
        <v>2979</v>
      </c>
      <c r="K1120" s="230" t="s">
        <v>128</v>
      </c>
      <c r="L1120" s="230" t="s">
        <v>1578</v>
      </c>
      <c r="M1120" s="233">
        <v>200</v>
      </c>
      <c r="N1120" s="234" t="s">
        <v>8271</v>
      </c>
      <c r="O1120" s="230" t="s">
        <v>1579</v>
      </c>
      <c r="P1120" s="230" t="s">
        <v>46</v>
      </c>
      <c r="Q1120" s="233">
        <v>0</v>
      </c>
      <c r="R1120" s="234">
        <v>0</v>
      </c>
      <c r="S1120" s="235" t="s">
        <v>46</v>
      </c>
      <c r="T1120" s="236"/>
      <c r="U1120" s="237"/>
      <c r="V1120" s="238" t="s">
        <v>104</v>
      </c>
      <c r="W1120" s="236">
        <v>0</v>
      </c>
      <c r="X1120" s="237" t="s">
        <v>46</v>
      </c>
      <c r="Y1120" s="239">
        <v>0</v>
      </c>
      <c r="Z1120" s="237" t="s">
        <v>46</v>
      </c>
      <c r="AA1120" s="239">
        <v>0</v>
      </c>
      <c r="AB1120" s="240" t="s">
        <v>46</v>
      </c>
      <c r="AC1120" s="241" t="s">
        <v>46</v>
      </c>
      <c r="AD1120" s="241" t="s">
        <v>46</v>
      </c>
      <c r="AE1120" s="237"/>
      <c r="AF1120" s="237"/>
      <c r="AG1120" s="237"/>
      <c r="AH1120" s="237"/>
      <c r="AI1120" s="237" t="s">
        <v>1379</v>
      </c>
      <c r="AJ1120" s="237" t="s">
        <v>1237</v>
      </c>
      <c r="AK1120" s="237" t="s">
        <v>94</v>
      </c>
      <c r="AL1120" s="237" t="s">
        <v>189</v>
      </c>
      <c r="AM1120" s="242">
        <v>4</v>
      </c>
    </row>
    <row r="1121" spans="2:39">
      <c r="B1121" s="228" t="s">
        <v>1506</v>
      </c>
      <c r="C1121" s="229" t="s">
        <v>1507</v>
      </c>
      <c r="D1121" s="230" t="s">
        <v>46</v>
      </c>
      <c r="E1121" s="231" t="s">
        <v>1704</v>
      </c>
      <c r="F1121" s="231" t="s">
        <v>1585</v>
      </c>
      <c r="G1121" s="231" t="s">
        <v>35</v>
      </c>
      <c r="H1121" s="231" t="s">
        <v>7652</v>
      </c>
      <c r="I1121" s="232" t="s">
        <v>98</v>
      </c>
      <c r="J1121" s="231" t="s">
        <v>2979</v>
      </c>
      <c r="K1121" s="230" t="s">
        <v>128</v>
      </c>
      <c r="L1121" s="230" t="s">
        <v>1578</v>
      </c>
      <c r="M1121" s="233">
        <v>200</v>
      </c>
      <c r="N1121" s="234" t="s">
        <v>8271</v>
      </c>
      <c r="O1121" s="230" t="s">
        <v>1579</v>
      </c>
      <c r="P1121" s="230" t="s">
        <v>46</v>
      </c>
      <c r="Q1121" s="233">
        <v>0</v>
      </c>
      <c r="R1121" s="234">
        <v>0</v>
      </c>
      <c r="S1121" s="235" t="s">
        <v>46</v>
      </c>
      <c r="T1121" s="236"/>
      <c r="U1121" s="237"/>
      <c r="V1121" s="238" t="s">
        <v>104</v>
      </c>
      <c r="W1121" s="236">
        <v>0</v>
      </c>
      <c r="X1121" s="237" t="s">
        <v>46</v>
      </c>
      <c r="Y1121" s="239">
        <v>0</v>
      </c>
      <c r="Z1121" s="237" t="s">
        <v>46</v>
      </c>
      <c r="AA1121" s="239">
        <v>0</v>
      </c>
      <c r="AB1121" s="240" t="s">
        <v>46</v>
      </c>
      <c r="AC1121" s="241" t="s">
        <v>46</v>
      </c>
      <c r="AD1121" s="241" t="s">
        <v>46</v>
      </c>
      <c r="AE1121" s="237"/>
      <c r="AF1121" s="237"/>
      <c r="AG1121" s="237"/>
      <c r="AH1121" s="237"/>
      <c r="AI1121" s="237" t="s">
        <v>1379</v>
      </c>
      <c r="AJ1121" s="237" t="s">
        <v>1237</v>
      </c>
      <c r="AK1121" s="237" t="s">
        <v>94</v>
      </c>
      <c r="AL1121" s="237" t="s">
        <v>189</v>
      </c>
      <c r="AM1121" s="242">
        <v>4</v>
      </c>
    </row>
    <row r="1122" spans="2:39">
      <c r="B1122" s="228" t="s">
        <v>1506</v>
      </c>
      <c r="C1122" s="229" t="s">
        <v>1507</v>
      </c>
      <c r="D1122" s="230" t="s">
        <v>46</v>
      </c>
      <c r="E1122" s="231" t="s">
        <v>1703</v>
      </c>
      <c r="F1122" s="231" t="s">
        <v>1588</v>
      </c>
      <c r="G1122" s="231" t="s">
        <v>35</v>
      </c>
      <c r="H1122" s="231" t="s">
        <v>7652</v>
      </c>
      <c r="I1122" s="232" t="s">
        <v>98</v>
      </c>
      <c r="J1122" s="231" t="s">
        <v>2979</v>
      </c>
      <c r="K1122" s="230" t="s">
        <v>128</v>
      </c>
      <c r="L1122" s="230" t="s">
        <v>1578</v>
      </c>
      <c r="M1122" s="233">
        <v>200</v>
      </c>
      <c r="N1122" s="234" t="s">
        <v>8271</v>
      </c>
      <c r="O1122" s="230" t="s">
        <v>1579</v>
      </c>
      <c r="P1122" s="230" t="s">
        <v>46</v>
      </c>
      <c r="Q1122" s="233">
        <v>0</v>
      </c>
      <c r="R1122" s="234">
        <v>0</v>
      </c>
      <c r="S1122" s="235" t="s">
        <v>46</v>
      </c>
      <c r="T1122" s="236"/>
      <c r="U1122" s="237"/>
      <c r="V1122" s="238" t="s">
        <v>104</v>
      </c>
      <c r="W1122" s="236">
        <v>0</v>
      </c>
      <c r="X1122" s="237" t="s">
        <v>46</v>
      </c>
      <c r="Y1122" s="239">
        <v>0</v>
      </c>
      <c r="Z1122" s="237" t="s">
        <v>46</v>
      </c>
      <c r="AA1122" s="239">
        <v>0</v>
      </c>
      <c r="AB1122" s="240" t="s">
        <v>46</v>
      </c>
      <c r="AC1122" s="241" t="s">
        <v>46</v>
      </c>
      <c r="AD1122" s="241" t="s">
        <v>46</v>
      </c>
      <c r="AE1122" s="237"/>
      <c r="AF1122" s="237"/>
      <c r="AG1122" s="237"/>
      <c r="AH1122" s="237"/>
      <c r="AI1122" s="237" t="s">
        <v>1379</v>
      </c>
      <c r="AJ1122" s="237" t="s">
        <v>1237</v>
      </c>
      <c r="AK1122" s="237" t="s">
        <v>94</v>
      </c>
      <c r="AL1122" s="237" t="s">
        <v>189</v>
      </c>
      <c r="AM1122" s="242">
        <v>4</v>
      </c>
    </row>
    <row r="1123" spans="2:39">
      <c r="B1123" s="228" t="s">
        <v>1508</v>
      </c>
      <c r="C1123" s="229" t="s">
        <v>1509</v>
      </c>
      <c r="D1123" s="230" t="s">
        <v>46</v>
      </c>
      <c r="E1123" s="231" t="s">
        <v>38</v>
      </c>
      <c r="F1123" s="231" t="s">
        <v>97</v>
      </c>
      <c r="G1123" s="231" t="s">
        <v>35</v>
      </c>
      <c r="H1123" s="231" t="s">
        <v>7652</v>
      </c>
      <c r="I1123" s="232" t="s">
        <v>98</v>
      </c>
      <c r="J1123" s="231" t="s">
        <v>1612</v>
      </c>
      <c r="K1123" s="230" t="s">
        <v>128</v>
      </c>
      <c r="L1123" s="230" t="s">
        <v>1578</v>
      </c>
      <c r="M1123" s="233">
        <v>105</v>
      </c>
      <c r="N1123" s="234" t="s">
        <v>8271</v>
      </c>
      <c r="O1123" s="230" t="s">
        <v>1579</v>
      </c>
      <c r="P1123" s="230" t="s">
        <v>46</v>
      </c>
      <c r="Q1123" s="233">
        <v>0</v>
      </c>
      <c r="R1123" s="234">
        <v>0</v>
      </c>
      <c r="S1123" s="235" t="s">
        <v>46</v>
      </c>
      <c r="T1123" s="236"/>
      <c r="U1123" s="237"/>
      <c r="V1123" s="238" t="s">
        <v>104</v>
      </c>
      <c r="W1123" s="236">
        <v>0</v>
      </c>
      <c r="X1123" s="237" t="s">
        <v>46</v>
      </c>
      <c r="Y1123" s="239">
        <v>0</v>
      </c>
      <c r="Z1123" s="237" t="s">
        <v>46</v>
      </c>
      <c r="AA1123" s="239">
        <v>0</v>
      </c>
      <c r="AB1123" s="240" t="s">
        <v>46</v>
      </c>
      <c r="AC1123" s="241" t="s">
        <v>46</v>
      </c>
      <c r="AD1123" s="241" t="s">
        <v>46</v>
      </c>
      <c r="AE1123" s="237"/>
      <c r="AF1123" s="237"/>
      <c r="AG1123" s="237"/>
      <c r="AH1123" s="237"/>
      <c r="AI1123" s="237" t="s">
        <v>1379</v>
      </c>
      <c r="AJ1123" s="237" t="s">
        <v>1237</v>
      </c>
      <c r="AK1123" s="237" t="s">
        <v>94</v>
      </c>
      <c r="AL1123" s="237" t="s">
        <v>191</v>
      </c>
      <c r="AM1123" s="242">
        <v>4</v>
      </c>
    </row>
    <row r="1124" spans="2:39">
      <c r="B1124" s="228" t="s">
        <v>1508</v>
      </c>
      <c r="C1124" s="229" t="s">
        <v>1509</v>
      </c>
      <c r="D1124" s="230" t="s">
        <v>46</v>
      </c>
      <c r="E1124" s="231" t="s">
        <v>1705</v>
      </c>
      <c r="F1124" s="231" t="s">
        <v>1706</v>
      </c>
      <c r="G1124" s="231" t="s">
        <v>35</v>
      </c>
      <c r="H1124" s="231" t="s">
        <v>7652</v>
      </c>
      <c r="I1124" s="232" t="s">
        <v>98</v>
      </c>
      <c r="J1124" s="231" t="s">
        <v>1612</v>
      </c>
      <c r="K1124" s="230" t="s">
        <v>128</v>
      </c>
      <c r="L1124" s="230" t="s">
        <v>1578</v>
      </c>
      <c r="M1124" s="233">
        <v>105</v>
      </c>
      <c r="N1124" s="234" t="s">
        <v>8271</v>
      </c>
      <c r="O1124" s="230" t="s">
        <v>1579</v>
      </c>
      <c r="P1124" s="230" t="s">
        <v>46</v>
      </c>
      <c r="Q1124" s="233">
        <v>0</v>
      </c>
      <c r="R1124" s="234">
        <v>0</v>
      </c>
      <c r="S1124" s="235" t="s">
        <v>46</v>
      </c>
      <c r="T1124" s="236"/>
      <c r="U1124" s="237"/>
      <c r="V1124" s="238" t="s">
        <v>104</v>
      </c>
      <c r="W1124" s="236">
        <v>0</v>
      </c>
      <c r="X1124" s="237" t="s">
        <v>46</v>
      </c>
      <c r="Y1124" s="239">
        <v>0</v>
      </c>
      <c r="Z1124" s="237" t="s">
        <v>46</v>
      </c>
      <c r="AA1124" s="239">
        <v>0</v>
      </c>
      <c r="AB1124" s="240" t="s">
        <v>46</v>
      </c>
      <c r="AC1124" s="241" t="s">
        <v>46</v>
      </c>
      <c r="AD1124" s="241" t="s">
        <v>46</v>
      </c>
      <c r="AE1124" s="237"/>
      <c r="AF1124" s="237"/>
      <c r="AG1124" s="237"/>
      <c r="AH1124" s="237"/>
      <c r="AI1124" s="237" t="s">
        <v>1379</v>
      </c>
      <c r="AJ1124" s="237" t="s">
        <v>1237</v>
      </c>
      <c r="AK1124" s="237" t="s">
        <v>94</v>
      </c>
      <c r="AL1124" s="237" t="s">
        <v>191</v>
      </c>
      <c r="AM1124" s="242">
        <v>4</v>
      </c>
    </row>
    <row r="1125" spans="2:39">
      <c r="B1125" s="228" t="s">
        <v>1508</v>
      </c>
      <c r="C1125" s="229" t="s">
        <v>1509</v>
      </c>
      <c r="D1125" s="230" t="s">
        <v>46</v>
      </c>
      <c r="E1125" s="231" t="s">
        <v>1703</v>
      </c>
      <c r="F1125" s="231" t="s">
        <v>1588</v>
      </c>
      <c r="G1125" s="231" t="s">
        <v>35</v>
      </c>
      <c r="H1125" s="231" t="s">
        <v>7652</v>
      </c>
      <c r="I1125" s="232" t="s">
        <v>98</v>
      </c>
      <c r="J1125" s="231" t="s">
        <v>1612</v>
      </c>
      <c r="K1125" s="230" t="s">
        <v>128</v>
      </c>
      <c r="L1125" s="230" t="s">
        <v>1578</v>
      </c>
      <c r="M1125" s="233">
        <v>105</v>
      </c>
      <c r="N1125" s="234" t="s">
        <v>8271</v>
      </c>
      <c r="O1125" s="230" t="s">
        <v>1579</v>
      </c>
      <c r="P1125" s="230" t="s">
        <v>46</v>
      </c>
      <c r="Q1125" s="233">
        <v>0</v>
      </c>
      <c r="R1125" s="234">
        <v>0</v>
      </c>
      <c r="S1125" s="235" t="s">
        <v>46</v>
      </c>
      <c r="T1125" s="236"/>
      <c r="U1125" s="237"/>
      <c r="V1125" s="238" t="s">
        <v>104</v>
      </c>
      <c r="W1125" s="236">
        <v>0</v>
      </c>
      <c r="X1125" s="237" t="s">
        <v>46</v>
      </c>
      <c r="Y1125" s="239">
        <v>0</v>
      </c>
      <c r="Z1125" s="237" t="s">
        <v>46</v>
      </c>
      <c r="AA1125" s="239">
        <v>0</v>
      </c>
      <c r="AB1125" s="240" t="s">
        <v>46</v>
      </c>
      <c r="AC1125" s="241" t="s">
        <v>46</v>
      </c>
      <c r="AD1125" s="241" t="s">
        <v>46</v>
      </c>
      <c r="AE1125" s="237"/>
      <c r="AF1125" s="237"/>
      <c r="AG1125" s="237"/>
      <c r="AH1125" s="237"/>
      <c r="AI1125" s="237" t="s">
        <v>1379</v>
      </c>
      <c r="AJ1125" s="237" t="s">
        <v>1237</v>
      </c>
      <c r="AK1125" s="237" t="s">
        <v>94</v>
      </c>
      <c r="AL1125" s="237" t="s">
        <v>191</v>
      </c>
      <c r="AM1125" s="242">
        <v>4</v>
      </c>
    </row>
    <row r="1126" spans="2:39">
      <c r="B1126" s="228" t="s">
        <v>1508</v>
      </c>
      <c r="C1126" s="229" t="s">
        <v>1509</v>
      </c>
      <c r="D1126" s="230" t="s">
        <v>46</v>
      </c>
      <c r="E1126" s="231" t="s">
        <v>1704</v>
      </c>
      <c r="F1126" s="231" t="s">
        <v>1585</v>
      </c>
      <c r="G1126" s="231" t="s">
        <v>35</v>
      </c>
      <c r="H1126" s="231" t="s">
        <v>7652</v>
      </c>
      <c r="I1126" s="232" t="s">
        <v>98</v>
      </c>
      <c r="J1126" s="231" t="s">
        <v>1612</v>
      </c>
      <c r="K1126" s="230" t="s">
        <v>128</v>
      </c>
      <c r="L1126" s="230" t="s">
        <v>1578</v>
      </c>
      <c r="M1126" s="233">
        <v>105</v>
      </c>
      <c r="N1126" s="234" t="s">
        <v>8271</v>
      </c>
      <c r="O1126" s="230" t="s">
        <v>1579</v>
      </c>
      <c r="P1126" s="230" t="s">
        <v>46</v>
      </c>
      <c r="Q1126" s="233">
        <v>0</v>
      </c>
      <c r="R1126" s="234">
        <v>0</v>
      </c>
      <c r="S1126" s="235" t="s">
        <v>46</v>
      </c>
      <c r="T1126" s="236"/>
      <c r="U1126" s="237"/>
      <c r="V1126" s="238" t="s">
        <v>104</v>
      </c>
      <c r="W1126" s="236">
        <v>0</v>
      </c>
      <c r="X1126" s="237" t="s">
        <v>46</v>
      </c>
      <c r="Y1126" s="239">
        <v>0</v>
      </c>
      <c r="Z1126" s="237" t="s">
        <v>46</v>
      </c>
      <c r="AA1126" s="239">
        <v>0</v>
      </c>
      <c r="AB1126" s="240" t="s">
        <v>46</v>
      </c>
      <c r="AC1126" s="241" t="s">
        <v>46</v>
      </c>
      <c r="AD1126" s="241" t="s">
        <v>46</v>
      </c>
      <c r="AE1126" s="237"/>
      <c r="AF1126" s="237"/>
      <c r="AG1126" s="237"/>
      <c r="AH1126" s="237"/>
      <c r="AI1126" s="237" t="s">
        <v>1379</v>
      </c>
      <c r="AJ1126" s="237" t="s">
        <v>1237</v>
      </c>
      <c r="AK1126" s="237" t="s">
        <v>94</v>
      </c>
      <c r="AL1126" s="237" t="s">
        <v>191</v>
      </c>
      <c r="AM1126" s="242">
        <v>4</v>
      </c>
    </row>
    <row r="1127" spans="2:39">
      <c r="B1127" s="228" t="s">
        <v>1510</v>
      </c>
      <c r="C1127" s="229" t="s">
        <v>1511</v>
      </c>
      <c r="D1127" s="230" t="s">
        <v>46</v>
      </c>
      <c r="E1127" s="231" t="s">
        <v>1587</v>
      </c>
      <c r="F1127" s="231" t="s">
        <v>1588</v>
      </c>
      <c r="G1127" s="231" t="s">
        <v>35</v>
      </c>
      <c r="H1127" s="231" t="s">
        <v>7652</v>
      </c>
      <c r="I1127" s="232" t="s">
        <v>98</v>
      </c>
      <c r="J1127" s="231" t="s">
        <v>2979</v>
      </c>
      <c r="K1127" s="230" t="s">
        <v>128</v>
      </c>
      <c r="L1127" s="230" t="s">
        <v>1578</v>
      </c>
      <c r="M1127" s="233">
        <v>10</v>
      </c>
      <c r="N1127" s="234" t="s">
        <v>8271</v>
      </c>
      <c r="O1127" s="230" t="s">
        <v>1579</v>
      </c>
      <c r="P1127" s="230" t="s">
        <v>46</v>
      </c>
      <c r="Q1127" s="233">
        <v>0</v>
      </c>
      <c r="R1127" s="234">
        <v>0</v>
      </c>
      <c r="S1127" s="235" t="s">
        <v>46</v>
      </c>
      <c r="T1127" s="236"/>
      <c r="U1127" s="237"/>
      <c r="V1127" s="238" t="s">
        <v>104</v>
      </c>
      <c r="W1127" s="236">
        <v>0</v>
      </c>
      <c r="X1127" s="237" t="s">
        <v>46</v>
      </c>
      <c r="Y1127" s="239">
        <v>0</v>
      </c>
      <c r="Z1127" s="237" t="s">
        <v>46</v>
      </c>
      <c r="AA1127" s="239">
        <v>0</v>
      </c>
      <c r="AB1127" s="240" t="s">
        <v>46</v>
      </c>
      <c r="AC1127" s="241" t="s">
        <v>46</v>
      </c>
      <c r="AD1127" s="241" t="s">
        <v>46</v>
      </c>
      <c r="AE1127" s="237"/>
      <c r="AF1127" s="237"/>
      <c r="AG1127" s="237"/>
      <c r="AH1127" s="237"/>
      <c r="AI1127" s="237" t="s">
        <v>1379</v>
      </c>
      <c r="AJ1127" s="237" t="s">
        <v>1237</v>
      </c>
      <c r="AK1127" s="237" t="s">
        <v>94</v>
      </c>
      <c r="AL1127" s="237" t="s">
        <v>193</v>
      </c>
      <c r="AM1127" s="242">
        <v>4</v>
      </c>
    </row>
    <row r="1128" spans="2:39">
      <c r="B1128" s="228" t="s">
        <v>1510</v>
      </c>
      <c r="C1128" s="229" t="s">
        <v>1511</v>
      </c>
      <c r="D1128" s="230" t="s">
        <v>46</v>
      </c>
      <c r="E1128" s="231" t="s">
        <v>1582</v>
      </c>
      <c r="F1128" s="231" t="s">
        <v>1706</v>
      </c>
      <c r="G1128" s="231" t="s">
        <v>35</v>
      </c>
      <c r="H1128" s="231" t="s">
        <v>7652</v>
      </c>
      <c r="I1128" s="232" t="s">
        <v>98</v>
      </c>
      <c r="J1128" s="231" t="s">
        <v>2979</v>
      </c>
      <c r="K1128" s="230" t="s">
        <v>128</v>
      </c>
      <c r="L1128" s="230" t="s">
        <v>1578</v>
      </c>
      <c r="M1128" s="233">
        <v>10</v>
      </c>
      <c r="N1128" s="234" t="s">
        <v>8271</v>
      </c>
      <c r="O1128" s="230" t="s">
        <v>1579</v>
      </c>
      <c r="P1128" s="230" t="s">
        <v>46</v>
      </c>
      <c r="Q1128" s="233">
        <v>0</v>
      </c>
      <c r="R1128" s="234">
        <v>0</v>
      </c>
      <c r="S1128" s="235" t="s">
        <v>46</v>
      </c>
      <c r="T1128" s="236"/>
      <c r="U1128" s="237"/>
      <c r="V1128" s="238" t="s">
        <v>104</v>
      </c>
      <c r="W1128" s="236">
        <v>0</v>
      </c>
      <c r="X1128" s="237" t="s">
        <v>46</v>
      </c>
      <c r="Y1128" s="239">
        <v>0</v>
      </c>
      <c r="Z1128" s="237" t="s">
        <v>46</v>
      </c>
      <c r="AA1128" s="239">
        <v>0</v>
      </c>
      <c r="AB1128" s="240" t="s">
        <v>46</v>
      </c>
      <c r="AC1128" s="241" t="s">
        <v>46</v>
      </c>
      <c r="AD1128" s="241" t="s">
        <v>46</v>
      </c>
      <c r="AE1128" s="237"/>
      <c r="AF1128" s="237"/>
      <c r="AG1128" s="237"/>
      <c r="AH1128" s="237"/>
      <c r="AI1128" s="237" t="s">
        <v>1379</v>
      </c>
      <c r="AJ1128" s="237" t="s">
        <v>1237</v>
      </c>
      <c r="AK1128" s="237" t="s">
        <v>94</v>
      </c>
      <c r="AL1128" s="237" t="s">
        <v>193</v>
      </c>
      <c r="AM1128" s="242">
        <v>4</v>
      </c>
    </row>
    <row r="1129" spans="2:39">
      <c r="B1129" s="228" t="s">
        <v>1510</v>
      </c>
      <c r="C1129" s="229" t="s">
        <v>1511</v>
      </c>
      <c r="D1129" s="230" t="s">
        <v>46</v>
      </c>
      <c r="E1129" s="231" t="s">
        <v>1704</v>
      </c>
      <c r="F1129" s="231" t="s">
        <v>1585</v>
      </c>
      <c r="G1129" s="231" t="s">
        <v>35</v>
      </c>
      <c r="H1129" s="231" t="s">
        <v>7652</v>
      </c>
      <c r="I1129" s="232" t="s">
        <v>98</v>
      </c>
      <c r="J1129" s="231" t="s">
        <v>2979</v>
      </c>
      <c r="K1129" s="230" t="s">
        <v>128</v>
      </c>
      <c r="L1129" s="230" t="s">
        <v>1578</v>
      </c>
      <c r="M1129" s="233">
        <v>10</v>
      </c>
      <c r="N1129" s="234" t="s">
        <v>8271</v>
      </c>
      <c r="O1129" s="230" t="s">
        <v>1579</v>
      </c>
      <c r="P1129" s="230" t="s">
        <v>46</v>
      </c>
      <c r="Q1129" s="233">
        <v>0</v>
      </c>
      <c r="R1129" s="234">
        <v>0</v>
      </c>
      <c r="S1129" s="235" t="s">
        <v>46</v>
      </c>
      <c r="T1129" s="236"/>
      <c r="U1129" s="237"/>
      <c r="V1129" s="238" t="s">
        <v>104</v>
      </c>
      <c r="W1129" s="236">
        <v>0</v>
      </c>
      <c r="X1129" s="237" t="s">
        <v>46</v>
      </c>
      <c r="Y1129" s="239">
        <v>0</v>
      </c>
      <c r="Z1129" s="237" t="s">
        <v>46</v>
      </c>
      <c r="AA1129" s="239">
        <v>0</v>
      </c>
      <c r="AB1129" s="240" t="s">
        <v>46</v>
      </c>
      <c r="AC1129" s="241" t="s">
        <v>46</v>
      </c>
      <c r="AD1129" s="241" t="s">
        <v>46</v>
      </c>
      <c r="AE1129" s="237"/>
      <c r="AF1129" s="237"/>
      <c r="AG1129" s="237"/>
      <c r="AH1129" s="237"/>
      <c r="AI1129" s="237" t="s">
        <v>1379</v>
      </c>
      <c r="AJ1129" s="237" t="s">
        <v>1237</v>
      </c>
      <c r="AK1129" s="237" t="s">
        <v>94</v>
      </c>
      <c r="AL1129" s="237" t="s">
        <v>193</v>
      </c>
      <c r="AM1129" s="242">
        <v>4</v>
      </c>
    </row>
    <row r="1130" spans="2:39">
      <c r="B1130" s="228" t="s">
        <v>1510</v>
      </c>
      <c r="C1130" s="229" t="s">
        <v>1511</v>
      </c>
      <c r="D1130" s="230" t="s">
        <v>46</v>
      </c>
      <c r="E1130" s="231" t="s">
        <v>1573</v>
      </c>
      <c r="F1130" s="231" t="s">
        <v>1574</v>
      </c>
      <c r="G1130" s="231" t="s">
        <v>35</v>
      </c>
      <c r="H1130" s="231" t="s">
        <v>7652</v>
      </c>
      <c r="I1130" s="232" t="s">
        <v>98</v>
      </c>
      <c r="J1130" s="231" t="s">
        <v>2979</v>
      </c>
      <c r="K1130" s="230" t="s">
        <v>128</v>
      </c>
      <c r="L1130" s="230" t="s">
        <v>1578</v>
      </c>
      <c r="M1130" s="233">
        <v>10</v>
      </c>
      <c r="N1130" s="234" t="s">
        <v>8271</v>
      </c>
      <c r="O1130" s="230" t="s">
        <v>1579</v>
      </c>
      <c r="P1130" s="230" t="s">
        <v>46</v>
      </c>
      <c r="Q1130" s="233">
        <v>0</v>
      </c>
      <c r="R1130" s="234">
        <v>0</v>
      </c>
      <c r="S1130" s="235" t="s">
        <v>46</v>
      </c>
      <c r="T1130" s="236"/>
      <c r="U1130" s="237"/>
      <c r="V1130" s="238" t="s">
        <v>104</v>
      </c>
      <c r="W1130" s="236">
        <v>0</v>
      </c>
      <c r="X1130" s="237" t="s">
        <v>46</v>
      </c>
      <c r="Y1130" s="239">
        <v>0</v>
      </c>
      <c r="Z1130" s="237" t="s">
        <v>46</v>
      </c>
      <c r="AA1130" s="239">
        <v>0</v>
      </c>
      <c r="AB1130" s="240" t="s">
        <v>46</v>
      </c>
      <c r="AC1130" s="241" t="s">
        <v>46</v>
      </c>
      <c r="AD1130" s="241" t="s">
        <v>46</v>
      </c>
      <c r="AE1130" s="237"/>
      <c r="AF1130" s="237"/>
      <c r="AG1130" s="237"/>
      <c r="AH1130" s="237"/>
      <c r="AI1130" s="237" t="s">
        <v>1379</v>
      </c>
      <c r="AJ1130" s="237" t="s">
        <v>1237</v>
      </c>
      <c r="AK1130" s="237" t="s">
        <v>94</v>
      </c>
      <c r="AL1130" s="237" t="s">
        <v>193</v>
      </c>
      <c r="AM1130" s="242">
        <v>4</v>
      </c>
    </row>
    <row r="1131" spans="2:39">
      <c r="B1131" s="228" t="s">
        <v>1510</v>
      </c>
      <c r="C1131" s="229" t="s">
        <v>1511</v>
      </c>
      <c r="D1131" s="230" t="s">
        <v>46</v>
      </c>
      <c r="E1131" s="231" t="s">
        <v>1705</v>
      </c>
      <c r="F1131" s="231" t="s">
        <v>1706</v>
      </c>
      <c r="G1131" s="231" t="s">
        <v>35</v>
      </c>
      <c r="H1131" s="231" t="s">
        <v>7652</v>
      </c>
      <c r="I1131" s="232" t="s">
        <v>98</v>
      </c>
      <c r="J1131" s="231" t="s">
        <v>2979</v>
      </c>
      <c r="K1131" s="230" t="s">
        <v>128</v>
      </c>
      <c r="L1131" s="230" t="s">
        <v>1578</v>
      </c>
      <c r="M1131" s="233">
        <v>10</v>
      </c>
      <c r="N1131" s="234" t="s">
        <v>8271</v>
      </c>
      <c r="O1131" s="230" t="s">
        <v>1579</v>
      </c>
      <c r="P1131" s="230" t="s">
        <v>46</v>
      </c>
      <c r="Q1131" s="233">
        <v>0</v>
      </c>
      <c r="R1131" s="234">
        <v>0</v>
      </c>
      <c r="S1131" s="235" t="s">
        <v>46</v>
      </c>
      <c r="T1131" s="236"/>
      <c r="U1131" s="237"/>
      <c r="V1131" s="238" t="s">
        <v>104</v>
      </c>
      <c r="W1131" s="236">
        <v>0</v>
      </c>
      <c r="X1131" s="237" t="s">
        <v>46</v>
      </c>
      <c r="Y1131" s="239">
        <v>0</v>
      </c>
      <c r="Z1131" s="237" t="s">
        <v>46</v>
      </c>
      <c r="AA1131" s="239">
        <v>0</v>
      </c>
      <c r="AB1131" s="240" t="s">
        <v>46</v>
      </c>
      <c r="AC1131" s="241" t="s">
        <v>46</v>
      </c>
      <c r="AD1131" s="241" t="s">
        <v>46</v>
      </c>
      <c r="AE1131" s="237"/>
      <c r="AF1131" s="237"/>
      <c r="AG1131" s="237"/>
      <c r="AH1131" s="237"/>
      <c r="AI1131" s="237" t="s">
        <v>1379</v>
      </c>
      <c r="AJ1131" s="237" t="s">
        <v>1237</v>
      </c>
      <c r="AK1131" s="237" t="s">
        <v>94</v>
      </c>
      <c r="AL1131" s="237" t="s">
        <v>193</v>
      </c>
      <c r="AM1131" s="242">
        <v>4</v>
      </c>
    </row>
    <row r="1132" spans="2:39">
      <c r="B1132" s="228" t="s">
        <v>1510</v>
      </c>
      <c r="C1132" s="229" t="s">
        <v>1511</v>
      </c>
      <c r="D1132" s="230" t="s">
        <v>46</v>
      </c>
      <c r="E1132" s="231" t="s">
        <v>1584</v>
      </c>
      <c r="F1132" s="231" t="s">
        <v>1585</v>
      </c>
      <c r="G1132" s="231" t="s">
        <v>35</v>
      </c>
      <c r="H1132" s="231" t="s">
        <v>7652</v>
      </c>
      <c r="I1132" s="232" t="s">
        <v>98</v>
      </c>
      <c r="J1132" s="231" t="s">
        <v>2979</v>
      </c>
      <c r="K1132" s="230" t="s">
        <v>128</v>
      </c>
      <c r="L1132" s="230" t="s">
        <v>1578</v>
      </c>
      <c r="M1132" s="233">
        <v>10</v>
      </c>
      <c r="N1132" s="234" t="s">
        <v>8271</v>
      </c>
      <c r="O1132" s="230" t="s">
        <v>1579</v>
      </c>
      <c r="P1132" s="230" t="s">
        <v>46</v>
      </c>
      <c r="Q1132" s="233">
        <v>0</v>
      </c>
      <c r="R1132" s="234">
        <v>0</v>
      </c>
      <c r="S1132" s="235" t="s">
        <v>46</v>
      </c>
      <c r="T1132" s="236"/>
      <c r="U1132" s="237"/>
      <c r="V1132" s="238" t="s">
        <v>104</v>
      </c>
      <c r="W1132" s="236">
        <v>0</v>
      </c>
      <c r="X1132" s="237" t="s">
        <v>46</v>
      </c>
      <c r="Y1132" s="239">
        <v>0</v>
      </c>
      <c r="Z1132" s="237" t="s">
        <v>46</v>
      </c>
      <c r="AA1132" s="239">
        <v>0</v>
      </c>
      <c r="AB1132" s="240" t="s">
        <v>46</v>
      </c>
      <c r="AC1132" s="241" t="s">
        <v>46</v>
      </c>
      <c r="AD1132" s="241" t="s">
        <v>46</v>
      </c>
      <c r="AE1132" s="237"/>
      <c r="AF1132" s="237"/>
      <c r="AG1132" s="237"/>
      <c r="AH1132" s="237"/>
      <c r="AI1132" s="237" t="s">
        <v>1379</v>
      </c>
      <c r="AJ1132" s="237" t="s">
        <v>1237</v>
      </c>
      <c r="AK1132" s="237" t="s">
        <v>94</v>
      </c>
      <c r="AL1132" s="237" t="s">
        <v>193</v>
      </c>
      <c r="AM1132" s="242">
        <v>4</v>
      </c>
    </row>
    <row r="1133" spans="2:39">
      <c r="B1133" s="228" t="s">
        <v>1510</v>
      </c>
      <c r="C1133" s="229" t="s">
        <v>1511</v>
      </c>
      <c r="D1133" s="230" t="s">
        <v>46</v>
      </c>
      <c r="E1133" s="231" t="s">
        <v>1703</v>
      </c>
      <c r="F1133" s="231" t="s">
        <v>1588</v>
      </c>
      <c r="G1133" s="231" t="s">
        <v>35</v>
      </c>
      <c r="H1133" s="231" t="s">
        <v>7652</v>
      </c>
      <c r="I1133" s="232" t="s">
        <v>98</v>
      </c>
      <c r="J1133" s="231" t="s">
        <v>2979</v>
      </c>
      <c r="K1133" s="230" t="s">
        <v>128</v>
      </c>
      <c r="L1133" s="230" t="s">
        <v>1578</v>
      </c>
      <c r="M1133" s="233">
        <v>10</v>
      </c>
      <c r="N1133" s="234" t="s">
        <v>8271</v>
      </c>
      <c r="O1133" s="230" t="s">
        <v>1579</v>
      </c>
      <c r="P1133" s="230" t="s">
        <v>46</v>
      </c>
      <c r="Q1133" s="233">
        <v>0</v>
      </c>
      <c r="R1133" s="234">
        <v>0</v>
      </c>
      <c r="S1133" s="235" t="s">
        <v>46</v>
      </c>
      <c r="T1133" s="236"/>
      <c r="U1133" s="237"/>
      <c r="V1133" s="238" t="s">
        <v>104</v>
      </c>
      <c r="W1133" s="236">
        <v>0</v>
      </c>
      <c r="X1133" s="237" t="s">
        <v>46</v>
      </c>
      <c r="Y1133" s="239">
        <v>0</v>
      </c>
      <c r="Z1133" s="237" t="s">
        <v>46</v>
      </c>
      <c r="AA1133" s="239">
        <v>0</v>
      </c>
      <c r="AB1133" s="240" t="s">
        <v>46</v>
      </c>
      <c r="AC1133" s="241" t="s">
        <v>46</v>
      </c>
      <c r="AD1133" s="241" t="s">
        <v>46</v>
      </c>
      <c r="AE1133" s="237"/>
      <c r="AF1133" s="237"/>
      <c r="AG1133" s="237"/>
      <c r="AH1133" s="237"/>
      <c r="AI1133" s="237" t="s">
        <v>1379</v>
      </c>
      <c r="AJ1133" s="237" t="s">
        <v>1237</v>
      </c>
      <c r="AK1133" s="237" t="s">
        <v>94</v>
      </c>
      <c r="AL1133" s="237" t="s">
        <v>193</v>
      </c>
      <c r="AM1133" s="242">
        <v>4</v>
      </c>
    </row>
    <row r="1134" spans="2:39">
      <c r="B1134" s="228" t="s">
        <v>1510</v>
      </c>
      <c r="C1134" s="229" t="s">
        <v>1511</v>
      </c>
      <c r="D1134" s="230" t="s">
        <v>46</v>
      </c>
      <c r="E1134" s="231" t="s">
        <v>38</v>
      </c>
      <c r="F1134" s="231" t="s">
        <v>97</v>
      </c>
      <c r="G1134" s="231" t="s">
        <v>35</v>
      </c>
      <c r="H1134" s="231" t="s">
        <v>7652</v>
      </c>
      <c r="I1134" s="232" t="s">
        <v>98</v>
      </c>
      <c r="J1134" s="231" t="s">
        <v>2979</v>
      </c>
      <c r="K1134" s="230" t="s">
        <v>128</v>
      </c>
      <c r="L1134" s="230" t="s">
        <v>1578</v>
      </c>
      <c r="M1134" s="233">
        <v>10</v>
      </c>
      <c r="N1134" s="234" t="s">
        <v>8271</v>
      </c>
      <c r="O1134" s="230" t="s">
        <v>1579</v>
      </c>
      <c r="P1134" s="230" t="s">
        <v>46</v>
      </c>
      <c r="Q1134" s="233">
        <v>0</v>
      </c>
      <c r="R1134" s="234">
        <v>0</v>
      </c>
      <c r="S1134" s="235" t="s">
        <v>46</v>
      </c>
      <c r="T1134" s="236"/>
      <c r="U1134" s="237"/>
      <c r="V1134" s="238" t="s">
        <v>104</v>
      </c>
      <c r="W1134" s="236">
        <v>0</v>
      </c>
      <c r="X1134" s="237" t="s">
        <v>46</v>
      </c>
      <c r="Y1134" s="239">
        <v>0</v>
      </c>
      <c r="Z1134" s="237" t="s">
        <v>46</v>
      </c>
      <c r="AA1134" s="239">
        <v>0</v>
      </c>
      <c r="AB1134" s="240" t="s">
        <v>46</v>
      </c>
      <c r="AC1134" s="241" t="s">
        <v>46</v>
      </c>
      <c r="AD1134" s="241" t="s">
        <v>46</v>
      </c>
      <c r="AE1134" s="237"/>
      <c r="AF1134" s="237"/>
      <c r="AG1134" s="237"/>
      <c r="AH1134" s="237"/>
      <c r="AI1134" s="237" t="s">
        <v>1379</v>
      </c>
      <c r="AJ1134" s="237" t="s">
        <v>1237</v>
      </c>
      <c r="AK1134" s="237" t="s">
        <v>94</v>
      </c>
      <c r="AL1134" s="237" t="s">
        <v>193</v>
      </c>
      <c r="AM1134" s="242">
        <v>4</v>
      </c>
    </row>
    <row r="1135" spans="2:39">
      <c r="B1135" s="228" t="s">
        <v>1512</v>
      </c>
      <c r="C1135" s="229" t="s">
        <v>1513</v>
      </c>
      <c r="D1135" s="230" t="s">
        <v>46</v>
      </c>
      <c r="E1135" s="231" t="s">
        <v>1705</v>
      </c>
      <c r="F1135" s="231" t="s">
        <v>1706</v>
      </c>
      <c r="G1135" s="231" t="s">
        <v>35</v>
      </c>
      <c r="H1135" s="231" t="s">
        <v>7652</v>
      </c>
      <c r="I1135" s="232" t="s">
        <v>98</v>
      </c>
      <c r="J1135" s="231" t="s">
        <v>2979</v>
      </c>
      <c r="K1135" s="230" t="s">
        <v>128</v>
      </c>
      <c r="L1135" s="230" t="s">
        <v>1578</v>
      </c>
      <c r="M1135" s="233">
        <v>1140</v>
      </c>
      <c r="N1135" s="234" t="s">
        <v>8271</v>
      </c>
      <c r="O1135" s="230" t="s">
        <v>1579</v>
      </c>
      <c r="P1135" s="230" t="s">
        <v>46</v>
      </c>
      <c r="Q1135" s="233">
        <v>0</v>
      </c>
      <c r="R1135" s="234">
        <v>0</v>
      </c>
      <c r="S1135" s="235" t="s">
        <v>46</v>
      </c>
      <c r="T1135" s="236"/>
      <c r="U1135" s="237"/>
      <c r="V1135" s="238" t="s">
        <v>104</v>
      </c>
      <c r="W1135" s="236">
        <v>0</v>
      </c>
      <c r="X1135" s="237" t="s">
        <v>46</v>
      </c>
      <c r="Y1135" s="239">
        <v>0</v>
      </c>
      <c r="Z1135" s="237" t="s">
        <v>46</v>
      </c>
      <c r="AA1135" s="239">
        <v>0</v>
      </c>
      <c r="AB1135" s="240" t="s">
        <v>46</v>
      </c>
      <c r="AC1135" s="241" t="s">
        <v>46</v>
      </c>
      <c r="AD1135" s="241" t="s">
        <v>46</v>
      </c>
      <c r="AE1135" s="237"/>
      <c r="AF1135" s="237"/>
      <c r="AG1135" s="237"/>
      <c r="AH1135" s="237"/>
      <c r="AI1135" s="237" t="s">
        <v>1379</v>
      </c>
      <c r="AJ1135" s="237" t="s">
        <v>1237</v>
      </c>
      <c r="AK1135" s="237" t="s">
        <v>94</v>
      </c>
      <c r="AL1135" s="237" t="s">
        <v>195</v>
      </c>
      <c r="AM1135" s="242">
        <v>4</v>
      </c>
    </row>
    <row r="1136" spans="2:39">
      <c r="B1136" s="228" t="s">
        <v>1512</v>
      </c>
      <c r="C1136" s="229" t="s">
        <v>1513</v>
      </c>
      <c r="D1136" s="230" t="s">
        <v>46</v>
      </c>
      <c r="E1136" s="231" t="s">
        <v>1703</v>
      </c>
      <c r="F1136" s="231" t="s">
        <v>1588</v>
      </c>
      <c r="G1136" s="231" t="s">
        <v>35</v>
      </c>
      <c r="H1136" s="231" t="s">
        <v>7652</v>
      </c>
      <c r="I1136" s="232" t="s">
        <v>98</v>
      </c>
      <c r="J1136" s="231" t="s">
        <v>2979</v>
      </c>
      <c r="K1136" s="230" t="s">
        <v>128</v>
      </c>
      <c r="L1136" s="230" t="s">
        <v>1578</v>
      </c>
      <c r="M1136" s="233">
        <v>1140</v>
      </c>
      <c r="N1136" s="234" t="s">
        <v>8271</v>
      </c>
      <c r="O1136" s="230" t="s">
        <v>1579</v>
      </c>
      <c r="P1136" s="230" t="s">
        <v>46</v>
      </c>
      <c r="Q1136" s="233">
        <v>0</v>
      </c>
      <c r="R1136" s="234">
        <v>0</v>
      </c>
      <c r="S1136" s="235" t="s">
        <v>46</v>
      </c>
      <c r="T1136" s="236"/>
      <c r="U1136" s="237"/>
      <c r="V1136" s="238" t="s">
        <v>104</v>
      </c>
      <c r="W1136" s="236">
        <v>0</v>
      </c>
      <c r="X1136" s="237" t="s">
        <v>46</v>
      </c>
      <c r="Y1136" s="239">
        <v>0</v>
      </c>
      <c r="Z1136" s="237" t="s">
        <v>46</v>
      </c>
      <c r="AA1136" s="239">
        <v>0</v>
      </c>
      <c r="AB1136" s="240" t="s">
        <v>46</v>
      </c>
      <c r="AC1136" s="241" t="s">
        <v>46</v>
      </c>
      <c r="AD1136" s="241" t="s">
        <v>46</v>
      </c>
      <c r="AE1136" s="237"/>
      <c r="AF1136" s="237"/>
      <c r="AG1136" s="237"/>
      <c r="AH1136" s="237"/>
      <c r="AI1136" s="237" t="s">
        <v>1379</v>
      </c>
      <c r="AJ1136" s="237" t="s">
        <v>1237</v>
      </c>
      <c r="AK1136" s="237" t="s">
        <v>94</v>
      </c>
      <c r="AL1136" s="237" t="s">
        <v>195</v>
      </c>
      <c r="AM1136" s="242">
        <v>4</v>
      </c>
    </row>
    <row r="1137" spans="2:39">
      <c r="B1137" s="228" t="s">
        <v>1512</v>
      </c>
      <c r="C1137" s="229" t="s">
        <v>1513</v>
      </c>
      <c r="D1137" s="230" t="s">
        <v>46</v>
      </c>
      <c r="E1137" s="231" t="s">
        <v>1704</v>
      </c>
      <c r="F1137" s="231" t="s">
        <v>1585</v>
      </c>
      <c r="G1137" s="231" t="s">
        <v>35</v>
      </c>
      <c r="H1137" s="231" t="s">
        <v>7652</v>
      </c>
      <c r="I1137" s="232" t="s">
        <v>98</v>
      </c>
      <c r="J1137" s="231" t="s">
        <v>2979</v>
      </c>
      <c r="K1137" s="230" t="s">
        <v>128</v>
      </c>
      <c r="L1137" s="230" t="s">
        <v>1578</v>
      </c>
      <c r="M1137" s="233">
        <v>1140</v>
      </c>
      <c r="N1137" s="234" t="s">
        <v>8271</v>
      </c>
      <c r="O1137" s="230" t="s">
        <v>1579</v>
      </c>
      <c r="P1137" s="230" t="s">
        <v>46</v>
      </c>
      <c r="Q1137" s="233">
        <v>0</v>
      </c>
      <c r="R1137" s="234">
        <v>0</v>
      </c>
      <c r="S1137" s="235" t="s">
        <v>46</v>
      </c>
      <c r="T1137" s="236"/>
      <c r="U1137" s="237"/>
      <c r="V1137" s="238" t="s">
        <v>104</v>
      </c>
      <c r="W1137" s="236">
        <v>0</v>
      </c>
      <c r="X1137" s="237" t="s">
        <v>46</v>
      </c>
      <c r="Y1137" s="239">
        <v>0</v>
      </c>
      <c r="Z1137" s="237" t="s">
        <v>46</v>
      </c>
      <c r="AA1137" s="239">
        <v>0</v>
      </c>
      <c r="AB1137" s="240" t="s">
        <v>46</v>
      </c>
      <c r="AC1137" s="241" t="s">
        <v>46</v>
      </c>
      <c r="AD1137" s="241" t="s">
        <v>46</v>
      </c>
      <c r="AE1137" s="237"/>
      <c r="AF1137" s="237"/>
      <c r="AG1137" s="237"/>
      <c r="AH1137" s="237"/>
      <c r="AI1137" s="237" t="s">
        <v>1379</v>
      </c>
      <c r="AJ1137" s="237" t="s">
        <v>1237</v>
      </c>
      <c r="AK1137" s="237" t="s">
        <v>94</v>
      </c>
      <c r="AL1137" s="237" t="s">
        <v>195</v>
      </c>
      <c r="AM1137" s="242">
        <v>4</v>
      </c>
    </row>
    <row r="1138" spans="2:39">
      <c r="B1138" s="228" t="s">
        <v>1512</v>
      </c>
      <c r="C1138" s="229" t="s">
        <v>1513</v>
      </c>
      <c r="D1138" s="230" t="s">
        <v>46</v>
      </c>
      <c r="E1138" s="231" t="s">
        <v>38</v>
      </c>
      <c r="F1138" s="231" t="s">
        <v>97</v>
      </c>
      <c r="G1138" s="231" t="s">
        <v>35</v>
      </c>
      <c r="H1138" s="231" t="s">
        <v>7652</v>
      </c>
      <c r="I1138" s="232" t="s">
        <v>98</v>
      </c>
      <c r="J1138" s="231" t="s">
        <v>2979</v>
      </c>
      <c r="K1138" s="230" t="s">
        <v>128</v>
      </c>
      <c r="L1138" s="230" t="s">
        <v>1578</v>
      </c>
      <c r="M1138" s="233">
        <v>1140</v>
      </c>
      <c r="N1138" s="234" t="s">
        <v>8271</v>
      </c>
      <c r="O1138" s="230" t="s">
        <v>1579</v>
      </c>
      <c r="P1138" s="230" t="s">
        <v>46</v>
      </c>
      <c r="Q1138" s="233">
        <v>0</v>
      </c>
      <c r="R1138" s="234">
        <v>0</v>
      </c>
      <c r="S1138" s="235" t="s">
        <v>46</v>
      </c>
      <c r="T1138" s="236"/>
      <c r="U1138" s="237"/>
      <c r="V1138" s="238" t="s">
        <v>104</v>
      </c>
      <c r="W1138" s="236">
        <v>0</v>
      </c>
      <c r="X1138" s="237" t="s">
        <v>46</v>
      </c>
      <c r="Y1138" s="239">
        <v>0</v>
      </c>
      <c r="Z1138" s="237" t="s">
        <v>46</v>
      </c>
      <c r="AA1138" s="239">
        <v>0</v>
      </c>
      <c r="AB1138" s="240" t="s">
        <v>46</v>
      </c>
      <c r="AC1138" s="241" t="s">
        <v>46</v>
      </c>
      <c r="AD1138" s="241" t="s">
        <v>46</v>
      </c>
      <c r="AE1138" s="237"/>
      <c r="AF1138" s="237"/>
      <c r="AG1138" s="237"/>
      <c r="AH1138" s="237"/>
      <c r="AI1138" s="237" t="s">
        <v>1379</v>
      </c>
      <c r="AJ1138" s="237" t="s">
        <v>1237</v>
      </c>
      <c r="AK1138" s="237" t="s">
        <v>94</v>
      </c>
      <c r="AL1138" s="237" t="s">
        <v>195</v>
      </c>
      <c r="AM1138" s="242">
        <v>4</v>
      </c>
    </row>
    <row r="1139" spans="2:39">
      <c r="B1139" s="228" t="s">
        <v>1514</v>
      </c>
      <c r="C1139" s="229" t="s">
        <v>1515</v>
      </c>
      <c r="D1139" s="230" t="s">
        <v>46</v>
      </c>
      <c r="E1139" s="231" t="s">
        <v>38</v>
      </c>
      <c r="F1139" s="231" t="s">
        <v>97</v>
      </c>
      <c r="G1139" s="231" t="s">
        <v>35</v>
      </c>
      <c r="H1139" s="231" t="s">
        <v>7652</v>
      </c>
      <c r="I1139" s="232" t="s">
        <v>98</v>
      </c>
      <c r="J1139" s="231" t="s">
        <v>2979</v>
      </c>
      <c r="K1139" s="230" t="s">
        <v>128</v>
      </c>
      <c r="L1139" s="230" t="s">
        <v>1578</v>
      </c>
      <c r="M1139" s="233">
        <v>3500</v>
      </c>
      <c r="N1139" s="234" t="s">
        <v>8271</v>
      </c>
      <c r="O1139" s="230" t="s">
        <v>1579</v>
      </c>
      <c r="P1139" s="230" t="s">
        <v>46</v>
      </c>
      <c r="Q1139" s="233">
        <v>0</v>
      </c>
      <c r="R1139" s="234">
        <v>0</v>
      </c>
      <c r="S1139" s="235" t="s">
        <v>46</v>
      </c>
      <c r="T1139" s="236"/>
      <c r="U1139" s="237"/>
      <c r="V1139" s="238" t="s">
        <v>104</v>
      </c>
      <c r="W1139" s="236">
        <v>0</v>
      </c>
      <c r="X1139" s="237" t="s">
        <v>46</v>
      </c>
      <c r="Y1139" s="239">
        <v>0</v>
      </c>
      <c r="Z1139" s="237" t="s">
        <v>46</v>
      </c>
      <c r="AA1139" s="239">
        <v>0</v>
      </c>
      <c r="AB1139" s="240" t="s">
        <v>46</v>
      </c>
      <c r="AC1139" s="241" t="s">
        <v>46</v>
      </c>
      <c r="AD1139" s="241" t="s">
        <v>46</v>
      </c>
      <c r="AE1139" s="237"/>
      <c r="AF1139" s="237"/>
      <c r="AG1139" s="237"/>
      <c r="AH1139" s="237"/>
      <c r="AI1139" s="237" t="s">
        <v>1379</v>
      </c>
      <c r="AJ1139" s="237" t="s">
        <v>1237</v>
      </c>
      <c r="AK1139" s="237" t="s">
        <v>94</v>
      </c>
      <c r="AL1139" s="237" t="s">
        <v>198</v>
      </c>
      <c r="AM1139" s="242">
        <v>4</v>
      </c>
    </row>
    <row r="1140" spans="2:39">
      <c r="B1140" s="228" t="s">
        <v>1514</v>
      </c>
      <c r="C1140" s="229" t="s">
        <v>1515</v>
      </c>
      <c r="D1140" s="230" t="s">
        <v>46</v>
      </c>
      <c r="E1140" s="231" t="s">
        <v>1704</v>
      </c>
      <c r="F1140" s="231" t="s">
        <v>1585</v>
      </c>
      <c r="G1140" s="231" t="s">
        <v>35</v>
      </c>
      <c r="H1140" s="231" t="s">
        <v>7652</v>
      </c>
      <c r="I1140" s="232" t="s">
        <v>98</v>
      </c>
      <c r="J1140" s="231" t="s">
        <v>2979</v>
      </c>
      <c r="K1140" s="230" t="s">
        <v>128</v>
      </c>
      <c r="L1140" s="230" t="s">
        <v>1578</v>
      </c>
      <c r="M1140" s="233">
        <v>3500</v>
      </c>
      <c r="N1140" s="234" t="s">
        <v>8271</v>
      </c>
      <c r="O1140" s="230" t="s">
        <v>1579</v>
      </c>
      <c r="P1140" s="230" t="s">
        <v>46</v>
      </c>
      <c r="Q1140" s="233">
        <v>0</v>
      </c>
      <c r="R1140" s="234">
        <v>0</v>
      </c>
      <c r="S1140" s="235" t="s">
        <v>46</v>
      </c>
      <c r="T1140" s="236"/>
      <c r="U1140" s="237"/>
      <c r="V1140" s="238" t="s">
        <v>104</v>
      </c>
      <c r="W1140" s="236">
        <v>0</v>
      </c>
      <c r="X1140" s="237" t="s">
        <v>46</v>
      </c>
      <c r="Y1140" s="239">
        <v>0</v>
      </c>
      <c r="Z1140" s="237" t="s">
        <v>46</v>
      </c>
      <c r="AA1140" s="239">
        <v>0</v>
      </c>
      <c r="AB1140" s="240" t="s">
        <v>46</v>
      </c>
      <c r="AC1140" s="241" t="s">
        <v>46</v>
      </c>
      <c r="AD1140" s="241" t="s">
        <v>46</v>
      </c>
      <c r="AE1140" s="237"/>
      <c r="AF1140" s="237"/>
      <c r="AG1140" s="237"/>
      <c r="AH1140" s="237"/>
      <c r="AI1140" s="237" t="s">
        <v>1379</v>
      </c>
      <c r="AJ1140" s="237" t="s">
        <v>1237</v>
      </c>
      <c r="AK1140" s="237" t="s">
        <v>94</v>
      </c>
      <c r="AL1140" s="237" t="s">
        <v>198</v>
      </c>
      <c r="AM1140" s="242">
        <v>4</v>
      </c>
    </row>
    <row r="1141" spans="2:39">
      <c r="B1141" s="228" t="s">
        <v>1514</v>
      </c>
      <c r="C1141" s="229" t="s">
        <v>1515</v>
      </c>
      <c r="D1141" s="230" t="s">
        <v>46</v>
      </c>
      <c r="E1141" s="231" t="s">
        <v>1703</v>
      </c>
      <c r="F1141" s="231" t="s">
        <v>1588</v>
      </c>
      <c r="G1141" s="231" t="s">
        <v>35</v>
      </c>
      <c r="H1141" s="231" t="s">
        <v>7652</v>
      </c>
      <c r="I1141" s="232" t="s">
        <v>98</v>
      </c>
      <c r="J1141" s="231" t="s">
        <v>2979</v>
      </c>
      <c r="K1141" s="230" t="s">
        <v>128</v>
      </c>
      <c r="L1141" s="230" t="s">
        <v>1578</v>
      </c>
      <c r="M1141" s="233">
        <v>3500</v>
      </c>
      <c r="N1141" s="234" t="s">
        <v>8271</v>
      </c>
      <c r="O1141" s="230" t="s">
        <v>1579</v>
      </c>
      <c r="P1141" s="230" t="s">
        <v>46</v>
      </c>
      <c r="Q1141" s="233">
        <v>0</v>
      </c>
      <c r="R1141" s="234">
        <v>0</v>
      </c>
      <c r="S1141" s="235" t="s">
        <v>46</v>
      </c>
      <c r="T1141" s="236"/>
      <c r="U1141" s="237"/>
      <c r="V1141" s="238" t="s">
        <v>104</v>
      </c>
      <c r="W1141" s="236">
        <v>0</v>
      </c>
      <c r="X1141" s="237" t="s">
        <v>46</v>
      </c>
      <c r="Y1141" s="239">
        <v>0</v>
      </c>
      <c r="Z1141" s="237" t="s">
        <v>46</v>
      </c>
      <c r="AA1141" s="239">
        <v>0</v>
      </c>
      <c r="AB1141" s="240" t="s">
        <v>46</v>
      </c>
      <c r="AC1141" s="241" t="s">
        <v>46</v>
      </c>
      <c r="AD1141" s="241" t="s">
        <v>46</v>
      </c>
      <c r="AE1141" s="237"/>
      <c r="AF1141" s="237"/>
      <c r="AG1141" s="237"/>
      <c r="AH1141" s="237"/>
      <c r="AI1141" s="237" t="s">
        <v>1379</v>
      </c>
      <c r="AJ1141" s="237" t="s">
        <v>1237</v>
      </c>
      <c r="AK1141" s="237" t="s">
        <v>94</v>
      </c>
      <c r="AL1141" s="237" t="s">
        <v>198</v>
      </c>
      <c r="AM1141" s="242">
        <v>4</v>
      </c>
    </row>
    <row r="1142" spans="2:39">
      <c r="B1142" s="228" t="s">
        <v>1514</v>
      </c>
      <c r="C1142" s="229" t="s">
        <v>1515</v>
      </c>
      <c r="D1142" s="230" t="s">
        <v>46</v>
      </c>
      <c r="E1142" s="231" t="s">
        <v>1705</v>
      </c>
      <c r="F1142" s="231" t="s">
        <v>1706</v>
      </c>
      <c r="G1142" s="231" t="s">
        <v>35</v>
      </c>
      <c r="H1142" s="231" t="s">
        <v>7652</v>
      </c>
      <c r="I1142" s="232" t="s">
        <v>98</v>
      </c>
      <c r="J1142" s="231" t="s">
        <v>2979</v>
      </c>
      <c r="K1142" s="230" t="s">
        <v>128</v>
      </c>
      <c r="L1142" s="230" t="s">
        <v>1578</v>
      </c>
      <c r="M1142" s="233">
        <v>3500</v>
      </c>
      <c r="N1142" s="234" t="s">
        <v>8271</v>
      </c>
      <c r="O1142" s="230" t="s">
        <v>1579</v>
      </c>
      <c r="P1142" s="230" t="s">
        <v>46</v>
      </c>
      <c r="Q1142" s="233">
        <v>0</v>
      </c>
      <c r="R1142" s="234">
        <v>0</v>
      </c>
      <c r="S1142" s="235" t="s">
        <v>46</v>
      </c>
      <c r="T1142" s="236"/>
      <c r="U1142" s="237"/>
      <c r="V1142" s="238" t="s">
        <v>104</v>
      </c>
      <c r="W1142" s="236">
        <v>0</v>
      </c>
      <c r="X1142" s="237" t="s">
        <v>46</v>
      </c>
      <c r="Y1142" s="239">
        <v>0</v>
      </c>
      <c r="Z1142" s="237" t="s">
        <v>46</v>
      </c>
      <c r="AA1142" s="239">
        <v>0</v>
      </c>
      <c r="AB1142" s="240" t="s">
        <v>46</v>
      </c>
      <c r="AC1142" s="241" t="s">
        <v>46</v>
      </c>
      <c r="AD1142" s="241" t="s">
        <v>46</v>
      </c>
      <c r="AE1142" s="237"/>
      <c r="AF1142" s="237"/>
      <c r="AG1142" s="237"/>
      <c r="AH1142" s="237"/>
      <c r="AI1142" s="237" t="s">
        <v>1379</v>
      </c>
      <c r="AJ1142" s="237" t="s">
        <v>1237</v>
      </c>
      <c r="AK1142" s="237" t="s">
        <v>94</v>
      </c>
      <c r="AL1142" s="237" t="s">
        <v>198</v>
      </c>
      <c r="AM1142" s="242">
        <v>4</v>
      </c>
    </row>
    <row r="1143" spans="2:39">
      <c r="B1143" s="228" t="s">
        <v>1516</v>
      </c>
      <c r="C1143" s="229" t="s">
        <v>1517</v>
      </c>
      <c r="D1143" s="230" t="s">
        <v>46</v>
      </c>
      <c r="E1143" s="231" t="s">
        <v>38</v>
      </c>
      <c r="F1143" s="231" t="s">
        <v>97</v>
      </c>
      <c r="G1143" s="231" t="s">
        <v>35</v>
      </c>
      <c r="H1143" s="231" t="s">
        <v>7652</v>
      </c>
      <c r="I1143" s="232" t="s">
        <v>98</v>
      </c>
      <c r="J1143" s="231" t="s">
        <v>2979</v>
      </c>
      <c r="K1143" s="230" t="s">
        <v>447</v>
      </c>
      <c r="L1143" s="230" t="s">
        <v>1578</v>
      </c>
      <c r="M1143" s="233">
        <v>27326.54</v>
      </c>
      <c r="N1143" s="234" t="s">
        <v>8271</v>
      </c>
      <c r="O1143" s="230" t="s">
        <v>1579</v>
      </c>
      <c r="P1143" s="230" t="s">
        <v>46</v>
      </c>
      <c r="Q1143" s="233">
        <v>0</v>
      </c>
      <c r="R1143" s="234">
        <v>0</v>
      </c>
      <c r="S1143" s="235" t="s">
        <v>46</v>
      </c>
      <c r="T1143" s="236"/>
      <c r="U1143" s="237"/>
      <c r="V1143" s="238" t="s">
        <v>104</v>
      </c>
      <c r="W1143" s="236">
        <v>0</v>
      </c>
      <c r="X1143" s="237" t="s">
        <v>46</v>
      </c>
      <c r="Y1143" s="239">
        <v>0</v>
      </c>
      <c r="Z1143" s="237" t="s">
        <v>46</v>
      </c>
      <c r="AA1143" s="239">
        <v>0</v>
      </c>
      <c r="AB1143" s="240" t="s">
        <v>46</v>
      </c>
      <c r="AC1143" s="241" t="s">
        <v>46</v>
      </c>
      <c r="AD1143" s="241" t="s">
        <v>46</v>
      </c>
      <c r="AE1143" s="237"/>
      <c r="AF1143" s="237"/>
      <c r="AG1143" s="237"/>
      <c r="AH1143" s="237"/>
      <c r="AI1143" s="237" t="s">
        <v>1379</v>
      </c>
      <c r="AJ1143" s="237" t="s">
        <v>1237</v>
      </c>
      <c r="AK1143" s="237" t="s">
        <v>94</v>
      </c>
      <c r="AL1143" s="237" t="s">
        <v>200</v>
      </c>
      <c r="AM1143" s="242">
        <v>4</v>
      </c>
    </row>
    <row r="1144" spans="2:39">
      <c r="B1144" s="228" t="s">
        <v>1516</v>
      </c>
      <c r="C1144" s="229" t="s">
        <v>1517</v>
      </c>
      <c r="D1144" s="230" t="s">
        <v>46</v>
      </c>
      <c r="E1144" s="231" t="s">
        <v>1704</v>
      </c>
      <c r="F1144" s="231" t="s">
        <v>1585</v>
      </c>
      <c r="G1144" s="231" t="s">
        <v>35</v>
      </c>
      <c r="H1144" s="231" t="s">
        <v>7652</v>
      </c>
      <c r="I1144" s="232" t="s">
        <v>98</v>
      </c>
      <c r="J1144" s="231" t="s">
        <v>2979</v>
      </c>
      <c r="K1144" s="230" t="s">
        <v>447</v>
      </c>
      <c r="L1144" s="230" t="s">
        <v>1578</v>
      </c>
      <c r="M1144" s="233">
        <v>27326.54</v>
      </c>
      <c r="N1144" s="234" t="s">
        <v>8271</v>
      </c>
      <c r="O1144" s="230" t="s">
        <v>1579</v>
      </c>
      <c r="P1144" s="230" t="s">
        <v>46</v>
      </c>
      <c r="Q1144" s="233">
        <v>0</v>
      </c>
      <c r="R1144" s="234">
        <v>0</v>
      </c>
      <c r="S1144" s="235" t="s">
        <v>46</v>
      </c>
      <c r="T1144" s="236"/>
      <c r="U1144" s="237"/>
      <c r="V1144" s="238" t="s">
        <v>104</v>
      </c>
      <c r="W1144" s="236">
        <v>0</v>
      </c>
      <c r="X1144" s="237" t="s">
        <v>46</v>
      </c>
      <c r="Y1144" s="239">
        <v>0</v>
      </c>
      <c r="Z1144" s="237" t="s">
        <v>46</v>
      </c>
      <c r="AA1144" s="239">
        <v>0</v>
      </c>
      <c r="AB1144" s="240" t="s">
        <v>46</v>
      </c>
      <c r="AC1144" s="241" t="s">
        <v>46</v>
      </c>
      <c r="AD1144" s="241" t="s">
        <v>46</v>
      </c>
      <c r="AE1144" s="237"/>
      <c r="AF1144" s="237"/>
      <c r="AG1144" s="237"/>
      <c r="AH1144" s="237"/>
      <c r="AI1144" s="237" t="s">
        <v>1379</v>
      </c>
      <c r="AJ1144" s="237" t="s">
        <v>1237</v>
      </c>
      <c r="AK1144" s="237" t="s">
        <v>94</v>
      </c>
      <c r="AL1144" s="237" t="s">
        <v>200</v>
      </c>
      <c r="AM1144" s="242">
        <v>4</v>
      </c>
    </row>
    <row r="1145" spans="2:39">
      <c r="B1145" s="228" t="s">
        <v>1516</v>
      </c>
      <c r="C1145" s="229" t="s">
        <v>1517</v>
      </c>
      <c r="D1145" s="230" t="s">
        <v>46</v>
      </c>
      <c r="E1145" s="231" t="s">
        <v>1703</v>
      </c>
      <c r="F1145" s="231" t="s">
        <v>1588</v>
      </c>
      <c r="G1145" s="231" t="s">
        <v>35</v>
      </c>
      <c r="H1145" s="231" t="s">
        <v>7652</v>
      </c>
      <c r="I1145" s="232" t="s">
        <v>98</v>
      </c>
      <c r="J1145" s="231" t="s">
        <v>2979</v>
      </c>
      <c r="K1145" s="230" t="s">
        <v>447</v>
      </c>
      <c r="L1145" s="230" t="s">
        <v>1578</v>
      </c>
      <c r="M1145" s="233">
        <v>27326.54</v>
      </c>
      <c r="N1145" s="234" t="s">
        <v>8271</v>
      </c>
      <c r="O1145" s="230" t="s">
        <v>1579</v>
      </c>
      <c r="P1145" s="230" t="s">
        <v>46</v>
      </c>
      <c r="Q1145" s="233">
        <v>0</v>
      </c>
      <c r="R1145" s="234">
        <v>0</v>
      </c>
      <c r="S1145" s="235" t="s">
        <v>46</v>
      </c>
      <c r="T1145" s="236"/>
      <c r="U1145" s="237"/>
      <c r="V1145" s="238" t="s">
        <v>104</v>
      </c>
      <c r="W1145" s="236">
        <v>0</v>
      </c>
      <c r="X1145" s="237" t="s">
        <v>46</v>
      </c>
      <c r="Y1145" s="239">
        <v>0</v>
      </c>
      <c r="Z1145" s="237" t="s">
        <v>46</v>
      </c>
      <c r="AA1145" s="239">
        <v>0</v>
      </c>
      <c r="AB1145" s="240" t="s">
        <v>46</v>
      </c>
      <c r="AC1145" s="241" t="s">
        <v>46</v>
      </c>
      <c r="AD1145" s="241" t="s">
        <v>46</v>
      </c>
      <c r="AE1145" s="237"/>
      <c r="AF1145" s="237"/>
      <c r="AG1145" s="237"/>
      <c r="AH1145" s="237"/>
      <c r="AI1145" s="237" t="s">
        <v>1379</v>
      </c>
      <c r="AJ1145" s="237" t="s">
        <v>1237</v>
      </c>
      <c r="AK1145" s="237" t="s">
        <v>94</v>
      </c>
      <c r="AL1145" s="237" t="s">
        <v>200</v>
      </c>
      <c r="AM1145" s="242">
        <v>4</v>
      </c>
    </row>
    <row r="1146" spans="2:39">
      <c r="B1146" s="228" t="s">
        <v>1516</v>
      </c>
      <c r="C1146" s="229" t="s">
        <v>1517</v>
      </c>
      <c r="D1146" s="230" t="s">
        <v>46</v>
      </c>
      <c r="E1146" s="231" t="s">
        <v>1705</v>
      </c>
      <c r="F1146" s="231" t="s">
        <v>1706</v>
      </c>
      <c r="G1146" s="231" t="s">
        <v>35</v>
      </c>
      <c r="H1146" s="231" t="s">
        <v>7652</v>
      </c>
      <c r="I1146" s="232" t="s">
        <v>98</v>
      </c>
      <c r="J1146" s="231" t="s">
        <v>2979</v>
      </c>
      <c r="K1146" s="230" t="s">
        <v>447</v>
      </c>
      <c r="L1146" s="230" t="s">
        <v>1578</v>
      </c>
      <c r="M1146" s="233">
        <v>27326.54</v>
      </c>
      <c r="N1146" s="234" t="s">
        <v>8271</v>
      </c>
      <c r="O1146" s="230" t="s">
        <v>1579</v>
      </c>
      <c r="P1146" s="230" t="s">
        <v>46</v>
      </c>
      <c r="Q1146" s="233">
        <v>0</v>
      </c>
      <c r="R1146" s="234">
        <v>0</v>
      </c>
      <c r="S1146" s="235" t="s">
        <v>46</v>
      </c>
      <c r="T1146" s="236"/>
      <c r="U1146" s="237"/>
      <c r="V1146" s="238" t="s">
        <v>104</v>
      </c>
      <c r="W1146" s="236">
        <v>0</v>
      </c>
      <c r="X1146" s="237" t="s">
        <v>46</v>
      </c>
      <c r="Y1146" s="239">
        <v>0</v>
      </c>
      <c r="Z1146" s="237" t="s">
        <v>46</v>
      </c>
      <c r="AA1146" s="239">
        <v>0</v>
      </c>
      <c r="AB1146" s="240" t="s">
        <v>46</v>
      </c>
      <c r="AC1146" s="241" t="s">
        <v>46</v>
      </c>
      <c r="AD1146" s="241" t="s">
        <v>46</v>
      </c>
      <c r="AE1146" s="237"/>
      <c r="AF1146" s="237"/>
      <c r="AG1146" s="237"/>
      <c r="AH1146" s="237"/>
      <c r="AI1146" s="237" t="s">
        <v>1379</v>
      </c>
      <c r="AJ1146" s="237" t="s">
        <v>1237</v>
      </c>
      <c r="AK1146" s="237" t="s">
        <v>94</v>
      </c>
      <c r="AL1146" s="237" t="s">
        <v>200</v>
      </c>
      <c r="AM1146" s="242">
        <v>4</v>
      </c>
    </row>
    <row r="1147" spans="2:39">
      <c r="B1147" s="228" t="s">
        <v>1518</v>
      </c>
      <c r="C1147" s="229" t="s">
        <v>1519</v>
      </c>
      <c r="D1147" s="230" t="s">
        <v>46</v>
      </c>
      <c r="E1147" s="231" t="s">
        <v>38</v>
      </c>
      <c r="F1147" s="231" t="s">
        <v>97</v>
      </c>
      <c r="G1147" s="231" t="s">
        <v>35</v>
      </c>
      <c r="H1147" s="231" t="s">
        <v>7652</v>
      </c>
      <c r="I1147" s="232" t="s">
        <v>98</v>
      </c>
      <c r="J1147" s="231" t="s">
        <v>2979</v>
      </c>
      <c r="K1147" s="230" t="s">
        <v>1590</v>
      </c>
      <c r="L1147" s="230" t="s">
        <v>1578</v>
      </c>
      <c r="M1147" s="233">
        <v>8</v>
      </c>
      <c r="N1147" s="234" t="s">
        <v>8271</v>
      </c>
      <c r="O1147" s="230" t="s">
        <v>1579</v>
      </c>
      <c r="P1147" s="230" t="s">
        <v>46</v>
      </c>
      <c r="Q1147" s="233">
        <v>0</v>
      </c>
      <c r="R1147" s="234">
        <v>0</v>
      </c>
      <c r="S1147" s="235" t="s">
        <v>46</v>
      </c>
      <c r="T1147" s="236"/>
      <c r="U1147" s="237"/>
      <c r="V1147" s="238" t="s">
        <v>104</v>
      </c>
      <c r="W1147" s="236">
        <v>0</v>
      </c>
      <c r="X1147" s="237" t="s">
        <v>46</v>
      </c>
      <c r="Y1147" s="239">
        <v>0</v>
      </c>
      <c r="Z1147" s="237" t="s">
        <v>46</v>
      </c>
      <c r="AA1147" s="239">
        <v>0</v>
      </c>
      <c r="AB1147" s="240" t="s">
        <v>46</v>
      </c>
      <c r="AC1147" s="241" t="s">
        <v>46</v>
      </c>
      <c r="AD1147" s="241" t="s">
        <v>46</v>
      </c>
      <c r="AE1147" s="237"/>
      <c r="AF1147" s="237"/>
      <c r="AG1147" s="237"/>
      <c r="AH1147" s="237"/>
      <c r="AI1147" s="237" t="s">
        <v>1379</v>
      </c>
      <c r="AJ1147" s="237" t="s">
        <v>1237</v>
      </c>
      <c r="AK1147" s="237" t="s">
        <v>94</v>
      </c>
      <c r="AL1147" s="237" t="s">
        <v>203</v>
      </c>
      <c r="AM1147" s="242">
        <v>4</v>
      </c>
    </row>
    <row r="1148" spans="2:39">
      <c r="B1148" s="228" t="s">
        <v>1520</v>
      </c>
      <c r="C1148" s="229" t="s">
        <v>1521</v>
      </c>
      <c r="D1148" s="230" t="s">
        <v>46</v>
      </c>
      <c r="E1148" s="231" t="s">
        <v>38</v>
      </c>
      <c r="F1148" s="231" t="s">
        <v>97</v>
      </c>
      <c r="G1148" s="231" t="s">
        <v>35</v>
      </c>
      <c r="H1148" s="231" t="s">
        <v>7652</v>
      </c>
      <c r="I1148" s="232" t="s">
        <v>98</v>
      </c>
      <c r="J1148" s="231" t="s">
        <v>1612</v>
      </c>
      <c r="K1148" s="230" t="s">
        <v>144</v>
      </c>
      <c r="L1148" s="230" t="s">
        <v>1578</v>
      </c>
      <c r="M1148" s="233">
        <v>246.15</v>
      </c>
      <c r="N1148" s="234" t="s">
        <v>8271</v>
      </c>
      <c r="O1148" s="230" t="s">
        <v>1579</v>
      </c>
      <c r="P1148" s="230" t="s">
        <v>46</v>
      </c>
      <c r="Q1148" s="233">
        <v>0</v>
      </c>
      <c r="R1148" s="234">
        <v>0</v>
      </c>
      <c r="S1148" s="235" t="s">
        <v>46</v>
      </c>
      <c r="T1148" s="236"/>
      <c r="U1148" s="237"/>
      <c r="V1148" s="238" t="s">
        <v>104</v>
      </c>
      <c r="W1148" s="236">
        <v>0</v>
      </c>
      <c r="X1148" s="237" t="s">
        <v>46</v>
      </c>
      <c r="Y1148" s="239">
        <v>0</v>
      </c>
      <c r="Z1148" s="237" t="s">
        <v>46</v>
      </c>
      <c r="AA1148" s="239">
        <v>0</v>
      </c>
      <c r="AB1148" s="240" t="s">
        <v>46</v>
      </c>
      <c r="AC1148" s="241" t="s">
        <v>46</v>
      </c>
      <c r="AD1148" s="241" t="s">
        <v>46</v>
      </c>
      <c r="AE1148" s="237"/>
      <c r="AF1148" s="237"/>
      <c r="AG1148" s="237"/>
      <c r="AH1148" s="237"/>
      <c r="AI1148" s="237" t="s">
        <v>1379</v>
      </c>
      <c r="AJ1148" s="237" t="s">
        <v>1237</v>
      </c>
      <c r="AK1148" s="237" t="s">
        <v>94</v>
      </c>
      <c r="AL1148" s="237" t="s">
        <v>205</v>
      </c>
      <c r="AM1148" s="242">
        <v>4</v>
      </c>
    </row>
    <row r="1149" spans="2:39">
      <c r="B1149" s="228" t="s">
        <v>1522</v>
      </c>
      <c r="C1149" s="229" t="s">
        <v>1523</v>
      </c>
      <c r="D1149" s="230" t="s">
        <v>46</v>
      </c>
      <c r="E1149" s="231" t="s">
        <v>38</v>
      </c>
      <c r="F1149" s="231" t="s">
        <v>97</v>
      </c>
      <c r="G1149" s="231" t="s">
        <v>35</v>
      </c>
      <c r="H1149" s="231" t="s">
        <v>7652</v>
      </c>
      <c r="I1149" s="232" t="s">
        <v>98</v>
      </c>
      <c r="J1149" s="231" t="s">
        <v>1607</v>
      </c>
      <c r="K1149" s="230" t="s">
        <v>144</v>
      </c>
      <c r="L1149" s="230" t="s">
        <v>1578</v>
      </c>
      <c r="M1149" s="233">
        <v>21060</v>
      </c>
      <c r="N1149" s="234" t="s">
        <v>8271</v>
      </c>
      <c r="O1149" s="230" t="s">
        <v>1579</v>
      </c>
      <c r="P1149" s="230" t="s">
        <v>46</v>
      </c>
      <c r="Q1149" s="233">
        <v>0</v>
      </c>
      <c r="R1149" s="234">
        <v>0</v>
      </c>
      <c r="S1149" s="235" t="s">
        <v>46</v>
      </c>
      <c r="T1149" s="236"/>
      <c r="U1149" s="237"/>
      <c r="V1149" s="238" t="s">
        <v>104</v>
      </c>
      <c r="W1149" s="236">
        <v>0</v>
      </c>
      <c r="X1149" s="237" t="s">
        <v>46</v>
      </c>
      <c r="Y1149" s="239">
        <v>0</v>
      </c>
      <c r="Z1149" s="237" t="s">
        <v>46</v>
      </c>
      <c r="AA1149" s="239">
        <v>0</v>
      </c>
      <c r="AB1149" s="240" t="s">
        <v>46</v>
      </c>
      <c r="AC1149" s="241" t="s">
        <v>46</v>
      </c>
      <c r="AD1149" s="241" t="s">
        <v>46</v>
      </c>
      <c r="AE1149" s="237"/>
      <c r="AF1149" s="237"/>
      <c r="AG1149" s="237"/>
      <c r="AH1149" s="237"/>
      <c r="AI1149" s="237" t="s">
        <v>1379</v>
      </c>
      <c r="AJ1149" s="237" t="s">
        <v>1237</v>
      </c>
      <c r="AK1149" s="237" t="s">
        <v>94</v>
      </c>
      <c r="AL1149" s="237" t="s">
        <v>207</v>
      </c>
      <c r="AM1149" s="242">
        <v>4</v>
      </c>
    </row>
    <row r="1150" spans="2:39">
      <c r="B1150" s="228" t="s">
        <v>1524</v>
      </c>
      <c r="C1150" s="229" t="s">
        <v>1525</v>
      </c>
      <c r="D1150" s="230" t="s">
        <v>46</v>
      </c>
      <c r="E1150" s="231" t="s">
        <v>1705</v>
      </c>
      <c r="F1150" s="231" t="s">
        <v>1706</v>
      </c>
      <c r="G1150" s="231" t="s">
        <v>35</v>
      </c>
      <c r="H1150" s="231" t="s">
        <v>7652</v>
      </c>
      <c r="I1150" s="232" t="s">
        <v>98</v>
      </c>
      <c r="J1150" s="231" t="s">
        <v>1612</v>
      </c>
      <c r="K1150" s="230" t="s">
        <v>128</v>
      </c>
      <c r="L1150" s="230" t="s">
        <v>1578</v>
      </c>
      <c r="M1150" s="233">
        <v>100</v>
      </c>
      <c r="N1150" s="234" t="s">
        <v>8271</v>
      </c>
      <c r="O1150" s="230" t="s">
        <v>1579</v>
      </c>
      <c r="P1150" s="230" t="s">
        <v>46</v>
      </c>
      <c r="Q1150" s="233">
        <v>0</v>
      </c>
      <c r="R1150" s="234">
        <v>0</v>
      </c>
      <c r="S1150" s="235" t="s">
        <v>46</v>
      </c>
      <c r="T1150" s="236"/>
      <c r="U1150" s="237"/>
      <c r="V1150" s="238" t="s">
        <v>104</v>
      </c>
      <c r="W1150" s="236">
        <v>0</v>
      </c>
      <c r="X1150" s="237" t="s">
        <v>46</v>
      </c>
      <c r="Y1150" s="239">
        <v>0</v>
      </c>
      <c r="Z1150" s="237" t="s">
        <v>46</v>
      </c>
      <c r="AA1150" s="239">
        <v>0</v>
      </c>
      <c r="AB1150" s="240" t="s">
        <v>46</v>
      </c>
      <c r="AC1150" s="241" t="s">
        <v>46</v>
      </c>
      <c r="AD1150" s="241" t="s">
        <v>46</v>
      </c>
      <c r="AE1150" s="237"/>
      <c r="AF1150" s="237"/>
      <c r="AG1150" s="237"/>
      <c r="AH1150" s="237"/>
      <c r="AI1150" s="237" t="s">
        <v>1379</v>
      </c>
      <c r="AJ1150" s="237" t="s">
        <v>1237</v>
      </c>
      <c r="AK1150" s="237" t="s">
        <v>94</v>
      </c>
      <c r="AL1150" s="237" t="s">
        <v>209</v>
      </c>
      <c r="AM1150" s="242">
        <v>4</v>
      </c>
    </row>
    <row r="1151" spans="2:39">
      <c r="B1151" s="228" t="s">
        <v>1524</v>
      </c>
      <c r="C1151" s="229" t="s">
        <v>1525</v>
      </c>
      <c r="D1151" s="230" t="s">
        <v>46</v>
      </c>
      <c r="E1151" s="231" t="s">
        <v>1704</v>
      </c>
      <c r="F1151" s="231" t="s">
        <v>1585</v>
      </c>
      <c r="G1151" s="231" t="s">
        <v>35</v>
      </c>
      <c r="H1151" s="231" t="s">
        <v>7652</v>
      </c>
      <c r="I1151" s="232" t="s">
        <v>98</v>
      </c>
      <c r="J1151" s="231" t="s">
        <v>1612</v>
      </c>
      <c r="K1151" s="230" t="s">
        <v>128</v>
      </c>
      <c r="L1151" s="230" t="s">
        <v>1578</v>
      </c>
      <c r="M1151" s="233">
        <v>100</v>
      </c>
      <c r="N1151" s="234" t="s">
        <v>8271</v>
      </c>
      <c r="O1151" s="230" t="s">
        <v>1579</v>
      </c>
      <c r="P1151" s="230" t="s">
        <v>46</v>
      </c>
      <c r="Q1151" s="233">
        <v>0</v>
      </c>
      <c r="R1151" s="234">
        <v>0</v>
      </c>
      <c r="S1151" s="235" t="s">
        <v>46</v>
      </c>
      <c r="T1151" s="236"/>
      <c r="U1151" s="237"/>
      <c r="V1151" s="238" t="s">
        <v>104</v>
      </c>
      <c r="W1151" s="236">
        <v>0</v>
      </c>
      <c r="X1151" s="237" t="s">
        <v>46</v>
      </c>
      <c r="Y1151" s="239">
        <v>0</v>
      </c>
      <c r="Z1151" s="237" t="s">
        <v>46</v>
      </c>
      <c r="AA1151" s="239">
        <v>0</v>
      </c>
      <c r="AB1151" s="240" t="s">
        <v>46</v>
      </c>
      <c r="AC1151" s="241" t="s">
        <v>46</v>
      </c>
      <c r="AD1151" s="241" t="s">
        <v>46</v>
      </c>
      <c r="AE1151" s="237"/>
      <c r="AF1151" s="237"/>
      <c r="AG1151" s="237"/>
      <c r="AH1151" s="237"/>
      <c r="AI1151" s="237" t="s">
        <v>1379</v>
      </c>
      <c r="AJ1151" s="237" t="s">
        <v>1237</v>
      </c>
      <c r="AK1151" s="237" t="s">
        <v>94</v>
      </c>
      <c r="AL1151" s="237" t="s">
        <v>209</v>
      </c>
      <c r="AM1151" s="242">
        <v>4</v>
      </c>
    </row>
    <row r="1152" spans="2:39">
      <c r="B1152" s="228" t="s">
        <v>1524</v>
      </c>
      <c r="C1152" s="229" t="s">
        <v>1525</v>
      </c>
      <c r="D1152" s="230" t="s">
        <v>46</v>
      </c>
      <c r="E1152" s="231" t="s">
        <v>38</v>
      </c>
      <c r="F1152" s="231" t="s">
        <v>97</v>
      </c>
      <c r="G1152" s="231" t="s">
        <v>35</v>
      </c>
      <c r="H1152" s="231" t="s">
        <v>7652</v>
      </c>
      <c r="I1152" s="232" t="s">
        <v>98</v>
      </c>
      <c r="J1152" s="231" t="s">
        <v>1612</v>
      </c>
      <c r="K1152" s="230" t="s">
        <v>128</v>
      </c>
      <c r="L1152" s="230" t="s">
        <v>1578</v>
      </c>
      <c r="M1152" s="233">
        <v>100</v>
      </c>
      <c r="N1152" s="234" t="s">
        <v>8271</v>
      </c>
      <c r="O1152" s="230" t="s">
        <v>1579</v>
      </c>
      <c r="P1152" s="230" t="s">
        <v>46</v>
      </c>
      <c r="Q1152" s="233">
        <v>0</v>
      </c>
      <c r="R1152" s="234">
        <v>0</v>
      </c>
      <c r="S1152" s="235" t="s">
        <v>46</v>
      </c>
      <c r="T1152" s="236"/>
      <c r="U1152" s="237"/>
      <c r="V1152" s="238" t="s">
        <v>104</v>
      </c>
      <c r="W1152" s="236">
        <v>0</v>
      </c>
      <c r="X1152" s="237" t="s">
        <v>46</v>
      </c>
      <c r="Y1152" s="239">
        <v>0</v>
      </c>
      <c r="Z1152" s="237" t="s">
        <v>46</v>
      </c>
      <c r="AA1152" s="239">
        <v>0</v>
      </c>
      <c r="AB1152" s="240" t="s">
        <v>46</v>
      </c>
      <c r="AC1152" s="241" t="s">
        <v>46</v>
      </c>
      <c r="AD1152" s="241" t="s">
        <v>46</v>
      </c>
      <c r="AE1152" s="237"/>
      <c r="AF1152" s="237"/>
      <c r="AG1152" s="237"/>
      <c r="AH1152" s="237"/>
      <c r="AI1152" s="237" t="s">
        <v>1379</v>
      </c>
      <c r="AJ1152" s="237" t="s">
        <v>1237</v>
      </c>
      <c r="AK1152" s="237" t="s">
        <v>94</v>
      </c>
      <c r="AL1152" s="237" t="s">
        <v>209</v>
      </c>
      <c r="AM1152" s="242">
        <v>4</v>
      </c>
    </row>
    <row r="1153" spans="2:39">
      <c r="B1153" s="228" t="s">
        <v>1524</v>
      </c>
      <c r="C1153" s="229" t="s">
        <v>1525</v>
      </c>
      <c r="D1153" s="230" t="s">
        <v>46</v>
      </c>
      <c r="E1153" s="231" t="s">
        <v>1703</v>
      </c>
      <c r="F1153" s="231" t="s">
        <v>1588</v>
      </c>
      <c r="G1153" s="231" t="s">
        <v>35</v>
      </c>
      <c r="H1153" s="231" t="s">
        <v>7652</v>
      </c>
      <c r="I1153" s="232" t="s">
        <v>98</v>
      </c>
      <c r="J1153" s="231" t="s">
        <v>1612</v>
      </c>
      <c r="K1153" s="230" t="s">
        <v>128</v>
      </c>
      <c r="L1153" s="230" t="s">
        <v>1578</v>
      </c>
      <c r="M1153" s="233">
        <v>100</v>
      </c>
      <c r="N1153" s="234" t="s">
        <v>8271</v>
      </c>
      <c r="O1153" s="230" t="s">
        <v>1579</v>
      </c>
      <c r="P1153" s="230" t="s">
        <v>46</v>
      </c>
      <c r="Q1153" s="233">
        <v>0</v>
      </c>
      <c r="R1153" s="234">
        <v>0</v>
      </c>
      <c r="S1153" s="235" t="s">
        <v>46</v>
      </c>
      <c r="T1153" s="236"/>
      <c r="U1153" s="237"/>
      <c r="V1153" s="238" t="s">
        <v>104</v>
      </c>
      <c r="W1153" s="236">
        <v>0</v>
      </c>
      <c r="X1153" s="237" t="s">
        <v>46</v>
      </c>
      <c r="Y1153" s="239">
        <v>0</v>
      </c>
      <c r="Z1153" s="237" t="s">
        <v>46</v>
      </c>
      <c r="AA1153" s="239">
        <v>0</v>
      </c>
      <c r="AB1153" s="240" t="s">
        <v>46</v>
      </c>
      <c r="AC1153" s="241" t="s">
        <v>46</v>
      </c>
      <c r="AD1153" s="241" t="s">
        <v>46</v>
      </c>
      <c r="AE1153" s="237"/>
      <c r="AF1153" s="237"/>
      <c r="AG1153" s="237"/>
      <c r="AH1153" s="237"/>
      <c r="AI1153" s="237" t="s">
        <v>1379</v>
      </c>
      <c r="AJ1153" s="237" t="s">
        <v>1237</v>
      </c>
      <c r="AK1153" s="237" t="s">
        <v>94</v>
      </c>
      <c r="AL1153" s="237" t="s">
        <v>209</v>
      </c>
      <c r="AM1153" s="242">
        <v>4</v>
      </c>
    </row>
    <row r="1154" spans="2:39">
      <c r="B1154" s="228" t="s">
        <v>1526</v>
      </c>
      <c r="C1154" s="229" t="s">
        <v>1527</v>
      </c>
      <c r="D1154" s="230" t="s">
        <v>46</v>
      </c>
      <c r="E1154" s="231" t="s">
        <v>38</v>
      </c>
      <c r="F1154" s="231" t="s">
        <v>97</v>
      </c>
      <c r="G1154" s="231" t="s">
        <v>35</v>
      </c>
      <c r="H1154" s="231" t="s">
        <v>7652</v>
      </c>
      <c r="I1154" s="232" t="s">
        <v>98</v>
      </c>
      <c r="J1154" s="231" t="s">
        <v>1612</v>
      </c>
      <c r="K1154" s="230" t="s">
        <v>128</v>
      </c>
      <c r="L1154" s="230" t="s">
        <v>1578</v>
      </c>
      <c r="M1154" s="233">
        <v>300</v>
      </c>
      <c r="N1154" s="234" t="s">
        <v>8271</v>
      </c>
      <c r="O1154" s="230" t="s">
        <v>1579</v>
      </c>
      <c r="P1154" s="230" t="s">
        <v>46</v>
      </c>
      <c r="Q1154" s="233">
        <v>0</v>
      </c>
      <c r="R1154" s="234">
        <v>0</v>
      </c>
      <c r="S1154" s="235" t="s">
        <v>46</v>
      </c>
      <c r="T1154" s="236"/>
      <c r="U1154" s="237"/>
      <c r="V1154" s="238" t="s">
        <v>104</v>
      </c>
      <c r="W1154" s="236">
        <v>0</v>
      </c>
      <c r="X1154" s="237" t="s">
        <v>46</v>
      </c>
      <c r="Y1154" s="239">
        <v>0</v>
      </c>
      <c r="Z1154" s="237" t="s">
        <v>46</v>
      </c>
      <c r="AA1154" s="239">
        <v>0</v>
      </c>
      <c r="AB1154" s="240" t="s">
        <v>46</v>
      </c>
      <c r="AC1154" s="241" t="s">
        <v>46</v>
      </c>
      <c r="AD1154" s="241" t="s">
        <v>46</v>
      </c>
      <c r="AE1154" s="237"/>
      <c r="AF1154" s="237"/>
      <c r="AG1154" s="237"/>
      <c r="AH1154" s="237"/>
      <c r="AI1154" s="237" t="s">
        <v>1379</v>
      </c>
      <c r="AJ1154" s="237" t="s">
        <v>1237</v>
      </c>
      <c r="AK1154" s="237" t="s">
        <v>94</v>
      </c>
      <c r="AL1154" s="237" t="s">
        <v>255</v>
      </c>
      <c r="AM1154" s="242">
        <v>4</v>
      </c>
    </row>
    <row r="1155" spans="2:39">
      <c r="B1155" s="228" t="s">
        <v>1526</v>
      </c>
      <c r="C1155" s="229" t="s">
        <v>1527</v>
      </c>
      <c r="D1155" s="230" t="s">
        <v>46</v>
      </c>
      <c r="E1155" s="231" t="s">
        <v>1704</v>
      </c>
      <c r="F1155" s="231" t="s">
        <v>1585</v>
      </c>
      <c r="G1155" s="231" t="s">
        <v>35</v>
      </c>
      <c r="H1155" s="231" t="s">
        <v>7652</v>
      </c>
      <c r="I1155" s="232" t="s">
        <v>98</v>
      </c>
      <c r="J1155" s="231" t="s">
        <v>1612</v>
      </c>
      <c r="K1155" s="230" t="s">
        <v>128</v>
      </c>
      <c r="L1155" s="230" t="s">
        <v>1578</v>
      </c>
      <c r="M1155" s="233">
        <v>300</v>
      </c>
      <c r="N1155" s="234" t="s">
        <v>8271</v>
      </c>
      <c r="O1155" s="230" t="s">
        <v>1579</v>
      </c>
      <c r="P1155" s="230" t="s">
        <v>46</v>
      </c>
      <c r="Q1155" s="233">
        <v>0</v>
      </c>
      <c r="R1155" s="234">
        <v>0</v>
      </c>
      <c r="S1155" s="235" t="s">
        <v>46</v>
      </c>
      <c r="T1155" s="236"/>
      <c r="U1155" s="237"/>
      <c r="V1155" s="238" t="s">
        <v>104</v>
      </c>
      <c r="W1155" s="236">
        <v>0</v>
      </c>
      <c r="X1155" s="237" t="s">
        <v>46</v>
      </c>
      <c r="Y1155" s="239">
        <v>0</v>
      </c>
      <c r="Z1155" s="237" t="s">
        <v>46</v>
      </c>
      <c r="AA1155" s="239">
        <v>0</v>
      </c>
      <c r="AB1155" s="240" t="s">
        <v>46</v>
      </c>
      <c r="AC1155" s="241" t="s">
        <v>46</v>
      </c>
      <c r="AD1155" s="241" t="s">
        <v>46</v>
      </c>
      <c r="AE1155" s="237"/>
      <c r="AF1155" s="237"/>
      <c r="AG1155" s="237"/>
      <c r="AH1155" s="237"/>
      <c r="AI1155" s="237" t="s">
        <v>1379</v>
      </c>
      <c r="AJ1155" s="237" t="s">
        <v>1237</v>
      </c>
      <c r="AK1155" s="237" t="s">
        <v>94</v>
      </c>
      <c r="AL1155" s="237" t="s">
        <v>255</v>
      </c>
      <c r="AM1155" s="242">
        <v>4</v>
      </c>
    </row>
    <row r="1156" spans="2:39">
      <c r="B1156" s="228" t="s">
        <v>1526</v>
      </c>
      <c r="C1156" s="229" t="s">
        <v>1527</v>
      </c>
      <c r="D1156" s="230" t="s">
        <v>46</v>
      </c>
      <c r="E1156" s="231" t="s">
        <v>1703</v>
      </c>
      <c r="F1156" s="231" t="s">
        <v>1588</v>
      </c>
      <c r="G1156" s="231" t="s">
        <v>35</v>
      </c>
      <c r="H1156" s="231" t="s">
        <v>7652</v>
      </c>
      <c r="I1156" s="232" t="s">
        <v>98</v>
      </c>
      <c r="J1156" s="231" t="s">
        <v>1612</v>
      </c>
      <c r="K1156" s="230" t="s">
        <v>128</v>
      </c>
      <c r="L1156" s="230" t="s">
        <v>1578</v>
      </c>
      <c r="M1156" s="233">
        <v>300</v>
      </c>
      <c r="N1156" s="234" t="s">
        <v>8271</v>
      </c>
      <c r="O1156" s="230" t="s">
        <v>1579</v>
      </c>
      <c r="P1156" s="230" t="s">
        <v>46</v>
      </c>
      <c r="Q1156" s="233">
        <v>0</v>
      </c>
      <c r="R1156" s="234">
        <v>0</v>
      </c>
      <c r="S1156" s="235" t="s">
        <v>46</v>
      </c>
      <c r="T1156" s="236"/>
      <c r="U1156" s="237"/>
      <c r="V1156" s="238" t="s">
        <v>104</v>
      </c>
      <c r="W1156" s="236">
        <v>0</v>
      </c>
      <c r="X1156" s="237" t="s">
        <v>46</v>
      </c>
      <c r="Y1156" s="239">
        <v>0</v>
      </c>
      <c r="Z1156" s="237" t="s">
        <v>46</v>
      </c>
      <c r="AA1156" s="239">
        <v>0</v>
      </c>
      <c r="AB1156" s="240" t="s">
        <v>46</v>
      </c>
      <c r="AC1156" s="241" t="s">
        <v>46</v>
      </c>
      <c r="AD1156" s="241" t="s">
        <v>46</v>
      </c>
      <c r="AE1156" s="237"/>
      <c r="AF1156" s="237"/>
      <c r="AG1156" s="237"/>
      <c r="AH1156" s="237"/>
      <c r="AI1156" s="237" t="s">
        <v>1379</v>
      </c>
      <c r="AJ1156" s="237" t="s">
        <v>1237</v>
      </c>
      <c r="AK1156" s="237" t="s">
        <v>94</v>
      </c>
      <c r="AL1156" s="237" t="s">
        <v>255</v>
      </c>
      <c r="AM1156" s="242">
        <v>4</v>
      </c>
    </row>
    <row r="1157" spans="2:39">
      <c r="B1157" s="228" t="s">
        <v>1526</v>
      </c>
      <c r="C1157" s="229" t="s">
        <v>1527</v>
      </c>
      <c r="D1157" s="230" t="s">
        <v>46</v>
      </c>
      <c r="E1157" s="231" t="s">
        <v>1705</v>
      </c>
      <c r="F1157" s="231" t="s">
        <v>1706</v>
      </c>
      <c r="G1157" s="231" t="s">
        <v>35</v>
      </c>
      <c r="H1157" s="231" t="s">
        <v>7652</v>
      </c>
      <c r="I1157" s="232" t="s">
        <v>98</v>
      </c>
      <c r="J1157" s="231" t="s">
        <v>1612</v>
      </c>
      <c r="K1157" s="230" t="s">
        <v>128</v>
      </c>
      <c r="L1157" s="230" t="s">
        <v>1578</v>
      </c>
      <c r="M1157" s="233">
        <v>300</v>
      </c>
      <c r="N1157" s="234" t="s">
        <v>8271</v>
      </c>
      <c r="O1157" s="230" t="s">
        <v>1579</v>
      </c>
      <c r="P1157" s="230" t="s">
        <v>46</v>
      </c>
      <c r="Q1157" s="233">
        <v>0</v>
      </c>
      <c r="R1157" s="234">
        <v>0</v>
      </c>
      <c r="S1157" s="235" t="s">
        <v>46</v>
      </c>
      <c r="T1157" s="236"/>
      <c r="U1157" s="237"/>
      <c r="V1157" s="238" t="s">
        <v>104</v>
      </c>
      <c r="W1157" s="236">
        <v>0</v>
      </c>
      <c r="X1157" s="237" t="s">
        <v>46</v>
      </c>
      <c r="Y1157" s="239">
        <v>0</v>
      </c>
      <c r="Z1157" s="237" t="s">
        <v>46</v>
      </c>
      <c r="AA1157" s="239">
        <v>0</v>
      </c>
      <c r="AB1157" s="240" t="s">
        <v>46</v>
      </c>
      <c r="AC1157" s="241" t="s">
        <v>46</v>
      </c>
      <c r="AD1157" s="241" t="s">
        <v>46</v>
      </c>
      <c r="AE1157" s="237"/>
      <c r="AF1157" s="237"/>
      <c r="AG1157" s="237"/>
      <c r="AH1157" s="237"/>
      <c r="AI1157" s="237" t="s">
        <v>1379</v>
      </c>
      <c r="AJ1157" s="237" t="s">
        <v>1237</v>
      </c>
      <c r="AK1157" s="237" t="s">
        <v>94</v>
      </c>
      <c r="AL1157" s="237" t="s">
        <v>255</v>
      </c>
      <c r="AM1157" s="242">
        <v>4</v>
      </c>
    </row>
    <row r="1158" spans="2:39">
      <c r="B1158" s="228" t="s">
        <v>1528</v>
      </c>
      <c r="C1158" s="229" t="s">
        <v>1529</v>
      </c>
      <c r="D1158" s="230" t="s">
        <v>46</v>
      </c>
      <c r="E1158" s="231" t="s">
        <v>1705</v>
      </c>
      <c r="F1158" s="231" t="s">
        <v>1706</v>
      </c>
      <c r="G1158" s="231" t="s">
        <v>35</v>
      </c>
      <c r="H1158" s="231" t="s">
        <v>7652</v>
      </c>
      <c r="I1158" s="232" t="s">
        <v>98</v>
      </c>
      <c r="J1158" s="231" t="s">
        <v>2979</v>
      </c>
      <c r="K1158" s="230" t="s">
        <v>447</v>
      </c>
      <c r="L1158" s="230" t="s">
        <v>1578</v>
      </c>
      <c r="M1158" s="233">
        <v>36.86</v>
      </c>
      <c r="N1158" s="234" t="s">
        <v>8271</v>
      </c>
      <c r="O1158" s="230" t="s">
        <v>1579</v>
      </c>
      <c r="P1158" s="230" t="s">
        <v>46</v>
      </c>
      <c r="Q1158" s="233">
        <v>0</v>
      </c>
      <c r="R1158" s="234">
        <v>0</v>
      </c>
      <c r="S1158" s="235" t="s">
        <v>46</v>
      </c>
      <c r="T1158" s="236"/>
      <c r="U1158" s="237"/>
      <c r="V1158" s="238" t="s">
        <v>104</v>
      </c>
      <c r="W1158" s="236">
        <v>0</v>
      </c>
      <c r="X1158" s="237" t="s">
        <v>46</v>
      </c>
      <c r="Y1158" s="239">
        <v>0</v>
      </c>
      <c r="Z1158" s="237" t="s">
        <v>46</v>
      </c>
      <c r="AA1158" s="239">
        <v>0</v>
      </c>
      <c r="AB1158" s="240" t="s">
        <v>46</v>
      </c>
      <c r="AC1158" s="241" t="s">
        <v>46</v>
      </c>
      <c r="AD1158" s="241" t="s">
        <v>46</v>
      </c>
      <c r="AE1158" s="237"/>
      <c r="AF1158" s="237"/>
      <c r="AG1158" s="237"/>
      <c r="AH1158" s="237"/>
      <c r="AI1158" s="237" t="s">
        <v>1379</v>
      </c>
      <c r="AJ1158" s="237" t="s">
        <v>1237</v>
      </c>
      <c r="AK1158" s="237" t="s">
        <v>94</v>
      </c>
      <c r="AL1158" s="237" t="s">
        <v>257</v>
      </c>
      <c r="AM1158" s="242">
        <v>4</v>
      </c>
    </row>
    <row r="1159" spans="2:39">
      <c r="B1159" s="228" t="s">
        <v>1528</v>
      </c>
      <c r="C1159" s="229" t="s">
        <v>1529</v>
      </c>
      <c r="D1159" s="230" t="s">
        <v>46</v>
      </c>
      <c r="E1159" s="231" t="s">
        <v>1703</v>
      </c>
      <c r="F1159" s="231" t="s">
        <v>1588</v>
      </c>
      <c r="G1159" s="231" t="s">
        <v>35</v>
      </c>
      <c r="H1159" s="231" t="s">
        <v>7652</v>
      </c>
      <c r="I1159" s="232" t="s">
        <v>98</v>
      </c>
      <c r="J1159" s="231" t="s">
        <v>2979</v>
      </c>
      <c r="K1159" s="230" t="s">
        <v>447</v>
      </c>
      <c r="L1159" s="230" t="s">
        <v>1578</v>
      </c>
      <c r="M1159" s="233">
        <v>36.86</v>
      </c>
      <c r="N1159" s="234" t="s">
        <v>8271</v>
      </c>
      <c r="O1159" s="230" t="s">
        <v>1579</v>
      </c>
      <c r="P1159" s="230" t="s">
        <v>46</v>
      </c>
      <c r="Q1159" s="233">
        <v>0</v>
      </c>
      <c r="R1159" s="234">
        <v>0</v>
      </c>
      <c r="S1159" s="235" t="s">
        <v>46</v>
      </c>
      <c r="T1159" s="236"/>
      <c r="U1159" s="237"/>
      <c r="V1159" s="238" t="s">
        <v>104</v>
      </c>
      <c r="W1159" s="236">
        <v>0</v>
      </c>
      <c r="X1159" s="237" t="s">
        <v>46</v>
      </c>
      <c r="Y1159" s="239">
        <v>0</v>
      </c>
      <c r="Z1159" s="237" t="s">
        <v>46</v>
      </c>
      <c r="AA1159" s="239">
        <v>0</v>
      </c>
      <c r="AB1159" s="240" t="s">
        <v>46</v>
      </c>
      <c r="AC1159" s="241" t="s">
        <v>46</v>
      </c>
      <c r="AD1159" s="241" t="s">
        <v>46</v>
      </c>
      <c r="AE1159" s="237"/>
      <c r="AF1159" s="237"/>
      <c r="AG1159" s="237"/>
      <c r="AH1159" s="237"/>
      <c r="AI1159" s="237" t="s">
        <v>1379</v>
      </c>
      <c r="AJ1159" s="237" t="s">
        <v>1237</v>
      </c>
      <c r="AK1159" s="237" t="s">
        <v>94</v>
      </c>
      <c r="AL1159" s="237" t="s">
        <v>257</v>
      </c>
      <c r="AM1159" s="242">
        <v>4</v>
      </c>
    </row>
    <row r="1160" spans="2:39">
      <c r="B1160" s="228" t="s">
        <v>1528</v>
      </c>
      <c r="C1160" s="229" t="s">
        <v>1529</v>
      </c>
      <c r="D1160" s="230" t="s">
        <v>46</v>
      </c>
      <c r="E1160" s="231" t="s">
        <v>1704</v>
      </c>
      <c r="F1160" s="231" t="s">
        <v>1585</v>
      </c>
      <c r="G1160" s="231" t="s">
        <v>35</v>
      </c>
      <c r="H1160" s="231" t="s">
        <v>7652</v>
      </c>
      <c r="I1160" s="232" t="s">
        <v>98</v>
      </c>
      <c r="J1160" s="231" t="s">
        <v>2979</v>
      </c>
      <c r="K1160" s="230" t="s">
        <v>447</v>
      </c>
      <c r="L1160" s="230" t="s">
        <v>1578</v>
      </c>
      <c r="M1160" s="233">
        <v>36.86</v>
      </c>
      <c r="N1160" s="234" t="s">
        <v>8271</v>
      </c>
      <c r="O1160" s="230" t="s">
        <v>1579</v>
      </c>
      <c r="P1160" s="230" t="s">
        <v>46</v>
      </c>
      <c r="Q1160" s="233">
        <v>0</v>
      </c>
      <c r="R1160" s="234">
        <v>0</v>
      </c>
      <c r="S1160" s="235" t="s">
        <v>46</v>
      </c>
      <c r="T1160" s="236"/>
      <c r="U1160" s="237"/>
      <c r="V1160" s="238" t="s">
        <v>104</v>
      </c>
      <c r="W1160" s="236">
        <v>0</v>
      </c>
      <c r="X1160" s="237" t="s">
        <v>46</v>
      </c>
      <c r="Y1160" s="239">
        <v>0</v>
      </c>
      <c r="Z1160" s="237" t="s">
        <v>46</v>
      </c>
      <c r="AA1160" s="239">
        <v>0</v>
      </c>
      <c r="AB1160" s="240" t="s">
        <v>46</v>
      </c>
      <c r="AC1160" s="241" t="s">
        <v>46</v>
      </c>
      <c r="AD1160" s="241" t="s">
        <v>46</v>
      </c>
      <c r="AE1160" s="237"/>
      <c r="AF1160" s="237"/>
      <c r="AG1160" s="237"/>
      <c r="AH1160" s="237"/>
      <c r="AI1160" s="237" t="s">
        <v>1379</v>
      </c>
      <c r="AJ1160" s="237" t="s">
        <v>1237</v>
      </c>
      <c r="AK1160" s="237" t="s">
        <v>94</v>
      </c>
      <c r="AL1160" s="237" t="s">
        <v>257</v>
      </c>
      <c r="AM1160" s="242">
        <v>4</v>
      </c>
    </row>
    <row r="1161" spans="2:39">
      <c r="B1161" s="228" t="s">
        <v>1528</v>
      </c>
      <c r="C1161" s="229" t="s">
        <v>1529</v>
      </c>
      <c r="D1161" s="230" t="s">
        <v>46</v>
      </c>
      <c r="E1161" s="231" t="s">
        <v>38</v>
      </c>
      <c r="F1161" s="231" t="s">
        <v>97</v>
      </c>
      <c r="G1161" s="231" t="s">
        <v>35</v>
      </c>
      <c r="H1161" s="231" t="s">
        <v>7652</v>
      </c>
      <c r="I1161" s="232" t="s">
        <v>98</v>
      </c>
      <c r="J1161" s="231" t="s">
        <v>2979</v>
      </c>
      <c r="K1161" s="230" t="s">
        <v>447</v>
      </c>
      <c r="L1161" s="230" t="s">
        <v>1578</v>
      </c>
      <c r="M1161" s="233">
        <v>36.86</v>
      </c>
      <c r="N1161" s="234" t="s">
        <v>8271</v>
      </c>
      <c r="O1161" s="230" t="s">
        <v>1579</v>
      </c>
      <c r="P1161" s="230" t="s">
        <v>46</v>
      </c>
      <c r="Q1161" s="233">
        <v>0</v>
      </c>
      <c r="R1161" s="234">
        <v>0</v>
      </c>
      <c r="S1161" s="235" t="s">
        <v>46</v>
      </c>
      <c r="T1161" s="236"/>
      <c r="U1161" s="237"/>
      <c r="V1161" s="238" t="s">
        <v>104</v>
      </c>
      <c r="W1161" s="236">
        <v>0</v>
      </c>
      <c r="X1161" s="237" t="s">
        <v>46</v>
      </c>
      <c r="Y1161" s="239">
        <v>0</v>
      </c>
      <c r="Z1161" s="237" t="s">
        <v>46</v>
      </c>
      <c r="AA1161" s="239">
        <v>0</v>
      </c>
      <c r="AB1161" s="240" t="s">
        <v>46</v>
      </c>
      <c r="AC1161" s="241" t="s">
        <v>46</v>
      </c>
      <c r="AD1161" s="241" t="s">
        <v>46</v>
      </c>
      <c r="AE1161" s="237"/>
      <c r="AF1161" s="237"/>
      <c r="AG1161" s="237"/>
      <c r="AH1161" s="237"/>
      <c r="AI1161" s="237" t="s">
        <v>1379</v>
      </c>
      <c r="AJ1161" s="237" t="s">
        <v>1237</v>
      </c>
      <c r="AK1161" s="237" t="s">
        <v>94</v>
      </c>
      <c r="AL1161" s="237" t="s">
        <v>257</v>
      </c>
      <c r="AM1161" s="242">
        <v>4</v>
      </c>
    </row>
    <row r="1162" spans="2:39">
      <c r="B1162" s="228" t="s">
        <v>7715</v>
      </c>
      <c r="C1162" s="229" t="s">
        <v>7716</v>
      </c>
      <c r="D1162" s="230" t="s">
        <v>46</v>
      </c>
      <c r="E1162" s="231" t="s">
        <v>46</v>
      </c>
      <c r="F1162" s="231" t="s">
        <v>46</v>
      </c>
      <c r="G1162" s="231" t="s">
        <v>46</v>
      </c>
      <c r="H1162" s="231" t="s">
        <v>46</v>
      </c>
      <c r="I1162" s="232" t="s">
        <v>46</v>
      </c>
      <c r="J1162" s="231" t="s">
        <v>46</v>
      </c>
      <c r="K1162" s="230" t="s">
        <v>46</v>
      </c>
      <c r="L1162" s="230" t="s">
        <v>46</v>
      </c>
      <c r="M1162" s="233">
        <v>0</v>
      </c>
      <c r="N1162" s="234" t="s">
        <v>46</v>
      </c>
      <c r="O1162" s="230" t="s">
        <v>46</v>
      </c>
      <c r="P1162" s="230" t="s">
        <v>46</v>
      </c>
      <c r="Q1162" s="233">
        <v>0</v>
      </c>
      <c r="R1162" s="234">
        <v>0</v>
      </c>
      <c r="S1162" s="235" t="s">
        <v>46</v>
      </c>
      <c r="T1162" s="236"/>
      <c r="U1162" s="237"/>
      <c r="V1162" s="238" t="s">
        <v>46</v>
      </c>
      <c r="W1162" s="236">
        <v>0</v>
      </c>
      <c r="X1162" s="237" t="s">
        <v>46</v>
      </c>
      <c r="Y1162" s="239">
        <v>0</v>
      </c>
      <c r="Z1162" s="237" t="s">
        <v>46</v>
      </c>
      <c r="AA1162" s="239">
        <v>0</v>
      </c>
      <c r="AB1162" s="240" t="s">
        <v>46</v>
      </c>
      <c r="AC1162" s="241" t="s">
        <v>46</v>
      </c>
      <c r="AD1162" s="241" t="s">
        <v>46</v>
      </c>
      <c r="AE1162" s="237"/>
      <c r="AF1162" s="237"/>
      <c r="AG1162" s="237"/>
      <c r="AH1162" s="237"/>
      <c r="AI1162" s="237" t="s">
        <v>1379</v>
      </c>
      <c r="AJ1162" s="237" t="s">
        <v>1237</v>
      </c>
      <c r="AK1162" s="237" t="s">
        <v>94</v>
      </c>
      <c r="AL1162" s="237" t="s">
        <v>259</v>
      </c>
      <c r="AM1162" s="242">
        <v>4</v>
      </c>
    </row>
    <row r="1163" spans="2:39">
      <c r="B1163" s="180" t="s">
        <v>8373</v>
      </c>
      <c r="C1163" s="181" t="s">
        <v>8374</v>
      </c>
      <c r="D1163" s="182" t="s">
        <v>46</v>
      </c>
      <c r="E1163" s="183" t="s">
        <v>46</v>
      </c>
      <c r="F1163" s="183" t="s">
        <v>46</v>
      </c>
      <c r="G1163" s="183" t="s">
        <v>46</v>
      </c>
      <c r="H1163" s="183" t="s">
        <v>46</v>
      </c>
      <c r="I1163" s="184" t="s">
        <v>46</v>
      </c>
      <c r="J1163" s="183" t="s">
        <v>46</v>
      </c>
      <c r="K1163" s="182" t="s">
        <v>46</v>
      </c>
      <c r="L1163" s="182" t="s">
        <v>46</v>
      </c>
      <c r="M1163" s="185">
        <v>0</v>
      </c>
      <c r="N1163" s="186" t="s">
        <v>46</v>
      </c>
      <c r="O1163" s="182" t="s">
        <v>46</v>
      </c>
      <c r="P1163" s="182" t="s">
        <v>46</v>
      </c>
      <c r="Q1163" s="185">
        <v>0</v>
      </c>
      <c r="R1163" s="186">
        <v>0</v>
      </c>
      <c r="S1163" s="187" t="s">
        <v>46</v>
      </c>
      <c r="T1163" s="36"/>
      <c r="U1163" s="35"/>
      <c r="V1163" s="188" t="s">
        <v>46</v>
      </c>
      <c r="W1163" s="36">
        <v>0</v>
      </c>
      <c r="X1163" s="35" t="s">
        <v>46</v>
      </c>
      <c r="Y1163" s="38">
        <v>0</v>
      </c>
      <c r="Z1163" s="35" t="s">
        <v>46</v>
      </c>
      <c r="AA1163" s="38">
        <v>0</v>
      </c>
      <c r="AB1163" s="39" t="s">
        <v>46</v>
      </c>
      <c r="AC1163" s="34" t="s">
        <v>46</v>
      </c>
      <c r="AD1163" s="34" t="s">
        <v>46</v>
      </c>
      <c r="AE1163" s="35"/>
      <c r="AF1163" s="35"/>
      <c r="AG1163" s="35"/>
      <c r="AH1163" s="35"/>
      <c r="AI1163" s="35" t="s">
        <v>1379</v>
      </c>
      <c r="AJ1163" s="35" t="s">
        <v>2066</v>
      </c>
      <c r="AK1163" s="35" t="s">
        <v>46</v>
      </c>
      <c r="AL1163" s="35" t="s">
        <v>46</v>
      </c>
      <c r="AM1163" s="40">
        <v>2</v>
      </c>
    </row>
    <row r="1164" spans="2:39">
      <c r="B1164" s="189" t="s">
        <v>8375</v>
      </c>
      <c r="C1164" s="190" t="s">
        <v>6011</v>
      </c>
      <c r="D1164" s="191" t="s">
        <v>46</v>
      </c>
      <c r="E1164" s="192" t="s">
        <v>46</v>
      </c>
      <c r="F1164" s="192" t="s">
        <v>46</v>
      </c>
      <c r="G1164" s="192" t="s">
        <v>46</v>
      </c>
      <c r="H1164" s="192" t="s">
        <v>46</v>
      </c>
      <c r="I1164" s="193" t="s">
        <v>46</v>
      </c>
      <c r="J1164" s="192" t="s">
        <v>46</v>
      </c>
      <c r="K1164" s="191" t="s">
        <v>46</v>
      </c>
      <c r="L1164" s="191" t="s">
        <v>46</v>
      </c>
      <c r="M1164" s="194">
        <v>0</v>
      </c>
      <c r="N1164" s="195" t="s">
        <v>46</v>
      </c>
      <c r="O1164" s="191" t="s">
        <v>46</v>
      </c>
      <c r="P1164" s="191" t="s">
        <v>46</v>
      </c>
      <c r="Q1164" s="194">
        <v>0</v>
      </c>
      <c r="R1164" s="195">
        <v>0</v>
      </c>
      <c r="S1164" s="196" t="s">
        <v>46</v>
      </c>
      <c r="T1164" s="44"/>
      <c r="U1164" s="43"/>
      <c r="V1164" s="197" t="s">
        <v>46</v>
      </c>
      <c r="W1164" s="44">
        <v>0</v>
      </c>
      <c r="X1164" s="43" t="s">
        <v>46</v>
      </c>
      <c r="Y1164" s="46">
        <v>0</v>
      </c>
      <c r="Z1164" s="43" t="s">
        <v>46</v>
      </c>
      <c r="AA1164" s="46">
        <v>0</v>
      </c>
      <c r="AB1164" s="47" t="s">
        <v>46</v>
      </c>
      <c r="AC1164" s="42" t="s">
        <v>46</v>
      </c>
      <c r="AD1164" s="42" t="s">
        <v>46</v>
      </c>
      <c r="AE1164" s="43"/>
      <c r="AF1164" s="43"/>
      <c r="AG1164" s="43"/>
      <c r="AH1164" s="43"/>
      <c r="AI1164" s="43" t="s">
        <v>1379</v>
      </c>
      <c r="AJ1164" s="43" t="s">
        <v>2066</v>
      </c>
      <c r="AK1164" s="43" t="s">
        <v>1322</v>
      </c>
      <c r="AL1164" s="43" t="s">
        <v>46</v>
      </c>
      <c r="AM1164" s="48">
        <v>3</v>
      </c>
    </row>
    <row r="1165" spans="2:39">
      <c r="B1165" s="228" t="s">
        <v>8376</v>
      </c>
      <c r="C1165" s="229" t="s">
        <v>8377</v>
      </c>
      <c r="D1165" s="230" t="s">
        <v>46</v>
      </c>
      <c r="E1165" s="231" t="s">
        <v>46</v>
      </c>
      <c r="F1165" s="231" t="s">
        <v>46</v>
      </c>
      <c r="G1165" s="231" t="s">
        <v>46</v>
      </c>
      <c r="H1165" s="231" t="s">
        <v>46</v>
      </c>
      <c r="I1165" s="232" t="s">
        <v>46</v>
      </c>
      <c r="J1165" s="231" t="s">
        <v>46</v>
      </c>
      <c r="K1165" s="230" t="s">
        <v>46</v>
      </c>
      <c r="L1165" s="230" t="s">
        <v>46</v>
      </c>
      <c r="M1165" s="233">
        <v>0</v>
      </c>
      <c r="N1165" s="234" t="s">
        <v>46</v>
      </c>
      <c r="O1165" s="230" t="s">
        <v>46</v>
      </c>
      <c r="P1165" s="230" t="s">
        <v>46</v>
      </c>
      <c r="Q1165" s="233">
        <v>0</v>
      </c>
      <c r="R1165" s="234">
        <v>0</v>
      </c>
      <c r="S1165" s="235" t="s">
        <v>46</v>
      </c>
      <c r="T1165" s="236"/>
      <c r="U1165" s="237"/>
      <c r="V1165" s="238" t="s">
        <v>46</v>
      </c>
      <c r="W1165" s="236">
        <v>0</v>
      </c>
      <c r="X1165" s="237" t="s">
        <v>46</v>
      </c>
      <c r="Y1165" s="239">
        <v>0</v>
      </c>
      <c r="Z1165" s="237" t="s">
        <v>46</v>
      </c>
      <c r="AA1165" s="239">
        <v>0</v>
      </c>
      <c r="AB1165" s="240" t="s">
        <v>46</v>
      </c>
      <c r="AC1165" s="241" t="s">
        <v>46</v>
      </c>
      <c r="AD1165" s="241" t="s">
        <v>46</v>
      </c>
      <c r="AE1165" s="237"/>
      <c r="AF1165" s="237"/>
      <c r="AG1165" s="237"/>
      <c r="AH1165" s="237"/>
      <c r="AI1165" s="237" t="s">
        <v>1379</v>
      </c>
      <c r="AJ1165" s="237" t="s">
        <v>2066</v>
      </c>
      <c r="AK1165" s="237" t="s">
        <v>1322</v>
      </c>
      <c r="AL1165" s="237" t="s">
        <v>770</v>
      </c>
      <c r="AM1165" s="242">
        <v>4</v>
      </c>
    </row>
    <row r="1166" spans="2:39">
      <c r="B1166" s="180" t="s">
        <v>8378</v>
      </c>
      <c r="C1166" s="181" t="s">
        <v>8379</v>
      </c>
      <c r="D1166" s="182" t="s">
        <v>46</v>
      </c>
      <c r="E1166" s="183" t="s">
        <v>46</v>
      </c>
      <c r="F1166" s="183" t="s">
        <v>46</v>
      </c>
      <c r="G1166" s="183" t="s">
        <v>46</v>
      </c>
      <c r="H1166" s="183" t="s">
        <v>46</v>
      </c>
      <c r="I1166" s="184" t="s">
        <v>46</v>
      </c>
      <c r="J1166" s="183" t="s">
        <v>46</v>
      </c>
      <c r="K1166" s="182" t="s">
        <v>46</v>
      </c>
      <c r="L1166" s="182" t="s">
        <v>46</v>
      </c>
      <c r="M1166" s="185">
        <v>0</v>
      </c>
      <c r="N1166" s="186" t="s">
        <v>46</v>
      </c>
      <c r="O1166" s="182" t="s">
        <v>46</v>
      </c>
      <c r="P1166" s="182" t="s">
        <v>46</v>
      </c>
      <c r="Q1166" s="185">
        <v>0</v>
      </c>
      <c r="R1166" s="186">
        <v>0</v>
      </c>
      <c r="S1166" s="187" t="s">
        <v>46</v>
      </c>
      <c r="T1166" s="36"/>
      <c r="U1166" s="35"/>
      <c r="V1166" s="188" t="s">
        <v>46</v>
      </c>
      <c r="W1166" s="36">
        <v>0</v>
      </c>
      <c r="X1166" s="35" t="s">
        <v>46</v>
      </c>
      <c r="Y1166" s="38">
        <v>0</v>
      </c>
      <c r="Z1166" s="35" t="s">
        <v>46</v>
      </c>
      <c r="AA1166" s="38">
        <v>0</v>
      </c>
      <c r="AB1166" s="39" t="s">
        <v>46</v>
      </c>
      <c r="AC1166" s="34" t="s">
        <v>46</v>
      </c>
      <c r="AD1166" s="34" t="s">
        <v>46</v>
      </c>
      <c r="AE1166" s="35"/>
      <c r="AF1166" s="35"/>
      <c r="AG1166" s="35"/>
      <c r="AH1166" s="35"/>
      <c r="AI1166" s="35" t="s">
        <v>1379</v>
      </c>
      <c r="AJ1166" s="35" t="s">
        <v>1562</v>
      </c>
      <c r="AK1166" s="35" t="s">
        <v>46</v>
      </c>
      <c r="AL1166" s="35" t="s">
        <v>46</v>
      </c>
      <c r="AM1166" s="40">
        <v>2</v>
      </c>
    </row>
    <row r="1167" spans="2:39">
      <c r="B1167" s="189" t="s">
        <v>8380</v>
      </c>
      <c r="C1167" s="190" t="s">
        <v>8381</v>
      </c>
      <c r="D1167" s="191" t="s">
        <v>46</v>
      </c>
      <c r="E1167" s="192" t="s">
        <v>46</v>
      </c>
      <c r="F1167" s="192" t="s">
        <v>46</v>
      </c>
      <c r="G1167" s="192" t="s">
        <v>46</v>
      </c>
      <c r="H1167" s="192" t="s">
        <v>46</v>
      </c>
      <c r="I1167" s="193" t="s">
        <v>46</v>
      </c>
      <c r="J1167" s="192" t="s">
        <v>46</v>
      </c>
      <c r="K1167" s="191" t="s">
        <v>46</v>
      </c>
      <c r="L1167" s="191" t="s">
        <v>46</v>
      </c>
      <c r="M1167" s="194">
        <v>0</v>
      </c>
      <c r="N1167" s="195" t="s">
        <v>46</v>
      </c>
      <c r="O1167" s="191" t="s">
        <v>46</v>
      </c>
      <c r="P1167" s="191" t="s">
        <v>46</v>
      </c>
      <c r="Q1167" s="194">
        <v>0</v>
      </c>
      <c r="R1167" s="195">
        <v>0</v>
      </c>
      <c r="S1167" s="196" t="s">
        <v>46</v>
      </c>
      <c r="T1167" s="44"/>
      <c r="U1167" s="43"/>
      <c r="V1167" s="197" t="s">
        <v>46</v>
      </c>
      <c r="W1167" s="44">
        <v>0</v>
      </c>
      <c r="X1167" s="43" t="s">
        <v>46</v>
      </c>
      <c r="Y1167" s="46">
        <v>0</v>
      </c>
      <c r="Z1167" s="43" t="s">
        <v>46</v>
      </c>
      <c r="AA1167" s="46">
        <v>0</v>
      </c>
      <c r="AB1167" s="47" t="s">
        <v>46</v>
      </c>
      <c r="AC1167" s="42" t="s">
        <v>46</v>
      </c>
      <c r="AD1167" s="42" t="s">
        <v>46</v>
      </c>
      <c r="AE1167" s="43"/>
      <c r="AF1167" s="43"/>
      <c r="AG1167" s="43"/>
      <c r="AH1167" s="43"/>
      <c r="AI1167" s="43" t="s">
        <v>1379</v>
      </c>
      <c r="AJ1167" s="43" t="s">
        <v>1562</v>
      </c>
      <c r="AK1167" s="43" t="s">
        <v>1176</v>
      </c>
      <c r="AL1167" s="43" t="s">
        <v>46</v>
      </c>
      <c r="AM1167" s="48">
        <v>3</v>
      </c>
    </row>
    <row r="1168" spans="2:39">
      <c r="B1168" s="228" t="s">
        <v>8382</v>
      </c>
      <c r="C1168" s="229" t="s">
        <v>8383</v>
      </c>
      <c r="D1168" s="230" t="s">
        <v>46</v>
      </c>
      <c r="E1168" s="231" t="s">
        <v>46</v>
      </c>
      <c r="F1168" s="231" t="s">
        <v>46</v>
      </c>
      <c r="G1168" s="231" t="s">
        <v>46</v>
      </c>
      <c r="H1168" s="231" t="s">
        <v>46</v>
      </c>
      <c r="I1168" s="232" t="s">
        <v>46</v>
      </c>
      <c r="J1168" s="231" t="s">
        <v>46</v>
      </c>
      <c r="K1168" s="230" t="s">
        <v>46</v>
      </c>
      <c r="L1168" s="230" t="s">
        <v>46</v>
      </c>
      <c r="M1168" s="233">
        <v>0</v>
      </c>
      <c r="N1168" s="234" t="s">
        <v>46</v>
      </c>
      <c r="O1168" s="230" t="s">
        <v>46</v>
      </c>
      <c r="P1168" s="230" t="s">
        <v>46</v>
      </c>
      <c r="Q1168" s="233">
        <v>0</v>
      </c>
      <c r="R1168" s="234">
        <v>0</v>
      </c>
      <c r="S1168" s="235" t="s">
        <v>46</v>
      </c>
      <c r="T1168" s="236"/>
      <c r="U1168" s="237"/>
      <c r="V1168" s="238" t="s">
        <v>46</v>
      </c>
      <c r="W1168" s="236">
        <v>0</v>
      </c>
      <c r="X1168" s="237" t="s">
        <v>46</v>
      </c>
      <c r="Y1168" s="239">
        <v>0</v>
      </c>
      <c r="Z1168" s="237" t="s">
        <v>46</v>
      </c>
      <c r="AA1168" s="239">
        <v>0</v>
      </c>
      <c r="AB1168" s="240" t="s">
        <v>46</v>
      </c>
      <c r="AC1168" s="241" t="s">
        <v>46</v>
      </c>
      <c r="AD1168" s="241" t="s">
        <v>46</v>
      </c>
      <c r="AE1168" s="237"/>
      <c r="AF1168" s="237"/>
      <c r="AG1168" s="237"/>
      <c r="AH1168" s="237"/>
      <c r="AI1168" s="237" t="s">
        <v>1379</v>
      </c>
      <c r="AJ1168" s="237" t="s">
        <v>1562</v>
      </c>
      <c r="AK1168" s="237" t="s">
        <v>1176</v>
      </c>
      <c r="AL1168" s="237" t="s">
        <v>35</v>
      </c>
      <c r="AM1168" s="242">
        <v>4</v>
      </c>
    </row>
    <row r="1169" spans="2:39">
      <c r="B1169" s="180" t="s">
        <v>7717</v>
      </c>
      <c r="C1169" s="181" t="s">
        <v>7718</v>
      </c>
      <c r="D1169" s="182" t="s">
        <v>46</v>
      </c>
      <c r="E1169" s="183" t="s">
        <v>46</v>
      </c>
      <c r="F1169" s="183" t="s">
        <v>46</v>
      </c>
      <c r="G1169" s="183" t="s">
        <v>46</v>
      </c>
      <c r="H1169" s="183" t="s">
        <v>46</v>
      </c>
      <c r="I1169" s="184" t="s">
        <v>46</v>
      </c>
      <c r="J1169" s="183" t="s">
        <v>46</v>
      </c>
      <c r="K1169" s="182" t="s">
        <v>46</v>
      </c>
      <c r="L1169" s="182" t="s">
        <v>46</v>
      </c>
      <c r="M1169" s="185">
        <v>0</v>
      </c>
      <c r="N1169" s="186" t="s">
        <v>46</v>
      </c>
      <c r="O1169" s="182" t="s">
        <v>46</v>
      </c>
      <c r="P1169" s="182" t="s">
        <v>46</v>
      </c>
      <c r="Q1169" s="185">
        <v>0</v>
      </c>
      <c r="R1169" s="186">
        <v>0</v>
      </c>
      <c r="S1169" s="187" t="s">
        <v>46</v>
      </c>
      <c r="T1169" s="36"/>
      <c r="U1169" s="35"/>
      <c r="V1169" s="188" t="s">
        <v>46</v>
      </c>
      <c r="W1169" s="36">
        <v>0</v>
      </c>
      <c r="X1169" s="35" t="s">
        <v>46</v>
      </c>
      <c r="Y1169" s="38">
        <v>0</v>
      </c>
      <c r="Z1169" s="35" t="s">
        <v>46</v>
      </c>
      <c r="AA1169" s="38">
        <v>0</v>
      </c>
      <c r="AB1169" s="39" t="s">
        <v>46</v>
      </c>
      <c r="AC1169" s="34" t="s">
        <v>46</v>
      </c>
      <c r="AD1169" s="34" t="s">
        <v>46</v>
      </c>
      <c r="AE1169" s="35"/>
      <c r="AF1169" s="35"/>
      <c r="AG1169" s="35"/>
      <c r="AH1169" s="35"/>
      <c r="AI1169" s="35" t="s">
        <v>1379</v>
      </c>
      <c r="AJ1169" s="35" t="s">
        <v>1341</v>
      </c>
      <c r="AK1169" s="35" t="s">
        <v>46</v>
      </c>
      <c r="AL1169" s="35" t="s">
        <v>46</v>
      </c>
      <c r="AM1169" s="40">
        <v>2</v>
      </c>
    </row>
    <row r="1170" spans="2:39">
      <c r="B1170" s="189" t="s">
        <v>7719</v>
      </c>
      <c r="C1170" s="190" t="s">
        <v>7718</v>
      </c>
      <c r="D1170" s="191" t="s">
        <v>46</v>
      </c>
      <c r="E1170" s="192" t="s">
        <v>46</v>
      </c>
      <c r="F1170" s="192" t="s">
        <v>46</v>
      </c>
      <c r="G1170" s="192" t="s">
        <v>46</v>
      </c>
      <c r="H1170" s="192" t="s">
        <v>46</v>
      </c>
      <c r="I1170" s="193" t="s">
        <v>46</v>
      </c>
      <c r="J1170" s="192" t="s">
        <v>46</v>
      </c>
      <c r="K1170" s="191" t="s">
        <v>46</v>
      </c>
      <c r="L1170" s="191" t="s">
        <v>46</v>
      </c>
      <c r="M1170" s="194">
        <v>0</v>
      </c>
      <c r="N1170" s="195" t="s">
        <v>46</v>
      </c>
      <c r="O1170" s="191" t="s">
        <v>46</v>
      </c>
      <c r="P1170" s="191" t="s">
        <v>46</v>
      </c>
      <c r="Q1170" s="194">
        <v>0</v>
      </c>
      <c r="R1170" s="195">
        <v>0</v>
      </c>
      <c r="S1170" s="196" t="s">
        <v>46</v>
      </c>
      <c r="T1170" s="44"/>
      <c r="U1170" s="43"/>
      <c r="V1170" s="197" t="s">
        <v>46</v>
      </c>
      <c r="W1170" s="44">
        <v>0</v>
      </c>
      <c r="X1170" s="43" t="s">
        <v>46</v>
      </c>
      <c r="Y1170" s="46">
        <v>0</v>
      </c>
      <c r="Z1170" s="43" t="s">
        <v>46</v>
      </c>
      <c r="AA1170" s="46">
        <v>0</v>
      </c>
      <c r="AB1170" s="47" t="s">
        <v>46</v>
      </c>
      <c r="AC1170" s="42" t="s">
        <v>46</v>
      </c>
      <c r="AD1170" s="42" t="s">
        <v>46</v>
      </c>
      <c r="AE1170" s="43"/>
      <c r="AF1170" s="43"/>
      <c r="AG1170" s="43"/>
      <c r="AH1170" s="43"/>
      <c r="AI1170" s="43" t="s">
        <v>1379</v>
      </c>
      <c r="AJ1170" s="43" t="s">
        <v>1341</v>
      </c>
      <c r="AK1170" s="43" t="s">
        <v>94</v>
      </c>
      <c r="AL1170" s="43" t="s">
        <v>46</v>
      </c>
      <c r="AM1170" s="48">
        <v>3</v>
      </c>
    </row>
    <row r="1171" spans="2:39">
      <c r="B1171" s="228" t="s">
        <v>7720</v>
      </c>
      <c r="C1171" s="229" t="s">
        <v>7718</v>
      </c>
      <c r="D1171" s="230" t="s">
        <v>46</v>
      </c>
      <c r="E1171" s="231" t="s">
        <v>46</v>
      </c>
      <c r="F1171" s="231" t="s">
        <v>46</v>
      </c>
      <c r="G1171" s="231" t="s">
        <v>46</v>
      </c>
      <c r="H1171" s="231" t="s">
        <v>46</v>
      </c>
      <c r="I1171" s="232" t="s">
        <v>46</v>
      </c>
      <c r="J1171" s="231" t="s">
        <v>46</v>
      </c>
      <c r="K1171" s="230" t="s">
        <v>46</v>
      </c>
      <c r="L1171" s="230" t="s">
        <v>46</v>
      </c>
      <c r="M1171" s="233">
        <v>0</v>
      </c>
      <c r="N1171" s="234" t="s">
        <v>46</v>
      </c>
      <c r="O1171" s="230" t="s">
        <v>46</v>
      </c>
      <c r="P1171" s="230" t="s">
        <v>46</v>
      </c>
      <c r="Q1171" s="233">
        <v>0</v>
      </c>
      <c r="R1171" s="234">
        <v>0</v>
      </c>
      <c r="S1171" s="235" t="s">
        <v>46</v>
      </c>
      <c r="T1171" s="236"/>
      <c r="U1171" s="237"/>
      <c r="V1171" s="238" t="s">
        <v>46</v>
      </c>
      <c r="W1171" s="236">
        <v>0</v>
      </c>
      <c r="X1171" s="237" t="s">
        <v>46</v>
      </c>
      <c r="Y1171" s="239">
        <v>0</v>
      </c>
      <c r="Z1171" s="237" t="s">
        <v>46</v>
      </c>
      <c r="AA1171" s="239">
        <v>0</v>
      </c>
      <c r="AB1171" s="240" t="s">
        <v>46</v>
      </c>
      <c r="AC1171" s="241" t="s">
        <v>46</v>
      </c>
      <c r="AD1171" s="241" t="s">
        <v>46</v>
      </c>
      <c r="AE1171" s="237"/>
      <c r="AF1171" s="237"/>
      <c r="AG1171" s="237"/>
      <c r="AH1171" s="237"/>
      <c r="AI1171" s="237" t="s">
        <v>1379</v>
      </c>
      <c r="AJ1171" s="237" t="s">
        <v>1341</v>
      </c>
      <c r="AK1171" s="237" t="s">
        <v>94</v>
      </c>
      <c r="AL1171" s="237" t="s">
        <v>770</v>
      </c>
      <c r="AM1171" s="242">
        <v>4</v>
      </c>
    </row>
    <row r="1172" spans="2:39">
      <c r="B1172" s="228" t="s">
        <v>8316</v>
      </c>
      <c r="C1172" s="229" t="s">
        <v>8317</v>
      </c>
      <c r="D1172" s="230" t="s">
        <v>46</v>
      </c>
      <c r="E1172" s="231" t="s">
        <v>38</v>
      </c>
      <c r="F1172" s="231" t="s">
        <v>97</v>
      </c>
      <c r="G1172" s="231" t="s">
        <v>35</v>
      </c>
      <c r="H1172" s="231" t="s">
        <v>7652</v>
      </c>
      <c r="I1172" s="232" t="s">
        <v>98</v>
      </c>
      <c r="J1172" s="231" t="s">
        <v>2913</v>
      </c>
      <c r="K1172" s="230" t="s">
        <v>7402</v>
      </c>
      <c r="L1172" s="230" t="s">
        <v>1578</v>
      </c>
      <c r="M1172" s="233">
        <v>1598283609</v>
      </c>
      <c r="N1172" s="234" t="s">
        <v>2608</v>
      </c>
      <c r="O1172" s="230" t="s">
        <v>1579</v>
      </c>
      <c r="P1172" s="230" t="s">
        <v>46</v>
      </c>
      <c r="Q1172" s="233">
        <v>0</v>
      </c>
      <c r="R1172" s="234">
        <v>0</v>
      </c>
      <c r="S1172" s="235" t="s">
        <v>46</v>
      </c>
      <c r="T1172" s="236"/>
      <c r="U1172" s="237"/>
      <c r="V1172" s="238" t="s">
        <v>104</v>
      </c>
      <c r="W1172" s="236">
        <v>0</v>
      </c>
      <c r="X1172" s="237" t="s">
        <v>46</v>
      </c>
      <c r="Y1172" s="239">
        <v>0</v>
      </c>
      <c r="Z1172" s="237" t="s">
        <v>46</v>
      </c>
      <c r="AA1172" s="239">
        <v>0</v>
      </c>
      <c r="AB1172" s="240" t="s">
        <v>46</v>
      </c>
      <c r="AC1172" s="241" t="s">
        <v>46</v>
      </c>
      <c r="AD1172" s="241" t="s">
        <v>46</v>
      </c>
      <c r="AE1172" s="237"/>
      <c r="AF1172" s="237"/>
      <c r="AG1172" s="237"/>
      <c r="AH1172" s="237"/>
      <c r="AI1172" s="237" t="s">
        <v>1379</v>
      </c>
      <c r="AJ1172" s="237" t="s">
        <v>1341</v>
      </c>
      <c r="AK1172" s="237" t="s">
        <v>94</v>
      </c>
      <c r="AL1172" s="237" t="s">
        <v>8319</v>
      </c>
      <c r="AM1172" s="242">
        <v>4</v>
      </c>
    </row>
    <row r="1173" spans="2:39">
      <c r="B1173" s="198" t="s">
        <v>1530</v>
      </c>
      <c r="C1173" s="199" t="s">
        <v>1531</v>
      </c>
      <c r="D1173" s="200" t="s">
        <v>46</v>
      </c>
      <c r="E1173" s="201" t="s">
        <v>46</v>
      </c>
      <c r="F1173" s="201" t="s">
        <v>46</v>
      </c>
      <c r="G1173" s="201" t="s">
        <v>46</v>
      </c>
      <c r="H1173" s="201" t="s">
        <v>46</v>
      </c>
      <c r="I1173" s="202" t="s">
        <v>46</v>
      </c>
      <c r="J1173" s="201" t="s">
        <v>46</v>
      </c>
      <c r="K1173" s="200" t="s">
        <v>46</v>
      </c>
      <c r="L1173" s="200" t="s">
        <v>46</v>
      </c>
      <c r="M1173" s="203">
        <v>0</v>
      </c>
      <c r="N1173" s="204" t="s">
        <v>46</v>
      </c>
      <c r="O1173" s="200" t="s">
        <v>46</v>
      </c>
      <c r="P1173" s="200" t="s">
        <v>46</v>
      </c>
      <c r="Q1173" s="203">
        <v>0</v>
      </c>
      <c r="R1173" s="204">
        <v>0</v>
      </c>
      <c r="S1173" s="205" t="s">
        <v>46</v>
      </c>
      <c r="T1173" s="52"/>
      <c r="U1173" s="51"/>
      <c r="V1173" s="206" t="s">
        <v>46</v>
      </c>
      <c r="W1173" s="52">
        <v>0</v>
      </c>
      <c r="X1173" s="51" t="s">
        <v>46</v>
      </c>
      <c r="Y1173" s="54">
        <v>0</v>
      </c>
      <c r="Z1173" s="51" t="s">
        <v>46</v>
      </c>
      <c r="AA1173" s="54">
        <v>0</v>
      </c>
      <c r="AB1173" s="55" t="s">
        <v>46</v>
      </c>
      <c r="AC1173" s="50" t="s">
        <v>46</v>
      </c>
      <c r="AD1173" s="50" t="s">
        <v>46</v>
      </c>
      <c r="AE1173" s="51"/>
      <c r="AF1173" s="51"/>
      <c r="AG1173" s="51"/>
      <c r="AH1173" s="51"/>
      <c r="AI1173" s="51" t="s">
        <v>1530</v>
      </c>
      <c r="AJ1173" s="51" t="s">
        <v>46</v>
      </c>
      <c r="AK1173" s="51" t="s">
        <v>46</v>
      </c>
      <c r="AL1173" s="51" t="s">
        <v>46</v>
      </c>
      <c r="AM1173" s="56">
        <v>1</v>
      </c>
    </row>
    <row r="1174" spans="2:39">
      <c r="B1174" s="180" t="s">
        <v>1532</v>
      </c>
      <c r="C1174" s="181" t="s">
        <v>1533</v>
      </c>
      <c r="D1174" s="182" t="s">
        <v>46</v>
      </c>
      <c r="E1174" s="183" t="s">
        <v>46</v>
      </c>
      <c r="F1174" s="183" t="s">
        <v>46</v>
      </c>
      <c r="G1174" s="183" t="s">
        <v>46</v>
      </c>
      <c r="H1174" s="183" t="s">
        <v>46</v>
      </c>
      <c r="I1174" s="184" t="s">
        <v>46</v>
      </c>
      <c r="J1174" s="183" t="s">
        <v>46</v>
      </c>
      <c r="K1174" s="182" t="s">
        <v>46</v>
      </c>
      <c r="L1174" s="182" t="s">
        <v>46</v>
      </c>
      <c r="M1174" s="185">
        <v>0</v>
      </c>
      <c r="N1174" s="186" t="s">
        <v>46</v>
      </c>
      <c r="O1174" s="182" t="s">
        <v>46</v>
      </c>
      <c r="P1174" s="182" t="s">
        <v>46</v>
      </c>
      <c r="Q1174" s="185">
        <v>0</v>
      </c>
      <c r="R1174" s="186">
        <v>0</v>
      </c>
      <c r="S1174" s="187" t="s">
        <v>46</v>
      </c>
      <c r="T1174" s="36"/>
      <c r="U1174" s="35"/>
      <c r="V1174" s="188" t="s">
        <v>46</v>
      </c>
      <c r="W1174" s="36">
        <v>0</v>
      </c>
      <c r="X1174" s="35" t="s">
        <v>46</v>
      </c>
      <c r="Y1174" s="38">
        <v>0</v>
      </c>
      <c r="Z1174" s="35" t="s">
        <v>46</v>
      </c>
      <c r="AA1174" s="38">
        <v>0</v>
      </c>
      <c r="AB1174" s="39" t="s">
        <v>46</v>
      </c>
      <c r="AC1174" s="34" t="s">
        <v>46</v>
      </c>
      <c r="AD1174" s="34" t="s">
        <v>46</v>
      </c>
      <c r="AE1174" s="35"/>
      <c r="AF1174" s="35"/>
      <c r="AG1174" s="35"/>
      <c r="AH1174" s="35"/>
      <c r="AI1174" s="35" t="s">
        <v>1530</v>
      </c>
      <c r="AJ1174" s="35" t="s">
        <v>94</v>
      </c>
      <c r="AK1174" s="35" t="s">
        <v>46</v>
      </c>
      <c r="AL1174" s="35" t="s">
        <v>46</v>
      </c>
      <c r="AM1174" s="40">
        <v>2</v>
      </c>
    </row>
    <row r="1175" spans="2:39">
      <c r="B1175" s="189" t="s">
        <v>1534</v>
      </c>
      <c r="C1175" s="190" t="s">
        <v>1535</v>
      </c>
      <c r="D1175" s="191" t="s">
        <v>46</v>
      </c>
      <c r="E1175" s="192" t="s">
        <v>46</v>
      </c>
      <c r="F1175" s="192" t="s">
        <v>46</v>
      </c>
      <c r="G1175" s="192" t="s">
        <v>46</v>
      </c>
      <c r="H1175" s="192" t="s">
        <v>46</v>
      </c>
      <c r="I1175" s="193" t="s">
        <v>46</v>
      </c>
      <c r="J1175" s="192" t="s">
        <v>46</v>
      </c>
      <c r="K1175" s="191" t="s">
        <v>46</v>
      </c>
      <c r="L1175" s="191" t="s">
        <v>46</v>
      </c>
      <c r="M1175" s="194">
        <v>0</v>
      </c>
      <c r="N1175" s="195" t="s">
        <v>46</v>
      </c>
      <c r="O1175" s="191" t="s">
        <v>46</v>
      </c>
      <c r="P1175" s="191" t="s">
        <v>46</v>
      </c>
      <c r="Q1175" s="194">
        <v>0</v>
      </c>
      <c r="R1175" s="195">
        <v>0</v>
      </c>
      <c r="S1175" s="196" t="s">
        <v>46</v>
      </c>
      <c r="T1175" s="44"/>
      <c r="U1175" s="43"/>
      <c r="V1175" s="197" t="s">
        <v>46</v>
      </c>
      <c r="W1175" s="44">
        <v>0</v>
      </c>
      <c r="X1175" s="43" t="s">
        <v>46</v>
      </c>
      <c r="Y1175" s="46">
        <v>0</v>
      </c>
      <c r="Z1175" s="43" t="s">
        <v>46</v>
      </c>
      <c r="AA1175" s="46">
        <v>0</v>
      </c>
      <c r="AB1175" s="47" t="s">
        <v>46</v>
      </c>
      <c r="AC1175" s="42" t="s">
        <v>46</v>
      </c>
      <c r="AD1175" s="42" t="s">
        <v>46</v>
      </c>
      <c r="AE1175" s="43"/>
      <c r="AF1175" s="43"/>
      <c r="AG1175" s="43"/>
      <c r="AH1175" s="43"/>
      <c r="AI1175" s="43" t="s">
        <v>1530</v>
      </c>
      <c r="AJ1175" s="43" t="s">
        <v>94</v>
      </c>
      <c r="AK1175" s="43" t="s">
        <v>94</v>
      </c>
      <c r="AL1175" s="43" t="s">
        <v>46</v>
      </c>
      <c r="AM1175" s="48">
        <v>3</v>
      </c>
    </row>
    <row r="1176" spans="2:39">
      <c r="B1176" s="228" t="s">
        <v>1536</v>
      </c>
      <c r="C1176" s="229" t="s">
        <v>1537</v>
      </c>
      <c r="D1176" s="230" t="s">
        <v>46</v>
      </c>
      <c r="E1176" s="231" t="s">
        <v>38</v>
      </c>
      <c r="F1176" s="231" t="s">
        <v>97</v>
      </c>
      <c r="G1176" s="231" t="s">
        <v>35</v>
      </c>
      <c r="H1176" s="231" t="s">
        <v>7652</v>
      </c>
      <c r="I1176" s="232" t="s">
        <v>98</v>
      </c>
      <c r="J1176" s="231" t="s">
        <v>1717</v>
      </c>
      <c r="K1176" s="230" t="s">
        <v>447</v>
      </c>
      <c r="L1176" s="230" t="s">
        <v>1578</v>
      </c>
      <c r="M1176" s="233">
        <v>33944086.963987201</v>
      </c>
      <c r="N1176" s="234" t="s">
        <v>8271</v>
      </c>
      <c r="O1176" s="230" t="s">
        <v>1579</v>
      </c>
      <c r="P1176" s="230" t="s">
        <v>46</v>
      </c>
      <c r="Q1176" s="233">
        <v>0</v>
      </c>
      <c r="R1176" s="234">
        <v>0</v>
      </c>
      <c r="S1176" s="235" t="s">
        <v>46</v>
      </c>
      <c r="T1176" s="236"/>
      <c r="U1176" s="237"/>
      <c r="V1176" s="238" t="s">
        <v>104</v>
      </c>
      <c r="W1176" s="236">
        <v>0</v>
      </c>
      <c r="X1176" s="237" t="s">
        <v>46</v>
      </c>
      <c r="Y1176" s="239">
        <v>0</v>
      </c>
      <c r="Z1176" s="237" t="s">
        <v>46</v>
      </c>
      <c r="AA1176" s="239">
        <v>0</v>
      </c>
      <c r="AB1176" s="240" t="s">
        <v>46</v>
      </c>
      <c r="AC1176" s="241" t="s">
        <v>46</v>
      </c>
      <c r="AD1176" s="241" t="s">
        <v>46</v>
      </c>
      <c r="AE1176" s="237"/>
      <c r="AF1176" s="237"/>
      <c r="AG1176" s="237"/>
      <c r="AH1176" s="237"/>
      <c r="AI1176" s="237" t="s">
        <v>1530</v>
      </c>
      <c r="AJ1176" s="237" t="s">
        <v>94</v>
      </c>
      <c r="AK1176" s="237" t="s">
        <v>94</v>
      </c>
      <c r="AL1176" s="237" t="s">
        <v>35</v>
      </c>
      <c r="AM1176" s="242">
        <v>4</v>
      </c>
    </row>
    <row r="1177" spans="2:39">
      <c r="B1177" s="189" t="s">
        <v>1538</v>
      </c>
      <c r="C1177" s="190" t="s">
        <v>1539</v>
      </c>
      <c r="D1177" s="191" t="s">
        <v>46</v>
      </c>
      <c r="E1177" s="192" t="s">
        <v>46</v>
      </c>
      <c r="F1177" s="192" t="s">
        <v>46</v>
      </c>
      <c r="G1177" s="192" t="s">
        <v>46</v>
      </c>
      <c r="H1177" s="192" t="s">
        <v>46</v>
      </c>
      <c r="I1177" s="193" t="s">
        <v>46</v>
      </c>
      <c r="J1177" s="192" t="s">
        <v>46</v>
      </c>
      <c r="K1177" s="191" t="s">
        <v>46</v>
      </c>
      <c r="L1177" s="191" t="s">
        <v>46</v>
      </c>
      <c r="M1177" s="194">
        <v>0</v>
      </c>
      <c r="N1177" s="195" t="s">
        <v>46</v>
      </c>
      <c r="O1177" s="191" t="s">
        <v>46</v>
      </c>
      <c r="P1177" s="191" t="s">
        <v>46</v>
      </c>
      <c r="Q1177" s="194">
        <v>0</v>
      </c>
      <c r="R1177" s="195">
        <v>0</v>
      </c>
      <c r="S1177" s="196" t="s">
        <v>46</v>
      </c>
      <c r="T1177" s="44"/>
      <c r="U1177" s="43"/>
      <c r="V1177" s="197" t="s">
        <v>46</v>
      </c>
      <c r="W1177" s="44">
        <v>0</v>
      </c>
      <c r="X1177" s="43" t="s">
        <v>46</v>
      </c>
      <c r="Y1177" s="46">
        <v>0</v>
      </c>
      <c r="Z1177" s="43" t="s">
        <v>46</v>
      </c>
      <c r="AA1177" s="46">
        <v>0</v>
      </c>
      <c r="AB1177" s="47" t="s">
        <v>46</v>
      </c>
      <c r="AC1177" s="42" t="s">
        <v>46</v>
      </c>
      <c r="AD1177" s="42" t="s">
        <v>46</v>
      </c>
      <c r="AE1177" s="43"/>
      <c r="AF1177" s="43"/>
      <c r="AG1177" s="43"/>
      <c r="AH1177" s="43"/>
      <c r="AI1177" s="43" t="s">
        <v>1530</v>
      </c>
      <c r="AJ1177" s="43" t="s">
        <v>94</v>
      </c>
      <c r="AK1177" s="43" t="s">
        <v>1322</v>
      </c>
      <c r="AL1177" s="43" t="s">
        <v>46</v>
      </c>
      <c r="AM1177" s="48">
        <v>3</v>
      </c>
    </row>
    <row r="1178" spans="2:39">
      <c r="B1178" s="228" t="s">
        <v>1540</v>
      </c>
      <c r="C1178" s="229" t="s">
        <v>1541</v>
      </c>
      <c r="D1178" s="230" t="s">
        <v>46</v>
      </c>
      <c r="E1178" s="231" t="s">
        <v>38</v>
      </c>
      <c r="F1178" s="231" t="s">
        <v>97</v>
      </c>
      <c r="G1178" s="231" t="s">
        <v>35</v>
      </c>
      <c r="H1178" s="231" t="s">
        <v>7652</v>
      </c>
      <c r="I1178" s="232" t="s">
        <v>98</v>
      </c>
      <c r="J1178" s="231" t="s">
        <v>1717</v>
      </c>
      <c r="K1178" s="230" t="s">
        <v>447</v>
      </c>
      <c r="L1178" s="230" t="s">
        <v>1578</v>
      </c>
      <c r="M1178" s="233">
        <v>9149416.9803035967</v>
      </c>
      <c r="N1178" s="234" t="s">
        <v>8271</v>
      </c>
      <c r="O1178" s="230" t="s">
        <v>1579</v>
      </c>
      <c r="P1178" s="230" t="s">
        <v>46</v>
      </c>
      <c r="Q1178" s="233">
        <v>0</v>
      </c>
      <c r="R1178" s="234">
        <v>0</v>
      </c>
      <c r="S1178" s="235" t="s">
        <v>46</v>
      </c>
      <c r="T1178" s="236"/>
      <c r="U1178" s="237"/>
      <c r="V1178" s="238" t="s">
        <v>104</v>
      </c>
      <c r="W1178" s="236">
        <v>0</v>
      </c>
      <c r="X1178" s="237" t="s">
        <v>46</v>
      </c>
      <c r="Y1178" s="239">
        <v>0</v>
      </c>
      <c r="Z1178" s="237" t="s">
        <v>46</v>
      </c>
      <c r="AA1178" s="239">
        <v>0</v>
      </c>
      <c r="AB1178" s="240" t="s">
        <v>46</v>
      </c>
      <c r="AC1178" s="241" t="s">
        <v>46</v>
      </c>
      <c r="AD1178" s="241" t="s">
        <v>46</v>
      </c>
      <c r="AE1178" s="237"/>
      <c r="AF1178" s="237"/>
      <c r="AG1178" s="237"/>
      <c r="AH1178" s="237"/>
      <c r="AI1178" s="237" t="s">
        <v>1530</v>
      </c>
      <c r="AJ1178" s="237" t="s">
        <v>94</v>
      </c>
      <c r="AK1178" s="237" t="s">
        <v>1322</v>
      </c>
      <c r="AL1178" s="237" t="s">
        <v>35</v>
      </c>
      <c r="AM1178" s="242">
        <v>4</v>
      </c>
    </row>
    <row r="1179" spans="2:39">
      <c r="B1179" s="189" t="s">
        <v>1542</v>
      </c>
      <c r="C1179" s="190" t="s">
        <v>1543</v>
      </c>
      <c r="D1179" s="191" t="s">
        <v>46</v>
      </c>
      <c r="E1179" s="192" t="s">
        <v>46</v>
      </c>
      <c r="F1179" s="192" t="s">
        <v>46</v>
      </c>
      <c r="G1179" s="192" t="s">
        <v>46</v>
      </c>
      <c r="H1179" s="192" t="s">
        <v>46</v>
      </c>
      <c r="I1179" s="193" t="s">
        <v>46</v>
      </c>
      <c r="J1179" s="192" t="s">
        <v>46</v>
      </c>
      <c r="K1179" s="191" t="s">
        <v>46</v>
      </c>
      <c r="L1179" s="191" t="s">
        <v>46</v>
      </c>
      <c r="M1179" s="194">
        <v>0</v>
      </c>
      <c r="N1179" s="195" t="s">
        <v>46</v>
      </c>
      <c r="O1179" s="191" t="s">
        <v>46</v>
      </c>
      <c r="P1179" s="191" t="s">
        <v>46</v>
      </c>
      <c r="Q1179" s="194">
        <v>0</v>
      </c>
      <c r="R1179" s="195">
        <v>0</v>
      </c>
      <c r="S1179" s="196" t="s">
        <v>46</v>
      </c>
      <c r="T1179" s="44"/>
      <c r="U1179" s="43"/>
      <c r="V1179" s="197" t="s">
        <v>46</v>
      </c>
      <c r="W1179" s="44">
        <v>0</v>
      </c>
      <c r="X1179" s="43" t="s">
        <v>46</v>
      </c>
      <c r="Y1179" s="46">
        <v>0</v>
      </c>
      <c r="Z1179" s="43" t="s">
        <v>46</v>
      </c>
      <c r="AA1179" s="46">
        <v>0</v>
      </c>
      <c r="AB1179" s="47" t="s">
        <v>46</v>
      </c>
      <c r="AC1179" s="42" t="s">
        <v>46</v>
      </c>
      <c r="AD1179" s="42" t="s">
        <v>46</v>
      </c>
      <c r="AE1179" s="43"/>
      <c r="AF1179" s="43"/>
      <c r="AG1179" s="43"/>
      <c r="AH1179" s="43"/>
      <c r="AI1179" s="43" t="s">
        <v>1530</v>
      </c>
      <c r="AJ1179" s="43" t="s">
        <v>94</v>
      </c>
      <c r="AK1179" s="43" t="s">
        <v>1176</v>
      </c>
      <c r="AL1179" s="43" t="s">
        <v>46</v>
      </c>
      <c r="AM1179" s="48">
        <v>3</v>
      </c>
    </row>
    <row r="1180" spans="2:39">
      <c r="B1180" s="228" t="s">
        <v>1544</v>
      </c>
      <c r="C1180" s="229" t="s">
        <v>1545</v>
      </c>
      <c r="D1180" s="230" t="s">
        <v>46</v>
      </c>
      <c r="E1180" s="231" t="s">
        <v>38</v>
      </c>
      <c r="F1180" s="231" t="s">
        <v>97</v>
      </c>
      <c r="G1180" s="231" t="s">
        <v>35</v>
      </c>
      <c r="H1180" s="231" t="s">
        <v>7652</v>
      </c>
      <c r="I1180" s="232" t="s">
        <v>98</v>
      </c>
      <c r="J1180" s="231" t="s">
        <v>1717</v>
      </c>
      <c r="K1180" s="230" t="s">
        <v>447</v>
      </c>
      <c r="L1180" s="230" t="s">
        <v>1578</v>
      </c>
      <c r="M1180" s="233">
        <v>3343644.2751711993</v>
      </c>
      <c r="N1180" s="234" t="s">
        <v>8271</v>
      </c>
      <c r="O1180" s="230" t="s">
        <v>1579</v>
      </c>
      <c r="P1180" s="230" t="s">
        <v>46</v>
      </c>
      <c r="Q1180" s="233">
        <v>0</v>
      </c>
      <c r="R1180" s="234">
        <v>0</v>
      </c>
      <c r="S1180" s="235" t="s">
        <v>46</v>
      </c>
      <c r="T1180" s="236"/>
      <c r="U1180" s="237"/>
      <c r="V1180" s="238" t="s">
        <v>104</v>
      </c>
      <c r="W1180" s="236">
        <v>0</v>
      </c>
      <c r="X1180" s="237" t="s">
        <v>46</v>
      </c>
      <c r="Y1180" s="239">
        <v>0</v>
      </c>
      <c r="Z1180" s="237" t="s">
        <v>46</v>
      </c>
      <c r="AA1180" s="239">
        <v>0</v>
      </c>
      <c r="AB1180" s="240" t="s">
        <v>46</v>
      </c>
      <c r="AC1180" s="241" t="s">
        <v>46</v>
      </c>
      <c r="AD1180" s="241" t="s">
        <v>46</v>
      </c>
      <c r="AE1180" s="237"/>
      <c r="AF1180" s="237"/>
      <c r="AG1180" s="237"/>
      <c r="AH1180" s="237"/>
      <c r="AI1180" s="237" t="s">
        <v>1530</v>
      </c>
      <c r="AJ1180" s="237" t="s">
        <v>94</v>
      </c>
      <c r="AK1180" s="237" t="s">
        <v>1176</v>
      </c>
      <c r="AL1180" s="237" t="s">
        <v>35</v>
      </c>
      <c r="AM1180" s="242">
        <v>4</v>
      </c>
    </row>
    <row r="1181" spans="2:39">
      <c r="B1181" s="189" t="s">
        <v>1546</v>
      </c>
      <c r="C1181" s="190" t="s">
        <v>1547</v>
      </c>
      <c r="D1181" s="191" t="s">
        <v>46</v>
      </c>
      <c r="E1181" s="192" t="s">
        <v>46</v>
      </c>
      <c r="F1181" s="192" t="s">
        <v>46</v>
      </c>
      <c r="G1181" s="192" t="s">
        <v>46</v>
      </c>
      <c r="H1181" s="192" t="s">
        <v>46</v>
      </c>
      <c r="I1181" s="193" t="s">
        <v>46</v>
      </c>
      <c r="J1181" s="192" t="s">
        <v>46</v>
      </c>
      <c r="K1181" s="191" t="s">
        <v>46</v>
      </c>
      <c r="L1181" s="191" t="s">
        <v>46</v>
      </c>
      <c r="M1181" s="194">
        <v>0</v>
      </c>
      <c r="N1181" s="195" t="s">
        <v>46</v>
      </c>
      <c r="O1181" s="191" t="s">
        <v>46</v>
      </c>
      <c r="P1181" s="191" t="s">
        <v>46</v>
      </c>
      <c r="Q1181" s="194">
        <v>0</v>
      </c>
      <c r="R1181" s="195">
        <v>0</v>
      </c>
      <c r="S1181" s="196" t="s">
        <v>46</v>
      </c>
      <c r="T1181" s="44"/>
      <c r="U1181" s="43"/>
      <c r="V1181" s="197" t="s">
        <v>46</v>
      </c>
      <c r="W1181" s="44">
        <v>0</v>
      </c>
      <c r="X1181" s="43" t="s">
        <v>46</v>
      </c>
      <c r="Y1181" s="46">
        <v>0</v>
      </c>
      <c r="Z1181" s="43" t="s">
        <v>46</v>
      </c>
      <c r="AA1181" s="46">
        <v>0</v>
      </c>
      <c r="AB1181" s="47" t="s">
        <v>46</v>
      </c>
      <c r="AC1181" s="42" t="s">
        <v>46</v>
      </c>
      <c r="AD1181" s="42" t="s">
        <v>46</v>
      </c>
      <c r="AE1181" s="43"/>
      <c r="AF1181" s="43"/>
      <c r="AG1181" s="43"/>
      <c r="AH1181" s="43"/>
      <c r="AI1181" s="43" t="s">
        <v>1530</v>
      </c>
      <c r="AJ1181" s="43" t="s">
        <v>94</v>
      </c>
      <c r="AK1181" s="43" t="s">
        <v>1307</v>
      </c>
      <c r="AL1181" s="43" t="s">
        <v>46</v>
      </c>
      <c r="AM1181" s="48">
        <v>3</v>
      </c>
    </row>
    <row r="1182" spans="2:39">
      <c r="B1182" s="228" t="s">
        <v>1548</v>
      </c>
      <c r="C1182" s="229" t="s">
        <v>1549</v>
      </c>
      <c r="D1182" s="230" t="s">
        <v>46</v>
      </c>
      <c r="E1182" s="231" t="s">
        <v>38</v>
      </c>
      <c r="F1182" s="231" t="s">
        <v>97</v>
      </c>
      <c r="G1182" s="231" t="s">
        <v>35</v>
      </c>
      <c r="H1182" s="231" t="s">
        <v>7652</v>
      </c>
      <c r="I1182" s="232" t="s">
        <v>98</v>
      </c>
      <c r="J1182" s="231" t="s">
        <v>1717</v>
      </c>
      <c r="K1182" s="230" t="s">
        <v>447</v>
      </c>
      <c r="L1182" s="230" t="s">
        <v>1578</v>
      </c>
      <c r="M1182" s="233">
        <v>2741138.3999999985</v>
      </c>
      <c r="N1182" s="234" t="s">
        <v>8271</v>
      </c>
      <c r="O1182" s="230" t="s">
        <v>1579</v>
      </c>
      <c r="P1182" s="230" t="s">
        <v>46</v>
      </c>
      <c r="Q1182" s="233">
        <v>0</v>
      </c>
      <c r="R1182" s="234">
        <v>0</v>
      </c>
      <c r="S1182" s="235" t="s">
        <v>46</v>
      </c>
      <c r="T1182" s="236"/>
      <c r="U1182" s="237"/>
      <c r="V1182" s="238" t="s">
        <v>104</v>
      </c>
      <c r="W1182" s="236">
        <v>0</v>
      </c>
      <c r="X1182" s="237" t="s">
        <v>46</v>
      </c>
      <c r="Y1182" s="239">
        <v>0</v>
      </c>
      <c r="Z1182" s="237" t="s">
        <v>46</v>
      </c>
      <c r="AA1182" s="239">
        <v>0</v>
      </c>
      <c r="AB1182" s="240" t="s">
        <v>46</v>
      </c>
      <c r="AC1182" s="241" t="s">
        <v>46</v>
      </c>
      <c r="AD1182" s="241" t="s">
        <v>46</v>
      </c>
      <c r="AE1182" s="237"/>
      <c r="AF1182" s="237"/>
      <c r="AG1182" s="237"/>
      <c r="AH1182" s="237"/>
      <c r="AI1182" s="237" t="s">
        <v>1530</v>
      </c>
      <c r="AJ1182" s="237" t="s">
        <v>94</v>
      </c>
      <c r="AK1182" s="237" t="s">
        <v>1307</v>
      </c>
      <c r="AL1182" s="237" t="s">
        <v>35</v>
      </c>
      <c r="AM1182" s="242">
        <v>4</v>
      </c>
    </row>
    <row r="1183" spans="2:39">
      <c r="B1183" s="189" t="s">
        <v>1550</v>
      </c>
      <c r="C1183" s="190" t="s">
        <v>1551</v>
      </c>
      <c r="D1183" s="191" t="s">
        <v>46</v>
      </c>
      <c r="E1183" s="192" t="s">
        <v>46</v>
      </c>
      <c r="F1183" s="192" t="s">
        <v>46</v>
      </c>
      <c r="G1183" s="192" t="s">
        <v>46</v>
      </c>
      <c r="H1183" s="192" t="s">
        <v>46</v>
      </c>
      <c r="I1183" s="193" t="s">
        <v>46</v>
      </c>
      <c r="J1183" s="192" t="s">
        <v>46</v>
      </c>
      <c r="K1183" s="191" t="s">
        <v>46</v>
      </c>
      <c r="L1183" s="191" t="s">
        <v>46</v>
      </c>
      <c r="M1183" s="194">
        <v>0</v>
      </c>
      <c r="N1183" s="195" t="s">
        <v>46</v>
      </c>
      <c r="O1183" s="191" t="s">
        <v>46</v>
      </c>
      <c r="P1183" s="191" t="s">
        <v>46</v>
      </c>
      <c r="Q1183" s="194">
        <v>0</v>
      </c>
      <c r="R1183" s="195">
        <v>0</v>
      </c>
      <c r="S1183" s="196" t="s">
        <v>46</v>
      </c>
      <c r="T1183" s="44"/>
      <c r="U1183" s="43"/>
      <c r="V1183" s="197" t="s">
        <v>46</v>
      </c>
      <c r="W1183" s="44">
        <v>0</v>
      </c>
      <c r="X1183" s="43" t="s">
        <v>46</v>
      </c>
      <c r="Y1183" s="46">
        <v>0</v>
      </c>
      <c r="Z1183" s="43" t="s">
        <v>46</v>
      </c>
      <c r="AA1183" s="46">
        <v>0</v>
      </c>
      <c r="AB1183" s="47" t="s">
        <v>46</v>
      </c>
      <c r="AC1183" s="42" t="s">
        <v>46</v>
      </c>
      <c r="AD1183" s="42" t="s">
        <v>46</v>
      </c>
      <c r="AE1183" s="43"/>
      <c r="AF1183" s="43"/>
      <c r="AG1183" s="43"/>
      <c r="AH1183" s="43"/>
      <c r="AI1183" s="43" t="s">
        <v>1530</v>
      </c>
      <c r="AJ1183" s="43" t="s">
        <v>94</v>
      </c>
      <c r="AK1183" s="43" t="s">
        <v>1552</v>
      </c>
      <c r="AL1183" s="43" t="s">
        <v>46</v>
      </c>
      <c r="AM1183" s="48">
        <v>3</v>
      </c>
    </row>
    <row r="1184" spans="2:39">
      <c r="B1184" s="228" t="s">
        <v>1553</v>
      </c>
      <c r="C1184" s="229" t="s">
        <v>1554</v>
      </c>
      <c r="D1184" s="230" t="s">
        <v>46</v>
      </c>
      <c r="E1184" s="231" t="s">
        <v>38</v>
      </c>
      <c r="F1184" s="231" t="s">
        <v>97</v>
      </c>
      <c r="G1184" s="231" t="s">
        <v>35</v>
      </c>
      <c r="H1184" s="231" t="s">
        <v>7652</v>
      </c>
      <c r="I1184" s="232" t="s">
        <v>98</v>
      </c>
      <c r="J1184" s="231" t="s">
        <v>1717</v>
      </c>
      <c r="K1184" s="230" t="s">
        <v>447</v>
      </c>
      <c r="L1184" s="230" t="s">
        <v>1578</v>
      </c>
      <c r="M1184" s="233">
        <v>2855553.9736723993</v>
      </c>
      <c r="N1184" s="234" t="s">
        <v>8271</v>
      </c>
      <c r="O1184" s="230" t="s">
        <v>1579</v>
      </c>
      <c r="P1184" s="230" t="s">
        <v>46</v>
      </c>
      <c r="Q1184" s="233">
        <v>0</v>
      </c>
      <c r="R1184" s="234">
        <v>0</v>
      </c>
      <c r="S1184" s="235" t="s">
        <v>46</v>
      </c>
      <c r="T1184" s="236"/>
      <c r="U1184" s="237"/>
      <c r="V1184" s="238" t="s">
        <v>104</v>
      </c>
      <c r="W1184" s="236">
        <v>0</v>
      </c>
      <c r="X1184" s="237" t="s">
        <v>46</v>
      </c>
      <c r="Y1184" s="239">
        <v>0</v>
      </c>
      <c r="Z1184" s="237" t="s">
        <v>46</v>
      </c>
      <c r="AA1184" s="239">
        <v>0</v>
      </c>
      <c r="AB1184" s="240" t="s">
        <v>46</v>
      </c>
      <c r="AC1184" s="241" t="s">
        <v>46</v>
      </c>
      <c r="AD1184" s="241" t="s">
        <v>46</v>
      </c>
      <c r="AE1184" s="237"/>
      <c r="AF1184" s="237"/>
      <c r="AG1184" s="237"/>
      <c r="AH1184" s="237"/>
      <c r="AI1184" s="237" t="s">
        <v>1530</v>
      </c>
      <c r="AJ1184" s="237" t="s">
        <v>94</v>
      </c>
      <c r="AK1184" s="237" t="s">
        <v>1552</v>
      </c>
      <c r="AL1184" s="237" t="s">
        <v>35</v>
      </c>
      <c r="AM1184" s="242">
        <v>4</v>
      </c>
    </row>
    <row r="1185" spans="2:39">
      <c r="B1185" s="189" t="s">
        <v>1555</v>
      </c>
      <c r="C1185" s="190" t="s">
        <v>1556</v>
      </c>
      <c r="D1185" s="191" t="s">
        <v>46</v>
      </c>
      <c r="E1185" s="192" t="s">
        <v>46</v>
      </c>
      <c r="F1185" s="192" t="s">
        <v>46</v>
      </c>
      <c r="G1185" s="192" t="s">
        <v>46</v>
      </c>
      <c r="H1185" s="192" t="s">
        <v>46</v>
      </c>
      <c r="I1185" s="193" t="s">
        <v>46</v>
      </c>
      <c r="J1185" s="192" t="s">
        <v>46</v>
      </c>
      <c r="K1185" s="191" t="s">
        <v>46</v>
      </c>
      <c r="L1185" s="191" t="s">
        <v>46</v>
      </c>
      <c r="M1185" s="194">
        <v>0</v>
      </c>
      <c r="N1185" s="195" t="s">
        <v>46</v>
      </c>
      <c r="O1185" s="191" t="s">
        <v>46</v>
      </c>
      <c r="P1185" s="191" t="s">
        <v>46</v>
      </c>
      <c r="Q1185" s="194">
        <v>0</v>
      </c>
      <c r="R1185" s="195">
        <v>0</v>
      </c>
      <c r="S1185" s="196" t="s">
        <v>46</v>
      </c>
      <c r="T1185" s="44"/>
      <c r="U1185" s="43"/>
      <c r="V1185" s="197" t="s">
        <v>46</v>
      </c>
      <c r="W1185" s="44">
        <v>0</v>
      </c>
      <c r="X1185" s="43" t="s">
        <v>46</v>
      </c>
      <c r="Y1185" s="46">
        <v>0</v>
      </c>
      <c r="Z1185" s="43" t="s">
        <v>46</v>
      </c>
      <c r="AA1185" s="46">
        <v>0</v>
      </c>
      <c r="AB1185" s="47" t="s">
        <v>46</v>
      </c>
      <c r="AC1185" s="42" t="s">
        <v>46</v>
      </c>
      <c r="AD1185" s="42" t="s">
        <v>46</v>
      </c>
      <c r="AE1185" s="43"/>
      <c r="AF1185" s="43"/>
      <c r="AG1185" s="43"/>
      <c r="AH1185" s="43"/>
      <c r="AI1185" s="43" t="s">
        <v>1530</v>
      </c>
      <c r="AJ1185" s="43" t="s">
        <v>94</v>
      </c>
      <c r="AK1185" s="43" t="s">
        <v>1557</v>
      </c>
      <c r="AL1185" s="43" t="s">
        <v>46</v>
      </c>
      <c r="AM1185" s="48">
        <v>3</v>
      </c>
    </row>
    <row r="1186" spans="2:39">
      <c r="B1186" s="228" t="s">
        <v>1558</v>
      </c>
      <c r="C1186" s="229" t="s">
        <v>1559</v>
      </c>
      <c r="D1186" s="230" t="s">
        <v>46</v>
      </c>
      <c r="E1186" s="231" t="s">
        <v>38</v>
      </c>
      <c r="F1186" s="231" t="s">
        <v>97</v>
      </c>
      <c r="G1186" s="231" t="s">
        <v>35</v>
      </c>
      <c r="H1186" s="231" t="s">
        <v>7652</v>
      </c>
      <c r="I1186" s="232" t="s">
        <v>98</v>
      </c>
      <c r="J1186" s="231" t="s">
        <v>1717</v>
      </c>
      <c r="K1186" s="230" t="s">
        <v>447</v>
      </c>
      <c r="L1186" s="230" t="s">
        <v>1578</v>
      </c>
      <c r="M1186" s="233">
        <v>193197.71871399996</v>
      </c>
      <c r="N1186" s="234" t="s">
        <v>8271</v>
      </c>
      <c r="O1186" s="230" t="s">
        <v>1579</v>
      </c>
      <c r="P1186" s="230" t="s">
        <v>46</v>
      </c>
      <c r="Q1186" s="233">
        <v>0</v>
      </c>
      <c r="R1186" s="234">
        <v>0</v>
      </c>
      <c r="S1186" s="235" t="s">
        <v>46</v>
      </c>
      <c r="T1186" s="236"/>
      <c r="U1186" s="237"/>
      <c r="V1186" s="238" t="s">
        <v>104</v>
      </c>
      <c r="W1186" s="236">
        <v>0</v>
      </c>
      <c r="X1186" s="237" t="s">
        <v>46</v>
      </c>
      <c r="Y1186" s="239">
        <v>0</v>
      </c>
      <c r="Z1186" s="237" t="s">
        <v>46</v>
      </c>
      <c r="AA1186" s="239">
        <v>0</v>
      </c>
      <c r="AB1186" s="240" t="s">
        <v>46</v>
      </c>
      <c r="AC1186" s="241" t="s">
        <v>46</v>
      </c>
      <c r="AD1186" s="241" t="s">
        <v>46</v>
      </c>
      <c r="AE1186" s="237"/>
      <c r="AF1186" s="237"/>
      <c r="AG1186" s="237"/>
      <c r="AH1186" s="237"/>
      <c r="AI1186" s="237" t="s">
        <v>1530</v>
      </c>
      <c r="AJ1186" s="237" t="s">
        <v>94</v>
      </c>
      <c r="AK1186" s="237" t="s">
        <v>1557</v>
      </c>
      <c r="AL1186" s="237" t="s">
        <v>35</v>
      </c>
      <c r="AM1186" s="242">
        <v>4</v>
      </c>
    </row>
    <row r="1187" spans="2:39">
      <c r="B1187" s="189" t="s">
        <v>1560</v>
      </c>
      <c r="C1187" s="190" t="s">
        <v>1561</v>
      </c>
      <c r="D1187" s="191" t="s">
        <v>46</v>
      </c>
      <c r="E1187" s="192" t="s">
        <v>46</v>
      </c>
      <c r="F1187" s="192" t="s">
        <v>46</v>
      </c>
      <c r="G1187" s="192" t="s">
        <v>46</v>
      </c>
      <c r="H1187" s="192" t="s">
        <v>46</v>
      </c>
      <c r="I1187" s="193" t="s">
        <v>46</v>
      </c>
      <c r="J1187" s="192" t="s">
        <v>46</v>
      </c>
      <c r="K1187" s="191" t="s">
        <v>46</v>
      </c>
      <c r="L1187" s="191" t="s">
        <v>46</v>
      </c>
      <c r="M1187" s="194">
        <v>0</v>
      </c>
      <c r="N1187" s="195" t="s">
        <v>46</v>
      </c>
      <c r="O1187" s="191" t="s">
        <v>46</v>
      </c>
      <c r="P1187" s="191" t="s">
        <v>46</v>
      </c>
      <c r="Q1187" s="194">
        <v>0</v>
      </c>
      <c r="R1187" s="195">
        <v>0</v>
      </c>
      <c r="S1187" s="196" t="s">
        <v>46</v>
      </c>
      <c r="T1187" s="44"/>
      <c r="U1187" s="43"/>
      <c r="V1187" s="197" t="s">
        <v>46</v>
      </c>
      <c r="W1187" s="44">
        <v>0</v>
      </c>
      <c r="X1187" s="43" t="s">
        <v>46</v>
      </c>
      <c r="Y1187" s="46">
        <v>0</v>
      </c>
      <c r="Z1187" s="43" t="s">
        <v>46</v>
      </c>
      <c r="AA1187" s="46">
        <v>0</v>
      </c>
      <c r="AB1187" s="47" t="s">
        <v>46</v>
      </c>
      <c r="AC1187" s="42" t="s">
        <v>46</v>
      </c>
      <c r="AD1187" s="42" t="s">
        <v>46</v>
      </c>
      <c r="AE1187" s="43"/>
      <c r="AF1187" s="43"/>
      <c r="AG1187" s="43"/>
      <c r="AH1187" s="43"/>
      <c r="AI1187" s="43" t="s">
        <v>1530</v>
      </c>
      <c r="AJ1187" s="43" t="s">
        <v>94</v>
      </c>
      <c r="AK1187" s="43" t="s">
        <v>1562</v>
      </c>
      <c r="AL1187" s="43" t="s">
        <v>46</v>
      </c>
      <c r="AM1187" s="48">
        <v>3</v>
      </c>
    </row>
    <row r="1188" spans="2:39">
      <c r="B1188" s="228" t="s">
        <v>1563</v>
      </c>
      <c r="C1188" s="229" t="s">
        <v>1564</v>
      </c>
      <c r="D1188" s="230" t="s">
        <v>46</v>
      </c>
      <c r="E1188" s="231" t="s">
        <v>38</v>
      </c>
      <c r="F1188" s="231" t="s">
        <v>97</v>
      </c>
      <c r="G1188" s="231" t="s">
        <v>35</v>
      </c>
      <c r="H1188" s="231" t="s">
        <v>7652</v>
      </c>
      <c r="I1188" s="232" t="s">
        <v>98</v>
      </c>
      <c r="J1188" s="231" t="s">
        <v>1717</v>
      </c>
      <c r="K1188" s="230" t="s">
        <v>447</v>
      </c>
      <c r="L1188" s="230" t="s">
        <v>1578</v>
      </c>
      <c r="M1188" s="233">
        <v>1766982.1277107997</v>
      </c>
      <c r="N1188" s="234" t="s">
        <v>8271</v>
      </c>
      <c r="O1188" s="230" t="s">
        <v>1579</v>
      </c>
      <c r="P1188" s="230" t="s">
        <v>46</v>
      </c>
      <c r="Q1188" s="233">
        <v>0</v>
      </c>
      <c r="R1188" s="234">
        <v>0</v>
      </c>
      <c r="S1188" s="235" t="s">
        <v>46</v>
      </c>
      <c r="T1188" s="236"/>
      <c r="U1188" s="237"/>
      <c r="V1188" s="238" t="s">
        <v>104</v>
      </c>
      <c r="W1188" s="236">
        <v>0</v>
      </c>
      <c r="X1188" s="237" t="s">
        <v>46</v>
      </c>
      <c r="Y1188" s="239">
        <v>0</v>
      </c>
      <c r="Z1188" s="237" t="s">
        <v>46</v>
      </c>
      <c r="AA1188" s="239">
        <v>0</v>
      </c>
      <c r="AB1188" s="240" t="s">
        <v>46</v>
      </c>
      <c r="AC1188" s="241" t="s">
        <v>46</v>
      </c>
      <c r="AD1188" s="241" t="s">
        <v>46</v>
      </c>
      <c r="AE1188" s="237"/>
      <c r="AF1188" s="237"/>
      <c r="AG1188" s="237"/>
      <c r="AH1188" s="237"/>
      <c r="AI1188" s="237" t="s">
        <v>1530</v>
      </c>
      <c r="AJ1188" s="237" t="s">
        <v>94</v>
      </c>
      <c r="AK1188" s="237" t="s">
        <v>1562</v>
      </c>
      <c r="AL1188" s="237" t="s">
        <v>35</v>
      </c>
      <c r="AM1188" s="242">
        <v>4</v>
      </c>
    </row>
    <row r="1189" spans="2:39">
      <c r="B1189" s="198" t="s">
        <v>1565</v>
      </c>
      <c r="C1189" s="199" t="s">
        <v>7721</v>
      </c>
      <c r="D1189" s="200" t="s">
        <v>46</v>
      </c>
      <c r="E1189" s="201" t="s">
        <v>46</v>
      </c>
      <c r="F1189" s="201" t="s">
        <v>46</v>
      </c>
      <c r="G1189" s="201" t="s">
        <v>46</v>
      </c>
      <c r="H1189" s="201" t="s">
        <v>46</v>
      </c>
      <c r="I1189" s="202" t="s">
        <v>46</v>
      </c>
      <c r="J1189" s="201" t="s">
        <v>46</v>
      </c>
      <c r="K1189" s="200" t="s">
        <v>46</v>
      </c>
      <c r="L1189" s="200" t="s">
        <v>46</v>
      </c>
      <c r="M1189" s="203">
        <v>0</v>
      </c>
      <c r="N1189" s="204" t="s">
        <v>46</v>
      </c>
      <c r="O1189" s="200" t="s">
        <v>46</v>
      </c>
      <c r="P1189" s="200" t="s">
        <v>46</v>
      </c>
      <c r="Q1189" s="203">
        <v>0</v>
      </c>
      <c r="R1189" s="204">
        <v>0</v>
      </c>
      <c r="S1189" s="205" t="s">
        <v>46</v>
      </c>
      <c r="T1189" s="52"/>
      <c r="U1189" s="51"/>
      <c r="V1189" s="206" t="s">
        <v>46</v>
      </c>
      <c r="W1189" s="52">
        <v>0</v>
      </c>
      <c r="X1189" s="51" t="s">
        <v>46</v>
      </c>
      <c r="Y1189" s="54">
        <v>0</v>
      </c>
      <c r="Z1189" s="51" t="s">
        <v>46</v>
      </c>
      <c r="AA1189" s="54">
        <v>0</v>
      </c>
      <c r="AB1189" s="55" t="s">
        <v>46</v>
      </c>
      <c r="AC1189" s="50" t="s">
        <v>46</v>
      </c>
      <c r="AD1189" s="50" t="s">
        <v>46</v>
      </c>
      <c r="AE1189" s="51"/>
      <c r="AF1189" s="51"/>
      <c r="AG1189" s="51"/>
      <c r="AH1189" s="51"/>
      <c r="AI1189" s="51" t="s">
        <v>1565</v>
      </c>
      <c r="AJ1189" s="51" t="s">
        <v>46</v>
      </c>
      <c r="AK1189" s="51" t="s">
        <v>46</v>
      </c>
      <c r="AL1189" s="51" t="s">
        <v>46</v>
      </c>
      <c r="AM1189" s="56">
        <v>1</v>
      </c>
    </row>
    <row r="1190" spans="2:39">
      <c r="B1190" s="180" t="s">
        <v>1566</v>
      </c>
      <c r="C1190" s="181" t="s">
        <v>1567</v>
      </c>
      <c r="D1190" s="182" t="s">
        <v>46</v>
      </c>
      <c r="E1190" s="183" t="s">
        <v>46</v>
      </c>
      <c r="F1190" s="183" t="s">
        <v>46</v>
      </c>
      <c r="G1190" s="183" t="s">
        <v>46</v>
      </c>
      <c r="H1190" s="183" t="s">
        <v>46</v>
      </c>
      <c r="I1190" s="184" t="s">
        <v>46</v>
      </c>
      <c r="J1190" s="183" t="s">
        <v>46</v>
      </c>
      <c r="K1190" s="182" t="s">
        <v>46</v>
      </c>
      <c r="L1190" s="182" t="s">
        <v>46</v>
      </c>
      <c r="M1190" s="185">
        <v>0</v>
      </c>
      <c r="N1190" s="186" t="s">
        <v>46</v>
      </c>
      <c r="O1190" s="182" t="s">
        <v>46</v>
      </c>
      <c r="P1190" s="182" t="s">
        <v>46</v>
      </c>
      <c r="Q1190" s="185">
        <v>0</v>
      </c>
      <c r="R1190" s="186">
        <v>0</v>
      </c>
      <c r="S1190" s="187" t="s">
        <v>46</v>
      </c>
      <c r="T1190" s="36"/>
      <c r="U1190" s="35"/>
      <c r="V1190" s="188" t="s">
        <v>46</v>
      </c>
      <c r="W1190" s="36">
        <v>0</v>
      </c>
      <c r="X1190" s="35" t="s">
        <v>46</v>
      </c>
      <c r="Y1190" s="38">
        <v>0</v>
      </c>
      <c r="Z1190" s="35" t="s">
        <v>46</v>
      </c>
      <c r="AA1190" s="38">
        <v>0</v>
      </c>
      <c r="AB1190" s="39" t="s">
        <v>46</v>
      </c>
      <c r="AC1190" s="34" t="s">
        <v>46</v>
      </c>
      <c r="AD1190" s="34" t="s">
        <v>46</v>
      </c>
      <c r="AE1190" s="35"/>
      <c r="AF1190" s="35"/>
      <c r="AG1190" s="35"/>
      <c r="AH1190" s="35"/>
      <c r="AI1190" s="35" t="s">
        <v>1565</v>
      </c>
      <c r="AJ1190" s="35" t="s">
        <v>94</v>
      </c>
      <c r="AK1190" s="35" t="s">
        <v>46</v>
      </c>
      <c r="AL1190" s="35" t="s">
        <v>46</v>
      </c>
      <c r="AM1190" s="40">
        <v>2</v>
      </c>
    </row>
    <row r="1191" spans="2:39">
      <c r="B1191" s="189" t="s">
        <v>1568</v>
      </c>
      <c r="C1191" s="190" t="s">
        <v>1569</v>
      </c>
      <c r="D1191" s="191" t="s">
        <v>46</v>
      </c>
      <c r="E1191" s="192" t="s">
        <v>46</v>
      </c>
      <c r="F1191" s="192" t="s">
        <v>46</v>
      </c>
      <c r="G1191" s="192" t="s">
        <v>46</v>
      </c>
      <c r="H1191" s="192" t="s">
        <v>46</v>
      </c>
      <c r="I1191" s="193" t="s">
        <v>46</v>
      </c>
      <c r="J1191" s="192" t="s">
        <v>46</v>
      </c>
      <c r="K1191" s="191" t="s">
        <v>46</v>
      </c>
      <c r="L1191" s="191" t="s">
        <v>46</v>
      </c>
      <c r="M1191" s="194">
        <v>0</v>
      </c>
      <c r="N1191" s="195" t="s">
        <v>46</v>
      </c>
      <c r="O1191" s="191" t="s">
        <v>46</v>
      </c>
      <c r="P1191" s="191" t="s">
        <v>46</v>
      </c>
      <c r="Q1191" s="194">
        <v>0</v>
      </c>
      <c r="R1191" s="195">
        <v>0</v>
      </c>
      <c r="S1191" s="196" t="s">
        <v>46</v>
      </c>
      <c r="T1191" s="44"/>
      <c r="U1191" s="43"/>
      <c r="V1191" s="197" t="s">
        <v>46</v>
      </c>
      <c r="W1191" s="44">
        <v>0</v>
      </c>
      <c r="X1191" s="43" t="s">
        <v>46</v>
      </c>
      <c r="Y1191" s="46">
        <v>0</v>
      </c>
      <c r="Z1191" s="43" t="s">
        <v>46</v>
      </c>
      <c r="AA1191" s="46">
        <v>0</v>
      </c>
      <c r="AB1191" s="47" t="s">
        <v>46</v>
      </c>
      <c r="AC1191" s="42" t="s">
        <v>46</v>
      </c>
      <c r="AD1191" s="42" t="s">
        <v>46</v>
      </c>
      <c r="AE1191" s="43"/>
      <c r="AF1191" s="43"/>
      <c r="AG1191" s="43"/>
      <c r="AH1191" s="43"/>
      <c r="AI1191" s="43" t="s">
        <v>1565</v>
      </c>
      <c r="AJ1191" s="43" t="s">
        <v>94</v>
      </c>
      <c r="AK1191" s="43" t="s">
        <v>94</v>
      </c>
      <c r="AL1191" s="43" t="s">
        <v>46</v>
      </c>
      <c r="AM1191" s="48">
        <v>3</v>
      </c>
    </row>
    <row r="1192" spans="2:39">
      <c r="B1192" s="228" t="s">
        <v>1570</v>
      </c>
      <c r="C1192" s="229" t="s">
        <v>1571</v>
      </c>
      <c r="D1192" s="230" t="s">
        <v>46</v>
      </c>
      <c r="E1192" s="231" t="s">
        <v>46</v>
      </c>
      <c r="F1192" s="231" t="s">
        <v>46</v>
      </c>
      <c r="G1192" s="231" t="s">
        <v>46</v>
      </c>
      <c r="H1192" s="231" t="s">
        <v>46</v>
      </c>
      <c r="I1192" s="232" t="s">
        <v>46</v>
      </c>
      <c r="J1192" s="231" t="s">
        <v>46</v>
      </c>
      <c r="K1192" s="230" t="s">
        <v>46</v>
      </c>
      <c r="L1192" s="230" t="s">
        <v>46</v>
      </c>
      <c r="M1192" s="233">
        <v>0</v>
      </c>
      <c r="N1192" s="234" t="s">
        <v>46</v>
      </c>
      <c r="O1192" s="230" t="s">
        <v>46</v>
      </c>
      <c r="P1192" s="230" t="s">
        <v>46</v>
      </c>
      <c r="Q1192" s="233">
        <v>0</v>
      </c>
      <c r="R1192" s="234">
        <v>0</v>
      </c>
      <c r="S1192" s="235" t="s">
        <v>46</v>
      </c>
      <c r="T1192" s="236"/>
      <c r="U1192" s="237"/>
      <c r="V1192" s="238" t="s">
        <v>46</v>
      </c>
      <c r="W1192" s="236">
        <v>0</v>
      </c>
      <c r="X1192" s="237" t="s">
        <v>46</v>
      </c>
      <c r="Y1192" s="239">
        <v>0</v>
      </c>
      <c r="Z1192" s="237" t="s">
        <v>46</v>
      </c>
      <c r="AA1192" s="239">
        <v>0</v>
      </c>
      <c r="AB1192" s="240" t="s">
        <v>46</v>
      </c>
      <c r="AC1192" s="241" t="s">
        <v>46</v>
      </c>
      <c r="AD1192" s="241" t="s">
        <v>46</v>
      </c>
      <c r="AE1192" s="237"/>
      <c r="AF1192" s="237"/>
      <c r="AG1192" s="237"/>
      <c r="AH1192" s="237"/>
      <c r="AI1192" s="237" t="s">
        <v>1565</v>
      </c>
      <c r="AJ1192" s="237" t="s">
        <v>94</v>
      </c>
      <c r="AK1192" s="237" t="s">
        <v>94</v>
      </c>
      <c r="AL1192" s="237" t="s">
        <v>109</v>
      </c>
      <c r="AM1192" s="242">
        <v>4</v>
      </c>
    </row>
    <row r="1193" spans="2:39">
      <c r="B1193" s="228" t="s">
        <v>1572</v>
      </c>
      <c r="C1193" s="229" t="s">
        <v>7722</v>
      </c>
      <c r="D1193" s="230" t="s">
        <v>46</v>
      </c>
      <c r="E1193" s="231" t="s">
        <v>1573</v>
      </c>
      <c r="F1193" s="231" t="s">
        <v>1574</v>
      </c>
      <c r="G1193" s="231" t="s">
        <v>111</v>
      </c>
      <c r="H1193" s="231" t="s">
        <v>1575</v>
      </c>
      <c r="I1193" s="232" t="s">
        <v>98</v>
      </c>
      <c r="J1193" s="231" t="s">
        <v>1576</v>
      </c>
      <c r="K1193" s="230" t="s">
        <v>1577</v>
      </c>
      <c r="L1193" s="230" t="s">
        <v>1578</v>
      </c>
      <c r="M1193" s="233">
        <v>81.819999999999993</v>
      </c>
      <c r="N1193" s="234" t="s">
        <v>7723</v>
      </c>
      <c r="O1193" s="230" t="s">
        <v>1579</v>
      </c>
      <c r="P1193" s="230" t="s">
        <v>46</v>
      </c>
      <c r="Q1193" s="233">
        <v>0</v>
      </c>
      <c r="R1193" s="234">
        <v>0</v>
      </c>
      <c r="S1193" s="235" t="s">
        <v>46</v>
      </c>
      <c r="T1193" s="236"/>
      <c r="U1193" s="237"/>
      <c r="V1193" s="238" t="s">
        <v>104</v>
      </c>
      <c r="W1193" s="236">
        <v>0</v>
      </c>
      <c r="X1193" s="237" t="s">
        <v>46</v>
      </c>
      <c r="Y1193" s="239">
        <v>0</v>
      </c>
      <c r="Z1193" s="237" t="s">
        <v>46</v>
      </c>
      <c r="AA1193" s="239">
        <v>0</v>
      </c>
      <c r="AB1193" s="240" t="s">
        <v>46</v>
      </c>
      <c r="AC1193" s="241" t="s">
        <v>46</v>
      </c>
      <c r="AD1193" s="241" t="s">
        <v>46</v>
      </c>
      <c r="AE1193" s="237"/>
      <c r="AF1193" s="237"/>
      <c r="AG1193" s="237"/>
      <c r="AH1193" s="237"/>
      <c r="AI1193" s="237" t="s">
        <v>1565</v>
      </c>
      <c r="AJ1193" s="237" t="s">
        <v>94</v>
      </c>
      <c r="AK1193" s="237" t="s">
        <v>94</v>
      </c>
      <c r="AL1193" s="237" t="s">
        <v>111</v>
      </c>
      <c r="AM1193" s="242">
        <v>4</v>
      </c>
    </row>
    <row r="1194" spans="2:39">
      <c r="B1194" s="228" t="s">
        <v>1580</v>
      </c>
      <c r="C1194" s="229" t="s">
        <v>7724</v>
      </c>
      <c r="D1194" s="230" t="s">
        <v>46</v>
      </c>
      <c r="E1194" s="231" t="s">
        <v>1573</v>
      </c>
      <c r="F1194" s="231" t="s">
        <v>1574</v>
      </c>
      <c r="G1194" s="231" t="s">
        <v>111</v>
      </c>
      <c r="H1194" s="231" t="s">
        <v>1575</v>
      </c>
      <c r="I1194" s="232" t="s">
        <v>98</v>
      </c>
      <c r="J1194" s="231" t="s">
        <v>1576</v>
      </c>
      <c r="K1194" s="230" t="s">
        <v>1577</v>
      </c>
      <c r="L1194" s="230" t="s">
        <v>1578</v>
      </c>
      <c r="M1194" s="233">
        <v>55.83</v>
      </c>
      <c r="N1194" s="234" t="s">
        <v>7451</v>
      </c>
      <c r="O1194" s="230" t="s">
        <v>1579</v>
      </c>
      <c r="P1194" s="230" t="s">
        <v>46</v>
      </c>
      <c r="Q1194" s="233">
        <v>0</v>
      </c>
      <c r="R1194" s="234">
        <v>0</v>
      </c>
      <c r="S1194" s="235" t="s">
        <v>46</v>
      </c>
      <c r="T1194" s="236"/>
      <c r="U1194" s="237"/>
      <c r="V1194" s="238" t="s">
        <v>104</v>
      </c>
      <c r="W1194" s="236">
        <v>0</v>
      </c>
      <c r="X1194" s="237" t="s">
        <v>46</v>
      </c>
      <c r="Y1194" s="239">
        <v>0</v>
      </c>
      <c r="Z1194" s="237" t="s">
        <v>46</v>
      </c>
      <c r="AA1194" s="239">
        <v>0</v>
      </c>
      <c r="AB1194" s="240" t="s">
        <v>46</v>
      </c>
      <c r="AC1194" s="241" t="s">
        <v>46</v>
      </c>
      <c r="AD1194" s="241" t="s">
        <v>46</v>
      </c>
      <c r="AE1194" s="237"/>
      <c r="AF1194" s="237"/>
      <c r="AG1194" s="237"/>
      <c r="AH1194" s="237"/>
      <c r="AI1194" s="237" t="s">
        <v>1565</v>
      </c>
      <c r="AJ1194" s="237" t="s">
        <v>94</v>
      </c>
      <c r="AK1194" s="237" t="s">
        <v>94</v>
      </c>
      <c r="AL1194" s="237" t="s">
        <v>112</v>
      </c>
      <c r="AM1194" s="242">
        <v>4</v>
      </c>
    </row>
    <row r="1195" spans="2:39">
      <c r="B1195" s="228" t="s">
        <v>1581</v>
      </c>
      <c r="C1195" s="229" t="s">
        <v>7725</v>
      </c>
      <c r="D1195" s="230" t="s">
        <v>46</v>
      </c>
      <c r="E1195" s="231" t="s">
        <v>1582</v>
      </c>
      <c r="F1195" s="231" t="s">
        <v>1706</v>
      </c>
      <c r="G1195" s="231" t="s">
        <v>113</v>
      </c>
      <c r="H1195" s="231" t="s">
        <v>1583</v>
      </c>
      <c r="I1195" s="232" t="s">
        <v>98</v>
      </c>
      <c r="J1195" s="231" t="s">
        <v>1576</v>
      </c>
      <c r="K1195" s="230" t="s">
        <v>1577</v>
      </c>
      <c r="L1195" s="230" t="s">
        <v>1578</v>
      </c>
      <c r="M1195" s="233">
        <v>80</v>
      </c>
      <c r="N1195" s="234" t="s">
        <v>7454</v>
      </c>
      <c r="O1195" s="230" t="s">
        <v>1579</v>
      </c>
      <c r="P1195" s="230" t="s">
        <v>46</v>
      </c>
      <c r="Q1195" s="233">
        <v>0</v>
      </c>
      <c r="R1195" s="234">
        <v>0</v>
      </c>
      <c r="S1195" s="235" t="s">
        <v>46</v>
      </c>
      <c r="T1195" s="236"/>
      <c r="U1195" s="237"/>
      <c r="V1195" s="238" t="s">
        <v>104</v>
      </c>
      <c r="W1195" s="236">
        <v>0</v>
      </c>
      <c r="X1195" s="237" t="s">
        <v>46</v>
      </c>
      <c r="Y1195" s="239">
        <v>0</v>
      </c>
      <c r="Z1195" s="237" t="s">
        <v>46</v>
      </c>
      <c r="AA1195" s="239">
        <v>0</v>
      </c>
      <c r="AB1195" s="240" t="s">
        <v>46</v>
      </c>
      <c r="AC1195" s="241" t="s">
        <v>46</v>
      </c>
      <c r="AD1195" s="241" t="s">
        <v>46</v>
      </c>
      <c r="AE1195" s="237"/>
      <c r="AF1195" s="237"/>
      <c r="AG1195" s="237"/>
      <c r="AH1195" s="237"/>
      <c r="AI1195" s="237" t="s">
        <v>1565</v>
      </c>
      <c r="AJ1195" s="237" t="s">
        <v>94</v>
      </c>
      <c r="AK1195" s="237" t="s">
        <v>94</v>
      </c>
      <c r="AL1195" s="237" t="s">
        <v>113</v>
      </c>
      <c r="AM1195" s="242">
        <v>4</v>
      </c>
    </row>
    <row r="1196" spans="2:39">
      <c r="B1196" s="228" t="s">
        <v>1581</v>
      </c>
      <c r="C1196" s="229" t="s">
        <v>7725</v>
      </c>
      <c r="D1196" s="230" t="s">
        <v>46</v>
      </c>
      <c r="E1196" s="231" t="s">
        <v>1587</v>
      </c>
      <c r="F1196" s="231" t="s">
        <v>1588</v>
      </c>
      <c r="G1196" s="231" t="s">
        <v>112</v>
      </c>
      <c r="H1196" s="231" t="s">
        <v>1589</v>
      </c>
      <c r="I1196" s="232" t="s">
        <v>98</v>
      </c>
      <c r="J1196" s="231" t="s">
        <v>1576</v>
      </c>
      <c r="K1196" s="230" t="s">
        <v>1577</v>
      </c>
      <c r="L1196" s="230" t="s">
        <v>1578</v>
      </c>
      <c r="M1196" s="233">
        <v>80</v>
      </c>
      <c r="N1196" s="234" t="s">
        <v>7452</v>
      </c>
      <c r="O1196" s="230" t="s">
        <v>1579</v>
      </c>
      <c r="P1196" s="230" t="s">
        <v>46</v>
      </c>
      <c r="Q1196" s="233">
        <v>0</v>
      </c>
      <c r="R1196" s="234">
        <v>0</v>
      </c>
      <c r="S1196" s="235" t="s">
        <v>46</v>
      </c>
      <c r="T1196" s="236"/>
      <c r="U1196" s="237"/>
      <c r="V1196" s="238" t="s">
        <v>104</v>
      </c>
      <c r="W1196" s="236">
        <v>0</v>
      </c>
      <c r="X1196" s="237" t="s">
        <v>46</v>
      </c>
      <c r="Y1196" s="239">
        <v>0</v>
      </c>
      <c r="Z1196" s="237" t="s">
        <v>46</v>
      </c>
      <c r="AA1196" s="239">
        <v>0</v>
      </c>
      <c r="AB1196" s="240" t="s">
        <v>46</v>
      </c>
      <c r="AC1196" s="241" t="s">
        <v>46</v>
      </c>
      <c r="AD1196" s="241" t="s">
        <v>46</v>
      </c>
      <c r="AE1196" s="237"/>
      <c r="AF1196" s="237"/>
      <c r="AG1196" s="237"/>
      <c r="AH1196" s="237"/>
      <c r="AI1196" s="237" t="s">
        <v>1565</v>
      </c>
      <c r="AJ1196" s="237" t="s">
        <v>94</v>
      </c>
      <c r="AK1196" s="237" t="s">
        <v>94</v>
      </c>
      <c r="AL1196" s="237" t="s">
        <v>113</v>
      </c>
      <c r="AM1196" s="242">
        <v>4</v>
      </c>
    </row>
    <row r="1197" spans="2:39">
      <c r="B1197" s="228" t="s">
        <v>1581</v>
      </c>
      <c r="C1197" s="229" t="s">
        <v>7725</v>
      </c>
      <c r="D1197" s="230" t="s">
        <v>46</v>
      </c>
      <c r="E1197" s="231" t="s">
        <v>1587</v>
      </c>
      <c r="F1197" s="231" t="s">
        <v>1588</v>
      </c>
      <c r="G1197" s="231" t="s">
        <v>112</v>
      </c>
      <c r="H1197" s="231" t="s">
        <v>1589</v>
      </c>
      <c r="I1197" s="232" t="s">
        <v>98</v>
      </c>
      <c r="J1197" s="231" t="s">
        <v>1576</v>
      </c>
      <c r="K1197" s="230" t="s">
        <v>1590</v>
      </c>
      <c r="L1197" s="230" t="s">
        <v>1578</v>
      </c>
      <c r="M1197" s="233">
        <v>110</v>
      </c>
      <c r="N1197" s="234" t="s">
        <v>7453</v>
      </c>
      <c r="O1197" s="230" t="s">
        <v>1579</v>
      </c>
      <c r="P1197" s="230" t="s">
        <v>46</v>
      </c>
      <c r="Q1197" s="233">
        <v>0</v>
      </c>
      <c r="R1197" s="234">
        <v>0</v>
      </c>
      <c r="S1197" s="235" t="s">
        <v>46</v>
      </c>
      <c r="T1197" s="236"/>
      <c r="U1197" s="237"/>
      <c r="V1197" s="238" t="s">
        <v>104</v>
      </c>
      <c r="W1197" s="236">
        <v>0</v>
      </c>
      <c r="X1197" s="237" t="s">
        <v>46</v>
      </c>
      <c r="Y1197" s="239">
        <v>0</v>
      </c>
      <c r="Z1197" s="237" t="s">
        <v>46</v>
      </c>
      <c r="AA1197" s="239">
        <v>0</v>
      </c>
      <c r="AB1197" s="240" t="s">
        <v>46</v>
      </c>
      <c r="AC1197" s="241" t="s">
        <v>46</v>
      </c>
      <c r="AD1197" s="241" t="s">
        <v>46</v>
      </c>
      <c r="AE1197" s="237"/>
      <c r="AF1197" s="237"/>
      <c r="AG1197" s="237"/>
      <c r="AH1197" s="237"/>
      <c r="AI1197" s="237" t="s">
        <v>1565</v>
      </c>
      <c r="AJ1197" s="237" t="s">
        <v>94</v>
      </c>
      <c r="AK1197" s="237" t="s">
        <v>94</v>
      </c>
      <c r="AL1197" s="237" t="s">
        <v>113</v>
      </c>
      <c r="AM1197" s="242">
        <v>4</v>
      </c>
    </row>
    <row r="1198" spans="2:39">
      <c r="B1198" s="228" t="s">
        <v>1581</v>
      </c>
      <c r="C1198" s="229" t="s">
        <v>7725</v>
      </c>
      <c r="D1198" s="230" t="s">
        <v>46</v>
      </c>
      <c r="E1198" s="231" t="s">
        <v>1584</v>
      </c>
      <c r="F1198" s="231" t="s">
        <v>1585</v>
      </c>
      <c r="G1198" s="231" t="s">
        <v>109</v>
      </c>
      <c r="H1198" s="231" t="s">
        <v>1586</v>
      </c>
      <c r="I1198" s="232" t="s">
        <v>98</v>
      </c>
      <c r="J1198" s="231" t="s">
        <v>1576</v>
      </c>
      <c r="K1198" s="230" t="s">
        <v>1577</v>
      </c>
      <c r="L1198" s="230" t="s">
        <v>1578</v>
      </c>
      <c r="M1198" s="233">
        <v>80</v>
      </c>
      <c r="N1198" s="234" t="s">
        <v>7449</v>
      </c>
      <c r="O1198" s="230" t="s">
        <v>1579</v>
      </c>
      <c r="P1198" s="230" t="s">
        <v>46</v>
      </c>
      <c r="Q1198" s="233">
        <v>0</v>
      </c>
      <c r="R1198" s="234">
        <v>0</v>
      </c>
      <c r="S1198" s="235" t="s">
        <v>46</v>
      </c>
      <c r="T1198" s="236"/>
      <c r="U1198" s="237"/>
      <c r="V1198" s="238" t="s">
        <v>104</v>
      </c>
      <c r="W1198" s="236">
        <v>0</v>
      </c>
      <c r="X1198" s="237" t="s">
        <v>46</v>
      </c>
      <c r="Y1198" s="239">
        <v>0</v>
      </c>
      <c r="Z1198" s="237" t="s">
        <v>46</v>
      </c>
      <c r="AA1198" s="239">
        <v>0</v>
      </c>
      <c r="AB1198" s="240" t="s">
        <v>46</v>
      </c>
      <c r="AC1198" s="241" t="s">
        <v>46</v>
      </c>
      <c r="AD1198" s="241" t="s">
        <v>46</v>
      </c>
      <c r="AE1198" s="237"/>
      <c r="AF1198" s="237"/>
      <c r="AG1198" s="237"/>
      <c r="AH1198" s="237"/>
      <c r="AI1198" s="237" t="s">
        <v>1565</v>
      </c>
      <c r="AJ1198" s="237" t="s">
        <v>94</v>
      </c>
      <c r="AK1198" s="237" t="s">
        <v>94</v>
      </c>
      <c r="AL1198" s="237" t="s">
        <v>113</v>
      </c>
      <c r="AM1198" s="242">
        <v>4</v>
      </c>
    </row>
    <row r="1199" spans="2:39">
      <c r="B1199" s="228" t="s">
        <v>1581</v>
      </c>
      <c r="C1199" s="229" t="s">
        <v>7725</v>
      </c>
      <c r="D1199" s="230" t="s">
        <v>46</v>
      </c>
      <c r="E1199" s="231" t="s">
        <v>1584</v>
      </c>
      <c r="F1199" s="231" t="s">
        <v>1585</v>
      </c>
      <c r="G1199" s="231" t="s">
        <v>109</v>
      </c>
      <c r="H1199" s="231" t="s">
        <v>1586</v>
      </c>
      <c r="I1199" s="232" t="s">
        <v>98</v>
      </c>
      <c r="J1199" s="231" t="s">
        <v>1576</v>
      </c>
      <c r="K1199" s="230" t="s">
        <v>1590</v>
      </c>
      <c r="L1199" s="230" t="s">
        <v>1578</v>
      </c>
      <c r="M1199" s="233">
        <v>110</v>
      </c>
      <c r="N1199" s="234" t="s">
        <v>7450</v>
      </c>
      <c r="O1199" s="230" t="s">
        <v>1579</v>
      </c>
      <c r="P1199" s="230" t="s">
        <v>46</v>
      </c>
      <c r="Q1199" s="233">
        <v>0</v>
      </c>
      <c r="R1199" s="234">
        <v>0</v>
      </c>
      <c r="S1199" s="235" t="s">
        <v>46</v>
      </c>
      <c r="T1199" s="236"/>
      <c r="U1199" s="237"/>
      <c r="V1199" s="238" t="s">
        <v>104</v>
      </c>
      <c r="W1199" s="236">
        <v>0</v>
      </c>
      <c r="X1199" s="237" t="s">
        <v>46</v>
      </c>
      <c r="Y1199" s="239">
        <v>0</v>
      </c>
      <c r="Z1199" s="237" t="s">
        <v>46</v>
      </c>
      <c r="AA1199" s="239">
        <v>0</v>
      </c>
      <c r="AB1199" s="240" t="s">
        <v>46</v>
      </c>
      <c r="AC1199" s="241" t="s">
        <v>46</v>
      </c>
      <c r="AD1199" s="241" t="s">
        <v>46</v>
      </c>
      <c r="AE1199" s="237"/>
      <c r="AF1199" s="237"/>
      <c r="AG1199" s="237"/>
      <c r="AH1199" s="237"/>
      <c r="AI1199" s="237" t="s">
        <v>1565</v>
      </c>
      <c r="AJ1199" s="237" t="s">
        <v>94</v>
      </c>
      <c r="AK1199" s="237" t="s">
        <v>94</v>
      </c>
      <c r="AL1199" s="237" t="s">
        <v>113</v>
      </c>
      <c r="AM1199" s="242">
        <v>4</v>
      </c>
    </row>
    <row r="1200" spans="2:39">
      <c r="B1200" s="228" t="s">
        <v>1581</v>
      </c>
      <c r="C1200" s="229" t="s">
        <v>7725</v>
      </c>
      <c r="D1200" s="230" t="s">
        <v>46</v>
      </c>
      <c r="E1200" s="231" t="s">
        <v>1582</v>
      </c>
      <c r="F1200" s="231" t="s">
        <v>1706</v>
      </c>
      <c r="G1200" s="231" t="s">
        <v>113</v>
      </c>
      <c r="H1200" s="231" t="s">
        <v>1583</v>
      </c>
      <c r="I1200" s="232" t="s">
        <v>98</v>
      </c>
      <c r="J1200" s="231" t="s">
        <v>1576</v>
      </c>
      <c r="K1200" s="230" t="s">
        <v>1590</v>
      </c>
      <c r="L1200" s="230" t="s">
        <v>1578</v>
      </c>
      <c r="M1200" s="233">
        <v>110</v>
      </c>
      <c r="N1200" s="234" t="s">
        <v>7455</v>
      </c>
      <c r="O1200" s="230" t="s">
        <v>1579</v>
      </c>
      <c r="P1200" s="230" t="s">
        <v>46</v>
      </c>
      <c r="Q1200" s="233">
        <v>0</v>
      </c>
      <c r="R1200" s="234">
        <v>0</v>
      </c>
      <c r="S1200" s="235" t="s">
        <v>46</v>
      </c>
      <c r="T1200" s="236"/>
      <c r="U1200" s="237"/>
      <c r="V1200" s="238" t="s">
        <v>104</v>
      </c>
      <c r="W1200" s="236">
        <v>0</v>
      </c>
      <c r="X1200" s="237" t="s">
        <v>46</v>
      </c>
      <c r="Y1200" s="239">
        <v>0</v>
      </c>
      <c r="Z1200" s="237" t="s">
        <v>46</v>
      </c>
      <c r="AA1200" s="239">
        <v>0</v>
      </c>
      <c r="AB1200" s="240" t="s">
        <v>46</v>
      </c>
      <c r="AC1200" s="241" t="s">
        <v>46</v>
      </c>
      <c r="AD1200" s="241" t="s">
        <v>46</v>
      </c>
      <c r="AE1200" s="237"/>
      <c r="AF1200" s="237"/>
      <c r="AG1200" s="237"/>
      <c r="AH1200" s="237"/>
      <c r="AI1200" s="237" t="s">
        <v>1565</v>
      </c>
      <c r="AJ1200" s="237" t="s">
        <v>94</v>
      </c>
      <c r="AK1200" s="237" t="s">
        <v>94</v>
      </c>
      <c r="AL1200" s="237" t="s">
        <v>113</v>
      </c>
      <c r="AM1200" s="242">
        <v>4</v>
      </c>
    </row>
    <row r="1201" spans="2:39">
      <c r="B1201" s="180" t="s">
        <v>1591</v>
      </c>
      <c r="C1201" s="181" t="s">
        <v>1592</v>
      </c>
      <c r="D1201" s="182" t="s">
        <v>46</v>
      </c>
      <c r="E1201" s="183" t="s">
        <v>46</v>
      </c>
      <c r="F1201" s="183" t="s">
        <v>46</v>
      </c>
      <c r="G1201" s="183" t="s">
        <v>46</v>
      </c>
      <c r="H1201" s="183" t="s">
        <v>46</v>
      </c>
      <c r="I1201" s="184" t="s">
        <v>46</v>
      </c>
      <c r="J1201" s="183" t="s">
        <v>46</v>
      </c>
      <c r="K1201" s="182" t="s">
        <v>46</v>
      </c>
      <c r="L1201" s="182" t="s">
        <v>46</v>
      </c>
      <c r="M1201" s="185">
        <v>0</v>
      </c>
      <c r="N1201" s="186" t="s">
        <v>46</v>
      </c>
      <c r="O1201" s="182" t="s">
        <v>46</v>
      </c>
      <c r="P1201" s="182" t="s">
        <v>46</v>
      </c>
      <c r="Q1201" s="185">
        <v>0</v>
      </c>
      <c r="R1201" s="186">
        <v>0</v>
      </c>
      <c r="S1201" s="187" t="s">
        <v>46</v>
      </c>
      <c r="T1201" s="36"/>
      <c r="U1201" s="35"/>
      <c r="V1201" s="188" t="s">
        <v>46</v>
      </c>
      <c r="W1201" s="36">
        <v>0</v>
      </c>
      <c r="X1201" s="35" t="s">
        <v>46</v>
      </c>
      <c r="Y1201" s="38">
        <v>0</v>
      </c>
      <c r="Z1201" s="35" t="s">
        <v>46</v>
      </c>
      <c r="AA1201" s="38">
        <v>0</v>
      </c>
      <c r="AB1201" s="39" t="s">
        <v>46</v>
      </c>
      <c r="AC1201" s="34" t="s">
        <v>46</v>
      </c>
      <c r="AD1201" s="34" t="s">
        <v>46</v>
      </c>
      <c r="AE1201" s="35"/>
      <c r="AF1201" s="35"/>
      <c r="AG1201" s="35"/>
      <c r="AH1201" s="35"/>
      <c r="AI1201" s="35" t="s">
        <v>1565</v>
      </c>
      <c r="AJ1201" s="35" t="s">
        <v>96</v>
      </c>
      <c r="AK1201" s="35" t="s">
        <v>46</v>
      </c>
      <c r="AL1201" s="35" t="s">
        <v>46</v>
      </c>
      <c r="AM1201" s="40">
        <v>2</v>
      </c>
    </row>
    <row r="1202" spans="2:39">
      <c r="B1202" s="189" t="s">
        <v>1593</v>
      </c>
      <c r="C1202" s="190" t="s">
        <v>1594</v>
      </c>
      <c r="D1202" s="191" t="s">
        <v>46</v>
      </c>
      <c r="E1202" s="192" t="s">
        <v>46</v>
      </c>
      <c r="F1202" s="192" t="s">
        <v>46</v>
      </c>
      <c r="G1202" s="192" t="s">
        <v>46</v>
      </c>
      <c r="H1202" s="192" t="s">
        <v>46</v>
      </c>
      <c r="I1202" s="193" t="s">
        <v>46</v>
      </c>
      <c r="J1202" s="192" t="s">
        <v>46</v>
      </c>
      <c r="K1202" s="191" t="s">
        <v>46</v>
      </c>
      <c r="L1202" s="191" t="s">
        <v>46</v>
      </c>
      <c r="M1202" s="194">
        <v>0</v>
      </c>
      <c r="N1202" s="195" t="s">
        <v>46</v>
      </c>
      <c r="O1202" s="191" t="s">
        <v>46</v>
      </c>
      <c r="P1202" s="191" t="s">
        <v>46</v>
      </c>
      <c r="Q1202" s="194">
        <v>0</v>
      </c>
      <c r="R1202" s="195">
        <v>0</v>
      </c>
      <c r="S1202" s="196" t="s">
        <v>46</v>
      </c>
      <c r="T1202" s="44"/>
      <c r="U1202" s="43"/>
      <c r="V1202" s="197" t="s">
        <v>46</v>
      </c>
      <c r="W1202" s="44">
        <v>0</v>
      </c>
      <c r="X1202" s="43" t="s">
        <v>46</v>
      </c>
      <c r="Y1202" s="46">
        <v>0</v>
      </c>
      <c r="Z1202" s="43" t="s">
        <v>46</v>
      </c>
      <c r="AA1202" s="46">
        <v>0</v>
      </c>
      <c r="AB1202" s="47" t="s">
        <v>46</v>
      </c>
      <c r="AC1202" s="42" t="s">
        <v>46</v>
      </c>
      <c r="AD1202" s="42" t="s">
        <v>46</v>
      </c>
      <c r="AE1202" s="43"/>
      <c r="AF1202" s="43"/>
      <c r="AG1202" s="43"/>
      <c r="AH1202" s="43"/>
      <c r="AI1202" s="43" t="s">
        <v>1565</v>
      </c>
      <c r="AJ1202" s="43" t="s">
        <v>96</v>
      </c>
      <c r="AK1202" s="43" t="s">
        <v>94</v>
      </c>
      <c r="AL1202" s="43" t="s">
        <v>46</v>
      </c>
      <c r="AM1202" s="48">
        <v>3</v>
      </c>
    </row>
    <row r="1203" spans="2:39">
      <c r="B1203" s="228" t="s">
        <v>1595</v>
      </c>
      <c r="C1203" s="229" t="s">
        <v>7726</v>
      </c>
      <c r="D1203" s="230" t="s">
        <v>46</v>
      </c>
      <c r="E1203" s="231" t="s">
        <v>38</v>
      </c>
      <c r="F1203" s="231" t="s">
        <v>97</v>
      </c>
      <c r="G1203" s="231" t="s">
        <v>35</v>
      </c>
      <c r="H1203" s="231" t="s">
        <v>7652</v>
      </c>
      <c r="I1203" s="232" t="s">
        <v>98</v>
      </c>
      <c r="J1203" s="231" t="s">
        <v>7655</v>
      </c>
      <c r="K1203" s="230" t="s">
        <v>114</v>
      </c>
      <c r="L1203" s="230" t="s">
        <v>1578</v>
      </c>
      <c r="M1203" s="233">
        <v>5675.54</v>
      </c>
      <c r="N1203" s="234" t="s">
        <v>8271</v>
      </c>
      <c r="O1203" s="230" t="s">
        <v>1579</v>
      </c>
      <c r="P1203" s="230" t="s">
        <v>46</v>
      </c>
      <c r="Q1203" s="233">
        <v>0</v>
      </c>
      <c r="R1203" s="234">
        <v>0</v>
      </c>
      <c r="S1203" s="235" t="s">
        <v>46</v>
      </c>
      <c r="T1203" s="236"/>
      <c r="U1203" s="237"/>
      <c r="V1203" s="238" t="s">
        <v>104</v>
      </c>
      <c r="W1203" s="236">
        <v>0</v>
      </c>
      <c r="X1203" s="237" t="s">
        <v>46</v>
      </c>
      <c r="Y1203" s="239">
        <v>0</v>
      </c>
      <c r="Z1203" s="237" t="s">
        <v>46</v>
      </c>
      <c r="AA1203" s="239">
        <v>0</v>
      </c>
      <c r="AB1203" s="240" t="s">
        <v>46</v>
      </c>
      <c r="AC1203" s="241" t="s">
        <v>46</v>
      </c>
      <c r="AD1203" s="241" t="s">
        <v>46</v>
      </c>
      <c r="AE1203" s="237"/>
      <c r="AF1203" s="237"/>
      <c r="AG1203" s="237"/>
      <c r="AH1203" s="237"/>
      <c r="AI1203" s="237" t="s">
        <v>1565</v>
      </c>
      <c r="AJ1203" s="237" t="s">
        <v>96</v>
      </c>
      <c r="AK1203" s="237" t="s">
        <v>94</v>
      </c>
      <c r="AL1203" s="237" t="s">
        <v>109</v>
      </c>
      <c r="AM1203" s="242">
        <v>4</v>
      </c>
    </row>
    <row r="1204" spans="2:39">
      <c r="B1204" s="228" t="s">
        <v>1596</v>
      </c>
      <c r="C1204" s="229" t="s">
        <v>1597</v>
      </c>
      <c r="D1204" s="230" t="s">
        <v>46</v>
      </c>
      <c r="E1204" s="231" t="s">
        <v>38</v>
      </c>
      <c r="F1204" s="231" t="s">
        <v>97</v>
      </c>
      <c r="G1204" s="231" t="s">
        <v>35</v>
      </c>
      <c r="H1204" s="231" t="s">
        <v>7652</v>
      </c>
      <c r="I1204" s="232" t="s">
        <v>98</v>
      </c>
      <c r="J1204" s="231" t="s">
        <v>7655</v>
      </c>
      <c r="K1204" s="230" t="s">
        <v>114</v>
      </c>
      <c r="L1204" s="230" t="s">
        <v>1578</v>
      </c>
      <c r="M1204" s="233">
        <v>1576.53</v>
      </c>
      <c r="N1204" s="234" t="s">
        <v>8271</v>
      </c>
      <c r="O1204" s="230" t="s">
        <v>1579</v>
      </c>
      <c r="P1204" s="230" t="s">
        <v>46</v>
      </c>
      <c r="Q1204" s="233">
        <v>0</v>
      </c>
      <c r="R1204" s="234">
        <v>0</v>
      </c>
      <c r="S1204" s="235" t="s">
        <v>46</v>
      </c>
      <c r="T1204" s="236"/>
      <c r="U1204" s="237"/>
      <c r="V1204" s="238" t="s">
        <v>104</v>
      </c>
      <c r="W1204" s="236">
        <v>0</v>
      </c>
      <c r="X1204" s="237" t="s">
        <v>46</v>
      </c>
      <c r="Y1204" s="239">
        <v>0</v>
      </c>
      <c r="Z1204" s="237" t="s">
        <v>46</v>
      </c>
      <c r="AA1204" s="239">
        <v>0</v>
      </c>
      <c r="AB1204" s="240" t="s">
        <v>46</v>
      </c>
      <c r="AC1204" s="241" t="s">
        <v>46</v>
      </c>
      <c r="AD1204" s="241" t="s">
        <v>46</v>
      </c>
      <c r="AE1204" s="237"/>
      <c r="AF1204" s="237"/>
      <c r="AG1204" s="237"/>
      <c r="AH1204" s="237"/>
      <c r="AI1204" s="237" t="s">
        <v>1565</v>
      </c>
      <c r="AJ1204" s="237" t="s">
        <v>96</v>
      </c>
      <c r="AK1204" s="237" t="s">
        <v>94</v>
      </c>
      <c r="AL1204" s="237" t="s">
        <v>111</v>
      </c>
      <c r="AM1204" s="242">
        <v>4</v>
      </c>
    </row>
    <row r="1205" spans="2:39">
      <c r="B1205" s="228" t="s">
        <v>1598</v>
      </c>
      <c r="C1205" s="229" t="s">
        <v>1599</v>
      </c>
      <c r="D1205" s="230" t="s">
        <v>46</v>
      </c>
      <c r="E1205" s="231" t="s">
        <v>38</v>
      </c>
      <c r="F1205" s="231" t="s">
        <v>97</v>
      </c>
      <c r="G1205" s="231" t="s">
        <v>35</v>
      </c>
      <c r="H1205" s="231" t="s">
        <v>7652</v>
      </c>
      <c r="I1205" s="232" t="s">
        <v>98</v>
      </c>
      <c r="J1205" s="231" t="s">
        <v>7655</v>
      </c>
      <c r="K1205" s="230" t="s">
        <v>114</v>
      </c>
      <c r="L1205" s="230" t="s">
        <v>1578</v>
      </c>
      <c r="M1205" s="233">
        <v>1765.72</v>
      </c>
      <c r="N1205" s="234" t="s">
        <v>8271</v>
      </c>
      <c r="O1205" s="230" t="s">
        <v>1579</v>
      </c>
      <c r="P1205" s="230" t="s">
        <v>46</v>
      </c>
      <c r="Q1205" s="233">
        <v>0</v>
      </c>
      <c r="R1205" s="234">
        <v>0</v>
      </c>
      <c r="S1205" s="235" t="s">
        <v>46</v>
      </c>
      <c r="T1205" s="236"/>
      <c r="U1205" s="237"/>
      <c r="V1205" s="238" t="s">
        <v>104</v>
      </c>
      <c r="W1205" s="236">
        <v>0</v>
      </c>
      <c r="X1205" s="237" t="s">
        <v>46</v>
      </c>
      <c r="Y1205" s="239">
        <v>0</v>
      </c>
      <c r="Z1205" s="237" t="s">
        <v>46</v>
      </c>
      <c r="AA1205" s="239">
        <v>0</v>
      </c>
      <c r="AB1205" s="240" t="s">
        <v>46</v>
      </c>
      <c r="AC1205" s="241" t="s">
        <v>46</v>
      </c>
      <c r="AD1205" s="241" t="s">
        <v>46</v>
      </c>
      <c r="AE1205" s="237"/>
      <c r="AF1205" s="237"/>
      <c r="AG1205" s="237"/>
      <c r="AH1205" s="237"/>
      <c r="AI1205" s="237" t="s">
        <v>1565</v>
      </c>
      <c r="AJ1205" s="237" t="s">
        <v>96</v>
      </c>
      <c r="AK1205" s="237" t="s">
        <v>94</v>
      </c>
      <c r="AL1205" s="237" t="s">
        <v>112</v>
      </c>
      <c r="AM1205" s="242">
        <v>4</v>
      </c>
    </row>
    <row r="1206" spans="2:39">
      <c r="B1206" s="228" t="s">
        <v>1600</v>
      </c>
      <c r="C1206" s="229" t="s">
        <v>1601</v>
      </c>
      <c r="D1206" s="230" t="s">
        <v>46</v>
      </c>
      <c r="E1206" s="231" t="s">
        <v>38</v>
      </c>
      <c r="F1206" s="231" t="s">
        <v>97</v>
      </c>
      <c r="G1206" s="231" t="s">
        <v>35</v>
      </c>
      <c r="H1206" s="231" t="s">
        <v>7652</v>
      </c>
      <c r="I1206" s="232" t="s">
        <v>98</v>
      </c>
      <c r="J1206" s="231" t="s">
        <v>7655</v>
      </c>
      <c r="K1206" s="230" t="s">
        <v>114</v>
      </c>
      <c r="L1206" s="230" t="s">
        <v>1578</v>
      </c>
      <c r="M1206" s="233">
        <v>1765.72</v>
      </c>
      <c r="N1206" s="234" t="s">
        <v>8271</v>
      </c>
      <c r="O1206" s="230" t="s">
        <v>1579</v>
      </c>
      <c r="P1206" s="230" t="s">
        <v>46</v>
      </c>
      <c r="Q1206" s="233">
        <v>0</v>
      </c>
      <c r="R1206" s="234">
        <v>0</v>
      </c>
      <c r="S1206" s="235" t="s">
        <v>46</v>
      </c>
      <c r="T1206" s="236"/>
      <c r="U1206" s="237"/>
      <c r="V1206" s="238" t="s">
        <v>104</v>
      </c>
      <c r="W1206" s="236">
        <v>0</v>
      </c>
      <c r="X1206" s="237" t="s">
        <v>46</v>
      </c>
      <c r="Y1206" s="239">
        <v>0</v>
      </c>
      <c r="Z1206" s="237" t="s">
        <v>46</v>
      </c>
      <c r="AA1206" s="239">
        <v>0</v>
      </c>
      <c r="AB1206" s="240" t="s">
        <v>46</v>
      </c>
      <c r="AC1206" s="241" t="s">
        <v>46</v>
      </c>
      <c r="AD1206" s="241" t="s">
        <v>46</v>
      </c>
      <c r="AE1206" s="237"/>
      <c r="AF1206" s="237"/>
      <c r="AG1206" s="237"/>
      <c r="AH1206" s="237"/>
      <c r="AI1206" s="237" t="s">
        <v>1565</v>
      </c>
      <c r="AJ1206" s="237" t="s">
        <v>96</v>
      </c>
      <c r="AK1206" s="237" t="s">
        <v>94</v>
      </c>
      <c r="AL1206" s="237" t="s">
        <v>113</v>
      </c>
      <c r="AM1206" s="242">
        <v>4</v>
      </c>
    </row>
    <row r="1207" spans="2:39">
      <c r="B1207" s="228" t="s">
        <v>1602</v>
      </c>
      <c r="C1207" s="229" t="s">
        <v>1603</v>
      </c>
      <c r="D1207" s="230" t="s">
        <v>46</v>
      </c>
      <c r="E1207" s="231" t="s">
        <v>1582</v>
      </c>
      <c r="F1207" s="231" t="s">
        <v>1706</v>
      </c>
      <c r="G1207" s="231" t="s">
        <v>113</v>
      </c>
      <c r="H1207" s="231" t="s">
        <v>1583</v>
      </c>
      <c r="I1207" s="232" t="s">
        <v>98</v>
      </c>
      <c r="J1207" s="231" t="s">
        <v>1576</v>
      </c>
      <c r="K1207" s="230" t="s">
        <v>1577</v>
      </c>
      <c r="L1207" s="230" t="s">
        <v>1578</v>
      </c>
      <c r="M1207" s="233">
        <v>110</v>
      </c>
      <c r="N1207" s="234" t="s">
        <v>7454</v>
      </c>
      <c r="O1207" s="230" t="s">
        <v>1579</v>
      </c>
      <c r="P1207" s="230" t="s">
        <v>46</v>
      </c>
      <c r="Q1207" s="233">
        <v>0</v>
      </c>
      <c r="R1207" s="234">
        <v>0</v>
      </c>
      <c r="S1207" s="235" t="s">
        <v>46</v>
      </c>
      <c r="T1207" s="236"/>
      <c r="U1207" s="237"/>
      <c r="V1207" s="238" t="s">
        <v>104</v>
      </c>
      <c r="W1207" s="236">
        <v>0</v>
      </c>
      <c r="X1207" s="237" t="s">
        <v>46</v>
      </c>
      <c r="Y1207" s="239">
        <v>0</v>
      </c>
      <c r="Z1207" s="237" t="s">
        <v>46</v>
      </c>
      <c r="AA1207" s="239">
        <v>0</v>
      </c>
      <c r="AB1207" s="240" t="s">
        <v>46</v>
      </c>
      <c r="AC1207" s="241" t="s">
        <v>46</v>
      </c>
      <c r="AD1207" s="241" t="s">
        <v>46</v>
      </c>
      <c r="AE1207" s="237"/>
      <c r="AF1207" s="237"/>
      <c r="AG1207" s="237"/>
      <c r="AH1207" s="237"/>
      <c r="AI1207" s="237" t="s">
        <v>1565</v>
      </c>
      <c r="AJ1207" s="237" t="s">
        <v>96</v>
      </c>
      <c r="AK1207" s="237" t="s">
        <v>94</v>
      </c>
      <c r="AL1207" s="237" t="s">
        <v>115</v>
      </c>
      <c r="AM1207" s="242">
        <v>4</v>
      </c>
    </row>
    <row r="1208" spans="2:39">
      <c r="B1208" s="228" t="s">
        <v>1602</v>
      </c>
      <c r="C1208" s="229" t="s">
        <v>1603</v>
      </c>
      <c r="D1208" s="230" t="s">
        <v>46</v>
      </c>
      <c r="E1208" s="231" t="s">
        <v>1587</v>
      </c>
      <c r="F1208" s="231" t="s">
        <v>1588</v>
      </c>
      <c r="G1208" s="231" t="s">
        <v>112</v>
      </c>
      <c r="H1208" s="231" t="s">
        <v>1589</v>
      </c>
      <c r="I1208" s="232" t="s">
        <v>98</v>
      </c>
      <c r="J1208" s="231" t="s">
        <v>1576</v>
      </c>
      <c r="K1208" s="230" t="s">
        <v>1577</v>
      </c>
      <c r="L1208" s="230" t="s">
        <v>1578</v>
      </c>
      <c r="M1208" s="233">
        <v>110</v>
      </c>
      <c r="N1208" s="234" t="s">
        <v>7452</v>
      </c>
      <c r="O1208" s="230" t="s">
        <v>1579</v>
      </c>
      <c r="P1208" s="230" t="s">
        <v>46</v>
      </c>
      <c r="Q1208" s="233">
        <v>0</v>
      </c>
      <c r="R1208" s="234">
        <v>0</v>
      </c>
      <c r="S1208" s="235" t="s">
        <v>46</v>
      </c>
      <c r="T1208" s="236"/>
      <c r="U1208" s="237"/>
      <c r="V1208" s="238" t="s">
        <v>104</v>
      </c>
      <c r="W1208" s="236">
        <v>0</v>
      </c>
      <c r="X1208" s="237" t="s">
        <v>46</v>
      </c>
      <c r="Y1208" s="239">
        <v>0</v>
      </c>
      <c r="Z1208" s="237" t="s">
        <v>46</v>
      </c>
      <c r="AA1208" s="239">
        <v>0</v>
      </c>
      <c r="AB1208" s="240" t="s">
        <v>46</v>
      </c>
      <c r="AC1208" s="241" t="s">
        <v>46</v>
      </c>
      <c r="AD1208" s="241" t="s">
        <v>46</v>
      </c>
      <c r="AE1208" s="237"/>
      <c r="AF1208" s="237"/>
      <c r="AG1208" s="237"/>
      <c r="AH1208" s="237"/>
      <c r="AI1208" s="237" t="s">
        <v>1565</v>
      </c>
      <c r="AJ1208" s="237" t="s">
        <v>96</v>
      </c>
      <c r="AK1208" s="237" t="s">
        <v>94</v>
      </c>
      <c r="AL1208" s="237" t="s">
        <v>115</v>
      </c>
      <c r="AM1208" s="242">
        <v>4</v>
      </c>
    </row>
    <row r="1209" spans="2:39">
      <c r="B1209" s="228" t="s">
        <v>1602</v>
      </c>
      <c r="C1209" s="229" t="s">
        <v>1603</v>
      </c>
      <c r="D1209" s="230" t="s">
        <v>46</v>
      </c>
      <c r="E1209" s="231" t="s">
        <v>1584</v>
      </c>
      <c r="F1209" s="231" t="s">
        <v>1585</v>
      </c>
      <c r="G1209" s="231" t="s">
        <v>109</v>
      </c>
      <c r="H1209" s="231" t="s">
        <v>1586</v>
      </c>
      <c r="I1209" s="232" t="s">
        <v>98</v>
      </c>
      <c r="J1209" s="231" t="s">
        <v>1576</v>
      </c>
      <c r="K1209" s="230" t="s">
        <v>1577</v>
      </c>
      <c r="L1209" s="230" t="s">
        <v>1578</v>
      </c>
      <c r="M1209" s="233">
        <v>110</v>
      </c>
      <c r="N1209" s="234" t="s">
        <v>7449</v>
      </c>
      <c r="O1209" s="230" t="s">
        <v>1579</v>
      </c>
      <c r="P1209" s="230" t="s">
        <v>46</v>
      </c>
      <c r="Q1209" s="233">
        <v>0</v>
      </c>
      <c r="R1209" s="234">
        <v>0</v>
      </c>
      <c r="S1209" s="235" t="s">
        <v>46</v>
      </c>
      <c r="T1209" s="236"/>
      <c r="U1209" s="237"/>
      <c r="V1209" s="238" t="s">
        <v>104</v>
      </c>
      <c r="W1209" s="236">
        <v>0</v>
      </c>
      <c r="X1209" s="237" t="s">
        <v>46</v>
      </c>
      <c r="Y1209" s="239">
        <v>0</v>
      </c>
      <c r="Z1209" s="237" t="s">
        <v>46</v>
      </c>
      <c r="AA1209" s="239">
        <v>0</v>
      </c>
      <c r="AB1209" s="240" t="s">
        <v>46</v>
      </c>
      <c r="AC1209" s="241" t="s">
        <v>46</v>
      </c>
      <c r="AD1209" s="241" t="s">
        <v>46</v>
      </c>
      <c r="AE1209" s="237"/>
      <c r="AF1209" s="237"/>
      <c r="AG1209" s="237"/>
      <c r="AH1209" s="237"/>
      <c r="AI1209" s="237" t="s">
        <v>1565</v>
      </c>
      <c r="AJ1209" s="237" t="s">
        <v>96</v>
      </c>
      <c r="AK1209" s="237" t="s">
        <v>94</v>
      </c>
      <c r="AL1209" s="237" t="s">
        <v>115</v>
      </c>
      <c r="AM1209" s="242">
        <v>4</v>
      </c>
    </row>
    <row r="1210" spans="2:39">
      <c r="B1210" s="228" t="s">
        <v>1602</v>
      </c>
      <c r="C1210" s="229" t="s">
        <v>1603</v>
      </c>
      <c r="D1210" s="230" t="s">
        <v>46</v>
      </c>
      <c r="E1210" s="231" t="s">
        <v>1573</v>
      </c>
      <c r="F1210" s="231" t="s">
        <v>1574</v>
      </c>
      <c r="G1210" s="231" t="s">
        <v>111</v>
      </c>
      <c r="H1210" s="231" t="s">
        <v>1575</v>
      </c>
      <c r="I1210" s="232" t="s">
        <v>98</v>
      </c>
      <c r="J1210" s="231" t="s">
        <v>1576</v>
      </c>
      <c r="K1210" s="230" t="s">
        <v>447</v>
      </c>
      <c r="L1210" s="230" t="s">
        <v>1578</v>
      </c>
      <c r="M1210" s="233">
        <v>120</v>
      </c>
      <c r="N1210" s="234" t="s">
        <v>7457</v>
      </c>
      <c r="O1210" s="230" t="s">
        <v>1579</v>
      </c>
      <c r="P1210" s="230" t="s">
        <v>46</v>
      </c>
      <c r="Q1210" s="233">
        <v>0</v>
      </c>
      <c r="R1210" s="234">
        <v>0</v>
      </c>
      <c r="S1210" s="235" t="s">
        <v>46</v>
      </c>
      <c r="T1210" s="236"/>
      <c r="U1210" s="237"/>
      <c r="V1210" s="238" t="s">
        <v>104</v>
      </c>
      <c r="W1210" s="236">
        <v>0</v>
      </c>
      <c r="X1210" s="237" t="s">
        <v>46</v>
      </c>
      <c r="Y1210" s="239">
        <v>0</v>
      </c>
      <c r="Z1210" s="237" t="s">
        <v>46</v>
      </c>
      <c r="AA1210" s="239">
        <v>0</v>
      </c>
      <c r="AB1210" s="240" t="s">
        <v>46</v>
      </c>
      <c r="AC1210" s="241" t="s">
        <v>46</v>
      </c>
      <c r="AD1210" s="241" t="s">
        <v>46</v>
      </c>
      <c r="AE1210" s="237"/>
      <c r="AF1210" s="237"/>
      <c r="AG1210" s="237"/>
      <c r="AH1210" s="237"/>
      <c r="AI1210" s="237" t="s">
        <v>1565</v>
      </c>
      <c r="AJ1210" s="237" t="s">
        <v>96</v>
      </c>
      <c r="AK1210" s="237" t="s">
        <v>94</v>
      </c>
      <c r="AL1210" s="237" t="s">
        <v>115</v>
      </c>
      <c r="AM1210" s="242">
        <v>4</v>
      </c>
    </row>
    <row r="1211" spans="2:39">
      <c r="B1211" s="228" t="s">
        <v>1604</v>
      </c>
      <c r="C1211" s="229" t="s">
        <v>7727</v>
      </c>
      <c r="D1211" s="230" t="s">
        <v>46</v>
      </c>
      <c r="E1211" s="231" t="s">
        <v>38</v>
      </c>
      <c r="F1211" s="231" t="s">
        <v>97</v>
      </c>
      <c r="G1211" s="231" t="s">
        <v>35</v>
      </c>
      <c r="H1211" s="231" t="s">
        <v>7652</v>
      </c>
      <c r="I1211" s="232" t="s">
        <v>98</v>
      </c>
      <c r="J1211" s="231" t="s">
        <v>1576</v>
      </c>
      <c r="K1211" s="230" t="s">
        <v>133</v>
      </c>
      <c r="L1211" s="230" t="s">
        <v>1578</v>
      </c>
      <c r="M1211" s="233">
        <v>350</v>
      </c>
      <c r="N1211" s="234" t="s">
        <v>8271</v>
      </c>
      <c r="O1211" s="230" t="s">
        <v>1579</v>
      </c>
      <c r="P1211" s="230" t="s">
        <v>46</v>
      </c>
      <c r="Q1211" s="233">
        <v>0</v>
      </c>
      <c r="R1211" s="234">
        <v>0</v>
      </c>
      <c r="S1211" s="235" t="s">
        <v>46</v>
      </c>
      <c r="T1211" s="236"/>
      <c r="U1211" s="237"/>
      <c r="V1211" s="238" t="s">
        <v>104</v>
      </c>
      <c r="W1211" s="236">
        <v>0</v>
      </c>
      <c r="X1211" s="237" t="s">
        <v>46</v>
      </c>
      <c r="Y1211" s="239">
        <v>0</v>
      </c>
      <c r="Z1211" s="237" t="s">
        <v>46</v>
      </c>
      <c r="AA1211" s="239">
        <v>0</v>
      </c>
      <c r="AB1211" s="240" t="s">
        <v>46</v>
      </c>
      <c r="AC1211" s="241" t="s">
        <v>46</v>
      </c>
      <c r="AD1211" s="241" t="s">
        <v>46</v>
      </c>
      <c r="AE1211" s="237"/>
      <c r="AF1211" s="237"/>
      <c r="AG1211" s="237"/>
      <c r="AH1211" s="237"/>
      <c r="AI1211" s="237" t="s">
        <v>1565</v>
      </c>
      <c r="AJ1211" s="237" t="s">
        <v>96</v>
      </c>
      <c r="AK1211" s="237" t="s">
        <v>94</v>
      </c>
      <c r="AL1211" s="237" t="s">
        <v>167</v>
      </c>
      <c r="AM1211" s="242">
        <v>4</v>
      </c>
    </row>
    <row r="1212" spans="2:39">
      <c r="B1212" s="228" t="s">
        <v>1604</v>
      </c>
      <c r="C1212" s="229" t="s">
        <v>7727</v>
      </c>
      <c r="D1212" s="230" t="s">
        <v>46</v>
      </c>
      <c r="E1212" s="231" t="s">
        <v>1584</v>
      </c>
      <c r="F1212" s="231" t="s">
        <v>1585</v>
      </c>
      <c r="G1212" s="231" t="s">
        <v>109</v>
      </c>
      <c r="H1212" s="231" t="s">
        <v>1586</v>
      </c>
      <c r="I1212" s="232" t="s">
        <v>98</v>
      </c>
      <c r="J1212" s="231" t="s">
        <v>1576</v>
      </c>
      <c r="K1212" s="230" t="s">
        <v>133</v>
      </c>
      <c r="L1212" s="230" t="s">
        <v>1578</v>
      </c>
      <c r="M1212" s="233">
        <v>350</v>
      </c>
      <c r="N1212" s="234" t="s">
        <v>7449</v>
      </c>
      <c r="O1212" s="230" t="s">
        <v>1579</v>
      </c>
      <c r="P1212" s="230" t="s">
        <v>46</v>
      </c>
      <c r="Q1212" s="233">
        <v>0</v>
      </c>
      <c r="R1212" s="234">
        <v>0</v>
      </c>
      <c r="S1212" s="235" t="s">
        <v>46</v>
      </c>
      <c r="T1212" s="236"/>
      <c r="U1212" s="237"/>
      <c r="V1212" s="238" t="s">
        <v>104</v>
      </c>
      <c r="W1212" s="236">
        <v>0</v>
      </c>
      <c r="X1212" s="237" t="s">
        <v>46</v>
      </c>
      <c r="Y1212" s="239">
        <v>0</v>
      </c>
      <c r="Z1212" s="237" t="s">
        <v>46</v>
      </c>
      <c r="AA1212" s="239">
        <v>0</v>
      </c>
      <c r="AB1212" s="240" t="s">
        <v>46</v>
      </c>
      <c r="AC1212" s="241" t="s">
        <v>46</v>
      </c>
      <c r="AD1212" s="241" t="s">
        <v>46</v>
      </c>
      <c r="AE1212" s="237"/>
      <c r="AF1212" s="237"/>
      <c r="AG1212" s="237"/>
      <c r="AH1212" s="237"/>
      <c r="AI1212" s="237" t="s">
        <v>1565</v>
      </c>
      <c r="AJ1212" s="237" t="s">
        <v>96</v>
      </c>
      <c r="AK1212" s="237" t="s">
        <v>94</v>
      </c>
      <c r="AL1212" s="237" t="s">
        <v>167</v>
      </c>
      <c r="AM1212" s="242">
        <v>4</v>
      </c>
    </row>
    <row r="1213" spans="2:39">
      <c r="B1213" s="228" t="s">
        <v>1604</v>
      </c>
      <c r="C1213" s="229" t="s">
        <v>7727</v>
      </c>
      <c r="D1213" s="230" t="s">
        <v>46</v>
      </c>
      <c r="E1213" s="231" t="s">
        <v>1587</v>
      </c>
      <c r="F1213" s="231" t="s">
        <v>1588</v>
      </c>
      <c r="G1213" s="231" t="s">
        <v>112</v>
      </c>
      <c r="H1213" s="231" t="s">
        <v>1589</v>
      </c>
      <c r="I1213" s="232" t="s">
        <v>98</v>
      </c>
      <c r="J1213" s="231" t="s">
        <v>1576</v>
      </c>
      <c r="K1213" s="230" t="s">
        <v>133</v>
      </c>
      <c r="L1213" s="230" t="s">
        <v>1578</v>
      </c>
      <c r="M1213" s="233">
        <v>350</v>
      </c>
      <c r="N1213" s="234" t="s">
        <v>7452</v>
      </c>
      <c r="O1213" s="230" t="s">
        <v>1579</v>
      </c>
      <c r="P1213" s="230" t="s">
        <v>46</v>
      </c>
      <c r="Q1213" s="233">
        <v>0</v>
      </c>
      <c r="R1213" s="234">
        <v>0</v>
      </c>
      <c r="S1213" s="235" t="s">
        <v>46</v>
      </c>
      <c r="T1213" s="236"/>
      <c r="U1213" s="237"/>
      <c r="V1213" s="238" t="s">
        <v>104</v>
      </c>
      <c r="W1213" s="236">
        <v>0</v>
      </c>
      <c r="X1213" s="237" t="s">
        <v>46</v>
      </c>
      <c r="Y1213" s="239">
        <v>0</v>
      </c>
      <c r="Z1213" s="237" t="s">
        <v>46</v>
      </c>
      <c r="AA1213" s="239">
        <v>0</v>
      </c>
      <c r="AB1213" s="240" t="s">
        <v>46</v>
      </c>
      <c r="AC1213" s="241" t="s">
        <v>46</v>
      </c>
      <c r="AD1213" s="241" t="s">
        <v>46</v>
      </c>
      <c r="AE1213" s="237"/>
      <c r="AF1213" s="237"/>
      <c r="AG1213" s="237"/>
      <c r="AH1213" s="237"/>
      <c r="AI1213" s="237" t="s">
        <v>1565</v>
      </c>
      <c r="AJ1213" s="237" t="s">
        <v>96</v>
      </c>
      <c r="AK1213" s="237" t="s">
        <v>94</v>
      </c>
      <c r="AL1213" s="237" t="s">
        <v>167</v>
      </c>
      <c r="AM1213" s="242">
        <v>4</v>
      </c>
    </row>
    <row r="1214" spans="2:39">
      <c r="B1214" s="228" t="s">
        <v>1604</v>
      </c>
      <c r="C1214" s="229" t="s">
        <v>7727</v>
      </c>
      <c r="D1214" s="230" t="s">
        <v>46</v>
      </c>
      <c r="E1214" s="231" t="s">
        <v>1582</v>
      </c>
      <c r="F1214" s="231" t="s">
        <v>1706</v>
      </c>
      <c r="G1214" s="231" t="s">
        <v>113</v>
      </c>
      <c r="H1214" s="231" t="s">
        <v>1583</v>
      </c>
      <c r="I1214" s="232" t="s">
        <v>98</v>
      </c>
      <c r="J1214" s="231" t="s">
        <v>1576</v>
      </c>
      <c r="K1214" s="230" t="s">
        <v>133</v>
      </c>
      <c r="L1214" s="230" t="s">
        <v>1578</v>
      </c>
      <c r="M1214" s="233">
        <v>350</v>
      </c>
      <c r="N1214" s="234" t="s">
        <v>7454</v>
      </c>
      <c r="O1214" s="230" t="s">
        <v>1579</v>
      </c>
      <c r="P1214" s="230" t="s">
        <v>46</v>
      </c>
      <c r="Q1214" s="233">
        <v>0</v>
      </c>
      <c r="R1214" s="234">
        <v>0</v>
      </c>
      <c r="S1214" s="235" t="s">
        <v>46</v>
      </c>
      <c r="T1214" s="236"/>
      <c r="U1214" s="237"/>
      <c r="V1214" s="238" t="s">
        <v>104</v>
      </c>
      <c r="W1214" s="236">
        <v>0</v>
      </c>
      <c r="X1214" s="237" t="s">
        <v>46</v>
      </c>
      <c r="Y1214" s="239">
        <v>0</v>
      </c>
      <c r="Z1214" s="237" t="s">
        <v>46</v>
      </c>
      <c r="AA1214" s="239">
        <v>0</v>
      </c>
      <c r="AB1214" s="240" t="s">
        <v>46</v>
      </c>
      <c r="AC1214" s="241" t="s">
        <v>46</v>
      </c>
      <c r="AD1214" s="241" t="s">
        <v>46</v>
      </c>
      <c r="AE1214" s="237"/>
      <c r="AF1214" s="237"/>
      <c r="AG1214" s="237"/>
      <c r="AH1214" s="237"/>
      <c r="AI1214" s="237" t="s">
        <v>1565</v>
      </c>
      <c r="AJ1214" s="237" t="s">
        <v>96</v>
      </c>
      <c r="AK1214" s="237" t="s">
        <v>94</v>
      </c>
      <c r="AL1214" s="237" t="s">
        <v>167</v>
      </c>
      <c r="AM1214" s="242">
        <v>4</v>
      </c>
    </row>
    <row r="1215" spans="2:39">
      <c r="B1215" s="228" t="s">
        <v>1605</v>
      </c>
      <c r="C1215" s="229" t="s">
        <v>7728</v>
      </c>
      <c r="D1215" s="230" t="s">
        <v>46</v>
      </c>
      <c r="E1215" s="231" t="s">
        <v>1573</v>
      </c>
      <c r="F1215" s="231" t="s">
        <v>1574</v>
      </c>
      <c r="G1215" s="231" t="s">
        <v>111</v>
      </c>
      <c r="H1215" s="231" t="s">
        <v>1575</v>
      </c>
      <c r="I1215" s="232" t="s">
        <v>98</v>
      </c>
      <c r="J1215" s="231" t="s">
        <v>1576</v>
      </c>
      <c r="K1215" s="230" t="s">
        <v>447</v>
      </c>
      <c r="L1215" s="230" t="s">
        <v>1578</v>
      </c>
      <c r="M1215" s="233">
        <v>380</v>
      </c>
      <c r="N1215" s="234" t="s">
        <v>7457</v>
      </c>
      <c r="O1215" s="230" t="s">
        <v>1579</v>
      </c>
      <c r="P1215" s="230" t="s">
        <v>46</v>
      </c>
      <c r="Q1215" s="233">
        <v>0</v>
      </c>
      <c r="R1215" s="234">
        <v>0</v>
      </c>
      <c r="S1215" s="235" t="s">
        <v>46</v>
      </c>
      <c r="T1215" s="236"/>
      <c r="U1215" s="237"/>
      <c r="V1215" s="238" t="s">
        <v>104</v>
      </c>
      <c r="W1215" s="236">
        <v>0</v>
      </c>
      <c r="X1215" s="237" t="s">
        <v>46</v>
      </c>
      <c r="Y1215" s="239">
        <v>0</v>
      </c>
      <c r="Z1215" s="237" t="s">
        <v>46</v>
      </c>
      <c r="AA1215" s="239">
        <v>0</v>
      </c>
      <c r="AB1215" s="240" t="s">
        <v>46</v>
      </c>
      <c r="AC1215" s="241" t="s">
        <v>46</v>
      </c>
      <c r="AD1215" s="241" t="s">
        <v>46</v>
      </c>
      <c r="AE1215" s="237"/>
      <c r="AF1215" s="237"/>
      <c r="AG1215" s="237"/>
      <c r="AH1215" s="237"/>
      <c r="AI1215" s="237" t="s">
        <v>1565</v>
      </c>
      <c r="AJ1215" s="237" t="s">
        <v>96</v>
      </c>
      <c r="AK1215" s="237" t="s">
        <v>94</v>
      </c>
      <c r="AL1215" s="237" t="s">
        <v>189</v>
      </c>
      <c r="AM1215" s="242">
        <v>4</v>
      </c>
    </row>
    <row r="1216" spans="2:39">
      <c r="B1216" s="228" t="s">
        <v>1605</v>
      </c>
      <c r="C1216" s="229" t="s">
        <v>7728</v>
      </c>
      <c r="D1216" s="230" t="s">
        <v>46</v>
      </c>
      <c r="E1216" s="231" t="s">
        <v>1584</v>
      </c>
      <c r="F1216" s="231" t="s">
        <v>1585</v>
      </c>
      <c r="G1216" s="231" t="s">
        <v>109</v>
      </c>
      <c r="H1216" s="231" t="s">
        <v>1586</v>
      </c>
      <c r="I1216" s="232" t="s">
        <v>98</v>
      </c>
      <c r="J1216" s="231" t="s">
        <v>1576</v>
      </c>
      <c r="K1216" s="230" t="s">
        <v>1577</v>
      </c>
      <c r="L1216" s="230" t="s">
        <v>1578</v>
      </c>
      <c r="M1216" s="233">
        <v>350</v>
      </c>
      <c r="N1216" s="234" t="s">
        <v>7449</v>
      </c>
      <c r="O1216" s="230" t="s">
        <v>1579</v>
      </c>
      <c r="P1216" s="230" t="s">
        <v>46</v>
      </c>
      <c r="Q1216" s="233">
        <v>0</v>
      </c>
      <c r="R1216" s="234">
        <v>0</v>
      </c>
      <c r="S1216" s="235" t="s">
        <v>46</v>
      </c>
      <c r="T1216" s="236"/>
      <c r="U1216" s="237"/>
      <c r="V1216" s="238" t="s">
        <v>104</v>
      </c>
      <c r="W1216" s="236">
        <v>0</v>
      </c>
      <c r="X1216" s="237" t="s">
        <v>46</v>
      </c>
      <c r="Y1216" s="239">
        <v>0</v>
      </c>
      <c r="Z1216" s="237" t="s">
        <v>46</v>
      </c>
      <c r="AA1216" s="239">
        <v>0</v>
      </c>
      <c r="AB1216" s="240" t="s">
        <v>46</v>
      </c>
      <c r="AC1216" s="241" t="s">
        <v>46</v>
      </c>
      <c r="AD1216" s="241" t="s">
        <v>46</v>
      </c>
      <c r="AE1216" s="237"/>
      <c r="AF1216" s="237"/>
      <c r="AG1216" s="237"/>
      <c r="AH1216" s="237"/>
      <c r="AI1216" s="237" t="s">
        <v>1565</v>
      </c>
      <c r="AJ1216" s="237" t="s">
        <v>96</v>
      </c>
      <c r="AK1216" s="237" t="s">
        <v>94</v>
      </c>
      <c r="AL1216" s="237" t="s">
        <v>189</v>
      </c>
      <c r="AM1216" s="242">
        <v>4</v>
      </c>
    </row>
    <row r="1217" spans="2:39">
      <c r="B1217" s="228" t="s">
        <v>1605</v>
      </c>
      <c r="C1217" s="229" t="s">
        <v>7728</v>
      </c>
      <c r="D1217" s="230" t="s">
        <v>46</v>
      </c>
      <c r="E1217" s="231" t="s">
        <v>1582</v>
      </c>
      <c r="F1217" s="231" t="s">
        <v>1706</v>
      </c>
      <c r="G1217" s="231" t="s">
        <v>113</v>
      </c>
      <c r="H1217" s="231" t="s">
        <v>1583</v>
      </c>
      <c r="I1217" s="232" t="s">
        <v>98</v>
      </c>
      <c r="J1217" s="231" t="s">
        <v>1576</v>
      </c>
      <c r="K1217" s="230" t="s">
        <v>1577</v>
      </c>
      <c r="L1217" s="230" t="s">
        <v>1578</v>
      </c>
      <c r="M1217" s="233">
        <v>350</v>
      </c>
      <c r="N1217" s="234" t="s">
        <v>7454</v>
      </c>
      <c r="O1217" s="230" t="s">
        <v>1579</v>
      </c>
      <c r="P1217" s="230" t="s">
        <v>46</v>
      </c>
      <c r="Q1217" s="233">
        <v>0</v>
      </c>
      <c r="R1217" s="234">
        <v>0</v>
      </c>
      <c r="S1217" s="235" t="s">
        <v>46</v>
      </c>
      <c r="T1217" s="236"/>
      <c r="U1217" s="237"/>
      <c r="V1217" s="238" t="s">
        <v>104</v>
      </c>
      <c r="W1217" s="236">
        <v>0</v>
      </c>
      <c r="X1217" s="237" t="s">
        <v>46</v>
      </c>
      <c r="Y1217" s="239">
        <v>0</v>
      </c>
      <c r="Z1217" s="237" t="s">
        <v>46</v>
      </c>
      <c r="AA1217" s="239">
        <v>0</v>
      </c>
      <c r="AB1217" s="240" t="s">
        <v>46</v>
      </c>
      <c r="AC1217" s="241" t="s">
        <v>46</v>
      </c>
      <c r="AD1217" s="241" t="s">
        <v>46</v>
      </c>
      <c r="AE1217" s="237"/>
      <c r="AF1217" s="237"/>
      <c r="AG1217" s="237"/>
      <c r="AH1217" s="237"/>
      <c r="AI1217" s="237" t="s">
        <v>1565</v>
      </c>
      <c r="AJ1217" s="237" t="s">
        <v>96</v>
      </c>
      <c r="AK1217" s="237" t="s">
        <v>94</v>
      </c>
      <c r="AL1217" s="237" t="s">
        <v>189</v>
      </c>
      <c r="AM1217" s="242">
        <v>4</v>
      </c>
    </row>
    <row r="1218" spans="2:39">
      <c r="B1218" s="228" t="s">
        <v>1605</v>
      </c>
      <c r="C1218" s="229" t="s">
        <v>7728</v>
      </c>
      <c r="D1218" s="230" t="s">
        <v>46</v>
      </c>
      <c r="E1218" s="231" t="s">
        <v>38</v>
      </c>
      <c r="F1218" s="231" t="s">
        <v>97</v>
      </c>
      <c r="G1218" s="231" t="s">
        <v>35</v>
      </c>
      <c r="H1218" s="231" t="s">
        <v>7652</v>
      </c>
      <c r="I1218" s="232" t="s">
        <v>98</v>
      </c>
      <c r="J1218" s="231" t="s">
        <v>1576</v>
      </c>
      <c r="K1218" s="230" t="s">
        <v>1577</v>
      </c>
      <c r="L1218" s="230" t="s">
        <v>1578</v>
      </c>
      <c r="M1218" s="233">
        <v>350</v>
      </c>
      <c r="N1218" s="234" t="s">
        <v>8271</v>
      </c>
      <c r="O1218" s="230" t="s">
        <v>1579</v>
      </c>
      <c r="P1218" s="230" t="s">
        <v>46</v>
      </c>
      <c r="Q1218" s="233">
        <v>0</v>
      </c>
      <c r="R1218" s="234">
        <v>0</v>
      </c>
      <c r="S1218" s="235" t="s">
        <v>46</v>
      </c>
      <c r="T1218" s="236"/>
      <c r="U1218" s="237"/>
      <c r="V1218" s="238" t="s">
        <v>104</v>
      </c>
      <c r="W1218" s="236">
        <v>0</v>
      </c>
      <c r="X1218" s="237" t="s">
        <v>46</v>
      </c>
      <c r="Y1218" s="239">
        <v>0</v>
      </c>
      <c r="Z1218" s="237" t="s">
        <v>46</v>
      </c>
      <c r="AA1218" s="239">
        <v>0</v>
      </c>
      <c r="AB1218" s="240" t="s">
        <v>46</v>
      </c>
      <c r="AC1218" s="241" t="s">
        <v>46</v>
      </c>
      <c r="AD1218" s="241" t="s">
        <v>46</v>
      </c>
      <c r="AE1218" s="237"/>
      <c r="AF1218" s="237"/>
      <c r="AG1218" s="237"/>
      <c r="AH1218" s="237"/>
      <c r="AI1218" s="237" t="s">
        <v>1565</v>
      </c>
      <c r="AJ1218" s="237" t="s">
        <v>96</v>
      </c>
      <c r="AK1218" s="237" t="s">
        <v>94</v>
      </c>
      <c r="AL1218" s="237" t="s">
        <v>189</v>
      </c>
      <c r="AM1218" s="242">
        <v>4</v>
      </c>
    </row>
    <row r="1219" spans="2:39">
      <c r="B1219" s="228" t="s">
        <v>1605</v>
      </c>
      <c r="C1219" s="229" t="s">
        <v>7728</v>
      </c>
      <c r="D1219" s="230" t="s">
        <v>46</v>
      </c>
      <c r="E1219" s="231" t="s">
        <v>1587</v>
      </c>
      <c r="F1219" s="231" t="s">
        <v>1588</v>
      </c>
      <c r="G1219" s="231" t="s">
        <v>112</v>
      </c>
      <c r="H1219" s="231" t="s">
        <v>1589</v>
      </c>
      <c r="I1219" s="232" t="s">
        <v>98</v>
      </c>
      <c r="J1219" s="231" t="s">
        <v>1576</v>
      </c>
      <c r="K1219" s="230" t="s">
        <v>1577</v>
      </c>
      <c r="L1219" s="230" t="s">
        <v>1578</v>
      </c>
      <c r="M1219" s="233">
        <v>350</v>
      </c>
      <c r="N1219" s="234" t="s">
        <v>7452</v>
      </c>
      <c r="O1219" s="230" t="s">
        <v>1579</v>
      </c>
      <c r="P1219" s="230" t="s">
        <v>46</v>
      </c>
      <c r="Q1219" s="233">
        <v>0</v>
      </c>
      <c r="R1219" s="234">
        <v>0</v>
      </c>
      <c r="S1219" s="235" t="s">
        <v>46</v>
      </c>
      <c r="T1219" s="236"/>
      <c r="U1219" s="237"/>
      <c r="V1219" s="238" t="s">
        <v>104</v>
      </c>
      <c r="W1219" s="236">
        <v>0</v>
      </c>
      <c r="X1219" s="237" t="s">
        <v>46</v>
      </c>
      <c r="Y1219" s="239">
        <v>0</v>
      </c>
      <c r="Z1219" s="237" t="s">
        <v>46</v>
      </c>
      <c r="AA1219" s="239">
        <v>0</v>
      </c>
      <c r="AB1219" s="240" t="s">
        <v>46</v>
      </c>
      <c r="AC1219" s="241" t="s">
        <v>46</v>
      </c>
      <c r="AD1219" s="241" t="s">
        <v>46</v>
      </c>
      <c r="AE1219" s="237"/>
      <c r="AF1219" s="237"/>
      <c r="AG1219" s="237"/>
      <c r="AH1219" s="237"/>
      <c r="AI1219" s="237" t="s">
        <v>1565</v>
      </c>
      <c r="AJ1219" s="237" t="s">
        <v>96</v>
      </c>
      <c r="AK1219" s="237" t="s">
        <v>94</v>
      </c>
      <c r="AL1219" s="237" t="s">
        <v>189</v>
      </c>
      <c r="AM1219" s="242">
        <v>4</v>
      </c>
    </row>
    <row r="1220" spans="2:39">
      <c r="B1220" s="228" t="s">
        <v>1606</v>
      </c>
      <c r="C1220" s="229" t="s">
        <v>7729</v>
      </c>
      <c r="D1220" s="230" t="s">
        <v>46</v>
      </c>
      <c r="E1220" s="231" t="s">
        <v>1584</v>
      </c>
      <c r="F1220" s="231" t="s">
        <v>1585</v>
      </c>
      <c r="G1220" s="231" t="s">
        <v>109</v>
      </c>
      <c r="H1220" s="231" t="s">
        <v>1586</v>
      </c>
      <c r="I1220" s="232" t="s">
        <v>98</v>
      </c>
      <c r="J1220" s="231" t="s">
        <v>1607</v>
      </c>
      <c r="K1220" s="230" t="s">
        <v>133</v>
      </c>
      <c r="L1220" s="230" t="s">
        <v>1578</v>
      </c>
      <c r="M1220" s="233">
        <v>9000</v>
      </c>
      <c r="N1220" s="234" t="s">
        <v>7449</v>
      </c>
      <c r="O1220" s="230" t="s">
        <v>1579</v>
      </c>
      <c r="P1220" s="230" t="s">
        <v>46</v>
      </c>
      <c r="Q1220" s="233">
        <v>0</v>
      </c>
      <c r="R1220" s="234">
        <v>0</v>
      </c>
      <c r="S1220" s="235" t="s">
        <v>46</v>
      </c>
      <c r="T1220" s="236"/>
      <c r="U1220" s="237"/>
      <c r="V1220" s="238" t="s">
        <v>104</v>
      </c>
      <c r="W1220" s="236">
        <v>0</v>
      </c>
      <c r="X1220" s="237" t="s">
        <v>46</v>
      </c>
      <c r="Y1220" s="239">
        <v>0</v>
      </c>
      <c r="Z1220" s="237" t="s">
        <v>46</v>
      </c>
      <c r="AA1220" s="239">
        <v>0</v>
      </c>
      <c r="AB1220" s="240" t="s">
        <v>46</v>
      </c>
      <c r="AC1220" s="241" t="s">
        <v>46</v>
      </c>
      <c r="AD1220" s="241" t="s">
        <v>46</v>
      </c>
      <c r="AE1220" s="237"/>
      <c r="AF1220" s="237"/>
      <c r="AG1220" s="237"/>
      <c r="AH1220" s="237"/>
      <c r="AI1220" s="237" t="s">
        <v>1565</v>
      </c>
      <c r="AJ1220" s="237" t="s">
        <v>96</v>
      </c>
      <c r="AK1220" s="237" t="s">
        <v>94</v>
      </c>
      <c r="AL1220" s="237" t="s">
        <v>191</v>
      </c>
      <c r="AM1220" s="242">
        <v>4</v>
      </c>
    </row>
    <row r="1221" spans="2:39">
      <c r="B1221" s="228" t="s">
        <v>1606</v>
      </c>
      <c r="C1221" s="229" t="s">
        <v>7729</v>
      </c>
      <c r="D1221" s="230" t="s">
        <v>46</v>
      </c>
      <c r="E1221" s="231" t="s">
        <v>1587</v>
      </c>
      <c r="F1221" s="231" t="s">
        <v>1588</v>
      </c>
      <c r="G1221" s="231" t="s">
        <v>112</v>
      </c>
      <c r="H1221" s="231" t="s">
        <v>1589</v>
      </c>
      <c r="I1221" s="232" t="s">
        <v>98</v>
      </c>
      <c r="J1221" s="231" t="s">
        <v>1607</v>
      </c>
      <c r="K1221" s="230" t="s">
        <v>133</v>
      </c>
      <c r="L1221" s="230" t="s">
        <v>1578</v>
      </c>
      <c r="M1221" s="233">
        <v>9000</v>
      </c>
      <c r="N1221" s="234" t="s">
        <v>7452</v>
      </c>
      <c r="O1221" s="230" t="s">
        <v>1579</v>
      </c>
      <c r="P1221" s="230" t="s">
        <v>46</v>
      </c>
      <c r="Q1221" s="233">
        <v>0</v>
      </c>
      <c r="R1221" s="234">
        <v>0</v>
      </c>
      <c r="S1221" s="235" t="s">
        <v>46</v>
      </c>
      <c r="T1221" s="236"/>
      <c r="U1221" s="237"/>
      <c r="V1221" s="238" t="s">
        <v>104</v>
      </c>
      <c r="W1221" s="236">
        <v>0</v>
      </c>
      <c r="X1221" s="237" t="s">
        <v>46</v>
      </c>
      <c r="Y1221" s="239">
        <v>0</v>
      </c>
      <c r="Z1221" s="237" t="s">
        <v>46</v>
      </c>
      <c r="AA1221" s="239">
        <v>0</v>
      </c>
      <c r="AB1221" s="240" t="s">
        <v>46</v>
      </c>
      <c r="AC1221" s="241" t="s">
        <v>46</v>
      </c>
      <c r="AD1221" s="241" t="s">
        <v>46</v>
      </c>
      <c r="AE1221" s="237"/>
      <c r="AF1221" s="237"/>
      <c r="AG1221" s="237"/>
      <c r="AH1221" s="237"/>
      <c r="AI1221" s="237" t="s">
        <v>1565</v>
      </c>
      <c r="AJ1221" s="237" t="s">
        <v>96</v>
      </c>
      <c r="AK1221" s="237" t="s">
        <v>94</v>
      </c>
      <c r="AL1221" s="237" t="s">
        <v>191</v>
      </c>
      <c r="AM1221" s="242">
        <v>4</v>
      </c>
    </row>
    <row r="1222" spans="2:39">
      <c r="B1222" s="228" t="s">
        <v>1606</v>
      </c>
      <c r="C1222" s="229" t="s">
        <v>7729</v>
      </c>
      <c r="D1222" s="230" t="s">
        <v>46</v>
      </c>
      <c r="E1222" s="231" t="s">
        <v>38</v>
      </c>
      <c r="F1222" s="231" t="s">
        <v>97</v>
      </c>
      <c r="G1222" s="231" t="s">
        <v>35</v>
      </c>
      <c r="H1222" s="231" t="s">
        <v>7652</v>
      </c>
      <c r="I1222" s="232" t="s">
        <v>98</v>
      </c>
      <c r="J1222" s="231" t="s">
        <v>1607</v>
      </c>
      <c r="K1222" s="230" t="s">
        <v>133</v>
      </c>
      <c r="L1222" s="230" t="s">
        <v>1578</v>
      </c>
      <c r="M1222" s="233">
        <v>9000</v>
      </c>
      <c r="N1222" s="234" t="s">
        <v>8271</v>
      </c>
      <c r="O1222" s="230" t="s">
        <v>1579</v>
      </c>
      <c r="P1222" s="230" t="s">
        <v>46</v>
      </c>
      <c r="Q1222" s="233">
        <v>0</v>
      </c>
      <c r="R1222" s="234">
        <v>0</v>
      </c>
      <c r="S1222" s="235" t="s">
        <v>46</v>
      </c>
      <c r="T1222" s="236"/>
      <c r="U1222" s="237"/>
      <c r="V1222" s="238" t="s">
        <v>104</v>
      </c>
      <c r="W1222" s="236">
        <v>0</v>
      </c>
      <c r="X1222" s="237" t="s">
        <v>46</v>
      </c>
      <c r="Y1222" s="239">
        <v>0</v>
      </c>
      <c r="Z1222" s="237" t="s">
        <v>46</v>
      </c>
      <c r="AA1222" s="239">
        <v>0</v>
      </c>
      <c r="AB1222" s="240" t="s">
        <v>46</v>
      </c>
      <c r="AC1222" s="241" t="s">
        <v>46</v>
      </c>
      <c r="AD1222" s="241" t="s">
        <v>46</v>
      </c>
      <c r="AE1222" s="237"/>
      <c r="AF1222" s="237"/>
      <c r="AG1222" s="237"/>
      <c r="AH1222" s="237"/>
      <c r="AI1222" s="237" t="s">
        <v>1565</v>
      </c>
      <c r="AJ1222" s="237" t="s">
        <v>96</v>
      </c>
      <c r="AK1222" s="237" t="s">
        <v>94</v>
      </c>
      <c r="AL1222" s="237" t="s">
        <v>191</v>
      </c>
      <c r="AM1222" s="242">
        <v>4</v>
      </c>
    </row>
    <row r="1223" spans="2:39">
      <c r="B1223" s="228" t="s">
        <v>1606</v>
      </c>
      <c r="C1223" s="229" t="s">
        <v>7729</v>
      </c>
      <c r="D1223" s="230" t="s">
        <v>46</v>
      </c>
      <c r="E1223" s="231" t="s">
        <v>1582</v>
      </c>
      <c r="F1223" s="231" t="s">
        <v>1706</v>
      </c>
      <c r="G1223" s="231" t="s">
        <v>113</v>
      </c>
      <c r="H1223" s="231" t="s">
        <v>1583</v>
      </c>
      <c r="I1223" s="232" t="s">
        <v>98</v>
      </c>
      <c r="J1223" s="231" t="s">
        <v>1607</v>
      </c>
      <c r="K1223" s="230" t="s">
        <v>133</v>
      </c>
      <c r="L1223" s="230" t="s">
        <v>1578</v>
      </c>
      <c r="M1223" s="233">
        <v>9000</v>
      </c>
      <c r="N1223" s="234" t="s">
        <v>7454</v>
      </c>
      <c r="O1223" s="230" t="s">
        <v>1579</v>
      </c>
      <c r="P1223" s="230" t="s">
        <v>46</v>
      </c>
      <c r="Q1223" s="233">
        <v>0</v>
      </c>
      <c r="R1223" s="234">
        <v>0</v>
      </c>
      <c r="S1223" s="235" t="s">
        <v>46</v>
      </c>
      <c r="T1223" s="236"/>
      <c r="U1223" s="237"/>
      <c r="V1223" s="238" t="s">
        <v>104</v>
      </c>
      <c r="W1223" s="236">
        <v>0</v>
      </c>
      <c r="X1223" s="237" t="s">
        <v>46</v>
      </c>
      <c r="Y1223" s="239">
        <v>0</v>
      </c>
      <c r="Z1223" s="237" t="s">
        <v>46</v>
      </c>
      <c r="AA1223" s="239">
        <v>0</v>
      </c>
      <c r="AB1223" s="240" t="s">
        <v>46</v>
      </c>
      <c r="AC1223" s="241" t="s">
        <v>46</v>
      </c>
      <c r="AD1223" s="241" t="s">
        <v>46</v>
      </c>
      <c r="AE1223" s="237"/>
      <c r="AF1223" s="237"/>
      <c r="AG1223" s="237"/>
      <c r="AH1223" s="237"/>
      <c r="AI1223" s="237" t="s">
        <v>1565</v>
      </c>
      <c r="AJ1223" s="237" t="s">
        <v>96</v>
      </c>
      <c r="AK1223" s="237" t="s">
        <v>94</v>
      </c>
      <c r="AL1223" s="237" t="s">
        <v>191</v>
      </c>
      <c r="AM1223" s="242">
        <v>4</v>
      </c>
    </row>
    <row r="1224" spans="2:39">
      <c r="B1224" s="228" t="s">
        <v>1608</v>
      </c>
      <c r="C1224" s="229" t="s">
        <v>1609</v>
      </c>
      <c r="D1224" s="230" t="s">
        <v>46</v>
      </c>
      <c r="E1224" s="231" t="s">
        <v>38</v>
      </c>
      <c r="F1224" s="231" t="s">
        <v>97</v>
      </c>
      <c r="G1224" s="231" t="s">
        <v>35</v>
      </c>
      <c r="H1224" s="231" t="s">
        <v>7652</v>
      </c>
      <c r="I1224" s="232" t="s">
        <v>98</v>
      </c>
      <c r="J1224" s="231" t="s">
        <v>1576</v>
      </c>
      <c r="K1224" s="230" t="s">
        <v>447</v>
      </c>
      <c r="L1224" s="230" t="s">
        <v>1578</v>
      </c>
      <c r="M1224" s="233">
        <v>310</v>
      </c>
      <c r="N1224" s="234" t="s">
        <v>8271</v>
      </c>
      <c r="O1224" s="230" t="s">
        <v>1579</v>
      </c>
      <c r="P1224" s="230" t="s">
        <v>46</v>
      </c>
      <c r="Q1224" s="233">
        <v>0</v>
      </c>
      <c r="R1224" s="234">
        <v>0</v>
      </c>
      <c r="S1224" s="235" t="s">
        <v>46</v>
      </c>
      <c r="T1224" s="236"/>
      <c r="U1224" s="237"/>
      <c r="V1224" s="238" t="s">
        <v>104</v>
      </c>
      <c r="W1224" s="236">
        <v>0</v>
      </c>
      <c r="X1224" s="237" t="s">
        <v>46</v>
      </c>
      <c r="Y1224" s="239">
        <v>0</v>
      </c>
      <c r="Z1224" s="237" t="s">
        <v>46</v>
      </c>
      <c r="AA1224" s="239">
        <v>0</v>
      </c>
      <c r="AB1224" s="240" t="s">
        <v>46</v>
      </c>
      <c r="AC1224" s="241" t="s">
        <v>46</v>
      </c>
      <c r="AD1224" s="241" t="s">
        <v>46</v>
      </c>
      <c r="AE1224" s="237"/>
      <c r="AF1224" s="237"/>
      <c r="AG1224" s="237"/>
      <c r="AH1224" s="237"/>
      <c r="AI1224" s="237" t="s">
        <v>1565</v>
      </c>
      <c r="AJ1224" s="237" t="s">
        <v>96</v>
      </c>
      <c r="AK1224" s="237" t="s">
        <v>94</v>
      </c>
      <c r="AL1224" s="237" t="s">
        <v>193</v>
      </c>
      <c r="AM1224" s="242">
        <v>4</v>
      </c>
    </row>
    <row r="1225" spans="2:39">
      <c r="B1225" s="228" t="s">
        <v>1610</v>
      </c>
      <c r="C1225" s="229" t="s">
        <v>7730</v>
      </c>
      <c r="D1225" s="230" t="s">
        <v>46</v>
      </c>
      <c r="E1225" s="231" t="s">
        <v>1587</v>
      </c>
      <c r="F1225" s="231" t="s">
        <v>1588</v>
      </c>
      <c r="G1225" s="231" t="s">
        <v>112</v>
      </c>
      <c r="H1225" s="231" t="s">
        <v>1589</v>
      </c>
      <c r="I1225" s="232" t="s">
        <v>98</v>
      </c>
      <c r="J1225" s="231" t="s">
        <v>1576</v>
      </c>
      <c r="K1225" s="230" t="s">
        <v>1577</v>
      </c>
      <c r="L1225" s="230" t="s">
        <v>1578</v>
      </c>
      <c r="M1225" s="233">
        <v>70</v>
      </c>
      <c r="N1225" s="234" t="s">
        <v>7452</v>
      </c>
      <c r="O1225" s="230" t="s">
        <v>1579</v>
      </c>
      <c r="P1225" s="230" t="s">
        <v>46</v>
      </c>
      <c r="Q1225" s="233">
        <v>0</v>
      </c>
      <c r="R1225" s="234">
        <v>0</v>
      </c>
      <c r="S1225" s="235" t="s">
        <v>46</v>
      </c>
      <c r="T1225" s="236"/>
      <c r="U1225" s="237"/>
      <c r="V1225" s="238" t="s">
        <v>104</v>
      </c>
      <c r="W1225" s="236">
        <v>0</v>
      </c>
      <c r="X1225" s="237" t="s">
        <v>46</v>
      </c>
      <c r="Y1225" s="239">
        <v>0</v>
      </c>
      <c r="Z1225" s="237" t="s">
        <v>46</v>
      </c>
      <c r="AA1225" s="239">
        <v>0</v>
      </c>
      <c r="AB1225" s="240" t="s">
        <v>46</v>
      </c>
      <c r="AC1225" s="241" t="s">
        <v>46</v>
      </c>
      <c r="AD1225" s="241" t="s">
        <v>46</v>
      </c>
      <c r="AE1225" s="237"/>
      <c r="AF1225" s="237"/>
      <c r="AG1225" s="237"/>
      <c r="AH1225" s="237"/>
      <c r="AI1225" s="237" t="s">
        <v>1565</v>
      </c>
      <c r="AJ1225" s="237" t="s">
        <v>96</v>
      </c>
      <c r="AK1225" s="237" t="s">
        <v>94</v>
      </c>
      <c r="AL1225" s="237" t="s">
        <v>195</v>
      </c>
      <c r="AM1225" s="242">
        <v>4</v>
      </c>
    </row>
    <row r="1226" spans="2:39">
      <c r="B1226" s="228" t="s">
        <v>1610</v>
      </c>
      <c r="C1226" s="229" t="s">
        <v>7730</v>
      </c>
      <c r="D1226" s="230" t="s">
        <v>46</v>
      </c>
      <c r="E1226" s="231" t="s">
        <v>1584</v>
      </c>
      <c r="F1226" s="231" t="s">
        <v>1585</v>
      </c>
      <c r="G1226" s="231" t="s">
        <v>109</v>
      </c>
      <c r="H1226" s="231" t="s">
        <v>1586</v>
      </c>
      <c r="I1226" s="232" t="s">
        <v>98</v>
      </c>
      <c r="J1226" s="231" t="s">
        <v>1576</v>
      </c>
      <c r="K1226" s="230" t="s">
        <v>1577</v>
      </c>
      <c r="L1226" s="230" t="s">
        <v>1578</v>
      </c>
      <c r="M1226" s="233">
        <v>70</v>
      </c>
      <c r="N1226" s="234" t="s">
        <v>7449</v>
      </c>
      <c r="O1226" s="230" t="s">
        <v>1579</v>
      </c>
      <c r="P1226" s="230" t="s">
        <v>46</v>
      </c>
      <c r="Q1226" s="233">
        <v>0</v>
      </c>
      <c r="R1226" s="234">
        <v>0</v>
      </c>
      <c r="S1226" s="235" t="s">
        <v>46</v>
      </c>
      <c r="T1226" s="236"/>
      <c r="U1226" s="237"/>
      <c r="V1226" s="238" t="s">
        <v>104</v>
      </c>
      <c r="W1226" s="236">
        <v>0</v>
      </c>
      <c r="X1226" s="237" t="s">
        <v>46</v>
      </c>
      <c r="Y1226" s="239">
        <v>0</v>
      </c>
      <c r="Z1226" s="237" t="s">
        <v>46</v>
      </c>
      <c r="AA1226" s="239">
        <v>0</v>
      </c>
      <c r="AB1226" s="240" t="s">
        <v>46</v>
      </c>
      <c r="AC1226" s="241" t="s">
        <v>46</v>
      </c>
      <c r="AD1226" s="241" t="s">
        <v>46</v>
      </c>
      <c r="AE1226" s="237"/>
      <c r="AF1226" s="237"/>
      <c r="AG1226" s="237"/>
      <c r="AH1226" s="237"/>
      <c r="AI1226" s="237" t="s">
        <v>1565</v>
      </c>
      <c r="AJ1226" s="237" t="s">
        <v>96</v>
      </c>
      <c r="AK1226" s="237" t="s">
        <v>94</v>
      </c>
      <c r="AL1226" s="237" t="s">
        <v>195</v>
      </c>
      <c r="AM1226" s="242">
        <v>4</v>
      </c>
    </row>
    <row r="1227" spans="2:39">
      <c r="B1227" s="228" t="s">
        <v>1610</v>
      </c>
      <c r="C1227" s="229" t="s">
        <v>7730</v>
      </c>
      <c r="D1227" s="230" t="s">
        <v>46</v>
      </c>
      <c r="E1227" s="231" t="s">
        <v>1582</v>
      </c>
      <c r="F1227" s="231" t="s">
        <v>1706</v>
      </c>
      <c r="G1227" s="231" t="s">
        <v>113</v>
      </c>
      <c r="H1227" s="231" t="s">
        <v>1583</v>
      </c>
      <c r="I1227" s="232" t="s">
        <v>98</v>
      </c>
      <c r="J1227" s="231" t="s">
        <v>1576</v>
      </c>
      <c r="K1227" s="230" t="s">
        <v>1577</v>
      </c>
      <c r="L1227" s="230" t="s">
        <v>1578</v>
      </c>
      <c r="M1227" s="233">
        <v>70</v>
      </c>
      <c r="N1227" s="234" t="s">
        <v>7454</v>
      </c>
      <c r="O1227" s="230" t="s">
        <v>1579</v>
      </c>
      <c r="P1227" s="230" t="s">
        <v>46</v>
      </c>
      <c r="Q1227" s="233">
        <v>0</v>
      </c>
      <c r="R1227" s="234">
        <v>0</v>
      </c>
      <c r="S1227" s="235" t="s">
        <v>46</v>
      </c>
      <c r="T1227" s="236"/>
      <c r="U1227" s="237"/>
      <c r="V1227" s="238" t="s">
        <v>104</v>
      </c>
      <c r="W1227" s="236">
        <v>0</v>
      </c>
      <c r="X1227" s="237" t="s">
        <v>46</v>
      </c>
      <c r="Y1227" s="239">
        <v>0</v>
      </c>
      <c r="Z1227" s="237" t="s">
        <v>46</v>
      </c>
      <c r="AA1227" s="239">
        <v>0</v>
      </c>
      <c r="AB1227" s="240" t="s">
        <v>46</v>
      </c>
      <c r="AC1227" s="241" t="s">
        <v>46</v>
      </c>
      <c r="AD1227" s="241" t="s">
        <v>46</v>
      </c>
      <c r="AE1227" s="237"/>
      <c r="AF1227" s="237"/>
      <c r="AG1227" s="237"/>
      <c r="AH1227" s="237"/>
      <c r="AI1227" s="237" t="s">
        <v>1565</v>
      </c>
      <c r="AJ1227" s="237" t="s">
        <v>96</v>
      </c>
      <c r="AK1227" s="237" t="s">
        <v>94</v>
      </c>
      <c r="AL1227" s="237" t="s">
        <v>195</v>
      </c>
      <c r="AM1227" s="242">
        <v>4</v>
      </c>
    </row>
    <row r="1228" spans="2:39">
      <c r="B1228" s="228" t="s">
        <v>1611</v>
      </c>
      <c r="C1228" s="229" t="s">
        <v>7731</v>
      </c>
      <c r="D1228" s="230" t="s">
        <v>46</v>
      </c>
      <c r="E1228" s="231" t="s">
        <v>1584</v>
      </c>
      <c r="F1228" s="231" t="s">
        <v>1585</v>
      </c>
      <c r="G1228" s="231" t="s">
        <v>109</v>
      </c>
      <c r="H1228" s="231" t="s">
        <v>1586</v>
      </c>
      <c r="I1228" s="232" t="s">
        <v>98</v>
      </c>
      <c r="J1228" s="231" t="s">
        <v>1612</v>
      </c>
      <c r="K1228" s="230" t="s">
        <v>1577</v>
      </c>
      <c r="L1228" s="230" t="s">
        <v>1578</v>
      </c>
      <c r="M1228" s="233">
        <v>70</v>
      </c>
      <c r="N1228" s="234" t="s">
        <v>7449</v>
      </c>
      <c r="O1228" s="230" t="s">
        <v>1579</v>
      </c>
      <c r="P1228" s="230" t="s">
        <v>46</v>
      </c>
      <c r="Q1228" s="233">
        <v>0</v>
      </c>
      <c r="R1228" s="234">
        <v>0</v>
      </c>
      <c r="S1228" s="235" t="s">
        <v>46</v>
      </c>
      <c r="T1228" s="236"/>
      <c r="U1228" s="237"/>
      <c r="V1228" s="238" t="s">
        <v>104</v>
      </c>
      <c r="W1228" s="236">
        <v>0</v>
      </c>
      <c r="X1228" s="237" t="s">
        <v>46</v>
      </c>
      <c r="Y1228" s="239">
        <v>0</v>
      </c>
      <c r="Z1228" s="237" t="s">
        <v>46</v>
      </c>
      <c r="AA1228" s="239">
        <v>0</v>
      </c>
      <c r="AB1228" s="240" t="s">
        <v>46</v>
      </c>
      <c r="AC1228" s="241" t="s">
        <v>46</v>
      </c>
      <c r="AD1228" s="241" t="s">
        <v>46</v>
      </c>
      <c r="AE1228" s="237"/>
      <c r="AF1228" s="237"/>
      <c r="AG1228" s="237"/>
      <c r="AH1228" s="237"/>
      <c r="AI1228" s="237" t="s">
        <v>1565</v>
      </c>
      <c r="AJ1228" s="237" t="s">
        <v>96</v>
      </c>
      <c r="AK1228" s="237" t="s">
        <v>94</v>
      </c>
      <c r="AL1228" s="237" t="s">
        <v>198</v>
      </c>
      <c r="AM1228" s="242">
        <v>4</v>
      </c>
    </row>
    <row r="1229" spans="2:39">
      <c r="B1229" s="228" t="s">
        <v>1611</v>
      </c>
      <c r="C1229" s="229" t="s">
        <v>7731</v>
      </c>
      <c r="D1229" s="230" t="s">
        <v>46</v>
      </c>
      <c r="E1229" s="231" t="s">
        <v>1587</v>
      </c>
      <c r="F1229" s="231" t="s">
        <v>1588</v>
      </c>
      <c r="G1229" s="231" t="s">
        <v>112</v>
      </c>
      <c r="H1229" s="231" t="s">
        <v>1589</v>
      </c>
      <c r="I1229" s="232" t="s">
        <v>98</v>
      </c>
      <c r="J1229" s="231" t="s">
        <v>1612</v>
      </c>
      <c r="K1229" s="230" t="s">
        <v>1577</v>
      </c>
      <c r="L1229" s="230" t="s">
        <v>1578</v>
      </c>
      <c r="M1229" s="233">
        <v>70</v>
      </c>
      <c r="N1229" s="234" t="s">
        <v>7452</v>
      </c>
      <c r="O1229" s="230" t="s">
        <v>1579</v>
      </c>
      <c r="P1229" s="230" t="s">
        <v>46</v>
      </c>
      <c r="Q1229" s="233">
        <v>0</v>
      </c>
      <c r="R1229" s="234">
        <v>0</v>
      </c>
      <c r="S1229" s="235" t="s">
        <v>46</v>
      </c>
      <c r="T1229" s="236"/>
      <c r="U1229" s="237"/>
      <c r="V1229" s="238" t="s">
        <v>104</v>
      </c>
      <c r="W1229" s="236">
        <v>0</v>
      </c>
      <c r="X1229" s="237" t="s">
        <v>46</v>
      </c>
      <c r="Y1229" s="239">
        <v>0</v>
      </c>
      <c r="Z1229" s="237" t="s">
        <v>46</v>
      </c>
      <c r="AA1229" s="239">
        <v>0</v>
      </c>
      <c r="AB1229" s="240" t="s">
        <v>46</v>
      </c>
      <c r="AC1229" s="241" t="s">
        <v>46</v>
      </c>
      <c r="AD1229" s="241" t="s">
        <v>46</v>
      </c>
      <c r="AE1229" s="237"/>
      <c r="AF1229" s="237"/>
      <c r="AG1229" s="237"/>
      <c r="AH1229" s="237"/>
      <c r="AI1229" s="237" t="s">
        <v>1565</v>
      </c>
      <c r="AJ1229" s="237" t="s">
        <v>96</v>
      </c>
      <c r="AK1229" s="237" t="s">
        <v>94</v>
      </c>
      <c r="AL1229" s="237" t="s">
        <v>198</v>
      </c>
      <c r="AM1229" s="242">
        <v>4</v>
      </c>
    </row>
    <row r="1230" spans="2:39">
      <c r="B1230" s="228" t="s">
        <v>1611</v>
      </c>
      <c r="C1230" s="229" t="s">
        <v>7731</v>
      </c>
      <c r="D1230" s="230" t="s">
        <v>46</v>
      </c>
      <c r="E1230" s="231" t="s">
        <v>38</v>
      </c>
      <c r="F1230" s="231" t="s">
        <v>97</v>
      </c>
      <c r="G1230" s="231" t="s">
        <v>35</v>
      </c>
      <c r="H1230" s="231" t="s">
        <v>7652</v>
      </c>
      <c r="I1230" s="232" t="s">
        <v>98</v>
      </c>
      <c r="J1230" s="231" t="s">
        <v>1612</v>
      </c>
      <c r="K1230" s="230" t="s">
        <v>1577</v>
      </c>
      <c r="L1230" s="230" t="s">
        <v>1578</v>
      </c>
      <c r="M1230" s="233">
        <v>70</v>
      </c>
      <c r="N1230" s="234" t="s">
        <v>8271</v>
      </c>
      <c r="O1230" s="230" t="s">
        <v>1579</v>
      </c>
      <c r="P1230" s="230" t="s">
        <v>46</v>
      </c>
      <c r="Q1230" s="233">
        <v>0</v>
      </c>
      <c r="R1230" s="234">
        <v>0</v>
      </c>
      <c r="S1230" s="235" t="s">
        <v>46</v>
      </c>
      <c r="T1230" s="236"/>
      <c r="U1230" s="237"/>
      <c r="V1230" s="238" t="s">
        <v>104</v>
      </c>
      <c r="W1230" s="236">
        <v>0</v>
      </c>
      <c r="X1230" s="237" t="s">
        <v>46</v>
      </c>
      <c r="Y1230" s="239">
        <v>0</v>
      </c>
      <c r="Z1230" s="237" t="s">
        <v>46</v>
      </c>
      <c r="AA1230" s="239">
        <v>0</v>
      </c>
      <c r="AB1230" s="240" t="s">
        <v>46</v>
      </c>
      <c r="AC1230" s="241" t="s">
        <v>46</v>
      </c>
      <c r="AD1230" s="241" t="s">
        <v>46</v>
      </c>
      <c r="AE1230" s="237"/>
      <c r="AF1230" s="237"/>
      <c r="AG1230" s="237"/>
      <c r="AH1230" s="237"/>
      <c r="AI1230" s="237" t="s">
        <v>1565</v>
      </c>
      <c r="AJ1230" s="237" t="s">
        <v>96</v>
      </c>
      <c r="AK1230" s="237" t="s">
        <v>94</v>
      </c>
      <c r="AL1230" s="237" t="s">
        <v>198</v>
      </c>
      <c r="AM1230" s="242">
        <v>4</v>
      </c>
    </row>
    <row r="1231" spans="2:39">
      <c r="B1231" s="228" t="s">
        <v>1611</v>
      </c>
      <c r="C1231" s="229" t="s">
        <v>7731</v>
      </c>
      <c r="D1231" s="230" t="s">
        <v>46</v>
      </c>
      <c r="E1231" s="231" t="s">
        <v>1582</v>
      </c>
      <c r="F1231" s="231" t="s">
        <v>1706</v>
      </c>
      <c r="G1231" s="231" t="s">
        <v>113</v>
      </c>
      <c r="H1231" s="231" t="s">
        <v>1583</v>
      </c>
      <c r="I1231" s="232" t="s">
        <v>98</v>
      </c>
      <c r="J1231" s="231" t="s">
        <v>1612</v>
      </c>
      <c r="K1231" s="230" t="s">
        <v>1577</v>
      </c>
      <c r="L1231" s="230" t="s">
        <v>1578</v>
      </c>
      <c r="M1231" s="233">
        <v>70</v>
      </c>
      <c r="N1231" s="234" t="s">
        <v>7454</v>
      </c>
      <c r="O1231" s="230" t="s">
        <v>1579</v>
      </c>
      <c r="P1231" s="230" t="s">
        <v>46</v>
      </c>
      <c r="Q1231" s="233">
        <v>0</v>
      </c>
      <c r="R1231" s="234">
        <v>0</v>
      </c>
      <c r="S1231" s="235" t="s">
        <v>46</v>
      </c>
      <c r="T1231" s="236"/>
      <c r="U1231" s="237"/>
      <c r="V1231" s="238" t="s">
        <v>104</v>
      </c>
      <c r="W1231" s="236">
        <v>0</v>
      </c>
      <c r="X1231" s="237" t="s">
        <v>46</v>
      </c>
      <c r="Y1231" s="239">
        <v>0</v>
      </c>
      <c r="Z1231" s="237" t="s">
        <v>46</v>
      </c>
      <c r="AA1231" s="239">
        <v>0</v>
      </c>
      <c r="AB1231" s="240" t="s">
        <v>46</v>
      </c>
      <c r="AC1231" s="241" t="s">
        <v>46</v>
      </c>
      <c r="AD1231" s="241" t="s">
        <v>46</v>
      </c>
      <c r="AE1231" s="237"/>
      <c r="AF1231" s="237"/>
      <c r="AG1231" s="237"/>
      <c r="AH1231" s="237"/>
      <c r="AI1231" s="237" t="s">
        <v>1565</v>
      </c>
      <c r="AJ1231" s="237" t="s">
        <v>96</v>
      </c>
      <c r="AK1231" s="237" t="s">
        <v>94</v>
      </c>
      <c r="AL1231" s="237" t="s">
        <v>198</v>
      </c>
      <c r="AM1231" s="242">
        <v>4</v>
      </c>
    </row>
    <row r="1232" spans="2:39">
      <c r="B1232" s="228" t="s">
        <v>1613</v>
      </c>
      <c r="C1232" s="229" t="s">
        <v>1614</v>
      </c>
      <c r="D1232" s="230" t="s">
        <v>46</v>
      </c>
      <c r="E1232" s="231" t="s">
        <v>38</v>
      </c>
      <c r="F1232" s="231" t="s">
        <v>97</v>
      </c>
      <c r="G1232" s="231" t="s">
        <v>35</v>
      </c>
      <c r="H1232" s="231" t="s">
        <v>7652</v>
      </c>
      <c r="I1232" s="232" t="s">
        <v>98</v>
      </c>
      <c r="J1232" s="231" t="s">
        <v>1576</v>
      </c>
      <c r="K1232" s="230" t="s">
        <v>114</v>
      </c>
      <c r="L1232" s="230" t="s">
        <v>1578</v>
      </c>
      <c r="M1232" s="233">
        <v>1891.84</v>
      </c>
      <c r="N1232" s="234" t="s">
        <v>8271</v>
      </c>
      <c r="O1232" s="230" t="s">
        <v>1579</v>
      </c>
      <c r="P1232" s="230" t="s">
        <v>46</v>
      </c>
      <c r="Q1232" s="233">
        <v>0</v>
      </c>
      <c r="R1232" s="234">
        <v>0</v>
      </c>
      <c r="S1232" s="235" t="s">
        <v>46</v>
      </c>
      <c r="T1232" s="236"/>
      <c r="U1232" s="237"/>
      <c r="V1232" s="238" t="s">
        <v>104</v>
      </c>
      <c r="W1232" s="236">
        <v>0</v>
      </c>
      <c r="X1232" s="237" t="s">
        <v>46</v>
      </c>
      <c r="Y1232" s="239">
        <v>0</v>
      </c>
      <c r="Z1232" s="237" t="s">
        <v>46</v>
      </c>
      <c r="AA1232" s="239">
        <v>0</v>
      </c>
      <c r="AB1232" s="240" t="s">
        <v>46</v>
      </c>
      <c r="AC1232" s="241" t="s">
        <v>46</v>
      </c>
      <c r="AD1232" s="241" t="s">
        <v>46</v>
      </c>
      <c r="AE1232" s="237"/>
      <c r="AF1232" s="237"/>
      <c r="AG1232" s="237"/>
      <c r="AH1232" s="237"/>
      <c r="AI1232" s="237" t="s">
        <v>1565</v>
      </c>
      <c r="AJ1232" s="237" t="s">
        <v>96</v>
      </c>
      <c r="AK1232" s="237" t="s">
        <v>94</v>
      </c>
      <c r="AL1232" s="237" t="s">
        <v>200</v>
      </c>
      <c r="AM1232" s="242">
        <v>4</v>
      </c>
    </row>
    <row r="1233" spans="2:39">
      <c r="B1233" s="228" t="s">
        <v>1615</v>
      </c>
      <c r="C1233" s="229" t="s">
        <v>7732</v>
      </c>
      <c r="D1233" s="230" t="s">
        <v>46</v>
      </c>
      <c r="E1233" s="231" t="s">
        <v>1587</v>
      </c>
      <c r="F1233" s="231" t="s">
        <v>1588</v>
      </c>
      <c r="G1233" s="231" t="s">
        <v>112</v>
      </c>
      <c r="H1233" s="231" t="s">
        <v>1589</v>
      </c>
      <c r="I1233" s="232" t="s">
        <v>98</v>
      </c>
      <c r="J1233" s="231" t="s">
        <v>1612</v>
      </c>
      <c r="K1233" s="230" t="s">
        <v>1577</v>
      </c>
      <c r="L1233" s="230" t="s">
        <v>1578</v>
      </c>
      <c r="M1233" s="233">
        <v>170</v>
      </c>
      <c r="N1233" s="234" t="s">
        <v>7452</v>
      </c>
      <c r="O1233" s="230" t="s">
        <v>1579</v>
      </c>
      <c r="P1233" s="230" t="s">
        <v>46</v>
      </c>
      <c r="Q1233" s="233">
        <v>0</v>
      </c>
      <c r="R1233" s="234">
        <v>0</v>
      </c>
      <c r="S1233" s="235" t="s">
        <v>46</v>
      </c>
      <c r="T1233" s="236"/>
      <c r="U1233" s="237"/>
      <c r="V1233" s="238" t="s">
        <v>104</v>
      </c>
      <c r="W1233" s="236">
        <v>0</v>
      </c>
      <c r="X1233" s="237" t="s">
        <v>46</v>
      </c>
      <c r="Y1233" s="239">
        <v>0</v>
      </c>
      <c r="Z1233" s="237" t="s">
        <v>46</v>
      </c>
      <c r="AA1233" s="239">
        <v>0</v>
      </c>
      <c r="AB1233" s="240" t="s">
        <v>46</v>
      </c>
      <c r="AC1233" s="241" t="s">
        <v>46</v>
      </c>
      <c r="AD1233" s="241" t="s">
        <v>46</v>
      </c>
      <c r="AE1233" s="237"/>
      <c r="AF1233" s="237"/>
      <c r="AG1233" s="237"/>
      <c r="AH1233" s="237"/>
      <c r="AI1233" s="237" t="s">
        <v>1565</v>
      </c>
      <c r="AJ1233" s="237" t="s">
        <v>96</v>
      </c>
      <c r="AK1233" s="237" t="s">
        <v>94</v>
      </c>
      <c r="AL1233" s="237" t="s">
        <v>203</v>
      </c>
      <c r="AM1233" s="242">
        <v>4</v>
      </c>
    </row>
    <row r="1234" spans="2:39">
      <c r="B1234" s="228" t="s">
        <v>1615</v>
      </c>
      <c r="C1234" s="229" t="s">
        <v>7732</v>
      </c>
      <c r="D1234" s="230" t="s">
        <v>46</v>
      </c>
      <c r="E1234" s="231" t="s">
        <v>1584</v>
      </c>
      <c r="F1234" s="231" t="s">
        <v>1585</v>
      </c>
      <c r="G1234" s="231" t="s">
        <v>109</v>
      </c>
      <c r="H1234" s="231" t="s">
        <v>1586</v>
      </c>
      <c r="I1234" s="232" t="s">
        <v>98</v>
      </c>
      <c r="J1234" s="231" t="s">
        <v>1612</v>
      </c>
      <c r="K1234" s="230" t="s">
        <v>1577</v>
      </c>
      <c r="L1234" s="230" t="s">
        <v>1578</v>
      </c>
      <c r="M1234" s="233">
        <v>170</v>
      </c>
      <c r="N1234" s="234" t="s">
        <v>7449</v>
      </c>
      <c r="O1234" s="230" t="s">
        <v>1579</v>
      </c>
      <c r="P1234" s="230" t="s">
        <v>46</v>
      </c>
      <c r="Q1234" s="233">
        <v>0</v>
      </c>
      <c r="R1234" s="234">
        <v>0</v>
      </c>
      <c r="S1234" s="235" t="s">
        <v>46</v>
      </c>
      <c r="T1234" s="236"/>
      <c r="U1234" s="237"/>
      <c r="V1234" s="238" t="s">
        <v>104</v>
      </c>
      <c r="W1234" s="236">
        <v>0</v>
      </c>
      <c r="X1234" s="237" t="s">
        <v>46</v>
      </c>
      <c r="Y1234" s="239">
        <v>0</v>
      </c>
      <c r="Z1234" s="237" t="s">
        <v>46</v>
      </c>
      <c r="AA1234" s="239">
        <v>0</v>
      </c>
      <c r="AB1234" s="240" t="s">
        <v>46</v>
      </c>
      <c r="AC1234" s="241" t="s">
        <v>46</v>
      </c>
      <c r="AD1234" s="241" t="s">
        <v>46</v>
      </c>
      <c r="AE1234" s="237"/>
      <c r="AF1234" s="237"/>
      <c r="AG1234" s="237"/>
      <c r="AH1234" s="237"/>
      <c r="AI1234" s="237" t="s">
        <v>1565</v>
      </c>
      <c r="AJ1234" s="237" t="s">
        <v>96</v>
      </c>
      <c r="AK1234" s="237" t="s">
        <v>94</v>
      </c>
      <c r="AL1234" s="237" t="s">
        <v>203</v>
      </c>
      <c r="AM1234" s="242">
        <v>4</v>
      </c>
    </row>
    <row r="1235" spans="2:39">
      <c r="B1235" s="228" t="s">
        <v>1615</v>
      </c>
      <c r="C1235" s="229" t="s">
        <v>7732</v>
      </c>
      <c r="D1235" s="230" t="s">
        <v>46</v>
      </c>
      <c r="E1235" s="231" t="s">
        <v>1582</v>
      </c>
      <c r="F1235" s="231" t="s">
        <v>1706</v>
      </c>
      <c r="G1235" s="231" t="s">
        <v>113</v>
      </c>
      <c r="H1235" s="231" t="s">
        <v>1583</v>
      </c>
      <c r="I1235" s="232" t="s">
        <v>98</v>
      </c>
      <c r="J1235" s="231" t="s">
        <v>1612</v>
      </c>
      <c r="K1235" s="230" t="s">
        <v>1577</v>
      </c>
      <c r="L1235" s="230" t="s">
        <v>1578</v>
      </c>
      <c r="M1235" s="233">
        <v>170</v>
      </c>
      <c r="N1235" s="234" t="s">
        <v>7454</v>
      </c>
      <c r="O1235" s="230" t="s">
        <v>1579</v>
      </c>
      <c r="P1235" s="230" t="s">
        <v>46</v>
      </c>
      <c r="Q1235" s="233">
        <v>0</v>
      </c>
      <c r="R1235" s="234">
        <v>0</v>
      </c>
      <c r="S1235" s="235" t="s">
        <v>46</v>
      </c>
      <c r="T1235" s="236"/>
      <c r="U1235" s="237"/>
      <c r="V1235" s="238" t="s">
        <v>104</v>
      </c>
      <c r="W1235" s="236">
        <v>0</v>
      </c>
      <c r="X1235" s="237" t="s">
        <v>46</v>
      </c>
      <c r="Y1235" s="239">
        <v>0</v>
      </c>
      <c r="Z1235" s="237" t="s">
        <v>46</v>
      </c>
      <c r="AA1235" s="239">
        <v>0</v>
      </c>
      <c r="AB1235" s="240" t="s">
        <v>46</v>
      </c>
      <c r="AC1235" s="241" t="s">
        <v>46</v>
      </c>
      <c r="AD1235" s="241" t="s">
        <v>46</v>
      </c>
      <c r="AE1235" s="237"/>
      <c r="AF1235" s="237"/>
      <c r="AG1235" s="237"/>
      <c r="AH1235" s="237"/>
      <c r="AI1235" s="237" t="s">
        <v>1565</v>
      </c>
      <c r="AJ1235" s="237" t="s">
        <v>96</v>
      </c>
      <c r="AK1235" s="237" t="s">
        <v>94</v>
      </c>
      <c r="AL1235" s="237" t="s">
        <v>203</v>
      </c>
      <c r="AM1235" s="242">
        <v>4</v>
      </c>
    </row>
    <row r="1236" spans="2:39">
      <c r="B1236" s="228" t="s">
        <v>1615</v>
      </c>
      <c r="C1236" s="229" t="s">
        <v>7732</v>
      </c>
      <c r="D1236" s="230" t="s">
        <v>46</v>
      </c>
      <c r="E1236" s="231" t="s">
        <v>38</v>
      </c>
      <c r="F1236" s="231" t="s">
        <v>97</v>
      </c>
      <c r="G1236" s="231" t="s">
        <v>35</v>
      </c>
      <c r="H1236" s="231" t="s">
        <v>7652</v>
      </c>
      <c r="I1236" s="232" t="s">
        <v>98</v>
      </c>
      <c r="J1236" s="231" t="s">
        <v>1612</v>
      </c>
      <c r="K1236" s="230" t="s">
        <v>1577</v>
      </c>
      <c r="L1236" s="230" t="s">
        <v>1578</v>
      </c>
      <c r="M1236" s="233">
        <v>170</v>
      </c>
      <c r="N1236" s="234" t="s">
        <v>8271</v>
      </c>
      <c r="O1236" s="230" t="s">
        <v>1579</v>
      </c>
      <c r="P1236" s="230" t="s">
        <v>46</v>
      </c>
      <c r="Q1236" s="233">
        <v>0</v>
      </c>
      <c r="R1236" s="234">
        <v>0</v>
      </c>
      <c r="S1236" s="235" t="s">
        <v>46</v>
      </c>
      <c r="T1236" s="236"/>
      <c r="U1236" s="237"/>
      <c r="V1236" s="238" t="s">
        <v>104</v>
      </c>
      <c r="W1236" s="236">
        <v>0</v>
      </c>
      <c r="X1236" s="237" t="s">
        <v>46</v>
      </c>
      <c r="Y1236" s="239">
        <v>0</v>
      </c>
      <c r="Z1236" s="237" t="s">
        <v>46</v>
      </c>
      <c r="AA1236" s="239">
        <v>0</v>
      </c>
      <c r="AB1236" s="240" t="s">
        <v>46</v>
      </c>
      <c r="AC1236" s="241" t="s">
        <v>46</v>
      </c>
      <c r="AD1236" s="241" t="s">
        <v>46</v>
      </c>
      <c r="AE1236" s="237"/>
      <c r="AF1236" s="237"/>
      <c r="AG1236" s="237"/>
      <c r="AH1236" s="237"/>
      <c r="AI1236" s="237" t="s">
        <v>1565</v>
      </c>
      <c r="AJ1236" s="237" t="s">
        <v>96</v>
      </c>
      <c r="AK1236" s="237" t="s">
        <v>94</v>
      </c>
      <c r="AL1236" s="237" t="s">
        <v>203</v>
      </c>
      <c r="AM1236" s="242">
        <v>4</v>
      </c>
    </row>
    <row r="1237" spans="2:39">
      <c r="B1237" s="228" t="s">
        <v>1616</v>
      </c>
      <c r="C1237" s="229" t="s">
        <v>1617</v>
      </c>
      <c r="D1237" s="230" t="s">
        <v>46</v>
      </c>
      <c r="E1237" s="231" t="s">
        <v>38</v>
      </c>
      <c r="F1237" s="231" t="s">
        <v>97</v>
      </c>
      <c r="G1237" s="231" t="s">
        <v>35</v>
      </c>
      <c r="H1237" s="231" t="s">
        <v>7652</v>
      </c>
      <c r="I1237" s="232" t="s">
        <v>98</v>
      </c>
      <c r="J1237" s="231" t="s">
        <v>2717</v>
      </c>
      <c r="K1237" s="230" t="s">
        <v>447</v>
      </c>
      <c r="L1237" s="230" t="s">
        <v>1578</v>
      </c>
      <c r="M1237" s="233">
        <v>8</v>
      </c>
      <c r="N1237" s="234" t="s">
        <v>8271</v>
      </c>
      <c r="O1237" s="230" t="s">
        <v>1579</v>
      </c>
      <c r="P1237" s="230" t="s">
        <v>46</v>
      </c>
      <c r="Q1237" s="233">
        <v>0</v>
      </c>
      <c r="R1237" s="234">
        <v>0</v>
      </c>
      <c r="S1237" s="235" t="s">
        <v>46</v>
      </c>
      <c r="T1237" s="236"/>
      <c r="U1237" s="237"/>
      <c r="V1237" s="238" t="s">
        <v>104</v>
      </c>
      <c r="W1237" s="236">
        <v>0</v>
      </c>
      <c r="X1237" s="237" t="s">
        <v>46</v>
      </c>
      <c r="Y1237" s="239">
        <v>0</v>
      </c>
      <c r="Z1237" s="237" t="s">
        <v>46</v>
      </c>
      <c r="AA1237" s="239">
        <v>0</v>
      </c>
      <c r="AB1237" s="240" t="s">
        <v>46</v>
      </c>
      <c r="AC1237" s="241" t="s">
        <v>46</v>
      </c>
      <c r="AD1237" s="241" t="s">
        <v>46</v>
      </c>
      <c r="AE1237" s="237"/>
      <c r="AF1237" s="237"/>
      <c r="AG1237" s="237"/>
      <c r="AH1237" s="237"/>
      <c r="AI1237" s="237" t="s">
        <v>1565</v>
      </c>
      <c r="AJ1237" s="237" t="s">
        <v>96</v>
      </c>
      <c r="AK1237" s="237" t="s">
        <v>94</v>
      </c>
      <c r="AL1237" s="237" t="s">
        <v>205</v>
      </c>
      <c r="AM1237" s="242">
        <v>4</v>
      </c>
    </row>
    <row r="1238" spans="2:39">
      <c r="B1238" s="228" t="s">
        <v>1618</v>
      </c>
      <c r="C1238" s="229" t="s">
        <v>1619</v>
      </c>
      <c r="D1238" s="230" t="s">
        <v>46</v>
      </c>
      <c r="E1238" s="231" t="s">
        <v>38</v>
      </c>
      <c r="F1238" s="231" t="s">
        <v>97</v>
      </c>
      <c r="G1238" s="231" t="s">
        <v>35</v>
      </c>
      <c r="H1238" s="231" t="s">
        <v>7652</v>
      </c>
      <c r="I1238" s="232" t="s">
        <v>98</v>
      </c>
      <c r="J1238" s="231" t="s">
        <v>1612</v>
      </c>
      <c r="K1238" s="230" t="s">
        <v>133</v>
      </c>
      <c r="L1238" s="230" t="s">
        <v>1578</v>
      </c>
      <c r="M1238" s="233">
        <v>2000</v>
      </c>
      <c r="N1238" s="234" t="s">
        <v>8271</v>
      </c>
      <c r="O1238" s="230" t="s">
        <v>1579</v>
      </c>
      <c r="P1238" s="230" t="s">
        <v>46</v>
      </c>
      <c r="Q1238" s="233">
        <v>0</v>
      </c>
      <c r="R1238" s="234">
        <v>0</v>
      </c>
      <c r="S1238" s="235" t="s">
        <v>46</v>
      </c>
      <c r="T1238" s="236"/>
      <c r="U1238" s="237"/>
      <c r="V1238" s="238" t="s">
        <v>104</v>
      </c>
      <c r="W1238" s="236">
        <v>0</v>
      </c>
      <c r="X1238" s="237" t="s">
        <v>46</v>
      </c>
      <c r="Y1238" s="239">
        <v>0</v>
      </c>
      <c r="Z1238" s="237" t="s">
        <v>46</v>
      </c>
      <c r="AA1238" s="239">
        <v>0</v>
      </c>
      <c r="AB1238" s="240" t="s">
        <v>46</v>
      </c>
      <c r="AC1238" s="241" t="s">
        <v>46</v>
      </c>
      <c r="AD1238" s="241" t="s">
        <v>46</v>
      </c>
      <c r="AE1238" s="237"/>
      <c r="AF1238" s="237"/>
      <c r="AG1238" s="237"/>
      <c r="AH1238" s="237"/>
      <c r="AI1238" s="237" t="s">
        <v>1565</v>
      </c>
      <c r="AJ1238" s="237" t="s">
        <v>96</v>
      </c>
      <c r="AK1238" s="237" t="s">
        <v>94</v>
      </c>
      <c r="AL1238" s="237" t="s">
        <v>207</v>
      </c>
      <c r="AM1238" s="242">
        <v>4</v>
      </c>
    </row>
    <row r="1239" spans="2:39">
      <c r="B1239" s="228" t="s">
        <v>1620</v>
      </c>
      <c r="C1239" s="229" t="s">
        <v>1621</v>
      </c>
      <c r="D1239" s="230" t="s">
        <v>46</v>
      </c>
      <c r="E1239" s="231" t="s">
        <v>46</v>
      </c>
      <c r="F1239" s="231" t="s">
        <v>46</v>
      </c>
      <c r="G1239" s="231" t="s">
        <v>46</v>
      </c>
      <c r="H1239" s="231" t="s">
        <v>46</v>
      </c>
      <c r="I1239" s="232" t="s">
        <v>46</v>
      </c>
      <c r="J1239" s="231" t="s">
        <v>46</v>
      </c>
      <c r="K1239" s="230" t="s">
        <v>46</v>
      </c>
      <c r="L1239" s="230" t="s">
        <v>46</v>
      </c>
      <c r="M1239" s="233">
        <v>0</v>
      </c>
      <c r="N1239" s="234" t="s">
        <v>46</v>
      </c>
      <c r="O1239" s="230" t="s">
        <v>46</v>
      </c>
      <c r="P1239" s="230" t="s">
        <v>46</v>
      </c>
      <c r="Q1239" s="233">
        <v>0</v>
      </c>
      <c r="R1239" s="234">
        <v>0</v>
      </c>
      <c r="S1239" s="235" t="s">
        <v>46</v>
      </c>
      <c r="T1239" s="236"/>
      <c r="U1239" s="237"/>
      <c r="V1239" s="238" t="s">
        <v>46</v>
      </c>
      <c r="W1239" s="236">
        <v>0</v>
      </c>
      <c r="X1239" s="237" t="s">
        <v>46</v>
      </c>
      <c r="Y1239" s="239">
        <v>0</v>
      </c>
      <c r="Z1239" s="237" t="s">
        <v>46</v>
      </c>
      <c r="AA1239" s="239">
        <v>0</v>
      </c>
      <c r="AB1239" s="240" t="s">
        <v>46</v>
      </c>
      <c r="AC1239" s="241" t="s">
        <v>46</v>
      </c>
      <c r="AD1239" s="241" t="s">
        <v>46</v>
      </c>
      <c r="AE1239" s="237"/>
      <c r="AF1239" s="237"/>
      <c r="AG1239" s="237"/>
      <c r="AH1239" s="237"/>
      <c r="AI1239" s="237" t="s">
        <v>1565</v>
      </c>
      <c r="AJ1239" s="237" t="s">
        <v>96</v>
      </c>
      <c r="AK1239" s="237" t="s">
        <v>94</v>
      </c>
      <c r="AL1239" s="237" t="s">
        <v>209</v>
      </c>
      <c r="AM1239" s="242">
        <v>4</v>
      </c>
    </row>
    <row r="1240" spans="2:39">
      <c r="B1240" s="228" t="s">
        <v>1622</v>
      </c>
      <c r="C1240" s="229" t="s">
        <v>1623</v>
      </c>
      <c r="D1240" s="230" t="s">
        <v>46</v>
      </c>
      <c r="E1240" s="231" t="s">
        <v>46</v>
      </c>
      <c r="F1240" s="231" t="s">
        <v>46</v>
      </c>
      <c r="G1240" s="231" t="s">
        <v>46</v>
      </c>
      <c r="H1240" s="231" t="s">
        <v>46</v>
      </c>
      <c r="I1240" s="232" t="s">
        <v>46</v>
      </c>
      <c r="J1240" s="231" t="s">
        <v>46</v>
      </c>
      <c r="K1240" s="230" t="s">
        <v>46</v>
      </c>
      <c r="L1240" s="230" t="s">
        <v>46</v>
      </c>
      <c r="M1240" s="233">
        <v>0</v>
      </c>
      <c r="N1240" s="234" t="s">
        <v>46</v>
      </c>
      <c r="O1240" s="230" t="s">
        <v>46</v>
      </c>
      <c r="P1240" s="230" t="s">
        <v>46</v>
      </c>
      <c r="Q1240" s="233">
        <v>0</v>
      </c>
      <c r="R1240" s="234">
        <v>0</v>
      </c>
      <c r="S1240" s="235" t="s">
        <v>46</v>
      </c>
      <c r="T1240" s="236"/>
      <c r="U1240" s="237"/>
      <c r="V1240" s="238" t="s">
        <v>46</v>
      </c>
      <c r="W1240" s="236">
        <v>0</v>
      </c>
      <c r="X1240" s="237" t="s">
        <v>46</v>
      </c>
      <c r="Y1240" s="239">
        <v>0</v>
      </c>
      <c r="Z1240" s="237" t="s">
        <v>46</v>
      </c>
      <c r="AA1240" s="239">
        <v>0</v>
      </c>
      <c r="AB1240" s="240" t="s">
        <v>46</v>
      </c>
      <c r="AC1240" s="241" t="s">
        <v>46</v>
      </c>
      <c r="AD1240" s="241" t="s">
        <v>46</v>
      </c>
      <c r="AE1240" s="237"/>
      <c r="AF1240" s="237"/>
      <c r="AG1240" s="237"/>
      <c r="AH1240" s="237"/>
      <c r="AI1240" s="237" t="s">
        <v>1565</v>
      </c>
      <c r="AJ1240" s="237" t="s">
        <v>96</v>
      </c>
      <c r="AK1240" s="237" t="s">
        <v>94</v>
      </c>
      <c r="AL1240" s="237" t="s">
        <v>255</v>
      </c>
      <c r="AM1240" s="242">
        <v>4</v>
      </c>
    </row>
    <row r="1241" spans="2:39">
      <c r="B1241" s="228" t="s">
        <v>1624</v>
      </c>
      <c r="C1241" s="229" t="s">
        <v>1625</v>
      </c>
      <c r="D1241" s="230" t="s">
        <v>46</v>
      </c>
      <c r="E1241" s="231" t="s">
        <v>38</v>
      </c>
      <c r="F1241" s="231" t="s">
        <v>97</v>
      </c>
      <c r="G1241" s="231" t="s">
        <v>35</v>
      </c>
      <c r="H1241" s="231" t="s">
        <v>7652</v>
      </c>
      <c r="I1241" s="232" t="s">
        <v>98</v>
      </c>
      <c r="J1241" s="231" t="s">
        <v>2717</v>
      </c>
      <c r="K1241" s="230" t="s">
        <v>447</v>
      </c>
      <c r="L1241" s="230" t="s">
        <v>1578</v>
      </c>
      <c r="M1241" s="233">
        <v>21</v>
      </c>
      <c r="N1241" s="234" t="s">
        <v>8271</v>
      </c>
      <c r="O1241" s="230" t="s">
        <v>1579</v>
      </c>
      <c r="P1241" s="230" t="s">
        <v>46</v>
      </c>
      <c r="Q1241" s="233">
        <v>0</v>
      </c>
      <c r="R1241" s="234">
        <v>0</v>
      </c>
      <c r="S1241" s="235" t="s">
        <v>46</v>
      </c>
      <c r="T1241" s="236"/>
      <c r="U1241" s="237"/>
      <c r="V1241" s="238" t="s">
        <v>104</v>
      </c>
      <c r="W1241" s="236">
        <v>0</v>
      </c>
      <c r="X1241" s="237" t="s">
        <v>46</v>
      </c>
      <c r="Y1241" s="239">
        <v>0</v>
      </c>
      <c r="Z1241" s="237" t="s">
        <v>46</v>
      </c>
      <c r="AA1241" s="239">
        <v>0</v>
      </c>
      <c r="AB1241" s="240" t="s">
        <v>46</v>
      </c>
      <c r="AC1241" s="241" t="s">
        <v>46</v>
      </c>
      <c r="AD1241" s="241" t="s">
        <v>46</v>
      </c>
      <c r="AE1241" s="237"/>
      <c r="AF1241" s="237"/>
      <c r="AG1241" s="237"/>
      <c r="AH1241" s="237"/>
      <c r="AI1241" s="237" t="s">
        <v>1565</v>
      </c>
      <c r="AJ1241" s="237" t="s">
        <v>96</v>
      </c>
      <c r="AK1241" s="237" t="s">
        <v>94</v>
      </c>
      <c r="AL1241" s="237" t="s">
        <v>257</v>
      </c>
      <c r="AM1241" s="242">
        <v>4</v>
      </c>
    </row>
    <row r="1242" spans="2:39">
      <c r="B1242" s="228" t="s">
        <v>1626</v>
      </c>
      <c r="C1242" s="229" t="s">
        <v>7733</v>
      </c>
      <c r="D1242" s="230" t="s">
        <v>46</v>
      </c>
      <c r="E1242" s="231" t="s">
        <v>1582</v>
      </c>
      <c r="F1242" s="231" t="s">
        <v>1706</v>
      </c>
      <c r="G1242" s="231" t="s">
        <v>113</v>
      </c>
      <c r="H1242" s="231" t="s">
        <v>1583</v>
      </c>
      <c r="I1242" s="232" t="s">
        <v>98</v>
      </c>
      <c r="J1242" s="231" t="s">
        <v>1576</v>
      </c>
      <c r="K1242" s="230" t="s">
        <v>1577</v>
      </c>
      <c r="L1242" s="230" t="s">
        <v>1578</v>
      </c>
      <c r="M1242" s="233">
        <v>820</v>
      </c>
      <c r="N1242" s="234" t="s">
        <v>7454</v>
      </c>
      <c r="O1242" s="230" t="s">
        <v>1579</v>
      </c>
      <c r="P1242" s="230" t="s">
        <v>46</v>
      </c>
      <c r="Q1242" s="233">
        <v>0</v>
      </c>
      <c r="R1242" s="234">
        <v>0</v>
      </c>
      <c r="S1242" s="235" t="s">
        <v>46</v>
      </c>
      <c r="T1242" s="236"/>
      <c r="U1242" s="237"/>
      <c r="V1242" s="238" t="s">
        <v>104</v>
      </c>
      <c r="W1242" s="236">
        <v>0</v>
      </c>
      <c r="X1242" s="237" t="s">
        <v>46</v>
      </c>
      <c r="Y1242" s="239">
        <v>0</v>
      </c>
      <c r="Z1242" s="237" t="s">
        <v>46</v>
      </c>
      <c r="AA1242" s="239">
        <v>0</v>
      </c>
      <c r="AB1242" s="240" t="s">
        <v>46</v>
      </c>
      <c r="AC1242" s="241" t="s">
        <v>46</v>
      </c>
      <c r="AD1242" s="241" t="s">
        <v>46</v>
      </c>
      <c r="AE1242" s="237"/>
      <c r="AF1242" s="237"/>
      <c r="AG1242" s="237"/>
      <c r="AH1242" s="237"/>
      <c r="AI1242" s="237" t="s">
        <v>1565</v>
      </c>
      <c r="AJ1242" s="237" t="s">
        <v>96</v>
      </c>
      <c r="AK1242" s="237" t="s">
        <v>94</v>
      </c>
      <c r="AL1242" s="237" t="s">
        <v>259</v>
      </c>
      <c r="AM1242" s="242">
        <v>4</v>
      </c>
    </row>
    <row r="1243" spans="2:39">
      <c r="B1243" s="228" t="s">
        <v>1626</v>
      </c>
      <c r="C1243" s="229" t="s">
        <v>7733</v>
      </c>
      <c r="D1243" s="230" t="s">
        <v>46</v>
      </c>
      <c r="E1243" s="231" t="s">
        <v>1573</v>
      </c>
      <c r="F1243" s="231" t="s">
        <v>1574</v>
      </c>
      <c r="G1243" s="231" t="s">
        <v>111</v>
      </c>
      <c r="H1243" s="231" t="s">
        <v>1575</v>
      </c>
      <c r="I1243" s="232" t="s">
        <v>98</v>
      </c>
      <c r="J1243" s="231" t="s">
        <v>1576</v>
      </c>
      <c r="K1243" s="230" t="s">
        <v>447</v>
      </c>
      <c r="L1243" s="230" t="s">
        <v>1578</v>
      </c>
      <c r="M1243" s="233">
        <v>900</v>
      </c>
      <c r="N1243" s="234" t="s">
        <v>7457</v>
      </c>
      <c r="O1243" s="230" t="s">
        <v>1579</v>
      </c>
      <c r="P1243" s="230" t="s">
        <v>46</v>
      </c>
      <c r="Q1243" s="233">
        <v>0</v>
      </c>
      <c r="R1243" s="234">
        <v>0</v>
      </c>
      <c r="S1243" s="235" t="s">
        <v>46</v>
      </c>
      <c r="T1243" s="236"/>
      <c r="U1243" s="237"/>
      <c r="V1243" s="238" t="s">
        <v>104</v>
      </c>
      <c r="W1243" s="236">
        <v>0</v>
      </c>
      <c r="X1243" s="237" t="s">
        <v>46</v>
      </c>
      <c r="Y1243" s="239">
        <v>0</v>
      </c>
      <c r="Z1243" s="237" t="s">
        <v>46</v>
      </c>
      <c r="AA1243" s="239">
        <v>0</v>
      </c>
      <c r="AB1243" s="240" t="s">
        <v>46</v>
      </c>
      <c r="AC1243" s="241" t="s">
        <v>46</v>
      </c>
      <c r="AD1243" s="241" t="s">
        <v>46</v>
      </c>
      <c r="AE1243" s="237"/>
      <c r="AF1243" s="237"/>
      <c r="AG1243" s="237"/>
      <c r="AH1243" s="237"/>
      <c r="AI1243" s="237" t="s">
        <v>1565</v>
      </c>
      <c r="AJ1243" s="237" t="s">
        <v>96</v>
      </c>
      <c r="AK1243" s="237" t="s">
        <v>94</v>
      </c>
      <c r="AL1243" s="237" t="s">
        <v>259</v>
      </c>
      <c r="AM1243" s="242">
        <v>4</v>
      </c>
    </row>
    <row r="1244" spans="2:39">
      <c r="B1244" s="228" t="s">
        <v>1626</v>
      </c>
      <c r="C1244" s="229" t="s">
        <v>7733</v>
      </c>
      <c r="D1244" s="230" t="s">
        <v>46</v>
      </c>
      <c r="E1244" s="231" t="s">
        <v>1584</v>
      </c>
      <c r="F1244" s="231" t="s">
        <v>1585</v>
      </c>
      <c r="G1244" s="231" t="s">
        <v>109</v>
      </c>
      <c r="H1244" s="231" t="s">
        <v>1586</v>
      </c>
      <c r="I1244" s="232" t="s">
        <v>98</v>
      </c>
      <c r="J1244" s="231" t="s">
        <v>1576</v>
      </c>
      <c r="K1244" s="230" t="s">
        <v>1577</v>
      </c>
      <c r="L1244" s="230" t="s">
        <v>1578</v>
      </c>
      <c r="M1244" s="233">
        <v>820</v>
      </c>
      <c r="N1244" s="234" t="s">
        <v>7449</v>
      </c>
      <c r="O1244" s="230" t="s">
        <v>1579</v>
      </c>
      <c r="P1244" s="230" t="s">
        <v>46</v>
      </c>
      <c r="Q1244" s="233">
        <v>0</v>
      </c>
      <c r="R1244" s="234">
        <v>0</v>
      </c>
      <c r="S1244" s="235" t="s">
        <v>46</v>
      </c>
      <c r="T1244" s="236"/>
      <c r="U1244" s="237"/>
      <c r="V1244" s="238" t="s">
        <v>104</v>
      </c>
      <c r="W1244" s="236">
        <v>0</v>
      </c>
      <c r="X1244" s="237" t="s">
        <v>46</v>
      </c>
      <c r="Y1244" s="239">
        <v>0</v>
      </c>
      <c r="Z1244" s="237" t="s">
        <v>46</v>
      </c>
      <c r="AA1244" s="239">
        <v>0</v>
      </c>
      <c r="AB1244" s="240" t="s">
        <v>46</v>
      </c>
      <c r="AC1244" s="241" t="s">
        <v>46</v>
      </c>
      <c r="AD1244" s="241" t="s">
        <v>46</v>
      </c>
      <c r="AE1244" s="237"/>
      <c r="AF1244" s="237"/>
      <c r="AG1244" s="237"/>
      <c r="AH1244" s="237"/>
      <c r="AI1244" s="237" t="s">
        <v>1565</v>
      </c>
      <c r="AJ1244" s="237" t="s">
        <v>96</v>
      </c>
      <c r="AK1244" s="237" t="s">
        <v>94</v>
      </c>
      <c r="AL1244" s="237" t="s">
        <v>259</v>
      </c>
      <c r="AM1244" s="242">
        <v>4</v>
      </c>
    </row>
    <row r="1245" spans="2:39">
      <c r="B1245" s="228" t="s">
        <v>1626</v>
      </c>
      <c r="C1245" s="229" t="s">
        <v>7733</v>
      </c>
      <c r="D1245" s="230" t="s">
        <v>46</v>
      </c>
      <c r="E1245" s="231" t="s">
        <v>1587</v>
      </c>
      <c r="F1245" s="231" t="s">
        <v>1588</v>
      </c>
      <c r="G1245" s="231" t="s">
        <v>112</v>
      </c>
      <c r="H1245" s="231" t="s">
        <v>1589</v>
      </c>
      <c r="I1245" s="232" t="s">
        <v>98</v>
      </c>
      <c r="J1245" s="231" t="s">
        <v>1576</v>
      </c>
      <c r="K1245" s="230" t="s">
        <v>1577</v>
      </c>
      <c r="L1245" s="230" t="s">
        <v>1578</v>
      </c>
      <c r="M1245" s="233">
        <v>820</v>
      </c>
      <c r="N1245" s="234" t="s">
        <v>7452</v>
      </c>
      <c r="O1245" s="230" t="s">
        <v>1579</v>
      </c>
      <c r="P1245" s="230" t="s">
        <v>46</v>
      </c>
      <c r="Q1245" s="233">
        <v>0</v>
      </c>
      <c r="R1245" s="234">
        <v>0</v>
      </c>
      <c r="S1245" s="235" t="s">
        <v>46</v>
      </c>
      <c r="T1245" s="236"/>
      <c r="U1245" s="237"/>
      <c r="V1245" s="238" t="s">
        <v>104</v>
      </c>
      <c r="W1245" s="236">
        <v>0</v>
      </c>
      <c r="X1245" s="237" t="s">
        <v>46</v>
      </c>
      <c r="Y1245" s="239">
        <v>0</v>
      </c>
      <c r="Z1245" s="237" t="s">
        <v>46</v>
      </c>
      <c r="AA1245" s="239">
        <v>0</v>
      </c>
      <c r="AB1245" s="240" t="s">
        <v>46</v>
      </c>
      <c r="AC1245" s="241" t="s">
        <v>46</v>
      </c>
      <c r="AD1245" s="241" t="s">
        <v>46</v>
      </c>
      <c r="AE1245" s="237"/>
      <c r="AF1245" s="237"/>
      <c r="AG1245" s="237"/>
      <c r="AH1245" s="237"/>
      <c r="AI1245" s="237" t="s">
        <v>1565</v>
      </c>
      <c r="AJ1245" s="237" t="s">
        <v>96</v>
      </c>
      <c r="AK1245" s="237" t="s">
        <v>94</v>
      </c>
      <c r="AL1245" s="237" t="s">
        <v>259</v>
      </c>
      <c r="AM1245" s="242">
        <v>4</v>
      </c>
    </row>
    <row r="1246" spans="2:39">
      <c r="B1246" s="228" t="s">
        <v>1627</v>
      </c>
      <c r="C1246" s="229" t="s">
        <v>7734</v>
      </c>
      <c r="D1246" s="230" t="s">
        <v>46</v>
      </c>
      <c r="E1246" s="231" t="s">
        <v>1573</v>
      </c>
      <c r="F1246" s="231" t="s">
        <v>1574</v>
      </c>
      <c r="G1246" s="231" t="s">
        <v>111</v>
      </c>
      <c r="H1246" s="231" t="s">
        <v>1575</v>
      </c>
      <c r="I1246" s="232" t="s">
        <v>98</v>
      </c>
      <c r="J1246" s="231" t="s">
        <v>1607</v>
      </c>
      <c r="K1246" s="230" t="s">
        <v>447</v>
      </c>
      <c r="L1246" s="230" t="s">
        <v>1578</v>
      </c>
      <c r="M1246" s="233">
        <v>4950</v>
      </c>
      <c r="N1246" s="234" t="s">
        <v>7457</v>
      </c>
      <c r="O1246" s="230" t="s">
        <v>1579</v>
      </c>
      <c r="P1246" s="230" t="s">
        <v>46</v>
      </c>
      <c r="Q1246" s="233">
        <v>0</v>
      </c>
      <c r="R1246" s="234">
        <v>0</v>
      </c>
      <c r="S1246" s="235" t="s">
        <v>46</v>
      </c>
      <c r="T1246" s="236"/>
      <c r="U1246" s="237"/>
      <c r="V1246" s="238" t="s">
        <v>104</v>
      </c>
      <c r="W1246" s="236">
        <v>0</v>
      </c>
      <c r="X1246" s="237" t="s">
        <v>46</v>
      </c>
      <c r="Y1246" s="239">
        <v>0</v>
      </c>
      <c r="Z1246" s="237" t="s">
        <v>46</v>
      </c>
      <c r="AA1246" s="239">
        <v>0</v>
      </c>
      <c r="AB1246" s="240" t="s">
        <v>46</v>
      </c>
      <c r="AC1246" s="241" t="s">
        <v>46</v>
      </c>
      <c r="AD1246" s="241" t="s">
        <v>46</v>
      </c>
      <c r="AE1246" s="237"/>
      <c r="AF1246" s="237"/>
      <c r="AG1246" s="237"/>
      <c r="AH1246" s="237"/>
      <c r="AI1246" s="237" t="s">
        <v>1565</v>
      </c>
      <c r="AJ1246" s="237" t="s">
        <v>96</v>
      </c>
      <c r="AK1246" s="237" t="s">
        <v>94</v>
      </c>
      <c r="AL1246" s="237" t="s">
        <v>261</v>
      </c>
      <c r="AM1246" s="242">
        <v>4</v>
      </c>
    </row>
    <row r="1247" spans="2:39">
      <c r="B1247" s="228" t="s">
        <v>1627</v>
      </c>
      <c r="C1247" s="229" t="s">
        <v>7734</v>
      </c>
      <c r="D1247" s="230" t="s">
        <v>46</v>
      </c>
      <c r="E1247" s="231" t="s">
        <v>1582</v>
      </c>
      <c r="F1247" s="231" t="s">
        <v>1706</v>
      </c>
      <c r="G1247" s="231" t="s">
        <v>113</v>
      </c>
      <c r="H1247" s="231" t="s">
        <v>1583</v>
      </c>
      <c r="I1247" s="232" t="s">
        <v>98</v>
      </c>
      <c r="J1247" s="231" t="s">
        <v>1607</v>
      </c>
      <c r="K1247" s="230" t="s">
        <v>1577</v>
      </c>
      <c r="L1247" s="230" t="s">
        <v>1578</v>
      </c>
      <c r="M1247" s="233">
        <v>4500</v>
      </c>
      <c r="N1247" s="234" t="s">
        <v>7454</v>
      </c>
      <c r="O1247" s="230" t="s">
        <v>1579</v>
      </c>
      <c r="P1247" s="230" t="s">
        <v>46</v>
      </c>
      <c r="Q1247" s="233">
        <v>0</v>
      </c>
      <c r="R1247" s="234">
        <v>0</v>
      </c>
      <c r="S1247" s="235" t="s">
        <v>46</v>
      </c>
      <c r="T1247" s="236"/>
      <c r="U1247" s="237"/>
      <c r="V1247" s="238" t="s">
        <v>104</v>
      </c>
      <c r="W1247" s="236">
        <v>0</v>
      </c>
      <c r="X1247" s="237" t="s">
        <v>46</v>
      </c>
      <c r="Y1247" s="239">
        <v>0</v>
      </c>
      <c r="Z1247" s="237" t="s">
        <v>46</v>
      </c>
      <c r="AA1247" s="239">
        <v>0</v>
      </c>
      <c r="AB1247" s="240" t="s">
        <v>46</v>
      </c>
      <c r="AC1247" s="241" t="s">
        <v>46</v>
      </c>
      <c r="AD1247" s="241" t="s">
        <v>46</v>
      </c>
      <c r="AE1247" s="237"/>
      <c r="AF1247" s="237"/>
      <c r="AG1247" s="237"/>
      <c r="AH1247" s="237"/>
      <c r="AI1247" s="237" t="s">
        <v>1565</v>
      </c>
      <c r="AJ1247" s="237" t="s">
        <v>96</v>
      </c>
      <c r="AK1247" s="237" t="s">
        <v>94</v>
      </c>
      <c r="AL1247" s="237" t="s">
        <v>261</v>
      </c>
      <c r="AM1247" s="242">
        <v>4</v>
      </c>
    </row>
    <row r="1248" spans="2:39">
      <c r="B1248" s="228" t="s">
        <v>1627</v>
      </c>
      <c r="C1248" s="229" t="s">
        <v>7734</v>
      </c>
      <c r="D1248" s="230" t="s">
        <v>46</v>
      </c>
      <c r="E1248" s="231" t="s">
        <v>1587</v>
      </c>
      <c r="F1248" s="231" t="s">
        <v>1588</v>
      </c>
      <c r="G1248" s="231" t="s">
        <v>112</v>
      </c>
      <c r="H1248" s="231" t="s">
        <v>1589</v>
      </c>
      <c r="I1248" s="232" t="s">
        <v>98</v>
      </c>
      <c r="J1248" s="231" t="s">
        <v>1607</v>
      </c>
      <c r="K1248" s="230" t="s">
        <v>1577</v>
      </c>
      <c r="L1248" s="230" t="s">
        <v>1578</v>
      </c>
      <c r="M1248" s="233">
        <v>4500</v>
      </c>
      <c r="N1248" s="234" t="s">
        <v>7452</v>
      </c>
      <c r="O1248" s="230" t="s">
        <v>1579</v>
      </c>
      <c r="P1248" s="230" t="s">
        <v>46</v>
      </c>
      <c r="Q1248" s="233">
        <v>0</v>
      </c>
      <c r="R1248" s="234">
        <v>0</v>
      </c>
      <c r="S1248" s="235" t="s">
        <v>46</v>
      </c>
      <c r="T1248" s="236"/>
      <c r="U1248" s="237"/>
      <c r="V1248" s="238" t="s">
        <v>104</v>
      </c>
      <c r="W1248" s="236">
        <v>0</v>
      </c>
      <c r="X1248" s="237" t="s">
        <v>46</v>
      </c>
      <c r="Y1248" s="239">
        <v>0</v>
      </c>
      <c r="Z1248" s="237" t="s">
        <v>46</v>
      </c>
      <c r="AA1248" s="239">
        <v>0</v>
      </c>
      <c r="AB1248" s="240" t="s">
        <v>46</v>
      </c>
      <c r="AC1248" s="241" t="s">
        <v>46</v>
      </c>
      <c r="AD1248" s="241" t="s">
        <v>46</v>
      </c>
      <c r="AE1248" s="237"/>
      <c r="AF1248" s="237"/>
      <c r="AG1248" s="237"/>
      <c r="AH1248" s="237"/>
      <c r="AI1248" s="237" t="s">
        <v>1565</v>
      </c>
      <c r="AJ1248" s="237" t="s">
        <v>96</v>
      </c>
      <c r="AK1248" s="237" t="s">
        <v>94</v>
      </c>
      <c r="AL1248" s="237" t="s">
        <v>261</v>
      </c>
      <c r="AM1248" s="242">
        <v>4</v>
      </c>
    </row>
    <row r="1249" spans="2:39">
      <c r="B1249" s="228" t="s">
        <v>1627</v>
      </c>
      <c r="C1249" s="229" t="s">
        <v>7734</v>
      </c>
      <c r="D1249" s="230" t="s">
        <v>46</v>
      </c>
      <c r="E1249" s="231" t="s">
        <v>1584</v>
      </c>
      <c r="F1249" s="231" t="s">
        <v>1585</v>
      </c>
      <c r="G1249" s="231" t="s">
        <v>109</v>
      </c>
      <c r="H1249" s="231" t="s">
        <v>1586</v>
      </c>
      <c r="I1249" s="232" t="s">
        <v>98</v>
      </c>
      <c r="J1249" s="231" t="s">
        <v>1607</v>
      </c>
      <c r="K1249" s="230" t="s">
        <v>1577</v>
      </c>
      <c r="L1249" s="230" t="s">
        <v>1578</v>
      </c>
      <c r="M1249" s="233">
        <v>4500</v>
      </c>
      <c r="N1249" s="234" t="s">
        <v>7449</v>
      </c>
      <c r="O1249" s="230" t="s">
        <v>1579</v>
      </c>
      <c r="P1249" s="230" t="s">
        <v>46</v>
      </c>
      <c r="Q1249" s="233">
        <v>0</v>
      </c>
      <c r="R1249" s="234">
        <v>0</v>
      </c>
      <c r="S1249" s="235" t="s">
        <v>46</v>
      </c>
      <c r="T1249" s="236"/>
      <c r="U1249" s="237"/>
      <c r="V1249" s="238" t="s">
        <v>104</v>
      </c>
      <c r="W1249" s="236">
        <v>0</v>
      </c>
      <c r="X1249" s="237" t="s">
        <v>46</v>
      </c>
      <c r="Y1249" s="239">
        <v>0</v>
      </c>
      <c r="Z1249" s="237" t="s">
        <v>46</v>
      </c>
      <c r="AA1249" s="239">
        <v>0</v>
      </c>
      <c r="AB1249" s="240" t="s">
        <v>46</v>
      </c>
      <c r="AC1249" s="241" t="s">
        <v>46</v>
      </c>
      <c r="AD1249" s="241" t="s">
        <v>46</v>
      </c>
      <c r="AE1249" s="237"/>
      <c r="AF1249" s="237"/>
      <c r="AG1249" s="237"/>
      <c r="AH1249" s="237"/>
      <c r="AI1249" s="237" t="s">
        <v>1565</v>
      </c>
      <c r="AJ1249" s="237" t="s">
        <v>96</v>
      </c>
      <c r="AK1249" s="237" t="s">
        <v>94</v>
      </c>
      <c r="AL1249" s="237" t="s">
        <v>261</v>
      </c>
      <c r="AM1249" s="242">
        <v>4</v>
      </c>
    </row>
    <row r="1250" spans="2:39">
      <c r="B1250" s="228" t="s">
        <v>1628</v>
      </c>
      <c r="C1250" s="229" t="s">
        <v>1629</v>
      </c>
      <c r="D1250" s="230" t="s">
        <v>46</v>
      </c>
      <c r="E1250" s="231" t="s">
        <v>46</v>
      </c>
      <c r="F1250" s="231" t="s">
        <v>46</v>
      </c>
      <c r="G1250" s="231" t="s">
        <v>46</v>
      </c>
      <c r="H1250" s="231" t="s">
        <v>46</v>
      </c>
      <c r="I1250" s="232" t="s">
        <v>46</v>
      </c>
      <c r="J1250" s="231" t="s">
        <v>46</v>
      </c>
      <c r="K1250" s="230" t="s">
        <v>46</v>
      </c>
      <c r="L1250" s="230" t="s">
        <v>46</v>
      </c>
      <c r="M1250" s="233">
        <v>0</v>
      </c>
      <c r="N1250" s="234" t="s">
        <v>46</v>
      </c>
      <c r="O1250" s="230" t="s">
        <v>46</v>
      </c>
      <c r="P1250" s="230" t="s">
        <v>46</v>
      </c>
      <c r="Q1250" s="233">
        <v>0</v>
      </c>
      <c r="R1250" s="234">
        <v>0</v>
      </c>
      <c r="S1250" s="235" t="s">
        <v>46</v>
      </c>
      <c r="T1250" s="236"/>
      <c r="U1250" s="237"/>
      <c r="V1250" s="238" t="s">
        <v>46</v>
      </c>
      <c r="W1250" s="236">
        <v>0</v>
      </c>
      <c r="X1250" s="237" t="s">
        <v>46</v>
      </c>
      <c r="Y1250" s="239">
        <v>0</v>
      </c>
      <c r="Z1250" s="237" t="s">
        <v>46</v>
      </c>
      <c r="AA1250" s="239">
        <v>0</v>
      </c>
      <c r="AB1250" s="240" t="s">
        <v>46</v>
      </c>
      <c r="AC1250" s="241" t="s">
        <v>46</v>
      </c>
      <c r="AD1250" s="241" t="s">
        <v>46</v>
      </c>
      <c r="AE1250" s="237"/>
      <c r="AF1250" s="237"/>
      <c r="AG1250" s="237"/>
      <c r="AH1250" s="237"/>
      <c r="AI1250" s="237" t="s">
        <v>1565</v>
      </c>
      <c r="AJ1250" s="237" t="s">
        <v>96</v>
      </c>
      <c r="AK1250" s="237" t="s">
        <v>94</v>
      </c>
      <c r="AL1250" s="237" t="s">
        <v>264</v>
      </c>
      <c r="AM1250" s="242">
        <v>4</v>
      </c>
    </row>
    <row r="1251" spans="2:39">
      <c r="B1251" s="228" t="s">
        <v>1630</v>
      </c>
      <c r="C1251" s="229" t="s">
        <v>7735</v>
      </c>
      <c r="D1251" s="230" t="s">
        <v>46</v>
      </c>
      <c r="E1251" s="231" t="s">
        <v>1582</v>
      </c>
      <c r="F1251" s="231" t="s">
        <v>1706</v>
      </c>
      <c r="G1251" s="231" t="s">
        <v>113</v>
      </c>
      <c r="H1251" s="231" t="s">
        <v>1583</v>
      </c>
      <c r="I1251" s="232" t="s">
        <v>98</v>
      </c>
      <c r="J1251" s="231" t="s">
        <v>1612</v>
      </c>
      <c r="K1251" s="230" t="s">
        <v>1577</v>
      </c>
      <c r="L1251" s="230" t="s">
        <v>1578</v>
      </c>
      <c r="M1251" s="233">
        <v>250</v>
      </c>
      <c r="N1251" s="234" t="s">
        <v>7454</v>
      </c>
      <c r="O1251" s="230" t="s">
        <v>1579</v>
      </c>
      <c r="P1251" s="230" t="s">
        <v>46</v>
      </c>
      <c r="Q1251" s="233">
        <v>0</v>
      </c>
      <c r="R1251" s="234">
        <v>0</v>
      </c>
      <c r="S1251" s="235" t="s">
        <v>46</v>
      </c>
      <c r="T1251" s="236"/>
      <c r="U1251" s="237"/>
      <c r="V1251" s="238" t="s">
        <v>104</v>
      </c>
      <c r="W1251" s="236">
        <v>0</v>
      </c>
      <c r="X1251" s="237" t="s">
        <v>46</v>
      </c>
      <c r="Y1251" s="239">
        <v>0</v>
      </c>
      <c r="Z1251" s="237" t="s">
        <v>46</v>
      </c>
      <c r="AA1251" s="239">
        <v>0</v>
      </c>
      <c r="AB1251" s="240" t="s">
        <v>46</v>
      </c>
      <c r="AC1251" s="241" t="s">
        <v>46</v>
      </c>
      <c r="AD1251" s="241" t="s">
        <v>46</v>
      </c>
      <c r="AE1251" s="237"/>
      <c r="AF1251" s="237"/>
      <c r="AG1251" s="237"/>
      <c r="AH1251" s="237"/>
      <c r="AI1251" s="237" t="s">
        <v>1565</v>
      </c>
      <c r="AJ1251" s="237" t="s">
        <v>96</v>
      </c>
      <c r="AK1251" s="237" t="s">
        <v>94</v>
      </c>
      <c r="AL1251" s="237" t="s">
        <v>267</v>
      </c>
      <c r="AM1251" s="242">
        <v>4</v>
      </c>
    </row>
    <row r="1252" spans="2:39">
      <c r="B1252" s="228" t="s">
        <v>1630</v>
      </c>
      <c r="C1252" s="229" t="s">
        <v>7735</v>
      </c>
      <c r="D1252" s="230" t="s">
        <v>46</v>
      </c>
      <c r="E1252" s="231" t="s">
        <v>1573</v>
      </c>
      <c r="F1252" s="231" t="s">
        <v>1574</v>
      </c>
      <c r="G1252" s="231" t="s">
        <v>111</v>
      </c>
      <c r="H1252" s="231" t="s">
        <v>1575</v>
      </c>
      <c r="I1252" s="232" t="s">
        <v>98</v>
      </c>
      <c r="J1252" s="231" t="s">
        <v>1612</v>
      </c>
      <c r="K1252" s="230" t="s">
        <v>447</v>
      </c>
      <c r="L1252" s="230" t="s">
        <v>1578</v>
      </c>
      <c r="M1252" s="233">
        <v>250</v>
      </c>
      <c r="N1252" s="234" t="s">
        <v>7457</v>
      </c>
      <c r="O1252" s="230" t="s">
        <v>1579</v>
      </c>
      <c r="P1252" s="230" t="s">
        <v>46</v>
      </c>
      <c r="Q1252" s="233">
        <v>0</v>
      </c>
      <c r="R1252" s="234">
        <v>0</v>
      </c>
      <c r="S1252" s="235" t="s">
        <v>46</v>
      </c>
      <c r="T1252" s="236"/>
      <c r="U1252" s="237"/>
      <c r="V1252" s="238" t="s">
        <v>104</v>
      </c>
      <c r="W1252" s="236">
        <v>0</v>
      </c>
      <c r="X1252" s="237" t="s">
        <v>46</v>
      </c>
      <c r="Y1252" s="239">
        <v>0</v>
      </c>
      <c r="Z1252" s="237" t="s">
        <v>46</v>
      </c>
      <c r="AA1252" s="239">
        <v>0</v>
      </c>
      <c r="AB1252" s="240" t="s">
        <v>46</v>
      </c>
      <c r="AC1252" s="241" t="s">
        <v>46</v>
      </c>
      <c r="AD1252" s="241" t="s">
        <v>46</v>
      </c>
      <c r="AE1252" s="237"/>
      <c r="AF1252" s="237"/>
      <c r="AG1252" s="237"/>
      <c r="AH1252" s="237"/>
      <c r="AI1252" s="237" t="s">
        <v>1565</v>
      </c>
      <c r="AJ1252" s="237" t="s">
        <v>96</v>
      </c>
      <c r="AK1252" s="237" t="s">
        <v>94</v>
      </c>
      <c r="AL1252" s="237" t="s">
        <v>267</v>
      </c>
      <c r="AM1252" s="242">
        <v>4</v>
      </c>
    </row>
    <row r="1253" spans="2:39">
      <c r="B1253" s="228" t="s">
        <v>1630</v>
      </c>
      <c r="C1253" s="229" t="s">
        <v>7735</v>
      </c>
      <c r="D1253" s="230" t="s">
        <v>46</v>
      </c>
      <c r="E1253" s="231" t="s">
        <v>1587</v>
      </c>
      <c r="F1253" s="231" t="s">
        <v>1588</v>
      </c>
      <c r="G1253" s="231" t="s">
        <v>112</v>
      </c>
      <c r="H1253" s="231" t="s">
        <v>1589</v>
      </c>
      <c r="I1253" s="232" t="s">
        <v>98</v>
      </c>
      <c r="J1253" s="231" t="s">
        <v>1612</v>
      </c>
      <c r="K1253" s="230" t="s">
        <v>1577</v>
      </c>
      <c r="L1253" s="230" t="s">
        <v>1578</v>
      </c>
      <c r="M1253" s="233">
        <v>250</v>
      </c>
      <c r="N1253" s="234" t="s">
        <v>7452</v>
      </c>
      <c r="O1253" s="230" t="s">
        <v>1579</v>
      </c>
      <c r="P1253" s="230" t="s">
        <v>46</v>
      </c>
      <c r="Q1253" s="233">
        <v>0</v>
      </c>
      <c r="R1253" s="234">
        <v>0</v>
      </c>
      <c r="S1253" s="235" t="s">
        <v>46</v>
      </c>
      <c r="T1253" s="236"/>
      <c r="U1253" s="237"/>
      <c r="V1253" s="238" t="s">
        <v>104</v>
      </c>
      <c r="W1253" s="236">
        <v>0</v>
      </c>
      <c r="X1253" s="237" t="s">
        <v>46</v>
      </c>
      <c r="Y1253" s="239">
        <v>0</v>
      </c>
      <c r="Z1253" s="237" t="s">
        <v>46</v>
      </c>
      <c r="AA1253" s="239">
        <v>0</v>
      </c>
      <c r="AB1253" s="240" t="s">
        <v>46</v>
      </c>
      <c r="AC1253" s="241" t="s">
        <v>46</v>
      </c>
      <c r="AD1253" s="241" t="s">
        <v>46</v>
      </c>
      <c r="AE1253" s="237"/>
      <c r="AF1253" s="237"/>
      <c r="AG1253" s="237"/>
      <c r="AH1253" s="237"/>
      <c r="AI1253" s="237" t="s">
        <v>1565</v>
      </c>
      <c r="AJ1253" s="237" t="s">
        <v>96</v>
      </c>
      <c r="AK1253" s="237" t="s">
        <v>94</v>
      </c>
      <c r="AL1253" s="237" t="s">
        <v>267</v>
      </c>
      <c r="AM1253" s="242">
        <v>4</v>
      </c>
    </row>
    <row r="1254" spans="2:39">
      <c r="B1254" s="228" t="s">
        <v>1630</v>
      </c>
      <c r="C1254" s="229" t="s">
        <v>7735</v>
      </c>
      <c r="D1254" s="230" t="s">
        <v>46</v>
      </c>
      <c r="E1254" s="231" t="s">
        <v>1584</v>
      </c>
      <c r="F1254" s="231" t="s">
        <v>1585</v>
      </c>
      <c r="G1254" s="231" t="s">
        <v>109</v>
      </c>
      <c r="H1254" s="231" t="s">
        <v>1586</v>
      </c>
      <c r="I1254" s="232" t="s">
        <v>98</v>
      </c>
      <c r="J1254" s="231" t="s">
        <v>1612</v>
      </c>
      <c r="K1254" s="230" t="s">
        <v>1577</v>
      </c>
      <c r="L1254" s="230" t="s">
        <v>1578</v>
      </c>
      <c r="M1254" s="233">
        <v>250</v>
      </c>
      <c r="N1254" s="234" t="s">
        <v>7449</v>
      </c>
      <c r="O1254" s="230" t="s">
        <v>1579</v>
      </c>
      <c r="P1254" s="230" t="s">
        <v>46</v>
      </c>
      <c r="Q1254" s="233">
        <v>0</v>
      </c>
      <c r="R1254" s="234">
        <v>0</v>
      </c>
      <c r="S1254" s="235" t="s">
        <v>46</v>
      </c>
      <c r="T1254" s="236"/>
      <c r="U1254" s="237"/>
      <c r="V1254" s="238" t="s">
        <v>104</v>
      </c>
      <c r="W1254" s="236">
        <v>0</v>
      </c>
      <c r="X1254" s="237" t="s">
        <v>46</v>
      </c>
      <c r="Y1254" s="239">
        <v>0</v>
      </c>
      <c r="Z1254" s="237" t="s">
        <v>46</v>
      </c>
      <c r="AA1254" s="239">
        <v>0</v>
      </c>
      <c r="AB1254" s="240" t="s">
        <v>46</v>
      </c>
      <c r="AC1254" s="241" t="s">
        <v>46</v>
      </c>
      <c r="AD1254" s="241" t="s">
        <v>46</v>
      </c>
      <c r="AE1254" s="237"/>
      <c r="AF1254" s="237"/>
      <c r="AG1254" s="237"/>
      <c r="AH1254" s="237"/>
      <c r="AI1254" s="237" t="s">
        <v>1565</v>
      </c>
      <c r="AJ1254" s="237" t="s">
        <v>96</v>
      </c>
      <c r="AK1254" s="237" t="s">
        <v>94</v>
      </c>
      <c r="AL1254" s="237" t="s">
        <v>267</v>
      </c>
      <c r="AM1254" s="242">
        <v>4</v>
      </c>
    </row>
    <row r="1255" spans="2:39">
      <c r="B1255" s="228" t="s">
        <v>1631</v>
      </c>
      <c r="C1255" s="229" t="s">
        <v>7736</v>
      </c>
      <c r="D1255" s="230" t="s">
        <v>46</v>
      </c>
      <c r="E1255" s="231" t="s">
        <v>1582</v>
      </c>
      <c r="F1255" s="231" t="s">
        <v>1706</v>
      </c>
      <c r="G1255" s="231" t="s">
        <v>113</v>
      </c>
      <c r="H1255" s="231" t="s">
        <v>1583</v>
      </c>
      <c r="I1255" s="232" t="s">
        <v>98</v>
      </c>
      <c r="J1255" s="231" t="s">
        <v>1612</v>
      </c>
      <c r="K1255" s="230" t="s">
        <v>1577</v>
      </c>
      <c r="L1255" s="230" t="s">
        <v>1578</v>
      </c>
      <c r="M1255" s="233">
        <v>140</v>
      </c>
      <c r="N1255" s="234" t="s">
        <v>7454</v>
      </c>
      <c r="O1255" s="230" t="s">
        <v>1579</v>
      </c>
      <c r="P1255" s="230" t="s">
        <v>46</v>
      </c>
      <c r="Q1255" s="233">
        <v>0</v>
      </c>
      <c r="R1255" s="234">
        <v>0</v>
      </c>
      <c r="S1255" s="235" t="s">
        <v>46</v>
      </c>
      <c r="T1255" s="236"/>
      <c r="U1255" s="237"/>
      <c r="V1255" s="238" t="s">
        <v>104</v>
      </c>
      <c r="W1255" s="236">
        <v>0</v>
      </c>
      <c r="X1255" s="237" t="s">
        <v>46</v>
      </c>
      <c r="Y1255" s="239">
        <v>0</v>
      </c>
      <c r="Z1255" s="237" t="s">
        <v>46</v>
      </c>
      <c r="AA1255" s="239">
        <v>0</v>
      </c>
      <c r="AB1255" s="240" t="s">
        <v>46</v>
      </c>
      <c r="AC1255" s="241" t="s">
        <v>46</v>
      </c>
      <c r="AD1255" s="241" t="s">
        <v>46</v>
      </c>
      <c r="AE1255" s="237"/>
      <c r="AF1255" s="237"/>
      <c r="AG1255" s="237"/>
      <c r="AH1255" s="237"/>
      <c r="AI1255" s="237" t="s">
        <v>1565</v>
      </c>
      <c r="AJ1255" s="237" t="s">
        <v>96</v>
      </c>
      <c r="AK1255" s="237" t="s">
        <v>94</v>
      </c>
      <c r="AL1255" s="237" t="s">
        <v>270</v>
      </c>
      <c r="AM1255" s="242">
        <v>4</v>
      </c>
    </row>
    <row r="1256" spans="2:39">
      <c r="B1256" s="228" t="s">
        <v>1631</v>
      </c>
      <c r="C1256" s="229" t="s">
        <v>7736</v>
      </c>
      <c r="D1256" s="230" t="s">
        <v>46</v>
      </c>
      <c r="E1256" s="231" t="s">
        <v>1587</v>
      </c>
      <c r="F1256" s="231" t="s">
        <v>1588</v>
      </c>
      <c r="G1256" s="231" t="s">
        <v>112</v>
      </c>
      <c r="H1256" s="231" t="s">
        <v>1589</v>
      </c>
      <c r="I1256" s="232" t="s">
        <v>98</v>
      </c>
      <c r="J1256" s="231" t="s">
        <v>1612</v>
      </c>
      <c r="K1256" s="230" t="s">
        <v>1577</v>
      </c>
      <c r="L1256" s="230" t="s">
        <v>1578</v>
      </c>
      <c r="M1256" s="233">
        <v>140</v>
      </c>
      <c r="N1256" s="234" t="s">
        <v>7452</v>
      </c>
      <c r="O1256" s="230" t="s">
        <v>1579</v>
      </c>
      <c r="P1256" s="230" t="s">
        <v>46</v>
      </c>
      <c r="Q1256" s="233">
        <v>0</v>
      </c>
      <c r="R1256" s="234">
        <v>0</v>
      </c>
      <c r="S1256" s="235" t="s">
        <v>46</v>
      </c>
      <c r="T1256" s="236"/>
      <c r="U1256" s="237"/>
      <c r="V1256" s="238" t="s">
        <v>104</v>
      </c>
      <c r="W1256" s="236">
        <v>0</v>
      </c>
      <c r="X1256" s="237" t="s">
        <v>46</v>
      </c>
      <c r="Y1256" s="239">
        <v>0</v>
      </c>
      <c r="Z1256" s="237" t="s">
        <v>46</v>
      </c>
      <c r="AA1256" s="239">
        <v>0</v>
      </c>
      <c r="AB1256" s="240" t="s">
        <v>46</v>
      </c>
      <c r="AC1256" s="241" t="s">
        <v>46</v>
      </c>
      <c r="AD1256" s="241" t="s">
        <v>46</v>
      </c>
      <c r="AE1256" s="237"/>
      <c r="AF1256" s="237"/>
      <c r="AG1256" s="237"/>
      <c r="AH1256" s="237"/>
      <c r="AI1256" s="237" t="s">
        <v>1565</v>
      </c>
      <c r="AJ1256" s="237" t="s">
        <v>96</v>
      </c>
      <c r="AK1256" s="237" t="s">
        <v>94</v>
      </c>
      <c r="AL1256" s="237" t="s">
        <v>270</v>
      </c>
      <c r="AM1256" s="242">
        <v>4</v>
      </c>
    </row>
    <row r="1257" spans="2:39">
      <c r="B1257" s="228" t="s">
        <v>1631</v>
      </c>
      <c r="C1257" s="229" t="s">
        <v>7736</v>
      </c>
      <c r="D1257" s="230" t="s">
        <v>46</v>
      </c>
      <c r="E1257" s="231" t="s">
        <v>1573</v>
      </c>
      <c r="F1257" s="231" t="s">
        <v>1574</v>
      </c>
      <c r="G1257" s="231" t="s">
        <v>111</v>
      </c>
      <c r="H1257" s="231" t="s">
        <v>1575</v>
      </c>
      <c r="I1257" s="232" t="s">
        <v>98</v>
      </c>
      <c r="J1257" s="231" t="s">
        <v>1612</v>
      </c>
      <c r="K1257" s="230" t="s">
        <v>447</v>
      </c>
      <c r="L1257" s="230" t="s">
        <v>1578</v>
      </c>
      <c r="M1257" s="233">
        <v>150</v>
      </c>
      <c r="N1257" s="234" t="s">
        <v>7457</v>
      </c>
      <c r="O1257" s="230" t="s">
        <v>1579</v>
      </c>
      <c r="P1257" s="230" t="s">
        <v>46</v>
      </c>
      <c r="Q1257" s="233">
        <v>0</v>
      </c>
      <c r="R1257" s="234">
        <v>0</v>
      </c>
      <c r="S1257" s="235" t="s">
        <v>46</v>
      </c>
      <c r="T1257" s="236"/>
      <c r="U1257" s="237"/>
      <c r="V1257" s="238" t="s">
        <v>104</v>
      </c>
      <c r="W1257" s="236">
        <v>0</v>
      </c>
      <c r="X1257" s="237" t="s">
        <v>46</v>
      </c>
      <c r="Y1257" s="239">
        <v>0</v>
      </c>
      <c r="Z1257" s="237" t="s">
        <v>46</v>
      </c>
      <c r="AA1257" s="239">
        <v>0</v>
      </c>
      <c r="AB1257" s="240" t="s">
        <v>46</v>
      </c>
      <c r="AC1257" s="241" t="s">
        <v>46</v>
      </c>
      <c r="AD1257" s="241" t="s">
        <v>46</v>
      </c>
      <c r="AE1257" s="237"/>
      <c r="AF1257" s="237"/>
      <c r="AG1257" s="237"/>
      <c r="AH1257" s="237"/>
      <c r="AI1257" s="237" t="s">
        <v>1565</v>
      </c>
      <c r="AJ1257" s="237" t="s">
        <v>96</v>
      </c>
      <c r="AK1257" s="237" t="s">
        <v>94</v>
      </c>
      <c r="AL1257" s="237" t="s">
        <v>270</v>
      </c>
      <c r="AM1257" s="242">
        <v>4</v>
      </c>
    </row>
    <row r="1258" spans="2:39">
      <c r="B1258" s="228" t="s">
        <v>1631</v>
      </c>
      <c r="C1258" s="229" t="s">
        <v>7736</v>
      </c>
      <c r="D1258" s="230" t="s">
        <v>46</v>
      </c>
      <c r="E1258" s="231" t="s">
        <v>1584</v>
      </c>
      <c r="F1258" s="231" t="s">
        <v>1585</v>
      </c>
      <c r="G1258" s="231" t="s">
        <v>109</v>
      </c>
      <c r="H1258" s="231" t="s">
        <v>1586</v>
      </c>
      <c r="I1258" s="232" t="s">
        <v>98</v>
      </c>
      <c r="J1258" s="231" t="s">
        <v>1612</v>
      </c>
      <c r="K1258" s="230" t="s">
        <v>1577</v>
      </c>
      <c r="L1258" s="230" t="s">
        <v>1578</v>
      </c>
      <c r="M1258" s="233">
        <v>140</v>
      </c>
      <c r="N1258" s="234" t="s">
        <v>7449</v>
      </c>
      <c r="O1258" s="230" t="s">
        <v>1579</v>
      </c>
      <c r="P1258" s="230" t="s">
        <v>46</v>
      </c>
      <c r="Q1258" s="233">
        <v>0</v>
      </c>
      <c r="R1258" s="234">
        <v>0</v>
      </c>
      <c r="S1258" s="235" t="s">
        <v>46</v>
      </c>
      <c r="T1258" s="236"/>
      <c r="U1258" s="237"/>
      <c r="V1258" s="238" t="s">
        <v>104</v>
      </c>
      <c r="W1258" s="236">
        <v>0</v>
      </c>
      <c r="X1258" s="237" t="s">
        <v>46</v>
      </c>
      <c r="Y1258" s="239">
        <v>0</v>
      </c>
      <c r="Z1258" s="237" t="s">
        <v>46</v>
      </c>
      <c r="AA1258" s="239">
        <v>0</v>
      </c>
      <c r="AB1258" s="240" t="s">
        <v>46</v>
      </c>
      <c r="AC1258" s="241" t="s">
        <v>46</v>
      </c>
      <c r="AD1258" s="241" t="s">
        <v>46</v>
      </c>
      <c r="AE1258" s="237"/>
      <c r="AF1258" s="237"/>
      <c r="AG1258" s="237"/>
      <c r="AH1258" s="237"/>
      <c r="AI1258" s="237" t="s">
        <v>1565</v>
      </c>
      <c r="AJ1258" s="237" t="s">
        <v>96</v>
      </c>
      <c r="AK1258" s="237" t="s">
        <v>94</v>
      </c>
      <c r="AL1258" s="237" t="s">
        <v>270</v>
      </c>
      <c r="AM1258" s="242">
        <v>4</v>
      </c>
    </row>
    <row r="1259" spans="2:39">
      <c r="B1259" s="228" t="s">
        <v>1632</v>
      </c>
      <c r="C1259" s="229" t="s">
        <v>1633</v>
      </c>
      <c r="D1259" s="230" t="s">
        <v>46</v>
      </c>
      <c r="E1259" s="231" t="s">
        <v>46</v>
      </c>
      <c r="F1259" s="231" t="s">
        <v>46</v>
      </c>
      <c r="G1259" s="231" t="s">
        <v>46</v>
      </c>
      <c r="H1259" s="231" t="s">
        <v>46</v>
      </c>
      <c r="I1259" s="232" t="s">
        <v>46</v>
      </c>
      <c r="J1259" s="231" t="s">
        <v>46</v>
      </c>
      <c r="K1259" s="230" t="s">
        <v>46</v>
      </c>
      <c r="L1259" s="230" t="s">
        <v>46</v>
      </c>
      <c r="M1259" s="233">
        <v>0</v>
      </c>
      <c r="N1259" s="234" t="s">
        <v>46</v>
      </c>
      <c r="O1259" s="230" t="s">
        <v>46</v>
      </c>
      <c r="P1259" s="230" t="s">
        <v>46</v>
      </c>
      <c r="Q1259" s="233">
        <v>0</v>
      </c>
      <c r="R1259" s="234">
        <v>0</v>
      </c>
      <c r="S1259" s="235" t="s">
        <v>46</v>
      </c>
      <c r="T1259" s="236"/>
      <c r="U1259" s="237"/>
      <c r="V1259" s="238" t="s">
        <v>46</v>
      </c>
      <c r="W1259" s="236">
        <v>0</v>
      </c>
      <c r="X1259" s="237" t="s">
        <v>46</v>
      </c>
      <c r="Y1259" s="239">
        <v>0</v>
      </c>
      <c r="Z1259" s="237" t="s">
        <v>46</v>
      </c>
      <c r="AA1259" s="239">
        <v>0</v>
      </c>
      <c r="AB1259" s="240" t="s">
        <v>46</v>
      </c>
      <c r="AC1259" s="241" t="s">
        <v>46</v>
      </c>
      <c r="AD1259" s="241" t="s">
        <v>46</v>
      </c>
      <c r="AE1259" s="237"/>
      <c r="AF1259" s="237"/>
      <c r="AG1259" s="237"/>
      <c r="AH1259" s="237"/>
      <c r="AI1259" s="237" t="s">
        <v>1565</v>
      </c>
      <c r="AJ1259" s="237" t="s">
        <v>96</v>
      </c>
      <c r="AK1259" s="237" t="s">
        <v>94</v>
      </c>
      <c r="AL1259" s="237" t="s">
        <v>273</v>
      </c>
      <c r="AM1259" s="242">
        <v>4</v>
      </c>
    </row>
    <row r="1260" spans="2:39">
      <c r="B1260" s="228" t="s">
        <v>1634</v>
      </c>
      <c r="C1260" s="229" t="s">
        <v>1635</v>
      </c>
      <c r="D1260" s="230" t="s">
        <v>46</v>
      </c>
      <c r="E1260" s="231" t="s">
        <v>46</v>
      </c>
      <c r="F1260" s="231" t="s">
        <v>46</v>
      </c>
      <c r="G1260" s="231" t="s">
        <v>46</v>
      </c>
      <c r="H1260" s="231" t="s">
        <v>46</v>
      </c>
      <c r="I1260" s="232" t="s">
        <v>46</v>
      </c>
      <c r="J1260" s="231" t="s">
        <v>46</v>
      </c>
      <c r="K1260" s="230" t="s">
        <v>46</v>
      </c>
      <c r="L1260" s="230" t="s">
        <v>46</v>
      </c>
      <c r="M1260" s="233">
        <v>0</v>
      </c>
      <c r="N1260" s="234" t="s">
        <v>46</v>
      </c>
      <c r="O1260" s="230" t="s">
        <v>46</v>
      </c>
      <c r="P1260" s="230" t="s">
        <v>46</v>
      </c>
      <c r="Q1260" s="233">
        <v>0</v>
      </c>
      <c r="R1260" s="234">
        <v>0</v>
      </c>
      <c r="S1260" s="235" t="s">
        <v>46</v>
      </c>
      <c r="T1260" s="236"/>
      <c r="U1260" s="237"/>
      <c r="V1260" s="238" t="s">
        <v>46</v>
      </c>
      <c r="W1260" s="236">
        <v>0</v>
      </c>
      <c r="X1260" s="237" t="s">
        <v>46</v>
      </c>
      <c r="Y1260" s="239">
        <v>0</v>
      </c>
      <c r="Z1260" s="237" t="s">
        <v>46</v>
      </c>
      <c r="AA1260" s="239">
        <v>0</v>
      </c>
      <c r="AB1260" s="240" t="s">
        <v>46</v>
      </c>
      <c r="AC1260" s="241" t="s">
        <v>46</v>
      </c>
      <c r="AD1260" s="241" t="s">
        <v>46</v>
      </c>
      <c r="AE1260" s="237"/>
      <c r="AF1260" s="237"/>
      <c r="AG1260" s="237"/>
      <c r="AH1260" s="237"/>
      <c r="AI1260" s="237" t="s">
        <v>1565</v>
      </c>
      <c r="AJ1260" s="237" t="s">
        <v>96</v>
      </c>
      <c r="AK1260" s="237" t="s">
        <v>94</v>
      </c>
      <c r="AL1260" s="237" t="s">
        <v>372</v>
      </c>
      <c r="AM1260" s="242">
        <v>4</v>
      </c>
    </row>
    <row r="1261" spans="2:39">
      <c r="B1261" s="228" t="s">
        <v>1636</v>
      </c>
      <c r="C1261" s="229" t="s">
        <v>1637</v>
      </c>
      <c r="D1261" s="230" t="s">
        <v>46</v>
      </c>
      <c r="E1261" s="231" t="s">
        <v>38</v>
      </c>
      <c r="F1261" s="231" t="s">
        <v>97</v>
      </c>
      <c r="G1261" s="231" t="s">
        <v>35</v>
      </c>
      <c r="H1261" s="231" t="s">
        <v>7652</v>
      </c>
      <c r="I1261" s="232" t="s">
        <v>98</v>
      </c>
      <c r="J1261" s="231" t="s">
        <v>7655</v>
      </c>
      <c r="K1261" s="230" t="s">
        <v>114</v>
      </c>
      <c r="L1261" s="230" t="s">
        <v>1578</v>
      </c>
      <c r="M1261" s="233">
        <v>900</v>
      </c>
      <c r="N1261" s="234" t="s">
        <v>8271</v>
      </c>
      <c r="O1261" s="230" t="s">
        <v>1579</v>
      </c>
      <c r="P1261" s="230" t="s">
        <v>46</v>
      </c>
      <c r="Q1261" s="233">
        <v>0</v>
      </c>
      <c r="R1261" s="234">
        <v>0</v>
      </c>
      <c r="S1261" s="235" t="s">
        <v>46</v>
      </c>
      <c r="T1261" s="236"/>
      <c r="U1261" s="237"/>
      <c r="V1261" s="238" t="s">
        <v>104</v>
      </c>
      <c r="W1261" s="236">
        <v>0</v>
      </c>
      <c r="X1261" s="237" t="s">
        <v>46</v>
      </c>
      <c r="Y1261" s="239">
        <v>0</v>
      </c>
      <c r="Z1261" s="237" t="s">
        <v>46</v>
      </c>
      <c r="AA1261" s="239">
        <v>0</v>
      </c>
      <c r="AB1261" s="240" t="s">
        <v>46</v>
      </c>
      <c r="AC1261" s="241" t="s">
        <v>46</v>
      </c>
      <c r="AD1261" s="241" t="s">
        <v>46</v>
      </c>
      <c r="AE1261" s="237"/>
      <c r="AF1261" s="237"/>
      <c r="AG1261" s="237"/>
      <c r="AH1261" s="237"/>
      <c r="AI1261" s="237" t="s">
        <v>1565</v>
      </c>
      <c r="AJ1261" s="237" t="s">
        <v>96</v>
      </c>
      <c r="AK1261" s="237" t="s">
        <v>94</v>
      </c>
      <c r="AL1261" s="237" t="s">
        <v>375</v>
      </c>
      <c r="AM1261" s="242">
        <v>4</v>
      </c>
    </row>
    <row r="1262" spans="2:39">
      <c r="B1262" s="228" t="s">
        <v>1638</v>
      </c>
      <c r="C1262" s="229" t="s">
        <v>1639</v>
      </c>
      <c r="D1262" s="230" t="s">
        <v>46</v>
      </c>
      <c r="E1262" s="231" t="s">
        <v>38</v>
      </c>
      <c r="F1262" s="231" t="s">
        <v>97</v>
      </c>
      <c r="G1262" s="231" t="s">
        <v>35</v>
      </c>
      <c r="H1262" s="231" t="s">
        <v>7652</v>
      </c>
      <c r="I1262" s="232" t="s">
        <v>98</v>
      </c>
      <c r="J1262" s="231" t="s">
        <v>1612</v>
      </c>
      <c r="K1262" s="230" t="s">
        <v>114</v>
      </c>
      <c r="L1262" s="230" t="s">
        <v>1578</v>
      </c>
      <c r="M1262" s="233">
        <v>28</v>
      </c>
      <c r="N1262" s="234" t="s">
        <v>8271</v>
      </c>
      <c r="O1262" s="230" t="s">
        <v>1579</v>
      </c>
      <c r="P1262" s="230" t="s">
        <v>46</v>
      </c>
      <c r="Q1262" s="233">
        <v>0</v>
      </c>
      <c r="R1262" s="234">
        <v>0</v>
      </c>
      <c r="S1262" s="235" t="s">
        <v>46</v>
      </c>
      <c r="T1262" s="236"/>
      <c r="U1262" s="237"/>
      <c r="V1262" s="238" t="s">
        <v>104</v>
      </c>
      <c r="W1262" s="236">
        <v>0</v>
      </c>
      <c r="X1262" s="237" t="s">
        <v>46</v>
      </c>
      <c r="Y1262" s="239">
        <v>0</v>
      </c>
      <c r="Z1262" s="237" t="s">
        <v>46</v>
      </c>
      <c r="AA1262" s="239">
        <v>0</v>
      </c>
      <c r="AB1262" s="240" t="s">
        <v>46</v>
      </c>
      <c r="AC1262" s="241" t="s">
        <v>46</v>
      </c>
      <c r="AD1262" s="241" t="s">
        <v>46</v>
      </c>
      <c r="AE1262" s="237"/>
      <c r="AF1262" s="237"/>
      <c r="AG1262" s="237"/>
      <c r="AH1262" s="237"/>
      <c r="AI1262" s="237" t="s">
        <v>1565</v>
      </c>
      <c r="AJ1262" s="237" t="s">
        <v>96</v>
      </c>
      <c r="AK1262" s="237" t="s">
        <v>94</v>
      </c>
      <c r="AL1262" s="237" t="s">
        <v>378</v>
      </c>
      <c r="AM1262" s="242">
        <v>4</v>
      </c>
    </row>
    <row r="1263" spans="2:39">
      <c r="B1263" s="180" t="s">
        <v>1640</v>
      </c>
      <c r="C1263" s="181" t="s">
        <v>1641</v>
      </c>
      <c r="D1263" s="182" t="s">
        <v>46</v>
      </c>
      <c r="E1263" s="183" t="s">
        <v>46</v>
      </c>
      <c r="F1263" s="183" t="s">
        <v>46</v>
      </c>
      <c r="G1263" s="183" t="s">
        <v>46</v>
      </c>
      <c r="H1263" s="183" t="s">
        <v>46</v>
      </c>
      <c r="I1263" s="184" t="s">
        <v>46</v>
      </c>
      <c r="J1263" s="183" t="s">
        <v>46</v>
      </c>
      <c r="K1263" s="182" t="s">
        <v>46</v>
      </c>
      <c r="L1263" s="182" t="s">
        <v>46</v>
      </c>
      <c r="M1263" s="185">
        <v>0</v>
      </c>
      <c r="N1263" s="186" t="s">
        <v>46</v>
      </c>
      <c r="O1263" s="182" t="s">
        <v>46</v>
      </c>
      <c r="P1263" s="182" t="s">
        <v>46</v>
      </c>
      <c r="Q1263" s="185">
        <v>0</v>
      </c>
      <c r="R1263" s="186">
        <v>0</v>
      </c>
      <c r="S1263" s="187" t="s">
        <v>46</v>
      </c>
      <c r="T1263" s="36"/>
      <c r="U1263" s="35"/>
      <c r="V1263" s="188" t="s">
        <v>46</v>
      </c>
      <c r="W1263" s="36">
        <v>0</v>
      </c>
      <c r="X1263" s="35" t="s">
        <v>46</v>
      </c>
      <c r="Y1263" s="38">
        <v>0</v>
      </c>
      <c r="Z1263" s="35" t="s">
        <v>46</v>
      </c>
      <c r="AA1263" s="38">
        <v>0</v>
      </c>
      <c r="AB1263" s="39" t="s">
        <v>46</v>
      </c>
      <c r="AC1263" s="34" t="s">
        <v>46</v>
      </c>
      <c r="AD1263" s="34" t="s">
        <v>46</v>
      </c>
      <c r="AE1263" s="35"/>
      <c r="AF1263" s="35"/>
      <c r="AG1263" s="35"/>
      <c r="AH1263" s="35"/>
      <c r="AI1263" s="35" t="s">
        <v>1565</v>
      </c>
      <c r="AJ1263" s="35" t="s">
        <v>118</v>
      </c>
      <c r="AK1263" s="35" t="s">
        <v>46</v>
      </c>
      <c r="AL1263" s="35" t="s">
        <v>46</v>
      </c>
      <c r="AM1263" s="40">
        <v>2</v>
      </c>
    </row>
    <row r="1264" spans="2:39">
      <c r="B1264" s="189" t="s">
        <v>1642</v>
      </c>
      <c r="C1264" s="190" t="s">
        <v>1643</v>
      </c>
      <c r="D1264" s="191" t="s">
        <v>46</v>
      </c>
      <c r="E1264" s="192" t="s">
        <v>46</v>
      </c>
      <c r="F1264" s="192" t="s">
        <v>46</v>
      </c>
      <c r="G1264" s="192" t="s">
        <v>46</v>
      </c>
      <c r="H1264" s="192" t="s">
        <v>46</v>
      </c>
      <c r="I1264" s="193" t="s">
        <v>46</v>
      </c>
      <c r="J1264" s="192" t="s">
        <v>46</v>
      </c>
      <c r="K1264" s="191" t="s">
        <v>46</v>
      </c>
      <c r="L1264" s="191" t="s">
        <v>46</v>
      </c>
      <c r="M1264" s="194">
        <v>0</v>
      </c>
      <c r="N1264" s="195" t="s">
        <v>46</v>
      </c>
      <c r="O1264" s="191" t="s">
        <v>46</v>
      </c>
      <c r="P1264" s="191" t="s">
        <v>46</v>
      </c>
      <c r="Q1264" s="194">
        <v>0</v>
      </c>
      <c r="R1264" s="195">
        <v>0</v>
      </c>
      <c r="S1264" s="196" t="s">
        <v>46</v>
      </c>
      <c r="T1264" s="44"/>
      <c r="U1264" s="43"/>
      <c r="V1264" s="197" t="s">
        <v>46</v>
      </c>
      <c r="W1264" s="44">
        <v>0</v>
      </c>
      <c r="X1264" s="43" t="s">
        <v>46</v>
      </c>
      <c r="Y1264" s="46">
        <v>0</v>
      </c>
      <c r="Z1264" s="43" t="s">
        <v>46</v>
      </c>
      <c r="AA1264" s="46">
        <v>0</v>
      </c>
      <c r="AB1264" s="47" t="s">
        <v>46</v>
      </c>
      <c r="AC1264" s="42" t="s">
        <v>46</v>
      </c>
      <c r="AD1264" s="42" t="s">
        <v>46</v>
      </c>
      <c r="AE1264" s="43"/>
      <c r="AF1264" s="43"/>
      <c r="AG1264" s="43"/>
      <c r="AH1264" s="43"/>
      <c r="AI1264" s="43" t="s">
        <v>1565</v>
      </c>
      <c r="AJ1264" s="43" t="s">
        <v>118</v>
      </c>
      <c r="AK1264" s="43" t="s">
        <v>94</v>
      </c>
      <c r="AL1264" s="43" t="s">
        <v>46</v>
      </c>
      <c r="AM1264" s="48">
        <v>3</v>
      </c>
    </row>
    <row r="1265" spans="2:39">
      <c r="B1265" s="228" t="s">
        <v>1644</v>
      </c>
      <c r="C1265" s="229" t="s">
        <v>1645</v>
      </c>
      <c r="D1265" s="230" t="s">
        <v>46</v>
      </c>
      <c r="E1265" s="231" t="s">
        <v>46</v>
      </c>
      <c r="F1265" s="231" t="s">
        <v>46</v>
      </c>
      <c r="G1265" s="231" t="s">
        <v>46</v>
      </c>
      <c r="H1265" s="231" t="s">
        <v>46</v>
      </c>
      <c r="I1265" s="232" t="s">
        <v>46</v>
      </c>
      <c r="J1265" s="231" t="s">
        <v>46</v>
      </c>
      <c r="K1265" s="230" t="s">
        <v>46</v>
      </c>
      <c r="L1265" s="230" t="s">
        <v>46</v>
      </c>
      <c r="M1265" s="233">
        <v>0</v>
      </c>
      <c r="N1265" s="234" t="s">
        <v>46</v>
      </c>
      <c r="O1265" s="230" t="s">
        <v>46</v>
      </c>
      <c r="P1265" s="230" t="s">
        <v>46</v>
      </c>
      <c r="Q1265" s="233">
        <v>0</v>
      </c>
      <c r="R1265" s="234">
        <v>0</v>
      </c>
      <c r="S1265" s="235" t="s">
        <v>46</v>
      </c>
      <c r="T1265" s="236"/>
      <c r="U1265" s="237"/>
      <c r="V1265" s="238" t="s">
        <v>46</v>
      </c>
      <c r="W1265" s="236">
        <v>0</v>
      </c>
      <c r="X1265" s="237" t="s">
        <v>46</v>
      </c>
      <c r="Y1265" s="239">
        <v>0</v>
      </c>
      <c r="Z1265" s="237" t="s">
        <v>46</v>
      </c>
      <c r="AA1265" s="239">
        <v>0</v>
      </c>
      <c r="AB1265" s="240" t="s">
        <v>46</v>
      </c>
      <c r="AC1265" s="241" t="s">
        <v>46</v>
      </c>
      <c r="AD1265" s="241" t="s">
        <v>46</v>
      </c>
      <c r="AE1265" s="237"/>
      <c r="AF1265" s="237"/>
      <c r="AG1265" s="237"/>
      <c r="AH1265" s="237"/>
      <c r="AI1265" s="237" t="s">
        <v>1565</v>
      </c>
      <c r="AJ1265" s="237" t="s">
        <v>118</v>
      </c>
      <c r="AK1265" s="237" t="s">
        <v>94</v>
      </c>
      <c r="AL1265" s="237" t="s">
        <v>109</v>
      </c>
      <c r="AM1265" s="242">
        <v>4</v>
      </c>
    </row>
    <row r="1266" spans="2:39">
      <c r="B1266" s="228" t="s">
        <v>1646</v>
      </c>
      <c r="C1266" s="229" t="s">
        <v>1647</v>
      </c>
      <c r="D1266" s="230" t="s">
        <v>46</v>
      </c>
      <c r="E1266" s="231" t="s">
        <v>38</v>
      </c>
      <c r="F1266" s="231" t="s">
        <v>97</v>
      </c>
      <c r="G1266" s="231" t="s">
        <v>35</v>
      </c>
      <c r="H1266" s="231" t="s">
        <v>7652</v>
      </c>
      <c r="I1266" s="232" t="s">
        <v>98</v>
      </c>
      <c r="J1266" s="231" t="s">
        <v>1612</v>
      </c>
      <c r="K1266" s="230" t="s">
        <v>133</v>
      </c>
      <c r="L1266" s="230" t="s">
        <v>1578</v>
      </c>
      <c r="M1266" s="233">
        <v>2000</v>
      </c>
      <c r="N1266" s="234" t="s">
        <v>8271</v>
      </c>
      <c r="O1266" s="230" t="s">
        <v>1579</v>
      </c>
      <c r="P1266" s="230" t="s">
        <v>46</v>
      </c>
      <c r="Q1266" s="233">
        <v>0</v>
      </c>
      <c r="R1266" s="234">
        <v>0</v>
      </c>
      <c r="S1266" s="235" t="s">
        <v>46</v>
      </c>
      <c r="T1266" s="236"/>
      <c r="U1266" s="237"/>
      <c r="V1266" s="238" t="s">
        <v>104</v>
      </c>
      <c r="W1266" s="236">
        <v>0</v>
      </c>
      <c r="X1266" s="237" t="s">
        <v>46</v>
      </c>
      <c r="Y1266" s="239">
        <v>0</v>
      </c>
      <c r="Z1266" s="237" t="s">
        <v>46</v>
      </c>
      <c r="AA1266" s="239">
        <v>0</v>
      </c>
      <c r="AB1266" s="240" t="s">
        <v>46</v>
      </c>
      <c r="AC1266" s="241" t="s">
        <v>46</v>
      </c>
      <c r="AD1266" s="241" t="s">
        <v>46</v>
      </c>
      <c r="AE1266" s="237"/>
      <c r="AF1266" s="237"/>
      <c r="AG1266" s="237"/>
      <c r="AH1266" s="237"/>
      <c r="AI1266" s="237" t="s">
        <v>1565</v>
      </c>
      <c r="AJ1266" s="237" t="s">
        <v>118</v>
      </c>
      <c r="AK1266" s="237" t="s">
        <v>94</v>
      </c>
      <c r="AL1266" s="237" t="s">
        <v>111</v>
      </c>
      <c r="AM1266" s="242">
        <v>4</v>
      </c>
    </row>
    <row r="1267" spans="2:39">
      <c r="B1267" s="228" t="s">
        <v>1648</v>
      </c>
      <c r="C1267" s="229" t="s">
        <v>1649</v>
      </c>
      <c r="D1267" s="230" t="s">
        <v>46</v>
      </c>
      <c r="E1267" s="231" t="s">
        <v>38</v>
      </c>
      <c r="F1267" s="231" t="s">
        <v>97</v>
      </c>
      <c r="G1267" s="231" t="s">
        <v>35</v>
      </c>
      <c r="H1267" s="231" t="s">
        <v>7652</v>
      </c>
      <c r="I1267" s="232" t="s">
        <v>98</v>
      </c>
      <c r="J1267" s="231" t="s">
        <v>1576</v>
      </c>
      <c r="K1267" s="230" t="s">
        <v>133</v>
      </c>
      <c r="L1267" s="230" t="s">
        <v>1578</v>
      </c>
      <c r="M1267" s="233">
        <v>350</v>
      </c>
      <c r="N1267" s="234" t="s">
        <v>8271</v>
      </c>
      <c r="O1267" s="230" t="s">
        <v>1579</v>
      </c>
      <c r="P1267" s="230" t="s">
        <v>46</v>
      </c>
      <c r="Q1267" s="233">
        <v>0</v>
      </c>
      <c r="R1267" s="234">
        <v>0</v>
      </c>
      <c r="S1267" s="235" t="s">
        <v>46</v>
      </c>
      <c r="T1267" s="236"/>
      <c r="U1267" s="237"/>
      <c r="V1267" s="238" t="s">
        <v>104</v>
      </c>
      <c r="W1267" s="236">
        <v>0</v>
      </c>
      <c r="X1267" s="237" t="s">
        <v>46</v>
      </c>
      <c r="Y1267" s="239">
        <v>0</v>
      </c>
      <c r="Z1267" s="237" t="s">
        <v>46</v>
      </c>
      <c r="AA1267" s="239">
        <v>0</v>
      </c>
      <c r="AB1267" s="240" t="s">
        <v>46</v>
      </c>
      <c r="AC1267" s="241" t="s">
        <v>46</v>
      </c>
      <c r="AD1267" s="241" t="s">
        <v>46</v>
      </c>
      <c r="AE1267" s="237"/>
      <c r="AF1267" s="237"/>
      <c r="AG1267" s="237"/>
      <c r="AH1267" s="237"/>
      <c r="AI1267" s="237" t="s">
        <v>1565</v>
      </c>
      <c r="AJ1267" s="237" t="s">
        <v>118</v>
      </c>
      <c r="AK1267" s="237" t="s">
        <v>94</v>
      </c>
      <c r="AL1267" s="237" t="s">
        <v>112</v>
      </c>
      <c r="AM1267" s="242">
        <v>4</v>
      </c>
    </row>
    <row r="1268" spans="2:39">
      <c r="B1268" s="228" t="s">
        <v>1650</v>
      </c>
      <c r="C1268" s="229" t="s">
        <v>1651</v>
      </c>
      <c r="D1268" s="230" t="s">
        <v>46</v>
      </c>
      <c r="E1268" s="231" t="s">
        <v>46</v>
      </c>
      <c r="F1268" s="231" t="s">
        <v>46</v>
      </c>
      <c r="G1268" s="231" t="s">
        <v>46</v>
      </c>
      <c r="H1268" s="231" t="s">
        <v>46</v>
      </c>
      <c r="I1268" s="232" t="s">
        <v>46</v>
      </c>
      <c r="J1268" s="231" t="s">
        <v>46</v>
      </c>
      <c r="K1268" s="230" t="s">
        <v>46</v>
      </c>
      <c r="L1268" s="230" t="s">
        <v>46</v>
      </c>
      <c r="M1268" s="233">
        <v>0</v>
      </c>
      <c r="N1268" s="234" t="s">
        <v>46</v>
      </c>
      <c r="O1268" s="230" t="s">
        <v>46</v>
      </c>
      <c r="P1268" s="230" t="s">
        <v>46</v>
      </c>
      <c r="Q1268" s="233">
        <v>0</v>
      </c>
      <c r="R1268" s="234">
        <v>0</v>
      </c>
      <c r="S1268" s="235" t="s">
        <v>46</v>
      </c>
      <c r="T1268" s="236"/>
      <c r="U1268" s="237"/>
      <c r="V1268" s="238" t="s">
        <v>46</v>
      </c>
      <c r="W1268" s="236">
        <v>0</v>
      </c>
      <c r="X1268" s="237" t="s">
        <v>46</v>
      </c>
      <c r="Y1268" s="239">
        <v>0</v>
      </c>
      <c r="Z1268" s="237" t="s">
        <v>46</v>
      </c>
      <c r="AA1268" s="239">
        <v>0</v>
      </c>
      <c r="AB1268" s="240" t="s">
        <v>46</v>
      </c>
      <c r="AC1268" s="241" t="s">
        <v>46</v>
      </c>
      <c r="AD1268" s="241" t="s">
        <v>46</v>
      </c>
      <c r="AE1268" s="237"/>
      <c r="AF1268" s="237"/>
      <c r="AG1268" s="237"/>
      <c r="AH1268" s="237"/>
      <c r="AI1268" s="237" t="s">
        <v>1565</v>
      </c>
      <c r="AJ1268" s="237" t="s">
        <v>118</v>
      </c>
      <c r="AK1268" s="237" t="s">
        <v>94</v>
      </c>
      <c r="AL1268" s="237" t="s">
        <v>113</v>
      </c>
      <c r="AM1268" s="242">
        <v>4</v>
      </c>
    </row>
    <row r="1269" spans="2:39">
      <c r="B1269" s="228" t="s">
        <v>1652</v>
      </c>
      <c r="C1269" s="229" t="s">
        <v>1653</v>
      </c>
      <c r="D1269" s="230" t="s">
        <v>46</v>
      </c>
      <c r="E1269" s="231" t="s">
        <v>46</v>
      </c>
      <c r="F1269" s="231" t="s">
        <v>46</v>
      </c>
      <c r="G1269" s="231" t="s">
        <v>46</v>
      </c>
      <c r="H1269" s="231" t="s">
        <v>46</v>
      </c>
      <c r="I1269" s="232" t="s">
        <v>46</v>
      </c>
      <c r="J1269" s="231" t="s">
        <v>46</v>
      </c>
      <c r="K1269" s="230" t="s">
        <v>46</v>
      </c>
      <c r="L1269" s="230" t="s">
        <v>46</v>
      </c>
      <c r="M1269" s="233">
        <v>0</v>
      </c>
      <c r="N1269" s="234" t="s">
        <v>46</v>
      </c>
      <c r="O1269" s="230" t="s">
        <v>46</v>
      </c>
      <c r="P1269" s="230" t="s">
        <v>46</v>
      </c>
      <c r="Q1269" s="233">
        <v>0</v>
      </c>
      <c r="R1269" s="234">
        <v>0</v>
      </c>
      <c r="S1269" s="235" t="s">
        <v>46</v>
      </c>
      <c r="T1269" s="236"/>
      <c r="U1269" s="237"/>
      <c r="V1269" s="238" t="s">
        <v>46</v>
      </c>
      <c r="W1269" s="236">
        <v>0</v>
      </c>
      <c r="X1269" s="237" t="s">
        <v>46</v>
      </c>
      <c r="Y1269" s="239">
        <v>0</v>
      </c>
      <c r="Z1269" s="237" t="s">
        <v>46</v>
      </c>
      <c r="AA1269" s="239">
        <v>0</v>
      </c>
      <c r="AB1269" s="240" t="s">
        <v>46</v>
      </c>
      <c r="AC1269" s="241" t="s">
        <v>46</v>
      </c>
      <c r="AD1269" s="241" t="s">
        <v>46</v>
      </c>
      <c r="AE1269" s="237"/>
      <c r="AF1269" s="237"/>
      <c r="AG1269" s="237"/>
      <c r="AH1269" s="237"/>
      <c r="AI1269" s="237" t="s">
        <v>1565</v>
      </c>
      <c r="AJ1269" s="237" t="s">
        <v>118</v>
      </c>
      <c r="AK1269" s="237" t="s">
        <v>94</v>
      </c>
      <c r="AL1269" s="237" t="s">
        <v>115</v>
      </c>
      <c r="AM1269" s="242">
        <v>4</v>
      </c>
    </row>
    <row r="1270" spans="2:39">
      <c r="B1270" s="228" t="s">
        <v>1654</v>
      </c>
      <c r="C1270" s="229" t="s">
        <v>1655</v>
      </c>
      <c r="D1270" s="230" t="s">
        <v>46</v>
      </c>
      <c r="E1270" s="231" t="s">
        <v>38</v>
      </c>
      <c r="F1270" s="231" t="s">
        <v>97</v>
      </c>
      <c r="G1270" s="231" t="s">
        <v>35</v>
      </c>
      <c r="H1270" s="231" t="s">
        <v>7652</v>
      </c>
      <c r="I1270" s="232" t="s">
        <v>98</v>
      </c>
      <c r="J1270" s="231" t="s">
        <v>1607</v>
      </c>
      <c r="K1270" s="230" t="s">
        <v>447</v>
      </c>
      <c r="L1270" s="230" t="s">
        <v>1578</v>
      </c>
      <c r="M1270" s="233">
        <v>1207.5</v>
      </c>
      <c r="N1270" s="234" t="s">
        <v>8271</v>
      </c>
      <c r="O1270" s="230" t="s">
        <v>1579</v>
      </c>
      <c r="P1270" s="230" t="s">
        <v>46</v>
      </c>
      <c r="Q1270" s="233">
        <v>0</v>
      </c>
      <c r="R1270" s="234">
        <v>0</v>
      </c>
      <c r="S1270" s="235" t="s">
        <v>46</v>
      </c>
      <c r="T1270" s="236"/>
      <c r="U1270" s="237"/>
      <c r="V1270" s="238" t="s">
        <v>104</v>
      </c>
      <c r="W1270" s="236">
        <v>0</v>
      </c>
      <c r="X1270" s="237" t="s">
        <v>46</v>
      </c>
      <c r="Y1270" s="239">
        <v>0</v>
      </c>
      <c r="Z1270" s="237" t="s">
        <v>46</v>
      </c>
      <c r="AA1270" s="239">
        <v>0</v>
      </c>
      <c r="AB1270" s="240" t="s">
        <v>46</v>
      </c>
      <c r="AC1270" s="241" t="s">
        <v>46</v>
      </c>
      <c r="AD1270" s="241" t="s">
        <v>46</v>
      </c>
      <c r="AE1270" s="237"/>
      <c r="AF1270" s="237"/>
      <c r="AG1270" s="237"/>
      <c r="AH1270" s="237"/>
      <c r="AI1270" s="237" t="s">
        <v>1565</v>
      </c>
      <c r="AJ1270" s="237" t="s">
        <v>118</v>
      </c>
      <c r="AK1270" s="237" t="s">
        <v>94</v>
      </c>
      <c r="AL1270" s="237" t="s">
        <v>167</v>
      </c>
      <c r="AM1270" s="242">
        <v>4</v>
      </c>
    </row>
    <row r="1271" spans="2:39">
      <c r="B1271" s="228" t="s">
        <v>1656</v>
      </c>
      <c r="C1271" s="229" t="s">
        <v>1657</v>
      </c>
      <c r="D1271" s="230" t="s">
        <v>46</v>
      </c>
      <c r="E1271" s="231" t="s">
        <v>38</v>
      </c>
      <c r="F1271" s="231" t="s">
        <v>97</v>
      </c>
      <c r="G1271" s="231" t="s">
        <v>35</v>
      </c>
      <c r="H1271" s="231" t="s">
        <v>7652</v>
      </c>
      <c r="I1271" s="232" t="s">
        <v>98</v>
      </c>
      <c r="J1271" s="231" t="s">
        <v>1717</v>
      </c>
      <c r="K1271" s="230" t="s">
        <v>447</v>
      </c>
      <c r="L1271" s="230" t="s">
        <v>1578</v>
      </c>
      <c r="M1271" s="233">
        <v>72.449999999999989</v>
      </c>
      <c r="N1271" s="234" t="s">
        <v>8271</v>
      </c>
      <c r="O1271" s="230" t="s">
        <v>1579</v>
      </c>
      <c r="P1271" s="230" t="s">
        <v>46</v>
      </c>
      <c r="Q1271" s="233">
        <v>0</v>
      </c>
      <c r="R1271" s="234">
        <v>0</v>
      </c>
      <c r="S1271" s="235" t="s">
        <v>46</v>
      </c>
      <c r="T1271" s="236"/>
      <c r="U1271" s="237"/>
      <c r="V1271" s="238" t="s">
        <v>104</v>
      </c>
      <c r="W1271" s="236">
        <v>0</v>
      </c>
      <c r="X1271" s="237" t="s">
        <v>46</v>
      </c>
      <c r="Y1271" s="239">
        <v>0</v>
      </c>
      <c r="Z1271" s="237" t="s">
        <v>46</v>
      </c>
      <c r="AA1271" s="239">
        <v>0</v>
      </c>
      <c r="AB1271" s="240" t="s">
        <v>46</v>
      </c>
      <c r="AC1271" s="241" t="s">
        <v>46</v>
      </c>
      <c r="AD1271" s="241" t="s">
        <v>46</v>
      </c>
      <c r="AE1271" s="237"/>
      <c r="AF1271" s="237"/>
      <c r="AG1271" s="237"/>
      <c r="AH1271" s="237"/>
      <c r="AI1271" s="237" t="s">
        <v>1565</v>
      </c>
      <c r="AJ1271" s="237" t="s">
        <v>118</v>
      </c>
      <c r="AK1271" s="237" t="s">
        <v>94</v>
      </c>
      <c r="AL1271" s="237" t="s">
        <v>189</v>
      </c>
      <c r="AM1271" s="242">
        <v>4</v>
      </c>
    </row>
    <row r="1272" spans="2:39">
      <c r="B1272" s="228" t="s">
        <v>1658</v>
      </c>
      <c r="C1272" s="229" t="s">
        <v>1659</v>
      </c>
      <c r="D1272" s="230" t="s">
        <v>46</v>
      </c>
      <c r="E1272" s="231" t="s">
        <v>38</v>
      </c>
      <c r="F1272" s="231" t="s">
        <v>97</v>
      </c>
      <c r="G1272" s="231" t="s">
        <v>35</v>
      </c>
      <c r="H1272" s="231" t="s">
        <v>7652</v>
      </c>
      <c r="I1272" s="232" t="s">
        <v>98</v>
      </c>
      <c r="J1272" s="231" t="s">
        <v>7655</v>
      </c>
      <c r="K1272" s="230" t="s">
        <v>447</v>
      </c>
      <c r="L1272" s="230" t="s">
        <v>1578</v>
      </c>
      <c r="M1272" s="233">
        <v>18.427500000000002</v>
      </c>
      <c r="N1272" s="234" t="s">
        <v>8271</v>
      </c>
      <c r="O1272" s="230" t="s">
        <v>1579</v>
      </c>
      <c r="P1272" s="230" t="s">
        <v>46</v>
      </c>
      <c r="Q1272" s="233">
        <v>0</v>
      </c>
      <c r="R1272" s="234">
        <v>0</v>
      </c>
      <c r="S1272" s="235" t="s">
        <v>46</v>
      </c>
      <c r="T1272" s="236"/>
      <c r="U1272" s="237"/>
      <c r="V1272" s="238" t="s">
        <v>104</v>
      </c>
      <c r="W1272" s="236">
        <v>0</v>
      </c>
      <c r="X1272" s="237" t="s">
        <v>46</v>
      </c>
      <c r="Y1272" s="239">
        <v>0</v>
      </c>
      <c r="Z1272" s="237" t="s">
        <v>46</v>
      </c>
      <c r="AA1272" s="239">
        <v>0</v>
      </c>
      <c r="AB1272" s="240" t="s">
        <v>46</v>
      </c>
      <c r="AC1272" s="241" t="s">
        <v>46</v>
      </c>
      <c r="AD1272" s="241" t="s">
        <v>46</v>
      </c>
      <c r="AE1272" s="237"/>
      <c r="AF1272" s="237"/>
      <c r="AG1272" s="237"/>
      <c r="AH1272" s="237"/>
      <c r="AI1272" s="237" t="s">
        <v>1565</v>
      </c>
      <c r="AJ1272" s="237" t="s">
        <v>118</v>
      </c>
      <c r="AK1272" s="237" t="s">
        <v>94</v>
      </c>
      <c r="AL1272" s="237" t="s">
        <v>191</v>
      </c>
      <c r="AM1272" s="242">
        <v>4</v>
      </c>
    </row>
    <row r="1273" spans="2:39">
      <c r="B1273" s="228" t="s">
        <v>1660</v>
      </c>
      <c r="C1273" s="229" t="s">
        <v>1661</v>
      </c>
      <c r="D1273" s="230" t="s">
        <v>46</v>
      </c>
      <c r="E1273" s="231" t="s">
        <v>38</v>
      </c>
      <c r="F1273" s="231" t="s">
        <v>97</v>
      </c>
      <c r="G1273" s="231" t="s">
        <v>35</v>
      </c>
      <c r="H1273" s="231" t="s">
        <v>7652</v>
      </c>
      <c r="I1273" s="232" t="s">
        <v>98</v>
      </c>
      <c r="J1273" s="231" t="s">
        <v>1612</v>
      </c>
      <c r="K1273" s="230" t="s">
        <v>447</v>
      </c>
      <c r="L1273" s="230" t="s">
        <v>1578</v>
      </c>
      <c r="M1273" s="233">
        <v>3150</v>
      </c>
      <c r="N1273" s="234" t="s">
        <v>8271</v>
      </c>
      <c r="O1273" s="230" t="s">
        <v>1579</v>
      </c>
      <c r="P1273" s="230" t="s">
        <v>46</v>
      </c>
      <c r="Q1273" s="233">
        <v>0</v>
      </c>
      <c r="R1273" s="234">
        <v>0</v>
      </c>
      <c r="S1273" s="235" t="s">
        <v>46</v>
      </c>
      <c r="T1273" s="236"/>
      <c r="U1273" s="237"/>
      <c r="V1273" s="238" t="s">
        <v>104</v>
      </c>
      <c r="W1273" s="236">
        <v>0</v>
      </c>
      <c r="X1273" s="237" t="s">
        <v>46</v>
      </c>
      <c r="Y1273" s="239">
        <v>0</v>
      </c>
      <c r="Z1273" s="237" t="s">
        <v>46</v>
      </c>
      <c r="AA1273" s="239">
        <v>0</v>
      </c>
      <c r="AB1273" s="240" t="s">
        <v>46</v>
      </c>
      <c r="AC1273" s="241" t="s">
        <v>46</v>
      </c>
      <c r="AD1273" s="241" t="s">
        <v>46</v>
      </c>
      <c r="AE1273" s="237"/>
      <c r="AF1273" s="237"/>
      <c r="AG1273" s="237"/>
      <c r="AH1273" s="237"/>
      <c r="AI1273" s="237" t="s">
        <v>1565</v>
      </c>
      <c r="AJ1273" s="237" t="s">
        <v>118</v>
      </c>
      <c r="AK1273" s="237" t="s">
        <v>94</v>
      </c>
      <c r="AL1273" s="237" t="s">
        <v>193</v>
      </c>
      <c r="AM1273" s="242">
        <v>4</v>
      </c>
    </row>
    <row r="1274" spans="2:39">
      <c r="B1274" s="228" t="s">
        <v>1662</v>
      </c>
      <c r="C1274" s="229" t="s">
        <v>1663</v>
      </c>
      <c r="D1274" s="230" t="s">
        <v>46</v>
      </c>
      <c r="E1274" s="231" t="s">
        <v>38</v>
      </c>
      <c r="F1274" s="231" t="s">
        <v>97</v>
      </c>
      <c r="G1274" s="231" t="s">
        <v>35</v>
      </c>
      <c r="H1274" s="231" t="s">
        <v>7652</v>
      </c>
      <c r="I1274" s="232" t="s">
        <v>98</v>
      </c>
      <c r="J1274" s="231" t="s">
        <v>2812</v>
      </c>
      <c r="K1274" s="230" t="s">
        <v>447</v>
      </c>
      <c r="L1274" s="230" t="s">
        <v>1578</v>
      </c>
      <c r="M1274" s="233">
        <v>105</v>
      </c>
      <c r="N1274" s="234" t="s">
        <v>8271</v>
      </c>
      <c r="O1274" s="230" t="s">
        <v>1579</v>
      </c>
      <c r="P1274" s="230" t="s">
        <v>46</v>
      </c>
      <c r="Q1274" s="233">
        <v>0</v>
      </c>
      <c r="R1274" s="234">
        <v>0</v>
      </c>
      <c r="S1274" s="235" t="s">
        <v>46</v>
      </c>
      <c r="T1274" s="236"/>
      <c r="U1274" s="237"/>
      <c r="V1274" s="238" t="s">
        <v>104</v>
      </c>
      <c r="W1274" s="236">
        <v>0</v>
      </c>
      <c r="X1274" s="237" t="s">
        <v>46</v>
      </c>
      <c r="Y1274" s="239">
        <v>0</v>
      </c>
      <c r="Z1274" s="237" t="s">
        <v>46</v>
      </c>
      <c r="AA1274" s="239">
        <v>0</v>
      </c>
      <c r="AB1274" s="240" t="s">
        <v>46</v>
      </c>
      <c r="AC1274" s="241" t="s">
        <v>46</v>
      </c>
      <c r="AD1274" s="241" t="s">
        <v>46</v>
      </c>
      <c r="AE1274" s="237"/>
      <c r="AF1274" s="237"/>
      <c r="AG1274" s="237"/>
      <c r="AH1274" s="237"/>
      <c r="AI1274" s="237" t="s">
        <v>1565</v>
      </c>
      <c r="AJ1274" s="237" t="s">
        <v>118</v>
      </c>
      <c r="AK1274" s="237" t="s">
        <v>94</v>
      </c>
      <c r="AL1274" s="237" t="s">
        <v>195</v>
      </c>
      <c r="AM1274" s="242">
        <v>4</v>
      </c>
    </row>
    <row r="1275" spans="2:39">
      <c r="B1275" s="228" t="s">
        <v>1664</v>
      </c>
      <c r="C1275" s="229" t="s">
        <v>1665</v>
      </c>
      <c r="D1275" s="230" t="s">
        <v>46</v>
      </c>
      <c r="E1275" s="231" t="s">
        <v>38</v>
      </c>
      <c r="F1275" s="231" t="s">
        <v>97</v>
      </c>
      <c r="G1275" s="231" t="s">
        <v>35</v>
      </c>
      <c r="H1275" s="231" t="s">
        <v>7652</v>
      </c>
      <c r="I1275" s="232" t="s">
        <v>98</v>
      </c>
      <c r="J1275" s="231" t="s">
        <v>1607</v>
      </c>
      <c r="K1275" s="230" t="s">
        <v>447</v>
      </c>
      <c r="L1275" s="230" t="s">
        <v>1578</v>
      </c>
      <c r="M1275" s="233">
        <v>14000</v>
      </c>
      <c r="N1275" s="234" t="s">
        <v>8271</v>
      </c>
      <c r="O1275" s="230" t="s">
        <v>1579</v>
      </c>
      <c r="P1275" s="230" t="s">
        <v>46</v>
      </c>
      <c r="Q1275" s="233">
        <v>0</v>
      </c>
      <c r="R1275" s="234">
        <v>0</v>
      </c>
      <c r="S1275" s="235" t="s">
        <v>46</v>
      </c>
      <c r="T1275" s="236"/>
      <c r="U1275" s="237"/>
      <c r="V1275" s="238" t="s">
        <v>104</v>
      </c>
      <c r="W1275" s="236">
        <v>0</v>
      </c>
      <c r="X1275" s="237" t="s">
        <v>46</v>
      </c>
      <c r="Y1275" s="239">
        <v>0</v>
      </c>
      <c r="Z1275" s="237" t="s">
        <v>46</v>
      </c>
      <c r="AA1275" s="239">
        <v>0</v>
      </c>
      <c r="AB1275" s="240" t="s">
        <v>46</v>
      </c>
      <c r="AC1275" s="241" t="s">
        <v>46</v>
      </c>
      <c r="AD1275" s="241" t="s">
        <v>46</v>
      </c>
      <c r="AE1275" s="237"/>
      <c r="AF1275" s="237"/>
      <c r="AG1275" s="237"/>
      <c r="AH1275" s="237"/>
      <c r="AI1275" s="237" t="s">
        <v>1565</v>
      </c>
      <c r="AJ1275" s="237" t="s">
        <v>118</v>
      </c>
      <c r="AK1275" s="237" t="s">
        <v>94</v>
      </c>
      <c r="AL1275" s="237" t="s">
        <v>198</v>
      </c>
      <c r="AM1275" s="242">
        <v>4</v>
      </c>
    </row>
    <row r="1276" spans="2:39">
      <c r="B1276" s="228" t="s">
        <v>1666</v>
      </c>
      <c r="C1276" s="229" t="s">
        <v>1667</v>
      </c>
      <c r="D1276" s="230" t="s">
        <v>46</v>
      </c>
      <c r="E1276" s="231" t="s">
        <v>38</v>
      </c>
      <c r="F1276" s="231" t="s">
        <v>97</v>
      </c>
      <c r="G1276" s="231" t="s">
        <v>35</v>
      </c>
      <c r="H1276" s="231" t="s">
        <v>7652</v>
      </c>
      <c r="I1276" s="232" t="s">
        <v>98</v>
      </c>
      <c r="J1276" s="231" t="s">
        <v>1576</v>
      </c>
      <c r="K1276" s="230" t="s">
        <v>447</v>
      </c>
      <c r="L1276" s="230" t="s">
        <v>1578</v>
      </c>
      <c r="M1276" s="233">
        <v>12600</v>
      </c>
      <c r="N1276" s="234" t="s">
        <v>8271</v>
      </c>
      <c r="O1276" s="230" t="s">
        <v>1579</v>
      </c>
      <c r="P1276" s="230" t="s">
        <v>46</v>
      </c>
      <c r="Q1276" s="233">
        <v>0</v>
      </c>
      <c r="R1276" s="234">
        <v>0</v>
      </c>
      <c r="S1276" s="235" t="s">
        <v>46</v>
      </c>
      <c r="T1276" s="236"/>
      <c r="U1276" s="237"/>
      <c r="V1276" s="238" t="s">
        <v>104</v>
      </c>
      <c r="W1276" s="236">
        <v>0</v>
      </c>
      <c r="X1276" s="237" t="s">
        <v>46</v>
      </c>
      <c r="Y1276" s="239">
        <v>0</v>
      </c>
      <c r="Z1276" s="237" t="s">
        <v>46</v>
      </c>
      <c r="AA1276" s="239">
        <v>0</v>
      </c>
      <c r="AB1276" s="240" t="s">
        <v>46</v>
      </c>
      <c r="AC1276" s="241" t="s">
        <v>46</v>
      </c>
      <c r="AD1276" s="241" t="s">
        <v>46</v>
      </c>
      <c r="AE1276" s="237"/>
      <c r="AF1276" s="237"/>
      <c r="AG1276" s="237"/>
      <c r="AH1276" s="237"/>
      <c r="AI1276" s="237" t="s">
        <v>1565</v>
      </c>
      <c r="AJ1276" s="237" t="s">
        <v>118</v>
      </c>
      <c r="AK1276" s="237" t="s">
        <v>94</v>
      </c>
      <c r="AL1276" s="237" t="s">
        <v>200</v>
      </c>
      <c r="AM1276" s="242">
        <v>4</v>
      </c>
    </row>
    <row r="1277" spans="2:39">
      <c r="B1277" s="228" t="s">
        <v>1668</v>
      </c>
      <c r="C1277" s="229" t="s">
        <v>1669</v>
      </c>
      <c r="D1277" s="230" t="s">
        <v>46</v>
      </c>
      <c r="E1277" s="231" t="s">
        <v>38</v>
      </c>
      <c r="F1277" s="231" t="s">
        <v>97</v>
      </c>
      <c r="G1277" s="231" t="s">
        <v>35</v>
      </c>
      <c r="H1277" s="231" t="s">
        <v>7652</v>
      </c>
      <c r="I1277" s="232" t="s">
        <v>98</v>
      </c>
      <c r="J1277" s="231" t="s">
        <v>1576</v>
      </c>
      <c r="K1277" s="230" t="s">
        <v>114</v>
      </c>
      <c r="L1277" s="230" t="s">
        <v>1578</v>
      </c>
      <c r="M1277" s="233">
        <v>900</v>
      </c>
      <c r="N1277" s="234" t="s">
        <v>8271</v>
      </c>
      <c r="O1277" s="230" t="s">
        <v>1579</v>
      </c>
      <c r="P1277" s="230" t="s">
        <v>46</v>
      </c>
      <c r="Q1277" s="233">
        <v>0</v>
      </c>
      <c r="R1277" s="234">
        <v>0</v>
      </c>
      <c r="S1277" s="235" t="s">
        <v>46</v>
      </c>
      <c r="T1277" s="236"/>
      <c r="U1277" s="237"/>
      <c r="V1277" s="238" t="s">
        <v>104</v>
      </c>
      <c r="W1277" s="236">
        <v>0</v>
      </c>
      <c r="X1277" s="237" t="s">
        <v>46</v>
      </c>
      <c r="Y1277" s="239">
        <v>0</v>
      </c>
      <c r="Z1277" s="237" t="s">
        <v>46</v>
      </c>
      <c r="AA1277" s="239">
        <v>0</v>
      </c>
      <c r="AB1277" s="240" t="s">
        <v>46</v>
      </c>
      <c r="AC1277" s="241" t="s">
        <v>46</v>
      </c>
      <c r="AD1277" s="241" t="s">
        <v>46</v>
      </c>
      <c r="AE1277" s="237"/>
      <c r="AF1277" s="237"/>
      <c r="AG1277" s="237"/>
      <c r="AH1277" s="237"/>
      <c r="AI1277" s="237" t="s">
        <v>1565</v>
      </c>
      <c r="AJ1277" s="237" t="s">
        <v>118</v>
      </c>
      <c r="AK1277" s="237" t="s">
        <v>94</v>
      </c>
      <c r="AL1277" s="237" t="s">
        <v>203</v>
      </c>
      <c r="AM1277" s="242">
        <v>4</v>
      </c>
    </row>
    <row r="1278" spans="2:39">
      <c r="B1278" s="228" t="s">
        <v>1670</v>
      </c>
      <c r="C1278" s="229" t="s">
        <v>1671</v>
      </c>
      <c r="D1278" s="230" t="s">
        <v>46</v>
      </c>
      <c r="E1278" s="231" t="s">
        <v>38</v>
      </c>
      <c r="F1278" s="231" t="s">
        <v>97</v>
      </c>
      <c r="G1278" s="231" t="s">
        <v>35</v>
      </c>
      <c r="H1278" s="231" t="s">
        <v>7652</v>
      </c>
      <c r="I1278" s="232" t="s">
        <v>98</v>
      </c>
      <c r="J1278" s="231" t="s">
        <v>1576</v>
      </c>
      <c r="K1278" s="230" t="s">
        <v>114</v>
      </c>
      <c r="L1278" s="230" t="s">
        <v>1578</v>
      </c>
      <c r="M1278" s="233">
        <v>900</v>
      </c>
      <c r="N1278" s="234" t="s">
        <v>8271</v>
      </c>
      <c r="O1278" s="230" t="s">
        <v>1579</v>
      </c>
      <c r="P1278" s="230" t="s">
        <v>46</v>
      </c>
      <c r="Q1278" s="233">
        <v>0</v>
      </c>
      <c r="R1278" s="234">
        <v>0</v>
      </c>
      <c r="S1278" s="235" t="s">
        <v>46</v>
      </c>
      <c r="T1278" s="236"/>
      <c r="U1278" s="237"/>
      <c r="V1278" s="238" t="s">
        <v>104</v>
      </c>
      <c r="W1278" s="236">
        <v>0</v>
      </c>
      <c r="X1278" s="237" t="s">
        <v>46</v>
      </c>
      <c r="Y1278" s="239">
        <v>0</v>
      </c>
      <c r="Z1278" s="237" t="s">
        <v>46</v>
      </c>
      <c r="AA1278" s="239">
        <v>0</v>
      </c>
      <c r="AB1278" s="240" t="s">
        <v>46</v>
      </c>
      <c r="AC1278" s="241" t="s">
        <v>46</v>
      </c>
      <c r="AD1278" s="241" t="s">
        <v>46</v>
      </c>
      <c r="AE1278" s="237"/>
      <c r="AF1278" s="237"/>
      <c r="AG1278" s="237"/>
      <c r="AH1278" s="237"/>
      <c r="AI1278" s="237" t="s">
        <v>1565</v>
      </c>
      <c r="AJ1278" s="237" t="s">
        <v>118</v>
      </c>
      <c r="AK1278" s="237" t="s">
        <v>94</v>
      </c>
      <c r="AL1278" s="237" t="s">
        <v>205</v>
      </c>
      <c r="AM1278" s="242">
        <v>4</v>
      </c>
    </row>
    <row r="1279" spans="2:39">
      <c r="B1279" s="228" t="s">
        <v>1672</v>
      </c>
      <c r="C1279" s="229" t="s">
        <v>1673</v>
      </c>
      <c r="D1279" s="230" t="s">
        <v>46</v>
      </c>
      <c r="E1279" s="231" t="s">
        <v>38</v>
      </c>
      <c r="F1279" s="231" t="s">
        <v>97</v>
      </c>
      <c r="G1279" s="231" t="s">
        <v>35</v>
      </c>
      <c r="H1279" s="231" t="s">
        <v>7652</v>
      </c>
      <c r="I1279" s="232" t="s">
        <v>98</v>
      </c>
      <c r="J1279" s="231" t="s">
        <v>1576</v>
      </c>
      <c r="K1279" s="230" t="s">
        <v>114</v>
      </c>
      <c r="L1279" s="230" t="s">
        <v>1578</v>
      </c>
      <c r="M1279" s="233">
        <v>1800</v>
      </c>
      <c r="N1279" s="234" t="s">
        <v>8271</v>
      </c>
      <c r="O1279" s="230" t="s">
        <v>1579</v>
      </c>
      <c r="P1279" s="230" t="s">
        <v>46</v>
      </c>
      <c r="Q1279" s="233">
        <v>0</v>
      </c>
      <c r="R1279" s="234">
        <v>0</v>
      </c>
      <c r="S1279" s="235" t="s">
        <v>46</v>
      </c>
      <c r="T1279" s="236"/>
      <c r="U1279" s="237"/>
      <c r="V1279" s="238" t="s">
        <v>104</v>
      </c>
      <c r="W1279" s="236">
        <v>0</v>
      </c>
      <c r="X1279" s="237" t="s">
        <v>46</v>
      </c>
      <c r="Y1279" s="239">
        <v>0</v>
      </c>
      <c r="Z1279" s="237" t="s">
        <v>46</v>
      </c>
      <c r="AA1279" s="239">
        <v>0</v>
      </c>
      <c r="AB1279" s="240" t="s">
        <v>46</v>
      </c>
      <c r="AC1279" s="241" t="s">
        <v>46</v>
      </c>
      <c r="AD1279" s="241" t="s">
        <v>46</v>
      </c>
      <c r="AE1279" s="237"/>
      <c r="AF1279" s="237"/>
      <c r="AG1279" s="237"/>
      <c r="AH1279" s="237"/>
      <c r="AI1279" s="237" t="s">
        <v>1565</v>
      </c>
      <c r="AJ1279" s="237" t="s">
        <v>118</v>
      </c>
      <c r="AK1279" s="237" t="s">
        <v>94</v>
      </c>
      <c r="AL1279" s="237" t="s">
        <v>207</v>
      </c>
      <c r="AM1279" s="242">
        <v>4</v>
      </c>
    </row>
    <row r="1280" spans="2:39">
      <c r="B1280" s="228" t="s">
        <v>1674</v>
      </c>
      <c r="C1280" s="229" t="s">
        <v>1675</v>
      </c>
      <c r="D1280" s="230" t="s">
        <v>46</v>
      </c>
      <c r="E1280" s="231" t="s">
        <v>38</v>
      </c>
      <c r="F1280" s="231" t="s">
        <v>97</v>
      </c>
      <c r="G1280" s="231" t="s">
        <v>35</v>
      </c>
      <c r="H1280" s="231" t="s">
        <v>7652</v>
      </c>
      <c r="I1280" s="232" t="s">
        <v>98</v>
      </c>
      <c r="J1280" s="231" t="s">
        <v>1576</v>
      </c>
      <c r="K1280" s="230" t="s">
        <v>114</v>
      </c>
      <c r="L1280" s="230" t="s">
        <v>1578</v>
      </c>
      <c r="M1280" s="233">
        <v>1250</v>
      </c>
      <c r="N1280" s="234" t="s">
        <v>8271</v>
      </c>
      <c r="O1280" s="230" t="s">
        <v>1579</v>
      </c>
      <c r="P1280" s="230" t="s">
        <v>46</v>
      </c>
      <c r="Q1280" s="233">
        <v>0</v>
      </c>
      <c r="R1280" s="234">
        <v>0</v>
      </c>
      <c r="S1280" s="235" t="s">
        <v>46</v>
      </c>
      <c r="T1280" s="236"/>
      <c r="U1280" s="237"/>
      <c r="V1280" s="238" t="s">
        <v>104</v>
      </c>
      <c r="W1280" s="236">
        <v>0</v>
      </c>
      <c r="X1280" s="237" t="s">
        <v>46</v>
      </c>
      <c r="Y1280" s="239">
        <v>0</v>
      </c>
      <c r="Z1280" s="237" t="s">
        <v>46</v>
      </c>
      <c r="AA1280" s="239">
        <v>0</v>
      </c>
      <c r="AB1280" s="240" t="s">
        <v>46</v>
      </c>
      <c r="AC1280" s="241" t="s">
        <v>46</v>
      </c>
      <c r="AD1280" s="241" t="s">
        <v>46</v>
      </c>
      <c r="AE1280" s="237"/>
      <c r="AF1280" s="237"/>
      <c r="AG1280" s="237"/>
      <c r="AH1280" s="237"/>
      <c r="AI1280" s="237" t="s">
        <v>1565</v>
      </c>
      <c r="AJ1280" s="237" t="s">
        <v>118</v>
      </c>
      <c r="AK1280" s="237" t="s">
        <v>94</v>
      </c>
      <c r="AL1280" s="237" t="s">
        <v>209</v>
      </c>
      <c r="AM1280" s="242">
        <v>4</v>
      </c>
    </row>
    <row r="1281" spans="2:39">
      <c r="B1281" s="228" t="s">
        <v>1676</v>
      </c>
      <c r="C1281" s="229" t="s">
        <v>1677</v>
      </c>
      <c r="D1281" s="230" t="s">
        <v>46</v>
      </c>
      <c r="E1281" s="231" t="s">
        <v>38</v>
      </c>
      <c r="F1281" s="231" t="s">
        <v>97</v>
      </c>
      <c r="G1281" s="231" t="s">
        <v>35</v>
      </c>
      <c r="H1281" s="231" t="s">
        <v>7652</v>
      </c>
      <c r="I1281" s="232" t="s">
        <v>98</v>
      </c>
      <c r="J1281" s="231" t="s">
        <v>7655</v>
      </c>
      <c r="K1281" s="230" t="s">
        <v>114</v>
      </c>
      <c r="L1281" s="230" t="s">
        <v>1578</v>
      </c>
      <c r="M1281" s="233">
        <v>1950</v>
      </c>
      <c r="N1281" s="234" t="s">
        <v>8271</v>
      </c>
      <c r="O1281" s="230" t="s">
        <v>1579</v>
      </c>
      <c r="P1281" s="230" t="s">
        <v>46</v>
      </c>
      <c r="Q1281" s="233">
        <v>0</v>
      </c>
      <c r="R1281" s="234">
        <v>0</v>
      </c>
      <c r="S1281" s="235" t="s">
        <v>46</v>
      </c>
      <c r="T1281" s="236"/>
      <c r="U1281" s="237"/>
      <c r="V1281" s="238" t="s">
        <v>104</v>
      </c>
      <c r="W1281" s="236">
        <v>0</v>
      </c>
      <c r="X1281" s="237" t="s">
        <v>46</v>
      </c>
      <c r="Y1281" s="239">
        <v>0</v>
      </c>
      <c r="Z1281" s="237" t="s">
        <v>46</v>
      </c>
      <c r="AA1281" s="239">
        <v>0</v>
      </c>
      <c r="AB1281" s="240" t="s">
        <v>46</v>
      </c>
      <c r="AC1281" s="241" t="s">
        <v>46</v>
      </c>
      <c r="AD1281" s="241" t="s">
        <v>46</v>
      </c>
      <c r="AE1281" s="237"/>
      <c r="AF1281" s="237"/>
      <c r="AG1281" s="237"/>
      <c r="AH1281" s="237"/>
      <c r="AI1281" s="237" t="s">
        <v>1565</v>
      </c>
      <c r="AJ1281" s="237" t="s">
        <v>118</v>
      </c>
      <c r="AK1281" s="237" t="s">
        <v>94</v>
      </c>
      <c r="AL1281" s="237" t="s">
        <v>255</v>
      </c>
      <c r="AM1281" s="242">
        <v>4</v>
      </c>
    </row>
    <row r="1282" spans="2:39">
      <c r="B1282" s="228" t="s">
        <v>1678</v>
      </c>
      <c r="C1282" s="229" t="s">
        <v>1679</v>
      </c>
      <c r="D1282" s="230" t="s">
        <v>46</v>
      </c>
      <c r="E1282" s="231" t="s">
        <v>38</v>
      </c>
      <c r="F1282" s="231" t="s">
        <v>97</v>
      </c>
      <c r="G1282" s="231" t="s">
        <v>35</v>
      </c>
      <c r="H1282" s="231" t="s">
        <v>7652</v>
      </c>
      <c r="I1282" s="232" t="s">
        <v>98</v>
      </c>
      <c r="J1282" s="231" t="s">
        <v>1576</v>
      </c>
      <c r="K1282" s="230" t="s">
        <v>447</v>
      </c>
      <c r="L1282" s="230" t="s">
        <v>1578</v>
      </c>
      <c r="M1282" s="233">
        <v>3375</v>
      </c>
      <c r="N1282" s="234" t="s">
        <v>8271</v>
      </c>
      <c r="O1282" s="230" t="s">
        <v>1579</v>
      </c>
      <c r="P1282" s="230" t="s">
        <v>46</v>
      </c>
      <c r="Q1282" s="233">
        <v>0</v>
      </c>
      <c r="R1282" s="234">
        <v>0</v>
      </c>
      <c r="S1282" s="235" t="s">
        <v>46</v>
      </c>
      <c r="T1282" s="236"/>
      <c r="U1282" s="237"/>
      <c r="V1282" s="238" t="s">
        <v>104</v>
      </c>
      <c r="W1282" s="236">
        <v>0</v>
      </c>
      <c r="X1282" s="237" t="s">
        <v>46</v>
      </c>
      <c r="Y1282" s="239">
        <v>0</v>
      </c>
      <c r="Z1282" s="237" t="s">
        <v>46</v>
      </c>
      <c r="AA1282" s="239">
        <v>0</v>
      </c>
      <c r="AB1282" s="240" t="s">
        <v>46</v>
      </c>
      <c r="AC1282" s="241" t="s">
        <v>46</v>
      </c>
      <c r="AD1282" s="241" t="s">
        <v>46</v>
      </c>
      <c r="AE1282" s="237"/>
      <c r="AF1282" s="237"/>
      <c r="AG1282" s="237"/>
      <c r="AH1282" s="237"/>
      <c r="AI1282" s="237" t="s">
        <v>1565</v>
      </c>
      <c r="AJ1282" s="237" t="s">
        <v>118</v>
      </c>
      <c r="AK1282" s="237" t="s">
        <v>94</v>
      </c>
      <c r="AL1282" s="237" t="s">
        <v>257</v>
      </c>
      <c r="AM1282" s="242">
        <v>4</v>
      </c>
    </row>
    <row r="1283" spans="2:39">
      <c r="B1283" s="228" t="s">
        <v>1680</v>
      </c>
      <c r="C1283" s="229" t="s">
        <v>1681</v>
      </c>
      <c r="D1283" s="230" t="s">
        <v>46</v>
      </c>
      <c r="E1283" s="231" t="s">
        <v>38</v>
      </c>
      <c r="F1283" s="231" t="s">
        <v>97</v>
      </c>
      <c r="G1283" s="231" t="s">
        <v>35</v>
      </c>
      <c r="H1283" s="231" t="s">
        <v>7652</v>
      </c>
      <c r="I1283" s="232" t="s">
        <v>98</v>
      </c>
      <c r="J1283" s="231" t="s">
        <v>1576</v>
      </c>
      <c r="K1283" s="230" t="s">
        <v>447</v>
      </c>
      <c r="L1283" s="230" t="s">
        <v>1578</v>
      </c>
      <c r="M1283" s="233">
        <v>1250</v>
      </c>
      <c r="N1283" s="234" t="s">
        <v>8271</v>
      </c>
      <c r="O1283" s="230" t="s">
        <v>1579</v>
      </c>
      <c r="P1283" s="230" t="s">
        <v>46</v>
      </c>
      <c r="Q1283" s="233">
        <v>0</v>
      </c>
      <c r="R1283" s="234">
        <v>0</v>
      </c>
      <c r="S1283" s="235" t="s">
        <v>46</v>
      </c>
      <c r="T1283" s="236"/>
      <c r="U1283" s="237"/>
      <c r="V1283" s="238" t="s">
        <v>104</v>
      </c>
      <c r="W1283" s="236">
        <v>0</v>
      </c>
      <c r="X1283" s="237" t="s">
        <v>46</v>
      </c>
      <c r="Y1283" s="239">
        <v>0</v>
      </c>
      <c r="Z1283" s="237" t="s">
        <v>46</v>
      </c>
      <c r="AA1283" s="239">
        <v>0</v>
      </c>
      <c r="AB1283" s="240" t="s">
        <v>46</v>
      </c>
      <c r="AC1283" s="241" t="s">
        <v>46</v>
      </c>
      <c r="AD1283" s="241" t="s">
        <v>46</v>
      </c>
      <c r="AE1283" s="237"/>
      <c r="AF1283" s="237"/>
      <c r="AG1283" s="237"/>
      <c r="AH1283" s="237"/>
      <c r="AI1283" s="237" t="s">
        <v>1565</v>
      </c>
      <c r="AJ1283" s="237" t="s">
        <v>118</v>
      </c>
      <c r="AK1283" s="237" t="s">
        <v>94</v>
      </c>
      <c r="AL1283" s="237" t="s">
        <v>259</v>
      </c>
      <c r="AM1283" s="242">
        <v>4</v>
      </c>
    </row>
    <row r="1284" spans="2:39">
      <c r="B1284" s="180" t="s">
        <v>1682</v>
      </c>
      <c r="C1284" s="181" t="s">
        <v>1683</v>
      </c>
      <c r="D1284" s="182" t="s">
        <v>46</v>
      </c>
      <c r="E1284" s="183" t="s">
        <v>46</v>
      </c>
      <c r="F1284" s="183" t="s">
        <v>46</v>
      </c>
      <c r="G1284" s="183" t="s">
        <v>46</v>
      </c>
      <c r="H1284" s="183" t="s">
        <v>46</v>
      </c>
      <c r="I1284" s="184" t="s">
        <v>46</v>
      </c>
      <c r="J1284" s="183" t="s">
        <v>46</v>
      </c>
      <c r="K1284" s="182" t="s">
        <v>46</v>
      </c>
      <c r="L1284" s="182" t="s">
        <v>46</v>
      </c>
      <c r="M1284" s="185">
        <v>0</v>
      </c>
      <c r="N1284" s="186" t="s">
        <v>46</v>
      </c>
      <c r="O1284" s="182" t="s">
        <v>46</v>
      </c>
      <c r="P1284" s="182" t="s">
        <v>46</v>
      </c>
      <c r="Q1284" s="185">
        <v>0</v>
      </c>
      <c r="R1284" s="186">
        <v>0</v>
      </c>
      <c r="S1284" s="187" t="s">
        <v>46</v>
      </c>
      <c r="T1284" s="36"/>
      <c r="U1284" s="35"/>
      <c r="V1284" s="188" t="s">
        <v>46</v>
      </c>
      <c r="W1284" s="36">
        <v>0</v>
      </c>
      <c r="X1284" s="35" t="s">
        <v>46</v>
      </c>
      <c r="Y1284" s="38">
        <v>0</v>
      </c>
      <c r="Z1284" s="35" t="s">
        <v>46</v>
      </c>
      <c r="AA1284" s="38">
        <v>0</v>
      </c>
      <c r="AB1284" s="39" t="s">
        <v>46</v>
      </c>
      <c r="AC1284" s="34" t="s">
        <v>46</v>
      </c>
      <c r="AD1284" s="34" t="s">
        <v>46</v>
      </c>
      <c r="AE1284" s="35"/>
      <c r="AF1284" s="35"/>
      <c r="AG1284" s="35"/>
      <c r="AH1284" s="35"/>
      <c r="AI1284" s="35" t="s">
        <v>1565</v>
      </c>
      <c r="AJ1284" s="35" t="s">
        <v>175</v>
      </c>
      <c r="AK1284" s="35" t="s">
        <v>46</v>
      </c>
      <c r="AL1284" s="35" t="s">
        <v>46</v>
      </c>
      <c r="AM1284" s="40">
        <v>2</v>
      </c>
    </row>
    <row r="1285" spans="2:39">
      <c r="B1285" s="189" t="s">
        <v>1684</v>
      </c>
      <c r="C1285" s="190" t="s">
        <v>1685</v>
      </c>
      <c r="D1285" s="191" t="s">
        <v>46</v>
      </c>
      <c r="E1285" s="192" t="s">
        <v>46</v>
      </c>
      <c r="F1285" s="192" t="s">
        <v>46</v>
      </c>
      <c r="G1285" s="192" t="s">
        <v>46</v>
      </c>
      <c r="H1285" s="192" t="s">
        <v>46</v>
      </c>
      <c r="I1285" s="193" t="s">
        <v>46</v>
      </c>
      <c r="J1285" s="192" t="s">
        <v>46</v>
      </c>
      <c r="K1285" s="191" t="s">
        <v>46</v>
      </c>
      <c r="L1285" s="191" t="s">
        <v>46</v>
      </c>
      <c r="M1285" s="194">
        <v>0</v>
      </c>
      <c r="N1285" s="195" t="s">
        <v>46</v>
      </c>
      <c r="O1285" s="191" t="s">
        <v>46</v>
      </c>
      <c r="P1285" s="191" t="s">
        <v>46</v>
      </c>
      <c r="Q1285" s="194">
        <v>0</v>
      </c>
      <c r="R1285" s="195">
        <v>0</v>
      </c>
      <c r="S1285" s="196" t="s">
        <v>46</v>
      </c>
      <c r="T1285" s="44"/>
      <c r="U1285" s="43"/>
      <c r="V1285" s="197" t="s">
        <v>46</v>
      </c>
      <c r="W1285" s="44">
        <v>0</v>
      </c>
      <c r="X1285" s="43" t="s">
        <v>46</v>
      </c>
      <c r="Y1285" s="46">
        <v>0</v>
      </c>
      <c r="Z1285" s="43" t="s">
        <v>46</v>
      </c>
      <c r="AA1285" s="46">
        <v>0</v>
      </c>
      <c r="AB1285" s="47" t="s">
        <v>46</v>
      </c>
      <c r="AC1285" s="42" t="s">
        <v>46</v>
      </c>
      <c r="AD1285" s="42" t="s">
        <v>46</v>
      </c>
      <c r="AE1285" s="43"/>
      <c r="AF1285" s="43"/>
      <c r="AG1285" s="43"/>
      <c r="AH1285" s="43"/>
      <c r="AI1285" s="43" t="s">
        <v>1565</v>
      </c>
      <c r="AJ1285" s="43" t="s">
        <v>175</v>
      </c>
      <c r="AK1285" s="43" t="s">
        <v>94</v>
      </c>
      <c r="AL1285" s="43" t="s">
        <v>46</v>
      </c>
      <c r="AM1285" s="48">
        <v>3</v>
      </c>
    </row>
    <row r="1286" spans="2:39">
      <c r="B1286" s="228" t="s">
        <v>1686</v>
      </c>
      <c r="C1286" s="229" t="s">
        <v>1687</v>
      </c>
      <c r="D1286" s="230" t="s">
        <v>46</v>
      </c>
      <c r="E1286" s="231" t="s">
        <v>38</v>
      </c>
      <c r="F1286" s="231" t="s">
        <v>97</v>
      </c>
      <c r="G1286" s="231" t="s">
        <v>35</v>
      </c>
      <c r="H1286" s="231" t="s">
        <v>7652</v>
      </c>
      <c r="I1286" s="232" t="s">
        <v>98</v>
      </c>
      <c r="J1286" s="231" t="s">
        <v>1576</v>
      </c>
      <c r="K1286" s="230" t="s">
        <v>447</v>
      </c>
      <c r="L1286" s="230" t="s">
        <v>1578</v>
      </c>
      <c r="M1286" s="233">
        <v>223.11487804878047</v>
      </c>
      <c r="N1286" s="234" t="s">
        <v>8271</v>
      </c>
      <c r="O1286" s="230" t="s">
        <v>1579</v>
      </c>
      <c r="P1286" s="230" t="s">
        <v>46</v>
      </c>
      <c r="Q1286" s="233">
        <v>0</v>
      </c>
      <c r="R1286" s="234">
        <v>0</v>
      </c>
      <c r="S1286" s="235" t="s">
        <v>46</v>
      </c>
      <c r="T1286" s="236"/>
      <c r="U1286" s="237"/>
      <c r="V1286" s="238" t="s">
        <v>104</v>
      </c>
      <c r="W1286" s="236">
        <v>0</v>
      </c>
      <c r="X1286" s="237" t="s">
        <v>46</v>
      </c>
      <c r="Y1286" s="239">
        <v>0</v>
      </c>
      <c r="Z1286" s="237" t="s">
        <v>46</v>
      </c>
      <c r="AA1286" s="239">
        <v>0</v>
      </c>
      <c r="AB1286" s="240" t="s">
        <v>46</v>
      </c>
      <c r="AC1286" s="241" t="s">
        <v>46</v>
      </c>
      <c r="AD1286" s="241" t="s">
        <v>46</v>
      </c>
      <c r="AE1286" s="237"/>
      <c r="AF1286" s="237"/>
      <c r="AG1286" s="237"/>
      <c r="AH1286" s="237"/>
      <c r="AI1286" s="237" t="s">
        <v>1565</v>
      </c>
      <c r="AJ1286" s="237" t="s">
        <v>175</v>
      </c>
      <c r="AK1286" s="237" t="s">
        <v>94</v>
      </c>
      <c r="AL1286" s="237" t="s">
        <v>109</v>
      </c>
      <c r="AM1286" s="242">
        <v>4</v>
      </c>
    </row>
    <row r="1287" spans="2:39">
      <c r="B1287" s="228" t="s">
        <v>1688</v>
      </c>
      <c r="C1287" s="229" t="s">
        <v>1689</v>
      </c>
      <c r="D1287" s="230" t="s">
        <v>46</v>
      </c>
      <c r="E1287" s="231" t="s">
        <v>38</v>
      </c>
      <c r="F1287" s="231" t="s">
        <v>97</v>
      </c>
      <c r="G1287" s="231" t="s">
        <v>35</v>
      </c>
      <c r="H1287" s="231" t="s">
        <v>7652</v>
      </c>
      <c r="I1287" s="232" t="s">
        <v>98</v>
      </c>
      <c r="J1287" s="231" t="s">
        <v>1576</v>
      </c>
      <c r="K1287" s="230" t="s">
        <v>447</v>
      </c>
      <c r="L1287" s="230" t="s">
        <v>1578</v>
      </c>
      <c r="M1287" s="233">
        <v>237.73463414634153</v>
      </c>
      <c r="N1287" s="234" t="s">
        <v>8271</v>
      </c>
      <c r="O1287" s="230" t="s">
        <v>1579</v>
      </c>
      <c r="P1287" s="230" t="s">
        <v>46</v>
      </c>
      <c r="Q1287" s="233">
        <v>0</v>
      </c>
      <c r="R1287" s="234">
        <v>0</v>
      </c>
      <c r="S1287" s="235" t="s">
        <v>46</v>
      </c>
      <c r="T1287" s="236"/>
      <c r="U1287" s="237"/>
      <c r="V1287" s="238" t="s">
        <v>104</v>
      </c>
      <c r="W1287" s="236">
        <v>0</v>
      </c>
      <c r="X1287" s="237" t="s">
        <v>46</v>
      </c>
      <c r="Y1287" s="239">
        <v>0</v>
      </c>
      <c r="Z1287" s="237" t="s">
        <v>46</v>
      </c>
      <c r="AA1287" s="239">
        <v>0</v>
      </c>
      <c r="AB1287" s="240" t="s">
        <v>46</v>
      </c>
      <c r="AC1287" s="241" t="s">
        <v>46</v>
      </c>
      <c r="AD1287" s="241" t="s">
        <v>46</v>
      </c>
      <c r="AE1287" s="237"/>
      <c r="AF1287" s="237"/>
      <c r="AG1287" s="237"/>
      <c r="AH1287" s="237"/>
      <c r="AI1287" s="237" t="s">
        <v>1565</v>
      </c>
      <c r="AJ1287" s="237" t="s">
        <v>175</v>
      </c>
      <c r="AK1287" s="237" t="s">
        <v>94</v>
      </c>
      <c r="AL1287" s="237" t="s">
        <v>111</v>
      </c>
      <c r="AM1287" s="242">
        <v>4</v>
      </c>
    </row>
    <row r="1288" spans="2:39">
      <c r="B1288" s="228" t="s">
        <v>1690</v>
      </c>
      <c r="C1288" s="229" t="s">
        <v>1691</v>
      </c>
      <c r="D1288" s="230" t="s">
        <v>46</v>
      </c>
      <c r="E1288" s="231" t="s">
        <v>46</v>
      </c>
      <c r="F1288" s="231" t="s">
        <v>46</v>
      </c>
      <c r="G1288" s="231" t="s">
        <v>46</v>
      </c>
      <c r="H1288" s="231" t="s">
        <v>46</v>
      </c>
      <c r="I1288" s="232" t="s">
        <v>46</v>
      </c>
      <c r="J1288" s="231" t="s">
        <v>46</v>
      </c>
      <c r="K1288" s="230" t="s">
        <v>46</v>
      </c>
      <c r="L1288" s="230" t="s">
        <v>46</v>
      </c>
      <c r="M1288" s="233">
        <v>0</v>
      </c>
      <c r="N1288" s="234" t="s">
        <v>46</v>
      </c>
      <c r="O1288" s="230" t="s">
        <v>46</v>
      </c>
      <c r="P1288" s="230" t="s">
        <v>46</v>
      </c>
      <c r="Q1288" s="233">
        <v>0</v>
      </c>
      <c r="R1288" s="234">
        <v>0</v>
      </c>
      <c r="S1288" s="235" t="s">
        <v>46</v>
      </c>
      <c r="T1288" s="236"/>
      <c r="U1288" s="237"/>
      <c r="V1288" s="238" t="s">
        <v>46</v>
      </c>
      <c r="W1288" s="236">
        <v>0</v>
      </c>
      <c r="X1288" s="237" t="s">
        <v>46</v>
      </c>
      <c r="Y1288" s="239">
        <v>0</v>
      </c>
      <c r="Z1288" s="237" t="s">
        <v>46</v>
      </c>
      <c r="AA1288" s="239">
        <v>0</v>
      </c>
      <c r="AB1288" s="240" t="s">
        <v>46</v>
      </c>
      <c r="AC1288" s="241" t="s">
        <v>46</v>
      </c>
      <c r="AD1288" s="241" t="s">
        <v>46</v>
      </c>
      <c r="AE1288" s="237"/>
      <c r="AF1288" s="237"/>
      <c r="AG1288" s="237"/>
      <c r="AH1288" s="237"/>
      <c r="AI1288" s="237" t="s">
        <v>1565</v>
      </c>
      <c r="AJ1288" s="237" t="s">
        <v>175</v>
      </c>
      <c r="AK1288" s="237" t="s">
        <v>94</v>
      </c>
      <c r="AL1288" s="237" t="s">
        <v>112</v>
      </c>
      <c r="AM1288" s="242">
        <v>4</v>
      </c>
    </row>
    <row r="1289" spans="2:39">
      <c r="B1289" s="228" t="s">
        <v>1692</v>
      </c>
      <c r="C1289" s="229" t="s">
        <v>1693</v>
      </c>
      <c r="D1289" s="230" t="s">
        <v>46</v>
      </c>
      <c r="E1289" s="231" t="s">
        <v>38</v>
      </c>
      <c r="F1289" s="231" t="s">
        <v>97</v>
      </c>
      <c r="G1289" s="231" t="s">
        <v>35</v>
      </c>
      <c r="H1289" s="231" t="s">
        <v>7652</v>
      </c>
      <c r="I1289" s="232" t="s">
        <v>98</v>
      </c>
      <c r="J1289" s="231" t="s">
        <v>7655</v>
      </c>
      <c r="K1289" s="230" t="s">
        <v>114</v>
      </c>
      <c r="L1289" s="230" t="s">
        <v>1578</v>
      </c>
      <c r="M1289" s="233">
        <v>693677.05</v>
      </c>
      <c r="N1289" s="234" t="s">
        <v>8271</v>
      </c>
      <c r="O1289" s="230" t="s">
        <v>1579</v>
      </c>
      <c r="P1289" s="230" t="s">
        <v>46</v>
      </c>
      <c r="Q1289" s="233">
        <v>0</v>
      </c>
      <c r="R1289" s="234">
        <v>0</v>
      </c>
      <c r="S1289" s="235" t="s">
        <v>46</v>
      </c>
      <c r="T1289" s="236"/>
      <c r="U1289" s="237"/>
      <c r="V1289" s="238" t="s">
        <v>104</v>
      </c>
      <c r="W1289" s="236">
        <v>0</v>
      </c>
      <c r="X1289" s="237" t="s">
        <v>46</v>
      </c>
      <c r="Y1289" s="239">
        <v>0</v>
      </c>
      <c r="Z1289" s="237" t="s">
        <v>46</v>
      </c>
      <c r="AA1289" s="239">
        <v>0</v>
      </c>
      <c r="AB1289" s="240" t="s">
        <v>46</v>
      </c>
      <c r="AC1289" s="241" t="s">
        <v>46</v>
      </c>
      <c r="AD1289" s="241" t="s">
        <v>46</v>
      </c>
      <c r="AE1289" s="237"/>
      <c r="AF1289" s="237"/>
      <c r="AG1289" s="237"/>
      <c r="AH1289" s="237"/>
      <c r="AI1289" s="237" t="s">
        <v>1565</v>
      </c>
      <c r="AJ1289" s="237" t="s">
        <v>175</v>
      </c>
      <c r="AK1289" s="237" t="s">
        <v>94</v>
      </c>
      <c r="AL1289" s="237" t="s">
        <v>113</v>
      </c>
      <c r="AM1289" s="242">
        <v>4</v>
      </c>
    </row>
    <row r="1290" spans="2:39">
      <c r="B1290" s="228" t="s">
        <v>1694</v>
      </c>
      <c r="C1290" s="229" t="s">
        <v>1695</v>
      </c>
      <c r="D1290" s="230" t="s">
        <v>46</v>
      </c>
      <c r="E1290" s="231" t="s">
        <v>46</v>
      </c>
      <c r="F1290" s="231" t="s">
        <v>46</v>
      </c>
      <c r="G1290" s="231" t="s">
        <v>46</v>
      </c>
      <c r="H1290" s="231" t="s">
        <v>46</v>
      </c>
      <c r="I1290" s="232" t="s">
        <v>46</v>
      </c>
      <c r="J1290" s="231" t="s">
        <v>46</v>
      </c>
      <c r="K1290" s="230" t="s">
        <v>46</v>
      </c>
      <c r="L1290" s="230" t="s">
        <v>46</v>
      </c>
      <c r="M1290" s="233">
        <v>0</v>
      </c>
      <c r="N1290" s="234" t="s">
        <v>46</v>
      </c>
      <c r="O1290" s="230" t="s">
        <v>46</v>
      </c>
      <c r="P1290" s="230" t="s">
        <v>46</v>
      </c>
      <c r="Q1290" s="233">
        <v>0</v>
      </c>
      <c r="R1290" s="234">
        <v>0</v>
      </c>
      <c r="S1290" s="235" t="s">
        <v>46</v>
      </c>
      <c r="T1290" s="236"/>
      <c r="U1290" s="237"/>
      <c r="V1290" s="238" t="s">
        <v>46</v>
      </c>
      <c r="W1290" s="236">
        <v>0</v>
      </c>
      <c r="X1290" s="237" t="s">
        <v>46</v>
      </c>
      <c r="Y1290" s="239">
        <v>0</v>
      </c>
      <c r="Z1290" s="237" t="s">
        <v>46</v>
      </c>
      <c r="AA1290" s="239">
        <v>0</v>
      </c>
      <c r="AB1290" s="240" t="s">
        <v>46</v>
      </c>
      <c r="AC1290" s="241" t="s">
        <v>46</v>
      </c>
      <c r="AD1290" s="241" t="s">
        <v>46</v>
      </c>
      <c r="AE1290" s="237"/>
      <c r="AF1290" s="237"/>
      <c r="AG1290" s="237"/>
      <c r="AH1290" s="237"/>
      <c r="AI1290" s="237" t="s">
        <v>1565</v>
      </c>
      <c r="AJ1290" s="237" t="s">
        <v>175</v>
      </c>
      <c r="AK1290" s="237" t="s">
        <v>94</v>
      </c>
      <c r="AL1290" s="237" t="s">
        <v>115</v>
      </c>
      <c r="AM1290" s="242">
        <v>4</v>
      </c>
    </row>
    <row r="1291" spans="2:39">
      <c r="B1291" s="228" t="s">
        <v>1696</v>
      </c>
      <c r="C1291" s="229" t="s">
        <v>1697</v>
      </c>
      <c r="D1291" s="230" t="s">
        <v>46</v>
      </c>
      <c r="E1291" s="231" t="s">
        <v>38</v>
      </c>
      <c r="F1291" s="231" t="s">
        <v>97</v>
      </c>
      <c r="G1291" s="231" t="s">
        <v>35</v>
      </c>
      <c r="H1291" s="231" t="s">
        <v>7652</v>
      </c>
      <c r="I1291" s="232" t="s">
        <v>98</v>
      </c>
      <c r="J1291" s="231" t="s">
        <v>7655</v>
      </c>
      <c r="K1291" s="230" t="s">
        <v>1577</v>
      </c>
      <c r="L1291" s="230" t="s">
        <v>1578</v>
      </c>
      <c r="M1291" s="233">
        <v>6000</v>
      </c>
      <c r="N1291" s="234" t="s">
        <v>8271</v>
      </c>
      <c r="O1291" s="230" t="s">
        <v>1579</v>
      </c>
      <c r="P1291" s="230" t="s">
        <v>46</v>
      </c>
      <c r="Q1291" s="233">
        <v>0</v>
      </c>
      <c r="R1291" s="234">
        <v>0</v>
      </c>
      <c r="S1291" s="235" t="s">
        <v>46</v>
      </c>
      <c r="T1291" s="236"/>
      <c r="U1291" s="237"/>
      <c r="V1291" s="238" t="s">
        <v>104</v>
      </c>
      <c r="W1291" s="236">
        <v>0</v>
      </c>
      <c r="X1291" s="237" t="s">
        <v>46</v>
      </c>
      <c r="Y1291" s="239">
        <v>0</v>
      </c>
      <c r="Z1291" s="237" t="s">
        <v>46</v>
      </c>
      <c r="AA1291" s="239">
        <v>0</v>
      </c>
      <c r="AB1291" s="240" t="s">
        <v>46</v>
      </c>
      <c r="AC1291" s="241" t="s">
        <v>46</v>
      </c>
      <c r="AD1291" s="241" t="s">
        <v>46</v>
      </c>
      <c r="AE1291" s="237"/>
      <c r="AF1291" s="237"/>
      <c r="AG1291" s="237"/>
      <c r="AH1291" s="237"/>
      <c r="AI1291" s="237" t="s">
        <v>1565</v>
      </c>
      <c r="AJ1291" s="237" t="s">
        <v>175</v>
      </c>
      <c r="AK1291" s="237" t="s">
        <v>94</v>
      </c>
      <c r="AL1291" s="237" t="s">
        <v>167</v>
      </c>
      <c r="AM1291" s="242">
        <v>4</v>
      </c>
    </row>
    <row r="1292" spans="2:39">
      <c r="B1292" s="228" t="s">
        <v>1698</v>
      </c>
      <c r="C1292" s="229" t="s">
        <v>1699</v>
      </c>
      <c r="D1292" s="230" t="s">
        <v>46</v>
      </c>
      <c r="E1292" s="231" t="s">
        <v>38</v>
      </c>
      <c r="F1292" s="231" t="s">
        <v>97</v>
      </c>
      <c r="G1292" s="231" t="s">
        <v>35</v>
      </c>
      <c r="H1292" s="231" t="s">
        <v>7652</v>
      </c>
      <c r="I1292" s="232" t="s">
        <v>98</v>
      </c>
      <c r="J1292" s="231" t="s">
        <v>7655</v>
      </c>
      <c r="K1292" s="230" t="s">
        <v>1577</v>
      </c>
      <c r="L1292" s="230" t="s">
        <v>1578</v>
      </c>
      <c r="M1292" s="233">
        <v>6000</v>
      </c>
      <c r="N1292" s="234" t="s">
        <v>8271</v>
      </c>
      <c r="O1292" s="230" t="s">
        <v>1579</v>
      </c>
      <c r="P1292" s="230" t="s">
        <v>46</v>
      </c>
      <c r="Q1292" s="233">
        <v>0</v>
      </c>
      <c r="R1292" s="234">
        <v>0</v>
      </c>
      <c r="S1292" s="235" t="s">
        <v>46</v>
      </c>
      <c r="T1292" s="236"/>
      <c r="U1292" s="237"/>
      <c r="V1292" s="238" t="s">
        <v>104</v>
      </c>
      <c r="W1292" s="236">
        <v>0</v>
      </c>
      <c r="X1292" s="237" t="s">
        <v>46</v>
      </c>
      <c r="Y1292" s="239">
        <v>0</v>
      </c>
      <c r="Z1292" s="237" t="s">
        <v>46</v>
      </c>
      <c r="AA1292" s="239">
        <v>0</v>
      </c>
      <c r="AB1292" s="240" t="s">
        <v>46</v>
      </c>
      <c r="AC1292" s="241" t="s">
        <v>46</v>
      </c>
      <c r="AD1292" s="241" t="s">
        <v>46</v>
      </c>
      <c r="AE1292" s="237"/>
      <c r="AF1292" s="237"/>
      <c r="AG1292" s="237"/>
      <c r="AH1292" s="237"/>
      <c r="AI1292" s="237" t="s">
        <v>1565</v>
      </c>
      <c r="AJ1292" s="237" t="s">
        <v>175</v>
      </c>
      <c r="AK1292" s="237" t="s">
        <v>94</v>
      </c>
      <c r="AL1292" s="237" t="s">
        <v>189</v>
      </c>
      <c r="AM1292" s="242">
        <v>4</v>
      </c>
    </row>
    <row r="1293" spans="2:39">
      <c r="B1293" s="228" t="s">
        <v>1700</v>
      </c>
      <c r="C1293" s="229" t="s">
        <v>1639</v>
      </c>
      <c r="D1293" s="230" t="s">
        <v>46</v>
      </c>
      <c r="E1293" s="231" t="s">
        <v>38</v>
      </c>
      <c r="F1293" s="231" t="s">
        <v>97</v>
      </c>
      <c r="G1293" s="231" t="s">
        <v>35</v>
      </c>
      <c r="H1293" s="231" t="s">
        <v>7652</v>
      </c>
      <c r="I1293" s="232" t="s">
        <v>98</v>
      </c>
      <c r="J1293" s="231" t="s">
        <v>7655</v>
      </c>
      <c r="K1293" s="230" t="s">
        <v>114</v>
      </c>
      <c r="L1293" s="230" t="s">
        <v>1578</v>
      </c>
      <c r="M1293" s="233">
        <v>37.83</v>
      </c>
      <c r="N1293" s="234" t="s">
        <v>8271</v>
      </c>
      <c r="O1293" s="230" t="s">
        <v>1579</v>
      </c>
      <c r="P1293" s="230" t="s">
        <v>46</v>
      </c>
      <c r="Q1293" s="233">
        <v>0</v>
      </c>
      <c r="R1293" s="234">
        <v>0</v>
      </c>
      <c r="S1293" s="235" t="s">
        <v>46</v>
      </c>
      <c r="T1293" s="236"/>
      <c r="U1293" s="237"/>
      <c r="V1293" s="238" t="s">
        <v>104</v>
      </c>
      <c r="W1293" s="236">
        <v>0</v>
      </c>
      <c r="X1293" s="237" t="s">
        <v>46</v>
      </c>
      <c r="Y1293" s="239">
        <v>0</v>
      </c>
      <c r="Z1293" s="237" t="s">
        <v>46</v>
      </c>
      <c r="AA1293" s="239">
        <v>0</v>
      </c>
      <c r="AB1293" s="240" t="s">
        <v>46</v>
      </c>
      <c r="AC1293" s="241" t="s">
        <v>46</v>
      </c>
      <c r="AD1293" s="241" t="s">
        <v>46</v>
      </c>
      <c r="AE1293" s="237"/>
      <c r="AF1293" s="237"/>
      <c r="AG1293" s="237"/>
      <c r="AH1293" s="237"/>
      <c r="AI1293" s="237" t="s">
        <v>1565</v>
      </c>
      <c r="AJ1293" s="237" t="s">
        <v>175</v>
      </c>
      <c r="AK1293" s="237" t="s">
        <v>94</v>
      </c>
      <c r="AL1293" s="237" t="s">
        <v>191</v>
      </c>
      <c r="AM1293" s="242">
        <v>4</v>
      </c>
    </row>
    <row r="1294" spans="2:39">
      <c r="B1294" s="228" t="s">
        <v>1701</v>
      </c>
      <c r="C1294" s="229" t="s">
        <v>1702</v>
      </c>
      <c r="D1294" s="230" t="s">
        <v>46</v>
      </c>
      <c r="E1294" s="231" t="s">
        <v>1704</v>
      </c>
      <c r="F1294" s="231" t="s">
        <v>1585</v>
      </c>
      <c r="G1294" s="231" t="s">
        <v>109</v>
      </c>
      <c r="H1294" s="231" t="s">
        <v>1586</v>
      </c>
      <c r="I1294" s="232" t="s">
        <v>98</v>
      </c>
      <c r="J1294" s="231" t="s">
        <v>1576</v>
      </c>
      <c r="K1294" s="230" t="s">
        <v>1577</v>
      </c>
      <c r="L1294" s="230" t="s">
        <v>1578</v>
      </c>
      <c r="M1294" s="233">
        <v>795.84</v>
      </c>
      <c r="N1294" s="234" t="s">
        <v>7449</v>
      </c>
      <c r="O1294" s="230" t="s">
        <v>1579</v>
      </c>
      <c r="P1294" s="230" t="s">
        <v>46</v>
      </c>
      <c r="Q1294" s="233">
        <v>0</v>
      </c>
      <c r="R1294" s="234">
        <v>0</v>
      </c>
      <c r="S1294" s="235" t="s">
        <v>46</v>
      </c>
      <c r="T1294" s="236"/>
      <c r="U1294" s="237"/>
      <c r="V1294" s="238" t="s">
        <v>104</v>
      </c>
      <c r="W1294" s="236">
        <v>0</v>
      </c>
      <c r="X1294" s="237" t="s">
        <v>46</v>
      </c>
      <c r="Y1294" s="239">
        <v>0</v>
      </c>
      <c r="Z1294" s="237" t="s">
        <v>46</v>
      </c>
      <c r="AA1294" s="239">
        <v>0</v>
      </c>
      <c r="AB1294" s="240" t="s">
        <v>46</v>
      </c>
      <c r="AC1294" s="241" t="s">
        <v>46</v>
      </c>
      <c r="AD1294" s="241" t="s">
        <v>46</v>
      </c>
      <c r="AE1294" s="237"/>
      <c r="AF1294" s="237"/>
      <c r="AG1294" s="237"/>
      <c r="AH1294" s="237"/>
      <c r="AI1294" s="237" t="s">
        <v>1565</v>
      </c>
      <c r="AJ1294" s="237" t="s">
        <v>175</v>
      </c>
      <c r="AK1294" s="237" t="s">
        <v>94</v>
      </c>
      <c r="AL1294" s="237" t="s">
        <v>193</v>
      </c>
      <c r="AM1294" s="242">
        <v>4</v>
      </c>
    </row>
    <row r="1295" spans="2:39">
      <c r="B1295" s="228" t="s">
        <v>1701</v>
      </c>
      <c r="C1295" s="229" t="s">
        <v>1702</v>
      </c>
      <c r="D1295" s="230" t="s">
        <v>46</v>
      </c>
      <c r="E1295" s="231" t="s">
        <v>1703</v>
      </c>
      <c r="F1295" s="231" t="s">
        <v>1588</v>
      </c>
      <c r="G1295" s="231" t="s">
        <v>112</v>
      </c>
      <c r="H1295" s="231" t="s">
        <v>1589</v>
      </c>
      <c r="I1295" s="232" t="s">
        <v>98</v>
      </c>
      <c r="J1295" s="231" t="s">
        <v>1576</v>
      </c>
      <c r="K1295" s="230" t="s">
        <v>1577</v>
      </c>
      <c r="L1295" s="230" t="s">
        <v>1578</v>
      </c>
      <c r="M1295" s="233">
        <v>795.84</v>
      </c>
      <c r="N1295" s="234" t="s">
        <v>7452</v>
      </c>
      <c r="O1295" s="230" t="s">
        <v>1579</v>
      </c>
      <c r="P1295" s="230" t="s">
        <v>46</v>
      </c>
      <c r="Q1295" s="233">
        <v>0</v>
      </c>
      <c r="R1295" s="234">
        <v>0</v>
      </c>
      <c r="S1295" s="235" t="s">
        <v>46</v>
      </c>
      <c r="T1295" s="236"/>
      <c r="U1295" s="237"/>
      <c r="V1295" s="238" t="s">
        <v>104</v>
      </c>
      <c r="W1295" s="236">
        <v>0</v>
      </c>
      <c r="X1295" s="237" t="s">
        <v>46</v>
      </c>
      <c r="Y1295" s="239">
        <v>0</v>
      </c>
      <c r="Z1295" s="237" t="s">
        <v>46</v>
      </c>
      <c r="AA1295" s="239">
        <v>0</v>
      </c>
      <c r="AB1295" s="240" t="s">
        <v>46</v>
      </c>
      <c r="AC1295" s="241" t="s">
        <v>46</v>
      </c>
      <c r="AD1295" s="241" t="s">
        <v>46</v>
      </c>
      <c r="AE1295" s="237"/>
      <c r="AF1295" s="237"/>
      <c r="AG1295" s="237"/>
      <c r="AH1295" s="237"/>
      <c r="AI1295" s="237" t="s">
        <v>1565</v>
      </c>
      <c r="AJ1295" s="237" t="s">
        <v>175</v>
      </c>
      <c r="AK1295" s="237" t="s">
        <v>94</v>
      </c>
      <c r="AL1295" s="237" t="s">
        <v>193</v>
      </c>
      <c r="AM1295" s="242">
        <v>4</v>
      </c>
    </row>
    <row r="1296" spans="2:39">
      <c r="B1296" s="228" t="s">
        <v>1701</v>
      </c>
      <c r="C1296" s="229" t="s">
        <v>1702</v>
      </c>
      <c r="D1296" s="230" t="s">
        <v>46</v>
      </c>
      <c r="E1296" s="231" t="s">
        <v>1705</v>
      </c>
      <c r="F1296" s="231" t="s">
        <v>1706</v>
      </c>
      <c r="G1296" s="231" t="s">
        <v>113</v>
      </c>
      <c r="H1296" s="231" t="s">
        <v>1583</v>
      </c>
      <c r="I1296" s="232" t="s">
        <v>98</v>
      </c>
      <c r="J1296" s="231" t="s">
        <v>1576</v>
      </c>
      <c r="K1296" s="230" t="s">
        <v>1577</v>
      </c>
      <c r="L1296" s="230" t="s">
        <v>1578</v>
      </c>
      <c r="M1296" s="233">
        <v>795.84</v>
      </c>
      <c r="N1296" s="234" t="s">
        <v>7454</v>
      </c>
      <c r="O1296" s="230" t="s">
        <v>1579</v>
      </c>
      <c r="P1296" s="230" t="s">
        <v>46</v>
      </c>
      <c r="Q1296" s="233">
        <v>0</v>
      </c>
      <c r="R1296" s="234">
        <v>0</v>
      </c>
      <c r="S1296" s="235" t="s">
        <v>46</v>
      </c>
      <c r="T1296" s="236"/>
      <c r="U1296" s="237"/>
      <c r="V1296" s="238" t="s">
        <v>104</v>
      </c>
      <c r="W1296" s="236">
        <v>0</v>
      </c>
      <c r="X1296" s="237" t="s">
        <v>46</v>
      </c>
      <c r="Y1296" s="239">
        <v>0</v>
      </c>
      <c r="Z1296" s="237" t="s">
        <v>46</v>
      </c>
      <c r="AA1296" s="239">
        <v>0</v>
      </c>
      <c r="AB1296" s="240" t="s">
        <v>46</v>
      </c>
      <c r="AC1296" s="241" t="s">
        <v>46</v>
      </c>
      <c r="AD1296" s="241" t="s">
        <v>46</v>
      </c>
      <c r="AE1296" s="237"/>
      <c r="AF1296" s="237"/>
      <c r="AG1296" s="237"/>
      <c r="AH1296" s="237"/>
      <c r="AI1296" s="237" t="s">
        <v>1565</v>
      </c>
      <c r="AJ1296" s="237" t="s">
        <v>175</v>
      </c>
      <c r="AK1296" s="237" t="s">
        <v>94</v>
      </c>
      <c r="AL1296" s="237" t="s">
        <v>193</v>
      </c>
      <c r="AM1296" s="242">
        <v>4</v>
      </c>
    </row>
    <row r="1297" spans="2:39">
      <c r="B1297" s="228" t="s">
        <v>1707</v>
      </c>
      <c r="C1297" s="229" t="s">
        <v>7737</v>
      </c>
      <c r="D1297" s="230" t="s">
        <v>46</v>
      </c>
      <c r="E1297" s="231" t="s">
        <v>1704</v>
      </c>
      <c r="F1297" s="231" t="s">
        <v>1585</v>
      </c>
      <c r="G1297" s="231" t="s">
        <v>109</v>
      </c>
      <c r="H1297" s="231" t="s">
        <v>1586</v>
      </c>
      <c r="I1297" s="232" t="s">
        <v>98</v>
      </c>
      <c r="J1297" s="231" t="s">
        <v>1607</v>
      </c>
      <c r="K1297" s="230" t="s">
        <v>1577</v>
      </c>
      <c r="L1297" s="230" t="s">
        <v>1578</v>
      </c>
      <c r="M1297" s="233">
        <v>12000</v>
      </c>
      <c r="N1297" s="234" t="s">
        <v>7449</v>
      </c>
      <c r="O1297" s="230" t="s">
        <v>1579</v>
      </c>
      <c r="P1297" s="230" t="s">
        <v>46</v>
      </c>
      <c r="Q1297" s="233">
        <v>0</v>
      </c>
      <c r="R1297" s="234">
        <v>0</v>
      </c>
      <c r="S1297" s="235" t="s">
        <v>46</v>
      </c>
      <c r="T1297" s="236"/>
      <c r="U1297" s="237"/>
      <c r="V1297" s="238" t="s">
        <v>104</v>
      </c>
      <c r="W1297" s="236">
        <v>0</v>
      </c>
      <c r="X1297" s="237" t="s">
        <v>46</v>
      </c>
      <c r="Y1297" s="239">
        <v>0</v>
      </c>
      <c r="Z1297" s="237" t="s">
        <v>46</v>
      </c>
      <c r="AA1297" s="239">
        <v>0</v>
      </c>
      <c r="AB1297" s="240" t="s">
        <v>46</v>
      </c>
      <c r="AC1297" s="241" t="s">
        <v>46</v>
      </c>
      <c r="AD1297" s="241" t="s">
        <v>46</v>
      </c>
      <c r="AE1297" s="237"/>
      <c r="AF1297" s="237"/>
      <c r="AG1297" s="237"/>
      <c r="AH1297" s="237"/>
      <c r="AI1297" s="237" t="s">
        <v>1565</v>
      </c>
      <c r="AJ1297" s="237" t="s">
        <v>175</v>
      </c>
      <c r="AK1297" s="237" t="s">
        <v>94</v>
      </c>
      <c r="AL1297" s="237" t="s">
        <v>195</v>
      </c>
      <c r="AM1297" s="242">
        <v>4</v>
      </c>
    </row>
    <row r="1298" spans="2:39">
      <c r="B1298" s="228" t="s">
        <v>1707</v>
      </c>
      <c r="C1298" s="229" t="s">
        <v>7737</v>
      </c>
      <c r="D1298" s="230" t="s">
        <v>46</v>
      </c>
      <c r="E1298" s="231" t="s">
        <v>1703</v>
      </c>
      <c r="F1298" s="231" t="s">
        <v>1588</v>
      </c>
      <c r="G1298" s="231" t="s">
        <v>112</v>
      </c>
      <c r="H1298" s="231" t="s">
        <v>1589</v>
      </c>
      <c r="I1298" s="232" t="s">
        <v>98</v>
      </c>
      <c r="J1298" s="231" t="s">
        <v>1607</v>
      </c>
      <c r="K1298" s="230" t="s">
        <v>1577</v>
      </c>
      <c r="L1298" s="230" t="s">
        <v>1578</v>
      </c>
      <c r="M1298" s="233">
        <v>12000</v>
      </c>
      <c r="N1298" s="234" t="s">
        <v>7452</v>
      </c>
      <c r="O1298" s="230" t="s">
        <v>1579</v>
      </c>
      <c r="P1298" s="230" t="s">
        <v>46</v>
      </c>
      <c r="Q1298" s="233">
        <v>0</v>
      </c>
      <c r="R1298" s="234">
        <v>0</v>
      </c>
      <c r="S1298" s="235" t="s">
        <v>46</v>
      </c>
      <c r="T1298" s="236"/>
      <c r="U1298" s="237"/>
      <c r="V1298" s="238" t="s">
        <v>104</v>
      </c>
      <c r="W1298" s="236">
        <v>0</v>
      </c>
      <c r="X1298" s="237" t="s">
        <v>46</v>
      </c>
      <c r="Y1298" s="239">
        <v>0</v>
      </c>
      <c r="Z1298" s="237" t="s">
        <v>46</v>
      </c>
      <c r="AA1298" s="239">
        <v>0</v>
      </c>
      <c r="AB1298" s="240" t="s">
        <v>46</v>
      </c>
      <c r="AC1298" s="241" t="s">
        <v>46</v>
      </c>
      <c r="AD1298" s="241" t="s">
        <v>46</v>
      </c>
      <c r="AE1298" s="237"/>
      <c r="AF1298" s="237"/>
      <c r="AG1298" s="237"/>
      <c r="AH1298" s="237"/>
      <c r="AI1298" s="237" t="s">
        <v>1565</v>
      </c>
      <c r="AJ1298" s="237" t="s">
        <v>175</v>
      </c>
      <c r="AK1298" s="237" t="s">
        <v>94</v>
      </c>
      <c r="AL1298" s="237" t="s">
        <v>195</v>
      </c>
      <c r="AM1298" s="242">
        <v>4</v>
      </c>
    </row>
    <row r="1299" spans="2:39">
      <c r="B1299" s="228" t="s">
        <v>1707</v>
      </c>
      <c r="C1299" s="229" t="s">
        <v>7737</v>
      </c>
      <c r="D1299" s="230" t="s">
        <v>46</v>
      </c>
      <c r="E1299" s="231" t="s">
        <v>1705</v>
      </c>
      <c r="F1299" s="231" t="s">
        <v>1706</v>
      </c>
      <c r="G1299" s="231" t="s">
        <v>113</v>
      </c>
      <c r="H1299" s="231" t="s">
        <v>1583</v>
      </c>
      <c r="I1299" s="232" t="s">
        <v>98</v>
      </c>
      <c r="J1299" s="231" t="s">
        <v>1607</v>
      </c>
      <c r="K1299" s="230" t="s">
        <v>1577</v>
      </c>
      <c r="L1299" s="230" t="s">
        <v>1578</v>
      </c>
      <c r="M1299" s="233">
        <v>12000</v>
      </c>
      <c r="N1299" s="234" t="s">
        <v>7454</v>
      </c>
      <c r="O1299" s="230" t="s">
        <v>1579</v>
      </c>
      <c r="P1299" s="230" t="s">
        <v>46</v>
      </c>
      <c r="Q1299" s="233">
        <v>0</v>
      </c>
      <c r="R1299" s="234">
        <v>0</v>
      </c>
      <c r="S1299" s="235" t="s">
        <v>46</v>
      </c>
      <c r="T1299" s="236"/>
      <c r="U1299" s="237"/>
      <c r="V1299" s="238" t="s">
        <v>104</v>
      </c>
      <c r="W1299" s="236">
        <v>0</v>
      </c>
      <c r="X1299" s="237" t="s">
        <v>46</v>
      </c>
      <c r="Y1299" s="239">
        <v>0</v>
      </c>
      <c r="Z1299" s="237" t="s">
        <v>46</v>
      </c>
      <c r="AA1299" s="239">
        <v>0</v>
      </c>
      <c r="AB1299" s="240" t="s">
        <v>46</v>
      </c>
      <c r="AC1299" s="241" t="s">
        <v>46</v>
      </c>
      <c r="AD1299" s="241" t="s">
        <v>46</v>
      </c>
      <c r="AE1299" s="237"/>
      <c r="AF1299" s="237"/>
      <c r="AG1299" s="237"/>
      <c r="AH1299" s="237"/>
      <c r="AI1299" s="237" t="s">
        <v>1565</v>
      </c>
      <c r="AJ1299" s="237" t="s">
        <v>175</v>
      </c>
      <c r="AK1299" s="237" t="s">
        <v>94</v>
      </c>
      <c r="AL1299" s="237" t="s">
        <v>195</v>
      </c>
      <c r="AM1299" s="242">
        <v>4</v>
      </c>
    </row>
    <row r="1300" spans="2:39">
      <c r="B1300" s="228" t="s">
        <v>1708</v>
      </c>
      <c r="C1300" s="229" t="s">
        <v>7738</v>
      </c>
      <c r="D1300" s="230" t="s">
        <v>46</v>
      </c>
      <c r="E1300" s="231" t="s">
        <v>1703</v>
      </c>
      <c r="F1300" s="231" t="s">
        <v>1588</v>
      </c>
      <c r="G1300" s="231" t="s">
        <v>112</v>
      </c>
      <c r="H1300" s="231" t="s">
        <v>1589</v>
      </c>
      <c r="I1300" s="232" t="s">
        <v>98</v>
      </c>
      <c r="J1300" s="231" t="s">
        <v>1612</v>
      </c>
      <c r="K1300" s="230" t="s">
        <v>1577</v>
      </c>
      <c r="L1300" s="230" t="s">
        <v>1578</v>
      </c>
      <c r="M1300" s="233">
        <v>300</v>
      </c>
      <c r="N1300" s="234" t="s">
        <v>7452</v>
      </c>
      <c r="O1300" s="230" t="s">
        <v>1579</v>
      </c>
      <c r="P1300" s="230" t="s">
        <v>46</v>
      </c>
      <c r="Q1300" s="233">
        <v>0</v>
      </c>
      <c r="R1300" s="234">
        <v>0</v>
      </c>
      <c r="S1300" s="235" t="s">
        <v>46</v>
      </c>
      <c r="T1300" s="236"/>
      <c r="U1300" s="237"/>
      <c r="V1300" s="238" t="s">
        <v>104</v>
      </c>
      <c r="W1300" s="236">
        <v>0</v>
      </c>
      <c r="X1300" s="237" t="s">
        <v>46</v>
      </c>
      <c r="Y1300" s="239">
        <v>0</v>
      </c>
      <c r="Z1300" s="237" t="s">
        <v>46</v>
      </c>
      <c r="AA1300" s="239">
        <v>0</v>
      </c>
      <c r="AB1300" s="240" t="s">
        <v>46</v>
      </c>
      <c r="AC1300" s="241" t="s">
        <v>46</v>
      </c>
      <c r="AD1300" s="241" t="s">
        <v>46</v>
      </c>
      <c r="AE1300" s="237"/>
      <c r="AF1300" s="237"/>
      <c r="AG1300" s="237"/>
      <c r="AH1300" s="237"/>
      <c r="AI1300" s="237" t="s">
        <v>1565</v>
      </c>
      <c r="AJ1300" s="237" t="s">
        <v>175</v>
      </c>
      <c r="AK1300" s="237" t="s">
        <v>94</v>
      </c>
      <c r="AL1300" s="237" t="s">
        <v>198</v>
      </c>
      <c r="AM1300" s="242">
        <v>4</v>
      </c>
    </row>
    <row r="1301" spans="2:39">
      <c r="B1301" s="228" t="s">
        <v>1708</v>
      </c>
      <c r="C1301" s="229" t="s">
        <v>7738</v>
      </c>
      <c r="D1301" s="230" t="s">
        <v>46</v>
      </c>
      <c r="E1301" s="231" t="s">
        <v>1704</v>
      </c>
      <c r="F1301" s="231" t="s">
        <v>1585</v>
      </c>
      <c r="G1301" s="231" t="s">
        <v>109</v>
      </c>
      <c r="H1301" s="231" t="s">
        <v>1586</v>
      </c>
      <c r="I1301" s="232" t="s">
        <v>98</v>
      </c>
      <c r="J1301" s="231" t="s">
        <v>1612</v>
      </c>
      <c r="K1301" s="230" t="s">
        <v>1577</v>
      </c>
      <c r="L1301" s="230" t="s">
        <v>1578</v>
      </c>
      <c r="M1301" s="233">
        <v>300</v>
      </c>
      <c r="N1301" s="234" t="s">
        <v>7449</v>
      </c>
      <c r="O1301" s="230" t="s">
        <v>1579</v>
      </c>
      <c r="P1301" s="230" t="s">
        <v>46</v>
      </c>
      <c r="Q1301" s="233">
        <v>0</v>
      </c>
      <c r="R1301" s="234">
        <v>0</v>
      </c>
      <c r="S1301" s="235" t="s">
        <v>46</v>
      </c>
      <c r="T1301" s="236"/>
      <c r="U1301" s="237"/>
      <c r="V1301" s="238" t="s">
        <v>104</v>
      </c>
      <c r="W1301" s="236">
        <v>0</v>
      </c>
      <c r="X1301" s="237" t="s">
        <v>46</v>
      </c>
      <c r="Y1301" s="239">
        <v>0</v>
      </c>
      <c r="Z1301" s="237" t="s">
        <v>46</v>
      </c>
      <c r="AA1301" s="239">
        <v>0</v>
      </c>
      <c r="AB1301" s="240" t="s">
        <v>46</v>
      </c>
      <c r="AC1301" s="241" t="s">
        <v>46</v>
      </c>
      <c r="AD1301" s="241" t="s">
        <v>46</v>
      </c>
      <c r="AE1301" s="237"/>
      <c r="AF1301" s="237"/>
      <c r="AG1301" s="237"/>
      <c r="AH1301" s="237"/>
      <c r="AI1301" s="237" t="s">
        <v>1565</v>
      </c>
      <c r="AJ1301" s="237" t="s">
        <v>175</v>
      </c>
      <c r="AK1301" s="237" t="s">
        <v>94</v>
      </c>
      <c r="AL1301" s="237" t="s">
        <v>198</v>
      </c>
      <c r="AM1301" s="242">
        <v>4</v>
      </c>
    </row>
    <row r="1302" spans="2:39">
      <c r="B1302" s="228" t="s">
        <v>1708</v>
      </c>
      <c r="C1302" s="229" t="s">
        <v>7738</v>
      </c>
      <c r="D1302" s="230" t="s">
        <v>46</v>
      </c>
      <c r="E1302" s="231" t="s">
        <v>1705</v>
      </c>
      <c r="F1302" s="231" t="s">
        <v>1706</v>
      </c>
      <c r="G1302" s="231" t="s">
        <v>113</v>
      </c>
      <c r="H1302" s="231" t="s">
        <v>1583</v>
      </c>
      <c r="I1302" s="232" t="s">
        <v>98</v>
      </c>
      <c r="J1302" s="231" t="s">
        <v>1612</v>
      </c>
      <c r="K1302" s="230" t="s">
        <v>1577</v>
      </c>
      <c r="L1302" s="230" t="s">
        <v>1578</v>
      </c>
      <c r="M1302" s="233">
        <v>300</v>
      </c>
      <c r="N1302" s="234" t="s">
        <v>7454</v>
      </c>
      <c r="O1302" s="230" t="s">
        <v>1579</v>
      </c>
      <c r="P1302" s="230" t="s">
        <v>46</v>
      </c>
      <c r="Q1302" s="233">
        <v>0</v>
      </c>
      <c r="R1302" s="234">
        <v>0</v>
      </c>
      <c r="S1302" s="235" t="s">
        <v>46</v>
      </c>
      <c r="T1302" s="236"/>
      <c r="U1302" s="237"/>
      <c r="V1302" s="238" t="s">
        <v>104</v>
      </c>
      <c r="W1302" s="236">
        <v>0</v>
      </c>
      <c r="X1302" s="237" t="s">
        <v>46</v>
      </c>
      <c r="Y1302" s="239">
        <v>0</v>
      </c>
      <c r="Z1302" s="237" t="s">
        <v>46</v>
      </c>
      <c r="AA1302" s="239">
        <v>0</v>
      </c>
      <c r="AB1302" s="240" t="s">
        <v>46</v>
      </c>
      <c r="AC1302" s="241" t="s">
        <v>46</v>
      </c>
      <c r="AD1302" s="241" t="s">
        <v>46</v>
      </c>
      <c r="AE1302" s="237"/>
      <c r="AF1302" s="237"/>
      <c r="AG1302" s="237"/>
      <c r="AH1302" s="237"/>
      <c r="AI1302" s="237" t="s">
        <v>1565</v>
      </c>
      <c r="AJ1302" s="237" t="s">
        <v>175</v>
      </c>
      <c r="AK1302" s="237" t="s">
        <v>94</v>
      </c>
      <c r="AL1302" s="237" t="s">
        <v>198</v>
      </c>
      <c r="AM1302" s="242">
        <v>4</v>
      </c>
    </row>
    <row r="1303" spans="2:39">
      <c r="B1303" s="228" t="s">
        <v>1709</v>
      </c>
      <c r="C1303" s="229" t="s">
        <v>7739</v>
      </c>
      <c r="D1303" s="230" t="s">
        <v>46</v>
      </c>
      <c r="E1303" s="231" t="s">
        <v>1703</v>
      </c>
      <c r="F1303" s="231" t="s">
        <v>1588</v>
      </c>
      <c r="G1303" s="231" t="s">
        <v>112</v>
      </c>
      <c r="H1303" s="231" t="s">
        <v>1589</v>
      </c>
      <c r="I1303" s="232" t="s">
        <v>98</v>
      </c>
      <c r="J1303" s="231" t="s">
        <v>1612</v>
      </c>
      <c r="K1303" s="230" t="s">
        <v>1577</v>
      </c>
      <c r="L1303" s="230" t="s">
        <v>1578</v>
      </c>
      <c r="M1303" s="233">
        <v>212</v>
      </c>
      <c r="N1303" s="234" t="s">
        <v>7452</v>
      </c>
      <c r="O1303" s="230" t="s">
        <v>1579</v>
      </c>
      <c r="P1303" s="230" t="s">
        <v>46</v>
      </c>
      <c r="Q1303" s="233">
        <v>0</v>
      </c>
      <c r="R1303" s="234">
        <v>0</v>
      </c>
      <c r="S1303" s="235" t="s">
        <v>46</v>
      </c>
      <c r="T1303" s="236"/>
      <c r="U1303" s="237"/>
      <c r="V1303" s="238" t="s">
        <v>104</v>
      </c>
      <c r="W1303" s="236">
        <v>0</v>
      </c>
      <c r="X1303" s="237" t="s">
        <v>46</v>
      </c>
      <c r="Y1303" s="239">
        <v>0</v>
      </c>
      <c r="Z1303" s="237" t="s">
        <v>46</v>
      </c>
      <c r="AA1303" s="239">
        <v>0</v>
      </c>
      <c r="AB1303" s="240" t="s">
        <v>46</v>
      </c>
      <c r="AC1303" s="241" t="s">
        <v>46</v>
      </c>
      <c r="AD1303" s="241" t="s">
        <v>46</v>
      </c>
      <c r="AE1303" s="237"/>
      <c r="AF1303" s="237"/>
      <c r="AG1303" s="237"/>
      <c r="AH1303" s="237"/>
      <c r="AI1303" s="237" t="s">
        <v>1565</v>
      </c>
      <c r="AJ1303" s="237" t="s">
        <v>175</v>
      </c>
      <c r="AK1303" s="237" t="s">
        <v>94</v>
      </c>
      <c r="AL1303" s="237" t="s">
        <v>200</v>
      </c>
      <c r="AM1303" s="242">
        <v>4</v>
      </c>
    </row>
    <row r="1304" spans="2:39">
      <c r="B1304" s="228" t="s">
        <v>1709</v>
      </c>
      <c r="C1304" s="229" t="s">
        <v>7739</v>
      </c>
      <c r="D1304" s="230" t="s">
        <v>46</v>
      </c>
      <c r="E1304" s="231" t="s">
        <v>1704</v>
      </c>
      <c r="F1304" s="231" t="s">
        <v>1585</v>
      </c>
      <c r="G1304" s="231" t="s">
        <v>109</v>
      </c>
      <c r="H1304" s="231" t="s">
        <v>1586</v>
      </c>
      <c r="I1304" s="232" t="s">
        <v>98</v>
      </c>
      <c r="J1304" s="231" t="s">
        <v>1612</v>
      </c>
      <c r="K1304" s="230" t="s">
        <v>1577</v>
      </c>
      <c r="L1304" s="230" t="s">
        <v>1578</v>
      </c>
      <c r="M1304" s="233">
        <v>212</v>
      </c>
      <c r="N1304" s="234" t="s">
        <v>7449</v>
      </c>
      <c r="O1304" s="230" t="s">
        <v>1579</v>
      </c>
      <c r="P1304" s="230" t="s">
        <v>46</v>
      </c>
      <c r="Q1304" s="233">
        <v>0</v>
      </c>
      <c r="R1304" s="234">
        <v>0</v>
      </c>
      <c r="S1304" s="235" t="s">
        <v>46</v>
      </c>
      <c r="T1304" s="236"/>
      <c r="U1304" s="237"/>
      <c r="V1304" s="238" t="s">
        <v>104</v>
      </c>
      <c r="W1304" s="236">
        <v>0</v>
      </c>
      <c r="X1304" s="237" t="s">
        <v>46</v>
      </c>
      <c r="Y1304" s="239">
        <v>0</v>
      </c>
      <c r="Z1304" s="237" t="s">
        <v>46</v>
      </c>
      <c r="AA1304" s="239">
        <v>0</v>
      </c>
      <c r="AB1304" s="240" t="s">
        <v>46</v>
      </c>
      <c r="AC1304" s="241" t="s">
        <v>46</v>
      </c>
      <c r="AD1304" s="241" t="s">
        <v>46</v>
      </c>
      <c r="AE1304" s="237"/>
      <c r="AF1304" s="237"/>
      <c r="AG1304" s="237"/>
      <c r="AH1304" s="237"/>
      <c r="AI1304" s="237" t="s">
        <v>1565</v>
      </c>
      <c r="AJ1304" s="237" t="s">
        <v>175</v>
      </c>
      <c r="AK1304" s="237" t="s">
        <v>94</v>
      </c>
      <c r="AL1304" s="237" t="s">
        <v>200</v>
      </c>
      <c r="AM1304" s="242">
        <v>4</v>
      </c>
    </row>
    <row r="1305" spans="2:39">
      <c r="B1305" s="228" t="s">
        <v>1709</v>
      </c>
      <c r="C1305" s="229" t="s">
        <v>7739</v>
      </c>
      <c r="D1305" s="230" t="s">
        <v>46</v>
      </c>
      <c r="E1305" s="231" t="s">
        <v>1705</v>
      </c>
      <c r="F1305" s="231" t="s">
        <v>1706</v>
      </c>
      <c r="G1305" s="231" t="s">
        <v>113</v>
      </c>
      <c r="H1305" s="231" t="s">
        <v>1583</v>
      </c>
      <c r="I1305" s="232" t="s">
        <v>98</v>
      </c>
      <c r="J1305" s="231" t="s">
        <v>1612</v>
      </c>
      <c r="K1305" s="230" t="s">
        <v>1577</v>
      </c>
      <c r="L1305" s="230" t="s">
        <v>1578</v>
      </c>
      <c r="M1305" s="233">
        <v>212</v>
      </c>
      <c r="N1305" s="234" t="s">
        <v>7454</v>
      </c>
      <c r="O1305" s="230" t="s">
        <v>1579</v>
      </c>
      <c r="P1305" s="230" t="s">
        <v>46</v>
      </c>
      <c r="Q1305" s="233">
        <v>0</v>
      </c>
      <c r="R1305" s="234">
        <v>0</v>
      </c>
      <c r="S1305" s="235" t="s">
        <v>46</v>
      </c>
      <c r="T1305" s="236"/>
      <c r="U1305" s="237"/>
      <c r="V1305" s="238" t="s">
        <v>104</v>
      </c>
      <c r="W1305" s="236">
        <v>0</v>
      </c>
      <c r="X1305" s="237" t="s">
        <v>46</v>
      </c>
      <c r="Y1305" s="239">
        <v>0</v>
      </c>
      <c r="Z1305" s="237" t="s">
        <v>46</v>
      </c>
      <c r="AA1305" s="239">
        <v>0</v>
      </c>
      <c r="AB1305" s="240" t="s">
        <v>46</v>
      </c>
      <c r="AC1305" s="241" t="s">
        <v>46</v>
      </c>
      <c r="AD1305" s="241" t="s">
        <v>46</v>
      </c>
      <c r="AE1305" s="237"/>
      <c r="AF1305" s="237"/>
      <c r="AG1305" s="237"/>
      <c r="AH1305" s="237"/>
      <c r="AI1305" s="237" t="s">
        <v>1565</v>
      </c>
      <c r="AJ1305" s="237" t="s">
        <v>175</v>
      </c>
      <c r="AK1305" s="237" t="s">
        <v>94</v>
      </c>
      <c r="AL1305" s="237" t="s">
        <v>200</v>
      </c>
      <c r="AM1305" s="242">
        <v>4</v>
      </c>
    </row>
    <row r="1306" spans="2:39">
      <c r="B1306" s="228" t="s">
        <v>1710</v>
      </c>
      <c r="C1306" s="229" t="s">
        <v>1711</v>
      </c>
      <c r="D1306" s="230" t="s">
        <v>46</v>
      </c>
      <c r="E1306" s="231" t="s">
        <v>1705</v>
      </c>
      <c r="F1306" s="231" t="s">
        <v>1706</v>
      </c>
      <c r="G1306" s="231" t="s">
        <v>113</v>
      </c>
      <c r="H1306" s="231" t="s">
        <v>1583</v>
      </c>
      <c r="I1306" s="232" t="s">
        <v>98</v>
      </c>
      <c r="J1306" s="231" t="s">
        <v>1607</v>
      </c>
      <c r="K1306" s="230" t="s">
        <v>1577</v>
      </c>
      <c r="L1306" s="230" t="s">
        <v>1578</v>
      </c>
      <c r="M1306" s="233">
        <v>7500</v>
      </c>
      <c r="N1306" s="234" t="s">
        <v>7454</v>
      </c>
      <c r="O1306" s="230" t="s">
        <v>1579</v>
      </c>
      <c r="P1306" s="230" t="s">
        <v>46</v>
      </c>
      <c r="Q1306" s="233">
        <v>0</v>
      </c>
      <c r="R1306" s="234">
        <v>0</v>
      </c>
      <c r="S1306" s="235" t="s">
        <v>46</v>
      </c>
      <c r="T1306" s="236"/>
      <c r="U1306" s="237"/>
      <c r="V1306" s="238" t="s">
        <v>104</v>
      </c>
      <c r="W1306" s="236">
        <v>0</v>
      </c>
      <c r="X1306" s="237" t="s">
        <v>46</v>
      </c>
      <c r="Y1306" s="239">
        <v>0</v>
      </c>
      <c r="Z1306" s="237" t="s">
        <v>46</v>
      </c>
      <c r="AA1306" s="239">
        <v>0</v>
      </c>
      <c r="AB1306" s="240" t="s">
        <v>46</v>
      </c>
      <c r="AC1306" s="241" t="s">
        <v>46</v>
      </c>
      <c r="AD1306" s="241" t="s">
        <v>46</v>
      </c>
      <c r="AE1306" s="237"/>
      <c r="AF1306" s="237"/>
      <c r="AG1306" s="237"/>
      <c r="AH1306" s="237"/>
      <c r="AI1306" s="237" t="s">
        <v>1565</v>
      </c>
      <c r="AJ1306" s="237" t="s">
        <v>175</v>
      </c>
      <c r="AK1306" s="237" t="s">
        <v>94</v>
      </c>
      <c r="AL1306" s="237" t="s">
        <v>203</v>
      </c>
      <c r="AM1306" s="242">
        <v>4</v>
      </c>
    </row>
    <row r="1307" spans="2:39">
      <c r="B1307" s="228" t="s">
        <v>1710</v>
      </c>
      <c r="C1307" s="229" t="s">
        <v>1711</v>
      </c>
      <c r="D1307" s="230" t="s">
        <v>46</v>
      </c>
      <c r="E1307" s="231" t="s">
        <v>38</v>
      </c>
      <c r="F1307" s="231" t="s">
        <v>97</v>
      </c>
      <c r="G1307" s="231" t="s">
        <v>35</v>
      </c>
      <c r="H1307" s="231" t="s">
        <v>7652</v>
      </c>
      <c r="I1307" s="232" t="s">
        <v>98</v>
      </c>
      <c r="J1307" s="231" t="s">
        <v>1607</v>
      </c>
      <c r="K1307" s="230" t="s">
        <v>1577</v>
      </c>
      <c r="L1307" s="230" t="s">
        <v>1578</v>
      </c>
      <c r="M1307" s="233">
        <v>7500</v>
      </c>
      <c r="N1307" s="234" t="s">
        <v>8271</v>
      </c>
      <c r="O1307" s="230" t="s">
        <v>1579</v>
      </c>
      <c r="P1307" s="230" t="s">
        <v>46</v>
      </c>
      <c r="Q1307" s="233">
        <v>0</v>
      </c>
      <c r="R1307" s="234">
        <v>0</v>
      </c>
      <c r="S1307" s="235" t="s">
        <v>46</v>
      </c>
      <c r="T1307" s="236"/>
      <c r="U1307" s="237"/>
      <c r="V1307" s="238" t="s">
        <v>104</v>
      </c>
      <c r="W1307" s="236">
        <v>0</v>
      </c>
      <c r="X1307" s="237" t="s">
        <v>46</v>
      </c>
      <c r="Y1307" s="239">
        <v>0</v>
      </c>
      <c r="Z1307" s="237" t="s">
        <v>46</v>
      </c>
      <c r="AA1307" s="239">
        <v>0</v>
      </c>
      <c r="AB1307" s="240" t="s">
        <v>46</v>
      </c>
      <c r="AC1307" s="241" t="s">
        <v>46</v>
      </c>
      <c r="AD1307" s="241" t="s">
        <v>46</v>
      </c>
      <c r="AE1307" s="237"/>
      <c r="AF1307" s="237"/>
      <c r="AG1307" s="237"/>
      <c r="AH1307" s="237"/>
      <c r="AI1307" s="237" t="s">
        <v>1565</v>
      </c>
      <c r="AJ1307" s="237" t="s">
        <v>175</v>
      </c>
      <c r="AK1307" s="237" t="s">
        <v>94</v>
      </c>
      <c r="AL1307" s="237" t="s">
        <v>203</v>
      </c>
      <c r="AM1307" s="242">
        <v>4</v>
      </c>
    </row>
    <row r="1308" spans="2:39">
      <c r="B1308" s="228" t="s">
        <v>1710</v>
      </c>
      <c r="C1308" s="229" t="s">
        <v>1711</v>
      </c>
      <c r="D1308" s="230" t="s">
        <v>46</v>
      </c>
      <c r="E1308" s="231" t="s">
        <v>1703</v>
      </c>
      <c r="F1308" s="231" t="s">
        <v>1588</v>
      </c>
      <c r="G1308" s="231" t="s">
        <v>112</v>
      </c>
      <c r="H1308" s="231" t="s">
        <v>1589</v>
      </c>
      <c r="I1308" s="232" t="s">
        <v>98</v>
      </c>
      <c r="J1308" s="231" t="s">
        <v>1607</v>
      </c>
      <c r="K1308" s="230" t="s">
        <v>1577</v>
      </c>
      <c r="L1308" s="230" t="s">
        <v>1578</v>
      </c>
      <c r="M1308" s="233">
        <v>7500</v>
      </c>
      <c r="N1308" s="234" t="s">
        <v>7452</v>
      </c>
      <c r="O1308" s="230" t="s">
        <v>1579</v>
      </c>
      <c r="P1308" s="230" t="s">
        <v>46</v>
      </c>
      <c r="Q1308" s="233">
        <v>0</v>
      </c>
      <c r="R1308" s="234">
        <v>0</v>
      </c>
      <c r="S1308" s="235" t="s">
        <v>46</v>
      </c>
      <c r="T1308" s="236"/>
      <c r="U1308" s="237"/>
      <c r="V1308" s="238" t="s">
        <v>104</v>
      </c>
      <c r="W1308" s="236">
        <v>0</v>
      </c>
      <c r="X1308" s="237" t="s">
        <v>46</v>
      </c>
      <c r="Y1308" s="239">
        <v>0</v>
      </c>
      <c r="Z1308" s="237" t="s">
        <v>46</v>
      </c>
      <c r="AA1308" s="239">
        <v>0</v>
      </c>
      <c r="AB1308" s="240" t="s">
        <v>46</v>
      </c>
      <c r="AC1308" s="241" t="s">
        <v>46</v>
      </c>
      <c r="AD1308" s="241" t="s">
        <v>46</v>
      </c>
      <c r="AE1308" s="237"/>
      <c r="AF1308" s="237"/>
      <c r="AG1308" s="237"/>
      <c r="AH1308" s="237"/>
      <c r="AI1308" s="237" t="s">
        <v>1565</v>
      </c>
      <c r="AJ1308" s="237" t="s">
        <v>175</v>
      </c>
      <c r="AK1308" s="237" t="s">
        <v>94</v>
      </c>
      <c r="AL1308" s="237" t="s">
        <v>203</v>
      </c>
      <c r="AM1308" s="242">
        <v>4</v>
      </c>
    </row>
    <row r="1309" spans="2:39">
      <c r="B1309" s="228" t="s">
        <v>1710</v>
      </c>
      <c r="C1309" s="229" t="s">
        <v>1711</v>
      </c>
      <c r="D1309" s="230" t="s">
        <v>46</v>
      </c>
      <c r="E1309" s="231" t="s">
        <v>1704</v>
      </c>
      <c r="F1309" s="231" t="s">
        <v>1585</v>
      </c>
      <c r="G1309" s="231" t="s">
        <v>109</v>
      </c>
      <c r="H1309" s="231" t="s">
        <v>1586</v>
      </c>
      <c r="I1309" s="232" t="s">
        <v>98</v>
      </c>
      <c r="J1309" s="231" t="s">
        <v>1607</v>
      </c>
      <c r="K1309" s="230" t="s">
        <v>1577</v>
      </c>
      <c r="L1309" s="230" t="s">
        <v>1578</v>
      </c>
      <c r="M1309" s="233">
        <v>7500</v>
      </c>
      <c r="N1309" s="234" t="s">
        <v>7449</v>
      </c>
      <c r="O1309" s="230" t="s">
        <v>1579</v>
      </c>
      <c r="P1309" s="230" t="s">
        <v>46</v>
      </c>
      <c r="Q1309" s="233">
        <v>0</v>
      </c>
      <c r="R1309" s="234">
        <v>0</v>
      </c>
      <c r="S1309" s="235" t="s">
        <v>46</v>
      </c>
      <c r="T1309" s="236"/>
      <c r="U1309" s="237"/>
      <c r="V1309" s="238" t="s">
        <v>104</v>
      </c>
      <c r="W1309" s="236">
        <v>0</v>
      </c>
      <c r="X1309" s="237" t="s">
        <v>46</v>
      </c>
      <c r="Y1309" s="239">
        <v>0</v>
      </c>
      <c r="Z1309" s="237" t="s">
        <v>46</v>
      </c>
      <c r="AA1309" s="239">
        <v>0</v>
      </c>
      <c r="AB1309" s="240" t="s">
        <v>46</v>
      </c>
      <c r="AC1309" s="241" t="s">
        <v>46</v>
      </c>
      <c r="AD1309" s="241" t="s">
        <v>46</v>
      </c>
      <c r="AE1309" s="237"/>
      <c r="AF1309" s="237"/>
      <c r="AG1309" s="237"/>
      <c r="AH1309" s="237"/>
      <c r="AI1309" s="237" t="s">
        <v>1565</v>
      </c>
      <c r="AJ1309" s="237" t="s">
        <v>175</v>
      </c>
      <c r="AK1309" s="237" t="s">
        <v>94</v>
      </c>
      <c r="AL1309" s="237" t="s">
        <v>203</v>
      </c>
      <c r="AM1309" s="242">
        <v>4</v>
      </c>
    </row>
    <row r="1310" spans="2:39">
      <c r="B1310" s="228" t="s">
        <v>1712</v>
      </c>
      <c r="C1310" s="229" t="s">
        <v>7740</v>
      </c>
      <c r="D1310" s="230" t="s">
        <v>46</v>
      </c>
      <c r="E1310" s="231" t="s">
        <v>1705</v>
      </c>
      <c r="F1310" s="231" t="s">
        <v>1706</v>
      </c>
      <c r="G1310" s="231" t="s">
        <v>113</v>
      </c>
      <c r="H1310" s="231" t="s">
        <v>1583</v>
      </c>
      <c r="I1310" s="232" t="s">
        <v>98</v>
      </c>
      <c r="J1310" s="231" t="s">
        <v>1576</v>
      </c>
      <c r="K1310" s="230" t="s">
        <v>1577</v>
      </c>
      <c r="L1310" s="230" t="s">
        <v>1578</v>
      </c>
      <c r="M1310" s="233">
        <v>1400</v>
      </c>
      <c r="N1310" s="234" t="s">
        <v>7454</v>
      </c>
      <c r="O1310" s="230" t="s">
        <v>1579</v>
      </c>
      <c r="P1310" s="230" t="s">
        <v>46</v>
      </c>
      <c r="Q1310" s="233">
        <v>0</v>
      </c>
      <c r="R1310" s="234">
        <v>0</v>
      </c>
      <c r="S1310" s="235" t="s">
        <v>46</v>
      </c>
      <c r="T1310" s="236"/>
      <c r="U1310" s="237"/>
      <c r="V1310" s="238" t="s">
        <v>104</v>
      </c>
      <c r="W1310" s="236">
        <v>0</v>
      </c>
      <c r="X1310" s="237" t="s">
        <v>46</v>
      </c>
      <c r="Y1310" s="239">
        <v>0</v>
      </c>
      <c r="Z1310" s="237" t="s">
        <v>46</v>
      </c>
      <c r="AA1310" s="239">
        <v>0</v>
      </c>
      <c r="AB1310" s="240" t="s">
        <v>46</v>
      </c>
      <c r="AC1310" s="241" t="s">
        <v>46</v>
      </c>
      <c r="AD1310" s="241" t="s">
        <v>46</v>
      </c>
      <c r="AE1310" s="237"/>
      <c r="AF1310" s="237"/>
      <c r="AG1310" s="237"/>
      <c r="AH1310" s="237"/>
      <c r="AI1310" s="237" t="s">
        <v>1565</v>
      </c>
      <c r="AJ1310" s="237" t="s">
        <v>175</v>
      </c>
      <c r="AK1310" s="237" t="s">
        <v>94</v>
      </c>
      <c r="AL1310" s="237" t="s">
        <v>205</v>
      </c>
      <c r="AM1310" s="242">
        <v>4</v>
      </c>
    </row>
    <row r="1311" spans="2:39">
      <c r="B1311" s="228" t="s">
        <v>1712</v>
      </c>
      <c r="C1311" s="229" t="s">
        <v>7740</v>
      </c>
      <c r="D1311" s="230" t="s">
        <v>46</v>
      </c>
      <c r="E1311" s="231" t="s">
        <v>1703</v>
      </c>
      <c r="F1311" s="231" t="s">
        <v>1588</v>
      </c>
      <c r="G1311" s="231" t="s">
        <v>112</v>
      </c>
      <c r="H1311" s="231" t="s">
        <v>1589</v>
      </c>
      <c r="I1311" s="232" t="s">
        <v>98</v>
      </c>
      <c r="J1311" s="231" t="s">
        <v>1576</v>
      </c>
      <c r="K1311" s="230" t="s">
        <v>1577</v>
      </c>
      <c r="L1311" s="230" t="s">
        <v>1578</v>
      </c>
      <c r="M1311" s="233">
        <v>1400</v>
      </c>
      <c r="N1311" s="234" t="s">
        <v>7452</v>
      </c>
      <c r="O1311" s="230" t="s">
        <v>1579</v>
      </c>
      <c r="P1311" s="230" t="s">
        <v>46</v>
      </c>
      <c r="Q1311" s="233">
        <v>0</v>
      </c>
      <c r="R1311" s="234">
        <v>0</v>
      </c>
      <c r="S1311" s="235" t="s">
        <v>46</v>
      </c>
      <c r="T1311" s="236"/>
      <c r="U1311" s="237"/>
      <c r="V1311" s="238" t="s">
        <v>104</v>
      </c>
      <c r="W1311" s="236">
        <v>0</v>
      </c>
      <c r="X1311" s="237" t="s">
        <v>46</v>
      </c>
      <c r="Y1311" s="239">
        <v>0</v>
      </c>
      <c r="Z1311" s="237" t="s">
        <v>46</v>
      </c>
      <c r="AA1311" s="239">
        <v>0</v>
      </c>
      <c r="AB1311" s="240" t="s">
        <v>46</v>
      </c>
      <c r="AC1311" s="241" t="s">
        <v>46</v>
      </c>
      <c r="AD1311" s="241" t="s">
        <v>46</v>
      </c>
      <c r="AE1311" s="237"/>
      <c r="AF1311" s="237"/>
      <c r="AG1311" s="237"/>
      <c r="AH1311" s="237"/>
      <c r="AI1311" s="237" t="s">
        <v>1565</v>
      </c>
      <c r="AJ1311" s="237" t="s">
        <v>175</v>
      </c>
      <c r="AK1311" s="237" t="s">
        <v>94</v>
      </c>
      <c r="AL1311" s="237" t="s">
        <v>205</v>
      </c>
      <c r="AM1311" s="242">
        <v>4</v>
      </c>
    </row>
    <row r="1312" spans="2:39">
      <c r="B1312" s="228" t="s">
        <v>1712</v>
      </c>
      <c r="C1312" s="229" t="s">
        <v>7740</v>
      </c>
      <c r="D1312" s="230" t="s">
        <v>46</v>
      </c>
      <c r="E1312" s="231" t="s">
        <v>1704</v>
      </c>
      <c r="F1312" s="231" t="s">
        <v>1585</v>
      </c>
      <c r="G1312" s="231" t="s">
        <v>109</v>
      </c>
      <c r="H1312" s="231" t="s">
        <v>1586</v>
      </c>
      <c r="I1312" s="232" t="s">
        <v>98</v>
      </c>
      <c r="J1312" s="231" t="s">
        <v>1576</v>
      </c>
      <c r="K1312" s="230" t="s">
        <v>1577</v>
      </c>
      <c r="L1312" s="230" t="s">
        <v>1578</v>
      </c>
      <c r="M1312" s="233">
        <v>1400</v>
      </c>
      <c r="N1312" s="234" t="s">
        <v>7449</v>
      </c>
      <c r="O1312" s="230" t="s">
        <v>1579</v>
      </c>
      <c r="P1312" s="230" t="s">
        <v>46</v>
      </c>
      <c r="Q1312" s="233">
        <v>0</v>
      </c>
      <c r="R1312" s="234">
        <v>0</v>
      </c>
      <c r="S1312" s="235" t="s">
        <v>46</v>
      </c>
      <c r="T1312" s="236"/>
      <c r="U1312" s="237"/>
      <c r="V1312" s="238" t="s">
        <v>104</v>
      </c>
      <c r="W1312" s="236">
        <v>0</v>
      </c>
      <c r="X1312" s="237" t="s">
        <v>46</v>
      </c>
      <c r="Y1312" s="239">
        <v>0</v>
      </c>
      <c r="Z1312" s="237" t="s">
        <v>46</v>
      </c>
      <c r="AA1312" s="239">
        <v>0</v>
      </c>
      <c r="AB1312" s="240" t="s">
        <v>46</v>
      </c>
      <c r="AC1312" s="241" t="s">
        <v>46</v>
      </c>
      <c r="AD1312" s="241" t="s">
        <v>46</v>
      </c>
      <c r="AE1312" s="237"/>
      <c r="AF1312" s="237"/>
      <c r="AG1312" s="237"/>
      <c r="AH1312" s="237"/>
      <c r="AI1312" s="237" t="s">
        <v>1565</v>
      </c>
      <c r="AJ1312" s="237" t="s">
        <v>175</v>
      </c>
      <c r="AK1312" s="237" t="s">
        <v>94</v>
      </c>
      <c r="AL1312" s="237" t="s">
        <v>205</v>
      </c>
      <c r="AM1312" s="242">
        <v>4</v>
      </c>
    </row>
    <row r="1313" spans="2:39">
      <c r="B1313" s="228" t="s">
        <v>1713</v>
      </c>
      <c r="C1313" s="229" t="s">
        <v>7741</v>
      </c>
      <c r="D1313" s="230" t="s">
        <v>46</v>
      </c>
      <c r="E1313" s="231" t="s">
        <v>1704</v>
      </c>
      <c r="F1313" s="231" t="s">
        <v>1585</v>
      </c>
      <c r="G1313" s="231" t="s">
        <v>109</v>
      </c>
      <c r="H1313" s="231" t="s">
        <v>1586</v>
      </c>
      <c r="I1313" s="232" t="s">
        <v>98</v>
      </c>
      <c r="J1313" s="231" t="s">
        <v>1612</v>
      </c>
      <c r="K1313" s="230" t="s">
        <v>1577</v>
      </c>
      <c r="L1313" s="230" t="s">
        <v>1578</v>
      </c>
      <c r="M1313" s="233">
        <v>130</v>
      </c>
      <c r="N1313" s="234" t="s">
        <v>7449</v>
      </c>
      <c r="O1313" s="230" t="s">
        <v>1579</v>
      </c>
      <c r="P1313" s="230" t="s">
        <v>46</v>
      </c>
      <c r="Q1313" s="233">
        <v>0</v>
      </c>
      <c r="R1313" s="234">
        <v>0</v>
      </c>
      <c r="S1313" s="235" t="s">
        <v>46</v>
      </c>
      <c r="T1313" s="236"/>
      <c r="U1313" s="237"/>
      <c r="V1313" s="238" t="s">
        <v>104</v>
      </c>
      <c r="W1313" s="236">
        <v>0</v>
      </c>
      <c r="X1313" s="237" t="s">
        <v>46</v>
      </c>
      <c r="Y1313" s="239">
        <v>0</v>
      </c>
      <c r="Z1313" s="237" t="s">
        <v>46</v>
      </c>
      <c r="AA1313" s="239">
        <v>0</v>
      </c>
      <c r="AB1313" s="240" t="s">
        <v>46</v>
      </c>
      <c r="AC1313" s="241" t="s">
        <v>46</v>
      </c>
      <c r="AD1313" s="241" t="s">
        <v>46</v>
      </c>
      <c r="AE1313" s="237"/>
      <c r="AF1313" s="237"/>
      <c r="AG1313" s="237"/>
      <c r="AH1313" s="237"/>
      <c r="AI1313" s="237" t="s">
        <v>1565</v>
      </c>
      <c r="AJ1313" s="237" t="s">
        <v>175</v>
      </c>
      <c r="AK1313" s="237" t="s">
        <v>94</v>
      </c>
      <c r="AL1313" s="237" t="s">
        <v>207</v>
      </c>
      <c r="AM1313" s="242">
        <v>4</v>
      </c>
    </row>
    <row r="1314" spans="2:39">
      <c r="B1314" s="228" t="s">
        <v>1713</v>
      </c>
      <c r="C1314" s="229" t="s">
        <v>7741</v>
      </c>
      <c r="D1314" s="230" t="s">
        <v>46</v>
      </c>
      <c r="E1314" s="231" t="s">
        <v>1703</v>
      </c>
      <c r="F1314" s="231" t="s">
        <v>1588</v>
      </c>
      <c r="G1314" s="231" t="s">
        <v>112</v>
      </c>
      <c r="H1314" s="231" t="s">
        <v>1589</v>
      </c>
      <c r="I1314" s="232" t="s">
        <v>98</v>
      </c>
      <c r="J1314" s="231" t="s">
        <v>1612</v>
      </c>
      <c r="K1314" s="230" t="s">
        <v>1577</v>
      </c>
      <c r="L1314" s="230" t="s">
        <v>1578</v>
      </c>
      <c r="M1314" s="233">
        <v>130</v>
      </c>
      <c r="N1314" s="234" t="s">
        <v>7452</v>
      </c>
      <c r="O1314" s="230" t="s">
        <v>1579</v>
      </c>
      <c r="P1314" s="230" t="s">
        <v>46</v>
      </c>
      <c r="Q1314" s="233">
        <v>0</v>
      </c>
      <c r="R1314" s="234">
        <v>0</v>
      </c>
      <c r="S1314" s="235" t="s">
        <v>46</v>
      </c>
      <c r="T1314" s="236"/>
      <c r="U1314" s="237"/>
      <c r="V1314" s="238" t="s">
        <v>104</v>
      </c>
      <c r="W1314" s="236">
        <v>0</v>
      </c>
      <c r="X1314" s="237" t="s">
        <v>46</v>
      </c>
      <c r="Y1314" s="239">
        <v>0</v>
      </c>
      <c r="Z1314" s="237" t="s">
        <v>46</v>
      </c>
      <c r="AA1314" s="239">
        <v>0</v>
      </c>
      <c r="AB1314" s="240" t="s">
        <v>46</v>
      </c>
      <c r="AC1314" s="241" t="s">
        <v>46</v>
      </c>
      <c r="AD1314" s="241" t="s">
        <v>46</v>
      </c>
      <c r="AE1314" s="237"/>
      <c r="AF1314" s="237"/>
      <c r="AG1314" s="237"/>
      <c r="AH1314" s="237"/>
      <c r="AI1314" s="237" t="s">
        <v>1565</v>
      </c>
      <c r="AJ1314" s="237" t="s">
        <v>175</v>
      </c>
      <c r="AK1314" s="237" t="s">
        <v>94</v>
      </c>
      <c r="AL1314" s="237" t="s">
        <v>207</v>
      </c>
      <c r="AM1314" s="242">
        <v>4</v>
      </c>
    </row>
    <row r="1315" spans="2:39">
      <c r="B1315" s="228" t="s">
        <v>1713</v>
      </c>
      <c r="C1315" s="229" t="s">
        <v>7741</v>
      </c>
      <c r="D1315" s="230" t="s">
        <v>46</v>
      </c>
      <c r="E1315" s="231" t="s">
        <v>1705</v>
      </c>
      <c r="F1315" s="231" t="s">
        <v>1706</v>
      </c>
      <c r="G1315" s="231" t="s">
        <v>113</v>
      </c>
      <c r="H1315" s="231" t="s">
        <v>1583</v>
      </c>
      <c r="I1315" s="232" t="s">
        <v>98</v>
      </c>
      <c r="J1315" s="231" t="s">
        <v>1612</v>
      </c>
      <c r="K1315" s="230" t="s">
        <v>1577</v>
      </c>
      <c r="L1315" s="230" t="s">
        <v>1578</v>
      </c>
      <c r="M1315" s="233">
        <v>130</v>
      </c>
      <c r="N1315" s="234" t="s">
        <v>7454</v>
      </c>
      <c r="O1315" s="230" t="s">
        <v>1579</v>
      </c>
      <c r="P1315" s="230" t="s">
        <v>46</v>
      </c>
      <c r="Q1315" s="233">
        <v>0</v>
      </c>
      <c r="R1315" s="234">
        <v>0</v>
      </c>
      <c r="S1315" s="235" t="s">
        <v>46</v>
      </c>
      <c r="T1315" s="236"/>
      <c r="U1315" s="237"/>
      <c r="V1315" s="238" t="s">
        <v>104</v>
      </c>
      <c r="W1315" s="236">
        <v>0</v>
      </c>
      <c r="X1315" s="237" t="s">
        <v>46</v>
      </c>
      <c r="Y1315" s="239">
        <v>0</v>
      </c>
      <c r="Z1315" s="237" t="s">
        <v>46</v>
      </c>
      <c r="AA1315" s="239">
        <v>0</v>
      </c>
      <c r="AB1315" s="240" t="s">
        <v>46</v>
      </c>
      <c r="AC1315" s="241" t="s">
        <v>46</v>
      </c>
      <c r="AD1315" s="241" t="s">
        <v>46</v>
      </c>
      <c r="AE1315" s="237"/>
      <c r="AF1315" s="237"/>
      <c r="AG1315" s="237"/>
      <c r="AH1315" s="237"/>
      <c r="AI1315" s="237" t="s">
        <v>1565</v>
      </c>
      <c r="AJ1315" s="237" t="s">
        <v>175</v>
      </c>
      <c r="AK1315" s="237" t="s">
        <v>94</v>
      </c>
      <c r="AL1315" s="237" t="s">
        <v>207</v>
      </c>
      <c r="AM1315" s="242">
        <v>4</v>
      </c>
    </row>
    <row r="1316" spans="2:39">
      <c r="B1316" s="228" t="s">
        <v>1714</v>
      </c>
      <c r="C1316" s="229" t="s">
        <v>7742</v>
      </c>
      <c r="D1316" s="230" t="s">
        <v>46</v>
      </c>
      <c r="E1316" s="231" t="s">
        <v>1704</v>
      </c>
      <c r="F1316" s="231" t="s">
        <v>1585</v>
      </c>
      <c r="G1316" s="231" t="s">
        <v>109</v>
      </c>
      <c r="H1316" s="231" t="s">
        <v>1586</v>
      </c>
      <c r="I1316" s="232" t="s">
        <v>98</v>
      </c>
      <c r="J1316" s="231" t="s">
        <v>1612</v>
      </c>
      <c r="K1316" s="230" t="s">
        <v>1577</v>
      </c>
      <c r="L1316" s="230" t="s">
        <v>1578</v>
      </c>
      <c r="M1316" s="233">
        <v>230</v>
      </c>
      <c r="N1316" s="234" t="s">
        <v>7449</v>
      </c>
      <c r="O1316" s="230" t="s">
        <v>1579</v>
      </c>
      <c r="P1316" s="230" t="s">
        <v>46</v>
      </c>
      <c r="Q1316" s="233">
        <v>0</v>
      </c>
      <c r="R1316" s="234">
        <v>0</v>
      </c>
      <c r="S1316" s="235" t="s">
        <v>46</v>
      </c>
      <c r="T1316" s="236"/>
      <c r="U1316" s="237"/>
      <c r="V1316" s="238" t="s">
        <v>104</v>
      </c>
      <c r="W1316" s="236">
        <v>0</v>
      </c>
      <c r="X1316" s="237" t="s">
        <v>46</v>
      </c>
      <c r="Y1316" s="239">
        <v>0</v>
      </c>
      <c r="Z1316" s="237" t="s">
        <v>46</v>
      </c>
      <c r="AA1316" s="239">
        <v>0</v>
      </c>
      <c r="AB1316" s="240" t="s">
        <v>46</v>
      </c>
      <c r="AC1316" s="241" t="s">
        <v>46</v>
      </c>
      <c r="AD1316" s="241" t="s">
        <v>46</v>
      </c>
      <c r="AE1316" s="237"/>
      <c r="AF1316" s="237"/>
      <c r="AG1316" s="237"/>
      <c r="AH1316" s="237"/>
      <c r="AI1316" s="237" t="s">
        <v>1565</v>
      </c>
      <c r="AJ1316" s="237" t="s">
        <v>175</v>
      </c>
      <c r="AK1316" s="237" t="s">
        <v>94</v>
      </c>
      <c r="AL1316" s="237" t="s">
        <v>209</v>
      </c>
      <c r="AM1316" s="242">
        <v>4</v>
      </c>
    </row>
    <row r="1317" spans="2:39">
      <c r="B1317" s="228" t="s">
        <v>1714</v>
      </c>
      <c r="C1317" s="229" t="s">
        <v>7742</v>
      </c>
      <c r="D1317" s="230" t="s">
        <v>46</v>
      </c>
      <c r="E1317" s="231" t="s">
        <v>1703</v>
      </c>
      <c r="F1317" s="231" t="s">
        <v>1588</v>
      </c>
      <c r="G1317" s="231" t="s">
        <v>112</v>
      </c>
      <c r="H1317" s="231" t="s">
        <v>1589</v>
      </c>
      <c r="I1317" s="232" t="s">
        <v>98</v>
      </c>
      <c r="J1317" s="231" t="s">
        <v>1612</v>
      </c>
      <c r="K1317" s="230" t="s">
        <v>1577</v>
      </c>
      <c r="L1317" s="230" t="s">
        <v>1578</v>
      </c>
      <c r="M1317" s="233">
        <v>230</v>
      </c>
      <c r="N1317" s="234" t="s">
        <v>7452</v>
      </c>
      <c r="O1317" s="230" t="s">
        <v>1579</v>
      </c>
      <c r="P1317" s="230" t="s">
        <v>46</v>
      </c>
      <c r="Q1317" s="233">
        <v>0</v>
      </c>
      <c r="R1317" s="234">
        <v>0</v>
      </c>
      <c r="S1317" s="235" t="s">
        <v>46</v>
      </c>
      <c r="T1317" s="236"/>
      <c r="U1317" s="237"/>
      <c r="V1317" s="238" t="s">
        <v>104</v>
      </c>
      <c r="W1317" s="236">
        <v>0</v>
      </c>
      <c r="X1317" s="237" t="s">
        <v>46</v>
      </c>
      <c r="Y1317" s="239">
        <v>0</v>
      </c>
      <c r="Z1317" s="237" t="s">
        <v>46</v>
      </c>
      <c r="AA1317" s="239">
        <v>0</v>
      </c>
      <c r="AB1317" s="240" t="s">
        <v>46</v>
      </c>
      <c r="AC1317" s="241" t="s">
        <v>46</v>
      </c>
      <c r="AD1317" s="241" t="s">
        <v>46</v>
      </c>
      <c r="AE1317" s="237"/>
      <c r="AF1317" s="237"/>
      <c r="AG1317" s="237"/>
      <c r="AH1317" s="237"/>
      <c r="AI1317" s="237" t="s">
        <v>1565</v>
      </c>
      <c r="AJ1317" s="237" t="s">
        <v>175</v>
      </c>
      <c r="AK1317" s="237" t="s">
        <v>94</v>
      </c>
      <c r="AL1317" s="237" t="s">
        <v>209</v>
      </c>
      <c r="AM1317" s="242">
        <v>4</v>
      </c>
    </row>
    <row r="1318" spans="2:39">
      <c r="B1318" s="228" t="s">
        <v>1714</v>
      </c>
      <c r="C1318" s="229" t="s">
        <v>7742</v>
      </c>
      <c r="D1318" s="230" t="s">
        <v>46</v>
      </c>
      <c r="E1318" s="231" t="s">
        <v>1705</v>
      </c>
      <c r="F1318" s="231" t="s">
        <v>1706</v>
      </c>
      <c r="G1318" s="231" t="s">
        <v>113</v>
      </c>
      <c r="H1318" s="231" t="s">
        <v>1583</v>
      </c>
      <c r="I1318" s="232" t="s">
        <v>98</v>
      </c>
      <c r="J1318" s="231" t="s">
        <v>1612</v>
      </c>
      <c r="K1318" s="230" t="s">
        <v>1577</v>
      </c>
      <c r="L1318" s="230" t="s">
        <v>1578</v>
      </c>
      <c r="M1318" s="233">
        <v>230</v>
      </c>
      <c r="N1318" s="234" t="s">
        <v>7454</v>
      </c>
      <c r="O1318" s="230" t="s">
        <v>1579</v>
      </c>
      <c r="P1318" s="230" t="s">
        <v>46</v>
      </c>
      <c r="Q1318" s="233">
        <v>0</v>
      </c>
      <c r="R1318" s="234">
        <v>0</v>
      </c>
      <c r="S1318" s="235" t="s">
        <v>46</v>
      </c>
      <c r="T1318" s="236"/>
      <c r="U1318" s="237"/>
      <c r="V1318" s="238" t="s">
        <v>104</v>
      </c>
      <c r="W1318" s="236">
        <v>0</v>
      </c>
      <c r="X1318" s="237" t="s">
        <v>46</v>
      </c>
      <c r="Y1318" s="239">
        <v>0</v>
      </c>
      <c r="Z1318" s="237" t="s">
        <v>46</v>
      </c>
      <c r="AA1318" s="239">
        <v>0</v>
      </c>
      <c r="AB1318" s="240" t="s">
        <v>46</v>
      </c>
      <c r="AC1318" s="241" t="s">
        <v>46</v>
      </c>
      <c r="AD1318" s="241" t="s">
        <v>46</v>
      </c>
      <c r="AE1318" s="237"/>
      <c r="AF1318" s="237"/>
      <c r="AG1318" s="237"/>
      <c r="AH1318" s="237"/>
      <c r="AI1318" s="237" t="s">
        <v>1565</v>
      </c>
      <c r="AJ1318" s="237" t="s">
        <v>175</v>
      </c>
      <c r="AK1318" s="237" t="s">
        <v>94</v>
      </c>
      <c r="AL1318" s="237" t="s">
        <v>209</v>
      </c>
      <c r="AM1318" s="242">
        <v>4</v>
      </c>
    </row>
    <row r="1319" spans="2:39">
      <c r="B1319" s="228" t="s">
        <v>1716</v>
      </c>
      <c r="C1319" s="229" t="s">
        <v>7743</v>
      </c>
      <c r="D1319" s="230" t="s">
        <v>46</v>
      </c>
      <c r="E1319" s="231" t="s">
        <v>1703</v>
      </c>
      <c r="F1319" s="231" t="s">
        <v>1588</v>
      </c>
      <c r="G1319" s="231" t="s">
        <v>112</v>
      </c>
      <c r="H1319" s="231" t="s">
        <v>1589</v>
      </c>
      <c r="I1319" s="232" t="s">
        <v>98</v>
      </c>
      <c r="J1319" s="231" t="s">
        <v>1717</v>
      </c>
      <c r="K1319" s="230" t="s">
        <v>1577</v>
      </c>
      <c r="L1319" s="230" t="s">
        <v>1578</v>
      </c>
      <c r="M1319" s="233">
        <v>130</v>
      </c>
      <c r="N1319" s="234" t="s">
        <v>7452</v>
      </c>
      <c r="O1319" s="230" t="s">
        <v>1579</v>
      </c>
      <c r="P1319" s="230" t="s">
        <v>46</v>
      </c>
      <c r="Q1319" s="233">
        <v>0</v>
      </c>
      <c r="R1319" s="234">
        <v>0</v>
      </c>
      <c r="S1319" s="235" t="s">
        <v>46</v>
      </c>
      <c r="T1319" s="236"/>
      <c r="U1319" s="237"/>
      <c r="V1319" s="238" t="s">
        <v>104</v>
      </c>
      <c r="W1319" s="236">
        <v>0</v>
      </c>
      <c r="X1319" s="237" t="s">
        <v>46</v>
      </c>
      <c r="Y1319" s="239">
        <v>0</v>
      </c>
      <c r="Z1319" s="237" t="s">
        <v>46</v>
      </c>
      <c r="AA1319" s="239">
        <v>0</v>
      </c>
      <c r="AB1319" s="240" t="s">
        <v>46</v>
      </c>
      <c r="AC1319" s="241" t="s">
        <v>46</v>
      </c>
      <c r="AD1319" s="241" t="s">
        <v>46</v>
      </c>
      <c r="AE1319" s="237"/>
      <c r="AF1319" s="237"/>
      <c r="AG1319" s="237"/>
      <c r="AH1319" s="237"/>
      <c r="AI1319" s="237" t="s">
        <v>1565</v>
      </c>
      <c r="AJ1319" s="237" t="s">
        <v>175</v>
      </c>
      <c r="AK1319" s="237" t="s">
        <v>94</v>
      </c>
      <c r="AL1319" s="237" t="s">
        <v>255</v>
      </c>
      <c r="AM1319" s="242">
        <v>4</v>
      </c>
    </row>
    <row r="1320" spans="2:39">
      <c r="B1320" s="228" t="s">
        <v>1716</v>
      </c>
      <c r="C1320" s="229" t="s">
        <v>7743</v>
      </c>
      <c r="D1320" s="230" t="s">
        <v>46</v>
      </c>
      <c r="E1320" s="231" t="s">
        <v>1705</v>
      </c>
      <c r="F1320" s="231" t="s">
        <v>1706</v>
      </c>
      <c r="G1320" s="231" t="s">
        <v>113</v>
      </c>
      <c r="H1320" s="231" t="s">
        <v>1583</v>
      </c>
      <c r="I1320" s="232" t="s">
        <v>98</v>
      </c>
      <c r="J1320" s="231" t="s">
        <v>1717</v>
      </c>
      <c r="K1320" s="230" t="s">
        <v>1577</v>
      </c>
      <c r="L1320" s="230" t="s">
        <v>1578</v>
      </c>
      <c r="M1320" s="233">
        <v>130</v>
      </c>
      <c r="N1320" s="234" t="s">
        <v>7454</v>
      </c>
      <c r="O1320" s="230" t="s">
        <v>1579</v>
      </c>
      <c r="P1320" s="230" t="s">
        <v>46</v>
      </c>
      <c r="Q1320" s="233">
        <v>0</v>
      </c>
      <c r="R1320" s="234">
        <v>0</v>
      </c>
      <c r="S1320" s="235" t="s">
        <v>46</v>
      </c>
      <c r="T1320" s="236"/>
      <c r="U1320" s="237"/>
      <c r="V1320" s="238" t="s">
        <v>104</v>
      </c>
      <c r="W1320" s="236">
        <v>0</v>
      </c>
      <c r="X1320" s="237" t="s">
        <v>46</v>
      </c>
      <c r="Y1320" s="239">
        <v>0</v>
      </c>
      <c r="Z1320" s="237" t="s">
        <v>46</v>
      </c>
      <c r="AA1320" s="239">
        <v>0</v>
      </c>
      <c r="AB1320" s="240" t="s">
        <v>46</v>
      </c>
      <c r="AC1320" s="241" t="s">
        <v>46</v>
      </c>
      <c r="AD1320" s="241" t="s">
        <v>46</v>
      </c>
      <c r="AE1320" s="237"/>
      <c r="AF1320" s="237"/>
      <c r="AG1320" s="237"/>
      <c r="AH1320" s="237"/>
      <c r="AI1320" s="237" t="s">
        <v>1565</v>
      </c>
      <c r="AJ1320" s="237" t="s">
        <v>175</v>
      </c>
      <c r="AK1320" s="237" t="s">
        <v>94</v>
      </c>
      <c r="AL1320" s="237" t="s">
        <v>255</v>
      </c>
      <c r="AM1320" s="242">
        <v>4</v>
      </c>
    </row>
    <row r="1321" spans="2:39">
      <c r="B1321" s="228" t="s">
        <v>1716</v>
      </c>
      <c r="C1321" s="229" t="s">
        <v>7743</v>
      </c>
      <c r="D1321" s="230" t="s">
        <v>46</v>
      </c>
      <c r="E1321" s="231" t="s">
        <v>1704</v>
      </c>
      <c r="F1321" s="231" t="s">
        <v>1585</v>
      </c>
      <c r="G1321" s="231" t="s">
        <v>109</v>
      </c>
      <c r="H1321" s="231" t="s">
        <v>1586</v>
      </c>
      <c r="I1321" s="232" t="s">
        <v>98</v>
      </c>
      <c r="J1321" s="231" t="s">
        <v>1717</v>
      </c>
      <c r="K1321" s="230" t="s">
        <v>1577</v>
      </c>
      <c r="L1321" s="230" t="s">
        <v>1578</v>
      </c>
      <c r="M1321" s="233">
        <v>130</v>
      </c>
      <c r="N1321" s="234" t="s">
        <v>7449</v>
      </c>
      <c r="O1321" s="230" t="s">
        <v>1579</v>
      </c>
      <c r="P1321" s="230" t="s">
        <v>46</v>
      </c>
      <c r="Q1321" s="233">
        <v>0</v>
      </c>
      <c r="R1321" s="234">
        <v>0</v>
      </c>
      <c r="S1321" s="235" t="s">
        <v>46</v>
      </c>
      <c r="T1321" s="236"/>
      <c r="U1321" s="237"/>
      <c r="V1321" s="238" t="s">
        <v>104</v>
      </c>
      <c r="W1321" s="236">
        <v>0</v>
      </c>
      <c r="X1321" s="237" t="s">
        <v>46</v>
      </c>
      <c r="Y1321" s="239">
        <v>0</v>
      </c>
      <c r="Z1321" s="237" t="s">
        <v>46</v>
      </c>
      <c r="AA1321" s="239">
        <v>0</v>
      </c>
      <c r="AB1321" s="240" t="s">
        <v>46</v>
      </c>
      <c r="AC1321" s="241" t="s">
        <v>46</v>
      </c>
      <c r="AD1321" s="241" t="s">
        <v>46</v>
      </c>
      <c r="AE1321" s="237"/>
      <c r="AF1321" s="237"/>
      <c r="AG1321" s="237"/>
      <c r="AH1321" s="237"/>
      <c r="AI1321" s="237" t="s">
        <v>1565</v>
      </c>
      <c r="AJ1321" s="237" t="s">
        <v>175</v>
      </c>
      <c r="AK1321" s="237" t="s">
        <v>94</v>
      </c>
      <c r="AL1321" s="237" t="s">
        <v>255</v>
      </c>
      <c r="AM1321" s="242">
        <v>4</v>
      </c>
    </row>
    <row r="1322" spans="2:39">
      <c r="B1322" s="228" t="s">
        <v>1718</v>
      </c>
      <c r="C1322" s="229" t="s">
        <v>7744</v>
      </c>
      <c r="D1322" s="230" t="s">
        <v>46</v>
      </c>
      <c r="E1322" s="231" t="s">
        <v>1703</v>
      </c>
      <c r="F1322" s="231" t="s">
        <v>1588</v>
      </c>
      <c r="G1322" s="231" t="s">
        <v>112</v>
      </c>
      <c r="H1322" s="231" t="s">
        <v>1589</v>
      </c>
      <c r="I1322" s="232" t="s">
        <v>98</v>
      </c>
      <c r="J1322" s="231" t="s">
        <v>1576</v>
      </c>
      <c r="K1322" s="230" t="s">
        <v>1577</v>
      </c>
      <c r="L1322" s="230" t="s">
        <v>1578</v>
      </c>
      <c r="M1322" s="233">
        <v>550</v>
      </c>
      <c r="N1322" s="234" t="s">
        <v>7452</v>
      </c>
      <c r="O1322" s="230" t="s">
        <v>1579</v>
      </c>
      <c r="P1322" s="230" t="s">
        <v>46</v>
      </c>
      <c r="Q1322" s="233">
        <v>0</v>
      </c>
      <c r="R1322" s="234">
        <v>0</v>
      </c>
      <c r="S1322" s="235" t="s">
        <v>46</v>
      </c>
      <c r="T1322" s="236"/>
      <c r="U1322" s="237"/>
      <c r="V1322" s="238" t="s">
        <v>104</v>
      </c>
      <c r="W1322" s="236">
        <v>0</v>
      </c>
      <c r="X1322" s="237" t="s">
        <v>46</v>
      </c>
      <c r="Y1322" s="239">
        <v>0</v>
      </c>
      <c r="Z1322" s="237" t="s">
        <v>46</v>
      </c>
      <c r="AA1322" s="239">
        <v>0</v>
      </c>
      <c r="AB1322" s="240" t="s">
        <v>46</v>
      </c>
      <c r="AC1322" s="241" t="s">
        <v>46</v>
      </c>
      <c r="AD1322" s="241" t="s">
        <v>46</v>
      </c>
      <c r="AE1322" s="237"/>
      <c r="AF1322" s="237"/>
      <c r="AG1322" s="237"/>
      <c r="AH1322" s="237"/>
      <c r="AI1322" s="237" t="s">
        <v>1565</v>
      </c>
      <c r="AJ1322" s="237" t="s">
        <v>175</v>
      </c>
      <c r="AK1322" s="237" t="s">
        <v>94</v>
      </c>
      <c r="AL1322" s="237" t="s">
        <v>257</v>
      </c>
      <c r="AM1322" s="242">
        <v>4</v>
      </c>
    </row>
    <row r="1323" spans="2:39">
      <c r="B1323" s="228" t="s">
        <v>1718</v>
      </c>
      <c r="C1323" s="229" t="s">
        <v>7744</v>
      </c>
      <c r="D1323" s="230" t="s">
        <v>46</v>
      </c>
      <c r="E1323" s="231" t="s">
        <v>1705</v>
      </c>
      <c r="F1323" s="231" t="s">
        <v>1706</v>
      </c>
      <c r="G1323" s="231" t="s">
        <v>113</v>
      </c>
      <c r="H1323" s="231" t="s">
        <v>1583</v>
      </c>
      <c r="I1323" s="232" t="s">
        <v>98</v>
      </c>
      <c r="J1323" s="231" t="s">
        <v>1576</v>
      </c>
      <c r="K1323" s="230" t="s">
        <v>1577</v>
      </c>
      <c r="L1323" s="230" t="s">
        <v>1578</v>
      </c>
      <c r="M1323" s="233">
        <v>550</v>
      </c>
      <c r="N1323" s="234" t="s">
        <v>7454</v>
      </c>
      <c r="O1323" s="230" t="s">
        <v>1579</v>
      </c>
      <c r="P1323" s="230" t="s">
        <v>46</v>
      </c>
      <c r="Q1323" s="233">
        <v>0</v>
      </c>
      <c r="R1323" s="234">
        <v>0</v>
      </c>
      <c r="S1323" s="235" t="s">
        <v>46</v>
      </c>
      <c r="T1323" s="236"/>
      <c r="U1323" s="237"/>
      <c r="V1323" s="238" t="s">
        <v>104</v>
      </c>
      <c r="W1323" s="236">
        <v>0</v>
      </c>
      <c r="X1323" s="237" t="s">
        <v>46</v>
      </c>
      <c r="Y1323" s="239">
        <v>0</v>
      </c>
      <c r="Z1323" s="237" t="s">
        <v>46</v>
      </c>
      <c r="AA1323" s="239">
        <v>0</v>
      </c>
      <c r="AB1323" s="240" t="s">
        <v>46</v>
      </c>
      <c r="AC1323" s="241" t="s">
        <v>46</v>
      </c>
      <c r="AD1323" s="241" t="s">
        <v>46</v>
      </c>
      <c r="AE1323" s="237"/>
      <c r="AF1323" s="237"/>
      <c r="AG1323" s="237"/>
      <c r="AH1323" s="237"/>
      <c r="AI1323" s="237" t="s">
        <v>1565</v>
      </c>
      <c r="AJ1323" s="237" t="s">
        <v>175</v>
      </c>
      <c r="AK1323" s="237" t="s">
        <v>94</v>
      </c>
      <c r="AL1323" s="237" t="s">
        <v>257</v>
      </c>
      <c r="AM1323" s="242">
        <v>4</v>
      </c>
    </row>
    <row r="1324" spans="2:39">
      <c r="B1324" s="228" t="s">
        <v>1718</v>
      </c>
      <c r="C1324" s="229" t="s">
        <v>7744</v>
      </c>
      <c r="D1324" s="230" t="s">
        <v>46</v>
      </c>
      <c r="E1324" s="231" t="s">
        <v>1704</v>
      </c>
      <c r="F1324" s="231" t="s">
        <v>1585</v>
      </c>
      <c r="G1324" s="231" t="s">
        <v>109</v>
      </c>
      <c r="H1324" s="231" t="s">
        <v>1586</v>
      </c>
      <c r="I1324" s="232" t="s">
        <v>98</v>
      </c>
      <c r="J1324" s="231" t="s">
        <v>1576</v>
      </c>
      <c r="K1324" s="230" t="s">
        <v>1577</v>
      </c>
      <c r="L1324" s="230" t="s">
        <v>1578</v>
      </c>
      <c r="M1324" s="233">
        <v>550</v>
      </c>
      <c r="N1324" s="234" t="s">
        <v>7449</v>
      </c>
      <c r="O1324" s="230" t="s">
        <v>1579</v>
      </c>
      <c r="P1324" s="230" t="s">
        <v>46</v>
      </c>
      <c r="Q1324" s="233">
        <v>0</v>
      </c>
      <c r="R1324" s="234">
        <v>0</v>
      </c>
      <c r="S1324" s="235" t="s">
        <v>46</v>
      </c>
      <c r="T1324" s="236"/>
      <c r="U1324" s="237"/>
      <c r="V1324" s="238" t="s">
        <v>104</v>
      </c>
      <c r="W1324" s="236">
        <v>0</v>
      </c>
      <c r="X1324" s="237" t="s">
        <v>46</v>
      </c>
      <c r="Y1324" s="239">
        <v>0</v>
      </c>
      <c r="Z1324" s="237" t="s">
        <v>46</v>
      </c>
      <c r="AA1324" s="239">
        <v>0</v>
      </c>
      <c r="AB1324" s="240" t="s">
        <v>46</v>
      </c>
      <c r="AC1324" s="241" t="s">
        <v>46</v>
      </c>
      <c r="AD1324" s="241" t="s">
        <v>46</v>
      </c>
      <c r="AE1324" s="237"/>
      <c r="AF1324" s="237"/>
      <c r="AG1324" s="237"/>
      <c r="AH1324" s="237"/>
      <c r="AI1324" s="237" t="s">
        <v>1565</v>
      </c>
      <c r="AJ1324" s="237" t="s">
        <v>175</v>
      </c>
      <c r="AK1324" s="237" t="s">
        <v>94</v>
      </c>
      <c r="AL1324" s="237" t="s">
        <v>257</v>
      </c>
      <c r="AM1324" s="242">
        <v>4</v>
      </c>
    </row>
    <row r="1325" spans="2:39">
      <c r="B1325" s="228" t="s">
        <v>1719</v>
      </c>
      <c r="C1325" s="229" t="s">
        <v>7745</v>
      </c>
      <c r="D1325" s="230" t="s">
        <v>46</v>
      </c>
      <c r="E1325" s="231" t="s">
        <v>38</v>
      </c>
      <c r="F1325" s="231" t="s">
        <v>97</v>
      </c>
      <c r="G1325" s="231" t="s">
        <v>35</v>
      </c>
      <c r="H1325" s="231" t="s">
        <v>7652</v>
      </c>
      <c r="I1325" s="232" t="s">
        <v>98</v>
      </c>
      <c r="J1325" s="231" t="s">
        <v>1612</v>
      </c>
      <c r="K1325" s="230" t="s">
        <v>1577</v>
      </c>
      <c r="L1325" s="230" t="s">
        <v>1578</v>
      </c>
      <c r="M1325" s="233">
        <v>450</v>
      </c>
      <c r="N1325" s="234" t="s">
        <v>8271</v>
      </c>
      <c r="O1325" s="230" t="s">
        <v>1579</v>
      </c>
      <c r="P1325" s="230" t="s">
        <v>46</v>
      </c>
      <c r="Q1325" s="233">
        <v>0</v>
      </c>
      <c r="R1325" s="234">
        <v>0</v>
      </c>
      <c r="S1325" s="235" t="s">
        <v>46</v>
      </c>
      <c r="T1325" s="236"/>
      <c r="U1325" s="237"/>
      <c r="V1325" s="238" t="s">
        <v>104</v>
      </c>
      <c r="W1325" s="236">
        <v>0</v>
      </c>
      <c r="X1325" s="237" t="s">
        <v>46</v>
      </c>
      <c r="Y1325" s="239">
        <v>0</v>
      </c>
      <c r="Z1325" s="237" t="s">
        <v>46</v>
      </c>
      <c r="AA1325" s="239">
        <v>0</v>
      </c>
      <c r="AB1325" s="240" t="s">
        <v>46</v>
      </c>
      <c r="AC1325" s="241" t="s">
        <v>46</v>
      </c>
      <c r="AD1325" s="241" t="s">
        <v>46</v>
      </c>
      <c r="AE1325" s="237"/>
      <c r="AF1325" s="237"/>
      <c r="AG1325" s="237"/>
      <c r="AH1325" s="237"/>
      <c r="AI1325" s="237" t="s">
        <v>1565</v>
      </c>
      <c r="AJ1325" s="237" t="s">
        <v>175</v>
      </c>
      <c r="AK1325" s="237" t="s">
        <v>94</v>
      </c>
      <c r="AL1325" s="237" t="s">
        <v>259</v>
      </c>
      <c r="AM1325" s="242">
        <v>4</v>
      </c>
    </row>
    <row r="1326" spans="2:39">
      <c r="B1326" s="228" t="s">
        <v>1719</v>
      </c>
      <c r="C1326" s="229" t="s">
        <v>7745</v>
      </c>
      <c r="D1326" s="230" t="s">
        <v>46</v>
      </c>
      <c r="E1326" s="231" t="s">
        <v>1703</v>
      </c>
      <c r="F1326" s="231" t="s">
        <v>1588</v>
      </c>
      <c r="G1326" s="231" t="s">
        <v>112</v>
      </c>
      <c r="H1326" s="231" t="s">
        <v>1589</v>
      </c>
      <c r="I1326" s="232" t="s">
        <v>98</v>
      </c>
      <c r="J1326" s="231" t="s">
        <v>1612</v>
      </c>
      <c r="K1326" s="230" t="s">
        <v>1577</v>
      </c>
      <c r="L1326" s="230" t="s">
        <v>1578</v>
      </c>
      <c r="M1326" s="233">
        <v>450</v>
      </c>
      <c r="N1326" s="234" t="s">
        <v>7452</v>
      </c>
      <c r="O1326" s="230" t="s">
        <v>1579</v>
      </c>
      <c r="P1326" s="230" t="s">
        <v>46</v>
      </c>
      <c r="Q1326" s="233">
        <v>0</v>
      </c>
      <c r="R1326" s="234">
        <v>0</v>
      </c>
      <c r="S1326" s="235" t="s">
        <v>46</v>
      </c>
      <c r="T1326" s="236"/>
      <c r="U1326" s="237"/>
      <c r="V1326" s="238" t="s">
        <v>104</v>
      </c>
      <c r="W1326" s="236">
        <v>0</v>
      </c>
      <c r="X1326" s="237" t="s">
        <v>46</v>
      </c>
      <c r="Y1326" s="239">
        <v>0</v>
      </c>
      <c r="Z1326" s="237" t="s">
        <v>46</v>
      </c>
      <c r="AA1326" s="239">
        <v>0</v>
      </c>
      <c r="AB1326" s="240" t="s">
        <v>46</v>
      </c>
      <c r="AC1326" s="241" t="s">
        <v>46</v>
      </c>
      <c r="AD1326" s="241" t="s">
        <v>46</v>
      </c>
      <c r="AE1326" s="237"/>
      <c r="AF1326" s="237"/>
      <c r="AG1326" s="237"/>
      <c r="AH1326" s="237"/>
      <c r="AI1326" s="237" t="s">
        <v>1565</v>
      </c>
      <c r="AJ1326" s="237" t="s">
        <v>175</v>
      </c>
      <c r="AK1326" s="237" t="s">
        <v>94</v>
      </c>
      <c r="AL1326" s="237" t="s">
        <v>259</v>
      </c>
      <c r="AM1326" s="242">
        <v>4</v>
      </c>
    </row>
    <row r="1327" spans="2:39">
      <c r="B1327" s="228" t="s">
        <v>1719</v>
      </c>
      <c r="C1327" s="229" t="s">
        <v>7745</v>
      </c>
      <c r="D1327" s="230" t="s">
        <v>46</v>
      </c>
      <c r="E1327" s="231" t="s">
        <v>1704</v>
      </c>
      <c r="F1327" s="231" t="s">
        <v>1585</v>
      </c>
      <c r="G1327" s="231" t="s">
        <v>109</v>
      </c>
      <c r="H1327" s="231" t="s">
        <v>1586</v>
      </c>
      <c r="I1327" s="232" t="s">
        <v>98</v>
      </c>
      <c r="J1327" s="231" t="s">
        <v>1612</v>
      </c>
      <c r="K1327" s="230" t="s">
        <v>1577</v>
      </c>
      <c r="L1327" s="230" t="s">
        <v>1578</v>
      </c>
      <c r="M1327" s="233">
        <v>450</v>
      </c>
      <c r="N1327" s="234" t="s">
        <v>7449</v>
      </c>
      <c r="O1327" s="230" t="s">
        <v>1579</v>
      </c>
      <c r="P1327" s="230" t="s">
        <v>46</v>
      </c>
      <c r="Q1327" s="233">
        <v>0</v>
      </c>
      <c r="R1327" s="234">
        <v>0</v>
      </c>
      <c r="S1327" s="235" t="s">
        <v>46</v>
      </c>
      <c r="T1327" s="236"/>
      <c r="U1327" s="237"/>
      <c r="V1327" s="238" t="s">
        <v>104</v>
      </c>
      <c r="W1327" s="236">
        <v>0</v>
      </c>
      <c r="X1327" s="237" t="s">
        <v>46</v>
      </c>
      <c r="Y1327" s="239">
        <v>0</v>
      </c>
      <c r="Z1327" s="237" t="s">
        <v>46</v>
      </c>
      <c r="AA1327" s="239">
        <v>0</v>
      </c>
      <c r="AB1327" s="240" t="s">
        <v>46</v>
      </c>
      <c r="AC1327" s="241" t="s">
        <v>46</v>
      </c>
      <c r="AD1327" s="241" t="s">
        <v>46</v>
      </c>
      <c r="AE1327" s="237"/>
      <c r="AF1327" s="237"/>
      <c r="AG1327" s="237"/>
      <c r="AH1327" s="237"/>
      <c r="AI1327" s="237" t="s">
        <v>1565</v>
      </c>
      <c r="AJ1327" s="237" t="s">
        <v>175</v>
      </c>
      <c r="AK1327" s="237" t="s">
        <v>94</v>
      </c>
      <c r="AL1327" s="237" t="s">
        <v>259</v>
      </c>
      <c r="AM1327" s="242">
        <v>4</v>
      </c>
    </row>
    <row r="1328" spans="2:39">
      <c r="B1328" s="228" t="s">
        <v>1719</v>
      </c>
      <c r="C1328" s="229" t="s">
        <v>7745</v>
      </c>
      <c r="D1328" s="230" t="s">
        <v>46</v>
      </c>
      <c r="E1328" s="231" t="s">
        <v>1705</v>
      </c>
      <c r="F1328" s="231" t="s">
        <v>1706</v>
      </c>
      <c r="G1328" s="231" t="s">
        <v>113</v>
      </c>
      <c r="H1328" s="231" t="s">
        <v>1583</v>
      </c>
      <c r="I1328" s="232" t="s">
        <v>98</v>
      </c>
      <c r="J1328" s="231" t="s">
        <v>1612</v>
      </c>
      <c r="K1328" s="230" t="s">
        <v>1577</v>
      </c>
      <c r="L1328" s="230" t="s">
        <v>1578</v>
      </c>
      <c r="M1328" s="233">
        <v>450</v>
      </c>
      <c r="N1328" s="234" t="s">
        <v>7454</v>
      </c>
      <c r="O1328" s="230" t="s">
        <v>1579</v>
      </c>
      <c r="P1328" s="230" t="s">
        <v>46</v>
      </c>
      <c r="Q1328" s="233">
        <v>0</v>
      </c>
      <c r="R1328" s="234">
        <v>0</v>
      </c>
      <c r="S1328" s="235" t="s">
        <v>46</v>
      </c>
      <c r="T1328" s="236"/>
      <c r="U1328" s="237"/>
      <c r="V1328" s="238" t="s">
        <v>104</v>
      </c>
      <c r="W1328" s="236">
        <v>0</v>
      </c>
      <c r="X1328" s="237" t="s">
        <v>46</v>
      </c>
      <c r="Y1328" s="239">
        <v>0</v>
      </c>
      <c r="Z1328" s="237" t="s">
        <v>46</v>
      </c>
      <c r="AA1328" s="239">
        <v>0</v>
      </c>
      <c r="AB1328" s="240" t="s">
        <v>46</v>
      </c>
      <c r="AC1328" s="241" t="s">
        <v>46</v>
      </c>
      <c r="AD1328" s="241" t="s">
        <v>46</v>
      </c>
      <c r="AE1328" s="237"/>
      <c r="AF1328" s="237"/>
      <c r="AG1328" s="237"/>
      <c r="AH1328" s="237"/>
      <c r="AI1328" s="237" t="s">
        <v>1565</v>
      </c>
      <c r="AJ1328" s="237" t="s">
        <v>175</v>
      </c>
      <c r="AK1328" s="237" t="s">
        <v>94</v>
      </c>
      <c r="AL1328" s="237" t="s">
        <v>259</v>
      </c>
      <c r="AM1328" s="242">
        <v>4</v>
      </c>
    </row>
    <row r="1329" spans="2:39">
      <c r="B1329" s="228" t="s">
        <v>1720</v>
      </c>
      <c r="C1329" s="229" t="s">
        <v>7746</v>
      </c>
      <c r="D1329" s="230" t="s">
        <v>46</v>
      </c>
      <c r="E1329" s="231" t="s">
        <v>1704</v>
      </c>
      <c r="F1329" s="231" t="s">
        <v>1585</v>
      </c>
      <c r="G1329" s="231" t="s">
        <v>109</v>
      </c>
      <c r="H1329" s="231" t="s">
        <v>1586</v>
      </c>
      <c r="I1329" s="232" t="s">
        <v>98</v>
      </c>
      <c r="J1329" s="231" t="s">
        <v>1607</v>
      </c>
      <c r="K1329" s="230" t="s">
        <v>1577</v>
      </c>
      <c r="L1329" s="230" t="s">
        <v>1578</v>
      </c>
      <c r="M1329" s="233">
        <v>2460.5</v>
      </c>
      <c r="N1329" s="234" t="s">
        <v>7449</v>
      </c>
      <c r="O1329" s="230" t="s">
        <v>1579</v>
      </c>
      <c r="P1329" s="230" t="s">
        <v>46</v>
      </c>
      <c r="Q1329" s="233">
        <v>0</v>
      </c>
      <c r="R1329" s="234">
        <v>0</v>
      </c>
      <c r="S1329" s="235" t="s">
        <v>46</v>
      </c>
      <c r="T1329" s="236"/>
      <c r="U1329" s="237"/>
      <c r="V1329" s="238" t="s">
        <v>104</v>
      </c>
      <c r="W1329" s="236">
        <v>0</v>
      </c>
      <c r="X1329" s="237" t="s">
        <v>46</v>
      </c>
      <c r="Y1329" s="239">
        <v>0</v>
      </c>
      <c r="Z1329" s="237" t="s">
        <v>46</v>
      </c>
      <c r="AA1329" s="239">
        <v>0</v>
      </c>
      <c r="AB1329" s="240" t="s">
        <v>46</v>
      </c>
      <c r="AC1329" s="241" t="s">
        <v>46</v>
      </c>
      <c r="AD1329" s="241" t="s">
        <v>46</v>
      </c>
      <c r="AE1329" s="237"/>
      <c r="AF1329" s="237"/>
      <c r="AG1329" s="237"/>
      <c r="AH1329" s="237"/>
      <c r="AI1329" s="237" t="s">
        <v>1565</v>
      </c>
      <c r="AJ1329" s="237" t="s">
        <v>175</v>
      </c>
      <c r="AK1329" s="237" t="s">
        <v>94</v>
      </c>
      <c r="AL1329" s="237" t="s">
        <v>261</v>
      </c>
      <c r="AM1329" s="242">
        <v>4</v>
      </c>
    </row>
    <row r="1330" spans="2:39">
      <c r="B1330" s="228" t="s">
        <v>1720</v>
      </c>
      <c r="C1330" s="229" t="s">
        <v>7746</v>
      </c>
      <c r="D1330" s="230" t="s">
        <v>46</v>
      </c>
      <c r="E1330" s="231" t="s">
        <v>1703</v>
      </c>
      <c r="F1330" s="231" t="s">
        <v>1588</v>
      </c>
      <c r="G1330" s="231" t="s">
        <v>112</v>
      </c>
      <c r="H1330" s="231" t="s">
        <v>1589</v>
      </c>
      <c r="I1330" s="232" t="s">
        <v>98</v>
      </c>
      <c r="J1330" s="231" t="s">
        <v>1607</v>
      </c>
      <c r="K1330" s="230" t="s">
        <v>1577</v>
      </c>
      <c r="L1330" s="230" t="s">
        <v>1578</v>
      </c>
      <c r="M1330" s="233">
        <v>2460.5</v>
      </c>
      <c r="N1330" s="234" t="s">
        <v>7452</v>
      </c>
      <c r="O1330" s="230" t="s">
        <v>1579</v>
      </c>
      <c r="P1330" s="230" t="s">
        <v>46</v>
      </c>
      <c r="Q1330" s="233">
        <v>0</v>
      </c>
      <c r="R1330" s="234">
        <v>0</v>
      </c>
      <c r="S1330" s="235" t="s">
        <v>46</v>
      </c>
      <c r="T1330" s="236"/>
      <c r="U1330" s="237"/>
      <c r="V1330" s="238" t="s">
        <v>104</v>
      </c>
      <c r="W1330" s="236">
        <v>0</v>
      </c>
      <c r="X1330" s="237" t="s">
        <v>46</v>
      </c>
      <c r="Y1330" s="239">
        <v>0</v>
      </c>
      <c r="Z1330" s="237" t="s">
        <v>46</v>
      </c>
      <c r="AA1330" s="239">
        <v>0</v>
      </c>
      <c r="AB1330" s="240" t="s">
        <v>46</v>
      </c>
      <c r="AC1330" s="241" t="s">
        <v>46</v>
      </c>
      <c r="AD1330" s="241" t="s">
        <v>46</v>
      </c>
      <c r="AE1330" s="237"/>
      <c r="AF1330" s="237"/>
      <c r="AG1330" s="237"/>
      <c r="AH1330" s="237"/>
      <c r="AI1330" s="237" t="s">
        <v>1565</v>
      </c>
      <c r="AJ1330" s="237" t="s">
        <v>175</v>
      </c>
      <c r="AK1330" s="237" t="s">
        <v>94</v>
      </c>
      <c r="AL1330" s="237" t="s">
        <v>261</v>
      </c>
      <c r="AM1330" s="242">
        <v>4</v>
      </c>
    </row>
    <row r="1331" spans="2:39">
      <c r="B1331" s="228" t="s">
        <v>1720</v>
      </c>
      <c r="C1331" s="229" t="s">
        <v>7746</v>
      </c>
      <c r="D1331" s="230" t="s">
        <v>46</v>
      </c>
      <c r="E1331" s="231" t="s">
        <v>1705</v>
      </c>
      <c r="F1331" s="231" t="s">
        <v>1706</v>
      </c>
      <c r="G1331" s="231" t="s">
        <v>113</v>
      </c>
      <c r="H1331" s="231" t="s">
        <v>1583</v>
      </c>
      <c r="I1331" s="232" t="s">
        <v>98</v>
      </c>
      <c r="J1331" s="231" t="s">
        <v>1607</v>
      </c>
      <c r="K1331" s="230" t="s">
        <v>1577</v>
      </c>
      <c r="L1331" s="230" t="s">
        <v>1578</v>
      </c>
      <c r="M1331" s="233">
        <v>2460.5</v>
      </c>
      <c r="N1331" s="234" t="s">
        <v>7454</v>
      </c>
      <c r="O1331" s="230" t="s">
        <v>1579</v>
      </c>
      <c r="P1331" s="230" t="s">
        <v>46</v>
      </c>
      <c r="Q1331" s="233">
        <v>0</v>
      </c>
      <c r="R1331" s="234">
        <v>0</v>
      </c>
      <c r="S1331" s="235" t="s">
        <v>46</v>
      </c>
      <c r="T1331" s="236"/>
      <c r="U1331" s="237"/>
      <c r="V1331" s="238" t="s">
        <v>104</v>
      </c>
      <c r="W1331" s="236">
        <v>0</v>
      </c>
      <c r="X1331" s="237" t="s">
        <v>46</v>
      </c>
      <c r="Y1331" s="239">
        <v>0</v>
      </c>
      <c r="Z1331" s="237" t="s">
        <v>46</v>
      </c>
      <c r="AA1331" s="239">
        <v>0</v>
      </c>
      <c r="AB1331" s="240" t="s">
        <v>46</v>
      </c>
      <c r="AC1331" s="241" t="s">
        <v>46</v>
      </c>
      <c r="AD1331" s="241" t="s">
        <v>46</v>
      </c>
      <c r="AE1331" s="237"/>
      <c r="AF1331" s="237"/>
      <c r="AG1331" s="237"/>
      <c r="AH1331" s="237"/>
      <c r="AI1331" s="237" t="s">
        <v>1565</v>
      </c>
      <c r="AJ1331" s="237" t="s">
        <v>175</v>
      </c>
      <c r="AK1331" s="237" t="s">
        <v>94</v>
      </c>
      <c r="AL1331" s="237" t="s">
        <v>261</v>
      </c>
      <c r="AM1331" s="242">
        <v>4</v>
      </c>
    </row>
    <row r="1332" spans="2:39">
      <c r="B1332" s="228" t="s">
        <v>1721</v>
      </c>
      <c r="C1332" s="229" t="s">
        <v>1722</v>
      </c>
      <c r="D1332" s="230" t="s">
        <v>46</v>
      </c>
      <c r="E1332" s="231" t="s">
        <v>1704</v>
      </c>
      <c r="F1332" s="231" t="s">
        <v>1585</v>
      </c>
      <c r="G1332" s="231" t="s">
        <v>109</v>
      </c>
      <c r="H1332" s="231" t="s">
        <v>1586</v>
      </c>
      <c r="I1332" s="232" t="s">
        <v>98</v>
      </c>
      <c r="J1332" s="231" t="s">
        <v>1612</v>
      </c>
      <c r="K1332" s="230" t="s">
        <v>1577</v>
      </c>
      <c r="L1332" s="230" t="s">
        <v>1578</v>
      </c>
      <c r="M1332" s="233">
        <v>300.04000000000002</v>
      </c>
      <c r="N1332" s="234" t="s">
        <v>7449</v>
      </c>
      <c r="O1332" s="230" t="s">
        <v>1579</v>
      </c>
      <c r="P1332" s="230" t="s">
        <v>46</v>
      </c>
      <c r="Q1332" s="233">
        <v>0</v>
      </c>
      <c r="R1332" s="234">
        <v>0</v>
      </c>
      <c r="S1332" s="235" t="s">
        <v>46</v>
      </c>
      <c r="T1332" s="236"/>
      <c r="U1332" s="237"/>
      <c r="V1332" s="238" t="s">
        <v>104</v>
      </c>
      <c r="W1332" s="236">
        <v>0</v>
      </c>
      <c r="X1332" s="237" t="s">
        <v>46</v>
      </c>
      <c r="Y1332" s="239">
        <v>0</v>
      </c>
      <c r="Z1332" s="237" t="s">
        <v>46</v>
      </c>
      <c r="AA1332" s="239">
        <v>0</v>
      </c>
      <c r="AB1332" s="240" t="s">
        <v>46</v>
      </c>
      <c r="AC1332" s="241" t="s">
        <v>46</v>
      </c>
      <c r="AD1332" s="241" t="s">
        <v>46</v>
      </c>
      <c r="AE1332" s="237"/>
      <c r="AF1332" s="237"/>
      <c r="AG1332" s="237"/>
      <c r="AH1332" s="237"/>
      <c r="AI1332" s="237" t="s">
        <v>1565</v>
      </c>
      <c r="AJ1332" s="237" t="s">
        <v>175</v>
      </c>
      <c r="AK1332" s="237" t="s">
        <v>94</v>
      </c>
      <c r="AL1332" s="237" t="s">
        <v>264</v>
      </c>
      <c r="AM1332" s="242">
        <v>4</v>
      </c>
    </row>
    <row r="1333" spans="2:39">
      <c r="B1333" s="228" t="s">
        <v>1721</v>
      </c>
      <c r="C1333" s="229" t="s">
        <v>1722</v>
      </c>
      <c r="D1333" s="230" t="s">
        <v>46</v>
      </c>
      <c r="E1333" s="231" t="s">
        <v>1705</v>
      </c>
      <c r="F1333" s="231" t="s">
        <v>1706</v>
      </c>
      <c r="G1333" s="231" t="s">
        <v>113</v>
      </c>
      <c r="H1333" s="231" t="s">
        <v>1583</v>
      </c>
      <c r="I1333" s="232" t="s">
        <v>98</v>
      </c>
      <c r="J1333" s="231" t="s">
        <v>1612</v>
      </c>
      <c r="K1333" s="230" t="s">
        <v>1577</v>
      </c>
      <c r="L1333" s="230" t="s">
        <v>1578</v>
      </c>
      <c r="M1333" s="233">
        <v>300.04000000000002</v>
      </c>
      <c r="N1333" s="234" t="s">
        <v>7454</v>
      </c>
      <c r="O1333" s="230" t="s">
        <v>1579</v>
      </c>
      <c r="P1333" s="230" t="s">
        <v>46</v>
      </c>
      <c r="Q1333" s="233">
        <v>0</v>
      </c>
      <c r="R1333" s="234">
        <v>0</v>
      </c>
      <c r="S1333" s="235" t="s">
        <v>46</v>
      </c>
      <c r="T1333" s="236"/>
      <c r="U1333" s="237"/>
      <c r="V1333" s="238" t="s">
        <v>104</v>
      </c>
      <c r="W1333" s="236">
        <v>0</v>
      </c>
      <c r="X1333" s="237" t="s">
        <v>46</v>
      </c>
      <c r="Y1333" s="239">
        <v>0</v>
      </c>
      <c r="Z1333" s="237" t="s">
        <v>46</v>
      </c>
      <c r="AA1333" s="239">
        <v>0</v>
      </c>
      <c r="AB1333" s="240" t="s">
        <v>46</v>
      </c>
      <c r="AC1333" s="241" t="s">
        <v>46</v>
      </c>
      <c r="AD1333" s="241" t="s">
        <v>46</v>
      </c>
      <c r="AE1333" s="237"/>
      <c r="AF1333" s="237"/>
      <c r="AG1333" s="237"/>
      <c r="AH1333" s="237"/>
      <c r="AI1333" s="237" t="s">
        <v>1565</v>
      </c>
      <c r="AJ1333" s="237" t="s">
        <v>175</v>
      </c>
      <c r="AK1333" s="237" t="s">
        <v>94</v>
      </c>
      <c r="AL1333" s="237" t="s">
        <v>264</v>
      </c>
      <c r="AM1333" s="242">
        <v>4</v>
      </c>
    </row>
    <row r="1334" spans="2:39">
      <c r="B1334" s="228" t="s">
        <v>1721</v>
      </c>
      <c r="C1334" s="229" t="s">
        <v>1722</v>
      </c>
      <c r="D1334" s="230" t="s">
        <v>46</v>
      </c>
      <c r="E1334" s="231" t="s">
        <v>1703</v>
      </c>
      <c r="F1334" s="231" t="s">
        <v>1588</v>
      </c>
      <c r="G1334" s="231" t="s">
        <v>112</v>
      </c>
      <c r="H1334" s="231" t="s">
        <v>1589</v>
      </c>
      <c r="I1334" s="232" t="s">
        <v>98</v>
      </c>
      <c r="J1334" s="231" t="s">
        <v>1612</v>
      </c>
      <c r="K1334" s="230" t="s">
        <v>1577</v>
      </c>
      <c r="L1334" s="230" t="s">
        <v>1578</v>
      </c>
      <c r="M1334" s="233">
        <v>300.04000000000002</v>
      </c>
      <c r="N1334" s="234" t="s">
        <v>7452</v>
      </c>
      <c r="O1334" s="230" t="s">
        <v>1579</v>
      </c>
      <c r="P1334" s="230" t="s">
        <v>46</v>
      </c>
      <c r="Q1334" s="233">
        <v>0</v>
      </c>
      <c r="R1334" s="234">
        <v>0</v>
      </c>
      <c r="S1334" s="235" t="s">
        <v>46</v>
      </c>
      <c r="T1334" s="236"/>
      <c r="U1334" s="237"/>
      <c r="V1334" s="238" t="s">
        <v>104</v>
      </c>
      <c r="W1334" s="236">
        <v>0</v>
      </c>
      <c r="X1334" s="237" t="s">
        <v>46</v>
      </c>
      <c r="Y1334" s="239">
        <v>0</v>
      </c>
      <c r="Z1334" s="237" t="s">
        <v>46</v>
      </c>
      <c r="AA1334" s="239">
        <v>0</v>
      </c>
      <c r="AB1334" s="240" t="s">
        <v>46</v>
      </c>
      <c r="AC1334" s="241" t="s">
        <v>46</v>
      </c>
      <c r="AD1334" s="241" t="s">
        <v>46</v>
      </c>
      <c r="AE1334" s="237"/>
      <c r="AF1334" s="237"/>
      <c r="AG1334" s="237"/>
      <c r="AH1334" s="237"/>
      <c r="AI1334" s="237" t="s">
        <v>1565</v>
      </c>
      <c r="AJ1334" s="237" t="s">
        <v>175</v>
      </c>
      <c r="AK1334" s="237" t="s">
        <v>94</v>
      </c>
      <c r="AL1334" s="237" t="s">
        <v>264</v>
      </c>
      <c r="AM1334" s="242">
        <v>4</v>
      </c>
    </row>
    <row r="1335" spans="2:39">
      <c r="B1335" s="228" t="s">
        <v>1723</v>
      </c>
      <c r="C1335" s="229" t="s">
        <v>7747</v>
      </c>
      <c r="D1335" s="230" t="s">
        <v>46</v>
      </c>
      <c r="E1335" s="231" t="s">
        <v>1703</v>
      </c>
      <c r="F1335" s="231" t="s">
        <v>1588</v>
      </c>
      <c r="G1335" s="231" t="s">
        <v>112</v>
      </c>
      <c r="H1335" s="231" t="s">
        <v>1589</v>
      </c>
      <c r="I1335" s="232" t="s">
        <v>98</v>
      </c>
      <c r="J1335" s="231" t="s">
        <v>1576</v>
      </c>
      <c r="K1335" s="230" t="s">
        <v>1577</v>
      </c>
      <c r="L1335" s="230" t="s">
        <v>1578</v>
      </c>
      <c r="M1335" s="233">
        <v>350</v>
      </c>
      <c r="N1335" s="234" t="s">
        <v>7452</v>
      </c>
      <c r="O1335" s="230" t="s">
        <v>1579</v>
      </c>
      <c r="P1335" s="230" t="s">
        <v>46</v>
      </c>
      <c r="Q1335" s="233">
        <v>0</v>
      </c>
      <c r="R1335" s="234">
        <v>0</v>
      </c>
      <c r="S1335" s="235" t="s">
        <v>46</v>
      </c>
      <c r="T1335" s="236"/>
      <c r="U1335" s="237"/>
      <c r="V1335" s="238" t="s">
        <v>104</v>
      </c>
      <c r="W1335" s="236">
        <v>0</v>
      </c>
      <c r="X1335" s="237" t="s">
        <v>46</v>
      </c>
      <c r="Y1335" s="239">
        <v>0</v>
      </c>
      <c r="Z1335" s="237" t="s">
        <v>46</v>
      </c>
      <c r="AA1335" s="239">
        <v>0</v>
      </c>
      <c r="AB1335" s="240" t="s">
        <v>46</v>
      </c>
      <c r="AC1335" s="241" t="s">
        <v>46</v>
      </c>
      <c r="AD1335" s="241" t="s">
        <v>46</v>
      </c>
      <c r="AE1335" s="237"/>
      <c r="AF1335" s="237"/>
      <c r="AG1335" s="237"/>
      <c r="AH1335" s="237"/>
      <c r="AI1335" s="237" t="s">
        <v>1565</v>
      </c>
      <c r="AJ1335" s="237" t="s">
        <v>175</v>
      </c>
      <c r="AK1335" s="237" t="s">
        <v>94</v>
      </c>
      <c r="AL1335" s="237" t="s">
        <v>267</v>
      </c>
      <c r="AM1335" s="242">
        <v>4</v>
      </c>
    </row>
    <row r="1336" spans="2:39">
      <c r="B1336" s="228" t="s">
        <v>1723</v>
      </c>
      <c r="C1336" s="229" t="s">
        <v>7747</v>
      </c>
      <c r="D1336" s="230" t="s">
        <v>46</v>
      </c>
      <c r="E1336" s="231" t="s">
        <v>1704</v>
      </c>
      <c r="F1336" s="231" t="s">
        <v>1585</v>
      </c>
      <c r="G1336" s="231" t="s">
        <v>109</v>
      </c>
      <c r="H1336" s="231" t="s">
        <v>1586</v>
      </c>
      <c r="I1336" s="232" t="s">
        <v>98</v>
      </c>
      <c r="J1336" s="231" t="s">
        <v>1576</v>
      </c>
      <c r="K1336" s="230" t="s">
        <v>1577</v>
      </c>
      <c r="L1336" s="230" t="s">
        <v>1578</v>
      </c>
      <c r="M1336" s="233">
        <v>350</v>
      </c>
      <c r="N1336" s="234" t="s">
        <v>7449</v>
      </c>
      <c r="O1336" s="230" t="s">
        <v>1579</v>
      </c>
      <c r="P1336" s="230" t="s">
        <v>46</v>
      </c>
      <c r="Q1336" s="233">
        <v>0</v>
      </c>
      <c r="R1336" s="234">
        <v>0</v>
      </c>
      <c r="S1336" s="235" t="s">
        <v>46</v>
      </c>
      <c r="T1336" s="236"/>
      <c r="U1336" s="237"/>
      <c r="V1336" s="238" t="s">
        <v>104</v>
      </c>
      <c r="W1336" s="236">
        <v>0</v>
      </c>
      <c r="X1336" s="237" t="s">
        <v>46</v>
      </c>
      <c r="Y1336" s="239">
        <v>0</v>
      </c>
      <c r="Z1336" s="237" t="s">
        <v>46</v>
      </c>
      <c r="AA1336" s="239">
        <v>0</v>
      </c>
      <c r="AB1336" s="240" t="s">
        <v>46</v>
      </c>
      <c r="AC1336" s="241" t="s">
        <v>46</v>
      </c>
      <c r="AD1336" s="241" t="s">
        <v>46</v>
      </c>
      <c r="AE1336" s="237"/>
      <c r="AF1336" s="237"/>
      <c r="AG1336" s="237"/>
      <c r="AH1336" s="237"/>
      <c r="AI1336" s="237" t="s">
        <v>1565</v>
      </c>
      <c r="AJ1336" s="237" t="s">
        <v>175</v>
      </c>
      <c r="AK1336" s="237" t="s">
        <v>94</v>
      </c>
      <c r="AL1336" s="237" t="s">
        <v>267</v>
      </c>
      <c r="AM1336" s="242">
        <v>4</v>
      </c>
    </row>
    <row r="1337" spans="2:39">
      <c r="B1337" s="228" t="s">
        <v>1723</v>
      </c>
      <c r="C1337" s="229" t="s">
        <v>7747</v>
      </c>
      <c r="D1337" s="230" t="s">
        <v>46</v>
      </c>
      <c r="E1337" s="231" t="s">
        <v>1705</v>
      </c>
      <c r="F1337" s="231" t="s">
        <v>1706</v>
      </c>
      <c r="G1337" s="231" t="s">
        <v>113</v>
      </c>
      <c r="H1337" s="231" t="s">
        <v>1583</v>
      </c>
      <c r="I1337" s="232" t="s">
        <v>98</v>
      </c>
      <c r="J1337" s="231" t="s">
        <v>1576</v>
      </c>
      <c r="K1337" s="230" t="s">
        <v>1577</v>
      </c>
      <c r="L1337" s="230" t="s">
        <v>1578</v>
      </c>
      <c r="M1337" s="233">
        <v>350</v>
      </c>
      <c r="N1337" s="234" t="s">
        <v>7454</v>
      </c>
      <c r="O1337" s="230" t="s">
        <v>1579</v>
      </c>
      <c r="P1337" s="230" t="s">
        <v>46</v>
      </c>
      <c r="Q1337" s="233">
        <v>0</v>
      </c>
      <c r="R1337" s="234">
        <v>0</v>
      </c>
      <c r="S1337" s="235" t="s">
        <v>46</v>
      </c>
      <c r="T1337" s="236"/>
      <c r="U1337" s="237"/>
      <c r="V1337" s="238" t="s">
        <v>104</v>
      </c>
      <c r="W1337" s="236">
        <v>0</v>
      </c>
      <c r="X1337" s="237" t="s">
        <v>46</v>
      </c>
      <c r="Y1337" s="239">
        <v>0</v>
      </c>
      <c r="Z1337" s="237" t="s">
        <v>46</v>
      </c>
      <c r="AA1337" s="239">
        <v>0</v>
      </c>
      <c r="AB1337" s="240" t="s">
        <v>46</v>
      </c>
      <c r="AC1337" s="241" t="s">
        <v>46</v>
      </c>
      <c r="AD1337" s="241" t="s">
        <v>46</v>
      </c>
      <c r="AE1337" s="237"/>
      <c r="AF1337" s="237"/>
      <c r="AG1337" s="237"/>
      <c r="AH1337" s="237"/>
      <c r="AI1337" s="237" t="s">
        <v>1565</v>
      </c>
      <c r="AJ1337" s="237" t="s">
        <v>175</v>
      </c>
      <c r="AK1337" s="237" t="s">
        <v>94</v>
      </c>
      <c r="AL1337" s="237" t="s">
        <v>267</v>
      </c>
      <c r="AM1337" s="242">
        <v>4</v>
      </c>
    </row>
    <row r="1338" spans="2:39">
      <c r="B1338" s="228" t="s">
        <v>1724</v>
      </c>
      <c r="C1338" s="229" t="s">
        <v>1725</v>
      </c>
      <c r="D1338" s="230" t="s">
        <v>46</v>
      </c>
      <c r="E1338" s="231" t="s">
        <v>38</v>
      </c>
      <c r="F1338" s="231" t="s">
        <v>97</v>
      </c>
      <c r="G1338" s="231" t="s">
        <v>35</v>
      </c>
      <c r="H1338" s="231" t="s">
        <v>7652</v>
      </c>
      <c r="I1338" s="232" t="s">
        <v>98</v>
      </c>
      <c r="J1338" s="231" t="s">
        <v>1717</v>
      </c>
      <c r="K1338" s="230" t="s">
        <v>114</v>
      </c>
      <c r="L1338" s="230" t="s">
        <v>1578</v>
      </c>
      <c r="M1338" s="233">
        <v>130</v>
      </c>
      <c r="N1338" s="234" t="s">
        <v>8271</v>
      </c>
      <c r="O1338" s="230" t="s">
        <v>1579</v>
      </c>
      <c r="P1338" s="230" t="s">
        <v>46</v>
      </c>
      <c r="Q1338" s="233">
        <v>0</v>
      </c>
      <c r="R1338" s="234">
        <v>0</v>
      </c>
      <c r="S1338" s="235" t="s">
        <v>46</v>
      </c>
      <c r="T1338" s="236"/>
      <c r="U1338" s="237"/>
      <c r="V1338" s="238" t="s">
        <v>104</v>
      </c>
      <c r="W1338" s="236">
        <v>0</v>
      </c>
      <c r="X1338" s="237" t="s">
        <v>46</v>
      </c>
      <c r="Y1338" s="239">
        <v>0</v>
      </c>
      <c r="Z1338" s="237" t="s">
        <v>46</v>
      </c>
      <c r="AA1338" s="239">
        <v>0</v>
      </c>
      <c r="AB1338" s="240" t="s">
        <v>46</v>
      </c>
      <c r="AC1338" s="241" t="s">
        <v>46</v>
      </c>
      <c r="AD1338" s="241" t="s">
        <v>46</v>
      </c>
      <c r="AE1338" s="237"/>
      <c r="AF1338" s="237"/>
      <c r="AG1338" s="237"/>
      <c r="AH1338" s="237"/>
      <c r="AI1338" s="237" t="s">
        <v>1565</v>
      </c>
      <c r="AJ1338" s="237" t="s">
        <v>175</v>
      </c>
      <c r="AK1338" s="237" t="s">
        <v>94</v>
      </c>
      <c r="AL1338" s="237" t="s">
        <v>270</v>
      </c>
      <c r="AM1338" s="242">
        <v>4</v>
      </c>
    </row>
    <row r="1339" spans="2:39">
      <c r="B1339" s="228" t="s">
        <v>1726</v>
      </c>
      <c r="C1339" s="229" t="s">
        <v>1715</v>
      </c>
      <c r="D1339" s="230" t="s">
        <v>46</v>
      </c>
      <c r="E1339" s="231" t="s">
        <v>46</v>
      </c>
      <c r="F1339" s="231" t="s">
        <v>46</v>
      </c>
      <c r="G1339" s="231" t="s">
        <v>46</v>
      </c>
      <c r="H1339" s="231" t="s">
        <v>46</v>
      </c>
      <c r="I1339" s="232" t="s">
        <v>46</v>
      </c>
      <c r="J1339" s="231" t="s">
        <v>46</v>
      </c>
      <c r="K1339" s="230" t="s">
        <v>46</v>
      </c>
      <c r="L1339" s="230" t="s">
        <v>46</v>
      </c>
      <c r="M1339" s="233">
        <v>0</v>
      </c>
      <c r="N1339" s="234" t="s">
        <v>46</v>
      </c>
      <c r="O1339" s="230" t="s">
        <v>46</v>
      </c>
      <c r="P1339" s="230" t="s">
        <v>46</v>
      </c>
      <c r="Q1339" s="233">
        <v>0</v>
      </c>
      <c r="R1339" s="234">
        <v>0</v>
      </c>
      <c r="S1339" s="235" t="s">
        <v>46</v>
      </c>
      <c r="T1339" s="236"/>
      <c r="U1339" s="237"/>
      <c r="V1339" s="238" t="s">
        <v>46</v>
      </c>
      <c r="W1339" s="236">
        <v>0</v>
      </c>
      <c r="X1339" s="237" t="s">
        <v>46</v>
      </c>
      <c r="Y1339" s="239">
        <v>0</v>
      </c>
      <c r="Z1339" s="237" t="s">
        <v>46</v>
      </c>
      <c r="AA1339" s="239">
        <v>0</v>
      </c>
      <c r="AB1339" s="240" t="s">
        <v>46</v>
      </c>
      <c r="AC1339" s="241" t="s">
        <v>46</v>
      </c>
      <c r="AD1339" s="241" t="s">
        <v>46</v>
      </c>
      <c r="AE1339" s="237"/>
      <c r="AF1339" s="237"/>
      <c r="AG1339" s="237"/>
      <c r="AH1339" s="237"/>
      <c r="AI1339" s="237" t="s">
        <v>1565</v>
      </c>
      <c r="AJ1339" s="237" t="s">
        <v>175</v>
      </c>
      <c r="AK1339" s="237" t="s">
        <v>94</v>
      </c>
      <c r="AL1339" s="237" t="s">
        <v>273</v>
      </c>
      <c r="AM1339" s="242">
        <v>4</v>
      </c>
    </row>
    <row r="1340" spans="2:39">
      <c r="B1340" s="180" t="s">
        <v>1727</v>
      </c>
      <c r="C1340" s="181" t="s">
        <v>1728</v>
      </c>
      <c r="D1340" s="182" t="s">
        <v>46</v>
      </c>
      <c r="E1340" s="183" t="s">
        <v>46</v>
      </c>
      <c r="F1340" s="183" t="s">
        <v>46</v>
      </c>
      <c r="G1340" s="183" t="s">
        <v>46</v>
      </c>
      <c r="H1340" s="183" t="s">
        <v>46</v>
      </c>
      <c r="I1340" s="184" t="s">
        <v>46</v>
      </c>
      <c r="J1340" s="183" t="s">
        <v>46</v>
      </c>
      <c r="K1340" s="182" t="s">
        <v>46</v>
      </c>
      <c r="L1340" s="182" t="s">
        <v>46</v>
      </c>
      <c r="M1340" s="185">
        <v>0</v>
      </c>
      <c r="N1340" s="186" t="s">
        <v>46</v>
      </c>
      <c r="O1340" s="182" t="s">
        <v>46</v>
      </c>
      <c r="P1340" s="182" t="s">
        <v>46</v>
      </c>
      <c r="Q1340" s="185">
        <v>0</v>
      </c>
      <c r="R1340" s="186">
        <v>0</v>
      </c>
      <c r="S1340" s="187" t="s">
        <v>46</v>
      </c>
      <c r="T1340" s="36"/>
      <c r="U1340" s="35"/>
      <c r="V1340" s="188" t="s">
        <v>46</v>
      </c>
      <c r="W1340" s="36">
        <v>0</v>
      </c>
      <c r="X1340" s="35" t="s">
        <v>46</v>
      </c>
      <c r="Y1340" s="38">
        <v>0</v>
      </c>
      <c r="Z1340" s="35" t="s">
        <v>46</v>
      </c>
      <c r="AA1340" s="38">
        <v>0</v>
      </c>
      <c r="AB1340" s="39" t="s">
        <v>46</v>
      </c>
      <c r="AC1340" s="34" t="s">
        <v>46</v>
      </c>
      <c r="AD1340" s="34" t="s">
        <v>46</v>
      </c>
      <c r="AE1340" s="35"/>
      <c r="AF1340" s="35"/>
      <c r="AG1340" s="35"/>
      <c r="AH1340" s="35"/>
      <c r="AI1340" s="35" t="s">
        <v>1565</v>
      </c>
      <c r="AJ1340" s="35" t="s">
        <v>212</v>
      </c>
      <c r="AK1340" s="35" t="s">
        <v>46</v>
      </c>
      <c r="AL1340" s="35" t="s">
        <v>46</v>
      </c>
      <c r="AM1340" s="40">
        <v>2</v>
      </c>
    </row>
    <row r="1341" spans="2:39">
      <c r="B1341" s="189" t="s">
        <v>1729</v>
      </c>
      <c r="C1341" s="190" t="s">
        <v>1730</v>
      </c>
      <c r="D1341" s="191" t="s">
        <v>46</v>
      </c>
      <c r="E1341" s="192" t="s">
        <v>46</v>
      </c>
      <c r="F1341" s="192" t="s">
        <v>46</v>
      </c>
      <c r="G1341" s="192" t="s">
        <v>46</v>
      </c>
      <c r="H1341" s="192" t="s">
        <v>46</v>
      </c>
      <c r="I1341" s="193" t="s">
        <v>46</v>
      </c>
      <c r="J1341" s="192" t="s">
        <v>46</v>
      </c>
      <c r="K1341" s="191" t="s">
        <v>46</v>
      </c>
      <c r="L1341" s="191" t="s">
        <v>46</v>
      </c>
      <c r="M1341" s="194">
        <v>0</v>
      </c>
      <c r="N1341" s="195" t="s">
        <v>46</v>
      </c>
      <c r="O1341" s="191" t="s">
        <v>46</v>
      </c>
      <c r="P1341" s="191" t="s">
        <v>46</v>
      </c>
      <c r="Q1341" s="194">
        <v>0</v>
      </c>
      <c r="R1341" s="195">
        <v>0</v>
      </c>
      <c r="S1341" s="196" t="s">
        <v>46</v>
      </c>
      <c r="T1341" s="44"/>
      <c r="U1341" s="43"/>
      <c r="V1341" s="197" t="s">
        <v>46</v>
      </c>
      <c r="W1341" s="44">
        <v>0</v>
      </c>
      <c r="X1341" s="43" t="s">
        <v>46</v>
      </c>
      <c r="Y1341" s="46">
        <v>0</v>
      </c>
      <c r="Z1341" s="43" t="s">
        <v>46</v>
      </c>
      <c r="AA1341" s="46">
        <v>0</v>
      </c>
      <c r="AB1341" s="47" t="s">
        <v>46</v>
      </c>
      <c r="AC1341" s="42" t="s">
        <v>46</v>
      </c>
      <c r="AD1341" s="42" t="s">
        <v>46</v>
      </c>
      <c r="AE1341" s="43"/>
      <c r="AF1341" s="43"/>
      <c r="AG1341" s="43"/>
      <c r="AH1341" s="43"/>
      <c r="AI1341" s="43" t="s">
        <v>1565</v>
      </c>
      <c r="AJ1341" s="43" t="s">
        <v>212</v>
      </c>
      <c r="AK1341" s="43" t="s">
        <v>94</v>
      </c>
      <c r="AL1341" s="43" t="s">
        <v>46</v>
      </c>
      <c r="AM1341" s="48">
        <v>3</v>
      </c>
    </row>
    <row r="1342" spans="2:39">
      <c r="B1342" s="228" t="s">
        <v>1731</v>
      </c>
      <c r="C1342" s="229" t="s">
        <v>1732</v>
      </c>
      <c r="D1342" s="230" t="s">
        <v>46</v>
      </c>
      <c r="E1342" s="231" t="s">
        <v>38</v>
      </c>
      <c r="F1342" s="231" t="s">
        <v>97</v>
      </c>
      <c r="G1342" s="231" t="s">
        <v>35</v>
      </c>
      <c r="H1342" s="231" t="s">
        <v>7652</v>
      </c>
      <c r="I1342" s="232" t="s">
        <v>98</v>
      </c>
      <c r="J1342" s="231" t="s">
        <v>1717</v>
      </c>
      <c r="K1342" s="230" t="s">
        <v>447</v>
      </c>
      <c r="L1342" s="230" t="s">
        <v>1578</v>
      </c>
      <c r="M1342" s="233">
        <v>52500</v>
      </c>
      <c r="N1342" s="234" t="s">
        <v>8271</v>
      </c>
      <c r="O1342" s="230" t="s">
        <v>1579</v>
      </c>
      <c r="P1342" s="230" t="s">
        <v>46</v>
      </c>
      <c r="Q1342" s="233">
        <v>0</v>
      </c>
      <c r="R1342" s="234">
        <v>0</v>
      </c>
      <c r="S1342" s="235" t="s">
        <v>46</v>
      </c>
      <c r="T1342" s="236"/>
      <c r="U1342" s="237"/>
      <c r="V1342" s="238" t="s">
        <v>104</v>
      </c>
      <c r="W1342" s="236">
        <v>0</v>
      </c>
      <c r="X1342" s="237" t="s">
        <v>46</v>
      </c>
      <c r="Y1342" s="239">
        <v>0</v>
      </c>
      <c r="Z1342" s="237" t="s">
        <v>46</v>
      </c>
      <c r="AA1342" s="239">
        <v>0</v>
      </c>
      <c r="AB1342" s="240" t="s">
        <v>46</v>
      </c>
      <c r="AC1342" s="241" t="s">
        <v>46</v>
      </c>
      <c r="AD1342" s="241" t="s">
        <v>46</v>
      </c>
      <c r="AE1342" s="237"/>
      <c r="AF1342" s="237"/>
      <c r="AG1342" s="237"/>
      <c r="AH1342" s="237"/>
      <c r="AI1342" s="237" t="s">
        <v>1565</v>
      </c>
      <c r="AJ1342" s="237" t="s">
        <v>212</v>
      </c>
      <c r="AK1342" s="237" t="s">
        <v>94</v>
      </c>
      <c r="AL1342" s="237" t="s">
        <v>109</v>
      </c>
      <c r="AM1342" s="242">
        <v>4</v>
      </c>
    </row>
    <row r="1343" spans="2:39">
      <c r="B1343" s="228" t="s">
        <v>1733</v>
      </c>
      <c r="C1343" s="229" t="s">
        <v>1734</v>
      </c>
      <c r="D1343" s="230" t="s">
        <v>46</v>
      </c>
      <c r="E1343" s="231" t="s">
        <v>38</v>
      </c>
      <c r="F1343" s="231" t="s">
        <v>97</v>
      </c>
      <c r="G1343" s="231" t="s">
        <v>35</v>
      </c>
      <c r="H1343" s="231" t="s">
        <v>7652</v>
      </c>
      <c r="I1343" s="232" t="s">
        <v>98</v>
      </c>
      <c r="J1343" s="231" t="s">
        <v>1607</v>
      </c>
      <c r="K1343" s="230" t="s">
        <v>447</v>
      </c>
      <c r="L1343" s="230" t="s">
        <v>1578</v>
      </c>
      <c r="M1343" s="233">
        <v>997.49999999999989</v>
      </c>
      <c r="N1343" s="234" t="s">
        <v>8271</v>
      </c>
      <c r="O1343" s="230" t="s">
        <v>1579</v>
      </c>
      <c r="P1343" s="230" t="s">
        <v>46</v>
      </c>
      <c r="Q1343" s="233">
        <v>0</v>
      </c>
      <c r="R1343" s="234">
        <v>0</v>
      </c>
      <c r="S1343" s="235" t="s">
        <v>46</v>
      </c>
      <c r="T1343" s="236"/>
      <c r="U1343" s="237"/>
      <c r="V1343" s="238" t="s">
        <v>104</v>
      </c>
      <c r="W1343" s="236">
        <v>0</v>
      </c>
      <c r="X1343" s="237" t="s">
        <v>46</v>
      </c>
      <c r="Y1343" s="239">
        <v>0</v>
      </c>
      <c r="Z1343" s="237" t="s">
        <v>46</v>
      </c>
      <c r="AA1343" s="239">
        <v>0</v>
      </c>
      <c r="AB1343" s="240" t="s">
        <v>46</v>
      </c>
      <c r="AC1343" s="241" t="s">
        <v>46</v>
      </c>
      <c r="AD1343" s="241" t="s">
        <v>46</v>
      </c>
      <c r="AE1343" s="237"/>
      <c r="AF1343" s="237"/>
      <c r="AG1343" s="237"/>
      <c r="AH1343" s="237"/>
      <c r="AI1343" s="237" t="s">
        <v>1565</v>
      </c>
      <c r="AJ1343" s="237" t="s">
        <v>212</v>
      </c>
      <c r="AK1343" s="237" t="s">
        <v>94</v>
      </c>
      <c r="AL1343" s="237" t="s">
        <v>111</v>
      </c>
      <c r="AM1343" s="242">
        <v>4</v>
      </c>
    </row>
    <row r="1344" spans="2:39">
      <c r="B1344" s="228" t="s">
        <v>1735</v>
      </c>
      <c r="C1344" s="229" t="s">
        <v>1736</v>
      </c>
      <c r="D1344" s="230" t="s">
        <v>46</v>
      </c>
      <c r="E1344" s="231" t="s">
        <v>46</v>
      </c>
      <c r="F1344" s="231" t="s">
        <v>46</v>
      </c>
      <c r="G1344" s="231" t="s">
        <v>46</v>
      </c>
      <c r="H1344" s="231" t="s">
        <v>46</v>
      </c>
      <c r="I1344" s="232" t="s">
        <v>46</v>
      </c>
      <c r="J1344" s="231" t="s">
        <v>46</v>
      </c>
      <c r="K1344" s="230" t="s">
        <v>46</v>
      </c>
      <c r="L1344" s="230" t="s">
        <v>46</v>
      </c>
      <c r="M1344" s="233">
        <v>0</v>
      </c>
      <c r="N1344" s="234" t="s">
        <v>46</v>
      </c>
      <c r="O1344" s="230" t="s">
        <v>46</v>
      </c>
      <c r="P1344" s="230" t="s">
        <v>46</v>
      </c>
      <c r="Q1344" s="233">
        <v>0</v>
      </c>
      <c r="R1344" s="234">
        <v>0</v>
      </c>
      <c r="S1344" s="235" t="s">
        <v>46</v>
      </c>
      <c r="T1344" s="236"/>
      <c r="U1344" s="237"/>
      <c r="V1344" s="238" t="s">
        <v>46</v>
      </c>
      <c r="W1344" s="236">
        <v>0</v>
      </c>
      <c r="X1344" s="237" t="s">
        <v>46</v>
      </c>
      <c r="Y1344" s="239">
        <v>0</v>
      </c>
      <c r="Z1344" s="237" t="s">
        <v>46</v>
      </c>
      <c r="AA1344" s="239">
        <v>0</v>
      </c>
      <c r="AB1344" s="240" t="s">
        <v>46</v>
      </c>
      <c r="AC1344" s="241" t="s">
        <v>46</v>
      </c>
      <c r="AD1344" s="241" t="s">
        <v>46</v>
      </c>
      <c r="AE1344" s="237"/>
      <c r="AF1344" s="237"/>
      <c r="AG1344" s="237"/>
      <c r="AH1344" s="237"/>
      <c r="AI1344" s="237" t="s">
        <v>1565</v>
      </c>
      <c r="AJ1344" s="237" t="s">
        <v>212</v>
      </c>
      <c r="AK1344" s="237" t="s">
        <v>94</v>
      </c>
      <c r="AL1344" s="237" t="s">
        <v>112</v>
      </c>
      <c r="AM1344" s="242">
        <v>4</v>
      </c>
    </row>
    <row r="1345" spans="2:39">
      <c r="B1345" s="228" t="s">
        <v>1737</v>
      </c>
      <c r="C1345" s="229" t="s">
        <v>1738</v>
      </c>
      <c r="D1345" s="230" t="s">
        <v>46</v>
      </c>
      <c r="E1345" s="231" t="s">
        <v>38</v>
      </c>
      <c r="F1345" s="231" t="s">
        <v>97</v>
      </c>
      <c r="G1345" s="231" t="s">
        <v>35</v>
      </c>
      <c r="H1345" s="231" t="s">
        <v>7652</v>
      </c>
      <c r="I1345" s="232" t="s">
        <v>98</v>
      </c>
      <c r="J1345" s="231" t="s">
        <v>1607</v>
      </c>
      <c r="K1345" s="230" t="s">
        <v>447</v>
      </c>
      <c r="L1345" s="230" t="s">
        <v>1578</v>
      </c>
      <c r="M1345" s="233">
        <v>997.5</v>
      </c>
      <c r="N1345" s="234" t="s">
        <v>8271</v>
      </c>
      <c r="O1345" s="230" t="s">
        <v>1579</v>
      </c>
      <c r="P1345" s="230" t="s">
        <v>46</v>
      </c>
      <c r="Q1345" s="233">
        <v>0</v>
      </c>
      <c r="R1345" s="234">
        <v>0</v>
      </c>
      <c r="S1345" s="235" t="s">
        <v>46</v>
      </c>
      <c r="T1345" s="236"/>
      <c r="U1345" s="237"/>
      <c r="V1345" s="238" t="s">
        <v>104</v>
      </c>
      <c r="W1345" s="236">
        <v>0</v>
      </c>
      <c r="X1345" s="237" t="s">
        <v>46</v>
      </c>
      <c r="Y1345" s="239">
        <v>0</v>
      </c>
      <c r="Z1345" s="237" t="s">
        <v>46</v>
      </c>
      <c r="AA1345" s="239">
        <v>0</v>
      </c>
      <c r="AB1345" s="240" t="s">
        <v>46</v>
      </c>
      <c r="AC1345" s="241" t="s">
        <v>46</v>
      </c>
      <c r="AD1345" s="241" t="s">
        <v>46</v>
      </c>
      <c r="AE1345" s="237"/>
      <c r="AF1345" s="237"/>
      <c r="AG1345" s="237"/>
      <c r="AH1345" s="237"/>
      <c r="AI1345" s="237" t="s">
        <v>1565</v>
      </c>
      <c r="AJ1345" s="237" t="s">
        <v>212</v>
      </c>
      <c r="AK1345" s="237" t="s">
        <v>94</v>
      </c>
      <c r="AL1345" s="237" t="s">
        <v>113</v>
      </c>
      <c r="AM1345" s="242">
        <v>4</v>
      </c>
    </row>
    <row r="1346" spans="2:39">
      <c r="B1346" s="180" t="s">
        <v>1739</v>
      </c>
      <c r="C1346" s="181" t="s">
        <v>1740</v>
      </c>
      <c r="D1346" s="182" t="s">
        <v>46</v>
      </c>
      <c r="E1346" s="183" t="s">
        <v>46</v>
      </c>
      <c r="F1346" s="183" t="s">
        <v>46</v>
      </c>
      <c r="G1346" s="183" t="s">
        <v>46</v>
      </c>
      <c r="H1346" s="183" t="s">
        <v>46</v>
      </c>
      <c r="I1346" s="184" t="s">
        <v>46</v>
      </c>
      <c r="J1346" s="183" t="s">
        <v>46</v>
      </c>
      <c r="K1346" s="182" t="s">
        <v>46</v>
      </c>
      <c r="L1346" s="182" t="s">
        <v>46</v>
      </c>
      <c r="M1346" s="185">
        <v>0</v>
      </c>
      <c r="N1346" s="186" t="s">
        <v>46</v>
      </c>
      <c r="O1346" s="182" t="s">
        <v>46</v>
      </c>
      <c r="P1346" s="182" t="s">
        <v>46</v>
      </c>
      <c r="Q1346" s="185">
        <v>0</v>
      </c>
      <c r="R1346" s="186">
        <v>0</v>
      </c>
      <c r="S1346" s="187" t="s">
        <v>46</v>
      </c>
      <c r="T1346" s="36"/>
      <c r="U1346" s="35"/>
      <c r="V1346" s="188" t="s">
        <v>46</v>
      </c>
      <c r="W1346" s="36">
        <v>0</v>
      </c>
      <c r="X1346" s="35" t="s">
        <v>46</v>
      </c>
      <c r="Y1346" s="38">
        <v>0</v>
      </c>
      <c r="Z1346" s="35" t="s">
        <v>46</v>
      </c>
      <c r="AA1346" s="38">
        <v>0</v>
      </c>
      <c r="AB1346" s="39" t="s">
        <v>46</v>
      </c>
      <c r="AC1346" s="34" t="s">
        <v>46</v>
      </c>
      <c r="AD1346" s="34" t="s">
        <v>46</v>
      </c>
      <c r="AE1346" s="35"/>
      <c r="AF1346" s="35"/>
      <c r="AG1346" s="35"/>
      <c r="AH1346" s="35"/>
      <c r="AI1346" s="35" t="s">
        <v>1565</v>
      </c>
      <c r="AJ1346" s="35" t="s">
        <v>125</v>
      </c>
      <c r="AK1346" s="35" t="s">
        <v>46</v>
      </c>
      <c r="AL1346" s="35" t="s">
        <v>46</v>
      </c>
      <c r="AM1346" s="40">
        <v>2</v>
      </c>
    </row>
    <row r="1347" spans="2:39">
      <c r="B1347" s="189" t="s">
        <v>1741</v>
      </c>
      <c r="C1347" s="190" t="s">
        <v>1742</v>
      </c>
      <c r="D1347" s="191" t="s">
        <v>46</v>
      </c>
      <c r="E1347" s="192" t="s">
        <v>46</v>
      </c>
      <c r="F1347" s="192" t="s">
        <v>46</v>
      </c>
      <c r="G1347" s="192" t="s">
        <v>46</v>
      </c>
      <c r="H1347" s="192" t="s">
        <v>46</v>
      </c>
      <c r="I1347" s="193" t="s">
        <v>46</v>
      </c>
      <c r="J1347" s="192" t="s">
        <v>46</v>
      </c>
      <c r="K1347" s="191" t="s">
        <v>46</v>
      </c>
      <c r="L1347" s="191" t="s">
        <v>46</v>
      </c>
      <c r="M1347" s="194">
        <v>0</v>
      </c>
      <c r="N1347" s="195" t="s">
        <v>46</v>
      </c>
      <c r="O1347" s="191" t="s">
        <v>46</v>
      </c>
      <c r="P1347" s="191" t="s">
        <v>46</v>
      </c>
      <c r="Q1347" s="194">
        <v>0</v>
      </c>
      <c r="R1347" s="195">
        <v>0</v>
      </c>
      <c r="S1347" s="196" t="s">
        <v>46</v>
      </c>
      <c r="T1347" s="44"/>
      <c r="U1347" s="43"/>
      <c r="V1347" s="197" t="s">
        <v>46</v>
      </c>
      <c r="W1347" s="44">
        <v>0</v>
      </c>
      <c r="X1347" s="43" t="s">
        <v>46</v>
      </c>
      <c r="Y1347" s="46">
        <v>0</v>
      </c>
      <c r="Z1347" s="43" t="s">
        <v>46</v>
      </c>
      <c r="AA1347" s="46">
        <v>0</v>
      </c>
      <c r="AB1347" s="47" t="s">
        <v>46</v>
      </c>
      <c r="AC1347" s="42" t="s">
        <v>46</v>
      </c>
      <c r="AD1347" s="42" t="s">
        <v>46</v>
      </c>
      <c r="AE1347" s="43"/>
      <c r="AF1347" s="43"/>
      <c r="AG1347" s="43"/>
      <c r="AH1347" s="43"/>
      <c r="AI1347" s="43" t="s">
        <v>1565</v>
      </c>
      <c r="AJ1347" s="43" t="s">
        <v>125</v>
      </c>
      <c r="AK1347" s="43" t="s">
        <v>94</v>
      </c>
      <c r="AL1347" s="43" t="s">
        <v>46</v>
      </c>
      <c r="AM1347" s="48">
        <v>3</v>
      </c>
    </row>
    <row r="1348" spans="2:39">
      <c r="B1348" s="228" t="s">
        <v>1743</v>
      </c>
      <c r="C1348" s="229" t="s">
        <v>1744</v>
      </c>
      <c r="D1348" s="230" t="s">
        <v>46</v>
      </c>
      <c r="E1348" s="231" t="s">
        <v>38</v>
      </c>
      <c r="F1348" s="231" t="s">
        <v>97</v>
      </c>
      <c r="G1348" s="231" t="s">
        <v>35</v>
      </c>
      <c r="H1348" s="231" t="s">
        <v>7652</v>
      </c>
      <c r="I1348" s="232" t="s">
        <v>98</v>
      </c>
      <c r="J1348" s="231" t="s">
        <v>2913</v>
      </c>
      <c r="K1348" s="230" t="s">
        <v>8318</v>
      </c>
      <c r="L1348" s="230" t="s">
        <v>1578</v>
      </c>
      <c r="M1348" s="233">
        <v>72500000</v>
      </c>
      <c r="N1348" s="234" t="s">
        <v>2608</v>
      </c>
      <c r="O1348" s="230" t="s">
        <v>1579</v>
      </c>
      <c r="P1348" s="230" t="s">
        <v>46</v>
      </c>
      <c r="Q1348" s="233">
        <v>0</v>
      </c>
      <c r="R1348" s="234">
        <v>0</v>
      </c>
      <c r="S1348" s="235" t="s">
        <v>46</v>
      </c>
      <c r="T1348" s="236"/>
      <c r="U1348" s="237"/>
      <c r="V1348" s="238" t="s">
        <v>104</v>
      </c>
      <c r="W1348" s="236">
        <v>0</v>
      </c>
      <c r="X1348" s="237" t="s">
        <v>46</v>
      </c>
      <c r="Y1348" s="239">
        <v>0</v>
      </c>
      <c r="Z1348" s="237" t="s">
        <v>46</v>
      </c>
      <c r="AA1348" s="239">
        <v>0</v>
      </c>
      <c r="AB1348" s="240" t="s">
        <v>46</v>
      </c>
      <c r="AC1348" s="241" t="s">
        <v>46</v>
      </c>
      <c r="AD1348" s="241" t="s">
        <v>46</v>
      </c>
      <c r="AE1348" s="237"/>
      <c r="AF1348" s="237"/>
      <c r="AG1348" s="237"/>
      <c r="AH1348" s="237"/>
      <c r="AI1348" s="237" t="s">
        <v>1565</v>
      </c>
      <c r="AJ1348" s="237" t="s">
        <v>125</v>
      </c>
      <c r="AK1348" s="237" t="s">
        <v>94</v>
      </c>
      <c r="AL1348" s="237" t="s">
        <v>109</v>
      </c>
      <c r="AM1348" s="242">
        <v>4</v>
      </c>
    </row>
    <row r="1349" spans="2:39">
      <c r="B1349" s="228" t="s">
        <v>1745</v>
      </c>
      <c r="C1349" s="229" t="s">
        <v>1746</v>
      </c>
      <c r="D1349" s="230" t="s">
        <v>46</v>
      </c>
      <c r="E1349" s="231" t="s">
        <v>38</v>
      </c>
      <c r="F1349" s="231" t="s">
        <v>97</v>
      </c>
      <c r="G1349" s="231" t="s">
        <v>35</v>
      </c>
      <c r="H1349" s="231" t="s">
        <v>7652</v>
      </c>
      <c r="I1349" s="232" t="s">
        <v>98</v>
      </c>
      <c r="J1349" s="231" t="s">
        <v>2913</v>
      </c>
      <c r="K1349" s="230" t="s">
        <v>8318</v>
      </c>
      <c r="L1349" s="230" t="s">
        <v>1578</v>
      </c>
      <c r="M1349" s="233">
        <v>381040722.05000001</v>
      </c>
      <c r="N1349" s="234" t="s">
        <v>2608</v>
      </c>
      <c r="O1349" s="230" t="s">
        <v>1579</v>
      </c>
      <c r="P1349" s="230" t="s">
        <v>46</v>
      </c>
      <c r="Q1349" s="233">
        <v>0</v>
      </c>
      <c r="R1349" s="234">
        <v>0</v>
      </c>
      <c r="S1349" s="235" t="s">
        <v>46</v>
      </c>
      <c r="T1349" s="236"/>
      <c r="U1349" s="237"/>
      <c r="V1349" s="238" t="s">
        <v>104</v>
      </c>
      <c r="W1349" s="236">
        <v>0</v>
      </c>
      <c r="X1349" s="237" t="s">
        <v>46</v>
      </c>
      <c r="Y1349" s="239">
        <v>0</v>
      </c>
      <c r="Z1349" s="237" t="s">
        <v>46</v>
      </c>
      <c r="AA1349" s="239">
        <v>0</v>
      </c>
      <c r="AB1349" s="240" t="s">
        <v>46</v>
      </c>
      <c r="AC1349" s="241" t="s">
        <v>46</v>
      </c>
      <c r="AD1349" s="241" t="s">
        <v>46</v>
      </c>
      <c r="AE1349" s="237"/>
      <c r="AF1349" s="237"/>
      <c r="AG1349" s="237"/>
      <c r="AH1349" s="237"/>
      <c r="AI1349" s="237" t="s">
        <v>1565</v>
      </c>
      <c r="AJ1349" s="237" t="s">
        <v>125</v>
      </c>
      <c r="AK1349" s="237" t="s">
        <v>94</v>
      </c>
      <c r="AL1349" s="237" t="s">
        <v>111</v>
      </c>
      <c r="AM1349" s="242">
        <v>4</v>
      </c>
    </row>
    <row r="1350" spans="2:39">
      <c r="B1350" s="180" t="s">
        <v>1747</v>
      </c>
      <c r="C1350" s="181" t="s">
        <v>1748</v>
      </c>
      <c r="D1350" s="182" t="s">
        <v>46</v>
      </c>
      <c r="E1350" s="183" t="s">
        <v>46</v>
      </c>
      <c r="F1350" s="183" t="s">
        <v>46</v>
      </c>
      <c r="G1350" s="183" t="s">
        <v>46</v>
      </c>
      <c r="H1350" s="183" t="s">
        <v>46</v>
      </c>
      <c r="I1350" s="184" t="s">
        <v>46</v>
      </c>
      <c r="J1350" s="183" t="s">
        <v>46</v>
      </c>
      <c r="K1350" s="182" t="s">
        <v>46</v>
      </c>
      <c r="L1350" s="182" t="s">
        <v>46</v>
      </c>
      <c r="M1350" s="185">
        <v>0</v>
      </c>
      <c r="N1350" s="186" t="s">
        <v>46</v>
      </c>
      <c r="O1350" s="182" t="s">
        <v>46</v>
      </c>
      <c r="P1350" s="182" t="s">
        <v>46</v>
      </c>
      <c r="Q1350" s="185">
        <v>0</v>
      </c>
      <c r="R1350" s="186">
        <v>0</v>
      </c>
      <c r="S1350" s="187" t="s">
        <v>46</v>
      </c>
      <c r="T1350" s="36"/>
      <c r="U1350" s="35"/>
      <c r="V1350" s="188" t="s">
        <v>46</v>
      </c>
      <c r="W1350" s="36">
        <v>0</v>
      </c>
      <c r="X1350" s="35" t="s">
        <v>46</v>
      </c>
      <c r="Y1350" s="38">
        <v>0</v>
      </c>
      <c r="Z1350" s="35" t="s">
        <v>46</v>
      </c>
      <c r="AA1350" s="38">
        <v>0</v>
      </c>
      <c r="AB1350" s="39" t="s">
        <v>46</v>
      </c>
      <c r="AC1350" s="34" t="s">
        <v>46</v>
      </c>
      <c r="AD1350" s="34" t="s">
        <v>46</v>
      </c>
      <c r="AE1350" s="35"/>
      <c r="AF1350" s="35"/>
      <c r="AG1350" s="35"/>
      <c r="AH1350" s="35"/>
      <c r="AI1350" s="35" t="s">
        <v>1565</v>
      </c>
      <c r="AJ1350" s="35" t="s">
        <v>1176</v>
      </c>
      <c r="AK1350" s="35" t="s">
        <v>46</v>
      </c>
      <c r="AL1350" s="35" t="s">
        <v>46</v>
      </c>
      <c r="AM1350" s="40">
        <v>2</v>
      </c>
    </row>
    <row r="1351" spans="2:39">
      <c r="B1351" s="189" t="s">
        <v>1749</v>
      </c>
      <c r="C1351" s="190" t="s">
        <v>1750</v>
      </c>
      <c r="D1351" s="191" t="s">
        <v>46</v>
      </c>
      <c r="E1351" s="192" t="s">
        <v>46</v>
      </c>
      <c r="F1351" s="192" t="s">
        <v>46</v>
      </c>
      <c r="G1351" s="192" t="s">
        <v>46</v>
      </c>
      <c r="H1351" s="192" t="s">
        <v>46</v>
      </c>
      <c r="I1351" s="193" t="s">
        <v>46</v>
      </c>
      <c r="J1351" s="192" t="s">
        <v>46</v>
      </c>
      <c r="K1351" s="191" t="s">
        <v>46</v>
      </c>
      <c r="L1351" s="191" t="s">
        <v>46</v>
      </c>
      <c r="M1351" s="194">
        <v>0</v>
      </c>
      <c r="N1351" s="195" t="s">
        <v>46</v>
      </c>
      <c r="O1351" s="191" t="s">
        <v>46</v>
      </c>
      <c r="P1351" s="191" t="s">
        <v>46</v>
      </c>
      <c r="Q1351" s="194">
        <v>0</v>
      </c>
      <c r="R1351" s="195">
        <v>0</v>
      </c>
      <c r="S1351" s="196" t="s">
        <v>46</v>
      </c>
      <c r="T1351" s="44"/>
      <c r="U1351" s="43"/>
      <c r="V1351" s="197" t="s">
        <v>46</v>
      </c>
      <c r="W1351" s="44">
        <v>0</v>
      </c>
      <c r="X1351" s="43" t="s">
        <v>46</v>
      </c>
      <c r="Y1351" s="46">
        <v>0</v>
      </c>
      <c r="Z1351" s="43" t="s">
        <v>46</v>
      </c>
      <c r="AA1351" s="46">
        <v>0</v>
      </c>
      <c r="AB1351" s="47" t="s">
        <v>46</v>
      </c>
      <c r="AC1351" s="42" t="s">
        <v>46</v>
      </c>
      <c r="AD1351" s="42" t="s">
        <v>46</v>
      </c>
      <c r="AE1351" s="43"/>
      <c r="AF1351" s="43"/>
      <c r="AG1351" s="43"/>
      <c r="AH1351" s="43"/>
      <c r="AI1351" s="43" t="s">
        <v>1565</v>
      </c>
      <c r="AJ1351" s="43" t="s">
        <v>1176</v>
      </c>
      <c r="AK1351" s="43" t="s">
        <v>1322</v>
      </c>
      <c r="AL1351" s="43" t="s">
        <v>46</v>
      </c>
      <c r="AM1351" s="48">
        <v>3</v>
      </c>
    </row>
    <row r="1352" spans="2:39">
      <c r="B1352" s="228" t="s">
        <v>8384</v>
      </c>
      <c r="C1352" s="229" t="s">
        <v>8385</v>
      </c>
      <c r="D1352" s="230" t="s">
        <v>46</v>
      </c>
      <c r="E1352" s="231" t="s">
        <v>46</v>
      </c>
      <c r="F1352" s="231" t="s">
        <v>46</v>
      </c>
      <c r="G1352" s="231" t="s">
        <v>46</v>
      </c>
      <c r="H1352" s="231" t="s">
        <v>46</v>
      </c>
      <c r="I1352" s="232" t="s">
        <v>46</v>
      </c>
      <c r="J1352" s="231" t="s">
        <v>46</v>
      </c>
      <c r="K1352" s="230" t="s">
        <v>46</v>
      </c>
      <c r="L1352" s="230" t="s">
        <v>46</v>
      </c>
      <c r="M1352" s="233">
        <v>0</v>
      </c>
      <c r="N1352" s="234" t="s">
        <v>46</v>
      </c>
      <c r="O1352" s="230" t="s">
        <v>46</v>
      </c>
      <c r="P1352" s="230" t="s">
        <v>46</v>
      </c>
      <c r="Q1352" s="233">
        <v>0</v>
      </c>
      <c r="R1352" s="234">
        <v>0</v>
      </c>
      <c r="S1352" s="235" t="s">
        <v>46</v>
      </c>
      <c r="T1352" s="236"/>
      <c r="U1352" s="237"/>
      <c r="V1352" s="238" t="s">
        <v>46</v>
      </c>
      <c r="W1352" s="236">
        <v>0</v>
      </c>
      <c r="X1352" s="237" t="s">
        <v>46</v>
      </c>
      <c r="Y1352" s="239">
        <v>0</v>
      </c>
      <c r="Z1352" s="237" t="s">
        <v>46</v>
      </c>
      <c r="AA1352" s="239">
        <v>0</v>
      </c>
      <c r="AB1352" s="240" t="s">
        <v>46</v>
      </c>
      <c r="AC1352" s="241" t="s">
        <v>46</v>
      </c>
      <c r="AD1352" s="241" t="s">
        <v>46</v>
      </c>
      <c r="AE1352" s="237"/>
      <c r="AF1352" s="237"/>
      <c r="AG1352" s="237"/>
      <c r="AH1352" s="237"/>
      <c r="AI1352" s="237" t="s">
        <v>1565</v>
      </c>
      <c r="AJ1352" s="237" t="s">
        <v>1176</v>
      </c>
      <c r="AK1352" s="237" t="s">
        <v>1322</v>
      </c>
      <c r="AL1352" s="237" t="s">
        <v>8386</v>
      </c>
      <c r="AM1352" s="242">
        <v>4</v>
      </c>
    </row>
    <row r="1353" spans="2:39">
      <c r="B1353" s="228" t="s">
        <v>1751</v>
      </c>
      <c r="C1353" s="229" t="s">
        <v>1752</v>
      </c>
      <c r="D1353" s="230" t="s">
        <v>46</v>
      </c>
      <c r="E1353" s="231" t="s">
        <v>46</v>
      </c>
      <c r="F1353" s="231" t="s">
        <v>46</v>
      </c>
      <c r="G1353" s="231" t="s">
        <v>46</v>
      </c>
      <c r="H1353" s="231" t="s">
        <v>46</v>
      </c>
      <c r="I1353" s="232" t="s">
        <v>46</v>
      </c>
      <c r="J1353" s="231" t="s">
        <v>46</v>
      </c>
      <c r="K1353" s="230" t="s">
        <v>46</v>
      </c>
      <c r="L1353" s="230" t="s">
        <v>46</v>
      </c>
      <c r="M1353" s="233">
        <v>0</v>
      </c>
      <c r="N1353" s="234" t="s">
        <v>46</v>
      </c>
      <c r="O1353" s="230" t="s">
        <v>46</v>
      </c>
      <c r="P1353" s="230" t="s">
        <v>46</v>
      </c>
      <c r="Q1353" s="233">
        <v>0</v>
      </c>
      <c r="R1353" s="234">
        <v>0</v>
      </c>
      <c r="S1353" s="235" t="s">
        <v>46</v>
      </c>
      <c r="T1353" s="236"/>
      <c r="U1353" s="237"/>
      <c r="V1353" s="238" t="s">
        <v>46</v>
      </c>
      <c r="W1353" s="236">
        <v>0</v>
      </c>
      <c r="X1353" s="237" t="s">
        <v>46</v>
      </c>
      <c r="Y1353" s="239">
        <v>0</v>
      </c>
      <c r="Z1353" s="237" t="s">
        <v>46</v>
      </c>
      <c r="AA1353" s="239">
        <v>0</v>
      </c>
      <c r="AB1353" s="240" t="s">
        <v>46</v>
      </c>
      <c r="AC1353" s="241" t="s">
        <v>46</v>
      </c>
      <c r="AD1353" s="241" t="s">
        <v>46</v>
      </c>
      <c r="AE1353" s="237"/>
      <c r="AF1353" s="237"/>
      <c r="AG1353" s="237"/>
      <c r="AH1353" s="237"/>
      <c r="AI1353" s="237" t="s">
        <v>1565</v>
      </c>
      <c r="AJ1353" s="237" t="s">
        <v>1176</v>
      </c>
      <c r="AK1353" s="237" t="s">
        <v>1322</v>
      </c>
      <c r="AL1353" s="237" t="s">
        <v>35</v>
      </c>
      <c r="AM1353" s="242">
        <v>4</v>
      </c>
    </row>
    <row r="1354" spans="2:39">
      <c r="B1354" s="228" t="s">
        <v>1753</v>
      </c>
      <c r="C1354" s="229" t="s">
        <v>1754</v>
      </c>
      <c r="D1354" s="230" t="s">
        <v>46</v>
      </c>
      <c r="E1354" s="231" t="s">
        <v>46</v>
      </c>
      <c r="F1354" s="231" t="s">
        <v>46</v>
      </c>
      <c r="G1354" s="231" t="s">
        <v>46</v>
      </c>
      <c r="H1354" s="231" t="s">
        <v>46</v>
      </c>
      <c r="I1354" s="232" t="s">
        <v>46</v>
      </c>
      <c r="J1354" s="231" t="s">
        <v>46</v>
      </c>
      <c r="K1354" s="230" t="s">
        <v>46</v>
      </c>
      <c r="L1354" s="230" t="s">
        <v>46</v>
      </c>
      <c r="M1354" s="233">
        <v>0</v>
      </c>
      <c r="N1354" s="234" t="s">
        <v>46</v>
      </c>
      <c r="O1354" s="230" t="s">
        <v>46</v>
      </c>
      <c r="P1354" s="230" t="s">
        <v>46</v>
      </c>
      <c r="Q1354" s="233">
        <v>0</v>
      </c>
      <c r="R1354" s="234">
        <v>0</v>
      </c>
      <c r="S1354" s="235" t="s">
        <v>46</v>
      </c>
      <c r="T1354" s="236"/>
      <c r="U1354" s="237"/>
      <c r="V1354" s="238" t="s">
        <v>46</v>
      </c>
      <c r="W1354" s="236">
        <v>0</v>
      </c>
      <c r="X1354" s="237" t="s">
        <v>46</v>
      </c>
      <c r="Y1354" s="239">
        <v>0</v>
      </c>
      <c r="Z1354" s="237" t="s">
        <v>46</v>
      </c>
      <c r="AA1354" s="239">
        <v>0</v>
      </c>
      <c r="AB1354" s="240" t="s">
        <v>46</v>
      </c>
      <c r="AC1354" s="241" t="s">
        <v>46</v>
      </c>
      <c r="AD1354" s="241" t="s">
        <v>46</v>
      </c>
      <c r="AE1354" s="237"/>
      <c r="AF1354" s="237"/>
      <c r="AG1354" s="237"/>
      <c r="AH1354" s="237"/>
      <c r="AI1354" s="237" t="s">
        <v>1565</v>
      </c>
      <c r="AJ1354" s="237" t="s">
        <v>1176</v>
      </c>
      <c r="AK1354" s="237" t="s">
        <v>1322</v>
      </c>
      <c r="AL1354" s="237" t="s">
        <v>770</v>
      </c>
      <c r="AM1354" s="242">
        <v>4</v>
      </c>
    </row>
    <row r="1355" spans="2:39">
      <c r="B1355" s="228" t="s">
        <v>1755</v>
      </c>
      <c r="C1355" s="229" t="s">
        <v>1756</v>
      </c>
      <c r="D1355" s="230" t="s">
        <v>46</v>
      </c>
      <c r="E1355" s="231" t="s">
        <v>46</v>
      </c>
      <c r="F1355" s="231" t="s">
        <v>46</v>
      </c>
      <c r="G1355" s="231" t="s">
        <v>46</v>
      </c>
      <c r="H1355" s="231" t="s">
        <v>46</v>
      </c>
      <c r="I1355" s="232" t="s">
        <v>46</v>
      </c>
      <c r="J1355" s="231" t="s">
        <v>46</v>
      </c>
      <c r="K1355" s="230" t="s">
        <v>46</v>
      </c>
      <c r="L1355" s="230" t="s">
        <v>46</v>
      </c>
      <c r="M1355" s="233">
        <v>0</v>
      </c>
      <c r="N1355" s="234" t="s">
        <v>46</v>
      </c>
      <c r="O1355" s="230" t="s">
        <v>46</v>
      </c>
      <c r="P1355" s="230" t="s">
        <v>46</v>
      </c>
      <c r="Q1355" s="233">
        <v>0</v>
      </c>
      <c r="R1355" s="234">
        <v>0</v>
      </c>
      <c r="S1355" s="235" t="s">
        <v>46</v>
      </c>
      <c r="T1355" s="236"/>
      <c r="U1355" s="237"/>
      <c r="V1355" s="238" t="s">
        <v>46</v>
      </c>
      <c r="W1355" s="236">
        <v>0</v>
      </c>
      <c r="X1355" s="237" t="s">
        <v>46</v>
      </c>
      <c r="Y1355" s="239">
        <v>0</v>
      </c>
      <c r="Z1355" s="237" t="s">
        <v>46</v>
      </c>
      <c r="AA1355" s="239">
        <v>0</v>
      </c>
      <c r="AB1355" s="240" t="s">
        <v>46</v>
      </c>
      <c r="AC1355" s="241" t="s">
        <v>46</v>
      </c>
      <c r="AD1355" s="241" t="s">
        <v>46</v>
      </c>
      <c r="AE1355" s="237"/>
      <c r="AF1355" s="237"/>
      <c r="AG1355" s="237"/>
      <c r="AH1355" s="237"/>
      <c r="AI1355" s="237" t="s">
        <v>1565</v>
      </c>
      <c r="AJ1355" s="237" t="s">
        <v>1176</v>
      </c>
      <c r="AK1355" s="237" t="s">
        <v>1322</v>
      </c>
      <c r="AL1355" s="237" t="s">
        <v>830</v>
      </c>
      <c r="AM1355" s="242">
        <v>4</v>
      </c>
    </row>
    <row r="1356" spans="2:39">
      <c r="B1356" s="228" t="s">
        <v>1757</v>
      </c>
      <c r="C1356" s="229" t="s">
        <v>1758</v>
      </c>
      <c r="D1356" s="230" t="s">
        <v>46</v>
      </c>
      <c r="E1356" s="231" t="s">
        <v>46</v>
      </c>
      <c r="F1356" s="231" t="s">
        <v>46</v>
      </c>
      <c r="G1356" s="231" t="s">
        <v>46</v>
      </c>
      <c r="H1356" s="231" t="s">
        <v>46</v>
      </c>
      <c r="I1356" s="232" t="s">
        <v>46</v>
      </c>
      <c r="J1356" s="231" t="s">
        <v>46</v>
      </c>
      <c r="K1356" s="230" t="s">
        <v>46</v>
      </c>
      <c r="L1356" s="230" t="s">
        <v>46</v>
      </c>
      <c r="M1356" s="233">
        <v>0</v>
      </c>
      <c r="N1356" s="234" t="s">
        <v>46</v>
      </c>
      <c r="O1356" s="230" t="s">
        <v>46</v>
      </c>
      <c r="P1356" s="230" t="s">
        <v>46</v>
      </c>
      <c r="Q1356" s="233">
        <v>0</v>
      </c>
      <c r="R1356" s="234">
        <v>0</v>
      </c>
      <c r="S1356" s="235" t="s">
        <v>46</v>
      </c>
      <c r="T1356" s="236"/>
      <c r="U1356" s="237"/>
      <c r="V1356" s="238" t="s">
        <v>46</v>
      </c>
      <c r="W1356" s="236">
        <v>0</v>
      </c>
      <c r="X1356" s="237" t="s">
        <v>46</v>
      </c>
      <c r="Y1356" s="239">
        <v>0</v>
      </c>
      <c r="Z1356" s="237" t="s">
        <v>46</v>
      </c>
      <c r="AA1356" s="239">
        <v>0</v>
      </c>
      <c r="AB1356" s="240" t="s">
        <v>46</v>
      </c>
      <c r="AC1356" s="241" t="s">
        <v>46</v>
      </c>
      <c r="AD1356" s="241" t="s">
        <v>46</v>
      </c>
      <c r="AE1356" s="237"/>
      <c r="AF1356" s="237"/>
      <c r="AG1356" s="237"/>
      <c r="AH1356" s="237"/>
      <c r="AI1356" s="237" t="s">
        <v>1565</v>
      </c>
      <c r="AJ1356" s="237" t="s">
        <v>1176</v>
      </c>
      <c r="AK1356" s="237" t="s">
        <v>1322</v>
      </c>
      <c r="AL1356" s="237" t="s">
        <v>860</v>
      </c>
      <c r="AM1356" s="242">
        <v>4</v>
      </c>
    </row>
    <row r="1357" spans="2:39">
      <c r="B1357" s="228" t="s">
        <v>1759</v>
      </c>
      <c r="C1357" s="229" t="s">
        <v>1760</v>
      </c>
      <c r="D1357" s="230" t="s">
        <v>46</v>
      </c>
      <c r="E1357" s="231" t="s">
        <v>46</v>
      </c>
      <c r="F1357" s="231" t="s">
        <v>46</v>
      </c>
      <c r="G1357" s="231" t="s">
        <v>46</v>
      </c>
      <c r="H1357" s="231" t="s">
        <v>46</v>
      </c>
      <c r="I1357" s="232" t="s">
        <v>46</v>
      </c>
      <c r="J1357" s="231" t="s">
        <v>46</v>
      </c>
      <c r="K1357" s="230" t="s">
        <v>46</v>
      </c>
      <c r="L1357" s="230" t="s">
        <v>46</v>
      </c>
      <c r="M1357" s="233">
        <v>0</v>
      </c>
      <c r="N1357" s="234" t="s">
        <v>46</v>
      </c>
      <c r="O1357" s="230" t="s">
        <v>46</v>
      </c>
      <c r="P1357" s="230" t="s">
        <v>46</v>
      </c>
      <c r="Q1357" s="233">
        <v>0</v>
      </c>
      <c r="R1357" s="234">
        <v>0</v>
      </c>
      <c r="S1357" s="235" t="s">
        <v>46</v>
      </c>
      <c r="T1357" s="236"/>
      <c r="U1357" s="237"/>
      <c r="V1357" s="238" t="s">
        <v>46</v>
      </c>
      <c r="W1357" s="236">
        <v>0</v>
      </c>
      <c r="X1357" s="237" t="s">
        <v>46</v>
      </c>
      <c r="Y1357" s="239">
        <v>0</v>
      </c>
      <c r="Z1357" s="237" t="s">
        <v>46</v>
      </c>
      <c r="AA1357" s="239">
        <v>0</v>
      </c>
      <c r="AB1357" s="240" t="s">
        <v>46</v>
      </c>
      <c r="AC1357" s="241" t="s">
        <v>46</v>
      </c>
      <c r="AD1357" s="241" t="s">
        <v>46</v>
      </c>
      <c r="AE1357" s="237"/>
      <c r="AF1357" s="237"/>
      <c r="AG1357" s="237"/>
      <c r="AH1357" s="237"/>
      <c r="AI1357" s="237" t="s">
        <v>1565</v>
      </c>
      <c r="AJ1357" s="237" t="s">
        <v>1176</v>
      </c>
      <c r="AK1357" s="237" t="s">
        <v>1322</v>
      </c>
      <c r="AL1357" s="237" t="s">
        <v>890</v>
      </c>
      <c r="AM1357" s="242">
        <v>4</v>
      </c>
    </row>
    <row r="1358" spans="2:39">
      <c r="B1358" s="228" t="s">
        <v>1761</v>
      </c>
      <c r="C1358" s="229" t="s">
        <v>1762</v>
      </c>
      <c r="D1358" s="230" t="s">
        <v>46</v>
      </c>
      <c r="E1358" s="231" t="s">
        <v>46</v>
      </c>
      <c r="F1358" s="231" t="s">
        <v>46</v>
      </c>
      <c r="G1358" s="231" t="s">
        <v>46</v>
      </c>
      <c r="H1358" s="231" t="s">
        <v>46</v>
      </c>
      <c r="I1358" s="232" t="s">
        <v>46</v>
      </c>
      <c r="J1358" s="231" t="s">
        <v>46</v>
      </c>
      <c r="K1358" s="230" t="s">
        <v>46</v>
      </c>
      <c r="L1358" s="230" t="s">
        <v>46</v>
      </c>
      <c r="M1358" s="233">
        <v>0</v>
      </c>
      <c r="N1358" s="234" t="s">
        <v>46</v>
      </c>
      <c r="O1358" s="230" t="s">
        <v>46</v>
      </c>
      <c r="P1358" s="230" t="s">
        <v>46</v>
      </c>
      <c r="Q1358" s="233">
        <v>0</v>
      </c>
      <c r="R1358" s="234">
        <v>0</v>
      </c>
      <c r="S1358" s="235" t="s">
        <v>46</v>
      </c>
      <c r="T1358" s="236"/>
      <c r="U1358" s="237"/>
      <c r="V1358" s="238" t="s">
        <v>46</v>
      </c>
      <c r="W1358" s="236">
        <v>0</v>
      </c>
      <c r="X1358" s="237" t="s">
        <v>46</v>
      </c>
      <c r="Y1358" s="239">
        <v>0</v>
      </c>
      <c r="Z1358" s="237" t="s">
        <v>46</v>
      </c>
      <c r="AA1358" s="239">
        <v>0</v>
      </c>
      <c r="AB1358" s="240" t="s">
        <v>46</v>
      </c>
      <c r="AC1358" s="241" t="s">
        <v>46</v>
      </c>
      <c r="AD1358" s="241" t="s">
        <v>46</v>
      </c>
      <c r="AE1358" s="237"/>
      <c r="AF1358" s="237"/>
      <c r="AG1358" s="237"/>
      <c r="AH1358" s="237"/>
      <c r="AI1358" s="237" t="s">
        <v>1565</v>
      </c>
      <c r="AJ1358" s="237" t="s">
        <v>1176</v>
      </c>
      <c r="AK1358" s="237" t="s">
        <v>1322</v>
      </c>
      <c r="AL1358" s="237" t="s">
        <v>920</v>
      </c>
      <c r="AM1358" s="242">
        <v>4</v>
      </c>
    </row>
    <row r="1359" spans="2:39">
      <c r="B1359" s="228" t="s">
        <v>8387</v>
      </c>
      <c r="C1359" s="229" t="s">
        <v>8388</v>
      </c>
      <c r="D1359" s="230" t="s">
        <v>46</v>
      </c>
      <c r="E1359" s="231" t="s">
        <v>46</v>
      </c>
      <c r="F1359" s="231" t="s">
        <v>46</v>
      </c>
      <c r="G1359" s="231" t="s">
        <v>46</v>
      </c>
      <c r="H1359" s="231" t="s">
        <v>46</v>
      </c>
      <c r="I1359" s="232" t="s">
        <v>46</v>
      </c>
      <c r="J1359" s="231" t="s">
        <v>46</v>
      </c>
      <c r="K1359" s="230" t="s">
        <v>46</v>
      </c>
      <c r="L1359" s="230" t="s">
        <v>46</v>
      </c>
      <c r="M1359" s="233">
        <v>0</v>
      </c>
      <c r="N1359" s="234" t="s">
        <v>46</v>
      </c>
      <c r="O1359" s="230" t="s">
        <v>46</v>
      </c>
      <c r="P1359" s="230" t="s">
        <v>46</v>
      </c>
      <c r="Q1359" s="233">
        <v>0</v>
      </c>
      <c r="R1359" s="234">
        <v>0</v>
      </c>
      <c r="S1359" s="235" t="s">
        <v>46</v>
      </c>
      <c r="T1359" s="236"/>
      <c r="U1359" s="237"/>
      <c r="V1359" s="238" t="s">
        <v>46</v>
      </c>
      <c r="W1359" s="236">
        <v>0</v>
      </c>
      <c r="X1359" s="237" t="s">
        <v>46</v>
      </c>
      <c r="Y1359" s="239">
        <v>0</v>
      </c>
      <c r="Z1359" s="237" t="s">
        <v>46</v>
      </c>
      <c r="AA1359" s="239">
        <v>0</v>
      </c>
      <c r="AB1359" s="240" t="s">
        <v>46</v>
      </c>
      <c r="AC1359" s="241" t="s">
        <v>46</v>
      </c>
      <c r="AD1359" s="241" t="s">
        <v>46</v>
      </c>
      <c r="AE1359" s="237"/>
      <c r="AF1359" s="237"/>
      <c r="AG1359" s="237"/>
      <c r="AH1359" s="237"/>
      <c r="AI1359" s="237" t="s">
        <v>1565</v>
      </c>
      <c r="AJ1359" s="237" t="s">
        <v>1176</v>
      </c>
      <c r="AK1359" s="237" t="s">
        <v>1322</v>
      </c>
      <c r="AL1359" s="237" t="s">
        <v>950</v>
      </c>
      <c r="AM1359" s="242">
        <v>4</v>
      </c>
    </row>
    <row r="1360" spans="2:39">
      <c r="B1360" s="228" t="s">
        <v>8389</v>
      </c>
      <c r="C1360" s="229" t="s">
        <v>8390</v>
      </c>
      <c r="D1360" s="230" t="s">
        <v>46</v>
      </c>
      <c r="E1360" s="231" t="s">
        <v>46</v>
      </c>
      <c r="F1360" s="231" t="s">
        <v>46</v>
      </c>
      <c r="G1360" s="231" t="s">
        <v>46</v>
      </c>
      <c r="H1360" s="231" t="s">
        <v>46</v>
      </c>
      <c r="I1360" s="232" t="s">
        <v>46</v>
      </c>
      <c r="J1360" s="231" t="s">
        <v>46</v>
      </c>
      <c r="K1360" s="230" t="s">
        <v>46</v>
      </c>
      <c r="L1360" s="230" t="s">
        <v>46</v>
      </c>
      <c r="M1360" s="233">
        <v>0</v>
      </c>
      <c r="N1360" s="234" t="s">
        <v>46</v>
      </c>
      <c r="O1360" s="230" t="s">
        <v>46</v>
      </c>
      <c r="P1360" s="230" t="s">
        <v>46</v>
      </c>
      <c r="Q1360" s="233">
        <v>0</v>
      </c>
      <c r="R1360" s="234">
        <v>0</v>
      </c>
      <c r="S1360" s="235" t="s">
        <v>46</v>
      </c>
      <c r="T1360" s="236"/>
      <c r="U1360" s="237"/>
      <c r="V1360" s="238" t="s">
        <v>46</v>
      </c>
      <c r="W1360" s="236">
        <v>0</v>
      </c>
      <c r="X1360" s="237" t="s">
        <v>46</v>
      </c>
      <c r="Y1360" s="239">
        <v>0</v>
      </c>
      <c r="Z1360" s="237" t="s">
        <v>46</v>
      </c>
      <c r="AA1360" s="239">
        <v>0</v>
      </c>
      <c r="AB1360" s="240" t="s">
        <v>46</v>
      </c>
      <c r="AC1360" s="241" t="s">
        <v>46</v>
      </c>
      <c r="AD1360" s="241" t="s">
        <v>46</v>
      </c>
      <c r="AE1360" s="237"/>
      <c r="AF1360" s="237"/>
      <c r="AG1360" s="237"/>
      <c r="AH1360" s="237"/>
      <c r="AI1360" s="237" t="s">
        <v>1565</v>
      </c>
      <c r="AJ1360" s="237" t="s">
        <v>1176</v>
      </c>
      <c r="AK1360" s="237" t="s">
        <v>1322</v>
      </c>
      <c r="AL1360" s="237" t="s">
        <v>980</v>
      </c>
      <c r="AM1360" s="242">
        <v>4</v>
      </c>
    </row>
    <row r="1361" spans="2:39">
      <c r="B1361" s="228" t="s">
        <v>8391</v>
      </c>
      <c r="C1361" s="229" t="s">
        <v>8392</v>
      </c>
      <c r="D1361" s="230" t="s">
        <v>46</v>
      </c>
      <c r="E1361" s="231" t="s">
        <v>46</v>
      </c>
      <c r="F1361" s="231" t="s">
        <v>46</v>
      </c>
      <c r="G1361" s="231" t="s">
        <v>46</v>
      </c>
      <c r="H1361" s="231" t="s">
        <v>46</v>
      </c>
      <c r="I1361" s="232" t="s">
        <v>46</v>
      </c>
      <c r="J1361" s="231" t="s">
        <v>46</v>
      </c>
      <c r="K1361" s="230" t="s">
        <v>46</v>
      </c>
      <c r="L1361" s="230" t="s">
        <v>46</v>
      </c>
      <c r="M1361" s="233">
        <v>0</v>
      </c>
      <c r="N1361" s="234" t="s">
        <v>46</v>
      </c>
      <c r="O1361" s="230" t="s">
        <v>46</v>
      </c>
      <c r="P1361" s="230" t="s">
        <v>46</v>
      </c>
      <c r="Q1361" s="233">
        <v>0</v>
      </c>
      <c r="R1361" s="234">
        <v>0</v>
      </c>
      <c r="S1361" s="235" t="s">
        <v>46</v>
      </c>
      <c r="T1361" s="236"/>
      <c r="U1361" s="237"/>
      <c r="V1361" s="238" t="s">
        <v>46</v>
      </c>
      <c r="W1361" s="236">
        <v>0</v>
      </c>
      <c r="X1361" s="237" t="s">
        <v>46</v>
      </c>
      <c r="Y1361" s="239">
        <v>0</v>
      </c>
      <c r="Z1361" s="237" t="s">
        <v>46</v>
      </c>
      <c r="AA1361" s="239">
        <v>0</v>
      </c>
      <c r="AB1361" s="240" t="s">
        <v>46</v>
      </c>
      <c r="AC1361" s="241" t="s">
        <v>46</v>
      </c>
      <c r="AD1361" s="241" t="s">
        <v>46</v>
      </c>
      <c r="AE1361" s="237"/>
      <c r="AF1361" s="237"/>
      <c r="AG1361" s="237"/>
      <c r="AH1361" s="237"/>
      <c r="AI1361" s="237" t="s">
        <v>1565</v>
      </c>
      <c r="AJ1361" s="237" t="s">
        <v>1176</v>
      </c>
      <c r="AK1361" s="237" t="s">
        <v>1322</v>
      </c>
      <c r="AL1361" s="237" t="s">
        <v>1070</v>
      </c>
      <c r="AM1361" s="242">
        <v>4</v>
      </c>
    </row>
    <row r="1362" spans="2:39">
      <c r="B1362" s="228" t="s">
        <v>8393</v>
      </c>
      <c r="C1362" s="229" t="s">
        <v>8394</v>
      </c>
      <c r="D1362" s="230" t="s">
        <v>46</v>
      </c>
      <c r="E1362" s="231" t="s">
        <v>46</v>
      </c>
      <c r="F1362" s="231" t="s">
        <v>46</v>
      </c>
      <c r="G1362" s="231" t="s">
        <v>46</v>
      </c>
      <c r="H1362" s="231" t="s">
        <v>46</v>
      </c>
      <c r="I1362" s="232" t="s">
        <v>46</v>
      </c>
      <c r="J1362" s="231" t="s">
        <v>46</v>
      </c>
      <c r="K1362" s="230" t="s">
        <v>46</v>
      </c>
      <c r="L1362" s="230" t="s">
        <v>46</v>
      </c>
      <c r="M1362" s="233">
        <v>0</v>
      </c>
      <c r="N1362" s="234" t="s">
        <v>46</v>
      </c>
      <c r="O1362" s="230" t="s">
        <v>46</v>
      </c>
      <c r="P1362" s="230" t="s">
        <v>46</v>
      </c>
      <c r="Q1362" s="233">
        <v>0</v>
      </c>
      <c r="R1362" s="234">
        <v>0</v>
      </c>
      <c r="S1362" s="235" t="s">
        <v>46</v>
      </c>
      <c r="T1362" s="236"/>
      <c r="U1362" s="237"/>
      <c r="V1362" s="238" t="s">
        <v>46</v>
      </c>
      <c r="W1362" s="236">
        <v>0</v>
      </c>
      <c r="X1362" s="237" t="s">
        <v>46</v>
      </c>
      <c r="Y1362" s="239">
        <v>0</v>
      </c>
      <c r="Z1362" s="237" t="s">
        <v>46</v>
      </c>
      <c r="AA1362" s="239">
        <v>0</v>
      </c>
      <c r="AB1362" s="240" t="s">
        <v>46</v>
      </c>
      <c r="AC1362" s="241" t="s">
        <v>46</v>
      </c>
      <c r="AD1362" s="241" t="s">
        <v>46</v>
      </c>
      <c r="AE1362" s="237"/>
      <c r="AF1362" s="237"/>
      <c r="AG1362" s="237"/>
      <c r="AH1362" s="237"/>
      <c r="AI1362" s="237" t="s">
        <v>1565</v>
      </c>
      <c r="AJ1362" s="237" t="s">
        <v>1176</v>
      </c>
      <c r="AK1362" s="237" t="s">
        <v>1322</v>
      </c>
      <c r="AL1362" s="237" t="s">
        <v>8319</v>
      </c>
      <c r="AM1362" s="242">
        <v>4</v>
      </c>
    </row>
    <row r="1363" spans="2:39">
      <c r="B1363" s="189" t="s">
        <v>1763</v>
      </c>
      <c r="C1363" s="190" t="s">
        <v>1764</v>
      </c>
      <c r="D1363" s="191" t="s">
        <v>46</v>
      </c>
      <c r="E1363" s="192" t="s">
        <v>46</v>
      </c>
      <c r="F1363" s="192" t="s">
        <v>46</v>
      </c>
      <c r="G1363" s="192" t="s">
        <v>46</v>
      </c>
      <c r="H1363" s="192" t="s">
        <v>46</v>
      </c>
      <c r="I1363" s="193" t="s">
        <v>46</v>
      </c>
      <c r="J1363" s="192" t="s">
        <v>46</v>
      </c>
      <c r="K1363" s="191" t="s">
        <v>46</v>
      </c>
      <c r="L1363" s="191" t="s">
        <v>46</v>
      </c>
      <c r="M1363" s="194">
        <v>0</v>
      </c>
      <c r="N1363" s="195" t="s">
        <v>46</v>
      </c>
      <c r="O1363" s="191" t="s">
        <v>46</v>
      </c>
      <c r="P1363" s="191" t="s">
        <v>46</v>
      </c>
      <c r="Q1363" s="194">
        <v>0</v>
      </c>
      <c r="R1363" s="195">
        <v>0</v>
      </c>
      <c r="S1363" s="196" t="s">
        <v>46</v>
      </c>
      <c r="T1363" s="44"/>
      <c r="U1363" s="43"/>
      <c r="V1363" s="197" t="s">
        <v>46</v>
      </c>
      <c r="W1363" s="44">
        <v>0</v>
      </c>
      <c r="X1363" s="43" t="s">
        <v>46</v>
      </c>
      <c r="Y1363" s="46">
        <v>0</v>
      </c>
      <c r="Z1363" s="43" t="s">
        <v>46</v>
      </c>
      <c r="AA1363" s="46">
        <v>0</v>
      </c>
      <c r="AB1363" s="47" t="s">
        <v>46</v>
      </c>
      <c r="AC1363" s="42" t="s">
        <v>46</v>
      </c>
      <c r="AD1363" s="42" t="s">
        <v>46</v>
      </c>
      <c r="AE1363" s="43"/>
      <c r="AF1363" s="43"/>
      <c r="AG1363" s="43"/>
      <c r="AH1363" s="43"/>
      <c r="AI1363" s="43" t="s">
        <v>1565</v>
      </c>
      <c r="AJ1363" s="43" t="s">
        <v>1176</v>
      </c>
      <c r="AK1363" s="43" t="s">
        <v>1176</v>
      </c>
      <c r="AL1363" s="43" t="s">
        <v>46</v>
      </c>
      <c r="AM1363" s="48">
        <v>3</v>
      </c>
    </row>
    <row r="1364" spans="2:39">
      <c r="B1364" s="228" t="s">
        <v>1765</v>
      </c>
      <c r="C1364" s="229" t="s">
        <v>1766</v>
      </c>
      <c r="D1364" s="230" t="s">
        <v>46</v>
      </c>
      <c r="E1364" s="231" t="s">
        <v>46</v>
      </c>
      <c r="F1364" s="231" t="s">
        <v>46</v>
      </c>
      <c r="G1364" s="231" t="s">
        <v>46</v>
      </c>
      <c r="H1364" s="231" t="s">
        <v>46</v>
      </c>
      <c r="I1364" s="232" t="s">
        <v>46</v>
      </c>
      <c r="J1364" s="231" t="s">
        <v>46</v>
      </c>
      <c r="K1364" s="230" t="s">
        <v>46</v>
      </c>
      <c r="L1364" s="230" t="s">
        <v>46</v>
      </c>
      <c r="M1364" s="233">
        <v>0</v>
      </c>
      <c r="N1364" s="234" t="s">
        <v>46</v>
      </c>
      <c r="O1364" s="230" t="s">
        <v>46</v>
      </c>
      <c r="P1364" s="230" t="s">
        <v>46</v>
      </c>
      <c r="Q1364" s="233">
        <v>0</v>
      </c>
      <c r="R1364" s="234">
        <v>0</v>
      </c>
      <c r="S1364" s="235" t="s">
        <v>46</v>
      </c>
      <c r="T1364" s="236"/>
      <c r="U1364" s="237"/>
      <c r="V1364" s="238" t="s">
        <v>46</v>
      </c>
      <c r="W1364" s="236">
        <v>0</v>
      </c>
      <c r="X1364" s="237" t="s">
        <v>46</v>
      </c>
      <c r="Y1364" s="239">
        <v>0</v>
      </c>
      <c r="Z1364" s="237" t="s">
        <v>46</v>
      </c>
      <c r="AA1364" s="239">
        <v>0</v>
      </c>
      <c r="AB1364" s="240" t="s">
        <v>46</v>
      </c>
      <c r="AC1364" s="241" t="s">
        <v>46</v>
      </c>
      <c r="AD1364" s="241" t="s">
        <v>46</v>
      </c>
      <c r="AE1364" s="237"/>
      <c r="AF1364" s="237"/>
      <c r="AG1364" s="237"/>
      <c r="AH1364" s="237"/>
      <c r="AI1364" s="237" t="s">
        <v>1565</v>
      </c>
      <c r="AJ1364" s="237" t="s">
        <v>1176</v>
      </c>
      <c r="AK1364" s="237" t="s">
        <v>1176</v>
      </c>
      <c r="AL1364" s="237" t="s">
        <v>35</v>
      </c>
      <c r="AM1364" s="242">
        <v>4</v>
      </c>
    </row>
    <row r="1365" spans="2:39">
      <c r="B1365" s="228" t="s">
        <v>1767</v>
      </c>
      <c r="C1365" s="229" t="s">
        <v>1768</v>
      </c>
      <c r="D1365" s="230" t="s">
        <v>46</v>
      </c>
      <c r="E1365" s="231" t="s">
        <v>46</v>
      </c>
      <c r="F1365" s="231" t="s">
        <v>46</v>
      </c>
      <c r="G1365" s="231" t="s">
        <v>46</v>
      </c>
      <c r="H1365" s="231" t="s">
        <v>46</v>
      </c>
      <c r="I1365" s="232" t="s">
        <v>46</v>
      </c>
      <c r="J1365" s="231" t="s">
        <v>46</v>
      </c>
      <c r="K1365" s="230" t="s">
        <v>46</v>
      </c>
      <c r="L1365" s="230" t="s">
        <v>46</v>
      </c>
      <c r="M1365" s="233">
        <v>0</v>
      </c>
      <c r="N1365" s="234" t="s">
        <v>46</v>
      </c>
      <c r="O1365" s="230" t="s">
        <v>46</v>
      </c>
      <c r="P1365" s="230" t="s">
        <v>46</v>
      </c>
      <c r="Q1365" s="233">
        <v>0</v>
      </c>
      <c r="R1365" s="234">
        <v>0</v>
      </c>
      <c r="S1365" s="235" t="s">
        <v>46</v>
      </c>
      <c r="T1365" s="236"/>
      <c r="U1365" s="237"/>
      <c r="V1365" s="238" t="s">
        <v>46</v>
      </c>
      <c r="W1365" s="236">
        <v>0</v>
      </c>
      <c r="X1365" s="237" t="s">
        <v>46</v>
      </c>
      <c r="Y1365" s="239">
        <v>0</v>
      </c>
      <c r="Z1365" s="237" t="s">
        <v>46</v>
      </c>
      <c r="AA1365" s="239">
        <v>0</v>
      </c>
      <c r="AB1365" s="240" t="s">
        <v>46</v>
      </c>
      <c r="AC1365" s="241" t="s">
        <v>46</v>
      </c>
      <c r="AD1365" s="241" t="s">
        <v>46</v>
      </c>
      <c r="AE1365" s="237"/>
      <c r="AF1365" s="237"/>
      <c r="AG1365" s="237"/>
      <c r="AH1365" s="237"/>
      <c r="AI1365" s="237" t="s">
        <v>1565</v>
      </c>
      <c r="AJ1365" s="237" t="s">
        <v>1176</v>
      </c>
      <c r="AK1365" s="237" t="s">
        <v>1176</v>
      </c>
      <c r="AL1365" s="237" t="s">
        <v>109</v>
      </c>
      <c r="AM1365" s="242">
        <v>4</v>
      </c>
    </row>
    <row r="1366" spans="2:39">
      <c r="B1366" s="180" t="s">
        <v>1769</v>
      </c>
      <c r="C1366" s="181" t="s">
        <v>1770</v>
      </c>
      <c r="D1366" s="182" t="s">
        <v>46</v>
      </c>
      <c r="E1366" s="183" t="s">
        <v>46</v>
      </c>
      <c r="F1366" s="183" t="s">
        <v>46</v>
      </c>
      <c r="G1366" s="183" t="s">
        <v>46</v>
      </c>
      <c r="H1366" s="183" t="s">
        <v>46</v>
      </c>
      <c r="I1366" s="184" t="s">
        <v>46</v>
      </c>
      <c r="J1366" s="183" t="s">
        <v>46</v>
      </c>
      <c r="K1366" s="182" t="s">
        <v>46</v>
      </c>
      <c r="L1366" s="182" t="s">
        <v>46</v>
      </c>
      <c r="M1366" s="185">
        <v>0</v>
      </c>
      <c r="N1366" s="186" t="s">
        <v>46</v>
      </c>
      <c r="O1366" s="182" t="s">
        <v>46</v>
      </c>
      <c r="P1366" s="182" t="s">
        <v>46</v>
      </c>
      <c r="Q1366" s="185">
        <v>0</v>
      </c>
      <c r="R1366" s="186">
        <v>0</v>
      </c>
      <c r="S1366" s="187" t="s">
        <v>46</v>
      </c>
      <c r="T1366" s="36"/>
      <c r="U1366" s="35"/>
      <c r="V1366" s="188" t="s">
        <v>46</v>
      </c>
      <c r="W1366" s="36">
        <v>0</v>
      </c>
      <c r="X1366" s="35" t="s">
        <v>46</v>
      </c>
      <c r="Y1366" s="38">
        <v>0</v>
      </c>
      <c r="Z1366" s="35" t="s">
        <v>46</v>
      </c>
      <c r="AA1366" s="38">
        <v>0</v>
      </c>
      <c r="AB1366" s="39" t="s">
        <v>46</v>
      </c>
      <c r="AC1366" s="34" t="s">
        <v>46</v>
      </c>
      <c r="AD1366" s="34" t="s">
        <v>46</v>
      </c>
      <c r="AE1366" s="35"/>
      <c r="AF1366" s="35"/>
      <c r="AG1366" s="35"/>
      <c r="AH1366" s="35"/>
      <c r="AI1366" s="35" t="s">
        <v>1565</v>
      </c>
      <c r="AJ1366" s="35" t="s">
        <v>1307</v>
      </c>
      <c r="AK1366" s="35" t="s">
        <v>46</v>
      </c>
      <c r="AL1366" s="35" t="s">
        <v>46</v>
      </c>
      <c r="AM1366" s="40">
        <v>2</v>
      </c>
    </row>
    <row r="1367" spans="2:39">
      <c r="B1367" s="189" t="s">
        <v>1771</v>
      </c>
      <c r="C1367" s="190" t="s">
        <v>6926</v>
      </c>
      <c r="D1367" s="191" t="s">
        <v>46</v>
      </c>
      <c r="E1367" s="192" t="s">
        <v>46</v>
      </c>
      <c r="F1367" s="192" t="s">
        <v>46</v>
      </c>
      <c r="G1367" s="192" t="s">
        <v>46</v>
      </c>
      <c r="H1367" s="192" t="s">
        <v>46</v>
      </c>
      <c r="I1367" s="193" t="s">
        <v>46</v>
      </c>
      <c r="J1367" s="192" t="s">
        <v>46</v>
      </c>
      <c r="K1367" s="191" t="s">
        <v>46</v>
      </c>
      <c r="L1367" s="191" t="s">
        <v>46</v>
      </c>
      <c r="M1367" s="194">
        <v>0</v>
      </c>
      <c r="N1367" s="195" t="s">
        <v>46</v>
      </c>
      <c r="O1367" s="191" t="s">
        <v>46</v>
      </c>
      <c r="P1367" s="191" t="s">
        <v>46</v>
      </c>
      <c r="Q1367" s="194">
        <v>0</v>
      </c>
      <c r="R1367" s="195">
        <v>0</v>
      </c>
      <c r="S1367" s="196" t="s">
        <v>46</v>
      </c>
      <c r="T1367" s="44"/>
      <c r="U1367" s="43"/>
      <c r="V1367" s="197" t="s">
        <v>46</v>
      </c>
      <c r="W1367" s="44">
        <v>0</v>
      </c>
      <c r="X1367" s="43" t="s">
        <v>46</v>
      </c>
      <c r="Y1367" s="46">
        <v>0</v>
      </c>
      <c r="Z1367" s="43" t="s">
        <v>46</v>
      </c>
      <c r="AA1367" s="46">
        <v>0</v>
      </c>
      <c r="AB1367" s="47" t="s">
        <v>46</v>
      </c>
      <c r="AC1367" s="42" t="s">
        <v>46</v>
      </c>
      <c r="AD1367" s="42" t="s">
        <v>46</v>
      </c>
      <c r="AE1367" s="43"/>
      <c r="AF1367" s="43"/>
      <c r="AG1367" s="43"/>
      <c r="AH1367" s="43"/>
      <c r="AI1367" s="43" t="s">
        <v>1565</v>
      </c>
      <c r="AJ1367" s="43" t="s">
        <v>1307</v>
      </c>
      <c r="AK1367" s="43" t="s">
        <v>94</v>
      </c>
      <c r="AL1367" s="43" t="s">
        <v>46</v>
      </c>
      <c r="AM1367" s="48">
        <v>3</v>
      </c>
    </row>
    <row r="1368" spans="2:39">
      <c r="B1368" s="228" t="s">
        <v>1772</v>
      </c>
      <c r="C1368" s="229" t="s">
        <v>1773</v>
      </c>
      <c r="D1368" s="230" t="s">
        <v>46</v>
      </c>
      <c r="E1368" s="231" t="s">
        <v>46</v>
      </c>
      <c r="F1368" s="231" t="s">
        <v>46</v>
      </c>
      <c r="G1368" s="231" t="s">
        <v>46</v>
      </c>
      <c r="H1368" s="231" t="s">
        <v>46</v>
      </c>
      <c r="I1368" s="232" t="s">
        <v>46</v>
      </c>
      <c r="J1368" s="231" t="s">
        <v>46</v>
      </c>
      <c r="K1368" s="230" t="s">
        <v>46</v>
      </c>
      <c r="L1368" s="230" t="s">
        <v>46</v>
      </c>
      <c r="M1368" s="233">
        <v>0</v>
      </c>
      <c r="N1368" s="234" t="s">
        <v>46</v>
      </c>
      <c r="O1368" s="230" t="s">
        <v>46</v>
      </c>
      <c r="P1368" s="230" t="s">
        <v>46</v>
      </c>
      <c r="Q1368" s="233">
        <v>0</v>
      </c>
      <c r="R1368" s="234">
        <v>0</v>
      </c>
      <c r="S1368" s="235" t="s">
        <v>46</v>
      </c>
      <c r="T1368" s="236"/>
      <c r="U1368" s="237"/>
      <c r="V1368" s="238" t="s">
        <v>46</v>
      </c>
      <c r="W1368" s="236">
        <v>0</v>
      </c>
      <c r="X1368" s="237" t="s">
        <v>46</v>
      </c>
      <c r="Y1368" s="239">
        <v>0</v>
      </c>
      <c r="Z1368" s="237" t="s">
        <v>46</v>
      </c>
      <c r="AA1368" s="239">
        <v>0</v>
      </c>
      <c r="AB1368" s="240" t="s">
        <v>46</v>
      </c>
      <c r="AC1368" s="241" t="s">
        <v>46</v>
      </c>
      <c r="AD1368" s="241" t="s">
        <v>46</v>
      </c>
      <c r="AE1368" s="237"/>
      <c r="AF1368" s="237"/>
      <c r="AG1368" s="237"/>
      <c r="AH1368" s="237"/>
      <c r="AI1368" s="237" t="s">
        <v>1565</v>
      </c>
      <c r="AJ1368" s="237" t="s">
        <v>1307</v>
      </c>
      <c r="AK1368" s="237" t="s">
        <v>94</v>
      </c>
      <c r="AL1368" s="237" t="s">
        <v>35</v>
      </c>
      <c r="AM1368" s="242">
        <v>4</v>
      </c>
    </row>
    <row r="1369" spans="2:39">
      <c r="B1369" s="228" t="s">
        <v>8395</v>
      </c>
      <c r="C1369" s="229" t="s">
        <v>6929</v>
      </c>
      <c r="D1369" s="230" t="s">
        <v>46</v>
      </c>
      <c r="E1369" s="231" t="s">
        <v>46</v>
      </c>
      <c r="F1369" s="231" t="s">
        <v>46</v>
      </c>
      <c r="G1369" s="231" t="s">
        <v>46</v>
      </c>
      <c r="H1369" s="231" t="s">
        <v>46</v>
      </c>
      <c r="I1369" s="232" t="s">
        <v>46</v>
      </c>
      <c r="J1369" s="231" t="s">
        <v>46</v>
      </c>
      <c r="K1369" s="230" t="s">
        <v>46</v>
      </c>
      <c r="L1369" s="230" t="s">
        <v>46</v>
      </c>
      <c r="M1369" s="233">
        <v>0</v>
      </c>
      <c r="N1369" s="234" t="s">
        <v>46</v>
      </c>
      <c r="O1369" s="230" t="s">
        <v>46</v>
      </c>
      <c r="P1369" s="230" t="s">
        <v>46</v>
      </c>
      <c r="Q1369" s="233">
        <v>0</v>
      </c>
      <c r="R1369" s="234">
        <v>0</v>
      </c>
      <c r="S1369" s="235" t="s">
        <v>46</v>
      </c>
      <c r="T1369" s="236"/>
      <c r="U1369" s="237"/>
      <c r="V1369" s="238" t="s">
        <v>46</v>
      </c>
      <c r="W1369" s="236">
        <v>0</v>
      </c>
      <c r="X1369" s="237" t="s">
        <v>46</v>
      </c>
      <c r="Y1369" s="239">
        <v>0</v>
      </c>
      <c r="Z1369" s="237" t="s">
        <v>46</v>
      </c>
      <c r="AA1369" s="239">
        <v>0</v>
      </c>
      <c r="AB1369" s="240" t="s">
        <v>46</v>
      </c>
      <c r="AC1369" s="241" t="s">
        <v>46</v>
      </c>
      <c r="AD1369" s="241" t="s">
        <v>46</v>
      </c>
      <c r="AE1369" s="237"/>
      <c r="AF1369" s="237"/>
      <c r="AG1369" s="237"/>
      <c r="AH1369" s="237"/>
      <c r="AI1369" s="237" t="s">
        <v>1565</v>
      </c>
      <c r="AJ1369" s="237" t="s">
        <v>1307</v>
      </c>
      <c r="AK1369" s="237" t="s">
        <v>94</v>
      </c>
      <c r="AL1369" s="237" t="s">
        <v>195</v>
      </c>
      <c r="AM1369" s="242">
        <v>4</v>
      </c>
    </row>
    <row r="1370" spans="2:39">
      <c r="B1370" s="189" t="s">
        <v>8396</v>
      </c>
      <c r="C1370" s="190" t="s">
        <v>7036</v>
      </c>
      <c r="D1370" s="191" t="s">
        <v>46</v>
      </c>
      <c r="E1370" s="192" t="s">
        <v>46</v>
      </c>
      <c r="F1370" s="192" t="s">
        <v>46</v>
      </c>
      <c r="G1370" s="192" t="s">
        <v>46</v>
      </c>
      <c r="H1370" s="192" t="s">
        <v>46</v>
      </c>
      <c r="I1370" s="193" t="s">
        <v>46</v>
      </c>
      <c r="J1370" s="192" t="s">
        <v>46</v>
      </c>
      <c r="K1370" s="191" t="s">
        <v>46</v>
      </c>
      <c r="L1370" s="191" t="s">
        <v>46</v>
      </c>
      <c r="M1370" s="194">
        <v>0</v>
      </c>
      <c r="N1370" s="195" t="s">
        <v>46</v>
      </c>
      <c r="O1370" s="191" t="s">
        <v>46</v>
      </c>
      <c r="P1370" s="191" t="s">
        <v>46</v>
      </c>
      <c r="Q1370" s="194">
        <v>0</v>
      </c>
      <c r="R1370" s="195">
        <v>0</v>
      </c>
      <c r="S1370" s="196" t="s">
        <v>46</v>
      </c>
      <c r="T1370" s="44"/>
      <c r="U1370" s="43"/>
      <c r="V1370" s="197" t="s">
        <v>46</v>
      </c>
      <c r="W1370" s="44">
        <v>0</v>
      </c>
      <c r="X1370" s="43" t="s">
        <v>46</v>
      </c>
      <c r="Y1370" s="46">
        <v>0</v>
      </c>
      <c r="Z1370" s="43" t="s">
        <v>46</v>
      </c>
      <c r="AA1370" s="46">
        <v>0</v>
      </c>
      <c r="AB1370" s="47" t="s">
        <v>46</v>
      </c>
      <c r="AC1370" s="42" t="s">
        <v>46</v>
      </c>
      <c r="AD1370" s="42" t="s">
        <v>46</v>
      </c>
      <c r="AE1370" s="43"/>
      <c r="AF1370" s="43"/>
      <c r="AG1370" s="43"/>
      <c r="AH1370" s="43"/>
      <c r="AI1370" s="43" t="s">
        <v>1565</v>
      </c>
      <c r="AJ1370" s="43" t="s">
        <v>1307</v>
      </c>
      <c r="AK1370" s="43" t="s">
        <v>228</v>
      </c>
      <c r="AL1370" s="43" t="s">
        <v>46</v>
      </c>
      <c r="AM1370" s="48">
        <v>3</v>
      </c>
    </row>
    <row r="1371" spans="2:39">
      <c r="B1371" s="228" t="s">
        <v>8397</v>
      </c>
      <c r="C1371" s="229" t="s">
        <v>8398</v>
      </c>
      <c r="D1371" s="230" t="s">
        <v>46</v>
      </c>
      <c r="E1371" s="231" t="s">
        <v>46</v>
      </c>
      <c r="F1371" s="231" t="s">
        <v>46</v>
      </c>
      <c r="G1371" s="231" t="s">
        <v>46</v>
      </c>
      <c r="H1371" s="231" t="s">
        <v>46</v>
      </c>
      <c r="I1371" s="232" t="s">
        <v>46</v>
      </c>
      <c r="J1371" s="231" t="s">
        <v>46</v>
      </c>
      <c r="K1371" s="230" t="s">
        <v>46</v>
      </c>
      <c r="L1371" s="230" t="s">
        <v>46</v>
      </c>
      <c r="M1371" s="233">
        <v>0</v>
      </c>
      <c r="N1371" s="234" t="s">
        <v>46</v>
      </c>
      <c r="O1371" s="230" t="s">
        <v>46</v>
      </c>
      <c r="P1371" s="230" t="s">
        <v>46</v>
      </c>
      <c r="Q1371" s="233">
        <v>0</v>
      </c>
      <c r="R1371" s="234">
        <v>0</v>
      </c>
      <c r="S1371" s="235" t="s">
        <v>46</v>
      </c>
      <c r="T1371" s="236"/>
      <c r="U1371" s="237"/>
      <c r="V1371" s="238" t="s">
        <v>46</v>
      </c>
      <c r="W1371" s="236">
        <v>0</v>
      </c>
      <c r="X1371" s="237" t="s">
        <v>46</v>
      </c>
      <c r="Y1371" s="239">
        <v>0</v>
      </c>
      <c r="Z1371" s="237" t="s">
        <v>46</v>
      </c>
      <c r="AA1371" s="239">
        <v>0</v>
      </c>
      <c r="AB1371" s="240" t="s">
        <v>46</v>
      </c>
      <c r="AC1371" s="241" t="s">
        <v>46</v>
      </c>
      <c r="AD1371" s="241" t="s">
        <v>46</v>
      </c>
      <c r="AE1371" s="237"/>
      <c r="AF1371" s="237"/>
      <c r="AG1371" s="237"/>
      <c r="AH1371" s="237"/>
      <c r="AI1371" s="237" t="s">
        <v>1565</v>
      </c>
      <c r="AJ1371" s="237" t="s">
        <v>1307</v>
      </c>
      <c r="AK1371" s="237" t="s">
        <v>228</v>
      </c>
      <c r="AL1371" s="237" t="s">
        <v>35</v>
      </c>
      <c r="AM1371" s="242">
        <v>4</v>
      </c>
    </row>
    <row r="1372" spans="2:39">
      <c r="B1372" s="189" t="s">
        <v>8399</v>
      </c>
      <c r="C1372" s="190" t="s">
        <v>7252</v>
      </c>
      <c r="D1372" s="191" t="s">
        <v>46</v>
      </c>
      <c r="E1372" s="192" t="s">
        <v>46</v>
      </c>
      <c r="F1372" s="192" t="s">
        <v>46</v>
      </c>
      <c r="G1372" s="192" t="s">
        <v>46</v>
      </c>
      <c r="H1372" s="192" t="s">
        <v>46</v>
      </c>
      <c r="I1372" s="193" t="s">
        <v>46</v>
      </c>
      <c r="J1372" s="192" t="s">
        <v>46</v>
      </c>
      <c r="K1372" s="191" t="s">
        <v>46</v>
      </c>
      <c r="L1372" s="191" t="s">
        <v>46</v>
      </c>
      <c r="M1372" s="194">
        <v>0</v>
      </c>
      <c r="N1372" s="195" t="s">
        <v>46</v>
      </c>
      <c r="O1372" s="191" t="s">
        <v>46</v>
      </c>
      <c r="P1372" s="191" t="s">
        <v>46</v>
      </c>
      <c r="Q1372" s="194">
        <v>0</v>
      </c>
      <c r="R1372" s="195">
        <v>0</v>
      </c>
      <c r="S1372" s="196" t="s">
        <v>46</v>
      </c>
      <c r="T1372" s="44"/>
      <c r="U1372" s="43"/>
      <c r="V1372" s="197" t="s">
        <v>46</v>
      </c>
      <c r="W1372" s="44">
        <v>0</v>
      </c>
      <c r="X1372" s="43" t="s">
        <v>46</v>
      </c>
      <c r="Y1372" s="46">
        <v>0</v>
      </c>
      <c r="Z1372" s="43" t="s">
        <v>46</v>
      </c>
      <c r="AA1372" s="46">
        <v>0</v>
      </c>
      <c r="AB1372" s="47" t="s">
        <v>46</v>
      </c>
      <c r="AC1372" s="42" t="s">
        <v>46</v>
      </c>
      <c r="AD1372" s="42" t="s">
        <v>46</v>
      </c>
      <c r="AE1372" s="43"/>
      <c r="AF1372" s="43"/>
      <c r="AG1372" s="43"/>
      <c r="AH1372" s="43"/>
      <c r="AI1372" s="43" t="s">
        <v>1565</v>
      </c>
      <c r="AJ1372" s="43" t="s">
        <v>1307</v>
      </c>
      <c r="AK1372" s="43" t="s">
        <v>288</v>
      </c>
      <c r="AL1372" s="43" t="s">
        <v>46</v>
      </c>
      <c r="AM1372" s="48">
        <v>3</v>
      </c>
    </row>
    <row r="1373" spans="2:39">
      <c r="B1373" s="228" t="s">
        <v>8400</v>
      </c>
      <c r="C1373" s="229" t="s">
        <v>7261</v>
      </c>
      <c r="D1373" s="230" t="s">
        <v>46</v>
      </c>
      <c r="E1373" s="231" t="s">
        <v>46</v>
      </c>
      <c r="F1373" s="231" t="s">
        <v>46</v>
      </c>
      <c r="G1373" s="231" t="s">
        <v>46</v>
      </c>
      <c r="H1373" s="231" t="s">
        <v>46</v>
      </c>
      <c r="I1373" s="232" t="s">
        <v>46</v>
      </c>
      <c r="J1373" s="231" t="s">
        <v>46</v>
      </c>
      <c r="K1373" s="230" t="s">
        <v>46</v>
      </c>
      <c r="L1373" s="230" t="s">
        <v>46</v>
      </c>
      <c r="M1373" s="233">
        <v>0</v>
      </c>
      <c r="N1373" s="234" t="s">
        <v>46</v>
      </c>
      <c r="O1373" s="230" t="s">
        <v>46</v>
      </c>
      <c r="P1373" s="230" t="s">
        <v>46</v>
      </c>
      <c r="Q1373" s="233">
        <v>0</v>
      </c>
      <c r="R1373" s="234">
        <v>0</v>
      </c>
      <c r="S1373" s="235" t="s">
        <v>46</v>
      </c>
      <c r="T1373" s="236"/>
      <c r="U1373" s="237"/>
      <c r="V1373" s="238" t="s">
        <v>46</v>
      </c>
      <c r="W1373" s="236">
        <v>0</v>
      </c>
      <c r="X1373" s="237" t="s">
        <v>46</v>
      </c>
      <c r="Y1373" s="239">
        <v>0</v>
      </c>
      <c r="Z1373" s="237" t="s">
        <v>46</v>
      </c>
      <c r="AA1373" s="239">
        <v>0</v>
      </c>
      <c r="AB1373" s="240" t="s">
        <v>46</v>
      </c>
      <c r="AC1373" s="241" t="s">
        <v>46</v>
      </c>
      <c r="AD1373" s="241" t="s">
        <v>46</v>
      </c>
      <c r="AE1373" s="237"/>
      <c r="AF1373" s="237"/>
      <c r="AG1373" s="237"/>
      <c r="AH1373" s="237"/>
      <c r="AI1373" s="237" t="s">
        <v>1565</v>
      </c>
      <c r="AJ1373" s="237" t="s">
        <v>1307</v>
      </c>
      <c r="AK1373" s="237" t="s">
        <v>288</v>
      </c>
      <c r="AL1373" s="237" t="s">
        <v>1100</v>
      </c>
      <c r="AM1373" s="242">
        <v>4</v>
      </c>
    </row>
    <row r="1374" spans="2:39">
      <c r="B1374" s="180" t="s">
        <v>1774</v>
      </c>
      <c r="C1374" s="181" t="s">
        <v>1775</v>
      </c>
      <c r="D1374" s="182" t="s">
        <v>46</v>
      </c>
      <c r="E1374" s="183" t="s">
        <v>46</v>
      </c>
      <c r="F1374" s="183" t="s">
        <v>46</v>
      </c>
      <c r="G1374" s="183" t="s">
        <v>46</v>
      </c>
      <c r="H1374" s="183" t="s">
        <v>46</v>
      </c>
      <c r="I1374" s="184" t="s">
        <v>46</v>
      </c>
      <c r="J1374" s="183" t="s">
        <v>46</v>
      </c>
      <c r="K1374" s="182" t="s">
        <v>46</v>
      </c>
      <c r="L1374" s="182" t="s">
        <v>46</v>
      </c>
      <c r="M1374" s="185">
        <v>0</v>
      </c>
      <c r="N1374" s="186" t="s">
        <v>46</v>
      </c>
      <c r="O1374" s="182" t="s">
        <v>46</v>
      </c>
      <c r="P1374" s="182" t="s">
        <v>46</v>
      </c>
      <c r="Q1374" s="185">
        <v>0</v>
      </c>
      <c r="R1374" s="186">
        <v>0</v>
      </c>
      <c r="S1374" s="187" t="s">
        <v>46</v>
      </c>
      <c r="T1374" s="36"/>
      <c r="U1374" s="35"/>
      <c r="V1374" s="188" t="s">
        <v>46</v>
      </c>
      <c r="W1374" s="36">
        <v>0</v>
      </c>
      <c r="X1374" s="35" t="s">
        <v>46</v>
      </c>
      <c r="Y1374" s="38">
        <v>0</v>
      </c>
      <c r="Z1374" s="35" t="s">
        <v>46</v>
      </c>
      <c r="AA1374" s="38">
        <v>0</v>
      </c>
      <c r="AB1374" s="39" t="s">
        <v>46</v>
      </c>
      <c r="AC1374" s="34" t="s">
        <v>46</v>
      </c>
      <c r="AD1374" s="34" t="s">
        <v>46</v>
      </c>
      <c r="AE1374" s="35"/>
      <c r="AF1374" s="35"/>
      <c r="AG1374" s="35"/>
      <c r="AH1374" s="35"/>
      <c r="AI1374" s="35" t="s">
        <v>1565</v>
      </c>
      <c r="AJ1374" s="35" t="s">
        <v>1341</v>
      </c>
      <c r="AK1374" s="35" t="s">
        <v>46</v>
      </c>
      <c r="AL1374" s="35" t="s">
        <v>46</v>
      </c>
      <c r="AM1374" s="40">
        <v>2</v>
      </c>
    </row>
    <row r="1375" spans="2:39">
      <c r="B1375" s="189" t="s">
        <v>1776</v>
      </c>
      <c r="C1375" s="190" t="s">
        <v>1777</v>
      </c>
      <c r="D1375" s="191" t="s">
        <v>46</v>
      </c>
      <c r="E1375" s="192" t="s">
        <v>46</v>
      </c>
      <c r="F1375" s="192" t="s">
        <v>46</v>
      </c>
      <c r="G1375" s="192" t="s">
        <v>46</v>
      </c>
      <c r="H1375" s="192" t="s">
        <v>46</v>
      </c>
      <c r="I1375" s="193" t="s">
        <v>46</v>
      </c>
      <c r="J1375" s="192" t="s">
        <v>46</v>
      </c>
      <c r="K1375" s="191" t="s">
        <v>46</v>
      </c>
      <c r="L1375" s="191" t="s">
        <v>46</v>
      </c>
      <c r="M1375" s="194">
        <v>0</v>
      </c>
      <c r="N1375" s="195" t="s">
        <v>46</v>
      </c>
      <c r="O1375" s="191" t="s">
        <v>46</v>
      </c>
      <c r="P1375" s="191" t="s">
        <v>46</v>
      </c>
      <c r="Q1375" s="194">
        <v>0</v>
      </c>
      <c r="R1375" s="195">
        <v>0</v>
      </c>
      <c r="S1375" s="196" t="s">
        <v>46</v>
      </c>
      <c r="T1375" s="44"/>
      <c r="U1375" s="43"/>
      <c r="V1375" s="197" t="s">
        <v>46</v>
      </c>
      <c r="W1375" s="44">
        <v>0</v>
      </c>
      <c r="X1375" s="43" t="s">
        <v>46</v>
      </c>
      <c r="Y1375" s="46">
        <v>0</v>
      </c>
      <c r="Z1375" s="43" t="s">
        <v>46</v>
      </c>
      <c r="AA1375" s="46">
        <v>0</v>
      </c>
      <c r="AB1375" s="47" t="s">
        <v>46</v>
      </c>
      <c r="AC1375" s="42" t="s">
        <v>46</v>
      </c>
      <c r="AD1375" s="42" t="s">
        <v>46</v>
      </c>
      <c r="AE1375" s="43"/>
      <c r="AF1375" s="43"/>
      <c r="AG1375" s="43"/>
      <c r="AH1375" s="43"/>
      <c r="AI1375" s="43" t="s">
        <v>1565</v>
      </c>
      <c r="AJ1375" s="43" t="s">
        <v>1341</v>
      </c>
      <c r="AK1375" s="43" t="s">
        <v>94</v>
      </c>
      <c r="AL1375" s="43" t="s">
        <v>46</v>
      </c>
      <c r="AM1375" s="48">
        <v>3</v>
      </c>
    </row>
    <row r="1376" spans="2:39">
      <c r="B1376" s="228" t="s">
        <v>1778</v>
      </c>
      <c r="C1376" s="229" t="s">
        <v>1779</v>
      </c>
      <c r="D1376" s="230" t="s">
        <v>46</v>
      </c>
      <c r="E1376" s="231" t="s">
        <v>46</v>
      </c>
      <c r="F1376" s="231" t="s">
        <v>46</v>
      </c>
      <c r="G1376" s="231" t="s">
        <v>46</v>
      </c>
      <c r="H1376" s="231" t="s">
        <v>46</v>
      </c>
      <c r="I1376" s="232" t="s">
        <v>46</v>
      </c>
      <c r="J1376" s="231" t="s">
        <v>46</v>
      </c>
      <c r="K1376" s="230" t="s">
        <v>46</v>
      </c>
      <c r="L1376" s="230" t="s">
        <v>46</v>
      </c>
      <c r="M1376" s="233">
        <v>0</v>
      </c>
      <c r="N1376" s="234" t="s">
        <v>46</v>
      </c>
      <c r="O1376" s="230" t="s">
        <v>46</v>
      </c>
      <c r="P1376" s="230" t="s">
        <v>46</v>
      </c>
      <c r="Q1376" s="233">
        <v>0</v>
      </c>
      <c r="R1376" s="234">
        <v>0</v>
      </c>
      <c r="S1376" s="235" t="s">
        <v>46</v>
      </c>
      <c r="T1376" s="236"/>
      <c r="U1376" s="237"/>
      <c r="V1376" s="238" t="s">
        <v>46</v>
      </c>
      <c r="W1376" s="236">
        <v>0</v>
      </c>
      <c r="X1376" s="237" t="s">
        <v>46</v>
      </c>
      <c r="Y1376" s="239">
        <v>0</v>
      </c>
      <c r="Z1376" s="237" t="s">
        <v>46</v>
      </c>
      <c r="AA1376" s="239">
        <v>0</v>
      </c>
      <c r="AB1376" s="240" t="s">
        <v>46</v>
      </c>
      <c r="AC1376" s="241" t="s">
        <v>46</v>
      </c>
      <c r="AD1376" s="241" t="s">
        <v>46</v>
      </c>
      <c r="AE1376" s="237"/>
      <c r="AF1376" s="237"/>
      <c r="AG1376" s="237"/>
      <c r="AH1376" s="237"/>
      <c r="AI1376" s="237" t="s">
        <v>1565</v>
      </c>
      <c r="AJ1376" s="237" t="s">
        <v>1341</v>
      </c>
      <c r="AK1376" s="237" t="s">
        <v>94</v>
      </c>
      <c r="AL1376" s="237" t="s">
        <v>35</v>
      </c>
      <c r="AM1376" s="242">
        <v>4</v>
      </c>
    </row>
    <row r="1377" spans="2:39">
      <c r="B1377" s="189" t="s">
        <v>1780</v>
      </c>
      <c r="C1377" s="190" t="s">
        <v>1781</v>
      </c>
      <c r="D1377" s="191" t="s">
        <v>46</v>
      </c>
      <c r="E1377" s="192" t="s">
        <v>46</v>
      </c>
      <c r="F1377" s="192" t="s">
        <v>46</v>
      </c>
      <c r="G1377" s="192" t="s">
        <v>46</v>
      </c>
      <c r="H1377" s="192" t="s">
        <v>46</v>
      </c>
      <c r="I1377" s="193" t="s">
        <v>46</v>
      </c>
      <c r="J1377" s="192" t="s">
        <v>46</v>
      </c>
      <c r="K1377" s="191" t="s">
        <v>46</v>
      </c>
      <c r="L1377" s="191" t="s">
        <v>46</v>
      </c>
      <c r="M1377" s="194">
        <v>0</v>
      </c>
      <c r="N1377" s="195" t="s">
        <v>46</v>
      </c>
      <c r="O1377" s="191" t="s">
        <v>46</v>
      </c>
      <c r="P1377" s="191" t="s">
        <v>46</v>
      </c>
      <c r="Q1377" s="194">
        <v>0</v>
      </c>
      <c r="R1377" s="195">
        <v>0</v>
      </c>
      <c r="S1377" s="196" t="s">
        <v>46</v>
      </c>
      <c r="T1377" s="44"/>
      <c r="U1377" s="43"/>
      <c r="V1377" s="197" t="s">
        <v>46</v>
      </c>
      <c r="W1377" s="44">
        <v>0</v>
      </c>
      <c r="X1377" s="43" t="s">
        <v>46</v>
      </c>
      <c r="Y1377" s="46">
        <v>0</v>
      </c>
      <c r="Z1377" s="43" t="s">
        <v>46</v>
      </c>
      <c r="AA1377" s="46">
        <v>0</v>
      </c>
      <c r="AB1377" s="47" t="s">
        <v>46</v>
      </c>
      <c r="AC1377" s="42" t="s">
        <v>46</v>
      </c>
      <c r="AD1377" s="42" t="s">
        <v>46</v>
      </c>
      <c r="AE1377" s="43"/>
      <c r="AF1377" s="43"/>
      <c r="AG1377" s="43"/>
      <c r="AH1377" s="43"/>
      <c r="AI1377" s="43" t="s">
        <v>1565</v>
      </c>
      <c r="AJ1377" s="43" t="s">
        <v>1341</v>
      </c>
      <c r="AK1377" s="43" t="s">
        <v>96</v>
      </c>
      <c r="AL1377" s="43" t="s">
        <v>46</v>
      </c>
      <c r="AM1377" s="48">
        <v>3</v>
      </c>
    </row>
    <row r="1378" spans="2:39">
      <c r="B1378" s="228" t="s">
        <v>1782</v>
      </c>
      <c r="C1378" s="229" t="s">
        <v>1783</v>
      </c>
      <c r="D1378" s="230" t="s">
        <v>46</v>
      </c>
      <c r="E1378" s="231" t="s">
        <v>46</v>
      </c>
      <c r="F1378" s="231" t="s">
        <v>46</v>
      </c>
      <c r="G1378" s="231" t="s">
        <v>46</v>
      </c>
      <c r="H1378" s="231" t="s">
        <v>46</v>
      </c>
      <c r="I1378" s="232" t="s">
        <v>46</v>
      </c>
      <c r="J1378" s="231" t="s">
        <v>46</v>
      </c>
      <c r="K1378" s="230" t="s">
        <v>46</v>
      </c>
      <c r="L1378" s="230" t="s">
        <v>46</v>
      </c>
      <c r="M1378" s="233">
        <v>0</v>
      </c>
      <c r="N1378" s="234" t="s">
        <v>46</v>
      </c>
      <c r="O1378" s="230" t="s">
        <v>46</v>
      </c>
      <c r="P1378" s="230" t="s">
        <v>46</v>
      </c>
      <c r="Q1378" s="233">
        <v>0</v>
      </c>
      <c r="R1378" s="234">
        <v>0</v>
      </c>
      <c r="S1378" s="235" t="s">
        <v>46</v>
      </c>
      <c r="T1378" s="236"/>
      <c r="U1378" s="237"/>
      <c r="V1378" s="238" t="s">
        <v>46</v>
      </c>
      <c r="W1378" s="236">
        <v>0</v>
      </c>
      <c r="X1378" s="237" t="s">
        <v>46</v>
      </c>
      <c r="Y1378" s="239">
        <v>0</v>
      </c>
      <c r="Z1378" s="237" t="s">
        <v>46</v>
      </c>
      <c r="AA1378" s="239">
        <v>0</v>
      </c>
      <c r="AB1378" s="240" t="s">
        <v>46</v>
      </c>
      <c r="AC1378" s="241" t="s">
        <v>46</v>
      </c>
      <c r="AD1378" s="241" t="s">
        <v>46</v>
      </c>
      <c r="AE1378" s="237"/>
      <c r="AF1378" s="237"/>
      <c r="AG1378" s="237"/>
      <c r="AH1378" s="237"/>
      <c r="AI1378" s="237" t="s">
        <v>1565</v>
      </c>
      <c r="AJ1378" s="237" t="s">
        <v>1341</v>
      </c>
      <c r="AK1378" s="237" t="s">
        <v>96</v>
      </c>
      <c r="AL1378" s="237" t="s">
        <v>35</v>
      </c>
      <c r="AM1378" s="242">
        <v>4</v>
      </c>
    </row>
    <row r="1379" spans="2:39">
      <c r="B1379" s="189" t="s">
        <v>1784</v>
      </c>
      <c r="C1379" s="190" t="s">
        <v>1785</v>
      </c>
      <c r="D1379" s="191" t="s">
        <v>46</v>
      </c>
      <c r="E1379" s="192" t="s">
        <v>46</v>
      </c>
      <c r="F1379" s="192" t="s">
        <v>46</v>
      </c>
      <c r="G1379" s="192" t="s">
        <v>46</v>
      </c>
      <c r="H1379" s="192" t="s">
        <v>46</v>
      </c>
      <c r="I1379" s="193" t="s">
        <v>46</v>
      </c>
      <c r="J1379" s="192" t="s">
        <v>46</v>
      </c>
      <c r="K1379" s="191" t="s">
        <v>46</v>
      </c>
      <c r="L1379" s="191" t="s">
        <v>46</v>
      </c>
      <c r="M1379" s="194">
        <v>0</v>
      </c>
      <c r="N1379" s="195" t="s">
        <v>46</v>
      </c>
      <c r="O1379" s="191" t="s">
        <v>46</v>
      </c>
      <c r="P1379" s="191" t="s">
        <v>46</v>
      </c>
      <c r="Q1379" s="194">
        <v>0</v>
      </c>
      <c r="R1379" s="195">
        <v>0</v>
      </c>
      <c r="S1379" s="196" t="s">
        <v>46</v>
      </c>
      <c r="T1379" s="44"/>
      <c r="U1379" s="43"/>
      <c r="V1379" s="197" t="s">
        <v>46</v>
      </c>
      <c r="W1379" s="44">
        <v>0</v>
      </c>
      <c r="X1379" s="43" t="s">
        <v>46</v>
      </c>
      <c r="Y1379" s="46">
        <v>0</v>
      </c>
      <c r="Z1379" s="43" t="s">
        <v>46</v>
      </c>
      <c r="AA1379" s="46">
        <v>0</v>
      </c>
      <c r="AB1379" s="47" t="s">
        <v>46</v>
      </c>
      <c r="AC1379" s="42" t="s">
        <v>46</v>
      </c>
      <c r="AD1379" s="42" t="s">
        <v>46</v>
      </c>
      <c r="AE1379" s="43"/>
      <c r="AF1379" s="43"/>
      <c r="AG1379" s="43"/>
      <c r="AH1379" s="43"/>
      <c r="AI1379" s="43" t="s">
        <v>1565</v>
      </c>
      <c r="AJ1379" s="43" t="s">
        <v>1341</v>
      </c>
      <c r="AK1379" s="43" t="s">
        <v>1562</v>
      </c>
      <c r="AL1379" s="43" t="s">
        <v>46</v>
      </c>
      <c r="AM1379" s="48">
        <v>3</v>
      </c>
    </row>
    <row r="1380" spans="2:39">
      <c r="B1380" s="228" t="s">
        <v>1786</v>
      </c>
      <c r="C1380" s="229" t="s">
        <v>1787</v>
      </c>
      <c r="D1380" s="230" t="s">
        <v>46</v>
      </c>
      <c r="E1380" s="231" t="s">
        <v>46</v>
      </c>
      <c r="F1380" s="231" t="s">
        <v>46</v>
      </c>
      <c r="G1380" s="231" t="s">
        <v>46</v>
      </c>
      <c r="H1380" s="231" t="s">
        <v>46</v>
      </c>
      <c r="I1380" s="232" t="s">
        <v>46</v>
      </c>
      <c r="J1380" s="231" t="s">
        <v>46</v>
      </c>
      <c r="K1380" s="230" t="s">
        <v>46</v>
      </c>
      <c r="L1380" s="230" t="s">
        <v>46</v>
      </c>
      <c r="M1380" s="233">
        <v>0</v>
      </c>
      <c r="N1380" s="234" t="s">
        <v>46</v>
      </c>
      <c r="O1380" s="230" t="s">
        <v>46</v>
      </c>
      <c r="P1380" s="230" t="s">
        <v>46</v>
      </c>
      <c r="Q1380" s="233">
        <v>0</v>
      </c>
      <c r="R1380" s="234">
        <v>0</v>
      </c>
      <c r="S1380" s="235" t="s">
        <v>46</v>
      </c>
      <c r="T1380" s="236"/>
      <c r="U1380" s="237"/>
      <c r="V1380" s="238" t="s">
        <v>46</v>
      </c>
      <c r="W1380" s="236">
        <v>0</v>
      </c>
      <c r="X1380" s="237" t="s">
        <v>46</v>
      </c>
      <c r="Y1380" s="239">
        <v>0</v>
      </c>
      <c r="Z1380" s="237" t="s">
        <v>46</v>
      </c>
      <c r="AA1380" s="239">
        <v>0</v>
      </c>
      <c r="AB1380" s="240" t="s">
        <v>46</v>
      </c>
      <c r="AC1380" s="241" t="s">
        <v>46</v>
      </c>
      <c r="AD1380" s="241" t="s">
        <v>46</v>
      </c>
      <c r="AE1380" s="237"/>
      <c r="AF1380" s="237"/>
      <c r="AG1380" s="237"/>
      <c r="AH1380" s="237"/>
      <c r="AI1380" s="237" t="s">
        <v>1565</v>
      </c>
      <c r="AJ1380" s="237" t="s">
        <v>1341</v>
      </c>
      <c r="AK1380" s="237" t="s">
        <v>1562</v>
      </c>
      <c r="AL1380" s="237" t="s">
        <v>35</v>
      </c>
      <c r="AM1380" s="242">
        <v>4</v>
      </c>
    </row>
    <row r="1381" spans="2:39">
      <c r="B1381" s="228" t="s">
        <v>1788</v>
      </c>
      <c r="C1381" s="229" t="s">
        <v>1789</v>
      </c>
      <c r="D1381" s="230" t="s">
        <v>46</v>
      </c>
      <c r="E1381" s="231" t="s">
        <v>46</v>
      </c>
      <c r="F1381" s="231" t="s">
        <v>46</v>
      </c>
      <c r="G1381" s="231" t="s">
        <v>46</v>
      </c>
      <c r="H1381" s="231" t="s">
        <v>46</v>
      </c>
      <c r="I1381" s="232" t="s">
        <v>46</v>
      </c>
      <c r="J1381" s="231" t="s">
        <v>46</v>
      </c>
      <c r="K1381" s="230" t="s">
        <v>46</v>
      </c>
      <c r="L1381" s="230" t="s">
        <v>46</v>
      </c>
      <c r="M1381" s="233">
        <v>0</v>
      </c>
      <c r="N1381" s="234" t="s">
        <v>46</v>
      </c>
      <c r="O1381" s="230" t="s">
        <v>46</v>
      </c>
      <c r="P1381" s="230" t="s">
        <v>46</v>
      </c>
      <c r="Q1381" s="233">
        <v>0</v>
      </c>
      <c r="R1381" s="234">
        <v>0</v>
      </c>
      <c r="S1381" s="235" t="s">
        <v>46</v>
      </c>
      <c r="T1381" s="236"/>
      <c r="U1381" s="237"/>
      <c r="V1381" s="238" t="s">
        <v>46</v>
      </c>
      <c r="W1381" s="236">
        <v>0</v>
      </c>
      <c r="X1381" s="237" t="s">
        <v>46</v>
      </c>
      <c r="Y1381" s="239">
        <v>0</v>
      </c>
      <c r="Z1381" s="237" t="s">
        <v>46</v>
      </c>
      <c r="AA1381" s="239">
        <v>0</v>
      </c>
      <c r="AB1381" s="240" t="s">
        <v>46</v>
      </c>
      <c r="AC1381" s="241" t="s">
        <v>46</v>
      </c>
      <c r="AD1381" s="241" t="s">
        <v>46</v>
      </c>
      <c r="AE1381" s="237"/>
      <c r="AF1381" s="237"/>
      <c r="AG1381" s="237"/>
      <c r="AH1381" s="237"/>
      <c r="AI1381" s="237" t="s">
        <v>1565</v>
      </c>
      <c r="AJ1381" s="237" t="s">
        <v>1341</v>
      </c>
      <c r="AK1381" s="237" t="s">
        <v>1562</v>
      </c>
      <c r="AL1381" s="237" t="s">
        <v>620</v>
      </c>
      <c r="AM1381" s="242">
        <v>4</v>
      </c>
    </row>
    <row r="1382" spans="2:39">
      <c r="B1382" s="189" t="s">
        <v>1790</v>
      </c>
      <c r="C1382" s="190" t="s">
        <v>1791</v>
      </c>
      <c r="D1382" s="191" t="s">
        <v>46</v>
      </c>
      <c r="E1382" s="192" t="s">
        <v>46</v>
      </c>
      <c r="F1382" s="192" t="s">
        <v>46</v>
      </c>
      <c r="G1382" s="192" t="s">
        <v>46</v>
      </c>
      <c r="H1382" s="192" t="s">
        <v>46</v>
      </c>
      <c r="I1382" s="193" t="s">
        <v>46</v>
      </c>
      <c r="J1382" s="192" t="s">
        <v>46</v>
      </c>
      <c r="K1382" s="191" t="s">
        <v>46</v>
      </c>
      <c r="L1382" s="191" t="s">
        <v>46</v>
      </c>
      <c r="M1382" s="194">
        <v>0</v>
      </c>
      <c r="N1382" s="195" t="s">
        <v>46</v>
      </c>
      <c r="O1382" s="191" t="s">
        <v>46</v>
      </c>
      <c r="P1382" s="191" t="s">
        <v>46</v>
      </c>
      <c r="Q1382" s="194">
        <v>0</v>
      </c>
      <c r="R1382" s="195">
        <v>0</v>
      </c>
      <c r="S1382" s="196" t="s">
        <v>46</v>
      </c>
      <c r="T1382" s="44"/>
      <c r="U1382" s="43"/>
      <c r="V1382" s="197" t="s">
        <v>46</v>
      </c>
      <c r="W1382" s="44">
        <v>0</v>
      </c>
      <c r="X1382" s="43" t="s">
        <v>46</v>
      </c>
      <c r="Y1382" s="46">
        <v>0</v>
      </c>
      <c r="Z1382" s="43" t="s">
        <v>46</v>
      </c>
      <c r="AA1382" s="46">
        <v>0</v>
      </c>
      <c r="AB1382" s="47" t="s">
        <v>46</v>
      </c>
      <c r="AC1382" s="42" t="s">
        <v>46</v>
      </c>
      <c r="AD1382" s="42" t="s">
        <v>46</v>
      </c>
      <c r="AE1382" s="43"/>
      <c r="AF1382" s="43"/>
      <c r="AG1382" s="43"/>
      <c r="AH1382" s="43"/>
      <c r="AI1382" s="43" t="s">
        <v>1565</v>
      </c>
      <c r="AJ1382" s="43" t="s">
        <v>1341</v>
      </c>
      <c r="AK1382" s="43" t="s">
        <v>1792</v>
      </c>
      <c r="AL1382" s="43" t="s">
        <v>46</v>
      </c>
      <c r="AM1382" s="48">
        <v>3</v>
      </c>
    </row>
    <row r="1383" spans="2:39">
      <c r="B1383" s="228" t="s">
        <v>1793</v>
      </c>
      <c r="C1383" s="229" t="s">
        <v>1794</v>
      </c>
      <c r="D1383" s="230" t="s">
        <v>46</v>
      </c>
      <c r="E1383" s="231" t="s">
        <v>46</v>
      </c>
      <c r="F1383" s="231" t="s">
        <v>46</v>
      </c>
      <c r="G1383" s="231" t="s">
        <v>46</v>
      </c>
      <c r="H1383" s="231" t="s">
        <v>46</v>
      </c>
      <c r="I1383" s="232" t="s">
        <v>46</v>
      </c>
      <c r="J1383" s="231" t="s">
        <v>46</v>
      </c>
      <c r="K1383" s="230" t="s">
        <v>46</v>
      </c>
      <c r="L1383" s="230" t="s">
        <v>46</v>
      </c>
      <c r="M1383" s="233">
        <v>0</v>
      </c>
      <c r="N1383" s="234" t="s">
        <v>46</v>
      </c>
      <c r="O1383" s="230" t="s">
        <v>46</v>
      </c>
      <c r="P1383" s="230" t="s">
        <v>46</v>
      </c>
      <c r="Q1383" s="233">
        <v>0</v>
      </c>
      <c r="R1383" s="234">
        <v>0</v>
      </c>
      <c r="S1383" s="235" t="s">
        <v>46</v>
      </c>
      <c r="T1383" s="236"/>
      <c r="U1383" s="237"/>
      <c r="V1383" s="238" t="s">
        <v>46</v>
      </c>
      <c r="W1383" s="236">
        <v>0</v>
      </c>
      <c r="X1383" s="237" t="s">
        <v>46</v>
      </c>
      <c r="Y1383" s="239">
        <v>0</v>
      </c>
      <c r="Z1383" s="237" t="s">
        <v>46</v>
      </c>
      <c r="AA1383" s="239">
        <v>0</v>
      </c>
      <c r="AB1383" s="240" t="s">
        <v>46</v>
      </c>
      <c r="AC1383" s="241" t="s">
        <v>46</v>
      </c>
      <c r="AD1383" s="241" t="s">
        <v>46</v>
      </c>
      <c r="AE1383" s="237"/>
      <c r="AF1383" s="237"/>
      <c r="AG1383" s="237"/>
      <c r="AH1383" s="237"/>
      <c r="AI1383" s="237" t="s">
        <v>1565</v>
      </c>
      <c r="AJ1383" s="237" t="s">
        <v>1341</v>
      </c>
      <c r="AK1383" s="237" t="s">
        <v>1792</v>
      </c>
      <c r="AL1383" s="237" t="s">
        <v>35</v>
      </c>
      <c r="AM1383" s="242">
        <v>4</v>
      </c>
    </row>
    <row r="1384" spans="2:39">
      <c r="B1384" s="189" t="s">
        <v>1795</v>
      </c>
      <c r="C1384" s="190" t="s">
        <v>1796</v>
      </c>
      <c r="D1384" s="191" t="s">
        <v>46</v>
      </c>
      <c r="E1384" s="192" t="s">
        <v>46</v>
      </c>
      <c r="F1384" s="192" t="s">
        <v>46</v>
      </c>
      <c r="G1384" s="192" t="s">
        <v>46</v>
      </c>
      <c r="H1384" s="192" t="s">
        <v>46</v>
      </c>
      <c r="I1384" s="193" t="s">
        <v>46</v>
      </c>
      <c r="J1384" s="192" t="s">
        <v>46</v>
      </c>
      <c r="K1384" s="191" t="s">
        <v>46</v>
      </c>
      <c r="L1384" s="191" t="s">
        <v>46</v>
      </c>
      <c r="M1384" s="194">
        <v>0</v>
      </c>
      <c r="N1384" s="195" t="s">
        <v>46</v>
      </c>
      <c r="O1384" s="191" t="s">
        <v>46</v>
      </c>
      <c r="P1384" s="191" t="s">
        <v>46</v>
      </c>
      <c r="Q1384" s="194">
        <v>0</v>
      </c>
      <c r="R1384" s="195">
        <v>0</v>
      </c>
      <c r="S1384" s="196" t="s">
        <v>46</v>
      </c>
      <c r="T1384" s="44"/>
      <c r="U1384" s="43"/>
      <c r="V1384" s="197" t="s">
        <v>46</v>
      </c>
      <c r="W1384" s="44">
        <v>0</v>
      </c>
      <c r="X1384" s="43" t="s">
        <v>46</v>
      </c>
      <c r="Y1384" s="46">
        <v>0</v>
      </c>
      <c r="Z1384" s="43" t="s">
        <v>46</v>
      </c>
      <c r="AA1384" s="46">
        <v>0</v>
      </c>
      <c r="AB1384" s="47" t="s">
        <v>46</v>
      </c>
      <c r="AC1384" s="42" t="s">
        <v>46</v>
      </c>
      <c r="AD1384" s="42" t="s">
        <v>46</v>
      </c>
      <c r="AE1384" s="43"/>
      <c r="AF1384" s="43"/>
      <c r="AG1384" s="43"/>
      <c r="AH1384" s="43"/>
      <c r="AI1384" s="43" t="s">
        <v>1565</v>
      </c>
      <c r="AJ1384" s="43" t="s">
        <v>1341</v>
      </c>
      <c r="AK1384" s="43" t="s">
        <v>1341</v>
      </c>
      <c r="AL1384" s="43" t="s">
        <v>46</v>
      </c>
      <c r="AM1384" s="48">
        <v>3</v>
      </c>
    </row>
    <row r="1385" spans="2:39">
      <c r="B1385" s="228" t="s">
        <v>1797</v>
      </c>
      <c r="C1385" s="229" t="s">
        <v>1798</v>
      </c>
      <c r="D1385" s="230" t="s">
        <v>46</v>
      </c>
      <c r="E1385" s="231" t="s">
        <v>46</v>
      </c>
      <c r="F1385" s="231" t="s">
        <v>46</v>
      </c>
      <c r="G1385" s="231" t="s">
        <v>46</v>
      </c>
      <c r="H1385" s="231" t="s">
        <v>46</v>
      </c>
      <c r="I1385" s="232" t="s">
        <v>46</v>
      </c>
      <c r="J1385" s="231" t="s">
        <v>46</v>
      </c>
      <c r="K1385" s="230" t="s">
        <v>46</v>
      </c>
      <c r="L1385" s="230" t="s">
        <v>46</v>
      </c>
      <c r="M1385" s="233">
        <v>0</v>
      </c>
      <c r="N1385" s="234" t="s">
        <v>46</v>
      </c>
      <c r="O1385" s="230" t="s">
        <v>46</v>
      </c>
      <c r="P1385" s="230" t="s">
        <v>46</v>
      </c>
      <c r="Q1385" s="233">
        <v>0</v>
      </c>
      <c r="R1385" s="234">
        <v>0</v>
      </c>
      <c r="S1385" s="235" t="s">
        <v>46</v>
      </c>
      <c r="T1385" s="236"/>
      <c r="U1385" s="237"/>
      <c r="V1385" s="238" t="s">
        <v>46</v>
      </c>
      <c r="W1385" s="236">
        <v>0</v>
      </c>
      <c r="X1385" s="237" t="s">
        <v>46</v>
      </c>
      <c r="Y1385" s="239">
        <v>0</v>
      </c>
      <c r="Z1385" s="237" t="s">
        <v>46</v>
      </c>
      <c r="AA1385" s="239">
        <v>0</v>
      </c>
      <c r="AB1385" s="240" t="s">
        <v>46</v>
      </c>
      <c r="AC1385" s="241" t="s">
        <v>46</v>
      </c>
      <c r="AD1385" s="241" t="s">
        <v>46</v>
      </c>
      <c r="AE1385" s="237"/>
      <c r="AF1385" s="237"/>
      <c r="AG1385" s="237"/>
      <c r="AH1385" s="237"/>
      <c r="AI1385" s="237" t="s">
        <v>1565</v>
      </c>
      <c r="AJ1385" s="237" t="s">
        <v>1341</v>
      </c>
      <c r="AK1385" s="237" t="s">
        <v>1341</v>
      </c>
      <c r="AL1385" s="237" t="s">
        <v>35</v>
      </c>
      <c r="AM1385" s="242">
        <v>4</v>
      </c>
    </row>
    <row r="1386" spans="2:39">
      <c r="B1386" s="228" t="s">
        <v>1799</v>
      </c>
      <c r="C1386" s="229" t="s">
        <v>1800</v>
      </c>
      <c r="D1386" s="230" t="s">
        <v>46</v>
      </c>
      <c r="E1386" s="231" t="s">
        <v>46</v>
      </c>
      <c r="F1386" s="231" t="s">
        <v>46</v>
      </c>
      <c r="G1386" s="231" t="s">
        <v>46</v>
      </c>
      <c r="H1386" s="231" t="s">
        <v>46</v>
      </c>
      <c r="I1386" s="232" t="s">
        <v>46</v>
      </c>
      <c r="J1386" s="231" t="s">
        <v>46</v>
      </c>
      <c r="K1386" s="230" t="s">
        <v>46</v>
      </c>
      <c r="L1386" s="230" t="s">
        <v>46</v>
      </c>
      <c r="M1386" s="233">
        <v>0</v>
      </c>
      <c r="N1386" s="234" t="s">
        <v>46</v>
      </c>
      <c r="O1386" s="230" t="s">
        <v>46</v>
      </c>
      <c r="P1386" s="230" t="s">
        <v>46</v>
      </c>
      <c r="Q1386" s="233">
        <v>0</v>
      </c>
      <c r="R1386" s="234">
        <v>0</v>
      </c>
      <c r="S1386" s="235" t="s">
        <v>46</v>
      </c>
      <c r="T1386" s="236"/>
      <c r="U1386" s="237"/>
      <c r="V1386" s="238" t="s">
        <v>46</v>
      </c>
      <c r="W1386" s="236">
        <v>0</v>
      </c>
      <c r="X1386" s="237" t="s">
        <v>46</v>
      </c>
      <c r="Y1386" s="239">
        <v>0</v>
      </c>
      <c r="Z1386" s="237" t="s">
        <v>46</v>
      </c>
      <c r="AA1386" s="239">
        <v>0</v>
      </c>
      <c r="AB1386" s="240" t="s">
        <v>46</v>
      </c>
      <c r="AC1386" s="241" t="s">
        <v>46</v>
      </c>
      <c r="AD1386" s="241" t="s">
        <v>46</v>
      </c>
      <c r="AE1386" s="237"/>
      <c r="AF1386" s="237"/>
      <c r="AG1386" s="237"/>
      <c r="AH1386" s="237"/>
      <c r="AI1386" s="237" t="s">
        <v>1565</v>
      </c>
      <c r="AJ1386" s="237" t="s">
        <v>1341</v>
      </c>
      <c r="AK1386" s="237" t="s">
        <v>1341</v>
      </c>
      <c r="AL1386" s="237" t="s">
        <v>109</v>
      </c>
      <c r="AM1386" s="242">
        <v>4</v>
      </c>
    </row>
    <row r="1387" spans="2:39">
      <c r="B1387" s="228" t="s">
        <v>1801</v>
      </c>
      <c r="C1387" s="229" t="s">
        <v>1802</v>
      </c>
      <c r="D1387" s="230" t="s">
        <v>46</v>
      </c>
      <c r="E1387" s="231" t="s">
        <v>46</v>
      </c>
      <c r="F1387" s="231" t="s">
        <v>46</v>
      </c>
      <c r="G1387" s="231" t="s">
        <v>46</v>
      </c>
      <c r="H1387" s="231" t="s">
        <v>46</v>
      </c>
      <c r="I1387" s="232" t="s">
        <v>46</v>
      </c>
      <c r="J1387" s="231" t="s">
        <v>46</v>
      </c>
      <c r="K1387" s="230" t="s">
        <v>46</v>
      </c>
      <c r="L1387" s="230" t="s">
        <v>46</v>
      </c>
      <c r="M1387" s="233">
        <v>0</v>
      </c>
      <c r="N1387" s="234" t="s">
        <v>46</v>
      </c>
      <c r="O1387" s="230" t="s">
        <v>46</v>
      </c>
      <c r="P1387" s="230" t="s">
        <v>46</v>
      </c>
      <c r="Q1387" s="233">
        <v>0</v>
      </c>
      <c r="R1387" s="234">
        <v>0</v>
      </c>
      <c r="S1387" s="235" t="s">
        <v>46</v>
      </c>
      <c r="T1387" s="236"/>
      <c r="U1387" s="237"/>
      <c r="V1387" s="238" t="s">
        <v>46</v>
      </c>
      <c r="W1387" s="236">
        <v>0</v>
      </c>
      <c r="X1387" s="237" t="s">
        <v>46</v>
      </c>
      <c r="Y1387" s="239">
        <v>0</v>
      </c>
      <c r="Z1387" s="237" t="s">
        <v>46</v>
      </c>
      <c r="AA1387" s="239">
        <v>0</v>
      </c>
      <c r="AB1387" s="240" t="s">
        <v>46</v>
      </c>
      <c r="AC1387" s="241" t="s">
        <v>46</v>
      </c>
      <c r="AD1387" s="241" t="s">
        <v>46</v>
      </c>
      <c r="AE1387" s="237"/>
      <c r="AF1387" s="237"/>
      <c r="AG1387" s="237"/>
      <c r="AH1387" s="237"/>
      <c r="AI1387" s="237" t="s">
        <v>1565</v>
      </c>
      <c r="AJ1387" s="237" t="s">
        <v>1341</v>
      </c>
      <c r="AK1387" s="237" t="s">
        <v>1341</v>
      </c>
      <c r="AL1387" s="237" t="s">
        <v>620</v>
      </c>
      <c r="AM1387" s="242">
        <v>4</v>
      </c>
    </row>
    <row r="1388" spans="2:39">
      <c r="B1388" s="228" t="s">
        <v>1803</v>
      </c>
      <c r="C1388" s="229" t="s">
        <v>1804</v>
      </c>
      <c r="D1388" s="230" t="s">
        <v>46</v>
      </c>
      <c r="E1388" s="231" t="s">
        <v>46</v>
      </c>
      <c r="F1388" s="231" t="s">
        <v>46</v>
      </c>
      <c r="G1388" s="231" t="s">
        <v>46</v>
      </c>
      <c r="H1388" s="231" t="s">
        <v>46</v>
      </c>
      <c r="I1388" s="232" t="s">
        <v>46</v>
      </c>
      <c r="J1388" s="231" t="s">
        <v>46</v>
      </c>
      <c r="K1388" s="230" t="s">
        <v>46</v>
      </c>
      <c r="L1388" s="230" t="s">
        <v>46</v>
      </c>
      <c r="M1388" s="233">
        <v>0</v>
      </c>
      <c r="N1388" s="234" t="s">
        <v>46</v>
      </c>
      <c r="O1388" s="230" t="s">
        <v>46</v>
      </c>
      <c r="P1388" s="230" t="s">
        <v>46</v>
      </c>
      <c r="Q1388" s="233">
        <v>0</v>
      </c>
      <c r="R1388" s="234">
        <v>0</v>
      </c>
      <c r="S1388" s="235" t="s">
        <v>46</v>
      </c>
      <c r="T1388" s="236"/>
      <c r="U1388" s="237"/>
      <c r="V1388" s="238" t="s">
        <v>46</v>
      </c>
      <c r="W1388" s="236">
        <v>0</v>
      </c>
      <c r="X1388" s="237" t="s">
        <v>46</v>
      </c>
      <c r="Y1388" s="239">
        <v>0</v>
      </c>
      <c r="Z1388" s="237" t="s">
        <v>46</v>
      </c>
      <c r="AA1388" s="239">
        <v>0</v>
      </c>
      <c r="AB1388" s="240" t="s">
        <v>46</v>
      </c>
      <c r="AC1388" s="241" t="s">
        <v>46</v>
      </c>
      <c r="AD1388" s="241" t="s">
        <v>46</v>
      </c>
      <c r="AE1388" s="237"/>
      <c r="AF1388" s="237"/>
      <c r="AG1388" s="237"/>
      <c r="AH1388" s="237"/>
      <c r="AI1388" s="237" t="s">
        <v>1565</v>
      </c>
      <c r="AJ1388" s="237" t="s">
        <v>1341</v>
      </c>
      <c r="AK1388" s="237" t="s">
        <v>1341</v>
      </c>
      <c r="AL1388" s="237" t="s">
        <v>623</v>
      </c>
      <c r="AM1388" s="242">
        <v>4</v>
      </c>
    </row>
    <row r="1389" spans="2:39">
      <c r="B1389" s="228" t="s">
        <v>1805</v>
      </c>
      <c r="C1389" s="229" t="s">
        <v>1806</v>
      </c>
      <c r="D1389" s="230" t="s">
        <v>46</v>
      </c>
      <c r="E1389" s="231" t="s">
        <v>46</v>
      </c>
      <c r="F1389" s="231" t="s">
        <v>46</v>
      </c>
      <c r="G1389" s="231" t="s">
        <v>46</v>
      </c>
      <c r="H1389" s="231" t="s">
        <v>46</v>
      </c>
      <c r="I1389" s="232" t="s">
        <v>46</v>
      </c>
      <c r="J1389" s="231" t="s">
        <v>46</v>
      </c>
      <c r="K1389" s="230" t="s">
        <v>46</v>
      </c>
      <c r="L1389" s="230" t="s">
        <v>46</v>
      </c>
      <c r="M1389" s="233">
        <v>0</v>
      </c>
      <c r="N1389" s="234" t="s">
        <v>46</v>
      </c>
      <c r="O1389" s="230" t="s">
        <v>46</v>
      </c>
      <c r="P1389" s="230" t="s">
        <v>46</v>
      </c>
      <c r="Q1389" s="233">
        <v>0</v>
      </c>
      <c r="R1389" s="234">
        <v>0</v>
      </c>
      <c r="S1389" s="235" t="s">
        <v>46</v>
      </c>
      <c r="T1389" s="236"/>
      <c r="U1389" s="237"/>
      <c r="V1389" s="238" t="s">
        <v>46</v>
      </c>
      <c r="W1389" s="236">
        <v>0</v>
      </c>
      <c r="X1389" s="237" t="s">
        <v>46</v>
      </c>
      <c r="Y1389" s="239">
        <v>0</v>
      </c>
      <c r="Z1389" s="237" t="s">
        <v>46</v>
      </c>
      <c r="AA1389" s="239">
        <v>0</v>
      </c>
      <c r="AB1389" s="240" t="s">
        <v>46</v>
      </c>
      <c r="AC1389" s="241" t="s">
        <v>46</v>
      </c>
      <c r="AD1389" s="241" t="s">
        <v>46</v>
      </c>
      <c r="AE1389" s="237"/>
      <c r="AF1389" s="237"/>
      <c r="AG1389" s="237"/>
      <c r="AH1389" s="237"/>
      <c r="AI1389" s="237" t="s">
        <v>1565</v>
      </c>
      <c r="AJ1389" s="237" t="s">
        <v>1341</v>
      </c>
      <c r="AK1389" s="237" t="s">
        <v>1341</v>
      </c>
      <c r="AL1389" s="237" t="s">
        <v>770</v>
      </c>
      <c r="AM1389" s="242">
        <v>4</v>
      </c>
    </row>
    <row r="1390" spans="2:39">
      <c r="B1390" s="189" t="s">
        <v>1807</v>
      </c>
      <c r="C1390" s="190" t="s">
        <v>1808</v>
      </c>
      <c r="D1390" s="191" t="s">
        <v>46</v>
      </c>
      <c r="E1390" s="192" t="s">
        <v>46</v>
      </c>
      <c r="F1390" s="192" t="s">
        <v>46</v>
      </c>
      <c r="G1390" s="192" t="s">
        <v>46</v>
      </c>
      <c r="H1390" s="192" t="s">
        <v>46</v>
      </c>
      <c r="I1390" s="193" t="s">
        <v>46</v>
      </c>
      <c r="J1390" s="192" t="s">
        <v>46</v>
      </c>
      <c r="K1390" s="191" t="s">
        <v>46</v>
      </c>
      <c r="L1390" s="191" t="s">
        <v>46</v>
      </c>
      <c r="M1390" s="194">
        <v>0</v>
      </c>
      <c r="N1390" s="195" t="s">
        <v>46</v>
      </c>
      <c r="O1390" s="191" t="s">
        <v>46</v>
      </c>
      <c r="P1390" s="191" t="s">
        <v>46</v>
      </c>
      <c r="Q1390" s="194">
        <v>0</v>
      </c>
      <c r="R1390" s="195">
        <v>0</v>
      </c>
      <c r="S1390" s="196" t="s">
        <v>46</v>
      </c>
      <c r="T1390" s="44"/>
      <c r="U1390" s="43"/>
      <c r="V1390" s="197" t="s">
        <v>46</v>
      </c>
      <c r="W1390" s="44">
        <v>0</v>
      </c>
      <c r="X1390" s="43" t="s">
        <v>46</v>
      </c>
      <c r="Y1390" s="46">
        <v>0</v>
      </c>
      <c r="Z1390" s="43" t="s">
        <v>46</v>
      </c>
      <c r="AA1390" s="46">
        <v>0</v>
      </c>
      <c r="AB1390" s="47" t="s">
        <v>46</v>
      </c>
      <c r="AC1390" s="42" t="s">
        <v>46</v>
      </c>
      <c r="AD1390" s="42" t="s">
        <v>46</v>
      </c>
      <c r="AE1390" s="43"/>
      <c r="AF1390" s="43"/>
      <c r="AG1390" s="43"/>
      <c r="AH1390" s="43"/>
      <c r="AI1390" s="43" t="s">
        <v>1565</v>
      </c>
      <c r="AJ1390" s="43" t="s">
        <v>1341</v>
      </c>
      <c r="AK1390" s="43" t="s">
        <v>1809</v>
      </c>
      <c r="AL1390" s="43" t="s">
        <v>46</v>
      </c>
      <c r="AM1390" s="48">
        <v>3</v>
      </c>
    </row>
    <row r="1391" spans="2:39">
      <c r="B1391" s="228" t="s">
        <v>1810</v>
      </c>
      <c r="C1391" s="229" t="s">
        <v>1811</v>
      </c>
      <c r="D1391" s="230" t="s">
        <v>46</v>
      </c>
      <c r="E1391" s="231" t="s">
        <v>46</v>
      </c>
      <c r="F1391" s="231" t="s">
        <v>46</v>
      </c>
      <c r="G1391" s="231" t="s">
        <v>46</v>
      </c>
      <c r="H1391" s="231" t="s">
        <v>46</v>
      </c>
      <c r="I1391" s="232" t="s">
        <v>46</v>
      </c>
      <c r="J1391" s="231" t="s">
        <v>46</v>
      </c>
      <c r="K1391" s="230" t="s">
        <v>46</v>
      </c>
      <c r="L1391" s="230" t="s">
        <v>46</v>
      </c>
      <c r="M1391" s="233">
        <v>0</v>
      </c>
      <c r="N1391" s="234" t="s">
        <v>46</v>
      </c>
      <c r="O1391" s="230" t="s">
        <v>46</v>
      </c>
      <c r="P1391" s="230" t="s">
        <v>46</v>
      </c>
      <c r="Q1391" s="233">
        <v>0</v>
      </c>
      <c r="R1391" s="234">
        <v>0</v>
      </c>
      <c r="S1391" s="235" t="s">
        <v>46</v>
      </c>
      <c r="T1391" s="236"/>
      <c r="U1391" s="237"/>
      <c r="V1391" s="238" t="s">
        <v>46</v>
      </c>
      <c r="W1391" s="236">
        <v>0</v>
      </c>
      <c r="X1391" s="237" t="s">
        <v>46</v>
      </c>
      <c r="Y1391" s="239">
        <v>0</v>
      </c>
      <c r="Z1391" s="237" t="s">
        <v>46</v>
      </c>
      <c r="AA1391" s="239">
        <v>0</v>
      </c>
      <c r="AB1391" s="240" t="s">
        <v>46</v>
      </c>
      <c r="AC1391" s="241" t="s">
        <v>46</v>
      </c>
      <c r="AD1391" s="241" t="s">
        <v>46</v>
      </c>
      <c r="AE1391" s="237"/>
      <c r="AF1391" s="237"/>
      <c r="AG1391" s="237"/>
      <c r="AH1391" s="237"/>
      <c r="AI1391" s="237" t="s">
        <v>1565</v>
      </c>
      <c r="AJ1391" s="237" t="s">
        <v>1341</v>
      </c>
      <c r="AK1391" s="237" t="s">
        <v>1809</v>
      </c>
      <c r="AL1391" s="237" t="s">
        <v>35</v>
      </c>
      <c r="AM1391" s="242">
        <v>4</v>
      </c>
    </row>
    <row r="1392" spans="2:39">
      <c r="B1392" s="189" t="s">
        <v>1812</v>
      </c>
      <c r="C1392" s="190" t="s">
        <v>1813</v>
      </c>
      <c r="D1392" s="191" t="s">
        <v>46</v>
      </c>
      <c r="E1392" s="192" t="s">
        <v>46</v>
      </c>
      <c r="F1392" s="192" t="s">
        <v>46</v>
      </c>
      <c r="G1392" s="192" t="s">
        <v>46</v>
      </c>
      <c r="H1392" s="192" t="s">
        <v>46</v>
      </c>
      <c r="I1392" s="193" t="s">
        <v>46</v>
      </c>
      <c r="J1392" s="192" t="s">
        <v>46</v>
      </c>
      <c r="K1392" s="191" t="s">
        <v>46</v>
      </c>
      <c r="L1392" s="191" t="s">
        <v>46</v>
      </c>
      <c r="M1392" s="194">
        <v>0</v>
      </c>
      <c r="N1392" s="195" t="s">
        <v>46</v>
      </c>
      <c r="O1392" s="191" t="s">
        <v>46</v>
      </c>
      <c r="P1392" s="191" t="s">
        <v>46</v>
      </c>
      <c r="Q1392" s="194">
        <v>0</v>
      </c>
      <c r="R1392" s="195">
        <v>0</v>
      </c>
      <c r="S1392" s="196" t="s">
        <v>46</v>
      </c>
      <c r="T1392" s="44"/>
      <c r="U1392" s="43"/>
      <c r="V1392" s="197" t="s">
        <v>46</v>
      </c>
      <c r="W1392" s="44">
        <v>0</v>
      </c>
      <c r="X1392" s="43" t="s">
        <v>46</v>
      </c>
      <c r="Y1392" s="46">
        <v>0</v>
      </c>
      <c r="Z1392" s="43" t="s">
        <v>46</v>
      </c>
      <c r="AA1392" s="46">
        <v>0</v>
      </c>
      <c r="AB1392" s="47" t="s">
        <v>46</v>
      </c>
      <c r="AC1392" s="42" t="s">
        <v>46</v>
      </c>
      <c r="AD1392" s="42" t="s">
        <v>46</v>
      </c>
      <c r="AE1392" s="43"/>
      <c r="AF1392" s="43"/>
      <c r="AG1392" s="43"/>
      <c r="AH1392" s="43"/>
      <c r="AI1392" s="43" t="s">
        <v>1565</v>
      </c>
      <c r="AJ1392" s="43" t="s">
        <v>1341</v>
      </c>
      <c r="AK1392" s="43" t="s">
        <v>1814</v>
      </c>
      <c r="AL1392" s="43" t="s">
        <v>46</v>
      </c>
      <c r="AM1392" s="48">
        <v>3</v>
      </c>
    </row>
    <row r="1393" spans="2:39">
      <c r="B1393" s="228" t="s">
        <v>1815</v>
      </c>
      <c r="C1393" s="229" t="s">
        <v>1816</v>
      </c>
      <c r="D1393" s="230" t="s">
        <v>46</v>
      </c>
      <c r="E1393" s="231" t="s">
        <v>46</v>
      </c>
      <c r="F1393" s="231" t="s">
        <v>46</v>
      </c>
      <c r="G1393" s="231" t="s">
        <v>46</v>
      </c>
      <c r="H1393" s="231" t="s">
        <v>46</v>
      </c>
      <c r="I1393" s="232" t="s">
        <v>46</v>
      </c>
      <c r="J1393" s="231" t="s">
        <v>46</v>
      </c>
      <c r="K1393" s="230" t="s">
        <v>46</v>
      </c>
      <c r="L1393" s="230" t="s">
        <v>46</v>
      </c>
      <c r="M1393" s="233">
        <v>0</v>
      </c>
      <c r="N1393" s="234" t="s">
        <v>46</v>
      </c>
      <c r="O1393" s="230" t="s">
        <v>46</v>
      </c>
      <c r="P1393" s="230" t="s">
        <v>46</v>
      </c>
      <c r="Q1393" s="233">
        <v>0</v>
      </c>
      <c r="R1393" s="234">
        <v>0</v>
      </c>
      <c r="S1393" s="235" t="s">
        <v>46</v>
      </c>
      <c r="T1393" s="236"/>
      <c r="U1393" s="237"/>
      <c r="V1393" s="238" t="s">
        <v>46</v>
      </c>
      <c r="W1393" s="236">
        <v>0</v>
      </c>
      <c r="X1393" s="237" t="s">
        <v>46</v>
      </c>
      <c r="Y1393" s="239">
        <v>0</v>
      </c>
      <c r="Z1393" s="237" t="s">
        <v>46</v>
      </c>
      <c r="AA1393" s="239">
        <v>0</v>
      </c>
      <c r="AB1393" s="240" t="s">
        <v>46</v>
      </c>
      <c r="AC1393" s="241" t="s">
        <v>46</v>
      </c>
      <c r="AD1393" s="241" t="s">
        <v>46</v>
      </c>
      <c r="AE1393" s="237"/>
      <c r="AF1393" s="237"/>
      <c r="AG1393" s="237"/>
      <c r="AH1393" s="237"/>
      <c r="AI1393" s="237" t="s">
        <v>1565</v>
      </c>
      <c r="AJ1393" s="237" t="s">
        <v>1341</v>
      </c>
      <c r="AK1393" s="237" t="s">
        <v>1814</v>
      </c>
      <c r="AL1393" s="237" t="s">
        <v>35</v>
      </c>
      <c r="AM1393" s="242">
        <v>4</v>
      </c>
    </row>
    <row r="1394" spans="2:39">
      <c r="B1394" s="228" t="s">
        <v>1817</v>
      </c>
      <c r="C1394" s="229" t="s">
        <v>1818</v>
      </c>
      <c r="D1394" s="230" t="s">
        <v>46</v>
      </c>
      <c r="E1394" s="231" t="s">
        <v>46</v>
      </c>
      <c r="F1394" s="231" t="s">
        <v>46</v>
      </c>
      <c r="G1394" s="231" t="s">
        <v>46</v>
      </c>
      <c r="H1394" s="231" t="s">
        <v>46</v>
      </c>
      <c r="I1394" s="232" t="s">
        <v>46</v>
      </c>
      <c r="J1394" s="231" t="s">
        <v>46</v>
      </c>
      <c r="K1394" s="230" t="s">
        <v>46</v>
      </c>
      <c r="L1394" s="230" t="s">
        <v>46</v>
      </c>
      <c r="M1394" s="233">
        <v>0</v>
      </c>
      <c r="N1394" s="234" t="s">
        <v>46</v>
      </c>
      <c r="O1394" s="230" t="s">
        <v>46</v>
      </c>
      <c r="P1394" s="230" t="s">
        <v>46</v>
      </c>
      <c r="Q1394" s="233">
        <v>0</v>
      </c>
      <c r="R1394" s="234">
        <v>0</v>
      </c>
      <c r="S1394" s="235" t="s">
        <v>46</v>
      </c>
      <c r="T1394" s="236"/>
      <c r="U1394" s="237"/>
      <c r="V1394" s="238" t="s">
        <v>46</v>
      </c>
      <c r="W1394" s="236">
        <v>0</v>
      </c>
      <c r="X1394" s="237" t="s">
        <v>46</v>
      </c>
      <c r="Y1394" s="239">
        <v>0</v>
      </c>
      <c r="Z1394" s="237" t="s">
        <v>46</v>
      </c>
      <c r="AA1394" s="239">
        <v>0</v>
      </c>
      <c r="AB1394" s="240" t="s">
        <v>46</v>
      </c>
      <c r="AC1394" s="241" t="s">
        <v>46</v>
      </c>
      <c r="AD1394" s="241" t="s">
        <v>46</v>
      </c>
      <c r="AE1394" s="237"/>
      <c r="AF1394" s="237"/>
      <c r="AG1394" s="237"/>
      <c r="AH1394" s="237"/>
      <c r="AI1394" s="237" t="s">
        <v>1565</v>
      </c>
      <c r="AJ1394" s="237" t="s">
        <v>1341</v>
      </c>
      <c r="AK1394" s="237" t="s">
        <v>1814</v>
      </c>
      <c r="AL1394" s="237" t="s">
        <v>770</v>
      </c>
      <c r="AM1394" s="242">
        <v>4</v>
      </c>
    </row>
    <row r="1395" spans="2:39">
      <c r="B1395" s="198" t="s">
        <v>1819</v>
      </c>
      <c r="C1395" s="199" t="s">
        <v>1820</v>
      </c>
      <c r="D1395" s="200" t="s">
        <v>46</v>
      </c>
      <c r="E1395" s="201" t="s">
        <v>46</v>
      </c>
      <c r="F1395" s="201" t="s">
        <v>46</v>
      </c>
      <c r="G1395" s="201" t="s">
        <v>46</v>
      </c>
      <c r="H1395" s="201" t="s">
        <v>46</v>
      </c>
      <c r="I1395" s="202" t="s">
        <v>46</v>
      </c>
      <c r="J1395" s="201" t="s">
        <v>46</v>
      </c>
      <c r="K1395" s="200" t="s">
        <v>46</v>
      </c>
      <c r="L1395" s="200" t="s">
        <v>46</v>
      </c>
      <c r="M1395" s="203">
        <v>0</v>
      </c>
      <c r="N1395" s="204" t="s">
        <v>46</v>
      </c>
      <c r="O1395" s="200" t="s">
        <v>46</v>
      </c>
      <c r="P1395" s="200" t="s">
        <v>46</v>
      </c>
      <c r="Q1395" s="203">
        <v>0</v>
      </c>
      <c r="R1395" s="204">
        <v>0</v>
      </c>
      <c r="S1395" s="205" t="s">
        <v>46</v>
      </c>
      <c r="T1395" s="52"/>
      <c r="U1395" s="51"/>
      <c r="V1395" s="206" t="s">
        <v>46</v>
      </c>
      <c r="W1395" s="52">
        <v>0</v>
      </c>
      <c r="X1395" s="51" t="s">
        <v>46</v>
      </c>
      <c r="Y1395" s="54">
        <v>0</v>
      </c>
      <c r="Z1395" s="51" t="s">
        <v>46</v>
      </c>
      <c r="AA1395" s="54">
        <v>0</v>
      </c>
      <c r="AB1395" s="55" t="s">
        <v>46</v>
      </c>
      <c r="AC1395" s="50" t="s">
        <v>46</v>
      </c>
      <c r="AD1395" s="50" t="s">
        <v>46</v>
      </c>
      <c r="AE1395" s="51"/>
      <c r="AF1395" s="51"/>
      <c r="AG1395" s="51"/>
      <c r="AH1395" s="51"/>
      <c r="AI1395" s="51" t="s">
        <v>1819</v>
      </c>
      <c r="AJ1395" s="51" t="s">
        <v>46</v>
      </c>
      <c r="AK1395" s="51" t="s">
        <v>46</v>
      </c>
      <c r="AL1395" s="51" t="s">
        <v>46</v>
      </c>
      <c r="AM1395" s="56">
        <v>1</v>
      </c>
    </row>
    <row r="1396" spans="2:39">
      <c r="B1396" s="180" t="s">
        <v>1821</v>
      </c>
      <c r="C1396" s="181" t="s">
        <v>1822</v>
      </c>
      <c r="D1396" s="182" t="s">
        <v>46</v>
      </c>
      <c r="E1396" s="183" t="s">
        <v>46</v>
      </c>
      <c r="F1396" s="183" t="s">
        <v>46</v>
      </c>
      <c r="G1396" s="183" t="s">
        <v>46</v>
      </c>
      <c r="H1396" s="183" t="s">
        <v>46</v>
      </c>
      <c r="I1396" s="184" t="s">
        <v>46</v>
      </c>
      <c r="J1396" s="183" t="s">
        <v>46</v>
      </c>
      <c r="K1396" s="182" t="s">
        <v>46</v>
      </c>
      <c r="L1396" s="182" t="s">
        <v>46</v>
      </c>
      <c r="M1396" s="185">
        <v>0</v>
      </c>
      <c r="N1396" s="186" t="s">
        <v>46</v>
      </c>
      <c r="O1396" s="182" t="s">
        <v>46</v>
      </c>
      <c r="P1396" s="182" t="s">
        <v>46</v>
      </c>
      <c r="Q1396" s="185">
        <v>0</v>
      </c>
      <c r="R1396" s="186">
        <v>0</v>
      </c>
      <c r="S1396" s="187" t="s">
        <v>46</v>
      </c>
      <c r="T1396" s="36"/>
      <c r="U1396" s="35"/>
      <c r="V1396" s="188" t="s">
        <v>46</v>
      </c>
      <c r="W1396" s="36">
        <v>0</v>
      </c>
      <c r="X1396" s="35" t="s">
        <v>46</v>
      </c>
      <c r="Y1396" s="38">
        <v>0</v>
      </c>
      <c r="Z1396" s="35" t="s">
        <v>46</v>
      </c>
      <c r="AA1396" s="38">
        <v>0</v>
      </c>
      <c r="AB1396" s="39" t="s">
        <v>46</v>
      </c>
      <c r="AC1396" s="34" t="s">
        <v>46</v>
      </c>
      <c r="AD1396" s="34" t="s">
        <v>46</v>
      </c>
      <c r="AE1396" s="35"/>
      <c r="AF1396" s="35"/>
      <c r="AG1396" s="35"/>
      <c r="AH1396" s="35"/>
      <c r="AI1396" s="35" t="s">
        <v>1819</v>
      </c>
      <c r="AJ1396" s="35" t="s">
        <v>94</v>
      </c>
      <c r="AK1396" s="35" t="s">
        <v>46</v>
      </c>
      <c r="AL1396" s="35" t="s">
        <v>46</v>
      </c>
      <c r="AM1396" s="40">
        <v>2</v>
      </c>
    </row>
    <row r="1397" spans="2:39">
      <c r="B1397" s="189" t="s">
        <v>1823</v>
      </c>
      <c r="C1397" s="190" t="s">
        <v>1822</v>
      </c>
      <c r="D1397" s="191" t="s">
        <v>46</v>
      </c>
      <c r="E1397" s="192" t="s">
        <v>46</v>
      </c>
      <c r="F1397" s="192" t="s">
        <v>46</v>
      </c>
      <c r="G1397" s="192" t="s">
        <v>46</v>
      </c>
      <c r="H1397" s="192" t="s">
        <v>46</v>
      </c>
      <c r="I1397" s="193" t="s">
        <v>46</v>
      </c>
      <c r="J1397" s="192" t="s">
        <v>46</v>
      </c>
      <c r="K1397" s="191" t="s">
        <v>46</v>
      </c>
      <c r="L1397" s="191" t="s">
        <v>46</v>
      </c>
      <c r="M1397" s="194">
        <v>0</v>
      </c>
      <c r="N1397" s="195" t="s">
        <v>46</v>
      </c>
      <c r="O1397" s="191" t="s">
        <v>46</v>
      </c>
      <c r="P1397" s="191" t="s">
        <v>46</v>
      </c>
      <c r="Q1397" s="194">
        <v>0</v>
      </c>
      <c r="R1397" s="195">
        <v>0</v>
      </c>
      <c r="S1397" s="196" t="s">
        <v>46</v>
      </c>
      <c r="T1397" s="44"/>
      <c r="U1397" s="43"/>
      <c r="V1397" s="197" t="s">
        <v>46</v>
      </c>
      <c r="W1397" s="44">
        <v>0</v>
      </c>
      <c r="X1397" s="43" t="s">
        <v>46</v>
      </c>
      <c r="Y1397" s="46">
        <v>0</v>
      </c>
      <c r="Z1397" s="43" t="s">
        <v>46</v>
      </c>
      <c r="AA1397" s="46">
        <v>0</v>
      </c>
      <c r="AB1397" s="47" t="s">
        <v>46</v>
      </c>
      <c r="AC1397" s="42" t="s">
        <v>46</v>
      </c>
      <c r="AD1397" s="42" t="s">
        <v>46</v>
      </c>
      <c r="AE1397" s="43"/>
      <c r="AF1397" s="43"/>
      <c r="AG1397" s="43"/>
      <c r="AH1397" s="43"/>
      <c r="AI1397" s="43" t="s">
        <v>1819</v>
      </c>
      <c r="AJ1397" s="43" t="s">
        <v>94</v>
      </c>
      <c r="AK1397" s="43" t="s">
        <v>94</v>
      </c>
      <c r="AL1397" s="43" t="s">
        <v>46</v>
      </c>
      <c r="AM1397" s="48">
        <v>3</v>
      </c>
    </row>
    <row r="1398" spans="2:39">
      <c r="B1398" s="228" t="s">
        <v>1824</v>
      </c>
      <c r="C1398" s="229" t="s">
        <v>1825</v>
      </c>
      <c r="D1398" s="230" t="s">
        <v>46</v>
      </c>
      <c r="E1398" s="231" t="s">
        <v>1705</v>
      </c>
      <c r="F1398" s="231" t="s">
        <v>1706</v>
      </c>
      <c r="G1398" s="231" t="s">
        <v>35</v>
      </c>
      <c r="H1398" s="231" t="s">
        <v>7652</v>
      </c>
      <c r="I1398" s="232" t="s">
        <v>98</v>
      </c>
      <c r="J1398" s="231" t="s">
        <v>1607</v>
      </c>
      <c r="K1398" s="230" t="s">
        <v>114</v>
      </c>
      <c r="L1398" s="230" t="s">
        <v>1578</v>
      </c>
      <c r="M1398" s="233">
        <v>0</v>
      </c>
      <c r="N1398" s="234" t="s">
        <v>7653</v>
      </c>
      <c r="O1398" s="230" t="s">
        <v>1579</v>
      </c>
      <c r="P1398" s="230" t="s">
        <v>46</v>
      </c>
      <c r="Q1398" s="233">
        <v>0</v>
      </c>
      <c r="R1398" s="234">
        <v>0</v>
      </c>
      <c r="S1398" s="235" t="s">
        <v>46</v>
      </c>
      <c r="T1398" s="236"/>
      <c r="U1398" s="237"/>
      <c r="V1398" s="238" t="s">
        <v>104</v>
      </c>
      <c r="W1398" s="236">
        <v>0</v>
      </c>
      <c r="X1398" s="237" t="s">
        <v>46</v>
      </c>
      <c r="Y1398" s="239">
        <v>0</v>
      </c>
      <c r="Z1398" s="237" t="s">
        <v>46</v>
      </c>
      <c r="AA1398" s="239">
        <v>0</v>
      </c>
      <c r="AB1398" s="240" t="s">
        <v>46</v>
      </c>
      <c r="AC1398" s="241" t="s">
        <v>46</v>
      </c>
      <c r="AD1398" s="241" t="s">
        <v>46</v>
      </c>
      <c r="AE1398" s="237"/>
      <c r="AF1398" s="237"/>
      <c r="AG1398" s="237"/>
      <c r="AH1398" s="237"/>
      <c r="AI1398" s="237" t="s">
        <v>1819</v>
      </c>
      <c r="AJ1398" s="237" t="s">
        <v>94</v>
      </c>
      <c r="AK1398" s="237" t="s">
        <v>94</v>
      </c>
      <c r="AL1398" s="237" t="s">
        <v>109</v>
      </c>
      <c r="AM1398" s="242">
        <v>4</v>
      </c>
    </row>
    <row r="1399" spans="2:39">
      <c r="B1399" s="228" t="s">
        <v>1824</v>
      </c>
      <c r="C1399" s="229" t="s">
        <v>1825</v>
      </c>
      <c r="D1399" s="230" t="s">
        <v>46</v>
      </c>
      <c r="E1399" s="231" t="s">
        <v>1703</v>
      </c>
      <c r="F1399" s="231" t="s">
        <v>1588</v>
      </c>
      <c r="G1399" s="231" t="s">
        <v>35</v>
      </c>
      <c r="H1399" s="231" t="s">
        <v>7652</v>
      </c>
      <c r="I1399" s="232" t="s">
        <v>98</v>
      </c>
      <c r="J1399" s="231" t="s">
        <v>1607</v>
      </c>
      <c r="K1399" s="230" t="s">
        <v>114</v>
      </c>
      <c r="L1399" s="230" t="s">
        <v>1578</v>
      </c>
      <c r="M1399" s="233">
        <v>0</v>
      </c>
      <c r="N1399" s="234" t="s">
        <v>7653</v>
      </c>
      <c r="O1399" s="230" t="s">
        <v>1579</v>
      </c>
      <c r="P1399" s="230" t="s">
        <v>46</v>
      </c>
      <c r="Q1399" s="233">
        <v>0</v>
      </c>
      <c r="R1399" s="234">
        <v>0</v>
      </c>
      <c r="S1399" s="235" t="s">
        <v>46</v>
      </c>
      <c r="T1399" s="236"/>
      <c r="U1399" s="237"/>
      <c r="V1399" s="238" t="s">
        <v>104</v>
      </c>
      <c r="W1399" s="236">
        <v>0</v>
      </c>
      <c r="X1399" s="237" t="s">
        <v>46</v>
      </c>
      <c r="Y1399" s="239">
        <v>0</v>
      </c>
      <c r="Z1399" s="237" t="s">
        <v>46</v>
      </c>
      <c r="AA1399" s="239">
        <v>0</v>
      </c>
      <c r="AB1399" s="240" t="s">
        <v>46</v>
      </c>
      <c r="AC1399" s="241" t="s">
        <v>46</v>
      </c>
      <c r="AD1399" s="241" t="s">
        <v>46</v>
      </c>
      <c r="AE1399" s="237"/>
      <c r="AF1399" s="237"/>
      <c r="AG1399" s="237"/>
      <c r="AH1399" s="237"/>
      <c r="AI1399" s="237" t="s">
        <v>1819</v>
      </c>
      <c r="AJ1399" s="237" t="s">
        <v>94</v>
      </c>
      <c r="AK1399" s="237" t="s">
        <v>94</v>
      </c>
      <c r="AL1399" s="237" t="s">
        <v>109</v>
      </c>
      <c r="AM1399" s="242">
        <v>4</v>
      </c>
    </row>
    <row r="1400" spans="2:39">
      <c r="B1400" s="228" t="s">
        <v>1824</v>
      </c>
      <c r="C1400" s="229" t="s">
        <v>1825</v>
      </c>
      <c r="D1400" s="230" t="s">
        <v>46</v>
      </c>
      <c r="E1400" s="231" t="s">
        <v>1587</v>
      </c>
      <c r="F1400" s="231" t="s">
        <v>1588</v>
      </c>
      <c r="G1400" s="231" t="s">
        <v>35</v>
      </c>
      <c r="H1400" s="231" t="s">
        <v>7652</v>
      </c>
      <c r="I1400" s="232" t="s">
        <v>98</v>
      </c>
      <c r="J1400" s="231" t="s">
        <v>1607</v>
      </c>
      <c r="K1400" s="230" t="s">
        <v>114</v>
      </c>
      <c r="L1400" s="230" t="s">
        <v>1578</v>
      </c>
      <c r="M1400" s="233">
        <v>0</v>
      </c>
      <c r="N1400" s="234" t="s">
        <v>7653</v>
      </c>
      <c r="O1400" s="230" t="s">
        <v>1579</v>
      </c>
      <c r="P1400" s="230" t="s">
        <v>46</v>
      </c>
      <c r="Q1400" s="233">
        <v>0</v>
      </c>
      <c r="R1400" s="234">
        <v>0</v>
      </c>
      <c r="S1400" s="235" t="s">
        <v>46</v>
      </c>
      <c r="T1400" s="236"/>
      <c r="U1400" s="237"/>
      <c r="V1400" s="238" t="s">
        <v>104</v>
      </c>
      <c r="W1400" s="236">
        <v>0</v>
      </c>
      <c r="X1400" s="237" t="s">
        <v>46</v>
      </c>
      <c r="Y1400" s="239">
        <v>0</v>
      </c>
      <c r="Z1400" s="237" t="s">
        <v>46</v>
      </c>
      <c r="AA1400" s="239">
        <v>0</v>
      </c>
      <c r="AB1400" s="240" t="s">
        <v>46</v>
      </c>
      <c r="AC1400" s="241" t="s">
        <v>46</v>
      </c>
      <c r="AD1400" s="241" t="s">
        <v>46</v>
      </c>
      <c r="AE1400" s="237"/>
      <c r="AF1400" s="237"/>
      <c r="AG1400" s="237"/>
      <c r="AH1400" s="237"/>
      <c r="AI1400" s="237" t="s">
        <v>1819</v>
      </c>
      <c r="AJ1400" s="237" t="s">
        <v>94</v>
      </c>
      <c r="AK1400" s="237" t="s">
        <v>94</v>
      </c>
      <c r="AL1400" s="237" t="s">
        <v>109</v>
      </c>
      <c r="AM1400" s="242">
        <v>4</v>
      </c>
    </row>
    <row r="1401" spans="2:39">
      <c r="B1401" s="228" t="s">
        <v>1824</v>
      </c>
      <c r="C1401" s="229" t="s">
        <v>1825</v>
      </c>
      <c r="D1401" s="230" t="s">
        <v>46</v>
      </c>
      <c r="E1401" s="231" t="s">
        <v>38</v>
      </c>
      <c r="F1401" s="231" t="s">
        <v>97</v>
      </c>
      <c r="G1401" s="231" t="s">
        <v>35</v>
      </c>
      <c r="H1401" s="231" t="s">
        <v>7652</v>
      </c>
      <c r="I1401" s="232" t="s">
        <v>98</v>
      </c>
      <c r="J1401" s="231" t="s">
        <v>1607</v>
      </c>
      <c r="K1401" s="230" t="s">
        <v>114</v>
      </c>
      <c r="L1401" s="230" t="s">
        <v>1578</v>
      </c>
      <c r="M1401" s="233">
        <v>0</v>
      </c>
      <c r="N1401" s="234" t="s">
        <v>7653</v>
      </c>
      <c r="O1401" s="230" t="s">
        <v>1579</v>
      </c>
      <c r="P1401" s="230" t="s">
        <v>46</v>
      </c>
      <c r="Q1401" s="233">
        <v>0</v>
      </c>
      <c r="R1401" s="234">
        <v>0</v>
      </c>
      <c r="S1401" s="235" t="s">
        <v>46</v>
      </c>
      <c r="T1401" s="236"/>
      <c r="U1401" s="237"/>
      <c r="V1401" s="238" t="s">
        <v>104</v>
      </c>
      <c r="W1401" s="236">
        <v>0</v>
      </c>
      <c r="X1401" s="237" t="s">
        <v>46</v>
      </c>
      <c r="Y1401" s="239">
        <v>0</v>
      </c>
      <c r="Z1401" s="237" t="s">
        <v>46</v>
      </c>
      <c r="AA1401" s="239">
        <v>0</v>
      </c>
      <c r="AB1401" s="240" t="s">
        <v>46</v>
      </c>
      <c r="AC1401" s="241" t="s">
        <v>46</v>
      </c>
      <c r="AD1401" s="241" t="s">
        <v>46</v>
      </c>
      <c r="AE1401" s="237"/>
      <c r="AF1401" s="237"/>
      <c r="AG1401" s="237"/>
      <c r="AH1401" s="237"/>
      <c r="AI1401" s="237" t="s">
        <v>1819</v>
      </c>
      <c r="AJ1401" s="237" t="s">
        <v>94</v>
      </c>
      <c r="AK1401" s="237" t="s">
        <v>94</v>
      </c>
      <c r="AL1401" s="237" t="s">
        <v>109</v>
      </c>
      <c r="AM1401" s="242">
        <v>4</v>
      </c>
    </row>
    <row r="1402" spans="2:39">
      <c r="B1402" s="228" t="s">
        <v>1824</v>
      </c>
      <c r="C1402" s="229" t="s">
        <v>1825</v>
      </c>
      <c r="D1402" s="230" t="s">
        <v>46</v>
      </c>
      <c r="E1402" s="231" t="s">
        <v>1582</v>
      </c>
      <c r="F1402" s="231" t="s">
        <v>1706</v>
      </c>
      <c r="G1402" s="231" t="s">
        <v>35</v>
      </c>
      <c r="H1402" s="231" t="s">
        <v>7652</v>
      </c>
      <c r="I1402" s="232" t="s">
        <v>98</v>
      </c>
      <c r="J1402" s="231" t="s">
        <v>1607</v>
      </c>
      <c r="K1402" s="230" t="s">
        <v>114</v>
      </c>
      <c r="L1402" s="230" t="s">
        <v>1578</v>
      </c>
      <c r="M1402" s="233">
        <v>0</v>
      </c>
      <c r="N1402" s="234" t="s">
        <v>7653</v>
      </c>
      <c r="O1402" s="230" t="s">
        <v>1579</v>
      </c>
      <c r="P1402" s="230" t="s">
        <v>46</v>
      </c>
      <c r="Q1402" s="233">
        <v>0</v>
      </c>
      <c r="R1402" s="234">
        <v>0</v>
      </c>
      <c r="S1402" s="235" t="s">
        <v>46</v>
      </c>
      <c r="T1402" s="236"/>
      <c r="U1402" s="237"/>
      <c r="V1402" s="238" t="s">
        <v>104</v>
      </c>
      <c r="W1402" s="236">
        <v>0</v>
      </c>
      <c r="X1402" s="237" t="s">
        <v>46</v>
      </c>
      <c r="Y1402" s="239">
        <v>0</v>
      </c>
      <c r="Z1402" s="237" t="s">
        <v>46</v>
      </c>
      <c r="AA1402" s="239">
        <v>0</v>
      </c>
      <c r="AB1402" s="240" t="s">
        <v>46</v>
      </c>
      <c r="AC1402" s="241" t="s">
        <v>46</v>
      </c>
      <c r="AD1402" s="241" t="s">
        <v>46</v>
      </c>
      <c r="AE1402" s="237"/>
      <c r="AF1402" s="237"/>
      <c r="AG1402" s="237"/>
      <c r="AH1402" s="237"/>
      <c r="AI1402" s="237" t="s">
        <v>1819</v>
      </c>
      <c r="AJ1402" s="237" t="s">
        <v>94</v>
      </c>
      <c r="AK1402" s="237" t="s">
        <v>94</v>
      </c>
      <c r="AL1402" s="237" t="s">
        <v>109</v>
      </c>
      <c r="AM1402" s="242">
        <v>4</v>
      </c>
    </row>
    <row r="1403" spans="2:39">
      <c r="B1403" s="228" t="s">
        <v>1824</v>
      </c>
      <c r="C1403" s="229" t="s">
        <v>1825</v>
      </c>
      <c r="D1403" s="230" t="s">
        <v>46</v>
      </c>
      <c r="E1403" s="231" t="s">
        <v>1573</v>
      </c>
      <c r="F1403" s="231" t="s">
        <v>1574</v>
      </c>
      <c r="G1403" s="231" t="s">
        <v>35</v>
      </c>
      <c r="H1403" s="231" t="s">
        <v>7652</v>
      </c>
      <c r="I1403" s="232" t="s">
        <v>98</v>
      </c>
      <c r="J1403" s="231" t="s">
        <v>1607</v>
      </c>
      <c r="K1403" s="230" t="s">
        <v>114</v>
      </c>
      <c r="L1403" s="230" t="s">
        <v>1578</v>
      </c>
      <c r="M1403" s="233">
        <v>0</v>
      </c>
      <c r="N1403" s="234" t="s">
        <v>7653</v>
      </c>
      <c r="O1403" s="230" t="s">
        <v>1579</v>
      </c>
      <c r="P1403" s="230" t="s">
        <v>46</v>
      </c>
      <c r="Q1403" s="233">
        <v>0</v>
      </c>
      <c r="R1403" s="234">
        <v>0</v>
      </c>
      <c r="S1403" s="235" t="s">
        <v>46</v>
      </c>
      <c r="T1403" s="236"/>
      <c r="U1403" s="237"/>
      <c r="V1403" s="238" t="s">
        <v>104</v>
      </c>
      <c r="W1403" s="236">
        <v>0</v>
      </c>
      <c r="X1403" s="237" t="s">
        <v>46</v>
      </c>
      <c r="Y1403" s="239">
        <v>0</v>
      </c>
      <c r="Z1403" s="237" t="s">
        <v>46</v>
      </c>
      <c r="AA1403" s="239">
        <v>0</v>
      </c>
      <c r="AB1403" s="240" t="s">
        <v>46</v>
      </c>
      <c r="AC1403" s="241" t="s">
        <v>46</v>
      </c>
      <c r="AD1403" s="241" t="s">
        <v>46</v>
      </c>
      <c r="AE1403" s="237"/>
      <c r="AF1403" s="237"/>
      <c r="AG1403" s="237"/>
      <c r="AH1403" s="237"/>
      <c r="AI1403" s="237" t="s">
        <v>1819</v>
      </c>
      <c r="AJ1403" s="237" t="s">
        <v>94</v>
      </c>
      <c r="AK1403" s="237" t="s">
        <v>94</v>
      </c>
      <c r="AL1403" s="237" t="s">
        <v>109</v>
      </c>
      <c r="AM1403" s="242">
        <v>4</v>
      </c>
    </row>
    <row r="1404" spans="2:39">
      <c r="B1404" s="228" t="s">
        <v>1824</v>
      </c>
      <c r="C1404" s="229" t="s">
        <v>1825</v>
      </c>
      <c r="D1404" s="230" t="s">
        <v>46</v>
      </c>
      <c r="E1404" s="231" t="s">
        <v>1704</v>
      </c>
      <c r="F1404" s="231" t="s">
        <v>1585</v>
      </c>
      <c r="G1404" s="231" t="s">
        <v>35</v>
      </c>
      <c r="H1404" s="231" t="s">
        <v>7652</v>
      </c>
      <c r="I1404" s="232" t="s">
        <v>98</v>
      </c>
      <c r="J1404" s="231" t="s">
        <v>1607</v>
      </c>
      <c r="K1404" s="230" t="s">
        <v>114</v>
      </c>
      <c r="L1404" s="230" t="s">
        <v>1578</v>
      </c>
      <c r="M1404" s="233">
        <v>0</v>
      </c>
      <c r="N1404" s="234" t="s">
        <v>7653</v>
      </c>
      <c r="O1404" s="230" t="s">
        <v>1579</v>
      </c>
      <c r="P1404" s="230" t="s">
        <v>46</v>
      </c>
      <c r="Q1404" s="233">
        <v>0</v>
      </c>
      <c r="R1404" s="234">
        <v>0</v>
      </c>
      <c r="S1404" s="235" t="s">
        <v>46</v>
      </c>
      <c r="T1404" s="236"/>
      <c r="U1404" s="237"/>
      <c r="V1404" s="238" t="s">
        <v>104</v>
      </c>
      <c r="W1404" s="236">
        <v>0</v>
      </c>
      <c r="X1404" s="237" t="s">
        <v>46</v>
      </c>
      <c r="Y1404" s="239">
        <v>0</v>
      </c>
      <c r="Z1404" s="237" t="s">
        <v>46</v>
      </c>
      <c r="AA1404" s="239">
        <v>0</v>
      </c>
      <c r="AB1404" s="240" t="s">
        <v>46</v>
      </c>
      <c r="AC1404" s="241" t="s">
        <v>46</v>
      </c>
      <c r="AD1404" s="241" t="s">
        <v>46</v>
      </c>
      <c r="AE1404" s="237"/>
      <c r="AF1404" s="237"/>
      <c r="AG1404" s="237"/>
      <c r="AH1404" s="237"/>
      <c r="AI1404" s="237" t="s">
        <v>1819</v>
      </c>
      <c r="AJ1404" s="237" t="s">
        <v>94</v>
      </c>
      <c r="AK1404" s="237" t="s">
        <v>94</v>
      </c>
      <c r="AL1404" s="237" t="s">
        <v>109</v>
      </c>
      <c r="AM1404" s="242">
        <v>4</v>
      </c>
    </row>
    <row r="1405" spans="2:39">
      <c r="B1405" s="228" t="s">
        <v>1824</v>
      </c>
      <c r="C1405" s="229" t="s">
        <v>1825</v>
      </c>
      <c r="D1405" s="230" t="s">
        <v>46</v>
      </c>
      <c r="E1405" s="231" t="s">
        <v>1584</v>
      </c>
      <c r="F1405" s="231" t="s">
        <v>1585</v>
      </c>
      <c r="G1405" s="231" t="s">
        <v>35</v>
      </c>
      <c r="H1405" s="231" t="s">
        <v>7652</v>
      </c>
      <c r="I1405" s="232" t="s">
        <v>98</v>
      </c>
      <c r="J1405" s="231" t="s">
        <v>1607</v>
      </c>
      <c r="K1405" s="230" t="s">
        <v>114</v>
      </c>
      <c r="L1405" s="230" t="s">
        <v>1578</v>
      </c>
      <c r="M1405" s="233">
        <v>0</v>
      </c>
      <c r="N1405" s="234" t="s">
        <v>7653</v>
      </c>
      <c r="O1405" s="230" t="s">
        <v>1579</v>
      </c>
      <c r="P1405" s="230" t="s">
        <v>46</v>
      </c>
      <c r="Q1405" s="233">
        <v>0</v>
      </c>
      <c r="R1405" s="234">
        <v>0</v>
      </c>
      <c r="S1405" s="235" t="s">
        <v>46</v>
      </c>
      <c r="T1405" s="236"/>
      <c r="U1405" s="237"/>
      <c r="V1405" s="238" t="s">
        <v>104</v>
      </c>
      <c r="W1405" s="236">
        <v>0</v>
      </c>
      <c r="X1405" s="237" t="s">
        <v>46</v>
      </c>
      <c r="Y1405" s="239">
        <v>0</v>
      </c>
      <c r="Z1405" s="237" t="s">
        <v>46</v>
      </c>
      <c r="AA1405" s="239">
        <v>0</v>
      </c>
      <c r="AB1405" s="240" t="s">
        <v>46</v>
      </c>
      <c r="AC1405" s="241" t="s">
        <v>46</v>
      </c>
      <c r="AD1405" s="241" t="s">
        <v>46</v>
      </c>
      <c r="AE1405" s="237"/>
      <c r="AF1405" s="237"/>
      <c r="AG1405" s="237"/>
      <c r="AH1405" s="237"/>
      <c r="AI1405" s="237" t="s">
        <v>1819</v>
      </c>
      <c r="AJ1405" s="237" t="s">
        <v>94</v>
      </c>
      <c r="AK1405" s="237" t="s">
        <v>94</v>
      </c>
      <c r="AL1405" s="237" t="s">
        <v>109</v>
      </c>
      <c r="AM1405" s="242">
        <v>4</v>
      </c>
    </row>
    <row r="1406" spans="2:39">
      <c r="B1406" s="228" t="s">
        <v>1826</v>
      </c>
      <c r="C1406" s="229" t="s">
        <v>1403</v>
      </c>
      <c r="D1406" s="230" t="s">
        <v>46</v>
      </c>
      <c r="E1406" s="231" t="s">
        <v>38</v>
      </c>
      <c r="F1406" s="231" t="s">
        <v>97</v>
      </c>
      <c r="G1406" s="231" t="s">
        <v>35</v>
      </c>
      <c r="H1406" s="231" t="s">
        <v>7652</v>
      </c>
      <c r="I1406" s="232" t="s">
        <v>98</v>
      </c>
      <c r="J1406" s="231" t="s">
        <v>1607</v>
      </c>
      <c r="K1406" s="230" t="s">
        <v>114</v>
      </c>
      <c r="L1406" s="230" t="s">
        <v>1578</v>
      </c>
      <c r="M1406" s="233">
        <v>0</v>
      </c>
      <c r="N1406" s="234" t="s">
        <v>7653</v>
      </c>
      <c r="O1406" s="230" t="s">
        <v>1579</v>
      </c>
      <c r="P1406" s="230" t="s">
        <v>46</v>
      </c>
      <c r="Q1406" s="233">
        <v>0</v>
      </c>
      <c r="R1406" s="234">
        <v>0</v>
      </c>
      <c r="S1406" s="235" t="s">
        <v>46</v>
      </c>
      <c r="T1406" s="236"/>
      <c r="U1406" s="237"/>
      <c r="V1406" s="238" t="s">
        <v>104</v>
      </c>
      <c r="W1406" s="236">
        <v>0</v>
      </c>
      <c r="X1406" s="237" t="s">
        <v>46</v>
      </c>
      <c r="Y1406" s="239">
        <v>0</v>
      </c>
      <c r="Z1406" s="237" t="s">
        <v>46</v>
      </c>
      <c r="AA1406" s="239">
        <v>0</v>
      </c>
      <c r="AB1406" s="240" t="s">
        <v>46</v>
      </c>
      <c r="AC1406" s="241" t="s">
        <v>46</v>
      </c>
      <c r="AD1406" s="241" t="s">
        <v>46</v>
      </c>
      <c r="AE1406" s="237"/>
      <c r="AF1406" s="237"/>
      <c r="AG1406" s="237"/>
      <c r="AH1406" s="237"/>
      <c r="AI1406" s="237" t="s">
        <v>1819</v>
      </c>
      <c r="AJ1406" s="237" t="s">
        <v>94</v>
      </c>
      <c r="AK1406" s="237" t="s">
        <v>94</v>
      </c>
      <c r="AL1406" s="237" t="s">
        <v>111</v>
      </c>
      <c r="AM1406" s="242">
        <v>4</v>
      </c>
    </row>
    <row r="1407" spans="2:39">
      <c r="B1407" s="228" t="s">
        <v>1827</v>
      </c>
      <c r="C1407" s="229" t="s">
        <v>1828</v>
      </c>
      <c r="D1407" s="230" t="s">
        <v>46</v>
      </c>
      <c r="E1407" s="231" t="s">
        <v>38</v>
      </c>
      <c r="F1407" s="231" t="s">
        <v>97</v>
      </c>
      <c r="G1407" s="231" t="s">
        <v>35</v>
      </c>
      <c r="H1407" s="231" t="s">
        <v>7652</v>
      </c>
      <c r="I1407" s="232" t="s">
        <v>98</v>
      </c>
      <c r="J1407" s="231" t="s">
        <v>1607</v>
      </c>
      <c r="K1407" s="230" t="s">
        <v>114</v>
      </c>
      <c r="L1407" s="230" t="s">
        <v>1578</v>
      </c>
      <c r="M1407" s="233">
        <v>0</v>
      </c>
      <c r="N1407" s="234" t="s">
        <v>7653</v>
      </c>
      <c r="O1407" s="230" t="s">
        <v>1579</v>
      </c>
      <c r="P1407" s="230" t="s">
        <v>46</v>
      </c>
      <c r="Q1407" s="233">
        <v>0</v>
      </c>
      <c r="R1407" s="234">
        <v>0</v>
      </c>
      <c r="S1407" s="235" t="s">
        <v>46</v>
      </c>
      <c r="T1407" s="236"/>
      <c r="U1407" s="237"/>
      <c r="V1407" s="238" t="s">
        <v>104</v>
      </c>
      <c r="W1407" s="236">
        <v>0</v>
      </c>
      <c r="X1407" s="237" t="s">
        <v>46</v>
      </c>
      <c r="Y1407" s="239">
        <v>0</v>
      </c>
      <c r="Z1407" s="237" t="s">
        <v>46</v>
      </c>
      <c r="AA1407" s="239">
        <v>0</v>
      </c>
      <c r="AB1407" s="240" t="s">
        <v>46</v>
      </c>
      <c r="AC1407" s="241" t="s">
        <v>46</v>
      </c>
      <c r="AD1407" s="241" t="s">
        <v>46</v>
      </c>
      <c r="AE1407" s="237"/>
      <c r="AF1407" s="237"/>
      <c r="AG1407" s="237"/>
      <c r="AH1407" s="237"/>
      <c r="AI1407" s="237" t="s">
        <v>1819</v>
      </c>
      <c r="AJ1407" s="237" t="s">
        <v>94</v>
      </c>
      <c r="AK1407" s="237" t="s">
        <v>94</v>
      </c>
      <c r="AL1407" s="237" t="s">
        <v>112</v>
      </c>
      <c r="AM1407" s="242">
        <v>4</v>
      </c>
    </row>
    <row r="1408" spans="2:39">
      <c r="B1408" s="228" t="s">
        <v>1827</v>
      </c>
      <c r="C1408" s="229" t="s">
        <v>1828</v>
      </c>
      <c r="D1408" s="230" t="s">
        <v>46</v>
      </c>
      <c r="E1408" s="231" t="s">
        <v>1584</v>
      </c>
      <c r="F1408" s="231" t="s">
        <v>1585</v>
      </c>
      <c r="G1408" s="231" t="s">
        <v>35</v>
      </c>
      <c r="H1408" s="231" t="s">
        <v>7652</v>
      </c>
      <c r="I1408" s="232" t="s">
        <v>98</v>
      </c>
      <c r="J1408" s="231" t="s">
        <v>1607</v>
      </c>
      <c r="K1408" s="230" t="s">
        <v>114</v>
      </c>
      <c r="L1408" s="230" t="s">
        <v>1578</v>
      </c>
      <c r="M1408" s="233">
        <v>0</v>
      </c>
      <c r="N1408" s="234" t="s">
        <v>7653</v>
      </c>
      <c r="O1408" s="230" t="s">
        <v>1579</v>
      </c>
      <c r="P1408" s="230" t="s">
        <v>46</v>
      </c>
      <c r="Q1408" s="233">
        <v>0</v>
      </c>
      <c r="R1408" s="234">
        <v>0</v>
      </c>
      <c r="S1408" s="235" t="s">
        <v>46</v>
      </c>
      <c r="T1408" s="236"/>
      <c r="U1408" s="237"/>
      <c r="V1408" s="238" t="s">
        <v>104</v>
      </c>
      <c r="W1408" s="236">
        <v>0</v>
      </c>
      <c r="X1408" s="237" t="s">
        <v>46</v>
      </c>
      <c r="Y1408" s="239">
        <v>0</v>
      </c>
      <c r="Z1408" s="237" t="s">
        <v>46</v>
      </c>
      <c r="AA1408" s="239">
        <v>0</v>
      </c>
      <c r="AB1408" s="240" t="s">
        <v>46</v>
      </c>
      <c r="AC1408" s="241" t="s">
        <v>46</v>
      </c>
      <c r="AD1408" s="241" t="s">
        <v>46</v>
      </c>
      <c r="AE1408" s="237"/>
      <c r="AF1408" s="237"/>
      <c r="AG1408" s="237"/>
      <c r="AH1408" s="237"/>
      <c r="AI1408" s="237" t="s">
        <v>1819</v>
      </c>
      <c r="AJ1408" s="237" t="s">
        <v>94</v>
      </c>
      <c r="AK1408" s="237" t="s">
        <v>94</v>
      </c>
      <c r="AL1408" s="237" t="s">
        <v>112</v>
      </c>
      <c r="AM1408" s="242">
        <v>4</v>
      </c>
    </row>
    <row r="1409" spans="2:39">
      <c r="B1409" s="228" t="s">
        <v>1827</v>
      </c>
      <c r="C1409" s="229" t="s">
        <v>1828</v>
      </c>
      <c r="D1409" s="230" t="s">
        <v>46</v>
      </c>
      <c r="E1409" s="231" t="s">
        <v>1587</v>
      </c>
      <c r="F1409" s="231" t="s">
        <v>1588</v>
      </c>
      <c r="G1409" s="231" t="s">
        <v>35</v>
      </c>
      <c r="H1409" s="231" t="s">
        <v>7652</v>
      </c>
      <c r="I1409" s="232" t="s">
        <v>98</v>
      </c>
      <c r="J1409" s="231" t="s">
        <v>1607</v>
      </c>
      <c r="K1409" s="230" t="s">
        <v>114</v>
      </c>
      <c r="L1409" s="230" t="s">
        <v>1578</v>
      </c>
      <c r="M1409" s="233">
        <v>0</v>
      </c>
      <c r="N1409" s="234" t="s">
        <v>7653</v>
      </c>
      <c r="O1409" s="230" t="s">
        <v>1579</v>
      </c>
      <c r="P1409" s="230" t="s">
        <v>46</v>
      </c>
      <c r="Q1409" s="233">
        <v>0</v>
      </c>
      <c r="R1409" s="234">
        <v>0</v>
      </c>
      <c r="S1409" s="235" t="s">
        <v>46</v>
      </c>
      <c r="T1409" s="236"/>
      <c r="U1409" s="237"/>
      <c r="V1409" s="238" t="s">
        <v>104</v>
      </c>
      <c r="W1409" s="236">
        <v>0</v>
      </c>
      <c r="X1409" s="237" t="s">
        <v>46</v>
      </c>
      <c r="Y1409" s="239">
        <v>0</v>
      </c>
      <c r="Z1409" s="237" t="s">
        <v>46</v>
      </c>
      <c r="AA1409" s="239">
        <v>0</v>
      </c>
      <c r="AB1409" s="240" t="s">
        <v>46</v>
      </c>
      <c r="AC1409" s="241" t="s">
        <v>46</v>
      </c>
      <c r="AD1409" s="241" t="s">
        <v>46</v>
      </c>
      <c r="AE1409" s="237"/>
      <c r="AF1409" s="237"/>
      <c r="AG1409" s="237"/>
      <c r="AH1409" s="237"/>
      <c r="AI1409" s="237" t="s">
        <v>1819</v>
      </c>
      <c r="AJ1409" s="237" t="s">
        <v>94</v>
      </c>
      <c r="AK1409" s="237" t="s">
        <v>94</v>
      </c>
      <c r="AL1409" s="237" t="s">
        <v>112</v>
      </c>
      <c r="AM1409" s="242">
        <v>4</v>
      </c>
    </row>
    <row r="1410" spans="2:39">
      <c r="B1410" s="228" t="s">
        <v>1827</v>
      </c>
      <c r="C1410" s="229" t="s">
        <v>1828</v>
      </c>
      <c r="D1410" s="230" t="s">
        <v>46</v>
      </c>
      <c r="E1410" s="231" t="s">
        <v>1705</v>
      </c>
      <c r="F1410" s="231" t="s">
        <v>1706</v>
      </c>
      <c r="G1410" s="231" t="s">
        <v>35</v>
      </c>
      <c r="H1410" s="231" t="s">
        <v>7652</v>
      </c>
      <c r="I1410" s="232" t="s">
        <v>98</v>
      </c>
      <c r="J1410" s="231" t="s">
        <v>1607</v>
      </c>
      <c r="K1410" s="230" t="s">
        <v>114</v>
      </c>
      <c r="L1410" s="230" t="s">
        <v>1578</v>
      </c>
      <c r="M1410" s="233">
        <v>0</v>
      </c>
      <c r="N1410" s="234" t="s">
        <v>7653</v>
      </c>
      <c r="O1410" s="230" t="s">
        <v>1579</v>
      </c>
      <c r="P1410" s="230" t="s">
        <v>46</v>
      </c>
      <c r="Q1410" s="233">
        <v>0</v>
      </c>
      <c r="R1410" s="234">
        <v>0</v>
      </c>
      <c r="S1410" s="235" t="s">
        <v>46</v>
      </c>
      <c r="T1410" s="236"/>
      <c r="U1410" s="237"/>
      <c r="V1410" s="238" t="s">
        <v>104</v>
      </c>
      <c r="W1410" s="236">
        <v>0</v>
      </c>
      <c r="X1410" s="237" t="s">
        <v>46</v>
      </c>
      <c r="Y1410" s="239">
        <v>0</v>
      </c>
      <c r="Z1410" s="237" t="s">
        <v>46</v>
      </c>
      <c r="AA1410" s="239">
        <v>0</v>
      </c>
      <c r="AB1410" s="240" t="s">
        <v>46</v>
      </c>
      <c r="AC1410" s="241" t="s">
        <v>46</v>
      </c>
      <c r="AD1410" s="241" t="s">
        <v>46</v>
      </c>
      <c r="AE1410" s="237"/>
      <c r="AF1410" s="237"/>
      <c r="AG1410" s="237"/>
      <c r="AH1410" s="237"/>
      <c r="AI1410" s="237" t="s">
        <v>1819</v>
      </c>
      <c r="AJ1410" s="237" t="s">
        <v>94</v>
      </c>
      <c r="AK1410" s="237" t="s">
        <v>94</v>
      </c>
      <c r="AL1410" s="237" t="s">
        <v>112</v>
      </c>
      <c r="AM1410" s="242">
        <v>4</v>
      </c>
    </row>
    <row r="1411" spans="2:39">
      <c r="B1411" s="228" t="s">
        <v>1827</v>
      </c>
      <c r="C1411" s="229" t="s">
        <v>1828</v>
      </c>
      <c r="D1411" s="230" t="s">
        <v>46</v>
      </c>
      <c r="E1411" s="231" t="s">
        <v>1573</v>
      </c>
      <c r="F1411" s="231" t="s">
        <v>1574</v>
      </c>
      <c r="G1411" s="231" t="s">
        <v>35</v>
      </c>
      <c r="H1411" s="231" t="s">
        <v>7652</v>
      </c>
      <c r="I1411" s="232" t="s">
        <v>98</v>
      </c>
      <c r="J1411" s="231" t="s">
        <v>1607</v>
      </c>
      <c r="K1411" s="230" t="s">
        <v>114</v>
      </c>
      <c r="L1411" s="230" t="s">
        <v>1578</v>
      </c>
      <c r="M1411" s="233">
        <v>0</v>
      </c>
      <c r="N1411" s="234" t="s">
        <v>7653</v>
      </c>
      <c r="O1411" s="230" t="s">
        <v>1579</v>
      </c>
      <c r="P1411" s="230" t="s">
        <v>46</v>
      </c>
      <c r="Q1411" s="233">
        <v>0</v>
      </c>
      <c r="R1411" s="234">
        <v>0</v>
      </c>
      <c r="S1411" s="235" t="s">
        <v>46</v>
      </c>
      <c r="T1411" s="236"/>
      <c r="U1411" s="237"/>
      <c r="V1411" s="238" t="s">
        <v>104</v>
      </c>
      <c r="W1411" s="236">
        <v>0</v>
      </c>
      <c r="X1411" s="237" t="s">
        <v>46</v>
      </c>
      <c r="Y1411" s="239">
        <v>0</v>
      </c>
      <c r="Z1411" s="237" t="s">
        <v>46</v>
      </c>
      <c r="AA1411" s="239">
        <v>0</v>
      </c>
      <c r="AB1411" s="240" t="s">
        <v>46</v>
      </c>
      <c r="AC1411" s="241" t="s">
        <v>46</v>
      </c>
      <c r="AD1411" s="241" t="s">
        <v>46</v>
      </c>
      <c r="AE1411" s="237"/>
      <c r="AF1411" s="237"/>
      <c r="AG1411" s="237"/>
      <c r="AH1411" s="237"/>
      <c r="AI1411" s="237" t="s">
        <v>1819</v>
      </c>
      <c r="AJ1411" s="237" t="s">
        <v>94</v>
      </c>
      <c r="AK1411" s="237" t="s">
        <v>94</v>
      </c>
      <c r="AL1411" s="237" t="s">
        <v>112</v>
      </c>
      <c r="AM1411" s="242">
        <v>4</v>
      </c>
    </row>
    <row r="1412" spans="2:39">
      <c r="B1412" s="228" t="s">
        <v>1827</v>
      </c>
      <c r="C1412" s="229" t="s">
        <v>1828</v>
      </c>
      <c r="D1412" s="230" t="s">
        <v>46</v>
      </c>
      <c r="E1412" s="231" t="s">
        <v>1582</v>
      </c>
      <c r="F1412" s="231" t="s">
        <v>1706</v>
      </c>
      <c r="G1412" s="231" t="s">
        <v>35</v>
      </c>
      <c r="H1412" s="231" t="s">
        <v>7652</v>
      </c>
      <c r="I1412" s="232" t="s">
        <v>98</v>
      </c>
      <c r="J1412" s="231" t="s">
        <v>1607</v>
      </c>
      <c r="K1412" s="230" t="s">
        <v>114</v>
      </c>
      <c r="L1412" s="230" t="s">
        <v>1578</v>
      </c>
      <c r="M1412" s="233">
        <v>0</v>
      </c>
      <c r="N1412" s="234" t="s">
        <v>7653</v>
      </c>
      <c r="O1412" s="230" t="s">
        <v>1579</v>
      </c>
      <c r="P1412" s="230" t="s">
        <v>46</v>
      </c>
      <c r="Q1412" s="233">
        <v>0</v>
      </c>
      <c r="R1412" s="234">
        <v>0</v>
      </c>
      <c r="S1412" s="235" t="s">
        <v>46</v>
      </c>
      <c r="T1412" s="236"/>
      <c r="U1412" s="237"/>
      <c r="V1412" s="238" t="s">
        <v>104</v>
      </c>
      <c r="W1412" s="236">
        <v>0</v>
      </c>
      <c r="X1412" s="237" t="s">
        <v>46</v>
      </c>
      <c r="Y1412" s="239">
        <v>0</v>
      </c>
      <c r="Z1412" s="237" t="s">
        <v>46</v>
      </c>
      <c r="AA1412" s="239">
        <v>0</v>
      </c>
      <c r="AB1412" s="240" t="s">
        <v>46</v>
      </c>
      <c r="AC1412" s="241" t="s">
        <v>46</v>
      </c>
      <c r="AD1412" s="241" t="s">
        <v>46</v>
      </c>
      <c r="AE1412" s="237"/>
      <c r="AF1412" s="237"/>
      <c r="AG1412" s="237"/>
      <c r="AH1412" s="237"/>
      <c r="AI1412" s="237" t="s">
        <v>1819</v>
      </c>
      <c r="AJ1412" s="237" t="s">
        <v>94</v>
      </c>
      <c r="AK1412" s="237" t="s">
        <v>94</v>
      </c>
      <c r="AL1412" s="237" t="s">
        <v>112</v>
      </c>
      <c r="AM1412" s="242">
        <v>4</v>
      </c>
    </row>
    <row r="1413" spans="2:39">
      <c r="B1413" s="228" t="s">
        <v>1827</v>
      </c>
      <c r="C1413" s="229" t="s">
        <v>1828</v>
      </c>
      <c r="D1413" s="230" t="s">
        <v>46</v>
      </c>
      <c r="E1413" s="231" t="s">
        <v>1703</v>
      </c>
      <c r="F1413" s="231" t="s">
        <v>1588</v>
      </c>
      <c r="G1413" s="231" t="s">
        <v>35</v>
      </c>
      <c r="H1413" s="231" t="s">
        <v>7652</v>
      </c>
      <c r="I1413" s="232" t="s">
        <v>98</v>
      </c>
      <c r="J1413" s="231" t="s">
        <v>1607</v>
      </c>
      <c r="K1413" s="230" t="s">
        <v>114</v>
      </c>
      <c r="L1413" s="230" t="s">
        <v>1578</v>
      </c>
      <c r="M1413" s="233">
        <v>0</v>
      </c>
      <c r="N1413" s="234" t="s">
        <v>7653</v>
      </c>
      <c r="O1413" s="230" t="s">
        <v>1579</v>
      </c>
      <c r="P1413" s="230" t="s">
        <v>46</v>
      </c>
      <c r="Q1413" s="233">
        <v>0</v>
      </c>
      <c r="R1413" s="234">
        <v>0</v>
      </c>
      <c r="S1413" s="235" t="s">
        <v>46</v>
      </c>
      <c r="T1413" s="236"/>
      <c r="U1413" s="237"/>
      <c r="V1413" s="238" t="s">
        <v>104</v>
      </c>
      <c r="W1413" s="236">
        <v>0</v>
      </c>
      <c r="X1413" s="237" t="s">
        <v>46</v>
      </c>
      <c r="Y1413" s="239">
        <v>0</v>
      </c>
      <c r="Z1413" s="237" t="s">
        <v>46</v>
      </c>
      <c r="AA1413" s="239">
        <v>0</v>
      </c>
      <c r="AB1413" s="240" t="s">
        <v>46</v>
      </c>
      <c r="AC1413" s="241" t="s">
        <v>46</v>
      </c>
      <c r="AD1413" s="241" t="s">
        <v>46</v>
      </c>
      <c r="AE1413" s="237"/>
      <c r="AF1413" s="237"/>
      <c r="AG1413" s="237"/>
      <c r="AH1413" s="237"/>
      <c r="AI1413" s="237" t="s">
        <v>1819</v>
      </c>
      <c r="AJ1413" s="237" t="s">
        <v>94</v>
      </c>
      <c r="AK1413" s="237" t="s">
        <v>94</v>
      </c>
      <c r="AL1413" s="237" t="s">
        <v>112</v>
      </c>
      <c r="AM1413" s="242">
        <v>4</v>
      </c>
    </row>
    <row r="1414" spans="2:39">
      <c r="B1414" s="228" t="s">
        <v>1827</v>
      </c>
      <c r="C1414" s="229" t="s">
        <v>1828</v>
      </c>
      <c r="D1414" s="230" t="s">
        <v>46</v>
      </c>
      <c r="E1414" s="231" t="s">
        <v>1704</v>
      </c>
      <c r="F1414" s="231" t="s">
        <v>1585</v>
      </c>
      <c r="G1414" s="231" t="s">
        <v>35</v>
      </c>
      <c r="H1414" s="231" t="s">
        <v>7652</v>
      </c>
      <c r="I1414" s="232" t="s">
        <v>98</v>
      </c>
      <c r="J1414" s="231" t="s">
        <v>1607</v>
      </c>
      <c r="K1414" s="230" t="s">
        <v>114</v>
      </c>
      <c r="L1414" s="230" t="s">
        <v>1578</v>
      </c>
      <c r="M1414" s="233">
        <v>0</v>
      </c>
      <c r="N1414" s="234" t="s">
        <v>7653</v>
      </c>
      <c r="O1414" s="230" t="s">
        <v>1579</v>
      </c>
      <c r="P1414" s="230" t="s">
        <v>46</v>
      </c>
      <c r="Q1414" s="233">
        <v>0</v>
      </c>
      <c r="R1414" s="234">
        <v>0</v>
      </c>
      <c r="S1414" s="235" t="s">
        <v>46</v>
      </c>
      <c r="T1414" s="236"/>
      <c r="U1414" s="237"/>
      <c r="V1414" s="238" t="s">
        <v>104</v>
      </c>
      <c r="W1414" s="236">
        <v>0</v>
      </c>
      <c r="X1414" s="237" t="s">
        <v>46</v>
      </c>
      <c r="Y1414" s="239">
        <v>0</v>
      </c>
      <c r="Z1414" s="237" t="s">
        <v>46</v>
      </c>
      <c r="AA1414" s="239">
        <v>0</v>
      </c>
      <c r="AB1414" s="240" t="s">
        <v>46</v>
      </c>
      <c r="AC1414" s="241" t="s">
        <v>46</v>
      </c>
      <c r="AD1414" s="241" t="s">
        <v>46</v>
      </c>
      <c r="AE1414" s="237"/>
      <c r="AF1414" s="237"/>
      <c r="AG1414" s="237"/>
      <c r="AH1414" s="237"/>
      <c r="AI1414" s="237" t="s">
        <v>1819</v>
      </c>
      <c r="AJ1414" s="237" t="s">
        <v>94</v>
      </c>
      <c r="AK1414" s="237" t="s">
        <v>94</v>
      </c>
      <c r="AL1414" s="237" t="s">
        <v>112</v>
      </c>
      <c r="AM1414" s="242">
        <v>4</v>
      </c>
    </row>
    <row r="1415" spans="2:39">
      <c r="B1415" s="228" t="s">
        <v>1829</v>
      </c>
      <c r="C1415" s="229" t="s">
        <v>1830</v>
      </c>
      <c r="D1415" s="230" t="s">
        <v>46</v>
      </c>
      <c r="E1415" s="231" t="s">
        <v>46</v>
      </c>
      <c r="F1415" s="231" t="s">
        <v>46</v>
      </c>
      <c r="G1415" s="231" t="s">
        <v>46</v>
      </c>
      <c r="H1415" s="231" t="s">
        <v>46</v>
      </c>
      <c r="I1415" s="232" t="s">
        <v>46</v>
      </c>
      <c r="J1415" s="231" t="s">
        <v>46</v>
      </c>
      <c r="K1415" s="230" t="s">
        <v>46</v>
      </c>
      <c r="L1415" s="230" t="s">
        <v>46</v>
      </c>
      <c r="M1415" s="233">
        <v>0</v>
      </c>
      <c r="N1415" s="234" t="s">
        <v>46</v>
      </c>
      <c r="O1415" s="230" t="s">
        <v>46</v>
      </c>
      <c r="P1415" s="230" t="s">
        <v>46</v>
      </c>
      <c r="Q1415" s="233">
        <v>0</v>
      </c>
      <c r="R1415" s="234">
        <v>0</v>
      </c>
      <c r="S1415" s="235" t="s">
        <v>46</v>
      </c>
      <c r="T1415" s="236"/>
      <c r="U1415" s="237"/>
      <c r="V1415" s="238" t="s">
        <v>46</v>
      </c>
      <c r="W1415" s="236">
        <v>0</v>
      </c>
      <c r="X1415" s="237" t="s">
        <v>46</v>
      </c>
      <c r="Y1415" s="239">
        <v>0</v>
      </c>
      <c r="Z1415" s="237" t="s">
        <v>46</v>
      </c>
      <c r="AA1415" s="239">
        <v>0</v>
      </c>
      <c r="AB1415" s="240" t="s">
        <v>46</v>
      </c>
      <c r="AC1415" s="241" t="s">
        <v>46</v>
      </c>
      <c r="AD1415" s="241" t="s">
        <v>46</v>
      </c>
      <c r="AE1415" s="237"/>
      <c r="AF1415" s="237"/>
      <c r="AG1415" s="237"/>
      <c r="AH1415" s="237"/>
      <c r="AI1415" s="237" t="s">
        <v>1819</v>
      </c>
      <c r="AJ1415" s="237" t="s">
        <v>94</v>
      </c>
      <c r="AK1415" s="237" t="s">
        <v>94</v>
      </c>
      <c r="AL1415" s="237" t="s">
        <v>113</v>
      </c>
      <c r="AM1415" s="242">
        <v>4</v>
      </c>
    </row>
    <row r="1416" spans="2:39">
      <c r="B1416" s="180" t="s">
        <v>1831</v>
      </c>
      <c r="C1416" s="181" t="s">
        <v>1832</v>
      </c>
      <c r="D1416" s="182" t="s">
        <v>46</v>
      </c>
      <c r="E1416" s="183" t="s">
        <v>46</v>
      </c>
      <c r="F1416" s="183" t="s">
        <v>46</v>
      </c>
      <c r="G1416" s="183" t="s">
        <v>46</v>
      </c>
      <c r="H1416" s="183" t="s">
        <v>46</v>
      </c>
      <c r="I1416" s="184" t="s">
        <v>46</v>
      </c>
      <c r="J1416" s="183" t="s">
        <v>46</v>
      </c>
      <c r="K1416" s="182" t="s">
        <v>46</v>
      </c>
      <c r="L1416" s="182" t="s">
        <v>46</v>
      </c>
      <c r="M1416" s="185">
        <v>0</v>
      </c>
      <c r="N1416" s="186" t="s">
        <v>46</v>
      </c>
      <c r="O1416" s="182" t="s">
        <v>46</v>
      </c>
      <c r="P1416" s="182" t="s">
        <v>46</v>
      </c>
      <c r="Q1416" s="185">
        <v>0</v>
      </c>
      <c r="R1416" s="186">
        <v>0</v>
      </c>
      <c r="S1416" s="187" t="s">
        <v>46</v>
      </c>
      <c r="T1416" s="36"/>
      <c r="U1416" s="35"/>
      <c r="V1416" s="188" t="s">
        <v>46</v>
      </c>
      <c r="W1416" s="36">
        <v>0</v>
      </c>
      <c r="X1416" s="35" t="s">
        <v>46</v>
      </c>
      <c r="Y1416" s="38">
        <v>0</v>
      </c>
      <c r="Z1416" s="35" t="s">
        <v>46</v>
      </c>
      <c r="AA1416" s="38">
        <v>0</v>
      </c>
      <c r="AB1416" s="39" t="s">
        <v>46</v>
      </c>
      <c r="AC1416" s="34" t="s">
        <v>46</v>
      </c>
      <c r="AD1416" s="34" t="s">
        <v>46</v>
      </c>
      <c r="AE1416" s="35"/>
      <c r="AF1416" s="35"/>
      <c r="AG1416" s="35"/>
      <c r="AH1416" s="35"/>
      <c r="AI1416" s="35" t="s">
        <v>1819</v>
      </c>
      <c r="AJ1416" s="35" t="s">
        <v>96</v>
      </c>
      <c r="AK1416" s="35" t="s">
        <v>46</v>
      </c>
      <c r="AL1416" s="35" t="s">
        <v>46</v>
      </c>
      <c r="AM1416" s="40">
        <v>2</v>
      </c>
    </row>
    <row r="1417" spans="2:39">
      <c r="B1417" s="189" t="s">
        <v>1833</v>
      </c>
      <c r="C1417" s="190" t="s">
        <v>1832</v>
      </c>
      <c r="D1417" s="191" t="s">
        <v>46</v>
      </c>
      <c r="E1417" s="192" t="s">
        <v>46</v>
      </c>
      <c r="F1417" s="192" t="s">
        <v>46</v>
      </c>
      <c r="G1417" s="192" t="s">
        <v>46</v>
      </c>
      <c r="H1417" s="192" t="s">
        <v>46</v>
      </c>
      <c r="I1417" s="193" t="s">
        <v>46</v>
      </c>
      <c r="J1417" s="192" t="s">
        <v>46</v>
      </c>
      <c r="K1417" s="191" t="s">
        <v>46</v>
      </c>
      <c r="L1417" s="191" t="s">
        <v>46</v>
      </c>
      <c r="M1417" s="194">
        <v>0</v>
      </c>
      <c r="N1417" s="195" t="s">
        <v>46</v>
      </c>
      <c r="O1417" s="191" t="s">
        <v>46</v>
      </c>
      <c r="P1417" s="191" t="s">
        <v>46</v>
      </c>
      <c r="Q1417" s="194">
        <v>0</v>
      </c>
      <c r="R1417" s="195">
        <v>0</v>
      </c>
      <c r="S1417" s="196" t="s">
        <v>46</v>
      </c>
      <c r="T1417" s="44"/>
      <c r="U1417" s="43"/>
      <c r="V1417" s="197" t="s">
        <v>46</v>
      </c>
      <c r="W1417" s="44">
        <v>0</v>
      </c>
      <c r="X1417" s="43" t="s">
        <v>46</v>
      </c>
      <c r="Y1417" s="46">
        <v>0</v>
      </c>
      <c r="Z1417" s="43" t="s">
        <v>46</v>
      </c>
      <c r="AA1417" s="46">
        <v>0</v>
      </c>
      <c r="AB1417" s="47" t="s">
        <v>46</v>
      </c>
      <c r="AC1417" s="42" t="s">
        <v>46</v>
      </c>
      <c r="AD1417" s="42" t="s">
        <v>46</v>
      </c>
      <c r="AE1417" s="43"/>
      <c r="AF1417" s="43"/>
      <c r="AG1417" s="43"/>
      <c r="AH1417" s="43"/>
      <c r="AI1417" s="43" t="s">
        <v>1819</v>
      </c>
      <c r="AJ1417" s="43" t="s">
        <v>96</v>
      </c>
      <c r="AK1417" s="43" t="s">
        <v>94</v>
      </c>
      <c r="AL1417" s="43" t="s">
        <v>46</v>
      </c>
      <c r="AM1417" s="48">
        <v>3</v>
      </c>
    </row>
    <row r="1418" spans="2:39">
      <c r="B1418" s="228" t="s">
        <v>1834</v>
      </c>
      <c r="C1418" s="229" t="s">
        <v>8320</v>
      </c>
      <c r="D1418" s="230" t="s">
        <v>46</v>
      </c>
      <c r="E1418" s="231" t="s">
        <v>1703</v>
      </c>
      <c r="F1418" s="231" t="s">
        <v>1588</v>
      </c>
      <c r="G1418" s="231" t="s">
        <v>35</v>
      </c>
      <c r="H1418" s="231" t="s">
        <v>7652</v>
      </c>
      <c r="I1418" s="232" t="s">
        <v>98</v>
      </c>
      <c r="J1418" s="231" t="s">
        <v>1576</v>
      </c>
      <c r="K1418" s="230" t="s">
        <v>144</v>
      </c>
      <c r="L1418" s="230" t="s">
        <v>1578</v>
      </c>
      <c r="M1418" s="233">
        <v>0</v>
      </c>
      <c r="N1418" s="234" t="s">
        <v>7653</v>
      </c>
      <c r="O1418" s="230" t="s">
        <v>1579</v>
      </c>
      <c r="P1418" s="230" t="s">
        <v>46</v>
      </c>
      <c r="Q1418" s="233">
        <v>0</v>
      </c>
      <c r="R1418" s="234">
        <v>0</v>
      </c>
      <c r="S1418" s="235" t="s">
        <v>46</v>
      </c>
      <c r="T1418" s="236"/>
      <c r="U1418" s="237"/>
      <c r="V1418" s="238" t="s">
        <v>104</v>
      </c>
      <c r="W1418" s="236">
        <v>0</v>
      </c>
      <c r="X1418" s="237" t="s">
        <v>46</v>
      </c>
      <c r="Y1418" s="239">
        <v>0</v>
      </c>
      <c r="Z1418" s="237" t="s">
        <v>46</v>
      </c>
      <c r="AA1418" s="239">
        <v>0</v>
      </c>
      <c r="AB1418" s="240" t="s">
        <v>46</v>
      </c>
      <c r="AC1418" s="241" t="s">
        <v>46</v>
      </c>
      <c r="AD1418" s="241" t="s">
        <v>46</v>
      </c>
      <c r="AE1418" s="237"/>
      <c r="AF1418" s="237"/>
      <c r="AG1418" s="237"/>
      <c r="AH1418" s="237"/>
      <c r="AI1418" s="237" t="s">
        <v>1819</v>
      </c>
      <c r="AJ1418" s="237" t="s">
        <v>96</v>
      </c>
      <c r="AK1418" s="237" t="s">
        <v>94</v>
      </c>
      <c r="AL1418" s="237" t="s">
        <v>109</v>
      </c>
      <c r="AM1418" s="242">
        <v>4</v>
      </c>
    </row>
    <row r="1419" spans="2:39">
      <c r="B1419" s="228" t="s">
        <v>1834</v>
      </c>
      <c r="C1419" s="229" t="s">
        <v>8320</v>
      </c>
      <c r="D1419" s="230" t="s">
        <v>46</v>
      </c>
      <c r="E1419" s="231" t="s">
        <v>1704</v>
      </c>
      <c r="F1419" s="231" t="s">
        <v>1585</v>
      </c>
      <c r="G1419" s="231" t="s">
        <v>35</v>
      </c>
      <c r="H1419" s="231" t="s">
        <v>7652</v>
      </c>
      <c r="I1419" s="232" t="s">
        <v>98</v>
      </c>
      <c r="J1419" s="231" t="s">
        <v>1576</v>
      </c>
      <c r="K1419" s="230" t="s">
        <v>144</v>
      </c>
      <c r="L1419" s="230" t="s">
        <v>1578</v>
      </c>
      <c r="M1419" s="233">
        <v>0</v>
      </c>
      <c r="N1419" s="234" t="s">
        <v>7653</v>
      </c>
      <c r="O1419" s="230" t="s">
        <v>1579</v>
      </c>
      <c r="P1419" s="230" t="s">
        <v>46</v>
      </c>
      <c r="Q1419" s="233">
        <v>0</v>
      </c>
      <c r="R1419" s="234">
        <v>0</v>
      </c>
      <c r="S1419" s="235" t="s">
        <v>46</v>
      </c>
      <c r="T1419" s="236"/>
      <c r="U1419" s="237"/>
      <c r="V1419" s="238" t="s">
        <v>104</v>
      </c>
      <c r="W1419" s="236">
        <v>0</v>
      </c>
      <c r="X1419" s="237" t="s">
        <v>46</v>
      </c>
      <c r="Y1419" s="239">
        <v>0</v>
      </c>
      <c r="Z1419" s="237" t="s">
        <v>46</v>
      </c>
      <c r="AA1419" s="239">
        <v>0</v>
      </c>
      <c r="AB1419" s="240" t="s">
        <v>46</v>
      </c>
      <c r="AC1419" s="241" t="s">
        <v>46</v>
      </c>
      <c r="AD1419" s="241" t="s">
        <v>46</v>
      </c>
      <c r="AE1419" s="237"/>
      <c r="AF1419" s="237"/>
      <c r="AG1419" s="237"/>
      <c r="AH1419" s="237"/>
      <c r="AI1419" s="237" t="s">
        <v>1819</v>
      </c>
      <c r="AJ1419" s="237" t="s">
        <v>96</v>
      </c>
      <c r="AK1419" s="237" t="s">
        <v>94</v>
      </c>
      <c r="AL1419" s="237" t="s">
        <v>109</v>
      </c>
      <c r="AM1419" s="242">
        <v>4</v>
      </c>
    </row>
    <row r="1420" spans="2:39">
      <c r="B1420" s="228" t="s">
        <v>1834</v>
      </c>
      <c r="C1420" s="229" t="s">
        <v>8320</v>
      </c>
      <c r="D1420" s="230" t="s">
        <v>46</v>
      </c>
      <c r="E1420" s="231" t="s">
        <v>38</v>
      </c>
      <c r="F1420" s="231" t="s">
        <v>97</v>
      </c>
      <c r="G1420" s="231" t="s">
        <v>35</v>
      </c>
      <c r="H1420" s="231" t="s">
        <v>7652</v>
      </c>
      <c r="I1420" s="232" t="s">
        <v>98</v>
      </c>
      <c r="J1420" s="231" t="s">
        <v>1576</v>
      </c>
      <c r="K1420" s="230" t="s">
        <v>144</v>
      </c>
      <c r="L1420" s="230" t="s">
        <v>1578</v>
      </c>
      <c r="M1420" s="233">
        <v>0</v>
      </c>
      <c r="N1420" s="234" t="s">
        <v>7653</v>
      </c>
      <c r="O1420" s="230" t="s">
        <v>1579</v>
      </c>
      <c r="P1420" s="230" t="s">
        <v>46</v>
      </c>
      <c r="Q1420" s="233">
        <v>0</v>
      </c>
      <c r="R1420" s="234">
        <v>0</v>
      </c>
      <c r="S1420" s="235" t="s">
        <v>46</v>
      </c>
      <c r="T1420" s="236"/>
      <c r="U1420" s="237"/>
      <c r="V1420" s="238" t="s">
        <v>104</v>
      </c>
      <c r="W1420" s="236">
        <v>0</v>
      </c>
      <c r="X1420" s="237" t="s">
        <v>46</v>
      </c>
      <c r="Y1420" s="239">
        <v>0</v>
      </c>
      <c r="Z1420" s="237" t="s">
        <v>46</v>
      </c>
      <c r="AA1420" s="239">
        <v>0</v>
      </c>
      <c r="AB1420" s="240" t="s">
        <v>46</v>
      </c>
      <c r="AC1420" s="241" t="s">
        <v>46</v>
      </c>
      <c r="AD1420" s="241" t="s">
        <v>46</v>
      </c>
      <c r="AE1420" s="237"/>
      <c r="AF1420" s="237"/>
      <c r="AG1420" s="237"/>
      <c r="AH1420" s="237"/>
      <c r="AI1420" s="237" t="s">
        <v>1819</v>
      </c>
      <c r="AJ1420" s="237" t="s">
        <v>96</v>
      </c>
      <c r="AK1420" s="237" t="s">
        <v>94</v>
      </c>
      <c r="AL1420" s="237" t="s">
        <v>109</v>
      </c>
      <c r="AM1420" s="242">
        <v>4</v>
      </c>
    </row>
    <row r="1421" spans="2:39">
      <c r="B1421" s="228" t="s">
        <v>1834</v>
      </c>
      <c r="C1421" s="229" t="s">
        <v>8320</v>
      </c>
      <c r="D1421" s="230" t="s">
        <v>46</v>
      </c>
      <c r="E1421" s="231" t="s">
        <v>1584</v>
      </c>
      <c r="F1421" s="231" t="s">
        <v>1585</v>
      </c>
      <c r="G1421" s="231" t="s">
        <v>35</v>
      </c>
      <c r="H1421" s="231" t="s">
        <v>7652</v>
      </c>
      <c r="I1421" s="232" t="s">
        <v>98</v>
      </c>
      <c r="J1421" s="231" t="s">
        <v>1576</v>
      </c>
      <c r="K1421" s="230" t="s">
        <v>144</v>
      </c>
      <c r="L1421" s="230" t="s">
        <v>1578</v>
      </c>
      <c r="M1421" s="233">
        <v>0</v>
      </c>
      <c r="N1421" s="234" t="s">
        <v>7653</v>
      </c>
      <c r="O1421" s="230" t="s">
        <v>1579</v>
      </c>
      <c r="P1421" s="230" t="s">
        <v>46</v>
      </c>
      <c r="Q1421" s="233">
        <v>0</v>
      </c>
      <c r="R1421" s="234">
        <v>0</v>
      </c>
      <c r="S1421" s="235" t="s">
        <v>46</v>
      </c>
      <c r="T1421" s="236"/>
      <c r="U1421" s="237"/>
      <c r="V1421" s="238" t="s">
        <v>104</v>
      </c>
      <c r="W1421" s="236">
        <v>0</v>
      </c>
      <c r="X1421" s="237" t="s">
        <v>46</v>
      </c>
      <c r="Y1421" s="239">
        <v>0</v>
      </c>
      <c r="Z1421" s="237" t="s">
        <v>46</v>
      </c>
      <c r="AA1421" s="239">
        <v>0</v>
      </c>
      <c r="AB1421" s="240" t="s">
        <v>46</v>
      </c>
      <c r="AC1421" s="241" t="s">
        <v>46</v>
      </c>
      <c r="AD1421" s="241" t="s">
        <v>46</v>
      </c>
      <c r="AE1421" s="237"/>
      <c r="AF1421" s="237"/>
      <c r="AG1421" s="237"/>
      <c r="AH1421" s="237"/>
      <c r="AI1421" s="237" t="s">
        <v>1819</v>
      </c>
      <c r="AJ1421" s="237" t="s">
        <v>96</v>
      </c>
      <c r="AK1421" s="237" t="s">
        <v>94</v>
      </c>
      <c r="AL1421" s="237" t="s">
        <v>109</v>
      </c>
      <c r="AM1421" s="242">
        <v>4</v>
      </c>
    </row>
    <row r="1422" spans="2:39">
      <c r="B1422" s="228" t="s">
        <v>1834</v>
      </c>
      <c r="C1422" s="229" t="s">
        <v>8320</v>
      </c>
      <c r="D1422" s="230" t="s">
        <v>46</v>
      </c>
      <c r="E1422" s="231" t="s">
        <v>1705</v>
      </c>
      <c r="F1422" s="231" t="s">
        <v>1706</v>
      </c>
      <c r="G1422" s="231" t="s">
        <v>35</v>
      </c>
      <c r="H1422" s="231" t="s">
        <v>7652</v>
      </c>
      <c r="I1422" s="232" t="s">
        <v>98</v>
      </c>
      <c r="J1422" s="231" t="s">
        <v>1576</v>
      </c>
      <c r="K1422" s="230" t="s">
        <v>144</v>
      </c>
      <c r="L1422" s="230" t="s">
        <v>1578</v>
      </c>
      <c r="M1422" s="233">
        <v>0</v>
      </c>
      <c r="N1422" s="234" t="s">
        <v>7653</v>
      </c>
      <c r="O1422" s="230" t="s">
        <v>1579</v>
      </c>
      <c r="P1422" s="230" t="s">
        <v>46</v>
      </c>
      <c r="Q1422" s="233">
        <v>0</v>
      </c>
      <c r="R1422" s="234">
        <v>0</v>
      </c>
      <c r="S1422" s="235" t="s">
        <v>46</v>
      </c>
      <c r="T1422" s="236"/>
      <c r="U1422" s="237"/>
      <c r="V1422" s="238" t="s">
        <v>104</v>
      </c>
      <c r="W1422" s="236">
        <v>0</v>
      </c>
      <c r="X1422" s="237" t="s">
        <v>46</v>
      </c>
      <c r="Y1422" s="239">
        <v>0</v>
      </c>
      <c r="Z1422" s="237" t="s">
        <v>46</v>
      </c>
      <c r="AA1422" s="239">
        <v>0</v>
      </c>
      <c r="AB1422" s="240" t="s">
        <v>46</v>
      </c>
      <c r="AC1422" s="241" t="s">
        <v>46</v>
      </c>
      <c r="AD1422" s="241" t="s">
        <v>46</v>
      </c>
      <c r="AE1422" s="237"/>
      <c r="AF1422" s="237"/>
      <c r="AG1422" s="237"/>
      <c r="AH1422" s="237"/>
      <c r="AI1422" s="237" t="s">
        <v>1819</v>
      </c>
      <c r="AJ1422" s="237" t="s">
        <v>96</v>
      </c>
      <c r="AK1422" s="237" t="s">
        <v>94</v>
      </c>
      <c r="AL1422" s="237" t="s">
        <v>109</v>
      </c>
      <c r="AM1422" s="242">
        <v>4</v>
      </c>
    </row>
    <row r="1423" spans="2:39">
      <c r="B1423" s="228" t="s">
        <v>1834</v>
      </c>
      <c r="C1423" s="229" t="s">
        <v>8320</v>
      </c>
      <c r="D1423" s="230" t="s">
        <v>46</v>
      </c>
      <c r="E1423" s="231" t="s">
        <v>1582</v>
      </c>
      <c r="F1423" s="231" t="s">
        <v>1706</v>
      </c>
      <c r="G1423" s="231" t="s">
        <v>35</v>
      </c>
      <c r="H1423" s="231" t="s">
        <v>7652</v>
      </c>
      <c r="I1423" s="232" t="s">
        <v>98</v>
      </c>
      <c r="J1423" s="231" t="s">
        <v>1576</v>
      </c>
      <c r="K1423" s="230" t="s">
        <v>144</v>
      </c>
      <c r="L1423" s="230" t="s">
        <v>1578</v>
      </c>
      <c r="M1423" s="233">
        <v>0</v>
      </c>
      <c r="N1423" s="234" t="s">
        <v>7653</v>
      </c>
      <c r="O1423" s="230" t="s">
        <v>1579</v>
      </c>
      <c r="P1423" s="230" t="s">
        <v>46</v>
      </c>
      <c r="Q1423" s="233">
        <v>0</v>
      </c>
      <c r="R1423" s="234">
        <v>0</v>
      </c>
      <c r="S1423" s="235" t="s">
        <v>46</v>
      </c>
      <c r="T1423" s="236"/>
      <c r="U1423" s="237"/>
      <c r="V1423" s="238" t="s">
        <v>104</v>
      </c>
      <c r="W1423" s="236">
        <v>0</v>
      </c>
      <c r="X1423" s="237" t="s">
        <v>46</v>
      </c>
      <c r="Y1423" s="239">
        <v>0</v>
      </c>
      <c r="Z1423" s="237" t="s">
        <v>46</v>
      </c>
      <c r="AA1423" s="239">
        <v>0</v>
      </c>
      <c r="AB1423" s="240" t="s">
        <v>46</v>
      </c>
      <c r="AC1423" s="241" t="s">
        <v>46</v>
      </c>
      <c r="AD1423" s="241" t="s">
        <v>46</v>
      </c>
      <c r="AE1423" s="237"/>
      <c r="AF1423" s="237"/>
      <c r="AG1423" s="237"/>
      <c r="AH1423" s="237"/>
      <c r="AI1423" s="237" t="s">
        <v>1819</v>
      </c>
      <c r="AJ1423" s="237" t="s">
        <v>96</v>
      </c>
      <c r="AK1423" s="237" t="s">
        <v>94</v>
      </c>
      <c r="AL1423" s="237" t="s">
        <v>109</v>
      </c>
      <c r="AM1423" s="242">
        <v>4</v>
      </c>
    </row>
    <row r="1424" spans="2:39">
      <c r="B1424" s="228" t="s">
        <v>1834</v>
      </c>
      <c r="C1424" s="229" t="s">
        <v>8320</v>
      </c>
      <c r="D1424" s="230" t="s">
        <v>46</v>
      </c>
      <c r="E1424" s="231" t="s">
        <v>1587</v>
      </c>
      <c r="F1424" s="231" t="s">
        <v>1588</v>
      </c>
      <c r="G1424" s="231" t="s">
        <v>35</v>
      </c>
      <c r="H1424" s="231" t="s">
        <v>7652</v>
      </c>
      <c r="I1424" s="232" t="s">
        <v>98</v>
      </c>
      <c r="J1424" s="231" t="s">
        <v>1576</v>
      </c>
      <c r="K1424" s="230" t="s">
        <v>144</v>
      </c>
      <c r="L1424" s="230" t="s">
        <v>1578</v>
      </c>
      <c r="M1424" s="233">
        <v>0</v>
      </c>
      <c r="N1424" s="234" t="s">
        <v>7653</v>
      </c>
      <c r="O1424" s="230" t="s">
        <v>1579</v>
      </c>
      <c r="P1424" s="230" t="s">
        <v>46</v>
      </c>
      <c r="Q1424" s="233">
        <v>0</v>
      </c>
      <c r="R1424" s="234">
        <v>0</v>
      </c>
      <c r="S1424" s="235" t="s">
        <v>46</v>
      </c>
      <c r="T1424" s="236"/>
      <c r="U1424" s="237"/>
      <c r="V1424" s="238" t="s">
        <v>104</v>
      </c>
      <c r="W1424" s="236">
        <v>0</v>
      </c>
      <c r="X1424" s="237" t="s">
        <v>46</v>
      </c>
      <c r="Y1424" s="239">
        <v>0</v>
      </c>
      <c r="Z1424" s="237" t="s">
        <v>46</v>
      </c>
      <c r="AA1424" s="239">
        <v>0</v>
      </c>
      <c r="AB1424" s="240" t="s">
        <v>46</v>
      </c>
      <c r="AC1424" s="241" t="s">
        <v>46</v>
      </c>
      <c r="AD1424" s="241" t="s">
        <v>46</v>
      </c>
      <c r="AE1424" s="237"/>
      <c r="AF1424" s="237"/>
      <c r="AG1424" s="237"/>
      <c r="AH1424" s="237"/>
      <c r="AI1424" s="237" t="s">
        <v>1819</v>
      </c>
      <c r="AJ1424" s="237" t="s">
        <v>96</v>
      </c>
      <c r="AK1424" s="237" t="s">
        <v>94</v>
      </c>
      <c r="AL1424" s="237" t="s">
        <v>109</v>
      </c>
      <c r="AM1424" s="242">
        <v>4</v>
      </c>
    </row>
    <row r="1425" spans="2:39">
      <c r="B1425" s="228" t="s">
        <v>1834</v>
      </c>
      <c r="C1425" s="229" t="s">
        <v>8320</v>
      </c>
      <c r="D1425" s="230" t="s">
        <v>46</v>
      </c>
      <c r="E1425" s="231" t="s">
        <v>1573</v>
      </c>
      <c r="F1425" s="231" t="s">
        <v>1574</v>
      </c>
      <c r="G1425" s="231" t="s">
        <v>35</v>
      </c>
      <c r="H1425" s="231" t="s">
        <v>7652</v>
      </c>
      <c r="I1425" s="232" t="s">
        <v>98</v>
      </c>
      <c r="J1425" s="231" t="s">
        <v>1576</v>
      </c>
      <c r="K1425" s="230" t="s">
        <v>144</v>
      </c>
      <c r="L1425" s="230" t="s">
        <v>1578</v>
      </c>
      <c r="M1425" s="233">
        <v>0</v>
      </c>
      <c r="N1425" s="234" t="s">
        <v>7653</v>
      </c>
      <c r="O1425" s="230" t="s">
        <v>1579</v>
      </c>
      <c r="P1425" s="230" t="s">
        <v>46</v>
      </c>
      <c r="Q1425" s="233">
        <v>0</v>
      </c>
      <c r="R1425" s="234">
        <v>0</v>
      </c>
      <c r="S1425" s="235" t="s">
        <v>46</v>
      </c>
      <c r="T1425" s="236"/>
      <c r="U1425" s="237"/>
      <c r="V1425" s="238" t="s">
        <v>104</v>
      </c>
      <c r="W1425" s="236">
        <v>0</v>
      </c>
      <c r="X1425" s="237" t="s">
        <v>46</v>
      </c>
      <c r="Y1425" s="239">
        <v>0</v>
      </c>
      <c r="Z1425" s="237" t="s">
        <v>46</v>
      </c>
      <c r="AA1425" s="239">
        <v>0</v>
      </c>
      <c r="AB1425" s="240" t="s">
        <v>46</v>
      </c>
      <c r="AC1425" s="241" t="s">
        <v>46</v>
      </c>
      <c r="AD1425" s="241" t="s">
        <v>46</v>
      </c>
      <c r="AE1425" s="237"/>
      <c r="AF1425" s="237"/>
      <c r="AG1425" s="237"/>
      <c r="AH1425" s="237"/>
      <c r="AI1425" s="237" t="s">
        <v>1819</v>
      </c>
      <c r="AJ1425" s="237" t="s">
        <v>96</v>
      </c>
      <c r="AK1425" s="237" t="s">
        <v>94</v>
      </c>
      <c r="AL1425" s="237" t="s">
        <v>109</v>
      </c>
      <c r="AM1425" s="242">
        <v>4</v>
      </c>
    </row>
    <row r="1426" spans="2:39">
      <c r="B1426" s="180" t="s">
        <v>1835</v>
      </c>
      <c r="C1426" s="181" t="s">
        <v>1836</v>
      </c>
      <c r="D1426" s="182" t="s">
        <v>46</v>
      </c>
      <c r="E1426" s="183" t="s">
        <v>46</v>
      </c>
      <c r="F1426" s="183" t="s">
        <v>46</v>
      </c>
      <c r="G1426" s="183" t="s">
        <v>46</v>
      </c>
      <c r="H1426" s="183" t="s">
        <v>46</v>
      </c>
      <c r="I1426" s="184" t="s">
        <v>46</v>
      </c>
      <c r="J1426" s="183" t="s">
        <v>46</v>
      </c>
      <c r="K1426" s="182" t="s">
        <v>46</v>
      </c>
      <c r="L1426" s="182" t="s">
        <v>46</v>
      </c>
      <c r="M1426" s="185">
        <v>0</v>
      </c>
      <c r="N1426" s="186" t="s">
        <v>46</v>
      </c>
      <c r="O1426" s="182" t="s">
        <v>46</v>
      </c>
      <c r="P1426" s="182" t="s">
        <v>46</v>
      </c>
      <c r="Q1426" s="185">
        <v>0</v>
      </c>
      <c r="R1426" s="186">
        <v>0</v>
      </c>
      <c r="S1426" s="187" t="s">
        <v>46</v>
      </c>
      <c r="T1426" s="36"/>
      <c r="U1426" s="35"/>
      <c r="V1426" s="188" t="s">
        <v>46</v>
      </c>
      <c r="W1426" s="36">
        <v>0</v>
      </c>
      <c r="X1426" s="35" t="s">
        <v>46</v>
      </c>
      <c r="Y1426" s="38">
        <v>0</v>
      </c>
      <c r="Z1426" s="35" t="s">
        <v>46</v>
      </c>
      <c r="AA1426" s="38">
        <v>0</v>
      </c>
      <c r="AB1426" s="39" t="s">
        <v>46</v>
      </c>
      <c r="AC1426" s="34" t="s">
        <v>46</v>
      </c>
      <c r="AD1426" s="34" t="s">
        <v>46</v>
      </c>
      <c r="AE1426" s="35"/>
      <c r="AF1426" s="35"/>
      <c r="AG1426" s="35"/>
      <c r="AH1426" s="35"/>
      <c r="AI1426" s="35" t="s">
        <v>1819</v>
      </c>
      <c r="AJ1426" s="35" t="s">
        <v>118</v>
      </c>
      <c r="AK1426" s="35" t="s">
        <v>46</v>
      </c>
      <c r="AL1426" s="35" t="s">
        <v>46</v>
      </c>
      <c r="AM1426" s="40">
        <v>2</v>
      </c>
    </row>
    <row r="1427" spans="2:39">
      <c r="B1427" s="189" t="s">
        <v>1837</v>
      </c>
      <c r="C1427" s="190" t="s">
        <v>1836</v>
      </c>
      <c r="D1427" s="191" t="s">
        <v>46</v>
      </c>
      <c r="E1427" s="192" t="s">
        <v>46</v>
      </c>
      <c r="F1427" s="192" t="s">
        <v>46</v>
      </c>
      <c r="G1427" s="192" t="s">
        <v>46</v>
      </c>
      <c r="H1427" s="192" t="s">
        <v>46</v>
      </c>
      <c r="I1427" s="193" t="s">
        <v>46</v>
      </c>
      <c r="J1427" s="192" t="s">
        <v>46</v>
      </c>
      <c r="K1427" s="191" t="s">
        <v>46</v>
      </c>
      <c r="L1427" s="191" t="s">
        <v>46</v>
      </c>
      <c r="M1427" s="194">
        <v>0</v>
      </c>
      <c r="N1427" s="195" t="s">
        <v>46</v>
      </c>
      <c r="O1427" s="191" t="s">
        <v>46</v>
      </c>
      <c r="P1427" s="191" t="s">
        <v>46</v>
      </c>
      <c r="Q1427" s="194">
        <v>0</v>
      </c>
      <c r="R1427" s="195">
        <v>0</v>
      </c>
      <c r="S1427" s="196" t="s">
        <v>46</v>
      </c>
      <c r="T1427" s="44"/>
      <c r="U1427" s="43"/>
      <c r="V1427" s="197" t="s">
        <v>46</v>
      </c>
      <c r="W1427" s="44">
        <v>0</v>
      </c>
      <c r="X1427" s="43" t="s">
        <v>46</v>
      </c>
      <c r="Y1427" s="46">
        <v>0</v>
      </c>
      <c r="Z1427" s="43" t="s">
        <v>46</v>
      </c>
      <c r="AA1427" s="46">
        <v>0</v>
      </c>
      <c r="AB1427" s="47" t="s">
        <v>46</v>
      </c>
      <c r="AC1427" s="42" t="s">
        <v>46</v>
      </c>
      <c r="AD1427" s="42" t="s">
        <v>46</v>
      </c>
      <c r="AE1427" s="43"/>
      <c r="AF1427" s="43"/>
      <c r="AG1427" s="43"/>
      <c r="AH1427" s="43"/>
      <c r="AI1427" s="43" t="s">
        <v>1819</v>
      </c>
      <c r="AJ1427" s="43" t="s">
        <v>118</v>
      </c>
      <c r="AK1427" s="43" t="s">
        <v>94</v>
      </c>
      <c r="AL1427" s="43" t="s">
        <v>46</v>
      </c>
      <c r="AM1427" s="48">
        <v>3</v>
      </c>
    </row>
    <row r="1428" spans="2:39">
      <c r="B1428" s="228" t="s">
        <v>1838</v>
      </c>
      <c r="C1428" s="229" t="s">
        <v>1839</v>
      </c>
      <c r="D1428" s="230" t="s">
        <v>46</v>
      </c>
      <c r="E1428" s="231" t="s">
        <v>46</v>
      </c>
      <c r="F1428" s="231" t="s">
        <v>46</v>
      </c>
      <c r="G1428" s="231" t="s">
        <v>46</v>
      </c>
      <c r="H1428" s="231" t="s">
        <v>46</v>
      </c>
      <c r="I1428" s="232" t="s">
        <v>46</v>
      </c>
      <c r="J1428" s="231" t="s">
        <v>46</v>
      </c>
      <c r="K1428" s="230" t="s">
        <v>46</v>
      </c>
      <c r="L1428" s="230" t="s">
        <v>46</v>
      </c>
      <c r="M1428" s="233">
        <v>0</v>
      </c>
      <c r="N1428" s="234" t="s">
        <v>46</v>
      </c>
      <c r="O1428" s="230" t="s">
        <v>46</v>
      </c>
      <c r="P1428" s="230" t="s">
        <v>46</v>
      </c>
      <c r="Q1428" s="233">
        <v>0</v>
      </c>
      <c r="R1428" s="234">
        <v>0</v>
      </c>
      <c r="S1428" s="235" t="s">
        <v>46</v>
      </c>
      <c r="T1428" s="236"/>
      <c r="U1428" s="237"/>
      <c r="V1428" s="238" t="s">
        <v>46</v>
      </c>
      <c r="W1428" s="236">
        <v>0</v>
      </c>
      <c r="X1428" s="237" t="s">
        <v>46</v>
      </c>
      <c r="Y1428" s="239">
        <v>0</v>
      </c>
      <c r="Z1428" s="237" t="s">
        <v>46</v>
      </c>
      <c r="AA1428" s="239">
        <v>0</v>
      </c>
      <c r="AB1428" s="240" t="s">
        <v>46</v>
      </c>
      <c r="AC1428" s="241" t="s">
        <v>46</v>
      </c>
      <c r="AD1428" s="241" t="s">
        <v>46</v>
      </c>
      <c r="AE1428" s="237"/>
      <c r="AF1428" s="237"/>
      <c r="AG1428" s="237"/>
      <c r="AH1428" s="237"/>
      <c r="AI1428" s="237" t="s">
        <v>1819</v>
      </c>
      <c r="AJ1428" s="237" t="s">
        <v>118</v>
      </c>
      <c r="AK1428" s="237" t="s">
        <v>94</v>
      </c>
      <c r="AL1428" s="237" t="s">
        <v>109</v>
      </c>
      <c r="AM1428" s="242">
        <v>4</v>
      </c>
    </row>
    <row r="1429" spans="2:39">
      <c r="B1429" s="228" t="s">
        <v>1840</v>
      </c>
      <c r="C1429" s="229" t="s">
        <v>1841</v>
      </c>
      <c r="D1429" s="230" t="s">
        <v>46</v>
      </c>
      <c r="E1429" s="231" t="s">
        <v>46</v>
      </c>
      <c r="F1429" s="231" t="s">
        <v>46</v>
      </c>
      <c r="G1429" s="231" t="s">
        <v>46</v>
      </c>
      <c r="H1429" s="231" t="s">
        <v>46</v>
      </c>
      <c r="I1429" s="232" t="s">
        <v>46</v>
      </c>
      <c r="J1429" s="231" t="s">
        <v>46</v>
      </c>
      <c r="K1429" s="230" t="s">
        <v>46</v>
      </c>
      <c r="L1429" s="230" t="s">
        <v>46</v>
      </c>
      <c r="M1429" s="233">
        <v>0</v>
      </c>
      <c r="N1429" s="234" t="s">
        <v>46</v>
      </c>
      <c r="O1429" s="230" t="s">
        <v>46</v>
      </c>
      <c r="P1429" s="230" t="s">
        <v>46</v>
      </c>
      <c r="Q1429" s="233">
        <v>0</v>
      </c>
      <c r="R1429" s="234">
        <v>0</v>
      </c>
      <c r="S1429" s="235" t="s">
        <v>46</v>
      </c>
      <c r="T1429" s="236"/>
      <c r="U1429" s="237"/>
      <c r="V1429" s="238" t="s">
        <v>46</v>
      </c>
      <c r="W1429" s="236">
        <v>0</v>
      </c>
      <c r="X1429" s="237" t="s">
        <v>46</v>
      </c>
      <c r="Y1429" s="239">
        <v>0</v>
      </c>
      <c r="Z1429" s="237" t="s">
        <v>46</v>
      </c>
      <c r="AA1429" s="239">
        <v>0</v>
      </c>
      <c r="AB1429" s="240" t="s">
        <v>46</v>
      </c>
      <c r="AC1429" s="241" t="s">
        <v>46</v>
      </c>
      <c r="AD1429" s="241" t="s">
        <v>46</v>
      </c>
      <c r="AE1429" s="237"/>
      <c r="AF1429" s="237"/>
      <c r="AG1429" s="237"/>
      <c r="AH1429" s="237"/>
      <c r="AI1429" s="237" t="s">
        <v>1819</v>
      </c>
      <c r="AJ1429" s="237" t="s">
        <v>118</v>
      </c>
      <c r="AK1429" s="237" t="s">
        <v>94</v>
      </c>
      <c r="AL1429" s="237" t="s">
        <v>111</v>
      </c>
      <c r="AM1429" s="242">
        <v>4</v>
      </c>
    </row>
    <row r="1430" spans="2:39">
      <c r="B1430" s="228" t="s">
        <v>1842</v>
      </c>
      <c r="C1430" s="229" t="s">
        <v>1843</v>
      </c>
      <c r="D1430" s="230" t="s">
        <v>46</v>
      </c>
      <c r="E1430" s="231" t="s">
        <v>46</v>
      </c>
      <c r="F1430" s="231" t="s">
        <v>46</v>
      </c>
      <c r="G1430" s="231" t="s">
        <v>46</v>
      </c>
      <c r="H1430" s="231" t="s">
        <v>46</v>
      </c>
      <c r="I1430" s="232" t="s">
        <v>46</v>
      </c>
      <c r="J1430" s="231" t="s">
        <v>46</v>
      </c>
      <c r="K1430" s="230" t="s">
        <v>46</v>
      </c>
      <c r="L1430" s="230" t="s">
        <v>46</v>
      </c>
      <c r="M1430" s="233">
        <v>0</v>
      </c>
      <c r="N1430" s="234" t="s">
        <v>46</v>
      </c>
      <c r="O1430" s="230" t="s">
        <v>46</v>
      </c>
      <c r="P1430" s="230" t="s">
        <v>46</v>
      </c>
      <c r="Q1430" s="233">
        <v>0</v>
      </c>
      <c r="R1430" s="234">
        <v>0</v>
      </c>
      <c r="S1430" s="235" t="s">
        <v>46</v>
      </c>
      <c r="T1430" s="236"/>
      <c r="U1430" s="237"/>
      <c r="V1430" s="238" t="s">
        <v>46</v>
      </c>
      <c r="W1430" s="236">
        <v>0</v>
      </c>
      <c r="X1430" s="237" t="s">
        <v>46</v>
      </c>
      <c r="Y1430" s="239">
        <v>0</v>
      </c>
      <c r="Z1430" s="237" t="s">
        <v>46</v>
      </c>
      <c r="AA1430" s="239">
        <v>0</v>
      </c>
      <c r="AB1430" s="240" t="s">
        <v>46</v>
      </c>
      <c r="AC1430" s="241" t="s">
        <v>46</v>
      </c>
      <c r="AD1430" s="241" t="s">
        <v>46</v>
      </c>
      <c r="AE1430" s="237"/>
      <c r="AF1430" s="237"/>
      <c r="AG1430" s="237"/>
      <c r="AH1430" s="237"/>
      <c r="AI1430" s="237" t="s">
        <v>1819</v>
      </c>
      <c r="AJ1430" s="237" t="s">
        <v>118</v>
      </c>
      <c r="AK1430" s="237" t="s">
        <v>94</v>
      </c>
      <c r="AL1430" s="237" t="s">
        <v>112</v>
      </c>
      <c r="AM1430" s="242">
        <v>4</v>
      </c>
    </row>
    <row r="1431" spans="2:39">
      <c r="B1431" s="228" t="s">
        <v>1844</v>
      </c>
      <c r="C1431" s="229" t="s">
        <v>1845</v>
      </c>
      <c r="D1431" s="230" t="s">
        <v>46</v>
      </c>
      <c r="E1431" s="231" t="s">
        <v>46</v>
      </c>
      <c r="F1431" s="231" t="s">
        <v>46</v>
      </c>
      <c r="G1431" s="231" t="s">
        <v>46</v>
      </c>
      <c r="H1431" s="231" t="s">
        <v>46</v>
      </c>
      <c r="I1431" s="232" t="s">
        <v>46</v>
      </c>
      <c r="J1431" s="231" t="s">
        <v>46</v>
      </c>
      <c r="K1431" s="230" t="s">
        <v>46</v>
      </c>
      <c r="L1431" s="230" t="s">
        <v>46</v>
      </c>
      <c r="M1431" s="233">
        <v>0</v>
      </c>
      <c r="N1431" s="234" t="s">
        <v>46</v>
      </c>
      <c r="O1431" s="230" t="s">
        <v>46</v>
      </c>
      <c r="P1431" s="230" t="s">
        <v>46</v>
      </c>
      <c r="Q1431" s="233">
        <v>0</v>
      </c>
      <c r="R1431" s="234">
        <v>0</v>
      </c>
      <c r="S1431" s="235" t="s">
        <v>46</v>
      </c>
      <c r="T1431" s="236"/>
      <c r="U1431" s="237"/>
      <c r="V1431" s="238" t="s">
        <v>46</v>
      </c>
      <c r="W1431" s="236">
        <v>0</v>
      </c>
      <c r="X1431" s="237" t="s">
        <v>46</v>
      </c>
      <c r="Y1431" s="239">
        <v>0</v>
      </c>
      <c r="Z1431" s="237" t="s">
        <v>46</v>
      </c>
      <c r="AA1431" s="239">
        <v>0</v>
      </c>
      <c r="AB1431" s="240" t="s">
        <v>46</v>
      </c>
      <c r="AC1431" s="241" t="s">
        <v>46</v>
      </c>
      <c r="AD1431" s="241" t="s">
        <v>46</v>
      </c>
      <c r="AE1431" s="237"/>
      <c r="AF1431" s="237"/>
      <c r="AG1431" s="237"/>
      <c r="AH1431" s="237"/>
      <c r="AI1431" s="237" t="s">
        <v>1819</v>
      </c>
      <c r="AJ1431" s="237" t="s">
        <v>118</v>
      </c>
      <c r="AK1431" s="237" t="s">
        <v>94</v>
      </c>
      <c r="AL1431" s="237" t="s">
        <v>113</v>
      </c>
      <c r="AM1431" s="242">
        <v>4</v>
      </c>
    </row>
    <row r="1432" spans="2:39">
      <c r="B1432" s="228" t="s">
        <v>1846</v>
      </c>
      <c r="C1432" s="229" t="s">
        <v>1847</v>
      </c>
      <c r="D1432" s="230" t="s">
        <v>46</v>
      </c>
      <c r="E1432" s="231" t="s">
        <v>46</v>
      </c>
      <c r="F1432" s="231" t="s">
        <v>46</v>
      </c>
      <c r="G1432" s="231" t="s">
        <v>46</v>
      </c>
      <c r="H1432" s="231" t="s">
        <v>46</v>
      </c>
      <c r="I1432" s="232" t="s">
        <v>46</v>
      </c>
      <c r="J1432" s="231" t="s">
        <v>46</v>
      </c>
      <c r="K1432" s="230" t="s">
        <v>46</v>
      </c>
      <c r="L1432" s="230" t="s">
        <v>46</v>
      </c>
      <c r="M1432" s="233">
        <v>0</v>
      </c>
      <c r="N1432" s="234" t="s">
        <v>46</v>
      </c>
      <c r="O1432" s="230" t="s">
        <v>46</v>
      </c>
      <c r="P1432" s="230" t="s">
        <v>46</v>
      </c>
      <c r="Q1432" s="233">
        <v>0</v>
      </c>
      <c r="R1432" s="234">
        <v>0</v>
      </c>
      <c r="S1432" s="235" t="s">
        <v>46</v>
      </c>
      <c r="T1432" s="236"/>
      <c r="U1432" s="237"/>
      <c r="V1432" s="238" t="s">
        <v>46</v>
      </c>
      <c r="W1432" s="236">
        <v>0</v>
      </c>
      <c r="X1432" s="237" t="s">
        <v>46</v>
      </c>
      <c r="Y1432" s="239">
        <v>0</v>
      </c>
      <c r="Z1432" s="237" t="s">
        <v>46</v>
      </c>
      <c r="AA1432" s="239">
        <v>0</v>
      </c>
      <c r="AB1432" s="240" t="s">
        <v>46</v>
      </c>
      <c r="AC1432" s="241" t="s">
        <v>46</v>
      </c>
      <c r="AD1432" s="241" t="s">
        <v>46</v>
      </c>
      <c r="AE1432" s="237"/>
      <c r="AF1432" s="237"/>
      <c r="AG1432" s="237"/>
      <c r="AH1432" s="237"/>
      <c r="AI1432" s="237" t="s">
        <v>1819</v>
      </c>
      <c r="AJ1432" s="237" t="s">
        <v>118</v>
      </c>
      <c r="AK1432" s="237" t="s">
        <v>94</v>
      </c>
      <c r="AL1432" s="237" t="s">
        <v>115</v>
      </c>
      <c r="AM1432" s="242">
        <v>4</v>
      </c>
    </row>
    <row r="1433" spans="2:39">
      <c r="B1433" s="228" t="s">
        <v>1848</v>
      </c>
      <c r="C1433" s="229" t="s">
        <v>1849</v>
      </c>
      <c r="D1433" s="230" t="s">
        <v>46</v>
      </c>
      <c r="E1433" s="231" t="s">
        <v>46</v>
      </c>
      <c r="F1433" s="231" t="s">
        <v>46</v>
      </c>
      <c r="G1433" s="231" t="s">
        <v>46</v>
      </c>
      <c r="H1433" s="231" t="s">
        <v>46</v>
      </c>
      <c r="I1433" s="232" t="s">
        <v>46</v>
      </c>
      <c r="J1433" s="231" t="s">
        <v>46</v>
      </c>
      <c r="K1433" s="230" t="s">
        <v>46</v>
      </c>
      <c r="L1433" s="230" t="s">
        <v>46</v>
      </c>
      <c r="M1433" s="233">
        <v>0</v>
      </c>
      <c r="N1433" s="234" t="s">
        <v>46</v>
      </c>
      <c r="O1433" s="230" t="s">
        <v>46</v>
      </c>
      <c r="P1433" s="230" t="s">
        <v>46</v>
      </c>
      <c r="Q1433" s="233">
        <v>0</v>
      </c>
      <c r="R1433" s="234">
        <v>0</v>
      </c>
      <c r="S1433" s="235" t="s">
        <v>46</v>
      </c>
      <c r="T1433" s="236"/>
      <c r="U1433" s="237"/>
      <c r="V1433" s="238" t="s">
        <v>46</v>
      </c>
      <c r="W1433" s="236">
        <v>0</v>
      </c>
      <c r="X1433" s="237" t="s">
        <v>46</v>
      </c>
      <c r="Y1433" s="239">
        <v>0</v>
      </c>
      <c r="Z1433" s="237" t="s">
        <v>46</v>
      </c>
      <c r="AA1433" s="239">
        <v>0</v>
      </c>
      <c r="AB1433" s="240" t="s">
        <v>46</v>
      </c>
      <c r="AC1433" s="241" t="s">
        <v>46</v>
      </c>
      <c r="AD1433" s="241" t="s">
        <v>46</v>
      </c>
      <c r="AE1433" s="237"/>
      <c r="AF1433" s="237"/>
      <c r="AG1433" s="237"/>
      <c r="AH1433" s="237"/>
      <c r="AI1433" s="237" t="s">
        <v>1819</v>
      </c>
      <c r="AJ1433" s="237" t="s">
        <v>118</v>
      </c>
      <c r="AK1433" s="237" t="s">
        <v>94</v>
      </c>
      <c r="AL1433" s="237" t="s">
        <v>167</v>
      </c>
      <c r="AM1433" s="242">
        <v>4</v>
      </c>
    </row>
    <row r="1434" spans="2:39">
      <c r="B1434" s="228" t="s">
        <v>1850</v>
      </c>
      <c r="C1434" s="229" t="s">
        <v>1851</v>
      </c>
      <c r="D1434" s="230" t="s">
        <v>46</v>
      </c>
      <c r="E1434" s="231" t="s">
        <v>46</v>
      </c>
      <c r="F1434" s="231" t="s">
        <v>46</v>
      </c>
      <c r="G1434" s="231" t="s">
        <v>46</v>
      </c>
      <c r="H1434" s="231" t="s">
        <v>46</v>
      </c>
      <c r="I1434" s="232" t="s">
        <v>46</v>
      </c>
      <c r="J1434" s="231" t="s">
        <v>46</v>
      </c>
      <c r="K1434" s="230" t="s">
        <v>46</v>
      </c>
      <c r="L1434" s="230" t="s">
        <v>46</v>
      </c>
      <c r="M1434" s="233">
        <v>0</v>
      </c>
      <c r="N1434" s="234" t="s">
        <v>46</v>
      </c>
      <c r="O1434" s="230" t="s">
        <v>46</v>
      </c>
      <c r="P1434" s="230" t="s">
        <v>46</v>
      </c>
      <c r="Q1434" s="233">
        <v>0</v>
      </c>
      <c r="R1434" s="234">
        <v>0</v>
      </c>
      <c r="S1434" s="235" t="s">
        <v>46</v>
      </c>
      <c r="T1434" s="236"/>
      <c r="U1434" s="237"/>
      <c r="V1434" s="238" t="s">
        <v>46</v>
      </c>
      <c r="W1434" s="236">
        <v>0</v>
      </c>
      <c r="X1434" s="237" t="s">
        <v>46</v>
      </c>
      <c r="Y1434" s="239">
        <v>0</v>
      </c>
      <c r="Z1434" s="237" t="s">
        <v>46</v>
      </c>
      <c r="AA1434" s="239">
        <v>0</v>
      </c>
      <c r="AB1434" s="240" t="s">
        <v>46</v>
      </c>
      <c r="AC1434" s="241" t="s">
        <v>46</v>
      </c>
      <c r="AD1434" s="241" t="s">
        <v>46</v>
      </c>
      <c r="AE1434" s="237"/>
      <c r="AF1434" s="237"/>
      <c r="AG1434" s="237"/>
      <c r="AH1434" s="237"/>
      <c r="AI1434" s="237" t="s">
        <v>1819</v>
      </c>
      <c r="AJ1434" s="237" t="s">
        <v>118</v>
      </c>
      <c r="AK1434" s="237" t="s">
        <v>94</v>
      </c>
      <c r="AL1434" s="237" t="s">
        <v>189</v>
      </c>
      <c r="AM1434" s="242">
        <v>4</v>
      </c>
    </row>
    <row r="1435" spans="2:39">
      <c r="B1435" s="228" t="s">
        <v>1852</v>
      </c>
      <c r="C1435" s="229" t="s">
        <v>1853</v>
      </c>
      <c r="D1435" s="230" t="s">
        <v>46</v>
      </c>
      <c r="E1435" s="231" t="s">
        <v>46</v>
      </c>
      <c r="F1435" s="231" t="s">
        <v>46</v>
      </c>
      <c r="G1435" s="231" t="s">
        <v>46</v>
      </c>
      <c r="H1435" s="231" t="s">
        <v>46</v>
      </c>
      <c r="I1435" s="232" t="s">
        <v>46</v>
      </c>
      <c r="J1435" s="231" t="s">
        <v>46</v>
      </c>
      <c r="K1435" s="230" t="s">
        <v>46</v>
      </c>
      <c r="L1435" s="230" t="s">
        <v>46</v>
      </c>
      <c r="M1435" s="233">
        <v>0</v>
      </c>
      <c r="N1435" s="234" t="s">
        <v>46</v>
      </c>
      <c r="O1435" s="230" t="s">
        <v>46</v>
      </c>
      <c r="P1435" s="230" t="s">
        <v>46</v>
      </c>
      <c r="Q1435" s="233">
        <v>0</v>
      </c>
      <c r="R1435" s="234">
        <v>0</v>
      </c>
      <c r="S1435" s="235" t="s">
        <v>46</v>
      </c>
      <c r="T1435" s="236"/>
      <c r="U1435" s="237"/>
      <c r="V1435" s="238" t="s">
        <v>46</v>
      </c>
      <c r="W1435" s="236">
        <v>0</v>
      </c>
      <c r="X1435" s="237" t="s">
        <v>46</v>
      </c>
      <c r="Y1435" s="239">
        <v>0</v>
      </c>
      <c r="Z1435" s="237" t="s">
        <v>46</v>
      </c>
      <c r="AA1435" s="239">
        <v>0</v>
      </c>
      <c r="AB1435" s="240" t="s">
        <v>46</v>
      </c>
      <c r="AC1435" s="241" t="s">
        <v>46</v>
      </c>
      <c r="AD1435" s="241" t="s">
        <v>46</v>
      </c>
      <c r="AE1435" s="237"/>
      <c r="AF1435" s="237"/>
      <c r="AG1435" s="237"/>
      <c r="AH1435" s="237"/>
      <c r="AI1435" s="237" t="s">
        <v>1819</v>
      </c>
      <c r="AJ1435" s="237" t="s">
        <v>118</v>
      </c>
      <c r="AK1435" s="237" t="s">
        <v>94</v>
      </c>
      <c r="AL1435" s="237" t="s">
        <v>191</v>
      </c>
      <c r="AM1435" s="242">
        <v>4</v>
      </c>
    </row>
    <row r="1436" spans="2:39">
      <c r="B1436" s="228" t="s">
        <v>1854</v>
      </c>
      <c r="C1436" s="229" t="s">
        <v>1855</v>
      </c>
      <c r="D1436" s="230" t="s">
        <v>46</v>
      </c>
      <c r="E1436" s="231" t="s">
        <v>46</v>
      </c>
      <c r="F1436" s="231" t="s">
        <v>46</v>
      </c>
      <c r="G1436" s="231" t="s">
        <v>46</v>
      </c>
      <c r="H1436" s="231" t="s">
        <v>46</v>
      </c>
      <c r="I1436" s="232" t="s">
        <v>46</v>
      </c>
      <c r="J1436" s="231" t="s">
        <v>46</v>
      </c>
      <c r="K1436" s="230" t="s">
        <v>46</v>
      </c>
      <c r="L1436" s="230" t="s">
        <v>46</v>
      </c>
      <c r="M1436" s="233">
        <v>0</v>
      </c>
      <c r="N1436" s="234" t="s">
        <v>46</v>
      </c>
      <c r="O1436" s="230" t="s">
        <v>46</v>
      </c>
      <c r="P1436" s="230" t="s">
        <v>46</v>
      </c>
      <c r="Q1436" s="233">
        <v>0</v>
      </c>
      <c r="R1436" s="234">
        <v>0</v>
      </c>
      <c r="S1436" s="235" t="s">
        <v>46</v>
      </c>
      <c r="T1436" s="236"/>
      <c r="U1436" s="237"/>
      <c r="V1436" s="238" t="s">
        <v>46</v>
      </c>
      <c r="W1436" s="236">
        <v>0</v>
      </c>
      <c r="X1436" s="237" t="s">
        <v>46</v>
      </c>
      <c r="Y1436" s="239">
        <v>0</v>
      </c>
      <c r="Z1436" s="237" t="s">
        <v>46</v>
      </c>
      <c r="AA1436" s="239">
        <v>0</v>
      </c>
      <c r="AB1436" s="240" t="s">
        <v>46</v>
      </c>
      <c r="AC1436" s="241" t="s">
        <v>46</v>
      </c>
      <c r="AD1436" s="241" t="s">
        <v>46</v>
      </c>
      <c r="AE1436" s="237"/>
      <c r="AF1436" s="237"/>
      <c r="AG1436" s="237"/>
      <c r="AH1436" s="237"/>
      <c r="AI1436" s="237" t="s">
        <v>1819</v>
      </c>
      <c r="AJ1436" s="237" t="s">
        <v>118</v>
      </c>
      <c r="AK1436" s="237" t="s">
        <v>94</v>
      </c>
      <c r="AL1436" s="237" t="s">
        <v>193</v>
      </c>
      <c r="AM1436" s="242">
        <v>4</v>
      </c>
    </row>
    <row r="1437" spans="2:39">
      <c r="B1437" s="228" t="s">
        <v>1856</v>
      </c>
      <c r="C1437" s="229" t="s">
        <v>1857</v>
      </c>
      <c r="D1437" s="230" t="s">
        <v>46</v>
      </c>
      <c r="E1437" s="231" t="s">
        <v>46</v>
      </c>
      <c r="F1437" s="231" t="s">
        <v>46</v>
      </c>
      <c r="G1437" s="231" t="s">
        <v>46</v>
      </c>
      <c r="H1437" s="231" t="s">
        <v>46</v>
      </c>
      <c r="I1437" s="232" t="s">
        <v>46</v>
      </c>
      <c r="J1437" s="231" t="s">
        <v>46</v>
      </c>
      <c r="K1437" s="230" t="s">
        <v>46</v>
      </c>
      <c r="L1437" s="230" t="s">
        <v>46</v>
      </c>
      <c r="M1437" s="233">
        <v>0</v>
      </c>
      <c r="N1437" s="234" t="s">
        <v>46</v>
      </c>
      <c r="O1437" s="230" t="s">
        <v>46</v>
      </c>
      <c r="P1437" s="230" t="s">
        <v>46</v>
      </c>
      <c r="Q1437" s="233">
        <v>0</v>
      </c>
      <c r="R1437" s="234">
        <v>0</v>
      </c>
      <c r="S1437" s="235" t="s">
        <v>46</v>
      </c>
      <c r="T1437" s="236"/>
      <c r="U1437" s="237"/>
      <c r="V1437" s="238" t="s">
        <v>46</v>
      </c>
      <c r="W1437" s="236">
        <v>0</v>
      </c>
      <c r="X1437" s="237" t="s">
        <v>46</v>
      </c>
      <c r="Y1437" s="239">
        <v>0</v>
      </c>
      <c r="Z1437" s="237" t="s">
        <v>46</v>
      </c>
      <c r="AA1437" s="239">
        <v>0</v>
      </c>
      <c r="AB1437" s="240" t="s">
        <v>46</v>
      </c>
      <c r="AC1437" s="241" t="s">
        <v>46</v>
      </c>
      <c r="AD1437" s="241" t="s">
        <v>46</v>
      </c>
      <c r="AE1437" s="237"/>
      <c r="AF1437" s="237"/>
      <c r="AG1437" s="237"/>
      <c r="AH1437" s="237"/>
      <c r="AI1437" s="237" t="s">
        <v>1819</v>
      </c>
      <c r="AJ1437" s="237" t="s">
        <v>118</v>
      </c>
      <c r="AK1437" s="237" t="s">
        <v>94</v>
      </c>
      <c r="AL1437" s="237" t="s">
        <v>195</v>
      </c>
      <c r="AM1437" s="242">
        <v>4</v>
      </c>
    </row>
    <row r="1438" spans="2:39">
      <c r="B1438" s="228" t="s">
        <v>1858</v>
      </c>
      <c r="C1438" s="229" t="s">
        <v>1859</v>
      </c>
      <c r="D1438" s="230" t="s">
        <v>46</v>
      </c>
      <c r="E1438" s="231" t="s">
        <v>46</v>
      </c>
      <c r="F1438" s="231" t="s">
        <v>46</v>
      </c>
      <c r="G1438" s="231" t="s">
        <v>46</v>
      </c>
      <c r="H1438" s="231" t="s">
        <v>46</v>
      </c>
      <c r="I1438" s="232" t="s">
        <v>46</v>
      </c>
      <c r="J1438" s="231" t="s">
        <v>46</v>
      </c>
      <c r="K1438" s="230" t="s">
        <v>46</v>
      </c>
      <c r="L1438" s="230" t="s">
        <v>46</v>
      </c>
      <c r="M1438" s="233">
        <v>0</v>
      </c>
      <c r="N1438" s="234" t="s">
        <v>46</v>
      </c>
      <c r="O1438" s="230" t="s">
        <v>46</v>
      </c>
      <c r="P1438" s="230" t="s">
        <v>46</v>
      </c>
      <c r="Q1438" s="233">
        <v>0</v>
      </c>
      <c r="R1438" s="234">
        <v>0</v>
      </c>
      <c r="S1438" s="235" t="s">
        <v>46</v>
      </c>
      <c r="T1438" s="236"/>
      <c r="U1438" s="237"/>
      <c r="V1438" s="238" t="s">
        <v>46</v>
      </c>
      <c r="W1438" s="236">
        <v>0</v>
      </c>
      <c r="X1438" s="237" t="s">
        <v>46</v>
      </c>
      <c r="Y1438" s="239">
        <v>0</v>
      </c>
      <c r="Z1438" s="237" t="s">
        <v>46</v>
      </c>
      <c r="AA1438" s="239">
        <v>0</v>
      </c>
      <c r="AB1438" s="240" t="s">
        <v>46</v>
      </c>
      <c r="AC1438" s="241" t="s">
        <v>46</v>
      </c>
      <c r="AD1438" s="241" t="s">
        <v>46</v>
      </c>
      <c r="AE1438" s="237"/>
      <c r="AF1438" s="237"/>
      <c r="AG1438" s="237"/>
      <c r="AH1438" s="237"/>
      <c r="AI1438" s="237" t="s">
        <v>1819</v>
      </c>
      <c r="AJ1438" s="237" t="s">
        <v>118</v>
      </c>
      <c r="AK1438" s="237" t="s">
        <v>94</v>
      </c>
      <c r="AL1438" s="237" t="s">
        <v>198</v>
      </c>
      <c r="AM1438" s="242">
        <v>4</v>
      </c>
    </row>
    <row r="1439" spans="2:39">
      <c r="B1439" s="228" t="s">
        <v>1860</v>
      </c>
      <c r="C1439" s="229" t="s">
        <v>1861</v>
      </c>
      <c r="D1439" s="230" t="s">
        <v>46</v>
      </c>
      <c r="E1439" s="231" t="s">
        <v>46</v>
      </c>
      <c r="F1439" s="231" t="s">
        <v>46</v>
      </c>
      <c r="G1439" s="231" t="s">
        <v>46</v>
      </c>
      <c r="H1439" s="231" t="s">
        <v>46</v>
      </c>
      <c r="I1439" s="232" t="s">
        <v>46</v>
      </c>
      <c r="J1439" s="231" t="s">
        <v>46</v>
      </c>
      <c r="K1439" s="230" t="s">
        <v>46</v>
      </c>
      <c r="L1439" s="230" t="s">
        <v>46</v>
      </c>
      <c r="M1439" s="233">
        <v>0</v>
      </c>
      <c r="N1439" s="234" t="s">
        <v>46</v>
      </c>
      <c r="O1439" s="230" t="s">
        <v>46</v>
      </c>
      <c r="P1439" s="230" t="s">
        <v>46</v>
      </c>
      <c r="Q1439" s="233">
        <v>0</v>
      </c>
      <c r="R1439" s="234">
        <v>0</v>
      </c>
      <c r="S1439" s="235" t="s">
        <v>46</v>
      </c>
      <c r="T1439" s="236"/>
      <c r="U1439" s="237"/>
      <c r="V1439" s="238" t="s">
        <v>46</v>
      </c>
      <c r="W1439" s="236">
        <v>0</v>
      </c>
      <c r="X1439" s="237" t="s">
        <v>46</v>
      </c>
      <c r="Y1439" s="239">
        <v>0</v>
      </c>
      <c r="Z1439" s="237" t="s">
        <v>46</v>
      </c>
      <c r="AA1439" s="239">
        <v>0</v>
      </c>
      <c r="AB1439" s="240" t="s">
        <v>46</v>
      </c>
      <c r="AC1439" s="241" t="s">
        <v>46</v>
      </c>
      <c r="AD1439" s="241" t="s">
        <v>46</v>
      </c>
      <c r="AE1439" s="237"/>
      <c r="AF1439" s="237"/>
      <c r="AG1439" s="237"/>
      <c r="AH1439" s="237"/>
      <c r="AI1439" s="237" t="s">
        <v>1819</v>
      </c>
      <c r="AJ1439" s="237" t="s">
        <v>118</v>
      </c>
      <c r="AK1439" s="237" t="s">
        <v>94</v>
      </c>
      <c r="AL1439" s="237" t="s">
        <v>200</v>
      </c>
      <c r="AM1439" s="242">
        <v>4</v>
      </c>
    </row>
    <row r="1440" spans="2:39">
      <c r="B1440" s="228" t="s">
        <v>1862</v>
      </c>
      <c r="C1440" s="229" t="s">
        <v>1863</v>
      </c>
      <c r="D1440" s="230" t="s">
        <v>46</v>
      </c>
      <c r="E1440" s="231" t="s">
        <v>46</v>
      </c>
      <c r="F1440" s="231" t="s">
        <v>46</v>
      </c>
      <c r="G1440" s="231" t="s">
        <v>46</v>
      </c>
      <c r="H1440" s="231" t="s">
        <v>46</v>
      </c>
      <c r="I1440" s="232" t="s">
        <v>46</v>
      </c>
      <c r="J1440" s="231" t="s">
        <v>46</v>
      </c>
      <c r="K1440" s="230" t="s">
        <v>46</v>
      </c>
      <c r="L1440" s="230" t="s">
        <v>46</v>
      </c>
      <c r="M1440" s="233">
        <v>0</v>
      </c>
      <c r="N1440" s="234" t="s">
        <v>46</v>
      </c>
      <c r="O1440" s="230" t="s">
        <v>46</v>
      </c>
      <c r="P1440" s="230" t="s">
        <v>46</v>
      </c>
      <c r="Q1440" s="233">
        <v>0</v>
      </c>
      <c r="R1440" s="234">
        <v>0</v>
      </c>
      <c r="S1440" s="235" t="s">
        <v>46</v>
      </c>
      <c r="T1440" s="236"/>
      <c r="U1440" s="237"/>
      <c r="V1440" s="238" t="s">
        <v>46</v>
      </c>
      <c r="W1440" s="236">
        <v>0</v>
      </c>
      <c r="X1440" s="237" t="s">
        <v>46</v>
      </c>
      <c r="Y1440" s="239">
        <v>0</v>
      </c>
      <c r="Z1440" s="237" t="s">
        <v>46</v>
      </c>
      <c r="AA1440" s="239">
        <v>0</v>
      </c>
      <c r="AB1440" s="240" t="s">
        <v>46</v>
      </c>
      <c r="AC1440" s="241" t="s">
        <v>46</v>
      </c>
      <c r="AD1440" s="241" t="s">
        <v>46</v>
      </c>
      <c r="AE1440" s="237"/>
      <c r="AF1440" s="237"/>
      <c r="AG1440" s="237"/>
      <c r="AH1440" s="237"/>
      <c r="AI1440" s="237" t="s">
        <v>1819</v>
      </c>
      <c r="AJ1440" s="237" t="s">
        <v>118</v>
      </c>
      <c r="AK1440" s="237" t="s">
        <v>94</v>
      </c>
      <c r="AL1440" s="237" t="s">
        <v>203</v>
      </c>
      <c r="AM1440" s="242">
        <v>4</v>
      </c>
    </row>
    <row r="1441" spans="2:39">
      <c r="B1441" s="228" t="s">
        <v>1864</v>
      </c>
      <c r="C1441" s="229" t="s">
        <v>1865</v>
      </c>
      <c r="D1441" s="230" t="s">
        <v>46</v>
      </c>
      <c r="E1441" s="231" t="s">
        <v>46</v>
      </c>
      <c r="F1441" s="231" t="s">
        <v>46</v>
      </c>
      <c r="G1441" s="231" t="s">
        <v>46</v>
      </c>
      <c r="H1441" s="231" t="s">
        <v>46</v>
      </c>
      <c r="I1441" s="232" t="s">
        <v>46</v>
      </c>
      <c r="J1441" s="231" t="s">
        <v>46</v>
      </c>
      <c r="K1441" s="230" t="s">
        <v>46</v>
      </c>
      <c r="L1441" s="230" t="s">
        <v>46</v>
      </c>
      <c r="M1441" s="233">
        <v>0</v>
      </c>
      <c r="N1441" s="234" t="s">
        <v>46</v>
      </c>
      <c r="O1441" s="230" t="s">
        <v>46</v>
      </c>
      <c r="P1441" s="230" t="s">
        <v>46</v>
      </c>
      <c r="Q1441" s="233">
        <v>0</v>
      </c>
      <c r="R1441" s="234">
        <v>0</v>
      </c>
      <c r="S1441" s="235" t="s">
        <v>46</v>
      </c>
      <c r="T1441" s="236"/>
      <c r="U1441" s="237"/>
      <c r="V1441" s="238" t="s">
        <v>46</v>
      </c>
      <c r="W1441" s="236">
        <v>0</v>
      </c>
      <c r="X1441" s="237" t="s">
        <v>46</v>
      </c>
      <c r="Y1441" s="239">
        <v>0</v>
      </c>
      <c r="Z1441" s="237" t="s">
        <v>46</v>
      </c>
      <c r="AA1441" s="239">
        <v>0</v>
      </c>
      <c r="AB1441" s="240" t="s">
        <v>46</v>
      </c>
      <c r="AC1441" s="241" t="s">
        <v>46</v>
      </c>
      <c r="AD1441" s="241" t="s">
        <v>46</v>
      </c>
      <c r="AE1441" s="237"/>
      <c r="AF1441" s="237"/>
      <c r="AG1441" s="237"/>
      <c r="AH1441" s="237"/>
      <c r="AI1441" s="237" t="s">
        <v>1819</v>
      </c>
      <c r="AJ1441" s="237" t="s">
        <v>118</v>
      </c>
      <c r="AK1441" s="237" t="s">
        <v>94</v>
      </c>
      <c r="AL1441" s="237" t="s">
        <v>205</v>
      </c>
      <c r="AM1441" s="242">
        <v>4</v>
      </c>
    </row>
    <row r="1442" spans="2:39">
      <c r="B1442" s="228" t="s">
        <v>1866</v>
      </c>
      <c r="C1442" s="229" t="s">
        <v>1867</v>
      </c>
      <c r="D1442" s="230" t="s">
        <v>46</v>
      </c>
      <c r="E1442" s="231" t="s">
        <v>46</v>
      </c>
      <c r="F1442" s="231" t="s">
        <v>46</v>
      </c>
      <c r="G1442" s="231" t="s">
        <v>46</v>
      </c>
      <c r="H1442" s="231" t="s">
        <v>46</v>
      </c>
      <c r="I1442" s="232" t="s">
        <v>46</v>
      </c>
      <c r="J1442" s="231" t="s">
        <v>46</v>
      </c>
      <c r="K1442" s="230" t="s">
        <v>46</v>
      </c>
      <c r="L1442" s="230" t="s">
        <v>46</v>
      </c>
      <c r="M1442" s="233">
        <v>0</v>
      </c>
      <c r="N1442" s="234" t="s">
        <v>46</v>
      </c>
      <c r="O1442" s="230" t="s">
        <v>46</v>
      </c>
      <c r="P1442" s="230" t="s">
        <v>46</v>
      </c>
      <c r="Q1442" s="233">
        <v>0</v>
      </c>
      <c r="R1442" s="234">
        <v>0</v>
      </c>
      <c r="S1442" s="235" t="s">
        <v>46</v>
      </c>
      <c r="T1442" s="236"/>
      <c r="U1442" s="237"/>
      <c r="V1442" s="238" t="s">
        <v>46</v>
      </c>
      <c r="W1442" s="236">
        <v>0</v>
      </c>
      <c r="X1442" s="237" t="s">
        <v>46</v>
      </c>
      <c r="Y1442" s="239">
        <v>0</v>
      </c>
      <c r="Z1442" s="237" t="s">
        <v>46</v>
      </c>
      <c r="AA1442" s="239">
        <v>0</v>
      </c>
      <c r="AB1442" s="240" t="s">
        <v>46</v>
      </c>
      <c r="AC1442" s="241" t="s">
        <v>46</v>
      </c>
      <c r="AD1442" s="241" t="s">
        <v>46</v>
      </c>
      <c r="AE1442" s="237"/>
      <c r="AF1442" s="237"/>
      <c r="AG1442" s="237"/>
      <c r="AH1442" s="237"/>
      <c r="AI1442" s="237" t="s">
        <v>1819</v>
      </c>
      <c r="AJ1442" s="237" t="s">
        <v>118</v>
      </c>
      <c r="AK1442" s="237" t="s">
        <v>94</v>
      </c>
      <c r="AL1442" s="237" t="s">
        <v>207</v>
      </c>
      <c r="AM1442" s="242">
        <v>4</v>
      </c>
    </row>
    <row r="1443" spans="2:39">
      <c r="B1443" s="228" t="s">
        <v>1868</v>
      </c>
      <c r="C1443" s="229" t="s">
        <v>1869</v>
      </c>
      <c r="D1443" s="230" t="s">
        <v>46</v>
      </c>
      <c r="E1443" s="231" t="s">
        <v>46</v>
      </c>
      <c r="F1443" s="231" t="s">
        <v>46</v>
      </c>
      <c r="G1443" s="231" t="s">
        <v>46</v>
      </c>
      <c r="H1443" s="231" t="s">
        <v>46</v>
      </c>
      <c r="I1443" s="232" t="s">
        <v>46</v>
      </c>
      <c r="J1443" s="231" t="s">
        <v>46</v>
      </c>
      <c r="K1443" s="230" t="s">
        <v>46</v>
      </c>
      <c r="L1443" s="230" t="s">
        <v>46</v>
      </c>
      <c r="M1443" s="233">
        <v>0</v>
      </c>
      <c r="N1443" s="234" t="s">
        <v>46</v>
      </c>
      <c r="O1443" s="230" t="s">
        <v>46</v>
      </c>
      <c r="P1443" s="230" t="s">
        <v>46</v>
      </c>
      <c r="Q1443" s="233">
        <v>0</v>
      </c>
      <c r="R1443" s="234">
        <v>0</v>
      </c>
      <c r="S1443" s="235" t="s">
        <v>46</v>
      </c>
      <c r="T1443" s="236"/>
      <c r="U1443" s="237"/>
      <c r="V1443" s="238" t="s">
        <v>46</v>
      </c>
      <c r="W1443" s="236">
        <v>0</v>
      </c>
      <c r="X1443" s="237" t="s">
        <v>46</v>
      </c>
      <c r="Y1443" s="239">
        <v>0</v>
      </c>
      <c r="Z1443" s="237" t="s">
        <v>46</v>
      </c>
      <c r="AA1443" s="239">
        <v>0</v>
      </c>
      <c r="AB1443" s="240" t="s">
        <v>46</v>
      </c>
      <c r="AC1443" s="241" t="s">
        <v>46</v>
      </c>
      <c r="AD1443" s="241" t="s">
        <v>46</v>
      </c>
      <c r="AE1443" s="237"/>
      <c r="AF1443" s="237"/>
      <c r="AG1443" s="237"/>
      <c r="AH1443" s="237"/>
      <c r="AI1443" s="237" t="s">
        <v>1819</v>
      </c>
      <c r="AJ1443" s="237" t="s">
        <v>118</v>
      </c>
      <c r="AK1443" s="237" t="s">
        <v>94</v>
      </c>
      <c r="AL1443" s="237" t="s">
        <v>209</v>
      </c>
      <c r="AM1443" s="242">
        <v>4</v>
      </c>
    </row>
    <row r="1444" spans="2:39">
      <c r="B1444" s="228" t="s">
        <v>1870</v>
      </c>
      <c r="C1444" s="229" t="s">
        <v>1871</v>
      </c>
      <c r="D1444" s="230" t="s">
        <v>46</v>
      </c>
      <c r="E1444" s="231" t="s">
        <v>46</v>
      </c>
      <c r="F1444" s="231" t="s">
        <v>46</v>
      </c>
      <c r="G1444" s="231" t="s">
        <v>46</v>
      </c>
      <c r="H1444" s="231" t="s">
        <v>46</v>
      </c>
      <c r="I1444" s="232" t="s">
        <v>46</v>
      </c>
      <c r="J1444" s="231" t="s">
        <v>46</v>
      </c>
      <c r="K1444" s="230" t="s">
        <v>46</v>
      </c>
      <c r="L1444" s="230" t="s">
        <v>46</v>
      </c>
      <c r="M1444" s="233">
        <v>0</v>
      </c>
      <c r="N1444" s="234" t="s">
        <v>46</v>
      </c>
      <c r="O1444" s="230" t="s">
        <v>46</v>
      </c>
      <c r="P1444" s="230" t="s">
        <v>46</v>
      </c>
      <c r="Q1444" s="233">
        <v>0</v>
      </c>
      <c r="R1444" s="234">
        <v>0</v>
      </c>
      <c r="S1444" s="235" t="s">
        <v>46</v>
      </c>
      <c r="T1444" s="236"/>
      <c r="U1444" s="237"/>
      <c r="V1444" s="238" t="s">
        <v>46</v>
      </c>
      <c r="W1444" s="236">
        <v>0</v>
      </c>
      <c r="X1444" s="237" t="s">
        <v>46</v>
      </c>
      <c r="Y1444" s="239">
        <v>0</v>
      </c>
      <c r="Z1444" s="237" t="s">
        <v>46</v>
      </c>
      <c r="AA1444" s="239">
        <v>0</v>
      </c>
      <c r="AB1444" s="240" t="s">
        <v>46</v>
      </c>
      <c r="AC1444" s="241" t="s">
        <v>46</v>
      </c>
      <c r="AD1444" s="241" t="s">
        <v>46</v>
      </c>
      <c r="AE1444" s="237"/>
      <c r="AF1444" s="237"/>
      <c r="AG1444" s="237"/>
      <c r="AH1444" s="237"/>
      <c r="AI1444" s="237" t="s">
        <v>1819</v>
      </c>
      <c r="AJ1444" s="237" t="s">
        <v>118</v>
      </c>
      <c r="AK1444" s="237" t="s">
        <v>94</v>
      </c>
      <c r="AL1444" s="237" t="s">
        <v>255</v>
      </c>
      <c r="AM1444" s="242">
        <v>4</v>
      </c>
    </row>
    <row r="1445" spans="2:39">
      <c r="B1445" s="228" t="s">
        <v>1872</v>
      </c>
      <c r="C1445" s="229" t="s">
        <v>1873</v>
      </c>
      <c r="D1445" s="230" t="s">
        <v>46</v>
      </c>
      <c r="E1445" s="231" t="s">
        <v>46</v>
      </c>
      <c r="F1445" s="231" t="s">
        <v>46</v>
      </c>
      <c r="G1445" s="231" t="s">
        <v>46</v>
      </c>
      <c r="H1445" s="231" t="s">
        <v>46</v>
      </c>
      <c r="I1445" s="232" t="s">
        <v>46</v>
      </c>
      <c r="J1445" s="231" t="s">
        <v>46</v>
      </c>
      <c r="K1445" s="230" t="s">
        <v>46</v>
      </c>
      <c r="L1445" s="230" t="s">
        <v>46</v>
      </c>
      <c r="M1445" s="233">
        <v>0</v>
      </c>
      <c r="N1445" s="234" t="s">
        <v>46</v>
      </c>
      <c r="O1445" s="230" t="s">
        <v>46</v>
      </c>
      <c r="P1445" s="230" t="s">
        <v>46</v>
      </c>
      <c r="Q1445" s="233">
        <v>0</v>
      </c>
      <c r="R1445" s="234">
        <v>0</v>
      </c>
      <c r="S1445" s="235" t="s">
        <v>46</v>
      </c>
      <c r="T1445" s="236"/>
      <c r="U1445" s="237"/>
      <c r="V1445" s="238" t="s">
        <v>46</v>
      </c>
      <c r="W1445" s="236">
        <v>0</v>
      </c>
      <c r="X1445" s="237" t="s">
        <v>46</v>
      </c>
      <c r="Y1445" s="239">
        <v>0</v>
      </c>
      <c r="Z1445" s="237" t="s">
        <v>46</v>
      </c>
      <c r="AA1445" s="239">
        <v>0</v>
      </c>
      <c r="AB1445" s="240" t="s">
        <v>46</v>
      </c>
      <c r="AC1445" s="241" t="s">
        <v>46</v>
      </c>
      <c r="AD1445" s="241" t="s">
        <v>46</v>
      </c>
      <c r="AE1445" s="237"/>
      <c r="AF1445" s="237"/>
      <c r="AG1445" s="237"/>
      <c r="AH1445" s="237"/>
      <c r="AI1445" s="237" t="s">
        <v>1819</v>
      </c>
      <c r="AJ1445" s="237" t="s">
        <v>118</v>
      </c>
      <c r="AK1445" s="237" t="s">
        <v>94</v>
      </c>
      <c r="AL1445" s="237" t="s">
        <v>257</v>
      </c>
      <c r="AM1445" s="242">
        <v>4</v>
      </c>
    </row>
    <row r="1446" spans="2:39">
      <c r="B1446" s="228" t="s">
        <v>1874</v>
      </c>
      <c r="C1446" s="229" t="s">
        <v>1875</v>
      </c>
      <c r="D1446" s="230" t="s">
        <v>46</v>
      </c>
      <c r="E1446" s="231" t="s">
        <v>46</v>
      </c>
      <c r="F1446" s="231" t="s">
        <v>46</v>
      </c>
      <c r="G1446" s="231" t="s">
        <v>46</v>
      </c>
      <c r="H1446" s="231" t="s">
        <v>46</v>
      </c>
      <c r="I1446" s="232" t="s">
        <v>46</v>
      </c>
      <c r="J1446" s="231" t="s">
        <v>46</v>
      </c>
      <c r="K1446" s="230" t="s">
        <v>46</v>
      </c>
      <c r="L1446" s="230" t="s">
        <v>46</v>
      </c>
      <c r="M1446" s="233">
        <v>0</v>
      </c>
      <c r="N1446" s="234" t="s">
        <v>46</v>
      </c>
      <c r="O1446" s="230" t="s">
        <v>46</v>
      </c>
      <c r="P1446" s="230" t="s">
        <v>46</v>
      </c>
      <c r="Q1446" s="233">
        <v>0</v>
      </c>
      <c r="R1446" s="234">
        <v>0</v>
      </c>
      <c r="S1446" s="235" t="s">
        <v>46</v>
      </c>
      <c r="T1446" s="236"/>
      <c r="U1446" s="237"/>
      <c r="V1446" s="238" t="s">
        <v>46</v>
      </c>
      <c r="W1446" s="236">
        <v>0</v>
      </c>
      <c r="X1446" s="237" t="s">
        <v>46</v>
      </c>
      <c r="Y1446" s="239">
        <v>0</v>
      </c>
      <c r="Z1446" s="237" t="s">
        <v>46</v>
      </c>
      <c r="AA1446" s="239">
        <v>0</v>
      </c>
      <c r="AB1446" s="240" t="s">
        <v>46</v>
      </c>
      <c r="AC1446" s="241" t="s">
        <v>46</v>
      </c>
      <c r="AD1446" s="241" t="s">
        <v>46</v>
      </c>
      <c r="AE1446" s="237"/>
      <c r="AF1446" s="237"/>
      <c r="AG1446" s="237"/>
      <c r="AH1446" s="237"/>
      <c r="AI1446" s="237" t="s">
        <v>1819</v>
      </c>
      <c r="AJ1446" s="237" t="s">
        <v>118</v>
      </c>
      <c r="AK1446" s="237" t="s">
        <v>94</v>
      </c>
      <c r="AL1446" s="237" t="s">
        <v>259</v>
      </c>
      <c r="AM1446" s="242">
        <v>4</v>
      </c>
    </row>
    <row r="1447" spans="2:39">
      <c r="B1447" s="228" t="s">
        <v>1876</v>
      </c>
      <c r="C1447" s="229" t="s">
        <v>1877</v>
      </c>
      <c r="D1447" s="230" t="s">
        <v>46</v>
      </c>
      <c r="E1447" s="231" t="s">
        <v>46</v>
      </c>
      <c r="F1447" s="231" t="s">
        <v>46</v>
      </c>
      <c r="G1447" s="231" t="s">
        <v>46</v>
      </c>
      <c r="H1447" s="231" t="s">
        <v>46</v>
      </c>
      <c r="I1447" s="232" t="s">
        <v>46</v>
      </c>
      <c r="J1447" s="231" t="s">
        <v>46</v>
      </c>
      <c r="K1447" s="230" t="s">
        <v>46</v>
      </c>
      <c r="L1447" s="230" t="s">
        <v>46</v>
      </c>
      <c r="M1447" s="233">
        <v>0</v>
      </c>
      <c r="N1447" s="234" t="s">
        <v>46</v>
      </c>
      <c r="O1447" s="230" t="s">
        <v>46</v>
      </c>
      <c r="P1447" s="230" t="s">
        <v>46</v>
      </c>
      <c r="Q1447" s="233">
        <v>0</v>
      </c>
      <c r="R1447" s="234">
        <v>0</v>
      </c>
      <c r="S1447" s="235" t="s">
        <v>46</v>
      </c>
      <c r="T1447" s="236"/>
      <c r="U1447" s="237"/>
      <c r="V1447" s="238" t="s">
        <v>46</v>
      </c>
      <c r="W1447" s="236">
        <v>0</v>
      </c>
      <c r="X1447" s="237" t="s">
        <v>46</v>
      </c>
      <c r="Y1447" s="239">
        <v>0</v>
      </c>
      <c r="Z1447" s="237" t="s">
        <v>46</v>
      </c>
      <c r="AA1447" s="239">
        <v>0</v>
      </c>
      <c r="AB1447" s="240" t="s">
        <v>46</v>
      </c>
      <c r="AC1447" s="241" t="s">
        <v>46</v>
      </c>
      <c r="AD1447" s="241" t="s">
        <v>46</v>
      </c>
      <c r="AE1447" s="237"/>
      <c r="AF1447" s="237"/>
      <c r="AG1447" s="237"/>
      <c r="AH1447" s="237"/>
      <c r="AI1447" s="237" t="s">
        <v>1819</v>
      </c>
      <c r="AJ1447" s="237" t="s">
        <v>118</v>
      </c>
      <c r="AK1447" s="237" t="s">
        <v>94</v>
      </c>
      <c r="AL1447" s="237" t="s">
        <v>261</v>
      </c>
      <c r="AM1447" s="242">
        <v>4</v>
      </c>
    </row>
    <row r="1448" spans="2:39">
      <c r="B1448" s="228" t="s">
        <v>1878</v>
      </c>
      <c r="C1448" s="229" t="s">
        <v>1879</v>
      </c>
      <c r="D1448" s="230" t="s">
        <v>46</v>
      </c>
      <c r="E1448" s="231" t="s">
        <v>46</v>
      </c>
      <c r="F1448" s="231" t="s">
        <v>46</v>
      </c>
      <c r="G1448" s="231" t="s">
        <v>46</v>
      </c>
      <c r="H1448" s="231" t="s">
        <v>46</v>
      </c>
      <c r="I1448" s="232" t="s">
        <v>46</v>
      </c>
      <c r="J1448" s="231" t="s">
        <v>46</v>
      </c>
      <c r="K1448" s="230" t="s">
        <v>46</v>
      </c>
      <c r="L1448" s="230" t="s">
        <v>46</v>
      </c>
      <c r="M1448" s="233">
        <v>0</v>
      </c>
      <c r="N1448" s="234" t="s">
        <v>46</v>
      </c>
      <c r="O1448" s="230" t="s">
        <v>46</v>
      </c>
      <c r="P1448" s="230" t="s">
        <v>46</v>
      </c>
      <c r="Q1448" s="233">
        <v>0</v>
      </c>
      <c r="R1448" s="234">
        <v>0</v>
      </c>
      <c r="S1448" s="235" t="s">
        <v>46</v>
      </c>
      <c r="T1448" s="236"/>
      <c r="U1448" s="237"/>
      <c r="V1448" s="238" t="s">
        <v>46</v>
      </c>
      <c r="W1448" s="236">
        <v>0</v>
      </c>
      <c r="X1448" s="237" t="s">
        <v>46</v>
      </c>
      <c r="Y1448" s="239">
        <v>0</v>
      </c>
      <c r="Z1448" s="237" t="s">
        <v>46</v>
      </c>
      <c r="AA1448" s="239">
        <v>0</v>
      </c>
      <c r="AB1448" s="240" t="s">
        <v>46</v>
      </c>
      <c r="AC1448" s="241" t="s">
        <v>46</v>
      </c>
      <c r="AD1448" s="241" t="s">
        <v>46</v>
      </c>
      <c r="AE1448" s="237"/>
      <c r="AF1448" s="237"/>
      <c r="AG1448" s="237"/>
      <c r="AH1448" s="237"/>
      <c r="AI1448" s="237" t="s">
        <v>1819</v>
      </c>
      <c r="AJ1448" s="237" t="s">
        <v>118</v>
      </c>
      <c r="AK1448" s="237" t="s">
        <v>94</v>
      </c>
      <c r="AL1448" s="237" t="s">
        <v>264</v>
      </c>
      <c r="AM1448" s="242">
        <v>4</v>
      </c>
    </row>
    <row r="1449" spans="2:39">
      <c r="B1449" s="228" t="s">
        <v>1880</v>
      </c>
      <c r="C1449" s="229" t="s">
        <v>1881</v>
      </c>
      <c r="D1449" s="230" t="s">
        <v>46</v>
      </c>
      <c r="E1449" s="231" t="s">
        <v>46</v>
      </c>
      <c r="F1449" s="231" t="s">
        <v>46</v>
      </c>
      <c r="G1449" s="231" t="s">
        <v>46</v>
      </c>
      <c r="H1449" s="231" t="s">
        <v>46</v>
      </c>
      <c r="I1449" s="232" t="s">
        <v>46</v>
      </c>
      <c r="J1449" s="231" t="s">
        <v>46</v>
      </c>
      <c r="K1449" s="230" t="s">
        <v>46</v>
      </c>
      <c r="L1449" s="230" t="s">
        <v>46</v>
      </c>
      <c r="M1449" s="233">
        <v>0</v>
      </c>
      <c r="N1449" s="234" t="s">
        <v>46</v>
      </c>
      <c r="O1449" s="230" t="s">
        <v>46</v>
      </c>
      <c r="P1449" s="230" t="s">
        <v>46</v>
      </c>
      <c r="Q1449" s="233">
        <v>0</v>
      </c>
      <c r="R1449" s="234">
        <v>0</v>
      </c>
      <c r="S1449" s="235" t="s">
        <v>46</v>
      </c>
      <c r="T1449" s="236"/>
      <c r="U1449" s="237"/>
      <c r="V1449" s="238" t="s">
        <v>46</v>
      </c>
      <c r="W1449" s="236">
        <v>0</v>
      </c>
      <c r="X1449" s="237" t="s">
        <v>46</v>
      </c>
      <c r="Y1449" s="239">
        <v>0</v>
      </c>
      <c r="Z1449" s="237" t="s">
        <v>46</v>
      </c>
      <c r="AA1449" s="239">
        <v>0</v>
      </c>
      <c r="AB1449" s="240" t="s">
        <v>46</v>
      </c>
      <c r="AC1449" s="241" t="s">
        <v>46</v>
      </c>
      <c r="AD1449" s="241" t="s">
        <v>46</v>
      </c>
      <c r="AE1449" s="237"/>
      <c r="AF1449" s="237"/>
      <c r="AG1449" s="237"/>
      <c r="AH1449" s="237"/>
      <c r="AI1449" s="237" t="s">
        <v>1819</v>
      </c>
      <c r="AJ1449" s="237" t="s">
        <v>118</v>
      </c>
      <c r="AK1449" s="237" t="s">
        <v>94</v>
      </c>
      <c r="AL1449" s="237" t="s">
        <v>267</v>
      </c>
      <c r="AM1449" s="242">
        <v>4</v>
      </c>
    </row>
    <row r="1450" spans="2:39">
      <c r="B1450" s="228" t="s">
        <v>1882</v>
      </c>
      <c r="C1450" s="229" t="s">
        <v>1883</v>
      </c>
      <c r="D1450" s="230" t="s">
        <v>46</v>
      </c>
      <c r="E1450" s="231" t="s">
        <v>46</v>
      </c>
      <c r="F1450" s="231" t="s">
        <v>46</v>
      </c>
      <c r="G1450" s="231" t="s">
        <v>46</v>
      </c>
      <c r="H1450" s="231" t="s">
        <v>46</v>
      </c>
      <c r="I1450" s="232" t="s">
        <v>46</v>
      </c>
      <c r="J1450" s="231" t="s">
        <v>46</v>
      </c>
      <c r="K1450" s="230" t="s">
        <v>46</v>
      </c>
      <c r="L1450" s="230" t="s">
        <v>46</v>
      </c>
      <c r="M1450" s="233">
        <v>0</v>
      </c>
      <c r="N1450" s="234" t="s">
        <v>46</v>
      </c>
      <c r="O1450" s="230" t="s">
        <v>46</v>
      </c>
      <c r="P1450" s="230" t="s">
        <v>46</v>
      </c>
      <c r="Q1450" s="233">
        <v>0</v>
      </c>
      <c r="R1450" s="234">
        <v>0</v>
      </c>
      <c r="S1450" s="235" t="s">
        <v>46</v>
      </c>
      <c r="T1450" s="236"/>
      <c r="U1450" s="237"/>
      <c r="V1450" s="238" t="s">
        <v>46</v>
      </c>
      <c r="W1450" s="236">
        <v>0</v>
      </c>
      <c r="X1450" s="237" t="s">
        <v>46</v>
      </c>
      <c r="Y1450" s="239">
        <v>0</v>
      </c>
      <c r="Z1450" s="237" t="s">
        <v>46</v>
      </c>
      <c r="AA1450" s="239">
        <v>0</v>
      </c>
      <c r="AB1450" s="240" t="s">
        <v>46</v>
      </c>
      <c r="AC1450" s="241" t="s">
        <v>46</v>
      </c>
      <c r="AD1450" s="241" t="s">
        <v>46</v>
      </c>
      <c r="AE1450" s="237"/>
      <c r="AF1450" s="237"/>
      <c r="AG1450" s="237"/>
      <c r="AH1450" s="237"/>
      <c r="AI1450" s="237" t="s">
        <v>1819</v>
      </c>
      <c r="AJ1450" s="237" t="s">
        <v>118</v>
      </c>
      <c r="AK1450" s="237" t="s">
        <v>94</v>
      </c>
      <c r="AL1450" s="237" t="s">
        <v>270</v>
      </c>
      <c r="AM1450" s="242">
        <v>4</v>
      </c>
    </row>
    <row r="1451" spans="2:39">
      <c r="B1451" s="228" t="s">
        <v>1884</v>
      </c>
      <c r="C1451" s="229" t="s">
        <v>1885</v>
      </c>
      <c r="D1451" s="230" t="s">
        <v>46</v>
      </c>
      <c r="E1451" s="231" t="s">
        <v>46</v>
      </c>
      <c r="F1451" s="231" t="s">
        <v>46</v>
      </c>
      <c r="G1451" s="231" t="s">
        <v>46</v>
      </c>
      <c r="H1451" s="231" t="s">
        <v>46</v>
      </c>
      <c r="I1451" s="232" t="s">
        <v>46</v>
      </c>
      <c r="J1451" s="231" t="s">
        <v>46</v>
      </c>
      <c r="K1451" s="230" t="s">
        <v>46</v>
      </c>
      <c r="L1451" s="230" t="s">
        <v>46</v>
      </c>
      <c r="M1451" s="233">
        <v>0</v>
      </c>
      <c r="N1451" s="234" t="s">
        <v>46</v>
      </c>
      <c r="O1451" s="230" t="s">
        <v>46</v>
      </c>
      <c r="P1451" s="230" t="s">
        <v>46</v>
      </c>
      <c r="Q1451" s="233">
        <v>0</v>
      </c>
      <c r="R1451" s="234">
        <v>0</v>
      </c>
      <c r="S1451" s="235" t="s">
        <v>46</v>
      </c>
      <c r="T1451" s="236"/>
      <c r="U1451" s="237"/>
      <c r="V1451" s="238" t="s">
        <v>46</v>
      </c>
      <c r="W1451" s="236">
        <v>0</v>
      </c>
      <c r="X1451" s="237" t="s">
        <v>46</v>
      </c>
      <c r="Y1451" s="239">
        <v>0</v>
      </c>
      <c r="Z1451" s="237" t="s">
        <v>46</v>
      </c>
      <c r="AA1451" s="239">
        <v>0</v>
      </c>
      <c r="AB1451" s="240" t="s">
        <v>46</v>
      </c>
      <c r="AC1451" s="241" t="s">
        <v>46</v>
      </c>
      <c r="AD1451" s="241" t="s">
        <v>46</v>
      </c>
      <c r="AE1451" s="237"/>
      <c r="AF1451" s="237"/>
      <c r="AG1451" s="237"/>
      <c r="AH1451" s="237"/>
      <c r="AI1451" s="237" t="s">
        <v>1819</v>
      </c>
      <c r="AJ1451" s="237" t="s">
        <v>118</v>
      </c>
      <c r="AK1451" s="237" t="s">
        <v>94</v>
      </c>
      <c r="AL1451" s="237" t="s">
        <v>273</v>
      </c>
      <c r="AM1451" s="242">
        <v>4</v>
      </c>
    </row>
    <row r="1452" spans="2:39">
      <c r="B1452" s="180" t="s">
        <v>1886</v>
      </c>
      <c r="C1452" s="181" t="s">
        <v>1887</v>
      </c>
      <c r="D1452" s="182" t="s">
        <v>46</v>
      </c>
      <c r="E1452" s="183" t="s">
        <v>46</v>
      </c>
      <c r="F1452" s="183" t="s">
        <v>46</v>
      </c>
      <c r="G1452" s="183" t="s">
        <v>46</v>
      </c>
      <c r="H1452" s="183" t="s">
        <v>46</v>
      </c>
      <c r="I1452" s="184" t="s">
        <v>46</v>
      </c>
      <c r="J1452" s="183" t="s">
        <v>46</v>
      </c>
      <c r="K1452" s="182" t="s">
        <v>46</v>
      </c>
      <c r="L1452" s="182" t="s">
        <v>46</v>
      </c>
      <c r="M1452" s="185">
        <v>0</v>
      </c>
      <c r="N1452" s="186" t="s">
        <v>46</v>
      </c>
      <c r="O1452" s="182" t="s">
        <v>46</v>
      </c>
      <c r="P1452" s="182" t="s">
        <v>46</v>
      </c>
      <c r="Q1452" s="185">
        <v>0</v>
      </c>
      <c r="R1452" s="186">
        <v>0</v>
      </c>
      <c r="S1452" s="187" t="s">
        <v>46</v>
      </c>
      <c r="T1452" s="36"/>
      <c r="U1452" s="35"/>
      <c r="V1452" s="188" t="s">
        <v>46</v>
      </c>
      <c r="W1452" s="36">
        <v>0</v>
      </c>
      <c r="X1452" s="35" t="s">
        <v>46</v>
      </c>
      <c r="Y1452" s="38">
        <v>0</v>
      </c>
      <c r="Z1452" s="35" t="s">
        <v>46</v>
      </c>
      <c r="AA1452" s="38">
        <v>0</v>
      </c>
      <c r="AB1452" s="39" t="s">
        <v>46</v>
      </c>
      <c r="AC1452" s="34" t="s">
        <v>46</v>
      </c>
      <c r="AD1452" s="34" t="s">
        <v>46</v>
      </c>
      <c r="AE1452" s="35"/>
      <c r="AF1452" s="35"/>
      <c r="AG1452" s="35"/>
      <c r="AH1452" s="35"/>
      <c r="AI1452" s="35" t="s">
        <v>1819</v>
      </c>
      <c r="AJ1452" s="35" t="s">
        <v>175</v>
      </c>
      <c r="AK1452" s="35" t="s">
        <v>46</v>
      </c>
      <c r="AL1452" s="35" t="s">
        <v>46</v>
      </c>
      <c r="AM1452" s="40">
        <v>2</v>
      </c>
    </row>
    <row r="1453" spans="2:39">
      <c r="B1453" s="189" t="s">
        <v>1888</v>
      </c>
      <c r="C1453" s="190" t="s">
        <v>1887</v>
      </c>
      <c r="D1453" s="191" t="s">
        <v>46</v>
      </c>
      <c r="E1453" s="192" t="s">
        <v>46</v>
      </c>
      <c r="F1453" s="192" t="s">
        <v>46</v>
      </c>
      <c r="G1453" s="192" t="s">
        <v>46</v>
      </c>
      <c r="H1453" s="192" t="s">
        <v>46</v>
      </c>
      <c r="I1453" s="193" t="s">
        <v>46</v>
      </c>
      <c r="J1453" s="192" t="s">
        <v>46</v>
      </c>
      <c r="K1453" s="191" t="s">
        <v>46</v>
      </c>
      <c r="L1453" s="191" t="s">
        <v>46</v>
      </c>
      <c r="M1453" s="194">
        <v>0</v>
      </c>
      <c r="N1453" s="195" t="s">
        <v>46</v>
      </c>
      <c r="O1453" s="191" t="s">
        <v>46</v>
      </c>
      <c r="P1453" s="191" t="s">
        <v>46</v>
      </c>
      <c r="Q1453" s="194">
        <v>0</v>
      </c>
      <c r="R1453" s="195">
        <v>0</v>
      </c>
      <c r="S1453" s="196" t="s">
        <v>46</v>
      </c>
      <c r="T1453" s="44"/>
      <c r="U1453" s="43"/>
      <c r="V1453" s="197" t="s">
        <v>46</v>
      </c>
      <c r="W1453" s="44">
        <v>0</v>
      </c>
      <c r="X1453" s="43" t="s">
        <v>46</v>
      </c>
      <c r="Y1453" s="46">
        <v>0</v>
      </c>
      <c r="Z1453" s="43" t="s">
        <v>46</v>
      </c>
      <c r="AA1453" s="46">
        <v>0</v>
      </c>
      <c r="AB1453" s="47" t="s">
        <v>46</v>
      </c>
      <c r="AC1453" s="42" t="s">
        <v>46</v>
      </c>
      <c r="AD1453" s="42" t="s">
        <v>46</v>
      </c>
      <c r="AE1453" s="43"/>
      <c r="AF1453" s="43"/>
      <c r="AG1453" s="43"/>
      <c r="AH1453" s="43"/>
      <c r="AI1453" s="43" t="s">
        <v>1819</v>
      </c>
      <c r="AJ1453" s="43" t="s">
        <v>175</v>
      </c>
      <c r="AK1453" s="43" t="s">
        <v>94</v>
      </c>
      <c r="AL1453" s="43" t="s">
        <v>46</v>
      </c>
      <c r="AM1453" s="48">
        <v>3</v>
      </c>
    </row>
    <row r="1454" spans="2:39">
      <c r="B1454" s="228" t="s">
        <v>1889</v>
      </c>
      <c r="C1454" s="229" t="s">
        <v>1890</v>
      </c>
      <c r="D1454" s="230" t="s">
        <v>46</v>
      </c>
      <c r="E1454" s="231" t="s">
        <v>46</v>
      </c>
      <c r="F1454" s="231" t="s">
        <v>46</v>
      </c>
      <c r="G1454" s="231" t="s">
        <v>46</v>
      </c>
      <c r="H1454" s="231" t="s">
        <v>46</v>
      </c>
      <c r="I1454" s="232" t="s">
        <v>46</v>
      </c>
      <c r="J1454" s="231" t="s">
        <v>46</v>
      </c>
      <c r="K1454" s="230" t="s">
        <v>46</v>
      </c>
      <c r="L1454" s="230" t="s">
        <v>46</v>
      </c>
      <c r="M1454" s="233">
        <v>0</v>
      </c>
      <c r="N1454" s="234" t="s">
        <v>46</v>
      </c>
      <c r="O1454" s="230" t="s">
        <v>46</v>
      </c>
      <c r="P1454" s="230" t="s">
        <v>46</v>
      </c>
      <c r="Q1454" s="233">
        <v>0</v>
      </c>
      <c r="R1454" s="234">
        <v>0</v>
      </c>
      <c r="S1454" s="235" t="s">
        <v>46</v>
      </c>
      <c r="T1454" s="236"/>
      <c r="U1454" s="237"/>
      <c r="V1454" s="238" t="s">
        <v>46</v>
      </c>
      <c r="W1454" s="236">
        <v>0</v>
      </c>
      <c r="X1454" s="237" t="s">
        <v>46</v>
      </c>
      <c r="Y1454" s="239">
        <v>0</v>
      </c>
      <c r="Z1454" s="237" t="s">
        <v>46</v>
      </c>
      <c r="AA1454" s="239">
        <v>0</v>
      </c>
      <c r="AB1454" s="240" t="s">
        <v>46</v>
      </c>
      <c r="AC1454" s="241" t="s">
        <v>46</v>
      </c>
      <c r="AD1454" s="241" t="s">
        <v>46</v>
      </c>
      <c r="AE1454" s="237"/>
      <c r="AF1454" s="237"/>
      <c r="AG1454" s="237"/>
      <c r="AH1454" s="237"/>
      <c r="AI1454" s="237" t="s">
        <v>1819</v>
      </c>
      <c r="AJ1454" s="237" t="s">
        <v>175</v>
      </c>
      <c r="AK1454" s="237" t="s">
        <v>94</v>
      </c>
      <c r="AL1454" s="237" t="s">
        <v>109</v>
      </c>
      <c r="AM1454" s="242">
        <v>4</v>
      </c>
    </row>
    <row r="1455" spans="2:39">
      <c r="B1455" s="228" t="s">
        <v>1891</v>
      </c>
      <c r="C1455" s="229" t="s">
        <v>1892</v>
      </c>
      <c r="D1455" s="230" t="s">
        <v>46</v>
      </c>
      <c r="E1455" s="231" t="s">
        <v>46</v>
      </c>
      <c r="F1455" s="231" t="s">
        <v>46</v>
      </c>
      <c r="G1455" s="231" t="s">
        <v>46</v>
      </c>
      <c r="H1455" s="231" t="s">
        <v>46</v>
      </c>
      <c r="I1455" s="232" t="s">
        <v>46</v>
      </c>
      <c r="J1455" s="231" t="s">
        <v>46</v>
      </c>
      <c r="K1455" s="230" t="s">
        <v>46</v>
      </c>
      <c r="L1455" s="230" t="s">
        <v>46</v>
      </c>
      <c r="M1455" s="233">
        <v>0</v>
      </c>
      <c r="N1455" s="234" t="s">
        <v>46</v>
      </c>
      <c r="O1455" s="230" t="s">
        <v>46</v>
      </c>
      <c r="P1455" s="230" t="s">
        <v>46</v>
      </c>
      <c r="Q1455" s="233">
        <v>0</v>
      </c>
      <c r="R1455" s="234">
        <v>0</v>
      </c>
      <c r="S1455" s="235" t="s">
        <v>46</v>
      </c>
      <c r="T1455" s="236"/>
      <c r="U1455" s="237"/>
      <c r="V1455" s="238" t="s">
        <v>46</v>
      </c>
      <c r="W1455" s="236">
        <v>0</v>
      </c>
      <c r="X1455" s="237" t="s">
        <v>46</v>
      </c>
      <c r="Y1455" s="239">
        <v>0</v>
      </c>
      <c r="Z1455" s="237" t="s">
        <v>46</v>
      </c>
      <c r="AA1455" s="239">
        <v>0</v>
      </c>
      <c r="AB1455" s="240" t="s">
        <v>46</v>
      </c>
      <c r="AC1455" s="241" t="s">
        <v>46</v>
      </c>
      <c r="AD1455" s="241" t="s">
        <v>46</v>
      </c>
      <c r="AE1455" s="237"/>
      <c r="AF1455" s="237"/>
      <c r="AG1455" s="237"/>
      <c r="AH1455" s="237"/>
      <c r="AI1455" s="237" t="s">
        <v>1819</v>
      </c>
      <c r="AJ1455" s="237" t="s">
        <v>175</v>
      </c>
      <c r="AK1455" s="237" t="s">
        <v>94</v>
      </c>
      <c r="AL1455" s="237" t="s">
        <v>111</v>
      </c>
      <c r="AM1455" s="242">
        <v>4</v>
      </c>
    </row>
    <row r="1456" spans="2:39">
      <c r="B1456" s="180" t="s">
        <v>8321</v>
      </c>
      <c r="C1456" s="181" t="s">
        <v>8157</v>
      </c>
      <c r="D1456" s="182" t="s">
        <v>46</v>
      </c>
      <c r="E1456" s="183" t="s">
        <v>46</v>
      </c>
      <c r="F1456" s="183" t="s">
        <v>46</v>
      </c>
      <c r="G1456" s="183" t="s">
        <v>46</v>
      </c>
      <c r="H1456" s="183" t="s">
        <v>46</v>
      </c>
      <c r="I1456" s="184" t="s">
        <v>46</v>
      </c>
      <c r="J1456" s="183" t="s">
        <v>46</v>
      </c>
      <c r="K1456" s="182" t="s">
        <v>46</v>
      </c>
      <c r="L1456" s="182" t="s">
        <v>46</v>
      </c>
      <c r="M1456" s="185">
        <v>0</v>
      </c>
      <c r="N1456" s="186" t="s">
        <v>46</v>
      </c>
      <c r="O1456" s="182" t="s">
        <v>46</v>
      </c>
      <c r="P1456" s="182" t="s">
        <v>46</v>
      </c>
      <c r="Q1456" s="185">
        <v>0</v>
      </c>
      <c r="R1456" s="186">
        <v>0</v>
      </c>
      <c r="S1456" s="187" t="s">
        <v>46</v>
      </c>
      <c r="T1456" s="36"/>
      <c r="U1456" s="35"/>
      <c r="V1456" s="188" t="s">
        <v>46</v>
      </c>
      <c r="W1456" s="36">
        <v>0</v>
      </c>
      <c r="X1456" s="35" t="s">
        <v>46</v>
      </c>
      <c r="Y1456" s="38">
        <v>0</v>
      </c>
      <c r="Z1456" s="35" t="s">
        <v>46</v>
      </c>
      <c r="AA1456" s="38">
        <v>0</v>
      </c>
      <c r="AB1456" s="39" t="s">
        <v>46</v>
      </c>
      <c r="AC1456" s="34" t="s">
        <v>46</v>
      </c>
      <c r="AD1456" s="34" t="s">
        <v>46</v>
      </c>
      <c r="AE1456" s="35"/>
      <c r="AF1456" s="35"/>
      <c r="AG1456" s="35"/>
      <c r="AH1456" s="35"/>
      <c r="AI1456" s="35" t="s">
        <v>1819</v>
      </c>
      <c r="AJ1456" s="35" t="s">
        <v>212</v>
      </c>
      <c r="AK1456" s="35" t="s">
        <v>46</v>
      </c>
      <c r="AL1456" s="35" t="s">
        <v>46</v>
      </c>
      <c r="AM1456" s="40">
        <v>2</v>
      </c>
    </row>
    <row r="1457" spans="2:39">
      <c r="B1457" s="189" t="s">
        <v>8322</v>
      </c>
      <c r="C1457" s="190" t="s">
        <v>8263</v>
      </c>
      <c r="D1457" s="191" t="s">
        <v>46</v>
      </c>
      <c r="E1457" s="192" t="s">
        <v>46</v>
      </c>
      <c r="F1457" s="192" t="s">
        <v>46</v>
      </c>
      <c r="G1457" s="192" t="s">
        <v>46</v>
      </c>
      <c r="H1457" s="192" t="s">
        <v>46</v>
      </c>
      <c r="I1457" s="193" t="s">
        <v>46</v>
      </c>
      <c r="J1457" s="192" t="s">
        <v>46</v>
      </c>
      <c r="K1457" s="191" t="s">
        <v>46</v>
      </c>
      <c r="L1457" s="191" t="s">
        <v>46</v>
      </c>
      <c r="M1457" s="194">
        <v>0</v>
      </c>
      <c r="N1457" s="195" t="s">
        <v>46</v>
      </c>
      <c r="O1457" s="191" t="s">
        <v>46</v>
      </c>
      <c r="P1457" s="191" t="s">
        <v>46</v>
      </c>
      <c r="Q1457" s="194">
        <v>0</v>
      </c>
      <c r="R1457" s="195">
        <v>0</v>
      </c>
      <c r="S1457" s="196" t="s">
        <v>46</v>
      </c>
      <c r="T1457" s="44"/>
      <c r="U1457" s="43"/>
      <c r="V1457" s="197" t="s">
        <v>46</v>
      </c>
      <c r="W1457" s="44">
        <v>0</v>
      </c>
      <c r="X1457" s="43" t="s">
        <v>46</v>
      </c>
      <c r="Y1457" s="46">
        <v>0</v>
      </c>
      <c r="Z1457" s="43" t="s">
        <v>46</v>
      </c>
      <c r="AA1457" s="46">
        <v>0</v>
      </c>
      <c r="AB1457" s="47" t="s">
        <v>46</v>
      </c>
      <c r="AC1457" s="42" t="s">
        <v>46</v>
      </c>
      <c r="AD1457" s="42" t="s">
        <v>46</v>
      </c>
      <c r="AE1457" s="43"/>
      <c r="AF1457" s="43"/>
      <c r="AG1457" s="43"/>
      <c r="AH1457" s="43"/>
      <c r="AI1457" s="43" t="s">
        <v>1819</v>
      </c>
      <c r="AJ1457" s="43" t="s">
        <v>212</v>
      </c>
      <c r="AK1457" s="43" t="s">
        <v>94</v>
      </c>
      <c r="AL1457" s="43" t="s">
        <v>46</v>
      </c>
      <c r="AM1457" s="48">
        <v>3</v>
      </c>
    </row>
    <row r="1458" spans="2:39">
      <c r="B1458" s="228" t="s">
        <v>8323</v>
      </c>
      <c r="C1458" s="229" t="s">
        <v>8324</v>
      </c>
      <c r="D1458" s="230" t="s">
        <v>46</v>
      </c>
      <c r="E1458" s="231" t="s">
        <v>1704</v>
      </c>
      <c r="F1458" s="231" t="s">
        <v>1585</v>
      </c>
      <c r="G1458" s="231" t="s">
        <v>35</v>
      </c>
      <c r="H1458" s="231" t="s">
        <v>7652</v>
      </c>
      <c r="I1458" s="232" t="s">
        <v>98</v>
      </c>
      <c r="J1458" s="231" t="s">
        <v>1576</v>
      </c>
      <c r="K1458" s="230" t="s">
        <v>144</v>
      </c>
      <c r="L1458" s="230" t="s">
        <v>1578</v>
      </c>
      <c r="M1458" s="233">
        <v>0</v>
      </c>
      <c r="N1458" s="234" t="s">
        <v>7653</v>
      </c>
      <c r="O1458" s="230" t="s">
        <v>1579</v>
      </c>
      <c r="P1458" s="230" t="s">
        <v>46</v>
      </c>
      <c r="Q1458" s="233">
        <v>0</v>
      </c>
      <c r="R1458" s="234">
        <v>0</v>
      </c>
      <c r="S1458" s="235" t="s">
        <v>46</v>
      </c>
      <c r="T1458" s="236"/>
      <c r="U1458" s="237"/>
      <c r="V1458" s="238" t="s">
        <v>104</v>
      </c>
      <c r="W1458" s="236">
        <v>0</v>
      </c>
      <c r="X1458" s="237" t="s">
        <v>46</v>
      </c>
      <c r="Y1458" s="239">
        <v>0</v>
      </c>
      <c r="Z1458" s="237" t="s">
        <v>46</v>
      </c>
      <c r="AA1458" s="239">
        <v>0</v>
      </c>
      <c r="AB1458" s="240" t="s">
        <v>46</v>
      </c>
      <c r="AC1458" s="241" t="s">
        <v>46</v>
      </c>
      <c r="AD1458" s="241" t="s">
        <v>46</v>
      </c>
      <c r="AE1458" s="237"/>
      <c r="AF1458" s="237"/>
      <c r="AG1458" s="237"/>
      <c r="AH1458" s="237"/>
      <c r="AI1458" s="237" t="s">
        <v>1819</v>
      </c>
      <c r="AJ1458" s="237" t="s">
        <v>212</v>
      </c>
      <c r="AK1458" s="237" t="s">
        <v>94</v>
      </c>
      <c r="AL1458" s="237" t="s">
        <v>35</v>
      </c>
      <c r="AM1458" s="242">
        <v>4</v>
      </c>
    </row>
    <row r="1459" spans="2:39">
      <c r="B1459" s="228" t="s">
        <v>8323</v>
      </c>
      <c r="C1459" s="229" t="s">
        <v>8324</v>
      </c>
      <c r="D1459" s="230" t="s">
        <v>46</v>
      </c>
      <c r="E1459" s="231" t="s">
        <v>1573</v>
      </c>
      <c r="F1459" s="231" t="s">
        <v>1574</v>
      </c>
      <c r="G1459" s="231" t="s">
        <v>35</v>
      </c>
      <c r="H1459" s="231" t="s">
        <v>7652</v>
      </c>
      <c r="I1459" s="232" t="s">
        <v>98</v>
      </c>
      <c r="J1459" s="231" t="s">
        <v>1576</v>
      </c>
      <c r="K1459" s="230" t="s">
        <v>144</v>
      </c>
      <c r="L1459" s="230" t="s">
        <v>1578</v>
      </c>
      <c r="M1459" s="233">
        <v>0</v>
      </c>
      <c r="N1459" s="234" t="s">
        <v>7653</v>
      </c>
      <c r="O1459" s="230" t="s">
        <v>1579</v>
      </c>
      <c r="P1459" s="230" t="s">
        <v>46</v>
      </c>
      <c r="Q1459" s="233">
        <v>0</v>
      </c>
      <c r="R1459" s="234">
        <v>0</v>
      </c>
      <c r="S1459" s="235" t="s">
        <v>46</v>
      </c>
      <c r="T1459" s="236"/>
      <c r="U1459" s="237"/>
      <c r="V1459" s="238" t="s">
        <v>104</v>
      </c>
      <c r="W1459" s="236">
        <v>0</v>
      </c>
      <c r="X1459" s="237" t="s">
        <v>46</v>
      </c>
      <c r="Y1459" s="239">
        <v>0</v>
      </c>
      <c r="Z1459" s="237" t="s">
        <v>46</v>
      </c>
      <c r="AA1459" s="239">
        <v>0</v>
      </c>
      <c r="AB1459" s="240" t="s">
        <v>46</v>
      </c>
      <c r="AC1459" s="241" t="s">
        <v>46</v>
      </c>
      <c r="AD1459" s="241" t="s">
        <v>46</v>
      </c>
      <c r="AE1459" s="237"/>
      <c r="AF1459" s="237"/>
      <c r="AG1459" s="237"/>
      <c r="AH1459" s="237"/>
      <c r="AI1459" s="237" t="s">
        <v>1819</v>
      </c>
      <c r="AJ1459" s="237" t="s">
        <v>212</v>
      </c>
      <c r="AK1459" s="237" t="s">
        <v>94</v>
      </c>
      <c r="AL1459" s="237" t="s">
        <v>35</v>
      </c>
      <c r="AM1459" s="242">
        <v>4</v>
      </c>
    </row>
    <row r="1460" spans="2:39">
      <c r="B1460" s="228" t="s">
        <v>8323</v>
      </c>
      <c r="C1460" s="229" t="s">
        <v>8324</v>
      </c>
      <c r="D1460" s="230" t="s">
        <v>46</v>
      </c>
      <c r="E1460" s="231" t="s">
        <v>1582</v>
      </c>
      <c r="F1460" s="231" t="s">
        <v>1706</v>
      </c>
      <c r="G1460" s="231" t="s">
        <v>35</v>
      </c>
      <c r="H1460" s="231" t="s">
        <v>7652</v>
      </c>
      <c r="I1460" s="232" t="s">
        <v>98</v>
      </c>
      <c r="J1460" s="231" t="s">
        <v>1576</v>
      </c>
      <c r="K1460" s="230" t="s">
        <v>144</v>
      </c>
      <c r="L1460" s="230" t="s">
        <v>1578</v>
      </c>
      <c r="M1460" s="233">
        <v>0</v>
      </c>
      <c r="N1460" s="234" t="s">
        <v>7653</v>
      </c>
      <c r="O1460" s="230" t="s">
        <v>1579</v>
      </c>
      <c r="P1460" s="230" t="s">
        <v>46</v>
      </c>
      <c r="Q1460" s="233">
        <v>0</v>
      </c>
      <c r="R1460" s="234">
        <v>0</v>
      </c>
      <c r="S1460" s="235" t="s">
        <v>46</v>
      </c>
      <c r="T1460" s="236"/>
      <c r="U1460" s="237"/>
      <c r="V1460" s="238" t="s">
        <v>104</v>
      </c>
      <c r="W1460" s="236">
        <v>0</v>
      </c>
      <c r="X1460" s="237" t="s">
        <v>46</v>
      </c>
      <c r="Y1460" s="239">
        <v>0</v>
      </c>
      <c r="Z1460" s="237" t="s">
        <v>46</v>
      </c>
      <c r="AA1460" s="239">
        <v>0</v>
      </c>
      <c r="AB1460" s="240" t="s">
        <v>46</v>
      </c>
      <c r="AC1460" s="241" t="s">
        <v>46</v>
      </c>
      <c r="AD1460" s="241" t="s">
        <v>46</v>
      </c>
      <c r="AE1460" s="237"/>
      <c r="AF1460" s="237"/>
      <c r="AG1460" s="237"/>
      <c r="AH1460" s="237"/>
      <c r="AI1460" s="237" t="s">
        <v>1819</v>
      </c>
      <c r="AJ1460" s="237" t="s">
        <v>212</v>
      </c>
      <c r="AK1460" s="237" t="s">
        <v>94</v>
      </c>
      <c r="AL1460" s="237" t="s">
        <v>35</v>
      </c>
      <c r="AM1460" s="242">
        <v>4</v>
      </c>
    </row>
    <row r="1461" spans="2:39">
      <c r="B1461" s="228" t="s">
        <v>8323</v>
      </c>
      <c r="C1461" s="229" t="s">
        <v>8324</v>
      </c>
      <c r="D1461" s="230" t="s">
        <v>46</v>
      </c>
      <c r="E1461" s="231" t="s">
        <v>1587</v>
      </c>
      <c r="F1461" s="231" t="s">
        <v>1588</v>
      </c>
      <c r="G1461" s="231" t="s">
        <v>35</v>
      </c>
      <c r="H1461" s="231" t="s">
        <v>7652</v>
      </c>
      <c r="I1461" s="232" t="s">
        <v>98</v>
      </c>
      <c r="J1461" s="231" t="s">
        <v>1576</v>
      </c>
      <c r="K1461" s="230" t="s">
        <v>144</v>
      </c>
      <c r="L1461" s="230" t="s">
        <v>1578</v>
      </c>
      <c r="M1461" s="233">
        <v>0</v>
      </c>
      <c r="N1461" s="234" t="s">
        <v>7653</v>
      </c>
      <c r="O1461" s="230" t="s">
        <v>1579</v>
      </c>
      <c r="P1461" s="230" t="s">
        <v>46</v>
      </c>
      <c r="Q1461" s="233">
        <v>0</v>
      </c>
      <c r="R1461" s="234">
        <v>0</v>
      </c>
      <c r="S1461" s="235" t="s">
        <v>46</v>
      </c>
      <c r="T1461" s="236"/>
      <c r="U1461" s="237"/>
      <c r="V1461" s="238" t="s">
        <v>104</v>
      </c>
      <c r="W1461" s="236">
        <v>0</v>
      </c>
      <c r="X1461" s="237" t="s">
        <v>46</v>
      </c>
      <c r="Y1461" s="239">
        <v>0</v>
      </c>
      <c r="Z1461" s="237" t="s">
        <v>46</v>
      </c>
      <c r="AA1461" s="239">
        <v>0</v>
      </c>
      <c r="AB1461" s="240" t="s">
        <v>46</v>
      </c>
      <c r="AC1461" s="241" t="s">
        <v>46</v>
      </c>
      <c r="AD1461" s="241" t="s">
        <v>46</v>
      </c>
      <c r="AE1461" s="237"/>
      <c r="AF1461" s="237"/>
      <c r="AG1461" s="237"/>
      <c r="AH1461" s="237"/>
      <c r="AI1461" s="237" t="s">
        <v>1819</v>
      </c>
      <c r="AJ1461" s="237" t="s">
        <v>212</v>
      </c>
      <c r="AK1461" s="237" t="s">
        <v>94</v>
      </c>
      <c r="AL1461" s="237" t="s">
        <v>35</v>
      </c>
      <c r="AM1461" s="242">
        <v>4</v>
      </c>
    </row>
    <row r="1462" spans="2:39">
      <c r="B1462" s="228" t="s">
        <v>8323</v>
      </c>
      <c r="C1462" s="229" t="s">
        <v>8324</v>
      </c>
      <c r="D1462" s="230" t="s">
        <v>46</v>
      </c>
      <c r="E1462" s="231" t="s">
        <v>1584</v>
      </c>
      <c r="F1462" s="231" t="s">
        <v>1585</v>
      </c>
      <c r="G1462" s="231" t="s">
        <v>35</v>
      </c>
      <c r="H1462" s="231" t="s">
        <v>7652</v>
      </c>
      <c r="I1462" s="232" t="s">
        <v>98</v>
      </c>
      <c r="J1462" s="231" t="s">
        <v>1576</v>
      </c>
      <c r="K1462" s="230" t="s">
        <v>144</v>
      </c>
      <c r="L1462" s="230" t="s">
        <v>1578</v>
      </c>
      <c r="M1462" s="233">
        <v>0</v>
      </c>
      <c r="N1462" s="234" t="s">
        <v>7653</v>
      </c>
      <c r="O1462" s="230" t="s">
        <v>1579</v>
      </c>
      <c r="P1462" s="230" t="s">
        <v>46</v>
      </c>
      <c r="Q1462" s="233">
        <v>0</v>
      </c>
      <c r="R1462" s="234">
        <v>0</v>
      </c>
      <c r="S1462" s="235" t="s">
        <v>46</v>
      </c>
      <c r="T1462" s="236"/>
      <c r="U1462" s="237"/>
      <c r="V1462" s="238" t="s">
        <v>104</v>
      </c>
      <c r="W1462" s="236">
        <v>0</v>
      </c>
      <c r="X1462" s="237" t="s">
        <v>46</v>
      </c>
      <c r="Y1462" s="239">
        <v>0</v>
      </c>
      <c r="Z1462" s="237" t="s">
        <v>46</v>
      </c>
      <c r="AA1462" s="239">
        <v>0</v>
      </c>
      <c r="AB1462" s="240" t="s">
        <v>46</v>
      </c>
      <c r="AC1462" s="241" t="s">
        <v>46</v>
      </c>
      <c r="AD1462" s="241" t="s">
        <v>46</v>
      </c>
      <c r="AE1462" s="237"/>
      <c r="AF1462" s="237"/>
      <c r="AG1462" s="237"/>
      <c r="AH1462" s="237"/>
      <c r="AI1462" s="237" t="s">
        <v>1819</v>
      </c>
      <c r="AJ1462" s="237" t="s">
        <v>212</v>
      </c>
      <c r="AK1462" s="237" t="s">
        <v>94</v>
      </c>
      <c r="AL1462" s="237" t="s">
        <v>35</v>
      </c>
      <c r="AM1462" s="242">
        <v>4</v>
      </c>
    </row>
    <row r="1463" spans="2:39">
      <c r="B1463" s="228" t="s">
        <v>8323</v>
      </c>
      <c r="C1463" s="229" t="s">
        <v>8324</v>
      </c>
      <c r="D1463" s="230" t="s">
        <v>46</v>
      </c>
      <c r="E1463" s="231" t="s">
        <v>38</v>
      </c>
      <c r="F1463" s="231" t="s">
        <v>97</v>
      </c>
      <c r="G1463" s="231" t="s">
        <v>35</v>
      </c>
      <c r="H1463" s="231" t="s">
        <v>7652</v>
      </c>
      <c r="I1463" s="232" t="s">
        <v>98</v>
      </c>
      <c r="J1463" s="231" t="s">
        <v>1576</v>
      </c>
      <c r="K1463" s="230" t="s">
        <v>144</v>
      </c>
      <c r="L1463" s="230" t="s">
        <v>1578</v>
      </c>
      <c r="M1463" s="233">
        <v>0</v>
      </c>
      <c r="N1463" s="234" t="s">
        <v>7653</v>
      </c>
      <c r="O1463" s="230" t="s">
        <v>1579</v>
      </c>
      <c r="P1463" s="230" t="s">
        <v>46</v>
      </c>
      <c r="Q1463" s="233">
        <v>0</v>
      </c>
      <c r="R1463" s="234">
        <v>0</v>
      </c>
      <c r="S1463" s="235" t="s">
        <v>46</v>
      </c>
      <c r="T1463" s="236"/>
      <c r="U1463" s="237"/>
      <c r="V1463" s="238" t="s">
        <v>104</v>
      </c>
      <c r="W1463" s="236">
        <v>0</v>
      </c>
      <c r="X1463" s="237" t="s">
        <v>46</v>
      </c>
      <c r="Y1463" s="239">
        <v>0</v>
      </c>
      <c r="Z1463" s="237" t="s">
        <v>46</v>
      </c>
      <c r="AA1463" s="239">
        <v>0</v>
      </c>
      <c r="AB1463" s="240" t="s">
        <v>46</v>
      </c>
      <c r="AC1463" s="241" t="s">
        <v>46</v>
      </c>
      <c r="AD1463" s="241" t="s">
        <v>46</v>
      </c>
      <c r="AE1463" s="237"/>
      <c r="AF1463" s="237"/>
      <c r="AG1463" s="237"/>
      <c r="AH1463" s="237"/>
      <c r="AI1463" s="237" t="s">
        <v>1819</v>
      </c>
      <c r="AJ1463" s="237" t="s">
        <v>212</v>
      </c>
      <c r="AK1463" s="237" t="s">
        <v>94</v>
      </c>
      <c r="AL1463" s="237" t="s">
        <v>35</v>
      </c>
      <c r="AM1463" s="242">
        <v>4</v>
      </c>
    </row>
    <row r="1464" spans="2:39">
      <c r="B1464" s="228" t="s">
        <v>8323</v>
      </c>
      <c r="C1464" s="229" t="s">
        <v>8324</v>
      </c>
      <c r="D1464" s="230" t="s">
        <v>46</v>
      </c>
      <c r="E1464" s="231" t="s">
        <v>1705</v>
      </c>
      <c r="F1464" s="231" t="s">
        <v>1706</v>
      </c>
      <c r="G1464" s="231" t="s">
        <v>35</v>
      </c>
      <c r="H1464" s="231" t="s">
        <v>7652</v>
      </c>
      <c r="I1464" s="232" t="s">
        <v>98</v>
      </c>
      <c r="J1464" s="231" t="s">
        <v>1576</v>
      </c>
      <c r="K1464" s="230" t="s">
        <v>144</v>
      </c>
      <c r="L1464" s="230" t="s">
        <v>1578</v>
      </c>
      <c r="M1464" s="233">
        <v>0</v>
      </c>
      <c r="N1464" s="234" t="s">
        <v>7653</v>
      </c>
      <c r="O1464" s="230" t="s">
        <v>1579</v>
      </c>
      <c r="P1464" s="230" t="s">
        <v>46</v>
      </c>
      <c r="Q1464" s="233">
        <v>0</v>
      </c>
      <c r="R1464" s="234">
        <v>0</v>
      </c>
      <c r="S1464" s="235" t="s">
        <v>46</v>
      </c>
      <c r="T1464" s="236"/>
      <c r="U1464" s="237"/>
      <c r="V1464" s="238" t="s">
        <v>104</v>
      </c>
      <c r="W1464" s="236">
        <v>0</v>
      </c>
      <c r="X1464" s="237" t="s">
        <v>46</v>
      </c>
      <c r="Y1464" s="239">
        <v>0</v>
      </c>
      <c r="Z1464" s="237" t="s">
        <v>46</v>
      </c>
      <c r="AA1464" s="239">
        <v>0</v>
      </c>
      <c r="AB1464" s="240" t="s">
        <v>46</v>
      </c>
      <c r="AC1464" s="241" t="s">
        <v>46</v>
      </c>
      <c r="AD1464" s="241" t="s">
        <v>46</v>
      </c>
      <c r="AE1464" s="237"/>
      <c r="AF1464" s="237"/>
      <c r="AG1464" s="237"/>
      <c r="AH1464" s="237"/>
      <c r="AI1464" s="237" t="s">
        <v>1819</v>
      </c>
      <c r="AJ1464" s="237" t="s">
        <v>212</v>
      </c>
      <c r="AK1464" s="237" t="s">
        <v>94</v>
      </c>
      <c r="AL1464" s="237" t="s">
        <v>35</v>
      </c>
      <c r="AM1464" s="242">
        <v>4</v>
      </c>
    </row>
    <row r="1465" spans="2:39">
      <c r="B1465" s="228" t="s">
        <v>8323</v>
      </c>
      <c r="C1465" s="229" t="s">
        <v>8324</v>
      </c>
      <c r="D1465" s="230" t="s">
        <v>46</v>
      </c>
      <c r="E1465" s="231" t="s">
        <v>1703</v>
      </c>
      <c r="F1465" s="231" t="s">
        <v>1588</v>
      </c>
      <c r="G1465" s="231" t="s">
        <v>35</v>
      </c>
      <c r="H1465" s="231" t="s">
        <v>7652</v>
      </c>
      <c r="I1465" s="232" t="s">
        <v>98</v>
      </c>
      <c r="J1465" s="231" t="s">
        <v>1576</v>
      </c>
      <c r="K1465" s="230" t="s">
        <v>144</v>
      </c>
      <c r="L1465" s="230" t="s">
        <v>1578</v>
      </c>
      <c r="M1465" s="233">
        <v>0</v>
      </c>
      <c r="N1465" s="234" t="s">
        <v>7653</v>
      </c>
      <c r="O1465" s="230" t="s">
        <v>1579</v>
      </c>
      <c r="P1465" s="230" t="s">
        <v>46</v>
      </c>
      <c r="Q1465" s="233">
        <v>0</v>
      </c>
      <c r="R1465" s="234">
        <v>0</v>
      </c>
      <c r="S1465" s="235" t="s">
        <v>46</v>
      </c>
      <c r="T1465" s="236"/>
      <c r="U1465" s="237"/>
      <c r="V1465" s="238" t="s">
        <v>104</v>
      </c>
      <c r="W1465" s="236">
        <v>0</v>
      </c>
      <c r="X1465" s="237" t="s">
        <v>46</v>
      </c>
      <c r="Y1465" s="239">
        <v>0</v>
      </c>
      <c r="Z1465" s="237" t="s">
        <v>46</v>
      </c>
      <c r="AA1465" s="239">
        <v>0</v>
      </c>
      <c r="AB1465" s="240" t="s">
        <v>46</v>
      </c>
      <c r="AC1465" s="241" t="s">
        <v>46</v>
      </c>
      <c r="AD1465" s="241" t="s">
        <v>46</v>
      </c>
      <c r="AE1465" s="237"/>
      <c r="AF1465" s="237"/>
      <c r="AG1465" s="237"/>
      <c r="AH1465" s="237"/>
      <c r="AI1465" s="237" t="s">
        <v>1819</v>
      </c>
      <c r="AJ1465" s="237" t="s">
        <v>212</v>
      </c>
      <c r="AK1465" s="237" t="s">
        <v>94</v>
      </c>
      <c r="AL1465" s="237" t="s">
        <v>35</v>
      </c>
      <c r="AM1465" s="242">
        <v>4</v>
      </c>
    </row>
    <row r="1466" spans="2:39">
      <c r="B1466" s="189" t="s">
        <v>8325</v>
      </c>
      <c r="C1466" s="190" t="s">
        <v>8264</v>
      </c>
      <c r="D1466" s="191" t="s">
        <v>46</v>
      </c>
      <c r="E1466" s="192" t="s">
        <v>46</v>
      </c>
      <c r="F1466" s="192" t="s">
        <v>46</v>
      </c>
      <c r="G1466" s="192" t="s">
        <v>46</v>
      </c>
      <c r="H1466" s="192" t="s">
        <v>46</v>
      </c>
      <c r="I1466" s="193" t="s">
        <v>46</v>
      </c>
      <c r="J1466" s="192" t="s">
        <v>46</v>
      </c>
      <c r="K1466" s="191" t="s">
        <v>46</v>
      </c>
      <c r="L1466" s="191" t="s">
        <v>46</v>
      </c>
      <c r="M1466" s="194">
        <v>0</v>
      </c>
      <c r="N1466" s="195" t="s">
        <v>46</v>
      </c>
      <c r="O1466" s="191" t="s">
        <v>46</v>
      </c>
      <c r="P1466" s="191" t="s">
        <v>46</v>
      </c>
      <c r="Q1466" s="194">
        <v>0</v>
      </c>
      <c r="R1466" s="195">
        <v>0</v>
      </c>
      <c r="S1466" s="196" t="s">
        <v>46</v>
      </c>
      <c r="T1466" s="44"/>
      <c r="U1466" s="43"/>
      <c r="V1466" s="197" t="s">
        <v>46</v>
      </c>
      <c r="W1466" s="44">
        <v>0</v>
      </c>
      <c r="X1466" s="43" t="s">
        <v>46</v>
      </c>
      <c r="Y1466" s="46">
        <v>0</v>
      </c>
      <c r="Z1466" s="43" t="s">
        <v>46</v>
      </c>
      <c r="AA1466" s="46">
        <v>0</v>
      </c>
      <c r="AB1466" s="47" t="s">
        <v>46</v>
      </c>
      <c r="AC1466" s="42" t="s">
        <v>46</v>
      </c>
      <c r="AD1466" s="42" t="s">
        <v>46</v>
      </c>
      <c r="AE1466" s="43"/>
      <c r="AF1466" s="43"/>
      <c r="AG1466" s="43"/>
      <c r="AH1466" s="43"/>
      <c r="AI1466" s="43" t="s">
        <v>1819</v>
      </c>
      <c r="AJ1466" s="43" t="s">
        <v>212</v>
      </c>
      <c r="AK1466" s="43" t="s">
        <v>96</v>
      </c>
      <c r="AL1466" s="43" t="s">
        <v>46</v>
      </c>
      <c r="AM1466" s="48">
        <v>3</v>
      </c>
    </row>
    <row r="1467" spans="2:39">
      <c r="B1467" s="228" t="s">
        <v>8326</v>
      </c>
      <c r="C1467" s="229" t="s">
        <v>8327</v>
      </c>
      <c r="D1467" s="230" t="s">
        <v>46</v>
      </c>
      <c r="E1467" s="231" t="s">
        <v>1582</v>
      </c>
      <c r="F1467" s="231" t="s">
        <v>1706</v>
      </c>
      <c r="G1467" s="231" t="s">
        <v>35</v>
      </c>
      <c r="H1467" s="231" t="s">
        <v>7652</v>
      </c>
      <c r="I1467" s="232" t="s">
        <v>98</v>
      </c>
      <c r="J1467" s="231" t="s">
        <v>1576</v>
      </c>
      <c r="K1467" s="230" t="s">
        <v>144</v>
      </c>
      <c r="L1467" s="230" t="s">
        <v>1578</v>
      </c>
      <c r="M1467" s="233">
        <v>0</v>
      </c>
      <c r="N1467" s="234" t="s">
        <v>7653</v>
      </c>
      <c r="O1467" s="230" t="s">
        <v>1579</v>
      </c>
      <c r="P1467" s="230" t="s">
        <v>46</v>
      </c>
      <c r="Q1467" s="233">
        <v>0</v>
      </c>
      <c r="R1467" s="234">
        <v>0</v>
      </c>
      <c r="S1467" s="235" t="s">
        <v>46</v>
      </c>
      <c r="T1467" s="236"/>
      <c r="U1467" s="237"/>
      <c r="V1467" s="238" t="s">
        <v>104</v>
      </c>
      <c r="W1467" s="236">
        <v>0</v>
      </c>
      <c r="X1467" s="237" t="s">
        <v>46</v>
      </c>
      <c r="Y1467" s="239">
        <v>0</v>
      </c>
      <c r="Z1467" s="237" t="s">
        <v>46</v>
      </c>
      <c r="AA1467" s="239">
        <v>0</v>
      </c>
      <c r="AB1467" s="240" t="s">
        <v>46</v>
      </c>
      <c r="AC1467" s="241" t="s">
        <v>46</v>
      </c>
      <c r="AD1467" s="241" t="s">
        <v>46</v>
      </c>
      <c r="AE1467" s="237"/>
      <c r="AF1467" s="237"/>
      <c r="AG1467" s="237"/>
      <c r="AH1467" s="237"/>
      <c r="AI1467" s="237" t="s">
        <v>1819</v>
      </c>
      <c r="AJ1467" s="237" t="s">
        <v>212</v>
      </c>
      <c r="AK1467" s="237" t="s">
        <v>96</v>
      </c>
      <c r="AL1467" s="237" t="s">
        <v>35</v>
      </c>
      <c r="AM1467" s="242">
        <v>4</v>
      </c>
    </row>
    <row r="1468" spans="2:39">
      <c r="B1468" s="228" t="s">
        <v>8326</v>
      </c>
      <c r="C1468" s="229" t="s">
        <v>8327</v>
      </c>
      <c r="D1468" s="230" t="s">
        <v>46</v>
      </c>
      <c r="E1468" s="231" t="s">
        <v>1573</v>
      </c>
      <c r="F1468" s="231" t="s">
        <v>1574</v>
      </c>
      <c r="G1468" s="231" t="s">
        <v>35</v>
      </c>
      <c r="H1468" s="231" t="s">
        <v>7652</v>
      </c>
      <c r="I1468" s="232" t="s">
        <v>98</v>
      </c>
      <c r="J1468" s="231" t="s">
        <v>1576</v>
      </c>
      <c r="K1468" s="230" t="s">
        <v>144</v>
      </c>
      <c r="L1468" s="230" t="s">
        <v>1578</v>
      </c>
      <c r="M1468" s="233">
        <v>0</v>
      </c>
      <c r="N1468" s="234" t="s">
        <v>7653</v>
      </c>
      <c r="O1468" s="230" t="s">
        <v>1579</v>
      </c>
      <c r="P1468" s="230" t="s">
        <v>46</v>
      </c>
      <c r="Q1468" s="233">
        <v>0</v>
      </c>
      <c r="R1468" s="234">
        <v>0</v>
      </c>
      <c r="S1468" s="235" t="s">
        <v>46</v>
      </c>
      <c r="T1468" s="236"/>
      <c r="U1468" s="237"/>
      <c r="V1468" s="238" t="s">
        <v>104</v>
      </c>
      <c r="W1468" s="236">
        <v>0</v>
      </c>
      <c r="X1468" s="237" t="s">
        <v>46</v>
      </c>
      <c r="Y1468" s="239">
        <v>0</v>
      </c>
      <c r="Z1468" s="237" t="s">
        <v>46</v>
      </c>
      <c r="AA1468" s="239">
        <v>0</v>
      </c>
      <c r="AB1468" s="240" t="s">
        <v>46</v>
      </c>
      <c r="AC1468" s="241" t="s">
        <v>46</v>
      </c>
      <c r="AD1468" s="241" t="s">
        <v>46</v>
      </c>
      <c r="AE1468" s="237"/>
      <c r="AF1468" s="237"/>
      <c r="AG1468" s="237"/>
      <c r="AH1468" s="237"/>
      <c r="AI1468" s="237" t="s">
        <v>1819</v>
      </c>
      <c r="AJ1468" s="237" t="s">
        <v>212</v>
      </c>
      <c r="AK1468" s="237" t="s">
        <v>96</v>
      </c>
      <c r="AL1468" s="237" t="s">
        <v>35</v>
      </c>
      <c r="AM1468" s="242">
        <v>4</v>
      </c>
    </row>
    <row r="1469" spans="2:39">
      <c r="B1469" s="228" t="s">
        <v>8326</v>
      </c>
      <c r="C1469" s="229" t="s">
        <v>8327</v>
      </c>
      <c r="D1469" s="230" t="s">
        <v>46</v>
      </c>
      <c r="E1469" s="231" t="s">
        <v>1704</v>
      </c>
      <c r="F1469" s="231" t="s">
        <v>1585</v>
      </c>
      <c r="G1469" s="231" t="s">
        <v>35</v>
      </c>
      <c r="H1469" s="231" t="s">
        <v>7652</v>
      </c>
      <c r="I1469" s="232" t="s">
        <v>98</v>
      </c>
      <c r="J1469" s="231" t="s">
        <v>1576</v>
      </c>
      <c r="K1469" s="230" t="s">
        <v>144</v>
      </c>
      <c r="L1469" s="230" t="s">
        <v>1578</v>
      </c>
      <c r="M1469" s="233">
        <v>0</v>
      </c>
      <c r="N1469" s="234" t="s">
        <v>7653</v>
      </c>
      <c r="O1469" s="230" t="s">
        <v>1579</v>
      </c>
      <c r="P1469" s="230" t="s">
        <v>46</v>
      </c>
      <c r="Q1469" s="233">
        <v>0</v>
      </c>
      <c r="R1469" s="234">
        <v>0</v>
      </c>
      <c r="S1469" s="235" t="s">
        <v>46</v>
      </c>
      <c r="T1469" s="236"/>
      <c r="U1469" s="237"/>
      <c r="V1469" s="238" t="s">
        <v>104</v>
      </c>
      <c r="W1469" s="236">
        <v>0</v>
      </c>
      <c r="X1469" s="237" t="s">
        <v>46</v>
      </c>
      <c r="Y1469" s="239">
        <v>0</v>
      </c>
      <c r="Z1469" s="237" t="s">
        <v>46</v>
      </c>
      <c r="AA1469" s="239">
        <v>0</v>
      </c>
      <c r="AB1469" s="240" t="s">
        <v>46</v>
      </c>
      <c r="AC1469" s="241" t="s">
        <v>46</v>
      </c>
      <c r="AD1469" s="241" t="s">
        <v>46</v>
      </c>
      <c r="AE1469" s="237"/>
      <c r="AF1469" s="237"/>
      <c r="AG1469" s="237"/>
      <c r="AH1469" s="237"/>
      <c r="AI1469" s="237" t="s">
        <v>1819</v>
      </c>
      <c r="AJ1469" s="237" t="s">
        <v>212</v>
      </c>
      <c r="AK1469" s="237" t="s">
        <v>96</v>
      </c>
      <c r="AL1469" s="237" t="s">
        <v>35</v>
      </c>
      <c r="AM1469" s="242">
        <v>4</v>
      </c>
    </row>
    <row r="1470" spans="2:39">
      <c r="B1470" s="228" t="s">
        <v>8326</v>
      </c>
      <c r="C1470" s="229" t="s">
        <v>8327</v>
      </c>
      <c r="D1470" s="230" t="s">
        <v>46</v>
      </c>
      <c r="E1470" s="231" t="s">
        <v>1703</v>
      </c>
      <c r="F1470" s="231" t="s">
        <v>1588</v>
      </c>
      <c r="G1470" s="231" t="s">
        <v>35</v>
      </c>
      <c r="H1470" s="231" t="s">
        <v>7652</v>
      </c>
      <c r="I1470" s="232" t="s">
        <v>98</v>
      </c>
      <c r="J1470" s="231" t="s">
        <v>1576</v>
      </c>
      <c r="K1470" s="230" t="s">
        <v>144</v>
      </c>
      <c r="L1470" s="230" t="s">
        <v>1578</v>
      </c>
      <c r="M1470" s="233">
        <v>0</v>
      </c>
      <c r="N1470" s="234" t="s">
        <v>7653</v>
      </c>
      <c r="O1470" s="230" t="s">
        <v>1579</v>
      </c>
      <c r="P1470" s="230" t="s">
        <v>46</v>
      </c>
      <c r="Q1470" s="233">
        <v>0</v>
      </c>
      <c r="R1470" s="234">
        <v>0</v>
      </c>
      <c r="S1470" s="235" t="s">
        <v>46</v>
      </c>
      <c r="T1470" s="236"/>
      <c r="U1470" s="237"/>
      <c r="V1470" s="238" t="s">
        <v>104</v>
      </c>
      <c r="W1470" s="236">
        <v>0</v>
      </c>
      <c r="X1470" s="237" t="s">
        <v>46</v>
      </c>
      <c r="Y1470" s="239">
        <v>0</v>
      </c>
      <c r="Z1470" s="237" t="s">
        <v>46</v>
      </c>
      <c r="AA1470" s="239">
        <v>0</v>
      </c>
      <c r="AB1470" s="240" t="s">
        <v>46</v>
      </c>
      <c r="AC1470" s="241" t="s">
        <v>46</v>
      </c>
      <c r="AD1470" s="241" t="s">
        <v>46</v>
      </c>
      <c r="AE1470" s="237"/>
      <c r="AF1470" s="237"/>
      <c r="AG1470" s="237"/>
      <c r="AH1470" s="237"/>
      <c r="AI1470" s="237" t="s">
        <v>1819</v>
      </c>
      <c r="AJ1470" s="237" t="s">
        <v>212</v>
      </c>
      <c r="AK1470" s="237" t="s">
        <v>96</v>
      </c>
      <c r="AL1470" s="237" t="s">
        <v>35</v>
      </c>
      <c r="AM1470" s="242">
        <v>4</v>
      </c>
    </row>
    <row r="1471" spans="2:39">
      <c r="B1471" s="228" t="s">
        <v>8326</v>
      </c>
      <c r="C1471" s="229" t="s">
        <v>8327</v>
      </c>
      <c r="D1471" s="230" t="s">
        <v>46</v>
      </c>
      <c r="E1471" s="231" t="s">
        <v>38</v>
      </c>
      <c r="F1471" s="231" t="s">
        <v>97</v>
      </c>
      <c r="G1471" s="231" t="s">
        <v>35</v>
      </c>
      <c r="H1471" s="231" t="s">
        <v>7652</v>
      </c>
      <c r="I1471" s="232" t="s">
        <v>98</v>
      </c>
      <c r="J1471" s="231" t="s">
        <v>1576</v>
      </c>
      <c r="K1471" s="230" t="s">
        <v>144</v>
      </c>
      <c r="L1471" s="230" t="s">
        <v>1578</v>
      </c>
      <c r="M1471" s="233">
        <v>0</v>
      </c>
      <c r="N1471" s="234" t="s">
        <v>7653</v>
      </c>
      <c r="O1471" s="230" t="s">
        <v>1579</v>
      </c>
      <c r="P1471" s="230" t="s">
        <v>46</v>
      </c>
      <c r="Q1471" s="233">
        <v>0</v>
      </c>
      <c r="R1471" s="234">
        <v>0</v>
      </c>
      <c r="S1471" s="235" t="s">
        <v>46</v>
      </c>
      <c r="T1471" s="236"/>
      <c r="U1471" s="237"/>
      <c r="V1471" s="238" t="s">
        <v>104</v>
      </c>
      <c r="W1471" s="236">
        <v>0</v>
      </c>
      <c r="X1471" s="237" t="s">
        <v>46</v>
      </c>
      <c r="Y1471" s="239">
        <v>0</v>
      </c>
      <c r="Z1471" s="237" t="s">
        <v>46</v>
      </c>
      <c r="AA1471" s="239">
        <v>0</v>
      </c>
      <c r="AB1471" s="240" t="s">
        <v>46</v>
      </c>
      <c r="AC1471" s="241" t="s">
        <v>46</v>
      </c>
      <c r="AD1471" s="241" t="s">
        <v>46</v>
      </c>
      <c r="AE1471" s="237"/>
      <c r="AF1471" s="237"/>
      <c r="AG1471" s="237"/>
      <c r="AH1471" s="237"/>
      <c r="AI1471" s="237" t="s">
        <v>1819</v>
      </c>
      <c r="AJ1471" s="237" t="s">
        <v>212</v>
      </c>
      <c r="AK1471" s="237" t="s">
        <v>96</v>
      </c>
      <c r="AL1471" s="237" t="s">
        <v>35</v>
      </c>
      <c r="AM1471" s="242">
        <v>4</v>
      </c>
    </row>
    <row r="1472" spans="2:39">
      <c r="B1472" s="228" t="s">
        <v>8326</v>
      </c>
      <c r="C1472" s="229" t="s">
        <v>8327</v>
      </c>
      <c r="D1472" s="230" t="s">
        <v>46</v>
      </c>
      <c r="E1472" s="231" t="s">
        <v>1705</v>
      </c>
      <c r="F1472" s="231" t="s">
        <v>1706</v>
      </c>
      <c r="G1472" s="231" t="s">
        <v>35</v>
      </c>
      <c r="H1472" s="231" t="s">
        <v>7652</v>
      </c>
      <c r="I1472" s="232" t="s">
        <v>98</v>
      </c>
      <c r="J1472" s="231" t="s">
        <v>1576</v>
      </c>
      <c r="K1472" s="230" t="s">
        <v>144</v>
      </c>
      <c r="L1472" s="230" t="s">
        <v>1578</v>
      </c>
      <c r="M1472" s="233">
        <v>0</v>
      </c>
      <c r="N1472" s="234" t="s">
        <v>7653</v>
      </c>
      <c r="O1472" s="230" t="s">
        <v>1579</v>
      </c>
      <c r="P1472" s="230" t="s">
        <v>46</v>
      </c>
      <c r="Q1472" s="233">
        <v>0</v>
      </c>
      <c r="R1472" s="234">
        <v>0</v>
      </c>
      <c r="S1472" s="235" t="s">
        <v>46</v>
      </c>
      <c r="T1472" s="236"/>
      <c r="U1472" s="237"/>
      <c r="V1472" s="238" t="s">
        <v>104</v>
      </c>
      <c r="W1472" s="236">
        <v>0</v>
      </c>
      <c r="X1472" s="237" t="s">
        <v>46</v>
      </c>
      <c r="Y1472" s="239">
        <v>0</v>
      </c>
      <c r="Z1472" s="237" t="s">
        <v>46</v>
      </c>
      <c r="AA1472" s="239">
        <v>0</v>
      </c>
      <c r="AB1472" s="240" t="s">
        <v>46</v>
      </c>
      <c r="AC1472" s="241" t="s">
        <v>46</v>
      </c>
      <c r="AD1472" s="241" t="s">
        <v>46</v>
      </c>
      <c r="AE1472" s="237"/>
      <c r="AF1472" s="237"/>
      <c r="AG1472" s="237"/>
      <c r="AH1472" s="237"/>
      <c r="AI1472" s="237" t="s">
        <v>1819</v>
      </c>
      <c r="AJ1472" s="237" t="s">
        <v>212</v>
      </c>
      <c r="AK1472" s="237" t="s">
        <v>96</v>
      </c>
      <c r="AL1472" s="237" t="s">
        <v>35</v>
      </c>
      <c r="AM1472" s="242">
        <v>4</v>
      </c>
    </row>
    <row r="1473" spans="2:39">
      <c r="B1473" s="228" t="s">
        <v>8326</v>
      </c>
      <c r="C1473" s="229" t="s">
        <v>8327</v>
      </c>
      <c r="D1473" s="230" t="s">
        <v>46</v>
      </c>
      <c r="E1473" s="231" t="s">
        <v>1584</v>
      </c>
      <c r="F1473" s="231" t="s">
        <v>1585</v>
      </c>
      <c r="G1473" s="231" t="s">
        <v>35</v>
      </c>
      <c r="H1473" s="231" t="s">
        <v>7652</v>
      </c>
      <c r="I1473" s="232" t="s">
        <v>98</v>
      </c>
      <c r="J1473" s="231" t="s">
        <v>1576</v>
      </c>
      <c r="K1473" s="230" t="s">
        <v>144</v>
      </c>
      <c r="L1473" s="230" t="s">
        <v>1578</v>
      </c>
      <c r="M1473" s="233">
        <v>0</v>
      </c>
      <c r="N1473" s="234" t="s">
        <v>7653</v>
      </c>
      <c r="O1473" s="230" t="s">
        <v>1579</v>
      </c>
      <c r="P1473" s="230" t="s">
        <v>46</v>
      </c>
      <c r="Q1473" s="233">
        <v>0</v>
      </c>
      <c r="R1473" s="234">
        <v>0</v>
      </c>
      <c r="S1473" s="235" t="s">
        <v>46</v>
      </c>
      <c r="T1473" s="236"/>
      <c r="U1473" s="237"/>
      <c r="V1473" s="238" t="s">
        <v>104</v>
      </c>
      <c r="W1473" s="236">
        <v>0</v>
      </c>
      <c r="X1473" s="237" t="s">
        <v>46</v>
      </c>
      <c r="Y1473" s="239">
        <v>0</v>
      </c>
      <c r="Z1473" s="237" t="s">
        <v>46</v>
      </c>
      <c r="AA1473" s="239">
        <v>0</v>
      </c>
      <c r="AB1473" s="240" t="s">
        <v>46</v>
      </c>
      <c r="AC1473" s="241" t="s">
        <v>46</v>
      </c>
      <c r="AD1473" s="241" t="s">
        <v>46</v>
      </c>
      <c r="AE1473" s="237"/>
      <c r="AF1473" s="237"/>
      <c r="AG1473" s="237"/>
      <c r="AH1473" s="237"/>
      <c r="AI1473" s="237" t="s">
        <v>1819</v>
      </c>
      <c r="AJ1473" s="237" t="s">
        <v>212</v>
      </c>
      <c r="AK1473" s="237" t="s">
        <v>96</v>
      </c>
      <c r="AL1473" s="237" t="s">
        <v>35</v>
      </c>
      <c r="AM1473" s="242">
        <v>4</v>
      </c>
    </row>
    <row r="1474" spans="2:39">
      <c r="B1474" s="228" t="s">
        <v>8326</v>
      </c>
      <c r="C1474" s="229" t="s">
        <v>8327</v>
      </c>
      <c r="D1474" s="230" t="s">
        <v>46</v>
      </c>
      <c r="E1474" s="231" t="s">
        <v>1587</v>
      </c>
      <c r="F1474" s="231" t="s">
        <v>1588</v>
      </c>
      <c r="G1474" s="231" t="s">
        <v>35</v>
      </c>
      <c r="H1474" s="231" t="s">
        <v>7652</v>
      </c>
      <c r="I1474" s="232" t="s">
        <v>98</v>
      </c>
      <c r="J1474" s="231" t="s">
        <v>1576</v>
      </c>
      <c r="K1474" s="230" t="s">
        <v>144</v>
      </c>
      <c r="L1474" s="230" t="s">
        <v>1578</v>
      </c>
      <c r="M1474" s="233">
        <v>0</v>
      </c>
      <c r="N1474" s="234" t="s">
        <v>7653</v>
      </c>
      <c r="O1474" s="230" t="s">
        <v>1579</v>
      </c>
      <c r="P1474" s="230" t="s">
        <v>46</v>
      </c>
      <c r="Q1474" s="233">
        <v>0</v>
      </c>
      <c r="R1474" s="234">
        <v>0</v>
      </c>
      <c r="S1474" s="235" t="s">
        <v>46</v>
      </c>
      <c r="T1474" s="236"/>
      <c r="U1474" s="237"/>
      <c r="V1474" s="238" t="s">
        <v>104</v>
      </c>
      <c r="W1474" s="236">
        <v>0</v>
      </c>
      <c r="X1474" s="237" t="s">
        <v>46</v>
      </c>
      <c r="Y1474" s="239">
        <v>0</v>
      </c>
      <c r="Z1474" s="237" t="s">
        <v>46</v>
      </c>
      <c r="AA1474" s="239">
        <v>0</v>
      </c>
      <c r="AB1474" s="240" t="s">
        <v>46</v>
      </c>
      <c r="AC1474" s="241" t="s">
        <v>46</v>
      </c>
      <c r="AD1474" s="241" t="s">
        <v>46</v>
      </c>
      <c r="AE1474" s="237"/>
      <c r="AF1474" s="237"/>
      <c r="AG1474" s="237"/>
      <c r="AH1474" s="237"/>
      <c r="AI1474" s="237" t="s">
        <v>1819</v>
      </c>
      <c r="AJ1474" s="237" t="s">
        <v>212</v>
      </c>
      <c r="AK1474" s="237" t="s">
        <v>96</v>
      </c>
      <c r="AL1474" s="237" t="s">
        <v>35</v>
      </c>
      <c r="AM1474" s="242">
        <v>4</v>
      </c>
    </row>
    <row r="1475" spans="2:39">
      <c r="B1475" s="189" t="s">
        <v>8328</v>
      </c>
      <c r="C1475" s="190" t="s">
        <v>8329</v>
      </c>
      <c r="D1475" s="191" t="s">
        <v>46</v>
      </c>
      <c r="E1475" s="192" t="s">
        <v>46</v>
      </c>
      <c r="F1475" s="192" t="s">
        <v>46</v>
      </c>
      <c r="G1475" s="192" t="s">
        <v>46</v>
      </c>
      <c r="H1475" s="192" t="s">
        <v>46</v>
      </c>
      <c r="I1475" s="193" t="s">
        <v>46</v>
      </c>
      <c r="J1475" s="192" t="s">
        <v>46</v>
      </c>
      <c r="K1475" s="191" t="s">
        <v>46</v>
      </c>
      <c r="L1475" s="191" t="s">
        <v>46</v>
      </c>
      <c r="M1475" s="194">
        <v>0</v>
      </c>
      <c r="N1475" s="195" t="s">
        <v>46</v>
      </c>
      <c r="O1475" s="191" t="s">
        <v>46</v>
      </c>
      <c r="P1475" s="191" t="s">
        <v>46</v>
      </c>
      <c r="Q1475" s="194">
        <v>0</v>
      </c>
      <c r="R1475" s="195">
        <v>0</v>
      </c>
      <c r="S1475" s="196" t="s">
        <v>46</v>
      </c>
      <c r="T1475" s="44"/>
      <c r="U1475" s="43"/>
      <c r="V1475" s="197" t="s">
        <v>46</v>
      </c>
      <c r="W1475" s="44">
        <v>0</v>
      </c>
      <c r="X1475" s="43" t="s">
        <v>46</v>
      </c>
      <c r="Y1475" s="46">
        <v>0</v>
      </c>
      <c r="Z1475" s="43" t="s">
        <v>46</v>
      </c>
      <c r="AA1475" s="46">
        <v>0</v>
      </c>
      <c r="AB1475" s="47" t="s">
        <v>46</v>
      </c>
      <c r="AC1475" s="42" t="s">
        <v>46</v>
      </c>
      <c r="AD1475" s="42" t="s">
        <v>46</v>
      </c>
      <c r="AE1475" s="43"/>
      <c r="AF1475" s="43"/>
      <c r="AG1475" s="43"/>
      <c r="AH1475" s="43"/>
      <c r="AI1475" s="43" t="s">
        <v>1819</v>
      </c>
      <c r="AJ1475" s="43" t="s">
        <v>212</v>
      </c>
      <c r="AK1475" s="43" t="s">
        <v>118</v>
      </c>
      <c r="AL1475" s="43" t="s">
        <v>46</v>
      </c>
      <c r="AM1475" s="48">
        <v>3</v>
      </c>
    </row>
    <row r="1476" spans="2:39">
      <c r="B1476" s="228" t="s">
        <v>8330</v>
      </c>
      <c r="C1476" s="229" t="s">
        <v>8329</v>
      </c>
      <c r="D1476" s="230" t="s">
        <v>46</v>
      </c>
      <c r="E1476" s="231" t="s">
        <v>38</v>
      </c>
      <c r="F1476" s="231" t="s">
        <v>97</v>
      </c>
      <c r="G1476" s="231" t="s">
        <v>35</v>
      </c>
      <c r="H1476" s="231" t="s">
        <v>7652</v>
      </c>
      <c r="I1476" s="232" t="s">
        <v>98</v>
      </c>
      <c r="J1476" s="231" t="s">
        <v>5900</v>
      </c>
      <c r="K1476" s="230" t="s">
        <v>144</v>
      </c>
      <c r="L1476" s="230" t="s">
        <v>1578</v>
      </c>
      <c r="M1476" s="233">
        <v>0</v>
      </c>
      <c r="N1476" s="234" t="s">
        <v>7653</v>
      </c>
      <c r="O1476" s="230" t="s">
        <v>1579</v>
      </c>
      <c r="P1476" s="230" t="s">
        <v>46</v>
      </c>
      <c r="Q1476" s="233">
        <v>0</v>
      </c>
      <c r="R1476" s="234">
        <v>0</v>
      </c>
      <c r="S1476" s="235" t="s">
        <v>46</v>
      </c>
      <c r="T1476" s="236"/>
      <c r="U1476" s="237"/>
      <c r="V1476" s="238" t="s">
        <v>104</v>
      </c>
      <c r="W1476" s="236">
        <v>0</v>
      </c>
      <c r="X1476" s="237" t="s">
        <v>46</v>
      </c>
      <c r="Y1476" s="239">
        <v>0</v>
      </c>
      <c r="Z1476" s="237" t="s">
        <v>46</v>
      </c>
      <c r="AA1476" s="239">
        <v>0</v>
      </c>
      <c r="AB1476" s="240" t="s">
        <v>46</v>
      </c>
      <c r="AC1476" s="241" t="s">
        <v>46</v>
      </c>
      <c r="AD1476" s="241" t="s">
        <v>46</v>
      </c>
      <c r="AE1476" s="237"/>
      <c r="AF1476" s="237"/>
      <c r="AG1476" s="237"/>
      <c r="AH1476" s="237"/>
      <c r="AI1476" s="237" t="s">
        <v>1819</v>
      </c>
      <c r="AJ1476" s="237" t="s">
        <v>212</v>
      </c>
      <c r="AK1476" s="237" t="s">
        <v>118</v>
      </c>
      <c r="AL1476" s="237" t="s">
        <v>35</v>
      </c>
      <c r="AM1476" s="242">
        <v>4</v>
      </c>
    </row>
    <row r="1477" spans="2:39">
      <c r="B1477" s="198" t="s">
        <v>7748</v>
      </c>
      <c r="C1477" s="199" t="s">
        <v>7749</v>
      </c>
      <c r="D1477" s="200" t="s">
        <v>46</v>
      </c>
      <c r="E1477" s="201" t="s">
        <v>46</v>
      </c>
      <c r="F1477" s="201" t="s">
        <v>46</v>
      </c>
      <c r="G1477" s="201" t="s">
        <v>46</v>
      </c>
      <c r="H1477" s="201" t="s">
        <v>46</v>
      </c>
      <c r="I1477" s="202" t="s">
        <v>46</v>
      </c>
      <c r="J1477" s="201" t="s">
        <v>46</v>
      </c>
      <c r="K1477" s="200" t="s">
        <v>46</v>
      </c>
      <c r="L1477" s="200" t="s">
        <v>46</v>
      </c>
      <c r="M1477" s="203">
        <v>0</v>
      </c>
      <c r="N1477" s="204" t="s">
        <v>46</v>
      </c>
      <c r="O1477" s="200" t="s">
        <v>46</v>
      </c>
      <c r="P1477" s="200" t="s">
        <v>46</v>
      </c>
      <c r="Q1477" s="203">
        <v>0</v>
      </c>
      <c r="R1477" s="204">
        <v>0</v>
      </c>
      <c r="S1477" s="205" t="s">
        <v>46</v>
      </c>
      <c r="T1477" s="52"/>
      <c r="U1477" s="51"/>
      <c r="V1477" s="206" t="s">
        <v>46</v>
      </c>
      <c r="W1477" s="52">
        <v>0</v>
      </c>
      <c r="X1477" s="51" t="s">
        <v>46</v>
      </c>
      <c r="Y1477" s="54">
        <v>0</v>
      </c>
      <c r="Z1477" s="51" t="s">
        <v>46</v>
      </c>
      <c r="AA1477" s="54">
        <v>0</v>
      </c>
      <c r="AB1477" s="55" t="s">
        <v>46</v>
      </c>
      <c r="AC1477" s="50" t="s">
        <v>46</v>
      </c>
      <c r="AD1477" s="50" t="s">
        <v>46</v>
      </c>
      <c r="AE1477" s="51"/>
      <c r="AF1477" s="51"/>
      <c r="AG1477" s="51"/>
      <c r="AH1477" s="51"/>
      <c r="AI1477" s="51" t="s">
        <v>7748</v>
      </c>
      <c r="AJ1477" s="51" t="s">
        <v>46</v>
      </c>
      <c r="AK1477" s="51" t="s">
        <v>46</v>
      </c>
      <c r="AL1477" s="51" t="s">
        <v>46</v>
      </c>
      <c r="AM1477" s="56">
        <v>1</v>
      </c>
    </row>
    <row r="1478" spans="2:39">
      <c r="B1478" s="180" t="s">
        <v>7750</v>
      </c>
      <c r="C1478" s="181" t="s">
        <v>7751</v>
      </c>
      <c r="D1478" s="182" t="s">
        <v>46</v>
      </c>
      <c r="E1478" s="183" t="s">
        <v>46</v>
      </c>
      <c r="F1478" s="183" t="s">
        <v>46</v>
      </c>
      <c r="G1478" s="183" t="s">
        <v>46</v>
      </c>
      <c r="H1478" s="183" t="s">
        <v>46</v>
      </c>
      <c r="I1478" s="184" t="s">
        <v>46</v>
      </c>
      <c r="J1478" s="183" t="s">
        <v>46</v>
      </c>
      <c r="K1478" s="182" t="s">
        <v>46</v>
      </c>
      <c r="L1478" s="182" t="s">
        <v>46</v>
      </c>
      <c r="M1478" s="185">
        <v>0</v>
      </c>
      <c r="N1478" s="186" t="s">
        <v>46</v>
      </c>
      <c r="O1478" s="182" t="s">
        <v>46</v>
      </c>
      <c r="P1478" s="182" t="s">
        <v>46</v>
      </c>
      <c r="Q1478" s="185">
        <v>0</v>
      </c>
      <c r="R1478" s="186">
        <v>0</v>
      </c>
      <c r="S1478" s="187" t="s">
        <v>46</v>
      </c>
      <c r="T1478" s="36"/>
      <c r="U1478" s="35"/>
      <c r="V1478" s="188" t="s">
        <v>46</v>
      </c>
      <c r="W1478" s="36">
        <v>0</v>
      </c>
      <c r="X1478" s="35" t="s">
        <v>46</v>
      </c>
      <c r="Y1478" s="38">
        <v>0</v>
      </c>
      <c r="Z1478" s="35" t="s">
        <v>46</v>
      </c>
      <c r="AA1478" s="38">
        <v>0</v>
      </c>
      <c r="AB1478" s="39" t="s">
        <v>46</v>
      </c>
      <c r="AC1478" s="34" t="s">
        <v>46</v>
      </c>
      <c r="AD1478" s="34" t="s">
        <v>46</v>
      </c>
      <c r="AE1478" s="35"/>
      <c r="AF1478" s="35"/>
      <c r="AG1478" s="35"/>
      <c r="AH1478" s="35"/>
      <c r="AI1478" s="35" t="s">
        <v>7748</v>
      </c>
      <c r="AJ1478" s="35" t="s">
        <v>94</v>
      </c>
      <c r="AK1478" s="35" t="s">
        <v>46</v>
      </c>
      <c r="AL1478" s="35" t="s">
        <v>46</v>
      </c>
      <c r="AM1478" s="40">
        <v>2</v>
      </c>
    </row>
    <row r="1479" spans="2:39">
      <c r="B1479" s="189" t="s">
        <v>7752</v>
      </c>
      <c r="C1479" s="190" t="s">
        <v>7751</v>
      </c>
      <c r="D1479" s="191" t="s">
        <v>46</v>
      </c>
      <c r="E1479" s="192" t="s">
        <v>46</v>
      </c>
      <c r="F1479" s="192" t="s">
        <v>46</v>
      </c>
      <c r="G1479" s="192" t="s">
        <v>46</v>
      </c>
      <c r="H1479" s="192" t="s">
        <v>46</v>
      </c>
      <c r="I1479" s="193" t="s">
        <v>46</v>
      </c>
      <c r="J1479" s="192" t="s">
        <v>46</v>
      </c>
      <c r="K1479" s="191" t="s">
        <v>46</v>
      </c>
      <c r="L1479" s="191" t="s">
        <v>46</v>
      </c>
      <c r="M1479" s="194">
        <v>0</v>
      </c>
      <c r="N1479" s="195" t="s">
        <v>46</v>
      </c>
      <c r="O1479" s="191" t="s">
        <v>46</v>
      </c>
      <c r="P1479" s="191" t="s">
        <v>46</v>
      </c>
      <c r="Q1479" s="194">
        <v>0</v>
      </c>
      <c r="R1479" s="195">
        <v>0</v>
      </c>
      <c r="S1479" s="196" t="s">
        <v>46</v>
      </c>
      <c r="T1479" s="44"/>
      <c r="U1479" s="43"/>
      <c r="V1479" s="197" t="s">
        <v>46</v>
      </c>
      <c r="W1479" s="44">
        <v>0</v>
      </c>
      <c r="X1479" s="43" t="s">
        <v>46</v>
      </c>
      <c r="Y1479" s="46">
        <v>0</v>
      </c>
      <c r="Z1479" s="43" t="s">
        <v>46</v>
      </c>
      <c r="AA1479" s="46">
        <v>0</v>
      </c>
      <c r="AB1479" s="47" t="s">
        <v>46</v>
      </c>
      <c r="AC1479" s="42" t="s">
        <v>46</v>
      </c>
      <c r="AD1479" s="42" t="s">
        <v>46</v>
      </c>
      <c r="AE1479" s="43"/>
      <c r="AF1479" s="43"/>
      <c r="AG1479" s="43"/>
      <c r="AH1479" s="43"/>
      <c r="AI1479" s="43" t="s">
        <v>7748</v>
      </c>
      <c r="AJ1479" s="43" t="s">
        <v>94</v>
      </c>
      <c r="AK1479" s="43" t="s">
        <v>94</v>
      </c>
      <c r="AL1479" s="43" t="s">
        <v>46</v>
      </c>
      <c r="AM1479" s="48">
        <v>3</v>
      </c>
    </row>
    <row r="1480" spans="2:39">
      <c r="B1480" s="228" t="s">
        <v>7753</v>
      </c>
      <c r="C1480" s="229" t="s">
        <v>7754</v>
      </c>
      <c r="D1480" s="230" t="s">
        <v>46</v>
      </c>
      <c r="E1480" s="231" t="s">
        <v>46</v>
      </c>
      <c r="F1480" s="231" t="s">
        <v>46</v>
      </c>
      <c r="G1480" s="231" t="s">
        <v>46</v>
      </c>
      <c r="H1480" s="231" t="s">
        <v>46</v>
      </c>
      <c r="I1480" s="232" t="s">
        <v>46</v>
      </c>
      <c r="J1480" s="231" t="s">
        <v>46</v>
      </c>
      <c r="K1480" s="230" t="s">
        <v>46</v>
      </c>
      <c r="L1480" s="230" t="s">
        <v>46</v>
      </c>
      <c r="M1480" s="233">
        <v>0</v>
      </c>
      <c r="N1480" s="234" t="s">
        <v>46</v>
      </c>
      <c r="O1480" s="230" t="s">
        <v>46</v>
      </c>
      <c r="P1480" s="230" t="s">
        <v>46</v>
      </c>
      <c r="Q1480" s="233">
        <v>0</v>
      </c>
      <c r="R1480" s="234">
        <v>0</v>
      </c>
      <c r="S1480" s="235" t="s">
        <v>46</v>
      </c>
      <c r="T1480" s="236"/>
      <c r="U1480" s="237"/>
      <c r="V1480" s="238" t="s">
        <v>46</v>
      </c>
      <c r="W1480" s="236">
        <v>0</v>
      </c>
      <c r="X1480" s="237" t="s">
        <v>46</v>
      </c>
      <c r="Y1480" s="239">
        <v>0</v>
      </c>
      <c r="Z1480" s="237" t="s">
        <v>46</v>
      </c>
      <c r="AA1480" s="239">
        <v>0</v>
      </c>
      <c r="AB1480" s="240" t="s">
        <v>46</v>
      </c>
      <c r="AC1480" s="241" t="s">
        <v>46</v>
      </c>
      <c r="AD1480" s="241" t="s">
        <v>46</v>
      </c>
      <c r="AE1480" s="237"/>
      <c r="AF1480" s="237"/>
      <c r="AG1480" s="237"/>
      <c r="AH1480" s="237"/>
      <c r="AI1480" s="237" t="s">
        <v>7748</v>
      </c>
      <c r="AJ1480" s="237" t="s">
        <v>94</v>
      </c>
      <c r="AK1480" s="237" t="s">
        <v>94</v>
      </c>
      <c r="AL1480" s="237" t="s">
        <v>35</v>
      </c>
      <c r="AM1480" s="242">
        <v>4</v>
      </c>
    </row>
    <row r="1481" spans="2:39">
      <c r="B1481" s="180" t="s">
        <v>7755</v>
      </c>
      <c r="C1481" s="181" t="s">
        <v>7756</v>
      </c>
      <c r="D1481" s="182" t="s">
        <v>46</v>
      </c>
      <c r="E1481" s="183" t="s">
        <v>46</v>
      </c>
      <c r="F1481" s="183" t="s">
        <v>46</v>
      </c>
      <c r="G1481" s="183" t="s">
        <v>46</v>
      </c>
      <c r="H1481" s="183" t="s">
        <v>46</v>
      </c>
      <c r="I1481" s="184" t="s">
        <v>46</v>
      </c>
      <c r="J1481" s="183" t="s">
        <v>46</v>
      </c>
      <c r="K1481" s="182" t="s">
        <v>46</v>
      </c>
      <c r="L1481" s="182" t="s">
        <v>46</v>
      </c>
      <c r="M1481" s="185">
        <v>0</v>
      </c>
      <c r="N1481" s="186" t="s">
        <v>46</v>
      </c>
      <c r="O1481" s="182" t="s">
        <v>46</v>
      </c>
      <c r="P1481" s="182" t="s">
        <v>46</v>
      </c>
      <c r="Q1481" s="185">
        <v>0</v>
      </c>
      <c r="R1481" s="186">
        <v>0</v>
      </c>
      <c r="S1481" s="187" t="s">
        <v>46</v>
      </c>
      <c r="T1481" s="36"/>
      <c r="U1481" s="35"/>
      <c r="V1481" s="188" t="s">
        <v>46</v>
      </c>
      <c r="W1481" s="36">
        <v>0</v>
      </c>
      <c r="X1481" s="35" t="s">
        <v>46</v>
      </c>
      <c r="Y1481" s="38">
        <v>0</v>
      </c>
      <c r="Z1481" s="35" t="s">
        <v>46</v>
      </c>
      <c r="AA1481" s="38">
        <v>0</v>
      </c>
      <c r="AB1481" s="39" t="s">
        <v>46</v>
      </c>
      <c r="AC1481" s="34" t="s">
        <v>46</v>
      </c>
      <c r="AD1481" s="34" t="s">
        <v>46</v>
      </c>
      <c r="AE1481" s="35"/>
      <c r="AF1481" s="35"/>
      <c r="AG1481" s="35"/>
      <c r="AH1481" s="35"/>
      <c r="AI1481" s="35" t="s">
        <v>7748</v>
      </c>
      <c r="AJ1481" s="35" t="s">
        <v>125</v>
      </c>
      <c r="AK1481" s="35" t="s">
        <v>46</v>
      </c>
      <c r="AL1481" s="35" t="s">
        <v>46</v>
      </c>
      <c r="AM1481" s="40">
        <v>2</v>
      </c>
    </row>
    <row r="1482" spans="2:39">
      <c r="B1482" s="189" t="s">
        <v>7757</v>
      </c>
      <c r="C1482" s="190" t="s">
        <v>7756</v>
      </c>
      <c r="D1482" s="191" t="s">
        <v>46</v>
      </c>
      <c r="E1482" s="192" t="s">
        <v>46</v>
      </c>
      <c r="F1482" s="192" t="s">
        <v>46</v>
      </c>
      <c r="G1482" s="192" t="s">
        <v>46</v>
      </c>
      <c r="H1482" s="192" t="s">
        <v>46</v>
      </c>
      <c r="I1482" s="193" t="s">
        <v>46</v>
      </c>
      <c r="J1482" s="192" t="s">
        <v>46</v>
      </c>
      <c r="K1482" s="191" t="s">
        <v>46</v>
      </c>
      <c r="L1482" s="191" t="s">
        <v>46</v>
      </c>
      <c r="M1482" s="194">
        <v>0</v>
      </c>
      <c r="N1482" s="195" t="s">
        <v>46</v>
      </c>
      <c r="O1482" s="191" t="s">
        <v>46</v>
      </c>
      <c r="P1482" s="191" t="s">
        <v>46</v>
      </c>
      <c r="Q1482" s="194">
        <v>0</v>
      </c>
      <c r="R1482" s="195">
        <v>0</v>
      </c>
      <c r="S1482" s="196" t="s">
        <v>46</v>
      </c>
      <c r="T1482" s="44"/>
      <c r="U1482" s="43"/>
      <c r="V1482" s="197" t="s">
        <v>46</v>
      </c>
      <c r="W1482" s="44">
        <v>0</v>
      </c>
      <c r="X1482" s="43" t="s">
        <v>46</v>
      </c>
      <c r="Y1482" s="46">
        <v>0</v>
      </c>
      <c r="Z1482" s="43" t="s">
        <v>46</v>
      </c>
      <c r="AA1482" s="46">
        <v>0</v>
      </c>
      <c r="AB1482" s="47" t="s">
        <v>46</v>
      </c>
      <c r="AC1482" s="42" t="s">
        <v>46</v>
      </c>
      <c r="AD1482" s="42" t="s">
        <v>46</v>
      </c>
      <c r="AE1482" s="43"/>
      <c r="AF1482" s="43"/>
      <c r="AG1482" s="43"/>
      <c r="AH1482" s="43"/>
      <c r="AI1482" s="43" t="s">
        <v>7748</v>
      </c>
      <c r="AJ1482" s="43" t="s">
        <v>125</v>
      </c>
      <c r="AK1482" s="43" t="s">
        <v>94</v>
      </c>
      <c r="AL1482" s="43" t="s">
        <v>46</v>
      </c>
      <c r="AM1482" s="48">
        <v>3</v>
      </c>
    </row>
    <row r="1483" spans="2:39">
      <c r="B1483" s="228" t="s">
        <v>7758</v>
      </c>
      <c r="C1483" s="229" t="s">
        <v>7759</v>
      </c>
      <c r="D1483" s="230" t="s">
        <v>46</v>
      </c>
      <c r="E1483" s="231" t="s">
        <v>46</v>
      </c>
      <c r="F1483" s="231" t="s">
        <v>46</v>
      </c>
      <c r="G1483" s="231" t="s">
        <v>46</v>
      </c>
      <c r="H1483" s="231" t="s">
        <v>46</v>
      </c>
      <c r="I1483" s="232" t="s">
        <v>46</v>
      </c>
      <c r="J1483" s="231" t="s">
        <v>46</v>
      </c>
      <c r="K1483" s="230" t="s">
        <v>46</v>
      </c>
      <c r="L1483" s="230" t="s">
        <v>46</v>
      </c>
      <c r="M1483" s="233">
        <v>0</v>
      </c>
      <c r="N1483" s="234" t="s">
        <v>46</v>
      </c>
      <c r="O1483" s="230" t="s">
        <v>46</v>
      </c>
      <c r="P1483" s="230" t="s">
        <v>46</v>
      </c>
      <c r="Q1483" s="233">
        <v>0</v>
      </c>
      <c r="R1483" s="234">
        <v>0</v>
      </c>
      <c r="S1483" s="235" t="s">
        <v>46</v>
      </c>
      <c r="T1483" s="236"/>
      <c r="U1483" s="237"/>
      <c r="V1483" s="238" t="s">
        <v>46</v>
      </c>
      <c r="W1483" s="236">
        <v>0</v>
      </c>
      <c r="X1483" s="237" t="s">
        <v>46</v>
      </c>
      <c r="Y1483" s="239">
        <v>0</v>
      </c>
      <c r="Z1483" s="237" t="s">
        <v>46</v>
      </c>
      <c r="AA1483" s="239">
        <v>0</v>
      </c>
      <c r="AB1483" s="240" t="s">
        <v>46</v>
      </c>
      <c r="AC1483" s="241" t="s">
        <v>46</v>
      </c>
      <c r="AD1483" s="241" t="s">
        <v>46</v>
      </c>
      <c r="AE1483" s="237"/>
      <c r="AF1483" s="237"/>
      <c r="AG1483" s="237"/>
      <c r="AH1483" s="237"/>
      <c r="AI1483" s="237" t="s">
        <v>7748</v>
      </c>
      <c r="AJ1483" s="237" t="s">
        <v>125</v>
      </c>
      <c r="AK1483" s="237" t="s">
        <v>94</v>
      </c>
      <c r="AL1483" s="237" t="s">
        <v>35</v>
      </c>
      <c r="AM1483" s="242">
        <v>4</v>
      </c>
    </row>
    <row r="1484" spans="2:39">
      <c r="B1484" s="180" t="s">
        <v>7760</v>
      </c>
      <c r="C1484" s="181" t="s">
        <v>1770</v>
      </c>
      <c r="D1484" s="182" t="s">
        <v>46</v>
      </c>
      <c r="E1484" s="183" t="s">
        <v>46</v>
      </c>
      <c r="F1484" s="183" t="s">
        <v>46</v>
      </c>
      <c r="G1484" s="183" t="s">
        <v>46</v>
      </c>
      <c r="H1484" s="183" t="s">
        <v>46</v>
      </c>
      <c r="I1484" s="184" t="s">
        <v>46</v>
      </c>
      <c r="J1484" s="183" t="s">
        <v>46</v>
      </c>
      <c r="K1484" s="182" t="s">
        <v>46</v>
      </c>
      <c r="L1484" s="182" t="s">
        <v>46</v>
      </c>
      <c r="M1484" s="185">
        <v>0</v>
      </c>
      <c r="N1484" s="186" t="s">
        <v>46</v>
      </c>
      <c r="O1484" s="182" t="s">
        <v>46</v>
      </c>
      <c r="P1484" s="182" t="s">
        <v>46</v>
      </c>
      <c r="Q1484" s="185">
        <v>0</v>
      </c>
      <c r="R1484" s="186">
        <v>0</v>
      </c>
      <c r="S1484" s="187" t="s">
        <v>46</v>
      </c>
      <c r="T1484" s="36"/>
      <c r="U1484" s="35"/>
      <c r="V1484" s="188" t="s">
        <v>46</v>
      </c>
      <c r="W1484" s="36">
        <v>0</v>
      </c>
      <c r="X1484" s="35" t="s">
        <v>46</v>
      </c>
      <c r="Y1484" s="38">
        <v>0</v>
      </c>
      <c r="Z1484" s="35" t="s">
        <v>46</v>
      </c>
      <c r="AA1484" s="38">
        <v>0</v>
      </c>
      <c r="AB1484" s="39" t="s">
        <v>46</v>
      </c>
      <c r="AC1484" s="34" t="s">
        <v>46</v>
      </c>
      <c r="AD1484" s="34" t="s">
        <v>46</v>
      </c>
      <c r="AE1484" s="35"/>
      <c r="AF1484" s="35"/>
      <c r="AG1484" s="35"/>
      <c r="AH1484" s="35"/>
      <c r="AI1484" s="35" t="s">
        <v>7748</v>
      </c>
      <c r="AJ1484" s="35" t="s">
        <v>1322</v>
      </c>
      <c r="AK1484" s="35" t="s">
        <v>46</v>
      </c>
      <c r="AL1484" s="35" t="s">
        <v>46</v>
      </c>
      <c r="AM1484" s="40">
        <v>2</v>
      </c>
    </row>
    <row r="1485" spans="2:39">
      <c r="B1485" s="189" t="s">
        <v>7761</v>
      </c>
      <c r="C1485" s="190" t="s">
        <v>7762</v>
      </c>
      <c r="D1485" s="191" t="s">
        <v>46</v>
      </c>
      <c r="E1485" s="192" t="s">
        <v>46</v>
      </c>
      <c r="F1485" s="192" t="s">
        <v>46</v>
      </c>
      <c r="G1485" s="192" t="s">
        <v>46</v>
      </c>
      <c r="H1485" s="192" t="s">
        <v>46</v>
      </c>
      <c r="I1485" s="193" t="s">
        <v>46</v>
      </c>
      <c r="J1485" s="192" t="s">
        <v>46</v>
      </c>
      <c r="K1485" s="191" t="s">
        <v>46</v>
      </c>
      <c r="L1485" s="191" t="s">
        <v>46</v>
      </c>
      <c r="M1485" s="194">
        <v>0</v>
      </c>
      <c r="N1485" s="195" t="s">
        <v>46</v>
      </c>
      <c r="O1485" s="191" t="s">
        <v>46</v>
      </c>
      <c r="P1485" s="191" t="s">
        <v>46</v>
      </c>
      <c r="Q1485" s="194">
        <v>0</v>
      </c>
      <c r="R1485" s="195">
        <v>0</v>
      </c>
      <c r="S1485" s="196" t="s">
        <v>46</v>
      </c>
      <c r="T1485" s="44"/>
      <c r="U1485" s="43"/>
      <c r="V1485" s="197" t="s">
        <v>46</v>
      </c>
      <c r="W1485" s="44">
        <v>0</v>
      </c>
      <c r="X1485" s="43" t="s">
        <v>46</v>
      </c>
      <c r="Y1485" s="46">
        <v>0</v>
      </c>
      <c r="Z1485" s="43" t="s">
        <v>46</v>
      </c>
      <c r="AA1485" s="46">
        <v>0</v>
      </c>
      <c r="AB1485" s="47" t="s">
        <v>46</v>
      </c>
      <c r="AC1485" s="42" t="s">
        <v>46</v>
      </c>
      <c r="AD1485" s="42" t="s">
        <v>46</v>
      </c>
      <c r="AE1485" s="43"/>
      <c r="AF1485" s="43"/>
      <c r="AG1485" s="43"/>
      <c r="AH1485" s="43"/>
      <c r="AI1485" s="43" t="s">
        <v>7748</v>
      </c>
      <c r="AJ1485" s="43" t="s">
        <v>1322</v>
      </c>
      <c r="AK1485" s="43" t="s">
        <v>94</v>
      </c>
      <c r="AL1485" s="43" t="s">
        <v>46</v>
      </c>
      <c r="AM1485" s="48">
        <v>3</v>
      </c>
    </row>
    <row r="1486" spans="2:39">
      <c r="B1486" s="228" t="s">
        <v>7763</v>
      </c>
      <c r="C1486" s="229" t="s">
        <v>7764</v>
      </c>
      <c r="D1486" s="230" t="s">
        <v>46</v>
      </c>
      <c r="E1486" s="231" t="s">
        <v>46</v>
      </c>
      <c r="F1486" s="231" t="s">
        <v>46</v>
      </c>
      <c r="G1486" s="231" t="s">
        <v>46</v>
      </c>
      <c r="H1486" s="231" t="s">
        <v>46</v>
      </c>
      <c r="I1486" s="232" t="s">
        <v>46</v>
      </c>
      <c r="J1486" s="231" t="s">
        <v>46</v>
      </c>
      <c r="K1486" s="230" t="s">
        <v>46</v>
      </c>
      <c r="L1486" s="230" t="s">
        <v>46</v>
      </c>
      <c r="M1486" s="233">
        <v>0</v>
      </c>
      <c r="N1486" s="234" t="s">
        <v>46</v>
      </c>
      <c r="O1486" s="230" t="s">
        <v>46</v>
      </c>
      <c r="P1486" s="230" t="s">
        <v>46</v>
      </c>
      <c r="Q1486" s="233">
        <v>0</v>
      </c>
      <c r="R1486" s="234">
        <v>0</v>
      </c>
      <c r="S1486" s="235" t="s">
        <v>46</v>
      </c>
      <c r="T1486" s="236"/>
      <c r="U1486" s="237"/>
      <c r="V1486" s="238" t="s">
        <v>46</v>
      </c>
      <c r="W1486" s="236">
        <v>0</v>
      </c>
      <c r="X1486" s="237" t="s">
        <v>46</v>
      </c>
      <c r="Y1486" s="239">
        <v>0</v>
      </c>
      <c r="Z1486" s="237" t="s">
        <v>46</v>
      </c>
      <c r="AA1486" s="239">
        <v>0</v>
      </c>
      <c r="AB1486" s="240" t="s">
        <v>46</v>
      </c>
      <c r="AC1486" s="241" t="s">
        <v>46</v>
      </c>
      <c r="AD1486" s="241" t="s">
        <v>46</v>
      </c>
      <c r="AE1486" s="237"/>
      <c r="AF1486" s="237"/>
      <c r="AG1486" s="237"/>
      <c r="AH1486" s="237"/>
      <c r="AI1486" s="237" t="s">
        <v>7748</v>
      </c>
      <c r="AJ1486" s="237" t="s">
        <v>1322</v>
      </c>
      <c r="AK1486" s="237" t="s">
        <v>94</v>
      </c>
      <c r="AL1486" s="237" t="s">
        <v>35</v>
      </c>
      <c r="AM1486" s="242">
        <v>4</v>
      </c>
    </row>
    <row r="1487" spans="2:39">
      <c r="B1487" s="180" t="s">
        <v>7765</v>
      </c>
      <c r="C1487" s="181" t="s">
        <v>7766</v>
      </c>
      <c r="D1487" s="182" t="s">
        <v>46</v>
      </c>
      <c r="E1487" s="183" t="s">
        <v>46</v>
      </c>
      <c r="F1487" s="183" t="s">
        <v>46</v>
      </c>
      <c r="G1487" s="183" t="s">
        <v>46</v>
      </c>
      <c r="H1487" s="183" t="s">
        <v>46</v>
      </c>
      <c r="I1487" s="184" t="s">
        <v>46</v>
      </c>
      <c r="J1487" s="183" t="s">
        <v>46</v>
      </c>
      <c r="K1487" s="182" t="s">
        <v>46</v>
      </c>
      <c r="L1487" s="182" t="s">
        <v>46</v>
      </c>
      <c r="M1487" s="185">
        <v>0</v>
      </c>
      <c r="N1487" s="186" t="s">
        <v>46</v>
      </c>
      <c r="O1487" s="182" t="s">
        <v>46</v>
      </c>
      <c r="P1487" s="182" t="s">
        <v>46</v>
      </c>
      <c r="Q1487" s="185">
        <v>0</v>
      </c>
      <c r="R1487" s="186">
        <v>0</v>
      </c>
      <c r="S1487" s="187" t="s">
        <v>46</v>
      </c>
      <c r="T1487" s="36"/>
      <c r="U1487" s="35"/>
      <c r="V1487" s="188" t="s">
        <v>46</v>
      </c>
      <c r="W1487" s="36">
        <v>0</v>
      </c>
      <c r="X1487" s="35" t="s">
        <v>46</v>
      </c>
      <c r="Y1487" s="38">
        <v>0</v>
      </c>
      <c r="Z1487" s="35" t="s">
        <v>46</v>
      </c>
      <c r="AA1487" s="38">
        <v>0</v>
      </c>
      <c r="AB1487" s="39" t="s">
        <v>46</v>
      </c>
      <c r="AC1487" s="34" t="s">
        <v>46</v>
      </c>
      <c r="AD1487" s="34" t="s">
        <v>46</v>
      </c>
      <c r="AE1487" s="35"/>
      <c r="AF1487" s="35"/>
      <c r="AG1487" s="35"/>
      <c r="AH1487" s="35"/>
      <c r="AI1487" s="35" t="s">
        <v>7748</v>
      </c>
      <c r="AJ1487" s="35" t="s">
        <v>531</v>
      </c>
      <c r="AK1487" s="35" t="s">
        <v>46</v>
      </c>
      <c r="AL1487" s="35" t="s">
        <v>46</v>
      </c>
      <c r="AM1487" s="40">
        <v>2</v>
      </c>
    </row>
    <row r="1488" spans="2:39">
      <c r="B1488" s="189" t="s">
        <v>7767</v>
      </c>
      <c r="C1488" s="190" t="s">
        <v>1750</v>
      </c>
      <c r="D1488" s="191" t="s">
        <v>46</v>
      </c>
      <c r="E1488" s="192" t="s">
        <v>46</v>
      </c>
      <c r="F1488" s="192" t="s">
        <v>46</v>
      </c>
      <c r="G1488" s="192" t="s">
        <v>46</v>
      </c>
      <c r="H1488" s="192" t="s">
        <v>46</v>
      </c>
      <c r="I1488" s="193" t="s">
        <v>46</v>
      </c>
      <c r="J1488" s="192" t="s">
        <v>46</v>
      </c>
      <c r="K1488" s="191" t="s">
        <v>46</v>
      </c>
      <c r="L1488" s="191" t="s">
        <v>46</v>
      </c>
      <c r="M1488" s="194">
        <v>0</v>
      </c>
      <c r="N1488" s="195" t="s">
        <v>46</v>
      </c>
      <c r="O1488" s="191" t="s">
        <v>46</v>
      </c>
      <c r="P1488" s="191" t="s">
        <v>46</v>
      </c>
      <c r="Q1488" s="194">
        <v>0</v>
      </c>
      <c r="R1488" s="195">
        <v>0</v>
      </c>
      <c r="S1488" s="196" t="s">
        <v>46</v>
      </c>
      <c r="T1488" s="44"/>
      <c r="U1488" s="43"/>
      <c r="V1488" s="197" t="s">
        <v>46</v>
      </c>
      <c r="W1488" s="44">
        <v>0</v>
      </c>
      <c r="X1488" s="43" t="s">
        <v>46</v>
      </c>
      <c r="Y1488" s="46">
        <v>0</v>
      </c>
      <c r="Z1488" s="43" t="s">
        <v>46</v>
      </c>
      <c r="AA1488" s="46">
        <v>0</v>
      </c>
      <c r="AB1488" s="47" t="s">
        <v>46</v>
      </c>
      <c r="AC1488" s="42" t="s">
        <v>46</v>
      </c>
      <c r="AD1488" s="42" t="s">
        <v>46</v>
      </c>
      <c r="AE1488" s="43"/>
      <c r="AF1488" s="43"/>
      <c r="AG1488" s="43"/>
      <c r="AH1488" s="43"/>
      <c r="AI1488" s="43" t="s">
        <v>7748</v>
      </c>
      <c r="AJ1488" s="43" t="s">
        <v>531</v>
      </c>
      <c r="AK1488" s="43" t="s">
        <v>94</v>
      </c>
      <c r="AL1488" s="43" t="s">
        <v>46</v>
      </c>
      <c r="AM1488" s="48">
        <v>3</v>
      </c>
    </row>
    <row r="1489" spans="2:39">
      <c r="B1489" s="228" t="s">
        <v>7768</v>
      </c>
      <c r="C1489" s="229" t="s">
        <v>7769</v>
      </c>
      <c r="D1489" s="230" t="s">
        <v>46</v>
      </c>
      <c r="E1489" s="231" t="s">
        <v>46</v>
      </c>
      <c r="F1489" s="231" t="s">
        <v>46</v>
      </c>
      <c r="G1489" s="231" t="s">
        <v>46</v>
      </c>
      <c r="H1489" s="231" t="s">
        <v>46</v>
      </c>
      <c r="I1489" s="232" t="s">
        <v>46</v>
      </c>
      <c r="J1489" s="231" t="s">
        <v>46</v>
      </c>
      <c r="K1489" s="230" t="s">
        <v>46</v>
      </c>
      <c r="L1489" s="230" t="s">
        <v>46</v>
      </c>
      <c r="M1489" s="233">
        <v>0</v>
      </c>
      <c r="N1489" s="234" t="s">
        <v>46</v>
      </c>
      <c r="O1489" s="230" t="s">
        <v>46</v>
      </c>
      <c r="P1489" s="230" t="s">
        <v>46</v>
      </c>
      <c r="Q1489" s="233">
        <v>0</v>
      </c>
      <c r="R1489" s="234">
        <v>0</v>
      </c>
      <c r="S1489" s="235" t="s">
        <v>46</v>
      </c>
      <c r="T1489" s="236"/>
      <c r="U1489" s="237"/>
      <c r="V1489" s="238" t="s">
        <v>46</v>
      </c>
      <c r="W1489" s="236">
        <v>0</v>
      </c>
      <c r="X1489" s="237" t="s">
        <v>46</v>
      </c>
      <c r="Y1489" s="239">
        <v>0</v>
      </c>
      <c r="Z1489" s="237" t="s">
        <v>46</v>
      </c>
      <c r="AA1489" s="239">
        <v>0</v>
      </c>
      <c r="AB1489" s="240" t="s">
        <v>46</v>
      </c>
      <c r="AC1489" s="241" t="s">
        <v>46</v>
      </c>
      <c r="AD1489" s="241" t="s">
        <v>46</v>
      </c>
      <c r="AE1489" s="237"/>
      <c r="AF1489" s="237"/>
      <c r="AG1489" s="237"/>
      <c r="AH1489" s="237"/>
      <c r="AI1489" s="237" t="s">
        <v>7748</v>
      </c>
      <c r="AJ1489" s="237" t="s">
        <v>531</v>
      </c>
      <c r="AK1489" s="237" t="s">
        <v>94</v>
      </c>
      <c r="AL1489" s="237" t="s">
        <v>35</v>
      </c>
      <c r="AM1489" s="242">
        <v>4</v>
      </c>
    </row>
    <row r="1490" spans="2:39">
      <c r="B1490" s="189" t="s">
        <v>7770</v>
      </c>
      <c r="C1490" s="190" t="s">
        <v>7771</v>
      </c>
      <c r="D1490" s="191" t="s">
        <v>46</v>
      </c>
      <c r="E1490" s="192" t="s">
        <v>46</v>
      </c>
      <c r="F1490" s="192" t="s">
        <v>46</v>
      </c>
      <c r="G1490" s="192" t="s">
        <v>46</v>
      </c>
      <c r="H1490" s="192" t="s">
        <v>46</v>
      </c>
      <c r="I1490" s="193" t="s">
        <v>46</v>
      </c>
      <c r="J1490" s="192" t="s">
        <v>46</v>
      </c>
      <c r="K1490" s="191" t="s">
        <v>46</v>
      </c>
      <c r="L1490" s="191" t="s">
        <v>46</v>
      </c>
      <c r="M1490" s="194">
        <v>0</v>
      </c>
      <c r="N1490" s="195" t="s">
        <v>46</v>
      </c>
      <c r="O1490" s="191" t="s">
        <v>46</v>
      </c>
      <c r="P1490" s="191" t="s">
        <v>46</v>
      </c>
      <c r="Q1490" s="194">
        <v>0</v>
      </c>
      <c r="R1490" s="195">
        <v>0</v>
      </c>
      <c r="S1490" s="196" t="s">
        <v>46</v>
      </c>
      <c r="T1490" s="44"/>
      <c r="U1490" s="43"/>
      <c r="V1490" s="197" t="s">
        <v>46</v>
      </c>
      <c r="W1490" s="44">
        <v>0</v>
      </c>
      <c r="X1490" s="43" t="s">
        <v>46</v>
      </c>
      <c r="Y1490" s="46">
        <v>0</v>
      </c>
      <c r="Z1490" s="43" t="s">
        <v>46</v>
      </c>
      <c r="AA1490" s="46">
        <v>0</v>
      </c>
      <c r="AB1490" s="47" t="s">
        <v>46</v>
      </c>
      <c r="AC1490" s="42" t="s">
        <v>46</v>
      </c>
      <c r="AD1490" s="42" t="s">
        <v>46</v>
      </c>
      <c r="AE1490" s="43"/>
      <c r="AF1490" s="43"/>
      <c r="AG1490" s="43"/>
      <c r="AH1490" s="43"/>
      <c r="AI1490" s="43" t="s">
        <v>7748</v>
      </c>
      <c r="AJ1490" s="43" t="s">
        <v>531</v>
      </c>
      <c r="AK1490" s="43" t="s">
        <v>1322</v>
      </c>
      <c r="AL1490" s="43" t="s">
        <v>46</v>
      </c>
      <c r="AM1490" s="48">
        <v>3</v>
      </c>
    </row>
    <row r="1491" spans="2:39">
      <c r="B1491" s="228" t="s">
        <v>7772</v>
      </c>
      <c r="C1491" s="229" t="s">
        <v>7773</v>
      </c>
      <c r="D1491" s="230" t="s">
        <v>46</v>
      </c>
      <c r="E1491" s="231" t="s">
        <v>46</v>
      </c>
      <c r="F1491" s="231" t="s">
        <v>46</v>
      </c>
      <c r="G1491" s="231" t="s">
        <v>46</v>
      </c>
      <c r="H1491" s="231" t="s">
        <v>46</v>
      </c>
      <c r="I1491" s="232" t="s">
        <v>46</v>
      </c>
      <c r="J1491" s="231" t="s">
        <v>46</v>
      </c>
      <c r="K1491" s="230" t="s">
        <v>46</v>
      </c>
      <c r="L1491" s="230" t="s">
        <v>46</v>
      </c>
      <c r="M1491" s="233">
        <v>0</v>
      </c>
      <c r="N1491" s="234" t="s">
        <v>46</v>
      </c>
      <c r="O1491" s="230" t="s">
        <v>46</v>
      </c>
      <c r="P1491" s="230" t="s">
        <v>46</v>
      </c>
      <c r="Q1491" s="233">
        <v>0</v>
      </c>
      <c r="R1491" s="234">
        <v>0</v>
      </c>
      <c r="S1491" s="235" t="s">
        <v>46</v>
      </c>
      <c r="T1491" s="236"/>
      <c r="U1491" s="237"/>
      <c r="V1491" s="238" t="s">
        <v>46</v>
      </c>
      <c r="W1491" s="236">
        <v>0</v>
      </c>
      <c r="X1491" s="237" t="s">
        <v>46</v>
      </c>
      <c r="Y1491" s="239">
        <v>0</v>
      </c>
      <c r="Z1491" s="237" t="s">
        <v>46</v>
      </c>
      <c r="AA1491" s="239">
        <v>0</v>
      </c>
      <c r="AB1491" s="240" t="s">
        <v>46</v>
      </c>
      <c r="AC1491" s="241" t="s">
        <v>46</v>
      </c>
      <c r="AD1491" s="241" t="s">
        <v>46</v>
      </c>
      <c r="AE1491" s="237"/>
      <c r="AF1491" s="237"/>
      <c r="AG1491" s="237"/>
      <c r="AH1491" s="237"/>
      <c r="AI1491" s="237" t="s">
        <v>7748</v>
      </c>
      <c r="AJ1491" s="237" t="s">
        <v>531</v>
      </c>
      <c r="AK1491" s="237" t="s">
        <v>1322</v>
      </c>
      <c r="AL1491" s="237" t="s">
        <v>35</v>
      </c>
      <c r="AM1491" s="242">
        <v>4</v>
      </c>
    </row>
    <row r="1492" spans="2:39">
      <c r="B1492" s="180" t="s">
        <v>7774</v>
      </c>
      <c r="C1492" s="181" t="s">
        <v>7775</v>
      </c>
      <c r="D1492" s="182" t="s">
        <v>46</v>
      </c>
      <c r="E1492" s="183" t="s">
        <v>46</v>
      </c>
      <c r="F1492" s="183" t="s">
        <v>46</v>
      </c>
      <c r="G1492" s="183" t="s">
        <v>46</v>
      </c>
      <c r="H1492" s="183" t="s">
        <v>46</v>
      </c>
      <c r="I1492" s="184" t="s">
        <v>46</v>
      </c>
      <c r="J1492" s="183" t="s">
        <v>46</v>
      </c>
      <c r="K1492" s="182" t="s">
        <v>46</v>
      </c>
      <c r="L1492" s="182" t="s">
        <v>46</v>
      </c>
      <c r="M1492" s="185">
        <v>0</v>
      </c>
      <c r="N1492" s="186" t="s">
        <v>46</v>
      </c>
      <c r="O1492" s="182" t="s">
        <v>46</v>
      </c>
      <c r="P1492" s="182" t="s">
        <v>46</v>
      </c>
      <c r="Q1492" s="185">
        <v>0</v>
      </c>
      <c r="R1492" s="186">
        <v>0</v>
      </c>
      <c r="S1492" s="187" t="s">
        <v>46</v>
      </c>
      <c r="T1492" s="36"/>
      <c r="U1492" s="35"/>
      <c r="V1492" s="188" t="s">
        <v>46</v>
      </c>
      <c r="W1492" s="36">
        <v>0</v>
      </c>
      <c r="X1492" s="35" t="s">
        <v>46</v>
      </c>
      <c r="Y1492" s="38">
        <v>0</v>
      </c>
      <c r="Z1492" s="35" t="s">
        <v>46</v>
      </c>
      <c r="AA1492" s="38">
        <v>0</v>
      </c>
      <c r="AB1492" s="39" t="s">
        <v>46</v>
      </c>
      <c r="AC1492" s="34" t="s">
        <v>46</v>
      </c>
      <c r="AD1492" s="34" t="s">
        <v>46</v>
      </c>
      <c r="AE1492" s="35"/>
      <c r="AF1492" s="35"/>
      <c r="AG1492" s="35"/>
      <c r="AH1492" s="35"/>
      <c r="AI1492" s="35" t="s">
        <v>7748</v>
      </c>
      <c r="AJ1492" s="35" t="s">
        <v>1176</v>
      </c>
      <c r="AK1492" s="35" t="s">
        <v>46</v>
      </c>
      <c r="AL1492" s="35" t="s">
        <v>46</v>
      </c>
      <c r="AM1492" s="40">
        <v>2</v>
      </c>
    </row>
    <row r="1493" spans="2:39">
      <c r="B1493" s="189" t="s">
        <v>7776</v>
      </c>
      <c r="C1493" s="190" t="s">
        <v>7777</v>
      </c>
      <c r="D1493" s="191" t="s">
        <v>46</v>
      </c>
      <c r="E1493" s="192" t="s">
        <v>46</v>
      </c>
      <c r="F1493" s="192" t="s">
        <v>46</v>
      </c>
      <c r="G1493" s="192" t="s">
        <v>46</v>
      </c>
      <c r="H1493" s="192" t="s">
        <v>46</v>
      </c>
      <c r="I1493" s="193" t="s">
        <v>46</v>
      </c>
      <c r="J1493" s="192" t="s">
        <v>46</v>
      </c>
      <c r="K1493" s="191" t="s">
        <v>46</v>
      </c>
      <c r="L1493" s="191" t="s">
        <v>46</v>
      </c>
      <c r="M1493" s="194">
        <v>0</v>
      </c>
      <c r="N1493" s="195" t="s">
        <v>46</v>
      </c>
      <c r="O1493" s="191" t="s">
        <v>46</v>
      </c>
      <c r="P1493" s="191" t="s">
        <v>46</v>
      </c>
      <c r="Q1493" s="194">
        <v>0</v>
      </c>
      <c r="R1493" s="195">
        <v>0</v>
      </c>
      <c r="S1493" s="196" t="s">
        <v>46</v>
      </c>
      <c r="T1493" s="44"/>
      <c r="U1493" s="43"/>
      <c r="V1493" s="197" t="s">
        <v>46</v>
      </c>
      <c r="W1493" s="44">
        <v>0</v>
      </c>
      <c r="X1493" s="43" t="s">
        <v>46</v>
      </c>
      <c r="Y1493" s="46">
        <v>0</v>
      </c>
      <c r="Z1493" s="43" t="s">
        <v>46</v>
      </c>
      <c r="AA1493" s="46">
        <v>0</v>
      </c>
      <c r="AB1493" s="47" t="s">
        <v>46</v>
      </c>
      <c r="AC1493" s="42" t="s">
        <v>46</v>
      </c>
      <c r="AD1493" s="42" t="s">
        <v>46</v>
      </c>
      <c r="AE1493" s="43"/>
      <c r="AF1493" s="43"/>
      <c r="AG1493" s="43"/>
      <c r="AH1493" s="43"/>
      <c r="AI1493" s="43" t="s">
        <v>7748</v>
      </c>
      <c r="AJ1493" s="43" t="s">
        <v>1176</v>
      </c>
      <c r="AK1493" s="43" t="s">
        <v>94</v>
      </c>
      <c r="AL1493" s="43" t="s">
        <v>46</v>
      </c>
      <c r="AM1493" s="48">
        <v>3</v>
      </c>
    </row>
    <row r="1494" spans="2:39">
      <c r="B1494" s="228" t="s">
        <v>7778</v>
      </c>
      <c r="C1494" s="229" t="s">
        <v>7779</v>
      </c>
      <c r="D1494" s="230" t="s">
        <v>46</v>
      </c>
      <c r="E1494" s="231" t="s">
        <v>46</v>
      </c>
      <c r="F1494" s="231" t="s">
        <v>46</v>
      </c>
      <c r="G1494" s="231" t="s">
        <v>46</v>
      </c>
      <c r="H1494" s="231" t="s">
        <v>46</v>
      </c>
      <c r="I1494" s="232" t="s">
        <v>46</v>
      </c>
      <c r="J1494" s="231" t="s">
        <v>46</v>
      </c>
      <c r="K1494" s="230" t="s">
        <v>46</v>
      </c>
      <c r="L1494" s="230" t="s">
        <v>46</v>
      </c>
      <c r="M1494" s="233">
        <v>0</v>
      </c>
      <c r="N1494" s="234" t="s">
        <v>46</v>
      </c>
      <c r="O1494" s="230" t="s">
        <v>46</v>
      </c>
      <c r="P1494" s="230" t="s">
        <v>46</v>
      </c>
      <c r="Q1494" s="233">
        <v>0</v>
      </c>
      <c r="R1494" s="234">
        <v>0</v>
      </c>
      <c r="S1494" s="235" t="s">
        <v>46</v>
      </c>
      <c r="T1494" s="236"/>
      <c r="U1494" s="237"/>
      <c r="V1494" s="238" t="s">
        <v>46</v>
      </c>
      <c r="W1494" s="236">
        <v>0</v>
      </c>
      <c r="X1494" s="237" t="s">
        <v>46</v>
      </c>
      <c r="Y1494" s="239">
        <v>0</v>
      </c>
      <c r="Z1494" s="237" t="s">
        <v>46</v>
      </c>
      <c r="AA1494" s="239">
        <v>0</v>
      </c>
      <c r="AB1494" s="240" t="s">
        <v>46</v>
      </c>
      <c r="AC1494" s="241" t="s">
        <v>46</v>
      </c>
      <c r="AD1494" s="241" t="s">
        <v>46</v>
      </c>
      <c r="AE1494" s="237"/>
      <c r="AF1494" s="237"/>
      <c r="AG1494" s="237"/>
      <c r="AH1494" s="237"/>
      <c r="AI1494" s="237" t="s">
        <v>7748</v>
      </c>
      <c r="AJ1494" s="237" t="s">
        <v>1176</v>
      </c>
      <c r="AK1494" s="237" t="s">
        <v>94</v>
      </c>
      <c r="AL1494" s="237" t="s">
        <v>35</v>
      </c>
      <c r="AM1494" s="242">
        <v>4</v>
      </c>
    </row>
    <row r="1495" spans="2:39">
      <c r="B1495" s="180" t="s">
        <v>7780</v>
      </c>
      <c r="C1495" s="181" t="s">
        <v>7781</v>
      </c>
      <c r="D1495" s="182" t="s">
        <v>46</v>
      </c>
      <c r="E1495" s="183" t="s">
        <v>46</v>
      </c>
      <c r="F1495" s="183" t="s">
        <v>46</v>
      </c>
      <c r="G1495" s="183" t="s">
        <v>46</v>
      </c>
      <c r="H1495" s="183" t="s">
        <v>46</v>
      </c>
      <c r="I1495" s="184" t="s">
        <v>46</v>
      </c>
      <c r="J1495" s="183" t="s">
        <v>46</v>
      </c>
      <c r="K1495" s="182" t="s">
        <v>46</v>
      </c>
      <c r="L1495" s="182" t="s">
        <v>46</v>
      </c>
      <c r="M1495" s="185">
        <v>0</v>
      </c>
      <c r="N1495" s="186" t="s">
        <v>46</v>
      </c>
      <c r="O1495" s="182" t="s">
        <v>46</v>
      </c>
      <c r="P1495" s="182" t="s">
        <v>46</v>
      </c>
      <c r="Q1495" s="185">
        <v>0</v>
      </c>
      <c r="R1495" s="186">
        <v>0</v>
      </c>
      <c r="S1495" s="187" t="s">
        <v>46</v>
      </c>
      <c r="T1495" s="36"/>
      <c r="U1495" s="35"/>
      <c r="V1495" s="188" t="s">
        <v>46</v>
      </c>
      <c r="W1495" s="36">
        <v>0</v>
      </c>
      <c r="X1495" s="35" t="s">
        <v>46</v>
      </c>
      <c r="Y1495" s="38">
        <v>0</v>
      </c>
      <c r="Z1495" s="35" t="s">
        <v>46</v>
      </c>
      <c r="AA1495" s="38">
        <v>0</v>
      </c>
      <c r="AB1495" s="39" t="s">
        <v>46</v>
      </c>
      <c r="AC1495" s="34" t="s">
        <v>46</v>
      </c>
      <c r="AD1495" s="34" t="s">
        <v>46</v>
      </c>
      <c r="AE1495" s="35"/>
      <c r="AF1495" s="35"/>
      <c r="AG1495" s="35"/>
      <c r="AH1495" s="35"/>
      <c r="AI1495" s="35" t="s">
        <v>7748</v>
      </c>
      <c r="AJ1495" s="35" t="s">
        <v>1281</v>
      </c>
      <c r="AK1495" s="35" t="s">
        <v>46</v>
      </c>
      <c r="AL1495" s="35" t="s">
        <v>46</v>
      </c>
      <c r="AM1495" s="40">
        <v>2</v>
      </c>
    </row>
    <row r="1496" spans="2:39">
      <c r="B1496" s="189" t="s">
        <v>7782</v>
      </c>
      <c r="C1496" s="190" t="s">
        <v>7781</v>
      </c>
      <c r="D1496" s="191" t="s">
        <v>46</v>
      </c>
      <c r="E1496" s="192" t="s">
        <v>46</v>
      </c>
      <c r="F1496" s="192" t="s">
        <v>46</v>
      </c>
      <c r="G1496" s="192" t="s">
        <v>46</v>
      </c>
      <c r="H1496" s="192" t="s">
        <v>46</v>
      </c>
      <c r="I1496" s="193" t="s">
        <v>46</v>
      </c>
      <c r="J1496" s="192" t="s">
        <v>46</v>
      </c>
      <c r="K1496" s="191" t="s">
        <v>46</v>
      </c>
      <c r="L1496" s="191" t="s">
        <v>46</v>
      </c>
      <c r="M1496" s="194">
        <v>0</v>
      </c>
      <c r="N1496" s="195" t="s">
        <v>46</v>
      </c>
      <c r="O1496" s="191" t="s">
        <v>46</v>
      </c>
      <c r="P1496" s="191" t="s">
        <v>46</v>
      </c>
      <c r="Q1496" s="194">
        <v>0</v>
      </c>
      <c r="R1496" s="195">
        <v>0</v>
      </c>
      <c r="S1496" s="196" t="s">
        <v>46</v>
      </c>
      <c r="T1496" s="44"/>
      <c r="U1496" s="43"/>
      <c r="V1496" s="197" t="s">
        <v>46</v>
      </c>
      <c r="W1496" s="44">
        <v>0</v>
      </c>
      <c r="X1496" s="43" t="s">
        <v>46</v>
      </c>
      <c r="Y1496" s="46">
        <v>0</v>
      </c>
      <c r="Z1496" s="43" t="s">
        <v>46</v>
      </c>
      <c r="AA1496" s="46">
        <v>0</v>
      </c>
      <c r="AB1496" s="47" t="s">
        <v>46</v>
      </c>
      <c r="AC1496" s="42" t="s">
        <v>46</v>
      </c>
      <c r="AD1496" s="42" t="s">
        <v>46</v>
      </c>
      <c r="AE1496" s="43"/>
      <c r="AF1496" s="43"/>
      <c r="AG1496" s="43"/>
      <c r="AH1496" s="43"/>
      <c r="AI1496" s="43" t="s">
        <v>7748</v>
      </c>
      <c r="AJ1496" s="43" t="s">
        <v>1281</v>
      </c>
      <c r="AK1496" s="43" t="s">
        <v>94</v>
      </c>
      <c r="AL1496" s="43" t="s">
        <v>46</v>
      </c>
      <c r="AM1496" s="48">
        <v>3</v>
      </c>
    </row>
    <row r="1497" spans="2:39">
      <c r="B1497" s="228" t="s">
        <v>7783</v>
      </c>
      <c r="C1497" s="229" t="s">
        <v>7784</v>
      </c>
      <c r="D1497" s="230" t="s">
        <v>46</v>
      </c>
      <c r="E1497" s="231" t="s">
        <v>46</v>
      </c>
      <c r="F1497" s="231" t="s">
        <v>46</v>
      </c>
      <c r="G1497" s="231" t="s">
        <v>46</v>
      </c>
      <c r="H1497" s="231" t="s">
        <v>46</v>
      </c>
      <c r="I1497" s="232" t="s">
        <v>46</v>
      </c>
      <c r="J1497" s="231" t="s">
        <v>46</v>
      </c>
      <c r="K1497" s="230" t="s">
        <v>46</v>
      </c>
      <c r="L1497" s="230" t="s">
        <v>46</v>
      </c>
      <c r="M1497" s="233">
        <v>0</v>
      </c>
      <c r="N1497" s="234" t="s">
        <v>46</v>
      </c>
      <c r="O1497" s="230" t="s">
        <v>46</v>
      </c>
      <c r="P1497" s="230" t="s">
        <v>46</v>
      </c>
      <c r="Q1497" s="233">
        <v>0</v>
      </c>
      <c r="R1497" s="234">
        <v>0</v>
      </c>
      <c r="S1497" s="235" t="s">
        <v>46</v>
      </c>
      <c r="T1497" s="236"/>
      <c r="U1497" s="237"/>
      <c r="V1497" s="238" t="s">
        <v>46</v>
      </c>
      <c r="W1497" s="236">
        <v>0</v>
      </c>
      <c r="X1497" s="237" t="s">
        <v>46</v>
      </c>
      <c r="Y1497" s="239">
        <v>0</v>
      </c>
      <c r="Z1497" s="237" t="s">
        <v>46</v>
      </c>
      <c r="AA1497" s="239">
        <v>0</v>
      </c>
      <c r="AB1497" s="240" t="s">
        <v>46</v>
      </c>
      <c r="AC1497" s="241" t="s">
        <v>46</v>
      </c>
      <c r="AD1497" s="241" t="s">
        <v>46</v>
      </c>
      <c r="AE1497" s="237"/>
      <c r="AF1497" s="237"/>
      <c r="AG1497" s="237"/>
      <c r="AH1497" s="237"/>
      <c r="AI1497" s="237" t="s">
        <v>7748</v>
      </c>
      <c r="AJ1497" s="237" t="s">
        <v>1281</v>
      </c>
      <c r="AK1497" s="237" t="s">
        <v>94</v>
      </c>
      <c r="AL1497" s="237" t="s">
        <v>35</v>
      </c>
      <c r="AM1497" s="242">
        <v>4</v>
      </c>
    </row>
    <row r="1498" spans="2:39">
      <c r="B1498" s="180" t="s">
        <v>7785</v>
      </c>
      <c r="C1498" s="181" t="s">
        <v>7786</v>
      </c>
      <c r="D1498" s="182" t="s">
        <v>46</v>
      </c>
      <c r="E1498" s="183" t="s">
        <v>46</v>
      </c>
      <c r="F1498" s="183" t="s">
        <v>46</v>
      </c>
      <c r="G1498" s="183" t="s">
        <v>46</v>
      </c>
      <c r="H1498" s="183" t="s">
        <v>46</v>
      </c>
      <c r="I1498" s="184" t="s">
        <v>46</v>
      </c>
      <c r="J1498" s="183" t="s">
        <v>46</v>
      </c>
      <c r="K1498" s="182" t="s">
        <v>46</v>
      </c>
      <c r="L1498" s="182" t="s">
        <v>46</v>
      </c>
      <c r="M1498" s="185">
        <v>0</v>
      </c>
      <c r="N1498" s="186" t="s">
        <v>46</v>
      </c>
      <c r="O1498" s="182" t="s">
        <v>46</v>
      </c>
      <c r="P1498" s="182" t="s">
        <v>46</v>
      </c>
      <c r="Q1498" s="185">
        <v>0</v>
      </c>
      <c r="R1498" s="186">
        <v>0</v>
      </c>
      <c r="S1498" s="187" t="s">
        <v>46</v>
      </c>
      <c r="T1498" s="36"/>
      <c r="U1498" s="35"/>
      <c r="V1498" s="188" t="s">
        <v>46</v>
      </c>
      <c r="W1498" s="36">
        <v>0</v>
      </c>
      <c r="X1498" s="35" t="s">
        <v>46</v>
      </c>
      <c r="Y1498" s="38">
        <v>0</v>
      </c>
      <c r="Z1498" s="35" t="s">
        <v>46</v>
      </c>
      <c r="AA1498" s="38">
        <v>0</v>
      </c>
      <c r="AB1498" s="39" t="s">
        <v>46</v>
      </c>
      <c r="AC1498" s="34" t="s">
        <v>46</v>
      </c>
      <c r="AD1498" s="34" t="s">
        <v>46</v>
      </c>
      <c r="AE1498" s="35"/>
      <c r="AF1498" s="35"/>
      <c r="AG1498" s="35"/>
      <c r="AH1498" s="35"/>
      <c r="AI1498" s="35" t="s">
        <v>7748</v>
      </c>
      <c r="AJ1498" s="35" t="s">
        <v>1307</v>
      </c>
      <c r="AK1498" s="35" t="s">
        <v>46</v>
      </c>
      <c r="AL1498" s="35" t="s">
        <v>46</v>
      </c>
      <c r="AM1498" s="40">
        <v>2</v>
      </c>
    </row>
    <row r="1499" spans="2:39">
      <c r="B1499" s="189" t="s">
        <v>7787</v>
      </c>
      <c r="C1499" s="190" t="s">
        <v>7786</v>
      </c>
      <c r="D1499" s="191" t="s">
        <v>46</v>
      </c>
      <c r="E1499" s="192" t="s">
        <v>46</v>
      </c>
      <c r="F1499" s="192" t="s">
        <v>46</v>
      </c>
      <c r="G1499" s="192" t="s">
        <v>46</v>
      </c>
      <c r="H1499" s="192" t="s">
        <v>46</v>
      </c>
      <c r="I1499" s="193" t="s">
        <v>46</v>
      </c>
      <c r="J1499" s="192" t="s">
        <v>46</v>
      </c>
      <c r="K1499" s="191" t="s">
        <v>46</v>
      </c>
      <c r="L1499" s="191" t="s">
        <v>46</v>
      </c>
      <c r="M1499" s="194">
        <v>0</v>
      </c>
      <c r="N1499" s="195" t="s">
        <v>46</v>
      </c>
      <c r="O1499" s="191" t="s">
        <v>46</v>
      </c>
      <c r="P1499" s="191" t="s">
        <v>46</v>
      </c>
      <c r="Q1499" s="194">
        <v>0</v>
      </c>
      <c r="R1499" s="195">
        <v>0</v>
      </c>
      <c r="S1499" s="196" t="s">
        <v>46</v>
      </c>
      <c r="T1499" s="44"/>
      <c r="U1499" s="43"/>
      <c r="V1499" s="197" t="s">
        <v>46</v>
      </c>
      <c r="W1499" s="44">
        <v>0</v>
      </c>
      <c r="X1499" s="43" t="s">
        <v>46</v>
      </c>
      <c r="Y1499" s="46">
        <v>0</v>
      </c>
      <c r="Z1499" s="43" t="s">
        <v>46</v>
      </c>
      <c r="AA1499" s="46">
        <v>0</v>
      </c>
      <c r="AB1499" s="47" t="s">
        <v>46</v>
      </c>
      <c r="AC1499" s="42" t="s">
        <v>46</v>
      </c>
      <c r="AD1499" s="42" t="s">
        <v>46</v>
      </c>
      <c r="AE1499" s="43"/>
      <c r="AF1499" s="43"/>
      <c r="AG1499" s="43"/>
      <c r="AH1499" s="43"/>
      <c r="AI1499" s="43" t="s">
        <v>7748</v>
      </c>
      <c r="AJ1499" s="43" t="s">
        <v>1307</v>
      </c>
      <c r="AK1499" s="43" t="s">
        <v>94</v>
      </c>
      <c r="AL1499" s="43" t="s">
        <v>46</v>
      </c>
      <c r="AM1499" s="48">
        <v>3</v>
      </c>
    </row>
    <row r="1500" spans="2:39">
      <c r="B1500" s="228" t="s">
        <v>7788</v>
      </c>
      <c r="C1500" s="229" t="s">
        <v>7789</v>
      </c>
      <c r="D1500" s="230" t="s">
        <v>46</v>
      </c>
      <c r="E1500" s="231" t="s">
        <v>46</v>
      </c>
      <c r="F1500" s="231" t="s">
        <v>46</v>
      </c>
      <c r="G1500" s="231" t="s">
        <v>46</v>
      </c>
      <c r="H1500" s="231" t="s">
        <v>46</v>
      </c>
      <c r="I1500" s="232" t="s">
        <v>46</v>
      </c>
      <c r="J1500" s="231" t="s">
        <v>46</v>
      </c>
      <c r="K1500" s="230" t="s">
        <v>46</v>
      </c>
      <c r="L1500" s="230" t="s">
        <v>46</v>
      </c>
      <c r="M1500" s="233">
        <v>0</v>
      </c>
      <c r="N1500" s="234" t="s">
        <v>46</v>
      </c>
      <c r="O1500" s="230" t="s">
        <v>46</v>
      </c>
      <c r="P1500" s="230" t="s">
        <v>46</v>
      </c>
      <c r="Q1500" s="233">
        <v>0</v>
      </c>
      <c r="R1500" s="234">
        <v>0</v>
      </c>
      <c r="S1500" s="235" t="s">
        <v>46</v>
      </c>
      <c r="T1500" s="236"/>
      <c r="U1500" s="237"/>
      <c r="V1500" s="238" t="s">
        <v>46</v>
      </c>
      <c r="W1500" s="236">
        <v>0</v>
      </c>
      <c r="X1500" s="237" t="s">
        <v>46</v>
      </c>
      <c r="Y1500" s="239">
        <v>0</v>
      </c>
      <c r="Z1500" s="237" t="s">
        <v>46</v>
      </c>
      <c r="AA1500" s="239">
        <v>0</v>
      </c>
      <c r="AB1500" s="240" t="s">
        <v>46</v>
      </c>
      <c r="AC1500" s="241" t="s">
        <v>46</v>
      </c>
      <c r="AD1500" s="241" t="s">
        <v>46</v>
      </c>
      <c r="AE1500" s="237"/>
      <c r="AF1500" s="237"/>
      <c r="AG1500" s="237"/>
      <c r="AH1500" s="237"/>
      <c r="AI1500" s="237" t="s">
        <v>7748</v>
      </c>
      <c r="AJ1500" s="237" t="s">
        <v>1307</v>
      </c>
      <c r="AK1500" s="237" t="s">
        <v>94</v>
      </c>
      <c r="AL1500" s="237" t="s">
        <v>35</v>
      </c>
      <c r="AM1500" s="242">
        <v>4</v>
      </c>
    </row>
    <row r="1501" spans="2:39">
      <c r="B1501" s="180" t="s">
        <v>7790</v>
      </c>
      <c r="C1501" s="181" t="s">
        <v>7645</v>
      </c>
      <c r="D1501" s="182" t="s">
        <v>46</v>
      </c>
      <c r="E1501" s="183" t="s">
        <v>46</v>
      </c>
      <c r="F1501" s="183" t="s">
        <v>46</v>
      </c>
      <c r="G1501" s="183" t="s">
        <v>46</v>
      </c>
      <c r="H1501" s="183" t="s">
        <v>46</v>
      </c>
      <c r="I1501" s="184" t="s">
        <v>46</v>
      </c>
      <c r="J1501" s="183" t="s">
        <v>46</v>
      </c>
      <c r="K1501" s="182" t="s">
        <v>46</v>
      </c>
      <c r="L1501" s="182" t="s">
        <v>46</v>
      </c>
      <c r="M1501" s="185">
        <v>0</v>
      </c>
      <c r="N1501" s="186" t="s">
        <v>46</v>
      </c>
      <c r="O1501" s="182" t="s">
        <v>46</v>
      </c>
      <c r="P1501" s="182" t="s">
        <v>46</v>
      </c>
      <c r="Q1501" s="185">
        <v>0</v>
      </c>
      <c r="R1501" s="186">
        <v>0</v>
      </c>
      <c r="S1501" s="187" t="s">
        <v>46</v>
      </c>
      <c r="T1501" s="36"/>
      <c r="U1501" s="35"/>
      <c r="V1501" s="188" t="s">
        <v>46</v>
      </c>
      <c r="W1501" s="36">
        <v>0</v>
      </c>
      <c r="X1501" s="35" t="s">
        <v>46</v>
      </c>
      <c r="Y1501" s="38">
        <v>0</v>
      </c>
      <c r="Z1501" s="35" t="s">
        <v>46</v>
      </c>
      <c r="AA1501" s="38">
        <v>0</v>
      </c>
      <c r="AB1501" s="39" t="s">
        <v>46</v>
      </c>
      <c r="AC1501" s="34" t="s">
        <v>46</v>
      </c>
      <c r="AD1501" s="34" t="s">
        <v>46</v>
      </c>
      <c r="AE1501" s="35"/>
      <c r="AF1501" s="35"/>
      <c r="AG1501" s="35"/>
      <c r="AH1501" s="35"/>
      <c r="AI1501" s="35" t="s">
        <v>7748</v>
      </c>
      <c r="AJ1501" s="35" t="s">
        <v>2066</v>
      </c>
      <c r="AK1501" s="35" t="s">
        <v>46</v>
      </c>
      <c r="AL1501" s="35" t="s">
        <v>46</v>
      </c>
      <c r="AM1501" s="40">
        <v>2</v>
      </c>
    </row>
    <row r="1502" spans="2:39">
      <c r="B1502" s="189" t="s">
        <v>7791</v>
      </c>
      <c r="C1502" s="190" t="s">
        <v>7645</v>
      </c>
      <c r="D1502" s="191" t="s">
        <v>46</v>
      </c>
      <c r="E1502" s="192" t="s">
        <v>46</v>
      </c>
      <c r="F1502" s="192" t="s">
        <v>46</v>
      </c>
      <c r="G1502" s="192" t="s">
        <v>46</v>
      </c>
      <c r="H1502" s="192" t="s">
        <v>46</v>
      </c>
      <c r="I1502" s="193" t="s">
        <v>46</v>
      </c>
      <c r="J1502" s="192" t="s">
        <v>46</v>
      </c>
      <c r="K1502" s="191" t="s">
        <v>46</v>
      </c>
      <c r="L1502" s="191" t="s">
        <v>46</v>
      </c>
      <c r="M1502" s="194">
        <v>0</v>
      </c>
      <c r="N1502" s="195" t="s">
        <v>46</v>
      </c>
      <c r="O1502" s="191" t="s">
        <v>46</v>
      </c>
      <c r="P1502" s="191" t="s">
        <v>46</v>
      </c>
      <c r="Q1502" s="194">
        <v>0</v>
      </c>
      <c r="R1502" s="195">
        <v>0</v>
      </c>
      <c r="S1502" s="196" t="s">
        <v>46</v>
      </c>
      <c r="T1502" s="44"/>
      <c r="U1502" s="43"/>
      <c r="V1502" s="197" t="s">
        <v>46</v>
      </c>
      <c r="W1502" s="44">
        <v>0</v>
      </c>
      <c r="X1502" s="43" t="s">
        <v>46</v>
      </c>
      <c r="Y1502" s="46">
        <v>0</v>
      </c>
      <c r="Z1502" s="43" t="s">
        <v>46</v>
      </c>
      <c r="AA1502" s="46">
        <v>0</v>
      </c>
      <c r="AB1502" s="47" t="s">
        <v>46</v>
      </c>
      <c r="AC1502" s="42" t="s">
        <v>46</v>
      </c>
      <c r="AD1502" s="42" t="s">
        <v>46</v>
      </c>
      <c r="AE1502" s="43"/>
      <c r="AF1502" s="43"/>
      <c r="AG1502" s="43"/>
      <c r="AH1502" s="43"/>
      <c r="AI1502" s="43" t="s">
        <v>7748</v>
      </c>
      <c r="AJ1502" s="43" t="s">
        <v>2066</v>
      </c>
      <c r="AK1502" s="43" t="s">
        <v>94</v>
      </c>
      <c r="AL1502" s="43" t="s">
        <v>46</v>
      </c>
      <c r="AM1502" s="48">
        <v>3</v>
      </c>
    </row>
    <row r="1503" spans="2:39">
      <c r="B1503" s="228" t="s">
        <v>7792</v>
      </c>
      <c r="C1503" s="229" t="s">
        <v>7793</v>
      </c>
      <c r="D1503" s="230" t="s">
        <v>46</v>
      </c>
      <c r="E1503" s="231" t="s">
        <v>46</v>
      </c>
      <c r="F1503" s="231" t="s">
        <v>46</v>
      </c>
      <c r="G1503" s="231" t="s">
        <v>46</v>
      </c>
      <c r="H1503" s="231" t="s">
        <v>46</v>
      </c>
      <c r="I1503" s="232" t="s">
        <v>46</v>
      </c>
      <c r="J1503" s="231" t="s">
        <v>46</v>
      </c>
      <c r="K1503" s="230" t="s">
        <v>46</v>
      </c>
      <c r="L1503" s="230" t="s">
        <v>46</v>
      </c>
      <c r="M1503" s="233">
        <v>0</v>
      </c>
      <c r="N1503" s="234" t="s">
        <v>46</v>
      </c>
      <c r="O1503" s="230" t="s">
        <v>46</v>
      </c>
      <c r="P1503" s="230" t="s">
        <v>46</v>
      </c>
      <c r="Q1503" s="233">
        <v>0</v>
      </c>
      <c r="R1503" s="234">
        <v>0</v>
      </c>
      <c r="S1503" s="235" t="s">
        <v>46</v>
      </c>
      <c r="T1503" s="236"/>
      <c r="U1503" s="237"/>
      <c r="V1503" s="238" t="s">
        <v>46</v>
      </c>
      <c r="W1503" s="236">
        <v>0</v>
      </c>
      <c r="X1503" s="237" t="s">
        <v>46</v>
      </c>
      <c r="Y1503" s="239">
        <v>0</v>
      </c>
      <c r="Z1503" s="237" t="s">
        <v>46</v>
      </c>
      <c r="AA1503" s="239">
        <v>0</v>
      </c>
      <c r="AB1503" s="240" t="s">
        <v>46</v>
      </c>
      <c r="AC1503" s="241" t="s">
        <v>46</v>
      </c>
      <c r="AD1503" s="241" t="s">
        <v>46</v>
      </c>
      <c r="AE1503" s="237"/>
      <c r="AF1503" s="237"/>
      <c r="AG1503" s="237"/>
      <c r="AH1503" s="237"/>
      <c r="AI1503" s="237" t="s">
        <v>7748</v>
      </c>
      <c r="AJ1503" s="237" t="s">
        <v>2066</v>
      </c>
      <c r="AK1503" s="237" t="s">
        <v>94</v>
      </c>
      <c r="AL1503" s="237" t="s">
        <v>35</v>
      </c>
      <c r="AM1503" s="242">
        <v>4</v>
      </c>
    </row>
    <row r="1504" spans="2:39">
      <c r="B1504" s="180" t="s">
        <v>7794</v>
      </c>
      <c r="C1504" s="181" t="s">
        <v>7795</v>
      </c>
      <c r="D1504" s="182" t="s">
        <v>46</v>
      </c>
      <c r="E1504" s="183" t="s">
        <v>46</v>
      </c>
      <c r="F1504" s="183" t="s">
        <v>46</v>
      </c>
      <c r="G1504" s="183" t="s">
        <v>46</v>
      </c>
      <c r="H1504" s="183" t="s">
        <v>46</v>
      </c>
      <c r="I1504" s="184" t="s">
        <v>46</v>
      </c>
      <c r="J1504" s="183" t="s">
        <v>46</v>
      </c>
      <c r="K1504" s="182" t="s">
        <v>46</v>
      </c>
      <c r="L1504" s="182" t="s">
        <v>46</v>
      </c>
      <c r="M1504" s="185">
        <v>0</v>
      </c>
      <c r="N1504" s="186" t="s">
        <v>46</v>
      </c>
      <c r="O1504" s="182" t="s">
        <v>46</v>
      </c>
      <c r="P1504" s="182" t="s">
        <v>46</v>
      </c>
      <c r="Q1504" s="185">
        <v>0</v>
      </c>
      <c r="R1504" s="186">
        <v>0</v>
      </c>
      <c r="S1504" s="187" t="s">
        <v>46</v>
      </c>
      <c r="T1504" s="36"/>
      <c r="U1504" s="35"/>
      <c r="V1504" s="188" t="s">
        <v>46</v>
      </c>
      <c r="W1504" s="36">
        <v>0</v>
      </c>
      <c r="X1504" s="35" t="s">
        <v>46</v>
      </c>
      <c r="Y1504" s="38">
        <v>0</v>
      </c>
      <c r="Z1504" s="35" t="s">
        <v>46</v>
      </c>
      <c r="AA1504" s="38">
        <v>0</v>
      </c>
      <c r="AB1504" s="39" t="s">
        <v>46</v>
      </c>
      <c r="AC1504" s="34" t="s">
        <v>46</v>
      </c>
      <c r="AD1504" s="34" t="s">
        <v>46</v>
      </c>
      <c r="AE1504" s="35"/>
      <c r="AF1504" s="35"/>
      <c r="AG1504" s="35"/>
      <c r="AH1504" s="35"/>
      <c r="AI1504" s="35" t="s">
        <v>7748</v>
      </c>
      <c r="AJ1504" s="35" t="s">
        <v>1552</v>
      </c>
      <c r="AK1504" s="35" t="s">
        <v>46</v>
      </c>
      <c r="AL1504" s="35" t="s">
        <v>46</v>
      </c>
      <c r="AM1504" s="40">
        <v>2</v>
      </c>
    </row>
    <row r="1505" spans="2:39">
      <c r="B1505" s="189" t="s">
        <v>7796</v>
      </c>
      <c r="C1505" s="190" t="s">
        <v>7795</v>
      </c>
      <c r="D1505" s="191" t="s">
        <v>46</v>
      </c>
      <c r="E1505" s="192" t="s">
        <v>46</v>
      </c>
      <c r="F1505" s="192" t="s">
        <v>46</v>
      </c>
      <c r="G1505" s="192" t="s">
        <v>46</v>
      </c>
      <c r="H1505" s="192" t="s">
        <v>46</v>
      </c>
      <c r="I1505" s="193" t="s">
        <v>46</v>
      </c>
      <c r="J1505" s="192" t="s">
        <v>46</v>
      </c>
      <c r="K1505" s="191" t="s">
        <v>46</v>
      </c>
      <c r="L1505" s="191" t="s">
        <v>46</v>
      </c>
      <c r="M1505" s="194">
        <v>0</v>
      </c>
      <c r="N1505" s="195" t="s">
        <v>46</v>
      </c>
      <c r="O1505" s="191" t="s">
        <v>46</v>
      </c>
      <c r="P1505" s="191" t="s">
        <v>46</v>
      </c>
      <c r="Q1505" s="194">
        <v>0</v>
      </c>
      <c r="R1505" s="195">
        <v>0</v>
      </c>
      <c r="S1505" s="196" t="s">
        <v>46</v>
      </c>
      <c r="T1505" s="44"/>
      <c r="U1505" s="43"/>
      <c r="V1505" s="197" t="s">
        <v>46</v>
      </c>
      <c r="W1505" s="44">
        <v>0</v>
      </c>
      <c r="X1505" s="43" t="s">
        <v>46</v>
      </c>
      <c r="Y1505" s="46">
        <v>0</v>
      </c>
      <c r="Z1505" s="43" t="s">
        <v>46</v>
      </c>
      <c r="AA1505" s="46">
        <v>0</v>
      </c>
      <c r="AB1505" s="47" t="s">
        <v>46</v>
      </c>
      <c r="AC1505" s="42" t="s">
        <v>46</v>
      </c>
      <c r="AD1505" s="42" t="s">
        <v>46</v>
      </c>
      <c r="AE1505" s="43"/>
      <c r="AF1505" s="43"/>
      <c r="AG1505" s="43"/>
      <c r="AH1505" s="43"/>
      <c r="AI1505" s="43" t="s">
        <v>7748</v>
      </c>
      <c r="AJ1505" s="43" t="s">
        <v>1552</v>
      </c>
      <c r="AK1505" s="43" t="s">
        <v>94</v>
      </c>
      <c r="AL1505" s="43" t="s">
        <v>46</v>
      </c>
      <c r="AM1505" s="48">
        <v>3</v>
      </c>
    </row>
    <row r="1506" spans="2:39">
      <c r="B1506" s="228" t="s">
        <v>7797</v>
      </c>
      <c r="C1506" s="229" t="s">
        <v>7798</v>
      </c>
      <c r="D1506" s="230" t="s">
        <v>46</v>
      </c>
      <c r="E1506" s="231" t="s">
        <v>46</v>
      </c>
      <c r="F1506" s="231" t="s">
        <v>46</v>
      </c>
      <c r="G1506" s="231" t="s">
        <v>46</v>
      </c>
      <c r="H1506" s="231" t="s">
        <v>46</v>
      </c>
      <c r="I1506" s="232" t="s">
        <v>46</v>
      </c>
      <c r="J1506" s="231" t="s">
        <v>46</v>
      </c>
      <c r="K1506" s="230" t="s">
        <v>46</v>
      </c>
      <c r="L1506" s="230" t="s">
        <v>46</v>
      </c>
      <c r="M1506" s="233">
        <v>0</v>
      </c>
      <c r="N1506" s="234" t="s">
        <v>46</v>
      </c>
      <c r="O1506" s="230" t="s">
        <v>46</v>
      </c>
      <c r="P1506" s="230" t="s">
        <v>46</v>
      </c>
      <c r="Q1506" s="233">
        <v>0</v>
      </c>
      <c r="R1506" s="234">
        <v>0</v>
      </c>
      <c r="S1506" s="235" t="s">
        <v>46</v>
      </c>
      <c r="T1506" s="236"/>
      <c r="U1506" s="237"/>
      <c r="V1506" s="238" t="s">
        <v>46</v>
      </c>
      <c r="W1506" s="236">
        <v>0</v>
      </c>
      <c r="X1506" s="237" t="s">
        <v>46</v>
      </c>
      <c r="Y1506" s="239">
        <v>0</v>
      </c>
      <c r="Z1506" s="237" t="s">
        <v>46</v>
      </c>
      <c r="AA1506" s="239">
        <v>0</v>
      </c>
      <c r="AB1506" s="240" t="s">
        <v>46</v>
      </c>
      <c r="AC1506" s="241" t="s">
        <v>46</v>
      </c>
      <c r="AD1506" s="241" t="s">
        <v>46</v>
      </c>
      <c r="AE1506" s="237"/>
      <c r="AF1506" s="237"/>
      <c r="AG1506" s="237"/>
      <c r="AH1506" s="237"/>
      <c r="AI1506" s="237" t="s">
        <v>7748</v>
      </c>
      <c r="AJ1506" s="237" t="s">
        <v>1552</v>
      </c>
      <c r="AK1506" s="237" t="s">
        <v>94</v>
      </c>
      <c r="AL1506" s="237" t="s">
        <v>35</v>
      </c>
      <c r="AM1506" s="242">
        <v>4</v>
      </c>
    </row>
    <row r="1507" spans="2:39">
      <c r="B1507" s="228" t="s">
        <v>7799</v>
      </c>
      <c r="C1507" s="229" t="s">
        <v>7800</v>
      </c>
      <c r="D1507" s="230" t="s">
        <v>46</v>
      </c>
      <c r="E1507" s="231" t="s">
        <v>46</v>
      </c>
      <c r="F1507" s="231" t="s">
        <v>46</v>
      </c>
      <c r="G1507" s="231" t="s">
        <v>46</v>
      </c>
      <c r="H1507" s="231" t="s">
        <v>46</v>
      </c>
      <c r="I1507" s="232" t="s">
        <v>46</v>
      </c>
      <c r="J1507" s="231" t="s">
        <v>46</v>
      </c>
      <c r="K1507" s="230" t="s">
        <v>46</v>
      </c>
      <c r="L1507" s="230" t="s">
        <v>46</v>
      </c>
      <c r="M1507" s="233">
        <v>0</v>
      </c>
      <c r="N1507" s="234" t="s">
        <v>46</v>
      </c>
      <c r="O1507" s="230" t="s">
        <v>46</v>
      </c>
      <c r="P1507" s="230" t="s">
        <v>46</v>
      </c>
      <c r="Q1507" s="233">
        <v>0</v>
      </c>
      <c r="R1507" s="234">
        <v>0</v>
      </c>
      <c r="S1507" s="235" t="s">
        <v>46</v>
      </c>
      <c r="T1507" s="236"/>
      <c r="U1507" s="237"/>
      <c r="V1507" s="238" t="s">
        <v>46</v>
      </c>
      <c r="W1507" s="236">
        <v>0</v>
      </c>
      <c r="X1507" s="237" t="s">
        <v>46</v>
      </c>
      <c r="Y1507" s="239">
        <v>0</v>
      </c>
      <c r="Z1507" s="237" t="s">
        <v>46</v>
      </c>
      <c r="AA1507" s="239">
        <v>0</v>
      </c>
      <c r="AB1507" s="240" t="s">
        <v>46</v>
      </c>
      <c r="AC1507" s="241" t="s">
        <v>46</v>
      </c>
      <c r="AD1507" s="241" t="s">
        <v>46</v>
      </c>
      <c r="AE1507" s="237"/>
      <c r="AF1507" s="237"/>
      <c r="AG1507" s="237"/>
      <c r="AH1507" s="237"/>
      <c r="AI1507" s="237" t="s">
        <v>7748</v>
      </c>
      <c r="AJ1507" s="237" t="s">
        <v>1552</v>
      </c>
      <c r="AK1507" s="237" t="s">
        <v>94</v>
      </c>
      <c r="AL1507" s="237" t="s">
        <v>770</v>
      </c>
      <c r="AM1507" s="242">
        <v>4</v>
      </c>
    </row>
    <row r="1508" spans="2:39">
      <c r="B1508" s="180" t="s">
        <v>7801</v>
      </c>
      <c r="C1508" s="181" t="s">
        <v>7802</v>
      </c>
      <c r="D1508" s="182" t="s">
        <v>46</v>
      </c>
      <c r="E1508" s="183" t="s">
        <v>46</v>
      </c>
      <c r="F1508" s="183" t="s">
        <v>46</v>
      </c>
      <c r="G1508" s="183" t="s">
        <v>46</v>
      </c>
      <c r="H1508" s="183" t="s">
        <v>46</v>
      </c>
      <c r="I1508" s="184" t="s">
        <v>46</v>
      </c>
      <c r="J1508" s="183" t="s">
        <v>46</v>
      </c>
      <c r="K1508" s="182" t="s">
        <v>46</v>
      </c>
      <c r="L1508" s="182" t="s">
        <v>46</v>
      </c>
      <c r="M1508" s="185">
        <v>0</v>
      </c>
      <c r="N1508" s="186" t="s">
        <v>46</v>
      </c>
      <c r="O1508" s="182" t="s">
        <v>46</v>
      </c>
      <c r="P1508" s="182" t="s">
        <v>46</v>
      </c>
      <c r="Q1508" s="185">
        <v>0</v>
      </c>
      <c r="R1508" s="186">
        <v>0</v>
      </c>
      <c r="S1508" s="187" t="s">
        <v>46</v>
      </c>
      <c r="T1508" s="36"/>
      <c r="U1508" s="35"/>
      <c r="V1508" s="188" t="s">
        <v>46</v>
      </c>
      <c r="W1508" s="36">
        <v>0</v>
      </c>
      <c r="X1508" s="35" t="s">
        <v>46</v>
      </c>
      <c r="Y1508" s="38">
        <v>0</v>
      </c>
      <c r="Z1508" s="35" t="s">
        <v>46</v>
      </c>
      <c r="AA1508" s="38">
        <v>0</v>
      </c>
      <c r="AB1508" s="39" t="s">
        <v>46</v>
      </c>
      <c r="AC1508" s="34" t="s">
        <v>46</v>
      </c>
      <c r="AD1508" s="34" t="s">
        <v>46</v>
      </c>
      <c r="AE1508" s="35"/>
      <c r="AF1508" s="35"/>
      <c r="AG1508" s="35"/>
      <c r="AH1508" s="35"/>
      <c r="AI1508" s="35" t="s">
        <v>7748</v>
      </c>
      <c r="AJ1508" s="35" t="s">
        <v>2298</v>
      </c>
      <c r="AK1508" s="35" t="s">
        <v>46</v>
      </c>
      <c r="AL1508" s="35" t="s">
        <v>46</v>
      </c>
      <c r="AM1508" s="40">
        <v>2</v>
      </c>
    </row>
    <row r="1509" spans="2:39">
      <c r="B1509" s="189" t="s">
        <v>7803</v>
      </c>
      <c r="C1509" s="190" t="s">
        <v>7802</v>
      </c>
      <c r="D1509" s="191" t="s">
        <v>46</v>
      </c>
      <c r="E1509" s="192" t="s">
        <v>46</v>
      </c>
      <c r="F1509" s="192" t="s">
        <v>46</v>
      </c>
      <c r="G1509" s="192" t="s">
        <v>46</v>
      </c>
      <c r="H1509" s="192" t="s">
        <v>46</v>
      </c>
      <c r="I1509" s="193" t="s">
        <v>46</v>
      </c>
      <c r="J1509" s="192" t="s">
        <v>46</v>
      </c>
      <c r="K1509" s="191" t="s">
        <v>46</v>
      </c>
      <c r="L1509" s="191" t="s">
        <v>46</v>
      </c>
      <c r="M1509" s="194">
        <v>0</v>
      </c>
      <c r="N1509" s="195" t="s">
        <v>46</v>
      </c>
      <c r="O1509" s="191" t="s">
        <v>46</v>
      </c>
      <c r="P1509" s="191" t="s">
        <v>46</v>
      </c>
      <c r="Q1509" s="194">
        <v>0</v>
      </c>
      <c r="R1509" s="195">
        <v>0</v>
      </c>
      <c r="S1509" s="196" t="s">
        <v>46</v>
      </c>
      <c r="T1509" s="44"/>
      <c r="U1509" s="43"/>
      <c r="V1509" s="197" t="s">
        <v>46</v>
      </c>
      <c r="W1509" s="44">
        <v>0</v>
      </c>
      <c r="X1509" s="43" t="s">
        <v>46</v>
      </c>
      <c r="Y1509" s="46">
        <v>0</v>
      </c>
      <c r="Z1509" s="43" t="s">
        <v>46</v>
      </c>
      <c r="AA1509" s="46">
        <v>0</v>
      </c>
      <c r="AB1509" s="47" t="s">
        <v>46</v>
      </c>
      <c r="AC1509" s="42" t="s">
        <v>46</v>
      </c>
      <c r="AD1509" s="42" t="s">
        <v>46</v>
      </c>
      <c r="AE1509" s="43"/>
      <c r="AF1509" s="43"/>
      <c r="AG1509" s="43"/>
      <c r="AH1509" s="43"/>
      <c r="AI1509" s="43" t="s">
        <v>7748</v>
      </c>
      <c r="AJ1509" s="43" t="s">
        <v>2298</v>
      </c>
      <c r="AK1509" s="43" t="s">
        <v>94</v>
      </c>
      <c r="AL1509" s="43" t="s">
        <v>46</v>
      </c>
      <c r="AM1509" s="48">
        <v>3</v>
      </c>
    </row>
    <row r="1510" spans="2:39">
      <c r="B1510" s="228" t="s">
        <v>7804</v>
      </c>
      <c r="C1510" s="229" t="s">
        <v>7805</v>
      </c>
      <c r="D1510" s="230" t="s">
        <v>46</v>
      </c>
      <c r="E1510" s="231" t="s">
        <v>38</v>
      </c>
      <c r="F1510" s="231" t="s">
        <v>97</v>
      </c>
      <c r="G1510" s="231" t="s">
        <v>35</v>
      </c>
      <c r="H1510" s="231" t="s">
        <v>7652</v>
      </c>
      <c r="I1510" s="232" t="s">
        <v>98</v>
      </c>
      <c r="J1510" s="231" t="s">
        <v>2913</v>
      </c>
      <c r="K1510" s="230" t="s">
        <v>114</v>
      </c>
      <c r="L1510" s="230" t="s">
        <v>100</v>
      </c>
      <c r="M1510" s="233">
        <v>557747.11426404514</v>
      </c>
      <c r="N1510" s="234" t="s">
        <v>7653</v>
      </c>
      <c r="O1510" s="230" t="s">
        <v>1579</v>
      </c>
      <c r="P1510" s="230" t="s">
        <v>46</v>
      </c>
      <c r="Q1510" s="233">
        <v>0</v>
      </c>
      <c r="R1510" s="234">
        <v>0</v>
      </c>
      <c r="S1510" s="235" t="s">
        <v>46</v>
      </c>
      <c r="T1510" s="236"/>
      <c r="U1510" s="237"/>
      <c r="V1510" s="238" t="s">
        <v>104</v>
      </c>
      <c r="W1510" s="236">
        <v>0</v>
      </c>
      <c r="X1510" s="237" t="s">
        <v>46</v>
      </c>
      <c r="Y1510" s="239">
        <v>0</v>
      </c>
      <c r="Z1510" s="237" t="s">
        <v>46</v>
      </c>
      <c r="AA1510" s="239">
        <v>0</v>
      </c>
      <c r="AB1510" s="240" t="s">
        <v>46</v>
      </c>
      <c r="AC1510" s="241" t="s">
        <v>46</v>
      </c>
      <c r="AD1510" s="241" t="s">
        <v>46</v>
      </c>
      <c r="AE1510" s="237"/>
      <c r="AF1510" s="237"/>
      <c r="AG1510" s="237"/>
      <c r="AH1510" s="237"/>
      <c r="AI1510" s="237" t="s">
        <v>7748</v>
      </c>
      <c r="AJ1510" s="237" t="s">
        <v>2298</v>
      </c>
      <c r="AK1510" s="237" t="s">
        <v>94</v>
      </c>
      <c r="AL1510" s="237" t="s">
        <v>35</v>
      </c>
      <c r="AM1510" s="242">
        <v>4</v>
      </c>
    </row>
    <row r="1511" spans="2:39">
      <c r="B1511" s="180" t="s">
        <v>7806</v>
      </c>
      <c r="C1511" s="181" t="s">
        <v>7807</v>
      </c>
      <c r="D1511" s="182" t="s">
        <v>46</v>
      </c>
      <c r="E1511" s="183" t="s">
        <v>46</v>
      </c>
      <c r="F1511" s="183" t="s">
        <v>46</v>
      </c>
      <c r="G1511" s="183" t="s">
        <v>46</v>
      </c>
      <c r="H1511" s="183" t="s">
        <v>46</v>
      </c>
      <c r="I1511" s="184" t="s">
        <v>46</v>
      </c>
      <c r="J1511" s="183" t="s">
        <v>46</v>
      </c>
      <c r="K1511" s="182" t="s">
        <v>46</v>
      </c>
      <c r="L1511" s="182" t="s">
        <v>46</v>
      </c>
      <c r="M1511" s="185">
        <v>0</v>
      </c>
      <c r="N1511" s="186" t="s">
        <v>46</v>
      </c>
      <c r="O1511" s="182" t="s">
        <v>46</v>
      </c>
      <c r="P1511" s="182" t="s">
        <v>46</v>
      </c>
      <c r="Q1511" s="185">
        <v>0</v>
      </c>
      <c r="R1511" s="186">
        <v>0</v>
      </c>
      <c r="S1511" s="187" t="s">
        <v>46</v>
      </c>
      <c r="T1511" s="36"/>
      <c r="U1511" s="35"/>
      <c r="V1511" s="188" t="s">
        <v>46</v>
      </c>
      <c r="W1511" s="36">
        <v>0</v>
      </c>
      <c r="X1511" s="35" t="s">
        <v>46</v>
      </c>
      <c r="Y1511" s="38">
        <v>0</v>
      </c>
      <c r="Z1511" s="35" t="s">
        <v>46</v>
      </c>
      <c r="AA1511" s="38">
        <v>0</v>
      </c>
      <c r="AB1511" s="39" t="s">
        <v>46</v>
      </c>
      <c r="AC1511" s="34" t="s">
        <v>46</v>
      </c>
      <c r="AD1511" s="34" t="s">
        <v>46</v>
      </c>
      <c r="AE1511" s="35"/>
      <c r="AF1511" s="35"/>
      <c r="AG1511" s="35"/>
      <c r="AH1511" s="35"/>
      <c r="AI1511" s="35" t="s">
        <v>7748</v>
      </c>
      <c r="AJ1511" s="35" t="s">
        <v>1557</v>
      </c>
      <c r="AK1511" s="35" t="s">
        <v>46</v>
      </c>
      <c r="AL1511" s="35" t="s">
        <v>46</v>
      </c>
      <c r="AM1511" s="40">
        <v>2</v>
      </c>
    </row>
    <row r="1512" spans="2:39">
      <c r="B1512" s="189" t="s">
        <v>7808</v>
      </c>
      <c r="C1512" s="190" t="s">
        <v>7807</v>
      </c>
      <c r="D1512" s="191" t="s">
        <v>46</v>
      </c>
      <c r="E1512" s="192" t="s">
        <v>46</v>
      </c>
      <c r="F1512" s="192" t="s">
        <v>46</v>
      </c>
      <c r="G1512" s="192" t="s">
        <v>46</v>
      </c>
      <c r="H1512" s="192" t="s">
        <v>46</v>
      </c>
      <c r="I1512" s="193" t="s">
        <v>46</v>
      </c>
      <c r="J1512" s="192" t="s">
        <v>46</v>
      </c>
      <c r="K1512" s="191" t="s">
        <v>46</v>
      </c>
      <c r="L1512" s="191" t="s">
        <v>46</v>
      </c>
      <c r="M1512" s="194">
        <v>0</v>
      </c>
      <c r="N1512" s="195" t="s">
        <v>46</v>
      </c>
      <c r="O1512" s="191" t="s">
        <v>46</v>
      </c>
      <c r="P1512" s="191" t="s">
        <v>46</v>
      </c>
      <c r="Q1512" s="194">
        <v>0</v>
      </c>
      <c r="R1512" s="195">
        <v>0</v>
      </c>
      <c r="S1512" s="196" t="s">
        <v>46</v>
      </c>
      <c r="T1512" s="44"/>
      <c r="U1512" s="43"/>
      <c r="V1512" s="197" t="s">
        <v>46</v>
      </c>
      <c r="W1512" s="44">
        <v>0</v>
      </c>
      <c r="X1512" s="43" t="s">
        <v>46</v>
      </c>
      <c r="Y1512" s="46">
        <v>0</v>
      </c>
      <c r="Z1512" s="43" t="s">
        <v>46</v>
      </c>
      <c r="AA1512" s="46">
        <v>0</v>
      </c>
      <c r="AB1512" s="47" t="s">
        <v>46</v>
      </c>
      <c r="AC1512" s="42" t="s">
        <v>46</v>
      </c>
      <c r="AD1512" s="42" t="s">
        <v>46</v>
      </c>
      <c r="AE1512" s="43"/>
      <c r="AF1512" s="43"/>
      <c r="AG1512" s="43"/>
      <c r="AH1512" s="43"/>
      <c r="AI1512" s="43" t="s">
        <v>7748</v>
      </c>
      <c r="AJ1512" s="43" t="s">
        <v>1557</v>
      </c>
      <c r="AK1512" s="43" t="s">
        <v>94</v>
      </c>
      <c r="AL1512" s="43" t="s">
        <v>46</v>
      </c>
      <c r="AM1512" s="48">
        <v>3</v>
      </c>
    </row>
    <row r="1513" spans="2:39">
      <c r="B1513" s="228" t="s">
        <v>7809</v>
      </c>
      <c r="C1513" s="229" t="s">
        <v>7810</v>
      </c>
      <c r="D1513" s="230" t="s">
        <v>46</v>
      </c>
      <c r="E1513" s="231" t="s">
        <v>38</v>
      </c>
      <c r="F1513" s="231" t="s">
        <v>97</v>
      </c>
      <c r="G1513" s="231" t="s">
        <v>35</v>
      </c>
      <c r="H1513" s="231" t="s">
        <v>7652</v>
      </c>
      <c r="I1513" s="232" t="s">
        <v>98</v>
      </c>
      <c r="J1513" s="231" t="s">
        <v>2913</v>
      </c>
      <c r="K1513" s="230" t="s">
        <v>114</v>
      </c>
      <c r="L1513" s="230" t="s">
        <v>100</v>
      </c>
      <c r="M1513" s="233">
        <v>3946892.4000000004</v>
      </c>
      <c r="N1513" s="234" t="s">
        <v>7653</v>
      </c>
      <c r="O1513" s="230" t="s">
        <v>1579</v>
      </c>
      <c r="P1513" s="230" t="s">
        <v>46</v>
      </c>
      <c r="Q1513" s="233">
        <v>0</v>
      </c>
      <c r="R1513" s="234">
        <v>0</v>
      </c>
      <c r="S1513" s="235" t="s">
        <v>46</v>
      </c>
      <c r="T1513" s="236"/>
      <c r="U1513" s="237"/>
      <c r="V1513" s="238" t="s">
        <v>104</v>
      </c>
      <c r="W1513" s="236">
        <v>0</v>
      </c>
      <c r="X1513" s="237" t="s">
        <v>46</v>
      </c>
      <c r="Y1513" s="239">
        <v>0</v>
      </c>
      <c r="Z1513" s="237" t="s">
        <v>46</v>
      </c>
      <c r="AA1513" s="239">
        <v>0</v>
      </c>
      <c r="AB1513" s="240" t="s">
        <v>46</v>
      </c>
      <c r="AC1513" s="241" t="s">
        <v>46</v>
      </c>
      <c r="AD1513" s="241" t="s">
        <v>46</v>
      </c>
      <c r="AE1513" s="237"/>
      <c r="AF1513" s="237"/>
      <c r="AG1513" s="237"/>
      <c r="AH1513" s="237"/>
      <c r="AI1513" s="237" t="s">
        <v>7748</v>
      </c>
      <c r="AJ1513" s="237" t="s">
        <v>1557</v>
      </c>
      <c r="AK1513" s="237" t="s">
        <v>94</v>
      </c>
      <c r="AL1513" s="237" t="s">
        <v>35</v>
      </c>
      <c r="AM1513" s="242">
        <v>4</v>
      </c>
    </row>
    <row r="1514" spans="2:39">
      <c r="B1514" s="228" t="s">
        <v>7811</v>
      </c>
      <c r="C1514" s="229" t="s">
        <v>7812</v>
      </c>
      <c r="D1514" s="230" t="s">
        <v>46</v>
      </c>
      <c r="E1514" s="231" t="s">
        <v>38</v>
      </c>
      <c r="F1514" s="231" t="s">
        <v>97</v>
      </c>
      <c r="G1514" s="231" t="s">
        <v>35</v>
      </c>
      <c r="H1514" s="231" t="s">
        <v>7652</v>
      </c>
      <c r="I1514" s="232" t="s">
        <v>98</v>
      </c>
      <c r="J1514" s="231" t="s">
        <v>2913</v>
      </c>
      <c r="K1514" s="230" t="s">
        <v>114</v>
      </c>
      <c r="L1514" s="230" t="s">
        <v>100</v>
      </c>
      <c r="M1514" s="233">
        <v>3630383.5762853515</v>
      </c>
      <c r="N1514" s="234" t="s">
        <v>7653</v>
      </c>
      <c r="O1514" s="230" t="s">
        <v>1579</v>
      </c>
      <c r="P1514" s="230" t="s">
        <v>46</v>
      </c>
      <c r="Q1514" s="233">
        <v>0</v>
      </c>
      <c r="R1514" s="234">
        <v>0</v>
      </c>
      <c r="S1514" s="235" t="s">
        <v>46</v>
      </c>
      <c r="T1514" s="236"/>
      <c r="U1514" s="237"/>
      <c r="V1514" s="238" t="s">
        <v>104</v>
      </c>
      <c r="W1514" s="236">
        <v>0</v>
      </c>
      <c r="X1514" s="237" t="s">
        <v>46</v>
      </c>
      <c r="Y1514" s="239">
        <v>0</v>
      </c>
      <c r="Z1514" s="237" t="s">
        <v>46</v>
      </c>
      <c r="AA1514" s="239">
        <v>0</v>
      </c>
      <c r="AB1514" s="240" t="s">
        <v>46</v>
      </c>
      <c r="AC1514" s="241" t="s">
        <v>46</v>
      </c>
      <c r="AD1514" s="241" t="s">
        <v>46</v>
      </c>
      <c r="AE1514" s="237"/>
      <c r="AF1514" s="237"/>
      <c r="AG1514" s="237"/>
      <c r="AH1514" s="237"/>
      <c r="AI1514" s="237" t="s">
        <v>7748</v>
      </c>
      <c r="AJ1514" s="237" t="s">
        <v>1557</v>
      </c>
      <c r="AK1514" s="237" t="s">
        <v>94</v>
      </c>
      <c r="AL1514" s="237" t="s">
        <v>195</v>
      </c>
      <c r="AM1514" s="242">
        <v>4</v>
      </c>
    </row>
    <row r="1515" spans="2:39">
      <c r="B1515" s="180" t="s">
        <v>7813</v>
      </c>
      <c r="C1515" s="181" t="s">
        <v>7814</v>
      </c>
      <c r="D1515" s="182" t="s">
        <v>46</v>
      </c>
      <c r="E1515" s="183" t="s">
        <v>46</v>
      </c>
      <c r="F1515" s="183" t="s">
        <v>46</v>
      </c>
      <c r="G1515" s="183" t="s">
        <v>46</v>
      </c>
      <c r="H1515" s="183" t="s">
        <v>46</v>
      </c>
      <c r="I1515" s="184" t="s">
        <v>46</v>
      </c>
      <c r="J1515" s="183" t="s">
        <v>46</v>
      </c>
      <c r="K1515" s="182" t="s">
        <v>46</v>
      </c>
      <c r="L1515" s="182" t="s">
        <v>46</v>
      </c>
      <c r="M1515" s="185">
        <v>0</v>
      </c>
      <c r="N1515" s="186" t="s">
        <v>46</v>
      </c>
      <c r="O1515" s="182" t="s">
        <v>46</v>
      </c>
      <c r="P1515" s="182" t="s">
        <v>46</v>
      </c>
      <c r="Q1515" s="185">
        <v>0</v>
      </c>
      <c r="R1515" s="186">
        <v>0</v>
      </c>
      <c r="S1515" s="187" t="s">
        <v>46</v>
      </c>
      <c r="T1515" s="36"/>
      <c r="U1515" s="35"/>
      <c r="V1515" s="188" t="s">
        <v>46</v>
      </c>
      <c r="W1515" s="36">
        <v>0</v>
      </c>
      <c r="X1515" s="35" t="s">
        <v>46</v>
      </c>
      <c r="Y1515" s="38">
        <v>0</v>
      </c>
      <c r="Z1515" s="35" t="s">
        <v>46</v>
      </c>
      <c r="AA1515" s="38">
        <v>0</v>
      </c>
      <c r="AB1515" s="39" t="s">
        <v>46</v>
      </c>
      <c r="AC1515" s="34" t="s">
        <v>46</v>
      </c>
      <c r="AD1515" s="34" t="s">
        <v>46</v>
      </c>
      <c r="AE1515" s="35"/>
      <c r="AF1515" s="35"/>
      <c r="AG1515" s="35"/>
      <c r="AH1515" s="35"/>
      <c r="AI1515" s="35" t="s">
        <v>7748</v>
      </c>
      <c r="AJ1515" s="35" t="s">
        <v>2530</v>
      </c>
      <c r="AK1515" s="35" t="s">
        <v>46</v>
      </c>
      <c r="AL1515" s="35" t="s">
        <v>46</v>
      </c>
      <c r="AM1515" s="40">
        <v>2</v>
      </c>
    </row>
    <row r="1516" spans="2:39">
      <c r="B1516" s="189" t="s">
        <v>7815</v>
      </c>
      <c r="C1516" s="190" t="s">
        <v>7814</v>
      </c>
      <c r="D1516" s="191" t="s">
        <v>46</v>
      </c>
      <c r="E1516" s="192" t="s">
        <v>46</v>
      </c>
      <c r="F1516" s="192" t="s">
        <v>46</v>
      </c>
      <c r="G1516" s="192" t="s">
        <v>46</v>
      </c>
      <c r="H1516" s="192" t="s">
        <v>46</v>
      </c>
      <c r="I1516" s="193" t="s">
        <v>46</v>
      </c>
      <c r="J1516" s="192" t="s">
        <v>46</v>
      </c>
      <c r="K1516" s="191" t="s">
        <v>46</v>
      </c>
      <c r="L1516" s="191" t="s">
        <v>46</v>
      </c>
      <c r="M1516" s="194">
        <v>0</v>
      </c>
      <c r="N1516" s="195" t="s">
        <v>46</v>
      </c>
      <c r="O1516" s="191" t="s">
        <v>46</v>
      </c>
      <c r="P1516" s="191" t="s">
        <v>46</v>
      </c>
      <c r="Q1516" s="194">
        <v>0</v>
      </c>
      <c r="R1516" s="195">
        <v>0</v>
      </c>
      <c r="S1516" s="196" t="s">
        <v>46</v>
      </c>
      <c r="T1516" s="44"/>
      <c r="U1516" s="43"/>
      <c r="V1516" s="197" t="s">
        <v>46</v>
      </c>
      <c r="W1516" s="44">
        <v>0</v>
      </c>
      <c r="X1516" s="43" t="s">
        <v>46</v>
      </c>
      <c r="Y1516" s="46">
        <v>0</v>
      </c>
      <c r="Z1516" s="43" t="s">
        <v>46</v>
      </c>
      <c r="AA1516" s="46">
        <v>0</v>
      </c>
      <c r="AB1516" s="47" t="s">
        <v>46</v>
      </c>
      <c r="AC1516" s="42" t="s">
        <v>46</v>
      </c>
      <c r="AD1516" s="42" t="s">
        <v>46</v>
      </c>
      <c r="AE1516" s="43"/>
      <c r="AF1516" s="43"/>
      <c r="AG1516" s="43"/>
      <c r="AH1516" s="43"/>
      <c r="AI1516" s="43" t="s">
        <v>7748</v>
      </c>
      <c r="AJ1516" s="43" t="s">
        <v>2530</v>
      </c>
      <c r="AK1516" s="43" t="s">
        <v>94</v>
      </c>
      <c r="AL1516" s="43" t="s">
        <v>46</v>
      </c>
      <c r="AM1516" s="48">
        <v>3</v>
      </c>
    </row>
    <row r="1517" spans="2:39">
      <c r="B1517" s="228" t="s">
        <v>7816</v>
      </c>
      <c r="C1517" s="229" t="s">
        <v>7817</v>
      </c>
      <c r="D1517" s="230" t="s">
        <v>46</v>
      </c>
      <c r="E1517" s="231" t="s">
        <v>38</v>
      </c>
      <c r="F1517" s="231" t="s">
        <v>97</v>
      </c>
      <c r="G1517" s="231" t="s">
        <v>35</v>
      </c>
      <c r="H1517" s="231" t="s">
        <v>7652</v>
      </c>
      <c r="I1517" s="232" t="s">
        <v>98</v>
      </c>
      <c r="J1517" s="231" t="s">
        <v>2913</v>
      </c>
      <c r="K1517" s="230" t="s">
        <v>114</v>
      </c>
      <c r="L1517" s="230" t="s">
        <v>100</v>
      </c>
      <c r="M1517" s="233">
        <v>1440000</v>
      </c>
      <c r="N1517" s="234" t="s">
        <v>7653</v>
      </c>
      <c r="O1517" s="230" t="s">
        <v>1579</v>
      </c>
      <c r="P1517" s="230" t="s">
        <v>46</v>
      </c>
      <c r="Q1517" s="233">
        <v>0</v>
      </c>
      <c r="R1517" s="234">
        <v>0</v>
      </c>
      <c r="S1517" s="235" t="s">
        <v>46</v>
      </c>
      <c r="T1517" s="236"/>
      <c r="U1517" s="237"/>
      <c r="V1517" s="238" t="s">
        <v>104</v>
      </c>
      <c r="W1517" s="236">
        <v>0</v>
      </c>
      <c r="X1517" s="237" t="s">
        <v>46</v>
      </c>
      <c r="Y1517" s="239">
        <v>0</v>
      </c>
      <c r="Z1517" s="237" t="s">
        <v>46</v>
      </c>
      <c r="AA1517" s="239">
        <v>0</v>
      </c>
      <c r="AB1517" s="240" t="s">
        <v>46</v>
      </c>
      <c r="AC1517" s="241" t="s">
        <v>46</v>
      </c>
      <c r="AD1517" s="241" t="s">
        <v>46</v>
      </c>
      <c r="AE1517" s="237"/>
      <c r="AF1517" s="237"/>
      <c r="AG1517" s="237"/>
      <c r="AH1517" s="237"/>
      <c r="AI1517" s="237" t="s">
        <v>7748</v>
      </c>
      <c r="AJ1517" s="237" t="s">
        <v>2530</v>
      </c>
      <c r="AK1517" s="237" t="s">
        <v>94</v>
      </c>
      <c r="AL1517" s="237" t="s">
        <v>35</v>
      </c>
      <c r="AM1517" s="242">
        <v>4</v>
      </c>
    </row>
    <row r="1518" spans="2:39">
      <c r="B1518" s="180" t="s">
        <v>7818</v>
      </c>
      <c r="C1518" s="181" t="s">
        <v>7819</v>
      </c>
      <c r="D1518" s="182" t="s">
        <v>46</v>
      </c>
      <c r="E1518" s="183" t="s">
        <v>46</v>
      </c>
      <c r="F1518" s="183" t="s">
        <v>46</v>
      </c>
      <c r="G1518" s="183" t="s">
        <v>46</v>
      </c>
      <c r="H1518" s="183" t="s">
        <v>46</v>
      </c>
      <c r="I1518" s="184" t="s">
        <v>46</v>
      </c>
      <c r="J1518" s="183" t="s">
        <v>46</v>
      </c>
      <c r="K1518" s="182" t="s">
        <v>46</v>
      </c>
      <c r="L1518" s="182" t="s">
        <v>46</v>
      </c>
      <c r="M1518" s="185">
        <v>0</v>
      </c>
      <c r="N1518" s="186" t="s">
        <v>46</v>
      </c>
      <c r="O1518" s="182" t="s">
        <v>46</v>
      </c>
      <c r="P1518" s="182" t="s">
        <v>46</v>
      </c>
      <c r="Q1518" s="185">
        <v>0</v>
      </c>
      <c r="R1518" s="186">
        <v>0</v>
      </c>
      <c r="S1518" s="187" t="s">
        <v>46</v>
      </c>
      <c r="T1518" s="36"/>
      <c r="U1518" s="35"/>
      <c r="V1518" s="188" t="s">
        <v>46</v>
      </c>
      <c r="W1518" s="36">
        <v>0</v>
      </c>
      <c r="X1518" s="35" t="s">
        <v>46</v>
      </c>
      <c r="Y1518" s="38">
        <v>0</v>
      </c>
      <c r="Z1518" s="35" t="s">
        <v>46</v>
      </c>
      <c r="AA1518" s="38">
        <v>0</v>
      </c>
      <c r="AB1518" s="39" t="s">
        <v>46</v>
      </c>
      <c r="AC1518" s="34" t="s">
        <v>46</v>
      </c>
      <c r="AD1518" s="34" t="s">
        <v>46</v>
      </c>
      <c r="AE1518" s="35"/>
      <c r="AF1518" s="35"/>
      <c r="AG1518" s="35"/>
      <c r="AH1518" s="35"/>
      <c r="AI1518" s="35" t="s">
        <v>7748</v>
      </c>
      <c r="AJ1518" s="35" t="s">
        <v>1562</v>
      </c>
      <c r="AK1518" s="35" t="s">
        <v>46</v>
      </c>
      <c r="AL1518" s="35" t="s">
        <v>46</v>
      </c>
      <c r="AM1518" s="40">
        <v>2</v>
      </c>
    </row>
    <row r="1519" spans="2:39">
      <c r="B1519" s="189" t="s">
        <v>7820</v>
      </c>
      <c r="C1519" s="190" t="s">
        <v>7819</v>
      </c>
      <c r="D1519" s="191" t="s">
        <v>46</v>
      </c>
      <c r="E1519" s="192" t="s">
        <v>46</v>
      </c>
      <c r="F1519" s="192" t="s">
        <v>46</v>
      </c>
      <c r="G1519" s="192" t="s">
        <v>46</v>
      </c>
      <c r="H1519" s="192" t="s">
        <v>46</v>
      </c>
      <c r="I1519" s="193" t="s">
        <v>46</v>
      </c>
      <c r="J1519" s="192" t="s">
        <v>46</v>
      </c>
      <c r="K1519" s="191" t="s">
        <v>46</v>
      </c>
      <c r="L1519" s="191" t="s">
        <v>46</v>
      </c>
      <c r="M1519" s="194">
        <v>0</v>
      </c>
      <c r="N1519" s="195" t="s">
        <v>46</v>
      </c>
      <c r="O1519" s="191" t="s">
        <v>46</v>
      </c>
      <c r="P1519" s="191" t="s">
        <v>46</v>
      </c>
      <c r="Q1519" s="194">
        <v>0</v>
      </c>
      <c r="R1519" s="195">
        <v>0</v>
      </c>
      <c r="S1519" s="196" t="s">
        <v>46</v>
      </c>
      <c r="T1519" s="44"/>
      <c r="U1519" s="43"/>
      <c r="V1519" s="197" t="s">
        <v>46</v>
      </c>
      <c r="W1519" s="44">
        <v>0</v>
      </c>
      <c r="X1519" s="43" t="s">
        <v>46</v>
      </c>
      <c r="Y1519" s="46">
        <v>0</v>
      </c>
      <c r="Z1519" s="43" t="s">
        <v>46</v>
      </c>
      <c r="AA1519" s="46">
        <v>0</v>
      </c>
      <c r="AB1519" s="47" t="s">
        <v>46</v>
      </c>
      <c r="AC1519" s="42" t="s">
        <v>46</v>
      </c>
      <c r="AD1519" s="42" t="s">
        <v>46</v>
      </c>
      <c r="AE1519" s="43"/>
      <c r="AF1519" s="43"/>
      <c r="AG1519" s="43"/>
      <c r="AH1519" s="43"/>
      <c r="AI1519" s="43" t="s">
        <v>7748</v>
      </c>
      <c r="AJ1519" s="43" t="s">
        <v>1562</v>
      </c>
      <c r="AK1519" s="43" t="s">
        <v>94</v>
      </c>
      <c r="AL1519" s="43" t="s">
        <v>46</v>
      </c>
      <c r="AM1519" s="48">
        <v>3</v>
      </c>
    </row>
    <row r="1520" spans="2:39">
      <c r="B1520" s="228" t="s">
        <v>7821</v>
      </c>
      <c r="C1520" s="229" t="s">
        <v>7822</v>
      </c>
      <c r="D1520" s="230" t="s">
        <v>46</v>
      </c>
      <c r="E1520" s="231" t="s">
        <v>46</v>
      </c>
      <c r="F1520" s="231" t="s">
        <v>46</v>
      </c>
      <c r="G1520" s="231" t="s">
        <v>46</v>
      </c>
      <c r="H1520" s="231" t="s">
        <v>46</v>
      </c>
      <c r="I1520" s="232" t="s">
        <v>46</v>
      </c>
      <c r="J1520" s="231" t="s">
        <v>46</v>
      </c>
      <c r="K1520" s="230" t="s">
        <v>46</v>
      </c>
      <c r="L1520" s="230" t="s">
        <v>46</v>
      </c>
      <c r="M1520" s="233">
        <v>0</v>
      </c>
      <c r="N1520" s="234" t="s">
        <v>46</v>
      </c>
      <c r="O1520" s="230" t="s">
        <v>46</v>
      </c>
      <c r="P1520" s="230" t="s">
        <v>46</v>
      </c>
      <c r="Q1520" s="233">
        <v>0</v>
      </c>
      <c r="R1520" s="234">
        <v>0</v>
      </c>
      <c r="S1520" s="235" t="s">
        <v>46</v>
      </c>
      <c r="T1520" s="236"/>
      <c r="U1520" s="237"/>
      <c r="V1520" s="238" t="s">
        <v>46</v>
      </c>
      <c r="W1520" s="236">
        <v>0</v>
      </c>
      <c r="X1520" s="237" t="s">
        <v>46</v>
      </c>
      <c r="Y1520" s="239">
        <v>0</v>
      </c>
      <c r="Z1520" s="237" t="s">
        <v>46</v>
      </c>
      <c r="AA1520" s="239">
        <v>0</v>
      </c>
      <c r="AB1520" s="240" t="s">
        <v>46</v>
      </c>
      <c r="AC1520" s="241" t="s">
        <v>46</v>
      </c>
      <c r="AD1520" s="241" t="s">
        <v>46</v>
      </c>
      <c r="AE1520" s="237"/>
      <c r="AF1520" s="237"/>
      <c r="AG1520" s="237"/>
      <c r="AH1520" s="237"/>
      <c r="AI1520" s="237" t="s">
        <v>7748</v>
      </c>
      <c r="AJ1520" s="237" t="s">
        <v>1562</v>
      </c>
      <c r="AK1520" s="237" t="s">
        <v>94</v>
      </c>
      <c r="AL1520" s="237" t="s">
        <v>35</v>
      </c>
      <c r="AM1520" s="242">
        <v>4</v>
      </c>
    </row>
    <row r="1521" spans="2:39">
      <c r="B1521" s="180" t="s">
        <v>7823</v>
      </c>
      <c r="C1521" s="181" t="s">
        <v>7824</v>
      </c>
      <c r="D1521" s="182" t="s">
        <v>46</v>
      </c>
      <c r="E1521" s="183" t="s">
        <v>46</v>
      </c>
      <c r="F1521" s="183" t="s">
        <v>46</v>
      </c>
      <c r="G1521" s="183" t="s">
        <v>46</v>
      </c>
      <c r="H1521" s="183" t="s">
        <v>46</v>
      </c>
      <c r="I1521" s="184" t="s">
        <v>46</v>
      </c>
      <c r="J1521" s="183" t="s">
        <v>46</v>
      </c>
      <c r="K1521" s="182" t="s">
        <v>46</v>
      </c>
      <c r="L1521" s="182" t="s">
        <v>46</v>
      </c>
      <c r="M1521" s="185">
        <v>0</v>
      </c>
      <c r="N1521" s="186" t="s">
        <v>46</v>
      </c>
      <c r="O1521" s="182" t="s">
        <v>46</v>
      </c>
      <c r="P1521" s="182" t="s">
        <v>46</v>
      </c>
      <c r="Q1521" s="185">
        <v>0</v>
      </c>
      <c r="R1521" s="186">
        <v>0</v>
      </c>
      <c r="S1521" s="187" t="s">
        <v>46</v>
      </c>
      <c r="T1521" s="36"/>
      <c r="U1521" s="35"/>
      <c r="V1521" s="188" t="s">
        <v>46</v>
      </c>
      <c r="W1521" s="36">
        <v>0</v>
      </c>
      <c r="X1521" s="35" t="s">
        <v>46</v>
      </c>
      <c r="Y1521" s="38">
        <v>0</v>
      </c>
      <c r="Z1521" s="35" t="s">
        <v>46</v>
      </c>
      <c r="AA1521" s="38">
        <v>0</v>
      </c>
      <c r="AB1521" s="39" t="s">
        <v>46</v>
      </c>
      <c r="AC1521" s="34" t="s">
        <v>46</v>
      </c>
      <c r="AD1521" s="34" t="s">
        <v>46</v>
      </c>
      <c r="AE1521" s="35"/>
      <c r="AF1521" s="35"/>
      <c r="AG1521" s="35"/>
      <c r="AH1521" s="35"/>
      <c r="AI1521" s="35" t="s">
        <v>7748</v>
      </c>
      <c r="AJ1521" s="35" t="s">
        <v>7825</v>
      </c>
      <c r="AK1521" s="35" t="s">
        <v>46</v>
      </c>
      <c r="AL1521" s="35" t="s">
        <v>46</v>
      </c>
      <c r="AM1521" s="40">
        <v>2</v>
      </c>
    </row>
    <row r="1522" spans="2:39">
      <c r="B1522" s="189" t="s">
        <v>7826</v>
      </c>
      <c r="C1522" s="190" t="s">
        <v>7824</v>
      </c>
      <c r="D1522" s="191" t="s">
        <v>46</v>
      </c>
      <c r="E1522" s="192" t="s">
        <v>46</v>
      </c>
      <c r="F1522" s="192" t="s">
        <v>46</v>
      </c>
      <c r="G1522" s="192" t="s">
        <v>46</v>
      </c>
      <c r="H1522" s="192" t="s">
        <v>46</v>
      </c>
      <c r="I1522" s="193" t="s">
        <v>46</v>
      </c>
      <c r="J1522" s="192" t="s">
        <v>46</v>
      </c>
      <c r="K1522" s="191" t="s">
        <v>46</v>
      </c>
      <c r="L1522" s="191" t="s">
        <v>46</v>
      </c>
      <c r="M1522" s="194">
        <v>0</v>
      </c>
      <c r="N1522" s="195" t="s">
        <v>46</v>
      </c>
      <c r="O1522" s="191" t="s">
        <v>46</v>
      </c>
      <c r="P1522" s="191" t="s">
        <v>46</v>
      </c>
      <c r="Q1522" s="194">
        <v>0</v>
      </c>
      <c r="R1522" s="195">
        <v>0</v>
      </c>
      <c r="S1522" s="196" t="s">
        <v>46</v>
      </c>
      <c r="T1522" s="44"/>
      <c r="U1522" s="43"/>
      <c r="V1522" s="197" t="s">
        <v>46</v>
      </c>
      <c r="W1522" s="44">
        <v>0</v>
      </c>
      <c r="X1522" s="43" t="s">
        <v>46</v>
      </c>
      <c r="Y1522" s="46">
        <v>0</v>
      </c>
      <c r="Z1522" s="43" t="s">
        <v>46</v>
      </c>
      <c r="AA1522" s="46">
        <v>0</v>
      </c>
      <c r="AB1522" s="47" t="s">
        <v>46</v>
      </c>
      <c r="AC1522" s="42" t="s">
        <v>46</v>
      </c>
      <c r="AD1522" s="42" t="s">
        <v>46</v>
      </c>
      <c r="AE1522" s="43"/>
      <c r="AF1522" s="43"/>
      <c r="AG1522" s="43"/>
      <c r="AH1522" s="43"/>
      <c r="AI1522" s="43" t="s">
        <v>7748</v>
      </c>
      <c r="AJ1522" s="43" t="s">
        <v>7825</v>
      </c>
      <c r="AK1522" s="43" t="s">
        <v>94</v>
      </c>
      <c r="AL1522" s="43" t="s">
        <v>46</v>
      </c>
      <c r="AM1522" s="48">
        <v>3</v>
      </c>
    </row>
    <row r="1523" spans="2:39">
      <c r="B1523" s="228" t="s">
        <v>7827</v>
      </c>
      <c r="C1523" s="229" t="s">
        <v>7828</v>
      </c>
      <c r="D1523" s="230" t="s">
        <v>46</v>
      </c>
      <c r="E1523" s="231" t="s">
        <v>46</v>
      </c>
      <c r="F1523" s="231" t="s">
        <v>46</v>
      </c>
      <c r="G1523" s="231" t="s">
        <v>46</v>
      </c>
      <c r="H1523" s="231" t="s">
        <v>46</v>
      </c>
      <c r="I1523" s="232" t="s">
        <v>46</v>
      </c>
      <c r="J1523" s="231" t="s">
        <v>46</v>
      </c>
      <c r="K1523" s="230" t="s">
        <v>46</v>
      </c>
      <c r="L1523" s="230" t="s">
        <v>46</v>
      </c>
      <c r="M1523" s="233">
        <v>0</v>
      </c>
      <c r="N1523" s="234" t="s">
        <v>46</v>
      </c>
      <c r="O1523" s="230" t="s">
        <v>46</v>
      </c>
      <c r="P1523" s="230" t="s">
        <v>46</v>
      </c>
      <c r="Q1523" s="233">
        <v>0</v>
      </c>
      <c r="R1523" s="234">
        <v>0</v>
      </c>
      <c r="S1523" s="235" t="s">
        <v>46</v>
      </c>
      <c r="T1523" s="236"/>
      <c r="U1523" s="237"/>
      <c r="V1523" s="238" t="s">
        <v>46</v>
      </c>
      <c r="W1523" s="236">
        <v>0</v>
      </c>
      <c r="X1523" s="237" t="s">
        <v>46</v>
      </c>
      <c r="Y1523" s="239">
        <v>0</v>
      </c>
      <c r="Z1523" s="237" t="s">
        <v>46</v>
      </c>
      <c r="AA1523" s="239">
        <v>0</v>
      </c>
      <c r="AB1523" s="240" t="s">
        <v>46</v>
      </c>
      <c r="AC1523" s="241" t="s">
        <v>46</v>
      </c>
      <c r="AD1523" s="241" t="s">
        <v>46</v>
      </c>
      <c r="AE1523" s="237"/>
      <c r="AF1523" s="237"/>
      <c r="AG1523" s="237"/>
      <c r="AH1523" s="237"/>
      <c r="AI1523" s="237" t="s">
        <v>7748</v>
      </c>
      <c r="AJ1523" s="237" t="s">
        <v>7825</v>
      </c>
      <c r="AK1523" s="237" t="s">
        <v>94</v>
      </c>
      <c r="AL1523" s="237" t="s">
        <v>35</v>
      </c>
      <c r="AM1523" s="242">
        <v>4</v>
      </c>
    </row>
    <row r="1524" spans="2:39">
      <c r="B1524" s="228" t="s">
        <v>7829</v>
      </c>
      <c r="C1524" s="229" t="s">
        <v>7830</v>
      </c>
      <c r="D1524" s="230" t="s">
        <v>46</v>
      </c>
      <c r="E1524" s="231" t="s">
        <v>46</v>
      </c>
      <c r="F1524" s="231" t="s">
        <v>46</v>
      </c>
      <c r="G1524" s="231" t="s">
        <v>46</v>
      </c>
      <c r="H1524" s="231" t="s">
        <v>46</v>
      </c>
      <c r="I1524" s="232" t="s">
        <v>46</v>
      </c>
      <c r="J1524" s="231" t="s">
        <v>46</v>
      </c>
      <c r="K1524" s="230" t="s">
        <v>46</v>
      </c>
      <c r="L1524" s="230" t="s">
        <v>46</v>
      </c>
      <c r="M1524" s="233">
        <v>0</v>
      </c>
      <c r="N1524" s="234" t="s">
        <v>46</v>
      </c>
      <c r="O1524" s="230" t="s">
        <v>46</v>
      </c>
      <c r="P1524" s="230" t="s">
        <v>46</v>
      </c>
      <c r="Q1524" s="233">
        <v>0</v>
      </c>
      <c r="R1524" s="234">
        <v>0</v>
      </c>
      <c r="S1524" s="235" t="s">
        <v>46</v>
      </c>
      <c r="T1524" s="236"/>
      <c r="U1524" s="237"/>
      <c r="V1524" s="238" t="s">
        <v>46</v>
      </c>
      <c r="W1524" s="236">
        <v>0</v>
      </c>
      <c r="X1524" s="237" t="s">
        <v>46</v>
      </c>
      <c r="Y1524" s="239">
        <v>0</v>
      </c>
      <c r="Z1524" s="237" t="s">
        <v>46</v>
      </c>
      <c r="AA1524" s="239">
        <v>0</v>
      </c>
      <c r="AB1524" s="240" t="s">
        <v>46</v>
      </c>
      <c r="AC1524" s="241" t="s">
        <v>46</v>
      </c>
      <c r="AD1524" s="241" t="s">
        <v>46</v>
      </c>
      <c r="AE1524" s="237"/>
      <c r="AF1524" s="237"/>
      <c r="AG1524" s="237"/>
      <c r="AH1524" s="237"/>
      <c r="AI1524" s="237" t="s">
        <v>7748</v>
      </c>
      <c r="AJ1524" s="237" t="s">
        <v>7825</v>
      </c>
      <c r="AK1524" s="237" t="s">
        <v>94</v>
      </c>
      <c r="AL1524" s="237" t="s">
        <v>115</v>
      </c>
      <c r="AM1524" s="242">
        <v>4</v>
      </c>
    </row>
    <row r="1525" spans="2:39">
      <c r="B1525" s="228" t="s">
        <v>7831</v>
      </c>
      <c r="C1525" s="229" t="s">
        <v>7832</v>
      </c>
      <c r="D1525" s="230" t="s">
        <v>46</v>
      </c>
      <c r="E1525" s="231" t="s">
        <v>46</v>
      </c>
      <c r="F1525" s="231" t="s">
        <v>46</v>
      </c>
      <c r="G1525" s="231" t="s">
        <v>46</v>
      </c>
      <c r="H1525" s="231" t="s">
        <v>46</v>
      </c>
      <c r="I1525" s="232" t="s">
        <v>46</v>
      </c>
      <c r="J1525" s="231" t="s">
        <v>46</v>
      </c>
      <c r="K1525" s="230" t="s">
        <v>46</v>
      </c>
      <c r="L1525" s="230" t="s">
        <v>46</v>
      </c>
      <c r="M1525" s="233">
        <v>0</v>
      </c>
      <c r="N1525" s="234" t="s">
        <v>46</v>
      </c>
      <c r="O1525" s="230" t="s">
        <v>46</v>
      </c>
      <c r="P1525" s="230" t="s">
        <v>46</v>
      </c>
      <c r="Q1525" s="233">
        <v>0</v>
      </c>
      <c r="R1525" s="234">
        <v>0</v>
      </c>
      <c r="S1525" s="235" t="s">
        <v>46</v>
      </c>
      <c r="T1525" s="236"/>
      <c r="U1525" s="237"/>
      <c r="V1525" s="238" t="s">
        <v>46</v>
      </c>
      <c r="W1525" s="236">
        <v>0</v>
      </c>
      <c r="X1525" s="237" t="s">
        <v>46</v>
      </c>
      <c r="Y1525" s="239">
        <v>0</v>
      </c>
      <c r="Z1525" s="237" t="s">
        <v>46</v>
      </c>
      <c r="AA1525" s="239">
        <v>0</v>
      </c>
      <c r="AB1525" s="240" t="s">
        <v>46</v>
      </c>
      <c r="AC1525" s="241" t="s">
        <v>46</v>
      </c>
      <c r="AD1525" s="241" t="s">
        <v>46</v>
      </c>
      <c r="AE1525" s="237"/>
      <c r="AF1525" s="237"/>
      <c r="AG1525" s="237"/>
      <c r="AH1525" s="237"/>
      <c r="AI1525" s="237" t="s">
        <v>7748</v>
      </c>
      <c r="AJ1525" s="237" t="s">
        <v>7825</v>
      </c>
      <c r="AK1525" s="237" t="s">
        <v>94</v>
      </c>
      <c r="AL1525" s="237" t="s">
        <v>195</v>
      </c>
      <c r="AM1525" s="242">
        <v>4</v>
      </c>
    </row>
    <row r="1526" spans="2:39">
      <c r="B1526" s="198" t="s">
        <v>7833</v>
      </c>
      <c r="C1526" s="199" t="s">
        <v>7834</v>
      </c>
      <c r="D1526" s="200" t="s">
        <v>46</v>
      </c>
      <c r="E1526" s="201" t="s">
        <v>46</v>
      </c>
      <c r="F1526" s="201" t="s">
        <v>46</v>
      </c>
      <c r="G1526" s="201" t="s">
        <v>46</v>
      </c>
      <c r="H1526" s="201" t="s">
        <v>46</v>
      </c>
      <c r="I1526" s="202" t="s">
        <v>46</v>
      </c>
      <c r="J1526" s="201" t="s">
        <v>46</v>
      </c>
      <c r="K1526" s="200" t="s">
        <v>46</v>
      </c>
      <c r="L1526" s="200" t="s">
        <v>46</v>
      </c>
      <c r="M1526" s="203">
        <v>0</v>
      </c>
      <c r="N1526" s="204" t="s">
        <v>46</v>
      </c>
      <c r="O1526" s="200" t="s">
        <v>46</v>
      </c>
      <c r="P1526" s="200" t="s">
        <v>46</v>
      </c>
      <c r="Q1526" s="203">
        <v>0</v>
      </c>
      <c r="R1526" s="204">
        <v>0</v>
      </c>
      <c r="S1526" s="205" t="s">
        <v>46</v>
      </c>
      <c r="T1526" s="52"/>
      <c r="U1526" s="51"/>
      <c r="V1526" s="206" t="s">
        <v>46</v>
      </c>
      <c r="W1526" s="52">
        <v>0</v>
      </c>
      <c r="X1526" s="51" t="s">
        <v>46</v>
      </c>
      <c r="Y1526" s="54">
        <v>0</v>
      </c>
      <c r="Z1526" s="51" t="s">
        <v>46</v>
      </c>
      <c r="AA1526" s="54">
        <v>0</v>
      </c>
      <c r="AB1526" s="55" t="s">
        <v>46</v>
      </c>
      <c r="AC1526" s="50" t="s">
        <v>46</v>
      </c>
      <c r="AD1526" s="50" t="s">
        <v>46</v>
      </c>
      <c r="AE1526" s="51"/>
      <c r="AF1526" s="51"/>
      <c r="AG1526" s="51"/>
      <c r="AH1526" s="51"/>
      <c r="AI1526" s="51" t="s">
        <v>7833</v>
      </c>
      <c r="AJ1526" s="51" t="s">
        <v>46</v>
      </c>
      <c r="AK1526" s="51" t="s">
        <v>46</v>
      </c>
      <c r="AL1526" s="51" t="s">
        <v>46</v>
      </c>
      <c r="AM1526" s="56">
        <v>1</v>
      </c>
    </row>
    <row r="1527" spans="2:39">
      <c r="B1527" s="180" t="s">
        <v>7835</v>
      </c>
      <c r="C1527" s="181" t="s">
        <v>7836</v>
      </c>
      <c r="D1527" s="182" t="s">
        <v>46</v>
      </c>
      <c r="E1527" s="183" t="s">
        <v>46</v>
      </c>
      <c r="F1527" s="183" t="s">
        <v>46</v>
      </c>
      <c r="G1527" s="183" t="s">
        <v>46</v>
      </c>
      <c r="H1527" s="183" t="s">
        <v>46</v>
      </c>
      <c r="I1527" s="184" t="s">
        <v>46</v>
      </c>
      <c r="J1527" s="183" t="s">
        <v>46</v>
      </c>
      <c r="K1527" s="182" t="s">
        <v>46</v>
      </c>
      <c r="L1527" s="182" t="s">
        <v>46</v>
      </c>
      <c r="M1527" s="185">
        <v>0</v>
      </c>
      <c r="N1527" s="186" t="s">
        <v>46</v>
      </c>
      <c r="O1527" s="182" t="s">
        <v>46</v>
      </c>
      <c r="P1527" s="182" t="s">
        <v>46</v>
      </c>
      <c r="Q1527" s="185">
        <v>0</v>
      </c>
      <c r="R1527" s="186">
        <v>0</v>
      </c>
      <c r="S1527" s="187" t="s">
        <v>46</v>
      </c>
      <c r="T1527" s="36"/>
      <c r="U1527" s="35"/>
      <c r="V1527" s="188" t="s">
        <v>46</v>
      </c>
      <c r="W1527" s="36">
        <v>0</v>
      </c>
      <c r="X1527" s="35" t="s">
        <v>46</v>
      </c>
      <c r="Y1527" s="38">
        <v>0</v>
      </c>
      <c r="Z1527" s="35" t="s">
        <v>46</v>
      </c>
      <c r="AA1527" s="38">
        <v>0</v>
      </c>
      <c r="AB1527" s="39" t="s">
        <v>46</v>
      </c>
      <c r="AC1527" s="34" t="s">
        <v>46</v>
      </c>
      <c r="AD1527" s="34" t="s">
        <v>46</v>
      </c>
      <c r="AE1527" s="35"/>
      <c r="AF1527" s="35"/>
      <c r="AG1527" s="35"/>
      <c r="AH1527" s="35"/>
      <c r="AI1527" s="35" t="s">
        <v>7833</v>
      </c>
      <c r="AJ1527" s="35" t="s">
        <v>94</v>
      </c>
      <c r="AK1527" s="35" t="s">
        <v>46</v>
      </c>
      <c r="AL1527" s="35" t="s">
        <v>46</v>
      </c>
      <c r="AM1527" s="40">
        <v>2</v>
      </c>
    </row>
    <row r="1528" spans="2:39">
      <c r="B1528" s="189" t="s">
        <v>7837</v>
      </c>
      <c r="C1528" s="190" t="s">
        <v>7836</v>
      </c>
      <c r="D1528" s="191" t="s">
        <v>46</v>
      </c>
      <c r="E1528" s="192" t="s">
        <v>46</v>
      </c>
      <c r="F1528" s="192" t="s">
        <v>46</v>
      </c>
      <c r="G1528" s="192" t="s">
        <v>46</v>
      </c>
      <c r="H1528" s="192" t="s">
        <v>46</v>
      </c>
      <c r="I1528" s="193" t="s">
        <v>46</v>
      </c>
      <c r="J1528" s="192" t="s">
        <v>46</v>
      </c>
      <c r="K1528" s="191" t="s">
        <v>46</v>
      </c>
      <c r="L1528" s="191" t="s">
        <v>46</v>
      </c>
      <c r="M1528" s="194">
        <v>0</v>
      </c>
      <c r="N1528" s="195" t="s">
        <v>46</v>
      </c>
      <c r="O1528" s="191" t="s">
        <v>46</v>
      </c>
      <c r="P1528" s="191" t="s">
        <v>46</v>
      </c>
      <c r="Q1528" s="194">
        <v>0</v>
      </c>
      <c r="R1528" s="195">
        <v>0</v>
      </c>
      <c r="S1528" s="196" t="s">
        <v>46</v>
      </c>
      <c r="T1528" s="44"/>
      <c r="U1528" s="43"/>
      <c r="V1528" s="197" t="s">
        <v>46</v>
      </c>
      <c r="W1528" s="44">
        <v>0</v>
      </c>
      <c r="X1528" s="43" t="s">
        <v>46</v>
      </c>
      <c r="Y1528" s="46">
        <v>0</v>
      </c>
      <c r="Z1528" s="43" t="s">
        <v>46</v>
      </c>
      <c r="AA1528" s="46">
        <v>0</v>
      </c>
      <c r="AB1528" s="47" t="s">
        <v>46</v>
      </c>
      <c r="AC1528" s="42" t="s">
        <v>46</v>
      </c>
      <c r="AD1528" s="42" t="s">
        <v>46</v>
      </c>
      <c r="AE1528" s="43"/>
      <c r="AF1528" s="43"/>
      <c r="AG1528" s="43"/>
      <c r="AH1528" s="43"/>
      <c r="AI1528" s="43" t="s">
        <v>7833</v>
      </c>
      <c r="AJ1528" s="43" t="s">
        <v>94</v>
      </c>
      <c r="AK1528" s="43" t="s">
        <v>94</v>
      </c>
      <c r="AL1528" s="43" t="s">
        <v>46</v>
      </c>
      <c r="AM1528" s="48">
        <v>3</v>
      </c>
    </row>
    <row r="1529" spans="2:39">
      <c r="B1529" s="228" t="s">
        <v>7838</v>
      </c>
      <c r="C1529" s="229" t="s">
        <v>7839</v>
      </c>
      <c r="D1529" s="230" t="s">
        <v>46</v>
      </c>
      <c r="E1529" s="231" t="s">
        <v>46</v>
      </c>
      <c r="F1529" s="231" t="s">
        <v>46</v>
      </c>
      <c r="G1529" s="231" t="s">
        <v>46</v>
      </c>
      <c r="H1529" s="231" t="s">
        <v>46</v>
      </c>
      <c r="I1529" s="232" t="s">
        <v>46</v>
      </c>
      <c r="J1529" s="231" t="s">
        <v>46</v>
      </c>
      <c r="K1529" s="230" t="s">
        <v>46</v>
      </c>
      <c r="L1529" s="230" t="s">
        <v>46</v>
      </c>
      <c r="M1529" s="233">
        <v>0</v>
      </c>
      <c r="N1529" s="234" t="s">
        <v>46</v>
      </c>
      <c r="O1529" s="230" t="s">
        <v>46</v>
      </c>
      <c r="P1529" s="230" t="s">
        <v>46</v>
      </c>
      <c r="Q1529" s="233">
        <v>0</v>
      </c>
      <c r="R1529" s="234">
        <v>0</v>
      </c>
      <c r="S1529" s="235" t="s">
        <v>46</v>
      </c>
      <c r="T1529" s="236"/>
      <c r="U1529" s="237"/>
      <c r="V1529" s="238" t="s">
        <v>46</v>
      </c>
      <c r="W1529" s="236">
        <v>0</v>
      </c>
      <c r="X1529" s="237" t="s">
        <v>46</v>
      </c>
      <c r="Y1529" s="239">
        <v>0</v>
      </c>
      <c r="Z1529" s="237" t="s">
        <v>46</v>
      </c>
      <c r="AA1529" s="239">
        <v>0</v>
      </c>
      <c r="AB1529" s="240" t="s">
        <v>46</v>
      </c>
      <c r="AC1529" s="241" t="s">
        <v>46</v>
      </c>
      <c r="AD1529" s="241" t="s">
        <v>46</v>
      </c>
      <c r="AE1529" s="237"/>
      <c r="AF1529" s="237"/>
      <c r="AG1529" s="237"/>
      <c r="AH1529" s="237"/>
      <c r="AI1529" s="237" t="s">
        <v>7833</v>
      </c>
      <c r="AJ1529" s="237" t="s">
        <v>94</v>
      </c>
      <c r="AK1529" s="237" t="s">
        <v>94</v>
      </c>
      <c r="AL1529" s="237" t="s">
        <v>770</v>
      </c>
      <c r="AM1529" s="242">
        <v>4</v>
      </c>
    </row>
    <row r="1530" spans="2:39">
      <c r="B1530" s="189" t="s">
        <v>7840</v>
      </c>
      <c r="C1530" s="190" t="s">
        <v>7841</v>
      </c>
      <c r="D1530" s="191" t="s">
        <v>46</v>
      </c>
      <c r="E1530" s="192" t="s">
        <v>46</v>
      </c>
      <c r="F1530" s="192" t="s">
        <v>46</v>
      </c>
      <c r="G1530" s="192" t="s">
        <v>46</v>
      </c>
      <c r="H1530" s="192" t="s">
        <v>46</v>
      </c>
      <c r="I1530" s="193" t="s">
        <v>46</v>
      </c>
      <c r="J1530" s="192" t="s">
        <v>46</v>
      </c>
      <c r="K1530" s="191" t="s">
        <v>46</v>
      </c>
      <c r="L1530" s="191" t="s">
        <v>46</v>
      </c>
      <c r="M1530" s="194">
        <v>0</v>
      </c>
      <c r="N1530" s="195" t="s">
        <v>46</v>
      </c>
      <c r="O1530" s="191" t="s">
        <v>46</v>
      </c>
      <c r="P1530" s="191" t="s">
        <v>46</v>
      </c>
      <c r="Q1530" s="194">
        <v>0</v>
      </c>
      <c r="R1530" s="195">
        <v>0</v>
      </c>
      <c r="S1530" s="196" t="s">
        <v>46</v>
      </c>
      <c r="T1530" s="44"/>
      <c r="U1530" s="43"/>
      <c r="V1530" s="197" t="s">
        <v>46</v>
      </c>
      <c r="W1530" s="44">
        <v>0</v>
      </c>
      <c r="X1530" s="43" t="s">
        <v>46</v>
      </c>
      <c r="Y1530" s="46">
        <v>0</v>
      </c>
      <c r="Z1530" s="43" t="s">
        <v>46</v>
      </c>
      <c r="AA1530" s="46">
        <v>0</v>
      </c>
      <c r="AB1530" s="47" t="s">
        <v>46</v>
      </c>
      <c r="AC1530" s="42" t="s">
        <v>46</v>
      </c>
      <c r="AD1530" s="42" t="s">
        <v>46</v>
      </c>
      <c r="AE1530" s="43"/>
      <c r="AF1530" s="43"/>
      <c r="AG1530" s="43"/>
      <c r="AH1530" s="43"/>
      <c r="AI1530" s="43" t="s">
        <v>7833</v>
      </c>
      <c r="AJ1530" s="43" t="s">
        <v>94</v>
      </c>
      <c r="AK1530" s="43" t="s">
        <v>96</v>
      </c>
      <c r="AL1530" s="43" t="s">
        <v>46</v>
      </c>
      <c r="AM1530" s="48">
        <v>3</v>
      </c>
    </row>
    <row r="1531" spans="2:39">
      <c r="B1531" s="228" t="s">
        <v>7842</v>
      </c>
      <c r="C1531" s="229" t="s">
        <v>7841</v>
      </c>
      <c r="D1531" s="230" t="s">
        <v>46</v>
      </c>
      <c r="E1531" s="231" t="s">
        <v>38</v>
      </c>
      <c r="F1531" s="231" t="s">
        <v>97</v>
      </c>
      <c r="G1531" s="231" t="s">
        <v>35</v>
      </c>
      <c r="H1531" s="231" t="s">
        <v>7652</v>
      </c>
      <c r="I1531" s="232" t="s">
        <v>98</v>
      </c>
      <c r="J1531" s="231" t="s">
        <v>2913</v>
      </c>
      <c r="K1531" s="230" t="s">
        <v>128</v>
      </c>
      <c r="L1531" s="230" t="s">
        <v>1578</v>
      </c>
      <c r="M1531" s="233">
        <v>600000</v>
      </c>
      <c r="N1531" s="234" t="s">
        <v>8271</v>
      </c>
      <c r="O1531" s="230" t="s">
        <v>1579</v>
      </c>
      <c r="P1531" s="230" t="s">
        <v>46</v>
      </c>
      <c r="Q1531" s="233">
        <v>0</v>
      </c>
      <c r="R1531" s="234">
        <v>0</v>
      </c>
      <c r="S1531" s="235" t="s">
        <v>46</v>
      </c>
      <c r="T1531" s="236"/>
      <c r="U1531" s="237"/>
      <c r="V1531" s="238" t="s">
        <v>104</v>
      </c>
      <c r="W1531" s="236">
        <v>0</v>
      </c>
      <c r="X1531" s="237" t="s">
        <v>46</v>
      </c>
      <c r="Y1531" s="239">
        <v>0</v>
      </c>
      <c r="Z1531" s="237" t="s">
        <v>46</v>
      </c>
      <c r="AA1531" s="239">
        <v>0</v>
      </c>
      <c r="AB1531" s="240" t="s">
        <v>46</v>
      </c>
      <c r="AC1531" s="241" t="s">
        <v>46</v>
      </c>
      <c r="AD1531" s="241" t="s">
        <v>46</v>
      </c>
      <c r="AE1531" s="237"/>
      <c r="AF1531" s="237"/>
      <c r="AG1531" s="237"/>
      <c r="AH1531" s="237"/>
      <c r="AI1531" s="237" t="s">
        <v>7833</v>
      </c>
      <c r="AJ1531" s="237" t="s">
        <v>94</v>
      </c>
      <c r="AK1531" s="237" t="s">
        <v>96</v>
      </c>
      <c r="AL1531" s="237" t="s">
        <v>35</v>
      </c>
      <c r="AM1531" s="242">
        <v>4</v>
      </c>
    </row>
    <row r="1532" spans="2:39">
      <c r="B1532" s="189" t="s">
        <v>7843</v>
      </c>
      <c r="C1532" s="190" t="s">
        <v>7844</v>
      </c>
      <c r="D1532" s="191" t="s">
        <v>46</v>
      </c>
      <c r="E1532" s="192" t="s">
        <v>46</v>
      </c>
      <c r="F1532" s="192" t="s">
        <v>46</v>
      </c>
      <c r="G1532" s="192" t="s">
        <v>46</v>
      </c>
      <c r="H1532" s="192" t="s">
        <v>46</v>
      </c>
      <c r="I1532" s="193" t="s">
        <v>46</v>
      </c>
      <c r="J1532" s="192" t="s">
        <v>46</v>
      </c>
      <c r="K1532" s="191" t="s">
        <v>46</v>
      </c>
      <c r="L1532" s="191" t="s">
        <v>46</v>
      </c>
      <c r="M1532" s="194">
        <v>0</v>
      </c>
      <c r="N1532" s="195" t="s">
        <v>46</v>
      </c>
      <c r="O1532" s="191" t="s">
        <v>46</v>
      </c>
      <c r="P1532" s="191" t="s">
        <v>46</v>
      </c>
      <c r="Q1532" s="194">
        <v>0</v>
      </c>
      <c r="R1532" s="195">
        <v>0</v>
      </c>
      <c r="S1532" s="196" t="s">
        <v>46</v>
      </c>
      <c r="T1532" s="44"/>
      <c r="U1532" s="43"/>
      <c r="V1532" s="197" t="s">
        <v>46</v>
      </c>
      <c r="W1532" s="44">
        <v>0</v>
      </c>
      <c r="X1532" s="43" t="s">
        <v>46</v>
      </c>
      <c r="Y1532" s="46">
        <v>0</v>
      </c>
      <c r="Z1532" s="43" t="s">
        <v>46</v>
      </c>
      <c r="AA1532" s="46">
        <v>0</v>
      </c>
      <c r="AB1532" s="47" t="s">
        <v>46</v>
      </c>
      <c r="AC1532" s="42" t="s">
        <v>46</v>
      </c>
      <c r="AD1532" s="42" t="s">
        <v>46</v>
      </c>
      <c r="AE1532" s="43"/>
      <c r="AF1532" s="43"/>
      <c r="AG1532" s="43"/>
      <c r="AH1532" s="43"/>
      <c r="AI1532" s="43" t="s">
        <v>7833</v>
      </c>
      <c r="AJ1532" s="43" t="s">
        <v>94</v>
      </c>
      <c r="AK1532" s="43" t="s">
        <v>118</v>
      </c>
      <c r="AL1532" s="43" t="s">
        <v>46</v>
      </c>
      <c r="AM1532" s="48">
        <v>3</v>
      </c>
    </row>
    <row r="1533" spans="2:39">
      <c r="B1533" s="228" t="s">
        <v>7845</v>
      </c>
      <c r="C1533" s="229" t="s">
        <v>7844</v>
      </c>
      <c r="D1533" s="230" t="s">
        <v>46</v>
      </c>
      <c r="E1533" s="231" t="s">
        <v>38</v>
      </c>
      <c r="F1533" s="231" t="s">
        <v>97</v>
      </c>
      <c r="G1533" s="231" t="s">
        <v>35</v>
      </c>
      <c r="H1533" s="231" t="s">
        <v>7652</v>
      </c>
      <c r="I1533" s="232" t="s">
        <v>98</v>
      </c>
      <c r="J1533" s="231" t="s">
        <v>2913</v>
      </c>
      <c r="K1533" s="230" t="s">
        <v>128</v>
      </c>
      <c r="L1533" s="230" t="s">
        <v>1578</v>
      </c>
      <c r="M1533" s="233">
        <v>9868350</v>
      </c>
      <c r="N1533" s="234" t="s">
        <v>8271</v>
      </c>
      <c r="O1533" s="230" t="s">
        <v>1579</v>
      </c>
      <c r="P1533" s="230" t="s">
        <v>46</v>
      </c>
      <c r="Q1533" s="233">
        <v>0</v>
      </c>
      <c r="R1533" s="234">
        <v>0</v>
      </c>
      <c r="S1533" s="235" t="s">
        <v>46</v>
      </c>
      <c r="T1533" s="236"/>
      <c r="U1533" s="237"/>
      <c r="V1533" s="238" t="s">
        <v>104</v>
      </c>
      <c r="W1533" s="236">
        <v>0</v>
      </c>
      <c r="X1533" s="237" t="s">
        <v>46</v>
      </c>
      <c r="Y1533" s="239">
        <v>0</v>
      </c>
      <c r="Z1533" s="237" t="s">
        <v>46</v>
      </c>
      <c r="AA1533" s="239">
        <v>0</v>
      </c>
      <c r="AB1533" s="240" t="s">
        <v>46</v>
      </c>
      <c r="AC1533" s="241" t="s">
        <v>46</v>
      </c>
      <c r="AD1533" s="241" t="s">
        <v>46</v>
      </c>
      <c r="AE1533" s="237"/>
      <c r="AF1533" s="237"/>
      <c r="AG1533" s="237"/>
      <c r="AH1533" s="237"/>
      <c r="AI1533" s="237" t="s">
        <v>7833</v>
      </c>
      <c r="AJ1533" s="237" t="s">
        <v>94</v>
      </c>
      <c r="AK1533" s="237" t="s">
        <v>118</v>
      </c>
      <c r="AL1533" s="237" t="s">
        <v>35</v>
      </c>
      <c r="AM1533" s="242">
        <v>4</v>
      </c>
    </row>
    <row r="1534" spans="2:39">
      <c r="B1534" s="189" t="s">
        <v>7846</v>
      </c>
      <c r="C1534" s="190" t="s">
        <v>7847</v>
      </c>
      <c r="D1534" s="191" t="s">
        <v>46</v>
      </c>
      <c r="E1534" s="192" t="s">
        <v>46</v>
      </c>
      <c r="F1534" s="192" t="s">
        <v>46</v>
      </c>
      <c r="G1534" s="192" t="s">
        <v>46</v>
      </c>
      <c r="H1534" s="192" t="s">
        <v>46</v>
      </c>
      <c r="I1534" s="193" t="s">
        <v>46</v>
      </c>
      <c r="J1534" s="192" t="s">
        <v>46</v>
      </c>
      <c r="K1534" s="191" t="s">
        <v>46</v>
      </c>
      <c r="L1534" s="191" t="s">
        <v>46</v>
      </c>
      <c r="M1534" s="194">
        <v>0</v>
      </c>
      <c r="N1534" s="195" t="s">
        <v>46</v>
      </c>
      <c r="O1534" s="191" t="s">
        <v>46</v>
      </c>
      <c r="P1534" s="191" t="s">
        <v>46</v>
      </c>
      <c r="Q1534" s="194">
        <v>0</v>
      </c>
      <c r="R1534" s="195">
        <v>0</v>
      </c>
      <c r="S1534" s="196" t="s">
        <v>46</v>
      </c>
      <c r="T1534" s="44"/>
      <c r="U1534" s="43"/>
      <c r="V1534" s="197" t="s">
        <v>46</v>
      </c>
      <c r="W1534" s="44">
        <v>0</v>
      </c>
      <c r="X1534" s="43" t="s">
        <v>46</v>
      </c>
      <c r="Y1534" s="46">
        <v>0</v>
      </c>
      <c r="Z1534" s="43" t="s">
        <v>46</v>
      </c>
      <c r="AA1534" s="46">
        <v>0</v>
      </c>
      <c r="AB1534" s="47" t="s">
        <v>46</v>
      </c>
      <c r="AC1534" s="42" t="s">
        <v>46</v>
      </c>
      <c r="AD1534" s="42" t="s">
        <v>46</v>
      </c>
      <c r="AE1534" s="43"/>
      <c r="AF1534" s="43"/>
      <c r="AG1534" s="43"/>
      <c r="AH1534" s="43"/>
      <c r="AI1534" s="43" t="s">
        <v>7833</v>
      </c>
      <c r="AJ1534" s="43" t="s">
        <v>94</v>
      </c>
      <c r="AK1534" s="43" t="s">
        <v>175</v>
      </c>
      <c r="AL1534" s="43" t="s">
        <v>46</v>
      </c>
      <c r="AM1534" s="48">
        <v>3</v>
      </c>
    </row>
    <row r="1535" spans="2:39">
      <c r="B1535" s="228" t="s">
        <v>7848</v>
      </c>
      <c r="C1535" s="229" t="s">
        <v>7849</v>
      </c>
      <c r="D1535" s="230" t="s">
        <v>46</v>
      </c>
      <c r="E1535" s="231" t="s">
        <v>38</v>
      </c>
      <c r="F1535" s="231" t="s">
        <v>97</v>
      </c>
      <c r="G1535" s="231" t="s">
        <v>35</v>
      </c>
      <c r="H1535" s="231" t="s">
        <v>7652</v>
      </c>
      <c r="I1535" s="232" t="s">
        <v>98</v>
      </c>
      <c r="J1535" s="231" t="s">
        <v>2913</v>
      </c>
      <c r="K1535" s="230" t="s">
        <v>128</v>
      </c>
      <c r="L1535" s="230" t="s">
        <v>1578</v>
      </c>
      <c r="M1535" s="233">
        <v>54375000</v>
      </c>
      <c r="N1535" s="234" t="s">
        <v>8271</v>
      </c>
      <c r="O1535" s="230" t="s">
        <v>1579</v>
      </c>
      <c r="P1535" s="230" t="s">
        <v>46</v>
      </c>
      <c r="Q1535" s="233">
        <v>0</v>
      </c>
      <c r="R1535" s="234">
        <v>0</v>
      </c>
      <c r="S1535" s="235" t="s">
        <v>46</v>
      </c>
      <c r="T1535" s="236"/>
      <c r="U1535" s="237"/>
      <c r="V1535" s="238" t="s">
        <v>104</v>
      </c>
      <c r="W1535" s="236">
        <v>0</v>
      </c>
      <c r="X1535" s="237" t="s">
        <v>46</v>
      </c>
      <c r="Y1535" s="239">
        <v>0</v>
      </c>
      <c r="Z1535" s="237" t="s">
        <v>46</v>
      </c>
      <c r="AA1535" s="239">
        <v>0</v>
      </c>
      <c r="AB1535" s="240" t="s">
        <v>46</v>
      </c>
      <c r="AC1535" s="241" t="s">
        <v>46</v>
      </c>
      <c r="AD1535" s="241" t="s">
        <v>46</v>
      </c>
      <c r="AE1535" s="237"/>
      <c r="AF1535" s="237"/>
      <c r="AG1535" s="237"/>
      <c r="AH1535" s="237"/>
      <c r="AI1535" s="237" t="s">
        <v>7833</v>
      </c>
      <c r="AJ1535" s="237" t="s">
        <v>94</v>
      </c>
      <c r="AK1535" s="237" t="s">
        <v>175</v>
      </c>
      <c r="AL1535" s="237" t="s">
        <v>35</v>
      </c>
      <c r="AM1535" s="242">
        <v>4</v>
      </c>
    </row>
    <row r="1536" spans="2:39">
      <c r="B1536" s="228" t="s">
        <v>7850</v>
      </c>
      <c r="C1536" s="229" t="s">
        <v>7851</v>
      </c>
      <c r="D1536" s="230" t="s">
        <v>46</v>
      </c>
      <c r="E1536" s="231" t="s">
        <v>38</v>
      </c>
      <c r="F1536" s="231" t="s">
        <v>97</v>
      </c>
      <c r="G1536" s="231" t="s">
        <v>35</v>
      </c>
      <c r="H1536" s="231" t="s">
        <v>7652</v>
      </c>
      <c r="I1536" s="232" t="s">
        <v>98</v>
      </c>
      <c r="J1536" s="231" t="s">
        <v>2913</v>
      </c>
      <c r="K1536" s="230" t="s">
        <v>128</v>
      </c>
      <c r="L1536" s="230" t="s">
        <v>1578</v>
      </c>
      <c r="M1536" s="233">
        <v>54375000</v>
      </c>
      <c r="N1536" s="234" t="s">
        <v>8271</v>
      </c>
      <c r="O1536" s="230" t="s">
        <v>1579</v>
      </c>
      <c r="P1536" s="230" t="s">
        <v>46</v>
      </c>
      <c r="Q1536" s="233">
        <v>0</v>
      </c>
      <c r="R1536" s="234">
        <v>0</v>
      </c>
      <c r="S1536" s="235" t="s">
        <v>46</v>
      </c>
      <c r="T1536" s="236"/>
      <c r="U1536" s="237"/>
      <c r="V1536" s="238" t="s">
        <v>104</v>
      </c>
      <c r="W1536" s="236">
        <v>0</v>
      </c>
      <c r="X1536" s="237" t="s">
        <v>46</v>
      </c>
      <c r="Y1536" s="239">
        <v>0</v>
      </c>
      <c r="Z1536" s="237" t="s">
        <v>46</v>
      </c>
      <c r="AA1536" s="239">
        <v>0</v>
      </c>
      <c r="AB1536" s="240" t="s">
        <v>46</v>
      </c>
      <c r="AC1536" s="241" t="s">
        <v>46</v>
      </c>
      <c r="AD1536" s="241" t="s">
        <v>46</v>
      </c>
      <c r="AE1536" s="237"/>
      <c r="AF1536" s="237"/>
      <c r="AG1536" s="237"/>
      <c r="AH1536" s="237"/>
      <c r="AI1536" s="237" t="s">
        <v>7833</v>
      </c>
      <c r="AJ1536" s="237" t="s">
        <v>94</v>
      </c>
      <c r="AK1536" s="237" t="s">
        <v>175</v>
      </c>
      <c r="AL1536" s="237" t="s">
        <v>109</v>
      </c>
      <c r="AM1536" s="242">
        <v>4</v>
      </c>
    </row>
    <row r="1537" spans="2:39">
      <c r="B1537" s="228" t="s">
        <v>7852</v>
      </c>
      <c r="C1537" s="229" t="s">
        <v>7853</v>
      </c>
      <c r="D1537" s="230" t="s">
        <v>46</v>
      </c>
      <c r="E1537" s="231" t="s">
        <v>38</v>
      </c>
      <c r="F1537" s="231" t="s">
        <v>97</v>
      </c>
      <c r="G1537" s="231" t="s">
        <v>35</v>
      </c>
      <c r="H1537" s="231" t="s">
        <v>7652</v>
      </c>
      <c r="I1537" s="232" t="s">
        <v>98</v>
      </c>
      <c r="J1537" s="231" t="s">
        <v>2913</v>
      </c>
      <c r="K1537" s="230" t="s">
        <v>128</v>
      </c>
      <c r="L1537" s="230" t="s">
        <v>1578</v>
      </c>
      <c r="M1537" s="233">
        <v>106903537.63</v>
      </c>
      <c r="N1537" s="234" t="s">
        <v>8271</v>
      </c>
      <c r="O1537" s="230" t="s">
        <v>1579</v>
      </c>
      <c r="P1537" s="230" t="s">
        <v>46</v>
      </c>
      <c r="Q1537" s="233">
        <v>0</v>
      </c>
      <c r="R1537" s="234">
        <v>0</v>
      </c>
      <c r="S1537" s="235" t="s">
        <v>46</v>
      </c>
      <c r="T1537" s="236"/>
      <c r="U1537" s="237"/>
      <c r="V1537" s="238" t="s">
        <v>104</v>
      </c>
      <c r="W1537" s="236">
        <v>0</v>
      </c>
      <c r="X1537" s="237" t="s">
        <v>46</v>
      </c>
      <c r="Y1537" s="239">
        <v>0</v>
      </c>
      <c r="Z1537" s="237" t="s">
        <v>46</v>
      </c>
      <c r="AA1537" s="239">
        <v>0</v>
      </c>
      <c r="AB1537" s="240" t="s">
        <v>46</v>
      </c>
      <c r="AC1537" s="241" t="s">
        <v>46</v>
      </c>
      <c r="AD1537" s="241" t="s">
        <v>46</v>
      </c>
      <c r="AE1537" s="237"/>
      <c r="AF1537" s="237"/>
      <c r="AG1537" s="237"/>
      <c r="AH1537" s="237"/>
      <c r="AI1537" s="237" t="s">
        <v>7833</v>
      </c>
      <c r="AJ1537" s="237" t="s">
        <v>94</v>
      </c>
      <c r="AK1537" s="237" t="s">
        <v>175</v>
      </c>
      <c r="AL1537" s="237" t="s">
        <v>111</v>
      </c>
      <c r="AM1537" s="242">
        <v>4</v>
      </c>
    </row>
    <row r="1538" spans="2:39">
      <c r="B1538" s="228" t="s">
        <v>8401</v>
      </c>
      <c r="C1538" s="229" t="s">
        <v>6659</v>
      </c>
      <c r="D1538" s="230" t="s">
        <v>46</v>
      </c>
      <c r="E1538" s="231" t="s">
        <v>46</v>
      </c>
      <c r="F1538" s="231" t="s">
        <v>46</v>
      </c>
      <c r="G1538" s="231" t="s">
        <v>46</v>
      </c>
      <c r="H1538" s="231" t="s">
        <v>46</v>
      </c>
      <c r="I1538" s="232" t="s">
        <v>46</v>
      </c>
      <c r="J1538" s="231" t="s">
        <v>46</v>
      </c>
      <c r="K1538" s="230" t="s">
        <v>46</v>
      </c>
      <c r="L1538" s="230" t="s">
        <v>46</v>
      </c>
      <c r="M1538" s="233">
        <v>0</v>
      </c>
      <c r="N1538" s="234" t="s">
        <v>46</v>
      </c>
      <c r="O1538" s="230" t="s">
        <v>46</v>
      </c>
      <c r="P1538" s="230" t="s">
        <v>46</v>
      </c>
      <c r="Q1538" s="233">
        <v>0</v>
      </c>
      <c r="R1538" s="234">
        <v>0</v>
      </c>
      <c r="S1538" s="235" t="s">
        <v>46</v>
      </c>
      <c r="T1538" s="236"/>
      <c r="U1538" s="237"/>
      <c r="V1538" s="238" t="s">
        <v>46</v>
      </c>
      <c r="W1538" s="236">
        <v>0</v>
      </c>
      <c r="X1538" s="237" t="s">
        <v>46</v>
      </c>
      <c r="Y1538" s="239">
        <v>0</v>
      </c>
      <c r="Z1538" s="237" t="s">
        <v>46</v>
      </c>
      <c r="AA1538" s="239">
        <v>0</v>
      </c>
      <c r="AB1538" s="240" t="s">
        <v>46</v>
      </c>
      <c r="AC1538" s="241" t="s">
        <v>46</v>
      </c>
      <c r="AD1538" s="241" t="s">
        <v>46</v>
      </c>
      <c r="AE1538" s="237"/>
      <c r="AF1538" s="237"/>
      <c r="AG1538" s="237"/>
      <c r="AH1538" s="237"/>
      <c r="AI1538" s="237" t="s">
        <v>7833</v>
      </c>
      <c r="AJ1538" s="237" t="s">
        <v>94</v>
      </c>
      <c r="AK1538" s="237" t="s">
        <v>175</v>
      </c>
      <c r="AL1538" s="237" t="s">
        <v>112</v>
      </c>
      <c r="AM1538" s="242">
        <v>4</v>
      </c>
    </row>
    <row r="1539" spans="2:39">
      <c r="B1539" s="228" t="s">
        <v>8402</v>
      </c>
      <c r="C1539" s="229" t="s">
        <v>8403</v>
      </c>
      <c r="D1539" s="230" t="s">
        <v>46</v>
      </c>
      <c r="E1539" s="231" t="s">
        <v>46</v>
      </c>
      <c r="F1539" s="231" t="s">
        <v>46</v>
      </c>
      <c r="G1539" s="231" t="s">
        <v>46</v>
      </c>
      <c r="H1539" s="231" t="s">
        <v>46</v>
      </c>
      <c r="I1539" s="232" t="s">
        <v>46</v>
      </c>
      <c r="J1539" s="231" t="s">
        <v>46</v>
      </c>
      <c r="K1539" s="230" t="s">
        <v>46</v>
      </c>
      <c r="L1539" s="230" t="s">
        <v>46</v>
      </c>
      <c r="M1539" s="233">
        <v>0</v>
      </c>
      <c r="N1539" s="234" t="s">
        <v>46</v>
      </c>
      <c r="O1539" s="230" t="s">
        <v>46</v>
      </c>
      <c r="P1539" s="230" t="s">
        <v>46</v>
      </c>
      <c r="Q1539" s="233">
        <v>0</v>
      </c>
      <c r="R1539" s="234">
        <v>0</v>
      </c>
      <c r="S1539" s="235" t="s">
        <v>46</v>
      </c>
      <c r="T1539" s="236"/>
      <c r="U1539" s="237"/>
      <c r="V1539" s="238" t="s">
        <v>46</v>
      </c>
      <c r="W1539" s="236">
        <v>0</v>
      </c>
      <c r="X1539" s="237" t="s">
        <v>46</v>
      </c>
      <c r="Y1539" s="239">
        <v>0</v>
      </c>
      <c r="Z1539" s="237" t="s">
        <v>46</v>
      </c>
      <c r="AA1539" s="239">
        <v>0</v>
      </c>
      <c r="AB1539" s="240" t="s">
        <v>46</v>
      </c>
      <c r="AC1539" s="241" t="s">
        <v>46</v>
      </c>
      <c r="AD1539" s="241" t="s">
        <v>46</v>
      </c>
      <c r="AE1539" s="237"/>
      <c r="AF1539" s="237"/>
      <c r="AG1539" s="237"/>
      <c r="AH1539" s="237"/>
      <c r="AI1539" s="237" t="s">
        <v>7833</v>
      </c>
      <c r="AJ1539" s="237" t="s">
        <v>94</v>
      </c>
      <c r="AK1539" s="237" t="s">
        <v>175</v>
      </c>
      <c r="AL1539" s="237" t="s">
        <v>113</v>
      </c>
      <c r="AM1539" s="242">
        <v>4</v>
      </c>
    </row>
    <row r="1540" spans="2:39">
      <c r="B1540" s="228" t="s">
        <v>8404</v>
      </c>
      <c r="C1540" s="229" t="s">
        <v>8405</v>
      </c>
      <c r="D1540" s="230" t="s">
        <v>46</v>
      </c>
      <c r="E1540" s="231" t="s">
        <v>46</v>
      </c>
      <c r="F1540" s="231" t="s">
        <v>46</v>
      </c>
      <c r="G1540" s="231" t="s">
        <v>46</v>
      </c>
      <c r="H1540" s="231" t="s">
        <v>46</v>
      </c>
      <c r="I1540" s="232" t="s">
        <v>46</v>
      </c>
      <c r="J1540" s="231" t="s">
        <v>46</v>
      </c>
      <c r="K1540" s="230" t="s">
        <v>46</v>
      </c>
      <c r="L1540" s="230" t="s">
        <v>46</v>
      </c>
      <c r="M1540" s="233">
        <v>0</v>
      </c>
      <c r="N1540" s="234" t="s">
        <v>46</v>
      </c>
      <c r="O1540" s="230" t="s">
        <v>46</v>
      </c>
      <c r="P1540" s="230" t="s">
        <v>46</v>
      </c>
      <c r="Q1540" s="233">
        <v>0</v>
      </c>
      <c r="R1540" s="234">
        <v>0</v>
      </c>
      <c r="S1540" s="235" t="s">
        <v>46</v>
      </c>
      <c r="T1540" s="236"/>
      <c r="U1540" s="237"/>
      <c r="V1540" s="238" t="s">
        <v>46</v>
      </c>
      <c r="W1540" s="236">
        <v>0</v>
      </c>
      <c r="X1540" s="237" t="s">
        <v>46</v>
      </c>
      <c r="Y1540" s="239">
        <v>0</v>
      </c>
      <c r="Z1540" s="237" t="s">
        <v>46</v>
      </c>
      <c r="AA1540" s="239">
        <v>0</v>
      </c>
      <c r="AB1540" s="240" t="s">
        <v>46</v>
      </c>
      <c r="AC1540" s="241" t="s">
        <v>46</v>
      </c>
      <c r="AD1540" s="241" t="s">
        <v>46</v>
      </c>
      <c r="AE1540" s="237"/>
      <c r="AF1540" s="237"/>
      <c r="AG1540" s="237"/>
      <c r="AH1540" s="237"/>
      <c r="AI1540" s="237" t="s">
        <v>7833</v>
      </c>
      <c r="AJ1540" s="237" t="s">
        <v>94</v>
      </c>
      <c r="AK1540" s="237" t="s">
        <v>175</v>
      </c>
      <c r="AL1540" s="237" t="s">
        <v>115</v>
      </c>
      <c r="AM1540" s="242">
        <v>4</v>
      </c>
    </row>
    <row r="1541" spans="2:39">
      <c r="B1541" s="228" t="s">
        <v>8406</v>
      </c>
      <c r="C1541" s="229" t="s">
        <v>8407</v>
      </c>
      <c r="D1541" s="230" t="s">
        <v>46</v>
      </c>
      <c r="E1541" s="231" t="s">
        <v>46</v>
      </c>
      <c r="F1541" s="231" t="s">
        <v>46</v>
      </c>
      <c r="G1541" s="231" t="s">
        <v>46</v>
      </c>
      <c r="H1541" s="231" t="s">
        <v>46</v>
      </c>
      <c r="I1541" s="232" t="s">
        <v>46</v>
      </c>
      <c r="J1541" s="231" t="s">
        <v>46</v>
      </c>
      <c r="K1541" s="230" t="s">
        <v>46</v>
      </c>
      <c r="L1541" s="230" t="s">
        <v>46</v>
      </c>
      <c r="M1541" s="233">
        <v>0</v>
      </c>
      <c r="N1541" s="234" t="s">
        <v>46</v>
      </c>
      <c r="O1541" s="230" t="s">
        <v>46</v>
      </c>
      <c r="P1541" s="230" t="s">
        <v>46</v>
      </c>
      <c r="Q1541" s="233">
        <v>0</v>
      </c>
      <c r="R1541" s="234">
        <v>0</v>
      </c>
      <c r="S1541" s="235" t="s">
        <v>46</v>
      </c>
      <c r="T1541" s="236"/>
      <c r="U1541" s="237"/>
      <c r="V1541" s="238" t="s">
        <v>46</v>
      </c>
      <c r="W1541" s="236">
        <v>0</v>
      </c>
      <c r="X1541" s="237" t="s">
        <v>46</v>
      </c>
      <c r="Y1541" s="239">
        <v>0</v>
      </c>
      <c r="Z1541" s="237" t="s">
        <v>46</v>
      </c>
      <c r="AA1541" s="239">
        <v>0</v>
      </c>
      <c r="AB1541" s="240" t="s">
        <v>46</v>
      </c>
      <c r="AC1541" s="241" t="s">
        <v>46</v>
      </c>
      <c r="AD1541" s="241" t="s">
        <v>46</v>
      </c>
      <c r="AE1541" s="237"/>
      <c r="AF1541" s="237"/>
      <c r="AG1541" s="237"/>
      <c r="AH1541" s="237"/>
      <c r="AI1541" s="237" t="s">
        <v>7833</v>
      </c>
      <c r="AJ1541" s="237" t="s">
        <v>94</v>
      </c>
      <c r="AK1541" s="237" t="s">
        <v>175</v>
      </c>
      <c r="AL1541" s="237" t="s">
        <v>167</v>
      </c>
      <c r="AM1541" s="242">
        <v>4</v>
      </c>
    </row>
    <row r="1542" spans="2:39">
      <c r="B1542" s="228" t="s">
        <v>8408</v>
      </c>
      <c r="C1542" s="229" t="s">
        <v>6669</v>
      </c>
      <c r="D1542" s="230" t="s">
        <v>46</v>
      </c>
      <c r="E1542" s="231" t="s">
        <v>46</v>
      </c>
      <c r="F1542" s="231" t="s">
        <v>46</v>
      </c>
      <c r="G1542" s="231" t="s">
        <v>46</v>
      </c>
      <c r="H1542" s="231" t="s">
        <v>46</v>
      </c>
      <c r="I1542" s="232" t="s">
        <v>46</v>
      </c>
      <c r="J1542" s="231" t="s">
        <v>46</v>
      </c>
      <c r="K1542" s="230" t="s">
        <v>46</v>
      </c>
      <c r="L1542" s="230" t="s">
        <v>46</v>
      </c>
      <c r="M1542" s="233">
        <v>0</v>
      </c>
      <c r="N1542" s="234" t="s">
        <v>46</v>
      </c>
      <c r="O1542" s="230" t="s">
        <v>46</v>
      </c>
      <c r="P1542" s="230" t="s">
        <v>46</v>
      </c>
      <c r="Q1542" s="233">
        <v>0</v>
      </c>
      <c r="R1542" s="234">
        <v>0</v>
      </c>
      <c r="S1542" s="235" t="s">
        <v>46</v>
      </c>
      <c r="T1542" s="236"/>
      <c r="U1542" s="237"/>
      <c r="V1542" s="238" t="s">
        <v>46</v>
      </c>
      <c r="W1542" s="236">
        <v>0</v>
      </c>
      <c r="X1542" s="237" t="s">
        <v>46</v>
      </c>
      <c r="Y1542" s="239">
        <v>0</v>
      </c>
      <c r="Z1542" s="237" t="s">
        <v>46</v>
      </c>
      <c r="AA1542" s="239">
        <v>0</v>
      </c>
      <c r="AB1542" s="240" t="s">
        <v>46</v>
      </c>
      <c r="AC1542" s="241" t="s">
        <v>46</v>
      </c>
      <c r="AD1542" s="241" t="s">
        <v>46</v>
      </c>
      <c r="AE1542" s="237"/>
      <c r="AF1542" s="237"/>
      <c r="AG1542" s="237"/>
      <c r="AH1542" s="237"/>
      <c r="AI1542" s="237" t="s">
        <v>7833</v>
      </c>
      <c r="AJ1542" s="237" t="s">
        <v>94</v>
      </c>
      <c r="AK1542" s="237" t="s">
        <v>175</v>
      </c>
      <c r="AL1542" s="237" t="s">
        <v>189</v>
      </c>
      <c r="AM1542" s="242">
        <v>4</v>
      </c>
    </row>
    <row r="1543" spans="2:39">
      <c r="B1543" s="228" t="s">
        <v>8409</v>
      </c>
      <c r="C1543" s="229" t="s">
        <v>6665</v>
      </c>
      <c r="D1543" s="230" t="s">
        <v>46</v>
      </c>
      <c r="E1543" s="231" t="s">
        <v>46</v>
      </c>
      <c r="F1543" s="231" t="s">
        <v>46</v>
      </c>
      <c r="G1543" s="231" t="s">
        <v>46</v>
      </c>
      <c r="H1543" s="231" t="s">
        <v>46</v>
      </c>
      <c r="I1543" s="232" t="s">
        <v>46</v>
      </c>
      <c r="J1543" s="231" t="s">
        <v>46</v>
      </c>
      <c r="K1543" s="230" t="s">
        <v>46</v>
      </c>
      <c r="L1543" s="230" t="s">
        <v>46</v>
      </c>
      <c r="M1543" s="233">
        <v>0</v>
      </c>
      <c r="N1543" s="234" t="s">
        <v>46</v>
      </c>
      <c r="O1543" s="230" t="s">
        <v>46</v>
      </c>
      <c r="P1543" s="230" t="s">
        <v>46</v>
      </c>
      <c r="Q1543" s="233">
        <v>0</v>
      </c>
      <c r="R1543" s="234">
        <v>0</v>
      </c>
      <c r="S1543" s="235" t="s">
        <v>46</v>
      </c>
      <c r="T1543" s="236"/>
      <c r="U1543" s="237"/>
      <c r="V1543" s="238" t="s">
        <v>46</v>
      </c>
      <c r="W1543" s="236">
        <v>0</v>
      </c>
      <c r="X1543" s="237" t="s">
        <v>46</v>
      </c>
      <c r="Y1543" s="239">
        <v>0</v>
      </c>
      <c r="Z1543" s="237" t="s">
        <v>46</v>
      </c>
      <c r="AA1543" s="239">
        <v>0</v>
      </c>
      <c r="AB1543" s="240" t="s">
        <v>46</v>
      </c>
      <c r="AC1543" s="241" t="s">
        <v>46</v>
      </c>
      <c r="AD1543" s="241" t="s">
        <v>46</v>
      </c>
      <c r="AE1543" s="237"/>
      <c r="AF1543" s="237"/>
      <c r="AG1543" s="237"/>
      <c r="AH1543" s="237"/>
      <c r="AI1543" s="237" t="s">
        <v>7833</v>
      </c>
      <c r="AJ1543" s="237" t="s">
        <v>94</v>
      </c>
      <c r="AK1543" s="237" t="s">
        <v>175</v>
      </c>
      <c r="AL1543" s="237" t="s">
        <v>191</v>
      </c>
      <c r="AM1543" s="242">
        <v>4</v>
      </c>
    </row>
    <row r="1544" spans="2:39">
      <c r="B1544" s="228" t="s">
        <v>8410</v>
      </c>
      <c r="C1544" s="229" t="s">
        <v>6663</v>
      </c>
      <c r="D1544" s="230" t="s">
        <v>46</v>
      </c>
      <c r="E1544" s="231" t="s">
        <v>46</v>
      </c>
      <c r="F1544" s="231" t="s">
        <v>46</v>
      </c>
      <c r="G1544" s="231" t="s">
        <v>46</v>
      </c>
      <c r="H1544" s="231" t="s">
        <v>46</v>
      </c>
      <c r="I1544" s="232" t="s">
        <v>46</v>
      </c>
      <c r="J1544" s="231" t="s">
        <v>46</v>
      </c>
      <c r="K1544" s="230" t="s">
        <v>46</v>
      </c>
      <c r="L1544" s="230" t="s">
        <v>46</v>
      </c>
      <c r="M1544" s="233">
        <v>0</v>
      </c>
      <c r="N1544" s="234" t="s">
        <v>46</v>
      </c>
      <c r="O1544" s="230" t="s">
        <v>46</v>
      </c>
      <c r="P1544" s="230" t="s">
        <v>46</v>
      </c>
      <c r="Q1544" s="233">
        <v>0</v>
      </c>
      <c r="R1544" s="234">
        <v>0</v>
      </c>
      <c r="S1544" s="235" t="s">
        <v>46</v>
      </c>
      <c r="T1544" s="236"/>
      <c r="U1544" s="237"/>
      <c r="V1544" s="238" t="s">
        <v>46</v>
      </c>
      <c r="W1544" s="236">
        <v>0</v>
      </c>
      <c r="X1544" s="237" t="s">
        <v>46</v>
      </c>
      <c r="Y1544" s="239">
        <v>0</v>
      </c>
      <c r="Z1544" s="237" t="s">
        <v>46</v>
      </c>
      <c r="AA1544" s="239">
        <v>0</v>
      </c>
      <c r="AB1544" s="240" t="s">
        <v>46</v>
      </c>
      <c r="AC1544" s="241" t="s">
        <v>46</v>
      </c>
      <c r="AD1544" s="241" t="s">
        <v>46</v>
      </c>
      <c r="AE1544" s="237"/>
      <c r="AF1544" s="237"/>
      <c r="AG1544" s="237"/>
      <c r="AH1544" s="237"/>
      <c r="AI1544" s="237" t="s">
        <v>7833</v>
      </c>
      <c r="AJ1544" s="237" t="s">
        <v>94</v>
      </c>
      <c r="AK1544" s="237" t="s">
        <v>175</v>
      </c>
      <c r="AL1544" s="237" t="s">
        <v>193</v>
      </c>
      <c r="AM1544" s="242">
        <v>4</v>
      </c>
    </row>
    <row r="1545" spans="2:39">
      <c r="B1545" s="189" t="s">
        <v>7854</v>
      </c>
      <c r="C1545" s="190" t="s">
        <v>6694</v>
      </c>
      <c r="D1545" s="191" t="s">
        <v>46</v>
      </c>
      <c r="E1545" s="192" t="s">
        <v>46</v>
      </c>
      <c r="F1545" s="192" t="s">
        <v>46</v>
      </c>
      <c r="G1545" s="192" t="s">
        <v>46</v>
      </c>
      <c r="H1545" s="192" t="s">
        <v>46</v>
      </c>
      <c r="I1545" s="193" t="s">
        <v>46</v>
      </c>
      <c r="J1545" s="192" t="s">
        <v>46</v>
      </c>
      <c r="K1545" s="191" t="s">
        <v>46</v>
      </c>
      <c r="L1545" s="191" t="s">
        <v>46</v>
      </c>
      <c r="M1545" s="194">
        <v>0</v>
      </c>
      <c r="N1545" s="195" t="s">
        <v>46</v>
      </c>
      <c r="O1545" s="191" t="s">
        <v>46</v>
      </c>
      <c r="P1545" s="191" t="s">
        <v>46</v>
      </c>
      <c r="Q1545" s="194">
        <v>0</v>
      </c>
      <c r="R1545" s="195">
        <v>0</v>
      </c>
      <c r="S1545" s="196" t="s">
        <v>46</v>
      </c>
      <c r="T1545" s="44"/>
      <c r="U1545" s="43"/>
      <c r="V1545" s="197" t="s">
        <v>46</v>
      </c>
      <c r="W1545" s="44">
        <v>0</v>
      </c>
      <c r="X1545" s="43" t="s">
        <v>46</v>
      </c>
      <c r="Y1545" s="46">
        <v>0</v>
      </c>
      <c r="Z1545" s="43" t="s">
        <v>46</v>
      </c>
      <c r="AA1545" s="46">
        <v>0</v>
      </c>
      <c r="AB1545" s="47" t="s">
        <v>46</v>
      </c>
      <c r="AC1545" s="42" t="s">
        <v>46</v>
      </c>
      <c r="AD1545" s="42" t="s">
        <v>46</v>
      </c>
      <c r="AE1545" s="43"/>
      <c r="AF1545" s="43"/>
      <c r="AG1545" s="43"/>
      <c r="AH1545" s="43"/>
      <c r="AI1545" s="43" t="s">
        <v>7833</v>
      </c>
      <c r="AJ1545" s="43" t="s">
        <v>94</v>
      </c>
      <c r="AK1545" s="43" t="s">
        <v>212</v>
      </c>
      <c r="AL1545" s="43" t="s">
        <v>46</v>
      </c>
      <c r="AM1545" s="48">
        <v>3</v>
      </c>
    </row>
    <row r="1546" spans="2:39">
      <c r="B1546" s="228" t="s">
        <v>7855</v>
      </c>
      <c r="C1546" s="229" t="s">
        <v>6694</v>
      </c>
      <c r="D1546" s="230" t="s">
        <v>46</v>
      </c>
      <c r="E1546" s="231" t="s">
        <v>38</v>
      </c>
      <c r="F1546" s="231" t="s">
        <v>97</v>
      </c>
      <c r="G1546" s="231" t="s">
        <v>35</v>
      </c>
      <c r="H1546" s="231" t="s">
        <v>7652</v>
      </c>
      <c r="I1546" s="232" t="s">
        <v>98</v>
      </c>
      <c r="J1546" s="231" t="s">
        <v>2913</v>
      </c>
      <c r="K1546" s="230" t="s">
        <v>128</v>
      </c>
      <c r="L1546" s="230" t="s">
        <v>1578</v>
      </c>
      <c r="M1546" s="233">
        <v>31210181.240000002</v>
      </c>
      <c r="N1546" s="234" t="s">
        <v>8271</v>
      </c>
      <c r="O1546" s="230" t="s">
        <v>1579</v>
      </c>
      <c r="P1546" s="230" t="s">
        <v>46</v>
      </c>
      <c r="Q1546" s="233">
        <v>0</v>
      </c>
      <c r="R1546" s="234">
        <v>0</v>
      </c>
      <c r="S1546" s="235" t="s">
        <v>46</v>
      </c>
      <c r="T1546" s="236"/>
      <c r="U1546" s="237"/>
      <c r="V1546" s="238" t="s">
        <v>104</v>
      </c>
      <c r="W1546" s="236">
        <v>0</v>
      </c>
      <c r="X1546" s="237" t="s">
        <v>46</v>
      </c>
      <c r="Y1546" s="239">
        <v>0</v>
      </c>
      <c r="Z1546" s="237" t="s">
        <v>46</v>
      </c>
      <c r="AA1546" s="239">
        <v>0</v>
      </c>
      <c r="AB1546" s="240" t="s">
        <v>46</v>
      </c>
      <c r="AC1546" s="241" t="s">
        <v>46</v>
      </c>
      <c r="AD1546" s="241" t="s">
        <v>46</v>
      </c>
      <c r="AE1546" s="237"/>
      <c r="AF1546" s="237"/>
      <c r="AG1546" s="237"/>
      <c r="AH1546" s="237"/>
      <c r="AI1546" s="237" t="s">
        <v>7833</v>
      </c>
      <c r="AJ1546" s="237" t="s">
        <v>94</v>
      </c>
      <c r="AK1546" s="237" t="s">
        <v>212</v>
      </c>
      <c r="AL1546" s="237" t="s">
        <v>35</v>
      </c>
      <c r="AM1546" s="242">
        <v>4</v>
      </c>
    </row>
    <row r="1547" spans="2:39">
      <c r="B1547" s="189" t="s">
        <v>7856</v>
      </c>
      <c r="C1547" s="190" t="s">
        <v>7857</v>
      </c>
      <c r="D1547" s="191" t="s">
        <v>46</v>
      </c>
      <c r="E1547" s="192" t="s">
        <v>46</v>
      </c>
      <c r="F1547" s="192" t="s">
        <v>46</v>
      </c>
      <c r="G1547" s="192" t="s">
        <v>46</v>
      </c>
      <c r="H1547" s="192" t="s">
        <v>46</v>
      </c>
      <c r="I1547" s="193" t="s">
        <v>46</v>
      </c>
      <c r="J1547" s="192" t="s">
        <v>46</v>
      </c>
      <c r="K1547" s="191" t="s">
        <v>46</v>
      </c>
      <c r="L1547" s="191" t="s">
        <v>46</v>
      </c>
      <c r="M1547" s="194">
        <v>0</v>
      </c>
      <c r="N1547" s="195" t="s">
        <v>46</v>
      </c>
      <c r="O1547" s="191" t="s">
        <v>46</v>
      </c>
      <c r="P1547" s="191" t="s">
        <v>46</v>
      </c>
      <c r="Q1547" s="194">
        <v>0</v>
      </c>
      <c r="R1547" s="195">
        <v>0</v>
      </c>
      <c r="S1547" s="196" t="s">
        <v>46</v>
      </c>
      <c r="T1547" s="44"/>
      <c r="U1547" s="43"/>
      <c r="V1547" s="197" t="s">
        <v>46</v>
      </c>
      <c r="W1547" s="44">
        <v>0</v>
      </c>
      <c r="X1547" s="43" t="s">
        <v>46</v>
      </c>
      <c r="Y1547" s="46">
        <v>0</v>
      </c>
      <c r="Z1547" s="43" t="s">
        <v>46</v>
      </c>
      <c r="AA1547" s="46">
        <v>0</v>
      </c>
      <c r="AB1547" s="47" t="s">
        <v>46</v>
      </c>
      <c r="AC1547" s="42" t="s">
        <v>46</v>
      </c>
      <c r="AD1547" s="42" t="s">
        <v>46</v>
      </c>
      <c r="AE1547" s="43"/>
      <c r="AF1547" s="43"/>
      <c r="AG1547" s="43"/>
      <c r="AH1547" s="43"/>
      <c r="AI1547" s="43" t="s">
        <v>7833</v>
      </c>
      <c r="AJ1547" s="43" t="s">
        <v>94</v>
      </c>
      <c r="AK1547" s="43" t="s">
        <v>125</v>
      </c>
      <c r="AL1547" s="43" t="s">
        <v>46</v>
      </c>
      <c r="AM1547" s="48">
        <v>3</v>
      </c>
    </row>
    <row r="1548" spans="2:39">
      <c r="B1548" s="228" t="s">
        <v>7858</v>
      </c>
      <c r="C1548" s="229" t="s">
        <v>6686</v>
      </c>
      <c r="D1548" s="230" t="s">
        <v>46</v>
      </c>
      <c r="E1548" s="231" t="s">
        <v>38</v>
      </c>
      <c r="F1548" s="231" t="s">
        <v>97</v>
      </c>
      <c r="G1548" s="231" t="s">
        <v>35</v>
      </c>
      <c r="H1548" s="231" t="s">
        <v>7652</v>
      </c>
      <c r="I1548" s="232" t="s">
        <v>98</v>
      </c>
      <c r="J1548" s="231" t="s">
        <v>2913</v>
      </c>
      <c r="K1548" s="230" t="s">
        <v>128</v>
      </c>
      <c r="L1548" s="230" t="s">
        <v>1578</v>
      </c>
      <c r="M1548" s="233">
        <v>5800000</v>
      </c>
      <c r="N1548" s="234" t="s">
        <v>8271</v>
      </c>
      <c r="O1548" s="230" t="s">
        <v>1579</v>
      </c>
      <c r="P1548" s="230" t="s">
        <v>46</v>
      </c>
      <c r="Q1548" s="233">
        <v>0</v>
      </c>
      <c r="R1548" s="234">
        <v>0</v>
      </c>
      <c r="S1548" s="235" t="s">
        <v>46</v>
      </c>
      <c r="T1548" s="236"/>
      <c r="U1548" s="237"/>
      <c r="V1548" s="238" t="s">
        <v>104</v>
      </c>
      <c r="W1548" s="236">
        <v>0</v>
      </c>
      <c r="X1548" s="237" t="s">
        <v>46</v>
      </c>
      <c r="Y1548" s="239">
        <v>0</v>
      </c>
      <c r="Z1548" s="237" t="s">
        <v>46</v>
      </c>
      <c r="AA1548" s="239">
        <v>0</v>
      </c>
      <c r="AB1548" s="240" t="s">
        <v>46</v>
      </c>
      <c r="AC1548" s="241" t="s">
        <v>46</v>
      </c>
      <c r="AD1548" s="241" t="s">
        <v>46</v>
      </c>
      <c r="AE1548" s="237"/>
      <c r="AF1548" s="237"/>
      <c r="AG1548" s="237"/>
      <c r="AH1548" s="237"/>
      <c r="AI1548" s="237" t="s">
        <v>7833</v>
      </c>
      <c r="AJ1548" s="237" t="s">
        <v>94</v>
      </c>
      <c r="AK1548" s="237" t="s">
        <v>125</v>
      </c>
      <c r="AL1548" s="237" t="s">
        <v>35</v>
      </c>
      <c r="AM1548" s="242">
        <v>4</v>
      </c>
    </row>
    <row r="1549" spans="2:39">
      <c r="B1549" s="228" t="s">
        <v>7859</v>
      </c>
      <c r="C1549" s="229" t="s">
        <v>7860</v>
      </c>
      <c r="D1549" s="230" t="s">
        <v>46</v>
      </c>
      <c r="E1549" s="231" t="s">
        <v>38</v>
      </c>
      <c r="F1549" s="231" t="s">
        <v>97</v>
      </c>
      <c r="G1549" s="231" t="s">
        <v>35</v>
      </c>
      <c r="H1549" s="231" t="s">
        <v>7652</v>
      </c>
      <c r="I1549" s="232" t="s">
        <v>98</v>
      </c>
      <c r="J1549" s="231" t="s">
        <v>2913</v>
      </c>
      <c r="K1549" s="230" t="s">
        <v>128</v>
      </c>
      <c r="L1549" s="230" t="s">
        <v>1578</v>
      </c>
      <c r="M1549" s="233">
        <v>1000000</v>
      </c>
      <c r="N1549" s="234" t="s">
        <v>8271</v>
      </c>
      <c r="O1549" s="230" t="s">
        <v>1579</v>
      </c>
      <c r="P1549" s="230" t="s">
        <v>46</v>
      </c>
      <c r="Q1549" s="233">
        <v>0</v>
      </c>
      <c r="R1549" s="234">
        <v>0</v>
      </c>
      <c r="S1549" s="235" t="s">
        <v>46</v>
      </c>
      <c r="T1549" s="236"/>
      <c r="U1549" s="237"/>
      <c r="V1549" s="238" t="s">
        <v>104</v>
      </c>
      <c r="W1549" s="236">
        <v>0</v>
      </c>
      <c r="X1549" s="237" t="s">
        <v>46</v>
      </c>
      <c r="Y1549" s="239">
        <v>0</v>
      </c>
      <c r="Z1549" s="237" t="s">
        <v>46</v>
      </c>
      <c r="AA1549" s="239">
        <v>0</v>
      </c>
      <c r="AB1549" s="240" t="s">
        <v>46</v>
      </c>
      <c r="AC1549" s="241" t="s">
        <v>46</v>
      </c>
      <c r="AD1549" s="241" t="s">
        <v>46</v>
      </c>
      <c r="AE1549" s="237"/>
      <c r="AF1549" s="237"/>
      <c r="AG1549" s="237"/>
      <c r="AH1549" s="237"/>
      <c r="AI1549" s="237" t="s">
        <v>7833</v>
      </c>
      <c r="AJ1549" s="237" t="s">
        <v>94</v>
      </c>
      <c r="AK1549" s="237" t="s">
        <v>125</v>
      </c>
      <c r="AL1549" s="237" t="s">
        <v>109</v>
      </c>
      <c r="AM1549" s="242">
        <v>4</v>
      </c>
    </row>
    <row r="1550" spans="2:39">
      <c r="B1550" s="228" t="s">
        <v>7861</v>
      </c>
      <c r="C1550" s="229" t="s">
        <v>7862</v>
      </c>
      <c r="D1550" s="230" t="s">
        <v>46</v>
      </c>
      <c r="E1550" s="231" t="s">
        <v>38</v>
      </c>
      <c r="F1550" s="231" t="s">
        <v>97</v>
      </c>
      <c r="G1550" s="231" t="s">
        <v>35</v>
      </c>
      <c r="H1550" s="231" t="s">
        <v>7652</v>
      </c>
      <c r="I1550" s="232" t="s">
        <v>98</v>
      </c>
      <c r="J1550" s="231" t="s">
        <v>2913</v>
      </c>
      <c r="K1550" s="230" t="s">
        <v>128</v>
      </c>
      <c r="L1550" s="230" t="s">
        <v>1578</v>
      </c>
      <c r="M1550" s="233">
        <v>200000</v>
      </c>
      <c r="N1550" s="234" t="s">
        <v>8271</v>
      </c>
      <c r="O1550" s="230" t="s">
        <v>1579</v>
      </c>
      <c r="P1550" s="230" t="s">
        <v>46</v>
      </c>
      <c r="Q1550" s="233">
        <v>0</v>
      </c>
      <c r="R1550" s="234">
        <v>0</v>
      </c>
      <c r="S1550" s="235" t="s">
        <v>46</v>
      </c>
      <c r="T1550" s="236"/>
      <c r="U1550" s="237"/>
      <c r="V1550" s="238" t="s">
        <v>104</v>
      </c>
      <c r="W1550" s="236">
        <v>0</v>
      </c>
      <c r="X1550" s="237" t="s">
        <v>46</v>
      </c>
      <c r="Y1550" s="239">
        <v>0</v>
      </c>
      <c r="Z1550" s="237" t="s">
        <v>46</v>
      </c>
      <c r="AA1550" s="239">
        <v>0</v>
      </c>
      <c r="AB1550" s="240" t="s">
        <v>46</v>
      </c>
      <c r="AC1550" s="241" t="s">
        <v>46</v>
      </c>
      <c r="AD1550" s="241" t="s">
        <v>46</v>
      </c>
      <c r="AE1550" s="237"/>
      <c r="AF1550" s="237"/>
      <c r="AG1550" s="237"/>
      <c r="AH1550" s="237"/>
      <c r="AI1550" s="237" t="s">
        <v>7833</v>
      </c>
      <c r="AJ1550" s="237" t="s">
        <v>94</v>
      </c>
      <c r="AK1550" s="237" t="s">
        <v>125</v>
      </c>
      <c r="AL1550" s="237" t="s">
        <v>111</v>
      </c>
      <c r="AM1550" s="242">
        <v>4</v>
      </c>
    </row>
    <row r="1551" spans="2:39">
      <c r="B1551" s="189" t="s">
        <v>8411</v>
      </c>
      <c r="C1551" s="190" t="s">
        <v>8412</v>
      </c>
      <c r="D1551" s="191" t="s">
        <v>46</v>
      </c>
      <c r="E1551" s="192" t="s">
        <v>46</v>
      </c>
      <c r="F1551" s="192" t="s">
        <v>46</v>
      </c>
      <c r="G1551" s="192" t="s">
        <v>46</v>
      </c>
      <c r="H1551" s="192" t="s">
        <v>46</v>
      </c>
      <c r="I1551" s="193" t="s">
        <v>46</v>
      </c>
      <c r="J1551" s="192" t="s">
        <v>46</v>
      </c>
      <c r="K1551" s="191" t="s">
        <v>46</v>
      </c>
      <c r="L1551" s="191" t="s">
        <v>46</v>
      </c>
      <c r="M1551" s="194">
        <v>0</v>
      </c>
      <c r="N1551" s="195" t="s">
        <v>46</v>
      </c>
      <c r="O1551" s="191" t="s">
        <v>46</v>
      </c>
      <c r="P1551" s="191" t="s">
        <v>46</v>
      </c>
      <c r="Q1551" s="194">
        <v>0</v>
      </c>
      <c r="R1551" s="195">
        <v>0</v>
      </c>
      <c r="S1551" s="196" t="s">
        <v>46</v>
      </c>
      <c r="T1551" s="44"/>
      <c r="U1551" s="43"/>
      <c r="V1551" s="197" t="s">
        <v>46</v>
      </c>
      <c r="W1551" s="44">
        <v>0</v>
      </c>
      <c r="X1551" s="43" t="s">
        <v>46</v>
      </c>
      <c r="Y1551" s="46">
        <v>0</v>
      </c>
      <c r="Z1551" s="43" t="s">
        <v>46</v>
      </c>
      <c r="AA1551" s="46">
        <v>0</v>
      </c>
      <c r="AB1551" s="47" t="s">
        <v>46</v>
      </c>
      <c r="AC1551" s="42" t="s">
        <v>46</v>
      </c>
      <c r="AD1551" s="42" t="s">
        <v>46</v>
      </c>
      <c r="AE1551" s="43"/>
      <c r="AF1551" s="43"/>
      <c r="AG1551" s="43"/>
      <c r="AH1551" s="43"/>
      <c r="AI1551" s="43" t="s">
        <v>7833</v>
      </c>
      <c r="AJ1551" s="43" t="s">
        <v>94</v>
      </c>
      <c r="AK1551" s="43" t="s">
        <v>140</v>
      </c>
      <c r="AL1551" s="43" t="s">
        <v>46</v>
      </c>
      <c r="AM1551" s="48">
        <v>3</v>
      </c>
    </row>
    <row r="1552" spans="2:39">
      <c r="B1552" s="228" t="s">
        <v>8413</v>
      </c>
      <c r="C1552" s="229" t="s">
        <v>8412</v>
      </c>
      <c r="D1552" s="230" t="s">
        <v>46</v>
      </c>
      <c r="E1552" s="231" t="s">
        <v>46</v>
      </c>
      <c r="F1552" s="231" t="s">
        <v>46</v>
      </c>
      <c r="G1552" s="231" t="s">
        <v>46</v>
      </c>
      <c r="H1552" s="231" t="s">
        <v>46</v>
      </c>
      <c r="I1552" s="232" t="s">
        <v>46</v>
      </c>
      <c r="J1552" s="231" t="s">
        <v>46</v>
      </c>
      <c r="K1552" s="230" t="s">
        <v>46</v>
      </c>
      <c r="L1552" s="230" t="s">
        <v>46</v>
      </c>
      <c r="M1552" s="233">
        <v>0</v>
      </c>
      <c r="N1552" s="234" t="s">
        <v>46</v>
      </c>
      <c r="O1552" s="230" t="s">
        <v>46</v>
      </c>
      <c r="P1552" s="230" t="s">
        <v>46</v>
      </c>
      <c r="Q1552" s="233">
        <v>0</v>
      </c>
      <c r="R1552" s="234">
        <v>0</v>
      </c>
      <c r="S1552" s="235" t="s">
        <v>46</v>
      </c>
      <c r="T1552" s="236"/>
      <c r="U1552" s="237"/>
      <c r="V1552" s="238" t="s">
        <v>46</v>
      </c>
      <c r="W1552" s="236">
        <v>0</v>
      </c>
      <c r="X1552" s="237" t="s">
        <v>46</v>
      </c>
      <c r="Y1552" s="239">
        <v>0</v>
      </c>
      <c r="Z1552" s="237" t="s">
        <v>46</v>
      </c>
      <c r="AA1552" s="239">
        <v>0</v>
      </c>
      <c r="AB1552" s="240" t="s">
        <v>46</v>
      </c>
      <c r="AC1552" s="241" t="s">
        <v>46</v>
      </c>
      <c r="AD1552" s="241" t="s">
        <v>46</v>
      </c>
      <c r="AE1552" s="237"/>
      <c r="AF1552" s="237"/>
      <c r="AG1552" s="237"/>
      <c r="AH1552" s="237"/>
      <c r="AI1552" s="237" t="s">
        <v>7833</v>
      </c>
      <c r="AJ1552" s="237" t="s">
        <v>94</v>
      </c>
      <c r="AK1552" s="237" t="s">
        <v>140</v>
      </c>
      <c r="AL1552" s="237" t="s">
        <v>35</v>
      </c>
      <c r="AM1552" s="242">
        <v>4</v>
      </c>
    </row>
    <row r="1553" spans="2:39">
      <c r="B1553" s="189" t="s">
        <v>8414</v>
      </c>
      <c r="C1553" s="190" t="s">
        <v>8415</v>
      </c>
      <c r="D1553" s="191" t="s">
        <v>46</v>
      </c>
      <c r="E1553" s="192" t="s">
        <v>46</v>
      </c>
      <c r="F1553" s="192" t="s">
        <v>46</v>
      </c>
      <c r="G1553" s="192" t="s">
        <v>46</v>
      </c>
      <c r="H1553" s="192" t="s">
        <v>46</v>
      </c>
      <c r="I1553" s="193" t="s">
        <v>46</v>
      </c>
      <c r="J1553" s="192" t="s">
        <v>46</v>
      </c>
      <c r="K1553" s="191" t="s">
        <v>46</v>
      </c>
      <c r="L1553" s="191" t="s">
        <v>46</v>
      </c>
      <c r="M1553" s="194">
        <v>0</v>
      </c>
      <c r="N1553" s="195" t="s">
        <v>46</v>
      </c>
      <c r="O1553" s="191" t="s">
        <v>46</v>
      </c>
      <c r="P1553" s="191" t="s">
        <v>46</v>
      </c>
      <c r="Q1553" s="194">
        <v>0</v>
      </c>
      <c r="R1553" s="195">
        <v>0</v>
      </c>
      <c r="S1553" s="196" t="s">
        <v>46</v>
      </c>
      <c r="T1553" s="44"/>
      <c r="U1553" s="43"/>
      <c r="V1553" s="197" t="s">
        <v>46</v>
      </c>
      <c r="W1553" s="44">
        <v>0</v>
      </c>
      <c r="X1553" s="43" t="s">
        <v>46</v>
      </c>
      <c r="Y1553" s="46">
        <v>0</v>
      </c>
      <c r="Z1553" s="43" t="s">
        <v>46</v>
      </c>
      <c r="AA1553" s="46">
        <v>0</v>
      </c>
      <c r="AB1553" s="47" t="s">
        <v>46</v>
      </c>
      <c r="AC1553" s="42" t="s">
        <v>46</v>
      </c>
      <c r="AD1553" s="42" t="s">
        <v>46</v>
      </c>
      <c r="AE1553" s="43"/>
      <c r="AF1553" s="43"/>
      <c r="AG1553" s="43"/>
      <c r="AH1553" s="43"/>
      <c r="AI1553" s="43" t="s">
        <v>7833</v>
      </c>
      <c r="AJ1553" s="43" t="s">
        <v>94</v>
      </c>
      <c r="AK1553" s="43" t="s">
        <v>228</v>
      </c>
      <c r="AL1553" s="43" t="s">
        <v>46</v>
      </c>
      <c r="AM1553" s="48">
        <v>3</v>
      </c>
    </row>
    <row r="1554" spans="2:39">
      <c r="B1554" s="228" t="s">
        <v>8416</v>
      </c>
      <c r="C1554" s="229" t="s">
        <v>6702</v>
      </c>
      <c r="D1554" s="230" t="s">
        <v>46</v>
      </c>
      <c r="E1554" s="231" t="s">
        <v>46</v>
      </c>
      <c r="F1554" s="231" t="s">
        <v>46</v>
      </c>
      <c r="G1554" s="231" t="s">
        <v>46</v>
      </c>
      <c r="H1554" s="231" t="s">
        <v>46</v>
      </c>
      <c r="I1554" s="232" t="s">
        <v>46</v>
      </c>
      <c r="J1554" s="231" t="s">
        <v>46</v>
      </c>
      <c r="K1554" s="230" t="s">
        <v>46</v>
      </c>
      <c r="L1554" s="230" t="s">
        <v>46</v>
      </c>
      <c r="M1554" s="233">
        <v>0</v>
      </c>
      <c r="N1554" s="234" t="s">
        <v>46</v>
      </c>
      <c r="O1554" s="230" t="s">
        <v>46</v>
      </c>
      <c r="P1554" s="230" t="s">
        <v>46</v>
      </c>
      <c r="Q1554" s="233">
        <v>0</v>
      </c>
      <c r="R1554" s="234">
        <v>0</v>
      </c>
      <c r="S1554" s="235" t="s">
        <v>46</v>
      </c>
      <c r="T1554" s="236"/>
      <c r="U1554" s="237"/>
      <c r="V1554" s="238" t="s">
        <v>46</v>
      </c>
      <c r="W1554" s="236">
        <v>0</v>
      </c>
      <c r="X1554" s="237" t="s">
        <v>46</v>
      </c>
      <c r="Y1554" s="239">
        <v>0</v>
      </c>
      <c r="Z1554" s="237" t="s">
        <v>46</v>
      </c>
      <c r="AA1554" s="239">
        <v>0</v>
      </c>
      <c r="AB1554" s="240" t="s">
        <v>46</v>
      </c>
      <c r="AC1554" s="241" t="s">
        <v>46</v>
      </c>
      <c r="AD1554" s="241" t="s">
        <v>46</v>
      </c>
      <c r="AE1554" s="237"/>
      <c r="AF1554" s="237"/>
      <c r="AG1554" s="237"/>
      <c r="AH1554" s="237"/>
      <c r="AI1554" s="237" t="s">
        <v>7833</v>
      </c>
      <c r="AJ1554" s="237" t="s">
        <v>94</v>
      </c>
      <c r="AK1554" s="237" t="s">
        <v>228</v>
      </c>
      <c r="AL1554" s="237" t="s">
        <v>35</v>
      </c>
      <c r="AM1554" s="242">
        <v>4</v>
      </c>
    </row>
    <row r="1555" spans="2:39">
      <c r="B1555" s="180" t="s">
        <v>7863</v>
      </c>
      <c r="C1555" s="181" t="s">
        <v>7864</v>
      </c>
      <c r="D1555" s="182" t="s">
        <v>46</v>
      </c>
      <c r="E1555" s="183" t="s">
        <v>46</v>
      </c>
      <c r="F1555" s="183" t="s">
        <v>46</v>
      </c>
      <c r="G1555" s="183" t="s">
        <v>46</v>
      </c>
      <c r="H1555" s="183" t="s">
        <v>46</v>
      </c>
      <c r="I1555" s="184" t="s">
        <v>46</v>
      </c>
      <c r="J1555" s="183" t="s">
        <v>46</v>
      </c>
      <c r="K1555" s="182" t="s">
        <v>46</v>
      </c>
      <c r="L1555" s="182" t="s">
        <v>46</v>
      </c>
      <c r="M1555" s="185">
        <v>0</v>
      </c>
      <c r="N1555" s="186" t="s">
        <v>46</v>
      </c>
      <c r="O1555" s="182" t="s">
        <v>46</v>
      </c>
      <c r="P1555" s="182" t="s">
        <v>46</v>
      </c>
      <c r="Q1555" s="185">
        <v>0</v>
      </c>
      <c r="R1555" s="186">
        <v>0</v>
      </c>
      <c r="S1555" s="187" t="s">
        <v>46</v>
      </c>
      <c r="T1555" s="36"/>
      <c r="U1555" s="35"/>
      <c r="V1555" s="188" t="s">
        <v>46</v>
      </c>
      <c r="W1555" s="36">
        <v>0</v>
      </c>
      <c r="X1555" s="35" t="s">
        <v>46</v>
      </c>
      <c r="Y1555" s="38">
        <v>0</v>
      </c>
      <c r="Z1555" s="35" t="s">
        <v>46</v>
      </c>
      <c r="AA1555" s="38">
        <v>0</v>
      </c>
      <c r="AB1555" s="39" t="s">
        <v>46</v>
      </c>
      <c r="AC1555" s="34" t="s">
        <v>46</v>
      </c>
      <c r="AD1555" s="34" t="s">
        <v>46</v>
      </c>
      <c r="AE1555" s="35"/>
      <c r="AF1555" s="35"/>
      <c r="AG1555" s="35"/>
      <c r="AH1555" s="35"/>
      <c r="AI1555" s="35" t="s">
        <v>7833</v>
      </c>
      <c r="AJ1555" s="35" t="s">
        <v>96</v>
      </c>
      <c r="AK1555" s="35" t="s">
        <v>46</v>
      </c>
      <c r="AL1555" s="35" t="s">
        <v>46</v>
      </c>
      <c r="AM1555" s="40">
        <v>2</v>
      </c>
    </row>
    <row r="1556" spans="2:39">
      <c r="B1556" s="189" t="s">
        <v>7865</v>
      </c>
      <c r="C1556" s="190" t="s">
        <v>7864</v>
      </c>
      <c r="D1556" s="191" t="s">
        <v>46</v>
      </c>
      <c r="E1556" s="192" t="s">
        <v>46</v>
      </c>
      <c r="F1556" s="192" t="s">
        <v>46</v>
      </c>
      <c r="G1556" s="192" t="s">
        <v>46</v>
      </c>
      <c r="H1556" s="192" t="s">
        <v>46</v>
      </c>
      <c r="I1556" s="193" t="s">
        <v>46</v>
      </c>
      <c r="J1556" s="192" t="s">
        <v>46</v>
      </c>
      <c r="K1556" s="191" t="s">
        <v>46</v>
      </c>
      <c r="L1556" s="191" t="s">
        <v>46</v>
      </c>
      <c r="M1556" s="194">
        <v>0</v>
      </c>
      <c r="N1556" s="195" t="s">
        <v>46</v>
      </c>
      <c r="O1556" s="191" t="s">
        <v>46</v>
      </c>
      <c r="P1556" s="191" t="s">
        <v>46</v>
      </c>
      <c r="Q1556" s="194">
        <v>0</v>
      </c>
      <c r="R1556" s="195">
        <v>0</v>
      </c>
      <c r="S1556" s="196" t="s">
        <v>46</v>
      </c>
      <c r="T1556" s="44"/>
      <c r="U1556" s="43"/>
      <c r="V1556" s="197" t="s">
        <v>46</v>
      </c>
      <c r="W1556" s="44">
        <v>0</v>
      </c>
      <c r="X1556" s="43" t="s">
        <v>46</v>
      </c>
      <c r="Y1556" s="46">
        <v>0</v>
      </c>
      <c r="Z1556" s="43" t="s">
        <v>46</v>
      </c>
      <c r="AA1556" s="46">
        <v>0</v>
      </c>
      <c r="AB1556" s="47" t="s">
        <v>46</v>
      </c>
      <c r="AC1556" s="42" t="s">
        <v>46</v>
      </c>
      <c r="AD1556" s="42" t="s">
        <v>46</v>
      </c>
      <c r="AE1556" s="43"/>
      <c r="AF1556" s="43"/>
      <c r="AG1556" s="43"/>
      <c r="AH1556" s="43"/>
      <c r="AI1556" s="43" t="s">
        <v>7833</v>
      </c>
      <c r="AJ1556" s="43" t="s">
        <v>96</v>
      </c>
      <c r="AK1556" s="43" t="s">
        <v>94</v>
      </c>
      <c r="AL1556" s="43" t="s">
        <v>46</v>
      </c>
      <c r="AM1556" s="48">
        <v>3</v>
      </c>
    </row>
    <row r="1557" spans="2:39">
      <c r="B1557" s="228" t="s">
        <v>7866</v>
      </c>
      <c r="C1557" s="229" t="s">
        <v>8417</v>
      </c>
      <c r="D1557" s="230" t="s">
        <v>46</v>
      </c>
      <c r="E1557" s="231" t="s">
        <v>38</v>
      </c>
      <c r="F1557" s="231" t="s">
        <v>97</v>
      </c>
      <c r="G1557" s="231" t="s">
        <v>35</v>
      </c>
      <c r="H1557" s="231" t="s">
        <v>7652</v>
      </c>
      <c r="I1557" s="232" t="s">
        <v>98</v>
      </c>
      <c r="J1557" s="231" t="s">
        <v>2913</v>
      </c>
      <c r="K1557" s="230" t="s">
        <v>128</v>
      </c>
      <c r="L1557" s="230" t="s">
        <v>1578</v>
      </c>
      <c r="M1557" s="233">
        <v>22000000</v>
      </c>
      <c r="N1557" s="234" t="s">
        <v>8271</v>
      </c>
      <c r="O1557" s="230" t="s">
        <v>1579</v>
      </c>
      <c r="P1557" s="230" t="s">
        <v>46</v>
      </c>
      <c r="Q1557" s="233">
        <v>0</v>
      </c>
      <c r="R1557" s="234">
        <v>0</v>
      </c>
      <c r="S1557" s="235" t="s">
        <v>46</v>
      </c>
      <c r="T1557" s="236"/>
      <c r="U1557" s="237"/>
      <c r="V1557" s="238" t="s">
        <v>104</v>
      </c>
      <c r="W1557" s="236">
        <v>0</v>
      </c>
      <c r="X1557" s="237" t="s">
        <v>46</v>
      </c>
      <c r="Y1557" s="239">
        <v>0</v>
      </c>
      <c r="Z1557" s="237" t="s">
        <v>46</v>
      </c>
      <c r="AA1557" s="239">
        <v>0</v>
      </c>
      <c r="AB1557" s="240" t="s">
        <v>46</v>
      </c>
      <c r="AC1557" s="241" t="s">
        <v>46</v>
      </c>
      <c r="AD1557" s="241" t="s">
        <v>46</v>
      </c>
      <c r="AE1557" s="237"/>
      <c r="AF1557" s="237"/>
      <c r="AG1557" s="237"/>
      <c r="AH1557" s="237"/>
      <c r="AI1557" s="237" t="s">
        <v>7833</v>
      </c>
      <c r="AJ1557" s="237" t="s">
        <v>96</v>
      </c>
      <c r="AK1557" s="237" t="s">
        <v>94</v>
      </c>
      <c r="AL1557" s="237" t="s">
        <v>35</v>
      </c>
      <c r="AM1557" s="242">
        <v>4</v>
      </c>
    </row>
    <row r="1558" spans="2:39">
      <c r="B1558" s="180" t="s">
        <v>7867</v>
      </c>
      <c r="C1558" s="181" t="s">
        <v>7868</v>
      </c>
      <c r="D1558" s="182" t="s">
        <v>46</v>
      </c>
      <c r="E1558" s="183" t="s">
        <v>46</v>
      </c>
      <c r="F1558" s="183" t="s">
        <v>46</v>
      </c>
      <c r="G1558" s="183" t="s">
        <v>46</v>
      </c>
      <c r="H1558" s="183" t="s">
        <v>46</v>
      </c>
      <c r="I1558" s="184" t="s">
        <v>46</v>
      </c>
      <c r="J1558" s="183" t="s">
        <v>46</v>
      </c>
      <c r="K1558" s="182" t="s">
        <v>46</v>
      </c>
      <c r="L1558" s="182" t="s">
        <v>46</v>
      </c>
      <c r="M1558" s="185">
        <v>0</v>
      </c>
      <c r="N1558" s="186" t="s">
        <v>46</v>
      </c>
      <c r="O1558" s="182" t="s">
        <v>46</v>
      </c>
      <c r="P1558" s="182" t="s">
        <v>46</v>
      </c>
      <c r="Q1558" s="185">
        <v>0</v>
      </c>
      <c r="R1558" s="186">
        <v>0</v>
      </c>
      <c r="S1558" s="187" t="s">
        <v>46</v>
      </c>
      <c r="T1558" s="36"/>
      <c r="U1558" s="35"/>
      <c r="V1558" s="188" t="s">
        <v>46</v>
      </c>
      <c r="W1558" s="36">
        <v>0</v>
      </c>
      <c r="X1558" s="35" t="s">
        <v>46</v>
      </c>
      <c r="Y1558" s="38">
        <v>0</v>
      </c>
      <c r="Z1558" s="35" t="s">
        <v>46</v>
      </c>
      <c r="AA1558" s="38">
        <v>0</v>
      </c>
      <c r="AB1558" s="39" t="s">
        <v>46</v>
      </c>
      <c r="AC1558" s="34" t="s">
        <v>46</v>
      </c>
      <c r="AD1558" s="34" t="s">
        <v>46</v>
      </c>
      <c r="AE1558" s="35"/>
      <c r="AF1558" s="35"/>
      <c r="AG1558" s="35"/>
      <c r="AH1558" s="35"/>
      <c r="AI1558" s="35" t="s">
        <v>7833</v>
      </c>
      <c r="AJ1558" s="35" t="s">
        <v>118</v>
      </c>
      <c r="AK1558" s="35" t="s">
        <v>46</v>
      </c>
      <c r="AL1558" s="35" t="s">
        <v>46</v>
      </c>
      <c r="AM1558" s="40">
        <v>2</v>
      </c>
    </row>
    <row r="1559" spans="2:39">
      <c r="B1559" s="189" t="s">
        <v>7869</v>
      </c>
      <c r="C1559" s="190" t="s">
        <v>7868</v>
      </c>
      <c r="D1559" s="191" t="s">
        <v>46</v>
      </c>
      <c r="E1559" s="192" t="s">
        <v>46</v>
      </c>
      <c r="F1559" s="192" t="s">
        <v>46</v>
      </c>
      <c r="G1559" s="192" t="s">
        <v>46</v>
      </c>
      <c r="H1559" s="192" t="s">
        <v>46</v>
      </c>
      <c r="I1559" s="193" t="s">
        <v>46</v>
      </c>
      <c r="J1559" s="192" t="s">
        <v>46</v>
      </c>
      <c r="K1559" s="191" t="s">
        <v>46</v>
      </c>
      <c r="L1559" s="191" t="s">
        <v>46</v>
      </c>
      <c r="M1559" s="194">
        <v>0</v>
      </c>
      <c r="N1559" s="195" t="s">
        <v>46</v>
      </c>
      <c r="O1559" s="191" t="s">
        <v>46</v>
      </c>
      <c r="P1559" s="191" t="s">
        <v>46</v>
      </c>
      <c r="Q1559" s="194">
        <v>0</v>
      </c>
      <c r="R1559" s="195">
        <v>0</v>
      </c>
      <c r="S1559" s="196" t="s">
        <v>46</v>
      </c>
      <c r="T1559" s="44"/>
      <c r="U1559" s="43"/>
      <c r="V1559" s="197" t="s">
        <v>46</v>
      </c>
      <c r="W1559" s="44">
        <v>0</v>
      </c>
      <c r="X1559" s="43" t="s">
        <v>46</v>
      </c>
      <c r="Y1559" s="46">
        <v>0</v>
      </c>
      <c r="Z1559" s="43" t="s">
        <v>46</v>
      </c>
      <c r="AA1559" s="46">
        <v>0</v>
      </c>
      <c r="AB1559" s="47" t="s">
        <v>46</v>
      </c>
      <c r="AC1559" s="42" t="s">
        <v>46</v>
      </c>
      <c r="AD1559" s="42" t="s">
        <v>46</v>
      </c>
      <c r="AE1559" s="43"/>
      <c r="AF1559" s="43"/>
      <c r="AG1559" s="43"/>
      <c r="AH1559" s="43"/>
      <c r="AI1559" s="43" t="s">
        <v>7833</v>
      </c>
      <c r="AJ1559" s="43" t="s">
        <v>118</v>
      </c>
      <c r="AK1559" s="43" t="s">
        <v>94</v>
      </c>
      <c r="AL1559" s="43" t="s">
        <v>46</v>
      </c>
      <c r="AM1559" s="48">
        <v>3</v>
      </c>
    </row>
    <row r="1560" spans="2:39">
      <c r="B1560" s="228" t="s">
        <v>7870</v>
      </c>
      <c r="C1560" s="229" t="s">
        <v>7871</v>
      </c>
      <c r="D1560" s="230" t="s">
        <v>46</v>
      </c>
      <c r="E1560" s="231" t="s">
        <v>38</v>
      </c>
      <c r="F1560" s="231" t="s">
        <v>97</v>
      </c>
      <c r="G1560" s="231" t="s">
        <v>35</v>
      </c>
      <c r="H1560" s="231" t="s">
        <v>7652</v>
      </c>
      <c r="I1560" s="232" t="s">
        <v>98</v>
      </c>
      <c r="J1560" s="231" t="s">
        <v>2913</v>
      </c>
      <c r="K1560" s="230" t="s">
        <v>128</v>
      </c>
      <c r="L1560" s="230" t="s">
        <v>1578</v>
      </c>
      <c r="M1560" s="233">
        <v>38484578.800000004</v>
      </c>
      <c r="N1560" s="234" t="s">
        <v>8271</v>
      </c>
      <c r="O1560" s="230" t="s">
        <v>1579</v>
      </c>
      <c r="P1560" s="230" t="s">
        <v>46</v>
      </c>
      <c r="Q1560" s="233">
        <v>0</v>
      </c>
      <c r="R1560" s="234">
        <v>0</v>
      </c>
      <c r="S1560" s="235" t="s">
        <v>46</v>
      </c>
      <c r="T1560" s="236"/>
      <c r="U1560" s="237"/>
      <c r="V1560" s="238" t="s">
        <v>104</v>
      </c>
      <c r="W1560" s="236">
        <v>0</v>
      </c>
      <c r="X1560" s="237" t="s">
        <v>46</v>
      </c>
      <c r="Y1560" s="239">
        <v>0</v>
      </c>
      <c r="Z1560" s="237" t="s">
        <v>46</v>
      </c>
      <c r="AA1560" s="239">
        <v>0</v>
      </c>
      <c r="AB1560" s="240" t="s">
        <v>46</v>
      </c>
      <c r="AC1560" s="241" t="s">
        <v>46</v>
      </c>
      <c r="AD1560" s="241" t="s">
        <v>46</v>
      </c>
      <c r="AE1560" s="237"/>
      <c r="AF1560" s="237"/>
      <c r="AG1560" s="237"/>
      <c r="AH1560" s="237"/>
      <c r="AI1560" s="237" t="s">
        <v>7833</v>
      </c>
      <c r="AJ1560" s="237" t="s">
        <v>118</v>
      </c>
      <c r="AK1560" s="237" t="s">
        <v>94</v>
      </c>
      <c r="AL1560" s="237" t="s">
        <v>35</v>
      </c>
      <c r="AM1560" s="242">
        <v>4</v>
      </c>
    </row>
    <row r="1561" spans="2:39">
      <c r="B1561" s="189" t="s">
        <v>7872</v>
      </c>
      <c r="C1561" s="190" t="s">
        <v>7873</v>
      </c>
      <c r="D1561" s="191" t="s">
        <v>46</v>
      </c>
      <c r="E1561" s="192" t="s">
        <v>46</v>
      </c>
      <c r="F1561" s="192" t="s">
        <v>46</v>
      </c>
      <c r="G1561" s="192" t="s">
        <v>46</v>
      </c>
      <c r="H1561" s="192" t="s">
        <v>46</v>
      </c>
      <c r="I1561" s="193" t="s">
        <v>46</v>
      </c>
      <c r="J1561" s="192" t="s">
        <v>46</v>
      </c>
      <c r="K1561" s="191" t="s">
        <v>46</v>
      </c>
      <c r="L1561" s="191" t="s">
        <v>46</v>
      </c>
      <c r="M1561" s="194">
        <v>0</v>
      </c>
      <c r="N1561" s="195" t="s">
        <v>46</v>
      </c>
      <c r="O1561" s="191" t="s">
        <v>46</v>
      </c>
      <c r="P1561" s="191" t="s">
        <v>46</v>
      </c>
      <c r="Q1561" s="194">
        <v>0</v>
      </c>
      <c r="R1561" s="195">
        <v>0</v>
      </c>
      <c r="S1561" s="196" t="s">
        <v>46</v>
      </c>
      <c r="T1561" s="44"/>
      <c r="U1561" s="43"/>
      <c r="V1561" s="197" t="s">
        <v>46</v>
      </c>
      <c r="W1561" s="44">
        <v>0</v>
      </c>
      <c r="X1561" s="43" t="s">
        <v>46</v>
      </c>
      <c r="Y1561" s="46">
        <v>0</v>
      </c>
      <c r="Z1561" s="43" t="s">
        <v>46</v>
      </c>
      <c r="AA1561" s="46">
        <v>0</v>
      </c>
      <c r="AB1561" s="47" t="s">
        <v>46</v>
      </c>
      <c r="AC1561" s="42" t="s">
        <v>46</v>
      </c>
      <c r="AD1561" s="42" t="s">
        <v>46</v>
      </c>
      <c r="AE1561" s="43"/>
      <c r="AF1561" s="43"/>
      <c r="AG1561" s="43"/>
      <c r="AH1561" s="43"/>
      <c r="AI1561" s="43" t="s">
        <v>7833</v>
      </c>
      <c r="AJ1561" s="43" t="s">
        <v>118</v>
      </c>
      <c r="AK1561" s="43" t="s">
        <v>96</v>
      </c>
      <c r="AL1561" s="43" t="s">
        <v>46</v>
      </c>
      <c r="AM1561" s="48">
        <v>3</v>
      </c>
    </row>
    <row r="1562" spans="2:39">
      <c r="B1562" s="228" t="s">
        <v>7874</v>
      </c>
      <c r="C1562" s="229" t="s">
        <v>7875</v>
      </c>
      <c r="D1562" s="230" t="s">
        <v>46</v>
      </c>
      <c r="E1562" s="231" t="s">
        <v>38</v>
      </c>
      <c r="F1562" s="231" t="s">
        <v>97</v>
      </c>
      <c r="G1562" s="231" t="s">
        <v>35</v>
      </c>
      <c r="H1562" s="231" t="s">
        <v>7652</v>
      </c>
      <c r="I1562" s="232" t="s">
        <v>98</v>
      </c>
      <c r="J1562" s="231" t="s">
        <v>2913</v>
      </c>
      <c r="K1562" s="230" t="s">
        <v>128</v>
      </c>
      <c r="L1562" s="230" t="s">
        <v>1578</v>
      </c>
      <c r="M1562" s="233">
        <v>1244988.9000000001</v>
      </c>
      <c r="N1562" s="234" t="s">
        <v>8271</v>
      </c>
      <c r="O1562" s="230" t="s">
        <v>1579</v>
      </c>
      <c r="P1562" s="230" t="s">
        <v>46</v>
      </c>
      <c r="Q1562" s="233">
        <v>0</v>
      </c>
      <c r="R1562" s="234">
        <v>0</v>
      </c>
      <c r="S1562" s="235" t="s">
        <v>46</v>
      </c>
      <c r="T1562" s="236"/>
      <c r="U1562" s="237"/>
      <c r="V1562" s="238" t="s">
        <v>104</v>
      </c>
      <c r="W1562" s="236">
        <v>0</v>
      </c>
      <c r="X1562" s="237" t="s">
        <v>46</v>
      </c>
      <c r="Y1562" s="239">
        <v>0</v>
      </c>
      <c r="Z1562" s="237" t="s">
        <v>46</v>
      </c>
      <c r="AA1562" s="239">
        <v>0</v>
      </c>
      <c r="AB1562" s="240" t="s">
        <v>46</v>
      </c>
      <c r="AC1562" s="241" t="s">
        <v>46</v>
      </c>
      <c r="AD1562" s="241" t="s">
        <v>46</v>
      </c>
      <c r="AE1562" s="237"/>
      <c r="AF1562" s="237"/>
      <c r="AG1562" s="237"/>
      <c r="AH1562" s="237"/>
      <c r="AI1562" s="237" t="s">
        <v>7833</v>
      </c>
      <c r="AJ1562" s="237" t="s">
        <v>118</v>
      </c>
      <c r="AK1562" s="237" t="s">
        <v>96</v>
      </c>
      <c r="AL1562" s="237" t="s">
        <v>35</v>
      </c>
      <c r="AM1562" s="242">
        <v>4</v>
      </c>
    </row>
    <row r="1563" spans="2:39">
      <c r="B1563" s="228" t="s">
        <v>7876</v>
      </c>
      <c r="C1563" s="229" t="s">
        <v>7877</v>
      </c>
      <c r="D1563" s="230" t="s">
        <v>46</v>
      </c>
      <c r="E1563" s="231" t="s">
        <v>38</v>
      </c>
      <c r="F1563" s="231" t="s">
        <v>97</v>
      </c>
      <c r="G1563" s="231" t="s">
        <v>35</v>
      </c>
      <c r="H1563" s="231" t="s">
        <v>7652</v>
      </c>
      <c r="I1563" s="232" t="s">
        <v>98</v>
      </c>
      <c r="J1563" s="231" t="s">
        <v>2913</v>
      </c>
      <c r="K1563" s="230" t="s">
        <v>128</v>
      </c>
      <c r="L1563" s="230" t="s">
        <v>1578</v>
      </c>
      <c r="M1563" s="233">
        <v>1771138.3</v>
      </c>
      <c r="N1563" s="234" t="s">
        <v>8271</v>
      </c>
      <c r="O1563" s="230" t="s">
        <v>1579</v>
      </c>
      <c r="P1563" s="230" t="s">
        <v>46</v>
      </c>
      <c r="Q1563" s="233">
        <v>0</v>
      </c>
      <c r="R1563" s="234">
        <v>0</v>
      </c>
      <c r="S1563" s="235" t="s">
        <v>46</v>
      </c>
      <c r="T1563" s="236"/>
      <c r="U1563" s="237"/>
      <c r="V1563" s="238" t="s">
        <v>104</v>
      </c>
      <c r="W1563" s="236">
        <v>0</v>
      </c>
      <c r="X1563" s="237" t="s">
        <v>46</v>
      </c>
      <c r="Y1563" s="239">
        <v>0</v>
      </c>
      <c r="Z1563" s="237" t="s">
        <v>46</v>
      </c>
      <c r="AA1563" s="239">
        <v>0</v>
      </c>
      <c r="AB1563" s="240" t="s">
        <v>46</v>
      </c>
      <c r="AC1563" s="241" t="s">
        <v>46</v>
      </c>
      <c r="AD1563" s="241" t="s">
        <v>46</v>
      </c>
      <c r="AE1563" s="237"/>
      <c r="AF1563" s="237"/>
      <c r="AG1563" s="237"/>
      <c r="AH1563" s="237"/>
      <c r="AI1563" s="237" t="s">
        <v>7833</v>
      </c>
      <c r="AJ1563" s="237" t="s">
        <v>118</v>
      </c>
      <c r="AK1563" s="237" t="s">
        <v>96</v>
      </c>
      <c r="AL1563" s="237" t="s">
        <v>109</v>
      </c>
      <c r="AM1563" s="242">
        <v>4</v>
      </c>
    </row>
    <row r="1564" spans="2:39">
      <c r="B1564" s="228" t="s">
        <v>7878</v>
      </c>
      <c r="C1564" s="229" t="s">
        <v>7595</v>
      </c>
      <c r="D1564" s="230" t="s">
        <v>46</v>
      </c>
      <c r="E1564" s="231" t="s">
        <v>38</v>
      </c>
      <c r="F1564" s="231" t="s">
        <v>97</v>
      </c>
      <c r="G1564" s="231" t="s">
        <v>35</v>
      </c>
      <c r="H1564" s="231" t="s">
        <v>7652</v>
      </c>
      <c r="I1564" s="232" t="s">
        <v>98</v>
      </c>
      <c r="J1564" s="231" t="s">
        <v>2913</v>
      </c>
      <c r="K1564" s="230" t="s">
        <v>128</v>
      </c>
      <c r="L1564" s="230" t="s">
        <v>1578</v>
      </c>
      <c r="M1564" s="233">
        <v>0</v>
      </c>
      <c r="N1564" s="234" t="s">
        <v>8271</v>
      </c>
      <c r="O1564" s="230" t="s">
        <v>1579</v>
      </c>
      <c r="P1564" s="230" t="s">
        <v>46</v>
      </c>
      <c r="Q1564" s="233">
        <v>0</v>
      </c>
      <c r="R1564" s="234">
        <v>0</v>
      </c>
      <c r="S1564" s="235" t="s">
        <v>46</v>
      </c>
      <c r="T1564" s="236"/>
      <c r="U1564" s="237"/>
      <c r="V1564" s="238" t="s">
        <v>104</v>
      </c>
      <c r="W1564" s="236">
        <v>0</v>
      </c>
      <c r="X1564" s="237" t="s">
        <v>46</v>
      </c>
      <c r="Y1564" s="239">
        <v>0</v>
      </c>
      <c r="Z1564" s="237" t="s">
        <v>46</v>
      </c>
      <c r="AA1564" s="239">
        <v>0</v>
      </c>
      <c r="AB1564" s="240" t="s">
        <v>46</v>
      </c>
      <c r="AC1564" s="241" t="s">
        <v>46</v>
      </c>
      <c r="AD1564" s="241" t="s">
        <v>46</v>
      </c>
      <c r="AE1564" s="237"/>
      <c r="AF1564" s="237"/>
      <c r="AG1564" s="237"/>
      <c r="AH1564" s="237"/>
      <c r="AI1564" s="237" t="s">
        <v>7833</v>
      </c>
      <c r="AJ1564" s="237" t="s">
        <v>118</v>
      </c>
      <c r="AK1564" s="237" t="s">
        <v>96</v>
      </c>
      <c r="AL1564" s="237" t="s">
        <v>111</v>
      </c>
      <c r="AM1564" s="242">
        <v>4</v>
      </c>
    </row>
    <row r="1565" spans="2:39">
      <c r="B1565" s="228" t="s">
        <v>7879</v>
      </c>
      <c r="C1565" s="229" t="s">
        <v>7880</v>
      </c>
      <c r="D1565" s="230" t="s">
        <v>46</v>
      </c>
      <c r="E1565" s="231" t="s">
        <v>38</v>
      </c>
      <c r="F1565" s="231" t="s">
        <v>97</v>
      </c>
      <c r="G1565" s="231" t="s">
        <v>35</v>
      </c>
      <c r="H1565" s="231" t="s">
        <v>7652</v>
      </c>
      <c r="I1565" s="232" t="s">
        <v>98</v>
      </c>
      <c r="J1565" s="231" t="s">
        <v>2913</v>
      </c>
      <c r="K1565" s="230" t="s">
        <v>128</v>
      </c>
      <c r="L1565" s="230" t="s">
        <v>1578</v>
      </c>
      <c r="M1565" s="233">
        <v>37587.08</v>
      </c>
      <c r="N1565" s="234" t="s">
        <v>8271</v>
      </c>
      <c r="O1565" s="230" t="s">
        <v>1579</v>
      </c>
      <c r="P1565" s="230" t="s">
        <v>46</v>
      </c>
      <c r="Q1565" s="233">
        <v>0</v>
      </c>
      <c r="R1565" s="234">
        <v>0</v>
      </c>
      <c r="S1565" s="235" t="s">
        <v>46</v>
      </c>
      <c r="T1565" s="236"/>
      <c r="U1565" s="237"/>
      <c r="V1565" s="238" t="s">
        <v>104</v>
      </c>
      <c r="W1565" s="236">
        <v>0</v>
      </c>
      <c r="X1565" s="237" t="s">
        <v>46</v>
      </c>
      <c r="Y1565" s="239">
        <v>0</v>
      </c>
      <c r="Z1565" s="237" t="s">
        <v>46</v>
      </c>
      <c r="AA1565" s="239">
        <v>0</v>
      </c>
      <c r="AB1565" s="240" t="s">
        <v>46</v>
      </c>
      <c r="AC1565" s="241" t="s">
        <v>46</v>
      </c>
      <c r="AD1565" s="241" t="s">
        <v>46</v>
      </c>
      <c r="AE1565" s="237"/>
      <c r="AF1565" s="237"/>
      <c r="AG1565" s="237"/>
      <c r="AH1565" s="237"/>
      <c r="AI1565" s="237" t="s">
        <v>7833</v>
      </c>
      <c r="AJ1565" s="237" t="s">
        <v>118</v>
      </c>
      <c r="AK1565" s="237" t="s">
        <v>96</v>
      </c>
      <c r="AL1565" s="237" t="s">
        <v>112</v>
      </c>
      <c r="AM1565" s="242">
        <v>4</v>
      </c>
    </row>
    <row r="1566" spans="2:39">
      <c r="B1566" s="189" t="s">
        <v>7881</v>
      </c>
      <c r="C1566" s="190" t="s">
        <v>7882</v>
      </c>
      <c r="D1566" s="191" t="s">
        <v>46</v>
      </c>
      <c r="E1566" s="192" t="s">
        <v>46</v>
      </c>
      <c r="F1566" s="192" t="s">
        <v>46</v>
      </c>
      <c r="G1566" s="192" t="s">
        <v>46</v>
      </c>
      <c r="H1566" s="192" t="s">
        <v>46</v>
      </c>
      <c r="I1566" s="193" t="s">
        <v>46</v>
      </c>
      <c r="J1566" s="192" t="s">
        <v>46</v>
      </c>
      <c r="K1566" s="191" t="s">
        <v>46</v>
      </c>
      <c r="L1566" s="191" t="s">
        <v>46</v>
      </c>
      <c r="M1566" s="194">
        <v>0</v>
      </c>
      <c r="N1566" s="195" t="s">
        <v>46</v>
      </c>
      <c r="O1566" s="191" t="s">
        <v>46</v>
      </c>
      <c r="P1566" s="191" t="s">
        <v>46</v>
      </c>
      <c r="Q1566" s="194">
        <v>0</v>
      </c>
      <c r="R1566" s="195">
        <v>0</v>
      </c>
      <c r="S1566" s="196" t="s">
        <v>46</v>
      </c>
      <c r="T1566" s="44"/>
      <c r="U1566" s="43"/>
      <c r="V1566" s="197" t="s">
        <v>46</v>
      </c>
      <c r="W1566" s="44">
        <v>0</v>
      </c>
      <c r="X1566" s="43" t="s">
        <v>46</v>
      </c>
      <c r="Y1566" s="46">
        <v>0</v>
      </c>
      <c r="Z1566" s="43" t="s">
        <v>46</v>
      </c>
      <c r="AA1566" s="46">
        <v>0</v>
      </c>
      <c r="AB1566" s="47" t="s">
        <v>46</v>
      </c>
      <c r="AC1566" s="42" t="s">
        <v>46</v>
      </c>
      <c r="AD1566" s="42" t="s">
        <v>46</v>
      </c>
      <c r="AE1566" s="43"/>
      <c r="AF1566" s="43"/>
      <c r="AG1566" s="43"/>
      <c r="AH1566" s="43"/>
      <c r="AI1566" s="43" t="s">
        <v>7833</v>
      </c>
      <c r="AJ1566" s="43" t="s">
        <v>118</v>
      </c>
      <c r="AK1566" s="43" t="s">
        <v>118</v>
      </c>
      <c r="AL1566" s="43" t="s">
        <v>46</v>
      </c>
      <c r="AM1566" s="48">
        <v>3</v>
      </c>
    </row>
    <row r="1567" spans="2:39">
      <c r="B1567" s="228" t="s">
        <v>7883</v>
      </c>
      <c r="C1567" s="229" t="s">
        <v>7882</v>
      </c>
      <c r="D1567" s="230" t="s">
        <v>46</v>
      </c>
      <c r="E1567" s="231" t="s">
        <v>38</v>
      </c>
      <c r="F1567" s="231" t="s">
        <v>97</v>
      </c>
      <c r="G1567" s="231" t="s">
        <v>35</v>
      </c>
      <c r="H1567" s="231" t="s">
        <v>7652</v>
      </c>
      <c r="I1567" s="232" t="s">
        <v>98</v>
      </c>
      <c r="J1567" s="231" t="s">
        <v>2913</v>
      </c>
      <c r="K1567" s="230" t="s">
        <v>128</v>
      </c>
      <c r="L1567" s="230" t="s">
        <v>1578</v>
      </c>
      <c r="M1567" s="233">
        <v>17662827.619999997</v>
      </c>
      <c r="N1567" s="234" t="s">
        <v>8271</v>
      </c>
      <c r="O1567" s="230" t="s">
        <v>1579</v>
      </c>
      <c r="P1567" s="230" t="s">
        <v>46</v>
      </c>
      <c r="Q1567" s="233">
        <v>0</v>
      </c>
      <c r="R1567" s="234">
        <v>0</v>
      </c>
      <c r="S1567" s="235" t="s">
        <v>46</v>
      </c>
      <c r="T1567" s="236"/>
      <c r="U1567" s="237"/>
      <c r="V1567" s="238" t="s">
        <v>104</v>
      </c>
      <c r="W1567" s="236">
        <v>0</v>
      </c>
      <c r="X1567" s="237" t="s">
        <v>46</v>
      </c>
      <c r="Y1567" s="239">
        <v>0</v>
      </c>
      <c r="Z1567" s="237" t="s">
        <v>46</v>
      </c>
      <c r="AA1567" s="239">
        <v>0</v>
      </c>
      <c r="AB1567" s="240" t="s">
        <v>46</v>
      </c>
      <c r="AC1567" s="241" t="s">
        <v>46</v>
      </c>
      <c r="AD1567" s="241" t="s">
        <v>46</v>
      </c>
      <c r="AE1567" s="237"/>
      <c r="AF1567" s="237"/>
      <c r="AG1567" s="237"/>
      <c r="AH1567" s="237"/>
      <c r="AI1567" s="237" t="s">
        <v>7833</v>
      </c>
      <c r="AJ1567" s="237" t="s">
        <v>118</v>
      </c>
      <c r="AK1567" s="237" t="s">
        <v>118</v>
      </c>
      <c r="AL1567" s="237" t="s">
        <v>35</v>
      </c>
      <c r="AM1567" s="242">
        <v>4</v>
      </c>
    </row>
    <row r="1568" spans="2:39">
      <c r="B1568" s="189" t="s">
        <v>7884</v>
      </c>
      <c r="C1568" s="190" t="s">
        <v>7885</v>
      </c>
      <c r="D1568" s="191" t="s">
        <v>46</v>
      </c>
      <c r="E1568" s="192" t="s">
        <v>46</v>
      </c>
      <c r="F1568" s="192" t="s">
        <v>46</v>
      </c>
      <c r="G1568" s="192" t="s">
        <v>46</v>
      </c>
      <c r="H1568" s="192" t="s">
        <v>46</v>
      </c>
      <c r="I1568" s="193" t="s">
        <v>46</v>
      </c>
      <c r="J1568" s="192" t="s">
        <v>46</v>
      </c>
      <c r="K1568" s="191" t="s">
        <v>46</v>
      </c>
      <c r="L1568" s="191" t="s">
        <v>46</v>
      </c>
      <c r="M1568" s="194">
        <v>0</v>
      </c>
      <c r="N1568" s="195" t="s">
        <v>46</v>
      </c>
      <c r="O1568" s="191" t="s">
        <v>46</v>
      </c>
      <c r="P1568" s="191" t="s">
        <v>46</v>
      </c>
      <c r="Q1568" s="194">
        <v>0</v>
      </c>
      <c r="R1568" s="195">
        <v>0</v>
      </c>
      <c r="S1568" s="196" t="s">
        <v>46</v>
      </c>
      <c r="T1568" s="44"/>
      <c r="U1568" s="43"/>
      <c r="V1568" s="197" t="s">
        <v>46</v>
      </c>
      <c r="W1568" s="44">
        <v>0</v>
      </c>
      <c r="X1568" s="43" t="s">
        <v>46</v>
      </c>
      <c r="Y1568" s="46">
        <v>0</v>
      </c>
      <c r="Z1568" s="43" t="s">
        <v>46</v>
      </c>
      <c r="AA1568" s="46">
        <v>0</v>
      </c>
      <c r="AB1568" s="47" t="s">
        <v>46</v>
      </c>
      <c r="AC1568" s="42" t="s">
        <v>46</v>
      </c>
      <c r="AD1568" s="42" t="s">
        <v>46</v>
      </c>
      <c r="AE1568" s="43"/>
      <c r="AF1568" s="43"/>
      <c r="AG1568" s="43"/>
      <c r="AH1568" s="43"/>
      <c r="AI1568" s="43" t="s">
        <v>7833</v>
      </c>
      <c r="AJ1568" s="43" t="s">
        <v>118</v>
      </c>
      <c r="AK1568" s="43" t="s">
        <v>175</v>
      </c>
      <c r="AL1568" s="43" t="s">
        <v>46</v>
      </c>
      <c r="AM1568" s="48">
        <v>3</v>
      </c>
    </row>
    <row r="1569" spans="2:39">
      <c r="B1569" s="228" t="s">
        <v>7886</v>
      </c>
      <c r="C1569" s="229" t="s">
        <v>7885</v>
      </c>
      <c r="D1569" s="230" t="s">
        <v>46</v>
      </c>
      <c r="E1569" s="231" t="s">
        <v>38</v>
      </c>
      <c r="F1569" s="231" t="s">
        <v>97</v>
      </c>
      <c r="G1569" s="231" t="s">
        <v>35</v>
      </c>
      <c r="H1569" s="231" t="s">
        <v>7652</v>
      </c>
      <c r="I1569" s="232" t="s">
        <v>98</v>
      </c>
      <c r="J1569" s="231" t="s">
        <v>2913</v>
      </c>
      <c r="K1569" s="230" t="s">
        <v>128</v>
      </c>
      <c r="L1569" s="230" t="s">
        <v>1578</v>
      </c>
      <c r="M1569" s="233">
        <v>7185345.8999999985</v>
      </c>
      <c r="N1569" s="234" t="s">
        <v>8271</v>
      </c>
      <c r="O1569" s="230" t="s">
        <v>1579</v>
      </c>
      <c r="P1569" s="230" t="s">
        <v>46</v>
      </c>
      <c r="Q1569" s="233">
        <v>0</v>
      </c>
      <c r="R1569" s="234">
        <v>0</v>
      </c>
      <c r="S1569" s="235" t="s">
        <v>46</v>
      </c>
      <c r="T1569" s="236"/>
      <c r="U1569" s="237"/>
      <c r="V1569" s="238" t="s">
        <v>104</v>
      </c>
      <c r="W1569" s="236">
        <v>0</v>
      </c>
      <c r="X1569" s="237" t="s">
        <v>46</v>
      </c>
      <c r="Y1569" s="239">
        <v>0</v>
      </c>
      <c r="Z1569" s="237" t="s">
        <v>46</v>
      </c>
      <c r="AA1569" s="239">
        <v>0</v>
      </c>
      <c r="AB1569" s="240" t="s">
        <v>46</v>
      </c>
      <c r="AC1569" s="241" t="s">
        <v>46</v>
      </c>
      <c r="AD1569" s="241" t="s">
        <v>46</v>
      </c>
      <c r="AE1569" s="237"/>
      <c r="AF1569" s="237"/>
      <c r="AG1569" s="237"/>
      <c r="AH1569" s="237"/>
      <c r="AI1569" s="237" t="s">
        <v>7833</v>
      </c>
      <c r="AJ1569" s="237" t="s">
        <v>118</v>
      </c>
      <c r="AK1569" s="237" t="s">
        <v>175</v>
      </c>
      <c r="AL1569" s="237" t="s">
        <v>35</v>
      </c>
      <c r="AM1569" s="242">
        <v>4</v>
      </c>
    </row>
    <row r="1570" spans="2:39">
      <c r="B1570" s="189" t="s">
        <v>7887</v>
      </c>
      <c r="C1570" s="190" t="s">
        <v>7888</v>
      </c>
      <c r="D1570" s="191" t="s">
        <v>46</v>
      </c>
      <c r="E1570" s="192" t="s">
        <v>46</v>
      </c>
      <c r="F1570" s="192" t="s">
        <v>46</v>
      </c>
      <c r="G1570" s="192" t="s">
        <v>46</v>
      </c>
      <c r="H1570" s="192" t="s">
        <v>46</v>
      </c>
      <c r="I1570" s="193" t="s">
        <v>46</v>
      </c>
      <c r="J1570" s="192" t="s">
        <v>46</v>
      </c>
      <c r="K1570" s="191" t="s">
        <v>46</v>
      </c>
      <c r="L1570" s="191" t="s">
        <v>46</v>
      </c>
      <c r="M1570" s="194">
        <v>0</v>
      </c>
      <c r="N1570" s="195" t="s">
        <v>46</v>
      </c>
      <c r="O1570" s="191" t="s">
        <v>46</v>
      </c>
      <c r="P1570" s="191" t="s">
        <v>46</v>
      </c>
      <c r="Q1570" s="194">
        <v>0</v>
      </c>
      <c r="R1570" s="195">
        <v>0</v>
      </c>
      <c r="S1570" s="196" t="s">
        <v>46</v>
      </c>
      <c r="T1570" s="44"/>
      <c r="U1570" s="43"/>
      <c r="V1570" s="197" t="s">
        <v>46</v>
      </c>
      <c r="W1570" s="44">
        <v>0</v>
      </c>
      <c r="X1570" s="43" t="s">
        <v>46</v>
      </c>
      <c r="Y1570" s="46">
        <v>0</v>
      </c>
      <c r="Z1570" s="43" t="s">
        <v>46</v>
      </c>
      <c r="AA1570" s="46">
        <v>0</v>
      </c>
      <c r="AB1570" s="47" t="s">
        <v>46</v>
      </c>
      <c r="AC1570" s="42" t="s">
        <v>46</v>
      </c>
      <c r="AD1570" s="42" t="s">
        <v>46</v>
      </c>
      <c r="AE1570" s="43"/>
      <c r="AF1570" s="43"/>
      <c r="AG1570" s="43"/>
      <c r="AH1570" s="43"/>
      <c r="AI1570" s="43" t="s">
        <v>7833</v>
      </c>
      <c r="AJ1570" s="43" t="s">
        <v>118</v>
      </c>
      <c r="AK1570" s="43" t="s">
        <v>212</v>
      </c>
      <c r="AL1570" s="43" t="s">
        <v>46</v>
      </c>
      <c r="AM1570" s="48">
        <v>3</v>
      </c>
    </row>
    <row r="1571" spans="2:39">
      <c r="B1571" s="228" t="s">
        <v>7889</v>
      </c>
      <c r="C1571" s="229" t="s">
        <v>7888</v>
      </c>
      <c r="D1571" s="230" t="s">
        <v>46</v>
      </c>
      <c r="E1571" s="231" t="s">
        <v>38</v>
      </c>
      <c r="F1571" s="231" t="s">
        <v>97</v>
      </c>
      <c r="G1571" s="231" t="s">
        <v>35</v>
      </c>
      <c r="H1571" s="231" t="s">
        <v>7652</v>
      </c>
      <c r="I1571" s="232" t="s">
        <v>98</v>
      </c>
      <c r="J1571" s="231" t="s">
        <v>2913</v>
      </c>
      <c r="K1571" s="230" t="s">
        <v>128</v>
      </c>
      <c r="L1571" s="230" t="s">
        <v>1578</v>
      </c>
      <c r="M1571" s="233">
        <v>595149.69999999995</v>
      </c>
      <c r="N1571" s="234" t="s">
        <v>8271</v>
      </c>
      <c r="O1571" s="230" t="s">
        <v>1579</v>
      </c>
      <c r="P1571" s="230" t="s">
        <v>46</v>
      </c>
      <c r="Q1571" s="233">
        <v>0</v>
      </c>
      <c r="R1571" s="234">
        <v>0</v>
      </c>
      <c r="S1571" s="235" t="s">
        <v>46</v>
      </c>
      <c r="T1571" s="236"/>
      <c r="U1571" s="237"/>
      <c r="V1571" s="238" t="s">
        <v>104</v>
      </c>
      <c r="W1571" s="236">
        <v>0</v>
      </c>
      <c r="X1571" s="237" t="s">
        <v>46</v>
      </c>
      <c r="Y1571" s="239">
        <v>0</v>
      </c>
      <c r="Z1571" s="237" t="s">
        <v>46</v>
      </c>
      <c r="AA1571" s="239">
        <v>0</v>
      </c>
      <c r="AB1571" s="240" t="s">
        <v>46</v>
      </c>
      <c r="AC1571" s="241" t="s">
        <v>46</v>
      </c>
      <c r="AD1571" s="241" t="s">
        <v>46</v>
      </c>
      <c r="AE1571" s="237"/>
      <c r="AF1571" s="237"/>
      <c r="AG1571" s="237"/>
      <c r="AH1571" s="237"/>
      <c r="AI1571" s="237" t="s">
        <v>7833</v>
      </c>
      <c r="AJ1571" s="237" t="s">
        <v>118</v>
      </c>
      <c r="AK1571" s="237" t="s">
        <v>212</v>
      </c>
      <c r="AL1571" s="237" t="s">
        <v>35</v>
      </c>
      <c r="AM1571" s="242">
        <v>4</v>
      </c>
    </row>
    <row r="1572" spans="2:39">
      <c r="B1572" s="189" t="s">
        <v>7890</v>
      </c>
      <c r="C1572" s="190" t="s">
        <v>7891</v>
      </c>
      <c r="D1572" s="191" t="s">
        <v>46</v>
      </c>
      <c r="E1572" s="192" t="s">
        <v>46</v>
      </c>
      <c r="F1572" s="192" t="s">
        <v>46</v>
      </c>
      <c r="G1572" s="192" t="s">
        <v>46</v>
      </c>
      <c r="H1572" s="192" t="s">
        <v>46</v>
      </c>
      <c r="I1572" s="193" t="s">
        <v>46</v>
      </c>
      <c r="J1572" s="192" t="s">
        <v>46</v>
      </c>
      <c r="K1572" s="191" t="s">
        <v>46</v>
      </c>
      <c r="L1572" s="191" t="s">
        <v>46</v>
      </c>
      <c r="M1572" s="194">
        <v>0</v>
      </c>
      <c r="N1572" s="195" t="s">
        <v>46</v>
      </c>
      <c r="O1572" s="191" t="s">
        <v>46</v>
      </c>
      <c r="P1572" s="191" t="s">
        <v>46</v>
      </c>
      <c r="Q1572" s="194">
        <v>0</v>
      </c>
      <c r="R1572" s="195">
        <v>0</v>
      </c>
      <c r="S1572" s="196" t="s">
        <v>46</v>
      </c>
      <c r="T1572" s="44"/>
      <c r="U1572" s="43"/>
      <c r="V1572" s="197" t="s">
        <v>46</v>
      </c>
      <c r="W1572" s="44">
        <v>0</v>
      </c>
      <c r="X1572" s="43" t="s">
        <v>46</v>
      </c>
      <c r="Y1572" s="46">
        <v>0</v>
      </c>
      <c r="Z1572" s="43" t="s">
        <v>46</v>
      </c>
      <c r="AA1572" s="46">
        <v>0</v>
      </c>
      <c r="AB1572" s="47" t="s">
        <v>46</v>
      </c>
      <c r="AC1572" s="42" t="s">
        <v>46</v>
      </c>
      <c r="AD1572" s="42" t="s">
        <v>46</v>
      </c>
      <c r="AE1572" s="43"/>
      <c r="AF1572" s="43"/>
      <c r="AG1572" s="43"/>
      <c r="AH1572" s="43"/>
      <c r="AI1572" s="43" t="s">
        <v>7833</v>
      </c>
      <c r="AJ1572" s="43" t="s">
        <v>118</v>
      </c>
      <c r="AK1572" s="43" t="s">
        <v>125</v>
      </c>
      <c r="AL1572" s="43" t="s">
        <v>46</v>
      </c>
      <c r="AM1572" s="48">
        <v>3</v>
      </c>
    </row>
    <row r="1573" spans="2:39">
      <c r="B1573" s="228" t="s">
        <v>7892</v>
      </c>
      <c r="C1573" s="229" t="s">
        <v>7891</v>
      </c>
      <c r="D1573" s="230" t="s">
        <v>46</v>
      </c>
      <c r="E1573" s="231" t="s">
        <v>38</v>
      </c>
      <c r="F1573" s="231" t="s">
        <v>97</v>
      </c>
      <c r="G1573" s="231" t="s">
        <v>35</v>
      </c>
      <c r="H1573" s="231" t="s">
        <v>7652</v>
      </c>
      <c r="I1573" s="232" t="s">
        <v>98</v>
      </c>
      <c r="J1573" s="231" t="s">
        <v>2913</v>
      </c>
      <c r="K1573" s="230" t="s">
        <v>128</v>
      </c>
      <c r="L1573" s="230" t="s">
        <v>1578</v>
      </c>
      <c r="M1573" s="233">
        <v>946987</v>
      </c>
      <c r="N1573" s="234" t="s">
        <v>8271</v>
      </c>
      <c r="O1573" s="230" t="s">
        <v>1579</v>
      </c>
      <c r="P1573" s="230" t="s">
        <v>46</v>
      </c>
      <c r="Q1573" s="233">
        <v>0</v>
      </c>
      <c r="R1573" s="234">
        <v>0</v>
      </c>
      <c r="S1573" s="235" t="s">
        <v>46</v>
      </c>
      <c r="T1573" s="236"/>
      <c r="U1573" s="237"/>
      <c r="V1573" s="238" t="s">
        <v>104</v>
      </c>
      <c r="W1573" s="236">
        <v>0</v>
      </c>
      <c r="X1573" s="237" t="s">
        <v>46</v>
      </c>
      <c r="Y1573" s="239">
        <v>0</v>
      </c>
      <c r="Z1573" s="237" t="s">
        <v>46</v>
      </c>
      <c r="AA1573" s="239">
        <v>0</v>
      </c>
      <c r="AB1573" s="240" t="s">
        <v>46</v>
      </c>
      <c r="AC1573" s="241" t="s">
        <v>46</v>
      </c>
      <c r="AD1573" s="241" t="s">
        <v>46</v>
      </c>
      <c r="AE1573" s="237"/>
      <c r="AF1573" s="237"/>
      <c r="AG1573" s="237"/>
      <c r="AH1573" s="237"/>
      <c r="AI1573" s="237" t="s">
        <v>7833</v>
      </c>
      <c r="AJ1573" s="237" t="s">
        <v>118</v>
      </c>
      <c r="AK1573" s="237" t="s">
        <v>125</v>
      </c>
      <c r="AL1573" s="237" t="s">
        <v>35</v>
      </c>
      <c r="AM1573" s="242">
        <v>4</v>
      </c>
    </row>
    <row r="1574" spans="2:39">
      <c r="B1574" s="189" t="s">
        <v>7893</v>
      </c>
      <c r="C1574" s="190" t="s">
        <v>7894</v>
      </c>
      <c r="D1574" s="191" t="s">
        <v>46</v>
      </c>
      <c r="E1574" s="192" t="s">
        <v>46</v>
      </c>
      <c r="F1574" s="192" t="s">
        <v>46</v>
      </c>
      <c r="G1574" s="192" t="s">
        <v>46</v>
      </c>
      <c r="H1574" s="192" t="s">
        <v>46</v>
      </c>
      <c r="I1574" s="193" t="s">
        <v>46</v>
      </c>
      <c r="J1574" s="192" t="s">
        <v>46</v>
      </c>
      <c r="K1574" s="191" t="s">
        <v>46</v>
      </c>
      <c r="L1574" s="191" t="s">
        <v>46</v>
      </c>
      <c r="M1574" s="194">
        <v>0</v>
      </c>
      <c r="N1574" s="195" t="s">
        <v>46</v>
      </c>
      <c r="O1574" s="191" t="s">
        <v>46</v>
      </c>
      <c r="P1574" s="191" t="s">
        <v>46</v>
      </c>
      <c r="Q1574" s="194">
        <v>0</v>
      </c>
      <c r="R1574" s="195">
        <v>0</v>
      </c>
      <c r="S1574" s="196" t="s">
        <v>46</v>
      </c>
      <c r="T1574" s="44"/>
      <c r="U1574" s="43"/>
      <c r="V1574" s="197" t="s">
        <v>46</v>
      </c>
      <c r="W1574" s="44">
        <v>0</v>
      </c>
      <c r="X1574" s="43" t="s">
        <v>46</v>
      </c>
      <c r="Y1574" s="46">
        <v>0</v>
      </c>
      <c r="Z1574" s="43" t="s">
        <v>46</v>
      </c>
      <c r="AA1574" s="46">
        <v>0</v>
      </c>
      <c r="AB1574" s="47" t="s">
        <v>46</v>
      </c>
      <c r="AC1574" s="42" t="s">
        <v>46</v>
      </c>
      <c r="AD1574" s="42" t="s">
        <v>46</v>
      </c>
      <c r="AE1574" s="43"/>
      <c r="AF1574" s="43"/>
      <c r="AG1574" s="43"/>
      <c r="AH1574" s="43"/>
      <c r="AI1574" s="43" t="s">
        <v>7833</v>
      </c>
      <c r="AJ1574" s="43" t="s">
        <v>118</v>
      </c>
      <c r="AK1574" s="43" t="s">
        <v>140</v>
      </c>
      <c r="AL1574" s="43" t="s">
        <v>46</v>
      </c>
      <c r="AM1574" s="48">
        <v>3</v>
      </c>
    </row>
    <row r="1575" spans="2:39">
      <c r="B1575" s="228" t="s">
        <v>7895</v>
      </c>
      <c r="C1575" s="229" t="s">
        <v>7894</v>
      </c>
      <c r="D1575" s="230" t="s">
        <v>46</v>
      </c>
      <c r="E1575" s="231" t="s">
        <v>38</v>
      </c>
      <c r="F1575" s="231" t="s">
        <v>97</v>
      </c>
      <c r="G1575" s="231" t="s">
        <v>35</v>
      </c>
      <c r="H1575" s="231" t="s">
        <v>7652</v>
      </c>
      <c r="I1575" s="232" t="s">
        <v>98</v>
      </c>
      <c r="J1575" s="231" t="s">
        <v>2913</v>
      </c>
      <c r="K1575" s="230" t="s">
        <v>128</v>
      </c>
      <c r="L1575" s="230" t="s">
        <v>1578</v>
      </c>
      <c r="M1575" s="233">
        <v>7279095.1000000006</v>
      </c>
      <c r="N1575" s="234" t="s">
        <v>8271</v>
      </c>
      <c r="O1575" s="230" t="s">
        <v>1579</v>
      </c>
      <c r="P1575" s="230" t="s">
        <v>46</v>
      </c>
      <c r="Q1575" s="233">
        <v>0</v>
      </c>
      <c r="R1575" s="234">
        <v>0</v>
      </c>
      <c r="S1575" s="235" t="s">
        <v>46</v>
      </c>
      <c r="T1575" s="236"/>
      <c r="U1575" s="237"/>
      <c r="V1575" s="238" t="s">
        <v>104</v>
      </c>
      <c r="W1575" s="236">
        <v>0</v>
      </c>
      <c r="X1575" s="237" t="s">
        <v>46</v>
      </c>
      <c r="Y1575" s="239">
        <v>0</v>
      </c>
      <c r="Z1575" s="237" t="s">
        <v>46</v>
      </c>
      <c r="AA1575" s="239">
        <v>0</v>
      </c>
      <c r="AB1575" s="240" t="s">
        <v>46</v>
      </c>
      <c r="AC1575" s="241" t="s">
        <v>46</v>
      </c>
      <c r="AD1575" s="241" t="s">
        <v>46</v>
      </c>
      <c r="AE1575" s="237"/>
      <c r="AF1575" s="237"/>
      <c r="AG1575" s="237"/>
      <c r="AH1575" s="237"/>
      <c r="AI1575" s="237" t="s">
        <v>7833</v>
      </c>
      <c r="AJ1575" s="237" t="s">
        <v>118</v>
      </c>
      <c r="AK1575" s="237" t="s">
        <v>140</v>
      </c>
      <c r="AL1575" s="237" t="s">
        <v>35</v>
      </c>
      <c r="AM1575" s="242">
        <v>4</v>
      </c>
    </row>
    <row r="1576" spans="2:39">
      <c r="B1576" s="180" t="s">
        <v>7896</v>
      </c>
      <c r="C1576" s="181" t="s">
        <v>7897</v>
      </c>
      <c r="D1576" s="182" t="s">
        <v>46</v>
      </c>
      <c r="E1576" s="183" t="s">
        <v>46</v>
      </c>
      <c r="F1576" s="183" t="s">
        <v>46</v>
      </c>
      <c r="G1576" s="183" t="s">
        <v>46</v>
      </c>
      <c r="H1576" s="183" t="s">
        <v>46</v>
      </c>
      <c r="I1576" s="184" t="s">
        <v>46</v>
      </c>
      <c r="J1576" s="183" t="s">
        <v>46</v>
      </c>
      <c r="K1576" s="182" t="s">
        <v>46</v>
      </c>
      <c r="L1576" s="182" t="s">
        <v>46</v>
      </c>
      <c r="M1576" s="185">
        <v>0</v>
      </c>
      <c r="N1576" s="186" t="s">
        <v>46</v>
      </c>
      <c r="O1576" s="182" t="s">
        <v>46</v>
      </c>
      <c r="P1576" s="182" t="s">
        <v>46</v>
      </c>
      <c r="Q1576" s="185">
        <v>0</v>
      </c>
      <c r="R1576" s="186">
        <v>0</v>
      </c>
      <c r="S1576" s="187" t="s">
        <v>46</v>
      </c>
      <c r="T1576" s="36"/>
      <c r="U1576" s="35"/>
      <c r="V1576" s="188" t="s">
        <v>46</v>
      </c>
      <c r="W1576" s="36">
        <v>0</v>
      </c>
      <c r="X1576" s="35" t="s">
        <v>46</v>
      </c>
      <c r="Y1576" s="38">
        <v>0</v>
      </c>
      <c r="Z1576" s="35" t="s">
        <v>46</v>
      </c>
      <c r="AA1576" s="38">
        <v>0</v>
      </c>
      <c r="AB1576" s="39" t="s">
        <v>46</v>
      </c>
      <c r="AC1576" s="34" t="s">
        <v>46</v>
      </c>
      <c r="AD1576" s="34" t="s">
        <v>46</v>
      </c>
      <c r="AE1576" s="35"/>
      <c r="AF1576" s="35"/>
      <c r="AG1576" s="35"/>
      <c r="AH1576" s="35"/>
      <c r="AI1576" s="35" t="s">
        <v>7833</v>
      </c>
      <c r="AJ1576" s="35" t="s">
        <v>175</v>
      </c>
      <c r="AK1576" s="35" t="s">
        <v>46</v>
      </c>
      <c r="AL1576" s="35" t="s">
        <v>46</v>
      </c>
      <c r="AM1576" s="40">
        <v>2</v>
      </c>
    </row>
    <row r="1577" spans="2:39">
      <c r="B1577" s="189" t="s">
        <v>7898</v>
      </c>
      <c r="C1577" s="190" t="s">
        <v>7897</v>
      </c>
      <c r="D1577" s="191" t="s">
        <v>46</v>
      </c>
      <c r="E1577" s="192" t="s">
        <v>46</v>
      </c>
      <c r="F1577" s="192" t="s">
        <v>46</v>
      </c>
      <c r="G1577" s="192" t="s">
        <v>46</v>
      </c>
      <c r="H1577" s="192" t="s">
        <v>46</v>
      </c>
      <c r="I1577" s="193" t="s">
        <v>46</v>
      </c>
      <c r="J1577" s="192" t="s">
        <v>46</v>
      </c>
      <c r="K1577" s="191" t="s">
        <v>46</v>
      </c>
      <c r="L1577" s="191" t="s">
        <v>46</v>
      </c>
      <c r="M1577" s="194">
        <v>0</v>
      </c>
      <c r="N1577" s="195" t="s">
        <v>46</v>
      </c>
      <c r="O1577" s="191" t="s">
        <v>46</v>
      </c>
      <c r="P1577" s="191" t="s">
        <v>46</v>
      </c>
      <c r="Q1577" s="194">
        <v>0</v>
      </c>
      <c r="R1577" s="195">
        <v>0</v>
      </c>
      <c r="S1577" s="196" t="s">
        <v>46</v>
      </c>
      <c r="T1577" s="44"/>
      <c r="U1577" s="43"/>
      <c r="V1577" s="197" t="s">
        <v>46</v>
      </c>
      <c r="W1577" s="44">
        <v>0</v>
      </c>
      <c r="X1577" s="43" t="s">
        <v>46</v>
      </c>
      <c r="Y1577" s="46">
        <v>0</v>
      </c>
      <c r="Z1577" s="43" t="s">
        <v>46</v>
      </c>
      <c r="AA1577" s="46">
        <v>0</v>
      </c>
      <c r="AB1577" s="47" t="s">
        <v>46</v>
      </c>
      <c r="AC1577" s="42" t="s">
        <v>46</v>
      </c>
      <c r="AD1577" s="42" t="s">
        <v>46</v>
      </c>
      <c r="AE1577" s="43"/>
      <c r="AF1577" s="43"/>
      <c r="AG1577" s="43"/>
      <c r="AH1577" s="43"/>
      <c r="AI1577" s="43" t="s">
        <v>7833</v>
      </c>
      <c r="AJ1577" s="43" t="s">
        <v>175</v>
      </c>
      <c r="AK1577" s="43" t="s">
        <v>94</v>
      </c>
      <c r="AL1577" s="43" t="s">
        <v>46</v>
      </c>
      <c r="AM1577" s="48">
        <v>3</v>
      </c>
    </row>
    <row r="1578" spans="2:39">
      <c r="B1578" s="228" t="s">
        <v>7899</v>
      </c>
      <c r="C1578" s="229" t="s">
        <v>7897</v>
      </c>
      <c r="D1578" s="230" t="s">
        <v>46</v>
      </c>
      <c r="E1578" s="231" t="s">
        <v>38</v>
      </c>
      <c r="F1578" s="231" t="s">
        <v>97</v>
      </c>
      <c r="G1578" s="231" t="s">
        <v>35</v>
      </c>
      <c r="H1578" s="231" t="s">
        <v>7652</v>
      </c>
      <c r="I1578" s="232" t="s">
        <v>98</v>
      </c>
      <c r="J1578" s="231" t="s">
        <v>2913</v>
      </c>
      <c r="K1578" s="230" t="s">
        <v>128</v>
      </c>
      <c r="L1578" s="230" t="s">
        <v>1578</v>
      </c>
      <c r="M1578" s="233">
        <v>5790103.6600000011</v>
      </c>
      <c r="N1578" s="234" t="s">
        <v>8271</v>
      </c>
      <c r="O1578" s="230" t="s">
        <v>1579</v>
      </c>
      <c r="P1578" s="230" t="s">
        <v>46</v>
      </c>
      <c r="Q1578" s="233">
        <v>0</v>
      </c>
      <c r="R1578" s="234">
        <v>0</v>
      </c>
      <c r="S1578" s="235" t="s">
        <v>46</v>
      </c>
      <c r="T1578" s="236"/>
      <c r="U1578" s="237"/>
      <c r="V1578" s="238" t="s">
        <v>104</v>
      </c>
      <c r="W1578" s="236">
        <v>0</v>
      </c>
      <c r="X1578" s="237" t="s">
        <v>46</v>
      </c>
      <c r="Y1578" s="239">
        <v>0</v>
      </c>
      <c r="Z1578" s="237" t="s">
        <v>46</v>
      </c>
      <c r="AA1578" s="239">
        <v>0</v>
      </c>
      <c r="AB1578" s="240" t="s">
        <v>46</v>
      </c>
      <c r="AC1578" s="241" t="s">
        <v>46</v>
      </c>
      <c r="AD1578" s="241" t="s">
        <v>46</v>
      </c>
      <c r="AE1578" s="237"/>
      <c r="AF1578" s="237"/>
      <c r="AG1578" s="237"/>
      <c r="AH1578" s="237"/>
      <c r="AI1578" s="237" t="s">
        <v>7833</v>
      </c>
      <c r="AJ1578" s="237" t="s">
        <v>175</v>
      </c>
      <c r="AK1578" s="237" t="s">
        <v>94</v>
      </c>
      <c r="AL1578" s="237" t="s">
        <v>35</v>
      </c>
      <c r="AM1578" s="242">
        <v>4</v>
      </c>
    </row>
    <row r="1579" spans="2:39">
      <c r="B1579" s="198" t="s">
        <v>1893</v>
      </c>
      <c r="C1579" s="199" t="s">
        <v>8418</v>
      </c>
      <c r="D1579" s="200" t="s">
        <v>46</v>
      </c>
      <c r="E1579" s="201" t="s">
        <v>46</v>
      </c>
      <c r="F1579" s="201" t="s">
        <v>46</v>
      </c>
      <c r="G1579" s="201" t="s">
        <v>46</v>
      </c>
      <c r="H1579" s="201" t="s">
        <v>46</v>
      </c>
      <c r="I1579" s="202" t="s">
        <v>46</v>
      </c>
      <c r="J1579" s="201" t="s">
        <v>46</v>
      </c>
      <c r="K1579" s="200" t="s">
        <v>46</v>
      </c>
      <c r="L1579" s="200" t="s">
        <v>46</v>
      </c>
      <c r="M1579" s="203">
        <v>0</v>
      </c>
      <c r="N1579" s="204" t="s">
        <v>46</v>
      </c>
      <c r="O1579" s="200" t="s">
        <v>46</v>
      </c>
      <c r="P1579" s="200" t="s">
        <v>46</v>
      </c>
      <c r="Q1579" s="203">
        <v>0</v>
      </c>
      <c r="R1579" s="204">
        <v>0</v>
      </c>
      <c r="S1579" s="205" t="s">
        <v>46</v>
      </c>
      <c r="T1579" s="52"/>
      <c r="U1579" s="51"/>
      <c r="V1579" s="206" t="s">
        <v>46</v>
      </c>
      <c r="W1579" s="52">
        <v>0</v>
      </c>
      <c r="X1579" s="51" t="s">
        <v>46</v>
      </c>
      <c r="Y1579" s="54">
        <v>0</v>
      </c>
      <c r="Z1579" s="51" t="s">
        <v>46</v>
      </c>
      <c r="AA1579" s="54">
        <v>0</v>
      </c>
      <c r="AB1579" s="55" t="s">
        <v>46</v>
      </c>
      <c r="AC1579" s="50" t="s">
        <v>46</v>
      </c>
      <c r="AD1579" s="50" t="s">
        <v>46</v>
      </c>
      <c r="AE1579" s="51"/>
      <c r="AF1579" s="51"/>
      <c r="AG1579" s="51"/>
      <c r="AH1579" s="51"/>
      <c r="AI1579" s="51" t="s">
        <v>1893</v>
      </c>
      <c r="AJ1579" s="51" t="s">
        <v>46</v>
      </c>
      <c r="AK1579" s="51" t="s">
        <v>46</v>
      </c>
      <c r="AL1579" s="51" t="s">
        <v>46</v>
      </c>
      <c r="AM1579" s="56">
        <v>1</v>
      </c>
    </row>
    <row r="1580" spans="2:39">
      <c r="B1580" s="180" t="s">
        <v>1894</v>
      </c>
      <c r="C1580" s="181" t="s">
        <v>93</v>
      </c>
      <c r="D1580" s="182" t="s">
        <v>46</v>
      </c>
      <c r="E1580" s="183" t="s">
        <v>46</v>
      </c>
      <c r="F1580" s="183" t="s">
        <v>46</v>
      </c>
      <c r="G1580" s="183" t="s">
        <v>46</v>
      </c>
      <c r="H1580" s="183" t="s">
        <v>46</v>
      </c>
      <c r="I1580" s="184" t="s">
        <v>46</v>
      </c>
      <c r="J1580" s="183" t="s">
        <v>46</v>
      </c>
      <c r="K1580" s="182" t="s">
        <v>46</v>
      </c>
      <c r="L1580" s="182" t="s">
        <v>46</v>
      </c>
      <c r="M1580" s="185">
        <v>0</v>
      </c>
      <c r="N1580" s="186" t="s">
        <v>46</v>
      </c>
      <c r="O1580" s="182" t="s">
        <v>46</v>
      </c>
      <c r="P1580" s="182" t="s">
        <v>46</v>
      </c>
      <c r="Q1580" s="185">
        <v>0</v>
      </c>
      <c r="R1580" s="186">
        <v>0</v>
      </c>
      <c r="S1580" s="187" t="s">
        <v>46</v>
      </c>
      <c r="T1580" s="36"/>
      <c r="U1580" s="35"/>
      <c r="V1580" s="188" t="s">
        <v>46</v>
      </c>
      <c r="W1580" s="36">
        <v>0</v>
      </c>
      <c r="X1580" s="35" t="s">
        <v>46</v>
      </c>
      <c r="Y1580" s="38">
        <v>0</v>
      </c>
      <c r="Z1580" s="35" t="s">
        <v>46</v>
      </c>
      <c r="AA1580" s="38">
        <v>0</v>
      </c>
      <c r="AB1580" s="39" t="s">
        <v>46</v>
      </c>
      <c r="AC1580" s="34" t="s">
        <v>46</v>
      </c>
      <c r="AD1580" s="34" t="s">
        <v>46</v>
      </c>
      <c r="AE1580" s="35"/>
      <c r="AF1580" s="35"/>
      <c r="AG1580" s="35"/>
      <c r="AH1580" s="35"/>
      <c r="AI1580" s="35" t="s">
        <v>1893</v>
      </c>
      <c r="AJ1580" s="35" t="s">
        <v>96</v>
      </c>
      <c r="AK1580" s="35" t="s">
        <v>46</v>
      </c>
      <c r="AL1580" s="35" t="s">
        <v>46</v>
      </c>
      <c r="AM1580" s="40">
        <v>2</v>
      </c>
    </row>
    <row r="1581" spans="2:39">
      <c r="B1581" s="189" t="s">
        <v>1895</v>
      </c>
      <c r="C1581" s="190" t="s">
        <v>93</v>
      </c>
      <c r="D1581" s="191" t="s">
        <v>46</v>
      </c>
      <c r="E1581" s="192" t="s">
        <v>46</v>
      </c>
      <c r="F1581" s="192" t="s">
        <v>46</v>
      </c>
      <c r="G1581" s="192" t="s">
        <v>46</v>
      </c>
      <c r="H1581" s="192" t="s">
        <v>46</v>
      </c>
      <c r="I1581" s="193" t="s">
        <v>46</v>
      </c>
      <c r="J1581" s="192" t="s">
        <v>46</v>
      </c>
      <c r="K1581" s="191" t="s">
        <v>46</v>
      </c>
      <c r="L1581" s="191" t="s">
        <v>46</v>
      </c>
      <c r="M1581" s="194">
        <v>0</v>
      </c>
      <c r="N1581" s="195" t="s">
        <v>46</v>
      </c>
      <c r="O1581" s="191" t="s">
        <v>46</v>
      </c>
      <c r="P1581" s="191" t="s">
        <v>46</v>
      </c>
      <c r="Q1581" s="194">
        <v>0</v>
      </c>
      <c r="R1581" s="195">
        <v>0</v>
      </c>
      <c r="S1581" s="196" t="s">
        <v>46</v>
      </c>
      <c r="T1581" s="44"/>
      <c r="U1581" s="43"/>
      <c r="V1581" s="197" t="s">
        <v>46</v>
      </c>
      <c r="W1581" s="44">
        <v>0</v>
      </c>
      <c r="X1581" s="43" t="s">
        <v>46</v>
      </c>
      <c r="Y1581" s="46">
        <v>0</v>
      </c>
      <c r="Z1581" s="43" t="s">
        <v>46</v>
      </c>
      <c r="AA1581" s="46">
        <v>0</v>
      </c>
      <c r="AB1581" s="47" t="s">
        <v>46</v>
      </c>
      <c r="AC1581" s="42" t="s">
        <v>46</v>
      </c>
      <c r="AD1581" s="42" t="s">
        <v>46</v>
      </c>
      <c r="AE1581" s="43"/>
      <c r="AF1581" s="43"/>
      <c r="AG1581" s="43"/>
      <c r="AH1581" s="43"/>
      <c r="AI1581" s="43" t="s">
        <v>1893</v>
      </c>
      <c r="AJ1581" s="43" t="s">
        <v>96</v>
      </c>
      <c r="AK1581" s="43" t="s">
        <v>94</v>
      </c>
      <c r="AL1581" s="43" t="s">
        <v>46</v>
      </c>
      <c r="AM1581" s="48">
        <v>3</v>
      </c>
    </row>
    <row r="1582" spans="2:39">
      <c r="B1582" s="228" t="s">
        <v>1896</v>
      </c>
      <c r="C1582" s="229" t="s">
        <v>1897</v>
      </c>
      <c r="D1582" s="230" t="s">
        <v>46</v>
      </c>
      <c r="E1582" s="231" t="s">
        <v>38</v>
      </c>
      <c r="F1582" s="231" t="s">
        <v>97</v>
      </c>
      <c r="G1582" s="231" t="s">
        <v>35</v>
      </c>
      <c r="H1582" s="231" t="s">
        <v>7652</v>
      </c>
      <c r="I1582" s="232" t="s">
        <v>98</v>
      </c>
      <c r="J1582" s="231" t="s">
        <v>44</v>
      </c>
      <c r="K1582" s="230" t="s">
        <v>114</v>
      </c>
      <c r="L1582" s="230" t="s">
        <v>100</v>
      </c>
      <c r="M1582" s="233">
        <v>0</v>
      </c>
      <c r="N1582" s="234" t="s">
        <v>8271</v>
      </c>
      <c r="O1582" s="230" t="s">
        <v>101</v>
      </c>
      <c r="P1582" s="230" t="s">
        <v>102</v>
      </c>
      <c r="Q1582" s="233">
        <v>15000</v>
      </c>
      <c r="R1582" s="234">
        <v>5</v>
      </c>
      <c r="S1582" s="235" t="s">
        <v>146</v>
      </c>
      <c r="T1582" s="236"/>
      <c r="U1582" s="237" t="s">
        <v>8524</v>
      </c>
      <c r="V1582" s="238" t="s">
        <v>104</v>
      </c>
      <c r="W1582" s="236">
        <v>0</v>
      </c>
      <c r="X1582" s="237" t="s">
        <v>155</v>
      </c>
      <c r="Y1582" s="239">
        <v>0</v>
      </c>
      <c r="Z1582" s="237" t="s">
        <v>156</v>
      </c>
      <c r="AA1582" s="239">
        <v>0</v>
      </c>
      <c r="AB1582" s="240" t="s">
        <v>46</v>
      </c>
      <c r="AC1582" s="241" t="s">
        <v>46</v>
      </c>
      <c r="AD1582" s="241" t="s">
        <v>46</v>
      </c>
      <c r="AE1582" s="237"/>
      <c r="AF1582" s="237"/>
      <c r="AG1582" s="237"/>
      <c r="AH1582" s="237"/>
      <c r="AI1582" s="237" t="s">
        <v>1893</v>
      </c>
      <c r="AJ1582" s="237" t="s">
        <v>96</v>
      </c>
      <c r="AK1582" s="237" t="s">
        <v>94</v>
      </c>
      <c r="AL1582" s="237" t="s">
        <v>109</v>
      </c>
      <c r="AM1582" s="242">
        <v>4</v>
      </c>
    </row>
    <row r="1583" spans="2:39">
      <c r="B1583" s="228" t="s">
        <v>1898</v>
      </c>
      <c r="C1583" s="229" t="s">
        <v>1899</v>
      </c>
      <c r="D1583" s="230" t="s">
        <v>46</v>
      </c>
      <c r="E1583" s="231" t="s">
        <v>38</v>
      </c>
      <c r="F1583" s="231" t="s">
        <v>97</v>
      </c>
      <c r="G1583" s="231" t="s">
        <v>35</v>
      </c>
      <c r="H1583" s="231" t="s">
        <v>7652</v>
      </c>
      <c r="I1583" s="232" t="s">
        <v>98</v>
      </c>
      <c r="J1583" s="231" t="s">
        <v>44</v>
      </c>
      <c r="K1583" s="230" t="s">
        <v>114</v>
      </c>
      <c r="L1583" s="230" t="s">
        <v>100</v>
      </c>
      <c r="M1583" s="233">
        <v>0</v>
      </c>
      <c r="N1583" s="234" t="s">
        <v>8271</v>
      </c>
      <c r="O1583" s="230" t="s">
        <v>101</v>
      </c>
      <c r="P1583" s="230" t="s">
        <v>102</v>
      </c>
      <c r="Q1583" s="233">
        <v>11750</v>
      </c>
      <c r="R1583" s="234">
        <v>3</v>
      </c>
      <c r="S1583" s="235" t="s">
        <v>146</v>
      </c>
      <c r="T1583" s="236"/>
      <c r="U1583" s="237" t="s">
        <v>8524</v>
      </c>
      <c r="V1583" s="238" t="s">
        <v>104</v>
      </c>
      <c r="W1583" s="236">
        <v>0</v>
      </c>
      <c r="X1583" s="237" t="s">
        <v>155</v>
      </c>
      <c r="Y1583" s="239">
        <v>0</v>
      </c>
      <c r="Z1583" s="237" t="s">
        <v>156</v>
      </c>
      <c r="AA1583" s="239">
        <v>0</v>
      </c>
      <c r="AB1583" s="240" t="s">
        <v>46</v>
      </c>
      <c r="AC1583" s="241" t="s">
        <v>46</v>
      </c>
      <c r="AD1583" s="241" t="s">
        <v>46</v>
      </c>
      <c r="AE1583" s="237"/>
      <c r="AF1583" s="237"/>
      <c r="AG1583" s="237"/>
      <c r="AH1583" s="237"/>
      <c r="AI1583" s="237" t="s">
        <v>1893</v>
      </c>
      <c r="AJ1583" s="237" t="s">
        <v>96</v>
      </c>
      <c r="AK1583" s="237" t="s">
        <v>94</v>
      </c>
      <c r="AL1583" s="237" t="s">
        <v>111</v>
      </c>
      <c r="AM1583" s="242">
        <v>4</v>
      </c>
    </row>
    <row r="1584" spans="2:39">
      <c r="B1584" s="228" t="s">
        <v>7900</v>
      </c>
      <c r="C1584" s="229" t="s">
        <v>7901</v>
      </c>
      <c r="D1584" s="230" t="s">
        <v>46</v>
      </c>
      <c r="E1584" s="231" t="s">
        <v>46</v>
      </c>
      <c r="F1584" s="231" t="s">
        <v>46</v>
      </c>
      <c r="G1584" s="231" t="s">
        <v>46</v>
      </c>
      <c r="H1584" s="231" t="s">
        <v>46</v>
      </c>
      <c r="I1584" s="232" t="s">
        <v>46</v>
      </c>
      <c r="J1584" s="231" t="s">
        <v>46</v>
      </c>
      <c r="K1584" s="230" t="s">
        <v>46</v>
      </c>
      <c r="L1584" s="230" t="s">
        <v>46</v>
      </c>
      <c r="M1584" s="233">
        <v>0</v>
      </c>
      <c r="N1584" s="234" t="s">
        <v>46</v>
      </c>
      <c r="O1584" s="230" t="s">
        <v>46</v>
      </c>
      <c r="P1584" s="230" t="s">
        <v>46</v>
      </c>
      <c r="Q1584" s="233">
        <v>0</v>
      </c>
      <c r="R1584" s="234">
        <v>0</v>
      </c>
      <c r="S1584" s="235" t="s">
        <v>46</v>
      </c>
      <c r="T1584" s="236"/>
      <c r="U1584" s="237"/>
      <c r="V1584" s="238" t="s">
        <v>46</v>
      </c>
      <c r="W1584" s="236">
        <v>0</v>
      </c>
      <c r="X1584" s="237" t="s">
        <v>46</v>
      </c>
      <c r="Y1584" s="239">
        <v>0</v>
      </c>
      <c r="Z1584" s="237" t="s">
        <v>46</v>
      </c>
      <c r="AA1584" s="239">
        <v>0</v>
      </c>
      <c r="AB1584" s="240" t="s">
        <v>46</v>
      </c>
      <c r="AC1584" s="241" t="s">
        <v>46</v>
      </c>
      <c r="AD1584" s="241" t="s">
        <v>46</v>
      </c>
      <c r="AE1584" s="237"/>
      <c r="AF1584" s="237"/>
      <c r="AG1584" s="237"/>
      <c r="AH1584" s="237"/>
      <c r="AI1584" s="237" t="s">
        <v>1893</v>
      </c>
      <c r="AJ1584" s="237" t="s">
        <v>96</v>
      </c>
      <c r="AK1584" s="237" t="s">
        <v>94</v>
      </c>
      <c r="AL1584" s="237" t="s">
        <v>112</v>
      </c>
      <c r="AM1584" s="242">
        <v>4</v>
      </c>
    </row>
    <row r="1585" spans="2:39">
      <c r="B1585" s="228" t="s">
        <v>7902</v>
      </c>
      <c r="C1585" s="229" t="s">
        <v>7903</v>
      </c>
      <c r="D1585" s="230" t="s">
        <v>46</v>
      </c>
      <c r="E1585" s="231" t="s">
        <v>46</v>
      </c>
      <c r="F1585" s="231" t="s">
        <v>46</v>
      </c>
      <c r="G1585" s="231" t="s">
        <v>46</v>
      </c>
      <c r="H1585" s="231" t="s">
        <v>46</v>
      </c>
      <c r="I1585" s="232" t="s">
        <v>46</v>
      </c>
      <c r="J1585" s="231" t="s">
        <v>46</v>
      </c>
      <c r="K1585" s="230" t="s">
        <v>46</v>
      </c>
      <c r="L1585" s="230" t="s">
        <v>46</v>
      </c>
      <c r="M1585" s="233">
        <v>0</v>
      </c>
      <c r="N1585" s="234" t="s">
        <v>46</v>
      </c>
      <c r="O1585" s="230" t="s">
        <v>46</v>
      </c>
      <c r="P1585" s="230" t="s">
        <v>46</v>
      </c>
      <c r="Q1585" s="233">
        <v>0</v>
      </c>
      <c r="R1585" s="234">
        <v>0</v>
      </c>
      <c r="S1585" s="235" t="s">
        <v>46</v>
      </c>
      <c r="T1585" s="236"/>
      <c r="U1585" s="237"/>
      <c r="V1585" s="238" t="s">
        <v>46</v>
      </c>
      <c r="W1585" s="236">
        <v>0</v>
      </c>
      <c r="X1585" s="237" t="s">
        <v>46</v>
      </c>
      <c r="Y1585" s="239">
        <v>0</v>
      </c>
      <c r="Z1585" s="237" t="s">
        <v>46</v>
      </c>
      <c r="AA1585" s="239">
        <v>0</v>
      </c>
      <c r="AB1585" s="240" t="s">
        <v>46</v>
      </c>
      <c r="AC1585" s="241" t="s">
        <v>46</v>
      </c>
      <c r="AD1585" s="241" t="s">
        <v>46</v>
      </c>
      <c r="AE1585" s="237"/>
      <c r="AF1585" s="237"/>
      <c r="AG1585" s="237"/>
      <c r="AH1585" s="237"/>
      <c r="AI1585" s="237" t="s">
        <v>1893</v>
      </c>
      <c r="AJ1585" s="237" t="s">
        <v>96</v>
      </c>
      <c r="AK1585" s="237" t="s">
        <v>94</v>
      </c>
      <c r="AL1585" s="237" t="s">
        <v>113</v>
      </c>
      <c r="AM1585" s="242">
        <v>4</v>
      </c>
    </row>
    <row r="1586" spans="2:39">
      <c r="B1586" s="228" t="s">
        <v>8419</v>
      </c>
      <c r="C1586" s="229" t="s">
        <v>6254</v>
      </c>
      <c r="D1586" s="230" t="s">
        <v>46</v>
      </c>
      <c r="E1586" s="231" t="s">
        <v>46</v>
      </c>
      <c r="F1586" s="231" t="s">
        <v>46</v>
      </c>
      <c r="G1586" s="231" t="s">
        <v>46</v>
      </c>
      <c r="H1586" s="231" t="s">
        <v>46</v>
      </c>
      <c r="I1586" s="232" t="s">
        <v>46</v>
      </c>
      <c r="J1586" s="231" t="s">
        <v>46</v>
      </c>
      <c r="K1586" s="230" t="s">
        <v>46</v>
      </c>
      <c r="L1586" s="230" t="s">
        <v>46</v>
      </c>
      <c r="M1586" s="233">
        <v>0</v>
      </c>
      <c r="N1586" s="234" t="s">
        <v>46</v>
      </c>
      <c r="O1586" s="230" t="s">
        <v>46</v>
      </c>
      <c r="P1586" s="230" t="s">
        <v>46</v>
      </c>
      <c r="Q1586" s="233">
        <v>0</v>
      </c>
      <c r="R1586" s="234">
        <v>0</v>
      </c>
      <c r="S1586" s="235" t="s">
        <v>46</v>
      </c>
      <c r="T1586" s="236"/>
      <c r="U1586" s="237"/>
      <c r="V1586" s="238" t="s">
        <v>46</v>
      </c>
      <c r="W1586" s="236">
        <v>0</v>
      </c>
      <c r="X1586" s="237" t="s">
        <v>46</v>
      </c>
      <c r="Y1586" s="239">
        <v>0</v>
      </c>
      <c r="Z1586" s="237" t="s">
        <v>46</v>
      </c>
      <c r="AA1586" s="239">
        <v>0</v>
      </c>
      <c r="AB1586" s="240" t="s">
        <v>46</v>
      </c>
      <c r="AC1586" s="241" t="s">
        <v>46</v>
      </c>
      <c r="AD1586" s="241" t="s">
        <v>46</v>
      </c>
      <c r="AE1586" s="237"/>
      <c r="AF1586" s="237"/>
      <c r="AG1586" s="237"/>
      <c r="AH1586" s="237"/>
      <c r="AI1586" s="237" t="s">
        <v>1893</v>
      </c>
      <c r="AJ1586" s="237" t="s">
        <v>96</v>
      </c>
      <c r="AK1586" s="237" t="s">
        <v>94</v>
      </c>
      <c r="AL1586" s="237" t="s">
        <v>115</v>
      </c>
      <c r="AM1586" s="242">
        <v>4</v>
      </c>
    </row>
    <row r="1587" spans="2:39">
      <c r="B1587" s="228" t="s">
        <v>8420</v>
      </c>
      <c r="C1587" s="229" t="s">
        <v>8421</v>
      </c>
      <c r="D1587" s="230" t="s">
        <v>46</v>
      </c>
      <c r="E1587" s="231" t="s">
        <v>46</v>
      </c>
      <c r="F1587" s="231" t="s">
        <v>46</v>
      </c>
      <c r="G1587" s="231" t="s">
        <v>46</v>
      </c>
      <c r="H1587" s="231" t="s">
        <v>46</v>
      </c>
      <c r="I1587" s="232" t="s">
        <v>46</v>
      </c>
      <c r="J1587" s="231" t="s">
        <v>46</v>
      </c>
      <c r="K1587" s="230" t="s">
        <v>46</v>
      </c>
      <c r="L1587" s="230" t="s">
        <v>46</v>
      </c>
      <c r="M1587" s="233">
        <v>0</v>
      </c>
      <c r="N1587" s="234" t="s">
        <v>46</v>
      </c>
      <c r="O1587" s="230" t="s">
        <v>46</v>
      </c>
      <c r="P1587" s="230" t="s">
        <v>46</v>
      </c>
      <c r="Q1587" s="233">
        <v>0</v>
      </c>
      <c r="R1587" s="234">
        <v>0</v>
      </c>
      <c r="S1587" s="235" t="s">
        <v>46</v>
      </c>
      <c r="T1587" s="236"/>
      <c r="U1587" s="237"/>
      <c r="V1587" s="238" t="s">
        <v>46</v>
      </c>
      <c r="W1587" s="236">
        <v>0</v>
      </c>
      <c r="X1587" s="237" t="s">
        <v>46</v>
      </c>
      <c r="Y1587" s="239">
        <v>0</v>
      </c>
      <c r="Z1587" s="237" t="s">
        <v>46</v>
      </c>
      <c r="AA1587" s="239">
        <v>0</v>
      </c>
      <c r="AB1587" s="240" t="s">
        <v>46</v>
      </c>
      <c r="AC1587" s="241" t="s">
        <v>46</v>
      </c>
      <c r="AD1587" s="241" t="s">
        <v>46</v>
      </c>
      <c r="AE1587" s="237"/>
      <c r="AF1587" s="237"/>
      <c r="AG1587" s="237"/>
      <c r="AH1587" s="237"/>
      <c r="AI1587" s="237" t="s">
        <v>1893</v>
      </c>
      <c r="AJ1587" s="237" t="s">
        <v>96</v>
      </c>
      <c r="AK1587" s="237" t="s">
        <v>94</v>
      </c>
      <c r="AL1587" s="237" t="s">
        <v>167</v>
      </c>
      <c r="AM1587" s="242">
        <v>4</v>
      </c>
    </row>
    <row r="1588" spans="2:39">
      <c r="B1588" s="228" t="s">
        <v>7904</v>
      </c>
      <c r="C1588" s="229" t="s">
        <v>7905</v>
      </c>
      <c r="D1588" s="230" t="s">
        <v>46</v>
      </c>
      <c r="E1588" s="231" t="s">
        <v>46</v>
      </c>
      <c r="F1588" s="231" t="s">
        <v>46</v>
      </c>
      <c r="G1588" s="231" t="s">
        <v>46</v>
      </c>
      <c r="H1588" s="231" t="s">
        <v>46</v>
      </c>
      <c r="I1588" s="232" t="s">
        <v>46</v>
      </c>
      <c r="J1588" s="231" t="s">
        <v>46</v>
      </c>
      <c r="K1588" s="230" t="s">
        <v>46</v>
      </c>
      <c r="L1588" s="230" t="s">
        <v>46</v>
      </c>
      <c r="M1588" s="233">
        <v>0</v>
      </c>
      <c r="N1588" s="234" t="s">
        <v>46</v>
      </c>
      <c r="O1588" s="230" t="s">
        <v>46</v>
      </c>
      <c r="P1588" s="230" t="s">
        <v>46</v>
      </c>
      <c r="Q1588" s="233">
        <v>0</v>
      </c>
      <c r="R1588" s="234">
        <v>0</v>
      </c>
      <c r="S1588" s="235" t="s">
        <v>46</v>
      </c>
      <c r="T1588" s="236"/>
      <c r="U1588" s="237"/>
      <c r="V1588" s="238" t="s">
        <v>46</v>
      </c>
      <c r="W1588" s="236">
        <v>0</v>
      </c>
      <c r="X1588" s="237" t="s">
        <v>46</v>
      </c>
      <c r="Y1588" s="239">
        <v>0</v>
      </c>
      <c r="Z1588" s="237" t="s">
        <v>46</v>
      </c>
      <c r="AA1588" s="239">
        <v>0</v>
      </c>
      <c r="AB1588" s="240" t="s">
        <v>46</v>
      </c>
      <c r="AC1588" s="241" t="s">
        <v>46</v>
      </c>
      <c r="AD1588" s="241" t="s">
        <v>46</v>
      </c>
      <c r="AE1588" s="237"/>
      <c r="AF1588" s="237"/>
      <c r="AG1588" s="237"/>
      <c r="AH1588" s="237"/>
      <c r="AI1588" s="237" t="s">
        <v>1893</v>
      </c>
      <c r="AJ1588" s="237" t="s">
        <v>96</v>
      </c>
      <c r="AK1588" s="237" t="s">
        <v>94</v>
      </c>
      <c r="AL1588" s="237" t="s">
        <v>770</v>
      </c>
      <c r="AM1588" s="242">
        <v>4</v>
      </c>
    </row>
    <row r="1589" spans="2:39">
      <c r="B1589" s="180" t="s">
        <v>1900</v>
      </c>
      <c r="C1589" s="181" t="s">
        <v>310</v>
      </c>
      <c r="D1589" s="182" t="s">
        <v>46</v>
      </c>
      <c r="E1589" s="183" t="s">
        <v>46</v>
      </c>
      <c r="F1589" s="183" t="s">
        <v>46</v>
      </c>
      <c r="G1589" s="183" t="s">
        <v>46</v>
      </c>
      <c r="H1589" s="183" t="s">
        <v>46</v>
      </c>
      <c r="I1589" s="184" t="s">
        <v>46</v>
      </c>
      <c r="J1589" s="183" t="s">
        <v>46</v>
      </c>
      <c r="K1589" s="182" t="s">
        <v>46</v>
      </c>
      <c r="L1589" s="182" t="s">
        <v>46</v>
      </c>
      <c r="M1589" s="185">
        <v>0</v>
      </c>
      <c r="N1589" s="186" t="s">
        <v>46</v>
      </c>
      <c r="O1589" s="182" t="s">
        <v>46</v>
      </c>
      <c r="P1589" s="182" t="s">
        <v>46</v>
      </c>
      <c r="Q1589" s="185">
        <v>0</v>
      </c>
      <c r="R1589" s="186">
        <v>0</v>
      </c>
      <c r="S1589" s="187" t="s">
        <v>46</v>
      </c>
      <c r="T1589" s="36"/>
      <c r="U1589" s="35"/>
      <c r="V1589" s="188" t="s">
        <v>46</v>
      </c>
      <c r="W1589" s="36">
        <v>0</v>
      </c>
      <c r="X1589" s="35" t="s">
        <v>46</v>
      </c>
      <c r="Y1589" s="38">
        <v>0</v>
      </c>
      <c r="Z1589" s="35" t="s">
        <v>46</v>
      </c>
      <c r="AA1589" s="38">
        <v>0</v>
      </c>
      <c r="AB1589" s="39" t="s">
        <v>46</v>
      </c>
      <c r="AC1589" s="34" t="s">
        <v>46</v>
      </c>
      <c r="AD1589" s="34" t="s">
        <v>46</v>
      </c>
      <c r="AE1589" s="35"/>
      <c r="AF1589" s="35"/>
      <c r="AG1589" s="35"/>
      <c r="AH1589" s="35"/>
      <c r="AI1589" s="35" t="s">
        <v>1893</v>
      </c>
      <c r="AJ1589" s="35" t="s">
        <v>1322</v>
      </c>
      <c r="AK1589" s="35" t="s">
        <v>46</v>
      </c>
      <c r="AL1589" s="35" t="s">
        <v>46</v>
      </c>
      <c r="AM1589" s="40">
        <v>2</v>
      </c>
    </row>
    <row r="1590" spans="2:39">
      <c r="B1590" s="189" t="s">
        <v>1901</v>
      </c>
      <c r="C1590" s="190" t="s">
        <v>310</v>
      </c>
      <c r="D1590" s="191" t="s">
        <v>46</v>
      </c>
      <c r="E1590" s="192" t="s">
        <v>46</v>
      </c>
      <c r="F1590" s="192" t="s">
        <v>46</v>
      </c>
      <c r="G1590" s="192" t="s">
        <v>46</v>
      </c>
      <c r="H1590" s="192" t="s">
        <v>46</v>
      </c>
      <c r="I1590" s="193" t="s">
        <v>46</v>
      </c>
      <c r="J1590" s="192" t="s">
        <v>46</v>
      </c>
      <c r="K1590" s="191" t="s">
        <v>46</v>
      </c>
      <c r="L1590" s="191" t="s">
        <v>46</v>
      </c>
      <c r="M1590" s="194">
        <v>0</v>
      </c>
      <c r="N1590" s="195" t="s">
        <v>46</v>
      </c>
      <c r="O1590" s="191" t="s">
        <v>46</v>
      </c>
      <c r="P1590" s="191" t="s">
        <v>46</v>
      </c>
      <c r="Q1590" s="194">
        <v>0</v>
      </c>
      <c r="R1590" s="195">
        <v>0</v>
      </c>
      <c r="S1590" s="196" t="s">
        <v>46</v>
      </c>
      <c r="T1590" s="44"/>
      <c r="U1590" s="43"/>
      <c r="V1590" s="197" t="s">
        <v>46</v>
      </c>
      <c r="W1590" s="44">
        <v>0</v>
      </c>
      <c r="X1590" s="43" t="s">
        <v>46</v>
      </c>
      <c r="Y1590" s="46">
        <v>0</v>
      </c>
      <c r="Z1590" s="43" t="s">
        <v>46</v>
      </c>
      <c r="AA1590" s="46">
        <v>0</v>
      </c>
      <c r="AB1590" s="47" t="s">
        <v>46</v>
      </c>
      <c r="AC1590" s="42" t="s">
        <v>46</v>
      </c>
      <c r="AD1590" s="42" t="s">
        <v>46</v>
      </c>
      <c r="AE1590" s="43"/>
      <c r="AF1590" s="43"/>
      <c r="AG1590" s="43"/>
      <c r="AH1590" s="43"/>
      <c r="AI1590" s="43" t="s">
        <v>1893</v>
      </c>
      <c r="AJ1590" s="43" t="s">
        <v>1322</v>
      </c>
      <c r="AK1590" s="43" t="s">
        <v>94</v>
      </c>
      <c r="AL1590" s="43" t="s">
        <v>46</v>
      </c>
      <c r="AM1590" s="48">
        <v>3</v>
      </c>
    </row>
    <row r="1591" spans="2:39">
      <c r="B1591" s="228" t="s">
        <v>1902</v>
      </c>
      <c r="C1591" s="229" t="s">
        <v>1903</v>
      </c>
      <c r="D1591" s="230" t="s">
        <v>46</v>
      </c>
      <c r="E1591" s="231" t="s">
        <v>38</v>
      </c>
      <c r="F1591" s="231" t="s">
        <v>97</v>
      </c>
      <c r="G1591" s="231" t="s">
        <v>35</v>
      </c>
      <c r="H1591" s="231" t="s">
        <v>7652</v>
      </c>
      <c r="I1591" s="232" t="s">
        <v>98</v>
      </c>
      <c r="J1591" s="231" t="s">
        <v>44</v>
      </c>
      <c r="K1591" s="230" t="s">
        <v>114</v>
      </c>
      <c r="L1591" s="230" t="s">
        <v>100</v>
      </c>
      <c r="M1591" s="233">
        <v>0</v>
      </c>
      <c r="N1591" s="234" t="s">
        <v>8271</v>
      </c>
      <c r="O1591" s="230" t="s">
        <v>101</v>
      </c>
      <c r="P1591" s="230" t="s">
        <v>145</v>
      </c>
      <c r="Q1591" s="233">
        <v>212100</v>
      </c>
      <c r="R1591" s="234">
        <v>5</v>
      </c>
      <c r="S1591" s="235" t="s">
        <v>146</v>
      </c>
      <c r="T1591" s="236"/>
      <c r="U1591" s="237" t="s">
        <v>8524</v>
      </c>
      <c r="V1591" s="238" t="s">
        <v>104</v>
      </c>
      <c r="W1591" s="236">
        <v>0</v>
      </c>
      <c r="X1591" s="237" t="s">
        <v>155</v>
      </c>
      <c r="Y1591" s="239">
        <v>0</v>
      </c>
      <c r="Z1591" s="237" t="s">
        <v>156</v>
      </c>
      <c r="AA1591" s="239">
        <v>0</v>
      </c>
      <c r="AB1591" s="240" t="s">
        <v>46</v>
      </c>
      <c r="AC1591" s="241" t="s">
        <v>46</v>
      </c>
      <c r="AD1591" s="241" t="s">
        <v>46</v>
      </c>
      <c r="AE1591" s="237"/>
      <c r="AF1591" s="237"/>
      <c r="AG1591" s="237"/>
      <c r="AH1591" s="237"/>
      <c r="AI1591" s="237" t="s">
        <v>1893</v>
      </c>
      <c r="AJ1591" s="237" t="s">
        <v>1322</v>
      </c>
      <c r="AK1591" s="237" t="s">
        <v>94</v>
      </c>
      <c r="AL1591" s="237" t="s">
        <v>109</v>
      </c>
      <c r="AM1591" s="242">
        <v>4</v>
      </c>
    </row>
    <row r="1592" spans="2:39">
      <c r="B1592" s="180" t="s">
        <v>1904</v>
      </c>
      <c r="C1592" s="181" t="s">
        <v>1905</v>
      </c>
      <c r="D1592" s="182" t="s">
        <v>46</v>
      </c>
      <c r="E1592" s="183" t="s">
        <v>46</v>
      </c>
      <c r="F1592" s="183" t="s">
        <v>46</v>
      </c>
      <c r="G1592" s="183" t="s">
        <v>46</v>
      </c>
      <c r="H1592" s="183" t="s">
        <v>46</v>
      </c>
      <c r="I1592" s="184" t="s">
        <v>46</v>
      </c>
      <c r="J1592" s="183" t="s">
        <v>46</v>
      </c>
      <c r="K1592" s="182" t="s">
        <v>46</v>
      </c>
      <c r="L1592" s="182" t="s">
        <v>46</v>
      </c>
      <c r="M1592" s="185">
        <v>0</v>
      </c>
      <c r="N1592" s="186" t="s">
        <v>46</v>
      </c>
      <c r="O1592" s="182" t="s">
        <v>46</v>
      </c>
      <c r="P1592" s="182" t="s">
        <v>46</v>
      </c>
      <c r="Q1592" s="185">
        <v>0</v>
      </c>
      <c r="R1592" s="186">
        <v>0</v>
      </c>
      <c r="S1592" s="187" t="s">
        <v>46</v>
      </c>
      <c r="T1592" s="36"/>
      <c r="U1592" s="35"/>
      <c r="V1592" s="188" t="s">
        <v>46</v>
      </c>
      <c r="W1592" s="36">
        <v>0</v>
      </c>
      <c r="X1592" s="35" t="s">
        <v>46</v>
      </c>
      <c r="Y1592" s="38">
        <v>0</v>
      </c>
      <c r="Z1592" s="35" t="s">
        <v>46</v>
      </c>
      <c r="AA1592" s="38">
        <v>0</v>
      </c>
      <c r="AB1592" s="39" t="s">
        <v>46</v>
      </c>
      <c r="AC1592" s="34" t="s">
        <v>46</v>
      </c>
      <c r="AD1592" s="34" t="s">
        <v>46</v>
      </c>
      <c r="AE1592" s="35"/>
      <c r="AF1592" s="35"/>
      <c r="AG1592" s="35"/>
      <c r="AH1592" s="35"/>
      <c r="AI1592" s="35" t="s">
        <v>1893</v>
      </c>
      <c r="AJ1592" s="35" t="s">
        <v>288</v>
      </c>
      <c r="AK1592" s="35" t="s">
        <v>46</v>
      </c>
      <c r="AL1592" s="35" t="s">
        <v>46</v>
      </c>
      <c r="AM1592" s="40">
        <v>2</v>
      </c>
    </row>
    <row r="1593" spans="2:39">
      <c r="B1593" s="189" t="s">
        <v>1906</v>
      </c>
      <c r="C1593" s="190" t="s">
        <v>1905</v>
      </c>
      <c r="D1593" s="191" t="s">
        <v>46</v>
      </c>
      <c r="E1593" s="192" t="s">
        <v>46</v>
      </c>
      <c r="F1593" s="192" t="s">
        <v>46</v>
      </c>
      <c r="G1593" s="192" t="s">
        <v>46</v>
      </c>
      <c r="H1593" s="192" t="s">
        <v>46</v>
      </c>
      <c r="I1593" s="193" t="s">
        <v>46</v>
      </c>
      <c r="J1593" s="192" t="s">
        <v>46</v>
      </c>
      <c r="K1593" s="191" t="s">
        <v>46</v>
      </c>
      <c r="L1593" s="191" t="s">
        <v>46</v>
      </c>
      <c r="M1593" s="194">
        <v>0</v>
      </c>
      <c r="N1593" s="195" t="s">
        <v>46</v>
      </c>
      <c r="O1593" s="191" t="s">
        <v>46</v>
      </c>
      <c r="P1593" s="191" t="s">
        <v>46</v>
      </c>
      <c r="Q1593" s="194">
        <v>0</v>
      </c>
      <c r="R1593" s="195">
        <v>0</v>
      </c>
      <c r="S1593" s="196" t="s">
        <v>46</v>
      </c>
      <c r="T1593" s="44"/>
      <c r="U1593" s="43"/>
      <c r="V1593" s="197" t="s">
        <v>46</v>
      </c>
      <c r="W1593" s="44">
        <v>0</v>
      </c>
      <c r="X1593" s="43" t="s">
        <v>46</v>
      </c>
      <c r="Y1593" s="46">
        <v>0</v>
      </c>
      <c r="Z1593" s="43" t="s">
        <v>46</v>
      </c>
      <c r="AA1593" s="46">
        <v>0</v>
      </c>
      <c r="AB1593" s="47" t="s">
        <v>46</v>
      </c>
      <c r="AC1593" s="42" t="s">
        <v>46</v>
      </c>
      <c r="AD1593" s="42" t="s">
        <v>46</v>
      </c>
      <c r="AE1593" s="43"/>
      <c r="AF1593" s="43"/>
      <c r="AG1593" s="43"/>
      <c r="AH1593" s="43"/>
      <c r="AI1593" s="43" t="s">
        <v>1893</v>
      </c>
      <c r="AJ1593" s="43" t="s">
        <v>288</v>
      </c>
      <c r="AK1593" s="43" t="s">
        <v>94</v>
      </c>
      <c r="AL1593" s="43" t="s">
        <v>46</v>
      </c>
      <c r="AM1593" s="48">
        <v>3</v>
      </c>
    </row>
    <row r="1594" spans="2:39">
      <c r="B1594" s="228" t="s">
        <v>1907</v>
      </c>
      <c r="C1594" s="229" t="s">
        <v>1908</v>
      </c>
      <c r="D1594" s="230" t="s">
        <v>48</v>
      </c>
      <c r="E1594" s="231" t="s">
        <v>38</v>
      </c>
      <c r="F1594" s="231" t="s">
        <v>97</v>
      </c>
      <c r="G1594" s="231" t="s">
        <v>35</v>
      </c>
      <c r="H1594" s="231" t="s">
        <v>7652</v>
      </c>
      <c r="I1594" s="232" t="s">
        <v>563</v>
      </c>
      <c r="J1594" s="231" t="s">
        <v>44</v>
      </c>
      <c r="K1594" s="230" t="s">
        <v>114</v>
      </c>
      <c r="L1594" s="230" t="s">
        <v>100</v>
      </c>
      <c r="M1594" s="233">
        <v>0</v>
      </c>
      <c r="N1594" s="234" t="s">
        <v>8271</v>
      </c>
      <c r="O1594" s="230" t="s">
        <v>101</v>
      </c>
      <c r="P1594" s="230" t="s">
        <v>145</v>
      </c>
      <c r="Q1594" s="233">
        <v>305020</v>
      </c>
      <c r="R1594" s="234">
        <v>10</v>
      </c>
      <c r="S1594" s="235" t="s">
        <v>146</v>
      </c>
      <c r="T1594" s="236"/>
      <c r="U1594" s="237" t="s">
        <v>8524</v>
      </c>
      <c r="V1594" s="238" t="s">
        <v>104</v>
      </c>
      <c r="W1594" s="236">
        <v>0</v>
      </c>
      <c r="X1594" s="237" t="s">
        <v>155</v>
      </c>
      <c r="Y1594" s="239">
        <v>0</v>
      </c>
      <c r="Z1594" s="237" t="s">
        <v>156</v>
      </c>
      <c r="AA1594" s="239">
        <v>0</v>
      </c>
      <c r="AB1594" s="240" t="s">
        <v>46</v>
      </c>
      <c r="AC1594" s="241" t="s">
        <v>46</v>
      </c>
      <c r="AD1594" s="241" t="s">
        <v>46</v>
      </c>
      <c r="AE1594" s="237"/>
      <c r="AF1594" s="237"/>
      <c r="AG1594" s="237"/>
      <c r="AH1594" s="237"/>
      <c r="AI1594" s="237" t="s">
        <v>1893</v>
      </c>
      <c r="AJ1594" s="237" t="s">
        <v>288</v>
      </c>
      <c r="AK1594" s="237" t="s">
        <v>94</v>
      </c>
      <c r="AL1594" s="237" t="s">
        <v>109</v>
      </c>
      <c r="AM1594" s="242">
        <v>4</v>
      </c>
    </row>
    <row r="1595" spans="2:39">
      <c r="B1595" s="228" t="s">
        <v>1909</v>
      </c>
      <c r="C1595" s="229" t="s">
        <v>1910</v>
      </c>
      <c r="D1595" s="230" t="s">
        <v>48</v>
      </c>
      <c r="E1595" s="231" t="s">
        <v>38</v>
      </c>
      <c r="F1595" s="231" t="s">
        <v>97</v>
      </c>
      <c r="G1595" s="231" t="s">
        <v>35</v>
      </c>
      <c r="H1595" s="231" t="s">
        <v>7652</v>
      </c>
      <c r="I1595" s="232" t="s">
        <v>316</v>
      </c>
      <c r="J1595" s="231" t="s">
        <v>44</v>
      </c>
      <c r="K1595" s="230" t="s">
        <v>114</v>
      </c>
      <c r="L1595" s="230" t="s">
        <v>100</v>
      </c>
      <c r="M1595" s="233">
        <v>0</v>
      </c>
      <c r="N1595" s="234" t="s">
        <v>8271</v>
      </c>
      <c r="O1595" s="230" t="s">
        <v>101</v>
      </c>
      <c r="P1595" s="230" t="s">
        <v>145</v>
      </c>
      <c r="Q1595" s="233">
        <v>434552.5</v>
      </c>
      <c r="R1595" s="234">
        <v>2</v>
      </c>
      <c r="S1595" s="235" t="s">
        <v>146</v>
      </c>
      <c r="T1595" s="236"/>
      <c r="U1595" s="237" t="s">
        <v>8524</v>
      </c>
      <c r="V1595" s="238" t="s">
        <v>104</v>
      </c>
      <c r="W1595" s="236">
        <v>0</v>
      </c>
      <c r="X1595" s="237" t="s">
        <v>155</v>
      </c>
      <c r="Y1595" s="239">
        <v>0</v>
      </c>
      <c r="Z1595" s="237" t="s">
        <v>156</v>
      </c>
      <c r="AA1595" s="239">
        <v>0</v>
      </c>
      <c r="AB1595" s="240" t="s">
        <v>46</v>
      </c>
      <c r="AC1595" s="241" t="s">
        <v>46</v>
      </c>
      <c r="AD1595" s="241" t="s">
        <v>46</v>
      </c>
      <c r="AE1595" s="237"/>
      <c r="AF1595" s="237"/>
      <c r="AG1595" s="237"/>
      <c r="AH1595" s="237"/>
      <c r="AI1595" s="237" t="s">
        <v>1893</v>
      </c>
      <c r="AJ1595" s="237" t="s">
        <v>288</v>
      </c>
      <c r="AK1595" s="237" t="s">
        <v>94</v>
      </c>
      <c r="AL1595" s="237" t="s">
        <v>111</v>
      </c>
      <c r="AM1595" s="242">
        <v>4</v>
      </c>
    </row>
    <row r="1596" spans="2:39">
      <c r="B1596" s="228" t="s">
        <v>1911</v>
      </c>
      <c r="C1596" s="229" t="s">
        <v>1908</v>
      </c>
      <c r="D1596" s="230" t="s">
        <v>50</v>
      </c>
      <c r="E1596" s="231" t="s">
        <v>38</v>
      </c>
      <c r="F1596" s="231" t="s">
        <v>97</v>
      </c>
      <c r="G1596" s="231" t="s">
        <v>35</v>
      </c>
      <c r="H1596" s="231" t="s">
        <v>7652</v>
      </c>
      <c r="I1596" s="232" t="s">
        <v>316</v>
      </c>
      <c r="J1596" s="231" t="s">
        <v>44</v>
      </c>
      <c r="K1596" s="230" t="s">
        <v>114</v>
      </c>
      <c r="L1596" s="230" t="s">
        <v>100</v>
      </c>
      <c r="M1596" s="233">
        <v>0</v>
      </c>
      <c r="N1596" s="234" t="s">
        <v>8271</v>
      </c>
      <c r="O1596" s="230" t="s">
        <v>101</v>
      </c>
      <c r="P1596" s="230" t="s">
        <v>145</v>
      </c>
      <c r="Q1596" s="233">
        <v>465357.5</v>
      </c>
      <c r="R1596" s="234">
        <v>2</v>
      </c>
      <c r="S1596" s="235" t="s">
        <v>146</v>
      </c>
      <c r="T1596" s="236"/>
      <c r="U1596" s="237" t="s">
        <v>8524</v>
      </c>
      <c r="V1596" s="238" t="s">
        <v>104</v>
      </c>
      <c r="W1596" s="236">
        <v>0</v>
      </c>
      <c r="X1596" s="237" t="s">
        <v>155</v>
      </c>
      <c r="Y1596" s="239">
        <v>0</v>
      </c>
      <c r="Z1596" s="237" t="s">
        <v>156</v>
      </c>
      <c r="AA1596" s="239">
        <v>0</v>
      </c>
      <c r="AB1596" s="240" t="s">
        <v>46</v>
      </c>
      <c r="AC1596" s="241" t="s">
        <v>46</v>
      </c>
      <c r="AD1596" s="241" t="s">
        <v>46</v>
      </c>
      <c r="AE1596" s="237"/>
      <c r="AF1596" s="237"/>
      <c r="AG1596" s="237"/>
      <c r="AH1596" s="237"/>
      <c r="AI1596" s="237" t="s">
        <v>1893</v>
      </c>
      <c r="AJ1596" s="237" t="s">
        <v>288</v>
      </c>
      <c r="AK1596" s="237" t="s">
        <v>94</v>
      </c>
      <c r="AL1596" s="237" t="s">
        <v>112</v>
      </c>
      <c r="AM1596" s="242">
        <v>4</v>
      </c>
    </row>
    <row r="1597" spans="2:39">
      <c r="B1597" s="228" t="s">
        <v>1912</v>
      </c>
      <c r="C1597" s="229" t="s">
        <v>1910</v>
      </c>
      <c r="D1597" s="230" t="s">
        <v>50</v>
      </c>
      <c r="E1597" s="231" t="s">
        <v>38</v>
      </c>
      <c r="F1597" s="231" t="s">
        <v>97</v>
      </c>
      <c r="G1597" s="231" t="s">
        <v>35</v>
      </c>
      <c r="H1597" s="231" t="s">
        <v>7652</v>
      </c>
      <c r="I1597" s="232" t="s">
        <v>153</v>
      </c>
      <c r="J1597" s="231" t="s">
        <v>44</v>
      </c>
      <c r="K1597" s="230" t="s">
        <v>114</v>
      </c>
      <c r="L1597" s="230" t="s">
        <v>100</v>
      </c>
      <c r="M1597" s="233">
        <v>0</v>
      </c>
      <c r="N1597" s="234" t="s">
        <v>8271</v>
      </c>
      <c r="O1597" s="230" t="s">
        <v>101</v>
      </c>
      <c r="P1597" s="230" t="s">
        <v>145</v>
      </c>
      <c r="Q1597" s="233">
        <v>678366.5</v>
      </c>
      <c r="R1597" s="234">
        <v>1</v>
      </c>
      <c r="S1597" s="235" t="s">
        <v>146</v>
      </c>
      <c r="T1597" s="236"/>
      <c r="U1597" s="237" t="s">
        <v>8524</v>
      </c>
      <c r="V1597" s="238" t="s">
        <v>104</v>
      </c>
      <c r="W1597" s="236">
        <v>0</v>
      </c>
      <c r="X1597" s="237" t="s">
        <v>155</v>
      </c>
      <c r="Y1597" s="239">
        <v>0</v>
      </c>
      <c r="Z1597" s="237" t="s">
        <v>156</v>
      </c>
      <c r="AA1597" s="239">
        <v>0</v>
      </c>
      <c r="AB1597" s="240" t="s">
        <v>46</v>
      </c>
      <c r="AC1597" s="241" t="s">
        <v>46</v>
      </c>
      <c r="AD1597" s="241" t="s">
        <v>46</v>
      </c>
      <c r="AE1597" s="237"/>
      <c r="AF1597" s="237"/>
      <c r="AG1597" s="237"/>
      <c r="AH1597" s="237"/>
      <c r="AI1597" s="237" t="s">
        <v>1893</v>
      </c>
      <c r="AJ1597" s="237" t="s">
        <v>288</v>
      </c>
      <c r="AK1597" s="237" t="s">
        <v>94</v>
      </c>
      <c r="AL1597" s="237" t="s">
        <v>113</v>
      </c>
      <c r="AM1597" s="242">
        <v>4</v>
      </c>
    </row>
    <row r="1598" spans="2:39">
      <c r="B1598" s="228" t="s">
        <v>1913</v>
      </c>
      <c r="C1598" s="229" t="s">
        <v>1910</v>
      </c>
      <c r="D1598" s="230" t="s">
        <v>52</v>
      </c>
      <c r="E1598" s="231" t="s">
        <v>38</v>
      </c>
      <c r="F1598" s="231" t="s">
        <v>97</v>
      </c>
      <c r="G1598" s="231" t="s">
        <v>35</v>
      </c>
      <c r="H1598" s="231" t="s">
        <v>7652</v>
      </c>
      <c r="I1598" s="232" t="s">
        <v>153</v>
      </c>
      <c r="J1598" s="231" t="s">
        <v>44</v>
      </c>
      <c r="K1598" s="230" t="s">
        <v>114</v>
      </c>
      <c r="L1598" s="230" t="s">
        <v>100</v>
      </c>
      <c r="M1598" s="233">
        <v>0</v>
      </c>
      <c r="N1598" s="234" t="s">
        <v>8271</v>
      </c>
      <c r="O1598" s="230" t="s">
        <v>101</v>
      </c>
      <c r="P1598" s="230" t="s">
        <v>145</v>
      </c>
      <c r="Q1598" s="233">
        <v>1113171.5</v>
      </c>
      <c r="R1598" s="234">
        <v>2</v>
      </c>
      <c r="S1598" s="235" t="s">
        <v>146</v>
      </c>
      <c r="T1598" s="236"/>
      <c r="U1598" s="237" t="s">
        <v>8524</v>
      </c>
      <c r="V1598" s="238" t="s">
        <v>104</v>
      </c>
      <c r="W1598" s="236">
        <v>0</v>
      </c>
      <c r="X1598" s="237" t="s">
        <v>155</v>
      </c>
      <c r="Y1598" s="239">
        <v>0</v>
      </c>
      <c r="Z1598" s="237" t="s">
        <v>156</v>
      </c>
      <c r="AA1598" s="239">
        <v>0</v>
      </c>
      <c r="AB1598" s="240" t="s">
        <v>46</v>
      </c>
      <c r="AC1598" s="241" t="s">
        <v>46</v>
      </c>
      <c r="AD1598" s="241" t="s">
        <v>46</v>
      </c>
      <c r="AE1598" s="237"/>
      <c r="AF1598" s="237"/>
      <c r="AG1598" s="237"/>
      <c r="AH1598" s="237"/>
      <c r="AI1598" s="237" t="s">
        <v>1893</v>
      </c>
      <c r="AJ1598" s="237" t="s">
        <v>288</v>
      </c>
      <c r="AK1598" s="237" t="s">
        <v>94</v>
      </c>
      <c r="AL1598" s="237" t="s">
        <v>115</v>
      </c>
      <c r="AM1598" s="242">
        <v>4</v>
      </c>
    </row>
    <row r="1599" spans="2:39">
      <c r="B1599" s="228" t="s">
        <v>1914</v>
      </c>
      <c r="C1599" s="229" t="s">
        <v>1910</v>
      </c>
      <c r="D1599" s="230" t="s">
        <v>54</v>
      </c>
      <c r="E1599" s="231" t="s">
        <v>38</v>
      </c>
      <c r="F1599" s="231" t="s">
        <v>97</v>
      </c>
      <c r="G1599" s="231" t="s">
        <v>35</v>
      </c>
      <c r="H1599" s="231" t="s">
        <v>7652</v>
      </c>
      <c r="I1599" s="232" t="s">
        <v>153</v>
      </c>
      <c r="J1599" s="231" t="s">
        <v>44</v>
      </c>
      <c r="K1599" s="230" t="s">
        <v>114</v>
      </c>
      <c r="L1599" s="230" t="s">
        <v>100</v>
      </c>
      <c r="M1599" s="233">
        <v>0</v>
      </c>
      <c r="N1599" s="234" t="s">
        <v>8271</v>
      </c>
      <c r="O1599" s="230" t="s">
        <v>101</v>
      </c>
      <c r="P1599" s="230" t="s">
        <v>145</v>
      </c>
      <c r="Q1599" s="233">
        <v>1233210</v>
      </c>
      <c r="R1599" s="234">
        <v>2</v>
      </c>
      <c r="S1599" s="235" t="s">
        <v>146</v>
      </c>
      <c r="T1599" s="236"/>
      <c r="U1599" s="237" t="s">
        <v>8524</v>
      </c>
      <c r="V1599" s="238" t="s">
        <v>104</v>
      </c>
      <c r="W1599" s="236">
        <v>0</v>
      </c>
      <c r="X1599" s="237" t="s">
        <v>155</v>
      </c>
      <c r="Y1599" s="239">
        <v>0</v>
      </c>
      <c r="Z1599" s="237" t="s">
        <v>156</v>
      </c>
      <c r="AA1599" s="239">
        <v>0</v>
      </c>
      <c r="AB1599" s="240" t="s">
        <v>46</v>
      </c>
      <c r="AC1599" s="241" t="s">
        <v>46</v>
      </c>
      <c r="AD1599" s="241" t="s">
        <v>46</v>
      </c>
      <c r="AE1599" s="237"/>
      <c r="AF1599" s="237"/>
      <c r="AG1599" s="237"/>
      <c r="AH1599" s="237"/>
      <c r="AI1599" s="237" t="s">
        <v>1893</v>
      </c>
      <c r="AJ1599" s="237" t="s">
        <v>288</v>
      </c>
      <c r="AK1599" s="237" t="s">
        <v>94</v>
      </c>
      <c r="AL1599" s="237" t="s">
        <v>167</v>
      </c>
      <c r="AM1599" s="242">
        <v>4</v>
      </c>
    </row>
    <row r="1600" spans="2:39">
      <c r="B1600" s="228" t="s">
        <v>1915</v>
      </c>
      <c r="C1600" s="229" t="s">
        <v>1910</v>
      </c>
      <c r="D1600" s="230" t="s">
        <v>164</v>
      </c>
      <c r="E1600" s="231" t="s">
        <v>38</v>
      </c>
      <c r="F1600" s="231" t="s">
        <v>97</v>
      </c>
      <c r="G1600" s="231" t="s">
        <v>35</v>
      </c>
      <c r="H1600" s="231" t="s">
        <v>7652</v>
      </c>
      <c r="I1600" s="232" t="s">
        <v>153</v>
      </c>
      <c r="J1600" s="231" t="s">
        <v>44</v>
      </c>
      <c r="K1600" s="230" t="s">
        <v>114</v>
      </c>
      <c r="L1600" s="230" t="s">
        <v>100</v>
      </c>
      <c r="M1600" s="233">
        <v>0</v>
      </c>
      <c r="N1600" s="234" t="s">
        <v>8271</v>
      </c>
      <c r="O1600" s="230" t="s">
        <v>101</v>
      </c>
      <c r="P1600" s="230" t="s">
        <v>145</v>
      </c>
      <c r="Q1600" s="233">
        <v>1336331</v>
      </c>
      <c r="R1600" s="234">
        <v>1</v>
      </c>
      <c r="S1600" s="235" t="s">
        <v>146</v>
      </c>
      <c r="T1600" s="236"/>
      <c r="U1600" s="237" t="s">
        <v>8524</v>
      </c>
      <c r="V1600" s="238" t="s">
        <v>104</v>
      </c>
      <c r="W1600" s="236">
        <v>0</v>
      </c>
      <c r="X1600" s="237" t="s">
        <v>155</v>
      </c>
      <c r="Y1600" s="239">
        <v>0</v>
      </c>
      <c r="Z1600" s="237" t="s">
        <v>156</v>
      </c>
      <c r="AA1600" s="239">
        <v>0</v>
      </c>
      <c r="AB1600" s="240" t="s">
        <v>46</v>
      </c>
      <c r="AC1600" s="241" t="s">
        <v>46</v>
      </c>
      <c r="AD1600" s="241" t="s">
        <v>46</v>
      </c>
      <c r="AE1600" s="237"/>
      <c r="AF1600" s="237"/>
      <c r="AG1600" s="237"/>
      <c r="AH1600" s="237"/>
      <c r="AI1600" s="237" t="s">
        <v>1893</v>
      </c>
      <c r="AJ1600" s="237" t="s">
        <v>288</v>
      </c>
      <c r="AK1600" s="237" t="s">
        <v>94</v>
      </c>
      <c r="AL1600" s="237" t="s">
        <v>189</v>
      </c>
      <c r="AM1600" s="242">
        <v>4</v>
      </c>
    </row>
    <row r="1601" spans="2:39">
      <c r="B1601" s="228" t="s">
        <v>1916</v>
      </c>
      <c r="C1601" s="229" t="s">
        <v>1910</v>
      </c>
      <c r="D1601" s="230" t="s">
        <v>166</v>
      </c>
      <c r="E1601" s="231" t="s">
        <v>46</v>
      </c>
      <c r="F1601" s="231" t="s">
        <v>46</v>
      </c>
      <c r="G1601" s="231" t="s">
        <v>46</v>
      </c>
      <c r="H1601" s="231" t="s">
        <v>46</v>
      </c>
      <c r="I1601" s="232" t="s">
        <v>46</v>
      </c>
      <c r="J1601" s="231" t="s">
        <v>46</v>
      </c>
      <c r="K1601" s="230" t="s">
        <v>46</v>
      </c>
      <c r="L1601" s="230" t="s">
        <v>46</v>
      </c>
      <c r="M1601" s="233">
        <v>0</v>
      </c>
      <c r="N1601" s="234" t="s">
        <v>46</v>
      </c>
      <c r="O1601" s="230" t="s">
        <v>46</v>
      </c>
      <c r="P1601" s="230" t="s">
        <v>46</v>
      </c>
      <c r="Q1601" s="233">
        <v>0</v>
      </c>
      <c r="R1601" s="234">
        <v>0</v>
      </c>
      <c r="S1601" s="235" t="s">
        <v>46</v>
      </c>
      <c r="T1601" s="236"/>
      <c r="U1601" s="237"/>
      <c r="V1601" s="238" t="s">
        <v>46</v>
      </c>
      <c r="W1601" s="236">
        <v>0</v>
      </c>
      <c r="X1601" s="237" t="s">
        <v>46</v>
      </c>
      <c r="Y1601" s="239">
        <v>0</v>
      </c>
      <c r="Z1601" s="237" t="s">
        <v>46</v>
      </c>
      <c r="AA1601" s="239">
        <v>0</v>
      </c>
      <c r="AB1601" s="240" t="s">
        <v>46</v>
      </c>
      <c r="AC1601" s="241" t="s">
        <v>46</v>
      </c>
      <c r="AD1601" s="241" t="s">
        <v>46</v>
      </c>
      <c r="AE1601" s="237"/>
      <c r="AF1601" s="237"/>
      <c r="AG1601" s="237"/>
      <c r="AH1601" s="237"/>
      <c r="AI1601" s="237" t="s">
        <v>1893</v>
      </c>
      <c r="AJ1601" s="237" t="s">
        <v>288</v>
      </c>
      <c r="AK1601" s="237" t="s">
        <v>94</v>
      </c>
      <c r="AL1601" s="237" t="s">
        <v>191</v>
      </c>
      <c r="AM1601" s="242">
        <v>4</v>
      </c>
    </row>
    <row r="1602" spans="2:39">
      <c r="B1602" s="228" t="s">
        <v>1917</v>
      </c>
      <c r="C1602" s="229" t="s">
        <v>1910</v>
      </c>
      <c r="D1602" s="230" t="s">
        <v>263</v>
      </c>
      <c r="E1602" s="231" t="s">
        <v>46</v>
      </c>
      <c r="F1602" s="231" t="s">
        <v>46</v>
      </c>
      <c r="G1602" s="231" t="s">
        <v>46</v>
      </c>
      <c r="H1602" s="231" t="s">
        <v>46</v>
      </c>
      <c r="I1602" s="232" t="s">
        <v>46</v>
      </c>
      <c r="J1602" s="231" t="s">
        <v>46</v>
      </c>
      <c r="K1602" s="230" t="s">
        <v>46</v>
      </c>
      <c r="L1602" s="230" t="s">
        <v>46</v>
      </c>
      <c r="M1602" s="233">
        <v>0</v>
      </c>
      <c r="N1602" s="234" t="s">
        <v>46</v>
      </c>
      <c r="O1602" s="230" t="s">
        <v>46</v>
      </c>
      <c r="P1602" s="230" t="s">
        <v>46</v>
      </c>
      <c r="Q1602" s="233">
        <v>0</v>
      </c>
      <c r="R1602" s="234">
        <v>0</v>
      </c>
      <c r="S1602" s="235" t="s">
        <v>46</v>
      </c>
      <c r="T1602" s="236"/>
      <c r="U1602" s="237"/>
      <c r="V1602" s="238" t="s">
        <v>46</v>
      </c>
      <c r="W1602" s="236">
        <v>0</v>
      </c>
      <c r="X1602" s="237" t="s">
        <v>46</v>
      </c>
      <c r="Y1602" s="239">
        <v>0</v>
      </c>
      <c r="Z1602" s="237" t="s">
        <v>46</v>
      </c>
      <c r="AA1602" s="239">
        <v>0</v>
      </c>
      <c r="AB1602" s="240" t="s">
        <v>46</v>
      </c>
      <c r="AC1602" s="241" t="s">
        <v>46</v>
      </c>
      <c r="AD1602" s="241" t="s">
        <v>46</v>
      </c>
      <c r="AE1602" s="237"/>
      <c r="AF1602" s="237"/>
      <c r="AG1602" s="237"/>
      <c r="AH1602" s="237"/>
      <c r="AI1602" s="237" t="s">
        <v>1893</v>
      </c>
      <c r="AJ1602" s="237" t="s">
        <v>288</v>
      </c>
      <c r="AK1602" s="237" t="s">
        <v>94</v>
      </c>
      <c r="AL1602" s="237" t="s">
        <v>193</v>
      </c>
      <c r="AM1602" s="242">
        <v>4</v>
      </c>
    </row>
    <row r="1603" spans="2:39">
      <c r="B1603" s="228" t="s">
        <v>1918</v>
      </c>
      <c r="C1603" s="229" t="s">
        <v>1910</v>
      </c>
      <c r="D1603" s="230" t="s">
        <v>266</v>
      </c>
      <c r="E1603" s="231" t="s">
        <v>46</v>
      </c>
      <c r="F1603" s="231" t="s">
        <v>46</v>
      </c>
      <c r="G1603" s="231" t="s">
        <v>46</v>
      </c>
      <c r="H1603" s="231" t="s">
        <v>46</v>
      </c>
      <c r="I1603" s="232" t="s">
        <v>46</v>
      </c>
      <c r="J1603" s="231" t="s">
        <v>46</v>
      </c>
      <c r="K1603" s="230" t="s">
        <v>46</v>
      </c>
      <c r="L1603" s="230" t="s">
        <v>46</v>
      </c>
      <c r="M1603" s="233">
        <v>0</v>
      </c>
      <c r="N1603" s="234" t="s">
        <v>46</v>
      </c>
      <c r="O1603" s="230" t="s">
        <v>46</v>
      </c>
      <c r="P1603" s="230" t="s">
        <v>46</v>
      </c>
      <c r="Q1603" s="233">
        <v>0</v>
      </c>
      <c r="R1603" s="234">
        <v>0</v>
      </c>
      <c r="S1603" s="235" t="s">
        <v>46</v>
      </c>
      <c r="T1603" s="236"/>
      <c r="U1603" s="237"/>
      <c r="V1603" s="238" t="s">
        <v>46</v>
      </c>
      <c r="W1603" s="236">
        <v>0</v>
      </c>
      <c r="X1603" s="237" t="s">
        <v>46</v>
      </c>
      <c r="Y1603" s="239">
        <v>0</v>
      </c>
      <c r="Z1603" s="237" t="s">
        <v>46</v>
      </c>
      <c r="AA1603" s="239">
        <v>0</v>
      </c>
      <c r="AB1603" s="240" t="s">
        <v>46</v>
      </c>
      <c r="AC1603" s="241" t="s">
        <v>46</v>
      </c>
      <c r="AD1603" s="241" t="s">
        <v>46</v>
      </c>
      <c r="AE1603" s="237"/>
      <c r="AF1603" s="237"/>
      <c r="AG1603" s="237"/>
      <c r="AH1603" s="237"/>
      <c r="AI1603" s="237" t="s">
        <v>1893</v>
      </c>
      <c r="AJ1603" s="237" t="s">
        <v>288</v>
      </c>
      <c r="AK1603" s="237" t="s">
        <v>94</v>
      </c>
      <c r="AL1603" s="237" t="s">
        <v>195</v>
      </c>
      <c r="AM1603" s="242">
        <v>4</v>
      </c>
    </row>
    <row r="1604" spans="2:39">
      <c r="B1604" s="180" t="s">
        <v>1919</v>
      </c>
      <c r="C1604" s="181" t="s">
        <v>1236</v>
      </c>
      <c r="D1604" s="182" t="s">
        <v>46</v>
      </c>
      <c r="E1604" s="183" t="s">
        <v>46</v>
      </c>
      <c r="F1604" s="183" t="s">
        <v>46</v>
      </c>
      <c r="G1604" s="183" t="s">
        <v>46</v>
      </c>
      <c r="H1604" s="183" t="s">
        <v>46</v>
      </c>
      <c r="I1604" s="184" t="s">
        <v>46</v>
      </c>
      <c r="J1604" s="183" t="s">
        <v>46</v>
      </c>
      <c r="K1604" s="182" t="s">
        <v>46</v>
      </c>
      <c r="L1604" s="182" t="s">
        <v>46</v>
      </c>
      <c r="M1604" s="185">
        <v>0</v>
      </c>
      <c r="N1604" s="186" t="s">
        <v>46</v>
      </c>
      <c r="O1604" s="182" t="s">
        <v>46</v>
      </c>
      <c r="P1604" s="182" t="s">
        <v>46</v>
      </c>
      <c r="Q1604" s="185">
        <v>0</v>
      </c>
      <c r="R1604" s="186">
        <v>0</v>
      </c>
      <c r="S1604" s="187" t="s">
        <v>46</v>
      </c>
      <c r="T1604" s="36"/>
      <c r="U1604" s="35"/>
      <c r="V1604" s="188" t="s">
        <v>46</v>
      </c>
      <c r="W1604" s="36">
        <v>0</v>
      </c>
      <c r="X1604" s="35" t="s">
        <v>46</v>
      </c>
      <c r="Y1604" s="38">
        <v>0</v>
      </c>
      <c r="Z1604" s="35" t="s">
        <v>46</v>
      </c>
      <c r="AA1604" s="38">
        <v>0</v>
      </c>
      <c r="AB1604" s="39" t="s">
        <v>46</v>
      </c>
      <c r="AC1604" s="34" t="s">
        <v>46</v>
      </c>
      <c r="AD1604" s="34" t="s">
        <v>46</v>
      </c>
      <c r="AE1604" s="35"/>
      <c r="AF1604" s="35"/>
      <c r="AG1604" s="35"/>
      <c r="AH1604" s="35"/>
      <c r="AI1604" s="35" t="s">
        <v>1893</v>
      </c>
      <c r="AJ1604" s="35" t="s">
        <v>311</v>
      </c>
      <c r="AK1604" s="35" t="s">
        <v>46</v>
      </c>
      <c r="AL1604" s="35" t="s">
        <v>46</v>
      </c>
      <c r="AM1604" s="40">
        <v>2</v>
      </c>
    </row>
    <row r="1605" spans="2:39">
      <c r="B1605" s="189" t="s">
        <v>1920</v>
      </c>
      <c r="C1605" s="190" t="s">
        <v>1236</v>
      </c>
      <c r="D1605" s="191" t="s">
        <v>46</v>
      </c>
      <c r="E1605" s="192" t="s">
        <v>46</v>
      </c>
      <c r="F1605" s="192" t="s">
        <v>46</v>
      </c>
      <c r="G1605" s="192" t="s">
        <v>46</v>
      </c>
      <c r="H1605" s="192" t="s">
        <v>46</v>
      </c>
      <c r="I1605" s="193" t="s">
        <v>46</v>
      </c>
      <c r="J1605" s="192" t="s">
        <v>46</v>
      </c>
      <c r="K1605" s="191" t="s">
        <v>46</v>
      </c>
      <c r="L1605" s="191" t="s">
        <v>46</v>
      </c>
      <c r="M1605" s="194">
        <v>0</v>
      </c>
      <c r="N1605" s="195" t="s">
        <v>46</v>
      </c>
      <c r="O1605" s="191" t="s">
        <v>46</v>
      </c>
      <c r="P1605" s="191" t="s">
        <v>46</v>
      </c>
      <c r="Q1605" s="194">
        <v>0</v>
      </c>
      <c r="R1605" s="195">
        <v>0</v>
      </c>
      <c r="S1605" s="196" t="s">
        <v>46</v>
      </c>
      <c r="T1605" s="44"/>
      <c r="U1605" s="43"/>
      <c r="V1605" s="197" t="s">
        <v>46</v>
      </c>
      <c r="W1605" s="44">
        <v>0</v>
      </c>
      <c r="X1605" s="43" t="s">
        <v>46</v>
      </c>
      <c r="Y1605" s="46">
        <v>0</v>
      </c>
      <c r="Z1605" s="43" t="s">
        <v>46</v>
      </c>
      <c r="AA1605" s="46">
        <v>0</v>
      </c>
      <c r="AB1605" s="47" t="s">
        <v>46</v>
      </c>
      <c r="AC1605" s="42" t="s">
        <v>46</v>
      </c>
      <c r="AD1605" s="42" t="s">
        <v>46</v>
      </c>
      <c r="AE1605" s="43"/>
      <c r="AF1605" s="43"/>
      <c r="AG1605" s="43"/>
      <c r="AH1605" s="43"/>
      <c r="AI1605" s="43" t="s">
        <v>1893</v>
      </c>
      <c r="AJ1605" s="43" t="s">
        <v>311</v>
      </c>
      <c r="AK1605" s="43" t="s">
        <v>94</v>
      </c>
      <c r="AL1605" s="43" t="s">
        <v>46</v>
      </c>
      <c r="AM1605" s="48">
        <v>3</v>
      </c>
    </row>
    <row r="1606" spans="2:39">
      <c r="B1606" s="228" t="s">
        <v>1921</v>
      </c>
      <c r="C1606" s="229" t="s">
        <v>1922</v>
      </c>
      <c r="D1606" s="230" t="s">
        <v>46</v>
      </c>
      <c r="E1606" s="231" t="s">
        <v>38</v>
      </c>
      <c r="F1606" s="231" t="s">
        <v>97</v>
      </c>
      <c r="G1606" s="231" t="s">
        <v>35</v>
      </c>
      <c r="H1606" s="231" t="s">
        <v>7652</v>
      </c>
      <c r="I1606" s="232" t="s">
        <v>98</v>
      </c>
      <c r="J1606" s="231" t="s">
        <v>44</v>
      </c>
      <c r="K1606" s="230" t="s">
        <v>144</v>
      </c>
      <c r="L1606" s="230" t="s">
        <v>100</v>
      </c>
      <c r="M1606" s="233">
        <v>0</v>
      </c>
      <c r="N1606" s="234" t="s">
        <v>8271</v>
      </c>
      <c r="O1606" s="230" t="s">
        <v>101</v>
      </c>
      <c r="P1606" s="230" t="s">
        <v>8294</v>
      </c>
      <c r="Q1606" s="233">
        <v>323248</v>
      </c>
      <c r="R1606" s="234">
        <v>6</v>
      </c>
      <c r="S1606" s="235" t="s">
        <v>146</v>
      </c>
      <c r="T1606" s="236"/>
      <c r="U1606" s="237" t="s">
        <v>8524</v>
      </c>
      <c r="V1606" s="238" t="s">
        <v>104</v>
      </c>
      <c r="W1606" s="236">
        <v>0</v>
      </c>
      <c r="X1606" s="237" t="s">
        <v>155</v>
      </c>
      <c r="Y1606" s="239">
        <v>0</v>
      </c>
      <c r="Z1606" s="237" t="s">
        <v>156</v>
      </c>
      <c r="AA1606" s="239">
        <v>0</v>
      </c>
      <c r="AB1606" s="240" t="s">
        <v>46</v>
      </c>
      <c r="AC1606" s="241" t="s">
        <v>46</v>
      </c>
      <c r="AD1606" s="241" t="s">
        <v>46</v>
      </c>
      <c r="AE1606" s="237" t="s">
        <v>38</v>
      </c>
      <c r="AF1606" s="237" t="s">
        <v>97</v>
      </c>
      <c r="AG1606" s="237"/>
      <c r="AH1606" s="237"/>
      <c r="AI1606" s="237" t="s">
        <v>1893</v>
      </c>
      <c r="AJ1606" s="237" t="s">
        <v>311</v>
      </c>
      <c r="AK1606" s="237" t="s">
        <v>94</v>
      </c>
      <c r="AL1606" s="237" t="s">
        <v>109</v>
      </c>
      <c r="AM1606" s="242">
        <v>4</v>
      </c>
    </row>
    <row r="1607" spans="2:39">
      <c r="B1607" s="180" t="s">
        <v>1923</v>
      </c>
      <c r="C1607" s="181" t="s">
        <v>1924</v>
      </c>
      <c r="D1607" s="182" t="s">
        <v>46</v>
      </c>
      <c r="E1607" s="183" t="s">
        <v>46</v>
      </c>
      <c r="F1607" s="183" t="s">
        <v>46</v>
      </c>
      <c r="G1607" s="183" t="s">
        <v>46</v>
      </c>
      <c r="H1607" s="183" t="s">
        <v>46</v>
      </c>
      <c r="I1607" s="184" t="s">
        <v>46</v>
      </c>
      <c r="J1607" s="183" t="s">
        <v>46</v>
      </c>
      <c r="K1607" s="182" t="s">
        <v>46</v>
      </c>
      <c r="L1607" s="182" t="s">
        <v>46</v>
      </c>
      <c r="M1607" s="185">
        <v>0</v>
      </c>
      <c r="N1607" s="186" t="s">
        <v>46</v>
      </c>
      <c r="O1607" s="182" t="s">
        <v>46</v>
      </c>
      <c r="P1607" s="182" t="s">
        <v>46</v>
      </c>
      <c r="Q1607" s="185">
        <v>0</v>
      </c>
      <c r="R1607" s="186">
        <v>0</v>
      </c>
      <c r="S1607" s="187" t="s">
        <v>46</v>
      </c>
      <c r="T1607" s="36"/>
      <c r="U1607" s="35"/>
      <c r="V1607" s="188" t="s">
        <v>46</v>
      </c>
      <c r="W1607" s="36">
        <v>0</v>
      </c>
      <c r="X1607" s="35" t="s">
        <v>46</v>
      </c>
      <c r="Y1607" s="38">
        <v>0</v>
      </c>
      <c r="Z1607" s="35" t="s">
        <v>46</v>
      </c>
      <c r="AA1607" s="38">
        <v>0</v>
      </c>
      <c r="AB1607" s="39" t="s">
        <v>46</v>
      </c>
      <c r="AC1607" s="34" t="s">
        <v>46</v>
      </c>
      <c r="AD1607" s="34" t="s">
        <v>46</v>
      </c>
      <c r="AE1607" s="35"/>
      <c r="AF1607" s="35"/>
      <c r="AG1607" s="35"/>
      <c r="AH1607" s="35"/>
      <c r="AI1607" s="35" t="s">
        <v>1893</v>
      </c>
      <c r="AJ1607" s="35" t="s">
        <v>450</v>
      </c>
      <c r="AK1607" s="35" t="s">
        <v>46</v>
      </c>
      <c r="AL1607" s="35" t="s">
        <v>46</v>
      </c>
      <c r="AM1607" s="40">
        <v>2</v>
      </c>
    </row>
    <row r="1608" spans="2:39">
      <c r="B1608" s="189" t="s">
        <v>1925</v>
      </c>
      <c r="C1608" s="190" t="s">
        <v>1924</v>
      </c>
      <c r="D1608" s="191" t="s">
        <v>46</v>
      </c>
      <c r="E1608" s="192" t="s">
        <v>46</v>
      </c>
      <c r="F1608" s="192" t="s">
        <v>46</v>
      </c>
      <c r="G1608" s="192" t="s">
        <v>46</v>
      </c>
      <c r="H1608" s="192" t="s">
        <v>46</v>
      </c>
      <c r="I1608" s="193" t="s">
        <v>46</v>
      </c>
      <c r="J1608" s="192" t="s">
        <v>46</v>
      </c>
      <c r="K1608" s="191" t="s">
        <v>46</v>
      </c>
      <c r="L1608" s="191" t="s">
        <v>46</v>
      </c>
      <c r="M1608" s="194">
        <v>0</v>
      </c>
      <c r="N1608" s="195" t="s">
        <v>46</v>
      </c>
      <c r="O1608" s="191" t="s">
        <v>46</v>
      </c>
      <c r="P1608" s="191" t="s">
        <v>46</v>
      </c>
      <c r="Q1608" s="194">
        <v>0</v>
      </c>
      <c r="R1608" s="195">
        <v>0</v>
      </c>
      <c r="S1608" s="196" t="s">
        <v>46</v>
      </c>
      <c r="T1608" s="44"/>
      <c r="U1608" s="43"/>
      <c r="V1608" s="197" t="s">
        <v>46</v>
      </c>
      <c r="W1608" s="44">
        <v>0</v>
      </c>
      <c r="X1608" s="43" t="s">
        <v>46</v>
      </c>
      <c r="Y1608" s="46">
        <v>0</v>
      </c>
      <c r="Z1608" s="43" t="s">
        <v>46</v>
      </c>
      <c r="AA1608" s="46">
        <v>0</v>
      </c>
      <c r="AB1608" s="47" t="s">
        <v>46</v>
      </c>
      <c r="AC1608" s="42" t="s">
        <v>46</v>
      </c>
      <c r="AD1608" s="42" t="s">
        <v>46</v>
      </c>
      <c r="AE1608" s="43"/>
      <c r="AF1608" s="43"/>
      <c r="AG1608" s="43"/>
      <c r="AH1608" s="43"/>
      <c r="AI1608" s="43" t="s">
        <v>1893</v>
      </c>
      <c r="AJ1608" s="43" t="s">
        <v>450</v>
      </c>
      <c r="AK1608" s="43" t="s">
        <v>94</v>
      </c>
      <c r="AL1608" s="43" t="s">
        <v>46</v>
      </c>
      <c r="AM1608" s="48">
        <v>3</v>
      </c>
    </row>
    <row r="1609" spans="2:39">
      <c r="B1609" s="228" t="s">
        <v>1926</v>
      </c>
      <c r="C1609" s="229" t="s">
        <v>1927</v>
      </c>
      <c r="D1609" s="230" t="s">
        <v>46</v>
      </c>
      <c r="E1609" s="231" t="s">
        <v>38</v>
      </c>
      <c r="F1609" s="231" t="s">
        <v>97</v>
      </c>
      <c r="G1609" s="231" t="s">
        <v>35</v>
      </c>
      <c r="H1609" s="231" t="s">
        <v>7652</v>
      </c>
      <c r="I1609" s="232" t="s">
        <v>316</v>
      </c>
      <c r="J1609" s="231" t="s">
        <v>44</v>
      </c>
      <c r="K1609" s="230" t="s">
        <v>114</v>
      </c>
      <c r="L1609" s="230" t="s">
        <v>100</v>
      </c>
      <c r="M1609" s="233">
        <v>0</v>
      </c>
      <c r="N1609" s="234" t="s">
        <v>8271</v>
      </c>
      <c r="O1609" s="230" t="s">
        <v>101</v>
      </c>
      <c r="P1609" s="230" t="s">
        <v>145</v>
      </c>
      <c r="Q1609" s="233">
        <v>73800.7</v>
      </c>
      <c r="R1609" s="234">
        <v>5</v>
      </c>
      <c r="S1609" s="235" t="s">
        <v>146</v>
      </c>
      <c r="T1609" s="236"/>
      <c r="U1609" s="237" t="s">
        <v>8524</v>
      </c>
      <c r="V1609" s="238" t="s">
        <v>104</v>
      </c>
      <c r="W1609" s="236">
        <v>0</v>
      </c>
      <c r="X1609" s="237" t="s">
        <v>155</v>
      </c>
      <c r="Y1609" s="239">
        <v>0</v>
      </c>
      <c r="Z1609" s="237" t="s">
        <v>156</v>
      </c>
      <c r="AA1609" s="239">
        <v>0</v>
      </c>
      <c r="AB1609" s="240" t="s">
        <v>46</v>
      </c>
      <c r="AC1609" s="241" t="s">
        <v>46</v>
      </c>
      <c r="AD1609" s="241" t="s">
        <v>46</v>
      </c>
      <c r="AE1609" s="237"/>
      <c r="AF1609" s="237"/>
      <c r="AG1609" s="237"/>
      <c r="AH1609" s="237"/>
      <c r="AI1609" s="237" t="s">
        <v>1893</v>
      </c>
      <c r="AJ1609" s="237" t="s">
        <v>450</v>
      </c>
      <c r="AK1609" s="237" t="s">
        <v>94</v>
      </c>
      <c r="AL1609" s="237" t="s">
        <v>109</v>
      </c>
      <c r="AM1609" s="242">
        <v>4</v>
      </c>
    </row>
    <row r="1610" spans="2:39">
      <c r="B1610" s="228" t="s">
        <v>1928</v>
      </c>
      <c r="C1610" s="229" t="s">
        <v>1929</v>
      </c>
      <c r="D1610" s="230" t="s">
        <v>46</v>
      </c>
      <c r="E1610" s="231" t="s">
        <v>38</v>
      </c>
      <c r="F1610" s="231" t="s">
        <v>97</v>
      </c>
      <c r="G1610" s="231" t="s">
        <v>35</v>
      </c>
      <c r="H1610" s="231" t="s">
        <v>7652</v>
      </c>
      <c r="I1610" s="232" t="s">
        <v>316</v>
      </c>
      <c r="J1610" s="231" t="s">
        <v>44</v>
      </c>
      <c r="K1610" s="230" t="s">
        <v>114</v>
      </c>
      <c r="L1610" s="230" t="s">
        <v>100</v>
      </c>
      <c r="M1610" s="233">
        <v>0</v>
      </c>
      <c r="N1610" s="234" t="s">
        <v>8271</v>
      </c>
      <c r="O1610" s="230" t="s">
        <v>101</v>
      </c>
      <c r="P1610" s="230" t="s">
        <v>145</v>
      </c>
      <c r="Q1610" s="233">
        <v>158469</v>
      </c>
      <c r="R1610" s="234">
        <v>2</v>
      </c>
      <c r="S1610" s="235" t="s">
        <v>146</v>
      </c>
      <c r="T1610" s="236"/>
      <c r="U1610" s="237" t="s">
        <v>8524</v>
      </c>
      <c r="V1610" s="238" t="s">
        <v>104</v>
      </c>
      <c r="W1610" s="236">
        <v>0</v>
      </c>
      <c r="X1610" s="237" t="s">
        <v>155</v>
      </c>
      <c r="Y1610" s="239">
        <v>0</v>
      </c>
      <c r="Z1610" s="237" t="s">
        <v>156</v>
      </c>
      <c r="AA1610" s="239">
        <v>0</v>
      </c>
      <c r="AB1610" s="240" t="s">
        <v>46</v>
      </c>
      <c r="AC1610" s="241" t="s">
        <v>46</v>
      </c>
      <c r="AD1610" s="241" t="s">
        <v>46</v>
      </c>
      <c r="AE1610" s="237"/>
      <c r="AF1610" s="237"/>
      <c r="AG1610" s="237"/>
      <c r="AH1610" s="237"/>
      <c r="AI1610" s="237" t="s">
        <v>1893</v>
      </c>
      <c r="AJ1610" s="237" t="s">
        <v>450</v>
      </c>
      <c r="AK1610" s="237" t="s">
        <v>94</v>
      </c>
      <c r="AL1610" s="237" t="s">
        <v>111</v>
      </c>
      <c r="AM1610" s="242">
        <v>4</v>
      </c>
    </row>
    <row r="1611" spans="2:39">
      <c r="B1611" s="180" t="s">
        <v>1930</v>
      </c>
      <c r="C1611" s="181" t="s">
        <v>1931</v>
      </c>
      <c r="D1611" s="182" t="s">
        <v>46</v>
      </c>
      <c r="E1611" s="183" t="s">
        <v>46</v>
      </c>
      <c r="F1611" s="183" t="s">
        <v>46</v>
      </c>
      <c r="G1611" s="183" t="s">
        <v>46</v>
      </c>
      <c r="H1611" s="183" t="s">
        <v>46</v>
      </c>
      <c r="I1611" s="184" t="s">
        <v>46</v>
      </c>
      <c r="J1611" s="183" t="s">
        <v>46</v>
      </c>
      <c r="K1611" s="182" t="s">
        <v>46</v>
      </c>
      <c r="L1611" s="182" t="s">
        <v>46</v>
      </c>
      <c r="M1611" s="185">
        <v>0</v>
      </c>
      <c r="N1611" s="186" t="s">
        <v>46</v>
      </c>
      <c r="O1611" s="182" t="s">
        <v>46</v>
      </c>
      <c r="P1611" s="182" t="s">
        <v>46</v>
      </c>
      <c r="Q1611" s="185">
        <v>0</v>
      </c>
      <c r="R1611" s="186">
        <v>0</v>
      </c>
      <c r="S1611" s="187" t="s">
        <v>46</v>
      </c>
      <c r="T1611" s="36"/>
      <c r="U1611" s="35"/>
      <c r="V1611" s="188" t="s">
        <v>46</v>
      </c>
      <c r="W1611" s="36">
        <v>0</v>
      </c>
      <c r="X1611" s="35" t="s">
        <v>46</v>
      </c>
      <c r="Y1611" s="38">
        <v>0</v>
      </c>
      <c r="Z1611" s="35" t="s">
        <v>46</v>
      </c>
      <c r="AA1611" s="38">
        <v>0</v>
      </c>
      <c r="AB1611" s="39" t="s">
        <v>46</v>
      </c>
      <c r="AC1611" s="34" t="s">
        <v>46</v>
      </c>
      <c r="AD1611" s="34" t="s">
        <v>46</v>
      </c>
      <c r="AE1611" s="35"/>
      <c r="AF1611" s="35"/>
      <c r="AG1611" s="35"/>
      <c r="AH1611" s="35"/>
      <c r="AI1611" s="35" t="s">
        <v>1893</v>
      </c>
      <c r="AJ1611" s="35" t="s">
        <v>486</v>
      </c>
      <c r="AK1611" s="35" t="s">
        <v>46</v>
      </c>
      <c r="AL1611" s="35" t="s">
        <v>46</v>
      </c>
      <c r="AM1611" s="40">
        <v>2</v>
      </c>
    </row>
    <row r="1612" spans="2:39">
      <c r="B1612" s="189" t="s">
        <v>1932</v>
      </c>
      <c r="C1612" s="190" t="s">
        <v>1931</v>
      </c>
      <c r="D1612" s="191" t="s">
        <v>46</v>
      </c>
      <c r="E1612" s="192" t="s">
        <v>46</v>
      </c>
      <c r="F1612" s="192" t="s">
        <v>46</v>
      </c>
      <c r="G1612" s="192" t="s">
        <v>46</v>
      </c>
      <c r="H1612" s="192" t="s">
        <v>46</v>
      </c>
      <c r="I1612" s="193" t="s">
        <v>46</v>
      </c>
      <c r="J1612" s="192" t="s">
        <v>46</v>
      </c>
      <c r="K1612" s="191" t="s">
        <v>46</v>
      </c>
      <c r="L1612" s="191" t="s">
        <v>46</v>
      </c>
      <c r="M1612" s="194">
        <v>0</v>
      </c>
      <c r="N1612" s="195" t="s">
        <v>46</v>
      </c>
      <c r="O1612" s="191" t="s">
        <v>46</v>
      </c>
      <c r="P1612" s="191" t="s">
        <v>46</v>
      </c>
      <c r="Q1612" s="194">
        <v>0</v>
      </c>
      <c r="R1612" s="195">
        <v>0</v>
      </c>
      <c r="S1612" s="196" t="s">
        <v>46</v>
      </c>
      <c r="T1612" s="44"/>
      <c r="U1612" s="43"/>
      <c r="V1612" s="197" t="s">
        <v>46</v>
      </c>
      <c r="W1612" s="44">
        <v>0</v>
      </c>
      <c r="X1612" s="43" t="s">
        <v>46</v>
      </c>
      <c r="Y1612" s="46">
        <v>0</v>
      </c>
      <c r="Z1612" s="43" t="s">
        <v>46</v>
      </c>
      <c r="AA1612" s="46">
        <v>0</v>
      </c>
      <c r="AB1612" s="47" t="s">
        <v>46</v>
      </c>
      <c r="AC1612" s="42" t="s">
        <v>46</v>
      </c>
      <c r="AD1612" s="42" t="s">
        <v>46</v>
      </c>
      <c r="AE1612" s="43"/>
      <c r="AF1612" s="43"/>
      <c r="AG1612" s="43"/>
      <c r="AH1612" s="43"/>
      <c r="AI1612" s="43" t="s">
        <v>1893</v>
      </c>
      <c r="AJ1612" s="43" t="s">
        <v>486</v>
      </c>
      <c r="AK1612" s="43" t="s">
        <v>94</v>
      </c>
      <c r="AL1612" s="43" t="s">
        <v>46</v>
      </c>
      <c r="AM1612" s="48">
        <v>3</v>
      </c>
    </row>
    <row r="1613" spans="2:39">
      <c r="B1613" s="228" t="s">
        <v>1933</v>
      </c>
      <c r="C1613" s="229" t="s">
        <v>1934</v>
      </c>
      <c r="D1613" s="230" t="s">
        <v>48</v>
      </c>
      <c r="E1613" s="231" t="s">
        <v>38</v>
      </c>
      <c r="F1613" s="231" t="s">
        <v>97</v>
      </c>
      <c r="G1613" s="231" t="s">
        <v>35</v>
      </c>
      <c r="H1613" s="231" t="s">
        <v>7652</v>
      </c>
      <c r="I1613" s="232" t="s">
        <v>563</v>
      </c>
      <c r="J1613" s="231" t="s">
        <v>44</v>
      </c>
      <c r="K1613" s="230" t="s">
        <v>114</v>
      </c>
      <c r="L1613" s="230" t="s">
        <v>100</v>
      </c>
      <c r="M1613" s="233">
        <v>0</v>
      </c>
      <c r="N1613" s="234" t="s">
        <v>8271</v>
      </c>
      <c r="O1613" s="230" t="s">
        <v>101</v>
      </c>
      <c r="P1613" s="230" t="s">
        <v>145</v>
      </c>
      <c r="Q1613" s="233">
        <v>178104.57142857142</v>
      </c>
      <c r="R1613" s="234">
        <v>7</v>
      </c>
      <c r="S1613" s="235" t="s">
        <v>146</v>
      </c>
      <c r="T1613" s="236"/>
      <c r="U1613" s="237" t="s">
        <v>8524</v>
      </c>
      <c r="V1613" s="238" t="s">
        <v>104</v>
      </c>
      <c r="W1613" s="236">
        <v>0</v>
      </c>
      <c r="X1613" s="237" t="s">
        <v>155</v>
      </c>
      <c r="Y1613" s="239">
        <v>0</v>
      </c>
      <c r="Z1613" s="237" t="s">
        <v>156</v>
      </c>
      <c r="AA1613" s="239">
        <v>0</v>
      </c>
      <c r="AB1613" s="240" t="s">
        <v>46</v>
      </c>
      <c r="AC1613" s="241" t="s">
        <v>46</v>
      </c>
      <c r="AD1613" s="241" t="s">
        <v>46</v>
      </c>
      <c r="AE1613" s="237"/>
      <c r="AF1613" s="237"/>
      <c r="AG1613" s="237"/>
      <c r="AH1613" s="237"/>
      <c r="AI1613" s="237" t="s">
        <v>1893</v>
      </c>
      <c r="AJ1613" s="237" t="s">
        <v>486</v>
      </c>
      <c r="AK1613" s="237" t="s">
        <v>94</v>
      </c>
      <c r="AL1613" s="237" t="s">
        <v>109</v>
      </c>
      <c r="AM1613" s="242">
        <v>4</v>
      </c>
    </row>
    <row r="1614" spans="2:39">
      <c r="B1614" s="228" t="s">
        <v>1935</v>
      </c>
      <c r="C1614" s="229" t="s">
        <v>1936</v>
      </c>
      <c r="D1614" s="230" t="s">
        <v>46</v>
      </c>
      <c r="E1614" s="231" t="s">
        <v>46</v>
      </c>
      <c r="F1614" s="231" t="s">
        <v>46</v>
      </c>
      <c r="G1614" s="231" t="s">
        <v>46</v>
      </c>
      <c r="H1614" s="231" t="s">
        <v>46</v>
      </c>
      <c r="I1614" s="232" t="s">
        <v>46</v>
      </c>
      <c r="J1614" s="231" t="s">
        <v>46</v>
      </c>
      <c r="K1614" s="230" t="s">
        <v>46</v>
      </c>
      <c r="L1614" s="230" t="s">
        <v>46</v>
      </c>
      <c r="M1614" s="233">
        <v>0</v>
      </c>
      <c r="N1614" s="234" t="s">
        <v>46</v>
      </c>
      <c r="O1614" s="230" t="s">
        <v>46</v>
      </c>
      <c r="P1614" s="230" t="s">
        <v>46</v>
      </c>
      <c r="Q1614" s="233">
        <v>0</v>
      </c>
      <c r="R1614" s="234">
        <v>0</v>
      </c>
      <c r="S1614" s="235" t="s">
        <v>46</v>
      </c>
      <c r="T1614" s="236"/>
      <c r="U1614" s="237"/>
      <c r="V1614" s="238" t="s">
        <v>46</v>
      </c>
      <c r="W1614" s="236">
        <v>0</v>
      </c>
      <c r="X1614" s="237" t="s">
        <v>46</v>
      </c>
      <c r="Y1614" s="239">
        <v>0</v>
      </c>
      <c r="Z1614" s="237" t="s">
        <v>46</v>
      </c>
      <c r="AA1614" s="239">
        <v>0</v>
      </c>
      <c r="AB1614" s="240" t="s">
        <v>46</v>
      </c>
      <c r="AC1614" s="241" t="s">
        <v>46</v>
      </c>
      <c r="AD1614" s="241" t="s">
        <v>46</v>
      </c>
      <c r="AE1614" s="237"/>
      <c r="AF1614" s="237"/>
      <c r="AG1614" s="237"/>
      <c r="AH1614" s="237"/>
      <c r="AI1614" s="237" t="s">
        <v>1893</v>
      </c>
      <c r="AJ1614" s="237" t="s">
        <v>486</v>
      </c>
      <c r="AK1614" s="237" t="s">
        <v>94</v>
      </c>
      <c r="AL1614" s="237" t="s">
        <v>111</v>
      </c>
      <c r="AM1614" s="242">
        <v>4</v>
      </c>
    </row>
    <row r="1615" spans="2:39">
      <c r="B1615" s="228" t="s">
        <v>1937</v>
      </c>
      <c r="C1615" s="229" t="s">
        <v>1938</v>
      </c>
      <c r="D1615" s="230" t="s">
        <v>46</v>
      </c>
      <c r="E1615" s="231" t="s">
        <v>46</v>
      </c>
      <c r="F1615" s="231" t="s">
        <v>46</v>
      </c>
      <c r="G1615" s="231" t="s">
        <v>46</v>
      </c>
      <c r="H1615" s="231" t="s">
        <v>46</v>
      </c>
      <c r="I1615" s="232" t="s">
        <v>46</v>
      </c>
      <c r="J1615" s="231" t="s">
        <v>46</v>
      </c>
      <c r="K1615" s="230" t="s">
        <v>46</v>
      </c>
      <c r="L1615" s="230" t="s">
        <v>46</v>
      </c>
      <c r="M1615" s="233">
        <v>0</v>
      </c>
      <c r="N1615" s="234" t="s">
        <v>46</v>
      </c>
      <c r="O1615" s="230" t="s">
        <v>46</v>
      </c>
      <c r="P1615" s="230" t="s">
        <v>46</v>
      </c>
      <c r="Q1615" s="233">
        <v>0</v>
      </c>
      <c r="R1615" s="234">
        <v>0</v>
      </c>
      <c r="S1615" s="235" t="s">
        <v>46</v>
      </c>
      <c r="T1615" s="236"/>
      <c r="U1615" s="237"/>
      <c r="V1615" s="238" t="s">
        <v>46</v>
      </c>
      <c r="W1615" s="236">
        <v>0</v>
      </c>
      <c r="X1615" s="237" t="s">
        <v>46</v>
      </c>
      <c r="Y1615" s="239">
        <v>0</v>
      </c>
      <c r="Z1615" s="237" t="s">
        <v>46</v>
      </c>
      <c r="AA1615" s="239">
        <v>0</v>
      </c>
      <c r="AB1615" s="240" t="s">
        <v>46</v>
      </c>
      <c r="AC1615" s="241" t="s">
        <v>46</v>
      </c>
      <c r="AD1615" s="241" t="s">
        <v>46</v>
      </c>
      <c r="AE1615" s="237"/>
      <c r="AF1615" s="237"/>
      <c r="AG1615" s="237"/>
      <c r="AH1615" s="237"/>
      <c r="AI1615" s="237" t="s">
        <v>1893</v>
      </c>
      <c r="AJ1615" s="237" t="s">
        <v>486</v>
      </c>
      <c r="AK1615" s="237" t="s">
        <v>94</v>
      </c>
      <c r="AL1615" s="237" t="s">
        <v>112</v>
      </c>
      <c r="AM1615" s="242">
        <v>4</v>
      </c>
    </row>
    <row r="1616" spans="2:39">
      <c r="B1616" s="228" t="s">
        <v>1939</v>
      </c>
      <c r="C1616" s="229" t="s">
        <v>1940</v>
      </c>
      <c r="D1616" s="230" t="s">
        <v>46</v>
      </c>
      <c r="E1616" s="231" t="s">
        <v>46</v>
      </c>
      <c r="F1616" s="231" t="s">
        <v>46</v>
      </c>
      <c r="G1616" s="231" t="s">
        <v>46</v>
      </c>
      <c r="H1616" s="231" t="s">
        <v>46</v>
      </c>
      <c r="I1616" s="232" t="s">
        <v>46</v>
      </c>
      <c r="J1616" s="231" t="s">
        <v>46</v>
      </c>
      <c r="K1616" s="230" t="s">
        <v>46</v>
      </c>
      <c r="L1616" s="230" t="s">
        <v>46</v>
      </c>
      <c r="M1616" s="233">
        <v>0</v>
      </c>
      <c r="N1616" s="234" t="s">
        <v>46</v>
      </c>
      <c r="O1616" s="230" t="s">
        <v>46</v>
      </c>
      <c r="P1616" s="230" t="s">
        <v>46</v>
      </c>
      <c r="Q1616" s="233">
        <v>0</v>
      </c>
      <c r="R1616" s="234">
        <v>0</v>
      </c>
      <c r="S1616" s="235" t="s">
        <v>46</v>
      </c>
      <c r="T1616" s="236"/>
      <c r="U1616" s="237"/>
      <c r="V1616" s="238" t="s">
        <v>46</v>
      </c>
      <c r="W1616" s="236">
        <v>0</v>
      </c>
      <c r="X1616" s="237" t="s">
        <v>46</v>
      </c>
      <c r="Y1616" s="239">
        <v>0</v>
      </c>
      <c r="Z1616" s="237" t="s">
        <v>46</v>
      </c>
      <c r="AA1616" s="239">
        <v>0</v>
      </c>
      <c r="AB1616" s="240" t="s">
        <v>46</v>
      </c>
      <c r="AC1616" s="241" t="s">
        <v>46</v>
      </c>
      <c r="AD1616" s="241" t="s">
        <v>46</v>
      </c>
      <c r="AE1616" s="237"/>
      <c r="AF1616" s="237"/>
      <c r="AG1616" s="237"/>
      <c r="AH1616" s="237"/>
      <c r="AI1616" s="237" t="s">
        <v>1893</v>
      </c>
      <c r="AJ1616" s="237" t="s">
        <v>486</v>
      </c>
      <c r="AK1616" s="237" t="s">
        <v>94</v>
      </c>
      <c r="AL1616" s="237" t="s">
        <v>113</v>
      </c>
      <c r="AM1616" s="242">
        <v>4</v>
      </c>
    </row>
    <row r="1617" spans="2:39">
      <c r="B1617" s="228" t="s">
        <v>1941</v>
      </c>
      <c r="C1617" s="229" t="s">
        <v>1942</v>
      </c>
      <c r="D1617" s="230" t="s">
        <v>46</v>
      </c>
      <c r="E1617" s="231" t="s">
        <v>46</v>
      </c>
      <c r="F1617" s="231" t="s">
        <v>46</v>
      </c>
      <c r="G1617" s="231" t="s">
        <v>46</v>
      </c>
      <c r="H1617" s="231" t="s">
        <v>46</v>
      </c>
      <c r="I1617" s="232" t="s">
        <v>46</v>
      </c>
      <c r="J1617" s="231" t="s">
        <v>46</v>
      </c>
      <c r="K1617" s="230" t="s">
        <v>46</v>
      </c>
      <c r="L1617" s="230" t="s">
        <v>46</v>
      </c>
      <c r="M1617" s="233">
        <v>0</v>
      </c>
      <c r="N1617" s="234" t="s">
        <v>46</v>
      </c>
      <c r="O1617" s="230" t="s">
        <v>46</v>
      </c>
      <c r="P1617" s="230" t="s">
        <v>46</v>
      </c>
      <c r="Q1617" s="233">
        <v>0</v>
      </c>
      <c r="R1617" s="234">
        <v>0</v>
      </c>
      <c r="S1617" s="235" t="s">
        <v>46</v>
      </c>
      <c r="T1617" s="236"/>
      <c r="U1617" s="237"/>
      <c r="V1617" s="238" t="s">
        <v>46</v>
      </c>
      <c r="W1617" s="236">
        <v>0</v>
      </c>
      <c r="X1617" s="237" t="s">
        <v>46</v>
      </c>
      <c r="Y1617" s="239">
        <v>0</v>
      </c>
      <c r="Z1617" s="237" t="s">
        <v>46</v>
      </c>
      <c r="AA1617" s="239">
        <v>0</v>
      </c>
      <c r="AB1617" s="240" t="s">
        <v>46</v>
      </c>
      <c r="AC1617" s="241" t="s">
        <v>46</v>
      </c>
      <c r="AD1617" s="241" t="s">
        <v>46</v>
      </c>
      <c r="AE1617" s="237"/>
      <c r="AF1617" s="237"/>
      <c r="AG1617" s="237"/>
      <c r="AH1617" s="237"/>
      <c r="AI1617" s="237" t="s">
        <v>1893</v>
      </c>
      <c r="AJ1617" s="237" t="s">
        <v>486</v>
      </c>
      <c r="AK1617" s="237" t="s">
        <v>94</v>
      </c>
      <c r="AL1617" s="237" t="s">
        <v>115</v>
      </c>
      <c r="AM1617" s="242">
        <v>4</v>
      </c>
    </row>
    <row r="1618" spans="2:39">
      <c r="B1618" s="228" t="s">
        <v>1943</v>
      </c>
      <c r="C1618" s="229" t="s">
        <v>1944</v>
      </c>
      <c r="D1618" s="230" t="s">
        <v>46</v>
      </c>
      <c r="E1618" s="231" t="s">
        <v>46</v>
      </c>
      <c r="F1618" s="231" t="s">
        <v>46</v>
      </c>
      <c r="G1618" s="231" t="s">
        <v>46</v>
      </c>
      <c r="H1618" s="231" t="s">
        <v>46</v>
      </c>
      <c r="I1618" s="232" t="s">
        <v>46</v>
      </c>
      <c r="J1618" s="231" t="s">
        <v>46</v>
      </c>
      <c r="K1618" s="230" t="s">
        <v>46</v>
      </c>
      <c r="L1618" s="230" t="s">
        <v>46</v>
      </c>
      <c r="M1618" s="233">
        <v>0</v>
      </c>
      <c r="N1618" s="234" t="s">
        <v>46</v>
      </c>
      <c r="O1618" s="230" t="s">
        <v>46</v>
      </c>
      <c r="P1618" s="230" t="s">
        <v>46</v>
      </c>
      <c r="Q1618" s="233">
        <v>0</v>
      </c>
      <c r="R1618" s="234">
        <v>0</v>
      </c>
      <c r="S1618" s="235" t="s">
        <v>46</v>
      </c>
      <c r="T1618" s="236"/>
      <c r="U1618" s="237"/>
      <c r="V1618" s="238" t="s">
        <v>46</v>
      </c>
      <c r="W1618" s="236">
        <v>0</v>
      </c>
      <c r="X1618" s="237" t="s">
        <v>46</v>
      </c>
      <c r="Y1618" s="239">
        <v>0</v>
      </c>
      <c r="Z1618" s="237" t="s">
        <v>46</v>
      </c>
      <c r="AA1618" s="239">
        <v>0</v>
      </c>
      <c r="AB1618" s="240" t="s">
        <v>46</v>
      </c>
      <c r="AC1618" s="241" t="s">
        <v>46</v>
      </c>
      <c r="AD1618" s="241" t="s">
        <v>46</v>
      </c>
      <c r="AE1618" s="237"/>
      <c r="AF1618" s="237"/>
      <c r="AG1618" s="237"/>
      <c r="AH1618" s="237"/>
      <c r="AI1618" s="237" t="s">
        <v>1893</v>
      </c>
      <c r="AJ1618" s="237" t="s">
        <v>486</v>
      </c>
      <c r="AK1618" s="237" t="s">
        <v>94</v>
      </c>
      <c r="AL1618" s="237" t="s">
        <v>167</v>
      </c>
      <c r="AM1618" s="242">
        <v>4</v>
      </c>
    </row>
    <row r="1619" spans="2:39">
      <c r="B1619" s="228" t="s">
        <v>1945</v>
      </c>
      <c r="C1619" s="229" t="s">
        <v>1946</v>
      </c>
      <c r="D1619" s="230" t="s">
        <v>46</v>
      </c>
      <c r="E1619" s="231" t="s">
        <v>46</v>
      </c>
      <c r="F1619" s="231" t="s">
        <v>46</v>
      </c>
      <c r="G1619" s="231" t="s">
        <v>46</v>
      </c>
      <c r="H1619" s="231" t="s">
        <v>46</v>
      </c>
      <c r="I1619" s="232" t="s">
        <v>46</v>
      </c>
      <c r="J1619" s="231" t="s">
        <v>46</v>
      </c>
      <c r="K1619" s="230" t="s">
        <v>46</v>
      </c>
      <c r="L1619" s="230" t="s">
        <v>46</v>
      </c>
      <c r="M1619" s="233">
        <v>0</v>
      </c>
      <c r="N1619" s="234" t="s">
        <v>46</v>
      </c>
      <c r="O1619" s="230" t="s">
        <v>46</v>
      </c>
      <c r="P1619" s="230" t="s">
        <v>46</v>
      </c>
      <c r="Q1619" s="233">
        <v>0</v>
      </c>
      <c r="R1619" s="234">
        <v>0</v>
      </c>
      <c r="S1619" s="235" t="s">
        <v>46</v>
      </c>
      <c r="T1619" s="236"/>
      <c r="U1619" s="237"/>
      <c r="V1619" s="238" t="s">
        <v>46</v>
      </c>
      <c r="W1619" s="236">
        <v>0</v>
      </c>
      <c r="X1619" s="237" t="s">
        <v>46</v>
      </c>
      <c r="Y1619" s="239">
        <v>0</v>
      </c>
      <c r="Z1619" s="237" t="s">
        <v>46</v>
      </c>
      <c r="AA1619" s="239">
        <v>0</v>
      </c>
      <c r="AB1619" s="240" t="s">
        <v>46</v>
      </c>
      <c r="AC1619" s="241" t="s">
        <v>46</v>
      </c>
      <c r="AD1619" s="241" t="s">
        <v>46</v>
      </c>
      <c r="AE1619" s="237"/>
      <c r="AF1619" s="237"/>
      <c r="AG1619" s="237"/>
      <c r="AH1619" s="237"/>
      <c r="AI1619" s="237" t="s">
        <v>1893</v>
      </c>
      <c r="AJ1619" s="237" t="s">
        <v>486</v>
      </c>
      <c r="AK1619" s="237" t="s">
        <v>94</v>
      </c>
      <c r="AL1619" s="237" t="s">
        <v>189</v>
      </c>
      <c r="AM1619" s="242">
        <v>4</v>
      </c>
    </row>
    <row r="1620" spans="2:39">
      <c r="B1620" s="228" t="s">
        <v>1947</v>
      </c>
      <c r="C1620" s="229" t="s">
        <v>1948</v>
      </c>
      <c r="D1620" s="230" t="s">
        <v>46</v>
      </c>
      <c r="E1620" s="231" t="s">
        <v>46</v>
      </c>
      <c r="F1620" s="231" t="s">
        <v>46</v>
      </c>
      <c r="G1620" s="231" t="s">
        <v>46</v>
      </c>
      <c r="H1620" s="231" t="s">
        <v>46</v>
      </c>
      <c r="I1620" s="232" t="s">
        <v>46</v>
      </c>
      <c r="J1620" s="231" t="s">
        <v>46</v>
      </c>
      <c r="K1620" s="230" t="s">
        <v>46</v>
      </c>
      <c r="L1620" s="230" t="s">
        <v>46</v>
      </c>
      <c r="M1620" s="233">
        <v>0</v>
      </c>
      <c r="N1620" s="234" t="s">
        <v>46</v>
      </c>
      <c r="O1620" s="230" t="s">
        <v>46</v>
      </c>
      <c r="P1620" s="230" t="s">
        <v>46</v>
      </c>
      <c r="Q1620" s="233">
        <v>0</v>
      </c>
      <c r="R1620" s="234">
        <v>0</v>
      </c>
      <c r="S1620" s="235" t="s">
        <v>46</v>
      </c>
      <c r="T1620" s="236"/>
      <c r="U1620" s="237"/>
      <c r="V1620" s="238" t="s">
        <v>46</v>
      </c>
      <c r="W1620" s="236">
        <v>0</v>
      </c>
      <c r="X1620" s="237" t="s">
        <v>46</v>
      </c>
      <c r="Y1620" s="239">
        <v>0</v>
      </c>
      <c r="Z1620" s="237" t="s">
        <v>46</v>
      </c>
      <c r="AA1620" s="239">
        <v>0</v>
      </c>
      <c r="AB1620" s="240" t="s">
        <v>46</v>
      </c>
      <c r="AC1620" s="241" t="s">
        <v>46</v>
      </c>
      <c r="AD1620" s="241" t="s">
        <v>46</v>
      </c>
      <c r="AE1620" s="237"/>
      <c r="AF1620" s="237"/>
      <c r="AG1620" s="237"/>
      <c r="AH1620" s="237"/>
      <c r="AI1620" s="237" t="s">
        <v>1893</v>
      </c>
      <c r="AJ1620" s="237" t="s">
        <v>486</v>
      </c>
      <c r="AK1620" s="237" t="s">
        <v>94</v>
      </c>
      <c r="AL1620" s="237" t="s">
        <v>191</v>
      </c>
      <c r="AM1620" s="242">
        <v>4</v>
      </c>
    </row>
    <row r="1621" spans="2:39">
      <c r="B1621" s="228" t="s">
        <v>1949</v>
      </c>
      <c r="C1621" s="229" t="s">
        <v>1934</v>
      </c>
      <c r="D1621" s="230" t="s">
        <v>50</v>
      </c>
      <c r="E1621" s="231" t="s">
        <v>46</v>
      </c>
      <c r="F1621" s="231" t="s">
        <v>46</v>
      </c>
      <c r="G1621" s="231" t="s">
        <v>46</v>
      </c>
      <c r="H1621" s="231" t="s">
        <v>46</v>
      </c>
      <c r="I1621" s="232" t="s">
        <v>46</v>
      </c>
      <c r="J1621" s="231" t="s">
        <v>46</v>
      </c>
      <c r="K1621" s="230" t="s">
        <v>46</v>
      </c>
      <c r="L1621" s="230" t="s">
        <v>46</v>
      </c>
      <c r="M1621" s="233">
        <v>0</v>
      </c>
      <c r="N1621" s="234" t="s">
        <v>46</v>
      </c>
      <c r="O1621" s="230" t="s">
        <v>46</v>
      </c>
      <c r="P1621" s="230" t="s">
        <v>46</v>
      </c>
      <c r="Q1621" s="233">
        <v>0</v>
      </c>
      <c r="R1621" s="234">
        <v>0</v>
      </c>
      <c r="S1621" s="235" t="s">
        <v>46</v>
      </c>
      <c r="T1621" s="236"/>
      <c r="U1621" s="237"/>
      <c r="V1621" s="238" t="s">
        <v>46</v>
      </c>
      <c r="W1621" s="236">
        <v>0</v>
      </c>
      <c r="X1621" s="237" t="s">
        <v>46</v>
      </c>
      <c r="Y1621" s="239">
        <v>0</v>
      </c>
      <c r="Z1621" s="237" t="s">
        <v>46</v>
      </c>
      <c r="AA1621" s="239">
        <v>0</v>
      </c>
      <c r="AB1621" s="240" t="s">
        <v>46</v>
      </c>
      <c r="AC1621" s="241" t="s">
        <v>46</v>
      </c>
      <c r="AD1621" s="241" t="s">
        <v>46</v>
      </c>
      <c r="AE1621" s="237"/>
      <c r="AF1621" s="237"/>
      <c r="AG1621" s="237"/>
      <c r="AH1621" s="237"/>
      <c r="AI1621" s="237" t="s">
        <v>1893</v>
      </c>
      <c r="AJ1621" s="237" t="s">
        <v>486</v>
      </c>
      <c r="AK1621" s="237" t="s">
        <v>94</v>
      </c>
      <c r="AL1621" s="237" t="s">
        <v>193</v>
      </c>
      <c r="AM1621" s="242">
        <v>4</v>
      </c>
    </row>
    <row r="1622" spans="2:39">
      <c r="B1622" s="228" t="s">
        <v>1950</v>
      </c>
      <c r="C1622" s="229" t="s">
        <v>1934</v>
      </c>
      <c r="D1622" s="230" t="s">
        <v>52</v>
      </c>
      <c r="E1622" s="231" t="s">
        <v>46</v>
      </c>
      <c r="F1622" s="231" t="s">
        <v>46</v>
      </c>
      <c r="G1622" s="231" t="s">
        <v>46</v>
      </c>
      <c r="H1622" s="231" t="s">
        <v>46</v>
      </c>
      <c r="I1622" s="232" t="s">
        <v>46</v>
      </c>
      <c r="J1622" s="231" t="s">
        <v>46</v>
      </c>
      <c r="K1622" s="230" t="s">
        <v>46</v>
      </c>
      <c r="L1622" s="230" t="s">
        <v>46</v>
      </c>
      <c r="M1622" s="233">
        <v>0</v>
      </c>
      <c r="N1622" s="234" t="s">
        <v>46</v>
      </c>
      <c r="O1622" s="230" t="s">
        <v>46</v>
      </c>
      <c r="P1622" s="230" t="s">
        <v>46</v>
      </c>
      <c r="Q1622" s="233">
        <v>0</v>
      </c>
      <c r="R1622" s="234">
        <v>0</v>
      </c>
      <c r="S1622" s="235" t="s">
        <v>46</v>
      </c>
      <c r="T1622" s="236"/>
      <c r="U1622" s="237"/>
      <c r="V1622" s="238" t="s">
        <v>46</v>
      </c>
      <c r="W1622" s="236">
        <v>0</v>
      </c>
      <c r="X1622" s="237" t="s">
        <v>46</v>
      </c>
      <c r="Y1622" s="239">
        <v>0</v>
      </c>
      <c r="Z1622" s="237" t="s">
        <v>46</v>
      </c>
      <c r="AA1622" s="239">
        <v>0</v>
      </c>
      <c r="AB1622" s="240" t="s">
        <v>46</v>
      </c>
      <c r="AC1622" s="241" t="s">
        <v>46</v>
      </c>
      <c r="AD1622" s="241" t="s">
        <v>46</v>
      </c>
      <c r="AE1622" s="237"/>
      <c r="AF1622" s="237"/>
      <c r="AG1622" s="237"/>
      <c r="AH1622" s="237"/>
      <c r="AI1622" s="237" t="s">
        <v>1893</v>
      </c>
      <c r="AJ1622" s="237" t="s">
        <v>486</v>
      </c>
      <c r="AK1622" s="237" t="s">
        <v>94</v>
      </c>
      <c r="AL1622" s="237" t="s">
        <v>195</v>
      </c>
      <c r="AM1622" s="242">
        <v>4</v>
      </c>
    </row>
    <row r="1623" spans="2:39">
      <c r="B1623" s="228" t="s">
        <v>1951</v>
      </c>
      <c r="C1623" s="229" t="s">
        <v>1952</v>
      </c>
      <c r="D1623" s="230" t="s">
        <v>48</v>
      </c>
      <c r="E1623" s="231" t="s">
        <v>46</v>
      </c>
      <c r="F1623" s="231" t="s">
        <v>46</v>
      </c>
      <c r="G1623" s="231" t="s">
        <v>46</v>
      </c>
      <c r="H1623" s="231" t="s">
        <v>46</v>
      </c>
      <c r="I1623" s="232" t="s">
        <v>46</v>
      </c>
      <c r="J1623" s="231" t="s">
        <v>46</v>
      </c>
      <c r="K1623" s="230" t="s">
        <v>46</v>
      </c>
      <c r="L1623" s="230" t="s">
        <v>46</v>
      </c>
      <c r="M1623" s="233">
        <v>0</v>
      </c>
      <c r="N1623" s="234" t="s">
        <v>46</v>
      </c>
      <c r="O1623" s="230" t="s">
        <v>46</v>
      </c>
      <c r="P1623" s="230" t="s">
        <v>46</v>
      </c>
      <c r="Q1623" s="233">
        <v>0</v>
      </c>
      <c r="R1623" s="234">
        <v>0</v>
      </c>
      <c r="S1623" s="235" t="s">
        <v>46</v>
      </c>
      <c r="T1623" s="236"/>
      <c r="U1623" s="237"/>
      <c r="V1623" s="238" t="s">
        <v>46</v>
      </c>
      <c r="W1623" s="236">
        <v>0</v>
      </c>
      <c r="X1623" s="237" t="s">
        <v>46</v>
      </c>
      <c r="Y1623" s="239">
        <v>0</v>
      </c>
      <c r="Z1623" s="237" t="s">
        <v>46</v>
      </c>
      <c r="AA1623" s="239">
        <v>0</v>
      </c>
      <c r="AB1623" s="240" t="s">
        <v>46</v>
      </c>
      <c r="AC1623" s="241" t="s">
        <v>46</v>
      </c>
      <c r="AD1623" s="241" t="s">
        <v>46</v>
      </c>
      <c r="AE1623" s="237"/>
      <c r="AF1623" s="237"/>
      <c r="AG1623" s="237"/>
      <c r="AH1623" s="237"/>
      <c r="AI1623" s="237" t="s">
        <v>1893</v>
      </c>
      <c r="AJ1623" s="237" t="s">
        <v>486</v>
      </c>
      <c r="AK1623" s="237" t="s">
        <v>94</v>
      </c>
      <c r="AL1623" s="237" t="s">
        <v>198</v>
      </c>
      <c r="AM1623" s="242">
        <v>4</v>
      </c>
    </row>
    <row r="1624" spans="2:39">
      <c r="B1624" s="228" t="s">
        <v>1953</v>
      </c>
      <c r="C1624" s="229" t="s">
        <v>1952</v>
      </c>
      <c r="D1624" s="230" t="s">
        <v>50</v>
      </c>
      <c r="E1624" s="231" t="s">
        <v>46</v>
      </c>
      <c r="F1624" s="231" t="s">
        <v>46</v>
      </c>
      <c r="G1624" s="231" t="s">
        <v>46</v>
      </c>
      <c r="H1624" s="231" t="s">
        <v>46</v>
      </c>
      <c r="I1624" s="232" t="s">
        <v>46</v>
      </c>
      <c r="J1624" s="231" t="s">
        <v>46</v>
      </c>
      <c r="K1624" s="230" t="s">
        <v>46</v>
      </c>
      <c r="L1624" s="230" t="s">
        <v>46</v>
      </c>
      <c r="M1624" s="233">
        <v>0</v>
      </c>
      <c r="N1624" s="234" t="s">
        <v>46</v>
      </c>
      <c r="O1624" s="230" t="s">
        <v>46</v>
      </c>
      <c r="P1624" s="230" t="s">
        <v>46</v>
      </c>
      <c r="Q1624" s="233">
        <v>0</v>
      </c>
      <c r="R1624" s="234">
        <v>0</v>
      </c>
      <c r="S1624" s="235" t="s">
        <v>46</v>
      </c>
      <c r="T1624" s="236"/>
      <c r="U1624" s="237"/>
      <c r="V1624" s="238" t="s">
        <v>46</v>
      </c>
      <c r="W1624" s="236">
        <v>0</v>
      </c>
      <c r="X1624" s="237" t="s">
        <v>46</v>
      </c>
      <c r="Y1624" s="239">
        <v>0</v>
      </c>
      <c r="Z1624" s="237" t="s">
        <v>46</v>
      </c>
      <c r="AA1624" s="239">
        <v>0</v>
      </c>
      <c r="AB1624" s="240" t="s">
        <v>46</v>
      </c>
      <c r="AC1624" s="241" t="s">
        <v>46</v>
      </c>
      <c r="AD1624" s="241" t="s">
        <v>46</v>
      </c>
      <c r="AE1624" s="237"/>
      <c r="AF1624" s="237"/>
      <c r="AG1624" s="237"/>
      <c r="AH1624" s="237"/>
      <c r="AI1624" s="237" t="s">
        <v>1893</v>
      </c>
      <c r="AJ1624" s="237" t="s">
        <v>486</v>
      </c>
      <c r="AK1624" s="237" t="s">
        <v>94</v>
      </c>
      <c r="AL1624" s="237" t="s">
        <v>200</v>
      </c>
      <c r="AM1624" s="242">
        <v>4</v>
      </c>
    </row>
    <row r="1625" spans="2:39">
      <c r="B1625" s="228" t="s">
        <v>1954</v>
      </c>
      <c r="C1625" s="229" t="s">
        <v>1952</v>
      </c>
      <c r="D1625" s="230" t="s">
        <v>52</v>
      </c>
      <c r="E1625" s="231" t="s">
        <v>46</v>
      </c>
      <c r="F1625" s="231" t="s">
        <v>46</v>
      </c>
      <c r="G1625" s="231" t="s">
        <v>46</v>
      </c>
      <c r="H1625" s="231" t="s">
        <v>46</v>
      </c>
      <c r="I1625" s="232" t="s">
        <v>46</v>
      </c>
      <c r="J1625" s="231" t="s">
        <v>46</v>
      </c>
      <c r="K1625" s="230" t="s">
        <v>46</v>
      </c>
      <c r="L1625" s="230" t="s">
        <v>46</v>
      </c>
      <c r="M1625" s="233">
        <v>0</v>
      </c>
      <c r="N1625" s="234" t="s">
        <v>46</v>
      </c>
      <c r="O1625" s="230" t="s">
        <v>46</v>
      </c>
      <c r="P1625" s="230" t="s">
        <v>46</v>
      </c>
      <c r="Q1625" s="233">
        <v>0</v>
      </c>
      <c r="R1625" s="234">
        <v>0</v>
      </c>
      <c r="S1625" s="235" t="s">
        <v>46</v>
      </c>
      <c r="T1625" s="236"/>
      <c r="U1625" s="237"/>
      <c r="V1625" s="238" t="s">
        <v>46</v>
      </c>
      <c r="W1625" s="236">
        <v>0</v>
      </c>
      <c r="X1625" s="237" t="s">
        <v>46</v>
      </c>
      <c r="Y1625" s="239">
        <v>0</v>
      </c>
      <c r="Z1625" s="237" t="s">
        <v>46</v>
      </c>
      <c r="AA1625" s="239">
        <v>0</v>
      </c>
      <c r="AB1625" s="240" t="s">
        <v>46</v>
      </c>
      <c r="AC1625" s="241" t="s">
        <v>46</v>
      </c>
      <c r="AD1625" s="241" t="s">
        <v>46</v>
      </c>
      <c r="AE1625" s="237"/>
      <c r="AF1625" s="237"/>
      <c r="AG1625" s="237"/>
      <c r="AH1625" s="237"/>
      <c r="AI1625" s="237" t="s">
        <v>1893</v>
      </c>
      <c r="AJ1625" s="237" t="s">
        <v>486</v>
      </c>
      <c r="AK1625" s="237" t="s">
        <v>94</v>
      </c>
      <c r="AL1625" s="237" t="s">
        <v>203</v>
      </c>
      <c r="AM1625" s="242">
        <v>4</v>
      </c>
    </row>
    <row r="1626" spans="2:39">
      <c r="B1626" s="228" t="s">
        <v>1955</v>
      </c>
      <c r="C1626" s="229" t="s">
        <v>1952</v>
      </c>
      <c r="D1626" s="230" t="s">
        <v>54</v>
      </c>
      <c r="E1626" s="231" t="s">
        <v>46</v>
      </c>
      <c r="F1626" s="231" t="s">
        <v>46</v>
      </c>
      <c r="G1626" s="231" t="s">
        <v>46</v>
      </c>
      <c r="H1626" s="231" t="s">
        <v>46</v>
      </c>
      <c r="I1626" s="232" t="s">
        <v>46</v>
      </c>
      <c r="J1626" s="231" t="s">
        <v>46</v>
      </c>
      <c r="K1626" s="230" t="s">
        <v>46</v>
      </c>
      <c r="L1626" s="230" t="s">
        <v>46</v>
      </c>
      <c r="M1626" s="233">
        <v>0</v>
      </c>
      <c r="N1626" s="234" t="s">
        <v>46</v>
      </c>
      <c r="O1626" s="230" t="s">
        <v>46</v>
      </c>
      <c r="P1626" s="230" t="s">
        <v>46</v>
      </c>
      <c r="Q1626" s="233">
        <v>0</v>
      </c>
      <c r="R1626" s="234">
        <v>0</v>
      </c>
      <c r="S1626" s="235" t="s">
        <v>46</v>
      </c>
      <c r="T1626" s="236"/>
      <c r="U1626" s="237"/>
      <c r="V1626" s="238" t="s">
        <v>46</v>
      </c>
      <c r="W1626" s="236">
        <v>0</v>
      </c>
      <c r="X1626" s="237" t="s">
        <v>46</v>
      </c>
      <c r="Y1626" s="239">
        <v>0</v>
      </c>
      <c r="Z1626" s="237" t="s">
        <v>46</v>
      </c>
      <c r="AA1626" s="239">
        <v>0</v>
      </c>
      <c r="AB1626" s="240" t="s">
        <v>46</v>
      </c>
      <c r="AC1626" s="241" t="s">
        <v>46</v>
      </c>
      <c r="AD1626" s="241" t="s">
        <v>46</v>
      </c>
      <c r="AE1626" s="237"/>
      <c r="AF1626" s="237"/>
      <c r="AG1626" s="237"/>
      <c r="AH1626" s="237"/>
      <c r="AI1626" s="237" t="s">
        <v>1893</v>
      </c>
      <c r="AJ1626" s="237" t="s">
        <v>486</v>
      </c>
      <c r="AK1626" s="237" t="s">
        <v>94</v>
      </c>
      <c r="AL1626" s="237" t="s">
        <v>205</v>
      </c>
      <c r="AM1626" s="242">
        <v>4</v>
      </c>
    </row>
    <row r="1627" spans="2:39">
      <c r="B1627" s="228" t="s">
        <v>1956</v>
      </c>
      <c r="C1627" s="229" t="s">
        <v>1952</v>
      </c>
      <c r="D1627" s="230" t="s">
        <v>164</v>
      </c>
      <c r="E1627" s="231" t="s">
        <v>46</v>
      </c>
      <c r="F1627" s="231" t="s">
        <v>46</v>
      </c>
      <c r="G1627" s="231" t="s">
        <v>46</v>
      </c>
      <c r="H1627" s="231" t="s">
        <v>46</v>
      </c>
      <c r="I1627" s="232" t="s">
        <v>46</v>
      </c>
      <c r="J1627" s="231" t="s">
        <v>46</v>
      </c>
      <c r="K1627" s="230" t="s">
        <v>46</v>
      </c>
      <c r="L1627" s="230" t="s">
        <v>46</v>
      </c>
      <c r="M1627" s="233">
        <v>0</v>
      </c>
      <c r="N1627" s="234" t="s">
        <v>46</v>
      </c>
      <c r="O1627" s="230" t="s">
        <v>46</v>
      </c>
      <c r="P1627" s="230" t="s">
        <v>46</v>
      </c>
      <c r="Q1627" s="233">
        <v>0</v>
      </c>
      <c r="R1627" s="234">
        <v>0</v>
      </c>
      <c r="S1627" s="235" t="s">
        <v>46</v>
      </c>
      <c r="T1627" s="236"/>
      <c r="U1627" s="237"/>
      <c r="V1627" s="238" t="s">
        <v>46</v>
      </c>
      <c r="W1627" s="236">
        <v>0</v>
      </c>
      <c r="X1627" s="237" t="s">
        <v>46</v>
      </c>
      <c r="Y1627" s="239">
        <v>0</v>
      </c>
      <c r="Z1627" s="237" t="s">
        <v>46</v>
      </c>
      <c r="AA1627" s="239">
        <v>0</v>
      </c>
      <c r="AB1627" s="240" t="s">
        <v>46</v>
      </c>
      <c r="AC1627" s="241" t="s">
        <v>46</v>
      </c>
      <c r="AD1627" s="241" t="s">
        <v>46</v>
      </c>
      <c r="AE1627" s="237"/>
      <c r="AF1627" s="237"/>
      <c r="AG1627" s="237"/>
      <c r="AH1627" s="237"/>
      <c r="AI1627" s="237" t="s">
        <v>1893</v>
      </c>
      <c r="AJ1627" s="237" t="s">
        <v>486</v>
      </c>
      <c r="AK1627" s="237" t="s">
        <v>94</v>
      </c>
      <c r="AL1627" s="237" t="s">
        <v>207</v>
      </c>
      <c r="AM1627" s="242">
        <v>4</v>
      </c>
    </row>
    <row r="1628" spans="2:39">
      <c r="B1628" s="180" t="s">
        <v>1957</v>
      </c>
      <c r="C1628" s="181" t="s">
        <v>1958</v>
      </c>
      <c r="D1628" s="182" t="s">
        <v>46</v>
      </c>
      <c r="E1628" s="183" t="s">
        <v>46</v>
      </c>
      <c r="F1628" s="183" t="s">
        <v>46</v>
      </c>
      <c r="G1628" s="183" t="s">
        <v>46</v>
      </c>
      <c r="H1628" s="183" t="s">
        <v>46</v>
      </c>
      <c r="I1628" s="184" t="s">
        <v>46</v>
      </c>
      <c r="J1628" s="183" t="s">
        <v>46</v>
      </c>
      <c r="K1628" s="182" t="s">
        <v>46</v>
      </c>
      <c r="L1628" s="182" t="s">
        <v>46</v>
      </c>
      <c r="M1628" s="185">
        <v>0</v>
      </c>
      <c r="N1628" s="186" t="s">
        <v>46</v>
      </c>
      <c r="O1628" s="182" t="s">
        <v>46</v>
      </c>
      <c r="P1628" s="182" t="s">
        <v>46</v>
      </c>
      <c r="Q1628" s="185">
        <v>0</v>
      </c>
      <c r="R1628" s="186">
        <v>0</v>
      </c>
      <c r="S1628" s="187" t="s">
        <v>46</v>
      </c>
      <c r="T1628" s="36"/>
      <c r="U1628" s="35"/>
      <c r="V1628" s="188" t="s">
        <v>46</v>
      </c>
      <c r="W1628" s="36">
        <v>0</v>
      </c>
      <c r="X1628" s="35" t="s">
        <v>46</v>
      </c>
      <c r="Y1628" s="38">
        <v>0</v>
      </c>
      <c r="Z1628" s="35" t="s">
        <v>46</v>
      </c>
      <c r="AA1628" s="38">
        <v>0</v>
      </c>
      <c r="AB1628" s="39" t="s">
        <v>46</v>
      </c>
      <c r="AC1628" s="34" t="s">
        <v>46</v>
      </c>
      <c r="AD1628" s="34" t="s">
        <v>46</v>
      </c>
      <c r="AE1628" s="35"/>
      <c r="AF1628" s="35"/>
      <c r="AG1628" s="35"/>
      <c r="AH1628" s="35"/>
      <c r="AI1628" s="35" t="s">
        <v>1893</v>
      </c>
      <c r="AJ1628" s="35" t="s">
        <v>531</v>
      </c>
      <c r="AK1628" s="35" t="s">
        <v>46</v>
      </c>
      <c r="AL1628" s="35" t="s">
        <v>46</v>
      </c>
      <c r="AM1628" s="40">
        <v>2</v>
      </c>
    </row>
    <row r="1629" spans="2:39">
      <c r="B1629" s="189" t="s">
        <v>1959</v>
      </c>
      <c r="C1629" s="190" t="s">
        <v>1958</v>
      </c>
      <c r="D1629" s="191" t="s">
        <v>46</v>
      </c>
      <c r="E1629" s="192" t="s">
        <v>46</v>
      </c>
      <c r="F1629" s="192" t="s">
        <v>46</v>
      </c>
      <c r="G1629" s="192" t="s">
        <v>46</v>
      </c>
      <c r="H1629" s="192" t="s">
        <v>46</v>
      </c>
      <c r="I1629" s="193" t="s">
        <v>46</v>
      </c>
      <c r="J1629" s="192" t="s">
        <v>46</v>
      </c>
      <c r="K1629" s="191" t="s">
        <v>46</v>
      </c>
      <c r="L1629" s="191" t="s">
        <v>46</v>
      </c>
      <c r="M1629" s="194">
        <v>0</v>
      </c>
      <c r="N1629" s="195" t="s">
        <v>46</v>
      </c>
      <c r="O1629" s="191" t="s">
        <v>46</v>
      </c>
      <c r="P1629" s="191" t="s">
        <v>46</v>
      </c>
      <c r="Q1629" s="194">
        <v>0</v>
      </c>
      <c r="R1629" s="195">
        <v>0</v>
      </c>
      <c r="S1629" s="196" t="s">
        <v>46</v>
      </c>
      <c r="T1629" s="44"/>
      <c r="U1629" s="43"/>
      <c r="V1629" s="197" t="s">
        <v>46</v>
      </c>
      <c r="W1629" s="44">
        <v>0</v>
      </c>
      <c r="X1629" s="43" t="s">
        <v>46</v>
      </c>
      <c r="Y1629" s="46">
        <v>0</v>
      </c>
      <c r="Z1629" s="43" t="s">
        <v>46</v>
      </c>
      <c r="AA1629" s="46">
        <v>0</v>
      </c>
      <c r="AB1629" s="47" t="s">
        <v>46</v>
      </c>
      <c r="AC1629" s="42" t="s">
        <v>46</v>
      </c>
      <c r="AD1629" s="42" t="s">
        <v>46</v>
      </c>
      <c r="AE1629" s="43"/>
      <c r="AF1629" s="43"/>
      <c r="AG1629" s="43"/>
      <c r="AH1629" s="43"/>
      <c r="AI1629" s="43" t="s">
        <v>1893</v>
      </c>
      <c r="AJ1629" s="43" t="s">
        <v>531</v>
      </c>
      <c r="AK1629" s="43" t="s">
        <v>94</v>
      </c>
      <c r="AL1629" s="43" t="s">
        <v>46</v>
      </c>
      <c r="AM1629" s="48">
        <v>3</v>
      </c>
    </row>
    <row r="1630" spans="2:39">
      <c r="B1630" s="228" t="s">
        <v>1960</v>
      </c>
      <c r="C1630" s="229" t="s">
        <v>1961</v>
      </c>
      <c r="D1630" s="230" t="s">
        <v>46</v>
      </c>
      <c r="E1630" s="231" t="s">
        <v>38</v>
      </c>
      <c r="F1630" s="231" t="s">
        <v>97</v>
      </c>
      <c r="G1630" s="231" t="s">
        <v>35</v>
      </c>
      <c r="H1630" s="231" t="s">
        <v>7652</v>
      </c>
      <c r="I1630" s="232" t="s">
        <v>98</v>
      </c>
      <c r="J1630" s="231" t="s">
        <v>44</v>
      </c>
      <c r="K1630" s="230" t="s">
        <v>114</v>
      </c>
      <c r="L1630" s="230" t="s">
        <v>100</v>
      </c>
      <c r="M1630" s="233">
        <v>0</v>
      </c>
      <c r="N1630" s="234" t="s">
        <v>8271</v>
      </c>
      <c r="O1630" s="230" t="s">
        <v>101</v>
      </c>
      <c r="P1630" s="230" t="s">
        <v>145</v>
      </c>
      <c r="Q1630" s="233">
        <v>104400</v>
      </c>
      <c r="R1630" s="234">
        <v>2</v>
      </c>
      <c r="S1630" s="235" t="s">
        <v>146</v>
      </c>
      <c r="T1630" s="236"/>
      <c r="U1630" s="237" t="s">
        <v>8524</v>
      </c>
      <c r="V1630" s="238" t="s">
        <v>104</v>
      </c>
      <c r="W1630" s="236">
        <v>0</v>
      </c>
      <c r="X1630" s="237" t="s">
        <v>155</v>
      </c>
      <c r="Y1630" s="239">
        <v>0</v>
      </c>
      <c r="Z1630" s="237" t="s">
        <v>156</v>
      </c>
      <c r="AA1630" s="239">
        <v>0</v>
      </c>
      <c r="AB1630" s="240" t="s">
        <v>46</v>
      </c>
      <c r="AC1630" s="241" t="s">
        <v>46</v>
      </c>
      <c r="AD1630" s="241" t="s">
        <v>46</v>
      </c>
      <c r="AE1630" s="237"/>
      <c r="AF1630" s="237"/>
      <c r="AG1630" s="237"/>
      <c r="AH1630" s="237"/>
      <c r="AI1630" s="237" t="s">
        <v>1893</v>
      </c>
      <c r="AJ1630" s="237" t="s">
        <v>531</v>
      </c>
      <c r="AK1630" s="237" t="s">
        <v>94</v>
      </c>
      <c r="AL1630" s="237" t="s">
        <v>109</v>
      </c>
      <c r="AM1630" s="242">
        <v>4</v>
      </c>
    </row>
    <row r="1631" spans="2:39">
      <c r="B1631" s="228" t="s">
        <v>1962</v>
      </c>
      <c r="C1631" s="229" t="s">
        <v>1963</v>
      </c>
      <c r="D1631" s="230" t="s">
        <v>46</v>
      </c>
      <c r="E1631" s="231" t="s">
        <v>46</v>
      </c>
      <c r="F1631" s="231" t="s">
        <v>46</v>
      </c>
      <c r="G1631" s="231" t="s">
        <v>46</v>
      </c>
      <c r="H1631" s="231" t="s">
        <v>46</v>
      </c>
      <c r="I1631" s="232" t="s">
        <v>46</v>
      </c>
      <c r="J1631" s="231" t="s">
        <v>46</v>
      </c>
      <c r="K1631" s="230" t="s">
        <v>46</v>
      </c>
      <c r="L1631" s="230" t="s">
        <v>46</v>
      </c>
      <c r="M1631" s="233">
        <v>0</v>
      </c>
      <c r="N1631" s="234" t="s">
        <v>46</v>
      </c>
      <c r="O1631" s="230" t="s">
        <v>46</v>
      </c>
      <c r="P1631" s="230" t="s">
        <v>46</v>
      </c>
      <c r="Q1631" s="233">
        <v>0</v>
      </c>
      <c r="R1631" s="234">
        <v>0</v>
      </c>
      <c r="S1631" s="235" t="s">
        <v>46</v>
      </c>
      <c r="T1631" s="236"/>
      <c r="U1631" s="237"/>
      <c r="V1631" s="238" t="s">
        <v>46</v>
      </c>
      <c r="W1631" s="236">
        <v>0</v>
      </c>
      <c r="X1631" s="237" t="s">
        <v>46</v>
      </c>
      <c r="Y1631" s="239">
        <v>0</v>
      </c>
      <c r="Z1631" s="237" t="s">
        <v>46</v>
      </c>
      <c r="AA1631" s="239">
        <v>0</v>
      </c>
      <c r="AB1631" s="240" t="s">
        <v>46</v>
      </c>
      <c r="AC1631" s="241" t="s">
        <v>46</v>
      </c>
      <c r="AD1631" s="241" t="s">
        <v>46</v>
      </c>
      <c r="AE1631" s="237"/>
      <c r="AF1631" s="237"/>
      <c r="AG1631" s="237"/>
      <c r="AH1631" s="237"/>
      <c r="AI1631" s="237" t="s">
        <v>1893</v>
      </c>
      <c r="AJ1631" s="237" t="s">
        <v>531</v>
      </c>
      <c r="AK1631" s="237" t="s">
        <v>94</v>
      </c>
      <c r="AL1631" s="237" t="s">
        <v>111</v>
      </c>
      <c r="AM1631" s="242">
        <v>4</v>
      </c>
    </row>
    <row r="1632" spans="2:39">
      <c r="B1632" s="228" t="s">
        <v>1964</v>
      </c>
      <c r="C1632" s="229" t="s">
        <v>1965</v>
      </c>
      <c r="D1632" s="230" t="s">
        <v>46</v>
      </c>
      <c r="E1632" s="231" t="s">
        <v>38</v>
      </c>
      <c r="F1632" s="231" t="s">
        <v>97</v>
      </c>
      <c r="G1632" s="231" t="s">
        <v>35</v>
      </c>
      <c r="H1632" s="231" t="s">
        <v>7652</v>
      </c>
      <c r="I1632" s="232" t="s">
        <v>98</v>
      </c>
      <c r="J1632" s="231" t="s">
        <v>44</v>
      </c>
      <c r="K1632" s="230" t="s">
        <v>114</v>
      </c>
      <c r="L1632" s="230" t="s">
        <v>100</v>
      </c>
      <c r="M1632" s="233">
        <v>0</v>
      </c>
      <c r="N1632" s="234" t="s">
        <v>8271</v>
      </c>
      <c r="O1632" s="230" t="s">
        <v>101</v>
      </c>
      <c r="P1632" s="230" t="s">
        <v>145</v>
      </c>
      <c r="Q1632" s="233">
        <v>104400</v>
      </c>
      <c r="R1632" s="234">
        <v>2</v>
      </c>
      <c r="S1632" s="235" t="s">
        <v>146</v>
      </c>
      <c r="T1632" s="236"/>
      <c r="U1632" s="237" t="s">
        <v>8524</v>
      </c>
      <c r="V1632" s="238" t="s">
        <v>104</v>
      </c>
      <c r="W1632" s="236">
        <v>0</v>
      </c>
      <c r="X1632" s="237" t="s">
        <v>155</v>
      </c>
      <c r="Y1632" s="239">
        <v>0</v>
      </c>
      <c r="Z1632" s="237" t="s">
        <v>156</v>
      </c>
      <c r="AA1632" s="239">
        <v>0</v>
      </c>
      <c r="AB1632" s="240" t="s">
        <v>46</v>
      </c>
      <c r="AC1632" s="241" t="s">
        <v>46</v>
      </c>
      <c r="AD1632" s="241" t="s">
        <v>46</v>
      </c>
      <c r="AE1632" s="237"/>
      <c r="AF1632" s="237"/>
      <c r="AG1632" s="237"/>
      <c r="AH1632" s="237"/>
      <c r="AI1632" s="237" t="s">
        <v>1893</v>
      </c>
      <c r="AJ1632" s="237" t="s">
        <v>531</v>
      </c>
      <c r="AK1632" s="237" t="s">
        <v>94</v>
      </c>
      <c r="AL1632" s="237" t="s">
        <v>112</v>
      </c>
      <c r="AM1632" s="242">
        <v>4</v>
      </c>
    </row>
    <row r="1633" spans="2:39">
      <c r="B1633" s="228" t="s">
        <v>1966</v>
      </c>
      <c r="C1633" s="229" t="s">
        <v>1967</v>
      </c>
      <c r="D1633" s="230" t="s">
        <v>46</v>
      </c>
      <c r="E1633" s="231" t="s">
        <v>46</v>
      </c>
      <c r="F1633" s="231" t="s">
        <v>46</v>
      </c>
      <c r="G1633" s="231" t="s">
        <v>46</v>
      </c>
      <c r="H1633" s="231" t="s">
        <v>46</v>
      </c>
      <c r="I1633" s="232" t="s">
        <v>46</v>
      </c>
      <c r="J1633" s="231" t="s">
        <v>46</v>
      </c>
      <c r="K1633" s="230" t="s">
        <v>46</v>
      </c>
      <c r="L1633" s="230" t="s">
        <v>46</v>
      </c>
      <c r="M1633" s="233">
        <v>0</v>
      </c>
      <c r="N1633" s="234" t="s">
        <v>46</v>
      </c>
      <c r="O1633" s="230" t="s">
        <v>46</v>
      </c>
      <c r="P1633" s="230" t="s">
        <v>46</v>
      </c>
      <c r="Q1633" s="233">
        <v>0</v>
      </c>
      <c r="R1633" s="234">
        <v>0</v>
      </c>
      <c r="S1633" s="235" t="s">
        <v>46</v>
      </c>
      <c r="T1633" s="236"/>
      <c r="U1633" s="237"/>
      <c r="V1633" s="238" t="s">
        <v>46</v>
      </c>
      <c r="W1633" s="236">
        <v>0</v>
      </c>
      <c r="X1633" s="237" t="s">
        <v>46</v>
      </c>
      <c r="Y1633" s="239">
        <v>0</v>
      </c>
      <c r="Z1633" s="237" t="s">
        <v>46</v>
      </c>
      <c r="AA1633" s="239">
        <v>0</v>
      </c>
      <c r="AB1633" s="240" t="s">
        <v>46</v>
      </c>
      <c r="AC1633" s="241" t="s">
        <v>46</v>
      </c>
      <c r="AD1633" s="241" t="s">
        <v>46</v>
      </c>
      <c r="AE1633" s="237"/>
      <c r="AF1633" s="237"/>
      <c r="AG1633" s="237"/>
      <c r="AH1633" s="237"/>
      <c r="AI1633" s="237" t="s">
        <v>1893</v>
      </c>
      <c r="AJ1633" s="237" t="s">
        <v>531</v>
      </c>
      <c r="AK1633" s="237" t="s">
        <v>94</v>
      </c>
      <c r="AL1633" s="237" t="s">
        <v>113</v>
      </c>
      <c r="AM1633" s="242">
        <v>4</v>
      </c>
    </row>
    <row r="1634" spans="2:39">
      <c r="B1634" s="180" t="s">
        <v>1968</v>
      </c>
      <c r="C1634" s="181" t="s">
        <v>1969</v>
      </c>
      <c r="D1634" s="182" t="s">
        <v>46</v>
      </c>
      <c r="E1634" s="183" t="s">
        <v>46</v>
      </c>
      <c r="F1634" s="183" t="s">
        <v>46</v>
      </c>
      <c r="G1634" s="183" t="s">
        <v>46</v>
      </c>
      <c r="H1634" s="183" t="s">
        <v>46</v>
      </c>
      <c r="I1634" s="184" t="s">
        <v>46</v>
      </c>
      <c r="J1634" s="183" t="s">
        <v>46</v>
      </c>
      <c r="K1634" s="182" t="s">
        <v>46</v>
      </c>
      <c r="L1634" s="182" t="s">
        <v>46</v>
      </c>
      <c r="M1634" s="185">
        <v>0</v>
      </c>
      <c r="N1634" s="186" t="s">
        <v>46</v>
      </c>
      <c r="O1634" s="182" t="s">
        <v>46</v>
      </c>
      <c r="P1634" s="182" t="s">
        <v>46</v>
      </c>
      <c r="Q1634" s="185">
        <v>0</v>
      </c>
      <c r="R1634" s="186">
        <v>0</v>
      </c>
      <c r="S1634" s="187" t="s">
        <v>46</v>
      </c>
      <c r="T1634" s="36"/>
      <c r="U1634" s="35"/>
      <c r="V1634" s="188" t="s">
        <v>46</v>
      </c>
      <c r="W1634" s="36">
        <v>0</v>
      </c>
      <c r="X1634" s="35" t="s">
        <v>46</v>
      </c>
      <c r="Y1634" s="38">
        <v>0</v>
      </c>
      <c r="Z1634" s="35" t="s">
        <v>46</v>
      </c>
      <c r="AA1634" s="38">
        <v>0</v>
      </c>
      <c r="AB1634" s="39" t="s">
        <v>46</v>
      </c>
      <c r="AC1634" s="34" t="s">
        <v>46</v>
      </c>
      <c r="AD1634" s="34" t="s">
        <v>46</v>
      </c>
      <c r="AE1634" s="35"/>
      <c r="AF1634" s="35"/>
      <c r="AG1634" s="35"/>
      <c r="AH1634" s="35"/>
      <c r="AI1634" s="35" t="s">
        <v>1893</v>
      </c>
      <c r="AJ1634" s="35" t="s">
        <v>554</v>
      </c>
      <c r="AK1634" s="35" t="s">
        <v>46</v>
      </c>
      <c r="AL1634" s="35" t="s">
        <v>46</v>
      </c>
      <c r="AM1634" s="40">
        <v>2</v>
      </c>
    </row>
    <row r="1635" spans="2:39">
      <c r="B1635" s="189" t="s">
        <v>1970</v>
      </c>
      <c r="C1635" s="190" t="s">
        <v>1969</v>
      </c>
      <c r="D1635" s="191" t="s">
        <v>46</v>
      </c>
      <c r="E1635" s="192" t="s">
        <v>46</v>
      </c>
      <c r="F1635" s="192" t="s">
        <v>46</v>
      </c>
      <c r="G1635" s="192" t="s">
        <v>46</v>
      </c>
      <c r="H1635" s="192" t="s">
        <v>46</v>
      </c>
      <c r="I1635" s="193" t="s">
        <v>46</v>
      </c>
      <c r="J1635" s="192" t="s">
        <v>46</v>
      </c>
      <c r="K1635" s="191" t="s">
        <v>46</v>
      </c>
      <c r="L1635" s="191" t="s">
        <v>46</v>
      </c>
      <c r="M1635" s="194">
        <v>0</v>
      </c>
      <c r="N1635" s="195" t="s">
        <v>46</v>
      </c>
      <c r="O1635" s="191" t="s">
        <v>46</v>
      </c>
      <c r="P1635" s="191" t="s">
        <v>46</v>
      </c>
      <c r="Q1635" s="194">
        <v>0</v>
      </c>
      <c r="R1635" s="195">
        <v>0</v>
      </c>
      <c r="S1635" s="196" t="s">
        <v>46</v>
      </c>
      <c r="T1635" s="44"/>
      <c r="U1635" s="43"/>
      <c r="V1635" s="197" t="s">
        <v>46</v>
      </c>
      <c r="W1635" s="44">
        <v>0</v>
      </c>
      <c r="X1635" s="43" t="s">
        <v>46</v>
      </c>
      <c r="Y1635" s="46">
        <v>0</v>
      </c>
      <c r="Z1635" s="43" t="s">
        <v>46</v>
      </c>
      <c r="AA1635" s="46">
        <v>0</v>
      </c>
      <c r="AB1635" s="47" t="s">
        <v>46</v>
      </c>
      <c r="AC1635" s="42" t="s">
        <v>46</v>
      </c>
      <c r="AD1635" s="42" t="s">
        <v>46</v>
      </c>
      <c r="AE1635" s="43"/>
      <c r="AF1635" s="43"/>
      <c r="AG1635" s="43"/>
      <c r="AH1635" s="43"/>
      <c r="AI1635" s="43" t="s">
        <v>1893</v>
      </c>
      <c r="AJ1635" s="43" t="s">
        <v>554</v>
      </c>
      <c r="AK1635" s="43" t="s">
        <v>94</v>
      </c>
      <c r="AL1635" s="43" t="s">
        <v>46</v>
      </c>
      <c r="AM1635" s="48">
        <v>3</v>
      </c>
    </row>
    <row r="1636" spans="2:39">
      <c r="B1636" s="228" t="s">
        <v>1971</v>
      </c>
      <c r="C1636" s="229" t="s">
        <v>1972</v>
      </c>
      <c r="D1636" s="230" t="s">
        <v>46</v>
      </c>
      <c r="E1636" s="231" t="s">
        <v>38</v>
      </c>
      <c r="F1636" s="231" t="s">
        <v>97</v>
      </c>
      <c r="G1636" s="231" t="s">
        <v>35</v>
      </c>
      <c r="H1636" s="231" t="s">
        <v>7652</v>
      </c>
      <c r="I1636" s="232" t="s">
        <v>98</v>
      </c>
      <c r="J1636" s="231" t="s">
        <v>44</v>
      </c>
      <c r="K1636" s="230" t="s">
        <v>114</v>
      </c>
      <c r="L1636" s="230" t="s">
        <v>100</v>
      </c>
      <c r="M1636" s="233">
        <v>0</v>
      </c>
      <c r="N1636" s="234" t="s">
        <v>8271</v>
      </c>
      <c r="O1636" s="230" t="s">
        <v>101</v>
      </c>
      <c r="P1636" s="230" t="s">
        <v>145</v>
      </c>
      <c r="Q1636" s="233">
        <v>104400</v>
      </c>
      <c r="R1636" s="234">
        <v>1</v>
      </c>
      <c r="S1636" s="235" t="s">
        <v>146</v>
      </c>
      <c r="T1636" s="236"/>
      <c r="U1636" s="237" t="s">
        <v>8524</v>
      </c>
      <c r="V1636" s="238" t="s">
        <v>104</v>
      </c>
      <c r="W1636" s="236">
        <v>0</v>
      </c>
      <c r="X1636" s="237" t="s">
        <v>155</v>
      </c>
      <c r="Y1636" s="239">
        <v>0</v>
      </c>
      <c r="Z1636" s="237" t="s">
        <v>156</v>
      </c>
      <c r="AA1636" s="239">
        <v>0</v>
      </c>
      <c r="AB1636" s="240" t="s">
        <v>46</v>
      </c>
      <c r="AC1636" s="241" t="s">
        <v>46</v>
      </c>
      <c r="AD1636" s="241" t="s">
        <v>46</v>
      </c>
      <c r="AE1636" s="237"/>
      <c r="AF1636" s="237"/>
      <c r="AG1636" s="237"/>
      <c r="AH1636" s="237"/>
      <c r="AI1636" s="237" t="s">
        <v>1893</v>
      </c>
      <c r="AJ1636" s="237" t="s">
        <v>554</v>
      </c>
      <c r="AK1636" s="237" t="s">
        <v>94</v>
      </c>
      <c r="AL1636" s="237" t="s">
        <v>109</v>
      </c>
      <c r="AM1636" s="242">
        <v>4</v>
      </c>
    </row>
    <row r="1637" spans="2:39">
      <c r="B1637" s="228" t="s">
        <v>1973</v>
      </c>
      <c r="C1637" s="229" t="s">
        <v>1974</v>
      </c>
      <c r="D1637" s="230" t="s">
        <v>46</v>
      </c>
      <c r="E1637" s="231" t="s">
        <v>46</v>
      </c>
      <c r="F1637" s="231" t="s">
        <v>46</v>
      </c>
      <c r="G1637" s="231" t="s">
        <v>46</v>
      </c>
      <c r="H1637" s="231" t="s">
        <v>46</v>
      </c>
      <c r="I1637" s="232" t="s">
        <v>46</v>
      </c>
      <c r="J1637" s="231" t="s">
        <v>46</v>
      </c>
      <c r="K1637" s="230" t="s">
        <v>46</v>
      </c>
      <c r="L1637" s="230" t="s">
        <v>46</v>
      </c>
      <c r="M1637" s="233">
        <v>0</v>
      </c>
      <c r="N1637" s="234" t="s">
        <v>46</v>
      </c>
      <c r="O1637" s="230" t="s">
        <v>46</v>
      </c>
      <c r="P1637" s="230" t="s">
        <v>46</v>
      </c>
      <c r="Q1637" s="233">
        <v>0</v>
      </c>
      <c r="R1637" s="234">
        <v>0</v>
      </c>
      <c r="S1637" s="235" t="s">
        <v>46</v>
      </c>
      <c r="T1637" s="236"/>
      <c r="U1637" s="237"/>
      <c r="V1637" s="238" t="s">
        <v>46</v>
      </c>
      <c r="W1637" s="236">
        <v>0</v>
      </c>
      <c r="X1637" s="237" t="s">
        <v>46</v>
      </c>
      <c r="Y1637" s="239">
        <v>0</v>
      </c>
      <c r="Z1637" s="237" t="s">
        <v>46</v>
      </c>
      <c r="AA1637" s="239">
        <v>0</v>
      </c>
      <c r="AB1637" s="240" t="s">
        <v>46</v>
      </c>
      <c r="AC1637" s="241" t="s">
        <v>46</v>
      </c>
      <c r="AD1637" s="241" t="s">
        <v>46</v>
      </c>
      <c r="AE1637" s="237"/>
      <c r="AF1637" s="237"/>
      <c r="AG1637" s="237"/>
      <c r="AH1637" s="237"/>
      <c r="AI1637" s="237" t="s">
        <v>1893</v>
      </c>
      <c r="AJ1637" s="237" t="s">
        <v>554</v>
      </c>
      <c r="AK1637" s="237" t="s">
        <v>94</v>
      </c>
      <c r="AL1637" s="237" t="s">
        <v>111</v>
      </c>
      <c r="AM1637" s="242">
        <v>4</v>
      </c>
    </row>
    <row r="1638" spans="2:39">
      <c r="B1638" s="180" t="s">
        <v>1975</v>
      </c>
      <c r="C1638" s="181" t="s">
        <v>1976</v>
      </c>
      <c r="D1638" s="182" t="s">
        <v>46</v>
      </c>
      <c r="E1638" s="183" t="s">
        <v>46</v>
      </c>
      <c r="F1638" s="183" t="s">
        <v>46</v>
      </c>
      <c r="G1638" s="183" t="s">
        <v>46</v>
      </c>
      <c r="H1638" s="183" t="s">
        <v>46</v>
      </c>
      <c r="I1638" s="184" t="s">
        <v>46</v>
      </c>
      <c r="J1638" s="183" t="s">
        <v>46</v>
      </c>
      <c r="K1638" s="182" t="s">
        <v>46</v>
      </c>
      <c r="L1638" s="182" t="s">
        <v>46</v>
      </c>
      <c r="M1638" s="185">
        <v>0</v>
      </c>
      <c r="N1638" s="186" t="s">
        <v>46</v>
      </c>
      <c r="O1638" s="182" t="s">
        <v>46</v>
      </c>
      <c r="P1638" s="182" t="s">
        <v>46</v>
      </c>
      <c r="Q1638" s="185">
        <v>0</v>
      </c>
      <c r="R1638" s="186">
        <v>0</v>
      </c>
      <c r="S1638" s="187" t="s">
        <v>46</v>
      </c>
      <c r="T1638" s="36"/>
      <c r="U1638" s="35"/>
      <c r="V1638" s="188" t="s">
        <v>46</v>
      </c>
      <c r="W1638" s="36">
        <v>0</v>
      </c>
      <c r="X1638" s="35" t="s">
        <v>46</v>
      </c>
      <c r="Y1638" s="38">
        <v>0</v>
      </c>
      <c r="Z1638" s="35" t="s">
        <v>46</v>
      </c>
      <c r="AA1638" s="38">
        <v>0</v>
      </c>
      <c r="AB1638" s="39" t="s">
        <v>46</v>
      </c>
      <c r="AC1638" s="34" t="s">
        <v>46</v>
      </c>
      <c r="AD1638" s="34" t="s">
        <v>46</v>
      </c>
      <c r="AE1638" s="35"/>
      <c r="AF1638" s="35"/>
      <c r="AG1638" s="35"/>
      <c r="AH1638" s="35"/>
      <c r="AI1638" s="35" t="s">
        <v>1893</v>
      </c>
      <c r="AJ1638" s="35" t="s">
        <v>1103</v>
      </c>
      <c r="AK1638" s="35" t="s">
        <v>46</v>
      </c>
      <c r="AL1638" s="35" t="s">
        <v>46</v>
      </c>
      <c r="AM1638" s="40">
        <v>2</v>
      </c>
    </row>
    <row r="1639" spans="2:39">
      <c r="B1639" s="189" t="s">
        <v>1977</v>
      </c>
      <c r="C1639" s="190" t="s">
        <v>1976</v>
      </c>
      <c r="D1639" s="191" t="s">
        <v>46</v>
      </c>
      <c r="E1639" s="192" t="s">
        <v>46</v>
      </c>
      <c r="F1639" s="192" t="s">
        <v>46</v>
      </c>
      <c r="G1639" s="192" t="s">
        <v>46</v>
      </c>
      <c r="H1639" s="192" t="s">
        <v>46</v>
      </c>
      <c r="I1639" s="193" t="s">
        <v>46</v>
      </c>
      <c r="J1639" s="192" t="s">
        <v>46</v>
      </c>
      <c r="K1639" s="191" t="s">
        <v>46</v>
      </c>
      <c r="L1639" s="191" t="s">
        <v>46</v>
      </c>
      <c r="M1639" s="194">
        <v>0</v>
      </c>
      <c r="N1639" s="195" t="s">
        <v>46</v>
      </c>
      <c r="O1639" s="191" t="s">
        <v>46</v>
      </c>
      <c r="P1639" s="191" t="s">
        <v>46</v>
      </c>
      <c r="Q1639" s="194">
        <v>0</v>
      </c>
      <c r="R1639" s="195">
        <v>0</v>
      </c>
      <c r="S1639" s="196" t="s">
        <v>46</v>
      </c>
      <c r="T1639" s="44"/>
      <c r="U1639" s="43"/>
      <c r="V1639" s="197" t="s">
        <v>46</v>
      </c>
      <c r="W1639" s="44">
        <v>0</v>
      </c>
      <c r="X1639" s="43" t="s">
        <v>46</v>
      </c>
      <c r="Y1639" s="46">
        <v>0</v>
      </c>
      <c r="Z1639" s="43" t="s">
        <v>46</v>
      </c>
      <c r="AA1639" s="46">
        <v>0</v>
      </c>
      <c r="AB1639" s="47" t="s">
        <v>46</v>
      </c>
      <c r="AC1639" s="42" t="s">
        <v>46</v>
      </c>
      <c r="AD1639" s="42" t="s">
        <v>46</v>
      </c>
      <c r="AE1639" s="43"/>
      <c r="AF1639" s="43"/>
      <c r="AG1639" s="43"/>
      <c r="AH1639" s="43"/>
      <c r="AI1639" s="43" t="s">
        <v>1893</v>
      </c>
      <c r="AJ1639" s="43" t="s">
        <v>1103</v>
      </c>
      <c r="AK1639" s="43" t="s">
        <v>94</v>
      </c>
      <c r="AL1639" s="43" t="s">
        <v>46</v>
      </c>
      <c r="AM1639" s="48">
        <v>3</v>
      </c>
    </row>
    <row r="1640" spans="2:39">
      <c r="B1640" s="228" t="s">
        <v>1978</v>
      </c>
      <c r="C1640" s="229" t="s">
        <v>1979</v>
      </c>
      <c r="D1640" s="230" t="s">
        <v>48</v>
      </c>
      <c r="E1640" s="231" t="s">
        <v>38</v>
      </c>
      <c r="F1640" s="231" t="s">
        <v>97</v>
      </c>
      <c r="G1640" s="231" t="s">
        <v>35</v>
      </c>
      <c r="H1640" s="231" t="s">
        <v>7652</v>
      </c>
      <c r="I1640" s="232" t="s">
        <v>563</v>
      </c>
      <c r="J1640" s="231" t="s">
        <v>44</v>
      </c>
      <c r="K1640" s="230" t="s">
        <v>114</v>
      </c>
      <c r="L1640" s="230" t="s">
        <v>100</v>
      </c>
      <c r="M1640" s="233">
        <v>0</v>
      </c>
      <c r="N1640" s="234" t="s">
        <v>8271</v>
      </c>
      <c r="O1640" s="230" t="s">
        <v>101</v>
      </c>
      <c r="P1640" s="230" t="s">
        <v>145</v>
      </c>
      <c r="Q1640" s="233">
        <v>187800.625</v>
      </c>
      <c r="R1640" s="234">
        <v>8</v>
      </c>
      <c r="S1640" s="235" t="s">
        <v>146</v>
      </c>
      <c r="T1640" s="236"/>
      <c r="U1640" s="237" t="s">
        <v>8524</v>
      </c>
      <c r="V1640" s="238" t="s">
        <v>104</v>
      </c>
      <c r="W1640" s="236">
        <v>0</v>
      </c>
      <c r="X1640" s="237" t="s">
        <v>155</v>
      </c>
      <c r="Y1640" s="239">
        <v>0</v>
      </c>
      <c r="Z1640" s="237" t="s">
        <v>156</v>
      </c>
      <c r="AA1640" s="239">
        <v>0</v>
      </c>
      <c r="AB1640" s="240" t="s">
        <v>46</v>
      </c>
      <c r="AC1640" s="241" t="s">
        <v>46</v>
      </c>
      <c r="AD1640" s="241" t="s">
        <v>46</v>
      </c>
      <c r="AE1640" s="237"/>
      <c r="AF1640" s="237"/>
      <c r="AG1640" s="237"/>
      <c r="AH1640" s="237"/>
      <c r="AI1640" s="237" t="s">
        <v>1893</v>
      </c>
      <c r="AJ1640" s="237" t="s">
        <v>1103</v>
      </c>
      <c r="AK1640" s="237" t="s">
        <v>94</v>
      </c>
      <c r="AL1640" s="237" t="s">
        <v>109</v>
      </c>
      <c r="AM1640" s="242">
        <v>4</v>
      </c>
    </row>
    <row r="1641" spans="2:39">
      <c r="B1641" s="228" t="s">
        <v>1980</v>
      </c>
      <c r="C1641" s="229" t="s">
        <v>1981</v>
      </c>
      <c r="D1641" s="230" t="s">
        <v>46</v>
      </c>
      <c r="E1641" s="231" t="s">
        <v>46</v>
      </c>
      <c r="F1641" s="231" t="s">
        <v>46</v>
      </c>
      <c r="G1641" s="231" t="s">
        <v>46</v>
      </c>
      <c r="H1641" s="231" t="s">
        <v>46</v>
      </c>
      <c r="I1641" s="232" t="s">
        <v>46</v>
      </c>
      <c r="J1641" s="231" t="s">
        <v>46</v>
      </c>
      <c r="K1641" s="230" t="s">
        <v>46</v>
      </c>
      <c r="L1641" s="230" t="s">
        <v>46</v>
      </c>
      <c r="M1641" s="233">
        <v>0</v>
      </c>
      <c r="N1641" s="234" t="s">
        <v>46</v>
      </c>
      <c r="O1641" s="230" t="s">
        <v>46</v>
      </c>
      <c r="P1641" s="230" t="s">
        <v>46</v>
      </c>
      <c r="Q1641" s="233">
        <v>0</v>
      </c>
      <c r="R1641" s="234">
        <v>0</v>
      </c>
      <c r="S1641" s="235" t="s">
        <v>46</v>
      </c>
      <c r="T1641" s="236"/>
      <c r="U1641" s="237"/>
      <c r="V1641" s="238" t="s">
        <v>46</v>
      </c>
      <c r="W1641" s="236">
        <v>0</v>
      </c>
      <c r="X1641" s="237" t="s">
        <v>46</v>
      </c>
      <c r="Y1641" s="239">
        <v>0</v>
      </c>
      <c r="Z1641" s="237" t="s">
        <v>46</v>
      </c>
      <c r="AA1641" s="239">
        <v>0</v>
      </c>
      <c r="AB1641" s="240" t="s">
        <v>46</v>
      </c>
      <c r="AC1641" s="241" t="s">
        <v>46</v>
      </c>
      <c r="AD1641" s="241" t="s">
        <v>46</v>
      </c>
      <c r="AE1641" s="237"/>
      <c r="AF1641" s="237"/>
      <c r="AG1641" s="237"/>
      <c r="AH1641" s="237"/>
      <c r="AI1641" s="237" t="s">
        <v>1893</v>
      </c>
      <c r="AJ1641" s="237" t="s">
        <v>1103</v>
      </c>
      <c r="AK1641" s="237" t="s">
        <v>94</v>
      </c>
      <c r="AL1641" s="237" t="s">
        <v>111</v>
      </c>
      <c r="AM1641" s="242">
        <v>4</v>
      </c>
    </row>
    <row r="1642" spans="2:39">
      <c r="B1642" s="228" t="s">
        <v>1982</v>
      </c>
      <c r="C1642" s="229" t="s">
        <v>1983</v>
      </c>
      <c r="D1642" s="230" t="s">
        <v>46</v>
      </c>
      <c r="E1642" s="231" t="s">
        <v>46</v>
      </c>
      <c r="F1642" s="231" t="s">
        <v>46</v>
      </c>
      <c r="G1642" s="231" t="s">
        <v>46</v>
      </c>
      <c r="H1642" s="231" t="s">
        <v>46</v>
      </c>
      <c r="I1642" s="232" t="s">
        <v>46</v>
      </c>
      <c r="J1642" s="231" t="s">
        <v>46</v>
      </c>
      <c r="K1642" s="230" t="s">
        <v>46</v>
      </c>
      <c r="L1642" s="230" t="s">
        <v>46</v>
      </c>
      <c r="M1642" s="233">
        <v>0</v>
      </c>
      <c r="N1642" s="234" t="s">
        <v>46</v>
      </c>
      <c r="O1642" s="230" t="s">
        <v>46</v>
      </c>
      <c r="P1642" s="230" t="s">
        <v>46</v>
      </c>
      <c r="Q1642" s="233">
        <v>0</v>
      </c>
      <c r="R1642" s="234">
        <v>0</v>
      </c>
      <c r="S1642" s="235" t="s">
        <v>46</v>
      </c>
      <c r="T1642" s="236"/>
      <c r="U1642" s="237"/>
      <c r="V1642" s="238" t="s">
        <v>46</v>
      </c>
      <c r="W1642" s="236">
        <v>0</v>
      </c>
      <c r="X1642" s="237" t="s">
        <v>46</v>
      </c>
      <c r="Y1642" s="239">
        <v>0</v>
      </c>
      <c r="Z1642" s="237" t="s">
        <v>46</v>
      </c>
      <c r="AA1642" s="239">
        <v>0</v>
      </c>
      <c r="AB1642" s="240" t="s">
        <v>46</v>
      </c>
      <c r="AC1642" s="241" t="s">
        <v>46</v>
      </c>
      <c r="AD1642" s="241" t="s">
        <v>46</v>
      </c>
      <c r="AE1642" s="237"/>
      <c r="AF1642" s="237"/>
      <c r="AG1642" s="237"/>
      <c r="AH1642" s="237"/>
      <c r="AI1642" s="237" t="s">
        <v>1893</v>
      </c>
      <c r="AJ1642" s="237" t="s">
        <v>1103</v>
      </c>
      <c r="AK1642" s="237" t="s">
        <v>94</v>
      </c>
      <c r="AL1642" s="237" t="s">
        <v>112</v>
      </c>
      <c r="AM1642" s="242">
        <v>4</v>
      </c>
    </row>
    <row r="1643" spans="2:39">
      <c r="B1643" s="228" t="s">
        <v>1984</v>
      </c>
      <c r="C1643" s="229" t="s">
        <v>1985</v>
      </c>
      <c r="D1643" s="230" t="s">
        <v>46</v>
      </c>
      <c r="E1643" s="231" t="s">
        <v>46</v>
      </c>
      <c r="F1643" s="231" t="s">
        <v>46</v>
      </c>
      <c r="G1643" s="231" t="s">
        <v>46</v>
      </c>
      <c r="H1643" s="231" t="s">
        <v>46</v>
      </c>
      <c r="I1643" s="232" t="s">
        <v>46</v>
      </c>
      <c r="J1643" s="231" t="s">
        <v>46</v>
      </c>
      <c r="K1643" s="230" t="s">
        <v>46</v>
      </c>
      <c r="L1643" s="230" t="s">
        <v>46</v>
      </c>
      <c r="M1643" s="233">
        <v>0</v>
      </c>
      <c r="N1643" s="234" t="s">
        <v>46</v>
      </c>
      <c r="O1643" s="230" t="s">
        <v>46</v>
      </c>
      <c r="P1643" s="230" t="s">
        <v>46</v>
      </c>
      <c r="Q1643" s="233">
        <v>0</v>
      </c>
      <c r="R1643" s="234">
        <v>0</v>
      </c>
      <c r="S1643" s="235" t="s">
        <v>46</v>
      </c>
      <c r="T1643" s="236"/>
      <c r="U1643" s="237"/>
      <c r="V1643" s="238" t="s">
        <v>46</v>
      </c>
      <c r="W1643" s="236">
        <v>0</v>
      </c>
      <c r="X1643" s="237" t="s">
        <v>46</v>
      </c>
      <c r="Y1643" s="239">
        <v>0</v>
      </c>
      <c r="Z1643" s="237" t="s">
        <v>46</v>
      </c>
      <c r="AA1643" s="239">
        <v>0</v>
      </c>
      <c r="AB1643" s="240" t="s">
        <v>46</v>
      </c>
      <c r="AC1643" s="241" t="s">
        <v>46</v>
      </c>
      <c r="AD1643" s="241" t="s">
        <v>46</v>
      </c>
      <c r="AE1643" s="237"/>
      <c r="AF1643" s="237"/>
      <c r="AG1643" s="237"/>
      <c r="AH1643" s="237"/>
      <c r="AI1643" s="237" t="s">
        <v>1893</v>
      </c>
      <c r="AJ1643" s="237" t="s">
        <v>1103</v>
      </c>
      <c r="AK1643" s="237" t="s">
        <v>94</v>
      </c>
      <c r="AL1643" s="237" t="s">
        <v>113</v>
      </c>
      <c r="AM1643" s="242">
        <v>4</v>
      </c>
    </row>
    <row r="1644" spans="2:39">
      <c r="B1644" s="228" t="s">
        <v>1986</v>
      </c>
      <c r="C1644" s="229" t="s">
        <v>1987</v>
      </c>
      <c r="D1644" s="230" t="s">
        <v>46</v>
      </c>
      <c r="E1644" s="231" t="s">
        <v>46</v>
      </c>
      <c r="F1644" s="231" t="s">
        <v>46</v>
      </c>
      <c r="G1644" s="231" t="s">
        <v>46</v>
      </c>
      <c r="H1644" s="231" t="s">
        <v>46</v>
      </c>
      <c r="I1644" s="232" t="s">
        <v>46</v>
      </c>
      <c r="J1644" s="231" t="s">
        <v>46</v>
      </c>
      <c r="K1644" s="230" t="s">
        <v>46</v>
      </c>
      <c r="L1644" s="230" t="s">
        <v>46</v>
      </c>
      <c r="M1644" s="233">
        <v>0</v>
      </c>
      <c r="N1644" s="234" t="s">
        <v>46</v>
      </c>
      <c r="O1644" s="230" t="s">
        <v>46</v>
      </c>
      <c r="P1644" s="230" t="s">
        <v>46</v>
      </c>
      <c r="Q1644" s="233">
        <v>0</v>
      </c>
      <c r="R1644" s="234">
        <v>0</v>
      </c>
      <c r="S1644" s="235" t="s">
        <v>46</v>
      </c>
      <c r="T1644" s="236"/>
      <c r="U1644" s="237"/>
      <c r="V1644" s="238" t="s">
        <v>46</v>
      </c>
      <c r="W1644" s="236">
        <v>0</v>
      </c>
      <c r="X1644" s="237" t="s">
        <v>46</v>
      </c>
      <c r="Y1644" s="239">
        <v>0</v>
      </c>
      <c r="Z1644" s="237" t="s">
        <v>46</v>
      </c>
      <c r="AA1644" s="239">
        <v>0</v>
      </c>
      <c r="AB1644" s="240" t="s">
        <v>46</v>
      </c>
      <c r="AC1644" s="241" t="s">
        <v>46</v>
      </c>
      <c r="AD1644" s="241" t="s">
        <v>46</v>
      </c>
      <c r="AE1644" s="237"/>
      <c r="AF1644" s="237"/>
      <c r="AG1644" s="237"/>
      <c r="AH1644" s="237"/>
      <c r="AI1644" s="237" t="s">
        <v>1893</v>
      </c>
      <c r="AJ1644" s="237" t="s">
        <v>1103</v>
      </c>
      <c r="AK1644" s="237" t="s">
        <v>94</v>
      </c>
      <c r="AL1644" s="237" t="s">
        <v>115</v>
      </c>
      <c r="AM1644" s="242">
        <v>4</v>
      </c>
    </row>
    <row r="1645" spans="2:39">
      <c r="B1645" s="228" t="s">
        <v>1988</v>
      </c>
      <c r="C1645" s="229" t="s">
        <v>1989</v>
      </c>
      <c r="D1645" s="230" t="s">
        <v>46</v>
      </c>
      <c r="E1645" s="231" t="s">
        <v>46</v>
      </c>
      <c r="F1645" s="231" t="s">
        <v>46</v>
      </c>
      <c r="G1645" s="231" t="s">
        <v>46</v>
      </c>
      <c r="H1645" s="231" t="s">
        <v>46</v>
      </c>
      <c r="I1645" s="232" t="s">
        <v>46</v>
      </c>
      <c r="J1645" s="231" t="s">
        <v>46</v>
      </c>
      <c r="K1645" s="230" t="s">
        <v>46</v>
      </c>
      <c r="L1645" s="230" t="s">
        <v>46</v>
      </c>
      <c r="M1645" s="233">
        <v>0</v>
      </c>
      <c r="N1645" s="234" t="s">
        <v>46</v>
      </c>
      <c r="O1645" s="230" t="s">
        <v>46</v>
      </c>
      <c r="P1645" s="230" t="s">
        <v>46</v>
      </c>
      <c r="Q1645" s="233">
        <v>0</v>
      </c>
      <c r="R1645" s="234">
        <v>0</v>
      </c>
      <c r="S1645" s="235" t="s">
        <v>46</v>
      </c>
      <c r="T1645" s="236"/>
      <c r="U1645" s="237"/>
      <c r="V1645" s="238" t="s">
        <v>46</v>
      </c>
      <c r="W1645" s="236">
        <v>0</v>
      </c>
      <c r="X1645" s="237" t="s">
        <v>46</v>
      </c>
      <c r="Y1645" s="239">
        <v>0</v>
      </c>
      <c r="Z1645" s="237" t="s">
        <v>46</v>
      </c>
      <c r="AA1645" s="239">
        <v>0</v>
      </c>
      <c r="AB1645" s="240" t="s">
        <v>46</v>
      </c>
      <c r="AC1645" s="241" t="s">
        <v>46</v>
      </c>
      <c r="AD1645" s="241" t="s">
        <v>46</v>
      </c>
      <c r="AE1645" s="237"/>
      <c r="AF1645" s="237"/>
      <c r="AG1645" s="237"/>
      <c r="AH1645" s="237"/>
      <c r="AI1645" s="237" t="s">
        <v>1893</v>
      </c>
      <c r="AJ1645" s="237" t="s">
        <v>1103</v>
      </c>
      <c r="AK1645" s="237" t="s">
        <v>94</v>
      </c>
      <c r="AL1645" s="237" t="s">
        <v>167</v>
      </c>
      <c r="AM1645" s="242">
        <v>4</v>
      </c>
    </row>
    <row r="1646" spans="2:39">
      <c r="B1646" s="228" t="s">
        <v>1990</v>
      </c>
      <c r="C1646" s="229" t="s">
        <v>1991</v>
      </c>
      <c r="D1646" s="230" t="s">
        <v>46</v>
      </c>
      <c r="E1646" s="231" t="s">
        <v>46</v>
      </c>
      <c r="F1646" s="231" t="s">
        <v>46</v>
      </c>
      <c r="G1646" s="231" t="s">
        <v>46</v>
      </c>
      <c r="H1646" s="231" t="s">
        <v>46</v>
      </c>
      <c r="I1646" s="232" t="s">
        <v>46</v>
      </c>
      <c r="J1646" s="231" t="s">
        <v>46</v>
      </c>
      <c r="K1646" s="230" t="s">
        <v>46</v>
      </c>
      <c r="L1646" s="230" t="s">
        <v>46</v>
      </c>
      <c r="M1646" s="233">
        <v>0</v>
      </c>
      <c r="N1646" s="234" t="s">
        <v>46</v>
      </c>
      <c r="O1646" s="230" t="s">
        <v>46</v>
      </c>
      <c r="P1646" s="230" t="s">
        <v>46</v>
      </c>
      <c r="Q1646" s="233">
        <v>0</v>
      </c>
      <c r="R1646" s="234">
        <v>0</v>
      </c>
      <c r="S1646" s="235" t="s">
        <v>46</v>
      </c>
      <c r="T1646" s="236"/>
      <c r="U1646" s="237"/>
      <c r="V1646" s="238" t="s">
        <v>46</v>
      </c>
      <c r="W1646" s="236">
        <v>0</v>
      </c>
      <c r="X1646" s="237" t="s">
        <v>46</v>
      </c>
      <c r="Y1646" s="239">
        <v>0</v>
      </c>
      <c r="Z1646" s="237" t="s">
        <v>46</v>
      </c>
      <c r="AA1646" s="239">
        <v>0</v>
      </c>
      <c r="AB1646" s="240" t="s">
        <v>46</v>
      </c>
      <c r="AC1646" s="241" t="s">
        <v>46</v>
      </c>
      <c r="AD1646" s="241" t="s">
        <v>46</v>
      </c>
      <c r="AE1646" s="237"/>
      <c r="AF1646" s="237"/>
      <c r="AG1646" s="237"/>
      <c r="AH1646" s="237"/>
      <c r="AI1646" s="237" t="s">
        <v>1893</v>
      </c>
      <c r="AJ1646" s="237" t="s">
        <v>1103</v>
      </c>
      <c r="AK1646" s="237" t="s">
        <v>94</v>
      </c>
      <c r="AL1646" s="237" t="s">
        <v>189</v>
      </c>
      <c r="AM1646" s="242">
        <v>4</v>
      </c>
    </row>
    <row r="1647" spans="2:39">
      <c r="B1647" s="228" t="s">
        <v>1992</v>
      </c>
      <c r="C1647" s="229" t="s">
        <v>1979</v>
      </c>
      <c r="D1647" s="230" t="s">
        <v>50</v>
      </c>
      <c r="E1647" s="231" t="s">
        <v>46</v>
      </c>
      <c r="F1647" s="231" t="s">
        <v>46</v>
      </c>
      <c r="G1647" s="231" t="s">
        <v>46</v>
      </c>
      <c r="H1647" s="231" t="s">
        <v>46</v>
      </c>
      <c r="I1647" s="232" t="s">
        <v>46</v>
      </c>
      <c r="J1647" s="231" t="s">
        <v>46</v>
      </c>
      <c r="K1647" s="230" t="s">
        <v>46</v>
      </c>
      <c r="L1647" s="230" t="s">
        <v>46</v>
      </c>
      <c r="M1647" s="233">
        <v>0</v>
      </c>
      <c r="N1647" s="234" t="s">
        <v>46</v>
      </c>
      <c r="O1647" s="230" t="s">
        <v>46</v>
      </c>
      <c r="P1647" s="230" t="s">
        <v>46</v>
      </c>
      <c r="Q1647" s="233">
        <v>0</v>
      </c>
      <c r="R1647" s="234">
        <v>0</v>
      </c>
      <c r="S1647" s="235" t="s">
        <v>46</v>
      </c>
      <c r="T1647" s="236"/>
      <c r="U1647" s="237"/>
      <c r="V1647" s="238" t="s">
        <v>46</v>
      </c>
      <c r="W1647" s="236">
        <v>0</v>
      </c>
      <c r="X1647" s="237" t="s">
        <v>46</v>
      </c>
      <c r="Y1647" s="239">
        <v>0</v>
      </c>
      <c r="Z1647" s="237" t="s">
        <v>46</v>
      </c>
      <c r="AA1647" s="239">
        <v>0</v>
      </c>
      <c r="AB1647" s="240" t="s">
        <v>46</v>
      </c>
      <c r="AC1647" s="241" t="s">
        <v>46</v>
      </c>
      <c r="AD1647" s="241" t="s">
        <v>46</v>
      </c>
      <c r="AE1647" s="237"/>
      <c r="AF1647" s="237"/>
      <c r="AG1647" s="237"/>
      <c r="AH1647" s="237"/>
      <c r="AI1647" s="237" t="s">
        <v>1893</v>
      </c>
      <c r="AJ1647" s="237" t="s">
        <v>1103</v>
      </c>
      <c r="AK1647" s="237" t="s">
        <v>94</v>
      </c>
      <c r="AL1647" s="237" t="s">
        <v>191</v>
      </c>
      <c r="AM1647" s="242">
        <v>4</v>
      </c>
    </row>
    <row r="1648" spans="2:39">
      <c r="B1648" s="228" t="s">
        <v>1993</v>
      </c>
      <c r="C1648" s="229" t="s">
        <v>1994</v>
      </c>
      <c r="D1648" s="230" t="s">
        <v>48</v>
      </c>
      <c r="E1648" s="231" t="s">
        <v>46</v>
      </c>
      <c r="F1648" s="231" t="s">
        <v>46</v>
      </c>
      <c r="G1648" s="231" t="s">
        <v>46</v>
      </c>
      <c r="H1648" s="231" t="s">
        <v>46</v>
      </c>
      <c r="I1648" s="232" t="s">
        <v>46</v>
      </c>
      <c r="J1648" s="231" t="s">
        <v>46</v>
      </c>
      <c r="K1648" s="230" t="s">
        <v>46</v>
      </c>
      <c r="L1648" s="230" t="s">
        <v>46</v>
      </c>
      <c r="M1648" s="233">
        <v>0</v>
      </c>
      <c r="N1648" s="234" t="s">
        <v>46</v>
      </c>
      <c r="O1648" s="230" t="s">
        <v>46</v>
      </c>
      <c r="P1648" s="230" t="s">
        <v>46</v>
      </c>
      <c r="Q1648" s="233">
        <v>0</v>
      </c>
      <c r="R1648" s="234">
        <v>0</v>
      </c>
      <c r="S1648" s="235" t="s">
        <v>46</v>
      </c>
      <c r="T1648" s="236"/>
      <c r="U1648" s="237"/>
      <c r="V1648" s="238" t="s">
        <v>46</v>
      </c>
      <c r="W1648" s="236">
        <v>0</v>
      </c>
      <c r="X1648" s="237" t="s">
        <v>46</v>
      </c>
      <c r="Y1648" s="239">
        <v>0</v>
      </c>
      <c r="Z1648" s="237" t="s">
        <v>46</v>
      </c>
      <c r="AA1648" s="239">
        <v>0</v>
      </c>
      <c r="AB1648" s="240" t="s">
        <v>46</v>
      </c>
      <c r="AC1648" s="241" t="s">
        <v>46</v>
      </c>
      <c r="AD1648" s="241" t="s">
        <v>46</v>
      </c>
      <c r="AE1648" s="237"/>
      <c r="AF1648" s="237"/>
      <c r="AG1648" s="237"/>
      <c r="AH1648" s="237"/>
      <c r="AI1648" s="237" t="s">
        <v>1893</v>
      </c>
      <c r="AJ1648" s="237" t="s">
        <v>1103</v>
      </c>
      <c r="AK1648" s="237" t="s">
        <v>94</v>
      </c>
      <c r="AL1648" s="237" t="s">
        <v>193</v>
      </c>
      <c r="AM1648" s="242">
        <v>4</v>
      </c>
    </row>
    <row r="1649" spans="2:39">
      <c r="B1649" s="228" t="s">
        <v>1995</v>
      </c>
      <c r="C1649" s="229" t="s">
        <v>1994</v>
      </c>
      <c r="D1649" s="230" t="s">
        <v>50</v>
      </c>
      <c r="E1649" s="231" t="s">
        <v>46</v>
      </c>
      <c r="F1649" s="231" t="s">
        <v>46</v>
      </c>
      <c r="G1649" s="231" t="s">
        <v>46</v>
      </c>
      <c r="H1649" s="231" t="s">
        <v>46</v>
      </c>
      <c r="I1649" s="232" t="s">
        <v>46</v>
      </c>
      <c r="J1649" s="231" t="s">
        <v>46</v>
      </c>
      <c r="K1649" s="230" t="s">
        <v>46</v>
      </c>
      <c r="L1649" s="230" t="s">
        <v>46</v>
      </c>
      <c r="M1649" s="233">
        <v>0</v>
      </c>
      <c r="N1649" s="234" t="s">
        <v>46</v>
      </c>
      <c r="O1649" s="230" t="s">
        <v>46</v>
      </c>
      <c r="P1649" s="230" t="s">
        <v>46</v>
      </c>
      <c r="Q1649" s="233">
        <v>0</v>
      </c>
      <c r="R1649" s="234">
        <v>0</v>
      </c>
      <c r="S1649" s="235" t="s">
        <v>46</v>
      </c>
      <c r="T1649" s="236"/>
      <c r="U1649" s="237"/>
      <c r="V1649" s="238" t="s">
        <v>46</v>
      </c>
      <c r="W1649" s="236">
        <v>0</v>
      </c>
      <c r="X1649" s="237" t="s">
        <v>46</v>
      </c>
      <c r="Y1649" s="239">
        <v>0</v>
      </c>
      <c r="Z1649" s="237" t="s">
        <v>46</v>
      </c>
      <c r="AA1649" s="239">
        <v>0</v>
      </c>
      <c r="AB1649" s="240" t="s">
        <v>46</v>
      </c>
      <c r="AC1649" s="241" t="s">
        <v>46</v>
      </c>
      <c r="AD1649" s="241" t="s">
        <v>46</v>
      </c>
      <c r="AE1649" s="237"/>
      <c r="AF1649" s="237"/>
      <c r="AG1649" s="237"/>
      <c r="AH1649" s="237"/>
      <c r="AI1649" s="237" t="s">
        <v>1893</v>
      </c>
      <c r="AJ1649" s="237" t="s">
        <v>1103</v>
      </c>
      <c r="AK1649" s="237" t="s">
        <v>94</v>
      </c>
      <c r="AL1649" s="237" t="s">
        <v>195</v>
      </c>
      <c r="AM1649" s="242">
        <v>4</v>
      </c>
    </row>
    <row r="1650" spans="2:39">
      <c r="B1650" s="228" t="s">
        <v>1996</v>
      </c>
      <c r="C1650" s="229" t="s">
        <v>1997</v>
      </c>
      <c r="D1650" s="230" t="s">
        <v>48</v>
      </c>
      <c r="E1650" s="231" t="s">
        <v>38</v>
      </c>
      <c r="F1650" s="231" t="s">
        <v>97</v>
      </c>
      <c r="G1650" s="231" t="s">
        <v>35</v>
      </c>
      <c r="H1650" s="231" t="s">
        <v>7652</v>
      </c>
      <c r="I1650" s="232" t="s">
        <v>563</v>
      </c>
      <c r="J1650" s="231" t="s">
        <v>44</v>
      </c>
      <c r="K1650" s="230" t="s">
        <v>114</v>
      </c>
      <c r="L1650" s="230" t="s">
        <v>100</v>
      </c>
      <c r="M1650" s="233">
        <v>0</v>
      </c>
      <c r="N1650" s="234" t="s">
        <v>8271</v>
      </c>
      <c r="O1650" s="230" t="s">
        <v>101</v>
      </c>
      <c r="P1650" s="230" t="s">
        <v>145</v>
      </c>
      <c r="Q1650" s="233">
        <v>197000</v>
      </c>
      <c r="R1650" s="234">
        <v>4</v>
      </c>
      <c r="S1650" s="235" t="s">
        <v>146</v>
      </c>
      <c r="T1650" s="236"/>
      <c r="U1650" s="237" t="s">
        <v>8524</v>
      </c>
      <c r="V1650" s="238" t="s">
        <v>104</v>
      </c>
      <c r="W1650" s="236">
        <v>0</v>
      </c>
      <c r="X1650" s="237" t="s">
        <v>155</v>
      </c>
      <c r="Y1650" s="239">
        <v>0</v>
      </c>
      <c r="Z1650" s="237" t="s">
        <v>156</v>
      </c>
      <c r="AA1650" s="239">
        <v>0</v>
      </c>
      <c r="AB1650" s="240" t="s">
        <v>46</v>
      </c>
      <c r="AC1650" s="241" t="s">
        <v>46</v>
      </c>
      <c r="AD1650" s="241" t="s">
        <v>46</v>
      </c>
      <c r="AE1650" s="237"/>
      <c r="AF1650" s="237"/>
      <c r="AG1650" s="237"/>
      <c r="AH1650" s="237"/>
      <c r="AI1650" s="237" t="s">
        <v>1893</v>
      </c>
      <c r="AJ1650" s="237" t="s">
        <v>1103</v>
      </c>
      <c r="AK1650" s="237" t="s">
        <v>94</v>
      </c>
      <c r="AL1650" s="237" t="s">
        <v>198</v>
      </c>
      <c r="AM1650" s="242">
        <v>4</v>
      </c>
    </row>
    <row r="1651" spans="2:39">
      <c r="B1651" s="228" t="s">
        <v>1998</v>
      </c>
      <c r="C1651" s="229" t="s">
        <v>1997</v>
      </c>
      <c r="D1651" s="230" t="s">
        <v>50</v>
      </c>
      <c r="E1651" s="231" t="s">
        <v>46</v>
      </c>
      <c r="F1651" s="231" t="s">
        <v>46</v>
      </c>
      <c r="G1651" s="231" t="s">
        <v>46</v>
      </c>
      <c r="H1651" s="231" t="s">
        <v>46</v>
      </c>
      <c r="I1651" s="232" t="s">
        <v>46</v>
      </c>
      <c r="J1651" s="231" t="s">
        <v>46</v>
      </c>
      <c r="K1651" s="230" t="s">
        <v>46</v>
      </c>
      <c r="L1651" s="230" t="s">
        <v>46</v>
      </c>
      <c r="M1651" s="233">
        <v>0</v>
      </c>
      <c r="N1651" s="234" t="s">
        <v>46</v>
      </c>
      <c r="O1651" s="230" t="s">
        <v>46</v>
      </c>
      <c r="P1651" s="230" t="s">
        <v>46</v>
      </c>
      <c r="Q1651" s="233">
        <v>0</v>
      </c>
      <c r="R1651" s="234">
        <v>0</v>
      </c>
      <c r="S1651" s="235" t="s">
        <v>46</v>
      </c>
      <c r="T1651" s="236"/>
      <c r="U1651" s="237"/>
      <c r="V1651" s="238" t="s">
        <v>46</v>
      </c>
      <c r="W1651" s="236">
        <v>0</v>
      </c>
      <c r="X1651" s="237" t="s">
        <v>46</v>
      </c>
      <c r="Y1651" s="239">
        <v>0</v>
      </c>
      <c r="Z1651" s="237" t="s">
        <v>46</v>
      </c>
      <c r="AA1651" s="239">
        <v>0</v>
      </c>
      <c r="AB1651" s="240" t="s">
        <v>46</v>
      </c>
      <c r="AC1651" s="241" t="s">
        <v>46</v>
      </c>
      <c r="AD1651" s="241" t="s">
        <v>46</v>
      </c>
      <c r="AE1651" s="237"/>
      <c r="AF1651" s="237"/>
      <c r="AG1651" s="237"/>
      <c r="AH1651" s="237"/>
      <c r="AI1651" s="237" t="s">
        <v>1893</v>
      </c>
      <c r="AJ1651" s="237" t="s">
        <v>1103</v>
      </c>
      <c r="AK1651" s="237" t="s">
        <v>94</v>
      </c>
      <c r="AL1651" s="237" t="s">
        <v>200</v>
      </c>
      <c r="AM1651" s="242">
        <v>4</v>
      </c>
    </row>
    <row r="1652" spans="2:39">
      <c r="B1652" s="228" t="s">
        <v>1999</v>
      </c>
      <c r="C1652" s="229" t="s">
        <v>1994</v>
      </c>
      <c r="D1652" s="230" t="s">
        <v>52</v>
      </c>
      <c r="E1652" s="231" t="s">
        <v>46</v>
      </c>
      <c r="F1652" s="231" t="s">
        <v>46</v>
      </c>
      <c r="G1652" s="231" t="s">
        <v>46</v>
      </c>
      <c r="H1652" s="231" t="s">
        <v>46</v>
      </c>
      <c r="I1652" s="232" t="s">
        <v>46</v>
      </c>
      <c r="J1652" s="231" t="s">
        <v>46</v>
      </c>
      <c r="K1652" s="230" t="s">
        <v>46</v>
      </c>
      <c r="L1652" s="230" t="s">
        <v>46</v>
      </c>
      <c r="M1652" s="233">
        <v>0</v>
      </c>
      <c r="N1652" s="234" t="s">
        <v>46</v>
      </c>
      <c r="O1652" s="230" t="s">
        <v>46</v>
      </c>
      <c r="P1652" s="230" t="s">
        <v>46</v>
      </c>
      <c r="Q1652" s="233">
        <v>0</v>
      </c>
      <c r="R1652" s="234">
        <v>0</v>
      </c>
      <c r="S1652" s="235" t="s">
        <v>46</v>
      </c>
      <c r="T1652" s="236"/>
      <c r="U1652" s="237"/>
      <c r="V1652" s="238" t="s">
        <v>46</v>
      </c>
      <c r="W1652" s="236">
        <v>0</v>
      </c>
      <c r="X1652" s="237" t="s">
        <v>46</v>
      </c>
      <c r="Y1652" s="239">
        <v>0</v>
      </c>
      <c r="Z1652" s="237" t="s">
        <v>46</v>
      </c>
      <c r="AA1652" s="239">
        <v>0</v>
      </c>
      <c r="AB1652" s="240" t="s">
        <v>46</v>
      </c>
      <c r="AC1652" s="241" t="s">
        <v>46</v>
      </c>
      <c r="AD1652" s="241" t="s">
        <v>46</v>
      </c>
      <c r="AE1652" s="237"/>
      <c r="AF1652" s="237"/>
      <c r="AG1652" s="237"/>
      <c r="AH1652" s="237"/>
      <c r="AI1652" s="237" t="s">
        <v>1893</v>
      </c>
      <c r="AJ1652" s="237" t="s">
        <v>1103</v>
      </c>
      <c r="AK1652" s="237" t="s">
        <v>94</v>
      </c>
      <c r="AL1652" s="237" t="s">
        <v>203</v>
      </c>
      <c r="AM1652" s="242">
        <v>4</v>
      </c>
    </row>
    <row r="1653" spans="2:39">
      <c r="B1653" s="228" t="s">
        <v>2000</v>
      </c>
      <c r="C1653" s="229" t="s">
        <v>1994</v>
      </c>
      <c r="D1653" s="230" t="s">
        <v>54</v>
      </c>
      <c r="E1653" s="231" t="s">
        <v>46</v>
      </c>
      <c r="F1653" s="231" t="s">
        <v>46</v>
      </c>
      <c r="G1653" s="231" t="s">
        <v>46</v>
      </c>
      <c r="H1653" s="231" t="s">
        <v>46</v>
      </c>
      <c r="I1653" s="232" t="s">
        <v>46</v>
      </c>
      <c r="J1653" s="231" t="s">
        <v>46</v>
      </c>
      <c r="K1653" s="230" t="s">
        <v>46</v>
      </c>
      <c r="L1653" s="230" t="s">
        <v>46</v>
      </c>
      <c r="M1653" s="233">
        <v>0</v>
      </c>
      <c r="N1653" s="234" t="s">
        <v>46</v>
      </c>
      <c r="O1653" s="230" t="s">
        <v>46</v>
      </c>
      <c r="P1653" s="230" t="s">
        <v>46</v>
      </c>
      <c r="Q1653" s="233">
        <v>0</v>
      </c>
      <c r="R1653" s="234">
        <v>0</v>
      </c>
      <c r="S1653" s="235" t="s">
        <v>46</v>
      </c>
      <c r="T1653" s="236"/>
      <c r="U1653" s="237"/>
      <c r="V1653" s="238" t="s">
        <v>46</v>
      </c>
      <c r="W1653" s="236">
        <v>0</v>
      </c>
      <c r="X1653" s="237" t="s">
        <v>46</v>
      </c>
      <c r="Y1653" s="239">
        <v>0</v>
      </c>
      <c r="Z1653" s="237" t="s">
        <v>46</v>
      </c>
      <c r="AA1653" s="239">
        <v>0</v>
      </c>
      <c r="AB1653" s="240" t="s">
        <v>46</v>
      </c>
      <c r="AC1653" s="241" t="s">
        <v>46</v>
      </c>
      <c r="AD1653" s="241" t="s">
        <v>46</v>
      </c>
      <c r="AE1653" s="237"/>
      <c r="AF1653" s="237"/>
      <c r="AG1653" s="237"/>
      <c r="AH1653" s="237"/>
      <c r="AI1653" s="237" t="s">
        <v>1893</v>
      </c>
      <c r="AJ1653" s="237" t="s">
        <v>1103</v>
      </c>
      <c r="AK1653" s="237" t="s">
        <v>94</v>
      </c>
      <c r="AL1653" s="237" t="s">
        <v>205</v>
      </c>
      <c r="AM1653" s="242">
        <v>4</v>
      </c>
    </row>
    <row r="1654" spans="2:39">
      <c r="B1654" s="228" t="s">
        <v>2001</v>
      </c>
      <c r="C1654" s="229" t="s">
        <v>1994</v>
      </c>
      <c r="D1654" s="230" t="s">
        <v>164</v>
      </c>
      <c r="E1654" s="231" t="s">
        <v>46</v>
      </c>
      <c r="F1654" s="231" t="s">
        <v>46</v>
      </c>
      <c r="G1654" s="231" t="s">
        <v>46</v>
      </c>
      <c r="H1654" s="231" t="s">
        <v>46</v>
      </c>
      <c r="I1654" s="232" t="s">
        <v>46</v>
      </c>
      <c r="J1654" s="231" t="s">
        <v>46</v>
      </c>
      <c r="K1654" s="230" t="s">
        <v>46</v>
      </c>
      <c r="L1654" s="230" t="s">
        <v>46</v>
      </c>
      <c r="M1654" s="233">
        <v>0</v>
      </c>
      <c r="N1654" s="234" t="s">
        <v>46</v>
      </c>
      <c r="O1654" s="230" t="s">
        <v>46</v>
      </c>
      <c r="P1654" s="230" t="s">
        <v>46</v>
      </c>
      <c r="Q1654" s="233">
        <v>0</v>
      </c>
      <c r="R1654" s="234">
        <v>0</v>
      </c>
      <c r="S1654" s="235" t="s">
        <v>46</v>
      </c>
      <c r="T1654" s="236"/>
      <c r="U1654" s="237"/>
      <c r="V1654" s="238" t="s">
        <v>46</v>
      </c>
      <c r="W1654" s="236">
        <v>0</v>
      </c>
      <c r="X1654" s="237" t="s">
        <v>46</v>
      </c>
      <c r="Y1654" s="239">
        <v>0</v>
      </c>
      <c r="Z1654" s="237" t="s">
        <v>46</v>
      </c>
      <c r="AA1654" s="239">
        <v>0</v>
      </c>
      <c r="AB1654" s="240" t="s">
        <v>46</v>
      </c>
      <c r="AC1654" s="241" t="s">
        <v>46</v>
      </c>
      <c r="AD1654" s="241" t="s">
        <v>46</v>
      </c>
      <c r="AE1654" s="237"/>
      <c r="AF1654" s="237"/>
      <c r="AG1654" s="237"/>
      <c r="AH1654" s="237"/>
      <c r="AI1654" s="237" t="s">
        <v>1893</v>
      </c>
      <c r="AJ1654" s="237" t="s">
        <v>1103</v>
      </c>
      <c r="AK1654" s="237" t="s">
        <v>94</v>
      </c>
      <c r="AL1654" s="237" t="s">
        <v>207</v>
      </c>
      <c r="AM1654" s="242">
        <v>4</v>
      </c>
    </row>
    <row r="1655" spans="2:39">
      <c r="B1655" s="228" t="s">
        <v>2002</v>
      </c>
      <c r="C1655" s="229" t="s">
        <v>1994</v>
      </c>
      <c r="D1655" s="230" t="s">
        <v>166</v>
      </c>
      <c r="E1655" s="231" t="s">
        <v>46</v>
      </c>
      <c r="F1655" s="231" t="s">
        <v>46</v>
      </c>
      <c r="G1655" s="231" t="s">
        <v>46</v>
      </c>
      <c r="H1655" s="231" t="s">
        <v>46</v>
      </c>
      <c r="I1655" s="232" t="s">
        <v>46</v>
      </c>
      <c r="J1655" s="231" t="s">
        <v>46</v>
      </c>
      <c r="K1655" s="230" t="s">
        <v>46</v>
      </c>
      <c r="L1655" s="230" t="s">
        <v>46</v>
      </c>
      <c r="M1655" s="233">
        <v>0</v>
      </c>
      <c r="N1655" s="234" t="s">
        <v>46</v>
      </c>
      <c r="O1655" s="230" t="s">
        <v>46</v>
      </c>
      <c r="P1655" s="230" t="s">
        <v>46</v>
      </c>
      <c r="Q1655" s="233">
        <v>0</v>
      </c>
      <c r="R1655" s="234">
        <v>0</v>
      </c>
      <c r="S1655" s="235" t="s">
        <v>46</v>
      </c>
      <c r="T1655" s="236"/>
      <c r="U1655" s="237"/>
      <c r="V1655" s="238" t="s">
        <v>46</v>
      </c>
      <c r="W1655" s="236">
        <v>0</v>
      </c>
      <c r="X1655" s="237" t="s">
        <v>46</v>
      </c>
      <c r="Y1655" s="239">
        <v>0</v>
      </c>
      <c r="Z1655" s="237" t="s">
        <v>46</v>
      </c>
      <c r="AA1655" s="239">
        <v>0</v>
      </c>
      <c r="AB1655" s="240" t="s">
        <v>46</v>
      </c>
      <c r="AC1655" s="241" t="s">
        <v>46</v>
      </c>
      <c r="AD1655" s="241" t="s">
        <v>46</v>
      </c>
      <c r="AE1655" s="237"/>
      <c r="AF1655" s="237"/>
      <c r="AG1655" s="237"/>
      <c r="AH1655" s="237"/>
      <c r="AI1655" s="237" t="s">
        <v>1893</v>
      </c>
      <c r="AJ1655" s="237" t="s">
        <v>1103</v>
      </c>
      <c r="AK1655" s="237" t="s">
        <v>94</v>
      </c>
      <c r="AL1655" s="237" t="s">
        <v>209</v>
      </c>
      <c r="AM1655" s="242">
        <v>4</v>
      </c>
    </row>
    <row r="1656" spans="2:39">
      <c r="B1656" s="228" t="s">
        <v>2003</v>
      </c>
      <c r="C1656" s="229" t="s">
        <v>1997</v>
      </c>
      <c r="D1656" s="230" t="s">
        <v>52</v>
      </c>
      <c r="E1656" s="231" t="s">
        <v>46</v>
      </c>
      <c r="F1656" s="231" t="s">
        <v>46</v>
      </c>
      <c r="G1656" s="231" t="s">
        <v>46</v>
      </c>
      <c r="H1656" s="231" t="s">
        <v>46</v>
      </c>
      <c r="I1656" s="232" t="s">
        <v>46</v>
      </c>
      <c r="J1656" s="231" t="s">
        <v>46</v>
      </c>
      <c r="K1656" s="230" t="s">
        <v>46</v>
      </c>
      <c r="L1656" s="230" t="s">
        <v>46</v>
      </c>
      <c r="M1656" s="233">
        <v>0</v>
      </c>
      <c r="N1656" s="234" t="s">
        <v>46</v>
      </c>
      <c r="O1656" s="230" t="s">
        <v>46</v>
      </c>
      <c r="P1656" s="230" t="s">
        <v>46</v>
      </c>
      <c r="Q1656" s="233">
        <v>0</v>
      </c>
      <c r="R1656" s="234">
        <v>0</v>
      </c>
      <c r="S1656" s="235" t="s">
        <v>46</v>
      </c>
      <c r="T1656" s="236"/>
      <c r="U1656" s="237"/>
      <c r="V1656" s="238" t="s">
        <v>46</v>
      </c>
      <c r="W1656" s="236">
        <v>0</v>
      </c>
      <c r="X1656" s="237" t="s">
        <v>46</v>
      </c>
      <c r="Y1656" s="239">
        <v>0</v>
      </c>
      <c r="Z1656" s="237" t="s">
        <v>46</v>
      </c>
      <c r="AA1656" s="239">
        <v>0</v>
      </c>
      <c r="AB1656" s="240" t="s">
        <v>46</v>
      </c>
      <c r="AC1656" s="241" t="s">
        <v>46</v>
      </c>
      <c r="AD1656" s="241" t="s">
        <v>46</v>
      </c>
      <c r="AE1656" s="237"/>
      <c r="AF1656" s="237"/>
      <c r="AG1656" s="237"/>
      <c r="AH1656" s="237"/>
      <c r="AI1656" s="237" t="s">
        <v>1893</v>
      </c>
      <c r="AJ1656" s="237" t="s">
        <v>1103</v>
      </c>
      <c r="AK1656" s="237" t="s">
        <v>94</v>
      </c>
      <c r="AL1656" s="237" t="s">
        <v>255</v>
      </c>
      <c r="AM1656" s="242">
        <v>4</v>
      </c>
    </row>
    <row r="1657" spans="2:39">
      <c r="B1657" s="180" t="s">
        <v>2004</v>
      </c>
      <c r="C1657" s="181" t="s">
        <v>2005</v>
      </c>
      <c r="D1657" s="182" t="s">
        <v>46</v>
      </c>
      <c r="E1657" s="183" t="s">
        <v>46</v>
      </c>
      <c r="F1657" s="183" t="s">
        <v>46</v>
      </c>
      <c r="G1657" s="183" t="s">
        <v>46</v>
      </c>
      <c r="H1657" s="183" t="s">
        <v>46</v>
      </c>
      <c r="I1657" s="184" t="s">
        <v>46</v>
      </c>
      <c r="J1657" s="183" t="s">
        <v>46</v>
      </c>
      <c r="K1657" s="182" t="s">
        <v>46</v>
      </c>
      <c r="L1657" s="182" t="s">
        <v>46</v>
      </c>
      <c r="M1657" s="185">
        <v>0</v>
      </c>
      <c r="N1657" s="186" t="s">
        <v>46</v>
      </c>
      <c r="O1657" s="182" t="s">
        <v>46</v>
      </c>
      <c r="P1657" s="182" t="s">
        <v>46</v>
      </c>
      <c r="Q1657" s="185">
        <v>0</v>
      </c>
      <c r="R1657" s="186">
        <v>0</v>
      </c>
      <c r="S1657" s="187" t="s">
        <v>46</v>
      </c>
      <c r="T1657" s="36"/>
      <c r="U1657" s="35"/>
      <c r="V1657" s="188" t="s">
        <v>46</v>
      </c>
      <c r="W1657" s="36">
        <v>0</v>
      </c>
      <c r="X1657" s="35" t="s">
        <v>46</v>
      </c>
      <c r="Y1657" s="38">
        <v>0</v>
      </c>
      <c r="Z1657" s="35" t="s">
        <v>46</v>
      </c>
      <c r="AA1657" s="38">
        <v>0</v>
      </c>
      <c r="AB1657" s="39" t="s">
        <v>46</v>
      </c>
      <c r="AC1657" s="34" t="s">
        <v>46</v>
      </c>
      <c r="AD1657" s="34" t="s">
        <v>46</v>
      </c>
      <c r="AE1657" s="35"/>
      <c r="AF1657" s="35"/>
      <c r="AG1657" s="35"/>
      <c r="AH1657" s="35"/>
      <c r="AI1657" s="35" t="s">
        <v>1893</v>
      </c>
      <c r="AJ1657" s="35" t="s">
        <v>1147</v>
      </c>
      <c r="AK1657" s="35" t="s">
        <v>46</v>
      </c>
      <c r="AL1657" s="35" t="s">
        <v>46</v>
      </c>
      <c r="AM1657" s="40">
        <v>2</v>
      </c>
    </row>
    <row r="1658" spans="2:39">
      <c r="B1658" s="189" t="s">
        <v>2006</v>
      </c>
      <c r="C1658" s="190" t="s">
        <v>2005</v>
      </c>
      <c r="D1658" s="191" t="s">
        <v>46</v>
      </c>
      <c r="E1658" s="192" t="s">
        <v>46</v>
      </c>
      <c r="F1658" s="192" t="s">
        <v>46</v>
      </c>
      <c r="G1658" s="192" t="s">
        <v>46</v>
      </c>
      <c r="H1658" s="192" t="s">
        <v>46</v>
      </c>
      <c r="I1658" s="193" t="s">
        <v>46</v>
      </c>
      <c r="J1658" s="192" t="s">
        <v>46</v>
      </c>
      <c r="K1658" s="191" t="s">
        <v>46</v>
      </c>
      <c r="L1658" s="191" t="s">
        <v>46</v>
      </c>
      <c r="M1658" s="194">
        <v>0</v>
      </c>
      <c r="N1658" s="195" t="s">
        <v>46</v>
      </c>
      <c r="O1658" s="191" t="s">
        <v>46</v>
      </c>
      <c r="P1658" s="191" t="s">
        <v>46</v>
      </c>
      <c r="Q1658" s="194">
        <v>0</v>
      </c>
      <c r="R1658" s="195">
        <v>0</v>
      </c>
      <c r="S1658" s="196" t="s">
        <v>46</v>
      </c>
      <c r="T1658" s="44"/>
      <c r="U1658" s="43"/>
      <c r="V1658" s="197" t="s">
        <v>46</v>
      </c>
      <c r="W1658" s="44">
        <v>0</v>
      </c>
      <c r="X1658" s="43" t="s">
        <v>46</v>
      </c>
      <c r="Y1658" s="46">
        <v>0</v>
      </c>
      <c r="Z1658" s="43" t="s">
        <v>46</v>
      </c>
      <c r="AA1658" s="46">
        <v>0</v>
      </c>
      <c r="AB1658" s="47" t="s">
        <v>46</v>
      </c>
      <c r="AC1658" s="42" t="s">
        <v>46</v>
      </c>
      <c r="AD1658" s="42" t="s">
        <v>46</v>
      </c>
      <c r="AE1658" s="43"/>
      <c r="AF1658" s="43"/>
      <c r="AG1658" s="43"/>
      <c r="AH1658" s="43"/>
      <c r="AI1658" s="43" t="s">
        <v>1893</v>
      </c>
      <c r="AJ1658" s="43" t="s">
        <v>1147</v>
      </c>
      <c r="AK1658" s="43" t="s">
        <v>94</v>
      </c>
      <c r="AL1658" s="43" t="s">
        <v>46</v>
      </c>
      <c r="AM1658" s="48">
        <v>3</v>
      </c>
    </row>
    <row r="1659" spans="2:39">
      <c r="B1659" s="228" t="s">
        <v>2007</v>
      </c>
      <c r="C1659" s="229" t="s">
        <v>2008</v>
      </c>
      <c r="D1659" s="230" t="s">
        <v>48</v>
      </c>
      <c r="E1659" s="231" t="s">
        <v>38</v>
      </c>
      <c r="F1659" s="231" t="s">
        <v>97</v>
      </c>
      <c r="G1659" s="231" t="s">
        <v>35</v>
      </c>
      <c r="H1659" s="231" t="s">
        <v>7652</v>
      </c>
      <c r="I1659" s="232" t="s">
        <v>563</v>
      </c>
      <c r="J1659" s="231" t="s">
        <v>44</v>
      </c>
      <c r="K1659" s="230" t="s">
        <v>114</v>
      </c>
      <c r="L1659" s="230" t="s">
        <v>100</v>
      </c>
      <c r="M1659" s="233">
        <v>0</v>
      </c>
      <c r="N1659" s="234" t="s">
        <v>8271</v>
      </c>
      <c r="O1659" s="230" t="s">
        <v>101</v>
      </c>
      <c r="P1659" s="230" t="s">
        <v>145</v>
      </c>
      <c r="Q1659" s="233">
        <v>198714.13333333333</v>
      </c>
      <c r="R1659" s="234">
        <v>6</v>
      </c>
      <c r="S1659" s="235" t="s">
        <v>146</v>
      </c>
      <c r="T1659" s="236"/>
      <c r="U1659" s="237" t="s">
        <v>8524</v>
      </c>
      <c r="V1659" s="238" t="s">
        <v>104</v>
      </c>
      <c r="W1659" s="236">
        <v>0</v>
      </c>
      <c r="X1659" s="237" t="s">
        <v>155</v>
      </c>
      <c r="Y1659" s="239">
        <v>0</v>
      </c>
      <c r="Z1659" s="237" t="s">
        <v>156</v>
      </c>
      <c r="AA1659" s="239">
        <v>0</v>
      </c>
      <c r="AB1659" s="240" t="s">
        <v>46</v>
      </c>
      <c r="AC1659" s="241" t="s">
        <v>46</v>
      </c>
      <c r="AD1659" s="241" t="s">
        <v>46</v>
      </c>
      <c r="AE1659" s="237"/>
      <c r="AF1659" s="237"/>
      <c r="AG1659" s="237"/>
      <c r="AH1659" s="237"/>
      <c r="AI1659" s="237" t="s">
        <v>1893</v>
      </c>
      <c r="AJ1659" s="237" t="s">
        <v>1147</v>
      </c>
      <c r="AK1659" s="237" t="s">
        <v>94</v>
      </c>
      <c r="AL1659" s="237" t="s">
        <v>109</v>
      </c>
      <c r="AM1659" s="242">
        <v>4</v>
      </c>
    </row>
    <row r="1660" spans="2:39">
      <c r="B1660" s="228" t="s">
        <v>2009</v>
      </c>
      <c r="C1660" s="229" t="s">
        <v>2008</v>
      </c>
      <c r="D1660" s="230" t="s">
        <v>48</v>
      </c>
      <c r="E1660" s="231" t="s">
        <v>46</v>
      </c>
      <c r="F1660" s="231" t="s">
        <v>46</v>
      </c>
      <c r="G1660" s="231" t="s">
        <v>46</v>
      </c>
      <c r="H1660" s="231" t="s">
        <v>46</v>
      </c>
      <c r="I1660" s="232" t="s">
        <v>46</v>
      </c>
      <c r="J1660" s="231" t="s">
        <v>46</v>
      </c>
      <c r="K1660" s="230" t="s">
        <v>46</v>
      </c>
      <c r="L1660" s="230" t="s">
        <v>46</v>
      </c>
      <c r="M1660" s="233">
        <v>0</v>
      </c>
      <c r="N1660" s="234" t="s">
        <v>46</v>
      </c>
      <c r="O1660" s="230" t="s">
        <v>46</v>
      </c>
      <c r="P1660" s="230" t="s">
        <v>46</v>
      </c>
      <c r="Q1660" s="233">
        <v>0</v>
      </c>
      <c r="R1660" s="234">
        <v>0</v>
      </c>
      <c r="S1660" s="235" t="s">
        <v>46</v>
      </c>
      <c r="T1660" s="236"/>
      <c r="U1660" s="237"/>
      <c r="V1660" s="238" t="s">
        <v>46</v>
      </c>
      <c r="W1660" s="236">
        <v>0</v>
      </c>
      <c r="X1660" s="237" t="s">
        <v>46</v>
      </c>
      <c r="Y1660" s="239">
        <v>0</v>
      </c>
      <c r="Z1660" s="237" t="s">
        <v>46</v>
      </c>
      <c r="AA1660" s="239">
        <v>0</v>
      </c>
      <c r="AB1660" s="240" t="s">
        <v>46</v>
      </c>
      <c r="AC1660" s="241" t="s">
        <v>46</v>
      </c>
      <c r="AD1660" s="241" t="s">
        <v>46</v>
      </c>
      <c r="AE1660" s="237"/>
      <c r="AF1660" s="237"/>
      <c r="AG1660" s="237"/>
      <c r="AH1660" s="237"/>
      <c r="AI1660" s="237" t="s">
        <v>1893</v>
      </c>
      <c r="AJ1660" s="237" t="s">
        <v>1147</v>
      </c>
      <c r="AK1660" s="237" t="s">
        <v>94</v>
      </c>
      <c r="AL1660" s="237" t="s">
        <v>111</v>
      </c>
      <c r="AM1660" s="242">
        <v>4</v>
      </c>
    </row>
    <row r="1661" spans="2:39">
      <c r="B1661" s="228" t="s">
        <v>2010</v>
      </c>
      <c r="C1661" s="229" t="s">
        <v>2008</v>
      </c>
      <c r="D1661" s="230" t="s">
        <v>52</v>
      </c>
      <c r="E1661" s="231" t="s">
        <v>46</v>
      </c>
      <c r="F1661" s="231" t="s">
        <v>46</v>
      </c>
      <c r="G1661" s="231" t="s">
        <v>46</v>
      </c>
      <c r="H1661" s="231" t="s">
        <v>46</v>
      </c>
      <c r="I1661" s="232" t="s">
        <v>46</v>
      </c>
      <c r="J1661" s="231" t="s">
        <v>46</v>
      </c>
      <c r="K1661" s="230" t="s">
        <v>46</v>
      </c>
      <c r="L1661" s="230" t="s">
        <v>46</v>
      </c>
      <c r="M1661" s="233">
        <v>0</v>
      </c>
      <c r="N1661" s="234" t="s">
        <v>46</v>
      </c>
      <c r="O1661" s="230" t="s">
        <v>46</v>
      </c>
      <c r="P1661" s="230" t="s">
        <v>46</v>
      </c>
      <c r="Q1661" s="233">
        <v>0</v>
      </c>
      <c r="R1661" s="234">
        <v>0</v>
      </c>
      <c r="S1661" s="235" t="s">
        <v>46</v>
      </c>
      <c r="T1661" s="236"/>
      <c r="U1661" s="237"/>
      <c r="V1661" s="238" t="s">
        <v>46</v>
      </c>
      <c r="W1661" s="236">
        <v>0</v>
      </c>
      <c r="X1661" s="237" t="s">
        <v>46</v>
      </c>
      <c r="Y1661" s="239">
        <v>0</v>
      </c>
      <c r="Z1661" s="237" t="s">
        <v>46</v>
      </c>
      <c r="AA1661" s="239">
        <v>0</v>
      </c>
      <c r="AB1661" s="240" t="s">
        <v>46</v>
      </c>
      <c r="AC1661" s="241" t="s">
        <v>46</v>
      </c>
      <c r="AD1661" s="241" t="s">
        <v>46</v>
      </c>
      <c r="AE1661" s="237"/>
      <c r="AF1661" s="237"/>
      <c r="AG1661" s="237"/>
      <c r="AH1661" s="237"/>
      <c r="AI1661" s="237" t="s">
        <v>1893</v>
      </c>
      <c r="AJ1661" s="237" t="s">
        <v>1147</v>
      </c>
      <c r="AK1661" s="237" t="s">
        <v>94</v>
      </c>
      <c r="AL1661" s="237" t="s">
        <v>112</v>
      </c>
      <c r="AM1661" s="242">
        <v>4</v>
      </c>
    </row>
    <row r="1662" spans="2:39">
      <c r="B1662" s="228" t="s">
        <v>2011</v>
      </c>
      <c r="C1662" s="229" t="s">
        <v>2012</v>
      </c>
      <c r="D1662" s="230" t="s">
        <v>48</v>
      </c>
      <c r="E1662" s="231" t="s">
        <v>46</v>
      </c>
      <c r="F1662" s="231" t="s">
        <v>46</v>
      </c>
      <c r="G1662" s="231" t="s">
        <v>46</v>
      </c>
      <c r="H1662" s="231" t="s">
        <v>46</v>
      </c>
      <c r="I1662" s="232" t="s">
        <v>46</v>
      </c>
      <c r="J1662" s="231" t="s">
        <v>46</v>
      </c>
      <c r="K1662" s="230" t="s">
        <v>46</v>
      </c>
      <c r="L1662" s="230" t="s">
        <v>46</v>
      </c>
      <c r="M1662" s="233">
        <v>0</v>
      </c>
      <c r="N1662" s="234" t="s">
        <v>46</v>
      </c>
      <c r="O1662" s="230" t="s">
        <v>46</v>
      </c>
      <c r="P1662" s="230" t="s">
        <v>46</v>
      </c>
      <c r="Q1662" s="233">
        <v>0</v>
      </c>
      <c r="R1662" s="234">
        <v>0</v>
      </c>
      <c r="S1662" s="235" t="s">
        <v>46</v>
      </c>
      <c r="T1662" s="236"/>
      <c r="U1662" s="237"/>
      <c r="V1662" s="238" t="s">
        <v>46</v>
      </c>
      <c r="W1662" s="236">
        <v>0</v>
      </c>
      <c r="X1662" s="237" t="s">
        <v>46</v>
      </c>
      <c r="Y1662" s="239">
        <v>0</v>
      </c>
      <c r="Z1662" s="237" t="s">
        <v>46</v>
      </c>
      <c r="AA1662" s="239">
        <v>0</v>
      </c>
      <c r="AB1662" s="240" t="s">
        <v>46</v>
      </c>
      <c r="AC1662" s="241" t="s">
        <v>46</v>
      </c>
      <c r="AD1662" s="241" t="s">
        <v>46</v>
      </c>
      <c r="AE1662" s="237"/>
      <c r="AF1662" s="237"/>
      <c r="AG1662" s="237"/>
      <c r="AH1662" s="237"/>
      <c r="AI1662" s="237" t="s">
        <v>1893</v>
      </c>
      <c r="AJ1662" s="237" t="s">
        <v>1147</v>
      </c>
      <c r="AK1662" s="237" t="s">
        <v>94</v>
      </c>
      <c r="AL1662" s="237" t="s">
        <v>113</v>
      </c>
      <c r="AM1662" s="242">
        <v>4</v>
      </c>
    </row>
    <row r="1663" spans="2:39">
      <c r="B1663" s="228" t="s">
        <v>2013</v>
      </c>
      <c r="C1663" s="229" t="s">
        <v>2012</v>
      </c>
      <c r="D1663" s="230" t="s">
        <v>50</v>
      </c>
      <c r="E1663" s="231" t="s">
        <v>46</v>
      </c>
      <c r="F1663" s="231" t="s">
        <v>46</v>
      </c>
      <c r="G1663" s="231" t="s">
        <v>46</v>
      </c>
      <c r="H1663" s="231" t="s">
        <v>46</v>
      </c>
      <c r="I1663" s="232" t="s">
        <v>46</v>
      </c>
      <c r="J1663" s="231" t="s">
        <v>46</v>
      </c>
      <c r="K1663" s="230" t="s">
        <v>46</v>
      </c>
      <c r="L1663" s="230" t="s">
        <v>46</v>
      </c>
      <c r="M1663" s="233">
        <v>0</v>
      </c>
      <c r="N1663" s="234" t="s">
        <v>46</v>
      </c>
      <c r="O1663" s="230" t="s">
        <v>46</v>
      </c>
      <c r="P1663" s="230" t="s">
        <v>46</v>
      </c>
      <c r="Q1663" s="233">
        <v>0</v>
      </c>
      <c r="R1663" s="234">
        <v>0</v>
      </c>
      <c r="S1663" s="235" t="s">
        <v>46</v>
      </c>
      <c r="T1663" s="236"/>
      <c r="U1663" s="237"/>
      <c r="V1663" s="238" t="s">
        <v>46</v>
      </c>
      <c r="W1663" s="236">
        <v>0</v>
      </c>
      <c r="X1663" s="237" t="s">
        <v>46</v>
      </c>
      <c r="Y1663" s="239">
        <v>0</v>
      </c>
      <c r="Z1663" s="237" t="s">
        <v>46</v>
      </c>
      <c r="AA1663" s="239">
        <v>0</v>
      </c>
      <c r="AB1663" s="240" t="s">
        <v>46</v>
      </c>
      <c r="AC1663" s="241" t="s">
        <v>46</v>
      </c>
      <c r="AD1663" s="241" t="s">
        <v>46</v>
      </c>
      <c r="AE1663" s="237"/>
      <c r="AF1663" s="237"/>
      <c r="AG1663" s="237"/>
      <c r="AH1663" s="237"/>
      <c r="AI1663" s="237" t="s">
        <v>1893</v>
      </c>
      <c r="AJ1663" s="237" t="s">
        <v>1147</v>
      </c>
      <c r="AK1663" s="237" t="s">
        <v>94</v>
      </c>
      <c r="AL1663" s="237" t="s">
        <v>115</v>
      </c>
      <c r="AM1663" s="242">
        <v>4</v>
      </c>
    </row>
    <row r="1664" spans="2:39">
      <c r="B1664" s="228" t="s">
        <v>2014</v>
      </c>
      <c r="C1664" s="229" t="s">
        <v>2012</v>
      </c>
      <c r="D1664" s="230" t="s">
        <v>52</v>
      </c>
      <c r="E1664" s="231" t="s">
        <v>46</v>
      </c>
      <c r="F1664" s="231" t="s">
        <v>46</v>
      </c>
      <c r="G1664" s="231" t="s">
        <v>46</v>
      </c>
      <c r="H1664" s="231" t="s">
        <v>46</v>
      </c>
      <c r="I1664" s="232" t="s">
        <v>46</v>
      </c>
      <c r="J1664" s="231" t="s">
        <v>46</v>
      </c>
      <c r="K1664" s="230" t="s">
        <v>46</v>
      </c>
      <c r="L1664" s="230" t="s">
        <v>46</v>
      </c>
      <c r="M1664" s="233">
        <v>0</v>
      </c>
      <c r="N1664" s="234" t="s">
        <v>46</v>
      </c>
      <c r="O1664" s="230" t="s">
        <v>46</v>
      </c>
      <c r="P1664" s="230" t="s">
        <v>46</v>
      </c>
      <c r="Q1664" s="233">
        <v>0</v>
      </c>
      <c r="R1664" s="234">
        <v>0</v>
      </c>
      <c r="S1664" s="235" t="s">
        <v>46</v>
      </c>
      <c r="T1664" s="236"/>
      <c r="U1664" s="237"/>
      <c r="V1664" s="238" t="s">
        <v>46</v>
      </c>
      <c r="W1664" s="236">
        <v>0</v>
      </c>
      <c r="X1664" s="237" t="s">
        <v>46</v>
      </c>
      <c r="Y1664" s="239">
        <v>0</v>
      </c>
      <c r="Z1664" s="237" t="s">
        <v>46</v>
      </c>
      <c r="AA1664" s="239">
        <v>0</v>
      </c>
      <c r="AB1664" s="240" t="s">
        <v>46</v>
      </c>
      <c r="AC1664" s="241" t="s">
        <v>46</v>
      </c>
      <c r="AD1664" s="241" t="s">
        <v>46</v>
      </c>
      <c r="AE1664" s="237"/>
      <c r="AF1664" s="237"/>
      <c r="AG1664" s="237"/>
      <c r="AH1664" s="237"/>
      <c r="AI1664" s="237" t="s">
        <v>1893</v>
      </c>
      <c r="AJ1664" s="237" t="s">
        <v>1147</v>
      </c>
      <c r="AK1664" s="237" t="s">
        <v>94</v>
      </c>
      <c r="AL1664" s="237" t="s">
        <v>167</v>
      </c>
      <c r="AM1664" s="242">
        <v>4</v>
      </c>
    </row>
    <row r="1665" spans="2:39">
      <c r="B1665" s="228" t="s">
        <v>2015</v>
      </c>
      <c r="C1665" s="229" t="s">
        <v>2016</v>
      </c>
      <c r="D1665" s="230" t="s">
        <v>48</v>
      </c>
      <c r="E1665" s="231" t="s">
        <v>38</v>
      </c>
      <c r="F1665" s="231" t="s">
        <v>97</v>
      </c>
      <c r="G1665" s="231" t="s">
        <v>35</v>
      </c>
      <c r="H1665" s="231" t="s">
        <v>7652</v>
      </c>
      <c r="I1665" s="232" t="s">
        <v>98</v>
      </c>
      <c r="J1665" s="231" t="s">
        <v>44</v>
      </c>
      <c r="K1665" s="230" t="s">
        <v>114</v>
      </c>
      <c r="L1665" s="230" t="s">
        <v>100</v>
      </c>
      <c r="M1665" s="233">
        <v>0</v>
      </c>
      <c r="N1665" s="234" t="s">
        <v>8271</v>
      </c>
      <c r="O1665" s="230" t="s">
        <v>101</v>
      </c>
      <c r="P1665" s="230" t="s">
        <v>145</v>
      </c>
      <c r="Q1665" s="233">
        <v>58100</v>
      </c>
      <c r="R1665" s="234">
        <v>2</v>
      </c>
      <c r="S1665" s="235" t="s">
        <v>146</v>
      </c>
      <c r="T1665" s="236"/>
      <c r="U1665" s="237" t="s">
        <v>8524</v>
      </c>
      <c r="V1665" s="238" t="s">
        <v>104</v>
      </c>
      <c r="W1665" s="236">
        <v>0</v>
      </c>
      <c r="X1665" s="237" t="s">
        <v>155</v>
      </c>
      <c r="Y1665" s="239">
        <v>0</v>
      </c>
      <c r="Z1665" s="237" t="s">
        <v>156</v>
      </c>
      <c r="AA1665" s="239">
        <v>0</v>
      </c>
      <c r="AB1665" s="240" t="s">
        <v>46</v>
      </c>
      <c r="AC1665" s="241" t="s">
        <v>46</v>
      </c>
      <c r="AD1665" s="241" t="s">
        <v>46</v>
      </c>
      <c r="AE1665" s="237"/>
      <c r="AF1665" s="237"/>
      <c r="AG1665" s="237"/>
      <c r="AH1665" s="237"/>
      <c r="AI1665" s="237" t="s">
        <v>1893</v>
      </c>
      <c r="AJ1665" s="237" t="s">
        <v>1147</v>
      </c>
      <c r="AK1665" s="237" t="s">
        <v>94</v>
      </c>
      <c r="AL1665" s="237" t="s">
        <v>189</v>
      </c>
      <c r="AM1665" s="242">
        <v>4</v>
      </c>
    </row>
    <row r="1666" spans="2:39">
      <c r="B1666" s="228" t="s">
        <v>2017</v>
      </c>
      <c r="C1666" s="229" t="s">
        <v>2016</v>
      </c>
      <c r="D1666" s="230" t="s">
        <v>50</v>
      </c>
      <c r="E1666" s="231" t="s">
        <v>46</v>
      </c>
      <c r="F1666" s="231" t="s">
        <v>46</v>
      </c>
      <c r="G1666" s="231" t="s">
        <v>46</v>
      </c>
      <c r="H1666" s="231" t="s">
        <v>46</v>
      </c>
      <c r="I1666" s="232" t="s">
        <v>46</v>
      </c>
      <c r="J1666" s="231" t="s">
        <v>46</v>
      </c>
      <c r="K1666" s="230" t="s">
        <v>46</v>
      </c>
      <c r="L1666" s="230" t="s">
        <v>46</v>
      </c>
      <c r="M1666" s="233">
        <v>0</v>
      </c>
      <c r="N1666" s="234" t="s">
        <v>46</v>
      </c>
      <c r="O1666" s="230" t="s">
        <v>46</v>
      </c>
      <c r="P1666" s="230" t="s">
        <v>46</v>
      </c>
      <c r="Q1666" s="233">
        <v>0</v>
      </c>
      <c r="R1666" s="234">
        <v>0</v>
      </c>
      <c r="S1666" s="235" t="s">
        <v>46</v>
      </c>
      <c r="T1666" s="236"/>
      <c r="U1666" s="237"/>
      <c r="V1666" s="238" t="s">
        <v>46</v>
      </c>
      <c r="W1666" s="236">
        <v>0</v>
      </c>
      <c r="X1666" s="237" t="s">
        <v>46</v>
      </c>
      <c r="Y1666" s="239">
        <v>0</v>
      </c>
      <c r="Z1666" s="237" t="s">
        <v>46</v>
      </c>
      <c r="AA1666" s="239">
        <v>0</v>
      </c>
      <c r="AB1666" s="240" t="s">
        <v>46</v>
      </c>
      <c r="AC1666" s="241" t="s">
        <v>46</v>
      </c>
      <c r="AD1666" s="241" t="s">
        <v>46</v>
      </c>
      <c r="AE1666" s="237"/>
      <c r="AF1666" s="237"/>
      <c r="AG1666" s="237"/>
      <c r="AH1666" s="237"/>
      <c r="AI1666" s="237" t="s">
        <v>1893</v>
      </c>
      <c r="AJ1666" s="237" t="s">
        <v>1147</v>
      </c>
      <c r="AK1666" s="237" t="s">
        <v>94</v>
      </c>
      <c r="AL1666" s="237" t="s">
        <v>191</v>
      </c>
      <c r="AM1666" s="242">
        <v>4</v>
      </c>
    </row>
    <row r="1667" spans="2:39">
      <c r="B1667" s="228" t="s">
        <v>2018</v>
      </c>
      <c r="C1667" s="229" t="s">
        <v>2019</v>
      </c>
      <c r="D1667" s="230" t="s">
        <v>48</v>
      </c>
      <c r="E1667" s="231" t="s">
        <v>38</v>
      </c>
      <c r="F1667" s="231" t="s">
        <v>97</v>
      </c>
      <c r="G1667" s="231" t="s">
        <v>35</v>
      </c>
      <c r="H1667" s="231" t="s">
        <v>7652</v>
      </c>
      <c r="I1667" s="232" t="s">
        <v>98</v>
      </c>
      <c r="J1667" s="231" t="s">
        <v>44</v>
      </c>
      <c r="K1667" s="230" t="s">
        <v>114</v>
      </c>
      <c r="L1667" s="230" t="s">
        <v>100</v>
      </c>
      <c r="M1667" s="233">
        <v>0</v>
      </c>
      <c r="N1667" s="234" t="s">
        <v>8271</v>
      </c>
      <c r="O1667" s="230" t="s">
        <v>101</v>
      </c>
      <c r="P1667" s="230" t="s">
        <v>145</v>
      </c>
      <c r="Q1667" s="233">
        <v>23580</v>
      </c>
      <c r="R1667" s="234">
        <v>4</v>
      </c>
      <c r="S1667" s="235" t="s">
        <v>146</v>
      </c>
      <c r="T1667" s="236"/>
      <c r="U1667" s="237" t="s">
        <v>8524</v>
      </c>
      <c r="V1667" s="238" t="s">
        <v>104</v>
      </c>
      <c r="W1667" s="236">
        <v>0</v>
      </c>
      <c r="X1667" s="237" t="s">
        <v>155</v>
      </c>
      <c r="Y1667" s="239">
        <v>0</v>
      </c>
      <c r="Z1667" s="237" t="s">
        <v>156</v>
      </c>
      <c r="AA1667" s="239">
        <v>0</v>
      </c>
      <c r="AB1667" s="240" t="s">
        <v>46</v>
      </c>
      <c r="AC1667" s="241" t="s">
        <v>46</v>
      </c>
      <c r="AD1667" s="241" t="s">
        <v>46</v>
      </c>
      <c r="AE1667" s="237"/>
      <c r="AF1667" s="237"/>
      <c r="AG1667" s="237"/>
      <c r="AH1667" s="237"/>
      <c r="AI1667" s="237" t="s">
        <v>1893</v>
      </c>
      <c r="AJ1667" s="237" t="s">
        <v>1147</v>
      </c>
      <c r="AK1667" s="237" t="s">
        <v>94</v>
      </c>
      <c r="AL1667" s="237" t="s">
        <v>193</v>
      </c>
      <c r="AM1667" s="242">
        <v>4</v>
      </c>
    </row>
    <row r="1668" spans="2:39">
      <c r="B1668" s="228" t="s">
        <v>2020</v>
      </c>
      <c r="C1668" s="229" t="s">
        <v>2019</v>
      </c>
      <c r="D1668" s="230" t="s">
        <v>50</v>
      </c>
      <c r="E1668" s="231" t="s">
        <v>46</v>
      </c>
      <c r="F1668" s="231" t="s">
        <v>46</v>
      </c>
      <c r="G1668" s="231" t="s">
        <v>46</v>
      </c>
      <c r="H1668" s="231" t="s">
        <v>46</v>
      </c>
      <c r="I1668" s="232" t="s">
        <v>46</v>
      </c>
      <c r="J1668" s="231" t="s">
        <v>46</v>
      </c>
      <c r="K1668" s="230" t="s">
        <v>46</v>
      </c>
      <c r="L1668" s="230" t="s">
        <v>46</v>
      </c>
      <c r="M1668" s="233">
        <v>0</v>
      </c>
      <c r="N1668" s="234" t="s">
        <v>46</v>
      </c>
      <c r="O1668" s="230" t="s">
        <v>46</v>
      </c>
      <c r="P1668" s="230" t="s">
        <v>46</v>
      </c>
      <c r="Q1668" s="233">
        <v>0</v>
      </c>
      <c r="R1668" s="234">
        <v>0</v>
      </c>
      <c r="S1668" s="235" t="s">
        <v>46</v>
      </c>
      <c r="T1668" s="236"/>
      <c r="U1668" s="237"/>
      <c r="V1668" s="238" t="s">
        <v>46</v>
      </c>
      <c r="W1668" s="236">
        <v>0</v>
      </c>
      <c r="X1668" s="237" t="s">
        <v>46</v>
      </c>
      <c r="Y1668" s="239">
        <v>0</v>
      </c>
      <c r="Z1668" s="237" t="s">
        <v>46</v>
      </c>
      <c r="AA1668" s="239">
        <v>0</v>
      </c>
      <c r="AB1668" s="240" t="s">
        <v>46</v>
      </c>
      <c r="AC1668" s="241" t="s">
        <v>46</v>
      </c>
      <c r="AD1668" s="241" t="s">
        <v>46</v>
      </c>
      <c r="AE1668" s="237"/>
      <c r="AF1668" s="237"/>
      <c r="AG1668" s="237"/>
      <c r="AH1668" s="237"/>
      <c r="AI1668" s="237" t="s">
        <v>1893</v>
      </c>
      <c r="AJ1668" s="237" t="s">
        <v>1147</v>
      </c>
      <c r="AK1668" s="237" t="s">
        <v>94</v>
      </c>
      <c r="AL1668" s="237" t="s">
        <v>195</v>
      </c>
      <c r="AM1668" s="242">
        <v>4</v>
      </c>
    </row>
    <row r="1669" spans="2:39">
      <c r="B1669" s="228" t="s">
        <v>2021</v>
      </c>
      <c r="C1669" s="229" t="s">
        <v>2019</v>
      </c>
      <c r="D1669" s="230" t="s">
        <v>52</v>
      </c>
      <c r="E1669" s="231" t="s">
        <v>46</v>
      </c>
      <c r="F1669" s="231" t="s">
        <v>46</v>
      </c>
      <c r="G1669" s="231" t="s">
        <v>46</v>
      </c>
      <c r="H1669" s="231" t="s">
        <v>46</v>
      </c>
      <c r="I1669" s="232" t="s">
        <v>46</v>
      </c>
      <c r="J1669" s="231" t="s">
        <v>46</v>
      </c>
      <c r="K1669" s="230" t="s">
        <v>46</v>
      </c>
      <c r="L1669" s="230" t="s">
        <v>46</v>
      </c>
      <c r="M1669" s="233">
        <v>0</v>
      </c>
      <c r="N1669" s="234" t="s">
        <v>46</v>
      </c>
      <c r="O1669" s="230" t="s">
        <v>46</v>
      </c>
      <c r="P1669" s="230" t="s">
        <v>46</v>
      </c>
      <c r="Q1669" s="233">
        <v>0</v>
      </c>
      <c r="R1669" s="234">
        <v>0</v>
      </c>
      <c r="S1669" s="235" t="s">
        <v>46</v>
      </c>
      <c r="T1669" s="236"/>
      <c r="U1669" s="237"/>
      <c r="V1669" s="238" t="s">
        <v>46</v>
      </c>
      <c r="W1669" s="236">
        <v>0</v>
      </c>
      <c r="X1669" s="237" t="s">
        <v>46</v>
      </c>
      <c r="Y1669" s="239">
        <v>0</v>
      </c>
      <c r="Z1669" s="237" t="s">
        <v>46</v>
      </c>
      <c r="AA1669" s="239">
        <v>0</v>
      </c>
      <c r="AB1669" s="240" t="s">
        <v>46</v>
      </c>
      <c r="AC1669" s="241" t="s">
        <v>46</v>
      </c>
      <c r="AD1669" s="241" t="s">
        <v>46</v>
      </c>
      <c r="AE1669" s="237"/>
      <c r="AF1669" s="237"/>
      <c r="AG1669" s="237"/>
      <c r="AH1669" s="237"/>
      <c r="AI1669" s="237" t="s">
        <v>1893</v>
      </c>
      <c r="AJ1669" s="237" t="s">
        <v>1147</v>
      </c>
      <c r="AK1669" s="237" t="s">
        <v>94</v>
      </c>
      <c r="AL1669" s="237" t="s">
        <v>198</v>
      </c>
      <c r="AM1669" s="242">
        <v>4</v>
      </c>
    </row>
    <row r="1670" spans="2:39">
      <c r="B1670" s="228" t="s">
        <v>2022</v>
      </c>
      <c r="C1670" s="229" t="s">
        <v>2016</v>
      </c>
      <c r="D1670" s="230" t="s">
        <v>52</v>
      </c>
      <c r="E1670" s="231" t="s">
        <v>46</v>
      </c>
      <c r="F1670" s="231" t="s">
        <v>46</v>
      </c>
      <c r="G1670" s="231" t="s">
        <v>46</v>
      </c>
      <c r="H1670" s="231" t="s">
        <v>46</v>
      </c>
      <c r="I1670" s="232" t="s">
        <v>46</v>
      </c>
      <c r="J1670" s="231" t="s">
        <v>46</v>
      </c>
      <c r="K1670" s="230" t="s">
        <v>46</v>
      </c>
      <c r="L1670" s="230" t="s">
        <v>46</v>
      </c>
      <c r="M1670" s="233">
        <v>0</v>
      </c>
      <c r="N1670" s="234" t="s">
        <v>46</v>
      </c>
      <c r="O1670" s="230" t="s">
        <v>46</v>
      </c>
      <c r="P1670" s="230" t="s">
        <v>46</v>
      </c>
      <c r="Q1670" s="233">
        <v>0</v>
      </c>
      <c r="R1670" s="234">
        <v>0</v>
      </c>
      <c r="S1670" s="235" t="s">
        <v>46</v>
      </c>
      <c r="T1670" s="236"/>
      <c r="U1670" s="237"/>
      <c r="V1670" s="238" t="s">
        <v>46</v>
      </c>
      <c r="W1670" s="236">
        <v>0</v>
      </c>
      <c r="X1670" s="237" t="s">
        <v>46</v>
      </c>
      <c r="Y1670" s="239">
        <v>0</v>
      </c>
      <c r="Z1670" s="237" t="s">
        <v>46</v>
      </c>
      <c r="AA1670" s="239">
        <v>0</v>
      </c>
      <c r="AB1670" s="240" t="s">
        <v>46</v>
      </c>
      <c r="AC1670" s="241" t="s">
        <v>46</v>
      </c>
      <c r="AD1670" s="241" t="s">
        <v>46</v>
      </c>
      <c r="AE1670" s="237"/>
      <c r="AF1670" s="237"/>
      <c r="AG1670" s="237"/>
      <c r="AH1670" s="237"/>
      <c r="AI1670" s="237" t="s">
        <v>1893</v>
      </c>
      <c r="AJ1670" s="237" t="s">
        <v>1147</v>
      </c>
      <c r="AK1670" s="237" t="s">
        <v>94</v>
      </c>
      <c r="AL1670" s="237" t="s">
        <v>200</v>
      </c>
      <c r="AM1670" s="242">
        <v>4</v>
      </c>
    </row>
    <row r="1671" spans="2:39">
      <c r="B1671" s="228" t="s">
        <v>2023</v>
      </c>
      <c r="C1671" s="229" t="s">
        <v>2016</v>
      </c>
      <c r="D1671" s="230" t="s">
        <v>54</v>
      </c>
      <c r="E1671" s="231" t="s">
        <v>46</v>
      </c>
      <c r="F1671" s="231" t="s">
        <v>46</v>
      </c>
      <c r="G1671" s="231" t="s">
        <v>46</v>
      </c>
      <c r="H1671" s="231" t="s">
        <v>46</v>
      </c>
      <c r="I1671" s="232" t="s">
        <v>46</v>
      </c>
      <c r="J1671" s="231" t="s">
        <v>46</v>
      </c>
      <c r="K1671" s="230" t="s">
        <v>46</v>
      </c>
      <c r="L1671" s="230" t="s">
        <v>46</v>
      </c>
      <c r="M1671" s="233">
        <v>0</v>
      </c>
      <c r="N1671" s="234" t="s">
        <v>46</v>
      </c>
      <c r="O1671" s="230" t="s">
        <v>46</v>
      </c>
      <c r="P1671" s="230" t="s">
        <v>46</v>
      </c>
      <c r="Q1671" s="233">
        <v>0</v>
      </c>
      <c r="R1671" s="234">
        <v>0</v>
      </c>
      <c r="S1671" s="235" t="s">
        <v>46</v>
      </c>
      <c r="T1671" s="236"/>
      <c r="U1671" s="237"/>
      <c r="V1671" s="238" t="s">
        <v>46</v>
      </c>
      <c r="W1671" s="236">
        <v>0</v>
      </c>
      <c r="X1671" s="237" t="s">
        <v>46</v>
      </c>
      <c r="Y1671" s="239">
        <v>0</v>
      </c>
      <c r="Z1671" s="237" t="s">
        <v>46</v>
      </c>
      <c r="AA1671" s="239">
        <v>0</v>
      </c>
      <c r="AB1671" s="240" t="s">
        <v>46</v>
      </c>
      <c r="AC1671" s="241" t="s">
        <v>46</v>
      </c>
      <c r="AD1671" s="241" t="s">
        <v>46</v>
      </c>
      <c r="AE1671" s="237"/>
      <c r="AF1671" s="237"/>
      <c r="AG1671" s="237"/>
      <c r="AH1671" s="237"/>
      <c r="AI1671" s="237" t="s">
        <v>1893</v>
      </c>
      <c r="AJ1671" s="237" t="s">
        <v>1147</v>
      </c>
      <c r="AK1671" s="237" t="s">
        <v>94</v>
      </c>
      <c r="AL1671" s="237" t="s">
        <v>203</v>
      </c>
      <c r="AM1671" s="242">
        <v>4</v>
      </c>
    </row>
    <row r="1672" spans="2:39">
      <c r="B1672" s="228" t="s">
        <v>2024</v>
      </c>
      <c r="C1672" s="229" t="s">
        <v>2008</v>
      </c>
      <c r="D1672" s="230" t="s">
        <v>50</v>
      </c>
      <c r="E1672" s="231" t="s">
        <v>46</v>
      </c>
      <c r="F1672" s="231" t="s">
        <v>46</v>
      </c>
      <c r="G1672" s="231" t="s">
        <v>46</v>
      </c>
      <c r="H1672" s="231" t="s">
        <v>46</v>
      </c>
      <c r="I1672" s="232" t="s">
        <v>46</v>
      </c>
      <c r="J1672" s="231" t="s">
        <v>46</v>
      </c>
      <c r="K1672" s="230" t="s">
        <v>46</v>
      </c>
      <c r="L1672" s="230" t="s">
        <v>46</v>
      </c>
      <c r="M1672" s="233">
        <v>0</v>
      </c>
      <c r="N1672" s="234" t="s">
        <v>46</v>
      </c>
      <c r="O1672" s="230" t="s">
        <v>46</v>
      </c>
      <c r="P1672" s="230" t="s">
        <v>46</v>
      </c>
      <c r="Q1672" s="233">
        <v>0</v>
      </c>
      <c r="R1672" s="234">
        <v>0</v>
      </c>
      <c r="S1672" s="235" t="s">
        <v>46</v>
      </c>
      <c r="T1672" s="236"/>
      <c r="U1672" s="237"/>
      <c r="V1672" s="238" t="s">
        <v>46</v>
      </c>
      <c r="W1672" s="236">
        <v>0</v>
      </c>
      <c r="X1672" s="237" t="s">
        <v>46</v>
      </c>
      <c r="Y1672" s="239">
        <v>0</v>
      </c>
      <c r="Z1672" s="237" t="s">
        <v>46</v>
      </c>
      <c r="AA1672" s="239">
        <v>0</v>
      </c>
      <c r="AB1672" s="240" t="s">
        <v>46</v>
      </c>
      <c r="AC1672" s="241" t="s">
        <v>46</v>
      </c>
      <c r="AD1672" s="241" t="s">
        <v>46</v>
      </c>
      <c r="AE1672" s="237"/>
      <c r="AF1672" s="237"/>
      <c r="AG1672" s="237"/>
      <c r="AH1672" s="237"/>
      <c r="AI1672" s="237" t="s">
        <v>1893</v>
      </c>
      <c r="AJ1672" s="237" t="s">
        <v>1147</v>
      </c>
      <c r="AK1672" s="237" t="s">
        <v>94</v>
      </c>
      <c r="AL1672" s="237" t="s">
        <v>205</v>
      </c>
      <c r="AM1672" s="242">
        <v>4</v>
      </c>
    </row>
    <row r="1673" spans="2:39">
      <c r="B1673" s="228" t="s">
        <v>2025</v>
      </c>
      <c r="C1673" s="229" t="s">
        <v>2008</v>
      </c>
      <c r="D1673" s="230" t="s">
        <v>54</v>
      </c>
      <c r="E1673" s="231" t="s">
        <v>46</v>
      </c>
      <c r="F1673" s="231" t="s">
        <v>46</v>
      </c>
      <c r="G1673" s="231" t="s">
        <v>46</v>
      </c>
      <c r="H1673" s="231" t="s">
        <v>46</v>
      </c>
      <c r="I1673" s="232" t="s">
        <v>46</v>
      </c>
      <c r="J1673" s="231" t="s">
        <v>46</v>
      </c>
      <c r="K1673" s="230" t="s">
        <v>46</v>
      </c>
      <c r="L1673" s="230" t="s">
        <v>46</v>
      </c>
      <c r="M1673" s="233">
        <v>0</v>
      </c>
      <c r="N1673" s="234" t="s">
        <v>46</v>
      </c>
      <c r="O1673" s="230" t="s">
        <v>46</v>
      </c>
      <c r="P1673" s="230" t="s">
        <v>46</v>
      </c>
      <c r="Q1673" s="233">
        <v>0</v>
      </c>
      <c r="R1673" s="234">
        <v>0</v>
      </c>
      <c r="S1673" s="235" t="s">
        <v>46</v>
      </c>
      <c r="T1673" s="236"/>
      <c r="U1673" s="237"/>
      <c r="V1673" s="238" t="s">
        <v>46</v>
      </c>
      <c r="W1673" s="236">
        <v>0</v>
      </c>
      <c r="X1673" s="237" t="s">
        <v>46</v>
      </c>
      <c r="Y1673" s="239">
        <v>0</v>
      </c>
      <c r="Z1673" s="237" t="s">
        <v>46</v>
      </c>
      <c r="AA1673" s="239">
        <v>0</v>
      </c>
      <c r="AB1673" s="240" t="s">
        <v>46</v>
      </c>
      <c r="AC1673" s="241" t="s">
        <v>46</v>
      </c>
      <c r="AD1673" s="241" t="s">
        <v>46</v>
      </c>
      <c r="AE1673" s="237"/>
      <c r="AF1673" s="237"/>
      <c r="AG1673" s="237"/>
      <c r="AH1673" s="237"/>
      <c r="AI1673" s="237" t="s">
        <v>1893</v>
      </c>
      <c r="AJ1673" s="237" t="s">
        <v>1147</v>
      </c>
      <c r="AK1673" s="237" t="s">
        <v>94</v>
      </c>
      <c r="AL1673" s="237" t="s">
        <v>207</v>
      </c>
      <c r="AM1673" s="242">
        <v>4</v>
      </c>
    </row>
    <row r="1674" spans="2:39">
      <c r="B1674" s="228" t="s">
        <v>2026</v>
      </c>
      <c r="C1674" s="229" t="s">
        <v>2008</v>
      </c>
      <c r="D1674" s="230" t="s">
        <v>164</v>
      </c>
      <c r="E1674" s="231" t="s">
        <v>46</v>
      </c>
      <c r="F1674" s="231" t="s">
        <v>46</v>
      </c>
      <c r="G1674" s="231" t="s">
        <v>46</v>
      </c>
      <c r="H1674" s="231" t="s">
        <v>46</v>
      </c>
      <c r="I1674" s="232" t="s">
        <v>46</v>
      </c>
      <c r="J1674" s="231" t="s">
        <v>46</v>
      </c>
      <c r="K1674" s="230" t="s">
        <v>46</v>
      </c>
      <c r="L1674" s="230" t="s">
        <v>46</v>
      </c>
      <c r="M1674" s="233">
        <v>0</v>
      </c>
      <c r="N1674" s="234" t="s">
        <v>46</v>
      </c>
      <c r="O1674" s="230" t="s">
        <v>46</v>
      </c>
      <c r="P1674" s="230" t="s">
        <v>46</v>
      </c>
      <c r="Q1674" s="233">
        <v>0</v>
      </c>
      <c r="R1674" s="234">
        <v>0</v>
      </c>
      <c r="S1674" s="235" t="s">
        <v>46</v>
      </c>
      <c r="T1674" s="236"/>
      <c r="U1674" s="237"/>
      <c r="V1674" s="238" t="s">
        <v>46</v>
      </c>
      <c r="W1674" s="236">
        <v>0</v>
      </c>
      <c r="X1674" s="237" t="s">
        <v>46</v>
      </c>
      <c r="Y1674" s="239">
        <v>0</v>
      </c>
      <c r="Z1674" s="237" t="s">
        <v>46</v>
      </c>
      <c r="AA1674" s="239">
        <v>0</v>
      </c>
      <c r="AB1674" s="240" t="s">
        <v>46</v>
      </c>
      <c r="AC1674" s="241" t="s">
        <v>46</v>
      </c>
      <c r="AD1674" s="241" t="s">
        <v>46</v>
      </c>
      <c r="AE1674" s="237"/>
      <c r="AF1674" s="237"/>
      <c r="AG1674" s="237"/>
      <c r="AH1674" s="237"/>
      <c r="AI1674" s="237" t="s">
        <v>1893</v>
      </c>
      <c r="AJ1674" s="237" t="s">
        <v>1147</v>
      </c>
      <c r="AK1674" s="237" t="s">
        <v>94</v>
      </c>
      <c r="AL1674" s="237" t="s">
        <v>209</v>
      </c>
      <c r="AM1674" s="242">
        <v>4</v>
      </c>
    </row>
    <row r="1675" spans="2:39">
      <c r="B1675" s="228" t="s">
        <v>2027</v>
      </c>
      <c r="C1675" s="229" t="s">
        <v>2012</v>
      </c>
      <c r="D1675" s="230" t="s">
        <v>54</v>
      </c>
      <c r="E1675" s="231" t="s">
        <v>38</v>
      </c>
      <c r="F1675" s="231" t="s">
        <v>97</v>
      </c>
      <c r="G1675" s="231" t="s">
        <v>35</v>
      </c>
      <c r="H1675" s="231" t="s">
        <v>7652</v>
      </c>
      <c r="I1675" s="232" t="s">
        <v>563</v>
      </c>
      <c r="J1675" s="231" t="s">
        <v>44</v>
      </c>
      <c r="K1675" s="230" t="s">
        <v>114</v>
      </c>
      <c r="L1675" s="230" t="s">
        <v>100</v>
      </c>
      <c r="M1675" s="233">
        <v>0</v>
      </c>
      <c r="N1675" s="234" t="s">
        <v>8271</v>
      </c>
      <c r="O1675" s="230" t="s">
        <v>101</v>
      </c>
      <c r="P1675" s="230" t="s">
        <v>145</v>
      </c>
      <c r="Q1675" s="233">
        <v>91300</v>
      </c>
      <c r="R1675" s="234">
        <v>2</v>
      </c>
      <c r="S1675" s="235" t="s">
        <v>146</v>
      </c>
      <c r="T1675" s="236"/>
      <c r="U1675" s="237" t="s">
        <v>8524</v>
      </c>
      <c r="V1675" s="238" t="s">
        <v>104</v>
      </c>
      <c r="W1675" s="236">
        <v>0</v>
      </c>
      <c r="X1675" s="237" t="s">
        <v>155</v>
      </c>
      <c r="Y1675" s="239">
        <v>0</v>
      </c>
      <c r="Z1675" s="237" t="s">
        <v>156</v>
      </c>
      <c r="AA1675" s="239">
        <v>0</v>
      </c>
      <c r="AB1675" s="240" t="s">
        <v>46</v>
      </c>
      <c r="AC1675" s="241" t="s">
        <v>46</v>
      </c>
      <c r="AD1675" s="241" t="s">
        <v>46</v>
      </c>
      <c r="AE1675" s="237"/>
      <c r="AF1675" s="237"/>
      <c r="AG1675" s="237"/>
      <c r="AH1675" s="237"/>
      <c r="AI1675" s="237" t="s">
        <v>1893</v>
      </c>
      <c r="AJ1675" s="237" t="s">
        <v>1147</v>
      </c>
      <c r="AK1675" s="237" t="s">
        <v>94</v>
      </c>
      <c r="AL1675" s="237" t="s">
        <v>255</v>
      </c>
      <c r="AM1675" s="242">
        <v>4</v>
      </c>
    </row>
    <row r="1676" spans="2:39">
      <c r="B1676" s="228" t="s">
        <v>2028</v>
      </c>
      <c r="C1676" s="229" t="s">
        <v>2019</v>
      </c>
      <c r="D1676" s="230" t="s">
        <v>54</v>
      </c>
      <c r="E1676" s="231" t="s">
        <v>38</v>
      </c>
      <c r="F1676" s="231" t="s">
        <v>97</v>
      </c>
      <c r="G1676" s="231" t="s">
        <v>35</v>
      </c>
      <c r="H1676" s="231" t="s">
        <v>7652</v>
      </c>
      <c r="I1676" s="232" t="s">
        <v>98</v>
      </c>
      <c r="J1676" s="231" t="s">
        <v>44</v>
      </c>
      <c r="K1676" s="230" t="s">
        <v>114</v>
      </c>
      <c r="L1676" s="230" t="s">
        <v>100</v>
      </c>
      <c r="M1676" s="233">
        <v>0</v>
      </c>
      <c r="N1676" s="234" t="s">
        <v>8271</v>
      </c>
      <c r="O1676" s="230" t="s">
        <v>101</v>
      </c>
      <c r="P1676" s="230" t="s">
        <v>145</v>
      </c>
      <c r="Q1676" s="233">
        <v>22520</v>
      </c>
      <c r="R1676" s="234">
        <v>4</v>
      </c>
      <c r="S1676" s="235" t="s">
        <v>146</v>
      </c>
      <c r="T1676" s="236"/>
      <c r="U1676" s="237" t="s">
        <v>8524</v>
      </c>
      <c r="V1676" s="238" t="s">
        <v>104</v>
      </c>
      <c r="W1676" s="236">
        <v>0</v>
      </c>
      <c r="X1676" s="237" t="s">
        <v>155</v>
      </c>
      <c r="Y1676" s="239">
        <v>0</v>
      </c>
      <c r="Z1676" s="237" t="s">
        <v>156</v>
      </c>
      <c r="AA1676" s="239">
        <v>0</v>
      </c>
      <c r="AB1676" s="240" t="s">
        <v>46</v>
      </c>
      <c r="AC1676" s="241" t="s">
        <v>46</v>
      </c>
      <c r="AD1676" s="241" t="s">
        <v>46</v>
      </c>
      <c r="AE1676" s="237"/>
      <c r="AF1676" s="237"/>
      <c r="AG1676" s="237"/>
      <c r="AH1676" s="237"/>
      <c r="AI1676" s="237" t="s">
        <v>1893</v>
      </c>
      <c r="AJ1676" s="237" t="s">
        <v>1147</v>
      </c>
      <c r="AK1676" s="237" t="s">
        <v>94</v>
      </c>
      <c r="AL1676" s="237" t="s">
        <v>257</v>
      </c>
      <c r="AM1676" s="242">
        <v>4</v>
      </c>
    </row>
    <row r="1677" spans="2:39">
      <c r="B1677" s="228" t="s">
        <v>2029</v>
      </c>
      <c r="C1677" s="229" t="s">
        <v>2019</v>
      </c>
      <c r="D1677" s="230" t="s">
        <v>164</v>
      </c>
      <c r="E1677" s="231" t="s">
        <v>46</v>
      </c>
      <c r="F1677" s="231" t="s">
        <v>46</v>
      </c>
      <c r="G1677" s="231" t="s">
        <v>46</v>
      </c>
      <c r="H1677" s="231" t="s">
        <v>46</v>
      </c>
      <c r="I1677" s="232" t="s">
        <v>46</v>
      </c>
      <c r="J1677" s="231" t="s">
        <v>46</v>
      </c>
      <c r="K1677" s="230" t="s">
        <v>46</v>
      </c>
      <c r="L1677" s="230" t="s">
        <v>46</v>
      </c>
      <c r="M1677" s="233">
        <v>0</v>
      </c>
      <c r="N1677" s="234" t="s">
        <v>46</v>
      </c>
      <c r="O1677" s="230" t="s">
        <v>46</v>
      </c>
      <c r="P1677" s="230" t="s">
        <v>46</v>
      </c>
      <c r="Q1677" s="233">
        <v>0</v>
      </c>
      <c r="R1677" s="234">
        <v>0</v>
      </c>
      <c r="S1677" s="235" t="s">
        <v>46</v>
      </c>
      <c r="T1677" s="236"/>
      <c r="U1677" s="237"/>
      <c r="V1677" s="238" t="s">
        <v>46</v>
      </c>
      <c r="W1677" s="236">
        <v>0</v>
      </c>
      <c r="X1677" s="237" t="s">
        <v>46</v>
      </c>
      <c r="Y1677" s="239">
        <v>0</v>
      </c>
      <c r="Z1677" s="237" t="s">
        <v>46</v>
      </c>
      <c r="AA1677" s="239">
        <v>0</v>
      </c>
      <c r="AB1677" s="240" t="s">
        <v>46</v>
      </c>
      <c r="AC1677" s="241" t="s">
        <v>46</v>
      </c>
      <c r="AD1677" s="241" t="s">
        <v>46</v>
      </c>
      <c r="AE1677" s="237"/>
      <c r="AF1677" s="237"/>
      <c r="AG1677" s="237"/>
      <c r="AH1677" s="237"/>
      <c r="AI1677" s="237" t="s">
        <v>1893</v>
      </c>
      <c r="AJ1677" s="237" t="s">
        <v>1147</v>
      </c>
      <c r="AK1677" s="237" t="s">
        <v>94</v>
      </c>
      <c r="AL1677" s="237" t="s">
        <v>259</v>
      </c>
      <c r="AM1677" s="242">
        <v>4</v>
      </c>
    </row>
    <row r="1678" spans="2:39">
      <c r="B1678" s="180" t="s">
        <v>2030</v>
      </c>
      <c r="C1678" s="181" t="s">
        <v>2031</v>
      </c>
      <c r="D1678" s="182" t="s">
        <v>46</v>
      </c>
      <c r="E1678" s="183" t="s">
        <v>46</v>
      </c>
      <c r="F1678" s="183" t="s">
        <v>46</v>
      </c>
      <c r="G1678" s="183" t="s">
        <v>46</v>
      </c>
      <c r="H1678" s="183" t="s">
        <v>46</v>
      </c>
      <c r="I1678" s="184" t="s">
        <v>46</v>
      </c>
      <c r="J1678" s="183" t="s">
        <v>46</v>
      </c>
      <c r="K1678" s="182" t="s">
        <v>46</v>
      </c>
      <c r="L1678" s="182" t="s">
        <v>46</v>
      </c>
      <c r="M1678" s="185">
        <v>0</v>
      </c>
      <c r="N1678" s="186" t="s">
        <v>46</v>
      </c>
      <c r="O1678" s="182" t="s">
        <v>46</v>
      </c>
      <c r="P1678" s="182" t="s">
        <v>46</v>
      </c>
      <c r="Q1678" s="185">
        <v>0</v>
      </c>
      <c r="R1678" s="186">
        <v>0</v>
      </c>
      <c r="S1678" s="187" t="s">
        <v>46</v>
      </c>
      <c r="T1678" s="36"/>
      <c r="U1678" s="35"/>
      <c r="V1678" s="188" t="s">
        <v>46</v>
      </c>
      <c r="W1678" s="36">
        <v>0</v>
      </c>
      <c r="X1678" s="35" t="s">
        <v>46</v>
      </c>
      <c r="Y1678" s="38">
        <v>0</v>
      </c>
      <c r="Z1678" s="35" t="s">
        <v>46</v>
      </c>
      <c r="AA1678" s="38">
        <v>0</v>
      </c>
      <c r="AB1678" s="39" t="s">
        <v>46</v>
      </c>
      <c r="AC1678" s="34" t="s">
        <v>46</v>
      </c>
      <c r="AD1678" s="34" t="s">
        <v>46</v>
      </c>
      <c r="AE1678" s="35"/>
      <c r="AF1678" s="35"/>
      <c r="AG1678" s="35"/>
      <c r="AH1678" s="35"/>
      <c r="AI1678" s="35" t="s">
        <v>1893</v>
      </c>
      <c r="AJ1678" s="35" t="s">
        <v>1307</v>
      </c>
      <c r="AK1678" s="35" t="s">
        <v>46</v>
      </c>
      <c r="AL1678" s="35" t="s">
        <v>46</v>
      </c>
      <c r="AM1678" s="40">
        <v>2</v>
      </c>
    </row>
    <row r="1679" spans="2:39">
      <c r="B1679" s="189" t="s">
        <v>2032</v>
      </c>
      <c r="C1679" s="190" t="s">
        <v>2031</v>
      </c>
      <c r="D1679" s="191" t="s">
        <v>46</v>
      </c>
      <c r="E1679" s="192" t="s">
        <v>46</v>
      </c>
      <c r="F1679" s="192" t="s">
        <v>46</v>
      </c>
      <c r="G1679" s="192" t="s">
        <v>46</v>
      </c>
      <c r="H1679" s="192" t="s">
        <v>46</v>
      </c>
      <c r="I1679" s="193" t="s">
        <v>46</v>
      </c>
      <c r="J1679" s="192" t="s">
        <v>46</v>
      </c>
      <c r="K1679" s="191" t="s">
        <v>46</v>
      </c>
      <c r="L1679" s="191" t="s">
        <v>46</v>
      </c>
      <c r="M1679" s="194">
        <v>0</v>
      </c>
      <c r="N1679" s="195" t="s">
        <v>46</v>
      </c>
      <c r="O1679" s="191" t="s">
        <v>46</v>
      </c>
      <c r="P1679" s="191" t="s">
        <v>46</v>
      </c>
      <c r="Q1679" s="194">
        <v>0</v>
      </c>
      <c r="R1679" s="195">
        <v>0</v>
      </c>
      <c r="S1679" s="196" t="s">
        <v>46</v>
      </c>
      <c r="T1679" s="44"/>
      <c r="U1679" s="43"/>
      <c r="V1679" s="197" t="s">
        <v>46</v>
      </c>
      <c r="W1679" s="44">
        <v>0</v>
      </c>
      <c r="X1679" s="43" t="s">
        <v>46</v>
      </c>
      <c r="Y1679" s="46">
        <v>0</v>
      </c>
      <c r="Z1679" s="43" t="s">
        <v>46</v>
      </c>
      <c r="AA1679" s="46">
        <v>0</v>
      </c>
      <c r="AB1679" s="47" t="s">
        <v>46</v>
      </c>
      <c r="AC1679" s="42" t="s">
        <v>46</v>
      </c>
      <c r="AD1679" s="42" t="s">
        <v>46</v>
      </c>
      <c r="AE1679" s="43"/>
      <c r="AF1679" s="43"/>
      <c r="AG1679" s="43"/>
      <c r="AH1679" s="43"/>
      <c r="AI1679" s="43" t="s">
        <v>1893</v>
      </c>
      <c r="AJ1679" s="43" t="s">
        <v>1307</v>
      </c>
      <c r="AK1679" s="43" t="s">
        <v>94</v>
      </c>
      <c r="AL1679" s="43" t="s">
        <v>46</v>
      </c>
      <c r="AM1679" s="48">
        <v>3</v>
      </c>
    </row>
    <row r="1680" spans="2:39">
      <c r="B1680" s="228" t="s">
        <v>2033</v>
      </c>
      <c r="C1680" s="229" t="s">
        <v>2034</v>
      </c>
      <c r="D1680" s="230" t="s">
        <v>46</v>
      </c>
      <c r="E1680" s="231" t="s">
        <v>38</v>
      </c>
      <c r="F1680" s="231" t="s">
        <v>97</v>
      </c>
      <c r="G1680" s="231" t="s">
        <v>35</v>
      </c>
      <c r="H1680" s="231" t="s">
        <v>7652</v>
      </c>
      <c r="I1680" s="232" t="s">
        <v>316</v>
      </c>
      <c r="J1680" s="231" t="s">
        <v>44</v>
      </c>
      <c r="K1680" s="230" t="s">
        <v>114</v>
      </c>
      <c r="L1680" s="230" t="s">
        <v>100</v>
      </c>
      <c r="M1680" s="233">
        <v>0</v>
      </c>
      <c r="N1680" s="234" t="s">
        <v>8271</v>
      </c>
      <c r="O1680" s="230" t="s">
        <v>101</v>
      </c>
      <c r="P1680" s="230" t="s">
        <v>8294</v>
      </c>
      <c r="Q1680" s="233">
        <v>261252.66</v>
      </c>
      <c r="R1680" s="234">
        <v>4</v>
      </c>
      <c r="S1680" s="235" t="s">
        <v>146</v>
      </c>
      <c r="T1680" s="236"/>
      <c r="U1680" s="237" t="s">
        <v>8524</v>
      </c>
      <c r="V1680" s="238" t="s">
        <v>104</v>
      </c>
      <c r="W1680" s="236">
        <v>0</v>
      </c>
      <c r="X1680" s="237" t="s">
        <v>155</v>
      </c>
      <c r="Y1680" s="239">
        <v>0</v>
      </c>
      <c r="Z1680" s="237" t="s">
        <v>156</v>
      </c>
      <c r="AA1680" s="239">
        <v>0</v>
      </c>
      <c r="AB1680" s="240" t="s">
        <v>46</v>
      </c>
      <c r="AC1680" s="241" t="s">
        <v>46</v>
      </c>
      <c r="AD1680" s="241" t="s">
        <v>46</v>
      </c>
      <c r="AE1680" s="237"/>
      <c r="AF1680" s="237"/>
      <c r="AG1680" s="237"/>
      <c r="AH1680" s="237"/>
      <c r="AI1680" s="237" t="s">
        <v>1893</v>
      </c>
      <c r="AJ1680" s="237" t="s">
        <v>1307</v>
      </c>
      <c r="AK1680" s="237" t="s">
        <v>94</v>
      </c>
      <c r="AL1680" s="237" t="s">
        <v>109</v>
      </c>
      <c r="AM1680" s="242">
        <v>4</v>
      </c>
    </row>
    <row r="1681" spans="2:39">
      <c r="B1681" s="228" t="s">
        <v>2035</v>
      </c>
      <c r="C1681" s="229" t="s">
        <v>2036</v>
      </c>
      <c r="D1681" s="230" t="s">
        <v>46</v>
      </c>
      <c r="E1681" s="231" t="s">
        <v>46</v>
      </c>
      <c r="F1681" s="231" t="s">
        <v>46</v>
      </c>
      <c r="G1681" s="231" t="s">
        <v>46</v>
      </c>
      <c r="H1681" s="231" t="s">
        <v>46</v>
      </c>
      <c r="I1681" s="232" t="s">
        <v>46</v>
      </c>
      <c r="J1681" s="231" t="s">
        <v>46</v>
      </c>
      <c r="K1681" s="230" t="s">
        <v>46</v>
      </c>
      <c r="L1681" s="230" t="s">
        <v>46</v>
      </c>
      <c r="M1681" s="233">
        <v>0</v>
      </c>
      <c r="N1681" s="234" t="s">
        <v>46</v>
      </c>
      <c r="O1681" s="230" t="s">
        <v>46</v>
      </c>
      <c r="P1681" s="230" t="s">
        <v>46</v>
      </c>
      <c r="Q1681" s="233">
        <v>0</v>
      </c>
      <c r="R1681" s="234">
        <v>0</v>
      </c>
      <c r="S1681" s="235" t="s">
        <v>46</v>
      </c>
      <c r="T1681" s="236"/>
      <c r="U1681" s="237"/>
      <c r="V1681" s="238" t="s">
        <v>46</v>
      </c>
      <c r="W1681" s="236">
        <v>0</v>
      </c>
      <c r="X1681" s="237" t="s">
        <v>46</v>
      </c>
      <c r="Y1681" s="239">
        <v>0</v>
      </c>
      <c r="Z1681" s="237" t="s">
        <v>46</v>
      </c>
      <c r="AA1681" s="239">
        <v>0</v>
      </c>
      <c r="AB1681" s="240" t="s">
        <v>46</v>
      </c>
      <c r="AC1681" s="241" t="s">
        <v>46</v>
      </c>
      <c r="AD1681" s="241" t="s">
        <v>46</v>
      </c>
      <c r="AE1681" s="237"/>
      <c r="AF1681" s="237"/>
      <c r="AG1681" s="237"/>
      <c r="AH1681" s="237"/>
      <c r="AI1681" s="237" t="s">
        <v>1893</v>
      </c>
      <c r="AJ1681" s="237" t="s">
        <v>1307</v>
      </c>
      <c r="AK1681" s="237" t="s">
        <v>94</v>
      </c>
      <c r="AL1681" s="237" t="s">
        <v>111</v>
      </c>
      <c r="AM1681" s="242">
        <v>4</v>
      </c>
    </row>
    <row r="1682" spans="2:39">
      <c r="B1682" s="180" t="s">
        <v>2037</v>
      </c>
      <c r="C1682" s="181" t="s">
        <v>2038</v>
      </c>
      <c r="D1682" s="182" t="s">
        <v>46</v>
      </c>
      <c r="E1682" s="183" t="s">
        <v>46</v>
      </c>
      <c r="F1682" s="183" t="s">
        <v>46</v>
      </c>
      <c r="G1682" s="183" t="s">
        <v>46</v>
      </c>
      <c r="H1682" s="183" t="s">
        <v>46</v>
      </c>
      <c r="I1682" s="184" t="s">
        <v>46</v>
      </c>
      <c r="J1682" s="183" t="s">
        <v>46</v>
      </c>
      <c r="K1682" s="182" t="s">
        <v>46</v>
      </c>
      <c r="L1682" s="182" t="s">
        <v>46</v>
      </c>
      <c r="M1682" s="185">
        <v>0</v>
      </c>
      <c r="N1682" s="186" t="s">
        <v>46</v>
      </c>
      <c r="O1682" s="182" t="s">
        <v>46</v>
      </c>
      <c r="P1682" s="182" t="s">
        <v>46</v>
      </c>
      <c r="Q1682" s="185">
        <v>0</v>
      </c>
      <c r="R1682" s="186">
        <v>0</v>
      </c>
      <c r="S1682" s="187" t="s">
        <v>46</v>
      </c>
      <c r="T1682" s="36"/>
      <c r="U1682" s="35"/>
      <c r="V1682" s="188" t="s">
        <v>46</v>
      </c>
      <c r="W1682" s="36">
        <v>0</v>
      </c>
      <c r="X1682" s="35" t="s">
        <v>46</v>
      </c>
      <c r="Y1682" s="38">
        <v>0</v>
      </c>
      <c r="Z1682" s="35" t="s">
        <v>46</v>
      </c>
      <c r="AA1682" s="38">
        <v>0</v>
      </c>
      <c r="AB1682" s="39" t="s">
        <v>46</v>
      </c>
      <c r="AC1682" s="34" t="s">
        <v>46</v>
      </c>
      <c r="AD1682" s="34" t="s">
        <v>46</v>
      </c>
      <c r="AE1682" s="35"/>
      <c r="AF1682" s="35"/>
      <c r="AG1682" s="35"/>
      <c r="AH1682" s="35"/>
      <c r="AI1682" s="35" t="s">
        <v>1893</v>
      </c>
      <c r="AJ1682" s="35" t="s">
        <v>2039</v>
      </c>
      <c r="AK1682" s="35" t="s">
        <v>46</v>
      </c>
      <c r="AL1682" s="35" t="s">
        <v>46</v>
      </c>
      <c r="AM1682" s="40">
        <v>2</v>
      </c>
    </row>
    <row r="1683" spans="2:39">
      <c r="B1683" s="189" t="s">
        <v>2040</v>
      </c>
      <c r="C1683" s="190" t="s">
        <v>2038</v>
      </c>
      <c r="D1683" s="191" t="s">
        <v>46</v>
      </c>
      <c r="E1683" s="192" t="s">
        <v>46</v>
      </c>
      <c r="F1683" s="192" t="s">
        <v>46</v>
      </c>
      <c r="G1683" s="192" t="s">
        <v>46</v>
      </c>
      <c r="H1683" s="192" t="s">
        <v>46</v>
      </c>
      <c r="I1683" s="193" t="s">
        <v>46</v>
      </c>
      <c r="J1683" s="192" t="s">
        <v>46</v>
      </c>
      <c r="K1683" s="191" t="s">
        <v>46</v>
      </c>
      <c r="L1683" s="191" t="s">
        <v>46</v>
      </c>
      <c r="M1683" s="194">
        <v>0</v>
      </c>
      <c r="N1683" s="195" t="s">
        <v>46</v>
      </c>
      <c r="O1683" s="191" t="s">
        <v>46</v>
      </c>
      <c r="P1683" s="191" t="s">
        <v>46</v>
      </c>
      <c r="Q1683" s="194">
        <v>0</v>
      </c>
      <c r="R1683" s="195">
        <v>0</v>
      </c>
      <c r="S1683" s="196" t="s">
        <v>46</v>
      </c>
      <c r="T1683" s="44"/>
      <c r="U1683" s="43"/>
      <c r="V1683" s="197" t="s">
        <v>46</v>
      </c>
      <c r="W1683" s="44">
        <v>0</v>
      </c>
      <c r="X1683" s="43" t="s">
        <v>46</v>
      </c>
      <c r="Y1683" s="46">
        <v>0</v>
      </c>
      <c r="Z1683" s="43" t="s">
        <v>46</v>
      </c>
      <c r="AA1683" s="46">
        <v>0</v>
      </c>
      <c r="AB1683" s="47" t="s">
        <v>46</v>
      </c>
      <c r="AC1683" s="42" t="s">
        <v>46</v>
      </c>
      <c r="AD1683" s="42" t="s">
        <v>46</v>
      </c>
      <c r="AE1683" s="43"/>
      <c r="AF1683" s="43"/>
      <c r="AG1683" s="43"/>
      <c r="AH1683" s="43"/>
      <c r="AI1683" s="43" t="s">
        <v>1893</v>
      </c>
      <c r="AJ1683" s="43" t="s">
        <v>2039</v>
      </c>
      <c r="AK1683" s="43" t="s">
        <v>94</v>
      </c>
      <c r="AL1683" s="43" t="s">
        <v>46</v>
      </c>
      <c r="AM1683" s="48">
        <v>3</v>
      </c>
    </row>
    <row r="1684" spans="2:39">
      <c r="B1684" s="228" t="s">
        <v>2041</v>
      </c>
      <c r="C1684" s="229" t="s">
        <v>2042</v>
      </c>
      <c r="D1684" s="230" t="s">
        <v>46</v>
      </c>
      <c r="E1684" s="231" t="s">
        <v>38</v>
      </c>
      <c r="F1684" s="231" t="s">
        <v>97</v>
      </c>
      <c r="G1684" s="231" t="s">
        <v>35</v>
      </c>
      <c r="H1684" s="231" t="s">
        <v>7652</v>
      </c>
      <c r="I1684" s="232" t="s">
        <v>316</v>
      </c>
      <c r="J1684" s="231" t="s">
        <v>44</v>
      </c>
      <c r="K1684" s="230" t="s">
        <v>114</v>
      </c>
      <c r="L1684" s="230" t="s">
        <v>100</v>
      </c>
      <c r="M1684" s="233">
        <v>0</v>
      </c>
      <c r="N1684" s="234" t="s">
        <v>8271</v>
      </c>
      <c r="O1684" s="230" t="s">
        <v>101</v>
      </c>
      <c r="P1684" s="230" t="s">
        <v>8294</v>
      </c>
      <c r="Q1684" s="233">
        <v>54043.292099999999</v>
      </c>
      <c r="R1684" s="234">
        <v>14</v>
      </c>
      <c r="S1684" s="235" t="s">
        <v>146</v>
      </c>
      <c r="T1684" s="236"/>
      <c r="U1684" s="237" t="s">
        <v>8524</v>
      </c>
      <c r="V1684" s="238" t="s">
        <v>104</v>
      </c>
      <c r="W1684" s="236">
        <v>0</v>
      </c>
      <c r="X1684" s="237" t="s">
        <v>155</v>
      </c>
      <c r="Y1684" s="239">
        <v>0</v>
      </c>
      <c r="Z1684" s="237" t="s">
        <v>156</v>
      </c>
      <c r="AA1684" s="239">
        <v>0</v>
      </c>
      <c r="AB1684" s="240" t="s">
        <v>46</v>
      </c>
      <c r="AC1684" s="241" t="s">
        <v>46</v>
      </c>
      <c r="AD1684" s="241" t="s">
        <v>46</v>
      </c>
      <c r="AE1684" s="237"/>
      <c r="AF1684" s="237"/>
      <c r="AG1684" s="237"/>
      <c r="AH1684" s="237"/>
      <c r="AI1684" s="237" t="s">
        <v>1893</v>
      </c>
      <c r="AJ1684" s="237" t="s">
        <v>2039</v>
      </c>
      <c r="AK1684" s="237" t="s">
        <v>94</v>
      </c>
      <c r="AL1684" s="237" t="s">
        <v>109</v>
      </c>
      <c r="AM1684" s="242">
        <v>4</v>
      </c>
    </row>
    <row r="1685" spans="2:39">
      <c r="B1685" s="228" t="s">
        <v>2043</v>
      </c>
      <c r="C1685" s="229" t="s">
        <v>2044</v>
      </c>
      <c r="D1685" s="230" t="s">
        <v>46</v>
      </c>
      <c r="E1685" s="231" t="s">
        <v>38</v>
      </c>
      <c r="F1685" s="231" t="s">
        <v>97</v>
      </c>
      <c r="G1685" s="231" t="s">
        <v>35</v>
      </c>
      <c r="H1685" s="231" t="s">
        <v>7652</v>
      </c>
      <c r="I1685" s="232" t="s">
        <v>98</v>
      </c>
      <c r="J1685" s="231" t="s">
        <v>44</v>
      </c>
      <c r="K1685" s="230" t="s">
        <v>114</v>
      </c>
      <c r="L1685" s="230" t="s">
        <v>100</v>
      </c>
      <c r="M1685" s="233">
        <v>0</v>
      </c>
      <c r="N1685" s="234" t="s">
        <v>8271</v>
      </c>
      <c r="O1685" s="230" t="s">
        <v>101</v>
      </c>
      <c r="P1685" s="230" t="s">
        <v>8294</v>
      </c>
      <c r="Q1685" s="233">
        <v>38985</v>
      </c>
      <c r="R1685" s="234">
        <v>8</v>
      </c>
      <c r="S1685" s="235" t="s">
        <v>146</v>
      </c>
      <c r="T1685" s="236"/>
      <c r="U1685" s="237" t="s">
        <v>8524</v>
      </c>
      <c r="V1685" s="238" t="s">
        <v>104</v>
      </c>
      <c r="W1685" s="236">
        <v>0</v>
      </c>
      <c r="X1685" s="237" t="s">
        <v>155</v>
      </c>
      <c r="Y1685" s="239">
        <v>0</v>
      </c>
      <c r="Z1685" s="237" t="s">
        <v>156</v>
      </c>
      <c r="AA1685" s="239">
        <v>0</v>
      </c>
      <c r="AB1685" s="240" t="s">
        <v>46</v>
      </c>
      <c r="AC1685" s="241" t="s">
        <v>46</v>
      </c>
      <c r="AD1685" s="241" t="s">
        <v>46</v>
      </c>
      <c r="AE1685" s="237"/>
      <c r="AF1685" s="237"/>
      <c r="AG1685" s="237"/>
      <c r="AH1685" s="237"/>
      <c r="AI1685" s="237" t="s">
        <v>1893</v>
      </c>
      <c r="AJ1685" s="237" t="s">
        <v>2039</v>
      </c>
      <c r="AK1685" s="237" t="s">
        <v>94</v>
      </c>
      <c r="AL1685" s="237" t="s">
        <v>111</v>
      </c>
      <c r="AM1685" s="242">
        <v>4</v>
      </c>
    </row>
    <row r="1686" spans="2:39">
      <c r="B1686" s="228" t="s">
        <v>2045</v>
      </c>
      <c r="C1686" s="229" t="s">
        <v>2046</v>
      </c>
      <c r="D1686" s="230" t="s">
        <v>46</v>
      </c>
      <c r="E1686" s="231" t="s">
        <v>38</v>
      </c>
      <c r="F1686" s="231" t="s">
        <v>97</v>
      </c>
      <c r="G1686" s="231" t="s">
        <v>35</v>
      </c>
      <c r="H1686" s="231" t="s">
        <v>7652</v>
      </c>
      <c r="I1686" s="232" t="s">
        <v>98</v>
      </c>
      <c r="J1686" s="231" t="s">
        <v>44</v>
      </c>
      <c r="K1686" s="230" t="s">
        <v>114</v>
      </c>
      <c r="L1686" s="230" t="s">
        <v>100</v>
      </c>
      <c r="M1686" s="233">
        <v>0</v>
      </c>
      <c r="N1686" s="234" t="s">
        <v>8271</v>
      </c>
      <c r="O1686" s="230" t="s">
        <v>101</v>
      </c>
      <c r="P1686" s="230" t="s">
        <v>8294</v>
      </c>
      <c r="Q1686" s="233">
        <v>29600</v>
      </c>
      <c r="R1686" s="234">
        <v>8</v>
      </c>
      <c r="S1686" s="235" t="s">
        <v>146</v>
      </c>
      <c r="T1686" s="236"/>
      <c r="U1686" s="237" t="s">
        <v>8524</v>
      </c>
      <c r="V1686" s="238" t="s">
        <v>104</v>
      </c>
      <c r="W1686" s="236">
        <v>0</v>
      </c>
      <c r="X1686" s="237" t="s">
        <v>155</v>
      </c>
      <c r="Y1686" s="239">
        <v>0</v>
      </c>
      <c r="Z1686" s="237" t="s">
        <v>156</v>
      </c>
      <c r="AA1686" s="239">
        <v>0</v>
      </c>
      <c r="AB1686" s="240" t="s">
        <v>46</v>
      </c>
      <c r="AC1686" s="241" t="s">
        <v>46</v>
      </c>
      <c r="AD1686" s="241" t="s">
        <v>46</v>
      </c>
      <c r="AE1686" s="237"/>
      <c r="AF1686" s="237"/>
      <c r="AG1686" s="237"/>
      <c r="AH1686" s="237"/>
      <c r="AI1686" s="237" t="s">
        <v>1893</v>
      </c>
      <c r="AJ1686" s="237" t="s">
        <v>2039</v>
      </c>
      <c r="AK1686" s="237" t="s">
        <v>94</v>
      </c>
      <c r="AL1686" s="237" t="s">
        <v>112</v>
      </c>
      <c r="AM1686" s="242">
        <v>4</v>
      </c>
    </row>
    <row r="1687" spans="2:39">
      <c r="B1687" s="180" t="s">
        <v>2047</v>
      </c>
      <c r="C1687" s="181" t="s">
        <v>2048</v>
      </c>
      <c r="D1687" s="182" t="s">
        <v>46</v>
      </c>
      <c r="E1687" s="183" t="s">
        <v>46</v>
      </c>
      <c r="F1687" s="183" t="s">
        <v>46</v>
      </c>
      <c r="G1687" s="183" t="s">
        <v>46</v>
      </c>
      <c r="H1687" s="183" t="s">
        <v>46</v>
      </c>
      <c r="I1687" s="184" t="s">
        <v>46</v>
      </c>
      <c r="J1687" s="183" t="s">
        <v>46</v>
      </c>
      <c r="K1687" s="182" t="s">
        <v>46</v>
      </c>
      <c r="L1687" s="182" t="s">
        <v>46</v>
      </c>
      <c r="M1687" s="185">
        <v>0</v>
      </c>
      <c r="N1687" s="186" t="s">
        <v>46</v>
      </c>
      <c r="O1687" s="182" t="s">
        <v>46</v>
      </c>
      <c r="P1687" s="182" t="s">
        <v>46</v>
      </c>
      <c r="Q1687" s="185">
        <v>0</v>
      </c>
      <c r="R1687" s="186">
        <v>0</v>
      </c>
      <c r="S1687" s="187" t="s">
        <v>46</v>
      </c>
      <c r="T1687" s="36"/>
      <c r="U1687" s="35"/>
      <c r="V1687" s="188" t="s">
        <v>46</v>
      </c>
      <c r="W1687" s="36">
        <v>0</v>
      </c>
      <c r="X1687" s="35" t="s">
        <v>46</v>
      </c>
      <c r="Y1687" s="38">
        <v>0</v>
      </c>
      <c r="Z1687" s="35" t="s">
        <v>46</v>
      </c>
      <c r="AA1687" s="38">
        <v>0</v>
      </c>
      <c r="AB1687" s="39" t="s">
        <v>46</v>
      </c>
      <c r="AC1687" s="34" t="s">
        <v>46</v>
      </c>
      <c r="AD1687" s="34" t="s">
        <v>46</v>
      </c>
      <c r="AE1687" s="35"/>
      <c r="AF1687" s="35"/>
      <c r="AG1687" s="35"/>
      <c r="AH1687" s="35"/>
      <c r="AI1687" s="35" t="s">
        <v>1893</v>
      </c>
      <c r="AJ1687" s="35" t="s">
        <v>2049</v>
      </c>
      <c r="AK1687" s="35" t="s">
        <v>46</v>
      </c>
      <c r="AL1687" s="35" t="s">
        <v>46</v>
      </c>
      <c r="AM1687" s="40">
        <v>2</v>
      </c>
    </row>
    <row r="1688" spans="2:39">
      <c r="B1688" s="189" t="s">
        <v>2050</v>
      </c>
      <c r="C1688" s="190" t="s">
        <v>2048</v>
      </c>
      <c r="D1688" s="191" t="s">
        <v>46</v>
      </c>
      <c r="E1688" s="192" t="s">
        <v>46</v>
      </c>
      <c r="F1688" s="192" t="s">
        <v>46</v>
      </c>
      <c r="G1688" s="192" t="s">
        <v>46</v>
      </c>
      <c r="H1688" s="192" t="s">
        <v>46</v>
      </c>
      <c r="I1688" s="193" t="s">
        <v>46</v>
      </c>
      <c r="J1688" s="192" t="s">
        <v>46</v>
      </c>
      <c r="K1688" s="191" t="s">
        <v>46</v>
      </c>
      <c r="L1688" s="191" t="s">
        <v>46</v>
      </c>
      <c r="M1688" s="194">
        <v>0</v>
      </c>
      <c r="N1688" s="195" t="s">
        <v>46</v>
      </c>
      <c r="O1688" s="191" t="s">
        <v>46</v>
      </c>
      <c r="P1688" s="191" t="s">
        <v>46</v>
      </c>
      <c r="Q1688" s="194">
        <v>0</v>
      </c>
      <c r="R1688" s="195">
        <v>0</v>
      </c>
      <c r="S1688" s="196" t="s">
        <v>46</v>
      </c>
      <c r="T1688" s="44"/>
      <c r="U1688" s="43"/>
      <c r="V1688" s="197" t="s">
        <v>46</v>
      </c>
      <c r="W1688" s="44">
        <v>0</v>
      </c>
      <c r="X1688" s="43" t="s">
        <v>46</v>
      </c>
      <c r="Y1688" s="46">
        <v>0</v>
      </c>
      <c r="Z1688" s="43" t="s">
        <v>46</v>
      </c>
      <c r="AA1688" s="46">
        <v>0</v>
      </c>
      <c r="AB1688" s="47" t="s">
        <v>46</v>
      </c>
      <c r="AC1688" s="42" t="s">
        <v>46</v>
      </c>
      <c r="AD1688" s="42" t="s">
        <v>46</v>
      </c>
      <c r="AE1688" s="43"/>
      <c r="AF1688" s="43"/>
      <c r="AG1688" s="43"/>
      <c r="AH1688" s="43"/>
      <c r="AI1688" s="43" t="s">
        <v>1893</v>
      </c>
      <c r="AJ1688" s="43" t="s">
        <v>2049</v>
      </c>
      <c r="AK1688" s="43" t="s">
        <v>94</v>
      </c>
      <c r="AL1688" s="43" t="s">
        <v>46</v>
      </c>
      <c r="AM1688" s="48">
        <v>3</v>
      </c>
    </row>
    <row r="1689" spans="2:39">
      <c r="B1689" s="228" t="s">
        <v>2051</v>
      </c>
      <c r="C1689" s="229" t="s">
        <v>2052</v>
      </c>
      <c r="D1689" s="230" t="s">
        <v>46</v>
      </c>
      <c r="E1689" s="231" t="s">
        <v>38</v>
      </c>
      <c r="F1689" s="231" t="s">
        <v>97</v>
      </c>
      <c r="G1689" s="231" t="s">
        <v>35</v>
      </c>
      <c r="H1689" s="231" t="s">
        <v>7652</v>
      </c>
      <c r="I1689" s="232" t="s">
        <v>98</v>
      </c>
      <c r="J1689" s="231" t="s">
        <v>44</v>
      </c>
      <c r="K1689" s="230" t="s">
        <v>114</v>
      </c>
      <c r="L1689" s="230" t="s">
        <v>100</v>
      </c>
      <c r="M1689" s="233">
        <v>0</v>
      </c>
      <c r="N1689" s="234" t="s">
        <v>8271</v>
      </c>
      <c r="O1689" s="230" t="s">
        <v>101</v>
      </c>
      <c r="P1689" s="230" t="s">
        <v>8294</v>
      </c>
      <c r="Q1689" s="233">
        <v>8815.7999999999993</v>
      </c>
      <c r="R1689" s="234">
        <v>14</v>
      </c>
      <c r="S1689" s="235" t="s">
        <v>146</v>
      </c>
      <c r="T1689" s="236"/>
      <c r="U1689" s="237" t="s">
        <v>8524</v>
      </c>
      <c r="V1689" s="238" t="s">
        <v>104</v>
      </c>
      <c r="W1689" s="236">
        <v>0</v>
      </c>
      <c r="X1689" s="237" t="s">
        <v>155</v>
      </c>
      <c r="Y1689" s="239">
        <v>0</v>
      </c>
      <c r="Z1689" s="237" t="s">
        <v>156</v>
      </c>
      <c r="AA1689" s="239">
        <v>0</v>
      </c>
      <c r="AB1689" s="240" t="s">
        <v>46</v>
      </c>
      <c r="AC1689" s="241" t="s">
        <v>46</v>
      </c>
      <c r="AD1689" s="241" t="s">
        <v>46</v>
      </c>
      <c r="AE1689" s="237"/>
      <c r="AF1689" s="237"/>
      <c r="AG1689" s="237"/>
      <c r="AH1689" s="237"/>
      <c r="AI1689" s="237" t="s">
        <v>1893</v>
      </c>
      <c r="AJ1689" s="237" t="s">
        <v>2049</v>
      </c>
      <c r="AK1689" s="237" t="s">
        <v>94</v>
      </c>
      <c r="AL1689" s="237" t="s">
        <v>109</v>
      </c>
      <c r="AM1689" s="242">
        <v>4</v>
      </c>
    </row>
    <row r="1690" spans="2:39">
      <c r="B1690" s="180" t="s">
        <v>2053</v>
      </c>
      <c r="C1690" s="181" t="s">
        <v>2054</v>
      </c>
      <c r="D1690" s="182" t="s">
        <v>46</v>
      </c>
      <c r="E1690" s="183" t="s">
        <v>46</v>
      </c>
      <c r="F1690" s="183" t="s">
        <v>46</v>
      </c>
      <c r="G1690" s="183" t="s">
        <v>46</v>
      </c>
      <c r="H1690" s="183" t="s">
        <v>46</v>
      </c>
      <c r="I1690" s="184" t="s">
        <v>46</v>
      </c>
      <c r="J1690" s="183" t="s">
        <v>46</v>
      </c>
      <c r="K1690" s="182" t="s">
        <v>46</v>
      </c>
      <c r="L1690" s="182" t="s">
        <v>46</v>
      </c>
      <c r="M1690" s="185">
        <v>0</v>
      </c>
      <c r="N1690" s="186" t="s">
        <v>46</v>
      </c>
      <c r="O1690" s="182" t="s">
        <v>46</v>
      </c>
      <c r="P1690" s="182" t="s">
        <v>46</v>
      </c>
      <c r="Q1690" s="185">
        <v>0</v>
      </c>
      <c r="R1690" s="186">
        <v>0</v>
      </c>
      <c r="S1690" s="187" t="s">
        <v>46</v>
      </c>
      <c r="T1690" s="36"/>
      <c r="U1690" s="35"/>
      <c r="V1690" s="188" t="s">
        <v>46</v>
      </c>
      <c r="W1690" s="36">
        <v>0</v>
      </c>
      <c r="X1690" s="35" t="s">
        <v>46</v>
      </c>
      <c r="Y1690" s="38">
        <v>0</v>
      </c>
      <c r="Z1690" s="35" t="s">
        <v>46</v>
      </c>
      <c r="AA1690" s="38">
        <v>0</v>
      </c>
      <c r="AB1690" s="39" t="s">
        <v>46</v>
      </c>
      <c r="AC1690" s="34" t="s">
        <v>46</v>
      </c>
      <c r="AD1690" s="34" t="s">
        <v>46</v>
      </c>
      <c r="AE1690" s="35"/>
      <c r="AF1690" s="35"/>
      <c r="AG1690" s="35"/>
      <c r="AH1690" s="35"/>
      <c r="AI1690" s="35" t="s">
        <v>1893</v>
      </c>
      <c r="AJ1690" s="35" t="s">
        <v>2055</v>
      </c>
      <c r="AK1690" s="35" t="s">
        <v>46</v>
      </c>
      <c r="AL1690" s="35" t="s">
        <v>46</v>
      </c>
      <c r="AM1690" s="40">
        <v>2</v>
      </c>
    </row>
    <row r="1691" spans="2:39">
      <c r="B1691" s="189" t="s">
        <v>2056</v>
      </c>
      <c r="C1691" s="190" t="s">
        <v>2054</v>
      </c>
      <c r="D1691" s="191" t="s">
        <v>46</v>
      </c>
      <c r="E1691" s="192" t="s">
        <v>46</v>
      </c>
      <c r="F1691" s="192" t="s">
        <v>46</v>
      </c>
      <c r="G1691" s="192" t="s">
        <v>46</v>
      </c>
      <c r="H1691" s="192" t="s">
        <v>46</v>
      </c>
      <c r="I1691" s="193" t="s">
        <v>46</v>
      </c>
      <c r="J1691" s="192" t="s">
        <v>46</v>
      </c>
      <c r="K1691" s="191" t="s">
        <v>46</v>
      </c>
      <c r="L1691" s="191" t="s">
        <v>46</v>
      </c>
      <c r="M1691" s="194">
        <v>0</v>
      </c>
      <c r="N1691" s="195" t="s">
        <v>46</v>
      </c>
      <c r="O1691" s="191" t="s">
        <v>46</v>
      </c>
      <c r="P1691" s="191" t="s">
        <v>46</v>
      </c>
      <c r="Q1691" s="194">
        <v>0</v>
      </c>
      <c r="R1691" s="195">
        <v>0</v>
      </c>
      <c r="S1691" s="196" t="s">
        <v>46</v>
      </c>
      <c r="T1691" s="44"/>
      <c r="U1691" s="43"/>
      <c r="V1691" s="197" t="s">
        <v>46</v>
      </c>
      <c r="W1691" s="44">
        <v>0</v>
      </c>
      <c r="X1691" s="43" t="s">
        <v>46</v>
      </c>
      <c r="Y1691" s="46">
        <v>0</v>
      </c>
      <c r="Z1691" s="43" t="s">
        <v>46</v>
      </c>
      <c r="AA1691" s="46">
        <v>0</v>
      </c>
      <c r="AB1691" s="47" t="s">
        <v>46</v>
      </c>
      <c r="AC1691" s="42" t="s">
        <v>46</v>
      </c>
      <c r="AD1691" s="42" t="s">
        <v>46</v>
      </c>
      <c r="AE1691" s="43"/>
      <c r="AF1691" s="43"/>
      <c r="AG1691" s="43"/>
      <c r="AH1691" s="43"/>
      <c r="AI1691" s="43" t="s">
        <v>1893</v>
      </c>
      <c r="AJ1691" s="43" t="s">
        <v>2055</v>
      </c>
      <c r="AK1691" s="43" t="s">
        <v>94</v>
      </c>
      <c r="AL1691" s="43" t="s">
        <v>46</v>
      </c>
      <c r="AM1691" s="48">
        <v>3</v>
      </c>
    </row>
    <row r="1692" spans="2:39">
      <c r="B1692" s="228" t="s">
        <v>2057</v>
      </c>
      <c r="C1692" s="229" t="s">
        <v>2058</v>
      </c>
      <c r="D1692" s="230" t="s">
        <v>46</v>
      </c>
      <c r="E1692" s="231" t="s">
        <v>38</v>
      </c>
      <c r="F1692" s="231" t="s">
        <v>97</v>
      </c>
      <c r="G1692" s="231" t="s">
        <v>35</v>
      </c>
      <c r="H1692" s="231" t="s">
        <v>7652</v>
      </c>
      <c r="I1692" s="232" t="s">
        <v>98</v>
      </c>
      <c r="J1692" s="231" t="s">
        <v>44</v>
      </c>
      <c r="K1692" s="230" t="s">
        <v>114</v>
      </c>
      <c r="L1692" s="230" t="s">
        <v>100</v>
      </c>
      <c r="M1692" s="233">
        <v>0</v>
      </c>
      <c r="N1692" s="234" t="s">
        <v>8271</v>
      </c>
      <c r="O1692" s="230" t="s">
        <v>101</v>
      </c>
      <c r="P1692" s="230" t="s">
        <v>8294</v>
      </c>
      <c r="Q1692" s="233">
        <v>8055</v>
      </c>
      <c r="R1692" s="234">
        <v>14</v>
      </c>
      <c r="S1692" s="235" t="s">
        <v>146</v>
      </c>
      <c r="T1692" s="236"/>
      <c r="U1692" s="237" t="s">
        <v>8524</v>
      </c>
      <c r="V1692" s="238" t="s">
        <v>104</v>
      </c>
      <c r="W1692" s="236">
        <v>0</v>
      </c>
      <c r="X1692" s="237" t="s">
        <v>155</v>
      </c>
      <c r="Y1692" s="239">
        <v>0</v>
      </c>
      <c r="Z1692" s="237" t="s">
        <v>156</v>
      </c>
      <c r="AA1692" s="239">
        <v>0</v>
      </c>
      <c r="AB1692" s="240" t="s">
        <v>46</v>
      </c>
      <c r="AC1692" s="241" t="s">
        <v>46</v>
      </c>
      <c r="AD1692" s="241" t="s">
        <v>46</v>
      </c>
      <c r="AE1692" s="237"/>
      <c r="AF1692" s="237"/>
      <c r="AG1692" s="237"/>
      <c r="AH1692" s="237"/>
      <c r="AI1692" s="237" t="s">
        <v>1893</v>
      </c>
      <c r="AJ1692" s="237" t="s">
        <v>2055</v>
      </c>
      <c r="AK1692" s="237" t="s">
        <v>94</v>
      </c>
      <c r="AL1692" s="237" t="s">
        <v>109</v>
      </c>
      <c r="AM1692" s="242">
        <v>4</v>
      </c>
    </row>
    <row r="1693" spans="2:39">
      <c r="B1693" s="180" t="s">
        <v>2059</v>
      </c>
      <c r="C1693" s="181" t="s">
        <v>2060</v>
      </c>
      <c r="D1693" s="182" t="s">
        <v>46</v>
      </c>
      <c r="E1693" s="183" t="s">
        <v>46</v>
      </c>
      <c r="F1693" s="183" t="s">
        <v>46</v>
      </c>
      <c r="G1693" s="183" t="s">
        <v>46</v>
      </c>
      <c r="H1693" s="183" t="s">
        <v>46</v>
      </c>
      <c r="I1693" s="184" t="s">
        <v>46</v>
      </c>
      <c r="J1693" s="183" t="s">
        <v>46</v>
      </c>
      <c r="K1693" s="182" t="s">
        <v>46</v>
      </c>
      <c r="L1693" s="182" t="s">
        <v>46</v>
      </c>
      <c r="M1693" s="185">
        <v>0</v>
      </c>
      <c r="N1693" s="186" t="s">
        <v>46</v>
      </c>
      <c r="O1693" s="182" t="s">
        <v>46</v>
      </c>
      <c r="P1693" s="182" t="s">
        <v>46</v>
      </c>
      <c r="Q1693" s="185">
        <v>0</v>
      </c>
      <c r="R1693" s="186">
        <v>0</v>
      </c>
      <c r="S1693" s="187" t="s">
        <v>46</v>
      </c>
      <c r="T1693" s="36"/>
      <c r="U1693" s="35"/>
      <c r="V1693" s="188" t="s">
        <v>46</v>
      </c>
      <c r="W1693" s="36">
        <v>0</v>
      </c>
      <c r="X1693" s="35" t="s">
        <v>46</v>
      </c>
      <c r="Y1693" s="38">
        <v>0</v>
      </c>
      <c r="Z1693" s="35" t="s">
        <v>46</v>
      </c>
      <c r="AA1693" s="38">
        <v>0</v>
      </c>
      <c r="AB1693" s="39" t="s">
        <v>46</v>
      </c>
      <c r="AC1693" s="34" t="s">
        <v>46</v>
      </c>
      <c r="AD1693" s="34" t="s">
        <v>46</v>
      </c>
      <c r="AE1693" s="35"/>
      <c r="AF1693" s="35"/>
      <c r="AG1693" s="35"/>
      <c r="AH1693" s="35"/>
      <c r="AI1693" s="35" t="s">
        <v>1893</v>
      </c>
      <c r="AJ1693" s="35" t="s">
        <v>2061</v>
      </c>
      <c r="AK1693" s="35" t="s">
        <v>46</v>
      </c>
      <c r="AL1693" s="35" t="s">
        <v>46</v>
      </c>
      <c r="AM1693" s="40">
        <v>2</v>
      </c>
    </row>
    <row r="1694" spans="2:39">
      <c r="B1694" s="189" t="s">
        <v>2062</v>
      </c>
      <c r="C1694" s="190" t="s">
        <v>2060</v>
      </c>
      <c r="D1694" s="191" t="s">
        <v>46</v>
      </c>
      <c r="E1694" s="192" t="s">
        <v>46</v>
      </c>
      <c r="F1694" s="192" t="s">
        <v>46</v>
      </c>
      <c r="G1694" s="192" t="s">
        <v>46</v>
      </c>
      <c r="H1694" s="192" t="s">
        <v>46</v>
      </c>
      <c r="I1694" s="193" t="s">
        <v>46</v>
      </c>
      <c r="J1694" s="192" t="s">
        <v>46</v>
      </c>
      <c r="K1694" s="191" t="s">
        <v>46</v>
      </c>
      <c r="L1694" s="191" t="s">
        <v>46</v>
      </c>
      <c r="M1694" s="194">
        <v>0</v>
      </c>
      <c r="N1694" s="195" t="s">
        <v>46</v>
      </c>
      <c r="O1694" s="191" t="s">
        <v>46</v>
      </c>
      <c r="P1694" s="191" t="s">
        <v>46</v>
      </c>
      <c r="Q1694" s="194">
        <v>0</v>
      </c>
      <c r="R1694" s="195">
        <v>0</v>
      </c>
      <c r="S1694" s="196" t="s">
        <v>46</v>
      </c>
      <c r="T1694" s="44"/>
      <c r="U1694" s="43"/>
      <c r="V1694" s="197" t="s">
        <v>46</v>
      </c>
      <c r="W1694" s="44">
        <v>0</v>
      </c>
      <c r="X1694" s="43" t="s">
        <v>46</v>
      </c>
      <c r="Y1694" s="46">
        <v>0</v>
      </c>
      <c r="Z1694" s="43" t="s">
        <v>46</v>
      </c>
      <c r="AA1694" s="46">
        <v>0</v>
      </c>
      <c r="AB1694" s="47" t="s">
        <v>46</v>
      </c>
      <c r="AC1694" s="42" t="s">
        <v>46</v>
      </c>
      <c r="AD1694" s="42" t="s">
        <v>46</v>
      </c>
      <c r="AE1694" s="43"/>
      <c r="AF1694" s="43"/>
      <c r="AG1694" s="43"/>
      <c r="AH1694" s="43"/>
      <c r="AI1694" s="43" t="s">
        <v>1893</v>
      </c>
      <c r="AJ1694" s="43" t="s">
        <v>2061</v>
      </c>
      <c r="AK1694" s="43" t="s">
        <v>94</v>
      </c>
      <c r="AL1694" s="43" t="s">
        <v>46</v>
      </c>
      <c r="AM1694" s="48">
        <v>3</v>
      </c>
    </row>
    <row r="1695" spans="2:39">
      <c r="B1695" s="228" t="s">
        <v>2063</v>
      </c>
      <c r="C1695" s="229" t="s">
        <v>2064</v>
      </c>
      <c r="D1695" s="230" t="s">
        <v>46</v>
      </c>
      <c r="E1695" s="231" t="s">
        <v>38</v>
      </c>
      <c r="F1695" s="231" t="s">
        <v>97</v>
      </c>
      <c r="G1695" s="231" t="s">
        <v>35</v>
      </c>
      <c r="H1695" s="231" t="s">
        <v>7652</v>
      </c>
      <c r="I1695" s="232" t="s">
        <v>98</v>
      </c>
      <c r="J1695" s="231" t="s">
        <v>44</v>
      </c>
      <c r="K1695" s="230" t="s">
        <v>114</v>
      </c>
      <c r="L1695" s="230" t="s">
        <v>100</v>
      </c>
      <c r="M1695" s="233">
        <v>0</v>
      </c>
      <c r="N1695" s="234" t="s">
        <v>8271</v>
      </c>
      <c r="O1695" s="230" t="s">
        <v>101</v>
      </c>
      <c r="P1695" s="230" t="s">
        <v>8294</v>
      </c>
      <c r="Q1695" s="233">
        <v>14385.2</v>
      </c>
      <c r="R1695" s="234">
        <v>14</v>
      </c>
      <c r="S1695" s="235" t="s">
        <v>146</v>
      </c>
      <c r="T1695" s="236"/>
      <c r="U1695" s="237" t="s">
        <v>8524</v>
      </c>
      <c r="V1695" s="238" t="s">
        <v>104</v>
      </c>
      <c r="W1695" s="236">
        <v>0</v>
      </c>
      <c r="X1695" s="237" t="s">
        <v>155</v>
      </c>
      <c r="Y1695" s="239">
        <v>0</v>
      </c>
      <c r="Z1695" s="237" t="s">
        <v>156</v>
      </c>
      <c r="AA1695" s="239">
        <v>0</v>
      </c>
      <c r="AB1695" s="240" t="s">
        <v>46</v>
      </c>
      <c r="AC1695" s="241" t="s">
        <v>46</v>
      </c>
      <c r="AD1695" s="241" t="s">
        <v>46</v>
      </c>
      <c r="AE1695" s="237"/>
      <c r="AF1695" s="237"/>
      <c r="AG1695" s="237"/>
      <c r="AH1695" s="237"/>
      <c r="AI1695" s="237" t="s">
        <v>1893</v>
      </c>
      <c r="AJ1695" s="237" t="s">
        <v>2061</v>
      </c>
      <c r="AK1695" s="237" t="s">
        <v>94</v>
      </c>
      <c r="AL1695" s="237" t="s">
        <v>109</v>
      </c>
      <c r="AM1695" s="242">
        <v>4</v>
      </c>
    </row>
    <row r="1696" spans="2:39">
      <c r="B1696" s="180" t="s">
        <v>2065</v>
      </c>
      <c r="C1696" s="181" t="s">
        <v>1280</v>
      </c>
      <c r="D1696" s="182" t="s">
        <v>46</v>
      </c>
      <c r="E1696" s="183" t="s">
        <v>46</v>
      </c>
      <c r="F1696" s="183" t="s">
        <v>46</v>
      </c>
      <c r="G1696" s="183" t="s">
        <v>46</v>
      </c>
      <c r="H1696" s="183" t="s">
        <v>46</v>
      </c>
      <c r="I1696" s="184" t="s">
        <v>46</v>
      </c>
      <c r="J1696" s="183" t="s">
        <v>46</v>
      </c>
      <c r="K1696" s="182" t="s">
        <v>46</v>
      </c>
      <c r="L1696" s="182" t="s">
        <v>46</v>
      </c>
      <c r="M1696" s="185">
        <v>0</v>
      </c>
      <c r="N1696" s="186" t="s">
        <v>46</v>
      </c>
      <c r="O1696" s="182" t="s">
        <v>46</v>
      </c>
      <c r="P1696" s="182" t="s">
        <v>46</v>
      </c>
      <c r="Q1696" s="185">
        <v>0</v>
      </c>
      <c r="R1696" s="186">
        <v>0</v>
      </c>
      <c r="S1696" s="187" t="s">
        <v>46</v>
      </c>
      <c r="T1696" s="36"/>
      <c r="U1696" s="35"/>
      <c r="V1696" s="188" t="s">
        <v>46</v>
      </c>
      <c r="W1696" s="36">
        <v>0</v>
      </c>
      <c r="X1696" s="35" t="s">
        <v>46</v>
      </c>
      <c r="Y1696" s="38">
        <v>0</v>
      </c>
      <c r="Z1696" s="35" t="s">
        <v>46</v>
      </c>
      <c r="AA1696" s="38">
        <v>0</v>
      </c>
      <c r="AB1696" s="39" t="s">
        <v>46</v>
      </c>
      <c r="AC1696" s="34" t="s">
        <v>46</v>
      </c>
      <c r="AD1696" s="34" t="s">
        <v>46</v>
      </c>
      <c r="AE1696" s="35"/>
      <c r="AF1696" s="35"/>
      <c r="AG1696" s="35"/>
      <c r="AH1696" s="35"/>
      <c r="AI1696" s="35" t="s">
        <v>1893</v>
      </c>
      <c r="AJ1696" s="35" t="s">
        <v>2066</v>
      </c>
      <c r="AK1696" s="35" t="s">
        <v>46</v>
      </c>
      <c r="AL1696" s="35" t="s">
        <v>46</v>
      </c>
      <c r="AM1696" s="40">
        <v>2</v>
      </c>
    </row>
    <row r="1697" spans="2:39">
      <c r="B1697" s="189" t="s">
        <v>2067</v>
      </c>
      <c r="C1697" s="190" t="s">
        <v>1280</v>
      </c>
      <c r="D1697" s="191" t="s">
        <v>46</v>
      </c>
      <c r="E1697" s="192" t="s">
        <v>46</v>
      </c>
      <c r="F1697" s="192" t="s">
        <v>46</v>
      </c>
      <c r="G1697" s="192" t="s">
        <v>46</v>
      </c>
      <c r="H1697" s="192" t="s">
        <v>46</v>
      </c>
      <c r="I1697" s="193" t="s">
        <v>46</v>
      </c>
      <c r="J1697" s="192" t="s">
        <v>46</v>
      </c>
      <c r="K1697" s="191" t="s">
        <v>46</v>
      </c>
      <c r="L1697" s="191" t="s">
        <v>46</v>
      </c>
      <c r="M1697" s="194">
        <v>0</v>
      </c>
      <c r="N1697" s="195" t="s">
        <v>46</v>
      </c>
      <c r="O1697" s="191" t="s">
        <v>46</v>
      </c>
      <c r="P1697" s="191" t="s">
        <v>46</v>
      </c>
      <c r="Q1697" s="194">
        <v>0</v>
      </c>
      <c r="R1697" s="195">
        <v>0</v>
      </c>
      <c r="S1697" s="196" t="s">
        <v>46</v>
      </c>
      <c r="T1697" s="44"/>
      <c r="U1697" s="43"/>
      <c r="V1697" s="197" t="s">
        <v>46</v>
      </c>
      <c r="W1697" s="44">
        <v>0</v>
      </c>
      <c r="X1697" s="43" t="s">
        <v>46</v>
      </c>
      <c r="Y1697" s="46">
        <v>0</v>
      </c>
      <c r="Z1697" s="43" t="s">
        <v>46</v>
      </c>
      <c r="AA1697" s="46">
        <v>0</v>
      </c>
      <c r="AB1697" s="47" t="s">
        <v>46</v>
      </c>
      <c r="AC1697" s="42" t="s">
        <v>46</v>
      </c>
      <c r="AD1697" s="42" t="s">
        <v>46</v>
      </c>
      <c r="AE1697" s="43"/>
      <c r="AF1697" s="43"/>
      <c r="AG1697" s="43"/>
      <c r="AH1697" s="43"/>
      <c r="AI1697" s="43" t="s">
        <v>1893</v>
      </c>
      <c r="AJ1697" s="43" t="s">
        <v>2066</v>
      </c>
      <c r="AK1697" s="43" t="s">
        <v>94</v>
      </c>
      <c r="AL1697" s="43" t="s">
        <v>46</v>
      </c>
      <c r="AM1697" s="48">
        <v>3</v>
      </c>
    </row>
    <row r="1698" spans="2:39">
      <c r="B1698" s="228" t="s">
        <v>2068</v>
      </c>
      <c r="C1698" s="229" t="s">
        <v>2069</v>
      </c>
      <c r="D1698" s="230" t="s">
        <v>46</v>
      </c>
      <c r="E1698" s="231" t="s">
        <v>38</v>
      </c>
      <c r="F1698" s="231" t="s">
        <v>97</v>
      </c>
      <c r="G1698" s="231" t="s">
        <v>35</v>
      </c>
      <c r="H1698" s="231" t="s">
        <v>7652</v>
      </c>
      <c r="I1698" s="232" t="s">
        <v>98</v>
      </c>
      <c r="J1698" s="231" t="s">
        <v>44</v>
      </c>
      <c r="K1698" s="230" t="s">
        <v>114</v>
      </c>
      <c r="L1698" s="230" t="s">
        <v>100</v>
      </c>
      <c r="M1698" s="233">
        <v>0</v>
      </c>
      <c r="N1698" s="234" t="s">
        <v>8271</v>
      </c>
      <c r="O1698" s="230" t="s">
        <v>101</v>
      </c>
      <c r="P1698" s="230" t="s">
        <v>145</v>
      </c>
      <c r="Q1698" s="233">
        <v>3567</v>
      </c>
      <c r="R1698" s="234">
        <v>14</v>
      </c>
      <c r="S1698" s="235" t="s">
        <v>146</v>
      </c>
      <c r="T1698" s="236"/>
      <c r="U1698" s="237" t="s">
        <v>8524</v>
      </c>
      <c r="V1698" s="238" t="s">
        <v>104</v>
      </c>
      <c r="W1698" s="236">
        <v>0</v>
      </c>
      <c r="X1698" s="237" t="s">
        <v>155</v>
      </c>
      <c r="Y1698" s="239">
        <v>0</v>
      </c>
      <c r="Z1698" s="237" t="s">
        <v>156</v>
      </c>
      <c r="AA1698" s="239">
        <v>0</v>
      </c>
      <c r="AB1698" s="240" t="s">
        <v>46</v>
      </c>
      <c r="AC1698" s="241" t="s">
        <v>46</v>
      </c>
      <c r="AD1698" s="241" t="s">
        <v>46</v>
      </c>
      <c r="AE1698" s="237"/>
      <c r="AF1698" s="237"/>
      <c r="AG1698" s="237"/>
      <c r="AH1698" s="237"/>
      <c r="AI1698" s="237" t="s">
        <v>1893</v>
      </c>
      <c r="AJ1698" s="237" t="s">
        <v>2066</v>
      </c>
      <c r="AK1698" s="237" t="s">
        <v>94</v>
      </c>
      <c r="AL1698" s="237" t="s">
        <v>109</v>
      </c>
      <c r="AM1698" s="242">
        <v>4</v>
      </c>
    </row>
    <row r="1699" spans="2:39">
      <c r="B1699" s="180" t="s">
        <v>2070</v>
      </c>
      <c r="C1699" s="181" t="s">
        <v>2071</v>
      </c>
      <c r="D1699" s="182" t="s">
        <v>46</v>
      </c>
      <c r="E1699" s="183" t="s">
        <v>46</v>
      </c>
      <c r="F1699" s="183" t="s">
        <v>46</v>
      </c>
      <c r="G1699" s="183" t="s">
        <v>46</v>
      </c>
      <c r="H1699" s="183" t="s">
        <v>46</v>
      </c>
      <c r="I1699" s="184" t="s">
        <v>46</v>
      </c>
      <c r="J1699" s="183" t="s">
        <v>46</v>
      </c>
      <c r="K1699" s="182" t="s">
        <v>46</v>
      </c>
      <c r="L1699" s="182" t="s">
        <v>46</v>
      </c>
      <c r="M1699" s="185">
        <v>0</v>
      </c>
      <c r="N1699" s="186" t="s">
        <v>46</v>
      </c>
      <c r="O1699" s="182" t="s">
        <v>46</v>
      </c>
      <c r="P1699" s="182" t="s">
        <v>46</v>
      </c>
      <c r="Q1699" s="185">
        <v>0</v>
      </c>
      <c r="R1699" s="186">
        <v>0</v>
      </c>
      <c r="S1699" s="187" t="s">
        <v>46</v>
      </c>
      <c r="T1699" s="36"/>
      <c r="U1699" s="35"/>
      <c r="V1699" s="188" t="s">
        <v>46</v>
      </c>
      <c r="W1699" s="36">
        <v>0</v>
      </c>
      <c r="X1699" s="35" t="s">
        <v>46</v>
      </c>
      <c r="Y1699" s="38">
        <v>0</v>
      </c>
      <c r="Z1699" s="35" t="s">
        <v>46</v>
      </c>
      <c r="AA1699" s="38">
        <v>0</v>
      </c>
      <c r="AB1699" s="39" t="s">
        <v>46</v>
      </c>
      <c r="AC1699" s="34" t="s">
        <v>46</v>
      </c>
      <c r="AD1699" s="34" t="s">
        <v>46</v>
      </c>
      <c r="AE1699" s="35"/>
      <c r="AF1699" s="35"/>
      <c r="AG1699" s="35"/>
      <c r="AH1699" s="35"/>
      <c r="AI1699" s="35" t="s">
        <v>1893</v>
      </c>
      <c r="AJ1699" s="35" t="s">
        <v>2072</v>
      </c>
      <c r="AK1699" s="35" t="s">
        <v>46</v>
      </c>
      <c r="AL1699" s="35" t="s">
        <v>46</v>
      </c>
      <c r="AM1699" s="40">
        <v>2</v>
      </c>
    </row>
    <row r="1700" spans="2:39">
      <c r="B1700" s="189" t="s">
        <v>2073</v>
      </c>
      <c r="C1700" s="190" t="s">
        <v>2071</v>
      </c>
      <c r="D1700" s="191" t="s">
        <v>46</v>
      </c>
      <c r="E1700" s="192" t="s">
        <v>46</v>
      </c>
      <c r="F1700" s="192" t="s">
        <v>46</v>
      </c>
      <c r="G1700" s="192" t="s">
        <v>46</v>
      </c>
      <c r="H1700" s="192" t="s">
        <v>46</v>
      </c>
      <c r="I1700" s="193" t="s">
        <v>46</v>
      </c>
      <c r="J1700" s="192" t="s">
        <v>46</v>
      </c>
      <c r="K1700" s="191" t="s">
        <v>46</v>
      </c>
      <c r="L1700" s="191" t="s">
        <v>46</v>
      </c>
      <c r="M1700" s="194">
        <v>0</v>
      </c>
      <c r="N1700" s="195" t="s">
        <v>46</v>
      </c>
      <c r="O1700" s="191" t="s">
        <v>46</v>
      </c>
      <c r="P1700" s="191" t="s">
        <v>46</v>
      </c>
      <c r="Q1700" s="194">
        <v>0</v>
      </c>
      <c r="R1700" s="195">
        <v>0</v>
      </c>
      <c r="S1700" s="196" t="s">
        <v>46</v>
      </c>
      <c r="T1700" s="44"/>
      <c r="U1700" s="43"/>
      <c r="V1700" s="197" t="s">
        <v>46</v>
      </c>
      <c r="W1700" s="44">
        <v>0</v>
      </c>
      <c r="X1700" s="43" t="s">
        <v>46</v>
      </c>
      <c r="Y1700" s="46">
        <v>0</v>
      </c>
      <c r="Z1700" s="43" t="s">
        <v>46</v>
      </c>
      <c r="AA1700" s="46">
        <v>0</v>
      </c>
      <c r="AB1700" s="47" t="s">
        <v>46</v>
      </c>
      <c r="AC1700" s="42" t="s">
        <v>46</v>
      </c>
      <c r="AD1700" s="42" t="s">
        <v>46</v>
      </c>
      <c r="AE1700" s="43"/>
      <c r="AF1700" s="43"/>
      <c r="AG1700" s="43"/>
      <c r="AH1700" s="43"/>
      <c r="AI1700" s="43" t="s">
        <v>1893</v>
      </c>
      <c r="AJ1700" s="43" t="s">
        <v>2072</v>
      </c>
      <c r="AK1700" s="43" t="s">
        <v>94</v>
      </c>
      <c r="AL1700" s="43" t="s">
        <v>46</v>
      </c>
      <c r="AM1700" s="48">
        <v>3</v>
      </c>
    </row>
    <row r="1701" spans="2:39">
      <c r="B1701" s="228" t="s">
        <v>2074</v>
      </c>
      <c r="C1701" s="229" t="s">
        <v>2075</v>
      </c>
      <c r="D1701" s="230" t="s">
        <v>46</v>
      </c>
      <c r="E1701" s="231" t="s">
        <v>38</v>
      </c>
      <c r="F1701" s="231" t="s">
        <v>97</v>
      </c>
      <c r="G1701" s="231" t="s">
        <v>35</v>
      </c>
      <c r="H1701" s="231" t="s">
        <v>7652</v>
      </c>
      <c r="I1701" s="232" t="s">
        <v>143</v>
      </c>
      <c r="J1701" s="231" t="s">
        <v>44</v>
      </c>
      <c r="K1701" s="230" t="s">
        <v>114</v>
      </c>
      <c r="L1701" s="230" t="s">
        <v>100</v>
      </c>
      <c r="M1701" s="233">
        <v>0</v>
      </c>
      <c r="N1701" s="234" t="s">
        <v>8271</v>
      </c>
      <c r="O1701" s="230" t="s">
        <v>101</v>
      </c>
      <c r="P1701" s="230" t="s">
        <v>8294</v>
      </c>
      <c r="Q1701" s="233">
        <v>8893.0499999999993</v>
      </c>
      <c r="R1701" s="234">
        <v>7</v>
      </c>
      <c r="S1701" s="235" t="s">
        <v>146</v>
      </c>
      <c r="T1701" s="236"/>
      <c r="U1701" s="237" t="s">
        <v>8524</v>
      </c>
      <c r="V1701" s="238" t="s">
        <v>104</v>
      </c>
      <c r="W1701" s="236">
        <v>0</v>
      </c>
      <c r="X1701" s="237" t="s">
        <v>155</v>
      </c>
      <c r="Y1701" s="239">
        <v>0</v>
      </c>
      <c r="Z1701" s="237" t="s">
        <v>156</v>
      </c>
      <c r="AA1701" s="239">
        <v>0</v>
      </c>
      <c r="AB1701" s="240" t="s">
        <v>46</v>
      </c>
      <c r="AC1701" s="241" t="s">
        <v>46</v>
      </c>
      <c r="AD1701" s="241" t="s">
        <v>46</v>
      </c>
      <c r="AE1701" s="237"/>
      <c r="AF1701" s="237"/>
      <c r="AG1701" s="237"/>
      <c r="AH1701" s="237"/>
      <c r="AI1701" s="237" t="s">
        <v>1893</v>
      </c>
      <c r="AJ1701" s="237" t="s">
        <v>2072</v>
      </c>
      <c r="AK1701" s="237" t="s">
        <v>94</v>
      </c>
      <c r="AL1701" s="237" t="s">
        <v>109</v>
      </c>
      <c r="AM1701" s="242">
        <v>4</v>
      </c>
    </row>
    <row r="1702" spans="2:39">
      <c r="B1702" s="180" t="s">
        <v>2076</v>
      </c>
      <c r="C1702" s="181" t="s">
        <v>2077</v>
      </c>
      <c r="D1702" s="182" t="s">
        <v>46</v>
      </c>
      <c r="E1702" s="183" t="s">
        <v>46</v>
      </c>
      <c r="F1702" s="183" t="s">
        <v>46</v>
      </c>
      <c r="G1702" s="183" t="s">
        <v>46</v>
      </c>
      <c r="H1702" s="183" t="s">
        <v>46</v>
      </c>
      <c r="I1702" s="184" t="s">
        <v>46</v>
      </c>
      <c r="J1702" s="183" t="s">
        <v>46</v>
      </c>
      <c r="K1702" s="182" t="s">
        <v>46</v>
      </c>
      <c r="L1702" s="182" t="s">
        <v>46</v>
      </c>
      <c r="M1702" s="185">
        <v>0</v>
      </c>
      <c r="N1702" s="186" t="s">
        <v>46</v>
      </c>
      <c r="O1702" s="182" t="s">
        <v>46</v>
      </c>
      <c r="P1702" s="182" t="s">
        <v>46</v>
      </c>
      <c r="Q1702" s="185">
        <v>0</v>
      </c>
      <c r="R1702" s="186">
        <v>0</v>
      </c>
      <c r="S1702" s="187" t="s">
        <v>46</v>
      </c>
      <c r="T1702" s="36"/>
      <c r="U1702" s="35"/>
      <c r="V1702" s="188" t="s">
        <v>46</v>
      </c>
      <c r="W1702" s="36">
        <v>0</v>
      </c>
      <c r="X1702" s="35" t="s">
        <v>46</v>
      </c>
      <c r="Y1702" s="38">
        <v>0</v>
      </c>
      <c r="Z1702" s="35" t="s">
        <v>46</v>
      </c>
      <c r="AA1702" s="38">
        <v>0</v>
      </c>
      <c r="AB1702" s="39" t="s">
        <v>46</v>
      </c>
      <c r="AC1702" s="34" t="s">
        <v>46</v>
      </c>
      <c r="AD1702" s="34" t="s">
        <v>46</v>
      </c>
      <c r="AE1702" s="35"/>
      <c r="AF1702" s="35"/>
      <c r="AG1702" s="35"/>
      <c r="AH1702" s="35"/>
      <c r="AI1702" s="35" t="s">
        <v>1893</v>
      </c>
      <c r="AJ1702" s="35" t="s">
        <v>2078</v>
      </c>
      <c r="AK1702" s="35" t="s">
        <v>46</v>
      </c>
      <c r="AL1702" s="35" t="s">
        <v>46</v>
      </c>
      <c r="AM1702" s="40">
        <v>2</v>
      </c>
    </row>
    <row r="1703" spans="2:39">
      <c r="B1703" s="189" t="s">
        <v>2079</v>
      </c>
      <c r="C1703" s="190" t="s">
        <v>2080</v>
      </c>
      <c r="D1703" s="191" t="s">
        <v>46</v>
      </c>
      <c r="E1703" s="192" t="s">
        <v>46</v>
      </c>
      <c r="F1703" s="192" t="s">
        <v>46</v>
      </c>
      <c r="G1703" s="192" t="s">
        <v>46</v>
      </c>
      <c r="H1703" s="192" t="s">
        <v>46</v>
      </c>
      <c r="I1703" s="193" t="s">
        <v>46</v>
      </c>
      <c r="J1703" s="192" t="s">
        <v>46</v>
      </c>
      <c r="K1703" s="191" t="s">
        <v>46</v>
      </c>
      <c r="L1703" s="191" t="s">
        <v>46</v>
      </c>
      <c r="M1703" s="194">
        <v>0</v>
      </c>
      <c r="N1703" s="195" t="s">
        <v>46</v>
      </c>
      <c r="O1703" s="191" t="s">
        <v>46</v>
      </c>
      <c r="P1703" s="191" t="s">
        <v>46</v>
      </c>
      <c r="Q1703" s="194">
        <v>0</v>
      </c>
      <c r="R1703" s="195">
        <v>0</v>
      </c>
      <c r="S1703" s="196" t="s">
        <v>46</v>
      </c>
      <c r="T1703" s="44"/>
      <c r="U1703" s="43"/>
      <c r="V1703" s="197" t="s">
        <v>46</v>
      </c>
      <c r="W1703" s="44">
        <v>0</v>
      </c>
      <c r="X1703" s="43" t="s">
        <v>46</v>
      </c>
      <c r="Y1703" s="46">
        <v>0</v>
      </c>
      <c r="Z1703" s="43" t="s">
        <v>46</v>
      </c>
      <c r="AA1703" s="46">
        <v>0</v>
      </c>
      <c r="AB1703" s="47" t="s">
        <v>46</v>
      </c>
      <c r="AC1703" s="42" t="s">
        <v>46</v>
      </c>
      <c r="AD1703" s="42" t="s">
        <v>46</v>
      </c>
      <c r="AE1703" s="43"/>
      <c r="AF1703" s="43"/>
      <c r="AG1703" s="43"/>
      <c r="AH1703" s="43"/>
      <c r="AI1703" s="43" t="s">
        <v>1893</v>
      </c>
      <c r="AJ1703" s="43" t="s">
        <v>2078</v>
      </c>
      <c r="AK1703" s="43" t="s">
        <v>94</v>
      </c>
      <c r="AL1703" s="43" t="s">
        <v>46</v>
      </c>
      <c r="AM1703" s="48">
        <v>3</v>
      </c>
    </row>
    <row r="1704" spans="2:39">
      <c r="B1704" s="228" t="s">
        <v>2081</v>
      </c>
      <c r="C1704" s="229" t="s">
        <v>2082</v>
      </c>
      <c r="D1704" s="230" t="s">
        <v>46</v>
      </c>
      <c r="E1704" s="231" t="s">
        <v>46</v>
      </c>
      <c r="F1704" s="231" t="s">
        <v>46</v>
      </c>
      <c r="G1704" s="231" t="s">
        <v>46</v>
      </c>
      <c r="H1704" s="231" t="s">
        <v>46</v>
      </c>
      <c r="I1704" s="232" t="s">
        <v>46</v>
      </c>
      <c r="J1704" s="231" t="s">
        <v>46</v>
      </c>
      <c r="K1704" s="230" t="s">
        <v>46</v>
      </c>
      <c r="L1704" s="230" t="s">
        <v>46</v>
      </c>
      <c r="M1704" s="233">
        <v>0</v>
      </c>
      <c r="N1704" s="234" t="s">
        <v>46</v>
      </c>
      <c r="O1704" s="230" t="s">
        <v>46</v>
      </c>
      <c r="P1704" s="230" t="s">
        <v>46</v>
      </c>
      <c r="Q1704" s="233">
        <v>0</v>
      </c>
      <c r="R1704" s="234">
        <v>0</v>
      </c>
      <c r="S1704" s="235" t="s">
        <v>46</v>
      </c>
      <c r="T1704" s="236"/>
      <c r="U1704" s="237"/>
      <c r="V1704" s="238" t="s">
        <v>46</v>
      </c>
      <c r="W1704" s="236">
        <v>0</v>
      </c>
      <c r="X1704" s="237" t="s">
        <v>46</v>
      </c>
      <c r="Y1704" s="239">
        <v>0</v>
      </c>
      <c r="Z1704" s="237" t="s">
        <v>46</v>
      </c>
      <c r="AA1704" s="239">
        <v>0</v>
      </c>
      <c r="AB1704" s="240" t="s">
        <v>46</v>
      </c>
      <c r="AC1704" s="241" t="s">
        <v>46</v>
      </c>
      <c r="AD1704" s="241" t="s">
        <v>46</v>
      </c>
      <c r="AE1704" s="237"/>
      <c r="AF1704" s="237"/>
      <c r="AG1704" s="237"/>
      <c r="AH1704" s="237"/>
      <c r="AI1704" s="237" t="s">
        <v>1893</v>
      </c>
      <c r="AJ1704" s="237" t="s">
        <v>2078</v>
      </c>
      <c r="AK1704" s="237" t="s">
        <v>94</v>
      </c>
      <c r="AL1704" s="237" t="s">
        <v>109</v>
      </c>
      <c r="AM1704" s="242">
        <v>4</v>
      </c>
    </row>
    <row r="1705" spans="2:39">
      <c r="B1705" s="189" t="s">
        <v>2083</v>
      </c>
      <c r="C1705" s="190" t="s">
        <v>2084</v>
      </c>
      <c r="D1705" s="191" t="s">
        <v>46</v>
      </c>
      <c r="E1705" s="192" t="s">
        <v>46</v>
      </c>
      <c r="F1705" s="192" t="s">
        <v>46</v>
      </c>
      <c r="G1705" s="192" t="s">
        <v>46</v>
      </c>
      <c r="H1705" s="192" t="s">
        <v>46</v>
      </c>
      <c r="I1705" s="193" t="s">
        <v>46</v>
      </c>
      <c r="J1705" s="192" t="s">
        <v>46</v>
      </c>
      <c r="K1705" s="191" t="s">
        <v>46</v>
      </c>
      <c r="L1705" s="191" t="s">
        <v>46</v>
      </c>
      <c r="M1705" s="194">
        <v>0</v>
      </c>
      <c r="N1705" s="195" t="s">
        <v>46</v>
      </c>
      <c r="O1705" s="191" t="s">
        <v>46</v>
      </c>
      <c r="P1705" s="191" t="s">
        <v>46</v>
      </c>
      <c r="Q1705" s="194">
        <v>0</v>
      </c>
      <c r="R1705" s="195">
        <v>0</v>
      </c>
      <c r="S1705" s="196" t="s">
        <v>46</v>
      </c>
      <c r="T1705" s="44"/>
      <c r="U1705" s="43"/>
      <c r="V1705" s="197" t="s">
        <v>46</v>
      </c>
      <c r="W1705" s="44">
        <v>0</v>
      </c>
      <c r="X1705" s="43" t="s">
        <v>46</v>
      </c>
      <c r="Y1705" s="46">
        <v>0</v>
      </c>
      <c r="Z1705" s="43" t="s">
        <v>46</v>
      </c>
      <c r="AA1705" s="46">
        <v>0</v>
      </c>
      <c r="AB1705" s="47" t="s">
        <v>46</v>
      </c>
      <c r="AC1705" s="42" t="s">
        <v>46</v>
      </c>
      <c r="AD1705" s="42" t="s">
        <v>46</v>
      </c>
      <c r="AE1705" s="43"/>
      <c r="AF1705" s="43"/>
      <c r="AG1705" s="43"/>
      <c r="AH1705" s="43"/>
      <c r="AI1705" s="43" t="s">
        <v>1893</v>
      </c>
      <c r="AJ1705" s="43" t="s">
        <v>2078</v>
      </c>
      <c r="AK1705" s="43" t="s">
        <v>96</v>
      </c>
      <c r="AL1705" s="43" t="s">
        <v>46</v>
      </c>
      <c r="AM1705" s="48">
        <v>3</v>
      </c>
    </row>
    <row r="1706" spans="2:39">
      <c r="B1706" s="228" t="s">
        <v>2085</v>
      </c>
      <c r="C1706" s="229" t="s">
        <v>2086</v>
      </c>
      <c r="D1706" s="230" t="s">
        <v>46</v>
      </c>
      <c r="E1706" s="231" t="s">
        <v>38</v>
      </c>
      <c r="F1706" s="231" t="s">
        <v>97</v>
      </c>
      <c r="G1706" s="231" t="s">
        <v>35</v>
      </c>
      <c r="H1706" s="231" t="s">
        <v>7652</v>
      </c>
      <c r="I1706" s="232" t="s">
        <v>98</v>
      </c>
      <c r="J1706" s="231" t="s">
        <v>44</v>
      </c>
      <c r="K1706" s="230" t="s">
        <v>114</v>
      </c>
      <c r="L1706" s="230" t="s">
        <v>100</v>
      </c>
      <c r="M1706" s="233">
        <v>0</v>
      </c>
      <c r="N1706" s="234" t="s">
        <v>8271</v>
      </c>
      <c r="O1706" s="230" t="s">
        <v>101</v>
      </c>
      <c r="P1706" s="230" t="s">
        <v>8294</v>
      </c>
      <c r="Q1706" s="233">
        <v>5314.09</v>
      </c>
      <c r="R1706" s="234">
        <v>5</v>
      </c>
      <c r="S1706" s="235" t="s">
        <v>146</v>
      </c>
      <c r="T1706" s="236"/>
      <c r="U1706" s="237" t="s">
        <v>8524</v>
      </c>
      <c r="V1706" s="238" t="s">
        <v>104</v>
      </c>
      <c r="W1706" s="236">
        <v>0</v>
      </c>
      <c r="X1706" s="237" t="s">
        <v>155</v>
      </c>
      <c r="Y1706" s="239">
        <v>0</v>
      </c>
      <c r="Z1706" s="237" t="s">
        <v>156</v>
      </c>
      <c r="AA1706" s="239">
        <v>0</v>
      </c>
      <c r="AB1706" s="240" t="s">
        <v>46</v>
      </c>
      <c r="AC1706" s="241" t="s">
        <v>46</v>
      </c>
      <c r="AD1706" s="241" t="s">
        <v>46</v>
      </c>
      <c r="AE1706" s="237"/>
      <c r="AF1706" s="237"/>
      <c r="AG1706" s="237"/>
      <c r="AH1706" s="237"/>
      <c r="AI1706" s="237" t="s">
        <v>1893</v>
      </c>
      <c r="AJ1706" s="237" t="s">
        <v>2078</v>
      </c>
      <c r="AK1706" s="237" t="s">
        <v>96</v>
      </c>
      <c r="AL1706" s="237" t="s">
        <v>109</v>
      </c>
      <c r="AM1706" s="242">
        <v>4</v>
      </c>
    </row>
    <row r="1707" spans="2:39">
      <c r="B1707" s="228" t="s">
        <v>2087</v>
      </c>
      <c r="C1707" s="229" t="s">
        <v>2088</v>
      </c>
      <c r="D1707" s="230" t="s">
        <v>46</v>
      </c>
      <c r="E1707" s="231" t="s">
        <v>38</v>
      </c>
      <c r="F1707" s="231" t="s">
        <v>97</v>
      </c>
      <c r="G1707" s="231" t="s">
        <v>35</v>
      </c>
      <c r="H1707" s="231" t="s">
        <v>7652</v>
      </c>
      <c r="I1707" s="232" t="s">
        <v>98</v>
      </c>
      <c r="J1707" s="231" t="s">
        <v>44</v>
      </c>
      <c r="K1707" s="230" t="s">
        <v>114</v>
      </c>
      <c r="L1707" s="230" t="s">
        <v>100</v>
      </c>
      <c r="M1707" s="233">
        <v>0</v>
      </c>
      <c r="N1707" s="234" t="s">
        <v>8271</v>
      </c>
      <c r="O1707" s="230" t="s">
        <v>101</v>
      </c>
      <c r="P1707" s="230" t="s">
        <v>8294</v>
      </c>
      <c r="Q1707" s="233">
        <v>6283.95</v>
      </c>
      <c r="R1707" s="234">
        <v>5</v>
      </c>
      <c r="S1707" s="235" t="s">
        <v>146</v>
      </c>
      <c r="T1707" s="236"/>
      <c r="U1707" s="237" t="s">
        <v>8524</v>
      </c>
      <c r="V1707" s="238" t="s">
        <v>104</v>
      </c>
      <c r="W1707" s="236">
        <v>0</v>
      </c>
      <c r="X1707" s="237" t="s">
        <v>155</v>
      </c>
      <c r="Y1707" s="239">
        <v>0</v>
      </c>
      <c r="Z1707" s="237" t="s">
        <v>156</v>
      </c>
      <c r="AA1707" s="239">
        <v>0</v>
      </c>
      <c r="AB1707" s="240" t="s">
        <v>46</v>
      </c>
      <c r="AC1707" s="241" t="s">
        <v>46</v>
      </c>
      <c r="AD1707" s="241" t="s">
        <v>46</v>
      </c>
      <c r="AE1707" s="237"/>
      <c r="AF1707" s="237"/>
      <c r="AG1707" s="237"/>
      <c r="AH1707" s="237"/>
      <c r="AI1707" s="237" t="s">
        <v>1893</v>
      </c>
      <c r="AJ1707" s="237" t="s">
        <v>2078</v>
      </c>
      <c r="AK1707" s="237" t="s">
        <v>96</v>
      </c>
      <c r="AL1707" s="237" t="s">
        <v>111</v>
      </c>
      <c r="AM1707" s="242">
        <v>4</v>
      </c>
    </row>
    <row r="1708" spans="2:39">
      <c r="B1708" s="189" t="s">
        <v>2089</v>
      </c>
      <c r="C1708" s="190" t="s">
        <v>2090</v>
      </c>
      <c r="D1708" s="191" t="s">
        <v>46</v>
      </c>
      <c r="E1708" s="192" t="s">
        <v>46</v>
      </c>
      <c r="F1708" s="192" t="s">
        <v>46</v>
      </c>
      <c r="G1708" s="192" t="s">
        <v>46</v>
      </c>
      <c r="H1708" s="192" t="s">
        <v>46</v>
      </c>
      <c r="I1708" s="193" t="s">
        <v>46</v>
      </c>
      <c r="J1708" s="192" t="s">
        <v>46</v>
      </c>
      <c r="K1708" s="191" t="s">
        <v>46</v>
      </c>
      <c r="L1708" s="191" t="s">
        <v>46</v>
      </c>
      <c r="M1708" s="194">
        <v>0</v>
      </c>
      <c r="N1708" s="195" t="s">
        <v>46</v>
      </c>
      <c r="O1708" s="191" t="s">
        <v>46</v>
      </c>
      <c r="P1708" s="191" t="s">
        <v>46</v>
      </c>
      <c r="Q1708" s="194">
        <v>0</v>
      </c>
      <c r="R1708" s="195">
        <v>0</v>
      </c>
      <c r="S1708" s="196" t="s">
        <v>46</v>
      </c>
      <c r="T1708" s="44"/>
      <c r="U1708" s="43"/>
      <c r="V1708" s="197" t="s">
        <v>46</v>
      </c>
      <c r="W1708" s="44">
        <v>0</v>
      </c>
      <c r="X1708" s="43" t="s">
        <v>46</v>
      </c>
      <c r="Y1708" s="46">
        <v>0</v>
      </c>
      <c r="Z1708" s="43" t="s">
        <v>46</v>
      </c>
      <c r="AA1708" s="46">
        <v>0</v>
      </c>
      <c r="AB1708" s="47" t="s">
        <v>46</v>
      </c>
      <c r="AC1708" s="42" t="s">
        <v>46</v>
      </c>
      <c r="AD1708" s="42" t="s">
        <v>46</v>
      </c>
      <c r="AE1708" s="43"/>
      <c r="AF1708" s="43"/>
      <c r="AG1708" s="43"/>
      <c r="AH1708" s="43"/>
      <c r="AI1708" s="43" t="s">
        <v>1893</v>
      </c>
      <c r="AJ1708" s="43" t="s">
        <v>2078</v>
      </c>
      <c r="AK1708" s="43" t="s">
        <v>118</v>
      </c>
      <c r="AL1708" s="43" t="s">
        <v>46</v>
      </c>
      <c r="AM1708" s="48">
        <v>3</v>
      </c>
    </row>
    <row r="1709" spans="2:39">
      <c r="B1709" s="228" t="s">
        <v>2091</v>
      </c>
      <c r="C1709" s="229" t="s">
        <v>2092</v>
      </c>
      <c r="D1709" s="230" t="s">
        <v>46</v>
      </c>
      <c r="E1709" s="231" t="s">
        <v>38</v>
      </c>
      <c r="F1709" s="231" t="s">
        <v>97</v>
      </c>
      <c r="G1709" s="231" t="s">
        <v>35</v>
      </c>
      <c r="H1709" s="231" t="s">
        <v>7652</v>
      </c>
      <c r="I1709" s="232" t="s">
        <v>98</v>
      </c>
      <c r="J1709" s="231" t="s">
        <v>44</v>
      </c>
      <c r="K1709" s="230" t="s">
        <v>114</v>
      </c>
      <c r="L1709" s="230" t="s">
        <v>100</v>
      </c>
      <c r="M1709" s="233">
        <v>0</v>
      </c>
      <c r="N1709" s="234" t="s">
        <v>8271</v>
      </c>
      <c r="O1709" s="230" t="s">
        <v>101</v>
      </c>
      <c r="P1709" s="230" t="s">
        <v>8294</v>
      </c>
      <c r="Q1709" s="233">
        <v>21119.1</v>
      </c>
      <c r="R1709" s="234">
        <v>3</v>
      </c>
      <c r="S1709" s="235" t="s">
        <v>146</v>
      </c>
      <c r="T1709" s="236"/>
      <c r="U1709" s="237" t="s">
        <v>8524</v>
      </c>
      <c r="V1709" s="238" t="s">
        <v>104</v>
      </c>
      <c r="W1709" s="236">
        <v>0</v>
      </c>
      <c r="X1709" s="237" t="s">
        <v>155</v>
      </c>
      <c r="Y1709" s="239">
        <v>0</v>
      </c>
      <c r="Z1709" s="237" t="s">
        <v>156</v>
      </c>
      <c r="AA1709" s="239">
        <v>0</v>
      </c>
      <c r="AB1709" s="240" t="s">
        <v>46</v>
      </c>
      <c r="AC1709" s="241" t="s">
        <v>46</v>
      </c>
      <c r="AD1709" s="241" t="s">
        <v>46</v>
      </c>
      <c r="AE1709" s="237"/>
      <c r="AF1709" s="237"/>
      <c r="AG1709" s="237"/>
      <c r="AH1709" s="237"/>
      <c r="AI1709" s="237" t="s">
        <v>1893</v>
      </c>
      <c r="AJ1709" s="237" t="s">
        <v>2078</v>
      </c>
      <c r="AK1709" s="237" t="s">
        <v>118</v>
      </c>
      <c r="AL1709" s="237" t="s">
        <v>109</v>
      </c>
      <c r="AM1709" s="242">
        <v>4</v>
      </c>
    </row>
    <row r="1710" spans="2:39">
      <c r="B1710" s="228" t="s">
        <v>2093</v>
      </c>
      <c r="C1710" s="229" t="s">
        <v>2094</v>
      </c>
      <c r="D1710" s="230" t="s">
        <v>46</v>
      </c>
      <c r="E1710" s="231" t="s">
        <v>38</v>
      </c>
      <c r="F1710" s="231" t="s">
        <v>97</v>
      </c>
      <c r="G1710" s="231" t="s">
        <v>35</v>
      </c>
      <c r="H1710" s="231" t="s">
        <v>7652</v>
      </c>
      <c r="I1710" s="232" t="s">
        <v>98</v>
      </c>
      <c r="J1710" s="231" t="s">
        <v>44</v>
      </c>
      <c r="K1710" s="230" t="s">
        <v>114</v>
      </c>
      <c r="L1710" s="230" t="s">
        <v>100</v>
      </c>
      <c r="M1710" s="233">
        <v>0</v>
      </c>
      <c r="N1710" s="234" t="s">
        <v>8271</v>
      </c>
      <c r="O1710" s="230" t="s">
        <v>101</v>
      </c>
      <c r="P1710" s="230" t="s">
        <v>8294</v>
      </c>
      <c r="Q1710" s="233">
        <v>37370</v>
      </c>
      <c r="R1710" s="234">
        <v>2</v>
      </c>
      <c r="S1710" s="235" t="s">
        <v>146</v>
      </c>
      <c r="T1710" s="236"/>
      <c r="U1710" s="237" t="s">
        <v>8524</v>
      </c>
      <c r="V1710" s="238" t="s">
        <v>104</v>
      </c>
      <c r="W1710" s="236">
        <v>0</v>
      </c>
      <c r="X1710" s="237" t="s">
        <v>155</v>
      </c>
      <c r="Y1710" s="239">
        <v>0</v>
      </c>
      <c r="Z1710" s="237" t="s">
        <v>156</v>
      </c>
      <c r="AA1710" s="239">
        <v>0</v>
      </c>
      <c r="AB1710" s="240" t="s">
        <v>46</v>
      </c>
      <c r="AC1710" s="241" t="s">
        <v>46</v>
      </c>
      <c r="AD1710" s="241" t="s">
        <v>46</v>
      </c>
      <c r="AE1710" s="237"/>
      <c r="AF1710" s="237"/>
      <c r="AG1710" s="237"/>
      <c r="AH1710" s="237"/>
      <c r="AI1710" s="237" t="s">
        <v>1893</v>
      </c>
      <c r="AJ1710" s="237" t="s">
        <v>2078</v>
      </c>
      <c r="AK1710" s="237" t="s">
        <v>118</v>
      </c>
      <c r="AL1710" s="237" t="s">
        <v>111</v>
      </c>
      <c r="AM1710" s="242">
        <v>4</v>
      </c>
    </row>
    <row r="1711" spans="2:39">
      <c r="B1711" s="189" t="s">
        <v>2095</v>
      </c>
      <c r="C1711" s="190" t="s">
        <v>2096</v>
      </c>
      <c r="D1711" s="191" t="s">
        <v>46</v>
      </c>
      <c r="E1711" s="192" t="s">
        <v>46</v>
      </c>
      <c r="F1711" s="192" t="s">
        <v>46</v>
      </c>
      <c r="G1711" s="192" t="s">
        <v>46</v>
      </c>
      <c r="H1711" s="192" t="s">
        <v>46</v>
      </c>
      <c r="I1711" s="193" t="s">
        <v>46</v>
      </c>
      <c r="J1711" s="192" t="s">
        <v>46</v>
      </c>
      <c r="K1711" s="191" t="s">
        <v>46</v>
      </c>
      <c r="L1711" s="191" t="s">
        <v>46</v>
      </c>
      <c r="M1711" s="194">
        <v>0</v>
      </c>
      <c r="N1711" s="195" t="s">
        <v>46</v>
      </c>
      <c r="O1711" s="191" t="s">
        <v>46</v>
      </c>
      <c r="P1711" s="191" t="s">
        <v>46</v>
      </c>
      <c r="Q1711" s="194">
        <v>0</v>
      </c>
      <c r="R1711" s="195">
        <v>0</v>
      </c>
      <c r="S1711" s="196" t="s">
        <v>46</v>
      </c>
      <c r="T1711" s="44"/>
      <c r="U1711" s="43"/>
      <c r="V1711" s="197" t="s">
        <v>46</v>
      </c>
      <c r="W1711" s="44">
        <v>0</v>
      </c>
      <c r="X1711" s="43" t="s">
        <v>46</v>
      </c>
      <c r="Y1711" s="46">
        <v>0</v>
      </c>
      <c r="Z1711" s="43" t="s">
        <v>46</v>
      </c>
      <c r="AA1711" s="46">
        <v>0</v>
      </c>
      <c r="AB1711" s="47" t="s">
        <v>46</v>
      </c>
      <c r="AC1711" s="42" t="s">
        <v>46</v>
      </c>
      <c r="AD1711" s="42" t="s">
        <v>46</v>
      </c>
      <c r="AE1711" s="43"/>
      <c r="AF1711" s="43"/>
      <c r="AG1711" s="43"/>
      <c r="AH1711" s="43"/>
      <c r="AI1711" s="43" t="s">
        <v>1893</v>
      </c>
      <c r="AJ1711" s="43" t="s">
        <v>2078</v>
      </c>
      <c r="AK1711" s="43" t="s">
        <v>175</v>
      </c>
      <c r="AL1711" s="43" t="s">
        <v>46</v>
      </c>
      <c r="AM1711" s="48">
        <v>3</v>
      </c>
    </row>
    <row r="1712" spans="2:39">
      <c r="B1712" s="228" t="s">
        <v>2097</v>
      </c>
      <c r="C1712" s="229" t="s">
        <v>2098</v>
      </c>
      <c r="D1712" s="230" t="s">
        <v>46</v>
      </c>
      <c r="E1712" s="231" t="s">
        <v>38</v>
      </c>
      <c r="F1712" s="231" t="s">
        <v>97</v>
      </c>
      <c r="G1712" s="231" t="s">
        <v>35</v>
      </c>
      <c r="H1712" s="231" t="s">
        <v>7652</v>
      </c>
      <c r="I1712" s="232" t="s">
        <v>98</v>
      </c>
      <c r="J1712" s="231" t="s">
        <v>44</v>
      </c>
      <c r="K1712" s="230" t="s">
        <v>114</v>
      </c>
      <c r="L1712" s="230" t="s">
        <v>100</v>
      </c>
      <c r="M1712" s="233">
        <v>0</v>
      </c>
      <c r="N1712" s="234" t="s">
        <v>8271</v>
      </c>
      <c r="O1712" s="230" t="s">
        <v>101</v>
      </c>
      <c r="P1712" s="230" t="s">
        <v>8294</v>
      </c>
      <c r="Q1712" s="233">
        <v>1276</v>
      </c>
      <c r="R1712" s="234">
        <v>5</v>
      </c>
      <c r="S1712" s="235" t="s">
        <v>146</v>
      </c>
      <c r="T1712" s="236"/>
      <c r="U1712" s="237" t="s">
        <v>8524</v>
      </c>
      <c r="V1712" s="238" t="s">
        <v>104</v>
      </c>
      <c r="W1712" s="236">
        <v>0</v>
      </c>
      <c r="X1712" s="237" t="s">
        <v>155</v>
      </c>
      <c r="Y1712" s="239">
        <v>0</v>
      </c>
      <c r="Z1712" s="237" t="s">
        <v>156</v>
      </c>
      <c r="AA1712" s="239">
        <v>0</v>
      </c>
      <c r="AB1712" s="240" t="s">
        <v>46</v>
      </c>
      <c r="AC1712" s="241" t="s">
        <v>46</v>
      </c>
      <c r="AD1712" s="241" t="s">
        <v>46</v>
      </c>
      <c r="AE1712" s="237"/>
      <c r="AF1712" s="237"/>
      <c r="AG1712" s="237"/>
      <c r="AH1712" s="237"/>
      <c r="AI1712" s="237" t="s">
        <v>1893</v>
      </c>
      <c r="AJ1712" s="237" t="s">
        <v>2078</v>
      </c>
      <c r="AK1712" s="237" t="s">
        <v>175</v>
      </c>
      <c r="AL1712" s="237" t="s">
        <v>109</v>
      </c>
      <c r="AM1712" s="242">
        <v>4</v>
      </c>
    </row>
    <row r="1713" spans="2:39">
      <c r="B1713" s="228" t="s">
        <v>2099</v>
      </c>
      <c r="C1713" s="229" t="s">
        <v>2100</v>
      </c>
      <c r="D1713" s="230" t="s">
        <v>46</v>
      </c>
      <c r="E1713" s="231" t="s">
        <v>38</v>
      </c>
      <c r="F1713" s="231" t="s">
        <v>97</v>
      </c>
      <c r="G1713" s="231" t="s">
        <v>35</v>
      </c>
      <c r="H1713" s="231" t="s">
        <v>7652</v>
      </c>
      <c r="I1713" s="232" t="s">
        <v>98</v>
      </c>
      <c r="J1713" s="231" t="s">
        <v>44</v>
      </c>
      <c r="K1713" s="230" t="s">
        <v>114</v>
      </c>
      <c r="L1713" s="230" t="s">
        <v>100</v>
      </c>
      <c r="M1713" s="233">
        <v>0</v>
      </c>
      <c r="N1713" s="234" t="s">
        <v>8271</v>
      </c>
      <c r="O1713" s="230" t="s">
        <v>101</v>
      </c>
      <c r="P1713" s="230" t="s">
        <v>8294</v>
      </c>
      <c r="Q1713" s="233">
        <v>1357</v>
      </c>
      <c r="R1713" s="234">
        <v>12</v>
      </c>
      <c r="S1713" s="235" t="s">
        <v>146</v>
      </c>
      <c r="T1713" s="236"/>
      <c r="U1713" s="237" t="s">
        <v>8524</v>
      </c>
      <c r="V1713" s="238" t="s">
        <v>104</v>
      </c>
      <c r="W1713" s="236">
        <v>0</v>
      </c>
      <c r="X1713" s="237" t="s">
        <v>155</v>
      </c>
      <c r="Y1713" s="239">
        <v>0</v>
      </c>
      <c r="Z1713" s="237" t="s">
        <v>156</v>
      </c>
      <c r="AA1713" s="239">
        <v>0</v>
      </c>
      <c r="AB1713" s="240" t="s">
        <v>46</v>
      </c>
      <c r="AC1713" s="241" t="s">
        <v>46</v>
      </c>
      <c r="AD1713" s="241" t="s">
        <v>46</v>
      </c>
      <c r="AE1713" s="237"/>
      <c r="AF1713" s="237"/>
      <c r="AG1713" s="237"/>
      <c r="AH1713" s="237"/>
      <c r="AI1713" s="237" t="s">
        <v>1893</v>
      </c>
      <c r="AJ1713" s="237" t="s">
        <v>2078</v>
      </c>
      <c r="AK1713" s="237" t="s">
        <v>175</v>
      </c>
      <c r="AL1713" s="237" t="s">
        <v>111</v>
      </c>
      <c r="AM1713" s="242">
        <v>4</v>
      </c>
    </row>
    <row r="1714" spans="2:39">
      <c r="B1714" s="189" t="s">
        <v>2101</v>
      </c>
      <c r="C1714" s="190" t="s">
        <v>2102</v>
      </c>
      <c r="D1714" s="191" t="s">
        <v>46</v>
      </c>
      <c r="E1714" s="192" t="s">
        <v>46</v>
      </c>
      <c r="F1714" s="192" t="s">
        <v>46</v>
      </c>
      <c r="G1714" s="192" t="s">
        <v>46</v>
      </c>
      <c r="H1714" s="192" t="s">
        <v>46</v>
      </c>
      <c r="I1714" s="193" t="s">
        <v>46</v>
      </c>
      <c r="J1714" s="192" t="s">
        <v>46</v>
      </c>
      <c r="K1714" s="191" t="s">
        <v>46</v>
      </c>
      <c r="L1714" s="191" t="s">
        <v>46</v>
      </c>
      <c r="M1714" s="194">
        <v>0</v>
      </c>
      <c r="N1714" s="195" t="s">
        <v>46</v>
      </c>
      <c r="O1714" s="191" t="s">
        <v>46</v>
      </c>
      <c r="P1714" s="191" t="s">
        <v>46</v>
      </c>
      <c r="Q1714" s="194">
        <v>0</v>
      </c>
      <c r="R1714" s="195">
        <v>0</v>
      </c>
      <c r="S1714" s="196" t="s">
        <v>46</v>
      </c>
      <c r="T1714" s="44"/>
      <c r="U1714" s="43"/>
      <c r="V1714" s="197" t="s">
        <v>46</v>
      </c>
      <c r="W1714" s="44">
        <v>0</v>
      </c>
      <c r="X1714" s="43" t="s">
        <v>46</v>
      </c>
      <c r="Y1714" s="46">
        <v>0</v>
      </c>
      <c r="Z1714" s="43" t="s">
        <v>46</v>
      </c>
      <c r="AA1714" s="46">
        <v>0</v>
      </c>
      <c r="AB1714" s="47" t="s">
        <v>46</v>
      </c>
      <c r="AC1714" s="42" t="s">
        <v>46</v>
      </c>
      <c r="AD1714" s="42" t="s">
        <v>46</v>
      </c>
      <c r="AE1714" s="43"/>
      <c r="AF1714" s="43"/>
      <c r="AG1714" s="43"/>
      <c r="AH1714" s="43"/>
      <c r="AI1714" s="43" t="s">
        <v>1893</v>
      </c>
      <c r="AJ1714" s="43" t="s">
        <v>2078</v>
      </c>
      <c r="AK1714" s="43" t="s">
        <v>212</v>
      </c>
      <c r="AL1714" s="43" t="s">
        <v>46</v>
      </c>
      <c r="AM1714" s="48">
        <v>3</v>
      </c>
    </row>
    <row r="1715" spans="2:39">
      <c r="B1715" s="228" t="s">
        <v>2103</v>
      </c>
      <c r="C1715" s="229" t="s">
        <v>2104</v>
      </c>
      <c r="D1715" s="230" t="s">
        <v>46</v>
      </c>
      <c r="E1715" s="231" t="s">
        <v>38</v>
      </c>
      <c r="F1715" s="231" t="s">
        <v>97</v>
      </c>
      <c r="G1715" s="231" t="s">
        <v>35</v>
      </c>
      <c r="H1715" s="231" t="s">
        <v>7652</v>
      </c>
      <c r="I1715" s="232" t="s">
        <v>98</v>
      </c>
      <c r="J1715" s="231" t="s">
        <v>44</v>
      </c>
      <c r="K1715" s="230" t="s">
        <v>114</v>
      </c>
      <c r="L1715" s="230" t="s">
        <v>100</v>
      </c>
      <c r="M1715" s="233">
        <v>0</v>
      </c>
      <c r="N1715" s="234" t="s">
        <v>8271</v>
      </c>
      <c r="O1715" s="230" t="s">
        <v>101</v>
      </c>
      <c r="P1715" s="230" t="s">
        <v>8294</v>
      </c>
      <c r="Q1715" s="233">
        <v>4830</v>
      </c>
      <c r="R1715" s="234">
        <v>5</v>
      </c>
      <c r="S1715" s="235" t="s">
        <v>146</v>
      </c>
      <c r="T1715" s="236"/>
      <c r="U1715" s="237" t="s">
        <v>8524</v>
      </c>
      <c r="V1715" s="238" t="s">
        <v>104</v>
      </c>
      <c r="W1715" s="236">
        <v>0</v>
      </c>
      <c r="X1715" s="237" t="s">
        <v>155</v>
      </c>
      <c r="Y1715" s="239">
        <v>0</v>
      </c>
      <c r="Z1715" s="237" t="s">
        <v>156</v>
      </c>
      <c r="AA1715" s="239">
        <v>0</v>
      </c>
      <c r="AB1715" s="240" t="s">
        <v>46</v>
      </c>
      <c r="AC1715" s="241" t="s">
        <v>46</v>
      </c>
      <c r="AD1715" s="241" t="s">
        <v>46</v>
      </c>
      <c r="AE1715" s="237"/>
      <c r="AF1715" s="237"/>
      <c r="AG1715" s="237"/>
      <c r="AH1715" s="237"/>
      <c r="AI1715" s="237" t="s">
        <v>1893</v>
      </c>
      <c r="AJ1715" s="237" t="s">
        <v>2078</v>
      </c>
      <c r="AK1715" s="237" t="s">
        <v>212</v>
      </c>
      <c r="AL1715" s="237" t="s">
        <v>109</v>
      </c>
      <c r="AM1715" s="242">
        <v>4</v>
      </c>
    </row>
    <row r="1716" spans="2:39">
      <c r="B1716" s="228" t="s">
        <v>2105</v>
      </c>
      <c r="C1716" s="229" t="s">
        <v>2106</v>
      </c>
      <c r="D1716" s="230" t="s">
        <v>46</v>
      </c>
      <c r="E1716" s="231" t="s">
        <v>38</v>
      </c>
      <c r="F1716" s="231" t="s">
        <v>97</v>
      </c>
      <c r="G1716" s="231" t="s">
        <v>35</v>
      </c>
      <c r="H1716" s="231" t="s">
        <v>7652</v>
      </c>
      <c r="I1716" s="232" t="s">
        <v>98</v>
      </c>
      <c r="J1716" s="231" t="s">
        <v>44</v>
      </c>
      <c r="K1716" s="230" t="s">
        <v>114</v>
      </c>
      <c r="L1716" s="230" t="s">
        <v>100</v>
      </c>
      <c r="M1716" s="233">
        <v>0</v>
      </c>
      <c r="N1716" s="234" t="s">
        <v>8271</v>
      </c>
      <c r="O1716" s="230" t="s">
        <v>101</v>
      </c>
      <c r="P1716" s="230" t="s">
        <v>8294</v>
      </c>
      <c r="Q1716" s="233">
        <v>32755</v>
      </c>
      <c r="R1716" s="234">
        <v>2</v>
      </c>
      <c r="S1716" s="235" t="s">
        <v>146</v>
      </c>
      <c r="T1716" s="236"/>
      <c r="U1716" s="237" t="s">
        <v>8524</v>
      </c>
      <c r="V1716" s="238" t="s">
        <v>104</v>
      </c>
      <c r="W1716" s="236">
        <v>0</v>
      </c>
      <c r="X1716" s="237" t="s">
        <v>155</v>
      </c>
      <c r="Y1716" s="239">
        <v>0</v>
      </c>
      <c r="Z1716" s="237" t="s">
        <v>156</v>
      </c>
      <c r="AA1716" s="239">
        <v>0</v>
      </c>
      <c r="AB1716" s="240" t="s">
        <v>46</v>
      </c>
      <c r="AC1716" s="241" t="s">
        <v>46</v>
      </c>
      <c r="AD1716" s="241" t="s">
        <v>46</v>
      </c>
      <c r="AE1716" s="237"/>
      <c r="AF1716" s="237"/>
      <c r="AG1716" s="237"/>
      <c r="AH1716" s="237"/>
      <c r="AI1716" s="237" t="s">
        <v>1893</v>
      </c>
      <c r="AJ1716" s="237" t="s">
        <v>2078</v>
      </c>
      <c r="AK1716" s="237" t="s">
        <v>212</v>
      </c>
      <c r="AL1716" s="237" t="s">
        <v>111</v>
      </c>
      <c r="AM1716" s="242">
        <v>4</v>
      </c>
    </row>
    <row r="1717" spans="2:39">
      <c r="B1717" s="189" t="s">
        <v>2107</v>
      </c>
      <c r="C1717" s="190" t="s">
        <v>2108</v>
      </c>
      <c r="D1717" s="191" t="s">
        <v>46</v>
      </c>
      <c r="E1717" s="192" t="s">
        <v>46</v>
      </c>
      <c r="F1717" s="192" t="s">
        <v>46</v>
      </c>
      <c r="G1717" s="192" t="s">
        <v>46</v>
      </c>
      <c r="H1717" s="192" t="s">
        <v>46</v>
      </c>
      <c r="I1717" s="193" t="s">
        <v>46</v>
      </c>
      <c r="J1717" s="192" t="s">
        <v>46</v>
      </c>
      <c r="K1717" s="191" t="s">
        <v>46</v>
      </c>
      <c r="L1717" s="191" t="s">
        <v>46</v>
      </c>
      <c r="M1717" s="194">
        <v>0</v>
      </c>
      <c r="N1717" s="195" t="s">
        <v>46</v>
      </c>
      <c r="O1717" s="191" t="s">
        <v>46</v>
      </c>
      <c r="P1717" s="191" t="s">
        <v>46</v>
      </c>
      <c r="Q1717" s="194">
        <v>0</v>
      </c>
      <c r="R1717" s="195">
        <v>0</v>
      </c>
      <c r="S1717" s="196" t="s">
        <v>46</v>
      </c>
      <c r="T1717" s="44"/>
      <c r="U1717" s="43"/>
      <c r="V1717" s="197" t="s">
        <v>46</v>
      </c>
      <c r="W1717" s="44">
        <v>0</v>
      </c>
      <c r="X1717" s="43" t="s">
        <v>46</v>
      </c>
      <c r="Y1717" s="46">
        <v>0</v>
      </c>
      <c r="Z1717" s="43" t="s">
        <v>46</v>
      </c>
      <c r="AA1717" s="46">
        <v>0</v>
      </c>
      <c r="AB1717" s="47" t="s">
        <v>46</v>
      </c>
      <c r="AC1717" s="42" t="s">
        <v>46</v>
      </c>
      <c r="AD1717" s="42" t="s">
        <v>46</v>
      </c>
      <c r="AE1717" s="43"/>
      <c r="AF1717" s="43"/>
      <c r="AG1717" s="43"/>
      <c r="AH1717" s="43"/>
      <c r="AI1717" s="43" t="s">
        <v>1893</v>
      </c>
      <c r="AJ1717" s="43" t="s">
        <v>2078</v>
      </c>
      <c r="AK1717" s="43" t="s">
        <v>125</v>
      </c>
      <c r="AL1717" s="43" t="s">
        <v>46</v>
      </c>
      <c r="AM1717" s="48">
        <v>3</v>
      </c>
    </row>
    <row r="1718" spans="2:39">
      <c r="B1718" s="228" t="s">
        <v>2109</v>
      </c>
      <c r="C1718" s="229" t="s">
        <v>2110</v>
      </c>
      <c r="D1718" s="230" t="s">
        <v>46</v>
      </c>
      <c r="E1718" s="231" t="s">
        <v>38</v>
      </c>
      <c r="F1718" s="231" t="s">
        <v>97</v>
      </c>
      <c r="G1718" s="231" t="s">
        <v>35</v>
      </c>
      <c r="H1718" s="231" t="s">
        <v>7652</v>
      </c>
      <c r="I1718" s="232" t="s">
        <v>98</v>
      </c>
      <c r="J1718" s="231" t="s">
        <v>44</v>
      </c>
      <c r="K1718" s="230" t="s">
        <v>114</v>
      </c>
      <c r="L1718" s="230" t="s">
        <v>100</v>
      </c>
      <c r="M1718" s="233">
        <v>0</v>
      </c>
      <c r="N1718" s="234" t="s">
        <v>8271</v>
      </c>
      <c r="O1718" s="230" t="s">
        <v>101</v>
      </c>
      <c r="P1718" s="230" t="s">
        <v>8294</v>
      </c>
      <c r="Q1718" s="233">
        <v>7211.4</v>
      </c>
      <c r="R1718" s="234">
        <v>6</v>
      </c>
      <c r="S1718" s="235" t="s">
        <v>146</v>
      </c>
      <c r="T1718" s="236"/>
      <c r="U1718" s="237" t="s">
        <v>8524</v>
      </c>
      <c r="V1718" s="238" t="s">
        <v>104</v>
      </c>
      <c r="W1718" s="236">
        <v>0</v>
      </c>
      <c r="X1718" s="237" t="s">
        <v>155</v>
      </c>
      <c r="Y1718" s="239">
        <v>0</v>
      </c>
      <c r="Z1718" s="237" t="s">
        <v>156</v>
      </c>
      <c r="AA1718" s="239">
        <v>0</v>
      </c>
      <c r="AB1718" s="240" t="s">
        <v>46</v>
      </c>
      <c r="AC1718" s="241" t="s">
        <v>46</v>
      </c>
      <c r="AD1718" s="241" t="s">
        <v>46</v>
      </c>
      <c r="AE1718" s="237"/>
      <c r="AF1718" s="237"/>
      <c r="AG1718" s="237"/>
      <c r="AH1718" s="237"/>
      <c r="AI1718" s="237" t="s">
        <v>1893</v>
      </c>
      <c r="AJ1718" s="237" t="s">
        <v>2078</v>
      </c>
      <c r="AK1718" s="237" t="s">
        <v>125</v>
      </c>
      <c r="AL1718" s="237" t="s">
        <v>109</v>
      </c>
      <c r="AM1718" s="242">
        <v>4</v>
      </c>
    </row>
    <row r="1719" spans="2:39">
      <c r="B1719" s="189" t="s">
        <v>2111</v>
      </c>
      <c r="C1719" s="190" t="s">
        <v>2112</v>
      </c>
      <c r="D1719" s="191" t="s">
        <v>46</v>
      </c>
      <c r="E1719" s="192" t="s">
        <v>46</v>
      </c>
      <c r="F1719" s="192" t="s">
        <v>46</v>
      </c>
      <c r="G1719" s="192" t="s">
        <v>46</v>
      </c>
      <c r="H1719" s="192" t="s">
        <v>46</v>
      </c>
      <c r="I1719" s="193" t="s">
        <v>46</v>
      </c>
      <c r="J1719" s="192" t="s">
        <v>46</v>
      </c>
      <c r="K1719" s="191" t="s">
        <v>46</v>
      </c>
      <c r="L1719" s="191" t="s">
        <v>46</v>
      </c>
      <c r="M1719" s="194">
        <v>0</v>
      </c>
      <c r="N1719" s="195" t="s">
        <v>46</v>
      </c>
      <c r="O1719" s="191" t="s">
        <v>46</v>
      </c>
      <c r="P1719" s="191" t="s">
        <v>46</v>
      </c>
      <c r="Q1719" s="194">
        <v>0</v>
      </c>
      <c r="R1719" s="195">
        <v>0</v>
      </c>
      <c r="S1719" s="196" t="s">
        <v>46</v>
      </c>
      <c r="T1719" s="44"/>
      <c r="U1719" s="43"/>
      <c r="V1719" s="197" t="s">
        <v>46</v>
      </c>
      <c r="W1719" s="44">
        <v>0</v>
      </c>
      <c r="X1719" s="43" t="s">
        <v>46</v>
      </c>
      <c r="Y1719" s="46">
        <v>0</v>
      </c>
      <c r="Z1719" s="43" t="s">
        <v>46</v>
      </c>
      <c r="AA1719" s="46">
        <v>0</v>
      </c>
      <c r="AB1719" s="47" t="s">
        <v>46</v>
      </c>
      <c r="AC1719" s="42" t="s">
        <v>46</v>
      </c>
      <c r="AD1719" s="42" t="s">
        <v>46</v>
      </c>
      <c r="AE1719" s="43"/>
      <c r="AF1719" s="43"/>
      <c r="AG1719" s="43"/>
      <c r="AH1719" s="43"/>
      <c r="AI1719" s="43" t="s">
        <v>1893</v>
      </c>
      <c r="AJ1719" s="43" t="s">
        <v>2078</v>
      </c>
      <c r="AK1719" s="43" t="s">
        <v>140</v>
      </c>
      <c r="AL1719" s="43" t="s">
        <v>46</v>
      </c>
      <c r="AM1719" s="48">
        <v>3</v>
      </c>
    </row>
    <row r="1720" spans="2:39">
      <c r="B1720" s="228" t="s">
        <v>2113</v>
      </c>
      <c r="C1720" s="229" t="s">
        <v>2114</v>
      </c>
      <c r="D1720" s="230" t="s">
        <v>46</v>
      </c>
      <c r="E1720" s="231" t="s">
        <v>38</v>
      </c>
      <c r="F1720" s="231" t="s">
        <v>97</v>
      </c>
      <c r="G1720" s="231" t="s">
        <v>35</v>
      </c>
      <c r="H1720" s="231" t="s">
        <v>7652</v>
      </c>
      <c r="I1720" s="232" t="s">
        <v>98</v>
      </c>
      <c r="J1720" s="231" t="s">
        <v>44</v>
      </c>
      <c r="K1720" s="230" t="s">
        <v>114</v>
      </c>
      <c r="L1720" s="230" t="s">
        <v>100</v>
      </c>
      <c r="M1720" s="233">
        <v>0</v>
      </c>
      <c r="N1720" s="234" t="s">
        <v>8271</v>
      </c>
      <c r="O1720" s="230" t="s">
        <v>101</v>
      </c>
      <c r="P1720" s="230" t="s">
        <v>8294</v>
      </c>
      <c r="Q1720" s="233">
        <v>11477.94</v>
      </c>
      <c r="R1720" s="234">
        <v>3</v>
      </c>
      <c r="S1720" s="235" t="s">
        <v>146</v>
      </c>
      <c r="T1720" s="236"/>
      <c r="U1720" s="237" t="s">
        <v>8524</v>
      </c>
      <c r="V1720" s="238" t="s">
        <v>104</v>
      </c>
      <c r="W1720" s="236">
        <v>0</v>
      </c>
      <c r="X1720" s="237" t="s">
        <v>155</v>
      </c>
      <c r="Y1720" s="239">
        <v>0</v>
      </c>
      <c r="Z1720" s="237" t="s">
        <v>156</v>
      </c>
      <c r="AA1720" s="239">
        <v>0</v>
      </c>
      <c r="AB1720" s="240" t="s">
        <v>46</v>
      </c>
      <c r="AC1720" s="241" t="s">
        <v>46</v>
      </c>
      <c r="AD1720" s="241" t="s">
        <v>46</v>
      </c>
      <c r="AE1720" s="237"/>
      <c r="AF1720" s="237"/>
      <c r="AG1720" s="237"/>
      <c r="AH1720" s="237"/>
      <c r="AI1720" s="237" t="s">
        <v>1893</v>
      </c>
      <c r="AJ1720" s="237" t="s">
        <v>2078</v>
      </c>
      <c r="AK1720" s="237" t="s">
        <v>140</v>
      </c>
      <c r="AL1720" s="237" t="s">
        <v>109</v>
      </c>
      <c r="AM1720" s="242">
        <v>4</v>
      </c>
    </row>
    <row r="1721" spans="2:39">
      <c r="B1721" s="189" t="s">
        <v>2115</v>
      </c>
      <c r="C1721" s="190" t="s">
        <v>2116</v>
      </c>
      <c r="D1721" s="191" t="s">
        <v>46</v>
      </c>
      <c r="E1721" s="192" t="s">
        <v>46</v>
      </c>
      <c r="F1721" s="192" t="s">
        <v>46</v>
      </c>
      <c r="G1721" s="192" t="s">
        <v>46</v>
      </c>
      <c r="H1721" s="192" t="s">
        <v>46</v>
      </c>
      <c r="I1721" s="193" t="s">
        <v>46</v>
      </c>
      <c r="J1721" s="192" t="s">
        <v>46</v>
      </c>
      <c r="K1721" s="191" t="s">
        <v>46</v>
      </c>
      <c r="L1721" s="191" t="s">
        <v>46</v>
      </c>
      <c r="M1721" s="194">
        <v>0</v>
      </c>
      <c r="N1721" s="195" t="s">
        <v>46</v>
      </c>
      <c r="O1721" s="191" t="s">
        <v>46</v>
      </c>
      <c r="P1721" s="191" t="s">
        <v>46</v>
      </c>
      <c r="Q1721" s="194">
        <v>0</v>
      </c>
      <c r="R1721" s="195">
        <v>0</v>
      </c>
      <c r="S1721" s="196" t="s">
        <v>46</v>
      </c>
      <c r="T1721" s="44"/>
      <c r="U1721" s="43"/>
      <c r="V1721" s="197" t="s">
        <v>46</v>
      </c>
      <c r="W1721" s="44">
        <v>0</v>
      </c>
      <c r="X1721" s="43" t="s">
        <v>46</v>
      </c>
      <c r="Y1721" s="46">
        <v>0</v>
      </c>
      <c r="Z1721" s="43" t="s">
        <v>46</v>
      </c>
      <c r="AA1721" s="46">
        <v>0</v>
      </c>
      <c r="AB1721" s="47" t="s">
        <v>46</v>
      </c>
      <c r="AC1721" s="42" t="s">
        <v>46</v>
      </c>
      <c r="AD1721" s="42" t="s">
        <v>46</v>
      </c>
      <c r="AE1721" s="43"/>
      <c r="AF1721" s="43"/>
      <c r="AG1721" s="43"/>
      <c r="AH1721" s="43"/>
      <c r="AI1721" s="43" t="s">
        <v>1893</v>
      </c>
      <c r="AJ1721" s="43" t="s">
        <v>2078</v>
      </c>
      <c r="AK1721" s="43" t="s">
        <v>228</v>
      </c>
      <c r="AL1721" s="43" t="s">
        <v>46</v>
      </c>
      <c r="AM1721" s="48">
        <v>3</v>
      </c>
    </row>
    <row r="1722" spans="2:39">
      <c r="B1722" s="228" t="s">
        <v>2117</v>
      </c>
      <c r="C1722" s="229" t="s">
        <v>2118</v>
      </c>
      <c r="D1722" s="230" t="s">
        <v>46</v>
      </c>
      <c r="E1722" s="231" t="s">
        <v>38</v>
      </c>
      <c r="F1722" s="231" t="s">
        <v>97</v>
      </c>
      <c r="G1722" s="231" t="s">
        <v>35</v>
      </c>
      <c r="H1722" s="231" t="s">
        <v>7652</v>
      </c>
      <c r="I1722" s="232" t="s">
        <v>98</v>
      </c>
      <c r="J1722" s="231" t="s">
        <v>44</v>
      </c>
      <c r="K1722" s="230" t="s">
        <v>114</v>
      </c>
      <c r="L1722" s="230" t="s">
        <v>100</v>
      </c>
      <c r="M1722" s="233">
        <v>0</v>
      </c>
      <c r="N1722" s="234" t="s">
        <v>8271</v>
      </c>
      <c r="O1722" s="230" t="s">
        <v>101</v>
      </c>
      <c r="P1722" s="230" t="s">
        <v>8294</v>
      </c>
      <c r="Q1722" s="233">
        <v>20000</v>
      </c>
      <c r="R1722" s="234">
        <v>6</v>
      </c>
      <c r="S1722" s="235" t="s">
        <v>146</v>
      </c>
      <c r="T1722" s="236"/>
      <c r="U1722" s="237" t="s">
        <v>8524</v>
      </c>
      <c r="V1722" s="238" t="s">
        <v>104</v>
      </c>
      <c r="W1722" s="236">
        <v>0</v>
      </c>
      <c r="X1722" s="237" t="s">
        <v>155</v>
      </c>
      <c r="Y1722" s="239">
        <v>0</v>
      </c>
      <c r="Z1722" s="237" t="s">
        <v>156</v>
      </c>
      <c r="AA1722" s="239">
        <v>0</v>
      </c>
      <c r="AB1722" s="240" t="s">
        <v>46</v>
      </c>
      <c r="AC1722" s="241" t="s">
        <v>46</v>
      </c>
      <c r="AD1722" s="241" t="s">
        <v>46</v>
      </c>
      <c r="AE1722" s="237"/>
      <c r="AF1722" s="237"/>
      <c r="AG1722" s="237"/>
      <c r="AH1722" s="237"/>
      <c r="AI1722" s="237" t="s">
        <v>1893</v>
      </c>
      <c r="AJ1722" s="237" t="s">
        <v>2078</v>
      </c>
      <c r="AK1722" s="237" t="s">
        <v>228</v>
      </c>
      <c r="AL1722" s="237" t="s">
        <v>109</v>
      </c>
      <c r="AM1722" s="242">
        <v>4</v>
      </c>
    </row>
    <row r="1723" spans="2:39">
      <c r="B1723" s="189" t="s">
        <v>2119</v>
      </c>
      <c r="C1723" s="190" t="s">
        <v>2120</v>
      </c>
      <c r="D1723" s="191" t="s">
        <v>46</v>
      </c>
      <c r="E1723" s="192" t="s">
        <v>46</v>
      </c>
      <c r="F1723" s="192" t="s">
        <v>46</v>
      </c>
      <c r="G1723" s="192" t="s">
        <v>46</v>
      </c>
      <c r="H1723" s="192" t="s">
        <v>46</v>
      </c>
      <c r="I1723" s="193" t="s">
        <v>46</v>
      </c>
      <c r="J1723" s="192" t="s">
        <v>46</v>
      </c>
      <c r="K1723" s="191" t="s">
        <v>46</v>
      </c>
      <c r="L1723" s="191" t="s">
        <v>46</v>
      </c>
      <c r="M1723" s="194">
        <v>0</v>
      </c>
      <c r="N1723" s="195" t="s">
        <v>46</v>
      </c>
      <c r="O1723" s="191" t="s">
        <v>46</v>
      </c>
      <c r="P1723" s="191" t="s">
        <v>46</v>
      </c>
      <c r="Q1723" s="194">
        <v>0</v>
      </c>
      <c r="R1723" s="195">
        <v>0</v>
      </c>
      <c r="S1723" s="196" t="s">
        <v>46</v>
      </c>
      <c r="T1723" s="44"/>
      <c r="U1723" s="43"/>
      <c r="V1723" s="197" t="s">
        <v>46</v>
      </c>
      <c r="W1723" s="44">
        <v>0</v>
      </c>
      <c r="X1723" s="43" t="s">
        <v>46</v>
      </c>
      <c r="Y1723" s="46">
        <v>0</v>
      </c>
      <c r="Z1723" s="43" t="s">
        <v>46</v>
      </c>
      <c r="AA1723" s="46">
        <v>0</v>
      </c>
      <c r="AB1723" s="47" t="s">
        <v>46</v>
      </c>
      <c r="AC1723" s="42" t="s">
        <v>46</v>
      </c>
      <c r="AD1723" s="42" t="s">
        <v>46</v>
      </c>
      <c r="AE1723" s="43"/>
      <c r="AF1723" s="43"/>
      <c r="AG1723" s="43"/>
      <c r="AH1723" s="43"/>
      <c r="AI1723" s="43" t="s">
        <v>1893</v>
      </c>
      <c r="AJ1723" s="43" t="s">
        <v>2078</v>
      </c>
      <c r="AK1723" s="43" t="s">
        <v>276</v>
      </c>
      <c r="AL1723" s="43" t="s">
        <v>46</v>
      </c>
      <c r="AM1723" s="48">
        <v>3</v>
      </c>
    </row>
    <row r="1724" spans="2:39">
      <c r="B1724" s="228" t="s">
        <v>2121</v>
      </c>
      <c r="C1724" s="229" t="s">
        <v>2122</v>
      </c>
      <c r="D1724" s="230" t="s">
        <v>46</v>
      </c>
      <c r="E1724" s="231" t="s">
        <v>38</v>
      </c>
      <c r="F1724" s="231" t="s">
        <v>97</v>
      </c>
      <c r="G1724" s="231" t="s">
        <v>35</v>
      </c>
      <c r="H1724" s="231" t="s">
        <v>7652</v>
      </c>
      <c r="I1724" s="232" t="s">
        <v>98</v>
      </c>
      <c r="J1724" s="231" t="s">
        <v>44</v>
      </c>
      <c r="K1724" s="230" t="s">
        <v>114</v>
      </c>
      <c r="L1724" s="230" t="s">
        <v>100</v>
      </c>
      <c r="M1724" s="233">
        <v>0</v>
      </c>
      <c r="N1724" s="234" t="s">
        <v>8271</v>
      </c>
      <c r="O1724" s="230" t="s">
        <v>101</v>
      </c>
      <c r="P1724" s="230" t="s">
        <v>8294</v>
      </c>
      <c r="Q1724" s="233">
        <v>10335</v>
      </c>
      <c r="R1724" s="234">
        <v>10</v>
      </c>
      <c r="S1724" s="235" t="s">
        <v>146</v>
      </c>
      <c r="T1724" s="236"/>
      <c r="U1724" s="237" t="s">
        <v>8524</v>
      </c>
      <c r="V1724" s="238" t="s">
        <v>104</v>
      </c>
      <c r="W1724" s="236">
        <v>0</v>
      </c>
      <c r="X1724" s="237" t="s">
        <v>155</v>
      </c>
      <c r="Y1724" s="239">
        <v>0</v>
      </c>
      <c r="Z1724" s="237" t="s">
        <v>156</v>
      </c>
      <c r="AA1724" s="239">
        <v>0</v>
      </c>
      <c r="AB1724" s="240" t="s">
        <v>46</v>
      </c>
      <c r="AC1724" s="241" t="s">
        <v>46</v>
      </c>
      <c r="AD1724" s="241" t="s">
        <v>46</v>
      </c>
      <c r="AE1724" s="237"/>
      <c r="AF1724" s="237"/>
      <c r="AG1724" s="237"/>
      <c r="AH1724" s="237"/>
      <c r="AI1724" s="237" t="s">
        <v>1893</v>
      </c>
      <c r="AJ1724" s="237" t="s">
        <v>2078</v>
      </c>
      <c r="AK1724" s="237" t="s">
        <v>276</v>
      </c>
      <c r="AL1724" s="237" t="s">
        <v>109</v>
      </c>
      <c r="AM1724" s="242">
        <v>4</v>
      </c>
    </row>
    <row r="1725" spans="2:39">
      <c r="B1725" s="228" t="s">
        <v>2123</v>
      </c>
      <c r="C1725" s="229" t="s">
        <v>2124</v>
      </c>
      <c r="D1725" s="230" t="s">
        <v>46</v>
      </c>
      <c r="E1725" s="231" t="s">
        <v>38</v>
      </c>
      <c r="F1725" s="231" t="s">
        <v>97</v>
      </c>
      <c r="G1725" s="231" t="s">
        <v>35</v>
      </c>
      <c r="H1725" s="231" t="s">
        <v>7652</v>
      </c>
      <c r="I1725" s="232" t="s">
        <v>98</v>
      </c>
      <c r="J1725" s="231" t="s">
        <v>44</v>
      </c>
      <c r="K1725" s="230" t="s">
        <v>114</v>
      </c>
      <c r="L1725" s="230" t="s">
        <v>100</v>
      </c>
      <c r="M1725" s="233">
        <v>0</v>
      </c>
      <c r="N1725" s="234" t="s">
        <v>8271</v>
      </c>
      <c r="O1725" s="230" t="s">
        <v>101</v>
      </c>
      <c r="P1725" s="230" t="s">
        <v>8294</v>
      </c>
      <c r="Q1725" s="233">
        <v>3845</v>
      </c>
      <c r="R1725" s="234">
        <v>20</v>
      </c>
      <c r="S1725" s="235" t="s">
        <v>146</v>
      </c>
      <c r="T1725" s="236"/>
      <c r="U1725" s="237" t="s">
        <v>8524</v>
      </c>
      <c r="V1725" s="238" t="s">
        <v>104</v>
      </c>
      <c r="W1725" s="236">
        <v>0</v>
      </c>
      <c r="X1725" s="237" t="s">
        <v>155</v>
      </c>
      <c r="Y1725" s="239">
        <v>0</v>
      </c>
      <c r="Z1725" s="237" t="s">
        <v>156</v>
      </c>
      <c r="AA1725" s="239">
        <v>0</v>
      </c>
      <c r="AB1725" s="240" t="s">
        <v>46</v>
      </c>
      <c r="AC1725" s="241" t="s">
        <v>46</v>
      </c>
      <c r="AD1725" s="241" t="s">
        <v>46</v>
      </c>
      <c r="AE1725" s="237"/>
      <c r="AF1725" s="237"/>
      <c r="AG1725" s="237"/>
      <c r="AH1725" s="237"/>
      <c r="AI1725" s="237" t="s">
        <v>1893</v>
      </c>
      <c r="AJ1725" s="237" t="s">
        <v>2078</v>
      </c>
      <c r="AK1725" s="237" t="s">
        <v>276</v>
      </c>
      <c r="AL1725" s="237" t="s">
        <v>111</v>
      </c>
      <c r="AM1725" s="242">
        <v>4</v>
      </c>
    </row>
    <row r="1726" spans="2:39">
      <c r="B1726" s="228" t="s">
        <v>2125</v>
      </c>
      <c r="C1726" s="229" t="s">
        <v>2126</v>
      </c>
      <c r="D1726" s="230" t="s">
        <v>46</v>
      </c>
      <c r="E1726" s="231" t="s">
        <v>38</v>
      </c>
      <c r="F1726" s="231" t="s">
        <v>97</v>
      </c>
      <c r="G1726" s="231" t="s">
        <v>35</v>
      </c>
      <c r="H1726" s="231" t="s">
        <v>7652</v>
      </c>
      <c r="I1726" s="232" t="s">
        <v>98</v>
      </c>
      <c r="J1726" s="231" t="s">
        <v>44</v>
      </c>
      <c r="K1726" s="230" t="s">
        <v>114</v>
      </c>
      <c r="L1726" s="230" t="s">
        <v>100</v>
      </c>
      <c r="M1726" s="233">
        <v>0</v>
      </c>
      <c r="N1726" s="234" t="s">
        <v>8271</v>
      </c>
      <c r="O1726" s="230" t="s">
        <v>101</v>
      </c>
      <c r="P1726" s="230" t="s">
        <v>8294</v>
      </c>
      <c r="Q1726" s="233">
        <v>24029</v>
      </c>
      <c r="R1726" s="234">
        <v>4</v>
      </c>
      <c r="S1726" s="235" t="s">
        <v>146</v>
      </c>
      <c r="T1726" s="236"/>
      <c r="U1726" s="237" t="s">
        <v>8524</v>
      </c>
      <c r="V1726" s="238" t="s">
        <v>104</v>
      </c>
      <c r="W1726" s="236">
        <v>0</v>
      </c>
      <c r="X1726" s="237" t="s">
        <v>155</v>
      </c>
      <c r="Y1726" s="239">
        <v>0</v>
      </c>
      <c r="Z1726" s="237" t="s">
        <v>156</v>
      </c>
      <c r="AA1726" s="239">
        <v>0</v>
      </c>
      <c r="AB1726" s="240" t="s">
        <v>46</v>
      </c>
      <c r="AC1726" s="241" t="s">
        <v>46</v>
      </c>
      <c r="AD1726" s="241" t="s">
        <v>46</v>
      </c>
      <c r="AE1726" s="237"/>
      <c r="AF1726" s="237"/>
      <c r="AG1726" s="237"/>
      <c r="AH1726" s="237"/>
      <c r="AI1726" s="237" t="s">
        <v>1893</v>
      </c>
      <c r="AJ1726" s="237" t="s">
        <v>2078</v>
      </c>
      <c r="AK1726" s="237" t="s">
        <v>276</v>
      </c>
      <c r="AL1726" s="237" t="s">
        <v>112</v>
      </c>
      <c r="AM1726" s="242">
        <v>4</v>
      </c>
    </row>
    <row r="1727" spans="2:39">
      <c r="B1727" s="228" t="s">
        <v>2127</v>
      </c>
      <c r="C1727" s="229" t="s">
        <v>2128</v>
      </c>
      <c r="D1727" s="230" t="s">
        <v>46</v>
      </c>
      <c r="E1727" s="231" t="s">
        <v>38</v>
      </c>
      <c r="F1727" s="231" t="s">
        <v>97</v>
      </c>
      <c r="G1727" s="231" t="s">
        <v>35</v>
      </c>
      <c r="H1727" s="231" t="s">
        <v>7652</v>
      </c>
      <c r="I1727" s="232" t="s">
        <v>98</v>
      </c>
      <c r="J1727" s="231" t="s">
        <v>44</v>
      </c>
      <c r="K1727" s="230" t="s">
        <v>114</v>
      </c>
      <c r="L1727" s="230" t="s">
        <v>100</v>
      </c>
      <c r="M1727" s="233">
        <v>0</v>
      </c>
      <c r="N1727" s="234" t="s">
        <v>8271</v>
      </c>
      <c r="O1727" s="230" t="s">
        <v>101</v>
      </c>
      <c r="P1727" s="230" t="s">
        <v>8294</v>
      </c>
      <c r="Q1727" s="233">
        <v>2970</v>
      </c>
      <c r="R1727" s="234">
        <v>30</v>
      </c>
      <c r="S1727" s="235" t="s">
        <v>146</v>
      </c>
      <c r="T1727" s="236"/>
      <c r="U1727" s="237" t="s">
        <v>8524</v>
      </c>
      <c r="V1727" s="238" t="s">
        <v>104</v>
      </c>
      <c r="W1727" s="236">
        <v>0</v>
      </c>
      <c r="X1727" s="237" t="s">
        <v>155</v>
      </c>
      <c r="Y1727" s="239">
        <v>0</v>
      </c>
      <c r="Z1727" s="237" t="s">
        <v>156</v>
      </c>
      <c r="AA1727" s="239">
        <v>0</v>
      </c>
      <c r="AB1727" s="240" t="s">
        <v>46</v>
      </c>
      <c r="AC1727" s="241" t="s">
        <v>46</v>
      </c>
      <c r="AD1727" s="241" t="s">
        <v>46</v>
      </c>
      <c r="AE1727" s="237"/>
      <c r="AF1727" s="237"/>
      <c r="AG1727" s="237"/>
      <c r="AH1727" s="237"/>
      <c r="AI1727" s="237" t="s">
        <v>1893</v>
      </c>
      <c r="AJ1727" s="237" t="s">
        <v>2078</v>
      </c>
      <c r="AK1727" s="237" t="s">
        <v>276</v>
      </c>
      <c r="AL1727" s="237" t="s">
        <v>113</v>
      </c>
      <c r="AM1727" s="242">
        <v>4</v>
      </c>
    </row>
    <row r="1728" spans="2:39">
      <c r="B1728" s="189" t="s">
        <v>2129</v>
      </c>
      <c r="C1728" s="190" t="s">
        <v>2130</v>
      </c>
      <c r="D1728" s="191" t="s">
        <v>46</v>
      </c>
      <c r="E1728" s="192" t="s">
        <v>46</v>
      </c>
      <c r="F1728" s="192" t="s">
        <v>46</v>
      </c>
      <c r="G1728" s="192" t="s">
        <v>46</v>
      </c>
      <c r="H1728" s="192" t="s">
        <v>46</v>
      </c>
      <c r="I1728" s="193" t="s">
        <v>46</v>
      </c>
      <c r="J1728" s="192" t="s">
        <v>46</v>
      </c>
      <c r="K1728" s="191" t="s">
        <v>46</v>
      </c>
      <c r="L1728" s="191" t="s">
        <v>46</v>
      </c>
      <c r="M1728" s="194">
        <v>0</v>
      </c>
      <c r="N1728" s="195" t="s">
        <v>46</v>
      </c>
      <c r="O1728" s="191" t="s">
        <v>46</v>
      </c>
      <c r="P1728" s="191" t="s">
        <v>46</v>
      </c>
      <c r="Q1728" s="194">
        <v>0</v>
      </c>
      <c r="R1728" s="195">
        <v>0</v>
      </c>
      <c r="S1728" s="196" t="s">
        <v>46</v>
      </c>
      <c r="T1728" s="44"/>
      <c r="U1728" s="43"/>
      <c r="V1728" s="197" t="s">
        <v>46</v>
      </c>
      <c r="W1728" s="44">
        <v>0</v>
      </c>
      <c r="X1728" s="43" t="s">
        <v>46</v>
      </c>
      <c r="Y1728" s="46">
        <v>0</v>
      </c>
      <c r="Z1728" s="43" t="s">
        <v>46</v>
      </c>
      <c r="AA1728" s="46">
        <v>0</v>
      </c>
      <c r="AB1728" s="47" t="s">
        <v>46</v>
      </c>
      <c r="AC1728" s="42" t="s">
        <v>46</v>
      </c>
      <c r="AD1728" s="42" t="s">
        <v>46</v>
      </c>
      <c r="AE1728" s="43"/>
      <c r="AF1728" s="43"/>
      <c r="AG1728" s="43"/>
      <c r="AH1728" s="43"/>
      <c r="AI1728" s="43" t="s">
        <v>1893</v>
      </c>
      <c r="AJ1728" s="43" t="s">
        <v>2078</v>
      </c>
      <c r="AK1728" s="43" t="s">
        <v>282</v>
      </c>
      <c r="AL1728" s="43" t="s">
        <v>46</v>
      </c>
      <c r="AM1728" s="48">
        <v>3</v>
      </c>
    </row>
    <row r="1729" spans="2:39">
      <c r="B1729" s="228" t="s">
        <v>2131</v>
      </c>
      <c r="C1729" s="229" t="s">
        <v>2132</v>
      </c>
      <c r="D1729" s="230" t="s">
        <v>46</v>
      </c>
      <c r="E1729" s="231" t="s">
        <v>38</v>
      </c>
      <c r="F1729" s="231" t="s">
        <v>97</v>
      </c>
      <c r="G1729" s="231" t="s">
        <v>35</v>
      </c>
      <c r="H1729" s="231" t="s">
        <v>7652</v>
      </c>
      <c r="I1729" s="232" t="s">
        <v>98</v>
      </c>
      <c r="J1729" s="231" t="s">
        <v>44</v>
      </c>
      <c r="K1729" s="230" t="s">
        <v>114</v>
      </c>
      <c r="L1729" s="230" t="s">
        <v>100</v>
      </c>
      <c r="M1729" s="233">
        <v>0</v>
      </c>
      <c r="N1729" s="234" t="s">
        <v>8271</v>
      </c>
      <c r="O1729" s="230" t="s">
        <v>101</v>
      </c>
      <c r="P1729" s="230" t="s">
        <v>8294</v>
      </c>
      <c r="Q1729" s="233">
        <v>2287</v>
      </c>
      <c r="R1729" s="234">
        <v>6</v>
      </c>
      <c r="S1729" s="235" t="s">
        <v>146</v>
      </c>
      <c r="T1729" s="236"/>
      <c r="U1729" s="237" t="s">
        <v>8524</v>
      </c>
      <c r="V1729" s="238" t="s">
        <v>104</v>
      </c>
      <c r="W1729" s="236">
        <v>0</v>
      </c>
      <c r="X1729" s="237" t="s">
        <v>155</v>
      </c>
      <c r="Y1729" s="239">
        <v>0</v>
      </c>
      <c r="Z1729" s="237" t="s">
        <v>156</v>
      </c>
      <c r="AA1729" s="239">
        <v>0</v>
      </c>
      <c r="AB1729" s="240" t="s">
        <v>46</v>
      </c>
      <c r="AC1729" s="241" t="s">
        <v>46</v>
      </c>
      <c r="AD1729" s="241" t="s">
        <v>46</v>
      </c>
      <c r="AE1729" s="237"/>
      <c r="AF1729" s="237"/>
      <c r="AG1729" s="237"/>
      <c r="AH1729" s="237"/>
      <c r="AI1729" s="237" t="s">
        <v>1893</v>
      </c>
      <c r="AJ1729" s="237" t="s">
        <v>2078</v>
      </c>
      <c r="AK1729" s="237" t="s">
        <v>282</v>
      </c>
      <c r="AL1729" s="237" t="s">
        <v>109</v>
      </c>
      <c r="AM1729" s="242">
        <v>4</v>
      </c>
    </row>
    <row r="1730" spans="2:39">
      <c r="B1730" s="228" t="s">
        <v>2133</v>
      </c>
      <c r="C1730" s="229" t="s">
        <v>2134</v>
      </c>
      <c r="D1730" s="230" t="s">
        <v>46</v>
      </c>
      <c r="E1730" s="231" t="s">
        <v>38</v>
      </c>
      <c r="F1730" s="231" t="s">
        <v>97</v>
      </c>
      <c r="G1730" s="231" t="s">
        <v>35</v>
      </c>
      <c r="H1730" s="231" t="s">
        <v>7652</v>
      </c>
      <c r="I1730" s="232" t="s">
        <v>98</v>
      </c>
      <c r="J1730" s="231" t="s">
        <v>44</v>
      </c>
      <c r="K1730" s="230" t="s">
        <v>114</v>
      </c>
      <c r="L1730" s="230" t="s">
        <v>100</v>
      </c>
      <c r="M1730" s="233">
        <v>0</v>
      </c>
      <c r="N1730" s="234" t="s">
        <v>8271</v>
      </c>
      <c r="O1730" s="230" t="s">
        <v>101</v>
      </c>
      <c r="P1730" s="230" t="s">
        <v>8294</v>
      </c>
      <c r="Q1730" s="233">
        <v>258</v>
      </c>
      <c r="R1730" s="234">
        <v>25</v>
      </c>
      <c r="S1730" s="235" t="s">
        <v>146</v>
      </c>
      <c r="T1730" s="236"/>
      <c r="U1730" s="237" t="s">
        <v>8524</v>
      </c>
      <c r="V1730" s="238" t="s">
        <v>104</v>
      </c>
      <c r="W1730" s="236">
        <v>0</v>
      </c>
      <c r="X1730" s="237" t="s">
        <v>155</v>
      </c>
      <c r="Y1730" s="239">
        <v>0</v>
      </c>
      <c r="Z1730" s="237" t="s">
        <v>156</v>
      </c>
      <c r="AA1730" s="239">
        <v>0</v>
      </c>
      <c r="AB1730" s="240" t="s">
        <v>46</v>
      </c>
      <c r="AC1730" s="241" t="s">
        <v>46</v>
      </c>
      <c r="AD1730" s="241" t="s">
        <v>46</v>
      </c>
      <c r="AE1730" s="237"/>
      <c r="AF1730" s="237"/>
      <c r="AG1730" s="237"/>
      <c r="AH1730" s="237"/>
      <c r="AI1730" s="237" t="s">
        <v>1893</v>
      </c>
      <c r="AJ1730" s="237" t="s">
        <v>2078</v>
      </c>
      <c r="AK1730" s="237" t="s">
        <v>282</v>
      </c>
      <c r="AL1730" s="237" t="s">
        <v>111</v>
      </c>
      <c r="AM1730" s="242">
        <v>4</v>
      </c>
    </row>
    <row r="1731" spans="2:39">
      <c r="B1731" s="189" t="s">
        <v>2135</v>
      </c>
      <c r="C1731" s="190" t="s">
        <v>2136</v>
      </c>
      <c r="D1731" s="191" t="s">
        <v>46</v>
      </c>
      <c r="E1731" s="192" t="s">
        <v>46</v>
      </c>
      <c r="F1731" s="192" t="s">
        <v>46</v>
      </c>
      <c r="G1731" s="192" t="s">
        <v>46</v>
      </c>
      <c r="H1731" s="192" t="s">
        <v>46</v>
      </c>
      <c r="I1731" s="193" t="s">
        <v>46</v>
      </c>
      <c r="J1731" s="192" t="s">
        <v>46</v>
      </c>
      <c r="K1731" s="191" t="s">
        <v>46</v>
      </c>
      <c r="L1731" s="191" t="s">
        <v>46</v>
      </c>
      <c r="M1731" s="194">
        <v>0</v>
      </c>
      <c r="N1731" s="195" t="s">
        <v>46</v>
      </c>
      <c r="O1731" s="191" t="s">
        <v>46</v>
      </c>
      <c r="P1731" s="191" t="s">
        <v>46</v>
      </c>
      <c r="Q1731" s="194">
        <v>0</v>
      </c>
      <c r="R1731" s="195">
        <v>0</v>
      </c>
      <c r="S1731" s="196" t="s">
        <v>46</v>
      </c>
      <c r="T1731" s="44"/>
      <c r="U1731" s="43"/>
      <c r="V1731" s="197" t="s">
        <v>46</v>
      </c>
      <c r="W1731" s="44">
        <v>0</v>
      </c>
      <c r="X1731" s="43" t="s">
        <v>46</v>
      </c>
      <c r="Y1731" s="46">
        <v>0</v>
      </c>
      <c r="Z1731" s="43" t="s">
        <v>46</v>
      </c>
      <c r="AA1731" s="46">
        <v>0</v>
      </c>
      <c r="AB1731" s="47" t="s">
        <v>46</v>
      </c>
      <c r="AC1731" s="42" t="s">
        <v>46</v>
      </c>
      <c r="AD1731" s="42" t="s">
        <v>46</v>
      </c>
      <c r="AE1731" s="43"/>
      <c r="AF1731" s="43"/>
      <c r="AG1731" s="43"/>
      <c r="AH1731" s="43"/>
      <c r="AI1731" s="43" t="s">
        <v>1893</v>
      </c>
      <c r="AJ1731" s="43" t="s">
        <v>2078</v>
      </c>
      <c r="AK1731" s="43" t="s">
        <v>1322</v>
      </c>
      <c r="AL1731" s="43" t="s">
        <v>46</v>
      </c>
      <c r="AM1731" s="48">
        <v>3</v>
      </c>
    </row>
    <row r="1732" spans="2:39">
      <c r="B1732" s="228" t="s">
        <v>2137</v>
      </c>
      <c r="C1732" s="229" t="s">
        <v>2138</v>
      </c>
      <c r="D1732" s="230" t="s">
        <v>46</v>
      </c>
      <c r="E1732" s="231" t="s">
        <v>38</v>
      </c>
      <c r="F1732" s="231" t="s">
        <v>97</v>
      </c>
      <c r="G1732" s="231" t="s">
        <v>35</v>
      </c>
      <c r="H1732" s="231" t="s">
        <v>7652</v>
      </c>
      <c r="I1732" s="232" t="s">
        <v>98</v>
      </c>
      <c r="J1732" s="231" t="s">
        <v>44</v>
      </c>
      <c r="K1732" s="230" t="s">
        <v>114</v>
      </c>
      <c r="L1732" s="230" t="s">
        <v>100</v>
      </c>
      <c r="M1732" s="233">
        <v>0</v>
      </c>
      <c r="N1732" s="234" t="s">
        <v>8271</v>
      </c>
      <c r="O1732" s="230" t="s">
        <v>101</v>
      </c>
      <c r="P1732" s="230" t="s">
        <v>8294</v>
      </c>
      <c r="Q1732" s="233">
        <v>27775</v>
      </c>
      <c r="R1732" s="234">
        <v>3</v>
      </c>
      <c r="S1732" s="235" t="s">
        <v>146</v>
      </c>
      <c r="T1732" s="236"/>
      <c r="U1732" s="237" t="s">
        <v>8524</v>
      </c>
      <c r="V1732" s="238" t="s">
        <v>104</v>
      </c>
      <c r="W1732" s="236">
        <v>0</v>
      </c>
      <c r="X1732" s="237" t="s">
        <v>155</v>
      </c>
      <c r="Y1732" s="239">
        <v>0</v>
      </c>
      <c r="Z1732" s="237" t="s">
        <v>156</v>
      </c>
      <c r="AA1732" s="239">
        <v>0</v>
      </c>
      <c r="AB1732" s="240" t="s">
        <v>46</v>
      </c>
      <c r="AC1732" s="241" t="s">
        <v>46</v>
      </c>
      <c r="AD1732" s="241" t="s">
        <v>46</v>
      </c>
      <c r="AE1732" s="237"/>
      <c r="AF1732" s="237"/>
      <c r="AG1732" s="237"/>
      <c r="AH1732" s="237"/>
      <c r="AI1732" s="237" t="s">
        <v>1893</v>
      </c>
      <c r="AJ1732" s="237" t="s">
        <v>2078</v>
      </c>
      <c r="AK1732" s="237" t="s">
        <v>1322</v>
      </c>
      <c r="AL1732" s="237" t="s">
        <v>109</v>
      </c>
      <c r="AM1732" s="242">
        <v>4</v>
      </c>
    </row>
    <row r="1733" spans="2:39">
      <c r="B1733" s="189" t="s">
        <v>2139</v>
      </c>
      <c r="C1733" s="190" t="s">
        <v>2140</v>
      </c>
      <c r="D1733" s="191" t="s">
        <v>46</v>
      </c>
      <c r="E1733" s="192" t="s">
        <v>46</v>
      </c>
      <c r="F1733" s="192" t="s">
        <v>46</v>
      </c>
      <c r="G1733" s="192" t="s">
        <v>46</v>
      </c>
      <c r="H1733" s="192" t="s">
        <v>46</v>
      </c>
      <c r="I1733" s="193" t="s">
        <v>46</v>
      </c>
      <c r="J1733" s="192" t="s">
        <v>46</v>
      </c>
      <c r="K1733" s="191" t="s">
        <v>46</v>
      </c>
      <c r="L1733" s="191" t="s">
        <v>46</v>
      </c>
      <c r="M1733" s="194">
        <v>0</v>
      </c>
      <c r="N1733" s="195" t="s">
        <v>46</v>
      </c>
      <c r="O1733" s="191" t="s">
        <v>46</v>
      </c>
      <c r="P1733" s="191" t="s">
        <v>46</v>
      </c>
      <c r="Q1733" s="194">
        <v>0</v>
      </c>
      <c r="R1733" s="195">
        <v>0</v>
      </c>
      <c r="S1733" s="196" t="s">
        <v>46</v>
      </c>
      <c r="T1733" s="44"/>
      <c r="U1733" s="43"/>
      <c r="V1733" s="197" t="s">
        <v>46</v>
      </c>
      <c r="W1733" s="44">
        <v>0</v>
      </c>
      <c r="X1733" s="43" t="s">
        <v>46</v>
      </c>
      <c r="Y1733" s="46">
        <v>0</v>
      </c>
      <c r="Z1733" s="43" t="s">
        <v>46</v>
      </c>
      <c r="AA1733" s="46">
        <v>0</v>
      </c>
      <c r="AB1733" s="47" t="s">
        <v>46</v>
      </c>
      <c r="AC1733" s="42" t="s">
        <v>46</v>
      </c>
      <c r="AD1733" s="42" t="s">
        <v>46</v>
      </c>
      <c r="AE1733" s="43"/>
      <c r="AF1733" s="43"/>
      <c r="AG1733" s="43"/>
      <c r="AH1733" s="43"/>
      <c r="AI1733" s="43" t="s">
        <v>1893</v>
      </c>
      <c r="AJ1733" s="43" t="s">
        <v>2078</v>
      </c>
      <c r="AK1733" s="43" t="s">
        <v>288</v>
      </c>
      <c r="AL1733" s="43" t="s">
        <v>46</v>
      </c>
      <c r="AM1733" s="48">
        <v>3</v>
      </c>
    </row>
    <row r="1734" spans="2:39">
      <c r="B1734" s="228" t="s">
        <v>2141</v>
      </c>
      <c r="C1734" s="229" t="s">
        <v>2142</v>
      </c>
      <c r="D1734" s="230" t="s">
        <v>46</v>
      </c>
      <c r="E1734" s="231" t="s">
        <v>38</v>
      </c>
      <c r="F1734" s="231" t="s">
        <v>97</v>
      </c>
      <c r="G1734" s="231" t="s">
        <v>35</v>
      </c>
      <c r="H1734" s="231" t="s">
        <v>7652</v>
      </c>
      <c r="I1734" s="232" t="s">
        <v>98</v>
      </c>
      <c r="J1734" s="231" t="s">
        <v>44</v>
      </c>
      <c r="K1734" s="230" t="s">
        <v>114</v>
      </c>
      <c r="L1734" s="230" t="s">
        <v>100</v>
      </c>
      <c r="M1734" s="233">
        <v>0</v>
      </c>
      <c r="N1734" s="234" t="s">
        <v>8271</v>
      </c>
      <c r="O1734" s="230" t="s">
        <v>101</v>
      </c>
      <c r="P1734" s="230" t="s">
        <v>8294</v>
      </c>
      <c r="Q1734" s="233">
        <v>4908.6000000000004</v>
      </c>
      <c r="R1734" s="234">
        <v>2</v>
      </c>
      <c r="S1734" s="235" t="s">
        <v>146</v>
      </c>
      <c r="T1734" s="236"/>
      <c r="U1734" s="237" t="s">
        <v>8524</v>
      </c>
      <c r="V1734" s="238" t="s">
        <v>104</v>
      </c>
      <c r="W1734" s="236">
        <v>0</v>
      </c>
      <c r="X1734" s="237" t="s">
        <v>155</v>
      </c>
      <c r="Y1734" s="239">
        <v>0</v>
      </c>
      <c r="Z1734" s="237" t="s">
        <v>156</v>
      </c>
      <c r="AA1734" s="239">
        <v>0</v>
      </c>
      <c r="AB1734" s="240" t="s">
        <v>46</v>
      </c>
      <c r="AC1734" s="241" t="s">
        <v>46</v>
      </c>
      <c r="AD1734" s="241" t="s">
        <v>46</v>
      </c>
      <c r="AE1734" s="237"/>
      <c r="AF1734" s="237"/>
      <c r="AG1734" s="237"/>
      <c r="AH1734" s="237"/>
      <c r="AI1734" s="237" t="s">
        <v>1893</v>
      </c>
      <c r="AJ1734" s="237" t="s">
        <v>2078</v>
      </c>
      <c r="AK1734" s="237" t="s">
        <v>288</v>
      </c>
      <c r="AL1734" s="237" t="s">
        <v>109</v>
      </c>
      <c r="AM1734" s="242">
        <v>4</v>
      </c>
    </row>
    <row r="1735" spans="2:39">
      <c r="B1735" s="189" t="s">
        <v>2143</v>
      </c>
      <c r="C1735" s="190" t="s">
        <v>2144</v>
      </c>
      <c r="D1735" s="191" t="s">
        <v>46</v>
      </c>
      <c r="E1735" s="192" t="s">
        <v>46</v>
      </c>
      <c r="F1735" s="192" t="s">
        <v>46</v>
      </c>
      <c r="G1735" s="192" t="s">
        <v>46</v>
      </c>
      <c r="H1735" s="192" t="s">
        <v>46</v>
      </c>
      <c r="I1735" s="193" t="s">
        <v>46</v>
      </c>
      <c r="J1735" s="192" t="s">
        <v>46</v>
      </c>
      <c r="K1735" s="191" t="s">
        <v>46</v>
      </c>
      <c r="L1735" s="191" t="s">
        <v>46</v>
      </c>
      <c r="M1735" s="194">
        <v>0</v>
      </c>
      <c r="N1735" s="195" t="s">
        <v>46</v>
      </c>
      <c r="O1735" s="191" t="s">
        <v>46</v>
      </c>
      <c r="P1735" s="191" t="s">
        <v>46</v>
      </c>
      <c r="Q1735" s="194">
        <v>0</v>
      </c>
      <c r="R1735" s="195">
        <v>0</v>
      </c>
      <c r="S1735" s="196" t="s">
        <v>46</v>
      </c>
      <c r="T1735" s="44"/>
      <c r="U1735" s="43"/>
      <c r="V1735" s="197" t="s">
        <v>46</v>
      </c>
      <c r="W1735" s="44">
        <v>0</v>
      </c>
      <c r="X1735" s="43" t="s">
        <v>46</v>
      </c>
      <c r="Y1735" s="46">
        <v>0</v>
      </c>
      <c r="Z1735" s="43" t="s">
        <v>46</v>
      </c>
      <c r="AA1735" s="46">
        <v>0</v>
      </c>
      <c r="AB1735" s="47" t="s">
        <v>46</v>
      </c>
      <c r="AC1735" s="42" t="s">
        <v>46</v>
      </c>
      <c r="AD1735" s="42" t="s">
        <v>46</v>
      </c>
      <c r="AE1735" s="43"/>
      <c r="AF1735" s="43"/>
      <c r="AG1735" s="43"/>
      <c r="AH1735" s="43"/>
      <c r="AI1735" s="43" t="s">
        <v>1893</v>
      </c>
      <c r="AJ1735" s="43" t="s">
        <v>2078</v>
      </c>
      <c r="AK1735" s="43" t="s">
        <v>1176</v>
      </c>
      <c r="AL1735" s="43" t="s">
        <v>46</v>
      </c>
      <c r="AM1735" s="48">
        <v>3</v>
      </c>
    </row>
    <row r="1736" spans="2:39">
      <c r="B1736" s="228" t="s">
        <v>2145</v>
      </c>
      <c r="C1736" s="229" t="s">
        <v>2146</v>
      </c>
      <c r="D1736" s="230" t="s">
        <v>46</v>
      </c>
      <c r="E1736" s="231" t="s">
        <v>38</v>
      </c>
      <c r="F1736" s="231" t="s">
        <v>97</v>
      </c>
      <c r="G1736" s="231" t="s">
        <v>35</v>
      </c>
      <c r="H1736" s="231" t="s">
        <v>7652</v>
      </c>
      <c r="I1736" s="232" t="s">
        <v>98</v>
      </c>
      <c r="J1736" s="231" t="s">
        <v>44</v>
      </c>
      <c r="K1736" s="230" t="s">
        <v>114</v>
      </c>
      <c r="L1736" s="230" t="s">
        <v>100</v>
      </c>
      <c r="M1736" s="233">
        <v>0</v>
      </c>
      <c r="N1736" s="234" t="s">
        <v>8271</v>
      </c>
      <c r="O1736" s="230" t="s">
        <v>101</v>
      </c>
      <c r="P1736" s="230" t="s">
        <v>8294</v>
      </c>
      <c r="Q1736" s="233">
        <v>58611.51</v>
      </c>
      <c r="R1736" s="234">
        <v>2</v>
      </c>
      <c r="S1736" s="235" t="s">
        <v>146</v>
      </c>
      <c r="T1736" s="236"/>
      <c r="U1736" s="237" t="s">
        <v>8524</v>
      </c>
      <c r="V1736" s="238" t="s">
        <v>104</v>
      </c>
      <c r="W1736" s="236">
        <v>0</v>
      </c>
      <c r="X1736" s="237" t="s">
        <v>155</v>
      </c>
      <c r="Y1736" s="239">
        <v>0</v>
      </c>
      <c r="Z1736" s="237" t="s">
        <v>156</v>
      </c>
      <c r="AA1736" s="239">
        <v>0</v>
      </c>
      <c r="AB1736" s="240" t="s">
        <v>46</v>
      </c>
      <c r="AC1736" s="241" t="s">
        <v>46</v>
      </c>
      <c r="AD1736" s="241" t="s">
        <v>46</v>
      </c>
      <c r="AE1736" s="237"/>
      <c r="AF1736" s="237"/>
      <c r="AG1736" s="237"/>
      <c r="AH1736" s="237"/>
      <c r="AI1736" s="237" t="s">
        <v>1893</v>
      </c>
      <c r="AJ1736" s="237" t="s">
        <v>2078</v>
      </c>
      <c r="AK1736" s="237" t="s">
        <v>1176</v>
      </c>
      <c r="AL1736" s="237" t="s">
        <v>109</v>
      </c>
      <c r="AM1736" s="242">
        <v>4</v>
      </c>
    </row>
    <row r="1737" spans="2:39">
      <c r="B1737" s="189" t="s">
        <v>2147</v>
      </c>
      <c r="C1737" s="190" t="s">
        <v>2148</v>
      </c>
      <c r="D1737" s="191" t="s">
        <v>46</v>
      </c>
      <c r="E1737" s="192" t="s">
        <v>46</v>
      </c>
      <c r="F1737" s="192" t="s">
        <v>46</v>
      </c>
      <c r="G1737" s="192" t="s">
        <v>46</v>
      </c>
      <c r="H1737" s="192" t="s">
        <v>46</v>
      </c>
      <c r="I1737" s="193" t="s">
        <v>46</v>
      </c>
      <c r="J1737" s="192" t="s">
        <v>46</v>
      </c>
      <c r="K1737" s="191" t="s">
        <v>46</v>
      </c>
      <c r="L1737" s="191" t="s">
        <v>46</v>
      </c>
      <c r="M1737" s="194">
        <v>0</v>
      </c>
      <c r="N1737" s="195" t="s">
        <v>46</v>
      </c>
      <c r="O1737" s="191" t="s">
        <v>46</v>
      </c>
      <c r="P1737" s="191" t="s">
        <v>46</v>
      </c>
      <c r="Q1737" s="194">
        <v>0</v>
      </c>
      <c r="R1737" s="195">
        <v>0</v>
      </c>
      <c r="S1737" s="196" t="s">
        <v>46</v>
      </c>
      <c r="T1737" s="44"/>
      <c r="U1737" s="43"/>
      <c r="V1737" s="197" t="s">
        <v>46</v>
      </c>
      <c r="W1737" s="44">
        <v>0</v>
      </c>
      <c r="X1737" s="43" t="s">
        <v>46</v>
      </c>
      <c r="Y1737" s="46">
        <v>0</v>
      </c>
      <c r="Z1737" s="43" t="s">
        <v>46</v>
      </c>
      <c r="AA1737" s="46">
        <v>0</v>
      </c>
      <c r="AB1737" s="47" t="s">
        <v>46</v>
      </c>
      <c r="AC1737" s="42" t="s">
        <v>46</v>
      </c>
      <c r="AD1737" s="42" t="s">
        <v>46</v>
      </c>
      <c r="AE1737" s="43"/>
      <c r="AF1737" s="43"/>
      <c r="AG1737" s="43"/>
      <c r="AH1737" s="43"/>
      <c r="AI1737" s="43" t="s">
        <v>1893</v>
      </c>
      <c r="AJ1737" s="43" t="s">
        <v>2078</v>
      </c>
      <c r="AK1737" s="43" t="s">
        <v>1196</v>
      </c>
      <c r="AL1737" s="43" t="s">
        <v>46</v>
      </c>
      <c r="AM1737" s="48">
        <v>3</v>
      </c>
    </row>
    <row r="1738" spans="2:39">
      <c r="B1738" s="228" t="s">
        <v>2149</v>
      </c>
      <c r="C1738" s="229" t="s">
        <v>2148</v>
      </c>
      <c r="D1738" s="230" t="s">
        <v>46</v>
      </c>
      <c r="E1738" s="231" t="s">
        <v>38</v>
      </c>
      <c r="F1738" s="231" t="s">
        <v>97</v>
      </c>
      <c r="G1738" s="231" t="s">
        <v>35</v>
      </c>
      <c r="H1738" s="231" t="s">
        <v>7652</v>
      </c>
      <c r="I1738" s="232" t="s">
        <v>98</v>
      </c>
      <c r="J1738" s="231" t="s">
        <v>44</v>
      </c>
      <c r="K1738" s="230" t="s">
        <v>114</v>
      </c>
      <c r="L1738" s="230" t="s">
        <v>100</v>
      </c>
      <c r="M1738" s="233">
        <v>0</v>
      </c>
      <c r="N1738" s="234" t="s">
        <v>8271</v>
      </c>
      <c r="O1738" s="230" t="s">
        <v>101</v>
      </c>
      <c r="P1738" s="230" t="s">
        <v>8294</v>
      </c>
      <c r="Q1738" s="233">
        <v>291186.76</v>
      </c>
      <c r="R1738" s="234">
        <v>3</v>
      </c>
      <c r="S1738" s="235" t="s">
        <v>146</v>
      </c>
      <c r="T1738" s="236"/>
      <c r="U1738" s="237" t="s">
        <v>8524</v>
      </c>
      <c r="V1738" s="238" t="s">
        <v>104</v>
      </c>
      <c r="W1738" s="236">
        <v>0</v>
      </c>
      <c r="X1738" s="237" t="s">
        <v>155</v>
      </c>
      <c r="Y1738" s="239">
        <v>0</v>
      </c>
      <c r="Z1738" s="237" t="s">
        <v>156</v>
      </c>
      <c r="AA1738" s="239">
        <v>0</v>
      </c>
      <c r="AB1738" s="240" t="s">
        <v>46</v>
      </c>
      <c r="AC1738" s="241" t="s">
        <v>46</v>
      </c>
      <c r="AD1738" s="241" t="s">
        <v>46</v>
      </c>
      <c r="AE1738" s="237"/>
      <c r="AF1738" s="237"/>
      <c r="AG1738" s="237"/>
      <c r="AH1738" s="237"/>
      <c r="AI1738" s="237" t="s">
        <v>1893</v>
      </c>
      <c r="AJ1738" s="237" t="s">
        <v>2078</v>
      </c>
      <c r="AK1738" s="237" t="s">
        <v>1196</v>
      </c>
      <c r="AL1738" s="237" t="s">
        <v>109</v>
      </c>
      <c r="AM1738" s="242">
        <v>4</v>
      </c>
    </row>
    <row r="1739" spans="2:39">
      <c r="B1739" s="180" t="s">
        <v>2150</v>
      </c>
      <c r="C1739" s="181" t="s">
        <v>2151</v>
      </c>
      <c r="D1739" s="182" t="s">
        <v>46</v>
      </c>
      <c r="E1739" s="183" t="s">
        <v>46</v>
      </c>
      <c r="F1739" s="183" t="s">
        <v>46</v>
      </c>
      <c r="G1739" s="183" t="s">
        <v>46</v>
      </c>
      <c r="H1739" s="183" t="s">
        <v>46</v>
      </c>
      <c r="I1739" s="184" t="s">
        <v>46</v>
      </c>
      <c r="J1739" s="183" t="s">
        <v>46</v>
      </c>
      <c r="K1739" s="182" t="s">
        <v>46</v>
      </c>
      <c r="L1739" s="182" t="s">
        <v>46</v>
      </c>
      <c r="M1739" s="185">
        <v>0</v>
      </c>
      <c r="N1739" s="186" t="s">
        <v>46</v>
      </c>
      <c r="O1739" s="182" t="s">
        <v>46</v>
      </c>
      <c r="P1739" s="182" t="s">
        <v>46</v>
      </c>
      <c r="Q1739" s="185">
        <v>0</v>
      </c>
      <c r="R1739" s="186">
        <v>0</v>
      </c>
      <c r="S1739" s="187" t="s">
        <v>46</v>
      </c>
      <c r="T1739" s="36"/>
      <c r="U1739" s="35"/>
      <c r="V1739" s="188" t="s">
        <v>46</v>
      </c>
      <c r="W1739" s="36">
        <v>0</v>
      </c>
      <c r="X1739" s="35" t="s">
        <v>46</v>
      </c>
      <c r="Y1739" s="38">
        <v>0</v>
      </c>
      <c r="Z1739" s="35" t="s">
        <v>46</v>
      </c>
      <c r="AA1739" s="38">
        <v>0</v>
      </c>
      <c r="AB1739" s="39" t="s">
        <v>46</v>
      </c>
      <c r="AC1739" s="34" t="s">
        <v>46</v>
      </c>
      <c r="AD1739" s="34" t="s">
        <v>46</v>
      </c>
      <c r="AE1739" s="35"/>
      <c r="AF1739" s="35"/>
      <c r="AG1739" s="35"/>
      <c r="AH1739" s="35"/>
      <c r="AI1739" s="35" t="s">
        <v>1893</v>
      </c>
      <c r="AJ1739" s="35" t="s">
        <v>2152</v>
      </c>
      <c r="AK1739" s="35" t="s">
        <v>46</v>
      </c>
      <c r="AL1739" s="35" t="s">
        <v>46</v>
      </c>
      <c r="AM1739" s="40">
        <v>2</v>
      </c>
    </row>
    <row r="1740" spans="2:39">
      <c r="B1740" s="189" t="s">
        <v>2153</v>
      </c>
      <c r="C1740" s="190" t="s">
        <v>2151</v>
      </c>
      <c r="D1740" s="191" t="s">
        <v>46</v>
      </c>
      <c r="E1740" s="192" t="s">
        <v>46</v>
      </c>
      <c r="F1740" s="192" t="s">
        <v>46</v>
      </c>
      <c r="G1740" s="192" t="s">
        <v>46</v>
      </c>
      <c r="H1740" s="192" t="s">
        <v>46</v>
      </c>
      <c r="I1740" s="193" t="s">
        <v>46</v>
      </c>
      <c r="J1740" s="192" t="s">
        <v>46</v>
      </c>
      <c r="K1740" s="191" t="s">
        <v>46</v>
      </c>
      <c r="L1740" s="191" t="s">
        <v>46</v>
      </c>
      <c r="M1740" s="194">
        <v>0</v>
      </c>
      <c r="N1740" s="195" t="s">
        <v>46</v>
      </c>
      <c r="O1740" s="191" t="s">
        <v>46</v>
      </c>
      <c r="P1740" s="191" t="s">
        <v>46</v>
      </c>
      <c r="Q1740" s="194">
        <v>0</v>
      </c>
      <c r="R1740" s="195">
        <v>0</v>
      </c>
      <c r="S1740" s="196" t="s">
        <v>46</v>
      </c>
      <c r="T1740" s="44"/>
      <c r="U1740" s="43"/>
      <c r="V1740" s="197" t="s">
        <v>46</v>
      </c>
      <c r="W1740" s="44">
        <v>0</v>
      </c>
      <c r="X1740" s="43" t="s">
        <v>46</v>
      </c>
      <c r="Y1740" s="46">
        <v>0</v>
      </c>
      <c r="Z1740" s="43" t="s">
        <v>46</v>
      </c>
      <c r="AA1740" s="46">
        <v>0</v>
      </c>
      <c r="AB1740" s="47" t="s">
        <v>46</v>
      </c>
      <c r="AC1740" s="42" t="s">
        <v>46</v>
      </c>
      <c r="AD1740" s="42" t="s">
        <v>46</v>
      </c>
      <c r="AE1740" s="43"/>
      <c r="AF1740" s="43"/>
      <c r="AG1740" s="43"/>
      <c r="AH1740" s="43"/>
      <c r="AI1740" s="43" t="s">
        <v>1893</v>
      </c>
      <c r="AJ1740" s="43" t="s">
        <v>2152</v>
      </c>
      <c r="AK1740" s="43" t="s">
        <v>94</v>
      </c>
      <c r="AL1740" s="43" t="s">
        <v>46</v>
      </c>
      <c r="AM1740" s="48">
        <v>3</v>
      </c>
    </row>
    <row r="1741" spans="2:39">
      <c r="B1741" s="228" t="s">
        <v>2154</v>
      </c>
      <c r="C1741" s="229" t="s">
        <v>2155</v>
      </c>
      <c r="D1741" s="230" t="s">
        <v>46</v>
      </c>
      <c r="E1741" s="231" t="s">
        <v>38</v>
      </c>
      <c r="F1741" s="231" t="s">
        <v>97</v>
      </c>
      <c r="G1741" s="231" t="s">
        <v>35</v>
      </c>
      <c r="H1741" s="231" t="s">
        <v>7652</v>
      </c>
      <c r="I1741" s="232" t="s">
        <v>98</v>
      </c>
      <c r="J1741" s="231" t="s">
        <v>44</v>
      </c>
      <c r="K1741" s="230" t="s">
        <v>114</v>
      </c>
      <c r="L1741" s="230" t="s">
        <v>100</v>
      </c>
      <c r="M1741" s="233">
        <v>0</v>
      </c>
      <c r="N1741" s="234" t="s">
        <v>8271</v>
      </c>
      <c r="O1741" s="230" t="s">
        <v>101</v>
      </c>
      <c r="P1741" s="230" t="s">
        <v>8294</v>
      </c>
      <c r="Q1741" s="233">
        <v>34847.487964989064</v>
      </c>
      <c r="R1741" s="234">
        <v>12</v>
      </c>
      <c r="S1741" s="235" t="s">
        <v>146</v>
      </c>
      <c r="T1741" s="236"/>
      <c r="U1741" s="237" t="s">
        <v>8524</v>
      </c>
      <c r="V1741" s="238" t="s">
        <v>104</v>
      </c>
      <c r="W1741" s="236">
        <v>0</v>
      </c>
      <c r="X1741" s="237" t="s">
        <v>155</v>
      </c>
      <c r="Y1741" s="239">
        <v>0</v>
      </c>
      <c r="Z1741" s="237" t="s">
        <v>156</v>
      </c>
      <c r="AA1741" s="239">
        <v>0</v>
      </c>
      <c r="AB1741" s="240" t="s">
        <v>46</v>
      </c>
      <c r="AC1741" s="241" t="s">
        <v>46</v>
      </c>
      <c r="AD1741" s="241" t="s">
        <v>46</v>
      </c>
      <c r="AE1741" s="237"/>
      <c r="AF1741" s="237"/>
      <c r="AG1741" s="237"/>
      <c r="AH1741" s="237"/>
      <c r="AI1741" s="237" t="s">
        <v>1893</v>
      </c>
      <c r="AJ1741" s="237" t="s">
        <v>2152</v>
      </c>
      <c r="AK1741" s="237" t="s">
        <v>94</v>
      </c>
      <c r="AL1741" s="237" t="s">
        <v>109</v>
      </c>
      <c r="AM1741" s="242">
        <v>4</v>
      </c>
    </row>
    <row r="1742" spans="2:39">
      <c r="B1742" s="180" t="s">
        <v>2156</v>
      </c>
      <c r="C1742" s="181" t="s">
        <v>2157</v>
      </c>
      <c r="D1742" s="182" t="s">
        <v>46</v>
      </c>
      <c r="E1742" s="183" t="s">
        <v>46</v>
      </c>
      <c r="F1742" s="183" t="s">
        <v>46</v>
      </c>
      <c r="G1742" s="183" t="s">
        <v>46</v>
      </c>
      <c r="H1742" s="183" t="s">
        <v>46</v>
      </c>
      <c r="I1742" s="184" t="s">
        <v>46</v>
      </c>
      <c r="J1742" s="183" t="s">
        <v>46</v>
      </c>
      <c r="K1742" s="182" t="s">
        <v>46</v>
      </c>
      <c r="L1742" s="182" t="s">
        <v>46</v>
      </c>
      <c r="M1742" s="185">
        <v>0</v>
      </c>
      <c r="N1742" s="186" t="s">
        <v>46</v>
      </c>
      <c r="O1742" s="182" t="s">
        <v>46</v>
      </c>
      <c r="P1742" s="182" t="s">
        <v>46</v>
      </c>
      <c r="Q1742" s="185">
        <v>0</v>
      </c>
      <c r="R1742" s="186">
        <v>0</v>
      </c>
      <c r="S1742" s="187" t="s">
        <v>46</v>
      </c>
      <c r="T1742" s="36"/>
      <c r="U1742" s="35"/>
      <c r="V1742" s="188" t="s">
        <v>46</v>
      </c>
      <c r="W1742" s="36">
        <v>0</v>
      </c>
      <c r="X1742" s="35" t="s">
        <v>46</v>
      </c>
      <c r="Y1742" s="38">
        <v>0</v>
      </c>
      <c r="Z1742" s="35" t="s">
        <v>46</v>
      </c>
      <c r="AA1742" s="38">
        <v>0</v>
      </c>
      <c r="AB1742" s="39" t="s">
        <v>46</v>
      </c>
      <c r="AC1742" s="34" t="s">
        <v>46</v>
      </c>
      <c r="AD1742" s="34" t="s">
        <v>46</v>
      </c>
      <c r="AE1742" s="35"/>
      <c r="AF1742" s="35"/>
      <c r="AG1742" s="35"/>
      <c r="AH1742" s="35"/>
      <c r="AI1742" s="35" t="s">
        <v>1893</v>
      </c>
      <c r="AJ1742" s="35" t="s">
        <v>1552</v>
      </c>
      <c r="AK1742" s="35" t="s">
        <v>46</v>
      </c>
      <c r="AL1742" s="35" t="s">
        <v>46</v>
      </c>
      <c r="AM1742" s="40">
        <v>2</v>
      </c>
    </row>
    <row r="1743" spans="2:39">
      <c r="B1743" s="189" t="s">
        <v>2158</v>
      </c>
      <c r="C1743" s="190" t="s">
        <v>2159</v>
      </c>
      <c r="D1743" s="191" t="s">
        <v>46</v>
      </c>
      <c r="E1743" s="192" t="s">
        <v>46</v>
      </c>
      <c r="F1743" s="192" t="s">
        <v>46</v>
      </c>
      <c r="G1743" s="192" t="s">
        <v>46</v>
      </c>
      <c r="H1743" s="192" t="s">
        <v>46</v>
      </c>
      <c r="I1743" s="193" t="s">
        <v>46</v>
      </c>
      <c r="J1743" s="192" t="s">
        <v>46</v>
      </c>
      <c r="K1743" s="191" t="s">
        <v>46</v>
      </c>
      <c r="L1743" s="191" t="s">
        <v>46</v>
      </c>
      <c r="M1743" s="194">
        <v>0</v>
      </c>
      <c r="N1743" s="195" t="s">
        <v>46</v>
      </c>
      <c r="O1743" s="191" t="s">
        <v>46</v>
      </c>
      <c r="P1743" s="191" t="s">
        <v>46</v>
      </c>
      <c r="Q1743" s="194">
        <v>0</v>
      </c>
      <c r="R1743" s="195">
        <v>0</v>
      </c>
      <c r="S1743" s="196" t="s">
        <v>46</v>
      </c>
      <c r="T1743" s="44"/>
      <c r="U1743" s="43"/>
      <c r="V1743" s="197" t="s">
        <v>46</v>
      </c>
      <c r="W1743" s="44">
        <v>0</v>
      </c>
      <c r="X1743" s="43" t="s">
        <v>46</v>
      </c>
      <c r="Y1743" s="46">
        <v>0</v>
      </c>
      <c r="Z1743" s="43" t="s">
        <v>46</v>
      </c>
      <c r="AA1743" s="46">
        <v>0</v>
      </c>
      <c r="AB1743" s="47" t="s">
        <v>46</v>
      </c>
      <c r="AC1743" s="42" t="s">
        <v>46</v>
      </c>
      <c r="AD1743" s="42" t="s">
        <v>46</v>
      </c>
      <c r="AE1743" s="43"/>
      <c r="AF1743" s="43"/>
      <c r="AG1743" s="43"/>
      <c r="AH1743" s="43"/>
      <c r="AI1743" s="43" t="s">
        <v>1893</v>
      </c>
      <c r="AJ1743" s="43" t="s">
        <v>1552</v>
      </c>
      <c r="AK1743" s="43" t="s">
        <v>94</v>
      </c>
      <c r="AL1743" s="43" t="s">
        <v>46</v>
      </c>
      <c r="AM1743" s="48">
        <v>3</v>
      </c>
    </row>
    <row r="1744" spans="2:39">
      <c r="B1744" s="228" t="s">
        <v>2160</v>
      </c>
      <c r="C1744" s="229" t="s">
        <v>2161</v>
      </c>
      <c r="D1744" s="230" t="s">
        <v>46</v>
      </c>
      <c r="E1744" s="231" t="s">
        <v>38</v>
      </c>
      <c r="F1744" s="231" t="s">
        <v>97</v>
      </c>
      <c r="G1744" s="231" t="s">
        <v>35</v>
      </c>
      <c r="H1744" s="231" t="s">
        <v>7652</v>
      </c>
      <c r="I1744" s="232" t="s">
        <v>98</v>
      </c>
      <c r="J1744" s="231" t="s">
        <v>44</v>
      </c>
      <c r="K1744" s="230" t="s">
        <v>114</v>
      </c>
      <c r="L1744" s="230" t="s">
        <v>100</v>
      </c>
      <c r="M1744" s="233">
        <v>0</v>
      </c>
      <c r="N1744" s="234" t="s">
        <v>8271</v>
      </c>
      <c r="O1744" s="230" t="s">
        <v>101</v>
      </c>
      <c r="P1744" s="230" t="s">
        <v>8294</v>
      </c>
      <c r="Q1744" s="233">
        <v>119246.05</v>
      </c>
      <c r="R1744" s="234">
        <v>2</v>
      </c>
      <c r="S1744" s="235" t="s">
        <v>146</v>
      </c>
      <c r="T1744" s="236"/>
      <c r="U1744" s="237" t="s">
        <v>8524</v>
      </c>
      <c r="V1744" s="238" t="s">
        <v>104</v>
      </c>
      <c r="W1744" s="236">
        <v>0</v>
      </c>
      <c r="X1744" s="237" t="s">
        <v>155</v>
      </c>
      <c r="Y1744" s="239">
        <v>0</v>
      </c>
      <c r="Z1744" s="237" t="s">
        <v>156</v>
      </c>
      <c r="AA1744" s="239">
        <v>0</v>
      </c>
      <c r="AB1744" s="240" t="s">
        <v>46</v>
      </c>
      <c r="AC1744" s="241" t="s">
        <v>46</v>
      </c>
      <c r="AD1744" s="241" t="s">
        <v>46</v>
      </c>
      <c r="AE1744" s="237"/>
      <c r="AF1744" s="237"/>
      <c r="AG1744" s="237"/>
      <c r="AH1744" s="237"/>
      <c r="AI1744" s="237" t="s">
        <v>1893</v>
      </c>
      <c r="AJ1744" s="237" t="s">
        <v>1552</v>
      </c>
      <c r="AK1744" s="237" t="s">
        <v>94</v>
      </c>
      <c r="AL1744" s="237" t="s">
        <v>109</v>
      </c>
      <c r="AM1744" s="242">
        <v>4</v>
      </c>
    </row>
    <row r="1745" spans="2:39">
      <c r="B1745" s="180" t="s">
        <v>2162</v>
      </c>
      <c r="C1745" s="181" t="s">
        <v>2163</v>
      </c>
      <c r="D1745" s="182" t="s">
        <v>46</v>
      </c>
      <c r="E1745" s="183" t="s">
        <v>46</v>
      </c>
      <c r="F1745" s="183" t="s">
        <v>46</v>
      </c>
      <c r="G1745" s="183" t="s">
        <v>46</v>
      </c>
      <c r="H1745" s="183" t="s">
        <v>46</v>
      </c>
      <c r="I1745" s="184" t="s">
        <v>46</v>
      </c>
      <c r="J1745" s="183" t="s">
        <v>46</v>
      </c>
      <c r="K1745" s="182" t="s">
        <v>46</v>
      </c>
      <c r="L1745" s="182" t="s">
        <v>46</v>
      </c>
      <c r="M1745" s="185">
        <v>0</v>
      </c>
      <c r="N1745" s="186" t="s">
        <v>46</v>
      </c>
      <c r="O1745" s="182" t="s">
        <v>46</v>
      </c>
      <c r="P1745" s="182" t="s">
        <v>46</v>
      </c>
      <c r="Q1745" s="185">
        <v>0</v>
      </c>
      <c r="R1745" s="186">
        <v>0</v>
      </c>
      <c r="S1745" s="187" t="s">
        <v>46</v>
      </c>
      <c r="T1745" s="36"/>
      <c r="U1745" s="35"/>
      <c r="V1745" s="188" t="s">
        <v>46</v>
      </c>
      <c r="W1745" s="36">
        <v>0</v>
      </c>
      <c r="X1745" s="35" t="s">
        <v>46</v>
      </c>
      <c r="Y1745" s="38">
        <v>0</v>
      </c>
      <c r="Z1745" s="35" t="s">
        <v>46</v>
      </c>
      <c r="AA1745" s="38">
        <v>0</v>
      </c>
      <c r="AB1745" s="39" t="s">
        <v>46</v>
      </c>
      <c r="AC1745" s="34" t="s">
        <v>46</v>
      </c>
      <c r="AD1745" s="34" t="s">
        <v>46</v>
      </c>
      <c r="AE1745" s="35"/>
      <c r="AF1745" s="35"/>
      <c r="AG1745" s="35"/>
      <c r="AH1745" s="35"/>
      <c r="AI1745" s="35" t="s">
        <v>1893</v>
      </c>
      <c r="AJ1745" s="35" t="s">
        <v>1562</v>
      </c>
      <c r="AK1745" s="35" t="s">
        <v>46</v>
      </c>
      <c r="AL1745" s="35" t="s">
        <v>46</v>
      </c>
      <c r="AM1745" s="40">
        <v>2</v>
      </c>
    </row>
    <row r="1746" spans="2:39">
      <c r="B1746" s="189" t="s">
        <v>2164</v>
      </c>
      <c r="C1746" s="190" t="s">
        <v>2163</v>
      </c>
      <c r="D1746" s="191" t="s">
        <v>46</v>
      </c>
      <c r="E1746" s="192" t="s">
        <v>46</v>
      </c>
      <c r="F1746" s="192" t="s">
        <v>46</v>
      </c>
      <c r="G1746" s="192" t="s">
        <v>46</v>
      </c>
      <c r="H1746" s="192" t="s">
        <v>46</v>
      </c>
      <c r="I1746" s="193" t="s">
        <v>46</v>
      </c>
      <c r="J1746" s="192" t="s">
        <v>46</v>
      </c>
      <c r="K1746" s="191" t="s">
        <v>46</v>
      </c>
      <c r="L1746" s="191" t="s">
        <v>46</v>
      </c>
      <c r="M1746" s="194">
        <v>0</v>
      </c>
      <c r="N1746" s="195" t="s">
        <v>46</v>
      </c>
      <c r="O1746" s="191" t="s">
        <v>46</v>
      </c>
      <c r="P1746" s="191" t="s">
        <v>46</v>
      </c>
      <c r="Q1746" s="194">
        <v>0</v>
      </c>
      <c r="R1746" s="195">
        <v>0</v>
      </c>
      <c r="S1746" s="196" t="s">
        <v>46</v>
      </c>
      <c r="T1746" s="44"/>
      <c r="U1746" s="43"/>
      <c r="V1746" s="197" t="s">
        <v>46</v>
      </c>
      <c r="W1746" s="44">
        <v>0</v>
      </c>
      <c r="X1746" s="43" t="s">
        <v>46</v>
      </c>
      <c r="Y1746" s="46">
        <v>0</v>
      </c>
      <c r="Z1746" s="43" t="s">
        <v>46</v>
      </c>
      <c r="AA1746" s="46">
        <v>0</v>
      </c>
      <c r="AB1746" s="47" t="s">
        <v>46</v>
      </c>
      <c r="AC1746" s="42" t="s">
        <v>46</v>
      </c>
      <c r="AD1746" s="42" t="s">
        <v>46</v>
      </c>
      <c r="AE1746" s="43"/>
      <c r="AF1746" s="43"/>
      <c r="AG1746" s="43"/>
      <c r="AH1746" s="43"/>
      <c r="AI1746" s="43" t="s">
        <v>1893</v>
      </c>
      <c r="AJ1746" s="43" t="s">
        <v>1562</v>
      </c>
      <c r="AK1746" s="43" t="s">
        <v>94</v>
      </c>
      <c r="AL1746" s="43" t="s">
        <v>46</v>
      </c>
      <c r="AM1746" s="48">
        <v>3</v>
      </c>
    </row>
    <row r="1747" spans="2:39">
      <c r="B1747" s="228" t="s">
        <v>2165</v>
      </c>
      <c r="C1747" s="229" t="s">
        <v>2166</v>
      </c>
      <c r="D1747" s="230" t="s">
        <v>46</v>
      </c>
      <c r="E1747" s="231" t="s">
        <v>38</v>
      </c>
      <c r="F1747" s="231" t="s">
        <v>97</v>
      </c>
      <c r="G1747" s="231" t="s">
        <v>35</v>
      </c>
      <c r="H1747" s="231" t="s">
        <v>7652</v>
      </c>
      <c r="I1747" s="232" t="s">
        <v>98</v>
      </c>
      <c r="J1747" s="231" t="s">
        <v>44</v>
      </c>
      <c r="K1747" s="230" t="s">
        <v>114</v>
      </c>
      <c r="L1747" s="230" t="s">
        <v>100</v>
      </c>
      <c r="M1747" s="233">
        <v>0</v>
      </c>
      <c r="N1747" s="234" t="s">
        <v>8271</v>
      </c>
      <c r="O1747" s="230" t="s">
        <v>101</v>
      </c>
      <c r="P1747" s="230" t="s">
        <v>8331</v>
      </c>
      <c r="Q1747" s="233">
        <v>46889.653016567681</v>
      </c>
      <c r="R1747" s="234">
        <v>89</v>
      </c>
      <c r="S1747" s="235" t="s">
        <v>146</v>
      </c>
      <c r="T1747" s="236"/>
      <c r="U1747" s="237" t="s">
        <v>8524</v>
      </c>
      <c r="V1747" s="238" t="s">
        <v>104</v>
      </c>
      <c r="W1747" s="236">
        <v>0</v>
      </c>
      <c r="X1747" s="237" t="s">
        <v>155</v>
      </c>
      <c r="Y1747" s="239">
        <v>0</v>
      </c>
      <c r="Z1747" s="237" t="s">
        <v>156</v>
      </c>
      <c r="AA1747" s="239">
        <v>0</v>
      </c>
      <c r="AB1747" s="240" t="s">
        <v>46</v>
      </c>
      <c r="AC1747" s="241" t="s">
        <v>46</v>
      </c>
      <c r="AD1747" s="241" t="s">
        <v>46</v>
      </c>
      <c r="AE1747" s="237"/>
      <c r="AF1747" s="237"/>
      <c r="AG1747" s="237"/>
      <c r="AH1747" s="237"/>
      <c r="AI1747" s="237" t="s">
        <v>1893</v>
      </c>
      <c r="AJ1747" s="237" t="s">
        <v>1562</v>
      </c>
      <c r="AK1747" s="237" t="s">
        <v>94</v>
      </c>
      <c r="AL1747" s="237" t="s">
        <v>109</v>
      </c>
      <c r="AM1747" s="242">
        <v>4</v>
      </c>
    </row>
    <row r="1748" spans="2:39">
      <c r="B1748" s="228" t="s">
        <v>2167</v>
      </c>
      <c r="C1748" s="229" t="s">
        <v>2168</v>
      </c>
      <c r="D1748" s="230" t="s">
        <v>46</v>
      </c>
      <c r="E1748" s="231" t="s">
        <v>38</v>
      </c>
      <c r="F1748" s="231" t="s">
        <v>97</v>
      </c>
      <c r="G1748" s="231" t="s">
        <v>35</v>
      </c>
      <c r="H1748" s="231" t="s">
        <v>7652</v>
      </c>
      <c r="I1748" s="232" t="s">
        <v>98</v>
      </c>
      <c r="J1748" s="231" t="s">
        <v>44</v>
      </c>
      <c r="K1748" s="230" t="s">
        <v>114</v>
      </c>
      <c r="L1748" s="230" t="s">
        <v>100</v>
      </c>
      <c r="M1748" s="233">
        <v>0</v>
      </c>
      <c r="N1748" s="234" t="s">
        <v>8271</v>
      </c>
      <c r="O1748" s="230" t="s">
        <v>101</v>
      </c>
      <c r="P1748" s="230" t="s">
        <v>8331</v>
      </c>
      <c r="Q1748" s="233">
        <v>16723.976242575805</v>
      </c>
      <c r="R1748" s="234">
        <v>2</v>
      </c>
      <c r="S1748" s="235" t="s">
        <v>146</v>
      </c>
      <c r="T1748" s="236"/>
      <c r="U1748" s="237" t="s">
        <v>8524</v>
      </c>
      <c r="V1748" s="238" t="s">
        <v>104</v>
      </c>
      <c r="W1748" s="236">
        <v>0</v>
      </c>
      <c r="X1748" s="237" t="s">
        <v>155</v>
      </c>
      <c r="Y1748" s="239">
        <v>0</v>
      </c>
      <c r="Z1748" s="237" t="s">
        <v>156</v>
      </c>
      <c r="AA1748" s="239">
        <v>0</v>
      </c>
      <c r="AB1748" s="240" t="s">
        <v>46</v>
      </c>
      <c r="AC1748" s="241" t="s">
        <v>46</v>
      </c>
      <c r="AD1748" s="241" t="s">
        <v>46</v>
      </c>
      <c r="AE1748" s="237"/>
      <c r="AF1748" s="237"/>
      <c r="AG1748" s="237"/>
      <c r="AH1748" s="237"/>
      <c r="AI1748" s="237" t="s">
        <v>1893</v>
      </c>
      <c r="AJ1748" s="237" t="s">
        <v>1562</v>
      </c>
      <c r="AK1748" s="237" t="s">
        <v>94</v>
      </c>
      <c r="AL1748" s="237" t="s">
        <v>111</v>
      </c>
      <c r="AM1748" s="242">
        <v>4</v>
      </c>
    </row>
    <row r="1749" spans="2:39">
      <c r="B1749" s="228" t="s">
        <v>2169</v>
      </c>
      <c r="C1749" s="229" t="s">
        <v>2170</v>
      </c>
      <c r="D1749" s="230" t="s">
        <v>46</v>
      </c>
      <c r="E1749" s="231" t="s">
        <v>38</v>
      </c>
      <c r="F1749" s="231" t="s">
        <v>97</v>
      </c>
      <c r="G1749" s="231" t="s">
        <v>35</v>
      </c>
      <c r="H1749" s="231" t="s">
        <v>7652</v>
      </c>
      <c r="I1749" s="232" t="s">
        <v>98</v>
      </c>
      <c r="J1749" s="231" t="s">
        <v>44</v>
      </c>
      <c r="K1749" s="230" t="s">
        <v>114</v>
      </c>
      <c r="L1749" s="230" t="s">
        <v>100</v>
      </c>
      <c r="M1749" s="233">
        <v>0</v>
      </c>
      <c r="N1749" s="234" t="s">
        <v>8271</v>
      </c>
      <c r="O1749" s="230" t="s">
        <v>101</v>
      </c>
      <c r="P1749" s="230" t="s">
        <v>8331</v>
      </c>
      <c r="Q1749" s="233">
        <v>33291.653641763056</v>
      </c>
      <c r="R1749" s="234">
        <v>1</v>
      </c>
      <c r="S1749" s="235" t="s">
        <v>146</v>
      </c>
      <c r="T1749" s="236"/>
      <c r="U1749" s="237" t="s">
        <v>8524</v>
      </c>
      <c r="V1749" s="238" t="s">
        <v>104</v>
      </c>
      <c r="W1749" s="236">
        <v>0</v>
      </c>
      <c r="X1749" s="237" t="s">
        <v>155</v>
      </c>
      <c r="Y1749" s="239">
        <v>0</v>
      </c>
      <c r="Z1749" s="237" t="s">
        <v>156</v>
      </c>
      <c r="AA1749" s="239">
        <v>0</v>
      </c>
      <c r="AB1749" s="240" t="s">
        <v>46</v>
      </c>
      <c r="AC1749" s="241" t="s">
        <v>46</v>
      </c>
      <c r="AD1749" s="241" t="s">
        <v>46</v>
      </c>
      <c r="AE1749" s="237"/>
      <c r="AF1749" s="237"/>
      <c r="AG1749" s="237"/>
      <c r="AH1749" s="237"/>
      <c r="AI1749" s="237" t="s">
        <v>1893</v>
      </c>
      <c r="AJ1749" s="237" t="s">
        <v>1562</v>
      </c>
      <c r="AK1749" s="237" t="s">
        <v>94</v>
      </c>
      <c r="AL1749" s="237" t="s">
        <v>112</v>
      </c>
      <c r="AM1749" s="242">
        <v>4</v>
      </c>
    </row>
    <row r="1750" spans="2:39">
      <c r="B1750" s="228" t="s">
        <v>7906</v>
      </c>
      <c r="C1750" s="229" t="s">
        <v>7907</v>
      </c>
      <c r="D1750" s="230" t="s">
        <v>46</v>
      </c>
      <c r="E1750" s="231" t="s">
        <v>46</v>
      </c>
      <c r="F1750" s="231" t="s">
        <v>46</v>
      </c>
      <c r="G1750" s="231" t="s">
        <v>46</v>
      </c>
      <c r="H1750" s="231" t="s">
        <v>46</v>
      </c>
      <c r="I1750" s="232" t="s">
        <v>46</v>
      </c>
      <c r="J1750" s="231" t="s">
        <v>46</v>
      </c>
      <c r="K1750" s="230" t="s">
        <v>46</v>
      </c>
      <c r="L1750" s="230" t="s">
        <v>46</v>
      </c>
      <c r="M1750" s="233">
        <v>0</v>
      </c>
      <c r="N1750" s="234" t="s">
        <v>46</v>
      </c>
      <c r="O1750" s="230" t="s">
        <v>46</v>
      </c>
      <c r="P1750" s="230" t="s">
        <v>46</v>
      </c>
      <c r="Q1750" s="233">
        <v>0</v>
      </c>
      <c r="R1750" s="234">
        <v>0</v>
      </c>
      <c r="S1750" s="235" t="s">
        <v>46</v>
      </c>
      <c r="T1750" s="236"/>
      <c r="U1750" s="237"/>
      <c r="V1750" s="238" t="s">
        <v>46</v>
      </c>
      <c r="W1750" s="236">
        <v>0</v>
      </c>
      <c r="X1750" s="237" t="s">
        <v>46</v>
      </c>
      <c r="Y1750" s="239">
        <v>0</v>
      </c>
      <c r="Z1750" s="237" t="s">
        <v>46</v>
      </c>
      <c r="AA1750" s="239">
        <v>0</v>
      </c>
      <c r="AB1750" s="240" t="s">
        <v>46</v>
      </c>
      <c r="AC1750" s="241" t="s">
        <v>46</v>
      </c>
      <c r="AD1750" s="241" t="s">
        <v>46</v>
      </c>
      <c r="AE1750" s="237"/>
      <c r="AF1750" s="237"/>
      <c r="AG1750" s="237"/>
      <c r="AH1750" s="237"/>
      <c r="AI1750" s="237" t="s">
        <v>1893</v>
      </c>
      <c r="AJ1750" s="237" t="s">
        <v>1562</v>
      </c>
      <c r="AK1750" s="237" t="s">
        <v>94</v>
      </c>
      <c r="AL1750" s="237" t="s">
        <v>770</v>
      </c>
      <c r="AM1750" s="242">
        <v>4</v>
      </c>
    </row>
    <row r="1751" spans="2:39">
      <c r="B1751" s="180" t="s">
        <v>2171</v>
      </c>
      <c r="C1751" s="181" t="s">
        <v>2172</v>
      </c>
      <c r="D1751" s="182" t="s">
        <v>46</v>
      </c>
      <c r="E1751" s="183" t="s">
        <v>46</v>
      </c>
      <c r="F1751" s="183" t="s">
        <v>46</v>
      </c>
      <c r="G1751" s="183" t="s">
        <v>46</v>
      </c>
      <c r="H1751" s="183" t="s">
        <v>46</v>
      </c>
      <c r="I1751" s="184" t="s">
        <v>46</v>
      </c>
      <c r="J1751" s="183" t="s">
        <v>46</v>
      </c>
      <c r="K1751" s="182" t="s">
        <v>46</v>
      </c>
      <c r="L1751" s="182" t="s">
        <v>46</v>
      </c>
      <c r="M1751" s="185">
        <v>0</v>
      </c>
      <c r="N1751" s="186" t="s">
        <v>46</v>
      </c>
      <c r="O1751" s="182" t="s">
        <v>46</v>
      </c>
      <c r="P1751" s="182" t="s">
        <v>46</v>
      </c>
      <c r="Q1751" s="185">
        <v>0</v>
      </c>
      <c r="R1751" s="186">
        <v>0</v>
      </c>
      <c r="S1751" s="187" t="s">
        <v>46</v>
      </c>
      <c r="T1751" s="36"/>
      <c r="U1751" s="35"/>
      <c r="V1751" s="188" t="s">
        <v>46</v>
      </c>
      <c r="W1751" s="36">
        <v>0</v>
      </c>
      <c r="X1751" s="35" t="s">
        <v>46</v>
      </c>
      <c r="Y1751" s="38">
        <v>0</v>
      </c>
      <c r="Z1751" s="35" t="s">
        <v>46</v>
      </c>
      <c r="AA1751" s="38">
        <v>0</v>
      </c>
      <c r="AB1751" s="39" t="s">
        <v>46</v>
      </c>
      <c r="AC1751" s="34" t="s">
        <v>46</v>
      </c>
      <c r="AD1751" s="34" t="s">
        <v>46</v>
      </c>
      <c r="AE1751" s="35"/>
      <c r="AF1751" s="35"/>
      <c r="AG1751" s="35"/>
      <c r="AH1751" s="35"/>
      <c r="AI1751" s="35" t="s">
        <v>1893</v>
      </c>
      <c r="AJ1751" s="35" t="s">
        <v>2173</v>
      </c>
      <c r="AK1751" s="35" t="s">
        <v>46</v>
      </c>
      <c r="AL1751" s="35" t="s">
        <v>46</v>
      </c>
      <c r="AM1751" s="40">
        <v>2</v>
      </c>
    </row>
    <row r="1752" spans="2:39">
      <c r="B1752" s="189" t="s">
        <v>2174</v>
      </c>
      <c r="C1752" s="190" t="s">
        <v>2172</v>
      </c>
      <c r="D1752" s="191" t="s">
        <v>46</v>
      </c>
      <c r="E1752" s="192" t="s">
        <v>46</v>
      </c>
      <c r="F1752" s="192" t="s">
        <v>46</v>
      </c>
      <c r="G1752" s="192" t="s">
        <v>46</v>
      </c>
      <c r="H1752" s="192" t="s">
        <v>46</v>
      </c>
      <c r="I1752" s="193" t="s">
        <v>46</v>
      </c>
      <c r="J1752" s="192" t="s">
        <v>46</v>
      </c>
      <c r="K1752" s="191" t="s">
        <v>46</v>
      </c>
      <c r="L1752" s="191" t="s">
        <v>46</v>
      </c>
      <c r="M1752" s="194">
        <v>0</v>
      </c>
      <c r="N1752" s="195" t="s">
        <v>46</v>
      </c>
      <c r="O1752" s="191" t="s">
        <v>46</v>
      </c>
      <c r="P1752" s="191" t="s">
        <v>46</v>
      </c>
      <c r="Q1752" s="194">
        <v>0</v>
      </c>
      <c r="R1752" s="195">
        <v>0</v>
      </c>
      <c r="S1752" s="196" t="s">
        <v>46</v>
      </c>
      <c r="T1752" s="44"/>
      <c r="U1752" s="43"/>
      <c r="V1752" s="197" t="s">
        <v>46</v>
      </c>
      <c r="W1752" s="44">
        <v>0</v>
      </c>
      <c r="X1752" s="43" t="s">
        <v>46</v>
      </c>
      <c r="Y1752" s="46">
        <v>0</v>
      </c>
      <c r="Z1752" s="43" t="s">
        <v>46</v>
      </c>
      <c r="AA1752" s="46">
        <v>0</v>
      </c>
      <c r="AB1752" s="47" t="s">
        <v>46</v>
      </c>
      <c r="AC1752" s="42" t="s">
        <v>46</v>
      </c>
      <c r="AD1752" s="42" t="s">
        <v>46</v>
      </c>
      <c r="AE1752" s="43"/>
      <c r="AF1752" s="43"/>
      <c r="AG1752" s="43"/>
      <c r="AH1752" s="43"/>
      <c r="AI1752" s="43" t="s">
        <v>1893</v>
      </c>
      <c r="AJ1752" s="43" t="s">
        <v>2173</v>
      </c>
      <c r="AK1752" s="43" t="s">
        <v>94</v>
      </c>
      <c r="AL1752" s="43" t="s">
        <v>46</v>
      </c>
      <c r="AM1752" s="48">
        <v>3</v>
      </c>
    </row>
    <row r="1753" spans="2:39">
      <c r="B1753" s="228" t="s">
        <v>2175</v>
      </c>
      <c r="C1753" s="229" t="s">
        <v>2176</v>
      </c>
      <c r="D1753" s="230" t="s">
        <v>46</v>
      </c>
      <c r="E1753" s="231" t="s">
        <v>38</v>
      </c>
      <c r="F1753" s="231" t="s">
        <v>97</v>
      </c>
      <c r="G1753" s="231" t="s">
        <v>35</v>
      </c>
      <c r="H1753" s="231" t="s">
        <v>7652</v>
      </c>
      <c r="I1753" s="232" t="s">
        <v>98</v>
      </c>
      <c r="J1753" s="231" t="s">
        <v>44</v>
      </c>
      <c r="K1753" s="230" t="s">
        <v>114</v>
      </c>
      <c r="L1753" s="230" t="s">
        <v>100</v>
      </c>
      <c r="M1753" s="233">
        <v>0</v>
      </c>
      <c r="N1753" s="234" t="s">
        <v>8271</v>
      </c>
      <c r="O1753" s="230" t="s">
        <v>101</v>
      </c>
      <c r="P1753" s="230" t="s">
        <v>8331</v>
      </c>
      <c r="Q1753" s="233">
        <v>54704.595185995626</v>
      </c>
      <c r="R1753" s="234">
        <v>8</v>
      </c>
      <c r="S1753" s="235" t="s">
        <v>146</v>
      </c>
      <c r="T1753" s="236"/>
      <c r="U1753" s="237" t="s">
        <v>8524</v>
      </c>
      <c r="V1753" s="238" t="s">
        <v>104</v>
      </c>
      <c r="W1753" s="236">
        <v>0</v>
      </c>
      <c r="X1753" s="237" t="s">
        <v>155</v>
      </c>
      <c r="Y1753" s="239">
        <v>0</v>
      </c>
      <c r="Z1753" s="237" t="s">
        <v>156</v>
      </c>
      <c r="AA1753" s="239">
        <v>0</v>
      </c>
      <c r="AB1753" s="240" t="s">
        <v>46</v>
      </c>
      <c r="AC1753" s="241" t="s">
        <v>46</v>
      </c>
      <c r="AD1753" s="241" t="s">
        <v>46</v>
      </c>
      <c r="AE1753" s="237"/>
      <c r="AF1753" s="237"/>
      <c r="AG1753" s="237"/>
      <c r="AH1753" s="237"/>
      <c r="AI1753" s="237" t="s">
        <v>1893</v>
      </c>
      <c r="AJ1753" s="237" t="s">
        <v>2173</v>
      </c>
      <c r="AK1753" s="237" t="s">
        <v>94</v>
      </c>
      <c r="AL1753" s="237" t="s">
        <v>109</v>
      </c>
      <c r="AM1753" s="242">
        <v>4</v>
      </c>
    </row>
    <row r="1754" spans="2:39">
      <c r="B1754" s="180" t="s">
        <v>2177</v>
      </c>
      <c r="C1754" s="181" t="s">
        <v>2178</v>
      </c>
      <c r="D1754" s="182" t="s">
        <v>46</v>
      </c>
      <c r="E1754" s="183" t="s">
        <v>46</v>
      </c>
      <c r="F1754" s="183" t="s">
        <v>46</v>
      </c>
      <c r="G1754" s="183" t="s">
        <v>46</v>
      </c>
      <c r="H1754" s="183" t="s">
        <v>46</v>
      </c>
      <c r="I1754" s="184" t="s">
        <v>46</v>
      </c>
      <c r="J1754" s="183" t="s">
        <v>46</v>
      </c>
      <c r="K1754" s="182" t="s">
        <v>46</v>
      </c>
      <c r="L1754" s="182" t="s">
        <v>46</v>
      </c>
      <c r="M1754" s="185">
        <v>0</v>
      </c>
      <c r="N1754" s="186" t="s">
        <v>46</v>
      </c>
      <c r="O1754" s="182" t="s">
        <v>46</v>
      </c>
      <c r="P1754" s="182" t="s">
        <v>46</v>
      </c>
      <c r="Q1754" s="185">
        <v>0</v>
      </c>
      <c r="R1754" s="186">
        <v>0</v>
      </c>
      <c r="S1754" s="187" t="s">
        <v>46</v>
      </c>
      <c r="T1754" s="36"/>
      <c r="U1754" s="35"/>
      <c r="V1754" s="188" t="s">
        <v>46</v>
      </c>
      <c r="W1754" s="36">
        <v>0</v>
      </c>
      <c r="X1754" s="35" t="s">
        <v>46</v>
      </c>
      <c r="Y1754" s="38">
        <v>0</v>
      </c>
      <c r="Z1754" s="35" t="s">
        <v>46</v>
      </c>
      <c r="AA1754" s="38">
        <v>0</v>
      </c>
      <c r="AB1754" s="39" t="s">
        <v>46</v>
      </c>
      <c r="AC1754" s="34" t="s">
        <v>46</v>
      </c>
      <c r="AD1754" s="34" t="s">
        <v>46</v>
      </c>
      <c r="AE1754" s="35"/>
      <c r="AF1754" s="35"/>
      <c r="AG1754" s="35"/>
      <c r="AH1754" s="35"/>
      <c r="AI1754" s="35" t="s">
        <v>1893</v>
      </c>
      <c r="AJ1754" s="35" t="s">
        <v>2179</v>
      </c>
      <c r="AK1754" s="35" t="s">
        <v>46</v>
      </c>
      <c r="AL1754" s="35" t="s">
        <v>46</v>
      </c>
      <c r="AM1754" s="40">
        <v>2</v>
      </c>
    </row>
    <row r="1755" spans="2:39">
      <c r="B1755" s="189" t="s">
        <v>2180</v>
      </c>
      <c r="C1755" s="190" t="s">
        <v>2178</v>
      </c>
      <c r="D1755" s="191" t="s">
        <v>46</v>
      </c>
      <c r="E1755" s="192" t="s">
        <v>46</v>
      </c>
      <c r="F1755" s="192" t="s">
        <v>46</v>
      </c>
      <c r="G1755" s="192" t="s">
        <v>46</v>
      </c>
      <c r="H1755" s="192" t="s">
        <v>46</v>
      </c>
      <c r="I1755" s="193" t="s">
        <v>46</v>
      </c>
      <c r="J1755" s="192" t="s">
        <v>46</v>
      </c>
      <c r="K1755" s="191" t="s">
        <v>46</v>
      </c>
      <c r="L1755" s="191" t="s">
        <v>46</v>
      </c>
      <c r="M1755" s="194">
        <v>0</v>
      </c>
      <c r="N1755" s="195" t="s">
        <v>46</v>
      </c>
      <c r="O1755" s="191" t="s">
        <v>46</v>
      </c>
      <c r="P1755" s="191" t="s">
        <v>46</v>
      </c>
      <c r="Q1755" s="194">
        <v>0</v>
      </c>
      <c r="R1755" s="195">
        <v>0</v>
      </c>
      <c r="S1755" s="196" t="s">
        <v>46</v>
      </c>
      <c r="T1755" s="44"/>
      <c r="U1755" s="43"/>
      <c r="V1755" s="197" t="s">
        <v>46</v>
      </c>
      <c r="W1755" s="44">
        <v>0</v>
      </c>
      <c r="X1755" s="43" t="s">
        <v>46</v>
      </c>
      <c r="Y1755" s="46">
        <v>0</v>
      </c>
      <c r="Z1755" s="43" t="s">
        <v>46</v>
      </c>
      <c r="AA1755" s="46">
        <v>0</v>
      </c>
      <c r="AB1755" s="47" t="s">
        <v>46</v>
      </c>
      <c r="AC1755" s="42" t="s">
        <v>46</v>
      </c>
      <c r="AD1755" s="42" t="s">
        <v>46</v>
      </c>
      <c r="AE1755" s="43"/>
      <c r="AF1755" s="43"/>
      <c r="AG1755" s="43"/>
      <c r="AH1755" s="43"/>
      <c r="AI1755" s="43" t="s">
        <v>1893</v>
      </c>
      <c r="AJ1755" s="43" t="s">
        <v>2179</v>
      </c>
      <c r="AK1755" s="43" t="s">
        <v>94</v>
      </c>
      <c r="AL1755" s="43" t="s">
        <v>46</v>
      </c>
      <c r="AM1755" s="48">
        <v>3</v>
      </c>
    </row>
    <row r="1756" spans="2:39">
      <c r="B1756" s="228" t="s">
        <v>2181</v>
      </c>
      <c r="C1756" s="229" t="s">
        <v>2182</v>
      </c>
      <c r="D1756" s="230" t="s">
        <v>46</v>
      </c>
      <c r="E1756" s="231" t="s">
        <v>38</v>
      </c>
      <c r="F1756" s="231" t="s">
        <v>97</v>
      </c>
      <c r="G1756" s="231" t="s">
        <v>35</v>
      </c>
      <c r="H1756" s="231" t="s">
        <v>7652</v>
      </c>
      <c r="I1756" s="232" t="s">
        <v>98</v>
      </c>
      <c r="J1756" s="231" t="s">
        <v>44</v>
      </c>
      <c r="K1756" s="230" t="s">
        <v>114</v>
      </c>
      <c r="L1756" s="230" t="s">
        <v>100</v>
      </c>
      <c r="M1756" s="233">
        <v>0</v>
      </c>
      <c r="N1756" s="234" t="s">
        <v>8271</v>
      </c>
      <c r="O1756" s="230" t="s">
        <v>101</v>
      </c>
      <c r="P1756" s="230" t="s">
        <v>8331</v>
      </c>
      <c r="Q1756" s="233">
        <v>78149.421694279459</v>
      </c>
      <c r="R1756" s="234">
        <v>9</v>
      </c>
      <c r="S1756" s="235" t="s">
        <v>146</v>
      </c>
      <c r="T1756" s="236"/>
      <c r="U1756" s="237" t="s">
        <v>8524</v>
      </c>
      <c r="V1756" s="238" t="s">
        <v>104</v>
      </c>
      <c r="W1756" s="236">
        <v>0</v>
      </c>
      <c r="X1756" s="237" t="s">
        <v>155</v>
      </c>
      <c r="Y1756" s="239">
        <v>0</v>
      </c>
      <c r="Z1756" s="237" t="s">
        <v>156</v>
      </c>
      <c r="AA1756" s="239">
        <v>0</v>
      </c>
      <c r="AB1756" s="240" t="s">
        <v>46</v>
      </c>
      <c r="AC1756" s="241" t="s">
        <v>46</v>
      </c>
      <c r="AD1756" s="241" t="s">
        <v>46</v>
      </c>
      <c r="AE1756" s="237"/>
      <c r="AF1756" s="237"/>
      <c r="AG1756" s="237"/>
      <c r="AH1756" s="237"/>
      <c r="AI1756" s="237" t="s">
        <v>1893</v>
      </c>
      <c r="AJ1756" s="237" t="s">
        <v>2179</v>
      </c>
      <c r="AK1756" s="237" t="s">
        <v>94</v>
      </c>
      <c r="AL1756" s="237" t="s">
        <v>109</v>
      </c>
      <c r="AM1756" s="242">
        <v>4</v>
      </c>
    </row>
    <row r="1757" spans="2:39">
      <c r="B1757" s="228" t="s">
        <v>2183</v>
      </c>
      <c r="C1757" s="229" t="s">
        <v>2184</v>
      </c>
      <c r="D1757" s="230" t="s">
        <v>46</v>
      </c>
      <c r="E1757" s="231" t="s">
        <v>38</v>
      </c>
      <c r="F1757" s="231" t="s">
        <v>97</v>
      </c>
      <c r="G1757" s="231" t="s">
        <v>35</v>
      </c>
      <c r="H1757" s="231" t="s">
        <v>7652</v>
      </c>
      <c r="I1757" s="232" t="s">
        <v>98</v>
      </c>
      <c r="J1757" s="231" t="s">
        <v>44</v>
      </c>
      <c r="K1757" s="230" t="s">
        <v>114</v>
      </c>
      <c r="L1757" s="230" t="s">
        <v>100</v>
      </c>
      <c r="M1757" s="233">
        <v>0</v>
      </c>
      <c r="N1757" s="234" t="s">
        <v>8271</v>
      </c>
      <c r="O1757" s="230" t="s">
        <v>101</v>
      </c>
      <c r="P1757" s="230" t="s">
        <v>8331</v>
      </c>
      <c r="Q1757" s="233">
        <v>46889.653016567681</v>
      </c>
      <c r="R1757" s="234">
        <v>3</v>
      </c>
      <c r="S1757" s="235" t="s">
        <v>146</v>
      </c>
      <c r="T1757" s="236"/>
      <c r="U1757" s="237" t="s">
        <v>8524</v>
      </c>
      <c r="V1757" s="238" t="s">
        <v>104</v>
      </c>
      <c r="W1757" s="236">
        <v>0</v>
      </c>
      <c r="X1757" s="237" t="s">
        <v>155</v>
      </c>
      <c r="Y1757" s="239">
        <v>0</v>
      </c>
      <c r="Z1757" s="237" t="s">
        <v>156</v>
      </c>
      <c r="AA1757" s="239">
        <v>0</v>
      </c>
      <c r="AB1757" s="240" t="s">
        <v>46</v>
      </c>
      <c r="AC1757" s="241" t="s">
        <v>46</v>
      </c>
      <c r="AD1757" s="241" t="s">
        <v>46</v>
      </c>
      <c r="AE1757" s="237"/>
      <c r="AF1757" s="237"/>
      <c r="AG1757" s="237"/>
      <c r="AH1757" s="237"/>
      <c r="AI1757" s="237" t="s">
        <v>1893</v>
      </c>
      <c r="AJ1757" s="237" t="s">
        <v>2179</v>
      </c>
      <c r="AK1757" s="237" t="s">
        <v>94</v>
      </c>
      <c r="AL1757" s="237" t="s">
        <v>111</v>
      </c>
      <c r="AM1757" s="242">
        <v>4</v>
      </c>
    </row>
    <row r="1758" spans="2:39">
      <c r="B1758" s="228" t="s">
        <v>2185</v>
      </c>
      <c r="C1758" s="229" t="s">
        <v>2186</v>
      </c>
      <c r="D1758" s="230" t="s">
        <v>46</v>
      </c>
      <c r="E1758" s="231" t="s">
        <v>38</v>
      </c>
      <c r="F1758" s="231" t="s">
        <v>97</v>
      </c>
      <c r="G1758" s="231" t="s">
        <v>35</v>
      </c>
      <c r="H1758" s="231" t="s">
        <v>7652</v>
      </c>
      <c r="I1758" s="232" t="s">
        <v>98</v>
      </c>
      <c r="J1758" s="231" t="s">
        <v>44</v>
      </c>
      <c r="K1758" s="230" t="s">
        <v>114</v>
      </c>
      <c r="L1758" s="230" t="s">
        <v>100</v>
      </c>
      <c r="M1758" s="233">
        <v>0</v>
      </c>
      <c r="N1758" s="234" t="s">
        <v>8271</v>
      </c>
      <c r="O1758" s="230" t="s">
        <v>101</v>
      </c>
      <c r="P1758" s="230" t="s">
        <v>8331</v>
      </c>
      <c r="Q1758" s="233">
        <v>46889.653016567681</v>
      </c>
      <c r="R1758" s="234">
        <v>8</v>
      </c>
      <c r="S1758" s="235" t="s">
        <v>146</v>
      </c>
      <c r="T1758" s="236"/>
      <c r="U1758" s="237" t="s">
        <v>8524</v>
      </c>
      <c r="V1758" s="238" t="s">
        <v>104</v>
      </c>
      <c r="W1758" s="236">
        <v>0</v>
      </c>
      <c r="X1758" s="237" t="s">
        <v>155</v>
      </c>
      <c r="Y1758" s="239">
        <v>0</v>
      </c>
      <c r="Z1758" s="237" t="s">
        <v>156</v>
      </c>
      <c r="AA1758" s="239">
        <v>0</v>
      </c>
      <c r="AB1758" s="240" t="s">
        <v>46</v>
      </c>
      <c r="AC1758" s="241" t="s">
        <v>46</v>
      </c>
      <c r="AD1758" s="241" t="s">
        <v>46</v>
      </c>
      <c r="AE1758" s="237"/>
      <c r="AF1758" s="237"/>
      <c r="AG1758" s="237"/>
      <c r="AH1758" s="237"/>
      <c r="AI1758" s="237" t="s">
        <v>1893</v>
      </c>
      <c r="AJ1758" s="237" t="s">
        <v>2179</v>
      </c>
      <c r="AK1758" s="237" t="s">
        <v>94</v>
      </c>
      <c r="AL1758" s="237" t="s">
        <v>112</v>
      </c>
      <c r="AM1758" s="242">
        <v>4</v>
      </c>
    </row>
    <row r="1759" spans="2:39">
      <c r="B1759" s="180" t="s">
        <v>2187</v>
      </c>
      <c r="C1759" s="181" t="s">
        <v>2188</v>
      </c>
      <c r="D1759" s="182" t="s">
        <v>46</v>
      </c>
      <c r="E1759" s="183" t="s">
        <v>46</v>
      </c>
      <c r="F1759" s="183" t="s">
        <v>46</v>
      </c>
      <c r="G1759" s="183" t="s">
        <v>46</v>
      </c>
      <c r="H1759" s="183" t="s">
        <v>46</v>
      </c>
      <c r="I1759" s="184" t="s">
        <v>46</v>
      </c>
      <c r="J1759" s="183" t="s">
        <v>46</v>
      </c>
      <c r="K1759" s="182" t="s">
        <v>46</v>
      </c>
      <c r="L1759" s="182" t="s">
        <v>46</v>
      </c>
      <c r="M1759" s="185">
        <v>0</v>
      </c>
      <c r="N1759" s="186" t="s">
        <v>46</v>
      </c>
      <c r="O1759" s="182" t="s">
        <v>46</v>
      </c>
      <c r="P1759" s="182" t="s">
        <v>46</v>
      </c>
      <c r="Q1759" s="185">
        <v>0</v>
      </c>
      <c r="R1759" s="186">
        <v>0</v>
      </c>
      <c r="S1759" s="187" t="s">
        <v>46</v>
      </c>
      <c r="T1759" s="36"/>
      <c r="U1759" s="35"/>
      <c r="V1759" s="188" t="s">
        <v>46</v>
      </c>
      <c r="W1759" s="36">
        <v>0</v>
      </c>
      <c r="X1759" s="35" t="s">
        <v>46</v>
      </c>
      <c r="Y1759" s="38">
        <v>0</v>
      </c>
      <c r="Z1759" s="35" t="s">
        <v>46</v>
      </c>
      <c r="AA1759" s="38">
        <v>0</v>
      </c>
      <c r="AB1759" s="39" t="s">
        <v>46</v>
      </c>
      <c r="AC1759" s="34" t="s">
        <v>46</v>
      </c>
      <c r="AD1759" s="34" t="s">
        <v>46</v>
      </c>
      <c r="AE1759" s="35"/>
      <c r="AF1759" s="35"/>
      <c r="AG1759" s="35"/>
      <c r="AH1759" s="35"/>
      <c r="AI1759" s="35" t="s">
        <v>1893</v>
      </c>
      <c r="AJ1759" s="35" t="s">
        <v>2189</v>
      </c>
      <c r="AK1759" s="35" t="s">
        <v>46</v>
      </c>
      <c r="AL1759" s="35" t="s">
        <v>46</v>
      </c>
      <c r="AM1759" s="40">
        <v>2</v>
      </c>
    </row>
    <row r="1760" spans="2:39">
      <c r="B1760" s="189" t="s">
        <v>2190</v>
      </c>
      <c r="C1760" s="190" t="s">
        <v>2188</v>
      </c>
      <c r="D1760" s="191" t="s">
        <v>46</v>
      </c>
      <c r="E1760" s="192" t="s">
        <v>46</v>
      </c>
      <c r="F1760" s="192" t="s">
        <v>46</v>
      </c>
      <c r="G1760" s="192" t="s">
        <v>46</v>
      </c>
      <c r="H1760" s="192" t="s">
        <v>46</v>
      </c>
      <c r="I1760" s="193" t="s">
        <v>46</v>
      </c>
      <c r="J1760" s="192" t="s">
        <v>46</v>
      </c>
      <c r="K1760" s="191" t="s">
        <v>46</v>
      </c>
      <c r="L1760" s="191" t="s">
        <v>46</v>
      </c>
      <c r="M1760" s="194">
        <v>0</v>
      </c>
      <c r="N1760" s="195" t="s">
        <v>46</v>
      </c>
      <c r="O1760" s="191" t="s">
        <v>46</v>
      </c>
      <c r="P1760" s="191" t="s">
        <v>46</v>
      </c>
      <c r="Q1760" s="194">
        <v>0</v>
      </c>
      <c r="R1760" s="195">
        <v>0</v>
      </c>
      <c r="S1760" s="196" t="s">
        <v>46</v>
      </c>
      <c r="T1760" s="44"/>
      <c r="U1760" s="43"/>
      <c r="V1760" s="197" t="s">
        <v>46</v>
      </c>
      <c r="W1760" s="44">
        <v>0</v>
      </c>
      <c r="X1760" s="43" t="s">
        <v>46</v>
      </c>
      <c r="Y1760" s="46">
        <v>0</v>
      </c>
      <c r="Z1760" s="43" t="s">
        <v>46</v>
      </c>
      <c r="AA1760" s="46">
        <v>0</v>
      </c>
      <c r="AB1760" s="47" t="s">
        <v>46</v>
      </c>
      <c r="AC1760" s="42" t="s">
        <v>46</v>
      </c>
      <c r="AD1760" s="42" t="s">
        <v>46</v>
      </c>
      <c r="AE1760" s="43"/>
      <c r="AF1760" s="43"/>
      <c r="AG1760" s="43"/>
      <c r="AH1760" s="43"/>
      <c r="AI1760" s="43" t="s">
        <v>1893</v>
      </c>
      <c r="AJ1760" s="43" t="s">
        <v>2189</v>
      </c>
      <c r="AK1760" s="43" t="s">
        <v>94</v>
      </c>
      <c r="AL1760" s="43" t="s">
        <v>46</v>
      </c>
      <c r="AM1760" s="48">
        <v>3</v>
      </c>
    </row>
    <row r="1761" spans="2:39">
      <c r="B1761" s="228" t="s">
        <v>2191</v>
      </c>
      <c r="C1761" s="229" t="s">
        <v>2192</v>
      </c>
      <c r="D1761" s="230" t="s">
        <v>46</v>
      </c>
      <c r="E1761" s="231" t="s">
        <v>38</v>
      </c>
      <c r="F1761" s="231" t="s">
        <v>97</v>
      </c>
      <c r="G1761" s="231" t="s">
        <v>35</v>
      </c>
      <c r="H1761" s="231" t="s">
        <v>7652</v>
      </c>
      <c r="I1761" s="232" t="s">
        <v>98</v>
      </c>
      <c r="J1761" s="231" t="s">
        <v>44</v>
      </c>
      <c r="K1761" s="230" t="s">
        <v>114</v>
      </c>
      <c r="L1761" s="230" t="s">
        <v>100</v>
      </c>
      <c r="M1761" s="233">
        <v>0</v>
      </c>
      <c r="N1761" s="234" t="s">
        <v>8271</v>
      </c>
      <c r="O1761" s="230" t="s">
        <v>101</v>
      </c>
      <c r="P1761" s="230" t="s">
        <v>8331</v>
      </c>
      <c r="Q1761" s="233">
        <v>46889.653016567681</v>
      </c>
      <c r="R1761" s="234">
        <v>38</v>
      </c>
      <c r="S1761" s="235" t="s">
        <v>146</v>
      </c>
      <c r="T1761" s="236"/>
      <c r="U1761" s="237" t="s">
        <v>8524</v>
      </c>
      <c r="V1761" s="238" t="s">
        <v>104</v>
      </c>
      <c r="W1761" s="236">
        <v>0</v>
      </c>
      <c r="X1761" s="237" t="s">
        <v>155</v>
      </c>
      <c r="Y1761" s="239">
        <v>0</v>
      </c>
      <c r="Z1761" s="237" t="s">
        <v>156</v>
      </c>
      <c r="AA1761" s="239">
        <v>0</v>
      </c>
      <c r="AB1761" s="240" t="s">
        <v>46</v>
      </c>
      <c r="AC1761" s="241" t="s">
        <v>46</v>
      </c>
      <c r="AD1761" s="241" t="s">
        <v>46</v>
      </c>
      <c r="AE1761" s="237"/>
      <c r="AF1761" s="237"/>
      <c r="AG1761" s="237"/>
      <c r="AH1761" s="237"/>
      <c r="AI1761" s="237" t="s">
        <v>1893</v>
      </c>
      <c r="AJ1761" s="237" t="s">
        <v>2189</v>
      </c>
      <c r="AK1761" s="237" t="s">
        <v>94</v>
      </c>
      <c r="AL1761" s="237" t="s">
        <v>109</v>
      </c>
      <c r="AM1761" s="242">
        <v>4</v>
      </c>
    </row>
    <row r="1762" spans="2:39">
      <c r="B1762" s="180" t="s">
        <v>2193</v>
      </c>
      <c r="C1762" s="181" t="s">
        <v>2194</v>
      </c>
      <c r="D1762" s="182" t="s">
        <v>46</v>
      </c>
      <c r="E1762" s="183" t="s">
        <v>46</v>
      </c>
      <c r="F1762" s="183" t="s">
        <v>46</v>
      </c>
      <c r="G1762" s="183" t="s">
        <v>46</v>
      </c>
      <c r="H1762" s="183" t="s">
        <v>46</v>
      </c>
      <c r="I1762" s="184" t="s">
        <v>46</v>
      </c>
      <c r="J1762" s="183" t="s">
        <v>46</v>
      </c>
      <c r="K1762" s="182" t="s">
        <v>46</v>
      </c>
      <c r="L1762" s="182" t="s">
        <v>46</v>
      </c>
      <c r="M1762" s="185">
        <v>0</v>
      </c>
      <c r="N1762" s="186" t="s">
        <v>46</v>
      </c>
      <c r="O1762" s="182" t="s">
        <v>46</v>
      </c>
      <c r="P1762" s="182" t="s">
        <v>46</v>
      </c>
      <c r="Q1762" s="185">
        <v>0</v>
      </c>
      <c r="R1762" s="186">
        <v>0</v>
      </c>
      <c r="S1762" s="187" t="s">
        <v>46</v>
      </c>
      <c r="T1762" s="36"/>
      <c r="U1762" s="35"/>
      <c r="V1762" s="188" t="s">
        <v>46</v>
      </c>
      <c r="W1762" s="36">
        <v>0</v>
      </c>
      <c r="X1762" s="35" t="s">
        <v>46</v>
      </c>
      <c r="Y1762" s="38">
        <v>0</v>
      </c>
      <c r="Z1762" s="35" t="s">
        <v>46</v>
      </c>
      <c r="AA1762" s="38">
        <v>0</v>
      </c>
      <c r="AB1762" s="39" t="s">
        <v>46</v>
      </c>
      <c r="AC1762" s="34" t="s">
        <v>46</v>
      </c>
      <c r="AD1762" s="34" t="s">
        <v>46</v>
      </c>
      <c r="AE1762" s="35"/>
      <c r="AF1762" s="35"/>
      <c r="AG1762" s="35"/>
      <c r="AH1762" s="35"/>
      <c r="AI1762" s="35" t="s">
        <v>1893</v>
      </c>
      <c r="AJ1762" s="35" t="s">
        <v>2195</v>
      </c>
      <c r="AK1762" s="35" t="s">
        <v>46</v>
      </c>
      <c r="AL1762" s="35" t="s">
        <v>46</v>
      </c>
      <c r="AM1762" s="40">
        <v>2</v>
      </c>
    </row>
    <row r="1763" spans="2:39">
      <c r="B1763" s="189" t="s">
        <v>2196</v>
      </c>
      <c r="C1763" s="190" t="s">
        <v>2194</v>
      </c>
      <c r="D1763" s="191" t="s">
        <v>46</v>
      </c>
      <c r="E1763" s="192" t="s">
        <v>46</v>
      </c>
      <c r="F1763" s="192" t="s">
        <v>46</v>
      </c>
      <c r="G1763" s="192" t="s">
        <v>46</v>
      </c>
      <c r="H1763" s="192" t="s">
        <v>46</v>
      </c>
      <c r="I1763" s="193" t="s">
        <v>46</v>
      </c>
      <c r="J1763" s="192" t="s">
        <v>46</v>
      </c>
      <c r="K1763" s="191" t="s">
        <v>46</v>
      </c>
      <c r="L1763" s="191" t="s">
        <v>46</v>
      </c>
      <c r="M1763" s="194">
        <v>0</v>
      </c>
      <c r="N1763" s="195" t="s">
        <v>46</v>
      </c>
      <c r="O1763" s="191" t="s">
        <v>46</v>
      </c>
      <c r="P1763" s="191" t="s">
        <v>46</v>
      </c>
      <c r="Q1763" s="194">
        <v>0</v>
      </c>
      <c r="R1763" s="195">
        <v>0</v>
      </c>
      <c r="S1763" s="196" t="s">
        <v>46</v>
      </c>
      <c r="T1763" s="44"/>
      <c r="U1763" s="43"/>
      <c r="V1763" s="197" t="s">
        <v>46</v>
      </c>
      <c r="W1763" s="44">
        <v>0</v>
      </c>
      <c r="X1763" s="43" t="s">
        <v>46</v>
      </c>
      <c r="Y1763" s="46">
        <v>0</v>
      </c>
      <c r="Z1763" s="43" t="s">
        <v>46</v>
      </c>
      <c r="AA1763" s="46">
        <v>0</v>
      </c>
      <c r="AB1763" s="47" t="s">
        <v>46</v>
      </c>
      <c r="AC1763" s="42" t="s">
        <v>46</v>
      </c>
      <c r="AD1763" s="42" t="s">
        <v>46</v>
      </c>
      <c r="AE1763" s="43"/>
      <c r="AF1763" s="43"/>
      <c r="AG1763" s="43"/>
      <c r="AH1763" s="43"/>
      <c r="AI1763" s="43" t="s">
        <v>1893</v>
      </c>
      <c r="AJ1763" s="43" t="s">
        <v>2195</v>
      </c>
      <c r="AK1763" s="43" t="s">
        <v>94</v>
      </c>
      <c r="AL1763" s="43" t="s">
        <v>46</v>
      </c>
      <c r="AM1763" s="48">
        <v>3</v>
      </c>
    </row>
    <row r="1764" spans="2:39">
      <c r="B1764" s="228" t="s">
        <v>2197</v>
      </c>
      <c r="C1764" s="229" t="s">
        <v>2198</v>
      </c>
      <c r="D1764" s="230" t="s">
        <v>46</v>
      </c>
      <c r="E1764" s="231" t="s">
        <v>38</v>
      </c>
      <c r="F1764" s="231" t="s">
        <v>97</v>
      </c>
      <c r="G1764" s="231" t="s">
        <v>35</v>
      </c>
      <c r="H1764" s="231" t="s">
        <v>7652</v>
      </c>
      <c r="I1764" s="232" t="s">
        <v>98</v>
      </c>
      <c r="J1764" s="231" t="s">
        <v>44</v>
      </c>
      <c r="K1764" s="230" t="s">
        <v>114</v>
      </c>
      <c r="L1764" s="230" t="s">
        <v>100</v>
      </c>
      <c r="M1764" s="233">
        <v>0</v>
      </c>
      <c r="N1764" s="234" t="s">
        <v>8271</v>
      </c>
      <c r="O1764" s="230" t="s">
        <v>101</v>
      </c>
      <c r="P1764" s="230" t="s">
        <v>8331</v>
      </c>
      <c r="Q1764" s="233">
        <v>156298.84338855892</v>
      </c>
      <c r="R1764" s="234">
        <v>2</v>
      </c>
      <c r="S1764" s="235" t="s">
        <v>146</v>
      </c>
      <c r="T1764" s="236"/>
      <c r="U1764" s="237" t="s">
        <v>8524</v>
      </c>
      <c r="V1764" s="238" t="s">
        <v>104</v>
      </c>
      <c r="W1764" s="236">
        <v>0</v>
      </c>
      <c r="X1764" s="237" t="s">
        <v>155</v>
      </c>
      <c r="Y1764" s="239">
        <v>0</v>
      </c>
      <c r="Z1764" s="237" t="s">
        <v>156</v>
      </c>
      <c r="AA1764" s="239">
        <v>0</v>
      </c>
      <c r="AB1764" s="240" t="s">
        <v>46</v>
      </c>
      <c r="AC1764" s="241" t="s">
        <v>46</v>
      </c>
      <c r="AD1764" s="241" t="s">
        <v>46</v>
      </c>
      <c r="AE1764" s="237"/>
      <c r="AF1764" s="237"/>
      <c r="AG1764" s="237"/>
      <c r="AH1764" s="237"/>
      <c r="AI1764" s="237" t="s">
        <v>1893</v>
      </c>
      <c r="AJ1764" s="237" t="s">
        <v>2195</v>
      </c>
      <c r="AK1764" s="237" t="s">
        <v>94</v>
      </c>
      <c r="AL1764" s="237" t="s">
        <v>109</v>
      </c>
      <c r="AM1764" s="242">
        <v>4</v>
      </c>
    </row>
    <row r="1765" spans="2:39">
      <c r="B1765" s="228" t="s">
        <v>2199</v>
      </c>
      <c r="C1765" s="229" t="s">
        <v>2200</v>
      </c>
      <c r="D1765" s="230" t="s">
        <v>46</v>
      </c>
      <c r="E1765" s="231" t="s">
        <v>38</v>
      </c>
      <c r="F1765" s="231" t="s">
        <v>97</v>
      </c>
      <c r="G1765" s="231" t="s">
        <v>35</v>
      </c>
      <c r="H1765" s="231" t="s">
        <v>7652</v>
      </c>
      <c r="I1765" s="232" t="s">
        <v>98</v>
      </c>
      <c r="J1765" s="231" t="s">
        <v>44</v>
      </c>
      <c r="K1765" s="230" t="s">
        <v>114</v>
      </c>
      <c r="L1765" s="230" t="s">
        <v>100</v>
      </c>
      <c r="M1765" s="233">
        <v>0</v>
      </c>
      <c r="N1765" s="234" t="s">
        <v>8271</v>
      </c>
      <c r="O1765" s="230" t="s">
        <v>101</v>
      </c>
      <c r="P1765" s="230" t="s">
        <v>8331</v>
      </c>
      <c r="Q1765" s="233">
        <v>61581.74429509222</v>
      </c>
      <c r="R1765" s="234">
        <v>1</v>
      </c>
      <c r="S1765" s="235" t="s">
        <v>146</v>
      </c>
      <c r="T1765" s="236"/>
      <c r="U1765" s="237" t="s">
        <v>8524</v>
      </c>
      <c r="V1765" s="238" t="s">
        <v>104</v>
      </c>
      <c r="W1765" s="236">
        <v>0</v>
      </c>
      <c r="X1765" s="237" t="s">
        <v>155</v>
      </c>
      <c r="Y1765" s="239">
        <v>0</v>
      </c>
      <c r="Z1765" s="237" t="s">
        <v>156</v>
      </c>
      <c r="AA1765" s="239">
        <v>0</v>
      </c>
      <c r="AB1765" s="240" t="s">
        <v>46</v>
      </c>
      <c r="AC1765" s="241" t="s">
        <v>46</v>
      </c>
      <c r="AD1765" s="241" t="s">
        <v>46</v>
      </c>
      <c r="AE1765" s="237"/>
      <c r="AF1765" s="237"/>
      <c r="AG1765" s="237"/>
      <c r="AH1765" s="237"/>
      <c r="AI1765" s="237" t="s">
        <v>1893</v>
      </c>
      <c r="AJ1765" s="237" t="s">
        <v>2195</v>
      </c>
      <c r="AK1765" s="237" t="s">
        <v>94</v>
      </c>
      <c r="AL1765" s="237" t="s">
        <v>111</v>
      </c>
      <c r="AM1765" s="242">
        <v>4</v>
      </c>
    </row>
    <row r="1766" spans="2:39">
      <c r="B1766" s="180" t="s">
        <v>7908</v>
      </c>
      <c r="C1766" s="181" t="s">
        <v>7909</v>
      </c>
      <c r="D1766" s="182" t="s">
        <v>46</v>
      </c>
      <c r="E1766" s="183" t="s">
        <v>46</v>
      </c>
      <c r="F1766" s="183" t="s">
        <v>46</v>
      </c>
      <c r="G1766" s="183" t="s">
        <v>46</v>
      </c>
      <c r="H1766" s="183" t="s">
        <v>46</v>
      </c>
      <c r="I1766" s="184" t="s">
        <v>46</v>
      </c>
      <c r="J1766" s="183" t="s">
        <v>46</v>
      </c>
      <c r="K1766" s="182" t="s">
        <v>46</v>
      </c>
      <c r="L1766" s="182" t="s">
        <v>46</v>
      </c>
      <c r="M1766" s="185">
        <v>0</v>
      </c>
      <c r="N1766" s="186" t="s">
        <v>46</v>
      </c>
      <c r="O1766" s="182" t="s">
        <v>46</v>
      </c>
      <c r="P1766" s="182" t="s">
        <v>46</v>
      </c>
      <c r="Q1766" s="185">
        <v>0</v>
      </c>
      <c r="R1766" s="186">
        <v>0</v>
      </c>
      <c r="S1766" s="187" t="s">
        <v>46</v>
      </c>
      <c r="T1766" s="36"/>
      <c r="U1766" s="35"/>
      <c r="V1766" s="188" t="s">
        <v>46</v>
      </c>
      <c r="W1766" s="36">
        <v>0</v>
      </c>
      <c r="X1766" s="35" t="s">
        <v>46</v>
      </c>
      <c r="Y1766" s="38">
        <v>0</v>
      </c>
      <c r="Z1766" s="35" t="s">
        <v>46</v>
      </c>
      <c r="AA1766" s="38">
        <v>0</v>
      </c>
      <c r="AB1766" s="39" t="s">
        <v>46</v>
      </c>
      <c r="AC1766" s="34" t="s">
        <v>46</v>
      </c>
      <c r="AD1766" s="34" t="s">
        <v>46</v>
      </c>
      <c r="AE1766" s="35"/>
      <c r="AF1766" s="35"/>
      <c r="AG1766" s="35"/>
      <c r="AH1766" s="35"/>
      <c r="AI1766" s="35" t="s">
        <v>1893</v>
      </c>
      <c r="AJ1766" s="35" t="s">
        <v>1792</v>
      </c>
      <c r="AK1766" s="35" t="s">
        <v>46</v>
      </c>
      <c r="AL1766" s="35" t="s">
        <v>46</v>
      </c>
      <c r="AM1766" s="40">
        <v>2</v>
      </c>
    </row>
    <row r="1767" spans="2:39">
      <c r="B1767" s="189" t="s">
        <v>7910</v>
      </c>
      <c r="C1767" s="190" t="s">
        <v>7909</v>
      </c>
      <c r="D1767" s="191" t="s">
        <v>46</v>
      </c>
      <c r="E1767" s="192" t="s">
        <v>46</v>
      </c>
      <c r="F1767" s="192" t="s">
        <v>46</v>
      </c>
      <c r="G1767" s="192" t="s">
        <v>46</v>
      </c>
      <c r="H1767" s="192" t="s">
        <v>46</v>
      </c>
      <c r="I1767" s="193" t="s">
        <v>46</v>
      </c>
      <c r="J1767" s="192" t="s">
        <v>46</v>
      </c>
      <c r="K1767" s="191" t="s">
        <v>46</v>
      </c>
      <c r="L1767" s="191" t="s">
        <v>46</v>
      </c>
      <c r="M1767" s="194">
        <v>0</v>
      </c>
      <c r="N1767" s="195" t="s">
        <v>46</v>
      </c>
      <c r="O1767" s="191" t="s">
        <v>46</v>
      </c>
      <c r="P1767" s="191" t="s">
        <v>46</v>
      </c>
      <c r="Q1767" s="194">
        <v>0</v>
      </c>
      <c r="R1767" s="195">
        <v>0</v>
      </c>
      <c r="S1767" s="196" t="s">
        <v>46</v>
      </c>
      <c r="T1767" s="44"/>
      <c r="U1767" s="43"/>
      <c r="V1767" s="197" t="s">
        <v>46</v>
      </c>
      <c r="W1767" s="44">
        <v>0</v>
      </c>
      <c r="X1767" s="43" t="s">
        <v>46</v>
      </c>
      <c r="Y1767" s="46">
        <v>0</v>
      </c>
      <c r="Z1767" s="43" t="s">
        <v>46</v>
      </c>
      <c r="AA1767" s="46">
        <v>0</v>
      </c>
      <c r="AB1767" s="47" t="s">
        <v>46</v>
      </c>
      <c r="AC1767" s="42" t="s">
        <v>46</v>
      </c>
      <c r="AD1767" s="42" t="s">
        <v>46</v>
      </c>
      <c r="AE1767" s="43"/>
      <c r="AF1767" s="43"/>
      <c r="AG1767" s="43"/>
      <c r="AH1767" s="43"/>
      <c r="AI1767" s="43" t="s">
        <v>1893</v>
      </c>
      <c r="AJ1767" s="43" t="s">
        <v>1792</v>
      </c>
      <c r="AK1767" s="43" t="s">
        <v>94</v>
      </c>
      <c r="AL1767" s="43" t="s">
        <v>46</v>
      </c>
      <c r="AM1767" s="48">
        <v>3</v>
      </c>
    </row>
    <row r="1768" spans="2:39">
      <c r="B1768" s="228" t="s">
        <v>7911</v>
      </c>
      <c r="C1768" s="229" t="s">
        <v>7912</v>
      </c>
      <c r="D1768" s="230" t="s">
        <v>46</v>
      </c>
      <c r="E1768" s="231" t="s">
        <v>46</v>
      </c>
      <c r="F1768" s="231" t="s">
        <v>46</v>
      </c>
      <c r="G1768" s="231" t="s">
        <v>46</v>
      </c>
      <c r="H1768" s="231" t="s">
        <v>46</v>
      </c>
      <c r="I1768" s="232" t="s">
        <v>46</v>
      </c>
      <c r="J1768" s="231" t="s">
        <v>46</v>
      </c>
      <c r="K1768" s="230" t="s">
        <v>46</v>
      </c>
      <c r="L1768" s="230" t="s">
        <v>46</v>
      </c>
      <c r="M1768" s="233">
        <v>0</v>
      </c>
      <c r="N1768" s="234" t="s">
        <v>46</v>
      </c>
      <c r="O1768" s="230" t="s">
        <v>46</v>
      </c>
      <c r="P1768" s="230" t="s">
        <v>46</v>
      </c>
      <c r="Q1768" s="233">
        <v>0</v>
      </c>
      <c r="R1768" s="234">
        <v>0</v>
      </c>
      <c r="S1768" s="235" t="s">
        <v>46</v>
      </c>
      <c r="T1768" s="236"/>
      <c r="U1768" s="237"/>
      <c r="V1768" s="238" t="s">
        <v>46</v>
      </c>
      <c r="W1768" s="236">
        <v>0</v>
      </c>
      <c r="X1768" s="237" t="s">
        <v>46</v>
      </c>
      <c r="Y1768" s="239">
        <v>0</v>
      </c>
      <c r="Z1768" s="237" t="s">
        <v>46</v>
      </c>
      <c r="AA1768" s="239">
        <v>0</v>
      </c>
      <c r="AB1768" s="240" t="s">
        <v>46</v>
      </c>
      <c r="AC1768" s="241" t="s">
        <v>46</v>
      </c>
      <c r="AD1768" s="241" t="s">
        <v>46</v>
      </c>
      <c r="AE1768" s="237"/>
      <c r="AF1768" s="237"/>
      <c r="AG1768" s="237"/>
      <c r="AH1768" s="237"/>
      <c r="AI1768" s="237" t="s">
        <v>1893</v>
      </c>
      <c r="AJ1768" s="237" t="s">
        <v>1792</v>
      </c>
      <c r="AK1768" s="237" t="s">
        <v>94</v>
      </c>
      <c r="AL1768" s="237" t="s">
        <v>109</v>
      </c>
      <c r="AM1768" s="242">
        <v>4</v>
      </c>
    </row>
    <row r="1769" spans="2:39">
      <c r="B1769" s="180" t="s">
        <v>7913</v>
      </c>
      <c r="C1769" s="181" t="s">
        <v>7914</v>
      </c>
      <c r="D1769" s="182" t="s">
        <v>46</v>
      </c>
      <c r="E1769" s="183" t="s">
        <v>46</v>
      </c>
      <c r="F1769" s="183" t="s">
        <v>46</v>
      </c>
      <c r="G1769" s="183" t="s">
        <v>46</v>
      </c>
      <c r="H1769" s="183" t="s">
        <v>46</v>
      </c>
      <c r="I1769" s="184" t="s">
        <v>46</v>
      </c>
      <c r="J1769" s="183" t="s">
        <v>46</v>
      </c>
      <c r="K1769" s="182" t="s">
        <v>46</v>
      </c>
      <c r="L1769" s="182" t="s">
        <v>46</v>
      </c>
      <c r="M1769" s="185">
        <v>0</v>
      </c>
      <c r="N1769" s="186" t="s">
        <v>46</v>
      </c>
      <c r="O1769" s="182" t="s">
        <v>46</v>
      </c>
      <c r="P1769" s="182" t="s">
        <v>46</v>
      </c>
      <c r="Q1769" s="185">
        <v>0</v>
      </c>
      <c r="R1769" s="186">
        <v>0</v>
      </c>
      <c r="S1769" s="187" t="s">
        <v>46</v>
      </c>
      <c r="T1769" s="36"/>
      <c r="U1769" s="35"/>
      <c r="V1769" s="188" t="s">
        <v>46</v>
      </c>
      <c r="W1769" s="36">
        <v>0</v>
      </c>
      <c r="X1769" s="35" t="s">
        <v>46</v>
      </c>
      <c r="Y1769" s="38">
        <v>0</v>
      </c>
      <c r="Z1769" s="35" t="s">
        <v>46</v>
      </c>
      <c r="AA1769" s="38">
        <v>0</v>
      </c>
      <c r="AB1769" s="39" t="s">
        <v>46</v>
      </c>
      <c r="AC1769" s="34" t="s">
        <v>46</v>
      </c>
      <c r="AD1769" s="34" t="s">
        <v>46</v>
      </c>
      <c r="AE1769" s="35"/>
      <c r="AF1769" s="35"/>
      <c r="AG1769" s="35"/>
      <c r="AH1769" s="35"/>
      <c r="AI1769" s="35" t="s">
        <v>1893</v>
      </c>
      <c r="AJ1769" s="35" t="s">
        <v>1341</v>
      </c>
      <c r="AK1769" s="35" t="s">
        <v>46</v>
      </c>
      <c r="AL1769" s="35" t="s">
        <v>46</v>
      </c>
      <c r="AM1769" s="40">
        <v>2</v>
      </c>
    </row>
    <row r="1770" spans="2:39">
      <c r="B1770" s="189" t="s">
        <v>7915</v>
      </c>
      <c r="C1770" s="190" t="s">
        <v>7914</v>
      </c>
      <c r="D1770" s="191" t="s">
        <v>46</v>
      </c>
      <c r="E1770" s="192" t="s">
        <v>46</v>
      </c>
      <c r="F1770" s="192" t="s">
        <v>46</v>
      </c>
      <c r="G1770" s="192" t="s">
        <v>46</v>
      </c>
      <c r="H1770" s="192" t="s">
        <v>46</v>
      </c>
      <c r="I1770" s="193" t="s">
        <v>46</v>
      </c>
      <c r="J1770" s="192" t="s">
        <v>46</v>
      </c>
      <c r="K1770" s="191" t="s">
        <v>46</v>
      </c>
      <c r="L1770" s="191" t="s">
        <v>46</v>
      </c>
      <c r="M1770" s="194">
        <v>0</v>
      </c>
      <c r="N1770" s="195" t="s">
        <v>46</v>
      </c>
      <c r="O1770" s="191" t="s">
        <v>46</v>
      </c>
      <c r="P1770" s="191" t="s">
        <v>46</v>
      </c>
      <c r="Q1770" s="194">
        <v>0</v>
      </c>
      <c r="R1770" s="195">
        <v>0</v>
      </c>
      <c r="S1770" s="196" t="s">
        <v>46</v>
      </c>
      <c r="T1770" s="44"/>
      <c r="U1770" s="43"/>
      <c r="V1770" s="197" t="s">
        <v>46</v>
      </c>
      <c r="W1770" s="44">
        <v>0</v>
      </c>
      <c r="X1770" s="43" t="s">
        <v>46</v>
      </c>
      <c r="Y1770" s="46">
        <v>0</v>
      </c>
      <c r="Z1770" s="43" t="s">
        <v>46</v>
      </c>
      <c r="AA1770" s="46">
        <v>0</v>
      </c>
      <c r="AB1770" s="47" t="s">
        <v>46</v>
      </c>
      <c r="AC1770" s="42" t="s">
        <v>46</v>
      </c>
      <c r="AD1770" s="42" t="s">
        <v>46</v>
      </c>
      <c r="AE1770" s="43"/>
      <c r="AF1770" s="43"/>
      <c r="AG1770" s="43"/>
      <c r="AH1770" s="43"/>
      <c r="AI1770" s="43" t="s">
        <v>1893</v>
      </c>
      <c r="AJ1770" s="43" t="s">
        <v>1341</v>
      </c>
      <c r="AK1770" s="43" t="s">
        <v>94</v>
      </c>
      <c r="AL1770" s="43" t="s">
        <v>46</v>
      </c>
      <c r="AM1770" s="48">
        <v>3</v>
      </c>
    </row>
    <row r="1771" spans="2:39">
      <c r="B1771" s="228" t="s">
        <v>7916</v>
      </c>
      <c r="C1771" s="229" t="s">
        <v>7917</v>
      </c>
      <c r="D1771" s="230" t="s">
        <v>46</v>
      </c>
      <c r="E1771" s="231" t="s">
        <v>46</v>
      </c>
      <c r="F1771" s="231" t="s">
        <v>46</v>
      </c>
      <c r="G1771" s="231" t="s">
        <v>46</v>
      </c>
      <c r="H1771" s="231" t="s">
        <v>46</v>
      </c>
      <c r="I1771" s="232" t="s">
        <v>46</v>
      </c>
      <c r="J1771" s="231" t="s">
        <v>46</v>
      </c>
      <c r="K1771" s="230" t="s">
        <v>46</v>
      </c>
      <c r="L1771" s="230" t="s">
        <v>46</v>
      </c>
      <c r="M1771" s="233">
        <v>0</v>
      </c>
      <c r="N1771" s="234" t="s">
        <v>46</v>
      </c>
      <c r="O1771" s="230" t="s">
        <v>46</v>
      </c>
      <c r="P1771" s="230" t="s">
        <v>46</v>
      </c>
      <c r="Q1771" s="233">
        <v>0</v>
      </c>
      <c r="R1771" s="234">
        <v>0</v>
      </c>
      <c r="S1771" s="235" t="s">
        <v>46</v>
      </c>
      <c r="T1771" s="236"/>
      <c r="U1771" s="237"/>
      <c r="V1771" s="238" t="s">
        <v>46</v>
      </c>
      <c r="W1771" s="236">
        <v>0</v>
      </c>
      <c r="X1771" s="237" t="s">
        <v>46</v>
      </c>
      <c r="Y1771" s="239">
        <v>0</v>
      </c>
      <c r="Z1771" s="237" t="s">
        <v>46</v>
      </c>
      <c r="AA1771" s="239">
        <v>0</v>
      </c>
      <c r="AB1771" s="240" t="s">
        <v>46</v>
      </c>
      <c r="AC1771" s="241" t="s">
        <v>46</v>
      </c>
      <c r="AD1771" s="241" t="s">
        <v>46</v>
      </c>
      <c r="AE1771" s="237"/>
      <c r="AF1771" s="237"/>
      <c r="AG1771" s="237"/>
      <c r="AH1771" s="237"/>
      <c r="AI1771" s="237" t="s">
        <v>1893</v>
      </c>
      <c r="AJ1771" s="237" t="s">
        <v>1341</v>
      </c>
      <c r="AK1771" s="237" t="s">
        <v>94</v>
      </c>
      <c r="AL1771" s="237" t="s">
        <v>770</v>
      </c>
      <c r="AM1771" s="242">
        <v>4</v>
      </c>
    </row>
    <row r="1772" spans="2:39">
      <c r="B1772" s="198" t="s">
        <v>2201</v>
      </c>
      <c r="C1772" s="199" t="s">
        <v>2202</v>
      </c>
      <c r="D1772" s="200" t="s">
        <v>46</v>
      </c>
      <c r="E1772" s="201" t="s">
        <v>46</v>
      </c>
      <c r="F1772" s="201" t="s">
        <v>46</v>
      </c>
      <c r="G1772" s="201" t="s">
        <v>46</v>
      </c>
      <c r="H1772" s="201" t="s">
        <v>46</v>
      </c>
      <c r="I1772" s="202" t="s">
        <v>46</v>
      </c>
      <c r="J1772" s="201" t="s">
        <v>46</v>
      </c>
      <c r="K1772" s="200" t="s">
        <v>46</v>
      </c>
      <c r="L1772" s="200" t="s">
        <v>46</v>
      </c>
      <c r="M1772" s="203">
        <v>0</v>
      </c>
      <c r="N1772" s="204" t="s">
        <v>46</v>
      </c>
      <c r="O1772" s="200" t="s">
        <v>46</v>
      </c>
      <c r="P1772" s="200" t="s">
        <v>46</v>
      </c>
      <c r="Q1772" s="203">
        <v>0</v>
      </c>
      <c r="R1772" s="204">
        <v>0</v>
      </c>
      <c r="S1772" s="205" t="s">
        <v>46</v>
      </c>
      <c r="T1772" s="52"/>
      <c r="U1772" s="51"/>
      <c r="V1772" s="206" t="s">
        <v>46</v>
      </c>
      <c r="W1772" s="52">
        <v>0</v>
      </c>
      <c r="X1772" s="51" t="s">
        <v>46</v>
      </c>
      <c r="Y1772" s="54">
        <v>0</v>
      </c>
      <c r="Z1772" s="51" t="s">
        <v>46</v>
      </c>
      <c r="AA1772" s="54">
        <v>0</v>
      </c>
      <c r="AB1772" s="55" t="s">
        <v>46</v>
      </c>
      <c r="AC1772" s="50" t="s">
        <v>46</v>
      </c>
      <c r="AD1772" s="50" t="s">
        <v>46</v>
      </c>
      <c r="AE1772" s="51"/>
      <c r="AF1772" s="51"/>
      <c r="AG1772" s="51"/>
      <c r="AH1772" s="51"/>
      <c r="AI1772" s="51" t="s">
        <v>2201</v>
      </c>
      <c r="AJ1772" s="51" t="s">
        <v>46</v>
      </c>
      <c r="AK1772" s="51" t="s">
        <v>46</v>
      </c>
      <c r="AL1772" s="51" t="s">
        <v>46</v>
      </c>
      <c r="AM1772" s="56">
        <v>1</v>
      </c>
    </row>
    <row r="1773" spans="2:39">
      <c r="B1773" s="180" t="s">
        <v>2203</v>
      </c>
      <c r="C1773" s="181" t="s">
        <v>2204</v>
      </c>
      <c r="D1773" s="182" t="s">
        <v>46</v>
      </c>
      <c r="E1773" s="183" t="s">
        <v>46</v>
      </c>
      <c r="F1773" s="183" t="s">
        <v>46</v>
      </c>
      <c r="G1773" s="183" t="s">
        <v>46</v>
      </c>
      <c r="H1773" s="183" t="s">
        <v>46</v>
      </c>
      <c r="I1773" s="184" t="s">
        <v>46</v>
      </c>
      <c r="J1773" s="183" t="s">
        <v>46</v>
      </c>
      <c r="K1773" s="182" t="s">
        <v>46</v>
      </c>
      <c r="L1773" s="182" t="s">
        <v>46</v>
      </c>
      <c r="M1773" s="185">
        <v>0</v>
      </c>
      <c r="N1773" s="186" t="s">
        <v>46</v>
      </c>
      <c r="O1773" s="182" t="s">
        <v>46</v>
      </c>
      <c r="P1773" s="182" t="s">
        <v>46</v>
      </c>
      <c r="Q1773" s="185">
        <v>0</v>
      </c>
      <c r="R1773" s="186">
        <v>0</v>
      </c>
      <c r="S1773" s="187" t="s">
        <v>46</v>
      </c>
      <c r="T1773" s="36"/>
      <c r="U1773" s="35"/>
      <c r="V1773" s="188" t="s">
        <v>46</v>
      </c>
      <c r="W1773" s="36">
        <v>0</v>
      </c>
      <c r="X1773" s="35" t="s">
        <v>46</v>
      </c>
      <c r="Y1773" s="38">
        <v>0</v>
      </c>
      <c r="Z1773" s="35" t="s">
        <v>46</v>
      </c>
      <c r="AA1773" s="38">
        <v>0</v>
      </c>
      <c r="AB1773" s="39" t="s">
        <v>46</v>
      </c>
      <c r="AC1773" s="34" t="s">
        <v>46</v>
      </c>
      <c r="AD1773" s="34" t="s">
        <v>46</v>
      </c>
      <c r="AE1773" s="35"/>
      <c r="AF1773" s="35"/>
      <c r="AG1773" s="35"/>
      <c r="AH1773" s="35"/>
      <c r="AI1773" s="35" t="s">
        <v>2201</v>
      </c>
      <c r="AJ1773" s="35" t="s">
        <v>1552</v>
      </c>
      <c r="AK1773" s="35" t="s">
        <v>46</v>
      </c>
      <c r="AL1773" s="35" t="s">
        <v>46</v>
      </c>
      <c r="AM1773" s="40">
        <v>2</v>
      </c>
    </row>
    <row r="1774" spans="2:39">
      <c r="B1774" s="189" t="s">
        <v>2205</v>
      </c>
      <c r="C1774" s="190" t="s">
        <v>2204</v>
      </c>
      <c r="D1774" s="191" t="s">
        <v>46</v>
      </c>
      <c r="E1774" s="192" t="s">
        <v>46</v>
      </c>
      <c r="F1774" s="192" t="s">
        <v>46</v>
      </c>
      <c r="G1774" s="192" t="s">
        <v>46</v>
      </c>
      <c r="H1774" s="192" t="s">
        <v>46</v>
      </c>
      <c r="I1774" s="193" t="s">
        <v>46</v>
      </c>
      <c r="J1774" s="192" t="s">
        <v>46</v>
      </c>
      <c r="K1774" s="191" t="s">
        <v>46</v>
      </c>
      <c r="L1774" s="191" t="s">
        <v>46</v>
      </c>
      <c r="M1774" s="194">
        <v>0</v>
      </c>
      <c r="N1774" s="195" t="s">
        <v>46</v>
      </c>
      <c r="O1774" s="191" t="s">
        <v>46</v>
      </c>
      <c r="P1774" s="191" t="s">
        <v>46</v>
      </c>
      <c r="Q1774" s="194">
        <v>0</v>
      </c>
      <c r="R1774" s="195">
        <v>0</v>
      </c>
      <c r="S1774" s="196" t="s">
        <v>46</v>
      </c>
      <c r="T1774" s="44"/>
      <c r="U1774" s="43"/>
      <c r="V1774" s="197" t="s">
        <v>46</v>
      </c>
      <c r="W1774" s="44">
        <v>0</v>
      </c>
      <c r="X1774" s="43" t="s">
        <v>46</v>
      </c>
      <c r="Y1774" s="46">
        <v>0</v>
      </c>
      <c r="Z1774" s="43" t="s">
        <v>46</v>
      </c>
      <c r="AA1774" s="46">
        <v>0</v>
      </c>
      <c r="AB1774" s="47" t="s">
        <v>46</v>
      </c>
      <c r="AC1774" s="42" t="s">
        <v>46</v>
      </c>
      <c r="AD1774" s="42" t="s">
        <v>46</v>
      </c>
      <c r="AE1774" s="43"/>
      <c r="AF1774" s="43"/>
      <c r="AG1774" s="43"/>
      <c r="AH1774" s="43"/>
      <c r="AI1774" s="43" t="s">
        <v>2201</v>
      </c>
      <c r="AJ1774" s="43" t="s">
        <v>1552</v>
      </c>
      <c r="AK1774" s="43" t="s">
        <v>94</v>
      </c>
      <c r="AL1774" s="43" t="s">
        <v>46</v>
      </c>
      <c r="AM1774" s="48">
        <v>3</v>
      </c>
    </row>
    <row r="1775" spans="2:39">
      <c r="B1775" s="228" t="s">
        <v>2206</v>
      </c>
      <c r="C1775" s="229" t="s">
        <v>2207</v>
      </c>
      <c r="D1775" s="230" t="s">
        <v>46</v>
      </c>
      <c r="E1775" s="231" t="s">
        <v>38</v>
      </c>
      <c r="F1775" s="231" t="s">
        <v>97</v>
      </c>
      <c r="G1775" s="231" t="s">
        <v>35</v>
      </c>
      <c r="H1775" s="231" t="s">
        <v>7652</v>
      </c>
      <c r="I1775" s="232" t="s">
        <v>98</v>
      </c>
      <c r="J1775" s="231" t="s">
        <v>2913</v>
      </c>
      <c r="K1775" s="230" t="s">
        <v>128</v>
      </c>
      <c r="L1775" s="230" t="s">
        <v>1578</v>
      </c>
      <c r="M1775" s="233">
        <v>469066.77637996955</v>
      </c>
      <c r="N1775" s="234" t="s">
        <v>8271</v>
      </c>
      <c r="O1775" s="230" t="s">
        <v>1579</v>
      </c>
      <c r="P1775" s="230" t="s">
        <v>46</v>
      </c>
      <c r="Q1775" s="233">
        <v>0</v>
      </c>
      <c r="R1775" s="234">
        <v>0</v>
      </c>
      <c r="S1775" s="235" t="s">
        <v>46</v>
      </c>
      <c r="T1775" s="236"/>
      <c r="U1775" s="237"/>
      <c r="V1775" s="238" t="s">
        <v>104</v>
      </c>
      <c r="W1775" s="236">
        <v>0</v>
      </c>
      <c r="X1775" s="237" t="s">
        <v>46</v>
      </c>
      <c r="Y1775" s="239">
        <v>0</v>
      </c>
      <c r="Z1775" s="237" t="s">
        <v>46</v>
      </c>
      <c r="AA1775" s="239">
        <v>0</v>
      </c>
      <c r="AB1775" s="240" t="s">
        <v>46</v>
      </c>
      <c r="AC1775" s="241" t="s">
        <v>46</v>
      </c>
      <c r="AD1775" s="241" t="s">
        <v>46</v>
      </c>
      <c r="AE1775" s="237"/>
      <c r="AF1775" s="237"/>
      <c r="AG1775" s="237"/>
      <c r="AH1775" s="237"/>
      <c r="AI1775" s="237" t="s">
        <v>2201</v>
      </c>
      <c r="AJ1775" s="237" t="s">
        <v>1552</v>
      </c>
      <c r="AK1775" s="237" t="s">
        <v>94</v>
      </c>
      <c r="AL1775" s="237" t="s">
        <v>109</v>
      </c>
      <c r="AM1775" s="242">
        <v>4</v>
      </c>
    </row>
    <row r="1776" spans="2:39">
      <c r="B1776" s="228" t="s">
        <v>2208</v>
      </c>
      <c r="C1776" s="229" t="s">
        <v>2209</v>
      </c>
      <c r="D1776" s="230" t="s">
        <v>46</v>
      </c>
      <c r="E1776" s="231" t="s">
        <v>38</v>
      </c>
      <c r="F1776" s="231" t="s">
        <v>97</v>
      </c>
      <c r="G1776" s="231" t="s">
        <v>35</v>
      </c>
      <c r="H1776" s="231" t="s">
        <v>7652</v>
      </c>
      <c r="I1776" s="232" t="s">
        <v>98</v>
      </c>
      <c r="J1776" s="231" t="s">
        <v>2913</v>
      </c>
      <c r="K1776" s="230" t="s">
        <v>128</v>
      </c>
      <c r="L1776" s="230" t="s">
        <v>1578</v>
      </c>
      <c r="M1776" s="233">
        <v>426980.7091811524</v>
      </c>
      <c r="N1776" s="234" t="s">
        <v>8271</v>
      </c>
      <c r="O1776" s="230" t="s">
        <v>1579</v>
      </c>
      <c r="P1776" s="230" t="s">
        <v>46</v>
      </c>
      <c r="Q1776" s="233">
        <v>0</v>
      </c>
      <c r="R1776" s="234">
        <v>0</v>
      </c>
      <c r="S1776" s="235" t="s">
        <v>46</v>
      </c>
      <c r="T1776" s="236"/>
      <c r="U1776" s="237"/>
      <c r="V1776" s="238" t="s">
        <v>104</v>
      </c>
      <c r="W1776" s="236">
        <v>0</v>
      </c>
      <c r="X1776" s="237" t="s">
        <v>46</v>
      </c>
      <c r="Y1776" s="239">
        <v>0</v>
      </c>
      <c r="Z1776" s="237" t="s">
        <v>46</v>
      </c>
      <c r="AA1776" s="239">
        <v>0</v>
      </c>
      <c r="AB1776" s="240" t="s">
        <v>46</v>
      </c>
      <c r="AC1776" s="241" t="s">
        <v>46</v>
      </c>
      <c r="AD1776" s="241" t="s">
        <v>46</v>
      </c>
      <c r="AE1776" s="237"/>
      <c r="AF1776" s="237"/>
      <c r="AG1776" s="237"/>
      <c r="AH1776" s="237"/>
      <c r="AI1776" s="237" t="s">
        <v>2201</v>
      </c>
      <c r="AJ1776" s="237" t="s">
        <v>1552</v>
      </c>
      <c r="AK1776" s="237" t="s">
        <v>94</v>
      </c>
      <c r="AL1776" s="237" t="s">
        <v>111</v>
      </c>
      <c r="AM1776" s="242">
        <v>4</v>
      </c>
    </row>
    <row r="1777" spans="2:39">
      <c r="B1777" s="228" t="s">
        <v>2210</v>
      </c>
      <c r="C1777" s="229" t="s">
        <v>2211</v>
      </c>
      <c r="D1777" s="230" t="s">
        <v>46</v>
      </c>
      <c r="E1777" s="231" t="s">
        <v>46</v>
      </c>
      <c r="F1777" s="231" t="s">
        <v>46</v>
      </c>
      <c r="G1777" s="231" t="s">
        <v>46</v>
      </c>
      <c r="H1777" s="231" t="s">
        <v>46</v>
      </c>
      <c r="I1777" s="232" t="s">
        <v>46</v>
      </c>
      <c r="J1777" s="231" t="s">
        <v>46</v>
      </c>
      <c r="K1777" s="230" t="s">
        <v>46</v>
      </c>
      <c r="L1777" s="230" t="s">
        <v>46</v>
      </c>
      <c r="M1777" s="233">
        <v>0</v>
      </c>
      <c r="N1777" s="234" t="s">
        <v>46</v>
      </c>
      <c r="O1777" s="230" t="s">
        <v>46</v>
      </c>
      <c r="P1777" s="230" t="s">
        <v>46</v>
      </c>
      <c r="Q1777" s="233">
        <v>0</v>
      </c>
      <c r="R1777" s="234">
        <v>0</v>
      </c>
      <c r="S1777" s="235" t="s">
        <v>46</v>
      </c>
      <c r="T1777" s="236"/>
      <c r="U1777" s="237"/>
      <c r="V1777" s="238" t="s">
        <v>46</v>
      </c>
      <c r="W1777" s="236">
        <v>0</v>
      </c>
      <c r="X1777" s="237" t="s">
        <v>46</v>
      </c>
      <c r="Y1777" s="239">
        <v>0</v>
      </c>
      <c r="Z1777" s="237" t="s">
        <v>46</v>
      </c>
      <c r="AA1777" s="239">
        <v>0</v>
      </c>
      <c r="AB1777" s="240" t="s">
        <v>46</v>
      </c>
      <c r="AC1777" s="241" t="s">
        <v>46</v>
      </c>
      <c r="AD1777" s="241" t="s">
        <v>46</v>
      </c>
      <c r="AE1777" s="237"/>
      <c r="AF1777" s="237"/>
      <c r="AG1777" s="237"/>
      <c r="AH1777" s="237"/>
      <c r="AI1777" s="237" t="s">
        <v>2201</v>
      </c>
      <c r="AJ1777" s="237" t="s">
        <v>1552</v>
      </c>
      <c r="AK1777" s="237" t="s">
        <v>94</v>
      </c>
      <c r="AL1777" s="237" t="s">
        <v>112</v>
      </c>
      <c r="AM1777" s="242">
        <v>4</v>
      </c>
    </row>
    <row r="1778" spans="2:39">
      <c r="B1778" s="228" t="s">
        <v>2212</v>
      </c>
      <c r="C1778" s="229" t="s">
        <v>2213</v>
      </c>
      <c r="D1778" s="230" t="s">
        <v>46</v>
      </c>
      <c r="E1778" s="231" t="s">
        <v>38</v>
      </c>
      <c r="F1778" s="231" t="s">
        <v>97</v>
      </c>
      <c r="G1778" s="231" t="s">
        <v>35</v>
      </c>
      <c r="H1778" s="231" t="s">
        <v>7652</v>
      </c>
      <c r="I1778" s="232" t="s">
        <v>98</v>
      </c>
      <c r="J1778" s="231" t="s">
        <v>2913</v>
      </c>
      <c r="K1778" s="230" t="s">
        <v>128</v>
      </c>
      <c r="L1778" s="230" t="s">
        <v>1578</v>
      </c>
      <c r="M1778" s="233">
        <v>385019.06975929788</v>
      </c>
      <c r="N1778" s="234" t="s">
        <v>8271</v>
      </c>
      <c r="O1778" s="230" t="s">
        <v>1579</v>
      </c>
      <c r="P1778" s="230" t="s">
        <v>46</v>
      </c>
      <c r="Q1778" s="233">
        <v>0</v>
      </c>
      <c r="R1778" s="234">
        <v>0</v>
      </c>
      <c r="S1778" s="235" t="s">
        <v>46</v>
      </c>
      <c r="T1778" s="236"/>
      <c r="U1778" s="237"/>
      <c r="V1778" s="238" t="s">
        <v>104</v>
      </c>
      <c r="W1778" s="236">
        <v>0</v>
      </c>
      <c r="X1778" s="237" t="s">
        <v>46</v>
      </c>
      <c r="Y1778" s="239">
        <v>0</v>
      </c>
      <c r="Z1778" s="237" t="s">
        <v>46</v>
      </c>
      <c r="AA1778" s="239">
        <v>0</v>
      </c>
      <c r="AB1778" s="240" t="s">
        <v>46</v>
      </c>
      <c r="AC1778" s="241" t="s">
        <v>46</v>
      </c>
      <c r="AD1778" s="241" t="s">
        <v>46</v>
      </c>
      <c r="AE1778" s="237"/>
      <c r="AF1778" s="237"/>
      <c r="AG1778" s="237"/>
      <c r="AH1778" s="237"/>
      <c r="AI1778" s="237" t="s">
        <v>2201</v>
      </c>
      <c r="AJ1778" s="237" t="s">
        <v>1552</v>
      </c>
      <c r="AK1778" s="237" t="s">
        <v>94</v>
      </c>
      <c r="AL1778" s="237" t="s">
        <v>113</v>
      </c>
      <c r="AM1778" s="242">
        <v>4</v>
      </c>
    </row>
    <row r="1779" spans="2:39">
      <c r="B1779" s="228" t="s">
        <v>2214</v>
      </c>
      <c r="C1779" s="229" t="s">
        <v>7918</v>
      </c>
      <c r="D1779" s="230" t="s">
        <v>46</v>
      </c>
      <c r="E1779" s="231" t="s">
        <v>46</v>
      </c>
      <c r="F1779" s="231" t="s">
        <v>46</v>
      </c>
      <c r="G1779" s="231" t="s">
        <v>46</v>
      </c>
      <c r="H1779" s="231" t="s">
        <v>46</v>
      </c>
      <c r="I1779" s="232" t="s">
        <v>46</v>
      </c>
      <c r="J1779" s="231" t="s">
        <v>46</v>
      </c>
      <c r="K1779" s="230" t="s">
        <v>46</v>
      </c>
      <c r="L1779" s="230" t="s">
        <v>46</v>
      </c>
      <c r="M1779" s="233">
        <v>0</v>
      </c>
      <c r="N1779" s="234" t="s">
        <v>46</v>
      </c>
      <c r="O1779" s="230" t="s">
        <v>46</v>
      </c>
      <c r="P1779" s="230" t="s">
        <v>46</v>
      </c>
      <c r="Q1779" s="233">
        <v>0</v>
      </c>
      <c r="R1779" s="234">
        <v>0</v>
      </c>
      <c r="S1779" s="235" t="s">
        <v>46</v>
      </c>
      <c r="T1779" s="236"/>
      <c r="U1779" s="237"/>
      <c r="V1779" s="238" t="s">
        <v>46</v>
      </c>
      <c r="W1779" s="236">
        <v>0</v>
      </c>
      <c r="X1779" s="237" t="s">
        <v>46</v>
      </c>
      <c r="Y1779" s="239">
        <v>0</v>
      </c>
      <c r="Z1779" s="237" t="s">
        <v>46</v>
      </c>
      <c r="AA1779" s="239">
        <v>0</v>
      </c>
      <c r="AB1779" s="240" t="s">
        <v>46</v>
      </c>
      <c r="AC1779" s="241" t="s">
        <v>46</v>
      </c>
      <c r="AD1779" s="241" t="s">
        <v>46</v>
      </c>
      <c r="AE1779" s="237"/>
      <c r="AF1779" s="237"/>
      <c r="AG1779" s="237"/>
      <c r="AH1779" s="237"/>
      <c r="AI1779" s="237" t="s">
        <v>2201</v>
      </c>
      <c r="AJ1779" s="237" t="s">
        <v>1552</v>
      </c>
      <c r="AK1779" s="237" t="s">
        <v>94</v>
      </c>
      <c r="AL1779" s="237" t="s">
        <v>115</v>
      </c>
      <c r="AM1779" s="242">
        <v>4</v>
      </c>
    </row>
    <row r="1780" spans="2:39">
      <c r="B1780" s="180" t="s">
        <v>2215</v>
      </c>
      <c r="C1780" s="181" t="s">
        <v>2216</v>
      </c>
      <c r="D1780" s="182" t="s">
        <v>46</v>
      </c>
      <c r="E1780" s="183" t="s">
        <v>46</v>
      </c>
      <c r="F1780" s="183" t="s">
        <v>46</v>
      </c>
      <c r="G1780" s="183" t="s">
        <v>46</v>
      </c>
      <c r="H1780" s="183" t="s">
        <v>46</v>
      </c>
      <c r="I1780" s="184" t="s">
        <v>46</v>
      </c>
      <c r="J1780" s="183" t="s">
        <v>46</v>
      </c>
      <c r="K1780" s="182" t="s">
        <v>46</v>
      </c>
      <c r="L1780" s="182" t="s">
        <v>46</v>
      </c>
      <c r="M1780" s="185">
        <v>0</v>
      </c>
      <c r="N1780" s="186" t="s">
        <v>46</v>
      </c>
      <c r="O1780" s="182" t="s">
        <v>46</v>
      </c>
      <c r="P1780" s="182" t="s">
        <v>46</v>
      </c>
      <c r="Q1780" s="185">
        <v>0</v>
      </c>
      <c r="R1780" s="186">
        <v>0</v>
      </c>
      <c r="S1780" s="187" t="s">
        <v>46</v>
      </c>
      <c r="T1780" s="36"/>
      <c r="U1780" s="35"/>
      <c r="V1780" s="188" t="s">
        <v>46</v>
      </c>
      <c r="W1780" s="36">
        <v>0</v>
      </c>
      <c r="X1780" s="35" t="s">
        <v>46</v>
      </c>
      <c r="Y1780" s="38">
        <v>0</v>
      </c>
      <c r="Z1780" s="35" t="s">
        <v>46</v>
      </c>
      <c r="AA1780" s="38">
        <v>0</v>
      </c>
      <c r="AB1780" s="39" t="s">
        <v>46</v>
      </c>
      <c r="AC1780" s="34" t="s">
        <v>46</v>
      </c>
      <c r="AD1780" s="34" t="s">
        <v>46</v>
      </c>
      <c r="AE1780" s="35"/>
      <c r="AF1780" s="35"/>
      <c r="AG1780" s="35"/>
      <c r="AH1780" s="35"/>
      <c r="AI1780" s="35" t="s">
        <v>2201</v>
      </c>
      <c r="AJ1780" s="35" t="s">
        <v>2217</v>
      </c>
      <c r="AK1780" s="35" t="s">
        <v>46</v>
      </c>
      <c r="AL1780" s="35" t="s">
        <v>46</v>
      </c>
      <c r="AM1780" s="40">
        <v>2</v>
      </c>
    </row>
    <row r="1781" spans="2:39">
      <c r="B1781" s="189" t="s">
        <v>2218</v>
      </c>
      <c r="C1781" s="190" t="s">
        <v>2216</v>
      </c>
      <c r="D1781" s="191" t="s">
        <v>46</v>
      </c>
      <c r="E1781" s="192" t="s">
        <v>46</v>
      </c>
      <c r="F1781" s="192" t="s">
        <v>46</v>
      </c>
      <c r="G1781" s="192" t="s">
        <v>46</v>
      </c>
      <c r="H1781" s="192" t="s">
        <v>46</v>
      </c>
      <c r="I1781" s="193" t="s">
        <v>46</v>
      </c>
      <c r="J1781" s="192" t="s">
        <v>46</v>
      </c>
      <c r="K1781" s="191" t="s">
        <v>46</v>
      </c>
      <c r="L1781" s="191" t="s">
        <v>46</v>
      </c>
      <c r="M1781" s="194">
        <v>0</v>
      </c>
      <c r="N1781" s="195" t="s">
        <v>46</v>
      </c>
      <c r="O1781" s="191" t="s">
        <v>46</v>
      </c>
      <c r="P1781" s="191" t="s">
        <v>46</v>
      </c>
      <c r="Q1781" s="194">
        <v>0</v>
      </c>
      <c r="R1781" s="195">
        <v>0</v>
      </c>
      <c r="S1781" s="196" t="s">
        <v>46</v>
      </c>
      <c r="T1781" s="44"/>
      <c r="U1781" s="43"/>
      <c r="V1781" s="197" t="s">
        <v>46</v>
      </c>
      <c r="W1781" s="44">
        <v>0</v>
      </c>
      <c r="X1781" s="43" t="s">
        <v>46</v>
      </c>
      <c r="Y1781" s="46">
        <v>0</v>
      </c>
      <c r="Z1781" s="43" t="s">
        <v>46</v>
      </c>
      <c r="AA1781" s="46">
        <v>0</v>
      </c>
      <c r="AB1781" s="47" t="s">
        <v>46</v>
      </c>
      <c r="AC1781" s="42" t="s">
        <v>46</v>
      </c>
      <c r="AD1781" s="42" t="s">
        <v>46</v>
      </c>
      <c r="AE1781" s="43"/>
      <c r="AF1781" s="43"/>
      <c r="AG1781" s="43"/>
      <c r="AH1781" s="43"/>
      <c r="AI1781" s="43" t="s">
        <v>2201</v>
      </c>
      <c r="AJ1781" s="43" t="s">
        <v>2217</v>
      </c>
      <c r="AK1781" s="43" t="s">
        <v>94</v>
      </c>
      <c r="AL1781" s="43" t="s">
        <v>46</v>
      </c>
      <c r="AM1781" s="48">
        <v>3</v>
      </c>
    </row>
    <row r="1782" spans="2:39">
      <c r="B1782" s="228" t="s">
        <v>2219</v>
      </c>
      <c r="C1782" s="229" t="s">
        <v>2220</v>
      </c>
      <c r="D1782" s="230" t="s">
        <v>46</v>
      </c>
      <c r="E1782" s="231" t="s">
        <v>38</v>
      </c>
      <c r="F1782" s="231" t="s">
        <v>97</v>
      </c>
      <c r="G1782" s="231" t="s">
        <v>35</v>
      </c>
      <c r="H1782" s="231" t="s">
        <v>7652</v>
      </c>
      <c r="I1782" s="232" t="s">
        <v>98</v>
      </c>
      <c r="J1782" s="231" t="s">
        <v>2913</v>
      </c>
      <c r="K1782" s="230" t="s">
        <v>128</v>
      </c>
      <c r="L1782" s="230" t="s">
        <v>1578</v>
      </c>
      <c r="M1782" s="233">
        <v>236631.24117013102</v>
      </c>
      <c r="N1782" s="234" t="s">
        <v>8271</v>
      </c>
      <c r="O1782" s="230" t="s">
        <v>1579</v>
      </c>
      <c r="P1782" s="230" t="s">
        <v>46</v>
      </c>
      <c r="Q1782" s="233">
        <v>0</v>
      </c>
      <c r="R1782" s="234">
        <v>0</v>
      </c>
      <c r="S1782" s="235" t="s">
        <v>46</v>
      </c>
      <c r="T1782" s="236"/>
      <c r="U1782" s="237"/>
      <c r="V1782" s="238" t="s">
        <v>104</v>
      </c>
      <c r="W1782" s="236">
        <v>0</v>
      </c>
      <c r="X1782" s="237" t="s">
        <v>46</v>
      </c>
      <c r="Y1782" s="239">
        <v>0</v>
      </c>
      <c r="Z1782" s="237" t="s">
        <v>46</v>
      </c>
      <c r="AA1782" s="239">
        <v>0</v>
      </c>
      <c r="AB1782" s="240" t="s">
        <v>46</v>
      </c>
      <c r="AC1782" s="241" t="s">
        <v>46</v>
      </c>
      <c r="AD1782" s="241" t="s">
        <v>46</v>
      </c>
      <c r="AE1782" s="237"/>
      <c r="AF1782" s="237"/>
      <c r="AG1782" s="237"/>
      <c r="AH1782" s="237"/>
      <c r="AI1782" s="237" t="s">
        <v>2201</v>
      </c>
      <c r="AJ1782" s="237" t="s">
        <v>2217</v>
      </c>
      <c r="AK1782" s="237" t="s">
        <v>94</v>
      </c>
      <c r="AL1782" s="237" t="s">
        <v>109</v>
      </c>
      <c r="AM1782" s="242">
        <v>4</v>
      </c>
    </row>
    <row r="1783" spans="2:39">
      <c r="B1783" s="228" t="s">
        <v>2221</v>
      </c>
      <c r="C1783" s="229" t="s">
        <v>2222</v>
      </c>
      <c r="D1783" s="230" t="s">
        <v>46</v>
      </c>
      <c r="E1783" s="231" t="s">
        <v>46</v>
      </c>
      <c r="F1783" s="231" t="s">
        <v>46</v>
      </c>
      <c r="G1783" s="231" t="s">
        <v>46</v>
      </c>
      <c r="H1783" s="231" t="s">
        <v>46</v>
      </c>
      <c r="I1783" s="232" t="s">
        <v>46</v>
      </c>
      <c r="J1783" s="231" t="s">
        <v>46</v>
      </c>
      <c r="K1783" s="230" t="s">
        <v>46</v>
      </c>
      <c r="L1783" s="230" t="s">
        <v>46</v>
      </c>
      <c r="M1783" s="233">
        <v>0</v>
      </c>
      <c r="N1783" s="234" t="s">
        <v>46</v>
      </c>
      <c r="O1783" s="230" t="s">
        <v>46</v>
      </c>
      <c r="P1783" s="230" t="s">
        <v>46</v>
      </c>
      <c r="Q1783" s="233">
        <v>0</v>
      </c>
      <c r="R1783" s="234">
        <v>0</v>
      </c>
      <c r="S1783" s="235" t="s">
        <v>46</v>
      </c>
      <c r="T1783" s="236"/>
      <c r="U1783" s="237"/>
      <c r="V1783" s="238" t="s">
        <v>46</v>
      </c>
      <c r="W1783" s="236">
        <v>0</v>
      </c>
      <c r="X1783" s="237" t="s">
        <v>46</v>
      </c>
      <c r="Y1783" s="239">
        <v>0</v>
      </c>
      <c r="Z1783" s="237" t="s">
        <v>46</v>
      </c>
      <c r="AA1783" s="239">
        <v>0</v>
      </c>
      <c r="AB1783" s="240" t="s">
        <v>46</v>
      </c>
      <c r="AC1783" s="241" t="s">
        <v>46</v>
      </c>
      <c r="AD1783" s="241" t="s">
        <v>46</v>
      </c>
      <c r="AE1783" s="237"/>
      <c r="AF1783" s="237"/>
      <c r="AG1783" s="237"/>
      <c r="AH1783" s="237"/>
      <c r="AI1783" s="237" t="s">
        <v>2201</v>
      </c>
      <c r="AJ1783" s="237" t="s">
        <v>2217</v>
      </c>
      <c r="AK1783" s="237" t="s">
        <v>94</v>
      </c>
      <c r="AL1783" s="237" t="s">
        <v>111</v>
      </c>
      <c r="AM1783" s="242">
        <v>4</v>
      </c>
    </row>
    <row r="1784" spans="2:39">
      <c r="B1784" s="228" t="s">
        <v>2223</v>
      </c>
      <c r="C1784" s="229" t="s">
        <v>2224</v>
      </c>
      <c r="D1784" s="230" t="s">
        <v>46</v>
      </c>
      <c r="E1784" s="231" t="s">
        <v>38</v>
      </c>
      <c r="F1784" s="231" t="s">
        <v>97</v>
      </c>
      <c r="G1784" s="231" t="s">
        <v>35</v>
      </c>
      <c r="H1784" s="231" t="s">
        <v>7652</v>
      </c>
      <c r="I1784" s="232" t="s">
        <v>98</v>
      </c>
      <c r="J1784" s="231" t="s">
        <v>2913</v>
      </c>
      <c r="K1784" s="230" t="s">
        <v>128</v>
      </c>
      <c r="L1784" s="230" t="s">
        <v>1578</v>
      </c>
      <c r="M1784" s="233">
        <v>137863.71966908057</v>
      </c>
      <c r="N1784" s="234" t="s">
        <v>8271</v>
      </c>
      <c r="O1784" s="230" t="s">
        <v>1579</v>
      </c>
      <c r="P1784" s="230" t="s">
        <v>46</v>
      </c>
      <c r="Q1784" s="233">
        <v>0</v>
      </c>
      <c r="R1784" s="234">
        <v>0</v>
      </c>
      <c r="S1784" s="235" t="s">
        <v>46</v>
      </c>
      <c r="T1784" s="236"/>
      <c r="U1784" s="237"/>
      <c r="V1784" s="238" t="s">
        <v>104</v>
      </c>
      <c r="W1784" s="236">
        <v>0</v>
      </c>
      <c r="X1784" s="237" t="s">
        <v>46</v>
      </c>
      <c r="Y1784" s="239">
        <v>0</v>
      </c>
      <c r="Z1784" s="237" t="s">
        <v>46</v>
      </c>
      <c r="AA1784" s="239">
        <v>0</v>
      </c>
      <c r="AB1784" s="240" t="s">
        <v>46</v>
      </c>
      <c r="AC1784" s="241" t="s">
        <v>46</v>
      </c>
      <c r="AD1784" s="241" t="s">
        <v>46</v>
      </c>
      <c r="AE1784" s="237"/>
      <c r="AF1784" s="237"/>
      <c r="AG1784" s="237"/>
      <c r="AH1784" s="237"/>
      <c r="AI1784" s="237" t="s">
        <v>2201</v>
      </c>
      <c r="AJ1784" s="237" t="s">
        <v>2217</v>
      </c>
      <c r="AK1784" s="237" t="s">
        <v>94</v>
      </c>
      <c r="AL1784" s="237" t="s">
        <v>112</v>
      </c>
      <c r="AM1784" s="242">
        <v>4</v>
      </c>
    </row>
    <row r="1785" spans="2:39">
      <c r="B1785" s="228" t="s">
        <v>2225</v>
      </c>
      <c r="C1785" s="229" t="s">
        <v>2226</v>
      </c>
      <c r="D1785" s="230" t="s">
        <v>46</v>
      </c>
      <c r="E1785" s="231" t="s">
        <v>38</v>
      </c>
      <c r="F1785" s="231" t="s">
        <v>97</v>
      </c>
      <c r="G1785" s="231" t="s">
        <v>35</v>
      </c>
      <c r="H1785" s="231" t="s">
        <v>7652</v>
      </c>
      <c r="I1785" s="232" t="s">
        <v>98</v>
      </c>
      <c r="J1785" s="231" t="s">
        <v>2913</v>
      </c>
      <c r="K1785" s="230" t="s">
        <v>128</v>
      </c>
      <c r="L1785" s="230" t="s">
        <v>1578</v>
      </c>
      <c r="M1785" s="233">
        <v>113551.31661442915</v>
      </c>
      <c r="N1785" s="234" t="s">
        <v>8271</v>
      </c>
      <c r="O1785" s="230" t="s">
        <v>1579</v>
      </c>
      <c r="P1785" s="230" t="s">
        <v>46</v>
      </c>
      <c r="Q1785" s="233">
        <v>0</v>
      </c>
      <c r="R1785" s="234">
        <v>0</v>
      </c>
      <c r="S1785" s="235" t="s">
        <v>46</v>
      </c>
      <c r="T1785" s="236"/>
      <c r="U1785" s="237"/>
      <c r="V1785" s="238" t="s">
        <v>104</v>
      </c>
      <c r="W1785" s="236">
        <v>0</v>
      </c>
      <c r="X1785" s="237" t="s">
        <v>46</v>
      </c>
      <c r="Y1785" s="239">
        <v>0</v>
      </c>
      <c r="Z1785" s="237" t="s">
        <v>46</v>
      </c>
      <c r="AA1785" s="239">
        <v>0</v>
      </c>
      <c r="AB1785" s="240" t="s">
        <v>46</v>
      </c>
      <c r="AC1785" s="241" t="s">
        <v>46</v>
      </c>
      <c r="AD1785" s="241" t="s">
        <v>46</v>
      </c>
      <c r="AE1785" s="237"/>
      <c r="AF1785" s="237"/>
      <c r="AG1785" s="237"/>
      <c r="AH1785" s="237"/>
      <c r="AI1785" s="237" t="s">
        <v>2201</v>
      </c>
      <c r="AJ1785" s="237" t="s">
        <v>2217</v>
      </c>
      <c r="AK1785" s="237" t="s">
        <v>94</v>
      </c>
      <c r="AL1785" s="237" t="s">
        <v>113</v>
      </c>
      <c r="AM1785" s="242">
        <v>4</v>
      </c>
    </row>
    <row r="1786" spans="2:39">
      <c r="B1786" s="228" t="s">
        <v>2227</v>
      </c>
      <c r="C1786" s="229" t="s">
        <v>2228</v>
      </c>
      <c r="D1786" s="230" t="s">
        <v>46</v>
      </c>
      <c r="E1786" s="231" t="s">
        <v>38</v>
      </c>
      <c r="F1786" s="231" t="s">
        <v>97</v>
      </c>
      <c r="G1786" s="231" t="s">
        <v>35</v>
      </c>
      <c r="H1786" s="231" t="s">
        <v>7652</v>
      </c>
      <c r="I1786" s="232" t="s">
        <v>98</v>
      </c>
      <c r="J1786" s="231" t="s">
        <v>2913</v>
      </c>
      <c r="K1786" s="230" t="s">
        <v>128</v>
      </c>
      <c r="L1786" s="230" t="s">
        <v>1578</v>
      </c>
      <c r="M1786" s="233">
        <v>137863.71966908057</v>
      </c>
      <c r="N1786" s="234" t="s">
        <v>8271</v>
      </c>
      <c r="O1786" s="230" t="s">
        <v>1579</v>
      </c>
      <c r="P1786" s="230" t="s">
        <v>46</v>
      </c>
      <c r="Q1786" s="233">
        <v>0</v>
      </c>
      <c r="R1786" s="234">
        <v>0</v>
      </c>
      <c r="S1786" s="235" t="s">
        <v>46</v>
      </c>
      <c r="T1786" s="236"/>
      <c r="U1786" s="237"/>
      <c r="V1786" s="238" t="s">
        <v>104</v>
      </c>
      <c r="W1786" s="236">
        <v>0</v>
      </c>
      <c r="X1786" s="237" t="s">
        <v>46</v>
      </c>
      <c r="Y1786" s="239">
        <v>0</v>
      </c>
      <c r="Z1786" s="237" t="s">
        <v>46</v>
      </c>
      <c r="AA1786" s="239">
        <v>0</v>
      </c>
      <c r="AB1786" s="240" t="s">
        <v>46</v>
      </c>
      <c r="AC1786" s="241" t="s">
        <v>46</v>
      </c>
      <c r="AD1786" s="241" t="s">
        <v>46</v>
      </c>
      <c r="AE1786" s="237"/>
      <c r="AF1786" s="237"/>
      <c r="AG1786" s="237"/>
      <c r="AH1786" s="237"/>
      <c r="AI1786" s="237" t="s">
        <v>2201</v>
      </c>
      <c r="AJ1786" s="237" t="s">
        <v>2217</v>
      </c>
      <c r="AK1786" s="237" t="s">
        <v>94</v>
      </c>
      <c r="AL1786" s="237" t="s">
        <v>115</v>
      </c>
      <c r="AM1786" s="242">
        <v>4</v>
      </c>
    </row>
    <row r="1787" spans="2:39">
      <c r="B1787" s="228" t="s">
        <v>2229</v>
      </c>
      <c r="C1787" s="229" t="s">
        <v>2230</v>
      </c>
      <c r="D1787" s="230" t="s">
        <v>46</v>
      </c>
      <c r="E1787" s="231" t="s">
        <v>38</v>
      </c>
      <c r="F1787" s="231" t="s">
        <v>97</v>
      </c>
      <c r="G1787" s="231" t="s">
        <v>35</v>
      </c>
      <c r="H1787" s="231" t="s">
        <v>7652</v>
      </c>
      <c r="I1787" s="232" t="s">
        <v>98</v>
      </c>
      <c r="J1787" s="231" t="s">
        <v>2913</v>
      </c>
      <c r="K1787" s="230" t="s">
        <v>128</v>
      </c>
      <c r="L1787" s="230" t="s">
        <v>1578</v>
      </c>
      <c r="M1787" s="233">
        <v>236631.24117013102</v>
      </c>
      <c r="N1787" s="234" t="s">
        <v>8271</v>
      </c>
      <c r="O1787" s="230" t="s">
        <v>1579</v>
      </c>
      <c r="P1787" s="230" t="s">
        <v>46</v>
      </c>
      <c r="Q1787" s="233">
        <v>0</v>
      </c>
      <c r="R1787" s="234">
        <v>0</v>
      </c>
      <c r="S1787" s="235" t="s">
        <v>46</v>
      </c>
      <c r="T1787" s="236"/>
      <c r="U1787" s="237"/>
      <c r="V1787" s="238" t="s">
        <v>104</v>
      </c>
      <c r="W1787" s="236">
        <v>0</v>
      </c>
      <c r="X1787" s="237" t="s">
        <v>46</v>
      </c>
      <c r="Y1787" s="239">
        <v>0</v>
      </c>
      <c r="Z1787" s="237" t="s">
        <v>46</v>
      </c>
      <c r="AA1787" s="239">
        <v>0</v>
      </c>
      <c r="AB1787" s="240" t="s">
        <v>46</v>
      </c>
      <c r="AC1787" s="241" t="s">
        <v>46</v>
      </c>
      <c r="AD1787" s="241" t="s">
        <v>46</v>
      </c>
      <c r="AE1787" s="237"/>
      <c r="AF1787" s="237"/>
      <c r="AG1787" s="237"/>
      <c r="AH1787" s="237"/>
      <c r="AI1787" s="237" t="s">
        <v>2201</v>
      </c>
      <c r="AJ1787" s="237" t="s">
        <v>2217</v>
      </c>
      <c r="AK1787" s="237" t="s">
        <v>94</v>
      </c>
      <c r="AL1787" s="237" t="s">
        <v>167</v>
      </c>
      <c r="AM1787" s="242">
        <v>4</v>
      </c>
    </row>
    <row r="1788" spans="2:39">
      <c r="B1788" s="228" t="s">
        <v>2231</v>
      </c>
      <c r="C1788" s="229" t="s">
        <v>2232</v>
      </c>
      <c r="D1788" s="230" t="s">
        <v>46</v>
      </c>
      <c r="E1788" s="231" t="s">
        <v>38</v>
      </c>
      <c r="F1788" s="231" t="s">
        <v>97</v>
      </c>
      <c r="G1788" s="231" t="s">
        <v>35</v>
      </c>
      <c r="H1788" s="231" t="s">
        <v>7652</v>
      </c>
      <c r="I1788" s="232" t="s">
        <v>98</v>
      </c>
      <c r="J1788" s="231" t="s">
        <v>2913</v>
      </c>
      <c r="K1788" s="230" t="s">
        <v>128</v>
      </c>
      <c r="L1788" s="230" t="s">
        <v>1578</v>
      </c>
      <c r="M1788" s="233">
        <v>194335.89044664125</v>
      </c>
      <c r="N1788" s="234" t="s">
        <v>8271</v>
      </c>
      <c r="O1788" s="230" t="s">
        <v>1579</v>
      </c>
      <c r="P1788" s="230" t="s">
        <v>46</v>
      </c>
      <c r="Q1788" s="233">
        <v>0</v>
      </c>
      <c r="R1788" s="234">
        <v>0</v>
      </c>
      <c r="S1788" s="235" t="s">
        <v>46</v>
      </c>
      <c r="T1788" s="236"/>
      <c r="U1788" s="237"/>
      <c r="V1788" s="238" t="s">
        <v>104</v>
      </c>
      <c r="W1788" s="236">
        <v>0</v>
      </c>
      <c r="X1788" s="237" t="s">
        <v>46</v>
      </c>
      <c r="Y1788" s="239">
        <v>0</v>
      </c>
      <c r="Z1788" s="237" t="s">
        <v>46</v>
      </c>
      <c r="AA1788" s="239">
        <v>0</v>
      </c>
      <c r="AB1788" s="240" t="s">
        <v>46</v>
      </c>
      <c r="AC1788" s="241" t="s">
        <v>46</v>
      </c>
      <c r="AD1788" s="241" t="s">
        <v>46</v>
      </c>
      <c r="AE1788" s="237"/>
      <c r="AF1788" s="237"/>
      <c r="AG1788" s="237"/>
      <c r="AH1788" s="237"/>
      <c r="AI1788" s="237" t="s">
        <v>2201</v>
      </c>
      <c r="AJ1788" s="237" t="s">
        <v>2217</v>
      </c>
      <c r="AK1788" s="237" t="s">
        <v>94</v>
      </c>
      <c r="AL1788" s="237" t="s">
        <v>189</v>
      </c>
      <c r="AM1788" s="242">
        <v>4</v>
      </c>
    </row>
    <row r="1789" spans="2:39">
      <c r="B1789" s="228" t="s">
        <v>2233</v>
      </c>
      <c r="C1789" s="229" t="s">
        <v>2234</v>
      </c>
      <c r="D1789" s="230" t="s">
        <v>46</v>
      </c>
      <c r="E1789" s="231" t="s">
        <v>38</v>
      </c>
      <c r="F1789" s="231" t="s">
        <v>97</v>
      </c>
      <c r="G1789" s="231" t="s">
        <v>35</v>
      </c>
      <c r="H1789" s="231" t="s">
        <v>7652</v>
      </c>
      <c r="I1789" s="232" t="s">
        <v>98</v>
      </c>
      <c r="J1789" s="231" t="s">
        <v>2913</v>
      </c>
      <c r="K1789" s="230" t="s">
        <v>128</v>
      </c>
      <c r="L1789" s="230" t="s">
        <v>1578</v>
      </c>
      <c r="M1789" s="233">
        <v>113551.31661442915</v>
      </c>
      <c r="N1789" s="234" t="s">
        <v>8271</v>
      </c>
      <c r="O1789" s="230" t="s">
        <v>1579</v>
      </c>
      <c r="P1789" s="230" t="s">
        <v>46</v>
      </c>
      <c r="Q1789" s="233">
        <v>0</v>
      </c>
      <c r="R1789" s="234">
        <v>0</v>
      </c>
      <c r="S1789" s="235" t="s">
        <v>46</v>
      </c>
      <c r="T1789" s="236"/>
      <c r="U1789" s="237"/>
      <c r="V1789" s="238" t="s">
        <v>104</v>
      </c>
      <c r="W1789" s="236">
        <v>0</v>
      </c>
      <c r="X1789" s="237" t="s">
        <v>46</v>
      </c>
      <c r="Y1789" s="239">
        <v>0</v>
      </c>
      <c r="Z1789" s="237" t="s">
        <v>46</v>
      </c>
      <c r="AA1789" s="239">
        <v>0</v>
      </c>
      <c r="AB1789" s="240" t="s">
        <v>46</v>
      </c>
      <c r="AC1789" s="241" t="s">
        <v>46</v>
      </c>
      <c r="AD1789" s="241" t="s">
        <v>46</v>
      </c>
      <c r="AE1789" s="237"/>
      <c r="AF1789" s="237"/>
      <c r="AG1789" s="237"/>
      <c r="AH1789" s="237"/>
      <c r="AI1789" s="237" t="s">
        <v>2201</v>
      </c>
      <c r="AJ1789" s="237" t="s">
        <v>2217</v>
      </c>
      <c r="AK1789" s="237" t="s">
        <v>94</v>
      </c>
      <c r="AL1789" s="237" t="s">
        <v>191</v>
      </c>
      <c r="AM1789" s="242">
        <v>4</v>
      </c>
    </row>
    <row r="1790" spans="2:39">
      <c r="B1790" s="228" t="s">
        <v>2235</v>
      </c>
      <c r="C1790" s="229" t="s">
        <v>2236</v>
      </c>
      <c r="D1790" s="230" t="s">
        <v>46</v>
      </c>
      <c r="E1790" s="231" t="s">
        <v>38</v>
      </c>
      <c r="F1790" s="231" t="s">
        <v>97</v>
      </c>
      <c r="G1790" s="231" t="s">
        <v>35</v>
      </c>
      <c r="H1790" s="231" t="s">
        <v>7652</v>
      </c>
      <c r="I1790" s="232" t="s">
        <v>98</v>
      </c>
      <c r="J1790" s="231" t="s">
        <v>2913</v>
      </c>
      <c r="K1790" s="230" t="s">
        <v>128</v>
      </c>
      <c r="L1790" s="230" t="s">
        <v>1578</v>
      </c>
      <c r="M1790" s="233">
        <v>194335.89044664125</v>
      </c>
      <c r="N1790" s="234" t="s">
        <v>8271</v>
      </c>
      <c r="O1790" s="230" t="s">
        <v>1579</v>
      </c>
      <c r="P1790" s="230" t="s">
        <v>46</v>
      </c>
      <c r="Q1790" s="233">
        <v>0</v>
      </c>
      <c r="R1790" s="234">
        <v>0</v>
      </c>
      <c r="S1790" s="235" t="s">
        <v>46</v>
      </c>
      <c r="T1790" s="236"/>
      <c r="U1790" s="237"/>
      <c r="V1790" s="238" t="s">
        <v>104</v>
      </c>
      <c r="W1790" s="236">
        <v>0</v>
      </c>
      <c r="X1790" s="237" t="s">
        <v>46</v>
      </c>
      <c r="Y1790" s="239">
        <v>0</v>
      </c>
      <c r="Z1790" s="237" t="s">
        <v>46</v>
      </c>
      <c r="AA1790" s="239">
        <v>0</v>
      </c>
      <c r="AB1790" s="240" t="s">
        <v>46</v>
      </c>
      <c r="AC1790" s="241" t="s">
        <v>46</v>
      </c>
      <c r="AD1790" s="241" t="s">
        <v>46</v>
      </c>
      <c r="AE1790" s="237"/>
      <c r="AF1790" s="237"/>
      <c r="AG1790" s="237"/>
      <c r="AH1790" s="237"/>
      <c r="AI1790" s="237" t="s">
        <v>2201</v>
      </c>
      <c r="AJ1790" s="237" t="s">
        <v>2217</v>
      </c>
      <c r="AK1790" s="237" t="s">
        <v>94</v>
      </c>
      <c r="AL1790" s="237" t="s">
        <v>193</v>
      </c>
      <c r="AM1790" s="242">
        <v>4</v>
      </c>
    </row>
    <row r="1791" spans="2:39">
      <c r="B1791" s="228" t="s">
        <v>2237</v>
      </c>
      <c r="C1791" s="229" t="s">
        <v>2238</v>
      </c>
      <c r="D1791" s="230" t="s">
        <v>46</v>
      </c>
      <c r="E1791" s="231" t="s">
        <v>38</v>
      </c>
      <c r="F1791" s="231" t="s">
        <v>97</v>
      </c>
      <c r="G1791" s="231" t="s">
        <v>35</v>
      </c>
      <c r="H1791" s="231" t="s">
        <v>7652</v>
      </c>
      <c r="I1791" s="232" t="s">
        <v>98</v>
      </c>
      <c r="J1791" s="231" t="s">
        <v>2913</v>
      </c>
      <c r="K1791" s="230" t="s">
        <v>128</v>
      </c>
      <c r="L1791" s="230" t="s">
        <v>1578</v>
      </c>
      <c r="M1791" s="233">
        <v>113551.31661442915</v>
      </c>
      <c r="N1791" s="234" t="s">
        <v>8271</v>
      </c>
      <c r="O1791" s="230" t="s">
        <v>1579</v>
      </c>
      <c r="P1791" s="230" t="s">
        <v>46</v>
      </c>
      <c r="Q1791" s="233">
        <v>0</v>
      </c>
      <c r="R1791" s="234">
        <v>0</v>
      </c>
      <c r="S1791" s="235" t="s">
        <v>46</v>
      </c>
      <c r="T1791" s="236"/>
      <c r="U1791" s="237"/>
      <c r="V1791" s="238" t="s">
        <v>104</v>
      </c>
      <c r="W1791" s="236">
        <v>0</v>
      </c>
      <c r="X1791" s="237" t="s">
        <v>46</v>
      </c>
      <c r="Y1791" s="239">
        <v>0</v>
      </c>
      <c r="Z1791" s="237" t="s">
        <v>46</v>
      </c>
      <c r="AA1791" s="239">
        <v>0</v>
      </c>
      <c r="AB1791" s="240" t="s">
        <v>46</v>
      </c>
      <c r="AC1791" s="241" t="s">
        <v>46</v>
      </c>
      <c r="AD1791" s="241" t="s">
        <v>46</v>
      </c>
      <c r="AE1791" s="237"/>
      <c r="AF1791" s="237"/>
      <c r="AG1791" s="237"/>
      <c r="AH1791" s="237"/>
      <c r="AI1791" s="237" t="s">
        <v>2201</v>
      </c>
      <c r="AJ1791" s="237" t="s">
        <v>2217</v>
      </c>
      <c r="AK1791" s="237" t="s">
        <v>94</v>
      </c>
      <c r="AL1791" s="237" t="s">
        <v>195</v>
      </c>
      <c r="AM1791" s="242">
        <v>4</v>
      </c>
    </row>
    <row r="1792" spans="2:39">
      <c r="B1792" s="228" t="s">
        <v>2239</v>
      </c>
      <c r="C1792" s="229" t="s">
        <v>2240</v>
      </c>
      <c r="D1792" s="230" t="s">
        <v>46</v>
      </c>
      <c r="E1792" s="231" t="s">
        <v>46</v>
      </c>
      <c r="F1792" s="231" t="s">
        <v>46</v>
      </c>
      <c r="G1792" s="231" t="s">
        <v>46</v>
      </c>
      <c r="H1792" s="231" t="s">
        <v>46</v>
      </c>
      <c r="I1792" s="232" t="s">
        <v>46</v>
      </c>
      <c r="J1792" s="231" t="s">
        <v>46</v>
      </c>
      <c r="K1792" s="230" t="s">
        <v>46</v>
      </c>
      <c r="L1792" s="230" t="s">
        <v>46</v>
      </c>
      <c r="M1792" s="233">
        <v>0</v>
      </c>
      <c r="N1792" s="234" t="s">
        <v>46</v>
      </c>
      <c r="O1792" s="230" t="s">
        <v>46</v>
      </c>
      <c r="P1792" s="230" t="s">
        <v>46</v>
      </c>
      <c r="Q1792" s="233">
        <v>0</v>
      </c>
      <c r="R1792" s="234">
        <v>0</v>
      </c>
      <c r="S1792" s="235" t="s">
        <v>46</v>
      </c>
      <c r="T1792" s="236"/>
      <c r="U1792" s="237"/>
      <c r="V1792" s="238" t="s">
        <v>46</v>
      </c>
      <c r="W1792" s="236">
        <v>0</v>
      </c>
      <c r="X1792" s="237" t="s">
        <v>46</v>
      </c>
      <c r="Y1792" s="239">
        <v>0</v>
      </c>
      <c r="Z1792" s="237" t="s">
        <v>46</v>
      </c>
      <c r="AA1792" s="239">
        <v>0</v>
      </c>
      <c r="AB1792" s="240" t="s">
        <v>46</v>
      </c>
      <c r="AC1792" s="241" t="s">
        <v>46</v>
      </c>
      <c r="AD1792" s="241" t="s">
        <v>46</v>
      </c>
      <c r="AE1792" s="237"/>
      <c r="AF1792" s="237"/>
      <c r="AG1792" s="237"/>
      <c r="AH1792" s="237"/>
      <c r="AI1792" s="237" t="s">
        <v>2201</v>
      </c>
      <c r="AJ1792" s="237" t="s">
        <v>2217</v>
      </c>
      <c r="AK1792" s="237" t="s">
        <v>94</v>
      </c>
      <c r="AL1792" s="237" t="s">
        <v>198</v>
      </c>
      <c r="AM1792" s="242">
        <v>4</v>
      </c>
    </row>
    <row r="1793" spans="2:39">
      <c r="B1793" s="228" t="s">
        <v>2241</v>
      </c>
      <c r="C1793" s="229" t="s">
        <v>2242</v>
      </c>
      <c r="D1793" s="230" t="s">
        <v>46</v>
      </c>
      <c r="E1793" s="231" t="s">
        <v>46</v>
      </c>
      <c r="F1793" s="231" t="s">
        <v>46</v>
      </c>
      <c r="G1793" s="231" t="s">
        <v>46</v>
      </c>
      <c r="H1793" s="231" t="s">
        <v>46</v>
      </c>
      <c r="I1793" s="232" t="s">
        <v>46</v>
      </c>
      <c r="J1793" s="231" t="s">
        <v>46</v>
      </c>
      <c r="K1793" s="230" t="s">
        <v>46</v>
      </c>
      <c r="L1793" s="230" t="s">
        <v>46</v>
      </c>
      <c r="M1793" s="233">
        <v>0</v>
      </c>
      <c r="N1793" s="234" t="s">
        <v>46</v>
      </c>
      <c r="O1793" s="230" t="s">
        <v>46</v>
      </c>
      <c r="P1793" s="230" t="s">
        <v>46</v>
      </c>
      <c r="Q1793" s="233">
        <v>0</v>
      </c>
      <c r="R1793" s="234">
        <v>0</v>
      </c>
      <c r="S1793" s="235" t="s">
        <v>46</v>
      </c>
      <c r="T1793" s="236"/>
      <c r="U1793" s="237"/>
      <c r="V1793" s="238" t="s">
        <v>46</v>
      </c>
      <c r="W1793" s="236">
        <v>0</v>
      </c>
      <c r="X1793" s="237" t="s">
        <v>46</v>
      </c>
      <c r="Y1793" s="239">
        <v>0</v>
      </c>
      <c r="Z1793" s="237" t="s">
        <v>46</v>
      </c>
      <c r="AA1793" s="239">
        <v>0</v>
      </c>
      <c r="AB1793" s="240" t="s">
        <v>46</v>
      </c>
      <c r="AC1793" s="241" t="s">
        <v>46</v>
      </c>
      <c r="AD1793" s="241" t="s">
        <v>46</v>
      </c>
      <c r="AE1793" s="237"/>
      <c r="AF1793" s="237"/>
      <c r="AG1793" s="237"/>
      <c r="AH1793" s="237"/>
      <c r="AI1793" s="237" t="s">
        <v>2201</v>
      </c>
      <c r="AJ1793" s="237" t="s">
        <v>2217</v>
      </c>
      <c r="AK1793" s="237" t="s">
        <v>94</v>
      </c>
      <c r="AL1793" s="237" t="s">
        <v>200</v>
      </c>
      <c r="AM1793" s="242">
        <v>4</v>
      </c>
    </row>
    <row r="1794" spans="2:39">
      <c r="B1794" s="228" t="s">
        <v>2243</v>
      </c>
      <c r="C1794" s="229" t="s">
        <v>2244</v>
      </c>
      <c r="D1794" s="230" t="s">
        <v>46</v>
      </c>
      <c r="E1794" s="231" t="s">
        <v>38</v>
      </c>
      <c r="F1794" s="231" t="s">
        <v>97</v>
      </c>
      <c r="G1794" s="231" t="s">
        <v>35</v>
      </c>
      <c r="H1794" s="231" t="s">
        <v>7652</v>
      </c>
      <c r="I1794" s="232" t="s">
        <v>98</v>
      </c>
      <c r="J1794" s="231" t="s">
        <v>2913</v>
      </c>
      <c r="K1794" s="230" t="s">
        <v>128</v>
      </c>
      <c r="L1794" s="230" t="s">
        <v>1578</v>
      </c>
      <c r="M1794" s="233">
        <v>96715.980702190529</v>
      </c>
      <c r="N1794" s="234" t="s">
        <v>8271</v>
      </c>
      <c r="O1794" s="230" t="s">
        <v>1579</v>
      </c>
      <c r="P1794" s="230" t="s">
        <v>46</v>
      </c>
      <c r="Q1794" s="233">
        <v>0</v>
      </c>
      <c r="R1794" s="234">
        <v>0</v>
      </c>
      <c r="S1794" s="235" t="s">
        <v>46</v>
      </c>
      <c r="T1794" s="236"/>
      <c r="U1794" s="237"/>
      <c r="V1794" s="238" t="s">
        <v>104</v>
      </c>
      <c r="W1794" s="236">
        <v>0</v>
      </c>
      <c r="X1794" s="237" t="s">
        <v>46</v>
      </c>
      <c r="Y1794" s="239">
        <v>0</v>
      </c>
      <c r="Z1794" s="237" t="s">
        <v>46</v>
      </c>
      <c r="AA1794" s="239">
        <v>0</v>
      </c>
      <c r="AB1794" s="240" t="s">
        <v>46</v>
      </c>
      <c r="AC1794" s="241" t="s">
        <v>46</v>
      </c>
      <c r="AD1794" s="241" t="s">
        <v>46</v>
      </c>
      <c r="AE1794" s="237"/>
      <c r="AF1794" s="237"/>
      <c r="AG1794" s="237"/>
      <c r="AH1794" s="237"/>
      <c r="AI1794" s="237" t="s">
        <v>2201</v>
      </c>
      <c r="AJ1794" s="237" t="s">
        <v>2217</v>
      </c>
      <c r="AK1794" s="237" t="s">
        <v>94</v>
      </c>
      <c r="AL1794" s="237" t="s">
        <v>203</v>
      </c>
      <c r="AM1794" s="242">
        <v>4</v>
      </c>
    </row>
    <row r="1795" spans="2:39">
      <c r="B1795" s="228" t="s">
        <v>7514</v>
      </c>
      <c r="C1795" s="229" t="s">
        <v>7919</v>
      </c>
      <c r="D1795" s="230" t="s">
        <v>46</v>
      </c>
      <c r="E1795" s="231" t="s">
        <v>38</v>
      </c>
      <c r="F1795" s="231" t="s">
        <v>97</v>
      </c>
      <c r="G1795" s="231" t="s">
        <v>35</v>
      </c>
      <c r="H1795" s="231" t="s">
        <v>7652</v>
      </c>
      <c r="I1795" s="232" t="s">
        <v>98</v>
      </c>
      <c r="J1795" s="231" t="s">
        <v>2913</v>
      </c>
      <c r="K1795" s="230" t="s">
        <v>128</v>
      </c>
      <c r="L1795" s="230" t="s">
        <v>1578</v>
      </c>
      <c r="M1795" s="233">
        <v>113551.31661442915</v>
      </c>
      <c r="N1795" s="234" t="s">
        <v>8271</v>
      </c>
      <c r="O1795" s="230" t="s">
        <v>1579</v>
      </c>
      <c r="P1795" s="230" t="s">
        <v>46</v>
      </c>
      <c r="Q1795" s="233">
        <v>0</v>
      </c>
      <c r="R1795" s="234">
        <v>0</v>
      </c>
      <c r="S1795" s="235" t="s">
        <v>46</v>
      </c>
      <c r="T1795" s="236"/>
      <c r="U1795" s="237"/>
      <c r="V1795" s="238" t="s">
        <v>104</v>
      </c>
      <c r="W1795" s="236">
        <v>0</v>
      </c>
      <c r="X1795" s="237" t="s">
        <v>46</v>
      </c>
      <c r="Y1795" s="239">
        <v>0</v>
      </c>
      <c r="Z1795" s="237" t="s">
        <v>46</v>
      </c>
      <c r="AA1795" s="239">
        <v>0</v>
      </c>
      <c r="AB1795" s="240" t="s">
        <v>46</v>
      </c>
      <c r="AC1795" s="241" t="s">
        <v>46</v>
      </c>
      <c r="AD1795" s="241" t="s">
        <v>46</v>
      </c>
      <c r="AE1795" s="237"/>
      <c r="AF1795" s="237"/>
      <c r="AG1795" s="237"/>
      <c r="AH1795" s="237"/>
      <c r="AI1795" s="237" t="s">
        <v>2201</v>
      </c>
      <c r="AJ1795" s="237" t="s">
        <v>2217</v>
      </c>
      <c r="AK1795" s="237" t="s">
        <v>94</v>
      </c>
      <c r="AL1795" s="237" t="s">
        <v>205</v>
      </c>
      <c r="AM1795" s="242">
        <v>4</v>
      </c>
    </row>
    <row r="1796" spans="2:39">
      <c r="B1796" s="228" t="s">
        <v>7544</v>
      </c>
      <c r="C1796" s="229" t="s">
        <v>7920</v>
      </c>
      <c r="D1796" s="230" t="s">
        <v>46</v>
      </c>
      <c r="E1796" s="231" t="s">
        <v>38</v>
      </c>
      <c r="F1796" s="231" t="s">
        <v>97</v>
      </c>
      <c r="G1796" s="231" t="s">
        <v>35</v>
      </c>
      <c r="H1796" s="231" t="s">
        <v>7652</v>
      </c>
      <c r="I1796" s="232" t="s">
        <v>98</v>
      </c>
      <c r="J1796" s="231" t="s">
        <v>2913</v>
      </c>
      <c r="K1796" s="230" t="s">
        <v>128</v>
      </c>
      <c r="L1796" s="230" t="s">
        <v>1578</v>
      </c>
      <c r="M1796" s="233">
        <v>137863.71966908057</v>
      </c>
      <c r="N1796" s="234" t="s">
        <v>8271</v>
      </c>
      <c r="O1796" s="230" t="s">
        <v>1579</v>
      </c>
      <c r="P1796" s="230" t="s">
        <v>46</v>
      </c>
      <c r="Q1796" s="233">
        <v>0</v>
      </c>
      <c r="R1796" s="234">
        <v>0</v>
      </c>
      <c r="S1796" s="235" t="s">
        <v>46</v>
      </c>
      <c r="T1796" s="236"/>
      <c r="U1796" s="237"/>
      <c r="V1796" s="238" t="s">
        <v>104</v>
      </c>
      <c r="W1796" s="236">
        <v>0</v>
      </c>
      <c r="X1796" s="237" t="s">
        <v>46</v>
      </c>
      <c r="Y1796" s="239">
        <v>0</v>
      </c>
      <c r="Z1796" s="237" t="s">
        <v>46</v>
      </c>
      <c r="AA1796" s="239">
        <v>0</v>
      </c>
      <c r="AB1796" s="240" t="s">
        <v>46</v>
      </c>
      <c r="AC1796" s="241" t="s">
        <v>46</v>
      </c>
      <c r="AD1796" s="241" t="s">
        <v>46</v>
      </c>
      <c r="AE1796" s="237"/>
      <c r="AF1796" s="237"/>
      <c r="AG1796" s="237"/>
      <c r="AH1796" s="237"/>
      <c r="AI1796" s="237" t="s">
        <v>2201</v>
      </c>
      <c r="AJ1796" s="237" t="s">
        <v>2217</v>
      </c>
      <c r="AK1796" s="237" t="s">
        <v>94</v>
      </c>
      <c r="AL1796" s="237" t="s">
        <v>207</v>
      </c>
      <c r="AM1796" s="242">
        <v>4</v>
      </c>
    </row>
    <row r="1797" spans="2:39">
      <c r="B1797" s="228" t="s">
        <v>7536</v>
      </c>
      <c r="C1797" s="229" t="s">
        <v>7921</v>
      </c>
      <c r="D1797" s="230" t="s">
        <v>46</v>
      </c>
      <c r="E1797" s="231" t="s">
        <v>38</v>
      </c>
      <c r="F1797" s="231" t="s">
        <v>97</v>
      </c>
      <c r="G1797" s="231" t="s">
        <v>35</v>
      </c>
      <c r="H1797" s="231" t="s">
        <v>7652</v>
      </c>
      <c r="I1797" s="232" t="s">
        <v>98</v>
      </c>
      <c r="J1797" s="231" t="s">
        <v>2913</v>
      </c>
      <c r="K1797" s="230" t="s">
        <v>128</v>
      </c>
      <c r="L1797" s="230" t="s">
        <v>1578</v>
      </c>
      <c r="M1797" s="233">
        <v>194335.89044664125</v>
      </c>
      <c r="N1797" s="234" t="s">
        <v>8271</v>
      </c>
      <c r="O1797" s="230" t="s">
        <v>1579</v>
      </c>
      <c r="P1797" s="230" t="s">
        <v>46</v>
      </c>
      <c r="Q1797" s="233">
        <v>0</v>
      </c>
      <c r="R1797" s="234">
        <v>0</v>
      </c>
      <c r="S1797" s="235" t="s">
        <v>46</v>
      </c>
      <c r="T1797" s="236"/>
      <c r="U1797" s="237"/>
      <c r="V1797" s="238" t="s">
        <v>104</v>
      </c>
      <c r="W1797" s="236">
        <v>0</v>
      </c>
      <c r="X1797" s="237" t="s">
        <v>46</v>
      </c>
      <c r="Y1797" s="239">
        <v>0</v>
      </c>
      <c r="Z1797" s="237" t="s">
        <v>46</v>
      </c>
      <c r="AA1797" s="239">
        <v>0</v>
      </c>
      <c r="AB1797" s="240" t="s">
        <v>46</v>
      </c>
      <c r="AC1797" s="241" t="s">
        <v>46</v>
      </c>
      <c r="AD1797" s="241" t="s">
        <v>46</v>
      </c>
      <c r="AE1797" s="237"/>
      <c r="AF1797" s="237"/>
      <c r="AG1797" s="237"/>
      <c r="AH1797" s="237"/>
      <c r="AI1797" s="237" t="s">
        <v>2201</v>
      </c>
      <c r="AJ1797" s="237" t="s">
        <v>2217</v>
      </c>
      <c r="AK1797" s="237" t="s">
        <v>94</v>
      </c>
      <c r="AL1797" s="237" t="s">
        <v>209</v>
      </c>
      <c r="AM1797" s="242">
        <v>4</v>
      </c>
    </row>
    <row r="1798" spans="2:39">
      <c r="B1798" s="228" t="s">
        <v>7537</v>
      </c>
      <c r="C1798" s="229" t="s">
        <v>7922</v>
      </c>
      <c r="D1798" s="230" t="s">
        <v>46</v>
      </c>
      <c r="E1798" s="231" t="s">
        <v>38</v>
      </c>
      <c r="F1798" s="231" t="s">
        <v>97</v>
      </c>
      <c r="G1798" s="231" t="s">
        <v>35</v>
      </c>
      <c r="H1798" s="231" t="s">
        <v>7652</v>
      </c>
      <c r="I1798" s="232" t="s">
        <v>98</v>
      </c>
      <c r="J1798" s="231" t="s">
        <v>2913</v>
      </c>
      <c r="K1798" s="230" t="s">
        <v>128</v>
      </c>
      <c r="L1798" s="230" t="s">
        <v>1578</v>
      </c>
      <c r="M1798" s="233">
        <v>96715.980702190529</v>
      </c>
      <c r="N1798" s="234" t="s">
        <v>8271</v>
      </c>
      <c r="O1798" s="230" t="s">
        <v>1579</v>
      </c>
      <c r="P1798" s="230" t="s">
        <v>46</v>
      </c>
      <c r="Q1798" s="233">
        <v>0</v>
      </c>
      <c r="R1798" s="234">
        <v>0</v>
      </c>
      <c r="S1798" s="235" t="s">
        <v>46</v>
      </c>
      <c r="T1798" s="236"/>
      <c r="U1798" s="237"/>
      <c r="V1798" s="238" t="s">
        <v>104</v>
      </c>
      <c r="W1798" s="236">
        <v>0</v>
      </c>
      <c r="X1798" s="237" t="s">
        <v>46</v>
      </c>
      <c r="Y1798" s="239">
        <v>0</v>
      </c>
      <c r="Z1798" s="237" t="s">
        <v>46</v>
      </c>
      <c r="AA1798" s="239">
        <v>0</v>
      </c>
      <c r="AB1798" s="240" t="s">
        <v>46</v>
      </c>
      <c r="AC1798" s="241" t="s">
        <v>46</v>
      </c>
      <c r="AD1798" s="241" t="s">
        <v>46</v>
      </c>
      <c r="AE1798" s="237"/>
      <c r="AF1798" s="237"/>
      <c r="AG1798" s="237"/>
      <c r="AH1798" s="237"/>
      <c r="AI1798" s="237" t="s">
        <v>2201</v>
      </c>
      <c r="AJ1798" s="237" t="s">
        <v>2217</v>
      </c>
      <c r="AK1798" s="237" t="s">
        <v>94</v>
      </c>
      <c r="AL1798" s="237" t="s">
        <v>255</v>
      </c>
      <c r="AM1798" s="242">
        <v>4</v>
      </c>
    </row>
    <row r="1799" spans="2:39">
      <c r="B1799" s="228" t="s">
        <v>7538</v>
      </c>
      <c r="C1799" s="229" t="s">
        <v>7923</v>
      </c>
      <c r="D1799" s="230" t="s">
        <v>46</v>
      </c>
      <c r="E1799" s="231" t="s">
        <v>38</v>
      </c>
      <c r="F1799" s="231" t="s">
        <v>97</v>
      </c>
      <c r="G1799" s="231" t="s">
        <v>35</v>
      </c>
      <c r="H1799" s="231" t="s">
        <v>7652</v>
      </c>
      <c r="I1799" s="232" t="s">
        <v>98</v>
      </c>
      <c r="J1799" s="231" t="s">
        <v>2913</v>
      </c>
      <c r="K1799" s="230" t="s">
        <v>128</v>
      </c>
      <c r="L1799" s="230" t="s">
        <v>1578</v>
      </c>
      <c r="M1799" s="233">
        <v>194335.89044664125</v>
      </c>
      <c r="N1799" s="234" t="s">
        <v>8271</v>
      </c>
      <c r="O1799" s="230" t="s">
        <v>1579</v>
      </c>
      <c r="P1799" s="230" t="s">
        <v>46</v>
      </c>
      <c r="Q1799" s="233">
        <v>0</v>
      </c>
      <c r="R1799" s="234">
        <v>0</v>
      </c>
      <c r="S1799" s="235" t="s">
        <v>46</v>
      </c>
      <c r="T1799" s="236"/>
      <c r="U1799" s="237"/>
      <c r="V1799" s="238" t="s">
        <v>104</v>
      </c>
      <c r="W1799" s="236">
        <v>0</v>
      </c>
      <c r="X1799" s="237" t="s">
        <v>46</v>
      </c>
      <c r="Y1799" s="239">
        <v>0</v>
      </c>
      <c r="Z1799" s="237" t="s">
        <v>46</v>
      </c>
      <c r="AA1799" s="239">
        <v>0</v>
      </c>
      <c r="AB1799" s="240" t="s">
        <v>46</v>
      </c>
      <c r="AC1799" s="241" t="s">
        <v>46</v>
      </c>
      <c r="AD1799" s="241" t="s">
        <v>46</v>
      </c>
      <c r="AE1799" s="237"/>
      <c r="AF1799" s="237"/>
      <c r="AG1799" s="237"/>
      <c r="AH1799" s="237"/>
      <c r="AI1799" s="237" t="s">
        <v>2201</v>
      </c>
      <c r="AJ1799" s="237" t="s">
        <v>2217</v>
      </c>
      <c r="AK1799" s="237" t="s">
        <v>94</v>
      </c>
      <c r="AL1799" s="237" t="s">
        <v>257</v>
      </c>
      <c r="AM1799" s="242">
        <v>4</v>
      </c>
    </row>
    <row r="1800" spans="2:39">
      <c r="B1800" s="180" t="s">
        <v>2245</v>
      </c>
      <c r="C1800" s="181" t="s">
        <v>2246</v>
      </c>
      <c r="D1800" s="182" t="s">
        <v>46</v>
      </c>
      <c r="E1800" s="183" t="s">
        <v>46</v>
      </c>
      <c r="F1800" s="183" t="s">
        <v>46</v>
      </c>
      <c r="G1800" s="183" t="s">
        <v>46</v>
      </c>
      <c r="H1800" s="183" t="s">
        <v>46</v>
      </c>
      <c r="I1800" s="184" t="s">
        <v>46</v>
      </c>
      <c r="J1800" s="183" t="s">
        <v>46</v>
      </c>
      <c r="K1800" s="182" t="s">
        <v>46</v>
      </c>
      <c r="L1800" s="182" t="s">
        <v>46</v>
      </c>
      <c r="M1800" s="185">
        <v>0</v>
      </c>
      <c r="N1800" s="186" t="s">
        <v>46</v>
      </c>
      <c r="O1800" s="182" t="s">
        <v>46</v>
      </c>
      <c r="P1800" s="182" t="s">
        <v>46</v>
      </c>
      <c r="Q1800" s="185">
        <v>0</v>
      </c>
      <c r="R1800" s="186">
        <v>0</v>
      </c>
      <c r="S1800" s="187" t="s">
        <v>46</v>
      </c>
      <c r="T1800" s="36"/>
      <c r="U1800" s="35"/>
      <c r="V1800" s="188" t="s">
        <v>46</v>
      </c>
      <c r="W1800" s="36">
        <v>0</v>
      </c>
      <c r="X1800" s="35" t="s">
        <v>46</v>
      </c>
      <c r="Y1800" s="38">
        <v>0</v>
      </c>
      <c r="Z1800" s="35" t="s">
        <v>46</v>
      </c>
      <c r="AA1800" s="38">
        <v>0</v>
      </c>
      <c r="AB1800" s="39" t="s">
        <v>46</v>
      </c>
      <c r="AC1800" s="34" t="s">
        <v>46</v>
      </c>
      <c r="AD1800" s="34" t="s">
        <v>46</v>
      </c>
      <c r="AE1800" s="35"/>
      <c r="AF1800" s="35"/>
      <c r="AG1800" s="35"/>
      <c r="AH1800" s="35"/>
      <c r="AI1800" s="35" t="s">
        <v>2201</v>
      </c>
      <c r="AJ1800" s="35" t="s">
        <v>2247</v>
      </c>
      <c r="AK1800" s="35" t="s">
        <v>46</v>
      </c>
      <c r="AL1800" s="35" t="s">
        <v>46</v>
      </c>
      <c r="AM1800" s="40">
        <v>2</v>
      </c>
    </row>
    <row r="1801" spans="2:39">
      <c r="B1801" s="189" t="s">
        <v>2248</v>
      </c>
      <c r="C1801" s="190" t="s">
        <v>2246</v>
      </c>
      <c r="D1801" s="191" t="s">
        <v>46</v>
      </c>
      <c r="E1801" s="192" t="s">
        <v>46</v>
      </c>
      <c r="F1801" s="192" t="s">
        <v>46</v>
      </c>
      <c r="G1801" s="192" t="s">
        <v>46</v>
      </c>
      <c r="H1801" s="192" t="s">
        <v>46</v>
      </c>
      <c r="I1801" s="193" t="s">
        <v>46</v>
      </c>
      <c r="J1801" s="192" t="s">
        <v>46</v>
      </c>
      <c r="K1801" s="191" t="s">
        <v>46</v>
      </c>
      <c r="L1801" s="191" t="s">
        <v>46</v>
      </c>
      <c r="M1801" s="194">
        <v>0</v>
      </c>
      <c r="N1801" s="195" t="s">
        <v>46</v>
      </c>
      <c r="O1801" s="191" t="s">
        <v>46</v>
      </c>
      <c r="P1801" s="191" t="s">
        <v>46</v>
      </c>
      <c r="Q1801" s="194">
        <v>0</v>
      </c>
      <c r="R1801" s="195">
        <v>0</v>
      </c>
      <c r="S1801" s="196" t="s">
        <v>46</v>
      </c>
      <c r="T1801" s="44"/>
      <c r="U1801" s="43"/>
      <c r="V1801" s="197" t="s">
        <v>46</v>
      </c>
      <c r="W1801" s="44">
        <v>0</v>
      </c>
      <c r="X1801" s="43" t="s">
        <v>46</v>
      </c>
      <c r="Y1801" s="46">
        <v>0</v>
      </c>
      <c r="Z1801" s="43" t="s">
        <v>46</v>
      </c>
      <c r="AA1801" s="46">
        <v>0</v>
      </c>
      <c r="AB1801" s="47" t="s">
        <v>46</v>
      </c>
      <c r="AC1801" s="42" t="s">
        <v>46</v>
      </c>
      <c r="AD1801" s="42" t="s">
        <v>46</v>
      </c>
      <c r="AE1801" s="43"/>
      <c r="AF1801" s="43"/>
      <c r="AG1801" s="43"/>
      <c r="AH1801" s="43"/>
      <c r="AI1801" s="43" t="s">
        <v>2201</v>
      </c>
      <c r="AJ1801" s="43" t="s">
        <v>2247</v>
      </c>
      <c r="AK1801" s="43" t="s">
        <v>94</v>
      </c>
      <c r="AL1801" s="43" t="s">
        <v>46</v>
      </c>
      <c r="AM1801" s="48">
        <v>3</v>
      </c>
    </row>
    <row r="1802" spans="2:39">
      <c r="B1802" s="228" t="s">
        <v>2249</v>
      </c>
      <c r="C1802" s="229" t="s">
        <v>2250</v>
      </c>
      <c r="D1802" s="230" t="s">
        <v>46</v>
      </c>
      <c r="E1802" s="231" t="s">
        <v>38</v>
      </c>
      <c r="F1802" s="231" t="s">
        <v>97</v>
      </c>
      <c r="G1802" s="231" t="s">
        <v>35</v>
      </c>
      <c r="H1802" s="231" t="s">
        <v>7652</v>
      </c>
      <c r="I1802" s="232" t="s">
        <v>98</v>
      </c>
      <c r="J1802" s="231" t="s">
        <v>2913</v>
      </c>
      <c r="K1802" s="230" t="s">
        <v>128</v>
      </c>
      <c r="L1802" s="230" t="s">
        <v>1578</v>
      </c>
      <c r="M1802" s="233">
        <v>216913.76608905417</v>
      </c>
      <c r="N1802" s="234" t="s">
        <v>8271</v>
      </c>
      <c r="O1802" s="230" t="s">
        <v>1579</v>
      </c>
      <c r="P1802" s="230" t="s">
        <v>46</v>
      </c>
      <c r="Q1802" s="233">
        <v>0</v>
      </c>
      <c r="R1802" s="234">
        <v>0</v>
      </c>
      <c r="S1802" s="235" t="s">
        <v>46</v>
      </c>
      <c r="T1802" s="236"/>
      <c r="U1802" s="237"/>
      <c r="V1802" s="238" t="s">
        <v>104</v>
      </c>
      <c r="W1802" s="236">
        <v>0</v>
      </c>
      <c r="X1802" s="237" t="s">
        <v>46</v>
      </c>
      <c r="Y1802" s="239">
        <v>0</v>
      </c>
      <c r="Z1802" s="237" t="s">
        <v>46</v>
      </c>
      <c r="AA1802" s="239">
        <v>0</v>
      </c>
      <c r="AB1802" s="240" t="s">
        <v>46</v>
      </c>
      <c r="AC1802" s="241" t="s">
        <v>46</v>
      </c>
      <c r="AD1802" s="241" t="s">
        <v>46</v>
      </c>
      <c r="AE1802" s="237"/>
      <c r="AF1802" s="237"/>
      <c r="AG1802" s="237"/>
      <c r="AH1802" s="237"/>
      <c r="AI1802" s="237" t="s">
        <v>2201</v>
      </c>
      <c r="AJ1802" s="237" t="s">
        <v>2247</v>
      </c>
      <c r="AK1802" s="237" t="s">
        <v>94</v>
      </c>
      <c r="AL1802" s="237" t="s">
        <v>109</v>
      </c>
      <c r="AM1802" s="242">
        <v>4</v>
      </c>
    </row>
    <row r="1803" spans="2:39">
      <c r="B1803" s="228" t="s">
        <v>2251</v>
      </c>
      <c r="C1803" s="229" t="s">
        <v>2252</v>
      </c>
      <c r="D1803" s="230" t="s">
        <v>46</v>
      </c>
      <c r="E1803" s="231" t="s">
        <v>46</v>
      </c>
      <c r="F1803" s="231" t="s">
        <v>46</v>
      </c>
      <c r="G1803" s="231" t="s">
        <v>46</v>
      </c>
      <c r="H1803" s="231" t="s">
        <v>46</v>
      </c>
      <c r="I1803" s="232" t="s">
        <v>46</v>
      </c>
      <c r="J1803" s="231" t="s">
        <v>46</v>
      </c>
      <c r="K1803" s="230" t="s">
        <v>46</v>
      </c>
      <c r="L1803" s="230" t="s">
        <v>46</v>
      </c>
      <c r="M1803" s="233">
        <v>0</v>
      </c>
      <c r="N1803" s="234" t="s">
        <v>46</v>
      </c>
      <c r="O1803" s="230" t="s">
        <v>46</v>
      </c>
      <c r="P1803" s="230" t="s">
        <v>46</v>
      </c>
      <c r="Q1803" s="233">
        <v>0</v>
      </c>
      <c r="R1803" s="234">
        <v>0</v>
      </c>
      <c r="S1803" s="235" t="s">
        <v>46</v>
      </c>
      <c r="T1803" s="236"/>
      <c r="U1803" s="237"/>
      <c r="V1803" s="238" t="s">
        <v>46</v>
      </c>
      <c r="W1803" s="236">
        <v>0</v>
      </c>
      <c r="X1803" s="237" t="s">
        <v>46</v>
      </c>
      <c r="Y1803" s="239">
        <v>0</v>
      </c>
      <c r="Z1803" s="237" t="s">
        <v>46</v>
      </c>
      <c r="AA1803" s="239">
        <v>0</v>
      </c>
      <c r="AB1803" s="240" t="s">
        <v>46</v>
      </c>
      <c r="AC1803" s="241" t="s">
        <v>46</v>
      </c>
      <c r="AD1803" s="241" t="s">
        <v>46</v>
      </c>
      <c r="AE1803" s="237"/>
      <c r="AF1803" s="237"/>
      <c r="AG1803" s="237"/>
      <c r="AH1803" s="237"/>
      <c r="AI1803" s="237" t="s">
        <v>2201</v>
      </c>
      <c r="AJ1803" s="237" t="s">
        <v>2247</v>
      </c>
      <c r="AK1803" s="237" t="s">
        <v>94</v>
      </c>
      <c r="AL1803" s="237" t="s">
        <v>111</v>
      </c>
      <c r="AM1803" s="242">
        <v>4</v>
      </c>
    </row>
    <row r="1804" spans="2:39">
      <c r="B1804" s="228" t="s">
        <v>2253</v>
      </c>
      <c r="C1804" s="229" t="s">
        <v>2254</v>
      </c>
      <c r="D1804" s="230" t="s">
        <v>46</v>
      </c>
      <c r="E1804" s="231" t="s">
        <v>38</v>
      </c>
      <c r="F1804" s="231" t="s">
        <v>97</v>
      </c>
      <c r="G1804" s="231" t="s">
        <v>35</v>
      </c>
      <c r="H1804" s="231" t="s">
        <v>7652</v>
      </c>
      <c r="I1804" s="232" t="s">
        <v>98</v>
      </c>
      <c r="J1804" s="231" t="s">
        <v>2913</v>
      </c>
      <c r="K1804" s="230" t="s">
        <v>128</v>
      </c>
      <c r="L1804" s="230" t="s">
        <v>1578</v>
      </c>
      <c r="M1804" s="233">
        <v>113551.31661442915</v>
      </c>
      <c r="N1804" s="234" t="s">
        <v>8271</v>
      </c>
      <c r="O1804" s="230" t="s">
        <v>1579</v>
      </c>
      <c r="P1804" s="230" t="s">
        <v>46</v>
      </c>
      <c r="Q1804" s="233">
        <v>0</v>
      </c>
      <c r="R1804" s="234">
        <v>0</v>
      </c>
      <c r="S1804" s="235" t="s">
        <v>46</v>
      </c>
      <c r="T1804" s="236"/>
      <c r="U1804" s="237"/>
      <c r="V1804" s="238" t="s">
        <v>104</v>
      </c>
      <c r="W1804" s="236">
        <v>0</v>
      </c>
      <c r="X1804" s="237" t="s">
        <v>46</v>
      </c>
      <c r="Y1804" s="239">
        <v>0</v>
      </c>
      <c r="Z1804" s="237" t="s">
        <v>46</v>
      </c>
      <c r="AA1804" s="239">
        <v>0</v>
      </c>
      <c r="AB1804" s="240" t="s">
        <v>46</v>
      </c>
      <c r="AC1804" s="241" t="s">
        <v>46</v>
      </c>
      <c r="AD1804" s="241" t="s">
        <v>46</v>
      </c>
      <c r="AE1804" s="237"/>
      <c r="AF1804" s="237"/>
      <c r="AG1804" s="237"/>
      <c r="AH1804" s="237"/>
      <c r="AI1804" s="237" t="s">
        <v>2201</v>
      </c>
      <c r="AJ1804" s="237" t="s">
        <v>2247</v>
      </c>
      <c r="AK1804" s="237" t="s">
        <v>94</v>
      </c>
      <c r="AL1804" s="237" t="s">
        <v>112</v>
      </c>
      <c r="AM1804" s="242">
        <v>4</v>
      </c>
    </row>
    <row r="1805" spans="2:39">
      <c r="B1805" s="228" t="s">
        <v>2255</v>
      </c>
      <c r="C1805" s="229" t="s">
        <v>2256</v>
      </c>
      <c r="D1805" s="230" t="s">
        <v>46</v>
      </c>
      <c r="E1805" s="231" t="s">
        <v>38</v>
      </c>
      <c r="F1805" s="231" t="s">
        <v>97</v>
      </c>
      <c r="G1805" s="231" t="s">
        <v>35</v>
      </c>
      <c r="H1805" s="231" t="s">
        <v>7652</v>
      </c>
      <c r="I1805" s="232" t="s">
        <v>98</v>
      </c>
      <c r="J1805" s="231" t="s">
        <v>2913</v>
      </c>
      <c r="K1805" s="230" t="s">
        <v>128</v>
      </c>
      <c r="L1805" s="230" t="s">
        <v>1578</v>
      </c>
      <c r="M1805" s="233">
        <v>80009.476645793955</v>
      </c>
      <c r="N1805" s="234" t="s">
        <v>8271</v>
      </c>
      <c r="O1805" s="230" t="s">
        <v>1579</v>
      </c>
      <c r="P1805" s="230" t="s">
        <v>46</v>
      </c>
      <c r="Q1805" s="233">
        <v>0</v>
      </c>
      <c r="R1805" s="234">
        <v>0</v>
      </c>
      <c r="S1805" s="235" t="s">
        <v>46</v>
      </c>
      <c r="T1805" s="236"/>
      <c r="U1805" s="237"/>
      <c r="V1805" s="238" t="s">
        <v>104</v>
      </c>
      <c r="W1805" s="236">
        <v>0</v>
      </c>
      <c r="X1805" s="237" t="s">
        <v>46</v>
      </c>
      <c r="Y1805" s="239">
        <v>0</v>
      </c>
      <c r="Z1805" s="237" t="s">
        <v>46</v>
      </c>
      <c r="AA1805" s="239">
        <v>0</v>
      </c>
      <c r="AB1805" s="240" t="s">
        <v>46</v>
      </c>
      <c r="AC1805" s="241" t="s">
        <v>46</v>
      </c>
      <c r="AD1805" s="241" t="s">
        <v>46</v>
      </c>
      <c r="AE1805" s="237"/>
      <c r="AF1805" s="237"/>
      <c r="AG1805" s="237"/>
      <c r="AH1805" s="237"/>
      <c r="AI1805" s="237" t="s">
        <v>2201</v>
      </c>
      <c r="AJ1805" s="237" t="s">
        <v>2247</v>
      </c>
      <c r="AK1805" s="237" t="s">
        <v>94</v>
      </c>
      <c r="AL1805" s="237" t="s">
        <v>113</v>
      </c>
      <c r="AM1805" s="242">
        <v>4</v>
      </c>
    </row>
    <row r="1806" spans="2:39">
      <c r="B1806" s="228" t="s">
        <v>7539</v>
      </c>
      <c r="C1806" s="229" t="s">
        <v>7924</v>
      </c>
      <c r="D1806" s="230" t="s">
        <v>46</v>
      </c>
      <c r="E1806" s="231" t="s">
        <v>38</v>
      </c>
      <c r="F1806" s="231" t="s">
        <v>97</v>
      </c>
      <c r="G1806" s="231" t="s">
        <v>35</v>
      </c>
      <c r="H1806" s="231" t="s">
        <v>7652</v>
      </c>
      <c r="I1806" s="232" t="s">
        <v>98</v>
      </c>
      <c r="J1806" s="231" t="s">
        <v>2913</v>
      </c>
      <c r="K1806" s="230" t="s">
        <v>128</v>
      </c>
      <c r="L1806" s="230" t="s">
        <v>1578</v>
      </c>
      <c r="M1806" s="233">
        <v>194335.89044664125</v>
      </c>
      <c r="N1806" s="234" t="s">
        <v>8271</v>
      </c>
      <c r="O1806" s="230" t="s">
        <v>1579</v>
      </c>
      <c r="P1806" s="230" t="s">
        <v>46</v>
      </c>
      <c r="Q1806" s="233">
        <v>0</v>
      </c>
      <c r="R1806" s="234">
        <v>0</v>
      </c>
      <c r="S1806" s="235" t="s">
        <v>46</v>
      </c>
      <c r="T1806" s="236"/>
      <c r="U1806" s="237"/>
      <c r="V1806" s="238" t="s">
        <v>104</v>
      </c>
      <c r="W1806" s="236">
        <v>0</v>
      </c>
      <c r="X1806" s="237" t="s">
        <v>46</v>
      </c>
      <c r="Y1806" s="239">
        <v>0</v>
      </c>
      <c r="Z1806" s="237" t="s">
        <v>46</v>
      </c>
      <c r="AA1806" s="239">
        <v>0</v>
      </c>
      <c r="AB1806" s="240" t="s">
        <v>46</v>
      </c>
      <c r="AC1806" s="241" t="s">
        <v>46</v>
      </c>
      <c r="AD1806" s="241" t="s">
        <v>46</v>
      </c>
      <c r="AE1806" s="237"/>
      <c r="AF1806" s="237"/>
      <c r="AG1806" s="237"/>
      <c r="AH1806" s="237"/>
      <c r="AI1806" s="237" t="s">
        <v>2201</v>
      </c>
      <c r="AJ1806" s="237" t="s">
        <v>2247</v>
      </c>
      <c r="AK1806" s="237" t="s">
        <v>94</v>
      </c>
      <c r="AL1806" s="237" t="s">
        <v>115</v>
      </c>
      <c r="AM1806" s="242">
        <v>4</v>
      </c>
    </row>
    <row r="1807" spans="2:39">
      <c r="B1807" s="180" t="s">
        <v>2257</v>
      </c>
      <c r="C1807" s="181" t="s">
        <v>2258</v>
      </c>
      <c r="D1807" s="182" t="s">
        <v>46</v>
      </c>
      <c r="E1807" s="183" t="s">
        <v>46</v>
      </c>
      <c r="F1807" s="183" t="s">
        <v>46</v>
      </c>
      <c r="G1807" s="183" t="s">
        <v>46</v>
      </c>
      <c r="H1807" s="183" t="s">
        <v>46</v>
      </c>
      <c r="I1807" s="184" t="s">
        <v>46</v>
      </c>
      <c r="J1807" s="183" t="s">
        <v>46</v>
      </c>
      <c r="K1807" s="182" t="s">
        <v>46</v>
      </c>
      <c r="L1807" s="182" t="s">
        <v>46</v>
      </c>
      <c r="M1807" s="185">
        <v>0</v>
      </c>
      <c r="N1807" s="186" t="s">
        <v>46</v>
      </c>
      <c r="O1807" s="182" t="s">
        <v>46</v>
      </c>
      <c r="P1807" s="182" t="s">
        <v>46</v>
      </c>
      <c r="Q1807" s="185">
        <v>0</v>
      </c>
      <c r="R1807" s="186">
        <v>0</v>
      </c>
      <c r="S1807" s="187" t="s">
        <v>46</v>
      </c>
      <c r="T1807" s="36"/>
      <c r="U1807" s="35"/>
      <c r="V1807" s="188" t="s">
        <v>46</v>
      </c>
      <c r="W1807" s="36">
        <v>0</v>
      </c>
      <c r="X1807" s="35" t="s">
        <v>46</v>
      </c>
      <c r="Y1807" s="38">
        <v>0</v>
      </c>
      <c r="Z1807" s="35" t="s">
        <v>46</v>
      </c>
      <c r="AA1807" s="38">
        <v>0</v>
      </c>
      <c r="AB1807" s="39" t="s">
        <v>46</v>
      </c>
      <c r="AC1807" s="34" t="s">
        <v>46</v>
      </c>
      <c r="AD1807" s="34" t="s">
        <v>46</v>
      </c>
      <c r="AE1807" s="35"/>
      <c r="AF1807" s="35"/>
      <c r="AG1807" s="35"/>
      <c r="AH1807" s="35"/>
      <c r="AI1807" s="35" t="s">
        <v>2201</v>
      </c>
      <c r="AJ1807" s="35" t="s">
        <v>2259</v>
      </c>
      <c r="AK1807" s="35" t="s">
        <v>46</v>
      </c>
      <c r="AL1807" s="35" t="s">
        <v>46</v>
      </c>
      <c r="AM1807" s="40">
        <v>2</v>
      </c>
    </row>
    <row r="1808" spans="2:39">
      <c r="B1808" s="189" t="s">
        <v>2260</v>
      </c>
      <c r="C1808" s="190" t="s">
        <v>2258</v>
      </c>
      <c r="D1808" s="191" t="s">
        <v>46</v>
      </c>
      <c r="E1808" s="192" t="s">
        <v>46</v>
      </c>
      <c r="F1808" s="192" t="s">
        <v>46</v>
      </c>
      <c r="G1808" s="192" t="s">
        <v>46</v>
      </c>
      <c r="H1808" s="192" t="s">
        <v>46</v>
      </c>
      <c r="I1808" s="193" t="s">
        <v>46</v>
      </c>
      <c r="J1808" s="192" t="s">
        <v>46</v>
      </c>
      <c r="K1808" s="191" t="s">
        <v>46</v>
      </c>
      <c r="L1808" s="191" t="s">
        <v>46</v>
      </c>
      <c r="M1808" s="194">
        <v>0</v>
      </c>
      <c r="N1808" s="195" t="s">
        <v>46</v>
      </c>
      <c r="O1808" s="191" t="s">
        <v>46</v>
      </c>
      <c r="P1808" s="191" t="s">
        <v>46</v>
      </c>
      <c r="Q1808" s="194">
        <v>0</v>
      </c>
      <c r="R1808" s="195">
        <v>0</v>
      </c>
      <c r="S1808" s="196" t="s">
        <v>46</v>
      </c>
      <c r="T1808" s="44"/>
      <c r="U1808" s="43"/>
      <c r="V1808" s="197" t="s">
        <v>46</v>
      </c>
      <c r="W1808" s="44">
        <v>0</v>
      </c>
      <c r="X1808" s="43" t="s">
        <v>46</v>
      </c>
      <c r="Y1808" s="46">
        <v>0</v>
      </c>
      <c r="Z1808" s="43" t="s">
        <v>46</v>
      </c>
      <c r="AA1808" s="46">
        <v>0</v>
      </c>
      <c r="AB1808" s="47" t="s">
        <v>46</v>
      </c>
      <c r="AC1808" s="42" t="s">
        <v>46</v>
      </c>
      <c r="AD1808" s="42" t="s">
        <v>46</v>
      </c>
      <c r="AE1808" s="43"/>
      <c r="AF1808" s="43"/>
      <c r="AG1808" s="43"/>
      <c r="AH1808" s="43"/>
      <c r="AI1808" s="43" t="s">
        <v>2201</v>
      </c>
      <c r="AJ1808" s="43" t="s">
        <v>2259</v>
      </c>
      <c r="AK1808" s="43" t="s">
        <v>94</v>
      </c>
      <c r="AL1808" s="43" t="s">
        <v>46</v>
      </c>
      <c r="AM1808" s="48">
        <v>3</v>
      </c>
    </row>
    <row r="1809" spans="2:39">
      <c r="B1809" s="228" t="s">
        <v>2261</v>
      </c>
      <c r="C1809" s="229" t="s">
        <v>2262</v>
      </c>
      <c r="D1809" s="230" t="s">
        <v>46</v>
      </c>
      <c r="E1809" s="231" t="s">
        <v>38</v>
      </c>
      <c r="F1809" s="231" t="s">
        <v>97</v>
      </c>
      <c r="G1809" s="231" t="s">
        <v>35</v>
      </c>
      <c r="H1809" s="231" t="s">
        <v>7652</v>
      </c>
      <c r="I1809" s="232" t="s">
        <v>98</v>
      </c>
      <c r="J1809" s="231" t="s">
        <v>2913</v>
      </c>
      <c r="K1809" s="230" t="s">
        <v>128</v>
      </c>
      <c r="L1809" s="230" t="s">
        <v>1578</v>
      </c>
      <c r="M1809" s="233">
        <v>216913.76608905417</v>
      </c>
      <c r="N1809" s="234" t="s">
        <v>8271</v>
      </c>
      <c r="O1809" s="230" t="s">
        <v>1579</v>
      </c>
      <c r="P1809" s="230" t="s">
        <v>46</v>
      </c>
      <c r="Q1809" s="233">
        <v>0</v>
      </c>
      <c r="R1809" s="234">
        <v>0</v>
      </c>
      <c r="S1809" s="235" t="s">
        <v>46</v>
      </c>
      <c r="T1809" s="236"/>
      <c r="U1809" s="237"/>
      <c r="V1809" s="238" t="s">
        <v>104</v>
      </c>
      <c r="W1809" s="236">
        <v>0</v>
      </c>
      <c r="X1809" s="237" t="s">
        <v>46</v>
      </c>
      <c r="Y1809" s="239">
        <v>0</v>
      </c>
      <c r="Z1809" s="237" t="s">
        <v>46</v>
      </c>
      <c r="AA1809" s="239">
        <v>0</v>
      </c>
      <c r="AB1809" s="240" t="s">
        <v>46</v>
      </c>
      <c r="AC1809" s="241" t="s">
        <v>46</v>
      </c>
      <c r="AD1809" s="241" t="s">
        <v>46</v>
      </c>
      <c r="AE1809" s="237"/>
      <c r="AF1809" s="237"/>
      <c r="AG1809" s="237"/>
      <c r="AH1809" s="237"/>
      <c r="AI1809" s="237" t="s">
        <v>2201</v>
      </c>
      <c r="AJ1809" s="237" t="s">
        <v>2259</v>
      </c>
      <c r="AK1809" s="237" t="s">
        <v>94</v>
      </c>
      <c r="AL1809" s="237" t="s">
        <v>109</v>
      </c>
      <c r="AM1809" s="242">
        <v>4</v>
      </c>
    </row>
    <row r="1810" spans="2:39">
      <c r="B1810" s="228" t="s">
        <v>2263</v>
      </c>
      <c r="C1810" s="229" t="s">
        <v>2264</v>
      </c>
      <c r="D1810" s="230" t="s">
        <v>46</v>
      </c>
      <c r="E1810" s="231" t="s">
        <v>38</v>
      </c>
      <c r="F1810" s="231" t="s">
        <v>97</v>
      </c>
      <c r="G1810" s="231" t="s">
        <v>35</v>
      </c>
      <c r="H1810" s="231" t="s">
        <v>7652</v>
      </c>
      <c r="I1810" s="232" t="s">
        <v>98</v>
      </c>
      <c r="J1810" s="231" t="s">
        <v>2913</v>
      </c>
      <c r="K1810" s="230" t="s">
        <v>128</v>
      </c>
      <c r="L1810" s="230" t="s">
        <v>1578</v>
      </c>
      <c r="M1810" s="233">
        <v>194335.89044664125</v>
      </c>
      <c r="N1810" s="234" t="s">
        <v>8271</v>
      </c>
      <c r="O1810" s="230" t="s">
        <v>1579</v>
      </c>
      <c r="P1810" s="230" t="s">
        <v>46</v>
      </c>
      <c r="Q1810" s="233">
        <v>0</v>
      </c>
      <c r="R1810" s="234">
        <v>0</v>
      </c>
      <c r="S1810" s="235" t="s">
        <v>46</v>
      </c>
      <c r="T1810" s="236"/>
      <c r="U1810" s="237"/>
      <c r="V1810" s="238" t="s">
        <v>104</v>
      </c>
      <c r="W1810" s="236">
        <v>0</v>
      </c>
      <c r="X1810" s="237" t="s">
        <v>46</v>
      </c>
      <c r="Y1810" s="239">
        <v>0</v>
      </c>
      <c r="Z1810" s="237" t="s">
        <v>46</v>
      </c>
      <c r="AA1810" s="239">
        <v>0</v>
      </c>
      <c r="AB1810" s="240" t="s">
        <v>46</v>
      </c>
      <c r="AC1810" s="241" t="s">
        <v>46</v>
      </c>
      <c r="AD1810" s="241" t="s">
        <v>46</v>
      </c>
      <c r="AE1810" s="237"/>
      <c r="AF1810" s="237"/>
      <c r="AG1810" s="237"/>
      <c r="AH1810" s="237"/>
      <c r="AI1810" s="237" t="s">
        <v>2201</v>
      </c>
      <c r="AJ1810" s="237" t="s">
        <v>2259</v>
      </c>
      <c r="AK1810" s="237" t="s">
        <v>94</v>
      </c>
      <c r="AL1810" s="237" t="s">
        <v>111</v>
      </c>
      <c r="AM1810" s="242">
        <v>4</v>
      </c>
    </row>
    <row r="1811" spans="2:39">
      <c r="B1811" s="228" t="s">
        <v>2265</v>
      </c>
      <c r="C1811" s="229" t="s">
        <v>7925</v>
      </c>
      <c r="D1811" s="230" t="s">
        <v>46</v>
      </c>
      <c r="E1811" s="231" t="s">
        <v>38</v>
      </c>
      <c r="F1811" s="231" t="s">
        <v>97</v>
      </c>
      <c r="G1811" s="231" t="s">
        <v>35</v>
      </c>
      <c r="H1811" s="231" t="s">
        <v>7652</v>
      </c>
      <c r="I1811" s="232" t="s">
        <v>98</v>
      </c>
      <c r="J1811" s="231" t="s">
        <v>2913</v>
      </c>
      <c r="K1811" s="230" t="s">
        <v>128</v>
      </c>
      <c r="L1811" s="230" t="s">
        <v>1578</v>
      </c>
      <c r="M1811" s="233">
        <v>92205.390059628524</v>
      </c>
      <c r="N1811" s="234" t="s">
        <v>8271</v>
      </c>
      <c r="O1811" s="230" t="s">
        <v>1579</v>
      </c>
      <c r="P1811" s="230" t="s">
        <v>46</v>
      </c>
      <c r="Q1811" s="233">
        <v>0</v>
      </c>
      <c r="R1811" s="234">
        <v>0</v>
      </c>
      <c r="S1811" s="235" t="s">
        <v>46</v>
      </c>
      <c r="T1811" s="236"/>
      <c r="U1811" s="237"/>
      <c r="V1811" s="238" t="s">
        <v>104</v>
      </c>
      <c r="W1811" s="236">
        <v>0</v>
      </c>
      <c r="X1811" s="237" t="s">
        <v>46</v>
      </c>
      <c r="Y1811" s="239">
        <v>0</v>
      </c>
      <c r="Z1811" s="237" t="s">
        <v>46</v>
      </c>
      <c r="AA1811" s="239">
        <v>0</v>
      </c>
      <c r="AB1811" s="240" t="s">
        <v>46</v>
      </c>
      <c r="AC1811" s="241" t="s">
        <v>46</v>
      </c>
      <c r="AD1811" s="241" t="s">
        <v>46</v>
      </c>
      <c r="AE1811" s="237"/>
      <c r="AF1811" s="237"/>
      <c r="AG1811" s="237"/>
      <c r="AH1811" s="237"/>
      <c r="AI1811" s="237" t="s">
        <v>2201</v>
      </c>
      <c r="AJ1811" s="237" t="s">
        <v>2259</v>
      </c>
      <c r="AK1811" s="237" t="s">
        <v>94</v>
      </c>
      <c r="AL1811" s="237" t="s">
        <v>112</v>
      </c>
      <c r="AM1811" s="242">
        <v>4</v>
      </c>
    </row>
    <row r="1812" spans="2:39">
      <c r="B1812" s="228" t="s">
        <v>2267</v>
      </c>
      <c r="C1812" s="229" t="s">
        <v>2268</v>
      </c>
      <c r="D1812" s="230" t="s">
        <v>46</v>
      </c>
      <c r="E1812" s="231" t="s">
        <v>38</v>
      </c>
      <c r="F1812" s="231" t="s">
        <v>97</v>
      </c>
      <c r="G1812" s="231" t="s">
        <v>35</v>
      </c>
      <c r="H1812" s="231" t="s">
        <v>7652</v>
      </c>
      <c r="I1812" s="232" t="s">
        <v>98</v>
      </c>
      <c r="J1812" s="231" t="s">
        <v>2913</v>
      </c>
      <c r="K1812" s="230" t="s">
        <v>128</v>
      </c>
      <c r="L1812" s="230" t="s">
        <v>1578</v>
      </c>
      <c r="M1812" s="233">
        <v>96715.980702190529</v>
      </c>
      <c r="N1812" s="234" t="s">
        <v>8271</v>
      </c>
      <c r="O1812" s="230" t="s">
        <v>1579</v>
      </c>
      <c r="P1812" s="230" t="s">
        <v>46</v>
      </c>
      <c r="Q1812" s="233">
        <v>0</v>
      </c>
      <c r="R1812" s="234">
        <v>0</v>
      </c>
      <c r="S1812" s="235" t="s">
        <v>46</v>
      </c>
      <c r="T1812" s="236"/>
      <c r="U1812" s="237"/>
      <c r="V1812" s="238" t="s">
        <v>104</v>
      </c>
      <c r="W1812" s="236">
        <v>0</v>
      </c>
      <c r="X1812" s="237" t="s">
        <v>46</v>
      </c>
      <c r="Y1812" s="239">
        <v>0</v>
      </c>
      <c r="Z1812" s="237" t="s">
        <v>46</v>
      </c>
      <c r="AA1812" s="239">
        <v>0</v>
      </c>
      <c r="AB1812" s="240" t="s">
        <v>46</v>
      </c>
      <c r="AC1812" s="241" t="s">
        <v>46</v>
      </c>
      <c r="AD1812" s="241" t="s">
        <v>46</v>
      </c>
      <c r="AE1812" s="237"/>
      <c r="AF1812" s="237"/>
      <c r="AG1812" s="237"/>
      <c r="AH1812" s="237"/>
      <c r="AI1812" s="237" t="s">
        <v>2201</v>
      </c>
      <c r="AJ1812" s="237" t="s">
        <v>2259</v>
      </c>
      <c r="AK1812" s="237" t="s">
        <v>94</v>
      </c>
      <c r="AL1812" s="237" t="s">
        <v>113</v>
      </c>
      <c r="AM1812" s="242">
        <v>4</v>
      </c>
    </row>
    <row r="1813" spans="2:39">
      <c r="B1813" s="228" t="s">
        <v>2269</v>
      </c>
      <c r="C1813" s="229" t="s">
        <v>2270</v>
      </c>
      <c r="D1813" s="230" t="s">
        <v>46</v>
      </c>
      <c r="E1813" s="231" t="s">
        <v>38</v>
      </c>
      <c r="F1813" s="231" t="s">
        <v>97</v>
      </c>
      <c r="G1813" s="231" t="s">
        <v>35</v>
      </c>
      <c r="H1813" s="231" t="s">
        <v>7652</v>
      </c>
      <c r="I1813" s="232" t="s">
        <v>98</v>
      </c>
      <c r="J1813" s="231" t="s">
        <v>2913</v>
      </c>
      <c r="K1813" s="230" t="s">
        <v>128</v>
      </c>
      <c r="L1813" s="230" t="s">
        <v>1578</v>
      </c>
      <c r="M1813" s="233">
        <v>68806.459724988978</v>
      </c>
      <c r="N1813" s="234" t="s">
        <v>8271</v>
      </c>
      <c r="O1813" s="230" t="s">
        <v>1579</v>
      </c>
      <c r="P1813" s="230" t="s">
        <v>46</v>
      </c>
      <c r="Q1813" s="233">
        <v>0</v>
      </c>
      <c r="R1813" s="234">
        <v>0</v>
      </c>
      <c r="S1813" s="235" t="s">
        <v>46</v>
      </c>
      <c r="T1813" s="236"/>
      <c r="U1813" s="237"/>
      <c r="V1813" s="238" t="s">
        <v>104</v>
      </c>
      <c r="W1813" s="236">
        <v>0</v>
      </c>
      <c r="X1813" s="237" t="s">
        <v>46</v>
      </c>
      <c r="Y1813" s="239">
        <v>0</v>
      </c>
      <c r="Z1813" s="237" t="s">
        <v>46</v>
      </c>
      <c r="AA1813" s="239">
        <v>0</v>
      </c>
      <c r="AB1813" s="240" t="s">
        <v>46</v>
      </c>
      <c r="AC1813" s="241" t="s">
        <v>46</v>
      </c>
      <c r="AD1813" s="241" t="s">
        <v>46</v>
      </c>
      <c r="AE1813" s="237"/>
      <c r="AF1813" s="237"/>
      <c r="AG1813" s="237"/>
      <c r="AH1813" s="237"/>
      <c r="AI1813" s="237" t="s">
        <v>2201</v>
      </c>
      <c r="AJ1813" s="237" t="s">
        <v>2259</v>
      </c>
      <c r="AK1813" s="237" t="s">
        <v>94</v>
      </c>
      <c r="AL1813" s="237" t="s">
        <v>115</v>
      </c>
      <c r="AM1813" s="242">
        <v>4</v>
      </c>
    </row>
    <row r="1814" spans="2:39">
      <c r="B1814" s="228" t="s">
        <v>2271</v>
      </c>
      <c r="C1814" s="229" t="s">
        <v>2272</v>
      </c>
      <c r="D1814" s="230" t="s">
        <v>46</v>
      </c>
      <c r="E1814" s="231" t="s">
        <v>38</v>
      </c>
      <c r="F1814" s="231" t="s">
        <v>97</v>
      </c>
      <c r="G1814" s="231" t="s">
        <v>35</v>
      </c>
      <c r="H1814" s="231" t="s">
        <v>7652</v>
      </c>
      <c r="I1814" s="232" t="s">
        <v>98</v>
      </c>
      <c r="J1814" s="231" t="s">
        <v>2913</v>
      </c>
      <c r="K1814" s="230" t="s">
        <v>128</v>
      </c>
      <c r="L1814" s="230" t="s">
        <v>1578</v>
      </c>
      <c r="M1814" s="233">
        <v>60700.087116475115</v>
      </c>
      <c r="N1814" s="234" t="s">
        <v>8271</v>
      </c>
      <c r="O1814" s="230" t="s">
        <v>1579</v>
      </c>
      <c r="P1814" s="230" t="s">
        <v>46</v>
      </c>
      <c r="Q1814" s="233">
        <v>0</v>
      </c>
      <c r="R1814" s="234">
        <v>0</v>
      </c>
      <c r="S1814" s="235" t="s">
        <v>46</v>
      </c>
      <c r="T1814" s="236"/>
      <c r="U1814" s="237"/>
      <c r="V1814" s="238" t="s">
        <v>104</v>
      </c>
      <c r="W1814" s="236">
        <v>0</v>
      </c>
      <c r="X1814" s="237" t="s">
        <v>46</v>
      </c>
      <c r="Y1814" s="239">
        <v>0</v>
      </c>
      <c r="Z1814" s="237" t="s">
        <v>46</v>
      </c>
      <c r="AA1814" s="239">
        <v>0</v>
      </c>
      <c r="AB1814" s="240" t="s">
        <v>46</v>
      </c>
      <c r="AC1814" s="241" t="s">
        <v>46</v>
      </c>
      <c r="AD1814" s="241" t="s">
        <v>46</v>
      </c>
      <c r="AE1814" s="237"/>
      <c r="AF1814" s="237"/>
      <c r="AG1814" s="237"/>
      <c r="AH1814" s="237"/>
      <c r="AI1814" s="237" t="s">
        <v>2201</v>
      </c>
      <c r="AJ1814" s="237" t="s">
        <v>2259</v>
      </c>
      <c r="AK1814" s="237" t="s">
        <v>94</v>
      </c>
      <c r="AL1814" s="237" t="s">
        <v>167</v>
      </c>
      <c r="AM1814" s="242">
        <v>4</v>
      </c>
    </row>
    <row r="1815" spans="2:39">
      <c r="B1815" s="228" t="s">
        <v>2273</v>
      </c>
      <c r="C1815" s="229" t="s">
        <v>2274</v>
      </c>
      <c r="D1815" s="230" t="s">
        <v>46</v>
      </c>
      <c r="E1815" s="231" t="s">
        <v>46</v>
      </c>
      <c r="F1815" s="231" t="s">
        <v>46</v>
      </c>
      <c r="G1815" s="231" t="s">
        <v>46</v>
      </c>
      <c r="H1815" s="231" t="s">
        <v>46</v>
      </c>
      <c r="I1815" s="232" t="s">
        <v>46</v>
      </c>
      <c r="J1815" s="231" t="s">
        <v>46</v>
      </c>
      <c r="K1815" s="230" t="s">
        <v>46</v>
      </c>
      <c r="L1815" s="230" t="s">
        <v>46</v>
      </c>
      <c r="M1815" s="233">
        <v>0</v>
      </c>
      <c r="N1815" s="234" t="s">
        <v>46</v>
      </c>
      <c r="O1815" s="230" t="s">
        <v>46</v>
      </c>
      <c r="P1815" s="230" t="s">
        <v>46</v>
      </c>
      <c r="Q1815" s="233">
        <v>0</v>
      </c>
      <c r="R1815" s="234">
        <v>0</v>
      </c>
      <c r="S1815" s="235" t="s">
        <v>46</v>
      </c>
      <c r="T1815" s="236"/>
      <c r="U1815" s="237"/>
      <c r="V1815" s="238" t="s">
        <v>46</v>
      </c>
      <c r="W1815" s="236">
        <v>0</v>
      </c>
      <c r="X1815" s="237" t="s">
        <v>46</v>
      </c>
      <c r="Y1815" s="239">
        <v>0</v>
      </c>
      <c r="Z1815" s="237" t="s">
        <v>46</v>
      </c>
      <c r="AA1815" s="239">
        <v>0</v>
      </c>
      <c r="AB1815" s="240" t="s">
        <v>46</v>
      </c>
      <c r="AC1815" s="241" t="s">
        <v>46</v>
      </c>
      <c r="AD1815" s="241" t="s">
        <v>46</v>
      </c>
      <c r="AE1815" s="237"/>
      <c r="AF1815" s="237"/>
      <c r="AG1815" s="237"/>
      <c r="AH1815" s="237"/>
      <c r="AI1815" s="237" t="s">
        <v>2201</v>
      </c>
      <c r="AJ1815" s="237" t="s">
        <v>2259</v>
      </c>
      <c r="AK1815" s="237" t="s">
        <v>94</v>
      </c>
      <c r="AL1815" s="237" t="s">
        <v>189</v>
      </c>
      <c r="AM1815" s="242">
        <v>4</v>
      </c>
    </row>
    <row r="1816" spans="2:39">
      <c r="B1816" s="228" t="s">
        <v>2275</v>
      </c>
      <c r="C1816" s="229" t="s">
        <v>2276</v>
      </c>
      <c r="D1816" s="230" t="s">
        <v>46</v>
      </c>
      <c r="E1816" s="231" t="s">
        <v>46</v>
      </c>
      <c r="F1816" s="231" t="s">
        <v>46</v>
      </c>
      <c r="G1816" s="231" t="s">
        <v>46</v>
      </c>
      <c r="H1816" s="231" t="s">
        <v>46</v>
      </c>
      <c r="I1816" s="232" t="s">
        <v>46</v>
      </c>
      <c r="J1816" s="231" t="s">
        <v>46</v>
      </c>
      <c r="K1816" s="230" t="s">
        <v>46</v>
      </c>
      <c r="L1816" s="230" t="s">
        <v>46</v>
      </c>
      <c r="M1816" s="233">
        <v>0</v>
      </c>
      <c r="N1816" s="234" t="s">
        <v>46</v>
      </c>
      <c r="O1816" s="230" t="s">
        <v>46</v>
      </c>
      <c r="P1816" s="230" t="s">
        <v>46</v>
      </c>
      <c r="Q1816" s="233">
        <v>0</v>
      </c>
      <c r="R1816" s="234">
        <v>0</v>
      </c>
      <c r="S1816" s="235" t="s">
        <v>46</v>
      </c>
      <c r="T1816" s="236"/>
      <c r="U1816" s="237"/>
      <c r="V1816" s="238" t="s">
        <v>46</v>
      </c>
      <c r="W1816" s="236">
        <v>0</v>
      </c>
      <c r="X1816" s="237" t="s">
        <v>46</v>
      </c>
      <c r="Y1816" s="239">
        <v>0</v>
      </c>
      <c r="Z1816" s="237" t="s">
        <v>46</v>
      </c>
      <c r="AA1816" s="239">
        <v>0</v>
      </c>
      <c r="AB1816" s="240" t="s">
        <v>46</v>
      </c>
      <c r="AC1816" s="241" t="s">
        <v>46</v>
      </c>
      <c r="AD1816" s="241" t="s">
        <v>46</v>
      </c>
      <c r="AE1816" s="237"/>
      <c r="AF1816" s="237"/>
      <c r="AG1816" s="237"/>
      <c r="AH1816" s="237"/>
      <c r="AI1816" s="237" t="s">
        <v>2201</v>
      </c>
      <c r="AJ1816" s="237" t="s">
        <v>2259</v>
      </c>
      <c r="AK1816" s="237" t="s">
        <v>94</v>
      </c>
      <c r="AL1816" s="237" t="s">
        <v>191</v>
      </c>
      <c r="AM1816" s="242">
        <v>4</v>
      </c>
    </row>
    <row r="1817" spans="2:39">
      <c r="B1817" s="228" t="s">
        <v>7541</v>
      </c>
      <c r="C1817" s="229" t="s">
        <v>2266</v>
      </c>
      <c r="D1817" s="230" t="s">
        <v>46</v>
      </c>
      <c r="E1817" s="231" t="s">
        <v>38</v>
      </c>
      <c r="F1817" s="231" t="s">
        <v>97</v>
      </c>
      <c r="G1817" s="231" t="s">
        <v>35</v>
      </c>
      <c r="H1817" s="231" t="s">
        <v>7652</v>
      </c>
      <c r="I1817" s="232" t="s">
        <v>98</v>
      </c>
      <c r="J1817" s="231" t="s">
        <v>2913</v>
      </c>
      <c r="K1817" s="230" t="s">
        <v>128</v>
      </c>
      <c r="L1817" s="230" t="s">
        <v>1578</v>
      </c>
      <c r="M1817" s="233">
        <v>129179.27772348792</v>
      </c>
      <c r="N1817" s="234" t="s">
        <v>8271</v>
      </c>
      <c r="O1817" s="230" t="s">
        <v>1579</v>
      </c>
      <c r="P1817" s="230" t="s">
        <v>46</v>
      </c>
      <c r="Q1817" s="233">
        <v>0</v>
      </c>
      <c r="R1817" s="234">
        <v>0</v>
      </c>
      <c r="S1817" s="235" t="s">
        <v>46</v>
      </c>
      <c r="T1817" s="236"/>
      <c r="U1817" s="237"/>
      <c r="V1817" s="238" t="s">
        <v>104</v>
      </c>
      <c r="W1817" s="236">
        <v>0</v>
      </c>
      <c r="X1817" s="237" t="s">
        <v>46</v>
      </c>
      <c r="Y1817" s="239">
        <v>0</v>
      </c>
      <c r="Z1817" s="237" t="s">
        <v>46</v>
      </c>
      <c r="AA1817" s="239">
        <v>0</v>
      </c>
      <c r="AB1817" s="240" t="s">
        <v>46</v>
      </c>
      <c r="AC1817" s="241" t="s">
        <v>46</v>
      </c>
      <c r="AD1817" s="241" t="s">
        <v>46</v>
      </c>
      <c r="AE1817" s="237"/>
      <c r="AF1817" s="237"/>
      <c r="AG1817" s="237"/>
      <c r="AH1817" s="237"/>
      <c r="AI1817" s="237" t="s">
        <v>2201</v>
      </c>
      <c r="AJ1817" s="237" t="s">
        <v>2259</v>
      </c>
      <c r="AK1817" s="237" t="s">
        <v>94</v>
      </c>
      <c r="AL1817" s="237" t="s">
        <v>193</v>
      </c>
      <c r="AM1817" s="242">
        <v>4</v>
      </c>
    </row>
    <row r="1818" spans="2:39">
      <c r="B1818" s="180" t="s">
        <v>2277</v>
      </c>
      <c r="C1818" s="181" t="s">
        <v>2278</v>
      </c>
      <c r="D1818" s="182" t="s">
        <v>46</v>
      </c>
      <c r="E1818" s="183" t="s">
        <v>46</v>
      </c>
      <c r="F1818" s="183" t="s">
        <v>46</v>
      </c>
      <c r="G1818" s="183" t="s">
        <v>46</v>
      </c>
      <c r="H1818" s="183" t="s">
        <v>46</v>
      </c>
      <c r="I1818" s="184" t="s">
        <v>46</v>
      </c>
      <c r="J1818" s="183" t="s">
        <v>46</v>
      </c>
      <c r="K1818" s="182" t="s">
        <v>46</v>
      </c>
      <c r="L1818" s="182" t="s">
        <v>46</v>
      </c>
      <c r="M1818" s="185">
        <v>0</v>
      </c>
      <c r="N1818" s="186" t="s">
        <v>46</v>
      </c>
      <c r="O1818" s="182" t="s">
        <v>46</v>
      </c>
      <c r="P1818" s="182" t="s">
        <v>46</v>
      </c>
      <c r="Q1818" s="185">
        <v>0</v>
      </c>
      <c r="R1818" s="186">
        <v>0</v>
      </c>
      <c r="S1818" s="187" t="s">
        <v>46</v>
      </c>
      <c r="T1818" s="36"/>
      <c r="U1818" s="35"/>
      <c r="V1818" s="188" t="s">
        <v>46</v>
      </c>
      <c r="W1818" s="36">
        <v>0</v>
      </c>
      <c r="X1818" s="35" t="s">
        <v>46</v>
      </c>
      <c r="Y1818" s="38">
        <v>0</v>
      </c>
      <c r="Z1818" s="35" t="s">
        <v>46</v>
      </c>
      <c r="AA1818" s="38">
        <v>0</v>
      </c>
      <c r="AB1818" s="39" t="s">
        <v>46</v>
      </c>
      <c r="AC1818" s="34" t="s">
        <v>46</v>
      </c>
      <c r="AD1818" s="34" t="s">
        <v>46</v>
      </c>
      <c r="AE1818" s="35"/>
      <c r="AF1818" s="35"/>
      <c r="AG1818" s="35"/>
      <c r="AH1818" s="35"/>
      <c r="AI1818" s="35" t="s">
        <v>2201</v>
      </c>
      <c r="AJ1818" s="35" t="s">
        <v>2279</v>
      </c>
      <c r="AK1818" s="35" t="s">
        <v>46</v>
      </c>
      <c r="AL1818" s="35" t="s">
        <v>46</v>
      </c>
      <c r="AM1818" s="40">
        <v>2</v>
      </c>
    </row>
    <row r="1819" spans="2:39">
      <c r="B1819" s="189" t="s">
        <v>2280</v>
      </c>
      <c r="C1819" s="190" t="s">
        <v>2278</v>
      </c>
      <c r="D1819" s="191" t="s">
        <v>46</v>
      </c>
      <c r="E1819" s="192" t="s">
        <v>46</v>
      </c>
      <c r="F1819" s="192" t="s">
        <v>46</v>
      </c>
      <c r="G1819" s="192" t="s">
        <v>46</v>
      </c>
      <c r="H1819" s="192" t="s">
        <v>46</v>
      </c>
      <c r="I1819" s="193" t="s">
        <v>46</v>
      </c>
      <c r="J1819" s="192" t="s">
        <v>46</v>
      </c>
      <c r="K1819" s="191" t="s">
        <v>46</v>
      </c>
      <c r="L1819" s="191" t="s">
        <v>46</v>
      </c>
      <c r="M1819" s="194">
        <v>0</v>
      </c>
      <c r="N1819" s="195" t="s">
        <v>46</v>
      </c>
      <c r="O1819" s="191" t="s">
        <v>46</v>
      </c>
      <c r="P1819" s="191" t="s">
        <v>46</v>
      </c>
      <c r="Q1819" s="194">
        <v>0</v>
      </c>
      <c r="R1819" s="195">
        <v>0</v>
      </c>
      <c r="S1819" s="196" t="s">
        <v>46</v>
      </c>
      <c r="T1819" s="44"/>
      <c r="U1819" s="43"/>
      <c r="V1819" s="197" t="s">
        <v>46</v>
      </c>
      <c r="W1819" s="44">
        <v>0</v>
      </c>
      <c r="X1819" s="43" t="s">
        <v>46</v>
      </c>
      <c r="Y1819" s="46">
        <v>0</v>
      </c>
      <c r="Z1819" s="43" t="s">
        <v>46</v>
      </c>
      <c r="AA1819" s="46">
        <v>0</v>
      </c>
      <c r="AB1819" s="47" t="s">
        <v>46</v>
      </c>
      <c r="AC1819" s="42" t="s">
        <v>46</v>
      </c>
      <c r="AD1819" s="42" t="s">
        <v>46</v>
      </c>
      <c r="AE1819" s="43"/>
      <c r="AF1819" s="43"/>
      <c r="AG1819" s="43"/>
      <c r="AH1819" s="43"/>
      <c r="AI1819" s="43" t="s">
        <v>2201</v>
      </c>
      <c r="AJ1819" s="43" t="s">
        <v>2279</v>
      </c>
      <c r="AK1819" s="43" t="s">
        <v>94</v>
      </c>
      <c r="AL1819" s="43" t="s">
        <v>46</v>
      </c>
      <c r="AM1819" s="48">
        <v>3</v>
      </c>
    </row>
    <row r="1820" spans="2:39">
      <c r="B1820" s="228" t="s">
        <v>2281</v>
      </c>
      <c r="C1820" s="229" t="s">
        <v>2282</v>
      </c>
      <c r="D1820" s="230" t="s">
        <v>46</v>
      </c>
      <c r="E1820" s="231" t="s">
        <v>38</v>
      </c>
      <c r="F1820" s="231" t="s">
        <v>97</v>
      </c>
      <c r="G1820" s="231" t="s">
        <v>35</v>
      </c>
      <c r="H1820" s="231" t="s">
        <v>7652</v>
      </c>
      <c r="I1820" s="232" t="s">
        <v>98</v>
      </c>
      <c r="J1820" s="231" t="s">
        <v>2913</v>
      </c>
      <c r="K1820" s="230" t="s">
        <v>128</v>
      </c>
      <c r="L1820" s="230" t="s">
        <v>1578</v>
      </c>
      <c r="M1820" s="233">
        <v>216913.76608905417</v>
      </c>
      <c r="N1820" s="234" t="s">
        <v>8271</v>
      </c>
      <c r="O1820" s="230" t="s">
        <v>1579</v>
      </c>
      <c r="P1820" s="230" t="s">
        <v>46</v>
      </c>
      <c r="Q1820" s="233">
        <v>0</v>
      </c>
      <c r="R1820" s="234">
        <v>0</v>
      </c>
      <c r="S1820" s="235" t="s">
        <v>46</v>
      </c>
      <c r="T1820" s="236"/>
      <c r="U1820" s="237"/>
      <c r="V1820" s="238" t="s">
        <v>104</v>
      </c>
      <c r="W1820" s="236">
        <v>0</v>
      </c>
      <c r="X1820" s="237" t="s">
        <v>46</v>
      </c>
      <c r="Y1820" s="239">
        <v>0</v>
      </c>
      <c r="Z1820" s="237" t="s">
        <v>46</v>
      </c>
      <c r="AA1820" s="239">
        <v>0</v>
      </c>
      <c r="AB1820" s="240" t="s">
        <v>46</v>
      </c>
      <c r="AC1820" s="241" t="s">
        <v>46</v>
      </c>
      <c r="AD1820" s="241" t="s">
        <v>46</v>
      </c>
      <c r="AE1820" s="237"/>
      <c r="AF1820" s="237"/>
      <c r="AG1820" s="237"/>
      <c r="AH1820" s="237"/>
      <c r="AI1820" s="237" t="s">
        <v>2201</v>
      </c>
      <c r="AJ1820" s="237" t="s">
        <v>2279</v>
      </c>
      <c r="AK1820" s="237" t="s">
        <v>94</v>
      </c>
      <c r="AL1820" s="237" t="s">
        <v>109</v>
      </c>
      <c r="AM1820" s="242">
        <v>4</v>
      </c>
    </row>
    <row r="1821" spans="2:39">
      <c r="B1821" s="228" t="s">
        <v>2283</v>
      </c>
      <c r="C1821" s="229" t="s">
        <v>2284</v>
      </c>
      <c r="D1821" s="230" t="s">
        <v>46</v>
      </c>
      <c r="E1821" s="231" t="s">
        <v>38</v>
      </c>
      <c r="F1821" s="231" t="s">
        <v>97</v>
      </c>
      <c r="G1821" s="231" t="s">
        <v>35</v>
      </c>
      <c r="H1821" s="231" t="s">
        <v>7652</v>
      </c>
      <c r="I1821" s="232" t="s">
        <v>98</v>
      </c>
      <c r="J1821" s="231" t="s">
        <v>2913</v>
      </c>
      <c r="K1821" s="230" t="s">
        <v>128</v>
      </c>
      <c r="L1821" s="230" t="s">
        <v>1578</v>
      </c>
      <c r="M1821" s="233">
        <v>113551.31661442915</v>
      </c>
      <c r="N1821" s="234" t="s">
        <v>8271</v>
      </c>
      <c r="O1821" s="230" t="s">
        <v>1579</v>
      </c>
      <c r="P1821" s="230" t="s">
        <v>46</v>
      </c>
      <c r="Q1821" s="233">
        <v>0</v>
      </c>
      <c r="R1821" s="234">
        <v>0</v>
      </c>
      <c r="S1821" s="235" t="s">
        <v>46</v>
      </c>
      <c r="T1821" s="236"/>
      <c r="U1821" s="237"/>
      <c r="V1821" s="238" t="s">
        <v>104</v>
      </c>
      <c r="W1821" s="236">
        <v>0</v>
      </c>
      <c r="X1821" s="237" t="s">
        <v>46</v>
      </c>
      <c r="Y1821" s="239">
        <v>0</v>
      </c>
      <c r="Z1821" s="237" t="s">
        <v>46</v>
      </c>
      <c r="AA1821" s="239">
        <v>0</v>
      </c>
      <c r="AB1821" s="240" t="s">
        <v>46</v>
      </c>
      <c r="AC1821" s="241" t="s">
        <v>46</v>
      </c>
      <c r="AD1821" s="241" t="s">
        <v>46</v>
      </c>
      <c r="AE1821" s="237"/>
      <c r="AF1821" s="237"/>
      <c r="AG1821" s="237"/>
      <c r="AH1821" s="237"/>
      <c r="AI1821" s="237" t="s">
        <v>2201</v>
      </c>
      <c r="AJ1821" s="237" t="s">
        <v>2279</v>
      </c>
      <c r="AK1821" s="237" t="s">
        <v>94</v>
      </c>
      <c r="AL1821" s="237" t="s">
        <v>111</v>
      </c>
      <c r="AM1821" s="242">
        <v>4</v>
      </c>
    </row>
    <row r="1822" spans="2:39">
      <c r="B1822" s="228" t="s">
        <v>2285</v>
      </c>
      <c r="C1822" s="229" t="s">
        <v>2286</v>
      </c>
      <c r="D1822" s="230" t="s">
        <v>46</v>
      </c>
      <c r="E1822" s="231" t="s">
        <v>46</v>
      </c>
      <c r="F1822" s="231" t="s">
        <v>46</v>
      </c>
      <c r="G1822" s="231" t="s">
        <v>46</v>
      </c>
      <c r="H1822" s="231" t="s">
        <v>46</v>
      </c>
      <c r="I1822" s="232" t="s">
        <v>46</v>
      </c>
      <c r="J1822" s="231" t="s">
        <v>46</v>
      </c>
      <c r="K1822" s="230" t="s">
        <v>46</v>
      </c>
      <c r="L1822" s="230" t="s">
        <v>46</v>
      </c>
      <c r="M1822" s="233">
        <v>0</v>
      </c>
      <c r="N1822" s="234" t="s">
        <v>46</v>
      </c>
      <c r="O1822" s="230" t="s">
        <v>46</v>
      </c>
      <c r="P1822" s="230" t="s">
        <v>46</v>
      </c>
      <c r="Q1822" s="233">
        <v>0</v>
      </c>
      <c r="R1822" s="234">
        <v>0</v>
      </c>
      <c r="S1822" s="235" t="s">
        <v>46</v>
      </c>
      <c r="T1822" s="236"/>
      <c r="U1822" s="237"/>
      <c r="V1822" s="238" t="s">
        <v>46</v>
      </c>
      <c r="W1822" s="236">
        <v>0</v>
      </c>
      <c r="X1822" s="237" t="s">
        <v>46</v>
      </c>
      <c r="Y1822" s="239">
        <v>0</v>
      </c>
      <c r="Z1822" s="237" t="s">
        <v>46</v>
      </c>
      <c r="AA1822" s="239">
        <v>0</v>
      </c>
      <c r="AB1822" s="240" t="s">
        <v>46</v>
      </c>
      <c r="AC1822" s="241" t="s">
        <v>46</v>
      </c>
      <c r="AD1822" s="241" t="s">
        <v>46</v>
      </c>
      <c r="AE1822" s="237"/>
      <c r="AF1822" s="237"/>
      <c r="AG1822" s="237"/>
      <c r="AH1822" s="237"/>
      <c r="AI1822" s="237" t="s">
        <v>2201</v>
      </c>
      <c r="AJ1822" s="237" t="s">
        <v>2279</v>
      </c>
      <c r="AK1822" s="237" t="s">
        <v>94</v>
      </c>
      <c r="AL1822" s="237" t="s">
        <v>112</v>
      </c>
      <c r="AM1822" s="242">
        <v>4</v>
      </c>
    </row>
    <row r="1823" spans="2:39">
      <c r="B1823" s="228" t="s">
        <v>2287</v>
      </c>
      <c r="C1823" s="229" t="s">
        <v>7926</v>
      </c>
      <c r="D1823" s="230" t="s">
        <v>46</v>
      </c>
      <c r="E1823" s="231" t="s">
        <v>38</v>
      </c>
      <c r="F1823" s="231" t="s">
        <v>97</v>
      </c>
      <c r="G1823" s="231" t="s">
        <v>35</v>
      </c>
      <c r="H1823" s="231" t="s">
        <v>7652</v>
      </c>
      <c r="I1823" s="232" t="s">
        <v>98</v>
      </c>
      <c r="J1823" s="231" t="s">
        <v>2913</v>
      </c>
      <c r="K1823" s="230" t="s">
        <v>128</v>
      </c>
      <c r="L1823" s="230" t="s">
        <v>1578</v>
      </c>
      <c r="M1823" s="233">
        <v>194335.89044664125</v>
      </c>
      <c r="N1823" s="234" t="s">
        <v>8271</v>
      </c>
      <c r="O1823" s="230" t="s">
        <v>1579</v>
      </c>
      <c r="P1823" s="230" t="s">
        <v>46</v>
      </c>
      <c r="Q1823" s="233">
        <v>0</v>
      </c>
      <c r="R1823" s="234">
        <v>0</v>
      </c>
      <c r="S1823" s="235" t="s">
        <v>46</v>
      </c>
      <c r="T1823" s="236"/>
      <c r="U1823" s="237"/>
      <c r="V1823" s="238" t="s">
        <v>104</v>
      </c>
      <c r="W1823" s="236">
        <v>0</v>
      </c>
      <c r="X1823" s="237" t="s">
        <v>46</v>
      </c>
      <c r="Y1823" s="239">
        <v>0</v>
      </c>
      <c r="Z1823" s="237" t="s">
        <v>46</v>
      </c>
      <c r="AA1823" s="239">
        <v>0</v>
      </c>
      <c r="AB1823" s="240" t="s">
        <v>46</v>
      </c>
      <c r="AC1823" s="241" t="s">
        <v>46</v>
      </c>
      <c r="AD1823" s="241" t="s">
        <v>46</v>
      </c>
      <c r="AE1823" s="237"/>
      <c r="AF1823" s="237"/>
      <c r="AG1823" s="237"/>
      <c r="AH1823" s="237"/>
      <c r="AI1823" s="237" t="s">
        <v>2201</v>
      </c>
      <c r="AJ1823" s="237" t="s">
        <v>2279</v>
      </c>
      <c r="AK1823" s="237" t="s">
        <v>94</v>
      </c>
      <c r="AL1823" s="237" t="s">
        <v>113</v>
      </c>
      <c r="AM1823" s="242">
        <v>4</v>
      </c>
    </row>
    <row r="1824" spans="2:39">
      <c r="B1824" s="228" t="s">
        <v>2288</v>
      </c>
      <c r="C1824" s="229" t="s">
        <v>2289</v>
      </c>
      <c r="D1824" s="230" t="s">
        <v>46</v>
      </c>
      <c r="E1824" s="231" t="s">
        <v>38</v>
      </c>
      <c r="F1824" s="231" t="s">
        <v>97</v>
      </c>
      <c r="G1824" s="231" t="s">
        <v>35</v>
      </c>
      <c r="H1824" s="231" t="s">
        <v>7652</v>
      </c>
      <c r="I1824" s="232" t="s">
        <v>98</v>
      </c>
      <c r="J1824" s="231" t="s">
        <v>2913</v>
      </c>
      <c r="K1824" s="230" t="s">
        <v>128</v>
      </c>
      <c r="L1824" s="230" t="s">
        <v>1578</v>
      </c>
      <c r="M1824" s="233">
        <v>110079.30927091789</v>
      </c>
      <c r="N1824" s="234" t="s">
        <v>8271</v>
      </c>
      <c r="O1824" s="230" t="s">
        <v>1579</v>
      </c>
      <c r="P1824" s="230" t="s">
        <v>46</v>
      </c>
      <c r="Q1824" s="233">
        <v>0</v>
      </c>
      <c r="R1824" s="234">
        <v>0</v>
      </c>
      <c r="S1824" s="235" t="s">
        <v>46</v>
      </c>
      <c r="T1824" s="236"/>
      <c r="U1824" s="237"/>
      <c r="V1824" s="238" t="s">
        <v>104</v>
      </c>
      <c r="W1824" s="236">
        <v>0</v>
      </c>
      <c r="X1824" s="237" t="s">
        <v>46</v>
      </c>
      <c r="Y1824" s="239">
        <v>0</v>
      </c>
      <c r="Z1824" s="237" t="s">
        <v>46</v>
      </c>
      <c r="AA1824" s="239">
        <v>0</v>
      </c>
      <c r="AB1824" s="240" t="s">
        <v>46</v>
      </c>
      <c r="AC1824" s="241" t="s">
        <v>46</v>
      </c>
      <c r="AD1824" s="241" t="s">
        <v>46</v>
      </c>
      <c r="AE1824" s="237"/>
      <c r="AF1824" s="237"/>
      <c r="AG1824" s="237"/>
      <c r="AH1824" s="237"/>
      <c r="AI1824" s="237" t="s">
        <v>2201</v>
      </c>
      <c r="AJ1824" s="237" t="s">
        <v>2279</v>
      </c>
      <c r="AK1824" s="237" t="s">
        <v>94</v>
      </c>
      <c r="AL1824" s="237" t="s">
        <v>115</v>
      </c>
      <c r="AM1824" s="242">
        <v>4</v>
      </c>
    </row>
    <row r="1825" spans="2:39">
      <c r="B1825" s="228" t="s">
        <v>2290</v>
      </c>
      <c r="C1825" s="229" t="s">
        <v>7927</v>
      </c>
      <c r="D1825" s="230" t="s">
        <v>46</v>
      </c>
      <c r="E1825" s="231" t="s">
        <v>38</v>
      </c>
      <c r="F1825" s="231" t="s">
        <v>97</v>
      </c>
      <c r="G1825" s="231" t="s">
        <v>35</v>
      </c>
      <c r="H1825" s="231" t="s">
        <v>7652</v>
      </c>
      <c r="I1825" s="232" t="s">
        <v>98</v>
      </c>
      <c r="J1825" s="231" t="s">
        <v>2913</v>
      </c>
      <c r="K1825" s="230" t="s">
        <v>128</v>
      </c>
      <c r="L1825" s="230" t="s">
        <v>1578</v>
      </c>
      <c r="M1825" s="233">
        <v>216913.76608905417</v>
      </c>
      <c r="N1825" s="234" t="s">
        <v>8271</v>
      </c>
      <c r="O1825" s="230" t="s">
        <v>1579</v>
      </c>
      <c r="P1825" s="230" t="s">
        <v>46</v>
      </c>
      <c r="Q1825" s="233">
        <v>0</v>
      </c>
      <c r="R1825" s="234">
        <v>0</v>
      </c>
      <c r="S1825" s="235" t="s">
        <v>46</v>
      </c>
      <c r="T1825" s="236"/>
      <c r="U1825" s="237"/>
      <c r="V1825" s="238" t="s">
        <v>104</v>
      </c>
      <c r="W1825" s="236">
        <v>0</v>
      </c>
      <c r="X1825" s="237" t="s">
        <v>46</v>
      </c>
      <c r="Y1825" s="239">
        <v>0</v>
      </c>
      <c r="Z1825" s="237" t="s">
        <v>46</v>
      </c>
      <c r="AA1825" s="239">
        <v>0</v>
      </c>
      <c r="AB1825" s="240" t="s">
        <v>46</v>
      </c>
      <c r="AC1825" s="241" t="s">
        <v>46</v>
      </c>
      <c r="AD1825" s="241" t="s">
        <v>46</v>
      </c>
      <c r="AE1825" s="237"/>
      <c r="AF1825" s="237"/>
      <c r="AG1825" s="237"/>
      <c r="AH1825" s="237"/>
      <c r="AI1825" s="237" t="s">
        <v>2201</v>
      </c>
      <c r="AJ1825" s="237" t="s">
        <v>2279</v>
      </c>
      <c r="AK1825" s="237" t="s">
        <v>94</v>
      </c>
      <c r="AL1825" s="237" t="s">
        <v>167</v>
      </c>
      <c r="AM1825" s="242">
        <v>4</v>
      </c>
    </row>
    <row r="1826" spans="2:39">
      <c r="B1826" s="228" t="s">
        <v>2291</v>
      </c>
      <c r="C1826" s="229" t="s">
        <v>7928</v>
      </c>
      <c r="D1826" s="230" t="s">
        <v>46</v>
      </c>
      <c r="E1826" s="231" t="s">
        <v>38</v>
      </c>
      <c r="F1826" s="231" t="s">
        <v>97</v>
      </c>
      <c r="G1826" s="231" t="s">
        <v>35</v>
      </c>
      <c r="H1826" s="231" t="s">
        <v>7652</v>
      </c>
      <c r="I1826" s="232" t="s">
        <v>98</v>
      </c>
      <c r="J1826" s="231" t="s">
        <v>2913</v>
      </c>
      <c r="K1826" s="230" t="s">
        <v>128</v>
      </c>
      <c r="L1826" s="230" t="s">
        <v>1578</v>
      </c>
      <c r="M1826" s="233">
        <v>113551.31661442915</v>
      </c>
      <c r="N1826" s="234" t="s">
        <v>8271</v>
      </c>
      <c r="O1826" s="230" t="s">
        <v>1579</v>
      </c>
      <c r="P1826" s="230" t="s">
        <v>46</v>
      </c>
      <c r="Q1826" s="233">
        <v>0</v>
      </c>
      <c r="R1826" s="234">
        <v>0</v>
      </c>
      <c r="S1826" s="235" t="s">
        <v>46</v>
      </c>
      <c r="T1826" s="236"/>
      <c r="U1826" s="237"/>
      <c r="V1826" s="238" t="s">
        <v>104</v>
      </c>
      <c r="W1826" s="236">
        <v>0</v>
      </c>
      <c r="X1826" s="237" t="s">
        <v>46</v>
      </c>
      <c r="Y1826" s="239">
        <v>0</v>
      </c>
      <c r="Z1826" s="237" t="s">
        <v>46</v>
      </c>
      <c r="AA1826" s="239">
        <v>0</v>
      </c>
      <c r="AB1826" s="240" t="s">
        <v>46</v>
      </c>
      <c r="AC1826" s="241" t="s">
        <v>46</v>
      </c>
      <c r="AD1826" s="241" t="s">
        <v>46</v>
      </c>
      <c r="AE1826" s="237"/>
      <c r="AF1826" s="237"/>
      <c r="AG1826" s="237"/>
      <c r="AH1826" s="237"/>
      <c r="AI1826" s="237" t="s">
        <v>2201</v>
      </c>
      <c r="AJ1826" s="237" t="s">
        <v>2279</v>
      </c>
      <c r="AK1826" s="237" t="s">
        <v>94</v>
      </c>
      <c r="AL1826" s="237" t="s">
        <v>189</v>
      </c>
      <c r="AM1826" s="242">
        <v>4</v>
      </c>
    </row>
    <row r="1827" spans="2:39">
      <c r="B1827" s="228" t="s">
        <v>2292</v>
      </c>
      <c r="C1827" s="229" t="s">
        <v>2293</v>
      </c>
      <c r="D1827" s="230" t="s">
        <v>46</v>
      </c>
      <c r="E1827" s="231" t="s">
        <v>38</v>
      </c>
      <c r="F1827" s="231" t="s">
        <v>97</v>
      </c>
      <c r="G1827" s="231" t="s">
        <v>35</v>
      </c>
      <c r="H1827" s="231" t="s">
        <v>7652</v>
      </c>
      <c r="I1827" s="232" t="s">
        <v>98</v>
      </c>
      <c r="J1827" s="231" t="s">
        <v>2913</v>
      </c>
      <c r="K1827" s="230" t="s">
        <v>128</v>
      </c>
      <c r="L1827" s="230" t="s">
        <v>1578</v>
      </c>
      <c r="M1827" s="233">
        <v>113551.31661442915</v>
      </c>
      <c r="N1827" s="234" t="s">
        <v>8271</v>
      </c>
      <c r="O1827" s="230" t="s">
        <v>1579</v>
      </c>
      <c r="P1827" s="230" t="s">
        <v>46</v>
      </c>
      <c r="Q1827" s="233">
        <v>0</v>
      </c>
      <c r="R1827" s="234">
        <v>0</v>
      </c>
      <c r="S1827" s="235" t="s">
        <v>46</v>
      </c>
      <c r="T1827" s="236"/>
      <c r="U1827" s="237"/>
      <c r="V1827" s="238" t="s">
        <v>104</v>
      </c>
      <c r="W1827" s="236">
        <v>0</v>
      </c>
      <c r="X1827" s="237" t="s">
        <v>46</v>
      </c>
      <c r="Y1827" s="239">
        <v>0</v>
      </c>
      <c r="Z1827" s="237" t="s">
        <v>46</v>
      </c>
      <c r="AA1827" s="239">
        <v>0</v>
      </c>
      <c r="AB1827" s="240" t="s">
        <v>46</v>
      </c>
      <c r="AC1827" s="241" t="s">
        <v>46</v>
      </c>
      <c r="AD1827" s="241" t="s">
        <v>46</v>
      </c>
      <c r="AE1827" s="237"/>
      <c r="AF1827" s="237"/>
      <c r="AG1827" s="237"/>
      <c r="AH1827" s="237"/>
      <c r="AI1827" s="237" t="s">
        <v>2201</v>
      </c>
      <c r="AJ1827" s="237" t="s">
        <v>2279</v>
      </c>
      <c r="AK1827" s="237" t="s">
        <v>94</v>
      </c>
      <c r="AL1827" s="237" t="s">
        <v>191</v>
      </c>
      <c r="AM1827" s="242">
        <v>4</v>
      </c>
    </row>
    <row r="1828" spans="2:39">
      <c r="B1828" s="228" t="s">
        <v>2294</v>
      </c>
      <c r="C1828" s="229" t="s">
        <v>2295</v>
      </c>
      <c r="D1828" s="230" t="s">
        <v>46</v>
      </c>
      <c r="E1828" s="231" t="s">
        <v>38</v>
      </c>
      <c r="F1828" s="231" t="s">
        <v>97</v>
      </c>
      <c r="G1828" s="231" t="s">
        <v>35</v>
      </c>
      <c r="H1828" s="231" t="s">
        <v>7652</v>
      </c>
      <c r="I1828" s="232" t="s">
        <v>98</v>
      </c>
      <c r="J1828" s="231" t="s">
        <v>2913</v>
      </c>
      <c r="K1828" s="230" t="s">
        <v>128</v>
      </c>
      <c r="L1828" s="230" t="s">
        <v>1578</v>
      </c>
      <c r="M1828" s="233">
        <v>113551.31661442915</v>
      </c>
      <c r="N1828" s="234" t="s">
        <v>8271</v>
      </c>
      <c r="O1828" s="230" t="s">
        <v>1579</v>
      </c>
      <c r="P1828" s="230" t="s">
        <v>46</v>
      </c>
      <c r="Q1828" s="233">
        <v>0</v>
      </c>
      <c r="R1828" s="234">
        <v>0</v>
      </c>
      <c r="S1828" s="235" t="s">
        <v>46</v>
      </c>
      <c r="T1828" s="236"/>
      <c r="U1828" s="237"/>
      <c r="V1828" s="238" t="s">
        <v>104</v>
      </c>
      <c r="W1828" s="236">
        <v>0</v>
      </c>
      <c r="X1828" s="237" t="s">
        <v>46</v>
      </c>
      <c r="Y1828" s="239">
        <v>0</v>
      </c>
      <c r="Z1828" s="237" t="s">
        <v>46</v>
      </c>
      <c r="AA1828" s="239">
        <v>0</v>
      </c>
      <c r="AB1828" s="240" t="s">
        <v>46</v>
      </c>
      <c r="AC1828" s="241" t="s">
        <v>46</v>
      </c>
      <c r="AD1828" s="241" t="s">
        <v>46</v>
      </c>
      <c r="AE1828" s="237"/>
      <c r="AF1828" s="237"/>
      <c r="AG1828" s="237"/>
      <c r="AH1828" s="237"/>
      <c r="AI1828" s="237" t="s">
        <v>2201</v>
      </c>
      <c r="AJ1828" s="237" t="s">
        <v>2279</v>
      </c>
      <c r="AK1828" s="237" t="s">
        <v>94</v>
      </c>
      <c r="AL1828" s="237" t="s">
        <v>193</v>
      </c>
      <c r="AM1828" s="242">
        <v>4</v>
      </c>
    </row>
    <row r="1829" spans="2:39">
      <c r="B1829" s="228" t="s">
        <v>7515</v>
      </c>
      <c r="C1829" s="229" t="s">
        <v>7929</v>
      </c>
      <c r="D1829" s="230" t="s">
        <v>46</v>
      </c>
      <c r="E1829" s="231" t="s">
        <v>38</v>
      </c>
      <c r="F1829" s="231" t="s">
        <v>97</v>
      </c>
      <c r="G1829" s="231" t="s">
        <v>35</v>
      </c>
      <c r="H1829" s="231" t="s">
        <v>7652</v>
      </c>
      <c r="I1829" s="232" t="s">
        <v>98</v>
      </c>
      <c r="J1829" s="231" t="s">
        <v>2913</v>
      </c>
      <c r="K1829" s="230" t="s">
        <v>128</v>
      </c>
      <c r="L1829" s="230" t="s">
        <v>1578</v>
      </c>
      <c r="M1829" s="233">
        <v>94460.561267159705</v>
      </c>
      <c r="N1829" s="234" t="s">
        <v>8271</v>
      </c>
      <c r="O1829" s="230" t="s">
        <v>1579</v>
      </c>
      <c r="P1829" s="230" t="s">
        <v>46</v>
      </c>
      <c r="Q1829" s="233">
        <v>0</v>
      </c>
      <c r="R1829" s="234">
        <v>0</v>
      </c>
      <c r="S1829" s="235" t="s">
        <v>46</v>
      </c>
      <c r="T1829" s="236"/>
      <c r="U1829" s="237"/>
      <c r="V1829" s="238" t="s">
        <v>104</v>
      </c>
      <c r="W1829" s="236">
        <v>0</v>
      </c>
      <c r="X1829" s="237" t="s">
        <v>46</v>
      </c>
      <c r="Y1829" s="239">
        <v>0</v>
      </c>
      <c r="Z1829" s="237" t="s">
        <v>46</v>
      </c>
      <c r="AA1829" s="239">
        <v>0</v>
      </c>
      <c r="AB1829" s="240" t="s">
        <v>46</v>
      </c>
      <c r="AC1829" s="241" t="s">
        <v>46</v>
      </c>
      <c r="AD1829" s="241" t="s">
        <v>46</v>
      </c>
      <c r="AE1829" s="237"/>
      <c r="AF1829" s="237"/>
      <c r="AG1829" s="237"/>
      <c r="AH1829" s="237"/>
      <c r="AI1829" s="237" t="s">
        <v>2201</v>
      </c>
      <c r="AJ1829" s="237" t="s">
        <v>2279</v>
      </c>
      <c r="AK1829" s="237" t="s">
        <v>94</v>
      </c>
      <c r="AL1829" s="237" t="s">
        <v>195</v>
      </c>
      <c r="AM1829" s="242">
        <v>4</v>
      </c>
    </row>
    <row r="1830" spans="2:39">
      <c r="B1830" s="228" t="s">
        <v>7521</v>
      </c>
      <c r="C1830" s="229" t="s">
        <v>7930</v>
      </c>
      <c r="D1830" s="230" t="s">
        <v>46</v>
      </c>
      <c r="E1830" s="231" t="s">
        <v>38</v>
      </c>
      <c r="F1830" s="231" t="s">
        <v>97</v>
      </c>
      <c r="G1830" s="231" t="s">
        <v>35</v>
      </c>
      <c r="H1830" s="231" t="s">
        <v>7652</v>
      </c>
      <c r="I1830" s="232" t="s">
        <v>98</v>
      </c>
      <c r="J1830" s="231" t="s">
        <v>2913</v>
      </c>
      <c r="K1830" s="230" t="s">
        <v>128</v>
      </c>
      <c r="L1830" s="230" t="s">
        <v>1578</v>
      </c>
      <c r="M1830" s="233">
        <v>129179.27772348792</v>
      </c>
      <c r="N1830" s="234" t="s">
        <v>8271</v>
      </c>
      <c r="O1830" s="230" t="s">
        <v>1579</v>
      </c>
      <c r="P1830" s="230" t="s">
        <v>46</v>
      </c>
      <c r="Q1830" s="233">
        <v>0</v>
      </c>
      <c r="R1830" s="234">
        <v>0</v>
      </c>
      <c r="S1830" s="235" t="s">
        <v>46</v>
      </c>
      <c r="T1830" s="236"/>
      <c r="U1830" s="237"/>
      <c r="V1830" s="238" t="s">
        <v>104</v>
      </c>
      <c r="W1830" s="236">
        <v>0</v>
      </c>
      <c r="X1830" s="237" t="s">
        <v>46</v>
      </c>
      <c r="Y1830" s="239">
        <v>0</v>
      </c>
      <c r="Z1830" s="237" t="s">
        <v>46</v>
      </c>
      <c r="AA1830" s="239">
        <v>0</v>
      </c>
      <c r="AB1830" s="240" t="s">
        <v>46</v>
      </c>
      <c r="AC1830" s="241" t="s">
        <v>46</v>
      </c>
      <c r="AD1830" s="241" t="s">
        <v>46</v>
      </c>
      <c r="AE1830" s="237"/>
      <c r="AF1830" s="237"/>
      <c r="AG1830" s="237"/>
      <c r="AH1830" s="237"/>
      <c r="AI1830" s="237" t="s">
        <v>2201</v>
      </c>
      <c r="AJ1830" s="237" t="s">
        <v>2279</v>
      </c>
      <c r="AK1830" s="237" t="s">
        <v>94</v>
      </c>
      <c r="AL1830" s="237" t="s">
        <v>198</v>
      </c>
      <c r="AM1830" s="242">
        <v>4</v>
      </c>
    </row>
    <row r="1831" spans="2:39">
      <c r="B1831" s="180" t="s">
        <v>2296</v>
      </c>
      <c r="C1831" s="181" t="s">
        <v>2297</v>
      </c>
      <c r="D1831" s="182" t="s">
        <v>46</v>
      </c>
      <c r="E1831" s="183" t="s">
        <v>46</v>
      </c>
      <c r="F1831" s="183" t="s">
        <v>46</v>
      </c>
      <c r="G1831" s="183" t="s">
        <v>46</v>
      </c>
      <c r="H1831" s="183" t="s">
        <v>46</v>
      </c>
      <c r="I1831" s="184" t="s">
        <v>46</v>
      </c>
      <c r="J1831" s="183" t="s">
        <v>46</v>
      </c>
      <c r="K1831" s="182" t="s">
        <v>46</v>
      </c>
      <c r="L1831" s="182" t="s">
        <v>46</v>
      </c>
      <c r="M1831" s="185">
        <v>0</v>
      </c>
      <c r="N1831" s="186" t="s">
        <v>46</v>
      </c>
      <c r="O1831" s="182" t="s">
        <v>46</v>
      </c>
      <c r="P1831" s="182" t="s">
        <v>46</v>
      </c>
      <c r="Q1831" s="185">
        <v>0</v>
      </c>
      <c r="R1831" s="186">
        <v>0</v>
      </c>
      <c r="S1831" s="187" t="s">
        <v>46</v>
      </c>
      <c r="T1831" s="36"/>
      <c r="U1831" s="35"/>
      <c r="V1831" s="188" t="s">
        <v>46</v>
      </c>
      <c r="W1831" s="36">
        <v>0</v>
      </c>
      <c r="X1831" s="35" t="s">
        <v>46</v>
      </c>
      <c r="Y1831" s="38">
        <v>0</v>
      </c>
      <c r="Z1831" s="35" t="s">
        <v>46</v>
      </c>
      <c r="AA1831" s="38">
        <v>0</v>
      </c>
      <c r="AB1831" s="39" t="s">
        <v>46</v>
      </c>
      <c r="AC1831" s="34" t="s">
        <v>46</v>
      </c>
      <c r="AD1831" s="34" t="s">
        <v>46</v>
      </c>
      <c r="AE1831" s="35"/>
      <c r="AF1831" s="35"/>
      <c r="AG1831" s="35"/>
      <c r="AH1831" s="35"/>
      <c r="AI1831" s="35" t="s">
        <v>2201</v>
      </c>
      <c r="AJ1831" s="35" t="s">
        <v>2298</v>
      </c>
      <c r="AK1831" s="35" t="s">
        <v>46</v>
      </c>
      <c r="AL1831" s="35" t="s">
        <v>46</v>
      </c>
      <c r="AM1831" s="40">
        <v>2</v>
      </c>
    </row>
    <row r="1832" spans="2:39">
      <c r="B1832" s="189" t="s">
        <v>2299</v>
      </c>
      <c r="C1832" s="190" t="s">
        <v>2297</v>
      </c>
      <c r="D1832" s="191" t="s">
        <v>46</v>
      </c>
      <c r="E1832" s="192" t="s">
        <v>46</v>
      </c>
      <c r="F1832" s="192" t="s">
        <v>46</v>
      </c>
      <c r="G1832" s="192" t="s">
        <v>46</v>
      </c>
      <c r="H1832" s="192" t="s">
        <v>46</v>
      </c>
      <c r="I1832" s="193" t="s">
        <v>46</v>
      </c>
      <c r="J1832" s="192" t="s">
        <v>46</v>
      </c>
      <c r="K1832" s="191" t="s">
        <v>46</v>
      </c>
      <c r="L1832" s="191" t="s">
        <v>46</v>
      </c>
      <c r="M1832" s="194">
        <v>0</v>
      </c>
      <c r="N1832" s="195" t="s">
        <v>46</v>
      </c>
      <c r="O1832" s="191" t="s">
        <v>46</v>
      </c>
      <c r="P1832" s="191" t="s">
        <v>46</v>
      </c>
      <c r="Q1832" s="194">
        <v>0</v>
      </c>
      <c r="R1832" s="195">
        <v>0</v>
      </c>
      <c r="S1832" s="196" t="s">
        <v>46</v>
      </c>
      <c r="T1832" s="44"/>
      <c r="U1832" s="43"/>
      <c r="V1832" s="197" t="s">
        <v>46</v>
      </c>
      <c r="W1832" s="44">
        <v>0</v>
      </c>
      <c r="X1832" s="43" t="s">
        <v>46</v>
      </c>
      <c r="Y1832" s="46">
        <v>0</v>
      </c>
      <c r="Z1832" s="43" t="s">
        <v>46</v>
      </c>
      <c r="AA1832" s="46">
        <v>0</v>
      </c>
      <c r="AB1832" s="47" t="s">
        <v>46</v>
      </c>
      <c r="AC1832" s="42" t="s">
        <v>46</v>
      </c>
      <c r="AD1832" s="42" t="s">
        <v>46</v>
      </c>
      <c r="AE1832" s="43"/>
      <c r="AF1832" s="43"/>
      <c r="AG1832" s="43"/>
      <c r="AH1832" s="43"/>
      <c r="AI1832" s="43" t="s">
        <v>2201</v>
      </c>
      <c r="AJ1832" s="43" t="s">
        <v>2298</v>
      </c>
      <c r="AK1832" s="43" t="s">
        <v>94</v>
      </c>
      <c r="AL1832" s="43" t="s">
        <v>46</v>
      </c>
      <c r="AM1832" s="48">
        <v>3</v>
      </c>
    </row>
    <row r="1833" spans="2:39">
      <c r="B1833" s="228" t="s">
        <v>2300</v>
      </c>
      <c r="C1833" s="229" t="s">
        <v>2301</v>
      </c>
      <c r="D1833" s="230" t="s">
        <v>46</v>
      </c>
      <c r="E1833" s="231" t="s">
        <v>38</v>
      </c>
      <c r="F1833" s="231" t="s">
        <v>97</v>
      </c>
      <c r="G1833" s="231" t="s">
        <v>35</v>
      </c>
      <c r="H1833" s="231" t="s">
        <v>7652</v>
      </c>
      <c r="I1833" s="232" t="s">
        <v>98</v>
      </c>
      <c r="J1833" s="231" t="s">
        <v>2913</v>
      </c>
      <c r="K1833" s="230" t="s">
        <v>128</v>
      </c>
      <c r="L1833" s="230" t="s">
        <v>1578</v>
      </c>
      <c r="M1833" s="233">
        <v>385019.06975929788</v>
      </c>
      <c r="N1833" s="234" t="s">
        <v>8271</v>
      </c>
      <c r="O1833" s="230" t="s">
        <v>1579</v>
      </c>
      <c r="P1833" s="230" t="s">
        <v>46</v>
      </c>
      <c r="Q1833" s="233">
        <v>0</v>
      </c>
      <c r="R1833" s="234">
        <v>0</v>
      </c>
      <c r="S1833" s="235" t="s">
        <v>46</v>
      </c>
      <c r="T1833" s="236"/>
      <c r="U1833" s="237"/>
      <c r="V1833" s="238" t="s">
        <v>104</v>
      </c>
      <c r="W1833" s="236">
        <v>0</v>
      </c>
      <c r="X1833" s="237" t="s">
        <v>46</v>
      </c>
      <c r="Y1833" s="239">
        <v>0</v>
      </c>
      <c r="Z1833" s="237" t="s">
        <v>46</v>
      </c>
      <c r="AA1833" s="239">
        <v>0</v>
      </c>
      <c r="AB1833" s="240" t="s">
        <v>46</v>
      </c>
      <c r="AC1833" s="241" t="s">
        <v>46</v>
      </c>
      <c r="AD1833" s="241" t="s">
        <v>46</v>
      </c>
      <c r="AE1833" s="237"/>
      <c r="AF1833" s="237"/>
      <c r="AG1833" s="237"/>
      <c r="AH1833" s="237"/>
      <c r="AI1833" s="237" t="s">
        <v>2201</v>
      </c>
      <c r="AJ1833" s="237" t="s">
        <v>2298</v>
      </c>
      <c r="AK1833" s="237" t="s">
        <v>94</v>
      </c>
      <c r="AL1833" s="237" t="s">
        <v>109</v>
      </c>
      <c r="AM1833" s="242">
        <v>4</v>
      </c>
    </row>
    <row r="1834" spans="2:39">
      <c r="B1834" s="228" t="s">
        <v>2302</v>
      </c>
      <c r="C1834" s="229" t="s">
        <v>2303</v>
      </c>
      <c r="D1834" s="230" t="s">
        <v>46</v>
      </c>
      <c r="E1834" s="231" t="s">
        <v>46</v>
      </c>
      <c r="F1834" s="231" t="s">
        <v>46</v>
      </c>
      <c r="G1834" s="231" t="s">
        <v>46</v>
      </c>
      <c r="H1834" s="231" t="s">
        <v>46</v>
      </c>
      <c r="I1834" s="232" t="s">
        <v>46</v>
      </c>
      <c r="J1834" s="231" t="s">
        <v>46</v>
      </c>
      <c r="K1834" s="230" t="s">
        <v>46</v>
      </c>
      <c r="L1834" s="230" t="s">
        <v>46</v>
      </c>
      <c r="M1834" s="233">
        <v>0</v>
      </c>
      <c r="N1834" s="234" t="s">
        <v>46</v>
      </c>
      <c r="O1834" s="230" t="s">
        <v>46</v>
      </c>
      <c r="P1834" s="230" t="s">
        <v>46</v>
      </c>
      <c r="Q1834" s="233">
        <v>0</v>
      </c>
      <c r="R1834" s="234">
        <v>0</v>
      </c>
      <c r="S1834" s="235" t="s">
        <v>46</v>
      </c>
      <c r="T1834" s="236"/>
      <c r="U1834" s="237"/>
      <c r="V1834" s="238" t="s">
        <v>46</v>
      </c>
      <c r="W1834" s="236">
        <v>0</v>
      </c>
      <c r="X1834" s="237" t="s">
        <v>46</v>
      </c>
      <c r="Y1834" s="239">
        <v>0</v>
      </c>
      <c r="Z1834" s="237" t="s">
        <v>46</v>
      </c>
      <c r="AA1834" s="239">
        <v>0</v>
      </c>
      <c r="AB1834" s="240" t="s">
        <v>46</v>
      </c>
      <c r="AC1834" s="241" t="s">
        <v>46</v>
      </c>
      <c r="AD1834" s="241" t="s">
        <v>46</v>
      </c>
      <c r="AE1834" s="237"/>
      <c r="AF1834" s="237"/>
      <c r="AG1834" s="237"/>
      <c r="AH1834" s="237"/>
      <c r="AI1834" s="237" t="s">
        <v>2201</v>
      </c>
      <c r="AJ1834" s="237" t="s">
        <v>2298</v>
      </c>
      <c r="AK1834" s="237" t="s">
        <v>94</v>
      </c>
      <c r="AL1834" s="237" t="s">
        <v>111</v>
      </c>
      <c r="AM1834" s="242">
        <v>4</v>
      </c>
    </row>
    <row r="1835" spans="2:39">
      <c r="B1835" s="228" t="s">
        <v>2304</v>
      </c>
      <c r="C1835" s="229" t="s">
        <v>2305</v>
      </c>
      <c r="D1835" s="230" t="s">
        <v>46</v>
      </c>
      <c r="E1835" s="231" t="s">
        <v>46</v>
      </c>
      <c r="F1835" s="231" t="s">
        <v>46</v>
      </c>
      <c r="G1835" s="231" t="s">
        <v>46</v>
      </c>
      <c r="H1835" s="231" t="s">
        <v>46</v>
      </c>
      <c r="I1835" s="232" t="s">
        <v>46</v>
      </c>
      <c r="J1835" s="231" t="s">
        <v>46</v>
      </c>
      <c r="K1835" s="230" t="s">
        <v>46</v>
      </c>
      <c r="L1835" s="230" t="s">
        <v>46</v>
      </c>
      <c r="M1835" s="233">
        <v>0</v>
      </c>
      <c r="N1835" s="234" t="s">
        <v>46</v>
      </c>
      <c r="O1835" s="230" t="s">
        <v>46</v>
      </c>
      <c r="P1835" s="230" t="s">
        <v>46</v>
      </c>
      <c r="Q1835" s="233">
        <v>0</v>
      </c>
      <c r="R1835" s="234">
        <v>0</v>
      </c>
      <c r="S1835" s="235" t="s">
        <v>46</v>
      </c>
      <c r="T1835" s="236"/>
      <c r="U1835" s="237"/>
      <c r="V1835" s="238" t="s">
        <v>46</v>
      </c>
      <c r="W1835" s="236">
        <v>0</v>
      </c>
      <c r="X1835" s="237" t="s">
        <v>46</v>
      </c>
      <c r="Y1835" s="239">
        <v>0</v>
      </c>
      <c r="Z1835" s="237" t="s">
        <v>46</v>
      </c>
      <c r="AA1835" s="239">
        <v>0</v>
      </c>
      <c r="AB1835" s="240" t="s">
        <v>46</v>
      </c>
      <c r="AC1835" s="241" t="s">
        <v>46</v>
      </c>
      <c r="AD1835" s="241" t="s">
        <v>46</v>
      </c>
      <c r="AE1835" s="237"/>
      <c r="AF1835" s="237"/>
      <c r="AG1835" s="237"/>
      <c r="AH1835" s="237"/>
      <c r="AI1835" s="237" t="s">
        <v>2201</v>
      </c>
      <c r="AJ1835" s="237" t="s">
        <v>2298</v>
      </c>
      <c r="AK1835" s="237" t="s">
        <v>94</v>
      </c>
      <c r="AL1835" s="237" t="s">
        <v>112</v>
      </c>
      <c r="AM1835" s="242">
        <v>4</v>
      </c>
    </row>
    <row r="1836" spans="2:39">
      <c r="B1836" s="228" t="s">
        <v>2306</v>
      </c>
      <c r="C1836" s="229" t="s">
        <v>2307</v>
      </c>
      <c r="D1836" s="230" t="s">
        <v>46</v>
      </c>
      <c r="E1836" s="231" t="s">
        <v>38</v>
      </c>
      <c r="F1836" s="231" t="s">
        <v>97</v>
      </c>
      <c r="G1836" s="231" t="s">
        <v>35</v>
      </c>
      <c r="H1836" s="231" t="s">
        <v>7652</v>
      </c>
      <c r="I1836" s="232" t="s">
        <v>98</v>
      </c>
      <c r="J1836" s="231" t="s">
        <v>2913</v>
      </c>
      <c r="K1836" s="230" t="s">
        <v>128</v>
      </c>
      <c r="L1836" s="230" t="s">
        <v>1578</v>
      </c>
      <c r="M1836" s="233">
        <v>385019.06975929788</v>
      </c>
      <c r="N1836" s="234" t="s">
        <v>8271</v>
      </c>
      <c r="O1836" s="230" t="s">
        <v>1579</v>
      </c>
      <c r="P1836" s="230" t="s">
        <v>46</v>
      </c>
      <c r="Q1836" s="233">
        <v>0</v>
      </c>
      <c r="R1836" s="234">
        <v>0</v>
      </c>
      <c r="S1836" s="235" t="s">
        <v>46</v>
      </c>
      <c r="T1836" s="236"/>
      <c r="U1836" s="237"/>
      <c r="V1836" s="238" t="s">
        <v>104</v>
      </c>
      <c r="W1836" s="236">
        <v>0</v>
      </c>
      <c r="X1836" s="237" t="s">
        <v>46</v>
      </c>
      <c r="Y1836" s="239">
        <v>0</v>
      </c>
      <c r="Z1836" s="237" t="s">
        <v>46</v>
      </c>
      <c r="AA1836" s="239">
        <v>0</v>
      </c>
      <c r="AB1836" s="240" t="s">
        <v>46</v>
      </c>
      <c r="AC1836" s="241" t="s">
        <v>46</v>
      </c>
      <c r="AD1836" s="241" t="s">
        <v>46</v>
      </c>
      <c r="AE1836" s="237"/>
      <c r="AF1836" s="237"/>
      <c r="AG1836" s="237"/>
      <c r="AH1836" s="237"/>
      <c r="AI1836" s="237" t="s">
        <v>2201</v>
      </c>
      <c r="AJ1836" s="237" t="s">
        <v>2298</v>
      </c>
      <c r="AK1836" s="237" t="s">
        <v>94</v>
      </c>
      <c r="AL1836" s="237" t="s">
        <v>113</v>
      </c>
      <c r="AM1836" s="242">
        <v>4</v>
      </c>
    </row>
    <row r="1837" spans="2:39">
      <c r="B1837" s="228" t="s">
        <v>2308</v>
      </c>
      <c r="C1837" s="229" t="s">
        <v>2309</v>
      </c>
      <c r="D1837" s="230" t="s">
        <v>46</v>
      </c>
      <c r="E1837" s="231" t="s">
        <v>46</v>
      </c>
      <c r="F1837" s="231" t="s">
        <v>46</v>
      </c>
      <c r="G1837" s="231" t="s">
        <v>46</v>
      </c>
      <c r="H1837" s="231" t="s">
        <v>46</v>
      </c>
      <c r="I1837" s="232" t="s">
        <v>46</v>
      </c>
      <c r="J1837" s="231" t="s">
        <v>46</v>
      </c>
      <c r="K1837" s="230" t="s">
        <v>46</v>
      </c>
      <c r="L1837" s="230" t="s">
        <v>46</v>
      </c>
      <c r="M1837" s="233">
        <v>0</v>
      </c>
      <c r="N1837" s="234" t="s">
        <v>46</v>
      </c>
      <c r="O1837" s="230" t="s">
        <v>46</v>
      </c>
      <c r="P1837" s="230" t="s">
        <v>46</v>
      </c>
      <c r="Q1837" s="233">
        <v>0</v>
      </c>
      <c r="R1837" s="234">
        <v>0</v>
      </c>
      <c r="S1837" s="235" t="s">
        <v>46</v>
      </c>
      <c r="T1837" s="236"/>
      <c r="U1837" s="237"/>
      <c r="V1837" s="238" t="s">
        <v>46</v>
      </c>
      <c r="W1837" s="236">
        <v>0</v>
      </c>
      <c r="X1837" s="237" t="s">
        <v>46</v>
      </c>
      <c r="Y1837" s="239">
        <v>0</v>
      </c>
      <c r="Z1837" s="237" t="s">
        <v>46</v>
      </c>
      <c r="AA1837" s="239">
        <v>0</v>
      </c>
      <c r="AB1837" s="240" t="s">
        <v>46</v>
      </c>
      <c r="AC1837" s="241" t="s">
        <v>46</v>
      </c>
      <c r="AD1837" s="241" t="s">
        <v>46</v>
      </c>
      <c r="AE1837" s="237"/>
      <c r="AF1837" s="237"/>
      <c r="AG1837" s="237"/>
      <c r="AH1837" s="237"/>
      <c r="AI1837" s="237" t="s">
        <v>2201</v>
      </c>
      <c r="AJ1837" s="237" t="s">
        <v>2298</v>
      </c>
      <c r="AK1837" s="237" t="s">
        <v>94</v>
      </c>
      <c r="AL1837" s="237" t="s">
        <v>115</v>
      </c>
      <c r="AM1837" s="242">
        <v>4</v>
      </c>
    </row>
    <row r="1838" spans="2:39">
      <c r="B1838" s="228" t="s">
        <v>2310</v>
      </c>
      <c r="C1838" s="229" t="s">
        <v>2311</v>
      </c>
      <c r="D1838" s="230" t="s">
        <v>46</v>
      </c>
      <c r="E1838" s="231" t="s">
        <v>38</v>
      </c>
      <c r="F1838" s="231" t="s">
        <v>97</v>
      </c>
      <c r="G1838" s="231" t="s">
        <v>35</v>
      </c>
      <c r="H1838" s="231" t="s">
        <v>7652</v>
      </c>
      <c r="I1838" s="232" t="s">
        <v>98</v>
      </c>
      <c r="J1838" s="231" t="s">
        <v>2913</v>
      </c>
      <c r="K1838" s="230" t="s">
        <v>128</v>
      </c>
      <c r="L1838" s="230" t="s">
        <v>1578</v>
      </c>
      <c r="M1838" s="233">
        <v>97930.53447230591</v>
      </c>
      <c r="N1838" s="234" t="s">
        <v>8271</v>
      </c>
      <c r="O1838" s="230" t="s">
        <v>1579</v>
      </c>
      <c r="P1838" s="230" t="s">
        <v>46</v>
      </c>
      <c r="Q1838" s="233">
        <v>0</v>
      </c>
      <c r="R1838" s="234">
        <v>0</v>
      </c>
      <c r="S1838" s="235" t="s">
        <v>46</v>
      </c>
      <c r="T1838" s="236"/>
      <c r="U1838" s="237"/>
      <c r="V1838" s="238" t="s">
        <v>104</v>
      </c>
      <c r="W1838" s="236">
        <v>0</v>
      </c>
      <c r="X1838" s="237" t="s">
        <v>46</v>
      </c>
      <c r="Y1838" s="239">
        <v>0</v>
      </c>
      <c r="Z1838" s="237" t="s">
        <v>46</v>
      </c>
      <c r="AA1838" s="239">
        <v>0</v>
      </c>
      <c r="AB1838" s="240" t="s">
        <v>46</v>
      </c>
      <c r="AC1838" s="241" t="s">
        <v>46</v>
      </c>
      <c r="AD1838" s="241" t="s">
        <v>46</v>
      </c>
      <c r="AE1838" s="237"/>
      <c r="AF1838" s="237"/>
      <c r="AG1838" s="237"/>
      <c r="AH1838" s="237"/>
      <c r="AI1838" s="237" t="s">
        <v>2201</v>
      </c>
      <c r="AJ1838" s="237" t="s">
        <v>2298</v>
      </c>
      <c r="AK1838" s="237" t="s">
        <v>94</v>
      </c>
      <c r="AL1838" s="237" t="s">
        <v>167</v>
      </c>
      <c r="AM1838" s="242">
        <v>4</v>
      </c>
    </row>
    <row r="1839" spans="2:39">
      <c r="B1839" s="228" t="s">
        <v>2312</v>
      </c>
      <c r="C1839" s="229" t="s">
        <v>2313</v>
      </c>
      <c r="D1839" s="230" t="s">
        <v>46</v>
      </c>
      <c r="E1839" s="231" t="s">
        <v>46</v>
      </c>
      <c r="F1839" s="231" t="s">
        <v>46</v>
      </c>
      <c r="G1839" s="231" t="s">
        <v>46</v>
      </c>
      <c r="H1839" s="231" t="s">
        <v>46</v>
      </c>
      <c r="I1839" s="232" t="s">
        <v>46</v>
      </c>
      <c r="J1839" s="231" t="s">
        <v>46</v>
      </c>
      <c r="K1839" s="230" t="s">
        <v>46</v>
      </c>
      <c r="L1839" s="230" t="s">
        <v>46</v>
      </c>
      <c r="M1839" s="233">
        <v>0</v>
      </c>
      <c r="N1839" s="234" t="s">
        <v>46</v>
      </c>
      <c r="O1839" s="230" t="s">
        <v>46</v>
      </c>
      <c r="P1839" s="230" t="s">
        <v>46</v>
      </c>
      <c r="Q1839" s="233">
        <v>0</v>
      </c>
      <c r="R1839" s="234">
        <v>0</v>
      </c>
      <c r="S1839" s="235" t="s">
        <v>46</v>
      </c>
      <c r="T1839" s="236"/>
      <c r="U1839" s="237"/>
      <c r="V1839" s="238" t="s">
        <v>46</v>
      </c>
      <c r="W1839" s="236">
        <v>0</v>
      </c>
      <c r="X1839" s="237" t="s">
        <v>46</v>
      </c>
      <c r="Y1839" s="239">
        <v>0</v>
      </c>
      <c r="Z1839" s="237" t="s">
        <v>46</v>
      </c>
      <c r="AA1839" s="239">
        <v>0</v>
      </c>
      <c r="AB1839" s="240" t="s">
        <v>46</v>
      </c>
      <c r="AC1839" s="241" t="s">
        <v>46</v>
      </c>
      <c r="AD1839" s="241" t="s">
        <v>46</v>
      </c>
      <c r="AE1839" s="237"/>
      <c r="AF1839" s="237"/>
      <c r="AG1839" s="237"/>
      <c r="AH1839" s="237"/>
      <c r="AI1839" s="237" t="s">
        <v>2201</v>
      </c>
      <c r="AJ1839" s="237" t="s">
        <v>2298</v>
      </c>
      <c r="AK1839" s="237" t="s">
        <v>94</v>
      </c>
      <c r="AL1839" s="237" t="s">
        <v>189</v>
      </c>
      <c r="AM1839" s="242">
        <v>4</v>
      </c>
    </row>
    <row r="1840" spans="2:39">
      <c r="B1840" s="228" t="s">
        <v>7931</v>
      </c>
      <c r="C1840" s="229" t="s">
        <v>7932</v>
      </c>
      <c r="D1840" s="230" t="s">
        <v>46</v>
      </c>
      <c r="E1840" s="231" t="s">
        <v>46</v>
      </c>
      <c r="F1840" s="231" t="s">
        <v>46</v>
      </c>
      <c r="G1840" s="231" t="s">
        <v>46</v>
      </c>
      <c r="H1840" s="231" t="s">
        <v>46</v>
      </c>
      <c r="I1840" s="232" t="s">
        <v>46</v>
      </c>
      <c r="J1840" s="231" t="s">
        <v>46</v>
      </c>
      <c r="K1840" s="230" t="s">
        <v>46</v>
      </c>
      <c r="L1840" s="230" t="s">
        <v>46</v>
      </c>
      <c r="M1840" s="233">
        <v>0</v>
      </c>
      <c r="N1840" s="234" t="s">
        <v>46</v>
      </c>
      <c r="O1840" s="230" t="s">
        <v>46</v>
      </c>
      <c r="P1840" s="230" t="s">
        <v>46</v>
      </c>
      <c r="Q1840" s="233">
        <v>0</v>
      </c>
      <c r="R1840" s="234">
        <v>0</v>
      </c>
      <c r="S1840" s="235" t="s">
        <v>46</v>
      </c>
      <c r="T1840" s="236"/>
      <c r="U1840" s="237"/>
      <c r="V1840" s="238" t="s">
        <v>46</v>
      </c>
      <c r="W1840" s="236">
        <v>0</v>
      </c>
      <c r="X1840" s="237" t="s">
        <v>46</v>
      </c>
      <c r="Y1840" s="239">
        <v>0</v>
      </c>
      <c r="Z1840" s="237" t="s">
        <v>46</v>
      </c>
      <c r="AA1840" s="239">
        <v>0</v>
      </c>
      <c r="AB1840" s="240" t="s">
        <v>46</v>
      </c>
      <c r="AC1840" s="241" t="s">
        <v>46</v>
      </c>
      <c r="AD1840" s="241" t="s">
        <v>46</v>
      </c>
      <c r="AE1840" s="237"/>
      <c r="AF1840" s="237"/>
      <c r="AG1840" s="237"/>
      <c r="AH1840" s="237"/>
      <c r="AI1840" s="237" t="s">
        <v>2201</v>
      </c>
      <c r="AJ1840" s="237" t="s">
        <v>2298</v>
      </c>
      <c r="AK1840" s="237" t="s">
        <v>94</v>
      </c>
      <c r="AL1840" s="237" t="s">
        <v>191</v>
      </c>
      <c r="AM1840" s="242">
        <v>4</v>
      </c>
    </row>
    <row r="1841" spans="2:39">
      <c r="B1841" s="228" t="s">
        <v>7524</v>
      </c>
      <c r="C1841" s="229" t="s">
        <v>7933</v>
      </c>
      <c r="D1841" s="230" t="s">
        <v>46</v>
      </c>
      <c r="E1841" s="231" t="s">
        <v>38</v>
      </c>
      <c r="F1841" s="231" t="s">
        <v>97</v>
      </c>
      <c r="G1841" s="231" t="s">
        <v>35</v>
      </c>
      <c r="H1841" s="231" t="s">
        <v>7652</v>
      </c>
      <c r="I1841" s="232" t="s">
        <v>98</v>
      </c>
      <c r="J1841" s="231" t="s">
        <v>2913</v>
      </c>
      <c r="K1841" s="230" t="s">
        <v>128</v>
      </c>
      <c r="L1841" s="230" t="s">
        <v>1578</v>
      </c>
      <c r="M1841" s="233">
        <v>149444.89129711656</v>
      </c>
      <c r="N1841" s="234" t="s">
        <v>8271</v>
      </c>
      <c r="O1841" s="230" t="s">
        <v>1579</v>
      </c>
      <c r="P1841" s="230" t="s">
        <v>46</v>
      </c>
      <c r="Q1841" s="233">
        <v>0</v>
      </c>
      <c r="R1841" s="234">
        <v>0</v>
      </c>
      <c r="S1841" s="235" t="s">
        <v>46</v>
      </c>
      <c r="T1841" s="236"/>
      <c r="U1841" s="237"/>
      <c r="V1841" s="238" t="s">
        <v>104</v>
      </c>
      <c r="W1841" s="236">
        <v>0</v>
      </c>
      <c r="X1841" s="237" t="s">
        <v>46</v>
      </c>
      <c r="Y1841" s="239">
        <v>0</v>
      </c>
      <c r="Z1841" s="237" t="s">
        <v>46</v>
      </c>
      <c r="AA1841" s="239">
        <v>0</v>
      </c>
      <c r="AB1841" s="240" t="s">
        <v>46</v>
      </c>
      <c r="AC1841" s="241" t="s">
        <v>46</v>
      </c>
      <c r="AD1841" s="241" t="s">
        <v>46</v>
      </c>
      <c r="AE1841" s="237"/>
      <c r="AF1841" s="237"/>
      <c r="AG1841" s="237"/>
      <c r="AH1841" s="237"/>
      <c r="AI1841" s="237" t="s">
        <v>2201</v>
      </c>
      <c r="AJ1841" s="237" t="s">
        <v>2298</v>
      </c>
      <c r="AK1841" s="237" t="s">
        <v>94</v>
      </c>
      <c r="AL1841" s="237" t="s">
        <v>193</v>
      </c>
      <c r="AM1841" s="242">
        <v>4</v>
      </c>
    </row>
    <row r="1842" spans="2:39">
      <c r="B1842" s="228" t="s">
        <v>7525</v>
      </c>
      <c r="C1842" s="229" t="s">
        <v>7934</v>
      </c>
      <c r="D1842" s="230" t="s">
        <v>46</v>
      </c>
      <c r="E1842" s="231" t="s">
        <v>38</v>
      </c>
      <c r="F1842" s="231" t="s">
        <v>97</v>
      </c>
      <c r="G1842" s="231" t="s">
        <v>35</v>
      </c>
      <c r="H1842" s="231" t="s">
        <v>7652</v>
      </c>
      <c r="I1842" s="232" t="s">
        <v>98</v>
      </c>
      <c r="J1842" s="231" t="s">
        <v>2913</v>
      </c>
      <c r="K1842" s="230" t="s">
        <v>128</v>
      </c>
      <c r="L1842" s="230" t="s">
        <v>1578</v>
      </c>
      <c r="M1842" s="233">
        <v>60700.087116475115</v>
      </c>
      <c r="N1842" s="234" t="s">
        <v>8271</v>
      </c>
      <c r="O1842" s="230" t="s">
        <v>1579</v>
      </c>
      <c r="P1842" s="230" t="s">
        <v>46</v>
      </c>
      <c r="Q1842" s="233">
        <v>0</v>
      </c>
      <c r="R1842" s="234">
        <v>0</v>
      </c>
      <c r="S1842" s="235" t="s">
        <v>46</v>
      </c>
      <c r="T1842" s="236"/>
      <c r="U1842" s="237"/>
      <c r="V1842" s="238" t="s">
        <v>104</v>
      </c>
      <c r="W1842" s="236">
        <v>0</v>
      </c>
      <c r="X1842" s="237" t="s">
        <v>46</v>
      </c>
      <c r="Y1842" s="239">
        <v>0</v>
      </c>
      <c r="Z1842" s="237" t="s">
        <v>46</v>
      </c>
      <c r="AA1842" s="239">
        <v>0</v>
      </c>
      <c r="AB1842" s="240" t="s">
        <v>46</v>
      </c>
      <c r="AC1842" s="241" t="s">
        <v>46</v>
      </c>
      <c r="AD1842" s="241" t="s">
        <v>46</v>
      </c>
      <c r="AE1842" s="237"/>
      <c r="AF1842" s="237"/>
      <c r="AG1842" s="237"/>
      <c r="AH1842" s="237"/>
      <c r="AI1842" s="237" t="s">
        <v>2201</v>
      </c>
      <c r="AJ1842" s="237" t="s">
        <v>2298</v>
      </c>
      <c r="AK1842" s="237" t="s">
        <v>94</v>
      </c>
      <c r="AL1842" s="237" t="s">
        <v>195</v>
      </c>
      <c r="AM1842" s="242">
        <v>4</v>
      </c>
    </row>
    <row r="1843" spans="2:39">
      <c r="B1843" s="180" t="s">
        <v>2314</v>
      </c>
      <c r="C1843" s="181" t="s">
        <v>2315</v>
      </c>
      <c r="D1843" s="182" t="s">
        <v>46</v>
      </c>
      <c r="E1843" s="183" t="s">
        <v>46</v>
      </c>
      <c r="F1843" s="183" t="s">
        <v>46</v>
      </c>
      <c r="G1843" s="183" t="s">
        <v>46</v>
      </c>
      <c r="H1843" s="183" t="s">
        <v>46</v>
      </c>
      <c r="I1843" s="184" t="s">
        <v>46</v>
      </c>
      <c r="J1843" s="183" t="s">
        <v>46</v>
      </c>
      <c r="K1843" s="182" t="s">
        <v>46</v>
      </c>
      <c r="L1843" s="182" t="s">
        <v>46</v>
      </c>
      <c r="M1843" s="185">
        <v>0</v>
      </c>
      <c r="N1843" s="186" t="s">
        <v>46</v>
      </c>
      <c r="O1843" s="182" t="s">
        <v>46</v>
      </c>
      <c r="P1843" s="182" t="s">
        <v>46</v>
      </c>
      <c r="Q1843" s="185">
        <v>0</v>
      </c>
      <c r="R1843" s="186">
        <v>0</v>
      </c>
      <c r="S1843" s="187" t="s">
        <v>46</v>
      </c>
      <c r="T1843" s="36"/>
      <c r="U1843" s="35"/>
      <c r="V1843" s="188" t="s">
        <v>46</v>
      </c>
      <c r="W1843" s="36">
        <v>0</v>
      </c>
      <c r="X1843" s="35" t="s">
        <v>46</v>
      </c>
      <c r="Y1843" s="38">
        <v>0</v>
      </c>
      <c r="Z1843" s="35" t="s">
        <v>46</v>
      </c>
      <c r="AA1843" s="38">
        <v>0</v>
      </c>
      <c r="AB1843" s="39" t="s">
        <v>46</v>
      </c>
      <c r="AC1843" s="34" t="s">
        <v>46</v>
      </c>
      <c r="AD1843" s="34" t="s">
        <v>46</v>
      </c>
      <c r="AE1843" s="35"/>
      <c r="AF1843" s="35"/>
      <c r="AG1843" s="35"/>
      <c r="AH1843" s="35"/>
      <c r="AI1843" s="35" t="s">
        <v>2201</v>
      </c>
      <c r="AJ1843" s="35" t="s">
        <v>2316</v>
      </c>
      <c r="AK1843" s="35" t="s">
        <v>46</v>
      </c>
      <c r="AL1843" s="35" t="s">
        <v>46</v>
      </c>
      <c r="AM1843" s="40">
        <v>2</v>
      </c>
    </row>
    <row r="1844" spans="2:39">
      <c r="B1844" s="189" t="s">
        <v>2317</v>
      </c>
      <c r="C1844" s="190" t="s">
        <v>2315</v>
      </c>
      <c r="D1844" s="191" t="s">
        <v>46</v>
      </c>
      <c r="E1844" s="192" t="s">
        <v>46</v>
      </c>
      <c r="F1844" s="192" t="s">
        <v>46</v>
      </c>
      <c r="G1844" s="192" t="s">
        <v>46</v>
      </c>
      <c r="H1844" s="192" t="s">
        <v>46</v>
      </c>
      <c r="I1844" s="193" t="s">
        <v>46</v>
      </c>
      <c r="J1844" s="192" t="s">
        <v>46</v>
      </c>
      <c r="K1844" s="191" t="s">
        <v>46</v>
      </c>
      <c r="L1844" s="191" t="s">
        <v>46</v>
      </c>
      <c r="M1844" s="194">
        <v>0</v>
      </c>
      <c r="N1844" s="195" t="s">
        <v>46</v>
      </c>
      <c r="O1844" s="191" t="s">
        <v>46</v>
      </c>
      <c r="P1844" s="191" t="s">
        <v>46</v>
      </c>
      <c r="Q1844" s="194">
        <v>0</v>
      </c>
      <c r="R1844" s="195">
        <v>0</v>
      </c>
      <c r="S1844" s="196" t="s">
        <v>46</v>
      </c>
      <c r="T1844" s="44"/>
      <c r="U1844" s="43"/>
      <c r="V1844" s="197" t="s">
        <v>46</v>
      </c>
      <c r="W1844" s="44">
        <v>0</v>
      </c>
      <c r="X1844" s="43" t="s">
        <v>46</v>
      </c>
      <c r="Y1844" s="46">
        <v>0</v>
      </c>
      <c r="Z1844" s="43" t="s">
        <v>46</v>
      </c>
      <c r="AA1844" s="46">
        <v>0</v>
      </c>
      <c r="AB1844" s="47" t="s">
        <v>46</v>
      </c>
      <c r="AC1844" s="42" t="s">
        <v>46</v>
      </c>
      <c r="AD1844" s="42" t="s">
        <v>46</v>
      </c>
      <c r="AE1844" s="43"/>
      <c r="AF1844" s="43"/>
      <c r="AG1844" s="43"/>
      <c r="AH1844" s="43"/>
      <c r="AI1844" s="43" t="s">
        <v>2201</v>
      </c>
      <c r="AJ1844" s="43" t="s">
        <v>2316</v>
      </c>
      <c r="AK1844" s="43" t="s">
        <v>94</v>
      </c>
      <c r="AL1844" s="43" t="s">
        <v>46</v>
      </c>
      <c r="AM1844" s="48">
        <v>3</v>
      </c>
    </row>
    <row r="1845" spans="2:39">
      <c r="B1845" s="228" t="s">
        <v>2318</v>
      </c>
      <c r="C1845" s="229" t="s">
        <v>2319</v>
      </c>
      <c r="D1845" s="230" t="s">
        <v>46</v>
      </c>
      <c r="E1845" s="231" t="s">
        <v>38</v>
      </c>
      <c r="F1845" s="231" t="s">
        <v>97</v>
      </c>
      <c r="G1845" s="231" t="s">
        <v>35</v>
      </c>
      <c r="H1845" s="231" t="s">
        <v>7652</v>
      </c>
      <c r="I1845" s="232" t="s">
        <v>98</v>
      </c>
      <c r="J1845" s="231" t="s">
        <v>2913</v>
      </c>
      <c r="K1845" s="230" t="s">
        <v>128</v>
      </c>
      <c r="L1845" s="230" t="s">
        <v>1578</v>
      </c>
      <c r="M1845" s="233">
        <v>216913.76608905417</v>
      </c>
      <c r="N1845" s="234" t="s">
        <v>8271</v>
      </c>
      <c r="O1845" s="230" t="s">
        <v>1579</v>
      </c>
      <c r="P1845" s="230" t="s">
        <v>46</v>
      </c>
      <c r="Q1845" s="233">
        <v>0</v>
      </c>
      <c r="R1845" s="234">
        <v>0</v>
      </c>
      <c r="S1845" s="235" t="s">
        <v>46</v>
      </c>
      <c r="T1845" s="236"/>
      <c r="U1845" s="237"/>
      <c r="V1845" s="238" t="s">
        <v>104</v>
      </c>
      <c r="W1845" s="236">
        <v>0</v>
      </c>
      <c r="X1845" s="237" t="s">
        <v>46</v>
      </c>
      <c r="Y1845" s="239">
        <v>0</v>
      </c>
      <c r="Z1845" s="237" t="s">
        <v>46</v>
      </c>
      <c r="AA1845" s="239">
        <v>0</v>
      </c>
      <c r="AB1845" s="240" t="s">
        <v>46</v>
      </c>
      <c r="AC1845" s="241" t="s">
        <v>46</v>
      </c>
      <c r="AD1845" s="241" t="s">
        <v>46</v>
      </c>
      <c r="AE1845" s="237"/>
      <c r="AF1845" s="237"/>
      <c r="AG1845" s="237"/>
      <c r="AH1845" s="237"/>
      <c r="AI1845" s="237" t="s">
        <v>2201</v>
      </c>
      <c r="AJ1845" s="237" t="s">
        <v>2316</v>
      </c>
      <c r="AK1845" s="237" t="s">
        <v>94</v>
      </c>
      <c r="AL1845" s="237" t="s">
        <v>109</v>
      </c>
      <c r="AM1845" s="242">
        <v>4</v>
      </c>
    </row>
    <row r="1846" spans="2:39">
      <c r="B1846" s="228" t="s">
        <v>2320</v>
      </c>
      <c r="C1846" s="229" t="s">
        <v>2321</v>
      </c>
      <c r="D1846" s="230" t="s">
        <v>46</v>
      </c>
      <c r="E1846" s="231" t="s">
        <v>38</v>
      </c>
      <c r="F1846" s="231" t="s">
        <v>97</v>
      </c>
      <c r="G1846" s="231" t="s">
        <v>35</v>
      </c>
      <c r="H1846" s="231" t="s">
        <v>7652</v>
      </c>
      <c r="I1846" s="232" t="s">
        <v>98</v>
      </c>
      <c r="J1846" s="231" t="s">
        <v>2913</v>
      </c>
      <c r="K1846" s="230" t="s">
        <v>128</v>
      </c>
      <c r="L1846" s="230" t="s">
        <v>1578</v>
      </c>
      <c r="M1846" s="233">
        <v>184197.74561541469</v>
      </c>
      <c r="N1846" s="234" t="s">
        <v>8271</v>
      </c>
      <c r="O1846" s="230" t="s">
        <v>1579</v>
      </c>
      <c r="P1846" s="230" t="s">
        <v>46</v>
      </c>
      <c r="Q1846" s="233">
        <v>0</v>
      </c>
      <c r="R1846" s="234">
        <v>0</v>
      </c>
      <c r="S1846" s="235" t="s">
        <v>46</v>
      </c>
      <c r="T1846" s="236"/>
      <c r="U1846" s="237"/>
      <c r="V1846" s="238" t="s">
        <v>104</v>
      </c>
      <c r="W1846" s="236">
        <v>0</v>
      </c>
      <c r="X1846" s="237" t="s">
        <v>46</v>
      </c>
      <c r="Y1846" s="239">
        <v>0</v>
      </c>
      <c r="Z1846" s="237" t="s">
        <v>46</v>
      </c>
      <c r="AA1846" s="239">
        <v>0</v>
      </c>
      <c r="AB1846" s="240" t="s">
        <v>46</v>
      </c>
      <c r="AC1846" s="241" t="s">
        <v>46</v>
      </c>
      <c r="AD1846" s="241" t="s">
        <v>46</v>
      </c>
      <c r="AE1846" s="237"/>
      <c r="AF1846" s="237"/>
      <c r="AG1846" s="237"/>
      <c r="AH1846" s="237"/>
      <c r="AI1846" s="237" t="s">
        <v>2201</v>
      </c>
      <c r="AJ1846" s="237" t="s">
        <v>2316</v>
      </c>
      <c r="AK1846" s="237" t="s">
        <v>94</v>
      </c>
      <c r="AL1846" s="237" t="s">
        <v>111</v>
      </c>
      <c r="AM1846" s="242">
        <v>4</v>
      </c>
    </row>
    <row r="1847" spans="2:39">
      <c r="B1847" s="228" t="s">
        <v>2322</v>
      </c>
      <c r="C1847" s="229" t="s">
        <v>2323</v>
      </c>
      <c r="D1847" s="230" t="s">
        <v>46</v>
      </c>
      <c r="E1847" s="231" t="s">
        <v>38</v>
      </c>
      <c r="F1847" s="231" t="s">
        <v>97</v>
      </c>
      <c r="G1847" s="231" t="s">
        <v>35</v>
      </c>
      <c r="H1847" s="231" t="s">
        <v>7652</v>
      </c>
      <c r="I1847" s="232" t="s">
        <v>98</v>
      </c>
      <c r="J1847" s="231" t="s">
        <v>2913</v>
      </c>
      <c r="K1847" s="230" t="s">
        <v>128</v>
      </c>
      <c r="L1847" s="230" t="s">
        <v>1578</v>
      </c>
      <c r="M1847" s="233">
        <v>68460.181966619712</v>
      </c>
      <c r="N1847" s="234" t="s">
        <v>8271</v>
      </c>
      <c r="O1847" s="230" t="s">
        <v>1579</v>
      </c>
      <c r="P1847" s="230" t="s">
        <v>46</v>
      </c>
      <c r="Q1847" s="233">
        <v>0</v>
      </c>
      <c r="R1847" s="234">
        <v>0</v>
      </c>
      <c r="S1847" s="235" t="s">
        <v>46</v>
      </c>
      <c r="T1847" s="236"/>
      <c r="U1847" s="237"/>
      <c r="V1847" s="238" t="s">
        <v>104</v>
      </c>
      <c r="W1847" s="236">
        <v>0</v>
      </c>
      <c r="X1847" s="237" t="s">
        <v>46</v>
      </c>
      <c r="Y1847" s="239">
        <v>0</v>
      </c>
      <c r="Z1847" s="237" t="s">
        <v>46</v>
      </c>
      <c r="AA1847" s="239">
        <v>0</v>
      </c>
      <c r="AB1847" s="240" t="s">
        <v>46</v>
      </c>
      <c r="AC1847" s="241" t="s">
        <v>46</v>
      </c>
      <c r="AD1847" s="241" t="s">
        <v>46</v>
      </c>
      <c r="AE1847" s="237"/>
      <c r="AF1847" s="237"/>
      <c r="AG1847" s="237"/>
      <c r="AH1847" s="237"/>
      <c r="AI1847" s="237" t="s">
        <v>2201</v>
      </c>
      <c r="AJ1847" s="237" t="s">
        <v>2316</v>
      </c>
      <c r="AK1847" s="237" t="s">
        <v>94</v>
      </c>
      <c r="AL1847" s="237" t="s">
        <v>112</v>
      </c>
      <c r="AM1847" s="242">
        <v>4</v>
      </c>
    </row>
    <row r="1848" spans="2:39">
      <c r="B1848" s="228" t="s">
        <v>2324</v>
      </c>
      <c r="C1848" s="229" t="s">
        <v>2325</v>
      </c>
      <c r="D1848" s="230" t="s">
        <v>46</v>
      </c>
      <c r="E1848" s="231" t="s">
        <v>46</v>
      </c>
      <c r="F1848" s="231" t="s">
        <v>46</v>
      </c>
      <c r="G1848" s="231" t="s">
        <v>46</v>
      </c>
      <c r="H1848" s="231" t="s">
        <v>46</v>
      </c>
      <c r="I1848" s="232" t="s">
        <v>46</v>
      </c>
      <c r="J1848" s="231" t="s">
        <v>46</v>
      </c>
      <c r="K1848" s="230" t="s">
        <v>46</v>
      </c>
      <c r="L1848" s="230" t="s">
        <v>46</v>
      </c>
      <c r="M1848" s="233">
        <v>0</v>
      </c>
      <c r="N1848" s="234" t="s">
        <v>46</v>
      </c>
      <c r="O1848" s="230" t="s">
        <v>46</v>
      </c>
      <c r="P1848" s="230" t="s">
        <v>46</v>
      </c>
      <c r="Q1848" s="233">
        <v>0</v>
      </c>
      <c r="R1848" s="234">
        <v>0</v>
      </c>
      <c r="S1848" s="235" t="s">
        <v>46</v>
      </c>
      <c r="T1848" s="236"/>
      <c r="U1848" s="237"/>
      <c r="V1848" s="238" t="s">
        <v>46</v>
      </c>
      <c r="W1848" s="236">
        <v>0</v>
      </c>
      <c r="X1848" s="237" t="s">
        <v>46</v>
      </c>
      <c r="Y1848" s="239">
        <v>0</v>
      </c>
      <c r="Z1848" s="237" t="s">
        <v>46</v>
      </c>
      <c r="AA1848" s="239">
        <v>0</v>
      </c>
      <c r="AB1848" s="240" t="s">
        <v>46</v>
      </c>
      <c r="AC1848" s="241" t="s">
        <v>46</v>
      </c>
      <c r="AD1848" s="241" t="s">
        <v>46</v>
      </c>
      <c r="AE1848" s="237"/>
      <c r="AF1848" s="237"/>
      <c r="AG1848" s="237"/>
      <c r="AH1848" s="237"/>
      <c r="AI1848" s="237" t="s">
        <v>2201</v>
      </c>
      <c r="AJ1848" s="237" t="s">
        <v>2316</v>
      </c>
      <c r="AK1848" s="237" t="s">
        <v>94</v>
      </c>
      <c r="AL1848" s="237" t="s">
        <v>113</v>
      </c>
      <c r="AM1848" s="242">
        <v>4</v>
      </c>
    </row>
    <row r="1849" spans="2:39">
      <c r="B1849" s="228" t="s">
        <v>2326</v>
      </c>
      <c r="C1849" s="229" t="s">
        <v>2327</v>
      </c>
      <c r="D1849" s="230" t="s">
        <v>46</v>
      </c>
      <c r="E1849" s="231" t="s">
        <v>38</v>
      </c>
      <c r="F1849" s="231" t="s">
        <v>97</v>
      </c>
      <c r="G1849" s="231" t="s">
        <v>35</v>
      </c>
      <c r="H1849" s="231" t="s">
        <v>7652</v>
      </c>
      <c r="I1849" s="232" t="s">
        <v>98</v>
      </c>
      <c r="J1849" s="231" t="s">
        <v>2913</v>
      </c>
      <c r="K1849" s="230" t="s">
        <v>128</v>
      </c>
      <c r="L1849" s="230" t="s">
        <v>1578</v>
      </c>
      <c r="M1849" s="233">
        <v>137863.71966908057</v>
      </c>
      <c r="N1849" s="234" t="s">
        <v>8271</v>
      </c>
      <c r="O1849" s="230" t="s">
        <v>1579</v>
      </c>
      <c r="P1849" s="230" t="s">
        <v>46</v>
      </c>
      <c r="Q1849" s="233">
        <v>0</v>
      </c>
      <c r="R1849" s="234">
        <v>0</v>
      </c>
      <c r="S1849" s="235" t="s">
        <v>46</v>
      </c>
      <c r="T1849" s="236"/>
      <c r="U1849" s="237"/>
      <c r="V1849" s="238" t="s">
        <v>104</v>
      </c>
      <c r="W1849" s="236">
        <v>0</v>
      </c>
      <c r="X1849" s="237" t="s">
        <v>46</v>
      </c>
      <c r="Y1849" s="239">
        <v>0</v>
      </c>
      <c r="Z1849" s="237" t="s">
        <v>46</v>
      </c>
      <c r="AA1849" s="239">
        <v>0</v>
      </c>
      <c r="AB1849" s="240" t="s">
        <v>46</v>
      </c>
      <c r="AC1849" s="241" t="s">
        <v>46</v>
      </c>
      <c r="AD1849" s="241" t="s">
        <v>46</v>
      </c>
      <c r="AE1849" s="237"/>
      <c r="AF1849" s="237"/>
      <c r="AG1849" s="237"/>
      <c r="AH1849" s="237"/>
      <c r="AI1849" s="237" t="s">
        <v>2201</v>
      </c>
      <c r="AJ1849" s="237" t="s">
        <v>2316</v>
      </c>
      <c r="AK1849" s="237" t="s">
        <v>94</v>
      </c>
      <c r="AL1849" s="237" t="s">
        <v>115</v>
      </c>
      <c r="AM1849" s="242">
        <v>4</v>
      </c>
    </row>
    <row r="1850" spans="2:39">
      <c r="B1850" s="228" t="s">
        <v>2328</v>
      </c>
      <c r="C1850" s="229" t="s">
        <v>2329</v>
      </c>
      <c r="D1850" s="230" t="s">
        <v>46</v>
      </c>
      <c r="E1850" s="231" t="s">
        <v>38</v>
      </c>
      <c r="F1850" s="231" t="s">
        <v>97</v>
      </c>
      <c r="G1850" s="231" t="s">
        <v>35</v>
      </c>
      <c r="H1850" s="231" t="s">
        <v>7652</v>
      </c>
      <c r="I1850" s="232" t="s">
        <v>98</v>
      </c>
      <c r="J1850" s="231" t="s">
        <v>2913</v>
      </c>
      <c r="K1850" s="230" t="s">
        <v>128</v>
      </c>
      <c r="L1850" s="230" t="s">
        <v>1578</v>
      </c>
      <c r="M1850" s="233">
        <v>137863.71966908057</v>
      </c>
      <c r="N1850" s="234" t="s">
        <v>8271</v>
      </c>
      <c r="O1850" s="230" t="s">
        <v>1579</v>
      </c>
      <c r="P1850" s="230" t="s">
        <v>46</v>
      </c>
      <c r="Q1850" s="233">
        <v>0</v>
      </c>
      <c r="R1850" s="234">
        <v>0</v>
      </c>
      <c r="S1850" s="235" t="s">
        <v>46</v>
      </c>
      <c r="T1850" s="236"/>
      <c r="U1850" s="237"/>
      <c r="V1850" s="238" t="s">
        <v>104</v>
      </c>
      <c r="W1850" s="236">
        <v>0</v>
      </c>
      <c r="X1850" s="237" t="s">
        <v>46</v>
      </c>
      <c r="Y1850" s="239">
        <v>0</v>
      </c>
      <c r="Z1850" s="237" t="s">
        <v>46</v>
      </c>
      <c r="AA1850" s="239">
        <v>0</v>
      </c>
      <c r="AB1850" s="240" t="s">
        <v>46</v>
      </c>
      <c r="AC1850" s="241" t="s">
        <v>46</v>
      </c>
      <c r="AD1850" s="241" t="s">
        <v>46</v>
      </c>
      <c r="AE1850" s="237"/>
      <c r="AF1850" s="237"/>
      <c r="AG1850" s="237"/>
      <c r="AH1850" s="237"/>
      <c r="AI1850" s="237" t="s">
        <v>2201</v>
      </c>
      <c r="AJ1850" s="237" t="s">
        <v>2316</v>
      </c>
      <c r="AK1850" s="237" t="s">
        <v>94</v>
      </c>
      <c r="AL1850" s="237" t="s">
        <v>167</v>
      </c>
      <c r="AM1850" s="242">
        <v>4</v>
      </c>
    </row>
    <row r="1851" spans="2:39">
      <c r="B1851" s="228" t="s">
        <v>2330</v>
      </c>
      <c r="C1851" s="229" t="s">
        <v>2331</v>
      </c>
      <c r="D1851" s="230" t="s">
        <v>46</v>
      </c>
      <c r="E1851" s="231" t="s">
        <v>46</v>
      </c>
      <c r="F1851" s="231" t="s">
        <v>46</v>
      </c>
      <c r="G1851" s="231" t="s">
        <v>46</v>
      </c>
      <c r="H1851" s="231" t="s">
        <v>46</v>
      </c>
      <c r="I1851" s="232" t="s">
        <v>46</v>
      </c>
      <c r="J1851" s="231" t="s">
        <v>46</v>
      </c>
      <c r="K1851" s="230" t="s">
        <v>46</v>
      </c>
      <c r="L1851" s="230" t="s">
        <v>46</v>
      </c>
      <c r="M1851" s="233">
        <v>0</v>
      </c>
      <c r="N1851" s="234" t="s">
        <v>46</v>
      </c>
      <c r="O1851" s="230" t="s">
        <v>46</v>
      </c>
      <c r="P1851" s="230" t="s">
        <v>46</v>
      </c>
      <c r="Q1851" s="233">
        <v>0</v>
      </c>
      <c r="R1851" s="234">
        <v>0</v>
      </c>
      <c r="S1851" s="235" t="s">
        <v>46</v>
      </c>
      <c r="T1851" s="236"/>
      <c r="U1851" s="237"/>
      <c r="V1851" s="238" t="s">
        <v>46</v>
      </c>
      <c r="W1851" s="236">
        <v>0</v>
      </c>
      <c r="X1851" s="237" t="s">
        <v>46</v>
      </c>
      <c r="Y1851" s="239">
        <v>0</v>
      </c>
      <c r="Z1851" s="237" t="s">
        <v>46</v>
      </c>
      <c r="AA1851" s="239">
        <v>0</v>
      </c>
      <c r="AB1851" s="240" t="s">
        <v>46</v>
      </c>
      <c r="AC1851" s="241" t="s">
        <v>46</v>
      </c>
      <c r="AD1851" s="241" t="s">
        <v>46</v>
      </c>
      <c r="AE1851" s="237"/>
      <c r="AF1851" s="237"/>
      <c r="AG1851" s="237"/>
      <c r="AH1851" s="237"/>
      <c r="AI1851" s="237" t="s">
        <v>2201</v>
      </c>
      <c r="AJ1851" s="237" t="s">
        <v>2316</v>
      </c>
      <c r="AK1851" s="237" t="s">
        <v>94</v>
      </c>
      <c r="AL1851" s="237" t="s">
        <v>189</v>
      </c>
      <c r="AM1851" s="242">
        <v>4</v>
      </c>
    </row>
    <row r="1852" spans="2:39">
      <c r="B1852" s="180" t="s">
        <v>2332</v>
      </c>
      <c r="C1852" s="181" t="s">
        <v>2333</v>
      </c>
      <c r="D1852" s="182" t="s">
        <v>46</v>
      </c>
      <c r="E1852" s="183" t="s">
        <v>46</v>
      </c>
      <c r="F1852" s="183" t="s">
        <v>46</v>
      </c>
      <c r="G1852" s="183" t="s">
        <v>46</v>
      </c>
      <c r="H1852" s="183" t="s">
        <v>46</v>
      </c>
      <c r="I1852" s="184" t="s">
        <v>46</v>
      </c>
      <c r="J1852" s="183" t="s">
        <v>46</v>
      </c>
      <c r="K1852" s="182" t="s">
        <v>46</v>
      </c>
      <c r="L1852" s="182" t="s">
        <v>46</v>
      </c>
      <c r="M1852" s="185">
        <v>0</v>
      </c>
      <c r="N1852" s="186" t="s">
        <v>46</v>
      </c>
      <c r="O1852" s="182" t="s">
        <v>46</v>
      </c>
      <c r="P1852" s="182" t="s">
        <v>46</v>
      </c>
      <c r="Q1852" s="185">
        <v>0</v>
      </c>
      <c r="R1852" s="186">
        <v>0</v>
      </c>
      <c r="S1852" s="187" t="s">
        <v>46</v>
      </c>
      <c r="T1852" s="36"/>
      <c r="U1852" s="35"/>
      <c r="V1852" s="188" t="s">
        <v>46</v>
      </c>
      <c r="W1852" s="36">
        <v>0</v>
      </c>
      <c r="X1852" s="35" t="s">
        <v>46</v>
      </c>
      <c r="Y1852" s="38">
        <v>0</v>
      </c>
      <c r="Z1852" s="35" t="s">
        <v>46</v>
      </c>
      <c r="AA1852" s="38">
        <v>0</v>
      </c>
      <c r="AB1852" s="39" t="s">
        <v>46</v>
      </c>
      <c r="AC1852" s="34" t="s">
        <v>46</v>
      </c>
      <c r="AD1852" s="34" t="s">
        <v>46</v>
      </c>
      <c r="AE1852" s="35"/>
      <c r="AF1852" s="35"/>
      <c r="AG1852" s="35"/>
      <c r="AH1852" s="35"/>
      <c r="AI1852" s="35" t="s">
        <v>2201</v>
      </c>
      <c r="AJ1852" s="35" t="s">
        <v>2334</v>
      </c>
      <c r="AK1852" s="35" t="s">
        <v>46</v>
      </c>
      <c r="AL1852" s="35" t="s">
        <v>46</v>
      </c>
      <c r="AM1852" s="40">
        <v>2</v>
      </c>
    </row>
    <row r="1853" spans="2:39">
      <c r="B1853" s="189" t="s">
        <v>2335</v>
      </c>
      <c r="C1853" s="190" t="s">
        <v>2333</v>
      </c>
      <c r="D1853" s="191" t="s">
        <v>46</v>
      </c>
      <c r="E1853" s="192" t="s">
        <v>46</v>
      </c>
      <c r="F1853" s="192" t="s">
        <v>46</v>
      </c>
      <c r="G1853" s="192" t="s">
        <v>46</v>
      </c>
      <c r="H1853" s="192" t="s">
        <v>46</v>
      </c>
      <c r="I1853" s="193" t="s">
        <v>46</v>
      </c>
      <c r="J1853" s="192" t="s">
        <v>46</v>
      </c>
      <c r="K1853" s="191" t="s">
        <v>46</v>
      </c>
      <c r="L1853" s="191" t="s">
        <v>46</v>
      </c>
      <c r="M1853" s="194">
        <v>0</v>
      </c>
      <c r="N1853" s="195" t="s">
        <v>46</v>
      </c>
      <c r="O1853" s="191" t="s">
        <v>46</v>
      </c>
      <c r="P1853" s="191" t="s">
        <v>46</v>
      </c>
      <c r="Q1853" s="194">
        <v>0</v>
      </c>
      <c r="R1853" s="195">
        <v>0</v>
      </c>
      <c r="S1853" s="196" t="s">
        <v>46</v>
      </c>
      <c r="T1853" s="44"/>
      <c r="U1853" s="43"/>
      <c r="V1853" s="197" t="s">
        <v>46</v>
      </c>
      <c r="W1853" s="44">
        <v>0</v>
      </c>
      <c r="X1853" s="43" t="s">
        <v>46</v>
      </c>
      <c r="Y1853" s="46">
        <v>0</v>
      </c>
      <c r="Z1853" s="43" t="s">
        <v>46</v>
      </c>
      <c r="AA1853" s="46">
        <v>0</v>
      </c>
      <c r="AB1853" s="47" t="s">
        <v>46</v>
      </c>
      <c r="AC1853" s="42" t="s">
        <v>46</v>
      </c>
      <c r="AD1853" s="42" t="s">
        <v>46</v>
      </c>
      <c r="AE1853" s="43"/>
      <c r="AF1853" s="43"/>
      <c r="AG1853" s="43"/>
      <c r="AH1853" s="43"/>
      <c r="AI1853" s="43" t="s">
        <v>2201</v>
      </c>
      <c r="AJ1853" s="43" t="s">
        <v>2334</v>
      </c>
      <c r="AK1853" s="43" t="s">
        <v>94</v>
      </c>
      <c r="AL1853" s="43" t="s">
        <v>46</v>
      </c>
      <c r="AM1853" s="48">
        <v>3</v>
      </c>
    </row>
    <row r="1854" spans="2:39">
      <c r="B1854" s="228" t="s">
        <v>2336</v>
      </c>
      <c r="C1854" s="229" t="s">
        <v>2337</v>
      </c>
      <c r="D1854" s="230" t="s">
        <v>46</v>
      </c>
      <c r="E1854" s="231" t="s">
        <v>38</v>
      </c>
      <c r="F1854" s="231" t="s">
        <v>97</v>
      </c>
      <c r="G1854" s="231" t="s">
        <v>35</v>
      </c>
      <c r="H1854" s="231" t="s">
        <v>7652</v>
      </c>
      <c r="I1854" s="232" t="s">
        <v>98</v>
      </c>
      <c r="J1854" s="231" t="s">
        <v>2913</v>
      </c>
      <c r="K1854" s="230" t="s">
        <v>128</v>
      </c>
      <c r="L1854" s="230" t="s">
        <v>1578</v>
      </c>
      <c r="M1854" s="233">
        <v>144812.18713274036</v>
      </c>
      <c r="N1854" s="234" t="s">
        <v>8271</v>
      </c>
      <c r="O1854" s="230" t="s">
        <v>1579</v>
      </c>
      <c r="P1854" s="230" t="s">
        <v>46</v>
      </c>
      <c r="Q1854" s="233">
        <v>0</v>
      </c>
      <c r="R1854" s="234">
        <v>0</v>
      </c>
      <c r="S1854" s="235" t="s">
        <v>46</v>
      </c>
      <c r="T1854" s="236"/>
      <c r="U1854" s="237"/>
      <c r="V1854" s="238" t="s">
        <v>104</v>
      </c>
      <c r="W1854" s="236">
        <v>0</v>
      </c>
      <c r="X1854" s="237" t="s">
        <v>46</v>
      </c>
      <c r="Y1854" s="239">
        <v>0</v>
      </c>
      <c r="Z1854" s="237" t="s">
        <v>46</v>
      </c>
      <c r="AA1854" s="239">
        <v>0</v>
      </c>
      <c r="AB1854" s="240" t="s">
        <v>46</v>
      </c>
      <c r="AC1854" s="241" t="s">
        <v>46</v>
      </c>
      <c r="AD1854" s="241" t="s">
        <v>46</v>
      </c>
      <c r="AE1854" s="237"/>
      <c r="AF1854" s="237"/>
      <c r="AG1854" s="237"/>
      <c r="AH1854" s="237"/>
      <c r="AI1854" s="237" t="s">
        <v>2201</v>
      </c>
      <c r="AJ1854" s="237" t="s">
        <v>2334</v>
      </c>
      <c r="AK1854" s="237" t="s">
        <v>94</v>
      </c>
      <c r="AL1854" s="237" t="s">
        <v>109</v>
      </c>
      <c r="AM1854" s="242">
        <v>4</v>
      </c>
    </row>
    <row r="1855" spans="2:39">
      <c r="B1855" s="228" t="s">
        <v>2338</v>
      </c>
      <c r="C1855" s="229" t="s">
        <v>2339</v>
      </c>
      <c r="D1855" s="230" t="s">
        <v>46</v>
      </c>
      <c r="E1855" s="231" t="s">
        <v>38</v>
      </c>
      <c r="F1855" s="231" t="s">
        <v>97</v>
      </c>
      <c r="G1855" s="231" t="s">
        <v>35</v>
      </c>
      <c r="H1855" s="231" t="s">
        <v>7652</v>
      </c>
      <c r="I1855" s="232" t="s">
        <v>98</v>
      </c>
      <c r="J1855" s="231" t="s">
        <v>2913</v>
      </c>
      <c r="K1855" s="230" t="s">
        <v>128</v>
      </c>
      <c r="L1855" s="230" t="s">
        <v>1578</v>
      </c>
      <c r="M1855" s="233">
        <v>97930.53447230591</v>
      </c>
      <c r="N1855" s="234" t="s">
        <v>8271</v>
      </c>
      <c r="O1855" s="230" t="s">
        <v>1579</v>
      </c>
      <c r="P1855" s="230" t="s">
        <v>46</v>
      </c>
      <c r="Q1855" s="233">
        <v>0</v>
      </c>
      <c r="R1855" s="234">
        <v>0</v>
      </c>
      <c r="S1855" s="235" t="s">
        <v>46</v>
      </c>
      <c r="T1855" s="236"/>
      <c r="U1855" s="237"/>
      <c r="V1855" s="238" t="s">
        <v>104</v>
      </c>
      <c r="W1855" s="236">
        <v>0</v>
      </c>
      <c r="X1855" s="237" t="s">
        <v>46</v>
      </c>
      <c r="Y1855" s="239">
        <v>0</v>
      </c>
      <c r="Z1855" s="237" t="s">
        <v>46</v>
      </c>
      <c r="AA1855" s="239">
        <v>0</v>
      </c>
      <c r="AB1855" s="240" t="s">
        <v>46</v>
      </c>
      <c r="AC1855" s="241" t="s">
        <v>46</v>
      </c>
      <c r="AD1855" s="241" t="s">
        <v>46</v>
      </c>
      <c r="AE1855" s="237"/>
      <c r="AF1855" s="237"/>
      <c r="AG1855" s="237"/>
      <c r="AH1855" s="237"/>
      <c r="AI1855" s="237" t="s">
        <v>2201</v>
      </c>
      <c r="AJ1855" s="237" t="s">
        <v>2334</v>
      </c>
      <c r="AK1855" s="237" t="s">
        <v>94</v>
      </c>
      <c r="AL1855" s="237" t="s">
        <v>111</v>
      </c>
      <c r="AM1855" s="242">
        <v>4</v>
      </c>
    </row>
    <row r="1856" spans="2:39">
      <c r="B1856" s="228" t="s">
        <v>2340</v>
      </c>
      <c r="C1856" s="229" t="s">
        <v>2341</v>
      </c>
      <c r="D1856" s="230" t="s">
        <v>46</v>
      </c>
      <c r="E1856" s="231" t="s">
        <v>38</v>
      </c>
      <c r="F1856" s="231" t="s">
        <v>97</v>
      </c>
      <c r="G1856" s="231" t="s">
        <v>35</v>
      </c>
      <c r="H1856" s="231" t="s">
        <v>7652</v>
      </c>
      <c r="I1856" s="232" t="s">
        <v>98</v>
      </c>
      <c r="J1856" s="231" t="s">
        <v>2913</v>
      </c>
      <c r="K1856" s="230" t="s">
        <v>128</v>
      </c>
      <c r="L1856" s="230" t="s">
        <v>1578</v>
      </c>
      <c r="M1856" s="233">
        <v>73309.298226237166</v>
      </c>
      <c r="N1856" s="234" t="s">
        <v>8271</v>
      </c>
      <c r="O1856" s="230" t="s">
        <v>1579</v>
      </c>
      <c r="P1856" s="230" t="s">
        <v>46</v>
      </c>
      <c r="Q1856" s="233">
        <v>0</v>
      </c>
      <c r="R1856" s="234">
        <v>0</v>
      </c>
      <c r="S1856" s="235" t="s">
        <v>46</v>
      </c>
      <c r="T1856" s="236"/>
      <c r="U1856" s="237"/>
      <c r="V1856" s="238" t="s">
        <v>104</v>
      </c>
      <c r="W1856" s="236">
        <v>0</v>
      </c>
      <c r="X1856" s="237" t="s">
        <v>46</v>
      </c>
      <c r="Y1856" s="239">
        <v>0</v>
      </c>
      <c r="Z1856" s="237" t="s">
        <v>46</v>
      </c>
      <c r="AA1856" s="239">
        <v>0</v>
      </c>
      <c r="AB1856" s="240" t="s">
        <v>46</v>
      </c>
      <c r="AC1856" s="241" t="s">
        <v>46</v>
      </c>
      <c r="AD1856" s="241" t="s">
        <v>46</v>
      </c>
      <c r="AE1856" s="237"/>
      <c r="AF1856" s="237"/>
      <c r="AG1856" s="237"/>
      <c r="AH1856" s="237"/>
      <c r="AI1856" s="237" t="s">
        <v>2201</v>
      </c>
      <c r="AJ1856" s="237" t="s">
        <v>2334</v>
      </c>
      <c r="AK1856" s="237" t="s">
        <v>94</v>
      </c>
      <c r="AL1856" s="237" t="s">
        <v>112</v>
      </c>
      <c r="AM1856" s="242">
        <v>4</v>
      </c>
    </row>
    <row r="1857" spans="2:39">
      <c r="B1857" s="228" t="s">
        <v>2342</v>
      </c>
      <c r="C1857" s="229" t="s">
        <v>2343</v>
      </c>
      <c r="D1857" s="230" t="s">
        <v>46</v>
      </c>
      <c r="E1857" s="231" t="s">
        <v>38</v>
      </c>
      <c r="F1857" s="231" t="s">
        <v>97</v>
      </c>
      <c r="G1857" s="231" t="s">
        <v>35</v>
      </c>
      <c r="H1857" s="231" t="s">
        <v>7652</v>
      </c>
      <c r="I1857" s="232" t="s">
        <v>98</v>
      </c>
      <c r="J1857" s="231" t="s">
        <v>2913</v>
      </c>
      <c r="K1857" s="230" t="s">
        <v>128</v>
      </c>
      <c r="L1857" s="230" t="s">
        <v>1578</v>
      </c>
      <c r="M1857" s="233">
        <v>80009.476645793955</v>
      </c>
      <c r="N1857" s="234" t="s">
        <v>8271</v>
      </c>
      <c r="O1857" s="230" t="s">
        <v>1579</v>
      </c>
      <c r="P1857" s="230" t="s">
        <v>46</v>
      </c>
      <c r="Q1857" s="233">
        <v>0</v>
      </c>
      <c r="R1857" s="234">
        <v>0</v>
      </c>
      <c r="S1857" s="235" t="s">
        <v>46</v>
      </c>
      <c r="T1857" s="236"/>
      <c r="U1857" s="237"/>
      <c r="V1857" s="238" t="s">
        <v>104</v>
      </c>
      <c r="W1857" s="236">
        <v>0</v>
      </c>
      <c r="X1857" s="237" t="s">
        <v>46</v>
      </c>
      <c r="Y1857" s="239">
        <v>0</v>
      </c>
      <c r="Z1857" s="237" t="s">
        <v>46</v>
      </c>
      <c r="AA1857" s="239">
        <v>0</v>
      </c>
      <c r="AB1857" s="240" t="s">
        <v>46</v>
      </c>
      <c r="AC1857" s="241" t="s">
        <v>46</v>
      </c>
      <c r="AD1857" s="241" t="s">
        <v>46</v>
      </c>
      <c r="AE1857" s="237"/>
      <c r="AF1857" s="237"/>
      <c r="AG1857" s="237"/>
      <c r="AH1857" s="237"/>
      <c r="AI1857" s="237" t="s">
        <v>2201</v>
      </c>
      <c r="AJ1857" s="237" t="s">
        <v>2334</v>
      </c>
      <c r="AK1857" s="237" t="s">
        <v>94</v>
      </c>
      <c r="AL1857" s="237" t="s">
        <v>113</v>
      </c>
      <c r="AM1857" s="242">
        <v>4</v>
      </c>
    </row>
    <row r="1858" spans="2:39">
      <c r="B1858" s="228" t="s">
        <v>2344</v>
      </c>
      <c r="C1858" s="229" t="s">
        <v>2345</v>
      </c>
      <c r="D1858" s="230" t="s">
        <v>46</v>
      </c>
      <c r="E1858" s="231" t="s">
        <v>38</v>
      </c>
      <c r="F1858" s="231" t="s">
        <v>97</v>
      </c>
      <c r="G1858" s="231" t="s">
        <v>35</v>
      </c>
      <c r="H1858" s="231" t="s">
        <v>7652</v>
      </c>
      <c r="I1858" s="232" t="s">
        <v>98</v>
      </c>
      <c r="J1858" s="231" t="s">
        <v>2913</v>
      </c>
      <c r="K1858" s="230" t="s">
        <v>128</v>
      </c>
      <c r="L1858" s="230" t="s">
        <v>1578</v>
      </c>
      <c r="M1858" s="233">
        <v>60700.848069979584</v>
      </c>
      <c r="N1858" s="234" t="s">
        <v>8271</v>
      </c>
      <c r="O1858" s="230" t="s">
        <v>1579</v>
      </c>
      <c r="P1858" s="230" t="s">
        <v>46</v>
      </c>
      <c r="Q1858" s="233">
        <v>0</v>
      </c>
      <c r="R1858" s="234">
        <v>0</v>
      </c>
      <c r="S1858" s="235" t="s">
        <v>46</v>
      </c>
      <c r="T1858" s="236"/>
      <c r="U1858" s="237"/>
      <c r="V1858" s="238" t="s">
        <v>104</v>
      </c>
      <c r="W1858" s="236">
        <v>0</v>
      </c>
      <c r="X1858" s="237" t="s">
        <v>46</v>
      </c>
      <c r="Y1858" s="239">
        <v>0</v>
      </c>
      <c r="Z1858" s="237" t="s">
        <v>46</v>
      </c>
      <c r="AA1858" s="239">
        <v>0</v>
      </c>
      <c r="AB1858" s="240" t="s">
        <v>46</v>
      </c>
      <c r="AC1858" s="241" t="s">
        <v>46</v>
      </c>
      <c r="AD1858" s="241" t="s">
        <v>46</v>
      </c>
      <c r="AE1858" s="237"/>
      <c r="AF1858" s="237"/>
      <c r="AG1858" s="237"/>
      <c r="AH1858" s="237"/>
      <c r="AI1858" s="237" t="s">
        <v>2201</v>
      </c>
      <c r="AJ1858" s="237" t="s">
        <v>2334</v>
      </c>
      <c r="AK1858" s="237" t="s">
        <v>94</v>
      </c>
      <c r="AL1858" s="237" t="s">
        <v>115</v>
      </c>
      <c r="AM1858" s="242">
        <v>4</v>
      </c>
    </row>
    <row r="1859" spans="2:39">
      <c r="B1859" s="228" t="s">
        <v>2346</v>
      </c>
      <c r="C1859" s="229" t="s">
        <v>2347</v>
      </c>
      <c r="D1859" s="230" t="s">
        <v>46</v>
      </c>
      <c r="E1859" s="231" t="s">
        <v>46</v>
      </c>
      <c r="F1859" s="231" t="s">
        <v>46</v>
      </c>
      <c r="G1859" s="231" t="s">
        <v>46</v>
      </c>
      <c r="H1859" s="231" t="s">
        <v>46</v>
      </c>
      <c r="I1859" s="232" t="s">
        <v>46</v>
      </c>
      <c r="J1859" s="231" t="s">
        <v>46</v>
      </c>
      <c r="K1859" s="230" t="s">
        <v>46</v>
      </c>
      <c r="L1859" s="230" t="s">
        <v>46</v>
      </c>
      <c r="M1859" s="233">
        <v>0</v>
      </c>
      <c r="N1859" s="234" t="s">
        <v>46</v>
      </c>
      <c r="O1859" s="230" t="s">
        <v>46</v>
      </c>
      <c r="P1859" s="230" t="s">
        <v>46</v>
      </c>
      <c r="Q1859" s="233">
        <v>0</v>
      </c>
      <c r="R1859" s="234">
        <v>0</v>
      </c>
      <c r="S1859" s="235" t="s">
        <v>46</v>
      </c>
      <c r="T1859" s="236"/>
      <c r="U1859" s="237"/>
      <c r="V1859" s="238" t="s">
        <v>46</v>
      </c>
      <c r="W1859" s="236">
        <v>0</v>
      </c>
      <c r="X1859" s="237" t="s">
        <v>46</v>
      </c>
      <c r="Y1859" s="239">
        <v>0</v>
      </c>
      <c r="Z1859" s="237" t="s">
        <v>46</v>
      </c>
      <c r="AA1859" s="239">
        <v>0</v>
      </c>
      <c r="AB1859" s="240" t="s">
        <v>46</v>
      </c>
      <c r="AC1859" s="241" t="s">
        <v>46</v>
      </c>
      <c r="AD1859" s="241" t="s">
        <v>46</v>
      </c>
      <c r="AE1859" s="237"/>
      <c r="AF1859" s="237"/>
      <c r="AG1859" s="237"/>
      <c r="AH1859" s="237"/>
      <c r="AI1859" s="237" t="s">
        <v>2201</v>
      </c>
      <c r="AJ1859" s="237" t="s">
        <v>2334</v>
      </c>
      <c r="AK1859" s="237" t="s">
        <v>94</v>
      </c>
      <c r="AL1859" s="237" t="s">
        <v>167</v>
      </c>
      <c r="AM1859" s="242">
        <v>4</v>
      </c>
    </row>
    <row r="1860" spans="2:39">
      <c r="B1860" s="228" t="s">
        <v>2348</v>
      </c>
      <c r="C1860" s="229" t="s">
        <v>2349</v>
      </c>
      <c r="D1860" s="230" t="s">
        <v>46</v>
      </c>
      <c r="E1860" s="231" t="s">
        <v>38</v>
      </c>
      <c r="F1860" s="231" t="s">
        <v>97</v>
      </c>
      <c r="G1860" s="231" t="s">
        <v>35</v>
      </c>
      <c r="H1860" s="231" t="s">
        <v>7652</v>
      </c>
      <c r="I1860" s="232" t="s">
        <v>98</v>
      </c>
      <c r="J1860" s="231" t="s">
        <v>2913</v>
      </c>
      <c r="K1860" s="230" t="s">
        <v>128</v>
      </c>
      <c r="L1860" s="230" t="s">
        <v>1578</v>
      </c>
      <c r="M1860" s="233">
        <v>216913.76608905417</v>
      </c>
      <c r="N1860" s="234" t="s">
        <v>8271</v>
      </c>
      <c r="O1860" s="230" t="s">
        <v>1579</v>
      </c>
      <c r="P1860" s="230" t="s">
        <v>46</v>
      </c>
      <c r="Q1860" s="233">
        <v>0</v>
      </c>
      <c r="R1860" s="234">
        <v>0</v>
      </c>
      <c r="S1860" s="235" t="s">
        <v>46</v>
      </c>
      <c r="T1860" s="236"/>
      <c r="U1860" s="237"/>
      <c r="V1860" s="238" t="s">
        <v>104</v>
      </c>
      <c r="W1860" s="236">
        <v>0</v>
      </c>
      <c r="X1860" s="237" t="s">
        <v>46</v>
      </c>
      <c r="Y1860" s="239">
        <v>0</v>
      </c>
      <c r="Z1860" s="237" t="s">
        <v>46</v>
      </c>
      <c r="AA1860" s="239">
        <v>0</v>
      </c>
      <c r="AB1860" s="240" t="s">
        <v>46</v>
      </c>
      <c r="AC1860" s="241" t="s">
        <v>46</v>
      </c>
      <c r="AD1860" s="241" t="s">
        <v>46</v>
      </c>
      <c r="AE1860" s="237"/>
      <c r="AF1860" s="237"/>
      <c r="AG1860" s="237"/>
      <c r="AH1860" s="237"/>
      <c r="AI1860" s="237" t="s">
        <v>2201</v>
      </c>
      <c r="AJ1860" s="237" t="s">
        <v>2334</v>
      </c>
      <c r="AK1860" s="237" t="s">
        <v>94</v>
      </c>
      <c r="AL1860" s="237" t="s">
        <v>189</v>
      </c>
      <c r="AM1860" s="242">
        <v>4</v>
      </c>
    </row>
    <row r="1861" spans="2:39">
      <c r="B1861" s="228" t="s">
        <v>2350</v>
      </c>
      <c r="C1861" s="229" t="s">
        <v>2351</v>
      </c>
      <c r="D1861" s="230" t="s">
        <v>46</v>
      </c>
      <c r="E1861" s="231" t="s">
        <v>46</v>
      </c>
      <c r="F1861" s="231" t="s">
        <v>46</v>
      </c>
      <c r="G1861" s="231" t="s">
        <v>46</v>
      </c>
      <c r="H1861" s="231" t="s">
        <v>46</v>
      </c>
      <c r="I1861" s="232" t="s">
        <v>46</v>
      </c>
      <c r="J1861" s="231" t="s">
        <v>46</v>
      </c>
      <c r="K1861" s="230" t="s">
        <v>46</v>
      </c>
      <c r="L1861" s="230" t="s">
        <v>46</v>
      </c>
      <c r="M1861" s="233">
        <v>0</v>
      </c>
      <c r="N1861" s="234" t="s">
        <v>46</v>
      </c>
      <c r="O1861" s="230" t="s">
        <v>46</v>
      </c>
      <c r="P1861" s="230" t="s">
        <v>46</v>
      </c>
      <c r="Q1861" s="233">
        <v>0</v>
      </c>
      <c r="R1861" s="234">
        <v>0</v>
      </c>
      <c r="S1861" s="235" t="s">
        <v>46</v>
      </c>
      <c r="T1861" s="236"/>
      <c r="U1861" s="237"/>
      <c r="V1861" s="238" t="s">
        <v>46</v>
      </c>
      <c r="W1861" s="236">
        <v>0</v>
      </c>
      <c r="X1861" s="237" t="s">
        <v>46</v>
      </c>
      <c r="Y1861" s="239">
        <v>0</v>
      </c>
      <c r="Z1861" s="237" t="s">
        <v>46</v>
      </c>
      <c r="AA1861" s="239">
        <v>0</v>
      </c>
      <c r="AB1861" s="240" t="s">
        <v>46</v>
      </c>
      <c r="AC1861" s="241" t="s">
        <v>46</v>
      </c>
      <c r="AD1861" s="241" t="s">
        <v>46</v>
      </c>
      <c r="AE1861" s="237"/>
      <c r="AF1861" s="237"/>
      <c r="AG1861" s="237"/>
      <c r="AH1861" s="237"/>
      <c r="AI1861" s="237" t="s">
        <v>2201</v>
      </c>
      <c r="AJ1861" s="237" t="s">
        <v>2334</v>
      </c>
      <c r="AK1861" s="237" t="s">
        <v>94</v>
      </c>
      <c r="AL1861" s="237" t="s">
        <v>191</v>
      </c>
      <c r="AM1861" s="242">
        <v>4</v>
      </c>
    </row>
    <row r="1862" spans="2:39">
      <c r="B1862" s="228" t="s">
        <v>2352</v>
      </c>
      <c r="C1862" s="229" t="s">
        <v>2353</v>
      </c>
      <c r="D1862" s="230" t="s">
        <v>46</v>
      </c>
      <c r="E1862" s="231" t="s">
        <v>38</v>
      </c>
      <c r="F1862" s="231" t="s">
        <v>97</v>
      </c>
      <c r="G1862" s="231" t="s">
        <v>35</v>
      </c>
      <c r="H1862" s="231" t="s">
        <v>7652</v>
      </c>
      <c r="I1862" s="232" t="s">
        <v>98</v>
      </c>
      <c r="J1862" s="231" t="s">
        <v>2913</v>
      </c>
      <c r="K1862" s="230" t="s">
        <v>128</v>
      </c>
      <c r="L1862" s="230" t="s">
        <v>1578</v>
      </c>
      <c r="M1862" s="233">
        <v>92205.390059628524</v>
      </c>
      <c r="N1862" s="234" t="s">
        <v>8271</v>
      </c>
      <c r="O1862" s="230" t="s">
        <v>1579</v>
      </c>
      <c r="P1862" s="230" t="s">
        <v>46</v>
      </c>
      <c r="Q1862" s="233">
        <v>0</v>
      </c>
      <c r="R1862" s="234">
        <v>0</v>
      </c>
      <c r="S1862" s="235" t="s">
        <v>46</v>
      </c>
      <c r="T1862" s="236"/>
      <c r="U1862" s="237"/>
      <c r="V1862" s="238" t="s">
        <v>104</v>
      </c>
      <c r="W1862" s="236">
        <v>0</v>
      </c>
      <c r="X1862" s="237" t="s">
        <v>46</v>
      </c>
      <c r="Y1862" s="239">
        <v>0</v>
      </c>
      <c r="Z1862" s="237" t="s">
        <v>46</v>
      </c>
      <c r="AA1862" s="239">
        <v>0</v>
      </c>
      <c r="AB1862" s="240" t="s">
        <v>46</v>
      </c>
      <c r="AC1862" s="241" t="s">
        <v>46</v>
      </c>
      <c r="AD1862" s="241" t="s">
        <v>46</v>
      </c>
      <c r="AE1862" s="237"/>
      <c r="AF1862" s="237"/>
      <c r="AG1862" s="237"/>
      <c r="AH1862" s="237"/>
      <c r="AI1862" s="237" t="s">
        <v>2201</v>
      </c>
      <c r="AJ1862" s="237" t="s">
        <v>2334</v>
      </c>
      <c r="AK1862" s="237" t="s">
        <v>94</v>
      </c>
      <c r="AL1862" s="237" t="s">
        <v>193</v>
      </c>
      <c r="AM1862" s="242">
        <v>4</v>
      </c>
    </row>
    <row r="1863" spans="2:39">
      <c r="B1863" s="228" t="s">
        <v>7520</v>
      </c>
      <c r="C1863" s="229" t="s">
        <v>7935</v>
      </c>
      <c r="D1863" s="230" t="s">
        <v>46</v>
      </c>
      <c r="E1863" s="231" t="s">
        <v>38</v>
      </c>
      <c r="F1863" s="231" t="s">
        <v>97</v>
      </c>
      <c r="G1863" s="231" t="s">
        <v>35</v>
      </c>
      <c r="H1863" s="231" t="s">
        <v>7652</v>
      </c>
      <c r="I1863" s="232" t="s">
        <v>98</v>
      </c>
      <c r="J1863" s="231" t="s">
        <v>2913</v>
      </c>
      <c r="K1863" s="230" t="s">
        <v>128</v>
      </c>
      <c r="L1863" s="230" t="s">
        <v>1578</v>
      </c>
      <c r="M1863" s="233">
        <v>103136.47395092223</v>
      </c>
      <c r="N1863" s="234" t="s">
        <v>8271</v>
      </c>
      <c r="O1863" s="230" t="s">
        <v>1579</v>
      </c>
      <c r="P1863" s="230" t="s">
        <v>46</v>
      </c>
      <c r="Q1863" s="233">
        <v>0</v>
      </c>
      <c r="R1863" s="234">
        <v>0</v>
      </c>
      <c r="S1863" s="235" t="s">
        <v>46</v>
      </c>
      <c r="T1863" s="236"/>
      <c r="U1863" s="237"/>
      <c r="V1863" s="238" t="s">
        <v>104</v>
      </c>
      <c r="W1863" s="236">
        <v>0</v>
      </c>
      <c r="X1863" s="237" t="s">
        <v>46</v>
      </c>
      <c r="Y1863" s="239">
        <v>0</v>
      </c>
      <c r="Z1863" s="237" t="s">
        <v>46</v>
      </c>
      <c r="AA1863" s="239">
        <v>0</v>
      </c>
      <c r="AB1863" s="240" t="s">
        <v>46</v>
      </c>
      <c r="AC1863" s="241" t="s">
        <v>46</v>
      </c>
      <c r="AD1863" s="241" t="s">
        <v>46</v>
      </c>
      <c r="AE1863" s="237"/>
      <c r="AF1863" s="237"/>
      <c r="AG1863" s="237"/>
      <c r="AH1863" s="237"/>
      <c r="AI1863" s="237" t="s">
        <v>2201</v>
      </c>
      <c r="AJ1863" s="237" t="s">
        <v>2334</v>
      </c>
      <c r="AK1863" s="237" t="s">
        <v>94</v>
      </c>
      <c r="AL1863" s="237" t="s">
        <v>195</v>
      </c>
      <c r="AM1863" s="242">
        <v>4</v>
      </c>
    </row>
    <row r="1864" spans="2:39">
      <c r="B1864" s="228" t="s">
        <v>7542</v>
      </c>
      <c r="C1864" s="229" t="s">
        <v>7936</v>
      </c>
      <c r="D1864" s="230" t="s">
        <v>46</v>
      </c>
      <c r="E1864" s="231" t="s">
        <v>38</v>
      </c>
      <c r="F1864" s="231" t="s">
        <v>97</v>
      </c>
      <c r="G1864" s="231" t="s">
        <v>35</v>
      </c>
      <c r="H1864" s="231" t="s">
        <v>7652</v>
      </c>
      <c r="I1864" s="232" t="s">
        <v>98</v>
      </c>
      <c r="J1864" s="231" t="s">
        <v>2913</v>
      </c>
      <c r="K1864" s="230" t="s">
        <v>128</v>
      </c>
      <c r="L1864" s="230" t="s">
        <v>1578</v>
      </c>
      <c r="M1864" s="233">
        <v>68460.181966619712</v>
      </c>
      <c r="N1864" s="234" t="s">
        <v>8271</v>
      </c>
      <c r="O1864" s="230" t="s">
        <v>1579</v>
      </c>
      <c r="P1864" s="230" t="s">
        <v>46</v>
      </c>
      <c r="Q1864" s="233">
        <v>0</v>
      </c>
      <c r="R1864" s="234">
        <v>0</v>
      </c>
      <c r="S1864" s="235" t="s">
        <v>46</v>
      </c>
      <c r="T1864" s="236"/>
      <c r="U1864" s="237"/>
      <c r="V1864" s="238" t="s">
        <v>104</v>
      </c>
      <c r="W1864" s="236">
        <v>0</v>
      </c>
      <c r="X1864" s="237" t="s">
        <v>46</v>
      </c>
      <c r="Y1864" s="239">
        <v>0</v>
      </c>
      <c r="Z1864" s="237" t="s">
        <v>46</v>
      </c>
      <c r="AA1864" s="239">
        <v>0</v>
      </c>
      <c r="AB1864" s="240" t="s">
        <v>46</v>
      </c>
      <c r="AC1864" s="241" t="s">
        <v>46</v>
      </c>
      <c r="AD1864" s="241" t="s">
        <v>46</v>
      </c>
      <c r="AE1864" s="237"/>
      <c r="AF1864" s="237"/>
      <c r="AG1864" s="237"/>
      <c r="AH1864" s="237"/>
      <c r="AI1864" s="237" t="s">
        <v>2201</v>
      </c>
      <c r="AJ1864" s="237" t="s">
        <v>2334</v>
      </c>
      <c r="AK1864" s="237" t="s">
        <v>94</v>
      </c>
      <c r="AL1864" s="237" t="s">
        <v>198</v>
      </c>
      <c r="AM1864" s="242">
        <v>4</v>
      </c>
    </row>
    <row r="1865" spans="2:39">
      <c r="B1865" s="228" t="s">
        <v>7543</v>
      </c>
      <c r="C1865" s="229" t="s">
        <v>7937</v>
      </c>
      <c r="D1865" s="230" t="s">
        <v>46</v>
      </c>
      <c r="E1865" s="231" t="s">
        <v>38</v>
      </c>
      <c r="F1865" s="231" t="s">
        <v>97</v>
      </c>
      <c r="G1865" s="231" t="s">
        <v>35</v>
      </c>
      <c r="H1865" s="231" t="s">
        <v>7652</v>
      </c>
      <c r="I1865" s="232" t="s">
        <v>98</v>
      </c>
      <c r="J1865" s="231" t="s">
        <v>2913</v>
      </c>
      <c r="K1865" s="230" t="s">
        <v>128</v>
      </c>
      <c r="L1865" s="230" t="s">
        <v>1578</v>
      </c>
      <c r="M1865" s="233">
        <v>103136.47395092223</v>
      </c>
      <c r="N1865" s="234" t="s">
        <v>8271</v>
      </c>
      <c r="O1865" s="230" t="s">
        <v>1579</v>
      </c>
      <c r="P1865" s="230" t="s">
        <v>46</v>
      </c>
      <c r="Q1865" s="233">
        <v>0</v>
      </c>
      <c r="R1865" s="234">
        <v>0</v>
      </c>
      <c r="S1865" s="235" t="s">
        <v>46</v>
      </c>
      <c r="T1865" s="236"/>
      <c r="U1865" s="237"/>
      <c r="V1865" s="238" t="s">
        <v>104</v>
      </c>
      <c r="W1865" s="236">
        <v>0</v>
      </c>
      <c r="X1865" s="237" t="s">
        <v>46</v>
      </c>
      <c r="Y1865" s="239">
        <v>0</v>
      </c>
      <c r="Z1865" s="237" t="s">
        <v>46</v>
      </c>
      <c r="AA1865" s="239">
        <v>0</v>
      </c>
      <c r="AB1865" s="240" t="s">
        <v>46</v>
      </c>
      <c r="AC1865" s="241" t="s">
        <v>46</v>
      </c>
      <c r="AD1865" s="241" t="s">
        <v>46</v>
      </c>
      <c r="AE1865" s="237"/>
      <c r="AF1865" s="237"/>
      <c r="AG1865" s="237"/>
      <c r="AH1865" s="237"/>
      <c r="AI1865" s="237" t="s">
        <v>2201</v>
      </c>
      <c r="AJ1865" s="237" t="s">
        <v>2334</v>
      </c>
      <c r="AK1865" s="237" t="s">
        <v>94</v>
      </c>
      <c r="AL1865" s="237" t="s">
        <v>200</v>
      </c>
      <c r="AM1865" s="242">
        <v>4</v>
      </c>
    </row>
    <row r="1866" spans="2:39">
      <c r="B1866" s="228" t="s">
        <v>7540</v>
      </c>
      <c r="C1866" s="229" t="s">
        <v>7938</v>
      </c>
      <c r="D1866" s="230" t="s">
        <v>46</v>
      </c>
      <c r="E1866" s="231" t="s">
        <v>38</v>
      </c>
      <c r="F1866" s="231" t="s">
        <v>97</v>
      </c>
      <c r="G1866" s="231" t="s">
        <v>35</v>
      </c>
      <c r="H1866" s="231" t="s">
        <v>7652</v>
      </c>
      <c r="I1866" s="232" t="s">
        <v>98</v>
      </c>
      <c r="J1866" s="231" t="s">
        <v>2913</v>
      </c>
      <c r="K1866" s="230" t="s">
        <v>128</v>
      </c>
      <c r="L1866" s="230" t="s">
        <v>1578</v>
      </c>
      <c r="M1866" s="233">
        <v>56927.326847224504</v>
      </c>
      <c r="N1866" s="234" t="s">
        <v>8271</v>
      </c>
      <c r="O1866" s="230" t="s">
        <v>1579</v>
      </c>
      <c r="P1866" s="230" t="s">
        <v>46</v>
      </c>
      <c r="Q1866" s="233">
        <v>0</v>
      </c>
      <c r="R1866" s="234">
        <v>0</v>
      </c>
      <c r="S1866" s="235" t="s">
        <v>46</v>
      </c>
      <c r="T1866" s="236"/>
      <c r="U1866" s="237"/>
      <c r="V1866" s="238" t="s">
        <v>104</v>
      </c>
      <c r="W1866" s="236">
        <v>0</v>
      </c>
      <c r="X1866" s="237" t="s">
        <v>46</v>
      </c>
      <c r="Y1866" s="239">
        <v>0</v>
      </c>
      <c r="Z1866" s="237" t="s">
        <v>46</v>
      </c>
      <c r="AA1866" s="239">
        <v>0</v>
      </c>
      <c r="AB1866" s="240" t="s">
        <v>46</v>
      </c>
      <c r="AC1866" s="241" t="s">
        <v>46</v>
      </c>
      <c r="AD1866" s="241" t="s">
        <v>46</v>
      </c>
      <c r="AE1866" s="237"/>
      <c r="AF1866" s="237"/>
      <c r="AG1866" s="237"/>
      <c r="AH1866" s="237"/>
      <c r="AI1866" s="237" t="s">
        <v>2201</v>
      </c>
      <c r="AJ1866" s="237" t="s">
        <v>2334</v>
      </c>
      <c r="AK1866" s="237" t="s">
        <v>94</v>
      </c>
      <c r="AL1866" s="237" t="s">
        <v>203</v>
      </c>
      <c r="AM1866" s="242">
        <v>4</v>
      </c>
    </row>
    <row r="1867" spans="2:39">
      <c r="B1867" s="180" t="s">
        <v>2354</v>
      </c>
      <c r="C1867" s="181" t="s">
        <v>2355</v>
      </c>
      <c r="D1867" s="182" t="s">
        <v>46</v>
      </c>
      <c r="E1867" s="183" t="s">
        <v>46</v>
      </c>
      <c r="F1867" s="183" t="s">
        <v>46</v>
      </c>
      <c r="G1867" s="183" t="s">
        <v>46</v>
      </c>
      <c r="H1867" s="183" t="s">
        <v>46</v>
      </c>
      <c r="I1867" s="184" t="s">
        <v>46</v>
      </c>
      <c r="J1867" s="183" t="s">
        <v>46</v>
      </c>
      <c r="K1867" s="182" t="s">
        <v>46</v>
      </c>
      <c r="L1867" s="182" t="s">
        <v>46</v>
      </c>
      <c r="M1867" s="185">
        <v>0</v>
      </c>
      <c r="N1867" s="186" t="s">
        <v>46</v>
      </c>
      <c r="O1867" s="182" t="s">
        <v>46</v>
      </c>
      <c r="P1867" s="182" t="s">
        <v>46</v>
      </c>
      <c r="Q1867" s="185">
        <v>0</v>
      </c>
      <c r="R1867" s="186">
        <v>0</v>
      </c>
      <c r="S1867" s="187" t="s">
        <v>46</v>
      </c>
      <c r="T1867" s="36"/>
      <c r="U1867" s="35"/>
      <c r="V1867" s="188" t="s">
        <v>46</v>
      </c>
      <c r="W1867" s="36">
        <v>0</v>
      </c>
      <c r="X1867" s="35" t="s">
        <v>46</v>
      </c>
      <c r="Y1867" s="38">
        <v>0</v>
      </c>
      <c r="Z1867" s="35" t="s">
        <v>46</v>
      </c>
      <c r="AA1867" s="38">
        <v>0</v>
      </c>
      <c r="AB1867" s="39" t="s">
        <v>46</v>
      </c>
      <c r="AC1867" s="34" t="s">
        <v>46</v>
      </c>
      <c r="AD1867" s="34" t="s">
        <v>46</v>
      </c>
      <c r="AE1867" s="35"/>
      <c r="AF1867" s="35"/>
      <c r="AG1867" s="35"/>
      <c r="AH1867" s="35"/>
      <c r="AI1867" s="35" t="s">
        <v>2201</v>
      </c>
      <c r="AJ1867" s="35" t="s">
        <v>2356</v>
      </c>
      <c r="AK1867" s="35" t="s">
        <v>46</v>
      </c>
      <c r="AL1867" s="35" t="s">
        <v>46</v>
      </c>
      <c r="AM1867" s="40">
        <v>2</v>
      </c>
    </row>
    <row r="1868" spans="2:39">
      <c r="B1868" s="189" t="s">
        <v>2357</v>
      </c>
      <c r="C1868" s="190" t="s">
        <v>2355</v>
      </c>
      <c r="D1868" s="191" t="s">
        <v>46</v>
      </c>
      <c r="E1868" s="192" t="s">
        <v>46</v>
      </c>
      <c r="F1868" s="192" t="s">
        <v>46</v>
      </c>
      <c r="G1868" s="192" t="s">
        <v>46</v>
      </c>
      <c r="H1868" s="192" t="s">
        <v>46</v>
      </c>
      <c r="I1868" s="193" t="s">
        <v>46</v>
      </c>
      <c r="J1868" s="192" t="s">
        <v>46</v>
      </c>
      <c r="K1868" s="191" t="s">
        <v>46</v>
      </c>
      <c r="L1868" s="191" t="s">
        <v>46</v>
      </c>
      <c r="M1868" s="194">
        <v>0</v>
      </c>
      <c r="N1868" s="195" t="s">
        <v>46</v>
      </c>
      <c r="O1868" s="191" t="s">
        <v>46</v>
      </c>
      <c r="P1868" s="191" t="s">
        <v>46</v>
      </c>
      <c r="Q1868" s="194">
        <v>0</v>
      </c>
      <c r="R1868" s="195">
        <v>0</v>
      </c>
      <c r="S1868" s="196" t="s">
        <v>46</v>
      </c>
      <c r="T1868" s="44"/>
      <c r="U1868" s="43"/>
      <c r="V1868" s="197" t="s">
        <v>46</v>
      </c>
      <c r="W1868" s="44">
        <v>0</v>
      </c>
      <c r="X1868" s="43" t="s">
        <v>46</v>
      </c>
      <c r="Y1868" s="46">
        <v>0</v>
      </c>
      <c r="Z1868" s="43" t="s">
        <v>46</v>
      </c>
      <c r="AA1868" s="46">
        <v>0</v>
      </c>
      <c r="AB1868" s="47" t="s">
        <v>46</v>
      </c>
      <c r="AC1868" s="42" t="s">
        <v>46</v>
      </c>
      <c r="AD1868" s="42" t="s">
        <v>46</v>
      </c>
      <c r="AE1868" s="43"/>
      <c r="AF1868" s="43"/>
      <c r="AG1868" s="43"/>
      <c r="AH1868" s="43"/>
      <c r="AI1868" s="43" t="s">
        <v>2201</v>
      </c>
      <c r="AJ1868" s="43" t="s">
        <v>2356</v>
      </c>
      <c r="AK1868" s="43" t="s">
        <v>94</v>
      </c>
      <c r="AL1868" s="43" t="s">
        <v>46</v>
      </c>
      <c r="AM1868" s="48">
        <v>3</v>
      </c>
    </row>
    <row r="1869" spans="2:39">
      <c r="B1869" s="228" t="s">
        <v>2358</v>
      </c>
      <c r="C1869" s="229" t="s">
        <v>2359</v>
      </c>
      <c r="D1869" s="230" t="s">
        <v>46</v>
      </c>
      <c r="E1869" s="231" t="s">
        <v>46</v>
      </c>
      <c r="F1869" s="231" t="s">
        <v>46</v>
      </c>
      <c r="G1869" s="231" t="s">
        <v>46</v>
      </c>
      <c r="H1869" s="231" t="s">
        <v>46</v>
      </c>
      <c r="I1869" s="232" t="s">
        <v>46</v>
      </c>
      <c r="J1869" s="231" t="s">
        <v>46</v>
      </c>
      <c r="K1869" s="230" t="s">
        <v>46</v>
      </c>
      <c r="L1869" s="230" t="s">
        <v>46</v>
      </c>
      <c r="M1869" s="233">
        <v>0</v>
      </c>
      <c r="N1869" s="234" t="s">
        <v>46</v>
      </c>
      <c r="O1869" s="230" t="s">
        <v>46</v>
      </c>
      <c r="P1869" s="230" t="s">
        <v>46</v>
      </c>
      <c r="Q1869" s="233">
        <v>0</v>
      </c>
      <c r="R1869" s="234">
        <v>0</v>
      </c>
      <c r="S1869" s="235" t="s">
        <v>46</v>
      </c>
      <c r="T1869" s="236"/>
      <c r="U1869" s="237"/>
      <c r="V1869" s="238" t="s">
        <v>46</v>
      </c>
      <c r="W1869" s="236">
        <v>0</v>
      </c>
      <c r="X1869" s="237" t="s">
        <v>46</v>
      </c>
      <c r="Y1869" s="239">
        <v>0</v>
      </c>
      <c r="Z1869" s="237" t="s">
        <v>46</v>
      </c>
      <c r="AA1869" s="239">
        <v>0</v>
      </c>
      <c r="AB1869" s="240" t="s">
        <v>46</v>
      </c>
      <c r="AC1869" s="241" t="s">
        <v>46</v>
      </c>
      <c r="AD1869" s="241" t="s">
        <v>46</v>
      </c>
      <c r="AE1869" s="237"/>
      <c r="AF1869" s="237"/>
      <c r="AG1869" s="237"/>
      <c r="AH1869" s="237"/>
      <c r="AI1869" s="237" t="s">
        <v>2201</v>
      </c>
      <c r="AJ1869" s="237" t="s">
        <v>2356</v>
      </c>
      <c r="AK1869" s="237" t="s">
        <v>94</v>
      </c>
      <c r="AL1869" s="237" t="s">
        <v>109</v>
      </c>
      <c r="AM1869" s="242">
        <v>4</v>
      </c>
    </row>
    <row r="1870" spans="2:39">
      <c r="B1870" s="228" t="s">
        <v>2360</v>
      </c>
      <c r="C1870" s="229" t="s">
        <v>7939</v>
      </c>
      <c r="D1870" s="230" t="s">
        <v>46</v>
      </c>
      <c r="E1870" s="231" t="s">
        <v>38</v>
      </c>
      <c r="F1870" s="231" t="s">
        <v>97</v>
      </c>
      <c r="G1870" s="231" t="s">
        <v>35</v>
      </c>
      <c r="H1870" s="231" t="s">
        <v>7652</v>
      </c>
      <c r="I1870" s="232" t="s">
        <v>98</v>
      </c>
      <c r="J1870" s="231" t="s">
        <v>2913</v>
      </c>
      <c r="K1870" s="230" t="s">
        <v>128</v>
      </c>
      <c r="L1870" s="230" t="s">
        <v>1578</v>
      </c>
      <c r="M1870" s="233">
        <v>73309.298226237166</v>
      </c>
      <c r="N1870" s="234" t="s">
        <v>8271</v>
      </c>
      <c r="O1870" s="230" t="s">
        <v>1579</v>
      </c>
      <c r="P1870" s="230" t="s">
        <v>46</v>
      </c>
      <c r="Q1870" s="233">
        <v>0</v>
      </c>
      <c r="R1870" s="234">
        <v>0</v>
      </c>
      <c r="S1870" s="235" t="s">
        <v>46</v>
      </c>
      <c r="T1870" s="236"/>
      <c r="U1870" s="237"/>
      <c r="V1870" s="238" t="s">
        <v>104</v>
      </c>
      <c r="W1870" s="236">
        <v>0</v>
      </c>
      <c r="X1870" s="237" t="s">
        <v>46</v>
      </c>
      <c r="Y1870" s="239">
        <v>0</v>
      </c>
      <c r="Z1870" s="237" t="s">
        <v>46</v>
      </c>
      <c r="AA1870" s="239">
        <v>0</v>
      </c>
      <c r="AB1870" s="240" t="s">
        <v>46</v>
      </c>
      <c r="AC1870" s="241" t="s">
        <v>46</v>
      </c>
      <c r="AD1870" s="241" t="s">
        <v>46</v>
      </c>
      <c r="AE1870" s="237"/>
      <c r="AF1870" s="237"/>
      <c r="AG1870" s="237"/>
      <c r="AH1870" s="237"/>
      <c r="AI1870" s="237" t="s">
        <v>2201</v>
      </c>
      <c r="AJ1870" s="237" t="s">
        <v>2356</v>
      </c>
      <c r="AK1870" s="237" t="s">
        <v>94</v>
      </c>
      <c r="AL1870" s="237" t="s">
        <v>111</v>
      </c>
      <c r="AM1870" s="242">
        <v>4</v>
      </c>
    </row>
    <row r="1871" spans="2:39">
      <c r="B1871" s="228" t="s">
        <v>2361</v>
      </c>
      <c r="C1871" s="229" t="s">
        <v>2362</v>
      </c>
      <c r="D1871" s="230" t="s">
        <v>46</v>
      </c>
      <c r="E1871" s="231" t="s">
        <v>46</v>
      </c>
      <c r="F1871" s="231" t="s">
        <v>46</v>
      </c>
      <c r="G1871" s="231" t="s">
        <v>46</v>
      </c>
      <c r="H1871" s="231" t="s">
        <v>46</v>
      </c>
      <c r="I1871" s="232" t="s">
        <v>46</v>
      </c>
      <c r="J1871" s="231" t="s">
        <v>46</v>
      </c>
      <c r="K1871" s="230" t="s">
        <v>46</v>
      </c>
      <c r="L1871" s="230" t="s">
        <v>46</v>
      </c>
      <c r="M1871" s="233">
        <v>0</v>
      </c>
      <c r="N1871" s="234" t="s">
        <v>46</v>
      </c>
      <c r="O1871" s="230" t="s">
        <v>46</v>
      </c>
      <c r="P1871" s="230" t="s">
        <v>46</v>
      </c>
      <c r="Q1871" s="233">
        <v>0</v>
      </c>
      <c r="R1871" s="234">
        <v>0</v>
      </c>
      <c r="S1871" s="235" t="s">
        <v>46</v>
      </c>
      <c r="T1871" s="236"/>
      <c r="U1871" s="237"/>
      <c r="V1871" s="238" t="s">
        <v>46</v>
      </c>
      <c r="W1871" s="236">
        <v>0</v>
      </c>
      <c r="X1871" s="237" t="s">
        <v>46</v>
      </c>
      <c r="Y1871" s="239">
        <v>0</v>
      </c>
      <c r="Z1871" s="237" t="s">
        <v>46</v>
      </c>
      <c r="AA1871" s="239">
        <v>0</v>
      </c>
      <c r="AB1871" s="240" t="s">
        <v>46</v>
      </c>
      <c r="AC1871" s="241" t="s">
        <v>46</v>
      </c>
      <c r="AD1871" s="241" t="s">
        <v>46</v>
      </c>
      <c r="AE1871" s="237"/>
      <c r="AF1871" s="237"/>
      <c r="AG1871" s="237"/>
      <c r="AH1871" s="237"/>
      <c r="AI1871" s="237" t="s">
        <v>2201</v>
      </c>
      <c r="AJ1871" s="237" t="s">
        <v>2356</v>
      </c>
      <c r="AK1871" s="237" t="s">
        <v>94</v>
      </c>
      <c r="AL1871" s="237" t="s">
        <v>112</v>
      </c>
      <c r="AM1871" s="242">
        <v>4</v>
      </c>
    </row>
    <row r="1872" spans="2:39">
      <c r="B1872" s="228" t="s">
        <v>2363</v>
      </c>
      <c r="C1872" s="229" t="s">
        <v>2364</v>
      </c>
      <c r="D1872" s="230" t="s">
        <v>46</v>
      </c>
      <c r="E1872" s="231" t="s">
        <v>38</v>
      </c>
      <c r="F1872" s="231" t="s">
        <v>97</v>
      </c>
      <c r="G1872" s="231" t="s">
        <v>35</v>
      </c>
      <c r="H1872" s="231" t="s">
        <v>7652</v>
      </c>
      <c r="I1872" s="232" t="s">
        <v>98</v>
      </c>
      <c r="J1872" s="231" t="s">
        <v>2913</v>
      </c>
      <c r="K1872" s="230" t="s">
        <v>128</v>
      </c>
      <c r="L1872" s="230" t="s">
        <v>1578</v>
      </c>
      <c r="M1872" s="233">
        <v>37420.412006409795</v>
      </c>
      <c r="N1872" s="234" t="s">
        <v>8271</v>
      </c>
      <c r="O1872" s="230" t="s">
        <v>1579</v>
      </c>
      <c r="P1872" s="230" t="s">
        <v>46</v>
      </c>
      <c r="Q1872" s="233">
        <v>0</v>
      </c>
      <c r="R1872" s="234">
        <v>0</v>
      </c>
      <c r="S1872" s="235" t="s">
        <v>46</v>
      </c>
      <c r="T1872" s="236"/>
      <c r="U1872" s="237"/>
      <c r="V1872" s="238" t="s">
        <v>104</v>
      </c>
      <c r="W1872" s="236">
        <v>0</v>
      </c>
      <c r="X1872" s="237" t="s">
        <v>46</v>
      </c>
      <c r="Y1872" s="239">
        <v>0</v>
      </c>
      <c r="Z1872" s="237" t="s">
        <v>46</v>
      </c>
      <c r="AA1872" s="239">
        <v>0</v>
      </c>
      <c r="AB1872" s="240" t="s">
        <v>46</v>
      </c>
      <c r="AC1872" s="241" t="s">
        <v>46</v>
      </c>
      <c r="AD1872" s="241" t="s">
        <v>46</v>
      </c>
      <c r="AE1872" s="237"/>
      <c r="AF1872" s="237"/>
      <c r="AG1872" s="237"/>
      <c r="AH1872" s="237"/>
      <c r="AI1872" s="237" t="s">
        <v>2201</v>
      </c>
      <c r="AJ1872" s="237" t="s">
        <v>2356</v>
      </c>
      <c r="AK1872" s="237" t="s">
        <v>94</v>
      </c>
      <c r="AL1872" s="237" t="s">
        <v>113</v>
      </c>
      <c r="AM1872" s="242">
        <v>4</v>
      </c>
    </row>
    <row r="1873" spans="2:39">
      <c r="B1873" s="228" t="s">
        <v>2365</v>
      </c>
      <c r="C1873" s="229" t="s">
        <v>7940</v>
      </c>
      <c r="D1873" s="230" t="s">
        <v>46</v>
      </c>
      <c r="E1873" s="231" t="s">
        <v>38</v>
      </c>
      <c r="F1873" s="231" t="s">
        <v>97</v>
      </c>
      <c r="G1873" s="231" t="s">
        <v>35</v>
      </c>
      <c r="H1873" s="231" t="s">
        <v>7652</v>
      </c>
      <c r="I1873" s="232" t="s">
        <v>98</v>
      </c>
      <c r="J1873" s="231" t="s">
        <v>2913</v>
      </c>
      <c r="K1873" s="230" t="s">
        <v>128</v>
      </c>
      <c r="L1873" s="230" t="s">
        <v>1578</v>
      </c>
      <c r="M1873" s="233">
        <v>68460.181966619712</v>
      </c>
      <c r="N1873" s="234" t="s">
        <v>8271</v>
      </c>
      <c r="O1873" s="230" t="s">
        <v>1579</v>
      </c>
      <c r="P1873" s="230" t="s">
        <v>46</v>
      </c>
      <c r="Q1873" s="233">
        <v>0</v>
      </c>
      <c r="R1873" s="234">
        <v>0</v>
      </c>
      <c r="S1873" s="235" t="s">
        <v>46</v>
      </c>
      <c r="T1873" s="236"/>
      <c r="U1873" s="237"/>
      <c r="V1873" s="238" t="s">
        <v>104</v>
      </c>
      <c r="W1873" s="236">
        <v>0</v>
      </c>
      <c r="X1873" s="237" t="s">
        <v>46</v>
      </c>
      <c r="Y1873" s="239">
        <v>0</v>
      </c>
      <c r="Z1873" s="237" t="s">
        <v>46</v>
      </c>
      <c r="AA1873" s="239">
        <v>0</v>
      </c>
      <c r="AB1873" s="240" t="s">
        <v>46</v>
      </c>
      <c r="AC1873" s="241" t="s">
        <v>46</v>
      </c>
      <c r="AD1873" s="241" t="s">
        <v>46</v>
      </c>
      <c r="AE1873" s="237"/>
      <c r="AF1873" s="237"/>
      <c r="AG1873" s="237"/>
      <c r="AH1873" s="237"/>
      <c r="AI1873" s="237" t="s">
        <v>2201</v>
      </c>
      <c r="AJ1873" s="237" t="s">
        <v>2356</v>
      </c>
      <c r="AK1873" s="237" t="s">
        <v>94</v>
      </c>
      <c r="AL1873" s="237" t="s">
        <v>115</v>
      </c>
      <c r="AM1873" s="242">
        <v>4</v>
      </c>
    </row>
    <row r="1874" spans="2:39">
      <c r="B1874" s="228" t="s">
        <v>2366</v>
      </c>
      <c r="C1874" s="229" t="s">
        <v>2367</v>
      </c>
      <c r="D1874" s="230" t="s">
        <v>46</v>
      </c>
      <c r="E1874" s="231" t="s">
        <v>38</v>
      </c>
      <c r="F1874" s="231" t="s">
        <v>97</v>
      </c>
      <c r="G1874" s="231" t="s">
        <v>35</v>
      </c>
      <c r="H1874" s="231" t="s">
        <v>7652</v>
      </c>
      <c r="I1874" s="232" t="s">
        <v>98</v>
      </c>
      <c r="J1874" s="231" t="s">
        <v>2913</v>
      </c>
      <c r="K1874" s="230" t="s">
        <v>128</v>
      </c>
      <c r="L1874" s="230" t="s">
        <v>1578</v>
      </c>
      <c r="M1874" s="233">
        <v>137863.71966908057</v>
      </c>
      <c r="N1874" s="234" t="s">
        <v>8271</v>
      </c>
      <c r="O1874" s="230" t="s">
        <v>1579</v>
      </c>
      <c r="P1874" s="230" t="s">
        <v>46</v>
      </c>
      <c r="Q1874" s="233">
        <v>0</v>
      </c>
      <c r="R1874" s="234">
        <v>0</v>
      </c>
      <c r="S1874" s="235" t="s">
        <v>46</v>
      </c>
      <c r="T1874" s="236"/>
      <c r="U1874" s="237"/>
      <c r="V1874" s="238" t="s">
        <v>104</v>
      </c>
      <c r="W1874" s="236">
        <v>0</v>
      </c>
      <c r="X1874" s="237" t="s">
        <v>46</v>
      </c>
      <c r="Y1874" s="239">
        <v>0</v>
      </c>
      <c r="Z1874" s="237" t="s">
        <v>46</v>
      </c>
      <c r="AA1874" s="239">
        <v>0</v>
      </c>
      <c r="AB1874" s="240" t="s">
        <v>46</v>
      </c>
      <c r="AC1874" s="241" t="s">
        <v>46</v>
      </c>
      <c r="AD1874" s="241" t="s">
        <v>46</v>
      </c>
      <c r="AE1874" s="237"/>
      <c r="AF1874" s="237"/>
      <c r="AG1874" s="237"/>
      <c r="AH1874" s="237"/>
      <c r="AI1874" s="237" t="s">
        <v>2201</v>
      </c>
      <c r="AJ1874" s="237" t="s">
        <v>2356</v>
      </c>
      <c r="AK1874" s="237" t="s">
        <v>94</v>
      </c>
      <c r="AL1874" s="237" t="s">
        <v>167</v>
      </c>
      <c r="AM1874" s="242">
        <v>4</v>
      </c>
    </row>
    <row r="1875" spans="2:39">
      <c r="B1875" s="228" t="s">
        <v>2368</v>
      </c>
      <c r="C1875" s="229" t="s">
        <v>2369</v>
      </c>
      <c r="D1875" s="230" t="s">
        <v>46</v>
      </c>
      <c r="E1875" s="231" t="s">
        <v>38</v>
      </c>
      <c r="F1875" s="231" t="s">
        <v>97</v>
      </c>
      <c r="G1875" s="231" t="s">
        <v>35</v>
      </c>
      <c r="H1875" s="231" t="s">
        <v>7652</v>
      </c>
      <c r="I1875" s="232" t="s">
        <v>98</v>
      </c>
      <c r="J1875" s="231" t="s">
        <v>2913</v>
      </c>
      <c r="K1875" s="230" t="s">
        <v>128</v>
      </c>
      <c r="L1875" s="230" t="s">
        <v>1578</v>
      </c>
      <c r="M1875" s="233">
        <v>80009.476645793955</v>
      </c>
      <c r="N1875" s="234" t="s">
        <v>8271</v>
      </c>
      <c r="O1875" s="230" t="s">
        <v>1579</v>
      </c>
      <c r="P1875" s="230" t="s">
        <v>46</v>
      </c>
      <c r="Q1875" s="233">
        <v>0</v>
      </c>
      <c r="R1875" s="234">
        <v>0</v>
      </c>
      <c r="S1875" s="235" t="s">
        <v>46</v>
      </c>
      <c r="T1875" s="236"/>
      <c r="U1875" s="237"/>
      <c r="V1875" s="238" t="s">
        <v>104</v>
      </c>
      <c r="W1875" s="236">
        <v>0</v>
      </c>
      <c r="X1875" s="237" t="s">
        <v>46</v>
      </c>
      <c r="Y1875" s="239">
        <v>0</v>
      </c>
      <c r="Z1875" s="237" t="s">
        <v>46</v>
      </c>
      <c r="AA1875" s="239">
        <v>0</v>
      </c>
      <c r="AB1875" s="240" t="s">
        <v>46</v>
      </c>
      <c r="AC1875" s="241" t="s">
        <v>46</v>
      </c>
      <c r="AD1875" s="241" t="s">
        <v>46</v>
      </c>
      <c r="AE1875" s="237"/>
      <c r="AF1875" s="237"/>
      <c r="AG1875" s="237"/>
      <c r="AH1875" s="237"/>
      <c r="AI1875" s="237" t="s">
        <v>2201</v>
      </c>
      <c r="AJ1875" s="237" t="s">
        <v>2356</v>
      </c>
      <c r="AK1875" s="237" t="s">
        <v>94</v>
      </c>
      <c r="AL1875" s="237" t="s">
        <v>189</v>
      </c>
      <c r="AM1875" s="242">
        <v>4</v>
      </c>
    </row>
    <row r="1876" spans="2:39">
      <c r="B1876" s="228" t="s">
        <v>2370</v>
      </c>
      <c r="C1876" s="229" t="s">
        <v>2371</v>
      </c>
      <c r="D1876" s="230" t="s">
        <v>46</v>
      </c>
      <c r="E1876" s="231" t="s">
        <v>38</v>
      </c>
      <c r="F1876" s="231" t="s">
        <v>97</v>
      </c>
      <c r="G1876" s="231" t="s">
        <v>35</v>
      </c>
      <c r="H1876" s="231" t="s">
        <v>7652</v>
      </c>
      <c r="I1876" s="232" t="s">
        <v>98</v>
      </c>
      <c r="J1876" s="231" t="s">
        <v>2913</v>
      </c>
      <c r="K1876" s="230" t="s">
        <v>128</v>
      </c>
      <c r="L1876" s="230" t="s">
        <v>1578</v>
      </c>
      <c r="M1876" s="233">
        <v>68460.181966619712</v>
      </c>
      <c r="N1876" s="234" t="s">
        <v>8271</v>
      </c>
      <c r="O1876" s="230" t="s">
        <v>1579</v>
      </c>
      <c r="P1876" s="230" t="s">
        <v>46</v>
      </c>
      <c r="Q1876" s="233">
        <v>0</v>
      </c>
      <c r="R1876" s="234">
        <v>0</v>
      </c>
      <c r="S1876" s="235" t="s">
        <v>46</v>
      </c>
      <c r="T1876" s="236"/>
      <c r="U1876" s="237"/>
      <c r="V1876" s="238" t="s">
        <v>104</v>
      </c>
      <c r="W1876" s="236">
        <v>0</v>
      </c>
      <c r="X1876" s="237" t="s">
        <v>46</v>
      </c>
      <c r="Y1876" s="239">
        <v>0</v>
      </c>
      <c r="Z1876" s="237" t="s">
        <v>46</v>
      </c>
      <c r="AA1876" s="239">
        <v>0</v>
      </c>
      <c r="AB1876" s="240" t="s">
        <v>46</v>
      </c>
      <c r="AC1876" s="241" t="s">
        <v>46</v>
      </c>
      <c r="AD1876" s="241" t="s">
        <v>46</v>
      </c>
      <c r="AE1876" s="237"/>
      <c r="AF1876" s="237"/>
      <c r="AG1876" s="237"/>
      <c r="AH1876" s="237"/>
      <c r="AI1876" s="237" t="s">
        <v>2201</v>
      </c>
      <c r="AJ1876" s="237" t="s">
        <v>2356</v>
      </c>
      <c r="AK1876" s="237" t="s">
        <v>94</v>
      </c>
      <c r="AL1876" s="237" t="s">
        <v>191</v>
      </c>
      <c r="AM1876" s="242">
        <v>4</v>
      </c>
    </row>
    <row r="1877" spans="2:39">
      <c r="B1877" s="228" t="s">
        <v>2372</v>
      </c>
      <c r="C1877" s="229" t="s">
        <v>2373</v>
      </c>
      <c r="D1877" s="230" t="s">
        <v>46</v>
      </c>
      <c r="E1877" s="231" t="s">
        <v>38</v>
      </c>
      <c r="F1877" s="231" t="s">
        <v>97</v>
      </c>
      <c r="G1877" s="231" t="s">
        <v>35</v>
      </c>
      <c r="H1877" s="231" t="s">
        <v>7652</v>
      </c>
      <c r="I1877" s="232" t="s">
        <v>98</v>
      </c>
      <c r="J1877" s="231" t="s">
        <v>7682</v>
      </c>
      <c r="K1877" s="230" t="s">
        <v>447</v>
      </c>
      <c r="L1877" s="230" t="s">
        <v>1578</v>
      </c>
      <c r="M1877" s="233">
        <v>250</v>
      </c>
      <c r="N1877" s="234" t="s">
        <v>8271</v>
      </c>
      <c r="O1877" s="230" t="s">
        <v>1579</v>
      </c>
      <c r="P1877" s="230" t="s">
        <v>46</v>
      </c>
      <c r="Q1877" s="233">
        <v>0</v>
      </c>
      <c r="R1877" s="234">
        <v>0</v>
      </c>
      <c r="S1877" s="235" t="s">
        <v>46</v>
      </c>
      <c r="T1877" s="236"/>
      <c r="U1877" s="237"/>
      <c r="V1877" s="238" t="s">
        <v>104</v>
      </c>
      <c r="W1877" s="236">
        <v>0</v>
      </c>
      <c r="X1877" s="237" t="s">
        <v>46</v>
      </c>
      <c r="Y1877" s="239">
        <v>0</v>
      </c>
      <c r="Z1877" s="237" t="s">
        <v>46</v>
      </c>
      <c r="AA1877" s="239">
        <v>0</v>
      </c>
      <c r="AB1877" s="240" t="s">
        <v>46</v>
      </c>
      <c r="AC1877" s="241" t="s">
        <v>46</v>
      </c>
      <c r="AD1877" s="241" t="s">
        <v>46</v>
      </c>
      <c r="AE1877" s="237"/>
      <c r="AF1877" s="237"/>
      <c r="AG1877" s="237"/>
      <c r="AH1877" s="237"/>
      <c r="AI1877" s="237" t="s">
        <v>2201</v>
      </c>
      <c r="AJ1877" s="237" t="s">
        <v>2356</v>
      </c>
      <c r="AK1877" s="237" t="s">
        <v>94</v>
      </c>
      <c r="AL1877" s="237" t="s">
        <v>193</v>
      </c>
      <c r="AM1877" s="242">
        <v>4</v>
      </c>
    </row>
    <row r="1878" spans="2:39">
      <c r="B1878" s="228" t="s">
        <v>2374</v>
      </c>
      <c r="C1878" s="229" t="s">
        <v>2375</v>
      </c>
      <c r="D1878" s="230" t="s">
        <v>46</v>
      </c>
      <c r="E1878" s="231" t="s">
        <v>38</v>
      </c>
      <c r="F1878" s="231" t="s">
        <v>97</v>
      </c>
      <c r="G1878" s="231" t="s">
        <v>35</v>
      </c>
      <c r="H1878" s="231" t="s">
        <v>7652</v>
      </c>
      <c r="I1878" s="232" t="s">
        <v>98</v>
      </c>
      <c r="J1878" s="231" t="s">
        <v>2913</v>
      </c>
      <c r="K1878" s="230" t="s">
        <v>128</v>
      </c>
      <c r="L1878" s="230" t="s">
        <v>1578</v>
      </c>
      <c r="M1878" s="233">
        <v>60700.087116475115</v>
      </c>
      <c r="N1878" s="234" t="s">
        <v>8271</v>
      </c>
      <c r="O1878" s="230" t="s">
        <v>1579</v>
      </c>
      <c r="P1878" s="230" t="s">
        <v>46</v>
      </c>
      <c r="Q1878" s="233">
        <v>0</v>
      </c>
      <c r="R1878" s="234">
        <v>0</v>
      </c>
      <c r="S1878" s="235" t="s">
        <v>46</v>
      </c>
      <c r="T1878" s="236"/>
      <c r="U1878" s="237"/>
      <c r="V1878" s="238" t="s">
        <v>104</v>
      </c>
      <c r="W1878" s="236">
        <v>0</v>
      </c>
      <c r="X1878" s="237" t="s">
        <v>46</v>
      </c>
      <c r="Y1878" s="239">
        <v>0</v>
      </c>
      <c r="Z1878" s="237" t="s">
        <v>46</v>
      </c>
      <c r="AA1878" s="239">
        <v>0</v>
      </c>
      <c r="AB1878" s="240" t="s">
        <v>46</v>
      </c>
      <c r="AC1878" s="241" t="s">
        <v>46</v>
      </c>
      <c r="AD1878" s="241" t="s">
        <v>46</v>
      </c>
      <c r="AE1878" s="237"/>
      <c r="AF1878" s="237"/>
      <c r="AG1878" s="237"/>
      <c r="AH1878" s="237"/>
      <c r="AI1878" s="237" t="s">
        <v>2201</v>
      </c>
      <c r="AJ1878" s="237" t="s">
        <v>2356</v>
      </c>
      <c r="AK1878" s="237" t="s">
        <v>94</v>
      </c>
      <c r="AL1878" s="237" t="s">
        <v>195</v>
      </c>
      <c r="AM1878" s="242">
        <v>4</v>
      </c>
    </row>
    <row r="1879" spans="2:39">
      <c r="B1879" s="228" t="s">
        <v>2376</v>
      </c>
      <c r="C1879" s="229" t="s">
        <v>2377</v>
      </c>
      <c r="D1879" s="230" t="s">
        <v>46</v>
      </c>
      <c r="E1879" s="231" t="s">
        <v>38</v>
      </c>
      <c r="F1879" s="231" t="s">
        <v>97</v>
      </c>
      <c r="G1879" s="231" t="s">
        <v>35</v>
      </c>
      <c r="H1879" s="231" t="s">
        <v>7652</v>
      </c>
      <c r="I1879" s="232" t="s">
        <v>98</v>
      </c>
      <c r="J1879" s="231" t="s">
        <v>2913</v>
      </c>
      <c r="K1879" s="230" t="s">
        <v>128</v>
      </c>
      <c r="L1879" s="230" t="s">
        <v>1578</v>
      </c>
      <c r="M1879" s="233">
        <v>89256.723902441488</v>
      </c>
      <c r="N1879" s="234" t="s">
        <v>8271</v>
      </c>
      <c r="O1879" s="230" t="s">
        <v>1579</v>
      </c>
      <c r="P1879" s="230" t="s">
        <v>46</v>
      </c>
      <c r="Q1879" s="233">
        <v>0</v>
      </c>
      <c r="R1879" s="234">
        <v>0</v>
      </c>
      <c r="S1879" s="235" t="s">
        <v>46</v>
      </c>
      <c r="T1879" s="236"/>
      <c r="U1879" s="237"/>
      <c r="V1879" s="238" t="s">
        <v>104</v>
      </c>
      <c r="W1879" s="236">
        <v>0</v>
      </c>
      <c r="X1879" s="237" t="s">
        <v>46</v>
      </c>
      <c r="Y1879" s="239">
        <v>0</v>
      </c>
      <c r="Z1879" s="237" t="s">
        <v>46</v>
      </c>
      <c r="AA1879" s="239">
        <v>0</v>
      </c>
      <c r="AB1879" s="240" t="s">
        <v>46</v>
      </c>
      <c r="AC1879" s="241" t="s">
        <v>46</v>
      </c>
      <c r="AD1879" s="241" t="s">
        <v>46</v>
      </c>
      <c r="AE1879" s="237"/>
      <c r="AF1879" s="237"/>
      <c r="AG1879" s="237"/>
      <c r="AH1879" s="237"/>
      <c r="AI1879" s="237" t="s">
        <v>2201</v>
      </c>
      <c r="AJ1879" s="237" t="s">
        <v>2356</v>
      </c>
      <c r="AK1879" s="237" t="s">
        <v>94</v>
      </c>
      <c r="AL1879" s="237" t="s">
        <v>198</v>
      </c>
      <c r="AM1879" s="242">
        <v>4</v>
      </c>
    </row>
    <row r="1880" spans="2:39">
      <c r="B1880" s="228" t="s">
        <v>2378</v>
      </c>
      <c r="C1880" s="229" t="s">
        <v>2379</v>
      </c>
      <c r="D1880" s="230" t="s">
        <v>46</v>
      </c>
      <c r="E1880" s="231" t="s">
        <v>38</v>
      </c>
      <c r="F1880" s="231" t="s">
        <v>97</v>
      </c>
      <c r="G1880" s="231" t="s">
        <v>35</v>
      </c>
      <c r="H1880" s="231" t="s">
        <v>7652</v>
      </c>
      <c r="I1880" s="232" t="s">
        <v>98</v>
      </c>
      <c r="J1880" s="231" t="s">
        <v>2913</v>
      </c>
      <c r="K1880" s="230" t="s">
        <v>128</v>
      </c>
      <c r="L1880" s="230" t="s">
        <v>1578</v>
      </c>
      <c r="M1880" s="233">
        <v>60700.087116475115</v>
      </c>
      <c r="N1880" s="234" t="s">
        <v>8271</v>
      </c>
      <c r="O1880" s="230" t="s">
        <v>1579</v>
      </c>
      <c r="P1880" s="230" t="s">
        <v>46</v>
      </c>
      <c r="Q1880" s="233">
        <v>0</v>
      </c>
      <c r="R1880" s="234">
        <v>0</v>
      </c>
      <c r="S1880" s="235" t="s">
        <v>46</v>
      </c>
      <c r="T1880" s="236"/>
      <c r="U1880" s="237"/>
      <c r="V1880" s="238" t="s">
        <v>104</v>
      </c>
      <c r="W1880" s="236">
        <v>0</v>
      </c>
      <c r="X1880" s="237" t="s">
        <v>46</v>
      </c>
      <c r="Y1880" s="239">
        <v>0</v>
      </c>
      <c r="Z1880" s="237" t="s">
        <v>46</v>
      </c>
      <c r="AA1880" s="239">
        <v>0</v>
      </c>
      <c r="AB1880" s="240" t="s">
        <v>46</v>
      </c>
      <c r="AC1880" s="241" t="s">
        <v>46</v>
      </c>
      <c r="AD1880" s="241" t="s">
        <v>46</v>
      </c>
      <c r="AE1880" s="237"/>
      <c r="AF1880" s="237"/>
      <c r="AG1880" s="237"/>
      <c r="AH1880" s="237"/>
      <c r="AI1880" s="237" t="s">
        <v>2201</v>
      </c>
      <c r="AJ1880" s="237" t="s">
        <v>2356</v>
      </c>
      <c r="AK1880" s="237" t="s">
        <v>94</v>
      </c>
      <c r="AL1880" s="237" t="s">
        <v>200</v>
      </c>
      <c r="AM1880" s="242">
        <v>4</v>
      </c>
    </row>
    <row r="1881" spans="2:39">
      <c r="B1881" s="228" t="s">
        <v>2380</v>
      </c>
      <c r="C1881" s="229" t="s">
        <v>2381</v>
      </c>
      <c r="D1881" s="230" t="s">
        <v>46</v>
      </c>
      <c r="E1881" s="231" t="s">
        <v>38</v>
      </c>
      <c r="F1881" s="231" t="s">
        <v>97</v>
      </c>
      <c r="G1881" s="231" t="s">
        <v>35</v>
      </c>
      <c r="H1881" s="231" t="s">
        <v>7652</v>
      </c>
      <c r="I1881" s="232" t="s">
        <v>98</v>
      </c>
      <c r="J1881" s="231" t="s">
        <v>2913</v>
      </c>
      <c r="K1881" s="230" t="s">
        <v>128</v>
      </c>
      <c r="L1881" s="230" t="s">
        <v>1578</v>
      </c>
      <c r="M1881" s="233">
        <v>60700.848069979584</v>
      </c>
      <c r="N1881" s="234" t="s">
        <v>8271</v>
      </c>
      <c r="O1881" s="230" t="s">
        <v>1579</v>
      </c>
      <c r="P1881" s="230" t="s">
        <v>46</v>
      </c>
      <c r="Q1881" s="233">
        <v>0</v>
      </c>
      <c r="R1881" s="234">
        <v>0</v>
      </c>
      <c r="S1881" s="235" t="s">
        <v>46</v>
      </c>
      <c r="T1881" s="236"/>
      <c r="U1881" s="237"/>
      <c r="V1881" s="238" t="s">
        <v>104</v>
      </c>
      <c r="W1881" s="236">
        <v>0</v>
      </c>
      <c r="X1881" s="237" t="s">
        <v>46</v>
      </c>
      <c r="Y1881" s="239">
        <v>0</v>
      </c>
      <c r="Z1881" s="237" t="s">
        <v>46</v>
      </c>
      <c r="AA1881" s="239">
        <v>0</v>
      </c>
      <c r="AB1881" s="240" t="s">
        <v>46</v>
      </c>
      <c r="AC1881" s="241" t="s">
        <v>46</v>
      </c>
      <c r="AD1881" s="241" t="s">
        <v>46</v>
      </c>
      <c r="AE1881" s="237"/>
      <c r="AF1881" s="237"/>
      <c r="AG1881" s="237"/>
      <c r="AH1881" s="237"/>
      <c r="AI1881" s="237" t="s">
        <v>2201</v>
      </c>
      <c r="AJ1881" s="237" t="s">
        <v>2356</v>
      </c>
      <c r="AK1881" s="237" t="s">
        <v>94</v>
      </c>
      <c r="AL1881" s="237" t="s">
        <v>203</v>
      </c>
      <c r="AM1881" s="242">
        <v>4</v>
      </c>
    </row>
    <row r="1882" spans="2:39">
      <c r="B1882" s="228" t="s">
        <v>2382</v>
      </c>
      <c r="C1882" s="229" t="s">
        <v>2383</v>
      </c>
      <c r="D1882" s="230" t="s">
        <v>46</v>
      </c>
      <c r="E1882" s="231" t="s">
        <v>46</v>
      </c>
      <c r="F1882" s="231" t="s">
        <v>46</v>
      </c>
      <c r="G1882" s="231" t="s">
        <v>46</v>
      </c>
      <c r="H1882" s="231" t="s">
        <v>46</v>
      </c>
      <c r="I1882" s="232" t="s">
        <v>46</v>
      </c>
      <c r="J1882" s="231" t="s">
        <v>46</v>
      </c>
      <c r="K1882" s="230" t="s">
        <v>46</v>
      </c>
      <c r="L1882" s="230" t="s">
        <v>46</v>
      </c>
      <c r="M1882" s="233">
        <v>0</v>
      </c>
      <c r="N1882" s="234" t="s">
        <v>46</v>
      </c>
      <c r="O1882" s="230" t="s">
        <v>46</v>
      </c>
      <c r="P1882" s="230" t="s">
        <v>46</v>
      </c>
      <c r="Q1882" s="233">
        <v>0</v>
      </c>
      <c r="R1882" s="234">
        <v>0</v>
      </c>
      <c r="S1882" s="235" t="s">
        <v>46</v>
      </c>
      <c r="T1882" s="236"/>
      <c r="U1882" s="237"/>
      <c r="V1882" s="238" t="s">
        <v>46</v>
      </c>
      <c r="W1882" s="236">
        <v>0</v>
      </c>
      <c r="X1882" s="237" t="s">
        <v>46</v>
      </c>
      <c r="Y1882" s="239">
        <v>0</v>
      </c>
      <c r="Z1882" s="237" t="s">
        <v>46</v>
      </c>
      <c r="AA1882" s="239">
        <v>0</v>
      </c>
      <c r="AB1882" s="240" t="s">
        <v>46</v>
      </c>
      <c r="AC1882" s="241" t="s">
        <v>46</v>
      </c>
      <c r="AD1882" s="241" t="s">
        <v>46</v>
      </c>
      <c r="AE1882" s="237"/>
      <c r="AF1882" s="237"/>
      <c r="AG1882" s="237"/>
      <c r="AH1882" s="237"/>
      <c r="AI1882" s="237" t="s">
        <v>2201</v>
      </c>
      <c r="AJ1882" s="237" t="s">
        <v>2356</v>
      </c>
      <c r="AK1882" s="237" t="s">
        <v>94</v>
      </c>
      <c r="AL1882" s="237" t="s">
        <v>205</v>
      </c>
      <c r="AM1882" s="242">
        <v>4</v>
      </c>
    </row>
    <row r="1883" spans="2:39">
      <c r="B1883" s="228" t="s">
        <v>2384</v>
      </c>
      <c r="C1883" s="229" t="s">
        <v>2385</v>
      </c>
      <c r="D1883" s="230" t="s">
        <v>46</v>
      </c>
      <c r="E1883" s="231" t="s">
        <v>46</v>
      </c>
      <c r="F1883" s="231" t="s">
        <v>46</v>
      </c>
      <c r="G1883" s="231" t="s">
        <v>46</v>
      </c>
      <c r="H1883" s="231" t="s">
        <v>46</v>
      </c>
      <c r="I1883" s="232" t="s">
        <v>46</v>
      </c>
      <c r="J1883" s="231" t="s">
        <v>46</v>
      </c>
      <c r="K1883" s="230" t="s">
        <v>46</v>
      </c>
      <c r="L1883" s="230" t="s">
        <v>46</v>
      </c>
      <c r="M1883" s="233">
        <v>0</v>
      </c>
      <c r="N1883" s="234" t="s">
        <v>46</v>
      </c>
      <c r="O1883" s="230" t="s">
        <v>46</v>
      </c>
      <c r="P1883" s="230" t="s">
        <v>46</v>
      </c>
      <c r="Q1883" s="233">
        <v>0</v>
      </c>
      <c r="R1883" s="234">
        <v>0</v>
      </c>
      <c r="S1883" s="235" t="s">
        <v>46</v>
      </c>
      <c r="T1883" s="236"/>
      <c r="U1883" s="237"/>
      <c r="V1883" s="238" t="s">
        <v>46</v>
      </c>
      <c r="W1883" s="236">
        <v>0</v>
      </c>
      <c r="X1883" s="237" t="s">
        <v>46</v>
      </c>
      <c r="Y1883" s="239">
        <v>0</v>
      </c>
      <c r="Z1883" s="237" t="s">
        <v>46</v>
      </c>
      <c r="AA1883" s="239">
        <v>0</v>
      </c>
      <c r="AB1883" s="240" t="s">
        <v>46</v>
      </c>
      <c r="AC1883" s="241" t="s">
        <v>46</v>
      </c>
      <c r="AD1883" s="241" t="s">
        <v>46</v>
      </c>
      <c r="AE1883" s="237"/>
      <c r="AF1883" s="237"/>
      <c r="AG1883" s="237"/>
      <c r="AH1883" s="237"/>
      <c r="AI1883" s="237" t="s">
        <v>2201</v>
      </c>
      <c r="AJ1883" s="237" t="s">
        <v>2356</v>
      </c>
      <c r="AK1883" s="237" t="s">
        <v>94</v>
      </c>
      <c r="AL1883" s="237" t="s">
        <v>207</v>
      </c>
      <c r="AM1883" s="242">
        <v>4</v>
      </c>
    </row>
    <row r="1884" spans="2:39">
      <c r="B1884" s="228" t="s">
        <v>2386</v>
      </c>
      <c r="C1884" s="229" t="s">
        <v>2387</v>
      </c>
      <c r="D1884" s="230" t="s">
        <v>46</v>
      </c>
      <c r="E1884" s="231" t="s">
        <v>38</v>
      </c>
      <c r="F1884" s="231" t="s">
        <v>97</v>
      </c>
      <c r="G1884" s="231" t="s">
        <v>35</v>
      </c>
      <c r="H1884" s="231" t="s">
        <v>7652</v>
      </c>
      <c r="I1884" s="232" t="s">
        <v>98</v>
      </c>
      <c r="J1884" s="231" t="s">
        <v>2913</v>
      </c>
      <c r="K1884" s="230" t="s">
        <v>128</v>
      </c>
      <c r="L1884" s="230" t="s">
        <v>1578</v>
      </c>
      <c r="M1884" s="233">
        <v>103136.47395092223</v>
      </c>
      <c r="N1884" s="234" t="s">
        <v>8271</v>
      </c>
      <c r="O1884" s="230" t="s">
        <v>1579</v>
      </c>
      <c r="P1884" s="230" t="s">
        <v>46</v>
      </c>
      <c r="Q1884" s="233">
        <v>0</v>
      </c>
      <c r="R1884" s="234">
        <v>0</v>
      </c>
      <c r="S1884" s="235" t="s">
        <v>46</v>
      </c>
      <c r="T1884" s="236"/>
      <c r="U1884" s="237"/>
      <c r="V1884" s="238" t="s">
        <v>104</v>
      </c>
      <c r="W1884" s="236">
        <v>0</v>
      </c>
      <c r="X1884" s="237" t="s">
        <v>46</v>
      </c>
      <c r="Y1884" s="239">
        <v>0</v>
      </c>
      <c r="Z1884" s="237" t="s">
        <v>46</v>
      </c>
      <c r="AA1884" s="239">
        <v>0</v>
      </c>
      <c r="AB1884" s="240" t="s">
        <v>46</v>
      </c>
      <c r="AC1884" s="241" t="s">
        <v>46</v>
      </c>
      <c r="AD1884" s="241" t="s">
        <v>46</v>
      </c>
      <c r="AE1884" s="237"/>
      <c r="AF1884" s="237"/>
      <c r="AG1884" s="237"/>
      <c r="AH1884" s="237"/>
      <c r="AI1884" s="237" t="s">
        <v>2201</v>
      </c>
      <c r="AJ1884" s="237" t="s">
        <v>2356</v>
      </c>
      <c r="AK1884" s="237" t="s">
        <v>94</v>
      </c>
      <c r="AL1884" s="237" t="s">
        <v>209</v>
      </c>
      <c r="AM1884" s="242">
        <v>4</v>
      </c>
    </row>
    <row r="1885" spans="2:39">
      <c r="B1885" s="228" t="s">
        <v>2388</v>
      </c>
      <c r="C1885" s="229" t="s">
        <v>2389</v>
      </c>
      <c r="D1885" s="230" t="s">
        <v>46</v>
      </c>
      <c r="E1885" s="231" t="s">
        <v>38</v>
      </c>
      <c r="F1885" s="231" t="s">
        <v>97</v>
      </c>
      <c r="G1885" s="231" t="s">
        <v>35</v>
      </c>
      <c r="H1885" s="231" t="s">
        <v>7652</v>
      </c>
      <c r="I1885" s="232" t="s">
        <v>98</v>
      </c>
      <c r="J1885" s="231" t="s">
        <v>2913</v>
      </c>
      <c r="K1885" s="230" t="s">
        <v>128</v>
      </c>
      <c r="L1885" s="230" t="s">
        <v>1578</v>
      </c>
      <c r="M1885" s="233">
        <v>60700.848069979584</v>
      </c>
      <c r="N1885" s="234" t="s">
        <v>8271</v>
      </c>
      <c r="O1885" s="230" t="s">
        <v>1579</v>
      </c>
      <c r="P1885" s="230" t="s">
        <v>46</v>
      </c>
      <c r="Q1885" s="233">
        <v>0</v>
      </c>
      <c r="R1885" s="234">
        <v>0</v>
      </c>
      <c r="S1885" s="235" t="s">
        <v>46</v>
      </c>
      <c r="T1885" s="236"/>
      <c r="U1885" s="237"/>
      <c r="V1885" s="238" t="s">
        <v>104</v>
      </c>
      <c r="W1885" s="236">
        <v>0</v>
      </c>
      <c r="X1885" s="237" t="s">
        <v>46</v>
      </c>
      <c r="Y1885" s="239">
        <v>0</v>
      </c>
      <c r="Z1885" s="237" t="s">
        <v>46</v>
      </c>
      <c r="AA1885" s="239">
        <v>0</v>
      </c>
      <c r="AB1885" s="240" t="s">
        <v>46</v>
      </c>
      <c r="AC1885" s="241" t="s">
        <v>46</v>
      </c>
      <c r="AD1885" s="241" t="s">
        <v>46</v>
      </c>
      <c r="AE1885" s="237"/>
      <c r="AF1885" s="237"/>
      <c r="AG1885" s="237"/>
      <c r="AH1885" s="237"/>
      <c r="AI1885" s="237" t="s">
        <v>2201</v>
      </c>
      <c r="AJ1885" s="237" t="s">
        <v>2356</v>
      </c>
      <c r="AK1885" s="237" t="s">
        <v>94</v>
      </c>
      <c r="AL1885" s="237" t="s">
        <v>255</v>
      </c>
      <c r="AM1885" s="242">
        <v>4</v>
      </c>
    </row>
    <row r="1886" spans="2:39">
      <c r="B1886" s="228" t="s">
        <v>2390</v>
      </c>
      <c r="C1886" s="229" t="s">
        <v>7941</v>
      </c>
      <c r="D1886" s="230" t="s">
        <v>46</v>
      </c>
      <c r="E1886" s="231" t="s">
        <v>38</v>
      </c>
      <c r="F1886" s="231" t="s">
        <v>97</v>
      </c>
      <c r="G1886" s="231" t="s">
        <v>35</v>
      </c>
      <c r="H1886" s="231" t="s">
        <v>7652</v>
      </c>
      <c r="I1886" s="232" t="s">
        <v>98</v>
      </c>
      <c r="J1886" s="231" t="s">
        <v>2913</v>
      </c>
      <c r="K1886" s="230" t="s">
        <v>128</v>
      </c>
      <c r="L1886" s="230" t="s">
        <v>1578</v>
      </c>
      <c r="M1886" s="233">
        <v>68460.181966619712</v>
      </c>
      <c r="N1886" s="234" t="s">
        <v>8271</v>
      </c>
      <c r="O1886" s="230" t="s">
        <v>1579</v>
      </c>
      <c r="P1886" s="230" t="s">
        <v>46</v>
      </c>
      <c r="Q1886" s="233">
        <v>0</v>
      </c>
      <c r="R1886" s="234">
        <v>0</v>
      </c>
      <c r="S1886" s="235" t="s">
        <v>46</v>
      </c>
      <c r="T1886" s="236"/>
      <c r="U1886" s="237"/>
      <c r="V1886" s="238" t="s">
        <v>104</v>
      </c>
      <c r="W1886" s="236">
        <v>0</v>
      </c>
      <c r="X1886" s="237" t="s">
        <v>46</v>
      </c>
      <c r="Y1886" s="239">
        <v>0</v>
      </c>
      <c r="Z1886" s="237" t="s">
        <v>46</v>
      </c>
      <c r="AA1886" s="239">
        <v>0</v>
      </c>
      <c r="AB1886" s="240" t="s">
        <v>46</v>
      </c>
      <c r="AC1886" s="241" t="s">
        <v>46</v>
      </c>
      <c r="AD1886" s="241" t="s">
        <v>46</v>
      </c>
      <c r="AE1886" s="237"/>
      <c r="AF1886" s="237"/>
      <c r="AG1886" s="237"/>
      <c r="AH1886" s="237"/>
      <c r="AI1886" s="237" t="s">
        <v>2201</v>
      </c>
      <c r="AJ1886" s="237" t="s">
        <v>2356</v>
      </c>
      <c r="AK1886" s="237" t="s">
        <v>94</v>
      </c>
      <c r="AL1886" s="237" t="s">
        <v>257</v>
      </c>
      <c r="AM1886" s="242">
        <v>4</v>
      </c>
    </row>
    <row r="1887" spans="2:39">
      <c r="B1887" s="228" t="s">
        <v>2391</v>
      </c>
      <c r="C1887" s="229" t="s">
        <v>7942</v>
      </c>
      <c r="D1887" s="230" t="s">
        <v>46</v>
      </c>
      <c r="E1887" s="231" t="s">
        <v>38</v>
      </c>
      <c r="F1887" s="231" t="s">
        <v>97</v>
      </c>
      <c r="G1887" s="231" t="s">
        <v>35</v>
      </c>
      <c r="H1887" s="231" t="s">
        <v>7652</v>
      </c>
      <c r="I1887" s="232" t="s">
        <v>98</v>
      </c>
      <c r="J1887" s="231" t="s">
        <v>2913</v>
      </c>
      <c r="K1887" s="230" t="s">
        <v>128</v>
      </c>
      <c r="L1887" s="230" t="s">
        <v>1578</v>
      </c>
      <c r="M1887" s="233">
        <v>56927.326847224504</v>
      </c>
      <c r="N1887" s="234" t="s">
        <v>8271</v>
      </c>
      <c r="O1887" s="230" t="s">
        <v>1579</v>
      </c>
      <c r="P1887" s="230" t="s">
        <v>46</v>
      </c>
      <c r="Q1887" s="233">
        <v>0</v>
      </c>
      <c r="R1887" s="234">
        <v>0</v>
      </c>
      <c r="S1887" s="235" t="s">
        <v>46</v>
      </c>
      <c r="T1887" s="236"/>
      <c r="U1887" s="237"/>
      <c r="V1887" s="238" t="s">
        <v>104</v>
      </c>
      <c r="W1887" s="236">
        <v>0</v>
      </c>
      <c r="X1887" s="237" t="s">
        <v>46</v>
      </c>
      <c r="Y1887" s="239">
        <v>0</v>
      </c>
      <c r="Z1887" s="237" t="s">
        <v>46</v>
      </c>
      <c r="AA1887" s="239">
        <v>0</v>
      </c>
      <c r="AB1887" s="240" t="s">
        <v>46</v>
      </c>
      <c r="AC1887" s="241" t="s">
        <v>46</v>
      </c>
      <c r="AD1887" s="241" t="s">
        <v>46</v>
      </c>
      <c r="AE1887" s="237"/>
      <c r="AF1887" s="237"/>
      <c r="AG1887" s="237"/>
      <c r="AH1887" s="237"/>
      <c r="AI1887" s="237" t="s">
        <v>2201</v>
      </c>
      <c r="AJ1887" s="237" t="s">
        <v>2356</v>
      </c>
      <c r="AK1887" s="237" t="s">
        <v>94</v>
      </c>
      <c r="AL1887" s="237" t="s">
        <v>259</v>
      </c>
      <c r="AM1887" s="242">
        <v>4</v>
      </c>
    </row>
    <row r="1888" spans="2:39">
      <c r="B1888" s="228" t="s">
        <v>2392</v>
      </c>
      <c r="C1888" s="229" t="s">
        <v>2393</v>
      </c>
      <c r="D1888" s="230" t="s">
        <v>46</v>
      </c>
      <c r="E1888" s="231" t="s">
        <v>38</v>
      </c>
      <c r="F1888" s="231" t="s">
        <v>97</v>
      </c>
      <c r="G1888" s="231" t="s">
        <v>35</v>
      </c>
      <c r="H1888" s="231" t="s">
        <v>7652</v>
      </c>
      <c r="I1888" s="232" t="s">
        <v>98</v>
      </c>
      <c r="J1888" s="231" t="s">
        <v>2913</v>
      </c>
      <c r="K1888" s="230" t="s">
        <v>128</v>
      </c>
      <c r="L1888" s="230" t="s">
        <v>1578</v>
      </c>
      <c r="M1888" s="233">
        <v>194335.89044664125</v>
      </c>
      <c r="N1888" s="234" t="s">
        <v>8271</v>
      </c>
      <c r="O1888" s="230" t="s">
        <v>1579</v>
      </c>
      <c r="P1888" s="230" t="s">
        <v>46</v>
      </c>
      <c r="Q1888" s="233">
        <v>0</v>
      </c>
      <c r="R1888" s="234">
        <v>0</v>
      </c>
      <c r="S1888" s="235" t="s">
        <v>46</v>
      </c>
      <c r="T1888" s="236"/>
      <c r="U1888" s="237"/>
      <c r="V1888" s="238" t="s">
        <v>104</v>
      </c>
      <c r="W1888" s="236">
        <v>0</v>
      </c>
      <c r="X1888" s="237" t="s">
        <v>46</v>
      </c>
      <c r="Y1888" s="239">
        <v>0</v>
      </c>
      <c r="Z1888" s="237" t="s">
        <v>46</v>
      </c>
      <c r="AA1888" s="239">
        <v>0</v>
      </c>
      <c r="AB1888" s="240" t="s">
        <v>46</v>
      </c>
      <c r="AC1888" s="241" t="s">
        <v>46</v>
      </c>
      <c r="AD1888" s="241" t="s">
        <v>46</v>
      </c>
      <c r="AE1888" s="237"/>
      <c r="AF1888" s="237"/>
      <c r="AG1888" s="237"/>
      <c r="AH1888" s="237"/>
      <c r="AI1888" s="237" t="s">
        <v>2201</v>
      </c>
      <c r="AJ1888" s="237" t="s">
        <v>2356</v>
      </c>
      <c r="AK1888" s="237" t="s">
        <v>94</v>
      </c>
      <c r="AL1888" s="237" t="s">
        <v>261</v>
      </c>
      <c r="AM1888" s="242">
        <v>4</v>
      </c>
    </row>
    <row r="1889" spans="2:39">
      <c r="B1889" s="228" t="s">
        <v>2394</v>
      </c>
      <c r="C1889" s="229" t="s">
        <v>2395</v>
      </c>
      <c r="D1889" s="230" t="s">
        <v>46</v>
      </c>
      <c r="E1889" s="231" t="s">
        <v>38</v>
      </c>
      <c r="F1889" s="231" t="s">
        <v>97</v>
      </c>
      <c r="G1889" s="231" t="s">
        <v>35</v>
      </c>
      <c r="H1889" s="231" t="s">
        <v>7652</v>
      </c>
      <c r="I1889" s="232" t="s">
        <v>98</v>
      </c>
      <c r="J1889" s="231" t="s">
        <v>2913</v>
      </c>
      <c r="K1889" s="230" t="s">
        <v>128</v>
      </c>
      <c r="L1889" s="230" t="s">
        <v>1578</v>
      </c>
      <c r="M1889" s="233">
        <v>172612.2068279887</v>
      </c>
      <c r="N1889" s="234" t="s">
        <v>8271</v>
      </c>
      <c r="O1889" s="230" t="s">
        <v>1579</v>
      </c>
      <c r="P1889" s="230" t="s">
        <v>46</v>
      </c>
      <c r="Q1889" s="233">
        <v>0</v>
      </c>
      <c r="R1889" s="234">
        <v>0</v>
      </c>
      <c r="S1889" s="235" t="s">
        <v>46</v>
      </c>
      <c r="T1889" s="236"/>
      <c r="U1889" s="237"/>
      <c r="V1889" s="238" t="s">
        <v>104</v>
      </c>
      <c r="W1889" s="236">
        <v>0</v>
      </c>
      <c r="X1889" s="237" t="s">
        <v>46</v>
      </c>
      <c r="Y1889" s="239">
        <v>0</v>
      </c>
      <c r="Z1889" s="237" t="s">
        <v>46</v>
      </c>
      <c r="AA1889" s="239">
        <v>0</v>
      </c>
      <c r="AB1889" s="240" t="s">
        <v>46</v>
      </c>
      <c r="AC1889" s="241" t="s">
        <v>46</v>
      </c>
      <c r="AD1889" s="241" t="s">
        <v>46</v>
      </c>
      <c r="AE1889" s="237"/>
      <c r="AF1889" s="237"/>
      <c r="AG1889" s="237"/>
      <c r="AH1889" s="237"/>
      <c r="AI1889" s="237" t="s">
        <v>2201</v>
      </c>
      <c r="AJ1889" s="237" t="s">
        <v>2356</v>
      </c>
      <c r="AK1889" s="237" t="s">
        <v>94</v>
      </c>
      <c r="AL1889" s="237" t="s">
        <v>264</v>
      </c>
      <c r="AM1889" s="242">
        <v>4</v>
      </c>
    </row>
    <row r="1890" spans="2:39">
      <c r="B1890" s="228" t="s">
        <v>2396</v>
      </c>
      <c r="C1890" s="229" t="s">
        <v>2397</v>
      </c>
      <c r="D1890" s="230" t="s">
        <v>46</v>
      </c>
      <c r="E1890" s="231" t="s">
        <v>38</v>
      </c>
      <c r="F1890" s="231" t="s">
        <v>97</v>
      </c>
      <c r="G1890" s="231" t="s">
        <v>35</v>
      </c>
      <c r="H1890" s="231" t="s">
        <v>7652</v>
      </c>
      <c r="I1890" s="232" t="s">
        <v>98</v>
      </c>
      <c r="J1890" s="231" t="s">
        <v>2913</v>
      </c>
      <c r="K1890" s="230" t="s">
        <v>128</v>
      </c>
      <c r="L1890" s="230" t="s">
        <v>1578</v>
      </c>
      <c r="M1890" s="233">
        <v>97930.53447230591</v>
      </c>
      <c r="N1890" s="234" t="s">
        <v>8271</v>
      </c>
      <c r="O1890" s="230" t="s">
        <v>1579</v>
      </c>
      <c r="P1890" s="230" t="s">
        <v>46</v>
      </c>
      <c r="Q1890" s="233">
        <v>0</v>
      </c>
      <c r="R1890" s="234">
        <v>0</v>
      </c>
      <c r="S1890" s="235" t="s">
        <v>46</v>
      </c>
      <c r="T1890" s="236"/>
      <c r="U1890" s="237"/>
      <c r="V1890" s="238" t="s">
        <v>104</v>
      </c>
      <c r="W1890" s="236">
        <v>0</v>
      </c>
      <c r="X1890" s="237" t="s">
        <v>46</v>
      </c>
      <c r="Y1890" s="239">
        <v>0</v>
      </c>
      <c r="Z1890" s="237" t="s">
        <v>46</v>
      </c>
      <c r="AA1890" s="239">
        <v>0</v>
      </c>
      <c r="AB1890" s="240" t="s">
        <v>46</v>
      </c>
      <c r="AC1890" s="241" t="s">
        <v>46</v>
      </c>
      <c r="AD1890" s="241" t="s">
        <v>46</v>
      </c>
      <c r="AE1890" s="237"/>
      <c r="AF1890" s="237"/>
      <c r="AG1890" s="237"/>
      <c r="AH1890" s="237"/>
      <c r="AI1890" s="237" t="s">
        <v>2201</v>
      </c>
      <c r="AJ1890" s="237" t="s">
        <v>2356</v>
      </c>
      <c r="AK1890" s="237" t="s">
        <v>94</v>
      </c>
      <c r="AL1890" s="237" t="s">
        <v>267</v>
      </c>
      <c r="AM1890" s="242">
        <v>4</v>
      </c>
    </row>
    <row r="1891" spans="2:39">
      <c r="B1891" s="228" t="s">
        <v>2398</v>
      </c>
      <c r="C1891" s="229" t="s">
        <v>2399</v>
      </c>
      <c r="D1891" s="230" t="s">
        <v>46</v>
      </c>
      <c r="E1891" s="231" t="s">
        <v>38</v>
      </c>
      <c r="F1891" s="231" t="s">
        <v>97</v>
      </c>
      <c r="G1891" s="231" t="s">
        <v>35</v>
      </c>
      <c r="H1891" s="231" t="s">
        <v>7652</v>
      </c>
      <c r="I1891" s="232" t="s">
        <v>98</v>
      </c>
      <c r="J1891" s="231" t="s">
        <v>2913</v>
      </c>
      <c r="K1891" s="230" t="s">
        <v>128</v>
      </c>
      <c r="L1891" s="230" t="s">
        <v>1578</v>
      </c>
      <c r="M1891" s="233">
        <v>97930.53447230591</v>
      </c>
      <c r="N1891" s="234" t="s">
        <v>8271</v>
      </c>
      <c r="O1891" s="230" t="s">
        <v>1579</v>
      </c>
      <c r="P1891" s="230" t="s">
        <v>46</v>
      </c>
      <c r="Q1891" s="233">
        <v>0</v>
      </c>
      <c r="R1891" s="234">
        <v>0</v>
      </c>
      <c r="S1891" s="235" t="s">
        <v>46</v>
      </c>
      <c r="T1891" s="236"/>
      <c r="U1891" s="237"/>
      <c r="V1891" s="238" t="s">
        <v>104</v>
      </c>
      <c r="W1891" s="236">
        <v>0</v>
      </c>
      <c r="X1891" s="237" t="s">
        <v>46</v>
      </c>
      <c r="Y1891" s="239">
        <v>0</v>
      </c>
      <c r="Z1891" s="237" t="s">
        <v>46</v>
      </c>
      <c r="AA1891" s="239">
        <v>0</v>
      </c>
      <c r="AB1891" s="240" t="s">
        <v>46</v>
      </c>
      <c r="AC1891" s="241" t="s">
        <v>46</v>
      </c>
      <c r="AD1891" s="241" t="s">
        <v>46</v>
      </c>
      <c r="AE1891" s="237"/>
      <c r="AF1891" s="237"/>
      <c r="AG1891" s="237"/>
      <c r="AH1891" s="237"/>
      <c r="AI1891" s="237" t="s">
        <v>2201</v>
      </c>
      <c r="AJ1891" s="237" t="s">
        <v>2356</v>
      </c>
      <c r="AK1891" s="237" t="s">
        <v>94</v>
      </c>
      <c r="AL1891" s="237" t="s">
        <v>270</v>
      </c>
      <c r="AM1891" s="242">
        <v>4</v>
      </c>
    </row>
    <row r="1892" spans="2:39">
      <c r="B1892" s="228" t="s">
        <v>2400</v>
      </c>
      <c r="C1892" s="229" t="s">
        <v>2401</v>
      </c>
      <c r="D1892" s="230" t="s">
        <v>46</v>
      </c>
      <c r="E1892" s="231" t="s">
        <v>46</v>
      </c>
      <c r="F1892" s="231" t="s">
        <v>46</v>
      </c>
      <c r="G1892" s="231" t="s">
        <v>46</v>
      </c>
      <c r="H1892" s="231" t="s">
        <v>46</v>
      </c>
      <c r="I1892" s="232" t="s">
        <v>46</v>
      </c>
      <c r="J1892" s="231" t="s">
        <v>46</v>
      </c>
      <c r="K1892" s="230" t="s">
        <v>46</v>
      </c>
      <c r="L1892" s="230" t="s">
        <v>46</v>
      </c>
      <c r="M1892" s="233">
        <v>0</v>
      </c>
      <c r="N1892" s="234" t="s">
        <v>46</v>
      </c>
      <c r="O1892" s="230" t="s">
        <v>46</v>
      </c>
      <c r="P1892" s="230" t="s">
        <v>46</v>
      </c>
      <c r="Q1892" s="233">
        <v>0</v>
      </c>
      <c r="R1892" s="234">
        <v>0</v>
      </c>
      <c r="S1892" s="235" t="s">
        <v>46</v>
      </c>
      <c r="T1892" s="236"/>
      <c r="U1892" s="237"/>
      <c r="V1892" s="238" t="s">
        <v>46</v>
      </c>
      <c r="W1892" s="236">
        <v>0</v>
      </c>
      <c r="X1892" s="237" t="s">
        <v>46</v>
      </c>
      <c r="Y1892" s="239">
        <v>0</v>
      </c>
      <c r="Z1892" s="237" t="s">
        <v>46</v>
      </c>
      <c r="AA1892" s="239">
        <v>0</v>
      </c>
      <c r="AB1892" s="240" t="s">
        <v>46</v>
      </c>
      <c r="AC1892" s="241" t="s">
        <v>46</v>
      </c>
      <c r="AD1892" s="241" t="s">
        <v>46</v>
      </c>
      <c r="AE1892" s="237"/>
      <c r="AF1892" s="237"/>
      <c r="AG1892" s="237"/>
      <c r="AH1892" s="237"/>
      <c r="AI1892" s="237" t="s">
        <v>2201</v>
      </c>
      <c r="AJ1892" s="237" t="s">
        <v>2356</v>
      </c>
      <c r="AK1892" s="237" t="s">
        <v>94</v>
      </c>
      <c r="AL1892" s="237" t="s">
        <v>273</v>
      </c>
      <c r="AM1892" s="242">
        <v>4</v>
      </c>
    </row>
    <row r="1893" spans="2:39">
      <c r="B1893" s="228" t="s">
        <v>7529</v>
      </c>
      <c r="C1893" s="229" t="s">
        <v>2373</v>
      </c>
      <c r="D1893" s="230" t="s">
        <v>46</v>
      </c>
      <c r="E1893" s="231" t="s">
        <v>38</v>
      </c>
      <c r="F1893" s="231" t="s">
        <v>97</v>
      </c>
      <c r="G1893" s="231" t="s">
        <v>35</v>
      </c>
      <c r="H1893" s="231" t="s">
        <v>7652</v>
      </c>
      <c r="I1893" s="232" t="s">
        <v>98</v>
      </c>
      <c r="J1893" s="231" t="s">
        <v>2913</v>
      </c>
      <c r="K1893" s="230" t="s">
        <v>128</v>
      </c>
      <c r="L1893" s="230" t="s">
        <v>1578</v>
      </c>
      <c r="M1893" s="233">
        <v>60700.087116475115</v>
      </c>
      <c r="N1893" s="234" t="s">
        <v>8271</v>
      </c>
      <c r="O1893" s="230" t="s">
        <v>1579</v>
      </c>
      <c r="P1893" s="230" t="s">
        <v>46</v>
      </c>
      <c r="Q1893" s="233">
        <v>0</v>
      </c>
      <c r="R1893" s="234">
        <v>0</v>
      </c>
      <c r="S1893" s="235" t="s">
        <v>46</v>
      </c>
      <c r="T1893" s="236"/>
      <c r="U1893" s="237"/>
      <c r="V1893" s="238" t="s">
        <v>104</v>
      </c>
      <c r="W1893" s="236">
        <v>0</v>
      </c>
      <c r="X1893" s="237" t="s">
        <v>46</v>
      </c>
      <c r="Y1893" s="239">
        <v>0</v>
      </c>
      <c r="Z1893" s="237" t="s">
        <v>46</v>
      </c>
      <c r="AA1893" s="239">
        <v>0</v>
      </c>
      <c r="AB1893" s="240" t="s">
        <v>46</v>
      </c>
      <c r="AC1893" s="241" t="s">
        <v>46</v>
      </c>
      <c r="AD1893" s="241" t="s">
        <v>46</v>
      </c>
      <c r="AE1893" s="237"/>
      <c r="AF1893" s="237"/>
      <c r="AG1893" s="237"/>
      <c r="AH1893" s="237"/>
      <c r="AI1893" s="237" t="s">
        <v>2201</v>
      </c>
      <c r="AJ1893" s="237" t="s">
        <v>2356</v>
      </c>
      <c r="AK1893" s="237" t="s">
        <v>94</v>
      </c>
      <c r="AL1893" s="237" t="s">
        <v>372</v>
      </c>
      <c r="AM1893" s="242">
        <v>4</v>
      </c>
    </row>
    <row r="1894" spans="2:39">
      <c r="B1894" s="228" t="s">
        <v>7534</v>
      </c>
      <c r="C1894" s="229" t="s">
        <v>7943</v>
      </c>
      <c r="D1894" s="230" t="s">
        <v>46</v>
      </c>
      <c r="E1894" s="231" t="s">
        <v>38</v>
      </c>
      <c r="F1894" s="231" t="s">
        <v>97</v>
      </c>
      <c r="G1894" s="231" t="s">
        <v>35</v>
      </c>
      <c r="H1894" s="231" t="s">
        <v>7652</v>
      </c>
      <c r="I1894" s="232" t="s">
        <v>98</v>
      </c>
      <c r="J1894" s="231" t="s">
        <v>2913</v>
      </c>
      <c r="K1894" s="230" t="s">
        <v>128</v>
      </c>
      <c r="L1894" s="230" t="s">
        <v>1578</v>
      </c>
      <c r="M1894" s="233">
        <v>68460.181966619712</v>
      </c>
      <c r="N1894" s="234" t="s">
        <v>8271</v>
      </c>
      <c r="O1894" s="230" t="s">
        <v>1579</v>
      </c>
      <c r="P1894" s="230" t="s">
        <v>46</v>
      </c>
      <c r="Q1894" s="233">
        <v>0</v>
      </c>
      <c r="R1894" s="234">
        <v>0</v>
      </c>
      <c r="S1894" s="235" t="s">
        <v>46</v>
      </c>
      <c r="T1894" s="236"/>
      <c r="U1894" s="237"/>
      <c r="V1894" s="238" t="s">
        <v>104</v>
      </c>
      <c r="W1894" s="236">
        <v>0</v>
      </c>
      <c r="X1894" s="237" t="s">
        <v>46</v>
      </c>
      <c r="Y1894" s="239">
        <v>0</v>
      </c>
      <c r="Z1894" s="237" t="s">
        <v>46</v>
      </c>
      <c r="AA1894" s="239">
        <v>0</v>
      </c>
      <c r="AB1894" s="240" t="s">
        <v>46</v>
      </c>
      <c r="AC1894" s="241" t="s">
        <v>46</v>
      </c>
      <c r="AD1894" s="241" t="s">
        <v>46</v>
      </c>
      <c r="AE1894" s="237"/>
      <c r="AF1894" s="237"/>
      <c r="AG1894" s="237"/>
      <c r="AH1894" s="237"/>
      <c r="AI1894" s="237" t="s">
        <v>2201</v>
      </c>
      <c r="AJ1894" s="237" t="s">
        <v>2356</v>
      </c>
      <c r="AK1894" s="237" t="s">
        <v>94</v>
      </c>
      <c r="AL1894" s="237" t="s">
        <v>375</v>
      </c>
      <c r="AM1894" s="242">
        <v>4</v>
      </c>
    </row>
    <row r="1895" spans="2:39">
      <c r="B1895" s="228" t="s">
        <v>7535</v>
      </c>
      <c r="C1895" s="229" t="s">
        <v>7944</v>
      </c>
      <c r="D1895" s="230" t="s">
        <v>46</v>
      </c>
      <c r="E1895" s="231" t="s">
        <v>38</v>
      </c>
      <c r="F1895" s="231" t="s">
        <v>97</v>
      </c>
      <c r="G1895" s="231" t="s">
        <v>35</v>
      </c>
      <c r="H1895" s="231" t="s">
        <v>7652</v>
      </c>
      <c r="I1895" s="232" t="s">
        <v>98</v>
      </c>
      <c r="J1895" s="231" t="s">
        <v>2913</v>
      </c>
      <c r="K1895" s="230" t="s">
        <v>128</v>
      </c>
      <c r="L1895" s="230" t="s">
        <v>1578</v>
      </c>
      <c r="M1895" s="233">
        <v>56927.326847224504</v>
      </c>
      <c r="N1895" s="234" t="s">
        <v>8271</v>
      </c>
      <c r="O1895" s="230" t="s">
        <v>1579</v>
      </c>
      <c r="P1895" s="230" t="s">
        <v>46</v>
      </c>
      <c r="Q1895" s="233">
        <v>0</v>
      </c>
      <c r="R1895" s="234">
        <v>0</v>
      </c>
      <c r="S1895" s="235" t="s">
        <v>46</v>
      </c>
      <c r="T1895" s="236"/>
      <c r="U1895" s="237"/>
      <c r="V1895" s="238" t="s">
        <v>104</v>
      </c>
      <c r="W1895" s="236">
        <v>0</v>
      </c>
      <c r="X1895" s="237" t="s">
        <v>46</v>
      </c>
      <c r="Y1895" s="239">
        <v>0</v>
      </c>
      <c r="Z1895" s="237" t="s">
        <v>46</v>
      </c>
      <c r="AA1895" s="239">
        <v>0</v>
      </c>
      <c r="AB1895" s="240" t="s">
        <v>46</v>
      </c>
      <c r="AC1895" s="241" t="s">
        <v>46</v>
      </c>
      <c r="AD1895" s="241" t="s">
        <v>46</v>
      </c>
      <c r="AE1895" s="237"/>
      <c r="AF1895" s="237"/>
      <c r="AG1895" s="237"/>
      <c r="AH1895" s="237"/>
      <c r="AI1895" s="237" t="s">
        <v>2201</v>
      </c>
      <c r="AJ1895" s="237" t="s">
        <v>2356</v>
      </c>
      <c r="AK1895" s="237" t="s">
        <v>94</v>
      </c>
      <c r="AL1895" s="237" t="s">
        <v>378</v>
      </c>
      <c r="AM1895" s="242">
        <v>4</v>
      </c>
    </row>
    <row r="1896" spans="2:39">
      <c r="B1896" s="180" t="s">
        <v>2402</v>
      </c>
      <c r="C1896" s="181" t="s">
        <v>2403</v>
      </c>
      <c r="D1896" s="182" t="s">
        <v>46</v>
      </c>
      <c r="E1896" s="183" t="s">
        <v>46</v>
      </c>
      <c r="F1896" s="183" t="s">
        <v>46</v>
      </c>
      <c r="G1896" s="183" t="s">
        <v>46</v>
      </c>
      <c r="H1896" s="183" t="s">
        <v>46</v>
      </c>
      <c r="I1896" s="184" t="s">
        <v>46</v>
      </c>
      <c r="J1896" s="183" t="s">
        <v>46</v>
      </c>
      <c r="K1896" s="182" t="s">
        <v>46</v>
      </c>
      <c r="L1896" s="182" t="s">
        <v>46</v>
      </c>
      <c r="M1896" s="185">
        <v>0</v>
      </c>
      <c r="N1896" s="186" t="s">
        <v>46</v>
      </c>
      <c r="O1896" s="182" t="s">
        <v>46</v>
      </c>
      <c r="P1896" s="182" t="s">
        <v>46</v>
      </c>
      <c r="Q1896" s="185">
        <v>0</v>
      </c>
      <c r="R1896" s="186">
        <v>0</v>
      </c>
      <c r="S1896" s="187" t="s">
        <v>46</v>
      </c>
      <c r="T1896" s="36"/>
      <c r="U1896" s="35"/>
      <c r="V1896" s="188" t="s">
        <v>46</v>
      </c>
      <c r="W1896" s="36">
        <v>0</v>
      </c>
      <c r="X1896" s="35" t="s">
        <v>46</v>
      </c>
      <c r="Y1896" s="38">
        <v>0</v>
      </c>
      <c r="Z1896" s="35" t="s">
        <v>46</v>
      </c>
      <c r="AA1896" s="38">
        <v>0</v>
      </c>
      <c r="AB1896" s="39" t="s">
        <v>46</v>
      </c>
      <c r="AC1896" s="34" t="s">
        <v>46</v>
      </c>
      <c r="AD1896" s="34" t="s">
        <v>46</v>
      </c>
      <c r="AE1896" s="35"/>
      <c r="AF1896" s="35"/>
      <c r="AG1896" s="35"/>
      <c r="AH1896" s="35"/>
      <c r="AI1896" s="35" t="s">
        <v>2201</v>
      </c>
      <c r="AJ1896" s="35" t="s">
        <v>2404</v>
      </c>
      <c r="AK1896" s="35" t="s">
        <v>46</v>
      </c>
      <c r="AL1896" s="35" t="s">
        <v>46</v>
      </c>
      <c r="AM1896" s="40">
        <v>2</v>
      </c>
    </row>
    <row r="1897" spans="2:39">
      <c r="B1897" s="189" t="s">
        <v>2405</v>
      </c>
      <c r="C1897" s="190" t="s">
        <v>2403</v>
      </c>
      <c r="D1897" s="191" t="s">
        <v>46</v>
      </c>
      <c r="E1897" s="192" t="s">
        <v>46</v>
      </c>
      <c r="F1897" s="192" t="s">
        <v>46</v>
      </c>
      <c r="G1897" s="192" t="s">
        <v>46</v>
      </c>
      <c r="H1897" s="192" t="s">
        <v>46</v>
      </c>
      <c r="I1897" s="193" t="s">
        <v>46</v>
      </c>
      <c r="J1897" s="192" t="s">
        <v>46</v>
      </c>
      <c r="K1897" s="191" t="s">
        <v>46</v>
      </c>
      <c r="L1897" s="191" t="s">
        <v>46</v>
      </c>
      <c r="M1897" s="194">
        <v>0</v>
      </c>
      <c r="N1897" s="195" t="s">
        <v>46</v>
      </c>
      <c r="O1897" s="191" t="s">
        <v>46</v>
      </c>
      <c r="P1897" s="191" t="s">
        <v>46</v>
      </c>
      <c r="Q1897" s="194">
        <v>0</v>
      </c>
      <c r="R1897" s="195">
        <v>0</v>
      </c>
      <c r="S1897" s="196" t="s">
        <v>46</v>
      </c>
      <c r="T1897" s="44"/>
      <c r="U1897" s="43"/>
      <c r="V1897" s="197" t="s">
        <v>46</v>
      </c>
      <c r="W1897" s="44">
        <v>0</v>
      </c>
      <c r="X1897" s="43" t="s">
        <v>46</v>
      </c>
      <c r="Y1897" s="46">
        <v>0</v>
      </c>
      <c r="Z1897" s="43" t="s">
        <v>46</v>
      </c>
      <c r="AA1897" s="46">
        <v>0</v>
      </c>
      <c r="AB1897" s="47" t="s">
        <v>46</v>
      </c>
      <c r="AC1897" s="42" t="s">
        <v>46</v>
      </c>
      <c r="AD1897" s="42" t="s">
        <v>46</v>
      </c>
      <c r="AE1897" s="43"/>
      <c r="AF1897" s="43"/>
      <c r="AG1897" s="43"/>
      <c r="AH1897" s="43"/>
      <c r="AI1897" s="43" t="s">
        <v>2201</v>
      </c>
      <c r="AJ1897" s="43" t="s">
        <v>2404</v>
      </c>
      <c r="AK1897" s="43" t="s">
        <v>94</v>
      </c>
      <c r="AL1897" s="43" t="s">
        <v>46</v>
      </c>
      <c r="AM1897" s="48">
        <v>3</v>
      </c>
    </row>
    <row r="1898" spans="2:39">
      <c r="B1898" s="228" t="s">
        <v>2406</v>
      </c>
      <c r="C1898" s="229" t="s">
        <v>2407</v>
      </c>
      <c r="D1898" s="230" t="s">
        <v>46</v>
      </c>
      <c r="E1898" s="231" t="s">
        <v>38</v>
      </c>
      <c r="F1898" s="231" t="s">
        <v>97</v>
      </c>
      <c r="G1898" s="231" t="s">
        <v>35</v>
      </c>
      <c r="H1898" s="231" t="s">
        <v>7652</v>
      </c>
      <c r="I1898" s="232" t="s">
        <v>98</v>
      </c>
      <c r="J1898" s="231" t="s">
        <v>2913</v>
      </c>
      <c r="K1898" s="230" t="s">
        <v>128</v>
      </c>
      <c r="L1898" s="230" t="s">
        <v>1578</v>
      </c>
      <c r="M1898" s="233">
        <v>216913.76608905417</v>
      </c>
      <c r="N1898" s="234" t="s">
        <v>8271</v>
      </c>
      <c r="O1898" s="230" t="s">
        <v>1579</v>
      </c>
      <c r="P1898" s="230" t="s">
        <v>46</v>
      </c>
      <c r="Q1898" s="233">
        <v>0</v>
      </c>
      <c r="R1898" s="234">
        <v>0</v>
      </c>
      <c r="S1898" s="235" t="s">
        <v>46</v>
      </c>
      <c r="T1898" s="236"/>
      <c r="U1898" s="237"/>
      <c r="V1898" s="238" t="s">
        <v>104</v>
      </c>
      <c r="W1898" s="236">
        <v>0</v>
      </c>
      <c r="X1898" s="237" t="s">
        <v>46</v>
      </c>
      <c r="Y1898" s="239">
        <v>0</v>
      </c>
      <c r="Z1898" s="237" t="s">
        <v>46</v>
      </c>
      <c r="AA1898" s="239">
        <v>0</v>
      </c>
      <c r="AB1898" s="240" t="s">
        <v>46</v>
      </c>
      <c r="AC1898" s="241" t="s">
        <v>46</v>
      </c>
      <c r="AD1898" s="241" t="s">
        <v>46</v>
      </c>
      <c r="AE1898" s="237"/>
      <c r="AF1898" s="237"/>
      <c r="AG1898" s="237"/>
      <c r="AH1898" s="237"/>
      <c r="AI1898" s="237" t="s">
        <v>2201</v>
      </c>
      <c r="AJ1898" s="237" t="s">
        <v>2404</v>
      </c>
      <c r="AK1898" s="237" t="s">
        <v>94</v>
      </c>
      <c r="AL1898" s="237" t="s">
        <v>109</v>
      </c>
      <c r="AM1898" s="242">
        <v>4</v>
      </c>
    </row>
    <row r="1899" spans="2:39">
      <c r="B1899" s="228" t="s">
        <v>2408</v>
      </c>
      <c r="C1899" s="229" t="s">
        <v>2409</v>
      </c>
      <c r="D1899" s="230" t="s">
        <v>46</v>
      </c>
      <c r="E1899" s="231" t="s">
        <v>38</v>
      </c>
      <c r="F1899" s="231" t="s">
        <v>97</v>
      </c>
      <c r="G1899" s="231" t="s">
        <v>35</v>
      </c>
      <c r="H1899" s="231" t="s">
        <v>7652</v>
      </c>
      <c r="I1899" s="232" t="s">
        <v>98</v>
      </c>
      <c r="J1899" s="231" t="s">
        <v>2913</v>
      </c>
      <c r="K1899" s="230" t="s">
        <v>128</v>
      </c>
      <c r="L1899" s="230" t="s">
        <v>1578</v>
      </c>
      <c r="M1899" s="233">
        <v>216913.76608905417</v>
      </c>
      <c r="N1899" s="234" t="s">
        <v>8271</v>
      </c>
      <c r="O1899" s="230" t="s">
        <v>1579</v>
      </c>
      <c r="P1899" s="230" t="s">
        <v>46</v>
      </c>
      <c r="Q1899" s="233">
        <v>0</v>
      </c>
      <c r="R1899" s="234">
        <v>0</v>
      </c>
      <c r="S1899" s="235" t="s">
        <v>46</v>
      </c>
      <c r="T1899" s="236"/>
      <c r="U1899" s="237"/>
      <c r="V1899" s="238" t="s">
        <v>104</v>
      </c>
      <c r="W1899" s="236">
        <v>0</v>
      </c>
      <c r="X1899" s="237" t="s">
        <v>46</v>
      </c>
      <c r="Y1899" s="239">
        <v>0</v>
      </c>
      <c r="Z1899" s="237" t="s">
        <v>46</v>
      </c>
      <c r="AA1899" s="239">
        <v>0</v>
      </c>
      <c r="AB1899" s="240" t="s">
        <v>46</v>
      </c>
      <c r="AC1899" s="241" t="s">
        <v>46</v>
      </c>
      <c r="AD1899" s="241" t="s">
        <v>46</v>
      </c>
      <c r="AE1899" s="237"/>
      <c r="AF1899" s="237"/>
      <c r="AG1899" s="237"/>
      <c r="AH1899" s="237"/>
      <c r="AI1899" s="237" t="s">
        <v>2201</v>
      </c>
      <c r="AJ1899" s="237" t="s">
        <v>2404</v>
      </c>
      <c r="AK1899" s="237" t="s">
        <v>94</v>
      </c>
      <c r="AL1899" s="237" t="s">
        <v>111</v>
      </c>
      <c r="AM1899" s="242">
        <v>4</v>
      </c>
    </row>
    <row r="1900" spans="2:39">
      <c r="B1900" s="228" t="s">
        <v>2410</v>
      </c>
      <c r="C1900" s="229" t="s">
        <v>2411</v>
      </c>
      <c r="D1900" s="230" t="s">
        <v>46</v>
      </c>
      <c r="E1900" s="231" t="s">
        <v>38</v>
      </c>
      <c r="F1900" s="231" t="s">
        <v>97</v>
      </c>
      <c r="G1900" s="231" t="s">
        <v>35</v>
      </c>
      <c r="H1900" s="231" t="s">
        <v>7652</v>
      </c>
      <c r="I1900" s="232" t="s">
        <v>98</v>
      </c>
      <c r="J1900" s="231" t="s">
        <v>2913</v>
      </c>
      <c r="K1900" s="230" t="s">
        <v>128</v>
      </c>
      <c r="L1900" s="230" t="s">
        <v>1578</v>
      </c>
      <c r="M1900" s="233">
        <v>92205.390059628524</v>
      </c>
      <c r="N1900" s="234" t="s">
        <v>8271</v>
      </c>
      <c r="O1900" s="230" t="s">
        <v>1579</v>
      </c>
      <c r="P1900" s="230" t="s">
        <v>46</v>
      </c>
      <c r="Q1900" s="233">
        <v>0</v>
      </c>
      <c r="R1900" s="234">
        <v>0</v>
      </c>
      <c r="S1900" s="235" t="s">
        <v>46</v>
      </c>
      <c r="T1900" s="236"/>
      <c r="U1900" s="237"/>
      <c r="V1900" s="238" t="s">
        <v>104</v>
      </c>
      <c r="W1900" s="236">
        <v>0</v>
      </c>
      <c r="X1900" s="237" t="s">
        <v>46</v>
      </c>
      <c r="Y1900" s="239">
        <v>0</v>
      </c>
      <c r="Z1900" s="237" t="s">
        <v>46</v>
      </c>
      <c r="AA1900" s="239">
        <v>0</v>
      </c>
      <c r="AB1900" s="240" t="s">
        <v>46</v>
      </c>
      <c r="AC1900" s="241" t="s">
        <v>46</v>
      </c>
      <c r="AD1900" s="241" t="s">
        <v>46</v>
      </c>
      <c r="AE1900" s="237"/>
      <c r="AF1900" s="237"/>
      <c r="AG1900" s="237"/>
      <c r="AH1900" s="237"/>
      <c r="AI1900" s="237" t="s">
        <v>2201</v>
      </c>
      <c r="AJ1900" s="237" t="s">
        <v>2404</v>
      </c>
      <c r="AK1900" s="237" t="s">
        <v>94</v>
      </c>
      <c r="AL1900" s="237" t="s">
        <v>112</v>
      </c>
      <c r="AM1900" s="242">
        <v>4</v>
      </c>
    </row>
    <row r="1901" spans="2:39">
      <c r="B1901" s="228" t="s">
        <v>2412</v>
      </c>
      <c r="C1901" s="229" t="s">
        <v>2413</v>
      </c>
      <c r="D1901" s="230" t="s">
        <v>46</v>
      </c>
      <c r="E1901" s="231" t="s">
        <v>46</v>
      </c>
      <c r="F1901" s="231" t="s">
        <v>46</v>
      </c>
      <c r="G1901" s="231" t="s">
        <v>46</v>
      </c>
      <c r="H1901" s="231" t="s">
        <v>46</v>
      </c>
      <c r="I1901" s="232" t="s">
        <v>46</v>
      </c>
      <c r="J1901" s="231" t="s">
        <v>46</v>
      </c>
      <c r="K1901" s="230" t="s">
        <v>46</v>
      </c>
      <c r="L1901" s="230" t="s">
        <v>46</v>
      </c>
      <c r="M1901" s="233">
        <v>0</v>
      </c>
      <c r="N1901" s="234" t="s">
        <v>46</v>
      </c>
      <c r="O1901" s="230" t="s">
        <v>46</v>
      </c>
      <c r="P1901" s="230" t="s">
        <v>46</v>
      </c>
      <c r="Q1901" s="233">
        <v>0</v>
      </c>
      <c r="R1901" s="234">
        <v>0</v>
      </c>
      <c r="S1901" s="235" t="s">
        <v>46</v>
      </c>
      <c r="T1901" s="236"/>
      <c r="U1901" s="237"/>
      <c r="V1901" s="238" t="s">
        <v>46</v>
      </c>
      <c r="W1901" s="236">
        <v>0</v>
      </c>
      <c r="X1901" s="237" t="s">
        <v>46</v>
      </c>
      <c r="Y1901" s="239">
        <v>0</v>
      </c>
      <c r="Z1901" s="237" t="s">
        <v>46</v>
      </c>
      <c r="AA1901" s="239">
        <v>0</v>
      </c>
      <c r="AB1901" s="240" t="s">
        <v>46</v>
      </c>
      <c r="AC1901" s="241" t="s">
        <v>46</v>
      </c>
      <c r="AD1901" s="241" t="s">
        <v>46</v>
      </c>
      <c r="AE1901" s="237"/>
      <c r="AF1901" s="237"/>
      <c r="AG1901" s="237"/>
      <c r="AH1901" s="237"/>
      <c r="AI1901" s="237" t="s">
        <v>2201</v>
      </c>
      <c r="AJ1901" s="237" t="s">
        <v>2404</v>
      </c>
      <c r="AK1901" s="237" t="s">
        <v>94</v>
      </c>
      <c r="AL1901" s="237" t="s">
        <v>113</v>
      </c>
      <c r="AM1901" s="242">
        <v>4</v>
      </c>
    </row>
    <row r="1902" spans="2:39">
      <c r="B1902" s="228" t="s">
        <v>2414</v>
      </c>
      <c r="C1902" s="229" t="s">
        <v>2415</v>
      </c>
      <c r="D1902" s="230" t="s">
        <v>46</v>
      </c>
      <c r="E1902" s="231" t="s">
        <v>38</v>
      </c>
      <c r="F1902" s="231" t="s">
        <v>97</v>
      </c>
      <c r="G1902" s="231" t="s">
        <v>35</v>
      </c>
      <c r="H1902" s="231" t="s">
        <v>7652</v>
      </c>
      <c r="I1902" s="232" t="s">
        <v>98</v>
      </c>
      <c r="J1902" s="231" t="s">
        <v>2913</v>
      </c>
      <c r="K1902" s="230" t="s">
        <v>128</v>
      </c>
      <c r="L1902" s="230" t="s">
        <v>1578</v>
      </c>
      <c r="M1902" s="233">
        <v>39524.416255937263</v>
      </c>
      <c r="N1902" s="234" t="s">
        <v>8271</v>
      </c>
      <c r="O1902" s="230" t="s">
        <v>1579</v>
      </c>
      <c r="P1902" s="230" t="s">
        <v>46</v>
      </c>
      <c r="Q1902" s="233">
        <v>0</v>
      </c>
      <c r="R1902" s="234">
        <v>0</v>
      </c>
      <c r="S1902" s="235" t="s">
        <v>46</v>
      </c>
      <c r="T1902" s="236"/>
      <c r="U1902" s="237"/>
      <c r="V1902" s="238" t="s">
        <v>104</v>
      </c>
      <c r="W1902" s="236">
        <v>0</v>
      </c>
      <c r="X1902" s="237" t="s">
        <v>46</v>
      </c>
      <c r="Y1902" s="239">
        <v>0</v>
      </c>
      <c r="Z1902" s="237" t="s">
        <v>46</v>
      </c>
      <c r="AA1902" s="239">
        <v>0</v>
      </c>
      <c r="AB1902" s="240" t="s">
        <v>46</v>
      </c>
      <c r="AC1902" s="241" t="s">
        <v>46</v>
      </c>
      <c r="AD1902" s="241" t="s">
        <v>46</v>
      </c>
      <c r="AE1902" s="237"/>
      <c r="AF1902" s="237"/>
      <c r="AG1902" s="237"/>
      <c r="AH1902" s="237"/>
      <c r="AI1902" s="237" t="s">
        <v>2201</v>
      </c>
      <c r="AJ1902" s="237" t="s">
        <v>2404</v>
      </c>
      <c r="AK1902" s="237" t="s">
        <v>94</v>
      </c>
      <c r="AL1902" s="237" t="s">
        <v>115</v>
      </c>
      <c r="AM1902" s="242">
        <v>4</v>
      </c>
    </row>
    <row r="1903" spans="2:39">
      <c r="B1903" s="228" t="s">
        <v>2416</v>
      </c>
      <c r="C1903" s="229" t="s">
        <v>2417</v>
      </c>
      <c r="D1903" s="230" t="s">
        <v>46</v>
      </c>
      <c r="E1903" s="231" t="s">
        <v>46</v>
      </c>
      <c r="F1903" s="231" t="s">
        <v>46</v>
      </c>
      <c r="G1903" s="231" t="s">
        <v>46</v>
      </c>
      <c r="H1903" s="231" t="s">
        <v>46</v>
      </c>
      <c r="I1903" s="232" t="s">
        <v>46</v>
      </c>
      <c r="J1903" s="231" t="s">
        <v>46</v>
      </c>
      <c r="K1903" s="230" t="s">
        <v>46</v>
      </c>
      <c r="L1903" s="230" t="s">
        <v>46</v>
      </c>
      <c r="M1903" s="233">
        <v>0</v>
      </c>
      <c r="N1903" s="234" t="s">
        <v>46</v>
      </c>
      <c r="O1903" s="230" t="s">
        <v>46</v>
      </c>
      <c r="P1903" s="230" t="s">
        <v>46</v>
      </c>
      <c r="Q1903" s="233">
        <v>0</v>
      </c>
      <c r="R1903" s="234">
        <v>0</v>
      </c>
      <c r="S1903" s="235" t="s">
        <v>46</v>
      </c>
      <c r="T1903" s="236"/>
      <c r="U1903" s="237"/>
      <c r="V1903" s="238" t="s">
        <v>46</v>
      </c>
      <c r="W1903" s="236">
        <v>0</v>
      </c>
      <c r="X1903" s="237" t="s">
        <v>46</v>
      </c>
      <c r="Y1903" s="239">
        <v>0</v>
      </c>
      <c r="Z1903" s="237" t="s">
        <v>46</v>
      </c>
      <c r="AA1903" s="239">
        <v>0</v>
      </c>
      <c r="AB1903" s="240" t="s">
        <v>46</v>
      </c>
      <c r="AC1903" s="241" t="s">
        <v>46</v>
      </c>
      <c r="AD1903" s="241" t="s">
        <v>46</v>
      </c>
      <c r="AE1903" s="237"/>
      <c r="AF1903" s="237"/>
      <c r="AG1903" s="237"/>
      <c r="AH1903" s="237"/>
      <c r="AI1903" s="237" t="s">
        <v>2201</v>
      </c>
      <c r="AJ1903" s="237" t="s">
        <v>2404</v>
      </c>
      <c r="AK1903" s="237" t="s">
        <v>94</v>
      </c>
      <c r="AL1903" s="237" t="s">
        <v>167</v>
      </c>
      <c r="AM1903" s="242">
        <v>4</v>
      </c>
    </row>
    <row r="1904" spans="2:39">
      <c r="B1904" s="228" t="s">
        <v>2418</v>
      </c>
      <c r="C1904" s="229" t="s">
        <v>2419</v>
      </c>
      <c r="D1904" s="230" t="s">
        <v>46</v>
      </c>
      <c r="E1904" s="231" t="s">
        <v>46</v>
      </c>
      <c r="F1904" s="231" t="s">
        <v>46</v>
      </c>
      <c r="G1904" s="231" t="s">
        <v>46</v>
      </c>
      <c r="H1904" s="231" t="s">
        <v>46</v>
      </c>
      <c r="I1904" s="232" t="s">
        <v>46</v>
      </c>
      <c r="J1904" s="231" t="s">
        <v>46</v>
      </c>
      <c r="K1904" s="230" t="s">
        <v>46</v>
      </c>
      <c r="L1904" s="230" t="s">
        <v>46</v>
      </c>
      <c r="M1904" s="233">
        <v>0</v>
      </c>
      <c r="N1904" s="234" t="s">
        <v>46</v>
      </c>
      <c r="O1904" s="230" t="s">
        <v>46</v>
      </c>
      <c r="P1904" s="230" t="s">
        <v>46</v>
      </c>
      <c r="Q1904" s="233">
        <v>0</v>
      </c>
      <c r="R1904" s="234">
        <v>0</v>
      </c>
      <c r="S1904" s="235" t="s">
        <v>46</v>
      </c>
      <c r="T1904" s="236"/>
      <c r="U1904" s="237"/>
      <c r="V1904" s="238" t="s">
        <v>46</v>
      </c>
      <c r="W1904" s="236">
        <v>0</v>
      </c>
      <c r="X1904" s="237" t="s">
        <v>46</v>
      </c>
      <c r="Y1904" s="239">
        <v>0</v>
      </c>
      <c r="Z1904" s="237" t="s">
        <v>46</v>
      </c>
      <c r="AA1904" s="239">
        <v>0</v>
      </c>
      <c r="AB1904" s="240" t="s">
        <v>46</v>
      </c>
      <c r="AC1904" s="241" t="s">
        <v>46</v>
      </c>
      <c r="AD1904" s="241" t="s">
        <v>46</v>
      </c>
      <c r="AE1904" s="237"/>
      <c r="AF1904" s="237"/>
      <c r="AG1904" s="237"/>
      <c r="AH1904" s="237"/>
      <c r="AI1904" s="237" t="s">
        <v>2201</v>
      </c>
      <c r="AJ1904" s="237" t="s">
        <v>2404</v>
      </c>
      <c r="AK1904" s="237" t="s">
        <v>94</v>
      </c>
      <c r="AL1904" s="237" t="s">
        <v>189</v>
      </c>
      <c r="AM1904" s="242">
        <v>4</v>
      </c>
    </row>
    <row r="1905" spans="2:39">
      <c r="B1905" s="228" t="s">
        <v>2420</v>
      </c>
      <c r="C1905" s="229" t="s">
        <v>2421</v>
      </c>
      <c r="D1905" s="230" t="s">
        <v>46</v>
      </c>
      <c r="E1905" s="231" t="s">
        <v>38</v>
      </c>
      <c r="F1905" s="231" t="s">
        <v>97</v>
      </c>
      <c r="G1905" s="231" t="s">
        <v>35</v>
      </c>
      <c r="H1905" s="231" t="s">
        <v>7652</v>
      </c>
      <c r="I1905" s="232" t="s">
        <v>98</v>
      </c>
      <c r="J1905" s="231" t="s">
        <v>2913</v>
      </c>
      <c r="K1905" s="230" t="s">
        <v>128</v>
      </c>
      <c r="L1905" s="230" t="s">
        <v>1578</v>
      </c>
      <c r="M1905" s="233">
        <v>113551.31661442915</v>
      </c>
      <c r="N1905" s="234" t="s">
        <v>8271</v>
      </c>
      <c r="O1905" s="230" t="s">
        <v>1579</v>
      </c>
      <c r="P1905" s="230" t="s">
        <v>46</v>
      </c>
      <c r="Q1905" s="233">
        <v>0</v>
      </c>
      <c r="R1905" s="234">
        <v>0</v>
      </c>
      <c r="S1905" s="235" t="s">
        <v>46</v>
      </c>
      <c r="T1905" s="236"/>
      <c r="U1905" s="237"/>
      <c r="V1905" s="238" t="s">
        <v>104</v>
      </c>
      <c r="W1905" s="236">
        <v>0</v>
      </c>
      <c r="X1905" s="237" t="s">
        <v>46</v>
      </c>
      <c r="Y1905" s="239">
        <v>0</v>
      </c>
      <c r="Z1905" s="237" t="s">
        <v>46</v>
      </c>
      <c r="AA1905" s="239">
        <v>0</v>
      </c>
      <c r="AB1905" s="240" t="s">
        <v>46</v>
      </c>
      <c r="AC1905" s="241" t="s">
        <v>46</v>
      </c>
      <c r="AD1905" s="241" t="s">
        <v>46</v>
      </c>
      <c r="AE1905" s="237"/>
      <c r="AF1905" s="237"/>
      <c r="AG1905" s="237"/>
      <c r="AH1905" s="237"/>
      <c r="AI1905" s="237" t="s">
        <v>2201</v>
      </c>
      <c r="AJ1905" s="237" t="s">
        <v>2404</v>
      </c>
      <c r="AK1905" s="237" t="s">
        <v>94</v>
      </c>
      <c r="AL1905" s="237" t="s">
        <v>191</v>
      </c>
      <c r="AM1905" s="242">
        <v>4</v>
      </c>
    </row>
    <row r="1906" spans="2:39">
      <c r="B1906" s="228" t="s">
        <v>7516</v>
      </c>
      <c r="C1906" s="229" t="s">
        <v>7945</v>
      </c>
      <c r="D1906" s="230" t="s">
        <v>46</v>
      </c>
      <c r="E1906" s="231" t="s">
        <v>38</v>
      </c>
      <c r="F1906" s="231" t="s">
        <v>97</v>
      </c>
      <c r="G1906" s="231" t="s">
        <v>35</v>
      </c>
      <c r="H1906" s="231" t="s">
        <v>7652</v>
      </c>
      <c r="I1906" s="232" t="s">
        <v>98</v>
      </c>
      <c r="J1906" s="231" t="s">
        <v>2913</v>
      </c>
      <c r="K1906" s="230" t="s">
        <v>128</v>
      </c>
      <c r="L1906" s="230" t="s">
        <v>1578</v>
      </c>
      <c r="M1906" s="233">
        <v>150892.67040350905</v>
      </c>
      <c r="N1906" s="234" t="s">
        <v>8271</v>
      </c>
      <c r="O1906" s="230" t="s">
        <v>1579</v>
      </c>
      <c r="P1906" s="230" t="s">
        <v>46</v>
      </c>
      <c r="Q1906" s="233">
        <v>0</v>
      </c>
      <c r="R1906" s="234">
        <v>0</v>
      </c>
      <c r="S1906" s="235" t="s">
        <v>46</v>
      </c>
      <c r="T1906" s="236"/>
      <c r="U1906" s="237"/>
      <c r="V1906" s="238" t="s">
        <v>104</v>
      </c>
      <c r="W1906" s="236">
        <v>0</v>
      </c>
      <c r="X1906" s="237" t="s">
        <v>46</v>
      </c>
      <c r="Y1906" s="239">
        <v>0</v>
      </c>
      <c r="Z1906" s="237" t="s">
        <v>46</v>
      </c>
      <c r="AA1906" s="239">
        <v>0</v>
      </c>
      <c r="AB1906" s="240" t="s">
        <v>46</v>
      </c>
      <c r="AC1906" s="241" t="s">
        <v>46</v>
      </c>
      <c r="AD1906" s="241" t="s">
        <v>46</v>
      </c>
      <c r="AE1906" s="237"/>
      <c r="AF1906" s="237"/>
      <c r="AG1906" s="237"/>
      <c r="AH1906" s="237"/>
      <c r="AI1906" s="237" t="s">
        <v>2201</v>
      </c>
      <c r="AJ1906" s="237" t="s">
        <v>2404</v>
      </c>
      <c r="AK1906" s="237" t="s">
        <v>94</v>
      </c>
      <c r="AL1906" s="237" t="s">
        <v>193</v>
      </c>
      <c r="AM1906" s="242">
        <v>4</v>
      </c>
    </row>
    <row r="1907" spans="2:39">
      <c r="B1907" s="228" t="s">
        <v>7946</v>
      </c>
      <c r="C1907" s="229" t="s">
        <v>7947</v>
      </c>
      <c r="D1907" s="230" t="s">
        <v>46</v>
      </c>
      <c r="E1907" s="231" t="s">
        <v>46</v>
      </c>
      <c r="F1907" s="231" t="s">
        <v>46</v>
      </c>
      <c r="G1907" s="231" t="s">
        <v>46</v>
      </c>
      <c r="H1907" s="231" t="s">
        <v>46</v>
      </c>
      <c r="I1907" s="232" t="s">
        <v>46</v>
      </c>
      <c r="J1907" s="231" t="s">
        <v>46</v>
      </c>
      <c r="K1907" s="230" t="s">
        <v>46</v>
      </c>
      <c r="L1907" s="230" t="s">
        <v>46</v>
      </c>
      <c r="M1907" s="233">
        <v>0</v>
      </c>
      <c r="N1907" s="234" t="s">
        <v>46</v>
      </c>
      <c r="O1907" s="230" t="s">
        <v>46</v>
      </c>
      <c r="P1907" s="230" t="s">
        <v>46</v>
      </c>
      <c r="Q1907" s="233">
        <v>0</v>
      </c>
      <c r="R1907" s="234">
        <v>0</v>
      </c>
      <c r="S1907" s="235" t="s">
        <v>46</v>
      </c>
      <c r="T1907" s="236"/>
      <c r="U1907" s="237"/>
      <c r="V1907" s="238" t="s">
        <v>46</v>
      </c>
      <c r="W1907" s="236">
        <v>0</v>
      </c>
      <c r="X1907" s="237" t="s">
        <v>46</v>
      </c>
      <c r="Y1907" s="239">
        <v>0</v>
      </c>
      <c r="Z1907" s="237" t="s">
        <v>46</v>
      </c>
      <c r="AA1907" s="239">
        <v>0</v>
      </c>
      <c r="AB1907" s="240" t="s">
        <v>46</v>
      </c>
      <c r="AC1907" s="241" t="s">
        <v>46</v>
      </c>
      <c r="AD1907" s="241" t="s">
        <v>46</v>
      </c>
      <c r="AE1907" s="237"/>
      <c r="AF1907" s="237"/>
      <c r="AG1907" s="237"/>
      <c r="AH1907" s="237"/>
      <c r="AI1907" s="237" t="s">
        <v>2201</v>
      </c>
      <c r="AJ1907" s="237" t="s">
        <v>2404</v>
      </c>
      <c r="AK1907" s="237" t="s">
        <v>94</v>
      </c>
      <c r="AL1907" s="237" t="s">
        <v>195</v>
      </c>
      <c r="AM1907" s="242">
        <v>4</v>
      </c>
    </row>
    <row r="1908" spans="2:39">
      <c r="B1908" s="228" t="s">
        <v>7517</v>
      </c>
      <c r="C1908" s="229" t="s">
        <v>2413</v>
      </c>
      <c r="D1908" s="230" t="s">
        <v>46</v>
      </c>
      <c r="E1908" s="231" t="s">
        <v>38</v>
      </c>
      <c r="F1908" s="231" t="s">
        <v>97</v>
      </c>
      <c r="G1908" s="231" t="s">
        <v>35</v>
      </c>
      <c r="H1908" s="231" t="s">
        <v>7652</v>
      </c>
      <c r="I1908" s="232" t="s">
        <v>98</v>
      </c>
      <c r="J1908" s="231" t="s">
        <v>2913</v>
      </c>
      <c r="K1908" s="230" t="s">
        <v>128</v>
      </c>
      <c r="L1908" s="230" t="s">
        <v>1578</v>
      </c>
      <c r="M1908" s="233">
        <v>114708.73138355222</v>
      </c>
      <c r="N1908" s="234" t="s">
        <v>8271</v>
      </c>
      <c r="O1908" s="230" t="s">
        <v>1579</v>
      </c>
      <c r="P1908" s="230" t="s">
        <v>46</v>
      </c>
      <c r="Q1908" s="233">
        <v>0</v>
      </c>
      <c r="R1908" s="234">
        <v>0</v>
      </c>
      <c r="S1908" s="235" t="s">
        <v>46</v>
      </c>
      <c r="T1908" s="236"/>
      <c r="U1908" s="237"/>
      <c r="V1908" s="238" t="s">
        <v>104</v>
      </c>
      <c r="W1908" s="236">
        <v>0</v>
      </c>
      <c r="X1908" s="237" t="s">
        <v>46</v>
      </c>
      <c r="Y1908" s="239">
        <v>0</v>
      </c>
      <c r="Z1908" s="237" t="s">
        <v>46</v>
      </c>
      <c r="AA1908" s="239">
        <v>0</v>
      </c>
      <c r="AB1908" s="240" t="s">
        <v>46</v>
      </c>
      <c r="AC1908" s="241" t="s">
        <v>46</v>
      </c>
      <c r="AD1908" s="241" t="s">
        <v>46</v>
      </c>
      <c r="AE1908" s="237"/>
      <c r="AF1908" s="237"/>
      <c r="AG1908" s="237"/>
      <c r="AH1908" s="237"/>
      <c r="AI1908" s="237" t="s">
        <v>2201</v>
      </c>
      <c r="AJ1908" s="237" t="s">
        <v>2404</v>
      </c>
      <c r="AK1908" s="237" t="s">
        <v>94</v>
      </c>
      <c r="AL1908" s="237" t="s">
        <v>198</v>
      </c>
      <c r="AM1908" s="242">
        <v>4</v>
      </c>
    </row>
    <row r="1909" spans="2:39">
      <c r="B1909" s="228" t="s">
        <v>7518</v>
      </c>
      <c r="C1909" s="229" t="s">
        <v>7948</v>
      </c>
      <c r="D1909" s="230" t="s">
        <v>46</v>
      </c>
      <c r="E1909" s="231" t="s">
        <v>38</v>
      </c>
      <c r="F1909" s="231" t="s">
        <v>97</v>
      </c>
      <c r="G1909" s="231" t="s">
        <v>35</v>
      </c>
      <c r="H1909" s="231" t="s">
        <v>7652</v>
      </c>
      <c r="I1909" s="232" t="s">
        <v>98</v>
      </c>
      <c r="J1909" s="231" t="s">
        <v>2913</v>
      </c>
      <c r="K1909" s="230" t="s">
        <v>128</v>
      </c>
      <c r="L1909" s="230" t="s">
        <v>1578</v>
      </c>
      <c r="M1909" s="233">
        <v>184197.74561541469</v>
      </c>
      <c r="N1909" s="234" t="s">
        <v>8271</v>
      </c>
      <c r="O1909" s="230" t="s">
        <v>1579</v>
      </c>
      <c r="P1909" s="230" t="s">
        <v>46</v>
      </c>
      <c r="Q1909" s="233">
        <v>0</v>
      </c>
      <c r="R1909" s="234">
        <v>0</v>
      </c>
      <c r="S1909" s="235" t="s">
        <v>46</v>
      </c>
      <c r="T1909" s="236"/>
      <c r="U1909" s="237"/>
      <c r="V1909" s="238" t="s">
        <v>104</v>
      </c>
      <c r="W1909" s="236">
        <v>0</v>
      </c>
      <c r="X1909" s="237" t="s">
        <v>46</v>
      </c>
      <c r="Y1909" s="239">
        <v>0</v>
      </c>
      <c r="Z1909" s="237" t="s">
        <v>46</v>
      </c>
      <c r="AA1909" s="239">
        <v>0</v>
      </c>
      <c r="AB1909" s="240" t="s">
        <v>46</v>
      </c>
      <c r="AC1909" s="241" t="s">
        <v>46</v>
      </c>
      <c r="AD1909" s="241" t="s">
        <v>46</v>
      </c>
      <c r="AE1909" s="237"/>
      <c r="AF1909" s="237"/>
      <c r="AG1909" s="237"/>
      <c r="AH1909" s="237"/>
      <c r="AI1909" s="237" t="s">
        <v>2201</v>
      </c>
      <c r="AJ1909" s="237" t="s">
        <v>2404</v>
      </c>
      <c r="AK1909" s="237" t="s">
        <v>94</v>
      </c>
      <c r="AL1909" s="237" t="s">
        <v>200</v>
      </c>
      <c r="AM1909" s="242">
        <v>4</v>
      </c>
    </row>
    <row r="1910" spans="2:39">
      <c r="B1910" s="228" t="s">
        <v>7522</v>
      </c>
      <c r="C1910" s="229" t="s">
        <v>7949</v>
      </c>
      <c r="D1910" s="230" t="s">
        <v>46</v>
      </c>
      <c r="E1910" s="231" t="s">
        <v>38</v>
      </c>
      <c r="F1910" s="231" t="s">
        <v>97</v>
      </c>
      <c r="G1910" s="231" t="s">
        <v>35</v>
      </c>
      <c r="H1910" s="231" t="s">
        <v>7652</v>
      </c>
      <c r="I1910" s="232" t="s">
        <v>98</v>
      </c>
      <c r="J1910" s="231" t="s">
        <v>2913</v>
      </c>
      <c r="K1910" s="230" t="s">
        <v>128</v>
      </c>
      <c r="L1910" s="230" t="s">
        <v>1578</v>
      </c>
      <c r="M1910" s="233">
        <v>150892.67040350905</v>
      </c>
      <c r="N1910" s="234" t="s">
        <v>8271</v>
      </c>
      <c r="O1910" s="230" t="s">
        <v>1579</v>
      </c>
      <c r="P1910" s="230" t="s">
        <v>46</v>
      </c>
      <c r="Q1910" s="233">
        <v>0</v>
      </c>
      <c r="R1910" s="234">
        <v>0</v>
      </c>
      <c r="S1910" s="235" t="s">
        <v>46</v>
      </c>
      <c r="T1910" s="236"/>
      <c r="U1910" s="237"/>
      <c r="V1910" s="238" t="s">
        <v>104</v>
      </c>
      <c r="W1910" s="236">
        <v>0</v>
      </c>
      <c r="X1910" s="237" t="s">
        <v>46</v>
      </c>
      <c r="Y1910" s="239">
        <v>0</v>
      </c>
      <c r="Z1910" s="237" t="s">
        <v>46</v>
      </c>
      <c r="AA1910" s="239">
        <v>0</v>
      </c>
      <c r="AB1910" s="240" t="s">
        <v>46</v>
      </c>
      <c r="AC1910" s="241" t="s">
        <v>46</v>
      </c>
      <c r="AD1910" s="241" t="s">
        <v>46</v>
      </c>
      <c r="AE1910" s="237"/>
      <c r="AF1910" s="237"/>
      <c r="AG1910" s="237"/>
      <c r="AH1910" s="237"/>
      <c r="AI1910" s="237" t="s">
        <v>2201</v>
      </c>
      <c r="AJ1910" s="237" t="s">
        <v>2404</v>
      </c>
      <c r="AK1910" s="237" t="s">
        <v>94</v>
      </c>
      <c r="AL1910" s="237" t="s">
        <v>203</v>
      </c>
      <c r="AM1910" s="242">
        <v>4</v>
      </c>
    </row>
    <row r="1911" spans="2:39">
      <c r="B1911" s="180" t="s">
        <v>2422</v>
      </c>
      <c r="C1911" s="181" t="s">
        <v>2423</v>
      </c>
      <c r="D1911" s="182" t="s">
        <v>46</v>
      </c>
      <c r="E1911" s="183" t="s">
        <v>46</v>
      </c>
      <c r="F1911" s="183" t="s">
        <v>46</v>
      </c>
      <c r="G1911" s="183" t="s">
        <v>46</v>
      </c>
      <c r="H1911" s="183" t="s">
        <v>46</v>
      </c>
      <c r="I1911" s="184" t="s">
        <v>46</v>
      </c>
      <c r="J1911" s="183" t="s">
        <v>46</v>
      </c>
      <c r="K1911" s="182" t="s">
        <v>46</v>
      </c>
      <c r="L1911" s="182" t="s">
        <v>46</v>
      </c>
      <c r="M1911" s="185">
        <v>0</v>
      </c>
      <c r="N1911" s="186" t="s">
        <v>46</v>
      </c>
      <c r="O1911" s="182" t="s">
        <v>46</v>
      </c>
      <c r="P1911" s="182" t="s">
        <v>46</v>
      </c>
      <c r="Q1911" s="185">
        <v>0</v>
      </c>
      <c r="R1911" s="186">
        <v>0</v>
      </c>
      <c r="S1911" s="187" t="s">
        <v>46</v>
      </c>
      <c r="T1911" s="36"/>
      <c r="U1911" s="35"/>
      <c r="V1911" s="188" t="s">
        <v>46</v>
      </c>
      <c r="W1911" s="36">
        <v>0</v>
      </c>
      <c r="X1911" s="35" t="s">
        <v>46</v>
      </c>
      <c r="Y1911" s="38">
        <v>0</v>
      </c>
      <c r="Z1911" s="35" t="s">
        <v>46</v>
      </c>
      <c r="AA1911" s="38">
        <v>0</v>
      </c>
      <c r="AB1911" s="39" t="s">
        <v>46</v>
      </c>
      <c r="AC1911" s="34" t="s">
        <v>46</v>
      </c>
      <c r="AD1911" s="34" t="s">
        <v>46</v>
      </c>
      <c r="AE1911" s="35"/>
      <c r="AF1911" s="35"/>
      <c r="AG1911" s="35"/>
      <c r="AH1911" s="35"/>
      <c r="AI1911" s="35" t="s">
        <v>2201</v>
      </c>
      <c r="AJ1911" s="35" t="s">
        <v>1557</v>
      </c>
      <c r="AK1911" s="35" t="s">
        <v>46</v>
      </c>
      <c r="AL1911" s="35" t="s">
        <v>46</v>
      </c>
      <c r="AM1911" s="40">
        <v>2</v>
      </c>
    </row>
    <row r="1912" spans="2:39">
      <c r="B1912" s="189" t="s">
        <v>2424</v>
      </c>
      <c r="C1912" s="190" t="s">
        <v>2423</v>
      </c>
      <c r="D1912" s="191" t="s">
        <v>46</v>
      </c>
      <c r="E1912" s="192" t="s">
        <v>46</v>
      </c>
      <c r="F1912" s="192" t="s">
        <v>46</v>
      </c>
      <c r="G1912" s="192" t="s">
        <v>46</v>
      </c>
      <c r="H1912" s="192" t="s">
        <v>46</v>
      </c>
      <c r="I1912" s="193" t="s">
        <v>46</v>
      </c>
      <c r="J1912" s="192" t="s">
        <v>46</v>
      </c>
      <c r="K1912" s="191" t="s">
        <v>46</v>
      </c>
      <c r="L1912" s="191" t="s">
        <v>46</v>
      </c>
      <c r="M1912" s="194">
        <v>0</v>
      </c>
      <c r="N1912" s="195" t="s">
        <v>46</v>
      </c>
      <c r="O1912" s="191" t="s">
        <v>46</v>
      </c>
      <c r="P1912" s="191" t="s">
        <v>46</v>
      </c>
      <c r="Q1912" s="194">
        <v>0</v>
      </c>
      <c r="R1912" s="195">
        <v>0</v>
      </c>
      <c r="S1912" s="196" t="s">
        <v>46</v>
      </c>
      <c r="T1912" s="44"/>
      <c r="U1912" s="43"/>
      <c r="V1912" s="197" t="s">
        <v>46</v>
      </c>
      <c r="W1912" s="44">
        <v>0</v>
      </c>
      <c r="X1912" s="43" t="s">
        <v>46</v>
      </c>
      <c r="Y1912" s="46">
        <v>0</v>
      </c>
      <c r="Z1912" s="43" t="s">
        <v>46</v>
      </c>
      <c r="AA1912" s="46">
        <v>0</v>
      </c>
      <c r="AB1912" s="47" t="s">
        <v>46</v>
      </c>
      <c r="AC1912" s="42" t="s">
        <v>46</v>
      </c>
      <c r="AD1912" s="42" t="s">
        <v>46</v>
      </c>
      <c r="AE1912" s="43"/>
      <c r="AF1912" s="43"/>
      <c r="AG1912" s="43"/>
      <c r="AH1912" s="43"/>
      <c r="AI1912" s="43" t="s">
        <v>2201</v>
      </c>
      <c r="AJ1912" s="43" t="s">
        <v>1557</v>
      </c>
      <c r="AK1912" s="43" t="s">
        <v>94</v>
      </c>
      <c r="AL1912" s="43" t="s">
        <v>46</v>
      </c>
      <c r="AM1912" s="48">
        <v>3</v>
      </c>
    </row>
    <row r="1913" spans="2:39">
      <c r="B1913" s="228" t="s">
        <v>2425</v>
      </c>
      <c r="C1913" s="229" t="s">
        <v>2426</v>
      </c>
      <c r="D1913" s="230" t="s">
        <v>46</v>
      </c>
      <c r="E1913" s="231" t="s">
        <v>38</v>
      </c>
      <c r="F1913" s="231" t="s">
        <v>97</v>
      </c>
      <c r="G1913" s="231" t="s">
        <v>35</v>
      </c>
      <c r="H1913" s="231" t="s">
        <v>7652</v>
      </c>
      <c r="I1913" s="232" t="s">
        <v>98</v>
      </c>
      <c r="J1913" s="231" t="s">
        <v>2913</v>
      </c>
      <c r="K1913" s="230" t="s">
        <v>128</v>
      </c>
      <c r="L1913" s="230" t="s">
        <v>1578</v>
      </c>
      <c r="M1913" s="233">
        <v>216913.76608905417</v>
      </c>
      <c r="N1913" s="234" t="s">
        <v>8271</v>
      </c>
      <c r="O1913" s="230" t="s">
        <v>1579</v>
      </c>
      <c r="P1913" s="230" t="s">
        <v>46</v>
      </c>
      <c r="Q1913" s="233">
        <v>0</v>
      </c>
      <c r="R1913" s="234">
        <v>0</v>
      </c>
      <c r="S1913" s="235" t="s">
        <v>46</v>
      </c>
      <c r="T1913" s="236"/>
      <c r="U1913" s="237"/>
      <c r="V1913" s="238" t="s">
        <v>104</v>
      </c>
      <c r="W1913" s="236">
        <v>0</v>
      </c>
      <c r="X1913" s="237" t="s">
        <v>46</v>
      </c>
      <c r="Y1913" s="239">
        <v>0</v>
      </c>
      <c r="Z1913" s="237" t="s">
        <v>46</v>
      </c>
      <c r="AA1913" s="239">
        <v>0</v>
      </c>
      <c r="AB1913" s="240" t="s">
        <v>46</v>
      </c>
      <c r="AC1913" s="241" t="s">
        <v>46</v>
      </c>
      <c r="AD1913" s="241" t="s">
        <v>46</v>
      </c>
      <c r="AE1913" s="237"/>
      <c r="AF1913" s="237"/>
      <c r="AG1913" s="237"/>
      <c r="AH1913" s="237"/>
      <c r="AI1913" s="237" t="s">
        <v>2201</v>
      </c>
      <c r="AJ1913" s="237" t="s">
        <v>1557</v>
      </c>
      <c r="AK1913" s="237" t="s">
        <v>94</v>
      </c>
      <c r="AL1913" s="237" t="s">
        <v>109</v>
      </c>
      <c r="AM1913" s="242">
        <v>4</v>
      </c>
    </row>
    <row r="1914" spans="2:39">
      <c r="B1914" s="228" t="s">
        <v>2427</v>
      </c>
      <c r="C1914" s="229" t="s">
        <v>2428</v>
      </c>
      <c r="D1914" s="230" t="s">
        <v>46</v>
      </c>
      <c r="E1914" s="231" t="s">
        <v>38</v>
      </c>
      <c r="F1914" s="231" t="s">
        <v>97</v>
      </c>
      <c r="G1914" s="231" t="s">
        <v>35</v>
      </c>
      <c r="H1914" s="231" t="s">
        <v>7652</v>
      </c>
      <c r="I1914" s="232" t="s">
        <v>98</v>
      </c>
      <c r="J1914" s="231" t="s">
        <v>2913</v>
      </c>
      <c r="K1914" s="230" t="s">
        <v>128</v>
      </c>
      <c r="L1914" s="230" t="s">
        <v>1578</v>
      </c>
      <c r="M1914" s="233">
        <v>194335.89044664125</v>
      </c>
      <c r="N1914" s="234" t="s">
        <v>8271</v>
      </c>
      <c r="O1914" s="230" t="s">
        <v>1579</v>
      </c>
      <c r="P1914" s="230" t="s">
        <v>46</v>
      </c>
      <c r="Q1914" s="233">
        <v>0</v>
      </c>
      <c r="R1914" s="234">
        <v>0</v>
      </c>
      <c r="S1914" s="235" t="s">
        <v>46</v>
      </c>
      <c r="T1914" s="236"/>
      <c r="U1914" s="237"/>
      <c r="V1914" s="238" t="s">
        <v>104</v>
      </c>
      <c r="W1914" s="236">
        <v>0</v>
      </c>
      <c r="X1914" s="237" t="s">
        <v>46</v>
      </c>
      <c r="Y1914" s="239">
        <v>0</v>
      </c>
      <c r="Z1914" s="237" t="s">
        <v>46</v>
      </c>
      <c r="AA1914" s="239">
        <v>0</v>
      </c>
      <c r="AB1914" s="240" t="s">
        <v>46</v>
      </c>
      <c r="AC1914" s="241" t="s">
        <v>46</v>
      </c>
      <c r="AD1914" s="241" t="s">
        <v>46</v>
      </c>
      <c r="AE1914" s="237"/>
      <c r="AF1914" s="237"/>
      <c r="AG1914" s="237"/>
      <c r="AH1914" s="237"/>
      <c r="AI1914" s="237" t="s">
        <v>2201</v>
      </c>
      <c r="AJ1914" s="237" t="s">
        <v>1557</v>
      </c>
      <c r="AK1914" s="237" t="s">
        <v>94</v>
      </c>
      <c r="AL1914" s="237" t="s">
        <v>111</v>
      </c>
      <c r="AM1914" s="242">
        <v>4</v>
      </c>
    </row>
    <row r="1915" spans="2:39">
      <c r="B1915" s="228" t="s">
        <v>2429</v>
      </c>
      <c r="C1915" s="229" t="s">
        <v>2430</v>
      </c>
      <c r="D1915" s="230" t="s">
        <v>46</v>
      </c>
      <c r="E1915" s="231" t="s">
        <v>38</v>
      </c>
      <c r="F1915" s="231" t="s">
        <v>97</v>
      </c>
      <c r="G1915" s="231" t="s">
        <v>35</v>
      </c>
      <c r="H1915" s="231" t="s">
        <v>7652</v>
      </c>
      <c r="I1915" s="232" t="s">
        <v>98</v>
      </c>
      <c r="J1915" s="231" t="s">
        <v>2913</v>
      </c>
      <c r="K1915" s="230" t="s">
        <v>128</v>
      </c>
      <c r="L1915" s="230" t="s">
        <v>1578</v>
      </c>
      <c r="M1915" s="233">
        <v>92205.390059628524</v>
      </c>
      <c r="N1915" s="234" t="s">
        <v>8271</v>
      </c>
      <c r="O1915" s="230" t="s">
        <v>1579</v>
      </c>
      <c r="P1915" s="230" t="s">
        <v>46</v>
      </c>
      <c r="Q1915" s="233">
        <v>0</v>
      </c>
      <c r="R1915" s="234">
        <v>0</v>
      </c>
      <c r="S1915" s="235" t="s">
        <v>46</v>
      </c>
      <c r="T1915" s="236"/>
      <c r="U1915" s="237"/>
      <c r="V1915" s="238" t="s">
        <v>104</v>
      </c>
      <c r="W1915" s="236">
        <v>0</v>
      </c>
      <c r="X1915" s="237" t="s">
        <v>46</v>
      </c>
      <c r="Y1915" s="239">
        <v>0</v>
      </c>
      <c r="Z1915" s="237" t="s">
        <v>46</v>
      </c>
      <c r="AA1915" s="239">
        <v>0</v>
      </c>
      <c r="AB1915" s="240" t="s">
        <v>46</v>
      </c>
      <c r="AC1915" s="241" t="s">
        <v>46</v>
      </c>
      <c r="AD1915" s="241" t="s">
        <v>46</v>
      </c>
      <c r="AE1915" s="237"/>
      <c r="AF1915" s="237"/>
      <c r="AG1915" s="237"/>
      <c r="AH1915" s="237"/>
      <c r="AI1915" s="237" t="s">
        <v>2201</v>
      </c>
      <c r="AJ1915" s="237" t="s">
        <v>1557</v>
      </c>
      <c r="AK1915" s="237" t="s">
        <v>94</v>
      </c>
      <c r="AL1915" s="237" t="s">
        <v>112</v>
      </c>
      <c r="AM1915" s="242">
        <v>4</v>
      </c>
    </row>
    <row r="1916" spans="2:39">
      <c r="B1916" s="228" t="s">
        <v>2431</v>
      </c>
      <c r="C1916" s="229" t="s">
        <v>2432</v>
      </c>
      <c r="D1916" s="230" t="s">
        <v>46</v>
      </c>
      <c r="E1916" s="231" t="s">
        <v>38</v>
      </c>
      <c r="F1916" s="231" t="s">
        <v>97</v>
      </c>
      <c r="G1916" s="231" t="s">
        <v>35</v>
      </c>
      <c r="H1916" s="231" t="s">
        <v>7652</v>
      </c>
      <c r="I1916" s="232" t="s">
        <v>98</v>
      </c>
      <c r="J1916" s="231" t="s">
        <v>2913</v>
      </c>
      <c r="K1916" s="230" t="s">
        <v>128</v>
      </c>
      <c r="L1916" s="230" t="s">
        <v>1578</v>
      </c>
      <c r="M1916" s="233">
        <v>96715.980702190529</v>
      </c>
      <c r="N1916" s="234" t="s">
        <v>8271</v>
      </c>
      <c r="O1916" s="230" t="s">
        <v>1579</v>
      </c>
      <c r="P1916" s="230" t="s">
        <v>46</v>
      </c>
      <c r="Q1916" s="233">
        <v>0</v>
      </c>
      <c r="R1916" s="234">
        <v>0</v>
      </c>
      <c r="S1916" s="235" t="s">
        <v>46</v>
      </c>
      <c r="T1916" s="236"/>
      <c r="U1916" s="237"/>
      <c r="V1916" s="238" t="s">
        <v>104</v>
      </c>
      <c r="W1916" s="236">
        <v>0</v>
      </c>
      <c r="X1916" s="237" t="s">
        <v>46</v>
      </c>
      <c r="Y1916" s="239">
        <v>0</v>
      </c>
      <c r="Z1916" s="237" t="s">
        <v>46</v>
      </c>
      <c r="AA1916" s="239">
        <v>0</v>
      </c>
      <c r="AB1916" s="240" t="s">
        <v>46</v>
      </c>
      <c r="AC1916" s="241" t="s">
        <v>46</v>
      </c>
      <c r="AD1916" s="241" t="s">
        <v>46</v>
      </c>
      <c r="AE1916" s="237"/>
      <c r="AF1916" s="237"/>
      <c r="AG1916" s="237"/>
      <c r="AH1916" s="237"/>
      <c r="AI1916" s="237" t="s">
        <v>2201</v>
      </c>
      <c r="AJ1916" s="237" t="s">
        <v>1557</v>
      </c>
      <c r="AK1916" s="237" t="s">
        <v>94</v>
      </c>
      <c r="AL1916" s="237" t="s">
        <v>113</v>
      </c>
      <c r="AM1916" s="242">
        <v>4</v>
      </c>
    </row>
    <row r="1917" spans="2:39">
      <c r="B1917" s="228" t="s">
        <v>2433</v>
      </c>
      <c r="C1917" s="229" t="s">
        <v>2434</v>
      </c>
      <c r="D1917" s="230" t="s">
        <v>46</v>
      </c>
      <c r="E1917" s="231" t="s">
        <v>38</v>
      </c>
      <c r="F1917" s="231" t="s">
        <v>97</v>
      </c>
      <c r="G1917" s="231" t="s">
        <v>35</v>
      </c>
      <c r="H1917" s="231" t="s">
        <v>7652</v>
      </c>
      <c r="I1917" s="232" t="s">
        <v>98</v>
      </c>
      <c r="J1917" s="231" t="s">
        <v>2913</v>
      </c>
      <c r="K1917" s="230" t="s">
        <v>128</v>
      </c>
      <c r="L1917" s="230" t="s">
        <v>1578</v>
      </c>
      <c r="M1917" s="233">
        <v>114708.73138355222</v>
      </c>
      <c r="N1917" s="234" t="s">
        <v>8271</v>
      </c>
      <c r="O1917" s="230" t="s">
        <v>1579</v>
      </c>
      <c r="P1917" s="230" t="s">
        <v>46</v>
      </c>
      <c r="Q1917" s="233">
        <v>0</v>
      </c>
      <c r="R1917" s="234">
        <v>0</v>
      </c>
      <c r="S1917" s="235" t="s">
        <v>46</v>
      </c>
      <c r="T1917" s="236"/>
      <c r="U1917" s="237"/>
      <c r="V1917" s="238" t="s">
        <v>104</v>
      </c>
      <c r="W1917" s="236">
        <v>0</v>
      </c>
      <c r="X1917" s="237" t="s">
        <v>46</v>
      </c>
      <c r="Y1917" s="239">
        <v>0</v>
      </c>
      <c r="Z1917" s="237" t="s">
        <v>46</v>
      </c>
      <c r="AA1917" s="239">
        <v>0</v>
      </c>
      <c r="AB1917" s="240" t="s">
        <v>46</v>
      </c>
      <c r="AC1917" s="241" t="s">
        <v>46</v>
      </c>
      <c r="AD1917" s="241" t="s">
        <v>46</v>
      </c>
      <c r="AE1917" s="237"/>
      <c r="AF1917" s="237"/>
      <c r="AG1917" s="237"/>
      <c r="AH1917" s="237"/>
      <c r="AI1917" s="237" t="s">
        <v>2201</v>
      </c>
      <c r="AJ1917" s="237" t="s">
        <v>1557</v>
      </c>
      <c r="AK1917" s="237" t="s">
        <v>94</v>
      </c>
      <c r="AL1917" s="237" t="s">
        <v>115</v>
      </c>
      <c r="AM1917" s="242">
        <v>4</v>
      </c>
    </row>
    <row r="1918" spans="2:39">
      <c r="B1918" s="228" t="s">
        <v>7519</v>
      </c>
      <c r="C1918" s="229" t="s">
        <v>7950</v>
      </c>
      <c r="D1918" s="230" t="s">
        <v>46</v>
      </c>
      <c r="E1918" s="231" t="s">
        <v>38</v>
      </c>
      <c r="F1918" s="231" t="s">
        <v>97</v>
      </c>
      <c r="G1918" s="231" t="s">
        <v>35</v>
      </c>
      <c r="H1918" s="231" t="s">
        <v>7652</v>
      </c>
      <c r="I1918" s="232" t="s">
        <v>98</v>
      </c>
      <c r="J1918" s="231" t="s">
        <v>2913</v>
      </c>
      <c r="K1918" s="230" t="s">
        <v>128</v>
      </c>
      <c r="L1918" s="230" t="s">
        <v>1578</v>
      </c>
      <c r="M1918" s="233">
        <v>150892.67040350905</v>
      </c>
      <c r="N1918" s="234" t="s">
        <v>8271</v>
      </c>
      <c r="O1918" s="230" t="s">
        <v>1579</v>
      </c>
      <c r="P1918" s="230" t="s">
        <v>46</v>
      </c>
      <c r="Q1918" s="233">
        <v>0</v>
      </c>
      <c r="R1918" s="234">
        <v>0</v>
      </c>
      <c r="S1918" s="235" t="s">
        <v>46</v>
      </c>
      <c r="T1918" s="236"/>
      <c r="U1918" s="237"/>
      <c r="V1918" s="238" t="s">
        <v>104</v>
      </c>
      <c r="W1918" s="236">
        <v>0</v>
      </c>
      <c r="X1918" s="237" t="s">
        <v>46</v>
      </c>
      <c r="Y1918" s="239">
        <v>0</v>
      </c>
      <c r="Z1918" s="237" t="s">
        <v>46</v>
      </c>
      <c r="AA1918" s="239">
        <v>0</v>
      </c>
      <c r="AB1918" s="240" t="s">
        <v>46</v>
      </c>
      <c r="AC1918" s="241" t="s">
        <v>46</v>
      </c>
      <c r="AD1918" s="241" t="s">
        <v>46</v>
      </c>
      <c r="AE1918" s="237"/>
      <c r="AF1918" s="237"/>
      <c r="AG1918" s="237"/>
      <c r="AH1918" s="237"/>
      <c r="AI1918" s="237" t="s">
        <v>2201</v>
      </c>
      <c r="AJ1918" s="237" t="s">
        <v>1557</v>
      </c>
      <c r="AK1918" s="237" t="s">
        <v>94</v>
      </c>
      <c r="AL1918" s="237" t="s">
        <v>167</v>
      </c>
      <c r="AM1918" s="242">
        <v>4</v>
      </c>
    </row>
    <row r="1919" spans="2:39">
      <c r="B1919" s="180" t="s">
        <v>2435</v>
      </c>
      <c r="C1919" s="181" t="s">
        <v>2436</v>
      </c>
      <c r="D1919" s="182" t="s">
        <v>46</v>
      </c>
      <c r="E1919" s="183" t="s">
        <v>46</v>
      </c>
      <c r="F1919" s="183" t="s">
        <v>46</v>
      </c>
      <c r="G1919" s="183" t="s">
        <v>46</v>
      </c>
      <c r="H1919" s="183" t="s">
        <v>46</v>
      </c>
      <c r="I1919" s="184" t="s">
        <v>46</v>
      </c>
      <c r="J1919" s="183" t="s">
        <v>46</v>
      </c>
      <c r="K1919" s="182" t="s">
        <v>46</v>
      </c>
      <c r="L1919" s="182" t="s">
        <v>46</v>
      </c>
      <c r="M1919" s="185">
        <v>0</v>
      </c>
      <c r="N1919" s="186" t="s">
        <v>46</v>
      </c>
      <c r="O1919" s="182" t="s">
        <v>46</v>
      </c>
      <c r="P1919" s="182" t="s">
        <v>46</v>
      </c>
      <c r="Q1919" s="185">
        <v>0</v>
      </c>
      <c r="R1919" s="186">
        <v>0</v>
      </c>
      <c r="S1919" s="187" t="s">
        <v>46</v>
      </c>
      <c r="T1919" s="36"/>
      <c r="U1919" s="35"/>
      <c r="V1919" s="188" t="s">
        <v>46</v>
      </c>
      <c r="W1919" s="36">
        <v>0</v>
      </c>
      <c r="X1919" s="35" t="s">
        <v>46</v>
      </c>
      <c r="Y1919" s="38">
        <v>0</v>
      </c>
      <c r="Z1919" s="35" t="s">
        <v>46</v>
      </c>
      <c r="AA1919" s="38">
        <v>0</v>
      </c>
      <c r="AB1919" s="39" t="s">
        <v>46</v>
      </c>
      <c r="AC1919" s="34" t="s">
        <v>46</v>
      </c>
      <c r="AD1919" s="34" t="s">
        <v>46</v>
      </c>
      <c r="AE1919" s="35"/>
      <c r="AF1919" s="35"/>
      <c r="AG1919" s="35"/>
      <c r="AH1919" s="35"/>
      <c r="AI1919" s="35" t="s">
        <v>2201</v>
      </c>
      <c r="AJ1919" s="35" t="s">
        <v>2437</v>
      </c>
      <c r="AK1919" s="35" t="s">
        <v>46</v>
      </c>
      <c r="AL1919" s="35" t="s">
        <v>46</v>
      </c>
      <c r="AM1919" s="40">
        <v>2</v>
      </c>
    </row>
    <row r="1920" spans="2:39">
      <c r="B1920" s="189" t="s">
        <v>2438</v>
      </c>
      <c r="C1920" s="190" t="s">
        <v>2436</v>
      </c>
      <c r="D1920" s="191" t="s">
        <v>46</v>
      </c>
      <c r="E1920" s="192" t="s">
        <v>46</v>
      </c>
      <c r="F1920" s="192" t="s">
        <v>46</v>
      </c>
      <c r="G1920" s="192" t="s">
        <v>46</v>
      </c>
      <c r="H1920" s="192" t="s">
        <v>46</v>
      </c>
      <c r="I1920" s="193" t="s">
        <v>46</v>
      </c>
      <c r="J1920" s="192" t="s">
        <v>46</v>
      </c>
      <c r="K1920" s="191" t="s">
        <v>46</v>
      </c>
      <c r="L1920" s="191" t="s">
        <v>46</v>
      </c>
      <c r="M1920" s="194">
        <v>0</v>
      </c>
      <c r="N1920" s="195" t="s">
        <v>46</v>
      </c>
      <c r="O1920" s="191" t="s">
        <v>46</v>
      </c>
      <c r="P1920" s="191" t="s">
        <v>46</v>
      </c>
      <c r="Q1920" s="194">
        <v>0</v>
      </c>
      <c r="R1920" s="195">
        <v>0</v>
      </c>
      <c r="S1920" s="196" t="s">
        <v>46</v>
      </c>
      <c r="T1920" s="44"/>
      <c r="U1920" s="43"/>
      <c r="V1920" s="197" t="s">
        <v>46</v>
      </c>
      <c r="W1920" s="44">
        <v>0</v>
      </c>
      <c r="X1920" s="43" t="s">
        <v>46</v>
      </c>
      <c r="Y1920" s="46">
        <v>0</v>
      </c>
      <c r="Z1920" s="43" t="s">
        <v>46</v>
      </c>
      <c r="AA1920" s="46">
        <v>0</v>
      </c>
      <c r="AB1920" s="47" t="s">
        <v>46</v>
      </c>
      <c r="AC1920" s="42" t="s">
        <v>46</v>
      </c>
      <c r="AD1920" s="42" t="s">
        <v>46</v>
      </c>
      <c r="AE1920" s="43"/>
      <c r="AF1920" s="43"/>
      <c r="AG1920" s="43"/>
      <c r="AH1920" s="43"/>
      <c r="AI1920" s="43" t="s">
        <v>2201</v>
      </c>
      <c r="AJ1920" s="43" t="s">
        <v>2437</v>
      </c>
      <c r="AK1920" s="43" t="s">
        <v>94</v>
      </c>
      <c r="AL1920" s="43" t="s">
        <v>46</v>
      </c>
      <c r="AM1920" s="48">
        <v>3</v>
      </c>
    </row>
    <row r="1921" spans="2:39">
      <c r="B1921" s="228" t="s">
        <v>2439</v>
      </c>
      <c r="C1921" s="229" t="s">
        <v>2440</v>
      </c>
      <c r="D1921" s="230" t="s">
        <v>46</v>
      </c>
      <c r="E1921" s="231" t="s">
        <v>38</v>
      </c>
      <c r="F1921" s="231" t="s">
        <v>97</v>
      </c>
      <c r="G1921" s="231" t="s">
        <v>35</v>
      </c>
      <c r="H1921" s="231" t="s">
        <v>7652</v>
      </c>
      <c r="I1921" s="232" t="s">
        <v>98</v>
      </c>
      <c r="J1921" s="231" t="s">
        <v>2913</v>
      </c>
      <c r="K1921" s="230" t="s">
        <v>128</v>
      </c>
      <c r="L1921" s="230" t="s">
        <v>1578</v>
      </c>
      <c r="M1921" s="233">
        <v>216913.76608905417</v>
      </c>
      <c r="N1921" s="234" t="s">
        <v>8271</v>
      </c>
      <c r="O1921" s="230" t="s">
        <v>1579</v>
      </c>
      <c r="P1921" s="230" t="s">
        <v>46</v>
      </c>
      <c r="Q1921" s="233">
        <v>0</v>
      </c>
      <c r="R1921" s="234">
        <v>0</v>
      </c>
      <c r="S1921" s="235" t="s">
        <v>46</v>
      </c>
      <c r="T1921" s="236"/>
      <c r="U1921" s="237"/>
      <c r="V1921" s="238" t="s">
        <v>104</v>
      </c>
      <c r="W1921" s="236">
        <v>0</v>
      </c>
      <c r="X1921" s="237" t="s">
        <v>46</v>
      </c>
      <c r="Y1921" s="239">
        <v>0</v>
      </c>
      <c r="Z1921" s="237" t="s">
        <v>46</v>
      </c>
      <c r="AA1921" s="239">
        <v>0</v>
      </c>
      <c r="AB1921" s="240" t="s">
        <v>46</v>
      </c>
      <c r="AC1921" s="241" t="s">
        <v>46</v>
      </c>
      <c r="AD1921" s="241" t="s">
        <v>46</v>
      </c>
      <c r="AE1921" s="237"/>
      <c r="AF1921" s="237"/>
      <c r="AG1921" s="237"/>
      <c r="AH1921" s="237"/>
      <c r="AI1921" s="237" t="s">
        <v>2201</v>
      </c>
      <c r="AJ1921" s="237" t="s">
        <v>2437</v>
      </c>
      <c r="AK1921" s="237" t="s">
        <v>94</v>
      </c>
      <c r="AL1921" s="237" t="s">
        <v>109</v>
      </c>
      <c r="AM1921" s="242">
        <v>4</v>
      </c>
    </row>
    <row r="1922" spans="2:39">
      <c r="B1922" s="228" t="s">
        <v>2441</v>
      </c>
      <c r="C1922" s="229" t="s">
        <v>2442</v>
      </c>
      <c r="D1922" s="230" t="s">
        <v>46</v>
      </c>
      <c r="E1922" s="231" t="s">
        <v>38</v>
      </c>
      <c r="F1922" s="231" t="s">
        <v>97</v>
      </c>
      <c r="G1922" s="231" t="s">
        <v>35</v>
      </c>
      <c r="H1922" s="231" t="s">
        <v>7652</v>
      </c>
      <c r="I1922" s="232" t="s">
        <v>98</v>
      </c>
      <c r="J1922" s="231" t="s">
        <v>2913</v>
      </c>
      <c r="K1922" s="230" t="s">
        <v>128</v>
      </c>
      <c r="L1922" s="230" t="s">
        <v>1578</v>
      </c>
      <c r="M1922" s="233">
        <v>194335.89044664125</v>
      </c>
      <c r="N1922" s="234" t="s">
        <v>8271</v>
      </c>
      <c r="O1922" s="230" t="s">
        <v>1579</v>
      </c>
      <c r="P1922" s="230" t="s">
        <v>46</v>
      </c>
      <c r="Q1922" s="233">
        <v>0</v>
      </c>
      <c r="R1922" s="234">
        <v>0</v>
      </c>
      <c r="S1922" s="235" t="s">
        <v>46</v>
      </c>
      <c r="T1922" s="236"/>
      <c r="U1922" s="237"/>
      <c r="V1922" s="238" t="s">
        <v>104</v>
      </c>
      <c r="W1922" s="236">
        <v>0</v>
      </c>
      <c r="X1922" s="237" t="s">
        <v>46</v>
      </c>
      <c r="Y1922" s="239">
        <v>0</v>
      </c>
      <c r="Z1922" s="237" t="s">
        <v>46</v>
      </c>
      <c r="AA1922" s="239">
        <v>0</v>
      </c>
      <c r="AB1922" s="240" t="s">
        <v>46</v>
      </c>
      <c r="AC1922" s="241" t="s">
        <v>46</v>
      </c>
      <c r="AD1922" s="241" t="s">
        <v>46</v>
      </c>
      <c r="AE1922" s="237"/>
      <c r="AF1922" s="237"/>
      <c r="AG1922" s="237"/>
      <c r="AH1922" s="237"/>
      <c r="AI1922" s="237" t="s">
        <v>2201</v>
      </c>
      <c r="AJ1922" s="237" t="s">
        <v>2437</v>
      </c>
      <c r="AK1922" s="237" t="s">
        <v>94</v>
      </c>
      <c r="AL1922" s="237" t="s">
        <v>111</v>
      </c>
      <c r="AM1922" s="242">
        <v>4</v>
      </c>
    </row>
    <row r="1923" spans="2:39">
      <c r="B1923" s="228" t="s">
        <v>2443</v>
      </c>
      <c r="C1923" s="229" t="s">
        <v>2444</v>
      </c>
      <c r="D1923" s="230" t="s">
        <v>46</v>
      </c>
      <c r="E1923" s="231" t="s">
        <v>38</v>
      </c>
      <c r="F1923" s="231" t="s">
        <v>97</v>
      </c>
      <c r="G1923" s="231" t="s">
        <v>35</v>
      </c>
      <c r="H1923" s="231" t="s">
        <v>7652</v>
      </c>
      <c r="I1923" s="232" t="s">
        <v>98</v>
      </c>
      <c r="J1923" s="231" t="s">
        <v>2913</v>
      </c>
      <c r="K1923" s="230" t="s">
        <v>128</v>
      </c>
      <c r="L1923" s="230" t="s">
        <v>1578</v>
      </c>
      <c r="M1923" s="233">
        <v>92205.390059628524</v>
      </c>
      <c r="N1923" s="234" t="s">
        <v>8271</v>
      </c>
      <c r="O1923" s="230" t="s">
        <v>1579</v>
      </c>
      <c r="P1923" s="230" t="s">
        <v>46</v>
      </c>
      <c r="Q1923" s="233">
        <v>0</v>
      </c>
      <c r="R1923" s="234">
        <v>0</v>
      </c>
      <c r="S1923" s="235" t="s">
        <v>46</v>
      </c>
      <c r="T1923" s="236"/>
      <c r="U1923" s="237"/>
      <c r="V1923" s="238" t="s">
        <v>104</v>
      </c>
      <c r="W1923" s="236">
        <v>0</v>
      </c>
      <c r="X1923" s="237" t="s">
        <v>46</v>
      </c>
      <c r="Y1923" s="239">
        <v>0</v>
      </c>
      <c r="Z1923" s="237" t="s">
        <v>46</v>
      </c>
      <c r="AA1923" s="239">
        <v>0</v>
      </c>
      <c r="AB1923" s="240" t="s">
        <v>46</v>
      </c>
      <c r="AC1923" s="241" t="s">
        <v>46</v>
      </c>
      <c r="AD1923" s="241" t="s">
        <v>46</v>
      </c>
      <c r="AE1923" s="237"/>
      <c r="AF1923" s="237"/>
      <c r="AG1923" s="237"/>
      <c r="AH1923" s="237"/>
      <c r="AI1923" s="237" t="s">
        <v>2201</v>
      </c>
      <c r="AJ1923" s="237" t="s">
        <v>2437</v>
      </c>
      <c r="AK1923" s="237" t="s">
        <v>94</v>
      </c>
      <c r="AL1923" s="237" t="s">
        <v>112</v>
      </c>
      <c r="AM1923" s="242">
        <v>4</v>
      </c>
    </row>
    <row r="1924" spans="2:39">
      <c r="B1924" s="228" t="s">
        <v>2445</v>
      </c>
      <c r="C1924" s="229" t="s">
        <v>2446</v>
      </c>
      <c r="D1924" s="230" t="s">
        <v>46</v>
      </c>
      <c r="E1924" s="231" t="s">
        <v>38</v>
      </c>
      <c r="F1924" s="231" t="s">
        <v>97</v>
      </c>
      <c r="G1924" s="231" t="s">
        <v>35</v>
      </c>
      <c r="H1924" s="231" t="s">
        <v>7652</v>
      </c>
      <c r="I1924" s="232" t="s">
        <v>98</v>
      </c>
      <c r="J1924" s="231" t="s">
        <v>2913</v>
      </c>
      <c r="K1924" s="230" t="s">
        <v>128</v>
      </c>
      <c r="L1924" s="230" t="s">
        <v>1578</v>
      </c>
      <c r="M1924" s="233">
        <v>114708.73138355222</v>
      </c>
      <c r="N1924" s="234" t="s">
        <v>8271</v>
      </c>
      <c r="O1924" s="230" t="s">
        <v>1579</v>
      </c>
      <c r="P1924" s="230" t="s">
        <v>46</v>
      </c>
      <c r="Q1924" s="233">
        <v>0</v>
      </c>
      <c r="R1924" s="234">
        <v>0</v>
      </c>
      <c r="S1924" s="235" t="s">
        <v>46</v>
      </c>
      <c r="T1924" s="236"/>
      <c r="U1924" s="237"/>
      <c r="V1924" s="238" t="s">
        <v>104</v>
      </c>
      <c r="W1924" s="236">
        <v>0</v>
      </c>
      <c r="X1924" s="237" t="s">
        <v>46</v>
      </c>
      <c r="Y1924" s="239">
        <v>0</v>
      </c>
      <c r="Z1924" s="237" t="s">
        <v>46</v>
      </c>
      <c r="AA1924" s="239">
        <v>0</v>
      </c>
      <c r="AB1924" s="240" t="s">
        <v>46</v>
      </c>
      <c r="AC1924" s="241" t="s">
        <v>46</v>
      </c>
      <c r="AD1924" s="241" t="s">
        <v>46</v>
      </c>
      <c r="AE1924" s="237"/>
      <c r="AF1924" s="237"/>
      <c r="AG1924" s="237"/>
      <c r="AH1924" s="237"/>
      <c r="AI1924" s="237" t="s">
        <v>2201</v>
      </c>
      <c r="AJ1924" s="237" t="s">
        <v>2437</v>
      </c>
      <c r="AK1924" s="237" t="s">
        <v>94</v>
      </c>
      <c r="AL1924" s="237" t="s">
        <v>113</v>
      </c>
      <c r="AM1924" s="242">
        <v>4</v>
      </c>
    </row>
    <row r="1925" spans="2:39">
      <c r="B1925" s="180" t="s">
        <v>2447</v>
      </c>
      <c r="C1925" s="181" t="s">
        <v>2448</v>
      </c>
      <c r="D1925" s="182" t="s">
        <v>46</v>
      </c>
      <c r="E1925" s="183" t="s">
        <v>46</v>
      </c>
      <c r="F1925" s="183" t="s">
        <v>46</v>
      </c>
      <c r="G1925" s="183" t="s">
        <v>46</v>
      </c>
      <c r="H1925" s="183" t="s">
        <v>46</v>
      </c>
      <c r="I1925" s="184" t="s">
        <v>46</v>
      </c>
      <c r="J1925" s="183" t="s">
        <v>46</v>
      </c>
      <c r="K1925" s="182" t="s">
        <v>46</v>
      </c>
      <c r="L1925" s="182" t="s">
        <v>46</v>
      </c>
      <c r="M1925" s="185">
        <v>0</v>
      </c>
      <c r="N1925" s="186" t="s">
        <v>46</v>
      </c>
      <c r="O1925" s="182" t="s">
        <v>46</v>
      </c>
      <c r="P1925" s="182" t="s">
        <v>46</v>
      </c>
      <c r="Q1925" s="185">
        <v>0</v>
      </c>
      <c r="R1925" s="186">
        <v>0</v>
      </c>
      <c r="S1925" s="187" t="s">
        <v>46</v>
      </c>
      <c r="T1925" s="36"/>
      <c r="U1925" s="35"/>
      <c r="V1925" s="188" t="s">
        <v>46</v>
      </c>
      <c r="W1925" s="36">
        <v>0</v>
      </c>
      <c r="X1925" s="35" t="s">
        <v>46</v>
      </c>
      <c r="Y1925" s="38">
        <v>0</v>
      </c>
      <c r="Z1925" s="35" t="s">
        <v>46</v>
      </c>
      <c r="AA1925" s="38">
        <v>0</v>
      </c>
      <c r="AB1925" s="39" t="s">
        <v>46</v>
      </c>
      <c r="AC1925" s="34" t="s">
        <v>46</v>
      </c>
      <c r="AD1925" s="34" t="s">
        <v>46</v>
      </c>
      <c r="AE1925" s="35"/>
      <c r="AF1925" s="35"/>
      <c r="AG1925" s="35"/>
      <c r="AH1925" s="35"/>
      <c r="AI1925" s="35" t="s">
        <v>2201</v>
      </c>
      <c r="AJ1925" s="35" t="s">
        <v>2449</v>
      </c>
      <c r="AK1925" s="35" t="s">
        <v>46</v>
      </c>
      <c r="AL1925" s="35" t="s">
        <v>46</v>
      </c>
      <c r="AM1925" s="40">
        <v>2</v>
      </c>
    </row>
    <row r="1926" spans="2:39">
      <c r="B1926" s="189" t="s">
        <v>2450</v>
      </c>
      <c r="C1926" s="190" t="s">
        <v>2448</v>
      </c>
      <c r="D1926" s="191" t="s">
        <v>46</v>
      </c>
      <c r="E1926" s="192" t="s">
        <v>46</v>
      </c>
      <c r="F1926" s="192" t="s">
        <v>46</v>
      </c>
      <c r="G1926" s="192" t="s">
        <v>46</v>
      </c>
      <c r="H1926" s="192" t="s">
        <v>46</v>
      </c>
      <c r="I1926" s="193" t="s">
        <v>46</v>
      </c>
      <c r="J1926" s="192" t="s">
        <v>46</v>
      </c>
      <c r="K1926" s="191" t="s">
        <v>46</v>
      </c>
      <c r="L1926" s="191" t="s">
        <v>46</v>
      </c>
      <c r="M1926" s="194">
        <v>0</v>
      </c>
      <c r="N1926" s="195" t="s">
        <v>46</v>
      </c>
      <c r="O1926" s="191" t="s">
        <v>46</v>
      </c>
      <c r="P1926" s="191" t="s">
        <v>46</v>
      </c>
      <c r="Q1926" s="194">
        <v>0</v>
      </c>
      <c r="R1926" s="195">
        <v>0</v>
      </c>
      <c r="S1926" s="196" t="s">
        <v>46</v>
      </c>
      <c r="T1926" s="44"/>
      <c r="U1926" s="43"/>
      <c r="V1926" s="197" t="s">
        <v>46</v>
      </c>
      <c r="W1926" s="44">
        <v>0</v>
      </c>
      <c r="X1926" s="43" t="s">
        <v>46</v>
      </c>
      <c r="Y1926" s="46">
        <v>0</v>
      </c>
      <c r="Z1926" s="43" t="s">
        <v>46</v>
      </c>
      <c r="AA1926" s="46">
        <v>0</v>
      </c>
      <c r="AB1926" s="47" t="s">
        <v>46</v>
      </c>
      <c r="AC1926" s="42" t="s">
        <v>46</v>
      </c>
      <c r="AD1926" s="42" t="s">
        <v>46</v>
      </c>
      <c r="AE1926" s="43"/>
      <c r="AF1926" s="43"/>
      <c r="AG1926" s="43"/>
      <c r="AH1926" s="43"/>
      <c r="AI1926" s="43" t="s">
        <v>2201</v>
      </c>
      <c r="AJ1926" s="43" t="s">
        <v>2449</v>
      </c>
      <c r="AK1926" s="43" t="s">
        <v>94</v>
      </c>
      <c r="AL1926" s="43" t="s">
        <v>46</v>
      </c>
      <c r="AM1926" s="48">
        <v>3</v>
      </c>
    </row>
    <row r="1927" spans="2:39">
      <c r="B1927" s="228" t="s">
        <v>2451</v>
      </c>
      <c r="C1927" s="229" t="s">
        <v>2452</v>
      </c>
      <c r="D1927" s="230" t="s">
        <v>46</v>
      </c>
      <c r="E1927" s="231" t="s">
        <v>38</v>
      </c>
      <c r="F1927" s="231" t="s">
        <v>97</v>
      </c>
      <c r="G1927" s="231" t="s">
        <v>35</v>
      </c>
      <c r="H1927" s="231" t="s">
        <v>7652</v>
      </c>
      <c r="I1927" s="232" t="s">
        <v>98</v>
      </c>
      <c r="J1927" s="231" t="s">
        <v>2913</v>
      </c>
      <c r="K1927" s="230" t="s">
        <v>128</v>
      </c>
      <c r="L1927" s="230" t="s">
        <v>1578</v>
      </c>
      <c r="M1927" s="233">
        <v>172612.2068279887</v>
      </c>
      <c r="N1927" s="234" t="s">
        <v>8271</v>
      </c>
      <c r="O1927" s="230" t="s">
        <v>1579</v>
      </c>
      <c r="P1927" s="230" t="s">
        <v>46</v>
      </c>
      <c r="Q1927" s="233">
        <v>0</v>
      </c>
      <c r="R1927" s="234">
        <v>0</v>
      </c>
      <c r="S1927" s="235" t="s">
        <v>46</v>
      </c>
      <c r="T1927" s="236"/>
      <c r="U1927" s="237"/>
      <c r="V1927" s="238" t="s">
        <v>104</v>
      </c>
      <c r="W1927" s="236">
        <v>0</v>
      </c>
      <c r="X1927" s="237" t="s">
        <v>46</v>
      </c>
      <c r="Y1927" s="239">
        <v>0</v>
      </c>
      <c r="Z1927" s="237" t="s">
        <v>46</v>
      </c>
      <c r="AA1927" s="239">
        <v>0</v>
      </c>
      <c r="AB1927" s="240" t="s">
        <v>46</v>
      </c>
      <c r="AC1927" s="241" t="s">
        <v>46</v>
      </c>
      <c r="AD1927" s="241" t="s">
        <v>46</v>
      </c>
      <c r="AE1927" s="237"/>
      <c r="AF1927" s="237"/>
      <c r="AG1927" s="237"/>
      <c r="AH1927" s="237"/>
      <c r="AI1927" s="237" t="s">
        <v>2201</v>
      </c>
      <c r="AJ1927" s="237" t="s">
        <v>2449</v>
      </c>
      <c r="AK1927" s="237" t="s">
        <v>94</v>
      </c>
      <c r="AL1927" s="237" t="s">
        <v>109</v>
      </c>
      <c r="AM1927" s="242">
        <v>4</v>
      </c>
    </row>
    <row r="1928" spans="2:39">
      <c r="B1928" s="228" t="s">
        <v>2453</v>
      </c>
      <c r="C1928" s="229" t="s">
        <v>2454</v>
      </c>
      <c r="D1928" s="230" t="s">
        <v>46</v>
      </c>
      <c r="E1928" s="231" t="s">
        <v>38</v>
      </c>
      <c r="F1928" s="231" t="s">
        <v>97</v>
      </c>
      <c r="G1928" s="231" t="s">
        <v>35</v>
      </c>
      <c r="H1928" s="231" t="s">
        <v>7652</v>
      </c>
      <c r="I1928" s="232" t="s">
        <v>98</v>
      </c>
      <c r="J1928" s="231" t="s">
        <v>2913</v>
      </c>
      <c r="K1928" s="230" t="s">
        <v>128</v>
      </c>
      <c r="L1928" s="230" t="s">
        <v>1578</v>
      </c>
      <c r="M1928" s="233">
        <v>172612.2068279887</v>
      </c>
      <c r="N1928" s="234" t="s">
        <v>8271</v>
      </c>
      <c r="O1928" s="230" t="s">
        <v>1579</v>
      </c>
      <c r="P1928" s="230" t="s">
        <v>46</v>
      </c>
      <c r="Q1928" s="233">
        <v>0</v>
      </c>
      <c r="R1928" s="234">
        <v>0</v>
      </c>
      <c r="S1928" s="235" t="s">
        <v>46</v>
      </c>
      <c r="T1928" s="236"/>
      <c r="U1928" s="237"/>
      <c r="V1928" s="238" t="s">
        <v>104</v>
      </c>
      <c r="W1928" s="236">
        <v>0</v>
      </c>
      <c r="X1928" s="237" t="s">
        <v>46</v>
      </c>
      <c r="Y1928" s="239">
        <v>0</v>
      </c>
      <c r="Z1928" s="237" t="s">
        <v>46</v>
      </c>
      <c r="AA1928" s="239">
        <v>0</v>
      </c>
      <c r="AB1928" s="240" t="s">
        <v>46</v>
      </c>
      <c r="AC1928" s="241" t="s">
        <v>46</v>
      </c>
      <c r="AD1928" s="241" t="s">
        <v>46</v>
      </c>
      <c r="AE1928" s="237"/>
      <c r="AF1928" s="237"/>
      <c r="AG1928" s="237"/>
      <c r="AH1928" s="237"/>
      <c r="AI1928" s="237" t="s">
        <v>2201</v>
      </c>
      <c r="AJ1928" s="237" t="s">
        <v>2449</v>
      </c>
      <c r="AK1928" s="237" t="s">
        <v>94</v>
      </c>
      <c r="AL1928" s="237" t="s">
        <v>111</v>
      </c>
      <c r="AM1928" s="242">
        <v>4</v>
      </c>
    </row>
    <row r="1929" spans="2:39">
      <c r="B1929" s="228" t="s">
        <v>2455</v>
      </c>
      <c r="C1929" s="229" t="s">
        <v>2456</v>
      </c>
      <c r="D1929" s="230" t="s">
        <v>46</v>
      </c>
      <c r="E1929" s="231" t="s">
        <v>38</v>
      </c>
      <c r="F1929" s="231" t="s">
        <v>97</v>
      </c>
      <c r="G1929" s="231" t="s">
        <v>35</v>
      </c>
      <c r="H1929" s="231" t="s">
        <v>7652</v>
      </c>
      <c r="I1929" s="232" t="s">
        <v>98</v>
      </c>
      <c r="J1929" s="231" t="s">
        <v>2913</v>
      </c>
      <c r="K1929" s="230" t="s">
        <v>128</v>
      </c>
      <c r="L1929" s="230" t="s">
        <v>1578</v>
      </c>
      <c r="M1929" s="233">
        <v>172612.2068279887</v>
      </c>
      <c r="N1929" s="234" t="s">
        <v>8271</v>
      </c>
      <c r="O1929" s="230" t="s">
        <v>1579</v>
      </c>
      <c r="P1929" s="230" t="s">
        <v>46</v>
      </c>
      <c r="Q1929" s="233">
        <v>0</v>
      </c>
      <c r="R1929" s="234">
        <v>0</v>
      </c>
      <c r="S1929" s="235" t="s">
        <v>46</v>
      </c>
      <c r="T1929" s="236"/>
      <c r="U1929" s="237"/>
      <c r="V1929" s="238" t="s">
        <v>104</v>
      </c>
      <c r="W1929" s="236">
        <v>0</v>
      </c>
      <c r="X1929" s="237" t="s">
        <v>46</v>
      </c>
      <c r="Y1929" s="239">
        <v>0</v>
      </c>
      <c r="Z1929" s="237" t="s">
        <v>46</v>
      </c>
      <c r="AA1929" s="239">
        <v>0</v>
      </c>
      <c r="AB1929" s="240" t="s">
        <v>46</v>
      </c>
      <c r="AC1929" s="241" t="s">
        <v>46</v>
      </c>
      <c r="AD1929" s="241" t="s">
        <v>46</v>
      </c>
      <c r="AE1929" s="237"/>
      <c r="AF1929" s="237"/>
      <c r="AG1929" s="237"/>
      <c r="AH1929" s="237"/>
      <c r="AI1929" s="237" t="s">
        <v>2201</v>
      </c>
      <c r="AJ1929" s="237" t="s">
        <v>2449</v>
      </c>
      <c r="AK1929" s="237" t="s">
        <v>94</v>
      </c>
      <c r="AL1929" s="237" t="s">
        <v>112</v>
      </c>
      <c r="AM1929" s="242">
        <v>4</v>
      </c>
    </row>
    <row r="1930" spans="2:39">
      <c r="B1930" s="228" t="s">
        <v>2457</v>
      </c>
      <c r="C1930" s="229" t="s">
        <v>2458</v>
      </c>
      <c r="D1930" s="230" t="s">
        <v>46</v>
      </c>
      <c r="E1930" s="231" t="s">
        <v>38</v>
      </c>
      <c r="F1930" s="231" t="s">
        <v>97</v>
      </c>
      <c r="G1930" s="231" t="s">
        <v>35</v>
      </c>
      <c r="H1930" s="231" t="s">
        <v>7652</v>
      </c>
      <c r="I1930" s="232" t="s">
        <v>98</v>
      </c>
      <c r="J1930" s="231" t="s">
        <v>2913</v>
      </c>
      <c r="K1930" s="230" t="s">
        <v>128</v>
      </c>
      <c r="L1930" s="230" t="s">
        <v>1578</v>
      </c>
      <c r="M1930" s="233">
        <v>172612.2068279887</v>
      </c>
      <c r="N1930" s="234" t="s">
        <v>8271</v>
      </c>
      <c r="O1930" s="230" t="s">
        <v>1579</v>
      </c>
      <c r="P1930" s="230" t="s">
        <v>46</v>
      </c>
      <c r="Q1930" s="233">
        <v>0</v>
      </c>
      <c r="R1930" s="234">
        <v>0</v>
      </c>
      <c r="S1930" s="235" t="s">
        <v>46</v>
      </c>
      <c r="T1930" s="236"/>
      <c r="U1930" s="237"/>
      <c r="V1930" s="238" t="s">
        <v>104</v>
      </c>
      <c r="W1930" s="236">
        <v>0</v>
      </c>
      <c r="X1930" s="237" t="s">
        <v>46</v>
      </c>
      <c r="Y1930" s="239">
        <v>0</v>
      </c>
      <c r="Z1930" s="237" t="s">
        <v>46</v>
      </c>
      <c r="AA1930" s="239">
        <v>0</v>
      </c>
      <c r="AB1930" s="240" t="s">
        <v>46</v>
      </c>
      <c r="AC1930" s="241" t="s">
        <v>46</v>
      </c>
      <c r="AD1930" s="241" t="s">
        <v>46</v>
      </c>
      <c r="AE1930" s="237"/>
      <c r="AF1930" s="237"/>
      <c r="AG1930" s="237"/>
      <c r="AH1930" s="237"/>
      <c r="AI1930" s="237" t="s">
        <v>2201</v>
      </c>
      <c r="AJ1930" s="237" t="s">
        <v>2449</v>
      </c>
      <c r="AK1930" s="237" t="s">
        <v>94</v>
      </c>
      <c r="AL1930" s="237" t="s">
        <v>113</v>
      </c>
      <c r="AM1930" s="242">
        <v>4</v>
      </c>
    </row>
    <row r="1931" spans="2:39">
      <c r="B1931" s="228" t="s">
        <v>2459</v>
      </c>
      <c r="C1931" s="229" t="s">
        <v>2460</v>
      </c>
      <c r="D1931" s="230" t="s">
        <v>46</v>
      </c>
      <c r="E1931" s="231" t="s">
        <v>38</v>
      </c>
      <c r="F1931" s="231" t="s">
        <v>97</v>
      </c>
      <c r="G1931" s="231" t="s">
        <v>35</v>
      </c>
      <c r="H1931" s="231" t="s">
        <v>7652</v>
      </c>
      <c r="I1931" s="232" t="s">
        <v>98</v>
      </c>
      <c r="J1931" s="231" t="s">
        <v>2913</v>
      </c>
      <c r="K1931" s="230" t="s">
        <v>128</v>
      </c>
      <c r="L1931" s="230" t="s">
        <v>1578</v>
      </c>
      <c r="M1931" s="233">
        <v>78853.999047003381</v>
      </c>
      <c r="N1931" s="234" t="s">
        <v>8271</v>
      </c>
      <c r="O1931" s="230" t="s">
        <v>1579</v>
      </c>
      <c r="P1931" s="230" t="s">
        <v>46</v>
      </c>
      <c r="Q1931" s="233">
        <v>0</v>
      </c>
      <c r="R1931" s="234">
        <v>0</v>
      </c>
      <c r="S1931" s="235" t="s">
        <v>46</v>
      </c>
      <c r="T1931" s="236"/>
      <c r="U1931" s="237"/>
      <c r="V1931" s="238" t="s">
        <v>104</v>
      </c>
      <c r="W1931" s="236">
        <v>0</v>
      </c>
      <c r="X1931" s="237" t="s">
        <v>46</v>
      </c>
      <c r="Y1931" s="239">
        <v>0</v>
      </c>
      <c r="Z1931" s="237" t="s">
        <v>46</v>
      </c>
      <c r="AA1931" s="239">
        <v>0</v>
      </c>
      <c r="AB1931" s="240" t="s">
        <v>46</v>
      </c>
      <c r="AC1931" s="241" t="s">
        <v>46</v>
      </c>
      <c r="AD1931" s="241" t="s">
        <v>46</v>
      </c>
      <c r="AE1931" s="237"/>
      <c r="AF1931" s="237"/>
      <c r="AG1931" s="237"/>
      <c r="AH1931" s="237"/>
      <c r="AI1931" s="237" t="s">
        <v>2201</v>
      </c>
      <c r="AJ1931" s="237" t="s">
        <v>2449</v>
      </c>
      <c r="AK1931" s="237" t="s">
        <v>94</v>
      </c>
      <c r="AL1931" s="237" t="s">
        <v>115</v>
      </c>
      <c r="AM1931" s="242">
        <v>4</v>
      </c>
    </row>
    <row r="1932" spans="2:39">
      <c r="B1932" s="228" t="s">
        <v>2461</v>
      </c>
      <c r="C1932" s="229" t="s">
        <v>2462</v>
      </c>
      <c r="D1932" s="230" t="s">
        <v>46</v>
      </c>
      <c r="E1932" s="231" t="s">
        <v>38</v>
      </c>
      <c r="F1932" s="231" t="s">
        <v>97</v>
      </c>
      <c r="G1932" s="231" t="s">
        <v>35</v>
      </c>
      <c r="H1932" s="231" t="s">
        <v>7652</v>
      </c>
      <c r="I1932" s="232" t="s">
        <v>98</v>
      </c>
      <c r="J1932" s="231" t="s">
        <v>2913</v>
      </c>
      <c r="K1932" s="230" t="s">
        <v>128</v>
      </c>
      <c r="L1932" s="230" t="s">
        <v>1578</v>
      </c>
      <c r="M1932" s="233">
        <v>49296.676010953532</v>
      </c>
      <c r="N1932" s="234" t="s">
        <v>8271</v>
      </c>
      <c r="O1932" s="230" t="s">
        <v>1579</v>
      </c>
      <c r="P1932" s="230" t="s">
        <v>46</v>
      </c>
      <c r="Q1932" s="233">
        <v>0</v>
      </c>
      <c r="R1932" s="234">
        <v>0</v>
      </c>
      <c r="S1932" s="235" t="s">
        <v>46</v>
      </c>
      <c r="T1932" s="236"/>
      <c r="U1932" s="237"/>
      <c r="V1932" s="238" t="s">
        <v>104</v>
      </c>
      <c r="W1932" s="236">
        <v>0</v>
      </c>
      <c r="X1932" s="237" t="s">
        <v>46</v>
      </c>
      <c r="Y1932" s="239">
        <v>0</v>
      </c>
      <c r="Z1932" s="237" t="s">
        <v>46</v>
      </c>
      <c r="AA1932" s="239">
        <v>0</v>
      </c>
      <c r="AB1932" s="240" t="s">
        <v>46</v>
      </c>
      <c r="AC1932" s="241" t="s">
        <v>46</v>
      </c>
      <c r="AD1932" s="241" t="s">
        <v>46</v>
      </c>
      <c r="AE1932" s="237"/>
      <c r="AF1932" s="237"/>
      <c r="AG1932" s="237"/>
      <c r="AH1932" s="237"/>
      <c r="AI1932" s="237" t="s">
        <v>2201</v>
      </c>
      <c r="AJ1932" s="237" t="s">
        <v>2449</v>
      </c>
      <c r="AK1932" s="237" t="s">
        <v>94</v>
      </c>
      <c r="AL1932" s="237" t="s">
        <v>167</v>
      </c>
      <c r="AM1932" s="242">
        <v>4</v>
      </c>
    </row>
    <row r="1933" spans="2:39">
      <c r="B1933" s="228" t="s">
        <v>2463</v>
      </c>
      <c r="C1933" s="229" t="s">
        <v>2464</v>
      </c>
      <c r="D1933" s="230" t="s">
        <v>46</v>
      </c>
      <c r="E1933" s="231" t="s">
        <v>38</v>
      </c>
      <c r="F1933" s="231" t="s">
        <v>97</v>
      </c>
      <c r="G1933" s="231" t="s">
        <v>35</v>
      </c>
      <c r="H1933" s="231" t="s">
        <v>7652</v>
      </c>
      <c r="I1933" s="232" t="s">
        <v>98</v>
      </c>
      <c r="J1933" s="231" t="s">
        <v>2913</v>
      </c>
      <c r="K1933" s="230" t="s">
        <v>128</v>
      </c>
      <c r="L1933" s="230" t="s">
        <v>1578</v>
      </c>
      <c r="M1933" s="233">
        <v>46474.157563567227</v>
      </c>
      <c r="N1933" s="234" t="s">
        <v>8271</v>
      </c>
      <c r="O1933" s="230" t="s">
        <v>1579</v>
      </c>
      <c r="P1933" s="230" t="s">
        <v>46</v>
      </c>
      <c r="Q1933" s="233">
        <v>0</v>
      </c>
      <c r="R1933" s="234">
        <v>0</v>
      </c>
      <c r="S1933" s="235" t="s">
        <v>46</v>
      </c>
      <c r="T1933" s="236"/>
      <c r="U1933" s="237"/>
      <c r="V1933" s="238" t="s">
        <v>104</v>
      </c>
      <c r="W1933" s="236">
        <v>0</v>
      </c>
      <c r="X1933" s="237" t="s">
        <v>46</v>
      </c>
      <c r="Y1933" s="239">
        <v>0</v>
      </c>
      <c r="Z1933" s="237" t="s">
        <v>46</v>
      </c>
      <c r="AA1933" s="239">
        <v>0</v>
      </c>
      <c r="AB1933" s="240" t="s">
        <v>46</v>
      </c>
      <c r="AC1933" s="241" t="s">
        <v>46</v>
      </c>
      <c r="AD1933" s="241" t="s">
        <v>46</v>
      </c>
      <c r="AE1933" s="237"/>
      <c r="AF1933" s="237"/>
      <c r="AG1933" s="237"/>
      <c r="AH1933" s="237"/>
      <c r="AI1933" s="237" t="s">
        <v>2201</v>
      </c>
      <c r="AJ1933" s="237" t="s">
        <v>2449</v>
      </c>
      <c r="AK1933" s="237" t="s">
        <v>94</v>
      </c>
      <c r="AL1933" s="237" t="s">
        <v>189</v>
      </c>
      <c r="AM1933" s="242">
        <v>4</v>
      </c>
    </row>
    <row r="1934" spans="2:39">
      <c r="B1934" s="228" t="s">
        <v>2465</v>
      </c>
      <c r="C1934" s="229" t="s">
        <v>2466</v>
      </c>
      <c r="D1934" s="230" t="s">
        <v>46</v>
      </c>
      <c r="E1934" s="231" t="s">
        <v>38</v>
      </c>
      <c r="F1934" s="231" t="s">
        <v>97</v>
      </c>
      <c r="G1934" s="231" t="s">
        <v>35</v>
      </c>
      <c r="H1934" s="231" t="s">
        <v>7652</v>
      </c>
      <c r="I1934" s="232" t="s">
        <v>98</v>
      </c>
      <c r="J1934" s="231" t="s">
        <v>2913</v>
      </c>
      <c r="K1934" s="230" t="s">
        <v>128</v>
      </c>
      <c r="L1934" s="230" t="s">
        <v>1578</v>
      </c>
      <c r="M1934" s="233">
        <v>38023.588300848089</v>
      </c>
      <c r="N1934" s="234" t="s">
        <v>8271</v>
      </c>
      <c r="O1934" s="230" t="s">
        <v>1579</v>
      </c>
      <c r="P1934" s="230" t="s">
        <v>46</v>
      </c>
      <c r="Q1934" s="233">
        <v>0</v>
      </c>
      <c r="R1934" s="234">
        <v>0</v>
      </c>
      <c r="S1934" s="235" t="s">
        <v>46</v>
      </c>
      <c r="T1934" s="236"/>
      <c r="U1934" s="237"/>
      <c r="V1934" s="238" t="s">
        <v>104</v>
      </c>
      <c r="W1934" s="236">
        <v>0</v>
      </c>
      <c r="X1934" s="237" t="s">
        <v>46</v>
      </c>
      <c r="Y1934" s="239">
        <v>0</v>
      </c>
      <c r="Z1934" s="237" t="s">
        <v>46</v>
      </c>
      <c r="AA1934" s="239">
        <v>0</v>
      </c>
      <c r="AB1934" s="240" t="s">
        <v>46</v>
      </c>
      <c r="AC1934" s="241" t="s">
        <v>46</v>
      </c>
      <c r="AD1934" s="241" t="s">
        <v>46</v>
      </c>
      <c r="AE1934" s="237"/>
      <c r="AF1934" s="237"/>
      <c r="AG1934" s="237"/>
      <c r="AH1934" s="237"/>
      <c r="AI1934" s="237" t="s">
        <v>2201</v>
      </c>
      <c r="AJ1934" s="237" t="s">
        <v>2449</v>
      </c>
      <c r="AK1934" s="237" t="s">
        <v>94</v>
      </c>
      <c r="AL1934" s="237" t="s">
        <v>191</v>
      </c>
      <c r="AM1934" s="242">
        <v>4</v>
      </c>
    </row>
    <row r="1935" spans="2:39">
      <c r="B1935" s="228" t="s">
        <v>2467</v>
      </c>
      <c r="C1935" s="229" t="s">
        <v>2468</v>
      </c>
      <c r="D1935" s="230" t="s">
        <v>46</v>
      </c>
      <c r="E1935" s="231" t="s">
        <v>38</v>
      </c>
      <c r="F1935" s="231" t="s">
        <v>97</v>
      </c>
      <c r="G1935" s="231" t="s">
        <v>35</v>
      </c>
      <c r="H1935" s="231" t="s">
        <v>7652</v>
      </c>
      <c r="I1935" s="232" t="s">
        <v>98</v>
      </c>
      <c r="J1935" s="231" t="s">
        <v>2913</v>
      </c>
      <c r="K1935" s="230" t="s">
        <v>128</v>
      </c>
      <c r="L1935" s="230" t="s">
        <v>1578</v>
      </c>
      <c r="M1935" s="233">
        <v>38023.588300848089</v>
      </c>
      <c r="N1935" s="234" t="s">
        <v>8271</v>
      </c>
      <c r="O1935" s="230" t="s">
        <v>1579</v>
      </c>
      <c r="P1935" s="230" t="s">
        <v>46</v>
      </c>
      <c r="Q1935" s="233">
        <v>0</v>
      </c>
      <c r="R1935" s="234">
        <v>0</v>
      </c>
      <c r="S1935" s="235" t="s">
        <v>46</v>
      </c>
      <c r="T1935" s="236"/>
      <c r="U1935" s="237"/>
      <c r="V1935" s="238" t="s">
        <v>104</v>
      </c>
      <c r="W1935" s="236">
        <v>0</v>
      </c>
      <c r="X1935" s="237" t="s">
        <v>46</v>
      </c>
      <c r="Y1935" s="239">
        <v>0</v>
      </c>
      <c r="Z1935" s="237" t="s">
        <v>46</v>
      </c>
      <c r="AA1935" s="239">
        <v>0</v>
      </c>
      <c r="AB1935" s="240" t="s">
        <v>46</v>
      </c>
      <c r="AC1935" s="241" t="s">
        <v>46</v>
      </c>
      <c r="AD1935" s="241" t="s">
        <v>46</v>
      </c>
      <c r="AE1935" s="237"/>
      <c r="AF1935" s="237"/>
      <c r="AG1935" s="237"/>
      <c r="AH1935" s="237"/>
      <c r="AI1935" s="237" t="s">
        <v>2201</v>
      </c>
      <c r="AJ1935" s="237" t="s">
        <v>2449</v>
      </c>
      <c r="AK1935" s="237" t="s">
        <v>94</v>
      </c>
      <c r="AL1935" s="237" t="s">
        <v>193</v>
      </c>
      <c r="AM1935" s="242">
        <v>4</v>
      </c>
    </row>
    <row r="1936" spans="2:39">
      <c r="B1936" s="228" t="s">
        <v>2469</v>
      </c>
      <c r="C1936" s="229" t="s">
        <v>2470</v>
      </c>
      <c r="D1936" s="230" t="s">
        <v>46</v>
      </c>
      <c r="E1936" s="231" t="s">
        <v>38</v>
      </c>
      <c r="F1936" s="231" t="s">
        <v>97</v>
      </c>
      <c r="G1936" s="231" t="s">
        <v>35</v>
      </c>
      <c r="H1936" s="231" t="s">
        <v>7652</v>
      </c>
      <c r="I1936" s="232" t="s">
        <v>98</v>
      </c>
      <c r="J1936" s="231" t="s">
        <v>2913</v>
      </c>
      <c r="K1936" s="230" t="s">
        <v>128</v>
      </c>
      <c r="L1936" s="230" t="s">
        <v>1578</v>
      </c>
      <c r="M1936" s="233">
        <v>111372.58928454103</v>
      </c>
      <c r="N1936" s="234" t="s">
        <v>8271</v>
      </c>
      <c r="O1936" s="230" t="s">
        <v>1579</v>
      </c>
      <c r="P1936" s="230" t="s">
        <v>46</v>
      </c>
      <c r="Q1936" s="233">
        <v>0</v>
      </c>
      <c r="R1936" s="234">
        <v>0</v>
      </c>
      <c r="S1936" s="235" t="s">
        <v>46</v>
      </c>
      <c r="T1936" s="236"/>
      <c r="U1936" s="237"/>
      <c r="V1936" s="238" t="s">
        <v>104</v>
      </c>
      <c r="W1936" s="236">
        <v>0</v>
      </c>
      <c r="X1936" s="237" t="s">
        <v>46</v>
      </c>
      <c r="Y1936" s="239">
        <v>0</v>
      </c>
      <c r="Z1936" s="237" t="s">
        <v>46</v>
      </c>
      <c r="AA1936" s="239">
        <v>0</v>
      </c>
      <c r="AB1936" s="240" t="s">
        <v>46</v>
      </c>
      <c r="AC1936" s="241" t="s">
        <v>46</v>
      </c>
      <c r="AD1936" s="241" t="s">
        <v>46</v>
      </c>
      <c r="AE1936" s="237"/>
      <c r="AF1936" s="237"/>
      <c r="AG1936" s="237"/>
      <c r="AH1936" s="237"/>
      <c r="AI1936" s="237" t="s">
        <v>2201</v>
      </c>
      <c r="AJ1936" s="237" t="s">
        <v>2449</v>
      </c>
      <c r="AK1936" s="237" t="s">
        <v>94</v>
      </c>
      <c r="AL1936" s="237" t="s">
        <v>195</v>
      </c>
      <c r="AM1936" s="242">
        <v>4</v>
      </c>
    </row>
    <row r="1937" spans="2:39">
      <c r="B1937" s="228" t="s">
        <v>2471</v>
      </c>
      <c r="C1937" s="229" t="s">
        <v>2472</v>
      </c>
      <c r="D1937" s="230" t="s">
        <v>46</v>
      </c>
      <c r="E1937" s="231" t="s">
        <v>38</v>
      </c>
      <c r="F1937" s="231" t="s">
        <v>97</v>
      </c>
      <c r="G1937" s="231" t="s">
        <v>35</v>
      </c>
      <c r="H1937" s="231" t="s">
        <v>7652</v>
      </c>
      <c r="I1937" s="232" t="s">
        <v>98</v>
      </c>
      <c r="J1937" s="231" t="s">
        <v>2913</v>
      </c>
      <c r="K1937" s="230" t="s">
        <v>128</v>
      </c>
      <c r="L1937" s="230" t="s">
        <v>1578</v>
      </c>
      <c r="M1937" s="233">
        <v>79252.626801330698</v>
      </c>
      <c r="N1937" s="234" t="s">
        <v>8271</v>
      </c>
      <c r="O1937" s="230" t="s">
        <v>1579</v>
      </c>
      <c r="P1937" s="230" t="s">
        <v>46</v>
      </c>
      <c r="Q1937" s="233">
        <v>0</v>
      </c>
      <c r="R1937" s="234">
        <v>0</v>
      </c>
      <c r="S1937" s="235" t="s">
        <v>46</v>
      </c>
      <c r="T1937" s="236"/>
      <c r="U1937" s="237"/>
      <c r="V1937" s="238" t="s">
        <v>104</v>
      </c>
      <c r="W1937" s="236">
        <v>0</v>
      </c>
      <c r="X1937" s="237" t="s">
        <v>46</v>
      </c>
      <c r="Y1937" s="239">
        <v>0</v>
      </c>
      <c r="Z1937" s="237" t="s">
        <v>46</v>
      </c>
      <c r="AA1937" s="239">
        <v>0</v>
      </c>
      <c r="AB1937" s="240" t="s">
        <v>46</v>
      </c>
      <c r="AC1937" s="241" t="s">
        <v>46</v>
      </c>
      <c r="AD1937" s="241" t="s">
        <v>46</v>
      </c>
      <c r="AE1937" s="237"/>
      <c r="AF1937" s="237"/>
      <c r="AG1937" s="237"/>
      <c r="AH1937" s="237"/>
      <c r="AI1937" s="237" t="s">
        <v>2201</v>
      </c>
      <c r="AJ1937" s="237" t="s">
        <v>2449</v>
      </c>
      <c r="AK1937" s="237" t="s">
        <v>94</v>
      </c>
      <c r="AL1937" s="237" t="s">
        <v>198</v>
      </c>
      <c r="AM1937" s="242">
        <v>4</v>
      </c>
    </row>
    <row r="1938" spans="2:39">
      <c r="B1938" s="228" t="s">
        <v>2473</v>
      </c>
      <c r="C1938" s="229" t="s">
        <v>2474</v>
      </c>
      <c r="D1938" s="230" t="s">
        <v>46</v>
      </c>
      <c r="E1938" s="231" t="s">
        <v>38</v>
      </c>
      <c r="F1938" s="231" t="s">
        <v>97</v>
      </c>
      <c r="G1938" s="231" t="s">
        <v>35</v>
      </c>
      <c r="H1938" s="231" t="s">
        <v>7652</v>
      </c>
      <c r="I1938" s="232" t="s">
        <v>98</v>
      </c>
      <c r="J1938" s="231" t="s">
        <v>2913</v>
      </c>
      <c r="K1938" s="230" t="s">
        <v>128</v>
      </c>
      <c r="L1938" s="230" t="s">
        <v>1578</v>
      </c>
      <c r="M1938" s="233">
        <v>69919.654660288696</v>
      </c>
      <c r="N1938" s="234" t="s">
        <v>8271</v>
      </c>
      <c r="O1938" s="230" t="s">
        <v>1579</v>
      </c>
      <c r="P1938" s="230" t="s">
        <v>46</v>
      </c>
      <c r="Q1938" s="233">
        <v>0</v>
      </c>
      <c r="R1938" s="234">
        <v>0</v>
      </c>
      <c r="S1938" s="235" t="s">
        <v>46</v>
      </c>
      <c r="T1938" s="236"/>
      <c r="U1938" s="237"/>
      <c r="V1938" s="238" t="s">
        <v>104</v>
      </c>
      <c r="W1938" s="236">
        <v>0</v>
      </c>
      <c r="X1938" s="237" t="s">
        <v>46</v>
      </c>
      <c r="Y1938" s="239">
        <v>0</v>
      </c>
      <c r="Z1938" s="237" t="s">
        <v>46</v>
      </c>
      <c r="AA1938" s="239">
        <v>0</v>
      </c>
      <c r="AB1938" s="240" t="s">
        <v>46</v>
      </c>
      <c r="AC1938" s="241" t="s">
        <v>46</v>
      </c>
      <c r="AD1938" s="241" t="s">
        <v>46</v>
      </c>
      <c r="AE1938" s="237"/>
      <c r="AF1938" s="237"/>
      <c r="AG1938" s="237"/>
      <c r="AH1938" s="237"/>
      <c r="AI1938" s="237" t="s">
        <v>2201</v>
      </c>
      <c r="AJ1938" s="237" t="s">
        <v>2449</v>
      </c>
      <c r="AK1938" s="237" t="s">
        <v>94</v>
      </c>
      <c r="AL1938" s="237" t="s">
        <v>200</v>
      </c>
      <c r="AM1938" s="242">
        <v>4</v>
      </c>
    </row>
    <row r="1939" spans="2:39">
      <c r="B1939" s="180" t="s">
        <v>2475</v>
      </c>
      <c r="C1939" s="181" t="s">
        <v>2476</v>
      </c>
      <c r="D1939" s="182" t="s">
        <v>46</v>
      </c>
      <c r="E1939" s="183" t="s">
        <v>46</v>
      </c>
      <c r="F1939" s="183" t="s">
        <v>46</v>
      </c>
      <c r="G1939" s="183" t="s">
        <v>46</v>
      </c>
      <c r="H1939" s="183" t="s">
        <v>46</v>
      </c>
      <c r="I1939" s="184" t="s">
        <v>46</v>
      </c>
      <c r="J1939" s="183" t="s">
        <v>46</v>
      </c>
      <c r="K1939" s="182" t="s">
        <v>46</v>
      </c>
      <c r="L1939" s="182" t="s">
        <v>46</v>
      </c>
      <c r="M1939" s="185">
        <v>0</v>
      </c>
      <c r="N1939" s="186" t="s">
        <v>46</v>
      </c>
      <c r="O1939" s="182" t="s">
        <v>46</v>
      </c>
      <c r="P1939" s="182" t="s">
        <v>46</v>
      </c>
      <c r="Q1939" s="185">
        <v>0</v>
      </c>
      <c r="R1939" s="186">
        <v>0</v>
      </c>
      <c r="S1939" s="187" t="s">
        <v>46</v>
      </c>
      <c r="T1939" s="36"/>
      <c r="U1939" s="35"/>
      <c r="V1939" s="188" t="s">
        <v>46</v>
      </c>
      <c r="W1939" s="36">
        <v>0</v>
      </c>
      <c r="X1939" s="35" t="s">
        <v>46</v>
      </c>
      <c r="Y1939" s="38">
        <v>0</v>
      </c>
      <c r="Z1939" s="35" t="s">
        <v>46</v>
      </c>
      <c r="AA1939" s="38">
        <v>0</v>
      </c>
      <c r="AB1939" s="39" t="s">
        <v>46</v>
      </c>
      <c r="AC1939" s="34" t="s">
        <v>46</v>
      </c>
      <c r="AD1939" s="34" t="s">
        <v>46</v>
      </c>
      <c r="AE1939" s="35"/>
      <c r="AF1939" s="35"/>
      <c r="AG1939" s="35"/>
      <c r="AH1939" s="35"/>
      <c r="AI1939" s="35" t="s">
        <v>2201</v>
      </c>
      <c r="AJ1939" s="35" t="s">
        <v>2477</v>
      </c>
      <c r="AK1939" s="35" t="s">
        <v>46</v>
      </c>
      <c r="AL1939" s="35" t="s">
        <v>46</v>
      </c>
      <c r="AM1939" s="40">
        <v>2</v>
      </c>
    </row>
    <row r="1940" spans="2:39">
      <c r="B1940" s="189" t="s">
        <v>2478</v>
      </c>
      <c r="C1940" s="190" t="s">
        <v>2476</v>
      </c>
      <c r="D1940" s="191" t="s">
        <v>46</v>
      </c>
      <c r="E1940" s="192" t="s">
        <v>46</v>
      </c>
      <c r="F1940" s="192" t="s">
        <v>46</v>
      </c>
      <c r="G1940" s="192" t="s">
        <v>46</v>
      </c>
      <c r="H1940" s="192" t="s">
        <v>46</v>
      </c>
      <c r="I1940" s="193" t="s">
        <v>46</v>
      </c>
      <c r="J1940" s="192" t="s">
        <v>46</v>
      </c>
      <c r="K1940" s="191" t="s">
        <v>46</v>
      </c>
      <c r="L1940" s="191" t="s">
        <v>46</v>
      </c>
      <c r="M1940" s="194">
        <v>0</v>
      </c>
      <c r="N1940" s="195" t="s">
        <v>46</v>
      </c>
      <c r="O1940" s="191" t="s">
        <v>46</v>
      </c>
      <c r="P1940" s="191" t="s">
        <v>46</v>
      </c>
      <c r="Q1940" s="194">
        <v>0</v>
      </c>
      <c r="R1940" s="195">
        <v>0</v>
      </c>
      <c r="S1940" s="196" t="s">
        <v>46</v>
      </c>
      <c r="T1940" s="44"/>
      <c r="U1940" s="43"/>
      <c r="V1940" s="197" t="s">
        <v>46</v>
      </c>
      <c r="W1940" s="44">
        <v>0</v>
      </c>
      <c r="X1940" s="43" t="s">
        <v>46</v>
      </c>
      <c r="Y1940" s="46">
        <v>0</v>
      </c>
      <c r="Z1940" s="43" t="s">
        <v>46</v>
      </c>
      <c r="AA1940" s="46">
        <v>0</v>
      </c>
      <c r="AB1940" s="47" t="s">
        <v>46</v>
      </c>
      <c r="AC1940" s="42" t="s">
        <v>46</v>
      </c>
      <c r="AD1940" s="42" t="s">
        <v>46</v>
      </c>
      <c r="AE1940" s="43"/>
      <c r="AF1940" s="43"/>
      <c r="AG1940" s="43"/>
      <c r="AH1940" s="43"/>
      <c r="AI1940" s="43" t="s">
        <v>2201</v>
      </c>
      <c r="AJ1940" s="43" t="s">
        <v>2477</v>
      </c>
      <c r="AK1940" s="43" t="s">
        <v>94</v>
      </c>
      <c r="AL1940" s="43" t="s">
        <v>46</v>
      </c>
      <c r="AM1940" s="48">
        <v>3</v>
      </c>
    </row>
    <row r="1941" spans="2:39">
      <c r="B1941" s="228" t="s">
        <v>2479</v>
      </c>
      <c r="C1941" s="229" t="s">
        <v>2480</v>
      </c>
      <c r="D1941" s="230" t="s">
        <v>46</v>
      </c>
      <c r="E1941" s="231" t="s">
        <v>46</v>
      </c>
      <c r="F1941" s="231" t="s">
        <v>46</v>
      </c>
      <c r="G1941" s="231" t="s">
        <v>46</v>
      </c>
      <c r="H1941" s="231" t="s">
        <v>46</v>
      </c>
      <c r="I1941" s="232" t="s">
        <v>46</v>
      </c>
      <c r="J1941" s="231" t="s">
        <v>46</v>
      </c>
      <c r="K1941" s="230" t="s">
        <v>46</v>
      </c>
      <c r="L1941" s="230" t="s">
        <v>46</v>
      </c>
      <c r="M1941" s="233">
        <v>0</v>
      </c>
      <c r="N1941" s="234" t="s">
        <v>46</v>
      </c>
      <c r="O1941" s="230" t="s">
        <v>46</v>
      </c>
      <c r="P1941" s="230" t="s">
        <v>46</v>
      </c>
      <c r="Q1941" s="233">
        <v>0</v>
      </c>
      <c r="R1941" s="234">
        <v>0</v>
      </c>
      <c r="S1941" s="235" t="s">
        <v>46</v>
      </c>
      <c r="T1941" s="236"/>
      <c r="U1941" s="237"/>
      <c r="V1941" s="238" t="s">
        <v>46</v>
      </c>
      <c r="W1941" s="236">
        <v>0</v>
      </c>
      <c r="X1941" s="237" t="s">
        <v>46</v>
      </c>
      <c r="Y1941" s="239">
        <v>0</v>
      </c>
      <c r="Z1941" s="237" t="s">
        <v>46</v>
      </c>
      <c r="AA1941" s="239">
        <v>0</v>
      </c>
      <c r="AB1941" s="240" t="s">
        <v>46</v>
      </c>
      <c r="AC1941" s="241" t="s">
        <v>46</v>
      </c>
      <c r="AD1941" s="241" t="s">
        <v>46</v>
      </c>
      <c r="AE1941" s="237"/>
      <c r="AF1941" s="237"/>
      <c r="AG1941" s="237"/>
      <c r="AH1941" s="237"/>
      <c r="AI1941" s="237" t="s">
        <v>2201</v>
      </c>
      <c r="AJ1941" s="237" t="s">
        <v>2477</v>
      </c>
      <c r="AK1941" s="237" t="s">
        <v>94</v>
      </c>
      <c r="AL1941" s="237" t="s">
        <v>109</v>
      </c>
      <c r="AM1941" s="242">
        <v>4</v>
      </c>
    </row>
    <row r="1942" spans="2:39">
      <c r="B1942" s="228" t="s">
        <v>2481</v>
      </c>
      <c r="C1942" s="229" t="s">
        <v>2482</v>
      </c>
      <c r="D1942" s="230" t="s">
        <v>46</v>
      </c>
      <c r="E1942" s="231" t="s">
        <v>46</v>
      </c>
      <c r="F1942" s="231" t="s">
        <v>46</v>
      </c>
      <c r="G1942" s="231" t="s">
        <v>46</v>
      </c>
      <c r="H1942" s="231" t="s">
        <v>46</v>
      </c>
      <c r="I1942" s="232" t="s">
        <v>46</v>
      </c>
      <c r="J1942" s="231" t="s">
        <v>46</v>
      </c>
      <c r="K1942" s="230" t="s">
        <v>46</v>
      </c>
      <c r="L1942" s="230" t="s">
        <v>46</v>
      </c>
      <c r="M1942" s="233">
        <v>0</v>
      </c>
      <c r="N1942" s="234" t="s">
        <v>46</v>
      </c>
      <c r="O1942" s="230" t="s">
        <v>46</v>
      </c>
      <c r="P1942" s="230" t="s">
        <v>46</v>
      </c>
      <c r="Q1942" s="233">
        <v>0</v>
      </c>
      <c r="R1942" s="234">
        <v>0</v>
      </c>
      <c r="S1942" s="235" t="s">
        <v>46</v>
      </c>
      <c r="T1942" s="236"/>
      <c r="U1942" s="237"/>
      <c r="V1942" s="238" t="s">
        <v>46</v>
      </c>
      <c r="W1942" s="236">
        <v>0</v>
      </c>
      <c r="X1942" s="237" t="s">
        <v>46</v>
      </c>
      <c r="Y1942" s="239">
        <v>0</v>
      </c>
      <c r="Z1942" s="237" t="s">
        <v>46</v>
      </c>
      <c r="AA1942" s="239">
        <v>0</v>
      </c>
      <c r="AB1942" s="240" t="s">
        <v>46</v>
      </c>
      <c r="AC1942" s="241" t="s">
        <v>46</v>
      </c>
      <c r="AD1942" s="241" t="s">
        <v>46</v>
      </c>
      <c r="AE1942" s="237"/>
      <c r="AF1942" s="237"/>
      <c r="AG1942" s="237"/>
      <c r="AH1942" s="237"/>
      <c r="AI1942" s="237" t="s">
        <v>2201</v>
      </c>
      <c r="AJ1942" s="237" t="s">
        <v>2477</v>
      </c>
      <c r="AK1942" s="237" t="s">
        <v>94</v>
      </c>
      <c r="AL1942" s="237" t="s">
        <v>111</v>
      </c>
      <c r="AM1942" s="242">
        <v>4</v>
      </c>
    </row>
    <row r="1943" spans="2:39">
      <c r="B1943" s="228" t="s">
        <v>2483</v>
      </c>
      <c r="C1943" s="229" t="s">
        <v>2484</v>
      </c>
      <c r="D1943" s="230" t="s">
        <v>46</v>
      </c>
      <c r="E1943" s="231" t="s">
        <v>46</v>
      </c>
      <c r="F1943" s="231" t="s">
        <v>46</v>
      </c>
      <c r="G1943" s="231" t="s">
        <v>46</v>
      </c>
      <c r="H1943" s="231" t="s">
        <v>46</v>
      </c>
      <c r="I1943" s="232" t="s">
        <v>46</v>
      </c>
      <c r="J1943" s="231" t="s">
        <v>46</v>
      </c>
      <c r="K1943" s="230" t="s">
        <v>46</v>
      </c>
      <c r="L1943" s="230" t="s">
        <v>46</v>
      </c>
      <c r="M1943" s="233">
        <v>0</v>
      </c>
      <c r="N1943" s="234" t="s">
        <v>46</v>
      </c>
      <c r="O1943" s="230" t="s">
        <v>46</v>
      </c>
      <c r="P1943" s="230" t="s">
        <v>46</v>
      </c>
      <c r="Q1943" s="233">
        <v>0</v>
      </c>
      <c r="R1943" s="234">
        <v>0</v>
      </c>
      <c r="S1943" s="235" t="s">
        <v>46</v>
      </c>
      <c r="T1943" s="236"/>
      <c r="U1943" s="237"/>
      <c r="V1943" s="238" t="s">
        <v>46</v>
      </c>
      <c r="W1943" s="236">
        <v>0</v>
      </c>
      <c r="X1943" s="237" t="s">
        <v>46</v>
      </c>
      <c r="Y1943" s="239">
        <v>0</v>
      </c>
      <c r="Z1943" s="237" t="s">
        <v>46</v>
      </c>
      <c r="AA1943" s="239">
        <v>0</v>
      </c>
      <c r="AB1943" s="240" t="s">
        <v>46</v>
      </c>
      <c r="AC1943" s="241" t="s">
        <v>46</v>
      </c>
      <c r="AD1943" s="241" t="s">
        <v>46</v>
      </c>
      <c r="AE1943" s="237"/>
      <c r="AF1943" s="237"/>
      <c r="AG1943" s="237"/>
      <c r="AH1943" s="237"/>
      <c r="AI1943" s="237" t="s">
        <v>2201</v>
      </c>
      <c r="AJ1943" s="237" t="s">
        <v>2477</v>
      </c>
      <c r="AK1943" s="237" t="s">
        <v>94</v>
      </c>
      <c r="AL1943" s="237" t="s">
        <v>112</v>
      </c>
      <c r="AM1943" s="242">
        <v>4</v>
      </c>
    </row>
    <row r="1944" spans="2:39">
      <c r="B1944" s="180" t="s">
        <v>2485</v>
      </c>
      <c r="C1944" s="181" t="s">
        <v>2486</v>
      </c>
      <c r="D1944" s="182" t="s">
        <v>46</v>
      </c>
      <c r="E1944" s="183" t="s">
        <v>46</v>
      </c>
      <c r="F1944" s="183" t="s">
        <v>46</v>
      </c>
      <c r="G1944" s="183" t="s">
        <v>46</v>
      </c>
      <c r="H1944" s="183" t="s">
        <v>46</v>
      </c>
      <c r="I1944" s="184" t="s">
        <v>46</v>
      </c>
      <c r="J1944" s="183" t="s">
        <v>46</v>
      </c>
      <c r="K1944" s="182" t="s">
        <v>46</v>
      </c>
      <c r="L1944" s="182" t="s">
        <v>46</v>
      </c>
      <c r="M1944" s="185">
        <v>0</v>
      </c>
      <c r="N1944" s="186" t="s">
        <v>46</v>
      </c>
      <c r="O1944" s="182" t="s">
        <v>46</v>
      </c>
      <c r="P1944" s="182" t="s">
        <v>46</v>
      </c>
      <c r="Q1944" s="185">
        <v>0</v>
      </c>
      <c r="R1944" s="186">
        <v>0</v>
      </c>
      <c r="S1944" s="187" t="s">
        <v>46</v>
      </c>
      <c r="T1944" s="36"/>
      <c r="U1944" s="35"/>
      <c r="V1944" s="188" t="s">
        <v>46</v>
      </c>
      <c r="W1944" s="36">
        <v>0</v>
      </c>
      <c r="X1944" s="35" t="s">
        <v>46</v>
      </c>
      <c r="Y1944" s="38">
        <v>0</v>
      </c>
      <c r="Z1944" s="35" t="s">
        <v>46</v>
      </c>
      <c r="AA1944" s="38">
        <v>0</v>
      </c>
      <c r="AB1944" s="39" t="s">
        <v>46</v>
      </c>
      <c r="AC1944" s="34" t="s">
        <v>46</v>
      </c>
      <c r="AD1944" s="34" t="s">
        <v>46</v>
      </c>
      <c r="AE1944" s="35"/>
      <c r="AF1944" s="35"/>
      <c r="AG1944" s="35"/>
      <c r="AH1944" s="35"/>
      <c r="AI1944" s="35" t="s">
        <v>2201</v>
      </c>
      <c r="AJ1944" s="35" t="s">
        <v>2487</v>
      </c>
      <c r="AK1944" s="35" t="s">
        <v>46</v>
      </c>
      <c r="AL1944" s="35" t="s">
        <v>46</v>
      </c>
      <c r="AM1944" s="40">
        <v>2</v>
      </c>
    </row>
    <row r="1945" spans="2:39">
      <c r="B1945" s="189" t="s">
        <v>2488</v>
      </c>
      <c r="C1945" s="190" t="s">
        <v>2486</v>
      </c>
      <c r="D1945" s="191" t="s">
        <v>46</v>
      </c>
      <c r="E1945" s="192" t="s">
        <v>46</v>
      </c>
      <c r="F1945" s="192" t="s">
        <v>46</v>
      </c>
      <c r="G1945" s="192" t="s">
        <v>46</v>
      </c>
      <c r="H1945" s="192" t="s">
        <v>46</v>
      </c>
      <c r="I1945" s="193" t="s">
        <v>46</v>
      </c>
      <c r="J1945" s="192" t="s">
        <v>46</v>
      </c>
      <c r="K1945" s="191" t="s">
        <v>46</v>
      </c>
      <c r="L1945" s="191" t="s">
        <v>46</v>
      </c>
      <c r="M1945" s="194">
        <v>0</v>
      </c>
      <c r="N1945" s="195" t="s">
        <v>46</v>
      </c>
      <c r="O1945" s="191" t="s">
        <v>46</v>
      </c>
      <c r="P1945" s="191" t="s">
        <v>46</v>
      </c>
      <c r="Q1945" s="194">
        <v>0</v>
      </c>
      <c r="R1945" s="195">
        <v>0</v>
      </c>
      <c r="S1945" s="196" t="s">
        <v>46</v>
      </c>
      <c r="T1945" s="44"/>
      <c r="U1945" s="43"/>
      <c r="V1945" s="197" t="s">
        <v>46</v>
      </c>
      <c r="W1945" s="44">
        <v>0</v>
      </c>
      <c r="X1945" s="43" t="s">
        <v>46</v>
      </c>
      <c r="Y1945" s="46">
        <v>0</v>
      </c>
      <c r="Z1945" s="43" t="s">
        <v>46</v>
      </c>
      <c r="AA1945" s="46">
        <v>0</v>
      </c>
      <c r="AB1945" s="47" t="s">
        <v>46</v>
      </c>
      <c r="AC1945" s="42" t="s">
        <v>46</v>
      </c>
      <c r="AD1945" s="42" t="s">
        <v>46</v>
      </c>
      <c r="AE1945" s="43"/>
      <c r="AF1945" s="43"/>
      <c r="AG1945" s="43"/>
      <c r="AH1945" s="43"/>
      <c r="AI1945" s="43" t="s">
        <v>2201</v>
      </c>
      <c r="AJ1945" s="43" t="s">
        <v>2487</v>
      </c>
      <c r="AK1945" s="43" t="s">
        <v>94</v>
      </c>
      <c r="AL1945" s="43" t="s">
        <v>46</v>
      </c>
      <c r="AM1945" s="48">
        <v>3</v>
      </c>
    </row>
    <row r="1946" spans="2:39">
      <c r="B1946" s="228" t="s">
        <v>2489</v>
      </c>
      <c r="C1946" s="229" t="s">
        <v>2490</v>
      </c>
      <c r="D1946" s="230" t="s">
        <v>46</v>
      </c>
      <c r="E1946" s="231" t="s">
        <v>38</v>
      </c>
      <c r="F1946" s="231" t="s">
        <v>97</v>
      </c>
      <c r="G1946" s="231" t="s">
        <v>35</v>
      </c>
      <c r="H1946" s="231" t="s">
        <v>7652</v>
      </c>
      <c r="I1946" s="232" t="s">
        <v>98</v>
      </c>
      <c r="J1946" s="231" t="s">
        <v>2913</v>
      </c>
      <c r="K1946" s="230" t="s">
        <v>128</v>
      </c>
      <c r="L1946" s="230" t="s">
        <v>1578</v>
      </c>
      <c r="M1946" s="233">
        <v>252690.05356084555</v>
      </c>
      <c r="N1946" s="234" t="s">
        <v>8271</v>
      </c>
      <c r="O1946" s="230" t="s">
        <v>1579</v>
      </c>
      <c r="P1946" s="230" t="s">
        <v>46</v>
      </c>
      <c r="Q1946" s="233">
        <v>0</v>
      </c>
      <c r="R1946" s="234">
        <v>0</v>
      </c>
      <c r="S1946" s="235" t="s">
        <v>46</v>
      </c>
      <c r="T1946" s="236"/>
      <c r="U1946" s="237"/>
      <c r="V1946" s="238" t="s">
        <v>104</v>
      </c>
      <c r="W1946" s="236">
        <v>0</v>
      </c>
      <c r="X1946" s="237" t="s">
        <v>46</v>
      </c>
      <c r="Y1946" s="239">
        <v>0</v>
      </c>
      <c r="Z1946" s="237" t="s">
        <v>46</v>
      </c>
      <c r="AA1946" s="239">
        <v>0</v>
      </c>
      <c r="AB1946" s="240" t="s">
        <v>46</v>
      </c>
      <c r="AC1946" s="241" t="s">
        <v>46</v>
      </c>
      <c r="AD1946" s="241" t="s">
        <v>46</v>
      </c>
      <c r="AE1946" s="237"/>
      <c r="AF1946" s="237"/>
      <c r="AG1946" s="237"/>
      <c r="AH1946" s="237"/>
      <c r="AI1946" s="237" t="s">
        <v>2201</v>
      </c>
      <c r="AJ1946" s="237" t="s">
        <v>2487</v>
      </c>
      <c r="AK1946" s="237" t="s">
        <v>94</v>
      </c>
      <c r="AL1946" s="237" t="s">
        <v>109</v>
      </c>
      <c r="AM1946" s="242">
        <v>4</v>
      </c>
    </row>
    <row r="1947" spans="2:39">
      <c r="B1947" s="228" t="s">
        <v>2491</v>
      </c>
      <c r="C1947" s="229" t="s">
        <v>2492</v>
      </c>
      <c r="D1947" s="230" t="s">
        <v>46</v>
      </c>
      <c r="E1947" s="231" t="s">
        <v>38</v>
      </c>
      <c r="F1947" s="231" t="s">
        <v>97</v>
      </c>
      <c r="G1947" s="231" t="s">
        <v>35</v>
      </c>
      <c r="H1947" s="231" t="s">
        <v>7652</v>
      </c>
      <c r="I1947" s="232" t="s">
        <v>98</v>
      </c>
      <c r="J1947" s="231" t="s">
        <v>2913</v>
      </c>
      <c r="K1947" s="230" t="s">
        <v>128</v>
      </c>
      <c r="L1947" s="230" t="s">
        <v>1578</v>
      </c>
      <c r="M1947" s="233">
        <v>205357.25846460563</v>
      </c>
      <c r="N1947" s="234" t="s">
        <v>8271</v>
      </c>
      <c r="O1947" s="230" t="s">
        <v>1579</v>
      </c>
      <c r="P1947" s="230" t="s">
        <v>46</v>
      </c>
      <c r="Q1947" s="233">
        <v>0</v>
      </c>
      <c r="R1947" s="234">
        <v>0</v>
      </c>
      <c r="S1947" s="235" t="s">
        <v>46</v>
      </c>
      <c r="T1947" s="236"/>
      <c r="U1947" s="237"/>
      <c r="V1947" s="238" t="s">
        <v>104</v>
      </c>
      <c r="W1947" s="236">
        <v>0</v>
      </c>
      <c r="X1947" s="237" t="s">
        <v>46</v>
      </c>
      <c r="Y1947" s="239">
        <v>0</v>
      </c>
      <c r="Z1947" s="237" t="s">
        <v>46</v>
      </c>
      <c r="AA1947" s="239">
        <v>0</v>
      </c>
      <c r="AB1947" s="240" t="s">
        <v>46</v>
      </c>
      <c r="AC1947" s="241" t="s">
        <v>46</v>
      </c>
      <c r="AD1947" s="241" t="s">
        <v>46</v>
      </c>
      <c r="AE1947" s="237"/>
      <c r="AF1947" s="237"/>
      <c r="AG1947" s="237"/>
      <c r="AH1947" s="237"/>
      <c r="AI1947" s="237" t="s">
        <v>2201</v>
      </c>
      <c r="AJ1947" s="237" t="s">
        <v>2487</v>
      </c>
      <c r="AK1947" s="237" t="s">
        <v>94</v>
      </c>
      <c r="AL1947" s="237" t="s">
        <v>111</v>
      </c>
      <c r="AM1947" s="242">
        <v>4</v>
      </c>
    </row>
    <row r="1948" spans="2:39">
      <c r="B1948" s="228" t="s">
        <v>2493</v>
      </c>
      <c r="C1948" s="229" t="s">
        <v>2494</v>
      </c>
      <c r="D1948" s="230" t="s">
        <v>46</v>
      </c>
      <c r="E1948" s="231" t="s">
        <v>38</v>
      </c>
      <c r="F1948" s="231" t="s">
        <v>97</v>
      </c>
      <c r="G1948" s="231" t="s">
        <v>35</v>
      </c>
      <c r="H1948" s="231" t="s">
        <v>7652</v>
      </c>
      <c r="I1948" s="232" t="s">
        <v>98</v>
      </c>
      <c r="J1948" s="231" t="s">
        <v>2913</v>
      </c>
      <c r="K1948" s="230" t="s">
        <v>128</v>
      </c>
      <c r="L1948" s="230" t="s">
        <v>1578</v>
      </c>
      <c r="M1948" s="233">
        <v>91569.363377304471</v>
      </c>
      <c r="N1948" s="234" t="s">
        <v>8271</v>
      </c>
      <c r="O1948" s="230" t="s">
        <v>1579</v>
      </c>
      <c r="P1948" s="230" t="s">
        <v>46</v>
      </c>
      <c r="Q1948" s="233">
        <v>0</v>
      </c>
      <c r="R1948" s="234">
        <v>0</v>
      </c>
      <c r="S1948" s="235" t="s">
        <v>46</v>
      </c>
      <c r="T1948" s="236"/>
      <c r="U1948" s="237"/>
      <c r="V1948" s="238" t="s">
        <v>104</v>
      </c>
      <c r="W1948" s="236">
        <v>0</v>
      </c>
      <c r="X1948" s="237" t="s">
        <v>46</v>
      </c>
      <c r="Y1948" s="239">
        <v>0</v>
      </c>
      <c r="Z1948" s="237" t="s">
        <v>46</v>
      </c>
      <c r="AA1948" s="239">
        <v>0</v>
      </c>
      <c r="AB1948" s="240" t="s">
        <v>46</v>
      </c>
      <c r="AC1948" s="241" t="s">
        <v>46</v>
      </c>
      <c r="AD1948" s="241" t="s">
        <v>46</v>
      </c>
      <c r="AE1948" s="237"/>
      <c r="AF1948" s="237"/>
      <c r="AG1948" s="237"/>
      <c r="AH1948" s="237"/>
      <c r="AI1948" s="237" t="s">
        <v>2201</v>
      </c>
      <c r="AJ1948" s="237" t="s">
        <v>2487</v>
      </c>
      <c r="AK1948" s="237" t="s">
        <v>94</v>
      </c>
      <c r="AL1948" s="237" t="s">
        <v>112</v>
      </c>
      <c r="AM1948" s="242">
        <v>4</v>
      </c>
    </row>
    <row r="1949" spans="2:39">
      <c r="B1949" s="228" t="s">
        <v>2495</v>
      </c>
      <c r="C1949" s="229" t="s">
        <v>2496</v>
      </c>
      <c r="D1949" s="230" t="s">
        <v>46</v>
      </c>
      <c r="E1949" s="231" t="s">
        <v>38</v>
      </c>
      <c r="F1949" s="231" t="s">
        <v>97</v>
      </c>
      <c r="G1949" s="231" t="s">
        <v>35</v>
      </c>
      <c r="H1949" s="231" t="s">
        <v>7652</v>
      </c>
      <c r="I1949" s="232" t="s">
        <v>98</v>
      </c>
      <c r="J1949" s="231" t="s">
        <v>2913</v>
      </c>
      <c r="K1949" s="230" t="s">
        <v>128</v>
      </c>
      <c r="L1949" s="230" t="s">
        <v>1578</v>
      </c>
      <c r="M1949" s="233">
        <v>126284.78528233744</v>
      </c>
      <c r="N1949" s="234" t="s">
        <v>8271</v>
      </c>
      <c r="O1949" s="230" t="s">
        <v>1579</v>
      </c>
      <c r="P1949" s="230" t="s">
        <v>46</v>
      </c>
      <c r="Q1949" s="233">
        <v>0</v>
      </c>
      <c r="R1949" s="234">
        <v>0</v>
      </c>
      <c r="S1949" s="235" t="s">
        <v>46</v>
      </c>
      <c r="T1949" s="236"/>
      <c r="U1949" s="237"/>
      <c r="V1949" s="238" t="s">
        <v>104</v>
      </c>
      <c r="W1949" s="236">
        <v>0</v>
      </c>
      <c r="X1949" s="237" t="s">
        <v>46</v>
      </c>
      <c r="Y1949" s="239">
        <v>0</v>
      </c>
      <c r="Z1949" s="237" t="s">
        <v>46</v>
      </c>
      <c r="AA1949" s="239">
        <v>0</v>
      </c>
      <c r="AB1949" s="240" t="s">
        <v>46</v>
      </c>
      <c r="AC1949" s="241" t="s">
        <v>46</v>
      </c>
      <c r="AD1949" s="241" t="s">
        <v>46</v>
      </c>
      <c r="AE1949" s="237"/>
      <c r="AF1949" s="237"/>
      <c r="AG1949" s="237"/>
      <c r="AH1949" s="237"/>
      <c r="AI1949" s="237" t="s">
        <v>2201</v>
      </c>
      <c r="AJ1949" s="237" t="s">
        <v>2487</v>
      </c>
      <c r="AK1949" s="237" t="s">
        <v>94</v>
      </c>
      <c r="AL1949" s="237" t="s">
        <v>113</v>
      </c>
      <c r="AM1949" s="242">
        <v>4</v>
      </c>
    </row>
    <row r="1950" spans="2:39">
      <c r="B1950" s="228" t="s">
        <v>2497</v>
      </c>
      <c r="C1950" s="229" t="s">
        <v>2498</v>
      </c>
      <c r="D1950" s="230" t="s">
        <v>46</v>
      </c>
      <c r="E1950" s="231" t="s">
        <v>38</v>
      </c>
      <c r="F1950" s="231" t="s">
        <v>97</v>
      </c>
      <c r="G1950" s="231" t="s">
        <v>35</v>
      </c>
      <c r="H1950" s="231" t="s">
        <v>7652</v>
      </c>
      <c r="I1950" s="232" t="s">
        <v>98</v>
      </c>
      <c r="J1950" s="231" t="s">
        <v>2913</v>
      </c>
      <c r="K1950" s="230" t="s">
        <v>128</v>
      </c>
      <c r="L1950" s="230" t="s">
        <v>1578</v>
      </c>
      <c r="M1950" s="233">
        <v>110079.30927091789</v>
      </c>
      <c r="N1950" s="234" t="s">
        <v>8271</v>
      </c>
      <c r="O1950" s="230" t="s">
        <v>1579</v>
      </c>
      <c r="P1950" s="230" t="s">
        <v>46</v>
      </c>
      <c r="Q1950" s="233">
        <v>0</v>
      </c>
      <c r="R1950" s="234">
        <v>0</v>
      </c>
      <c r="S1950" s="235" t="s">
        <v>46</v>
      </c>
      <c r="T1950" s="236"/>
      <c r="U1950" s="237"/>
      <c r="V1950" s="238" t="s">
        <v>104</v>
      </c>
      <c r="W1950" s="236">
        <v>0</v>
      </c>
      <c r="X1950" s="237" t="s">
        <v>46</v>
      </c>
      <c r="Y1950" s="239">
        <v>0</v>
      </c>
      <c r="Z1950" s="237" t="s">
        <v>46</v>
      </c>
      <c r="AA1950" s="239">
        <v>0</v>
      </c>
      <c r="AB1950" s="240" t="s">
        <v>46</v>
      </c>
      <c r="AC1950" s="241" t="s">
        <v>46</v>
      </c>
      <c r="AD1950" s="241" t="s">
        <v>46</v>
      </c>
      <c r="AE1950" s="237"/>
      <c r="AF1950" s="237"/>
      <c r="AG1950" s="237"/>
      <c r="AH1950" s="237"/>
      <c r="AI1950" s="237" t="s">
        <v>2201</v>
      </c>
      <c r="AJ1950" s="237" t="s">
        <v>2487</v>
      </c>
      <c r="AK1950" s="237" t="s">
        <v>94</v>
      </c>
      <c r="AL1950" s="237" t="s">
        <v>115</v>
      </c>
      <c r="AM1950" s="242">
        <v>4</v>
      </c>
    </row>
    <row r="1951" spans="2:39">
      <c r="B1951" s="228" t="s">
        <v>2499</v>
      </c>
      <c r="C1951" s="229" t="s">
        <v>2500</v>
      </c>
      <c r="D1951" s="230" t="s">
        <v>46</v>
      </c>
      <c r="E1951" s="231" t="s">
        <v>38</v>
      </c>
      <c r="F1951" s="231" t="s">
        <v>97</v>
      </c>
      <c r="G1951" s="231" t="s">
        <v>35</v>
      </c>
      <c r="H1951" s="231" t="s">
        <v>7652</v>
      </c>
      <c r="I1951" s="232" t="s">
        <v>98</v>
      </c>
      <c r="J1951" s="231" t="s">
        <v>2913</v>
      </c>
      <c r="K1951" s="230" t="s">
        <v>128</v>
      </c>
      <c r="L1951" s="230" t="s">
        <v>1578</v>
      </c>
      <c r="M1951" s="233">
        <v>68460.181966619712</v>
      </c>
      <c r="N1951" s="234" t="s">
        <v>8271</v>
      </c>
      <c r="O1951" s="230" t="s">
        <v>1579</v>
      </c>
      <c r="P1951" s="230" t="s">
        <v>46</v>
      </c>
      <c r="Q1951" s="233">
        <v>0</v>
      </c>
      <c r="R1951" s="234">
        <v>0</v>
      </c>
      <c r="S1951" s="235" t="s">
        <v>46</v>
      </c>
      <c r="T1951" s="236"/>
      <c r="U1951" s="237"/>
      <c r="V1951" s="238" t="s">
        <v>104</v>
      </c>
      <c r="W1951" s="236">
        <v>0</v>
      </c>
      <c r="X1951" s="237" t="s">
        <v>46</v>
      </c>
      <c r="Y1951" s="239">
        <v>0</v>
      </c>
      <c r="Z1951" s="237" t="s">
        <v>46</v>
      </c>
      <c r="AA1951" s="239">
        <v>0</v>
      </c>
      <c r="AB1951" s="240" t="s">
        <v>46</v>
      </c>
      <c r="AC1951" s="241" t="s">
        <v>46</v>
      </c>
      <c r="AD1951" s="241" t="s">
        <v>46</v>
      </c>
      <c r="AE1951" s="237"/>
      <c r="AF1951" s="237"/>
      <c r="AG1951" s="237"/>
      <c r="AH1951" s="237"/>
      <c r="AI1951" s="237" t="s">
        <v>2201</v>
      </c>
      <c r="AJ1951" s="237" t="s">
        <v>2487</v>
      </c>
      <c r="AK1951" s="237" t="s">
        <v>94</v>
      </c>
      <c r="AL1951" s="237" t="s">
        <v>167</v>
      </c>
      <c r="AM1951" s="242">
        <v>4</v>
      </c>
    </row>
    <row r="1952" spans="2:39">
      <c r="B1952" s="228" t="s">
        <v>2501</v>
      </c>
      <c r="C1952" s="229" t="s">
        <v>2502</v>
      </c>
      <c r="D1952" s="230" t="s">
        <v>46</v>
      </c>
      <c r="E1952" s="231" t="s">
        <v>38</v>
      </c>
      <c r="F1952" s="231" t="s">
        <v>97</v>
      </c>
      <c r="G1952" s="231" t="s">
        <v>35</v>
      </c>
      <c r="H1952" s="231" t="s">
        <v>7652</v>
      </c>
      <c r="I1952" s="232" t="s">
        <v>98</v>
      </c>
      <c r="J1952" s="231" t="s">
        <v>2913</v>
      </c>
      <c r="K1952" s="230" t="s">
        <v>128</v>
      </c>
      <c r="L1952" s="230" t="s">
        <v>1578</v>
      </c>
      <c r="M1952" s="233">
        <v>60700.087116475115</v>
      </c>
      <c r="N1952" s="234" t="s">
        <v>8271</v>
      </c>
      <c r="O1952" s="230" t="s">
        <v>1579</v>
      </c>
      <c r="P1952" s="230" t="s">
        <v>46</v>
      </c>
      <c r="Q1952" s="233">
        <v>0</v>
      </c>
      <c r="R1952" s="234">
        <v>0</v>
      </c>
      <c r="S1952" s="235" t="s">
        <v>46</v>
      </c>
      <c r="T1952" s="236"/>
      <c r="U1952" s="237"/>
      <c r="V1952" s="238" t="s">
        <v>104</v>
      </c>
      <c r="W1952" s="236">
        <v>0</v>
      </c>
      <c r="X1952" s="237" t="s">
        <v>46</v>
      </c>
      <c r="Y1952" s="239">
        <v>0</v>
      </c>
      <c r="Z1952" s="237" t="s">
        <v>46</v>
      </c>
      <c r="AA1952" s="239">
        <v>0</v>
      </c>
      <c r="AB1952" s="240" t="s">
        <v>46</v>
      </c>
      <c r="AC1952" s="241" t="s">
        <v>46</v>
      </c>
      <c r="AD1952" s="241" t="s">
        <v>46</v>
      </c>
      <c r="AE1952" s="237"/>
      <c r="AF1952" s="237"/>
      <c r="AG1952" s="237"/>
      <c r="AH1952" s="237"/>
      <c r="AI1952" s="237" t="s">
        <v>2201</v>
      </c>
      <c r="AJ1952" s="237" t="s">
        <v>2487</v>
      </c>
      <c r="AK1952" s="237" t="s">
        <v>94</v>
      </c>
      <c r="AL1952" s="237" t="s">
        <v>189</v>
      </c>
      <c r="AM1952" s="242">
        <v>4</v>
      </c>
    </row>
    <row r="1953" spans="2:39">
      <c r="B1953" s="228" t="s">
        <v>2503</v>
      </c>
      <c r="C1953" s="229" t="s">
        <v>1376</v>
      </c>
      <c r="D1953" s="230" t="s">
        <v>46</v>
      </c>
      <c r="E1953" s="231" t="s">
        <v>38</v>
      </c>
      <c r="F1953" s="231" t="s">
        <v>97</v>
      </c>
      <c r="G1953" s="231" t="s">
        <v>35</v>
      </c>
      <c r="H1953" s="231" t="s">
        <v>7652</v>
      </c>
      <c r="I1953" s="232" t="s">
        <v>98</v>
      </c>
      <c r="J1953" s="231" t="s">
        <v>2913</v>
      </c>
      <c r="K1953" s="230" t="s">
        <v>128</v>
      </c>
      <c r="L1953" s="230" t="s">
        <v>1578</v>
      </c>
      <c r="M1953" s="233">
        <v>68460.181966619712</v>
      </c>
      <c r="N1953" s="234" t="s">
        <v>8271</v>
      </c>
      <c r="O1953" s="230" t="s">
        <v>1579</v>
      </c>
      <c r="P1953" s="230" t="s">
        <v>46</v>
      </c>
      <c r="Q1953" s="233">
        <v>0</v>
      </c>
      <c r="R1953" s="234">
        <v>0</v>
      </c>
      <c r="S1953" s="235" t="s">
        <v>46</v>
      </c>
      <c r="T1953" s="236"/>
      <c r="U1953" s="237"/>
      <c r="V1953" s="238" t="s">
        <v>104</v>
      </c>
      <c r="W1953" s="236">
        <v>0</v>
      </c>
      <c r="X1953" s="237" t="s">
        <v>46</v>
      </c>
      <c r="Y1953" s="239">
        <v>0</v>
      </c>
      <c r="Z1953" s="237" t="s">
        <v>46</v>
      </c>
      <c r="AA1953" s="239">
        <v>0</v>
      </c>
      <c r="AB1953" s="240" t="s">
        <v>46</v>
      </c>
      <c r="AC1953" s="241" t="s">
        <v>46</v>
      </c>
      <c r="AD1953" s="241" t="s">
        <v>46</v>
      </c>
      <c r="AE1953" s="237"/>
      <c r="AF1953" s="237"/>
      <c r="AG1953" s="237"/>
      <c r="AH1953" s="237"/>
      <c r="AI1953" s="237" t="s">
        <v>2201</v>
      </c>
      <c r="AJ1953" s="237" t="s">
        <v>2487</v>
      </c>
      <c r="AK1953" s="237" t="s">
        <v>94</v>
      </c>
      <c r="AL1953" s="237" t="s">
        <v>191</v>
      </c>
      <c r="AM1953" s="242">
        <v>4</v>
      </c>
    </row>
    <row r="1954" spans="2:39">
      <c r="B1954" s="228" t="s">
        <v>2504</v>
      </c>
      <c r="C1954" s="229" t="s">
        <v>2505</v>
      </c>
      <c r="D1954" s="230" t="s">
        <v>46</v>
      </c>
      <c r="E1954" s="231" t="s">
        <v>46</v>
      </c>
      <c r="F1954" s="231" t="s">
        <v>46</v>
      </c>
      <c r="G1954" s="231" t="s">
        <v>46</v>
      </c>
      <c r="H1954" s="231" t="s">
        <v>46</v>
      </c>
      <c r="I1954" s="232" t="s">
        <v>46</v>
      </c>
      <c r="J1954" s="231" t="s">
        <v>46</v>
      </c>
      <c r="K1954" s="230" t="s">
        <v>46</v>
      </c>
      <c r="L1954" s="230" t="s">
        <v>46</v>
      </c>
      <c r="M1954" s="233">
        <v>0</v>
      </c>
      <c r="N1954" s="234" t="s">
        <v>46</v>
      </c>
      <c r="O1954" s="230" t="s">
        <v>46</v>
      </c>
      <c r="P1954" s="230" t="s">
        <v>46</v>
      </c>
      <c r="Q1954" s="233">
        <v>0</v>
      </c>
      <c r="R1954" s="234">
        <v>0</v>
      </c>
      <c r="S1954" s="235" t="s">
        <v>46</v>
      </c>
      <c r="T1954" s="236"/>
      <c r="U1954" s="237"/>
      <c r="V1954" s="238" t="s">
        <v>46</v>
      </c>
      <c r="W1954" s="236">
        <v>0</v>
      </c>
      <c r="X1954" s="237" t="s">
        <v>46</v>
      </c>
      <c r="Y1954" s="239">
        <v>0</v>
      </c>
      <c r="Z1954" s="237" t="s">
        <v>46</v>
      </c>
      <c r="AA1954" s="239">
        <v>0</v>
      </c>
      <c r="AB1954" s="240" t="s">
        <v>46</v>
      </c>
      <c r="AC1954" s="241" t="s">
        <v>46</v>
      </c>
      <c r="AD1954" s="241" t="s">
        <v>46</v>
      </c>
      <c r="AE1954" s="237"/>
      <c r="AF1954" s="237"/>
      <c r="AG1954" s="237"/>
      <c r="AH1954" s="237"/>
      <c r="AI1954" s="237" t="s">
        <v>2201</v>
      </c>
      <c r="AJ1954" s="237" t="s">
        <v>2487</v>
      </c>
      <c r="AK1954" s="237" t="s">
        <v>94</v>
      </c>
      <c r="AL1954" s="237" t="s">
        <v>193</v>
      </c>
      <c r="AM1954" s="242">
        <v>4</v>
      </c>
    </row>
    <row r="1955" spans="2:39">
      <c r="B1955" s="228" t="s">
        <v>2506</v>
      </c>
      <c r="C1955" s="229" t="s">
        <v>2507</v>
      </c>
      <c r="D1955" s="230" t="s">
        <v>46</v>
      </c>
      <c r="E1955" s="231" t="s">
        <v>38</v>
      </c>
      <c r="F1955" s="231" t="s">
        <v>97</v>
      </c>
      <c r="G1955" s="231" t="s">
        <v>35</v>
      </c>
      <c r="H1955" s="231" t="s">
        <v>7652</v>
      </c>
      <c r="I1955" s="232" t="s">
        <v>98</v>
      </c>
      <c r="J1955" s="231" t="s">
        <v>2913</v>
      </c>
      <c r="K1955" s="230" t="s">
        <v>128</v>
      </c>
      <c r="L1955" s="230" t="s">
        <v>1578</v>
      </c>
      <c r="M1955" s="233">
        <v>91569.363377304471</v>
      </c>
      <c r="N1955" s="234" t="s">
        <v>8271</v>
      </c>
      <c r="O1955" s="230" t="s">
        <v>1579</v>
      </c>
      <c r="P1955" s="230" t="s">
        <v>46</v>
      </c>
      <c r="Q1955" s="233">
        <v>0</v>
      </c>
      <c r="R1955" s="234">
        <v>0</v>
      </c>
      <c r="S1955" s="235" t="s">
        <v>46</v>
      </c>
      <c r="T1955" s="236"/>
      <c r="U1955" s="237"/>
      <c r="V1955" s="238" t="s">
        <v>104</v>
      </c>
      <c r="W1955" s="236">
        <v>0</v>
      </c>
      <c r="X1955" s="237" t="s">
        <v>46</v>
      </c>
      <c r="Y1955" s="239">
        <v>0</v>
      </c>
      <c r="Z1955" s="237" t="s">
        <v>46</v>
      </c>
      <c r="AA1955" s="239">
        <v>0</v>
      </c>
      <c r="AB1955" s="240" t="s">
        <v>46</v>
      </c>
      <c r="AC1955" s="241" t="s">
        <v>46</v>
      </c>
      <c r="AD1955" s="241" t="s">
        <v>46</v>
      </c>
      <c r="AE1955" s="237"/>
      <c r="AF1955" s="237"/>
      <c r="AG1955" s="237"/>
      <c r="AH1955" s="237"/>
      <c r="AI1955" s="237" t="s">
        <v>2201</v>
      </c>
      <c r="AJ1955" s="237" t="s">
        <v>2487</v>
      </c>
      <c r="AK1955" s="237" t="s">
        <v>94</v>
      </c>
      <c r="AL1955" s="237" t="s">
        <v>195</v>
      </c>
      <c r="AM1955" s="242">
        <v>4</v>
      </c>
    </row>
    <row r="1956" spans="2:39">
      <c r="B1956" s="228" t="s">
        <v>2508</v>
      </c>
      <c r="C1956" s="229" t="s">
        <v>2509</v>
      </c>
      <c r="D1956" s="230" t="s">
        <v>46</v>
      </c>
      <c r="E1956" s="231" t="s">
        <v>38</v>
      </c>
      <c r="F1956" s="231" t="s">
        <v>97</v>
      </c>
      <c r="G1956" s="231" t="s">
        <v>35</v>
      </c>
      <c r="H1956" s="231" t="s">
        <v>7652</v>
      </c>
      <c r="I1956" s="232" t="s">
        <v>98</v>
      </c>
      <c r="J1956" s="231" t="s">
        <v>2913</v>
      </c>
      <c r="K1956" s="230" t="s">
        <v>128</v>
      </c>
      <c r="L1956" s="230" t="s">
        <v>1578</v>
      </c>
      <c r="M1956" s="233">
        <v>60700.087116475115</v>
      </c>
      <c r="N1956" s="234" t="s">
        <v>8271</v>
      </c>
      <c r="O1956" s="230" t="s">
        <v>1579</v>
      </c>
      <c r="P1956" s="230" t="s">
        <v>46</v>
      </c>
      <c r="Q1956" s="233">
        <v>0</v>
      </c>
      <c r="R1956" s="234">
        <v>0</v>
      </c>
      <c r="S1956" s="235" t="s">
        <v>46</v>
      </c>
      <c r="T1956" s="236"/>
      <c r="U1956" s="237"/>
      <c r="V1956" s="238" t="s">
        <v>104</v>
      </c>
      <c r="W1956" s="236">
        <v>0</v>
      </c>
      <c r="X1956" s="237" t="s">
        <v>46</v>
      </c>
      <c r="Y1956" s="239">
        <v>0</v>
      </c>
      <c r="Z1956" s="237" t="s">
        <v>46</v>
      </c>
      <c r="AA1956" s="239">
        <v>0</v>
      </c>
      <c r="AB1956" s="240" t="s">
        <v>46</v>
      </c>
      <c r="AC1956" s="241" t="s">
        <v>46</v>
      </c>
      <c r="AD1956" s="241" t="s">
        <v>46</v>
      </c>
      <c r="AE1956" s="237"/>
      <c r="AF1956" s="237"/>
      <c r="AG1956" s="237"/>
      <c r="AH1956" s="237"/>
      <c r="AI1956" s="237" t="s">
        <v>2201</v>
      </c>
      <c r="AJ1956" s="237" t="s">
        <v>2487</v>
      </c>
      <c r="AK1956" s="237" t="s">
        <v>94</v>
      </c>
      <c r="AL1956" s="237" t="s">
        <v>198</v>
      </c>
      <c r="AM1956" s="242">
        <v>4</v>
      </c>
    </row>
    <row r="1957" spans="2:39">
      <c r="B1957" s="228" t="s">
        <v>2510</v>
      </c>
      <c r="C1957" s="229" t="s">
        <v>2511</v>
      </c>
      <c r="D1957" s="230" t="s">
        <v>46</v>
      </c>
      <c r="E1957" s="231" t="s">
        <v>46</v>
      </c>
      <c r="F1957" s="231" t="s">
        <v>46</v>
      </c>
      <c r="G1957" s="231" t="s">
        <v>46</v>
      </c>
      <c r="H1957" s="231" t="s">
        <v>46</v>
      </c>
      <c r="I1957" s="232" t="s">
        <v>46</v>
      </c>
      <c r="J1957" s="231" t="s">
        <v>46</v>
      </c>
      <c r="K1957" s="230" t="s">
        <v>46</v>
      </c>
      <c r="L1957" s="230" t="s">
        <v>46</v>
      </c>
      <c r="M1957" s="233">
        <v>0</v>
      </c>
      <c r="N1957" s="234" t="s">
        <v>46</v>
      </c>
      <c r="O1957" s="230" t="s">
        <v>46</v>
      </c>
      <c r="P1957" s="230" t="s">
        <v>46</v>
      </c>
      <c r="Q1957" s="233">
        <v>0</v>
      </c>
      <c r="R1957" s="234">
        <v>0</v>
      </c>
      <c r="S1957" s="235" t="s">
        <v>46</v>
      </c>
      <c r="T1957" s="236"/>
      <c r="U1957" s="237"/>
      <c r="V1957" s="238" t="s">
        <v>46</v>
      </c>
      <c r="W1957" s="236">
        <v>0</v>
      </c>
      <c r="X1957" s="237" t="s">
        <v>46</v>
      </c>
      <c r="Y1957" s="239">
        <v>0</v>
      </c>
      <c r="Z1957" s="237" t="s">
        <v>46</v>
      </c>
      <c r="AA1957" s="239">
        <v>0</v>
      </c>
      <c r="AB1957" s="240" t="s">
        <v>46</v>
      </c>
      <c r="AC1957" s="241" t="s">
        <v>46</v>
      </c>
      <c r="AD1957" s="241" t="s">
        <v>46</v>
      </c>
      <c r="AE1957" s="237"/>
      <c r="AF1957" s="237"/>
      <c r="AG1957" s="237"/>
      <c r="AH1957" s="237"/>
      <c r="AI1957" s="237" t="s">
        <v>2201</v>
      </c>
      <c r="AJ1957" s="237" t="s">
        <v>2487</v>
      </c>
      <c r="AK1957" s="237" t="s">
        <v>94</v>
      </c>
      <c r="AL1957" s="237" t="s">
        <v>200</v>
      </c>
      <c r="AM1957" s="242">
        <v>4</v>
      </c>
    </row>
    <row r="1958" spans="2:39">
      <c r="B1958" s="228" t="s">
        <v>2512</v>
      </c>
      <c r="C1958" s="229" t="s">
        <v>2513</v>
      </c>
      <c r="D1958" s="230" t="s">
        <v>46</v>
      </c>
      <c r="E1958" s="231" t="s">
        <v>38</v>
      </c>
      <c r="F1958" s="231" t="s">
        <v>97</v>
      </c>
      <c r="G1958" s="231" t="s">
        <v>35</v>
      </c>
      <c r="H1958" s="231" t="s">
        <v>7652</v>
      </c>
      <c r="I1958" s="232" t="s">
        <v>98</v>
      </c>
      <c r="J1958" s="231" t="s">
        <v>2913</v>
      </c>
      <c r="K1958" s="230" t="s">
        <v>128</v>
      </c>
      <c r="L1958" s="230" t="s">
        <v>1578</v>
      </c>
      <c r="M1958" s="233">
        <v>60700.087116475115</v>
      </c>
      <c r="N1958" s="234" t="s">
        <v>8271</v>
      </c>
      <c r="O1958" s="230" t="s">
        <v>1579</v>
      </c>
      <c r="P1958" s="230" t="s">
        <v>46</v>
      </c>
      <c r="Q1958" s="233">
        <v>0</v>
      </c>
      <c r="R1958" s="234">
        <v>0</v>
      </c>
      <c r="S1958" s="235" t="s">
        <v>46</v>
      </c>
      <c r="T1958" s="236"/>
      <c r="U1958" s="237"/>
      <c r="V1958" s="238" t="s">
        <v>104</v>
      </c>
      <c r="W1958" s="236">
        <v>0</v>
      </c>
      <c r="X1958" s="237" t="s">
        <v>46</v>
      </c>
      <c r="Y1958" s="239">
        <v>0</v>
      </c>
      <c r="Z1958" s="237" t="s">
        <v>46</v>
      </c>
      <c r="AA1958" s="239">
        <v>0</v>
      </c>
      <c r="AB1958" s="240" t="s">
        <v>46</v>
      </c>
      <c r="AC1958" s="241" t="s">
        <v>46</v>
      </c>
      <c r="AD1958" s="241" t="s">
        <v>46</v>
      </c>
      <c r="AE1958" s="237"/>
      <c r="AF1958" s="237"/>
      <c r="AG1958" s="237"/>
      <c r="AH1958" s="237"/>
      <c r="AI1958" s="237" t="s">
        <v>2201</v>
      </c>
      <c r="AJ1958" s="237" t="s">
        <v>2487</v>
      </c>
      <c r="AK1958" s="237" t="s">
        <v>94</v>
      </c>
      <c r="AL1958" s="237" t="s">
        <v>203</v>
      </c>
      <c r="AM1958" s="242">
        <v>4</v>
      </c>
    </row>
    <row r="1959" spans="2:39">
      <c r="B1959" s="228" t="s">
        <v>2514</v>
      </c>
      <c r="C1959" s="229" t="s">
        <v>2515</v>
      </c>
      <c r="D1959" s="230" t="s">
        <v>46</v>
      </c>
      <c r="E1959" s="231" t="s">
        <v>38</v>
      </c>
      <c r="F1959" s="231" t="s">
        <v>97</v>
      </c>
      <c r="G1959" s="231" t="s">
        <v>35</v>
      </c>
      <c r="H1959" s="231" t="s">
        <v>7652</v>
      </c>
      <c r="I1959" s="232" t="s">
        <v>98</v>
      </c>
      <c r="J1959" s="231" t="s">
        <v>2913</v>
      </c>
      <c r="K1959" s="230" t="s">
        <v>128</v>
      </c>
      <c r="L1959" s="230" t="s">
        <v>1578</v>
      </c>
      <c r="M1959" s="233">
        <v>60700.087116475115</v>
      </c>
      <c r="N1959" s="234" t="s">
        <v>8271</v>
      </c>
      <c r="O1959" s="230" t="s">
        <v>1579</v>
      </c>
      <c r="P1959" s="230" t="s">
        <v>46</v>
      </c>
      <c r="Q1959" s="233">
        <v>0</v>
      </c>
      <c r="R1959" s="234">
        <v>0</v>
      </c>
      <c r="S1959" s="235" t="s">
        <v>46</v>
      </c>
      <c r="T1959" s="236"/>
      <c r="U1959" s="237"/>
      <c r="V1959" s="238" t="s">
        <v>104</v>
      </c>
      <c r="W1959" s="236">
        <v>0</v>
      </c>
      <c r="X1959" s="237" t="s">
        <v>46</v>
      </c>
      <c r="Y1959" s="239">
        <v>0</v>
      </c>
      <c r="Z1959" s="237" t="s">
        <v>46</v>
      </c>
      <c r="AA1959" s="239">
        <v>0</v>
      </c>
      <c r="AB1959" s="240" t="s">
        <v>46</v>
      </c>
      <c r="AC1959" s="241" t="s">
        <v>46</v>
      </c>
      <c r="AD1959" s="241" t="s">
        <v>46</v>
      </c>
      <c r="AE1959" s="237"/>
      <c r="AF1959" s="237"/>
      <c r="AG1959" s="237"/>
      <c r="AH1959" s="237"/>
      <c r="AI1959" s="237" t="s">
        <v>2201</v>
      </c>
      <c r="AJ1959" s="237" t="s">
        <v>2487</v>
      </c>
      <c r="AK1959" s="237" t="s">
        <v>94</v>
      </c>
      <c r="AL1959" s="237" t="s">
        <v>205</v>
      </c>
      <c r="AM1959" s="242">
        <v>4</v>
      </c>
    </row>
    <row r="1960" spans="2:39">
      <c r="B1960" s="228" t="s">
        <v>2516</v>
      </c>
      <c r="C1960" s="229" t="s">
        <v>2517</v>
      </c>
      <c r="D1960" s="230" t="s">
        <v>46</v>
      </c>
      <c r="E1960" s="231" t="s">
        <v>38</v>
      </c>
      <c r="F1960" s="231" t="s">
        <v>97</v>
      </c>
      <c r="G1960" s="231" t="s">
        <v>35</v>
      </c>
      <c r="H1960" s="231" t="s">
        <v>7652</v>
      </c>
      <c r="I1960" s="232" t="s">
        <v>98</v>
      </c>
      <c r="J1960" s="231" t="s">
        <v>2913</v>
      </c>
      <c r="K1960" s="230" t="s">
        <v>128</v>
      </c>
      <c r="L1960" s="230" t="s">
        <v>1578</v>
      </c>
      <c r="M1960" s="233">
        <v>39524.416255937263</v>
      </c>
      <c r="N1960" s="234" t="s">
        <v>8271</v>
      </c>
      <c r="O1960" s="230" t="s">
        <v>1579</v>
      </c>
      <c r="P1960" s="230" t="s">
        <v>46</v>
      </c>
      <c r="Q1960" s="233">
        <v>0</v>
      </c>
      <c r="R1960" s="234">
        <v>0</v>
      </c>
      <c r="S1960" s="235" t="s">
        <v>46</v>
      </c>
      <c r="T1960" s="236"/>
      <c r="U1960" s="237"/>
      <c r="V1960" s="238" t="s">
        <v>104</v>
      </c>
      <c r="W1960" s="236">
        <v>0</v>
      </c>
      <c r="X1960" s="237" t="s">
        <v>46</v>
      </c>
      <c r="Y1960" s="239">
        <v>0</v>
      </c>
      <c r="Z1960" s="237" t="s">
        <v>46</v>
      </c>
      <c r="AA1960" s="239">
        <v>0</v>
      </c>
      <c r="AB1960" s="240" t="s">
        <v>46</v>
      </c>
      <c r="AC1960" s="241" t="s">
        <v>46</v>
      </c>
      <c r="AD1960" s="241" t="s">
        <v>46</v>
      </c>
      <c r="AE1960" s="237"/>
      <c r="AF1960" s="237"/>
      <c r="AG1960" s="237"/>
      <c r="AH1960" s="237"/>
      <c r="AI1960" s="237" t="s">
        <v>2201</v>
      </c>
      <c r="AJ1960" s="237" t="s">
        <v>2487</v>
      </c>
      <c r="AK1960" s="237" t="s">
        <v>94</v>
      </c>
      <c r="AL1960" s="237" t="s">
        <v>207</v>
      </c>
      <c r="AM1960" s="242">
        <v>4</v>
      </c>
    </row>
    <row r="1961" spans="2:39">
      <c r="B1961" s="228" t="s">
        <v>2518</v>
      </c>
      <c r="C1961" s="229" t="s">
        <v>2519</v>
      </c>
      <c r="D1961" s="230" t="s">
        <v>46</v>
      </c>
      <c r="E1961" s="231" t="s">
        <v>38</v>
      </c>
      <c r="F1961" s="231" t="s">
        <v>97</v>
      </c>
      <c r="G1961" s="231" t="s">
        <v>35</v>
      </c>
      <c r="H1961" s="231" t="s">
        <v>7652</v>
      </c>
      <c r="I1961" s="232" t="s">
        <v>98</v>
      </c>
      <c r="J1961" s="231" t="s">
        <v>2913</v>
      </c>
      <c r="K1961" s="230" t="s">
        <v>128</v>
      </c>
      <c r="L1961" s="230" t="s">
        <v>1578</v>
      </c>
      <c r="M1961" s="233">
        <v>91569.363377304471</v>
      </c>
      <c r="N1961" s="234" t="s">
        <v>8271</v>
      </c>
      <c r="O1961" s="230" t="s">
        <v>1579</v>
      </c>
      <c r="P1961" s="230" t="s">
        <v>46</v>
      </c>
      <c r="Q1961" s="233">
        <v>0</v>
      </c>
      <c r="R1961" s="234">
        <v>0</v>
      </c>
      <c r="S1961" s="235" t="s">
        <v>46</v>
      </c>
      <c r="T1961" s="236"/>
      <c r="U1961" s="237"/>
      <c r="V1961" s="238" t="s">
        <v>104</v>
      </c>
      <c r="W1961" s="236">
        <v>0</v>
      </c>
      <c r="X1961" s="237" t="s">
        <v>46</v>
      </c>
      <c r="Y1961" s="239">
        <v>0</v>
      </c>
      <c r="Z1961" s="237" t="s">
        <v>46</v>
      </c>
      <c r="AA1961" s="239">
        <v>0</v>
      </c>
      <c r="AB1961" s="240" t="s">
        <v>46</v>
      </c>
      <c r="AC1961" s="241" t="s">
        <v>46</v>
      </c>
      <c r="AD1961" s="241" t="s">
        <v>46</v>
      </c>
      <c r="AE1961" s="237"/>
      <c r="AF1961" s="237"/>
      <c r="AG1961" s="237"/>
      <c r="AH1961" s="237"/>
      <c r="AI1961" s="237" t="s">
        <v>2201</v>
      </c>
      <c r="AJ1961" s="237" t="s">
        <v>2487</v>
      </c>
      <c r="AK1961" s="237" t="s">
        <v>94</v>
      </c>
      <c r="AL1961" s="237" t="s">
        <v>209</v>
      </c>
      <c r="AM1961" s="242">
        <v>4</v>
      </c>
    </row>
    <row r="1962" spans="2:39">
      <c r="B1962" s="228" t="s">
        <v>2520</v>
      </c>
      <c r="C1962" s="229" t="s">
        <v>2521</v>
      </c>
      <c r="D1962" s="230" t="s">
        <v>46</v>
      </c>
      <c r="E1962" s="231" t="s">
        <v>46</v>
      </c>
      <c r="F1962" s="231" t="s">
        <v>46</v>
      </c>
      <c r="G1962" s="231" t="s">
        <v>46</v>
      </c>
      <c r="H1962" s="231" t="s">
        <v>46</v>
      </c>
      <c r="I1962" s="232" t="s">
        <v>46</v>
      </c>
      <c r="J1962" s="231" t="s">
        <v>46</v>
      </c>
      <c r="K1962" s="230" t="s">
        <v>46</v>
      </c>
      <c r="L1962" s="230" t="s">
        <v>46</v>
      </c>
      <c r="M1962" s="233">
        <v>0</v>
      </c>
      <c r="N1962" s="234" t="s">
        <v>46</v>
      </c>
      <c r="O1962" s="230" t="s">
        <v>46</v>
      </c>
      <c r="P1962" s="230" t="s">
        <v>46</v>
      </c>
      <c r="Q1962" s="233">
        <v>0</v>
      </c>
      <c r="R1962" s="234">
        <v>0</v>
      </c>
      <c r="S1962" s="235" t="s">
        <v>46</v>
      </c>
      <c r="T1962" s="236"/>
      <c r="U1962" s="237"/>
      <c r="V1962" s="238" t="s">
        <v>46</v>
      </c>
      <c r="W1962" s="236">
        <v>0</v>
      </c>
      <c r="X1962" s="237" t="s">
        <v>46</v>
      </c>
      <c r="Y1962" s="239">
        <v>0</v>
      </c>
      <c r="Z1962" s="237" t="s">
        <v>46</v>
      </c>
      <c r="AA1962" s="239">
        <v>0</v>
      </c>
      <c r="AB1962" s="240" t="s">
        <v>46</v>
      </c>
      <c r="AC1962" s="241" t="s">
        <v>46</v>
      </c>
      <c r="AD1962" s="241" t="s">
        <v>46</v>
      </c>
      <c r="AE1962" s="237"/>
      <c r="AF1962" s="237"/>
      <c r="AG1962" s="237"/>
      <c r="AH1962" s="237"/>
      <c r="AI1962" s="237" t="s">
        <v>2201</v>
      </c>
      <c r="AJ1962" s="237" t="s">
        <v>2487</v>
      </c>
      <c r="AK1962" s="237" t="s">
        <v>94</v>
      </c>
      <c r="AL1962" s="237" t="s">
        <v>255</v>
      </c>
      <c r="AM1962" s="242">
        <v>4</v>
      </c>
    </row>
    <row r="1963" spans="2:39">
      <c r="B1963" s="228" t="s">
        <v>2522</v>
      </c>
      <c r="C1963" s="229" t="s">
        <v>2523</v>
      </c>
      <c r="D1963" s="230" t="s">
        <v>46</v>
      </c>
      <c r="E1963" s="231" t="s">
        <v>38</v>
      </c>
      <c r="F1963" s="231" t="s">
        <v>97</v>
      </c>
      <c r="G1963" s="231" t="s">
        <v>35</v>
      </c>
      <c r="H1963" s="231" t="s">
        <v>7652</v>
      </c>
      <c r="I1963" s="232" t="s">
        <v>98</v>
      </c>
      <c r="J1963" s="231" t="s">
        <v>2913</v>
      </c>
      <c r="K1963" s="230" t="s">
        <v>128</v>
      </c>
      <c r="L1963" s="230" t="s">
        <v>1578</v>
      </c>
      <c r="M1963" s="233">
        <v>91569.363377304471</v>
      </c>
      <c r="N1963" s="234" t="s">
        <v>8271</v>
      </c>
      <c r="O1963" s="230" t="s">
        <v>1579</v>
      </c>
      <c r="P1963" s="230" t="s">
        <v>46</v>
      </c>
      <c r="Q1963" s="233">
        <v>0</v>
      </c>
      <c r="R1963" s="234">
        <v>0</v>
      </c>
      <c r="S1963" s="235" t="s">
        <v>46</v>
      </c>
      <c r="T1963" s="236"/>
      <c r="U1963" s="237"/>
      <c r="V1963" s="238" t="s">
        <v>104</v>
      </c>
      <c r="W1963" s="236">
        <v>0</v>
      </c>
      <c r="X1963" s="237" t="s">
        <v>46</v>
      </c>
      <c r="Y1963" s="239">
        <v>0</v>
      </c>
      <c r="Z1963" s="237" t="s">
        <v>46</v>
      </c>
      <c r="AA1963" s="239">
        <v>0</v>
      </c>
      <c r="AB1963" s="240" t="s">
        <v>46</v>
      </c>
      <c r="AC1963" s="241" t="s">
        <v>46</v>
      </c>
      <c r="AD1963" s="241" t="s">
        <v>46</v>
      </c>
      <c r="AE1963" s="237"/>
      <c r="AF1963" s="237"/>
      <c r="AG1963" s="237"/>
      <c r="AH1963" s="237"/>
      <c r="AI1963" s="237" t="s">
        <v>2201</v>
      </c>
      <c r="AJ1963" s="237" t="s">
        <v>2487</v>
      </c>
      <c r="AK1963" s="237" t="s">
        <v>94</v>
      </c>
      <c r="AL1963" s="237" t="s">
        <v>257</v>
      </c>
      <c r="AM1963" s="242">
        <v>4</v>
      </c>
    </row>
    <row r="1964" spans="2:39">
      <c r="B1964" s="228" t="s">
        <v>2524</v>
      </c>
      <c r="C1964" s="229" t="s">
        <v>2525</v>
      </c>
      <c r="D1964" s="230" t="s">
        <v>46</v>
      </c>
      <c r="E1964" s="231" t="s">
        <v>38</v>
      </c>
      <c r="F1964" s="231" t="s">
        <v>97</v>
      </c>
      <c r="G1964" s="231" t="s">
        <v>35</v>
      </c>
      <c r="H1964" s="231" t="s">
        <v>7652</v>
      </c>
      <c r="I1964" s="232" t="s">
        <v>98</v>
      </c>
      <c r="J1964" s="231" t="s">
        <v>2913</v>
      </c>
      <c r="K1964" s="230" t="s">
        <v>128</v>
      </c>
      <c r="L1964" s="230" t="s">
        <v>1578</v>
      </c>
      <c r="M1964" s="233">
        <v>60700.087116475115</v>
      </c>
      <c r="N1964" s="234" t="s">
        <v>8271</v>
      </c>
      <c r="O1964" s="230" t="s">
        <v>1579</v>
      </c>
      <c r="P1964" s="230" t="s">
        <v>46</v>
      </c>
      <c r="Q1964" s="233">
        <v>0</v>
      </c>
      <c r="R1964" s="234">
        <v>0</v>
      </c>
      <c r="S1964" s="235" t="s">
        <v>46</v>
      </c>
      <c r="T1964" s="236"/>
      <c r="U1964" s="237"/>
      <c r="V1964" s="238" t="s">
        <v>104</v>
      </c>
      <c r="W1964" s="236">
        <v>0</v>
      </c>
      <c r="X1964" s="237" t="s">
        <v>46</v>
      </c>
      <c r="Y1964" s="239">
        <v>0</v>
      </c>
      <c r="Z1964" s="237" t="s">
        <v>46</v>
      </c>
      <c r="AA1964" s="239">
        <v>0</v>
      </c>
      <c r="AB1964" s="240" t="s">
        <v>46</v>
      </c>
      <c r="AC1964" s="241" t="s">
        <v>46</v>
      </c>
      <c r="AD1964" s="241" t="s">
        <v>46</v>
      </c>
      <c r="AE1964" s="237"/>
      <c r="AF1964" s="237"/>
      <c r="AG1964" s="237"/>
      <c r="AH1964" s="237"/>
      <c r="AI1964" s="237" t="s">
        <v>2201</v>
      </c>
      <c r="AJ1964" s="237" t="s">
        <v>2487</v>
      </c>
      <c r="AK1964" s="237" t="s">
        <v>94</v>
      </c>
      <c r="AL1964" s="237" t="s">
        <v>259</v>
      </c>
      <c r="AM1964" s="242">
        <v>4</v>
      </c>
    </row>
    <row r="1965" spans="2:39">
      <c r="B1965" s="228" t="s">
        <v>2526</v>
      </c>
      <c r="C1965" s="229" t="s">
        <v>2527</v>
      </c>
      <c r="D1965" s="230" t="s">
        <v>46</v>
      </c>
      <c r="E1965" s="231" t="s">
        <v>38</v>
      </c>
      <c r="F1965" s="231" t="s">
        <v>97</v>
      </c>
      <c r="G1965" s="231" t="s">
        <v>35</v>
      </c>
      <c r="H1965" s="231" t="s">
        <v>7652</v>
      </c>
      <c r="I1965" s="232" t="s">
        <v>98</v>
      </c>
      <c r="J1965" s="231" t="s">
        <v>2913</v>
      </c>
      <c r="K1965" s="230" t="s">
        <v>128</v>
      </c>
      <c r="L1965" s="230" t="s">
        <v>1578</v>
      </c>
      <c r="M1965" s="233">
        <v>60700.087116475115</v>
      </c>
      <c r="N1965" s="234" t="s">
        <v>8271</v>
      </c>
      <c r="O1965" s="230" t="s">
        <v>1579</v>
      </c>
      <c r="P1965" s="230" t="s">
        <v>46</v>
      </c>
      <c r="Q1965" s="233">
        <v>0</v>
      </c>
      <c r="R1965" s="234">
        <v>0</v>
      </c>
      <c r="S1965" s="235" t="s">
        <v>46</v>
      </c>
      <c r="T1965" s="236"/>
      <c r="U1965" s="237"/>
      <c r="V1965" s="238" t="s">
        <v>104</v>
      </c>
      <c r="W1965" s="236">
        <v>0</v>
      </c>
      <c r="X1965" s="237" t="s">
        <v>46</v>
      </c>
      <c r="Y1965" s="239">
        <v>0</v>
      </c>
      <c r="Z1965" s="237" t="s">
        <v>46</v>
      </c>
      <c r="AA1965" s="239">
        <v>0</v>
      </c>
      <c r="AB1965" s="240" t="s">
        <v>46</v>
      </c>
      <c r="AC1965" s="241" t="s">
        <v>46</v>
      </c>
      <c r="AD1965" s="241" t="s">
        <v>46</v>
      </c>
      <c r="AE1965" s="237"/>
      <c r="AF1965" s="237"/>
      <c r="AG1965" s="237"/>
      <c r="AH1965" s="237"/>
      <c r="AI1965" s="237" t="s">
        <v>2201</v>
      </c>
      <c r="AJ1965" s="237" t="s">
        <v>2487</v>
      </c>
      <c r="AK1965" s="237" t="s">
        <v>94</v>
      </c>
      <c r="AL1965" s="237" t="s">
        <v>261</v>
      </c>
      <c r="AM1965" s="242">
        <v>4</v>
      </c>
    </row>
    <row r="1966" spans="2:39">
      <c r="B1966" s="228" t="s">
        <v>7526</v>
      </c>
      <c r="C1966" s="229" t="s">
        <v>7951</v>
      </c>
      <c r="D1966" s="230" t="s">
        <v>46</v>
      </c>
      <c r="E1966" s="231" t="s">
        <v>38</v>
      </c>
      <c r="F1966" s="231" t="s">
        <v>97</v>
      </c>
      <c r="G1966" s="231" t="s">
        <v>35</v>
      </c>
      <c r="H1966" s="231" t="s">
        <v>7652</v>
      </c>
      <c r="I1966" s="232" t="s">
        <v>98</v>
      </c>
      <c r="J1966" s="231" t="s">
        <v>2913</v>
      </c>
      <c r="K1966" s="230" t="s">
        <v>128</v>
      </c>
      <c r="L1966" s="230" t="s">
        <v>1578</v>
      </c>
      <c r="M1966" s="233">
        <v>96715.980702190529</v>
      </c>
      <c r="N1966" s="234" t="s">
        <v>8271</v>
      </c>
      <c r="O1966" s="230" t="s">
        <v>1579</v>
      </c>
      <c r="P1966" s="230" t="s">
        <v>46</v>
      </c>
      <c r="Q1966" s="233">
        <v>0</v>
      </c>
      <c r="R1966" s="234">
        <v>0</v>
      </c>
      <c r="S1966" s="235" t="s">
        <v>46</v>
      </c>
      <c r="T1966" s="236"/>
      <c r="U1966" s="237"/>
      <c r="V1966" s="238" t="s">
        <v>104</v>
      </c>
      <c r="W1966" s="236">
        <v>0</v>
      </c>
      <c r="X1966" s="237" t="s">
        <v>46</v>
      </c>
      <c r="Y1966" s="239">
        <v>0</v>
      </c>
      <c r="Z1966" s="237" t="s">
        <v>46</v>
      </c>
      <c r="AA1966" s="239">
        <v>0</v>
      </c>
      <c r="AB1966" s="240" t="s">
        <v>46</v>
      </c>
      <c r="AC1966" s="241" t="s">
        <v>46</v>
      </c>
      <c r="AD1966" s="241" t="s">
        <v>46</v>
      </c>
      <c r="AE1966" s="237"/>
      <c r="AF1966" s="237"/>
      <c r="AG1966" s="237"/>
      <c r="AH1966" s="237"/>
      <c r="AI1966" s="237" t="s">
        <v>2201</v>
      </c>
      <c r="AJ1966" s="237" t="s">
        <v>2487</v>
      </c>
      <c r="AK1966" s="237" t="s">
        <v>94</v>
      </c>
      <c r="AL1966" s="237" t="s">
        <v>264</v>
      </c>
      <c r="AM1966" s="242">
        <v>4</v>
      </c>
    </row>
    <row r="1967" spans="2:39">
      <c r="B1967" s="228" t="s">
        <v>7527</v>
      </c>
      <c r="C1967" s="229" t="s">
        <v>7952</v>
      </c>
      <c r="D1967" s="230" t="s">
        <v>46</v>
      </c>
      <c r="E1967" s="231" t="s">
        <v>38</v>
      </c>
      <c r="F1967" s="231" t="s">
        <v>97</v>
      </c>
      <c r="G1967" s="231" t="s">
        <v>35</v>
      </c>
      <c r="H1967" s="231" t="s">
        <v>7652</v>
      </c>
      <c r="I1967" s="232" t="s">
        <v>98</v>
      </c>
      <c r="J1967" s="231" t="s">
        <v>2913</v>
      </c>
      <c r="K1967" s="230" t="s">
        <v>128</v>
      </c>
      <c r="L1967" s="230" t="s">
        <v>1578</v>
      </c>
      <c r="M1967" s="233">
        <v>80009.476645793955</v>
      </c>
      <c r="N1967" s="234" t="s">
        <v>8271</v>
      </c>
      <c r="O1967" s="230" t="s">
        <v>1579</v>
      </c>
      <c r="P1967" s="230" t="s">
        <v>46</v>
      </c>
      <c r="Q1967" s="233">
        <v>0</v>
      </c>
      <c r="R1967" s="234">
        <v>0</v>
      </c>
      <c r="S1967" s="235" t="s">
        <v>46</v>
      </c>
      <c r="T1967" s="236"/>
      <c r="U1967" s="237"/>
      <c r="V1967" s="238" t="s">
        <v>104</v>
      </c>
      <c r="W1967" s="236">
        <v>0</v>
      </c>
      <c r="X1967" s="237" t="s">
        <v>46</v>
      </c>
      <c r="Y1967" s="239">
        <v>0</v>
      </c>
      <c r="Z1967" s="237" t="s">
        <v>46</v>
      </c>
      <c r="AA1967" s="239">
        <v>0</v>
      </c>
      <c r="AB1967" s="240" t="s">
        <v>46</v>
      </c>
      <c r="AC1967" s="241" t="s">
        <v>46</v>
      </c>
      <c r="AD1967" s="241" t="s">
        <v>46</v>
      </c>
      <c r="AE1967" s="237"/>
      <c r="AF1967" s="237"/>
      <c r="AG1967" s="237"/>
      <c r="AH1967" s="237"/>
      <c r="AI1967" s="237" t="s">
        <v>2201</v>
      </c>
      <c r="AJ1967" s="237" t="s">
        <v>2487</v>
      </c>
      <c r="AK1967" s="237" t="s">
        <v>94</v>
      </c>
      <c r="AL1967" s="237" t="s">
        <v>267</v>
      </c>
      <c r="AM1967" s="242">
        <v>4</v>
      </c>
    </row>
    <row r="1968" spans="2:39">
      <c r="B1968" s="228" t="s">
        <v>7528</v>
      </c>
      <c r="C1968" s="229" t="s">
        <v>7953</v>
      </c>
      <c r="D1968" s="230" t="s">
        <v>46</v>
      </c>
      <c r="E1968" s="231" t="s">
        <v>38</v>
      </c>
      <c r="F1968" s="231" t="s">
        <v>97</v>
      </c>
      <c r="G1968" s="231" t="s">
        <v>35</v>
      </c>
      <c r="H1968" s="231" t="s">
        <v>7652</v>
      </c>
      <c r="I1968" s="232" t="s">
        <v>98</v>
      </c>
      <c r="J1968" s="231" t="s">
        <v>2913</v>
      </c>
      <c r="K1968" s="230" t="s">
        <v>128</v>
      </c>
      <c r="L1968" s="230" t="s">
        <v>1578</v>
      </c>
      <c r="M1968" s="233">
        <v>91569.363377304471</v>
      </c>
      <c r="N1968" s="234" t="s">
        <v>8271</v>
      </c>
      <c r="O1968" s="230" t="s">
        <v>1579</v>
      </c>
      <c r="P1968" s="230" t="s">
        <v>46</v>
      </c>
      <c r="Q1968" s="233">
        <v>0</v>
      </c>
      <c r="R1968" s="234">
        <v>0</v>
      </c>
      <c r="S1968" s="235" t="s">
        <v>46</v>
      </c>
      <c r="T1968" s="236"/>
      <c r="U1968" s="237"/>
      <c r="V1968" s="238" t="s">
        <v>104</v>
      </c>
      <c r="W1968" s="236">
        <v>0</v>
      </c>
      <c r="X1968" s="237" t="s">
        <v>46</v>
      </c>
      <c r="Y1968" s="239">
        <v>0</v>
      </c>
      <c r="Z1968" s="237" t="s">
        <v>46</v>
      </c>
      <c r="AA1968" s="239">
        <v>0</v>
      </c>
      <c r="AB1968" s="240" t="s">
        <v>46</v>
      </c>
      <c r="AC1968" s="241" t="s">
        <v>46</v>
      </c>
      <c r="AD1968" s="241" t="s">
        <v>46</v>
      </c>
      <c r="AE1968" s="237"/>
      <c r="AF1968" s="237"/>
      <c r="AG1968" s="237"/>
      <c r="AH1968" s="237"/>
      <c r="AI1968" s="237" t="s">
        <v>2201</v>
      </c>
      <c r="AJ1968" s="237" t="s">
        <v>2487</v>
      </c>
      <c r="AK1968" s="237" t="s">
        <v>94</v>
      </c>
      <c r="AL1968" s="237" t="s">
        <v>270</v>
      </c>
      <c r="AM1968" s="242">
        <v>4</v>
      </c>
    </row>
    <row r="1969" spans="2:39">
      <c r="B1969" s="180" t="s">
        <v>2528</v>
      </c>
      <c r="C1969" s="181" t="s">
        <v>2529</v>
      </c>
      <c r="D1969" s="182" t="s">
        <v>46</v>
      </c>
      <c r="E1969" s="183" t="s">
        <v>46</v>
      </c>
      <c r="F1969" s="183" t="s">
        <v>46</v>
      </c>
      <c r="G1969" s="183" t="s">
        <v>46</v>
      </c>
      <c r="H1969" s="183" t="s">
        <v>46</v>
      </c>
      <c r="I1969" s="184" t="s">
        <v>46</v>
      </c>
      <c r="J1969" s="183" t="s">
        <v>46</v>
      </c>
      <c r="K1969" s="182" t="s">
        <v>46</v>
      </c>
      <c r="L1969" s="182" t="s">
        <v>46</v>
      </c>
      <c r="M1969" s="185">
        <v>0</v>
      </c>
      <c r="N1969" s="186" t="s">
        <v>46</v>
      </c>
      <c r="O1969" s="182" t="s">
        <v>46</v>
      </c>
      <c r="P1969" s="182" t="s">
        <v>46</v>
      </c>
      <c r="Q1969" s="185">
        <v>0</v>
      </c>
      <c r="R1969" s="186">
        <v>0</v>
      </c>
      <c r="S1969" s="187" t="s">
        <v>46</v>
      </c>
      <c r="T1969" s="36"/>
      <c r="U1969" s="35"/>
      <c r="V1969" s="188" t="s">
        <v>46</v>
      </c>
      <c r="W1969" s="36">
        <v>0</v>
      </c>
      <c r="X1969" s="35" t="s">
        <v>46</v>
      </c>
      <c r="Y1969" s="38">
        <v>0</v>
      </c>
      <c r="Z1969" s="35" t="s">
        <v>46</v>
      </c>
      <c r="AA1969" s="38">
        <v>0</v>
      </c>
      <c r="AB1969" s="39" t="s">
        <v>46</v>
      </c>
      <c r="AC1969" s="34" t="s">
        <v>46</v>
      </c>
      <c r="AD1969" s="34" t="s">
        <v>46</v>
      </c>
      <c r="AE1969" s="35"/>
      <c r="AF1969" s="35"/>
      <c r="AG1969" s="35"/>
      <c r="AH1969" s="35"/>
      <c r="AI1969" s="35" t="s">
        <v>2201</v>
      </c>
      <c r="AJ1969" s="35" t="s">
        <v>2530</v>
      </c>
      <c r="AK1969" s="35" t="s">
        <v>46</v>
      </c>
      <c r="AL1969" s="35" t="s">
        <v>46</v>
      </c>
      <c r="AM1969" s="40">
        <v>2</v>
      </c>
    </row>
    <row r="1970" spans="2:39">
      <c r="B1970" s="189" t="s">
        <v>2531</v>
      </c>
      <c r="C1970" s="190" t="s">
        <v>2529</v>
      </c>
      <c r="D1970" s="191" t="s">
        <v>46</v>
      </c>
      <c r="E1970" s="192" t="s">
        <v>46</v>
      </c>
      <c r="F1970" s="192" t="s">
        <v>46</v>
      </c>
      <c r="G1970" s="192" t="s">
        <v>46</v>
      </c>
      <c r="H1970" s="192" t="s">
        <v>46</v>
      </c>
      <c r="I1970" s="193" t="s">
        <v>46</v>
      </c>
      <c r="J1970" s="192" t="s">
        <v>46</v>
      </c>
      <c r="K1970" s="191" t="s">
        <v>46</v>
      </c>
      <c r="L1970" s="191" t="s">
        <v>46</v>
      </c>
      <c r="M1970" s="194">
        <v>0</v>
      </c>
      <c r="N1970" s="195" t="s">
        <v>46</v>
      </c>
      <c r="O1970" s="191" t="s">
        <v>46</v>
      </c>
      <c r="P1970" s="191" t="s">
        <v>46</v>
      </c>
      <c r="Q1970" s="194">
        <v>0</v>
      </c>
      <c r="R1970" s="195">
        <v>0</v>
      </c>
      <c r="S1970" s="196" t="s">
        <v>46</v>
      </c>
      <c r="T1970" s="44"/>
      <c r="U1970" s="43"/>
      <c r="V1970" s="197" t="s">
        <v>46</v>
      </c>
      <c r="W1970" s="44">
        <v>0</v>
      </c>
      <c r="X1970" s="43" t="s">
        <v>46</v>
      </c>
      <c r="Y1970" s="46">
        <v>0</v>
      </c>
      <c r="Z1970" s="43" t="s">
        <v>46</v>
      </c>
      <c r="AA1970" s="46">
        <v>0</v>
      </c>
      <c r="AB1970" s="47" t="s">
        <v>46</v>
      </c>
      <c r="AC1970" s="42" t="s">
        <v>46</v>
      </c>
      <c r="AD1970" s="42" t="s">
        <v>46</v>
      </c>
      <c r="AE1970" s="43"/>
      <c r="AF1970" s="43"/>
      <c r="AG1970" s="43"/>
      <c r="AH1970" s="43"/>
      <c r="AI1970" s="43" t="s">
        <v>2201</v>
      </c>
      <c r="AJ1970" s="43" t="s">
        <v>2530</v>
      </c>
      <c r="AK1970" s="43" t="s">
        <v>94</v>
      </c>
      <c r="AL1970" s="43" t="s">
        <v>46</v>
      </c>
      <c r="AM1970" s="48">
        <v>3</v>
      </c>
    </row>
    <row r="1971" spans="2:39">
      <c r="B1971" s="228" t="s">
        <v>2532</v>
      </c>
      <c r="C1971" s="229" t="s">
        <v>2533</v>
      </c>
      <c r="D1971" s="230" t="s">
        <v>46</v>
      </c>
      <c r="E1971" s="231" t="s">
        <v>38</v>
      </c>
      <c r="F1971" s="231" t="s">
        <v>97</v>
      </c>
      <c r="G1971" s="231" t="s">
        <v>35</v>
      </c>
      <c r="H1971" s="231" t="s">
        <v>7652</v>
      </c>
      <c r="I1971" s="232" t="s">
        <v>98</v>
      </c>
      <c r="J1971" s="231" t="s">
        <v>2913</v>
      </c>
      <c r="K1971" s="230" t="s">
        <v>128</v>
      </c>
      <c r="L1971" s="230" t="s">
        <v>1578</v>
      </c>
      <c r="M1971" s="233">
        <v>216913.76608905417</v>
      </c>
      <c r="N1971" s="234" t="s">
        <v>8271</v>
      </c>
      <c r="O1971" s="230" t="s">
        <v>1579</v>
      </c>
      <c r="P1971" s="230" t="s">
        <v>46</v>
      </c>
      <c r="Q1971" s="233">
        <v>0</v>
      </c>
      <c r="R1971" s="234">
        <v>0</v>
      </c>
      <c r="S1971" s="235" t="s">
        <v>46</v>
      </c>
      <c r="T1971" s="236"/>
      <c r="U1971" s="237"/>
      <c r="V1971" s="238" t="s">
        <v>104</v>
      </c>
      <c r="W1971" s="236">
        <v>0</v>
      </c>
      <c r="X1971" s="237" t="s">
        <v>46</v>
      </c>
      <c r="Y1971" s="239">
        <v>0</v>
      </c>
      <c r="Z1971" s="237" t="s">
        <v>46</v>
      </c>
      <c r="AA1971" s="239">
        <v>0</v>
      </c>
      <c r="AB1971" s="240" t="s">
        <v>46</v>
      </c>
      <c r="AC1971" s="241" t="s">
        <v>46</v>
      </c>
      <c r="AD1971" s="241" t="s">
        <v>46</v>
      </c>
      <c r="AE1971" s="237"/>
      <c r="AF1971" s="237"/>
      <c r="AG1971" s="237"/>
      <c r="AH1971" s="237"/>
      <c r="AI1971" s="237" t="s">
        <v>2201</v>
      </c>
      <c r="AJ1971" s="237" t="s">
        <v>2530</v>
      </c>
      <c r="AK1971" s="237" t="s">
        <v>94</v>
      </c>
      <c r="AL1971" s="237" t="s">
        <v>109</v>
      </c>
      <c r="AM1971" s="242">
        <v>4</v>
      </c>
    </row>
    <row r="1972" spans="2:39">
      <c r="B1972" s="228" t="s">
        <v>2534</v>
      </c>
      <c r="C1972" s="229" t="s">
        <v>2535</v>
      </c>
      <c r="D1972" s="230" t="s">
        <v>46</v>
      </c>
      <c r="E1972" s="231" t="s">
        <v>38</v>
      </c>
      <c r="F1972" s="231" t="s">
        <v>97</v>
      </c>
      <c r="G1972" s="231" t="s">
        <v>35</v>
      </c>
      <c r="H1972" s="231" t="s">
        <v>7652</v>
      </c>
      <c r="I1972" s="232" t="s">
        <v>98</v>
      </c>
      <c r="J1972" s="231" t="s">
        <v>2913</v>
      </c>
      <c r="K1972" s="230" t="s">
        <v>128</v>
      </c>
      <c r="L1972" s="230" t="s">
        <v>1578</v>
      </c>
      <c r="M1972" s="233">
        <v>172612.2068279887</v>
      </c>
      <c r="N1972" s="234" t="s">
        <v>8271</v>
      </c>
      <c r="O1972" s="230" t="s">
        <v>1579</v>
      </c>
      <c r="P1972" s="230" t="s">
        <v>46</v>
      </c>
      <c r="Q1972" s="233">
        <v>0</v>
      </c>
      <c r="R1972" s="234">
        <v>0</v>
      </c>
      <c r="S1972" s="235" t="s">
        <v>46</v>
      </c>
      <c r="T1972" s="236"/>
      <c r="U1972" s="237"/>
      <c r="V1972" s="238" t="s">
        <v>104</v>
      </c>
      <c r="W1972" s="236">
        <v>0</v>
      </c>
      <c r="X1972" s="237" t="s">
        <v>46</v>
      </c>
      <c r="Y1972" s="239">
        <v>0</v>
      </c>
      <c r="Z1972" s="237" t="s">
        <v>46</v>
      </c>
      <c r="AA1972" s="239">
        <v>0</v>
      </c>
      <c r="AB1972" s="240" t="s">
        <v>46</v>
      </c>
      <c r="AC1972" s="241" t="s">
        <v>46</v>
      </c>
      <c r="AD1972" s="241" t="s">
        <v>46</v>
      </c>
      <c r="AE1972" s="237"/>
      <c r="AF1972" s="237"/>
      <c r="AG1972" s="237"/>
      <c r="AH1972" s="237"/>
      <c r="AI1972" s="237" t="s">
        <v>2201</v>
      </c>
      <c r="AJ1972" s="237" t="s">
        <v>2530</v>
      </c>
      <c r="AK1972" s="237" t="s">
        <v>94</v>
      </c>
      <c r="AL1972" s="237" t="s">
        <v>111</v>
      </c>
      <c r="AM1972" s="242">
        <v>4</v>
      </c>
    </row>
    <row r="1973" spans="2:39">
      <c r="B1973" s="228" t="s">
        <v>2536</v>
      </c>
      <c r="C1973" s="229" t="s">
        <v>2537</v>
      </c>
      <c r="D1973" s="230" t="s">
        <v>46</v>
      </c>
      <c r="E1973" s="231" t="s">
        <v>38</v>
      </c>
      <c r="F1973" s="231" t="s">
        <v>97</v>
      </c>
      <c r="G1973" s="231" t="s">
        <v>35</v>
      </c>
      <c r="H1973" s="231" t="s">
        <v>7652</v>
      </c>
      <c r="I1973" s="232" t="s">
        <v>98</v>
      </c>
      <c r="J1973" s="231" t="s">
        <v>2913</v>
      </c>
      <c r="K1973" s="230" t="s">
        <v>128</v>
      </c>
      <c r="L1973" s="230" t="s">
        <v>1578</v>
      </c>
      <c r="M1973" s="233">
        <v>129179.27772348792</v>
      </c>
      <c r="N1973" s="234" t="s">
        <v>8271</v>
      </c>
      <c r="O1973" s="230" t="s">
        <v>1579</v>
      </c>
      <c r="P1973" s="230" t="s">
        <v>46</v>
      </c>
      <c r="Q1973" s="233">
        <v>0</v>
      </c>
      <c r="R1973" s="234">
        <v>0</v>
      </c>
      <c r="S1973" s="235" t="s">
        <v>46</v>
      </c>
      <c r="T1973" s="236"/>
      <c r="U1973" s="237"/>
      <c r="V1973" s="238" t="s">
        <v>104</v>
      </c>
      <c r="W1973" s="236">
        <v>0</v>
      </c>
      <c r="X1973" s="237" t="s">
        <v>46</v>
      </c>
      <c r="Y1973" s="239">
        <v>0</v>
      </c>
      <c r="Z1973" s="237" t="s">
        <v>46</v>
      </c>
      <c r="AA1973" s="239">
        <v>0</v>
      </c>
      <c r="AB1973" s="240" t="s">
        <v>46</v>
      </c>
      <c r="AC1973" s="241" t="s">
        <v>46</v>
      </c>
      <c r="AD1973" s="241" t="s">
        <v>46</v>
      </c>
      <c r="AE1973" s="237"/>
      <c r="AF1973" s="237"/>
      <c r="AG1973" s="237"/>
      <c r="AH1973" s="237"/>
      <c r="AI1973" s="237" t="s">
        <v>2201</v>
      </c>
      <c r="AJ1973" s="237" t="s">
        <v>2530</v>
      </c>
      <c r="AK1973" s="237" t="s">
        <v>94</v>
      </c>
      <c r="AL1973" s="237" t="s">
        <v>112</v>
      </c>
      <c r="AM1973" s="242">
        <v>4</v>
      </c>
    </row>
    <row r="1974" spans="2:39">
      <c r="B1974" s="228" t="s">
        <v>2538</v>
      </c>
      <c r="C1974" s="229" t="s">
        <v>2539</v>
      </c>
      <c r="D1974" s="230" t="s">
        <v>46</v>
      </c>
      <c r="E1974" s="231" t="s">
        <v>38</v>
      </c>
      <c r="F1974" s="231" t="s">
        <v>97</v>
      </c>
      <c r="G1974" s="231" t="s">
        <v>35</v>
      </c>
      <c r="H1974" s="231" t="s">
        <v>7652</v>
      </c>
      <c r="I1974" s="232" t="s">
        <v>98</v>
      </c>
      <c r="J1974" s="231" t="s">
        <v>2913</v>
      </c>
      <c r="K1974" s="230" t="s">
        <v>128</v>
      </c>
      <c r="L1974" s="230" t="s">
        <v>1578</v>
      </c>
      <c r="M1974" s="233">
        <v>110079.30927091789</v>
      </c>
      <c r="N1974" s="234" t="s">
        <v>8271</v>
      </c>
      <c r="O1974" s="230" t="s">
        <v>1579</v>
      </c>
      <c r="P1974" s="230" t="s">
        <v>46</v>
      </c>
      <c r="Q1974" s="233">
        <v>0</v>
      </c>
      <c r="R1974" s="234">
        <v>0</v>
      </c>
      <c r="S1974" s="235" t="s">
        <v>46</v>
      </c>
      <c r="T1974" s="236"/>
      <c r="U1974" s="237"/>
      <c r="V1974" s="238" t="s">
        <v>104</v>
      </c>
      <c r="W1974" s="236">
        <v>0</v>
      </c>
      <c r="X1974" s="237" t="s">
        <v>46</v>
      </c>
      <c r="Y1974" s="239">
        <v>0</v>
      </c>
      <c r="Z1974" s="237" t="s">
        <v>46</v>
      </c>
      <c r="AA1974" s="239">
        <v>0</v>
      </c>
      <c r="AB1974" s="240" t="s">
        <v>46</v>
      </c>
      <c r="AC1974" s="241" t="s">
        <v>46</v>
      </c>
      <c r="AD1974" s="241" t="s">
        <v>46</v>
      </c>
      <c r="AE1974" s="237"/>
      <c r="AF1974" s="237"/>
      <c r="AG1974" s="237"/>
      <c r="AH1974" s="237"/>
      <c r="AI1974" s="237" t="s">
        <v>2201</v>
      </c>
      <c r="AJ1974" s="237" t="s">
        <v>2530</v>
      </c>
      <c r="AK1974" s="237" t="s">
        <v>94</v>
      </c>
      <c r="AL1974" s="237" t="s">
        <v>113</v>
      </c>
      <c r="AM1974" s="242">
        <v>4</v>
      </c>
    </row>
    <row r="1975" spans="2:39">
      <c r="B1975" s="228" t="s">
        <v>2540</v>
      </c>
      <c r="C1975" s="229" t="s">
        <v>2541</v>
      </c>
      <c r="D1975" s="230" t="s">
        <v>46</v>
      </c>
      <c r="E1975" s="231" t="s">
        <v>38</v>
      </c>
      <c r="F1975" s="231" t="s">
        <v>97</v>
      </c>
      <c r="G1975" s="231" t="s">
        <v>35</v>
      </c>
      <c r="H1975" s="231" t="s">
        <v>7652</v>
      </c>
      <c r="I1975" s="232" t="s">
        <v>98</v>
      </c>
      <c r="J1975" s="231" t="s">
        <v>2913</v>
      </c>
      <c r="K1975" s="230" t="s">
        <v>128</v>
      </c>
      <c r="L1975" s="230" t="s">
        <v>1578</v>
      </c>
      <c r="M1975" s="233">
        <v>60700.848069979584</v>
      </c>
      <c r="N1975" s="234" t="s">
        <v>8271</v>
      </c>
      <c r="O1975" s="230" t="s">
        <v>1579</v>
      </c>
      <c r="P1975" s="230" t="s">
        <v>46</v>
      </c>
      <c r="Q1975" s="233">
        <v>0</v>
      </c>
      <c r="R1975" s="234">
        <v>0</v>
      </c>
      <c r="S1975" s="235" t="s">
        <v>46</v>
      </c>
      <c r="T1975" s="236"/>
      <c r="U1975" s="237"/>
      <c r="V1975" s="238" t="s">
        <v>104</v>
      </c>
      <c r="W1975" s="236">
        <v>0</v>
      </c>
      <c r="X1975" s="237" t="s">
        <v>46</v>
      </c>
      <c r="Y1975" s="239">
        <v>0</v>
      </c>
      <c r="Z1975" s="237" t="s">
        <v>46</v>
      </c>
      <c r="AA1975" s="239">
        <v>0</v>
      </c>
      <c r="AB1975" s="240" t="s">
        <v>46</v>
      </c>
      <c r="AC1975" s="241" t="s">
        <v>46</v>
      </c>
      <c r="AD1975" s="241" t="s">
        <v>46</v>
      </c>
      <c r="AE1975" s="237"/>
      <c r="AF1975" s="237"/>
      <c r="AG1975" s="237"/>
      <c r="AH1975" s="237"/>
      <c r="AI1975" s="237" t="s">
        <v>2201</v>
      </c>
      <c r="AJ1975" s="237" t="s">
        <v>2530</v>
      </c>
      <c r="AK1975" s="237" t="s">
        <v>94</v>
      </c>
      <c r="AL1975" s="237" t="s">
        <v>115</v>
      </c>
      <c r="AM1975" s="242">
        <v>4</v>
      </c>
    </row>
    <row r="1976" spans="2:39">
      <c r="B1976" s="228" t="s">
        <v>2542</v>
      </c>
      <c r="C1976" s="229" t="s">
        <v>2543</v>
      </c>
      <c r="D1976" s="230" t="s">
        <v>46</v>
      </c>
      <c r="E1976" s="231" t="s">
        <v>46</v>
      </c>
      <c r="F1976" s="231" t="s">
        <v>46</v>
      </c>
      <c r="G1976" s="231" t="s">
        <v>46</v>
      </c>
      <c r="H1976" s="231" t="s">
        <v>46</v>
      </c>
      <c r="I1976" s="232" t="s">
        <v>46</v>
      </c>
      <c r="J1976" s="231" t="s">
        <v>46</v>
      </c>
      <c r="K1976" s="230" t="s">
        <v>46</v>
      </c>
      <c r="L1976" s="230" t="s">
        <v>46</v>
      </c>
      <c r="M1976" s="233">
        <v>0</v>
      </c>
      <c r="N1976" s="234" t="s">
        <v>46</v>
      </c>
      <c r="O1976" s="230" t="s">
        <v>46</v>
      </c>
      <c r="P1976" s="230" t="s">
        <v>46</v>
      </c>
      <c r="Q1976" s="233">
        <v>0</v>
      </c>
      <c r="R1976" s="234">
        <v>0</v>
      </c>
      <c r="S1976" s="235" t="s">
        <v>46</v>
      </c>
      <c r="T1976" s="236"/>
      <c r="U1976" s="237"/>
      <c r="V1976" s="238" t="s">
        <v>46</v>
      </c>
      <c r="W1976" s="236">
        <v>0</v>
      </c>
      <c r="X1976" s="237" t="s">
        <v>46</v>
      </c>
      <c r="Y1976" s="239">
        <v>0</v>
      </c>
      <c r="Z1976" s="237" t="s">
        <v>46</v>
      </c>
      <c r="AA1976" s="239">
        <v>0</v>
      </c>
      <c r="AB1976" s="240" t="s">
        <v>46</v>
      </c>
      <c r="AC1976" s="241" t="s">
        <v>46</v>
      </c>
      <c r="AD1976" s="241" t="s">
        <v>46</v>
      </c>
      <c r="AE1976" s="237"/>
      <c r="AF1976" s="237"/>
      <c r="AG1976" s="237"/>
      <c r="AH1976" s="237"/>
      <c r="AI1976" s="237" t="s">
        <v>2201</v>
      </c>
      <c r="AJ1976" s="237" t="s">
        <v>2530</v>
      </c>
      <c r="AK1976" s="237" t="s">
        <v>94</v>
      </c>
      <c r="AL1976" s="237" t="s">
        <v>167</v>
      </c>
      <c r="AM1976" s="242">
        <v>4</v>
      </c>
    </row>
    <row r="1977" spans="2:39">
      <c r="B1977" s="228" t="s">
        <v>2544</v>
      </c>
      <c r="C1977" s="229" t="s">
        <v>2545</v>
      </c>
      <c r="D1977" s="230" t="s">
        <v>46</v>
      </c>
      <c r="E1977" s="231" t="s">
        <v>38</v>
      </c>
      <c r="F1977" s="231" t="s">
        <v>97</v>
      </c>
      <c r="G1977" s="231" t="s">
        <v>35</v>
      </c>
      <c r="H1977" s="231" t="s">
        <v>7652</v>
      </c>
      <c r="I1977" s="232" t="s">
        <v>98</v>
      </c>
      <c r="J1977" s="231" t="s">
        <v>2913</v>
      </c>
      <c r="K1977" s="230" t="s">
        <v>128</v>
      </c>
      <c r="L1977" s="230" t="s">
        <v>1578</v>
      </c>
      <c r="M1977" s="233">
        <v>60700.848069979584</v>
      </c>
      <c r="N1977" s="234" t="s">
        <v>8271</v>
      </c>
      <c r="O1977" s="230" t="s">
        <v>1579</v>
      </c>
      <c r="P1977" s="230" t="s">
        <v>46</v>
      </c>
      <c r="Q1977" s="233">
        <v>0</v>
      </c>
      <c r="R1977" s="234">
        <v>0</v>
      </c>
      <c r="S1977" s="235" t="s">
        <v>46</v>
      </c>
      <c r="T1977" s="236"/>
      <c r="U1977" s="237"/>
      <c r="V1977" s="238" t="s">
        <v>104</v>
      </c>
      <c r="W1977" s="236">
        <v>0</v>
      </c>
      <c r="X1977" s="237" t="s">
        <v>46</v>
      </c>
      <c r="Y1977" s="239">
        <v>0</v>
      </c>
      <c r="Z1977" s="237" t="s">
        <v>46</v>
      </c>
      <c r="AA1977" s="239">
        <v>0</v>
      </c>
      <c r="AB1977" s="240" t="s">
        <v>46</v>
      </c>
      <c r="AC1977" s="241" t="s">
        <v>46</v>
      </c>
      <c r="AD1977" s="241" t="s">
        <v>46</v>
      </c>
      <c r="AE1977" s="237"/>
      <c r="AF1977" s="237"/>
      <c r="AG1977" s="237"/>
      <c r="AH1977" s="237"/>
      <c r="AI1977" s="237" t="s">
        <v>2201</v>
      </c>
      <c r="AJ1977" s="237" t="s">
        <v>2530</v>
      </c>
      <c r="AK1977" s="237" t="s">
        <v>94</v>
      </c>
      <c r="AL1977" s="237" t="s">
        <v>189</v>
      </c>
      <c r="AM1977" s="242">
        <v>4</v>
      </c>
    </row>
    <row r="1978" spans="2:39">
      <c r="B1978" s="228" t="s">
        <v>2546</v>
      </c>
      <c r="C1978" s="229" t="s">
        <v>2547</v>
      </c>
      <c r="D1978" s="230" t="s">
        <v>46</v>
      </c>
      <c r="E1978" s="231" t="s">
        <v>46</v>
      </c>
      <c r="F1978" s="231" t="s">
        <v>46</v>
      </c>
      <c r="G1978" s="231" t="s">
        <v>46</v>
      </c>
      <c r="H1978" s="231" t="s">
        <v>46</v>
      </c>
      <c r="I1978" s="232" t="s">
        <v>46</v>
      </c>
      <c r="J1978" s="231" t="s">
        <v>46</v>
      </c>
      <c r="K1978" s="230" t="s">
        <v>46</v>
      </c>
      <c r="L1978" s="230" t="s">
        <v>46</v>
      </c>
      <c r="M1978" s="233">
        <v>0</v>
      </c>
      <c r="N1978" s="234" t="s">
        <v>46</v>
      </c>
      <c r="O1978" s="230" t="s">
        <v>46</v>
      </c>
      <c r="P1978" s="230" t="s">
        <v>46</v>
      </c>
      <c r="Q1978" s="233">
        <v>0</v>
      </c>
      <c r="R1978" s="234">
        <v>0</v>
      </c>
      <c r="S1978" s="235" t="s">
        <v>46</v>
      </c>
      <c r="T1978" s="236"/>
      <c r="U1978" s="237"/>
      <c r="V1978" s="238" t="s">
        <v>46</v>
      </c>
      <c r="W1978" s="236">
        <v>0</v>
      </c>
      <c r="X1978" s="237" t="s">
        <v>46</v>
      </c>
      <c r="Y1978" s="239">
        <v>0</v>
      </c>
      <c r="Z1978" s="237" t="s">
        <v>46</v>
      </c>
      <c r="AA1978" s="239">
        <v>0</v>
      </c>
      <c r="AB1978" s="240" t="s">
        <v>46</v>
      </c>
      <c r="AC1978" s="241" t="s">
        <v>46</v>
      </c>
      <c r="AD1978" s="241" t="s">
        <v>46</v>
      </c>
      <c r="AE1978" s="237"/>
      <c r="AF1978" s="237"/>
      <c r="AG1978" s="237"/>
      <c r="AH1978" s="237"/>
      <c r="AI1978" s="237" t="s">
        <v>2201</v>
      </c>
      <c r="AJ1978" s="237" t="s">
        <v>2530</v>
      </c>
      <c r="AK1978" s="237" t="s">
        <v>94</v>
      </c>
      <c r="AL1978" s="237" t="s">
        <v>191</v>
      </c>
      <c r="AM1978" s="242">
        <v>4</v>
      </c>
    </row>
    <row r="1979" spans="2:39">
      <c r="B1979" s="228" t="s">
        <v>2548</v>
      </c>
      <c r="C1979" s="229" t="s">
        <v>2549</v>
      </c>
      <c r="D1979" s="230" t="s">
        <v>46</v>
      </c>
      <c r="E1979" s="231" t="s">
        <v>38</v>
      </c>
      <c r="F1979" s="231" t="s">
        <v>97</v>
      </c>
      <c r="G1979" s="231" t="s">
        <v>35</v>
      </c>
      <c r="H1979" s="231" t="s">
        <v>7652</v>
      </c>
      <c r="I1979" s="232" t="s">
        <v>98</v>
      </c>
      <c r="J1979" s="231" t="s">
        <v>2913</v>
      </c>
      <c r="K1979" s="230" t="s">
        <v>128</v>
      </c>
      <c r="L1979" s="230" t="s">
        <v>1578</v>
      </c>
      <c r="M1979" s="233">
        <v>96715.980702190529</v>
      </c>
      <c r="N1979" s="234" t="s">
        <v>8271</v>
      </c>
      <c r="O1979" s="230" t="s">
        <v>1579</v>
      </c>
      <c r="P1979" s="230" t="s">
        <v>46</v>
      </c>
      <c r="Q1979" s="233">
        <v>0</v>
      </c>
      <c r="R1979" s="234">
        <v>0</v>
      </c>
      <c r="S1979" s="235" t="s">
        <v>46</v>
      </c>
      <c r="T1979" s="236"/>
      <c r="U1979" s="237"/>
      <c r="V1979" s="238" t="s">
        <v>104</v>
      </c>
      <c r="W1979" s="236">
        <v>0</v>
      </c>
      <c r="X1979" s="237" t="s">
        <v>46</v>
      </c>
      <c r="Y1979" s="239">
        <v>0</v>
      </c>
      <c r="Z1979" s="237" t="s">
        <v>46</v>
      </c>
      <c r="AA1979" s="239">
        <v>0</v>
      </c>
      <c r="AB1979" s="240" t="s">
        <v>46</v>
      </c>
      <c r="AC1979" s="241" t="s">
        <v>46</v>
      </c>
      <c r="AD1979" s="241" t="s">
        <v>46</v>
      </c>
      <c r="AE1979" s="237"/>
      <c r="AF1979" s="237"/>
      <c r="AG1979" s="237"/>
      <c r="AH1979" s="237"/>
      <c r="AI1979" s="237" t="s">
        <v>2201</v>
      </c>
      <c r="AJ1979" s="237" t="s">
        <v>2530</v>
      </c>
      <c r="AK1979" s="237" t="s">
        <v>94</v>
      </c>
      <c r="AL1979" s="237" t="s">
        <v>193</v>
      </c>
      <c r="AM1979" s="242">
        <v>4</v>
      </c>
    </row>
    <row r="1980" spans="2:39">
      <c r="B1980" s="228" t="s">
        <v>7523</v>
      </c>
      <c r="C1980" s="229" t="s">
        <v>7954</v>
      </c>
      <c r="D1980" s="230" t="s">
        <v>46</v>
      </c>
      <c r="E1980" s="231" t="s">
        <v>38</v>
      </c>
      <c r="F1980" s="231" t="s">
        <v>97</v>
      </c>
      <c r="G1980" s="231" t="s">
        <v>35</v>
      </c>
      <c r="H1980" s="231" t="s">
        <v>7652</v>
      </c>
      <c r="I1980" s="232" t="s">
        <v>98</v>
      </c>
      <c r="J1980" s="231" t="s">
        <v>2913</v>
      </c>
      <c r="K1980" s="230" t="s">
        <v>128</v>
      </c>
      <c r="L1980" s="230" t="s">
        <v>1578</v>
      </c>
      <c r="M1980" s="233">
        <v>216913.76608905417</v>
      </c>
      <c r="N1980" s="234" t="s">
        <v>8271</v>
      </c>
      <c r="O1980" s="230" t="s">
        <v>1579</v>
      </c>
      <c r="P1980" s="230" t="s">
        <v>46</v>
      </c>
      <c r="Q1980" s="233">
        <v>0</v>
      </c>
      <c r="R1980" s="234">
        <v>0</v>
      </c>
      <c r="S1980" s="235" t="s">
        <v>46</v>
      </c>
      <c r="T1980" s="236"/>
      <c r="U1980" s="237"/>
      <c r="V1980" s="238" t="s">
        <v>104</v>
      </c>
      <c r="W1980" s="236">
        <v>0</v>
      </c>
      <c r="X1980" s="237" t="s">
        <v>46</v>
      </c>
      <c r="Y1980" s="239">
        <v>0</v>
      </c>
      <c r="Z1980" s="237" t="s">
        <v>46</v>
      </c>
      <c r="AA1980" s="239">
        <v>0</v>
      </c>
      <c r="AB1980" s="240" t="s">
        <v>46</v>
      </c>
      <c r="AC1980" s="241" t="s">
        <v>46</v>
      </c>
      <c r="AD1980" s="241" t="s">
        <v>46</v>
      </c>
      <c r="AE1980" s="237"/>
      <c r="AF1980" s="237"/>
      <c r="AG1980" s="237"/>
      <c r="AH1980" s="237"/>
      <c r="AI1980" s="237" t="s">
        <v>2201</v>
      </c>
      <c r="AJ1980" s="237" t="s">
        <v>2530</v>
      </c>
      <c r="AK1980" s="237" t="s">
        <v>94</v>
      </c>
      <c r="AL1980" s="237" t="s">
        <v>195</v>
      </c>
      <c r="AM1980" s="242">
        <v>4</v>
      </c>
    </row>
    <row r="1981" spans="2:39">
      <c r="B1981" s="180" t="s">
        <v>2550</v>
      </c>
      <c r="C1981" s="181" t="s">
        <v>2551</v>
      </c>
      <c r="D1981" s="182" t="s">
        <v>46</v>
      </c>
      <c r="E1981" s="183" t="s">
        <v>46</v>
      </c>
      <c r="F1981" s="183" t="s">
        <v>46</v>
      </c>
      <c r="G1981" s="183" t="s">
        <v>46</v>
      </c>
      <c r="H1981" s="183" t="s">
        <v>46</v>
      </c>
      <c r="I1981" s="184" t="s">
        <v>46</v>
      </c>
      <c r="J1981" s="183" t="s">
        <v>46</v>
      </c>
      <c r="K1981" s="182" t="s">
        <v>46</v>
      </c>
      <c r="L1981" s="182" t="s">
        <v>46</v>
      </c>
      <c r="M1981" s="185">
        <v>0</v>
      </c>
      <c r="N1981" s="186" t="s">
        <v>46</v>
      </c>
      <c r="O1981" s="182" t="s">
        <v>46</v>
      </c>
      <c r="P1981" s="182" t="s">
        <v>46</v>
      </c>
      <c r="Q1981" s="185">
        <v>0</v>
      </c>
      <c r="R1981" s="186">
        <v>0</v>
      </c>
      <c r="S1981" s="187" t="s">
        <v>46</v>
      </c>
      <c r="T1981" s="36"/>
      <c r="U1981" s="35"/>
      <c r="V1981" s="188" t="s">
        <v>46</v>
      </c>
      <c r="W1981" s="36">
        <v>0</v>
      </c>
      <c r="X1981" s="35" t="s">
        <v>46</v>
      </c>
      <c r="Y1981" s="38">
        <v>0</v>
      </c>
      <c r="Z1981" s="35" t="s">
        <v>46</v>
      </c>
      <c r="AA1981" s="38">
        <v>0</v>
      </c>
      <c r="AB1981" s="39" t="s">
        <v>46</v>
      </c>
      <c r="AC1981" s="34" t="s">
        <v>46</v>
      </c>
      <c r="AD1981" s="34" t="s">
        <v>46</v>
      </c>
      <c r="AE1981" s="35"/>
      <c r="AF1981" s="35"/>
      <c r="AG1981" s="35"/>
      <c r="AH1981" s="35"/>
      <c r="AI1981" s="35" t="s">
        <v>2201</v>
      </c>
      <c r="AJ1981" s="35" t="s">
        <v>2552</v>
      </c>
      <c r="AK1981" s="35" t="s">
        <v>46</v>
      </c>
      <c r="AL1981" s="35" t="s">
        <v>46</v>
      </c>
      <c r="AM1981" s="40">
        <v>2</v>
      </c>
    </row>
    <row r="1982" spans="2:39">
      <c r="B1982" s="189" t="s">
        <v>2553</v>
      </c>
      <c r="C1982" s="190" t="s">
        <v>2551</v>
      </c>
      <c r="D1982" s="191" t="s">
        <v>46</v>
      </c>
      <c r="E1982" s="192" t="s">
        <v>46</v>
      </c>
      <c r="F1982" s="192" t="s">
        <v>46</v>
      </c>
      <c r="G1982" s="192" t="s">
        <v>46</v>
      </c>
      <c r="H1982" s="192" t="s">
        <v>46</v>
      </c>
      <c r="I1982" s="193" t="s">
        <v>46</v>
      </c>
      <c r="J1982" s="192" t="s">
        <v>46</v>
      </c>
      <c r="K1982" s="191" t="s">
        <v>46</v>
      </c>
      <c r="L1982" s="191" t="s">
        <v>46</v>
      </c>
      <c r="M1982" s="194">
        <v>0</v>
      </c>
      <c r="N1982" s="195" t="s">
        <v>46</v>
      </c>
      <c r="O1982" s="191" t="s">
        <v>46</v>
      </c>
      <c r="P1982" s="191" t="s">
        <v>46</v>
      </c>
      <c r="Q1982" s="194">
        <v>0</v>
      </c>
      <c r="R1982" s="195">
        <v>0</v>
      </c>
      <c r="S1982" s="196" t="s">
        <v>46</v>
      </c>
      <c r="T1982" s="44"/>
      <c r="U1982" s="43"/>
      <c r="V1982" s="197" t="s">
        <v>46</v>
      </c>
      <c r="W1982" s="44">
        <v>0</v>
      </c>
      <c r="X1982" s="43" t="s">
        <v>46</v>
      </c>
      <c r="Y1982" s="46">
        <v>0</v>
      </c>
      <c r="Z1982" s="43" t="s">
        <v>46</v>
      </c>
      <c r="AA1982" s="46">
        <v>0</v>
      </c>
      <c r="AB1982" s="47" t="s">
        <v>46</v>
      </c>
      <c r="AC1982" s="42" t="s">
        <v>46</v>
      </c>
      <c r="AD1982" s="42" t="s">
        <v>46</v>
      </c>
      <c r="AE1982" s="43"/>
      <c r="AF1982" s="43"/>
      <c r="AG1982" s="43"/>
      <c r="AH1982" s="43"/>
      <c r="AI1982" s="43" t="s">
        <v>2201</v>
      </c>
      <c r="AJ1982" s="43" t="s">
        <v>2552</v>
      </c>
      <c r="AK1982" s="43" t="s">
        <v>94</v>
      </c>
      <c r="AL1982" s="43" t="s">
        <v>46</v>
      </c>
      <c r="AM1982" s="48">
        <v>3</v>
      </c>
    </row>
    <row r="1983" spans="2:39">
      <c r="B1983" s="228" t="s">
        <v>2554</v>
      </c>
      <c r="C1983" s="229" t="s">
        <v>2555</v>
      </c>
      <c r="D1983" s="230" t="s">
        <v>46</v>
      </c>
      <c r="E1983" s="231" t="s">
        <v>38</v>
      </c>
      <c r="F1983" s="231" t="s">
        <v>97</v>
      </c>
      <c r="G1983" s="231" t="s">
        <v>35</v>
      </c>
      <c r="H1983" s="231" t="s">
        <v>7652</v>
      </c>
      <c r="I1983" s="232" t="s">
        <v>98</v>
      </c>
      <c r="J1983" s="231" t="s">
        <v>2913</v>
      </c>
      <c r="K1983" s="230" t="s">
        <v>128</v>
      </c>
      <c r="L1983" s="230" t="s">
        <v>1578</v>
      </c>
      <c r="M1983" s="233">
        <v>216913.76608905417</v>
      </c>
      <c r="N1983" s="234" t="s">
        <v>8271</v>
      </c>
      <c r="O1983" s="230" t="s">
        <v>1579</v>
      </c>
      <c r="P1983" s="230" t="s">
        <v>46</v>
      </c>
      <c r="Q1983" s="233">
        <v>0</v>
      </c>
      <c r="R1983" s="234">
        <v>0</v>
      </c>
      <c r="S1983" s="235" t="s">
        <v>46</v>
      </c>
      <c r="T1983" s="236"/>
      <c r="U1983" s="237"/>
      <c r="V1983" s="238" t="s">
        <v>104</v>
      </c>
      <c r="W1983" s="236">
        <v>0</v>
      </c>
      <c r="X1983" s="237" t="s">
        <v>46</v>
      </c>
      <c r="Y1983" s="239">
        <v>0</v>
      </c>
      <c r="Z1983" s="237" t="s">
        <v>46</v>
      </c>
      <c r="AA1983" s="239">
        <v>0</v>
      </c>
      <c r="AB1983" s="240" t="s">
        <v>46</v>
      </c>
      <c r="AC1983" s="241" t="s">
        <v>46</v>
      </c>
      <c r="AD1983" s="241" t="s">
        <v>46</v>
      </c>
      <c r="AE1983" s="237"/>
      <c r="AF1983" s="237"/>
      <c r="AG1983" s="237"/>
      <c r="AH1983" s="237"/>
      <c r="AI1983" s="237" t="s">
        <v>2201</v>
      </c>
      <c r="AJ1983" s="237" t="s">
        <v>2552</v>
      </c>
      <c r="AK1983" s="237" t="s">
        <v>94</v>
      </c>
      <c r="AL1983" s="237" t="s">
        <v>109</v>
      </c>
      <c r="AM1983" s="242">
        <v>4</v>
      </c>
    </row>
    <row r="1984" spans="2:39">
      <c r="B1984" s="228" t="s">
        <v>2556</v>
      </c>
      <c r="C1984" s="229" t="s">
        <v>2557</v>
      </c>
      <c r="D1984" s="230" t="s">
        <v>46</v>
      </c>
      <c r="E1984" s="231" t="s">
        <v>38</v>
      </c>
      <c r="F1984" s="231" t="s">
        <v>97</v>
      </c>
      <c r="G1984" s="231" t="s">
        <v>35</v>
      </c>
      <c r="H1984" s="231" t="s">
        <v>7652</v>
      </c>
      <c r="I1984" s="232" t="s">
        <v>98</v>
      </c>
      <c r="J1984" s="231" t="s">
        <v>2913</v>
      </c>
      <c r="K1984" s="230" t="s">
        <v>128</v>
      </c>
      <c r="L1984" s="230" t="s">
        <v>1578</v>
      </c>
      <c r="M1984" s="233">
        <v>172612.2068279887</v>
      </c>
      <c r="N1984" s="234" t="s">
        <v>8271</v>
      </c>
      <c r="O1984" s="230" t="s">
        <v>1579</v>
      </c>
      <c r="P1984" s="230" t="s">
        <v>46</v>
      </c>
      <c r="Q1984" s="233">
        <v>0</v>
      </c>
      <c r="R1984" s="234">
        <v>0</v>
      </c>
      <c r="S1984" s="235" t="s">
        <v>46</v>
      </c>
      <c r="T1984" s="236"/>
      <c r="U1984" s="237"/>
      <c r="V1984" s="238" t="s">
        <v>104</v>
      </c>
      <c r="W1984" s="236">
        <v>0</v>
      </c>
      <c r="X1984" s="237" t="s">
        <v>46</v>
      </c>
      <c r="Y1984" s="239">
        <v>0</v>
      </c>
      <c r="Z1984" s="237" t="s">
        <v>46</v>
      </c>
      <c r="AA1984" s="239">
        <v>0</v>
      </c>
      <c r="AB1984" s="240" t="s">
        <v>46</v>
      </c>
      <c r="AC1984" s="241" t="s">
        <v>46</v>
      </c>
      <c r="AD1984" s="241" t="s">
        <v>46</v>
      </c>
      <c r="AE1984" s="237"/>
      <c r="AF1984" s="237"/>
      <c r="AG1984" s="237"/>
      <c r="AH1984" s="237"/>
      <c r="AI1984" s="237" t="s">
        <v>2201</v>
      </c>
      <c r="AJ1984" s="237" t="s">
        <v>2552</v>
      </c>
      <c r="AK1984" s="237" t="s">
        <v>94</v>
      </c>
      <c r="AL1984" s="237" t="s">
        <v>111</v>
      </c>
      <c r="AM1984" s="242">
        <v>4</v>
      </c>
    </row>
    <row r="1985" spans="2:39">
      <c r="B1985" s="228" t="s">
        <v>2558</v>
      </c>
      <c r="C1985" s="229" t="s">
        <v>2559</v>
      </c>
      <c r="D1985" s="230" t="s">
        <v>46</v>
      </c>
      <c r="E1985" s="231" t="s">
        <v>38</v>
      </c>
      <c r="F1985" s="231" t="s">
        <v>97</v>
      </c>
      <c r="G1985" s="231" t="s">
        <v>35</v>
      </c>
      <c r="H1985" s="231" t="s">
        <v>7652</v>
      </c>
      <c r="I1985" s="232" t="s">
        <v>98</v>
      </c>
      <c r="J1985" s="231" t="s">
        <v>2913</v>
      </c>
      <c r="K1985" s="230" t="s">
        <v>128</v>
      </c>
      <c r="L1985" s="230" t="s">
        <v>1578</v>
      </c>
      <c r="M1985" s="233">
        <v>113551.31661442915</v>
      </c>
      <c r="N1985" s="234" t="s">
        <v>8271</v>
      </c>
      <c r="O1985" s="230" t="s">
        <v>1579</v>
      </c>
      <c r="P1985" s="230" t="s">
        <v>46</v>
      </c>
      <c r="Q1985" s="233">
        <v>0</v>
      </c>
      <c r="R1985" s="234">
        <v>0</v>
      </c>
      <c r="S1985" s="235" t="s">
        <v>46</v>
      </c>
      <c r="T1985" s="236"/>
      <c r="U1985" s="237"/>
      <c r="V1985" s="238" t="s">
        <v>104</v>
      </c>
      <c r="W1985" s="236">
        <v>0</v>
      </c>
      <c r="X1985" s="237" t="s">
        <v>46</v>
      </c>
      <c r="Y1985" s="239">
        <v>0</v>
      </c>
      <c r="Z1985" s="237" t="s">
        <v>46</v>
      </c>
      <c r="AA1985" s="239">
        <v>0</v>
      </c>
      <c r="AB1985" s="240" t="s">
        <v>46</v>
      </c>
      <c r="AC1985" s="241" t="s">
        <v>46</v>
      </c>
      <c r="AD1985" s="241" t="s">
        <v>46</v>
      </c>
      <c r="AE1985" s="237"/>
      <c r="AF1985" s="237"/>
      <c r="AG1985" s="237"/>
      <c r="AH1985" s="237"/>
      <c r="AI1985" s="237" t="s">
        <v>2201</v>
      </c>
      <c r="AJ1985" s="237" t="s">
        <v>2552</v>
      </c>
      <c r="AK1985" s="237" t="s">
        <v>94</v>
      </c>
      <c r="AL1985" s="237" t="s">
        <v>112</v>
      </c>
      <c r="AM1985" s="242">
        <v>4</v>
      </c>
    </row>
    <row r="1986" spans="2:39">
      <c r="B1986" s="228" t="s">
        <v>2560</v>
      </c>
      <c r="C1986" s="229" t="s">
        <v>2561</v>
      </c>
      <c r="D1986" s="230" t="s">
        <v>46</v>
      </c>
      <c r="E1986" s="231" t="s">
        <v>38</v>
      </c>
      <c r="F1986" s="231" t="s">
        <v>97</v>
      </c>
      <c r="G1986" s="231" t="s">
        <v>35</v>
      </c>
      <c r="H1986" s="231" t="s">
        <v>7652</v>
      </c>
      <c r="I1986" s="232" t="s">
        <v>98</v>
      </c>
      <c r="J1986" s="231" t="s">
        <v>2913</v>
      </c>
      <c r="K1986" s="230" t="s">
        <v>128</v>
      </c>
      <c r="L1986" s="230" t="s">
        <v>1578</v>
      </c>
      <c r="M1986" s="233">
        <v>150892.67040350905</v>
      </c>
      <c r="N1986" s="234" t="s">
        <v>8271</v>
      </c>
      <c r="O1986" s="230" t="s">
        <v>1579</v>
      </c>
      <c r="P1986" s="230" t="s">
        <v>46</v>
      </c>
      <c r="Q1986" s="233">
        <v>0</v>
      </c>
      <c r="R1986" s="234">
        <v>0</v>
      </c>
      <c r="S1986" s="235" t="s">
        <v>46</v>
      </c>
      <c r="T1986" s="236"/>
      <c r="U1986" s="237"/>
      <c r="V1986" s="238" t="s">
        <v>104</v>
      </c>
      <c r="W1986" s="236">
        <v>0</v>
      </c>
      <c r="X1986" s="237" t="s">
        <v>46</v>
      </c>
      <c r="Y1986" s="239">
        <v>0</v>
      </c>
      <c r="Z1986" s="237" t="s">
        <v>46</v>
      </c>
      <c r="AA1986" s="239">
        <v>0</v>
      </c>
      <c r="AB1986" s="240" t="s">
        <v>46</v>
      </c>
      <c r="AC1986" s="241" t="s">
        <v>46</v>
      </c>
      <c r="AD1986" s="241" t="s">
        <v>46</v>
      </c>
      <c r="AE1986" s="237"/>
      <c r="AF1986" s="237"/>
      <c r="AG1986" s="237"/>
      <c r="AH1986" s="237"/>
      <c r="AI1986" s="237" t="s">
        <v>2201</v>
      </c>
      <c r="AJ1986" s="237" t="s">
        <v>2552</v>
      </c>
      <c r="AK1986" s="237" t="s">
        <v>94</v>
      </c>
      <c r="AL1986" s="237" t="s">
        <v>113</v>
      </c>
      <c r="AM1986" s="242">
        <v>4</v>
      </c>
    </row>
    <row r="1987" spans="2:39">
      <c r="B1987" s="228" t="s">
        <v>2562</v>
      </c>
      <c r="C1987" s="229" t="s">
        <v>2563</v>
      </c>
      <c r="D1987" s="230" t="s">
        <v>46</v>
      </c>
      <c r="E1987" s="231" t="s">
        <v>38</v>
      </c>
      <c r="F1987" s="231" t="s">
        <v>97</v>
      </c>
      <c r="G1987" s="231" t="s">
        <v>35</v>
      </c>
      <c r="H1987" s="231" t="s">
        <v>7652</v>
      </c>
      <c r="I1987" s="232" t="s">
        <v>98</v>
      </c>
      <c r="J1987" s="231" t="s">
        <v>2913</v>
      </c>
      <c r="K1987" s="230" t="s">
        <v>128</v>
      </c>
      <c r="L1987" s="230" t="s">
        <v>1578</v>
      </c>
      <c r="M1987" s="233">
        <v>113551.31661442915</v>
      </c>
      <c r="N1987" s="234" t="s">
        <v>8271</v>
      </c>
      <c r="O1987" s="230" t="s">
        <v>1579</v>
      </c>
      <c r="P1987" s="230" t="s">
        <v>46</v>
      </c>
      <c r="Q1987" s="233">
        <v>0</v>
      </c>
      <c r="R1987" s="234">
        <v>0</v>
      </c>
      <c r="S1987" s="235" t="s">
        <v>46</v>
      </c>
      <c r="T1987" s="236"/>
      <c r="U1987" s="237"/>
      <c r="V1987" s="238" t="s">
        <v>104</v>
      </c>
      <c r="W1987" s="236">
        <v>0</v>
      </c>
      <c r="X1987" s="237" t="s">
        <v>46</v>
      </c>
      <c r="Y1987" s="239">
        <v>0</v>
      </c>
      <c r="Z1987" s="237" t="s">
        <v>46</v>
      </c>
      <c r="AA1987" s="239">
        <v>0</v>
      </c>
      <c r="AB1987" s="240" t="s">
        <v>46</v>
      </c>
      <c r="AC1987" s="241" t="s">
        <v>46</v>
      </c>
      <c r="AD1987" s="241" t="s">
        <v>46</v>
      </c>
      <c r="AE1987" s="237"/>
      <c r="AF1987" s="237"/>
      <c r="AG1987" s="237"/>
      <c r="AH1987" s="237"/>
      <c r="AI1987" s="237" t="s">
        <v>2201</v>
      </c>
      <c r="AJ1987" s="237" t="s">
        <v>2552</v>
      </c>
      <c r="AK1987" s="237" t="s">
        <v>94</v>
      </c>
      <c r="AL1987" s="237" t="s">
        <v>115</v>
      </c>
      <c r="AM1987" s="242">
        <v>4</v>
      </c>
    </row>
    <row r="1988" spans="2:39">
      <c r="B1988" s="228" t="s">
        <v>2564</v>
      </c>
      <c r="C1988" s="229" t="s">
        <v>2565</v>
      </c>
      <c r="D1988" s="230" t="s">
        <v>46</v>
      </c>
      <c r="E1988" s="231" t="s">
        <v>38</v>
      </c>
      <c r="F1988" s="231" t="s">
        <v>97</v>
      </c>
      <c r="G1988" s="231" t="s">
        <v>35</v>
      </c>
      <c r="H1988" s="231" t="s">
        <v>7652</v>
      </c>
      <c r="I1988" s="232" t="s">
        <v>98</v>
      </c>
      <c r="J1988" s="231" t="s">
        <v>2913</v>
      </c>
      <c r="K1988" s="230" t="s">
        <v>128</v>
      </c>
      <c r="L1988" s="230" t="s">
        <v>1578</v>
      </c>
      <c r="M1988" s="233">
        <v>60700.087116475115</v>
      </c>
      <c r="N1988" s="234" t="s">
        <v>8271</v>
      </c>
      <c r="O1988" s="230" t="s">
        <v>1579</v>
      </c>
      <c r="P1988" s="230" t="s">
        <v>46</v>
      </c>
      <c r="Q1988" s="233">
        <v>0</v>
      </c>
      <c r="R1988" s="234">
        <v>0</v>
      </c>
      <c r="S1988" s="235" t="s">
        <v>46</v>
      </c>
      <c r="T1988" s="236"/>
      <c r="U1988" s="237"/>
      <c r="V1988" s="238" t="s">
        <v>104</v>
      </c>
      <c r="W1988" s="236">
        <v>0</v>
      </c>
      <c r="X1988" s="237" t="s">
        <v>46</v>
      </c>
      <c r="Y1988" s="239">
        <v>0</v>
      </c>
      <c r="Z1988" s="237" t="s">
        <v>46</v>
      </c>
      <c r="AA1988" s="239">
        <v>0</v>
      </c>
      <c r="AB1988" s="240" t="s">
        <v>46</v>
      </c>
      <c r="AC1988" s="241" t="s">
        <v>46</v>
      </c>
      <c r="AD1988" s="241" t="s">
        <v>46</v>
      </c>
      <c r="AE1988" s="237"/>
      <c r="AF1988" s="237"/>
      <c r="AG1988" s="237"/>
      <c r="AH1988" s="237"/>
      <c r="AI1988" s="237" t="s">
        <v>2201</v>
      </c>
      <c r="AJ1988" s="237" t="s">
        <v>2552</v>
      </c>
      <c r="AK1988" s="237" t="s">
        <v>94</v>
      </c>
      <c r="AL1988" s="237" t="s">
        <v>167</v>
      </c>
      <c r="AM1988" s="242">
        <v>4</v>
      </c>
    </row>
    <row r="1989" spans="2:39">
      <c r="B1989" s="228" t="s">
        <v>2566</v>
      </c>
      <c r="C1989" s="229" t="s">
        <v>2567</v>
      </c>
      <c r="D1989" s="230" t="s">
        <v>46</v>
      </c>
      <c r="E1989" s="231" t="s">
        <v>46</v>
      </c>
      <c r="F1989" s="231" t="s">
        <v>46</v>
      </c>
      <c r="G1989" s="231" t="s">
        <v>46</v>
      </c>
      <c r="H1989" s="231" t="s">
        <v>46</v>
      </c>
      <c r="I1989" s="232" t="s">
        <v>46</v>
      </c>
      <c r="J1989" s="231" t="s">
        <v>46</v>
      </c>
      <c r="K1989" s="230" t="s">
        <v>46</v>
      </c>
      <c r="L1989" s="230" t="s">
        <v>46</v>
      </c>
      <c r="M1989" s="233">
        <v>0</v>
      </c>
      <c r="N1989" s="234" t="s">
        <v>46</v>
      </c>
      <c r="O1989" s="230" t="s">
        <v>46</v>
      </c>
      <c r="P1989" s="230" t="s">
        <v>46</v>
      </c>
      <c r="Q1989" s="233">
        <v>0</v>
      </c>
      <c r="R1989" s="234">
        <v>0</v>
      </c>
      <c r="S1989" s="235" t="s">
        <v>46</v>
      </c>
      <c r="T1989" s="236"/>
      <c r="U1989" s="237"/>
      <c r="V1989" s="238" t="s">
        <v>46</v>
      </c>
      <c r="W1989" s="236">
        <v>0</v>
      </c>
      <c r="X1989" s="237" t="s">
        <v>46</v>
      </c>
      <c r="Y1989" s="239">
        <v>0</v>
      </c>
      <c r="Z1989" s="237" t="s">
        <v>46</v>
      </c>
      <c r="AA1989" s="239">
        <v>0</v>
      </c>
      <c r="AB1989" s="240" t="s">
        <v>46</v>
      </c>
      <c r="AC1989" s="241" t="s">
        <v>46</v>
      </c>
      <c r="AD1989" s="241" t="s">
        <v>46</v>
      </c>
      <c r="AE1989" s="237"/>
      <c r="AF1989" s="237"/>
      <c r="AG1989" s="237"/>
      <c r="AH1989" s="237"/>
      <c r="AI1989" s="237" t="s">
        <v>2201</v>
      </c>
      <c r="AJ1989" s="237" t="s">
        <v>2552</v>
      </c>
      <c r="AK1989" s="237" t="s">
        <v>94</v>
      </c>
      <c r="AL1989" s="237" t="s">
        <v>189</v>
      </c>
      <c r="AM1989" s="242">
        <v>4</v>
      </c>
    </row>
    <row r="1990" spans="2:39">
      <c r="B1990" s="228" t="s">
        <v>2568</v>
      </c>
      <c r="C1990" s="229" t="s">
        <v>2569</v>
      </c>
      <c r="D1990" s="230" t="s">
        <v>46</v>
      </c>
      <c r="E1990" s="231" t="s">
        <v>38</v>
      </c>
      <c r="F1990" s="231" t="s">
        <v>97</v>
      </c>
      <c r="G1990" s="231" t="s">
        <v>35</v>
      </c>
      <c r="H1990" s="231" t="s">
        <v>7652</v>
      </c>
      <c r="I1990" s="232" t="s">
        <v>98</v>
      </c>
      <c r="J1990" s="231" t="s">
        <v>2913</v>
      </c>
      <c r="K1990" s="230" t="s">
        <v>128</v>
      </c>
      <c r="L1990" s="230" t="s">
        <v>1578</v>
      </c>
      <c r="M1990" s="233">
        <v>97930.53447230591</v>
      </c>
      <c r="N1990" s="234" t="s">
        <v>8271</v>
      </c>
      <c r="O1990" s="230" t="s">
        <v>1579</v>
      </c>
      <c r="P1990" s="230" t="s">
        <v>46</v>
      </c>
      <c r="Q1990" s="233">
        <v>0</v>
      </c>
      <c r="R1990" s="234">
        <v>0</v>
      </c>
      <c r="S1990" s="235" t="s">
        <v>46</v>
      </c>
      <c r="T1990" s="236"/>
      <c r="U1990" s="237"/>
      <c r="V1990" s="238" t="s">
        <v>104</v>
      </c>
      <c r="W1990" s="236">
        <v>0</v>
      </c>
      <c r="X1990" s="237" t="s">
        <v>46</v>
      </c>
      <c r="Y1990" s="239">
        <v>0</v>
      </c>
      <c r="Z1990" s="237" t="s">
        <v>46</v>
      </c>
      <c r="AA1990" s="239">
        <v>0</v>
      </c>
      <c r="AB1990" s="240" t="s">
        <v>46</v>
      </c>
      <c r="AC1990" s="241" t="s">
        <v>46</v>
      </c>
      <c r="AD1990" s="241" t="s">
        <v>46</v>
      </c>
      <c r="AE1990" s="237"/>
      <c r="AF1990" s="237"/>
      <c r="AG1990" s="237"/>
      <c r="AH1990" s="237"/>
      <c r="AI1990" s="237" t="s">
        <v>2201</v>
      </c>
      <c r="AJ1990" s="237" t="s">
        <v>2552</v>
      </c>
      <c r="AK1990" s="237" t="s">
        <v>94</v>
      </c>
      <c r="AL1990" s="237" t="s">
        <v>191</v>
      </c>
      <c r="AM1990" s="242">
        <v>4</v>
      </c>
    </row>
    <row r="1991" spans="2:39">
      <c r="B1991" s="228" t="s">
        <v>2570</v>
      </c>
      <c r="C1991" s="229" t="s">
        <v>2571</v>
      </c>
      <c r="D1991" s="230" t="s">
        <v>46</v>
      </c>
      <c r="E1991" s="231" t="s">
        <v>38</v>
      </c>
      <c r="F1991" s="231" t="s">
        <v>97</v>
      </c>
      <c r="G1991" s="231" t="s">
        <v>35</v>
      </c>
      <c r="H1991" s="231" t="s">
        <v>7652</v>
      </c>
      <c r="I1991" s="232" t="s">
        <v>98</v>
      </c>
      <c r="J1991" s="231" t="s">
        <v>2913</v>
      </c>
      <c r="K1991" s="230" t="s">
        <v>128</v>
      </c>
      <c r="L1991" s="230" t="s">
        <v>1578</v>
      </c>
      <c r="M1991" s="233">
        <v>92205.390059628524</v>
      </c>
      <c r="N1991" s="234" t="s">
        <v>8271</v>
      </c>
      <c r="O1991" s="230" t="s">
        <v>1579</v>
      </c>
      <c r="P1991" s="230" t="s">
        <v>46</v>
      </c>
      <c r="Q1991" s="233">
        <v>0</v>
      </c>
      <c r="R1991" s="234">
        <v>0</v>
      </c>
      <c r="S1991" s="235" t="s">
        <v>46</v>
      </c>
      <c r="T1991" s="236"/>
      <c r="U1991" s="237"/>
      <c r="V1991" s="238" t="s">
        <v>104</v>
      </c>
      <c r="W1991" s="236">
        <v>0</v>
      </c>
      <c r="X1991" s="237" t="s">
        <v>46</v>
      </c>
      <c r="Y1991" s="239">
        <v>0</v>
      </c>
      <c r="Z1991" s="237" t="s">
        <v>46</v>
      </c>
      <c r="AA1991" s="239">
        <v>0</v>
      </c>
      <c r="AB1991" s="240" t="s">
        <v>46</v>
      </c>
      <c r="AC1991" s="241" t="s">
        <v>46</v>
      </c>
      <c r="AD1991" s="241" t="s">
        <v>46</v>
      </c>
      <c r="AE1991" s="237"/>
      <c r="AF1991" s="237"/>
      <c r="AG1991" s="237"/>
      <c r="AH1991" s="237"/>
      <c r="AI1991" s="237" t="s">
        <v>2201</v>
      </c>
      <c r="AJ1991" s="237" t="s">
        <v>2552</v>
      </c>
      <c r="AK1991" s="237" t="s">
        <v>94</v>
      </c>
      <c r="AL1991" s="237" t="s">
        <v>193</v>
      </c>
      <c r="AM1991" s="242">
        <v>4</v>
      </c>
    </row>
    <row r="1992" spans="2:39">
      <c r="B1992" s="180" t="s">
        <v>7955</v>
      </c>
      <c r="C1992" s="181" t="s">
        <v>7956</v>
      </c>
      <c r="D1992" s="182" t="s">
        <v>46</v>
      </c>
      <c r="E1992" s="183" t="s">
        <v>46</v>
      </c>
      <c r="F1992" s="183" t="s">
        <v>46</v>
      </c>
      <c r="G1992" s="183" t="s">
        <v>46</v>
      </c>
      <c r="H1992" s="183" t="s">
        <v>46</v>
      </c>
      <c r="I1992" s="184" t="s">
        <v>46</v>
      </c>
      <c r="J1992" s="183" t="s">
        <v>46</v>
      </c>
      <c r="K1992" s="182" t="s">
        <v>46</v>
      </c>
      <c r="L1992" s="182" t="s">
        <v>46</v>
      </c>
      <c r="M1992" s="185">
        <v>0</v>
      </c>
      <c r="N1992" s="186" t="s">
        <v>46</v>
      </c>
      <c r="O1992" s="182" t="s">
        <v>46</v>
      </c>
      <c r="P1992" s="182" t="s">
        <v>46</v>
      </c>
      <c r="Q1992" s="185">
        <v>0</v>
      </c>
      <c r="R1992" s="186">
        <v>0</v>
      </c>
      <c r="S1992" s="187" t="s">
        <v>46</v>
      </c>
      <c r="T1992" s="36"/>
      <c r="U1992" s="35"/>
      <c r="V1992" s="188" t="s">
        <v>46</v>
      </c>
      <c r="W1992" s="36">
        <v>0</v>
      </c>
      <c r="X1992" s="35" t="s">
        <v>46</v>
      </c>
      <c r="Y1992" s="38">
        <v>0</v>
      </c>
      <c r="Z1992" s="35" t="s">
        <v>46</v>
      </c>
      <c r="AA1992" s="38">
        <v>0</v>
      </c>
      <c r="AB1992" s="39" t="s">
        <v>46</v>
      </c>
      <c r="AC1992" s="34" t="s">
        <v>46</v>
      </c>
      <c r="AD1992" s="34" t="s">
        <v>46</v>
      </c>
      <c r="AE1992" s="35"/>
      <c r="AF1992" s="35"/>
      <c r="AG1992" s="35"/>
      <c r="AH1992" s="35"/>
      <c r="AI1992" s="35" t="s">
        <v>2201</v>
      </c>
      <c r="AJ1992" s="35" t="s">
        <v>7957</v>
      </c>
      <c r="AK1992" s="35" t="s">
        <v>46</v>
      </c>
      <c r="AL1992" s="35" t="s">
        <v>46</v>
      </c>
      <c r="AM1992" s="40">
        <v>2</v>
      </c>
    </row>
    <row r="1993" spans="2:39">
      <c r="B1993" s="189" t="s">
        <v>7958</v>
      </c>
      <c r="C1993" s="190" t="s">
        <v>7956</v>
      </c>
      <c r="D1993" s="191" t="s">
        <v>46</v>
      </c>
      <c r="E1993" s="192" t="s">
        <v>46</v>
      </c>
      <c r="F1993" s="192" t="s">
        <v>46</v>
      </c>
      <c r="G1993" s="192" t="s">
        <v>46</v>
      </c>
      <c r="H1993" s="192" t="s">
        <v>46</v>
      </c>
      <c r="I1993" s="193" t="s">
        <v>46</v>
      </c>
      <c r="J1993" s="192" t="s">
        <v>46</v>
      </c>
      <c r="K1993" s="191" t="s">
        <v>46</v>
      </c>
      <c r="L1993" s="191" t="s">
        <v>46</v>
      </c>
      <c r="M1993" s="194">
        <v>0</v>
      </c>
      <c r="N1993" s="195" t="s">
        <v>46</v>
      </c>
      <c r="O1993" s="191" t="s">
        <v>46</v>
      </c>
      <c r="P1993" s="191" t="s">
        <v>46</v>
      </c>
      <c r="Q1993" s="194">
        <v>0</v>
      </c>
      <c r="R1993" s="195">
        <v>0</v>
      </c>
      <c r="S1993" s="196" t="s">
        <v>46</v>
      </c>
      <c r="T1993" s="44"/>
      <c r="U1993" s="43"/>
      <c r="V1993" s="197" t="s">
        <v>46</v>
      </c>
      <c r="W1993" s="44">
        <v>0</v>
      </c>
      <c r="X1993" s="43" t="s">
        <v>46</v>
      </c>
      <c r="Y1993" s="46">
        <v>0</v>
      </c>
      <c r="Z1993" s="43" t="s">
        <v>46</v>
      </c>
      <c r="AA1993" s="46">
        <v>0</v>
      </c>
      <c r="AB1993" s="47" t="s">
        <v>46</v>
      </c>
      <c r="AC1993" s="42" t="s">
        <v>46</v>
      </c>
      <c r="AD1993" s="42" t="s">
        <v>46</v>
      </c>
      <c r="AE1993" s="43"/>
      <c r="AF1993" s="43"/>
      <c r="AG1993" s="43"/>
      <c r="AH1993" s="43"/>
      <c r="AI1993" s="43" t="s">
        <v>2201</v>
      </c>
      <c r="AJ1993" s="43" t="s">
        <v>7957</v>
      </c>
      <c r="AK1993" s="43" t="s">
        <v>94</v>
      </c>
      <c r="AL1993" s="43" t="s">
        <v>46</v>
      </c>
      <c r="AM1993" s="48">
        <v>3</v>
      </c>
    </row>
    <row r="1994" spans="2:39">
      <c r="B1994" s="228" t="s">
        <v>7959</v>
      </c>
      <c r="C1994" s="229" t="s">
        <v>7960</v>
      </c>
      <c r="D1994" s="230" t="s">
        <v>46</v>
      </c>
      <c r="E1994" s="231" t="s">
        <v>46</v>
      </c>
      <c r="F1994" s="231" t="s">
        <v>46</v>
      </c>
      <c r="G1994" s="231" t="s">
        <v>46</v>
      </c>
      <c r="H1994" s="231" t="s">
        <v>46</v>
      </c>
      <c r="I1994" s="232" t="s">
        <v>46</v>
      </c>
      <c r="J1994" s="231" t="s">
        <v>46</v>
      </c>
      <c r="K1994" s="230" t="s">
        <v>46</v>
      </c>
      <c r="L1994" s="230" t="s">
        <v>46</v>
      </c>
      <c r="M1994" s="233">
        <v>0</v>
      </c>
      <c r="N1994" s="234" t="s">
        <v>46</v>
      </c>
      <c r="O1994" s="230" t="s">
        <v>46</v>
      </c>
      <c r="P1994" s="230" t="s">
        <v>46</v>
      </c>
      <c r="Q1994" s="233">
        <v>0</v>
      </c>
      <c r="R1994" s="234">
        <v>0</v>
      </c>
      <c r="S1994" s="235" t="s">
        <v>46</v>
      </c>
      <c r="T1994" s="236"/>
      <c r="U1994" s="237"/>
      <c r="V1994" s="238" t="s">
        <v>46</v>
      </c>
      <c r="W1994" s="236">
        <v>0</v>
      </c>
      <c r="X1994" s="237" t="s">
        <v>46</v>
      </c>
      <c r="Y1994" s="239">
        <v>0</v>
      </c>
      <c r="Z1994" s="237" t="s">
        <v>46</v>
      </c>
      <c r="AA1994" s="239">
        <v>0</v>
      </c>
      <c r="AB1994" s="240" t="s">
        <v>46</v>
      </c>
      <c r="AC1994" s="241" t="s">
        <v>46</v>
      </c>
      <c r="AD1994" s="241" t="s">
        <v>46</v>
      </c>
      <c r="AE1994" s="237"/>
      <c r="AF1994" s="237"/>
      <c r="AG1994" s="237"/>
      <c r="AH1994" s="237"/>
      <c r="AI1994" s="237" t="s">
        <v>2201</v>
      </c>
      <c r="AJ1994" s="237" t="s">
        <v>7957</v>
      </c>
      <c r="AK1994" s="237" t="s">
        <v>94</v>
      </c>
      <c r="AL1994" s="237" t="s">
        <v>109</v>
      </c>
      <c r="AM1994" s="242">
        <v>4</v>
      </c>
    </row>
    <row r="1995" spans="2:39">
      <c r="B1995" s="228" t="s">
        <v>7961</v>
      </c>
      <c r="C1995" s="229" t="s">
        <v>7962</v>
      </c>
      <c r="D1995" s="230" t="s">
        <v>46</v>
      </c>
      <c r="E1995" s="231" t="s">
        <v>46</v>
      </c>
      <c r="F1995" s="231" t="s">
        <v>46</v>
      </c>
      <c r="G1995" s="231" t="s">
        <v>46</v>
      </c>
      <c r="H1995" s="231" t="s">
        <v>46</v>
      </c>
      <c r="I1995" s="232" t="s">
        <v>46</v>
      </c>
      <c r="J1995" s="231" t="s">
        <v>46</v>
      </c>
      <c r="K1995" s="230" t="s">
        <v>46</v>
      </c>
      <c r="L1995" s="230" t="s">
        <v>46</v>
      </c>
      <c r="M1995" s="233">
        <v>0</v>
      </c>
      <c r="N1995" s="234" t="s">
        <v>46</v>
      </c>
      <c r="O1995" s="230" t="s">
        <v>46</v>
      </c>
      <c r="P1995" s="230" t="s">
        <v>46</v>
      </c>
      <c r="Q1995" s="233">
        <v>0</v>
      </c>
      <c r="R1995" s="234">
        <v>0</v>
      </c>
      <c r="S1995" s="235" t="s">
        <v>46</v>
      </c>
      <c r="T1995" s="236"/>
      <c r="U1995" s="237"/>
      <c r="V1995" s="238" t="s">
        <v>46</v>
      </c>
      <c r="W1995" s="236">
        <v>0</v>
      </c>
      <c r="X1995" s="237" t="s">
        <v>46</v>
      </c>
      <c r="Y1995" s="239">
        <v>0</v>
      </c>
      <c r="Z1995" s="237" t="s">
        <v>46</v>
      </c>
      <c r="AA1995" s="239">
        <v>0</v>
      </c>
      <c r="AB1995" s="240" t="s">
        <v>46</v>
      </c>
      <c r="AC1995" s="241" t="s">
        <v>46</v>
      </c>
      <c r="AD1995" s="241" t="s">
        <v>46</v>
      </c>
      <c r="AE1995" s="237"/>
      <c r="AF1995" s="237"/>
      <c r="AG1995" s="237"/>
      <c r="AH1995" s="237"/>
      <c r="AI1995" s="237" t="s">
        <v>2201</v>
      </c>
      <c r="AJ1995" s="237" t="s">
        <v>7957</v>
      </c>
      <c r="AK1995" s="237" t="s">
        <v>94</v>
      </c>
      <c r="AL1995" s="237" t="s">
        <v>111</v>
      </c>
      <c r="AM1995" s="242">
        <v>4</v>
      </c>
    </row>
    <row r="1996" spans="2:39">
      <c r="B1996" s="180" t="s">
        <v>2572</v>
      </c>
      <c r="C1996" s="181" t="s">
        <v>2573</v>
      </c>
      <c r="D1996" s="182" t="s">
        <v>46</v>
      </c>
      <c r="E1996" s="183" t="s">
        <v>46</v>
      </c>
      <c r="F1996" s="183" t="s">
        <v>46</v>
      </c>
      <c r="G1996" s="183" t="s">
        <v>46</v>
      </c>
      <c r="H1996" s="183" t="s">
        <v>46</v>
      </c>
      <c r="I1996" s="184" t="s">
        <v>46</v>
      </c>
      <c r="J1996" s="183" t="s">
        <v>46</v>
      </c>
      <c r="K1996" s="182" t="s">
        <v>46</v>
      </c>
      <c r="L1996" s="182" t="s">
        <v>46</v>
      </c>
      <c r="M1996" s="185">
        <v>0</v>
      </c>
      <c r="N1996" s="186" t="s">
        <v>46</v>
      </c>
      <c r="O1996" s="182" t="s">
        <v>46</v>
      </c>
      <c r="P1996" s="182" t="s">
        <v>46</v>
      </c>
      <c r="Q1996" s="185">
        <v>0</v>
      </c>
      <c r="R1996" s="186">
        <v>0</v>
      </c>
      <c r="S1996" s="187" t="s">
        <v>46</v>
      </c>
      <c r="T1996" s="36"/>
      <c r="U1996" s="35"/>
      <c r="V1996" s="188" t="s">
        <v>46</v>
      </c>
      <c r="W1996" s="36">
        <v>0</v>
      </c>
      <c r="X1996" s="35" t="s">
        <v>46</v>
      </c>
      <c r="Y1996" s="38">
        <v>0</v>
      </c>
      <c r="Z1996" s="35" t="s">
        <v>46</v>
      </c>
      <c r="AA1996" s="38">
        <v>0</v>
      </c>
      <c r="AB1996" s="39" t="s">
        <v>46</v>
      </c>
      <c r="AC1996" s="34" t="s">
        <v>46</v>
      </c>
      <c r="AD1996" s="34" t="s">
        <v>46</v>
      </c>
      <c r="AE1996" s="35"/>
      <c r="AF1996" s="35"/>
      <c r="AG1996" s="35"/>
      <c r="AH1996" s="35"/>
      <c r="AI1996" s="35" t="s">
        <v>2201</v>
      </c>
      <c r="AJ1996" s="35" t="s">
        <v>1562</v>
      </c>
      <c r="AK1996" s="35" t="s">
        <v>46</v>
      </c>
      <c r="AL1996" s="35" t="s">
        <v>46</v>
      </c>
      <c r="AM1996" s="40">
        <v>2</v>
      </c>
    </row>
    <row r="1997" spans="2:39">
      <c r="B1997" s="189" t="s">
        <v>2574</v>
      </c>
      <c r="C1997" s="190" t="s">
        <v>2573</v>
      </c>
      <c r="D1997" s="191" t="s">
        <v>46</v>
      </c>
      <c r="E1997" s="192" t="s">
        <v>46</v>
      </c>
      <c r="F1997" s="192" t="s">
        <v>46</v>
      </c>
      <c r="G1997" s="192" t="s">
        <v>46</v>
      </c>
      <c r="H1997" s="192" t="s">
        <v>46</v>
      </c>
      <c r="I1997" s="193" t="s">
        <v>46</v>
      </c>
      <c r="J1997" s="192" t="s">
        <v>46</v>
      </c>
      <c r="K1997" s="191" t="s">
        <v>46</v>
      </c>
      <c r="L1997" s="191" t="s">
        <v>46</v>
      </c>
      <c r="M1997" s="194">
        <v>0</v>
      </c>
      <c r="N1997" s="195" t="s">
        <v>46</v>
      </c>
      <c r="O1997" s="191" t="s">
        <v>46</v>
      </c>
      <c r="P1997" s="191" t="s">
        <v>46</v>
      </c>
      <c r="Q1997" s="194">
        <v>0</v>
      </c>
      <c r="R1997" s="195">
        <v>0</v>
      </c>
      <c r="S1997" s="196" t="s">
        <v>46</v>
      </c>
      <c r="T1997" s="44"/>
      <c r="U1997" s="43"/>
      <c r="V1997" s="197" t="s">
        <v>46</v>
      </c>
      <c r="W1997" s="44">
        <v>0</v>
      </c>
      <c r="X1997" s="43" t="s">
        <v>46</v>
      </c>
      <c r="Y1997" s="46">
        <v>0</v>
      </c>
      <c r="Z1997" s="43" t="s">
        <v>46</v>
      </c>
      <c r="AA1997" s="46">
        <v>0</v>
      </c>
      <c r="AB1997" s="47" t="s">
        <v>46</v>
      </c>
      <c r="AC1997" s="42" t="s">
        <v>46</v>
      </c>
      <c r="AD1997" s="42" t="s">
        <v>46</v>
      </c>
      <c r="AE1997" s="43"/>
      <c r="AF1997" s="43"/>
      <c r="AG1997" s="43"/>
      <c r="AH1997" s="43"/>
      <c r="AI1997" s="43" t="s">
        <v>2201</v>
      </c>
      <c r="AJ1997" s="43" t="s">
        <v>1562</v>
      </c>
      <c r="AK1997" s="43" t="s">
        <v>94</v>
      </c>
      <c r="AL1997" s="43" t="s">
        <v>46</v>
      </c>
      <c r="AM1997" s="48">
        <v>3</v>
      </c>
    </row>
    <row r="1998" spans="2:39">
      <c r="B1998" s="228" t="s">
        <v>2575</v>
      </c>
      <c r="C1998" s="229" t="s">
        <v>2576</v>
      </c>
      <c r="D1998" s="230" t="s">
        <v>46</v>
      </c>
      <c r="E1998" s="231" t="s">
        <v>38</v>
      </c>
      <c r="F1998" s="231" t="s">
        <v>97</v>
      </c>
      <c r="G1998" s="231" t="s">
        <v>35</v>
      </c>
      <c r="H1998" s="231" t="s">
        <v>7652</v>
      </c>
      <c r="I1998" s="232" t="s">
        <v>98</v>
      </c>
      <c r="J1998" s="231" t="s">
        <v>2913</v>
      </c>
      <c r="K1998" s="230" t="s">
        <v>128</v>
      </c>
      <c r="L1998" s="230" t="s">
        <v>1578</v>
      </c>
      <c r="M1998" s="233">
        <v>84632.387434529897</v>
      </c>
      <c r="N1998" s="234" t="s">
        <v>8271</v>
      </c>
      <c r="O1998" s="230" t="s">
        <v>1579</v>
      </c>
      <c r="P1998" s="230" t="s">
        <v>46</v>
      </c>
      <c r="Q1998" s="233">
        <v>0</v>
      </c>
      <c r="R1998" s="234">
        <v>0</v>
      </c>
      <c r="S1998" s="235" t="s">
        <v>46</v>
      </c>
      <c r="T1998" s="236"/>
      <c r="U1998" s="237"/>
      <c r="V1998" s="238" t="s">
        <v>104</v>
      </c>
      <c r="W1998" s="236">
        <v>0</v>
      </c>
      <c r="X1998" s="237" t="s">
        <v>46</v>
      </c>
      <c r="Y1998" s="239">
        <v>0</v>
      </c>
      <c r="Z1998" s="237" t="s">
        <v>46</v>
      </c>
      <c r="AA1998" s="239">
        <v>0</v>
      </c>
      <c r="AB1998" s="240" t="s">
        <v>46</v>
      </c>
      <c r="AC1998" s="241" t="s">
        <v>46</v>
      </c>
      <c r="AD1998" s="241" t="s">
        <v>46</v>
      </c>
      <c r="AE1998" s="237"/>
      <c r="AF1998" s="237"/>
      <c r="AG1998" s="237"/>
      <c r="AH1998" s="237"/>
      <c r="AI1998" s="237" t="s">
        <v>2201</v>
      </c>
      <c r="AJ1998" s="237" t="s">
        <v>1562</v>
      </c>
      <c r="AK1998" s="237" t="s">
        <v>94</v>
      </c>
      <c r="AL1998" s="237" t="s">
        <v>109</v>
      </c>
      <c r="AM1998" s="242">
        <v>4</v>
      </c>
    </row>
    <row r="1999" spans="2:39">
      <c r="B1999" s="228" t="s">
        <v>2577</v>
      </c>
      <c r="C1999" s="229" t="s">
        <v>2578</v>
      </c>
      <c r="D1999" s="230" t="s">
        <v>46</v>
      </c>
      <c r="E1999" s="231" t="s">
        <v>38</v>
      </c>
      <c r="F1999" s="231" t="s">
        <v>97</v>
      </c>
      <c r="G1999" s="231" t="s">
        <v>35</v>
      </c>
      <c r="H1999" s="231" t="s">
        <v>7652</v>
      </c>
      <c r="I1999" s="232" t="s">
        <v>98</v>
      </c>
      <c r="J1999" s="231" t="s">
        <v>2913</v>
      </c>
      <c r="K1999" s="230" t="s">
        <v>128</v>
      </c>
      <c r="L1999" s="230" t="s">
        <v>1578</v>
      </c>
      <c r="M1999" s="233">
        <v>68460.181966619712</v>
      </c>
      <c r="N1999" s="234" t="s">
        <v>8271</v>
      </c>
      <c r="O1999" s="230" t="s">
        <v>1579</v>
      </c>
      <c r="P1999" s="230" t="s">
        <v>46</v>
      </c>
      <c r="Q1999" s="233">
        <v>0</v>
      </c>
      <c r="R1999" s="234">
        <v>0</v>
      </c>
      <c r="S1999" s="235" t="s">
        <v>46</v>
      </c>
      <c r="T1999" s="236"/>
      <c r="U1999" s="237"/>
      <c r="V1999" s="238" t="s">
        <v>104</v>
      </c>
      <c r="W1999" s="236">
        <v>0</v>
      </c>
      <c r="X1999" s="237" t="s">
        <v>46</v>
      </c>
      <c r="Y1999" s="239">
        <v>0</v>
      </c>
      <c r="Z1999" s="237" t="s">
        <v>46</v>
      </c>
      <c r="AA1999" s="239">
        <v>0</v>
      </c>
      <c r="AB1999" s="240" t="s">
        <v>46</v>
      </c>
      <c r="AC1999" s="241" t="s">
        <v>46</v>
      </c>
      <c r="AD1999" s="241" t="s">
        <v>46</v>
      </c>
      <c r="AE1999" s="237"/>
      <c r="AF1999" s="237"/>
      <c r="AG1999" s="237"/>
      <c r="AH1999" s="237"/>
      <c r="AI1999" s="237" t="s">
        <v>2201</v>
      </c>
      <c r="AJ1999" s="237" t="s">
        <v>1562</v>
      </c>
      <c r="AK1999" s="237" t="s">
        <v>94</v>
      </c>
      <c r="AL1999" s="237" t="s">
        <v>111</v>
      </c>
      <c r="AM1999" s="242">
        <v>4</v>
      </c>
    </row>
    <row r="2000" spans="2:39">
      <c r="B2000" s="228" t="s">
        <v>2579</v>
      </c>
      <c r="C2000" s="229" t="s">
        <v>2580</v>
      </c>
      <c r="D2000" s="230" t="s">
        <v>46</v>
      </c>
      <c r="E2000" s="231" t="s">
        <v>38</v>
      </c>
      <c r="F2000" s="231" t="s">
        <v>97</v>
      </c>
      <c r="G2000" s="231" t="s">
        <v>35</v>
      </c>
      <c r="H2000" s="231" t="s">
        <v>7652</v>
      </c>
      <c r="I2000" s="232" t="s">
        <v>98</v>
      </c>
      <c r="J2000" s="231" t="s">
        <v>2913</v>
      </c>
      <c r="K2000" s="230" t="s">
        <v>128</v>
      </c>
      <c r="L2000" s="230" t="s">
        <v>1578</v>
      </c>
      <c r="M2000" s="233">
        <v>84632.387434529897</v>
      </c>
      <c r="N2000" s="234" t="s">
        <v>8271</v>
      </c>
      <c r="O2000" s="230" t="s">
        <v>1579</v>
      </c>
      <c r="P2000" s="230" t="s">
        <v>46</v>
      </c>
      <c r="Q2000" s="233">
        <v>0</v>
      </c>
      <c r="R2000" s="234">
        <v>0</v>
      </c>
      <c r="S2000" s="235" t="s">
        <v>46</v>
      </c>
      <c r="T2000" s="236"/>
      <c r="U2000" s="237"/>
      <c r="V2000" s="238" t="s">
        <v>104</v>
      </c>
      <c r="W2000" s="236">
        <v>0</v>
      </c>
      <c r="X2000" s="237" t="s">
        <v>46</v>
      </c>
      <c r="Y2000" s="239">
        <v>0</v>
      </c>
      <c r="Z2000" s="237" t="s">
        <v>46</v>
      </c>
      <c r="AA2000" s="239">
        <v>0</v>
      </c>
      <c r="AB2000" s="240" t="s">
        <v>46</v>
      </c>
      <c r="AC2000" s="241" t="s">
        <v>46</v>
      </c>
      <c r="AD2000" s="241" t="s">
        <v>46</v>
      </c>
      <c r="AE2000" s="237"/>
      <c r="AF2000" s="237"/>
      <c r="AG2000" s="237"/>
      <c r="AH2000" s="237"/>
      <c r="AI2000" s="237" t="s">
        <v>2201</v>
      </c>
      <c r="AJ2000" s="237" t="s">
        <v>1562</v>
      </c>
      <c r="AK2000" s="237" t="s">
        <v>94</v>
      </c>
      <c r="AL2000" s="237" t="s">
        <v>112</v>
      </c>
      <c r="AM2000" s="242">
        <v>4</v>
      </c>
    </row>
    <row r="2001" spans="2:39">
      <c r="B2001" s="228" t="s">
        <v>2581</v>
      </c>
      <c r="C2001" s="229" t="s">
        <v>2582</v>
      </c>
      <c r="D2001" s="230" t="s">
        <v>46</v>
      </c>
      <c r="E2001" s="231" t="s">
        <v>38</v>
      </c>
      <c r="F2001" s="231" t="s">
        <v>97</v>
      </c>
      <c r="G2001" s="231" t="s">
        <v>35</v>
      </c>
      <c r="H2001" s="231" t="s">
        <v>7652</v>
      </c>
      <c r="I2001" s="232" t="s">
        <v>98</v>
      </c>
      <c r="J2001" s="231" t="s">
        <v>2913</v>
      </c>
      <c r="K2001" s="230" t="s">
        <v>128</v>
      </c>
      <c r="L2001" s="230" t="s">
        <v>1578</v>
      </c>
      <c r="M2001" s="233">
        <v>84632.387434529897</v>
      </c>
      <c r="N2001" s="234" t="s">
        <v>8271</v>
      </c>
      <c r="O2001" s="230" t="s">
        <v>1579</v>
      </c>
      <c r="P2001" s="230" t="s">
        <v>46</v>
      </c>
      <c r="Q2001" s="233">
        <v>0</v>
      </c>
      <c r="R2001" s="234">
        <v>0</v>
      </c>
      <c r="S2001" s="235" t="s">
        <v>46</v>
      </c>
      <c r="T2001" s="236"/>
      <c r="U2001" s="237"/>
      <c r="V2001" s="238" t="s">
        <v>104</v>
      </c>
      <c r="W2001" s="236">
        <v>0</v>
      </c>
      <c r="X2001" s="237" t="s">
        <v>46</v>
      </c>
      <c r="Y2001" s="239">
        <v>0</v>
      </c>
      <c r="Z2001" s="237" t="s">
        <v>46</v>
      </c>
      <c r="AA2001" s="239">
        <v>0</v>
      </c>
      <c r="AB2001" s="240" t="s">
        <v>46</v>
      </c>
      <c r="AC2001" s="241" t="s">
        <v>46</v>
      </c>
      <c r="AD2001" s="241" t="s">
        <v>46</v>
      </c>
      <c r="AE2001" s="237"/>
      <c r="AF2001" s="237"/>
      <c r="AG2001" s="237"/>
      <c r="AH2001" s="237"/>
      <c r="AI2001" s="237" t="s">
        <v>2201</v>
      </c>
      <c r="AJ2001" s="237" t="s">
        <v>1562</v>
      </c>
      <c r="AK2001" s="237" t="s">
        <v>94</v>
      </c>
      <c r="AL2001" s="237" t="s">
        <v>113</v>
      </c>
      <c r="AM2001" s="242">
        <v>4</v>
      </c>
    </row>
    <row r="2002" spans="2:39">
      <c r="B2002" s="228" t="s">
        <v>2583</v>
      </c>
      <c r="C2002" s="229" t="s">
        <v>2584</v>
      </c>
      <c r="D2002" s="230" t="s">
        <v>46</v>
      </c>
      <c r="E2002" s="231" t="s">
        <v>38</v>
      </c>
      <c r="F2002" s="231" t="s">
        <v>97</v>
      </c>
      <c r="G2002" s="231" t="s">
        <v>35</v>
      </c>
      <c r="H2002" s="231" t="s">
        <v>7652</v>
      </c>
      <c r="I2002" s="232" t="s">
        <v>98</v>
      </c>
      <c r="J2002" s="231" t="s">
        <v>2913</v>
      </c>
      <c r="K2002" s="230" t="s">
        <v>128</v>
      </c>
      <c r="L2002" s="230" t="s">
        <v>1578</v>
      </c>
      <c r="M2002" s="233">
        <v>84632.387434529897</v>
      </c>
      <c r="N2002" s="234" t="s">
        <v>8271</v>
      </c>
      <c r="O2002" s="230" t="s">
        <v>1579</v>
      </c>
      <c r="P2002" s="230" t="s">
        <v>46</v>
      </c>
      <c r="Q2002" s="233">
        <v>0</v>
      </c>
      <c r="R2002" s="234">
        <v>0</v>
      </c>
      <c r="S2002" s="235" t="s">
        <v>46</v>
      </c>
      <c r="T2002" s="236"/>
      <c r="U2002" s="237"/>
      <c r="V2002" s="238" t="s">
        <v>104</v>
      </c>
      <c r="W2002" s="236">
        <v>0</v>
      </c>
      <c r="X2002" s="237" t="s">
        <v>46</v>
      </c>
      <c r="Y2002" s="239">
        <v>0</v>
      </c>
      <c r="Z2002" s="237" t="s">
        <v>46</v>
      </c>
      <c r="AA2002" s="239">
        <v>0</v>
      </c>
      <c r="AB2002" s="240" t="s">
        <v>46</v>
      </c>
      <c r="AC2002" s="241" t="s">
        <v>46</v>
      </c>
      <c r="AD2002" s="241" t="s">
        <v>46</v>
      </c>
      <c r="AE2002" s="237"/>
      <c r="AF2002" s="237"/>
      <c r="AG2002" s="237"/>
      <c r="AH2002" s="237"/>
      <c r="AI2002" s="237" t="s">
        <v>2201</v>
      </c>
      <c r="AJ2002" s="237" t="s">
        <v>1562</v>
      </c>
      <c r="AK2002" s="237" t="s">
        <v>94</v>
      </c>
      <c r="AL2002" s="237" t="s">
        <v>115</v>
      </c>
      <c r="AM2002" s="242">
        <v>4</v>
      </c>
    </row>
    <row r="2003" spans="2:39">
      <c r="B2003" s="228" t="s">
        <v>2585</v>
      </c>
      <c r="C2003" s="229" t="s">
        <v>2586</v>
      </c>
      <c r="D2003" s="230" t="s">
        <v>46</v>
      </c>
      <c r="E2003" s="231" t="s">
        <v>38</v>
      </c>
      <c r="F2003" s="231" t="s">
        <v>97</v>
      </c>
      <c r="G2003" s="231" t="s">
        <v>35</v>
      </c>
      <c r="H2003" s="231" t="s">
        <v>7652</v>
      </c>
      <c r="I2003" s="232" t="s">
        <v>98</v>
      </c>
      <c r="J2003" s="231" t="s">
        <v>2913</v>
      </c>
      <c r="K2003" s="230" t="s">
        <v>128</v>
      </c>
      <c r="L2003" s="230" t="s">
        <v>1578</v>
      </c>
      <c r="M2003" s="233">
        <v>84632.387434529897</v>
      </c>
      <c r="N2003" s="234" t="s">
        <v>8271</v>
      </c>
      <c r="O2003" s="230" t="s">
        <v>1579</v>
      </c>
      <c r="P2003" s="230" t="s">
        <v>46</v>
      </c>
      <c r="Q2003" s="233">
        <v>0</v>
      </c>
      <c r="R2003" s="234">
        <v>0</v>
      </c>
      <c r="S2003" s="235" t="s">
        <v>46</v>
      </c>
      <c r="T2003" s="236"/>
      <c r="U2003" s="237"/>
      <c r="V2003" s="238" t="s">
        <v>104</v>
      </c>
      <c r="W2003" s="236">
        <v>0</v>
      </c>
      <c r="X2003" s="237" t="s">
        <v>46</v>
      </c>
      <c r="Y2003" s="239">
        <v>0</v>
      </c>
      <c r="Z2003" s="237" t="s">
        <v>46</v>
      </c>
      <c r="AA2003" s="239">
        <v>0</v>
      </c>
      <c r="AB2003" s="240" t="s">
        <v>46</v>
      </c>
      <c r="AC2003" s="241" t="s">
        <v>46</v>
      </c>
      <c r="AD2003" s="241" t="s">
        <v>46</v>
      </c>
      <c r="AE2003" s="237"/>
      <c r="AF2003" s="237"/>
      <c r="AG2003" s="237"/>
      <c r="AH2003" s="237"/>
      <c r="AI2003" s="237" t="s">
        <v>2201</v>
      </c>
      <c r="AJ2003" s="237" t="s">
        <v>1562</v>
      </c>
      <c r="AK2003" s="237" t="s">
        <v>94</v>
      </c>
      <c r="AL2003" s="237" t="s">
        <v>167</v>
      </c>
      <c r="AM2003" s="242">
        <v>4</v>
      </c>
    </row>
    <row r="2004" spans="2:39">
      <c r="B2004" s="228" t="s">
        <v>2587</v>
      </c>
      <c r="C2004" s="229" t="s">
        <v>2588</v>
      </c>
      <c r="D2004" s="230" t="s">
        <v>46</v>
      </c>
      <c r="E2004" s="231" t="s">
        <v>38</v>
      </c>
      <c r="F2004" s="231" t="s">
        <v>97</v>
      </c>
      <c r="G2004" s="231" t="s">
        <v>35</v>
      </c>
      <c r="H2004" s="231" t="s">
        <v>7652</v>
      </c>
      <c r="I2004" s="232" t="s">
        <v>98</v>
      </c>
      <c r="J2004" s="231" t="s">
        <v>2913</v>
      </c>
      <c r="K2004" s="230" t="s">
        <v>128</v>
      </c>
      <c r="L2004" s="230" t="s">
        <v>1578</v>
      </c>
      <c r="M2004" s="233">
        <v>84632.387434529897</v>
      </c>
      <c r="N2004" s="234" t="s">
        <v>8271</v>
      </c>
      <c r="O2004" s="230" t="s">
        <v>1579</v>
      </c>
      <c r="P2004" s="230" t="s">
        <v>46</v>
      </c>
      <c r="Q2004" s="233">
        <v>0</v>
      </c>
      <c r="R2004" s="234">
        <v>0</v>
      </c>
      <c r="S2004" s="235" t="s">
        <v>46</v>
      </c>
      <c r="T2004" s="236"/>
      <c r="U2004" s="237"/>
      <c r="V2004" s="238" t="s">
        <v>104</v>
      </c>
      <c r="W2004" s="236">
        <v>0</v>
      </c>
      <c r="X2004" s="237" t="s">
        <v>46</v>
      </c>
      <c r="Y2004" s="239">
        <v>0</v>
      </c>
      <c r="Z2004" s="237" t="s">
        <v>46</v>
      </c>
      <c r="AA2004" s="239">
        <v>0</v>
      </c>
      <c r="AB2004" s="240" t="s">
        <v>46</v>
      </c>
      <c r="AC2004" s="241" t="s">
        <v>46</v>
      </c>
      <c r="AD2004" s="241" t="s">
        <v>46</v>
      </c>
      <c r="AE2004" s="237"/>
      <c r="AF2004" s="237"/>
      <c r="AG2004" s="237"/>
      <c r="AH2004" s="237"/>
      <c r="AI2004" s="237" t="s">
        <v>2201</v>
      </c>
      <c r="AJ2004" s="237" t="s">
        <v>1562</v>
      </c>
      <c r="AK2004" s="237" t="s">
        <v>94</v>
      </c>
      <c r="AL2004" s="237" t="s">
        <v>189</v>
      </c>
      <c r="AM2004" s="242">
        <v>4</v>
      </c>
    </row>
    <row r="2005" spans="2:39">
      <c r="B2005" s="228" t="s">
        <v>7963</v>
      </c>
      <c r="C2005" s="229" t="s">
        <v>7964</v>
      </c>
      <c r="D2005" s="230" t="s">
        <v>46</v>
      </c>
      <c r="E2005" s="231" t="s">
        <v>46</v>
      </c>
      <c r="F2005" s="231" t="s">
        <v>46</v>
      </c>
      <c r="G2005" s="231" t="s">
        <v>46</v>
      </c>
      <c r="H2005" s="231" t="s">
        <v>46</v>
      </c>
      <c r="I2005" s="232" t="s">
        <v>46</v>
      </c>
      <c r="J2005" s="231" t="s">
        <v>46</v>
      </c>
      <c r="K2005" s="230" t="s">
        <v>46</v>
      </c>
      <c r="L2005" s="230" t="s">
        <v>46</v>
      </c>
      <c r="M2005" s="233">
        <v>0</v>
      </c>
      <c r="N2005" s="234" t="s">
        <v>46</v>
      </c>
      <c r="O2005" s="230" t="s">
        <v>46</v>
      </c>
      <c r="P2005" s="230" t="s">
        <v>46</v>
      </c>
      <c r="Q2005" s="233">
        <v>0</v>
      </c>
      <c r="R2005" s="234">
        <v>0</v>
      </c>
      <c r="S2005" s="235" t="s">
        <v>46</v>
      </c>
      <c r="T2005" s="236"/>
      <c r="U2005" s="237"/>
      <c r="V2005" s="238" t="s">
        <v>46</v>
      </c>
      <c r="W2005" s="236">
        <v>0</v>
      </c>
      <c r="X2005" s="237" t="s">
        <v>46</v>
      </c>
      <c r="Y2005" s="239">
        <v>0</v>
      </c>
      <c r="Z2005" s="237" t="s">
        <v>46</v>
      </c>
      <c r="AA2005" s="239">
        <v>0</v>
      </c>
      <c r="AB2005" s="240" t="s">
        <v>46</v>
      </c>
      <c r="AC2005" s="241" t="s">
        <v>46</v>
      </c>
      <c r="AD2005" s="241" t="s">
        <v>46</v>
      </c>
      <c r="AE2005" s="237"/>
      <c r="AF2005" s="237"/>
      <c r="AG2005" s="237"/>
      <c r="AH2005" s="237"/>
      <c r="AI2005" s="237" t="s">
        <v>2201</v>
      </c>
      <c r="AJ2005" s="237" t="s">
        <v>1562</v>
      </c>
      <c r="AK2005" s="237" t="s">
        <v>94</v>
      </c>
      <c r="AL2005" s="237" t="s">
        <v>195</v>
      </c>
      <c r="AM2005" s="242">
        <v>4</v>
      </c>
    </row>
    <row r="2006" spans="2:39">
      <c r="B2006" s="228" t="s">
        <v>7530</v>
      </c>
      <c r="C2006" s="229" t="s">
        <v>7965</v>
      </c>
      <c r="D2006" s="230" t="s">
        <v>46</v>
      </c>
      <c r="E2006" s="231" t="s">
        <v>38</v>
      </c>
      <c r="F2006" s="231" t="s">
        <v>97</v>
      </c>
      <c r="G2006" s="231" t="s">
        <v>35</v>
      </c>
      <c r="H2006" s="231" t="s">
        <v>7652</v>
      </c>
      <c r="I2006" s="232" t="s">
        <v>98</v>
      </c>
      <c r="J2006" s="231" t="s">
        <v>2913</v>
      </c>
      <c r="K2006" s="230" t="s">
        <v>128</v>
      </c>
      <c r="L2006" s="230" t="s">
        <v>1578</v>
      </c>
      <c r="M2006" s="233">
        <v>84632.387434529897</v>
      </c>
      <c r="N2006" s="234" t="s">
        <v>8271</v>
      </c>
      <c r="O2006" s="230" t="s">
        <v>1579</v>
      </c>
      <c r="P2006" s="230" t="s">
        <v>46</v>
      </c>
      <c r="Q2006" s="233">
        <v>0</v>
      </c>
      <c r="R2006" s="234">
        <v>0</v>
      </c>
      <c r="S2006" s="235" t="s">
        <v>46</v>
      </c>
      <c r="T2006" s="236"/>
      <c r="U2006" s="237"/>
      <c r="V2006" s="238" t="s">
        <v>104</v>
      </c>
      <c r="W2006" s="236">
        <v>0</v>
      </c>
      <c r="X2006" s="237" t="s">
        <v>46</v>
      </c>
      <c r="Y2006" s="239">
        <v>0</v>
      </c>
      <c r="Z2006" s="237" t="s">
        <v>46</v>
      </c>
      <c r="AA2006" s="239">
        <v>0</v>
      </c>
      <c r="AB2006" s="240" t="s">
        <v>46</v>
      </c>
      <c r="AC2006" s="241" t="s">
        <v>46</v>
      </c>
      <c r="AD2006" s="241" t="s">
        <v>46</v>
      </c>
      <c r="AE2006" s="237"/>
      <c r="AF2006" s="237"/>
      <c r="AG2006" s="237"/>
      <c r="AH2006" s="237"/>
      <c r="AI2006" s="237" t="s">
        <v>2201</v>
      </c>
      <c r="AJ2006" s="237" t="s">
        <v>1562</v>
      </c>
      <c r="AK2006" s="237" t="s">
        <v>94</v>
      </c>
      <c r="AL2006" s="237" t="s">
        <v>198</v>
      </c>
      <c r="AM2006" s="242">
        <v>4</v>
      </c>
    </row>
    <row r="2007" spans="2:39">
      <c r="B2007" s="228" t="s">
        <v>7531</v>
      </c>
      <c r="C2007" s="229" t="s">
        <v>7966</v>
      </c>
      <c r="D2007" s="230" t="s">
        <v>46</v>
      </c>
      <c r="E2007" s="231" t="s">
        <v>38</v>
      </c>
      <c r="F2007" s="231" t="s">
        <v>97</v>
      </c>
      <c r="G2007" s="231" t="s">
        <v>35</v>
      </c>
      <c r="H2007" s="231" t="s">
        <v>7652</v>
      </c>
      <c r="I2007" s="232" t="s">
        <v>98</v>
      </c>
      <c r="J2007" s="231" t="s">
        <v>2913</v>
      </c>
      <c r="K2007" s="230" t="s">
        <v>128</v>
      </c>
      <c r="L2007" s="230" t="s">
        <v>1578</v>
      </c>
      <c r="M2007" s="233">
        <v>58079.618594957807</v>
      </c>
      <c r="N2007" s="234" t="s">
        <v>8271</v>
      </c>
      <c r="O2007" s="230" t="s">
        <v>1579</v>
      </c>
      <c r="P2007" s="230" t="s">
        <v>46</v>
      </c>
      <c r="Q2007" s="233">
        <v>0</v>
      </c>
      <c r="R2007" s="234">
        <v>0</v>
      </c>
      <c r="S2007" s="235" t="s">
        <v>46</v>
      </c>
      <c r="T2007" s="236"/>
      <c r="U2007" s="237"/>
      <c r="V2007" s="238" t="s">
        <v>104</v>
      </c>
      <c r="W2007" s="236">
        <v>0</v>
      </c>
      <c r="X2007" s="237" t="s">
        <v>46</v>
      </c>
      <c r="Y2007" s="239">
        <v>0</v>
      </c>
      <c r="Z2007" s="237" t="s">
        <v>46</v>
      </c>
      <c r="AA2007" s="239">
        <v>0</v>
      </c>
      <c r="AB2007" s="240" t="s">
        <v>46</v>
      </c>
      <c r="AC2007" s="241" t="s">
        <v>46</v>
      </c>
      <c r="AD2007" s="241" t="s">
        <v>46</v>
      </c>
      <c r="AE2007" s="237"/>
      <c r="AF2007" s="237"/>
      <c r="AG2007" s="237"/>
      <c r="AH2007" s="237"/>
      <c r="AI2007" s="237" t="s">
        <v>2201</v>
      </c>
      <c r="AJ2007" s="237" t="s">
        <v>1562</v>
      </c>
      <c r="AK2007" s="237" t="s">
        <v>94</v>
      </c>
      <c r="AL2007" s="237" t="s">
        <v>200</v>
      </c>
      <c r="AM2007" s="242">
        <v>4</v>
      </c>
    </row>
    <row r="2008" spans="2:39">
      <c r="B2008" s="228" t="s">
        <v>7532</v>
      </c>
      <c r="C2008" s="229" t="s">
        <v>7967</v>
      </c>
      <c r="D2008" s="230" t="s">
        <v>46</v>
      </c>
      <c r="E2008" s="231" t="s">
        <v>38</v>
      </c>
      <c r="F2008" s="231" t="s">
        <v>97</v>
      </c>
      <c r="G2008" s="231" t="s">
        <v>35</v>
      </c>
      <c r="H2008" s="231" t="s">
        <v>7652</v>
      </c>
      <c r="I2008" s="232" t="s">
        <v>98</v>
      </c>
      <c r="J2008" s="231" t="s">
        <v>2913</v>
      </c>
      <c r="K2008" s="230" t="s">
        <v>128</v>
      </c>
      <c r="L2008" s="230" t="s">
        <v>1578</v>
      </c>
      <c r="M2008" s="233">
        <v>58079.618594957807</v>
      </c>
      <c r="N2008" s="234" t="s">
        <v>8271</v>
      </c>
      <c r="O2008" s="230" t="s">
        <v>1579</v>
      </c>
      <c r="P2008" s="230" t="s">
        <v>46</v>
      </c>
      <c r="Q2008" s="233">
        <v>0</v>
      </c>
      <c r="R2008" s="234">
        <v>0</v>
      </c>
      <c r="S2008" s="235" t="s">
        <v>46</v>
      </c>
      <c r="T2008" s="236"/>
      <c r="U2008" s="237"/>
      <c r="V2008" s="238" t="s">
        <v>104</v>
      </c>
      <c r="W2008" s="236">
        <v>0</v>
      </c>
      <c r="X2008" s="237" t="s">
        <v>46</v>
      </c>
      <c r="Y2008" s="239">
        <v>0</v>
      </c>
      <c r="Z2008" s="237" t="s">
        <v>46</v>
      </c>
      <c r="AA2008" s="239">
        <v>0</v>
      </c>
      <c r="AB2008" s="240" t="s">
        <v>46</v>
      </c>
      <c r="AC2008" s="241" t="s">
        <v>46</v>
      </c>
      <c r="AD2008" s="241" t="s">
        <v>46</v>
      </c>
      <c r="AE2008" s="237"/>
      <c r="AF2008" s="237"/>
      <c r="AG2008" s="237"/>
      <c r="AH2008" s="237"/>
      <c r="AI2008" s="237" t="s">
        <v>2201</v>
      </c>
      <c r="AJ2008" s="237" t="s">
        <v>1562</v>
      </c>
      <c r="AK2008" s="237" t="s">
        <v>94</v>
      </c>
      <c r="AL2008" s="237" t="s">
        <v>203</v>
      </c>
      <c r="AM2008" s="242">
        <v>4</v>
      </c>
    </row>
    <row r="2009" spans="2:39">
      <c r="B2009" s="228" t="s">
        <v>7533</v>
      </c>
      <c r="C2009" s="229" t="s">
        <v>7968</v>
      </c>
      <c r="D2009" s="230" t="s">
        <v>46</v>
      </c>
      <c r="E2009" s="231" t="s">
        <v>38</v>
      </c>
      <c r="F2009" s="231" t="s">
        <v>97</v>
      </c>
      <c r="G2009" s="231" t="s">
        <v>35</v>
      </c>
      <c r="H2009" s="231" t="s">
        <v>7652</v>
      </c>
      <c r="I2009" s="232" t="s">
        <v>98</v>
      </c>
      <c r="J2009" s="231" t="s">
        <v>2913</v>
      </c>
      <c r="K2009" s="230" t="s">
        <v>128</v>
      </c>
      <c r="L2009" s="230" t="s">
        <v>1578</v>
      </c>
      <c r="M2009" s="233">
        <v>84632.387434529897</v>
      </c>
      <c r="N2009" s="234" t="s">
        <v>8271</v>
      </c>
      <c r="O2009" s="230" t="s">
        <v>1579</v>
      </c>
      <c r="P2009" s="230" t="s">
        <v>46</v>
      </c>
      <c r="Q2009" s="233">
        <v>0</v>
      </c>
      <c r="R2009" s="234">
        <v>0</v>
      </c>
      <c r="S2009" s="235" t="s">
        <v>46</v>
      </c>
      <c r="T2009" s="236"/>
      <c r="U2009" s="237"/>
      <c r="V2009" s="238" t="s">
        <v>104</v>
      </c>
      <c r="W2009" s="236">
        <v>0</v>
      </c>
      <c r="X2009" s="237" t="s">
        <v>46</v>
      </c>
      <c r="Y2009" s="239">
        <v>0</v>
      </c>
      <c r="Z2009" s="237" t="s">
        <v>46</v>
      </c>
      <c r="AA2009" s="239">
        <v>0</v>
      </c>
      <c r="AB2009" s="240" t="s">
        <v>46</v>
      </c>
      <c r="AC2009" s="241" t="s">
        <v>46</v>
      </c>
      <c r="AD2009" s="241" t="s">
        <v>46</v>
      </c>
      <c r="AE2009" s="237"/>
      <c r="AF2009" s="237"/>
      <c r="AG2009" s="237"/>
      <c r="AH2009" s="237"/>
      <c r="AI2009" s="237" t="s">
        <v>2201</v>
      </c>
      <c r="AJ2009" s="237" t="s">
        <v>1562</v>
      </c>
      <c r="AK2009" s="237" t="s">
        <v>94</v>
      </c>
      <c r="AL2009" s="237" t="s">
        <v>205</v>
      </c>
      <c r="AM2009" s="242">
        <v>4</v>
      </c>
    </row>
    <row r="2010" spans="2:39">
      <c r="B2010" s="198" t="s">
        <v>7969</v>
      </c>
      <c r="C2010" s="199" t="s">
        <v>7970</v>
      </c>
      <c r="D2010" s="200" t="s">
        <v>46</v>
      </c>
      <c r="E2010" s="201" t="s">
        <v>46</v>
      </c>
      <c r="F2010" s="201" t="s">
        <v>46</v>
      </c>
      <c r="G2010" s="201" t="s">
        <v>46</v>
      </c>
      <c r="H2010" s="201" t="s">
        <v>46</v>
      </c>
      <c r="I2010" s="202" t="s">
        <v>46</v>
      </c>
      <c r="J2010" s="201" t="s">
        <v>46</v>
      </c>
      <c r="K2010" s="200" t="s">
        <v>46</v>
      </c>
      <c r="L2010" s="200" t="s">
        <v>46</v>
      </c>
      <c r="M2010" s="203">
        <v>0</v>
      </c>
      <c r="N2010" s="204" t="s">
        <v>46</v>
      </c>
      <c r="O2010" s="200" t="s">
        <v>46</v>
      </c>
      <c r="P2010" s="200" t="s">
        <v>46</v>
      </c>
      <c r="Q2010" s="203">
        <v>0</v>
      </c>
      <c r="R2010" s="204">
        <v>0</v>
      </c>
      <c r="S2010" s="205" t="s">
        <v>46</v>
      </c>
      <c r="T2010" s="52"/>
      <c r="U2010" s="51"/>
      <c r="V2010" s="206" t="s">
        <v>46</v>
      </c>
      <c r="W2010" s="52">
        <v>0</v>
      </c>
      <c r="X2010" s="51" t="s">
        <v>46</v>
      </c>
      <c r="Y2010" s="54">
        <v>0</v>
      </c>
      <c r="Z2010" s="51" t="s">
        <v>46</v>
      </c>
      <c r="AA2010" s="54">
        <v>0</v>
      </c>
      <c r="AB2010" s="55" t="s">
        <v>46</v>
      </c>
      <c r="AC2010" s="50" t="s">
        <v>46</v>
      </c>
      <c r="AD2010" s="50" t="s">
        <v>46</v>
      </c>
      <c r="AE2010" s="51"/>
      <c r="AF2010" s="51"/>
      <c r="AG2010" s="51"/>
      <c r="AH2010" s="51"/>
      <c r="AI2010" s="51" t="s">
        <v>7969</v>
      </c>
      <c r="AJ2010" s="51" t="s">
        <v>46</v>
      </c>
      <c r="AK2010" s="51" t="s">
        <v>46</v>
      </c>
      <c r="AL2010" s="51" t="s">
        <v>46</v>
      </c>
      <c r="AM2010" s="56">
        <v>1</v>
      </c>
    </row>
    <row r="2011" spans="2:39">
      <c r="B2011" s="180" t="s">
        <v>7971</v>
      </c>
      <c r="C2011" s="181" t="s">
        <v>1382</v>
      </c>
      <c r="D2011" s="182" t="s">
        <v>46</v>
      </c>
      <c r="E2011" s="183" t="s">
        <v>46</v>
      </c>
      <c r="F2011" s="183" t="s">
        <v>46</v>
      </c>
      <c r="G2011" s="183" t="s">
        <v>46</v>
      </c>
      <c r="H2011" s="183" t="s">
        <v>46</v>
      </c>
      <c r="I2011" s="184" t="s">
        <v>46</v>
      </c>
      <c r="J2011" s="183" t="s">
        <v>46</v>
      </c>
      <c r="K2011" s="182" t="s">
        <v>46</v>
      </c>
      <c r="L2011" s="182" t="s">
        <v>46</v>
      </c>
      <c r="M2011" s="185">
        <v>0</v>
      </c>
      <c r="N2011" s="186" t="s">
        <v>46</v>
      </c>
      <c r="O2011" s="182" t="s">
        <v>46</v>
      </c>
      <c r="P2011" s="182" t="s">
        <v>46</v>
      </c>
      <c r="Q2011" s="185">
        <v>0</v>
      </c>
      <c r="R2011" s="186">
        <v>0</v>
      </c>
      <c r="S2011" s="187" t="s">
        <v>46</v>
      </c>
      <c r="T2011" s="36"/>
      <c r="U2011" s="35"/>
      <c r="V2011" s="188" t="s">
        <v>46</v>
      </c>
      <c r="W2011" s="36">
        <v>0</v>
      </c>
      <c r="X2011" s="35" t="s">
        <v>46</v>
      </c>
      <c r="Y2011" s="38">
        <v>0</v>
      </c>
      <c r="Z2011" s="35" t="s">
        <v>46</v>
      </c>
      <c r="AA2011" s="38">
        <v>0</v>
      </c>
      <c r="AB2011" s="39" t="s">
        <v>46</v>
      </c>
      <c r="AC2011" s="34" t="s">
        <v>46</v>
      </c>
      <c r="AD2011" s="34" t="s">
        <v>46</v>
      </c>
      <c r="AE2011" s="35"/>
      <c r="AF2011" s="35"/>
      <c r="AG2011" s="35"/>
      <c r="AH2011" s="35"/>
      <c r="AI2011" s="35" t="s">
        <v>7969</v>
      </c>
      <c r="AJ2011" s="35" t="s">
        <v>94</v>
      </c>
      <c r="AK2011" s="35" t="s">
        <v>46</v>
      </c>
      <c r="AL2011" s="35" t="s">
        <v>46</v>
      </c>
      <c r="AM2011" s="40">
        <v>2</v>
      </c>
    </row>
    <row r="2012" spans="2:39">
      <c r="B2012" s="189" t="s">
        <v>7972</v>
      </c>
      <c r="C2012" s="190" t="s">
        <v>1382</v>
      </c>
      <c r="D2012" s="191" t="s">
        <v>46</v>
      </c>
      <c r="E2012" s="192" t="s">
        <v>46</v>
      </c>
      <c r="F2012" s="192" t="s">
        <v>46</v>
      </c>
      <c r="G2012" s="192" t="s">
        <v>46</v>
      </c>
      <c r="H2012" s="192" t="s">
        <v>46</v>
      </c>
      <c r="I2012" s="193" t="s">
        <v>46</v>
      </c>
      <c r="J2012" s="192" t="s">
        <v>46</v>
      </c>
      <c r="K2012" s="191" t="s">
        <v>46</v>
      </c>
      <c r="L2012" s="191" t="s">
        <v>46</v>
      </c>
      <c r="M2012" s="194">
        <v>0</v>
      </c>
      <c r="N2012" s="195" t="s">
        <v>46</v>
      </c>
      <c r="O2012" s="191" t="s">
        <v>46</v>
      </c>
      <c r="P2012" s="191" t="s">
        <v>46</v>
      </c>
      <c r="Q2012" s="194">
        <v>0</v>
      </c>
      <c r="R2012" s="195">
        <v>0</v>
      </c>
      <c r="S2012" s="196" t="s">
        <v>46</v>
      </c>
      <c r="T2012" s="44"/>
      <c r="U2012" s="43"/>
      <c r="V2012" s="197" t="s">
        <v>46</v>
      </c>
      <c r="W2012" s="44">
        <v>0</v>
      </c>
      <c r="X2012" s="43" t="s">
        <v>46</v>
      </c>
      <c r="Y2012" s="46">
        <v>0</v>
      </c>
      <c r="Z2012" s="43" t="s">
        <v>46</v>
      </c>
      <c r="AA2012" s="46">
        <v>0</v>
      </c>
      <c r="AB2012" s="47" t="s">
        <v>46</v>
      </c>
      <c r="AC2012" s="42" t="s">
        <v>46</v>
      </c>
      <c r="AD2012" s="42" t="s">
        <v>46</v>
      </c>
      <c r="AE2012" s="43"/>
      <c r="AF2012" s="43"/>
      <c r="AG2012" s="43"/>
      <c r="AH2012" s="43"/>
      <c r="AI2012" s="43" t="s">
        <v>7969</v>
      </c>
      <c r="AJ2012" s="43" t="s">
        <v>94</v>
      </c>
      <c r="AK2012" s="43" t="s">
        <v>94</v>
      </c>
      <c r="AL2012" s="43" t="s">
        <v>46</v>
      </c>
      <c r="AM2012" s="48">
        <v>3</v>
      </c>
    </row>
    <row r="2013" spans="2:39">
      <c r="B2013" s="228" t="s">
        <v>7973</v>
      </c>
      <c r="C2013" s="229" t="s">
        <v>105</v>
      </c>
      <c r="D2013" s="230" t="s">
        <v>46</v>
      </c>
      <c r="E2013" s="231" t="s">
        <v>38</v>
      </c>
      <c r="F2013" s="231" t="s">
        <v>97</v>
      </c>
      <c r="G2013" s="231" t="s">
        <v>35</v>
      </c>
      <c r="H2013" s="231" t="s">
        <v>7652</v>
      </c>
      <c r="I2013" s="232" t="s">
        <v>98</v>
      </c>
      <c r="J2013" s="231" t="s">
        <v>106</v>
      </c>
      <c r="K2013" s="230" t="s">
        <v>154</v>
      </c>
      <c r="L2013" s="230" t="s">
        <v>1578</v>
      </c>
      <c r="M2013" s="233">
        <v>3.73</v>
      </c>
      <c r="N2013" s="234" t="s">
        <v>7679</v>
      </c>
      <c r="O2013" s="230" t="s">
        <v>1579</v>
      </c>
      <c r="P2013" s="230" t="s">
        <v>46</v>
      </c>
      <c r="Q2013" s="233">
        <v>0</v>
      </c>
      <c r="R2013" s="234">
        <v>0</v>
      </c>
      <c r="S2013" s="235" t="s">
        <v>46</v>
      </c>
      <c r="T2013" s="236"/>
      <c r="U2013" s="237"/>
      <c r="V2013" s="238" t="s">
        <v>104</v>
      </c>
      <c r="W2013" s="236">
        <v>0</v>
      </c>
      <c r="X2013" s="237" t="s">
        <v>46</v>
      </c>
      <c r="Y2013" s="239">
        <v>0</v>
      </c>
      <c r="Z2013" s="237" t="s">
        <v>46</v>
      </c>
      <c r="AA2013" s="239">
        <v>0</v>
      </c>
      <c r="AB2013" s="240" t="s">
        <v>46</v>
      </c>
      <c r="AC2013" s="241" t="s">
        <v>46</v>
      </c>
      <c r="AD2013" s="241" t="s">
        <v>46</v>
      </c>
      <c r="AE2013" s="237"/>
      <c r="AF2013" s="237"/>
      <c r="AG2013" s="237"/>
      <c r="AH2013" s="237"/>
      <c r="AI2013" s="237" t="s">
        <v>7969</v>
      </c>
      <c r="AJ2013" s="237" t="s">
        <v>94</v>
      </c>
      <c r="AK2013" s="237" t="s">
        <v>94</v>
      </c>
      <c r="AL2013" s="237" t="s">
        <v>109</v>
      </c>
      <c r="AM2013" s="242">
        <v>4</v>
      </c>
    </row>
    <row r="2014" spans="2:39">
      <c r="B2014" s="228" t="s">
        <v>7974</v>
      </c>
      <c r="C2014" s="229" t="s">
        <v>1392</v>
      </c>
      <c r="D2014" s="230" t="s">
        <v>46</v>
      </c>
      <c r="E2014" s="231" t="s">
        <v>38</v>
      </c>
      <c r="F2014" s="231" t="s">
        <v>97</v>
      </c>
      <c r="G2014" s="231" t="s">
        <v>35</v>
      </c>
      <c r="H2014" s="231" t="s">
        <v>7652</v>
      </c>
      <c r="I2014" s="232" t="s">
        <v>98</v>
      </c>
      <c r="J2014" s="231" t="s">
        <v>44</v>
      </c>
      <c r="K2014" s="230" t="s">
        <v>114</v>
      </c>
      <c r="L2014" s="230" t="s">
        <v>1578</v>
      </c>
      <c r="M2014" s="233">
        <v>36.5</v>
      </c>
      <c r="N2014" s="234" t="s">
        <v>7679</v>
      </c>
      <c r="O2014" s="230" t="s">
        <v>1579</v>
      </c>
      <c r="P2014" s="230" t="s">
        <v>46</v>
      </c>
      <c r="Q2014" s="233">
        <v>0</v>
      </c>
      <c r="R2014" s="234">
        <v>0</v>
      </c>
      <c r="S2014" s="235" t="s">
        <v>46</v>
      </c>
      <c r="T2014" s="236"/>
      <c r="U2014" s="237"/>
      <c r="V2014" s="238" t="s">
        <v>104</v>
      </c>
      <c r="W2014" s="236">
        <v>0</v>
      </c>
      <c r="X2014" s="237" t="s">
        <v>46</v>
      </c>
      <c r="Y2014" s="239">
        <v>0</v>
      </c>
      <c r="Z2014" s="237" t="s">
        <v>46</v>
      </c>
      <c r="AA2014" s="239">
        <v>0</v>
      </c>
      <c r="AB2014" s="240" t="s">
        <v>46</v>
      </c>
      <c r="AC2014" s="241" t="s">
        <v>46</v>
      </c>
      <c r="AD2014" s="241" t="s">
        <v>46</v>
      </c>
      <c r="AE2014" s="237"/>
      <c r="AF2014" s="237"/>
      <c r="AG2014" s="237"/>
      <c r="AH2014" s="237"/>
      <c r="AI2014" s="237" t="s">
        <v>7969</v>
      </c>
      <c r="AJ2014" s="237" t="s">
        <v>94</v>
      </c>
      <c r="AK2014" s="237" t="s">
        <v>94</v>
      </c>
      <c r="AL2014" s="237" t="s">
        <v>115</v>
      </c>
      <c r="AM2014" s="242">
        <v>4</v>
      </c>
    </row>
    <row r="2015" spans="2:39">
      <c r="B2015" s="189" t="s">
        <v>8422</v>
      </c>
      <c r="C2015" s="190" t="s">
        <v>6692</v>
      </c>
      <c r="D2015" s="191" t="s">
        <v>46</v>
      </c>
      <c r="E2015" s="192" t="s">
        <v>46</v>
      </c>
      <c r="F2015" s="192" t="s">
        <v>46</v>
      </c>
      <c r="G2015" s="192" t="s">
        <v>46</v>
      </c>
      <c r="H2015" s="192" t="s">
        <v>46</v>
      </c>
      <c r="I2015" s="193" t="s">
        <v>46</v>
      </c>
      <c r="J2015" s="192" t="s">
        <v>46</v>
      </c>
      <c r="K2015" s="191" t="s">
        <v>46</v>
      </c>
      <c r="L2015" s="191" t="s">
        <v>46</v>
      </c>
      <c r="M2015" s="194">
        <v>0</v>
      </c>
      <c r="N2015" s="195" t="s">
        <v>46</v>
      </c>
      <c r="O2015" s="191" t="s">
        <v>46</v>
      </c>
      <c r="P2015" s="191" t="s">
        <v>46</v>
      </c>
      <c r="Q2015" s="194">
        <v>0</v>
      </c>
      <c r="R2015" s="195">
        <v>0</v>
      </c>
      <c r="S2015" s="196" t="s">
        <v>46</v>
      </c>
      <c r="T2015" s="44"/>
      <c r="U2015" s="43"/>
      <c r="V2015" s="197" t="s">
        <v>46</v>
      </c>
      <c r="W2015" s="44">
        <v>0</v>
      </c>
      <c r="X2015" s="43" t="s">
        <v>46</v>
      </c>
      <c r="Y2015" s="46">
        <v>0</v>
      </c>
      <c r="Z2015" s="43" t="s">
        <v>46</v>
      </c>
      <c r="AA2015" s="46">
        <v>0</v>
      </c>
      <c r="AB2015" s="47" t="s">
        <v>46</v>
      </c>
      <c r="AC2015" s="42" t="s">
        <v>46</v>
      </c>
      <c r="AD2015" s="42" t="s">
        <v>46</v>
      </c>
      <c r="AE2015" s="43"/>
      <c r="AF2015" s="43"/>
      <c r="AG2015" s="43"/>
      <c r="AH2015" s="43"/>
      <c r="AI2015" s="43" t="s">
        <v>7969</v>
      </c>
      <c r="AJ2015" s="43" t="s">
        <v>94</v>
      </c>
      <c r="AK2015" s="43" t="s">
        <v>96</v>
      </c>
      <c r="AL2015" s="43" t="s">
        <v>46</v>
      </c>
      <c r="AM2015" s="48">
        <v>3</v>
      </c>
    </row>
    <row r="2016" spans="2:39">
      <c r="B2016" s="228" t="s">
        <v>8423</v>
      </c>
      <c r="C2016" s="229" t="s">
        <v>6700</v>
      </c>
      <c r="D2016" s="230" t="s">
        <v>46</v>
      </c>
      <c r="E2016" s="231" t="s">
        <v>46</v>
      </c>
      <c r="F2016" s="231" t="s">
        <v>46</v>
      </c>
      <c r="G2016" s="231" t="s">
        <v>46</v>
      </c>
      <c r="H2016" s="231" t="s">
        <v>46</v>
      </c>
      <c r="I2016" s="232" t="s">
        <v>46</v>
      </c>
      <c r="J2016" s="231" t="s">
        <v>46</v>
      </c>
      <c r="K2016" s="230" t="s">
        <v>46</v>
      </c>
      <c r="L2016" s="230" t="s">
        <v>46</v>
      </c>
      <c r="M2016" s="233">
        <v>0</v>
      </c>
      <c r="N2016" s="234" t="s">
        <v>46</v>
      </c>
      <c r="O2016" s="230" t="s">
        <v>46</v>
      </c>
      <c r="P2016" s="230" t="s">
        <v>46</v>
      </c>
      <c r="Q2016" s="233">
        <v>0</v>
      </c>
      <c r="R2016" s="234">
        <v>0</v>
      </c>
      <c r="S2016" s="235" t="s">
        <v>46</v>
      </c>
      <c r="T2016" s="236"/>
      <c r="U2016" s="237"/>
      <c r="V2016" s="238" t="s">
        <v>46</v>
      </c>
      <c r="W2016" s="236">
        <v>0</v>
      </c>
      <c r="X2016" s="237" t="s">
        <v>46</v>
      </c>
      <c r="Y2016" s="239">
        <v>0</v>
      </c>
      <c r="Z2016" s="237" t="s">
        <v>46</v>
      </c>
      <c r="AA2016" s="239">
        <v>0</v>
      </c>
      <c r="AB2016" s="240" t="s">
        <v>46</v>
      </c>
      <c r="AC2016" s="241" t="s">
        <v>46</v>
      </c>
      <c r="AD2016" s="241" t="s">
        <v>46</v>
      </c>
      <c r="AE2016" s="237"/>
      <c r="AF2016" s="237"/>
      <c r="AG2016" s="237"/>
      <c r="AH2016" s="237"/>
      <c r="AI2016" s="237" t="s">
        <v>7969</v>
      </c>
      <c r="AJ2016" s="237" t="s">
        <v>94</v>
      </c>
      <c r="AK2016" s="237" t="s">
        <v>96</v>
      </c>
      <c r="AL2016" s="237" t="s">
        <v>35</v>
      </c>
      <c r="AM2016" s="242">
        <v>4</v>
      </c>
    </row>
    <row r="2017" spans="2:39">
      <c r="B2017" s="180" t="s">
        <v>8424</v>
      </c>
      <c r="C2017" s="181" t="s">
        <v>1461</v>
      </c>
      <c r="D2017" s="182" t="s">
        <v>46</v>
      </c>
      <c r="E2017" s="183" t="s">
        <v>46</v>
      </c>
      <c r="F2017" s="183" t="s">
        <v>46</v>
      </c>
      <c r="G2017" s="183" t="s">
        <v>46</v>
      </c>
      <c r="H2017" s="183" t="s">
        <v>46</v>
      </c>
      <c r="I2017" s="184" t="s">
        <v>46</v>
      </c>
      <c r="J2017" s="183" t="s">
        <v>46</v>
      </c>
      <c r="K2017" s="182" t="s">
        <v>46</v>
      </c>
      <c r="L2017" s="182" t="s">
        <v>46</v>
      </c>
      <c r="M2017" s="185">
        <v>0</v>
      </c>
      <c r="N2017" s="186" t="s">
        <v>46</v>
      </c>
      <c r="O2017" s="182" t="s">
        <v>46</v>
      </c>
      <c r="P2017" s="182" t="s">
        <v>46</v>
      </c>
      <c r="Q2017" s="185">
        <v>0</v>
      </c>
      <c r="R2017" s="186">
        <v>0</v>
      </c>
      <c r="S2017" s="187" t="s">
        <v>46</v>
      </c>
      <c r="T2017" s="36"/>
      <c r="U2017" s="35"/>
      <c r="V2017" s="188" t="s">
        <v>46</v>
      </c>
      <c r="W2017" s="36">
        <v>0</v>
      </c>
      <c r="X2017" s="35" t="s">
        <v>46</v>
      </c>
      <c r="Y2017" s="38">
        <v>0</v>
      </c>
      <c r="Z2017" s="35" t="s">
        <v>46</v>
      </c>
      <c r="AA2017" s="38">
        <v>0</v>
      </c>
      <c r="AB2017" s="39" t="s">
        <v>46</v>
      </c>
      <c r="AC2017" s="34" t="s">
        <v>46</v>
      </c>
      <c r="AD2017" s="34" t="s">
        <v>46</v>
      </c>
      <c r="AE2017" s="35"/>
      <c r="AF2017" s="35"/>
      <c r="AG2017" s="35"/>
      <c r="AH2017" s="35"/>
      <c r="AI2017" s="35" t="s">
        <v>7969</v>
      </c>
      <c r="AJ2017" s="35" t="s">
        <v>450</v>
      </c>
      <c r="AK2017" s="35" t="s">
        <v>46</v>
      </c>
      <c r="AL2017" s="35" t="s">
        <v>46</v>
      </c>
      <c r="AM2017" s="40">
        <v>2</v>
      </c>
    </row>
    <row r="2018" spans="2:39">
      <c r="B2018" s="180" t="s">
        <v>8425</v>
      </c>
      <c r="C2018" s="181" t="s">
        <v>7709</v>
      </c>
      <c r="D2018" s="182" t="s">
        <v>46</v>
      </c>
      <c r="E2018" s="183" t="s">
        <v>46</v>
      </c>
      <c r="F2018" s="183" t="s">
        <v>46</v>
      </c>
      <c r="G2018" s="183" t="s">
        <v>46</v>
      </c>
      <c r="H2018" s="183" t="s">
        <v>46</v>
      </c>
      <c r="I2018" s="184" t="s">
        <v>46</v>
      </c>
      <c r="J2018" s="183" t="s">
        <v>46</v>
      </c>
      <c r="K2018" s="182" t="s">
        <v>46</v>
      </c>
      <c r="L2018" s="182" t="s">
        <v>46</v>
      </c>
      <c r="M2018" s="185">
        <v>0</v>
      </c>
      <c r="N2018" s="186" t="s">
        <v>46</v>
      </c>
      <c r="O2018" s="182" t="s">
        <v>46</v>
      </c>
      <c r="P2018" s="182" t="s">
        <v>46</v>
      </c>
      <c r="Q2018" s="185">
        <v>0</v>
      </c>
      <c r="R2018" s="186">
        <v>0</v>
      </c>
      <c r="S2018" s="187" t="s">
        <v>46</v>
      </c>
      <c r="T2018" s="36"/>
      <c r="U2018" s="35"/>
      <c r="V2018" s="188" t="s">
        <v>46</v>
      </c>
      <c r="W2018" s="36">
        <v>0</v>
      </c>
      <c r="X2018" s="35" t="s">
        <v>46</v>
      </c>
      <c r="Y2018" s="38">
        <v>0</v>
      </c>
      <c r="Z2018" s="35" t="s">
        <v>46</v>
      </c>
      <c r="AA2018" s="38">
        <v>0</v>
      </c>
      <c r="AB2018" s="39" t="s">
        <v>46</v>
      </c>
      <c r="AC2018" s="34" t="s">
        <v>46</v>
      </c>
      <c r="AD2018" s="34" t="s">
        <v>46</v>
      </c>
      <c r="AE2018" s="35"/>
      <c r="AF2018" s="35"/>
      <c r="AG2018" s="35"/>
      <c r="AH2018" s="35"/>
      <c r="AI2018" s="35" t="s">
        <v>7969</v>
      </c>
      <c r="AJ2018" s="35" t="s">
        <v>486</v>
      </c>
      <c r="AK2018" s="35" t="s">
        <v>46</v>
      </c>
      <c r="AL2018" s="35" t="s">
        <v>46</v>
      </c>
      <c r="AM2018" s="40">
        <v>2</v>
      </c>
    </row>
    <row r="2019" spans="2:39">
      <c r="B2019" s="189" t="s">
        <v>8426</v>
      </c>
      <c r="C2019" s="190" t="s">
        <v>7709</v>
      </c>
      <c r="D2019" s="191" t="s">
        <v>46</v>
      </c>
      <c r="E2019" s="192" t="s">
        <v>46</v>
      </c>
      <c r="F2019" s="192" t="s">
        <v>46</v>
      </c>
      <c r="G2019" s="192" t="s">
        <v>46</v>
      </c>
      <c r="H2019" s="192" t="s">
        <v>46</v>
      </c>
      <c r="I2019" s="193" t="s">
        <v>46</v>
      </c>
      <c r="J2019" s="192" t="s">
        <v>46</v>
      </c>
      <c r="K2019" s="191" t="s">
        <v>46</v>
      </c>
      <c r="L2019" s="191" t="s">
        <v>46</v>
      </c>
      <c r="M2019" s="194">
        <v>0</v>
      </c>
      <c r="N2019" s="195" t="s">
        <v>46</v>
      </c>
      <c r="O2019" s="191" t="s">
        <v>46</v>
      </c>
      <c r="P2019" s="191" t="s">
        <v>46</v>
      </c>
      <c r="Q2019" s="194">
        <v>0</v>
      </c>
      <c r="R2019" s="195">
        <v>0</v>
      </c>
      <c r="S2019" s="196" t="s">
        <v>46</v>
      </c>
      <c r="T2019" s="44"/>
      <c r="U2019" s="43"/>
      <c r="V2019" s="197" t="s">
        <v>46</v>
      </c>
      <c r="W2019" s="44">
        <v>0</v>
      </c>
      <c r="X2019" s="43" t="s">
        <v>46</v>
      </c>
      <c r="Y2019" s="46">
        <v>0</v>
      </c>
      <c r="Z2019" s="43" t="s">
        <v>46</v>
      </c>
      <c r="AA2019" s="46">
        <v>0</v>
      </c>
      <c r="AB2019" s="47" t="s">
        <v>46</v>
      </c>
      <c r="AC2019" s="42" t="s">
        <v>46</v>
      </c>
      <c r="AD2019" s="42" t="s">
        <v>46</v>
      </c>
      <c r="AE2019" s="43"/>
      <c r="AF2019" s="43"/>
      <c r="AG2019" s="43"/>
      <c r="AH2019" s="43"/>
      <c r="AI2019" s="43" t="s">
        <v>7969</v>
      </c>
      <c r="AJ2019" s="43" t="s">
        <v>486</v>
      </c>
      <c r="AK2019" s="43" t="s">
        <v>94</v>
      </c>
      <c r="AL2019" s="43" t="s">
        <v>46</v>
      </c>
      <c r="AM2019" s="48">
        <v>3</v>
      </c>
    </row>
    <row r="2020" spans="2:39">
      <c r="B2020" s="228" t="s">
        <v>8427</v>
      </c>
      <c r="C2020" s="229" t="s">
        <v>7712</v>
      </c>
      <c r="D2020" s="230" t="s">
        <v>46</v>
      </c>
      <c r="E2020" s="231" t="s">
        <v>46</v>
      </c>
      <c r="F2020" s="231" t="s">
        <v>46</v>
      </c>
      <c r="G2020" s="231" t="s">
        <v>46</v>
      </c>
      <c r="H2020" s="231" t="s">
        <v>46</v>
      </c>
      <c r="I2020" s="232" t="s">
        <v>46</v>
      </c>
      <c r="J2020" s="231" t="s">
        <v>46</v>
      </c>
      <c r="K2020" s="230" t="s">
        <v>46</v>
      </c>
      <c r="L2020" s="230" t="s">
        <v>46</v>
      </c>
      <c r="M2020" s="233">
        <v>0</v>
      </c>
      <c r="N2020" s="234" t="s">
        <v>46</v>
      </c>
      <c r="O2020" s="230" t="s">
        <v>46</v>
      </c>
      <c r="P2020" s="230" t="s">
        <v>46</v>
      </c>
      <c r="Q2020" s="233">
        <v>0</v>
      </c>
      <c r="R2020" s="234">
        <v>0</v>
      </c>
      <c r="S2020" s="235" t="s">
        <v>46</v>
      </c>
      <c r="T2020" s="236"/>
      <c r="U2020" s="237"/>
      <c r="V2020" s="238" t="s">
        <v>46</v>
      </c>
      <c r="W2020" s="236">
        <v>0</v>
      </c>
      <c r="X2020" s="237" t="s">
        <v>46</v>
      </c>
      <c r="Y2020" s="239">
        <v>0</v>
      </c>
      <c r="Z2020" s="237" t="s">
        <v>46</v>
      </c>
      <c r="AA2020" s="239">
        <v>0</v>
      </c>
      <c r="AB2020" s="240" t="s">
        <v>46</v>
      </c>
      <c r="AC2020" s="241" t="s">
        <v>46</v>
      </c>
      <c r="AD2020" s="241" t="s">
        <v>46</v>
      </c>
      <c r="AE2020" s="237"/>
      <c r="AF2020" s="237"/>
      <c r="AG2020" s="237"/>
      <c r="AH2020" s="237"/>
      <c r="AI2020" s="237" t="s">
        <v>7969</v>
      </c>
      <c r="AJ2020" s="237" t="s">
        <v>486</v>
      </c>
      <c r="AK2020" s="237" t="s">
        <v>94</v>
      </c>
      <c r="AL2020" s="237" t="s">
        <v>35</v>
      </c>
      <c r="AM2020" s="242">
        <v>4</v>
      </c>
    </row>
    <row r="2021" spans="2:39">
      <c r="B2021" s="180" t="s">
        <v>7975</v>
      </c>
      <c r="C2021" s="181" t="s">
        <v>7976</v>
      </c>
      <c r="D2021" s="182" t="s">
        <v>46</v>
      </c>
      <c r="E2021" s="183" t="s">
        <v>46</v>
      </c>
      <c r="F2021" s="183" t="s">
        <v>46</v>
      </c>
      <c r="G2021" s="183" t="s">
        <v>46</v>
      </c>
      <c r="H2021" s="183" t="s">
        <v>46</v>
      </c>
      <c r="I2021" s="184" t="s">
        <v>46</v>
      </c>
      <c r="J2021" s="183" t="s">
        <v>46</v>
      </c>
      <c r="K2021" s="182" t="s">
        <v>46</v>
      </c>
      <c r="L2021" s="182" t="s">
        <v>46</v>
      </c>
      <c r="M2021" s="185">
        <v>0</v>
      </c>
      <c r="N2021" s="186" t="s">
        <v>46</v>
      </c>
      <c r="O2021" s="182" t="s">
        <v>46</v>
      </c>
      <c r="P2021" s="182" t="s">
        <v>46</v>
      </c>
      <c r="Q2021" s="185">
        <v>0</v>
      </c>
      <c r="R2021" s="186">
        <v>0</v>
      </c>
      <c r="S2021" s="187" t="s">
        <v>46</v>
      </c>
      <c r="T2021" s="36"/>
      <c r="U2021" s="35"/>
      <c r="V2021" s="188" t="s">
        <v>46</v>
      </c>
      <c r="W2021" s="36">
        <v>0</v>
      </c>
      <c r="X2021" s="35" t="s">
        <v>46</v>
      </c>
      <c r="Y2021" s="38">
        <v>0</v>
      </c>
      <c r="Z2021" s="35" t="s">
        <v>46</v>
      </c>
      <c r="AA2021" s="38">
        <v>0</v>
      </c>
      <c r="AB2021" s="39" t="s">
        <v>46</v>
      </c>
      <c r="AC2021" s="34" t="s">
        <v>46</v>
      </c>
      <c r="AD2021" s="34" t="s">
        <v>46</v>
      </c>
      <c r="AE2021" s="35"/>
      <c r="AF2021" s="35"/>
      <c r="AG2021" s="35"/>
      <c r="AH2021" s="35"/>
      <c r="AI2021" s="35" t="s">
        <v>7969</v>
      </c>
      <c r="AJ2021" s="35" t="s">
        <v>1307</v>
      </c>
      <c r="AK2021" s="35" t="s">
        <v>46</v>
      </c>
      <c r="AL2021" s="35" t="s">
        <v>46</v>
      </c>
      <c r="AM2021" s="40">
        <v>2</v>
      </c>
    </row>
    <row r="2022" spans="2:39">
      <c r="B2022" s="189" t="s">
        <v>7977</v>
      </c>
      <c r="C2022" s="190" t="s">
        <v>6940</v>
      </c>
      <c r="D2022" s="191" t="s">
        <v>46</v>
      </c>
      <c r="E2022" s="192" t="s">
        <v>46</v>
      </c>
      <c r="F2022" s="192" t="s">
        <v>46</v>
      </c>
      <c r="G2022" s="192" t="s">
        <v>46</v>
      </c>
      <c r="H2022" s="192" t="s">
        <v>46</v>
      </c>
      <c r="I2022" s="193" t="s">
        <v>46</v>
      </c>
      <c r="J2022" s="192" t="s">
        <v>46</v>
      </c>
      <c r="K2022" s="191" t="s">
        <v>46</v>
      </c>
      <c r="L2022" s="191" t="s">
        <v>46</v>
      </c>
      <c r="M2022" s="194">
        <v>0</v>
      </c>
      <c r="N2022" s="195" t="s">
        <v>46</v>
      </c>
      <c r="O2022" s="191" t="s">
        <v>46</v>
      </c>
      <c r="P2022" s="191" t="s">
        <v>46</v>
      </c>
      <c r="Q2022" s="194">
        <v>0</v>
      </c>
      <c r="R2022" s="195">
        <v>0</v>
      </c>
      <c r="S2022" s="196" t="s">
        <v>46</v>
      </c>
      <c r="T2022" s="44"/>
      <c r="U2022" s="43"/>
      <c r="V2022" s="197" t="s">
        <v>46</v>
      </c>
      <c r="W2022" s="44">
        <v>0</v>
      </c>
      <c r="X2022" s="43" t="s">
        <v>46</v>
      </c>
      <c r="Y2022" s="46">
        <v>0</v>
      </c>
      <c r="Z2022" s="43" t="s">
        <v>46</v>
      </c>
      <c r="AA2022" s="46">
        <v>0</v>
      </c>
      <c r="AB2022" s="47" t="s">
        <v>46</v>
      </c>
      <c r="AC2022" s="42" t="s">
        <v>46</v>
      </c>
      <c r="AD2022" s="42" t="s">
        <v>46</v>
      </c>
      <c r="AE2022" s="43"/>
      <c r="AF2022" s="43"/>
      <c r="AG2022" s="43"/>
      <c r="AH2022" s="43"/>
      <c r="AI2022" s="43" t="s">
        <v>7969</v>
      </c>
      <c r="AJ2022" s="43" t="s">
        <v>1307</v>
      </c>
      <c r="AK2022" s="43" t="s">
        <v>94</v>
      </c>
      <c r="AL2022" s="43" t="s">
        <v>46</v>
      </c>
      <c r="AM2022" s="48">
        <v>3</v>
      </c>
    </row>
    <row r="2023" spans="2:39">
      <c r="B2023" s="228" t="s">
        <v>7978</v>
      </c>
      <c r="C2023" s="229" t="s">
        <v>7979</v>
      </c>
      <c r="D2023" s="230" t="s">
        <v>46</v>
      </c>
      <c r="E2023" s="231" t="s">
        <v>46</v>
      </c>
      <c r="F2023" s="231" t="s">
        <v>46</v>
      </c>
      <c r="G2023" s="231" t="s">
        <v>46</v>
      </c>
      <c r="H2023" s="231" t="s">
        <v>46</v>
      </c>
      <c r="I2023" s="232" t="s">
        <v>46</v>
      </c>
      <c r="J2023" s="231" t="s">
        <v>46</v>
      </c>
      <c r="K2023" s="230" t="s">
        <v>46</v>
      </c>
      <c r="L2023" s="230" t="s">
        <v>46</v>
      </c>
      <c r="M2023" s="233">
        <v>0</v>
      </c>
      <c r="N2023" s="234" t="s">
        <v>46</v>
      </c>
      <c r="O2023" s="230" t="s">
        <v>46</v>
      </c>
      <c r="P2023" s="230" t="s">
        <v>46</v>
      </c>
      <c r="Q2023" s="233">
        <v>0</v>
      </c>
      <c r="R2023" s="234">
        <v>0</v>
      </c>
      <c r="S2023" s="235" t="s">
        <v>46</v>
      </c>
      <c r="T2023" s="236"/>
      <c r="U2023" s="237"/>
      <c r="V2023" s="238" t="s">
        <v>46</v>
      </c>
      <c r="W2023" s="236">
        <v>0</v>
      </c>
      <c r="X2023" s="237" t="s">
        <v>46</v>
      </c>
      <c r="Y2023" s="239">
        <v>0</v>
      </c>
      <c r="Z2023" s="237" t="s">
        <v>46</v>
      </c>
      <c r="AA2023" s="239">
        <v>0</v>
      </c>
      <c r="AB2023" s="240" t="s">
        <v>46</v>
      </c>
      <c r="AC2023" s="241" t="s">
        <v>46</v>
      </c>
      <c r="AD2023" s="241" t="s">
        <v>46</v>
      </c>
      <c r="AE2023" s="237"/>
      <c r="AF2023" s="237"/>
      <c r="AG2023" s="237"/>
      <c r="AH2023" s="237"/>
      <c r="AI2023" s="237" t="s">
        <v>7969</v>
      </c>
      <c r="AJ2023" s="237" t="s">
        <v>1307</v>
      </c>
      <c r="AK2023" s="237" t="s">
        <v>94</v>
      </c>
      <c r="AL2023" s="237" t="s">
        <v>35</v>
      </c>
      <c r="AM2023" s="242">
        <v>4</v>
      </c>
    </row>
    <row r="2024" spans="2:39">
      <c r="B2024" s="189" t="s">
        <v>8428</v>
      </c>
      <c r="C2024" s="190" t="s">
        <v>8429</v>
      </c>
      <c r="D2024" s="191" t="s">
        <v>46</v>
      </c>
      <c r="E2024" s="192" t="s">
        <v>46</v>
      </c>
      <c r="F2024" s="192" t="s">
        <v>46</v>
      </c>
      <c r="G2024" s="192" t="s">
        <v>46</v>
      </c>
      <c r="H2024" s="192" t="s">
        <v>46</v>
      </c>
      <c r="I2024" s="193" t="s">
        <v>46</v>
      </c>
      <c r="J2024" s="192" t="s">
        <v>46</v>
      </c>
      <c r="K2024" s="191" t="s">
        <v>46</v>
      </c>
      <c r="L2024" s="191" t="s">
        <v>46</v>
      </c>
      <c r="M2024" s="194">
        <v>0</v>
      </c>
      <c r="N2024" s="195" t="s">
        <v>46</v>
      </c>
      <c r="O2024" s="191" t="s">
        <v>46</v>
      </c>
      <c r="P2024" s="191" t="s">
        <v>46</v>
      </c>
      <c r="Q2024" s="194">
        <v>0</v>
      </c>
      <c r="R2024" s="195">
        <v>0</v>
      </c>
      <c r="S2024" s="196" t="s">
        <v>46</v>
      </c>
      <c r="T2024" s="44"/>
      <c r="U2024" s="43"/>
      <c r="V2024" s="197" t="s">
        <v>46</v>
      </c>
      <c r="W2024" s="44">
        <v>0</v>
      </c>
      <c r="X2024" s="43" t="s">
        <v>46</v>
      </c>
      <c r="Y2024" s="46">
        <v>0</v>
      </c>
      <c r="Z2024" s="43" t="s">
        <v>46</v>
      </c>
      <c r="AA2024" s="46">
        <v>0</v>
      </c>
      <c r="AB2024" s="47" t="s">
        <v>46</v>
      </c>
      <c r="AC2024" s="42" t="s">
        <v>46</v>
      </c>
      <c r="AD2024" s="42" t="s">
        <v>46</v>
      </c>
      <c r="AE2024" s="43"/>
      <c r="AF2024" s="43"/>
      <c r="AG2024" s="43"/>
      <c r="AH2024" s="43"/>
      <c r="AI2024" s="43" t="s">
        <v>7969</v>
      </c>
      <c r="AJ2024" s="43" t="s">
        <v>1307</v>
      </c>
      <c r="AK2024" s="43" t="s">
        <v>212</v>
      </c>
      <c r="AL2024" s="43" t="s">
        <v>46</v>
      </c>
      <c r="AM2024" s="48">
        <v>3</v>
      </c>
    </row>
    <row r="2025" spans="2:39">
      <c r="B2025" s="228" t="s">
        <v>8430</v>
      </c>
      <c r="C2025" s="229" t="s">
        <v>8431</v>
      </c>
      <c r="D2025" s="230" t="s">
        <v>46</v>
      </c>
      <c r="E2025" s="231" t="s">
        <v>46</v>
      </c>
      <c r="F2025" s="231" t="s">
        <v>46</v>
      </c>
      <c r="G2025" s="231" t="s">
        <v>46</v>
      </c>
      <c r="H2025" s="231" t="s">
        <v>46</v>
      </c>
      <c r="I2025" s="232" t="s">
        <v>46</v>
      </c>
      <c r="J2025" s="231" t="s">
        <v>46</v>
      </c>
      <c r="K2025" s="230" t="s">
        <v>46</v>
      </c>
      <c r="L2025" s="230" t="s">
        <v>46</v>
      </c>
      <c r="M2025" s="233">
        <v>0</v>
      </c>
      <c r="N2025" s="234" t="s">
        <v>46</v>
      </c>
      <c r="O2025" s="230" t="s">
        <v>46</v>
      </c>
      <c r="P2025" s="230" t="s">
        <v>46</v>
      </c>
      <c r="Q2025" s="233">
        <v>0</v>
      </c>
      <c r="R2025" s="234">
        <v>0</v>
      </c>
      <c r="S2025" s="235" t="s">
        <v>46</v>
      </c>
      <c r="T2025" s="236"/>
      <c r="U2025" s="237"/>
      <c r="V2025" s="238" t="s">
        <v>46</v>
      </c>
      <c r="W2025" s="236">
        <v>0</v>
      </c>
      <c r="X2025" s="237" t="s">
        <v>46</v>
      </c>
      <c r="Y2025" s="239">
        <v>0</v>
      </c>
      <c r="Z2025" s="237" t="s">
        <v>46</v>
      </c>
      <c r="AA2025" s="239">
        <v>0</v>
      </c>
      <c r="AB2025" s="240" t="s">
        <v>46</v>
      </c>
      <c r="AC2025" s="241" t="s">
        <v>46</v>
      </c>
      <c r="AD2025" s="241" t="s">
        <v>46</v>
      </c>
      <c r="AE2025" s="237"/>
      <c r="AF2025" s="237"/>
      <c r="AG2025" s="237"/>
      <c r="AH2025" s="237"/>
      <c r="AI2025" s="237" t="s">
        <v>7969</v>
      </c>
      <c r="AJ2025" s="237" t="s">
        <v>1307</v>
      </c>
      <c r="AK2025" s="237" t="s">
        <v>212</v>
      </c>
      <c r="AL2025" s="237" t="s">
        <v>35</v>
      </c>
      <c r="AM2025" s="242">
        <v>4</v>
      </c>
    </row>
    <row r="2026" spans="2:39">
      <c r="B2026" s="189" t="s">
        <v>8432</v>
      </c>
      <c r="C2026" s="190" t="s">
        <v>8433</v>
      </c>
      <c r="D2026" s="191" t="s">
        <v>46</v>
      </c>
      <c r="E2026" s="192" t="s">
        <v>46</v>
      </c>
      <c r="F2026" s="192" t="s">
        <v>46</v>
      </c>
      <c r="G2026" s="192" t="s">
        <v>46</v>
      </c>
      <c r="H2026" s="192" t="s">
        <v>46</v>
      </c>
      <c r="I2026" s="193" t="s">
        <v>46</v>
      </c>
      <c r="J2026" s="192" t="s">
        <v>46</v>
      </c>
      <c r="K2026" s="191" t="s">
        <v>46</v>
      </c>
      <c r="L2026" s="191" t="s">
        <v>46</v>
      </c>
      <c r="M2026" s="194">
        <v>0</v>
      </c>
      <c r="N2026" s="195" t="s">
        <v>46</v>
      </c>
      <c r="O2026" s="191" t="s">
        <v>46</v>
      </c>
      <c r="P2026" s="191" t="s">
        <v>46</v>
      </c>
      <c r="Q2026" s="194">
        <v>0</v>
      </c>
      <c r="R2026" s="195">
        <v>0</v>
      </c>
      <c r="S2026" s="196" t="s">
        <v>46</v>
      </c>
      <c r="T2026" s="44"/>
      <c r="U2026" s="43"/>
      <c r="V2026" s="197" t="s">
        <v>46</v>
      </c>
      <c r="W2026" s="44">
        <v>0</v>
      </c>
      <c r="X2026" s="43" t="s">
        <v>46</v>
      </c>
      <c r="Y2026" s="46">
        <v>0</v>
      </c>
      <c r="Z2026" s="43" t="s">
        <v>46</v>
      </c>
      <c r="AA2026" s="46">
        <v>0</v>
      </c>
      <c r="AB2026" s="47" t="s">
        <v>46</v>
      </c>
      <c r="AC2026" s="42" t="s">
        <v>46</v>
      </c>
      <c r="AD2026" s="42" t="s">
        <v>46</v>
      </c>
      <c r="AE2026" s="43"/>
      <c r="AF2026" s="43"/>
      <c r="AG2026" s="43"/>
      <c r="AH2026" s="43"/>
      <c r="AI2026" s="43" t="s">
        <v>7969</v>
      </c>
      <c r="AJ2026" s="43" t="s">
        <v>1307</v>
      </c>
      <c r="AK2026" s="43" t="s">
        <v>125</v>
      </c>
      <c r="AL2026" s="43" t="s">
        <v>46</v>
      </c>
      <c r="AM2026" s="48">
        <v>3</v>
      </c>
    </row>
    <row r="2027" spans="2:39">
      <c r="B2027" s="228" t="s">
        <v>8434</v>
      </c>
      <c r="C2027" s="229" t="s">
        <v>8435</v>
      </c>
      <c r="D2027" s="230" t="s">
        <v>46</v>
      </c>
      <c r="E2027" s="231" t="s">
        <v>46</v>
      </c>
      <c r="F2027" s="231" t="s">
        <v>46</v>
      </c>
      <c r="G2027" s="231" t="s">
        <v>46</v>
      </c>
      <c r="H2027" s="231" t="s">
        <v>46</v>
      </c>
      <c r="I2027" s="232" t="s">
        <v>46</v>
      </c>
      <c r="J2027" s="231" t="s">
        <v>46</v>
      </c>
      <c r="K2027" s="230" t="s">
        <v>46</v>
      </c>
      <c r="L2027" s="230" t="s">
        <v>46</v>
      </c>
      <c r="M2027" s="233">
        <v>0</v>
      </c>
      <c r="N2027" s="234" t="s">
        <v>46</v>
      </c>
      <c r="O2027" s="230" t="s">
        <v>46</v>
      </c>
      <c r="P2027" s="230" t="s">
        <v>46</v>
      </c>
      <c r="Q2027" s="233">
        <v>0</v>
      </c>
      <c r="R2027" s="234">
        <v>0</v>
      </c>
      <c r="S2027" s="235" t="s">
        <v>46</v>
      </c>
      <c r="T2027" s="236"/>
      <c r="U2027" s="237"/>
      <c r="V2027" s="238" t="s">
        <v>46</v>
      </c>
      <c r="W2027" s="236">
        <v>0</v>
      </c>
      <c r="X2027" s="237" t="s">
        <v>46</v>
      </c>
      <c r="Y2027" s="239">
        <v>0</v>
      </c>
      <c r="Z2027" s="237" t="s">
        <v>46</v>
      </c>
      <c r="AA2027" s="239">
        <v>0</v>
      </c>
      <c r="AB2027" s="240" t="s">
        <v>46</v>
      </c>
      <c r="AC2027" s="241" t="s">
        <v>46</v>
      </c>
      <c r="AD2027" s="241" t="s">
        <v>46</v>
      </c>
      <c r="AE2027" s="237"/>
      <c r="AF2027" s="237"/>
      <c r="AG2027" s="237"/>
      <c r="AH2027" s="237"/>
      <c r="AI2027" s="237" t="s">
        <v>7969</v>
      </c>
      <c r="AJ2027" s="237" t="s">
        <v>1307</v>
      </c>
      <c r="AK2027" s="237" t="s">
        <v>125</v>
      </c>
      <c r="AL2027" s="237" t="s">
        <v>620</v>
      </c>
      <c r="AM2027" s="242">
        <v>4</v>
      </c>
    </row>
    <row r="2028" spans="2:39">
      <c r="B2028" s="180" t="s">
        <v>7980</v>
      </c>
      <c r="C2028" s="181" t="s">
        <v>7981</v>
      </c>
      <c r="D2028" s="182" t="s">
        <v>46</v>
      </c>
      <c r="E2028" s="183" t="s">
        <v>46</v>
      </c>
      <c r="F2028" s="183" t="s">
        <v>46</v>
      </c>
      <c r="G2028" s="183" t="s">
        <v>46</v>
      </c>
      <c r="H2028" s="183" t="s">
        <v>46</v>
      </c>
      <c r="I2028" s="184" t="s">
        <v>46</v>
      </c>
      <c r="J2028" s="183" t="s">
        <v>46</v>
      </c>
      <c r="K2028" s="182" t="s">
        <v>46</v>
      </c>
      <c r="L2028" s="182" t="s">
        <v>46</v>
      </c>
      <c r="M2028" s="185">
        <v>0</v>
      </c>
      <c r="N2028" s="186" t="s">
        <v>46</v>
      </c>
      <c r="O2028" s="182" t="s">
        <v>46</v>
      </c>
      <c r="P2028" s="182" t="s">
        <v>46</v>
      </c>
      <c r="Q2028" s="185">
        <v>0</v>
      </c>
      <c r="R2028" s="186">
        <v>0</v>
      </c>
      <c r="S2028" s="187" t="s">
        <v>46</v>
      </c>
      <c r="T2028" s="36"/>
      <c r="U2028" s="35"/>
      <c r="V2028" s="188" t="s">
        <v>46</v>
      </c>
      <c r="W2028" s="36">
        <v>0</v>
      </c>
      <c r="X2028" s="35" t="s">
        <v>46</v>
      </c>
      <c r="Y2028" s="38">
        <v>0</v>
      </c>
      <c r="Z2028" s="35" t="s">
        <v>46</v>
      </c>
      <c r="AA2028" s="38">
        <v>0</v>
      </c>
      <c r="AB2028" s="39" t="s">
        <v>46</v>
      </c>
      <c r="AC2028" s="34" t="s">
        <v>46</v>
      </c>
      <c r="AD2028" s="34" t="s">
        <v>46</v>
      </c>
      <c r="AE2028" s="35"/>
      <c r="AF2028" s="35"/>
      <c r="AG2028" s="35"/>
      <c r="AH2028" s="35"/>
      <c r="AI2028" s="35" t="s">
        <v>7969</v>
      </c>
      <c r="AJ2028" s="35" t="s">
        <v>2039</v>
      </c>
      <c r="AK2028" s="35" t="s">
        <v>46</v>
      </c>
      <c r="AL2028" s="35" t="s">
        <v>46</v>
      </c>
      <c r="AM2028" s="40">
        <v>2</v>
      </c>
    </row>
    <row r="2029" spans="2:39">
      <c r="B2029" s="189" t="s">
        <v>7982</v>
      </c>
      <c r="C2029" s="190" t="s">
        <v>7983</v>
      </c>
      <c r="D2029" s="191" t="s">
        <v>46</v>
      </c>
      <c r="E2029" s="192" t="s">
        <v>46</v>
      </c>
      <c r="F2029" s="192" t="s">
        <v>46</v>
      </c>
      <c r="G2029" s="192" t="s">
        <v>46</v>
      </c>
      <c r="H2029" s="192" t="s">
        <v>46</v>
      </c>
      <c r="I2029" s="193" t="s">
        <v>46</v>
      </c>
      <c r="J2029" s="192" t="s">
        <v>46</v>
      </c>
      <c r="K2029" s="191" t="s">
        <v>46</v>
      </c>
      <c r="L2029" s="191" t="s">
        <v>46</v>
      </c>
      <c r="M2029" s="194">
        <v>0</v>
      </c>
      <c r="N2029" s="195" t="s">
        <v>46</v>
      </c>
      <c r="O2029" s="191" t="s">
        <v>46</v>
      </c>
      <c r="P2029" s="191" t="s">
        <v>46</v>
      </c>
      <c r="Q2029" s="194">
        <v>0</v>
      </c>
      <c r="R2029" s="195">
        <v>0</v>
      </c>
      <c r="S2029" s="196" t="s">
        <v>46</v>
      </c>
      <c r="T2029" s="44"/>
      <c r="U2029" s="43"/>
      <c r="V2029" s="197" t="s">
        <v>46</v>
      </c>
      <c r="W2029" s="44">
        <v>0</v>
      </c>
      <c r="X2029" s="43" t="s">
        <v>46</v>
      </c>
      <c r="Y2029" s="46">
        <v>0</v>
      </c>
      <c r="Z2029" s="43" t="s">
        <v>46</v>
      </c>
      <c r="AA2029" s="46">
        <v>0</v>
      </c>
      <c r="AB2029" s="47" t="s">
        <v>46</v>
      </c>
      <c r="AC2029" s="42" t="s">
        <v>46</v>
      </c>
      <c r="AD2029" s="42" t="s">
        <v>46</v>
      </c>
      <c r="AE2029" s="43"/>
      <c r="AF2029" s="43"/>
      <c r="AG2029" s="43"/>
      <c r="AH2029" s="43"/>
      <c r="AI2029" s="43" t="s">
        <v>7969</v>
      </c>
      <c r="AJ2029" s="43" t="s">
        <v>2039</v>
      </c>
      <c r="AK2029" s="43" t="s">
        <v>94</v>
      </c>
      <c r="AL2029" s="43" t="s">
        <v>46</v>
      </c>
      <c r="AM2029" s="48">
        <v>3</v>
      </c>
    </row>
    <row r="2030" spans="2:39">
      <c r="B2030" s="228" t="s">
        <v>7984</v>
      </c>
      <c r="C2030" s="229" t="s">
        <v>7983</v>
      </c>
      <c r="D2030" s="230" t="s">
        <v>46</v>
      </c>
      <c r="E2030" s="231" t="s">
        <v>46</v>
      </c>
      <c r="F2030" s="231" t="s">
        <v>46</v>
      </c>
      <c r="G2030" s="231" t="s">
        <v>46</v>
      </c>
      <c r="H2030" s="231" t="s">
        <v>46</v>
      </c>
      <c r="I2030" s="232" t="s">
        <v>46</v>
      </c>
      <c r="J2030" s="231" t="s">
        <v>46</v>
      </c>
      <c r="K2030" s="230" t="s">
        <v>46</v>
      </c>
      <c r="L2030" s="230" t="s">
        <v>46</v>
      </c>
      <c r="M2030" s="233">
        <v>0</v>
      </c>
      <c r="N2030" s="234" t="s">
        <v>46</v>
      </c>
      <c r="O2030" s="230" t="s">
        <v>46</v>
      </c>
      <c r="P2030" s="230" t="s">
        <v>46</v>
      </c>
      <c r="Q2030" s="233">
        <v>0</v>
      </c>
      <c r="R2030" s="234">
        <v>0</v>
      </c>
      <c r="S2030" s="235" t="s">
        <v>46</v>
      </c>
      <c r="T2030" s="236"/>
      <c r="U2030" s="237"/>
      <c r="V2030" s="238" t="s">
        <v>46</v>
      </c>
      <c r="W2030" s="236">
        <v>0</v>
      </c>
      <c r="X2030" s="237" t="s">
        <v>46</v>
      </c>
      <c r="Y2030" s="239">
        <v>0</v>
      </c>
      <c r="Z2030" s="237" t="s">
        <v>46</v>
      </c>
      <c r="AA2030" s="239">
        <v>0</v>
      </c>
      <c r="AB2030" s="240" t="s">
        <v>46</v>
      </c>
      <c r="AC2030" s="241" t="s">
        <v>46</v>
      </c>
      <c r="AD2030" s="241" t="s">
        <v>46</v>
      </c>
      <c r="AE2030" s="237"/>
      <c r="AF2030" s="237"/>
      <c r="AG2030" s="237"/>
      <c r="AH2030" s="237"/>
      <c r="AI2030" s="237" t="s">
        <v>7969</v>
      </c>
      <c r="AJ2030" s="237" t="s">
        <v>2039</v>
      </c>
      <c r="AK2030" s="237" t="s">
        <v>94</v>
      </c>
      <c r="AL2030" s="237" t="s">
        <v>35</v>
      </c>
      <c r="AM2030" s="242">
        <v>4</v>
      </c>
    </row>
    <row r="2031" spans="2:39">
      <c r="B2031" s="228" t="s">
        <v>7985</v>
      </c>
      <c r="C2031" s="229" t="s">
        <v>7986</v>
      </c>
      <c r="D2031" s="230" t="s">
        <v>46</v>
      </c>
      <c r="E2031" s="231" t="s">
        <v>38</v>
      </c>
      <c r="F2031" s="231" t="s">
        <v>97</v>
      </c>
      <c r="G2031" s="231" t="s">
        <v>35</v>
      </c>
      <c r="H2031" s="231" t="s">
        <v>7652</v>
      </c>
      <c r="I2031" s="232" t="s">
        <v>98</v>
      </c>
      <c r="J2031" s="231" t="s">
        <v>2913</v>
      </c>
      <c r="K2031" s="230" t="s">
        <v>128</v>
      </c>
      <c r="L2031" s="230" t="s">
        <v>1578</v>
      </c>
      <c r="M2031" s="233">
        <v>30789252.000000004</v>
      </c>
      <c r="N2031" s="234" t="s">
        <v>8271</v>
      </c>
      <c r="O2031" s="230" t="s">
        <v>1579</v>
      </c>
      <c r="P2031" s="230" t="s">
        <v>46</v>
      </c>
      <c r="Q2031" s="233">
        <v>0</v>
      </c>
      <c r="R2031" s="234">
        <v>0</v>
      </c>
      <c r="S2031" s="235" t="s">
        <v>46</v>
      </c>
      <c r="T2031" s="236"/>
      <c r="U2031" s="237"/>
      <c r="V2031" s="238" t="s">
        <v>104</v>
      </c>
      <c r="W2031" s="236">
        <v>0</v>
      </c>
      <c r="X2031" s="237" t="s">
        <v>46</v>
      </c>
      <c r="Y2031" s="239">
        <v>0</v>
      </c>
      <c r="Z2031" s="237" t="s">
        <v>46</v>
      </c>
      <c r="AA2031" s="239">
        <v>0</v>
      </c>
      <c r="AB2031" s="240" t="s">
        <v>46</v>
      </c>
      <c r="AC2031" s="241" t="s">
        <v>46</v>
      </c>
      <c r="AD2031" s="241" t="s">
        <v>46</v>
      </c>
      <c r="AE2031" s="237"/>
      <c r="AF2031" s="237"/>
      <c r="AG2031" s="237"/>
      <c r="AH2031" s="237"/>
      <c r="AI2031" s="237" t="s">
        <v>7969</v>
      </c>
      <c r="AJ2031" s="237" t="s">
        <v>2039</v>
      </c>
      <c r="AK2031" s="237" t="s">
        <v>94</v>
      </c>
      <c r="AL2031" s="237" t="s">
        <v>109</v>
      </c>
      <c r="AM2031" s="242">
        <v>4</v>
      </c>
    </row>
    <row r="2032" spans="2:39">
      <c r="B2032" s="228" t="s">
        <v>7987</v>
      </c>
      <c r="C2032" s="229" t="s">
        <v>7988</v>
      </c>
      <c r="D2032" s="230" t="s">
        <v>46</v>
      </c>
      <c r="E2032" s="231" t="s">
        <v>38</v>
      </c>
      <c r="F2032" s="231" t="s">
        <v>97</v>
      </c>
      <c r="G2032" s="231" t="s">
        <v>35</v>
      </c>
      <c r="H2032" s="231" t="s">
        <v>7652</v>
      </c>
      <c r="I2032" s="232" t="s">
        <v>98</v>
      </c>
      <c r="J2032" s="231" t="s">
        <v>2913</v>
      </c>
      <c r="K2032" s="230" t="s">
        <v>128</v>
      </c>
      <c r="L2032" s="230" t="s">
        <v>1578</v>
      </c>
      <c r="M2032" s="233">
        <v>7236790.0000000009</v>
      </c>
      <c r="N2032" s="234" t="s">
        <v>8271</v>
      </c>
      <c r="O2032" s="230" t="s">
        <v>1579</v>
      </c>
      <c r="P2032" s="230" t="s">
        <v>46</v>
      </c>
      <c r="Q2032" s="233">
        <v>0</v>
      </c>
      <c r="R2032" s="234">
        <v>0</v>
      </c>
      <c r="S2032" s="235" t="s">
        <v>46</v>
      </c>
      <c r="T2032" s="236"/>
      <c r="U2032" s="237"/>
      <c r="V2032" s="238" t="s">
        <v>104</v>
      </c>
      <c r="W2032" s="236">
        <v>0</v>
      </c>
      <c r="X2032" s="237" t="s">
        <v>46</v>
      </c>
      <c r="Y2032" s="239">
        <v>0</v>
      </c>
      <c r="Z2032" s="237" t="s">
        <v>46</v>
      </c>
      <c r="AA2032" s="239">
        <v>0</v>
      </c>
      <c r="AB2032" s="240" t="s">
        <v>46</v>
      </c>
      <c r="AC2032" s="241" t="s">
        <v>46</v>
      </c>
      <c r="AD2032" s="241" t="s">
        <v>46</v>
      </c>
      <c r="AE2032" s="237"/>
      <c r="AF2032" s="237"/>
      <c r="AG2032" s="237"/>
      <c r="AH2032" s="237"/>
      <c r="AI2032" s="237" t="s">
        <v>7969</v>
      </c>
      <c r="AJ2032" s="237" t="s">
        <v>2039</v>
      </c>
      <c r="AK2032" s="237" t="s">
        <v>94</v>
      </c>
      <c r="AL2032" s="237" t="s">
        <v>111</v>
      </c>
      <c r="AM2032" s="242">
        <v>4</v>
      </c>
    </row>
    <row r="2033" spans="2:39">
      <c r="B2033" s="228" t="s">
        <v>7989</v>
      </c>
      <c r="C2033" s="229" t="s">
        <v>7990</v>
      </c>
      <c r="D2033" s="230" t="s">
        <v>46</v>
      </c>
      <c r="E2033" s="231" t="s">
        <v>38</v>
      </c>
      <c r="F2033" s="231" t="s">
        <v>97</v>
      </c>
      <c r="G2033" s="231" t="s">
        <v>35</v>
      </c>
      <c r="H2033" s="231" t="s">
        <v>7652</v>
      </c>
      <c r="I2033" s="232" t="s">
        <v>98</v>
      </c>
      <c r="J2033" s="231" t="s">
        <v>2913</v>
      </c>
      <c r="K2033" s="230" t="s">
        <v>128</v>
      </c>
      <c r="L2033" s="230" t="s">
        <v>1578</v>
      </c>
      <c r="M2033" s="233">
        <v>14802525.000000002</v>
      </c>
      <c r="N2033" s="234" t="s">
        <v>8271</v>
      </c>
      <c r="O2033" s="230" t="s">
        <v>1579</v>
      </c>
      <c r="P2033" s="230" t="s">
        <v>46</v>
      </c>
      <c r="Q2033" s="233">
        <v>0</v>
      </c>
      <c r="R2033" s="234">
        <v>0</v>
      </c>
      <c r="S2033" s="235" t="s">
        <v>46</v>
      </c>
      <c r="T2033" s="236"/>
      <c r="U2033" s="237"/>
      <c r="V2033" s="238" t="s">
        <v>104</v>
      </c>
      <c r="W2033" s="236">
        <v>0</v>
      </c>
      <c r="X2033" s="237" t="s">
        <v>46</v>
      </c>
      <c r="Y2033" s="239">
        <v>0</v>
      </c>
      <c r="Z2033" s="237" t="s">
        <v>46</v>
      </c>
      <c r="AA2033" s="239">
        <v>0</v>
      </c>
      <c r="AB2033" s="240" t="s">
        <v>46</v>
      </c>
      <c r="AC2033" s="241" t="s">
        <v>46</v>
      </c>
      <c r="AD2033" s="241" t="s">
        <v>46</v>
      </c>
      <c r="AE2033" s="237"/>
      <c r="AF2033" s="237"/>
      <c r="AG2033" s="237"/>
      <c r="AH2033" s="237"/>
      <c r="AI2033" s="237" t="s">
        <v>7969</v>
      </c>
      <c r="AJ2033" s="237" t="s">
        <v>2039</v>
      </c>
      <c r="AK2033" s="237" t="s">
        <v>94</v>
      </c>
      <c r="AL2033" s="237" t="s">
        <v>112</v>
      </c>
      <c r="AM2033" s="242">
        <v>4</v>
      </c>
    </row>
    <row r="2034" spans="2:39">
      <c r="B2034" s="228" t="s">
        <v>7991</v>
      </c>
      <c r="C2034" s="229" t="s">
        <v>6974</v>
      </c>
      <c r="D2034" s="230" t="s">
        <v>46</v>
      </c>
      <c r="E2034" s="231" t="s">
        <v>38</v>
      </c>
      <c r="F2034" s="231" t="s">
        <v>97</v>
      </c>
      <c r="G2034" s="231" t="s">
        <v>35</v>
      </c>
      <c r="H2034" s="231" t="s">
        <v>7652</v>
      </c>
      <c r="I2034" s="232" t="s">
        <v>98</v>
      </c>
      <c r="J2034" s="231" t="s">
        <v>2913</v>
      </c>
      <c r="K2034" s="230" t="s">
        <v>128</v>
      </c>
      <c r="L2034" s="230" t="s">
        <v>1578</v>
      </c>
      <c r="M2034" s="233">
        <v>3157872.0000000005</v>
      </c>
      <c r="N2034" s="234" t="s">
        <v>8271</v>
      </c>
      <c r="O2034" s="230" t="s">
        <v>1579</v>
      </c>
      <c r="P2034" s="230" t="s">
        <v>46</v>
      </c>
      <c r="Q2034" s="233">
        <v>0</v>
      </c>
      <c r="R2034" s="234">
        <v>0</v>
      </c>
      <c r="S2034" s="235" t="s">
        <v>46</v>
      </c>
      <c r="T2034" s="236"/>
      <c r="U2034" s="237"/>
      <c r="V2034" s="238" t="s">
        <v>104</v>
      </c>
      <c r="W2034" s="236">
        <v>0</v>
      </c>
      <c r="X2034" s="237" t="s">
        <v>46</v>
      </c>
      <c r="Y2034" s="239">
        <v>0</v>
      </c>
      <c r="Z2034" s="237" t="s">
        <v>46</v>
      </c>
      <c r="AA2034" s="239">
        <v>0</v>
      </c>
      <c r="AB2034" s="240" t="s">
        <v>46</v>
      </c>
      <c r="AC2034" s="241" t="s">
        <v>46</v>
      </c>
      <c r="AD2034" s="241" t="s">
        <v>46</v>
      </c>
      <c r="AE2034" s="237"/>
      <c r="AF2034" s="237"/>
      <c r="AG2034" s="237"/>
      <c r="AH2034" s="237"/>
      <c r="AI2034" s="237" t="s">
        <v>7969</v>
      </c>
      <c r="AJ2034" s="237" t="s">
        <v>2039</v>
      </c>
      <c r="AK2034" s="237" t="s">
        <v>94</v>
      </c>
      <c r="AL2034" s="237" t="s">
        <v>113</v>
      </c>
      <c r="AM2034" s="242">
        <v>4</v>
      </c>
    </row>
    <row r="2035" spans="2:39">
      <c r="B2035" s="228" t="s">
        <v>7992</v>
      </c>
      <c r="C2035" s="229" t="s">
        <v>6978</v>
      </c>
      <c r="D2035" s="230" t="s">
        <v>46</v>
      </c>
      <c r="E2035" s="231" t="s">
        <v>38</v>
      </c>
      <c r="F2035" s="231" t="s">
        <v>97</v>
      </c>
      <c r="G2035" s="231" t="s">
        <v>35</v>
      </c>
      <c r="H2035" s="231" t="s">
        <v>7652</v>
      </c>
      <c r="I2035" s="232" t="s">
        <v>98</v>
      </c>
      <c r="J2035" s="231" t="s">
        <v>2913</v>
      </c>
      <c r="K2035" s="230" t="s">
        <v>128</v>
      </c>
      <c r="L2035" s="230" t="s">
        <v>1578</v>
      </c>
      <c r="M2035" s="233">
        <v>7420999.2000000002</v>
      </c>
      <c r="N2035" s="234" t="s">
        <v>8271</v>
      </c>
      <c r="O2035" s="230" t="s">
        <v>1579</v>
      </c>
      <c r="P2035" s="230" t="s">
        <v>46</v>
      </c>
      <c r="Q2035" s="233">
        <v>0</v>
      </c>
      <c r="R2035" s="234">
        <v>0</v>
      </c>
      <c r="S2035" s="235" t="s">
        <v>46</v>
      </c>
      <c r="T2035" s="236"/>
      <c r="U2035" s="237"/>
      <c r="V2035" s="238" t="s">
        <v>104</v>
      </c>
      <c r="W2035" s="236">
        <v>0</v>
      </c>
      <c r="X2035" s="237" t="s">
        <v>46</v>
      </c>
      <c r="Y2035" s="239">
        <v>0</v>
      </c>
      <c r="Z2035" s="237" t="s">
        <v>46</v>
      </c>
      <c r="AA2035" s="239">
        <v>0</v>
      </c>
      <c r="AB2035" s="240" t="s">
        <v>46</v>
      </c>
      <c r="AC2035" s="241" t="s">
        <v>46</v>
      </c>
      <c r="AD2035" s="241" t="s">
        <v>46</v>
      </c>
      <c r="AE2035" s="237"/>
      <c r="AF2035" s="237"/>
      <c r="AG2035" s="237"/>
      <c r="AH2035" s="237"/>
      <c r="AI2035" s="237" t="s">
        <v>7969</v>
      </c>
      <c r="AJ2035" s="237" t="s">
        <v>2039</v>
      </c>
      <c r="AK2035" s="237" t="s">
        <v>94</v>
      </c>
      <c r="AL2035" s="237" t="s">
        <v>115</v>
      </c>
      <c r="AM2035" s="242">
        <v>4</v>
      </c>
    </row>
    <row r="2036" spans="2:39">
      <c r="B2036" s="228" t="s">
        <v>7993</v>
      </c>
      <c r="C2036" s="229" t="s">
        <v>6980</v>
      </c>
      <c r="D2036" s="230" t="s">
        <v>46</v>
      </c>
      <c r="E2036" s="231" t="s">
        <v>38</v>
      </c>
      <c r="F2036" s="231" t="s">
        <v>97</v>
      </c>
      <c r="G2036" s="231" t="s">
        <v>35</v>
      </c>
      <c r="H2036" s="231" t="s">
        <v>7652</v>
      </c>
      <c r="I2036" s="232" t="s">
        <v>98</v>
      </c>
      <c r="J2036" s="231" t="s">
        <v>2913</v>
      </c>
      <c r="K2036" s="230" t="s">
        <v>128</v>
      </c>
      <c r="L2036" s="230" t="s">
        <v>1578</v>
      </c>
      <c r="M2036" s="233">
        <v>1973670.0000000002</v>
      </c>
      <c r="N2036" s="234" t="s">
        <v>8271</v>
      </c>
      <c r="O2036" s="230" t="s">
        <v>1579</v>
      </c>
      <c r="P2036" s="230" t="s">
        <v>46</v>
      </c>
      <c r="Q2036" s="233">
        <v>0</v>
      </c>
      <c r="R2036" s="234">
        <v>0</v>
      </c>
      <c r="S2036" s="235" t="s">
        <v>46</v>
      </c>
      <c r="T2036" s="236"/>
      <c r="U2036" s="237"/>
      <c r="V2036" s="238" t="s">
        <v>104</v>
      </c>
      <c r="W2036" s="236">
        <v>0</v>
      </c>
      <c r="X2036" s="237" t="s">
        <v>46</v>
      </c>
      <c r="Y2036" s="239">
        <v>0</v>
      </c>
      <c r="Z2036" s="237" t="s">
        <v>46</v>
      </c>
      <c r="AA2036" s="239">
        <v>0</v>
      </c>
      <c r="AB2036" s="240" t="s">
        <v>46</v>
      </c>
      <c r="AC2036" s="241" t="s">
        <v>46</v>
      </c>
      <c r="AD2036" s="241" t="s">
        <v>46</v>
      </c>
      <c r="AE2036" s="237"/>
      <c r="AF2036" s="237"/>
      <c r="AG2036" s="237"/>
      <c r="AH2036" s="237"/>
      <c r="AI2036" s="237" t="s">
        <v>7969</v>
      </c>
      <c r="AJ2036" s="237" t="s">
        <v>2039</v>
      </c>
      <c r="AK2036" s="237" t="s">
        <v>94</v>
      </c>
      <c r="AL2036" s="237" t="s">
        <v>167</v>
      </c>
      <c r="AM2036" s="242">
        <v>4</v>
      </c>
    </row>
    <row r="2037" spans="2:39">
      <c r="B2037" s="228" t="s">
        <v>7994</v>
      </c>
      <c r="C2037" s="229" t="s">
        <v>7995</v>
      </c>
      <c r="D2037" s="230" t="s">
        <v>46</v>
      </c>
      <c r="E2037" s="231" t="s">
        <v>38</v>
      </c>
      <c r="F2037" s="231" t="s">
        <v>97</v>
      </c>
      <c r="G2037" s="231" t="s">
        <v>35</v>
      </c>
      <c r="H2037" s="231" t="s">
        <v>7652</v>
      </c>
      <c r="I2037" s="232" t="s">
        <v>98</v>
      </c>
      <c r="J2037" s="231" t="s">
        <v>2913</v>
      </c>
      <c r="K2037" s="230" t="s">
        <v>128</v>
      </c>
      <c r="L2037" s="230" t="s">
        <v>1578</v>
      </c>
      <c r="M2037" s="233">
        <v>4868386</v>
      </c>
      <c r="N2037" s="234" t="s">
        <v>8271</v>
      </c>
      <c r="O2037" s="230" t="s">
        <v>1579</v>
      </c>
      <c r="P2037" s="230" t="s">
        <v>46</v>
      </c>
      <c r="Q2037" s="233">
        <v>0</v>
      </c>
      <c r="R2037" s="234">
        <v>0</v>
      </c>
      <c r="S2037" s="235" t="s">
        <v>46</v>
      </c>
      <c r="T2037" s="236"/>
      <c r="U2037" s="237"/>
      <c r="V2037" s="238" t="s">
        <v>104</v>
      </c>
      <c r="W2037" s="236">
        <v>0</v>
      </c>
      <c r="X2037" s="237" t="s">
        <v>46</v>
      </c>
      <c r="Y2037" s="239">
        <v>0</v>
      </c>
      <c r="Z2037" s="237" t="s">
        <v>46</v>
      </c>
      <c r="AA2037" s="239">
        <v>0</v>
      </c>
      <c r="AB2037" s="240" t="s">
        <v>46</v>
      </c>
      <c r="AC2037" s="241" t="s">
        <v>46</v>
      </c>
      <c r="AD2037" s="241" t="s">
        <v>46</v>
      </c>
      <c r="AE2037" s="237"/>
      <c r="AF2037" s="237"/>
      <c r="AG2037" s="237"/>
      <c r="AH2037" s="237"/>
      <c r="AI2037" s="237" t="s">
        <v>7969</v>
      </c>
      <c r="AJ2037" s="237" t="s">
        <v>2039</v>
      </c>
      <c r="AK2037" s="237" t="s">
        <v>94</v>
      </c>
      <c r="AL2037" s="237" t="s">
        <v>189</v>
      </c>
      <c r="AM2037" s="242">
        <v>4</v>
      </c>
    </row>
    <row r="2038" spans="2:39">
      <c r="B2038" s="228" t="s">
        <v>7996</v>
      </c>
      <c r="C2038" s="229" t="s">
        <v>7997</v>
      </c>
      <c r="D2038" s="230" t="s">
        <v>46</v>
      </c>
      <c r="E2038" s="231" t="s">
        <v>38</v>
      </c>
      <c r="F2038" s="231" t="s">
        <v>97</v>
      </c>
      <c r="G2038" s="231" t="s">
        <v>35</v>
      </c>
      <c r="H2038" s="231" t="s">
        <v>7652</v>
      </c>
      <c r="I2038" s="232" t="s">
        <v>98</v>
      </c>
      <c r="J2038" s="231" t="s">
        <v>2913</v>
      </c>
      <c r="K2038" s="230" t="s">
        <v>128</v>
      </c>
      <c r="L2038" s="230" t="s">
        <v>1578</v>
      </c>
      <c r="M2038" s="233">
        <v>5106871.125</v>
      </c>
      <c r="N2038" s="234" t="s">
        <v>8271</v>
      </c>
      <c r="O2038" s="230" t="s">
        <v>1579</v>
      </c>
      <c r="P2038" s="230" t="s">
        <v>46</v>
      </c>
      <c r="Q2038" s="233">
        <v>0</v>
      </c>
      <c r="R2038" s="234">
        <v>0</v>
      </c>
      <c r="S2038" s="235" t="s">
        <v>46</v>
      </c>
      <c r="T2038" s="236"/>
      <c r="U2038" s="237"/>
      <c r="V2038" s="238" t="s">
        <v>104</v>
      </c>
      <c r="W2038" s="236">
        <v>0</v>
      </c>
      <c r="X2038" s="237" t="s">
        <v>46</v>
      </c>
      <c r="Y2038" s="239">
        <v>0</v>
      </c>
      <c r="Z2038" s="237" t="s">
        <v>46</v>
      </c>
      <c r="AA2038" s="239">
        <v>0</v>
      </c>
      <c r="AB2038" s="240" t="s">
        <v>46</v>
      </c>
      <c r="AC2038" s="241" t="s">
        <v>46</v>
      </c>
      <c r="AD2038" s="241" t="s">
        <v>46</v>
      </c>
      <c r="AE2038" s="237"/>
      <c r="AF2038" s="237"/>
      <c r="AG2038" s="237"/>
      <c r="AH2038" s="237"/>
      <c r="AI2038" s="237" t="s">
        <v>7969</v>
      </c>
      <c r="AJ2038" s="237" t="s">
        <v>2039</v>
      </c>
      <c r="AK2038" s="237" t="s">
        <v>94</v>
      </c>
      <c r="AL2038" s="237" t="s">
        <v>191</v>
      </c>
      <c r="AM2038" s="242">
        <v>4</v>
      </c>
    </row>
    <row r="2039" spans="2:39">
      <c r="B2039" s="228" t="s">
        <v>7998</v>
      </c>
      <c r="C2039" s="229" t="s">
        <v>6986</v>
      </c>
      <c r="D2039" s="230" t="s">
        <v>46</v>
      </c>
      <c r="E2039" s="231" t="s">
        <v>38</v>
      </c>
      <c r="F2039" s="231" t="s">
        <v>97</v>
      </c>
      <c r="G2039" s="231" t="s">
        <v>35</v>
      </c>
      <c r="H2039" s="231" t="s">
        <v>7652</v>
      </c>
      <c r="I2039" s="232" t="s">
        <v>98</v>
      </c>
      <c r="J2039" s="231" t="s">
        <v>2913</v>
      </c>
      <c r="K2039" s="230" t="s">
        <v>128</v>
      </c>
      <c r="L2039" s="230" t="s">
        <v>1578</v>
      </c>
      <c r="M2039" s="233">
        <v>1233543.75</v>
      </c>
      <c r="N2039" s="234" t="s">
        <v>8271</v>
      </c>
      <c r="O2039" s="230" t="s">
        <v>1579</v>
      </c>
      <c r="P2039" s="230" t="s">
        <v>46</v>
      </c>
      <c r="Q2039" s="233">
        <v>0</v>
      </c>
      <c r="R2039" s="234">
        <v>0</v>
      </c>
      <c r="S2039" s="235" t="s">
        <v>46</v>
      </c>
      <c r="T2039" s="236"/>
      <c r="U2039" s="237"/>
      <c r="V2039" s="238" t="s">
        <v>104</v>
      </c>
      <c r="W2039" s="236">
        <v>0</v>
      </c>
      <c r="X2039" s="237" t="s">
        <v>46</v>
      </c>
      <c r="Y2039" s="239">
        <v>0</v>
      </c>
      <c r="Z2039" s="237" t="s">
        <v>46</v>
      </c>
      <c r="AA2039" s="239">
        <v>0</v>
      </c>
      <c r="AB2039" s="240" t="s">
        <v>46</v>
      </c>
      <c r="AC2039" s="241" t="s">
        <v>46</v>
      </c>
      <c r="AD2039" s="241" t="s">
        <v>46</v>
      </c>
      <c r="AE2039" s="237"/>
      <c r="AF2039" s="237"/>
      <c r="AG2039" s="237"/>
      <c r="AH2039" s="237"/>
      <c r="AI2039" s="237" t="s">
        <v>7969</v>
      </c>
      <c r="AJ2039" s="237" t="s">
        <v>2039</v>
      </c>
      <c r="AK2039" s="237" t="s">
        <v>94</v>
      </c>
      <c r="AL2039" s="237" t="s">
        <v>193</v>
      </c>
      <c r="AM2039" s="242">
        <v>4</v>
      </c>
    </row>
    <row r="2040" spans="2:39">
      <c r="B2040" s="228" t="s">
        <v>7999</v>
      </c>
      <c r="C2040" s="229" t="s">
        <v>8000</v>
      </c>
      <c r="D2040" s="230" t="s">
        <v>46</v>
      </c>
      <c r="E2040" s="231" t="s">
        <v>38</v>
      </c>
      <c r="F2040" s="231" t="s">
        <v>97</v>
      </c>
      <c r="G2040" s="231" t="s">
        <v>35</v>
      </c>
      <c r="H2040" s="231" t="s">
        <v>7652</v>
      </c>
      <c r="I2040" s="232" t="s">
        <v>98</v>
      </c>
      <c r="J2040" s="231" t="s">
        <v>2913</v>
      </c>
      <c r="K2040" s="230" t="s">
        <v>128</v>
      </c>
      <c r="L2040" s="230" t="s">
        <v>1578</v>
      </c>
      <c r="M2040" s="233">
        <v>822362.50000000012</v>
      </c>
      <c r="N2040" s="234" t="s">
        <v>8271</v>
      </c>
      <c r="O2040" s="230" t="s">
        <v>1579</v>
      </c>
      <c r="P2040" s="230" t="s">
        <v>46</v>
      </c>
      <c r="Q2040" s="233">
        <v>0</v>
      </c>
      <c r="R2040" s="234">
        <v>0</v>
      </c>
      <c r="S2040" s="235" t="s">
        <v>46</v>
      </c>
      <c r="T2040" s="236"/>
      <c r="U2040" s="237"/>
      <c r="V2040" s="238" t="s">
        <v>104</v>
      </c>
      <c r="W2040" s="236">
        <v>0</v>
      </c>
      <c r="X2040" s="237" t="s">
        <v>46</v>
      </c>
      <c r="Y2040" s="239">
        <v>0</v>
      </c>
      <c r="Z2040" s="237" t="s">
        <v>46</v>
      </c>
      <c r="AA2040" s="239">
        <v>0</v>
      </c>
      <c r="AB2040" s="240" t="s">
        <v>46</v>
      </c>
      <c r="AC2040" s="241" t="s">
        <v>46</v>
      </c>
      <c r="AD2040" s="241" t="s">
        <v>46</v>
      </c>
      <c r="AE2040" s="237"/>
      <c r="AF2040" s="237"/>
      <c r="AG2040" s="237"/>
      <c r="AH2040" s="237"/>
      <c r="AI2040" s="237" t="s">
        <v>7969</v>
      </c>
      <c r="AJ2040" s="237" t="s">
        <v>2039</v>
      </c>
      <c r="AK2040" s="237" t="s">
        <v>94</v>
      </c>
      <c r="AL2040" s="237" t="s">
        <v>195</v>
      </c>
      <c r="AM2040" s="242">
        <v>4</v>
      </c>
    </row>
    <row r="2041" spans="2:39">
      <c r="B2041" s="228" t="s">
        <v>8001</v>
      </c>
      <c r="C2041" s="229" t="s">
        <v>6990</v>
      </c>
      <c r="D2041" s="230" t="s">
        <v>46</v>
      </c>
      <c r="E2041" s="231" t="s">
        <v>38</v>
      </c>
      <c r="F2041" s="231" t="s">
        <v>97</v>
      </c>
      <c r="G2041" s="231" t="s">
        <v>35</v>
      </c>
      <c r="H2041" s="231" t="s">
        <v>7652</v>
      </c>
      <c r="I2041" s="232" t="s">
        <v>98</v>
      </c>
      <c r="J2041" s="231" t="s">
        <v>2913</v>
      </c>
      <c r="K2041" s="230" t="s">
        <v>128</v>
      </c>
      <c r="L2041" s="230" t="s">
        <v>1578</v>
      </c>
      <c r="M2041" s="233">
        <v>925157.81250000012</v>
      </c>
      <c r="N2041" s="234" t="s">
        <v>8271</v>
      </c>
      <c r="O2041" s="230" t="s">
        <v>1579</v>
      </c>
      <c r="P2041" s="230" t="s">
        <v>46</v>
      </c>
      <c r="Q2041" s="233">
        <v>0</v>
      </c>
      <c r="R2041" s="234">
        <v>0</v>
      </c>
      <c r="S2041" s="235" t="s">
        <v>46</v>
      </c>
      <c r="T2041" s="236"/>
      <c r="U2041" s="237"/>
      <c r="V2041" s="238" t="s">
        <v>104</v>
      </c>
      <c r="W2041" s="236">
        <v>0</v>
      </c>
      <c r="X2041" s="237" t="s">
        <v>46</v>
      </c>
      <c r="Y2041" s="239">
        <v>0</v>
      </c>
      <c r="Z2041" s="237" t="s">
        <v>46</v>
      </c>
      <c r="AA2041" s="239">
        <v>0</v>
      </c>
      <c r="AB2041" s="240" t="s">
        <v>46</v>
      </c>
      <c r="AC2041" s="241" t="s">
        <v>46</v>
      </c>
      <c r="AD2041" s="241" t="s">
        <v>46</v>
      </c>
      <c r="AE2041" s="237"/>
      <c r="AF2041" s="237"/>
      <c r="AG2041" s="237"/>
      <c r="AH2041" s="237"/>
      <c r="AI2041" s="237" t="s">
        <v>7969</v>
      </c>
      <c r="AJ2041" s="237" t="s">
        <v>2039</v>
      </c>
      <c r="AK2041" s="237" t="s">
        <v>94</v>
      </c>
      <c r="AL2041" s="237" t="s">
        <v>198</v>
      </c>
      <c r="AM2041" s="242">
        <v>4</v>
      </c>
    </row>
    <row r="2042" spans="2:39">
      <c r="B2042" s="228" t="s">
        <v>8002</v>
      </c>
      <c r="C2042" s="229" t="s">
        <v>8003</v>
      </c>
      <c r="D2042" s="230" t="s">
        <v>46</v>
      </c>
      <c r="E2042" s="231" t="s">
        <v>38</v>
      </c>
      <c r="F2042" s="231" t="s">
        <v>97</v>
      </c>
      <c r="G2042" s="231" t="s">
        <v>35</v>
      </c>
      <c r="H2042" s="231" t="s">
        <v>7652</v>
      </c>
      <c r="I2042" s="232" t="s">
        <v>98</v>
      </c>
      <c r="J2042" s="231" t="s">
        <v>2913</v>
      </c>
      <c r="K2042" s="230" t="s">
        <v>128</v>
      </c>
      <c r="L2042" s="230" t="s">
        <v>1578</v>
      </c>
      <c r="M2042" s="233">
        <v>657890</v>
      </c>
      <c r="N2042" s="234" t="s">
        <v>8271</v>
      </c>
      <c r="O2042" s="230" t="s">
        <v>1579</v>
      </c>
      <c r="P2042" s="230" t="s">
        <v>46</v>
      </c>
      <c r="Q2042" s="233">
        <v>0</v>
      </c>
      <c r="R2042" s="234">
        <v>0</v>
      </c>
      <c r="S2042" s="235" t="s">
        <v>46</v>
      </c>
      <c r="T2042" s="236"/>
      <c r="U2042" s="237"/>
      <c r="V2042" s="238" t="s">
        <v>104</v>
      </c>
      <c r="W2042" s="236">
        <v>0</v>
      </c>
      <c r="X2042" s="237" t="s">
        <v>46</v>
      </c>
      <c r="Y2042" s="239">
        <v>0</v>
      </c>
      <c r="Z2042" s="237" t="s">
        <v>46</v>
      </c>
      <c r="AA2042" s="239">
        <v>0</v>
      </c>
      <c r="AB2042" s="240" t="s">
        <v>46</v>
      </c>
      <c r="AC2042" s="241" t="s">
        <v>46</v>
      </c>
      <c r="AD2042" s="241" t="s">
        <v>46</v>
      </c>
      <c r="AE2042" s="237"/>
      <c r="AF2042" s="237"/>
      <c r="AG2042" s="237"/>
      <c r="AH2042" s="237"/>
      <c r="AI2042" s="237" t="s">
        <v>7969</v>
      </c>
      <c r="AJ2042" s="237" t="s">
        <v>2039</v>
      </c>
      <c r="AK2042" s="237" t="s">
        <v>94</v>
      </c>
      <c r="AL2042" s="237" t="s">
        <v>200</v>
      </c>
      <c r="AM2042" s="242">
        <v>4</v>
      </c>
    </row>
    <row r="2043" spans="2:39">
      <c r="B2043" s="228" t="s">
        <v>8004</v>
      </c>
      <c r="C2043" s="229" t="s">
        <v>6998</v>
      </c>
      <c r="D2043" s="230" t="s">
        <v>46</v>
      </c>
      <c r="E2043" s="231" t="s">
        <v>38</v>
      </c>
      <c r="F2043" s="231" t="s">
        <v>97</v>
      </c>
      <c r="G2043" s="231" t="s">
        <v>35</v>
      </c>
      <c r="H2043" s="231" t="s">
        <v>7652</v>
      </c>
      <c r="I2043" s="232" t="s">
        <v>98</v>
      </c>
      <c r="J2043" s="231" t="s">
        <v>2913</v>
      </c>
      <c r="K2043" s="230" t="s">
        <v>128</v>
      </c>
      <c r="L2043" s="230" t="s">
        <v>1578</v>
      </c>
      <c r="M2043" s="233">
        <v>328945</v>
      </c>
      <c r="N2043" s="234" t="s">
        <v>8271</v>
      </c>
      <c r="O2043" s="230" t="s">
        <v>1579</v>
      </c>
      <c r="P2043" s="230" t="s">
        <v>46</v>
      </c>
      <c r="Q2043" s="233">
        <v>0</v>
      </c>
      <c r="R2043" s="234">
        <v>0</v>
      </c>
      <c r="S2043" s="235" t="s">
        <v>46</v>
      </c>
      <c r="T2043" s="236"/>
      <c r="U2043" s="237"/>
      <c r="V2043" s="238" t="s">
        <v>104</v>
      </c>
      <c r="W2043" s="236">
        <v>0</v>
      </c>
      <c r="X2043" s="237" t="s">
        <v>46</v>
      </c>
      <c r="Y2043" s="239">
        <v>0</v>
      </c>
      <c r="Z2043" s="237" t="s">
        <v>46</v>
      </c>
      <c r="AA2043" s="239">
        <v>0</v>
      </c>
      <c r="AB2043" s="240" t="s">
        <v>46</v>
      </c>
      <c r="AC2043" s="241" t="s">
        <v>46</v>
      </c>
      <c r="AD2043" s="241" t="s">
        <v>46</v>
      </c>
      <c r="AE2043" s="237"/>
      <c r="AF2043" s="237"/>
      <c r="AG2043" s="237"/>
      <c r="AH2043" s="237"/>
      <c r="AI2043" s="237" t="s">
        <v>7969</v>
      </c>
      <c r="AJ2043" s="237" t="s">
        <v>2039</v>
      </c>
      <c r="AK2043" s="237" t="s">
        <v>94</v>
      </c>
      <c r="AL2043" s="237" t="s">
        <v>203</v>
      </c>
      <c r="AM2043" s="242">
        <v>4</v>
      </c>
    </row>
    <row r="2044" spans="2:39">
      <c r="B2044" s="228" t="s">
        <v>8005</v>
      </c>
      <c r="C2044" s="229" t="s">
        <v>8006</v>
      </c>
      <c r="D2044" s="230" t="s">
        <v>46</v>
      </c>
      <c r="E2044" s="231" t="s">
        <v>38</v>
      </c>
      <c r="F2044" s="231" t="s">
        <v>97</v>
      </c>
      <c r="G2044" s="231" t="s">
        <v>35</v>
      </c>
      <c r="H2044" s="231" t="s">
        <v>7652</v>
      </c>
      <c r="I2044" s="232" t="s">
        <v>98</v>
      </c>
      <c r="J2044" s="231" t="s">
        <v>2913</v>
      </c>
      <c r="K2044" s="230" t="s">
        <v>128</v>
      </c>
      <c r="L2044" s="230" t="s">
        <v>1578</v>
      </c>
      <c r="M2044" s="233">
        <v>4249969.4000000004</v>
      </c>
      <c r="N2044" s="234" t="s">
        <v>8271</v>
      </c>
      <c r="O2044" s="230" t="s">
        <v>1579</v>
      </c>
      <c r="P2044" s="230" t="s">
        <v>46</v>
      </c>
      <c r="Q2044" s="233">
        <v>0</v>
      </c>
      <c r="R2044" s="234">
        <v>0</v>
      </c>
      <c r="S2044" s="235" t="s">
        <v>46</v>
      </c>
      <c r="T2044" s="236"/>
      <c r="U2044" s="237"/>
      <c r="V2044" s="238" t="s">
        <v>104</v>
      </c>
      <c r="W2044" s="236">
        <v>0</v>
      </c>
      <c r="X2044" s="237" t="s">
        <v>46</v>
      </c>
      <c r="Y2044" s="239">
        <v>0</v>
      </c>
      <c r="Z2044" s="237" t="s">
        <v>46</v>
      </c>
      <c r="AA2044" s="239">
        <v>0</v>
      </c>
      <c r="AB2044" s="240" t="s">
        <v>46</v>
      </c>
      <c r="AC2044" s="241" t="s">
        <v>46</v>
      </c>
      <c r="AD2044" s="241" t="s">
        <v>46</v>
      </c>
      <c r="AE2044" s="237"/>
      <c r="AF2044" s="237"/>
      <c r="AG2044" s="237"/>
      <c r="AH2044" s="237"/>
      <c r="AI2044" s="237" t="s">
        <v>7969</v>
      </c>
      <c r="AJ2044" s="237" t="s">
        <v>2039</v>
      </c>
      <c r="AK2044" s="237" t="s">
        <v>94</v>
      </c>
      <c r="AL2044" s="237" t="s">
        <v>205</v>
      </c>
      <c r="AM2044" s="242">
        <v>4</v>
      </c>
    </row>
    <row r="2045" spans="2:39">
      <c r="B2045" s="228" t="s">
        <v>8007</v>
      </c>
      <c r="C2045" s="229" t="s">
        <v>8008</v>
      </c>
      <c r="D2045" s="230" t="s">
        <v>46</v>
      </c>
      <c r="E2045" s="231" t="s">
        <v>38</v>
      </c>
      <c r="F2045" s="231" t="s">
        <v>97</v>
      </c>
      <c r="G2045" s="231" t="s">
        <v>35</v>
      </c>
      <c r="H2045" s="231" t="s">
        <v>7652</v>
      </c>
      <c r="I2045" s="232" t="s">
        <v>98</v>
      </c>
      <c r="J2045" s="231" t="s">
        <v>2913</v>
      </c>
      <c r="K2045" s="230" t="s">
        <v>128</v>
      </c>
      <c r="L2045" s="230" t="s">
        <v>1578</v>
      </c>
      <c r="M2045" s="233">
        <v>2631560</v>
      </c>
      <c r="N2045" s="234" t="s">
        <v>8271</v>
      </c>
      <c r="O2045" s="230" t="s">
        <v>1579</v>
      </c>
      <c r="P2045" s="230" t="s">
        <v>46</v>
      </c>
      <c r="Q2045" s="233">
        <v>0</v>
      </c>
      <c r="R2045" s="234">
        <v>0</v>
      </c>
      <c r="S2045" s="235" t="s">
        <v>46</v>
      </c>
      <c r="T2045" s="236"/>
      <c r="U2045" s="237"/>
      <c r="V2045" s="238" t="s">
        <v>104</v>
      </c>
      <c r="W2045" s="236">
        <v>0</v>
      </c>
      <c r="X2045" s="237" t="s">
        <v>46</v>
      </c>
      <c r="Y2045" s="239">
        <v>0</v>
      </c>
      <c r="Z2045" s="237" t="s">
        <v>46</v>
      </c>
      <c r="AA2045" s="239">
        <v>0</v>
      </c>
      <c r="AB2045" s="240" t="s">
        <v>46</v>
      </c>
      <c r="AC2045" s="241" t="s">
        <v>46</v>
      </c>
      <c r="AD2045" s="241" t="s">
        <v>46</v>
      </c>
      <c r="AE2045" s="237"/>
      <c r="AF2045" s="237"/>
      <c r="AG2045" s="237"/>
      <c r="AH2045" s="237"/>
      <c r="AI2045" s="237" t="s">
        <v>7969</v>
      </c>
      <c r="AJ2045" s="237" t="s">
        <v>2039</v>
      </c>
      <c r="AK2045" s="237" t="s">
        <v>94</v>
      </c>
      <c r="AL2045" s="237" t="s">
        <v>207</v>
      </c>
      <c r="AM2045" s="242">
        <v>4</v>
      </c>
    </row>
    <row r="2046" spans="2:39">
      <c r="B2046" s="228" t="s">
        <v>8009</v>
      </c>
      <c r="C2046" s="229" t="s">
        <v>8010</v>
      </c>
      <c r="D2046" s="230" t="s">
        <v>46</v>
      </c>
      <c r="E2046" s="231" t="s">
        <v>38</v>
      </c>
      <c r="F2046" s="231" t="s">
        <v>97</v>
      </c>
      <c r="G2046" s="231" t="s">
        <v>35</v>
      </c>
      <c r="H2046" s="231" t="s">
        <v>7652</v>
      </c>
      <c r="I2046" s="232" t="s">
        <v>98</v>
      </c>
      <c r="J2046" s="231" t="s">
        <v>2913</v>
      </c>
      <c r="K2046" s="230" t="s">
        <v>128</v>
      </c>
      <c r="L2046" s="230" t="s">
        <v>1578</v>
      </c>
      <c r="M2046" s="233">
        <v>2935834.1250000005</v>
      </c>
      <c r="N2046" s="234" t="s">
        <v>8271</v>
      </c>
      <c r="O2046" s="230" t="s">
        <v>1579</v>
      </c>
      <c r="P2046" s="230" t="s">
        <v>46</v>
      </c>
      <c r="Q2046" s="233">
        <v>0</v>
      </c>
      <c r="R2046" s="234">
        <v>0</v>
      </c>
      <c r="S2046" s="235" t="s">
        <v>46</v>
      </c>
      <c r="T2046" s="236"/>
      <c r="U2046" s="237"/>
      <c r="V2046" s="238" t="s">
        <v>104</v>
      </c>
      <c r="W2046" s="236">
        <v>0</v>
      </c>
      <c r="X2046" s="237" t="s">
        <v>46</v>
      </c>
      <c r="Y2046" s="239">
        <v>0</v>
      </c>
      <c r="Z2046" s="237" t="s">
        <v>46</v>
      </c>
      <c r="AA2046" s="239">
        <v>0</v>
      </c>
      <c r="AB2046" s="240" t="s">
        <v>46</v>
      </c>
      <c r="AC2046" s="241" t="s">
        <v>46</v>
      </c>
      <c r="AD2046" s="241" t="s">
        <v>46</v>
      </c>
      <c r="AE2046" s="237"/>
      <c r="AF2046" s="237"/>
      <c r="AG2046" s="237"/>
      <c r="AH2046" s="237"/>
      <c r="AI2046" s="237" t="s">
        <v>7969</v>
      </c>
      <c r="AJ2046" s="237" t="s">
        <v>2039</v>
      </c>
      <c r="AK2046" s="237" t="s">
        <v>94</v>
      </c>
      <c r="AL2046" s="237" t="s">
        <v>209</v>
      </c>
      <c r="AM2046" s="242">
        <v>4</v>
      </c>
    </row>
    <row r="2047" spans="2:39">
      <c r="B2047" s="189" t="s">
        <v>8011</v>
      </c>
      <c r="C2047" s="190" t="s">
        <v>8012</v>
      </c>
      <c r="D2047" s="191" t="s">
        <v>46</v>
      </c>
      <c r="E2047" s="192" t="s">
        <v>46</v>
      </c>
      <c r="F2047" s="192" t="s">
        <v>46</v>
      </c>
      <c r="G2047" s="192" t="s">
        <v>46</v>
      </c>
      <c r="H2047" s="192" t="s">
        <v>46</v>
      </c>
      <c r="I2047" s="193" t="s">
        <v>46</v>
      </c>
      <c r="J2047" s="192" t="s">
        <v>46</v>
      </c>
      <c r="K2047" s="191" t="s">
        <v>46</v>
      </c>
      <c r="L2047" s="191" t="s">
        <v>46</v>
      </c>
      <c r="M2047" s="194">
        <v>0</v>
      </c>
      <c r="N2047" s="195" t="s">
        <v>46</v>
      </c>
      <c r="O2047" s="191" t="s">
        <v>46</v>
      </c>
      <c r="P2047" s="191" t="s">
        <v>46</v>
      </c>
      <c r="Q2047" s="194">
        <v>0</v>
      </c>
      <c r="R2047" s="195">
        <v>0</v>
      </c>
      <c r="S2047" s="196" t="s">
        <v>46</v>
      </c>
      <c r="T2047" s="44"/>
      <c r="U2047" s="43"/>
      <c r="V2047" s="197" t="s">
        <v>46</v>
      </c>
      <c r="W2047" s="44">
        <v>0</v>
      </c>
      <c r="X2047" s="43" t="s">
        <v>46</v>
      </c>
      <c r="Y2047" s="46">
        <v>0</v>
      </c>
      <c r="Z2047" s="43" t="s">
        <v>46</v>
      </c>
      <c r="AA2047" s="46">
        <v>0</v>
      </c>
      <c r="AB2047" s="47" t="s">
        <v>46</v>
      </c>
      <c r="AC2047" s="42" t="s">
        <v>46</v>
      </c>
      <c r="AD2047" s="42" t="s">
        <v>46</v>
      </c>
      <c r="AE2047" s="43"/>
      <c r="AF2047" s="43"/>
      <c r="AG2047" s="43"/>
      <c r="AH2047" s="43"/>
      <c r="AI2047" s="43" t="s">
        <v>7969</v>
      </c>
      <c r="AJ2047" s="43" t="s">
        <v>2039</v>
      </c>
      <c r="AK2047" s="43" t="s">
        <v>1322</v>
      </c>
      <c r="AL2047" s="43" t="s">
        <v>46</v>
      </c>
      <c r="AM2047" s="48">
        <v>3</v>
      </c>
    </row>
    <row r="2048" spans="2:39">
      <c r="B2048" s="228" t="s">
        <v>8013</v>
      </c>
      <c r="C2048" s="229" t="s">
        <v>8014</v>
      </c>
      <c r="D2048" s="230" t="s">
        <v>46</v>
      </c>
      <c r="E2048" s="231" t="s">
        <v>46</v>
      </c>
      <c r="F2048" s="231" t="s">
        <v>46</v>
      </c>
      <c r="G2048" s="231" t="s">
        <v>46</v>
      </c>
      <c r="H2048" s="231" t="s">
        <v>46</v>
      </c>
      <c r="I2048" s="232" t="s">
        <v>46</v>
      </c>
      <c r="J2048" s="231" t="s">
        <v>46</v>
      </c>
      <c r="K2048" s="230" t="s">
        <v>46</v>
      </c>
      <c r="L2048" s="230" t="s">
        <v>46</v>
      </c>
      <c r="M2048" s="233">
        <v>0</v>
      </c>
      <c r="N2048" s="234" t="s">
        <v>46</v>
      </c>
      <c r="O2048" s="230" t="s">
        <v>46</v>
      </c>
      <c r="P2048" s="230" t="s">
        <v>46</v>
      </c>
      <c r="Q2048" s="233">
        <v>0</v>
      </c>
      <c r="R2048" s="234">
        <v>0</v>
      </c>
      <c r="S2048" s="235" t="s">
        <v>46</v>
      </c>
      <c r="T2048" s="236"/>
      <c r="U2048" s="237"/>
      <c r="V2048" s="238" t="s">
        <v>46</v>
      </c>
      <c r="W2048" s="236">
        <v>0</v>
      </c>
      <c r="X2048" s="237" t="s">
        <v>46</v>
      </c>
      <c r="Y2048" s="239">
        <v>0</v>
      </c>
      <c r="Z2048" s="237" t="s">
        <v>46</v>
      </c>
      <c r="AA2048" s="239">
        <v>0</v>
      </c>
      <c r="AB2048" s="240" t="s">
        <v>46</v>
      </c>
      <c r="AC2048" s="241" t="s">
        <v>46</v>
      </c>
      <c r="AD2048" s="241" t="s">
        <v>46</v>
      </c>
      <c r="AE2048" s="237"/>
      <c r="AF2048" s="237"/>
      <c r="AG2048" s="237"/>
      <c r="AH2048" s="237"/>
      <c r="AI2048" s="237" t="s">
        <v>7969</v>
      </c>
      <c r="AJ2048" s="237" t="s">
        <v>2039</v>
      </c>
      <c r="AK2048" s="237" t="s">
        <v>1322</v>
      </c>
      <c r="AL2048" s="237" t="s">
        <v>35</v>
      </c>
      <c r="AM2048" s="242">
        <v>4</v>
      </c>
    </row>
    <row r="2049" spans="2:39">
      <c r="B2049" s="228" t="s">
        <v>8015</v>
      </c>
      <c r="C2049" s="229" t="s">
        <v>8016</v>
      </c>
      <c r="D2049" s="230" t="s">
        <v>46</v>
      </c>
      <c r="E2049" s="231" t="s">
        <v>46</v>
      </c>
      <c r="F2049" s="231" t="s">
        <v>46</v>
      </c>
      <c r="G2049" s="231" t="s">
        <v>46</v>
      </c>
      <c r="H2049" s="231" t="s">
        <v>46</v>
      </c>
      <c r="I2049" s="232" t="s">
        <v>46</v>
      </c>
      <c r="J2049" s="231" t="s">
        <v>46</v>
      </c>
      <c r="K2049" s="230" t="s">
        <v>46</v>
      </c>
      <c r="L2049" s="230" t="s">
        <v>46</v>
      </c>
      <c r="M2049" s="233">
        <v>0</v>
      </c>
      <c r="N2049" s="234" t="s">
        <v>46</v>
      </c>
      <c r="O2049" s="230" t="s">
        <v>46</v>
      </c>
      <c r="P2049" s="230" t="s">
        <v>46</v>
      </c>
      <c r="Q2049" s="233">
        <v>0</v>
      </c>
      <c r="R2049" s="234">
        <v>0</v>
      </c>
      <c r="S2049" s="235" t="s">
        <v>46</v>
      </c>
      <c r="T2049" s="236"/>
      <c r="U2049" s="237"/>
      <c r="V2049" s="238" t="s">
        <v>46</v>
      </c>
      <c r="W2049" s="236">
        <v>0</v>
      </c>
      <c r="X2049" s="237" t="s">
        <v>46</v>
      </c>
      <c r="Y2049" s="239">
        <v>0</v>
      </c>
      <c r="Z2049" s="237" t="s">
        <v>46</v>
      </c>
      <c r="AA2049" s="239">
        <v>0</v>
      </c>
      <c r="AB2049" s="240" t="s">
        <v>46</v>
      </c>
      <c r="AC2049" s="241" t="s">
        <v>46</v>
      </c>
      <c r="AD2049" s="241" t="s">
        <v>46</v>
      </c>
      <c r="AE2049" s="237"/>
      <c r="AF2049" s="237"/>
      <c r="AG2049" s="237"/>
      <c r="AH2049" s="237"/>
      <c r="AI2049" s="237" t="s">
        <v>7969</v>
      </c>
      <c r="AJ2049" s="237" t="s">
        <v>2039</v>
      </c>
      <c r="AK2049" s="237" t="s">
        <v>1322</v>
      </c>
      <c r="AL2049" s="237" t="s">
        <v>109</v>
      </c>
      <c r="AM2049" s="242">
        <v>4</v>
      </c>
    </row>
    <row r="2050" spans="2:39">
      <c r="B2050" s="228" t="s">
        <v>8017</v>
      </c>
      <c r="C2050" s="229" t="s">
        <v>8018</v>
      </c>
      <c r="D2050" s="230" t="s">
        <v>46</v>
      </c>
      <c r="E2050" s="231" t="s">
        <v>38</v>
      </c>
      <c r="F2050" s="231" t="s">
        <v>97</v>
      </c>
      <c r="G2050" s="231" t="s">
        <v>35</v>
      </c>
      <c r="H2050" s="231" t="s">
        <v>7652</v>
      </c>
      <c r="I2050" s="232" t="s">
        <v>98</v>
      </c>
      <c r="J2050" s="231" t="s">
        <v>2913</v>
      </c>
      <c r="K2050" s="230" t="s">
        <v>128</v>
      </c>
      <c r="L2050" s="230" t="s">
        <v>1578</v>
      </c>
      <c r="M2050" s="233">
        <v>435000</v>
      </c>
      <c r="N2050" s="234" t="s">
        <v>8271</v>
      </c>
      <c r="O2050" s="230" t="s">
        <v>1579</v>
      </c>
      <c r="P2050" s="230" t="s">
        <v>46</v>
      </c>
      <c r="Q2050" s="233">
        <v>0</v>
      </c>
      <c r="R2050" s="234">
        <v>0</v>
      </c>
      <c r="S2050" s="235" t="s">
        <v>46</v>
      </c>
      <c r="T2050" s="236"/>
      <c r="U2050" s="237"/>
      <c r="V2050" s="238" t="s">
        <v>104</v>
      </c>
      <c r="W2050" s="236">
        <v>0</v>
      </c>
      <c r="X2050" s="237" t="s">
        <v>46</v>
      </c>
      <c r="Y2050" s="239">
        <v>0</v>
      </c>
      <c r="Z2050" s="237" t="s">
        <v>46</v>
      </c>
      <c r="AA2050" s="239">
        <v>0</v>
      </c>
      <c r="AB2050" s="240" t="s">
        <v>46</v>
      </c>
      <c r="AC2050" s="241" t="s">
        <v>46</v>
      </c>
      <c r="AD2050" s="241" t="s">
        <v>46</v>
      </c>
      <c r="AE2050" s="237"/>
      <c r="AF2050" s="237"/>
      <c r="AG2050" s="237"/>
      <c r="AH2050" s="237"/>
      <c r="AI2050" s="237" t="s">
        <v>7969</v>
      </c>
      <c r="AJ2050" s="237" t="s">
        <v>2039</v>
      </c>
      <c r="AK2050" s="237" t="s">
        <v>1322</v>
      </c>
      <c r="AL2050" s="237" t="s">
        <v>111</v>
      </c>
      <c r="AM2050" s="242">
        <v>4</v>
      </c>
    </row>
    <row r="2051" spans="2:39">
      <c r="B2051" s="228" t="s">
        <v>8019</v>
      </c>
      <c r="C2051" s="229" t="s">
        <v>8020</v>
      </c>
      <c r="D2051" s="230" t="s">
        <v>46</v>
      </c>
      <c r="E2051" s="231" t="s">
        <v>38</v>
      </c>
      <c r="F2051" s="231" t="s">
        <v>97</v>
      </c>
      <c r="G2051" s="231" t="s">
        <v>35</v>
      </c>
      <c r="H2051" s="231" t="s">
        <v>7652</v>
      </c>
      <c r="I2051" s="232" t="s">
        <v>98</v>
      </c>
      <c r="J2051" s="231" t="s">
        <v>2913</v>
      </c>
      <c r="K2051" s="230" t="s">
        <v>128</v>
      </c>
      <c r="L2051" s="230" t="s">
        <v>1578</v>
      </c>
      <c r="M2051" s="233">
        <v>8980198.5</v>
      </c>
      <c r="N2051" s="234" t="s">
        <v>8271</v>
      </c>
      <c r="O2051" s="230" t="s">
        <v>1579</v>
      </c>
      <c r="P2051" s="230" t="s">
        <v>46</v>
      </c>
      <c r="Q2051" s="233">
        <v>0</v>
      </c>
      <c r="R2051" s="234">
        <v>0</v>
      </c>
      <c r="S2051" s="235" t="s">
        <v>46</v>
      </c>
      <c r="T2051" s="236"/>
      <c r="U2051" s="237"/>
      <c r="V2051" s="238" t="s">
        <v>104</v>
      </c>
      <c r="W2051" s="236">
        <v>0</v>
      </c>
      <c r="X2051" s="237" t="s">
        <v>46</v>
      </c>
      <c r="Y2051" s="239">
        <v>0</v>
      </c>
      <c r="Z2051" s="237" t="s">
        <v>46</v>
      </c>
      <c r="AA2051" s="239">
        <v>0</v>
      </c>
      <c r="AB2051" s="240" t="s">
        <v>46</v>
      </c>
      <c r="AC2051" s="241" t="s">
        <v>46</v>
      </c>
      <c r="AD2051" s="241" t="s">
        <v>46</v>
      </c>
      <c r="AE2051" s="237"/>
      <c r="AF2051" s="237"/>
      <c r="AG2051" s="237"/>
      <c r="AH2051" s="237"/>
      <c r="AI2051" s="237" t="s">
        <v>7969</v>
      </c>
      <c r="AJ2051" s="237" t="s">
        <v>2039</v>
      </c>
      <c r="AK2051" s="237" t="s">
        <v>1322</v>
      </c>
      <c r="AL2051" s="237" t="s">
        <v>112</v>
      </c>
      <c r="AM2051" s="242">
        <v>4</v>
      </c>
    </row>
    <row r="2052" spans="2:39">
      <c r="B2052" s="228" t="s">
        <v>8021</v>
      </c>
      <c r="C2052" s="229" t="s">
        <v>8022</v>
      </c>
      <c r="D2052" s="230" t="s">
        <v>46</v>
      </c>
      <c r="E2052" s="231" t="s">
        <v>38</v>
      </c>
      <c r="F2052" s="231" t="s">
        <v>97</v>
      </c>
      <c r="G2052" s="231" t="s">
        <v>35</v>
      </c>
      <c r="H2052" s="231" t="s">
        <v>7652</v>
      </c>
      <c r="I2052" s="232" t="s">
        <v>98</v>
      </c>
      <c r="J2052" s="231" t="s">
        <v>2913</v>
      </c>
      <c r="K2052" s="230" t="s">
        <v>128</v>
      </c>
      <c r="L2052" s="230" t="s">
        <v>1578</v>
      </c>
      <c r="M2052" s="233">
        <v>742099.92</v>
      </c>
      <c r="N2052" s="234" t="s">
        <v>8271</v>
      </c>
      <c r="O2052" s="230" t="s">
        <v>1579</v>
      </c>
      <c r="P2052" s="230" t="s">
        <v>46</v>
      </c>
      <c r="Q2052" s="233">
        <v>0</v>
      </c>
      <c r="R2052" s="234">
        <v>0</v>
      </c>
      <c r="S2052" s="235" t="s">
        <v>46</v>
      </c>
      <c r="T2052" s="236"/>
      <c r="U2052" s="237"/>
      <c r="V2052" s="238" t="s">
        <v>104</v>
      </c>
      <c r="W2052" s="236">
        <v>0</v>
      </c>
      <c r="X2052" s="237" t="s">
        <v>46</v>
      </c>
      <c r="Y2052" s="239">
        <v>0</v>
      </c>
      <c r="Z2052" s="237" t="s">
        <v>46</v>
      </c>
      <c r="AA2052" s="239">
        <v>0</v>
      </c>
      <c r="AB2052" s="240" t="s">
        <v>46</v>
      </c>
      <c r="AC2052" s="241" t="s">
        <v>46</v>
      </c>
      <c r="AD2052" s="241" t="s">
        <v>46</v>
      </c>
      <c r="AE2052" s="237"/>
      <c r="AF2052" s="237"/>
      <c r="AG2052" s="237"/>
      <c r="AH2052" s="237"/>
      <c r="AI2052" s="237" t="s">
        <v>7969</v>
      </c>
      <c r="AJ2052" s="237" t="s">
        <v>2039</v>
      </c>
      <c r="AK2052" s="237" t="s">
        <v>1322</v>
      </c>
      <c r="AL2052" s="237" t="s">
        <v>113</v>
      </c>
      <c r="AM2052" s="242">
        <v>4</v>
      </c>
    </row>
    <row r="2053" spans="2:39">
      <c r="B2053" s="228" t="s">
        <v>8023</v>
      </c>
      <c r="C2053" s="229" t="s">
        <v>7986</v>
      </c>
      <c r="D2053" s="230" t="s">
        <v>46</v>
      </c>
      <c r="E2053" s="231" t="s">
        <v>38</v>
      </c>
      <c r="F2053" s="231" t="s">
        <v>97</v>
      </c>
      <c r="G2053" s="231" t="s">
        <v>35</v>
      </c>
      <c r="H2053" s="231" t="s">
        <v>7652</v>
      </c>
      <c r="I2053" s="232" t="s">
        <v>98</v>
      </c>
      <c r="J2053" s="231" t="s">
        <v>2913</v>
      </c>
      <c r="K2053" s="230" t="s">
        <v>128</v>
      </c>
      <c r="L2053" s="230" t="s">
        <v>1578</v>
      </c>
      <c r="M2053" s="233">
        <v>2309193.9</v>
      </c>
      <c r="N2053" s="234" t="s">
        <v>8271</v>
      </c>
      <c r="O2053" s="230" t="s">
        <v>1579</v>
      </c>
      <c r="P2053" s="230" t="s">
        <v>46</v>
      </c>
      <c r="Q2053" s="233">
        <v>0</v>
      </c>
      <c r="R2053" s="234">
        <v>0</v>
      </c>
      <c r="S2053" s="235" t="s">
        <v>46</v>
      </c>
      <c r="T2053" s="236"/>
      <c r="U2053" s="237"/>
      <c r="V2053" s="238" t="s">
        <v>104</v>
      </c>
      <c r="W2053" s="236">
        <v>0</v>
      </c>
      <c r="X2053" s="237" t="s">
        <v>46</v>
      </c>
      <c r="Y2053" s="239">
        <v>0</v>
      </c>
      <c r="Z2053" s="237" t="s">
        <v>46</v>
      </c>
      <c r="AA2053" s="239">
        <v>0</v>
      </c>
      <c r="AB2053" s="240" t="s">
        <v>46</v>
      </c>
      <c r="AC2053" s="241" t="s">
        <v>46</v>
      </c>
      <c r="AD2053" s="241" t="s">
        <v>46</v>
      </c>
      <c r="AE2053" s="237"/>
      <c r="AF2053" s="237"/>
      <c r="AG2053" s="237"/>
      <c r="AH2053" s="237"/>
      <c r="AI2053" s="237" t="s">
        <v>7969</v>
      </c>
      <c r="AJ2053" s="237" t="s">
        <v>2039</v>
      </c>
      <c r="AK2053" s="237" t="s">
        <v>1322</v>
      </c>
      <c r="AL2053" s="237" t="s">
        <v>115</v>
      </c>
      <c r="AM2053" s="242">
        <v>4</v>
      </c>
    </row>
    <row r="2054" spans="2:39">
      <c r="B2054" s="228" t="s">
        <v>8024</v>
      </c>
      <c r="C2054" s="229" t="s">
        <v>8025</v>
      </c>
      <c r="D2054" s="230" t="s">
        <v>46</v>
      </c>
      <c r="E2054" s="231" t="s">
        <v>38</v>
      </c>
      <c r="F2054" s="231" t="s">
        <v>97</v>
      </c>
      <c r="G2054" s="231" t="s">
        <v>35</v>
      </c>
      <c r="H2054" s="231" t="s">
        <v>7652</v>
      </c>
      <c r="I2054" s="232" t="s">
        <v>98</v>
      </c>
      <c r="J2054" s="231" t="s">
        <v>2913</v>
      </c>
      <c r="K2054" s="230" t="s">
        <v>128</v>
      </c>
      <c r="L2054" s="230" t="s">
        <v>1578</v>
      </c>
      <c r="M2054" s="233">
        <v>2736822.4</v>
      </c>
      <c r="N2054" s="234" t="s">
        <v>8271</v>
      </c>
      <c r="O2054" s="230" t="s">
        <v>1579</v>
      </c>
      <c r="P2054" s="230" t="s">
        <v>46</v>
      </c>
      <c r="Q2054" s="233">
        <v>0</v>
      </c>
      <c r="R2054" s="234">
        <v>0</v>
      </c>
      <c r="S2054" s="235" t="s">
        <v>46</v>
      </c>
      <c r="T2054" s="236"/>
      <c r="U2054" s="237"/>
      <c r="V2054" s="238" t="s">
        <v>104</v>
      </c>
      <c r="W2054" s="236">
        <v>0</v>
      </c>
      <c r="X2054" s="237" t="s">
        <v>46</v>
      </c>
      <c r="Y2054" s="239">
        <v>0</v>
      </c>
      <c r="Z2054" s="237" t="s">
        <v>46</v>
      </c>
      <c r="AA2054" s="239">
        <v>0</v>
      </c>
      <c r="AB2054" s="240" t="s">
        <v>46</v>
      </c>
      <c r="AC2054" s="241" t="s">
        <v>46</v>
      </c>
      <c r="AD2054" s="241" t="s">
        <v>46</v>
      </c>
      <c r="AE2054" s="237"/>
      <c r="AF2054" s="237"/>
      <c r="AG2054" s="237"/>
      <c r="AH2054" s="237"/>
      <c r="AI2054" s="237" t="s">
        <v>7969</v>
      </c>
      <c r="AJ2054" s="237" t="s">
        <v>2039</v>
      </c>
      <c r="AK2054" s="237" t="s">
        <v>1322</v>
      </c>
      <c r="AL2054" s="237" t="s">
        <v>167</v>
      </c>
      <c r="AM2054" s="242">
        <v>4</v>
      </c>
    </row>
    <row r="2055" spans="2:39">
      <c r="B2055" s="228" t="s">
        <v>8026</v>
      </c>
      <c r="C2055" s="229" t="s">
        <v>8027</v>
      </c>
      <c r="D2055" s="230" t="s">
        <v>46</v>
      </c>
      <c r="E2055" s="231" t="s">
        <v>38</v>
      </c>
      <c r="F2055" s="231" t="s">
        <v>97</v>
      </c>
      <c r="G2055" s="231" t="s">
        <v>35</v>
      </c>
      <c r="H2055" s="231" t="s">
        <v>7652</v>
      </c>
      <c r="I2055" s="232" t="s">
        <v>98</v>
      </c>
      <c r="J2055" s="231" t="s">
        <v>2913</v>
      </c>
      <c r="K2055" s="230" t="s">
        <v>128</v>
      </c>
      <c r="L2055" s="230" t="s">
        <v>1578</v>
      </c>
      <c r="M2055" s="233">
        <v>542759.25</v>
      </c>
      <c r="N2055" s="234" t="s">
        <v>8271</v>
      </c>
      <c r="O2055" s="230" t="s">
        <v>1579</v>
      </c>
      <c r="P2055" s="230" t="s">
        <v>46</v>
      </c>
      <c r="Q2055" s="233">
        <v>0</v>
      </c>
      <c r="R2055" s="234">
        <v>0</v>
      </c>
      <c r="S2055" s="235" t="s">
        <v>46</v>
      </c>
      <c r="T2055" s="236"/>
      <c r="U2055" s="237"/>
      <c r="V2055" s="238" t="s">
        <v>104</v>
      </c>
      <c r="W2055" s="236">
        <v>0</v>
      </c>
      <c r="X2055" s="237" t="s">
        <v>46</v>
      </c>
      <c r="Y2055" s="239">
        <v>0</v>
      </c>
      <c r="Z2055" s="237" t="s">
        <v>46</v>
      </c>
      <c r="AA2055" s="239">
        <v>0</v>
      </c>
      <c r="AB2055" s="240" t="s">
        <v>46</v>
      </c>
      <c r="AC2055" s="241" t="s">
        <v>46</v>
      </c>
      <c r="AD2055" s="241" t="s">
        <v>46</v>
      </c>
      <c r="AE2055" s="237"/>
      <c r="AF2055" s="237"/>
      <c r="AG2055" s="237"/>
      <c r="AH2055" s="237"/>
      <c r="AI2055" s="237" t="s">
        <v>7969</v>
      </c>
      <c r="AJ2055" s="237" t="s">
        <v>2039</v>
      </c>
      <c r="AK2055" s="237" t="s">
        <v>1322</v>
      </c>
      <c r="AL2055" s="237" t="s">
        <v>189</v>
      </c>
      <c r="AM2055" s="242">
        <v>4</v>
      </c>
    </row>
    <row r="2056" spans="2:39">
      <c r="B2056" s="228" t="s">
        <v>8028</v>
      </c>
      <c r="C2056" s="229" t="s">
        <v>8000</v>
      </c>
      <c r="D2056" s="230" t="s">
        <v>46</v>
      </c>
      <c r="E2056" s="231" t="s">
        <v>38</v>
      </c>
      <c r="F2056" s="231" t="s">
        <v>97</v>
      </c>
      <c r="G2056" s="231" t="s">
        <v>35</v>
      </c>
      <c r="H2056" s="231" t="s">
        <v>7652</v>
      </c>
      <c r="I2056" s="232" t="s">
        <v>98</v>
      </c>
      <c r="J2056" s="231" t="s">
        <v>2913</v>
      </c>
      <c r="K2056" s="230" t="s">
        <v>128</v>
      </c>
      <c r="L2056" s="230" t="s">
        <v>1578</v>
      </c>
      <c r="M2056" s="233">
        <v>102795.31250000001</v>
      </c>
      <c r="N2056" s="234" t="s">
        <v>8271</v>
      </c>
      <c r="O2056" s="230" t="s">
        <v>1579</v>
      </c>
      <c r="P2056" s="230" t="s">
        <v>46</v>
      </c>
      <c r="Q2056" s="233">
        <v>0</v>
      </c>
      <c r="R2056" s="234">
        <v>0</v>
      </c>
      <c r="S2056" s="235" t="s">
        <v>46</v>
      </c>
      <c r="T2056" s="236"/>
      <c r="U2056" s="237"/>
      <c r="V2056" s="238" t="s">
        <v>104</v>
      </c>
      <c r="W2056" s="236">
        <v>0</v>
      </c>
      <c r="X2056" s="237" t="s">
        <v>46</v>
      </c>
      <c r="Y2056" s="239">
        <v>0</v>
      </c>
      <c r="Z2056" s="237" t="s">
        <v>46</v>
      </c>
      <c r="AA2056" s="239">
        <v>0</v>
      </c>
      <c r="AB2056" s="240" t="s">
        <v>46</v>
      </c>
      <c r="AC2056" s="241" t="s">
        <v>46</v>
      </c>
      <c r="AD2056" s="241" t="s">
        <v>46</v>
      </c>
      <c r="AE2056" s="237"/>
      <c r="AF2056" s="237"/>
      <c r="AG2056" s="237"/>
      <c r="AH2056" s="237"/>
      <c r="AI2056" s="237" t="s">
        <v>7969</v>
      </c>
      <c r="AJ2056" s="237" t="s">
        <v>2039</v>
      </c>
      <c r="AK2056" s="237" t="s">
        <v>1322</v>
      </c>
      <c r="AL2056" s="237" t="s">
        <v>191</v>
      </c>
      <c r="AM2056" s="242">
        <v>4</v>
      </c>
    </row>
    <row r="2057" spans="2:39">
      <c r="B2057" s="228" t="s">
        <v>8029</v>
      </c>
      <c r="C2057" s="229" t="s">
        <v>6986</v>
      </c>
      <c r="D2057" s="230" t="s">
        <v>46</v>
      </c>
      <c r="E2057" s="231" t="s">
        <v>38</v>
      </c>
      <c r="F2057" s="231" t="s">
        <v>97</v>
      </c>
      <c r="G2057" s="231" t="s">
        <v>35</v>
      </c>
      <c r="H2057" s="231" t="s">
        <v>7652</v>
      </c>
      <c r="I2057" s="232" t="s">
        <v>98</v>
      </c>
      <c r="J2057" s="231" t="s">
        <v>2913</v>
      </c>
      <c r="K2057" s="230" t="s">
        <v>128</v>
      </c>
      <c r="L2057" s="230" t="s">
        <v>1578</v>
      </c>
      <c r="M2057" s="233">
        <v>215870.15625000003</v>
      </c>
      <c r="N2057" s="234" t="s">
        <v>8271</v>
      </c>
      <c r="O2057" s="230" t="s">
        <v>1579</v>
      </c>
      <c r="P2057" s="230" t="s">
        <v>46</v>
      </c>
      <c r="Q2057" s="233">
        <v>0</v>
      </c>
      <c r="R2057" s="234">
        <v>0</v>
      </c>
      <c r="S2057" s="235" t="s">
        <v>46</v>
      </c>
      <c r="T2057" s="236"/>
      <c r="U2057" s="237"/>
      <c r="V2057" s="238" t="s">
        <v>104</v>
      </c>
      <c r="W2057" s="236">
        <v>0</v>
      </c>
      <c r="X2057" s="237" t="s">
        <v>46</v>
      </c>
      <c r="Y2057" s="239">
        <v>0</v>
      </c>
      <c r="Z2057" s="237" t="s">
        <v>46</v>
      </c>
      <c r="AA2057" s="239">
        <v>0</v>
      </c>
      <c r="AB2057" s="240" t="s">
        <v>46</v>
      </c>
      <c r="AC2057" s="241" t="s">
        <v>46</v>
      </c>
      <c r="AD2057" s="241" t="s">
        <v>46</v>
      </c>
      <c r="AE2057" s="237"/>
      <c r="AF2057" s="237"/>
      <c r="AG2057" s="237"/>
      <c r="AH2057" s="237"/>
      <c r="AI2057" s="237" t="s">
        <v>7969</v>
      </c>
      <c r="AJ2057" s="237" t="s">
        <v>2039</v>
      </c>
      <c r="AK2057" s="237" t="s">
        <v>1322</v>
      </c>
      <c r="AL2057" s="237" t="s">
        <v>193</v>
      </c>
      <c r="AM2057" s="242">
        <v>4</v>
      </c>
    </row>
    <row r="2058" spans="2:39">
      <c r="B2058" s="228" t="s">
        <v>8030</v>
      </c>
      <c r="C2058" s="229" t="s">
        <v>8003</v>
      </c>
      <c r="D2058" s="230" t="s">
        <v>46</v>
      </c>
      <c r="E2058" s="231" t="s">
        <v>38</v>
      </c>
      <c r="F2058" s="231" t="s">
        <v>97</v>
      </c>
      <c r="G2058" s="231" t="s">
        <v>35</v>
      </c>
      <c r="H2058" s="231" t="s">
        <v>7652</v>
      </c>
      <c r="I2058" s="232" t="s">
        <v>98</v>
      </c>
      <c r="J2058" s="231" t="s">
        <v>2913</v>
      </c>
      <c r="K2058" s="230" t="s">
        <v>128</v>
      </c>
      <c r="L2058" s="230" t="s">
        <v>1578</v>
      </c>
      <c r="M2058" s="233">
        <v>16447.25</v>
      </c>
      <c r="N2058" s="234" t="s">
        <v>8271</v>
      </c>
      <c r="O2058" s="230" t="s">
        <v>1579</v>
      </c>
      <c r="P2058" s="230" t="s">
        <v>46</v>
      </c>
      <c r="Q2058" s="233">
        <v>0</v>
      </c>
      <c r="R2058" s="234">
        <v>0</v>
      </c>
      <c r="S2058" s="235" t="s">
        <v>46</v>
      </c>
      <c r="T2058" s="236"/>
      <c r="U2058" s="237"/>
      <c r="V2058" s="238" t="s">
        <v>104</v>
      </c>
      <c r="W2058" s="236">
        <v>0</v>
      </c>
      <c r="X2058" s="237" t="s">
        <v>46</v>
      </c>
      <c r="Y2058" s="239">
        <v>0</v>
      </c>
      <c r="Z2058" s="237" t="s">
        <v>46</v>
      </c>
      <c r="AA2058" s="239">
        <v>0</v>
      </c>
      <c r="AB2058" s="240" t="s">
        <v>46</v>
      </c>
      <c r="AC2058" s="241" t="s">
        <v>46</v>
      </c>
      <c r="AD2058" s="241" t="s">
        <v>46</v>
      </c>
      <c r="AE2058" s="237"/>
      <c r="AF2058" s="237"/>
      <c r="AG2058" s="237"/>
      <c r="AH2058" s="237"/>
      <c r="AI2058" s="237" t="s">
        <v>7969</v>
      </c>
      <c r="AJ2058" s="237" t="s">
        <v>2039</v>
      </c>
      <c r="AK2058" s="237" t="s">
        <v>1322</v>
      </c>
      <c r="AL2058" s="237" t="s">
        <v>195</v>
      </c>
      <c r="AM2058" s="242">
        <v>4</v>
      </c>
    </row>
    <row r="2059" spans="2:39">
      <c r="B2059" s="228" t="s">
        <v>8031</v>
      </c>
      <c r="C2059" s="229" t="s">
        <v>7997</v>
      </c>
      <c r="D2059" s="230" t="s">
        <v>46</v>
      </c>
      <c r="E2059" s="231" t="s">
        <v>38</v>
      </c>
      <c r="F2059" s="231" t="s">
        <v>97</v>
      </c>
      <c r="G2059" s="231" t="s">
        <v>35</v>
      </c>
      <c r="H2059" s="231" t="s">
        <v>7652</v>
      </c>
      <c r="I2059" s="232" t="s">
        <v>98</v>
      </c>
      <c r="J2059" s="231" t="s">
        <v>2913</v>
      </c>
      <c r="K2059" s="230" t="s">
        <v>128</v>
      </c>
      <c r="L2059" s="230" t="s">
        <v>1578</v>
      </c>
      <c r="M2059" s="233">
        <v>671047.79999999993</v>
      </c>
      <c r="N2059" s="234" t="s">
        <v>8271</v>
      </c>
      <c r="O2059" s="230" t="s">
        <v>1579</v>
      </c>
      <c r="P2059" s="230" t="s">
        <v>46</v>
      </c>
      <c r="Q2059" s="233">
        <v>0</v>
      </c>
      <c r="R2059" s="234">
        <v>0</v>
      </c>
      <c r="S2059" s="235" t="s">
        <v>46</v>
      </c>
      <c r="T2059" s="236"/>
      <c r="U2059" s="237"/>
      <c r="V2059" s="238" t="s">
        <v>104</v>
      </c>
      <c r="W2059" s="236">
        <v>0</v>
      </c>
      <c r="X2059" s="237" t="s">
        <v>46</v>
      </c>
      <c r="Y2059" s="239">
        <v>0</v>
      </c>
      <c r="Z2059" s="237" t="s">
        <v>46</v>
      </c>
      <c r="AA2059" s="239">
        <v>0</v>
      </c>
      <c r="AB2059" s="240" t="s">
        <v>46</v>
      </c>
      <c r="AC2059" s="241" t="s">
        <v>46</v>
      </c>
      <c r="AD2059" s="241" t="s">
        <v>46</v>
      </c>
      <c r="AE2059" s="237"/>
      <c r="AF2059" s="237"/>
      <c r="AG2059" s="237"/>
      <c r="AH2059" s="237"/>
      <c r="AI2059" s="237" t="s">
        <v>7969</v>
      </c>
      <c r="AJ2059" s="237" t="s">
        <v>2039</v>
      </c>
      <c r="AK2059" s="237" t="s">
        <v>1322</v>
      </c>
      <c r="AL2059" s="237" t="s">
        <v>198</v>
      </c>
      <c r="AM2059" s="242">
        <v>4</v>
      </c>
    </row>
    <row r="2060" spans="2:39">
      <c r="B2060" s="228" t="s">
        <v>8032</v>
      </c>
      <c r="C2060" s="229" t="s">
        <v>8033</v>
      </c>
      <c r="D2060" s="230" t="s">
        <v>46</v>
      </c>
      <c r="E2060" s="231" t="s">
        <v>38</v>
      </c>
      <c r="F2060" s="231" t="s">
        <v>97</v>
      </c>
      <c r="G2060" s="231" t="s">
        <v>35</v>
      </c>
      <c r="H2060" s="231" t="s">
        <v>7652</v>
      </c>
      <c r="I2060" s="232" t="s">
        <v>98</v>
      </c>
      <c r="J2060" s="231" t="s">
        <v>2913</v>
      </c>
      <c r="K2060" s="230" t="s">
        <v>128</v>
      </c>
      <c r="L2060" s="230" t="s">
        <v>1578</v>
      </c>
      <c r="M2060" s="233">
        <v>1812500</v>
      </c>
      <c r="N2060" s="234" t="s">
        <v>8271</v>
      </c>
      <c r="O2060" s="230" t="s">
        <v>1579</v>
      </c>
      <c r="P2060" s="230" t="s">
        <v>46</v>
      </c>
      <c r="Q2060" s="233">
        <v>0</v>
      </c>
      <c r="R2060" s="234">
        <v>0</v>
      </c>
      <c r="S2060" s="235" t="s">
        <v>46</v>
      </c>
      <c r="T2060" s="236"/>
      <c r="U2060" s="237"/>
      <c r="V2060" s="238" t="s">
        <v>104</v>
      </c>
      <c r="W2060" s="236">
        <v>0</v>
      </c>
      <c r="X2060" s="237" t="s">
        <v>46</v>
      </c>
      <c r="Y2060" s="239">
        <v>0</v>
      </c>
      <c r="Z2060" s="237" t="s">
        <v>46</v>
      </c>
      <c r="AA2060" s="239">
        <v>0</v>
      </c>
      <c r="AB2060" s="240" t="s">
        <v>46</v>
      </c>
      <c r="AC2060" s="241" t="s">
        <v>46</v>
      </c>
      <c r="AD2060" s="241" t="s">
        <v>46</v>
      </c>
      <c r="AE2060" s="237"/>
      <c r="AF2060" s="237"/>
      <c r="AG2060" s="237"/>
      <c r="AH2060" s="237"/>
      <c r="AI2060" s="237" t="s">
        <v>7969</v>
      </c>
      <c r="AJ2060" s="237" t="s">
        <v>2039</v>
      </c>
      <c r="AK2060" s="237" t="s">
        <v>1322</v>
      </c>
      <c r="AL2060" s="237" t="s">
        <v>200</v>
      </c>
      <c r="AM2060" s="242">
        <v>4</v>
      </c>
    </row>
    <row r="2061" spans="2:39">
      <c r="B2061" s="228" t="s">
        <v>8034</v>
      </c>
      <c r="C2061" s="229" t="s">
        <v>8035</v>
      </c>
      <c r="D2061" s="230" t="s">
        <v>46</v>
      </c>
      <c r="E2061" s="231" t="s">
        <v>38</v>
      </c>
      <c r="F2061" s="231" t="s">
        <v>97</v>
      </c>
      <c r="G2061" s="231" t="s">
        <v>35</v>
      </c>
      <c r="H2061" s="231" t="s">
        <v>7652</v>
      </c>
      <c r="I2061" s="232" t="s">
        <v>98</v>
      </c>
      <c r="J2061" s="231" t="s">
        <v>2913</v>
      </c>
      <c r="K2061" s="230" t="s">
        <v>128</v>
      </c>
      <c r="L2061" s="230" t="s">
        <v>1578</v>
      </c>
      <c r="M2061" s="233">
        <v>1233543.75</v>
      </c>
      <c r="N2061" s="234" t="s">
        <v>8271</v>
      </c>
      <c r="O2061" s="230" t="s">
        <v>1579</v>
      </c>
      <c r="P2061" s="230" t="s">
        <v>46</v>
      </c>
      <c r="Q2061" s="233">
        <v>0</v>
      </c>
      <c r="R2061" s="234">
        <v>0</v>
      </c>
      <c r="S2061" s="235" t="s">
        <v>46</v>
      </c>
      <c r="T2061" s="236"/>
      <c r="U2061" s="237"/>
      <c r="V2061" s="238" t="s">
        <v>104</v>
      </c>
      <c r="W2061" s="236">
        <v>0</v>
      </c>
      <c r="X2061" s="237" t="s">
        <v>46</v>
      </c>
      <c r="Y2061" s="239">
        <v>0</v>
      </c>
      <c r="Z2061" s="237" t="s">
        <v>46</v>
      </c>
      <c r="AA2061" s="239">
        <v>0</v>
      </c>
      <c r="AB2061" s="240" t="s">
        <v>46</v>
      </c>
      <c r="AC2061" s="241" t="s">
        <v>46</v>
      </c>
      <c r="AD2061" s="241" t="s">
        <v>46</v>
      </c>
      <c r="AE2061" s="237"/>
      <c r="AF2061" s="237"/>
      <c r="AG2061" s="237"/>
      <c r="AH2061" s="237"/>
      <c r="AI2061" s="237" t="s">
        <v>7969</v>
      </c>
      <c r="AJ2061" s="237" t="s">
        <v>2039</v>
      </c>
      <c r="AK2061" s="237" t="s">
        <v>1322</v>
      </c>
      <c r="AL2061" s="237" t="s">
        <v>203</v>
      </c>
      <c r="AM2061" s="242">
        <v>4</v>
      </c>
    </row>
    <row r="2062" spans="2:39">
      <c r="B2062" s="228" t="s">
        <v>8036</v>
      </c>
      <c r="C2062" s="229" t="s">
        <v>8010</v>
      </c>
      <c r="D2062" s="230" t="s">
        <v>46</v>
      </c>
      <c r="E2062" s="231" t="s">
        <v>38</v>
      </c>
      <c r="F2062" s="231" t="s">
        <v>97</v>
      </c>
      <c r="G2062" s="231" t="s">
        <v>35</v>
      </c>
      <c r="H2062" s="231" t="s">
        <v>7652</v>
      </c>
      <c r="I2062" s="232" t="s">
        <v>98</v>
      </c>
      <c r="J2062" s="231" t="s">
        <v>2913</v>
      </c>
      <c r="K2062" s="230" t="s">
        <v>128</v>
      </c>
      <c r="L2062" s="230" t="s">
        <v>1578</v>
      </c>
      <c r="M2062" s="233">
        <v>3182542.8750000005</v>
      </c>
      <c r="N2062" s="234" t="s">
        <v>8271</v>
      </c>
      <c r="O2062" s="230" t="s">
        <v>1579</v>
      </c>
      <c r="P2062" s="230" t="s">
        <v>46</v>
      </c>
      <c r="Q2062" s="233">
        <v>0</v>
      </c>
      <c r="R2062" s="234">
        <v>0</v>
      </c>
      <c r="S2062" s="235" t="s">
        <v>46</v>
      </c>
      <c r="T2062" s="236"/>
      <c r="U2062" s="237"/>
      <c r="V2062" s="238" t="s">
        <v>104</v>
      </c>
      <c r="W2062" s="236">
        <v>0</v>
      </c>
      <c r="X2062" s="237" t="s">
        <v>46</v>
      </c>
      <c r="Y2062" s="239">
        <v>0</v>
      </c>
      <c r="Z2062" s="237" t="s">
        <v>46</v>
      </c>
      <c r="AA2062" s="239">
        <v>0</v>
      </c>
      <c r="AB2062" s="240" t="s">
        <v>46</v>
      </c>
      <c r="AC2062" s="241" t="s">
        <v>46</v>
      </c>
      <c r="AD2062" s="241" t="s">
        <v>46</v>
      </c>
      <c r="AE2062" s="237"/>
      <c r="AF2062" s="237"/>
      <c r="AG2062" s="237"/>
      <c r="AH2062" s="237"/>
      <c r="AI2062" s="237" t="s">
        <v>7969</v>
      </c>
      <c r="AJ2062" s="237" t="s">
        <v>2039</v>
      </c>
      <c r="AK2062" s="237" t="s">
        <v>1322</v>
      </c>
      <c r="AL2062" s="237" t="s">
        <v>205</v>
      </c>
      <c r="AM2062" s="242">
        <v>4</v>
      </c>
    </row>
    <row r="2063" spans="2:39">
      <c r="B2063" s="180" t="s">
        <v>8037</v>
      </c>
      <c r="C2063" s="181" t="s">
        <v>8038</v>
      </c>
      <c r="D2063" s="182" t="s">
        <v>46</v>
      </c>
      <c r="E2063" s="183" t="s">
        <v>46</v>
      </c>
      <c r="F2063" s="183" t="s">
        <v>46</v>
      </c>
      <c r="G2063" s="183" t="s">
        <v>46</v>
      </c>
      <c r="H2063" s="183" t="s">
        <v>46</v>
      </c>
      <c r="I2063" s="184" t="s">
        <v>46</v>
      </c>
      <c r="J2063" s="183" t="s">
        <v>46</v>
      </c>
      <c r="K2063" s="182" t="s">
        <v>46</v>
      </c>
      <c r="L2063" s="182" t="s">
        <v>46</v>
      </c>
      <c r="M2063" s="185">
        <v>0</v>
      </c>
      <c r="N2063" s="186" t="s">
        <v>46</v>
      </c>
      <c r="O2063" s="182" t="s">
        <v>46</v>
      </c>
      <c r="P2063" s="182" t="s">
        <v>46</v>
      </c>
      <c r="Q2063" s="185">
        <v>0</v>
      </c>
      <c r="R2063" s="186">
        <v>0</v>
      </c>
      <c r="S2063" s="187" t="s">
        <v>46</v>
      </c>
      <c r="T2063" s="36"/>
      <c r="U2063" s="35"/>
      <c r="V2063" s="188" t="s">
        <v>46</v>
      </c>
      <c r="W2063" s="36">
        <v>0</v>
      </c>
      <c r="X2063" s="35" t="s">
        <v>46</v>
      </c>
      <c r="Y2063" s="38">
        <v>0</v>
      </c>
      <c r="Z2063" s="35" t="s">
        <v>46</v>
      </c>
      <c r="AA2063" s="38">
        <v>0</v>
      </c>
      <c r="AB2063" s="39" t="s">
        <v>46</v>
      </c>
      <c r="AC2063" s="34" t="s">
        <v>46</v>
      </c>
      <c r="AD2063" s="34" t="s">
        <v>46</v>
      </c>
      <c r="AE2063" s="35"/>
      <c r="AF2063" s="35"/>
      <c r="AG2063" s="35"/>
      <c r="AH2063" s="35"/>
      <c r="AI2063" s="35" t="s">
        <v>7969</v>
      </c>
      <c r="AJ2063" s="35" t="s">
        <v>2049</v>
      </c>
      <c r="AK2063" s="35" t="s">
        <v>46</v>
      </c>
      <c r="AL2063" s="35" t="s">
        <v>46</v>
      </c>
      <c r="AM2063" s="40">
        <v>2</v>
      </c>
    </row>
    <row r="2064" spans="2:39">
      <c r="B2064" s="189" t="s">
        <v>8039</v>
      </c>
      <c r="C2064" s="190" t="s">
        <v>7775</v>
      </c>
      <c r="D2064" s="191" t="s">
        <v>46</v>
      </c>
      <c r="E2064" s="192" t="s">
        <v>46</v>
      </c>
      <c r="F2064" s="192" t="s">
        <v>46</v>
      </c>
      <c r="G2064" s="192" t="s">
        <v>46</v>
      </c>
      <c r="H2064" s="192" t="s">
        <v>46</v>
      </c>
      <c r="I2064" s="193" t="s">
        <v>46</v>
      </c>
      <c r="J2064" s="192" t="s">
        <v>46</v>
      </c>
      <c r="K2064" s="191" t="s">
        <v>46</v>
      </c>
      <c r="L2064" s="191" t="s">
        <v>46</v>
      </c>
      <c r="M2064" s="194">
        <v>0</v>
      </c>
      <c r="N2064" s="195" t="s">
        <v>46</v>
      </c>
      <c r="O2064" s="191" t="s">
        <v>46</v>
      </c>
      <c r="P2064" s="191" t="s">
        <v>46</v>
      </c>
      <c r="Q2064" s="194">
        <v>0</v>
      </c>
      <c r="R2064" s="195">
        <v>0</v>
      </c>
      <c r="S2064" s="196" t="s">
        <v>46</v>
      </c>
      <c r="T2064" s="44"/>
      <c r="U2064" s="43"/>
      <c r="V2064" s="197" t="s">
        <v>46</v>
      </c>
      <c r="W2064" s="44">
        <v>0</v>
      </c>
      <c r="X2064" s="43" t="s">
        <v>46</v>
      </c>
      <c r="Y2064" s="46">
        <v>0</v>
      </c>
      <c r="Z2064" s="43" t="s">
        <v>46</v>
      </c>
      <c r="AA2064" s="46">
        <v>0</v>
      </c>
      <c r="AB2064" s="47" t="s">
        <v>46</v>
      </c>
      <c r="AC2064" s="42" t="s">
        <v>46</v>
      </c>
      <c r="AD2064" s="42" t="s">
        <v>46</v>
      </c>
      <c r="AE2064" s="43"/>
      <c r="AF2064" s="43"/>
      <c r="AG2064" s="43"/>
      <c r="AH2064" s="43"/>
      <c r="AI2064" s="43" t="s">
        <v>7969</v>
      </c>
      <c r="AJ2064" s="43" t="s">
        <v>2049</v>
      </c>
      <c r="AK2064" s="43" t="s">
        <v>94</v>
      </c>
      <c r="AL2064" s="43" t="s">
        <v>46</v>
      </c>
      <c r="AM2064" s="48">
        <v>3</v>
      </c>
    </row>
    <row r="2065" spans="2:39">
      <c r="B2065" s="228" t="s">
        <v>8040</v>
      </c>
      <c r="C2065" s="229" t="s">
        <v>8041</v>
      </c>
      <c r="D2065" s="230" t="s">
        <v>46</v>
      </c>
      <c r="E2065" s="231" t="s">
        <v>38</v>
      </c>
      <c r="F2065" s="231" t="s">
        <v>97</v>
      </c>
      <c r="G2065" s="231" t="s">
        <v>35</v>
      </c>
      <c r="H2065" s="231" t="s">
        <v>7652</v>
      </c>
      <c r="I2065" s="232" t="s">
        <v>98</v>
      </c>
      <c r="J2065" s="231" t="s">
        <v>2913</v>
      </c>
      <c r="K2065" s="230" t="s">
        <v>128</v>
      </c>
      <c r="L2065" s="230" t="s">
        <v>1578</v>
      </c>
      <c r="M2065" s="233">
        <v>63179999.999999993</v>
      </c>
      <c r="N2065" s="234" t="s">
        <v>8271</v>
      </c>
      <c r="O2065" s="230" t="s">
        <v>1579</v>
      </c>
      <c r="P2065" s="230" t="s">
        <v>46</v>
      </c>
      <c r="Q2065" s="233">
        <v>0</v>
      </c>
      <c r="R2065" s="234">
        <v>0</v>
      </c>
      <c r="S2065" s="235" t="s">
        <v>46</v>
      </c>
      <c r="T2065" s="236"/>
      <c r="U2065" s="237"/>
      <c r="V2065" s="238" t="s">
        <v>104</v>
      </c>
      <c r="W2065" s="236">
        <v>0</v>
      </c>
      <c r="X2065" s="237" t="s">
        <v>46</v>
      </c>
      <c r="Y2065" s="239">
        <v>0</v>
      </c>
      <c r="Z2065" s="237" t="s">
        <v>46</v>
      </c>
      <c r="AA2065" s="239">
        <v>0</v>
      </c>
      <c r="AB2065" s="240" t="s">
        <v>46</v>
      </c>
      <c r="AC2065" s="241" t="s">
        <v>46</v>
      </c>
      <c r="AD2065" s="241" t="s">
        <v>46</v>
      </c>
      <c r="AE2065" s="237"/>
      <c r="AF2065" s="237"/>
      <c r="AG2065" s="237"/>
      <c r="AH2065" s="237"/>
      <c r="AI2065" s="237" t="s">
        <v>7969</v>
      </c>
      <c r="AJ2065" s="237" t="s">
        <v>2049</v>
      </c>
      <c r="AK2065" s="237" t="s">
        <v>94</v>
      </c>
      <c r="AL2065" s="237" t="s">
        <v>35</v>
      </c>
      <c r="AM2065" s="242">
        <v>4</v>
      </c>
    </row>
    <row r="2066" spans="2:39">
      <c r="B2066" s="228" t="s">
        <v>8042</v>
      </c>
      <c r="C2066" s="229" t="s">
        <v>8043</v>
      </c>
      <c r="D2066" s="230" t="s">
        <v>46</v>
      </c>
      <c r="E2066" s="231" t="s">
        <v>38</v>
      </c>
      <c r="F2066" s="231" t="s">
        <v>97</v>
      </c>
      <c r="G2066" s="231" t="s">
        <v>35</v>
      </c>
      <c r="H2066" s="231" t="s">
        <v>7652</v>
      </c>
      <c r="I2066" s="232" t="s">
        <v>98</v>
      </c>
      <c r="J2066" s="231" t="s">
        <v>2913</v>
      </c>
      <c r="K2066" s="230" t="s">
        <v>128</v>
      </c>
      <c r="L2066" s="230" t="s">
        <v>1578</v>
      </c>
      <c r="M2066" s="233">
        <v>12636000</v>
      </c>
      <c r="N2066" s="234" t="s">
        <v>8271</v>
      </c>
      <c r="O2066" s="230" t="s">
        <v>1579</v>
      </c>
      <c r="P2066" s="230" t="s">
        <v>46</v>
      </c>
      <c r="Q2066" s="233">
        <v>0</v>
      </c>
      <c r="R2066" s="234">
        <v>0</v>
      </c>
      <c r="S2066" s="235" t="s">
        <v>46</v>
      </c>
      <c r="T2066" s="236"/>
      <c r="U2066" s="237"/>
      <c r="V2066" s="238" t="s">
        <v>104</v>
      </c>
      <c r="W2066" s="236">
        <v>0</v>
      </c>
      <c r="X2066" s="237" t="s">
        <v>46</v>
      </c>
      <c r="Y2066" s="239">
        <v>0</v>
      </c>
      <c r="Z2066" s="237" t="s">
        <v>46</v>
      </c>
      <c r="AA2066" s="239">
        <v>0</v>
      </c>
      <c r="AB2066" s="240" t="s">
        <v>46</v>
      </c>
      <c r="AC2066" s="241" t="s">
        <v>46</v>
      </c>
      <c r="AD2066" s="241" t="s">
        <v>46</v>
      </c>
      <c r="AE2066" s="237"/>
      <c r="AF2066" s="237"/>
      <c r="AG2066" s="237"/>
      <c r="AH2066" s="237"/>
      <c r="AI2066" s="237" t="s">
        <v>7969</v>
      </c>
      <c r="AJ2066" s="237" t="s">
        <v>2049</v>
      </c>
      <c r="AK2066" s="237" t="s">
        <v>94</v>
      </c>
      <c r="AL2066" s="237" t="s">
        <v>109</v>
      </c>
      <c r="AM2066" s="242">
        <v>4</v>
      </c>
    </row>
    <row r="2067" spans="2:39">
      <c r="B2067" s="228" t="s">
        <v>8044</v>
      </c>
      <c r="C2067" s="229" t="s">
        <v>8045</v>
      </c>
      <c r="D2067" s="230" t="s">
        <v>46</v>
      </c>
      <c r="E2067" s="231" t="s">
        <v>38</v>
      </c>
      <c r="F2067" s="231" t="s">
        <v>97</v>
      </c>
      <c r="G2067" s="231" t="s">
        <v>35</v>
      </c>
      <c r="H2067" s="231" t="s">
        <v>7652</v>
      </c>
      <c r="I2067" s="232" t="s">
        <v>98</v>
      </c>
      <c r="J2067" s="231" t="s">
        <v>2913</v>
      </c>
      <c r="K2067" s="230" t="s">
        <v>128</v>
      </c>
      <c r="L2067" s="230" t="s">
        <v>1578</v>
      </c>
      <c r="M2067" s="233">
        <v>20131434</v>
      </c>
      <c r="N2067" s="234" t="s">
        <v>8271</v>
      </c>
      <c r="O2067" s="230" t="s">
        <v>1579</v>
      </c>
      <c r="P2067" s="230" t="s">
        <v>46</v>
      </c>
      <c r="Q2067" s="233">
        <v>0</v>
      </c>
      <c r="R2067" s="234">
        <v>0</v>
      </c>
      <c r="S2067" s="235" t="s">
        <v>46</v>
      </c>
      <c r="T2067" s="236"/>
      <c r="U2067" s="237"/>
      <c r="V2067" s="238" t="s">
        <v>104</v>
      </c>
      <c r="W2067" s="236">
        <v>0</v>
      </c>
      <c r="X2067" s="237" t="s">
        <v>46</v>
      </c>
      <c r="Y2067" s="239">
        <v>0</v>
      </c>
      <c r="Z2067" s="237" t="s">
        <v>46</v>
      </c>
      <c r="AA2067" s="239">
        <v>0</v>
      </c>
      <c r="AB2067" s="240" t="s">
        <v>46</v>
      </c>
      <c r="AC2067" s="241" t="s">
        <v>46</v>
      </c>
      <c r="AD2067" s="241" t="s">
        <v>46</v>
      </c>
      <c r="AE2067" s="237"/>
      <c r="AF2067" s="237"/>
      <c r="AG2067" s="237"/>
      <c r="AH2067" s="237"/>
      <c r="AI2067" s="237" t="s">
        <v>7969</v>
      </c>
      <c r="AJ2067" s="237" t="s">
        <v>2049</v>
      </c>
      <c r="AK2067" s="237" t="s">
        <v>94</v>
      </c>
      <c r="AL2067" s="237" t="s">
        <v>111</v>
      </c>
      <c r="AM2067" s="242">
        <v>4</v>
      </c>
    </row>
    <row r="2068" spans="2:39">
      <c r="B2068" s="228" t="s">
        <v>8046</v>
      </c>
      <c r="C2068" s="229" t="s">
        <v>8047</v>
      </c>
      <c r="D2068" s="230" t="s">
        <v>46</v>
      </c>
      <c r="E2068" s="231" t="s">
        <v>38</v>
      </c>
      <c r="F2068" s="231" t="s">
        <v>97</v>
      </c>
      <c r="G2068" s="231" t="s">
        <v>35</v>
      </c>
      <c r="H2068" s="231" t="s">
        <v>7652</v>
      </c>
      <c r="I2068" s="232" t="s">
        <v>98</v>
      </c>
      <c r="J2068" s="231" t="s">
        <v>2913</v>
      </c>
      <c r="K2068" s="230" t="s">
        <v>128</v>
      </c>
      <c r="L2068" s="230" t="s">
        <v>1578</v>
      </c>
      <c r="M2068" s="233">
        <v>11842020</v>
      </c>
      <c r="N2068" s="234" t="s">
        <v>8271</v>
      </c>
      <c r="O2068" s="230" t="s">
        <v>1579</v>
      </c>
      <c r="P2068" s="230" t="s">
        <v>46</v>
      </c>
      <c r="Q2068" s="233">
        <v>0</v>
      </c>
      <c r="R2068" s="234">
        <v>0</v>
      </c>
      <c r="S2068" s="235" t="s">
        <v>46</v>
      </c>
      <c r="T2068" s="236"/>
      <c r="U2068" s="237"/>
      <c r="V2068" s="238" t="s">
        <v>104</v>
      </c>
      <c r="W2068" s="236">
        <v>0</v>
      </c>
      <c r="X2068" s="237" t="s">
        <v>46</v>
      </c>
      <c r="Y2068" s="239">
        <v>0</v>
      </c>
      <c r="Z2068" s="237" t="s">
        <v>46</v>
      </c>
      <c r="AA2068" s="239">
        <v>0</v>
      </c>
      <c r="AB2068" s="240" t="s">
        <v>46</v>
      </c>
      <c r="AC2068" s="241" t="s">
        <v>46</v>
      </c>
      <c r="AD2068" s="241" t="s">
        <v>46</v>
      </c>
      <c r="AE2068" s="237"/>
      <c r="AF2068" s="237"/>
      <c r="AG2068" s="237"/>
      <c r="AH2068" s="237"/>
      <c r="AI2068" s="237" t="s">
        <v>7969</v>
      </c>
      <c r="AJ2068" s="237" t="s">
        <v>2049</v>
      </c>
      <c r="AK2068" s="237" t="s">
        <v>94</v>
      </c>
      <c r="AL2068" s="237" t="s">
        <v>195</v>
      </c>
      <c r="AM2068" s="242">
        <v>4</v>
      </c>
    </row>
    <row r="2069" spans="2:39">
      <c r="B2069" s="189" t="s">
        <v>8048</v>
      </c>
      <c r="C2069" s="190" t="s">
        <v>8049</v>
      </c>
      <c r="D2069" s="191" t="s">
        <v>46</v>
      </c>
      <c r="E2069" s="192" t="s">
        <v>46</v>
      </c>
      <c r="F2069" s="192" t="s">
        <v>46</v>
      </c>
      <c r="G2069" s="192" t="s">
        <v>46</v>
      </c>
      <c r="H2069" s="192" t="s">
        <v>46</v>
      </c>
      <c r="I2069" s="193" t="s">
        <v>46</v>
      </c>
      <c r="J2069" s="192" t="s">
        <v>46</v>
      </c>
      <c r="K2069" s="191" t="s">
        <v>46</v>
      </c>
      <c r="L2069" s="191" t="s">
        <v>46</v>
      </c>
      <c r="M2069" s="194">
        <v>0</v>
      </c>
      <c r="N2069" s="195" t="s">
        <v>46</v>
      </c>
      <c r="O2069" s="191" t="s">
        <v>46</v>
      </c>
      <c r="P2069" s="191" t="s">
        <v>46</v>
      </c>
      <c r="Q2069" s="194">
        <v>0</v>
      </c>
      <c r="R2069" s="195">
        <v>0</v>
      </c>
      <c r="S2069" s="196" t="s">
        <v>46</v>
      </c>
      <c r="T2069" s="44"/>
      <c r="U2069" s="43"/>
      <c r="V2069" s="197" t="s">
        <v>46</v>
      </c>
      <c r="W2069" s="44">
        <v>0</v>
      </c>
      <c r="X2069" s="43" t="s">
        <v>46</v>
      </c>
      <c r="Y2069" s="46">
        <v>0</v>
      </c>
      <c r="Z2069" s="43" t="s">
        <v>46</v>
      </c>
      <c r="AA2069" s="46">
        <v>0</v>
      </c>
      <c r="AB2069" s="47" t="s">
        <v>46</v>
      </c>
      <c r="AC2069" s="42" t="s">
        <v>46</v>
      </c>
      <c r="AD2069" s="42" t="s">
        <v>46</v>
      </c>
      <c r="AE2069" s="43"/>
      <c r="AF2069" s="43"/>
      <c r="AG2069" s="43"/>
      <c r="AH2069" s="43"/>
      <c r="AI2069" s="43" t="s">
        <v>7969</v>
      </c>
      <c r="AJ2069" s="43" t="s">
        <v>2049</v>
      </c>
      <c r="AK2069" s="43" t="s">
        <v>96</v>
      </c>
      <c r="AL2069" s="43" t="s">
        <v>46</v>
      </c>
      <c r="AM2069" s="48">
        <v>3</v>
      </c>
    </row>
    <row r="2070" spans="2:39">
      <c r="B2070" s="228" t="s">
        <v>8050</v>
      </c>
      <c r="C2070" s="229" t="s">
        <v>8051</v>
      </c>
      <c r="D2070" s="230" t="s">
        <v>46</v>
      </c>
      <c r="E2070" s="231" t="s">
        <v>38</v>
      </c>
      <c r="F2070" s="231" t="s">
        <v>97</v>
      </c>
      <c r="G2070" s="231" t="s">
        <v>35</v>
      </c>
      <c r="H2070" s="231" t="s">
        <v>7652</v>
      </c>
      <c r="I2070" s="232" t="s">
        <v>98</v>
      </c>
      <c r="J2070" s="231" t="s">
        <v>2913</v>
      </c>
      <c r="K2070" s="230" t="s">
        <v>128</v>
      </c>
      <c r="L2070" s="230" t="s">
        <v>1578</v>
      </c>
      <c r="M2070" s="233">
        <v>88117128.959999979</v>
      </c>
      <c r="N2070" s="234" t="s">
        <v>8271</v>
      </c>
      <c r="O2070" s="230" t="s">
        <v>1579</v>
      </c>
      <c r="P2070" s="230" t="s">
        <v>46</v>
      </c>
      <c r="Q2070" s="233">
        <v>0</v>
      </c>
      <c r="R2070" s="234">
        <v>0</v>
      </c>
      <c r="S2070" s="235" t="s">
        <v>46</v>
      </c>
      <c r="T2070" s="236"/>
      <c r="U2070" s="237"/>
      <c r="V2070" s="238" t="s">
        <v>104</v>
      </c>
      <c r="W2070" s="236">
        <v>0</v>
      </c>
      <c r="X2070" s="237" t="s">
        <v>46</v>
      </c>
      <c r="Y2070" s="239">
        <v>0</v>
      </c>
      <c r="Z2070" s="237" t="s">
        <v>46</v>
      </c>
      <c r="AA2070" s="239">
        <v>0</v>
      </c>
      <c r="AB2070" s="240" t="s">
        <v>46</v>
      </c>
      <c r="AC2070" s="241" t="s">
        <v>46</v>
      </c>
      <c r="AD2070" s="241" t="s">
        <v>46</v>
      </c>
      <c r="AE2070" s="237"/>
      <c r="AF2070" s="237"/>
      <c r="AG2070" s="237"/>
      <c r="AH2070" s="237"/>
      <c r="AI2070" s="237" t="s">
        <v>7969</v>
      </c>
      <c r="AJ2070" s="237" t="s">
        <v>2049</v>
      </c>
      <c r="AK2070" s="237" t="s">
        <v>96</v>
      </c>
      <c r="AL2070" s="237" t="s">
        <v>35</v>
      </c>
      <c r="AM2070" s="242">
        <v>4</v>
      </c>
    </row>
    <row r="2071" spans="2:39">
      <c r="B2071" s="180" t="s">
        <v>8052</v>
      </c>
      <c r="C2071" s="181" t="s">
        <v>8436</v>
      </c>
      <c r="D2071" s="182" t="s">
        <v>46</v>
      </c>
      <c r="E2071" s="183" t="s">
        <v>46</v>
      </c>
      <c r="F2071" s="183" t="s">
        <v>46</v>
      </c>
      <c r="G2071" s="183" t="s">
        <v>46</v>
      </c>
      <c r="H2071" s="183" t="s">
        <v>46</v>
      </c>
      <c r="I2071" s="184" t="s">
        <v>46</v>
      </c>
      <c r="J2071" s="183" t="s">
        <v>46</v>
      </c>
      <c r="K2071" s="182" t="s">
        <v>46</v>
      </c>
      <c r="L2071" s="182" t="s">
        <v>46</v>
      </c>
      <c r="M2071" s="185">
        <v>0</v>
      </c>
      <c r="N2071" s="186" t="s">
        <v>46</v>
      </c>
      <c r="O2071" s="182" t="s">
        <v>46</v>
      </c>
      <c r="P2071" s="182" t="s">
        <v>46</v>
      </c>
      <c r="Q2071" s="185">
        <v>0</v>
      </c>
      <c r="R2071" s="186">
        <v>0</v>
      </c>
      <c r="S2071" s="187" t="s">
        <v>46</v>
      </c>
      <c r="T2071" s="36"/>
      <c r="U2071" s="35"/>
      <c r="V2071" s="188" t="s">
        <v>46</v>
      </c>
      <c r="W2071" s="36">
        <v>0</v>
      </c>
      <c r="X2071" s="35" t="s">
        <v>46</v>
      </c>
      <c r="Y2071" s="38">
        <v>0</v>
      </c>
      <c r="Z2071" s="35" t="s">
        <v>46</v>
      </c>
      <c r="AA2071" s="38">
        <v>0</v>
      </c>
      <c r="AB2071" s="39" t="s">
        <v>46</v>
      </c>
      <c r="AC2071" s="34" t="s">
        <v>46</v>
      </c>
      <c r="AD2071" s="34" t="s">
        <v>46</v>
      </c>
      <c r="AE2071" s="35"/>
      <c r="AF2071" s="35"/>
      <c r="AG2071" s="35"/>
      <c r="AH2071" s="35"/>
      <c r="AI2071" s="35" t="s">
        <v>7969</v>
      </c>
      <c r="AJ2071" s="35" t="s">
        <v>2055</v>
      </c>
      <c r="AK2071" s="35" t="s">
        <v>46</v>
      </c>
      <c r="AL2071" s="35" t="s">
        <v>46</v>
      </c>
      <c r="AM2071" s="40">
        <v>2</v>
      </c>
    </row>
    <row r="2072" spans="2:39">
      <c r="B2072" s="189" t="s">
        <v>8054</v>
      </c>
      <c r="C2072" s="190" t="s">
        <v>8053</v>
      </c>
      <c r="D2072" s="191" t="s">
        <v>46</v>
      </c>
      <c r="E2072" s="192" t="s">
        <v>46</v>
      </c>
      <c r="F2072" s="192" t="s">
        <v>46</v>
      </c>
      <c r="G2072" s="192" t="s">
        <v>46</v>
      </c>
      <c r="H2072" s="192" t="s">
        <v>46</v>
      </c>
      <c r="I2072" s="193" t="s">
        <v>46</v>
      </c>
      <c r="J2072" s="192" t="s">
        <v>46</v>
      </c>
      <c r="K2072" s="191" t="s">
        <v>46</v>
      </c>
      <c r="L2072" s="191" t="s">
        <v>46</v>
      </c>
      <c r="M2072" s="194">
        <v>0</v>
      </c>
      <c r="N2072" s="195" t="s">
        <v>46</v>
      </c>
      <c r="O2072" s="191" t="s">
        <v>46</v>
      </c>
      <c r="P2072" s="191" t="s">
        <v>46</v>
      </c>
      <c r="Q2072" s="194">
        <v>0</v>
      </c>
      <c r="R2072" s="195">
        <v>0</v>
      </c>
      <c r="S2072" s="196" t="s">
        <v>46</v>
      </c>
      <c r="T2072" s="44"/>
      <c r="U2072" s="43"/>
      <c r="V2072" s="197" t="s">
        <v>46</v>
      </c>
      <c r="W2072" s="44">
        <v>0</v>
      </c>
      <c r="X2072" s="43" t="s">
        <v>46</v>
      </c>
      <c r="Y2072" s="46">
        <v>0</v>
      </c>
      <c r="Z2072" s="43" t="s">
        <v>46</v>
      </c>
      <c r="AA2072" s="46">
        <v>0</v>
      </c>
      <c r="AB2072" s="47" t="s">
        <v>46</v>
      </c>
      <c r="AC2072" s="42" t="s">
        <v>46</v>
      </c>
      <c r="AD2072" s="42" t="s">
        <v>46</v>
      </c>
      <c r="AE2072" s="43"/>
      <c r="AF2072" s="43"/>
      <c r="AG2072" s="43"/>
      <c r="AH2072" s="43"/>
      <c r="AI2072" s="43" t="s">
        <v>7969</v>
      </c>
      <c r="AJ2072" s="43" t="s">
        <v>2055</v>
      </c>
      <c r="AK2072" s="43" t="s">
        <v>94</v>
      </c>
      <c r="AL2072" s="43" t="s">
        <v>46</v>
      </c>
      <c r="AM2072" s="48">
        <v>3</v>
      </c>
    </row>
    <row r="2073" spans="2:39">
      <c r="B2073" s="228" t="s">
        <v>8055</v>
      </c>
      <c r="C2073" s="229" t="s">
        <v>8056</v>
      </c>
      <c r="D2073" s="230" t="s">
        <v>46</v>
      </c>
      <c r="E2073" s="231" t="s">
        <v>38</v>
      </c>
      <c r="F2073" s="231" t="s">
        <v>97</v>
      </c>
      <c r="G2073" s="231" t="s">
        <v>35</v>
      </c>
      <c r="H2073" s="231" t="s">
        <v>7652</v>
      </c>
      <c r="I2073" s="232" t="s">
        <v>98</v>
      </c>
      <c r="J2073" s="231" t="s">
        <v>2913</v>
      </c>
      <c r="K2073" s="230" t="s">
        <v>128</v>
      </c>
      <c r="L2073" s="230" t="s">
        <v>1578</v>
      </c>
      <c r="M2073" s="233">
        <v>529874.1</v>
      </c>
      <c r="N2073" s="234" t="s">
        <v>8271</v>
      </c>
      <c r="O2073" s="230" t="s">
        <v>1579</v>
      </c>
      <c r="P2073" s="230" t="s">
        <v>46</v>
      </c>
      <c r="Q2073" s="233">
        <v>0</v>
      </c>
      <c r="R2073" s="234">
        <v>0</v>
      </c>
      <c r="S2073" s="235" t="s">
        <v>46</v>
      </c>
      <c r="T2073" s="236"/>
      <c r="U2073" s="237"/>
      <c r="V2073" s="238" t="s">
        <v>104</v>
      </c>
      <c r="W2073" s="236">
        <v>0</v>
      </c>
      <c r="X2073" s="237" t="s">
        <v>46</v>
      </c>
      <c r="Y2073" s="239">
        <v>0</v>
      </c>
      <c r="Z2073" s="237" t="s">
        <v>46</v>
      </c>
      <c r="AA2073" s="239">
        <v>0</v>
      </c>
      <c r="AB2073" s="240" t="s">
        <v>46</v>
      </c>
      <c r="AC2073" s="241" t="s">
        <v>46</v>
      </c>
      <c r="AD2073" s="241" t="s">
        <v>46</v>
      </c>
      <c r="AE2073" s="237"/>
      <c r="AF2073" s="237"/>
      <c r="AG2073" s="237"/>
      <c r="AH2073" s="237"/>
      <c r="AI2073" s="237" t="s">
        <v>7969</v>
      </c>
      <c r="AJ2073" s="237" t="s">
        <v>2055</v>
      </c>
      <c r="AK2073" s="237" t="s">
        <v>94</v>
      </c>
      <c r="AL2073" s="237" t="s">
        <v>35</v>
      </c>
      <c r="AM2073" s="242">
        <v>4</v>
      </c>
    </row>
    <row r="2074" spans="2:39">
      <c r="B2074" s="228" t="s">
        <v>8057</v>
      </c>
      <c r="C2074" s="229" t="s">
        <v>8058</v>
      </c>
      <c r="D2074" s="230" t="s">
        <v>46</v>
      </c>
      <c r="E2074" s="231" t="s">
        <v>38</v>
      </c>
      <c r="F2074" s="231" t="s">
        <v>97</v>
      </c>
      <c r="G2074" s="231" t="s">
        <v>35</v>
      </c>
      <c r="H2074" s="231" t="s">
        <v>7652</v>
      </c>
      <c r="I2074" s="232" t="s">
        <v>98</v>
      </c>
      <c r="J2074" s="231" t="s">
        <v>2913</v>
      </c>
      <c r="K2074" s="230" t="s">
        <v>128</v>
      </c>
      <c r="L2074" s="230" t="s">
        <v>1578</v>
      </c>
      <c r="M2074" s="233">
        <v>8881515</v>
      </c>
      <c r="N2074" s="234" t="s">
        <v>8271</v>
      </c>
      <c r="O2074" s="230" t="s">
        <v>1579</v>
      </c>
      <c r="P2074" s="230" t="s">
        <v>46</v>
      </c>
      <c r="Q2074" s="233">
        <v>0</v>
      </c>
      <c r="R2074" s="234">
        <v>0</v>
      </c>
      <c r="S2074" s="235" t="s">
        <v>46</v>
      </c>
      <c r="T2074" s="236"/>
      <c r="U2074" s="237"/>
      <c r="V2074" s="238" t="s">
        <v>104</v>
      </c>
      <c r="W2074" s="236">
        <v>0</v>
      </c>
      <c r="X2074" s="237" t="s">
        <v>46</v>
      </c>
      <c r="Y2074" s="239">
        <v>0</v>
      </c>
      <c r="Z2074" s="237" t="s">
        <v>46</v>
      </c>
      <c r="AA2074" s="239">
        <v>0</v>
      </c>
      <c r="AB2074" s="240" t="s">
        <v>46</v>
      </c>
      <c r="AC2074" s="241" t="s">
        <v>46</v>
      </c>
      <c r="AD2074" s="241" t="s">
        <v>46</v>
      </c>
      <c r="AE2074" s="237"/>
      <c r="AF2074" s="237"/>
      <c r="AG2074" s="237"/>
      <c r="AH2074" s="237"/>
      <c r="AI2074" s="237" t="s">
        <v>7969</v>
      </c>
      <c r="AJ2074" s="237" t="s">
        <v>2055</v>
      </c>
      <c r="AK2074" s="237" t="s">
        <v>94</v>
      </c>
      <c r="AL2074" s="237" t="s">
        <v>109</v>
      </c>
      <c r="AM2074" s="242">
        <v>4</v>
      </c>
    </row>
    <row r="2075" spans="2:39">
      <c r="B2075" s="228" t="s">
        <v>8059</v>
      </c>
      <c r="C2075" s="229" t="s">
        <v>8060</v>
      </c>
      <c r="D2075" s="230" t="s">
        <v>46</v>
      </c>
      <c r="E2075" s="231" t="s">
        <v>38</v>
      </c>
      <c r="F2075" s="231" t="s">
        <v>97</v>
      </c>
      <c r="G2075" s="231" t="s">
        <v>35</v>
      </c>
      <c r="H2075" s="231" t="s">
        <v>7652</v>
      </c>
      <c r="I2075" s="232" t="s">
        <v>98</v>
      </c>
      <c r="J2075" s="231" t="s">
        <v>2913</v>
      </c>
      <c r="K2075" s="230" t="s">
        <v>128</v>
      </c>
      <c r="L2075" s="230" t="s">
        <v>1578</v>
      </c>
      <c r="M2075" s="233">
        <v>0</v>
      </c>
      <c r="N2075" s="234" t="s">
        <v>8271</v>
      </c>
      <c r="O2075" s="230" t="s">
        <v>1579</v>
      </c>
      <c r="P2075" s="230" t="s">
        <v>46</v>
      </c>
      <c r="Q2075" s="233">
        <v>0</v>
      </c>
      <c r="R2075" s="234">
        <v>0</v>
      </c>
      <c r="S2075" s="235" t="s">
        <v>46</v>
      </c>
      <c r="T2075" s="236"/>
      <c r="U2075" s="237"/>
      <c r="V2075" s="238" t="s">
        <v>104</v>
      </c>
      <c r="W2075" s="236">
        <v>0</v>
      </c>
      <c r="X2075" s="237" t="s">
        <v>46</v>
      </c>
      <c r="Y2075" s="239">
        <v>0</v>
      </c>
      <c r="Z2075" s="237" t="s">
        <v>46</v>
      </c>
      <c r="AA2075" s="239">
        <v>0</v>
      </c>
      <c r="AB2075" s="240" t="s">
        <v>46</v>
      </c>
      <c r="AC2075" s="241" t="s">
        <v>46</v>
      </c>
      <c r="AD2075" s="241" t="s">
        <v>46</v>
      </c>
      <c r="AE2075" s="237"/>
      <c r="AF2075" s="237"/>
      <c r="AG2075" s="237"/>
      <c r="AH2075" s="237"/>
      <c r="AI2075" s="237" t="s">
        <v>7969</v>
      </c>
      <c r="AJ2075" s="237" t="s">
        <v>2055</v>
      </c>
      <c r="AK2075" s="237" t="s">
        <v>94</v>
      </c>
      <c r="AL2075" s="237" t="s">
        <v>111</v>
      </c>
      <c r="AM2075" s="242">
        <v>4</v>
      </c>
    </row>
    <row r="2076" spans="2:39">
      <c r="B2076" s="228" t="s">
        <v>8061</v>
      </c>
      <c r="C2076" s="229" t="s">
        <v>8062</v>
      </c>
      <c r="D2076" s="230" t="s">
        <v>46</v>
      </c>
      <c r="E2076" s="231" t="s">
        <v>38</v>
      </c>
      <c r="F2076" s="231" t="s">
        <v>97</v>
      </c>
      <c r="G2076" s="231" t="s">
        <v>35</v>
      </c>
      <c r="H2076" s="231" t="s">
        <v>7652</v>
      </c>
      <c r="I2076" s="232" t="s">
        <v>98</v>
      </c>
      <c r="J2076" s="231" t="s">
        <v>2913</v>
      </c>
      <c r="K2076" s="230" t="s">
        <v>128</v>
      </c>
      <c r="L2076" s="230" t="s">
        <v>1578</v>
      </c>
      <c r="M2076" s="233">
        <v>592101</v>
      </c>
      <c r="N2076" s="234" t="s">
        <v>8271</v>
      </c>
      <c r="O2076" s="230" t="s">
        <v>1579</v>
      </c>
      <c r="P2076" s="230" t="s">
        <v>46</v>
      </c>
      <c r="Q2076" s="233">
        <v>0</v>
      </c>
      <c r="R2076" s="234">
        <v>0</v>
      </c>
      <c r="S2076" s="235" t="s">
        <v>46</v>
      </c>
      <c r="T2076" s="236"/>
      <c r="U2076" s="237"/>
      <c r="V2076" s="238" t="s">
        <v>104</v>
      </c>
      <c r="W2076" s="236">
        <v>0</v>
      </c>
      <c r="X2076" s="237" t="s">
        <v>46</v>
      </c>
      <c r="Y2076" s="239">
        <v>0</v>
      </c>
      <c r="Z2076" s="237" t="s">
        <v>46</v>
      </c>
      <c r="AA2076" s="239">
        <v>0</v>
      </c>
      <c r="AB2076" s="240" t="s">
        <v>46</v>
      </c>
      <c r="AC2076" s="241" t="s">
        <v>46</v>
      </c>
      <c r="AD2076" s="241" t="s">
        <v>46</v>
      </c>
      <c r="AE2076" s="237"/>
      <c r="AF2076" s="237"/>
      <c r="AG2076" s="237"/>
      <c r="AH2076" s="237"/>
      <c r="AI2076" s="237" t="s">
        <v>7969</v>
      </c>
      <c r="AJ2076" s="237" t="s">
        <v>2055</v>
      </c>
      <c r="AK2076" s="237" t="s">
        <v>94</v>
      </c>
      <c r="AL2076" s="237" t="s">
        <v>112</v>
      </c>
      <c r="AM2076" s="242">
        <v>4</v>
      </c>
    </row>
    <row r="2077" spans="2:39">
      <c r="B2077" s="228" t="s">
        <v>8063</v>
      </c>
      <c r="C2077" s="229" t="s">
        <v>8064</v>
      </c>
      <c r="D2077" s="230" t="s">
        <v>46</v>
      </c>
      <c r="E2077" s="231" t="s">
        <v>38</v>
      </c>
      <c r="F2077" s="231" t="s">
        <v>97</v>
      </c>
      <c r="G2077" s="231" t="s">
        <v>35</v>
      </c>
      <c r="H2077" s="231" t="s">
        <v>7652</v>
      </c>
      <c r="I2077" s="232" t="s">
        <v>98</v>
      </c>
      <c r="J2077" s="231" t="s">
        <v>2913</v>
      </c>
      <c r="K2077" s="230" t="s">
        <v>128</v>
      </c>
      <c r="L2077" s="230" t="s">
        <v>1578</v>
      </c>
      <c r="M2077" s="233">
        <v>4583679.37</v>
      </c>
      <c r="N2077" s="234" t="s">
        <v>8271</v>
      </c>
      <c r="O2077" s="230" t="s">
        <v>1579</v>
      </c>
      <c r="P2077" s="230" t="s">
        <v>46</v>
      </c>
      <c r="Q2077" s="233">
        <v>0</v>
      </c>
      <c r="R2077" s="234">
        <v>0</v>
      </c>
      <c r="S2077" s="235" t="s">
        <v>46</v>
      </c>
      <c r="T2077" s="236"/>
      <c r="U2077" s="237"/>
      <c r="V2077" s="238" t="s">
        <v>104</v>
      </c>
      <c r="W2077" s="236">
        <v>0</v>
      </c>
      <c r="X2077" s="237" t="s">
        <v>46</v>
      </c>
      <c r="Y2077" s="239">
        <v>0</v>
      </c>
      <c r="Z2077" s="237" t="s">
        <v>46</v>
      </c>
      <c r="AA2077" s="239">
        <v>0</v>
      </c>
      <c r="AB2077" s="240" t="s">
        <v>46</v>
      </c>
      <c r="AC2077" s="241" t="s">
        <v>46</v>
      </c>
      <c r="AD2077" s="241" t="s">
        <v>46</v>
      </c>
      <c r="AE2077" s="237"/>
      <c r="AF2077" s="237"/>
      <c r="AG2077" s="237"/>
      <c r="AH2077" s="237"/>
      <c r="AI2077" s="237" t="s">
        <v>7969</v>
      </c>
      <c r="AJ2077" s="237" t="s">
        <v>2055</v>
      </c>
      <c r="AK2077" s="237" t="s">
        <v>94</v>
      </c>
      <c r="AL2077" s="237" t="s">
        <v>113</v>
      </c>
      <c r="AM2077" s="242">
        <v>4</v>
      </c>
    </row>
    <row r="2078" spans="2:39">
      <c r="B2078" s="189" t="s">
        <v>8437</v>
      </c>
      <c r="C2078" s="190" t="s">
        <v>8438</v>
      </c>
      <c r="D2078" s="191" t="s">
        <v>46</v>
      </c>
      <c r="E2078" s="192" t="s">
        <v>46</v>
      </c>
      <c r="F2078" s="192" t="s">
        <v>46</v>
      </c>
      <c r="G2078" s="192" t="s">
        <v>46</v>
      </c>
      <c r="H2078" s="192" t="s">
        <v>46</v>
      </c>
      <c r="I2078" s="193" t="s">
        <v>46</v>
      </c>
      <c r="J2078" s="192" t="s">
        <v>46</v>
      </c>
      <c r="K2078" s="191" t="s">
        <v>46</v>
      </c>
      <c r="L2078" s="191" t="s">
        <v>46</v>
      </c>
      <c r="M2078" s="194">
        <v>0</v>
      </c>
      <c r="N2078" s="195" t="s">
        <v>46</v>
      </c>
      <c r="O2078" s="191" t="s">
        <v>46</v>
      </c>
      <c r="P2078" s="191" t="s">
        <v>46</v>
      </c>
      <c r="Q2078" s="194">
        <v>0</v>
      </c>
      <c r="R2078" s="195">
        <v>0</v>
      </c>
      <c r="S2078" s="196" t="s">
        <v>46</v>
      </c>
      <c r="T2078" s="44"/>
      <c r="U2078" s="43"/>
      <c r="V2078" s="197" t="s">
        <v>46</v>
      </c>
      <c r="W2078" s="44">
        <v>0</v>
      </c>
      <c r="X2078" s="43" t="s">
        <v>46</v>
      </c>
      <c r="Y2078" s="46">
        <v>0</v>
      </c>
      <c r="Z2078" s="43" t="s">
        <v>46</v>
      </c>
      <c r="AA2078" s="46">
        <v>0</v>
      </c>
      <c r="AB2078" s="47" t="s">
        <v>46</v>
      </c>
      <c r="AC2078" s="42" t="s">
        <v>46</v>
      </c>
      <c r="AD2078" s="42" t="s">
        <v>46</v>
      </c>
      <c r="AE2078" s="43"/>
      <c r="AF2078" s="43"/>
      <c r="AG2078" s="43"/>
      <c r="AH2078" s="43"/>
      <c r="AI2078" s="43" t="s">
        <v>7969</v>
      </c>
      <c r="AJ2078" s="43" t="s">
        <v>2055</v>
      </c>
      <c r="AK2078" s="43" t="s">
        <v>96</v>
      </c>
      <c r="AL2078" s="43" t="s">
        <v>46</v>
      </c>
      <c r="AM2078" s="48">
        <v>3</v>
      </c>
    </row>
    <row r="2079" spans="2:39">
      <c r="B2079" s="228" t="s">
        <v>8439</v>
      </c>
      <c r="C2079" s="229" t="s">
        <v>8438</v>
      </c>
      <c r="D2079" s="230" t="s">
        <v>46</v>
      </c>
      <c r="E2079" s="231" t="s">
        <v>46</v>
      </c>
      <c r="F2079" s="231" t="s">
        <v>46</v>
      </c>
      <c r="G2079" s="231" t="s">
        <v>46</v>
      </c>
      <c r="H2079" s="231" t="s">
        <v>46</v>
      </c>
      <c r="I2079" s="232" t="s">
        <v>46</v>
      </c>
      <c r="J2079" s="231" t="s">
        <v>46</v>
      </c>
      <c r="K2079" s="230" t="s">
        <v>46</v>
      </c>
      <c r="L2079" s="230" t="s">
        <v>46</v>
      </c>
      <c r="M2079" s="233">
        <v>0</v>
      </c>
      <c r="N2079" s="234" t="s">
        <v>46</v>
      </c>
      <c r="O2079" s="230" t="s">
        <v>46</v>
      </c>
      <c r="P2079" s="230" t="s">
        <v>46</v>
      </c>
      <c r="Q2079" s="233">
        <v>0</v>
      </c>
      <c r="R2079" s="234">
        <v>0</v>
      </c>
      <c r="S2079" s="235" t="s">
        <v>46</v>
      </c>
      <c r="T2079" s="236"/>
      <c r="U2079" s="237"/>
      <c r="V2079" s="238" t="s">
        <v>46</v>
      </c>
      <c r="W2079" s="236">
        <v>0</v>
      </c>
      <c r="X2079" s="237" t="s">
        <v>46</v>
      </c>
      <c r="Y2079" s="239">
        <v>0</v>
      </c>
      <c r="Z2079" s="237" t="s">
        <v>46</v>
      </c>
      <c r="AA2079" s="239">
        <v>0</v>
      </c>
      <c r="AB2079" s="240" t="s">
        <v>46</v>
      </c>
      <c r="AC2079" s="241" t="s">
        <v>46</v>
      </c>
      <c r="AD2079" s="241" t="s">
        <v>46</v>
      </c>
      <c r="AE2079" s="237"/>
      <c r="AF2079" s="237"/>
      <c r="AG2079" s="237"/>
      <c r="AH2079" s="237"/>
      <c r="AI2079" s="237" t="s">
        <v>7969</v>
      </c>
      <c r="AJ2079" s="237" t="s">
        <v>2055</v>
      </c>
      <c r="AK2079" s="237" t="s">
        <v>96</v>
      </c>
      <c r="AL2079" s="237" t="s">
        <v>35</v>
      </c>
      <c r="AM2079" s="242">
        <v>4</v>
      </c>
    </row>
    <row r="2080" spans="2:39">
      <c r="B2080" s="180" t="s">
        <v>8065</v>
      </c>
      <c r="C2080" s="181" t="s">
        <v>8066</v>
      </c>
      <c r="D2080" s="182" t="s">
        <v>46</v>
      </c>
      <c r="E2080" s="183" t="s">
        <v>46</v>
      </c>
      <c r="F2080" s="183" t="s">
        <v>46</v>
      </c>
      <c r="G2080" s="183" t="s">
        <v>46</v>
      </c>
      <c r="H2080" s="183" t="s">
        <v>46</v>
      </c>
      <c r="I2080" s="184" t="s">
        <v>46</v>
      </c>
      <c r="J2080" s="183" t="s">
        <v>46</v>
      </c>
      <c r="K2080" s="182" t="s">
        <v>46</v>
      </c>
      <c r="L2080" s="182" t="s">
        <v>46</v>
      </c>
      <c r="M2080" s="185">
        <v>0</v>
      </c>
      <c r="N2080" s="186" t="s">
        <v>46</v>
      </c>
      <c r="O2080" s="182" t="s">
        <v>46</v>
      </c>
      <c r="P2080" s="182" t="s">
        <v>46</v>
      </c>
      <c r="Q2080" s="185">
        <v>0</v>
      </c>
      <c r="R2080" s="186">
        <v>0</v>
      </c>
      <c r="S2080" s="187" t="s">
        <v>46</v>
      </c>
      <c r="T2080" s="36"/>
      <c r="U2080" s="35"/>
      <c r="V2080" s="188" t="s">
        <v>46</v>
      </c>
      <c r="W2080" s="36">
        <v>0</v>
      </c>
      <c r="X2080" s="35" t="s">
        <v>46</v>
      </c>
      <c r="Y2080" s="38">
        <v>0</v>
      </c>
      <c r="Z2080" s="35" t="s">
        <v>46</v>
      </c>
      <c r="AA2080" s="38">
        <v>0</v>
      </c>
      <c r="AB2080" s="39" t="s">
        <v>46</v>
      </c>
      <c r="AC2080" s="34" t="s">
        <v>46</v>
      </c>
      <c r="AD2080" s="34" t="s">
        <v>46</v>
      </c>
      <c r="AE2080" s="35"/>
      <c r="AF2080" s="35"/>
      <c r="AG2080" s="35"/>
      <c r="AH2080" s="35"/>
      <c r="AI2080" s="35" t="s">
        <v>7969</v>
      </c>
      <c r="AJ2080" s="35" t="s">
        <v>2061</v>
      </c>
      <c r="AK2080" s="35" t="s">
        <v>46</v>
      </c>
      <c r="AL2080" s="35" t="s">
        <v>46</v>
      </c>
      <c r="AM2080" s="40">
        <v>2</v>
      </c>
    </row>
    <row r="2081" spans="2:39">
      <c r="B2081" s="189" t="s">
        <v>8067</v>
      </c>
      <c r="C2081" s="190" t="s">
        <v>8068</v>
      </c>
      <c r="D2081" s="191" t="s">
        <v>46</v>
      </c>
      <c r="E2081" s="192" t="s">
        <v>46</v>
      </c>
      <c r="F2081" s="192" t="s">
        <v>46</v>
      </c>
      <c r="G2081" s="192" t="s">
        <v>46</v>
      </c>
      <c r="H2081" s="192" t="s">
        <v>46</v>
      </c>
      <c r="I2081" s="193" t="s">
        <v>46</v>
      </c>
      <c r="J2081" s="192" t="s">
        <v>46</v>
      </c>
      <c r="K2081" s="191" t="s">
        <v>46</v>
      </c>
      <c r="L2081" s="191" t="s">
        <v>46</v>
      </c>
      <c r="M2081" s="194">
        <v>0</v>
      </c>
      <c r="N2081" s="195" t="s">
        <v>46</v>
      </c>
      <c r="O2081" s="191" t="s">
        <v>46</v>
      </c>
      <c r="P2081" s="191" t="s">
        <v>46</v>
      </c>
      <c r="Q2081" s="194">
        <v>0</v>
      </c>
      <c r="R2081" s="195">
        <v>0</v>
      </c>
      <c r="S2081" s="196" t="s">
        <v>46</v>
      </c>
      <c r="T2081" s="44"/>
      <c r="U2081" s="43"/>
      <c r="V2081" s="197" t="s">
        <v>46</v>
      </c>
      <c r="W2081" s="44">
        <v>0</v>
      </c>
      <c r="X2081" s="43" t="s">
        <v>46</v>
      </c>
      <c r="Y2081" s="46">
        <v>0</v>
      </c>
      <c r="Z2081" s="43" t="s">
        <v>46</v>
      </c>
      <c r="AA2081" s="46">
        <v>0</v>
      </c>
      <c r="AB2081" s="47" t="s">
        <v>46</v>
      </c>
      <c r="AC2081" s="42" t="s">
        <v>46</v>
      </c>
      <c r="AD2081" s="42" t="s">
        <v>46</v>
      </c>
      <c r="AE2081" s="43"/>
      <c r="AF2081" s="43"/>
      <c r="AG2081" s="43"/>
      <c r="AH2081" s="43"/>
      <c r="AI2081" s="43" t="s">
        <v>7969</v>
      </c>
      <c r="AJ2081" s="43" t="s">
        <v>2061</v>
      </c>
      <c r="AK2081" s="43" t="s">
        <v>94</v>
      </c>
      <c r="AL2081" s="43" t="s">
        <v>46</v>
      </c>
      <c r="AM2081" s="48">
        <v>3</v>
      </c>
    </row>
    <row r="2082" spans="2:39">
      <c r="B2082" s="228" t="s">
        <v>8069</v>
      </c>
      <c r="C2082" s="229" t="s">
        <v>8068</v>
      </c>
      <c r="D2082" s="230" t="s">
        <v>46</v>
      </c>
      <c r="E2082" s="231" t="s">
        <v>38</v>
      </c>
      <c r="F2082" s="231" t="s">
        <v>97</v>
      </c>
      <c r="G2082" s="231" t="s">
        <v>35</v>
      </c>
      <c r="H2082" s="231" t="s">
        <v>7652</v>
      </c>
      <c r="I2082" s="232" t="s">
        <v>98</v>
      </c>
      <c r="J2082" s="231" t="s">
        <v>2913</v>
      </c>
      <c r="K2082" s="230" t="s">
        <v>128</v>
      </c>
      <c r="L2082" s="230" t="s">
        <v>1578</v>
      </c>
      <c r="M2082" s="233">
        <v>1898423.8312500003</v>
      </c>
      <c r="N2082" s="234" t="s">
        <v>8271</v>
      </c>
      <c r="O2082" s="230" t="s">
        <v>1579</v>
      </c>
      <c r="P2082" s="230" t="s">
        <v>46</v>
      </c>
      <c r="Q2082" s="233">
        <v>0</v>
      </c>
      <c r="R2082" s="234">
        <v>0</v>
      </c>
      <c r="S2082" s="235" t="s">
        <v>46</v>
      </c>
      <c r="T2082" s="236"/>
      <c r="U2082" s="237"/>
      <c r="V2082" s="238" t="s">
        <v>104</v>
      </c>
      <c r="W2082" s="236">
        <v>0</v>
      </c>
      <c r="X2082" s="237" t="s">
        <v>46</v>
      </c>
      <c r="Y2082" s="239">
        <v>0</v>
      </c>
      <c r="Z2082" s="237" t="s">
        <v>46</v>
      </c>
      <c r="AA2082" s="239">
        <v>0</v>
      </c>
      <c r="AB2082" s="240" t="s">
        <v>46</v>
      </c>
      <c r="AC2082" s="241" t="s">
        <v>46</v>
      </c>
      <c r="AD2082" s="241" t="s">
        <v>46</v>
      </c>
      <c r="AE2082" s="237"/>
      <c r="AF2082" s="237"/>
      <c r="AG2082" s="237"/>
      <c r="AH2082" s="237"/>
      <c r="AI2082" s="237" t="s">
        <v>7969</v>
      </c>
      <c r="AJ2082" s="237" t="s">
        <v>2061</v>
      </c>
      <c r="AK2082" s="237" t="s">
        <v>94</v>
      </c>
      <c r="AL2082" s="237" t="s">
        <v>35</v>
      </c>
      <c r="AM2082" s="242">
        <v>4</v>
      </c>
    </row>
    <row r="2083" spans="2:39">
      <c r="B2083" s="228" t="s">
        <v>8070</v>
      </c>
      <c r="C2083" s="229" t="s">
        <v>8071</v>
      </c>
      <c r="D2083" s="230" t="s">
        <v>46</v>
      </c>
      <c r="E2083" s="231" t="s">
        <v>38</v>
      </c>
      <c r="F2083" s="231" t="s">
        <v>97</v>
      </c>
      <c r="G2083" s="231" t="s">
        <v>35</v>
      </c>
      <c r="H2083" s="231" t="s">
        <v>7652</v>
      </c>
      <c r="I2083" s="232" t="s">
        <v>98</v>
      </c>
      <c r="J2083" s="231" t="s">
        <v>2913</v>
      </c>
      <c r="K2083" s="230" t="s">
        <v>128</v>
      </c>
      <c r="L2083" s="230" t="s">
        <v>1578</v>
      </c>
      <c r="M2083" s="233">
        <v>444075.75</v>
      </c>
      <c r="N2083" s="234" t="s">
        <v>8271</v>
      </c>
      <c r="O2083" s="230" t="s">
        <v>1579</v>
      </c>
      <c r="P2083" s="230" t="s">
        <v>46</v>
      </c>
      <c r="Q2083" s="233">
        <v>0</v>
      </c>
      <c r="R2083" s="234">
        <v>0</v>
      </c>
      <c r="S2083" s="235" t="s">
        <v>46</v>
      </c>
      <c r="T2083" s="236"/>
      <c r="U2083" s="237"/>
      <c r="V2083" s="238" t="s">
        <v>104</v>
      </c>
      <c r="W2083" s="236">
        <v>0</v>
      </c>
      <c r="X2083" s="237" t="s">
        <v>46</v>
      </c>
      <c r="Y2083" s="239">
        <v>0</v>
      </c>
      <c r="Z2083" s="237" t="s">
        <v>46</v>
      </c>
      <c r="AA2083" s="239">
        <v>0</v>
      </c>
      <c r="AB2083" s="240" t="s">
        <v>46</v>
      </c>
      <c r="AC2083" s="241" t="s">
        <v>46</v>
      </c>
      <c r="AD2083" s="241" t="s">
        <v>46</v>
      </c>
      <c r="AE2083" s="237"/>
      <c r="AF2083" s="237"/>
      <c r="AG2083" s="237"/>
      <c r="AH2083" s="237"/>
      <c r="AI2083" s="237" t="s">
        <v>7969</v>
      </c>
      <c r="AJ2083" s="237" t="s">
        <v>2061</v>
      </c>
      <c r="AK2083" s="237" t="s">
        <v>94</v>
      </c>
      <c r="AL2083" s="237" t="s">
        <v>109</v>
      </c>
      <c r="AM2083" s="242">
        <v>4</v>
      </c>
    </row>
    <row r="2084" spans="2:39">
      <c r="B2084" s="189" t="s">
        <v>8072</v>
      </c>
      <c r="C2084" s="190" t="s">
        <v>8073</v>
      </c>
      <c r="D2084" s="191" t="s">
        <v>46</v>
      </c>
      <c r="E2084" s="192" t="s">
        <v>46</v>
      </c>
      <c r="F2084" s="192" t="s">
        <v>46</v>
      </c>
      <c r="G2084" s="192" t="s">
        <v>46</v>
      </c>
      <c r="H2084" s="192" t="s">
        <v>46</v>
      </c>
      <c r="I2084" s="193" t="s">
        <v>46</v>
      </c>
      <c r="J2084" s="192" t="s">
        <v>46</v>
      </c>
      <c r="K2084" s="191" t="s">
        <v>46</v>
      </c>
      <c r="L2084" s="191" t="s">
        <v>46</v>
      </c>
      <c r="M2084" s="194">
        <v>0</v>
      </c>
      <c r="N2084" s="195" t="s">
        <v>46</v>
      </c>
      <c r="O2084" s="191" t="s">
        <v>46</v>
      </c>
      <c r="P2084" s="191" t="s">
        <v>46</v>
      </c>
      <c r="Q2084" s="194">
        <v>0</v>
      </c>
      <c r="R2084" s="195">
        <v>0</v>
      </c>
      <c r="S2084" s="196" t="s">
        <v>46</v>
      </c>
      <c r="T2084" s="44"/>
      <c r="U2084" s="43"/>
      <c r="V2084" s="197" t="s">
        <v>46</v>
      </c>
      <c r="W2084" s="44">
        <v>0</v>
      </c>
      <c r="X2084" s="43" t="s">
        <v>46</v>
      </c>
      <c r="Y2084" s="46">
        <v>0</v>
      </c>
      <c r="Z2084" s="43" t="s">
        <v>46</v>
      </c>
      <c r="AA2084" s="46">
        <v>0</v>
      </c>
      <c r="AB2084" s="47" t="s">
        <v>46</v>
      </c>
      <c r="AC2084" s="42" t="s">
        <v>46</v>
      </c>
      <c r="AD2084" s="42" t="s">
        <v>46</v>
      </c>
      <c r="AE2084" s="43"/>
      <c r="AF2084" s="43"/>
      <c r="AG2084" s="43"/>
      <c r="AH2084" s="43"/>
      <c r="AI2084" s="43" t="s">
        <v>7969</v>
      </c>
      <c r="AJ2084" s="43" t="s">
        <v>2061</v>
      </c>
      <c r="AK2084" s="43" t="s">
        <v>96</v>
      </c>
      <c r="AL2084" s="43" t="s">
        <v>46</v>
      </c>
      <c r="AM2084" s="48">
        <v>3</v>
      </c>
    </row>
    <row r="2085" spans="2:39">
      <c r="B2085" s="228" t="s">
        <v>8074</v>
      </c>
      <c r="C2085" s="229" t="s">
        <v>8075</v>
      </c>
      <c r="D2085" s="230" t="s">
        <v>46</v>
      </c>
      <c r="E2085" s="231" t="s">
        <v>38</v>
      </c>
      <c r="F2085" s="231" t="s">
        <v>97</v>
      </c>
      <c r="G2085" s="231" t="s">
        <v>35</v>
      </c>
      <c r="H2085" s="231" t="s">
        <v>7652</v>
      </c>
      <c r="I2085" s="232" t="s">
        <v>98</v>
      </c>
      <c r="J2085" s="231" t="s">
        <v>2913</v>
      </c>
      <c r="K2085" s="230" t="s">
        <v>128</v>
      </c>
      <c r="L2085" s="230" t="s">
        <v>1578</v>
      </c>
      <c r="M2085" s="233">
        <v>1247000</v>
      </c>
      <c r="N2085" s="234" t="s">
        <v>8271</v>
      </c>
      <c r="O2085" s="230" t="s">
        <v>1579</v>
      </c>
      <c r="P2085" s="230" t="s">
        <v>46</v>
      </c>
      <c r="Q2085" s="233">
        <v>0</v>
      </c>
      <c r="R2085" s="234">
        <v>0</v>
      </c>
      <c r="S2085" s="235" t="s">
        <v>46</v>
      </c>
      <c r="T2085" s="236"/>
      <c r="U2085" s="237"/>
      <c r="V2085" s="238" t="s">
        <v>104</v>
      </c>
      <c r="W2085" s="236">
        <v>0</v>
      </c>
      <c r="X2085" s="237" t="s">
        <v>46</v>
      </c>
      <c r="Y2085" s="239">
        <v>0</v>
      </c>
      <c r="Z2085" s="237" t="s">
        <v>46</v>
      </c>
      <c r="AA2085" s="239">
        <v>0</v>
      </c>
      <c r="AB2085" s="240" t="s">
        <v>46</v>
      </c>
      <c r="AC2085" s="241" t="s">
        <v>46</v>
      </c>
      <c r="AD2085" s="241" t="s">
        <v>46</v>
      </c>
      <c r="AE2085" s="237"/>
      <c r="AF2085" s="237"/>
      <c r="AG2085" s="237"/>
      <c r="AH2085" s="237"/>
      <c r="AI2085" s="237" t="s">
        <v>7969</v>
      </c>
      <c r="AJ2085" s="237" t="s">
        <v>2061</v>
      </c>
      <c r="AK2085" s="237" t="s">
        <v>96</v>
      </c>
      <c r="AL2085" s="237" t="s">
        <v>35</v>
      </c>
      <c r="AM2085" s="242">
        <v>4</v>
      </c>
    </row>
    <row r="2086" spans="2:39">
      <c r="B2086" s="228" t="s">
        <v>8076</v>
      </c>
      <c r="C2086" s="229" t="s">
        <v>8077</v>
      </c>
      <c r="D2086" s="230" t="s">
        <v>46</v>
      </c>
      <c r="E2086" s="231" t="s">
        <v>38</v>
      </c>
      <c r="F2086" s="231" t="s">
        <v>97</v>
      </c>
      <c r="G2086" s="231" t="s">
        <v>35</v>
      </c>
      <c r="H2086" s="231" t="s">
        <v>7652</v>
      </c>
      <c r="I2086" s="232" t="s">
        <v>98</v>
      </c>
      <c r="J2086" s="231" t="s">
        <v>2913</v>
      </c>
      <c r="K2086" s="230" t="s">
        <v>128</v>
      </c>
      <c r="L2086" s="230" t="s">
        <v>1578</v>
      </c>
      <c r="M2086" s="233">
        <v>278943.75</v>
      </c>
      <c r="N2086" s="234" t="s">
        <v>8271</v>
      </c>
      <c r="O2086" s="230" t="s">
        <v>1579</v>
      </c>
      <c r="P2086" s="230" t="s">
        <v>46</v>
      </c>
      <c r="Q2086" s="233">
        <v>0</v>
      </c>
      <c r="R2086" s="234">
        <v>0</v>
      </c>
      <c r="S2086" s="235" t="s">
        <v>46</v>
      </c>
      <c r="T2086" s="236"/>
      <c r="U2086" s="237"/>
      <c r="V2086" s="238" t="s">
        <v>104</v>
      </c>
      <c r="W2086" s="236">
        <v>0</v>
      </c>
      <c r="X2086" s="237" t="s">
        <v>46</v>
      </c>
      <c r="Y2086" s="239">
        <v>0</v>
      </c>
      <c r="Z2086" s="237" t="s">
        <v>46</v>
      </c>
      <c r="AA2086" s="239">
        <v>0</v>
      </c>
      <c r="AB2086" s="240" t="s">
        <v>46</v>
      </c>
      <c r="AC2086" s="241" t="s">
        <v>46</v>
      </c>
      <c r="AD2086" s="241" t="s">
        <v>46</v>
      </c>
      <c r="AE2086" s="237"/>
      <c r="AF2086" s="237"/>
      <c r="AG2086" s="237"/>
      <c r="AH2086" s="237"/>
      <c r="AI2086" s="237" t="s">
        <v>7969</v>
      </c>
      <c r="AJ2086" s="237" t="s">
        <v>2061</v>
      </c>
      <c r="AK2086" s="237" t="s">
        <v>96</v>
      </c>
      <c r="AL2086" s="237" t="s">
        <v>109</v>
      </c>
      <c r="AM2086" s="242">
        <v>4</v>
      </c>
    </row>
    <row r="2087" spans="2:39">
      <c r="B2087" s="189" t="s">
        <v>8078</v>
      </c>
      <c r="C2087" s="190" t="s">
        <v>8079</v>
      </c>
      <c r="D2087" s="191" t="s">
        <v>46</v>
      </c>
      <c r="E2087" s="192" t="s">
        <v>46</v>
      </c>
      <c r="F2087" s="192" t="s">
        <v>46</v>
      </c>
      <c r="G2087" s="192" t="s">
        <v>46</v>
      </c>
      <c r="H2087" s="192" t="s">
        <v>46</v>
      </c>
      <c r="I2087" s="193" t="s">
        <v>46</v>
      </c>
      <c r="J2087" s="192" t="s">
        <v>46</v>
      </c>
      <c r="K2087" s="191" t="s">
        <v>46</v>
      </c>
      <c r="L2087" s="191" t="s">
        <v>46</v>
      </c>
      <c r="M2087" s="194">
        <v>0</v>
      </c>
      <c r="N2087" s="195" t="s">
        <v>46</v>
      </c>
      <c r="O2087" s="191" t="s">
        <v>46</v>
      </c>
      <c r="P2087" s="191" t="s">
        <v>46</v>
      </c>
      <c r="Q2087" s="194">
        <v>0</v>
      </c>
      <c r="R2087" s="195">
        <v>0</v>
      </c>
      <c r="S2087" s="196" t="s">
        <v>46</v>
      </c>
      <c r="T2087" s="44"/>
      <c r="U2087" s="43"/>
      <c r="V2087" s="197" t="s">
        <v>46</v>
      </c>
      <c r="W2087" s="44">
        <v>0</v>
      </c>
      <c r="X2087" s="43" t="s">
        <v>46</v>
      </c>
      <c r="Y2087" s="46">
        <v>0</v>
      </c>
      <c r="Z2087" s="43" t="s">
        <v>46</v>
      </c>
      <c r="AA2087" s="46">
        <v>0</v>
      </c>
      <c r="AB2087" s="47" t="s">
        <v>46</v>
      </c>
      <c r="AC2087" s="42" t="s">
        <v>46</v>
      </c>
      <c r="AD2087" s="42" t="s">
        <v>46</v>
      </c>
      <c r="AE2087" s="43"/>
      <c r="AF2087" s="43"/>
      <c r="AG2087" s="43"/>
      <c r="AH2087" s="43"/>
      <c r="AI2087" s="43" t="s">
        <v>7969</v>
      </c>
      <c r="AJ2087" s="43" t="s">
        <v>2061</v>
      </c>
      <c r="AK2087" s="43" t="s">
        <v>1341</v>
      </c>
      <c r="AL2087" s="43" t="s">
        <v>46</v>
      </c>
      <c r="AM2087" s="48">
        <v>3</v>
      </c>
    </row>
    <row r="2088" spans="2:39">
      <c r="B2088" s="228" t="s">
        <v>8080</v>
      </c>
      <c r="C2088" s="229" t="s">
        <v>8081</v>
      </c>
      <c r="D2088" s="230" t="s">
        <v>46</v>
      </c>
      <c r="E2088" s="231" t="s">
        <v>38</v>
      </c>
      <c r="F2088" s="231" t="s">
        <v>97</v>
      </c>
      <c r="G2088" s="231" t="s">
        <v>35</v>
      </c>
      <c r="H2088" s="231" t="s">
        <v>7652</v>
      </c>
      <c r="I2088" s="232" t="s">
        <v>98</v>
      </c>
      <c r="J2088" s="231" t="s">
        <v>2913</v>
      </c>
      <c r="K2088" s="230" t="s">
        <v>128</v>
      </c>
      <c r="L2088" s="230" t="s">
        <v>1578</v>
      </c>
      <c r="M2088" s="233">
        <v>25375</v>
      </c>
      <c r="N2088" s="234" t="s">
        <v>8271</v>
      </c>
      <c r="O2088" s="230" t="s">
        <v>1579</v>
      </c>
      <c r="P2088" s="230" t="s">
        <v>46</v>
      </c>
      <c r="Q2088" s="233">
        <v>0</v>
      </c>
      <c r="R2088" s="234">
        <v>0</v>
      </c>
      <c r="S2088" s="235" t="s">
        <v>46</v>
      </c>
      <c r="T2088" s="236"/>
      <c r="U2088" s="237"/>
      <c r="V2088" s="238" t="s">
        <v>104</v>
      </c>
      <c r="W2088" s="236">
        <v>0</v>
      </c>
      <c r="X2088" s="237" t="s">
        <v>46</v>
      </c>
      <c r="Y2088" s="239">
        <v>0</v>
      </c>
      <c r="Z2088" s="237" t="s">
        <v>46</v>
      </c>
      <c r="AA2088" s="239">
        <v>0</v>
      </c>
      <c r="AB2088" s="240" t="s">
        <v>46</v>
      </c>
      <c r="AC2088" s="241" t="s">
        <v>46</v>
      </c>
      <c r="AD2088" s="241" t="s">
        <v>46</v>
      </c>
      <c r="AE2088" s="237"/>
      <c r="AF2088" s="237"/>
      <c r="AG2088" s="237"/>
      <c r="AH2088" s="237"/>
      <c r="AI2088" s="237" t="s">
        <v>7969</v>
      </c>
      <c r="AJ2088" s="237" t="s">
        <v>2061</v>
      </c>
      <c r="AK2088" s="237" t="s">
        <v>1341</v>
      </c>
      <c r="AL2088" s="237" t="s">
        <v>620</v>
      </c>
      <c r="AM2088" s="242">
        <v>4</v>
      </c>
    </row>
    <row r="2089" spans="2:39">
      <c r="B2089" s="228" t="s">
        <v>8082</v>
      </c>
      <c r="C2089" s="229" t="s">
        <v>8083</v>
      </c>
      <c r="D2089" s="230" t="s">
        <v>46</v>
      </c>
      <c r="E2089" s="231" t="s">
        <v>38</v>
      </c>
      <c r="F2089" s="231" t="s">
        <v>97</v>
      </c>
      <c r="G2089" s="231" t="s">
        <v>35</v>
      </c>
      <c r="H2089" s="231" t="s">
        <v>7652</v>
      </c>
      <c r="I2089" s="232" t="s">
        <v>98</v>
      </c>
      <c r="J2089" s="231" t="s">
        <v>2913</v>
      </c>
      <c r="K2089" s="230" t="s">
        <v>128</v>
      </c>
      <c r="L2089" s="230" t="s">
        <v>1578</v>
      </c>
      <c r="M2089" s="233">
        <v>7250</v>
      </c>
      <c r="N2089" s="234" t="s">
        <v>8271</v>
      </c>
      <c r="O2089" s="230" t="s">
        <v>1579</v>
      </c>
      <c r="P2089" s="230" t="s">
        <v>46</v>
      </c>
      <c r="Q2089" s="233">
        <v>0</v>
      </c>
      <c r="R2089" s="234">
        <v>0</v>
      </c>
      <c r="S2089" s="235" t="s">
        <v>46</v>
      </c>
      <c r="T2089" s="236"/>
      <c r="U2089" s="237"/>
      <c r="V2089" s="238" t="s">
        <v>104</v>
      </c>
      <c r="W2089" s="236">
        <v>0</v>
      </c>
      <c r="X2089" s="237" t="s">
        <v>46</v>
      </c>
      <c r="Y2089" s="239">
        <v>0</v>
      </c>
      <c r="Z2089" s="237" t="s">
        <v>46</v>
      </c>
      <c r="AA2089" s="239">
        <v>0</v>
      </c>
      <c r="AB2089" s="240" t="s">
        <v>46</v>
      </c>
      <c r="AC2089" s="241" t="s">
        <v>46</v>
      </c>
      <c r="AD2089" s="241" t="s">
        <v>46</v>
      </c>
      <c r="AE2089" s="237"/>
      <c r="AF2089" s="237"/>
      <c r="AG2089" s="237"/>
      <c r="AH2089" s="237"/>
      <c r="AI2089" s="237" t="s">
        <v>7969</v>
      </c>
      <c r="AJ2089" s="237" t="s">
        <v>2061</v>
      </c>
      <c r="AK2089" s="237" t="s">
        <v>1341</v>
      </c>
      <c r="AL2089" s="237" t="s">
        <v>623</v>
      </c>
      <c r="AM2089" s="242">
        <v>4</v>
      </c>
    </row>
    <row r="2090" spans="2:39">
      <c r="B2090" s="228" t="s">
        <v>8084</v>
      </c>
      <c r="C2090" s="229" t="s">
        <v>8085</v>
      </c>
      <c r="D2090" s="230" t="s">
        <v>46</v>
      </c>
      <c r="E2090" s="231" t="s">
        <v>38</v>
      </c>
      <c r="F2090" s="231" t="s">
        <v>97</v>
      </c>
      <c r="G2090" s="231" t="s">
        <v>35</v>
      </c>
      <c r="H2090" s="231" t="s">
        <v>7652</v>
      </c>
      <c r="I2090" s="232" t="s">
        <v>98</v>
      </c>
      <c r="J2090" s="231" t="s">
        <v>2913</v>
      </c>
      <c r="K2090" s="230" t="s">
        <v>128</v>
      </c>
      <c r="L2090" s="230" t="s">
        <v>1578</v>
      </c>
      <c r="M2090" s="233">
        <v>1450</v>
      </c>
      <c r="N2090" s="234" t="s">
        <v>8271</v>
      </c>
      <c r="O2090" s="230" t="s">
        <v>1579</v>
      </c>
      <c r="P2090" s="230" t="s">
        <v>46</v>
      </c>
      <c r="Q2090" s="233">
        <v>0</v>
      </c>
      <c r="R2090" s="234">
        <v>0</v>
      </c>
      <c r="S2090" s="235" t="s">
        <v>46</v>
      </c>
      <c r="T2090" s="236"/>
      <c r="U2090" s="237"/>
      <c r="V2090" s="238" t="s">
        <v>104</v>
      </c>
      <c r="W2090" s="236">
        <v>0</v>
      </c>
      <c r="X2090" s="237" t="s">
        <v>46</v>
      </c>
      <c r="Y2090" s="239">
        <v>0</v>
      </c>
      <c r="Z2090" s="237" t="s">
        <v>46</v>
      </c>
      <c r="AA2090" s="239">
        <v>0</v>
      </c>
      <c r="AB2090" s="240" t="s">
        <v>46</v>
      </c>
      <c r="AC2090" s="241" t="s">
        <v>46</v>
      </c>
      <c r="AD2090" s="241" t="s">
        <v>46</v>
      </c>
      <c r="AE2090" s="237"/>
      <c r="AF2090" s="237"/>
      <c r="AG2090" s="237"/>
      <c r="AH2090" s="237"/>
      <c r="AI2090" s="237" t="s">
        <v>7969</v>
      </c>
      <c r="AJ2090" s="237" t="s">
        <v>2061</v>
      </c>
      <c r="AK2090" s="237" t="s">
        <v>1341</v>
      </c>
      <c r="AL2090" s="237" t="s">
        <v>626</v>
      </c>
      <c r="AM2090" s="242">
        <v>4</v>
      </c>
    </row>
    <row r="2091" spans="2:39">
      <c r="B2091" s="228" t="s">
        <v>8086</v>
      </c>
      <c r="C2091" s="229" t="s">
        <v>8087</v>
      </c>
      <c r="D2091" s="230" t="s">
        <v>46</v>
      </c>
      <c r="E2091" s="231" t="s">
        <v>38</v>
      </c>
      <c r="F2091" s="231" t="s">
        <v>97</v>
      </c>
      <c r="G2091" s="231" t="s">
        <v>35</v>
      </c>
      <c r="H2091" s="231" t="s">
        <v>7652</v>
      </c>
      <c r="I2091" s="232" t="s">
        <v>98</v>
      </c>
      <c r="J2091" s="231" t="s">
        <v>2913</v>
      </c>
      <c r="K2091" s="230" t="s">
        <v>128</v>
      </c>
      <c r="L2091" s="230" t="s">
        <v>1578</v>
      </c>
      <c r="M2091" s="233">
        <v>21750</v>
      </c>
      <c r="N2091" s="234" t="s">
        <v>8271</v>
      </c>
      <c r="O2091" s="230" t="s">
        <v>1579</v>
      </c>
      <c r="P2091" s="230" t="s">
        <v>46</v>
      </c>
      <c r="Q2091" s="233">
        <v>0</v>
      </c>
      <c r="R2091" s="234">
        <v>0</v>
      </c>
      <c r="S2091" s="235" t="s">
        <v>46</v>
      </c>
      <c r="T2091" s="236"/>
      <c r="U2091" s="237"/>
      <c r="V2091" s="238" t="s">
        <v>104</v>
      </c>
      <c r="W2091" s="236">
        <v>0</v>
      </c>
      <c r="X2091" s="237" t="s">
        <v>46</v>
      </c>
      <c r="Y2091" s="239">
        <v>0</v>
      </c>
      <c r="Z2091" s="237" t="s">
        <v>46</v>
      </c>
      <c r="AA2091" s="239">
        <v>0</v>
      </c>
      <c r="AB2091" s="240" t="s">
        <v>46</v>
      </c>
      <c r="AC2091" s="241" t="s">
        <v>46</v>
      </c>
      <c r="AD2091" s="241" t="s">
        <v>46</v>
      </c>
      <c r="AE2091" s="237"/>
      <c r="AF2091" s="237"/>
      <c r="AG2091" s="237"/>
      <c r="AH2091" s="237"/>
      <c r="AI2091" s="237" t="s">
        <v>7969</v>
      </c>
      <c r="AJ2091" s="237" t="s">
        <v>2061</v>
      </c>
      <c r="AK2091" s="237" t="s">
        <v>1341</v>
      </c>
      <c r="AL2091" s="237" t="s">
        <v>629</v>
      </c>
      <c r="AM2091" s="242">
        <v>4</v>
      </c>
    </row>
    <row r="2092" spans="2:39">
      <c r="B2092" s="228" t="s">
        <v>8088</v>
      </c>
      <c r="C2092" s="229" t="s">
        <v>8089</v>
      </c>
      <c r="D2092" s="230" t="s">
        <v>46</v>
      </c>
      <c r="E2092" s="231" t="s">
        <v>38</v>
      </c>
      <c r="F2092" s="231" t="s">
        <v>97</v>
      </c>
      <c r="G2092" s="231" t="s">
        <v>35</v>
      </c>
      <c r="H2092" s="231" t="s">
        <v>7652</v>
      </c>
      <c r="I2092" s="232" t="s">
        <v>98</v>
      </c>
      <c r="J2092" s="231" t="s">
        <v>2913</v>
      </c>
      <c r="K2092" s="230" t="s">
        <v>128</v>
      </c>
      <c r="L2092" s="230" t="s">
        <v>1578</v>
      </c>
      <c r="M2092" s="233">
        <v>1973670</v>
      </c>
      <c r="N2092" s="234" t="s">
        <v>8271</v>
      </c>
      <c r="O2092" s="230" t="s">
        <v>1579</v>
      </c>
      <c r="P2092" s="230" t="s">
        <v>46</v>
      </c>
      <c r="Q2092" s="233">
        <v>0</v>
      </c>
      <c r="R2092" s="234">
        <v>0</v>
      </c>
      <c r="S2092" s="235" t="s">
        <v>46</v>
      </c>
      <c r="T2092" s="236"/>
      <c r="U2092" s="237"/>
      <c r="V2092" s="238" t="s">
        <v>104</v>
      </c>
      <c r="W2092" s="236">
        <v>0</v>
      </c>
      <c r="X2092" s="237" t="s">
        <v>46</v>
      </c>
      <c r="Y2092" s="239">
        <v>0</v>
      </c>
      <c r="Z2092" s="237" t="s">
        <v>46</v>
      </c>
      <c r="AA2092" s="239">
        <v>0</v>
      </c>
      <c r="AB2092" s="240" t="s">
        <v>46</v>
      </c>
      <c r="AC2092" s="241" t="s">
        <v>46</v>
      </c>
      <c r="AD2092" s="241" t="s">
        <v>46</v>
      </c>
      <c r="AE2092" s="237"/>
      <c r="AF2092" s="237"/>
      <c r="AG2092" s="237"/>
      <c r="AH2092" s="237"/>
      <c r="AI2092" s="237" t="s">
        <v>7969</v>
      </c>
      <c r="AJ2092" s="237" t="s">
        <v>2061</v>
      </c>
      <c r="AK2092" s="237" t="s">
        <v>1341</v>
      </c>
      <c r="AL2092" s="237" t="s">
        <v>632</v>
      </c>
      <c r="AM2092" s="242">
        <v>4</v>
      </c>
    </row>
    <row r="2093" spans="2:39">
      <c r="B2093" s="228" t="s">
        <v>8090</v>
      </c>
      <c r="C2093" s="229" t="s">
        <v>8091</v>
      </c>
      <c r="D2093" s="230" t="s">
        <v>46</v>
      </c>
      <c r="E2093" s="231" t="s">
        <v>38</v>
      </c>
      <c r="F2093" s="231" t="s">
        <v>97</v>
      </c>
      <c r="G2093" s="231" t="s">
        <v>35</v>
      </c>
      <c r="H2093" s="231" t="s">
        <v>7652</v>
      </c>
      <c r="I2093" s="232" t="s">
        <v>98</v>
      </c>
      <c r="J2093" s="231" t="s">
        <v>2913</v>
      </c>
      <c r="K2093" s="230" t="s">
        <v>128</v>
      </c>
      <c r="L2093" s="230" t="s">
        <v>1578</v>
      </c>
      <c r="M2093" s="233">
        <v>1726961.25</v>
      </c>
      <c r="N2093" s="234" t="s">
        <v>8271</v>
      </c>
      <c r="O2093" s="230" t="s">
        <v>1579</v>
      </c>
      <c r="P2093" s="230" t="s">
        <v>46</v>
      </c>
      <c r="Q2093" s="233">
        <v>0</v>
      </c>
      <c r="R2093" s="234">
        <v>0</v>
      </c>
      <c r="S2093" s="235" t="s">
        <v>46</v>
      </c>
      <c r="T2093" s="236"/>
      <c r="U2093" s="237"/>
      <c r="V2093" s="238" t="s">
        <v>104</v>
      </c>
      <c r="W2093" s="236">
        <v>0</v>
      </c>
      <c r="X2093" s="237" t="s">
        <v>46</v>
      </c>
      <c r="Y2093" s="239">
        <v>0</v>
      </c>
      <c r="Z2093" s="237" t="s">
        <v>46</v>
      </c>
      <c r="AA2093" s="239">
        <v>0</v>
      </c>
      <c r="AB2093" s="240" t="s">
        <v>46</v>
      </c>
      <c r="AC2093" s="241" t="s">
        <v>46</v>
      </c>
      <c r="AD2093" s="241" t="s">
        <v>46</v>
      </c>
      <c r="AE2093" s="237"/>
      <c r="AF2093" s="237"/>
      <c r="AG2093" s="237"/>
      <c r="AH2093" s="237"/>
      <c r="AI2093" s="237" t="s">
        <v>7969</v>
      </c>
      <c r="AJ2093" s="237" t="s">
        <v>2061</v>
      </c>
      <c r="AK2093" s="237" t="s">
        <v>1341</v>
      </c>
      <c r="AL2093" s="237" t="s">
        <v>635</v>
      </c>
      <c r="AM2093" s="242">
        <v>4</v>
      </c>
    </row>
    <row r="2094" spans="2:39">
      <c r="B2094" s="228" t="s">
        <v>8092</v>
      </c>
      <c r="C2094" s="229" t="s">
        <v>7200</v>
      </c>
      <c r="D2094" s="230" t="s">
        <v>46</v>
      </c>
      <c r="E2094" s="231" t="s">
        <v>38</v>
      </c>
      <c r="F2094" s="231" t="s">
        <v>97</v>
      </c>
      <c r="G2094" s="231" t="s">
        <v>35</v>
      </c>
      <c r="H2094" s="231" t="s">
        <v>7652</v>
      </c>
      <c r="I2094" s="232" t="s">
        <v>98</v>
      </c>
      <c r="J2094" s="231" t="s">
        <v>2913</v>
      </c>
      <c r="K2094" s="230" t="s">
        <v>128</v>
      </c>
      <c r="L2094" s="230" t="s">
        <v>1578</v>
      </c>
      <c r="M2094" s="233">
        <v>592101</v>
      </c>
      <c r="N2094" s="234" t="s">
        <v>8271</v>
      </c>
      <c r="O2094" s="230" t="s">
        <v>1579</v>
      </c>
      <c r="P2094" s="230" t="s">
        <v>46</v>
      </c>
      <c r="Q2094" s="233">
        <v>0</v>
      </c>
      <c r="R2094" s="234">
        <v>0</v>
      </c>
      <c r="S2094" s="235" t="s">
        <v>46</v>
      </c>
      <c r="T2094" s="236"/>
      <c r="U2094" s="237"/>
      <c r="V2094" s="238" t="s">
        <v>104</v>
      </c>
      <c r="W2094" s="236">
        <v>0</v>
      </c>
      <c r="X2094" s="237" t="s">
        <v>46</v>
      </c>
      <c r="Y2094" s="239">
        <v>0</v>
      </c>
      <c r="Z2094" s="237" t="s">
        <v>46</v>
      </c>
      <c r="AA2094" s="239">
        <v>0</v>
      </c>
      <c r="AB2094" s="240" t="s">
        <v>46</v>
      </c>
      <c r="AC2094" s="241" t="s">
        <v>46</v>
      </c>
      <c r="AD2094" s="241" t="s">
        <v>46</v>
      </c>
      <c r="AE2094" s="237"/>
      <c r="AF2094" s="237"/>
      <c r="AG2094" s="237"/>
      <c r="AH2094" s="237"/>
      <c r="AI2094" s="237" t="s">
        <v>7969</v>
      </c>
      <c r="AJ2094" s="237" t="s">
        <v>2061</v>
      </c>
      <c r="AK2094" s="237" t="s">
        <v>1341</v>
      </c>
      <c r="AL2094" s="237" t="s">
        <v>638</v>
      </c>
      <c r="AM2094" s="242">
        <v>4</v>
      </c>
    </row>
    <row r="2095" spans="2:39">
      <c r="B2095" s="228" t="s">
        <v>8093</v>
      </c>
      <c r="C2095" s="229" t="s">
        <v>7203</v>
      </c>
      <c r="D2095" s="230" t="s">
        <v>46</v>
      </c>
      <c r="E2095" s="231" t="s">
        <v>38</v>
      </c>
      <c r="F2095" s="231" t="s">
        <v>97</v>
      </c>
      <c r="G2095" s="231" t="s">
        <v>35</v>
      </c>
      <c r="H2095" s="231" t="s">
        <v>7652</v>
      </c>
      <c r="I2095" s="232" t="s">
        <v>98</v>
      </c>
      <c r="J2095" s="231" t="s">
        <v>2913</v>
      </c>
      <c r="K2095" s="230" t="s">
        <v>128</v>
      </c>
      <c r="L2095" s="230" t="s">
        <v>1578</v>
      </c>
      <c r="M2095" s="233">
        <v>353437.5</v>
      </c>
      <c r="N2095" s="234" t="s">
        <v>8271</v>
      </c>
      <c r="O2095" s="230" t="s">
        <v>1579</v>
      </c>
      <c r="P2095" s="230" t="s">
        <v>46</v>
      </c>
      <c r="Q2095" s="233">
        <v>0</v>
      </c>
      <c r="R2095" s="234">
        <v>0</v>
      </c>
      <c r="S2095" s="235" t="s">
        <v>46</v>
      </c>
      <c r="T2095" s="236"/>
      <c r="U2095" s="237"/>
      <c r="V2095" s="238" t="s">
        <v>104</v>
      </c>
      <c r="W2095" s="236">
        <v>0</v>
      </c>
      <c r="X2095" s="237" t="s">
        <v>46</v>
      </c>
      <c r="Y2095" s="239">
        <v>0</v>
      </c>
      <c r="Z2095" s="237" t="s">
        <v>46</v>
      </c>
      <c r="AA2095" s="239">
        <v>0</v>
      </c>
      <c r="AB2095" s="240" t="s">
        <v>46</v>
      </c>
      <c r="AC2095" s="241" t="s">
        <v>46</v>
      </c>
      <c r="AD2095" s="241" t="s">
        <v>46</v>
      </c>
      <c r="AE2095" s="237"/>
      <c r="AF2095" s="237"/>
      <c r="AG2095" s="237"/>
      <c r="AH2095" s="237"/>
      <c r="AI2095" s="237" t="s">
        <v>7969</v>
      </c>
      <c r="AJ2095" s="237" t="s">
        <v>2061</v>
      </c>
      <c r="AK2095" s="237" t="s">
        <v>1341</v>
      </c>
      <c r="AL2095" s="237" t="s">
        <v>641</v>
      </c>
      <c r="AM2095" s="242">
        <v>4</v>
      </c>
    </row>
    <row r="2096" spans="2:39">
      <c r="B2096" s="228" t="s">
        <v>8094</v>
      </c>
      <c r="C2096" s="229" t="s">
        <v>8095</v>
      </c>
      <c r="D2096" s="230" t="s">
        <v>46</v>
      </c>
      <c r="E2096" s="231" t="s">
        <v>38</v>
      </c>
      <c r="F2096" s="231" t="s">
        <v>97</v>
      </c>
      <c r="G2096" s="231" t="s">
        <v>35</v>
      </c>
      <c r="H2096" s="231" t="s">
        <v>7652</v>
      </c>
      <c r="I2096" s="232" t="s">
        <v>98</v>
      </c>
      <c r="J2096" s="231" t="s">
        <v>2913</v>
      </c>
      <c r="K2096" s="230" t="s">
        <v>128</v>
      </c>
      <c r="L2096" s="230" t="s">
        <v>1578</v>
      </c>
      <c r="M2096" s="233">
        <v>773020.75</v>
      </c>
      <c r="N2096" s="234" t="s">
        <v>8271</v>
      </c>
      <c r="O2096" s="230" t="s">
        <v>1579</v>
      </c>
      <c r="P2096" s="230" t="s">
        <v>46</v>
      </c>
      <c r="Q2096" s="233">
        <v>0</v>
      </c>
      <c r="R2096" s="234">
        <v>0</v>
      </c>
      <c r="S2096" s="235" t="s">
        <v>46</v>
      </c>
      <c r="T2096" s="236"/>
      <c r="U2096" s="237"/>
      <c r="V2096" s="238" t="s">
        <v>104</v>
      </c>
      <c r="W2096" s="236">
        <v>0</v>
      </c>
      <c r="X2096" s="237" t="s">
        <v>46</v>
      </c>
      <c r="Y2096" s="239">
        <v>0</v>
      </c>
      <c r="Z2096" s="237" t="s">
        <v>46</v>
      </c>
      <c r="AA2096" s="239">
        <v>0</v>
      </c>
      <c r="AB2096" s="240" t="s">
        <v>46</v>
      </c>
      <c r="AC2096" s="241" t="s">
        <v>46</v>
      </c>
      <c r="AD2096" s="241" t="s">
        <v>46</v>
      </c>
      <c r="AE2096" s="237"/>
      <c r="AF2096" s="237"/>
      <c r="AG2096" s="237"/>
      <c r="AH2096" s="237"/>
      <c r="AI2096" s="237" t="s">
        <v>7969</v>
      </c>
      <c r="AJ2096" s="237" t="s">
        <v>2061</v>
      </c>
      <c r="AK2096" s="237" t="s">
        <v>1341</v>
      </c>
      <c r="AL2096" s="237" t="s">
        <v>644</v>
      </c>
      <c r="AM2096" s="242">
        <v>4</v>
      </c>
    </row>
    <row r="2097" spans="2:39">
      <c r="B2097" s="228" t="s">
        <v>8096</v>
      </c>
      <c r="C2097" s="229" t="s">
        <v>8097</v>
      </c>
      <c r="D2097" s="230" t="s">
        <v>46</v>
      </c>
      <c r="E2097" s="231" t="s">
        <v>38</v>
      </c>
      <c r="F2097" s="231" t="s">
        <v>97</v>
      </c>
      <c r="G2097" s="231" t="s">
        <v>35</v>
      </c>
      <c r="H2097" s="231" t="s">
        <v>7652</v>
      </c>
      <c r="I2097" s="232" t="s">
        <v>98</v>
      </c>
      <c r="J2097" s="231" t="s">
        <v>2913</v>
      </c>
      <c r="K2097" s="230" t="s">
        <v>128</v>
      </c>
      <c r="L2097" s="230" t="s">
        <v>1578</v>
      </c>
      <c r="M2097" s="233">
        <v>145000</v>
      </c>
      <c r="N2097" s="234" t="s">
        <v>8271</v>
      </c>
      <c r="O2097" s="230" t="s">
        <v>1579</v>
      </c>
      <c r="P2097" s="230" t="s">
        <v>46</v>
      </c>
      <c r="Q2097" s="233">
        <v>0</v>
      </c>
      <c r="R2097" s="234">
        <v>0</v>
      </c>
      <c r="S2097" s="235" t="s">
        <v>46</v>
      </c>
      <c r="T2097" s="236"/>
      <c r="U2097" s="237"/>
      <c r="V2097" s="238" t="s">
        <v>104</v>
      </c>
      <c r="W2097" s="236">
        <v>0</v>
      </c>
      <c r="X2097" s="237" t="s">
        <v>46</v>
      </c>
      <c r="Y2097" s="239">
        <v>0</v>
      </c>
      <c r="Z2097" s="237" t="s">
        <v>46</v>
      </c>
      <c r="AA2097" s="239">
        <v>0</v>
      </c>
      <c r="AB2097" s="240" t="s">
        <v>46</v>
      </c>
      <c r="AC2097" s="241" t="s">
        <v>46</v>
      </c>
      <c r="AD2097" s="241" t="s">
        <v>46</v>
      </c>
      <c r="AE2097" s="237"/>
      <c r="AF2097" s="237"/>
      <c r="AG2097" s="237"/>
      <c r="AH2097" s="237"/>
      <c r="AI2097" s="237" t="s">
        <v>7969</v>
      </c>
      <c r="AJ2097" s="237" t="s">
        <v>2061</v>
      </c>
      <c r="AK2097" s="237" t="s">
        <v>1341</v>
      </c>
      <c r="AL2097" s="237" t="s">
        <v>647</v>
      </c>
      <c r="AM2097" s="242">
        <v>4</v>
      </c>
    </row>
    <row r="2098" spans="2:39">
      <c r="B2098" s="228" t="s">
        <v>8098</v>
      </c>
      <c r="C2098" s="229" t="s">
        <v>8099</v>
      </c>
      <c r="D2098" s="230" t="s">
        <v>46</v>
      </c>
      <c r="E2098" s="231" t="s">
        <v>38</v>
      </c>
      <c r="F2098" s="231" t="s">
        <v>97</v>
      </c>
      <c r="G2098" s="231" t="s">
        <v>35</v>
      </c>
      <c r="H2098" s="231" t="s">
        <v>7652</v>
      </c>
      <c r="I2098" s="232" t="s">
        <v>98</v>
      </c>
      <c r="J2098" s="231" t="s">
        <v>2913</v>
      </c>
      <c r="K2098" s="230" t="s">
        <v>128</v>
      </c>
      <c r="L2098" s="230" t="s">
        <v>1578</v>
      </c>
      <c r="M2098" s="233">
        <v>179437.5</v>
      </c>
      <c r="N2098" s="234" t="s">
        <v>8271</v>
      </c>
      <c r="O2098" s="230" t="s">
        <v>1579</v>
      </c>
      <c r="P2098" s="230" t="s">
        <v>46</v>
      </c>
      <c r="Q2098" s="233">
        <v>0</v>
      </c>
      <c r="R2098" s="234">
        <v>0</v>
      </c>
      <c r="S2098" s="235" t="s">
        <v>46</v>
      </c>
      <c r="T2098" s="236"/>
      <c r="U2098" s="237"/>
      <c r="V2098" s="238" t="s">
        <v>104</v>
      </c>
      <c r="W2098" s="236">
        <v>0</v>
      </c>
      <c r="X2098" s="237" t="s">
        <v>46</v>
      </c>
      <c r="Y2098" s="239">
        <v>0</v>
      </c>
      <c r="Z2098" s="237" t="s">
        <v>46</v>
      </c>
      <c r="AA2098" s="239">
        <v>0</v>
      </c>
      <c r="AB2098" s="240" t="s">
        <v>46</v>
      </c>
      <c r="AC2098" s="241" t="s">
        <v>46</v>
      </c>
      <c r="AD2098" s="241" t="s">
        <v>46</v>
      </c>
      <c r="AE2098" s="237"/>
      <c r="AF2098" s="237"/>
      <c r="AG2098" s="237"/>
      <c r="AH2098" s="237"/>
      <c r="AI2098" s="237" t="s">
        <v>7969</v>
      </c>
      <c r="AJ2098" s="237" t="s">
        <v>2061</v>
      </c>
      <c r="AK2098" s="237" t="s">
        <v>1341</v>
      </c>
      <c r="AL2098" s="237" t="s">
        <v>650</v>
      </c>
      <c r="AM2098" s="242">
        <v>4</v>
      </c>
    </row>
    <row r="2099" spans="2:39">
      <c r="B2099" s="228" t="s">
        <v>8100</v>
      </c>
      <c r="C2099" s="229" t="s">
        <v>8101</v>
      </c>
      <c r="D2099" s="230" t="s">
        <v>46</v>
      </c>
      <c r="E2099" s="231" t="s">
        <v>38</v>
      </c>
      <c r="F2099" s="231" t="s">
        <v>97</v>
      </c>
      <c r="G2099" s="231" t="s">
        <v>35</v>
      </c>
      <c r="H2099" s="231" t="s">
        <v>7652</v>
      </c>
      <c r="I2099" s="232" t="s">
        <v>98</v>
      </c>
      <c r="J2099" s="231" t="s">
        <v>2913</v>
      </c>
      <c r="K2099" s="230" t="s">
        <v>128</v>
      </c>
      <c r="L2099" s="230" t="s">
        <v>1578</v>
      </c>
      <c r="M2099" s="233">
        <v>478500</v>
      </c>
      <c r="N2099" s="234" t="s">
        <v>8271</v>
      </c>
      <c r="O2099" s="230" t="s">
        <v>1579</v>
      </c>
      <c r="P2099" s="230" t="s">
        <v>46</v>
      </c>
      <c r="Q2099" s="233">
        <v>0</v>
      </c>
      <c r="R2099" s="234">
        <v>0</v>
      </c>
      <c r="S2099" s="235" t="s">
        <v>46</v>
      </c>
      <c r="T2099" s="236"/>
      <c r="U2099" s="237"/>
      <c r="V2099" s="238" t="s">
        <v>104</v>
      </c>
      <c r="W2099" s="236">
        <v>0</v>
      </c>
      <c r="X2099" s="237" t="s">
        <v>46</v>
      </c>
      <c r="Y2099" s="239">
        <v>0</v>
      </c>
      <c r="Z2099" s="237" t="s">
        <v>46</v>
      </c>
      <c r="AA2099" s="239">
        <v>0</v>
      </c>
      <c r="AB2099" s="240" t="s">
        <v>46</v>
      </c>
      <c r="AC2099" s="241" t="s">
        <v>46</v>
      </c>
      <c r="AD2099" s="241" t="s">
        <v>46</v>
      </c>
      <c r="AE2099" s="237"/>
      <c r="AF2099" s="237"/>
      <c r="AG2099" s="237"/>
      <c r="AH2099" s="237"/>
      <c r="AI2099" s="237" t="s">
        <v>7969</v>
      </c>
      <c r="AJ2099" s="237" t="s">
        <v>2061</v>
      </c>
      <c r="AK2099" s="237" t="s">
        <v>1341</v>
      </c>
      <c r="AL2099" s="237" t="s">
        <v>653</v>
      </c>
      <c r="AM2099" s="242">
        <v>4</v>
      </c>
    </row>
    <row r="2100" spans="2:39">
      <c r="B2100" s="228" t="s">
        <v>8102</v>
      </c>
      <c r="C2100" s="229" t="s">
        <v>8103</v>
      </c>
      <c r="D2100" s="230" t="s">
        <v>46</v>
      </c>
      <c r="E2100" s="231" t="s">
        <v>38</v>
      </c>
      <c r="F2100" s="231" t="s">
        <v>97</v>
      </c>
      <c r="G2100" s="231" t="s">
        <v>35</v>
      </c>
      <c r="H2100" s="231" t="s">
        <v>7652</v>
      </c>
      <c r="I2100" s="232" t="s">
        <v>98</v>
      </c>
      <c r="J2100" s="231" t="s">
        <v>2913</v>
      </c>
      <c r="K2100" s="230" t="s">
        <v>128</v>
      </c>
      <c r="L2100" s="230" t="s">
        <v>1578</v>
      </c>
      <c r="M2100" s="233">
        <v>230261.5</v>
      </c>
      <c r="N2100" s="234" t="s">
        <v>8271</v>
      </c>
      <c r="O2100" s="230" t="s">
        <v>1579</v>
      </c>
      <c r="P2100" s="230" t="s">
        <v>46</v>
      </c>
      <c r="Q2100" s="233">
        <v>0</v>
      </c>
      <c r="R2100" s="234">
        <v>0</v>
      </c>
      <c r="S2100" s="235" t="s">
        <v>46</v>
      </c>
      <c r="T2100" s="236"/>
      <c r="U2100" s="237"/>
      <c r="V2100" s="238" t="s">
        <v>104</v>
      </c>
      <c r="W2100" s="236">
        <v>0</v>
      </c>
      <c r="X2100" s="237" t="s">
        <v>46</v>
      </c>
      <c r="Y2100" s="239">
        <v>0</v>
      </c>
      <c r="Z2100" s="237" t="s">
        <v>46</v>
      </c>
      <c r="AA2100" s="239">
        <v>0</v>
      </c>
      <c r="AB2100" s="240" t="s">
        <v>46</v>
      </c>
      <c r="AC2100" s="241" t="s">
        <v>46</v>
      </c>
      <c r="AD2100" s="241" t="s">
        <v>46</v>
      </c>
      <c r="AE2100" s="237"/>
      <c r="AF2100" s="237"/>
      <c r="AG2100" s="237"/>
      <c r="AH2100" s="237"/>
      <c r="AI2100" s="237" t="s">
        <v>7969</v>
      </c>
      <c r="AJ2100" s="237" t="s">
        <v>2061</v>
      </c>
      <c r="AK2100" s="237" t="s">
        <v>1341</v>
      </c>
      <c r="AL2100" s="237" t="s">
        <v>656</v>
      </c>
      <c r="AM2100" s="242">
        <v>4</v>
      </c>
    </row>
    <row r="2101" spans="2:39">
      <c r="B2101" s="228" t="s">
        <v>8104</v>
      </c>
      <c r="C2101" s="229" t="s">
        <v>8105</v>
      </c>
      <c r="D2101" s="230" t="s">
        <v>46</v>
      </c>
      <c r="E2101" s="231" t="s">
        <v>38</v>
      </c>
      <c r="F2101" s="231" t="s">
        <v>97</v>
      </c>
      <c r="G2101" s="231" t="s">
        <v>35</v>
      </c>
      <c r="H2101" s="231" t="s">
        <v>7652</v>
      </c>
      <c r="I2101" s="232" t="s">
        <v>98</v>
      </c>
      <c r="J2101" s="231" t="s">
        <v>2913</v>
      </c>
      <c r="K2101" s="230" t="s">
        <v>128</v>
      </c>
      <c r="L2101" s="230" t="s">
        <v>1578</v>
      </c>
      <c r="M2101" s="233">
        <v>98683.5</v>
      </c>
      <c r="N2101" s="234" t="s">
        <v>8271</v>
      </c>
      <c r="O2101" s="230" t="s">
        <v>1579</v>
      </c>
      <c r="P2101" s="230" t="s">
        <v>46</v>
      </c>
      <c r="Q2101" s="233">
        <v>0</v>
      </c>
      <c r="R2101" s="234">
        <v>0</v>
      </c>
      <c r="S2101" s="235" t="s">
        <v>46</v>
      </c>
      <c r="T2101" s="236"/>
      <c r="U2101" s="237"/>
      <c r="V2101" s="238" t="s">
        <v>104</v>
      </c>
      <c r="W2101" s="236">
        <v>0</v>
      </c>
      <c r="X2101" s="237" t="s">
        <v>46</v>
      </c>
      <c r="Y2101" s="239">
        <v>0</v>
      </c>
      <c r="Z2101" s="237" t="s">
        <v>46</v>
      </c>
      <c r="AA2101" s="239">
        <v>0</v>
      </c>
      <c r="AB2101" s="240" t="s">
        <v>46</v>
      </c>
      <c r="AC2101" s="241" t="s">
        <v>46</v>
      </c>
      <c r="AD2101" s="241" t="s">
        <v>46</v>
      </c>
      <c r="AE2101" s="237"/>
      <c r="AF2101" s="237"/>
      <c r="AG2101" s="237"/>
      <c r="AH2101" s="237"/>
      <c r="AI2101" s="237" t="s">
        <v>7969</v>
      </c>
      <c r="AJ2101" s="237" t="s">
        <v>2061</v>
      </c>
      <c r="AK2101" s="237" t="s">
        <v>1341</v>
      </c>
      <c r="AL2101" s="237" t="s">
        <v>659</v>
      </c>
      <c r="AM2101" s="242">
        <v>4</v>
      </c>
    </row>
    <row r="2102" spans="2:39">
      <c r="B2102" s="228" t="s">
        <v>8106</v>
      </c>
      <c r="C2102" s="229" t="s">
        <v>8107</v>
      </c>
      <c r="D2102" s="230" t="s">
        <v>46</v>
      </c>
      <c r="E2102" s="231" t="s">
        <v>38</v>
      </c>
      <c r="F2102" s="231" t="s">
        <v>97</v>
      </c>
      <c r="G2102" s="231" t="s">
        <v>35</v>
      </c>
      <c r="H2102" s="231" t="s">
        <v>7652</v>
      </c>
      <c r="I2102" s="232" t="s">
        <v>98</v>
      </c>
      <c r="J2102" s="231" t="s">
        <v>2913</v>
      </c>
      <c r="K2102" s="230" t="s">
        <v>128</v>
      </c>
      <c r="L2102" s="230" t="s">
        <v>1578</v>
      </c>
      <c r="M2102" s="233">
        <v>117812.5</v>
      </c>
      <c r="N2102" s="234" t="s">
        <v>8271</v>
      </c>
      <c r="O2102" s="230" t="s">
        <v>1579</v>
      </c>
      <c r="P2102" s="230" t="s">
        <v>46</v>
      </c>
      <c r="Q2102" s="233">
        <v>0</v>
      </c>
      <c r="R2102" s="234">
        <v>0</v>
      </c>
      <c r="S2102" s="235" t="s">
        <v>46</v>
      </c>
      <c r="T2102" s="236"/>
      <c r="U2102" s="237"/>
      <c r="V2102" s="238" t="s">
        <v>104</v>
      </c>
      <c r="W2102" s="236">
        <v>0</v>
      </c>
      <c r="X2102" s="237" t="s">
        <v>46</v>
      </c>
      <c r="Y2102" s="239">
        <v>0</v>
      </c>
      <c r="Z2102" s="237" t="s">
        <v>46</v>
      </c>
      <c r="AA2102" s="239">
        <v>0</v>
      </c>
      <c r="AB2102" s="240" t="s">
        <v>46</v>
      </c>
      <c r="AC2102" s="241" t="s">
        <v>46</v>
      </c>
      <c r="AD2102" s="241" t="s">
        <v>46</v>
      </c>
      <c r="AE2102" s="237"/>
      <c r="AF2102" s="237"/>
      <c r="AG2102" s="237"/>
      <c r="AH2102" s="237"/>
      <c r="AI2102" s="237" t="s">
        <v>7969</v>
      </c>
      <c r="AJ2102" s="237" t="s">
        <v>2061</v>
      </c>
      <c r="AK2102" s="237" t="s">
        <v>1341</v>
      </c>
      <c r="AL2102" s="237" t="s">
        <v>662</v>
      </c>
      <c r="AM2102" s="242">
        <v>4</v>
      </c>
    </row>
    <row r="2103" spans="2:39">
      <c r="B2103" s="189" t="s">
        <v>8108</v>
      </c>
      <c r="C2103" s="190" t="s">
        <v>8109</v>
      </c>
      <c r="D2103" s="191" t="s">
        <v>46</v>
      </c>
      <c r="E2103" s="192" t="s">
        <v>46</v>
      </c>
      <c r="F2103" s="192" t="s">
        <v>46</v>
      </c>
      <c r="G2103" s="192" t="s">
        <v>46</v>
      </c>
      <c r="H2103" s="192" t="s">
        <v>46</v>
      </c>
      <c r="I2103" s="193" t="s">
        <v>46</v>
      </c>
      <c r="J2103" s="192" t="s">
        <v>46</v>
      </c>
      <c r="K2103" s="191" t="s">
        <v>46</v>
      </c>
      <c r="L2103" s="191" t="s">
        <v>46</v>
      </c>
      <c r="M2103" s="194">
        <v>0</v>
      </c>
      <c r="N2103" s="195" t="s">
        <v>46</v>
      </c>
      <c r="O2103" s="191" t="s">
        <v>46</v>
      </c>
      <c r="P2103" s="191" t="s">
        <v>46</v>
      </c>
      <c r="Q2103" s="194">
        <v>0</v>
      </c>
      <c r="R2103" s="195">
        <v>0</v>
      </c>
      <c r="S2103" s="196" t="s">
        <v>46</v>
      </c>
      <c r="T2103" s="44"/>
      <c r="U2103" s="43"/>
      <c r="V2103" s="197" t="s">
        <v>46</v>
      </c>
      <c r="W2103" s="44">
        <v>0</v>
      </c>
      <c r="X2103" s="43" t="s">
        <v>46</v>
      </c>
      <c r="Y2103" s="46">
        <v>0</v>
      </c>
      <c r="Z2103" s="43" t="s">
        <v>46</v>
      </c>
      <c r="AA2103" s="46">
        <v>0</v>
      </c>
      <c r="AB2103" s="47" t="s">
        <v>46</v>
      </c>
      <c r="AC2103" s="42" t="s">
        <v>46</v>
      </c>
      <c r="AD2103" s="42" t="s">
        <v>46</v>
      </c>
      <c r="AE2103" s="43"/>
      <c r="AF2103" s="43"/>
      <c r="AG2103" s="43"/>
      <c r="AH2103" s="43"/>
      <c r="AI2103" s="43" t="s">
        <v>7969</v>
      </c>
      <c r="AJ2103" s="43" t="s">
        <v>2061</v>
      </c>
      <c r="AK2103" s="43" t="s">
        <v>7825</v>
      </c>
      <c r="AL2103" s="43" t="s">
        <v>46</v>
      </c>
      <c r="AM2103" s="48">
        <v>3</v>
      </c>
    </row>
    <row r="2104" spans="2:39">
      <c r="B2104" s="228" t="s">
        <v>8110</v>
      </c>
      <c r="C2104" s="229" t="s">
        <v>8109</v>
      </c>
      <c r="D2104" s="230" t="s">
        <v>46</v>
      </c>
      <c r="E2104" s="231" t="s">
        <v>38</v>
      </c>
      <c r="F2104" s="231" t="s">
        <v>97</v>
      </c>
      <c r="G2104" s="231" t="s">
        <v>35</v>
      </c>
      <c r="H2104" s="231" t="s">
        <v>7652</v>
      </c>
      <c r="I2104" s="232" t="s">
        <v>98</v>
      </c>
      <c r="J2104" s="231" t="s">
        <v>2913</v>
      </c>
      <c r="K2104" s="230" t="s">
        <v>128</v>
      </c>
      <c r="L2104" s="230" t="s">
        <v>1578</v>
      </c>
      <c r="M2104" s="233">
        <v>11842020</v>
      </c>
      <c r="N2104" s="234" t="s">
        <v>8271</v>
      </c>
      <c r="O2104" s="230" t="s">
        <v>1579</v>
      </c>
      <c r="P2104" s="230" t="s">
        <v>46</v>
      </c>
      <c r="Q2104" s="233">
        <v>0</v>
      </c>
      <c r="R2104" s="234">
        <v>0</v>
      </c>
      <c r="S2104" s="235" t="s">
        <v>46</v>
      </c>
      <c r="T2104" s="236"/>
      <c r="U2104" s="237"/>
      <c r="V2104" s="238" t="s">
        <v>104</v>
      </c>
      <c r="W2104" s="236">
        <v>0</v>
      </c>
      <c r="X2104" s="237" t="s">
        <v>46</v>
      </c>
      <c r="Y2104" s="239">
        <v>0</v>
      </c>
      <c r="Z2104" s="237" t="s">
        <v>46</v>
      </c>
      <c r="AA2104" s="239">
        <v>0</v>
      </c>
      <c r="AB2104" s="240" t="s">
        <v>46</v>
      </c>
      <c r="AC2104" s="241" t="s">
        <v>46</v>
      </c>
      <c r="AD2104" s="241" t="s">
        <v>46</v>
      </c>
      <c r="AE2104" s="237"/>
      <c r="AF2104" s="237"/>
      <c r="AG2104" s="237"/>
      <c r="AH2104" s="237"/>
      <c r="AI2104" s="237" t="s">
        <v>7969</v>
      </c>
      <c r="AJ2104" s="237" t="s">
        <v>2061</v>
      </c>
      <c r="AK2104" s="237" t="s">
        <v>7825</v>
      </c>
      <c r="AL2104" s="237" t="s">
        <v>35</v>
      </c>
      <c r="AM2104" s="242">
        <v>4</v>
      </c>
    </row>
    <row r="2105" spans="2:39">
      <c r="B2105" s="180" t="s">
        <v>8440</v>
      </c>
      <c r="C2105" s="181" t="s">
        <v>7771</v>
      </c>
      <c r="D2105" s="182" t="s">
        <v>46</v>
      </c>
      <c r="E2105" s="183" t="s">
        <v>46</v>
      </c>
      <c r="F2105" s="183" t="s">
        <v>46</v>
      </c>
      <c r="G2105" s="183" t="s">
        <v>46</v>
      </c>
      <c r="H2105" s="183" t="s">
        <v>46</v>
      </c>
      <c r="I2105" s="184" t="s">
        <v>46</v>
      </c>
      <c r="J2105" s="183" t="s">
        <v>46</v>
      </c>
      <c r="K2105" s="182" t="s">
        <v>46</v>
      </c>
      <c r="L2105" s="182" t="s">
        <v>46</v>
      </c>
      <c r="M2105" s="185">
        <v>0</v>
      </c>
      <c r="N2105" s="186" t="s">
        <v>46</v>
      </c>
      <c r="O2105" s="182" t="s">
        <v>46</v>
      </c>
      <c r="P2105" s="182" t="s">
        <v>46</v>
      </c>
      <c r="Q2105" s="185">
        <v>0</v>
      </c>
      <c r="R2105" s="186">
        <v>0</v>
      </c>
      <c r="S2105" s="187" t="s">
        <v>46</v>
      </c>
      <c r="T2105" s="36"/>
      <c r="U2105" s="35"/>
      <c r="V2105" s="188" t="s">
        <v>46</v>
      </c>
      <c r="W2105" s="36">
        <v>0</v>
      </c>
      <c r="X2105" s="35" t="s">
        <v>46</v>
      </c>
      <c r="Y2105" s="38">
        <v>0</v>
      </c>
      <c r="Z2105" s="35" t="s">
        <v>46</v>
      </c>
      <c r="AA2105" s="38">
        <v>0</v>
      </c>
      <c r="AB2105" s="39" t="s">
        <v>46</v>
      </c>
      <c r="AC2105" s="34" t="s">
        <v>46</v>
      </c>
      <c r="AD2105" s="34" t="s">
        <v>46</v>
      </c>
      <c r="AE2105" s="35"/>
      <c r="AF2105" s="35"/>
      <c r="AG2105" s="35"/>
      <c r="AH2105" s="35"/>
      <c r="AI2105" s="35" t="s">
        <v>7969</v>
      </c>
      <c r="AJ2105" s="35" t="s">
        <v>1552</v>
      </c>
      <c r="AK2105" s="35" t="s">
        <v>46</v>
      </c>
      <c r="AL2105" s="35" t="s">
        <v>46</v>
      </c>
      <c r="AM2105" s="40">
        <v>2</v>
      </c>
    </row>
    <row r="2106" spans="2:39">
      <c r="B2106" s="189" t="s">
        <v>8441</v>
      </c>
      <c r="C2106" s="190" t="s">
        <v>8442</v>
      </c>
      <c r="D2106" s="191" t="s">
        <v>46</v>
      </c>
      <c r="E2106" s="192" t="s">
        <v>46</v>
      </c>
      <c r="F2106" s="192" t="s">
        <v>46</v>
      </c>
      <c r="G2106" s="192" t="s">
        <v>46</v>
      </c>
      <c r="H2106" s="192" t="s">
        <v>46</v>
      </c>
      <c r="I2106" s="193" t="s">
        <v>46</v>
      </c>
      <c r="J2106" s="192" t="s">
        <v>46</v>
      </c>
      <c r="K2106" s="191" t="s">
        <v>46</v>
      </c>
      <c r="L2106" s="191" t="s">
        <v>46</v>
      </c>
      <c r="M2106" s="194">
        <v>0</v>
      </c>
      <c r="N2106" s="195" t="s">
        <v>46</v>
      </c>
      <c r="O2106" s="191" t="s">
        <v>46</v>
      </c>
      <c r="P2106" s="191" t="s">
        <v>46</v>
      </c>
      <c r="Q2106" s="194">
        <v>0</v>
      </c>
      <c r="R2106" s="195">
        <v>0</v>
      </c>
      <c r="S2106" s="196" t="s">
        <v>46</v>
      </c>
      <c r="T2106" s="44"/>
      <c r="U2106" s="43"/>
      <c r="V2106" s="197" t="s">
        <v>46</v>
      </c>
      <c r="W2106" s="44">
        <v>0</v>
      </c>
      <c r="X2106" s="43" t="s">
        <v>46</v>
      </c>
      <c r="Y2106" s="46">
        <v>0</v>
      </c>
      <c r="Z2106" s="43" t="s">
        <v>46</v>
      </c>
      <c r="AA2106" s="46">
        <v>0</v>
      </c>
      <c r="AB2106" s="47" t="s">
        <v>46</v>
      </c>
      <c r="AC2106" s="42" t="s">
        <v>46</v>
      </c>
      <c r="AD2106" s="42" t="s">
        <v>46</v>
      </c>
      <c r="AE2106" s="43"/>
      <c r="AF2106" s="43"/>
      <c r="AG2106" s="43"/>
      <c r="AH2106" s="43"/>
      <c r="AI2106" s="43" t="s">
        <v>7969</v>
      </c>
      <c r="AJ2106" s="43" t="s">
        <v>1552</v>
      </c>
      <c r="AK2106" s="43" t="s">
        <v>94</v>
      </c>
      <c r="AL2106" s="43" t="s">
        <v>46</v>
      </c>
      <c r="AM2106" s="48">
        <v>3</v>
      </c>
    </row>
    <row r="2107" spans="2:39">
      <c r="B2107" s="228" t="s">
        <v>8443</v>
      </c>
      <c r="C2107" s="229" t="s">
        <v>8444</v>
      </c>
      <c r="D2107" s="230" t="s">
        <v>46</v>
      </c>
      <c r="E2107" s="231" t="s">
        <v>46</v>
      </c>
      <c r="F2107" s="231" t="s">
        <v>46</v>
      </c>
      <c r="G2107" s="231" t="s">
        <v>46</v>
      </c>
      <c r="H2107" s="231" t="s">
        <v>46</v>
      </c>
      <c r="I2107" s="232" t="s">
        <v>46</v>
      </c>
      <c r="J2107" s="231" t="s">
        <v>46</v>
      </c>
      <c r="K2107" s="230" t="s">
        <v>46</v>
      </c>
      <c r="L2107" s="230" t="s">
        <v>46</v>
      </c>
      <c r="M2107" s="233">
        <v>0</v>
      </c>
      <c r="N2107" s="234" t="s">
        <v>46</v>
      </c>
      <c r="O2107" s="230" t="s">
        <v>46</v>
      </c>
      <c r="P2107" s="230" t="s">
        <v>46</v>
      </c>
      <c r="Q2107" s="233">
        <v>0</v>
      </c>
      <c r="R2107" s="234">
        <v>0</v>
      </c>
      <c r="S2107" s="235" t="s">
        <v>46</v>
      </c>
      <c r="T2107" s="236"/>
      <c r="U2107" s="237"/>
      <c r="V2107" s="238" t="s">
        <v>46</v>
      </c>
      <c r="W2107" s="236">
        <v>0</v>
      </c>
      <c r="X2107" s="237" t="s">
        <v>46</v>
      </c>
      <c r="Y2107" s="239">
        <v>0</v>
      </c>
      <c r="Z2107" s="237" t="s">
        <v>46</v>
      </c>
      <c r="AA2107" s="239">
        <v>0</v>
      </c>
      <c r="AB2107" s="240" t="s">
        <v>46</v>
      </c>
      <c r="AC2107" s="241" t="s">
        <v>46</v>
      </c>
      <c r="AD2107" s="241" t="s">
        <v>46</v>
      </c>
      <c r="AE2107" s="237"/>
      <c r="AF2107" s="237"/>
      <c r="AG2107" s="237"/>
      <c r="AH2107" s="237"/>
      <c r="AI2107" s="237" t="s">
        <v>7969</v>
      </c>
      <c r="AJ2107" s="237" t="s">
        <v>1552</v>
      </c>
      <c r="AK2107" s="237" t="s">
        <v>94</v>
      </c>
      <c r="AL2107" s="237" t="s">
        <v>35</v>
      </c>
      <c r="AM2107" s="242">
        <v>4</v>
      </c>
    </row>
    <row r="2108" spans="2:39">
      <c r="B2108" s="189" t="s">
        <v>8445</v>
      </c>
      <c r="C2108" s="190" t="s">
        <v>8446</v>
      </c>
      <c r="D2108" s="191" t="s">
        <v>46</v>
      </c>
      <c r="E2108" s="192" t="s">
        <v>46</v>
      </c>
      <c r="F2108" s="192" t="s">
        <v>46</v>
      </c>
      <c r="G2108" s="192" t="s">
        <v>46</v>
      </c>
      <c r="H2108" s="192" t="s">
        <v>46</v>
      </c>
      <c r="I2108" s="193" t="s">
        <v>46</v>
      </c>
      <c r="J2108" s="192" t="s">
        <v>46</v>
      </c>
      <c r="K2108" s="191" t="s">
        <v>46</v>
      </c>
      <c r="L2108" s="191" t="s">
        <v>46</v>
      </c>
      <c r="M2108" s="194">
        <v>0</v>
      </c>
      <c r="N2108" s="195" t="s">
        <v>46</v>
      </c>
      <c r="O2108" s="191" t="s">
        <v>46</v>
      </c>
      <c r="P2108" s="191" t="s">
        <v>46</v>
      </c>
      <c r="Q2108" s="194">
        <v>0</v>
      </c>
      <c r="R2108" s="195">
        <v>0</v>
      </c>
      <c r="S2108" s="196" t="s">
        <v>46</v>
      </c>
      <c r="T2108" s="44"/>
      <c r="U2108" s="43"/>
      <c r="V2108" s="197" t="s">
        <v>46</v>
      </c>
      <c r="W2108" s="44">
        <v>0</v>
      </c>
      <c r="X2108" s="43" t="s">
        <v>46</v>
      </c>
      <c r="Y2108" s="46">
        <v>0</v>
      </c>
      <c r="Z2108" s="43" t="s">
        <v>46</v>
      </c>
      <c r="AA2108" s="46">
        <v>0</v>
      </c>
      <c r="AB2108" s="47" t="s">
        <v>46</v>
      </c>
      <c r="AC2108" s="42" t="s">
        <v>46</v>
      </c>
      <c r="AD2108" s="42" t="s">
        <v>46</v>
      </c>
      <c r="AE2108" s="43"/>
      <c r="AF2108" s="43"/>
      <c r="AG2108" s="43"/>
      <c r="AH2108" s="43"/>
      <c r="AI2108" s="43" t="s">
        <v>7969</v>
      </c>
      <c r="AJ2108" s="43" t="s">
        <v>1552</v>
      </c>
      <c r="AK2108" s="43" t="s">
        <v>96</v>
      </c>
      <c r="AL2108" s="43" t="s">
        <v>46</v>
      </c>
      <c r="AM2108" s="48">
        <v>3</v>
      </c>
    </row>
    <row r="2109" spans="2:39">
      <c r="B2109" s="228" t="s">
        <v>8447</v>
      </c>
      <c r="C2109" s="229" t="s">
        <v>8448</v>
      </c>
      <c r="D2109" s="230" t="s">
        <v>46</v>
      </c>
      <c r="E2109" s="231" t="s">
        <v>46</v>
      </c>
      <c r="F2109" s="231" t="s">
        <v>46</v>
      </c>
      <c r="G2109" s="231" t="s">
        <v>46</v>
      </c>
      <c r="H2109" s="231" t="s">
        <v>46</v>
      </c>
      <c r="I2109" s="232" t="s">
        <v>46</v>
      </c>
      <c r="J2109" s="231" t="s">
        <v>46</v>
      </c>
      <c r="K2109" s="230" t="s">
        <v>46</v>
      </c>
      <c r="L2109" s="230" t="s">
        <v>46</v>
      </c>
      <c r="M2109" s="233">
        <v>0</v>
      </c>
      <c r="N2109" s="234" t="s">
        <v>46</v>
      </c>
      <c r="O2109" s="230" t="s">
        <v>46</v>
      </c>
      <c r="P2109" s="230" t="s">
        <v>46</v>
      </c>
      <c r="Q2109" s="233">
        <v>0</v>
      </c>
      <c r="R2109" s="234">
        <v>0</v>
      </c>
      <c r="S2109" s="235" t="s">
        <v>46</v>
      </c>
      <c r="T2109" s="236"/>
      <c r="U2109" s="237"/>
      <c r="V2109" s="238" t="s">
        <v>46</v>
      </c>
      <c r="W2109" s="236">
        <v>0</v>
      </c>
      <c r="X2109" s="237" t="s">
        <v>46</v>
      </c>
      <c r="Y2109" s="239">
        <v>0</v>
      </c>
      <c r="Z2109" s="237" t="s">
        <v>46</v>
      </c>
      <c r="AA2109" s="239">
        <v>0</v>
      </c>
      <c r="AB2109" s="240" t="s">
        <v>46</v>
      </c>
      <c r="AC2109" s="241" t="s">
        <v>46</v>
      </c>
      <c r="AD2109" s="241" t="s">
        <v>46</v>
      </c>
      <c r="AE2109" s="237"/>
      <c r="AF2109" s="237"/>
      <c r="AG2109" s="237"/>
      <c r="AH2109" s="237"/>
      <c r="AI2109" s="237" t="s">
        <v>7969</v>
      </c>
      <c r="AJ2109" s="237" t="s">
        <v>1552</v>
      </c>
      <c r="AK2109" s="237" t="s">
        <v>96</v>
      </c>
      <c r="AL2109" s="237" t="s">
        <v>35</v>
      </c>
      <c r="AM2109" s="242">
        <v>4</v>
      </c>
    </row>
    <row r="2110" spans="2:39">
      <c r="B2110" s="180" t="s">
        <v>8449</v>
      </c>
      <c r="C2110" s="181" t="s">
        <v>8450</v>
      </c>
      <c r="D2110" s="182" t="s">
        <v>46</v>
      </c>
      <c r="E2110" s="183" t="s">
        <v>46</v>
      </c>
      <c r="F2110" s="183" t="s">
        <v>46</v>
      </c>
      <c r="G2110" s="183" t="s">
        <v>46</v>
      </c>
      <c r="H2110" s="183" t="s">
        <v>46</v>
      </c>
      <c r="I2110" s="184" t="s">
        <v>46</v>
      </c>
      <c r="J2110" s="183" t="s">
        <v>46</v>
      </c>
      <c r="K2110" s="182" t="s">
        <v>46</v>
      </c>
      <c r="L2110" s="182" t="s">
        <v>46</v>
      </c>
      <c r="M2110" s="185">
        <v>0</v>
      </c>
      <c r="N2110" s="186" t="s">
        <v>46</v>
      </c>
      <c r="O2110" s="182" t="s">
        <v>46</v>
      </c>
      <c r="P2110" s="182" t="s">
        <v>46</v>
      </c>
      <c r="Q2110" s="185">
        <v>0</v>
      </c>
      <c r="R2110" s="186">
        <v>0</v>
      </c>
      <c r="S2110" s="187" t="s">
        <v>46</v>
      </c>
      <c r="T2110" s="36"/>
      <c r="U2110" s="35"/>
      <c r="V2110" s="188" t="s">
        <v>46</v>
      </c>
      <c r="W2110" s="36">
        <v>0</v>
      </c>
      <c r="X2110" s="35" t="s">
        <v>46</v>
      </c>
      <c r="Y2110" s="38">
        <v>0</v>
      </c>
      <c r="Z2110" s="35" t="s">
        <v>46</v>
      </c>
      <c r="AA2110" s="38">
        <v>0</v>
      </c>
      <c r="AB2110" s="39" t="s">
        <v>46</v>
      </c>
      <c r="AC2110" s="34" t="s">
        <v>46</v>
      </c>
      <c r="AD2110" s="34" t="s">
        <v>46</v>
      </c>
      <c r="AE2110" s="35"/>
      <c r="AF2110" s="35"/>
      <c r="AG2110" s="35"/>
      <c r="AH2110" s="35"/>
      <c r="AI2110" s="35" t="s">
        <v>7969</v>
      </c>
      <c r="AJ2110" s="35" t="s">
        <v>2217</v>
      </c>
      <c r="AK2110" s="35" t="s">
        <v>46</v>
      </c>
      <c r="AL2110" s="35" t="s">
        <v>46</v>
      </c>
      <c r="AM2110" s="40">
        <v>2</v>
      </c>
    </row>
    <row r="2111" spans="2:39">
      <c r="B2111" s="189" t="s">
        <v>8451</v>
      </c>
      <c r="C2111" s="190" t="s">
        <v>8452</v>
      </c>
      <c r="D2111" s="191" t="s">
        <v>46</v>
      </c>
      <c r="E2111" s="192" t="s">
        <v>46</v>
      </c>
      <c r="F2111" s="192" t="s">
        <v>46</v>
      </c>
      <c r="G2111" s="192" t="s">
        <v>46</v>
      </c>
      <c r="H2111" s="192" t="s">
        <v>46</v>
      </c>
      <c r="I2111" s="193" t="s">
        <v>46</v>
      </c>
      <c r="J2111" s="192" t="s">
        <v>46</v>
      </c>
      <c r="K2111" s="191" t="s">
        <v>46</v>
      </c>
      <c r="L2111" s="191" t="s">
        <v>46</v>
      </c>
      <c r="M2111" s="194">
        <v>0</v>
      </c>
      <c r="N2111" s="195" t="s">
        <v>46</v>
      </c>
      <c r="O2111" s="191" t="s">
        <v>46</v>
      </c>
      <c r="P2111" s="191" t="s">
        <v>46</v>
      </c>
      <c r="Q2111" s="194">
        <v>0</v>
      </c>
      <c r="R2111" s="195">
        <v>0</v>
      </c>
      <c r="S2111" s="196" t="s">
        <v>46</v>
      </c>
      <c r="T2111" s="44"/>
      <c r="U2111" s="43"/>
      <c r="V2111" s="197" t="s">
        <v>46</v>
      </c>
      <c r="W2111" s="44">
        <v>0</v>
      </c>
      <c r="X2111" s="43" t="s">
        <v>46</v>
      </c>
      <c r="Y2111" s="46">
        <v>0</v>
      </c>
      <c r="Z2111" s="43" t="s">
        <v>46</v>
      </c>
      <c r="AA2111" s="46">
        <v>0</v>
      </c>
      <c r="AB2111" s="47" t="s">
        <v>46</v>
      </c>
      <c r="AC2111" s="42" t="s">
        <v>46</v>
      </c>
      <c r="AD2111" s="42" t="s">
        <v>46</v>
      </c>
      <c r="AE2111" s="43"/>
      <c r="AF2111" s="43"/>
      <c r="AG2111" s="43"/>
      <c r="AH2111" s="43"/>
      <c r="AI2111" s="43" t="s">
        <v>7969</v>
      </c>
      <c r="AJ2111" s="43" t="s">
        <v>2217</v>
      </c>
      <c r="AK2111" s="43" t="s">
        <v>94</v>
      </c>
      <c r="AL2111" s="43" t="s">
        <v>46</v>
      </c>
      <c r="AM2111" s="48">
        <v>3</v>
      </c>
    </row>
    <row r="2112" spans="2:39">
      <c r="B2112" s="228" t="s">
        <v>8453</v>
      </c>
      <c r="C2112" s="229" t="s">
        <v>8454</v>
      </c>
      <c r="D2112" s="230" t="s">
        <v>46</v>
      </c>
      <c r="E2112" s="231" t="s">
        <v>46</v>
      </c>
      <c r="F2112" s="231" t="s">
        <v>46</v>
      </c>
      <c r="G2112" s="231" t="s">
        <v>46</v>
      </c>
      <c r="H2112" s="231" t="s">
        <v>46</v>
      </c>
      <c r="I2112" s="232" t="s">
        <v>46</v>
      </c>
      <c r="J2112" s="231" t="s">
        <v>46</v>
      </c>
      <c r="K2112" s="230" t="s">
        <v>46</v>
      </c>
      <c r="L2112" s="230" t="s">
        <v>46</v>
      </c>
      <c r="M2112" s="233">
        <v>0</v>
      </c>
      <c r="N2112" s="234" t="s">
        <v>46</v>
      </c>
      <c r="O2112" s="230" t="s">
        <v>46</v>
      </c>
      <c r="P2112" s="230" t="s">
        <v>46</v>
      </c>
      <c r="Q2112" s="233">
        <v>0</v>
      </c>
      <c r="R2112" s="234">
        <v>0</v>
      </c>
      <c r="S2112" s="235" t="s">
        <v>46</v>
      </c>
      <c r="T2112" s="236"/>
      <c r="U2112" s="237"/>
      <c r="V2112" s="238" t="s">
        <v>46</v>
      </c>
      <c r="W2112" s="236">
        <v>0</v>
      </c>
      <c r="X2112" s="237" t="s">
        <v>46</v>
      </c>
      <c r="Y2112" s="239">
        <v>0</v>
      </c>
      <c r="Z2112" s="237" t="s">
        <v>46</v>
      </c>
      <c r="AA2112" s="239">
        <v>0</v>
      </c>
      <c r="AB2112" s="240" t="s">
        <v>46</v>
      </c>
      <c r="AC2112" s="241" t="s">
        <v>46</v>
      </c>
      <c r="AD2112" s="241" t="s">
        <v>46</v>
      </c>
      <c r="AE2112" s="237"/>
      <c r="AF2112" s="237"/>
      <c r="AG2112" s="237"/>
      <c r="AH2112" s="237"/>
      <c r="AI2112" s="237" t="s">
        <v>7969</v>
      </c>
      <c r="AJ2112" s="237" t="s">
        <v>2217</v>
      </c>
      <c r="AK2112" s="237" t="s">
        <v>94</v>
      </c>
      <c r="AL2112" s="237" t="s">
        <v>35</v>
      </c>
      <c r="AM2112" s="242">
        <v>4</v>
      </c>
    </row>
    <row r="2113" spans="2:39">
      <c r="B2113" s="189" t="s">
        <v>8455</v>
      </c>
      <c r="C2113" s="190" t="s">
        <v>8456</v>
      </c>
      <c r="D2113" s="191" t="s">
        <v>46</v>
      </c>
      <c r="E2113" s="192" t="s">
        <v>46</v>
      </c>
      <c r="F2113" s="192" t="s">
        <v>46</v>
      </c>
      <c r="G2113" s="192" t="s">
        <v>46</v>
      </c>
      <c r="H2113" s="192" t="s">
        <v>46</v>
      </c>
      <c r="I2113" s="193" t="s">
        <v>46</v>
      </c>
      <c r="J2113" s="192" t="s">
        <v>46</v>
      </c>
      <c r="K2113" s="191" t="s">
        <v>46</v>
      </c>
      <c r="L2113" s="191" t="s">
        <v>46</v>
      </c>
      <c r="M2113" s="194">
        <v>0</v>
      </c>
      <c r="N2113" s="195" t="s">
        <v>46</v>
      </c>
      <c r="O2113" s="191" t="s">
        <v>46</v>
      </c>
      <c r="P2113" s="191" t="s">
        <v>46</v>
      </c>
      <c r="Q2113" s="194">
        <v>0</v>
      </c>
      <c r="R2113" s="195">
        <v>0</v>
      </c>
      <c r="S2113" s="196" t="s">
        <v>46</v>
      </c>
      <c r="T2113" s="44"/>
      <c r="U2113" s="43"/>
      <c r="V2113" s="197" t="s">
        <v>46</v>
      </c>
      <c r="W2113" s="44">
        <v>0</v>
      </c>
      <c r="X2113" s="43" t="s">
        <v>46</v>
      </c>
      <c r="Y2113" s="46">
        <v>0</v>
      </c>
      <c r="Z2113" s="43" t="s">
        <v>46</v>
      </c>
      <c r="AA2113" s="46">
        <v>0</v>
      </c>
      <c r="AB2113" s="47" t="s">
        <v>46</v>
      </c>
      <c r="AC2113" s="42" t="s">
        <v>46</v>
      </c>
      <c r="AD2113" s="42" t="s">
        <v>46</v>
      </c>
      <c r="AE2113" s="43"/>
      <c r="AF2113" s="43"/>
      <c r="AG2113" s="43"/>
      <c r="AH2113" s="43"/>
      <c r="AI2113" s="43" t="s">
        <v>7969</v>
      </c>
      <c r="AJ2113" s="43" t="s">
        <v>2217</v>
      </c>
      <c r="AK2113" s="43" t="s">
        <v>125</v>
      </c>
      <c r="AL2113" s="43" t="s">
        <v>46</v>
      </c>
      <c r="AM2113" s="48">
        <v>3</v>
      </c>
    </row>
    <row r="2114" spans="2:39">
      <c r="B2114" s="228" t="s">
        <v>8457</v>
      </c>
      <c r="C2114" s="229" t="s">
        <v>8456</v>
      </c>
      <c r="D2114" s="230" t="s">
        <v>46</v>
      </c>
      <c r="E2114" s="231" t="s">
        <v>46</v>
      </c>
      <c r="F2114" s="231" t="s">
        <v>46</v>
      </c>
      <c r="G2114" s="231" t="s">
        <v>46</v>
      </c>
      <c r="H2114" s="231" t="s">
        <v>46</v>
      </c>
      <c r="I2114" s="232" t="s">
        <v>46</v>
      </c>
      <c r="J2114" s="231" t="s">
        <v>46</v>
      </c>
      <c r="K2114" s="230" t="s">
        <v>46</v>
      </c>
      <c r="L2114" s="230" t="s">
        <v>46</v>
      </c>
      <c r="M2114" s="233">
        <v>0</v>
      </c>
      <c r="N2114" s="234" t="s">
        <v>46</v>
      </c>
      <c r="O2114" s="230" t="s">
        <v>46</v>
      </c>
      <c r="P2114" s="230" t="s">
        <v>46</v>
      </c>
      <c r="Q2114" s="233">
        <v>0</v>
      </c>
      <c r="R2114" s="234">
        <v>0</v>
      </c>
      <c r="S2114" s="235" t="s">
        <v>46</v>
      </c>
      <c r="T2114" s="236"/>
      <c r="U2114" s="237"/>
      <c r="V2114" s="238" t="s">
        <v>46</v>
      </c>
      <c r="W2114" s="236">
        <v>0</v>
      </c>
      <c r="X2114" s="237" t="s">
        <v>46</v>
      </c>
      <c r="Y2114" s="239">
        <v>0</v>
      </c>
      <c r="Z2114" s="237" t="s">
        <v>46</v>
      </c>
      <c r="AA2114" s="239">
        <v>0</v>
      </c>
      <c r="AB2114" s="240" t="s">
        <v>46</v>
      </c>
      <c r="AC2114" s="241" t="s">
        <v>46</v>
      </c>
      <c r="AD2114" s="241" t="s">
        <v>46</v>
      </c>
      <c r="AE2114" s="237"/>
      <c r="AF2114" s="237"/>
      <c r="AG2114" s="237"/>
      <c r="AH2114" s="237"/>
      <c r="AI2114" s="237" t="s">
        <v>7969</v>
      </c>
      <c r="AJ2114" s="237" t="s">
        <v>2217</v>
      </c>
      <c r="AK2114" s="237" t="s">
        <v>125</v>
      </c>
      <c r="AL2114" s="237" t="s">
        <v>35</v>
      </c>
      <c r="AM2114" s="242">
        <v>4</v>
      </c>
    </row>
    <row r="2115" spans="2:39">
      <c r="B2115" s="180" t="s">
        <v>8458</v>
      </c>
      <c r="C2115" s="181" t="s">
        <v>8459</v>
      </c>
      <c r="D2115" s="182" t="s">
        <v>46</v>
      </c>
      <c r="E2115" s="183" t="s">
        <v>46</v>
      </c>
      <c r="F2115" s="183" t="s">
        <v>46</v>
      </c>
      <c r="G2115" s="183" t="s">
        <v>46</v>
      </c>
      <c r="H2115" s="183" t="s">
        <v>46</v>
      </c>
      <c r="I2115" s="184" t="s">
        <v>46</v>
      </c>
      <c r="J2115" s="183" t="s">
        <v>46</v>
      </c>
      <c r="K2115" s="182" t="s">
        <v>46</v>
      </c>
      <c r="L2115" s="182" t="s">
        <v>46</v>
      </c>
      <c r="M2115" s="185">
        <v>0</v>
      </c>
      <c r="N2115" s="186" t="s">
        <v>46</v>
      </c>
      <c r="O2115" s="182" t="s">
        <v>46</v>
      </c>
      <c r="P2115" s="182" t="s">
        <v>46</v>
      </c>
      <c r="Q2115" s="185">
        <v>0</v>
      </c>
      <c r="R2115" s="186">
        <v>0</v>
      </c>
      <c r="S2115" s="187" t="s">
        <v>46</v>
      </c>
      <c r="T2115" s="36"/>
      <c r="U2115" s="35"/>
      <c r="V2115" s="188" t="s">
        <v>46</v>
      </c>
      <c r="W2115" s="36">
        <v>0</v>
      </c>
      <c r="X2115" s="35" t="s">
        <v>46</v>
      </c>
      <c r="Y2115" s="38">
        <v>0</v>
      </c>
      <c r="Z2115" s="35" t="s">
        <v>46</v>
      </c>
      <c r="AA2115" s="38">
        <v>0</v>
      </c>
      <c r="AB2115" s="39" t="s">
        <v>46</v>
      </c>
      <c r="AC2115" s="34" t="s">
        <v>46</v>
      </c>
      <c r="AD2115" s="34" t="s">
        <v>46</v>
      </c>
      <c r="AE2115" s="35"/>
      <c r="AF2115" s="35"/>
      <c r="AG2115" s="35"/>
      <c r="AH2115" s="35"/>
      <c r="AI2115" s="35" t="s">
        <v>7969</v>
      </c>
      <c r="AJ2115" s="35" t="s">
        <v>1557</v>
      </c>
      <c r="AK2115" s="35" t="s">
        <v>46</v>
      </c>
      <c r="AL2115" s="35" t="s">
        <v>46</v>
      </c>
      <c r="AM2115" s="40">
        <v>2</v>
      </c>
    </row>
    <row r="2116" spans="2:39">
      <c r="B2116" s="189" t="s">
        <v>8460</v>
      </c>
      <c r="C2116" s="190" t="s">
        <v>8461</v>
      </c>
      <c r="D2116" s="191" t="s">
        <v>46</v>
      </c>
      <c r="E2116" s="192" t="s">
        <v>46</v>
      </c>
      <c r="F2116" s="192" t="s">
        <v>46</v>
      </c>
      <c r="G2116" s="192" t="s">
        <v>46</v>
      </c>
      <c r="H2116" s="192" t="s">
        <v>46</v>
      </c>
      <c r="I2116" s="193" t="s">
        <v>46</v>
      </c>
      <c r="J2116" s="192" t="s">
        <v>46</v>
      </c>
      <c r="K2116" s="191" t="s">
        <v>46</v>
      </c>
      <c r="L2116" s="191" t="s">
        <v>46</v>
      </c>
      <c r="M2116" s="194">
        <v>0</v>
      </c>
      <c r="N2116" s="195" t="s">
        <v>46</v>
      </c>
      <c r="O2116" s="191" t="s">
        <v>46</v>
      </c>
      <c r="P2116" s="191" t="s">
        <v>46</v>
      </c>
      <c r="Q2116" s="194">
        <v>0</v>
      </c>
      <c r="R2116" s="195">
        <v>0</v>
      </c>
      <c r="S2116" s="196" t="s">
        <v>46</v>
      </c>
      <c r="T2116" s="44"/>
      <c r="U2116" s="43"/>
      <c r="V2116" s="197" t="s">
        <v>46</v>
      </c>
      <c r="W2116" s="44">
        <v>0</v>
      </c>
      <c r="X2116" s="43" t="s">
        <v>46</v>
      </c>
      <c r="Y2116" s="46">
        <v>0</v>
      </c>
      <c r="Z2116" s="43" t="s">
        <v>46</v>
      </c>
      <c r="AA2116" s="46">
        <v>0</v>
      </c>
      <c r="AB2116" s="47" t="s">
        <v>46</v>
      </c>
      <c r="AC2116" s="42" t="s">
        <v>46</v>
      </c>
      <c r="AD2116" s="42" t="s">
        <v>46</v>
      </c>
      <c r="AE2116" s="43"/>
      <c r="AF2116" s="43"/>
      <c r="AG2116" s="43"/>
      <c r="AH2116" s="43"/>
      <c r="AI2116" s="43" t="s">
        <v>7969</v>
      </c>
      <c r="AJ2116" s="43" t="s">
        <v>1557</v>
      </c>
      <c r="AK2116" s="43" t="s">
        <v>94</v>
      </c>
      <c r="AL2116" s="43" t="s">
        <v>46</v>
      </c>
      <c r="AM2116" s="48">
        <v>3</v>
      </c>
    </row>
    <row r="2117" spans="2:39">
      <c r="B2117" s="228" t="s">
        <v>8462</v>
      </c>
      <c r="C2117" s="229" t="s">
        <v>8461</v>
      </c>
      <c r="D2117" s="230" t="s">
        <v>46</v>
      </c>
      <c r="E2117" s="231" t="s">
        <v>46</v>
      </c>
      <c r="F2117" s="231" t="s">
        <v>46</v>
      </c>
      <c r="G2117" s="231" t="s">
        <v>46</v>
      </c>
      <c r="H2117" s="231" t="s">
        <v>46</v>
      </c>
      <c r="I2117" s="232" t="s">
        <v>46</v>
      </c>
      <c r="J2117" s="231" t="s">
        <v>46</v>
      </c>
      <c r="K2117" s="230" t="s">
        <v>46</v>
      </c>
      <c r="L2117" s="230" t="s">
        <v>46</v>
      </c>
      <c r="M2117" s="233">
        <v>0</v>
      </c>
      <c r="N2117" s="234" t="s">
        <v>46</v>
      </c>
      <c r="O2117" s="230" t="s">
        <v>46</v>
      </c>
      <c r="P2117" s="230" t="s">
        <v>46</v>
      </c>
      <c r="Q2117" s="233">
        <v>0</v>
      </c>
      <c r="R2117" s="234">
        <v>0</v>
      </c>
      <c r="S2117" s="235" t="s">
        <v>46</v>
      </c>
      <c r="T2117" s="236"/>
      <c r="U2117" s="237"/>
      <c r="V2117" s="238" t="s">
        <v>46</v>
      </c>
      <c r="W2117" s="236">
        <v>0</v>
      </c>
      <c r="X2117" s="237" t="s">
        <v>46</v>
      </c>
      <c r="Y2117" s="239">
        <v>0</v>
      </c>
      <c r="Z2117" s="237" t="s">
        <v>46</v>
      </c>
      <c r="AA2117" s="239">
        <v>0</v>
      </c>
      <c r="AB2117" s="240" t="s">
        <v>46</v>
      </c>
      <c r="AC2117" s="241" t="s">
        <v>46</v>
      </c>
      <c r="AD2117" s="241" t="s">
        <v>46</v>
      </c>
      <c r="AE2117" s="237"/>
      <c r="AF2117" s="237"/>
      <c r="AG2117" s="237"/>
      <c r="AH2117" s="237"/>
      <c r="AI2117" s="237" t="s">
        <v>7969</v>
      </c>
      <c r="AJ2117" s="237" t="s">
        <v>1557</v>
      </c>
      <c r="AK2117" s="237" t="s">
        <v>94</v>
      </c>
      <c r="AL2117" s="237" t="s">
        <v>35</v>
      </c>
      <c r="AM2117" s="242">
        <v>4</v>
      </c>
    </row>
    <row r="2118" spans="2:39">
      <c r="B2118" s="180" t="s">
        <v>8463</v>
      </c>
      <c r="C2118" s="181" t="s">
        <v>8464</v>
      </c>
      <c r="D2118" s="182" t="s">
        <v>46</v>
      </c>
      <c r="E2118" s="183" t="s">
        <v>46</v>
      </c>
      <c r="F2118" s="183" t="s">
        <v>46</v>
      </c>
      <c r="G2118" s="183" t="s">
        <v>46</v>
      </c>
      <c r="H2118" s="183" t="s">
        <v>46</v>
      </c>
      <c r="I2118" s="184" t="s">
        <v>46</v>
      </c>
      <c r="J2118" s="183" t="s">
        <v>46</v>
      </c>
      <c r="K2118" s="182" t="s">
        <v>46</v>
      </c>
      <c r="L2118" s="182" t="s">
        <v>46</v>
      </c>
      <c r="M2118" s="185">
        <v>0</v>
      </c>
      <c r="N2118" s="186" t="s">
        <v>46</v>
      </c>
      <c r="O2118" s="182" t="s">
        <v>46</v>
      </c>
      <c r="P2118" s="182" t="s">
        <v>46</v>
      </c>
      <c r="Q2118" s="185">
        <v>0</v>
      </c>
      <c r="R2118" s="186">
        <v>0</v>
      </c>
      <c r="S2118" s="187" t="s">
        <v>46</v>
      </c>
      <c r="T2118" s="36"/>
      <c r="U2118" s="35"/>
      <c r="V2118" s="188" t="s">
        <v>46</v>
      </c>
      <c r="W2118" s="36">
        <v>0</v>
      </c>
      <c r="X2118" s="35" t="s">
        <v>46</v>
      </c>
      <c r="Y2118" s="38">
        <v>0</v>
      </c>
      <c r="Z2118" s="35" t="s">
        <v>46</v>
      </c>
      <c r="AA2118" s="38">
        <v>0</v>
      </c>
      <c r="AB2118" s="39" t="s">
        <v>46</v>
      </c>
      <c r="AC2118" s="34" t="s">
        <v>46</v>
      </c>
      <c r="AD2118" s="34" t="s">
        <v>46</v>
      </c>
      <c r="AE2118" s="35"/>
      <c r="AF2118" s="35"/>
      <c r="AG2118" s="35"/>
      <c r="AH2118" s="35"/>
      <c r="AI2118" s="35" t="s">
        <v>7969</v>
      </c>
      <c r="AJ2118" s="35" t="s">
        <v>2437</v>
      </c>
      <c r="AK2118" s="35" t="s">
        <v>46</v>
      </c>
      <c r="AL2118" s="35" t="s">
        <v>46</v>
      </c>
      <c r="AM2118" s="40">
        <v>2</v>
      </c>
    </row>
    <row r="2119" spans="2:39">
      <c r="B2119" s="189" t="s">
        <v>8465</v>
      </c>
      <c r="C2119" s="190" t="s">
        <v>8466</v>
      </c>
      <c r="D2119" s="191" t="s">
        <v>46</v>
      </c>
      <c r="E2119" s="192" t="s">
        <v>46</v>
      </c>
      <c r="F2119" s="192" t="s">
        <v>46</v>
      </c>
      <c r="G2119" s="192" t="s">
        <v>46</v>
      </c>
      <c r="H2119" s="192" t="s">
        <v>46</v>
      </c>
      <c r="I2119" s="193" t="s">
        <v>46</v>
      </c>
      <c r="J2119" s="192" t="s">
        <v>46</v>
      </c>
      <c r="K2119" s="191" t="s">
        <v>46</v>
      </c>
      <c r="L2119" s="191" t="s">
        <v>46</v>
      </c>
      <c r="M2119" s="194">
        <v>0</v>
      </c>
      <c r="N2119" s="195" t="s">
        <v>46</v>
      </c>
      <c r="O2119" s="191" t="s">
        <v>46</v>
      </c>
      <c r="P2119" s="191" t="s">
        <v>46</v>
      </c>
      <c r="Q2119" s="194">
        <v>0</v>
      </c>
      <c r="R2119" s="195">
        <v>0</v>
      </c>
      <c r="S2119" s="196" t="s">
        <v>46</v>
      </c>
      <c r="T2119" s="44"/>
      <c r="U2119" s="43"/>
      <c r="V2119" s="197" t="s">
        <v>46</v>
      </c>
      <c r="W2119" s="44">
        <v>0</v>
      </c>
      <c r="X2119" s="43" t="s">
        <v>46</v>
      </c>
      <c r="Y2119" s="46">
        <v>0</v>
      </c>
      <c r="Z2119" s="43" t="s">
        <v>46</v>
      </c>
      <c r="AA2119" s="46">
        <v>0</v>
      </c>
      <c r="AB2119" s="47" t="s">
        <v>46</v>
      </c>
      <c r="AC2119" s="42" t="s">
        <v>46</v>
      </c>
      <c r="AD2119" s="42" t="s">
        <v>46</v>
      </c>
      <c r="AE2119" s="43"/>
      <c r="AF2119" s="43"/>
      <c r="AG2119" s="43"/>
      <c r="AH2119" s="43"/>
      <c r="AI2119" s="43" t="s">
        <v>7969</v>
      </c>
      <c r="AJ2119" s="43" t="s">
        <v>2437</v>
      </c>
      <c r="AK2119" s="43" t="s">
        <v>94</v>
      </c>
      <c r="AL2119" s="43" t="s">
        <v>46</v>
      </c>
      <c r="AM2119" s="48">
        <v>3</v>
      </c>
    </row>
    <row r="2120" spans="2:39">
      <c r="B2120" s="228" t="s">
        <v>8467</v>
      </c>
      <c r="C2120" s="229" t="s">
        <v>8466</v>
      </c>
      <c r="D2120" s="230" t="s">
        <v>46</v>
      </c>
      <c r="E2120" s="231" t="s">
        <v>46</v>
      </c>
      <c r="F2120" s="231" t="s">
        <v>46</v>
      </c>
      <c r="G2120" s="231" t="s">
        <v>46</v>
      </c>
      <c r="H2120" s="231" t="s">
        <v>46</v>
      </c>
      <c r="I2120" s="232" t="s">
        <v>46</v>
      </c>
      <c r="J2120" s="231" t="s">
        <v>46</v>
      </c>
      <c r="K2120" s="230" t="s">
        <v>46</v>
      </c>
      <c r="L2120" s="230" t="s">
        <v>46</v>
      </c>
      <c r="M2120" s="233">
        <v>0</v>
      </c>
      <c r="N2120" s="234" t="s">
        <v>46</v>
      </c>
      <c r="O2120" s="230" t="s">
        <v>46</v>
      </c>
      <c r="P2120" s="230" t="s">
        <v>46</v>
      </c>
      <c r="Q2120" s="233">
        <v>0</v>
      </c>
      <c r="R2120" s="234">
        <v>0</v>
      </c>
      <c r="S2120" s="235" t="s">
        <v>46</v>
      </c>
      <c r="T2120" s="236"/>
      <c r="U2120" s="237"/>
      <c r="V2120" s="238" t="s">
        <v>46</v>
      </c>
      <c r="W2120" s="236">
        <v>0</v>
      </c>
      <c r="X2120" s="237" t="s">
        <v>46</v>
      </c>
      <c r="Y2120" s="239">
        <v>0</v>
      </c>
      <c r="Z2120" s="237" t="s">
        <v>46</v>
      </c>
      <c r="AA2120" s="239">
        <v>0</v>
      </c>
      <c r="AB2120" s="240" t="s">
        <v>46</v>
      </c>
      <c r="AC2120" s="241" t="s">
        <v>46</v>
      </c>
      <c r="AD2120" s="241" t="s">
        <v>46</v>
      </c>
      <c r="AE2120" s="237"/>
      <c r="AF2120" s="237"/>
      <c r="AG2120" s="237"/>
      <c r="AH2120" s="237"/>
      <c r="AI2120" s="237" t="s">
        <v>7969</v>
      </c>
      <c r="AJ2120" s="237" t="s">
        <v>2437</v>
      </c>
      <c r="AK2120" s="237" t="s">
        <v>94</v>
      </c>
      <c r="AL2120" s="237" t="s">
        <v>35</v>
      </c>
      <c r="AM2120" s="242">
        <v>4</v>
      </c>
    </row>
    <row r="2121" spans="2:39">
      <c r="B2121" s="180" t="s">
        <v>8111</v>
      </c>
      <c r="C2121" s="181" t="s">
        <v>8112</v>
      </c>
      <c r="D2121" s="182" t="s">
        <v>46</v>
      </c>
      <c r="E2121" s="183" t="s">
        <v>46</v>
      </c>
      <c r="F2121" s="183" t="s">
        <v>46</v>
      </c>
      <c r="G2121" s="183" t="s">
        <v>46</v>
      </c>
      <c r="H2121" s="183" t="s">
        <v>46</v>
      </c>
      <c r="I2121" s="184" t="s">
        <v>46</v>
      </c>
      <c r="J2121" s="183" t="s">
        <v>46</v>
      </c>
      <c r="K2121" s="182" t="s">
        <v>46</v>
      </c>
      <c r="L2121" s="182" t="s">
        <v>46</v>
      </c>
      <c r="M2121" s="185">
        <v>0</v>
      </c>
      <c r="N2121" s="186" t="s">
        <v>46</v>
      </c>
      <c r="O2121" s="182" t="s">
        <v>46</v>
      </c>
      <c r="P2121" s="182" t="s">
        <v>46</v>
      </c>
      <c r="Q2121" s="185">
        <v>0</v>
      </c>
      <c r="R2121" s="186">
        <v>0</v>
      </c>
      <c r="S2121" s="187" t="s">
        <v>46</v>
      </c>
      <c r="T2121" s="36"/>
      <c r="U2121" s="35"/>
      <c r="V2121" s="188" t="s">
        <v>46</v>
      </c>
      <c r="W2121" s="36">
        <v>0</v>
      </c>
      <c r="X2121" s="35" t="s">
        <v>46</v>
      </c>
      <c r="Y2121" s="38">
        <v>0</v>
      </c>
      <c r="Z2121" s="35" t="s">
        <v>46</v>
      </c>
      <c r="AA2121" s="38">
        <v>0</v>
      </c>
      <c r="AB2121" s="39" t="s">
        <v>46</v>
      </c>
      <c r="AC2121" s="34" t="s">
        <v>46</v>
      </c>
      <c r="AD2121" s="34" t="s">
        <v>46</v>
      </c>
      <c r="AE2121" s="35"/>
      <c r="AF2121" s="35"/>
      <c r="AG2121" s="35"/>
      <c r="AH2121" s="35"/>
      <c r="AI2121" s="35" t="s">
        <v>7969</v>
      </c>
      <c r="AJ2121" s="35" t="s">
        <v>8113</v>
      </c>
      <c r="AK2121" s="35" t="s">
        <v>46</v>
      </c>
      <c r="AL2121" s="35" t="s">
        <v>46</v>
      </c>
      <c r="AM2121" s="40">
        <v>2</v>
      </c>
    </row>
    <row r="2122" spans="2:39">
      <c r="B2122" s="189" t="s">
        <v>8114</v>
      </c>
      <c r="C2122" s="190" t="s">
        <v>8112</v>
      </c>
      <c r="D2122" s="191" t="s">
        <v>46</v>
      </c>
      <c r="E2122" s="192" t="s">
        <v>46</v>
      </c>
      <c r="F2122" s="192" t="s">
        <v>46</v>
      </c>
      <c r="G2122" s="192" t="s">
        <v>46</v>
      </c>
      <c r="H2122" s="192" t="s">
        <v>46</v>
      </c>
      <c r="I2122" s="193" t="s">
        <v>46</v>
      </c>
      <c r="J2122" s="192" t="s">
        <v>46</v>
      </c>
      <c r="K2122" s="191" t="s">
        <v>46</v>
      </c>
      <c r="L2122" s="191" t="s">
        <v>46</v>
      </c>
      <c r="M2122" s="194">
        <v>0</v>
      </c>
      <c r="N2122" s="195" t="s">
        <v>46</v>
      </c>
      <c r="O2122" s="191" t="s">
        <v>46</v>
      </c>
      <c r="P2122" s="191" t="s">
        <v>46</v>
      </c>
      <c r="Q2122" s="194">
        <v>0</v>
      </c>
      <c r="R2122" s="195">
        <v>0</v>
      </c>
      <c r="S2122" s="196" t="s">
        <v>46</v>
      </c>
      <c r="T2122" s="44"/>
      <c r="U2122" s="43"/>
      <c r="V2122" s="197" t="s">
        <v>46</v>
      </c>
      <c r="W2122" s="44">
        <v>0</v>
      </c>
      <c r="X2122" s="43" t="s">
        <v>46</v>
      </c>
      <c r="Y2122" s="46">
        <v>0</v>
      </c>
      <c r="Z2122" s="43" t="s">
        <v>46</v>
      </c>
      <c r="AA2122" s="46">
        <v>0</v>
      </c>
      <c r="AB2122" s="47" t="s">
        <v>46</v>
      </c>
      <c r="AC2122" s="42" t="s">
        <v>46</v>
      </c>
      <c r="AD2122" s="42" t="s">
        <v>46</v>
      </c>
      <c r="AE2122" s="43"/>
      <c r="AF2122" s="43"/>
      <c r="AG2122" s="43"/>
      <c r="AH2122" s="43"/>
      <c r="AI2122" s="43" t="s">
        <v>7969</v>
      </c>
      <c r="AJ2122" s="43" t="s">
        <v>8113</v>
      </c>
      <c r="AK2122" s="43" t="s">
        <v>94</v>
      </c>
      <c r="AL2122" s="43" t="s">
        <v>46</v>
      </c>
      <c r="AM2122" s="48">
        <v>3</v>
      </c>
    </row>
    <row r="2123" spans="2:39">
      <c r="B2123" s="228" t="s">
        <v>8115</v>
      </c>
      <c r="C2123" s="229" t="s">
        <v>8112</v>
      </c>
      <c r="D2123" s="230" t="s">
        <v>46</v>
      </c>
      <c r="E2123" s="231" t="s">
        <v>38</v>
      </c>
      <c r="F2123" s="231" t="s">
        <v>97</v>
      </c>
      <c r="G2123" s="231" t="s">
        <v>35</v>
      </c>
      <c r="H2123" s="231" t="s">
        <v>7652</v>
      </c>
      <c r="I2123" s="232" t="s">
        <v>98</v>
      </c>
      <c r="J2123" s="231" t="s">
        <v>2913</v>
      </c>
      <c r="K2123" s="230" t="s">
        <v>128</v>
      </c>
      <c r="L2123" s="230" t="s">
        <v>1578</v>
      </c>
      <c r="M2123" s="233">
        <v>17763030</v>
      </c>
      <c r="N2123" s="234" t="s">
        <v>8271</v>
      </c>
      <c r="O2123" s="230" t="s">
        <v>1579</v>
      </c>
      <c r="P2123" s="230" t="s">
        <v>46</v>
      </c>
      <c r="Q2123" s="233">
        <v>0</v>
      </c>
      <c r="R2123" s="234">
        <v>0</v>
      </c>
      <c r="S2123" s="235" t="s">
        <v>46</v>
      </c>
      <c r="T2123" s="236"/>
      <c r="U2123" s="237"/>
      <c r="V2123" s="238" t="s">
        <v>104</v>
      </c>
      <c r="W2123" s="236">
        <v>0</v>
      </c>
      <c r="X2123" s="237" t="s">
        <v>46</v>
      </c>
      <c r="Y2123" s="239">
        <v>0</v>
      </c>
      <c r="Z2123" s="237" t="s">
        <v>46</v>
      </c>
      <c r="AA2123" s="239">
        <v>0</v>
      </c>
      <c r="AB2123" s="240" t="s">
        <v>46</v>
      </c>
      <c r="AC2123" s="241" t="s">
        <v>46</v>
      </c>
      <c r="AD2123" s="241" t="s">
        <v>46</v>
      </c>
      <c r="AE2123" s="237"/>
      <c r="AF2123" s="237"/>
      <c r="AG2123" s="237"/>
      <c r="AH2123" s="237"/>
      <c r="AI2123" s="237" t="s">
        <v>7969</v>
      </c>
      <c r="AJ2123" s="237" t="s">
        <v>8113</v>
      </c>
      <c r="AK2123" s="237" t="s">
        <v>94</v>
      </c>
      <c r="AL2123" s="237" t="s">
        <v>35</v>
      </c>
      <c r="AM2123" s="242">
        <v>4</v>
      </c>
    </row>
    <row r="2124" spans="2:39">
      <c r="B2124" s="180" t="s">
        <v>8116</v>
      </c>
      <c r="C2124" s="181" t="s">
        <v>8117</v>
      </c>
      <c r="D2124" s="182" t="s">
        <v>46</v>
      </c>
      <c r="E2124" s="183" t="s">
        <v>46</v>
      </c>
      <c r="F2124" s="183" t="s">
        <v>46</v>
      </c>
      <c r="G2124" s="183" t="s">
        <v>46</v>
      </c>
      <c r="H2124" s="183" t="s">
        <v>46</v>
      </c>
      <c r="I2124" s="184" t="s">
        <v>46</v>
      </c>
      <c r="J2124" s="183" t="s">
        <v>46</v>
      </c>
      <c r="K2124" s="182" t="s">
        <v>46</v>
      </c>
      <c r="L2124" s="182" t="s">
        <v>46</v>
      </c>
      <c r="M2124" s="185">
        <v>0</v>
      </c>
      <c r="N2124" s="186" t="s">
        <v>46</v>
      </c>
      <c r="O2124" s="182" t="s">
        <v>46</v>
      </c>
      <c r="P2124" s="182" t="s">
        <v>46</v>
      </c>
      <c r="Q2124" s="185">
        <v>0</v>
      </c>
      <c r="R2124" s="186">
        <v>0</v>
      </c>
      <c r="S2124" s="187" t="s">
        <v>46</v>
      </c>
      <c r="T2124" s="36"/>
      <c r="U2124" s="35"/>
      <c r="V2124" s="188" t="s">
        <v>46</v>
      </c>
      <c r="W2124" s="36">
        <v>0</v>
      </c>
      <c r="X2124" s="35" t="s">
        <v>46</v>
      </c>
      <c r="Y2124" s="38">
        <v>0</v>
      </c>
      <c r="Z2124" s="35" t="s">
        <v>46</v>
      </c>
      <c r="AA2124" s="38">
        <v>0</v>
      </c>
      <c r="AB2124" s="39" t="s">
        <v>46</v>
      </c>
      <c r="AC2124" s="34" t="s">
        <v>46</v>
      </c>
      <c r="AD2124" s="34" t="s">
        <v>46</v>
      </c>
      <c r="AE2124" s="35"/>
      <c r="AF2124" s="35"/>
      <c r="AG2124" s="35"/>
      <c r="AH2124" s="35"/>
      <c r="AI2124" s="35" t="s">
        <v>7969</v>
      </c>
      <c r="AJ2124" s="35" t="s">
        <v>8118</v>
      </c>
      <c r="AK2124" s="35" t="s">
        <v>46</v>
      </c>
      <c r="AL2124" s="35" t="s">
        <v>46</v>
      </c>
      <c r="AM2124" s="40">
        <v>2</v>
      </c>
    </row>
    <row r="2125" spans="2:39">
      <c r="B2125" s="189" t="s">
        <v>8119</v>
      </c>
      <c r="C2125" s="190" t="s">
        <v>8117</v>
      </c>
      <c r="D2125" s="191" t="s">
        <v>46</v>
      </c>
      <c r="E2125" s="192" t="s">
        <v>46</v>
      </c>
      <c r="F2125" s="192" t="s">
        <v>46</v>
      </c>
      <c r="G2125" s="192" t="s">
        <v>46</v>
      </c>
      <c r="H2125" s="192" t="s">
        <v>46</v>
      </c>
      <c r="I2125" s="193" t="s">
        <v>46</v>
      </c>
      <c r="J2125" s="192" t="s">
        <v>46</v>
      </c>
      <c r="K2125" s="191" t="s">
        <v>46</v>
      </c>
      <c r="L2125" s="191" t="s">
        <v>46</v>
      </c>
      <c r="M2125" s="194">
        <v>0</v>
      </c>
      <c r="N2125" s="195" t="s">
        <v>46</v>
      </c>
      <c r="O2125" s="191" t="s">
        <v>46</v>
      </c>
      <c r="P2125" s="191" t="s">
        <v>46</v>
      </c>
      <c r="Q2125" s="194">
        <v>0</v>
      </c>
      <c r="R2125" s="195">
        <v>0</v>
      </c>
      <c r="S2125" s="196" t="s">
        <v>46</v>
      </c>
      <c r="T2125" s="44"/>
      <c r="U2125" s="43"/>
      <c r="V2125" s="197" t="s">
        <v>46</v>
      </c>
      <c r="W2125" s="44">
        <v>0</v>
      </c>
      <c r="X2125" s="43" t="s">
        <v>46</v>
      </c>
      <c r="Y2125" s="46">
        <v>0</v>
      </c>
      <c r="Z2125" s="43" t="s">
        <v>46</v>
      </c>
      <c r="AA2125" s="46">
        <v>0</v>
      </c>
      <c r="AB2125" s="47" t="s">
        <v>46</v>
      </c>
      <c r="AC2125" s="42" t="s">
        <v>46</v>
      </c>
      <c r="AD2125" s="42" t="s">
        <v>46</v>
      </c>
      <c r="AE2125" s="43"/>
      <c r="AF2125" s="43"/>
      <c r="AG2125" s="43"/>
      <c r="AH2125" s="43"/>
      <c r="AI2125" s="43" t="s">
        <v>7969</v>
      </c>
      <c r="AJ2125" s="43" t="s">
        <v>8118</v>
      </c>
      <c r="AK2125" s="43" t="s">
        <v>94</v>
      </c>
      <c r="AL2125" s="43" t="s">
        <v>46</v>
      </c>
      <c r="AM2125" s="48">
        <v>3</v>
      </c>
    </row>
    <row r="2126" spans="2:39">
      <c r="B2126" s="228" t="s">
        <v>8120</v>
      </c>
      <c r="C2126" s="229" t="s">
        <v>8121</v>
      </c>
      <c r="D2126" s="230" t="s">
        <v>46</v>
      </c>
      <c r="E2126" s="231" t="s">
        <v>38</v>
      </c>
      <c r="F2126" s="231" t="s">
        <v>97</v>
      </c>
      <c r="G2126" s="231" t="s">
        <v>35</v>
      </c>
      <c r="H2126" s="231" t="s">
        <v>7652</v>
      </c>
      <c r="I2126" s="232" t="s">
        <v>98</v>
      </c>
      <c r="J2126" s="231" t="s">
        <v>2913</v>
      </c>
      <c r="K2126" s="230" t="s">
        <v>128</v>
      </c>
      <c r="L2126" s="230" t="s">
        <v>1578</v>
      </c>
      <c r="M2126" s="233">
        <v>2960505</v>
      </c>
      <c r="N2126" s="234" t="s">
        <v>8271</v>
      </c>
      <c r="O2126" s="230" t="s">
        <v>1579</v>
      </c>
      <c r="P2126" s="230" t="s">
        <v>46</v>
      </c>
      <c r="Q2126" s="233">
        <v>0</v>
      </c>
      <c r="R2126" s="234">
        <v>0</v>
      </c>
      <c r="S2126" s="235" t="s">
        <v>46</v>
      </c>
      <c r="T2126" s="236"/>
      <c r="U2126" s="237"/>
      <c r="V2126" s="238" t="s">
        <v>104</v>
      </c>
      <c r="W2126" s="236">
        <v>0</v>
      </c>
      <c r="X2126" s="237" t="s">
        <v>46</v>
      </c>
      <c r="Y2126" s="239">
        <v>0</v>
      </c>
      <c r="Z2126" s="237" t="s">
        <v>46</v>
      </c>
      <c r="AA2126" s="239">
        <v>0</v>
      </c>
      <c r="AB2126" s="240" t="s">
        <v>46</v>
      </c>
      <c r="AC2126" s="241" t="s">
        <v>46</v>
      </c>
      <c r="AD2126" s="241" t="s">
        <v>46</v>
      </c>
      <c r="AE2126" s="237"/>
      <c r="AF2126" s="237"/>
      <c r="AG2126" s="237"/>
      <c r="AH2126" s="237"/>
      <c r="AI2126" s="237" t="s">
        <v>7969</v>
      </c>
      <c r="AJ2126" s="237" t="s">
        <v>8118</v>
      </c>
      <c r="AK2126" s="237" t="s">
        <v>94</v>
      </c>
      <c r="AL2126" s="237" t="s">
        <v>35</v>
      </c>
      <c r="AM2126" s="242">
        <v>4</v>
      </c>
    </row>
    <row r="2127" spans="2:39">
      <c r="B2127" s="228" t="s">
        <v>8122</v>
      </c>
      <c r="C2127" s="229" t="s">
        <v>8123</v>
      </c>
      <c r="D2127" s="230" t="s">
        <v>46</v>
      </c>
      <c r="E2127" s="231" t="s">
        <v>38</v>
      </c>
      <c r="F2127" s="231" t="s">
        <v>97</v>
      </c>
      <c r="G2127" s="231" t="s">
        <v>35</v>
      </c>
      <c r="H2127" s="231" t="s">
        <v>7652</v>
      </c>
      <c r="I2127" s="232" t="s">
        <v>98</v>
      </c>
      <c r="J2127" s="231" t="s">
        <v>2913</v>
      </c>
      <c r="K2127" s="230" t="s">
        <v>128</v>
      </c>
      <c r="L2127" s="230" t="s">
        <v>1578</v>
      </c>
      <c r="M2127" s="233">
        <v>1087500</v>
      </c>
      <c r="N2127" s="234" t="s">
        <v>8271</v>
      </c>
      <c r="O2127" s="230" t="s">
        <v>1579</v>
      </c>
      <c r="P2127" s="230" t="s">
        <v>46</v>
      </c>
      <c r="Q2127" s="233">
        <v>0</v>
      </c>
      <c r="R2127" s="234">
        <v>0</v>
      </c>
      <c r="S2127" s="235" t="s">
        <v>46</v>
      </c>
      <c r="T2127" s="236"/>
      <c r="U2127" s="237"/>
      <c r="V2127" s="238" t="s">
        <v>104</v>
      </c>
      <c r="W2127" s="236">
        <v>0</v>
      </c>
      <c r="X2127" s="237" t="s">
        <v>46</v>
      </c>
      <c r="Y2127" s="239">
        <v>0</v>
      </c>
      <c r="Z2127" s="237" t="s">
        <v>46</v>
      </c>
      <c r="AA2127" s="239">
        <v>0</v>
      </c>
      <c r="AB2127" s="240" t="s">
        <v>46</v>
      </c>
      <c r="AC2127" s="241" t="s">
        <v>46</v>
      </c>
      <c r="AD2127" s="241" t="s">
        <v>46</v>
      </c>
      <c r="AE2127" s="237"/>
      <c r="AF2127" s="237"/>
      <c r="AG2127" s="237"/>
      <c r="AH2127" s="237"/>
      <c r="AI2127" s="237" t="s">
        <v>7969</v>
      </c>
      <c r="AJ2127" s="237" t="s">
        <v>8118</v>
      </c>
      <c r="AK2127" s="237" t="s">
        <v>94</v>
      </c>
      <c r="AL2127" s="237" t="s">
        <v>109</v>
      </c>
      <c r="AM2127" s="242">
        <v>4</v>
      </c>
    </row>
    <row r="2128" spans="2:39">
      <c r="B2128" s="180" t="s">
        <v>8124</v>
      </c>
      <c r="C2128" s="181" t="s">
        <v>6940</v>
      </c>
      <c r="D2128" s="182" t="s">
        <v>46</v>
      </c>
      <c r="E2128" s="183" t="s">
        <v>46</v>
      </c>
      <c r="F2128" s="183" t="s">
        <v>46</v>
      </c>
      <c r="G2128" s="183" t="s">
        <v>46</v>
      </c>
      <c r="H2128" s="183" t="s">
        <v>46</v>
      </c>
      <c r="I2128" s="184" t="s">
        <v>46</v>
      </c>
      <c r="J2128" s="183" t="s">
        <v>46</v>
      </c>
      <c r="K2128" s="182" t="s">
        <v>46</v>
      </c>
      <c r="L2128" s="182" t="s">
        <v>46</v>
      </c>
      <c r="M2128" s="185">
        <v>0</v>
      </c>
      <c r="N2128" s="186" t="s">
        <v>46</v>
      </c>
      <c r="O2128" s="182" t="s">
        <v>46</v>
      </c>
      <c r="P2128" s="182" t="s">
        <v>46</v>
      </c>
      <c r="Q2128" s="185">
        <v>0</v>
      </c>
      <c r="R2128" s="186">
        <v>0</v>
      </c>
      <c r="S2128" s="187" t="s">
        <v>46</v>
      </c>
      <c r="T2128" s="36"/>
      <c r="U2128" s="35"/>
      <c r="V2128" s="188" t="s">
        <v>46</v>
      </c>
      <c r="W2128" s="36">
        <v>0</v>
      </c>
      <c r="X2128" s="35" t="s">
        <v>46</v>
      </c>
      <c r="Y2128" s="38">
        <v>0</v>
      </c>
      <c r="Z2128" s="35" t="s">
        <v>46</v>
      </c>
      <c r="AA2128" s="38">
        <v>0</v>
      </c>
      <c r="AB2128" s="39" t="s">
        <v>46</v>
      </c>
      <c r="AC2128" s="34" t="s">
        <v>46</v>
      </c>
      <c r="AD2128" s="34" t="s">
        <v>46</v>
      </c>
      <c r="AE2128" s="35"/>
      <c r="AF2128" s="35"/>
      <c r="AG2128" s="35"/>
      <c r="AH2128" s="35"/>
      <c r="AI2128" s="35" t="s">
        <v>7969</v>
      </c>
      <c r="AJ2128" s="35" t="s">
        <v>8125</v>
      </c>
      <c r="AK2128" s="35" t="s">
        <v>46</v>
      </c>
      <c r="AL2128" s="35" t="s">
        <v>46</v>
      </c>
      <c r="AM2128" s="40">
        <v>2</v>
      </c>
    </row>
    <row r="2129" spans="2:39">
      <c r="B2129" s="189" t="s">
        <v>8126</v>
      </c>
      <c r="C2129" s="190" t="s">
        <v>1813</v>
      </c>
      <c r="D2129" s="191" t="s">
        <v>46</v>
      </c>
      <c r="E2129" s="192" t="s">
        <v>46</v>
      </c>
      <c r="F2129" s="192" t="s">
        <v>46</v>
      </c>
      <c r="G2129" s="192" t="s">
        <v>46</v>
      </c>
      <c r="H2129" s="192" t="s">
        <v>46</v>
      </c>
      <c r="I2129" s="193" t="s">
        <v>46</v>
      </c>
      <c r="J2129" s="192" t="s">
        <v>46</v>
      </c>
      <c r="K2129" s="191" t="s">
        <v>46</v>
      </c>
      <c r="L2129" s="191" t="s">
        <v>46</v>
      </c>
      <c r="M2129" s="194">
        <v>0</v>
      </c>
      <c r="N2129" s="195" t="s">
        <v>46</v>
      </c>
      <c r="O2129" s="191" t="s">
        <v>46</v>
      </c>
      <c r="P2129" s="191" t="s">
        <v>46</v>
      </c>
      <c r="Q2129" s="194">
        <v>0</v>
      </c>
      <c r="R2129" s="195">
        <v>0</v>
      </c>
      <c r="S2129" s="196" t="s">
        <v>46</v>
      </c>
      <c r="T2129" s="44"/>
      <c r="U2129" s="43"/>
      <c r="V2129" s="197" t="s">
        <v>46</v>
      </c>
      <c r="W2129" s="44">
        <v>0</v>
      </c>
      <c r="X2129" s="43" t="s">
        <v>46</v>
      </c>
      <c r="Y2129" s="46">
        <v>0</v>
      </c>
      <c r="Z2129" s="43" t="s">
        <v>46</v>
      </c>
      <c r="AA2129" s="46">
        <v>0</v>
      </c>
      <c r="AB2129" s="47" t="s">
        <v>46</v>
      </c>
      <c r="AC2129" s="42" t="s">
        <v>46</v>
      </c>
      <c r="AD2129" s="42" t="s">
        <v>46</v>
      </c>
      <c r="AE2129" s="43"/>
      <c r="AF2129" s="43"/>
      <c r="AG2129" s="43"/>
      <c r="AH2129" s="43"/>
      <c r="AI2129" s="43" t="s">
        <v>7969</v>
      </c>
      <c r="AJ2129" s="43" t="s">
        <v>8125</v>
      </c>
      <c r="AK2129" s="43" t="s">
        <v>94</v>
      </c>
      <c r="AL2129" s="43" t="s">
        <v>46</v>
      </c>
      <c r="AM2129" s="48">
        <v>3</v>
      </c>
    </row>
    <row r="2130" spans="2:39">
      <c r="B2130" s="228" t="s">
        <v>8127</v>
      </c>
      <c r="C2130" s="229" t="s">
        <v>8128</v>
      </c>
      <c r="D2130" s="230" t="s">
        <v>46</v>
      </c>
      <c r="E2130" s="231" t="s">
        <v>38</v>
      </c>
      <c r="F2130" s="231" t="s">
        <v>97</v>
      </c>
      <c r="G2130" s="231" t="s">
        <v>35</v>
      </c>
      <c r="H2130" s="231" t="s">
        <v>7652</v>
      </c>
      <c r="I2130" s="232" t="s">
        <v>98</v>
      </c>
      <c r="J2130" s="231" t="s">
        <v>2913</v>
      </c>
      <c r="K2130" s="230" t="s">
        <v>128</v>
      </c>
      <c r="L2130" s="230" t="s">
        <v>1578</v>
      </c>
      <c r="M2130" s="233">
        <v>1620000</v>
      </c>
      <c r="N2130" s="234" t="s">
        <v>8271</v>
      </c>
      <c r="O2130" s="230" t="s">
        <v>1579</v>
      </c>
      <c r="P2130" s="230" t="s">
        <v>46</v>
      </c>
      <c r="Q2130" s="233">
        <v>0</v>
      </c>
      <c r="R2130" s="234">
        <v>0</v>
      </c>
      <c r="S2130" s="235" t="s">
        <v>46</v>
      </c>
      <c r="T2130" s="236"/>
      <c r="U2130" s="237"/>
      <c r="V2130" s="238" t="s">
        <v>104</v>
      </c>
      <c r="W2130" s="236">
        <v>0</v>
      </c>
      <c r="X2130" s="237" t="s">
        <v>46</v>
      </c>
      <c r="Y2130" s="239">
        <v>0</v>
      </c>
      <c r="Z2130" s="237" t="s">
        <v>46</v>
      </c>
      <c r="AA2130" s="239">
        <v>0</v>
      </c>
      <c r="AB2130" s="240" t="s">
        <v>46</v>
      </c>
      <c r="AC2130" s="241" t="s">
        <v>46</v>
      </c>
      <c r="AD2130" s="241" t="s">
        <v>46</v>
      </c>
      <c r="AE2130" s="237"/>
      <c r="AF2130" s="237"/>
      <c r="AG2130" s="237"/>
      <c r="AH2130" s="237"/>
      <c r="AI2130" s="237" t="s">
        <v>7969</v>
      </c>
      <c r="AJ2130" s="237" t="s">
        <v>8125</v>
      </c>
      <c r="AK2130" s="237" t="s">
        <v>94</v>
      </c>
      <c r="AL2130" s="237" t="s">
        <v>35</v>
      </c>
      <c r="AM2130" s="242">
        <v>4</v>
      </c>
    </row>
    <row r="2131" spans="2:39">
      <c r="B2131" s="189" t="s">
        <v>8129</v>
      </c>
      <c r="C2131" s="190" t="s">
        <v>8130</v>
      </c>
      <c r="D2131" s="191" t="s">
        <v>46</v>
      </c>
      <c r="E2131" s="192" t="s">
        <v>46</v>
      </c>
      <c r="F2131" s="192" t="s">
        <v>46</v>
      </c>
      <c r="G2131" s="192" t="s">
        <v>46</v>
      </c>
      <c r="H2131" s="192" t="s">
        <v>46</v>
      </c>
      <c r="I2131" s="193" t="s">
        <v>46</v>
      </c>
      <c r="J2131" s="192" t="s">
        <v>46</v>
      </c>
      <c r="K2131" s="191" t="s">
        <v>46</v>
      </c>
      <c r="L2131" s="191" t="s">
        <v>46</v>
      </c>
      <c r="M2131" s="194">
        <v>0</v>
      </c>
      <c r="N2131" s="195" t="s">
        <v>46</v>
      </c>
      <c r="O2131" s="191" t="s">
        <v>46</v>
      </c>
      <c r="P2131" s="191" t="s">
        <v>46</v>
      </c>
      <c r="Q2131" s="194">
        <v>0</v>
      </c>
      <c r="R2131" s="195">
        <v>0</v>
      </c>
      <c r="S2131" s="196" t="s">
        <v>46</v>
      </c>
      <c r="T2131" s="44"/>
      <c r="U2131" s="43"/>
      <c r="V2131" s="197" t="s">
        <v>46</v>
      </c>
      <c r="W2131" s="44">
        <v>0</v>
      </c>
      <c r="X2131" s="43" t="s">
        <v>46</v>
      </c>
      <c r="Y2131" s="46">
        <v>0</v>
      </c>
      <c r="Z2131" s="43" t="s">
        <v>46</v>
      </c>
      <c r="AA2131" s="46">
        <v>0</v>
      </c>
      <c r="AB2131" s="47" t="s">
        <v>46</v>
      </c>
      <c r="AC2131" s="42" t="s">
        <v>46</v>
      </c>
      <c r="AD2131" s="42" t="s">
        <v>46</v>
      </c>
      <c r="AE2131" s="43"/>
      <c r="AF2131" s="43"/>
      <c r="AG2131" s="43"/>
      <c r="AH2131" s="43"/>
      <c r="AI2131" s="43" t="s">
        <v>7969</v>
      </c>
      <c r="AJ2131" s="43" t="s">
        <v>8125</v>
      </c>
      <c r="AK2131" s="43" t="s">
        <v>96</v>
      </c>
      <c r="AL2131" s="43" t="s">
        <v>46</v>
      </c>
      <c r="AM2131" s="48">
        <v>3</v>
      </c>
    </row>
    <row r="2132" spans="2:39">
      <c r="B2132" s="228" t="s">
        <v>8131</v>
      </c>
      <c r="C2132" s="229" t="s">
        <v>8132</v>
      </c>
      <c r="D2132" s="230" t="s">
        <v>46</v>
      </c>
      <c r="E2132" s="231" t="s">
        <v>38</v>
      </c>
      <c r="F2132" s="231" t="s">
        <v>97</v>
      </c>
      <c r="G2132" s="231" t="s">
        <v>35</v>
      </c>
      <c r="H2132" s="231" t="s">
        <v>7652</v>
      </c>
      <c r="I2132" s="232" t="s">
        <v>98</v>
      </c>
      <c r="J2132" s="231" t="s">
        <v>2913</v>
      </c>
      <c r="K2132" s="230" t="s">
        <v>128</v>
      </c>
      <c r="L2132" s="230" t="s">
        <v>1578</v>
      </c>
      <c r="M2132" s="233">
        <v>1200000</v>
      </c>
      <c r="N2132" s="234" t="s">
        <v>8271</v>
      </c>
      <c r="O2132" s="230" t="s">
        <v>1579</v>
      </c>
      <c r="P2132" s="230" t="s">
        <v>46</v>
      </c>
      <c r="Q2132" s="233">
        <v>0</v>
      </c>
      <c r="R2132" s="234">
        <v>0</v>
      </c>
      <c r="S2132" s="235" t="s">
        <v>46</v>
      </c>
      <c r="T2132" s="236"/>
      <c r="U2132" s="237"/>
      <c r="V2132" s="238" t="s">
        <v>104</v>
      </c>
      <c r="W2132" s="236">
        <v>0</v>
      </c>
      <c r="X2132" s="237" t="s">
        <v>46</v>
      </c>
      <c r="Y2132" s="239">
        <v>0</v>
      </c>
      <c r="Z2132" s="237" t="s">
        <v>46</v>
      </c>
      <c r="AA2132" s="239">
        <v>0</v>
      </c>
      <c r="AB2132" s="240" t="s">
        <v>46</v>
      </c>
      <c r="AC2132" s="241" t="s">
        <v>46</v>
      </c>
      <c r="AD2132" s="241" t="s">
        <v>46</v>
      </c>
      <c r="AE2132" s="237"/>
      <c r="AF2132" s="237"/>
      <c r="AG2132" s="237"/>
      <c r="AH2132" s="237"/>
      <c r="AI2132" s="237" t="s">
        <v>7969</v>
      </c>
      <c r="AJ2132" s="237" t="s">
        <v>8125</v>
      </c>
      <c r="AK2132" s="237" t="s">
        <v>96</v>
      </c>
      <c r="AL2132" s="237" t="s">
        <v>35</v>
      </c>
      <c r="AM2132" s="242">
        <v>4</v>
      </c>
    </row>
    <row r="2133" spans="2:39">
      <c r="B2133" s="228" t="s">
        <v>8133</v>
      </c>
      <c r="C2133" s="229" t="s">
        <v>8134</v>
      </c>
      <c r="D2133" s="230" t="s">
        <v>46</v>
      </c>
      <c r="E2133" s="231" t="s">
        <v>38</v>
      </c>
      <c r="F2133" s="231" t="s">
        <v>97</v>
      </c>
      <c r="G2133" s="231" t="s">
        <v>35</v>
      </c>
      <c r="H2133" s="231" t="s">
        <v>7652</v>
      </c>
      <c r="I2133" s="232" t="s">
        <v>98</v>
      </c>
      <c r="J2133" s="231" t="s">
        <v>2913</v>
      </c>
      <c r="K2133" s="230" t="s">
        <v>128</v>
      </c>
      <c r="L2133" s="230" t="s">
        <v>1578</v>
      </c>
      <c r="M2133" s="233">
        <v>645961.22</v>
      </c>
      <c r="N2133" s="234" t="s">
        <v>8271</v>
      </c>
      <c r="O2133" s="230" t="s">
        <v>1579</v>
      </c>
      <c r="P2133" s="230" t="s">
        <v>46</v>
      </c>
      <c r="Q2133" s="233">
        <v>0</v>
      </c>
      <c r="R2133" s="234">
        <v>0</v>
      </c>
      <c r="S2133" s="235" t="s">
        <v>46</v>
      </c>
      <c r="T2133" s="236"/>
      <c r="U2133" s="237"/>
      <c r="V2133" s="238" t="s">
        <v>104</v>
      </c>
      <c r="W2133" s="236">
        <v>0</v>
      </c>
      <c r="X2133" s="237" t="s">
        <v>46</v>
      </c>
      <c r="Y2133" s="239">
        <v>0</v>
      </c>
      <c r="Z2133" s="237" t="s">
        <v>46</v>
      </c>
      <c r="AA2133" s="239">
        <v>0</v>
      </c>
      <c r="AB2133" s="240" t="s">
        <v>46</v>
      </c>
      <c r="AC2133" s="241" t="s">
        <v>46</v>
      </c>
      <c r="AD2133" s="241" t="s">
        <v>46</v>
      </c>
      <c r="AE2133" s="237"/>
      <c r="AF2133" s="237"/>
      <c r="AG2133" s="237"/>
      <c r="AH2133" s="237"/>
      <c r="AI2133" s="237" t="s">
        <v>7969</v>
      </c>
      <c r="AJ2133" s="237" t="s">
        <v>8125</v>
      </c>
      <c r="AK2133" s="237" t="s">
        <v>96</v>
      </c>
      <c r="AL2133" s="237" t="s">
        <v>109</v>
      </c>
      <c r="AM2133" s="242">
        <v>4</v>
      </c>
    </row>
    <row r="2134" spans="2:39">
      <c r="B2134" s="228" t="s">
        <v>8135</v>
      </c>
      <c r="C2134" s="229" t="s">
        <v>8136</v>
      </c>
      <c r="D2134" s="230" t="s">
        <v>46</v>
      </c>
      <c r="E2134" s="231" t="s">
        <v>38</v>
      </c>
      <c r="F2134" s="231" t="s">
        <v>97</v>
      </c>
      <c r="G2134" s="231" t="s">
        <v>35</v>
      </c>
      <c r="H2134" s="231" t="s">
        <v>7652</v>
      </c>
      <c r="I2134" s="232" t="s">
        <v>98</v>
      </c>
      <c r="J2134" s="231" t="s">
        <v>2913</v>
      </c>
      <c r="K2134" s="230" t="s">
        <v>128</v>
      </c>
      <c r="L2134" s="230" t="s">
        <v>1578</v>
      </c>
      <c r="M2134" s="233">
        <v>900000</v>
      </c>
      <c r="N2134" s="234" t="s">
        <v>8271</v>
      </c>
      <c r="O2134" s="230" t="s">
        <v>1579</v>
      </c>
      <c r="P2134" s="230" t="s">
        <v>46</v>
      </c>
      <c r="Q2134" s="233">
        <v>0</v>
      </c>
      <c r="R2134" s="234">
        <v>0</v>
      </c>
      <c r="S2134" s="235" t="s">
        <v>46</v>
      </c>
      <c r="T2134" s="236"/>
      <c r="U2134" s="237"/>
      <c r="V2134" s="238" t="s">
        <v>104</v>
      </c>
      <c r="W2134" s="236">
        <v>0</v>
      </c>
      <c r="X2134" s="237" t="s">
        <v>46</v>
      </c>
      <c r="Y2134" s="239">
        <v>0</v>
      </c>
      <c r="Z2134" s="237" t="s">
        <v>46</v>
      </c>
      <c r="AA2134" s="239">
        <v>0</v>
      </c>
      <c r="AB2134" s="240" t="s">
        <v>46</v>
      </c>
      <c r="AC2134" s="241" t="s">
        <v>46</v>
      </c>
      <c r="AD2134" s="241" t="s">
        <v>46</v>
      </c>
      <c r="AE2134" s="237"/>
      <c r="AF2134" s="237"/>
      <c r="AG2134" s="237"/>
      <c r="AH2134" s="237"/>
      <c r="AI2134" s="237" t="s">
        <v>7969</v>
      </c>
      <c r="AJ2134" s="237" t="s">
        <v>8125</v>
      </c>
      <c r="AK2134" s="237" t="s">
        <v>96</v>
      </c>
      <c r="AL2134" s="237" t="s">
        <v>111</v>
      </c>
      <c r="AM2134" s="242">
        <v>4</v>
      </c>
    </row>
    <row r="2135" spans="2:39">
      <c r="B2135" s="228" t="s">
        <v>8137</v>
      </c>
      <c r="C2135" s="229" t="s">
        <v>8138</v>
      </c>
      <c r="D2135" s="230" t="s">
        <v>46</v>
      </c>
      <c r="E2135" s="231" t="s">
        <v>38</v>
      </c>
      <c r="F2135" s="231" t="s">
        <v>97</v>
      </c>
      <c r="G2135" s="231" t="s">
        <v>35</v>
      </c>
      <c r="H2135" s="231" t="s">
        <v>7652</v>
      </c>
      <c r="I2135" s="232" t="s">
        <v>98</v>
      </c>
      <c r="J2135" s="231" t="s">
        <v>2913</v>
      </c>
      <c r="K2135" s="230" t="s">
        <v>128</v>
      </c>
      <c r="L2135" s="230" t="s">
        <v>1578</v>
      </c>
      <c r="M2135" s="233">
        <v>15000000</v>
      </c>
      <c r="N2135" s="234" t="s">
        <v>8271</v>
      </c>
      <c r="O2135" s="230" t="s">
        <v>1579</v>
      </c>
      <c r="P2135" s="230" t="s">
        <v>46</v>
      </c>
      <c r="Q2135" s="233">
        <v>0</v>
      </c>
      <c r="R2135" s="234">
        <v>0</v>
      </c>
      <c r="S2135" s="235" t="s">
        <v>46</v>
      </c>
      <c r="T2135" s="236"/>
      <c r="U2135" s="237"/>
      <c r="V2135" s="238" t="s">
        <v>104</v>
      </c>
      <c r="W2135" s="236">
        <v>0</v>
      </c>
      <c r="X2135" s="237" t="s">
        <v>46</v>
      </c>
      <c r="Y2135" s="239">
        <v>0</v>
      </c>
      <c r="Z2135" s="237" t="s">
        <v>46</v>
      </c>
      <c r="AA2135" s="239">
        <v>0</v>
      </c>
      <c r="AB2135" s="240" t="s">
        <v>46</v>
      </c>
      <c r="AC2135" s="241" t="s">
        <v>46</v>
      </c>
      <c r="AD2135" s="241" t="s">
        <v>46</v>
      </c>
      <c r="AE2135" s="237"/>
      <c r="AF2135" s="237"/>
      <c r="AG2135" s="237"/>
      <c r="AH2135" s="237"/>
      <c r="AI2135" s="237" t="s">
        <v>7969</v>
      </c>
      <c r="AJ2135" s="237" t="s">
        <v>8125</v>
      </c>
      <c r="AK2135" s="237" t="s">
        <v>96</v>
      </c>
      <c r="AL2135" s="237" t="s">
        <v>112</v>
      </c>
      <c r="AM2135" s="242">
        <v>4</v>
      </c>
    </row>
    <row r="2136" spans="2:39">
      <c r="B2136" s="228" t="s">
        <v>8139</v>
      </c>
      <c r="C2136" s="229" t="s">
        <v>8140</v>
      </c>
      <c r="D2136" s="230" t="s">
        <v>46</v>
      </c>
      <c r="E2136" s="231" t="s">
        <v>38</v>
      </c>
      <c r="F2136" s="231" t="s">
        <v>97</v>
      </c>
      <c r="G2136" s="231" t="s">
        <v>35</v>
      </c>
      <c r="H2136" s="231" t="s">
        <v>7652</v>
      </c>
      <c r="I2136" s="232" t="s">
        <v>98</v>
      </c>
      <c r="J2136" s="231" t="s">
        <v>2913</v>
      </c>
      <c r="K2136" s="230" t="s">
        <v>128</v>
      </c>
      <c r="L2136" s="230" t="s">
        <v>1578</v>
      </c>
      <c r="M2136" s="233">
        <v>3482700</v>
      </c>
      <c r="N2136" s="234" t="s">
        <v>8271</v>
      </c>
      <c r="O2136" s="230" t="s">
        <v>1579</v>
      </c>
      <c r="P2136" s="230" t="s">
        <v>46</v>
      </c>
      <c r="Q2136" s="233">
        <v>0</v>
      </c>
      <c r="R2136" s="234">
        <v>0</v>
      </c>
      <c r="S2136" s="235" t="s">
        <v>46</v>
      </c>
      <c r="T2136" s="236"/>
      <c r="U2136" s="237"/>
      <c r="V2136" s="238" t="s">
        <v>104</v>
      </c>
      <c r="W2136" s="236">
        <v>0</v>
      </c>
      <c r="X2136" s="237" t="s">
        <v>46</v>
      </c>
      <c r="Y2136" s="239">
        <v>0</v>
      </c>
      <c r="Z2136" s="237" t="s">
        <v>46</v>
      </c>
      <c r="AA2136" s="239">
        <v>0</v>
      </c>
      <c r="AB2136" s="240" t="s">
        <v>46</v>
      </c>
      <c r="AC2136" s="241" t="s">
        <v>46</v>
      </c>
      <c r="AD2136" s="241" t="s">
        <v>46</v>
      </c>
      <c r="AE2136" s="237"/>
      <c r="AF2136" s="237"/>
      <c r="AG2136" s="237"/>
      <c r="AH2136" s="237"/>
      <c r="AI2136" s="237" t="s">
        <v>7969</v>
      </c>
      <c r="AJ2136" s="237" t="s">
        <v>8125</v>
      </c>
      <c r="AK2136" s="237" t="s">
        <v>96</v>
      </c>
      <c r="AL2136" s="237" t="s">
        <v>113</v>
      </c>
      <c r="AM2136" s="242">
        <v>4</v>
      </c>
    </row>
    <row r="2137" spans="2:39">
      <c r="B2137" s="228" t="s">
        <v>8141</v>
      </c>
      <c r="C2137" s="229" t="s">
        <v>8142</v>
      </c>
      <c r="D2137" s="230" t="s">
        <v>46</v>
      </c>
      <c r="E2137" s="231" t="s">
        <v>38</v>
      </c>
      <c r="F2137" s="231" t="s">
        <v>97</v>
      </c>
      <c r="G2137" s="231" t="s">
        <v>35</v>
      </c>
      <c r="H2137" s="231" t="s">
        <v>7652</v>
      </c>
      <c r="I2137" s="232" t="s">
        <v>98</v>
      </c>
      <c r="J2137" s="231" t="s">
        <v>2913</v>
      </c>
      <c r="K2137" s="230" t="s">
        <v>128</v>
      </c>
      <c r="L2137" s="230" t="s">
        <v>1578</v>
      </c>
      <c r="M2137" s="233">
        <v>28500000</v>
      </c>
      <c r="N2137" s="234" t="s">
        <v>8271</v>
      </c>
      <c r="O2137" s="230" t="s">
        <v>1579</v>
      </c>
      <c r="P2137" s="230" t="s">
        <v>46</v>
      </c>
      <c r="Q2137" s="233">
        <v>0</v>
      </c>
      <c r="R2137" s="234">
        <v>0</v>
      </c>
      <c r="S2137" s="235" t="s">
        <v>46</v>
      </c>
      <c r="T2137" s="236"/>
      <c r="U2137" s="237"/>
      <c r="V2137" s="238" t="s">
        <v>104</v>
      </c>
      <c r="W2137" s="236">
        <v>0</v>
      </c>
      <c r="X2137" s="237" t="s">
        <v>46</v>
      </c>
      <c r="Y2137" s="239">
        <v>0</v>
      </c>
      <c r="Z2137" s="237" t="s">
        <v>46</v>
      </c>
      <c r="AA2137" s="239">
        <v>0</v>
      </c>
      <c r="AB2137" s="240" t="s">
        <v>46</v>
      </c>
      <c r="AC2137" s="241" t="s">
        <v>46</v>
      </c>
      <c r="AD2137" s="241" t="s">
        <v>46</v>
      </c>
      <c r="AE2137" s="237"/>
      <c r="AF2137" s="237"/>
      <c r="AG2137" s="237"/>
      <c r="AH2137" s="237"/>
      <c r="AI2137" s="237" t="s">
        <v>7969</v>
      </c>
      <c r="AJ2137" s="237" t="s">
        <v>8125</v>
      </c>
      <c r="AK2137" s="237" t="s">
        <v>96</v>
      </c>
      <c r="AL2137" s="237" t="s">
        <v>115</v>
      </c>
      <c r="AM2137" s="242">
        <v>4</v>
      </c>
    </row>
    <row r="2138" spans="2:39">
      <c r="B2138" s="228" t="s">
        <v>8143</v>
      </c>
      <c r="C2138" s="229" t="s">
        <v>2401</v>
      </c>
      <c r="D2138" s="230" t="s">
        <v>46</v>
      </c>
      <c r="E2138" s="231" t="s">
        <v>38</v>
      </c>
      <c r="F2138" s="231" t="s">
        <v>97</v>
      </c>
      <c r="G2138" s="231" t="s">
        <v>35</v>
      </c>
      <c r="H2138" s="231" t="s">
        <v>7652</v>
      </c>
      <c r="I2138" s="232" t="s">
        <v>98</v>
      </c>
      <c r="J2138" s="231" t="s">
        <v>2913</v>
      </c>
      <c r="K2138" s="230" t="s">
        <v>128</v>
      </c>
      <c r="L2138" s="230" t="s">
        <v>1578</v>
      </c>
      <c r="M2138" s="233">
        <v>24013285.919999998</v>
      </c>
      <c r="N2138" s="234" t="s">
        <v>8271</v>
      </c>
      <c r="O2138" s="230" t="s">
        <v>1579</v>
      </c>
      <c r="P2138" s="230" t="s">
        <v>46</v>
      </c>
      <c r="Q2138" s="233">
        <v>0</v>
      </c>
      <c r="R2138" s="234">
        <v>0</v>
      </c>
      <c r="S2138" s="235" t="s">
        <v>46</v>
      </c>
      <c r="T2138" s="236"/>
      <c r="U2138" s="237"/>
      <c r="V2138" s="238" t="s">
        <v>104</v>
      </c>
      <c r="W2138" s="236">
        <v>0</v>
      </c>
      <c r="X2138" s="237" t="s">
        <v>46</v>
      </c>
      <c r="Y2138" s="239">
        <v>0</v>
      </c>
      <c r="Z2138" s="237" t="s">
        <v>46</v>
      </c>
      <c r="AA2138" s="239">
        <v>0</v>
      </c>
      <c r="AB2138" s="240" t="s">
        <v>46</v>
      </c>
      <c r="AC2138" s="241" t="s">
        <v>46</v>
      </c>
      <c r="AD2138" s="241" t="s">
        <v>46</v>
      </c>
      <c r="AE2138" s="237"/>
      <c r="AF2138" s="237"/>
      <c r="AG2138" s="237"/>
      <c r="AH2138" s="237"/>
      <c r="AI2138" s="237" t="s">
        <v>7969</v>
      </c>
      <c r="AJ2138" s="237" t="s">
        <v>8125</v>
      </c>
      <c r="AK2138" s="237" t="s">
        <v>96</v>
      </c>
      <c r="AL2138" s="237" t="s">
        <v>167</v>
      </c>
      <c r="AM2138" s="242">
        <v>4</v>
      </c>
    </row>
    <row r="2139" spans="2:39">
      <c r="B2139" s="180" t="s">
        <v>8144</v>
      </c>
      <c r="C2139" s="181" t="s">
        <v>1777</v>
      </c>
      <c r="D2139" s="182" t="s">
        <v>46</v>
      </c>
      <c r="E2139" s="183" t="s">
        <v>46</v>
      </c>
      <c r="F2139" s="183" t="s">
        <v>46</v>
      </c>
      <c r="G2139" s="183" t="s">
        <v>46</v>
      </c>
      <c r="H2139" s="183" t="s">
        <v>46</v>
      </c>
      <c r="I2139" s="184" t="s">
        <v>46</v>
      </c>
      <c r="J2139" s="183" t="s">
        <v>46</v>
      </c>
      <c r="K2139" s="182" t="s">
        <v>46</v>
      </c>
      <c r="L2139" s="182" t="s">
        <v>46</v>
      </c>
      <c r="M2139" s="185">
        <v>0</v>
      </c>
      <c r="N2139" s="186" t="s">
        <v>46</v>
      </c>
      <c r="O2139" s="182" t="s">
        <v>46</v>
      </c>
      <c r="P2139" s="182" t="s">
        <v>46</v>
      </c>
      <c r="Q2139" s="185">
        <v>0</v>
      </c>
      <c r="R2139" s="186">
        <v>0</v>
      </c>
      <c r="S2139" s="187" t="s">
        <v>46</v>
      </c>
      <c r="T2139" s="36"/>
      <c r="U2139" s="35"/>
      <c r="V2139" s="188" t="s">
        <v>46</v>
      </c>
      <c r="W2139" s="36">
        <v>0</v>
      </c>
      <c r="X2139" s="35" t="s">
        <v>46</v>
      </c>
      <c r="Y2139" s="38">
        <v>0</v>
      </c>
      <c r="Z2139" s="35" t="s">
        <v>46</v>
      </c>
      <c r="AA2139" s="38">
        <v>0</v>
      </c>
      <c r="AB2139" s="39" t="s">
        <v>46</v>
      </c>
      <c r="AC2139" s="34" t="s">
        <v>46</v>
      </c>
      <c r="AD2139" s="34" t="s">
        <v>46</v>
      </c>
      <c r="AE2139" s="35"/>
      <c r="AF2139" s="35"/>
      <c r="AG2139" s="35"/>
      <c r="AH2139" s="35"/>
      <c r="AI2139" s="35" t="s">
        <v>7969</v>
      </c>
      <c r="AJ2139" s="35" t="s">
        <v>8145</v>
      </c>
      <c r="AK2139" s="35" t="s">
        <v>46</v>
      </c>
      <c r="AL2139" s="35" t="s">
        <v>46</v>
      </c>
      <c r="AM2139" s="40">
        <v>2</v>
      </c>
    </row>
    <row r="2140" spans="2:39">
      <c r="B2140" s="189" t="s">
        <v>8146</v>
      </c>
      <c r="C2140" s="190" t="s">
        <v>1777</v>
      </c>
      <c r="D2140" s="191" t="s">
        <v>46</v>
      </c>
      <c r="E2140" s="192" t="s">
        <v>46</v>
      </c>
      <c r="F2140" s="192" t="s">
        <v>46</v>
      </c>
      <c r="G2140" s="192" t="s">
        <v>46</v>
      </c>
      <c r="H2140" s="192" t="s">
        <v>46</v>
      </c>
      <c r="I2140" s="193" t="s">
        <v>46</v>
      </c>
      <c r="J2140" s="192" t="s">
        <v>46</v>
      </c>
      <c r="K2140" s="191" t="s">
        <v>46</v>
      </c>
      <c r="L2140" s="191" t="s">
        <v>46</v>
      </c>
      <c r="M2140" s="194">
        <v>0</v>
      </c>
      <c r="N2140" s="195" t="s">
        <v>46</v>
      </c>
      <c r="O2140" s="191" t="s">
        <v>46</v>
      </c>
      <c r="P2140" s="191" t="s">
        <v>46</v>
      </c>
      <c r="Q2140" s="194">
        <v>0</v>
      </c>
      <c r="R2140" s="195">
        <v>0</v>
      </c>
      <c r="S2140" s="196" t="s">
        <v>46</v>
      </c>
      <c r="T2140" s="44"/>
      <c r="U2140" s="43"/>
      <c r="V2140" s="197" t="s">
        <v>46</v>
      </c>
      <c r="W2140" s="44">
        <v>0</v>
      </c>
      <c r="X2140" s="43" t="s">
        <v>46</v>
      </c>
      <c r="Y2140" s="46">
        <v>0</v>
      </c>
      <c r="Z2140" s="43" t="s">
        <v>46</v>
      </c>
      <c r="AA2140" s="46">
        <v>0</v>
      </c>
      <c r="AB2140" s="47" t="s">
        <v>46</v>
      </c>
      <c r="AC2140" s="42" t="s">
        <v>46</v>
      </c>
      <c r="AD2140" s="42" t="s">
        <v>46</v>
      </c>
      <c r="AE2140" s="43"/>
      <c r="AF2140" s="43"/>
      <c r="AG2140" s="43"/>
      <c r="AH2140" s="43"/>
      <c r="AI2140" s="43" t="s">
        <v>7969</v>
      </c>
      <c r="AJ2140" s="43" t="s">
        <v>8145</v>
      </c>
      <c r="AK2140" s="43" t="s">
        <v>94</v>
      </c>
      <c r="AL2140" s="43" t="s">
        <v>46</v>
      </c>
      <c r="AM2140" s="48">
        <v>3</v>
      </c>
    </row>
    <row r="2141" spans="2:39">
      <c r="B2141" s="228" t="s">
        <v>8147</v>
      </c>
      <c r="C2141" s="229" t="s">
        <v>1777</v>
      </c>
      <c r="D2141" s="230" t="s">
        <v>46</v>
      </c>
      <c r="E2141" s="231" t="s">
        <v>38</v>
      </c>
      <c r="F2141" s="231" t="s">
        <v>97</v>
      </c>
      <c r="G2141" s="231" t="s">
        <v>35</v>
      </c>
      <c r="H2141" s="231" t="s">
        <v>7652</v>
      </c>
      <c r="I2141" s="232" t="s">
        <v>98</v>
      </c>
      <c r="J2141" s="231" t="s">
        <v>2913</v>
      </c>
      <c r="K2141" s="230" t="s">
        <v>128</v>
      </c>
      <c r="L2141" s="230" t="s">
        <v>1578</v>
      </c>
      <c r="M2141" s="233">
        <v>4662000</v>
      </c>
      <c r="N2141" s="234" t="s">
        <v>8271</v>
      </c>
      <c r="O2141" s="230" t="s">
        <v>1579</v>
      </c>
      <c r="P2141" s="230" t="s">
        <v>46</v>
      </c>
      <c r="Q2141" s="233">
        <v>0</v>
      </c>
      <c r="R2141" s="234">
        <v>0</v>
      </c>
      <c r="S2141" s="235" t="s">
        <v>46</v>
      </c>
      <c r="T2141" s="236"/>
      <c r="U2141" s="237"/>
      <c r="V2141" s="238" t="s">
        <v>104</v>
      </c>
      <c r="W2141" s="236">
        <v>0</v>
      </c>
      <c r="X2141" s="237" t="s">
        <v>46</v>
      </c>
      <c r="Y2141" s="239">
        <v>0</v>
      </c>
      <c r="Z2141" s="237" t="s">
        <v>46</v>
      </c>
      <c r="AA2141" s="239">
        <v>0</v>
      </c>
      <c r="AB2141" s="240" t="s">
        <v>46</v>
      </c>
      <c r="AC2141" s="241" t="s">
        <v>46</v>
      </c>
      <c r="AD2141" s="241" t="s">
        <v>46</v>
      </c>
      <c r="AE2141" s="237"/>
      <c r="AF2141" s="237"/>
      <c r="AG2141" s="237"/>
      <c r="AH2141" s="237"/>
      <c r="AI2141" s="237" t="s">
        <v>7969</v>
      </c>
      <c r="AJ2141" s="237" t="s">
        <v>8145</v>
      </c>
      <c r="AK2141" s="237" t="s">
        <v>94</v>
      </c>
      <c r="AL2141" s="237" t="s">
        <v>35</v>
      </c>
      <c r="AM2141" s="242">
        <v>4</v>
      </c>
    </row>
    <row r="2142" spans="2:39">
      <c r="B2142" s="228" t="s">
        <v>8148</v>
      </c>
      <c r="C2142" s="229" t="s">
        <v>8149</v>
      </c>
      <c r="D2142" s="230" t="s">
        <v>46</v>
      </c>
      <c r="E2142" s="231" t="s">
        <v>38</v>
      </c>
      <c r="F2142" s="231" t="s">
        <v>97</v>
      </c>
      <c r="G2142" s="231" t="s">
        <v>35</v>
      </c>
      <c r="H2142" s="231" t="s">
        <v>7652</v>
      </c>
      <c r="I2142" s="232" t="s">
        <v>98</v>
      </c>
      <c r="J2142" s="231" t="s">
        <v>2913</v>
      </c>
      <c r="K2142" s="230" t="s">
        <v>128</v>
      </c>
      <c r="L2142" s="230" t="s">
        <v>1578</v>
      </c>
      <c r="M2142" s="233">
        <v>87408000</v>
      </c>
      <c r="N2142" s="234" t="s">
        <v>8271</v>
      </c>
      <c r="O2142" s="230" t="s">
        <v>1579</v>
      </c>
      <c r="P2142" s="230" t="s">
        <v>46</v>
      </c>
      <c r="Q2142" s="233">
        <v>0</v>
      </c>
      <c r="R2142" s="234">
        <v>0</v>
      </c>
      <c r="S2142" s="235" t="s">
        <v>46</v>
      </c>
      <c r="T2142" s="236"/>
      <c r="U2142" s="237"/>
      <c r="V2142" s="238" t="s">
        <v>104</v>
      </c>
      <c r="W2142" s="236">
        <v>0</v>
      </c>
      <c r="X2142" s="237" t="s">
        <v>46</v>
      </c>
      <c r="Y2142" s="239">
        <v>0</v>
      </c>
      <c r="Z2142" s="237" t="s">
        <v>46</v>
      </c>
      <c r="AA2142" s="239">
        <v>0</v>
      </c>
      <c r="AB2142" s="240" t="s">
        <v>46</v>
      </c>
      <c r="AC2142" s="241" t="s">
        <v>46</v>
      </c>
      <c r="AD2142" s="241" t="s">
        <v>46</v>
      </c>
      <c r="AE2142" s="237"/>
      <c r="AF2142" s="237"/>
      <c r="AG2142" s="237"/>
      <c r="AH2142" s="237"/>
      <c r="AI2142" s="237" t="s">
        <v>7969</v>
      </c>
      <c r="AJ2142" s="237" t="s">
        <v>8145</v>
      </c>
      <c r="AK2142" s="237" t="s">
        <v>94</v>
      </c>
      <c r="AL2142" s="237" t="s">
        <v>109</v>
      </c>
      <c r="AM2142" s="242">
        <v>4</v>
      </c>
    </row>
    <row r="2143" spans="2:39">
      <c r="B2143" s="228" t="s">
        <v>8150</v>
      </c>
      <c r="C2143" s="229" t="s">
        <v>8151</v>
      </c>
      <c r="D2143" s="230" t="s">
        <v>46</v>
      </c>
      <c r="E2143" s="231" t="s">
        <v>38</v>
      </c>
      <c r="F2143" s="231" t="s">
        <v>97</v>
      </c>
      <c r="G2143" s="231" t="s">
        <v>35</v>
      </c>
      <c r="H2143" s="231" t="s">
        <v>7652</v>
      </c>
      <c r="I2143" s="232" t="s">
        <v>98</v>
      </c>
      <c r="J2143" s="231" t="s">
        <v>2913</v>
      </c>
      <c r="K2143" s="230" t="s">
        <v>128</v>
      </c>
      <c r="L2143" s="230" t="s">
        <v>1578</v>
      </c>
      <c r="M2143" s="233">
        <v>7500000</v>
      </c>
      <c r="N2143" s="234" t="s">
        <v>8271</v>
      </c>
      <c r="O2143" s="230" t="s">
        <v>1579</v>
      </c>
      <c r="P2143" s="230" t="s">
        <v>46</v>
      </c>
      <c r="Q2143" s="233">
        <v>0</v>
      </c>
      <c r="R2143" s="234">
        <v>0</v>
      </c>
      <c r="S2143" s="235" t="s">
        <v>46</v>
      </c>
      <c r="T2143" s="236"/>
      <c r="U2143" s="237"/>
      <c r="V2143" s="238" t="s">
        <v>104</v>
      </c>
      <c r="W2143" s="236">
        <v>0</v>
      </c>
      <c r="X2143" s="237" t="s">
        <v>46</v>
      </c>
      <c r="Y2143" s="239">
        <v>0</v>
      </c>
      <c r="Z2143" s="237" t="s">
        <v>46</v>
      </c>
      <c r="AA2143" s="239">
        <v>0</v>
      </c>
      <c r="AB2143" s="240" t="s">
        <v>46</v>
      </c>
      <c r="AC2143" s="241" t="s">
        <v>46</v>
      </c>
      <c r="AD2143" s="241" t="s">
        <v>46</v>
      </c>
      <c r="AE2143" s="237"/>
      <c r="AF2143" s="237"/>
      <c r="AG2143" s="237"/>
      <c r="AH2143" s="237"/>
      <c r="AI2143" s="237" t="s">
        <v>7969</v>
      </c>
      <c r="AJ2143" s="237" t="s">
        <v>8145</v>
      </c>
      <c r="AK2143" s="237" t="s">
        <v>94</v>
      </c>
      <c r="AL2143" s="237" t="s">
        <v>111</v>
      </c>
      <c r="AM2143" s="242">
        <v>4</v>
      </c>
    </row>
    <row r="2144" spans="2:39">
      <c r="B2144" s="228" t="s">
        <v>8468</v>
      </c>
      <c r="C2144" s="229" t="s">
        <v>8469</v>
      </c>
      <c r="D2144" s="230" t="s">
        <v>46</v>
      </c>
      <c r="E2144" s="231" t="s">
        <v>46</v>
      </c>
      <c r="F2144" s="231" t="s">
        <v>46</v>
      </c>
      <c r="G2144" s="231" t="s">
        <v>46</v>
      </c>
      <c r="H2144" s="231" t="s">
        <v>46</v>
      </c>
      <c r="I2144" s="232" t="s">
        <v>46</v>
      </c>
      <c r="J2144" s="231" t="s">
        <v>46</v>
      </c>
      <c r="K2144" s="230" t="s">
        <v>46</v>
      </c>
      <c r="L2144" s="230" t="s">
        <v>46</v>
      </c>
      <c r="M2144" s="233">
        <v>0</v>
      </c>
      <c r="N2144" s="234" t="s">
        <v>46</v>
      </c>
      <c r="O2144" s="230" t="s">
        <v>46</v>
      </c>
      <c r="P2144" s="230" t="s">
        <v>46</v>
      </c>
      <c r="Q2144" s="233">
        <v>0</v>
      </c>
      <c r="R2144" s="234">
        <v>0</v>
      </c>
      <c r="S2144" s="235" t="s">
        <v>46</v>
      </c>
      <c r="T2144" s="236"/>
      <c r="U2144" s="237"/>
      <c r="V2144" s="238" t="s">
        <v>46</v>
      </c>
      <c r="W2144" s="236">
        <v>0</v>
      </c>
      <c r="X2144" s="237" t="s">
        <v>46</v>
      </c>
      <c r="Y2144" s="239">
        <v>0</v>
      </c>
      <c r="Z2144" s="237" t="s">
        <v>46</v>
      </c>
      <c r="AA2144" s="239">
        <v>0</v>
      </c>
      <c r="AB2144" s="240" t="s">
        <v>46</v>
      </c>
      <c r="AC2144" s="241" t="s">
        <v>46</v>
      </c>
      <c r="AD2144" s="241" t="s">
        <v>46</v>
      </c>
      <c r="AE2144" s="237"/>
      <c r="AF2144" s="237"/>
      <c r="AG2144" s="237"/>
      <c r="AH2144" s="237"/>
      <c r="AI2144" s="237" t="s">
        <v>7969</v>
      </c>
      <c r="AJ2144" s="237" t="s">
        <v>8145</v>
      </c>
      <c r="AK2144" s="237" t="s">
        <v>94</v>
      </c>
      <c r="AL2144" s="237" t="s">
        <v>112</v>
      </c>
      <c r="AM2144" s="242">
        <v>4</v>
      </c>
    </row>
    <row r="2145" spans="2:39">
      <c r="B2145" s="228" t="s">
        <v>8470</v>
      </c>
      <c r="C2145" s="229" t="s">
        <v>8471</v>
      </c>
      <c r="D2145" s="230" t="s">
        <v>46</v>
      </c>
      <c r="E2145" s="231" t="s">
        <v>46</v>
      </c>
      <c r="F2145" s="231" t="s">
        <v>46</v>
      </c>
      <c r="G2145" s="231" t="s">
        <v>46</v>
      </c>
      <c r="H2145" s="231" t="s">
        <v>46</v>
      </c>
      <c r="I2145" s="232" t="s">
        <v>46</v>
      </c>
      <c r="J2145" s="231" t="s">
        <v>46</v>
      </c>
      <c r="K2145" s="230" t="s">
        <v>46</v>
      </c>
      <c r="L2145" s="230" t="s">
        <v>46</v>
      </c>
      <c r="M2145" s="233">
        <v>0</v>
      </c>
      <c r="N2145" s="234" t="s">
        <v>46</v>
      </c>
      <c r="O2145" s="230" t="s">
        <v>46</v>
      </c>
      <c r="P2145" s="230" t="s">
        <v>46</v>
      </c>
      <c r="Q2145" s="233">
        <v>0</v>
      </c>
      <c r="R2145" s="234">
        <v>0</v>
      </c>
      <c r="S2145" s="235" t="s">
        <v>46</v>
      </c>
      <c r="T2145" s="236"/>
      <c r="U2145" s="237"/>
      <c r="V2145" s="238" t="s">
        <v>46</v>
      </c>
      <c r="W2145" s="236">
        <v>0</v>
      </c>
      <c r="X2145" s="237" t="s">
        <v>46</v>
      </c>
      <c r="Y2145" s="239">
        <v>0</v>
      </c>
      <c r="Z2145" s="237" t="s">
        <v>46</v>
      </c>
      <c r="AA2145" s="239">
        <v>0</v>
      </c>
      <c r="AB2145" s="240" t="s">
        <v>46</v>
      </c>
      <c r="AC2145" s="241" t="s">
        <v>46</v>
      </c>
      <c r="AD2145" s="241" t="s">
        <v>46</v>
      </c>
      <c r="AE2145" s="237"/>
      <c r="AF2145" s="237"/>
      <c r="AG2145" s="237"/>
      <c r="AH2145" s="237"/>
      <c r="AI2145" s="237" t="s">
        <v>7969</v>
      </c>
      <c r="AJ2145" s="237" t="s">
        <v>8145</v>
      </c>
      <c r="AK2145" s="237" t="s">
        <v>94</v>
      </c>
      <c r="AL2145" s="237" t="s">
        <v>113</v>
      </c>
      <c r="AM2145" s="242">
        <v>4</v>
      </c>
    </row>
    <row r="2146" spans="2:39">
      <c r="B2146" s="180" t="s">
        <v>8152</v>
      </c>
      <c r="C2146" s="181" t="s">
        <v>7819</v>
      </c>
      <c r="D2146" s="182" t="s">
        <v>46</v>
      </c>
      <c r="E2146" s="183" t="s">
        <v>46</v>
      </c>
      <c r="F2146" s="183" t="s">
        <v>46</v>
      </c>
      <c r="G2146" s="183" t="s">
        <v>46</v>
      </c>
      <c r="H2146" s="183" t="s">
        <v>46</v>
      </c>
      <c r="I2146" s="184" t="s">
        <v>46</v>
      </c>
      <c r="J2146" s="183" t="s">
        <v>46</v>
      </c>
      <c r="K2146" s="182" t="s">
        <v>46</v>
      </c>
      <c r="L2146" s="182" t="s">
        <v>46</v>
      </c>
      <c r="M2146" s="185">
        <v>0</v>
      </c>
      <c r="N2146" s="186" t="s">
        <v>46</v>
      </c>
      <c r="O2146" s="182" t="s">
        <v>46</v>
      </c>
      <c r="P2146" s="182" t="s">
        <v>46</v>
      </c>
      <c r="Q2146" s="185">
        <v>0</v>
      </c>
      <c r="R2146" s="186">
        <v>0</v>
      </c>
      <c r="S2146" s="187" t="s">
        <v>46</v>
      </c>
      <c r="T2146" s="36"/>
      <c r="U2146" s="35"/>
      <c r="V2146" s="188" t="s">
        <v>46</v>
      </c>
      <c r="W2146" s="36">
        <v>0</v>
      </c>
      <c r="X2146" s="35" t="s">
        <v>46</v>
      </c>
      <c r="Y2146" s="38">
        <v>0</v>
      </c>
      <c r="Z2146" s="35" t="s">
        <v>46</v>
      </c>
      <c r="AA2146" s="38">
        <v>0</v>
      </c>
      <c r="AB2146" s="39" t="s">
        <v>46</v>
      </c>
      <c r="AC2146" s="34" t="s">
        <v>46</v>
      </c>
      <c r="AD2146" s="34" t="s">
        <v>46</v>
      </c>
      <c r="AE2146" s="35"/>
      <c r="AF2146" s="35"/>
      <c r="AG2146" s="35"/>
      <c r="AH2146" s="35"/>
      <c r="AI2146" s="35" t="s">
        <v>7969</v>
      </c>
      <c r="AJ2146" s="35" t="s">
        <v>8153</v>
      </c>
      <c r="AK2146" s="35" t="s">
        <v>46</v>
      </c>
      <c r="AL2146" s="35" t="s">
        <v>46</v>
      </c>
      <c r="AM2146" s="40">
        <v>2</v>
      </c>
    </row>
    <row r="2147" spans="2:39">
      <c r="B2147" s="189" t="s">
        <v>8154</v>
      </c>
      <c r="C2147" s="190" t="s">
        <v>7819</v>
      </c>
      <c r="D2147" s="191" t="s">
        <v>46</v>
      </c>
      <c r="E2147" s="192" t="s">
        <v>46</v>
      </c>
      <c r="F2147" s="192" t="s">
        <v>46</v>
      </c>
      <c r="G2147" s="192" t="s">
        <v>46</v>
      </c>
      <c r="H2147" s="192" t="s">
        <v>46</v>
      </c>
      <c r="I2147" s="193" t="s">
        <v>46</v>
      </c>
      <c r="J2147" s="192" t="s">
        <v>46</v>
      </c>
      <c r="K2147" s="191" t="s">
        <v>46</v>
      </c>
      <c r="L2147" s="191" t="s">
        <v>46</v>
      </c>
      <c r="M2147" s="194">
        <v>0</v>
      </c>
      <c r="N2147" s="195" t="s">
        <v>46</v>
      </c>
      <c r="O2147" s="191" t="s">
        <v>46</v>
      </c>
      <c r="P2147" s="191" t="s">
        <v>46</v>
      </c>
      <c r="Q2147" s="194">
        <v>0</v>
      </c>
      <c r="R2147" s="195">
        <v>0</v>
      </c>
      <c r="S2147" s="196" t="s">
        <v>46</v>
      </c>
      <c r="T2147" s="44"/>
      <c r="U2147" s="43"/>
      <c r="V2147" s="197" t="s">
        <v>46</v>
      </c>
      <c r="W2147" s="44">
        <v>0</v>
      </c>
      <c r="X2147" s="43" t="s">
        <v>46</v>
      </c>
      <c r="Y2147" s="46">
        <v>0</v>
      </c>
      <c r="Z2147" s="43" t="s">
        <v>46</v>
      </c>
      <c r="AA2147" s="46">
        <v>0</v>
      </c>
      <c r="AB2147" s="47" t="s">
        <v>46</v>
      </c>
      <c r="AC2147" s="42" t="s">
        <v>46</v>
      </c>
      <c r="AD2147" s="42" t="s">
        <v>46</v>
      </c>
      <c r="AE2147" s="43"/>
      <c r="AF2147" s="43"/>
      <c r="AG2147" s="43"/>
      <c r="AH2147" s="43"/>
      <c r="AI2147" s="43" t="s">
        <v>7969</v>
      </c>
      <c r="AJ2147" s="43" t="s">
        <v>8153</v>
      </c>
      <c r="AK2147" s="43" t="s">
        <v>94</v>
      </c>
      <c r="AL2147" s="43" t="s">
        <v>46</v>
      </c>
      <c r="AM2147" s="48">
        <v>3</v>
      </c>
    </row>
    <row r="2148" spans="2:39">
      <c r="B2148" s="228" t="s">
        <v>8155</v>
      </c>
      <c r="C2148" s="229" t="s">
        <v>7819</v>
      </c>
      <c r="D2148" s="230" t="s">
        <v>46</v>
      </c>
      <c r="E2148" s="231" t="s">
        <v>38</v>
      </c>
      <c r="F2148" s="231" t="s">
        <v>97</v>
      </c>
      <c r="G2148" s="231" t="s">
        <v>35</v>
      </c>
      <c r="H2148" s="231" t="s">
        <v>7652</v>
      </c>
      <c r="I2148" s="232" t="s">
        <v>98</v>
      </c>
      <c r="J2148" s="231" t="s">
        <v>2913</v>
      </c>
      <c r="K2148" s="230" t="s">
        <v>128</v>
      </c>
      <c r="L2148" s="230" t="s">
        <v>1578</v>
      </c>
      <c r="M2148" s="233">
        <v>145000000</v>
      </c>
      <c r="N2148" s="234" t="s">
        <v>8271</v>
      </c>
      <c r="O2148" s="230" t="s">
        <v>1579</v>
      </c>
      <c r="P2148" s="230" t="s">
        <v>46</v>
      </c>
      <c r="Q2148" s="233">
        <v>0</v>
      </c>
      <c r="R2148" s="234">
        <v>0</v>
      </c>
      <c r="S2148" s="235" t="s">
        <v>46</v>
      </c>
      <c r="T2148" s="236"/>
      <c r="U2148" s="237"/>
      <c r="V2148" s="238" t="s">
        <v>104</v>
      </c>
      <c r="W2148" s="236">
        <v>0</v>
      </c>
      <c r="X2148" s="237" t="s">
        <v>46</v>
      </c>
      <c r="Y2148" s="239">
        <v>0</v>
      </c>
      <c r="Z2148" s="237" t="s">
        <v>46</v>
      </c>
      <c r="AA2148" s="239">
        <v>0</v>
      </c>
      <c r="AB2148" s="240" t="s">
        <v>46</v>
      </c>
      <c r="AC2148" s="241" t="s">
        <v>46</v>
      </c>
      <c r="AD2148" s="241" t="s">
        <v>46</v>
      </c>
      <c r="AE2148" s="237"/>
      <c r="AF2148" s="237"/>
      <c r="AG2148" s="237"/>
      <c r="AH2148" s="237"/>
      <c r="AI2148" s="237" t="s">
        <v>7969</v>
      </c>
      <c r="AJ2148" s="237" t="s">
        <v>8153</v>
      </c>
      <c r="AK2148" s="237" t="s">
        <v>94</v>
      </c>
      <c r="AL2148" s="237" t="s">
        <v>35</v>
      </c>
      <c r="AM2148" s="242">
        <v>4</v>
      </c>
    </row>
    <row r="2149" spans="2:39">
      <c r="B2149" s="180" t="s">
        <v>8156</v>
      </c>
      <c r="C2149" s="181" t="s">
        <v>8157</v>
      </c>
      <c r="D2149" s="182" t="s">
        <v>46</v>
      </c>
      <c r="E2149" s="183" t="s">
        <v>46</v>
      </c>
      <c r="F2149" s="183" t="s">
        <v>46</v>
      </c>
      <c r="G2149" s="183" t="s">
        <v>46</v>
      </c>
      <c r="H2149" s="183" t="s">
        <v>46</v>
      </c>
      <c r="I2149" s="184" t="s">
        <v>46</v>
      </c>
      <c r="J2149" s="183" t="s">
        <v>46</v>
      </c>
      <c r="K2149" s="182" t="s">
        <v>46</v>
      </c>
      <c r="L2149" s="182" t="s">
        <v>46</v>
      </c>
      <c r="M2149" s="185">
        <v>0</v>
      </c>
      <c r="N2149" s="186" t="s">
        <v>46</v>
      </c>
      <c r="O2149" s="182" t="s">
        <v>46</v>
      </c>
      <c r="P2149" s="182" t="s">
        <v>46</v>
      </c>
      <c r="Q2149" s="185">
        <v>0</v>
      </c>
      <c r="R2149" s="186">
        <v>0</v>
      </c>
      <c r="S2149" s="187" t="s">
        <v>46</v>
      </c>
      <c r="T2149" s="36"/>
      <c r="U2149" s="35"/>
      <c r="V2149" s="188" t="s">
        <v>46</v>
      </c>
      <c r="W2149" s="36">
        <v>0</v>
      </c>
      <c r="X2149" s="35" t="s">
        <v>46</v>
      </c>
      <c r="Y2149" s="38">
        <v>0</v>
      </c>
      <c r="Z2149" s="35" t="s">
        <v>46</v>
      </c>
      <c r="AA2149" s="38">
        <v>0</v>
      </c>
      <c r="AB2149" s="39" t="s">
        <v>46</v>
      </c>
      <c r="AC2149" s="34" t="s">
        <v>46</v>
      </c>
      <c r="AD2149" s="34" t="s">
        <v>46</v>
      </c>
      <c r="AE2149" s="35"/>
      <c r="AF2149" s="35"/>
      <c r="AG2149" s="35"/>
      <c r="AH2149" s="35"/>
      <c r="AI2149" s="35" t="s">
        <v>7969</v>
      </c>
      <c r="AJ2149" s="35" t="s">
        <v>8158</v>
      </c>
      <c r="AK2149" s="35" t="s">
        <v>46</v>
      </c>
      <c r="AL2149" s="35" t="s">
        <v>46</v>
      </c>
      <c r="AM2149" s="40">
        <v>2</v>
      </c>
    </row>
    <row r="2150" spans="2:39">
      <c r="B2150" s="189" t="s">
        <v>8159</v>
      </c>
      <c r="C2150" s="190" t="s">
        <v>8157</v>
      </c>
      <c r="D2150" s="191" t="s">
        <v>46</v>
      </c>
      <c r="E2150" s="192" t="s">
        <v>46</v>
      </c>
      <c r="F2150" s="192" t="s">
        <v>46</v>
      </c>
      <c r="G2150" s="192" t="s">
        <v>46</v>
      </c>
      <c r="H2150" s="192" t="s">
        <v>46</v>
      </c>
      <c r="I2150" s="193" t="s">
        <v>46</v>
      </c>
      <c r="J2150" s="192" t="s">
        <v>46</v>
      </c>
      <c r="K2150" s="191" t="s">
        <v>46</v>
      </c>
      <c r="L2150" s="191" t="s">
        <v>46</v>
      </c>
      <c r="M2150" s="194">
        <v>0</v>
      </c>
      <c r="N2150" s="195" t="s">
        <v>46</v>
      </c>
      <c r="O2150" s="191" t="s">
        <v>46</v>
      </c>
      <c r="P2150" s="191" t="s">
        <v>46</v>
      </c>
      <c r="Q2150" s="194">
        <v>0</v>
      </c>
      <c r="R2150" s="195">
        <v>0</v>
      </c>
      <c r="S2150" s="196" t="s">
        <v>46</v>
      </c>
      <c r="T2150" s="44"/>
      <c r="U2150" s="43"/>
      <c r="V2150" s="197" t="s">
        <v>46</v>
      </c>
      <c r="W2150" s="44">
        <v>0</v>
      </c>
      <c r="X2150" s="43" t="s">
        <v>46</v>
      </c>
      <c r="Y2150" s="46">
        <v>0</v>
      </c>
      <c r="Z2150" s="43" t="s">
        <v>46</v>
      </c>
      <c r="AA2150" s="46">
        <v>0</v>
      </c>
      <c r="AB2150" s="47" t="s">
        <v>46</v>
      </c>
      <c r="AC2150" s="42" t="s">
        <v>46</v>
      </c>
      <c r="AD2150" s="42" t="s">
        <v>46</v>
      </c>
      <c r="AE2150" s="43"/>
      <c r="AF2150" s="43"/>
      <c r="AG2150" s="43"/>
      <c r="AH2150" s="43"/>
      <c r="AI2150" s="43" t="s">
        <v>7969</v>
      </c>
      <c r="AJ2150" s="43" t="s">
        <v>8158</v>
      </c>
      <c r="AK2150" s="43" t="s">
        <v>94</v>
      </c>
      <c r="AL2150" s="43" t="s">
        <v>46</v>
      </c>
      <c r="AM2150" s="48">
        <v>3</v>
      </c>
    </row>
    <row r="2151" spans="2:39">
      <c r="B2151" s="228" t="s">
        <v>8160</v>
      </c>
      <c r="C2151" s="229" t="s">
        <v>8161</v>
      </c>
      <c r="D2151" s="230" t="s">
        <v>46</v>
      </c>
      <c r="E2151" s="231" t="s">
        <v>38</v>
      </c>
      <c r="F2151" s="231" t="s">
        <v>97</v>
      </c>
      <c r="G2151" s="231" t="s">
        <v>35</v>
      </c>
      <c r="H2151" s="231" t="s">
        <v>7652</v>
      </c>
      <c r="I2151" s="232" t="s">
        <v>98</v>
      </c>
      <c r="J2151" s="231" t="s">
        <v>2913</v>
      </c>
      <c r="K2151" s="230" t="s">
        <v>128</v>
      </c>
      <c r="L2151" s="230" t="s">
        <v>1578</v>
      </c>
      <c r="M2151" s="233">
        <v>6117187.5</v>
      </c>
      <c r="N2151" s="234" t="s">
        <v>8271</v>
      </c>
      <c r="O2151" s="230" t="s">
        <v>1579</v>
      </c>
      <c r="P2151" s="230" t="s">
        <v>46</v>
      </c>
      <c r="Q2151" s="233">
        <v>0</v>
      </c>
      <c r="R2151" s="234">
        <v>0</v>
      </c>
      <c r="S2151" s="235" t="s">
        <v>46</v>
      </c>
      <c r="T2151" s="236"/>
      <c r="U2151" s="237"/>
      <c r="V2151" s="238" t="s">
        <v>104</v>
      </c>
      <c r="W2151" s="236">
        <v>0</v>
      </c>
      <c r="X2151" s="237" t="s">
        <v>46</v>
      </c>
      <c r="Y2151" s="239">
        <v>0</v>
      </c>
      <c r="Z2151" s="237" t="s">
        <v>46</v>
      </c>
      <c r="AA2151" s="239">
        <v>0</v>
      </c>
      <c r="AB2151" s="240" t="s">
        <v>46</v>
      </c>
      <c r="AC2151" s="241" t="s">
        <v>46</v>
      </c>
      <c r="AD2151" s="241" t="s">
        <v>46</v>
      </c>
      <c r="AE2151" s="237"/>
      <c r="AF2151" s="237"/>
      <c r="AG2151" s="237"/>
      <c r="AH2151" s="237"/>
      <c r="AI2151" s="237" t="s">
        <v>7969</v>
      </c>
      <c r="AJ2151" s="237" t="s">
        <v>8158</v>
      </c>
      <c r="AK2151" s="237" t="s">
        <v>94</v>
      </c>
      <c r="AL2151" s="237" t="s">
        <v>620</v>
      </c>
      <c r="AM2151" s="242">
        <v>4</v>
      </c>
    </row>
    <row r="2152" spans="2:39">
      <c r="B2152" s="228" t="s">
        <v>8162</v>
      </c>
      <c r="C2152" s="229" t="s">
        <v>8163</v>
      </c>
      <c r="D2152" s="230" t="s">
        <v>46</v>
      </c>
      <c r="E2152" s="231" t="s">
        <v>38</v>
      </c>
      <c r="F2152" s="231" t="s">
        <v>97</v>
      </c>
      <c r="G2152" s="231" t="s">
        <v>35</v>
      </c>
      <c r="H2152" s="231" t="s">
        <v>7652</v>
      </c>
      <c r="I2152" s="232" t="s">
        <v>98</v>
      </c>
      <c r="J2152" s="231" t="s">
        <v>2913</v>
      </c>
      <c r="K2152" s="230" t="s">
        <v>128</v>
      </c>
      <c r="L2152" s="230" t="s">
        <v>1578</v>
      </c>
      <c r="M2152" s="233">
        <v>40633389.141545191</v>
      </c>
      <c r="N2152" s="234" t="s">
        <v>8271</v>
      </c>
      <c r="O2152" s="230" t="s">
        <v>1579</v>
      </c>
      <c r="P2152" s="230" t="s">
        <v>46</v>
      </c>
      <c r="Q2152" s="233">
        <v>0</v>
      </c>
      <c r="R2152" s="234">
        <v>0</v>
      </c>
      <c r="S2152" s="235" t="s">
        <v>46</v>
      </c>
      <c r="T2152" s="236"/>
      <c r="U2152" s="237"/>
      <c r="V2152" s="238" t="s">
        <v>104</v>
      </c>
      <c r="W2152" s="236">
        <v>0</v>
      </c>
      <c r="X2152" s="237" t="s">
        <v>46</v>
      </c>
      <c r="Y2152" s="239">
        <v>0</v>
      </c>
      <c r="Z2152" s="237" t="s">
        <v>46</v>
      </c>
      <c r="AA2152" s="239">
        <v>0</v>
      </c>
      <c r="AB2152" s="240" t="s">
        <v>46</v>
      </c>
      <c r="AC2152" s="241" t="s">
        <v>46</v>
      </c>
      <c r="AD2152" s="241" t="s">
        <v>46</v>
      </c>
      <c r="AE2152" s="237"/>
      <c r="AF2152" s="237"/>
      <c r="AG2152" s="237"/>
      <c r="AH2152" s="237"/>
      <c r="AI2152" s="237" t="s">
        <v>7969</v>
      </c>
      <c r="AJ2152" s="237" t="s">
        <v>8158</v>
      </c>
      <c r="AK2152" s="237" t="s">
        <v>94</v>
      </c>
      <c r="AL2152" s="237" t="s">
        <v>623</v>
      </c>
      <c r="AM2152" s="242">
        <v>4</v>
      </c>
    </row>
    <row r="2153" spans="2:39">
      <c r="B2153" s="228" t="s">
        <v>8164</v>
      </c>
      <c r="C2153" s="229" t="s">
        <v>8165</v>
      </c>
      <c r="D2153" s="230" t="s">
        <v>46</v>
      </c>
      <c r="E2153" s="231" t="s">
        <v>38</v>
      </c>
      <c r="F2153" s="231" t="s">
        <v>97</v>
      </c>
      <c r="G2153" s="231" t="s">
        <v>35</v>
      </c>
      <c r="H2153" s="231" t="s">
        <v>7652</v>
      </c>
      <c r="I2153" s="232" t="s">
        <v>98</v>
      </c>
      <c r="J2153" s="231" t="s">
        <v>2913</v>
      </c>
      <c r="K2153" s="230" t="s">
        <v>128</v>
      </c>
      <c r="L2153" s="230" t="s">
        <v>1578</v>
      </c>
      <c r="M2153" s="233">
        <v>3162812.5</v>
      </c>
      <c r="N2153" s="234" t="s">
        <v>8271</v>
      </c>
      <c r="O2153" s="230" t="s">
        <v>1579</v>
      </c>
      <c r="P2153" s="230" t="s">
        <v>46</v>
      </c>
      <c r="Q2153" s="233">
        <v>0</v>
      </c>
      <c r="R2153" s="234">
        <v>0</v>
      </c>
      <c r="S2153" s="235" t="s">
        <v>46</v>
      </c>
      <c r="T2153" s="236"/>
      <c r="U2153" s="237"/>
      <c r="V2153" s="238" t="s">
        <v>104</v>
      </c>
      <c r="W2153" s="236">
        <v>0</v>
      </c>
      <c r="X2153" s="237" t="s">
        <v>46</v>
      </c>
      <c r="Y2153" s="239">
        <v>0</v>
      </c>
      <c r="Z2153" s="237" t="s">
        <v>46</v>
      </c>
      <c r="AA2153" s="239">
        <v>0</v>
      </c>
      <c r="AB2153" s="240" t="s">
        <v>46</v>
      </c>
      <c r="AC2153" s="241" t="s">
        <v>46</v>
      </c>
      <c r="AD2153" s="241" t="s">
        <v>46</v>
      </c>
      <c r="AE2153" s="237"/>
      <c r="AF2153" s="237"/>
      <c r="AG2153" s="237"/>
      <c r="AH2153" s="237"/>
      <c r="AI2153" s="237" t="s">
        <v>7969</v>
      </c>
      <c r="AJ2153" s="237" t="s">
        <v>8158</v>
      </c>
      <c r="AK2153" s="237" t="s">
        <v>94</v>
      </c>
      <c r="AL2153" s="237" t="s">
        <v>626</v>
      </c>
      <c r="AM2153" s="242">
        <v>4</v>
      </c>
    </row>
    <row r="2154" spans="2:39">
      <c r="B2154" s="228" t="s">
        <v>8166</v>
      </c>
      <c r="C2154" s="229" t="s">
        <v>8167</v>
      </c>
      <c r="D2154" s="230" t="s">
        <v>46</v>
      </c>
      <c r="E2154" s="231" t="s">
        <v>38</v>
      </c>
      <c r="F2154" s="231" t="s">
        <v>97</v>
      </c>
      <c r="G2154" s="231" t="s">
        <v>35</v>
      </c>
      <c r="H2154" s="231" t="s">
        <v>7652</v>
      </c>
      <c r="I2154" s="232" t="s">
        <v>98</v>
      </c>
      <c r="J2154" s="231" t="s">
        <v>2913</v>
      </c>
      <c r="K2154" s="230" t="s">
        <v>128</v>
      </c>
      <c r="L2154" s="230" t="s">
        <v>1578</v>
      </c>
      <c r="M2154" s="233">
        <v>2994264</v>
      </c>
      <c r="N2154" s="234" t="s">
        <v>8271</v>
      </c>
      <c r="O2154" s="230" t="s">
        <v>1579</v>
      </c>
      <c r="P2154" s="230" t="s">
        <v>46</v>
      </c>
      <c r="Q2154" s="233">
        <v>0</v>
      </c>
      <c r="R2154" s="234">
        <v>0</v>
      </c>
      <c r="S2154" s="235" t="s">
        <v>46</v>
      </c>
      <c r="T2154" s="236"/>
      <c r="U2154" s="237"/>
      <c r="V2154" s="238" t="s">
        <v>104</v>
      </c>
      <c r="W2154" s="236">
        <v>0</v>
      </c>
      <c r="X2154" s="237" t="s">
        <v>46</v>
      </c>
      <c r="Y2154" s="239">
        <v>0</v>
      </c>
      <c r="Z2154" s="237" t="s">
        <v>46</v>
      </c>
      <c r="AA2154" s="239">
        <v>0</v>
      </c>
      <c r="AB2154" s="240" t="s">
        <v>46</v>
      </c>
      <c r="AC2154" s="241" t="s">
        <v>46</v>
      </c>
      <c r="AD2154" s="241" t="s">
        <v>46</v>
      </c>
      <c r="AE2154" s="237"/>
      <c r="AF2154" s="237"/>
      <c r="AG2154" s="237"/>
      <c r="AH2154" s="237"/>
      <c r="AI2154" s="237" t="s">
        <v>7969</v>
      </c>
      <c r="AJ2154" s="237" t="s">
        <v>8158</v>
      </c>
      <c r="AK2154" s="237" t="s">
        <v>94</v>
      </c>
      <c r="AL2154" s="237" t="s">
        <v>629</v>
      </c>
      <c r="AM2154" s="242">
        <v>4</v>
      </c>
    </row>
    <row r="2155" spans="2:39">
      <c r="B2155" s="228" t="s">
        <v>8168</v>
      </c>
      <c r="C2155" s="229" t="s">
        <v>7616</v>
      </c>
      <c r="D2155" s="230" t="s">
        <v>46</v>
      </c>
      <c r="E2155" s="231" t="s">
        <v>38</v>
      </c>
      <c r="F2155" s="231" t="s">
        <v>97</v>
      </c>
      <c r="G2155" s="231" t="s">
        <v>35</v>
      </c>
      <c r="H2155" s="231" t="s">
        <v>7652</v>
      </c>
      <c r="I2155" s="232" t="s">
        <v>98</v>
      </c>
      <c r="J2155" s="231" t="s">
        <v>2913</v>
      </c>
      <c r="K2155" s="230" t="s">
        <v>128</v>
      </c>
      <c r="L2155" s="230" t="s">
        <v>1578</v>
      </c>
      <c r="M2155" s="233">
        <v>3000000</v>
      </c>
      <c r="N2155" s="234" t="s">
        <v>8271</v>
      </c>
      <c r="O2155" s="230" t="s">
        <v>1579</v>
      </c>
      <c r="P2155" s="230" t="s">
        <v>46</v>
      </c>
      <c r="Q2155" s="233">
        <v>0</v>
      </c>
      <c r="R2155" s="234">
        <v>0</v>
      </c>
      <c r="S2155" s="235" t="s">
        <v>46</v>
      </c>
      <c r="T2155" s="236"/>
      <c r="U2155" s="237"/>
      <c r="V2155" s="238" t="s">
        <v>104</v>
      </c>
      <c r="W2155" s="236">
        <v>0</v>
      </c>
      <c r="X2155" s="237" t="s">
        <v>46</v>
      </c>
      <c r="Y2155" s="239">
        <v>0</v>
      </c>
      <c r="Z2155" s="237" t="s">
        <v>46</v>
      </c>
      <c r="AA2155" s="239">
        <v>0</v>
      </c>
      <c r="AB2155" s="240" t="s">
        <v>46</v>
      </c>
      <c r="AC2155" s="241" t="s">
        <v>46</v>
      </c>
      <c r="AD2155" s="241" t="s">
        <v>46</v>
      </c>
      <c r="AE2155" s="237"/>
      <c r="AF2155" s="237"/>
      <c r="AG2155" s="237"/>
      <c r="AH2155" s="237"/>
      <c r="AI2155" s="237" t="s">
        <v>7969</v>
      </c>
      <c r="AJ2155" s="237" t="s">
        <v>8158</v>
      </c>
      <c r="AK2155" s="237" t="s">
        <v>94</v>
      </c>
      <c r="AL2155" s="237" t="s">
        <v>632</v>
      </c>
      <c r="AM2155" s="242">
        <v>4</v>
      </c>
    </row>
    <row r="2156" spans="2:39">
      <c r="B2156" s="228" t="s">
        <v>8472</v>
      </c>
      <c r="C2156" s="229" t="s">
        <v>8473</v>
      </c>
      <c r="D2156" s="230" t="s">
        <v>46</v>
      </c>
      <c r="E2156" s="231" t="s">
        <v>46</v>
      </c>
      <c r="F2156" s="231" t="s">
        <v>46</v>
      </c>
      <c r="G2156" s="231" t="s">
        <v>46</v>
      </c>
      <c r="H2156" s="231" t="s">
        <v>46</v>
      </c>
      <c r="I2156" s="232" t="s">
        <v>46</v>
      </c>
      <c r="J2156" s="231" t="s">
        <v>46</v>
      </c>
      <c r="K2156" s="230" t="s">
        <v>46</v>
      </c>
      <c r="L2156" s="230" t="s">
        <v>46</v>
      </c>
      <c r="M2156" s="233">
        <v>0</v>
      </c>
      <c r="N2156" s="234" t="s">
        <v>46</v>
      </c>
      <c r="O2156" s="230" t="s">
        <v>46</v>
      </c>
      <c r="P2156" s="230" t="s">
        <v>46</v>
      </c>
      <c r="Q2156" s="233">
        <v>0</v>
      </c>
      <c r="R2156" s="234">
        <v>0</v>
      </c>
      <c r="S2156" s="235" t="s">
        <v>46</v>
      </c>
      <c r="T2156" s="236"/>
      <c r="U2156" s="237"/>
      <c r="V2156" s="238" t="s">
        <v>46</v>
      </c>
      <c r="W2156" s="236">
        <v>0</v>
      </c>
      <c r="X2156" s="237" t="s">
        <v>46</v>
      </c>
      <c r="Y2156" s="239">
        <v>0</v>
      </c>
      <c r="Z2156" s="237" t="s">
        <v>46</v>
      </c>
      <c r="AA2156" s="239">
        <v>0</v>
      </c>
      <c r="AB2156" s="240" t="s">
        <v>46</v>
      </c>
      <c r="AC2156" s="241" t="s">
        <v>46</v>
      </c>
      <c r="AD2156" s="241" t="s">
        <v>46</v>
      </c>
      <c r="AE2156" s="237"/>
      <c r="AF2156" s="237"/>
      <c r="AG2156" s="237"/>
      <c r="AH2156" s="237"/>
      <c r="AI2156" s="237" t="s">
        <v>7969</v>
      </c>
      <c r="AJ2156" s="237" t="s">
        <v>8158</v>
      </c>
      <c r="AK2156" s="237" t="s">
        <v>94</v>
      </c>
      <c r="AL2156" s="237" t="s">
        <v>650</v>
      </c>
      <c r="AM2156" s="242">
        <v>4</v>
      </c>
    </row>
    <row r="2157" spans="2:39">
      <c r="B2157" s="228" t="s">
        <v>8169</v>
      </c>
      <c r="C2157" s="229" t="s">
        <v>8170</v>
      </c>
      <c r="D2157" s="230" t="s">
        <v>46</v>
      </c>
      <c r="E2157" s="231" t="s">
        <v>38</v>
      </c>
      <c r="F2157" s="231" t="s">
        <v>97</v>
      </c>
      <c r="G2157" s="231" t="s">
        <v>35</v>
      </c>
      <c r="H2157" s="231" t="s">
        <v>7652</v>
      </c>
      <c r="I2157" s="232" t="s">
        <v>98</v>
      </c>
      <c r="J2157" s="231" t="s">
        <v>2913</v>
      </c>
      <c r="K2157" s="230" t="s">
        <v>128</v>
      </c>
      <c r="L2157" s="230" t="s">
        <v>1578</v>
      </c>
      <c r="M2157" s="233">
        <v>10263084</v>
      </c>
      <c r="N2157" s="234" t="s">
        <v>8271</v>
      </c>
      <c r="O2157" s="230" t="s">
        <v>1579</v>
      </c>
      <c r="P2157" s="230" t="s">
        <v>46</v>
      </c>
      <c r="Q2157" s="233">
        <v>0</v>
      </c>
      <c r="R2157" s="234">
        <v>0</v>
      </c>
      <c r="S2157" s="235" t="s">
        <v>46</v>
      </c>
      <c r="T2157" s="236"/>
      <c r="U2157" s="237"/>
      <c r="V2157" s="238" t="s">
        <v>104</v>
      </c>
      <c r="W2157" s="236">
        <v>0</v>
      </c>
      <c r="X2157" s="237" t="s">
        <v>46</v>
      </c>
      <c r="Y2157" s="239">
        <v>0</v>
      </c>
      <c r="Z2157" s="237" t="s">
        <v>46</v>
      </c>
      <c r="AA2157" s="239">
        <v>0</v>
      </c>
      <c r="AB2157" s="240" t="s">
        <v>46</v>
      </c>
      <c r="AC2157" s="241" t="s">
        <v>46</v>
      </c>
      <c r="AD2157" s="241" t="s">
        <v>46</v>
      </c>
      <c r="AE2157" s="237"/>
      <c r="AF2157" s="237"/>
      <c r="AG2157" s="237"/>
      <c r="AH2157" s="237"/>
      <c r="AI2157" s="237" t="s">
        <v>7969</v>
      </c>
      <c r="AJ2157" s="237" t="s">
        <v>8158</v>
      </c>
      <c r="AK2157" s="237" t="s">
        <v>94</v>
      </c>
      <c r="AL2157" s="237" t="s">
        <v>770</v>
      </c>
      <c r="AM2157" s="242">
        <v>4</v>
      </c>
    </row>
    <row r="2158" spans="2:39">
      <c r="B2158" s="189" t="s">
        <v>8171</v>
      </c>
      <c r="C2158" s="190" t="s">
        <v>8172</v>
      </c>
      <c r="D2158" s="191" t="s">
        <v>46</v>
      </c>
      <c r="E2158" s="192" t="s">
        <v>46</v>
      </c>
      <c r="F2158" s="192" t="s">
        <v>46</v>
      </c>
      <c r="G2158" s="192" t="s">
        <v>46</v>
      </c>
      <c r="H2158" s="192" t="s">
        <v>46</v>
      </c>
      <c r="I2158" s="193" t="s">
        <v>46</v>
      </c>
      <c r="J2158" s="192" t="s">
        <v>46</v>
      </c>
      <c r="K2158" s="191" t="s">
        <v>46</v>
      </c>
      <c r="L2158" s="191" t="s">
        <v>46</v>
      </c>
      <c r="M2158" s="194">
        <v>0</v>
      </c>
      <c r="N2158" s="195" t="s">
        <v>46</v>
      </c>
      <c r="O2158" s="191" t="s">
        <v>46</v>
      </c>
      <c r="P2158" s="191" t="s">
        <v>46</v>
      </c>
      <c r="Q2158" s="194">
        <v>0</v>
      </c>
      <c r="R2158" s="195">
        <v>0</v>
      </c>
      <c r="S2158" s="196" t="s">
        <v>46</v>
      </c>
      <c r="T2158" s="44"/>
      <c r="U2158" s="43"/>
      <c r="V2158" s="197" t="s">
        <v>46</v>
      </c>
      <c r="W2158" s="44">
        <v>0</v>
      </c>
      <c r="X2158" s="43" t="s">
        <v>46</v>
      </c>
      <c r="Y2158" s="46">
        <v>0</v>
      </c>
      <c r="Z2158" s="43" t="s">
        <v>46</v>
      </c>
      <c r="AA2158" s="46">
        <v>0</v>
      </c>
      <c r="AB2158" s="47" t="s">
        <v>46</v>
      </c>
      <c r="AC2158" s="42" t="s">
        <v>46</v>
      </c>
      <c r="AD2158" s="42" t="s">
        <v>46</v>
      </c>
      <c r="AE2158" s="43"/>
      <c r="AF2158" s="43"/>
      <c r="AG2158" s="43"/>
      <c r="AH2158" s="43"/>
      <c r="AI2158" s="43" t="s">
        <v>7969</v>
      </c>
      <c r="AJ2158" s="43" t="s">
        <v>8158</v>
      </c>
      <c r="AK2158" s="43" t="s">
        <v>96</v>
      </c>
      <c r="AL2158" s="43" t="s">
        <v>46</v>
      </c>
      <c r="AM2158" s="48">
        <v>3</v>
      </c>
    </row>
    <row r="2159" spans="2:39">
      <c r="B2159" s="228" t="s">
        <v>8173</v>
      </c>
      <c r="C2159" s="229" t="s">
        <v>8474</v>
      </c>
      <c r="D2159" s="230" t="s">
        <v>46</v>
      </c>
      <c r="E2159" s="231" t="s">
        <v>38</v>
      </c>
      <c r="F2159" s="231" t="s">
        <v>97</v>
      </c>
      <c r="G2159" s="231" t="s">
        <v>35</v>
      </c>
      <c r="H2159" s="231" t="s">
        <v>7652</v>
      </c>
      <c r="I2159" s="232" t="s">
        <v>98</v>
      </c>
      <c r="J2159" s="231" t="s">
        <v>2913</v>
      </c>
      <c r="K2159" s="230" t="s">
        <v>128</v>
      </c>
      <c r="L2159" s="230" t="s">
        <v>1578</v>
      </c>
      <c r="M2159" s="233">
        <v>4263127.2</v>
      </c>
      <c r="N2159" s="234" t="s">
        <v>8271</v>
      </c>
      <c r="O2159" s="230" t="s">
        <v>1579</v>
      </c>
      <c r="P2159" s="230" t="s">
        <v>46</v>
      </c>
      <c r="Q2159" s="233">
        <v>0</v>
      </c>
      <c r="R2159" s="234">
        <v>0</v>
      </c>
      <c r="S2159" s="235" t="s">
        <v>46</v>
      </c>
      <c r="T2159" s="236"/>
      <c r="U2159" s="237"/>
      <c r="V2159" s="238" t="s">
        <v>104</v>
      </c>
      <c r="W2159" s="236">
        <v>0</v>
      </c>
      <c r="X2159" s="237" t="s">
        <v>46</v>
      </c>
      <c r="Y2159" s="239">
        <v>0</v>
      </c>
      <c r="Z2159" s="237" t="s">
        <v>46</v>
      </c>
      <c r="AA2159" s="239">
        <v>0</v>
      </c>
      <c r="AB2159" s="240" t="s">
        <v>46</v>
      </c>
      <c r="AC2159" s="241" t="s">
        <v>46</v>
      </c>
      <c r="AD2159" s="241" t="s">
        <v>46</v>
      </c>
      <c r="AE2159" s="237"/>
      <c r="AF2159" s="237"/>
      <c r="AG2159" s="237"/>
      <c r="AH2159" s="237"/>
      <c r="AI2159" s="237" t="s">
        <v>7969</v>
      </c>
      <c r="AJ2159" s="237" t="s">
        <v>8158</v>
      </c>
      <c r="AK2159" s="237" t="s">
        <v>96</v>
      </c>
      <c r="AL2159" s="237" t="s">
        <v>35</v>
      </c>
      <c r="AM2159" s="242">
        <v>4</v>
      </c>
    </row>
    <row r="2160" spans="2:39">
      <c r="B2160" s="228" t="s">
        <v>8475</v>
      </c>
      <c r="C2160" s="229" t="s">
        <v>8476</v>
      </c>
      <c r="D2160" s="230" t="s">
        <v>46</v>
      </c>
      <c r="E2160" s="231" t="s">
        <v>46</v>
      </c>
      <c r="F2160" s="231" t="s">
        <v>46</v>
      </c>
      <c r="G2160" s="231" t="s">
        <v>46</v>
      </c>
      <c r="H2160" s="231" t="s">
        <v>46</v>
      </c>
      <c r="I2160" s="232" t="s">
        <v>46</v>
      </c>
      <c r="J2160" s="231" t="s">
        <v>46</v>
      </c>
      <c r="K2160" s="230" t="s">
        <v>46</v>
      </c>
      <c r="L2160" s="230" t="s">
        <v>46</v>
      </c>
      <c r="M2160" s="233">
        <v>0</v>
      </c>
      <c r="N2160" s="234" t="s">
        <v>46</v>
      </c>
      <c r="O2160" s="230" t="s">
        <v>46</v>
      </c>
      <c r="P2160" s="230" t="s">
        <v>46</v>
      </c>
      <c r="Q2160" s="233">
        <v>0</v>
      </c>
      <c r="R2160" s="234">
        <v>0</v>
      </c>
      <c r="S2160" s="235" t="s">
        <v>46</v>
      </c>
      <c r="T2160" s="236"/>
      <c r="U2160" s="237"/>
      <c r="V2160" s="238" t="s">
        <v>46</v>
      </c>
      <c r="W2160" s="236">
        <v>0</v>
      </c>
      <c r="X2160" s="237" t="s">
        <v>46</v>
      </c>
      <c r="Y2160" s="239">
        <v>0</v>
      </c>
      <c r="Z2160" s="237" t="s">
        <v>46</v>
      </c>
      <c r="AA2160" s="239">
        <v>0</v>
      </c>
      <c r="AB2160" s="240" t="s">
        <v>46</v>
      </c>
      <c r="AC2160" s="241" t="s">
        <v>46</v>
      </c>
      <c r="AD2160" s="241" t="s">
        <v>46</v>
      </c>
      <c r="AE2160" s="237"/>
      <c r="AF2160" s="237"/>
      <c r="AG2160" s="237"/>
      <c r="AH2160" s="237"/>
      <c r="AI2160" s="237" t="s">
        <v>7969</v>
      </c>
      <c r="AJ2160" s="237" t="s">
        <v>8158</v>
      </c>
      <c r="AK2160" s="237" t="s">
        <v>96</v>
      </c>
      <c r="AL2160" s="237" t="s">
        <v>195</v>
      </c>
      <c r="AM2160" s="242">
        <v>4</v>
      </c>
    </row>
    <row r="2161" spans="2:39">
      <c r="B2161" s="189" t="s">
        <v>8174</v>
      </c>
      <c r="C2161" s="190" t="s">
        <v>8175</v>
      </c>
      <c r="D2161" s="191" t="s">
        <v>46</v>
      </c>
      <c r="E2161" s="192" t="s">
        <v>46</v>
      </c>
      <c r="F2161" s="192" t="s">
        <v>46</v>
      </c>
      <c r="G2161" s="192" t="s">
        <v>46</v>
      </c>
      <c r="H2161" s="192" t="s">
        <v>46</v>
      </c>
      <c r="I2161" s="193" t="s">
        <v>46</v>
      </c>
      <c r="J2161" s="192" t="s">
        <v>46</v>
      </c>
      <c r="K2161" s="191" t="s">
        <v>46</v>
      </c>
      <c r="L2161" s="191" t="s">
        <v>46</v>
      </c>
      <c r="M2161" s="194">
        <v>0</v>
      </c>
      <c r="N2161" s="195" t="s">
        <v>46</v>
      </c>
      <c r="O2161" s="191" t="s">
        <v>46</v>
      </c>
      <c r="P2161" s="191" t="s">
        <v>46</v>
      </c>
      <c r="Q2161" s="194">
        <v>0</v>
      </c>
      <c r="R2161" s="195">
        <v>0</v>
      </c>
      <c r="S2161" s="196" t="s">
        <v>46</v>
      </c>
      <c r="T2161" s="44"/>
      <c r="U2161" s="43"/>
      <c r="V2161" s="197" t="s">
        <v>46</v>
      </c>
      <c r="W2161" s="44">
        <v>0</v>
      </c>
      <c r="X2161" s="43" t="s">
        <v>46</v>
      </c>
      <c r="Y2161" s="46">
        <v>0</v>
      </c>
      <c r="Z2161" s="43" t="s">
        <v>46</v>
      </c>
      <c r="AA2161" s="46">
        <v>0</v>
      </c>
      <c r="AB2161" s="47" t="s">
        <v>46</v>
      </c>
      <c r="AC2161" s="42" t="s">
        <v>46</v>
      </c>
      <c r="AD2161" s="42" t="s">
        <v>46</v>
      </c>
      <c r="AE2161" s="43"/>
      <c r="AF2161" s="43"/>
      <c r="AG2161" s="43"/>
      <c r="AH2161" s="43"/>
      <c r="AI2161" s="43" t="s">
        <v>7969</v>
      </c>
      <c r="AJ2161" s="43" t="s">
        <v>8158</v>
      </c>
      <c r="AK2161" s="43" t="s">
        <v>118</v>
      </c>
      <c r="AL2161" s="43" t="s">
        <v>46</v>
      </c>
      <c r="AM2161" s="48">
        <v>3</v>
      </c>
    </row>
    <row r="2162" spans="2:39">
      <c r="B2162" s="228" t="s">
        <v>8176</v>
      </c>
      <c r="C2162" s="229" t="s">
        <v>8175</v>
      </c>
      <c r="D2162" s="230" t="s">
        <v>46</v>
      </c>
      <c r="E2162" s="231" t="s">
        <v>38</v>
      </c>
      <c r="F2162" s="231" t="s">
        <v>97</v>
      </c>
      <c r="G2162" s="231" t="s">
        <v>35</v>
      </c>
      <c r="H2162" s="231" t="s">
        <v>7652</v>
      </c>
      <c r="I2162" s="232" t="s">
        <v>98</v>
      </c>
      <c r="J2162" s="231" t="s">
        <v>2913</v>
      </c>
      <c r="K2162" s="230" t="s">
        <v>128</v>
      </c>
      <c r="L2162" s="230" t="s">
        <v>1578</v>
      </c>
      <c r="M2162" s="233">
        <v>141520000</v>
      </c>
      <c r="N2162" s="234" t="s">
        <v>8271</v>
      </c>
      <c r="O2162" s="230" t="s">
        <v>1579</v>
      </c>
      <c r="P2162" s="230" t="s">
        <v>46</v>
      </c>
      <c r="Q2162" s="233">
        <v>0</v>
      </c>
      <c r="R2162" s="234">
        <v>0</v>
      </c>
      <c r="S2162" s="235" t="s">
        <v>46</v>
      </c>
      <c r="T2162" s="236"/>
      <c r="U2162" s="237"/>
      <c r="V2162" s="238" t="s">
        <v>104</v>
      </c>
      <c r="W2162" s="236">
        <v>0</v>
      </c>
      <c r="X2162" s="237" t="s">
        <v>46</v>
      </c>
      <c r="Y2162" s="239">
        <v>0</v>
      </c>
      <c r="Z2162" s="237" t="s">
        <v>46</v>
      </c>
      <c r="AA2162" s="239">
        <v>0</v>
      </c>
      <c r="AB2162" s="240" t="s">
        <v>46</v>
      </c>
      <c r="AC2162" s="241" t="s">
        <v>46</v>
      </c>
      <c r="AD2162" s="241" t="s">
        <v>46</v>
      </c>
      <c r="AE2162" s="237"/>
      <c r="AF2162" s="237"/>
      <c r="AG2162" s="237"/>
      <c r="AH2162" s="237"/>
      <c r="AI2162" s="237" t="s">
        <v>7969</v>
      </c>
      <c r="AJ2162" s="237" t="s">
        <v>8158</v>
      </c>
      <c r="AK2162" s="237" t="s">
        <v>118</v>
      </c>
      <c r="AL2162" s="237" t="s">
        <v>35</v>
      </c>
      <c r="AM2162" s="242">
        <v>4</v>
      </c>
    </row>
    <row r="2163" spans="2:39">
      <c r="B2163" s="189" t="s">
        <v>8177</v>
      </c>
      <c r="C2163" s="190" t="s">
        <v>8178</v>
      </c>
      <c r="D2163" s="191" t="s">
        <v>46</v>
      </c>
      <c r="E2163" s="192" t="s">
        <v>46</v>
      </c>
      <c r="F2163" s="192" t="s">
        <v>46</v>
      </c>
      <c r="G2163" s="192" t="s">
        <v>46</v>
      </c>
      <c r="H2163" s="192" t="s">
        <v>46</v>
      </c>
      <c r="I2163" s="193" t="s">
        <v>46</v>
      </c>
      <c r="J2163" s="192" t="s">
        <v>46</v>
      </c>
      <c r="K2163" s="191" t="s">
        <v>46</v>
      </c>
      <c r="L2163" s="191" t="s">
        <v>46</v>
      </c>
      <c r="M2163" s="194">
        <v>0</v>
      </c>
      <c r="N2163" s="195" t="s">
        <v>46</v>
      </c>
      <c r="O2163" s="191" t="s">
        <v>46</v>
      </c>
      <c r="P2163" s="191" t="s">
        <v>46</v>
      </c>
      <c r="Q2163" s="194">
        <v>0</v>
      </c>
      <c r="R2163" s="195">
        <v>0</v>
      </c>
      <c r="S2163" s="196" t="s">
        <v>46</v>
      </c>
      <c r="T2163" s="44"/>
      <c r="U2163" s="43"/>
      <c r="V2163" s="197" t="s">
        <v>46</v>
      </c>
      <c r="W2163" s="44">
        <v>0</v>
      </c>
      <c r="X2163" s="43" t="s">
        <v>46</v>
      </c>
      <c r="Y2163" s="46">
        <v>0</v>
      </c>
      <c r="Z2163" s="43" t="s">
        <v>46</v>
      </c>
      <c r="AA2163" s="46">
        <v>0</v>
      </c>
      <c r="AB2163" s="47" t="s">
        <v>46</v>
      </c>
      <c r="AC2163" s="42" t="s">
        <v>46</v>
      </c>
      <c r="AD2163" s="42" t="s">
        <v>46</v>
      </c>
      <c r="AE2163" s="43"/>
      <c r="AF2163" s="43"/>
      <c r="AG2163" s="43"/>
      <c r="AH2163" s="43"/>
      <c r="AI2163" s="43" t="s">
        <v>7969</v>
      </c>
      <c r="AJ2163" s="43" t="s">
        <v>8158</v>
      </c>
      <c r="AK2163" s="43" t="s">
        <v>175</v>
      </c>
      <c r="AL2163" s="43" t="s">
        <v>46</v>
      </c>
      <c r="AM2163" s="48">
        <v>3</v>
      </c>
    </row>
    <row r="2164" spans="2:39">
      <c r="B2164" s="228" t="s">
        <v>8179</v>
      </c>
      <c r="C2164" s="229" t="s">
        <v>8180</v>
      </c>
      <c r="D2164" s="230" t="s">
        <v>46</v>
      </c>
      <c r="E2164" s="231" t="s">
        <v>38</v>
      </c>
      <c r="F2164" s="231" t="s">
        <v>97</v>
      </c>
      <c r="G2164" s="231" t="s">
        <v>35</v>
      </c>
      <c r="H2164" s="231" t="s">
        <v>7652</v>
      </c>
      <c r="I2164" s="232" t="s">
        <v>98</v>
      </c>
      <c r="J2164" s="231" t="s">
        <v>2913</v>
      </c>
      <c r="K2164" s="230" t="s">
        <v>128</v>
      </c>
      <c r="L2164" s="230" t="s">
        <v>1578</v>
      </c>
      <c r="M2164" s="233">
        <v>13157800</v>
      </c>
      <c r="N2164" s="234" t="s">
        <v>8271</v>
      </c>
      <c r="O2164" s="230" t="s">
        <v>1579</v>
      </c>
      <c r="P2164" s="230" t="s">
        <v>46</v>
      </c>
      <c r="Q2164" s="233">
        <v>0</v>
      </c>
      <c r="R2164" s="234">
        <v>0</v>
      </c>
      <c r="S2164" s="235" t="s">
        <v>46</v>
      </c>
      <c r="T2164" s="236"/>
      <c r="U2164" s="237"/>
      <c r="V2164" s="238" t="s">
        <v>104</v>
      </c>
      <c r="W2164" s="236">
        <v>0</v>
      </c>
      <c r="X2164" s="237" t="s">
        <v>46</v>
      </c>
      <c r="Y2164" s="239">
        <v>0</v>
      </c>
      <c r="Z2164" s="237" t="s">
        <v>46</v>
      </c>
      <c r="AA2164" s="239">
        <v>0</v>
      </c>
      <c r="AB2164" s="240" t="s">
        <v>46</v>
      </c>
      <c r="AC2164" s="241" t="s">
        <v>46</v>
      </c>
      <c r="AD2164" s="241" t="s">
        <v>46</v>
      </c>
      <c r="AE2164" s="237"/>
      <c r="AF2164" s="237"/>
      <c r="AG2164" s="237"/>
      <c r="AH2164" s="237"/>
      <c r="AI2164" s="237" t="s">
        <v>7969</v>
      </c>
      <c r="AJ2164" s="237" t="s">
        <v>8158</v>
      </c>
      <c r="AK2164" s="237" t="s">
        <v>175</v>
      </c>
      <c r="AL2164" s="237" t="s">
        <v>35</v>
      </c>
      <c r="AM2164" s="242">
        <v>4</v>
      </c>
    </row>
    <row r="2165" spans="2:39">
      <c r="B2165" s="228" t="s">
        <v>8181</v>
      </c>
      <c r="C2165" s="229" t="s">
        <v>8182</v>
      </c>
      <c r="D2165" s="230" t="s">
        <v>46</v>
      </c>
      <c r="E2165" s="231" t="s">
        <v>38</v>
      </c>
      <c r="F2165" s="231" t="s">
        <v>97</v>
      </c>
      <c r="G2165" s="231" t="s">
        <v>35</v>
      </c>
      <c r="H2165" s="231" t="s">
        <v>7652</v>
      </c>
      <c r="I2165" s="232" t="s">
        <v>98</v>
      </c>
      <c r="J2165" s="231" t="s">
        <v>2913</v>
      </c>
      <c r="K2165" s="230" t="s">
        <v>128</v>
      </c>
      <c r="L2165" s="230" t="s">
        <v>1578</v>
      </c>
      <c r="M2165" s="233">
        <v>6578900</v>
      </c>
      <c r="N2165" s="234" t="s">
        <v>8271</v>
      </c>
      <c r="O2165" s="230" t="s">
        <v>1579</v>
      </c>
      <c r="P2165" s="230" t="s">
        <v>46</v>
      </c>
      <c r="Q2165" s="233">
        <v>0</v>
      </c>
      <c r="R2165" s="234">
        <v>0</v>
      </c>
      <c r="S2165" s="235" t="s">
        <v>46</v>
      </c>
      <c r="T2165" s="236"/>
      <c r="U2165" s="237"/>
      <c r="V2165" s="238" t="s">
        <v>104</v>
      </c>
      <c r="W2165" s="236">
        <v>0</v>
      </c>
      <c r="X2165" s="237" t="s">
        <v>46</v>
      </c>
      <c r="Y2165" s="239">
        <v>0</v>
      </c>
      <c r="Z2165" s="237" t="s">
        <v>46</v>
      </c>
      <c r="AA2165" s="239">
        <v>0</v>
      </c>
      <c r="AB2165" s="240" t="s">
        <v>46</v>
      </c>
      <c r="AC2165" s="241" t="s">
        <v>46</v>
      </c>
      <c r="AD2165" s="241" t="s">
        <v>46</v>
      </c>
      <c r="AE2165" s="237"/>
      <c r="AF2165" s="237"/>
      <c r="AG2165" s="237"/>
      <c r="AH2165" s="237"/>
      <c r="AI2165" s="237" t="s">
        <v>7969</v>
      </c>
      <c r="AJ2165" s="237" t="s">
        <v>8158</v>
      </c>
      <c r="AK2165" s="237" t="s">
        <v>175</v>
      </c>
      <c r="AL2165" s="237" t="s">
        <v>111</v>
      </c>
      <c r="AM2165" s="242">
        <v>4</v>
      </c>
    </row>
    <row r="2166" spans="2:39">
      <c r="B2166" s="228" t="s">
        <v>8183</v>
      </c>
      <c r="C2166" s="229" t="s">
        <v>8184</v>
      </c>
      <c r="D2166" s="230" t="s">
        <v>46</v>
      </c>
      <c r="E2166" s="231" t="s">
        <v>38</v>
      </c>
      <c r="F2166" s="231" t="s">
        <v>97</v>
      </c>
      <c r="G2166" s="231" t="s">
        <v>35</v>
      </c>
      <c r="H2166" s="231" t="s">
        <v>7652</v>
      </c>
      <c r="I2166" s="232" t="s">
        <v>98</v>
      </c>
      <c r="J2166" s="231" t="s">
        <v>2913</v>
      </c>
      <c r="K2166" s="230" t="s">
        <v>128</v>
      </c>
      <c r="L2166" s="230" t="s">
        <v>1578</v>
      </c>
      <c r="M2166" s="233">
        <v>17500000</v>
      </c>
      <c r="N2166" s="234" t="s">
        <v>8271</v>
      </c>
      <c r="O2166" s="230" t="s">
        <v>1579</v>
      </c>
      <c r="P2166" s="230" t="s">
        <v>46</v>
      </c>
      <c r="Q2166" s="233">
        <v>0</v>
      </c>
      <c r="R2166" s="234">
        <v>0</v>
      </c>
      <c r="S2166" s="235" t="s">
        <v>46</v>
      </c>
      <c r="T2166" s="236"/>
      <c r="U2166" s="237"/>
      <c r="V2166" s="238" t="s">
        <v>104</v>
      </c>
      <c r="W2166" s="236">
        <v>0</v>
      </c>
      <c r="X2166" s="237" t="s">
        <v>46</v>
      </c>
      <c r="Y2166" s="239">
        <v>0</v>
      </c>
      <c r="Z2166" s="237" t="s">
        <v>46</v>
      </c>
      <c r="AA2166" s="239">
        <v>0</v>
      </c>
      <c r="AB2166" s="240" t="s">
        <v>46</v>
      </c>
      <c r="AC2166" s="241" t="s">
        <v>46</v>
      </c>
      <c r="AD2166" s="241" t="s">
        <v>46</v>
      </c>
      <c r="AE2166" s="237"/>
      <c r="AF2166" s="237"/>
      <c r="AG2166" s="237"/>
      <c r="AH2166" s="237"/>
      <c r="AI2166" s="237" t="s">
        <v>7969</v>
      </c>
      <c r="AJ2166" s="237" t="s">
        <v>8158</v>
      </c>
      <c r="AK2166" s="237" t="s">
        <v>175</v>
      </c>
      <c r="AL2166" s="237" t="s">
        <v>112</v>
      </c>
      <c r="AM2166" s="242">
        <v>4</v>
      </c>
    </row>
    <row r="2167" spans="2:39">
      <c r="B2167" s="228" t="s">
        <v>8185</v>
      </c>
      <c r="C2167" s="229" t="s">
        <v>8186</v>
      </c>
      <c r="D2167" s="230" t="s">
        <v>46</v>
      </c>
      <c r="E2167" s="231" t="s">
        <v>38</v>
      </c>
      <c r="F2167" s="231" t="s">
        <v>97</v>
      </c>
      <c r="G2167" s="231" t="s">
        <v>35</v>
      </c>
      <c r="H2167" s="231" t="s">
        <v>7652</v>
      </c>
      <c r="I2167" s="232" t="s">
        <v>98</v>
      </c>
      <c r="J2167" s="231" t="s">
        <v>2913</v>
      </c>
      <c r="K2167" s="230" t="s">
        <v>128</v>
      </c>
      <c r="L2167" s="230" t="s">
        <v>1578</v>
      </c>
      <c r="M2167" s="233">
        <v>6578900</v>
      </c>
      <c r="N2167" s="234" t="s">
        <v>8271</v>
      </c>
      <c r="O2167" s="230" t="s">
        <v>1579</v>
      </c>
      <c r="P2167" s="230" t="s">
        <v>46</v>
      </c>
      <c r="Q2167" s="233">
        <v>0</v>
      </c>
      <c r="R2167" s="234">
        <v>0</v>
      </c>
      <c r="S2167" s="235" t="s">
        <v>46</v>
      </c>
      <c r="T2167" s="236"/>
      <c r="U2167" s="237"/>
      <c r="V2167" s="238" t="s">
        <v>104</v>
      </c>
      <c r="W2167" s="236">
        <v>0</v>
      </c>
      <c r="X2167" s="237" t="s">
        <v>46</v>
      </c>
      <c r="Y2167" s="239">
        <v>0</v>
      </c>
      <c r="Z2167" s="237" t="s">
        <v>46</v>
      </c>
      <c r="AA2167" s="239">
        <v>0</v>
      </c>
      <c r="AB2167" s="240" t="s">
        <v>46</v>
      </c>
      <c r="AC2167" s="241" t="s">
        <v>46</v>
      </c>
      <c r="AD2167" s="241" t="s">
        <v>46</v>
      </c>
      <c r="AE2167" s="237"/>
      <c r="AF2167" s="237"/>
      <c r="AG2167" s="237"/>
      <c r="AH2167" s="237"/>
      <c r="AI2167" s="237" t="s">
        <v>7969</v>
      </c>
      <c r="AJ2167" s="237" t="s">
        <v>8158</v>
      </c>
      <c r="AK2167" s="237" t="s">
        <v>175</v>
      </c>
      <c r="AL2167" s="237" t="s">
        <v>113</v>
      </c>
      <c r="AM2167" s="242">
        <v>4</v>
      </c>
    </row>
    <row r="2168" spans="2:39">
      <c r="B2168" s="180" t="s">
        <v>8187</v>
      </c>
      <c r="C2168" s="181" t="s">
        <v>8188</v>
      </c>
      <c r="D2168" s="182" t="s">
        <v>46</v>
      </c>
      <c r="E2168" s="183" t="s">
        <v>46</v>
      </c>
      <c r="F2168" s="183" t="s">
        <v>46</v>
      </c>
      <c r="G2168" s="183" t="s">
        <v>46</v>
      </c>
      <c r="H2168" s="183" t="s">
        <v>46</v>
      </c>
      <c r="I2168" s="184" t="s">
        <v>46</v>
      </c>
      <c r="J2168" s="183" t="s">
        <v>46</v>
      </c>
      <c r="K2168" s="182" t="s">
        <v>46</v>
      </c>
      <c r="L2168" s="182" t="s">
        <v>46</v>
      </c>
      <c r="M2168" s="185">
        <v>0</v>
      </c>
      <c r="N2168" s="186" t="s">
        <v>46</v>
      </c>
      <c r="O2168" s="182" t="s">
        <v>46</v>
      </c>
      <c r="P2168" s="182" t="s">
        <v>46</v>
      </c>
      <c r="Q2168" s="185">
        <v>0</v>
      </c>
      <c r="R2168" s="186">
        <v>0</v>
      </c>
      <c r="S2168" s="187" t="s">
        <v>46</v>
      </c>
      <c r="T2168" s="36"/>
      <c r="U2168" s="35"/>
      <c r="V2168" s="188" t="s">
        <v>46</v>
      </c>
      <c r="W2168" s="36">
        <v>0</v>
      </c>
      <c r="X2168" s="35" t="s">
        <v>46</v>
      </c>
      <c r="Y2168" s="38">
        <v>0</v>
      </c>
      <c r="Z2168" s="35" t="s">
        <v>46</v>
      </c>
      <c r="AA2168" s="38">
        <v>0</v>
      </c>
      <c r="AB2168" s="39" t="s">
        <v>46</v>
      </c>
      <c r="AC2168" s="34" t="s">
        <v>46</v>
      </c>
      <c r="AD2168" s="34" t="s">
        <v>46</v>
      </c>
      <c r="AE2168" s="35"/>
      <c r="AF2168" s="35"/>
      <c r="AG2168" s="35"/>
      <c r="AH2168" s="35"/>
      <c r="AI2168" s="35" t="s">
        <v>7969</v>
      </c>
      <c r="AJ2168" s="35" t="s">
        <v>8189</v>
      </c>
      <c r="AK2168" s="35" t="s">
        <v>46</v>
      </c>
      <c r="AL2168" s="35" t="s">
        <v>46</v>
      </c>
      <c r="AM2168" s="40">
        <v>2</v>
      </c>
    </row>
    <row r="2169" spans="2:39">
      <c r="B2169" s="189" t="s">
        <v>8190</v>
      </c>
      <c r="C2169" s="190" t="s">
        <v>8188</v>
      </c>
      <c r="D2169" s="191" t="s">
        <v>46</v>
      </c>
      <c r="E2169" s="192" t="s">
        <v>46</v>
      </c>
      <c r="F2169" s="192" t="s">
        <v>46</v>
      </c>
      <c r="G2169" s="192" t="s">
        <v>46</v>
      </c>
      <c r="H2169" s="192" t="s">
        <v>46</v>
      </c>
      <c r="I2169" s="193" t="s">
        <v>46</v>
      </c>
      <c r="J2169" s="192" t="s">
        <v>46</v>
      </c>
      <c r="K2169" s="191" t="s">
        <v>46</v>
      </c>
      <c r="L2169" s="191" t="s">
        <v>46</v>
      </c>
      <c r="M2169" s="194">
        <v>0</v>
      </c>
      <c r="N2169" s="195" t="s">
        <v>46</v>
      </c>
      <c r="O2169" s="191" t="s">
        <v>46</v>
      </c>
      <c r="P2169" s="191" t="s">
        <v>46</v>
      </c>
      <c r="Q2169" s="194">
        <v>0</v>
      </c>
      <c r="R2169" s="195">
        <v>0</v>
      </c>
      <c r="S2169" s="196" t="s">
        <v>46</v>
      </c>
      <c r="T2169" s="44"/>
      <c r="U2169" s="43"/>
      <c r="V2169" s="197" t="s">
        <v>46</v>
      </c>
      <c r="W2169" s="44">
        <v>0</v>
      </c>
      <c r="X2169" s="43" t="s">
        <v>46</v>
      </c>
      <c r="Y2169" s="46">
        <v>0</v>
      </c>
      <c r="Z2169" s="43" t="s">
        <v>46</v>
      </c>
      <c r="AA2169" s="46">
        <v>0</v>
      </c>
      <c r="AB2169" s="47" t="s">
        <v>46</v>
      </c>
      <c r="AC2169" s="42" t="s">
        <v>46</v>
      </c>
      <c r="AD2169" s="42" t="s">
        <v>46</v>
      </c>
      <c r="AE2169" s="43"/>
      <c r="AF2169" s="43"/>
      <c r="AG2169" s="43"/>
      <c r="AH2169" s="43"/>
      <c r="AI2169" s="43" t="s">
        <v>7969</v>
      </c>
      <c r="AJ2169" s="43" t="s">
        <v>8189</v>
      </c>
      <c r="AK2169" s="43" t="s">
        <v>94</v>
      </c>
      <c r="AL2169" s="43" t="s">
        <v>46</v>
      </c>
      <c r="AM2169" s="48">
        <v>3</v>
      </c>
    </row>
    <row r="2170" spans="2:39">
      <c r="B2170" s="228" t="s">
        <v>8191</v>
      </c>
      <c r="C2170" s="229" t="s">
        <v>8192</v>
      </c>
      <c r="D2170" s="230" t="s">
        <v>46</v>
      </c>
      <c r="E2170" s="231" t="s">
        <v>38</v>
      </c>
      <c r="F2170" s="231" t="s">
        <v>97</v>
      </c>
      <c r="G2170" s="231" t="s">
        <v>35</v>
      </c>
      <c r="H2170" s="231" t="s">
        <v>7652</v>
      </c>
      <c r="I2170" s="232" t="s">
        <v>98</v>
      </c>
      <c r="J2170" s="231" t="s">
        <v>2913</v>
      </c>
      <c r="K2170" s="230" t="s">
        <v>128</v>
      </c>
      <c r="L2170" s="230" t="s">
        <v>1578</v>
      </c>
      <c r="M2170" s="233">
        <v>1848750</v>
      </c>
      <c r="N2170" s="234" t="s">
        <v>8271</v>
      </c>
      <c r="O2170" s="230" t="s">
        <v>1579</v>
      </c>
      <c r="P2170" s="230" t="s">
        <v>46</v>
      </c>
      <c r="Q2170" s="233">
        <v>0</v>
      </c>
      <c r="R2170" s="234">
        <v>0</v>
      </c>
      <c r="S2170" s="235" t="s">
        <v>46</v>
      </c>
      <c r="T2170" s="236"/>
      <c r="U2170" s="237"/>
      <c r="V2170" s="238" t="s">
        <v>104</v>
      </c>
      <c r="W2170" s="236">
        <v>0</v>
      </c>
      <c r="X2170" s="237" t="s">
        <v>46</v>
      </c>
      <c r="Y2170" s="239">
        <v>0</v>
      </c>
      <c r="Z2170" s="237" t="s">
        <v>46</v>
      </c>
      <c r="AA2170" s="239">
        <v>0</v>
      </c>
      <c r="AB2170" s="240" t="s">
        <v>46</v>
      </c>
      <c r="AC2170" s="241" t="s">
        <v>46</v>
      </c>
      <c r="AD2170" s="241" t="s">
        <v>46</v>
      </c>
      <c r="AE2170" s="237"/>
      <c r="AF2170" s="237"/>
      <c r="AG2170" s="237"/>
      <c r="AH2170" s="237"/>
      <c r="AI2170" s="237" t="s">
        <v>7969</v>
      </c>
      <c r="AJ2170" s="237" t="s">
        <v>8189</v>
      </c>
      <c r="AK2170" s="237" t="s">
        <v>94</v>
      </c>
      <c r="AL2170" s="237" t="s">
        <v>35</v>
      </c>
      <c r="AM2170" s="242">
        <v>4</v>
      </c>
    </row>
    <row r="2171" spans="2:39">
      <c r="B2171" s="228" t="s">
        <v>8193</v>
      </c>
      <c r="C2171" s="229" t="s">
        <v>8194</v>
      </c>
      <c r="D2171" s="230" t="s">
        <v>46</v>
      </c>
      <c r="E2171" s="231" t="s">
        <v>38</v>
      </c>
      <c r="F2171" s="231" t="s">
        <v>97</v>
      </c>
      <c r="G2171" s="231" t="s">
        <v>35</v>
      </c>
      <c r="H2171" s="231" t="s">
        <v>7652</v>
      </c>
      <c r="I2171" s="232" t="s">
        <v>98</v>
      </c>
      <c r="J2171" s="231" t="s">
        <v>2913</v>
      </c>
      <c r="K2171" s="230" t="s">
        <v>128</v>
      </c>
      <c r="L2171" s="230" t="s">
        <v>1578</v>
      </c>
      <c r="M2171" s="233">
        <v>4785000</v>
      </c>
      <c r="N2171" s="234" t="s">
        <v>8271</v>
      </c>
      <c r="O2171" s="230" t="s">
        <v>1579</v>
      </c>
      <c r="P2171" s="230" t="s">
        <v>46</v>
      </c>
      <c r="Q2171" s="233">
        <v>0</v>
      </c>
      <c r="R2171" s="234">
        <v>0</v>
      </c>
      <c r="S2171" s="235" t="s">
        <v>46</v>
      </c>
      <c r="T2171" s="236"/>
      <c r="U2171" s="237"/>
      <c r="V2171" s="238" t="s">
        <v>104</v>
      </c>
      <c r="W2171" s="236">
        <v>0</v>
      </c>
      <c r="X2171" s="237" t="s">
        <v>46</v>
      </c>
      <c r="Y2171" s="239">
        <v>0</v>
      </c>
      <c r="Z2171" s="237" t="s">
        <v>46</v>
      </c>
      <c r="AA2171" s="239">
        <v>0</v>
      </c>
      <c r="AB2171" s="240" t="s">
        <v>46</v>
      </c>
      <c r="AC2171" s="241" t="s">
        <v>46</v>
      </c>
      <c r="AD2171" s="241" t="s">
        <v>46</v>
      </c>
      <c r="AE2171" s="237"/>
      <c r="AF2171" s="237"/>
      <c r="AG2171" s="237"/>
      <c r="AH2171" s="237"/>
      <c r="AI2171" s="237" t="s">
        <v>7969</v>
      </c>
      <c r="AJ2171" s="237" t="s">
        <v>8189</v>
      </c>
      <c r="AK2171" s="237" t="s">
        <v>94</v>
      </c>
      <c r="AL2171" s="237" t="s">
        <v>109</v>
      </c>
      <c r="AM2171" s="242">
        <v>4</v>
      </c>
    </row>
    <row r="2172" spans="2:39">
      <c r="B2172" s="228" t="s">
        <v>8195</v>
      </c>
      <c r="C2172" s="229" t="s">
        <v>8196</v>
      </c>
      <c r="D2172" s="230" t="s">
        <v>46</v>
      </c>
      <c r="E2172" s="231" t="s">
        <v>38</v>
      </c>
      <c r="F2172" s="231" t="s">
        <v>97</v>
      </c>
      <c r="G2172" s="231" t="s">
        <v>35</v>
      </c>
      <c r="H2172" s="231" t="s">
        <v>7652</v>
      </c>
      <c r="I2172" s="232" t="s">
        <v>98</v>
      </c>
      <c r="J2172" s="231" t="s">
        <v>2913</v>
      </c>
      <c r="K2172" s="230" t="s">
        <v>128</v>
      </c>
      <c r="L2172" s="230" t="s">
        <v>1578</v>
      </c>
      <c r="M2172" s="233">
        <v>815625</v>
      </c>
      <c r="N2172" s="234" t="s">
        <v>8271</v>
      </c>
      <c r="O2172" s="230" t="s">
        <v>1579</v>
      </c>
      <c r="P2172" s="230" t="s">
        <v>46</v>
      </c>
      <c r="Q2172" s="233">
        <v>0</v>
      </c>
      <c r="R2172" s="234">
        <v>0</v>
      </c>
      <c r="S2172" s="235" t="s">
        <v>46</v>
      </c>
      <c r="T2172" s="236"/>
      <c r="U2172" s="237"/>
      <c r="V2172" s="238" t="s">
        <v>104</v>
      </c>
      <c r="W2172" s="236">
        <v>0</v>
      </c>
      <c r="X2172" s="237" t="s">
        <v>46</v>
      </c>
      <c r="Y2172" s="239">
        <v>0</v>
      </c>
      <c r="Z2172" s="237" t="s">
        <v>46</v>
      </c>
      <c r="AA2172" s="239">
        <v>0</v>
      </c>
      <c r="AB2172" s="240" t="s">
        <v>46</v>
      </c>
      <c r="AC2172" s="241" t="s">
        <v>46</v>
      </c>
      <c r="AD2172" s="241" t="s">
        <v>46</v>
      </c>
      <c r="AE2172" s="237"/>
      <c r="AF2172" s="237"/>
      <c r="AG2172" s="237"/>
      <c r="AH2172" s="237"/>
      <c r="AI2172" s="237" t="s">
        <v>7969</v>
      </c>
      <c r="AJ2172" s="237" t="s">
        <v>8189</v>
      </c>
      <c r="AK2172" s="237" t="s">
        <v>94</v>
      </c>
      <c r="AL2172" s="237" t="s">
        <v>111</v>
      </c>
      <c r="AM2172" s="242">
        <v>4</v>
      </c>
    </row>
    <row r="2173" spans="2:39">
      <c r="B2173" s="228" t="s">
        <v>8197</v>
      </c>
      <c r="C2173" s="229" t="s">
        <v>8198</v>
      </c>
      <c r="D2173" s="230" t="s">
        <v>46</v>
      </c>
      <c r="E2173" s="231" t="s">
        <v>38</v>
      </c>
      <c r="F2173" s="231" t="s">
        <v>97</v>
      </c>
      <c r="G2173" s="231" t="s">
        <v>35</v>
      </c>
      <c r="H2173" s="231" t="s">
        <v>7652</v>
      </c>
      <c r="I2173" s="232" t="s">
        <v>98</v>
      </c>
      <c r="J2173" s="231" t="s">
        <v>2913</v>
      </c>
      <c r="K2173" s="230" t="s">
        <v>128</v>
      </c>
      <c r="L2173" s="230" t="s">
        <v>1578</v>
      </c>
      <c r="M2173" s="233">
        <v>402375</v>
      </c>
      <c r="N2173" s="234" t="s">
        <v>8271</v>
      </c>
      <c r="O2173" s="230" t="s">
        <v>1579</v>
      </c>
      <c r="P2173" s="230" t="s">
        <v>46</v>
      </c>
      <c r="Q2173" s="233">
        <v>0</v>
      </c>
      <c r="R2173" s="234">
        <v>0</v>
      </c>
      <c r="S2173" s="235" t="s">
        <v>46</v>
      </c>
      <c r="T2173" s="236"/>
      <c r="U2173" s="237"/>
      <c r="V2173" s="238" t="s">
        <v>104</v>
      </c>
      <c r="W2173" s="236">
        <v>0</v>
      </c>
      <c r="X2173" s="237" t="s">
        <v>46</v>
      </c>
      <c r="Y2173" s="239">
        <v>0</v>
      </c>
      <c r="Z2173" s="237" t="s">
        <v>46</v>
      </c>
      <c r="AA2173" s="239">
        <v>0</v>
      </c>
      <c r="AB2173" s="240" t="s">
        <v>46</v>
      </c>
      <c r="AC2173" s="241" t="s">
        <v>46</v>
      </c>
      <c r="AD2173" s="241" t="s">
        <v>46</v>
      </c>
      <c r="AE2173" s="237"/>
      <c r="AF2173" s="237"/>
      <c r="AG2173" s="237"/>
      <c r="AH2173" s="237"/>
      <c r="AI2173" s="237" t="s">
        <v>7969</v>
      </c>
      <c r="AJ2173" s="237" t="s">
        <v>8189</v>
      </c>
      <c r="AK2173" s="237" t="s">
        <v>94</v>
      </c>
      <c r="AL2173" s="237" t="s">
        <v>112</v>
      </c>
      <c r="AM2173" s="242">
        <v>4</v>
      </c>
    </row>
    <row r="2174" spans="2:39">
      <c r="B2174" s="228" t="s">
        <v>8199</v>
      </c>
      <c r="C2174" s="229" t="s">
        <v>8200</v>
      </c>
      <c r="D2174" s="230" t="s">
        <v>46</v>
      </c>
      <c r="E2174" s="231" t="s">
        <v>38</v>
      </c>
      <c r="F2174" s="231" t="s">
        <v>97</v>
      </c>
      <c r="G2174" s="231" t="s">
        <v>35</v>
      </c>
      <c r="H2174" s="231" t="s">
        <v>7652</v>
      </c>
      <c r="I2174" s="232" t="s">
        <v>98</v>
      </c>
      <c r="J2174" s="231" t="s">
        <v>2913</v>
      </c>
      <c r="K2174" s="230" t="s">
        <v>128</v>
      </c>
      <c r="L2174" s="230" t="s">
        <v>1578</v>
      </c>
      <c r="M2174" s="233">
        <v>13593750</v>
      </c>
      <c r="N2174" s="234" t="s">
        <v>8271</v>
      </c>
      <c r="O2174" s="230" t="s">
        <v>1579</v>
      </c>
      <c r="P2174" s="230" t="s">
        <v>46</v>
      </c>
      <c r="Q2174" s="233">
        <v>0</v>
      </c>
      <c r="R2174" s="234">
        <v>0</v>
      </c>
      <c r="S2174" s="235" t="s">
        <v>46</v>
      </c>
      <c r="T2174" s="236"/>
      <c r="U2174" s="237"/>
      <c r="V2174" s="238" t="s">
        <v>104</v>
      </c>
      <c r="W2174" s="236">
        <v>0</v>
      </c>
      <c r="X2174" s="237" t="s">
        <v>46</v>
      </c>
      <c r="Y2174" s="239">
        <v>0</v>
      </c>
      <c r="Z2174" s="237" t="s">
        <v>46</v>
      </c>
      <c r="AA2174" s="239">
        <v>0</v>
      </c>
      <c r="AB2174" s="240" t="s">
        <v>46</v>
      </c>
      <c r="AC2174" s="241" t="s">
        <v>46</v>
      </c>
      <c r="AD2174" s="241" t="s">
        <v>46</v>
      </c>
      <c r="AE2174" s="237"/>
      <c r="AF2174" s="237"/>
      <c r="AG2174" s="237"/>
      <c r="AH2174" s="237"/>
      <c r="AI2174" s="237" t="s">
        <v>7969</v>
      </c>
      <c r="AJ2174" s="237" t="s">
        <v>8189</v>
      </c>
      <c r="AK2174" s="237" t="s">
        <v>94</v>
      </c>
      <c r="AL2174" s="237" t="s">
        <v>770</v>
      </c>
      <c r="AM2174" s="242">
        <v>4</v>
      </c>
    </row>
    <row r="2175" spans="2:39">
      <c r="B2175" s="180" t="s">
        <v>8201</v>
      </c>
      <c r="C2175" s="181" t="s">
        <v>7718</v>
      </c>
      <c r="D2175" s="182" t="s">
        <v>46</v>
      </c>
      <c r="E2175" s="183" t="s">
        <v>46</v>
      </c>
      <c r="F2175" s="183" t="s">
        <v>46</v>
      </c>
      <c r="G2175" s="183" t="s">
        <v>46</v>
      </c>
      <c r="H2175" s="183" t="s">
        <v>46</v>
      </c>
      <c r="I2175" s="184" t="s">
        <v>46</v>
      </c>
      <c r="J2175" s="183" t="s">
        <v>46</v>
      </c>
      <c r="K2175" s="182" t="s">
        <v>46</v>
      </c>
      <c r="L2175" s="182" t="s">
        <v>46</v>
      </c>
      <c r="M2175" s="185">
        <v>0</v>
      </c>
      <c r="N2175" s="186" t="s">
        <v>46</v>
      </c>
      <c r="O2175" s="182" t="s">
        <v>46</v>
      </c>
      <c r="P2175" s="182" t="s">
        <v>46</v>
      </c>
      <c r="Q2175" s="185">
        <v>0</v>
      </c>
      <c r="R2175" s="186">
        <v>0</v>
      </c>
      <c r="S2175" s="187" t="s">
        <v>46</v>
      </c>
      <c r="T2175" s="36"/>
      <c r="U2175" s="35"/>
      <c r="V2175" s="188" t="s">
        <v>46</v>
      </c>
      <c r="W2175" s="36">
        <v>0</v>
      </c>
      <c r="X2175" s="35" t="s">
        <v>46</v>
      </c>
      <c r="Y2175" s="38">
        <v>0</v>
      </c>
      <c r="Z2175" s="35" t="s">
        <v>46</v>
      </c>
      <c r="AA2175" s="38">
        <v>0</v>
      </c>
      <c r="AB2175" s="39" t="s">
        <v>46</v>
      </c>
      <c r="AC2175" s="34" t="s">
        <v>46</v>
      </c>
      <c r="AD2175" s="34" t="s">
        <v>46</v>
      </c>
      <c r="AE2175" s="35"/>
      <c r="AF2175" s="35"/>
      <c r="AG2175" s="35"/>
      <c r="AH2175" s="35"/>
      <c r="AI2175" s="35" t="s">
        <v>7969</v>
      </c>
      <c r="AJ2175" s="35" t="s">
        <v>1341</v>
      </c>
      <c r="AK2175" s="35" t="s">
        <v>46</v>
      </c>
      <c r="AL2175" s="35" t="s">
        <v>46</v>
      </c>
      <c r="AM2175" s="40">
        <v>2</v>
      </c>
    </row>
    <row r="2176" spans="2:39">
      <c r="B2176" s="189" t="s">
        <v>8202</v>
      </c>
      <c r="C2176" s="190" t="s">
        <v>7718</v>
      </c>
      <c r="D2176" s="191" t="s">
        <v>46</v>
      </c>
      <c r="E2176" s="192" t="s">
        <v>46</v>
      </c>
      <c r="F2176" s="192" t="s">
        <v>46</v>
      </c>
      <c r="G2176" s="192" t="s">
        <v>46</v>
      </c>
      <c r="H2176" s="192" t="s">
        <v>46</v>
      </c>
      <c r="I2176" s="193" t="s">
        <v>46</v>
      </c>
      <c r="J2176" s="192" t="s">
        <v>46</v>
      </c>
      <c r="K2176" s="191" t="s">
        <v>46</v>
      </c>
      <c r="L2176" s="191" t="s">
        <v>46</v>
      </c>
      <c r="M2176" s="194">
        <v>0</v>
      </c>
      <c r="N2176" s="195" t="s">
        <v>46</v>
      </c>
      <c r="O2176" s="191" t="s">
        <v>46</v>
      </c>
      <c r="P2176" s="191" t="s">
        <v>46</v>
      </c>
      <c r="Q2176" s="194">
        <v>0</v>
      </c>
      <c r="R2176" s="195">
        <v>0</v>
      </c>
      <c r="S2176" s="196" t="s">
        <v>46</v>
      </c>
      <c r="T2176" s="44"/>
      <c r="U2176" s="43"/>
      <c r="V2176" s="197" t="s">
        <v>46</v>
      </c>
      <c r="W2176" s="44">
        <v>0</v>
      </c>
      <c r="X2176" s="43" t="s">
        <v>46</v>
      </c>
      <c r="Y2176" s="46">
        <v>0</v>
      </c>
      <c r="Z2176" s="43" t="s">
        <v>46</v>
      </c>
      <c r="AA2176" s="46">
        <v>0</v>
      </c>
      <c r="AB2176" s="47" t="s">
        <v>46</v>
      </c>
      <c r="AC2176" s="42" t="s">
        <v>46</v>
      </c>
      <c r="AD2176" s="42" t="s">
        <v>46</v>
      </c>
      <c r="AE2176" s="43"/>
      <c r="AF2176" s="43"/>
      <c r="AG2176" s="43"/>
      <c r="AH2176" s="43"/>
      <c r="AI2176" s="43" t="s">
        <v>7969</v>
      </c>
      <c r="AJ2176" s="43" t="s">
        <v>1341</v>
      </c>
      <c r="AK2176" s="43" t="s">
        <v>94</v>
      </c>
      <c r="AL2176" s="43" t="s">
        <v>46</v>
      </c>
      <c r="AM2176" s="48">
        <v>3</v>
      </c>
    </row>
    <row r="2177" spans="2:39">
      <c r="B2177" s="228" t="s">
        <v>8203</v>
      </c>
      <c r="C2177" s="229" t="s">
        <v>1344</v>
      </c>
      <c r="D2177" s="230" t="s">
        <v>46</v>
      </c>
      <c r="E2177" s="231" t="s">
        <v>38</v>
      </c>
      <c r="F2177" s="231" t="s">
        <v>97</v>
      </c>
      <c r="G2177" s="231" t="s">
        <v>35</v>
      </c>
      <c r="H2177" s="231" t="s">
        <v>7652</v>
      </c>
      <c r="I2177" s="232" t="s">
        <v>98</v>
      </c>
      <c r="J2177" s="231" t="s">
        <v>44</v>
      </c>
      <c r="K2177" s="230" t="s">
        <v>114</v>
      </c>
      <c r="L2177" s="230" t="s">
        <v>1578</v>
      </c>
      <c r="M2177" s="233">
        <v>36.5</v>
      </c>
      <c r="N2177" s="234" t="s">
        <v>7679</v>
      </c>
      <c r="O2177" s="230" t="s">
        <v>1579</v>
      </c>
      <c r="P2177" s="230" t="s">
        <v>46</v>
      </c>
      <c r="Q2177" s="233">
        <v>0</v>
      </c>
      <c r="R2177" s="234">
        <v>0</v>
      </c>
      <c r="S2177" s="235" t="s">
        <v>46</v>
      </c>
      <c r="T2177" s="236"/>
      <c r="U2177" s="237"/>
      <c r="V2177" s="238" t="s">
        <v>104</v>
      </c>
      <c r="W2177" s="236">
        <v>0</v>
      </c>
      <c r="X2177" s="237" t="s">
        <v>46</v>
      </c>
      <c r="Y2177" s="239">
        <v>0</v>
      </c>
      <c r="Z2177" s="237" t="s">
        <v>46</v>
      </c>
      <c r="AA2177" s="239">
        <v>0</v>
      </c>
      <c r="AB2177" s="240" t="s">
        <v>46</v>
      </c>
      <c r="AC2177" s="241" t="s">
        <v>46</v>
      </c>
      <c r="AD2177" s="241" t="s">
        <v>46</v>
      </c>
      <c r="AE2177" s="237"/>
      <c r="AF2177" s="237"/>
      <c r="AG2177" s="237"/>
      <c r="AH2177" s="237"/>
      <c r="AI2177" s="237" t="s">
        <v>7969</v>
      </c>
      <c r="AJ2177" s="237" t="s">
        <v>1341</v>
      </c>
      <c r="AK2177" s="237" t="s">
        <v>94</v>
      </c>
      <c r="AL2177" s="237" t="s">
        <v>35</v>
      </c>
      <c r="AM2177" s="242">
        <v>4</v>
      </c>
    </row>
    <row r="2178" spans="2:39">
      <c r="B2178" s="228" t="s">
        <v>8204</v>
      </c>
      <c r="C2178" s="229" t="s">
        <v>1346</v>
      </c>
      <c r="D2178" s="230" t="s">
        <v>46</v>
      </c>
      <c r="E2178" s="231" t="s">
        <v>46</v>
      </c>
      <c r="F2178" s="231" t="s">
        <v>46</v>
      </c>
      <c r="G2178" s="231" t="s">
        <v>46</v>
      </c>
      <c r="H2178" s="231" t="s">
        <v>46</v>
      </c>
      <c r="I2178" s="232" t="s">
        <v>46</v>
      </c>
      <c r="J2178" s="231" t="s">
        <v>46</v>
      </c>
      <c r="K2178" s="230" t="s">
        <v>46</v>
      </c>
      <c r="L2178" s="230" t="s">
        <v>46</v>
      </c>
      <c r="M2178" s="233">
        <v>0</v>
      </c>
      <c r="N2178" s="234" t="s">
        <v>46</v>
      </c>
      <c r="O2178" s="230" t="s">
        <v>46</v>
      </c>
      <c r="P2178" s="230" t="s">
        <v>46</v>
      </c>
      <c r="Q2178" s="233">
        <v>0</v>
      </c>
      <c r="R2178" s="234">
        <v>0</v>
      </c>
      <c r="S2178" s="235" t="s">
        <v>46</v>
      </c>
      <c r="T2178" s="236"/>
      <c r="U2178" s="237"/>
      <c r="V2178" s="238" t="s">
        <v>46</v>
      </c>
      <c r="W2178" s="236">
        <v>0</v>
      </c>
      <c r="X2178" s="237" t="s">
        <v>46</v>
      </c>
      <c r="Y2178" s="239">
        <v>0</v>
      </c>
      <c r="Z2178" s="237" t="s">
        <v>46</v>
      </c>
      <c r="AA2178" s="239">
        <v>0</v>
      </c>
      <c r="AB2178" s="240" t="s">
        <v>46</v>
      </c>
      <c r="AC2178" s="241" t="s">
        <v>46</v>
      </c>
      <c r="AD2178" s="241" t="s">
        <v>46</v>
      </c>
      <c r="AE2178" s="237"/>
      <c r="AF2178" s="237"/>
      <c r="AG2178" s="237"/>
      <c r="AH2178" s="237"/>
      <c r="AI2178" s="237" t="s">
        <v>7969</v>
      </c>
      <c r="AJ2178" s="237" t="s">
        <v>1341</v>
      </c>
      <c r="AK2178" s="237" t="s">
        <v>94</v>
      </c>
      <c r="AL2178" s="237" t="s">
        <v>109</v>
      </c>
      <c r="AM2178" s="242">
        <v>4</v>
      </c>
    </row>
    <row r="2179" spans="2:39">
      <c r="B2179" s="228" t="s">
        <v>8205</v>
      </c>
      <c r="C2179" s="229" t="s">
        <v>8206</v>
      </c>
      <c r="D2179" s="230" t="s">
        <v>46</v>
      </c>
      <c r="E2179" s="231" t="s">
        <v>38</v>
      </c>
      <c r="F2179" s="231" t="s">
        <v>97</v>
      </c>
      <c r="G2179" s="231" t="s">
        <v>35</v>
      </c>
      <c r="H2179" s="231" t="s">
        <v>7652</v>
      </c>
      <c r="I2179" s="232" t="s">
        <v>98</v>
      </c>
      <c r="J2179" s="231" t="s">
        <v>2913</v>
      </c>
      <c r="K2179" s="230" t="s">
        <v>128</v>
      </c>
      <c r="L2179" s="230" t="s">
        <v>1578</v>
      </c>
      <c r="M2179" s="233">
        <v>4934175</v>
      </c>
      <c r="N2179" s="234" t="s">
        <v>8271</v>
      </c>
      <c r="O2179" s="230" t="s">
        <v>1579</v>
      </c>
      <c r="P2179" s="230" t="s">
        <v>46</v>
      </c>
      <c r="Q2179" s="233">
        <v>0</v>
      </c>
      <c r="R2179" s="234">
        <v>0</v>
      </c>
      <c r="S2179" s="235" t="s">
        <v>46</v>
      </c>
      <c r="T2179" s="236"/>
      <c r="U2179" s="237"/>
      <c r="V2179" s="238" t="s">
        <v>104</v>
      </c>
      <c r="W2179" s="236">
        <v>0</v>
      </c>
      <c r="X2179" s="237" t="s">
        <v>46</v>
      </c>
      <c r="Y2179" s="239">
        <v>0</v>
      </c>
      <c r="Z2179" s="237" t="s">
        <v>46</v>
      </c>
      <c r="AA2179" s="239">
        <v>0</v>
      </c>
      <c r="AB2179" s="240" t="s">
        <v>46</v>
      </c>
      <c r="AC2179" s="241" t="s">
        <v>46</v>
      </c>
      <c r="AD2179" s="241" t="s">
        <v>46</v>
      </c>
      <c r="AE2179" s="237"/>
      <c r="AF2179" s="237"/>
      <c r="AG2179" s="237"/>
      <c r="AH2179" s="237"/>
      <c r="AI2179" s="237" t="s">
        <v>7969</v>
      </c>
      <c r="AJ2179" s="237" t="s">
        <v>1341</v>
      </c>
      <c r="AK2179" s="237" t="s">
        <v>94</v>
      </c>
      <c r="AL2179" s="237" t="s">
        <v>111</v>
      </c>
      <c r="AM2179" s="242">
        <v>4</v>
      </c>
    </row>
    <row r="2180" spans="2:39">
      <c r="B2180" s="228" t="s">
        <v>8207</v>
      </c>
      <c r="C2180" s="229" t="s">
        <v>8208</v>
      </c>
      <c r="D2180" s="230" t="s">
        <v>46</v>
      </c>
      <c r="E2180" s="231" t="s">
        <v>38</v>
      </c>
      <c r="F2180" s="231" t="s">
        <v>97</v>
      </c>
      <c r="G2180" s="231" t="s">
        <v>35</v>
      </c>
      <c r="H2180" s="231" t="s">
        <v>7652</v>
      </c>
      <c r="I2180" s="232" t="s">
        <v>98</v>
      </c>
      <c r="J2180" s="231" t="s">
        <v>2913</v>
      </c>
      <c r="K2180" s="230" t="s">
        <v>128</v>
      </c>
      <c r="L2180" s="230" t="s">
        <v>1578</v>
      </c>
      <c r="M2180" s="233">
        <v>6499953.2000000002</v>
      </c>
      <c r="N2180" s="234" t="s">
        <v>8271</v>
      </c>
      <c r="O2180" s="230" t="s">
        <v>1579</v>
      </c>
      <c r="P2180" s="230" t="s">
        <v>46</v>
      </c>
      <c r="Q2180" s="233">
        <v>0</v>
      </c>
      <c r="R2180" s="234">
        <v>0</v>
      </c>
      <c r="S2180" s="235" t="s">
        <v>46</v>
      </c>
      <c r="T2180" s="236"/>
      <c r="U2180" s="237"/>
      <c r="V2180" s="238" t="s">
        <v>104</v>
      </c>
      <c r="W2180" s="236">
        <v>0</v>
      </c>
      <c r="X2180" s="237" t="s">
        <v>46</v>
      </c>
      <c r="Y2180" s="239">
        <v>0</v>
      </c>
      <c r="Z2180" s="237" t="s">
        <v>46</v>
      </c>
      <c r="AA2180" s="239">
        <v>0</v>
      </c>
      <c r="AB2180" s="240" t="s">
        <v>46</v>
      </c>
      <c r="AC2180" s="241" t="s">
        <v>46</v>
      </c>
      <c r="AD2180" s="241" t="s">
        <v>46</v>
      </c>
      <c r="AE2180" s="237"/>
      <c r="AF2180" s="237"/>
      <c r="AG2180" s="237"/>
      <c r="AH2180" s="237"/>
      <c r="AI2180" s="237" t="s">
        <v>7969</v>
      </c>
      <c r="AJ2180" s="237" t="s">
        <v>1341</v>
      </c>
      <c r="AK2180" s="237" t="s">
        <v>94</v>
      </c>
      <c r="AL2180" s="237" t="s">
        <v>112</v>
      </c>
      <c r="AM2180" s="242">
        <v>4</v>
      </c>
    </row>
    <row r="2181" spans="2:39">
      <c r="B2181" s="180" t="s">
        <v>8209</v>
      </c>
      <c r="C2181" s="181" t="s">
        <v>8210</v>
      </c>
      <c r="D2181" s="182" t="s">
        <v>46</v>
      </c>
      <c r="E2181" s="183" t="s">
        <v>46</v>
      </c>
      <c r="F2181" s="183" t="s">
        <v>46</v>
      </c>
      <c r="G2181" s="183" t="s">
        <v>46</v>
      </c>
      <c r="H2181" s="183" t="s">
        <v>46</v>
      </c>
      <c r="I2181" s="184" t="s">
        <v>46</v>
      </c>
      <c r="J2181" s="183" t="s">
        <v>46</v>
      </c>
      <c r="K2181" s="182" t="s">
        <v>46</v>
      </c>
      <c r="L2181" s="182" t="s">
        <v>46</v>
      </c>
      <c r="M2181" s="185">
        <v>0</v>
      </c>
      <c r="N2181" s="186" t="s">
        <v>46</v>
      </c>
      <c r="O2181" s="182" t="s">
        <v>46</v>
      </c>
      <c r="P2181" s="182" t="s">
        <v>46</v>
      </c>
      <c r="Q2181" s="185">
        <v>0</v>
      </c>
      <c r="R2181" s="186">
        <v>0</v>
      </c>
      <c r="S2181" s="187" t="s">
        <v>46</v>
      </c>
      <c r="T2181" s="36"/>
      <c r="U2181" s="35"/>
      <c r="V2181" s="188" t="s">
        <v>46</v>
      </c>
      <c r="W2181" s="36">
        <v>0</v>
      </c>
      <c r="X2181" s="35" t="s">
        <v>46</v>
      </c>
      <c r="Y2181" s="38">
        <v>0</v>
      </c>
      <c r="Z2181" s="35" t="s">
        <v>46</v>
      </c>
      <c r="AA2181" s="38">
        <v>0</v>
      </c>
      <c r="AB2181" s="39" t="s">
        <v>46</v>
      </c>
      <c r="AC2181" s="34" t="s">
        <v>46</v>
      </c>
      <c r="AD2181" s="34" t="s">
        <v>46</v>
      </c>
      <c r="AE2181" s="35"/>
      <c r="AF2181" s="35"/>
      <c r="AG2181" s="35"/>
      <c r="AH2181" s="35"/>
      <c r="AI2181" s="35" t="s">
        <v>7969</v>
      </c>
      <c r="AJ2181" s="35" t="s">
        <v>1809</v>
      </c>
      <c r="AK2181" s="35" t="s">
        <v>46</v>
      </c>
      <c r="AL2181" s="35" t="s">
        <v>46</v>
      </c>
      <c r="AM2181" s="40">
        <v>2</v>
      </c>
    </row>
    <row r="2182" spans="2:39">
      <c r="B2182" s="189" t="s">
        <v>8211</v>
      </c>
      <c r="C2182" s="190" t="s">
        <v>8210</v>
      </c>
      <c r="D2182" s="191" t="s">
        <v>46</v>
      </c>
      <c r="E2182" s="192" t="s">
        <v>46</v>
      </c>
      <c r="F2182" s="192" t="s">
        <v>46</v>
      </c>
      <c r="G2182" s="192" t="s">
        <v>46</v>
      </c>
      <c r="H2182" s="192" t="s">
        <v>46</v>
      </c>
      <c r="I2182" s="193" t="s">
        <v>46</v>
      </c>
      <c r="J2182" s="192" t="s">
        <v>46</v>
      </c>
      <c r="K2182" s="191" t="s">
        <v>46</v>
      </c>
      <c r="L2182" s="191" t="s">
        <v>46</v>
      </c>
      <c r="M2182" s="194">
        <v>0</v>
      </c>
      <c r="N2182" s="195" t="s">
        <v>46</v>
      </c>
      <c r="O2182" s="191" t="s">
        <v>46</v>
      </c>
      <c r="P2182" s="191" t="s">
        <v>46</v>
      </c>
      <c r="Q2182" s="194">
        <v>0</v>
      </c>
      <c r="R2182" s="195">
        <v>0</v>
      </c>
      <c r="S2182" s="196" t="s">
        <v>46</v>
      </c>
      <c r="T2182" s="44"/>
      <c r="U2182" s="43"/>
      <c r="V2182" s="197" t="s">
        <v>46</v>
      </c>
      <c r="W2182" s="44">
        <v>0</v>
      </c>
      <c r="X2182" s="43" t="s">
        <v>46</v>
      </c>
      <c r="Y2182" s="46">
        <v>0</v>
      </c>
      <c r="Z2182" s="43" t="s">
        <v>46</v>
      </c>
      <c r="AA2182" s="46">
        <v>0</v>
      </c>
      <c r="AB2182" s="47" t="s">
        <v>46</v>
      </c>
      <c r="AC2182" s="42" t="s">
        <v>46</v>
      </c>
      <c r="AD2182" s="42" t="s">
        <v>46</v>
      </c>
      <c r="AE2182" s="43"/>
      <c r="AF2182" s="43"/>
      <c r="AG2182" s="43"/>
      <c r="AH2182" s="43"/>
      <c r="AI2182" s="43" t="s">
        <v>7969</v>
      </c>
      <c r="AJ2182" s="43" t="s">
        <v>1809</v>
      </c>
      <c r="AK2182" s="43" t="s">
        <v>94</v>
      </c>
      <c r="AL2182" s="43" t="s">
        <v>46</v>
      </c>
      <c r="AM2182" s="48">
        <v>3</v>
      </c>
    </row>
    <row r="2183" spans="2:39">
      <c r="B2183" s="228" t="s">
        <v>8212</v>
      </c>
      <c r="C2183" s="229" t="s">
        <v>8210</v>
      </c>
      <c r="D2183" s="230" t="s">
        <v>46</v>
      </c>
      <c r="E2183" s="231" t="s">
        <v>38</v>
      </c>
      <c r="F2183" s="231" t="s">
        <v>97</v>
      </c>
      <c r="G2183" s="231" t="s">
        <v>35</v>
      </c>
      <c r="H2183" s="231" t="s">
        <v>7652</v>
      </c>
      <c r="I2183" s="232" t="s">
        <v>98</v>
      </c>
      <c r="J2183" s="231" t="s">
        <v>2913</v>
      </c>
      <c r="K2183" s="230" t="s">
        <v>128</v>
      </c>
      <c r="L2183" s="230" t="s">
        <v>1578</v>
      </c>
      <c r="M2183" s="233">
        <v>15789360</v>
      </c>
      <c r="N2183" s="234" t="s">
        <v>8271</v>
      </c>
      <c r="O2183" s="230" t="s">
        <v>1579</v>
      </c>
      <c r="P2183" s="230" t="s">
        <v>46</v>
      </c>
      <c r="Q2183" s="233">
        <v>0</v>
      </c>
      <c r="R2183" s="234">
        <v>0</v>
      </c>
      <c r="S2183" s="235" t="s">
        <v>46</v>
      </c>
      <c r="T2183" s="236"/>
      <c r="U2183" s="237"/>
      <c r="V2183" s="238" t="s">
        <v>104</v>
      </c>
      <c r="W2183" s="236">
        <v>0</v>
      </c>
      <c r="X2183" s="237" t="s">
        <v>46</v>
      </c>
      <c r="Y2183" s="239">
        <v>0</v>
      </c>
      <c r="Z2183" s="237" t="s">
        <v>46</v>
      </c>
      <c r="AA2183" s="239">
        <v>0</v>
      </c>
      <c r="AB2183" s="240" t="s">
        <v>46</v>
      </c>
      <c r="AC2183" s="241" t="s">
        <v>46</v>
      </c>
      <c r="AD2183" s="241" t="s">
        <v>46</v>
      </c>
      <c r="AE2183" s="237"/>
      <c r="AF2183" s="237"/>
      <c r="AG2183" s="237"/>
      <c r="AH2183" s="237"/>
      <c r="AI2183" s="237" t="s">
        <v>7969</v>
      </c>
      <c r="AJ2183" s="237" t="s">
        <v>1809</v>
      </c>
      <c r="AK2183" s="237" t="s">
        <v>94</v>
      </c>
      <c r="AL2183" s="237" t="s">
        <v>35</v>
      </c>
      <c r="AM2183" s="242">
        <v>4</v>
      </c>
    </row>
    <row r="2184" spans="2:39">
      <c r="B2184" s="180" t="s">
        <v>8213</v>
      </c>
      <c r="C2184" s="181" t="s">
        <v>8214</v>
      </c>
      <c r="D2184" s="182" t="s">
        <v>46</v>
      </c>
      <c r="E2184" s="183" t="s">
        <v>46</v>
      </c>
      <c r="F2184" s="183" t="s">
        <v>46</v>
      </c>
      <c r="G2184" s="183" t="s">
        <v>46</v>
      </c>
      <c r="H2184" s="183" t="s">
        <v>46</v>
      </c>
      <c r="I2184" s="184" t="s">
        <v>46</v>
      </c>
      <c r="J2184" s="183" t="s">
        <v>46</v>
      </c>
      <c r="K2184" s="182" t="s">
        <v>46</v>
      </c>
      <c r="L2184" s="182" t="s">
        <v>46</v>
      </c>
      <c r="M2184" s="185">
        <v>0</v>
      </c>
      <c r="N2184" s="186" t="s">
        <v>46</v>
      </c>
      <c r="O2184" s="182" t="s">
        <v>46</v>
      </c>
      <c r="P2184" s="182" t="s">
        <v>46</v>
      </c>
      <c r="Q2184" s="185">
        <v>0</v>
      </c>
      <c r="R2184" s="186">
        <v>0</v>
      </c>
      <c r="S2184" s="187" t="s">
        <v>46</v>
      </c>
      <c r="T2184" s="36"/>
      <c r="U2184" s="35"/>
      <c r="V2184" s="188" t="s">
        <v>46</v>
      </c>
      <c r="W2184" s="36">
        <v>0</v>
      </c>
      <c r="X2184" s="35" t="s">
        <v>46</v>
      </c>
      <c r="Y2184" s="38">
        <v>0</v>
      </c>
      <c r="Z2184" s="35" t="s">
        <v>46</v>
      </c>
      <c r="AA2184" s="38">
        <v>0</v>
      </c>
      <c r="AB2184" s="39" t="s">
        <v>46</v>
      </c>
      <c r="AC2184" s="34" t="s">
        <v>46</v>
      </c>
      <c r="AD2184" s="34" t="s">
        <v>46</v>
      </c>
      <c r="AE2184" s="35"/>
      <c r="AF2184" s="35"/>
      <c r="AG2184" s="35"/>
      <c r="AH2184" s="35"/>
      <c r="AI2184" s="35" t="s">
        <v>7969</v>
      </c>
      <c r="AJ2184" s="35" t="s">
        <v>1814</v>
      </c>
      <c r="AK2184" s="35" t="s">
        <v>46</v>
      </c>
      <c r="AL2184" s="35" t="s">
        <v>46</v>
      </c>
      <c r="AM2184" s="40">
        <v>2</v>
      </c>
    </row>
    <row r="2185" spans="2:39">
      <c r="B2185" s="189" t="s">
        <v>8215</v>
      </c>
      <c r="C2185" s="190" t="s">
        <v>8216</v>
      </c>
      <c r="D2185" s="191" t="s">
        <v>46</v>
      </c>
      <c r="E2185" s="192" t="s">
        <v>46</v>
      </c>
      <c r="F2185" s="192" t="s">
        <v>46</v>
      </c>
      <c r="G2185" s="192" t="s">
        <v>46</v>
      </c>
      <c r="H2185" s="192" t="s">
        <v>46</v>
      </c>
      <c r="I2185" s="193" t="s">
        <v>46</v>
      </c>
      <c r="J2185" s="192" t="s">
        <v>46</v>
      </c>
      <c r="K2185" s="191" t="s">
        <v>46</v>
      </c>
      <c r="L2185" s="191" t="s">
        <v>46</v>
      </c>
      <c r="M2185" s="194">
        <v>0</v>
      </c>
      <c r="N2185" s="195" t="s">
        <v>46</v>
      </c>
      <c r="O2185" s="191" t="s">
        <v>46</v>
      </c>
      <c r="P2185" s="191" t="s">
        <v>46</v>
      </c>
      <c r="Q2185" s="194">
        <v>0</v>
      </c>
      <c r="R2185" s="195">
        <v>0</v>
      </c>
      <c r="S2185" s="196" t="s">
        <v>46</v>
      </c>
      <c r="T2185" s="44"/>
      <c r="U2185" s="43"/>
      <c r="V2185" s="197" t="s">
        <v>46</v>
      </c>
      <c r="W2185" s="44">
        <v>0</v>
      </c>
      <c r="X2185" s="43" t="s">
        <v>46</v>
      </c>
      <c r="Y2185" s="46">
        <v>0</v>
      </c>
      <c r="Z2185" s="43" t="s">
        <v>46</v>
      </c>
      <c r="AA2185" s="46">
        <v>0</v>
      </c>
      <c r="AB2185" s="47" t="s">
        <v>46</v>
      </c>
      <c r="AC2185" s="42" t="s">
        <v>46</v>
      </c>
      <c r="AD2185" s="42" t="s">
        <v>46</v>
      </c>
      <c r="AE2185" s="43"/>
      <c r="AF2185" s="43"/>
      <c r="AG2185" s="43"/>
      <c r="AH2185" s="43"/>
      <c r="AI2185" s="43" t="s">
        <v>7969</v>
      </c>
      <c r="AJ2185" s="43" t="s">
        <v>1814</v>
      </c>
      <c r="AK2185" s="43" t="s">
        <v>94</v>
      </c>
      <c r="AL2185" s="43" t="s">
        <v>46</v>
      </c>
      <c r="AM2185" s="48">
        <v>3</v>
      </c>
    </row>
    <row r="2186" spans="2:39">
      <c r="B2186" s="228" t="s">
        <v>8217</v>
      </c>
      <c r="C2186" s="229" t="s">
        <v>8332</v>
      </c>
      <c r="D2186" s="230" t="s">
        <v>46</v>
      </c>
      <c r="E2186" s="231" t="s">
        <v>38</v>
      </c>
      <c r="F2186" s="231" t="s">
        <v>97</v>
      </c>
      <c r="G2186" s="231" t="s">
        <v>35</v>
      </c>
      <c r="H2186" s="231" t="s">
        <v>7652</v>
      </c>
      <c r="I2186" s="232" t="s">
        <v>98</v>
      </c>
      <c r="J2186" s="231" t="s">
        <v>2913</v>
      </c>
      <c r="K2186" s="230" t="s">
        <v>128</v>
      </c>
      <c r="L2186" s="230" t="s">
        <v>1578</v>
      </c>
      <c r="M2186" s="233">
        <v>2160000</v>
      </c>
      <c r="N2186" s="234" t="s">
        <v>8271</v>
      </c>
      <c r="O2186" s="230" t="s">
        <v>1579</v>
      </c>
      <c r="P2186" s="230" t="s">
        <v>46</v>
      </c>
      <c r="Q2186" s="233">
        <v>0</v>
      </c>
      <c r="R2186" s="234">
        <v>0</v>
      </c>
      <c r="S2186" s="235" t="s">
        <v>46</v>
      </c>
      <c r="T2186" s="236"/>
      <c r="U2186" s="237"/>
      <c r="V2186" s="238" t="s">
        <v>104</v>
      </c>
      <c r="W2186" s="236">
        <v>0</v>
      </c>
      <c r="X2186" s="237" t="s">
        <v>46</v>
      </c>
      <c r="Y2186" s="239">
        <v>0</v>
      </c>
      <c r="Z2186" s="237" t="s">
        <v>46</v>
      </c>
      <c r="AA2186" s="239">
        <v>0</v>
      </c>
      <c r="AB2186" s="240" t="s">
        <v>46</v>
      </c>
      <c r="AC2186" s="241" t="s">
        <v>46</v>
      </c>
      <c r="AD2186" s="241" t="s">
        <v>46</v>
      </c>
      <c r="AE2186" s="237"/>
      <c r="AF2186" s="237"/>
      <c r="AG2186" s="237"/>
      <c r="AH2186" s="237"/>
      <c r="AI2186" s="237" t="s">
        <v>7969</v>
      </c>
      <c r="AJ2186" s="237" t="s">
        <v>1814</v>
      </c>
      <c r="AK2186" s="237" t="s">
        <v>94</v>
      </c>
      <c r="AL2186" s="237" t="s">
        <v>35</v>
      </c>
      <c r="AM2186" s="242">
        <v>4</v>
      </c>
    </row>
    <row r="2187" spans="2:39">
      <c r="B2187" s="189" t="s">
        <v>8218</v>
      </c>
      <c r="C2187" s="190" t="s">
        <v>7605</v>
      </c>
      <c r="D2187" s="191" t="s">
        <v>46</v>
      </c>
      <c r="E2187" s="192" t="s">
        <v>46</v>
      </c>
      <c r="F2187" s="192" t="s">
        <v>46</v>
      </c>
      <c r="G2187" s="192" t="s">
        <v>46</v>
      </c>
      <c r="H2187" s="192" t="s">
        <v>46</v>
      </c>
      <c r="I2187" s="193" t="s">
        <v>46</v>
      </c>
      <c r="J2187" s="192" t="s">
        <v>46</v>
      </c>
      <c r="K2187" s="191" t="s">
        <v>46</v>
      </c>
      <c r="L2187" s="191" t="s">
        <v>46</v>
      </c>
      <c r="M2187" s="194">
        <v>0</v>
      </c>
      <c r="N2187" s="195" t="s">
        <v>46</v>
      </c>
      <c r="O2187" s="191" t="s">
        <v>46</v>
      </c>
      <c r="P2187" s="191" t="s">
        <v>46</v>
      </c>
      <c r="Q2187" s="194">
        <v>0</v>
      </c>
      <c r="R2187" s="195">
        <v>0</v>
      </c>
      <c r="S2187" s="196" t="s">
        <v>46</v>
      </c>
      <c r="T2187" s="44"/>
      <c r="U2187" s="43"/>
      <c r="V2187" s="197" t="s">
        <v>46</v>
      </c>
      <c r="W2187" s="44">
        <v>0</v>
      </c>
      <c r="X2187" s="43" t="s">
        <v>46</v>
      </c>
      <c r="Y2187" s="46">
        <v>0</v>
      </c>
      <c r="Z2187" s="43" t="s">
        <v>46</v>
      </c>
      <c r="AA2187" s="46">
        <v>0</v>
      </c>
      <c r="AB2187" s="47" t="s">
        <v>46</v>
      </c>
      <c r="AC2187" s="42" t="s">
        <v>46</v>
      </c>
      <c r="AD2187" s="42" t="s">
        <v>46</v>
      </c>
      <c r="AE2187" s="43"/>
      <c r="AF2187" s="43"/>
      <c r="AG2187" s="43"/>
      <c r="AH2187" s="43"/>
      <c r="AI2187" s="43" t="s">
        <v>7969</v>
      </c>
      <c r="AJ2187" s="43" t="s">
        <v>1814</v>
      </c>
      <c r="AK2187" s="43" t="s">
        <v>96</v>
      </c>
      <c r="AL2187" s="43" t="s">
        <v>46</v>
      </c>
      <c r="AM2187" s="48">
        <v>3</v>
      </c>
    </row>
    <row r="2188" spans="2:39">
      <c r="B2188" s="228" t="s">
        <v>8219</v>
      </c>
      <c r="C2188" s="229" t="s">
        <v>7605</v>
      </c>
      <c r="D2188" s="230" t="s">
        <v>46</v>
      </c>
      <c r="E2188" s="231" t="s">
        <v>38</v>
      </c>
      <c r="F2188" s="231" t="s">
        <v>97</v>
      </c>
      <c r="G2188" s="231" t="s">
        <v>35</v>
      </c>
      <c r="H2188" s="231" t="s">
        <v>7652</v>
      </c>
      <c r="I2188" s="232" t="s">
        <v>98</v>
      </c>
      <c r="J2188" s="231" t="s">
        <v>2913</v>
      </c>
      <c r="K2188" s="230" t="s">
        <v>128</v>
      </c>
      <c r="L2188" s="230" t="s">
        <v>1578</v>
      </c>
      <c r="M2188" s="233">
        <v>2610000</v>
      </c>
      <c r="N2188" s="234" t="s">
        <v>8271</v>
      </c>
      <c r="O2188" s="230" t="s">
        <v>1579</v>
      </c>
      <c r="P2188" s="230" t="s">
        <v>46</v>
      </c>
      <c r="Q2188" s="233">
        <v>0</v>
      </c>
      <c r="R2188" s="234">
        <v>0</v>
      </c>
      <c r="S2188" s="235" t="s">
        <v>46</v>
      </c>
      <c r="T2188" s="236"/>
      <c r="U2188" s="237"/>
      <c r="V2188" s="238" t="s">
        <v>104</v>
      </c>
      <c r="W2188" s="236">
        <v>0</v>
      </c>
      <c r="X2188" s="237" t="s">
        <v>46</v>
      </c>
      <c r="Y2188" s="239">
        <v>0</v>
      </c>
      <c r="Z2188" s="237" t="s">
        <v>46</v>
      </c>
      <c r="AA2188" s="239">
        <v>0</v>
      </c>
      <c r="AB2188" s="240" t="s">
        <v>46</v>
      </c>
      <c r="AC2188" s="241" t="s">
        <v>46</v>
      </c>
      <c r="AD2188" s="241" t="s">
        <v>46</v>
      </c>
      <c r="AE2188" s="237"/>
      <c r="AF2188" s="237"/>
      <c r="AG2188" s="237"/>
      <c r="AH2188" s="237"/>
      <c r="AI2188" s="237" t="s">
        <v>7969</v>
      </c>
      <c r="AJ2188" s="237" t="s">
        <v>1814</v>
      </c>
      <c r="AK2188" s="237" t="s">
        <v>96</v>
      </c>
      <c r="AL2188" s="237" t="s">
        <v>35</v>
      </c>
      <c r="AM2188" s="242">
        <v>4</v>
      </c>
    </row>
    <row r="2189" spans="2:39">
      <c r="B2189" s="228" t="s">
        <v>8220</v>
      </c>
      <c r="C2189" s="229" t="s">
        <v>8221</v>
      </c>
      <c r="D2189" s="230" t="s">
        <v>46</v>
      </c>
      <c r="E2189" s="231" t="s">
        <v>38</v>
      </c>
      <c r="F2189" s="231" t="s">
        <v>97</v>
      </c>
      <c r="G2189" s="231" t="s">
        <v>35</v>
      </c>
      <c r="H2189" s="231" t="s">
        <v>7652</v>
      </c>
      <c r="I2189" s="232" t="s">
        <v>98</v>
      </c>
      <c r="J2189" s="231" t="s">
        <v>2913</v>
      </c>
      <c r="K2189" s="230" t="s">
        <v>128</v>
      </c>
      <c r="L2189" s="230" t="s">
        <v>1578</v>
      </c>
      <c r="M2189" s="233">
        <v>4934175</v>
      </c>
      <c r="N2189" s="234" t="s">
        <v>8271</v>
      </c>
      <c r="O2189" s="230" t="s">
        <v>1579</v>
      </c>
      <c r="P2189" s="230" t="s">
        <v>46</v>
      </c>
      <c r="Q2189" s="233">
        <v>0</v>
      </c>
      <c r="R2189" s="234">
        <v>0</v>
      </c>
      <c r="S2189" s="235" t="s">
        <v>46</v>
      </c>
      <c r="T2189" s="236"/>
      <c r="U2189" s="237"/>
      <c r="V2189" s="238" t="s">
        <v>104</v>
      </c>
      <c r="W2189" s="236">
        <v>0</v>
      </c>
      <c r="X2189" s="237" t="s">
        <v>46</v>
      </c>
      <c r="Y2189" s="239">
        <v>0</v>
      </c>
      <c r="Z2189" s="237" t="s">
        <v>46</v>
      </c>
      <c r="AA2189" s="239">
        <v>0</v>
      </c>
      <c r="AB2189" s="240" t="s">
        <v>46</v>
      </c>
      <c r="AC2189" s="241" t="s">
        <v>46</v>
      </c>
      <c r="AD2189" s="241" t="s">
        <v>46</v>
      </c>
      <c r="AE2189" s="237"/>
      <c r="AF2189" s="237"/>
      <c r="AG2189" s="237"/>
      <c r="AH2189" s="237"/>
      <c r="AI2189" s="237" t="s">
        <v>7969</v>
      </c>
      <c r="AJ2189" s="237" t="s">
        <v>1814</v>
      </c>
      <c r="AK2189" s="237" t="s">
        <v>96</v>
      </c>
      <c r="AL2189" s="237" t="s">
        <v>109</v>
      </c>
      <c r="AM2189" s="242">
        <v>4</v>
      </c>
    </row>
    <row r="2190" spans="2:39">
      <c r="B2190" s="228" t="s">
        <v>8477</v>
      </c>
      <c r="C2190" s="229" t="s">
        <v>8478</v>
      </c>
      <c r="D2190" s="230" t="s">
        <v>46</v>
      </c>
      <c r="E2190" s="231" t="s">
        <v>46</v>
      </c>
      <c r="F2190" s="231" t="s">
        <v>46</v>
      </c>
      <c r="G2190" s="231" t="s">
        <v>46</v>
      </c>
      <c r="H2190" s="231" t="s">
        <v>46</v>
      </c>
      <c r="I2190" s="232" t="s">
        <v>46</v>
      </c>
      <c r="J2190" s="231" t="s">
        <v>46</v>
      </c>
      <c r="K2190" s="230" t="s">
        <v>46</v>
      </c>
      <c r="L2190" s="230" t="s">
        <v>46</v>
      </c>
      <c r="M2190" s="233">
        <v>0</v>
      </c>
      <c r="N2190" s="234" t="s">
        <v>46</v>
      </c>
      <c r="O2190" s="230" t="s">
        <v>46</v>
      </c>
      <c r="P2190" s="230" t="s">
        <v>46</v>
      </c>
      <c r="Q2190" s="233">
        <v>0</v>
      </c>
      <c r="R2190" s="234">
        <v>0</v>
      </c>
      <c r="S2190" s="235" t="s">
        <v>46</v>
      </c>
      <c r="T2190" s="236"/>
      <c r="U2190" s="237"/>
      <c r="V2190" s="238" t="s">
        <v>46</v>
      </c>
      <c r="W2190" s="236">
        <v>0</v>
      </c>
      <c r="X2190" s="237" t="s">
        <v>46</v>
      </c>
      <c r="Y2190" s="239">
        <v>0</v>
      </c>
      <c r="Z2190" s="237" t="s">
        <v>46</v>
      </c>
      <c r="AA2190" s="239">
        <v>0</v>
      </c>
      <c r="AB2190" s="240" t="s">
        <v>46</v>
      </c>
      <c r="AC2190" s="241" t="s">
        <v>46</v>
      </c>
      <c r="AD2190" s="241" t="s">
        <v>46</v>
      </c>
      <c r="AE2190" s="237"/>
      <c r="AF2190" s="237"/>
      <c r="AG2190" s="237"/>
      <c r="AH2190" s="237"/>
      <c r="AI2190" s="237" t="s">
        <v>7969</v>
      </c>
      <c r="AJ2190" s="237" t="s">
        <v>1814</v>
      </c>
      <c r="AK2190" s="237" t="s">
        <v>96</v>
      </c>
      <c r="AL2190" s="237" t="s">
        <v>111</v>
      </c>
      <c r="AM2190" s="242">
        <v>4</v>
      </c>
    </row>
    <row r="2191" spans="2:39">
      <c r="B2191" s="189" t="s">
        <v>8222</v>
      </c>
      <c r="C2191" s="190" t="s">
        <v>8223</v>
      </c>
      <c r="D2191" s="191" t="s">
        <v>46</v>
      </c>
      <c r="E2191" s="192" t="s">
        <v>46</v>
      </c>
      <c r="F2191" s="192" t="s">
        <v>46</v>
      </c>
      <c r="G2191" s="192" t="s">
        <v>46</v>
      </c>
      <c r="H2191" s="192" t="s">
        <v>46</v>
      </c>
      <c r="I2191" s="193" t="s">
        <v>46</v>
      </c>
      <c r="J2191" s="192" t="s">
        <v>46</v>
      </c>
      <c r="K2191" s="191" t="s">
        <v>46</v>
      </c>
      <c r="L2191" s="191" t="s">
        <v>46</v>
      </c>
      <c r="M2191" s="194">
        <v>0</v>
      </c>
      <c r="N2191" s="195" t="s">
        <v>46</v>
      </c>
      <c r="O2191" s="191" t="s">
        <v>46</v>
      </c>
      <c r="P2191" s="191" t="s">
        <v>46</v>
      </c>
      <c r="Q2191" s="194">
        <v>0</v>
      </c>
      <c r="R2191" s="195">
        <v>0</v>
      </c>
      <c r="S2191" s="196" t="s">
        <v>46</v>
      </c>
      <c r="T2191" s="44"/>
      <c r="U2191" s="43"/>
      <c r="V2191" s="197" t="s">
        <v>46</v>
      </c>
      <c r="W2191" s="44">
        <v>0</v>
      </c>
      <c r="X2191" s="43" t="s">
        <v>46</v>
      </c>
      <c r="Y2191" s="46">
        <v>0</v>
      </c>
      <c r="Z2191" s="43" t="s">
        <v>46</v>
      </c>
      <c r="AA2191" s="46">
        <v>0</v>
      </c>
      <c r="AB2191" s="47" t="s">
        <v>46</v>
      </c>
      <c r="AC2191" s="42" t="s">
        <v>46</v>
      </c>
      <c r="AD2191" s="42" t="s">
        <v>46</v>
      </c>
      <c r="AE2191" s="43"/>
      <c r="AF2191" s="43"/>
      <c r="AG2191" s="43"/>
      <c r="AH2191" s="43"/>
      <c r="AI2191" s="43" t="s">
        <v>7969</v>
      </c>
      <c r="AJ2191" s="43" t="s">
        <v>1814</v>
      </c>
      <c r="AK2191" s="43" t="s">
        <v>118</v>
      </c>
      <c r="AL2191" s="43" t="s">
        <v>46</v>
      </c>
      <c r="AM2191" s="48">
        <v>3</v>
      </c>
    </row>
    <row r="2192" spans="2:39">
      <c r="B2192" s="228" t="s">
        <v>8224</v>
      </c>
      <c r="C2192" s="229" t="s">
        <v>8223</v>
      </c>
      <c r="D2192" s="230" t="s">
        <v>46</v>
      </c>
      <c r="E2192" s="231" t="s">
        <v>38</v>
      </c>
      <c r="F2192" s="231" t="s">
        <v>97</v>
      </c>
      <c r="G2192" s="231" t="s">
        <v>35</v>
      </c>
      <c r="H2192" s="231" t="s">
        <v>7652</v>
      </c>
      <c r="I2192" s="232" t="s">
        <v>98</v>
      </c>
      <c r="J2192" s="231" t="s">
        <v>2913</v>
      </c>
      <c r="K2192" s="230" t="s">
        <v>128</v>
      </c>
      <c r="L2192" s="230" t="s">
        <v>1578</v>
      </c>
      <c r="M2192" s="233">
        <v>1413750</v>
      </c>
      <c r="N2192" s="234" t="s">
        <v>8271</v>
      </c>
      <c r="O2192" s="230" t="s">
        <v>1579</v>
      </c>
      <c r="P2192" s="230" t="s">
        <v>46</v>
      </c>
      <c r="Q2192" s="233">
        <v>0</v>
      </c>
      <c r="R2192" s="234">
        <v>0</v>
      </c>
      <c r="S2192" s="235" t="s">
        <v>46</v>
      </c>
      <c r="T2192" s="236"/>
      <c r="U2192" s="237"/>
      <c r="V2192" s="238" t="s">
        <v>104</v>
      </c>
      <c r="W2192" s="236">
        <v>0</v>
      </c>
      <c r="X2192" s="237" t="s">
        <v>46</v>
      </c>
      <c r="Y2192" s="239">
        <v>0</v>
      </c>
      <c r="Z2192" s="237" t="s">
        <v>46</v>
      </c>
      <c r="AA2192" s="239">
        <v>0</v>
      </c>
      <c r="AB2192" s="240" t="s">
        <v>46</v>
      </c>
      <c r="AC2192" s="241" t="s">
        <v>46</v>
      </c>
      <c r="AD2192" s="241" t="s">
        <v>46</v>
      </c>
      <c r="AE2192" s="237"/>
      <c r="AF2192" s="237"/>
      <c r="AG2192" s="237"/>
      <c r="AH2192" s="237"/>
      <c r="AI2192" s="237" t="s">
        <v>7969</v>
      </c>
      <c r="AJ2192" s="237" t="s">
        <v>1814</v>
      </c>
      <c r="AK2192" s="237" t="s">
        <v>118</v>
      </c>
      <c r="AL2192" s="237" t="s">
        <v>35</v>
      </c>
      <c r="AM2192" s="242">
        <v>4</v>
      </c>
    </row>
    <row r="2193" spans="2:39">
      <c r="B2193" s="189" t="s">
        <v>8225</v>
      </c>
      <c r="C2193" s="190" t="s">
        <v>8226</v>
      </c>
      <c r="D2193" s="191" t="s">
        <v>46</v>
      </c>
      <c r="E2193" s="192" t="s">
        <v>46</v>
      </c>
      <c r="F2193" s="192" t="s">
        <v>46</v>
      </c>
      <c r="G2193" s="192" t="s">
        <v>46</v>
      </c>
      <c r="H2193" s="192" t="s">
        <v>46</v>
      </c>
      <c r="I2193" s="193" t="s">
        <v>46</v>
      </c>
      <c r="J2193" s="192" t="s">
        <v>46</v>
      </c>
      <c r="K2193" s="191" t="s">
        <v>46</v>
      </c>
      <c r="L2193" s="191" t="s">
        <v>46</v>
      </c>
      <c r="M2193" s="194">
        <v>0</v>
      </c>
      <c r="N2193" s="195" t="s">
        <v>46</v>
      </c>
      <c r="O2193" s="191" t="s">
        <v>46</v>
      </c>
      <c r="P2193" s="191" t="s">
        <v>46</v>
      </c>
      <c r="Q2193" s="194">
        <v>0</v>
      </c>
      <c r="R2193" s="195">
        <v>0</v>
      </c>
      <c r="S2193" s="196" t="s">
        <v>46</v>
      </c>
      <c r="T2193" s="44"/>
      <c r="U2193" s="43"/>
      <c r="V2193" s="197" t="s">
        <v>46</v>
      </c>
      <c r="W2193" s="44">
        <v>0</v>
      </c>
      <c r="X2193" s="43" t="s">
        <v>46</v>
      </c>
      <c r="Y2193" s="46">
        <v>0</v>
      </c>
      <c r="Z2193" s="43" t="s">
        <v>46</v>
      </c>
      <c r="AA2193" s="46">
        <v>0</v>
      </c>
      <c r="AB2193" s="47" t="s">
        <v>46</v>
      </c>
      <c r="AC2193" s="42" t="s">
        <v>46</v>
      </c>
      <c r="AD2193" s="42" t="s">
        <v>46</v>
      </c>
      <c r="AE2193" s="43"/>
      <c r="AF2193" s="43"/>
      <c r="AG2193" s="43"/>
      <c r="AH2193" s="43"/>
      <c r="AI2193" s="43" t="s">
        <v>7969</v>
      </c>
      <c r="AJ2193" s="43" t="s">
        <v>1814</v>
      </c>
      <c r="AK2193" s="43" t="s">
        <v>175</v>
      </c>
      <c r="AL2193" s="43" t="s">
        <v>46</v>
      </c>
      <c r="AM2193" s="48">
        <v>3</v>
      </c>
    </row>
    <row r="2194" spans="2:39">
      <c r="B2194" s="228" t="s">
        <v>8227</v>
      </c>
      <c r="C2194" s="229" t="s">
        <v>8228</v>
      </c>
      <c r="D2194" s="230" t="s">
        <v>46</v>
      </c>
      <c r="E2194" s="231" t="s">
        <v>38</v>
      </c>
      <c r="F2194" s="231" t="s">
        <v>97</v>
      </c>
      <c r="G2194" s="231" t="s">
        <v>35</v>
      </c>
      <c r="H2194" s="231" t="s">
        <v>7652</v>
      </c>
      <c r="I2194" s="232" t="s">
        <v>98</v>
      </c>
      <c r="J2194" s="231" t="s">
        <v>2913</v>
      </c>
      <c r="K2194" s="230" t="s">
        <v>128</v>
      </c>
      <c r="L2194" s="230" t="s">
        <v>1578</v>
      </c>
      <c r="M2194" s="233">
        <v>710521.20000000007</v>
      </c>
      <c r="N2194" s="234" t="s">
        <v>8271</v>
      </c>
      <c r="O2194" s="230" t="s">
        <v>1579</v>
      </c>
      <c r="P2194" s="230" t="s">
        <v>46</v>
      </c>
      <c r="Q2194" s="233">
        <v>0</v>
      </c>
      <c r="R2194" s="234">
        <v>0</v>
      </c>
      <c r="S2194" s="235" t="s">
        <v>46</v>
      </c>
      <c r="T2194" s="236"/>
      <c r="U2194" s="237"/>
      <c r="V2194" s="238" t="s">
        <v>104</v>
      </c>
      <c r="W2194" s="236">
        <v>0</v>
      </c>
      <c r="X2194" s="237" t="s">
        <v>46</v>
      </c>
      <c r="Y2194" s="239">
        <v>0</v>
      </c>
      <c r="Z2194" s="237" t="s">
        <v>46</v>
      </c>
      <c r="AA2194" s="239">
        <v>0</v>
      </c>
      <c r="AB2194" s="240" t="s">
        <v>46</v>
      </c>
      <c r="AC2194" s="241" t="s">
        <v>46</v>
      </c>
      <c r="AD2194" s="241" t="s">
        <v>46</v>
      </c>
      <c r="AE2194" s="237"/>
      <c r="AF2194" s="237"/>
      <c r="AG2194" s="237"/>
      <c r="AH2194" s="237"/>
      <c r="AI2194" s="237" t="s">
        <v>7969</v>
      </c>
      <c r="AJ2194" s="237" t="s">
        <v>1814</v>
      </c>
      <c r="AK2194" s="237" t="s">
        <v>175</v>
      </c>
      <c r="AL2194" s="237" t="s">
        <v>35</v>
      </c>
      <c r="AM2194" s="242">
        <v>4</v>
      </c>
    </row>
    <row r="2195" spans="2:39">
      <c r="B2195" s="228" t="s">
        <v>8229</v>
      </c>
      <c r="C2195" s="229" t="s">
        <v>8230</v>
      </c>
      <c r="D2195" s="230" t="s">
        <v>46</v>
      </c>
      <c r="E2195" s="231" t="s">
        <v>38</v>
      </c>
      <c r="F2195" s="231" t="s">
        <v>97</v>
      </c>
      <c r="G2195" s="231" t="s">
        <v>35</v>
      </c>
      <c r="H2195" s="231" t="s">
        <v>7652</v>
      </c>
      <c r="I2195" s="232" t="s">
        <v>98</v>
      </c>
      <c r="J2195" s="231" t="s">
        <v>2913</v>
      </c>
      <c r="K2195" s="230" t="s">
        <v>128</v>
      </c>
      <c r="L2195" s="230" t="s">
        <v>1578</v>
      </c>
      <c r="M2195" s="233">
        <v>986835</v>
      </c>
      <c r="N2195" s="234" t="s">
        <v>8271</v>
      </c>
      <c r="O2195" s="230" t="s">
        <v>1579</v>
      </c>
      <c r="P2195" s="230" t="s">
        <v>46</v>
      </c>
      <c r="Q2195" s="233">
        <v>0</v>
      </c>
      <c r="R2195" s="234">
        <v>0</v>
      </c>
      <c r="S2195" s="235" t="s">
        <v>46</v>
      </c>
      <c r="T2195" s="236"/>
      <c r="U2195" s="237"/>
      <c r="V2195" s="238" t="s">
        <v>104</v>
      </c>
      <c r="W2195" s="236">
        <v>0</v>
      </c>
      <c r="X2195" s="237" t="s">
        <v>46</v>
      </c>
      <c r="Y2195" s="239">
        <v>0</v>
      </c>
      <c r="Z2195" s="237" t="s">
        <v>46</v>
      </c>
      <c r="AA2195" s="239">
        <v>0</v>
      </c>
      <c r="AB2195" s="240" t="s">
        <v>46</v>
      </c>
      <c r="AC2195" s="241" t="s">
        <v>46</v>
      </c>
      <c r="AD2195" s="241" t="s">
        <v>46</v>
      </c>
      <c r="AE2195" s="237"/>
      <c r="AF2195" s="237"/>
      <c r="AG2195" s="237"/>
      <c r="AH2195" s="237"/>
      <c r="AI2195" s="237" t="s">
        <v>7969</v>
      </c>
      <c r="AJ2195" s="237" t="s">
        <v>1814</v>
      </c>
      <c r="AK2195" s="237" t="s">
        <v>175</v>
      </c>
      <c r="AL2195" s="237" t="s">
        <v>109</v>
      </c>
      <c r="AM2195" s="242">
        <v>4</v>
      </c>
    </row>
    <row r="2196" spans="2:39">
      <c r="B2196" s="228" t="s">
        <v>8231</v>
      </c>
      <c r="C2196" s="229" t="s">
        <v>8232</v>
      </c>
      <c r="D2196" s="230" t="s">
        <v>46</v>
      </c>
      <c r="E2196" s="231" t="s">
        <v>38</v>
      </c>
      <c r="F2196" s="231" t="s">
        <v>97</v>
      </c>
      <c r="G2196" s="231" t="s">
        <v>35</v>
      </c>
      <c r="H2196" s="231" t="s">
        <v>7652</v>
      </c>
      <c r="I2196" s="232" t="s">
        <v>98</v>
      </c>
      <c r="J2196" s="231" t="s">
        <v>2913</v>
      </c>
      <c r="K2196" s="230" t="s">
        <v>128</v>
      </c>
      <c r="L2196" s="230" t="s">
        <v>1578</v>
      </c>
      <c r="M2196" s="233">
        <v>2368404</v>
      </c>
      <c r="N2196" s="234" t="s">
        <v>8271</v>
      </c>
      <c r="O2196" s="230" t="s">
        <v>1579</v>
      </c>
      <c r="P2196" s="230" t="s">
        <v>46</v>
      </c>
      <c r="Q2196" s="233">
        <v>0</v>
      </c>
      <c r="R2196" s="234">
        <v>0</v>
      </c>
      <c r="S2196" s="235" t="s">
        <v>46</v>
      </c>
      <c r="T2196" s="236"/>
      <c r="U2196" s="237"/>
      <c r="V2196" s="238" t="s">
        <v>104</v>
      </c>
      <c r="W2196" s="236">
        <v>0</v>
      </c>
      <c r="X2196" s="237" t="s">
        <v>46</v>
      </c>
      <c r="Y2196" s="239">
        <v>0</v>
      </c>
      <c r="Z2196" s="237" t="s">
        <v>46</v>
      </c>
      <c r="AA2196" s="239">
        <v>0</v>
      </c>
      <c r="AB2196" s="240" t="s">
        <v>46</v>
      </c>
      <c r="AC2196" s="241" t="s">
        <v>46</v>
      </c>
      <c r="AD2196" s="241" t="s">
        <v>46</v>
      </c>
      <c r="AE2196" s="237"/>
      <c r="AF2196" s="237"/>
      <c r="AG2196" s="237"/>
      <c r="AH2196" s="237"/>
      <c r="AI2196" s="237" t="s">
        <v>7969</v>
      </c>
      <c r="AJ2196" s="237" t="s">
        <v>1814</v>
      </c>
      <c r="AK2196" s="237" t="s">
        <v>175</v>
      </c>
      <c r="AL2196" s="237" t="s">
        <v>111</v>
      </c>
      <c r="AM2196" s="242">
        <v>4</v>
      </c>
    </row>
    <row r="2197" spans="2:39">
      <c r="B2197" s="228" t="s">
        <v>8233</v>
      </c>
      <c r="C2197" s="229" t="s">
        <v>8234</v>
      </c>
      <c r="D2197" s="230" t="s">
        <v>46</v>
      </c>
      <c r="E2197" s="231" t="s">
        <v>38</v>
      </c>
      <c r="F2197" s="231" t="s">
        <v>97</v>
      </c>
      <c r="G2197" s="231" t="s">
        <v>35</v>
      </c>
      <c r="H2197" s="231" t="s">
        <v>7652</v>
      </c>
      <c r="I2197" s="232" t="s">
        <v>98</v>
      </c>
      <c r="J2197" s="231" t="s">
        <v>2913</v>
      </c>
      <c r="K2197" s="230" t="s">
        <v>128</v>
      </c>
      <c r="L2197" s="230" t="s">
        <v>1578</v>
      </c>
      <c r="M2197" s="233">
        <v>3625000</v>
      </c>
      <c r="N2197" s="234" t="s">
        <v>8271</v>
      </c>
      <c r="O2197" s="230" t="s">
        <v>1579</v>
      </c>
      <c r="P2197" s="230" t="s">
        <v>46</v>
      </c>
      <c r="Q2197" s="233">
        <v>0</v>
      </c>
      <c r="R2197" s="234">
        <v>0</v>
      </c>
      <c r="S2197" s="235" t="s">
        <v>46</v>
      </c>
      <c r="T2197" s="236"/>
      <c r="U2197" s="237"/>
      <c r="V2197" s="238" t="s">
        <v>104</v>
      </c>
      <c r="W2197" s="236">
        <v>0</v>
      </c>
      <c r="X2197" s="237" t="s">
        <v>46</v>
      </c>
      <c r="Y2197" s="239">
        <v>0</v>
      </c>
      <c r="Z2197" s="237" t="s">
        <v>46</v>
      </c>
      <c r="AA2197" s="239">
        <v>0</v>
      </c>
      <c r="AB2197" s="240" t="s">
        <v>46</v>
      </c>
      <c r="AC2197" s="241" t="s">
        <v>46</v>
      </c>
      <c r="AD2197" s="241" t="s">
        <v>46</v>
      </c>
      <c r="AE2197" s="237"/>
      <c r="AF2197" s="237"/>
      <c r="AG2197" s="237"/>
      <c r="AH2197" s="237"/>
      <c r="AI2197" s="237" t="s">
        <v>7969</v>
      </c>
      <c r="AJ2197" s="237" t="s">
        <v>1814</v>
      </c>
      <c r="AK2197" s="237" t="s">
        <v>175</v>
      </c>
      <c r="AL2197" s="237" t="s">
        <v>112</v>
      </c>
      <c r="AM2197" s="242">
        <v>4</v>
      </c>
    </row>
    <row r="2198" spans="2:39">
      <c r="B2198" s="189" t="s">
        <v>8235</v>
      </c>
      <c r="C2198" s="190" t="s">
        <v>8236</v>
      </c>
      <c r="D2198" s="191" t="s">
        <v>46</v>
      </c>
      <c r="E2198" s="192" t="s">
        <v>46</v>
      </c>
      <c r="F2198" s="192" t="s">
        <v>46</v>
      </c>
      <c r="G2198" s="192" t="s">
        <v>46</v>
      </c>
      <c r="H2198" s="192" t="s">
        <v>46</v>
      </c>
      <c r="I2198" s="193" t="s">
        <v>46</v>
      </c>
      <c r="J2198" s="192" t="s">
        <v>46</v>
      </c>
      <c r="K2198" s="191" t="s">
        <v>46</v>
      </c>
      <c r="L2198" s="191" t="s">
        <v>46</v>
      </c>
      <c r="M2198" s="194">
        <v>0</v>
      </c>
      <c r="N2198" s="195" t="s">
        <v>46</v>
      </c>
      <c r="O2198" s="191" t="s">
        <v>46</v>
      </c>
      <c r="P2198" s="191" t="s">
        <v>46</v>
      </c>
      <c r="Q2198" s="194">
        <v>0</v>
      </c>
      <c r="R2198" s="195">
        <v>0</v>
      </c>
      <c r="S2198" s="196" t="s">
        <v>46</v>
      </c>
      <c r="T2198" s="44"/>
      <c r="U2198" s="43"/>
      <c r="V2198" s="197" t="s">
        <v>46</v>
      </c>
      <c r="W2198" s="44">
        <v>0</v>
      </c>
      <c r="X2198" s="43" t="s">
        <v>46</v>
      </c>
      <c r="Y2198" s="46">
        <v>0</v>
      </c>
      <c r="Z2198" s="43" t="s">
        <v>46</v>
      </c>
      <c r="AA2198" s="46">
        <v>0</v>
      </c>
      <c r="AB2198" s="47" t="s">
        <v>46</v>
      </c>
      <c r="AC2198" s="42" t="s">
        <v>46</v>
      </c>
      <c r="AD2198" s="42" t="s">
        <v>46</v>
      </c>
      <c r="AE2198" s="43"/>
      <c r="AF2198" s="43"/>
      <c r="AG2198" s="43"/>
      <c r="AH2198" s="43"/>
      <c r="AI2198" s="43" t="s">
        <v>7969</v>
      </c>
      <c r="AJ2198" s="43" t="s">
        <v>1814</v>
      </c>
      <c r="AK2198" s="43" t="s">
        <v>212</v>
      </c>
      <c r="AL2198" s="43" t="s">
        <v>46</v>
      </c>
      <c r="AM2198" s="48">
        <v>3</v>
      </c>
    </row>
    <row r="2199" spans="2:39">
      <c r="B2199" s="228" t="s">
        <v>8237</v>
      </c>
      <c r="C2199" s="229" t="s">
        <v>8238</v>
      </c>
      <c r="D2199" s="230" t="s">
        <v>46</v>
      </c>
      <c r="E2199" s="231" t="s">
        <v>38</v>
      </c>
      <c r="F2199" s="231" t="s">
        <v>97</v>
      </c>
      <c r="G2199" s="231" t="s">
        <v>35</v>
      </c>
      <c r="H2199" s="231" t="s">
        <v>7652</v>
      </c>
      <c r="I2199" s="232" t="s">
        <v>98</v>
      </c>
      <c r="J2199" s="231" t="s">
        <v>2913</v>
      </c>
      <c r="K2199" s="230" t="s">
        <v>128</v>
      </c>
      <c r="L2199" s="230" t="s">
        <v>1578</v>
      </c>
      <c r="M2199" s="233">
        <v>328945</v>
      </c>
      <c r="N2199" s="234" t="s">
        <v>8271</v>
      </c>
      <c r="O2199" s="230" t="s">
        <v>1579</v>
      </c>
      <c r="P2199" s="230" t="s">
        <v>46</v>
      </c>
      <c r="Q2199" s="233">
        <v>0</v>
      </c>
      <c r="R2199" s="234">
        <v>0</v>
      </c>
      <c r="S2199" s="235" t="s">
        <v>46</v>
      </c>
      <c r="T2199" s="236"/>
      <c r="U2199" s="237"/>
      <c r="V2199" s="238" t="s">
        <v>104</v>
      </c>
      <c r="W2199" s="236">
        <v>0</v>
      </c>
      <c r="X2199" s="237" t="s">
        <v>46</v>
      </c>
      <c r="Y2199" s="239">
        <v>0</v>
      </c>
      <c r="Z2199" s="237" t="s">
        <v>46</v>
      </c>
      <c r="AA2199" s="239">
        <v>0</v>
      </c>
      <c r="AB2199" s="240" t="s">
        <v>46</v>
      </c>
      <c r="AC2199" s="241" t="s">
        <v>46</v>
      </c>
      <c r="AD2199" s="241" t="s">
        <v>46</v>
      </c>
      <c r="AE2199" s="237"/>
      <c r="AF2199" s="237"/>
      <c r="AG2199" s="237"/>
      <c r="AH2199" s="237"/>
      <c r="AI2199" s="237" t="s">
        <v>7969</v>
      </c>
      <c r="AJ2199" s="237" t="s">
        <v>1814</v>
      </c>
      <c r="AK2199" s="237" t="s">
        <v>212</v>
      </c>
      <c r="AL2199" s="237" t="s">
        <v>35</v>
      </c>
      <c r="AM2199" s="242">
        <v>4</v>
      </c>
    </row>
    <row r="2200" spans="2:39">
      <c r="B2200" s="189" t="s">
        <v>8479</v>
      </c>
      <c r="C2200" s="190" t="s">
        <v>8480</v>
      </c>
      <c r="D2200" s="191" t="s">
        <v>46</v>
      </c>
      <c r="E2200" s="192" t="s">
        <v>46</v>
      </c>
      <c r="F2200" s="192" t="s">
        <v>46</v>
      </c>
      <c r="G2200" s="192" t="s">
        <v>46</v>
      </c>
      <c r="H2200" s="192" t="s">
        <v>46</v>
      </c>
      <c r="I2200" s="193" t="s">
        <v>46</v>
      </c>
      <c r="J2200" s="192" t="s">
        <v>46</v>
      </c>
      <c r="K2200" s="191" t="s">
        <v>46</v>
      </c>
      <c r="L2200" s="191" t="s">
        <v>46</v>
      </c>
      <c r="M2200" s="194">
        <v>0</v>
      </c>
      <c r="N2200" s="195" t="s">
        <v>46</v>
      </c>
      <c r="O2200" s="191" t="s">
        <v>46</v>
      </c>
      <c r="P2200" s="191" t="s">
        <v>46</v>
      </c>
      <c r="Q2200" s="194">
        <v>0</v>
      </c>
      <c r="R2200" s="195">
        <v>0</v>
      </c>
      <c r="S2200" s="196" t="s">
        <v>46</v>
      </c>
      <c r="T2200" s="44"/>
      <c r="U2200" s="43"/>
      <c r="V2200" s="197" t="s">
        <v>46</v>
      </c>
      <c r="W2200" s="44">
        <v>0</v>
      </c>
      <c r="X2200" s="43" t="s">
        <v>46</v>
      </c>
      <c r="Y2200" s="46">
        <v>0</v>
      </c>
      <c r="Z2200" s="43" t="s">
        <v>46</v>
      </c>
      <c r="AA2200" s="46">
        <v>0</v>
      </c>
      <c r="AB2200" s="47" t="s">
        <v>46</v>
      </c>
      <c r="AC2200" s="42" t="s">
        <v>46</v>
      </c>
      <c r="AD2200" s="42" t="s">
        <v>46</v>
      </c>
      <c r="AE2200" s="43"/>
      <c r="AF2200" s="43"/>
      <c r="AG2200" s="43"/>
      <c r="AH2200" s="43"/>
      <c r="AI2200" s="43" t="s">
        <v>7969</v>
      </c>
      <c r="AJ2200" s="43" t="s">
        <v>1814</v>
      </c>
      <c r="AK2200" s="43" t="s">
        <v>125</v>
      </c>
      <c r="AL2200" s="43" t="s">
        <v>46</v>
      </c>
      <c r="AM2200" s="48">
        <v>3</v>
      </c>
    </row>
    <row r="2201" spans="2:39">
      <c r="B2201" s="228" t="s">
        <v>8481</v>
      </c>
      <c r="C2201" s="229" t="s">
        <v>8480</v>
      </c>
      <c r="D2201" s="230" t="s">
        <v>46</v>
      </c>
      <c r="E2201" s="231" t="s">
        <v>46</v>
      </c>
      <c r="F2201" s="231" t="s">
        <v>46</v>
      </c>
      <c r="G2201" s="231" t="s">
        <v>46</v>
      </c>
      <c r="H2201" s="231" t="s">
        <v>46</v>
      </c>
      <c r="I2201" s="232" t="s">
        <v>46</v>
      </c>
      <c r="J2201" s="231" t="s">
        <v>46</v>
      </c>
      <c r="K2201" s="230" t="s">
        <v>46</v>
      </c>
      <c r="L2201" s="230" t="s">
        <v>46</v>
      </c>
      <c r="M2201" s="233">
        <v>0</v>
      </c>
      <c r="N2201" s="234" t="s">
        <v>46</v>
      </c>
      <c r="O2201" s="230" t="s">
        <v>46</v>
      </c>
      <c r="P2201" s="230" t="s">
        <v>46</v>
      </c>
      <c r="Q2201" s="233">
        <v>0</v>
      </c>
      <c r="R2201" s="234">
        <v>0</v>
      </c>
      <c r="S2201" s="235" t="s">
        <v>46</v>
      </c>
      <c r="T2201" s="236"/>
      <c r="U2201" s="237"/>
      <c r="V2201" s="238" t="s">
        <v>46</v>
      </c>
      <c r="W2201" s="236">
        <v>0</v>
      </c>
      <c r="X2201" s="237" t="s">
        <v>46</v>
      </c>
      <c r="Y2201" s="239">
        <v>0</v>
      </c>
      <c r="Z2201" s="237" t="s">
        <v>46</v>
      </c>
      <c r="AA2201" s="239">
        <v>0</v>
      </c>
      <c r="AB2201" s="240" t="s">
        <v>46</v>
      </c>
      <c r="AC2201" s="241" t="s">
        <v>46</v>
      </c>
      <c r="AD2201" s="241" t="s">
        <v>46</v>
      </c>
      <c r="AE2201" s="237"/>
      <c r="AF2201" s="237"/>
      <c r="AG2201" s="237"/>
      <c r="AH2201" s="237"/>
      <c r="AI2201" s="237" t="s">
        <v>7969</v>
      </c>
      <c r="AJ2201" s="237" t="s">
        <v>1814</v>
      </c>
      <c r="AK2201" s="237" t="s">
        <v>125</v>
      </c>
      <c r="AL2201" s="237" t="s">
        <v>35</v>
      </c>
      <c r="AM2201" s="242">
        <v>4</v>
      </c>
    </row>
    <row r="2202" spans="2:39">
      <c r="B2202" s="180" t="s">
        <v>8482</v>
      </c>
      <c r="C2202" s="181" t="s">
        <v>8483</v>
      </c>
      <c r="D2202" s="182" t="s">
        <v>46</v>
      </c>
      <c r="E2202" s="183" t="s">
        <v>46</v>
      </c>
      <c r="F2202" s="183" t="s">
        <v>46</v>
      </c>
      <c r="G2202" s="183" t="s">
        <v>46</v>
      </c>
      <c r="H2202" s="183" t="s">
        <v>46</v>
      </c>
      <c r="I2202" s="184" t="s">
        <v>46</v>
      </c>
      <c r="J2202" s="183" t="s">
        <v>46</v>
      </c>
      <c r="K2202" s="182" t="s">
        <v>46</v>
      </c>
      <c r="L2202" s="182" t="s">
        <v>46</v>
      </c>
      <c r="M2202" s="185">
        <v>0</v>
      </c>
      <c r="N2202" s="186" t="s">
        <v>46</v>
      </c>
      <c r="O2202" s="182" t="s">
        <v>46</v>
      </c>
      <c r="P2202" s="182" t="s">
        <v>46</v>
      </c>
      <c r="Q2202" s="185">
        <v>0</v>
      </c>
      <c r="R2202" s="186">
        <v>0</v>
      </c>
      <c r="S2202" s="187" t="s">
        <v>46</v>
      </c>
      <c r="T2202" s="36"/>
      <c r="U2202" s="35"/>
      <c r="V2202" s="188" t="s">
        <v>46</v>
      </c>
      <c r="W2202" s="36">
        <v>0</v>
      </c>
      <c r="X2202" s="35" t="s">
        <v>46</v>
      </c>
      <c r="Y2202" s="38">
        <v>0</v>
      </c>
      <c r="Z2202" s="35" t="s">
        <v>46</v>
      </c>
      <c r="AA2202" s="38">
        <v>0</v>
      </c>
      <c r="AB2202" s="39" t="s">
        <v>46</v>
      </c>
      <c r="AC2202" s="34" t="s">
        <v>46</v>
      </c>
      <c r="AD2202" s="34" t="s">
        <v>46</v>
      </c>
      <c r="AE2202" s="35"/>
      <c r="AF2202" s="35"/>
      <c r="AG2202" s="35"/>
      <c r="AH2202" s="35"/>
      <c r="AI2202" s="35" t="s">
        <v>7969</v>
      </c>
      <c r="AJ2202" s="35" t="s">
        <v>8484</v>
      </c>
      <c r="AK2202" s="35" t="s">
        <v>46</v>
      </c>
      <c r="AL2202" s="35" t="s">
        <v>46</v>
      </c>
      <c r="AM2202" s="40">
        <v>2</v>
      </c>
    </row>
    <row r="2203" spans="2:39">
      <c r="B2203" s="189" t="s">
        <v>8485</v>
      </c>
      <c r="C2203" s="190" t="s">
        <v>7316</v>
      </c>
      <c r="D2203" s="191" t="s">
        <v>46</v>
      </c>
      <c r="E2203" s="192" t="s">
        <v>46</v>
      </c>
      <c r="F2203" s="192" t="s">
        <v>46</v>
      </c>
      <c r="G2203" s="192" t="s">
        <v>46</v>
      </c>
      <c r="H2203" s="192" t="s">
        <v>46</v>
      </c>
      <c r="I2203" s="193" t="s">
        <v>46</v>
      </c>
      <c r="J2203" s="192" t="s">
        <v>46</v>
      </c>
      <c r="K2203" s="191" t="s">
        <v>46</v>
      </c>
      <c r="L2203" s="191" t="s">
        <v>46</v>
      </c>
      <c r="M2203" s="194">
        <v>0</v>
      </c>
      <c r="N2203" s="195" t="s">
        <v>46</v>
      </c>
      <c r="O2203" s="191" t="s">
        <v>46</v>
      </c>
      <c r="P2203" s="191" t="s">
        <v>46</v>
      </c>
      <c r="Q2203" s="194">
        <v>0</v>
      </c>
      <c r="R2203" s="195">
        <v>0</v>
      </c>
      <c r="S2203" s="196" t="s">
        <v>46</v>
      </c>
      <c r="T2203" s="44"/>
      <c r="U2203" s="43"/>
      <c r="V2203" s="197" t="s">
        <v>46</v>
      </c>
      <c r="W2203" s="44">
        <v>0</v>
      </c>
      <c r="X2203" s="43" t="s">
        <v>46</v>
      </c>
      <c r="Y2203" s="46">
        <v>0</v>
      </c>
      <c r="Z2203" s="43" t="s">
        <v>46</v>
      </c>
      <c r="AA2203" s="46">
        <v>0</v>
      </c>
      <c r="AB2203" s="47" t="s">
        <v>46</v>
      </c>
      <c r="AC2203" s="42" t="s">
        <v>46</v>
      </c>
      <c r="AD2203" s="42" t="s">
        <v>46</v>
      </c>
      <c r="AE2203" s="43"/>
      <c r="AF2203" s="43"/>
      <c r="AG2203" s="43"/>
      <c r="AH2203" s="43"/>
      <c r="AI2203" s="43" t="s">
        <v>7969</v>
      </c>
      <c r="AJ2203" s="43" t="s">
        <v>8484</v>
      </c>
      <c r="AK2203" s="43" t="s">
        <v>94</v>
      </c>
      <c r="AL2203" s="43" t="s">
        <v>46</v>
      </c>
      <c r="AM2203" s="48">
        <v>3</v>
      </c>
    </row>
    <row r="2204" spans="2:39">
      <c r="B2204" s="228" t="s">
        <v>8486</v>
      </c>
      <c r="C2204" s="229" t="s">
        <v>7324</v>
      </c>
      <c r="D2204" s="230" t="s">
        <v>46</v>
      </c>
      <c r="E2204" s="231" t="s">
        <v>46</v>
      </c>
      <c r="F2204" s="231" t="s">
        <v>46</v>
      </c>
      <c r="G2204" s="231" t="s">
        <v>46</v>
      </c>
      <c r="H2204" s="231" t="s">
        <v>46</v>
      </c>
      <c r="I2204" s="232" t="s">
        <v>46</v>
      </c>
      <c r="J2204" s="231" t="s">
        <v>46</v>
      </c>
      <c r="K2204" s="230" t="s">
        <v>46</v>
      </c>
      <c r="L2204" s="230" t="s">
        <v>46</v>
      </c>
      <c r="M2204" s="233">
        <v>0</v>
      </c>
      <c r="N2204" s="234" t="s">
        <v>46</v>
      </c>
      <c r="O2204" s="230" t="s">
        <v>46</v>
      </c>
      <c r="P2204" s="230" t="s">
        <v>46</v>
      </c>
      <c r="Q2204" s="233">
        <v>0</v>
      </c>
      <c r="R2204" s="234">
        <v>0</v>
      </c>
      <c r="S2204" s="235" t="s">
        <v>46</v>
      </c>
      <c r="T2204" s="236"/>
      <c r="U2204" s="237"/>
      <c r="V2204" s="238" t="s">
        <v>46</v>
      </c>
      <c r="W2204" s="236">
        <v>0</v>
      </c>
      <c r="X2204" s="237" t="s">
        <v>46</v>
      </c>
      <c r="Y2204" s="239">
        <v>0</v>
      </c>
      <c r="Z2204" s="237" t="s">
        <v>46</v>
      </c>
      <c r="AA2204" s="239">
        <v>0</v>
      </c>
      <c r="AB2204" s="240" t="s">
        <v>46</v>
      </c>
      <c r="AC2204" s="241" t="s">
        <v>46</v>
      </c>
      <c r="AD2204" s="241" t="s">
        <v>46</v>
      </c>
      <c r="AE2204" s="237"/>
      <c r="AF2204" s="237"/>
      <c r="AG2204" s="237"/>
      <c r="AH2204" s="237"/>
      <c r="AI2204" s="237" t="s">
        <v>7969</v>
      </c>
      <c r="AJ2204" s="237" t="s">
        <v>8484</v>
      </c>
      <c r="AK2204" s="237" t="s">
        <v>94</v>
      </c>
      <c r="AL2204" s="237" t="s">
        <v>261</v>
      </c>
      <c r="AM2204" s="242">
        <v>4</v>
      </c>
    </row>
    <row r="2205" spans="2:39">
      <c r="B2205" s="228" t="s">
        <v>8487</v>
      </c>
      <c r="C2205" s="229" t="s">
        <v>7326</v>
      </c>
      <c r="D2205" s="230" t="s">
        <v>46</v>
      </c>
      <c r="E2205" s="231" t="s">
        <v>46</v>
      </c>
      <c r="F2205" s="231" t="s">
        <v>46</v>
      </c>
      <c r="G2205" s="231" t="s">
        <v>46</v>
      </c>
      <c r="H2205" s="231" t="s">
        <v>46</v>
      </c>
      <c r="I2205" s="232" t="s">
        <v>46</v>
      </c>
      <c r="J2205" s="231" t="s">
        <v>46</v>
      </c>
      <c r="K2205" s="230" t="s">
        <v>46</v>
      </c>
      <c r="L2205" s="230" t="s">
        <v>46</v>
      </c>
      <c r="M2205" s="233">
        <v>0</v>
      </c>
      <c r="N2205" s="234" t="s">
        <v>46</v>
      </c>
      <c r="O2205" s="230" t="s">
        <v>46</v>
      </c>
      <c r="P2205" s="230" t="s">
        <v>46</v>
      </c>
      <c r="Q2205" s="233">
        <v>0</v>
      </c>
      <c r="R2205" s="234">
        <v>0</v>
      </c>
      <c r="S2205" s="235" t="s">
        <v>46</v>
      </c>
      <c r="T2205" s="236"/>
      <c r="U2205" s="237"/>
      <c r="V2205" s="238" t="s">
        <v>46</v>
      </c>
      <c r="W2205" s="236">
        <v>0</v>
      </c>
      <c r="X2205" s="237" t="s">
        <v>46</v>
      </c>
      <c r="Y2205" s="239">
        <v>0</v>
      </c>
      <c r="Z2205" s="237" t="s">
        <v>46</v>
      </c>
      <c r="AA2205" s="239">
        <v>0</v>
      </c>
      <c r="AB2205" s="240" t="s">
        <v>46</v>
      </c>
      <c r="AC2205" s="241" t="s">
        <v>46</v>
      </c>
      <c r="AD2205" s="241" t="s">
        <v>46</v>
      </c>
      <c r="AE2205" s="237"/>
      <c r="AF2205" s="237"/>
      <c r="AG2205" s="237"/>
      <c r="AH2205" s="237"/>
      <c r="AI2205" s="237" t="s">
        <v>7969</v>
      </c>
      <c r="AJ2205" s="237" t="s">
        <v>8484</v>
      </c>
      <c r="AK2205" s="237" t="s">
        <v>94</v>
      </c>
      <c r="AL2205" s="237" t="s">
        <v>384</v>
      </c>
      <c r="AM2205" s="242">
        <v>4</v>
      </c>
    </row>
    <row r="2206" spans="2:39">
      <c r="B2206" s="189" t="s">
        <v>8488</v>
      </c>
      <c r="C2206" s="190" t="s">
        <v>7337</v>
      </c>
      <c r="D2206" s="191" t="s">
        <v>46</v>
      </c>
      <c r="E2206" s="192" t="s">
        <v>46</v>
      </c>
      <c r="F2206" s="192" t="s">
        <v>46</v>
      </c>
      <c r="G2206" s="192" t="s">
        <v>46</v>
      </c>
      <c r="H2206" s="192" t="s">
        <v>46</v>
      </c>
      <c r="I2206" s="193" t="s">
        <v>46</v>
      </c>
      <c r="J2206" s="192" t="s">
        <v>46</v>
      </c>
      <c r="K2206" s="191" t="s">
        <v>46</v>
      </c>
      <c r="L2206" s="191" t="s">
        <v>46</v>
      </c>
      <c r="M2206" s="194">
        <v>0</v>
      </c>
      <c r="N2206" s="195" t="s">
        <v>46</v>
      </c>
      <c r="O2206" s="191" t="s">
        <v>46</v>
      </c>
      <c r="P2206" s="191" t="s">
        <v>46</v>
      </c>
      <c r="Q2206" s="194">
        <v>0</v>
      </c>
      <c r="R2206" s="195">
        <v>0</v>
      </c>
      <c r="S2206" s="196" t="s">
        <v>46</v>
      </c>
      <c r="T2206" s="44"/>
      <c r="U2206" s="43"/>
      <c r="V2206" s="197" t="s">
        <v>46</v>
      </c>
      <c r="W2206" s="44">
        <v>0</v>
      </c>
      <c r="X2206" s="43" t="s">
        <v>46</v>
      </c>
      <c r="Y2206" s="46">
        <v>0</v>
      </c>
      <c r="Z2206" s="43" t="s">
        <v>46</v>
      </c>
      <c r="AA2206" s="46">
        <v>0</v>
      </c>
      <c r="AB2206" s="47" t="s">
        <v>46</v>
      </c>
      <c r="AC2206" s="42" t="s">
        <v>46</v>
      </c>
      <c r="AD2206" s="42" t="s">
        <v>46</v>
      </c>
      <c r="AE2206" s="43"/>
      <c r="AF2206" s="43"/>
      <c r="AG2206" s="43"/>
      <c r="AH2206" s="43"/>
      <c r="AI2206" s="43" t="s">
        <v>7969</v>
      </c>
      <c r="AJ2206" s="43" t="s">
        <v>8484</v>
      </c>
      <c r="AK2206" s="43" t="s">
        <v>96</v>
      </c>
      <c r="AL2206" s="43" t="s">
        <v>46</v>
      </c>
      <c r="AM2206" s="48">
        <v>3</v>
      </c>
    </row>
    <row r="2207" spans="2:39">
      <c r="B2207" s="228" t="s">
        <v>8489</v>
      </c>
      <c r="C2207" s="229" t="s">
        <v>7337</v>
      </c>
      <c r="D2207" s="230" t="s">
        <v>46</v>
      </c>
      <c r="E2207" s="231" t="s">
        <v>46</v>
      </c>
      <c r="F2207" s="231" t="s">
        <v>46</v>
      </c>
      <c r="G2207" s="231" t="s">
        <v>46</v>
      </c>
      <c r="H2207" s="231" t="s">
        <v>46</v>
      </c>
      <c r="I2207" s="232" t="s">
        <v>46</v>
      </c>
      <c r="J2207" s="231" t="s">
        <v>46</v>
      </c>
      <c r="K2207" s="230" t="s">
        <v>46</v>
      </c>
      <c r="L2207" s="230" t="s">
        <v>46</v>
      </c>
      <c r="M2207" s="233">
        <v>0</v>
      </c>
      <c r="N2207" s="234" t="s">
        <v>46</v>
      </c>
      <c r="O2207" s="230" t="s">
        <v>46</v>
      </c>
      <c r="P2207" s="230" t="s">
        <v>46</v>
      </c>
      <c r="Q2207" s="233">
        <v>0</v>
      </c>
      <c r="R2207" s="234">
        <v>0</v>
      </c>
      <c r="S2207" s="235" t="s">
        <v>46</v>
      </c>
      <c r="T2207" s="236"/>
      <c r="U2207" s="237"/>
      <c r="V2207" s="238" t="s">
        <v>46</v>
      </c>
      <c r="W2207" s="236">
        <v>0</v>
      </c>
      <c r="X2207" s="237" t="s">
        <v>46</v>
      </c>
      <c r="Y2207" s="239">
        <v>0</v>
      </c>
      <c r="Z2207" s="237" t="s">
        <v>46</v>
      </c>
      <c r="AA2207" s="239">
        <v>0</v>
      </c>
      <c r="AB2207" s="240" t="s">
        <v>46</v>
      </c>
      <c r="AC2207" s="241" t="s">
        <v>46</v>
      </c>
      <c r="AD2207" s="241" t="s">
        <v>46</v>
      </c>
      <c r="AE2207" s="237"/>
      <c r="AF2207" s="237"/>
      <c r="AG2207" s="237"/>
      <c r="AH2207" s="237"/>
      <c r="AI2207" s="237" t="s">
        <v>7969</v>
      </c>
      <c r="AJ2207" s="237" t="s">
        <v>8484</v>
      </c>
      <c r="AK2207" s="237" t="s">
        <v>96</v>
      </c>
      <c r="AL2207" s="237" t="s">
        <v>35</v>
      </c>
      <c r="AM2207" s="242">
        <v>4</v>
      </c>
    </row>
    <row r="2208" spans="2:39">
      <c r="B2208" s="180" t="s">
        <v>8490</v>
      </c>
      <c r="C2208" s="181" t="s">
        <v>7807</v>
      </c>
      <c r="D2208" s="182" t="s">
        <v>46</v>
      </c>
      <c r="E2208" s="183" t="s">
        <v>46</v>
      </c>
      <c r="F2208" s="183" t="s">
        <v>46</v>
      </c>
      <c r="G2208" s="183" t="s">
        <v>46</v>
      </c>
      <c r="H2208" s="183" t="s">
        <v>46</v>
      </c>
      <c r="I2208" s="184" t="s">
        <v>46</v>
      </c>
      <c r="J2208" s="183" t="s">
        <v>46</v>
      </c>
      <c r="K2208" s="182" t="s">
        <v>46</v>
      </c>
      <c r="L2208" s="182" t="s">
        <v>46</v>
      </c>
      <c r="M2208" s="185">
        <v>0</v>
      </c>
      <c r="N2208" s="186" t="s">
        <v>46</v>
      </c>
      <c r="O2208" s="182" t="s">
        <v>46</v>
      </c>
      <c r="P2208" s="182" t="s">
        <v>46</v>
      </c>
      <c r="Q2208" s="185">
        <v>0</v>
      </c>
      <c r="R2208" s="186">
        <v>0</v>
      </c>
      <c r="S2208" s="187" t="s">
        <v>46</v>
      </c>
      <c r="T2208" s="36"/>
      <c r="U2208" s="35"/>
      <c r="V2208" s="188" t="s">
        <v>46</v>
      </c>
      <c r="W2208" s="36">
        <v>0</v>
      </c>
      <c r="X2208" s="35" t="s">
        <v>46</v>
      </c>
      <c r="Y2208" s="38">
        <v>0</v>
      </c>
      <c r="Z2208" s="35" t="s">
        <v>46</v>
      </c>
      <c r="AA2208" s="38">
        <v>0</v>
      </c>
      <c r="AB2208" s="39" t="s">
        <v>46</v>
      </c>
      <c r="AC2208" s="34" t="s">
        <v>46</v>
      </c>
      <c r="AD2208" s="34" t="s">
        <v>46</v>
      </c>
      <c r="AE2208" s="35"/>
      <c r="AF2208" s="35"/>
      <c r="AG2208" s="35"/>
      <c r="AH2208" s="35"/>
      <c r="AI2208" s="35" t="s">
        <v>7969</v>
      </c>
      <c r="AJ2208" s="35" t="s">
        <v>8491</v>
      </c>
      <c r="AK2208" s="35" t="s">
        <v>46</v>
      </c>
      <c r="AL2208" s="35" t="s">
        <v>46</v>
      </c>
      <c r="AM2208" s="40">
        <v>2</v>
      </c>
    </row>
    <row r="2209" spans="2:39">
      <c r="B2209" s="189" t="s">
        <v>8492</v>
      </c>
      <c r="C2209" s="190" t="s">
        <v>8493</v>
      </c>
      <c r="D2209" s="191" t="s">
        <v>46</v>
      </c>
      <c r="E2209" s="192" t="s">
        <v>46</v>
      </c>
      <c r="F2209" s="192" t="s">
        <v>46</v>
      </c>
      <c r="G2209" s="192" t="s">
        <v>46</v>
      </c>
      <c r="H2209" s="192" t="s">
        <v>46</v>
      </c>
      <c r="I2209" s="193" t="s">
        <v>46</v>
      </c>
      <c r="J2209" s="192" t="s">
        <v>46</v>
      </c>
      <c r="K2209" s="191" t="s">
        <v>46</v>
      </c>
      <c r="L2209" s="191" t="s">
        <v>46</v>
      </c>
      <c r="M2209" s="194">
        <v>0</v>
      </c>
      <c r="N2209" s="195" t="s">
        <v>46</v>
      </c>
      <c r="O2209" s="191" t="s">
        <v>46</v>
      </c>
      <c r="P2209" s="191" t="s">
        <v>46</v>
      </c>
      <c r="Q2209" s="194">
        <v>0</v>
      </c>
      <c r="R2209" s="195">
        <v>0</v>
      </c>
      <c r="S2209" s="196" t="s">
        <v>46</v>
      </c>
      <c r="T2209" s="44"/>
      <c r="U2209" s="43"/>
      <c r="V2209" s="197" t="s">
        <v>46</v>
      </c>
      <c r="W2209" s="44">
        <v>0</v>
      </c>
      <c r="X2209" s="43" t="s">
        <v>46</v>
      </c>
      <c r="Y2209" s="46">
        <v>0</v>
      </c>
      <c r="Z2209" s="43" t="s">
        <v>46</v>
      </c>
      <c r="AA2209" s="46">
        <v>0</v>
      </c>
      <c r="AB2209" s="47" t="s">
        <v>46</v>
      </c>
      <c r="AC2209" s="42" t="s">
        <v>46</v>
      </c>
      <c r="AD2209" s="42" t="s">
        <v>46</v>
      </c>
      <c r="AE2209" s="43"/>
      <c r="AF2209" s="43"/>
      <c r="AG2209" s="43"/>
      <c r="AH2209" s="43"/>
      <c r="AI2209" s="43" t="s">
        <v>7969</v>
      </c>
      <c r="AJ2209" s="43" t="s">
        <v>8491</v>
      </c>
      <c r="AK2209" s="43" t="s">
        <v>94</v>
      </c>
      <c r="AL2209" s="43" t="s">
        <v>46</v>
      </c>
      <c r="AM2209" s="48">
        <v>3</v>
      </c>
    </row>
    <row r="2210" spans="2:39">
      <c r="B2210" s="228" t="s">
        <v>8494</v>
      </c>
      <c r="C2210" s="229" t="s">
        <v>8493</v>
      </c>
      <c r="D2210" s="230" t="s">
        <v>46</v>
      </c>
      <c r="E2210" s="231" t="s">
        <v>46</v>
      </c>
      <c r="F2210" s="231" t="s">
        <v>46</v>
      </c>
      <c r="G2210" s="231" t="s">
        <v>46</v>
      </c>
      <c r="H2210" s="231" t="s">
        <v>46</v>
      </c>
      <c r="I2210" s="232" t="s">
        <v>46</v>
      </c>
      <c r="J2210" s="231" t="s">
        <v>46</v>
      </c>
      <c r="K2210" s="230" t="s">
        <v>46</v>
      </c>
      <c r="L2210" s="230" t="s">
        <v>46</v>
      </c>
      <c r="M2210" s="233">
        <v>0</v>
      </c>
      <c r="N2210" s="234" t="s">
        <v>46</v>
      </c>
      <c r="O2210" s="230" t="s">
        <v>46</v>
      </c>
      <c r="P2210" s="230" t="s">
        <v>46</v>
      </c>
      <c r="Q2210" s="233">
        <v>0</v>
      </c>
      <c r="R2210" s="234">
        <v>0</v>
      </c>
      <c r="S2210" s="235" t="s">
        <v>46</v>
      </c>
      <c r="T2210" s="236"/>
      <c r="U2210" s="237"/>
      <c r="V2210" s="238" t="s">
        <v>46</v>
      </c>
      <c r="W2210" s="236">
        <v>0</v>
      </c>
      <c r="X2210" s="237" t="s">
        <v>46</v>
      </c>
      <c r="Y2210" s="239">
        <v>0</v>
      </c>
      <c r="Z2210" s="237" t="s">
        <v>46</v>
      </c>
      <c r="AA2210" s="239">
        <v>0</v>
      </c>
      <c r="AB2210" s="240" t="s">
        <v>46</v>
      </c>
      <c r="AC2210" s="241" t="s">
        <v>46</v>
      </c>
      <c r="AD2210" s="241" t="s">
        <v>46</v>
      </c>
      <c r="AE2210" s="237"/>
      <c r="AF2210" s="237"/>
      <c r="AG2210" s="237"/>
      <c r="AH2210" s="237"/>
      <c r="AI2210" s="237" t="s">
        <v>7969</v>
      </c>
      <c r="AJ2210" s="237" t="s">
        <v>8491</v>
      </c>
      <c r="AK2210" s="237" t="s">
        <v>94</v>
      </c>
      <c r="AL2210" s="237" t="s">
        <v>35</v>
      </c>
      <c r="AM2210" s="242">
        <v>4</v>
      </c>
    </row>
    <row r="2211" spans="2:39">
      <c r="B2211" s="189" t="s">
        <v>8495</v>
      </c>
      <c r="C2211" s="190" t="s">
        <v>7350</v>
      </c>
      <c r="D2211" s="191" t="s">
        <v>46</v>
      </c>
      <c r="E2211" s="192" t="s">
        <v>46</v>
      </c>
      <c r="F2211" s="192" t="s">
        <v>46</v>
      </c>
      <c r="G2211" s="192" t="s">
        <v>46</v>
      </c>
      <c r="H2211" s="192" t="s">
        <v>46</v>
      </c>
      <c r="I2211" s="193" t="s">
        <v>46</v>
      </c>
      <c r="J2211" s="192" t="s">
        <v>46</v>
      </c>
      <c r="K2211" s="191" t="s">
        <v>46</v>
      </c>
      <c r="L2211" s="191" t="s">
        <v>46</v>
      </c>
      <c r="M2211" s="194">
        <v>0</v>
      </c>
      <c r="N2211" s="195" t="s">
        <v>46</v>
      </c>
      <c r="O2211" s="191" t="s">
        <v>46</v>
      </c>
      <c r="P2211" s="191" t="s">
        <v>46</v>
      </c>
      <c r="Q2211" s="194">
        <v>0</v>
      </c>
      <c r="R2211" s="195">
        <v>0</v>
      </c>
      <c r="S2211" s="196" t="s">
        <v>46</v>
      </c>
      <c r="T2211" s="44"/>
      <c r="U2211" s="43"/>
      <c r="V2211" s="197" t="s">
        <v>46</v>
      </c>
      <c r="W2211" s="44">
        <v>0</v>
      </c>
      <c r="X2211" s="43" t="s">
        <v>46</v>
      </c>
      <c r="Y2211" s="46">
        <v>0</v>
      </c>
      <c r="Z2211" s="43" t="s">
        <v>46</v>
      </c>
      <c r="AA2211" s="46">
        <v>0</v>
      </c>
      <c r="AB2211" s="47" t="s">
        <v>46</v>
      </c>
      <c r="AC2211" s="42" t="s">
        <v>46</v>
      </c>
      <c r="AD2211" s="42" t="s">
        <v>46</v>
      </c>
      <c r="AE2211" s="43"/>
      <c r="AF2211" s="43"/>
      <c r="AG2211" s="43"/>
      <c r="AH2211" s="43"/>
      <c r="AI2211" s="43" t="s">
        <v>7969</v>
      </c>
      <c r="AJ2211" s="43" t="s">
        <v>8491</v>
      </c>
      <c r="AK2211" s="43" t="s">
        <v>118</v>
      </c>
      <c r="AL2211" s="43" t="s">
        <v>46</v>
      </c>
      <c r="AM2211" s="48">
        <v>3</v>
      </c>
    </row>
    <row r="2212" spans="2:39">
      <c r="B2212" s="228" t="s">
        <v>8496</v>
      </c>
      <c r="C2212" s="229" t="s">
        <v>7350</v>
      </c>
      <c r="D2212" s="230" t="s">
        <v>46</v>
      </c>
      <c r="E2212" s="231" t="s">
        <v>46</v>
      </c>
      <c r="F2212" s="231" t="s">
        <v>46</v>
      </c>
      <c r="G2212" s="231" t="s">
        <v>46</v>
      </c>
      <c r="H2212" s="231" t="s">
        <v>46</v>
      </c>
      <c r="I2212" s="232" t="s">
        <v>46</v>
      </c>
      <c r="J2212" s="231" t="s">
        <v>46</v>
      </c>
      <c r="K2212" s="230" t="s">
        <v>46</v>
      </c>
      <c r="L2212" s="230" t="s">
        <v>46</v>
      </c>
      <c r="M2212" s="233">
        <v>0</v>
      </c>
      <c r="N2212" s="234" t="s">
        <v>46</v>
      </c>
      <c r="O2212" s="230" t="s">
        <v>46</v>
      </c>
      <c r="P2212" s="230" t="s">
        <v>46</v>
      </c>
      <c r="Q2212" s="233">
        <v>0</v>
      </c>
      <c r="R2212" s="234">
        <v>0</v>
      </c>
      <c r="S2212" s="235" t="s">
        <v>46</v>
      </c>
      <c r="T2212" s="236"/>
      <c r="U2212" s="237"/>
      <c r="V2212" s="238" t="s">
        <v>46</v>
      </c>
      <c r="W2212" s="236">
        <v>0</v>
      </c>
      <c r="X2212" s="237" t="s">
        <v>46</v>
      </c>
      <c r="Y2212" s="239">
        <v>0</v>
      </c>
      <c r="Z2212" s="237" t="s">
        <v>46</v>
      </c>
      <c r="AA2212" s="239">
        <v>0</v>
      </c>
      <c r="AB2212" s="240" t="s">
        <v>46</v>
      </c>
      <c r="AC2212" s="241" t="s">
        <v>46</v>
      </c>
      <c r="AD2212" s="241" t="s">
        <v>46</v>
      </c>
      <c r="AE2212" s="237"/>
      <c r="AF2212" s="237"/>
      <c r="AG2212" s="237"/>
      <c r="AH2212" s="237"/>
      <c r="AI2212" s="237" t="s">
        <v>7969</v>
      </c>
      <c r="AJ2212" s="237" t="s">
        <v>8491</v>
      </c>
      <c r="AK2212" s="237" t="s">
        <v>118</v>
      </c>
      <c r="AL2212" s="237" t="s">
        <v>35</v>
      </c>
      <c r="AM2212" s="242">
        <v>4</v>
      </c>
    </row>
    <row r="2213" spans="2:39">
      <c r="B2213" s="189" t="s">
        <v>8497</v>
      </c>
      <c r="C2213" s="190" t="s">
        <v>7364</v>
      </c>
      <c r="D2213" s="191" t="s">
        <v>46</v>
      </c>
      <c r="E2213" s="192" t="s">
        <v>46</v>
      </c>
      <c r="F2213" s="192" t="s">
        <v>46</v>
      </c>
      <c r="G2213" s="192" t="s">
        <v>46</v>
      </c>
      <c r="H2213" s="192" t="s">
        <v>46</v>
      </c>
      <c r="I2213" s="193" t="s">
        <v>46</v>
      </c>
      <c r="J2213" s="192" t="s">
        <v>46</v>
      </c>
      <c r="K2213" s="191" t="s">
        <v>46</v>
      </c>
      <c r="L2213" s="191" t="s">
        <v>46</v>
      </c>
      <c r="M2213" s="194">
        <v>0</v>
      </c>
      <c r="N2213" s="195" t="s">
        <v>46</v>
      </c>
      <c r="O2213" s="191" t="s">
        <v>46</v>
      </c>
      <c r="P2213" s="191" t="s">
        <v>46</v>
      </c>
      <c r="Q2213" s="194">
        <v>0</v>
      </c>
      <c r="R2213" s="195">
        <v>0</v>
      </c>
      <c r="S2213" s="196" t="s">
        <v>46</v>
      </c>
      <c r="T2213" s="44"/>
      <c r="U2213" s="43"/>
      <c r="V2213" s="197" t="s">
        <v>46</v>
      </c>
      <c r="W2213" s="44">
        <v>0</v>
      </c>
      <c r="X2213" s="43" t="s">
        <v>46</v>
      </c>
      <c r="Y2213" s="46">
        <v>0</v>
      </c>
      <c r="Z2213" s="43" t="s">
        <v>46</v>
      </c>
      <c r="AA2213" s="46">
        <v>0</v>
      </c>
      <c r="AB2213" s="47" t="s">
        <v>46</v>
      </c>
      <c r="AC2213" s="42" t="s">
        <v>46</v>
      </c>
      <c r="AD2213" s="42" t="s">
        <v>46</v>
      </c>
      <c r="AE2213" s="43"/>
      <c r="AF2213" s="43"/>
      <c r="AG2213" s="43"/>
      <c r="AH2213" s="43"/>
      <c r="AI2213" s="43" t="s">
        <v>7969</v>
      </c>
      <c r="AJ2213" s="43" t="s">
        <v>8491</v>
      </c>
      <c r="AK2213" s="43" t="s">
        <v>125</v>
      </c>
      <c r="AL2213" s="43" t="s">
        <v>46</v>
      </c>
      <c r="AM2213" s="48">
        <v>3</v>
      </c>
    </row>
    <row r="2214" spans="2:39">
      <c r="B2214" s="228" t="s">
        <v>8498</v>
      </c>
      <c r="C2214" s="229" t="s">
        <v>7364</v>
      </c>
      <c r="D2214" s="230" t="s">
        <v>46</v>
      </c>
      <c r="E2214" s="231" t="s">
        <v>46</v>
      </c>
      <c r="F2214" s="231" t="s">
        <v>46</v>
      </c>
      <c r="G2214" s="231" t="s">
        <v>46</v>
      </c>
      <c r="H2214" s="231" t="s">
        <v>46</v>
      </c>
      <c r="I2214" s="232" t="s">
        <v>46</v>
      </c>
      <c r="J2214" s="231" t="s">
        <v>46</v>
      </c>
      <c r="K2214" s="230" t="s">
        <v>46</v>
      </c>
      <c r="L2214" s="230" t="s">
        <v>46</v>
      </c>
      <c r="M2214" s="233">
        <v>0</v>
      </c>
      <c r="N2214" s="234" t="s">
        <v>46</v>
      </c>
      <c r="O2214" s="230" t="s">
        <v>46</v>
      </c>
      <c r="P2214" s="230" t="s">
        <v>46</v>
      </c>
      <c r="Q2214" s="233">
        <v>0</v>
      </c>
      <c r="R2214" s="234">
        <v>0</v>
      </c>
      <c r="S2214" s="235" t="s">
        <v>46</v>
      </c>
      <c r="T2214" s="236"/>
      <c r="U2214" s="237"/>
      <c r="V2214" s="238" t="s">
        <v>46</v>
      </c>
      <c r="W2214" s="236">
        <v>0</v>
      </c>
      <c r="X2214" s="237" t="s">
        <v>46</v>
      </c>
      <c r="Y2214" s="239">
        <v>0</v>
      </c>
      <c r="Z2214" s="237" t="s">
        <v>46</v>
      </c>
      <c r="AA2214" s="239">
        <v>0</v>
      </c>
      <c r="AB2214" s="240" t="s">
        <v>46</v>
      </c>
      <c r="AC2214" s="241" t="s">
        <v>46</v>
      </c>
      <c r="AD2214" s="241" t="s">
        <v>46</v>
      </c>
      <c r="AE2214" s="237"/>
      <c r="AF2214" s="237"/>
      <c r="AG2214" s="237"/>
      <c r="AH2214" s="237"/>
      <c r="AI2214" s="237" t="s">
        <v>7969</v>
      </c>
      <c r="AJ2214" s="237" t="s">
        <v>8491</v>
      </c>
      <c r="AK2214" s="237" t="s">
        <v>125</v>
      </c>
      <c r="AL2214" s="237" t="s">
        <v>35</v>
      </c>
      <c r="AM2214" s="242">
        <v>4</v>
      </c>
    </row>
    <row r="2215" spans="2:39">
      <c r="B2215" s="189" t="s">
        <v>8499</v>
      </c>
      <c r="C2215" s="190" t="s">
        <v>8500</v>
      </c>
      <c r="D2215" s="191" t="s">
        <v>46</v>
      </c>
      <c r="E2215" s="192" t="s">
        <v>46</v>
      </c>
      <c r="F2215" s="192" t="s">
        <v>46</v>
      </c>
      <c r="G2215" s="192" t="s">
        <v>46</v>
      </c>
      <c r="H2215" s="192" t="s">
        <v>46</v>
      </c>
      <c r="I2215" s="193" t="s">
        <v>46</v>
      </c>
      <c r="J2215" s="192" t="s">
        <v>46</v>
      </c>
      <c r="K2215" s="191" t="s">
        <v>46</v>
      </c>
      <c r="L2215" s="191" t="s">
        <v>46</v>
      </c>
      <c r="M2215" s="194">
        <v>0</v>
      </c>
      <c r="N2215" s="195" t="s">
        <v>46</v>
      </c>
      <c r="O2215" s="191" t="s">
        <v>46</v>
      </c>
      <c r="P2215" s="191" t="s">
        <v>46</v>
      </c>
      <c r="Q2215" s="194">
        <v>0</v>
      </c>
      <c r="R2215" s="195">
        <v>0</v>
      </c>
      <c r="S2215" s="196" t="s">
        <v>46</v>
      </c>
      <c r="T2215" s="44"/>
      <c r="U2215" s="43"/>
      <c r="V2215" s="197" t="s">
        <v>46</v>
      </c>
      <c r="W2215" s="44">
        <v>0</v>
      </c>
      <c r="X2215" s="43" t="s">
        <v>46</v>
      </c>
      <c r="Y2215" s="46">
        <v>0</v>
      </c>
      <c r="Z2215" s="43" t="s">
        <v>46</v>
      </c>
      <c r="AA2215" s="46">
        <v>0</v>
      </c>
      <c r="AB2215" s="47" t="s">
        <v>46</v>
      </c>
      <c r="AC2215" s="42" t="s">
        <v>46</v>
      </c>
      <c r="AD2215" s="42" t="s">
        <v>46</v>
      </c>
      <c r="AE2215" s="43"/>
      <c r="AF2215" s="43"/>
      <c r="AG2215" s="43"/>
      <c r="AH2215" s="43"/>
      <c r="AI2215" s="43" t="s">
        <v>7969</v>
      </c>
      <c r="AJ2215" s="43" t="s">
        <v>8491</v>
      </c>
      <c r="AK2215" s="43" t="s">
        <v>228</v>
      </c>
      <c r="AL2215" s="43" t="s">
        <v>46</v>
      </c>
      <c r="AM2215" s="48">
        <v>3</v>
      </c>
    </row>
    <row r="2216" spans="2:39">
      <c r="B2216" s="228" t="s">
        <v>8501</v>
      </c>
      <c r="C2216" s="229" t="s">
        <v>8500</v>
      </c>
      <c r="D2216" s="230" t="s">
        <v>46</v>
      </c>
      <c r="E2216" s="231" t="s">
        <v>46</v>
      </c>
      <c r="F2216" s="231" t="s">
        <v>46</v>
      </c>
      <c r="G2216" s="231" t="s">
        <v>46</v>
      </c>
      <c r="H2216" s="231" t="s">
        <v>46</v>
      </c>
      <c r="I2216" s="232" t="s">
        <v>46</v>
      </c>
      <c r="J2216" s="231" t="s">
        <v>46</v>
      </c>
      <c r="K2216" s="230" t="s">
        <v>46</v>
      </c>
      <c r="L2216" s="230" t="s">
        <v>46</v>
      </c>
      <c r="M2216" s="233">
        <v>0</v>
      </c>
      <c r="N2216" s="234" t="s">
        <v>46</v>
      </c>
      <c r="O2216" s="230" t="s">
        <v>46</v>
      </c>
      <c r="P2216" s="230" t="s">
        <v>46</v>
      </c>
      <c r="Q2216" s="233">
        <v>0</v>
      </c>
      <c r="R2216" s="234">
        <v>0</v>
      </c>
      <c r="S2216" s="235" t="s">
        <v>46</v>
      </c>
      <c r="T2216" s="236"/>
      <c r="U2216" s="237"/>
      <c r="V2216" s="238" t="s">
        <v>46</v>
      </c>
      <c r="W2216" s="236">
        <v>0</v>
      </c>
      <c r="X2216" s="237" t="s">
        <v>46</v>
      </c>
      <c r="Y2216" s="239">
        <v>0</v>
      </c>
      <c r="Z2216" s="237" t="s">
        <v>46</v>
      </c>
      <c r="AA2216" s="239">
        <v>0</v>
      </c>
      <c r="AB2216" s="240" t="s">
        <v>46</v>
      </c>
      <c r="AC2216" s="241" t="s">
        <v>46</v>
      </c>
      <c r="AD2216" s="241" t="s">
        <v>46</v>
      </c>
      <c r="AE2216" s="237"/>
      <c r="AF2216" s="237"/>
      <c r="AG2216" s="237"/>
      <c r="AH2216" s="237"/>
      <c r="AI2216" s="237" t="s">
        <v>7969</v>
      </c>
      <c r="AJ2216" s="237" t="s">
        <v>8491</v>
      </c>
      <c r="AK2216" s="237" t="s">
        <v>228</v>
      </c>
      <c r="AL2216" s="237" t="s">
        <v>35</v>
      </c>
      <c r="AM2216" s="242">
        <v>4</v>
      </c>
    </row>
    <row r="2217" spans="2:39">
      <c r="B2217" s="189" t="s">
        <v>8502</v>
      </c>
      <c r="C2217" s="190" t="s">
        <v>7374</v>
      </c>
      <c r="D2217" s="191" t="s">
        <v>46</v>
      </c>
      <c r="E2217" s="192" t="s">
        <v>46</v>
      </c>
      <c r="F2217" s="192" t="s">
        <v>46</v>
      </c>
      <c r="G2217" s="192" t="s">
        <v>46</v>
      </c>
      <c r="H2217" s="192" t="s">
        <v>46</v>
      </c>
      <c r="I2217" s="193" t="s">
        <v>46</v>
      </c>
      <c r="J2217" s="192" t="s">
        <v>46</v>
      </c>
      <c r="K2217" s="191" t="s">
        <v>46</v>
      </c>
      <c r="L2217" s="191" t="s">
        <v>46</v>
      </c>
      <c r="M2217" s="194">
        <v>0</v>
      </c>
      <c r="N2217" s="195" t="s">
        <v>46</v>
      </c>
      <c r="O2217" s="191" t="s">
        <v>46</v>
      </c>
      <c r="P2217" s="191" t="s">
        <v>46</v>
      </c>
      <c r="Q2217" s="194">
        <v>0</v>
      </c>
      <c r="R2217" s="195">
        <v>0</v>
      </c>
      <c r="S2217" s="196" t="s">
        <v>46</v>
      </c>
      <c r="T2217" s="44"/>
      <c r="U2217" s="43"/>
      <c r="V2217" s="197" t="s">
        <v>46</v>
      </c>
      <c r="W2217" s="44">
        <v>0</v>
      </c>
      <c r="X2217" s="43" t="s">
        <v>46</v>
      </c>
      <c r="Y2217" s="46">
        <v>0</v>
      </c>
      <c r="Z2217" s="43" t="s">
        <v>46</v>
      </c>
      <c r="AA2217" s="46">
        <v>0</v>
      </c>
      <c r="AB2217" s="47" t="s">
        <v>46</v>
      </c>
      <c r="AC2217" s="42" t="s">
        <v>46</v>
      </c>
      <c r="AD2217" s="42" t="s">
        <v>46</v>
      </c>
      <c r="AE2217" s="43"/>
      <c r="AF2217" s="43"/>
      <c r="AG2217" s="43"/>
      <c r="AH2217" s="43"/>
      <c r="AI2217" s="43" t="s">
        <v>7969</v>
      </c>
      <c r="AJ2217" s="43" t="s">
        <v>8491</v>
      </c>
      <c r="AK2217" s="43" t="s">
        <v>1341</v>
      </c>
      <c r="AL2217" s="43" t="s">
        <v>46</v>
      </c>
      <c r="AM2217" s="48">
        <v>3</v>
      </c>
    </row>
    <row r="2218" spans="2:39">
      <c r="B2218" s="228" t="s">
        <v>8503</v>
      </c>
      <c r="C2218" s="229" t="s">
        <v>7376</v>
      </c>
      <c r="D2218" s="230" t="s">
        <v>46</v>
      </c>
      <c r="E2218" s="231" t="s">
        <v>46</v>
      </c>
      <c r="F2218" s="231" t="s">
        <v>46</v>
      </c>
      <c r="G2218" s="231" t="s">
        <v>46</v>
      </c>
      <c r="H2218" s="231" t="s">
        <v>46</v>
      </c>
      <c r="I2218" s="232" t="s">
        <v>46</v>
      </c>
      <c r="J2218" s="231" t="s">
        <v>46</v>
      </c>
      <c r="K2218" s="230" t="s">
        <v>46</v>
      </c>
      <c r="L2218" s="230" t="s">
        <v>46</v>
      </c>
      <c r="M2218" s="233">
        <v>0</v>
      </c>
      <c r="N2218" s="234" t="s">
        <v>46</v>
      </c>
      <c r="O2218" s="230" t="s">
        <v>46</v>
      </c>
      <c r="P2218" s="230" t="s">
        <v>46</v>
      </c>
      <c r="Q2218" s="233">
        <v>0</v>
      </c>
      <c r="R2218" s="234">
        <v>0</v>
      </c>
      <c r="S2218" s="235" t="s">
        <v>46</v>
      </c>
      <c r="T2218" s="236"/>
      <c r="U2218" s="237"/>
      <c r="V2218" s="238" t="s">
        <v>46</v>
      </c>
      <c r="W2218" s="236">
        <v>0</v>
      </c>
      <c r="X2218" s="237" t="s">
        <v>46</v>
      </c>
      <c r="Y2218" s="239">
        <v>0</v>
      </c>
      <c r="Z2218" s="237" t="s">
        <v>46</v>
      </c>
      <c r="AA2218" s="239">
        <v>0</v>
      </c>
      <c r="AB2218" s="240" t="s">
        <v>46</v>
      </c>
      <c r="AC2218" s="241" t="s">
        <v>46</v>
      </c>
      <c r="AD2218" s="241" t="s">
        <v>46</v>
      </c>
      <c r="AE2218" s="237"/>
      <c r="AF2218" s="237"/>
      <c r="AG2218" s="237"/>
      <c r="AH2218" s="237"/>
      <c r="AI2218" s="237" t="s">
        <v>7969</v>
      </c>
      <c r="AJ2218" s="237" t="s">
        <v>8491</v>
      </c>
      <c r="AK2218" s="237" t="s">
        <v>1341</v>
      </c>
      <c r="AL2218" s="237" t="s">
        <v>35</v>
      </c>
      <c r="AM2218" s="242">
        <v>4</v>
      </c>
    </row>
    <row r="2219" spans="2:39">
      <c r="B2219" s="228" t="s">
        <v>8504</v>
      </c>
      <c r="C2219" s="229" t="s">
        <v>7374</v>
      </c>
      <c r="D2219" s="230" t="s">
        <v>46</v>
      </c>
      <c r="E2219" s="231" t="s">
        <v>46</v>
      </c>
      <c r="F2219" s="231" t="s">
        <v>46</v>
      </c>
      <c r="G2219" s="231" t="s">
        <v>46</v>
      </c>
      <c r="H2219" s="231" t="s">
        <v>46</v>
      </c>
      <c r="I2219" s="232" t="s">
        <v>46</v>
      </c>
      <c r="J2219" s="231" t="s">
        <v>46</v>
      </c>
      <c r="K2219" s="230" t="s">
        <v>46</v>
      </c>
      <c r="L2219" s="230" t="s">
        <v>46</v>
      </c>
      <c r="M2219" s="233">
        <v>0</v>
      </c>
      <c r="N2219" s="234" t="s">
        <v>46</v>
      </c>
      <c r="O2219" s="230" t="s">
        <v>46</v>
      </c>
      <c r="P2219" s="230" t="s">
        <v>46</v>
      </c>
      <c r="Q2219" s="233">
        <v>0</v>
      </c>
      <c r="R2219" s="234">
        <v>0</v>
      </c>
      <c r="S2219" s="235" t="s">
        <v>46</v>
      </c>
      <c r="T2219" s="236"/>
      <c r="U2219" s="237"/>
      <c r="V2219" s="238" t="s">
        <v>46</v>
      </c>
      <c r="W2219" s="236">
        <v>0</v>
      </c>
      <c r="X2219" s="237" t="s">
        <v>46</v>
      </c>
      <c r="Y2219" s="239">
        <v>0</v>
      </c>
      <c r="Z2219" s="237" t="s">
        <v>46</v>
      </c>
      <c r="AA2219" s="239">
        <v>0</v>
      </c>
      <c r="AB2219" s="240" t="s">
        <v>46</v>
      </c>
      <c r="AC2219" s="241" t="s">
        <v>46</v>
      </c>
      <c r="AD2219" s="241" t="s">
        <v>46</v>
      </c>
      <c r="AE2219" s="237"/>
      <c r="AF2219" s="237"/>
      <c r="AG2219" s="237"/>
      <c r="AH2219" s="237"/>
      <c r="AI2219" s="237" t="s">
        <v>7969</v>
      </c>
      <c r="AJ2219" s="237" t="s">
        <v>8491</v>
      </c>
      <c r="AK2219" s="237" t="s">
        <v>1341</v>
      </c>
      <c r="AL2219" s="237" t="s">
        <v>115</v>
      </c>
      <c r="AM2219" s="242">
        <v>4</v>
      </c>
    </row>
    <row r="2220" spans="2:39">
      <c r="B2220" s="198" t="s">
        <v>8239</v>
      </c>
      <c r="C2220" s="199" t="s">
        <v>8333</v>
      </c>
      <c r="D2220" s="200" t="s">
        <v>46</v>
      </c>
      <c r="E2220" s="201" t="s">
        <v>46</v>
      </c>
      <c r="F2220" s="201" t="s">
        <v>46</v>
      </c>
      <c r="G2220" s="201" t="s">
        <v>46</v>
      </c>
      <c r="H2220" s="201" t="s">
        <v>46</v>
      </c>
      <c r="I2220" s="202" t="s">
        <v>46</v>
      </c>
      <c r="J2220" s="201" t="s">
        <v>46</v>
      </c>
      <c r="K2220" s="200" t="s">
        <v>46</v>
      </c>
      <c r="L2220" s="200" t="s">
        <v>46</v>
      </c>
      <c r="M2220" s="203">
        <v>0</v>
      </c>
      <c r="N2220" s="204" t="s">
        <v>46</v>
      </c>
      <c r="O2220" s="200" t="s">
        <v>46</v>
      </c>
      <c r="P2220" s="200" t="s">
        <v>46</v>
      </c>
      <c r="Q2220" s="203">
        <v>0</v>
      </c>
      <c r="R2220" s="204">
        <v>0</v>
      </c>
      <c r="S2220" s="205" t="s">
        <v>46</v>
      </c>
      <c r="T2220" s="52"/>
      <c r="U2220" s="51"/>
      <c r="V2220" s="206" t="s">
        <v>46</v>
      </c>
      <c r="W2220" s="52">
        <v>0</v>
      </c>
      <c r="X2220" s="51" t="s">
        <v>46</v>
      </c>
      <c r="Y2220" s="54">
        <v>0</v>
      </c>
      <c r="Z2220" s="51" t="s">
        <v>46</v>
      </c>
      <c r="AA2220" s="54">
        <v>0</v>
      </c>
      <c r="AB2220" s="55" t="s">
        <v>46</v>
      </c>
      <c r="AC2220" s="50" t="s">
        <v>46</v>
      </c>
      <c r="AD2220" s="50" t="s">
        <v>46</v>
      </c>
      <c r="AE2220" s="51"/>
      <c r="AF2220" s="51"/>
      <c r="AG2220" s="51"/>
      <c r="AH2220" s="51"/>
      <c r="AI2220" s="51" t="s">
        <v>8239</v>
      </c>
      <c r="AJ2220" s="51" t="s">
        <v>46</v>
      </c>
      <c r="AK2220" s="51" t="s">
        <v>46</v>
      </c>
      <c r="AL2220" s="51" t="s">
        <v>46</v>
      </c>
      <c r="AM2220" s="56">
        <v>1</v>
      </c>
    </row>
    <row r="2221" spans="2:39">
      <c r="B2221" s="180" t="s">
        <v>8240</v>
      </c>
      <c r="C2221" s="181" t="s">
        <v>8241</v>
      </c>
      <c r="D2221" s="182" t="s">
        <v>46</v>
      </c>
      <c r="E2221" s="183" t="s">
        <v>46</v>
      </c>
      <c r="F2221" s="183" t="s">
        <v>46</v>
      </c>
      <c r="G2221" s="183" t="s">
        <v>46</v>
      </c>
      <c r="H2221" s="183" t="s">
        <v>46</v>
      </c>
      <c r="I2221" s="184" t="s">
        <v>46</v>
      </c>
      <c r="J2221" s="183" t="s">
        <v>46</v>
      </c>
      <c r="K2221" s="182" t="s">
        <v>46</v>
      </c>
      <c r="L2221" s="182" t="s">
        <v>46</v>
      </c>
      <c r="M2221" s="185">
        <v>0</v>
      </c>
      <c r="N2221" s="186" t="s">
        <v>46</v>
      </c>
      <c r="O2221" s="182" t="s">
        <v>46</v>
      </c>
      <c r="P2221" s="182" t="s">
        <v>46</v>
      </c>
      <c r="Q2221" s="185">
        <v>0</v>
      </c>
      <c r="R2221" s="186">
        <v>0</v>
      </c>
      <c r="S2221" s="187" t="s">
        <v>46</v>
      </c>
      <c r="T2221" s="36"/>
      <c r="U2221" s="35"/>
      <c r="V2221" s="188" t="s">
        <v>46</v>
      </c>
      <c r="W2221" s="36">
        <v>0</v>
      </c>
      <c r="X2221" s="35" t="s">
        <v>46</v>
      </c>
      <c r="Y2221" s="38">
        <v>0</v>
      </c>
      <c r="Z2221" s="35" t="s">
        <v>46</v>
      </c>
      <c r="AA2221" s="38">
        <v>0</v>
      </c>
      <c r="AB2221" s="39" t="s">
        <v>46</v>
      </c>
      <c r="AC2221" s="34" t="s">
        <v>46</v>
      </c>
      <c r="AD2221" s="34" t="s">
        <v>46</v>
      </c>
      <c r="AE2221" s="35"/>
      <c r="AF2221" s="35"/>
      <c r="AG2221" s="35"/>
      <c r="AH2221" s="35"/>
      <c r="AI2221" s="35" t="s">
        <v>8239</v>
      </c>
      <c r="AJ2221" s="35" t="s">
        <v>1341</v>
      </c>
      <c r="AK2221" s="35" t="s">
        <v>46</v>
      </c>
      <c r="AL2221" s="35" t="s">
        <v>46</v>
      </c>
      <c r="AM2221" s="40">
        <v>2</v>
      </c>
    </row>
    <row r="2222" spans="2:39">
      <c r="B2222" s="189" t="s">
        <v>8242</v>
      </c>
      <c r="C2222" s="190" t="s">
        <v>8241</v>
      </c>
      <c r="D2222" s="191" t="s">
        <v>46</v>
      </c>
      <c r="E2222" s="192" t="s">
        <v>46</v>
      </c>
      <c r="F2222" s="192" t="s">
        <v>46</v>
      </c>
      <c r="G2222" s="192" t="s">
        <v>46</v>
      </c>
      <c r="H2222" s="192" t="s">
        <v>46</v>
      </c>
      <c r="I2222" s="193" t="s">
        <v>46</v>
      </c>
      <c r="J2222" s="192" t="s">
        <v>46</v>
      </c>
      <c r="K2222" s="191" t="s">
        <v>46</v>
      </c>
      <c r="L2222" s="191" t="s">
        <v>46</v>
      </c>
      <c r="M2222" s="194">
        <v>0</v>
      </c>
      <c r="N2222" s="195" t="s">
        <v>46</v>
      </c>
      <c r="O2222" s="191" t="s">
        <v>46</v>
      </c>
      <c r="P2222" s="191" t="s">
        <v>46</v>
      </c>
      <c r="Q2222" s="194">
        <v>0</v>
      </c>
      <c r="R2222" s="195">
        <v>0</v>
      </c>
      <c r="S2222" s="196" t="s">
        <v>46</v>
      </c>
      <c r="T2222" s="44"/>
      <c r="U2222" s="43"/>
      <c r="V2222" s="197" t="s">
        <v>46</v>
      </c>
      <c r="W2222" s="44">
        <v>0</v>
      </c>
      <c r="X2222" s="43" t="s">
        <v>46</v>
      </c>
      <c r="Y2222" s="46">
        <v>0</v>
      </c>
      <c r="Z2222" s="43" t="s">
        <v>46</v>
      </c>
      <c r="AA2222" s="46">
        <v>0</v>
      </c>
      <c r="AB2222" s="47" t="s">
        <v>46</v>
      </c>
      <c r="AC2222" s="42" t="s">
        <v>46</v>
      </c>
      <c r="AD2222" s="42" t="s">
        <v>46</v>
      </c>
      <c r="AE2222" s="43"/>
      <c r="AF2222" s="43"/>
      <c r="AG2222" s="43"/>
      <c r="AH2222" s="43"/>
      <c r="AI2222" s="43" t="s">
        <v>8239</v>
      </c>
      <c r="AJ2222" s="43" t="s">
        <v>1341</v>
      </c>
      <c r="AK2222" s="43" t="s">
        <v>94</v>
      </c>
      <c r="AL2222" s="43" t="s">
        <v>46</v>
      </c>
      <c r="AM2222" s="48">
        <v>3</v>
      </c>
    </row>
    <row r="2223" spans="2:39">
      <c r="B2223" s="228" t="s">
        <v>8243</v>
      </c>
      <c r="C2223" s="229" t="s">
        <v>8241</v>
      </c>
      <c r="D2223" s="230" t="s">
        <v>46</v>
      </c>
      <c r="E2223" s="231" t="s">
        <v>46</v>
      </c>
      <c r="F2223" s="231" t="s">
        <v>46</v>
      </c>
      <c r="G2223" s="231" t="s">
        <v>46</v>
      </c>
      <c r="H2223" s="231" t="s">
        <v>46</v>
      </c>
      <c r="I2223" s="232" t="s">
        <v>46</v>
      </c>
      <c r="J2223" s="231" t="s">
        <v>46</v>
      </c>
      <c r="K2223" s="230" t="s">
        <v>46</v>
      </c>
      <c r="L2223" s="230" t="s">
        <v>46</v>
      </c>
      <c r="M2223" s="233">
        <v>0</v>
      </c>
      <c r="N2223" s="234" t="s">
        <v>46</v>
      </c>
      <c r="O2223" s="230" t="s">
        <v>46</v>
      </c>
      <c r="P2223" s="230" t="s">
        <v>46</v>
      </c>
      <c r="Q2223" s="233">
        <v>0</v>
      </c>
      <c r="R2223" s="234">
        <v>0</v>
      </c>
      <c r="S2223" s="235" t="s">
        <v>46</v>
      </c>
      <c r="T2223" s="236"/>
      <c r="U2223" s="237"/>
      <c r="V2223" s="238" t="s">
        <v>46</v>
      </c>
      <c r="W2223" s="236">
        <v>0</v>
      </c>
      <c r="X2223" s="237" t="s">
        <v>46</v>
      </c>
      <c r="Y2223" s="239">
        <v>0</v>
      </c>
      <c r="Z2223" s="237" t="s">
        <v>46</v>
      </c>
      <c r="AA2223" s="239">
        <v>0</v>
      </c>
      <c r="AB2223" s="240" t="s">
        <v>46</v>
      </c>
      <c r="AC2223" s="241" t="s">
        <v>46</v>
      </c>
      <c r="AD2223" s="241" t="s">
        <v>46</v>
      </c>
      <c r="AE2223" s="237"/>
      <c r="AF2223" s="237"/>
      <c r="AG2223" s="237"/>
      <c r="AH2223" s="237"/>
      <c r="AI2223" s="237" t="s">
        <v>8239</v>
      </c>
      <c r="AJ2223" s="237" t="s">
        <v>1341</v>
      </c>
      <c r="AK2223" s="237" t="s">
        <v>94</v>
      </c>
      <c r="AL2223" s="237" t="s">
        <v>35</v>
      </c>
      <c r="AM2223" s="242">
        <v>4</v>
      </c>
    </row>
    <row r="2224" spans="2:39" ht="15" thickBot="1">
      <c r="B2224" s="243" t="s">
        <v>8244</v>
      </c>
      <c r="C2224" s="244" t="s">
        <v>8245</v>
      </c>
      <c r="D2224" s="245" t="s">
        <v>46</v>
      </c>
      <c r="E2224" s="246" t="s">
        <v>38</v>
      </c>
      <c r="F2224" s="246" t="s">
        <v>97</v>
      </c>
      <c r="G2224" s="246" t="s">
        <v>35</v>
      </c>
      <c r="H2224" s="246" t="s">
        <v>7652</v>
      </c>
      <c r="I2224" s="247" t="s">
        <v>98</v>
      </c>
      <c r="J2224" s="246" t="s">
        <v>44</v>
      </c>
      <c r="K2224" s="245" t="s">
        <v>128</v>
      </c>
      <c r="L2224" s="245" t="s">
        <v>1578</v>
      </c>
      <c r="M2224" s="248">
        <v>35000</v>
      </c>
      <c r="N2224" s="249" t="s">
        <v>8271</v>
      </c>
      <c r="O2224" s="245" t="s">
        <v>1579</v>
      </c>
      <c r="P2224" s="245" t="s">
        <v>46</v>
      </c>
      <c r="Q2224" s="248">
        <v>0</v>
      </c>
      <c r="R2224" s="249">
        <v>0</v>
      </c>
      <c r="S2224" s="250" t="s">
        <v>46</v>
      </c>
      <c r="T2224" s="251"/>
      <c r="U2224" s="252"/>
      <c r="V2224" s="253" t="s">
        <v>104</v>
      </c>
      <c r="W2224" s="251">
        <v>0</v>
      </c>
      <c r="X2224" s="252" t="s">
        <v>46</v>
      </c>
      <c r="Y2224" s="254">
        <v>0</v>
      </c>
      <c r="Z2224" s="252" t="s">
        <v>46</v>
      </c>
      <c r="AA2224" s="254">
        <v>0</v>
      </c>
      <c r="AB2224" s="255" t="s">
        <v>46</v>
      </c>
      <c r="AC2224" s="256" t="s">
        <v>46</v>
      </c>
      <c r="AD2224" s="256" t="s">
        <v>46</v>
      </c>
      <c r="AE2224" s="252"/>
      <c r="AF2224" s="252"/>
      <c r="AG2224" s="252"/>
      <c r="AH2224" s="252"/>
      <c r="AI2224" s="252" t="s">
        <v>8239</v>
      </c>
      <c r="AJ2224" s="252" t="s">
        <v>1341</v>
      </c>
      <c r="AK2224" s="252" t="s">
        <v>94</v>
      </c>
      <c r="AL2224" s="252" t="s">
        <v>109</v>
      </c>
      <c r="AM2224" s="257">
        <v>4</v>
      </c>
    </row>
    <row r="2225" spans="20:39">
      <c r="T2225" s="12"/>
      <c r="AL2225" s="11"/>
      <c r="AM2225" s="11"/>
    </row>
    <row r="2226" spans="20:39">
      <c r="T2226" s="12"/>
      <c r="AL2226" s="11"/>
      <c r="AM2226" s="11"/>
    </row>
    <row r="2227" spans="20:39">
      <c r="T2227" s="12"/>
      <c r="AL2227" s="11"/>
      <c r="AM2227" s="11"/>
    </row>
    <row r="2228" spans="20:39">
      <c r="T2228" s="12"/>
      <c r="AL2228" s="11"/>
      <c r="AM2228" s="11"/>
    </row>
    <row r="2229" spans="20:39">
      <c r="T2229" s="12"/>
      <c r="AL2229" s="11"/>
      <c r="AM2229"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D2CB5-C757-43D7-B7D6-0BE0100F5279}">
  <sheetPr>
    <tabColor rgb="FF00B050"/>
  </sheetPr>
  <dimension ref="A1:CT1099"/>
  <sheetViews>
    <sheetView tabSelected="1" zoomScale="85" zoomScaleNormal="85" workbookViewId="0">
      <pane xSplit="9" ySplit="1" topLeftCell="J1060" activePane="bottomRight" state="frozen"/>
      <selection pane="topRight" activeCell="I1" sqref="I1"/>
      <selection pane="bottomLeft" activeCell="A2" sqref="A2"/>
      <selection pane="bottomRight" activeCell="C1084" sqref="C1084"/>
    </sheetView>
  </sheetViews>
  <sheetFormatPr defaultRowHeight="14.5"/>
  <cols>
    <col min="2" max="2" width="16.1796875" style="286" bestFit="1" customWidth="1"/>
    <col min="3" max="3" width="61" bestFit="1" customWidth="1"/>
    <col min="4" max="4" width="12" bestFit="1" customWidth="1"/>
    <col min="5" max="5" width="18.7265625" bestFit="1" customWidth="1"/>
    <col min="6" max="6" width="12.54296875" bestFit="1" customWidth="1"/>
    <col min="7" max="7" width="6.7265625" style="217" bestFit="1" customWidth="1"/>
    <col min="8" max="8" width="6.54296875" bestFit="1" customWidth="1"/>
    <col min="9" max="9" width="18.1796875" bestFit="1" customWidth="1"/>
    <col min="97" max="97" width="14.26953125" bestFit="1" customWidth="1"/>
    <col min="98" max="98" width="16" bestFit="1" customWidth="1"/>
  </cols>
  <sheetData>
    <row r="1" spans="1:98" s="155" customFormat="1" ht="14">
      <c r="A1" s="212" t="s">
        <v>0</v>
      </c>
      <c r="B1" s="284" t="s">
        <v>3</v>
      </c>
      <c r="C1" s="213" t="s">
        <v>25</v>
      </c>
      <c r="D1" s="213" t="s">
        <v>8635</v>
      </c>
      <c r="E1" s="142" t="s">
        <v>1</v>
      </c>
      <c r="F1" s="142" t="s">
        <v>26</v>
      </c>
      <c r="G1" s="215" t="s">
        <v>36</v>
      </c>
      <c r="H1" s="142" t="s">
        <v>2607</v>
      </c>
      <c r="I1" s="141" t="s">
        <v>7475</v>
      </c>
      <c r="J1" s="213">
        <v>45200</v>
      </c>
      <c r="K1" s="213">
        <v>45231</v>
      </c>
      <c r="L1" s="213">
        <v>45261</v>
      </c>
      <c r="M1" s="213">
        <v>45292</v>
      </c>
      <c r="N1" s="213">
        <v>45323</v>
      </c>
      <c r="O1" s="213">
        <v>45352</v>
      </c>
      <c r="P1" s="213">
        <v>45383</v>
      </c>
      <c r="Q1" s="213">
        <v>45413</v>
      </c>
      <c r="R1" s="213">
        <v>45444</v>
      </c>
      <c r="S1" s="213">
        <v>45474</v>
      </c>
      <c r="T1" s="213">
        <v>45505</v>
      </c>
      <c r="U1" s="213">
        <v>45536</v>
      </c>
      <c r="V1" s="213">
        <v>45566</v>
      </c>
      <c r="W1" s="213">
        <v>45597</v>
      </c>
      <c r="X1" s="213">
        <v>45627</v>
      </c>
      <c r="Y1" s="213">
        <v>45658</v>
      </c>
      <c r="Z1" s="213">
        <v>45689</v>
      </c>
      <c r="AA1" s="213">
        <v>45717</v>
      </c>
      <c r="AB1" s="213">
        <v>45748</v>
      </c>
      <c r="AC1" s="213">
        <v>45778</v>
      </c>
      <c r="AD1" s="213">
        <v>45809</v>
      </c>
      <c r="AE1" s="213">
        <v>45839</v>
      </c>
      <c r="AF1" s="213">
        <v>45870</v>
      </c>
      <c r="AG1" s="213">
        <v>45901</v>
      </c>
      <c r="AH1" s="213">
        <v>45931</v>
      </c>
      <c r="AI1" s="213">
        <v>45962</v>
      </c>
      <c r="AJ1" s="213">
        <v>45992</v>
      </c>
      <c r="AK1" s="213">
        <v>46023</v>
      </c>
      <c r="AL1" s="213">
        <v>46054</v>
      </c>
      <c r="AM1" s="213">
        <v>46082</v>
      </c>
      <c r="AN1" s="213">
        <v>46113</v>
      </c>
      <c r="AO1" s="213">
        <v>46143</v>
      </c>
      <c r="AP1" s="213">
        <v>46174</v>
      </c>
      <c r="AQ1" s="213">
        <v>46204</v>
      </c>
      <c r="AR1" s="213">
        <v>46235</v>
      </c>
      <c r="AS1" s="213">
        <v>46266</v>
      </c>
      <c r="AT1" s="213">
        <v>46296</v>
      </c>
      <c r="AU1" s="213">
        <v>46327</v>
      </c>
      <c r="AV1" s="213">
        <v>46357</v>
      </c>
      <c r="AW1" s="213">
        <v>46388</v>
      </c>
      <c r="AX1" s="213">
        <v>46419</v>
      </c>
      <c r="AY1" s="213">
        <v>46447</v>
      </c>
      <c r="AZ1" s="213">
        <v>46478</v>
      </c>
      <c r="BA1" s="213">
        <v>46508</v>
      </c>
      <c r="BB1" s="213">
        <v>46539</v>
      </c>
      <c r="BC1" s="213">
        <v>46569</v>
      </c>
      <c r="BD1" s="213">
        <v>46600</v>
      </c>
      <c r="BE1" s="213">
        <v>46631</v>
      </c>
      <c r="BF1" s="213">
        <v>46661</v>
      </c>
      <c r="BG1" s="213">
        <v>46692</v>
      </c>
      <c r="BH1" s="213">
        <v>46722</v>
      </c>
      <c r="BI1" s="213">
        <v>46753</v>
      </c>
      <c r="BJ1" s="213">
        <v>46784</v>
      </c>
      <c r="BK1" s="213">
        <v>46813</v>
      </c>
      <c r="BL1" s="213">
        <v>46844</v>
      </c>
      <c r="BM1" s="213">
        <v>46874</v>
      </c>
      <c r="BN1" s="213">
        <v>46905</v>
      </c>
      <c r="BO1" s="213">
        <v>46935</v>
      </c>
      <c r="BP1" s="213">
        <v>46966</v>
      </c>
      <c r="BQ1" s="213">
        <v>46997</v>
      </c>
      <c r="BR1" s="213">
        <v>47027</v>
      </c>
      <c r="BS1" s="213">
        <v>47058</v>
      </c>
      <c r="BT1" s="213">
        <v>47088</v>
      </c>
      <c r="BU1" s="213">
        <v>47119</v>
      </c>
      <c r="BV1" s="213">
        <v>47150</v>
      </c>
      <c r="BW1" s="213">
        <v>47178</v>
      </c>
      <c r="BX1" s="213">
        <v>47209</v>
      </c>
      <c r="BY1" s="213">
        <v>47239</v>
      </c>
      <c r="BZ1" s="213">
        <v>47270</v>
      </c>
      <c r="CA1" s="213">
        <v>47300</v>
      </c>
      <c r="CB1" s="213">
        <v>47331</v>
      </c>
      <c r="CC1" s="213">
        <v>47362</v>
      </c>
      <c r="CD1" s="213">
        <v>47392</v>
      </c>
      <c r="CE1" s="213">
        <v>47423</v>
      </c>
      <c r="CF1" s="213">
        <v>47453</v>
      </c>
      <c r="CG1" s="213">
        <v>47484</v>
      </c>
      <c r="CH1" s="213">
        <v>47515</v>
      </c>
      <c r="CI1" s="213">
        <v>47543</v>
      </c>
      <c r="CJ1" s="213">
        <v>47574</v>
      </c>
      <c r="CK1" s="213">
        <v>47604</v>
      </c>
      <c r="CL1" s="213">
        <v>47635</v>
      </c>
      <c r="CM1" s="213">
        <v>47665</v>
      </c>
      <c r="CN1" s="213">
        <v>47696</v>
      </c>
      <c r="CO1" s="213">
        <v>47727</v>
      </c>
      <c r="CP1" s="213">
        <v>47757</v>
      </c>
      <c r="CQ1" s="213">
        <v>47788</v>
      </c>
      <c r="CR1" s="213">
        <v>47818</v>
      </c>
      <c r="CS1" s="213" t="s">
        <v>16</v>
      </c>
      <c r="CT1" s="214" t="s">
        <v>7489</v>
      </c>
    </row>
    <row r="2" spans="1:98" ht="15">
      <c r="A2" s="208" t="s">
        <v>8334</v>
      </c>
      <c r="B2" s="285" t="s">
        <v>45</v>
      </c>
      <c r="C2" s="209" t="str">
        <f>+_xlfn.XLOOKUP(B2,'R4'!B:B,'R4'!C:C)</f>
        <v>AMR - BETON SANTRALİ - SABİT - MEKA - 140 M³/SA</v>
      </c>
      <c r="D2" s="259" t="str">
        <f>+_xlfn.XLOOKUP(B2,'R4'!B:B,'R4'!D:D)</f>
        <v>M-2551</v>
      </c>
      <c r="E2" s="209" t="s">
        <v>8261</v>
      </c>
      <c r="F2" s="209" t="s">
        <v>38</v>
      </c>
      <c r="G2" s="216" t="s">
        <v>35</v>
      </c>
      <c r="H2" s="209" t="s">
        <v>8271</v>
      </c>
      <c r="I2" s="2" t="s">
        <v>7474</v>
      </c>
      <c r="J2" s="210">
        <v>0</v>
      </c>
      <c r="K2" s="210">
        <v>0</v>
      </c>
      <c r="L2" s="210">
        <v>0</v>
      </c>
      <c r="M2" s="210">
        <v>0</v>
      </c>
      <c r="N2" s="210">
        <v>0</v>
      </c>
      <c r="O2" s="210">
        <v>1</v>
      </c>
      <c r="P2" s="210">
        <v>1</v>
      </c>
      <c r="Q2" s="210">
        <v>1</v>
      </c>
      <c r="R2" s="210">
        <v>1</v>
      </c>
      <c r="S2" s="210">
        <v>1</v>
      </c>
      <c r="T2" s="210">
        <v>1</v>
      </c>
      <c r="U2" s="210">
        <v>1</v>
      </c>
      <c r="V2" s="210">
        <v>1</v>
      </c>
      <c r="W2" s="210">
        <v>1</v>
      </c>
      <c r="X2" s="210">
        <v>1</v>
      </c>
      <c r="Y2" s="210">
        <v>1</v>
      </c>
      <c r="Z2" s="210">
        <v>1</v>
      </c>
      <c r="AA2" s="210">
        <v>1</v>
      </c>
      <c r="AB2" s="210">
        <v>1</v>
      </c>
      <c r="AC2" s="210">
        <v>1</v>
      </c>
      <c r="AD2" s="210">
        <v>1</v>
      </c>
      <c r="AE2" s="210">
        <v>1</v>
      </c>
      <c r="AF2" s="210">
        <v>1</v>
      </c>
      <c r="AG2" s="210">
        <v>1</v>
      </c>
      <c r="AH2" s="210">
        <v>1</v>
      </c>
      <c r="AI2" s="210">
        <v>1</v>
      </c>
      <c r="AJ2" s="210">
        <v>1</v>
      </c>
      <c r="AK2" s="210">
        <v>1</v>
      </c>
      <c r="AL2" s="210">
        <v>1</v>
      </c>
      <c r="AM2" s="210">
        <v>1</v>
      </c>
      <c r="AN2" s="210">
        <v>1</v>
      </c>
      <c r="AO2" s="210">
        <v>1</v>
      </c>
      <c r="AP2" s="210">
        <v>1</v>
      </c>
      <c r="AQ2" s="210">
        <v>1</v>
      </c>
      <c r="AR2" s="210">
        <v>1</v>
      </c>
      <c r="AS2" s="210">
        <v>1</v>
      </c>
      <c r="AT2" s="210">
        <v>1</v>
      </c>
      <c r="AU2" s="210">
        <v>1</v>
      </c>
      <c r="AV2" s="210">
        <v>1</v>
      </c>
      <c r="AW2" s="210">
        <v>1</v>
      </c>
      <c r="AX2" s="210">
        <v>1</v>
      </c>
      <c r="AY2" s="210">
        <v>1</v>
      </c>
      <c r="AZ2" s="210">
        <v>1</v>
      </c>
      <c r="BA2" s="210">
        <v>1</v>
      </c>
      <c r="BB2" s="210">
        <v>1</v>
      </c>
      <c r="BC2" s="210">
        <v>1</v>
      </c>
      <c r="BD2" s="210">
        <v>1</v>
      </c>
      <c r="BE2" s="210">
        <v>1</v>
      </c>
      <c r="BF2" s="210">
        <v>1</v>
      </c>
      <c r="BG2" s="210">
        <v>1</v>
      </c>
      <c r="BH2" s="210">
        <v>1</v>
      </c>
      <c r="BI2" s="210">
        <v>1</v>
      </c>
      <c r="BJ2" s="210">
        <v>1</v>
      </c>
      <c r="BK2" s="210">
        <v>1</v>
      </c>
      <c r="BL2" s="210">
        <v>1</v>
      </c>
      <c r="BM2" s="210">
        <v>1</v>
      </c>
      <c r="BN2" s="210">
        <v>1</v>
      </c>
      <c r="BO2" s="210">
        <v>1</v>
      </c>
      <c r="BP2" s="210">
        <v>1</v>
      </c>
      <c r="BQ2" s="210">
        <v>1</v>
      </c>
      <c r="BR2" s="210">
        <v>1</v>
      </c>
      <c r="BS2" s="210">
        <v>1</v>
      </c>
      <c r="BT2" s="210">
        <v>1</v>
      </c>
      <c r="BU2" s="210">
        <v>1</v>
      </c>
      <c r="BV2" s="210">
        <v>1</v>
      </c>
      <c r="BW2" s="210">
        <v>1</v>
      </c>
      <c r="BX2" s="210">
        <v>1</v>
      </c>
      <c r="BY2" s="210">
        <v>1</v>
      </c>
      <c r="BZ2" s="210">
        <v>1</v>
      </c>
      <c r="CA2" s="210">
        <v>1</v>
      </c>
      <c r="CB2" s="210">
        <v>1</v>
      </c>
      <c r="CC2" s="210">
        <v>1</v>
      </c>
      <c r="CD2" s="210">
        <v>1</v>
      </c>
      <c r="CE2" s="210">
        <v>1</v>
      </c>
      <c r="CF2" s="210">
        <v>1</v>
      </c>
      <c r="CG2" s="210">
        <v>1</v>
      </c>
      <c r="CH2" s="210">
        <v>1</v>
      </c>
      <c r="CI2" s="210"/>
      <c r="CJ2" s="210"/>
      <c r="CK2" s="210"/>
      <c r="CL2" s="210"/>
      <c r="CM2" s="210"/>
      <c r="CN2" s="210"/>
      <c r="CO2" s="210"/>
      <c r="CP2" s="210"/>
      <c r="CQ2" s="210"/>
      <c r="CR2" s="210"/>
      <c r="CS2" s="144"/>
      <c r="CT2" s="144"/>
    </row>
    <row r="3" spans="1:98" ht="15">
      <c r="A3" s="208" t="s">
        <v>8334</v>
      </c>
      <c r="B3" s="285" t="s">
        <v>47</v>
      </c>
      <c r="C3" s="209" t="str">
        <f>+_xlfn.XLOOKUP(B3,'R4'!B:B,'R4'!C:C)</f>
        <v>AMR - BETON SANTRALİ - SABİT - MEKA - 140 M³/SA</v>
      </c>
      <c r="D3" s="259" t="str">
        <f>+_xlfn.XLOOKUP(B3,'R4'!B:B,'R4'!D:D)</f>
        <v>M-2552</v>
      </c>
      <c r="E3" s="209" t="s">
        <v>8261</v>
      </c>
      <c r="F3" s="209" t="s">
        <v>38</v>
      </c>
      <c r="G3" s="216" t="s">
        <v>35</v>
      </c>
      <c r="H3" s="209" t="s">
        <v>8271</v>
      </c>
      <c r="I3" s="2" t="s">
        <v>7474</v>
      </c>
      <c r="J3" s="210">
        <v>0</v>
      </c>
      <c r="K3" s="210">
        <v>0</v>
      </c>
      <c r="L3" s="210">
        <v>0</v>
      </c>
      <c r="M3" s="210">
        <v>0</v>
      </c>
      <c r="N3" s="210">
        <v>0</v>
      </c>
      <c r="O3" s="210">
        <v>1</v>
      </c>
      <c r="P3" s="210">
        <v>1</v>
      </c>
      <c r="Q3" s="210">
        <v>1</v>
      </c>
      <c r="R3" s="210">
        <v>1</v>
      </c>
      <c r="S3" s="210">
        <v>1</v>
      </c>
      <c r="T3" s="210">
        <v>1</v>
      </c>
      <c r="U3" s="210">
        <v>1</v>
      </c>
      <c r="V3" s="210">
        <v>1</v>
      </c>
      <c r="W3" s="210">
        <v>1</v>
      </c>
      <c r="X3" s="210">
        <v>1</v>
      </c>
      <c r="Y3" s="210">
        <v>1</v>
      </c>
      <c r="Z3" s="210">
        <v>1</v>
      </c>
      <c r="AA3" s="210">
        <v>1</v>
      </c>
      <c r="AB3" s="210">
        <v>1</v>
      </c>
      <c r="AC3" s="210">
        <v>1</v>
      </c>
      <c r="AD3" s="210">
        <v>1</v>
      </c>
      <c r="AE3" s="210">
        <v>1</v>
      </c>
      <c r="AF3" s="210">
        <v>1</v>
      </c>
      <c r="AG3" s="210">
        <v>1</v>
      </c>
      <c r="AH3" s="210">
        <v>1</v>
      </c>
      <c r="AI3" s="210">
        <v>1</v>
      </c>
      <c r="AJ3" s="210">
        <v>1</v>
      </c>
      <c r="AK3" s="210">
        <v>1</v>
      </c>
      <c r="AL3" s="210">
        <v>1</v>
      </c>
      <c r="AM3" s="210">
        <v>1</v>
      </c>
      <c r="AN3" s="210">
        <v>1</v>
      </c>
      <c r="AO3" s="210">
        <v>1</v>
      </c>
      <c r="AP3" s="210">
        <v>1</v>
      </c>
      <c r="AQ3" s="210">
        <v>1</v>
      </c>
      <c r="AR3" s="210">
        <v>1</v>
      </c>
      <c r="AS3" s="210">
        <v>1</v>
      </c>
      <c r="AT3" s="210">
        <v>1</v>
      </c>
      <c r="AU3" s="210">
        <v>1</v>
      </c>
      <c r="AV3" s="210">
        <v>1</v>
      </c>
      <c r="AW3" s="210">
        <v>1</v>
      </c>
      <c r="AX3" s="210">
        <v>1</v>
      </c>
      <c r="AY3" s="210">
        <v>1</v>
      </c>
      <c r="AZ3" s="210">
        <v>1</v>
      </c>
      <c r="BA3" s="210">
        <v>1</v>
      </c>
      <c r="BB3" s="210">
        <v>1</v>
      </c>
      <c r="BC3" s="210">
        <v>1</v>
      </c>
      <c r="BD3" s="210">
        <v>1</v>
      </c>
      <c r="BE3" s="210">
        <v>1</v>
      </c>
      <c r="BF3" s="210">
        <v>1</v>
      </c>
      <c r="BG3" s="210">
        <v>1</v>
      </c>
      <c r="BH3" s="210">
        <v>1</v>
      </c>
      <c r="BI3" s="210">
        <v>1</v>
      </c>
      <c r="BJ3" s="210">
        <v>1</v>
      </c>
      <c r="BK3" s="210">
        <v>1</v>
      </c>
      <c r="BL3" s="210">
        <v>1</v>
      </c>
      <c r="BM3" s="210">
        <v>1</v>
      </c>
      <c r="BN3" s="210">
        <v>1</v>
      </c>
      <c r="BO3" s="210">
        <v>1</v>
      </c>
      <c r="BP3" s="210">
        <v>1</v>
      </c>
      <c r="BQ3" s="210">
        <v>1</v>
      </c>
      <c r="BR3" s="210">
        <v>1</v>
      </c>
      <c r="BS3" s="210">
        <v>1</v>
      </c>
      <c r="BT3" s="210">
        <v>1</v>
      </c>
      <c r="BU3" s="210">
        <v>1</v>
      </c>
      <c r="BV3" s="210">
        <v>1</v>
      </c>
      <c r="BW3" s="210">
        <v>1</v>
      </c>
      <c r="BX3" s="210">
        <v>1</v>
      </c>
      <c r="BY3" s="210">
        <v>1</v>
      </c>
      <c r="BZ3" s="210">
        <v>1</v>
      </c>
      <c r="CA3" s="210">
        <v>1</v>
      </c>
      <c r="CB3" s="210">
        <v>1</v>
      </c>
      <c r="CC3" s="210">
        <v>1</v>
      </c>
      <c r="CD3" s="210">
        <v>1</v>
      </c>
      <c r="CE3" s="210">
        <v>1</v>
      </c>
      <c r="CF3" s="210">
        <v>1</v>
      </c>
      <c r="CG3" s="210">
        <v>1</v>
      </c>
      <c r="CH3" s="210">
        <v>1</v>
      </c>
      <c r="CI3" s="210"/>
      <c r="CJ3" s="210"/>
      <c r="CK3" s="210"/>
      <c r="CL3" s="210"/>
      <c r="CM3" s="210"/>
      <c r="CN3" s="210"/>
      <c r="CO3" s="210"/>
      <c r="CP3" s="210"/>
      <c r="CQ3" s="210"/>
      <c r="CR3" s="210"/>
      <c r="CS3" s="144"/>
      <c r="CT3" s="144"/>
    </row>
    <row r="4" spans="1:98" ht="15">
      <c r="A4" s="208" t="s">
        <v>8334</v>
      </c>
      <c r="B4" s="285" t="s">
        <v>49</v>
      </c>
      <c r="C4" s="209" t="str">
        <f>+_xlfn.XLOOKUP(B4,'R4'!B:B,'R4'!C:C)</f>
        <v>AMR - BETON SANTRALİ - SABİT - MEKA - 140 M³/SA</v>
      </c>
      <c r="D4" s="259" t="str">
        <f>+_xlfn.XLOOKUP(B4,'R4'!B:B,'R4'!D:D)</f>
        <v>(2)</v>
      </c>
      <c r="E4" s="209" t="s">
        <v>8261</v>
      </c>
      <c r="F4" s="209" t="s">
        <v>38</v>
      </c>
      <c r="G4" s="216" t="s">
        <v>35</v>
      </c>
      <c r="H4" s="209" t="s">
        <v>8271</v>
      </c>
      <c r="I4" s="2" t="s">
        <v>7474</v>
      </c>
      <c r="J4" s="210">
        <v>0</v>
      </c>
      <c r="K4" s="210">
        <v>0</v>
      </c>
      <c r="L4" s="210">
        <v>0</v>
      </c>
      <c r="M4" s="210">
        <v>0</v>
      </c>
      <c r="N4" s="210">
        <v>0</v>
      </c>
      <c r="O4" s="210">
        <v>0</v>
      </c>
      <c r="P4" s="210">
        <v>0</v>
      </c>
      <c r="Q4" s="210">
        <v>0</v>
      </c>
      <c r="R4" s="210">
        <v>0</v>
      </c>
      <c r="S4" s="210">
        <v>0</v>
      </c>
      <c r="T4" s="210">
        <v>0</v>
      </c>
      <c r="U4" s="210">
        <v>0</v>
      </c>
      <c r="V4" s="210">
        <v>0</v>
      </c>
      <c r="W4" s="210">
        <v>1</v>
      </c>
      <c r="X4" s="210">
        <v>1</v>
      </c>
      <c r="Y4" s="210">
        <v>1</v>
      </c>
      <c r="Z4" s="210">
        <v>1</v>
      </c>
      <c r="AA4" s="210">
        <v>1</v>
      </c>
      <c r="AB4" s="210">
        <v>1</v>
      </c>
      <c r="AC4" s="210">
        <v>1</v>
      </c>
      <c r="AD4" s="210">
        <v>1</v>
      </c>
      <c r="AE4" s="210">
        <v>1</v>
      </c>
      <c r="AF4" s="210">
        <v>1</v>
      </c>
      <c r="AG4" s="210">
        <v>1</v>
      </c>
      <c r="AH4" s="210">
        <v>1</v>
      </c>
      <c r="AI4" s="210">
        <v>1</v>
      </c>
      <c r="AJ4" s="210">
        <v>1</v>
      </c>
      <c r="AK4" s="210">
        <v>1</v>
      </c>
      <c r="AL4" s="210">
        <v>1</v>
      </c>
      <c r="AM4" s="210">
        <v>1</v>
      </c>
      <c r="AN4" s="210">
        <v>1</v>
      </c>
      <c r="AO4" s="210">
        <v>1</v>
      </c>
      <c r="AP4" s="210">
        <v>1</v>
      </c>
      <c r="AQ4" s="210">
        <v>1</v>
      </c>
      <c r="AR4" s="210">
        <v>1</v>
      </c>
      <c r="AS4" s="210">
        <v>1</v>
      </c>
      <c r="AT4" s="210">
        <v>1</v>
      </c>
      <c r="AU4" s="210">
        <v>1</v>
      </c>
      <c r="AV4" s="210">
        <v>1</v>
      </c>
      <c r="AW4" s="210">
        <v>1</v>
      </c>
      <c r="AX4" s="210">
        <v>1</v>
      </c>
      <c r="AY4" s="210">
        <v>1</v>
      </c>
      <c r="AZ4" s="210">
        <v>1</v>
      </c>
      <c r="BA4" s="210">
        <v>1</v>
      </c>
      <c r="BB4" s="210">
        <v>1</v>
      </c>
      <c r="BC4" s="210">
        <v>1</v>
      </c>
      <c r="BD4" s="210">
        <v>1</v>
      </c>
      <c r="BE4" s="210">
        <v>1</v>
      </c>
      <c r="BF4" s="210">
        <v>1</v>
      </c>
      <c r="BG4" s="210">
        <v>1</v>
      </c>
      <c r="BH4" s="210">
        <v>1</v>
      </c>
      <c r="BI4" s="210">
        <v>1</v>
      </c>
      <c r="BJ4" s="210">
        <v>1</v>
      </c>
      <c r="BK4" s="210">
        <v>1</v>
      </c>
      <c r="BL4" s="210">
        <v>1</v>
      </c>
      <c r="BM4" s="210">
        <v>1</v>
      </c>
      <c r="BN4" s="210">
        <v>1</v>
      </c>
      <c r="BO4" s="210">
        <v>1</v>
      </c>
      <c r="BP4" s="210">
        <v>1</v>
      </c>
      <c r="BQ4" s="210">
        <v>1</v>
      </c>
      <c r="BR4" s="210">
        <v>1</v>
      </c>
      <c r="BS4" s="210">
        <v>1</v>
      </c>
      <c r="BT4" s="210">
        <v>1</v>
      </c>
      <c r="BU4" s="210">
        <v>0</v>
      </c>
      <c r="BV4" s="210">
        <v>0</v>
      </c>
      <c r="BW4" s="210">
        <v>0</v>
      </c>
      <c r="BX4" s="210">
        <v>0</v>
      </c>
      <c r="BY4" s="210">
        <v>0</v>
      </c>
      <c r="BZ4" s="210">
        <v>0</v>
      </c>
      <c r="CA4" s="210">
        <v>0</v>
      </c>
      <c r="CB4" s="210">
        <v>0</v>
      </c>
      <c r="CC4" s="210">
        <v>0</v>
      </c>
      <c r="CD4" s="210">
        <v>0</v>
      </c>
      <c r="CE4" s="210">
        <v>0</v>
      </c>
      <c r="CF4" s="210">
        <v>0</v>
      </c>
      <c r="CG4" s="210">
        <v>0</v>
      </c>
      <c r="CH4" s="210">
        <v>0</v>
      </c>
      <c r="CI4" s="210"/>
      <c r="CJ4" s="210"/>
      <c r="CK4" s="210"/>
      <c r="CL4" s="210"/>
      <c r="CM4" s="210"/>
      <c r="CN4" s="210"/>
      <c r="CO4" s="210"/>
      <c r="CP4" s="210"/>
      <c r="CQ4" s="210"/>
      <c r="CR4" s="210"/>
      <c r="CS4" s="144"/>
      <c r="CT4" s="144"/>
    </row>
    <row r="5" spans="1:98" ht="15">
      <c r="A5" s="208" t="s">
        <v>8334</v>
      </c>
      <c r="B5" s="285" t="s">
        <v>51</v>
      </c>
      <c r="C5" s="209" t="str">
        <f>+_xlfn.XLOOKUP(B5,'R4'!B:B,'R4'!C:C)</f>
        <v>AMR - BETON SANTRALİ - MOBİL - MEKA - 100 M³/SA</v>
      </c>
      <c r="D5" s="259" t="str">
        <f>+_xlfn.XLOOKUP(B5,'R4'!B:B,'R4'!D:D)</f>
        <v>M-2581</v>
      </c>
      <c r="E5" s="209" t="s">
        <v>8261</v>
      </c>
      <c r="F5" s="209" t="s">
        <v>38</v>
      </c>
      <c r="G5" s="216" t="s">
        <v>35</v>
      </c>
      <c r="H5" s="209" t="s">
        <v>8271</v>
      </c>
      <c r="I5" s="2" t="s">
        <v>7474</v>
      </c>
      <c r="J5" s="210">
        <v>0</v>
      </c>
      <c r="K5" s="210">
        <v>0</v>
      </c>
      <c r="L5" s="210">
        <v>0</v>
      </c>
      <c r="M5" s="210">
        <v>0</v>
      </c>
      <c r="N5" s="210">
        <v>1</v>
      </c>
      <c r="O5" s="210">
        <v>1</v>
      </c>
      <c r="P5" s="210">
        <v>1</v>
      </c>
      <c r="Q5" s="210">
        <v>1</v>
      </c>
      <c r="R5" s="210">
        <v>1</v>
      </c>
      <c r="S5" s="210">
        <v>1</v>
      </c>
      <c r="T5" s="210">
        <v>1</v>
      </c>
      <c r="U5" s="210">
        <v>1</v>
      </c>
      <c r="V5" s="210">
        <v>1</v>
      </c>
      <c r="W5" s="210">
        <v>1</v>
      </c>
      <c r="X5" s="210">
        <v>1</v>
      </c>
      <c r="Y5" s="210">
        <v>1</v>
      </c>
      <c r="Z5" s="210">
        <v>1</v>
      </c>
      <c r="AA5" s="210">
        <v>1</v>
      </c>
      <c r="AB5" s="210">
        <v>1</v>
      </c>
      <c r="AC5" s="210">
        <v>1</v>
      </c>
      <c r="AD5" s="210">
        <v>1</v>
      </c>
      <c r="AE5" s="210">
        <v>1</v>
      </c>
      <c r="AF5" s="210">
        <v>1</v>
      </c>
      <c r="AG5" s="210">
        <v>1</v>
      </c>
      <c r="AH5" s="210">
        <v>1</v>
      </c>
      <c r="AI5" s="210">
        <v>1</v>
      </c>
      <c r="AJ5" s="210">
        <v>1</v>
      </c>
      <c r="AK5" s="210">
        <v>1</v>
      </c>
      <c r="AL5" s="210">
        <v>1</v>
      </c>
      <c r="AM5" s="210">
        <v>1</v>
      </c>
      <c r="AN5" s="210">
        <v>1</v>
      </c>
      <c r="AO5" s="210">
        <v>1</v>
      </c>
      <c r="AP5" s="210">
        <v>1</v>
      </c>
      <c r="AQ5" s="210">
        <v>1</v>
      </c>
      <c r="AR5" s="210">
        <v>1</v>
      </c>
      <c r="AS5" s="210">
        <v>1</v>
      </c>
      <c r="AT5" s="210">
        <v>1</v>
      </c>
      <c r="AU5" s="210">
        <v>1</v>
      </c>
      <c r="AV5" s="210">
        <v>1</v>
      </c>
      <c r="AW5" s="210">
        <v>1</v>
      </c>
      <c r="AX5" s="210">
        <v>1</v>
      </c>
      <c r="AY5" s="210">
        <v>1</v>
      </c>
      <c r="AZ5" s="210">
        <v>1</v>
      </c>
      <c r="BA5" s="210">
        <v>1</v>
      </c>
      <c r="BB5" s="210">
        <v>1</v>
      </c>
      <c r="BC5" s="210">
        <v>1</v>
      </c>
      <c r="BD5" s="210">
        <v>1</v>
      </c>
      <c r="BE5" s="210">
        <v>1</v>
      </c>
      <c r="BF5" s="210">
        <v>1</v>
      </c>
      <c r="BG5" s="210">
        <v>1</v>
      </c>
      <c r="BH5" s="210">
        <v>1</v>
      </c>
      <c r="BI5" s="210">
        <v>1</v>
      </c>
      <c r="BJ5" s="210">
        <v>1</v>
      </c>
      <c r="BK5" s="210">
        <v>1</v>
      </c>
      <c r="BL5" s="210">
        <v>1</v>
      </c>
      <c r="BM5" s="210">
        <v>1</v>
      </c>
      <c r="BN5" s="210">
        <v>1</v>
      </c>
      <c r="BO5" s="210">
        <v>1</v>
      </c>
      <c r="BP5" s="210">
        <v>1</v>
      </c>
      <c r="BQ5" s="210">
        <v>1</v>
      </c>
      <c r="BR5" s="210">
        <v>1</v>
      </c>
      <c r="BS5" s="210">
        <v>1</v>
      </c>
      <c r="BT5" s="210">
        <v>1</v>
      </c>
      <c r="BU5" s="210">
        <v>0</v>
      </c>
      <c r="BV5" s="210">
        <v>0</v>
      </c>
      <c r="BW5" s="210">
        <v>0</v>
      </c>
      <c r="BX5" s="210">
        <v>0</v>
      </c>
      <c r="BY5" s="210">
        <v>0</v>
      </c>
      <c r="BZ5" s="210">
        <v>0</v>
      </c>
      <c r="CA5" s="210">
        <v>0</v>
      </c>
      <c r="CB5" s="210">
        <v>0</v>
      </c>
      <c r="CC5" s="210">
        <v>0</v>
      </c>
      <c r="CD5" s="210">
        <v>0</v>
      </c>
      <c r="CE5" s="210">
        <v>0</v>
      </c>
      <c r="CF5" s="210">
        <v>0</v>
      </c>
      <c r="CG5" s="210">
        <v>0</v>
      </c>
      <c r="CH5" s="210">
        <v>0</v>
      </c>
      <c r="CI5" s="210"/>
      <c r="CJ5" s="210"/>
      <c r="CK5" s="210"/>
      <c r="CL5" s="210"/>
      <c r="CM5" s="210"/>
      <c r="CN5" s="210"/>
      <c r="CO5" s="210"/>
      <c r="CP5" s="210"/>
      <c r="CQ5" s="210"/>
      <c r="CR5" s="210"/>
      <c r="CS5" s="144"/>
      <c r="CT5" s="144"/>
    </row>
    <row r="6" spans="1:98" ht="15">
      <c r="A6" s="208" t="s">
        <v>8334</v>
      </c>
      <c r="B6" s="285" t="s">
        <v>53</v>
      </c>
      <c r="C6" s="209" t="str">
        <f>+_xlfn.XLOOKUP(B6,'R4'!B:B,'R4'!C:C)</f>
        <v>AMR - BETON SANTRALİ - SABİT - MEKA - 140 M³/SA</v>
      </c>
      <c r="D6" s="259" t="str">
        <f>+_xlfn.XLOOKUP(B6,'R4'!B:B,'R4'!D:D)</f>
        <v>(4)</v>
      </c>
      <c r="E6" s="209" t="s">
        <v>8261</v>
      </c>
      <c r="F6" s="209" t="s">
        <v>38</v>
      </c>
      <c r="G6" s="216" t="s">
        <v>35</v>
      </c>
      <c r="H6" s="209" t="s">
        <v>8271</v>
      </c>
      <c r="I6" s="2" t="s">
        <v>7474</v>
      </c>
      <c r="J6" s="210">
        <v>0</v>
      </c>
      <c r="K6" s="210">
        <v>0</v>
      </c>
      <c r="L6" s="210">
        <v>0</v>
      </c>
      <c r="M6" s="210">
        <v>0</v>
      </c>
      <c r="N6" s="210">
        <v>0</v>
      </c>
      <c r="O6" s="210">
        <v>0</v>
      </c>
      <c r="P6" s="210">
        <v>0</v>
      </c>
      <c r="Q6" s="210">
        <v>0</v>
      </c>
      <c r="R6" s="210">
        <v>0</v>
      </c>
      <c r="S6" s="210">
        <v>0</v>
      </c>
      <c r="T6" s="210">
        <v>0</v>
      </c>
      <c r="U6" s="210">
        <v>0</v>
      </c>
      <c r="V6" s="210">
        <v>0</v>
      </c>
      <c r="W6" s="210">
        <v>0</v>
      </c>
      <c r="X6" s="210">
        <v>0</v>
      </c>
      <c r="Y6" s="210">
        <v>0</v>
      </c>
      <c r="Z6" s="210">
        <v>0</v>
      </c>
      <c r="AA6" s="210">
        <v>0.99999999999999989</v>
      </c>
      <c r="AB6" s="210">
        <v>0.99999999999999989</v>
      </c>
      <c r="AC6" s="210">
        <v>0.99999999999999989</v>
      </c>
      <c r="AD6" s="210">
        <v>0.99999999999999989</v>
      </c>
      <c r="AE6" s="210">
        <v>0.99999999999999989</v>
      </c>
      <c r="AF6" s="210">
        <v>0.99999999999999989</v>
      </c>
      <c r="AG6" s="210">
        <v>0.99999999999999989</v>
      </c>
      <c r="AH6" s="210">
        <v>0.99999999999999989</v>
      </c>
      <c r="AI6" s="210">
        <v>0.99999999999999989</v>
      </c>
      <c r="AJ6" s="210">
        <v>0.99999999999999989</v>
      </c>
      <c r="AK6" s="210">
        <v>0.99999999999999989</v>
      </c>
      <c r="AL6" s="210">
        <v>0.99999999999999989</v>
      </c>
      <c r="AM6" s="210">
        <v>0.99999999999999989</v>
      </c>
      <c r="AN6" s="210">
        <v>0.99999999999999989</v>
      </c>
      <c r="AO6" s="210">
        <v>0.99999999999999989</v>
      </c>
      <c r="AP6" s="210">
        <v>0.99999999999999989</v>
      </c>
      <c r="AQ6" s="210">
        <v>0.99999999999999989</v>
      </c>
      <c r="AR6" s="210">
        <v>0.99999999999999989</v>
      </c>
      <c r="AS6" s="210">
        <v>0.99999999999999989</v>
      </c>
      <c r="AT6" s="210">
        <v>0.99999999999999989</v>
      </c>
      <c r="AU6" s="210">
        <v>0.99999999999999989</v>
      </c>
      <c r="AV6" s="210">
        <v>0.99999999999999989</v>
      </c>
      <c r="AW6" s="210">
        <v>0.99999999999999989</v>
      </c>
      <c r="AX6" s="210">
        <v>0.99999999999999989</v>
      </c>
      <c r="AY6" s="210">
        <v>0.99999999999999989</v>
      </c>
      <c r="AZ6" s="210">
        <v>0.99999999999999989</v>
      </c>
      <c r="BA6" s="210">
        <v>0.99999999999999989</v>
      </c>
      <c r="BB6" s="210">
        <v>0.99999999999999989</v>
      </c>
      <c r="BC6" s="210">
        <v>0.99999999999999989</v>
      </c>
      <c r="BD6" s="210">
        <v>0.99999999999999989</v>
      </c>
      <c r="BE6" s="210">
        <v>0.99999999999999989</v>
      </c>
      <c r="BF6" s="210">
        <v>0.99999999999999989</v>
      </c>
      <c r="BG6" s="210">
        <v>0.99999999999999989</v>
      </c>
      <c r="BH6" s="210">
        <v>0.99999999999999989</v>
      </c>
      <c r="BI6" s="210">
        <v>0.99999999999999989</v>
      </c>
      <c r="BJ6" s="210">
        <v>0.99999999999999989</v>
      </c>
      <c r="BK6" s="210">
        <v>0.99999999999999989</v>
      </c>
      <c r="BL6" s="210">
        <v>0.99999999999999989</v>
      </c>
      <c r="BM6" s="210">
        <v>0.99999999999999989</v>
      </c>
      <c r="BN6" s="210">
        <v>0.99999999999999989</v>
      </c>
      <c r="BO6" s="210">
        <v>0.99999999999999989</v>
      </c>
      <c r="BP6" s="210">
        <v>0.99999999999999989</v>
      </c>
      <c r="BQ6" s="210">
        <v>0.99999999999999989</v>
      </c>
      <c r="BR6" s="210">
        <v>0.99999999999999989</v>
      </c>
      <c r="BS6" s="210">
        <v>0.99999999999999989</v>
      </c>
      <c r="BT6" s="210">
        <v>0.99999999999999989</v>
      </c>
      <c r="BU6" s="210">
        <v>0</v>
      </c>
      <c r="BV6" s="210">
        <v>0</v>
      </c>
      <c r="BW6" s="210">
        <v>0</v>
      </c>
      <c r="BX6" s="210">
        <v>0</v>
      </c>
      <c r="BY6" s="210">
        <v>0</v>
      </c>
      <c r="BZ6" s="210">
        <v>0</v>
      </c>
      <c r="CA6" s="210">
        <v>0</v>
      </c>
      <c r="CB6" s="210">
        <v>0</v>
      </c>
      <c r="CC6" s="210">
        <v>0</v>
      </c>
      <c r="CD6" s="210">
        <v>0</v>
      </c>
      <c r="CE6" s="210">
        <v>0</v>
      </c>
      <c r="CF6" s="210">
        <v>0</v>
      </c>
      <c r="CG6" s="210">
        <v>0</v>
      </c>
      <c r="CH6" s="210">
        <v>0</v>
      </c>
      <c r="CI6" s="210"/>
      <c r="CJ6" s="210"/>
      <c r="CK6" s="210"/>
      <c r="CL6" s="210"/>
      <c r="CM6" s="210"/>
      <c r="CN6" s="210"/>
      <c r="CO6" s="210"/>
      <c r="CP6" s="210"/>
      <c r="CQ6" s="210"/>
      <c r="CR6" s="210"/>
      <c r="CS6" s="144"/>
      <c r="CT6" s="144"/>
    </row>
    <row r="7" spans="1:98" ht="15">
      <c r="A7" s="208" t="s">
        <v>8334</v>
      </c>
      <c r="B7" s="285" t="s">
        <v>7498</v>
      </c>
      <c r="C7" s="209" t="str">
        <f>+_xlfn.XLOOKUP(B7,'R4'!B:B,'R4'!C:C)</f>
        <v>AMR - LASTİKLİ LODER - LİEBHERR L566 XP - BETON SANTRALİ - GENERİC</v>
      </c>
      <c r="D7" s="259" t="str">
        <f>+_xlfn.XLOOKUP(B7,'R4'!B:B,'R4'!D:D)</f>
        <v>(2)</v>
      </c>
      <c r="E7" s="209" t="s">
        <v>8261</v>
      </c>
      <c r="F7" s="209" t="s">
        <v>38</v>
      </c>
      <c r="G7" s="216" t="s">
        <v>35</v>
      </c>
      <c r="H7" s="209" t="s">
        <v>8271</v>
      </c>
      <c r="I7" s="2" t="s">
        <v>7474</v>
      </c>
      <c r="J7" s="210">
        <v>0</v>
      </c>
      <c r="K7" s="210">
        <v>0</v>
      </c>
      <c r="L7" s="210">
        <v>0</v>
      </c>
      <c r="M7" s="210">
        <v>0</v>
      </c>
      <c r="N7" s="210">
        <v>1</v>
      </c>
      <c r="O7" s="210">
        <v>1</v>
      </c>
      <c r="P7" s="210">
        <v>1</v>
      </c>
      <c r="Q7" s="210">
        <v>1</v>
      </c>
      <c r="R7" s="210">
        <v>1</v>
      </c>
      <c r="S7" s="210">
        <v>1</v>
      </c>
      <c r="T7" s="210">
        <v>2</v>
      </c>
      <c r="U7" s="210">
        <v>2</v>
      </c>
      <c r="V7" s="210">
        <v>2</v>
      </c>
      <c r="W7" s="210">
        <v>3</v>
      </c>
      <c r="X7" s="210">
        <v>3</v>
      </c>
      <c r="Y7" s="210">
        <v>3</v>
      </c>
      <c r="Z7" s="210">
        <v>3</v>
      </c>
      <c r="AA7" s="210">
        <v>4.9999999999999982</v>
      </c>
      <c r="AB7" s="210">
        <v>4.9999999999999982</v>
      </c>
      <c r="AC7" s="210">
        <v>4.9999999999999982</v>
      </c>
      <c r="AD7" s="210">
        <v>4.9999999999999982</v>
      </c>
      <c r="AE7" s="210">
        <v>4.9999999999999982</v>
      </c>
      <c r="AF7" s="210">
        <v>4.9999999999999982</v>
      </c>
      <c r="AG7" s="210">
        <v>4.9999999999999982</v>
      </c>
      <c r="AH7" s="210">
        <v>4.9999999999999982</v>
      </c>
      <c r="AI7" s="210">
        <v>4.9999999999999982</v>
      </c>
      <c r="AJ7" s="210">
        <v>4.9999999999999982</v>
      </c>
      <c r="AK7" s="210">
        <v>4.9999999999999982</v>
      </c>
      <c r="AL7" s="210">
        <v>4.9999999999999982</v>
      </c>
      <c r="AM7" s="210">
        <v>4.9999999999999982</v>
      </c>
      <c r="AN7" s="210">
        <v>4.9999999999999982</v>
      </c>
      <c r="AO7" s="210">
        <v>4.9999999999999982</v>
      </c>
      <c r="AP7" s="210">
        <v>4.9999999999999982</v>
      </c>
      <c r="AQ7" s="210">
        <v>4.9999999999999982</v>
      </c>
      <c r="AR7" s="210">
        <v>4.9999999999999982</v>
      </c>
      <c r="AS7" s="210">
        <v>4.9999999999999982</v>
      </c>
      <c r="AT7" s="210">
        <v>4.9999999999999982</v>
      </c>
      <c r="AU7" s="210">
        <v>4.9999999999999982</v>
      </c>
      <c r="AV7" s="210">
        <v>4.9999999999999982</v>
      </c>
      <c r="AW7" s="210">
        <v>4.9999999999999982</v>
      </c>
      <c r="AX7" s="210">
        <v>4.9999999999999982</v>
      </c>
      <c r="AY7" s="210">
        <v>4.9999999999999982</v>
      </c>
      <c r="AZ7" s="210">
        <v>4.9999999999999982</v>
      </c>
      <c r="BA7" s="210">
        <v>4.9999999999999982</v>
      </c>
      <c r="BB7" s="210">
        <v>4.9999999999999982</v>
      </c>
      <c r="BC7" s="210">
        <v>4.9999999999999982</v>
      </c>
      <c r="BD7" s="210">
        <v>4.9999999999999982</v>
      </c>
      <c r="BE7" s="210">
        <v>4.9999999999999982</v>
      </c>
      <c r="BF7" s="210">
        <v>4.9999999999999982</v>
      </c>
      <c r="BG7" s="210">
        <v>4.9999999999999982</v>
      </c>
      <c r="BH7" s="210">
        <v>4.9999999999999982</v>
      </c>
      <c r="BI7" s="210">
        <v>4.9999999999999982</v>
      </c>
      <c r="BJ7" s="210">
        <v>4.9999999999999982</v>
      </c>
      <c r="BK7" s="210">
        <v>4.9999999999999982</v>
      </c>
      <c r="BL7" s="210">
        <v>4.9999999999999982</v>
      </c>
      <c r="BM7" s="210">
        <v>4.9999999999999982</v>
      </c>
      <c r="BN7" s="210">
        <v>4.9999999999999982</v>
      </c>
      <c r="BO7" s="210">
        <v>4.9999999999999982</v>
      </c>
      <c r="BP7" s="210">
        <v>1</v>
      </c>
      <c r="BQ7" s="210">
        <v>4.9999999999999982</v>
      </c>
      <c r="BR7" s="210">
        <v>4.9999999999999982</v>
      </c>
      <c r="BS7" s="210">
        <v>4.9999999999999982</v>
      </c>
      <c r="BT7" s="210">
        <v>4.9999999999999982</v>
      </c>
      <c r="BU7" s="210">
        <v>2</v>
      </c>
      <c r="BV7" s="210">
        <v>2</v>
      </c>
      <c r="BW7" s="210">
        <v>2</v>
      </c>
      <c r="BX7" s="210">
        <v>2</v>
      </c>
      <c r="BY7" s="210">
        <v>2</v>
      </c>
      <c r="BZ7" s="210">
        <v>2</v>
      </c>
      <c r="CA7" s="210">
        <v>2</v>
      </c>
      <c r="CB7" s="210">
        <v>2</v>
      </c>
      <c r="CC7" s="210">
        <v>2</v>
      </c>
      <c r="CD7" s="210">
        <v>2</v>
      </c>
      <c r="CE7" s="210">
        <v>2</v>
      </c>
      <c r="CF7" s="210">
        <v>2</v>
      </c>
      <c r="CG7" s="210">
        <v>2</v>
      </c>
      <c r="CH7" s="210">
        <v>2</v>
      </c>
      <c r="CI7" s="210"/>
      <c r="CJ7" s="210"/>
      <c r="CK7" s="210"/>
      <c r="CL7" s="210"/>
      <c r="CM7" s="210"/>
      <c r="CN7" s="210"/>
      <c r="CO7" s="210"/>
      <c r="CP7" s="210"/>
      <c r="CQ7" s="210"/>
      <c r="CR7" s="210"/>
      <c r="CS7" s="144"/>
      <c r="CT7" s="144"/>
    </row>
    <row r="8" spans="1:98" ht="15">
      <c r="A8" s="208" t="s">
        <v>8334</v>
      </c>
      <c r="B8" s="285" t="s">
        <v>7499</v>
      </c>
      <c r="C8" s="209" t="str">
        <f>+_xlfn.XLOOKUP(B8,'R4'!B:B,'R4'!C:C)</f>
        <v>AMR - KAMYON - MAN - KH - BETON SANTRALİ - GENERİC</v>
      </c>
      <c r="D8" s="259" t="str">
        <f>+_xlfn.XLOOKUP(B8,'R4'!B:B,'R4'!D:D)</f>
        <v>(5)</v>
      </c>
      <c r="E8" s="209" t="s">
        <v>8261</v>
      </c>
      <c r="F8" s="209" t="s">
        <v>38</v>
      </c>
      <c r="G8" s="216" t="s">
        <v>35</v>
      </c>
      <c r="H8" s="209" t="s">
        <v>8271</v>
      </c>
      <c r="I8" s="2" t="s">
        <v>7474</v>
      </c>
      <c r="J8" s="210">
        <v>0</v>
      </c>
      <c r="K8" s="210">
        <v>0</v>
      </c>
      <c r="L8" s="210">
        <v>0</v>
      </c>
      <c r="M8" s="210">
        <v>0</v>
      </c>
      <c r="N8" s="210">
        <v>1</v>
      </c>
      <c r="O8" s="210">
        <v>4</v>
      </c>
      <c r="P8" s="210">
        <v>4</v>
      </c>
      <c r="Q8" s="210">
        <v>4</v>
      </c>
      <c r="R8" s="210">
        <v>4.9999999999999982</v>
      </c>
      <c r="S8" s="210">
        <v>4.9999999999999982</v>
      </c>
      <c r="T8" s="210">
        <v>4.9999999999999982</v>
      </c>
      <c r="U8" s="210">
        <v>4.9999999999999982</v>
      </c>
      <c r="V8" s="210">
        <v>4.9999999999999982</v>
      </c>
      <c r="W8" s="210">
        <v>4.9999999999999982</v>
      </c>
      <c r="X8" s="210">
        <v>4.9999999999999982</v>
      </c>
      <c r="Y8" s="210">
        <v>4.9999999999999982</v>
      </c>
      <c r="Z8" s="210">
        <v>4.9999999999999982</v>
      </c>
      <c r="AA8" s="210">
        <v>4.9999999999999982</v>
      </c>
      <c r="AB8" s="210">
        <v>4.9999999999999982</v>
      </c>
      <c r="AC8" s="210">
        <v>4.9999999999999982</v>
      </c>
      <c r="AD8" s="210">
        <v>4.9999999999999982</v>
      </c>
      <c r="AE8" s="210">
        <v>4.9999999999999982</v>
      </c>
      <c r="AF8" s="210">
        <v>4.9999999999999982</v>
      </c>
      <c r="AG8" s="210">
        <v>4.9999999999999982</v>
      </c>
      <c r="AH8" s="210">
        <v>4.9999999999999982</v>
      </c>
      <c r="AI8" s="210">
        <v>4.9999999999999982</v>
      </c>
      <c r="AJ8" s="210">
        <v>4.9999999999999982</v>
      </c>
      <c r="AK8" s="210">
        <v>4.9999999999999982</v>
      </c>
      <c r="AL8" s="210">
        <v>4.9999999999999982</v>
      </c>
      <c r="AM8" s="210">
        <v>4.9999999999999982</v>
      </c>
      <c r="AN8" s="210">
        <v>4.9999999999999982</v>
      </c>
      <c r="AO8" s="210">
        <v>4.9999999999999982</v>
      </c>
      <c r="AP8" s="210">
        <v>4.9999999999999982</v>
      </c>
      <c r="AQ8" s="210">
        <v>4.9999999999999982</v>
      </c>
      <c r="AR8" s="210">
        <v>4.9999999999999982</v>
      </c>
      <c r="AS8" s="210">
        <v>4.9999999999999982</v>
      </c>
      <c r="AT8" s="210">
        <v>4.9999999999999982</v>
      </c>
      <c r="AU8" s="210">
        <v>4.9999999999999982</v>
      </c>
      <c r="AV8" s="210">
        <v>4.9999999999999982</v>
      </c>
      <c r="AW8" s="210">
        <v>4.9999999999999982</v>
      </c>
      <c r="AX8" s="210">
        <v>4.9999999999999982</v>
      </c>
      <c r="AY8" s="210">
        <v>4.9999999999999982</v>
      </c>
      <c r="AZ8" s="210">
        <v>4.9999999999999982</v>
      </c>
      <c r="BA8" s="210">
        <v>4.9999999999999982</v>
      </c>
      <c r="BB8" s="210">
        <v>4.9999999999999982</v>
      </c>
      <c r="BC8" s="210">
        <v>4.9999999999999982</v>
      </c>
      <c r="BD8" s="210">
        <v>4.9999999999999982</v>
      </c>
      <c r="BE8" s="210">
        <v>4.9999999999999982</v>
      </c>
      <c r="BF8" s="210">
        <v>4.9999999999999982</v>
      </c>
      <c r="BG8" s="210">
        <v>4.9999999999999982</v>
      </c>
      <c r="BH8" s="210">
        <v>4.9999999999999982</v>
      </c>
      <c r="BI8" s="210">
        <v>4.9999999999999982</v>
      </c>
      <c r="BJ8" s="210">
        <v>4.9999999999999982</v>
      </c>
      <c r="BK8" s="210">
        <v>4.9999999999999982</v>
      </c>
      <c r="BL8" s="210">
        <v>4.9999999999999982</v>
      </c>
      <c r="BM8" s="210">
        <v>4.9999999999999982</v>
      </c>
      <c r="BN8" s="210">
        <v>4.9999999999999982</v>
      </c>
      <c r="BO8" s="210">
        <v>4.9999999999999982</v>
      </c>
      <c r="BP8" s="210">
        <v>1</v>
      </c>
      <c r="BQ8" s="210">
        <v>4.9999999999999982</v>
      </c>
      <c r="BR8" s="210">
        <v>4.9999999999999982</v>
      </c>
      <c r="BS8" s="210">
        <v>4.9999999999999982</v>
      </c>
      <c r="BT8" s="210">
        <v>4.9999999999999982</v>
      </c>
      <c r="BU8" s="210">
        <v>2</v>
      </c>
      <c r="BV8" s="210">
        <v>2</v>
      </c>
      <c r="BW8" s="210">
        <v>2</v>
      </c>
      <c r="BX8" s="210">
        <v>2</v>
      </c>
      <c r="BY8" s="210">
        <v>2</v>
      </c>
      <c r="BZ8" s="210">
        <v>2</v>
      </c>
      <c r="CA8" s="210">
        <v>2</v>
      </c>
      <c r="CB8" s="210">
        <v>2</v>
      </c>
      <c r="CC8" s="210">
        <v>2</v>
      </c>
      <c r="CD8" s="210">
        <v>2</v>
      </c>
      <c r="CE8" s="210">
        <v>2</v>
      </c>
      <c r="CF8" s="210">
        <v>2</v>
      </c>
      <c r="CG8" s="210">
        <v>2</v>
      </c>
      <c r="CH8" s="210">
        <v>2</v>
      </c>
      <c r="CI8" s="210"/>
      <c r="CJ8" s="210"/>
      <c r="CK8" s="210"/>
      <c r="CL8" s="210"/>
      <c r="CM8" s="210"/>
      <c r="CN8" s="210"/>
      <c r="CO8" s="210"/>
      <c r="CP8" s="210"/>
      <c r="CQ8" s="210"/>
      <c r="CR8" s="210"/>
      <c r="CS8" s="144"/>
      <c r="CT8" s="144"/>
    </row>
    <row r="9" spans="1:98" ht="15">
      <c r="A9" s="208" t="s">
        <v>8334</v>
      </c>
      <c r="B9" s="285" t="s">
        <v>107</v>
      </c>
      <c r="C9" s="209" t="str">
        <f>+_xlfn.XLOOKUP(B9,'R4'!B:B,'R4'!C:C)</f>
        <v>BETON SANTRALİ / PLENT OPERATÖRÜ</v>
      </c>
      <c r="D9" s="259" t="str">
        <f>+_xlfn.XLOOKUP(B9,'R4'!B:B,'R4'!D:D)</f>
        <v/>
      </c>
      <c r="E9" s="209" t="s">
        <v>8261</v>
      </c>
      <c r="F9" s="209" t="s">
        <v>38</v>
      </c>
      <c r="G9" s="216" t="s">
        <v>35</v>
      </c>
      <c r="H9" s="209" t="s">
        <v>8271</v>
      </c>
      <c r="I9" s="2" t="s">
        <v>7474</v>
      </c>
      <c r="J9" s="210">
        <v>0</v>
      </c>
      <c r="K9" s="210">
        <v>0</v>
      </c>
      <c r="L9" s="210">
        <v>0</v>
      </c>
      <c r="M9" s="210">
        <v>0</v>
      </c>
      <c r="N9" s="210">
        <v>3</v>
      </c>
      <c r="O9" s="210">
        <v>9</v>
      </c>
      <c r="P9" s="210">
        <v>9</v>
      </c>
      <c r="Q9" s="210">
        <v>9</v>
      </c>
      <c r="R9" s="210">
        <v>9</v>
      </c>
      <c r="S9" s="210">
        <v>9</v>
      </c>
      <c r="T9" s="210">
        <v>9</v>
      </c>
      <c r="U9" s="210">
        <v>9</v>
      </c>
      <c r="V9" s="210">
        <v>9</v>
      </c>
      <c r="W9" s="210">
        <v>12</v>
      </c>
      <c r="X9" s="210">
        <v>12</v>
      </c>
      <c r="Y9" s="210">
        <v>12</v>
      </c>
      <c r="Z9" s="210">
        <v>12</v>
      </c>
      <c r="AA9" s="210">
        <v>15</v>
      </c>
      <c r="AB9" s="210">
        <v>15</v>
      </c>
      <c r="AC9" s="210">
        <v>15</v>
      </c>
      <c r="AD9" s="210">
        <v>15</v>
      </c>
      <c r="AE9" s="210">
        <v>15</v>
      </c>
      <c r="AF9" s="210">
        <v>15</v>
      </c>
      <c r="AG9" s="210">
        <v>15</v>
      </c>
      <c r="AH9" s="210">
        <v>15</v>
      </c>
      <c r="AI9" s="210">
        <v>15</v>
      </c>
      <c r="AJ9" s="210">
        <v>15</v>
      </c>
      <c r="AK9" s="210">
        <v>15</v>
      </c>
      <c r="AL9" s="210">
        <v>15</v>
      </c>
      <c r="AM9" s="210">
        <v>15</v>
      </c>
      <c r="AN9" s="210">
        <v>15</v>
      </c>
      <c r="AO9" s="210">
        <v>15</v>
      </c>
      <c r="AP9" s="210">
        <v>15</v>
      </c>
      <c r="AQ9" s="210">
        <v>15</v>
      </c>
      <c r="AR9" s="210">
        <v>15</v>
      </c>
      <c r="AS9" s="210">
        <v>15</v>
      </c>
      <c r="AT9" s="210">
        <v>15</v>
      </c>
      <c r="AU9" s="210">
        <v>15</v>
      </c>
      <c r="AV9" s="210">
        <v>15</v>
      </c>
      <c r="AW9" s="210">
        <v>15</v>
      </c>
      <c r="AX9" s="210">
        <v>15</v>
      </c>
      <c r="AY9" s="210">
        <v>15</v>
      </c>
      <c r="AZ9" s="210">
        <v>15</v>
      </c>
      <c r="BA9" s="210">
        <v>15</v>
      </c>
      <c r="BB9" s="210">
        <v>15</v>
      </c>
      <c r="BC9" s="210">
        <v>15</v>
      </c>
      <c r="BD9" s="210">
        <v>15</v>
      </c>
      <c r="BE9" s="210">
        <v>15</v>
      </c>
      <c r="BF9" s="210">
        <v>15</v>
      </c>
      <c r="BG9" s="210">
        <v>15</v>
      </c>
      <c r="BH9" s="210">
        <v>15</v>
      </c>
      <c r="BI9" s="210">
        <v>15</v>
      </c>
      <c r="BJ9" s="210">
        <v>15</v>
      </c>
      <c r="BK9" s="210">
        <v>15</v>
      </c>
      <c r="BL9" s="210">
        <v>15</v>
      </c>
      <c r="BM9" s="210">
        <v>15</v>
      </c>
      <c r="BN9" s="210">
        <v>15</v>
      </c>
      <c r="BO9" s="210">
        <v>15</v>
      </c>
      <c r="BP9" s="210">
        <v>15</v>
      </c>
      <c r="BQ9" s="210">
        <v>15</v>
      </c>
      <c r="BR9" s="210">
        <v>15</v>
      </c>
      <c r="BS9" s="210">
        <v>15</v>
      </c>
      <c r="BT9" s="210">
        <v>15</v>
      </c>
      <c r="BU9" s="210">
        <v>6</v>
      </c>
      <c r="BV9" s="210">
        <v>6</v>
      </c>
      <c r="BW9" s="210">
        <v>6</v>
      </c>
      <c r="BX9" s="210">
        <v>6</v>
      </c>
      <c r="BY9" s="210">
        <v>6</v>
      </c>
      <c r="BZ9" s="210">
        <v>6</v>
      </c>
      <c r="CA9" s="210">
        <v>6</v>
      </c>
      <c r="CB9" s="210">
        <v>6</v>
      </c>
      <c r="CC9" s="210">
        <v>6</v>
      </c>
      <c r="CD9" s="210">
        <v>6</v>
      </c>
      <c r="CE9" s="210">
        <v>6</v>
      </c>
      <c r="CF9" s="210">
        <v>6</v>
      </c>
      <c r="CG9" s="210">
        <v>6</v>
      </c>
      <c r="CH9" s="210">
        <v>6</v>
      </c>
      <c r="CI9" s="210"/>
      <c r="CJ9" s="210"/>
      <c r="CK9" s="210"/>
      <c r="CL9" s="210"/>
      <c r="CM9" s="210"/>
      <c r="CN9" s="210"/>
      <c r="CO9" s="210"/>
      <c r="CP9" s="210"/>
      <c r="CQ9" s="210"/>
      <c r="CR9" s="210"/>
      <c r="CS9" s="144" t="s">
        <v>45</v>
      </c>
      <c r="CT9" s="144"/>
    </row>
    <row r="10" spans="1:98" ht="15">
      <c r="A10" s="208" t="s">
        <v>8334</v>
      </c>
      <c r="B10" s="285" t="s">
        <v>19</v>
      </c>
      <c r="C10" s="209" t="str">
        <f>+_xlfn.XLOOKUP(B10,'R4'!B:B,'R4'!C:C)</f>
        <v>LODER OPERATÖRÜ</v>
      </c>
      <c r="D10" s="259" t="str">
        <f>+_xlfn.XLOOKUP(B10,'R4'!B:B,'R4'!D:D)</f>
        <v/>
      </c>
      <c r="E10" s="209" t="s">
        <v>8261</v>
      </c>
      <c r="F10" s="209" t="s">
        <v>38</v>
      </c>
      <c r="G10" s="216" t="s">
        <v>35</v>
      </c>
      <c r="H10" s="209" t="s">
        <v>8271</v>
      </c>
      <c r="I10" s="2" t="s">
        <v>7474</v>
      </c>
      <c r="J10" s="210">
        <v>0</v>
      </c>
      <c r="K10" s="210">
        <v>0</v>
      </c>
      <c r="L10" s="210">
        <v>0</v>
      </c>
      <c r="M10" s="210">
        <v>0</v>
      </c>
      <c r="N10" s="210">
        <v>1</v>
      </c>
      <c r="O10" s="210">
        <v>1</v>
      </c>
      <c r="P10" s="210">
        <v>1</v>
      </c>
      <c r="Q10" s="210">
        <v>1</v>
      </c>
      <c r="R10" s="210">
        <v>1</v>
      </c>
      <c r="S10" s="210">
        <v>1</v>
      </c>
      <c r="T10" s="210">
        <v>2</v>
      </c>
      <c r="U10" s="210">
        <v>2</v>
      </c>
      <c r="V10" s="210">
        <v>2</v>
      </c>
      <c r="W10" s="210">
        <v>3</v>
      </c>
      <c r="X10" s="210">
        <v>3</v>
      </c>
      <c r="Y10" s="210">
        <v>3</v>
      </c>
      <c r="Z10" s="210">
        <v>3</v>
      </c>
      <c r="AA10" s="210">
        <v>4.9999999999999982</v>
      </c>
      <c r="AB10" s="210">
        <v>4.9999999999999982</v>
      </c>
      <c r="AC10" s="210">
        <v>4.9999999999999982</v>
      </c>
      <c r="AD10" s="210">
        <v>4.9999999999999982</v>
      </c>
      <c r="AE10" s="210">
        <v>4.9999999999999982</v>
      </c>
      <c r="AF10" s="210">
        <v>4.9999999999999982</v>
      </c>
      <c r="AG10" s="210">
        <v>4.9999999999999982</v>
      </c>
      <c r="AH10" s="210">
        <v>4.9999999999999982</v>
      </c>
      <c r="AI10" s="210">
        <v>4.9999999999999982</v>
      </c>
      <c r="AJ10" s="210">
        <v>4.9999999999999982</v>
      </c>
      <c r="AK10" s="210">
        <v>4.9999999999999982</v>
      </c>
      <c r="AL10" s="210">
        <v>4.9999999999999982</v>
      </c>
      <c r="AM10" s="210">
        <v>4.9999999999999982</v>
      </c>
      <c r="AN10" s="210">
        <v>4.9999999999999982</v>
      </c>
      <c r="AO10" s="210">
        <v>4.9999999999999982</v>
      </c>
      <c r="AP10" s="210">
        <v>4.9999999999999982</v>
      </c>
      <c r="AQ10" s="210">
        <v>4.9999999999999982</v>
      </c>
      <c r="AR10" s="210">
        <v>4.9999999999999982</v>
      </c>
      <c r="AS10" s="210">
        <v>4.9999999999999982</v>
      </c>
      <c r="AT10" s="210">
        <v>4.9999999999999982</v>
      </c>
      <c r="AU10" s="210">
        <v>4.9999999999999982</v>
      </c>
      <c r="AV10" s="210">
        <v>4.9999999999999982</v>
      </c>
      <c r="AW10" s="210">
        <v>4.9999999999999982</v>
      </c>
      <c r="AX10" s="210">
        <v>4.9999999999999982</v>
      </c>
      <c r="AY10" s="210">
        <v>4.9999999999999982</v>
      </c>
      <c r="AZ10" s="210">
        <v>4.9999999999999982</v>
      </c>
      <c r="BA10" s="210">
        <v>4.9999999999999982</v>
      </c>
      <c r="BB10" s="210">
        <v>4.9999999999999982</v>
      </c>
      <c r="BC10" s="210">
        <v>4.9999999999999982</v>
      </c>
      <c r="BD10" s="210">
        <v>4.9999999999999982</v>
      </c>
      <c r="BE10" s="210">
        <v>4.9999999999999982</v>
      </c>
      <c r="BF10" s="210">
        <v>4.9999999999999982</v>
      </c>
      <c r="BG10" s="210">
        <v>4.9999999999999982</v>
      </c>
      <c r="BH10" s="210">
        <v>4.9999999999999982</v>
      </c>
      <c r="BI10" s="210">
        <v>4.9999999999999982</v>
      </c>
      <c r="BJ10" s="210">
        <v>4.9999999999999982</v>
      </c>
      <c r="BK10" s="210">
        <v>4.9999999999999982</v>
      </c>
      <c r="BL10" s="210">
        <v>4.9999999999999982</v>
      </c>
      <c r="BM10" s="210">
        <v>4.9999999999999982</v>
      </c>
      <c r="BN10" s="210">
        <v>4.9999999999999982</v>
      </c>
      <c r="BO10" s="210">
        <v>4.9999999999999982</v>
      </c>
      <c r="BP10" s="210">
        <v>1</v>
      </c>
      <c r="BQ10" s="210">
        <v>4.9999999999999982</v>
      </c>
      <c r="BR10" s="210">
        <v>4.9999999999999982</v>
      </c>
      <c r="BS10" s="210">
        <v>4.9999999999999982</v>
      </c>
      <c r="BT10" s="210">
        <v>4.9999999999999982</v>
      </c>
      <c r="BU10" s="210">
        <v>2</v>
      </c>
      <c r="BV10" s="210">
        <v>2</v>
      </c>
      <c r="BW10" s="210">
        <v>2</v>
      </c>
      <c r="BX10" s="210">
        <v>2</v>
      </c>
      <c r="BY10" s="210">
        <v>2</v>
      </c>
      <c r="BZ10" s="210">
        <v>2</v>
      </c>
      <c r="CA10" s="210">
        <v>2</v>
      </c>
      <c r="CB10" s="210">
        <v>2</v>
      </c>
      <c r="CC10" s="210">
        <v>2</v>
      </c>
      <c r="CD10" s="210">
        <v>2</v>
      </c>
      <c r="CE10" s="210">
        <v>2</v>
      </c>
      <c r="CF10" s="210">
        <v>2</v>
      </c>
      <c r="CG10" s="210">
        <v>2</v>
      </c>
      <c r="CH10" s="210">
        <v>2</v>
      </c>
      <c r="CI10" s="210"/>
      <c r="CJ10" s="210"/>
      <c r="CK10" s="210"/>
      <c r="CL10" s="210"/>
      <c r="CM10" s="210"/>
      <c r="CN10" s="210"/>
      <c r="CO10" s="210"/>
      <c r="CP10" s="210"/>
      <c r="CQ10" s="210"/>
      <c r="CR10" s="210"/>
      <c r="CS10" s="144" t="s">
        <v>7498</v>
      </c>
      <c r="CT10" s="144"/>
    </row>
    <row r="11" spans="1:98" ht="15">
      <c r="A11" s="208" t="s">
        <v>8334</v>
      </c>
      <c r="B11" s="285" t="s">
        <v>20</v>
      </c>
      <c r="C11" s="209" t="str">
        <f>+_xlfn.XLOOKUP(B11,'R4'!B:B,'R4'!C:C)</f>
        <v>KAMYON ŞÖFÖRÜ</v>
      </c>
      <c r="D11" s="259" t="str">
        <f>+_xlfn.XLOOKUP(B11,'R4'!B:B,'R4'!D:D)</f>
        <v/>
      </c>
      <c r="E11" s="209" t="s">
        <v>8261</v>
      </c>
      <c r="F11" s="209" t="s">
        <v>38</v>
      </c>
      <c r="G11" s="216" t="s">
        <v>35</v>
      </c>
      <c r="H11" s="209" t="s">
        <v>8271</v>
      </c>
      <c r="I11" s="2" t="s">
        <v>7474</v>
      </c>
      <c r="J11" s="210">
        <v>0</v>
      </c>
      <c r="K11" s="210">
        <v>0</v>
      </c>
      <c r="L11" s="210">
        <v>0</v>
      </c>
      <c r="M11" s="210">
        <v>0</v>
      </c>
      <c r="N11" s="210">
        <v>1</v>
      </c>
      <c r="O11" s="210">
        <v>4</v>
      </c>
      <c r="P11" s="210">
        <v>4</v>
      </c>
      <c r="Q11" s="210">
        <v>4</v>
      </c>
      <c r="R11" s="210">
        <v>4.9999999999999982</v>
      </c>
      <c r="S11" s="210">
        <v>4.9999999999999982</v>
      </c>
      <c r="T11" s="210">
        <v>4.9999999999999982</v>
      </c>
      <c r="U11" s="210">
        <v>4.9999999999999982</v>
      </c>
      <c r="V11" s="210">
        <v>4.9999999999999982</v>
      </c>
      <c r="W11" s="210">
        <v>4.9999999999999982</v>
      </c>
      <c r="X11" s="210">
        <v>4.9999999999999982</v>
      </c>
      <c r="Y11" s="210">
        <v>4.9999999999999982</v>
      </c>
      <c r="Z11" s="210">
        <v>4.9999999999999982</v>
      </c>
      <c r="AA11" s="210">
        <v>4.9999999999999982</v>
      </c>
      <c r="AB11" s="210">
        <v>4.9999999999999982</v>
      </c>
      <c r="AC11" s="210">
        <v>4.9999999999999982</v>
      </c>
      <c r="AD11" s="210">
        <v>4.9999999999999982</v>
      </c>
      <c r="AE11" s="210">
        <v>4.9999999999999982</v>
      </c>
      <c r="AF11" s="210">
        <v>4.9999999999999982</v>
      </c>
      <c r="AG11" s="210">
        <v>4.9999999999999982</v>
      </c>
      <c r="AH11" s="210">
        <v>4.9999999999999982</v>
      </c>
      <c r="AI11" s="210">
        <v>4.9999999999999982</v>
      </c>
      <c r="AJ11" s="210">
        <v>4.9999999999999982</v>
      </c>
      <c r="AK11" s="210">
        <v>4.9999999999999982</v>
      </c>
      <c r="AL11" s="210">
        <v>4.9999999999999982</v>
      </c>
      <c r="AM11" s="210">
        <v>4.9999999999999982</v>
      </c>
      <c r="AN11" s="210">
        <v>4.9999999999999982</v>
      </c>
      <c r="AO11" s="210">
        <v>4.9999999999999982</v>
      </c>
      <c r="AP11" s="210">
        <v>4.9999999999999982</v>
      </c>
      <c r="AQ11" s="210">
        <v>4.9999999999999982</v>
      </c>
      <c r="AR11" s="210">
        <v>4.9999999999999982</v>
      </c>
      <c r="AS11" s="210">
        <v>4.9999999999999982</v>
      </c>
      <c r="AT11" s="210">
        <v>4.9999999999999982</v>
      </c>
      <c r="AU11" s="210">
        <v>4.9999999999999982</v>
      </c>
      <c r="AV11" s="210">
        <v>4.9999999999999982</v>
      </c>
      <c r="AW11" s="210">
        <v>4.9999999999999982</v>
      </c>
      <c r="AX11" s="210">
        <v>4.9999999999999982</v>
      </c>
      <c r="AY11" s="210">
        <v>4.9999999999999982</v>
      </c>
      <c r="AZ11" s="210">
        <v>4.9999999999999982</v>
      </c>
      <c r="BA11" s="210">
        <v>4.9999999999999982</v>
      </c>
      <c r="BB11" s="210">
        <v>4.9999999999999982</v>
      </c>
      <c r="BC11" s="210">
        <v>4.9999999999999982</v>
      </c>
      <c r="BD11" s="210">
        <v>4.9999999999999982</v>
      </c>
      <c r="BE11" s="210">
        <v>4.9999999999999982</v>
      </c>
      <c r="BF11" s="210">
        <v>4.9999999999999982</v>
      </c>
      <c r="BG11" s="210">
        <v>4.9999999999999982</v>
      </c>
      <c r="BH11" s="210">
        <v>4.9999999999999982</v>
      </c>
      <c r="BI11" s="210">
        <v>4.9999999999999982</v>
      </c>
      <c r="BJ11" s="210">
        <v>4.9999999999999982</v>
      </c>
      <c r="BK11" s="210">
        <v>4.9999999999999982</v>
      </c>
      <c r="BL11" s="210">
        <v>4.9999999999999982</v>
      </c>
      <c r="BM11" s="210">
        <v>4.9999999999999982</v>
      </c>
      <c r="BN11" s="210">
        <v>4.9999999999999982</v>
      </c>
      <c r="BO11" s="210">
        <v>4.9999999999999982</v>
      </c>
      <c r="BP11" s="210">
        <v>1</v>
      </c>
      <c r="BQ11" s="210">
        <v>4.9999999999999982</v>
      </c>
      <c r="BR11" s="210">
        <v>4.9999999999999982</v>
      </c>
      <c r="BS11" s="210">
        <v>4.9999999999999982</v>
      </c>
      <c r="BT11" s="210">
        <v>4.9999999999999982</v>
      </c>
      <c r="BU11" s="210">
        <v>2</v>
      </c>
      <c r="BV11" s="210">
        <v>2</v>
      </c>
      <c r="BW11" s="210">
        <v>2</v>
      </c>
      <c r="BX11" s="210">
        <v>2</v>
      </c>
      <c r="BY11" s="210">
        <v>2</v>
      </c>
      <c r="BZ11" s="210">
        <v>2</v>
      </c>
      <c r="CA11" s="210">
        <v>2</v>
      </c>
      <c r="CB11" s="210">
        <v>2</v>
      </c>
      <c r="CC11" s="210">
        <v>2</v>
      </c>
      <c r="CD11" s="210">
        <v>2</v>
      </c>
      <c r="CE11" s="210">
        <v>2</v>
      </c>
      <c r="CF11" s="210">
        <v>2</v>
      </c>
      <c r="CG11" s="210">
        <v>2</v>
      </c>
      <c r="CH11" s="210">
        <v>2</v>
      </c>
      <c r="CI11" s="210"/>
      <c r="CJ11" s="210"/>
      <c r="CK11" s="210"/>
      <c r="CL11" s="210"/>
      <c r="CM11" s="210"/>
      <c r="CN11" s="210"/>
      <c r="CO11" s="210"/>
      <c r="CP11" s="210"/>
      <c r="CQ11" s="210"/>
      <c r="CR11" s="210"/>
      <c r="CS11" s="144" t="s">
        <v>7499</v>
      </c>
      <c r="CT11" s="144"/>
    </row>
    <row r="12" spans="1:98" ht="15">
      <c r="A12" s="208" t="s">
        <v>8334</v>
      </c>
      <c r="B12" s="285" t="s">
        <v>1369</v>
      </c>
      <c r="C12" s="209" t="str">
        <f>+_xlfn.XLOOKUP(B12,'R4'!B:B,'R4'!C:C)</f>
        <v>DÜZ İŞÇİ</v>
      </c>
      <c r="D12" s="259" t="str">
        <f>+_xlfn.XLOOKUP(B12,'R4'!B:B,'R4'!D:D)</f>
        <v/>
      </c>
      <c r="E12" s="209" t="s">
        <v>8261</v>
      </c>
      <c r="F12" s="209" t="s">
        <v>38</v>
      </c>
      <c r="G12" s="216" t="s">
        <v>35</v>
      </c>
      <c r="H12" s="209" t="s">
        <v>8271</v>
      </c>
      <c r="I12" s="2" t="s">
        <v>7474</v>
      </c>
      <c r="J12" s="210">
        <v>0</v>
      </c>
      <c r="K12" s="210">
        <v>0</v>
      </c>
      <c r="L12" s="210">
        <v>0</v>
      </c>
      <c r="M12" s="210">
        <v>0</v>
      </c>
      <c r="N12" s="210">
        <v>5</v>
      </c>
      <c r="O12" s="210">
        <v>15</v>
      </c>
      <c r="P12" s="210">
        <v>15</v>
      </c>
      <c r="Q12" s="210">
        <v>15</v>
      </c>
      <c r="R12" s="210">
        <v>15</v>
      </c>
      <c r="S12" s="210">
        <v>15</v>
      </c>
      <c r="T12" s="210">
        <v>15</v>
      </c>
      <c r="U12" s="210">
        <v>15</v>
      </c>
      <c r="V12" s="210">
        <v>15</v>
      </c>
      <c r="W12" s="210">
        <v>20</v>
      </c>
      <c r="X12" s="210">
        <v>20</v>
      </c>
      <c r="Y12" s="210">
        <v>20</v>
      </c>
      <c r="Z12" s="210">
        <v>20</v>
      </c>
      <c r="AA12" s="210">
        <v>25</v>
      </c>
      <c r="AB12" s="210">
        <v>25</v>
      </c>
      <c r="AC12" s="210">
        <v>25</v>
      </c>
      <c r="AD12" s="210">
        <v>25</v>
      </c>
      <c r="AE12" s="210">
        <v>25</v>
      </c>
      <c r="AF12" s="210">
        <v>25</v>
      </c>
      <c r="AG12" s="210">
        <v>25</v>
      </c>
      <c r="AH12" s="210">
        <v>25</v>
      </c>
      <c r="AI12" s="210">
        <v>25</v>
      </c>
      <c r="AJ12" s="210">
        <v>25</v>
      </c>
      <c r="AK12" s="210">
        <v>25</v>
      </c>
      <c r="AL12" s="210">
        <v>25</v>
      </c>
      <c r="AM12" s="210">
        <v>25</v>
      </c>
      <c r="AN12" s="210">
        <v>25</v>
      </c>
      <c r="AO12" s="210">
        <v>25</v>
      </c>
      <c r="AP12" s="210">
        <v>25</v>
      </c>
      <c r="AQ12" s="210">
        <v>25</v>
      </c>
      <c r="AR12" s="210">
        <v>25</v>
      </c>
      <c r="AS12" s="210">
        <v>25</v>
      </c>
      <c r="AT12" s="210">
        <v>25</v>
      </c>
      <c r="AU12" s="210">
        <v>25</v>
      </c>
      <c r="AV12" s="210">
        <v>25</v>
      </c>
      <c r="AW12" s="210">
        <v>25</v>
      </c>
      <c r="AX12" s="210">
        <v>25</v>
      </c>
      <c r="AY12" s="210">
        <v>25</v>
      </c>
      <c r="AZ12" s="210">
        <v>25</v>
      </c>
      <c r="BA12" s="210">
        <v>25</v>
      </c>
      <c r="BB12" s="210">
        <v>25</v>
      </c>
      <c r="BC12" s="210">
        <v>25</v>
      </c>
      <c r="BD12" s="210">
        <v>25</v>
      </c>
      <c r="BE12" s="210">
        <v>25</v>
      </c>
      <c r="BF12" s="210">
        <v>25</v>
      </c>
      <c r="BG12" s="210">
        <v>25</v>
      </c>
      <c r="BH12" s="210">
        <v>25</v>
      </c>
      <c r="BI12" s="210">
        <v>25</v>
      </c>
      <c r="BJ12" s="210">
        <v>25</v>
      </c>
      <c r="BK12" s="210">
        <v>25</v>
      </c>
      <c r="BL12" s="210">
        <v>25</v>
      </c>
      <c r="BM12" s="210">
        <v>25</v>
      </c>
      <c r="BN12" s="210">
        <v>25</v>
      </c>
      <c r="BO12" s="210">
        <v>25</v>
      </c>
      <c r="BP12" s="210">
        <v>25</v>
      </c>
      <c r="BQ12" s="210">
        <v>25</v>
      </c>
      <c r="BR12" s="210">
        <v>25</v>
      </c>
      <c r="BS12" s="210">
        <v>25</v>
      </c>
      <c r="BT12" s="210">
        <v>25</v>
      </c>
      <c r="BU12" s="210">
        <v>10</v>
      </c>
      <c r="BV12" s="210">
        <v>10</v>
      </c>
      <c r="BW12" s="210">
        <v>10</v>
      </c>
      <c r="BX12" s="210">
        <v>10</v>
      </c>
      <c r="BY12" s="210">
        <v>10</v>
      </c>
      <c r="BZ12" s="210">
        <v>10</v>
      </c>
      <c r="CA12" s="210">
        <v>10</v>
      </c>
      <c r="CB12" s="210">
        <v>10</v>
      </c>
      <c r="CC12" s="210">
        <v>10</v>
      </c>
      <c r="CD12" s="210">
        <v>10</v>
      </c>
      <c r="CE12" s="210">
        <v>10</v>
      </c>
      <c r="CF12" s="210">
        <v>10</v>
      </c>
      <c r="CG12" s="210">
        <v>10</v>
      </c>
      <c r="CH12" s="210">
        <v>10</v>
      </c>
      <c r="CI12" s="210"/>
      <c r="CJ12" s="210"/>
      <c r="CK12" s="210"/>
      <c r="CL12" s="210"/>
      <c r="CM12" s="210"/>
      <c r="CN12" s="210"/>
      <c r="CO12" s="210"/>
      <c r="CP12" s="210"/>
      <c r="CQ12" s="210"/>
      <c r="CR12" s="210"/>
      <c r="CS12" s="144" t="s">
        <v>45</v>
      </c>
      <c r="CT12" s="144"/>
    </row>
    <row r="13" spans="1:98" ht="15">
      <c r="A13" s="208" t="s">
        <v>8334</v>
      </c>
      <c r="B13" s="285" t="s">
        <v>151</v>
      </c>
      <c r="C13" s="209" t="str">
        <f>+_xlfn.XLOOKUP(B13,'R4'!B:B,'R4'!C:C)</f>
        <v>AMR - MOBİL BETON POMPASI - MERCEDES - SCHWİNG</v>
      </c>
      <c r="D13" s="259" t="str">
        <f>+_xlfn.XLOOKUP(B13,'R4'!B:B,'R4'!D:D)</f>
        <v>M-2251</v>
      </c>
      <c r="E13" s="209" t="s">
        <v>8265</v>
      </c>
      <c r="F13" s="209" t="s">
        <v>38</v>
      </c>
      <c r="G13" s="216" t="s">
        <v>35</v>
      </c>
      <c r="H13" s="209" t="s">
        <v>8271</v>
      </c>
      <c r="I13" s="2" t="s">
        <v>8264</v>
      </c>
      <c r="J13" s="210">
        <v>0</v>
      </c>
      <c r="K13" s="210">
        <v>0</v>
      </c>
      <c r="L13" s="210">
        <v>0</v>
      </c>
      <c r="M13" s="210">
        <v>0</v>
      </c>
      <c r="N13" s="210">
        <v>0</v>
      </c>
      <c r="O13" s="210">
        <v>0</v>
      </c>
      <c r="P13" s="210">
        <v>0</v>
      </c>
      <c r="Q13" s="210">
        <v>0</v>
      </c>
      <c r="R13" s="210">
        <v>0</v>
      </c>
      <c r="S13" s="210">
        <v>1</v>
      </c>
      <c r="T13" s="210">
        <v>1</v>
      </c>
      <c r="U13" s="210">
        <v>1</v>
      </c>
      <c r="V13" s="210">
        <v>1</v>
      </c>
      <c r="W13" s="210">
        <v>1</v>
      </c>
      <c r="X13" s="210">
        <v>1</v>
      </c>
      <c r="Y13" s="210">
        <v>1</v>
      </c>
      <c r="Z13" s="210">
        <v>1</v>
      </c>
      <c r="AA13" s="210">
        <v>1</v>
      </c>
      <c r="AB13" s="210">
        <v>1</v>
      </c>
      <c r="AC13" s="210">
        <v>1</v>
      </c>
      <c r="AD13" s="210">
        <v>1</v>
      </c>
      <c r="AE13" s="210">
        <v>1</v>
      </c>
      <c r="AF13" s="210">
        <v>1</v>
      </c>
      <c r="AG13" s="210">
        <v>1</v>
      </c>
      <c r="AH13" s="210">
        <v>1</v>
      </c>
      <c r="AI13" s="210">
        <v>1</v>
      </c>
      <c r="AJ13" s="210">
        <v>1</v>
      </c>
      <c r="AK13" s="210">
        <v>1</v>
      </c>
      <c r="AL13" s="210">
        <v>1</v>
      </c>
      <c r="AM13" s="210">
        <v>1</v>
      </c>
      <c r="AN13" s="210">
        <v>1</v>
      </c>
      <c r="AO13" s="210">
        <v>1</v>
      </c>
      <c r="AP13" s="210">
        <v>1</v>
      </c>
      <c r="AQ13" s="210">
        <v>1</v>
      </c>
      <c r="AR13" s="210">
        <v>1</v>
      </c>
      <c r="AS13" s="210">
        <v>1</v>
      </c>
      <c r="AT13" s="210">
        <v>1</v>
      </c>
      <c r="AU13" s="210">
        <v>1</v>
      </c>
      <c r="AV13" s="210">
        <v>1</v>
      </c>
      <c r="AW13" s="210">
        <v>1</v>
      </c>
      <c r="AX13" s="210">
        <v>1</v>
      </c>
      <c r="AY13" s="210">
        <v>1</v>
      </c>
      <c r="AZ13" s="210">
        <v>1</v>
      </c>
      <c r="BA13" s="210">
        <v>1</v>
      </c>
      <c r="BB13" s="210">
        <v>1</v>
      </c>
      <c r="BC13" s="210">
        <v>1</v>
      </c>
      <c r="BD13" s="210">
        <v>1</v>
      </c>
      <c r="BE13" s="210">
        <v>1</v>
      </c>
      <c r="BF13" s="210">
        <v>1</v>
      </c>
      <c r="BG13" s="210">
        <v>1</v>
      </c>
      <c r="BH13" s="210">
        <v>1</v>
      </c>
      <c r="BI13" s="210">
        <v>1</v>
      </c>
      <c r="BJ13" s="210">
        <v>1</v>
      </c>
      <c r="BK13" s="210">
        <v>1</v>
      </c>
      <c r="BL13" s="210">
        <v>1</v>
      </c>
      <c r="BM13" s="210">
        <v>1</v>
      </c>
      <c r="BN13" s="210">
        <v>1</v>
      </c>
      <c r="BO13" s="210">
        <v>1</v>
      </c>
      <c r="BP13" s="210"/>
      <c r="BQ13" s="210"/>
      <c r="BR13" s="210"/>
      <c r="BS13" s="210"/>
      <c r="BT13" s="210"/>
      <c r="BU13" s="210"/>
      <c r="BV13" s="210"/>
      <c r="BW13" s="210"/>
      <c r="BX13" s="210"/>
      <c r="BY13" s="210"/>
      <c r="BZ13" s="210"/>
      <c r="CA13" s="210"/>
      <c r="CB13" s="210"/>
      <c r="CC13" s="210"/>
      <c r="CD13" s="210"/>
      <c r="CE13" s="210"/>
      <c r="CF13" s="210"/>
      <c r="CG13" s="210"/>
      <c r="CH13" s="210"/>
      <c r="CI13" s="210"/>
      <c r="CJ13" s="210"/>
      <c r="CK13" s="210"/>
      <c r="CL13" s="210"/>
      <c r="CM13" s="210"/>
      <c r="CN13" s="210"/>
      <c r="CO13" s="210"/>
      <c r="CP13" s="210"/>
      <c r="CQ13" s="210"/>
      <c r="CR13" s="210"/>
      <c r="CS13" s="144"/>
      <c r="CT13" s="144"/>
    </row>
    <row r="14" spans="1:98" ht="15">
      <c r="A14" s="208" t="s">
        <v>8334</v>
      </c>
      <c r="B14" s="285" t="s">
        <v>159</v>
      </c>
      <c r="C14" s="209" t="str">
        <f>+_xlfn.XLOOKUP(B14,'R4'!B:B,'R4'!C:C)</f>
        <v>AMR - MOBİL BETON POMPASI - MERCEDES - SCHWİNG</v>
      </c>
      <c r="D14" s="259" t="str">
        <f>+_xlfn.XLOOKUP(B14,'R4'!B:B,'R4'!D:D)</f>
        <v>M-2252</v>
      </c>
      <c r="E14" s="209" t="s">
        <v>8265</v>
      </c>
      <c r="F14" s="209" t="s">
        <v>38</v>
      </c>
      <c r="G14" s="216" t="s">
        <v>35</v>
      </c>
      <c r="H14" s="209" t="s">
        <v>8271</v>
      </c>
      <c r="I14" s="2" t="s">
        <v>8264</v>
      </c>
      <c r="J14" s="210">
        <v>0</v>
      </c>
      <c r="K14" s="210">
        <v>0</v>
      </c>
      <c r="L14" s="210">
        <v>0</v>
      </c>
      <c r="M14" s="210">
        <v>0</v>
      </c>
      <c r="N14" s="210">
        <v>0</v>
      </c>
      <c r="O14" s="210">
        <v>0</v>
      </c>
      <c r="P14" s="210">
        <v>0</v>
      </c>
      <c r="Q14" s="210">
        <v>0</v>
      </c>
      <c r="R14" s="210">
        <v>0</v>
      </c>
      <c r="S14" s="210">
        <v>1</v>
      </c>
      <c r="T14" s="210">
        <v>1</v>
      </c>
      <c r="U14" s="210">
        <v>1</v>
      </c>
      <c r="V14" s="210">
        <v>1</v>
      </c>
      <c r="W14" s="210">
        <v>1</v>
      </c>
      <c r="X14" s="210">
        <v>1</v>
      </c>
      <c r="Y14" s="210">
        <v>1</v>
      </c>
      <c r="Z14" s="210">
        <v>1</v>
      </c>
      <c r="AA14" s="210">
        <v>1</v>
      </c>
      <c r="AB14" s="210">
        <v>1</v>
      </c>
      <c r="AC14" s="210">
        <v>1</v>
      </c>
      <c r="AD14" s="210">
        <v>1</v>
      </c>
      <c r="AE14" s="210">
        <v>1</v>
      </c>
      <c r="AF14" s="210">
        <v>1</v>
      </c>
      <c r="AG14" s="210">
        <v>1</v>
      </c>
      <c r="AH14" s="210">
        <v>1</v>
      </c>
      <c r="AI14" s="210">
        <v>1</v>
      </c>
      <c r="AJ14" s="210">
        <v>1</v>
      </c>
      <c r="AK14" s="210">
        <v>1</v>
      </c>
      <c r="AL14" s="210">
        <v>1</v>
      </c>
      <c r="AM14" s="210">
        <v>1</v>
      </c>
      <c r="AN14" s="210">
        <v>1</v>
      </c>
      <c r="AO14" s="210">
        <v>1</v>
      </c>
      <c r="AP14" s="210">
        <v>1</v>
      </c>
      <c r="AQ14" s="210">
        <v>1</v>
      </c>
      <c r="AR14" s="210">
        <v>1</v>
      </c>
      <c r="AS14" s="210">
        <v>1</v>
      </c>
      <c r="AT14" s="210">
        <v>1</v>
      </c>
      <c r="AU14" s="210">
        <v>1</v>
      </c>
      <c r="AV14" s="210">
        <v>1</v>
      </c>
      <c r="AW14" s="210">
        <v>1</v>
      </c>
      <c r="AX14" s="210">
        <v>1</v>
      </c>
      <c r="AY14" s="210">
        <v>1</v>
      </c>
      <c r="AZ14" s="210">
        <v>1</v>
      </c>
      <c r="BA14" s="210">
        <v>1</v>
      </c>
      <c r="BB14" s="210">
        <v>1</v>
      </c>
      <c r="BC14" s="210">
        <v>1</v>
      </c>
      <c r="BD14" s="210">
        <v>1</v>
      </c>
      <c r="BE14" s="210">
        <v>1</v>
      </c>
      <c r="BF14" s="210">
        <v>1</v>
      </c>
      <c r="BG14" s="210">
        <v>1</v>
      </c>
      <c r="BH14" s="210">
        <v>1</v>
      </c>
      <c r="BI14" s="210">
        <v>1</v>
      </c>
      <c r="BJ14" s="210">
        <v>1</v>
      </c>
      <c r="BK14" s="210">
        <v>1</v>
      </c>
      <c r="BL14" s="210">
        <v>1</v>
      </c>
      <c r="BM14" s="210">
        <v>1</v>
      </c>
      <c r="BN14" s="210">
        <v>1</v>
      </c>
      <c r="BO14" s="210">
        <v>1</v>
      </c>
      <c r="BP14" s="210"/>
      <c r="BQ14" s="210"/>
      <c r="BR14" s="210"/>
      <c r="BS14" s="210"/>
      <c r="BT14" s="210"/>
      <c r="BU14" s="210"/>
      <c r="BV14" s="210"/>
      <c r="BW14" s="210"/>
      <c r="BX14" s="210"/>
      <c r="BY14" s="210"/>
      <c r="BZ14" s="210"/>
      <c r="CA14" s="210"/>
      <c r="CB14" s="210"/>
      <c r="CC14" s="210"/>
      <c r="CD14" s="210"/>
      <c r="CE14" s="210"/>
      <c r="CF14" s="210"/>
      <c r="CG14" s="210"/>
      <c r="CH14" s="210"/>
      <c r="CI14" s="210"/>
      <c r="CJ14" s="210"/>
      <c r="CK14" s="210"/>
      <c r="CL14" s="210"/>
      <c r="CM14" s="210"/>
      <c r="CN14" s="210"/>
      <c r="CO14" s="210"/>
      <c r="CP14" s="210"/>
      <c r="CQ14" s="210"/>
      <c r="CR14" s="210"/>
      <c r="CS14" s="144"/>
      <c r="CT14" s="144"/>
    </row>
    <row r="15" spans="1:98" ht="15">
      <c r="A15" s="208" t="s">
        <v>8334</v>
      </c>
      <c r="B15" s="285" t="s">
        <v>161</v>
      </c>
      <c r="C15" s="209" t="str">
        <f>+_xlfn.XLOOKUP(B15,'R4'!B:B,'R4'!C:C)</f>
        <v>AMR - MOBİL BETON POMPASI - MERCEDES - SCHWİNG</v>
      </c>
      <c r="D15" s="259" t="str">
        <f>+_xlfn.XLOOKUP(B15,'R4'!B:B,'R4'!D:D)</f>
        <v>M-2253</v>
      </c>
      <c r="E15" s="209" t="s">
        <v>8265</v>
      </c>
      <c r="F15" s="209" t="s">
        <v>38</v>
      </c>
      <c r="G15" s="216" t="s">
        <v>35</v>
      </c>
      <c r="H15" s="209" t="s">
        <v>8271</v>
      </c>
      <c r="I15" s="2" t="s">
        <v>8264</v>
      </c>
      <c r="J15" s="210">
        <v>0</v>
      </c>
      <c r="K15" s="210">
        <v>0</v>
      </c>
      <c r="L15" s="210">
        <v>0</v>
      </c>
      <c r="M15" s="210">
        <v>0</v>
      </c>
      <c r="N15" s="210">
        <v>0</v>
      </c>
      <c r="O15" s="210">
        <v>0</v>
      </c>
      <c r="P15" s="210">
        <v>0</v>
      </c>
      <c r="Q15" s="210">
        <v>0</v>
      </c>
      <c r="R15" s="210">
        <v>0</v>
      </c>
      <c r="S15" s="210">
        <v>1</v>
      </c>
      <c r="T15" s="210">
        <v>1</v>
      </c>
      <c r="U15" s="210">
        <v>1</v>
      </c>
      <c r="V15" s="210">
        <v>1</v>
      </c>
      <c r="W15" s="210">
        <v>1</v>
      </c>
      <c r="X15" s="210">
        <v>1</v>
      </c>
      <c r="Y15" s="210">
        <v>1</v>
      </c>
      <c r="Z15" s="210">
        <v>1</v>
      </c>
      <c r="AA15" s="210">
        <v>1</v>
      </c>
      <c r="AB15" s="210">
        <v>1</v>
      </c>
      <c r="AC15" s="210">
        <v>1</v>
      </c>
      <c r="AD15" s="210">
        <v>1</v>
      </c>
      <c r="AE15" s="210">
        <v>1</v>
      </c>
      <c r="AF15" s="210">
        <v>1</v>
      </c>
      <c r="AG15" s="210">
        <v>1</v>
      </c>
      <c r="AH15" s="210">
        <v>1</v>
      </c>
      <c r="AI15" s="210">
        <v>1</v>
      </c>
      <c r="AJ15" s="210">
        <v>1</v>
      </c>
      <c r="AK15" s="210">
        <v>1</v>
      </c>
      <c r="AL15" s="210">
        <v>1</v>
      </c>
      <c r="AM15" s="210">
        <v>1</v>
      </c>
      <c r="AN15" s="210">
        <v>1</v>
      </c>
      <c r="AO15" s="210">
        <v>1</v>
      </c>
      <c r="AP15" s="210">
        <v>1</v>
      </c>
      <c r="AQ15" s="210">
        <v>1</v>
      </c>
      <c r="AR15" s="210">
        <v>1</v>
      </c>
      <c r="AS15" s="210">
        <v>1</v>
      </c>
      <c r="AT15" s="210">
        <v>1</v>
      </c>
      <c r="AU15" s="210">
        <v>1</v>
      </c>
      <c r="AV15" s="210">
        <v>1</v>
      </c>
      <c r="AW15" s="210">
        <v>1</v>
      </c>
      <c r="AX15" s="210">
        <v>1</v>
      </c>
      <c r="AY15" s="210">
        <v>1</v>
      </c>
      <c r="AZ15" s="210">
        <v>1</v>
      </c>
      <c r="BA15" s="210">
        <v>1</v>
      </c>
      <c r="BB15" s="210">
        <v>1</v>
      </c>
      <c r="BC15" s="210">
        <v>1</v>
      </c>
      <c r="BD15" s="210">
        <v>1</v>
      </c>
      <c r="BE15" s="210">
        <v>1</v>
      </c>
      <c r="BF15" s="210">
        <v>1</v>
      </c>
      <c r="BG15" s="210">
        <v>1</v>
      </c>
      <c r="BH15" s="210">
        <v>1</v>
      </c>
      <c r="BI15" s="210">
        <v>1</v>
      </c>
      <c r="BJ15" s="210">
        <v>1</v>
      </c>
      <c r="BK15" s="210">
        <v>1</v>
      </c>
      <c r="BL15" s="210">
        <v>1</v>
      </c>
      <c r="BM15" s="210">
        <v>1</v>
      </c>
      <c r="BN15" s="210">
        <v>1</v>
      </c>
      <c r="BO15" s="210">
        <v>1</v>
      </c>
      <c r="BP15" s="210"/>
      <c r="BQ15" s="210"/>
      <c r="BR15" s="210"/>
      <c r="BS15" s="210"/>
      <c r="BT15" s="210"/>
      <c r="BU15" s="210"/>
      <c r="BV15" s="210"/>
      <c r="BW15" s="210"/>
      <c r="BX15" s="210"/>
      <c r="BY15" s="210"/>
      <c r="BZ15" s="210"/>
      <c r="CA15" s="210"/>
      <c r="CB15" s="210"/>
      <c r="CC15" s="210"/>
      <c r="CD15" s="210"/>
      <c r="CE15" s="210"/>
      <c r="CF15" s="210"/>
      <c r="CG15" s="210"/>
      <c r="CH15" s="210"/>
      <c r="CI15" s="210"/>
      <c r="CJ15" s="210"/>
      <c r="CK15" s="210"/>
      <c r="CL15" s="210"/>
      <c r="CM15" s="210"/>
      <c r="CN15" s="210"/>
      <c r="CO15" s="210"/>
      <c r="CP15" s="210"/>
      <c r="CQ15" s="210"/>
      <c r="CR15" s="210"/>
      <c r="CS15" s="144"/>
      <c r="CT15" s="144"/>
    </row>
    <row r="16" spans="1:98" ht="15">
      <c r="A16" s="208" t="s">
        <v>8334</v>
      </c>
      <c r="B16" s="285" t="s">
        <v>162</v>
      </c>
      <c r="C16" s="209" t="str">
        <f>+_xlfn.XLOOKUP(B16,'R4'!B:B,'R4'!C:C)</f>
        <v>AMR - MOBİL BETON POMPASI - MERCEDES - SCHWİNG</v>
      </c>
      <c r="D16" s="259" t="str">
        <f>+_xlfn.XLOOKUP(B16,'R4'!B:B,'R4'!D:D)</f>
        <v>M-2254</v>
      </c>
      <c r="E16" s="209" t="s">
        <v>8265</v>
      </c>
      <c r="F16" s="209" t="s">
        <v>38</v>
      </c>
      <c r="G16" s="216" t="s">
        <v>35</v>
      </c>
      <c r="H16" s="209" t="s">
        <v>8271</v>
      </c>
      <c r="I16" s="2" t="s">
        <v>8264</v>
      </c>
      <c r="J16" s="210">
        <v>0</v>
      </c>
      <c r="K16" s="210">
        <v>0</v>
      </c>
      <c r="L16" s="210">
        <v>0</v>
      </c>
      <c r="M16" s="210">
        <v>0</v>
      </c>
      <c r="N16" s="210">
        <v>0</v>
      </c>
      <c r="O16" s="210">
        <v>0</v>
      </c>
      <c r="P16" s="210">
        <v>0</v>
      </c>
      <c r="Q16" s="210">
        <v>0</v>
      </c>
      <c r="R16" s="210">
        <v>0</v>
      </c>
      <c r="S16" s="210">
        <v>1</v>
      </c>
      <c r="T16" s="210">
        <v>1</v>
      </c>
      <c r="U16" s="210">
        <v>1</v>
      </c>
      <c r="V16" s="210">
        <v>1</v>
      </c>
      <c r="W16" s="210">
        <v>1</v>
      </c>
      <c r="X16" s="210">
        <v>1</v>
      </c>
      <c r="Y16" s="210">
        <v>1</v>
      </c>
      <c r="Z16" s="210">
        <v>1</v>
      </c>
      <c r="AA16" s="210">
        <v>1</v>
      </c>
      <c r="AB16" s="210">
        <v>1</v>
      </c>
      <c r="AC16" s="210">
        <v>1</v>
      </c>
      <c r="AD16" s="210">
        <v>1</v>
      </c>
      <c r="AE16" s="210">
        <v>1</v>
      </c>
      <c r="AF16" s="210">
        <v>1</v>
      </c>
      <c r="AG16" s="210">
        <v>1</v>
      </c>
      <c r="AH16" s="210">
        <v>1</v>
      </c>
      <c r="AI16" s="210">
        <v>1</v>
      </c>
      <c r="AJ16" s="210">
        <v>1</v>
      </c>
      <c r="AK16" s="210">
        <v>1</v>
      </c>
      <c r="AL16" s="210">
        <v>1</v>
      </c>
      <c r="AM16" s="210">
        <v>1</v>
      </c>
      <c r="AN16" s="210">
        <v>1</v>
      </c>
      <c r="AO16" s="210">
        <v>1</v>
      </c>
      <c r="AP16" s="210">
        <v>1</v>
      </c>
      <c r="AQ16" s="210">
        <v>1</v>
      </c>
      <c r="AR16" s="210">
        <v>1</v>
      </c>
      <c r="AS16" s="210">
        <v>1</v>
      </c>
      <c r="AT16" s="210">
        <v>1</v>
      </c>
      <c r="AU16" s="210">
        <v>1</v>
      </c>
      <c r="AV16" s="210">
        <v>1</v>
      </c>
      <c r="AW16" s="210">
        <v>1</v>
      </c>
      <c r="AX16" s="210">
        <v>1</v>
      </c>
      <c r="AY16" s="210">
        <v>1</v>
      </c>
      <c r="AZ16" s="210">
        <v>1</v>
      </c>
      <c r="BA16" s="210">
        <v>1</v>
      </c>
      <c r="BB16" s="210">
        <v>1</v>
      </c>
      <c r="BC16" s="210">
        <v>1</v>
      </c>
      <c r="BD16" s="210">
        <v>1</v>
      </c>
      <c r="BE16" s="210">
        <v>1</v>
      </c>
      <c r="BF16" s="210">
        <v>1</v>
      </c>
      <c r="BG16" s="210">
        <v>1</v>
      </c>
      <c r="BH16" s="210">
        <v>1</v>
      </c>
      <c r="BI16" s="210">
        <v>1</v>
      </c>
      <c r="BJ16" s="210">
        <v>1</v>
      </c>
      <c r="BK16" s="210">
        <v>1</v>
      </c>
      <c r="BL16" s="210">
        <v>1</v>
      </c>
      <c r="BM16" s="210">
        <v>1</v>
      </c>
      <c r="BN16" s="210">
        <v>1</v>
      </c>
      <c r="BO16" s="210">
        <v>1</v>
      </c>
      <c r="BP16" s="210"/>
      <c r="BQ16" s="210"/>
      <c r="BR16" s="210"/>
      <c r="BS16" s="210"/>
      <c r="BT16" s="210"/>
      <c r="BU16" s="210"/>
      <c r="BV16" s="210"/>
      <c r="BW16" s="210"/>
      <c r="BX16" s="210"/>
      <c r="BY16" s="210"/>
      <c r="BZ16" s="210"/>
      <c r="CA16" s="210"/>
      <c r="CB16" s="210"/>
      <c r="CC16" s="210"/>
      <c r="CD16" s="210"/>
      <c r="CE16" s="210"/>
      <c r="CF16" s="210"/>
      <c r="CG16" s="210"/>
      <c r="CH16" s="210"/>
      <c r="CI16" s="210"/>
      <c r="CJ16" s="210"/>
      <c r="CK16" s="210"/>
      <c r="CL16" s="210"/>
      <c r="CM16" s="210"/>
      <c r="CN16" s="210"/>
      <c r="CO16" s="210"/>
      <c r="CP16" s="210"/>
      <c r="CQ16" s="210"/>
      <c r="CR16" s="210"/>
      <c r="CS16" s="144"/>
      <c r="CT16" s="144"/>
    </row>
    <row r="17" spans="1:98" ht="15">
      <c r="A17" s="208" t="s">
        <v>8334</v>
      </c>
      <c r="B17" s="285" t="s">
        <v>163</v>
      </c>
      <c r="C17" s="209" t="str">
        <f>+_xlfn.XLOOKUP(B17,'R4'!B:B,'R4'!C:C)</f>
        <v>AMR - MOBİL BETON POMPASI - MERCEDES - SCHWİNG</v>
      </c>
      <c r="D17" s="259" t="str">
        <f>+_xlfn.XLOOKUP(B17,'R4'!B:B,'R4'!D:D)</f>
        <v>(5)</v>
      </c>
      <c r="E17" s="209" t="s">
        <v>8265</v>
      </c>
      <c r="F17" s="209" t="s">
        <v>38</v>
      </c>
      <c r="G17" s="216" t="s">
        <v>35</v>
      </c>
      <c r="H17" s="209" t="s">
        <v>8271</v>
      </c>
      <c r="I17" s="2" t="s">
        <v>8264</v>
      </c>
      <c r="J17" s="210">
        <v>0</v>
      </c>
      <c r="K17" s="210">
        <v>0</v>
      </c>
      <c r="L17" s="210">
        <v>0</v>
      </c>
      <c r="M17" s="210">
        <v>0</v>
      </c>
      <c r="N17" s="210">
        <v>0</v>
      </c>
      <c r="O17" s="210">
        <v>0</v>
      </c>
      <c r="P17" s="210">
        <v>0</v>
      </c>
      <c r="Q17" s="210">
        <v>0</v>
      </c>
      <c r="R17" s="210">
        <v>0</v>
      </c>
      <c r="S17" s="210">
        <v>0</v>
      </c>
      <c r="T17" s="210">
        <v>0</v>
      </c>
      <c r="U17" s="210">
        <v>0</v>
      </c>
      <c r="V17" s="210">
        <v>0</v>
      </c>
      <c r="W17" s="210">
        <v>0</v>
      </c>
      <c r="X17" s="210">
        <v>1</v>
      </c>
      <c r="Y17" s="210">
        <v>1</v>
      </c>
      <c r="Z17" s="210">
        <v>1</v>
      </c>
      <c r="AA17" s="210">
        <v>1</v>
      </c>
      <c r="AB17" s="210">
        <v>1</v>
      </c>
      <c r="AC17" s="210">
        <v>1</v>
      </c>
      <c r="AD17" s="210">
        <v>1</v>
      </c>
      <c r="AE17" s="210">
        <v>1</v>
      </c>
      <c r="AF17" s="210">
        <v>1</v>
      </c>
      <c r="AG17" s="210">
        <v>1</v>
      </c>
      <c r="AH17" s="210">
        <v>1</v>
      </c>
      <c r="AI17" s="210">
        <v>1</v>
      </c>
      <c r="AJ17" s="210">
        <v>1</v>
      </c>
      <c r="AK17" s="210">
        <v>1</v>
      </c>
      <c r="AL17" s="210">
        <v>1</v>
      </c>
      <c r="AM17" s="210">
        <v>1</v>
      </c>
      <c r="AN17" s="210">
        <v>1</v>
      </c>
      <c r="AO17" s="210">
        <v>1</v>
      </c>
      <c r="AP17" s="210">
        <v>1</v>
      </c>
      <c r="AQ17" s="210">
        <v>1</v>
      </c>
      <c r="AR17" s="210">
        <v>1</v>
      </c>
      <c r="AS17" s="210">
        <v>1</v>
      </c>
      <c r="AT17" s="210">
        <v>1</v>
      </c>
      <c r="AU17" s="210">
        <v>1</v>
      </c>
      <c r="AV17" s="210">
        <v>1</v>
      </c>
      <c r="AW17" s="210">
        <v>1</v>
      </c>
      <c r="AX17" s="210">
        <v>1</v>
      </c>
      <c r="AY17" s="210">
        <v>1</v>
      </c>
      <c r="AZ17" s="210">
        <v>1</v>
      </c>
      <c r="BA17" s="210">
        <v>1</v>
      </c>
      <c r="BB17" s="210">
        <v>1</v>
      </c>
      <c r="BC17" s="210">
        <v>1</v>
      </c>
      <c r="BD17" s="210">
        <v>1</v>
      </c>
      <c r="BE17" s="210">
        <v>1</v>
      </c>
      <c r="BF17" s="210">
        <v>1</v>
      </c>
      <c r="BG17" s="210">
        <v>1</v>
      </c>
      <c r="BH17" s="210">
        <v>1</v>
      </c>
      <c r="BI17" s="210">
        <v>1</v>
      </c>
      <c r="BJ17" s="210">
        <v>1</v>
      </c>
      <c r="BK17" s="210">
        <v>1</v>
      </c>
      <c r="BL17" s="210">
        <v>1</v>
      </c>
      <c r="BM17" s="210">
        <v>1</v>
      </c>
      <c r="BN17" s="210">
        <v>1</v>
      </c>
      <c r="BO17" s="210">
        <v>1</v>
      </c>
      <c r="BP17" s="210">
        <v>1</v>
      </c>
      <c r="BQ17" s="210">
        <v>1</v>
      </c>
      <c r="BR17" s="210">
        <v>1</v>
      </c>
      <c r="BS17" s="210">
        <v>1</v>
      </c>
      <c r="BT17" s="210">
        <v>1</v>
      </c>
      <c r="BU17" s="210">
        <v>1</v>
      </c>
      <c r="BV17" s="210">
        <v>1</v>
      </c>
      <c r="BW17" s="210">
        <v>1</v>
      </c>
      <c r="BX17" s="210">
        <v>1</v>
      </c>
      <c r="BY17" s="210">
        <v>1</v>
      </c>
      <c r="BZ17" s="210">
        <v>1</v>
      </c>
      <c r="CA17" s="210">
        <v>1</v>
      </c>
      <c r="CB17" s="210">
        <v>1</v>
      </c>
      <c r="CC17" s="210">
        <v>1</v>
      </c>
      <c r="CD17" s="210">
        <v>1</v>
      </c>
      <c r="CE17" s="210">
        <v>1</v>
      </c>
      <c r="CF17" s="210">
        <v>1</v>
      </c>
      <c r="CG17" s="210">
        <v>1</v>
      </c>
      <c r="CH17" s="210">
        <v>1</v>
      </c>
      <c r="CI17" s="210"/>
      <c r="CJ17" s="210"/>
      <c r="CK17" s="210"/>
      <c r="CL17" s="210"/>
      <c r="CM17" s="210"/>
      <c r="CN17" s="210"/>
      <c r="CO17" s="210"/>
      <c r="CP17" s="210"/>
      <c r="CQ17" s="210"/>
      <c r="CR17" s="210"/>
      <c r="CS17" s="144"/>
      <c r="CT17" s="144"/>
    </row>
    <row r="18" spans="1:98" ht="15">
      <c r="A18" s="208" t="s">
        <v>8334</v>
      </c>
      <c r="B18" s="285" t="s">
        <v>165</v>
      </c>
      <c r="C18" s="209" t="str">
        <f>+_xlfn.XLOOKUP(B18,'R4'!B:B,'R4'!C:C)</f>
        <v>AMR - MOBİL BETON POMPASI - MERCEDES - SCHWİNG</v>
      </c>
      <c r="D18" s="259" t="str">
        <f>+_xlfn.XLOOKUP(B18,'R4'!B:B,'R4'!D:D)</f>
        <v>(6)</v>
      </c>
      <c r="E18" s="209" t="s">
        <v>8265</v>
      </c>
      <c r="F18" s="209" t="s">
        <v>38</v>
      </c>
      <c r="G18" s="216" t="s">
        <v>35</v>
      </c>
      <c r="H18" s="209" t="s">
        <v>8271</v>
      </c>
      <c r="I18" s="2" t="s">
        <v>8264</v>
      </c>
      <c r="J18" s="210">
        <v>0</v>
      </c>
      <c r="K18" s="210">
        <v>0</v>
      </c>
      <c r="L18" s="210">
        <v>0</v>
      </c>
      <c r="M18" s="210">
        <v>0</v>
      </c>
      <c r="N18" s="210">
        <v>0</v>
      </c>
      <c r="O18" s="210">
        <v>0</v>
      </c>
      <c r="P18" s="210">
        <v>0</v>
      </c>
      <c r="Q18" s="210">
        <v>0</v>
      </c>
      <c r="R18" s="210">
        <v>0</v>
      </c>
      <c r="S18" s="210">
        <v>0</v>
      </c>
      <c r="T18" s="210">
        <v>0</v>
      </c>
      <c r="U18" s="210">
        <v>0</v>
      </c>
      <c r="V18" s="210">
        <v>0</v>
      </c>
      <c r="W18" s="210">
        <v>0</v>
      </c>
      <c r="X18" s="210">
        <v>1</v>
      </c>
      <c r="Y18" s="210">
        <v>1</v>
      </c>
      <c r="Z18" s="210">
        <v>1</v>
      </c>
      <c r="AA18" s="210">
        <v>1</v>
      </c>
      <c r="AB18" s="210">
        <v>1</v>
      </c>
      <c r="AC18" s="210">
        <v>1</v>
      </c>
      <c r="AD18" s="210">
        <v>1</v>
      </c>
      <c r="AE18" s="210">
        <v>1</v>
      </c>
      <c r="AF18" s="210">
        <v>1</v>
      </c>
      <c r="AG18" s="210">
        <v>1</v>
      </c>
      <c r="AH18" s="210">
        <v>1</v>
      </c>
      <c r="AI18" s="210">
        <v>1</v>
      </c>
      <c r="AJ18" s="210">
        <v>1</v>
      </c>
      <c r="AK18" s="210">
        <v>1</v>
      </c>
      <c r="AL18" s="210">
        <v>1</v>
      </c>
      <c r="AM18" s="210">
        <v>1</v>
      </c>
      <c r="AN18" s="210">
        <v>1</v>
      </c>
      <c r="AO18" s="210">
        <v>1</v>
      </c>
      <c r="AP18" s="210">
        <v>1</v>
      </c>
      <c r="AQ18" s="210">
        <v>1</v>
      </c>
      <c r="AR18" s="210">
        <v>1</v>
      </c>
      <c r="AS18" s="210">
        <v>1</v>
      </c>
      <c r="AT18" s="210">
        <v>1</v>
      </c>
      <c r="AU18" s="210">
        <v>1</v>
      </c>
      <c r="AV18" s="210">
        <v>1</v>
      </c>
      <c r="AW18" s="210">
        <v>1</v>
      </c>
      <c r="AX18" s="210">
        <v>1</v>
      </c>
      <c r="AY18" s="210">
        <v>1</v>
      </c>
      <c r="AZ18" s="210">
        <v>1</v>
      </c>
      <c r="BA18" s="210">
        <v>1</v>
      </c>
      <c r="BB18" s="210">
        <v>1</v>
      </c>
      <c r="BC18" s="210">
        <v>1</v>
      </c>
      <c r="BD18" s="210">
        <v>1</v>
      </c>
      <c r="BE18" s="210">
        <v>1</v>
      </c>
      <c r="BF18" s="210">
        <v>1</v>
      </c>
      <c r="BG18" s="210">
        <v>1</v>
      </c>
      <c r="BH18" s="210">
        <v>1</v>
      </c>
      <c r="BI18" s="210">
        <v>1</v>
      </c>
      <c r="BJ18" s="210">
        <v>1</v>
      </c>
      <c r="BK18" s="210">
        <v>1</v>
      </c>
      <c r="BL18" s="210">
        <v>1</v>
      </c>
      <c r="BM18" s="210">
        <v>1</v>
      </c>
      <c r="BN18" s="210">
        <v>1</v>
      </c>
      <c r="BO18" s="210">
        <v>1</v>
      </c>
      <c r="BP18" s="210">
        <v>1</v>
      </c>
      <c r="BQ18" s="210">
        <v>1</v>
      </c>
      <c r="BR18" s="210">
        <v>1</v>
      </c>
      <c r="BS18" s="210">
        <v>1</v>
      </c>
      <c r="BT18" s="210">
        <v>1</v>
      </c>
      <c r="BU18" s="210">
        <v>1</v>
      </c>
      <c r="BV18" s="210">
        <v>1</v>
      </c>
      <c r="BW18" s="210">
        <v>1</v>
      </c>
      <c r="BX18" s="210">
        <v>1</v>
      </c>
      <c r="BY18" s="210">
        <v>1</v>
      </c>
      <c r="BZ18" s="210">
        <v>1</v>
      </c>
      <c r="CA18" s="210">
        <v>1</v>
      </c>
      <c r="CB18" s="210">
        <v>1</v>
      </c>
      <c r="CC18" s="210">
        <v>1</v>
      </c>
      <c r="CD18" s="210">
        <v>1</v>
      </c>
      <c r="CE18" s="210">
        <v>1</v>
      </c>
      <c r="CF18" s="210">
        <v>1</v>
      </c>
      <c r="CG18" s="210">
        <v>1</v>
      </c>
      <c r="CH18" s="210">
        <v>1</v>
      </c>
      <c r="CI18" s="210"/>
      <c r="CJ18" s="210"/>
      <c r="CK18" s="210"/>
      <c r="CL18" s="210"/>
      <c r="CM18" s="210"/>
      <c r="CN18" s="210"/>
      <c r="CO18" s="210"/>
      <c r="CP18" s="210"/>
      <c r="CQ18" s="210"/>
      <c r="CR18" s="210"/>
      <c r="CS18" s="144"/>
      <c r="CT18" s="144"/>
    </row>
    <row r="19" spans="1:98" ht="15">
      <c r="A19" s="208" t="s">
        <v>8334</v>
      </c>
      <c r="B19" s="285" t="s">
        <v>8506</v>
      </c>
      <c r="C19" s="209" t="str">
        <f>+_xlfn.XLOOKUP(B19,'R4'!B:B,'R4'!C:C)</f>
        <v>AMR - KAMYON - MERCEDES</v>
      </c>
      <c r="D19" s="259" t="str">
        <f>+_xlfn.XLOOKUP(B19,'R4'!B:B,'R4'!D:D)</f>
        <v>M-2251</v>
      </c>
      <c r="E19" s="209" t="s">
        <v>8265</v>
      </c>
      <c r="F19" s="209" t="s">
        <v>38</v>
      </c>
      <c r="G19" s="216" t="s">
        <v>35</v>
      </c>
      <c r="H19" s="209" t="s">
        <v>8271</v>
      </c>
      <c r="I19" s="2" t="s">
        <v>8264</v>
      </c>
      <c r="J19" s="210">
        <v>0</v>
      </c>
      <c r="K19" s="210">
        <v>0</v>
      </c>
      <c r="L19" s="210">
        <v>0</v>
      </c>
      <c r="M19" s="210">
        <v>0</v>
      </c>
      <c r="N19" s="210">
        <v>0</v>
      </c>
      <c r="O19" s="210">
        <v>0</v>
      </c>
      <c r="P19" s="210">
        <v>0</v>
      </c>
      <c r="Q19" s="210">
        <v>0</v>
      </c>
      <c r="R19" s="210">
        <v>0</v>
      </c>
      <c r="S19" s="210">
        <v>1</v>
      </c>
      <c r="T19" s="210">
        <v>1</v>
      </c>
      <c r="U19" s="210">
        <v>1</v>
      </c>
      <c r="V19" s="210">
        <v>1</v>
      </c>
      <c r="W19" s="210">
        <v>1</v>
      </c>
      <c r="X19" s="210">
        <v>1</v>
      </c>
      <c r="Y19" s="210">
        <v>1</v>
      </c>
      <c r="Z19" s="210">
        <v>1</v>
      </c>
      <c r="AA19" s="210">
        <v>1</v>
      </c>
      <c r="AB19" s="210">
        <v>1</v>
      </c>
      <c r="AC19" s="210">
        <v>1</v>
      </c>
      <c r="AD19" s="210">
        <v>1</v>
      </c>
      <c r="AE19" s="210">
        <v>1</v>
      </c>
      <c r="AF19" s="210">
        <v>1</v>
      </c>
      <c r="AG19" s="210">
        <v>1</v>
      </c>
      <c r="AH19" s="210">
        <v>1</v>
      </c>
      <c r="AI19" s="210">
        <v>1</v>
      </c>
      <c r="AJ19" s="210">
        <v>1</v>
      </c>
      <c r="AK19" s="210">
        <v>1</v>
      </c>
      <c r="AL19" s="210">
        <v>1</v>
      </c>
      <c r="AM19" s="210">
        <v>1</v>
      </c>
      <c r="AN19" s="210">
        <v>1</v>
      </c>
      <c r="AO19" s="210">
        <v>1</v>
      </c>
      <c r="AP19" s="210">
        <v>1</v>
      </c>
      <c r="AQ19" s="210">
        <v>1</v>
      </c>
      <c r="AR19" s="210">
        <v>1</v>
      </c>
      <c r="AS19" s="210">
        <v>1</v>
      </c>
      <c r="AT19" s="210">
        <v>1</v>
      </c>
      <c r="AU19" s="210">
        <v>1</v>
      </c>
      <c r="AV19" s="210">
        <v>1</v>
      </c>
      <c r="AW19" s="210">
        <v>1</v>
      </c>
      <c r="AX19" s="210">
        <v>1</v>
      </c>
      <c r="AY19" s="210">
        <v>1</v>
      </c>
      <c r="AZ19" s="210">
        <v>1</v>
      </c>
      <c r="BA19" s="210">
        <v>1</v>
      </c>
      <c r="BB19" s="210">
        <v>1</v>
      </c>
      <c r="BC19" s="210">
        <v>1</v>
      </c>
      <c r="BD19" s="210">
        <v>1</v>
      </c>
      <c r="BE19" s="210">
        <v>1</v>
      </c>
      <c r="BF19" s="210">
        <v>1</v>
      </c>
      <c r="BG19" s="210">
        <v>1</v>
      </c>
      <c r="BH19" s="210">
        <v>1</v>
      </c>
      <c r="BI19" s="210">
        <v>1</v>
      </c>
      <c r="BJ19" s="210">
        <v>1</v>
      </c>
      <c r="BK19" s="210">
        <v>1</v>
      </c>
      <c r="BL19" s="210">
        <v>1</v>
      </c>
      <c r="BM19" s="210">
        <v>1</v>
      </c>
      <c r="BN19" s="210">
        <v>1</v>
      </c>
      <c r="BO19" s="210">
        <v>1</v>
      </c>
      <c r="BP19" s="210">
        <v>0</v>
      </c>
      <c r="BQ19" s="210">
        <v>0</v>
      </c>
      <c r="BR19" s="210">
        <v>0</v>
      </c>
      <c r="BS19" s="210">
        <v>0</v>
      </c>
      <c r="BT19" s="210">
        <v>0</v>
      </c>
      <c r="BU19" s="210">
        <v>0</v>
      </c>
      <c r="BV19" s="210">
        <v>0</v>
      </c>
      <c r="BW19" s="210">
        <v>0</v>
      </c>
      <c r="BX19" s="210">
        <v>0</v>
      </c>
      <c r="BY19" s="210">
        <v>0</v>
      </c>
      <c r="BZ19" s="210">
        <v>0</v>
      </c>
      <c r="CA19" s="210">
        <v>0</v>
      </c>
      <c r="CB19" s="210">
        <v>0</v>
      </c>
      <c r="CC19" s="210">
        <v>0</v>
      </c>
      <c r="CD19" s="210">
        <v>0</v>
      </c>
      <c r="CE19" s="210">
        <v>0</v>
      </c>
      <c r="CF19" s="210">
        <v>0</v>
      </c>
      <c r="CG19" s="210">
        <v>0</v>
      </c>
      <c r="CH19" s="210">
        <v>0</v>
      </c>
      <c r="CI19" s="210">
        <v>0</v>
      </c>
      <c r="CJ19" s="210">
        <v>0</v>
      </c>
      <c r="CK19" s="210">
        <v>0</v>
      </c>
      <c r="CL19" s="210">
        <v>0</v>
      </c>
      <c r="CM19" s="210">
        <v>0</v>
      </c>
      <c r="CN19" s="210">
        <v>0</v>
      </c>
      <c r="CO19" s="210">
        <v>0</v>
      </c>
      <c r="CP19" s="210">
        <v>0</v>
      </c>
      <c r="CQ19" s="210">
        <v>0</v>
      </c>
      <c r="CR19" s="210">
        <v>0</v>
      </c>
      <c r="CS19" s="144"/>
      <c r="CT19" s="144"/>
    </row>
    <row r="20" spans="1:98" ht="15">
      <c r="A20" s="208" t="s">
        <v>8334</v>
      </c>
      <c r="B20" s="285" t="s">
        <v>8507</v>
      </c>
      <c r="C20" s="209" t="str">
        <f>+_xlfn.XLOOKUP(B20,'R4'!B:B,'R4'!C:C)</f>
        <v>AMR - KAMYON - MERCEDES</v>
      </c>
      <c r="D20" s="259" t="str">
        <f>+_xlfn.XLOOKUP(B20,'R4'!B:B,'R4'!D:D)</f>
        <v>M-2252</v>
      </c>
      <c r="E20" s="209" t="s">
        <v>8265</v>
      </c>
      <c r="F20" s="209" t="s">
        <v>38</v>
      </c>
      <c r="G20" s="216" t="s">
        <v>35</v>
      </c>
      <c r="H20" s="209" t="s">
        <v>8271</v>
      </c>
      <c r="I20" s="2" t="s">
        <v>8264</v>
      </c>
      <c r="J20" s="210">
        <v>0</v>
      </c>
      <c r="K20" s="210">
        <v>0</v>
      </c>
      <c r="L20" s="210">
        <v>0</v>
      </c>
      <c r="M20" s="210">
        <v>0</v>
      </c>
      <c r="N20" s="210">
        <v>0</v>
      </c>
      <c r="O20" s="210">
        <v>0</v>
      </c>
      <c r="P20" s="210">
        <v>0</v>
      </c>
      <c r="Q20" s="210">
        <v>0</v>
      </c>
      <c r="R20" s="210">
        <v>0</v>
      </c>
      <c r="S20" s="210">
        <v>1</v>
      </c>
      <c r="T20" s="210">
        <v>1</v>
      </c>
      <c r="U20" s="210">
        <v>1</v>
      </c>
      <c r="V20" s="210">
        <v>1</v>
      </c>
      <c r="W20" s="210">
        <v>1</v>
      </c>
      <c r="X20" s="210">
        <v>1</v>
      </c>
      <c r="Y20" s="210">
        <v>1</v>
      </c>
      <c r="Z20" s="210">
        <v>1</v>
      </c>
      <c r="AA20" s="210">
        <v>1</v>
      </c>
      <c r="AB20" s="210">
        <v>1</v>
      </c>
      <c r="AC20" s="210">
        <v>1</v>
      </c>
      <c r="AD20" s="210">
        <v>1</v>
      </c>
      <c r="AE20" s="210">
        <v>1</v>
      </c>
      <c r="AF20" s="210">
        <v>1</v>
      </c>
      <c r="AG20" s="210">
        <v>1</v>
      </c>
      <c r="AH20" s="210">
        <v>1</v>
      </c>
      <c r="AI20" s="210">
        <v>1</v>
      </c>
      <c r="AJ20" s="210">
        <v>1</v>
      </c>
      <c r="AK20" s="210">
        <v>1</v>
      </c>
      <c r="AL20" s="210">
        <v>1</v>
      </c>
      <c r="AM20" s="210">
        <v>1</v>
      </c>
      <c r="AN20" s="210">
        <v>1</v>
      </c>
      <c r="AO20" s="210">
        <v>1</v>
      </c>
      <c r="AP20" s="210">
        <v>1</v>
      </c>
      <c r="AQ20" s="210">
        <v>1</v>
      </c>
      <c r="AR20" s="210">
        <v>1</v>
      </c>
      <c r="AS20" s="210">
        <v>1</v>
      </c>
      <c r="AT20" s="210">
        <v>1</v>
      </c>
      <c r="AU20" s="210">
        <v>1</v>
      </c>
      <c r="AV20" s="210">
        <v>1</v>
      </c>
      <c r="AW20" s="210">
        <v>1</v>
      </c>
      <c r="AX20" s="210">
        <v>1</v>
      </c>
      <c r="AY20" s="210">
        <v>1</v>
      </c>
      <c r="AZ20" s="210">
        <v>1</v>
      </c>
      <c r="BA20" s="210">
        <v>1</v>
      </c>
      <c r="BB20" s="210">
        <v>1</v>
      </c>
      <c r="BC20" s="210">
        <v>1</v>
      </c>
      <c r="BD20" s="210">
        <v>1</v>
      </c>
      <c r="BE20" s="210">
        <v>1</v>
      </c>
      <c r="BF20" s="210">
        <v>1</v>
      </c>
      <c r="BG20" s="210">
        <v>1</v>
      </c>
      <c r="BH20" s="210">
        <v>1</v>
      </c>
      <c r="BI20" s="210">
        <v>1</v>
      </c>
      <c r="BJ20" s="210">
        <v>1</v>
      </c>
      <c r="BK20" s="210">
        <v>1</v>
      </c>
      <c r="BL20" s="210">
        <v>1</v>
      </c>
      <c r="BM20" s="210">
        <v>1</v>
      </c>
      <c r="BN20" s="210">
        <v>1</v>
      </c>
      <c r="BO20" s="210">
        <v>1</v>
      </c>
      <c r="BP20" s="210">
        <v>0</v>
      </c>
      <c r="BQ20" s="210">
        <v>0</v>
      </c>
      <c r="BR20" s="210">
        <v>0</v>
      </c>
      <c r="BS20" s="210">
        <v>0</v>
      </c>
      <c r="BT20" s="210">
        <v>0</v>
      </c>
      <c r="BU20" s="210">
        <v>0</v>
      </c>
      <c r="BV20" s="210">
        <v>0</v>
      </c>
      <c r="BW20" s="210">
        <v>0</v>
      </c>
      <c r="BX20" s="210">
        <v>0</v>
      </c>
      <c r="BY20" s="210">
        <v>0</v>
      </c>
      <c r="BZ20" s="210">
        <v>0</v>
      </c>
      <c r="CA20" s="210">
        <v>0</v>
      </c>
      <c r="CB20" s="210">
        <v>0</v>
      </c>
      <c r="CC20" s="210">
        <v>0</v>
      </c>
      <c r="CD20" s="210">
        <v>0</v>
      </c>
      <c r="CE20" s="210">
        <v>0</v>
      </c>
      <c r="CF20" s="210">
        <v>0</v>
      </c>
      <c r="CG20" s="210">
        <v>0</v>
      </c>
      <c r="CH20" s="210">
        <v>0</v>
      </c>
      <c r="CI20" s="210">
        <v>0</v>
      </c>
      <c r="CJ20" s="210">
        <v>0</v>
      </c>
      <c r="CK20" s="210">
        <v>0</v>
      </c>
      <c r="CL20" s="210">
        <v>0</v>
      </c>
      <c r="CM20" s="210">
        <v>0</v>
      </c>
      <c r="CN20" s="210">
        <v>0</v>
      </c>
      <c r="CO20" s="210">
        <v>0</v>
      </c>
      <c r="CP20" s="210">
        <v>0</v>
      </c>
      <c r="CQ20" s="210">
        <v>0</v>
      </c>
      <c r="CR20" s="210">
        <v>0</v>
      </c>
      <c r="CS20" s="144"/>
      <c r="CT20" s="144"/>
    </row>
    <row r="21" spans="1:98" ht="15">
      <c r="A21" s="208" t="s">
        <v>8334</v>
      </c>
      <c r="B21" s="285" t="s">
        <v>8508</v>
      </c>
      <c r="C21" s="209" t="str">
        <f>+_xlfn.XLOOKUP(B21,'R4'!B:B,'R4'!C:C)</f>
        <v>AMR - KAMYON - MERCEDES</v>
      </c>
      <c r="D21" s="259" t="str">
        <f>+_xlfn.XLOOKUP(B21,'R4'!B:B,'R4'!D:D)</f>
        <v>M-2253</v>
      </c>
      <c r="E21" s="209" t="s">
        <v>8265</v>
      </c>
      <c r="F21" s="209" t="s">
        <v>38</v>
      </c>
      <c r="G21" s="216" t="s">
        <v>35</v>
      </c>
      <c r="H21" s="209" t="s">
        <v>8271</v>
      </c>
      <c r="I21" s="2" t="s">
        <v>8264</v>
      </c>
      <c r="J21" s="210">
        <v>0</v>
      </c>
      <c r="K21" s="210">
        <v>0</v>
      </c>
      <c r="L21" s="210">
        <v>0</v>
      </c>
      <c r="M21" s="210">
        <v>0</v>
      </c>
      <c r="N21" s="210">
        <v>0</v>
      </c>
      <c r="O21" s="210">
        <v>0</v>
      </c>
      <c r="P21" s="210">
        <v>0</v>
      </c>
      <c r="Q21" s="210">
        <v>0</v>
      </c>
      <c r="R21" s="210">
        <v>0</v>
      </c>
      <c r="S21" s="210">
        <v>1</v>
      </c>
      <c r="T21" s="210">
        <v>1</v>
      </c>
      <c r="U21" s="210">
        <v>1</v>
      </c>
      <c r="V21" s="210">
        <v>1</v>
      </c>
      <c r="W21" s="210">
        <v>1</v>
      </c>
      <c r="X21" s="210">
        <v>1</v>
      </c>
      <c r="Y21" s="210">
        <v>1</v>
      </c>
      <c r="Z21" s="210">
        <v>1</v>
      </c>
      <c r="AA21" s="210">
        <v>1</v>
      </c>
      <c r="AB21" s="210">
        <v>1</v>
      </c>
      <c r="AC21" s="210">
        <v>1</v>
      </c>
      <c r="AD21" s="210">
        <v>1</v>
      </c>
      <c r="AE21" s="210">
        <v>1</v>
      </c>
      <c r="AF21" s="210">
        <v>1</v>
      </c>
      <c r="AG21" s="210">
        <v>1</v>
      </c>
      <c r="AH21" s="210">
        <v>1</v>
      </c>
      <c r="AI21" s="210">
        <v>1</v>
      </c>
      <c r="AJ21" s="210">
        <v>1</v>
      </c>
      <c r="AK21" s="210">
        <v>1</v>
      </c>
      <c r="AL21" s="210">
        <v>1</v>
      </c>
      <c r="AM21" s="210">
        <v>1</v>
      </c>
      <c r="AN21" s="210">
        <v>1</v>
      </c>
      <c r="AO21" s="210">
        <v>1</v>
      </c>
      <c r="AP21" s="210">
        <v>1</v>
      </c>
      <c r="AQ21" s="210">
        <v>1</v>
      </c>
      <c r="AR21" s="210">
        <v>1</v>
      </c>
      <c r="AS21" s="210">
        <v>1</v>
      </c>
      <c r="AT21" s="210">
        <v>1</v>
      </c>
      <c r="AU21" s="210">
        <v>1</v>
      </c>
      <c r="AV21" s="210">
        <v>1</v>
      </c>
      <c r="AW21" s="210">
        <v>1</v>
      </c>
      <c r="AX21" s="210">
        <v>1</v>
      </c>
      <c r="AY21" s="210">
        <v>1</v>
      </c>
      <c r="AZ21" s="210">
        <v>1</v>
      </c>
      <c r="BA21" s="210">
        <v>1</v>
      </c>
      <c r="BB21" s="210">
        <v>1</v>
      </c>
      <c r="BC21" s="210">
        <v>1</v>
      </c>
      <c r="BD21" s="210">
        <v>1</v>
      </c>
      <c r="BE21" s="210">
        <v>1</v>
      </c>
      <c r="BF21" s="210">
        <v>1</v>
      </c>
      <c r="BG21" s="210">
        <v>1</v>
      </c>
      <c r="BH21" s="210">
        <v>1</v>
      </c>
      <c r="BI21" s="210">
        <v>1</v>
      </c>
      <c r="BJ21" s="210">
        <v>1</v>
      </c>
      <c r="BK21" s="210">
        <v>1</v>
      </c>
      <c r="BL21" s="210">
        <v>1</v>
      </c>
      <c r="BM21" s="210">
        <v>1</v>
      </c>
      <c r="BN21" s="210">
        <v>1</v>
      </c>
      <c r="BO21" s="210">
        <v>1</v>
      </c>
      <c r="BP21" s="210">
        <v>0</v>
      </c>
      <c r="BQ21" s="210">
        <v>0</v>
      </c>
      <c r="BR21" s="210">
        <v>0</v>
      </c>
      <c r="BS21" s="210">
        <v>0</v>
      </c>
      <c r="BT21" s="210">
        <v>0</v>
      </c>
      <c r="BU21" s="210">
        <v>0</v>
      </c>
      <c r="BV21" s="210">
        <v>0</v>
      </c>
      <c r="BW21" s="210">
        <v>0</v>
      </c>
      <c r="BX21" s="210">
        <v>0</v>
      </c>
      <c r="BY21" s="210">
        <v>0</v>
      </c>
      <c r="BZ21" s="210">
        <v>0</v>
      </c>
      <c r="CA21" s="210">
        <v>0</v>
      </c>
      <c r="CB21" s="210">
        <v>0</v>
      </c>
      <c r="CC21" s="210">
        <v>0</v>
      </c>
      <c r="CD21" s="210">
        <v>0</v>
      </c>
      <c r="CE21" s="210">
        <v>0</v>
      </c>
      <c r="CF21" s="210">
        <v>0</v>
      </c>
      <c r="CG21" s="210">
        <v>0</v>
      </c>
      <c r="CH21" s="210">
        <v>0</v>
      </c>
      <c r="CI21" s="210">
        <v>0</v>
      </c>
      <c r="CJ21" s="210">
        <v>0</v>
      </c>
      <c r="CK21" s="210">
        <v>0</v>
      </c>
      <c r="CL21" s="210">
        <v>0</v>
      </c>
      <c r="CM21" s="210">
        <v>0</v>
      </c>
      <c r="CN21" s="210">
        <v>0</v>
      </c>
      <c r="CO21" s="210">
        <v>0</v>
      </c>
      <c r="CP21" s="210">
        <v>0</v>
      </c>
      <c r="CQ21" s="210">
        <v>0</v>
      </c>
      <c r="CR21" s="210">
        <v>0</v>
      </c>
      <c r="CS21" s="144"/>
      <c r="CT21" s="144"/>
    </row>
    <row r="22" spans="1:98" ht="15">
      <c r="A22" s="208" t="s">
        <v>8334</v>
      </c>
      <c r="B22" s="285" t="s">
        <v>8509</v>
      </c>
      <c r="C22" s="209" t="str">
        <f>+_xlfn.XLOOKUP(B22,'R4'!B:B,'R4'!C:C)</f>
        <v>AMR - KAMYON - MERCEDES</v>
      </c>
      <c r="D22" s="259" t="str">
        <f>+_xlfn.XLOOKUP(B22,'R4'!B:B,'R4'!D:D)</f>
        <v>M-2254</v>
      </c>
      <c r="E22" s="209" t="s">
        <v>8265</v>
      </c>
      <c r="F22" s="209" t="s">
        <v>38</v>
      </c>
      <c r="G22" s="216" t="s">
        <v>35</v>
      </c>
      <c r="H22" s="209" t="s">
        <v>8271</v>
      </c>
      <c r="I22" s="2" t="s">
        <v>8264</v>
      </c>
      <c r="J22" s="210">
        <v>0</v>
      </c>
      <c r="K22" s="210">
        <v>0</v>
      </c>
      <c r="L22" s="210">
        <v>0</v>
      </c>
      <c r="M22" s="210">
        <v>0</v>
      </c>
      <c r="N22" s="210">
        <v>0</v>
      </c>
      <c r="O22" s="210">
        <v>0</v>
      </c>
      <c r="P22" s="210">
        <v>0</v>
      </c>
      <c r="Q22" s="210">
        <v>0</v>
      </c>
      <c r="R22" s="210">
        <v>0</v>
      </c>
      <c r="S22" s="210">
        <v>1</v>
      </c>
      <c r="T22" s="210">
        <v>1</v>
      </c>
      <c r="U22" s="210">
        <v>1</v>
      </c>
      <c r="V22" s="210">
        <v>1</v>
      </c>
      <c r="W22" s="210">
        <v>1</v>
      </c>
      <c r="X22" s="210">
        <v>1</v>
      </c>
      <c r="Y22" s="210">
        <v>1</v>
      </c>
      <c r="Z22" s="210">
        <v>1</v>
      </c>
      <c r="AA22" s="210">
        <v>1</v>
      </c>
      <c r="AB22" s="210">
        <v>1</v>
      </c>
      <c r="AC22" s="210">
        <v>1</v>
      </c>
      <c r="AD22" s="210">
        <v>1</v>
      </c>
      <c r="AE22" s="210">
        <v>1</v>
      </c>
      <c r="AF22" s="210">
        <v>1</v>
      </c>
      <c r="AG22" s="210">
        <v>1</v>
      </c>
      <c r="AH22" s="210">
        <v>1</v>
      </c>
      <c r="AI22" s="210">
        <v>1</v>
      </c>
      <c r="AJ22" s="210">
        <v>1</v>
      </c>
      <c r="AK22" s="210">
        <v>1</v>
      </c>
      <c r="AL22" s="210">
        <v>1</v>
      </c>
      <c r="AM22" s="210">
        <v>1</v>
      </c>
      <c r="AN22" s="210">
        <v>1</v>
      </c>
      <c r="AO22" s="210">
        <v>1</v>
      </c>
      <c r="AP22" s="210">
        <v>1</v>
      </c>
      <c r="AQ22" s="210">
        <v>1</v>
      </c>
      <c r="AR22" s="210">
        <v>1</v>
      </c>
      <c r="AS22" s="210">
        <v>1</v>
      </c>
      <c r="AT22" s="210">
        <v>1</v>
      </c>
      <c r="AU22" s="210">
        <v>1</v>
      </c>
      <c r="AV22" s="210">
        <v>1</v>
      </c>
      <c r="AW22" s="210">
        <v>1</v>
      </c>
      <c r="AX22" s="210">
        <v>1</v>
      </c>
      <c r="AY22" s="210">
        <v>1</v>
      </c>
      <c r="AZ22" s="210">
        <v>1</v>
      </c>
      <c r="BA22" s="210">
        <v>1</v>
      </c>
      <c r="BB22" s="210">
        <v>1</v>
      </c>
      <c r="BC22" s="210">
        <v>1</v>
      </c>
      <c r="BD22" s="210">
        <v>1</v>
      </c>
      <c r="BE22" s="210">
        <v>1</v>
      </c>
      <c r="BF22" s="210">
        <v>1</v>
      </c>
      <c r="BG22" s="210">
        <v>1</v>
      </c>
      <c r="BH22" s="210">
        <v>1</v>
      </c>
      <c r="BI22" s="210">
        <v>1</v>
      </c>
      <c r="BJ22" s="210">
        <v>1</v>
      </c>
      <c r="BK22" s="210">
        <v>1</v>
      </c>
      <c r="BL22" s="210">
        <v>1</v>
      </c>
      <c r="BM22" s="210">
        <v>1</v>
      </c>
      <c r="BN22" s="210">
        <v>1</v>
      </c>
      <c r="BO22" s="210">
        <v>1</v>
      </c>
      <c r="BP22" s="210">
        <v>0</v>
      </c>
      <c r="BQ22" s="210">
        <v>0</v>
      </c>
      <c r="BR22" s="210">
        <v>0</v>
      </c>
      <c r="BS22" s="210">
        <v>0</v>
      </c>
      <c r="BT22" s="210">
        <v>0</v>
      </c>
      <c r="BU22" s="210">
        <v>0</v>
      </c>
      <c r="BV22" s="210">
        <v>0</v>
      </c>
      <c r="BW22" s="210">
        <v>0</v>
      </c>
      <c r="BX22" s="210">
        <v>0</v>
      </c>
      <c r="BY22" s="210">
        <v>0</v>
      </c>
      <c r="BZ22" s="210">
        <v>0</v>
      </c>
      <c r="CA22" s="210">
        <v>0</v>
      </c>
      <c r="CB22" s="210">
        <v>0</v>
      </c>
      <c r="CC22" s="210">
        <v>0</v>
      </c>
      <c r="CD22" s="210">
        <v>0</v>
      </c>
      <c r="CE22" s="210">
        <v>0</v>
      </c>
      <c r="CF22" s="210">
        <v>0</v>
      </c>
      <c r="CG22" s="210">
        <v>0</v>
      </c>
      <c r="CH22" s="210">
        <v>0</v>
      </c>
      <c r="CI22" s="210">
        <v>0</v>
      </c>
      <c r="CJ22" s="210">
        <v>0</v>
      </c>
      <c r="CK22" s="210">
        <v>0</v>
      </c>
      <c r="CL22" s="210">
        <v>0</v>
      </c>
      <c r="CM22" s="210">
        <v>0</v>
      </c>
      <c r="CN22" s="210">
        <v>0</v>
      </c>
      <c r="CO22" s="210">
        <v>0</v>
      </c>
      <c r="CP22" s="210">
        <v>0</v>
      </c>
      <c r="CQ22" s="210">
        <v>0</v>
      </c>
      <c r="CR22" s="210">
        <v>0</v>
      </c>
      <c r="CS22" s="144"/>
      <c r="CT22" s="144"/>
    </row>
    <row r="23" spans="1:98" ht="15">
      <c r="A23" s="208" t="s">
        <v>8334</v>
      </c>
      <c r="B23" s="285" t="s">
        <v>8510</v>
      </c>
      <c r="C23" s="209" t="str">
        <f>+_xlfn.XLOOKUP(B23,'R4'!B:B,'R4'!C:C)</f>
        <v>AMR - KAMYON - MERCEDES</v>
      </c>
      <c r="D23" s="259" t="str">
        <f>+_xlfn.XLOOKUP(B23,'R4'!B:B,'R4'!D:D)</f>
        <v>(5)</v>
      </c>
      <c r="E23" s="209" t="s">
        <v>8265</v>
      </c>
      <c r="F23" s="209" t="s">
        <v>38</v>
      </c>
      <c r="G23" s="216" t="s">
        <v>35</v>
      </c>
      <c r="H23" s="209" t="s">
        <v>8271</v>
      </c>
      <c r="I23" s="2" t="s">
        <v>8264</v>
      </c>
      <c r="J23" s="210">
        <v>0</v>
      </c>
      <c r="K23" s="210">
        <v>0</v>
      </c>
      <c r="L23" s="210">
        <v>0</v>
      </c>
      <c r="M23" s="210">
        <v>0</v>
      </c>
      <c r="N23" s="210">
        <v>0</v>
      </c>
      <c r="O23" s="210">
        <v>0</v>
      </c>
      <c r="P23" s="210">
        <v>0</v>
      </c>
      <c r="Q23" s="210">
        <v>0</v>
      </c>
      <c r="R23" s="210">
        <v>0</v>
      </c>
      <c r="S23" s="210">
        <v>0</v>
      </c>
      <c r="T23" s="210">
        <v>0</v>
      </c>
      <c r="U23" s="210">
        <v>0</v>
      </c>
      <c r="V23" s="210">
        <v>0</v>
      </c>
      <c r="W23" s="210">
        <v>0</v>
      </c>
      <c r="X23" s="210">
        <v>1</v>
      </c>
      <c r="Y23" s="210">
        <v>1</v>
      </c>
      <c r="Z23" s="210">
        <v>1</v>
      </c>
      <c r="AA23" s="210">
        <v>1</v>
      </c>
      <c r="AB23" s="210">
        <v>1</v>
      </c>
      <c r="AC23" s="210">
        <v>1</v>
      </c>
      <c r="AD23" s="210">
        <v>1</v>
      </c>
      <c r="AE23" s="210">
        <v>1</v>
      </c>
      <c r="AF23" s="210">
        <v>1</v>
      </c>
      <c r="AG23" s="210">
        <v>1</v>
      </c>
      <c r="AH23" s="210">
        <v>1</v>
      </c>
      <c r="AI23" s="210">
        <v>1</v>
      </c>
      <c r="AJ23" s="210">
        <v>1</v>
      </c>
      <c r="AK23" s="210">
        <v>1</v>
      </c>
      <c r="AL23" s="210">
        <v>1</v>
      </c>
      <c r="AM23" s="210">
        <v>1</v>
      </c>
      <c r="AN23" s="210">
        <v>1</v>
      </c>
      <c r="AO23" s="210">
        <v>1</v>
      </c>
      <c r="AP23" s="210">
        <v>1</v>
      </c>
      <c r="AQ23" s="210">
        <v>1</v>
      </c>
      <c r="AR23" s="210">
        <v>1</v>
      </c>
      <c r="AS23" s="210">
        <v>1</v>
      </c>
      <c r="AT23" s="210">
        <v>1</v>
      </c>
      <c r="AU23" s="210">
        <v>1</v>
      </c>
      <c r="AV23" s="210">
        <v>1</v>
      </c>
      <c r="AW23" s="210">
        <v>1</v>
      </c>
      <c r="AX23" s="210">
        <v>1</v>
      </c>
      <c r="AY23" s="210">
        <v>1</v>
      </c>
      <c r="AZ23" s="210">
        <v>1</v>
      </c>
      <c r="BA23" s="210">
        <v>1</v>
      </c>
      <c r="BB23" s="210">
        <v>1</v>
      </c>
      <c r="BC23" s="210">
        <v>1</v>
      </c>
      <c r="BD23" s="210">
        <v>1</v>
      </c>
      <c r="BE23" s="210">
        <v>1</v>
      </c>
      <c r="BF23" s="210">
        <v>1</v>
      </c>
      <c r="BG23" s="210">
        <v>1</v>
      </c>
      <c r="BH23" s="210">
        <v>1</v>
      </c>
      <c r="BI23" s="210">
        <v>1</v>
      </c>
      <c r="BJ23" s="210">
        <v>1</v>
      </c>
      <c r="BK23" s="210">
        <v>1</v>
      </c>
      <c r="BL23" s="210">
        <v>1</v>
      </c>
      <c r="BM23" s="210">
        <v>1</v>
      </c>
      <c r="BN23" s="210">
        <v>1</v>
      </c>
      <c r="BO23" s="210">
        <v>1</v>
      </c>
      <c r="BP23" s="210">
        <v>1</v>
      </c>
      <c r="BQ23" s="210">
        <v>1</v>
      </c>
      <c r="BR23" s="210">
        <v>1</v>
      </c>
      <c r="BS23" s="210">
        <v>1</v>
      </c>
      <c r="BT23" s="210">
        <v>1</v>
      </c>
      <c r="BU23" s="210">
        <v>1</v>
      </c>
      <c r="BV23" s="210">
        <v>1</v>
      </c>
      <c r="BW23" s="210">
        <v>1</v>
      </c>
      <c r="BX23" s="210">
        <v>1</v>
      </c>
      <c r="BY23" s="210">
        <v>1</v>
      </c>
      <c r="BZ23" s="210">
        <v>1</v>
      </c>
      <c r="CA23" s="210">
        <v>1</v>
      </c>
      <c r="CB23" s="210">
        <v>1</v>
      </c>
      <c r="CC23" s="210">
        <v>1</v>
      </c>
      <c r="CD23" s="210">
        <v>1</v>
      </c>
      <c r="CE23" s="210">
        <v>1</v>
      </c>
      <c r="CF23" s="210">
        <v>1</v>
      </c>
      <c r="CG23" s="210">
        <v>1</v>
      </c>
      <c r="CH23" s="210">
        <v>1</v>
      </c>
      <c r="CI23" s="210">
        <v>0</v>
      </c>
      <c r="CJ23" s="210">
        <v>0</v>
      </c>
      <c r="CK23" s="210">
        <v>0</v>
      </c>
      <c r="CL23" s="210">
        <v>0</v>
      </c>
      <c r="CM23" s="210">
        <v>0</v>
      </c>
      <c r="CN23" s="210">
        <v>0</v>
      </c>
      <c r="CO23" s="210">
        <v>0</v>
      </c>
      <c r="CP23" s="210">
        <v>0</v>
      </c>
      <c r="CQ23" s="210">
        <v>0</v>
      </c>
      <c r="CR23" s="210">
        <v>0</v>
      </c>
      <c r="CS23" s="144"/>
      <c r="CT23" s="144"/>
    </row>
    <row r="24" spans="1:98" ht="15">
      <c r="A24" s="208" t="s">
        <v>8334</v>
      </c>
      <c r="B24" s="285" t="s">
        <v>8511</v>
      </c>
      <c r="C24" s="209" t="str">
        <f>+_xlfn.XLOOKUP(B24,'R4'!B:B,'R4'!C:C)</f>
        <v>AMR - KAMYON - MERCEDES</v>
      </c>
      <c r="D24" s="259" t="str">
        <f>+_xlfn.XLOOKUP(B24,'R4'!B:B,'R4'!D:D)</f>
        <v>(6)</v>
      </c>
      <c r="E24" s="209" t="s">
        <v>8265</v>
      </c>
      <c r="F24" s="209" t="s">
        <v>38</v>
      </c>
      <c r="G24" s="216" t="s">
        <v>35</v>
      </c>
      <c r="H24" s="209" t="s">
        <v>8271</v>
      </c>
      <c r="I24" s="2" t="s">
        <v>8264</v>
      </c>
      <c r="J24" s="210">
        <v>0</v>
      </c>
      <c r="K24" s="210">
        <v>0</v>
      </c>
      <c r="L24" s="210">
        <v>0</v>
      </c>
      <c r="M24" s="210">
        <v>0</v>
      </c>
      <c r="N24" s="210">
        <v>0</v>
      </c>
      <c r="O24" s="210">
        <v>0</v>
      </c>
      <c r="P24" s="210">
        <v>0</v>
      </c>
      <c r="Q24" s="210">
        <v>0</v>
      </c>
      <c r="R24" s="210">
        <v>0</v>
      </c>
      <c r="S24" s="210">
        <v>0</v>
      </c>
      <c r="T24" s="210">
        <v>0</v>
      </c>
      <c r="U24" s="210">
        <v>0</v>
      </c>
      <c r="V24" s="210">
        <v>0</v>
      </c>
      <c r="W24" s="210">
        <v>0</v>
      </c>
      <c r="X24" s="210">
        <v>1</v>
      </c>
      <c r="Y24" s="210">
        <v>1</v>
      </c>
      <c r="Z24" s="210">
        <v>1</v>
      </c>
      <c r="AA24" s="210">
        <v>1</v>
      </c>
      <c r="AB24" s="210">
        <v>1</v>
      </c>
      <c r="AC24" s="210">
        <v>1</v>
      </c>
      <c r="AD24" s="210">
        <v>1</v>
      </c>
      <c r="AE24" s="210">
        <v>1</v>
      </c>
      <c r="AF24" s="210">
        <v>1</v>
      </c>
      <c r="AG24" s="210">
        <v>1</v>
      </c>
      <c r="AH24" s="210">
        <v>1</v>
      </c>
      <c r="AI24" s="210">
        <v>1</v>
      </c>
      <c r="AJ24" s="210">
        <v>1</v>
      </c>
      <c r="AK24" s="210">
        <v>1</v>
      </c>
      <c r="AL24" s="210">
        <v>1</v>
      </c>
      <c r="AM24" s="210">
        <v>1</v>
      </c>
      <c r="AN24" s="210">
        <v>1</v>
      </c>
      <c r="AO24" s="210">
        <v>1</v>
      </c>
      <c r="AP24" s="210">
        <v>1</v>
      </c>
      <c r="AQ24" s="210">
        <v>1</v>
      </c>
      <c r="AR24" s="210">
        <v>1</v>
      </c>
      <c r="AS24" s="210">
        <v>1</v>
      </c>
      <c r="AT24" s="210">
        <v>1</v>
      </c>
      <c r="AU24" s="210">
        <v>1</v>
      </c>
      <c r="AV24" s="210">
        <v>1</v>
      </c>
      <c r="AW24" s="210">
        <v>1</v>
      </c>
      <c r="AX24" s="210">
        <v>1</v>
      </c>
      <c r="AY24" s="210">
        <v>1</v>
      </c>
      <c r="AZ24" s="210">
        <v>1</v>
      </c>
      <c r="BA24" s="210">
        <v>1</v>
      </c>
      <c r="BB24" s="210">
        <v>1</v>
      </c>
      <c r="BC24" s="210">
        <v>1</v>
      </c>
      <c r="BD24" s="210">
        <v>1</v>
      </c>
      <c r="BE24" s="210">
        <v>1</v>
      </c>
      <c r="BF24" s="210">
        <v>1</v>
      </c>
      <c r="BG24" s="210">
        <v>1</v>
      </c>
      <c r="BH24" s="210">
        <v>1</v>
      </c>
      <c r="BI24" s="210">
        <v>1</v>
      </c>
      <c r="BJ24" s="210">
        <v>1</v>
      </c>
      <c r="BK24" s="210">
        <v>1</v>
      </c>
      <c r="BL24" s="210">
        <v>1</v>
      </c>
      <c r="BM24" s="210">
        <v>1</v>
      </c>
      <c r="BN24" s="210">
        <v>1</v>
      </c>
      <c r="BO24" s="210">
        <v>1</v>
      </c>
      <c r="BP24" s="210">
        <v>1</v>
      </c>
      <c r="BQ24" s="210">
        <v>1</v>
      </c>
      <c r="BR24" s="210">
        <v>1</v>
      </c>
      <c r="BS24" s="210">
        <v>1</v>
      </c>
      <c r="BT24" s="210">
        <v>1</v>
      </c>
      <c r="BU24" s="210">
        <v>1</v>
      </c>
      <c r="BV24" s="210">
        <v>1</v>
      </c>
      <c r="BW24" s="210">
        <v>1</v>
      </c>
      <c r="BX24" s="210">
        <v>1</v>
      </c>
      <c r="BY24" s="210">
        <v>1</v>
      </c>
      <c r="BZ24" s="210">
        <v>1</v>
      </c>
      <c r="CA24" s="210">
        <v>1</v>
      </c>
      <c r="CB24" s="210">
        <v>1</v>
      </c>
      <c r="CC24" s="210">
        <v>1</v>
      </c>
      <c r="CD24" s="210">
        <v>1</v>
      </c>
      <c r="CE24" s="210">
        <v>1</v>
      </c>
      <c r="CF24" s="210">
        <v>1</v>
      </c>
      <c r="CG24" s="210">
        <v>1</v>
      </c>
      <c r="CH24" s="210">
        <v>1</v>
      </c>
      <c r="CI24" s="210">
        <v>0</v>
      </c>
      <c r="CJ24" s="210">
        <v>0</v>
      </c>
      <c r="CK24" s="210">
        <v>0</v>
      </c>
      <c r="CL24" s="210">
        <v>0</v>
      </c>
      <c r="CM24" s="210">
        <v>0</v>
      </c>
      <c r="CN24" s="210">
        <v>0</v>
      </c>
      <c r="CO24" s="210">
        <v>0</v>
      </c>
      <c r="CP24" s="210">
        <v>0</v>
      </c>
      <c r="CQ24" s="210">
        <v>0</v>
      </c>
      <c r="CR24" s="210">
        <v>0</v>
      </c>
      <c r="CS24" s="144"/>
      <c r="CT24" s="144"/>
    </row>
    <row r="25" spans="1:98" ht="15">
      <c r="A25" s="208" t="s">
        <v>8334</v>
      </c>
      <c r="B25" s="285" t="s">
        <v>157</v>
      </c>
      <c r="C25" s="209" t="str">
        <f>+_xlfn.XLOOKUP(B25,'R4'!B:B,'R4'!C:C)</f>
        <v>BETON POMPASI OPERATÖRÜ</v>
      </c>
      <c r="D25" s="259" t="str">
        <f>+_xlfn.XLOOKUP(B25,'R4'!B:B,'R4'!D:D)</f>
        <v/>
      </c>
      <c r="E25" s="209" t="s">
        <v>8265</v>
      </c>
      <c r="F25" s="209" t="s">
        <v>38</v>
      </c>
      <c r="G25" s="216" t="s">
        <v>35</v>
      </c>
      <c r="H25" s="209" t="s">
        <v>8271</v>
      </c>
      <c r="I25" s="2" t="s">
        <v>8264</v>
      </c>
      <c r="J25" s="210">
        <v>0</v>
      </c>
      <c r="K25" s="210">
        <v>0</v>
      </c>
      <c r="L25" s="210">
        <v>0</v>
      </c>
      <c r="M25" s="210">
        <v>0</v>
      </c>
      <c r="N25" s="210">
        <v>0</v>
      </c>
      <c r="O25" s="210">
        <v>0</v>
      </c>
      <c r="P25" s="210">
        <v>0</v>
      </c>
      <c r="Q25" s="210">
        <v>0</v>
      </c>
      <c r="R25" s="210">
        <v>0</v>
      </c>
      <c r="S25" s="210">
        <v>8</v>
      </c>
      <c r="T25" s="210">
        <v>8</v>
      </c>
      <c r="U25" s="210">
        <v>8</v>
      </c>
      <c r="V25" s="210">
        <v>8</v>
      </c>
      <c r="W25" s="210">
        <v>8</v>
      </c>
      <c r="X25" s="210">
        <v>12</v>
      </c>
      <c r="Y25" s="210">
        <v>12</v>
      </c>
      <c r="Z25" s="210">
        <v>12</v>
      </c>
      <c r="AA25" s="210">
        <v>12</v>
      </c>
      <c r="AB25" s="210">
        <v>12</v>
      </c>
      <c r="AC25" s="210">
        <v>12</v>
      </c>
      <c r="AD25" s="210">
        <v>12</v>
      </c>
      <c r="AE25" s="210">
        <v>12</v>
      </c>
      <c r="AF25" s="210">
        <v>12</v>
      </c>
      <c r="AG25" s="210">
        <v>12</v>
      </c>
      <c r="AH25" s="210">
        <v>12</v>
      </c>
      <c r="AI25" s="210">
        <v>12</v>
      </c>
      <c r="AJ25" s="210">
        <v>12</v>
      </c>
      <c r="AK25" s="210">
        <v>12</v>
      </c>
      <c r="AL25" s="210">
        <v>12</v>
      </c>
      <c r="AM25" s="210">
        <v>12</v>
      </c>
      <c r="AN25" s="210">
        <v>12</v>
      </c>
      <c r="AO25" s="210">
        <v>12</v>
      </c>
      <c r="AP25" s="210">
        <v>12</v>
      </c>
      <c r="AQ25" s="210">
        <v>12</v>
      </c>
      <c r="AR25" s="210">
        <v>12</v>
      </c>
      <c r="AS25" s="210">
        <v>12</v>
      </c>
      <c r="AT25" s="210">
        <v>12</v>
      </c>
      <c r="AU25" s="210">
        <v>12</v>
      </c>
      <c r="AV25" s="210">
        <v>12</v>
      </c>
      <c r="AW25" s="210">
        <v>12</v>
      </c>
      <c r="AX25" s="210">
        <v>12</v>
      </c>
      <c r="AY25" s="210">
        <v>12</v>
      </c>
      <c r="AZ25" s="210">
        <v>12</v>
      </c>
      <c r="BA25" s="210">
        <v>12</v>
      </c>
      <c r="BB25" s="210">
        <v>12</v>
      </c>
      <c r="BC25" s="210">
        <v>12</v>
      </c>
      <c r="BD25" s="210">
        <v>12</v>
      </c>
      <c r="BE25" s="210">
        <v>12</v>
      </c>
      <c r="BF25" s="210">
        <v>12</v>
      </c>
      <c r="BG25" s="210">
        <v>12</v>
      </c>
      <c r="BH25" s="210">
        <v>12</v>
      </c>
      <c r="BI25" s="210">
        <v>12</v>
      </c>
      <c r="BJ25" s="210">
        <v>12</v>
      </c>
      <c r="BK25" s="210">
        <v>12</v>
      </c>
      <c r="BL25" s="210">
        <v>12</v>
      </c>
      <c r="BM25" s="210">
        <v>12</v>
      </c>
      <c r="BN25" s="210">
        <v>12</v>
      </c>
      <c r="BO25" s="210">
        <v>12</v>
      </c>
      <c r="BP25" s="210">
        <v>4</v>
      </c>
      <c r="BQ25" s="210">
        <v>4</v>
      </c>
      <c r="BR25" s="210">
        <v>4</v>
      </c>
      <c r="BS25" s="210">
        <v>4</v>
      </c>
      <c r="BT25" s="210">
        <v>4</v>
      </c>
      <c r="BU25" s="210">
        <v>4</v>
      </c>
      <c r="BV25" s="210">
        <v>4</v>
      </c>
      <c r="BW25" s="210">
        <v>4</v>
      </c>
      <c r="BX25" s="210">
        <v>4</v>
      </c>
      <c r="BY25" s="210">
        <v>4</v>
      </c>
      <c r="BZ25" s="210">
        <v>4</v>
      </c>
      <c r="CA25" s="210">
        <v>4</v>
      </c>
      <c r="CB25" s="210">
        <v>4</v>
      </c>
      <c r="CC25" s="210">
        <v>4</v>
      </c>
      <c r="CD25" s="210">
        <v>4</v>
      </c>
      <c r="CE25" s="210">
        <v>4</v>
      </c>
      <c r="CF25" s="210">
        <v>4</v>
      </c>
      <c r="CG25" s="210">
        <v>4</v>
      </c>
      <c r="CH25" s="210">
        <v>4</v>
      </c>
      <c r="CI25" s="210">
        <v>0</v>
      </c>
      <c r="CJ25" s="210">
        <v>0</v>
      </c>
      <c r="CK25" s="210">
        <v>0</v>
      </c>
      <c r="CL25" s="210">
        <v>0</v>
      </c>
      <c r="CM25" s="210">
        <v>0</v>
      </c>
      <c r="CN25" s="210">
        <v>0</v>
      </c>
      <c r="CO25" s="210">
        <v>0</v>
      </c>
      <c r="CP25" s="210">
        <v>0</v>
      </c>
      <c r="CQ25" s="210">
        <v>0</v>
      </c>
      <c r="CR25" s="210">
        <v>0</v>
      </c>
      <c r="CS25" s="144" t="s">
        <v>151</v>
      </c>
      <c r="CT25" s="144"/>
    </row>
    <row r="26" spans="1:98" ht="15">
      <c r="A26" s="208" t="s">
        <v>8334</v>
      </c>
      <c r="B26" s="285" t="s">
        <v>1369</v>
      </c>
      <c r="C26" s="209" t="str">
        <f>+_xlfn.XLOOKUP(B26,'R4'!B:B,'R4'!C:C)</f>
        <v>DÜZ İŞÇİ</v>
      </c>
      <c r="D26" s="259" t="str">
        <f>+_xlfn.XLOOKUP(B26,'R4'!B:B,'R4'!D:D)</f>
        <v/>
      </c>
      <c r="E26" s="209" t="s">
        <v>8265</v>
      </c>
      <c r="F26" s="209" t="s">
        <v>38</v>
      </c>
      <c r="G26" s="216" t="s">
        <v>35</v>
      </c>
      <c r="H26" s="209" t="s">
        <v>8271</v>
      </c>
      <c r="I26" s="2" t="s">
        <v>8264</v>
      </c>
      <c r="J26" s="210">
        <v>0</v>
      </c>
      <c r="K26" s="210">
        <v>0</v>
      </c>
      <c r="L26" s="210">
        <v>0</v>
      </c>
      <c r="M26" s="210">
        <v>0</v>
      </c>
      <c r="N26" s="210">
        <v>0</v>
      </c>
      <c r="O26" s="210">
        <v>0</v>
      </c>
      <c r="P26" s="210">
        <v>0</v>
      </c>
      <c r="Q26" s="210">
        <v>0</v>
      </c>
      <c r="R26" s="210">
        <v>0</v>
      </c>
      <c r="S26" s="210">
        <v>8</v>
      </c>
      <c r="T26" s="210">
        <v>8</v>
      </c>
      <c r="U26" s="210">
        <v>8</v>
      </c>
      <c r="V26" s="210">
        <v>8</v>
      </c>
      <c r="W26" s="210">
        <v>8</v>
      </c>
      <c r="X26" s="210">
        <v>12</v>
      </c>
      <c r="Y26" s="210">
        <v>12</v>
      </c>
      <c r="Z26" s="210">
        <v>12</v>
      </c>
      <c r="AA26" s="210">
        <v>12</v>
      </c>
      <c r="AB26" s="210">
        <v>12</v>
      </c>
      <c r="AC26" s="210">
        <v>12</v>
      </c>
      <c r="AD26" s="210">
        <v>12</v>
      </c>
      <c r="AE26" s="210">
        <v>12</v>
      </c>
      <c r="AF26" s="210">
        <v>12</v>
      </c>
      <c r="AG26" s="210">
        <v>12</v>
      </c>
      <c r="AH26" s="210">
        <v>12</v>
      </c>
      <c r="AI26" s="210">
        <v>12</v>
      </c>
      <c r="AJ26" s="210">
        <v>12</v>
      </c>
      <c r="AK26" s="210">
        <v>12</v>
      </c>
      <c r="AL26" s="210">
        <v>12</v>
      </c>
      <c r="AM26" s="210">
        <v>12</v>
      </c>
      <c r="AN26" s="210">
        <v>12</v>
      </c>
      <c r="AO26" s="210">
        <v>12</v>
      </c>
      <c r="AP26" s="210">
        <v>12</v>
      </c>
      <c r="AQ26" s="210">
        <v>12</v>
      </c>
      <c r="AR26" s="210">
        <v>12</v>
      </c>
      <c r="AS26" s="210">
        <v>12</v>
      </c>
      <c r="AT26" s="210">
        <v>12</v>
      </c>
      <c r="AU26" s="210">
        <v>12</v>
      </c>
      <c r="AV26" s="210">
        <v>12</v>
      </c>
      <c r="AW26" s="210">
        <v>12</v>
      </c>
      <c r="AX26" s="210">
        <v>12</v>
      </c>
      <c r="AY26" s="210">
        <v>12</v>
      </c>
      <c r="AZ26" s="210">
        <v>12</v>
      </c>
      <c r="BA26" s="210">
        <v>12</v>
      </c>
      <c r="BB26" s="210">
        <v>12</v>
      </c>
      <c r="BC26" s="210">
        <v>12</v>
      </c>
      <c r="BD26" s="210">
        <v>12</v>
      </c>
      <c r="BE26" s="210">
        <v>12</v>
      </c>
      <c r="BF26" s="210">
        <v>12</v>
      </c>
      <c r="BG26" s="210">
        <v>12</v>
      </c>
      <c r="BH26" s="210">
        <v>12</v>
      </c>
      <c r="BI26" s="210">
        <v>12</v>
      </c>
      <c r="BJ26" s="210">
        <v>12</v>
      </c>
      <c r="BK26" s="210">
        <v>12</v>
      </c>
      <c r="BL26" s="210">
        <v>12</v>
      </c>
      <c r="BM26" s="210">
        <v>12</v>
      </c>
      <c r="BN26" s="210">
        <v>12</v>
      </c>
      <c r="BO26" s="210">
        <v>12</v>
      </c>
      <c r="BP26" s="210">
        <v>4</v>
      </c>
      <c r="BQ26" s="210">
        <v>4</v>
      </c>
      <c r="BR26" s="210">
        <v>4</v>
      </c>
      <c r="BS26" s="210">
        <v>4</v>
      </c>
      <c r="BT26" s="210">
        <v>4</v>
      </c>
      <c r="BU26" s="210">
        <v>4</v>
      </c>
      <c r="BV26" s="210">
        <v>4</v>
      </c>
      <c r="BW26" s="210">
        <v>4</v>
      </c>
      <c r="BX26" s="210">
        <v>4</v>
      </c>
      <c r="BY26" s="210">
        <v>4</v>
      </c>
      <c r="BZ26" s="210">
        <v>4</v>
      </c>
      <c r="CA26" s="210">
        <v>4</v>
      </c>
      <c r="CB26" s="210">
        <v>4</v>
      </c>
      <c r="CC26" s="210">
        <v>4</v>
      </c>
      <c r="CD26" s="210">
        <v>4</v>
      </c>
      <c r="CE26" s="210">
        <v>4</v>
      </c>
      <c r="CF26" s="210">
        <v>4</v>
      </c>
      <c r="CG26" s="210">
        <v>4</v>
      </c>
      <c r="CH26" s="210">
        <v>4</v>
      </c>
      <c r="CI26" s="210">
        <v>0</v>
      </c>
      <c r="CJ26" s="210">
        <v>0</v>
      </c>
      <c r="CK26" s="210">
        <v>0</v>
      </c>
      <c r="CL26" s="210">
        <v>0</v>
      </c>
      <c r="CM26" s="210">
        <v>0</v>
      </c>
      <c r="CN26" s="210">
        <v>0</v>
      </c>
      <c r="CO26" s="210">
        <v>0</v>
      </c>
      <c r="CP26" s="210">
        <v>0</v>
      </c>
      <c r="CQ26" s="210">
        <v>0</v>
      </c>
      <c r="CR26" s="210">
        <v>0</v>
      </c>
      <c r="CS26" s="144" t="s">
        <v>151</v>
      </c>
      <c r="CT26" s="144"/>
    </row>
    <row r="27" spans="1:98" ht="15">
      <c r="A27" s="208" t="s">
        <v>8334</v>
      </c>
      <c r="B27" s="285" t="s">
        <v>1105</v>
      </c>
      <c r="C27" s="209" t="str">
        <f>+_xlfn.XLOOKUP(B27,'R4'!B:B,'R4'!C:C)</f>
        <v>AMR - TRANSMİKSER - ÜSTYAPISI - İMER</v>
      </c>
      <c r="D27" s="259" t="str">
        <f>+_xlfn.XLOOKUP(B27,'R4'!B:B,'R4'!D:D)</f>
        <v>M-2771</v>
      </c>
      <c r="E27" s="209" t="s">
        <v>8262</v>
      </c>
      <c r="F27" s="209" t="s">
        <v>38</v>
      </c>
      <c r="G27" s="216">
        <v>1000</v>
      </c>
      <c r="H27" s="209" t="s">
        <v>8271</v>
      </c>
      <c r="I27" s="2" t="s">
        <v>8263</v>
      </c>
      <c r="J27" s="210">
        <v>0</v>
      </c>
      <c r="K27" s="210">
        <v>0</v>
      </c>
      <c r="L27" s="210">
        <v>1</v>
      </c>
      <c r="M27" s="210">
        <v>1</v>
      </c>
      <c r="N27" s="210">
        <v>1</v>
      </c>
      <c r="O27" s="210">
        <v>1</v>
      </c>
      <c r="P27" s="210">
        <v>1</v>
      </c>
      <c r="Q27" s="210">
        <v>1</v>
      </c>
      <c r="R27" s="210">
        <v>1</v>
      </c>
      <c r="S27" s="210">
        <v>1</v>
      </c>
      <c r="T27" s="210">
        <v>1</v>
      </c>
      <c r="U27" s="210">
        <v>1</v>
      </c>
      <c r="V27" s="210">
        <v>1</v>
      </c>
      <c r="W27" s="210">
        <v>1</v>
      </c>
      <c r="X27" s="210">
        <v>1</v>
      </c>
      <c r="Y27" s="210">
        <v>1</v>
      </c>
      <c r="Z27" s="210">
        <v>1</v>
      </c>
      <c r="AA27" s="210">
        <v>1</v>
      </c>
      <c r="AB27" s="210">
        <v>1</v>
      </c>
      <c r="AC27" s="210">
        <v>1</v>
      </c>
      <c r="AD27" s="210">
        <v>1</v>
      </c>
      <c r="AE27" s="210">
        <v>1</v>
      </c>
      <c r="AF27" s="210">
        <v>1</v>
      </c>
      <c r="AG27" s="210">
        <v>1</v>
      </c>
      <c r="AH27" s="210">
        <v>1</v>
      </c>
      <c r="AI27" s="210">
        <v>1</v>
      </c>
      <c r="AJ27" s="210">
        <v>1</v>
      </c>
      <c r="AK27" s="210">
        <v>1</v>
      </c>
      <c r="AL27" s="210">
        <v>1</v>
      </c>
      <c r="AM27" s="210">
        <v>1</v>
      </c>
      <c r="AN27" s="210">
        <v>1</v>
      </c>
      <c r="AO27" s="210">
        <v>1</v>
      </c>
      <c r="AP27" s="210">
        <v>1</v>
      </c>
      <c r="AQ27" s="210">
        <v>1</v>
      </c>
      <c r="AR27" s="210">
        <v>1</v>
      </c>
      <c r="AS27" s="210">
        <v>1</v>
      </c>
      <c r="AT27" s="210">
        <v>1</v>
      </c>
      <c r="AU27" s="210">
        <v>1</v>
      </c>
      <c r="AV27" s="210">
        <v>1</v>
      </c>
      <c r="AW27" s="210">
        <v>1</v>
      </c>
      <c r="AX27" s="210">
        <v>1</v>
      </c>
      <c r="AY27" s="210">
        <v>1</v>
      </c>
      <c r="AZ27" s="210">
        <v>1</v>
      </c>
      <c r="BA27" s="210">
        <v>1</v>
      </c>
      <c r="BB27" s="210">
        <v>1</v>
      </c>
      <c r="BC27" s="210">
        <v>1</v>
      </c>
      <c r="BD27" s="210">
        <v>1</v>
      </c>
      <c r="BE27" s="210">
        <v>1</v>
      </c>
      <c r="BF27" s="210">
        <v>1</v>
      </c>
      <c r="BG27" s="210">
        <v>1</v>
      </c>
      <c r="BH27" s="210">
        <v>1</v>
      </c>
      <c r="BI27" s="210">
        <v>1</v>
      </c>
      <c r="BJ27" s="210">
        <v>1</v>
      </c>
      <c r="BK27" s="210">
        <v>1</v>
      </c>
      <c r="BL27" s="210">
        <v>1</v>
      </c>
      <c r="BM27" s="210">
        <v>1</v>
      </c>
      <c r="BN27" s="210">
        <v>1</v>
      </c>
      <c r="BO27" s="210">
        <v>1</v>
      </c>
      <c r="BP27" s="210">
        <v>1</v>
      </c>
      <c r="BQ27" s="210">
        <v>1</v>
      </c>
      <c r="BR27" s="210">
        <v>1</v>
      </c>
      <c r="BS27" s="210"/>
      <c r="BT27" s="210"/>
      <c r="BU27" s="210"/>
      <c r="BV27" s="210"/>
      <c r="BW27" s="210"/>
      <c r="BX27" s="210"/>
      <c r="BY27" s="210"/>
      <c r="BZ27" s="210"/>
      <c r="CA27" s="210"/>
      <c r="CB27" s="210"/>
      <c r="CC27" s="210"/>
      <c r="CD27" s="210"/>
      <c r="CE27" s="210"/>
      <c r="CF27" s="210"/>
      <c r="CG27" s="210"/>
      <c r="CH27" s="210"/>
      <c r="CI27" s="210"/>
      <c r="CJ27" s="210"/>
      <c r="CK27" s="210"/>
      <c r="CL27" s="210"/>
      <c r="CM27" s="210"/>
      <c r="CN27" s="210"/>
      <c r="CO27" s="210"/>
      <c r="CP27" s="210"/>
      <c r="CQ27" s="210"/>
      <c r="CR27" s="210"/>
      <c r="CS27" s="144"/>
      <c r="CT27" s="144"/>
    </row>
    <row r="28" spans="1:98" ht="15">
      <c r="A28" s="208" t="s">
        <v>8334</v>
      </c>
      <c r="B28" s="285" t="s">
        <v>1107</v>
      </c>
      <c r="C28" s="209" t="str">
        <f>+_xlfn.XLOOKUP(B28,'R4'!B:B,'R4'!C:C)</f>
        <v>AMR - TRANSMİKSER - ÜSTYAPISI - İMER</v>
      </c>
      <c r="D28" s="259" t="str">
        <f>+_xlfn.XLOOKUP(B28,'R4'!B:B,'R4'!D:D)</f>
        <v>M-2772</v>
      </c>
      <c r="E28" s="209" t="s">
        <v>8262</v>
      </c>
      <c r="F28" s="209" t="s">
        <v>38</v>
      </c>
      <c r="G28" s="216">
        <v>1000</v>
      </c>
      <c r="H28" s="209" t="s">
        <v>8271</v>
      </c>
      <c r="I28" s="2" t="s">
        <v>8263</v>
      </c>
      <c r="J28" s="210">
        <v>0</v>
      </c>
      <c r="K28" s="210">
        <v>0</v>
      </c>
      <c r="L28" s="210">
        <v>1</v>
      </c>
      <c r="M28" s="210">
        <v>1</v>
      </c>
      <c r="N28" s="210">
        <v>1</v>
      </c>
      <c r="O28" s="210">
        <v>1</v>
      </c>
      <c r="P28" s="210">
        <v>1</v>
      </c>
      <c r="Q28" s="210">
        <v>1</v>
      </c>
      <c r="R28" s="210">
        <v>1</v>
      </c>
      <c r="S28" s="210">
        <v>1</v>
      </c>
      <c r="T28" s="210">
        <v>1</v>
      </c>
      <c r="U28" s="210">
        <v>1</v>
      </c>
      <c r="V28" s="210">
        <v>1</v>
      </c>
      <c r="W28" s="210">
        <v>1</v>
      </c>
      <c r="X28" s="210">
        <v>1</v>
      </c>
      <c r="Y28" s="210">
        <v>1</v>
      </c>
      <c r="Z28" s="210">
        <v>1</v>
      </c>
      <c r="AA28" s="210">
        <v>1</v>
      </c>
      <c r="AB28" s="210">
        <v>1</v>
      </c>
      <c r="AC28" s="210">
        <v>1</v>
      </c>
      <c r="AD28" s="210">
        <v>1</v>
      </c>
      <c r="AE28" s="210">
        <v>1</v>
      </c>
      <c r="AF28" s="210">
        <v>1</v>
      </c>
      <c r="AG28" s="210">
        <v>1</v>
      </c>
      <c r="AH28" s="210">
        <v>1</v>
      </c>
      <c r="AI28" s="210">
        <v>1</v>
      </c>
      <c r="AJ28" s="210">
        <v>1</v>
      </c>
      <c r="AK28" s="210">
        <v>1</v>
      </c>
      <c r="AL28" s="210">
        <v>1</v>
      </c>
      <c r="AM28" s="210">
        <v>1</v>
      </c>
      <c r="AN28" s="210">
        <v>1</v>
      </c>
      <c r="AO28" s="210">
        <v>1</v>
      </c>
      <c r="AP28" s="210">
        <v>1</v>
      </c>
      <c r="AQ28" s="210">
        <v>1</v>
      </c>
      <c r="AR28" s="210">
        <v>1</v>
      </c>
      <c r="AS28" s="210">
        <v>1</v>
      </c>
      <c r="AT28" s="210">
        <v>1</v>
      </c>
      <c r="AU28" s="210">
        <v>1</v>
      </c>
      <c r="AV28" s="210">
        <v>1</v>
      </c>
      <c r="AW28" s="210">
        <v>1</v>
      </c>
      <c r="AX28" s="210">
        <v>1</v>
      </c>
      <c r="AY28" s="210">
        <v>1</v>
      </c>
      <c r="AZ28" s="210">
        <v>1</v>
      </c>
      <c r="BA28" s="210">
        <v>1</v>
      </c>
      <c r="BB28" s="210">
        <v>1</v>
      </c>
      <c r="BC28" s="210">
        <v>1</v>
      </c>
      <c r="BD28" s="210">
        <v>1</v>
      </c>
      <c r="BE28" s="210">
        <v>1</v>
      </c>
      <c r="BF28" s="210">
        <v>1</v>
      </c>
      <c r="BG28" s="210">
        <v>1</v>
      </c>
      <c r="BH28" s="210">
        <v>1</v>
      </c>
      <c r="BI28" s="210">
        <v>1</v>
      </c>
      <c r="BJ28" s="210">
        <v>1</v>
      </c>
      <c r="BK28" s="210">
        <v>1</v>
      </c>
      <c r="BL28" s="210">
        <v>1</v>
      </c>
      <c r="BM28" s="210">
        <v>1</v>
      </c>
      <c r="BN28" s="210">
        <v>1</v>
      </c>
      <c r="BO28" s="210">
        <v>1</v>
      </c>
      <c r="BP28" s="210">
        <v>1</v>
      </c>
      <c r="BQ28" s="210">
        <v>1</v>
      </c>
      <c r="BR28" s="210">
        <v>1</v>
      </c>
      <c r="BS28" s="210"/>
      <c r="BT28" s="210"/>
      <c r="BU28" s="210"/>
      <c r="BV28" s="210"/>
      <c r="BW28" s="210"/>
      <c r="BX28" s="210"/>
      <c r="BY28" s="210"/>
      <c r="BZ28" s="210"/>
      <c r="CA28" s="210"/>
      <c r="CB28" s="210"/>
      <c r="CC28" s="210"/>
      <c r="CD28" s="210"/>
      <c r="CE28" s="210"/>
      <c r="CF28" s="210"/>
      <c r="CG28" s="210"/>
      <c r="CH28" s="210"/>
      <c r="CI28" s="210"/>
      <c r="CJ28" s="210"/>
      <c r="CK28" s="210"/>
      <c r="CL28" s="210"/>
      <c r="CM28" s="210"/>
      <c r="CN28" s="210"/>
      <c r="CO28" s="210"/>
      <c r="CP28" s="210"/>
      <c r="CQ28" s="210"/>
      <c r="CR28" s="210"/>
      <c r="CS28" s="144"/>
      <c r="CT28" s="144"/>
    </row>
    <row r="29" spans="1:98" ht="15">
      <c r="A29" s="208" t="s">
        <v>8334</v>
      </c>
      <c r="B29" s="285" t="s">
        <v>1108</v>
      </c>
      <c r="C29" s="209" t="str">
        <f>+_xlfn.XLOOKUP(B29,'R4'!B:B,'R4'!C:C)</f>
        <v>AMR - TRANSMİKSER - ÜSTYAPISI - İMER</v>
      </c>
      <c r="D29" s="259" t="str">
        <f>+_xlfn.XLOOKUP(B29,'R4'!B:B,'R4'!D:D)</f>
        <v>M-2773</v>
      </c>
      <c r="E29" s="209" t="s">
        <v>8262</v>
      </c>
      <c r="F29" s="209" t="s">
        <v>38</v>
      </c>
      <c r="G29" s="216">
        <v>1000</v>
      </c>
      <c r="H29" s="209" t="s">
        <v>8271</v>
      </c>
      <c r="I29" s="2" t="s">
        <v>8263</v>
      </c>
      <c r="J29" s="210">
        <v>0</v>
      </c>
      <c r="K29" s="210">
        <v>0</v>
      </c>
      <c r="L29" s="210">
        <v>1</v>
      </c>
      <c r="M29" s="210">
        <v>1</v>
      </c>
      <c r="N29" s="210">
        <v>1</v>
      </c>
      <c r="O29" s="210">
        <v>1</v>
      </c>
      <c r="P29" s="210">
        <v>1</v>
      </c>
      <c r="Q29" s="210">
        <v>1</v>
      </c>
      <c r="R29" s="210">
        <v>1</v>
      </c>
      <c r="S29" s="210">
        <v>1</v>
      </c>
      <c r="T29" s="210">
        <v>1</v>
      </c>
      <c r="U29" s="210">
        <v>1</v>
      </c>
      <c r="V29" s="210">
        <v>1</v>
      </c>
      <c r="W29" s="210">
        <v>1</v>
      </c>
      <c r="X29" s="210">
        <v>1</v>
      </c>
      <c r="Y29" s="210">
        <v>1</v>
      </c>
      <c r="Z29" s="210">
        <v>1</v>
      </c>
      <c r="AA29" s="210">
        <v>1</v>
      </c>
      <c r="AB29" s="210">
        <v>1</v>
      </c>
      <c r="AC29" s="210">
        <v>1</v>
      </c>
      <c r="AD29" s="210">
        <v>1</v>
      </c>
      <c r="AE29" s="210">
        <v>1</v>
      </c>
      <c r="AF29" s="210">
        <v>1</v>
      </c>
      <c r="AG29" s="210">
        <v>1</v>
      </c>
      <c r="AH29" s="210">
        <v>1</v>
      </c>
      <c r="AI29" s="210">
        <v>1</v>
      </c>
      <c r="AJ29" s="210">
        <v>1</v>
      </c>
      <c r="AK29" s="210">
        <v>1</v>
      </c>
      <c r="AL29" s="210">
        <v>1</v>
      </c>
      <c r="AM29" s="210">
        <v>1</v>
      </c>
      <c r="AN29" s="210">
        <v>1</v>
      </c>
      <c r="AO29" s="210">
        <v>1</v>
      </c>
      <c r="AP29" s="210">
        <v>1</v>
      </c>
      <c r="AQ29" s="210">
        <v>1</v>
      </c>
      <c r="AR29" s="210">
        <v>1</v>
      </c>
      <c r="AS29" s="210">
        <v>1</v>
      </c>
      <c r="AT29" s="210">
        <v>1</v>
      </c>
      <c r="AU29" s="210">
        <v>1</v>
      </c>
      <c r="AV29" s="210">
        <v>1</v>
      </c>
      <c r="AW29" s="210">
        <v>1</v>
      </c>
      <c r="AX29" s="210">
        <v>1</v>
      </c>
      <c r="AY29" s="210">
        <v>1</v>
      </c>
      <c r="AZ29" s="210">
        <v>1</v>
      </c>
      <c r="BA29" s="210">
        <v>1</v>
      </c>
      <c r="BB29" s="210">
        <v>1</v>
      </c>
      <c r="BC29" s="210">
        <v>1</v>
      </c>
      <c r="BD29" s="210">
        <v>1</v>
      </c>
      <c r="BE29" s="210">
        <v>1</v>
      </c>
      <c r="BF29" s="210">
        <v>1</v>
      </c>
      <c r="BG29" s="210">
        <v>1</v>
      </c>
      <c r="BH29" s="210">
        <v>1</v>
      </c>
      <c r="BI29" s="210">
        <v>1</v>
      </c>
      <c r="BJ29" s="210">
        <v>1</v>
      </c>
      <c r="BK29" s="210">
        <v>1</v>
      </c>
      <c r="BL29" s="210">
        <v>1</v>
      </c>
      <c r="BM29" s="210">
        <v>1</v>
      </c>
      <c r="BN29" s="210">
        <v>1</v>
      </c>
      <c r="BO29" s="210">
        <v>1</v>
      </c>
      <c r="BP29" s="210">
        <v>1</v>
      </c>
      <c r="BQ29" s="210">
        <v>1</v>
      </c>
      <c r="BR29" s="210">
        <v>1</v>
      </c>
      <c r="BS29" s="210"/>
      <c r="BT29" s="210"/>
      <c r="BU29" s="210"/>
      <c r="BV29" s="210"/>
      <c r="BW29" s="210"/>
      <c r="BX29" s="210"/>
      <c r="BY29" s="210"/>
      <c r="BZ29" s="210"/>
      <c r="CA29" s="210"/>
      <c r="CB29" s="210"/>
      <c r="CC29" s="210"/>
      <c r="CD29" s="210"/>
      <c r="CE29" s="210"/>
      <c r="CF29" s="210"/>
      <c r="CG29" s="210"/>
      <c r="CH29" s="210"/>
      <c r="CI29" s="210"/>
      <c r="CJ29" s="210"/>
      <c r="CK29" s="210"/>
      <c r="CL29" s="210"/>
      <c r="CM29" s="210"/>
      <c r="CN29" s="210"/>
      <c r="CO29" s="210"/>
      <c r="CP29" s="210"/>
      <c r="CQ29" s="210"/>
      <c r="CR29" s="210"/>
      <c r="CS29" s="144"/>
      <c r="CT29" s="144"/>
    </row>
    <row r="30" spans="1:98" ht="15">
      <c r="A30" s="208" t="s">
        <v>8334</v>
      </c>
      <c r="B30" s="285" t="s">
        <v>1109</v>
      </c>
      <c r="C30" s="209" t="str">
        <f>+_xlfn.XLOOKUP(B30,'R4'!B:B,'R4'!C:C)</f>
        <v>AMR - TRANSMİKSER - ÜSTYAPISI - İMER</v>
      </c>
      <c r="D30" s="259" t="str">
        <f>+_xlfn.XLOOKUP(B30,'R4'!B:B,'R4'!D:D)</f>
        <v>M-2774</v>
      </c>
      <c r="E30" s="209" t="s">
        <v>8262</v>
      </c>
      <c r="F30" s="209" t="s">
        <v>38</v>
      </c>
      <c r="G30" s="216">
        <v>1000</v>
      </c>
      <c r="H30" s="209" t="s">
        <v>8271</v>
      </c>
      <c r="I30" s="2" t="s">
        <v>8263</v>
      </c>
      <c r="J30" s="210">
        <v>0</v>
      </c>
      <c r="K30" s="210">
        <v>0</v>
      </c>
      <c r="L30" s="210">
        <v>1</v>
      </c>
      <c r="M30" s="210">
        <v>1</v>
      </c>
      <c r="N30" s="210">
        <v>1</v>
      </c>
      <c r="O30" s="210">
        <v>1</v>
      </c>
      <c r="P30" s="210">
        <v>1</v>
      </c>
      <c r="Q30" s="210">
        <v>1</v>
      </c>
      <c r="R30" s="210">
        <v>1</v>
      </c>
      <c r="S30" s="210">
        <v>1</v>
      </c>
      <c r="T30" s="210">
        <v>1</v>
      </c>
      <c r="U30" s="210">
        <v>1</v>
      </c>
      <c r="V30" s="210">
        <v>1</v>
      </c>
      <c r="W30" s="210">
        <v>1</v>
      </c>
      <c r="X30" s="210">
        <v>1</v>
      </c>
      <c r="Y30" s="210">
        <v>1</v>
      </c>
      <c r="Z30" s="210">
        <v>1</v>
      </c>
      <c r="AA30" s="210">
        <v>1</v>
      </c>
      <c r="AB30" s="210">
        <v>1</v>
      </c>
      <c r="AC30" s="210">
        <v>1</v>
      </c>
      <c r="AD30" s="210">
        <v>1</v>
      </c>
      <c r="AE30" s="210">
        <v>1</v>
      </c>
      <c r="AF30" s="210">
        <v>1</v>
      </c>
      <c r="AG30" s="210">
        <v>1</v>
      </c>
      <c r="AH30" s="210">
        <v>1</v>
      </c>
      <c r="AI30" s="210">
        <v>1</v>
      </c>
      <c r="AJ30" s="210">
        <v>1</v>
      </c>
      <c r="AK30" s="210">
        <v>1</v>
      </c>
      <c r="AL30" s="210">
        <v>1</v>
      </c>
      <c r="AM30" s="210">
        <v>1</v>
      </c>
      <c r="AN30" s="210">
        <v>1</v>
      </c>
      <c r="AO30" s="210">
        <v>1</v>
      </c>
      <c r="AP30" s="210">
        <v>1</v>
      </c>
      <c r="AQ30" s="210">
        <v>1</v>
      </c>
      <c r="AR30" s="210">
        <v>1</v>
      </c>
      <c r="AS30" s="210">
        <v>1</v>
      </c>
      <c r="AT30" s="210">
        <v>1</v>
      </c>
      <c r="AU30" s="210">
        <v>1</v>
      </c>
      <c r="AV30" s="210">
        <v>1</v>
      </c>
      <c r="AW30" s="210">
        <v>1</v>
      </c>
      <c r="AX30" s="210">
        <v>1</v>
      </c>
      <c r="AY30" s="210">
        <v>1</v>
      </c>
      <c r="AZ30" s="210">
        <v>1</v>
      </c>
      <c r="BA30" s="210">
        <v>1</v>
      </c>
      <c r="BB30" s="210">
        <v>1</v>
      </c>
      <c r="BC30" s="210">
        <v>1</v>
      </c>
      <c r="BD30" s="210">
        <v>1</v>
      </c>
      <c r="BE30" s="210">
        <v>1</v>
      </c>
      <c r="BF30" s="210">
        <v>1</v>
      </c>
      <c r="BG30" s="210">
        <v>1</v>
      </c>
      <c r="BH30" s="210">
        <v>1</v>
      </c>
      <c r="BI30" s="210">
        <v>1</v>
      </c>
      <c r="BJ30" s="210">
        <v>1</v>
      </c>
      <c r="BK30" s="210">
        <v>1</v>
      </c>
      <c r="BL30" s="210">
        <v>1</v>
      </c>
      <c r="BM30" s="210">
        <v>1</v>
      </c>
      <c r="BN30" s="210">
        <v>1</v>
      </c>
      <c r="BO30" s="210">
        <v>1</v>
      </c>
      <c r="BP30" s="210">
        <v>1</v>
      </c>
      <c r="BQ30" s="210">
        <v>1</v>
      </c>
      <c r="BR30" s="210">
        <v>1</v>
      </c>
      <c r="BS30" s="210"/>
      <c r="BT30" s="210"/>
      <c r="BU30" s="210"/>
      <c r="BV30" s="210"/>
      <c r="BW30" s="210"/>
      <c r="BX30" s="210"/>
      <c r="BY30" s="210"/>
      <c r="BZ30" s="210"/>
      <c r="CA30" s="210"/>
      <c r="CB30" s="210"/>
      <c r="CC30" s="210"/>
      <c r="CD30" s="210"/>
      <c r="CE30" s="210"/>
      <c r="CF30" s="210"/>
      <c r="CG30" s="210"/>
      <c r="CH30" s="210"/>
      <c r="CI30" s="210"/>
      <c r="CJ30" s="210"/>
      <c r="CK30" s="210"/>
      <c r="CL30" s="210"/>
      <c r="CM30" s="210"/>
      <c r="CN30" s="210"/>
      <c r="CO30" s="210"/>
      <c r="CP30" s="210"/>
      <c r="CQ30" s="210"/>
      <c r="CR30" s="210"/>
      <c r="CS30" s="144"/>
      <c r="CT30" s="144"/>
    </row>
    <row r="31" spans="1:98" ht="15">
      <c r="A31" s="208" t="s">
        <v>8334</v>
      </c>
      <c r="B31" s="285" t="s">
        <v>1110</v>
      </c>
      <c r="C31" s="209" t="str">
        <f>+_xlfn.XLOOKUP(B31,'R4'!B:B,'R4'!C:C)</f>
        <v>AMR - TRANSMİKSER - ÜSTYAPISI - İMER</v>
      </c>
      <c r="D31" s="259" t="str">
        <f>+_xlfn.XLOOKUP(B31,'R4'!B:B,'R4'!D:D)</f>
        <v>M-2775</v>
      </c>
      <c r="E31" s="209" t="s">
        <v>8262</v>
      </c>
      <c r="F31" s="209" t="s">
        <v>38</v>
      </c>
      <c r="G31" s="216">
        <v>1000</v>
      </c>
      <c r="H31" s="209" t="s">
        <v>8271</v>
      </c>
      <c r="I31" s="2" t="s">
        <v>8263</v>
      </c>
      <c r="J31" s="210">
        <v>0</v>
      </c>
      <c r="K31" s="210">
        <v>0</v>
      </c>
      <c r="L31" s="210">
        <v>1</v>
      </c>
      <c r="M31" s="210">
        <v>1</v>
      </c>
      <c r="N31" s="210">
        <v>1</v>
      </c>
      <c r="O31" s="210">
        <v>1</v>
      </c>
      <c r="P31" s="210">
        <v>1</v>
      </c>
      <c r="Q31" s="210">
        <v>1</v>
      </c>
      <c r="R31" s="210">
        <v>1</v>
      </c>
      <c r="S31" s="210">
        <v>1</v>
      </c>
      <c r="T31" s="210">
        <v>1</v>
      </c>
      <c r="U31" s="210">
        <v>1</v>
      </c>
      <c r="V31" s="210">
        <v>1</v>
      </c>
      <c r="W31" s="210">
        <v>1</v>
      </c>
      <c r="X31" s="210">
        <v>1</v>
      </c>
      <c r="Y31" s="210">
        <v>1</v>
      </c>
      <c r="Z31" s="210">
        <v>1</v>
      </c>
      <c r="AA31" s="210">
        <v>1</v>
      </c>
      <c r="AB31" s="210">
        <v>1</v>
      </c>
      <c r="AC31" s="210">
        <v>1</v>
      </c>
      <c r="AD31" s="210">
        <v>1</v>
      </c>
      <c r="AE31" s="210">
        <v>1</v>
      </c>
      <c r="AF31" s="210">
        <v>1</v>
      </c>
      <c r="AG31" s="210">
        <v>1</v>
      </c>
      <c r="AH31" s="210">
        <v>1</v>
      </c>
      <c r="AI31" s="210">
        <v>1</v>
      </c>
      <c r="AJ31" s="210">
        <v>1</v>
      </c>
      <c r="AK31" s="210">
        <v>1</v>
      </c>
      <c r="AL31" s="210">
        <v>1</v>
      </c>
      <c r="AM31" s="210">
        <v>1</v>
      </c>
      <c r="AN31" s="210">
        <v>1</v>
      </c>
      <c r="AO31" s="210">
        <v>1</v>
      </c>
      <c r="AP31" s="210">
        <v>1</v>
      </c>
      <c r="AQ31" s="210">
        <v>1</v>
      </c>
      <c r="AR31" s="210">
        <v>1</v>
      </c>
      <c r="AS31" s="210">
        <v>1</v>
      </c>
      <c r="AT31" s="210">
        <v>1</v>
      </c>
      <c r="AU31" s="210">
        <v>1</v>
      </c>
      <c r="AV31" s="210">
        <v>1</v>
      </c>
      <c r="AW31" s="210">
        <v>1</v>
      </c>
      <c r="AX31" s="210">
        <v>1</v>
      </c>
      <c r="AY31" s="210">
        <v>1</v>
      </c>
      <c r="AZ31" s="210">
        <v>1</v>
      </c>
      <c r="BA31" s="210">
        <v>1</v>
      </c>
      <c r="BB31" s="210">
        <v>1</v>
      </c>
      <c r="BC31" s="210">
        <v>1</v>
      </c>
      <c r="BD31" s="210">
        <v>1</v>
      </c>
      <c r="BE31" s="210">
        <v>1</v>
      </c>
      <c r="BF31" s="210">
        <v>1</v>
      </c>
      <c r="BG31" s="210">
        <v>1</v>
      </c>
      <c r="BH31" s="210">
        <v>1</v>
      </c>
      <c r="BI31" s="210">
        <v>1</v>
      </c>
      <c r="BJ31" s="210">
        <v>1</v>
      </c>
      <c r="BK31" s="210">
        <v>1</v>
      </c>
      <c r="BL31" s="210">
        <v>1</v>
      </c>
      <c r="BM31" s="210">
        <v>1</v>
      </c>
      <c r="BN31" s="210">
        <v>1</v>
      </c>
      <c r="BO31" s="210">
        <v>1</v>
      </c>
      <c r="BP31" s="210">
        <v>1</v>
      </c>
      <c r="BQ31" s="210">
        <v>1</v>
      </c>
      <c r="BR31" s="210">
        <v>1</v>
      </c>
      <c r="BS31" s="210"/>
      <c r="BT31" s="210"/>
      <c r="BU31" s="210"/>
      <c r="BV31" s="210"/>
      <c r="BW31" s="210"/>
      <c r="BX31" s="210"/>
      <c r="BY31" s="210"/>
      <c r="BZ31" s="210"/>
      <c r="CA31" s="210"/>
      <c r="CB31" s="210"/>
      <c r="CC31" s="210"/>
      <c r="CD31" s="210"/>
      <c r="CE31" s="210"/>
      <c r="CF31" s="210"/>
      <c r="CG31" s="210"/>
      <c r="CH31" s="210"/>
      <c r="CI31" s="210"/>
      <c r="CJ31" s="210"/>
      <c r="CK31" s="210"/>
      <c r="CL31" s="210"/>
      <c r="CM31" s="210"/>
      <c r="CN31" s="210"/>
      <c r="CO31" s="210"/>
      <c r="CP31" s="210"/>
      <c r="CQ31" s="210"/>
      <c r="CR31" s="210"/>
      <c r="CS31" s="144"/>
      <c r="CT31" s="144"/>
    </row>
    <row r="32" spans="1:98" ht="15">
      <c r="A32" s="208" t="s">
        <v>8334</v>
      </c>
      <c r="B32" s="285" t="s">
        <v>1111</v>
      </c>
      <c r="C32" s="209" t="str">
        <f>+_xlfn.XLOOKUP(B32,'R4'!B:B,'R4'!C:C)</f>
        <v>AMR - TRANSMİKSER - ÜSTYAPISI - BETAMİX</v>
      </c>
      <c r="D32" s="259" t="str">
        <f>+_xlfn.XLOOKUP(B32,'R4'!B:B,'R4'!D:D)</f>
        <v>M-2776</v>
      </c>
      <c r="E32" s="209" t="s">
        <v>8262</v>
      </c>
      <c r="F32" s="209" t="s">
        <v>38</v>
      </c>
      <c r="G32" s="216">
        <v>1000</v>
      </c>
      <c r="H32" s="209" t="s">
        <v>8271</v>
      </c>
      <c r="I32" s="2" t="s">
        <v>8263</v>
      </c>
      <c r="J32" s="210"/>
      <c r="K32" s="210"/>
      <c r="L32" s="210"/>
      <c r="M32" s="210"/>
      <c r="N32" s="210"/>
      <c r="O32" s="210"/>
      <c r="P32" s="210"/>
      <c r="Q32" s="210"/>
      <c r="R32" s="210">
        <v>1</v>
      </c>
      <c r="S32" s="210">
        <v>1</v>
      </c>
      <c r="T32" s="210">
        <v>1</v>
      </c>
      <c r="U32" s="210">
        <v>1</v>
      </c>
      <c r="V32" s="210">
        <v>1</v>
      </c>
      <c r="W32" s="210">
        <v>1</v>
      </c>
      <c r="X32" s="210">
        <v>1</v>
      </c>
      <c r="Y32" s="210">
        <v>1</v>
      </c>
      <c r="Z32" s="210">
        <v>1</v>
      </c>
      <c r="AA32" s="210">
        <v>1</v>
      </c>
      <c r="AB32" s="210">
        <v>1</v>
      </c>
      <c r="AC32" s="210">
        <v>1</v>
      </c>
      <c r="AD32" s="210">
        <v>1</v>
      </c>
      <c r="AE32" s="210">
        <v>1</v>
      </c>
      <c r="AF32" s="210">
        <v>1</v>
      </c>
      <c r="AG32" s="210">
        <v>1</v>
      </c>
      <c r="AH32" s="210">
        <v>1</v>
      </c>
      <c r="AI32" s="210">
        <v>1</v>
      </c>
      <c r="AJ32" s="210">
        <v>1</v>
      </c>
      <c r="AK32" s="210">
        <v>1</v>
      </c>
      <c r="AL32" s="210">
        <v>1</v>
      </c>
      <c r="AM32" s="210">
        <v>1</v>
      </c>
      <c r="AN32" s="210">
        <v>1</v>
      </c>
      <c r="AO32" s="210">
        <v>1</v>
      </c>
      <c r="AP32" s="210">
        <v>1</v>
      </c>
      <c r="AQ32" s="210">
        <v>1</v>
      </c>
      <c r="AR32" s="210">
        <v>1</v>
      </c>
      <c r="AS32" s="210">
        <v>1</v>
      </c>
      <c r="AT32" s="210">
        <v>1</v>
      </c>
      <c r="AU32" s="210">
        <v>1</v>
      </c>
      <c r="AV32" s="210">
        <v>1</v>
      </c>
      <c r="AW32" s="210">
        <v>1</v>
      </c>
      <c r="AX32" s="210">
        <v>1</v>
      </c>
      <c r="AY32" s="210">
        <v>1</v>
      </c>
      <c r="AZ32" s="210">
        <v>1</v>
      </c>
      <c r="BA32" s="210">
        <v>1</v>
      </c>
      <c r="BB32" s="210">
        <v>1</v>
      </c>
      <c r="BC32" s="210">
        <v>1</v>
      </c>
      <c r="BD32" s="210">
        <v>1</v>
      </c>
      <c r="BE32" s="210">
        <v>1</v>
      </c>
      <c r="BF32" s="210">
        <v>1</v>
      </c>
      <c r="BG32" s="210">
        <v>1</v>
      </c>
      <c r="BH32" s="210">
        <v>1</v>
      </c>
      <c r="BI32" s="210">
        <v>1</v>
      </c>
      <c r="BJ32" s="210">
        <v>1</v>
      </c>
      <c r="BK32" s="210">
        <v>1</v>
      </c>
      <c r="BL32" s="210">
        <v>1</v>
      </c>
      <c r="BM32" s="210">
        <v>1</v>
      </c>
      <c r="BN32" s="210">
        <v>1</v>
      </c>
      <c r="BO32" s="210">
        <v>1</v>
      </c>
      <c r="BP32" s="210">
        <v>1</v>
      </c>
      <c r="BQ32" s="210">
        <v>1</v>
      </c>
      <c r="BR32" s="210">
        <v>1</v>
      </c>
      <c r="BS32" s="210"/>
      <c r="BT32" s="210"/>
      <c r="BU32" s="210"/>
      <c r="BV32" s="210"/>
      <c r="BW32" s="210"/>
      <c r="BX32" s="210"/>
      <c r="BY32" s="210"/>
      <c r="BZ32" s="210"/>
      <c r="CA32" s="210"/>
      <c r="CB32" s="210"/>
      <c r="CC32" s="210"/>
      <c r="CD32" s="210"/>
      <c r="CE32" s="210"/>
      <c r="CF32" s="210"/>
      <c r="CG32" s="210"/>
      <c r="CH32" s="210"/>
      <c r="CI32" s="210"/>
      <c r="CJ32" s="210"/>
      <c r="CK32" s="210"/>
      <c r="CL32" s="210"/>
      <c r="CM32" s="210"/>
      <c r="CN32" s="210"/>
      <c r="CO32" s="210"/>
      <c r="CP32" s="210"/>
      <c r="CQ32" s="210"/>
      <c r="CR32" s="210"/>
      <c r="CS32" s="144"/>
      <c r="CT32" s="144"/>
    </row>
    <row r="33" spans="1:98" ht="15">
      <c r="A33" s="208" t="s">
        <v>8334</v>
      </c>
      <c r="B33" s="285" t="s">
        <v>1112</v>
      </c>
      <c r="C33" s="209" t="str">
        <f>+_xlfn.XLOOKUP(B33,'R4'!B:B,'R4'!C:C)</f>
        <v>AMR - TRANSMİKSER - ÜSTYAPISI - BETAMİX</v>
      </c>
      <c r="D33" s="259" t="str">
        <f>+_xlfn.XLOOKUP(B33,'R4'!B:B,'R4'!D:D)</f>
        <v>M-2777</v>
      </c>
      <c r="E33" s="209" t="s">
        <v>8262</v>
      </c>
      <c r="F33" s="209" t="s">
        <v>38</v>
      </c>
      <c r="G33" s="216">
        <v>1000</v>
      </c>
      <c r="H33" s="209" t="s">
        <v>8271</v>
      </c>
      <c r="I33" s="2" t="s">
        <v>8263</v>
      </c>
      <c r="J33" s="210"/>
      <c r="K33" s="210"/>
      <c r="L33" s="210"/>
      <c r="M33" s="210"/>
      <c r="N33" s="210"/>
      <c r="O33" s="210"/>
      <c r="P33" s="210"/>
      <c r="Q33" s="210"/>
      <c r="R33" s="210">
        <v>1</v>
      </c>
      <c r="S33" s="210">
        <v>1</v>
      </c>
      <c r="T33" s="210">
        <v>1</v>
      </c>
      <c r="U33" s="210">
        <v>1</v>
      </c>
      <c r="V33" s="210">
        <v>1</v>
      </c>
      <c r="W33" s="210">
        <v>1</v>
      </c>
      <c r="X33" s="210">
        <v>1</v>
      </c>
      <c r="Y33" s="210">
        <v>1</v>
      </c>
      <c r="Z33" s="210">
        <v>1</v>
      </c>
      <c r="AA33" s="210">
        <v>1</v>
      </c>
      <c r="AB33" s="210">
        <v>1</v>
      </c>
      <c r="AC33" s="210">
        <v>1</v>
      </c>
      <c r="AD33" s="210">
        <v>1</v>
      </c>
      <c r="AE33" s="210">
        <v>1</v>
      </c>
      <c r="AF33" s="210">
        <v>1</v>
      </c>
      <c r="AG33" s="210">
        <v>1</v>
      </c>
      <c r="AH33" s="210">
        <v>1</v>
      </c>
      <c r="AI33" s="210">
        <v>1</v>
      </c>
      <c r="AJ33" s="210">
        <v>1</v>
      </c>
      <c r="AK33" s="210">
        <v>1</v>
      </c>
      <c r="AL33" s="210">
        <v>1</v>
      </c>
      <c r="AM33" s="210">
        <v>1</v>
      </c>
      <c r="AN33" s="210">
        <v>1</v>
      </c>
      <c r="AO33" s="210">
        <v>1</v>
      </c>
      <c r="AP33" s="210">
        <v>1</v>
      </c>
      <c r="AQ33" s="210">
        <v>1</v>
      </c>
      <c r="AR33" s="210">
        <v>1</v>
      </c>
      <c r="AS33" s="210">
        <v>1</v>
      </c>
      <c r="AT33" s="210">
        <v>1</v>
      </c>
      <c r="AU33" s="210">
        <v>1</v>
      </c>
      <c r="AV33" s="210">
        <v>1</v>
      </c>
      <c r="AW33" s="210">
        <v>1</v>
      </c>
      <c r="AX33" s="210">
        <v>1</v>
      </c>
      <c r="AY33" s="210">
        <v>1</v>
      </c>
      <c r="AZ33" s="210">
        <v>1</v>
      </c>
      <c r="BA33" s="210">
        <v>1</v>
      </c>
      <c r="BB33" s="210">
        <v>1</v>
      </c>
      <c r="BC33" s="210">
        <v>1</v>
      </c>
      <c r="BD33" s="210">
        <v>1</v>
      </c>
      <c r="BE33" s="210">
        <v>1</v>
      </c>
      <c r="BF33" s="210">
        <v>1</v>
      </c>
      <c r="BG33" s="210">
        <v>1</v>
      </c>
      <c r="BH33" s="210">
        <v>1</v>
      </c>
      <c r="BI33" s="210">
        <v>1</v>
      </c>
      <c r="BJ33" s="210">
        <v>1</v>
      </c>
      <c r="BK33" s="210">
        <v>1</v>
      </c>
      <c r="BL33" s="210">
        <v>1</v>
      </c>
      <c r="BM33" s="210">
        <v>1</v>
      </c>
      <c r="BN33" s="210">
        <v>1</v>
      </c>
      <c r="BO33" s="210">
        <v>1</v>
      </c>
      <c r="BP33" s="210">
        <v>1</v>
      </c>
      <c r="BQ33" s="210">
        <v>1</v>
      </c>
      <c r="BR33" s="210">
        <v>1</v>
      </c>
      <c r="BS33" s="210"/>
      <c r="BT33" s="210"/>
      <c r="BU33" s="210"/>
      <c r="BV33" s="210"/>
      <c r="BW33" s="210"/>
      <c r="BX33" s="210"/>
      <c r="BY33" s="210"/>
      <c r="BZ33" s="210"/>
      <c r="CA33" s="210"/>
      <c r="CB33" s="210"/>
      <c r="CC33" s="210"/>
      <c r="CD33" s="210"/>
      <c r="CE33" s="210"/>
      <c r="CF33" s="210"/>
      <c r="CG33" s="210"/>
      <c r="CH33" s="210"/>
      <c r="CI33" s="210"/>
      <c r="CJ33" s="210"/>
      <c r="CK33" s="210"/>
      <c r="CL33" s="210"/>
      <c r="CM33" s="210"/>
      <c r="CN33" s="210"/>
      <c r="CO33" s="210"/>
      <c r="CP33" s="210"/>
      <c r="CQ33" s="210"/>
      <c r="CR33" s="210"/>
      <c r="CS33" s="144"/>
      <c r="CT33" s="144"/>
    </row>
    <row r="34" spans="1:98" ht="15">
      <c r="A34" s="208" t="s">
        <v>8334</v>
      </c>
      <c r="B34" s="285" t="s">
        <v>1113</v>
      </c>
      <c r="C34" s="209" t="str">
        <f>+_xlfn.XLOOKUP(B34,'R4'!B:B,'R4'!C:C)</f>
        <v>AMR - TRANSMİKSER - ÜSTYAPISI - BETAMİX</v>
      </c>
      <c r="D34" s="259" t="str">
        <f>+_xlfn.XLOOKUP(B34,'R4'!B:B,'R4'!D:D)</f>
        <v>M-2778</v>
      </c>
      <c r="E34" s="209" t="s">
        <v>8262</v>
      </c>
      <c r="F34" s="209" t="s">
        <v>38</v>
      </c>
      <c r="G34" s="216">
        <v>1000</v>
      </c>
      <c r="H34" s="209" t="s">
        <v>8271</v>
      </c>
      <c r="I34" s="2" t="s">
        <v>8263</v>
      </c>
      <c r="J34" s="210"/>
      <c r="K34" s="210"/>
      <c r="L34" s="210"/>
      <c r="M34" s="210"/>
      <c r="N34" s="210"/>
      <c r="O34" s="210"/>
      <c r="P34" s="210"/>
      <c r="Q34" s="210"/>
      <c r="R34" s="210">
        <v>1</v>
      </c>
      <c r="S34" s="210">
        <v>1</v>
      </c>
      <c r="T34" s="210">
        <v>1</v>
      </c>
      <c r="U34" s="210">
        <v>1</v>
      </c>
      <c r="V34" s="210">
        <v>1</v>
      </c>
      <c r="W34" s="210">
        <v>1</v>
      </c>
      <c r="X34" s="210">
        <v>1</v>
      </c>
      <c r="Y34" s="210">
        <v>1</v>
      </c>
      <c r="Z34" s="210">
        <v>1</v>
      </c>
      <c r="AA34" s="210">
        <v>1</v>
      </c>
      <c r="AB34" s="210">
        <v>1</v>
      </c>
      <c r="AC34" s="210">
        <v>1</v>
      </c>
      <c r="AD34" s="210">
        <v>1</v>
      </c>
      <c r="AE34" s="210">
        <v>1</v>
      </c>
      <c r="AF34" s="210">
        <v>1</v>
      </c>
      <c r="AG34" s="210">
        <v>1</v>
      </c>
      <c r="AH34" s="210">
        <v>1</v>
      </c>
      <c r="AI34" s="210">
        <v>1</v>
      </c>
      <c r="AJ34" s="210">
        <v>1</v>
      </c>
      <c r="AK34" s="210">
        <v>1</v>
      </c>
      <c r="AL34" s="210">
        <v>1</v>
      </c>
      <c r="AM34" s="210">
        <v>1</v>
      </c>
      <c r="AN34" s="210">
        <v>1</v>
      </c>
      <c r="AO34" s="210">
        <v>1</v>
      </c>
      <c r="AP34" s="210">
        <v>1</v>
      </c>
      <c r="AQ34" s="210">
        <v>1</v>
      </c>
      <c r="AR34" s="210">
        <v>1</v>
      </c>
      <c r="AS34" s="210">
        <v>1</v>
      </c>
      <c r="AT34" s="210">
        <v>1</v>
      </c>
      <c r="AU34" s="210">
        <v>1</v>
      </c>
      <c r="AV34" s="210">
        <v>1</v>
      </c>
      <c r="AW34" s="210">
        <v>1</v>
      </c>
      <c r="AX34" s="210">
        <v>1</v>
      </c>
      <c r="AY34" s="210">
        <v>1</v>
      </c>
      <c r="AZ34" s="210">
        <v>1</v>
      </c>
      <c r="BA34" s="210">
        <v>1</v>
      </c>
      <c r="BB34" s="210">
        <v>1</v>
      </c>
      <c r="BC34" s="210">
        <v>1</v>
      </c>
      <c r="BD34" s="210">
        <v>1</v>
      </c>
      <c r="BE34" s="210">
        <v>1</v>
      </c>
      <c r="BF34" s="210">
        <v>1</v>
      </c>
      <c r="BG34" s="210">
        <v>1</v>
      </c>
      <c r="BH34" s="210">
        <v>1</v>
      </c>
      <c r="BI34" s="210">
        <v>1</v>
      </c>
      <c r="BJ34" s="210">
        <v>1</v>
      </c>
      <c r="BK34" s="210">
        <v>1</v>
      </c>
      <c r="BL34" s="210">
        <v>1</v>
      </c>
      <c r="BM34" s="210">
        <v>1</v>
      </c>
      <c r="BN34" s="210">
        <v>1</v>
      </c>
      <c r="BO34" s="210">
        <v>1</v>
      </c>
      <c r="BP34" s="210">
        <v>1</v>
      </c>
      <c r="BQ34" s="210">
        <v>1</v>
      </c>
      <c r="BR34" s="210">
        <v>1</v>
      </c>
      <c r="BS34" s="210"/>
      <c r="BT34" s="210"/>
      <c r="BU34" s="210"/>
      <c r="BV34" s="210"/>
      <c r="BW34" s="210"/>
      <c r="BX34" s="210"/>
      <c r="BY34" s="210"/>
      <c r="BZ34" s="210"/>
      <c r="CA34" s="210"/>
      <c r="CB34" s="210"/>
      <c r="CC34" s="210"/>
      <c r="CD34" s="210"/>
      <c r="CE34" s="210"/>
      <c r="CF34" s="210"/>
      <c r="CG34" s="210"/>
      <c r="CH34" s="210"/>
      <c r="CI34" s="210"/>
      <c r="CJ34" s="210"/>
      <c r="CK34" s="210"/>
      <c r="CL34" s="210"/>
      <c r="CM34" s="210"/>
      <c r="CN34" s="210"/>
      <c r="CO34" s="210"/>
      <c r="CP34" s="210"/>
      <c r="CQ34" s="210"/>
      <c r="CR34" s="210"/>
      <c r="CS34" s="144"/>
      <c r="CT34" s="144"/>
    </row>
    <row r="35" spans="1:98" ht="15">
      <c r="A35" s="208" t="s">
        <v>8334</v>
      </c>
      <c r="B35" s="285" t="s">
        <v>1114</v>
      </c>
      <c r="C35" s="209" t="str">
        <f>+_xlfn.XLOOKUP(B35,'R4'!B:B,'R4'!C:C)</f>
        <v>AMR - TRANSMİKSER - ÜSTYAPISI - BETAMİX</v>
      </c>
      <c r="D35" s="259" t="str">
        <f>+_xlfn.XLOOKUP(B35,'R4'!B:B,'R4'!D:D)</f>
        <v>M-2779</v>
      </c>
      <c r="E35" s="209" t="s">
        <v>8262</v>
      </c>
      <c r="F35" s="209" t="s">
        <v>38</v>
      </c>
      <c r="G35" s="216">
        <v>1000</v>
      </c>
      <c r="H35" s="209" t="s">
        <v>8271</v>
      </c>
      <c r="I35" s="2" t="s">
        <v>8263</v>
      </c>
      <c r="J35" s="210"/>
      <c r="K35" s="210"/>
      <c r="L35" s="210"/>
      <c r="M35" s="210"/>
      <c r="N35" s="210"/>
      <c r="O35" s="210"/>
      <c r="P35" s="210"/>
      <c r="Q35" s="210"/>
      <c r="R35" s="210">
        <v>1</v>
      </c>
      <c r="S35" s="210">
        <v>1</v>
      </c>
      <c r="T35" s="210">
        <v>1</v>
      </c>
      <c r="U35" s="210">
        <v>1</v>
      </c>
      <c r="V35" s="210">
        <v>1</v>
      </c>
      <c r="W35" s="210">
        <v>1</v>
      </c>
      <c r="X35" s="210">
        <v>1</v>
      </c>
      <c r="Y35" s="210">
        <v>1</v>
      </c>
      <c r="Z35" s="210">
        <v>1</v>
      </c>
      <c r="AA35" s="210">
        <v>1</v>
      </c>
      <c r="AB35" s="210">
        <v>1</v>
      </c>
      <c r="AC35" s="210">
        <v>1</v>
      </c>
      <c r="AD35" s="210">
        <v>1</v>
      </c>
      <c r="AE35" s="210">
        <v>1</v>
      </c>
      <c r="AF35" s="210">
        <v>1</v>
      </c>
      <c r="AG35" s="210">
        <v>1</v>
      </c>
      <c r="AH35" s="210">
        <v>1</v>
      </c>
      <c r="AI35" s="210">
        <v>1</v>
      </c>
      <c r="AJ35" s="210">
        <v>1</v>
      </c>
      <c r="AK35" s="210">
        <v>1</v>
      </c>
      <c r="AL35" s="210">
        <v>1</v>
      </c>
      <c r="AM35" s="210">
        <v>1</v>
      </c>
      <c r="AN35" s="210">
        <v>1</v>
      </c>
      <c r="AO35" s="210">
        <v>1</v>
      </c>
      <c r="AP35" s="210">
        <v>1</v>
      </c>
      <c r="AQ35" s="210">
        <v>1</v>
      </c>
      <c r="AR35" s="210">
        <v>1</v>
      </c>
      <c r="AS35" s="210">
        <v>1</v>
      </c>
      <c r="AT35" s="210">
        <v>1</v>
      </c>
      <c r="AU35" s="210">
        <v>1</v>
      </c>
      <c r="AV35" s="210">
        <v>1</v>
      </c>
      <c r="AW35" s="210">
        <v>1</v>
      </c>
      <c r="AX35" s="210">
        <v>1</v>
      </c>
      <c r="AY35" s="210">
        <v>1</v>
      </c>
      <c r="AZ35" s="210">
        <v>1</v>
      </c>
      <c r="BA35" s="210">
        <v>1</v>
      </c>
      <c r="BB35" s="210">
        <v>1</v>
      </c>
      <c r="BC35" s="210">
        <v>1</v>
      </c>
      <c r="BD35" s="210">
        <v>1</v>
      </c>
      <c r="BE35" s="210">
        <v>1</v>
      </c>
      <c r="BF35" s="210">
        <v>1</v>
      </c>
      <c r="BG35" s="210">
        <v>1</v>
      </c>
      <c r="BH35" s="210">
        <v>1</v>
      </c>
      <c r="BI35" s="210">
        <v>1</v>
      </c>
      <c r="BJ35" s="210">
        <v>1</v>
      </c>
      <c r="BK35" s="210">
        <v>1</v>
      </c>
      <c r="BL35" s="210">
        <v>1</v>
      </c>
      <c r="BM35" s="210">
        <v>1</v>
      </c>
      <c r="BN35" s="210">
        <v>1</v>
      </c>
      <c r="BO35" s="210">
        <v>1</v>
      </c>
      <c r="BP35" s="210">
        <v>1</v>
      </c>
      <c r="BQ35" s="210">
        <v>1</v>
      </c>
      <c r="BR35" s="210">
        <v>1</v>
      </c>
      <c r="BS35" s="210"/>
      <c r="BT35" s="210"/>
      <c r="BU35" s="210"/>
      <c r="BV35" s="210"/>
      <c r="BW35" s="210"/>
      <c r="BX35" s="210"/>
      <c r="BY35" s="210"/>
      <c r="BZ35" s="210"/>
      <c r="CA35" s="210"/>
      <c r="CB35" s="210"/>
      <c r="CC35" s="210"/>
      <c r="CD35" s="210"/>
      <c r="CE35" s="210"/>
      <c r="CF35" s="210"/>
      <c r="CG35" s="210"/>
      <c r="CH35" s="210"/>
      <c r="CI35" s="210"/>
      <c r="CJ35" s="210"/>
      <c r="CK35" s="210"/>
      <c r="CL35" s="210"/>
      <c r="CM35" s="210"/>
      <c r="CN35" s="210"/>
      <c r="CO35" s="210"/>
      <c r="CP35" s="210"/>
      <c r="CQ35" s="210"/>
      <c r="CR35" s="210"/>
      <c r="CS35" s="144"/>
      <c r="CT35" s="144"/>
    </row>
    <row r="36" spans="1:98" ht="15">
      <c r="A36" s="208" t="s">
        <v>8334</v>
      </c>
      <c r="B36" s="285" t="s">
        <v>1115</v>
      </c>
      <c r="C36" s="209" t="str">
        <f>+_xlfn.XLOOKUP(B36,'R4'!B:B,'R4'!C:C)</f>
        <v>AMR - TRANSMİKSER - ÜSTYAPISI - BETAMİX</v>
      </c>
      <c r="D36" s="259" t="str">
        <f>+_xlfn.XLOOKUP(B36,'R4'!B:B,'R4'!D:D)</f>
        <v>M-2780</v>
      </c>
      <c r="E36" s="209" t="s">
        <v>8262</v>
      </c>
      <c r="F36" s="209" t="s">
        <v>38</v>
      </c>
      <c r="G36" s="216">
        <v>1000</v>
      </c>
      <c r="H36" s="209" t="s">
        <v>8271</v>
      </c>
      <c r="I36" s="2" t="s">
        <v>8263</v>
      </c>
      <c r="J36" s="210"/>
      <c r="K36" s="210"/>
      <c r="L36" s="210"/>
      <c r="M36" s="210"/>
      <c r="N36" s="210"/>
      <c r="O36" s="210"/>
      <c r="P36" s="210"/>
      <c r="Q36" s="210"/>
      <c r="R36" s="210">
        <v>1</v>
      </c>
      <c r="S36" s="210">
        <v>1</v>
      </c>
      <c r="T36" s="210">
        <v>1</v>
      </c>
      <c r="U36" s="210">
        <v>1</v>
      </c>
      <c r="V36" s="210">
        <v>1</v>
      </c>
      <c r="W36" s="210">
        <v>1</v>
      </c>
      <c r="X36" s="210">
        <v>1</v>
      </c>
      <c r="Y36" s="210">
        <v>1</v>
      </c>
      <c r="Z36" s="210">
        <v>1</v>
      </c>
      <c r="AA36" s="210">
        <v>1</v>
      </c>
      <c r="AB36" s="210">
        <v>1</v>
      </c>
      <c r="AC36" s="210">
        <v>1</v>
      </c>
      <c r="AD36" s="210">
        <v>1</v>
      </c>
      <c r="AE36" s="210">
        <v>1</v>
      </c>
      <c r="AF36" s="210">
        <v>1</v>
      </c>
      <c r="AG36" s="210">
        <v>1</v>
      </c>
      <c r="AH36" s="210">
        <v>1</v>
      </c>
      <c r="AI36" s="210">
        <v>1</v>
      </c>
      <c r="AJ36" s="210">
        <v>1</v>
      </c>
      <c r="AK36" s="210">
        <v>1</v>
      </c>
      <c r="AL36" s="210">
        <v>1</v>
      </c>
      <c r="AM36" s="210">
        <v>1</v>
      </c>
      <c r="AN36" s="210">
        <v>1</v>
      </c>
      <c r="AO36" s="210">
        <v>1</v>
      </c>
      <c r="AP36" s="210">
        <v>1</v>
      </c>
      <c r="AQ36" s="210">
        <v>1</v>
      </c>
      <c r="AR36" s="210">
        <v>1</v>
      </c>
      <c r="AS36" s="210">
        <v>1</v>
      </c>
      <c r="AT36" s="210">
        <v>1</v>
      </c>
      <c r="AU36" s="210">
        <v>1</v>
      </c>
      <c r="AV36" s="210">
        <v>1</v>
      </c>
      <c r="AW36" s="210">
        <v>1</v>
      </c>
      <c r="AX36" s="210">
        <v>1</v>
      </c>
      <c r="AY36" s="210">
        <v>1</v>
      </c>
      <c r="AZ36" s="210">
        <v>1</v>
      </c>
      <c r="BA36" s="210">
        <v>1</v>
      </c>
      <c r="BB36" s="210">
        <v>1</v>
      </c>
      <c r="BC36" s="210">
        <v>1</v>
      </c>
      <c r="BD36" s="210">
        <v>1</v>
      </c>
      <c r="BE36" s="210">
        <v>1</v>
      </c>
      <c r="BF36" s="210">
        <v>1</v>
      </c>
      <c r="BG36" s="210">
        <v>1</v>
      </c>
      <c r="BH36" s="210">
        <v>1</v>
      </c>
      <c r="BI36" s="210">
        <v>1</v>
      </c>
      <c r="BJ36" s="210">
        <v>1</v>
      </c>
      <c r="BK36" s="210">
        <v>1</v>
      </c>
      <c r="BL36" s="210">
        <v>1</v>
      </c>
      <c r="BM36" s="210">
        <v>1</v>
      </c>
      <c r="BN36" s="210">
        <v>1</v>
      </c>
      <c r="BO36" s="210">
        <v>1</v>
      </c>
      <c r="BP36" s="210">
        <v>1</v>
      </c>
      <c r="BQ36" s="210">
        <v>1</v>
      </c>
      <c r="BR36" s="210">
        <v>1</v>
      </c>
      <c r="BS36" s="210"/>
      <c r="BT36" s="210"/>
      <c r="BU36" s="210"/>
      <c r="BV36" s="210"/>
      <c r="BW36" s="210"/>
      <c r="BX36" s="210"/>
      <c r="BY36" s="210"/>
      <c r="BZ36" s="210"/>
      <c r="CA36" s="210"/>
      <c r="CB36" s="210"/>
      <c r="CC36" s="210"/>
      <c r="CD36" s="210"/>
      <c r="CE36" s="210"/>
      <c r="CF36" s="210"/>
      <c r="CG36" s="210"/>
      <c r="CH36" s="210"/>
      <c r="CI36" s="210"/>
      <c r="CJ36" s="210"/>
      <c r="CK36" s="210"/>
      <c r="CL36" s="210"/>
      <c r="CM36" s="210"/>
      <c r="CN36" s="210"/>
      <c r="CO36" s="210"/>
      <c r="CP36" s="210"/>
      <c r="CQ36" s="210"/>
      <c r="CR36" s="210"/>
      <c r="CS36" s="144"/>
      <c r="CT36" s="144"/>
    </row>
    <row r="37" spans="1:98" ht="15">
      <c r="A37" s="208" t="s">
        <v>8334</v>
      </c>
      <c r="B37" s="285" t="s">
        <v>1116</v>
      </c>
      <c r="C37" s="209" t="str">
        <f>+_xlfn.XLOOKUP(B37,'R4'!B:B,'R4'!C:C)</f>
        <v>AMR - TRANSMİKSER - ÜSTYAPISI - BETAMİX</v>
      </c>
      <c r="D37" s="259" t="str">
        <f>+_xlfn.XLOOKUP(B37,'R4'!B:B,'R4'!D:D)</f>
        <v>M-2781</v>
      </c>
      <c r="E37" s="209" t="s">
        <v>8262</v>
      </c>
      <c r="F37" s="209" t="s">
        <v>38</v>
      </c>
      <c r="G37" s="216">
        <v>1000</v>
      </c>
      <c r="H37" s="209" t="s">
        <v>8271</v>
      </c>
      <c r="I37" s="2" t="s">
        <v>8263</v>
      </c>
      <c r="J37" s="210"/>
      <c r="K37" s="210"/>
      <c r="L37" s="210"/>
      <c r="M37" s="210"/>
      <c r="N37" s="210"/>
      <c r="O37" s="210"/>
      <c r="P37" s="210"/>
      <c r="Q37" s="210"/>
      <c r="R37" s="210">
        <v>1</v>
      </c>
      <c r="S37" s="210">
        <v>1</v>
      </c>
      <c r="T37" s="210">
        <v>1</v>
      </c>
      <c r="U37" s="210">
        <v>1</v>
      </c>
      <c r="V37" s="210">
        <v>1</v>
      </c>
      <c r="W37" s="210">
        <v>1</v>
      </c>
      <c r="X37" s="210">
        <v>1</v>
      </c>
      <c r="Y37" s="210">
        <v>1</v>
      </c>
      <c r="Z37" s="210">
        <v>1</v>
      </c>
      <c r="AA37" s="210">
        <v>1</v>
      </c>
      <c r="AB37" s="210">
        <v>1</v>
      </c>
      <c r="AC37" s="210">
        <v>1</v>
      </c>
      <c r="AD37" s="210">
        <v>1</v>
      </c>
      <c r="AE37" s="210">
        <v>1</v>
      </c>
      <c r="AF37" s="210">
        <v>1</v>
      </c>
      <c r="AG37" s="210">
        <v>1</v>
      </c>
      <c r="AH37" s="210">
        <v>1</v>
      </c>
      <c r="AI37" s="210">
        <v>1</v>
      </c>
      <c r="AJ37" s="210">
        <v>1</v>
      </c>
      <c r="AK37" s="210">
        <v>1</v>
      </c>
      <c r="AL37" s="210">
        <v>1</v>
      </c>
      <c r="AM37" s="210">
        <v>1</v>
      </c>
      <c r="AN37" s="210">
        <v>1</v>
      </c>
      <c r="AO37" s="210">
        <v>1</v>
      </c>
      <c r="AP37" s="210">
        <v>1</v>
      </c>
      <c r="AQ37" s="210">
        <v>1</v>
      </c>
      <c r="AR37" s="210">
        <v>1</v>
      </c>
      <c r="AS37" s="210">
        <v>1</v>
      </c>
      <c r="AT37" s="210">
        <v>1</v>
      </c>
      <c r="AU37" s="210">
        <v>1</v>
      </c>
      <c r="AV37" s="210">
        <v>1</v>
      </c>
      <c r="AW37" s="210">
        <v>1</v>
      </c>
      <c r="AX37" s="210">
        <v>1</v>
      </c>
      <c r="AY37" s="210">
        <v>1</v>
      </c>
      <c r="AZ37" s="210">
        <v>1</v>
      </c>
      <c r="BA37" s="210">
        <v>1</v>
      </c>
      <c r="BB37" s="210">
        <v>1</v>
      </c>
      <c r="BC37" s="210">
        <v>1</v>
      </c>
      <c r="BD37" s="210">
        <v>1</v>
      </c>
      <c r="BE37" s="210">
        <v>1</v>
      </c>
      <c r="BF37" s="210">
        <v>1</v>
      </c>
      <c r="BG37" s="210">
        <v>1</v>
      </c>
      <c r="BH37" s="210">
        <v>1</v>
      </c>
      <c r="BI37" s="210">
        <v>1</v>
      </c>
      <c r="BJ37" s="210">
        <v>1</v>
      </c>
      <c r="BK37" s="210">
        <v>1</v>
      </c>
      <c r="BL37" s="210">
        <v>1</v>
      </c>
      <c r="BM37" s="210">
        <v>1</v>
      </c>
      <c r="BN37" s="210">
        <v>1</v>
      </c>
      <c r="BO37" s="210">
        <v>1</v>
      </c>
      <c r="BP37" s="210">
        <v>1</v>
      </c>
      <c r="BQ37" s="210">
        <v>1</v>
      </c>
      <c r="BR37" s="210">
        <v>1</v>
      </c>
      <c r="BS37" s="210"/>
      <c r="BT37" s="210"/>
      <c r="BU37" s="210"/>
      <c r="BV37" s="210"/>
      <c r="BW37" s="210"/>
      <c r="BX37" s="210"/>
      <c r="BY37" s="210"/>
      <c r="BZ37" s="210"/>
      <c r="CA37" s="210"/>
      <c r="CB37" s="210"/>
      <c r="CC37" s="210"/>
      <c r="CD37" s="210"/>
      <c r="CE37" s="210"/>
      <c r="CF37" s="210"/>
      <c r="CG37" s="210"/>
      <c r="CH37" s="210"/>
      <c r="CI37" s="210"/>
      <c r="CJ37" s="210"/>
      <c r="CK37" s="210"/>
      <c r="CL37" s="210"/>
      <c r="CM37" s="210"/>
      <c r="CN37" s="210"/>
      <c r="CO37" s="210"/>
      <c r="CP37" s="210"/>
      <c r="CQ37" s="210"/>
      <c r="CR37" s="210"/>
      <c r="CS37" s="144"/>
      <c r="CT37" s="144"/>
    </row>
    <row r="38" spans="1:98" ht="15">
      <c r="A38" s="208" t="s">
        <v>8334</v>
      </c>
      <c r="B38" s="285" t="s">
        <v>1117</v>
      </c>
      <c r="C38" s="209" t="str">
        <f>+_xlfn.XLOOKUP(B38,'R4'!B:B,'R4'!C:C)</f>
        <v>AMR - TRANSMİKSER - ÜSTYAPISI - BETAMİX</v>
      </c>
      <c r="D38" s="259" t="str">
        <f>+_xlfn.XLOOKUP(B38,'R4'!B:B,'R4'!D:D)</f>
        <v>M-2782</v>
      </c>
      <c r="E38" s="209" t="s">
        <v>8262</v>
      </c>
      <c r="F38" s="209" t="s">
        <v>38</v>
      </c>
      <c r="G38" s="216">
        <v>1000</v>
      </c>
      <c r="H38" s="209" t="s">
        <v>8271</v>
      </c>
      <c r="I38" s="2" t="s">
        <v>8263</v>
      </c>
      <c r="J38" s="210"/>
      <c r="K38" s="210"/>
      <c r="L38" s="210"/>
      <c r="M38" s="210"/>
      <c r="N38" s="210"/>
      <c r="O38" s="210"/>
      <c r="P38" s="210"/>
      <c r="Q38" s="210"/>
      <c r="R38" s="210">
        <v>1</v>
      </c>
      <c r="S38" s="210">
        <v>1</v>
      </c>
      <c r="T38" s="210">
        <v>1</v>
      </c>
      <c r="U38" s="210">
        <v>1</v>
      </c>
      <c r="V38" s="210">
        <v>1</v>
      </c>
      <c r="W38" s="210">
        <v>1</v>
      </c>
      <c r="X38" s="210">
        <v>1</v>
      </c>
      <c r="Y38" s="210">
        <v>1</v>
      </c>
      <c r="Z38" s="210">
        <v>1</v>
      </c>
      <c r="AA38" s="210">
        <v>1</v>
      </c>
      <c r="AB38" s="210">
        <v>1</v>
      </c>
      <c r="AC38" s="210">
        <v>1</v>
      </c>
      <c r="AD38" s="210">
        <v>1</v>
      </c>
      <c r="AE38" s="210">
        <v>1</v>
      </c>
      <c r="AF38" s="210">
        <v>1</v>
      </c>
      <c r="AG38" s="210">
        <v>1</v>
      </c>
      <c r="AH38" s="210">
        <v>1</v>
      </c>
      <c r="AI38" s="210">
        <v>1</v>
      </c>
      <c r="AJ38" s="210">
        <v>1</v>
      </c>
      <c r="AK38" s="210">
        <v>1</v>
      </c>
      <c r="AL38" s="210">
        <v>1</v>
      </c>
      <c r="AM38" s="210">
        <v>1</v>
      </c>
      <c r="AN38" s="210">
        <v>1</v>
      </c>
      <c r="AO38" s="210">
        <v>1</v>
      </c>
      <c r="AP38" s="210">
        <v>1</v>
      </c>
      <c r="AQ38" s="210">
        <v>1</v>
      </c>
      <c r="AR38" s="210">
        <v>1</v>
      </c>
      <c r="AS38" s="210">
        <v>1</v>
      </c>
      <c r="AT38" s="210">
        <v>1</v>
      </c>
      <c r="AU38" s="210">
        <v>1</v>
      </c>
      <c r="AV38" s="210">
        <v>1</v>
      </c>
      <c r="AW38" s="210">
        <v>1</v>
      </c>
      <c r="AX38" s="210">
        <v>1</v>
      </c>
      <c r="AY38" s="210">
        <v>1</v>
      </c>
      <c r="AZ38" s="210">
        <v>1</v>
      </c>
      <c r="BA38" s="210">
        <v>1</v>
      </c>
      <c r="BB38" s="210">
        <v>1</v>
      </c>
      <c r="BC38" s="210">
        <v>1</v>
      </c>
      <c r="BD38" s="210">
        <v>1</v>
      </c>
      <c r="BE38" s="210">
        <v>1</v>
      </c>
      <c r="BF38" s="210">
        <v>1</v>
      </c>
      <c r="BG38" s="210">
        <v>1</v>
      </c>
      <c r="BH38" s="210">
        <v>1</v>
      </c>
      <c r="BI38" s="210">
        <v>1</v>
      </c>
      <c r="BJ38" s="210">
        <v>1</v>
      </c>
      <c r="BK38" s="210">
        <v>1</v>
      </c>
      <c r="BL38" s="210">
        <v>1</v>
      </c>
      <c r="BM38" s="210">
        <v>1</v>
      </c>
      <c r="BN38" s="210">
        <v>1</v>
      </c>
      <c r="BO38" s="210">
        <v>1</v>
      </c>
      <c r="BP38" s="210">
        <v>1</v>
      </c>
      <c r="BQ38" s="210">
        <v>1</v>
      </c>
      <c r="BR38" s="210">
        <v>1</v>
      </c>
      <c r="BS38" s="210"/>
      <c r="BT38" s="210"/>
      <c r="BU38" s="210"/>
      <c r="BV38" s="210"/>
      <c r="BW38" s="210"/>
      <c r="BX38" s="210"/>
      <c r="BY38" s="210"/>
      <c r="BZ38" s="210"/>
      <c r="CA38" s="210"/>
      <c r="CB38" s="210"/>
      <c r="CC38" s="210"/>
      <c r="CD38" s="210"/>
      <c r="CE38" s="210"/>
      <c r="CF38" s="210"/>
      <c r="CG38" s="210"/>
      <c r="CH38" s="210"/>
      <c r="CI38" s="210"/>
      <c r="CJ38" s="210"/>
      <c r="CK38" s="210"/>
      <c r="CL38" s="210"/>
      <c r="CM38" s="210"/>
      <c r="CN38" s="210"/>
      <c r="CO38" s="210"/>
      <c r="CP38" s="210"/>
      <c r="CQ38" s="210"/>
      <c r="CR38" s="210"/>
      <c r="CS38" s="144"/>
      <c r="CT38" s="144"/>
    </row>
    <row r="39" spans="1:98" ht="15">
      <c r="A39" s="208" t="s">
        <v>8334</v>
      </c>
      <c r="B39" s="285" t="s">
        <v>1118</v>
      </c>
      <c r="C39" s="209" t="str">
        <f>+_xlfn.XLOOKUP(B39,'R4'!B:B,'R4'!C:C)</f>
        <v>AMR - TRANSMİKSER - ÜSTYAPISI - BETAMİX</v>
      </c>
      <c r="D39" s="259" t="str">
        <f>+_xlfn.XLOOKUP(B39,'R4'!B:B,'R4'!D:D)</f>
        <v>M-2783</v>
      </c>
      <c r="E39" s="209" t="s">
        <v>8262</v>
      </c>
      <c r="F39" s="209" t="s">
        <v>38</v>
      </c>
      <c r="G39" s="216">
        <v>1000</v>
      </c>
      <c r="H39" s="209" t="s">
        <v>8271</v>
      </c>
      <c r="I39" s="2" t="s">
        <v>8263</v>
      </c>
      <c r="J39" s="210"/>
      <c r="K39" s="210"/>
      <c r="L39" s="210"/>
      <c r="M39" s="210"/>
      <c r="N39" s="210"/>
      <c r="O39" s="210"/>
      <c r="P39" s="210"/>
      <c r="Q39" s="210"/>
      <c r="R39" s="210">
        <v>1</v>
      </c>
      <c r="S39" s="210">
        <v>1</v>
      </c>
      <c r="T39" s="210">
        <v>1</v>
      </c>
      <c r="U39" s="210">
        <v>1</v>
      </c>
      <c r="V39" s="210">
        <v>1</v>
      </c>
      <c r="W39" s="210">
        <v>1</v>
      </c>
      <c r="X39" s="210">
        <v>1</v>
      </c>
      <c r="Y39" s="210">
        <v>1</v>
      </c>
      <c r="Z39" s="210">
        <v>1</v>
      </c>
      <c r="AA39" s="210">
        <v>1</v>
      </c>
      <c r="AB39" s="210">
        <v>1</v>
      </c>
      <c r="AC39" s="210">
        <v>1</v>
      </c>
      <c r="AD39" s="210">
        <v>1</v>
      </c>
      <c r="AE39" s="210">
        <v>1</v>
      </c>
      <c r="AF39" s="210">
        <v>1</v>
      </c>
      <c r="AG39" s="210">
        <v>1</v>
      </c>
      <c r="AH39" s="210">
        <v>1</v>
      </c>
      <c r="AI39" s="210">
        <v>1</v>
      </c>
      <c r="AJ39" s="210">
        <v>1</v>
      </c>
      <c r="AK39" s="210">
        <v>1</v>
      </c>
      <c r="AL39" s="210">
        <v>1</v>
      </c>
      <c r="AM39" s="210">
        <v>1</v>
      </c>
      <c r="AN39" s="210">
        <v>1</v>
      </c>
      <c r="AO39" s="210">
        <v>1</v>
      </c>
      <c r="AP39" s="210">
        <v>1</v>
      </c>
      <c r="AQ39" s="210">
        <v>1</v>
      </c>
      <c r="AR39" s="210">
        <v>1</v>
      </c>
      <c r="AS39" s="210">
        <v>1</v>
      </c>
      <c r="AT39" s="210">
        <v>1</v>
      </c>
      <c r="AU39" s="210">
        <v>1</v>
      </c>
      <c r="AV39" s="210">
        <v>1</v>
      </c>
      <c r="AW39" s="210">
        <v>1</v>
      </c>
      <c r="AX39" s="210">
        <v>1</v>
      </c>
      <c r="AY39" s="210">
        <v>1</v>
      </c>
      <c r="AZ39" s="210">
        <v>1</v>
      </c>
      <c r="BA39" s="210">
        <v>1</v>
      </c>
      <c r="BB39" s="210">
        <v>1</v>
      </c>
      <c r="BC39" s="210">
        <v>1</v>
      </c>
      <c r="BD39" s="210">
        <v>1</v>
      </c>
      <c r="BE39" s="210">
        <v>1</v>
      </c>
      <c r="BF39" s="210">
        <v>1</v>
      </c>
      <c r="BG39" s="210">
        <v>1</v>
      </c>
      <c r="BH39" s="210">
        <v>1</v>
      </c>
      <c r="BI39" s="210">
        <v>1</v>
      </c>
      <c r="BJ39" s="210">
        <v>1</v>
      </c>
      <c r="BK39" s="210">
        <v>1</v>
      </c>
      <c r="BL39" s="210">
        <v>1</v>
      </c>
      <c r="BM39" s="210">
        <v>1</v>
      </c>
      <c r="BN39" s="210">
        <v>1</v>
      </c>
      <c r="BO39" s="210">
        <v>1</v>
      </c>
      <c r="BP39" s="210">
        <v>1</v>
      </c>
      <c r="BQ39" s="210">
        <v>1</v>
      </c>
      <c r="BR39" s="210">
        <v>1</v>
      </c>
      <c r="BS39" s="210"/>
      <c r="BT39" s="210"/>
      <c r="BU39" s="210"/>
      <c r="BV39" s="210"/>
      <c r="BW39" s="210"/>
      <c r="BX39" s="210"/>
      <c r="BY39" s="210"/>
      <c r="BZ39" s="210"/>
      <c r="CA39" s="210"/>
      <c r="CB39" s="210"/>
      <c r="CC39" s="210"/>
      <c r="CD39" s="210"/>
      <c r="CE39" s="210"/>
      <c r="CF39" s="210"/>
      <c r="CG39" s="210"/>
      <c r="CH39" s="210"/>
      <c r="CI39" s="210"/>
      <c r="CJ39" s="210"/>
      <c r="CK39" s="210"/>
      <c r="CL39" s="210"/>
      <c r="CM39" s="210"/>
      <c r="CN39" s="210"/>
      <c r="CO39" s="210"/>
      <c r="CP39" s="210"/>
      <c r="CQ39" s="210"/>
      <c r="CR39" s="210"/>
      <c r="CS39" s="144"/>
      <c r="CT39" s="144"/>
    </row>
    <row r="40" spans="1:98" ht="15">
      <c r="A40" s="208" t="s">
        <v>8334</v>
      </c>
      <c r="B40" s="285" t="s">
        <v>1119</v>
      </c>
      <c r="C40" s="209" t="str">
        <f>+_xlfn.XLOOKUP(B40,'R4'!B:B,'R4'!C:C)</f>
        <v>AMR - TRANSMİKSER - ÜSTYAPISI - BETAMİX</v>
      </c>
      <c r="D40" s="259" t="str">
        <f>+_xlfn.XLOOKUP(B40,'R4'!B:B,'R4'!D:D)</f>
        <v>M-2784</v>
      </c>
      <c r="E40" s="209" t="s">
        <v>8262</v>
      </c>
      <c r="F40" s="209" t="s">
        <v>38</v>
      </c>
      <c r="G40" s="216">
        <v>1000</v>
      </c>
      <c r="H40" s="209" t="s">
        <v>8271</v>
      </c>
      <c r="I40" s="2" t="s">
        <v>8263</v>
      </c>
      <c r="J40" s="210"/>
      <c r="K40" s="210"/>
      <c r="L40" s="210"/>
      <c r="M40" s="210"/>
      <c r="N40" s="210"/>
      <c r="O40" s="210"/>
      <c r="P40" s="210"/>
      <c r="Q40" s="210"/>
      <c r="R40" s="210">
        <v>1</v>
      </c>
      <c r="S40" s="210">
        <v>1</v>
      </c>
      <c r="T40" s="210">
        <v>1</v>
      </c>
      <c r="U40" s="210">
        <v>1</v>
      </c>
      <c r="V40" s="210">
        <v>1</v>
      </c>
      <c r="W40" s="210">
        <v>1</v>
      </c>
      <c r="X40" s="210">
        <v>1</v>
      </c>
      <c r="Y40" s="210">
        <v>1</v>
      </c>
      <c r="Z40" s="210">
        <v>1</v>
      </c>
      <c r="AA40" s="210">
        <v>1</v>
      </c>
      <c r="AB40" s="210">
        <v>1</v>
      </c>
      <c r="AC40" s="210">
        <v>1</v>
      </c>
      <c r="AD40" s="210">
        <v>1</v>
      </c>
      <c r="AE40" s="210">
        <v>1</v>
      </c>
      <c r="AF40" s="210">
        <v>1</v>
      </c>
      <c r="AG40" s="210">
        <v>1</v>
      </c>
      <c r="AH40" s="210">
        <v>1</v>
      </c>
      <c r="AI40" s="210">
        <v>1</v>
      </c>
      <c r="AJ40" s="210">
        <v>1</v>
      </c>
      <c r="AK40" s="210">
        <v>1</v>
      </c>
      <c r="AL40" s="210">
        <v>1</v>
      </c>
      <c r="AM40" s="210">
        <v>1</v>
      </c>
      <c r="AN40" s="210">
        <v>1</v>
      </c>
      <c r="AO40" s="210">
        <v>1</v>
      </c>
      <c r="AP40" s="210">
        <v>1</v>
      </c>
      <c r="AQ40" s="210">
        <v>1</v>
      </c>
      <c r="AR40" s="210">
        <v>1</v>
      </c>
      <c r="AS40" s="210">
        <v>1</v>
      </c>
      <c r="AT40" s="210">
        <v>1</v>
      </c>
      <c r="AU40" s="210">
        <v>1</v>
      </c>
      <c r="AV40" s="210">
        <v>1</v>
      </c>
      <c r="AW40" s="210">
        <v>1</v>
      </c>
      <c r="AX40" s="210">
        <v>1</v>
      </c>
      <c r="AY40" s="210">
        <v>1</v>
      </c>
      <c r="AZ40" s="210">
        <v>1</v>
      </c>
      <c r="BA40" s="210">
        <v>1</v>
      </c>
      <c r="BB40" s="210">
        <v>1</v>
      </c>
      <c r="BC40" s="210">
        <v>1</v>
      </c>
      <c r="BD40" s="210">
        <v>1</v>
      </c>
      <c r="BE40" s="210">
        <v>1</v>
      </c>
      <c r="BF40" s="210">
        <v>1</v>
      </c>
      <c r="BG40" s="210">
        <v>1</v>
      </c>
      <c r="BH40" s="210">
        <v>1</v>
      </c>
      <c r="BI40" s="210">
        <v>1</v>
      </c>
      <c r="BJ40" s="210">
        <v>1</v>
      </c>
      <c r="BK40" s="210">
        <v>1</v>
      </c>
      <c r="BL40" s="210">
        <v>1</v>
      </c>
      <c r="BM40" s="210">
        <v>1</v>
      </c>
      <c r="BN40" s="210">
        <v>1</v>
      </c>
      <c r="BO40" s="210">
        <v>1</v>
      </c>
      <c r="BP40" s="210">
        <v>1</v>
      </c>
      <c r="BQ40" s="210">
        <v>1</v>
      </c>
      <c r="BR40" s="210">
        <v>1</v>
      </c>
      <c r="BS40" s="210"/>
      <c r="BT40" s="210"/>
      <c r="BU40" s="210"/>
      <c r="BV40" s="210"/>
      <c r="BW40" s="210"/>
      <c r="BX40" s="210"/>
      <c r="BY40" s="210"/>
      <c r="BZ40" s="210"/>
      <c r="CA40" s="210"/>
      <c r="CB40" s="210"/>
      <c r="CC40" s="210"/>
      <c r="CD40" s="210"/>
      <c r="CE40" s="210"/>
      <c r="CF40" s="210"/>
      <c r="CG40" s="210"/>
      <c r="CH40" s="210"/>
      <c r="CI40" s="210"/>
      <c r="CJ40" s="210"/>
      <c r="CK40" s="210"/>
      <c r="CL40" s="210"/>
      <c r="CM40" s="210"/>
      <c r="CN40" s="210"/>
      <c r="CO40" s="210"/>
      <c r="CP40" s="210"/>
      <c r="CQ40" s="210"/>
      <c r="CR40" s="210"/>
      <c r="CS40" s="144"/>
      <c r="CT40" s="144"/>
    </row>
    <row r="41" spans="1:98" ht="15">
      <c r="A41" s="208" t="s">
        <v>8334</v>
      </c>
      <c r="B41" s="285" t="s">
        <v>1120</v>
      </c>
      <c r="C41" s="209" t="str">
        <f>+_xlfn.XLOOKUP(B41,'R4'!B:B,'R4'!C:C)</f>
        <v>AMR - TRANSMİKSER - ÜSTYAPISI - BETAMİX</v>
      </c>
      <c r="D41" s="259" t="str">
        <f>+_xlfn.XLOOKUP(B41,'R4'!B:B,'R4'!D:D)</f>
        <v>M-2785</v>
      </c>
      <c r="E41" s="209" t="s">
        <v>8262</v>
      </c>
      <c r="F41" s="209" t="s">
        <v>38</v>
      </c>
      <c r="G41" s="216">
        <v>1000</v>
      </c>
      <c r="H41" s="209" t="s">
        <v>8271</v>
      </c>
      <c r="I41" s="2" t="s">
        <v>8263</v>
      </c>
      <c r="J41" s="210"/>
      <c r="K41" s="210"/>
      <c r="L41" s="210"/>
      <c r="M41" s="210"/>
      <c r="N41" s="210"/>
      <c r="O41" s="210"/>
      <c r="P41" s="210"/>
      <c r="Q41" s="210"/>
      <c r="R41" s="210">
        <v>1</v>
      </c>
      <c r="S41" s="210">
        <v>1</v>
      </c>
      <c r="T41" s="210">
        <v>1</v>
      </c>
      <c r="U41" s="210">
        <v>1</v>
      </c>
      <c r="V41" s="210">
        <v>1</v>
      </c>
      <c r="W41" s="210">
        <v>1</v>
      </c>
      <c r="X41" s="210">
        <v>1</v>
      </c>
      <c r="Y41" s="210">
        <v>1</v>
      </c>
      <c r="Z41" s="210">
        <v>1</v>
      </c>
      <c r="AA41" s="210">
        <v>1</v>
      </c>
      <c r="AB41" s="210">
        <v>1</v>
      </c>
      <c r="AC41" s="210">
        <v>1</v>
      </c>
      <c r="AD41" s="210">
        <v>1</v>
      </c>
      <c r="AE41" s="210">
        <v>1</v>
      </c>
      <c r="AF41" s="210">
        <v>1</v>
      </c>
      <c r="AG41" s="210">
        <v>1</v>
      </c>
      <c r="AH41" s="210">
        <v>1</v>
      </c>
      <c r="AI41" s="210">
        <v>1</v>
      </c>
      <c r="AJ41" s="210">
        <v>1</v>
      </c>
      <c r="AK41" s="210">
        <v>1</v>
      </c>
      <c r="AL41" s="210">
        <v>1</v>
      </c>
      <c r="AM41" s="210">
        <v>1</v>
      </c>
      <c r="AN41" s="210">
        <v>1</v>
      </c>
      <c r="AO41" s="210">
        <v>1</v>
      </c>
      <c r="AP41" s="210">
        <v>1</v>
      </c>
      <c r="AQ41" s="210">
        <v>1</v>
      </c>
      <c r="AR41" s="210">
        <v>1</v>
      </c>
      <c r="AS41" s="210">
        <v>1</v>
      </c>
      <c r="AT41" s="210">
        <v>1</v>
      </c>
      <c r="AU41" s="210">
        <v>1</v>
      </c>
      <c r="AV41" s="210">
        <v>1</v>
      </c>
      <c r="AW41" s="210">
        <v>1</v>
      </c>
      <c r="AX41" s="210">
        <v>1</v>
      </c>
      <c r="AY41" s="210">
        <v>1</v>
      </c>
      <c r="AZ41" s="210">
        <v>1</v>
      </c>
      <c r="BA41" s="210">
        <v>1</v>
      </c>
      <c r="BB41" s="210">
        <v>1</v>
      </c>
      <c r="BC41" s="210">
        <v>1</v>
      </c>
      <c r="BD41" s="210">
        <v>1</v>
      </c>
      <c r="BE41" s="210">
        <v>1</v>
      </c>
      <c r="BF41" s="210">
        <v>1</v>
      </c>
      <c r="BG41" s="210">
        <v>1</v>
      </c>
      <c r="BH41" s="210">
        <v>1</v>
      </c>
      <c r="BI41" s="210">
        <v>1</v>
      </c>
      <c r="BJ41" s="210">
        <v>1</v>
      </c>
      <c r="BK41" s="210">
        <v>1</v>
      </c>
      <c r="BL41" s="210">
        <v>1</v>
      </c>
      <c r="BM41" s="210">
        <v>1</v>
      </c>
      <c r="BN41" s="210">
        <v>1</v>
      </c>
      <c r="BO41" s="210">
        <v>1</v>
      </c>
      <c r="BP41" s="210">
        <v>1</v>
      </c>
      <c r="BQ41" s="210">
        <v>1</v>
      </c>
      <c r="BR41" s="210">
        <v>1</v>
      </c>
      <c r="BS41" s="210"/>
      <c r="BT41" s="210"/>
      <c r="BU41" s="210"/>
      <c r="BV41" s="210"/>
      <c r="BW41" s="210"/>
      <c r="BX41" s="210"/>
      <c r="BY41" s="210"/>
      <c r="BZ41" s="210"/>
      <c r="CA41" s="210"/>
      <c r="CB41" s="210"/>
      <c r="CC41" s="210"/>
      <c r="CD41" s="210"/>
      <c r="CE41" s="210"/>
      <c r="CF41" s="210"/>
      <c r="CG41" s="210"/>
      <c r="CH41" s="210"/>
      <c r="CI41" s="210"/>
      <c r="CJ41" s="210"/>
      <c r="CK41" s="210"/>
      <c r="CL41" s="210"/>
      <c r="CM41" s="210"/>
      <c r="CN41" s="210"/>
      <c r="CO41" s="210"/>
      <c r="CP41" s="210"/>
      <c r="CQ41" s="210"/>
      <c r="CR41" s="210"/>
      <c r="CS41" s="144"/>
      <c r="CT41" s="144"/>
    </row>
    <row r="42" spans="1:98" ht="15">
      <c r="A42" s="208" t="s">
        <v>8334</v>
      </c>
      <c r="B42" s="285" t="s">
        <v>1121</v>
      </c>
      <c r="C42" s="209" t="str">
        <f>+_xlfn.XLOOKUP(B42,'R4'!B:B,'R4'!C:C)</f>
        <v>AMR - TRANSMİKSER - ÜSTYAPISI - BETAMİX</v>
      </c>
      <c r="D42" s="259" t="str">
        <f>+_xlfn.XLOOKUP(B42,'R4'!B:B,'R4'!D:D)</f>
        <v>M-2786</v>
      </c>
      <c r="E42" s="209" t="s">
        <v>8262</v>
      </c>
      <c r="F42" s="209" t="s">
        <v>38</v>
      </c>
      <c r="G42" s="216">
        <v>1000</v>
      </c>
      <c r="H42" s="209" t="s">
        <v>8271</v>
      </c>
      <c r="I42" s="2" t="s">
        <v>8263</v>
      </c>
      <c r="J42" s="210"/>
      <c r="K42" s="210"/>
      <c r="L42" s="210"/>
      <c r="M42" s="210"/>
      <c r="N42" s="210"/>
      <c r="O42" s="210"/>
      <c r="P42" s="210"/>
      <c r="Q42" s="210"/>
      <c r="R42" s="210">
        <v>1</v>
      </c>
      <c r="S42" s="210">
        <v>1</v>
      </c>
      <c r="T42" s="210">
        <v>1</v>
      </c>
      <c r="U42" s="210">
        <v>1</v>
      </c>
      <c r="V42" s="210">
        <v>1</v>
      </c>
      <c r="W42" s="210">
        <v>1</v>
      </c>
      <c r="X42" s="210">
        <v>1</v>
      </c>
      <c r="Y42" s="210">
        <v>1</v>
      </c>
      <c r="Z42" s="210">
        <v>1</v>
      </c>
      <c r="AA42" s="210">
        <v>1</v>
      </c>
      <c r="AB42" s="210">
        <v>1</v>
      </c>
      <c r="AC42" s="210">
        <v>1</v>
      </c>
      <c r="AD42" s="210">
        <v>1</v>
      </c>
      <c r="AE42" s="210">
        <v>1</v>
      </c>
      <c r="AF42" s="210">
        <v>1</v>
      </c>
      <c r="AG42" s="210">
        <v>1</v>
      </c>
      <c r="AH42" s="210">
        <v>1</v>
      </c>
      <c r="AI42" s="210">
        <v>1</v>
      </c>
      <c r="AJ42" s="210">
        <v>1</v>
      </c>
      <c r="AK42" s="210">
        <v>1</v>
      </c>
      <c r="AL42" s="210">
        <v>1</v>
      </c>
      <c r="AM42" s="210">
        <v>1</v>
      </c>
      <c r="AN42" s="210">
        <v>1</v>
      </c>
      <c r="AO42" s="210">
        <v>1</v>
      </c>
      <c r="AP42" s="210">
        <v>1</v>
      </c>
      <c r="AQ42" s="210">
        <v>1</v>
      </c>
      <c r="AR42" s="210">
        <v>1</v>
      </c>
      <c r="AS42" s="210">
        <v>1</v>
      </c>
      <c r="AT42" s="210">
        <v>1</v>
      </c>
      <c r="AU42" s="210">
        <v>1</v>
      </c>
      <c r="AV42" s="210">
        <v>1</v>
      </c>
      <c r="AW42" s="210">
        <v>1</v>
      </c>
      <c r="AX42" s="210">
        <v>1</v>
      </c>
      <c r="AY42" s="210">
        <v>1</v>
      </c>
      <c r="AZ42" s="210">
        <v>1</v>
      </c>
      <c r="BA42" s="210">
        <v>1</v>
      </c>
      <c r="BB42" s="210">
        <v>1</v>
      </c>
      <c r="BC42" s="210">
        <v>1</v>
      </c>
      <c r="BD42" s="210">
        <v>1</v>
      </c>
      <c r="BE42" s="210">
        <v>1</v>
      </c>
      <c r="BF42" s="210">
        <v>1</v>
      </c>
      <c r="BG42" s="210">
        <v>1</v>
      </c>
      <c r="BH42" s="210">
        <v>1</v>
      </c>
      <c r="BI42" s="210">
        <v>1</v>
      </c>
      <c r="BJ42" s="210">
        <v>1</v>
      </c>
      <c r="BK42" s="210">
        <v>1</v>
      </c>
      <c r="BL42" s="210">
        <v>1</v>
      </c>
      <c r="BM42" s="210">
        <v>1</v>
      </c>
      <c r="BN42" s="210">
        <v>1</v>
      </c>
      <c r="BO42" s="210">
        <v>1</v>
      </c>
      <c r="BP42" s="210">
        <v>1</v>
      </c>
      <c r="BQ42" s="210">
        <v>1</v>
      </c>
      <c r="BR42" s="210">
        <v>1</v>
      </c>
      <c r="BS42" s="210"/>
      <c r="BT42" s="210"/>
      <c r="BU42" s="210"/>
      <c r="BV42" s="210"/>
      <c r="BW42" s="210"/>
      <c r="BX42" s="210"/>
      <c r="BY42" s="210"/>
      <c r="BZ42" s="210"/>
      <c r="CA42" s="210"/>
      <c r="CB42" s="210"/>
      <c r="CC42" s="210"/>
      <c r="CD42" s="210"/>
      <c r="CE42" s="210"/>
      <c r="CF42" s="210"/>
      <c r="CG42" s="210"/>
      <c r="CH42" s="210"/>
      <c r="CI42" s="210"/>
      <c r="CJ42" s="210"/>
      <c r="CK42" s="210"/>
      <c r="CL42" s="210"/>
      <c r="CM42" s="210"/>
      <c r="CN42" s="210"/>
      <c r="CO42" s="210"/>
      <c r="CP42" s="210"/>
      <c r="CQ42" s="210"/>
      <c r="CR42" s="210"/>
      <c r="CS42" s="144"/>
      <c r="CT42" s="144"/>
    </row>
    <row r="43" spans="1:98" ht="15">
      <c r="A43" s="208" t="s">
        <v>8334</v>
      </c>
      <c r="B43" s="285" t="s">
        <v>1122</v>
      </c>
      <c r="C43" s="209" t="str">
        <f>+_xlfn.XLOOKUP(B43,'R4'!B:B,'R4'!C:C)</f>
        <v>AMR - TRANSMİKSER - ÜSTYAPISI - BETAMİX</v>
      </c>
      <c r="D43" s="259" t="str">
        <f>+_xlfn.XLOOKUP(B43,'R4'!B:B,'R4'!D:D)</f>
        <v>M-2787</v>
      </c>
      <c r="E43" s="209" t="s">
        <v>8262</v>
      </c>
      <c r="F43" s="209" t="s">
        <v>38</v>
      </c>
      <c r="G43" s="216">
        <v>1000</v>
      </c>
      <c r="H43" s="209" t="s">
        <v>8271</v>
      </c>
      <c r="I43" s="2" t="s">
        <v>8263</v>
      </c>
      <c r="J43" s="210"/>
      <c r="K43" s="210"/>
      <c r="L43" s="210"/>
      <c r="M43" s="210"/>
      <c r="N43" s="210"/>
      <c r="O43" s="210"/>
      <c r="P43" s="210"/>
      <c r="Q43" s="210"/>
      <c r="R43" s="210">
        <v>1</v>
      </c>
      <c r="S43" s="210">
        <v>1</v>
      </c>
      <c r="T43" s="210">
        <v>1</v>
      </c>
      <c r="U43" s="210">
        <v>1</v>
      </c>
      <c r="V43" s="210">
        <v>1</v>
      </c>
      <c r="W43" s="210">
        <v>1</v>
      </c>
      <c r="X43" s="210">
        <v>1</v>
      </c>
      <c r="Y43" s="210">
        <v>1</v>
      </c>
      <c r="Z43" s="210">
        <v>1</v>
      </c>
      <c r="AA43" s="210">
        <v>1</v>
      </c>
      <c r="AB43" s="210">
        <v>1</v>
      </c>
      <c r="AC43" s="210">
        <v>1</v>
      </c>
      <c r="AD43" s="210">
        <v>1</v>
      </c>
      <c r="AE43" s="210">
        <v>1</v>
      </c>
      <c r="AF43" s="210">
        <v>1</v>
      </c>
      <c r="AG43" s="210">
        <v>1</v>
      </c>
      <c r="AH43" s="210">
        <v>1</v>
      </c>
      <c r="AI43" s="210">
        <v>1</v>
      </c>
      <c r="AJ43" s="210">
        <v>1</v>
      </c>
      <c r="AK43" s="210">
        <v>1</v>
      </c>
      <c r="AL43" s="210">
        <v>1</v>
      </c>
      <c r="AM43" s="210">
        <v>1</v>
      </c>
      <c r="AN43" s="210">
        <v>1</v>
      </c>
      <c r="AO43" s="210">
        <v>1</v>
      </c>
      <c r="AP43" s="210">
        <v>1</v>
      </c>
      <c r="AQ43" s="210">
        <v>1</v>
      </c>
      <c r="AR43" s="210">
        <v>1</v>
      </c>
      <c r="AS43" s="210">
        <v>1</v>
      </c>
      <c r="AT43" s="210">
        <v>1</v>
      </c>
      <c r="AU43" s="210">
        <v>1</v>
      </c>
      <c r="AV43" s="210">
        <v>1</v>
      </c>
      <c r="AW43" s="210">
        <v>1</v>
      </c>
      <c r="AX43" s="210">
        <v>1</v>
      </c>
      <c r="AY43" s="210">
        <v>1</v>
      </c>
      <c r="AZ43" s="210">
        <v>1</v>
      </c>
      <c r="BA43" s="210">
        <v>1</v>
      </c>
      <c r="BB43" s="210">
        <v>1</v>
      </c>
      <c r="BC43" s="210">
        <v>1</v>
      </c>
      <c r="BD43" s="210">
        <v>1</v>
      </c>
      <c r="BE43" s="210">
        <v>1</v>
      </c>
      <c r="BF43" s="210">
        <v>1</v>
      </c>
      <c r="BG43" s="210">
        <v>1</v>
      </c>
      <c r="BH43" s="210">
        <v>1</v>
      </c>
      <c r="BI43" s="210">
        <v>1</v>
      </c>
      <c r="BJ43" s="210">
        <v>1</v>
      </c>
      <c r="BK43" s="210">
        <v>1</v>
      </c>
      <c r="BL43" s="210">
        <v>1</v>
      </c>
      <c r="BM43" s="210">
        <v>1</v>
      </c>
      <c r="BN43" s="210">
        <v>1</v>
      </c>
      <c r="BO43" s="210">
        <v>1</v>
      </c>
      <c r="BP43" s="210">
        <v>1</v>
      </c>
      <c r="BQ43" s="210">
        <v>1</v>
      </c>
      <c r="BR43" s="210">
        <v>1</v>
      </c>
      <c r="BS43" s="210"/>
      <c r="BT43" s="210"/>
      <c r="BU43" s="210"/>
      <c r="BV43" s="210"/>
      <c r="BW43" s="210"/>
      <c r="BX43" s="210"/>
      <c r="BY43" s="210"/>
      <c r="BZ43" s="210"/>
      <c r="CA43" s="210"/>
      <c r="CB43" s="210"/>
      <c r="CC43" s="210"/>
      <c r="CD43" s="210"/>
      <c r="CE43" s="210"/>
      <c r="CF43" s="210"/>
      <c r="CG43" s="210"/>
      <c r="CH43" s="210"/>
      <c r="CI43" s="210"/>
      <c r="CJ43" s="210"/>
      <c r="CK43" s="210"/>
      <c r="CL43" s="210"/>
      <c r="CM43" s="210"/>
      <c r="CN43" s="210"/>
      <c r="CO43" s="210"/>
      <c r="CP43" s="210"/>
      <c r="CQ43" s="210"/>
      <c r="CR43" s="210"/>
      <c r="CS43" s="144"/>
      <c r="CT43" s="144"/>
    </row>
    <row r="44" spans="1:98" ht="15">
      <c r="A44" s="208" t="s">
        <v>8334</v>
      </c>
      <c r="B44" s="285" t="s">
        <v>1123</v>
      </c>
      <c r="C44" s="209" t="str">
        <f>+_xlfn.XLOOKUP(B44,'R4'!B:B,'R4'!C:C)</f>
        <v>AMR - TRANSMİKSER - ÜSTYAPISI - BETAMİX</v>
      </c>
      <c r="D44" s="259" t="str">
        <f>+_xlfn.XLOOKUP(B44,'R4'!B:B,'R4'!D:D)</f>
        <v>M-2788</v>
      </c>
      <c r="E44" s="209" t="s">
        <v>8262</v>
      </c>
      <c r="F44" s="209" t="s">
        <v>38</v>
      </c>
      <c r="G44" s="216">
        <v>1000</v>
      </c>
      <c r="H44" s="209" t="s">
        <v>8271</v>
      </c>
      <c r="I44" s="2" t="s">
        <v>8263</v>
      </c>
      <c r="J44" s="210"/>
      <c r="K44" s="210"/>
      <c r="L44" s="210"/>
      <c r="M44" s="210"/>
      <c r="N44" s="210"/>
      <c r="O44" s="210"/>
      <c r="P44" s="210"/>
      <c r="Q44" s="210"/>
      <c r="R44" s="210">
        <v>1</v>
      </c>
      <c r="S44" s="210">
        <v>1</v>
      </c>
      <c r="T44" s="210">
        <v>1</v>
      </c>
      <c r="U44" s="210">
        <v>1</v>
      </c>
      <c r="V44" s="210">
        <v>1</v>
      </c>
      <c r="W44" s="210">
        <v>1</v>
      </c>
      <c r="X44" s="210">
        <v>1</v>
      </c>
      <c r="Y44" s="210">
        <v>1</v>
      </c>
      <c r="Z44" s="210">
        <v>1</v>
      </c>
      <c r="AA44" s="210">
        <v>1</v>
      </c>
      <c r="AB44" s="210">
        <v>1</v>
      </c>
      <c r="AC44" s="210">
        <v>1</v>
      </c>
      <c r="AD44" s="210">
        <v>1</v>
      </c>
      <c r="AE44" s="210">
        <v>1</v>
      </c>
      <c r="AF44" s="210">
        <v>1</v>
      </c>
      <c r="AG44" s="210">
        <v>1</v>
      </c>
      <c r="AH44" s="210">
        <v>1</v>
      </c>
      <c r="AI44" s="210">
        <v>1</v>
      </c>
      <c r="AJ44" s="210">
        <v>1</v>
      </c>
      <c r="AK44" s="210">
        <v>1</v>
      </c>
      <c r="AL44" s="210">
        <v>1</v>
      </c>
      <c r="AM44" s="210">
        <v>1</v>
      </c>
      <c r="AN44" s="210">
        <v>1</v>
      </c>
      <c r="AO44" s="210">
        <v>1</v>
      </c>
      <c r="AP44" s="210">
        <v>1</v>
      </c>
      <c r="AQ44" s="210">
        <v>1</v>
      </c>
      <c r="AR44" s="210">
        <v>1</v>
      </c>
      <c r="AS44" s="210">
        <v>1</v>
      </c>
      <c r="AT44" s="210">
        <v>1</v>
      </c>
      <c r="AU44" s="210">
        <v>1</v>
      </c>
      <c r="AV44" s="210">
        <v>1</v>
      </c>
      <c r="AW44" s="210">
        <v>1</v>
      </c>
      <c r="AX44" s="210">
        <v>1</v>
      </c>
      <c r="AY44" s="210">
        <v>1</v>
      </c>
      <c r="AZ44" s="210">
        <v>1</v>
      </c>
      <c r="BA44" s="210">
        <v>1</v>
      </c>
      <c r="BB44" s="210">
        <v>1</v>
      </c>
      <c r="BC44" s="210">
        <v>1</v>
      </c>
      <c r="BD44" s="210">
        <v>1</v>
      </c>
      <c r="BE44" s="210">
        <v>1</v>
      </c>
      <c r="BF44" s="210">
        <v>1</v>
      </c>
      <c r="BG44" s="210">
        <v>1</v>
      </c>
      <c r="BH44" s="210">
        <v>1</v>
      </c>
      <c r="BI44" s="210">
        <v>1</v>
      </c>
      <c r="BJ44" s="210">
        <v>1</v>
      </c>
      <c r="BK44" s="210">
        <v>1</v>
      </c>
      <c r="BL44" s="210">
        <v>1</v>
      </c>
      <c r="BM44" s="210">
        <v>1</v>
      </c>
      <c r="BN44" s="210">
        <v>1</v>
      </c>
      <c r="BO44" s="210">
        <v>1</v>
      </c>
      <c r="BP44" s="210">
        <v>1</v>
      </c>
      <c r="BQ44" s="210">
        <v>1</v>
      </c>
      <c r="BR44" s="210">
        <v>1</v>
      </c>
      <c r="BS44" s="210"/>
      <c r="BT44" s="210"/>
      <c r="BU44" s="210"/>
      <c r="BV44" s="210"/>
      <c r="BW44" s="210"/>
      <c r="BX44" s="210"/>
      <c r="BY44" s="210"/>
      <c r="BZ44" s="210"/>
      <c r="CA44" s="210"/>
      <c r="CB44" s="210"/>
      <c r="CC44" s="210"/>
      <c r="CD44" s="210"/>
      <c r="CE44" s="210"/>
      <c r="CF44" s="210"/>
      <c r="CG44" s="210"/>
      <c r="CH44" s="210"/>
      <c r="CI44" s="210"/>
      <c r="CJ44" s="210"/>
      <c r="CK44" s="210"/>
      <c r="CL44" s="210"/>
      <c r="CM44" s="210"/>
      <c r="CN44" s="210"/>
      <c r="CO44" s="210"/>
      <c r="CP44" s="210"/>
      <c r="CQ44" s="210"/>
      <c r="CR44" s="210"/>
      <c r="CS44" s="144"/>
      <c r="CT44" s="144"/>
    </row>
    <row r="45" spans="1:98" ht="15">
      <c r="A45" s="208" t="s">
        <v>8334</v>
      </c>
      <c r="B45" s="285" t="s">
        <v>1124</v>
      </c>
      <c r="C45" s="209" t="str">
        <f>+_xlfn.XLOOKUP(B45,'R4'!B:B,'R4'!C:C)</f>
        <v>AMR - TRANSMİKSER - ÜSTYAPISI - BETAMİX</v>
      </c>
      <c r="D45" s="259" t="str">
        <f>+_xlfn.XLOOKUP(B45,'R4'!B:B,'R4'!D:D)</f>
        <v>M-2789</v>
      </c>
      <c r="E45" s="209" t="s">
        <v>8262</v>
      </c>
      <c r="F45" s="209" t="s">
        <v>38</v>
      </c>
      <c r="G45" s="216">
        <v>1000</v>
      </c>
      <c r="H45" s="209" t="s">
        <v>8271</v>
      </c>
      <c r="I45" s="2" t="s">
        <v>8263</v>
      </c>
      <c r="J45" s="210"/>
      <c r="K45" s="210"/>
      <c r="L45" s="210"/>
      <c r="M45" s="210"/>
      <c r="N45" s="210"/>
      <c r="O45" s="210"/>
      <c r="P45" s="210"/>
      <c r="Q45" s="210"/>
      <c r="R45" s="210">
        <v>1</v>
      </c>
      <c r="S45" s="210">
        <v>1</v>
      </c>
      <c r="T45" s="210">
        <v>1</v>
      </c>
      <c r="U45" s="210">
        <v>1</v>
      </c>
      <c r="V45" s="210">
        <v>1</v>
      </c>
      <c r="W45" s="210">
        <v>1</v>
      </c>
      <c r="X45" s="210">
        <v>1</v>
      </c>
      <c r="Y45" s="210">
        <v>1</v>
      </c>
      <c r="Z45" s="210">
        <v>1</v>
      </c>
      <c r="AA45" s="210">
        <v>1</v>
      </c>
      <c r="AB45" s="210">
        <v>1</v>
      </c>
      <c r="AC45" s="210">
        <v>1</v>
      </c>
      <c r="AD45" s="210">
        <v>1</v>
      </c>
      <c r="AE45" s="210">
        <v>1</v>
      </c>
      <c r="AF45" s="210">
        <v>1</v>
      </c>
      <c r="AG45" s="210">
        <v>1</v>
      </c>
      <c r="AH45" s="210">
        <v>1</v>
      </c>
      <c r="AI45" s="210">
        <v>1</v>
      </c>
      <c r="AJ45" s="210">
        <v>1</v>
      </c>
      <c r="AK45" s="210">
        <v>1</v>
      </c>
      <c r="AL45" s="210">
        <v>1</v>
      </c>
      <c r="AM45" s="210">
        <v>1</v>
      </c>
      <c r="AN45" s="210">
        <v>1</v>
      </c>
      <c r="AO45" s="210">
        <v>1</v>
      </c>
      <c r="AP45" s="210">
        <v>1</v>
      </c>
      <c r="AQ45" s="210">
        <v>1</v>
      </c>
      <c r="AR45" s="210">
        <v>1</v>
      </c>
      <c r="AS45" s="210">
        <v>1</v>
      </c>
      <c r="AT45" s="210">
        <v>1</v>
      </c>
      <c r="AU45" s="210">
        <v>1</v>
      </c>
      <c r="AV45" s="210">
        <v>1</v>
      </c>
      <c r="AW45" s="210">
        <v>1</v>
      </c>
      <c r="AX45" s="210">
        <v>1</v>
      </c>
      <c r="AY45" s="210">
        <v>1</v>
      </c>
      <c r="AZ45" s="210">
        <v>1</v>
      </c>
      <c r="BA45" s="210">
        <v>1</v>
      </c>
      <c r="BB45" s="210">
        <v>1</v>
      </c>
      <c r="BC45" s="210">
        <v>1</v>
      </c>
      <c r="BD45" s="210">
        <v>1</v>
      </c>
      <c r="BE45" s="210">
        <v>1</v>
      </c>
      <c r="BF45" s="210">
        <v>1</v>
      </c>
      <c r="BG45" s="210">
        <v>1</v>
      </c>
      <c r="BH45" s="210">
        <v>1</v>
      </c>
      <c r="BI45" s="210">
        <v>1</v>
      </c>
      <c r="BJ45" s="210">
        <v>1</v>
      </c>
      <c r="BK45" s="210">
        <v>1</v>
      </c>
      <c r="BL45" s="210">
        <v>1</v>
      </c>
      <c r="BM45" s="210">
        <v>1</v>
      </c>
      <c r="BN45" s="210">
        <v>1</v>
      </c>
      <c r="BO45" s="210">
        <v>1</v>
      </c>
      <c r="BP45" s="210">
        <v>1</v>
      </c>
      <c r="BQ45" s="210">
        <v>1</v>
      </c>
      <c r="BR45" s="210">
        <v>1</v>
      </c>
      <c r="BS45" s="210"/>
      <c r="BT45" s="210"/>
      <c r="BU45" s="210"/>
      <c r="BV45" s="210"/>
      <c r="BW45" s="210"/>
      <c r="BX45" s="210"/>
      <c r="BY45" s="210"/>
      <c r="BZ45" s="210"/>
      <c r="CA45" s="210"/>
      <c r="CB45" s="210"/>
      <c r="CC45" s="210"/>
      <c r="CD45" s="210"/>
      <c r="CE45" s="210"/>
      <c r="CF45" s="210"/>
      <c r="CG45" s="210"/>
      <c r="CH45" s="210"/>
      <c r="CI45" s="210"/>
      <c r="CJ45" s="210"/>
      <c r="CK45" s="210"/>
      <c r="CL45" s="210"/>
      <c r="CM45" s="210"/>
      <c r="CN45" s="210"/>
      <c r="CO45" s="210"/>
      <c r="CP45" s="210"/>
      <c r="CQ45" s="210"/>
      <c r="CR45" s="210"/>
      <c r="CS45" s="144"/>
      <c r="CT45" s="144"/>
    </row>
    <row r="46" spans="1:98" ht="15">
      <c r="A46" s="208" t="s">
        <v>8334</v>
      </c>
      <c r="B46" s="285" t="s">
        <v>1125</v>
      </c>
      <c r="C46" s="209" t="str">
        <f>+_xlfn.XLOOKUP(B46,'R4'!B:B,'R4'!C:C)</f>
        <v>AMR - TRANSMİKSER - ÜSTYAPISI - BETAMİX</v>
      </c>
      <c r="D46" s="259" t="str">
        <f>+_xlfn.XLOOKUP(B46,'R4'!B:B,'R4'!D:D)</f>
        <v>M-2790</v>
      </c>
      <c r="E46" s="209" t="s">
        <v>8262</v>
      </c>
      <c r="F46" s="209" t="s">
        <v>38</v>
      </c>
      <c r="G46" s="216">
        <v>1000</v>
      </c>
      <c r="H46" s="209" t="s">
        <v>8271</v>
      </c>
      <c r="I46" s="2" t="s">
        <v>8263</v>
      </c>
      <c r="J46" s="210"/>
      <c r="K46" s="210"/>
      <c r="L46" s="210"/>
      <c r="M46" s="210"/>
      <c r="N46" s="210"/>
      <c r="O46" s="210"/>
      <c r="P46" s="210"/>
      <c r="Q46" s="210"/>
      <c r="R46" s="210">
        <v>1</v>
      </c>
      <c r="S46" s="210">
        <v>1</v>
      </c>
      <c r="T46" s="210">
        <v>1</v>
      </c>
      <c r="U46" s="210">
        <v>1</v>
      </c>
      <c r="V46" s="210">
        <v>1</v>
      </c>
      <c r="W46" s="210">
        <v>1</v>
      </c>
      <c r="X46" s="210">
        <v>1</v>
      </c>
      <c r="Y46" s="210">
        <v>1</v>
      </c>
      <c r="Z46" s="210">
        <v>1</v>
      </c>
      <c r="AA46" s="210">
        <v>1</v>
      </c>
      <c r="AB46" s="210">
        <v>1</v>
      </c>
      <c r="AC46" s="210">
        <v>1</v>
      </c>
      <c r="AD46" s="210">
        <v>1</v>
      </c>
      <c r="AE46" s="210">
        <v>1</v>
      </c>
      <c r="AF46" s="210">
        <v>1</v>
      </c>
      <c r="AG46" s="210">
        <v>1</v>
      </c>
      <c r="AH46" s="210">
        <v>1</v>
      </c>
      <c r="AI46" s="210">
        <v>1</v>
      </c>
      <c r="AJ46" s="210">
        <v>1</v>
      </c>
      <c r="AK46" s="210">
        <v>1</v>
      </c>
      <c r="AL46" s="210">
        <v>1</v>
      </c>
      <c r="AM46" s="210">
        <v>1</v>
      </c>
      <c r="AN46" s="210">
        <v>1</v>
      </c>
      <c r="AO46" s="210">
        <v>1</v>
      </c>
      <c r="AP46" s="210">
        <v>1</v>
      </c>
      <c r="AQ46" s="210">
        <v>1</v>
      </c>
      <c r="AR46" s="210">
        <v>1</v>
      </c>
      <c r="AS46" s="210">
        <v>1</v>
      </c>
      <c r="AT46" s="210">
        <v>1</v>
      </c>
      <c r="AU46" s="210">
        <v>1</v>
      </c>
      <c r="AV46" s="210">
        <v>1</v>
      </c>
      <c r="AW46" s="210">
        <v>1</v>
      </c>
      <c r="AX46" s="210">
        <v>1</v>
      </c>
      <c r="AY46" s="210">
        <v>1</v>
      </c>
      <c r="AZ46" s="210">
        <v>1</v>
      </c>
      <c r="BA46" s="210">
        <v>1</v>
      </c>
      <c r="BB46" s="210">
        <v>1</v>
      </c>
      <c r="BC46" s="210">
        <v>1</v>
      </c>
      <c r="BD46" s="210">
        <v>1</v>
      </c>
      <c r="BE46" s="210">
        <v>1</v>
      </c>
      <c r="BF46" s="210">
        <v>1</v>
      </c>
      <c r="BG46" s="210">
        <v>1</v>
      </c>
      <c r="BH46" s="210">
        <v>1</v>
      </c>
      <c r="BI46" s="210">
        <v>1</v>
      </c>
      <c r="BJ46" s="210">
        <v>1</v>
      </c>
      <c r="BK46" s="210">
        <v>1</v>
      </c>
      <c r="BL46" s="210">
        <v>1</v>
      </c>
      <c r="BM46" s="210">
        <v>1</v>
      </c>
      <c r="BN46" s="210">
        <v>1</v>
      </c>
      <c r="BO46" s="210">
        <v>1</v>
      </c>
      <c r="BP46" s="210">
        <v>1</v>
      </c>
      <c r="BQ46" s="210">
        <v>1</v>
      </c>
      <c r="BR46" s="210">
        <v>1</v>
      </c>
      <c r="BS46" s="210"/>
      <c r="BT46" s="210"/>
      <c r="BU46" s="210"/>
      <c r="BV46" s="210"/>
      <c r="BW46" s="210"/>
      <c r="BX46" s="210"/>
      <c r="BY46" s="210"/>
      <c r="BZ46" s="210"/>
      <c r="CA46" s="210"/>
      <c r="CB46" s="210"/>
      <c r="CC46" s="210"/>
      <c r="CD46" s="210"/>
      <c r="CE46" s="210"/>
      <c r="CF46" s="210"/>
      <c r="CG46" s="210"/>
      <c r="CH46" s="210"/>
      <c r="CI46" s="210"/>
      <c r="CJ46" s="210"/>
      <c r="CK46" s="210"/>
      <c r="CL46" s="210"/>
      <c r="CM46" s="210"/>
      <c r="CN46" s="210"/>
      <c r="CO46" s="210"/>
      <c r="CP46" s="210"/>
      <c r="CQ46" s="210"/>
      <c r="CR46" s="210"/>
      <c r="CS46" s="144"/>
      <c r="CT46" s="144"/>
    </row>
    <row r="47" spans="1:98" ht="15">
      <c r="A47" s="208" t="s">
        <v>8334</v>
      </c>
      <c r="B47" s="285" t="s">
        <v>1126</v>
      </c>
      <c r="C47" s="209" t="str">
        <f>+_xlfn.XLOOKUP(B47,'R4'!B:B,'R4'!C:C)</f>
        <v>AMR - TRANSMİKSER - ÜSTYAPISI - BETAMİX</v>
      </c>
      <c r="D47" s="259" t="str">
        <f>+_xlfn.XLOOKUP(B47,'R4'!B:B,'R4'!D:D)</f>
        <v>M-2791</v>
      </c>
      <c r="E47" s="209" t="s">
        <v>8262</v>
      </c>
      <c r="F47" s="209" t="s">
        <v>38</v>
      </c>
      <c r="G47" s="216">
        <v>1000</v>
      </c>
      <c r="H47" s="209" t="s">
        <v>8271</v>
      </c>
      <c r="I47" s="2" t="s">
        <v>8263</v>
      </c>
      <c r="J47" s="210"/>
      <c r="K47" s="210"/>
      <c r="L47" s="210"/>
      <c r="M47" s="210"/>
      <c r="N47" s="210"/>
      <c r="O47" s="210"/>
      <c r="P47" s="210"/>
      <c r="Q47" s="210"/>
      <c r="R47" s="210">
        <v>1</v>
      </c>
      <c r="S47" s="210">
        <v>1</v>
      </c>
      <c r="T47" s="210">
        <v>1</v>
      </c>
      <c r="U47" s="210">
        <v>1</v>
      </c>
      <c r="V47" s="210">
        <v>1</v>
      </c>
      <c r="W47" s="210">
        <v>1</v>
      </c>
      <c r="X47" s="210">
        <v>1</v>
      </c>
      <c r="Y47" s="210">
        <v>1</v>
      </c>
      <c r="Z47" s="210">
        <v>1</v>
      </c>
      <c r="AA47" s="210">
        <v>1</v>
      </c>
      <c r="AB47" s="210">
        <v>1</v>
      </c>
      <c r="AC47" s="210">
        <v>1</v>
      </c>
      <c r="AD47" s="210">
        <v>1</v>
      </c>
      <c r="AE47" s="210">
        <v>1</v>
      </c>
      <c r="AF47" s="210">
        <v>1</v>
      </c>
      <c r="AG47" s="210">
        <v>1</v>
      </c>
      <c r="AH47" s="210">
        <v>1</v>
      </c>
      <c r="AI47" s="210">
        <v>1</v>
      </c>
      <c r="AJ47" s="210">
        <v>1</v>
      </c>
      <c r="AK47" s="210">
        <v>1</v>
      </c>
      <c r="AL47" s="210">
        <v>1</v>
      </c>
      <c r="AM47" s="210">
        <v>1</v>
      </c>
      <c r="AN47" s="210">
        <v>1</v>
      </c>
      <c r="AO47" s="210">
        <v>1</v>
      </c>
      <c r="AP47" s="210">
        <v>1</v>
      </c>
      <c r="AQ47" s="210">
        <v>1</v>
      </c>
      <c r="AR47" s="210">
        <v>1</v>
      </c>
      <c r="AS47" s="210">
        <v>1</v>
      </c>
      <c r="AT47" s="210">
        <v>1</v>
      </c>
      <c r="AU47" s="210">
        <v>1</v>
      </c>
      <c r="AV47" s="210">
        <v>1</v>
      </c>
      <c r="AW47" s="210">
        <v>1</v>
      </c>
      <c r="AX47" s="210">
        <v>1</v>
      </c>
      <c r="AY47" s="210">
        <v>1</v>
      </c>
      <c r="AZ47" s="210">
        <v>1</v>
      </c>
      <c r="BA47" s="210">
        <v>1</v>
      </c>
      <c r="BB47" s="210">
        <v>1</v>
      </c>
      <c r="BC47" s="210">
        <v>1</v>
      </c>
      <c r="BD47" s="210">
        <v>1</v>
      </c>
      <c r="BE47" s="210">
        <v>1</v>
      </c>
      <c r="BF47" s="210">
        <v>1</v>
      </c>
      <c r="BG47" s="210">
        <v>1</v>
      </c>
      <c r="BH47" s="210">
        <v>1</v>
      </c>
      <c r="BI47" s="210">
        <v>1</v>
      </c>
      <c r="BJ47" s="210">
        <v>1</v>
      </c>
      <c r="BK47" s="210">
        <v>1</v>
      </c>
      <c r="BL47" s="210">
        <v>1</v>
      </c>
      <c r="BM47" s="210">
        <v>1</v>
      </c>
      <c r="BN47" s="210">
        <v>1</v>
      </c>
      <c r="BO47" s="210">
        <v>1</v>
      </c>
      <c r="BP47" s="210">
        <v>1</v>
      </c>
      <c r="BQ47" s="210">
        <v>1</v>
      </c>
      <c r="BR47" s="210">
        <v>1</v>
      </c>
      <c r="BS47" s="210"/>
      <c r="BT47" s="210"/>
      <c r="BU47" s="210"/>
      <c r="BV47" s="210"/>
      <c r="BW47" s="210"/>
      <c r="BX47" s="210"/>
      <c r="BY47" s="210"/>
      <c r="BZ47" s="210"/>
      <c r="CA47" s="210"/>
      <c r="CB47" s="210"/>
      <c r="CC47" s="210"/>
      <c r="CD47" s="210"/>
      <c r="CE47" s="210"/>
      <c r="CF47" s="210"/>
      <c r="CG47" s="210"/>
      <c r="CH47" s="210"/>
      <c r="CI47" s="210"/>
      <c r="CJ47" s="210"/>
      <c r="CK47" s="210"/>
      <c r="CL47" s="210"/>
      <c r="CM47" s="210"/>
      <c r="CN47" s="210"/>
      <c r="CO47" s="210"/>
      <c r="CP47" s="210"/>
      <c r="CQ47" s="210"/>
      <c r="CR47" s="210"/>
      <c r="CS47" s="144"/>
      <c r="CT47" s="144"/>
    </row>
    <row r="48" spans="1:98" ht="15">
      <c r="A48" s="208" t="s">
        <v>8334</v>
      </c>
      <c r="B48" s="285" t="s">
        <v>1127</v>
      </c>
      <c r="C48" s="209" t="str">
        <f>+_xlfn.XLOOKUP(B48,'R4'!B:B,'R4'!C:C)</f>
        <v>AMR - TRANSMİKSER - ÜSTYAPISI - BETAMİX</v>
      </c>
      <c r="D48" s="259" t="str">
        <f>+_xlfn.XLOOKUP(B48,'R4'!B:B,'R4'!D:D)</f>
        <v>M-2792</v>
      </c>
      <c r="E48" s="209" t="s">
        <v>8262</v>
      </c>
      <c r="F48" s="209" t="s">
        <v>38</v>
      </c>
      <c r="G48" s="216">
        <v>1000</v>
      </c>
      <c r="H48" s="209" t="s">
        <v>8271</v>
      </c>
      <c r="I48" s="2" t="s">
        <v>8263</v>
      </c>
      <c r="J48" s="210"/>
      <c r="K48" s="210"/>
      <c r="L48" s="210"/>
      <c r="M48" s="210"/>
      <c r="N48" s="210"/>
      <c r="O48" s="210"/>
      <c r="P48" s="210"/>
      <c r="Q48" s="210"/>
      <c r="R48" s="210">
        <v>1</v>
      </c>
      <c r="S48" s="210">
        <v>1</v>
      </c>
      <c r="T48" s="210">
        <v>1</v>
      </c>
      <c r="U48" s="210">
        <v>1</v>
      </c>
      <c r="V48" s="210">
        <v>1</v>
      </c>
      <c r="W48" s="210">
        <v>1</v>
      </c>
      <c r="X48" s="210">
        <v>1</v>
      </c>
      <c r="Y48" s="210">
        <v>1</v>
      </c>
      <c r="Z48" s="210">
        <v>1</v>
      </c>
      <c r="AA48" s="210">
        <v>1</v>
      </c>
      <c r="AB48" s="210">
        <v>1</v>
      </c>
      <c r="AC48" s="210">
        <v>1</v>
      </c>
      <c r="AD48" s="210">
        <v>1</v>
      </c>
      <c r="AE48" s="210">
        <v>1</v>
      </c>
      <c r="AF48" s="210">
        <v>1</v>
      </c>
      <c r="AG48" s="210">
        <v>1</v>
      </c>
      <c r="AH48" s="210">
        <v>1</v>
      </c>
      <c r="AI48" s="210">
        <v>1</v>
      </c>
      <c r="AJ48" s="210">
        <v>1</v>
      </c>
      <c r="AK48" s="210">
        <v>1</v>
      </c>
      <c r="AL48" s="210">
        <v>1</v>
      </c>
      <c r="AM48" s="210">
        <v>1</v>
      </c>
      <c r="AN48" s="210">
        <v>1</v>
      </c>
      <c r="AO48" s="210">
        <v>1</v>
      </c>
      <c r="AP48" s="210">
        <v>1</v>
      </c>
      <c r="AQ48" s="210">
        <v>1</v>
      </c>
      <c r="AR48" s="210">
        <v>1</v>
      </c>
      <c r="AS48" s="210">
        <v>1</v>
      </c>
      <c r="AT48" s="210">
        <v>1</v>
      </c>
      <c r="AU48" s="210">
        <v>1</v>
      </c>
      <c r="AV48" s="210">
        <v>1</v>
      </c>
      <c r="AW48" s="210">
        <v>1</v>
      </c>
      <c r="AX48" s="210">
        <v>1</v>
      </c>
      <c r="AY48" s="210">
        <v>1</v>
      </c>
      <c r="AZ48" s="210">
        <v>1</v>
      </c>
      <c r="BA48" s="210">
        <v>1</v>
      </c>
      <c r="BB48" s="210">
        <v>1</v>
      </c>
      <c r="BC48" s="210">
        <v>1</v>
      </c>
      <c r="BD48" s="210">
        <v>1</v>
      </c>
      <c r="BE48" s="210">
        <v>1</v>
      </c>
      <c r="BF48" s="210">
        <v>1</v>
      </c>
      <c r="BG48" s="210">
        <v>1</v>
      </c>
      <c r="BH48" s="210">
        <v>1</v>
      </c>
      <c r="BI48" s="210">
        <v>1</v>
      </c>
      <c r="BJ48" s="210">
        <v>1</v>
      </c>
      <c r="BK48" s="210">
        <v>1</v>
      </c>
      <c r="BL48" s="210">
        <v>1</v>
      </c>
      <c r="BM48" s="210">
        <v>1</v>
      </c>
      <c r="BN48" s="210">
        <v>1</v>
      </c>
      <c r="BO48" s="210">
        <v>1</v>
      </c>
      <c r="BP48" s="210">
        <v>1</v>
      </c>
      <c r="BQ48" s="210">
        <v>1</v>
      </c>
      <c r="BR48" s="210">
        <v>1</v>
      </c>
      <c r="BS48" s="210"/>
      <c r="BT48" s="210"/>
      <c r="BU48" s="210"/>
      <c r="BV48" s="210"/>
      <c r="BW48" s="210"/>
      <c r="BX48" s="210"/>
      <c r="BY48" s="210"/>
      <c r="BZ48" s="210"/>
      <c r="CA48" s="210"/>
      <c r="CB48" s="210"/>
      <c r="CC48" s="210"/>
      <c r="CD48" s="210"/>
      <c r="CE48" s="210"/>
      <c r="CF48" s="210"/>
      <c r="CG48" s="210"/>
      <c r="CH48" s="210"/>
      <c r="CI48" s="210"/>
      <c r="CJ48" s="210"/>
      <c r="CK48" s="210"/>
      <c r="CL48" s="210"/>
      <c r="CM48" s="210"/>
      <c r="CN48" s="210"/>
      <c r="CO48" s="210"/>
      <c r="CP48" s="210"/>
      <c r="CQ48" s="210"/>
      <c r="CR48" s="210"/>
      <c r="CS48" s="144"/>
      <c r="CT48" s="144"/>
    </row>
    <row r="49" spans="1:98" ht="15">
      <c r="A49" s="208" t="s">
        <v>8334</v>
      </c>
      <c r="B49" s="285" t="s">
        <v>1128</v>
      </c>
      <c r="C49" s="209" t="str">
        <f>+_xlfn.XLOOKUP(B49,'R4'!B:B,'R4'!C:C)</f>
        <v>AMR - TRANSMİKSER - ÜSTYAPISI - BETAMİX</v>
      </c>
      <c r="D49" s="259" t="str">
        <f>+_xlfn.XLOOKUP(B49,'R4'!B:B,'R4'!D:D)</f>
        <v>M-2793</v>
      </c>
      <c r="E49" s="209" t="s">
        <v>8262</v>
      </c>
      <c r="F49" s="209" t="s">
        <v>38</v>
      </c>
      <c r="G49" s="216">
        <v>1000</v>
      </c>
      <c r="H49" s="209" t="s">
        <v>8271</v>
      </c>
      <c r="I49" s="2" t="s">
        <v>8263</v>
      </c>
      <c r="J49" s="210"/>
      <c r="K49" s="210"/>
      <c r="L49" s="210"/>
      <c r="M49" s="210"/>
      <c r="N49" s="210"/>
      <c r="O49" s="210"/>
      <c r="P49" s="210"/>
      <c r="Q49" s="210"/>
      <c r="R49" s="210">
        <v>1</v>
      </c>
      <c r="S49" s="210">
        <v>1</v>
      </c>
      <c r="T49" s="210">
        <v>1</v>
      </c>
      <c r="U49" s="210">
        <v>1</v>
      </c>
      <c r="V49" s="210">
        <v>1</v>
      </c>
      <c r="W49" s="210">
        <v>1</v>
      </c>
      <c r="X49" s="210">
        <v>1</v>
      </c>
      <c r="Y49" s="210">
        <v>1</v>
      </c>
      <c r="Z49" s="210">
        <v>1</v>
      </c>
      <c r="AA49" s="210">
        <v>1</v>
      </c>
      <c r="AB49" s="210">
        <v>1</v>
      </c>
      <c r="AC49" s="210">
        <v>1</v>
      </c>
      <c r="AD49" s="210">
        <v>1</v>
      </c>
      <c r="AE49" s="210">
        <v>1</v>
      </c>
      <c r="AF49" s="210">
        <v>1</v>
      </c>
      <c r="AG49" s="210">
        <v>1</v>
      </c>
      <c r="AH49" s="210">
        <v>1</v>
      </c>
      <c r="AI49" s="210">
        <v>1</v>
      </c>
      <c r="AJ49" s="210">
        <v>1</v>
      </c>
      <c r="AK49" s="210">
        <v>1</v>
      </c>
      <c r="AL49" s="210">
        <v>1</v>
      </c>
      <c r="AM49" s="210">
        <v>1</v>
      </c>
      <c r="AN49" s="210">
        <v>1</v>
      </c>
      <c r="AO49" s="210">
        <v>1</v>
      </c>
      <c r="AP49" s="210">
        <v>1</v>
      </c>
      <c r="AQ49" s="210">
        <v>1</v>
      </c>
      <c r="AR49" s="210">
        <v>1</v>
      </c>
      <c r="AS49" s="210">
        <v>1</v>
      </c>
      <c r="AT49" s="210">
        <v>1</v>
      </c>
      <c r="AU49" s="210">
        <v>1</v>
      </c>
      <c r="AV49" s="210">
        <v>1</v>
      </c>
      <c r="AW49" s="210">
        <v>1</v>
      </c>
      <c r="AX49" s="210">
        <v>1</v>
      </c>
      <c r="AY49" s="210">
        <v>1</v>
      </c>
      <c r="AZ49" s="210">
        <v>1</v>
      </c>
      <c r="BA49" s="210">
        <v>1</v>
      </c>
      <c r="BB49" s="210">
        <v>1</v>
      </c>
      <c r="BC49" s="210">
        <v>1</v>
      </c>
      <c r="BD49" s="210">
        <v>1</v>
      </c>
      <c r="BE49" s="210">
        <v>1</v>
      </c>
      <c r="BF49" s="210">
        <v>1</v>
      </c>
      <c r="BG49" s="210">
        <v>1</v>
      </c>
      <c r="BH49" s="210">
        <v>1</v>
      </c>
      <c r="BI49" s="210">
        <v>1</v>
      </c>
      <c r="BJ49" s="210">
        <v>1</v>
      </c>
      <c r="BK49" s="210">
        <v>1</v>
      </c>
      <c r="BL49" s="210">
        <v>1</v>
      </c>
      <c r="BM49" s="210">
        <v>1</v>
      </c>
      <c r="BN49" s="210">
        <v>1</v>
      </c>
      <c r="BO49" s="210">
        <v>1</v>
      </c>
      <c r="BP49" s="210">
        <v>1</v>
      </c>
      <c r="BQ49" s="210">
        <v>1</v>
      </c>
      <c r="BR49" s="210">
        <v>1</v>
      </c>
      <c r="BS49" s="210"/>
      <c r="BT49" s="210"/>
      <c r="BU49" s="210"/>
      <c r="BV49" s="210"/>
      <c r="BW49" s="210"/>
      <c r="BX49" s="210"/>
      <c r="BY49" s="210"/>
      <c r="BZ49" s="210"/>
      <c r="CA49" s="210"/>
      <c r="CB49" s="210"/>
      <c r="CC49" s="210"/>
      <c r="CD49" s="210"/>
      <c r="CE49" s="210"/>
      <c r="CF49" s="210"/>
      <c r="CG49" s="210"/>
      <c r="CH49" s="210"/>
      <c r="CI49" s="210"/>
      <c r="CJ49" s="210"/>
      <c r="CK49" s="210"/>
      <c r="CL49" s="210"/>
      <c r="CM49" s="210"/>
      <c r="CN49" s="210"/>
      <c r="CO49" s="210"/>
      <c r="CP49" s="210"/>
      <c r="CQ49" s="210"/>
      <c r="CR49" s="210"/>
      <c r="CS49" s="144"/>
      <c r="CT49" s="144"/>
    </row>
    <row r="50" spans="1:98" ht="15">
      <c r="A50" s="208" t="s">
        <v>8334</v>
      </c>
      <c r="B50" s="285" t="s">
        <v>1129</v>
      </c>
      <c r="C50" s="209" t="str">
        <f>+_xlfn.XLOOKUP(B50,'R4'!B:B,'R4'!C:C)</f>
        <v>AMR - TRANSMİKSER - ÜSTYAPISI - BETAMİX</v>
      </c>
      <c r="D50" s="259" t="str">
        <f>+_xlfn.XLOOKUP(B50,'R4'!B:B,'R4'!D:D)</f>
        <v>M-2794</v>
      </c>
      <c r="E50" s="209" t="s">
        <v>8262</v>
      </c>
      <c r="F50" s="209" t="s">
        <v>38</v>
      </c>
      <c r="G50" s="216">
        <v>1000</v>
      </c>
      <c r="H50" s="209" t="s">
        <v>8271</v>
      </c>
      <c r="I50" s="2" t="s">
        <v>8263</v>
      </c>
      <c r="J50" s="210"/>
      <c r="K50" s="210"/>
      <c r="L50" s="210"/>
      <c r="M50" s="210"/>
      <c r="N50" s="210"/>
      <c r="O50" s="210"/>
      <c r="P50" s="210"/>
      <c r="Q50" s="210"/>
      <c r="R50" s="210">
        <v>1</v>
      </c>
      <c r="S50" s="210">
        <v>1</v>
      </c>
      <c r="T50" s="210">
        <v>1</v>
      </c>
      <c r="U50" s="210">
        <v>1</v>
      </c>
      <c r="V50" s="210">
        <v>1</v>
      </c>
      <c r="W50" s="210">
        <v>1</v>
      </c>
      <c r="X50" s="210">
        <v>1</v>
      </c>
      <c r="Y50" s="210">
        <v>1</v>
      </c>
      <c r="Z50" s="210">
        <v>1</v>
      </c>
      <c r="AA50" s="210">
        <v>1</v>
      </c>
      <c r="AB50" s="210">
        <v>1</v>
      </c>
      <c r="AC50" s="210">
        <v>1</v>
      </c>
      <c r="AD50" s="210">
        <v>1</v>
      </c>
      <c r="AE50" s="210">
        <v>1</v>
      </c>
      <c r="AF50" s="210">
        <v>1</v>
      </c>
      <c r="AG50" s="210">
        <v>1</v>
      </c>
      <c r="AH50" s="210">
        <v>1</v>
      </c>
      <c r="AI50" s="210">
        <v>1</v>
      </c>
      <c r="AJ50" s="210">
        <v>1</v>
      </c>
      <c r="AK50" s="210">
        <v>1</v>
      </c>
      <c r="AL50" s="210">
        <v>1</v>
      </c>
      <c r="AM50" s="210">
        <v>1</v>
      </c>
      <c r="AN50" s="210">
        <v>1</v>
      </c>
      <c r="AO50" s="210">
        <v>1</v>
      </c>
      <c r="AP50" s="210">
        <v>1</v>
      </c>
      <c r="AQ50" s="210">
        <v>1</v>
      </c>
      <c r="AR50" s="210">
        <v>1</v>
      </c>
      <c r="AS50" s="210">
        <v>1</v>
      </c>
      <c r="AT50" s="210">
        <v>1</v>
      </c>
      <c r="AU50" s="210">
        <v>1</v>
      </c>
      <c r="AV50" s="210">
        <v>1</v>
      </c>
      <c r="AW50" s="210">
        <v>1</v>
      </c>
      <c r="AX50" s="210">
        <v>1</v>
      </c>
      <c r="AY50" s="210">
        <v>1</v>
      </c>
      <c r="AZ50" s="210">
        <v>1</v>
      </c>
      <c r="BA50" s="210">
        <v>1</v>
      </c>
      <c r="BB50" s="210">
        <v>1</v>
      </c>
      <c r="BC50" s="210">
        <v>1</v>
      </c>
      <c r="BD50" s="210">
        <v>1</v>
      </c>
      <c r="BE50" s="210">
        <v>1</v>
      </c>
      <c r="BF50" s="210">
        <v>1</v>
      </c>
      <c r="BG50" s="210">
        <v>1</v>
      </c>
      <c r="BH50" s="210">
        <v>1</v>
      </c>
      <c r="BI50" s="210">
        <v>1</v>
      </c>
      <c r="BJ50" s="210">
        <v>1</v>
      </c>
      <c r="BK50" s="210">
        <v>1</v>
      </c>
      <c r="BL50" s="210">
        <v>1</v>
      </c>
      <c r="BM50" s="210">
        <v>1</v>
      </c>
      <c r="BN50" s="210">
        <v>1</v>
      </c>
      <c r="BO50" s="210">
        <v>1</v>
      </c>
      <c r="BP50" s="210">
        <v>1</v>
      </c>
      <c r="BQ50" s="210">
        <v>1</v>
      </c>
      <c r="BR50" s="210">
        <v>1</v>
      </c>
      <c r="BS50" s="210"/>
      <c r="BT50" s="210"/>
      <c r="BU50" s="210"/>
      <c r="BV50" s="210"/>
      <c r="BW50" s="210"/>
      <c r="BX50" s="210"/>
      <c r="BY50" s="210"/>
      <c r="BZ50" s="210"/>
      <c r="CA50" s="210"/>
      <c r="CB50" s="210"/>
      <c r="CC50" s="210"/>
      <c r="CD50" s="210"/>
      <c r="CE50" s="210"/>
      <c r="CF50" s="210"/>
      <c r="CG50" s="210"/>
      <c r="CH50" s="210"/>
      <c r="CI50" s="210"/>
      <c r="CJ50" s="210"/>
      <c r="CK50" s="210"/>
      <c r="CL50" s="210"/>
      <c r="CM50" s="210"/>
      <c r="CN50" s="210"/>
      <c r="CO50" s="210"/>
      <c r="CP50" s="210"/>
      <c r="CQ50" s="210"/>
      <c r="CR50" s="210"/>
      <c r="CS50" s="144"/>
      <c r="CT50" s="144"/>
    </row>
    <row r="51" spans="1:98" ht="15">
      <c r="A51" s="208" t="s">
        <v>8334</v>
      </c>
      <c r="B51" s="285" t="s">
        <v>1130</v>
      </c>
      <c r="C51" s="209" t="str">
        <f>+_xlfn.XLOOKUP(B51,'R4'!B:B,'R4'!C:C)</f>
        <v>AMR - TRANSMİKSER - ÜSTYAPISI - BETAMİX</v>
      </c>
      <c r="D51" s="259" t="str">
        <f>+_xlfn.XLOOKUP(B51,'R4'!B:B,'R4'!D:D)</f>
        <v>M-2795</v>
      </c>
      <c r="E51" s="209" t="s">
        <v>8262</v>
      </c>
      <c r="F51" s="209" t="s">
        <v>38</v>
      </c>
      <c r="G51" s="216">
        <v>1000</v>
      </c>
      <c r="H51" s="209" t="s">
        <v>8271</v>
      </c>
      <c r="I51" s="2" t="s">
        <v>8263</v>
      </c>
      <c r="J51" s="210"/>
      <c r="K51" s="210"/>
      <c r="L51" s="210"/>
      <c r="M51" s="210"/>
      <c r="N51" s="210"/>
      <c r="O51" s="210"/>
      <c r="P51" s="210"/>
      <c r="Q51" s="210"/>
      <c r="R51" s="210">
        <v>1</v>
      </c>
      <c r="S51" s="210">
        <v>1</v>
      </c>
      <c r="T51" s="210">
        <v>1</v>
      </c>
      <c r="U51" s="210">
        <v>1</v>
      </c>
      <c r="V51" s="210">
        <v>1</v>
      </c>
      <c r="W51" s="210">
        <v>1</v>
      </c>
      <c r="X51" s="210">
        <v>1</v>
      </c>
      <c r="Y51" s="210">
        <v>1</v>
      </c>
      <c r="Z51" s="210">
        <v>1</v>
      </c>
      <c r="AA51" s="210">
        <v>1</v>
      </c>
      <c r="AB51" s="210">
        <v>1</v>
      </c>
      <c r="AC51" s="210">
        <v>1</v>
      </c>
      <c r="AD51" s="210">
        <v>1</v>
      </c>
      <c r="AE51" s="210">
        <v>1</v>
      </c>
      <c r="AF51" s="210">
        <v>1</v>
      </c>
      <c r="AG51" s="210">
        <v>1</v>
      </c>
      <c r="AH51" s="210">
        <v>1</v>
      </c>
      <c r="AI51" s="210">
        <v>1</v>
      </c>
      <c r="AJ51" s="210">
        <v>1</v>
      </c>
      <c r="AK51" s="210">
        <v>1</v>
      </c>
      <c r="AL51" s="210">
        <v>1</v>
      </c>
      <c r="AM51" s="210">
        <v>1</v>
      </c>
      <c r="AN51" s="210">
        <v>1</v>
      </c>
      <c r="AO51" s="210">
        <v>1</v>
      </c>
      <c r="AP51" s="210">
        <v>1</v>
      </c>
      <c r="AQ51" s="210">
        <v>1</v>
      </c>
      <c r="AR51" s="210">
        <v>1</v>
      </c>
      <c r="AS51" s="210">
        <v>1</v>
      </c>
      <c r="AT51" s="210">
        <v>1</v>
      </c>
      <c r="AU51" s="210">
        <v>1</v>
      </c>
      <c r="AV51" s="210">
        <v>1</v>
      </c>
      <c r="AW51" s="210">
        <v>1</v>
      </c>
      <c r="AX51" s="210">
        <v>1</v>
      </c>
      <c r="AY51" s="210">
        <v>1</v>
      </c>
      <c r="AZ51" s="210">
        <v>1</v>
      </c>
      <c r="BA51" s="210">
        <v>1</v>
      </c>
      <c r="BB51" s="210">
        <v>1</v>
      </c>
      <c r="BC51" s="210">
        <v>1</v>
      </c>
      <c r="BD51" s="210">
        <v>1</v>
      </c>
      <c r="BE51" s="210">
        <v>1</v>
      </c>
      <c r="BF51" s="210">
        <v>1</v>
      </c>
      <c r="BG51" s="210">
        <v>1</v>
      </c>
      <c r="BH51" s="210">
        <v>1</v>
      </c>
      <c r="BI51" s="210">
        <v>1</v>
      </c>
      <c r="BJ51" s="210">
        <v>1</v>
      </c>
      <c r="BK51" s="210">
        <v>1</v>
      </c>
      <c r="BL51" s="210">
        <v>1</v>
      </c>
      <c r="BM51" s="210">
        <v>1</v>
      </c>
      <c r="BN51" s="210">
        <v>1</v>
      </c>
      <c r="BO51" s="210">
        <v>1</v>
      </c>
      <c r="BP51" s="210">
        <v>1</v>
      </c>
      <c r="BQ51" s="210">
        <v>1</v>
      </c>
      <c r="BR51" s="210">
        <v>1</v>
      </c>
      <c r="BS51" s="210">
        <v>1</v>
      </c>
      <c r="BT51" s="210">
        <v>1</v>
      </c>
      <c r="BU51" s="210">
        <v>1</v>
      </c>
      <c r="BV51" s="210">
        <v>1</v>
      </c>
      <c r="BW51" s="210">
        <v>1</v>
      </c>
      <c r="BX51" s="210">
        <v>1</v>
      </c>
      <c r="BY51" s="210">
        <v>1</v>
      </c>
      <c r="BZ51" s="210">
        <v>1</v>
      </c>
      <c r="CA51" s="210">
        <v>1</v>
      </c>
      <c r="CB51" s="210">
        <v>1</v>
      </c>
      <c r="CC51" s="210">
        <v>1</v>
      </c>
      <c r="CD51" s="210">
        <v>1</v>
      </c>
      <c r="CE51" s="210">
        <v>1</v>
      </c>
      <c r="CF51" s="210">
        <v>1</v>
      </c>
      <c r="CG51" s="210">
        <v>1</v>
      </c>
      <c r="CH51" s="210">
        <v>1</v>
      </c>
      <c r="CI51" s="210"/>
      <c r="CJ51" s="210"/>
      <c r="CK51" s="210"/>
      <c r="CL51" s="210"/>
      <c r="CM51" s="210"/>
      <c r="CN51" s="210"/>
      <c r="CO51" s="210"/>
      <c r="CP51" s="210"/>
      <c r="CQ51" s="210"/>
      <c r="CR51" s="210"/>
      <c r="CS51" s="144"/>
      <c r="CT51" s="144"/>
    </row>
    <row r="52" spans="1:98" ht="15">
      <c r="A52" s="208" t="s">
        <v>8334</v>
      </c>
      <c r="B52" s="285" t="s">
        <v>1131</v>
      </c>
      <c r="C52" s="209" t="str">
        <f>+_xlfn.XLOOKUP(B52,'R4'!B:B,'R4'!C:C)</f>
        <v>AMR - TRANSMİKSER - ÜSTYAPISI - İMER</v>
      </c>
      <c r="D52" s="259" t="str">
        <f>+_xlfn.XLOOKUP(B52,'R4'!B:B,'R4'!D:D)</f>
        <v>(1)</v>
      </c>
      <c r="E52" s="209" t="s">
        <v>8262</v>
      </c>
      <c r="F52" s="209" t="s">
        <v>38</v>
      </c>
      <c r="G52" s="216">
        <v>1000</v>
      </c>
      <c r="H52" s="209" t="s">
        <v>8271</v>
      </c>
      <c r="I52" s="2" t="s">
        <v>8263</v>
      </c>
      <c r="J52" s="210"/>
      <c r="K52" s="210"/>
      <c r="L52" s="210"/>
      <c r="M52" s="210"/>
      <c r="N52" s="210"/>
      <c r="O52" s="210"/>
      <c r="P52" s="210"/>
      <c r="Q52" s="210"/>
      <c r="R52" s="210"/>
      <c r="S52" s="210"/>
      <c r="T52" s="210"/>
      <c r="U52" s="210"/>
      <c r="V52" s="210"/>
      <c r="W52" s="210"/>
      <c r="X52" s="210">
        <v>1</v>
      </c>
      <c r="Y52" s="210">
        <v>1</v>
      </c>
      <c r="Z52" s="210">
        <v>1</v>
      </c>
      <c r="AA52" s="210">
        <v>1</v>
      </c>
      <c r="AB52" s="210">
        <v>1</v>
      </c>
      <c r="AC52" s="210">
        <v>1</v>
      </c>
      <c r="AD52" s="210">
        <v>1</v>
      </c>
      <c r="AE52" s="210">
        <v>1</v>
      </c>
      <c r="AF52" s="210">
        <v>1</v>
      </c>
      <c r="AG52" s="210">
        <v>1</v>
      </c>
      <c r="AH52" s="210">
        <v>1</v>
      </c>
      <c r="AI52" s="210">
        <v>1</v>
      </c>
      <c r="AJ52" s="210">
        <v>1</v>
      </c>
      <c r="AK52" s="210">
        <v>1</v>
      </c>
      <c r="AL52" s="210">
        <v>1</v>
      </c>
      <c r="AM52" s="210">
        <v>1</v>
      </c>
      <c r="AN52" s="210">
        <v>1</v>
      </c>
      <c r="AO52" s="210">
        <v>1</v>
      </c>
      <c r="AP52" s="210">
        <v>1</v>
      </c>
      <c r="AQ52" s="210">
        <v>1</v>
      </c>
      <c r="AR52" s="210">
        <v>1</v>
      </c>
      <c r="AS52" s="210">
        <v>1</v>
      </c>
      <c r="AT52" s="210">
        <v>1</v>
      </c>
      <c r="AU52" s="210">
        <v>1</v>
      </c>
      <c r="AV52" s="210">
        <v>1</v>
      </c>
      <c r="AW52" s="210">
        <v>1</v>
      </c>
      <c r="AX52" s="210">
        <v>1</v>
      </c>
      <c r="AY52" s="210">
        <v>1</v>
      </c>
      <c r="AZ52" s="210">
        <v>1</v>
      </c>
      <c r="BA52" s="210">
        <v>1</v>
      </c>
      <c r="BB52" s="210">
        <v>1</v>
      </c>
      <c r="BC52" s="210">
        <v>1</v>
      </c>
      <c r="BD52" s="210">
        <v>1</v>
      </c>
      <c r="BE52" s="210">
        <v>1</v>
      </c>
      <c r="BF52" s="210">
        <v>1</v>
      </c>
      <c r="BG52" s="210">
        <v>1</v>
      </c>
      <c r="BH52" s="210">
        <v>1</v>
      </c>
      <c r="BI52" s="210">
        <v>1</v>
      </c>
      <c r="BJ52" s="210">
        <v>1</v>
      </c>
      <c r="BK52" s="210">
        <v>1</v>
      </c>
      <c r="BL52" s="210">
        <v>1</v>
      </c>
      <c r="BM52" s="210">
        <v>1</v>
      </c>
      <c r="BN52" s="210">
        <v>1</v>
      </c>
      <c r="BO52" s="210">
        <v>1</v>
      </c>
      <c r="BP52" s="210">
        <v>1</v>
      </c>
      <c r="BQ52" s="210">
        <v>1</v>
      </c>
      <c r="BR52" s="210">
        <v>1</v>
      </c>
      <c r="BS52" s="210">
        <v>1</v>
      </c>
      <c r="BT52" s="210">
        <v>1</v>
      </c>
      <c r="BU52" s="210">
        <v>1</v>
      </c>
      <c r="BV52" s="210">
        <v>1</v>
      </c>
      <c r="BW52" s="210">
        <v>1</v>
      </c>
      <c r="BX52" s="210">
        <v>1</v>
      </c>
      <c r="BY52" s="210">
        <v>1</v>
      </c>
      <c r="BZ52" s="210">
        <v>1</v>
      </c>
      <c r="CA52" s="210">
        <v>1</v>
      </c>
      <c r="CB52" s="210">
        <v>1</v>
      </c>
      <c r="CC52" s="210">
        <v>1</v>
      </c>
      <c r="CD52" s="210">
        <v>1</v>
      </c>
      <c r="CE52" s="210">
        <v>1</v>
      </c>
      <c r="CF52" s="210">
        <v>1</v>
      </c>
      <c r="CG52" s="210">
        <v>1</v>
      </c>
      <c r="CH52" s="210">
        <v>1</v>
      </c>
      <c r="CI52" s="210"/>
      <c r="CJ52" s="210"/>
      <c r="CK52" s="210"/>
      <c r="CL52" s="210"/>
      <c r="CM52" s="210"/>
      <c r="CN52" s="210"/>
      <c r="CO52" s="210"/>
      <c r="CP52" s="210"/>
      <c r="CQ52" s="210"/>
      <c r="CR52" s="210"/>
      <c r="CS52" s="144"/>
      <c r="CT52" s="144"/>
    </row>
    <row r="53" spans="1:98" ht="15">
      <c r="A53" s="208" t="s">
        <v>8334</v>
      </c>
      <c r="B53" s="285" t="s">
        <v>1132</v>
      </c>
      <c r="C53" s="209" t="str">
        <f>+_xlfn.XLOOKUP(B53,'R4'!B:B,'R4'!C:C)</f>
        <v>AMR - TRANSMİKSER - ÜSTYAPISI - İMER</v>
      </c>
      <c r="D53" s="259" t="str">
        <f>+_xlfn.XLOOKUP(B53,'R4'!B:B,'R4'!D:D)</f>
        <v>(2)</v>
      </c>
      <c r="E53" s="209" t="s">
        <v>8262</v>
      </c>
      <c r="F53" s="209" t="s">
        <v>38</v>
      </c>
      <c r="G53" s="216">
        <v>1000</v>
      </c>
      <c r="H53" s="209" t="s">
        <v>8271</v>
      </c>
      <c r="I53" s="2" t="s">
        <v>8263</v>
      </c>
      <c r="J53" s="210"/>
      <c r="K53" s="210"/>
      <c r="L53" s="210"/>
      <c r="M53" s="210"/>
      <c r="N53" s="210"/>
      <c r="O53" s="210"/>
      <c r="P53" s="210"/>
      <c r="Q53" s="210"/>
      <c r="R53" s="210"/>
      <c r="S53" s="210"/>
      <c r="T53" s="210"/>
      <c r="U53" s="210"/>
      <c r="V53" s="210"/>
      <c r="W53" s="210"/>
      <c r="X53" s="210">
        <v>1</v>
      </c>
      <c r="Y53" s="210">
        <v>1</v>
      </c>
      <c r="Z53" s="210">
        <v>1</v>
      </c>
      <c r="AA53" s="210">
        <v>1</v>
      </c>
      <c r="AB53" s="210">
        <v>1</v>
      </c>
      <c r="AC53" s="210">
        <v>1</v>
      </c>
      <c r="AD53" s="210">
        <v>1</v>
      </c>
      <c r="AE53" s="210">
        <v>1</v>
      </c>
      <c r="AF53" s="210">
        <v>1</v>
      </c>
      <c r="AG53" s="210">
        <v>1</v>
      </c>
      <c r="AH53" s="210">
        <v>1</v>
      </c>
      <c r="AI53" s="210">
        <v>1</v>
      </c>
      <c r="AJ53" s="210">
        <v>1</v>
      </c>
      <c r="AK53" s="210">
        <v>1</v>
      </c>
      <c r="AL53" s="210">
        <v>1</v>
      </c>
      <c r="AM53" s="210">
        <v>1</v>
      </c>
      <c r="AN53" s="210">
        <v>1</v>
      </c>
      <c r="AO53" s="210">
        <v>1</v>
      </c>
      <c r="AP53" s="210">
        <v>1</v>
      </c>
      <c r="AQ53" s="210">
        <v>1</v>
      </c>
      <c r="AR53" s="210">
        <v>1</v>
      </c>
      <c r="AS53" s="210">
        <v>1</v>
      </c>
      <c r="AT53" s="210">
        <v>1</v>
      </c>
      <c r="AU53" s="210">
        <v>1</v>
      </c>
      <c r="AV53" s="210">
        <v>1</v>
      </c>
      <c r="AW53" s="210">
        <v>1</v>
      </c>
      <c r="AX53" s="210">
        <v>1</v>
      </c>
      <c r="AY53" s="210">
        <v>1</v>
      </c>
      <c r="AZ53" s="210">
        <v>1</v>
      </c>
      <c r="BA53" s="210">
        <v>1</v>
      </c>
      <c r="BB53" s="210">
        <v>1</v>
      </c>
      <c r="BC53" s="210">
        <v>1</v>
      </c>
      <c r="BD53" s="210">
        <v>1</v>
      </c>
      <c r="BE53" s="210">
        <v>1</v>
      </c>
      <c r="BF53" s="210">
        <v>1</v>
      </c>
      <c r="BG53" s="210">
        <v>1</v>
      </c>
      <c r="BH53" s="210">
        <v>1</v>
      </c>
      <c r="BI53" s="210">
        <v>1</v>
      </c>
      <c r="BJ53" s="210">
        <v>1</v>
      </c>
      <c r="BK53" s="210">
        <v>1</v>
      </c>
      <c r="BL53" s="210">
        <v>1</v>
      </c>
      <c r="BM53" s="210">
        <v>1</v>
      </c>
      <c r="BN53" s="210">
        <v>1</v>
      </c>
      <c r="BO53" s="210">
        <v>1</v>
      </c>
      <c r="BP53" s="210">
        <v>1</v>
      </c>
      <c r="BQ53" s="210">
        <v>1</v>
      </c>
      <c r="BR53" s="210">
        <v>1</v>
      </c>
      <c r="BS53" s="210">
        <v>1</v>
      </c>
      <c r="BT53" s="210">
        <v>1</v>
      </c>
      <c r="BU53" s="210">
        <v>1</v>
      </c>
      <c r="BV53" s="210">
        <v>1</v>
      </c>
      <c r="BW53" s="210">
        <v>1</v>
      </c>
      <c r="BX53" s="210">
        <v>1</v>
      </c>
      <c r="BY53" s="210">
        <v>1</v>
      </c>
      <c r="BZ53" s="210">
        <v>1</v>
      </c>
      <c r="CA53" s="210">
        <v>1</v>
      </c>
      <c r="CB53" s="210">
        <v>1</v>
      </c>
      <c r="CC53" s="210">
        <v>1</v>
      </c>
      <c r="CD53" s="210">
        <v>1</v>
      </c>
      <c r="CE53" s="210">
        <v>1</v>
      </c>
      <c r="CF53" s="210">
        <v>1</v>
      </c>
      <c r="CG53" s="210">
        <v>1</v>
      </c>
      <c r="CH53" s="210">
        <v>1</v>
      </c>
      <c r="CI53" s="210"/>
      <c r="CJ53" s="210"/>
      <c r="CK53" s="210"/>
      <c r="CL53" s="210"/>
      <c r="CM53" s="210"/>
      <c r="CN53" s="210"/>
      <c r="CO53" s="210"/>
      <c r="CP53" s="210"/>
      <c r="CQ53" s="210"/>
      <c r="CR53" s="210"/>
      <c r="CS53" s="144"/>
      <c r="CT53" s="144"/>
    </row>
    <row r="54" spans="1:98" ht="15">
      <c r="A54" s="208" t="s">
        <v>8334</v>
      </c>
      <c r="B54" s="285" t="s">
        <v>1133</v>
      </c>
      <c r="C54" s="209" t="str">
        <f>+_xlfn.XLOOKUP(B54,'R4'!B:B,'R4'!C:C)</f>
        <v>AMR - TRANSMİKSER - ÜSTYAPISI - İMER</v>
      </c>
      <c r="D54" s="259" t="str">
        <f>+_xlfn.XLOOKUP(B54,'R4'!B:B,'R4'!D:D)</f>
        <v>(3)</v>
      </c>
      <c r="E54" s="209" t="s">
        <v>8262</v>
      </c>
      <c r="F54" s="209" t="s">
        <v>38</v>
      </c>
      <c r="G54" s="216">
        <v>1000</v>
      </c>
      <c r="H54" s="209" t="s">
        <v>8271</v>
      </c>
      <c r="I54" s="2" t="s">
        <v>8263</v>
      </c>
      <c r="J54" s="210"/>
      <c r="K54" s="210"/>
      <c r="L54" s="210"/>
      <c r="M54" s="210"/>
      <c r="N54" s="210"/>
      <c r="O54" s="210"/>
      <c r="P54" s="210"/>
      <c r="Q54" s="210"/>
      <c r="R54" s="210"/>
      <c r="S54" s="210"/>
      <c r="T54" s="210"/>
      <c r="U54" s="210"/>
      <c r="V54" s="210"/>
      <c r="W54" s="210"/>
      <c r="X54" s="210">
        <v>1</v>
      </c>
      <c r="Y54" s="210">
        <v>1</v>
      </c>
      <c r="Z54" s="210">
        <v>1</v>
      </c>
      <c r="AA54" s="210">
        <v>1</v>
      </c>
      <c r="AB54" s="210">
        <v>1</v>
      </c>
      <c r="AC54" s="210">
        <v>1</v>
      </c>
      <c r="AD54" s="210">
        <v>1</v>
      </c>
      <c r="AE54" s="210">
        <v>1</v>
      </c>
      <c r="AF54" s="210">
        <v>1</v>
      </c>
      <c r="AG54" s="210">
        <v>1</v>
      </c>
      <c r="AH54" s="210">
        <v>1</v>
      </c>
      <c r="AI54" s="210">
        <v>1</v>
      </c>
      <c r="AJ54" s="210">
        <v>1</v>
      </c>
      <c r="AK54" s="210">
        <v>1</v>
      </c>
      <c r="AL54" s="210">
        <v>1</v>
      </c>
      <c r="AM54" s="210">
        <v>1</v>
      </c>
      <c r="AN54" s="210">
        <v>1</v>
      </c>
      <c r="AO54" s="210">
        <v>1</v>
      </c>
      <c r="AP54" s="210">
        <v>1</v>
      </c>
      <c r="AQ54" s="210">
        <v>1</v>
      </c>
      <c r="AR54" s="210">
        <v>1</v>
      </c>
      <c r="AS54" s="210">
        <v>1</v>
      </c>
      <c r="AT54" s="210">
        <v>1</v>
      </c>
      <c r="AU54" s="210">
        <v>1</v>
      </c>
      <c r="AV54" s="210">
        <v>1</v>
      </c>
      <c r="AW54" s="210">
        <v>1</v>
      </c>
      <c r="AX54" s="210">
        <v>1</v>
      </c>
      <c r="AY54" s="210">
        <v>1</v>
      </c>
      <c r="AZ54" s="210">
        <v>1</v>
      </c>
      <c r="BA54" s="210">
        <v>1</v>
      </c>
      <c r="BB54" s="210">
        <v>1</v>
      </c>
      <c r="BC54" s="210">
        <v>1</v>
      </c>
      <c r="BD54" s="210">
        <v>1</v>
      </c>
      <c r="BE54" s="210">
        <v>1</v>
      </c>
      <c r="BF54" s="210">
        <v>1</v>
      </c>
      <c r="BG54" s="210">
        <v>1</v>
      </c>
      <c r="BH54" s="210">
        <v>1</v>
      </c>
      <c r="BI54" s="210">
        <v>1</v>
      </c>
      <c r="BJ54" s="210">
        <v>1</v>
      </c>
      <c r="BK54" s="210">
        <v>1</v>
      </c>
      <c r="BL54" s="210">
        <v>1</v>
      </c>
      <c r="BM54" s="210">
        <v>1</v>
      </c>
      <c r="BN54" s="210">
        <v>1</v>
      </c>
      <c r="BO54" s="210">
        <v>1</v>
      </c>
      <c r="BP54" s="210">
        <v>1</v>
      </c>
      <c r="BQ54" s="210">
        <v>1</v>
      </c>
      <c r="BR54" s="210">
        <v>1</v>
      </c>
      <c r="BS54" s="210">
        <v>1</v>
      </c>
      <c r="BT54" s="210">
        <v>1</v>
      </c>
      <c r="BU54" s="210">
        <v>1</v>
      </c>
      <c r="BV54" s="210">
        <v>1</v>
      </c>
      <c r="BW54" s="210">
        <v>1</v>
      </c>
      <c r="BX54" s="210">
        <v>1</v>
      </c>
      <c r="BY54" s="210">
        <v>1</v>
      </c>
      <c r="BZ54" s="210">
        <v>1</v>
      </c>
      <c r="CA54" s="210">
        <v>1</v>
      </c>
      <c r="CB54" s="210">
        <v>1</v>
      </c>
      <c r="CC54" s="210">
        <v>1</v>
      </c>
      <c r="CD54" s="210">
        <v>1</v>
      </c>
      <c r="CE54" s="210">
        <v>1</v>
      </c>
      <c r="CF54" s="210">
        <v>1</v>
      </c>
      <c r="CG54" s="210">
        <v>1</v>
      </c>
      <c r="CH54" s="210">
        <v>1</v>
      </c>
      <c r="CI54" s="210"/>
      <c r="CJ54" s="210"/>
      <c r="CK54" s="210"/>
      <c r="CL54" s="210"/>
      <c r="CM54" s="210"/>
      <c r="CN54" s="210"/>
      <c r="CO54" s="210"/>
      <c r="CP54" s="210"/>
      <c r="CQ54" s="210"/>
      <c r="CR54" s="210"/>
      <c r="CS54" s="144"/>
      <c r="CT54" s="144"/>
    </row>
    <row r="55" spans="1:98" ht="15">
      <c r="A55" s="208" t="s">
        <v>8334</v>
      </c>
      <c r="B55" s="285" t="s">
        <v>1134</v>
      </c>
      <c r="C55" s="209" t="str">
        <f>+_xlfn.XLOOKUP(B55,'R4'!B:B,'R4'!C:C)</f>
        <v>AMR - TRANSMİKSER - ÜSTYAPISI - İMER</v>
      </c>
      <c r="D55" s="259" t="str">
        <f>+_xlfn.XLOOKUP(B55,'R4'!B:B,'R4'!D:D)</f>
        <v>(4)</v>
      </c>
      <c r="E55" s="209" t="s">
        <v>8262</v>
      </c>
      <c r="F55" s="209" t="s">
        <v>38</v>
      </c>
      <c r="G55" s="216">
        <v>1000</v>
      </c>
      <c r="H55" s="209" t="s">
        <v>8271</v>
      </c>
      <c r="I55" s="2" t="s">
        <v>8263</v>
      </c>
      <c r="J55" s="210"/>
      <c r="K55" s="210"/>
      <c r="L55" s="210"/>
      <c r="M55" s="210"/>
      <c r="N55" s="210"/>
      <c r="O55" s="210"/>
      <c r="P55" s="210"/>
      <c r="Q55" s="210"/>
      <c r="R55" s="210"/>
      <c r="S55" s="210"/>
      <c r="T55" s="210"/>
      <c r="U55" s="210"/>
      <c r="V55" s="210"/>
      <c r="W55" s="210"/>
      <c r="X55" s="210">
        <v>1</v>
      </c>
      <c r="Y55" s="210">
        <v>1</v>
      </c>
      <c r="Z55" s="210">
        <v>1</v>
      </c>
      <c r="AA55" s="210">
        <v>1</v>
      </c>
      <c r="AB55" s="210">
        <v>1</v>
      </c>
      <c r="AC55" s="210">
        <v>1</v>
      </c>
      <c r="AD55" s="210">
        <v>1</v>
      </c>
      <c r="AE55" s="210">
        <v>1</v>
      </c>
      <c r="AF55" s="210">
        <v>1</v>
      </c>
      <c r="AG55" s="210">
        <v>1</v>
      </c>
      <c r="AH55" s="210">
        <v>1</v>
      </c>
      <c r="AI55" s="210">
        <v>1</v>
      </c>
      <c r="AJ55" s="210">
        <v>1</v>
      </c>
      <c r="AK55" s="210">
        <v>1</v>
      </c>
      <c r="AL55" s="210">
        <v>1</v>
      </c>
      <c r="AM55" s="210">
        <v>1</v>
      </c>
      <c r="AN55" s="210">
        <v>1</v>
      </c>
      <c r="AO55" s="210">
        <v>1</v>
      </c>
      <c r="AP55" s="210">
        <v>1</v>
      </c>
      <c r="AQ55" s="210">
        <v>1</v>
      </c>
      <c r="AR55" s="210">
        <v>1</v>
      </c>
      <c r="AS55" s="210">
        <v>1</v>
      </c>
      <c r="AT55" s="210">
        <v>1</v>
      </c>
      <c r="AU55" s="210">
        <v>1</v>
      </c>
      <c r="AV55" s="210">
        <v>1</v>
      </c>
      <c r="AW55" s="210">
        <v>1</v>
      </c>
      <c r="AX55" s="210">
        <v>1</v>
      </c>
      <c r="AY55" s="210">
        <v>1</v>
      </c>
      <c r="AZ55" s="210">
        <v>1</v>
      </c>
      <c r="BA55" s="210">
        <v>1</v>
      </c>
      <c r="BB55" s="210">
        <v>1</v>
      </c>
      <c r="BC55" s="210">
        <v>1</v>
      </c>
      <c r="BD55" s="210">
        <v>1</v>
      </c>
      <c r="BE55" s="210">
        <v>1</v>
      </c>
      <c r="BF55" s="210">
        <v>1</v>
      </c>
      <c r="BG55" s="210">
        <v>1</v>
      </c>
      <c r="BH55" s="210">
        <v>1</v>
      </c>
      <c r="BI55" s="210">
        <v>1</v>
      </c>
      <c r="BJ55" s="210">
        <v>1</v>
      </c>
      <c r="BK55" s="210">
        <v>1</v>
      </c>
      <c r="BL55" s="210">
        <v>1</v>
      </c>
      <c r="BM55" s="210">
        <v>1</v>
      </c>
      <c r="BN55" s="210">
        <v>1</v>
      </c>
      <c r="BO55" s="210">
        <v>1</v>
      </c>
      <c r="BP55" s="210">
        <v>1</v>
      </c>
      <c r="BQ55" s="210">
        <v>1</v>
      </c>
      <c r="BR55" s="210">
        <v>1</v>
      </c>
      <c r="BS55" s="210">
        <v>1</v>
      </c>
      <c r="BT55" s="210">
        <v>1</v>
      </c>
      <c r="BU55" s="210">
        <v>1</v>
      </c>
      <c r="BV55" s="210">
        <v>1</v>
      </c>
      <c r="BW55" s="210">
        <v>1</v>
      </c>
      <c r="BX55" s="210">
        <v>1</v>
      </c>
      <c r="BY55" s="210">
        <v>1</v>
      </c>
      <c r="BZ55" s="210">
        <v>1</v>
      </c>
      <c r="CA55" s="210">
        <v>1</v>
      </c>
      <c r="CB55" s="210">
        <v>1</v>
      </c>
      <c r="CC55" s="210">
        <v>1</v>
      </c>
      <c r="CD55" s="210">
        <v>1</v>
      </c>
      <c r="CE55" s="210">
        <v>1</v>
      </c>
      <c r="CF55" s="210">
        <v>1</v>
      </c>
      <c r="CG55" s="210">
        <v>1</v>
      </c>
      <c r="CH55" s="210">
        <v>1</v>
      </c>
      <c r="CI55" s="210"/>
      <c r="CJ55" s="210"/>
      <c r="CK55" s="210"/>
      <c r="CL55" s="210"/>
      <c r="CM55" s="210"/>
      <c r="CN55" s="210"/>
      <c r="CO55" s="210"/>
      <c r="CP55" s="210"/>
      <c r="CQ55" s="210"/>
      <c r="CR55" s="210"/>
      <c r="CS55" s="144"/>
      <c r="CT55" s="144"/>
    </row>
    <row r="56" spans="1:98" ht="15">
      <c r="A56" s="208" t="s">
        <v>8334</v>
      </c>
      <c r="B56" s="285" t="s">
        <v>1135</v>
      </c>
      <c r="C56" s="209" t="str">
        <f>+_xlfn.XLOOKUP(B56,'R4'!B:B,'R4'!C:C)</f>
        <v>AMR - TRANSMİKSER - ÜSTYAPISI - İMER</v>
      </c>
      <c r="D56" s="259" t="str">
        <f>+_xlfn.XLOOKUP(B56,'R4'!B:B,'R4'!D:D)</f>
        <v>(5)</v>
      </c>
      <c r="E56" s="209" t="s">
        <v>8262</v>
      </c>
      <c r="F56" s="209" t="s">
        <v>38</v>
      </c>
      <c r="G56" s="216">
        <v>1000</v>
      </c>
      <c r="H56" s="209" t="s">
        <v>8271</v>
      </c>
      <c r="I56" s="2" t="s">
        <v>8263</v>
      </c>
      <c r="J56" s="210"/>
      <c r="K56" s="210"/>
      <c r="L56" s="210"/>
      <c r="M56" s="210"/>
      <c r="N56" s="210"/>
      <c r="O56" s="210"/>
      <c r="P56" s="210"/>
      <c r="Q56" s="210"/>
      <c r="R56" s="210"/>
      <c r="S56" s="210"/>
      <c r="T56" s="210"/>
      <c r="U56" s="210"/>
      <c r="V56" s="210"/>
      <c r="W56" s="210"/>
      <c r="X56" s="210">
        <v>1</v>
      </c>
      <c r="Y56" s="210">
        <v>1</v>
      </c>
      <c r="Z56" s="210">
        <v>1</v>
      </c>
      <c r="AA56" s="210">
        <v>1</v>
      </c>
      <c r="AB56" s="210">
        <v>1</v>
      </c>
      <c r="AC56" s="210">
        <v>1</v>
      </c>
      <c r="AD56" s="210">
        <v>1</v>
      </c>
      <c r="AE56" s="210">
        <v>1</v>
      </c>
      <c r="AF56" s="210">
        <v>1</v>
      </c>
      <c r="AG56" s="210">
        <v>1</v>
      </c>
      <c r="AH56" s="210">
        <v>1</v>
      </c>
      <c r="AI56" s="210">
        <v>1</v>
      </c>
      <c r="AJ56" s="210">
        <v>1</v>
      </c>
      <c r="AK56" s="210">
        <v>1</v>
      </c>
      <c r="AL56" s="210">
        <v>1</v>
      </c>
      <c r="AM56" s="210">
        <v>1</v>
      </c>
      <c r="AN56" s="210">
        <v>1</v>
      </c>
      <c r="AO56" s="210">
        <v>1</v>
      </c>
      <c r="AP56" s="210">
        <v>1</v>
      </c>
      <c r="AQ56" s="210">
        <v>1</v>
      </c>
      <c r="AR56" s="210">
        <v>1</v>
      </c>
      <c r="AS56" s="210">
        <v>1</v>
      </c>
      <c r="AT56" s="210">
        <v>1</v>
      </c>
      <c r="AU56" s="210">
        <v>1</v>
      </c>
      <c r="AV56" s="210">
        <v>1</v>
      </c>
      <c r="AW56" s="210">
        <v>1</v>
      </c>
      <c r="AX56" s="210">
        <v>1</v>
      </c>
      <c r="AY56" s="210">
        <v>1</v>
      </c>
      <c r="AZ56" s="210">
        <v>1</v>
      </c>
      <c r="BA56" s="210">
        <v>1</v>
      </c>
      <c r="BB56" s="210">
        <v>1</v>
      </c>
      <c r="BC56" s="210">
        <v>1</v>
      </c>
      <c r="BD56" s="210">
        <v>1</v>
      </c>
      <c r="BE56" s="210">
        <v>1</v>
      </c>
      <c r="BF56" s="210">
        <v>1</v>
      </c>
      <c r="BG56" s="210">
        <v>1</v>
      </c>
      <c r="BH56" s="210">
        <v>1</v>
      </c>
      <c r="BI56" s="210">
        <v>1</v>
      </c>
      <c r="BJ56" s="210">
        <v>1</v>
      </c>
      <c r="BK56" s="210">
        <v>1</v>
      </c>
      <c r="BL56" s="210">
        <v>1</v>
      </c>
      <c r="BM56" s="210">
        <v>1</v>
      </c>
      <c r="BN56" s="210">
        <v>1</v>
      </c>
      <c r="BO56" s="210">
        <v>1</v>
      </c>
      <c r="BP56" s="210">
        <v>1</v>
      </c>
      <c r="BQ56" s="210">
        <v>1</v>
      </c>
      <c r="BR56" s="210">
        <v>1</v>
      </c>
      <c r="BS56" s="210">
        <v>1</v>
      </c>
      <c r="BT56" s="210">
        <v>1</v>
      </c>
      <c r="BU56" s="210">
        <v>1</v>
      </c>
      <c r="BV56" s="210">
        <v>1</v>
      </c>
      <c r="BW56" s="210">
        <v>1</v>
      </c>
      <c r="BX56" s="210">
        <v>1</v>
      </c>
      <c r="BY56" s="210">
        <v>1</v>
      </c>
      <c r="BZ56" s="210">
        <v>1</v>
      </c>
      <c r="CA56" s="210">
        <v>1</v>
      </c>
      <c r="CB56" s="210">
        <v>1</v>
      </c>
      <c r="CC56" s="210">
        <v>1</v>
      </c>
      <c r="CD56" s="210">
        <v>1</v>
      </c>
      <c r="CE56" s="210">
        <v>1</v>
      </c>
      <c r="CF56" s="210">
        <v>1</v>
      </c>
      <c r="CG56" s="210">
        <v>1</v>
      </c>
      <c r="CH56" s="210">
        <v>1</v>
      </c>
      <c r="CI56" s="210"/>
      <c r="CJ56" s="210"/>
      <c r="CK56" s="210"/>
      <c r="CL56" s="210"/>
      <c r="CM56" s="210"/>
      <c r="CN56" s="210"/>
      <c r="CO56" s="210"/>
      <c r="CP56" s="210"/>
      <c r="CQ56" s="210"/>
      <c r="CR56" s="210"/>
      <c r="CS56" s="144"/>
      <c r="CT56" s="144"/>
    </row>
    <row r="57" spans="1:98" ht="15">
      <c r="A57" s="208" t="s">
        <v>8334</v>
      </c>
      <c r="B57" s="285" t="s">
        <v>1136</v>
      </c>
      <c r="C57" s="209" t="str">
        <f>+_xlfn.XLOOKUP(B57,'R4'!B:B,'R4'!C:C)</f>
        <v>AMR - TRANSMİKSER - ÜSTYAPISI - İMER</v>
      </c>
      <c r="D57" s="259" t="str">
        <f>+_xlfn.XLOOKUP(B57,'R4'!B:B,'R4'!D:D)</f>
        <v>(6)</v>
      </c>
      <c r="E57" s="209" t="s">
        <v>8262</v>
      </c>
      <c r="F57" s="209" t="s">
        <v>38</v>
      </c>
      <c r="G57" s="216">
        <v>1000</v>
      </c>
      <c r="H57" s="209" t="s">
        <v>8271</v>
      </c>
      <c r="I57" s="2" t="s">
        <v>8263</v>
      </c>
      <c r="J57" s="210"/>
      <c r="K57" s="210"/>
      <c r="L57" s="210"/>
      <c r="M57" s="210"/>
      <c r="N57" s="210"/>
      <c r="O57" s="210"/>
      <c r="P57" s="210"/>
      <c r="Q57" s="210"/>
      <c r="R57" s="210"/>
      <c r="S57" s="210"/>
      <c r="T57" s="210"/>
      <c r="U57" s="210"/>
      <c r="V57" s="210"/>
      <c r="W57" s="210"/>
      <c r="X57" s="210">
        <v>1</v>
      </c>
      <c r="Y57" s="210">
        <v>1</v>
      </c>
      <c r="Z57" s="210">
        <v>1</v>
      </c>
      <c r="AA57" s="210">
        <v>1</v>
      </c>
      <c r="AB57" s="210">
        <v>1</v>
      </c>
      <c r="AC57" s="210">
        <v>1</v>
      </c>
      <c r="AD57" s="210">
        <v>1</v>
      </c>
      <c r="AE57" s="210">
        <v>1</v>
      </c>
      <c r="AF57" s="210">
        <v>1</v>
      </c>
      <c r="AG57" s="210">
        <v>1</v>
      </c>
      <c r="AH57" s="210">
        <v>1</v>
      </c>
      <c r="AI57" s="210">
        <v>1</v>
      </c>
      <c r="AJ57" s="210">
        <v>1</v>
      </c>
      <c r="AK57" s="210">
        <v>1</v>
      </c>
      <c r="AL57" s="210">
        <v>1</v>
      </c>
      <c r="AM57" s="210">
        <v>1</v>
      </c>
      <c r="AN57" s="210">
        <v>1</v>
      </c>
      <c r="AO57" s="210">
        <v>1</v>
      </c>
      <c r="AP57" s="210">
        <v>1</v>
      </c>
      <c r="AQ57" s="210">
        <v>1</v>
      </c>
      <c r="AR57" s="210">
        <v>1</v>
      </c>
      <c r="AS57" s="210">
        <v>1</v>
      </c>
      <c r="AT57" s="210">
        <v>1</v>
      </c>
      <c r="AU57" s="210">
        <v>1</v>
      </c>
      <c r="AV57" s="210">
        <v>1</v>
      </c>
      <c r="AW57" s="210">
        <v>1</v>
      </c>
      <c r="AX57" s="210">
        <v>1</v>
      </c>
      <c r="AY57" s="210">
        <v>1</v>
      </c>
      <c r="AZ57" s="210">
        <v>1</v>
      </c>
      <c r="BA57" s="210">
        <v>1</v>
      </c>
      <c r="BB57" s="210">
        <v>1</v>
      </c>
      <c r="BC57" s="210">
        <v>1</v>
      </c>
      <c r="BD57" s="210">
        <v>1</v>
      </c>
      <c r="BE57" s="210">
        <v>1</v>
      </c>
      <c r="BF57" s="210">
        <v>1</v>
      </c>
      <c r="BG57" s="210">
        <v>1</v>
      </c>
      <c r="BH57" s="210">
        <v>1</v>
      </c>
      <c r="BI57" s="210">
        <v>1</v>
      </c>
      <c r="BJ57" s="210">
        <v>1</v>
      </c>
      <c r="BK57" s="210">
        <v>1</v>
      </c>
      <c r="BL57" s="210">
        <v>1</v>
      </c>
      <c r="BM57" s="210">
        <v>1</v>
      </c>
      <c r="BN57" s="210">
        <v>1</v>
      </c>
      <c r="BO57" s="210">
        <v>1</v>
      </c>
      <c r="BP57" s="210">
        <v>1</v>
      </c>
      <c r="BQ57" s="210">
        <v>1</v>
      </c>
      <c r="BR57" s="210">
        <v>1</v>
      </c>
      <c r="BS57" s="210">
        <v>1</v>
      </c>
      <c r="BT57" s="210">
        <v>1</v>
      </c>
      <c r="BU57" s="210">
        <v>1</v>
      </c>
      <c r="BV57" s="210">
        <v>1</v>
      </c>
      <c r="BW57" s="210">
        <v>1</v>
      </c>
      <c r="BX57" s="210">
        <v>1</v>
      </c>
      <c r="BY57" s="210">
        <v>1</v>
      </c>
      <c r="BZ57" s="210">
        <v>1</v>
      </c>
      <c r="CA57" s="210">
        <v>1</v>
      </c>
      <c r="CB57" s="210">
        <v>1</v>
      </c>
      <c r="CC57" s="210">
        <v>1</v>
      </c>
      <c r="CD57" s="210">
        <v>1</v>
      </c>
      <c r="CE57" s="210">
        <v>1</v>
      </c>
      <c r="CF57" s="210">
        <v>1</v>
      </c>
      <c r="CG57" s="210">
        <v>1</v>
      </c>
      <c r="CH57" s="210">
        <v>1</v>
      </c>
      <c r="CI57" s="210"/>
      <c r="CJ57" s="210"/>
      <c r="CK57" s="210"/>
      <c r="CL57" s="210"/>
      <c r="CM57" s="210"/>
      <c r="CN57" s="210"/>
      <c r="CO57" s="210"/>
      <c r="CP57" s="210"/>
      <c r="CQ57" s="210"/>
      <c r="CR57" s="210"/>
      <c r="CS57" s="144"/>
      <c r="CT57" s="144"/>
    </row>
    <row r="58" spans="1:98" ht="15">
      <c r="A58" s="208" t="s">
        <v>8334</v>
      </c>
      <c r="B58" s="285" t="s">
        <v>1137</v>
      </c>
      <c r="C58" s="209" t="str">
        <f>+_xlfn.XLOOKUP(B58,'R4'!B:B,'R4'!C:C)</f>
        <v>AMR - TRANSMİKSER - ÜSTYAPISI - İMER</v>
      </c>
      <c r="D58" s="259" t="str">
        <f>+_xlfn.XLOOKUP(B58,'R4'!B:B,'R4'!D:D)</f>
        <v>(7)</v>
      </c>
      <c r="E58" s="209" t="s">
        <v>8262</v>
      </c>
      <c r="F58" s="209" t="s">
        <v>38</v>
      </c>
      <c r="G58" s="216">
        <v>1000</v>
      </c>
      <c r="H58" s="209" t="s">
        <v>8271</v>
      </c>
      <c r="I58" s="2" t="s">
        <v>8263</v>
      </c>
      <c r="J58" s="210"/>
      <c r="K58" s="210"/>
      <c r="L58" s="210"/>
      <c r="M58" s="210"/>
      <c r="N58" s="210"/>
      <c r="O58" s="210"/>
      <c r="P58" s="210"/>
      <c r="Q58" s="210"/>
      <c r="R58" s="210"/>
      <c r="S58" s="210"/>
      <c r="T58" s="210"/>
      <c r="U58" s="210"/>
      <c r="V58" s="210"/>
      <c r="W58" s="210"/>
      <c r="X58" s="210">
        <v>1</v>
      </c>
      <c r="Y58" s="210">
        <v>1</v>
      </c>
      <c r="Z58" s="210">
        <v>1</v>
      </c>
      <c r="AA58" s="210">
        <v>1</v>
      </c>
      <c r="AB58" s="210">
        <v>1</v>
      </c>
      <c r="AC58" s="210">
        <v>1</v>
      </c>
      <c r="AD58" s="210">
        <v>1</v>
      </c>
      <c r="AE58" s="210">
        <v>1</v>
      </c>
      <c r="AF58" s="210">
        <v>1</v>
      </c>
      <c r="AG58" s="210">
        <v>1</v>
      </c>
      <c r="AH58" s="210">
        <v>1</v>
      </c>
      <c r="AI58" s="210">
        <v>1</v>
      </c>
      <c r="AJ58" s="210">
        <v>1</v>
      </c>
      <c r="AK58" s="210">
        <v>1</v>
      </c>
      <c r="AL58" s="210">
        <v>1</v>
      </c>
      <c r="AM58" s="210">
        <v>1</v>
      </c>
      <c r="AN58" s="210">
        <v>1</v>
      </c>
      <c r="AO58" s="210">
        <v>1</v>
      </c>
      <c r="AP58" s="210">
        <v>1</v>
      </c>
      <c r="AQ58" s="210">
        <v>1</v>
      </c>
      <c r="AR58" s="210">
        <v>1</v>
      </c>
      <c r="AS58" s="210">
        <v>1</v>
      </c>
      <c r="AT58" s="210">
        <v>1</v>
      </c>
      <c r="AU58" s="210">
        <v>1</v>
      </c>
      <c r="AV58" s="210">
        <v>1</v>
      </c>
      <c r="AW58" s="210">
        <v>1</v>
      </c>
      <c r="AX58" s="210">
        <v>1</v>
      </c>
      <c r="AY58" s="210">
        <v>1</v>
      </c>
      <c r="AZ58" s="210">
        <v>1</v>
      </c>
      <c r="BA58" s="210">
        <v>1</v>
      </c>
      <c r="BB58" s="210">
        <v>1</v>
      </c>
      <c r="BC58" s="210">
        <v>1</v>
      </c>
      <c r="BD58" s="210">
        <v>1</v>
      </c>
      <c r="BE58" s="210">
        <v>1</v>
      </c>
      <c r="BF58" s="210">
        <v>1</v>
      </c>
      <c r="BG58" s="210">
        <v>1</v>
      </c>
      <c r="BH58" s="210">
        <v>1</v>
      </c>
      <c r="BI58" s="210">
        <v>1</v>
      </c>
      <c r="BJ58" s="210">
        <v>1</v>
      </c>
      <c r="BK58" s="210">
        <v>1</v>
      </c>
      <c r="BL58" s="210">
        <v>1</v>
      </c>
      <c r="BM58" s="210">
        <v>1</v>
      </c>
      <c r="BN58" s="210">
        <v>1</v>
      </c>
      <c r="BO58" s="210">
        <v>1</v>
      </c>
      <c r="BP58" s="210">
        <v>1</v>
      </c>
      <c r="BQ58" s="210">
        <v>1</v>
      </c>
      <c r="BR58" s="210">
        <v>1</v>
      </c>
      <c r="BS58" s="210">
        <v>1</v>
      </c>
      <c r="BT58" s="210">
        <v>1</v>
      </c>
      <c r="BU58" s="210">
        <v>1</v>
      </c>
      <c r="BV58" s="210">
        <v>1</v>
      </c>
      <c r="BW58" s="210">
        <v>1</v>
      </c>
      <c r="BX58" s="210">
        <v>1</v>
      </c>
      <c r="BY58" s="210">
        <v>1</v>
      </c>
      <c r="BZ58" s="210">
        <v>1</v>
      </c>
      <c r="CA58" s="210">
        <v>1</v>
      </c>
      <c r="CB58" s="210">
        <v>1</v>
      </c>
      <c r="CC58" s="210">
        <v>1</v>
      </c>
      <c r="CD58" s="210">
        <v>1</v>
      </c>
      <c r="CE58" s="210">
        <v>1</v>
      </c>
      <c r="CF58" s="210">
        <v>1</v>
      </c>
      <c r="CG58" s="210">
        <v>1</v>
      </c>
      <c r="CH58" s="210">
        <v>1</v>
      </c>
      <c r="CI58" s="210"/>
      <c r="CJ58" s="210"/>
      <c r="CK58" s="210"/>
      <c r="CL58" s="210"/>
      <c r="CM58" s="210"/>
      <c r="CN58" s="210"/>
      <c r="CO58" s="210"/>
      <c r="CP58" s="210"/>
      <c r="CQ58" s="210"/>
      <c r="CR58" s="210"/>
      <c r="CS58" s="144"/>
      <c r="CT58" s="144"/>
    </row>
    <row r="59" spans="1:98" ht="15">
      <c r="A59" s="208" t="s">
        <v>8334</v>
      </c>
      <c r="B59" s="285" t="s">
        <v>1138</v>
      </c>
      <c r="C59" s="209" t="str">
        <f>+_xlfn.XLOOKUP(B59,'R4'!B:B,'R4'!C:C)</f>
        <v>AMR - TRANSMİKSER - ÜSTYAPISI - İMER</v>
      </c>
      <c r="D59" s="259" t="str">
        <f>+_xlfn.XLOOKUP(B59,'R4'!B:B,'R4'!D:D)</f>
        <v>(8)</v>
      </c>
      <c r="E59" s="209" t="s">
        <v>8262</v>
      </c>
      <c r="F59" s="209" t="s">
        <v>38</v>
      </c>
      <c r="G59" s="216">
        <v>1000</v>
      </c>
      <c r="H59" s="209" t="s">
        <v>8271</v>
      </c>
      <c r="I59" s="2" t="s">
        <v>8263</v>
      </c>
      <c r="J59" s="210"/>
      <c r="K59" s="210"/>
      <c r="L59" s="210"/>
      <c r="M59" s="210"/>
      <c r="N59" s="210"/>
      <c r="O59" s="210"/>
      <c r="P59" s="210"/>
      <c r="Q59" s="210"/>
      <c r="R59" s="210"/>
      <c r="S59" s="210"/>
      <c r="T59" s="210"/>
      <c r="U59" s="210"/>
      <c r="V59" s="210"/>
      <c r="W59" s="210"/>
      <c r="X59" s="210">
        <v>1</v>
      </c>
      <c r="Y59" s="210">
        <v>1</v>
      </c>
      <c r="Z59" s="210">
        <v>1</v>
      </c>
      <c r="AA59" s="210">
        <v>1</v>
      </c>
      <c r="AB59" s="210">
        <v>1</v>
      </c>
      <c r="AC59" s="210">
        <v>1</v>
      </c>
      <c r="AD59" s="210">
        <v>1</v>
      </c>
      <c r="AE59" s="210">
        <v>1</v>
      </c>
      <c r="AF59" s="210">
        <v>1</v>
      </c>
      <c r="AG59" s="210">
        <v>1</v>
      </c>
      <c r="AH59" s="210">
        <v>1</v>
      </c>
      <c r="AI59" s="210">
        <v>1</v>
      </c>
      <c r="AJ59" s="210">
        <v>1</v>
      </c>
      <c r="AK59" s="210">
        <v>1</v>
      </c>
      <c r="AL59" s="210">
        <v>1</v>
      </c>
      <c r="AM59" s="210">
        <v>1</v>
      </c>
      <c r="AN59" s="210">
        <v>1</v>
      </c>
      <c r="AO59" s="210">
        <v>1</v>
      </c>
      <c r="AP59" s="210">
        <v>1</v>
      </c>
      <c r="AQ59" s="210">
        <v>1</v>
      </c>
      <c r="AR59" s="210">
        <v>1</v>
      </c>
      <c r="AS59" s="210">
        <v>1</v>
      </c>
      <c r="AT59" s="210">
        <v>1</v>
      </c>
      <c r="AU59" s="210">
        <v>1</v>
      </c>
      <c r="AV59" s="210">
        <v>1</v>
      </c>
      <c r="AW59" s="210">
        <v>1</v>
      </c>
      <c r="AX59" s="210">
        <v>1</v>
      </c>
      <c r="AY59" s="210">
        <v>1</v>
      </c>
      <c r="AZ59" s="210">
        <v>1</v>
      </c>
      <c r="BA59" s="210">
        <v>1</v>
      </c>
      <c r="BB59" s="210">
        <v>1</v>
      </c>
      <c r="BC59" s="210">
        <v>1</v>
      </c>
      <c r="BD59" s="210">
        <v>1</v>
      </c>
      <c r="BE59" s="210">
        <v>1</v>
      </c>
      <c r="BF59" s="210">
        <v>1</v>
      </c>
      <c r="BG59" s="210">
        <v>1</v>
      </c>
      <c r="BH59" s="210">
        <v>1</v>
      </c>
      <c r="BI59" s="210">
        <v>1</v>
      </c>
      <c r="BJ59" s="210">
        <v>1</v>
      </c>
      <c r="BK59" s="210">
        <v>1</v>
      </c>
      <c r="BL59" s="210">
        <v>1</v>
      </c>
      <c r="BM59" s="210">
        <v>1</v>
      </c>
      <c r="BN59" s="210">
        <v>1</v>
      </c>
      <c r="BO59" s="210">
        <v>1</v>
      </c>
      <c r="BP59" s="210">
        <v>1</v>
      </c>
      <c r="BQ59" s="210">
        <v>1</v>
      </c>
      <c r="BR59" s="210">
        <v>1</v>
      </c>
      <c r="BS59" s="210">
        <v>1</v>
      </c>
      <c r="BT59" s="210">
        <v>1</v>
      </c>
      <c r="BU59" s="210">
        <v>1</v>
      </c>
      <c r="BV59" s="210">
        <v>1</v>
      </c>
      <c r="BW59" s="210">
        <v>1</v>
      </c>
      <c r="BX59" s="210">
        <v>1</v>
      </c>
      <c r="BY59" s="210">
        <v>1</v>
      </c>
      <c r="BZ59" s="210">
        <v>1</v>
      </c>
      <c r="CA59" s="210">
        <v>1</v>
      </c>
      <c r="CB59" s="210">
        <v>1</v>
      </c>
      <c r="CC59" s="210">
        <v>1</v>
      </c>
      <c r="CD59" s="210">
        <v>1</v>
      </c>
      <c r="CE59" s="210">
        <v>1</v>
      </c>
      <c r="CF59" s="210">
        <v>1</v>
      </c>
      <c r="CG59" s="210">
        <v>1</v>
      </c>
      <c r="CH59" s="210">
        <v>1</v>
      </c>
      <c r="CI59" s="210"/>
      <c r="CJ59" s="210"/>
      <c r="CK59" s="210"/>
      <c r="CL59" s="210"/>
      <c r="CM59" s="210"/>
      <c r="CN59" s="210"/>
      <c r="CO59" s="210"/>
      <c r="CP59" s="210"/>
      <c r="CQ59" s="210"/>
      <c r="CR59" s="210"/>
      <c r="CS59" s="144"/>
      <c r="CT59" s="144"/>
    </row>
    <row r="60" spans="1:98" ht="15">
      <c r="A60" s="208" t="s">
        <v>8334</v>
      </c>
      <c r="B60" s="285" t="s">
        <v>1139</v>
      </c>
      <c r="C60" s="209" t="str">
        <f>+_xlfn.XLOOKUP(B60,'R4'!B:B,'R4'!C:C)</f>
        <v>AMR - TRANSMİKSER - ÜSTYAPISI - İMER</v>
      </c>
      <c r="D60" s="259" t="str">
        <f>+_xlfn.XLOOKUP(B60,'R4'!B:B,'R4'!D:D)</f>
        <v>(9)</v>
      </c>
      <c r="E60" s="209" t="s">
        <v>8262</v>
      </c>
      <c r="F60" s="209" t="s">
        <v>38</v>
      </c>
      <c r="G60" s="216">
        <v>1000</v>
      </c>
      <c r="H60" s="209" t="s">
        <v>8271</v>
      </c>
      <c r="I60" s="2" t="s">
        <v>8263</v>
      </c>
      <c r="J60" s="210"/>
      <c r="K60" s="210"/>
      <c r="L60" s="210"/>
      <c r="M60" s="210"/>
      <c r="N60" s="210"/>
      <c r="O60" s="210"/>
      <c r="P60" s="210"/>
      <c r="Q60" s="210"/>
      <c r="R60" s="210"/>
      <c r="S60" s="210"/>
      <c r="T60" s="210"/>
      <c r="U60" s="210"/>
      <c r="V60" s="210"/>
      <c r="W60" s="210"/>
      <c r="X60" s="210">
        <v>1</v>
      </c>
      <c r="Y60" s="210">
        <v>1</v>
      </c>
      <c r="Z60" s="210">
        <v>1</v>
      </c>
      <c r="AA60" s="210">
        <v>1</v>
      </c>
      <c r="AB60" s="210">
        <v>1</v>
      </c>
      <c r="AC60" s="210">
        <v>1</v>
      </c>
      <c r="AD60" s="210">
        <v>1</v>
      </c>
      <c r="AE60" s="210">
        <v>1</v>
      </c>
      <c r="AF60" s="210">
        <v>1</v>
      </c>
      <c r="AG60" s="210">
        <v>1</v>
      </c>
      <c r="AH60" s="210">
        <v>1</v>
      </c>
      <c r="AI60" s="210">
        <v>1</v>
      </c>
      <c r="AJ60" s="210">
        <v>1</v>
      </c>
      <c r="AK60" s="210">
        <v>1</v>
      </c>
      <c r="AL60" s="210">
        <v>1</v>
      </c>
      <c r="AM60" s="210">
        <v>1</v>
      </c>
      <c r="AN60" s="210">
        <v>1</v>
      </c>
      <c r="AO60" s="210">
        <v>1</v>
      </c>
      <c r="AP60" s="210">
        <v>1</v>
      </c>
      <c r="AQ60" s="210">
        <v>1</v>
      </c>
      <c r="AR60" s="210">
        <v>1</v>
      </c>
      <c r="AS60" s="210">
        <v>1</v>
      </c>
      <c r="AT60" s="210">
        <v>1</v>
      </c>
      <c r="AU60" s="210">
        <v>1</v>
      </c>
      <c r="AV60" s="210">
        <v>1</v>
      </c>
      <c r="AW60" s="210">
        <v>1</v>
      </c>
      <c r="AX60" s="210">
        <v>1</v>
      </c>
      <c r="AY60" s="210">
        <v>1</v>
      </c>
      <c r="AZ60" s="210">
        <v>1</v>
      </c>
      <c r="BA60" s="210">
        <v>1</v>
      </c>
      <c r="BB60" s="210">
        <v>1</v>
      </c>
      <c r="BC60" s="210">
        <v>1</v>
      </c>
      <c r="BD60" s="210">
        <v>1</v>
      </c>
      <c r="BE60" s="210">
        <v>1</v>
      </c>
      <c r="BF60" s="210">
        <v>1</v>
      </c>
      <c r="BG60" s="210">
        <v>1</v>
      </c>
      <c r="BH60" s="210">
        <v>1</v>
      </c>
      <c r="BI60" s="210">
        <v>1</v>
      </c>
      <c r="BJ60" s="210">
        <v>1</v>
      </c>
      <c r="BK60" s="210">
        <v>1</v>
      </c>
      <c r="BL60" s="210">
        <v>1</v>
      </c>
      <c r="BM60" s="210">
        <v>1</v>
      </c>
      <c r="BN60" s="210">
        <v>1</v>
      </c>
      <c r="BO60" s="210">
        <v>1</v>
      </c>
      <c r="BP60" s="210">
        <v>1</v>
      </c>
      <c r="BQ60" s="210">
        <v>1</v>
      </c>
      <c r="BR60" s="210">
        <v>1</v>
      </c>
      <c r="BS60" s="210"/>
      <c r="BT60" s="210"/>
      <c r="BU60" s="210"/>
      <c r="BV60" s="210"/>
      <c r="BW60" s="210"/>
      <c r="BX60" s="210"/>
      <c r="BY60" s="210"/>
      <c r="BZ60" s="210"/>
      <c r="CA60" s="210"/>
      <c r="CB60" s="210"/>
      <c r="CC60" s="210"/>
      <c r="CD60" s="210"/>
      <c r="CE60" s="210"/>
      <c r="CF60" s="210"/>
      <c r="CG60" s="210"/>
      <c r="CH60" s="210"/>
      <c r="CI60" s="210"/>
      <c r="CJ60" s="210"/>
      <c r="CK60" s="210"/>
      <c r="CL60" s="210"/>
      <c r="CM60" s="210"/>
      <c r="CN60" s="210"/>
      <c r="CO60" s="210"/>
      <c r="CP60" s="210"/>
      <c r="CQ60" s="210"/>
      <c r="CR60" s="210"/>
      <c r="CS60" s="144"/>
      <c r="CT60" s="144"/>
    </row>
    <row r="61" spans="1:98" ht="15">
      <c r="A61" s="208" t="s">
        <v>8334</v>
      </c>
      <c r="B61" s="285" t="s">
        <v>1140</v>
      </c>
      <c r="C61" s="209" t="str">
        <f>+_xlfn.XLOOKUP(B61,'R4'!B:B,'R4'!C:C)</f>
        <v>AMR - TRANSMİKSER - ÜSTYAPISI - İMER</v>
      </c>
      <c r="D61" s="259" t="str">
        <f>+_xlfn.XLOOKUP(B61,'R4'!B:B,'R4'!D:D)</f>
        <v>(10)</v>
      </c>
      <c r="E61" s="209" t="s">
        <v>8262</v>
      </c>
      <c r="F61" s="209" t="s">
        <v>38</v>
      </c>
      <c r="G61" s="216">
        <v>1000</v>
      </c>
      <c r="H61" s="209" t="s">
        <v>8271</v>
      </c>
      <c r="I61" s="2" t="s">
        <v>8263</v>
      </c>
      <c r="J61" s="210"/>
      <c r="K61" s="210"/>
      <c r="L61" s="210"/>
      <c r="M61" s="210"/>
      <c r="N61" s="210"/>
      <c r="O61" s="210"/>
      <c r="P61" s="210"/>
      <c r="Q61" s="210"/>
      <c r="R61" s="210"/>
      <c r="S61" s="210"/>
      <c r="T61" s="210"/>
      <c r="U61" s="210"/>
      <c r="V61" s="210"/>
      <c r="W61" s="210"/>
      <c r="X61" s="210">
        <v>1</v>
      </c>
      <c r="Y61" s="210">
        <v>1</v>
      </c>
      <c r="Z61" s="210">
        <v>1</v>
      </c>
      <c r="AA61" s="210">
        <v>1</v>
      </c>
      <c r="AB61" s="210">
        <v>1</v>
      </c>
      <c r="AC61" s="210">
        <v>1</v>
      </c>
      <c r="AD61" s="210">
        <v>1</v>
      </c>
      <c r="AE61" s="210">
        <v>1</v>
      </c>
      <c r="AF61" s="210">
        <v>1</v>
      </c>
      <c r="AG61" s="210">
        <v>1</v>
      </c>
      <c r="AH61" s="210">
        <v>1</v>
      </c>
      <c r="AI61" s="210">
        <v>1</v>
      </c>
      <c r="AJ61" s="210">
        <v>1</v>
      </c>
      <c r="AK61" s="210">
        <v>1</v>
      </c>
      <c r="AL61" s="210">
        <v>1</v>
      </c>
      <c r="AM61" s="210">
        <v>1</v>
      </c>
      <c r="AN61" s="210">
        <v>1</v>
      </c>
      <c r="AO61" s="210">
        <v>1</v>
      </c>
      <c r="AP61" s="210">
        <v>1</v>
      </c>
      <c r="AQ61" s="210">
        <v>1</v>
      </c>
      <c r="AR61" s="210">
        <v>1</v>
      </c>
      <c r="AS61" s="210">
        <v>1</v>
      </c>
      <c r="AT61" s="210">
        <v>1</v>
      </c>
      <c r="AU61" s="210">
        <v>1</v>
      </c>
      <c r="AV61" s="210">
        <v>1</v>
      </c>
      <c r="AW61" s="210">
        <v>1</v>
      </c>
      <c r="AX61" s="210">
        <v>1</v>
      </c>
      <c r="AY61" s="210">
        <v>1</v>
      </c>
      <c r="AZ61" s="210">
        <v>1</v>
      </c>
      <c r="BA61" s="210">
        <v>1</v>
      </c>
      <c r="BB61" s="210">
        <v>1</v>
      </c>
      <c r="BC61" s="210">
        <v>1</v>
      </c>
      <c r="BD61" s="210">
        <v>1</v>
      </c>
      <c r="BE61" s="210">
        <v>1</v>
      </c>
      <c r="BF61" s="210">
        <v>1</v>
      </c>
      <c r="BG61" s="210">
        <v>1</v>
      </c>
      <c r="BH61" s="210">
        <v>1</v>
      </c>
      <c r="BI61" s="210">
        <v>1</v>
      </c>
      <c r="BJ61" s="210">
        <v>1</v>
      </c>
      <c r="BK61" s="210">
        <v>1</v>
      </c>
      <c r="BL61" s="210">
        <v>1</v>
      </c>
      <c r="BM61" s="210">
        <v>1</v>
      </c>
      <c r="BN61" s="210">
        <v>1</v>
      </c>
      <c r="BO61" s="210">
        <v>1</v>
      </c>
      <c r="BP61" s="210">
        <v>1</v>
      </c>
      <c r="BQ61" s="210">
        <v>1</v>
      </c>
      <c r="BR61" s="210">
        <v>1</v>
      </c>
      <c r="BS61" s="210"/>
      <c r="BT61" s="210"/>
      <c r="BU61" s="210"/>
      <c r="BV61" s="210"/>
      <c r="BW61" s="210"/>
      <c r="BX61" s="210"/>
      <c r="BY61" s="210"/>
      <c r="BZ61" s="210"/>
      <c r="CA61" s="210"/>
      <c r="CB61" s="210"/>
      <c r="CC61" s="210"/>
      <c r="CD61" s="210"/>
      <c r="CE61" s="210"/>
      <c r="CF61" s="210"/>
      <c r="CG61" s="210"/>
      <c r="CH61" s="210"/>
      <c r="CI61" s="210"/>
      <c r="CJ61" s="210"/>
      <c r="CK61" s="210"/>
      <c r="CL61" s="210"/>
      <c r="CM61" s="210"/>
      <c r="CN61" s="210"/>
      <c r="CO61" s="210"/>
      <c r="CP61" s="210"/>
      <c r="CQ61" s="210"/>
      <c r="CR61" s="210"/>
      <c r="CS61" s="144"/>
      <c r="CT61" s="144"/>
    </row>
    <row r="62" spans="1:98" ht="15">
      <c r="A62" s="208" t="s">
        <v>8334</v>
      </c>
      <c r="B62" s="285" t="s">
        <v>7502</v>
      </c>
      <c r="C62" s="209" t="str">
        <f>+_xlfn.XLOOKUP(B62,'R4'!B:B,'R4'!C:C)</f>
        <v>AMR - TRANSMİKSER - ÜSTYAPISI - GENERİC</v>
      </c>
      <c r="D62" s="259" t="str">
        <f>+_xlfn.XLOOKUP(B62,'R4'!B:B,'R4'!D:D)</f>
        <v>(15)</v>
      </c>
      <c r="E62" s="209" t="s">
        <v>8262</v>
      </c>
      <c r="F62" s="209" t="s">
        <v>38</v>
      </c>
      <c r="G62" s="216">
        <v>1000</v>
      </c>
      <c r="H62" s="209" t="s">
        <v>8271</v>
      </c>
      <c r="I62" s="2" t="s">
        <v>8263</v>
      </c>
      <c r="J62" s="210"/>
      <c r="K62" s="210"/>
      <c r="L62" s="210"/>
      <c r="M62" s="210"/>
      <c r="N62" s="210"/>
      <c r="O62" s="210"/>
      <c r="P62" s="210"/>
      <c r="Q62" s="210"/>
      <c r="R62" s="210"/>
      <c r="S62" s="210"/>
      <c r="T62" s="210"/>
      <c r="U62" s="210"/>
      <c r="V62" s="210"/>
      <c r="W62" s="210"/>
      <c r="X62" s="210">
        <v>15</v>
      </c>
      <c r="Y62" s="210">
        <v>15</v>
      </c>
      <c r="Z62" s="210">
        <v>15</v>
      </c>
      <c r="AA62" s="210">
        <v>15</v>
      </c>
      <c r="AB62" s="210">
        <v>15</v>
      </c>
      <c r="AC62" s="210">
        <v>15</v>
      </c>
      <c r="AD62" s="210">
        <v>15</v>
      </c>
      <c r="AE62" s="210">
        <v>15</v>
      </c>
      <c r="AF62" s="210">
        <v>15</v>
      </c>
      <c r="AG62" s="210">
        <v>15</v>
      </c>
      <c r="AH62" s="210">
        <v>15</v>
      </c>
      <c r="AI62" s="210">
        <v>15</v>
      </c>
      <c r="AJ62" s="210">
        <v>15</v>
      </c>
      <c r="AK62" s="210">
        <v>15</v>
      </c>
      <c r="AL62" s="210">
        <v>15</v>
      </c>
      <c r="AM62" s="210">
        <v>15</v>
      </c>
      <c r="AN62" s="210">
        <v>15</v>
      </c>
      <c r="AO62" s="210">
        <v>15</v>
      </c>
      <c r="AP62" s="210">
        <v>15</v>
      </c>
      <c r="AQ62" s="210">
        <v>15</v>
      </c>
      <c r="AR62" s="210">
        <v>15</v>
      </c>
      <c r="AS62" s="210">
        <v>15</v>
      </c>
      <c r="AT62" s="210">
        <v>15</v>
      </c>
      <c r="AU62" s="210">
        <v>15</v>
      </c>
      <c r="AV62" s="210">
        <v>15</v>
      </c>
      <c r="AW62" s="210">
        <v>15</v>
      </c>
      <c r="AX62" s="210">
        <v>15</v>
      </c>
      <c r="AY62" s="210">
        <v>15</v>
      </c>
      <c r="AZ62" s="210">
        <v>15</v>
      </c>
      <c r="BA62" s="210">
        <v>15</v>
      </c>
      <c r="BB62" s="210">
        <v>15</v>
      </c>
      <c r="BC62" s="210">
        <v>15</v>
      </c>
      <c r="BD62" s="210">
        <v>15</v>
      </c>
      <c r="BE62" s="210">
        <v>15</v>
      </c>
      <c r="BF62" s="210">
        <v>15</v>
      </c>
      <c r="BG62" s="210">
        <v>15</v>
      </c>
      <c r="BH62" s="210">
        <v>15</v>
      </c>
      <c r="BI62" s="210">
        <v>15</v>
      </c>
      <c r="BJ62" s="210">
        <v>15</v>
      </c>
      <c r="BK62" s="210">
        <v>15</v>
      </c>
      <c r="BL62" s="210">
        <v>15</v>
      </c>
      <c r="BM62" s="210">
        <v>15</v>
      </c>
      <c r="BN62" s="210">
        <v>15</v>
      </c>
      <c r="BO62" s="210">
        <v>15</v>
      </c>
      <c r="BP62" s="210">
        <v>15</v>
      </c>
      <c r="BQ62" s="210">
        <v>15</v>
      </c>
      <c r="BR62" s="210">
        <v>15</v>
      </c>
      <c r="BS62" s="210"/>
      <c r="BT62" s="210"/>
      <c r="BU62" s="210"/>
      <c r="BV62" s="210"/>
      <c r="BW62" s="210"/>
      <c r="BX62" s="210"/>
      <c r="BY62" s="210"/>
      <c r="BZ62" s="210"/>
      <c r="CA62" s="210"/>
      <c r="CB62" s="210"/>
      <c r="CC62" s="210"/>
      <c r="CD62" s="210"/>
      <c r="CE62" s="210"/>
      <c r="CF62" s="210"/>
      <c r="CG62" s="210"/>
      <c r="CH62" s="210"/>
      <c r="CI62" s="210"/>
      <c r="CJ62" s="210"/>
      <c r="CK62" s="210"/>
      <c r="CL62" s="210"/>
      <c r="CM62" s="210"/>
      <c r="CN62" s="210"/>
      <c r="CO62" s="210"/>
      <c r="CP62" s="210"/>
      <c r="CQ62" s="210"/>
      <c r="CR62" s="210"/>
      <c r="CS62" s="144"/>
      <c r="CT62" s="144"/>
    </row>
    <row r="63" spans="1:98" ht="15">
      <c r="A63" s="208" t="s">
        <v>8334</v>
      </c>
      <c r="B63" s="285" t="s">
        <v>8536</v>
      </c>
      <c r="C63" s="209" t="str">
        <f>+_xlfn.XLOOKUP(B63,'R4'!B:B,'R4'!C:C)</f>
        <v>AMR - KAMYON - FORD</v>
      </c>
      <c r="D63" s="259" t="str">
        <f>+_xlfn.XLOOKUP(B63,'R4'!B:B,'R4'!D:D)</f>
        <v>M-2771</v>
      </c>
      <c r="E63" s="209" t="s">
        <v>8262</v>
      </c>
      <c r="F63" s="209" t="s">
        <v>38</v>
      </c>
      <c r="G63" s="216">
        <v>1000</v>
      </c>
      <c r="H63" s="209" t="s">
        <v>8271</v>
      </c>
      <c r="I63" s="2" t="s">
        <v>8263</v>
      </c>
      <c r="J63" s="210">
        <v>0</v>
      </c>
      <c r="K63" s="210">
        <v>0</v>
      </c>
      <c r="L63" s="210">
        <v>1</v>
      </c>
      <c r="M63" s="210">
        <v>1</v>
      </c>
      <c r="N63" s="210">
        <v>1</v>
      </c>
      <c r="O63" s="210">
        <v>1</v>
      </c>
      <c r="P63" s="210">
        <v>1</v>
      </c>
      <c r="Q63" s="210">
        <v>1</v>
      </c>
      <c r="R63" s="210">
        <v>1</v>
      </c>
      <c r="S63" s="210">
        <v>1</v>
      </c>
      <c r="T63" s="210">
        <v>1</v>
      </c>
      <c r="U63" s="210">
        <v>1</v>
      </c>
      <c r="V63" s="210">
        <v>1</v>
      </c>
      <c r="W63" s="210">
        <v>1</v>
      </c>
      <c r="X63" s="210">
        <v>1</v>
      </c>
      <c r="Y63" s="210">
        <v>1</v>
      </c>
      <c r="Z63" s="210">
        <v>1</v>
      </c>
      <c r="AA63" s="210">
        <v>1</v>
      </c>
      <c r="AB63" s="210">
        <v>1</v>
      </c>
      <c r="AC63" s="210">
        <v>1</v>
      </c>
      <c r="AD63" s="210">
        <v>1</v>
      </c>
      <c r="AE63" s="210">
        <v>1</v>
      </c>
      <c r="AF63" s="210">
        <v>1</v>
      </c>
      <c r="AG63" s="210">
        <v>1</v>
      </c>
      <c r="AH63" s="210">
        <v>1</v>
      </c>
      <c r="AI63" s="210">
        <v>1</v>
      </c>
      <c r="AJ63" s="210">
        <v>1</v>
      </c>
      <c r="AK63" s="210">
        <v>1</v>
      </c>
      <c r="AL63" s="210">
        <v>1</v>
      </c>
      <c r="AM63" s="210">
        <v>1</v>
      </c>
      <c r="AN63" s="210">
        <v>1</v>
      </c>
      <c r="AO63" s="210">
        <v>1</v>
      </c>
      <c r="AP63" s="210">
        <v>1</v>
      </c>
      <c r="AQ63" s="210">
        <v>1</v>
      </c>
      <c r="AR63" s="210">
        <v>1</v>
      </c>
      <c r="AS63" s="210">
        <v>1</v>
      </c>
      <c r="AT63" s="210">
        <v>1</v>
      </c>
      <c r="AU63" s="210">
        <v>1</v>
      </c>
      <c r="AV63" s="210">
        <v>1</v>
      </c>
      <c r="AW63" s="210">
        <v>1</v>
      </c>
      <c r="AX63" s="210">
        <v>1</v>
      </c>
      <c r="AY63" s="210">
        <v>1</v>
      </c>
      <c r="AZ63" s="210">
        <v>1</v>
      </c>
      <c r="BA63" s="210">
        <v>1</v>
      </c>
      <c r="BB63" s="210">
        <v>1</v>
      </c>
      <c r="BC63" s="210">
        <v>1</v>
      </c>
      <c r="BD63" s="210">
        <v>1</v>
      </c>
      <c r="BE63" s="210">
        <v>1</v>
      </c>
      <c r="BF63" s="210">
        <v>1</v>
      </c>
      <c r="BG63" s="210">
        <v>1</v>
      </c>
      <c r="BH63" s="210">
        <v>1</v>
      </c>
      <c r="BI63" s="210">
        <v>1</v>
      </c>
      <c r="BJ63" s="210">
        <v>1</v>
      </c>
      <c r="BK63" s="210">
        <v>1</v>
      </c>
      <c r="BL63" s="210">
        <v>1</v>
      </c>
      <c r="BM63" s="210">
        <v>1</v>
      </c>
      <c r="BN63" s="210">
        <v>1</v>
      </c>
      <c r="BO63" s="210">
        <v>1</v>
      </c>
      <c r="BP63" s="210">
        <v>1</v>
      </c>
      <c r="BQ63" s="210">
        <v>1</v>
      </c>
      <c r="BR63" s="210">
        <v>1</v>
      </c>
      <c r="BS63" s="210">
        <v>0</v>
      </c>
      <c r="BT63" s="210">
        <v>0</v>
      </c>
      <c r="BU63" s="210">
        <v>0</v>
      </c>
      <c r="BV63" s="210">
        <v>0</v>
      </c>
      <c r="BW63" s="210">
        <v>0</v>
      </c>
      <c r="BX63" s="210">
        <v>0</v>
      </c>
      <c r="BY63" s="210">
        <v>0</v>
      </c>
      <c r="BZ63" s="210">
        <v>0</v>
      </c>
      <c r="CA63" s="210">
        <v>0</v>
      </c>
      <c r="CB63" s="210">
        <v>0</v>
      </c>
      <c r="CC63" s="210">
        <v>0</v>
      </c>
      <c r="CD63" s="210">
        <v>0</v>
      </c>
      <c r="CE63" s="210">
        <v>0</v>
      </c>
      <c r="CF63" s="210">
        <v>0</v>
      </c>
      <c r="CG63" s="210">
        <v>0</v>
      </c>
      <c r="CH63" s="210">
        <v>0</v>
      </c>
      <c r="CI63" s="210">
        <v>0</v>
      </c>
      <c r="CJ63" s="210">
        <v>0</v>
      </c>
      <c r="CK63" s="210">
        <v>0</v>
      </c>
      <c r="CL63" s="210">
        <v>0</v>
      </c>
      <c r="CM63" s="210">
        <v>0</v>
      </c>
      <c r="CN63" s="210">
        <v>0</v>
      </c>
      <c r="CO63" s="210">
        <v>0</v>
      </c>
      <c r="CP63" s="210">
        <v>0</v>
      </c>
      <c r="CQ63" s="210">
        <v>0</v>
      </c>
      <c r="CR63" s="210">
        <v>0</v>
      </c>
      <c r="CS63" s="144"/>
      <c r="CT63" s="144"/>
    </row>
    <row r="64" spans="1:98" ht="15">
      <c r="A64" s="208" t="s">
        <v>8334</v>
      </c>
      <c r="B64" s="285" t="s">
        <v>8537</v>
      </c>
      <c r="C64" s="209" t="str">
        <f>+_xlfn.XLOOKUP(B64,'R4'!B:B,'R4'!C:C)</f>
        <v>AMR - KAMYON - FORD</v>
      </c>
      <c r="D64" s="259" t="str">
        <f>+_xlfn.XLOOKUP(B64,'R4'!B:B,'R4'!D:D)</f>
        <v>M-2772</v>
      </c>
      <c r="E64" s="209" t="s">
        <v>8262</v>
      </c>
      <c r="F64" s="209" t="s">
        <v>38</v>
      </c>
      <c r="G64" s="216">
        <v>1000</v>
      </c>
      <c r="H64" s="209" t="s">
        <v>8271</v>
      </c>
      <c r="I64" s="2" t="s">
        <v>8263</v>
      </c>
      <c r="J64" s="210">
        <v>0</v>
      </c>
      <c r="K64" s="210">
        <v>0</v>
      </c>
      <c r="L64" s="210">
        <v>1</v>
      </c>
      <c r="M64" s="210">
        <v>1</v>
      </c>
      <c r="N64" s="210">
        <v>1</v>
      </c>
      <c r="O64" s="210">
        <v>1</v>
      </c>
      <c r="P64" s="210">
        <v>1</v>
      </c>
      <c r="Q64" s="210">
        <v>1</v>
      </c>
      <c r="R64" s="210">
        <v>1</v>
      </c>
      <c r="S64" s="210">
        <v>1</v>
      </c>
      <c r="T64" s="210">
        <v>1</v>
      </c>
      <c r="U64" s="210">
        <v>1</v>
      </c>
      <c r="V64" s="210">
        <v>1</v>
      </c>
      <c r="W64" s="210">
        <v>1</v>
      </c>
      <c r="X64" s="210">
        <v>1</v>
      </c>
      <c r="Y64" s="210">
        <v>1</v>
      </c>
      <c r="Z64" s="210">
        <v>1</v>
      </c>
      <c r="AA64" s="210">
        <v>1</v>
      </c>
      <c r="AB64" s="210">
        <v>1</v>
      </c>
      <c r="AC64" s="210">
        <v>1</v>
      </c>
      <c r="AD64" s="210">
        <v>1</v>
      </c>
      <c r="AE64" s="210">
        <v>1</v>
      </c>
      <c r="AF64" s="210">
        <v>1</v>
      </c>
      <c r="AG64" s="210">
        <v>1</v>
      </c>
      <c r="AH64" s="210">
        <v>1</v>
      </c>
      <c r="AI64" s="210">
        <v>1</v>
      </c>
      <c r="AJ64" s="210">
        <v>1</v>
      </c>
      <c r="AK64" s="210">
        <v>1</v>
      </c>
      <c r="AL64" s="210">
        <v>1</v>
      </c>
      <c r="AM64" s="210">
        <v>1</v>
      </c>
      <c r="AN64" s="210">
        <v>1</v>
      </c>
      <c r="AO64" s="210">
        <v>1</v>
      </c>
      <c r="AP64" s="210">
        <v>1</v>
      </c>
      <c r="AQ64" s="210">
        <v>1</v>
      </c>
      <c r="AR64" s="210">
        <v>1</v>
      </c>
      <c r="AS64" s="210">
        <v>1</v>
      </c>
      <c r="AT64" s="210">
        <v>1</v>
      </c>
      <c r="AU64" s="210">
        <v>1</v>
      </c>
      <c r="AV64" s="210">
        <v>1</v>
      </c>
      <c r="AW64" s="210">
        <v>1</v>
      </c>
      <c r="AX64" s="210">
        <v>1</v>
      </c>
      <c r="AY64" s="210">
        <v>1</v>
      </c>
      <c r="AZ64" s="210">
        <v>1</v>
      </c>
      <c r="BA64" s="210">
        <v>1</v>
      </c>
      <c r="BB64" s="210">
        <v>1</v>
      </c>
      <c r="BC64" s="210">
        <v>1</v>
      </c>
      <c r="BD64" s="210">
        <v>1</v>
      </c>
      <c r="BE64" s="210">
        <v>1</v>
      </c>
      <c r="BF64" s="210">
        <v>1</v>
      </c>
      <c r="BG64" s="210">
        <v>1</v>
      </c>
      <c r="BH64" s="210">
        <v>1</v>
      </c>
      <c r="BI64" s="210">
        <v>1</v>
      </c>
      <c r="BJ64" s="210">
        <v>1</v>
      </c>
      <c r="BK64" s="210">
        <v>1</v>
      </c>
      <c r="BL64" s="210">
        <v>1</v>
      </c>
      <c r="BM64" s="210">
        <v>1</v>
      </c>
      <c r="BN64" s="210">
        <v>1</v>
      </c>
      <c r="BO64" s="210">
        <v>1</v>
      </c>
      <c r="BP64" s="210">
        <v>1</v>
      </c>
      <c r="BQ64" s="210">
        <v>1</v>
      </c>
      <c r="BR64" s="210">
        <v>1</v>
      </c>
      <c r="BS64" s="210">
        <v>0</v>
      </c>
      <c r="BT64" s="210">
        <v>0</v>
      </c>
      <c r="BU64" s="210">
        <v>0</v>
      </c>
      <c r="BV64" s="210">
        <v>0</v>
      </c>
      <c r="BW64" s="210">
        <v>0</v>
      </c>
      <c r="BX64" s="210">
        <v>0</v>
      </c>
      <c r="BY64" s="210">
        <v>0</v>
      </c>
      <c r="BZ64" s="210">
        <v>0</v>
      </c>
      <c r="CA64" s="210">
        <v>0</v>
      </c>
      <c r="CB64" s="210">
        <v>0</v>
      </c>
      <c r="CC64" s="210">
        <v>0</v>
      </c>
      <c r="CD64" s="210">
        <v>0</v>
      </c>
      <c r="CE64" s="210">
        <v>0</v>
      </c>
      <c r="CF64" s="210">
        <v>0</v>
      </c>
      <c r="CG64" s="210">
        <v>0</v>
      </c>
      <c r="CH64" s="210">
        <v>0</v>
      </c>
      <c r="CI64" s="210">
        <v>0</v>
      </c>
      <c r="CJ64" s="210">
        <v>0</v>
      </c>
      <c r="CK64" s="210">
        <v>0</v>
      </c>
      <c r="CL64" s="210">
        <v>0</v>
      </c>
      <c r="CM64" s="210">
        <v>0</v>
      </c>
      <c r="CN64" s="210">
        <v>0</v>
      </c>
      <c r="CO64" s="210">
        <v>0</v>
      </c>
      <c r="CP64" s="210">
        <v>0</v>
      </c>
      <c r="CQ64" s="210">
        <v>0</v>
      </c>
      <c r="CR64" s="210">
        <v>0</v>
      </c>
      <c r="CS64" s="144"/>
      <c r="CT64" s="144"/>
    </row>
    <row r="65" spans="1:98" ht="15">
      <c r="A65" s="208" t="s">
        <v>8334</v>
      </c>
      <c r="B65" s="285" t="s">
        <v>8538</v>
      </c>
      <c r="C65" s="209" t="str">
        <f>+_xlfn.XLOOKUP(B65,'R4'!B:B,'R4'!C:C)</f>
        <v>AMR - KAMYON - FORD</v>
      </c>
      <c r="D65" s="259" t="str">
        <f>+_xlfn.XLOOKUP(B65,'R4'!B:B,'R4'!D:D)</f>
        <v>M-2773</v>
      </c>
      <c r="E65" s="209" t="s">
        <v>8262</v>
      </c>
      <c r="F65" s="209" t="s">
        <v>38</v>
      </c>
      <c r="G65" s="216">
        <v>1000</v>
      </c>
      <c r="H65" s="209" t="s">
        <v>8271</v>
      </c>
      <c r="I65" s="2" t="s">
        <v>8263</v>
      </c>
      <c r="J65" s="210">
        <v>0</v>
      </c>
      <c r="K65" s="210">
        <v>0</v>
      </c>
      <c r="L65" s="210">
        <v>1</v>
      </c>
      <c r="M65" s="210">
        <v>1</v>
      </c>
      <c r="N65" s="210">
        <v>1</v>
      </c>
      <c r="O65" s="210">
        <v>1</v>
      </c>
      <c r="P65" s="210">
        <v>1</v>
      </c>
      <c r="Q65" s="210">
        <v>1</v>
      </c>
      <c r="R65" s="210">
        <v>1</v>
      </c>
      <c r="S65" s="210">
        <v>1</v>
      </c>
      <c r="T65" s="210">
        <v>1</v>
      </c>
      <c r="U65" s="210">
        <v>1</v>
      </c>
      <c r="V65" s="210">
        <v>1</v>
      </c>
      <c r="W65" s="210">
        <v>1</v>
      </c>
      <c r="X65" s="210">
        <v>1</v>
      </c>
      <c r="Y65" s="210">
        <v>1</v>
      </c>
      <c r="Z65" s="210">
        <v>1</v>
      </c>
      <c r="AA65" s="210">
        <v>1</v>
      </c>
      <c r="AB65" s="210">
        <v>1</v>
      </c>
      <c r="AC65" s="210">
        <v>1</v>
      </c>
      <c r="AD65" s="210">
        <v>1</v>
      </c>
      <c r="AE65" s="210">
        <v>1</v>
      </c>
      <c r="AF65" s="210">
        <v>1</v>
      </c>
      <c r="AG65" s="210">
        <v>1</v>
      </c>
      <c r="AH65" s="210">
        <v>1</v>
      </c>
      <c r="AI65" s="210">
        <v>1</v>
      </c>
      <c r="AJ65" s="210">
        <v>1</v>
      </c>
      <c r="AK65" s="210">
        <v>1</v>
      </c>
      <c r="AL65" s="210">
        <v>1</v>
      </c>
      <c r="AM65" s="210">
        <v>1</v>
      </c>
      <c r="AN65" s="210">
        <v>1</v>
      </c>
      <c r="AO65" s="210">
        <v>1</v>
      </c>
      <c r="AP65" s="210">
        <v>1</v>
      </c>
      <c r="AQ65" s="210">
        <v>1</v>
      </c>
      <c r="AR65" s="210">
        <v>1</v>
      </c>
      <c r="AS65" s="210">
        <v>1</v>
      </c>
      <c r="AT65" s="210">
        <v>1</v>
      </c>
      <c r="AU65" s="210">
        <v>1</v>
      </c>
      <c r="AV65" s="210">
        <v>1</v>
      </c>
      <c r="AW65" s="210">
        <v>1</v>
      </c>
      <c r="AX65" s="210">
        <v>1</v>
      </c>
      <c r="AY65" s="210">
        <v>1</v>
      </c>
      <c r="AZ65" s="210">
        <v>1</v>
      </c>
      <c r="BA65" s="210">
        <v>1</v>
      </c>
      <c r="BB65" s="210">
        <v>1</v>
      </c>
      <c r="BC65" s="210">
        <v>1</v>
      </c>
      <c r="BD65" s="210">
        <v>1</v>
      </c>
      <c r="BE65" s="210">
        <v>1</v>
      </c>
      <c r="BF65" s="210">
        <v>1</v>
      </c>
      <c r="BG65" s="210">
        <v>1</v>
      </c>
      <c r="BH65" s="210">
        <v>1</v>
      </c>
      <c r="BI65" s="210">
        <v>1</v>
      </c>
      <c r="BJ65" s="210">
        <v>1</v>
      </c>
      <c r="BK65" s="210">
        <v>1</v>
      </c>
      <c r="BL65" s="210">
        <v>1</v>
      </c>
      <c r="BM65" s="210">
        <v>1</v>
      </c>
      <c r="BN65" s="210">
        <v>1</v>
      </c>
      <c r="BO65" s="210">
        <v>1</v>
      </c>
      <c r="BP65" s="210">
        <v>1</v>
      </c>
      <c r="BQ65" s="210">
        <v>1</v>
      </c>
      <c r="BR65" s="210">
        <v>1</v>
      </c>
      <c r="BS65" s="210">
        <v>0</v>
      </c>
      <c r="BT65" s="210">
        <v>0</v>
      </c>
      <c r="BU65" s="210">
        <v>0</v>
      </c>
      <c r="BV65" s="210">
        <v>0</v>
      </c>
      <c r="BW65" s="210">
        <v>0</v>
      </c>
      <c r="BX65" s="210">
        <v>0</v>
      </c>
      <c r="BY65" s="210">
        <v>0</v>
      </c>
      <c r="BZ65" s="210">
        <v>0</v>
      </c>
      <c r="CA65" s="210">
        <v>0</v>
      </c>
      <c r="CB65" s="210">
        <v>0</v>
      </c>
      <c r="CC65" s="210">
        <v>0</v>
      </c>
      <c r="CD65" s="210">
        <v>0</v>
      </c>
      <c r="CE65" s="210">
        <v>0</v>
      </c>
      <c r="CF65" s="210">
        <v>0</v>
      </c>
      <c r="CG65" s="210">
        <v>0</v>
      </c>
      <c r="CH65" s="210">
        <v>0</v>
      </c>
      <c r="CI65" s="210">
        <v>0</v>
      </c>
      <c r="CJ65" s="210">
        <v>0</v>
      </c>
      <c r="CK65" s="210">
        <v>0</v>
      </c>
      <c r="CL65" s="210">
        <v>0</v>
      </c>
      <c r="CM65" s="210">
        <v>0</v>
      </c>
      <c r="CN65" s="210">
        <v>0</v>
      </c>
      <c r="CO65" s="210">
        <v>0</v>
      </c>
      <c r="CP65" s="210">
        <v>0</v>
      </c>
      <c r="CQ65" s="210">
        <v>0</v>
      </c>
      <c r="CR65" s="210">
        <v>0</v>
      </c>
      <c r="CS65" s="144"/>
      <c r="CT65" s="144"/>
    </row>
    <row r="66" spans="1:98" ht="15">
      <c r="A66" s="208" t="s">
        <v>8334</v>
      </c>
      <c r="B66" s="285" t="s">
        <v>8539</v>
      </c>
      <c r="C66" s="209" t="str">
        <f>+_xlfn.XLOOKUP(B66,'R4'!B:B,'R4'!C:C)</f>
        <v>AMR - KAMYON - FORD</v>
      </c>
      <c r="D66" s="259" t="str">
        <f>+_xlfn.XLOOKUP(B66,'R4'!B:B,'R4'!D:D)</f>
        <v>M-2774</v>
      </c>
      <c r="E66" s="209" t="s">
        <v>8262</v>
      </c>
      <c r="F66" s="209" t="s">
        <v>38</v>
      </c>
      <c r="G66" s="216">
        <v>1000</v>
      </c>
      <c r="H66" s="209" t="s">
        <v>8271</v>
      </c>
      <c r="I66" s="2" t="s">
        <v>8263</v>
      </c>
      <c r="J66" s="210">
        <v>0</v>
      </c>
      <c r="K66" s="210">
        <v>0</v>
      </c>
      <c r="L66" s="210">
        <v>1</v>
      </c>
      <c r="M66" s="210">
        <v>1</v>
      </c>
      <c r="N66" s="210">
        <v>1</v>
      </c>
      <c r="O66" s="210">
        <v>1</v>
      </c>
      <c r="P66" s="210">
        <v>1</v>
      </c>
      <c r="Q66" s="210">
        <v>1</v>
      </c>
      <c r="R66" s="210">
        <v>1</v>
      </c>
      <c r="S66" s="210">
        <v>1</v>
      </c>
      <c r="T66" s="210">
        <v>1</v>
      </c>
      <c r="U66" s="210">
        <v>1</v>
      </c>
      <c r="V66" s="210">
        <v>1</v>
      </c>
      <c r="W66" s="210">
        <v>1</v>
      </c>
      <c r="X66" s="210">
        <v>1</v>
      </c>
      <c r="Y66" s="210">
        <v>1</v>
      </c>
      <c r="Z66" s="210">
        <v>1</v>
      </c>
      <c r="AA66" s="210">
        <v>1</v>
      </c>
      <c r="AB66" s="210">
        <v>1</v>
      </c>
      <c r="AC66" s="210">
        <v>1</v>
      </c>
      <c r="AD66" s="210">
        <v>1</v>
      </c>
      <c r="AE66" s="210">
        <v>1</v>
      </c>
      <c r="AF66" s="210">
        <v>1</v>
      </c>
      <c r="AG66" s="210">
        <v>1</v>
      </c>
      <c r="AH66" s="210">
        <v>1</v>
      </c>
      <c r="AI66" s="210">
        <v>1</v>
      </c>
      <c r="AJ66" s="210">
        <v>1</v>
      </c>
      <c r="AK66" s="210">
        <v>1</v>
      </c>
      <c r="AL66" s="210">
        <v>1</v>
      </c>
      <c r="AM66" s="210">
        <v>1</v>
      </c>
      <c r="AN66" s="210">
        <v>1</v>
      </c>
      <c r="AO66" s="210">
        <v>1</v>
      </c>
      <c r="AP66" s="210">
        <v>1</v>
      </c>
      <c r="AQ66" s="210">
        <v>1</v>
      </c>
      <c r="AR66" s="210">
        <v>1</v>
      </c>
      <c r="AS66" s="210">
        <v>1</v>
      </c>
      <c r="AT66" s="210">
        <v>1</v>
      </c>
      <c r="AU66" s="210">
        <v>1</v>
      </c>
      <c r="AV66" s="210">
        <v>1</v>
      </c>
      <c r="AW66" s="210">
        <v>1</v>
      </c>
      <c r="AX66" s="210">
        <v>1</v>
      </c>
      <c r="AY66" s="210">
        <v>1</v>
      </c>
      <c r="AZ66" s="210">
        <v>1</v>
      </c>
      <c r="BA66" s="210">
        <v>1</v>
      </c>
      <c r="BB66" s="210">
        <v>1</v>
      </c>
      <c r="BC66" s="210">
        <v>1</v>
      </c>
      <c r="BD66" s="210">
        <v>1</v>
      </c>
      <c r="BE66" s="210">
        <v>1</v>
      </c>
      <c r="BF66" s="210">
        <v>1</v>
      </c>
      <c r="BG66" s="210">
        <v>1</v>
      </c>
      <c r="BH66" s="210">
        <v>1</v>
      </c>
      <c r="BI66" s="210">
        <v>1</v>
      </c>
      <c r="BJ66" s="210">
        <v>1</v>
      </c>
      <c r="BK66" s="210">
        <v>1</v>
      </c>
      <c r="BL66" s="210">
        <v>1</v>
      </c>
      <c r="BM66" s="210">
        <v>1</v>
      </c>
      <c r="BN66" s="210">
        <v>1</v>
      </c>
      <c r="BO66" s="210">
        <v>1</v>
      </c>
      <c r="BP66" s="210">
        <v>1</v>
      </c>
      <c r="BQ66" s="210">
        <v>1</v>
      </c>
      <c r="BR66" s="210">
        <v>1</v>
      </c>
      <c r="BS66" s="210">
        <v>0</v>
      </c>
      <c r="BT66" s="210">
        <v>0</v>
      </c>
      <c r="BU66" s="210">
        <v>0</v>
      </c>
      <c r="BV66" s="210">
        <v>0</v>
      </c>
      <c r="BW66" s="210">
        <v>0</v>
      </c>
      <c r="BX66" s="210">
        <v>0</v>
      </c>
      <c r="BY66" s="210">
        <v>0</v>
      </c>
      <c r="BZ66" s="210">
        <v>0</v>
      </c>
      <c r="CA66" s="210">
        <v>0</v>
      </c>
      <c r="CB66" s="210">
        <v>0</v>
      </c>
      <c r="CC66" s="210">
        <v>0</v>
      </c>
      <c r="CD66" s="210">
        <v>0</v>
      </c>
      <c r="CE66" s="210">
        <v>0</v>
      </c>
      <c r="CF66" s="210">
        <v>0</v>
      </c>
      <c r="CG66" s="210">
        <v>0</v>
      </c>
      <c r="CH66" s="210">
        <v>0</v>
      </c>
      <c r="CI66" s="210">
        <v>0</v>
      </c>
      <c r="CJ66" s="210">
        <v>0</v>
      </c>
      <c r="CK66" s="210">
        <v>0</v>
      </c>
      <c r="CL66" s="210">
        <v>0</v>
      </c>
      <c r="CM66" s="210">
        <v>0</v>
      </c>
      <c r="CN66" s="210">
        <v>0</v>
      </c>
      <c r="CO66" s="210">
        <v>0</v>
      </c>
      <c r="CP66" s="210">
        <v>0</v>
      </c>
      <c r="CQ66" s="210">
        <v>0</v>
      </c>
      <c r="CR66" s="210">
        <v>0</v>
      </c>
      <c r="CS66" s="144"/>
      <c r="CT66" s="144"/>
    </row>
    <row r="67" spans="1:98" ht="15">
      <c r="A67" s="208" t="s">
        <v>8334</v>
      </c>
      <c r="B67" s="285" t="s">
        <v>8540</v>
      </c>
      <c r="C67" s="209" t="str">
        <f>+_xlfn.XLOOKUP(B67,'R4'!B:B,'R4'!C:C)</f>
        <v>AMR - KAMYON - FORD</v>
      </c>
      <c r="D67" s="259" t="str">
        <f>+_xlfn.XLOOKUP(B67,'R4'!B:B,'R4'!D:D)</f>
        <v>M-2775</v>
      </c>
      <c r="E67" s="209" t="s">
        <v>8262</v>
      </c>
      <c r="F67" s="209" t="s">
        <v>38</v>
      </c>
      <c r="G67" s="216">
        <v>1000</v>
      </c>
      <c r="H67" s="209" t="s">
        <v>8271</v>
      </c>
      <c r="I67" s="2" t="s">
        <v>8263</v>
      </c>
      <c r="J67" s="210">
        <v>0</v>
      </c>
      <c r="K67" s="210">
        <v>0</v>
      </c>
      <c r="L67" s="210">
        <v>1</v>
      </c>
      <c r="M67" s="210">
        <v>1</v>
      </c>
      <c r="N67" s="210">
        <v>1</v>
      </c>
      <c r="O67" s="210">
        <v>1</v>
      </c>
      <c r="P67" s="210">
        <v>1</v>
      </c>
      <c r="Q67" s="210">
        <v>1</v>
      </c>
      <c r="R67" s="210">
        <v>1</v>
      </c>
      <c r="S67" s="210">
        <v>1</v>
      </c>
      <c r="T67" s="210">
        <v>1</v>
      </c>
      <c r="U67" s="210">
        <v>1</v>
      </c>
      <c r="V67" s="210">
        <v>1</v>
      </c>
      <c r="W67" s="210">
        <v>1</v>
      </c>
      <c r="X67" s="210">
        <v>1</v>
      </c>
      <c r="Y67" s="210">
        <v>1</v>
      </c>
      <c r="Z67" s="210">
        <v>1</v>
      </c>
      <c r="AA67" s="210">
        <v>1</v>
      </c>
      <c r="AB67" s="210">
        <v>1</v>
      </c>
      <c r="AC67" s="210">
        <v>1</v>
      </c>
      <c r="AD67" s="210">
        <v>1</v>
      </c>
      <c r="AE67" s="210">
        <v>1</v>
      </c>
      <c r="AF67" s="210">
        <v>1</v>
      </c>
      <c r="AG67" s="210">
        <v>1</v>
      </c>
      <c r="AH67" s="210">
        <v>1</v>
      </c>
      <c r="AI67" s="210">
        <v>1</v>
      </c>
      <c r="AJ67" s="210">
        <v>1</v>
      </c>
      <c r="AK67" s="210">
        <v>1</v>
      </c>
      <c r="AL67" s="210">
        <v>1</v>
      </c>
      <c r="AM67" s="210">
        <v>1</v>
      </c>
      <c r="AN67" s="210">
        <v>1</v>
      </c>
      <c r="AO67" s="210">
        <v>1</v>
      </c>
      <c r="AP67" s="210">
        <v>1</v>
      </c>
      <c r="AQ67" s="210">
        <v>1</v>
      </c>
      <c r="AR67" s="210">
        <v>1</v>
      </c>
      <c r="AS67" s="210">
        <v>1</v>
      </c>
      <c r="AT67" s="210">
        <v>1</v>
      </c>
      <c r="AU67" s="210">
        <v>1</v>
      </c>
      <c r="AV67" s="210">
        <v>1</v>
      </c>
      <c r="AW67" s="210">
        <v>1</v>
      </c>
      <c r="AX67" s="210">
        <v>1</v>
      </c>
      <c r="AY67" s="210">
        <v>1</v>
      </c>
      <c r="AZ67" s="210">
        <v>1</v>
      </c>
      <c r="BA67" s="210">
        <v>1</v>
      </c>
      <c r="BB67" s="210">
        <v>1</v>
      </c>
      <c r="BC67" s="210">
        <v>1</v>
      </c>
      <c r="BD67" s="210">
        <v>1</v>
      </c>
      <c r="BE67" s="210">
        <v>1</v>
      </c>
      <c r="BF67" s="210">
        <v>1</v>
      </c>
      <c r="BG67" s="210">
        <v>1</v>
      </c>
      <c r="BH67" s="210">
        <v>1</v>
      </c>
      <c r="BI67" s="210">
        <v>1</v>
      </c>
      <c r="BJ67" s="210">
        <v>1</v>
      </c>
      <c r="BK67" s="210">
        <v>1</v>
      </c>
      <c r="BL67" s="210">
        <v>1</v>
      </c>
      <c r="BM67" s="210">
        <v>1</v>
      </c>
      <c r="BN67" s="210">
        <v>1</v>
      </c>
      <c r="BO67" s="210">
        <v>1</v>
      </c>
      <c r="BP67" s="210">
        <v>1</v>
      </c>
      <c r="BQ67" s="210">
        <v>1</v>
      </c>
      <c r="BR67" s="210">
        <v>1</v>
      </c>
      <c r="BS67" s="210">
        <v>0</v>
      </c>
      <c r="BT67" s="210">
        <v>0</v>
      </c>
      <c r="BU67" s="210">
        <v>0</v>
      </c>
      <c r="BV67" s="210">
        <v>0</v>
      </c>
      <c r="BW67" s="210">
        <v>0</v>
      </c>
      <c r="BX67" s="210">
        <v>0</v>
      </c>
      <c r="BY67" s="210">
        <v>0</v>
      </c>
      <c r="BZ67" s="210">
        <v>0</v>
      </c>
      <c r="CA67" s="210">
        <v>0</v>
      </c>
      <c r="CB67" s="210">
        <v>0</v>
      </c>
      <c r="CC67" s="210">
        <v>0</v>
      </c>
      <c r="CD67" s="210">
        <v>0</v>
      </c>
      <c r="CE67" s="210">
        <v>0</v>
      </c>
      <c r="CF67" s="210">
        <v>0</v>
      </c>
      <c r="CG67" s="210">
        <v>0</v>
      </c>
      <c r="CH67" s="210">
        <v>0</v>
      </c>
      <c r="CI67" s="210">
        <v>0</v>
      </c>
      <c r="CJ67" s="210">
        <v>0</v>
      </c>
      <c r="CK67" s="210">
        <v>0</v>
      </c>
      <c r="CL67" s="210">
        <v>0</v>
      </c>
      <c r="CM67" s="210">
        <v>0</v>
      </c>
      <c r="CN67" s="210">
        <v>0</v>
      </c>
      <c r="CO67" s="210">
        <v>0</v>
      </c>
      <c r="CP67" s="210">
        <v>0</v>
      </c>
      <c r="CQ67" s="210">
        <v>0</v>
      </c>
      <c r="CR67" s="210">
        <v>0</v>
      </c>
      <c r="CS67" s="144"/>
      <c r="CT67" s="144"/>
    </row>
    <row r="68" spans="1:98" ht="15">
      <c r="A68" s="208" t="s">
        <v>8334</v>
      </c>
      <c r="B68" s="285" t="s">
        <v>8541</v>
      </c>
      <c r="C68" s="209" t="str">
        <f>+_xlfn.XLOOKUP(B68,'R4'!B:B,'R4'!C:C)</f>
        <v>AMR - KAMYON - FORD</v>
      </c>
      <c r="D68" s="259" t="str">
        <f>+_xlfn.XLOOKUP(B68,'R4'!B:B,'R4'!D:D)</f>
        <v>M-2776</v>
      </c>
      <c r="E68" s="209" t="s">
        <v>8262</v>
      </c>
      <c r="F68" s="209" t="s">
        <v>38</v>
      </c>
      <c r="G68" s="216">
        <v>1000</v>
      </c>
      <c r="H68" s="209" t="s">
        <v>8271</v>
      </c>
      <c r="I68" s="2" t="s">
        <v>8263</v>
      </c>
      <c r="J68" s="210">
        <v>0</v>
      </c>
      <c r="K68" s="210">
        <v>0</v>
      </c>
      <c r="L68" s="210">
        <v>0</v>
      </c>
      <c r="M68" s="210">
        <v>0</v>
      </c>
      <c r="N68" s="210">
        <v>0</v>
      </c>
      <c r="O68" s="210">
        <v>0</v>
      </c>
      <c r="P68" s="210">
        <v>0</v>
      </c>
      <c r="Q68" s="210">
        <v>0</v>
      </c>
      <c r="R68" s="210">
        <v>1</v>
      </c>
      <c r="S68" s="210">
        <v>1</v>
      </c>
      <c r="T68" s="210">
        <v>1</v>
      </c>
      <c r="U68" s="210">
        <v>1</v>
      </c>
      <c r="V68" s="210">
        <v>1</v>
      </c>
      <c r="W68" s="210">
        <v>1</v>
      </c>
      <c r="X68" s="210">
        <v>1</v>
      </c>
      <c r="Y68" s="210">
        <v>1</v>
      </c>
      <c r="Z68" s="210">
        <v>1</v>
      </c>
      <c r="AA68" s="210">
        <v>1</v>
      </c>
      <c r="AB68" s="210">
        <v>1</v>
      </c>
      <c r="AC68" s="210">
        <v>1</v>
      </c>
      <c r="AD68" s="210">
        <v>1</v>
      </c>
      <c r="AE68" s="210">
        <v>1</v>
      </c>
      <c r="AF68" s="210">
        <v>1</v>
      </c>
      <c r="AG68" s="210">
        <v>1</v>
      </c>
      <c r="AH68" s="210">
        <v>1</v>
      </c>
      <c r="AI68" s="210">
        <v>1</v>
      </c>
      <c r="AJ68" s="210">
        <v>1</v>
      </c>
      <c r="AK68" s="210">
        <v>1</v>
      </c>
      <c r="AL68" s="210">
        <v>1</v>
      </c>
      <c r="AM68" s="210">
        <v>1</v>
      </c>
      <c r="AN68" s="210">
        <v>1</v>
      </c>
      <c r="AO68" s="210">
        <v>1</v>
      </c>
      <c r="AP68" s="210">
        <v>1</v>
      </c>
      <c r="AQ68" s="210">
        <v>1</v>
      </c>
      <c r="AR68" s="210">
        <v>1</v>
      </c>
      <c r="AS68" s="210">
        <v>1</v>
      </c>
      <c r="AT68" s="210">
        <v>1</v>
      </c>
      <c r="AU68" s="210">
        <v>1</v>
      </c>
      <c r="AV68" s="210">
        <v>1</v>
      </c>
      <c r="AW68" s="210">
        <v>1</v>
      </c>
      <c r="AX68" s="210">
        <v>1</v>
      </c>
      <c r="AY68" s="210">
        <v>1</v>
      </c>
      <c r="AZ68" s="210">
        <v>1</v>
      </c>
      <c r="BA68" s="210">
        <v>1</v>
      </c>
      <c r="BB68" s="210">
        <v>1</v>
      </c>
      <c r="BC68" s="210">
        <v>1</v>
      </c>
      <c r="BD68" s="210">
        <v>1</v>
      </c>
      <c r="BE68" s="210">
        <v>1</v>
      </c>
      <c r="BF68" s="210">
        <v>1</v>
      </c>
      <c r="BG68" s="210">
        <v>1</v>
      </c>
      <c r="BH68" s="210">
        <v>1</v>
      </c>
      <c r="BI68" s="210">
        <v>1</v>
      </c>
      <c r="BJ68" s="210">
        <v>1</v>
      </c>
      <c r="BK68" s="210">
        <v>1</v>
      </c>
      <c r="BL68" s="210">
        <v>1</v>
      </c>
      <c r="BM68" s="210">
        <v>1</v>
      </c>
      <c r="BN68" s="210">
        <v>1</v>
      </c>
      <c r="BO68" s="210">
        <v>1</v>
      </c>
      <c r="BP68" s="210">
        <v>1</v>
      </c>
      <c r="BQ68" s="210">
        <v>1</v>
      </c>
      <c r="BR68" s="210">
        <v>1</v>
      </c>
      <c r="BS68" s="210">
        <v>0</v>
      </c>
      <c r="BT68" s="210">
        <v>0</v>
      </c>
      <c r="BU68" s="210">
        <v>0</v>
      </c>
      <c r="BV68" s="210">
        <v>0</v>
      </c>
      <c r="BW68" s="210">
        <v>0</v>
      </c>
      <c r="BX68" s="210">
        <v>0</v>
      </c>
      <c r="BY68" s="210">
        <v>0</v>
      </c>
      <c r="BZ68" s="210">
        <v>0</v>
      </c>
      <c r="CA68" s="210">
        <v>0</v>
      </c>
      <c r="CB68" s="210">
        <v>0</v>
      </c>
      <c r="CC68" s="210">
        <v>0</v>
      </c>
      <c r="CD68" s="210">
        <v>0</v>
      </c>
      <c r="CE68" s="210">
        <v>0</v>
      </c>
      <c r="CF68" s="210">
        <v>0</v>
      </c>
      <c r="CG68" s="210">
        <v>0</v>
      </c>
      <c r="CH68" s="210">
        <v>0</v>
      </c>
      <c r="CI68" s="210">
        <v>0</v>
      </c>
      <c r="CJ68" s="210">
        <v>0</v>
      </c>
      <c r="CK68" s="210">
        <v>0</v>
      </c>
      <c r="CL68" s="210">
        <v>0</v>
      </c>
      <c r="CM68" s="210">
        <v>0</v>
      </c>
      <c r="CN68" s="210">
        <v>0</v>
      </c>
      <c r="CO68" s="210">
        <v>0</v>
      </c>
      <c r="CP68" s="210">
        <v>0</v>
      </c>
      <c r="CQ68" s="210">
        <v>0</v>
      </c>
      <c r="CR68" s="210">
        <v>0</v>
      </c>
      <c r="CS68" s="144"/>
      <c r="CT68" s="144"/>
    </row>
    <row r="69" spans="1:98" ht="15">
      <c r="A69" s="208" t="s">
        <v>8334</v>
      </c>
      <c r="B69" s="285" t="s">
        <v>8542</v>
      </c>
      <c r="C69" s="209" t="str">
        <f>+_xlfn.XLOOKUP(B69,'R4'!B:B,'R4'!C:C)</f>
        <v>AMR - KAMYON - FORD</v>
      </c>
      <c r="D69" s="259" t="str">
        <f>+_xlfn.XLOOKUP(B69,'R4'!B:B,'R4'!D:D)</f>
        <v>M-2777</v>
      </c>
      <c r="E69" s="209" t="s">
        <v>8262</v>
      </c>
      <c r="F69" s="209" t="s">
        <v>38</v>
      </c>
      <c r="G69" s="216">
        <v>1000</v>
      </c>
      <c r="H69" s="209" t="s">
        <v>8271</v>
      </c>
      <c r="I69" s="2" t="s">
        <v>8263</v>
      </c>
      <c r="J69" s="210">
        <v>0</v>
      </c>
      <c r="K69" s="210">
        <v>0</v>
      </c>
      <c r="L69" s="210">
        <v>0</v>
      </c>
      <c r="M69" s="210">
        <v>0</v>
      </c>
      <c r="N69" s="210">
        <v>0</v>
      </c>
      <c r="O69" s="210">
        <v>0</v>
      </c>
      <c r="P69" s="210">
        <v>0</v>
      </c>
      <c r="Q69" s="210">
        <v>0</v>
      </c>
      <c r="R69" s="210">
        <v>1</v>
      </c>
      <c r="S69" s="210">
        <v>1</v>
      </c>
      <c r="T69" s="210">
        <v>1</v>
      </c>
      <c r="U69" s="210">
        <v>1</v>
      </c>
      <c r="V69" s="210">
        <v>1</v>
      </c>
      <c r="W69" s="210">
        <v>1</v>
      </c>
      <c r="X69" s="210">
        <v>1</v>
      </c>
      <c r="Y69" s="210">
        <v>1</v>
      </c>
      <c r="Z69" s="210">
        <v>1</v>
      </c>
      <c r="AA69" s="210">
        <v>1</v>
      </c>
      <c r="AB69" s="210">
        <v>1</v>
      </c>
      <c r="AC69" s="210">
        <v>1</v>
      </c>
      <c r="AD69" s="210">
        <v>1</v>
      </c>
      <c r="AE69" s="210">
        <v>1</v>
      </c>
      <c r="AF69" s="210">
        <v>1</v>
      </c>
      <c r="AG69" s="210">
        <v>1</v>
      </c>
      <c r="AH69" s="210">
        <v>1</v>
      </c>
      <c r="AI69" s="210">
        <v>1</v>
      </c>
      <c r="AJ69" s="210">
        <v>1</v>
      </c>
      <c r="AK69" s="210">
        <v>1</v>
      </c>
      <c r="AL69" s="210">
        <v>1</v>
      </c>
      <c r="AM69" s="210">
        <v>1</v>
      </c>
      <c r="AN69" s="210">
        <v>1</v>
      </c>
      <c r="AO69" s="210">
        <v>1</v>
      </c>
      <c r="AP69" s="210">
        <v>1</v>
      </c>
      <c r="AQ69" s="210">
        <v>1</v>
      </c>
      <c r="AR69" s="210">
        <v>1</v>
      </c>
      <c r="AS69" s="210">
        <v>1</v>
      </c>
      <c r="AT69" s="210">
        <v>1</v>
      </c>
      <c r="AU69" s="210">
        <v>1</v>
      </c>
      <c r="AV69" s="210">
        <v>1</v>
      </c>
      <c r="AW69" s="210">
        <v>1</v>
      </c>
      <c r="AX69" s="210">
        <v>1</v>
      </c>
      <c r="AY69" s="210">
        <v>1</v>
      </c>
      <c r="AZ69" s="210">
        <v>1</v>
      </c>
      <c r="BA69" s="210">
        <v>1</v>
      </c>
      <c r="BB69" s="210">
        <v>1</v>
      </c>
      <c r="BC69" s="210">
        <v>1</v>
      </c>
      <c r="BD69" s="210">
        <v>1</v>
      </c>
      <c r="BE69" s="210">
        <v>1</v>
      </c>
      <c r="BF69" s="210">
        <v>1</v>
      </c>
      <c r="BG69" s="210">
        <v>1</v>
      </c>
      <c r="BH69" s="210">
        <v>1</v>
      </c>
      <c r="BI69" s="210">
        <v>1</v>
      </c>
      <c r="BJ69" s="210">
        <v>1</v>
      </c>
      <c r="BK69" s="210">
        <v>1</v>
      </c>
      <c r="BL69" s="210">
        <v>1</v>
      </c>
      <c r="BM69" s="210">
        <v>1</v>
      </c>
      <c r="BN69" s="210">
        <v>1</v>
      </c>
      <c r="BO69" s="210">
        <v>1</v>
      </c>
      <c r="BP69" s="210">
        <v>1</v>
      </c>
      <c r="BQ69" s="210">
        <v>1</v>
      </c>
      <c r="BR69" s="210">
        <v>1</v>
      </c>
      <c r="BS69" s="210">
        <v>0</v>
      </c>
      <c r="BT69" s="210">
        <v>0</v>
      </c>
      <c r="BU69" s="210">
        <v>0</v>
      </c>
      <c r="BV69" s="210">
        <v>0</v>
      </c>
      <c r="BW69" s="210">
        <v>0</v>
      </c>
      <c r="BX69" s="210">
        <v>0</v>
      </c>
      <c r="BY69" s="210">
        <v>0</v>
      </c>
      <c r="BZ69" s="210">
        <v>0</v>
      </c>
      <c r="CA69" s="210">
        <v>0</v>
      </c>
      <c r="CB69" s="210">
        <v>0</v>
      </c>
      <c r="CC69" s="210">
        <v>0</v>
      </c>
      <c r="CD69" s="210">
        <v>0</v>
      </c>
      <c r="CE69" s="210">
        <v>0</v>
      </c>
      <c r="CF69" s="210">
        <v>0</v>
      </c>
      <c r="CG69" s="210">
        <v>0</v>
      </c>
      <c r="CH69" s="210">
        <v>0</v>
      </c>
      <c r="CI69" s="210">
        <v>0</v>
      </c>
      <c r="CJ69" s="210">
        <v>0</v>
      </c>
      <c r="CK69" s="210">
        <v>0</v>
      </c>
      <c r="CL69" s="210">
        <v>0</v>
      </c>
      <c r="CM69" s="210">
        <v>0</v>
      </c>
      <c r="CN69" s="210">
        <v>0</v>
      </c>
      <c r="CO69" s="210">
        <v>0</v>
      </c>
      <c r="CP69" s="210">
        <v>0</v>
      </c>
      <c r="CQ69" s="210">
        <v>0</v>
      </c>
      <c r="CR69" s="210">
        <v>0</v>
      </c>
      <c r="CS69" s="144"/>
      <c r="CT69" s="144"/>
    </row>
    <row r="70" spans="1:98" ht="15">
      <c r="A70" s="208" t="s">
        <v>8334</v>
      </c>
      <c r="B70" s="285" t="s">
        <v>8543</v>
      </c>
      <c r="C70" s="209" t="str">
        <f>+_xlfn.XLOOKUP(B70,'R4'!B:B,'R4'!C:C)</f>
        <v>AMR - KAMYON - FORD</v>
      </c>
      <c r="D70" s="259" t="str">
        <f>+_xlfn.XLOOKUP(B70,'R4'!B:B,'R4'!D:D)</f>
        <v>M-2778</v>
      </c>
      <c r="E70" s="209" t="s">
        <v>8262</v>
      </c>
      <c r="F70" s="209" t="s">
        <v>38</v>
      </c>
      <c r="G70" s="216">
        <v>1000</v>
      </c>
      <c r="H70" s="209" t="s">
        <v>8271</v>
      </c>
      <c r="I70" s="2" t="s">
        <v>8263</v>
      </c>
      <c r="J70" s="210">
        <v>0</v>
      </c>
      <c r="K70" s="210">
        <v>0</v>
      </c>
      <c r="L70" s="210">
        <v>0</v>
      </c>
      <c r="M70" s="210">
        <v>0</v>
      </c>
      <c r="N70" s="210">
        <v>0</v>
      </c>
      <c r="O70" s="210">
        <v>0</v>
      </c>
      <c r="P70" s="210">
        <v>0</v>
      </c>
      <c r="Q70" s="210">
        <v>0</v>
      </c>
      <c r="R70" s="210">
        <v>1</v>
      </c>
      <c r="S70" s="210">
        <v>1</v>
      </c>
      <c r="T70" s="210">
        <v>1</v>
      </c>
      <c r="U70" s="210">
        <v>1</v>
      </c>
      <c r="V70" s="210">
        <v>1</v>
      </c>
      <c r="W70" s="210">
        <v>1</v>
      </c>
      <c r="X70" s="210">
        <v>1</v>
      </c>
      <c r="Y70" s="210">
        <v>1</v>
      </c>
      <c r="Z70" s="210">
        <v>1</v>
      </c>
      <c r="AA70" s="210">
        <v>1</v>
      </c>
      <c r="AB70" s="210">
        <v>1</v>
      </c>
      <c r="AC70" s="210">
        <v>1</v>
      </c>
      <c r="AD70" s="210">
        <v>1</v>
      </c>
      <c r="AE70" s="210">
        <v>1</v>
      </c>
      <c r="AF70" s="210">
        <v>1</v>
      </c>
      <c r="AG70" s="210">
        <v>1</v>
      </c>
      <c r="AH70" s="210">
        <v>1</v>
      </c>
      <c r="AI70" s="210">
        <v>1</v>
      </c>
      <c r="AJ70" s="210">
        <v>1</v>
      </c>
      <c r="AK70" s="210">
        <v>1</v>
      </c>
      <c r="AL70" s="210">
        <v>1</v>
      </c>
      <c r="AM70" s="210">
        <v>1</v>
      </c>
      <c r="AN70" s="210">
        <v>1</v>
      </c>
      <c r="AO70" s="210">
        <v>1</v>
      </c>
      <c r="AP70" s="210">
        <v>1</v>
      </c>
      <c r="AQ70" s="210">
        <v>1</v>
      </c>
      <c r="AR70" s="210">
        <v>1</v>
      </c>
      <c r="AS70" s="210">
        <v>1</v>
      </c>
      <c r="AT70" s="210">
        <v>1</v>
      </c>
      <c r="AU70" s="210">
        <v>1</v>
      </c>
      <c r="AV70" s="210">
        <v>1</v>
      </c>
      <c r="AW70" s="210">
        <v>1</v>
      </c>
      <c r="AX70" s="210">
        <v>1</v>
      </c>
      <c r="AY70" s="210">
        <v>1</v>
      </c>
      <c r="AZ70" s="210">
        <v>1</v>
      </c>
      <c r="BA70" s="210">
        <v>1</v>
      </c>
      <c r="BB70" s="210">
        <v>1</v>
      </c>
      <c r="BC70" s="210">
        <v>1</v>
      </c>
      <c r="BD70" s="210">
        <v>1</v>
      </c>
      <c r="BE70" s="210">
        <v>1</v>
      </c>
      <c r="BF70" s="210">
        <v>1</v>
      </c>
      <c r="BG70" s="210">
        <v>1</v>
      </c>
      <c r="BH70" s="210">
        <v>1</v>
      </c>
      <c r="BI70" s="210">
        <v>1</v>
      </c>
      <c r="BJ70" s="210">
        <v>1</v>
      </c>
      <c r="BK70" s="210">
        <v>1</v>
      </c>
      <c r="BL70" s="210">
        <v>1</v>
      </c>
      <c r="BM70" s="210">
        <v>1</v>
      </c>
      <c r="BN70" s="210">
        <v>1</v>
      </c>
      <c r="BO70" s="210">
        <v>1</v>
      </c>
      <c r="BP70" s="210">
        <v>1</v>
      </c>
      <c r="BQ70" s="210">
        <v>1</v>
      </c>
      <c r="BR70" s="210">
        <v>1</v>
      </c>
      <c r="BS70" s="210">
        <v>0</v>
      </c>
      <c r="BT70" s="210">
        <v>0</v>
      </c>
      <c r="BU70" s="210">
        <v>0</v>
      </c>
      <c r="BV70" s="210">
        <v>0</v>
      </c>
      <c r="BW70" s="210">
        <v>0</v>
      </c>
      <c r="BX70" s="210">
        <v>0</v>
      </c>
      <c r="BY70" s="210">
        <v>0</v>
      </c>
      <c r="BZ70" s="210">
        <v>0</v>
      </c>
      <c r="CA70" s="210">
        <v>0</v>
      </c>
      <c r="CB70" s="210">
        <v>0</v>
      </c>
      <c r="CC70" s="210">
        <v>0</v>
      </c>
      <c r="CD70" s="210">
        <v>0</v>
      </c>
      <c r="CE70" s="210">
        <v>0</v>
      </c>
      <c r="CF70" s="210">
        <v>0</v>
      </c>
      <c r="CG70" s="210">
        <v>0</v>
      </c>
      <c r="CH70" s="210">
        <v>0</v>
      </c>
      <c r="CI70" s="210">
        <v>0</v>
      </c>
      <c r="CJ70" s="210">
        <v>0</v>
      </c>
      <c r="CK70" s="210">
        <v>0</v>
      </c>
      <c r="CL70" s="210">
        <v>0</v>
      </c>
      <c r="CM70" s="210">
        <v>0</v>
      </c>
      <c r="CN70" s="210">
        <v>0</v>
      </c>
      <c r="CO70" s="210">
        <v>0</v>
      </c>
      <c r="CP70" s="210">
        <v>0</v>
      </c>
      <c r="CQ70" s="210">
        <v>0</v>
      </c>
      <c r="CR70" s="210">
        <v>0</v>
      </c>
      <c r="CS70" s="144"/>
      <c r="CT70" s="144"/>
    </row>
    <row r="71" spans="1:98" ht="15">
      <c r="A71" s="208" t="s">
        <v>8334</v>
      </c>
      <c r="B71" s="285" t="s">
        <v>8544</v>
      </c>
      <c r="C71" s="209" t="str">
        <f>+_xlfn.XLOOKUP(B71,'R4'!B:B,'R4'!C:C)</f>
        <v>AMR - KAMYON - FORD</v>
      </c>
      <c r="D71" s="259" t="str">
        <f>+_xlfn.XLOOKUP(B71,'R4'!B:B,'R4'!D:D)</f>
        <v>M-2779</v>
      </c>
      <c r="E71" s="209" t="s">
        <v>8262</v>
      </c>
      <c r="F71" s="209" t="s">
        <v>38</v>
      </c>
      <c r="G71" s="216">
        <v>1000</v>
      </c>
      <c r="H71" s="209" t="s">
        <v>8271</v>
      </c>
      <c r="I71" s="2" t="s">
        <v>8263</v>
      </c>
      <c r="J71" s="210">
        <v>0</v>
      </c>
      <c r="K71" s="210">
        <v>0</v>
      </c>
      <c r="L71" s="210">
        <v>0</v>
      </c>
      <c r="M71" s="210">
        <v>0</v>
      </c>
      <c r="N71" s="210">
        <v>0</v>
      </c>
      <c r="O71" s="210">
        <v>0</v>
      </c>
      <c r="P71" s="210">
        <v>0</v>
      </c>
      <c r="Q71" s="210">
        <v>0</v>
      </c>
      <c r="R71" s="210">
        <v>1</v>
      </c>
      <c r="S71" s="210">
        <v>1</v>
      </c>
      <c r="T71" s="210">
        <v>1</v>
      </c>
      <c r="U71" s="210">
        <v>1</v>
      </c>
      <c r="V71" s="210">
        <v>1</v>
      </c>
      <c r="W71" s="210">
        <v>1</v>
      </c>
      <c r="X71" s="210">
        <v>1</v>
      </c>
      <c r="Y71" s="210">
        <v>1</v>
      </c>
      <c r="Z71" s="210">
        <v>1</v>
      </c>
      <c r="AA71" s="210">
        <v>1</v>
      </c>
      <c r="AB71" s="210">
        <v>1</v>
      </c>
      <c r="AC71" s="210">
        <v>1</v>
      </c>
      <c r="AD71" s="210">
        <v>1</v>
      </c>
      <c r="AE71" s="210">
        <v>1</v>
      </c>
      <c r="AF71" s="210">
        <v>1</v>
      </c>
      <c r="AG71" s="210">
        <v>1</v>
      </c>
      <c r="AH71" s="210">
        <v>1</v>
      </c>
      <c r="AI71" s="210">
        <v>1</v>
      </c>
      <c r="AJ71" s="210">
        <v>1</v>
      </c>
      <c r="AK71" s="210">
        <v>1</v>
      </c>
      <c r="AL71" s="210">
        <v>1</v>
      </c>
      <c r="AM71" s="210">
        <v>1</v>
      </c>
      <c r="AN71" s="210">
        <v>1</v>
      </c>
      <c r="AO71" s="210">
        <v>1</v>
      </c>
      <c r="AP71" s="210">
        <v>1</v>
      </c>
      <c r="AQ71" s="210">
        <v>1</v>
      </c>
      <c r="AR71" s="210">
        <v>1</v>
      </c>
      <c r="AS71" s="210">
        <v>1</v>
      </c>
      <c r="AT71" s="210">
        <v>1</v>
      </c>
      <c r="AU71" s="210">
        <v>1</v>
      </c>
      <c r="AV71" s="210">
        <v>1</v>
      </c>
      <c r="AW71" s="210">
        <v>1</v>
      </c>
      <c r="AX71" s="210">
        <v>1</v>
      </c>
      <c r="AY71" s="210">
        <v>1</v>
      </c>
      <c r="AZ71" s="210">
        <v>1</v>
      </c>
      <c r="BA71" s="210">
        <v>1</v>
      </c>
      <c r="BB71" s="210">
        <v>1</v>
      </c>
      <c r="BC71" s="210">
        <v>1</v>
      </c>
      <c r="BD71" s="210">
        <v>1</v>
      </c>
      <c r="BE71" s="210">
        <v>1</v>
      </c>
      <c r="BF71" s="210">
        <v>1</v>
      </c>
      <c r="BG71" s="210">
        <v>1</v>
      </c>
      <c r="BH71" s="210">
        <v>1</v>
      </c>
      <c r="BI71" s="210">
        <v>1</v>
      </c>
      <c r="BJ71" s="210">
        <v>1</v>
      </c>
      <c r="BK71" s="210">
        <v>1</v>
      </c>
      <c r="BL71" s="210">
        <v>1</v>
      </c>
      <c r="BM71" s="210">
        <v>1</v>
      </c>
      <c r="BN71" s="210">
        <v>1</v>
      </c>
      <c r="BO71" s="210">
        <v>1</v>
      </c>
      <c r="BP71" s="210">
        <v>1</v>
      </c>
      <c r="BQ71" s="210">
        <v>1</v>
      </c>
      <c r="BR71" s="210">
        <v>1</v>
      </c>
      <c r="BS71" s="210">
        <v>0</v>
      </c>
      <c r="BT71" s="210">
        <v>0</v>
      </c>
      <c r="BU71" s="210">
        <v>0</v>
      </c>
      <c r="BV71" s="210">
        <v>0</v>
      </c>
      <c r="BW71" s="210">
        <v>0</v>
      </c>
      <c r="BX71" s="210">
        <v>0</v>
      </c>
      <c r="BY71" s="210">
        <v>0</v>
      </c>
      <c r="BZ71" s="210">
        <v>0</v>
      </c>
      <c r="CA71" s="210">
        <v>0</v>
      </c>
      <c r="CB71" s="210">
        <v>0</v>
      </c>
      <c r="CC71" s="210">
        <v>0</v>
      </c>
      <c r="CD71" s="210">
        <v>0</v>
      </c>
      <c r="CE71" s="210">
        <v>0</v>
      </c>
      <c r="CF71" s="210">
        <v>0</v>
      </c>
      <c r="CG71" s="210">
        <v>0</v>
      </c>
      <c r="CH71" s="210">
        <v>0</v>
      </c>
      <c r="CI71" s="210">
        <v>0</v>
      </c>
      <c r="CJ71" s="210">
        <v>0</v>
      </c>
      <c r="CK71" s="210">
        <v>0</v>
      </c>
      <c r="CL71" s="210">
        <v>0</v>
      </c>
      <c r="CM71" s="210">
        <v>0</v>
      </c>
      <c r="CN71" s="210">
        <v>0</v>
      </c>
      <c r="CO71" s="210">
        <v>0</v>
      </c>
      <c r="CP71" s="210">
        <v>0</v>
      </c>
      <c r="CQ71" s="210">
        <v>0</v>
      </c>
      <c r="CR71" s="210">
        <v>0</v>
      </c>
      <c r="CS71" s="144"/>
      <c r="CT71" s="144"/>
    </row>
    <row r="72" spans="1:98" ht="15">
      <c r="A72" s="208" t="s">
        <v>8334</v>
      </c>
      <c r="B72" s="285" t="s">
        <v>8545</v>
      </c>
      <c r="C72" s="209" t="str">
        <f>+_xlfn.XLOOKUP(B72,'R4'!B:B,'R4'!C:C)</f>
        <v>AMR - KAMYON - FORD</v>
      </c>
      <c r="D72" s="259" t="str">
        <f>+_xlfn.XLOOKUP(B72,'R4'!B:B,'R4'!D:D)</f>
        <v>M-2780</v>
      </c>
      <c r="E72" s="209" t="s">
        <v>8262</v>
      </c>
      <c r="F72" s="209" t="s">
        <v>38</v>
      </c>
      <c r="G72" s="216">
        <v>1000</v>
      </c>
      <c r="H72" s="209" t="s">
        <v>8271</v>
      </c>
      <c r="I72" s="2" t="s">
        <v>8263</v>
      </c>
      <c r="J72" s="210">
        <v>0</v>
      </c>
      <c r="K72" s="210">
        <v>0</v>
      </c>
      <c r="L72" s="210">
        <v>0</v>
      </c>
      <c r="M72" s="210">
        <v>0</v>
      </c>
      <c r="N72" s="210">
        <v>0</v>
      </c>
      <c r="O72" s="210">
        <v>0</v>
      </c>
      <c r="P72" s="210">
        <v>0</v>
      </c>
      <c r="Q72" s="210">
        <v>0</v>
      </c>
      <c r="R72" s="210">
        <v>1</v>
      </c>
      <c r="S72" s="210">
        <v>1</v>
      </c>
      <c r="T72" s="210">
        <v>1</v>
      </c>
      <c r="U72" s="210">
        <v>1</v>
      </c>
      <c r="V72" s="210">
        <v>1</v>
      </c>
      <c r="W72" s="210">
        <v>1</v>
      </c>
      <c r="X72" s="210">
        <v>1</v>
      </c>
      <c r="Y72" s="210">
        <v>1</v>
      </c>
      <c r="Z72" s="210">
        <v>1</v>
      </c>
      <c r="AA72" s="210">
        <v>1</v>
      </c>
      <c r="AB72" s="210">
        <v>1</v>
      </c>
      <c r="AC72" s="210">
        <v>1</v>
      </c>
      <c r="AD72" s="210">
        <v>1</v>
      </c>
      <c r="AE72" s="210">
        <v>1</v>
      </c>
      <c r="AF72" s="210">
        <v>1</v>
      </c>
      <c r="AG72" s="210">
        <v>1</v>
      </c>
      <c r="AH72" s="210">
        <v>1</v>
      </c>
      <c r="AI72" s="210">
        <v>1</v>
      </c>
      <c r="AJ72" s="210">
        <v>1</v>
      </c>
      <c r="AK72" s="210">
        <v>1</v>
      </c>
      <c r="AL72" s="210">
        <v>1</v>
      </c>
      <c r="AM72" s="210">
        <v>1</v>
      </c>
      <c r="AN72" s="210">
        <v>1</v>
      </c>
      <c r="AO72" s="210">
        <v>1</v>
      </c>
      <c r="AP72" s="210">
        <v>1</v>
      </c>
      <c r="AQ72" s="210">
        <v>1</v>
      </c>
      <c r="AR72" s="210">
        <v>1</v>
      </c>
      <c r="AS72" s="210">
        <v>1</v>
      </c>
      <c r="AT72" s="210">
        <v>1</v>
      </c>
      <c r="AU72" s="210">
        <v>1</v>
      </c>
      <c r="AV72" s="210">
        <v>1</v>
      </c>
      <c r="AW72" s="210">
        <v>1</v>
      </c>
      <c r="AX72" s="210">
        <v>1</v>
      </c>
      <c r="AY72" s="210">
        <v>1</v>
      </c>
      <c r="AZ72" s="210">
        <v>1</v>
      </c>
      <c r="BA72" s="210">
        <v>1</v>
      </c>
      <c r="BB72" s="210">
        <v>1</v>
      </c>
      <c r="BC72" s="210">
        <v>1</v>
      </c>
      <c r="BD72" s="210">
        <v>1</v>
      </c>
      <c r="BE72" s="210">
        <v>1</v>
      </c>
      <c r="BF72" s="210">
        <v>1</v>
      </c>
      <c r="BG72" s="210">
        <v>1</v>
      </c>
      <c r="BH72" s="210">
        <v>1</v>
      </c>
      <c r="BI72" s="210">
        <v>1</v>
      </c>
      <c r="BJ72" s="210">
        <v>1</v>
      </c>
      <c r="BK72" s="210">
        <v>1</v>
      </c>
      <c r="BL72" s="210">
        <v>1</v>
      </c>
      <c r="BM72" s="210">
        <v>1</v>
      </c>
      <c r="BN72" s="210">
        <v>1</v>
      </c>
      <c r="BO72" s="210">
        <v>1</v>
      </c>
      <c r="BP72" s="210">
        <v>1</v>
      </c>
      <c r="BQ72" s="210">
        <v>1</v>
      </c>
      <c r="BR72" s="210">
        <v>1</v>
      </c>
      <c r="BS72" s="210">
        <v>0</v>
      </c>
      <c r="BT72" s="210">
        <v>0</v>
      </c>
      <c r="BU72" s="210">
        <v>0</v>
      </c>
      <c r="BV72" s="210">
        <v>0</v>
      </c>
      <c r="BW72" s="210">
        <v>0</v>
      </c>
      <c r="BX72" s="210">
        <v>0</v>
      </c>
      <c r="BY72" s="210">
        <v>0</v>
      </c>
      <c r="BZ72" s="210">
        <v>0</v>
      </c>
      <c r="CA72" s="210">
        <v>0</v>
      </c>
      <c r="CB72" s="210">
        <v>0</v>
      </c>
      <c r="CC72" s="210">
        <v>0</v>
      </c>
      <c r="CD72" s="210">
        <v>0</v>
      </c>
      <c r="CE72" s="210">
        <v>0</v>
      </c>
      <c r="CF72" s="210">
        <v>0</v>
      </c>
      <c r="CG72" s="210">
        <v>0</v>
      </c>
      <c r="CH72" s="210">
        <v>0</v>
      </c>
      <c r="CI72" s="210">
        <v>0</v>
      </c>
      <c r="CJ72" s="210">
        <v>0</v>
      </c>
      <c r="CK72" s="210">
        <v>0</v>
      </c>
      <c r="CL72" s="210">
        <v>0</v>
      </c>
      <c r="CM72" s="210">
        <v>0</v>
      </c>
      <c r="CN72" s="210">
        <v>0</v>
      </c>
      <c r="CO72" s="210">
        <v>0</v>
      </c>
      <c r="CP72" s="210">
        <v>0</v>
      </c>
      <c r="CQ72" s="210">
        <v>0</v>
      </c>
      <c r="CR72" s="210">
        <v>0</v>
      </c>
      <c r="CS72" s="144"/>
      <c r="CT72" s="144"/>
    </row>
    <row r="73" spans="1:98" ht="15">
      <c r="A73" s="208" t="s">
        <v>8334</v>
      </c>
      <c r="B73" s="285" t="s">
        <v>8546</v>
      </c>
      <c r="C73" s="209" t="str">
        <f>+_xlfn.XLOOKUP(B73,'R4'!B:B,'R4'!C:C)</f>
        <v>AMR - KAMYON - FORD</v>
      </c>
      <c r="D73" s="259" t="str">
        <f>+_xlfn.XLOOKUP(B73,'R4'!B:B,'R4'!D:D)</f>
        <v>M-2781</v>
      </c>
      <c r="E73" s="209" t="s">
        <v>8262</v>
      </c>
      <c r="F73" s="209" t="s">
        <v>38</v>
      </c>
      <c r="G73" s="216">
        <v>1000</v>
      </c>
      <c r="H73" s="209" t="s">
        <v>8271</v>
      </c>
      <c r="I73" s="2" t="s">
        <v>8263</v>
      </c>
      <c r="J73" s="210">
        <v>0</v>
      </c>
      <c r="K73" s="210">
        <v>0</v>
      </c>
      <c r="L73" s="210">
        <v>0</v>
      </c>
      <c r="M73" s="210">
        <v>0</v>
      </c>
      <c r="N73" s="210">
        <v>0</v>
      </c>
      <c r="O73" s="210">
        <v>0</v>
      </c>
      <c r="P73" s="210">
        <v>0</v>
      </c>
      <c r="Q73" s="210">
        <v>0</v>
      </c>
      <c r="R73" s="210">
        <v>1</v>
      </c>
      <c r="S73" s="210">
        <v>1</v>
      </c>
      <c r="T73" s="210">
        <v>1</v>
      </c>
      <c r="U73" s="210">
        <v>1</v>
      </c>
      <c r="V73" s="210">
        <v>1</v>
      </c>
      <c r="W73" s="210">
        <v>1</v>
      </c>
      <c r="X73" s="210">
        <v>1</v>
      </c>
      <c r="Y73" s="210">
        <v>1</v>
      </c>
      <c r="Z73" s="210">
        <v>1</v>
      </c>
      <c r="AA73" s="210">
        <v>1</v>
      </c>
      <c r="AB73" s="210">
        <v>1</v>
      </c>
      <c r="AC73" s="210">
        <v>1</v>
      </c>
      <c r="AD73" s="210">
        <v>1</v>
      </c>
      <c r="AE73" s="210">
        <v>1</v>
      </c>
      <c r="AF73" s="210">
        <v>1</v>
      </c>
      <c r="AG73" s="210">
        <v>1</v>
      </c>
      <c r="AH73" s="210">
        <v>1</v>
      </c>
      <c r="AI73" s="210">
        <v>1</v>
      </c>
      <c r="AJ73" s="210">
        <v>1</v>
      </c>
      <c r="AK73" s="210">
        <v>1</v>
      </c>
      <c r="AL73" s="210">
        <v>1</v>
      </c>
      <c r="AM73" s="210">
        <v>1</v>
      </c>
      <c r="AN73" s="210">
        <v>1</v>
      </c>
      <c r="AO73" s="210">
        <v>1</v>
      </c>
      <c r="AP73" s="210">
        <v>1</v>
      </c>
      <c r="AQ73" s="210">
        <v>1</v>
      </c>
      <c r="AR73" s="210">
        <v>1</v>
      </c>
      <c r="AS73" s="210">
        <v>1</v>
      </c>
      <c r="AT73" s="210">
        <v>1</v>
      </c>
      <c r="AU73" s="210">
        <v>1</v>
      </c>
      <c r="AV73" s="210">
        <v>1</v>
      </c>
      <c r="AW73" s="210">
        <v>1</v>
      </c>
      <c r="AX73" s="210">
        <v>1</v>
      </c>
      <c r="AY73" s="210">
        <v>1</v>
      </c>
      <c r="AZ73" s="210">
        <v>1</v>
      </c>
      <c r="BA73" s="210">
        <v>1</v>
      </c>
      <c r="BB73" s="210">
        <v>1</v>
      </c>
      <c r="BC73" s="210">
        <v>1</v>
      </c>
      <c r="BD73" s="210">
        <v>1</v>
      </c>
      <c r="BE73" s="210">
        <v>1</v>
      </c>
      <c r="BF73" s="210">
        <v>1</v>
      </c>
      <c r="BG73" s="210">
        <v>1</v>
      </c>
      <c r="BH73" s="210">
        <v>1</v>
      </c>
      <c r="BI73" s="210">
        <v>1</v>
      </c>
      <c r="BJ73" s="210">
        <v>1</v>
      </c>
      <c r="BK73" s="210">
        <v>1</v>
      </c>
      <c r="BL73" s="210">
        <v>1</v>
      </c>
      <c r="BM73" s="210">
        <v>1</v>
      </c>
      <c r="BN73" s="210">
        <v>1</v>
      </c>
      <c r="BO73" s="210">
        <v>1</v>
      </c>
      <c r="BP73" s="210">
        <v>1</v>
      </c>
      <c r="BQ73" s="210">
        <v>1</v>
      </c>
      <c r="BR73" s="210">
        <v>1</v>
      </c>
      <c r="BS73" s="210">
        <v>0</v>
      </c>
      <c r="BT73" s="210">
        <v>0</v>
      </c>
      <c r="BU73" s="210">
        <v>0</v>
      </c>
      <c r="BV73" s="210">
        <v>0</v>
      </c>
      <c r="BW73" s="210">
        <v>0</v>
      </c>
      <c r="BX73" s="210">
        <v>0</v>
      </c>
      <c r="BY73" s="210">
        <v>0</v>
      </c>
      <c r="BZ73" s="210">
        <v>0</v>
      </c>
      <c r="CA73" s="210">
        <v>0</v>
      </c>
      <c r="CB73" s="210">
        <v>0</v>
      </c>
      <c r="CC73" s="210">
        <v>0</v>
      </c>
      <c r="CD73" s="210">
        <v>0</v>
      </c>
      <c r="CE73" s="210">
        <v>0</v>
      </c>
      <c r="CF73" s="210">
        <v>0</v>
      </c>
      <c r="CG73" s="210">
        <v>0</v>
      </c>
      <c r="CH73" s="210">
        <v>0</v>
      </c>
      <c r="CI73" s="210">
        <v>0</v>
      </c>
      <c r="CJ73" s="210">
        <v>0</v>
      </c>
      <c r="CK73" s="210">
        <v>0</v>
      </c>
      <c r="CL73" s="210">
        <v>0</v>
      </c>
      <c r="CM73" s="210">
        <v>0</v>
      </c>
      <c r="CN73" s="210">
        <v>0</v>
      </c>
      <c r="CO73" s="210">
        <v>0</v>
      </c>
      <c r="CP73" s="210">
        <v>0</v>
      </c>
      <c r="CQ73" s="210">
        <v>0</v>
      </c>
      <c r="CR73" s="210">
        <v>0</v>
      </c>
      <c r="CS73" s="144"/>
      <c r="CT73" s="144"/>
    </row>
    <row r="74" spans="1:98" ht="15">
      <c r="A74" s="208" t="s">
        <v>8334</v>
      </c>
      <c r="B74" s="285" t="s">
        <v>8547</v>
      </c>
      <c r="C74" s="209" t="str">
        <f>+_xlfn.XLOOKUP(B74,'R4'!B:B,'R4'!C:C)</f>
        <v>AMR - KAMYON - FORD</v>
      </c>
      <c r="D74" s="259" t="str">
        <f>+_xlfn.XLOOKUP(B74,'R4'!B:B,'R4'!D:D)</f>
        <v>M-2782</v>
      </c>
      <c r="E74" s="209" t="s">
        <v>8262</v>
      </c>
      <c r="F74" s="209" t="s">
        <v>38</v>
      </c>
      <c r="G74" s="216">
        <v>1000</v>
      </c>
      <c r="H74" s="209" t="s">
        <v>8271</v>
      </c>
      <c r="I74" s="2" t="s">
        <v>8263</v>
      </c>
      <c r="J74" s="210">
        <v>0</v>
      </c>
      <c r="K74" s="210">
        <v>0</v>
      </c>
      <c r="L74" s="210">
        <v>0</v>
      </c>
      <c r="M74" s="210">
        <v>0</v>
      </c>
      <c r="N74" s="210">
        <v>0</v>
      </c>
      <c r="O74" s="210">
        <v>0</v>
      </c>
      <c r="P74" s="210">
        <v>0</v>
      </c>
      <c r="Q74" s="210">
        <v>0</v>
      </c>
      <c r="R74" s="210">
        <v>1</v>
      </c>
      <c r="S74" s="210">
        <v>1</v>
      </c>
      <c r="T74" s="210">
        <v>1</v>
      </c>
      <c r="U74" s="210">
        <v>1</v>
      </c>
      <c r="V74" s="210">
        <v>1</v>
      </c>
      <c r="W74" s="210">
        <v>1</v>
      </c>
      <c r="X74" s="210">
        <v>1</v>
      </c>
      <c r="Y74" s="210">
        <v>1</v>
      </c>
      <c r="Z74" s="210">
        <v>1</v>
      </c>
      <c r="AA74" s="210">
        <v>1</v>
      </c>
      <c r="AB74" s="210">
        <v>1</v>
      </c>
      <c r="AC74" s="210">
        <v>1</v>
      </c>
      <c r="AD74" s="210">
        <v>1</v>
      </c>
      <c r="AE74" s="210">
        <v>1</v>
      </c>
      <c r="AF74" s="210">
        <v>1</v>
      </c>
      <c r="AG74" s="210">
        <v>1</v>
      </c>
      <c r="AH74" s="210">
        <v>1</v>
      </c>
      <c r="AI74" s="210">
        <v>1</v>
      </c>
      <c r="AJ74" s="210">
        <v>1</v>
      </c>
      <c r="AK74" s="210">
        <v>1</v>
      </c>
      <c r="AL74" s="210">
        <v>1</v>
      </c>
      <c r="AM74" s="210">
        <v>1</v>
      </c>
      <c r="AN74" s="210">
        <v>1</v>
      </c>
      <c r="AO74" s="210">
        <v>1</v>
      </c>
      <c r="AP74" s="210">
        <v>1</v>
      </c>
      <c r="AQ74" s="210">
        <v>1</v>
      </c>
      <c r="AR74" s="210">
        <v>1</v>
      </c>
      <c r="AS74" s="210">
        <v>1</v>
      </c>
      <c r="AT74" s="210">
        <v>1</v>
      </c>
      <c r="AU74" s="210">
        <v>1</v>
      </c>
      <c r="AV74" s="210">
        <v>1</v>
      </c>
      <c r="AW74" s="210">
        <v>1</v>
      </c>
      <c r="AX74" s="210">
        <v>1</v>
      </c>
      <c r="AY74" s="210">
        <v>1</v>
      </c>
      <c r="AZ74" s="210">
        <v>1</v>
      </c>
      <c r="BA74" s="210">
        <v>1</v>
      </c>
      <c r="BB74" s="210">
        <v>1</v>
      </c>
      <c r="BC74" s="210">
        <v>1</v>
      </c>
      <c r="BD74" s="210">
        <v>1</v>
      </c>
      <c r="BE74" s="210">
        <v>1</v>
      </c>
      <c r="BF74" s="210">
        <v>1</v>
      </c>
      <c r="BG74" s="210">
        <v>1</v>
      </c>
      <c r="BH74" s="210">
        <v>1</v>
      </c>
      <c r="BI74" s="210">
        <v>1</v>
      </c>
      <c r="BJ74" s="210">
        <v>1</v>
      </c>
      <c r="BK74" s="210">
        <v>1</v>
      </c>
      <c r="BL74" s="210">
        <v>1</v>
      </c>
      <c r="BM74" s="210">
        <v>1</v>
      </c>
      <c r="BN74" s="210">
        <v>1</v>
      </c>
      <c r="BO74" s="210">
        <v>1</v>
      </c>
      <c r="BP74" s="210">
        <v>1</v>
      </c>
      <c r="BQ74" s="210">
        <v>1</v>
      </c>
      <c r="BR74" s="210">
        <v>1</v>
      </c>
      <c r="BS74" s="210">
        <v>0</v>
      </c>
      <c r="BT74" s="210">
        <v>0</v>
      </c>
      <c r="BU74" s="210">
        <v>0</v>
      </c>
      <c r="BV74" s="210">
        <v>0</v>
      </c>
      <c r="BW74" s="210">
        <v>0</v>
      </c>
      <c r="BX74" s="210">
        <v>0</v>
      </c>
      <c r="BY74" s="210">
        <v>0</v>
      </c>
      <c r="BZ74" s="210">
        <v>0</v>
      </c>
      <c r="CA74" s="210">
        <v>0</v>
      </c>
      <c r="CB74" s="210">
        <v>0</v>
      </c>
      <c r="CC74" s="210">
        <v>0</v>
      </c>
      <c r="CD74" s="210">
        <v>0</v>
      </c>
      <c r="CE74" s="210">
        <v>0</v>
      </c>
      <c r="CF74" s="210">
        <v>0</v>
      </c>
      <c r="CG74" s="210">
        <v>0</v>
      </c>
      <c r="CH74" s="210">
        <v>0</v>
      </c>
      <c r="CI74" s="210">
        <v>0</v>
      </c>
      <c r="CJ74" s="210">
        <v>0</v>
      </c>
      <c r="CK74" s="210">
        <v>0</v>
      </c>
      <c r="CL74" s="210">
        <v>0</v>
      </c>
      <c r="CM74" s="210">
        <v>0</v>
      </c>
      <c r="CN74" s="210">
        <v>0</v>
      </c>
      <c r="CO74" s="210">
        <v>0</v>
      </c>
      <c r="CP74" s="210">
        <v>0</v>
      </c>
      <c r="CQ74" s="210">
        <v>0</v>
      </c>
      <c r="CR74" s="210">
        <v>0</v>
      </c>
      <c r="CS74" s="144"/>
      <c r="CT74" s="144"/>
    </row>
    <row r="75" spans="1:98" ht="15">
      <c r="A75" s="208" t="s">
        <v>8334</v>
      </c>
      <c r="B75" s="285" t="s">
        <v>8548</v>
      </c>
      <c r="C75" s="209" t="str">
        <f>+_xlfn.XLOOKUP(B75,'R4'!B:B,'R4'!C:C)</f>
        <v>AMR - KAMYON - FORD</v>
      </c>
      <c r="D75" s="259" t="str">
        <f>+_xlfn.XLOOKUP(B75,'R4'!B:B,'R4'!D:D)</f>
        <v>M-2783</v>
      </c>
      <c r="E75" s="209" t="s">
        <v>8262</v>
      </c>
      <c r="F75" s="209" t="s">
        <v>38</v>
      </c>
      <c r="G75" s="216">
        <v>1000</v>
      </c>
      <c r="H75" s="209" t="s">
        <v>8271</v>
      </c>
      <c r="I75" s="2" t="s">
        <v>8263</v>
      </c>
      <c r="J75" s="210">
        <v>0</v>
      </c>
      <c r="K75" s="210">
        <v>0</v>
      </c>
      <c r="L75" s="210">
        <v>0</v>
      </c>
      <c r="M75" s="210">
        <v>0</v>
      </c>
      <c r="N75" s="210">
        <v>0</v>
      </c>
      <c r="O75" s="210">
        <v>0</v>
      </c>
      <c r="P75" s="210">
        <v>0</v>
      </c>
      <c r="Q75" s="210">
        <v>0</v>
      </c>
      <c r="R75" s="210">
        <v>1</v>
      </c>
      <c r="S75" s="210">
        <v>1</v>
      </c>
      <c r="T75" s="210">
        <v>1</v>
      </c>
      <c r="U75" s="210">
        <v>1</v>
      </c>
      <c r="V75" s="210">
        <v>1</v>
      </c>
      <c r="W75" s="210">
        <v>1</v>
      </c>
      <c r="X75" s="210">
        <v>1</v>
      </c>
      <c r="Y75" s="210">
        <v>1</v>
      </c>
      <c r="Z75" s="210">
        <v>1</v>
      </c>
      <c r="AA75" s="210">
        <v>1</v>
      </c>
      <c r="AB75" s="210">
        <v>1</v>
      </c>
      <c r="AC75" s="210">
        <v>1</v>
      </c>
      <c r="AD75" s="210">
        <v>1</v>
      </c>
      <c r="AE75" s="210">
        <v>1</v>
      </c>
      <c r="AF75" s="210">
        <v>1</v>
      </c>
      <c r="AG75" s="210">
        <v>1</v>
      </c>
      <c r="AH75" s="210">
        <v>1</v>
      </c>
      <c r="AI75" s="210">
        <v>1</v>
      </c>
      <c r="AJ75" s="210">
        <v>1</v>
      </c>
      <c r="AK75" s="210">
        <v>1</v>
      </c>
      <c r="AL75" s="210">
        <v>1</v>
      </c>
      <c r="AM75" s="210">
        <v>1</v>
      </c>
      <c r="AN75" s="210">
        <v>1</v>
      </c>
      <c r="AO75" s="210">
        <v>1</v>
      </c>
      <c r="AP75" s="210">
        <v>1</v>
      </c>
      <c r="AQ75" s="210">
        <v>1</v>
      </c>
      <c r="AR75" s="210">
        <v>1</v>
      </c>
      <c r="AS75" s="210">
        <v>1</v>
      </c>
      <c r="AT75" s="210">
        <v>1</v>
      </c>
      <c r="AU75" s="210">
        <v>1</v>
      </c>
      <c r="AV75" s="210">
        <v>1</v>
      </c>
      <c r="AW75" s="210">
        <v>1</v>
      </c>
      <c r="AX75" s="210">
        <v>1</v>
      </c>
      <c r="AY75" s="210">
        <v>1</v>
      </c>
      <c r="AZ75" s="210">
        <v>1</v>
      </c>
      <c r="BA75" s="210">
        <v>1</v>
      </c>
      <c r="BB75" s="210">
        <v>1</v>
      </c>
      <c r="BC75" s="210">
        <v>1</v>
      </c>
      <c r="BD75" s="210">
        <v>1</v>
      </c>
      <c r="BE75" s="210">
        <v>1</v>
      </c>
      <c r="BF75" s="210">
        <v>1</v>
      </c>
      <c r="BG75" s="210">
        <v>1</v>
      </c>
      <c r="BH75" s="210">
        <v>1</v>
      </c>
      <c r="BI75" s="210">
        <v>1</v>
      </c>
      <c r="BJ75" s="210">
        <v>1</v>
      </c>
      <c r="BK75" s="210">
        <v>1</v>
      </c>
      <c r="BL75" s="210">
        <v>1</v>
      </c>
      <c r="BM75" s="210">
        <v>1</v>
      </c>
      <c r="BN75" s="210">
        <v>1</v>
      </c>
      <c r="BO75" s="210">
        <v>1</v>
      </c>
      <c r="BP75" s="210">
        <v>1</v>
      </c>
      <c r="BQ75" s="210">
        <v>1</v>
      </c>
      <c r="BR75" s="210">
        <v>1</v>
      </c>
      <c r="BS75" s="210">
        <v>0</v>
      </c>
      <c r="BT75" s="210">
        <v>0</v>
      </c>
      <c r="BU75" s="210">
        <v>0</v>
      </c>
      <c r="BV75" s="210">
        <v>0</v>
      </c>
      <c r="BW75" s="210">
        <v>0</v>
      </c>
      <c r="BX75" s="210">
        <v>0</v>
      </c>
      <c r="BY75" s="210">
        <v>0</v>
      </c>
      <c r="BZ75" s="210">
        <v>0</v>
      </c>
      <c r="CA75" s="210">
        <v>0</v>
      </c>
      <c r="CB75" s="210">
        <v>0</v>
      </c>
      <c r="CC75" s="210">
        <v>0</v>
      </c>
      <c r="CD75" s="210">
        <v>0</v>
      </c>
      <c r="CE75" s="210">
        <v>0</v>
      </c>
      <c r="CF75" s="210">
        <v>0</v>
      </c>
      <c r="CG75" s="210">
        <v>0</v>
      </c>
      <c r="CH75" s="210">
        <v>0</v>
      </c>
      <c r="CI75" s="210">
        <v>0</v>
      </c>
      <c r="CJ75" s="210">
        <v>0</v>
      </c>
      <c r="CK75" s="210">
        <v>0</v>
      </c>
      <c r="CL75" s="210">
        <v>0</v>
      </c>
      <c r="CM75" s="210">
        <v>0</v>
      </c>
      <c r="CN75" s="210">
        <v>0</v>
      </c>
      <c r="CO75" s="210">
        <v>0</v>
      </c>
      <c r="CP75" s="210">
        <v>0</v>
      </c>
      <c r="CQ75" s="210">
        <v>0</v>
      </c>
      <c r="CR75" s="210">
        <v>0</v>
      </c>
      <c r="CS75" s="144"/>
      <c r="CT75" s="144"/>
    </row>
    <row r="76" spans="1:98" ht="15">
      <c r="A76" s="208" t="s">
        <v>8334</v>
      </c>
      <c r="B76" s="285" t="s">
        <v>8549</v>
      </c>
      <c r="C76" s="209" t="str">
        <f>+_xlfn.XLOOKUP(B76,'R4'!B:B,'R4'!C:C)</f>
        <v>AMR - KAMYON - FORD</v>
      </c>
      <c r="D76" s="259" t="str">
        <f>+_xlfn.XLOOKUP(B76,'R4'!B:B,'R4'!D:D)</f>
        <v>M-2784</v>
      </c>
      <c r="E76" s="209" t="s">
        <v>8262</v>
      </c>
      <c r="F76" s="209" t="s">
        <v>38</v>
      </c>
      <c r="G76" s="216">
        <v>1000</v>
      </c>
      <c r="H76" s="209" t="s">
        <v>8271</v>
      </c>
      <c r="I76" s="2" t="s">
        <v>8263</v>
      </c>
      <c r="J76" s="210">
        <v>0</v>
      </c>
      <c r="K76" s="210">
        <v>0</v>
      </c>
      <c r="L76" s="210">
        <v>0</v>
      </c>
      <c r="M76" s="210">
        <v>0</v>
      </c>
      <c r="N76" s="210">
        <v>0</v>
      </c>
      <c r="O76" s="210">
        <v>0</v>
      </c>
      <c r="P76" s="210">
        <v>0</v>
      </c>
      <c r="Q76" s="210">
        <v>0</v>
      </c>
      <c r="R76" s="210">
        <v>1</v>
      </c>
      <c r="S76" s="210">
        <v>1</v>
      </c>
      <c r="T76" s="210">
        <v>1</v>
      </c>
      <c r="U76" s="210">
        <v>1</v>
      </c>
      <c r="V76" s="210">
        <v>1</v>
      </c>
      <c r="W76" s="210">
        <v>1</v>
      </c>
      <c r="X76" s="210">
        <v>1</v>
      </c>
      <c r="Y76" s="210">
        <v>1</v>
      </c>
      <c r="Z76" s="210">
        <v>1</v>
      </c>
      <c r="AA76" s="210">
        <v>1</v>
      </c>
      <c r="AB76" s="210">
        <v>1</v>
      </c>
      <c r="AC76" s="210">
        <v>1</v>
      </c>
      <c r="AD76" s="210">
        <v>1</v>
      </c>
      <c r="AE76" s="210">
        <v>1</v>
      </c>
      <c r="AF76" s="210">
        <v>1</v>
      </c>
      <c r="AG76" s="210">
        <v>1</v>
      </c>
      <c r="AH76" s="210">
        <v>1</v>
      </c>
      <c r="AI76" s="210">
        <v>1</v>
      </c>
      <c r="AJ76" s="210">
        <v>1</v>
      </c>
      <c r="AK76" s="210">
        <v>1</v>
      </c>
      <c r="AL76" s="210">
        <v>1</v>
      </c>
      <c r="AM76" s="210">
        <v>1</v>
      </c>
      <c r="AN76" s="210">
        <v>1</v>
      </c>
      <c r="AO76" s="210">
        <v>1</v>
      </c>
      <c r="AP76" s="210">
        <v>1</v>
      </c>
      <c r="AQ76" s="210">
        <v>1</v>
      </c>
      <c r="AR76" s="210">
        <v>1</v>
      </c>
      <c r="AS76" s="210">
        <v>1</v>
      </c>
      <c r="AT76" s="210">
        <v>1</v>
      </c>
      <c r="AU76" s="210">
        <v>1</v>
      </c>
      <c r="AV76" s="210">
        <v>1</v>
      </c>
      <c r="AW76" s="210">
        <v>1</v>
      </c>
      <c r="AX76" s="210">
        <v>1</v>
      </c>
      <c r="AY76" s="210">
        <v>1</v>
      </c>
      <c r="AZ76" s="210">
        <v>1</v>
      </c>
      <c r="BA76" s="210">
        <v>1</v>
      </c>
      <c r="BB76" s="210">
        <v>1</v>
      </c>
      <c r="BC76" s="210">
        <v>1</v>
      </c>
      <c r="BD76" s="210">
        <v>1</v>
      </c>
      <c r="BE76" s="210">
        <v>1</v>
      </c>
      <c r="BF76" s="210">
        <v>1</v>
      </c>
      <c r="BG76" s="210">
        <v>1</v>
      </c>
      <c r="BH76" s="210">
        <v>1</v>
      </c>
      <c r="BI76" s="210">
        <v>1</v>
      </c>
      <c r="BJ76" s="210">
        <v>1</v>
      </c>
      <c r="BK76" s="210">
        <v>1</v>
      </c>
      <c r="BL76" s="210">
        <v>1</v>
      </c>
      <c r="BM76" s="210">
        <v>1</v>
      </c>
      <c r="BN76" s="210">
        <v>1</v>
      </c>
      <c r="BO76" s="210">
        <v>1</v>
      </c>
      <c r="BP76" s="210">
        <v>1</v>
      </c>
      <c r="BQ76" s="210">
        <v>1</v>
      </c>
      <c r="BR76" s="210">
        <v>1</v>
      </c>
      <c r="BS76" s="210">
        <v>0</v>
      </c>
      <c r="BT76" s="210">
        <v>0</v>
      </c>
      <c r="BU76" s="210">
        <v>0</v>
      </c>
      <c r="BV76" s="210">
        <v>0</v>
      </c>
      <c r="BW76" s="210">
        <v>0</v>
      </c>
      <c r="BX76" s="210">
        <v>0</v>
      </c>
      <c r="BY76" s="210">
        <v>0</v>
      </c>
      <c r="BZ76" s="210">
        <v>0</v>
      </c>
      <c r="CA76" s="210">
        <v>0</v>
      </c>
      <c r="CB76" s="210">
        <v>0</v>
      </c>
      <c r="CC76" s="210">
        <v>0</v>
      </c>
      <c r="CD76" s="210">
        <v>0</v>
      </c>
      <c r="CE76" s="210">
        <v>0</v>
      </c>
      <c r="CF76" s="210">
        <v>0</v>
      </c>
      <c r="CG76" s="210">
        <v>0</v>
      </c>
      <c r="CH76" s="210">
        <v>0</v>
      </c>
      <c r="CI76" s="210">
        <v>0</v>
      </c>
      <c r="CJ76" s="210">
        <v>0</v>
      </c>
      <c r="CK76" s="210">
        <v>0</v>
      </c>
      <c r="CL76" s="210">
        <v>0</v>
      </c>
      <c r="CM76" s="210">
        <v>0</v>
      </c>
      <c r="CN76" s="210">
        <v>0</v>
      </c>
      <c r="CO76" s="210">
        <v>0</v>
      </c>
      <c r="CP76" s="210">
        <v>0</v>
      </c>
      <c r="CQ76" s="210">
        <v>0</v>
      </c>
      <c r="CR76" s="210">
        <v>0</v>
      </c>
      <c r="CS76" s="144"/>
      <c r="CT76" s="144"/>
    </row>
    <row r="77" spans="1:98" ht="15">
      <c r="A77" s="208" t="s">
        <v>8334</v>
      </c>
      <c r="B77" s="285" t="s">
        <v>8550</v>
      </c>
      <c r="C77" s="209" t="str">
        <f>+_xlfn.XLOOKUP(B77,'R4'!B:B,'R4'!C:C)</f>
        <v>AMR - KAMYON - FORD</v>
      </c>
      <c r="D77" s="259" t="str">
        <f>+_xlfn.XLOOKUP(B77,'R4'!B:B,'R4'!D:D)</f>
        <v>M-2785</v>
      </c>
      <c r="E77" s="209" t="s">
        <v>8262</v>
      </c>
      <c r="F77" s="209" t="s">
        <v>38</v>
      </c>
      <c r="G77" s="216">
        <v>1000</v>
      </c>
      <c r="H77" s="209" t="s">
        <v>8271</v>
      </c>
      <c r="I77" s="2" t="s">
        <v>8263</v>
      </c>
      <c r="J77" s="210">
        <v>0</v>
      </c>
      <c r="K77" s="210">
        <v>0</v>
      </c>
      <c r="L77" s="210">
        <v>0</v>
      </c>
      <c r="M77" s="210">
        <v>0</v>
      </c>
      <c r="N77" s="210">
        <v>0</v>
      </c>
      <c r="O77" s="210">
        <v>0</v>
      </c>
      <c r="P77" s="210">
        <v>0</v>
      </c>
      <c r="Q77" s="210">
        <v>0</v>
      </c>
      <c r="R77" s="210">
        <v>1</v>
      </c>
      <c r="S77" s="210">
        <v>1</v>
      </c>
      <c r="T77" s="210">
        <v>1</v>
      </c>
      <c r="U77" s="210">
        <v>1</v>
      </c>
      <c r="V77" s="210">
        <v>1</v>
      </c>
      <c r="W77" s="210">
        <v>1</v>
      </c>
      <c r="X77" s="210">
        <v>1</v>
      </c>
      <c r="Y77" s="210">
        <v>1</v>
      </c>
      <c r="Z77" s="210">
        <v>1</v>
      </c>
      <c r="AA77" s="210">
        <v>1</v>
      </c>
      <c r="AB77" s="210">
        <v>1</v>
      </c>
      <c r="AC77" s="210">
        <v>1</v>
      </c>
      <c r="AD77" s="210">
        <v>1</v>
      </c>
      <c r="AE77" s="210">
        <v>1</v>
      </c>
      <c r="AF77" s="210">
        <v>1</v>
      </c>
      <c r="AG77" s="210">
        <v>1</v>
      </c>
      <c r="AH77" s="210">
        <v>1</v>
      </c>
      <c r="AI77" s="210">
        <v>1</v>
      </c>
      <c r="AJ77" s="210">
        <v>1</v>
      </c>
      <c r="AK77" s="210">
        <v>1</v>
      </c>
      <c r="AL77" s="210">
        <v>1</v>
      </c>
      <c r="AM77" s="210">
        <v>1</v>
      </c>
      <c r="AN77" s="210">
        <v>1</v>
      </c>
      <c r="AO77" s="210">
        <v>1</v>
      </c>
      <c r="AP77" s="210">
        <v>1</v>
      </c>
      <c r="AQ77" s="210">
        <v>1</v>
      </c>
      <c r="AR77" s="210">
        <v>1</v>
      </c>
      <c r="AS77" s="210">
        <v>1</v>
      </c>
      <c r="AT77" s="210">
        <v>1</v>
      </c>
      <c r="AU77" s="210">
        <v>1</v>
      </c>
      <c r="AV77" s="210">
        <v>1</v>
      </c>
      <c r="AW77" s="210">
        <v>1</v>
      </c>
      <c r="AX77" s="210">
        <v>1</v>
      </c>
      <c r="AY77" s="210">
        <v>1</v>
      </c>
      <c r="AZ77" s="210">
        <v>1</v>
      </c>
      <c r="BA77" s="210">
        <v>1</v>
      </c>
      <c r="BB77" s="210">
        <v>1</v>
      </c>
      <c r="BC77" s="210">
        <v>1</v>
      </c>
      <c r="BD77" s="210">
        <v>1</v>
      </c>
      <c r="BE77" s="210">
        <v>1</v>
      </c>
      <c r="BF77" s="210">
        <v>1</v>
      </c>
      <c r="BG77" s="210">
        <v>1</v>
      </c>
      <c r="BH77" s="210">
        <v>1</v>
      </c>
      <c r="BI77" s="210">
        <v>1</v>
      </c>
      <c r="BJ77" s="210">
        <v>1</v>
      </c>
      <c r="BK77" s="210">
        <v>1</v>
      </c>
      <c r="BL77" s="210">
        <v>1</v>
      </c>
      <c r="BM77" s="210">
        <v>1</v>
      </c>
      <c r="BN77" s="210">
        <v>1</v>
      </c>
      <c r="BO77" s="210">
        <v>1</v>
      </c>
      <c r="BP77" s="210">
        <v>1</v>
      </c>
      <c r="BQ77" s="210">
        <v>1</v>
      </c>
      <c r="BR77" s="210">
        <v>1</v>
      </c>
      <c r="BS77" s="210">
        <v>0</v>
      </c>
      <c r="BT77" s="210">
        <v>0</v>
      </c>
      <c r="BU77" s="210">
        <v>0</v>
      </c>
      <c r="BV77" s="210">
        <v>0</v>
      </c>
      <c r="BW77" s="210">
        <v>0</v>
      </c>
      <c r="BX77" s="210">
        <v>0</v>
      </c>
      <c r="BY77" s="210">
        <v>0</v>
      </c>
      <c r="BZ77" s="210">
        <v>0</v>
      </c>
      <c r="CA77" s="210">
        <v>0</v>
      </c>
      <c r="CB77" s="210">
        <v>0</v>
      </c>
      <c r="CC77" s="210">
        <v>0</v>
      </c>
      <c r="CD77" s="210">
        <v>0</v>
      </c>
      <c r="CE77" s="210">
        <v>0</v>
      </c>
      <c r="CF77" s="210">
        <v>0</v>
      </c>
      <c r="CG77" s="210">
        <v>0</v>
      </c>
      <c r="CH77" s="210">
        <v>0</v>
      </c>
      <c r="CI77" s="210">
        <v>0</v>
      </c>
      <c r="CJ77" s="210">
        <v>0</v>
      </c>
      <c r="CK77" s="210">
        <v>0</v>
      </c>
      <c r="CL77" s="210">
        <v>0</v>
      </c>
      <c r="CM77" s="210">
        <v>0</v>
      </c>
      <c r="CN77" s="210">
        <v>0</v>
      </c>
      <c r="CO77" s="210">
        <v>0</v>
      </c>
      <c r="CP77" s="210">
        <v>0</v>
      </c>
      <c r="CQ77" s="210">
        <v>0</v>
      </c>
      <c r="CR77" s="210">
        <v>0</v>
      </c>
      <c r="CS77" s="144"/>
      <c r="CT77" s="144"/>
    </row>
    <row r="78" spans="1:98" ht="15">
      <c r="A78" s="208" t="s">
        <v>8334</v>
      </c>
      <c r="B78" s="285" t="s">
        <v>8551</v>
      </c>
      <c r="C78" s="209" t="str">
        <f>+_xlfn.XLOOKUP(B78,'R4'!B:B,'R4'!C:C)</f>
        <v>AMR - KAMYON - FORD</v>
      </c>
      <c r="D78" s="259" t="str">
        <f>+_xlfn.XLOOKUP(B78,'R4'!B:B,'R4'!D:D)</f>
        <v>M-2786</v>
      </c>
      <c r="E78" s="209" t="s">
        <v>8262</v>
      </c>
      <c r="F78" s="209" t="s">
        <v>38</v>
      </c>
      <c r="G78" s="216">
        <v>1000</v>
      </c>
      <c r="H78" s="209" t="s">
        <v>8271</v>
      </c>
      <c r="I78" s="2" t="s">
        <v>8263</v>
      </c>
      <c r="J78" s="210">
        <v>0</v>
      </c>
      <c r="K78" s="210">
        <v>0</v>
      </c>
      <c r="L78" s="210">
        <v>0</v>
      </c>
      <c r="M78" s="210">
        <v>0</v>
      </c>
      <c r="N78" s="210">
        <v>0</v>
      </c>
      <c r="O78" s="210">
        <v>0</v>
      </c>
      <c r="P78" s="210">
        <v>0</v>
      </c>
      <c r="Q78" s="210">
        <v>0</v>
      </c>
      <c r="R78" s="210">
        <v>1</v>
      </c>
      <c r="S78" s="210">
        <v>1</v>
      </c>
      <c r="T78" s="210">
        <v>1</v>
      </c>
      <c r="U78" s="210">
        <v>1</v>
      </c>
      <c r="V78" s="210">
        <v>1</v>
      </c>
      <c r="W78" s="210">
        <v>1</v>
      </c>
      <c r="X78" s="210">
        <v>1</v>
      </c>
      <c r="Y78" s="210">
        <v>1</v>
      </c>
      <c r="Z78" s="210">
        <v>1</v>
      </c>
      <c r="AA78" s="210">
        <v>1</v>
      </c>
      <c r="AB78" s="210">
        <v>1</v>
      </c>
      <c r="AC78" s="210">
        <v>1</v>
      </c>
      <c r="AD78" s="210">
        <v>1</v>
      </c>
      <c r="AE78" s="210">
        <v>1</v>
      </c>
      <c r="AF78" s="210">
        <v>1</v>
      </c>
      <c r="AG78" s="210">
        <v>1</v>
      </c>
      <c r="AH78" s="210">
        <v>1</v>
      </c>
      <c r="AI78" s="210">
        <v>1</v>
      </c>
      <c r="AJ78" s="210">
        <v>1</v>
      </c>
      <c r="AK78" s="210">
        <v>1</v>
      </c>
      <c r="AL78" s="210">
        <v>1</v>
      </c>
      <c r="AM78" s="210">
        <v>1</v>
      </c>
      <c r="AN78" s="210">
        <v>1</v>
      </c>
      <c r="AO78" s="210">
        <v>1</v>
      </c>
      <c r="AP78" s="210">
        <v>1</v>
      </c>
      <c r="AQ78" s="210">
        <v>1</v>
      </c>
      <c r="AR78" s="210">
        <v>1</v>
      </c>
      <c r="AS78" s="210">
        <v>1</v>
      </c>
      <c r="AT78" s="210">
        <v>1</v>
      </c>
      <c r="AU78" s="210">
        <v>1</v>
      </c>
      <c r="AV78" s="210">
        <v>1</v>
      </c>
      <c r="AW78" s="210">
        <v>1</v>
      </c>
      <c r="AX78" s="210">
        <v>1</v>
      </c>
      <c r="AY78" s="210">
        <v>1</v>
      </c>
      <c r="AZ78" s="210">
        <v>1</v>
      </c>
      <c r="BA78" s="210">
        <v>1</v>
      </c>
      <c r="BB78" s="210">
        <v>1</v>
      </c>
      <c r="BC78" s="210">
        <v>1</v>
      </c>
      <c r="BD78" s="210">
        <v>1</v>
      </c>
      <c r="BE78" s="210">
        <v>1</v>
      </c>
      <c r="BF78" s="210">
        <v>1</v>
      </c>
      <c r="BG78" s="210">
        <v>1</v>
      </c>
      <c r="BH78" s="210">
        <v>1</v>
      </c>
      <c r="BI78" s="210">
        <v>1</v>
      </c>
      <c r="BJ78" s="210">
        <v>1</v>
      </c>
      <c r="BK78" s="210">
        <v>1</v>
      </c>
      <c r="BL78" s="210">
        <v>1</v>
      </c>
      <c r="BM78" s="210">
        <v>1</v>
      </c>
      <c r="BN78" s="210">
        <v>1</v>
      </c>
      <c r="BO78" s="210">
        <v>1</v>
      </c>
      <c r="BP78" s="210">
        <v>1</v>
      </c>
      <c r="BQ78" s="210">
        <v>1</v>
      </c>
      <c r="BR78" s="210">
        <v>1</v>
      </c>
      <c r="BS78" s="210">
        <v>0</v>
      </c>
      <c r="BT78" s="210">
        <v>0</v>
      </c>
      <c r="BU78" s="210">
        <v>0</v>
      </c>
      <c r="BV78" s="210">
        <v>0</v>
      </c>
      <c r="BW78" s="210">
        <v>0</v>
      </c>
      <c r="BX78" s="210">
        <v>0</v>
      </c>
      <c r="BY78" s="210">
        <v>0</v>
      </c>
      <c r="BZ78" s="210">
        <v>0</v>
      </c>
      <c r="CA78" s="210">
        <v>0</v>
      </c>
      <c r="CB78" s="210">
        <v>0</v>
      </c>
      <c r="CC78" s="210">
        <v>0</v>
      </c>
      <c r="CD78" s="210">
        <v>0</v>
      </c>
      <c r="CE78" s="210">
        <v>0</v>
      </c>
      <c r="CF78" s="210">
        <v>0</v>
      </c>
      <c r="CG78" s="210">
        <v>0</v>
      </c>
      <c r="CH78" s="210">
        <v>0</v>
      </c>
      <c r="CI78" s="210">
        <v>0</v>
      </c>
      <c r="CJ78" s="210">
        <v>0</v>
      </c>
      <c r="CK78" s="210">
        <v>0</v>
      </c>
      <c r="CL78" s="210">
        <v>0</v>
      </c>
      <c r="CM78" s="210">
        <v>0</v>
      </c>
      <c r="CN78" s="210">
        <v>0</v>
      </c>
      <c r="CO78" s="210">
        <v>0</v>
      </c>
      <c r="CP78" s="210">
        <v>0</v>
      </c>
      <c r="CQ78" s="210">
        <v>0</v>
      </c>
      <c r="CR78" s="210">
        <v>0</v>
      </c>
      <c r="CS78" s="144"/>
      <c r="CT78" s="144"/>
    </row>
    <row r="79" spans="1:98" ht="15">
      <c r="A79" s="208" t="s">
        <v>8334</v>
      </c>
      <c r="B79" s="285" t="s">
        <v>8552</v>
      </c>
      <c r="C79" s="209" t="str">
        <f>+_xlfn.XLOOKUP(B79,'R4'!B:B,'R4'!C:C)</f>
        <v>AMR - KAMYON - FORD</v>
      </c>
      <c r="D79" s="259" t="str">
        <f>+_xlfn.XLOOKUP(B79,'R4'!B:B,'R4'!D:D)</f>
        <v>M-2787</v>
      </c>
      <c r="E79" s="209" t="s">
        <v>8262</v>
      </c>
      <c r="F79" s="209" t="s">
        <v>38</v>
      </c>
      <c r="G79" s="216">
        <v>1000</v>
      </c>
      <c r="H79" s="209" t="s">
        <v>8271</v>
      </c>
      <c r="I79" s="2" t="s">
        <v>8263</v>
      </c>
      <c r="J79" s="210">
        <v>0</v>
      </c>
      <c r="K79" s="210">
        <v>0</v>
      </c>
      <c r="L79" s="210">
        <v>0</v>
      </c>
      <c r="M79" s="210">
        <v>0</v>
      </c>
      <c r="N79" s="210">
        <v>0</v>
      </c>
      <c r="O79" s="210">
        <v>0</v>
      </c>
      <c r="P79" s="210">
        <v>0</v>
      </c>
      <c r="Q79" s="210">
        <v>0</v>
      </c>
      <c r="R79" s="210">
        <v>1</v>
      </c>
      <c r="S79" s="210">
        <v>1</v>
      </c>
      <c r="T79" s="210">
        <v>1</v>
      </c>
      <c r="U79" s="210">
        <v>1</v>
      </c>
      <c r="V79" s="210">
        <v>1</v>
      </c>
      <c r="W79" s="210">
        <v>1</v>
      </c>
      <c r="X79" s="210">
        <v>1</v>
      </c>
      <c r="Y79" s="210">
        <v>1</v>
      </c>
      <c r="Z79" s="210">
        <v>1</v>
      </c>
      <c r="AA79" s="210">
        <v>1</v>
      </c>
      <c r="AB79" s="210">
        <v>1</v>
      </c>
      <c r="AC79" s="210">
        <v>1</v>
      </c>
      <c r="AD79" s="210">
        <v>1</v>
      </c>
      <c r="AE79" s="210">
        <v>1</v>
      </c>
      <c r="AF79" s="210">
        <v>1</v>
      </c>
      <c r="AG79" s="210">
        <v>1</v>
      </c>
      <c r="AH79" s="210">
        <v>1</v>
      </c>
      <c r="AI79" s="210">
        <v>1</v>
      </c>
      <c r="AJ79" s="210">
        <v>1</v>
      </c>
      <c r="AK79" s="210">
        <v>1</v>
      </c>
      <c r="AL79" s="210">
        <v>1</v>
      </c>
      <c r="AM79" s="210">
        <v>1</v>
      </c>
      <c r="AN79" s="210">
        <v>1</v>
      </c>
      <c r="AO79" s="210">
        <v>1</v>
      </c>
      <c r="AP79" s="210">
        <v>1</v>
      </c>
      <c r="AQ79" s="210">
        <v>1</v>
      </c>
      <c r="AR79" s="210">
        <v>1</v>
      </c>
      <c r="AS79" s="210">
        <v>1</v>
      </c>
      <c r="AT79" s="210">
        <v>1</v>
      </c>
      <c r="AU79" s="210">
        <v>1</v>
      </c>
      <c r="AV79" s="210">
        <v>1</v>
      </c>
      <c r="AW79" s="210">
        <v>1</v>
      </c>
      <c r="AX79" s="210">
        <v>1</v>
      </c>
      <c r="AY79" s="210">
        <v>1</v>
      </c>
      <c r="AZ79" s="210">
        <v>1</v>
      </c>
      <c r="BA79" s="210">
        <v>1</v>
      </c>
      <c r="BB79" s="210">
        <v>1</v>
      </c>
      <c r="BC79" s="210">
        <v>1</v>
      </c>
      <c r="BD79" s="210">
        <v>1</v>
      </c>
      <c r="BE79" s="210">
        <v>1</v>
      </c>
      <c r="BF79" s="210">
        <v>1</v>
      </c>
      <c r="BG79" s="210">
        <v>1</v>
      </c>
      <c r="BH79" s="210">
        <v>1</v>
      </c>
      <c r="BI79" s="210">
        <v>1</v>
      </c>
      <c r="BJ79" s="210">
        <v>1</v>
      </c>
      <c r="BK79" s="210">
        <v>1</v>
      </c>
      <c r="BL79" s="210">
        <v>1</v>
      </c>
      <c r="BM79" s="210">
        <v>1</v>
      </c>
      <c r="BN79" s="210">
        <v>1</v>
      </c>
      <c r="BO79" s="210">
        <v>1</v>
      </c>
      <c r="BP79" s="210">
        <v>1</v>
      </c>
      <c r="BQ79" s="210">
        <v>1</v>
      </c>
      <c r="BR79" s="210">
        <v>1</v>
      </c>
      <c r="BS79" s="210">
        <v>0</v>
      </c>
      <c r="BT79" s="210">
        <v>0</v>
      </c>
      <c r="BU79" s="210">
        <v>0</v>
      </c>
      <c r="BV79" s="210">
        <v>0</v>
      </c>
      <c r="BW79" s="210">
        <v>0</v>
      </c>
      <c r="BX79" s="210">
        <v>0</v>
      </c>
      <c r="BY79" s="210">
        <v>0</v>
      </c>
      <c r="BZ79" s="210">
        <v>0</v>
      </c>
      <c r="CA79" s="210">
        <v>0</v>
      </c>
      <c r="CB79" s="210">
        <v>0</v>
      </c>
      <c r="CC79" s="210">
        <v>0</v>
      </c>
      <c r="CD79" s="210">
        <v>0</v>
      </c>
      <c r="CE79" s="210">
        <v>0</v>
      </c>
      <c r="CF79" s="210">
        <v>0</v>
      </c>
      <c r="CG79" s="210">
        <v>0</v>
      </c>
      <c r="CH79" s="210">
        <v>0</v>
      </c>
      <c r="CI79" s="210">
        <v>0</v>
      </c>
      <c r="CJ79" s="210">
        <v>0</v>
      </c>
      <c r="CK79" s="210">
        <v>0</v>
      </c>
      <c r="CL79" s="210">
        <v>0</v>
      </c>
      <c r="CM79" s="210">
        <v>0</v>
      </c>
      <c r="CN79" s="210">
        <v>0</v>
      </c>
      <c r="CO79" s="210">
        <v>0</v>
      </c>
      <c r="CP79" s="210">
        <v>0</v>
      </c>
      <c r="CQ79" s="210">
        <v>0</v>
      </c>
      <c r="CR79" s="210">
        <v>0</v>
      </c>
      <c r="CS79" s="144"/>
      <c r="CT79" s="144"/>
    </row>
    <row r="80" spans="1:98" ht="15">
      <c r="A80" s="208" t="s">
        <v>8334</v>
      </c>
      <c r="B80" s="285" t="s">
        <v>8553</v>
      </c>
      <c r="C80" s="209" t="str">
        <f>+_xlfn.XLOOKUP(B80,'R4'!B:B,'R4'!C:C)</f>
        <v>AMR - KAMYON - FORD</v>
      </c>
      <c r="D80" s="259" t="str">
        <f>+_xlfn.XLOOKUP(B80,'R4'!B:B,'R4'!D:D)</f>
        <v>M-2788</v>
      </c>
      <c r="E80" s="209" t="s">
        <v>8262</v>
      </c>
      <c r="F80" s="209" t="s">
        <v>38</v>
      </c>
      <c r="G80" s="216">
        <v>1000</v>
      </c>
      <c r="H80" s="209" t="s">
        <v>8271</v>
      </c>
      <c r="I80" s="2" t="s">
        <v>8263</v>
      </c>
      <c r="J80" s="210">
        <v>0</v>
      </c>
      <c r="K80" s="210">
        <v>0</v>
      </c>
      <c r="L80" s="210">
        <v>0</v>
      </c>
      <c r="M80" s="210">
        <v>0</v>
      </c>
      <c r="N80" s="210">
        <v>0</v>
      </c>
      <c r="O80" s="210">
        <v>0</v>
      </c>
      <c r="P80" s="210">
        <v>0</v>
      </c>
      <c r="Q80" s="210">
        <v>0</v>
      </c>
      <c r="R80" s="210">
        <v>1</v>
      </c>
      <c r="S80" s="210">
        <v>1</v>
      </c>
      <c r="T80" s="210">
        <v>1</v>
      </c>
      <c r="U80" s="210">
        <v>1</v>
      </c>
      <c r="V80" s="210">
        <v>1</v>
      </c>
      <c r="W80" s="210">
        <v>1</v>
      </c>
      <c r="X80" s="210">
        <v>1</v>
      </c>
      <c r="Y80" s="210">
        <v>1</v>
      </c>
      <c r="Z80" s="210">
        <v>1</v>
      </c>
      <c r="AA80" s="210">
        <v>1</v>
      </c>
      <c r="AB80" s="210">
        <v>1</v>
      </c>
      <c r="AC80" s="210">
        <v>1</v>
      </c>
      <c r="AD80" s="210">
        <v>1</v>
      </c>
      <c r="AE80" s="210">
        <v>1</v>
      </c>
      <c r="AF80" s="210">
        <v>1</v>
      </c>
      <c r="AG80" s="210">
        <v>1</v>
      </c>
      <c r="AH80" s="210">
        <v>1</v>
      </c>
      <c r="AI80" s="210">
        <v>1</v>
      </c>
      <c r="AJ80" s="210">
        <v>1</v>
      </c>
      <c r="AK80" s="210">
        <v>1</v>
      </c>
      <c r="AL80" s="210">
        <v>1</v>
      </c>
      <c r="AM80" s="210">
        <v>1</v>
      </c>
      <c r="AN80" s="210">
        <v>1</v>
      </c>
      <c r="AO80" s="210">
        <v>1</v>
      </c>
      <c r="AP80" s="210">
        <v>1</v>
      </c>
      <c r="AQ80" s="210">
        <v>1</v>
      </c>
      <c r="AR80" s="210">
        <v>1</v>
      </c>
      <c r="AS80" s="210">
        <v>1</v>
      </c>
      <c r="AT80" s="210">
        <v>1</v>
      </c>
      <c r="AU80" s="210">
        <v>1</v>
      </c>
      <c r="AV80" s="210">
        <v>1</v>
      </c>
      <c r="AW80" s="210">
        <v>1</v>
      </c>
      <c r="AX80" s="210">
        <v>1</v>
      </c>
      <c r="AY80" s="210">
        <v>1</v>
      </c>
      <c r="AZ80" s="210">
        <v>1</v>
      </c>
      <c r="BA80" s="210">
        <v>1</v>
      </c>
      <c r="BB80" s="210">
        <v>1</v>
      </c>
      <c r="BC80" s="210">
        <v>1</v>
      </c>
      <c r="BD80" s="210">
        <v>1</v>
      </c>
      <c r="BE80" s="210">
        <v>1</v>
      </c>
      <c r="BF80" s="210">
        <v>1</v>
      </c>
      <c r="BG80" s="210">
        <v>1</v>
      </c>
      <c r="BH80" s="210">
        <v>1</v>
      </c>
      <c r="BI80" s="210">
        <v>1</v>
      </c>
      <c r="BJ80" s="210">
        <v>1</v>
      </c>
      <c r="BK80" s="210">
        <v>1</v>
      </c>
      <c r="BL80" s="210">
        <v>1</v>
      </c>
      <c r="BM80" s="210">
        <v>1</v>
      </c>
      <c r="BN80" s="210">
        <v>1</v>
      </c>
      <c r="BO80" s="210">
        <v>1</v>
      </c>
      <c r="BP80" s="210">
        <v>1</v>
      </c>
      <c r="BQ80" s="210">
        <v>1</v>
      </c>
      <c r="BR80" s="210">
        <v>1</v>
      </c>
      <c r="BS80" s="210">
        <v>0</v>
      </c>
      <c r="BT80" s="210">
        <v>0</v>
      </c>
      <c r="BU80" s="210">
        <v>0</v>
      </c>
      <c r="BV80" s="210">
        <v>0</v>
      </c>
      <c r="BW80" s="210">
        <v>0</v>
      </c>
      <c r="BX80" s="210">
        <v>0</v>
      </c>
      <c r="BY80" s="210">
        <v>0</v>
      </c>
      <c r="BZ80" s="210">
        <v>0</v>
      </c>
      <c r="CA80" s="210">
        <v>0</v>
      </c>
      <c r="CB80" s="210">
        <v>0</v>
      </c>
      <c r="CC80" s="210">
        <v>0</v>
      </c>
      <c r="CD80" s="210">
        <v>0</v>
      </c>
      <c r="CE80" s="210">
        <v>0</v>
      </c>
      <c r="CF80" s="210">
        <v>0</v>
      </c>
      <c r="CG80" s="210">
        <v>0</v>
      </c>
      <c r="CH80" s="210">
        <v>0</v>
      </c>
      <c r="CI80" s="210">
        <v>0</v>
      </c>
      <c r="CJ80" s="210">
        <v>0</v>
      </c>
      <c r="CK80" s="210">
        <v>0</v>
      </c>
      <c r="CL80" s="210">
        <v>0</v>
      </c>
      <c r="CM80" s="210">
        <v>0</v>
      </c>
      <c r="CN80" s="210">
        <v>0</v>
      </c>
      <c r="CO80" s="210">
        <v>0</v>
      </c>
      <c r="CP80" s="210">
        <v>0</v>
      </c>
      <c r="CQ80" s="210">
        <v>0</v>
      </c>
      <c r="CR80" s="210">
        <v>0</v>
      </c>
      <c r="CS80" s="144"/>
      <c r="CT80" s="144"/>
    </row>
    <row r="81" spans="1:98" ht="15">
      <c r="A81" s="208" t="s">
        <v>8334</v>
      </c>
      <c r="B81" s="285" t="s">
        <v>8554</v>
      </c>
      <c r="C81" s="209" t="str">
        <f>+_xlfn.XLOOKUP(B81,'R4'!B:B,'R4'!C:C)</f>
        <v>AMR - KAMYON - FORD</v>
      </c>
      <c r="D81" s="259" t="str">
        <f>+_xlfn.XLOOKUP(B81,'R4'!B:B,'R4'!D:D)</f>
        <v>M-2789</v>
      </c>
      <c r="E81" s="209" t="s">
        <v>8262</v>
      </c>
      <c r="F81" s="209" t="s">
        <v>38</v>
      </c>
      <c r="G81" s="216">
        <v>1000</v>
      </c>
      <c r="H81" s="209" t="s">
        <v>8271</v>
      </c>
      <c r="I81" s="2" t="s">
        <v>8263</v>
      </c>
      <c r="J81" s="210">
        <v>0</v>
      </c>
      <c r="K81" s="210">
        <v>0</v>
      </c>
      <c r="L81" s="210">
        <v>0</v>
      </c>
      <c r="M81" s="210">
        <v>0</v>
      </c>
      <c r="N81" s="210">
        <v>0</v>
      </c>
      <c r="O81" s="210">
        <v>0</v>
      </c>
      <c r="P81" s="210">
        <v>0</v>
      </c>
      <c r="Q81" s="210">
        <v>0</v>
      </c>
      <c r="R81" s="210">
        <v>1</v>
      </c>
      <c r="S81" s="210">
        <v>1</v>
      </c>
      <c r="T81" s="210">
        <v>1</v>
      </c>
      <c r="U81" s="210">
        <v>1</v>
      </c>
      <c r="V81" s="210">
        <v>1</v>
      </c>
      <c r="W81" s="210">
        <v>1</v>
      </c>
      <c r="X81" s="210">
        <v>1</v>
      </c>
      <c r="Y81" s="210">
        <v>1</v>
      </c>
      <c r="Z81" s="210">
        <v>1</v>
      </c>
      <c r="AA81" s="210">
        <v>1</v>
      </c>
      <c r="AB81" s="210">
        <v>1</v>
      </c>
      <c r="AC81" s="210">
        <v>1</v>
      </c>
      <c r="AD81" s="210">
        <v>1</v>
      </c>
      <c r="AE81" s="210">
        <v>1</v>
      </c>
      <c r="AF81" s="210">
        <v>1</v>
      </c>
      <c r="AG81" s="210">
        <v>1</v>
      </c>
      <c r="AH81" s="210">
        <v>1</v>
      </c>
      <c r="AI81" s="210">
        <v>1</v>
      </c>
      <c r="AJ81" s="210">
        <v>1</v>
      </c>
      <c r="AK81" s="210">
        <v>1</v>
      </c>
      <c r="AL81" s="210">
        <v>1</v>
      </c>
      <c r="AM81" s="210">
        <v>1</v>
      </c>
      <c r="AN81" s="210">
        <v>1</v>
      </c>
      <c r="AO81" s="210">
        <v>1</v>
      </c>
      <c r="AP81" s="210">
        <v>1</v>
      </c>
      <c r="AQ81" s="210">
        <v>1</v>
      </c>
      <c r="AR81" s="210">
        <v>1</v>
      </c>
      <c r="AS81" s="210">
        <v>1</v>
      </c>
      <c r="AT81" s="210">
        <v>1</v>
      </c>
      <c r="AU81" s="210">
        <v>1</v>
      </c>
      <c r="AV81" s="210">
        <v>1</v>
      </c>
      <c r="AW81" s="210">
        <v>1</v>
      </c>
      <c r="AX81" s="210">
        <v>1</v>
      </c>
      <c r="AY81" s="210">
        <v>1</v>
      </c>
      <c r="AZ81" s="210">
        <v>1</v>
      </c>
      <c r="BA81" s="210">
        <v>1</v>
      </c>
      <c r="BB81" s="210">
        <v>1</v>
      </c>
      <c r="BC81" s="210">
        <v>1</v>
      </c>
      <c r="BD81" s="210">
        <v>1</v>
      </c>
      <c r="BE81" s="210">
        <v>1</v>
      </c>
      <c r="BF81" s="210">
        <v>1</v>
      </c>
      <c r="BG81" s="210">
        <v>1</v>
      </c>
      <c r="BH81" s="210">
        <v>1</v>
      </c>
      <c r="BI81" s="210">
        <v>1</v>
      </c>
      <c r="BJ81" s="210">
        <v>1</v>
      </c>
      <c r="BK81" s="210">
        <v>1</v>
      </c>
      <c r="BL81" s="210">
        <v>1</v>
      </c>
      <c r="BM81" s="210">
        <v>1</v>
      </c>
      <c r="BN81" s="210">
        <v>1</v>
      </c>
      <c r="BO81" s="210">
        <v>1</v>
      </c>
      <c r="BP81" s="210">
        <v>1</v>
      </c>
      <c r="BQ81" s="210">
        <v>1</v>
      </c>
      <c r="BR81" s="210">
        <v>1</v>
      </c>
      <c r="BS81" s="210">
        <v>0</v>
      </c>
      <c r="BT81" s="210">
        <v>0</v>
      </c>
      <c r="BU81" s="210">
        <v>0</v>
      </c>
      <c r="BV81" s="210">
        <v>0</v>
      </c>
      <c r="BW81" s="210">
        <v>0</v>
      </c>
      <c r="BX81" s="210">
        <v>0</v>
      </c>
      <c r="BY81" s="210">
        <v>0</v>
      </c>
      <c r="BZ81" s="210">
        <v>0</v>
      </c>
      <c r="CA81" s="210">
        <v>0</v>
      </c>
      <c r="CB81" s="210">
        <v>0</v>
      </c>
      <c r="CC81" s="210">
        <v>0</v>
      </c>
      <c r="CD81" s="210">
        <v>0</v>
      </c>
      <c r="CE81" s="210">
        <v>0</v>
      </c>
      <c r="CF81" s="210">
        <v>0</v>
      </c>
      <c r="CG81" s="210">
        <v>0</v>
      </c>
      <c r="CH81" s="210">
        <v>0</v>
      </c>
      <c r="CI81" s="210">
        <v>0</v>
      </c>
      <c r="CJ81" s="210">
        <v>0</v>
      </c>
      <c r="CK81" s="210">
        <v>0</v>
      </c>
      <c r="CL81" s="210">
        <v>0</v>
      </c>
      <c r="CM81" s="210">
        <v>0</v>
      </c>
      <c r="CN81" s="210">
        <v>0</v>
      </c>
      <c r="CO81" s="210">
        <v>0</v>
      </c>
      <c r="CP81" s="210">
        <v>0</v>
      </c>
      <c r="CQ81" s="210">
        <v>0</v>
      </c>
      <c r="CR81" s="210">
        <v>0</v>
      </c>
      <c r="CS81" s="144"/>
      <c r="CT81" s="144"/>
    </row>
    <row r="82" spans="1:98" ht="15">
      <c r="A82" s="208" t="s">
        <v>8334</v>
      </c>
      <c r="B82" s="285" t="s">
        <v>8555</v>
      </c>
      <c r="C82" s="209" t="str">
        <f>+_xlfn.XLOOKUP(B82,'R4'!B:B,'R4'!C:C)</f>
        <v>AMR - KAMYON - FORD</v>
      </c>
      <c r="D82" s="259" t="str">
        <f>+_xlfn.XLOOKUP(B82,'R4'!B:B,'R4'!D:D)</f>
        <v>M-2790</v>
      </c>
      <c r="E82" s="209" t="s">
        <v>8262</v>
      </c>
      <c r="F82" s="209" t="s">
        <v>38</v>
      </c>
      <c r="G82" s="216">
        <v>1000</v>
      </c>
      <c r="H82" s="209" t="s">
        <v>8271</v>
      </c>
      <c r="I82" s="2" t="s">
        <v>8263</v>
      </c>
      <c r="J82" s="210">
        <v>0</v>
      </c>
      <c r="K82" s="210">
        <v>0</v>
      </c>
      <c r="L82" s="210">
        <v>0</v>
      </c>
      <c r="M82" s="210">
        <v>0</v>
      </c>
      <c r="N82" s="210">
        <v>0</v>
      </c>
      <c r="O82" s="210">
        <v>0</v>
      </c>
      <c r="P82" s="210">
        <v>0</v>
      </c>
      <c r="Q82" s="210">
        <v>0</v>
      </c>
      <c r="R82" s="210">
        <v>1</v>
      </c>
      <c r="S82" s="210">
        <v>1</v>
      </c>
      <c r="T82" s="210">
        <v>1</v>
      </c>
      <c r="U82" s="210">
        <v>1</v>
      </c>
      <c r="V82" s="210">
        <v>1</v>
      </c>
      <c r="W82" s="210">
        <v>1</v>
      </c>
      <c r="X82" s="210">
        <v>1</v>
      </c>
      <c r="Y82" s="210">
        <v>1</v>
      </c>
      <c r="Z82" s="210">
        <v>1</v>
      </c>
      <c r="AA82" s="210">
        <v>1</v>
      </c>
      <c r="AB82" s="210">
        <v>1</v>
      </c>
      <c r="AC82" s="210">
        <v>1</v>
      </c>
      <c r="AD82" s="210">
        <v>1</v>
      </c>
      <c r="AE82" s="210">
        <v>1</v>
      </c>
      <c r="AF82" s="210">
        <v>1</v>
      </c>
      <c r="AG82" s="210">
        <v>1</v>
      </c>
      <c r="AH82" s="210">
        <v>1</v>
      </c>
      <c r="AI82" s="210">
        <v>1</v>
      </c>
      <c r="AJ82" s="210">
        <v>1</v>
      </c>
      <c r="AK82" s="210">
        <v>1</v>
      </c>
      <c r="AL82" s="210">
        <v>1</v>
      </c>
      <c r="AM82" s="210">
        <v>1</v>
      </c>
      <c r="AN82" s="210">
        <v>1</v>
      </c>
      <c r="AO82" s="210">
        <v>1</v>
      </c>
      <c r="AP82" s="210">
        <v>1</v>
      </c>
      <c r="AQ82" s="210">
        <v>1</v>
      </c>
      <c r="AR82" s="210">
        <v>1</v>
      </c>
      <c r="AS82" s="210">
        <v>1</v>
      </c>
      <c r="AT82" s="210">
        <v>1</v>
      </c>
      <c r="AU82" s="210">
        <v>1</v>
      </c>
      <c r="AV82" s="210">
        <v>1</v>
      </c>
      <c r="AW82" s="210">
        <v>1</v>
      </c>
      <c r="AX82" s="210">
        <v>1</v>
      </c>
      <c r="AY82" s="210">
        <v>1</v>
      </c>
      <c r="AZ82" s="210">
        <v>1</v>
      </c>
      <c r="BA82" s="210">
        <v>1</v>
      </c>
      <c r="BB82" s="210">
        <v>1</v>
      </c>
      <c r="BC82" s="210">
        <v>1</v>
      </c>
      <c r="BD82" s="210">
        <v>1</v>
      </c>
      <c r="BE82" s="210">
        <v>1</v>
      </c>
      <c r="BF82" s="210">
        <v>1</v>
      </c>
      <c r="BG82" s="210">
        <v>1</v>
      </c>
      <c r="BH82" s="210">
        <v>1</v>
      </c>
      <c r="BI82" s="210">
        <v>1</v>
      </c>
      <c r="BJ82" s="210">
        <v>1</v>
      </c>
      <c r="BK82" s="210">
        <v>1</v>
      </c>
      <c r="BL82" s="210">
        <v>1</v>
      </c>
      <c r="BM82" s="210">
        <v>1</v>
      </c>
      <c r="BN82" s="210">
        <v>1</v>
      </c>
      <c r="BO82" s="210">
        <v>1</v>
      </c>
      <c r="BP82" s="210">
        <v>1</v>
      </c>
      <c r="BQ82" s="210">
        <v>1</v>
      </c>
      <c r="BR82" s="210">
        <v>1</v>
      </c>
      <c r="BS82" s="210">
        <v>0</v>
      </c>
      <c r="BT82" s="210">
        <v>0</v>
      </c>
      <c r="BU82" s="210">
        <v>0</v>
      </c>
      <c r="BV82" s="210">
        <v>0</v>
      </c>
      <c r="BW82" s="210">
        <v>0</v>
      </c>
      <c r="BX82" s="210">
        <v>0</v>
      </c>
      <c r="BY82" s="210">
        <v>0</v>
      </c>
      <c r="BZ82" s="210">
        <v>0</v>
      </c>
      <c r="CA82" s="210">
        <v>0</v>
      </c>
      <c r="CB82" s="210">
        <v>0</v>
      </c>
      <c r="CC82" s="210">
        <v>0</v>
      </c>
      <c r="CD82" s="210">
        <v>0</v>
      </c>
      <c r="CE82" s="210">
        <v>0</v>
      </c>
      <c r="CF82" s="210">
        <v>0</v>
      </c>
      <c r="CG82" s="210">
        <v>0</v>
      </c>
      <c r="CH82" s="210">
        <v>0</v>
      </c>
      <c r="CI82" s="210">
        <v>0</v>
      </c>
      <c r="CJ82" s="210">
        <v>0</v>
      </c>
      <c r="CK82" s="210">
        <v>0</v>
      </c>
      <c r="CL82" s="210">
        <v>0</v>
      </c>
      <c r="CM82" s="210">
        <v>0</v>
      </c>
      <c r="CN82" s="210">
        <v>0</v>
      </c>
      <c r="CO82" s="210">
        <v>0</v>
      </c>
      <c r="CP82" s="210">
        <v>0</v>
      </c>
      <c r="CQ82" s="210">
        <v>0</v>
      </c>
      <c r="CR82" s="210">
        <v>0</v>
      </c>
      <c r="CS82" s="144"/>
      <c r="CT82" s="144"/>
    </row>
    <row r="83" spans="1:98" ht="15">
      <c r="A83" s="208" t="s">
        <v>8334</v>
      </c>
      <c r="B83" s="285" t="s">
        <v>8556</v>
      </c>
      <c r="C83" s="209" t="str">
        <f>+_xlfn.XLOOKUP(B83,'R4'!B:B,'R4'!C:C)</f>
        <v>AMR - KAMYON - FORD</v>
      </c>
      <c r="D83" s="259" t="str">
        <f>+_xlfn.XLOOKUP(B83,'R4'!B:B,'R4'!D:D)</f>
        <v>M-2791</v>
      </c>
      <c r="E83" s="209" t="s">
        <v>8262</v>
      </c>
      <c r="F83" s="209" t="s">
        <v>38</v>
      </c>
      <c r="G83" s="216">
        <v>1000</v>
      </c>
      <c r="H83" s="209" t="s">
        <v>8271</v>
      </c>
      <c r="I83" s="2" t="s">
        <v>8263</v>
      </c>
      <c r="J83" s="210">
        <v>0</v>
      </c>
      <c r="K83" s="210">
        <v>0</v>
      </c>
      <c r="L83" s="210">
        <v>0</v>
      </c>
      <c r="M83" s="210">
        <v>0</v>
      </c>
      <c r="N83" s="210">
        <v>0</v>
      </c>
      <c r="O83" s="210">
        <v>0</v>
      </c>
      <c r="P83" s="210">
        <v>0</v>
      </c>
      <c r="Q83" s="210">
        <v>0</v>
      </c>
      <c r="R83" s="210">
        <v>1</v>
      </c>
      <c r="S83" s="210">
        <v>1</v>
      </c>
      <c r="T83" s="210">
        <v>1</v>
      </c>
      <c r="U83" s="210">
        <v>1</v>
      </c>
      <c r="V83" s="210">
        <v>1</v>
      </c>
      <c r="W83" s="210">
        <v>1</v>
      </c>
      <c r="X83" s="210">
        <v>1</v>
      </c>
      <c r="Y83" s="210">
        <v>1</v>
      </c>
      <c r="Z83" s="210">
        <v>1</v>
      </c>
      <c r="AA83" s="210">
        <v>1</v>
      </c>
      <c r="AB83" s="210">
        <v>1</v>
      </c>
      <c r="AC83" s="210">
        <v>1</v>
      </c>
      <c r="AD83" s="210">
        <v>1</v>
      </c>
      <c r="AE83" s="210">
        <v>1</v>
      </c>
      <c r="AF83" s="210">
        <v>1</v>
      </c>
      <c r="AG83" s="210">
        <v>1</v>
      </c>
      <c r="AH83" s="210">
        <v>1</v>
      </c>
      <c r="AI83" s="210">
        <v>1</v>
      </c>
      <c r="AJ83" s="210">
        <v>1</v>
      </c>
      <c r="AK83" s="210">
        <v>1</v>
      </c>
      <c r="AL83" s="210">
        <v>1</v>
      </c>
      <c r="AM83" s="210">
        <v>1</v>
      </c>
      <c r="AN83" s="210">
        <v>1</v>
      </c>
      <c r="AO83" s="210">
        <v>1</v>
      </c>
      <c r="AP83" s="210">
        <v>1</v>
      </c>
      <c r="AQ83" s="210">
        <v>1</v>
      </c>
      <c r="AR83" s="210">
        <v>1</v>
      </c>
      <c r="AS83" s="210">
        <v>1</v>
      </c>
      <c r="AT83" s="210">
        <v>1</v>
      </c>
      <c r="AU83" s="210">
        <v>1</v>
      </c>
      <c r="AV83" s="210">
        <v>1</v>
      </c>
      <c r="AW83" s="210">
        <v>1</v>
      </c>
      <c r="AX83" s="210">
        <v>1</v>
      </c>
      <c r="AY83" s="210">
        <v>1</v>
      </c>
      <c r="AZ83" s="210">
        <v>1</v>
      </c>
      <c r="BA83" s="210">
        <v>1</v>
      </c>
      <c r="BB83" s="210">
        <v>1</v>
      </c>
      <c r="BC83" s="210">
        <v>1</v>
      </c>
      <c r="BD83" s="210">
        <v>1</v>
      </c>
      <c r="BE83" s="210">
        <v>1</v>
      </c>
      <c r="BF83" s="210">
        <v>1</v>
      </c>
      <c r="BG83" s="210">
        <v>1</v>
      </c>
      <c r="BH83" s="210">
        <v>1</v>
      </c>
      <c r="BI83" s="210">
        <v>1</v>
      </c>
      <c r="BJ83" s="210">
        <v>1</v>
      </c>
      <c r="BK83" s="210">
        <v>1</v>
      </c>
      <c r="BL83" s="210">
        <v>1</v>
      </c>
      <c r="BM83" s="210">
        <v>1</v>
      </c>
      <c r="BN83" s="210">
        <v>1</v>
      </c>
      <c r="BO83" s="210">
        <v>1</v>
      </c>
      <c r="BP83" s="210">
        <v>1</v>
      </c>
      <c r="BQ83" s="210">
        <v>1</v>
      </c>
      <c r="BR83" s="210">
        <v>1</v>
      </c>
      <c r="BS83" s="210">
        <v>0</v>
      </c>
      <c r="BT83" s="210">
        <v>0</v>
      </c>
      <c r="BU83" s="210">
        <v>0</v>
      </c>
      <c r="BV83" s="210">
        <v>0</v>
      </c>
      <c r="BW83" s="210">
        <v>0</v>
      </c>
      <c r="BX83" s="210">
        <v>0</v>
      </c>
      <c r="BY83" s="210">
        <v>0</v>
      </c>
      <c r="BZ83" s="210">
        <v>0</v>
      </c>
      <c r="CA83" s="210">
        <v>0</v>
      </c>
      <c r="CB83" s="210">
        <v>0</v>
      </c>
      <c r="CC83" s="210">
        <v>0</v>
      </c>
      <c r="CD83" s="210">
        <v>0</v>
      </c>
      <c r="CE83" s="210">
        <v>0</v>
      </c>
      <c r="CF83" s="210">
        <v>0</v>
      </c>
      <c r="CG83" s="210">
        <v>0</v>
      </c>
      <c r="CH83" s="210">
        <v>0</v>
      </c>
      <c r="CI83" s="210">
        <v>0</v>
      </c>
      <c r="CJ83" s="210">
        <v>0</v>
      </c>
      <c r="CK83" s="210">
        <v>0</v>
      </c>
      <c r="CL83" s="210">
        <v>0</v>
      </c>
      <c r="CM83" s="210">
        <v>0</v>
      </c>
      <c r="CN83" s="210">
        <v>0</v>
      </c>
      <c r="CO83" s="210">
        <v>0</v>
      </c>
      <c r="CP83" s="210">
        <v>0</v>
      </c>
      <c r="CQ83" s="210">
        <v>0</v>
      </c>
      <c r="CR83" s="210">
        <v>0</v>
      </c>
      <c r="CS83" s="144"/>
      <c r="CT83" s="144"/>
    </row>
    <row r="84" spans="1:98" ht="15">
      <c r="A84" s="208" t="s">
        <v>8334</v>
      </c>
      <c r="B84" s="285" t="s">
        <v>8557</v>
      </c>
      <c r="C84" s="209" t="str">
        <f>+_xlfn.XLOOKUP(B84,'R4'!B:B,'R4'!C:C)</f>
        <v>AMR - KAMYON - FORD</v>
      </c>
      <c r="D84" s="259" t="str">
        <f>+_xlfn.XLOOKUP(B84,'R4'!B:B,'R4'!D:D)</f>
        <v>M-2792</v>
      </c>
      <c r="E84" s="209" t="s">
        <v>8262</v>
      </c>
      <c r="F84" s="209" t="s">
        <v>38</v>
      </c>
      <c r="G84" s="216">
        <v>1000</v>
      </c>
      <c r="H84" s="209" t="s">
        <v>8271</v>
      </c>
      <c r="I84" s="2" t="s">
        <v>8263</v>
      </c>
      <c r="J84" s="210">
        <v>0</v>
      </c>
      <c r="K84" s="210">
        <v>0</v>
      </c>
      <c r="L84" s="210">
        <v>0</v>
      </c>
      <c r="M84" s="210">
        <v>0</v>
      </c>
      <c r="N84" s="210">
        <v>0</v>
      </c>
      <c r="O84" s="210">
        <v>0</v>
      </c>
      <c r="P84" s="210">
        <v>0</v>
      </c>
      <c r="Q84" s="210">
        <v>0</v>
      </c>
      <c r="R84" s="210">
        <v>1</v>
      </c>
      <c r="S84" s="210">
        <v>1</v>
      </c>
      <c r="T84" s="210">
        <v>1</v>
      </c>
      <c r="U84" s="210">
        <v>1</v>
      </c>
      <c r="V84" s="210">
        <v>1</v>
      </c>
      <c r="W84" s="210">
        <v>1</v>
      </c>
      <c r="X84" s="210">
        <v>1</v>
      </c>
      <c r="Y84" s="210">
        <v>1</v>
      </c>
      <c r="Z84" s="210">
        <v>1</v>
      </c>
      <c r="AA84" s="210">
        <v>1</v>
      </c>
      <c r="AB84" s="210">
        <v>1</v>
      </c>
      <c r="AC84" s="210">
        <v>1</v>
      </c>
      <c r="AD84" s="210">
        <v>1</v>
      </c>
      <c r="AE84" s="210">
        <v>1</v>
      </c>
      <c r="AF84" s="210">
        <v>1</v>
      </c>
      <c r="AG84" s="210">
        <v>1</v>
      </c>
      <c r="AH84" s="210">
        <v>1</v>
      </c>
      <c r="AI84" s="210">
        <v>1</v>
      </c>
      <c r="AJ84" s="210">
        <v>1</v>
      </c>
      <c r="AK84" s="210">
        <v>1</v>
      </c>
      <c r="AL84" s="210">
        <v>1</v>
      </c>
      <c r="AM84" s="210">
        <v>1</v>
      </c>
      <c r="AN84" s="210">
        <v>1</v>
      </c>
      <c r="AO84" s="210">
        <v>1</v>
      </c>
      <c r="AP84" s="210">
        <v>1</v>
      </c>
      <c r="AQ84" s="210">
        <v>1</v>
      </c>
      <c r="AR84" s="210">
        <v>1</v>
      </c>
      <c r="AS84" s="210">
        <v>1</v>
      </c>
      <c r="AT84" s="210">
        <v>1</v>
      </c>
      <c r="AU84" s="210">
        <v>1</v>
      </c>
      <c r="AV84" s="210">
        <v>1</v>
      </c>
      <c r="AW84" s="210">
        <v>1</v>
      </c>
      <c r="AX84" s="210">
        <v>1</v>
      </c>
      <c r="AY84" s="210">
        <v>1</v>
      </c>
      <c r="AZ84" s="210">
        <v>1</v>
      </c>
      <c r="BA84" s="210">
        <v>1</v>
      </c>
      <c r="BB84" s="210">
        <v>1</v>
      </c>
      <c r="BC84" s="210">
        <v>1</v>
      </c>
      <c r="BD84" s="210">
        <v>1</v>
      </c>
      <c r="BE84" s="210">
        <v>1</v>
      </c>
      <c r="BF84" s="210">
        <v>1</v>
      </c>
      <c r="BG84" s="210">
        <v>1</v>
      </c>
      <c r="BH84" s="210">
        <v>1</v>
      </c>
      <c r="BI84" s="210">
        <v>1</v>
      </c>
      <c r="BJ84" s="210">
        <v>1</v>
      </c>
      <c r="BK84" s="210">
        <v>1</v>
      </c>
      <c r="BL84" s="210">
        <v>1</v>
      </c>
      <c r="BM84" s="210">
        <v>1</v>
      </c>
      <c r="BN84" s="210">
        <v>1</v>
      </c>
      <c r="BO84" s="210">
        <v>1</v>
      </c>
      <c r="BP84" s="210">
        <v>1</v>
      </c>
      <c r="BQ84" s="210">
        <v>1</v>
      </c>
      <c r="BR84" s="210">
        <v>1</v>
      </c>
      <c r="BS84" s="210">
        <v>0</v>
      </c>
      <c r="BT84" s="210">
        <v>0</v>
      </c>
      <c r="BU84" s="210">
        <v>0</v>
      </c>
      <c r="BV84" s="210">
        <v>0</v>
      </c>
      <c r="BW84" s="210">
        <v>0</v>
      </c>
      <c r="BX84" s="210">
        <v>0</v>
      </c>
      <c r="BY84" s="210">
        <v>0</v>
      </c>
      <c r="BZ84" s="210">
        <v>0</v>
      </c>
      <c r="CA84" s="210">
        <v>0</v>
      </c>
      <c r="CB84" s="210">
        <v>0</v>
      </c>
      <c r="CC84" s="210">
        <v>0</v>
      </c>
      <c r="CD84" s="210">
        <v>0</v>
      </c>
      <c r="CE84" s="210">
        <v>0</v>
      </c>
      <c r="CF84" s="210">
        <v>0</v>
      </c>
      <c r="CG84" s="210">
        <v>0</v>
      </c>
      <c r="CH84" s="210">
        <v>0</v>
      </c>
      <c r="CI84" s="210">
        <v>0</v>
      </c>
      <c r="CJ84" s="210">
        <v>0</v>
      </c>
      <c r="CK84" s="210">
        <v>0</v>
      </c>
      <c r="CL84" s="210">
        <v>0</v>
      </c>
      <c r="CM84" s="210">
        <v>0</v>
      </c>
      <c r="CN84" s="210">
        <v>0</v>
      </c>
      <c r="CO84" s="210">
        <v>0</v>
      </c>
      <c r="CP84" s="210">
        <v>0</v>
      </c>
      <c r="CQ84" s="210">
        <v>0</v>
      </c>
      <c r="CR84" s="210">
        <v>0</v>
      </c>
      <c r="CS84" s="144"/>
      <c r="CT84" s="144"/>
    </row>
    <row r="85" spans="1:98" ht="15">
      <c r="A85" s="208" t="s">
        <v>8334</v>
      </c>
      <c r="B85" s="285" t="s">
        <v>8558</v>
      </c>
      <c r="C85" s="209" t="str">
        <f>+_xlfn.XLOOKUP(B85,'R4'!B:B,'R4'!C:C)</f>
        <v>AMR - KAMYON - FORD</v>
      </c>
      <c r="D85" s="259" t="str">
        <f>+_xlfn.XLOOKUP(B85,'R4'!B:B,'R4'!D:D)</f>
        <v>M-2793</v>
      </c>
      <c r="E85" s="209" t="s">
        <v>8262</v>
      </c>
      <c r="F85" s="209" t="s">
        <v>38</v>
      </c>
      <c r="G85" s="216">
        <v>1000</v>
      </c>
      <c r="H85" s="209" t="s">
        <v>8271</v>
      </c>
      <c r="I85" s="2" t="s">
        <v>8263</v>
      </c>
      <c r="J85" s="210">
        <v>0</v>
      </c>
      <c r="K85" s="210">
        <v>0</v>
      </c>
      <c r="L85" s="210">
        <v>0</v>
      </c>
      <c r="M85" s="210">
        <v>0</v>
      </c>
      <c r="N85" s="210">
        <v>0</v>
      </c>
      <c r="O85" s="210">
        <v>0</v>
      </c>
      <c r="P85" s="210">
        <v>0</v>
      </c>
      <c r="Q85" s="210">
        <v>0</v>
      </c>
      <c r="R85" s="210">
        <v>1</v>
      </c>
      <c r="S85" s="210">
        <v>1</v>
      </c>
      <c r="T85" s="210">
        <v>1</v>
      </c>
      <c r="U85" s="210">
        <v>1</v>
      </c>
      <c r="V85" s="210">
        <v>1</v>
      </c>
      <c r="W85" s="210">
        <v>1</v>
      </c>
      <c r="X85" s="210">
        <v>1</v>
      </c>
      <c r="Y85" s="210">
        <v>1</v>
      </c>
      <c r="Z85" s="210">
        <v>1</v>
      </c>
      <c r="AA85" s="210">
        <v>1</v>
      </c>
      <c r="AB85" s="210">
        <v>1</v>
      </c>
      <c r="AC85" s="210">
        <v>1</v>
      </c>
      <c r="AD85" s="210">
        <v>1</v>
      </c>
      <c r="AE85" s="210">
        <v>1</v>
      </c>
      <c r="AF85" s="210">
        <v>1</v>
      </c>
      <c r="AG85" s="210">
        <v>1</v>
      </c>
      <c r="AH85" s="210">
        <v>1</v>
      </c>
      <c r="AI85" s="210">
        <v>1</v>
      </c>
      <c r="AJ85" s="210">
        <v>1</v>
      </c>
      <c r="AK85" s="210">
        <v>1</v>
      </c>
      <c r="AL85" s="210">
        <v>1</v>
      </c>
      <c r="AM85" s="210">
        <v>1</v>
      </c>
      <c r="AN85" s="210">
        <v>1</v>
      </c>
      <c r="AO85" s="210">
        <v>1</v>
      </c>
      <c r="AP85" s="210">
        <v>1</v>
      </c>
      <c r="AQ85" s="210">
        <v>1</v>
      </c>
      <c r="AR85" s="210">
        <v>1</v>
      </c>
      <c r="AS85" s="210">
        <v>1</v>
      </c>
      <c r="AT85" s="210">
        <v>1</v>
      </c>
      <c r="AU85" s="210">
        <v>1</v>
      </c>
      <c r="AV85" s="210">
        <v>1</v>
      </c>
      <c r="AW85" s="210">
        <v>1</v>
      </c>
      <c r="AX85" s="210">
        <v>1</v>
      </c>
      <c r="AY85" s="210">
        <v>1</v>
      </c>
      <c r="AZ85" s="210">
        <v>1</v>
      </c>
      <c r="BA85" s="210">
        <v>1</v>
      </c>
      <c r="BB85" s="210">
        <v>1</v>
      </c>
      <c r="BC85" s="210">
        <v>1</v>
      </c>
      <c r="BD85" s="210">
        <v>1</v>
      </c>
      <c r="BE85" s="210">
        <v>1</v>
      </c>
      <c r="BF85" s="210">
        <v>1</v>
      </c>
      <c r="BG85" s="210">
        <v>1</v>
      </c>
      <c r="BH85" s="210">
        <v>1</v>
      </c>
      <c r="BI85" s="210">
        <v>1</v>
      </c>
      <c r="BJ85" s="210">
        <v>1</v>
      </c>
      <c r="BK85" s="210">
        <v>1</v>
      </c>
      <c r="BL85" s="210">
        <v>1</v>
      </c>
      <c r="BM85" s="210">
        <v>1</v>
      </c>
      <c r="BN85" s="210">
        <v>1</v>
      </c>
      <c r="BO85" s="210">
        <v>1</v>
      </c>
      <c r="BP85" s="210">
        <v>1</v>
      </c>
      <c r="BQ85" s="210">
        <v>1</v>
      </c>
      <c r="BR85" s="210">
        <v>1</v>
      </c>
      <c r="BS85" s="210">
        <v>0</v>
      </c>
      <c r="BT85" s="210">
        <v>0</v>
      </c>
      <c r="BU85" s="210">
        <v>0</v>
      </c>
      <c r="BV85" s="210">
        <v>0</v>
      </c>
      <c r="BW85" s="210">
        <v>0</v>
      </c>
      <c r="BX85" s="210">
        <v>0</v>
      </c>
      <c r="BY85" s="210">
        <v>0</v>
      </c>
      <c r="BZ85" s="210">
        <v>0</v>
      </c>
      <c r="CA85" s="210">
        <v>0</v>
      </c>
      <c r="CB85" s="210">
        <v>0</v>
      </c>
      <c r="CC85" s="210">
        <v>0</v>
      </c>
      <c r="CD85" s="210">
        <v>0</v>
      </c>
      <c r="CE85" s="210">
        <v>0</v>
      </c>
      <c r="CF85" s="210">
        <v>0</v>
      </c>
      <c r="CG85" s="210">
        <v>0</v>
      </c>
      <c r="CH85" s="210">
        <v>0</v>
      </c>
      <c r="CI85" s="210">
        <v>0</v>
      </c>
      <c r="CJ85" s="210">
        <v>0</v>
      </c>
      <c r="CK85" s="210">
        <v>0</v>
      </c>
      <c r="CL85" s="210">
        <v>0</v>
      </c>
      <c r="CM85" s="210">
        <v>0</v>
      </c>
      <c r="CN85" s="210">
        <v>0</v>
      </c>
      <c r="CO85" s="210">
        <v>0</v>
      </c>
      <c r="CP85" s="210">
        <v>0</v>
      </c>
      <c r="CQ85" s="210">
        <v>0</v>
      </c>
      <c r="CR85" s="210">
        <v>0</v>
      </c>
      <c r="CS85" s="144"/>
      <c r="CT85" s="144"/>
    </row>
    <row r="86" spans="1:98" ht="15">
      <c r="A86" s="208" t="s">
        <v>8334</v>
      </c>
      <c r="B86" s="285" t="s">
        <v>8559</v>
      </c>
      <c r="C86" s="209" t="str">
        <f>+_xlfn.XLOOKUP(B86,'R4'!B:B,'R4'!C:C)</f>
        <v>AMR - KAMYON - FORD</v>
      </c>
      <c r="D86" s="259" t="str">
        <f>+_xlfn.XLOOKUP(B86,'R4'!B:B,'R4'!D:D)</f>
        <v>M-2794</v>
      </c>
      <c r="E86" s="209" t="s">
        <v>8262</v>
      </c>
      <c r="F86" s="209" t="s">
        <v>38</v>
      </c>
      <c r="G86" s="216">
        <v>1000</v>
      </c>
      <c r="H86" s="209" t="s">
        <v>8271</v>
      </c>
      <c r="I86" s="2" t="s">
        <v>8263</v>
      </c>
      <c r="J86" s="210">
        <v>0</v>
      </c>
      <c r="K86" s="210">
        <v>0</v>
      </c>
      <c r="L86" s="210">
        <v>0</v>
      </c>
      <c r="M86" s="210">
        <v>0</v>
      </c>
      <c r="N86" s="210">
        <v>0</v>
      </c>
      <c r="O86" s="210">
        <v>0</v>
      </c>
      <c r="P86" s="210">
        <v>0</v>
      </c>
      <c r="Q86" s="210">
        <v>0</v>
      </c>
      <c r="R86" s="210">
        <v>1</v>
      </c>
      <c r="S86" s="210">
        <v>1</v>
      </c>
      <c r="T86" s="210">
        <v>1</v>
      </c>
      <c r="U86" s="210">
        <v>1</v>
      </c>
      <c r="V86" s="210">
        <v>1</v>
      </c>
      <c r="W86" s="210">
        <v>1</v>
      </c>
      <c r="X86" s="210">
        <v>1</v>
      </c>
      <c r="Y86" s="210">
        <v>1</v>
      </c>
      <c r="Z86" s="210">
        <v>1</v>
      </c>
      <c r="AA86" s="210">
        <v>1</v>
      </c>
      <c r="AB86" s="210">
        <v>1</v>
      </c>
      <c r="AC86" s="210">
        <v>1</v>
      </c>
      <c r="AD86" s="210">
        <v>1</v>
      </c>
      <c r="AE86" s="210">
        <v>1</v>
      </c>
      <c r="AF86" s="210">
        <v>1</v>
      </c>
      <c r="AG86" s="210">
        <v>1</v>
      </c>
      <c r="AH86" s="210">
        <v>1</v>
      </c>
      <c r="AI86" s="210">
        <v>1</v>
      </c>
      <c r="AJ86" s="210">
        <v>1</v>
      </c>
      <c r="AK86" s="210">
        <v>1</v>
      </c>
      <c r="AL86" s="210">
        <v>1</v>
      </c>
      <c r="AM86" s="210">
        <v>1</v>
      </c>
      <c r="AN86" s="210">
        <v>1</v>
      </c>
      <c r="AO86" s="210">
        <v>1</v>
      </c>
      <c r="AP86" s="210">
        <v>1</v>
      </c>
      <c r="AQ86" s="210">
        <v>1</v>
      </c>
      <c r="AR86" s="210">
        <v>1</v>
      </c>
      <c r="AS86" s="210">
        <v>1</v>
      </c>
      <c r="AT86" s="210">
        <v>1</v>
      </c>
      <c r="AU86" s="210">
        <v>1</v>
      </c>
      <c r="AV86" s="210">
        <v>1</v>
      </c>
      <c r="AW86" s="210">
        <v>1</v>
      </c>
      <c r="AX86" s="210">
        <v>1</v>
      </c>
      <c r="AY86" s="210">
        <v>1</v>
      </c>
      <c r="AZ86" s="210">
        <v>1</v>
      </c>
      <c r="BA86" s="210">
        <v>1</v>
      </c>
      <c r="BB86" s="210">
        <v>1</v>
      </c>
      <c r="BC86" s="210">
        <v>1</v>
      </c>
      <c r="BD86" s="210">
        <v>1</v>
      </c>
      <c r="BE86" s="210">
        <v>1</v>
      </c>
      <c r="BF86" s="210">
        <v>1</v>
      </c>
      <c r="BG86" s="210">
        <v>1</v>
      </c>
      <c r="BH86" s="210">
        <v>1</v>
      </c>
      <c r="BI86" s="210">
        <v>1</v>
      </c>
      <c r="BJ86" s="210">
        <v>1</v>
      </c>
      <c r="BK86" s="210">
        <v>1</v>
      </c>
      <c r="BL86" s="210">
        <v>1</v>
      </c>
      <c r="BM86" s="210">
        <v>1</v>
      </c>
      <c r="BN86" s="210">
        <v>1</v>
      </c>
      <c r="BO86" s="210">
        <v>1</v>
      </c>
      <c r="BP86" s="210">
        <v>1</v>
      </c>
      <c r="BQ86" s="210">
        <v>1</v>
      </c>
      <c r="BR86" s="210">
        <v>1</v>
      </c>
      <c r="BS86" s="210">
        <v>0</v>
      </c>
      <c r="BT86" s="210">
        <v>0</v>
      </c>
      <c r="BU86" s="210">
        <v>0</v>
      </c>
      <c r="BV86" s="210">
        <v>0</v>
      </c>
      <c r="BW86" s="210">
        <v>0</v>
      </c>
      <c r="BX86" s="210">
        <v>0</v>
      </c>
      <c r="BY86" s="210">
        <v>0</v>
      </c>
      <c r="BZ86" s="210">
        <v>0</v>
      </c>
      <c r="CA86" s="210">
        <v>0</v>
      </c>
      <c r="CB86" s="210">
        <v>0</v>
      </c>
      <c r="CC86" s="210">
        <v>0</v>
      </c>
      <c r="CD86" s="210">
        <v>0</v>
      </c>
      <c r="CE86" s="210">
        <v>0</v>
      </c>
      <c r="CF86" s="210">
        <v>0</v>
      </c>
      <c r="CG86" s="210">
        <v>0</v>
      </c>
      <c r="CH86" s="210">
        <v>0</v>
      </c>
      <c r="CI86" s="210">
        <v>0</v>
      </c>
      <c r="CJ86" s="210">
        <v>0</v>
      </c>
      <c r="CK86" s="210">
        <v>0</v>
      </c>
      <c r="CL86" s="210">
        <v>0</v>
      </c>
      <c r="CM86" s="210">
        <v>0</v>
      </c>
      <c r="CN86" s="210">
        <v>0</v>
      </c>
      <c r="CO86" s="210">
        <v>0</v>
      </c>
      <c r="CP86" s="210">
        <v>0</v>
      </c>
      <c r="CQ86" s="210">
        <v>0</v>
      </c>
      <c r="CR86" s="210">
        <v>0</v>
      </c>
      <c r="CS86" s="144"/>
      <c r="CT86" s="144"/>
    </row>
    <row r="87" spans="1:98" ht="15">
      <c r="A87" s="208" t="s">
        <v>8334</v>
      </c>
      <c r="B87" s="285" t="s">
        <v>8560</v>
      </c>
      <c r="C87" s="209" t="str">
        <f>+_xlfn.XLOOKUP(B87,'R4'!B:B,'R4'!C:C)</f>
        <v>AMR - KAMYON - FORD</v>
      </c>
      <c r="D87" s="259" t="str">
        <f>+_xlfn.XLOOKUP(B87,'R4'!B:B,'R4'!D:D)</f>
        <v>M-2795</v>
      </c>
      <c r="E87" s="209" t="s">
        <v>8262</v>
      </c>
      <c r="F87" s="209" t="s">
        <v>38</v>
      </c>
      <c r="G87" s="216">
        <v>1000</v>
      </c>
      <c r="H87" s="209" t="s">
        <v>8271</v>
      </c>
      <c r="I87" s="2" t="s">
        <v>8263</v>
      </c>
      <c r="J87" s="210">
        <v>0</v>
      </c>
      <c r="K87" s="210">
        <v>0</v>
      </c>
      <c r="L87" s="210">
        <v>0</v>
      </c>
      <c r="M87" s="210">
        <v>0</v>
      </c>
      <c r="N87" s="210">
        <v>0</v>
      </c>
      <c r="O87" s="210">
        <v>0</v>
      </c>
      <c r="P87" s="210">
        <v>0</v>
      </c>
      <c r="Q87" s="210">
        <v>0</v>
      </c>
      <c r="R87" s="210">
        <v>1</v>
      </c>
      <c r="S87" s="210">
        <v>1</v>
      </c>
      <c r="T87" s="210">
        <v>1</v>
      </c>
      <c r="U87" s="210">
        <v>1</v>
      </c>
      <c r="V87" s="210">
        <v>1</v>
      </c>
      <c r="W87" s="210">
        <v>1</v>
      </c>
      <c r="X87" s="210">
        <v>1</v>
      </c>
      <c r="Y87" s="210">
        <v>1</v>
      </c>
      <c r="Z87" s="210">
        <v>1</v>
      </c>
      <c r="AA87" s="210">
        <v>1</v>
      </c>
      <c r="AB87" s="210">
        <v>1</v>
      </c>
      <c r="AC87" s="210">
        <v>1</v>
      </c>
      <c r="AD87" s="210">
        <v>1</v>
      </c>
      <c r="AE87" s="210">
        <v>1</v>
      </c>
      <c r="AF87" s="210">
        <v>1</v>
      </c>
      <c r="AG87" s="210">
        <v>1</v>
      </c>
      <c r="AH87" s="210">
        <v>1</v>
      </c>
      <c r="AI87" s="210">
        <v>1</v>
      </c>
      <c r="AJ87" s="210">
        <v>1</v>
      </c>
      <c r="AK87" s="210">
        <v>1</v>
      </c>
      <c r="AL87" s="210">
        <v>1</v>
      </c>
      <c r="AM87" s="210">
        <v>1</v>
      </c>
      <c r="AN87" s="210">
        <v>1</v>
      </c>
      <c r="AO87" s="210">
        <v>1</v>
      </c>
      <c r="AP87" s="210">
        <v>1</v>
      </c>
      <c r="AQ87" s="210">
        <v>1</v>
      </c>
      <c r="AR87" s="210">
        <v>1</v>
      </c>
      <c r="AS87" s="210">
        <v>1</v>
      </c>
      <c r="AT87" s="210">
        <v>1</v>
      </c>
      <c r="AU87" s="210">
        <v>1</v>
      </c>
      <c r="AV87" s="210">
        <v>1</v>
      </c>
      <c r="AW87" s="210">
        <v>1</v>
      </c>
      <c r="AX87" s="210">
        <v>1</v>
      </c>
      <c r="AY87" s="210">
        <v>1</v>
      </c>
      <c r="AZ87" s="210">
        <v>1</v>
      </c>
      <c r="BA87" s="210">
        <v>1</v>
      </c>
      <c r="BB87" s="210">
        <v>1</v>
      </c>
      <c r="BC87" s="210">
        <v>1</v>
      </c>
      <c r="BD87" s="210">
        <v>1</v>
      </c>
      <c r="BE87" s="210">
        <v>1</v>
      </c>
      <c r="BF87" s="210">
        <v>1</v>
      </c>
      <c r="BG87" s="210">
        <v>1</v>
      </c>
      <c r="BH87" s="210">
        <v>1</v>
      </c>
      <c r="BI87" s="210">
        <v>1</v>
      </c>
      <c r="BJ87" s="210">
        <v>1</v>
      </c>
      <c r="BK87" s="210">
        <v>1</v>
      </c>
      <c r="BL87" s="210">
        <v>1</v>
      </c>
      <c r="BM87" s="210">
        <v>1</v>
      </c>
      <c r="BN87" s="210">
        <v>1</v>
      </c>
      <c r="BO87" s="210">
        <v>1</v>
      </c>
      <c r="BP87" s="210">
        <v>1</v>
      </c>
      <c r="BQ87" s="210">
        <v>1</v>
      </c>
      <c r="BR87" s="210">
        <v>1</v>
      </c>
      <c r="BS87" s="210">
        <v>1</v>
      </c>
      <c r="BT87" s="210">
        <v>1</v>
      </c>
      <c r="BU87" s="210">
        <v>1</v>
      </c>
      <c r="BV87" s="210">
        <v>1</v>
      </c>
      <c r="BW87" s="210">
        <v>1</v>
      </c>
      <c r="BX87" s="210">
        <v>1</v>
      </c>
      <c r="BY87" s="210">
        <v>1</v>
      </c>
      <c r="BZ87" s="210">
        <v>1</v>
      </c>
      <c r="CA87" s="210">
        <v>1</v>
      </c>
      <c r="CB87" s="210">
        <v>1</v>
      </c>
      <c r="CC87" s="210">
        <v>1</v>
      </c>
      <c r="CD87" s="210">
        <v>1</v>
      </c>
      <c r="CE87" s="210">
        <v>1</v>
      </c>
      <c r="CF87" s="210">
        <v>1</v>
      </c>
      <c r="CG87" s="210">
        <v>1</v>
      </c>
      <c r="CH87" s="210">
        <v>1</v>
      </c>
      <c r="CI87" s="210">
        <v>0</v>
      </c>
      <c r="CJ87" s="210">
        <v>0</v>
      </c>
      <c r="CK87" s="210">
        <v>0</v>
      </c>
      <c r="CL87" s="210">
        <v>0</v>
      </c>
      <c r="CM87" s="210">
        <v>0</v>
      </c>
      <c r="CN87" s="210">
        <v>0</v>
      </c>
      <c r="CO87" s="210">
        <v>0</v>
      </c>
      <c r="CP87" s="210">
        <v>0</v>
      </c>
      <c r="CQ87" s="210">
        <v>0</v>
      </c>
      <c r="CR87" s="210">
        <v>0</v>
      </c>
      <c r="CS87" s="144"/>
      <c r="CT87" s="144"/>
    </row>
    <row r="88" spans="1:98" ht="15">
      <c r="A88" s="208" t="s">
        <v>8334</v>
      </c>
      <c r="B88" s="285" t="s">
        <v>8561</v>
      </c>
      <c r="C88" s="209" t="str">
        <f>+_xlfn.XLOOKUP(B88,'R4'!B:B,'R4'!C:C)</f>
        <v>AMR - KAMYON - İVECO</v>
      </c>
      <c r="D88" s="259" t="str">
        <f>+_xlfn.XLOOKUP(B88,'R4'!B:B,'R4'!D:D)</f>
        <v>(1)</v>
      </c>
      <c r="E88" s="209" t="s">
        <v>8262</v>
      </c>
      <c r="F88" s="209" t="s">
        <v>38</v>
      </c>
      <c r="G88" s="216">
        <v>1000</v>
      </c>
      <c r="H88" s="209" t="s">
        <v>8271</v>
      </c>
      <c r="I88" s="2" t="s">
        <v>8263</v>
      </c>
      <c r="J88" s="210">
        <v>0</v>
      </c>
      <c r="K88" s="210">
        <v>0</v>
      </c>
      <c r="L88" s="210">
        <v>0</v>
      </c>
      <c r="M88" s="210">
        <v>0</v>
      </c>
      <c r="N88" s="210">
        <v>0</v>
      </c>
      <c r="O88" s="210">
        <v>0</v>
      </c>
      <c r="P88" s="210">
        <v>0</v>
      </c>
      <c r="Q88" s="210">
        <v>0</v>
      </c>
      <c r="R88" s="210">
        <v>0</v>
      </c>
      <c r="S88" s="210">
        <v>0</v>
      </c>
      <c r="T88" s="210">
        <v>0</v>
      </c>
      <c r="U88" s="210">
        <v>0</v>
      </c>
      <c r="V88" s="210">
        <v>0</v>
      </c>
      <c r="W88" s="210">
        <v>0</v>
      </c>
      <c r="X88" s="210">
        <v>1</v>
      </c>
      <c r="Y88" s="210">
        <v>1</v>
      </c>
      <c r="Z88" s="210">
        <v>1</v>
      </c>
      <c r="AA88" s="210">
        <v>1</v>
      </c>
      <c r="AB88" s="210">
        <v>1</v>
      </c>
      <c r="AC88" s="210">
        <v>1</v>
      </c>
      <c r="AD88" s="210">
        <v>1</v>
      </c>
      <c r="AE88" s="210">
        <v>1</v>
      </c>
      <c r="AF88" s="210">
        <v>1</v>
      </c>
      <c r="AG88" s="210">
        <v>1</v>
      </c>
      <c r="AH88" s="210">
        <v>1</v>
      </c>
      <c r="AI88" s="210">
        <v>1</v>
      </c>
      <c r="AJ88" s="210">
        <v>1</v>
      </c>
      <c r="AK88" s="210">
        <v>1</v>
      </c>
      <c r="AL88" s="210">
        <v>1</v>
      </c>
      <c r="AM88" s="210">
        <v>1</v>
      </c>
      <c r="AN88" s="210">
        <v>1</v>
      </c>
      <c r="AO88" s="210">
        <v>1</v>
      </c>
      <c r="AP88" s="210">
        <v>1</v>
      </c>
      <c r="AQ88" s="210">
        <v>1</v>
      </c>
      <c r="AR88" s="210">
        <v>1</v>
      </c>
      <c r="AS88" s="210">
        <v>1</v>
      </c>
      <c r="AT88" s="210">
        <v>1</v>
      </c>
      <c r="AU88" s="210">
        <v>1</v>
      </c>
      <c r="AV88" s="210">
        <v>1</v>
      </c>
      <c r="AW88" s="210">
        <v>1</v>
      </c>
      <c r="AX88" s="210">
        <v>1</v>
      </c>
      <c r="AY88" s="210">
        <v>1</v>
      </c>
      <c r="AZ88" s="210">
        <v>1</v>
      </c>
      <c r="BA88" s="210">
        <v>1</v>
      </c>
      <c r="BB88" s="210">
        <v>1</v>
      </c>
      <c r="BC88" s="210">
        <v>1</v>
      </c>
      <c r="BD88" s="210">
        <v>1</v>
      </c>
      <c r="BE88" s="210">
        <v>1</v>
      </c>
      <c r="BF88" s="210">
        <v>1</v>
      </c>
      <c r="BG88" s="210">
        <v>1</v>
      </c>
      <c r="BH88" s="210">
        <v>1</v>
      </c>
      <c r="BI88" s="210">
        <v>1</v>
      </c>
      <c r="BJ88" s="210">
        <v>1</v>
      </c>
      <c r="BK88" s="210">
        <v>1</v>
      </c>
      <c r="BL88" s="210">
        <v>1</v>
      </c>
      <c r="BM88" s="210">
        <v>1</v>
      </c>
      <c r="BN88" s="210">
        <v>1</v>
      </c>
      <c r="BO88" s="210">
        <v>1</v>
      </c>
      <c r="BP88" s="210">
        <v>1</v>
      </c>
      <c r="BQ88" s="210">
        <v>1</v>
      </c>
      <c r="BR88" s="210">
        <v>1</v>
      </c>
      <c r="BS88" s="210">
        <v>1</v>
      </c>
      <c r="BT88" s="210">
        <v>1</v>
      </c>
      <c r="BU88" s="210">
        <v>1</v>
      </c>
      <c r="BV88" s="210">
        <v>1</v>
      </c>
      <c r="BW88" s="210">
        <v>1</v>
      </c>
      <c r="BX88" s="210">
        <v>1</v>
      </c>
      <c r="BY88" s="210">
        <v>1</v>
      </c>
      <c r="BZ88" s="210">
        <v>1</v>
      </c>
      <c r="CA88" s="210">
        <v>1</v>
      </c>
      <c r="CB88" s="210">
        <v>1</v>
      </c>
      <c r="CC88" s="210">
        <v>1</v>
      </c>
      <c r="CD88" s="210">
        <v>1</v>
      </c>
      <c r="CE88" s="210">
        <v>1</v>
      </c>
      <c r="CF88" s="210">
        <v>1</v>
      </c>
      <c r="CG88" s="210">
        <v>1</v>
      </c>
      <c r="CH88" s="210">
        <v>1</v>
      </c>
      <c r="CI88" s="210">
        <v>0</v>
      </c>
      <c r="CJ88" s="210">
        <v>0</v>
      </c>
      <c r="CK88" s="210">
        <v>0</v>
      </c>
      <c r="CL88" s="210">
        <v>0</v>
      </c>
      <c r="CM88" s="210">
        <v>0</v>
      </c>
      <c r="CN88" s="210">
        <v>0</v>
      </c>
      <c r="CO88" s="210">
        <v>0</v>
      </c>
      <c r="CP88" s="210">
        <v>0</v>
      </c>
      <c r="CQ88" s="210">
        <v>0</v>
      </c>
      <c r="CR88" s="210">
        <v>0</v>
      </c>
      <c r="CS88" s="144"/>
      <c r="CT88" s="144"/>
    </row>
    <row r="89" spans="1:98" ht="15">
      <c r="A89" s="208" t="s">
        <v>8334</v>
      </c>
      <c r="B89" s="285" t="s">
        <v>8562</v>
      </c>
      <c r="C89" s="209" t="str">
        <f>+_xlfn.XLOOKUP(B89,'R4'!B:B,'R4'!C:C)</f>
        <v>AMR - KAMYON - İVECO</v>
      </c>
      <c r="D89" s="259" t="str">
        <f>+_xlfn.XLOOKUP(B89,'R4'!B:B,'R4'!D:D)</f>
        <v>(2)</v>
      </c>
      <c r="E89" s="209" t="s">
        <v>8262</v>
      </c>
      <c r="F89" s="209" t="s">
        <v>38</v>
      </c>
      <c r="G89" s="216">
        <v>1000</v>
      </c>
      <c r="H89" s="209" t="s">
        <v>8271</v>
      </c>
      <c r="I89" s="2" t="s">
        <v>8263</v>
      </c>
      <c r="J89" s="210">
        <v>0</v>
      </c>
      <c r="K89" s="210">
        <v>0</v>
      </c>
      <c r="L89" s="210">
        <v>0</v>
      </c>
      <c r="M89" s="210">
        <v>0</v>
      </c>
      <c r="N89" s="210">
        <v>0</v>
      </c>
      <c r="O89" s="210">
        <v>0</v>
      </c>
      <c r="P89" s="210">
        <v>0</v>
      </c>
      <c r="Q89" s="210">
        <v>0</v>
      </c>
      <c r="R89" s="210">
        <v>0</v>
      </c>
      <c r="S89" s="210">
        <v>0</v>
      </c>
      <c r="T89" s="210">
        <v>0</v>
      </c>
      <c r="U89" s="210">
        <v>0</v>
      </c>
      <c r="V89" s="210">
        <v>0</v>
      </c>
      <c r="W89" s="210">
        <v>0</v>
      </c>
      <c r="X89" s="210">
        <v>1</v>
      </c>
      <c r="Y89" s="210">
        <v>1</v>
      </c>
      <c r="Z89" s="210">
        <v>1</v>
      </c>
      <c r="AA89" s="210">
        <v>1</v>
      </c>
      <c r="AB89" s="210">
        <v>1</v>
      </c>
      <c r="AC89" s="210">
        <v>1</v>
      </c>
      <c r="AD89" s="210">
        <v>1</v>
      </c>
      <c r="AE89" s="210">
        <v>1</v>
      </c>
      <c r="AF89" s="210">
        <v>1</v>
      </c>
      <c r="AG89" s="210">
        <v>1</v>
      </c>
      <c r="AH89" s="210">
        <v>1</v>
      </c>
      <c r="AI89" s="210">
        <v>1</v>
      </c>
      <c r="AJ89" s="210">
        <v>1</v>
      </c>
      <c r="AK89" s="210">
        <v>1</v>
      </c>
      <c r="AL89" s="210">
        <v>1</v>
      </c>
      <c r="AM89" s="210">
        <v>1</v>
      </c>
      <c r="AN89" s="210">
        <v>1</v>
      </c>
      <c r="AO89" s="210">
        <v>1</v>
      </c>
      <c r="AP89" s="210">
        <v>1</v>
      </c>
      <c r="AQ89" s="210">
        <v>1</v>
      </c>
      <c r="AR89" s="210">
        <v>1</v>
      </c>
      <c r="AS89" s="210">
        <v>1</v>
      </c>
      <c r="AT89" s="210">
        <v>1</v>
      </c>
      <c r="AU89" s="210">
        <v>1</v>
      </c>
      <c r="AV89" s="210">
        <v>1</v>
      </c>
      <c r="AW89" s="210">
        <v>1</v>
      </c>
      <c r="AX89" s="210">
        <v>1</v>
      </c>
      <c r="AY89" s="210">
        <v>1</v>
      </c>
      <c r="AZ89" s="210">
        <v>1</v>
      </c>
      <c r="BA89" s="210">
        <v>1</v>
      </c>
      <c r="BB89" s="210">
        <v>1</v>
      </c>
      <c r="BC89" s="210">
        <v>1</v>
      </c>
      <c r="BD89" s="210">
        <v>1</v>
      </c>
      <c r="BE89" s="210">
        <v>1</v>
      </c>
      <c r="BF89" s="210">
        <v>1</v>
      </c>
      <c r="BG89" s="210">
        <v>1</v>
      </c>
      <c r="BH89" s="210">
        <v>1</v>
      </c>
      <c r="BI89" s="210">
        <v>1</v>
      </c>
      <c r="BJ89" s="210">
        <v>1</v>
      </c>
      <c r="BK89" s="210">
        <v>1</v>
      </c>
      <c r="BL89" s="210">
        <v>1</v>
      </c>
      <c r="BM89" s="210">
        <v>1</v>
      </c>
      <c r="BN89" s="210">
        <v>1</v>
      </c>
      <c r="BO89" s="210">
        <v>1</v>
      </c>
      <c r="BP89" s="210">
        <v>1</v>
      </c>
      <c r="BQ89" s="210">
        <v>1</v>
      </c>
      <c r="BR89" s="210">
        <v>1</v>
      </c>
      <c r="BS89" s="210">
        <v>1</v>
      </c>
      <c r="BT89" s="210">
        <v>1</v>
      </c>
      <c r="BU89" s="210">
        <v>1</v>
      </c>
      <c r="BV89" s="210">
        <v>1</v>
      </c>
      <c r="BW89" s="210">
        <v>1</v>
      </c>
      <c r="BX89" s="210">
        <v>1</v>
      </c>
      <c r="BY89" s="210">
        <v>1</v>
      </c>
      <c r="BZ89" s="210">
        <v>1</v>
      </c>
      <c r="CA89" s="210">
        <v>1</v>
      </c>
      <c r="CB89" s="210">
        <v>1</v>
      </c>
      <c r="CC89" s="210">
        <v>1</v>
      </c>
      <c r="CD89" s="210">
        <v>1</v>
      </c>
      <c r="CE89" s="210">
        <v>1</v>
      </c>
      <c r="CF89" s="210">
        <v>1</v>
      </c>
      <c r="CG89" s="210">
        <v>1</v>
      </c>
      <c r="CH89" s="210">
        <v>1</v>
      </c>
      <c r="CI89" s="210">
        <v>0</v>
      </c>
      <c r="CJ89" s="210">
        <v>0</v>
      </c>
      <c r="CK89" s="210">
        <v>0</v>
      </c>
      <c r="CL89" s="210">
        <v>0</v>
      </c>
      <c r="CM89" s="210">
        <v>0</v>
      </c>
      <c r="CN89" s="210">
        <v>0</v>
      </c>
      <c r="CO89" s="210">
        <v>0</v>
      </c>
      <c r="CP89" s="210">
        <v>0</v>
      </c>
      <c r="CQ89" s="210">
        <v>0</v>
      </c>
      <c r="CR89" s="210">
        <v>0</v>
      </c>
      <c r="CS89" s="144"/>
      <c r="CT89" s="144"/>
    </row>
    <row r="90" spans="1:98" ht="15">
      <c r="A90" s="208" t="s">
        <v>8334</v>
      </c>
      <c r="B90" s="285" t="s">
        <v>8563</v>
      </c>
      <c r="C90" s="209" t="str">
        <f>+_xlfn.XLOOKUP(B90,'R4'!B:B,'R4'!C:C)</f>
        <v>AMR - KAMYON - İVECO</v>
      </c>
      <c r="D90" s="259" t="str">
        <f>+_xlfn.XLOOKUP(B90,'R4'!B:B,'R4'!D:D)</f>
        <v>(3)</v>
      </c>
      <c r="E90" s="209" t="s">
        <v>8262</v>
      </c>
      <c r="F90" s="209" t="s">
        <v>38</v>
      </c>
      <c r="G90" s="216">
        <v>1000</v>
      </c>
      <c r="H90" s="209" t="s">
        <v>8271</v>
      </c>
      <c r="I90" s="2" t="s">
        <v>8263</v>
      </c>
      <c r="J90" s="210">
        <v>0</v>
      </c>
      <c r="K90" s="210">
        <v>0</v>
      </c>
      <c r="L90" s="210">
        <v>0</v>
      </c>
      <c r="M90" s="210">
        <v>0</v>
      </c>
      <c r="N90" s="210">
        <v>0</v>
      </c>
      <c r="O90" s="210">
        <v>0</v>
      </c>
      <c r="P90" s="210">
        <v>0</v>
      </c>
      <c r="Q90" s="210">
        <v>0</v>
      </c>
      <c r="R90" s="210">
        <v>0</v>
      </c>
      <c r="S90" s="210">
        <v>0</v>
      </c>
      <c r="T90" s="210">
        <v>0</v>
      </c>
      <c r="U90" s="210">
        <v>0</v>
      </c>
      <c r="V90" s="210">
        <v>0</v>
      </c>
      <c r="W90" s="210">
        <v>0</v>
      </c>
      <c r="X90" s="210">
        <v>1</v>
      </c>
      <c r="Y90" s="210">
        <v>1</v>
      </c>
      <c r="Z90" s="210">
        <v>1</v>
      </c>
      <c r="AA90" s="210">
        <v>1</v>
      </c>
      <c r="AB90" s="210">
        <v>1</v>
      </c>
      <c r="AC90" s="210">
        <v>1</v>
      </c>
      <c r="AD90" s="210">
        <v>1</v>
      </c>
      <c r="AE90" s="210">
        <v>1</v>
      </c>
      <c r="AF90" s="210">
        <v>1</v>
      </c>
      <c r="AG90" s="210">
        <v>1</v>
      </c>
      <c r="AH90" s="210">
        <v>1</v>
      </c>
      <c r="AI90" s="210">
        <v>1</v>
      </c>
      <c r="AJ90" s="210">
        <v>1</v>
      </c>
      <c r="AK90" s="210">
        <v>1</v>
      </c>
      <c r="AL90" s="210">
        <v>1</v>
      </c>
      <c r="AM90" s="210">
        <v>1</v>
      </c>
      <c r="AN90" s="210">
        <v>1</v>
      </c>
      <c r="AO90" s="210">
        <v>1</v>
      </c>
      <c r="AP90" s="210">
        <v>1</v>
      </c>
      <c r="AQ90" s="210">
        <v>1</v>
      </c>
      <c r="AR90" s="210">
        <v>1</v>
      </c>
      <c r="AS90" s="210">
        <v>1</v>
      </c>
      <c r="AT90" s="210">
        <v>1</v>
      </c>
      <c r="AU90" s="210">
        <v>1</v>
      </c>
      <c r="AV90" s="210">
        <v>1</v>
      </c>
      <c r="AW90" s="210">
        <v>1</v>
      </c>
      <c r="AX90" s="210">
        <v>1</v>
      </c>
      <c r="AY90" s="210">
        <v>1</v>
      </c>
      <c r="AZ90" s="210">
        <v>1</v>
      </c>
      <c r="BA90" s="210">
        <v>1</v>
      </c>
      <c r="BB90" s="210">
        <v>1</v>
      </c>
      <c r="BC90" s="210">
        <v>1</v>
      </c>
      <c r="BD90" s="210">
        <v>1</v>
      </c>
      <c r="BE90" s="210">
        <v>1</v>
      </c>
      <c r="BF90" s="210">
        <v>1</v>
      </c>
      <c r="BG90" s="210">
        <v>1</v>
      </c>
      <c r="BH90" s="210">
        <v>1</v>
      </c>
      <c r="BI90" s="210">
        <v>1</v>
      </c>
      <c r="BJ90" s="210">
        <v>1</v>
      </c>
      <c r="BK90" s="210">
        <v>1</v>
      </c>
      <c r="BL90" s="210">
        <v>1</v>
      </c>
      <c r="BM90" s="210">
        <v>1</v>
      </c>
      <c r="BN90" s="210">
        <v>1</v>
      </c>
      <c r="BO90" s="210">
        <v>1</v>
      </c>
      <c r="BP90" s="210">
        <v>1</v>
      </c>
      <c r="BQ90" s="210">
        <v>1</v>
      </c>
      <c r="BR90" s="210">
        <v>1</v>
      </c>
      <c r="BS90" s="210">
        <v>1</v>
      </c>
      <c r="BT90" s="210">
        <v>1</v>
      </c>
      <c r="BU90" s="210">
        <v>1</v>
      </c>
      <c r="BV90" s="210">
        <v>1</v>
      </c>
      <c r="BW90" s="210">
        <v>1</v>
      </c>
      <c r="BX90" s="210">
        <v>1</v>
      </c>
      <c r="BY90" s="210">
        <v>1</v>
      </c>
      <c r="BZ90" s="210">
        <v>1</v>
      </c>
      <c r="CA90" s="210">
        <v>1</v>
      </c>
      <c r="CB90" s="210">
        <v>1</v>
      </c>
      <c r="CC90" s="210">
        <v>1</v>
      </c>
      <c r="CD90" s="210">
        <v>1</v>
      </c>
      <c r="CE90" s="210">
        <v>1</v>
      </c>
      <c r="CF90" s="210">
        <v>1</v>
      </c>
      <c r="CG90" s="210">
        <v>1</v>
      </c>
      <c r="CH90" s="210">
        <v>1</v>
      </c>
      <c r="CI90" s="210">
        <v>0</v>
      </c>
      <c r="CJ90" s="210">
        <v>0</v>
      </c>
      <c r="CK90" s="210">
        <v>0</v>
      </c>
      <c r="CL90" s="210">
        <v>0</v>
      </c>
      <c r="CM90" s="210">
        <v>0</v>
      </c>
      <c r="CN90" s="210">
        <v>0</v>
      </c>
      <c r="CO90" s="210">
        <v>0</v>
      </c>
      <c r="CP90" s="210">
        <v>0</v>
      </c>
      <c r="CQ90" s="210">
        <v>0</v>
      </c>
      <c r="CR90" s="210">
        <v>0</v>
      </c>
      <c r="CS90" s="144"/>
      <c r="CT90" s="144"/>
    </row>
    <row r="91" spans="1:98" ht="15">
      <c r="A91" s="208" t="s">
        <v>8334</v>
      </c>
      <c r="B91" s="285" t="s">
        <v>8564</v>
      </c>
      <c r="C91" s="209" t="str">
        <f>+_xlfn.XLOOKUP(B91,'R4'!B:B,'R4'!C:C)</f>
        <v>AMR - KAMYON - İVECO</v>
      </c>
      <c r="D91" s="259" t="str">
        <f>+_xlfn.XLOOKUP(B91,'R4'!B:B,'R4'!D:D)</f>
        <v>(4)</v>
      </c>
      <c r="E91" s="209" t="s">
        <v>8262</v>
      </c>
      <c r="F91" s="209" t="s">
        <v>38</v>
      </c>
      <c r="G91" s="216">
        <v>1000</v>
      </c>
      <c r="H91" s="209" t="s">
        <v>8271</v>
      </c>
      <c r="I91" s="2" t="s">
        <v>8263</v>
      </c>
      <c r="J91" s="210">
        <v>0</v>
      </c>
      <c r="K91" s="210">
        <v>0</v>
      </c>
      <c r="L91" s="210">
        <v>0</v>
      </c>
      <c r="M91" s="210">
        <v>0</v>
      </c>
      <c r="N91" s="210">
        <v>0</v>
      </c>
      <c r="O91" s="210">
        <v>0</v>
      </c>
      <c r="P91" s="210">
        <v>0</v>
      </c>
      <c r="Q91" s="210">
        <v>0</v>
      </c>
      <c r="R91" s="210">
        <v>0</v>
      </c>
      <c r="S91" s="210">
        <v>0</v>
      </c>
      <c r="T91" s="210">
        <v>0</v>
      </c>
      <c r="U91" s="210">
        <v>0</v>
      </c>
      <c r="V91" s="210">
        <v>0</v>
      </c>
      <c r="W91" s="210">
        <v>0</v>
      </c>
      <c r="X91" s="210">
        <v>1</v>
      </c>
      <c r="Y91" s="210">
        <v>1</v>
      </c>
      <c r="Z91" s="210">
        <v>1</v>
      </c>
      <c r="AA91" s="210">
        <v>1</v>
      </c>
      <c r="AB91" s="210">
        <v>1</v>
      </c>
      <c r="AC91" s="210">
        <v>1</v>
      </c>
      <c r="AD91" s="210">
        <v>1</v>
      </c>
      <c r="AE91" s="210">
        <v>1</v>
      </c>
      <c r="AF91" s="210">
        <v>1</v>
      </c>
      <c r="AG91" s="210">
        <v>1</v>
      </c>
      <c r="AH91" s="210">
        <v>1</v>
      </c>
      <c r="AI91" s="210">
        <v>1</v>
      </c>
      <c r="AJ91" s="210">
        <v>1</v>
      </c>
      <c r="AK91" s="210">
        <v>1</v>
      </c>
      <c r="AL91" s="210">
        <v>1</v>
      </c>
      <c r="AM91" s="210">
        <v>1</v>
      </c>
      <c r="AN91" s="210">
        <v>1</v>
      </c>
      <c r="AO91" s="210">
        <v>1</v>
      </c>
      <c r="AP91" s="210">
        <v>1</v>
      </c>
      <c r="AQ91" s="210">
        <v>1</v>
      </c>
      <c r="AR91" s="210">
        <v>1</v>
      </c>
      <c r="AS91" s="210">
        <v>1</v>
      </c>
      <c r="AT91" s="210">
        <v>1</v>
      </c>
      <c r="AU91" s="210">
        <v>1</v>
      </c>
      <c r="AV91" s="210">
        <v>1</v>
      </c>
      <c r="AW91" s="210">
        <v>1</v>
      </c>
      <c r="AX91" s="210">
        <v>1</v>
      </c>
      <c r="AY91" s="210">
        <v>1</v>
      </c>
      <c r="AZ91" s="210">
        <v>1</v>
      </c>
      <c r="BA91" s="210">
        <v>1</v>
      </c>
      <c r="BB91" s="210">
        <v>1</v>
      </c>
      <c r="BC91" s="210">
        <v>1</v>
      </c>
      <c r="BD91" s="210">
        <v>1</v>
      </c>
      <c r="BE91" s="210">
        <v>1</v>
      </c>
      <c r="BF91" s="210">
        <v>1</v>
      </c>
      <c r="BG91" s="210">
        <v>1</v>
      </c>
      <c r="BH91" s="210">
        <v>1</v>
      </c>
      <c r="BI91" s="210">
        <v>1</v>
      </c>
      <c r="BJ91" s="210">
        <v>1</v>
      </c>
      <c r="BK91" s="210">
        <v>1</v>
      </c>
      <c r="BL91" s="210">
        <v>1</v>
      </c>
      <c r="BM91" s="210">
        <v>1</v>
      </c>
      <c r="BN91" s="210">
        <v>1</v>
      </c>
      <c r="BO91" s="210">
        <v>1</v>
      </c>
      <c r="BP91" s="210">
        <v>1</v>
      </c>
      <c r="BQ91" s="210">
        <v>1</v>
      </c>
      <c r="BR91" s="210">
        <v>1</v>
      </c>
      <c r="BS91" s="210">
        <v>1</v>
      </c>
      <c r="BT91" s="210">
        <v>1</v>
      </c>
      <c r="BU91" s="210">
        <v>1</v>
      </c>
      <c r="BV91" s="210">
        <v>1</v>
      </c>
      <c r="BW91" s="210">
        <v>1</v>
      </c>
      <c r="BX91" s="210">
        <v>1</v>
      </c>
      <c r="BY91" s="210">
        <v>1</v>
      </c>
      <c r="BZ91" s="210">
        <v>1</v>
      </c>
      <c r="CA91" s="210">
        <v>1</v>
      </c>
      <c r="CB91" s="210">
        <v>1</v>
      </c>
      <c r="CC91" s="210">
        <v>1</v>
      </c>
      <c r="CD91" s="210">
        <v>1</v>
      </c>
      <c r="CE91" s="210">
        <v>1</v>
      </c>
      <c r="CF91" s="210">
        <v>1</v>
      </c>
      <c r="CG91" s="210">
        <v>1</v>
      </c>
      <c r="CH91" s="210">
        <v>1</v>
      </c>
      <c r="CI91" s="210">
        <v>0</v>
      </c>
      <c r="CJ91" s="210">
        <v>0</v>
      </c>
      <c r="CK91" s="210">
        <v>0</v>
      </c>
      <c r="CL91" s="210">
        <v>0</v>
      </c>
      <c r="CM91" s="210">
        <v>0</v>
      </c>
      <c r="CN91" s="210">
        <v>0</v>
      </c>
      <c r="CO91" s="210">
        <v>0</v>
      </c>
      <c r="CP91" s="210">
        <v>0</v>
      </c>
      <c r="CQ91" s="210">
        <v>0</v>
      </c>
      <c r="CR91" s="210">
        <v>0</v>
      </c>
      <c r="CS91" s="144"/>
      <c r="CT91" s="144"/>
    </row>
    <row r="92" spans="1:98" ht="15">
      <c r="A92" s="208" t="s">
        <v>8334</v>
      </c>
      <c r="B92" s="285" t="s">
        <v>8565</v>
      </c>
      <c r="C92" s="209" t="str">
        <f>+_xlfn.XLOOKUP(B92,'R4'!B:B,'R4'!C:C)</f>
        <v>AMR - KAMYON - İVECO</v>
      </c>
      <c r="D92" s="259" t="str">
        <f>+_xlfn.XLOOKUP(B92,'R4'!B:B,'R4'!D:D)</f>
        <v>(5)</v>
      </c>
      <c r="E92" s="209" t="s">
        <v>8262</v>
      </c>
      <c r="F92" s="209" t="s">
        <v>38</v>
      </c>
      <c r="G92" s="216">
        <v>1000</v>
      </c>
      <c r="H92" s="209" t="s">
        <v>8271</v>
      </c>
      <c r="I92" s="2" t="s">
        <v>8263</v>
      </c>
      <c r="J92" s="210">
        <v>0</v>
      </c>
      <c r="K92" s="210">
        <v>0</v>
      </c>
      <c r="L92" s="210">
        <v>0</v>
      </c>
      <c r="M92" s="210">
        <v>0</v>
      </c>
      <c r="N92" s="210">
        <v>0</v>
      </c>
      <c r="O92" s="210">
        <v>0</v>
      </c>
      <c r="P92" s="210">
        <v>0</v>
      </c>
      <c r="Q92" s="210">
        <v>0</v>
      </c>
      <c r="R92" s="210">
        <v>0</v>
      </c>
      <c r="S92" s="210">
        <v>0</v>
      </c>
      <c r="T92" s="210">
        <v>0</v>
      </c>
      <c r="U92" s="210">
        <v>0</v>
      </c>
      <c r="V92" s="210">
        <v>0</v>
      </c>
      <c r="W92" s="210">
        <v>0</v>
      </c>
      <c r="X92" s="210">
        <v>1</v>
      </c>
      <c r="Y92" s="210">
        <v>1</v>
      </c>
      <c r="Z92" s="210">
        <v>1</v>
      </c>
      <c r="AA92" s="210">
        <v>1</v>
      </c>
      <c r="AB92" s="210">
        <v>1</v>
      </c>
      <c r="AC92" s="210">
        <v>1</v>
      </c>
      <c r="AD92" s="210">
        <v>1</v>
      </c>
      <c r="AE92" s="210">
        <v>1</v>
      </c>
      <c r="AF92" s="210">
        <v>1</v>
      </c>
      <c r="AG92" s="210">
        <v>1</v>
      </c>
      <c r="AH92" s="210">
        <v>1</v>
      </c>
      <c r="AI92" s="210">
        <v>1</v>
      </c>
      <c r="AJ92" s="210">
        <v>1</v>
      </c>
      <c r="AK92" s="210">
        <v>1</v>
      </c>
      <c r="AL92" s="210">
        <v>1</v>
      </c>
      <c r="AM92" s="210">
        <v>1</v>
      </c>
      <c r="AN92" s="210">
        <v>1</v>
      </c>
      <c r="AO92" s="210">
        <v>1</v>
      </c>
      <c r="AP92" s="210">
        <v>1</v>
      </c>
      <c r="AQ92" s="210">
        <v>1</v>
      </c>
      <c r="AR92" s="210">
        <v>1</v>
      </c>
      <c r="AS92" s="210">
        <v>1</v>
      </c>
      <c r="AT92" s="210">
        <v>1</v>
      </c>
      <c r="AU92" s="210">
        <v>1</v>
      </c>
      <c r="AV92" s="210">
        <v>1</v>
      </c>
      <c r="AW92" s="210">
        <v>1</v>
      </c>
      <c r="AX92" s="210">
        <v>1</v>
      </c>
      <c r="AY92" s="210">
        <v>1</v>
      </c>
      <c r="AZ92" s="210">
        <v>1</v>
      </c>
      <c r="BA92" s="210">
        <v>1</v>
      </c>
      <c r="BB92" s="210">
        <v>1</v>
      </c>
      <c r="BC92" s="210">
        <v>1</v>
      </c>
      <c r="BD92" s="210">
        <v>1</v>
      </c>
      <c r="BE92" s="210">
        <v>1</v>
      </c>
      <c r="BF92" s="210">
        <v>1</v>
      </c>
      <c r="BG92" s="210">
        <v>1</v>
      </c>
      <c r="BH92" s="210">
        <v>1</v>
      </c>
      <c r="BI92" s="210">
        <v>1</v>
      </c>
      <c r="BJ92" s="210">
        <v>1</v>
      </c>
      <c r="BK92" s="210">
        <v>1</v>
      </c>
      <c r="BL92" s="210">
        <v>1</v>
      </c>
      <c r="BM92" s="210">
        <v>1</v>
      </c>
      <c r="BN92" s="210">
        <v>1</v>
      </c>
      <c r="BO92" s="210">
        <v>1</v>
      </c>
      <c r="BP92" s="210">
        <v>1</v>
      </c>
      <c r="BQ92" s="210">
        <v>1</v>
      </c>
      <c r="BR92" s="210">
        <v>1</v>
      </c>
      <c r="BS92" s="210">
        <v>1</v>
      </c>
      <c r="BT92" s="210">
        <v>1</v>
      </c>
      <c r="BU92" s="210">
        <v>1</v>
      </c>
      <c r="BV92" s="210">
        <v>1</v>
      </c>
      <c r="BW92" s="210">
        <v>1</v>
      </c>
      <c r="BX92" s="210">
        <v>1</v>
      </c>
      <c r="BY92" s="210">
        <v>1</v>
      </c>
      <c r="BZ92" s="210">
        <v>1</v>
      </c>
      <c r="CA92" s="210">
        <v>1</v>
      </c>
      <c r="CB92" s="210">
        <v>1</v>
      </c>
      <c r="CC92" s="210">
        <v>1</v>
      </c>
      <c r="CD92" s="210">
        <v>1</v>
      </c>
      <c r="CE92" s="210">
        <v>1</v>
      </c>
      <c r="CF92" s="210">
        <v>1</v>
      </c>
      <c r="CG92" s="210">
        <v>1</v>
      </c>
      <c r="CH92" s="210">
        <v>1</v>
      </c>
      <c r="CI92" s="210">
        <v>0</v>
      </c>
      <c r="CJ92" s="210">
        <v>0</v>
      </c>
      <c r="CK92" s="210">
        <v>0</v>
      </c>
      <c r="CL92" s="210">
        <v>0</v>
      </c>
      <c r="CM92" s="210">
        <v>0</v>
      </c>
      <c r="CN92" s="210">
        <v>0</v>
      </c>
      <c r="CO92" s="210">
        <v>0</v>
      </c>
      <c r="CP92" s="210">
        <v>0</v>
      </c>
      <c r="CQ92" s="210">
        <v>0</v>
      </c>
      <c r="CR92" s="210">
        <v>0</v>
      </c>
      <c r="CS92" s="144"/>
      <c r="CT92" s="144"/>
    </row>
    <row r="93" spans="1:98" ht="15">
      <c r="A93" s="208" t="s">
        <v>8334</v>
      </c>
      <c r="B93" s="285" t="s">
        <v>8566</v>
      </c>
      <c r="C93" s="209" t="str">
        <f>+_xlfn.XLOOKUP(B93,'R4'!B:B,'R4'!C:C)</f>
        <v>AMR - KAMYON - İVECO</v>
      </c>
      <c r="D93" s="259" t="str">
        <f>+_xlfn.XLOOKUP(B93,'R4'!B:B,'R4'!D:D)</f>
        <v>(6)</v>
      </c>
      <c r="E93" s="209" t="s">
        <v>8262</v>
      </c>
      <c r="F93" s="209" t="s">
        <v>38</v>
      </c>
      <c r="G93" s="216">
        <v>1000</v>
      </c>
      <c r="H93" s="209" t="s">
        <v>8271</v>
      </c>
      <c r="I93" s="2" t="s">
        <v>8263</v>
      </c>
      <c r="J93" s="210">
        <v>0</v>
      </c>
      <c r="K93" s="210">
        <v>0</v>
      </c>
      <c r="L93" s="210">
        <v>0</v>
      </c>
      <c r="M93" s="210">
        <v>0</v>
      </c>
      <c r="N93" s="210">
        <v>0</v>
      </c>
      <c r="O93" s="210">
        <v>0</v>
      </c>
      <c r="P93" s="210">
        <v>0</v>
      </c>
      <c r="Q93" s="210">
        <v>0</v>
      </c>
      <c r="R93" s="210">
        <v>0</v>
      </c>
      <c r="S93" s="210">
        <v>0</v>
      </c>
      <c r="T93" s="210">
        <v>0</v>
      </c>
      <c r="U93" s="210">
        <v>0</v>
      </c>
      <c r="V93" s="210">
        <v>0</v>
      </c>
      <c r="W93" s="210">
        <v>0</v>
      </c>
      <c r="X93" s="210">
        <v>1</v>
      </c>
      <c r="Y93" s="210">
        <v>1</v>
      </c>
      <c r="Z93" s="210">
        <v>1</v>
      </c>
      <c r="AA93" s="210">
        <v>1</v>
      </c>
      <c r="AB93" s="210">
        <v>1</v>
      </c>
      <c r="AC93" s="210">
        <v>1</v>
      </c>
      <c r="AD93" s="210">
        <v>1</v>
      </c>
      <c r="AE93" s="210">
        <v>1</v>
      </c>
      <c r="AF93" s="210">
        <v>1</v>
      </c>
      <c r="AG93" s="210">
        <v>1</v>
      </c>
      <c r="AH93" s="210">
        <v>1</v>
      </c>
      <c r="AI93" s="210">
        <v>1</v>
      </c>
      <c r="AJ93" s="210">
        <v>1</v>
      </c>
      <c r="AK93" s="210">
        <v>1</v>
      </c>
      <c r="AL93" s="210">
        <v>1</v>
      </c>
      <c r="AM93" s="210">
        <v>1</v>
      </c>
      <c r="AN93" s="210">
        <v>1</v>
      </c>
      <c r="AO93" s="210">
        <v>1</v>
      </c>
      <c r="AP93" s="210">
        <v>1</v>
      </c>
      <c r="AQ93" s="210">
        <v>1</v>
      </c>
      <c r="AR93" s="210">
        <v>1</v>
      </c>
      <c r="AS93" s="210">
        <v>1</v>
      </c>
      <c r="AT93" s="210">
        <v>1</v>
      </c>
      <c r="AU93" s="210">
        <v>1</v>
      </c>
      <c r="AV93" s="210">
        <v>1</v>
      </c>
      <c r="AW93" s="210">
        <v>1</v>
      </c>
      <c r="AX93" s="210">
        <v>1</v>
      </c>
      <c r="AY93" s="210">
        <v>1</v>
      </c>
      <c r="AZ93" s="210">
        <v>1</v>
      </c>
      <c r="BA93" s="210">
        <v>1</v>
      </c>
      <c r="BB93" s="210">
        <v>1</v>
      </c>
      <c r="BC93" s="210">
        <v>1</v>
      </c>
      <c r="BD93" s="210">
        <v>1</v>
      </c>
      <c r="BE93" s="210">
        <v>1</v>
      </c>
      <c r="BF93" s="210">
        <v>1</v>
      </c>
      <c r="BG93" s="210">
        <v>1</v>
      </c>
      <c r="BH93" s="210">
        <v>1</v>
      </c>
      <c r="BI93" s="210">
        <v>1</v>
      </c>
      <c r="BJ93" s="210">
        <v>1</v>
      </c>
      <c r="BK93" s="210">
        <v>1</v>
      </c>
      <c r="BL93" s="210">
        <v>1</v>
      </c>
      <c r="BM93" s="210">
        <v>1</v>
      </c>
      <c r="BN93" s="210">
        <v>1</v>
      </c>
      <c r="BO93" s="210">
        <v>1</v>
      </c>
      <c r="BP93" s="210">
        <v>1</v>
      </c>
      <c r="BQ93" s="210">
        <v>1</v>
      </c>
      <c r="BR93" s="210">
        <v>1</v>
      </c>
      <c r="BS93" s="210">
        <v>1</v>
      </c>
      <c r="BT93" s="210">
        <v>1</v>
      </c>
      <c r="BU93" s="210">
        <v>1</v>
      </c>
      <c r="BV93" s="210">
        <v>1</v>
      </c>
      <c r="BW93" s="210">
        <v>1</v>
      </c>
      <c r="BX93" s="210">
        <v>1</v>
      </c>
      <c r="BY93" s="210">
        <v>1</v>
      </c>
      <c r="BZ93" s="210">
        <v>1</v>
      </c>
      <c r="CA93" s="210">
        <v>1</v>
      </c>
      <c r="CB93" s="210">
        <v>1</v>
      </c>
      <c r="CC93" s="210">
        <v>1</v>
      </c>
      <c r="CD93" s="210">
        <v>1</v>
      </c>
      <c r="CE93" s="210">
        <v>1</v>
      </c>
      <c r="CF93" s="210">
        <v>1</v>
      </c>
      <c r="CG93" s="210">
        <v>1</v>
      </c>
      <c r="CH93" s="210">
        <v>1</v>
      </c>
      <c r="CI93" s="210">
        <v>0</v>
      </c>
      <c r="CJ93" s="210">
        <v>0</v>
      </c>
      <c r="CK93" s="210">
        <v>0</v>
      </c>
      <c r="CL93" s="210">
        <v>0</v>
      </c>
      <c r="CM93" s="210">
        <v>0</v>
      </c>
      <c r="CN93" s="210">
        <v>0</v>
      </c>
      <c r="CO93" s="210">
        <v>0</v>
      </c>
      <c r="CP93" s="210">
        <v>0</v>
      </c>
      <c r="CQ93" s="210">
        <v>0</v>
      </c>
      <c r="CR93" s="210">
        <v>0</v>
      </c>
      <c r="CS93" s="144"/>
      <c r="CT93" s="144"/>
    </row>
    <row r="94" spans="1:98" ht="15">
      <c r="A94" s="208" t="s">
        <v>8334</v>
      </c>
      <c r="B94" s="285" t="s">
        <v>8567</v>
      </c>
      <c r="C94" s="209" t="str">
        <f>+_xlfn.XLOOKUP(B94,'R4'!B:B,'R4'!C:C)</f>
        <v>AMR - KAMYON - İVECO</v>
      </c>
      <c r="D94" s="259" t="str">
        <f>+_xlfn.XLOOKUP(B94,'R4'!B:B,'R4'!D:D)</f>
        <v>(7)</v>
      </c>
      <c r="E94" s="209" t="s">
        <v>8262</v>
      </c>
      <c r="F94" s="209" t="s">
        <v>38</v>
      </c>
      <c r="G94" s="216">
        <v>1000</v>
      </c>
      <c r="H94" s="209" t="s">
        <v>8271</v>
      </c>
      <c r="I94" s="2" t="s">
        <v>8263</v>
      </c>
      <c r="J94" s="210">
        <v>0</v>
      </c>
      <c r="K94" s="210">
        <v>0</v>
      </c>
      <c r="L94" s="210">
        <v>0</v>
      </c>
      <c r="M94" s="210">
        <v>0</v>
      </c>
      <c r="N94" s="210">
        <v>0</v>
      </c>
      <c r="O94" s="210">
        <v>0</v>
      </c>
      <c r="P94" s="210">
        <v>0</v>
      </c>
      <c r="Q94" s="210">
        <v>0</v>
      </c>
      <c r="R94" s="210">
        <v>0</v>
      </c>
      <c r="S94" s="210">
        <v>0</v>
      </c>
      <c r="T94" s="210">
        <v>0</v>
      </c>
      <c r="U94" s="210">
        <v>0</v>
      </c>
      <c r="V94" s="210">
        <v>0</v>
      </c>
      <c r="W94" s="210">
        <v>0</v>
      </c>
      <c r="X94" s="210">
        <v>1</v>
      </c>
      <c r="Y94" s="210">
        <v>1</v>
      </c>
      <c r="Z94" s="210">
        <v>1</v>
      </c>
      <c r="AA94" s="210">
        <v>1</v>
      </c>
      <c r="AB94" s="210">
        <v>1</v>
      </c>
      <c r="AC94" s="210">
        <v>1</v>
      </c>
      <c r="AD94" s="210">
        <v>1</v>
      </c>
      <c r="AE94" s="210">
        <v>1</v>
      </c>
      <c r="AF94" s="210">
        <v>1</v>
      </c>
      <c r="AG94" s="210">
        <v>1</v>
      </c>
      <c r="AH94" s="210">
        <v>1</v>
      </c>
      <c r="AI94" s="210">
        <v>1</v>
      </c>
      <c r="AJ94" s="210">
        <v>1</v>
      </c>
      <c r="AK94" s="210">
        <v>1</v>
      </c>
      <c r="AL94" s="210">
        <v>1</v>
      </c>
      <c r="AM94" s="210">
        <v>1</v>
      </c>
      <c r="AN94" s="210">
        <v>1</v>
      </c>
      <c r="AO94" s="210">
        <v>1</v>
      </c>
      <c r="AP94" s="210">
        <v>1</v>
      </c>
      <c r="AQ94" s="210">
        <v>1</v>
      </c>
      <c r="AR94" s="210">
        <v>1</v>
      </c>
      <c r="AS94" s="210">
        <v>1</v>
      </c>
      <c r="AT94" s="210">
        <v>1</v>
      </c>
      <c r="AU94" s="210">
        <v>1</v>
      </c>
      <c r="AV94" s="210">
        <v>1</v>
      </c>
      <c r="AW94" s="210">
        <v>1</v>
      </c>
      <c r="AX94" s="210">
        <v>1</v>
      </c>
      <c r="AY94" s="210">
        <v>1</v>
      </c>
      <c r="AZ94" s="210">
        <v>1</v>
      </c>
      <c r="BA94" s="210">
        <v>1</v>
      </c>
      <c r="BB94" s="210">
        <v>1</v>
      </c>
      <c r="BC94" s="210">
        <v>1</v>
      </c>
      <c r="BD94" s="210">
        <v>1</v>
      </c>
      <c r="BE94" s="210">
        <v>1</v>
      </c>
      <c r="BF94" s="210">
        <v>1</v>
      </c>
      <c r="BG94" s="210">
        <v>1</v>
      </c>
      <c r="BH94" s="210">
        <v>1</v>
      </c>
      <c r="BI94" s="210">
        <v>1</v>
      </c>
      <c r="BJ94" s="210">
        <v>1</v>
      </c>
      <c r="BK94" s="210">
        <v>1</v>
      </c>
      <c r="BL94" s="210">
        <v>1</v>
      </c>
      <c r="BM94" s="210">
        <v>1</v>
      </c>
      <c r="BN94" s="210">
        <v>1</v>
      </c>
      <c r="BO94" s="210">
        <v>1</v>
      </c>
      <c r="BP94" s="210">
        <v>1</v>
      </c>
      <c r="BQ94" s="210">
        <v>1</v>
      </c>
      <c r="BR94" s="210">
        <v>1</v>
      </c>
      <c r="BS94" s="210">
        <v>1</v>
      </c>
      <c r="BT94" s="210">
        <v>1</v>
      </c>
      <c r="BU94" s="210">
        <v>1</v>
      </c>
      <c r="BV94" s="210">
        <v>1</v>
      </c>
      <c r="BW94" s="210">
        <v>1</v>
      </c>
      <c r="BX94" s="210">
        <v>1</v>
      </c>
      <c r="BY94" s="210">
        <v>1</v>
      </c>
      <c r="BZ94" s="210">
        <v>1</v>
      </c>
      <c r="CA94" s="210">
        <v>1</v>
      </c>
      <c r="CB94" s="210">
        <v>1</v>
      </c>
      <c r="CC94" s="210">
        <v>1</v>
      </c>
      <c r="CD94" s="210">
        <v>1</v>
      </c>
      <c r="CE94" s="210">
        <v>1</v>
      </c>
      <c r="CF94" s="210">
        <v>1</v>
      </c>
      <c r="CG94" s="210">
        <v>1</v>
      </c>
      <c r="CH94" s="210">
        <v>1</v>
      </c>
      <c r="CI94" s="210">
        <v>0</v>
      </c>
      <c r="CJ94" s="210">
        <v>0</v>
      </c>
      <c r="CK94" s="210">
        <v>0</v>
      </c>
      <c r="CL94" s="210">
        <v>0</v>
      </c>
      <c r="CM94" s="210">
        <v>0</v>
      </c>
      <c r="CN94" s="210">
        <v>0</v>
      </c>
      <c r="CO94" s="210">
        <v>0</v>
      </c>
      <c r="CP94" s="210">
        <v>0</v>
      </c>
      <c r="CQ94" s="210">
        <v>0</v>
      </c>
      <c r="CR94" s="210">
        <v>0</v>
      </c>
      <c r="CS94" s="144"/>
      <c r="CT94" s="144"/>
    </row>
    <row r="95" spans="1:98" ht="15">
      <c r="A95" s="208" t="s">
        <v>8334</v>
      </c>
      <c r="B95" s="285" t="s">
        <v>8568</v>
      </c>
      <c r="C95" s="209" t="str">
        <f>+_xlfn.XLOOKUP(B95,'R4'!B:B,'R4'!C:C)</f>
        <v>AMR - KAMYON - İVECO</v>
      </c>
      <c r="D95" s="259" t="str">
        <f>+_xlfn.XLOOKUP(B95,'R4'!B:B,'R4'!D:D)</f>
        <v>(8)</v>
      </c>
      <c r="E95" s="209" t="s">
        <v>8262</v>
      </c>
      <c r="F95" s="209" t="s">
        <v>38</v>
      </c>
      <c r="G95" s="216">
        <v>1000</v>
      </c>
      <c r="H95" s="209" t="s">
        <v>8271</v>
      </c>
      <c r="I95" s="2" t="s">
        <v>8263</v>
      </c>
      <c r="J95" s="210">
        <v>0</v>
      </c>
      <c r="K95" s="210">
        <v>0</v>
      </c>
      <c r="L95" s="210">
        <v>0</v>
      </c>
      <c r="M95" s="210">
        <v>0</v>
      </c>
      <c r="N95" s="210">
        <v>0</v>
      </c>
      <c r="O95" s="210">
        <v>0</v>
      </c>
      <c r="P95" s="210">
        <v>0</v>
      </c>
      <c r="Q95" s="210">
        <v>0</v>
      </c>
      <c r="R95" s="210">
        <v>0</v>
      </c>
      <c r="S95" s="210">
        <v>0</v>
      </c>
      <c r="T95" s="210">
        <v>0</v>
      </c>
      <c r="U95" s="210">
        <v>0</v>
      </c>
      <c r="V95" s="210">
        <v>0</v>
      </c>
      <c r="W95" s="210">
        <v>0</v>
      </c>
      <c r="X95" s="210">
        <v>1</v>
      </c>
      <c r="Y95" s="210">
        <v>1</v>
      </c>
      <c r="Z95" s="210">
        <v>1</v>
      </c>
      <c r="AA95" s="210">
        <v>1</v>
      </c>
      <c r="AB95" s="210">
        <v>1</v>
      </c>
      <c r="AC95" s="210">
        <v>1</v>
      </c>
      <c r="AD95" s="210">
        <v>1</v>
      </c>
      <c r="AE95" s="210">
        <v>1</v>
      </c>
      <c r="AF95" s="210">
        <v>1</v>
      </c>
      <c r="AG95" s="210">
        <v>1</v>
      </c>
      <c r="AH95" s="210">
        <v>1</v>
      </c>
      <c r="AI95" s="210">
        <v>1</v>
      </c>
      <c r="AJ95" s="210">
        <v>1</v>
      </c>
      <c r="AK95" s="210">
        <v>1</v>
      </c>
      <c r="AL95" s="210">
        <v>1</v>
      </c>
      <c r="AM95" s="210">
        <v>1</v>
      </c>
      <c r="AN95" s="210">
        <v>1</v>
      </c>
      <c r="AO95" s="210">
        <v>1</v>
      </c>
      <c r="AP95" s="210">
        <v>1</v>
      </c>
      <c r="AQ95" s="210">
        <v>1</v>
      </c>
      <c r="AR95" s="210">
        <v>1</v>
      </c>
      <c r="AS95" s="210">
        <v>1</v>
      </c>
      <c r="AT95" s="210">
        <v>1</v>
      </c>
      <c r="AU95" s="210">
        <v>1</v>
      </c>
      <c r="AV95" s="210">
        <v>1</v>
      </c>
      <c r="AW95" s="210">
        <v>1</v>
      </c>
      <c r="AX95" s="210">
        <v>1</v>
      </c>
      <c r="AY95" s="210">
        <v>1</v>
      </c>
      <c r="AZ95" s="210">
        <v>1</v>
      </c>
      <c r="BA95" s="210">
        <v>1</v>
      </c>
      <c r="BB95" s="210">
        <v>1</v>
      </c>
      <c r="BC95" s="210">
        <v>1</v>
      </c>
      <c r="BD95" s="210">
        <v>1</v>
      </c>
      <c r="BE95" s="210">
        <v>1</v>
      </c>
      <c r="BF95" s="210">
        <v>1</v>
      </c>
      <c r="BG95" s="210">
        <v>1</v>
      </c>
      <c r="BH95" s="210">
        <v>1</v>
      </c>
      <c r="BI95" s="210">
        <v>1</v>
      </c>
      <c r="BJ95" s="210">
        <v>1</v>
      </c>
      <c r="BK95" s="210">
        <v>1</v>
      </c>
      <c r="BL95" s="210">
        <v>1</v>
      </c>
      <c r="BM95" s="210">
        <v>1</v>
      </c>
      <c r="BN95" s="210">
        <v>1</v>
      </c>
      <c r="BO95" s="210">
        <v>1</v>
      </c>
      <c r="BP95" s="210">
        <v>1</v>
      </c>
      <c r="BQ95" s="210">
        <v>1</v>
      </c>
      <c r="BR95" s="210">
        <v>1</v>
      </c>
      <c r="BS95" s="210">
        <v>1</v>
      </c>
      <c r="BT95" s="210">
        <v>1</v>
      </c>
      <c r="BU95" s="210">
        <v>1</v>
      </c>
      <c r="BV95" s="210">
        <v>1</v>
      </c>
      <c r="BW95" s="210">
        <v>1</v>
      </c>
      <c r="BX95" s="210">
        <v>1</v>
      </c>
      <c r="BY95" s="210">
        <v>1</v>
      </c>
      <c r="BZ95" s="210">
        <v>1</v>
      </c>
      <c r="CA95" s="210">
        <v>1</v>
      </c>
      <c r="CB95" s="210">
        <v>1</v>
      </c>
      <c r="CC95" s="210">
        <v>1</v>
      </c>
      <c r="CD95" s="210">
        <v>1</v>
      </c>
      <c r="CE95" s="210">
        <v>1</v>
      </c>
      <c r="CF95" s="210">
        <v>1</v>
      </c>
      <c r="CG95" s="210">
        <v>1</v>
      </c>
      <c r="CH95" s="210">
        <v>1</v>
      </c>
      <c r="CI95" s="210">
        <v>0</v>
      </c>
      <c r="CJ95" s="210">
        <v>0</v>
      </c>
      <c r="CK95" s="210">
        <v>0</v>
      </c>
      <c r="CL95" s="210">
        <v>0</v>
      </c>
      <c r="CM95" s="210">
        <v>0</v>
      </c>
      <c r="CN95" s="210">
        <v>0</v>
      </c>
      <c r="CO95" s="210">
        <v>0</v>
      </c>
      <c r="CP95" s="210">
        <v>0</v>
      </c>
      <c r="CQ95" s="210">
        <v>0</v>
      </c>
      <c r="CR95" s="210">
        <v>0</v>
      </c>
      <c r="CS95" s="144"/>
      <c r="CT95" s="144"/>
    </row>
    <row r="96" spans="1:98" ht="15">
      <c r="A96" s="208" t="s">
        <v>8334</v>
      </c>
      <c r="B96" s="285" t="s">
        <v>8569</v>
      </c>
      <c r="C96" s="209" t="str">
        <f>+_xlfn.XLOOKUP(B96,'R4'!B:B,'R4'!C:C)</f>
        <v>AMR - KAMYON - İVECO</v>
      </c>
      <c r="D96" s="259" t="str">
        <f>+_xlfn.XLOOKUP(B96,'R4'!B:B,'R4'!D:D)</f>
        <v>(9)</v>
      </c>
      <c r="E96" s="209" t="s">
        <v>8262</v>
      </c>
      <c r="F96" s="209" t="s">
        <v>38</v>
      </c>
      <c r="G96" s="216">
        <v>1000</v>
      </c>
      <c r="H96" s="209" t="s">
        <v>8271</v>
      </c>
      <c r="I96" s="2" t="s">
        <v>8263</v>
      </c>
      <c r="J96" s="210">
        <v>0</v>
      </c>
      <c r="K96" s="210">
        <v>0</v>
      </c>
      <c r="L96" s="210">
        <v>0</v>
      </c>
      <c r="M96" s="210">
        <v>0</v>
      </c>
      <c r="N96" s="210">
        <v>0</v>
      </c>
      <c r="O96" s="210">
        <v>0</v>
      </c>
      <c r="P96" s="210">
        <v>0</v>
      </c>
      <c r="Q96" s="210">
        <v>0</v>
      </c>
      <c r="R96" s="210">
        <v>0</v>
      </c>
      <c r="S96" s="210">
        <v>0</v>
      </c>
      <c r="T96" s="210">
        <v>0</v>
      </c>
      <c r="U96" s="210">
        <v>0</v>
      </c>
      <c r="V96" s="210">
        <v>0</v>
      </c>
      <c r="W96" s="210">
        <v>0</v>
      </c>
      <c r="X96" s="210">
        <v>1</v>
      </c>
      <c r="Y96" s="210">
        <v>1</v>
      </c>
      <c r="Z96" s="210">
        <v>1</v>
      </c>
      <c r="AA96" s="210">
        <v>1</v>
      </c>
      <c r="AB96" s="210">
        <v>1</v>
      </c>
      <c r="AC96" s="210">
        <v>1</v>
      </c>
      <c r="AD96" s="210">
        <v>1</v>
      </c>
      <c r="AE96" s="210">
        <v>1</v>
      </c>
      <c r="AF96" s="210">
        <v>1</v>
      </c>
      <c r="AG96" s="210">
        <v>1</v>
      </c>
      <c r="AH96" s="210">
        <v>1</v>
      </c>
      <c r="AI96" s="210">
        <v>1</v>
      </c>
      <c r="AJ96" s="210">
        <v>1</v>
      </c>
      <c r="AK96" s="210">
        <v>1</v>
      </c>
      <c r="AL96" s="210">
        <v>1</v>
      </c>
      <c r="AM96" s="210">
        <v>1</v>
      </c>
      <c r="AN96" s="210">
        <v>1</v>
      </c>
      <c r="AO96" s="210">
        <v>1</v>
      </c>
      <c r="AP96" s="210">
        <v>1</v>
      </c>
      <c r="AQ96" s="210">
        <v>1</v>
      </c>
      <c r="AR96" s="210">
        <v>1</v>
      </c>
      <c r="AS96" s="210">
        <v>1</v>
      </c>
      <c r="AT96" s="210">
        <v>1</v>
      </c>
      <c r="AU96" s="210">
        <v>1</v>
      </c>
      <c r="AV96" s="210">
        <v>1</v>
      </c>
      <c r="AW96" s="210">
        <v>1</v>
      </c>
      <c r="AX96" s="210">
        <v>1</v>
      </c>
      <c r="AY96" s="210">
        <v>1</v>
      </c>
      <c r="AZ96" s="210">
        <v>1</v>
      </c>
      <c r="BA96" s="210">
        <v>1</v>
      </c>
      <c r="BB96" s="210">
        <v>1</v>
      </c>
      <c r="BC96" s="210">
        <v>1</v>
      </c>
      <c r="BD96" s="210">
        <v>1</v>
      </c>
      <c r="BE96" s="210">
        <v>1</v>
      </c>
      <c r="BF96" s="210">
        <v>1</v>
      </c>
      <c r="BG96" s="210">
        <v>1</v>
      </c>
      <c r="BH96" s="210">
        <v>1</v>
      </c>
      <c r="BI96" s="210">
        <v>1</v>
      </c>
      <c r="BJ96" s="210">
        <v>1</v>
      </c>
      <c r="BK96" s="210">
        <v>1</v>
      </c>
      <c r="BL96" s="210">
        <v>1</v>
      </c>
      <c r="BM96" s="210">
        <v>1</v>
      </c>
      <c r="BN96" s="210">
        <v>1</v>
      </c>
      <c r="BO96" s="210">
        <v>1</v>
      </c>
      <c r="BP96" s="210">
        <v>1</v>
      </c>
      <c r="BQ96" s="210">
        <v>1</v>
      </c>
      <c r="BR96" s="210">
        <v>1</v>
      </c>
      <c r="BS96" s="210">
        <v>0</v>
      </c>
      <c r="BT96" s="210">
        <v>0</v>
      </c>
      <c r="BU96" s="210">
        <v>0</v>
      </c>
      <c r="BV96" s="210">
        <v>0</v>
      </c>
      <c r="BW96" s="210">
        <v>0</v>
      </c>
      <c r="BX96" s="210">
        <v>0</v>
      </c>
      <c r="BY96" s="210">
        <v>0</v>
      </c>
      <c r="BZ96" s="210">
        <v>0</v>
      </c>
      <c r="CA96" s="210">
        <v>0</v>
      </c>
      <c r="CB96" s="210">
        <v>0</v>
      </c>
      <c r="CC96" s="210">
        <v>0</v>
      </c>
      <c r="CD96" s="210">
        <v>0</v>
      </c>
      <c r="CE96" s="210">
        <v>0</v>
      </c>
      <c r="CF96" s="210">
        <v>0</v>
      </c>
      <c r="CG96" s="210">
        <v>0</v>
      </c>
      <c r="CH96" s="210">
        <v>0</v>
      </c>
      <c r="CI96" s="210">
        <v>0</v>
      </c>
      <c r="CJ96" s="210">
        <v>0</v>
      </c>
      <c r="CK96" s="210">
        <v>0</v>
      </c>
      <c r="CL96" s="210">
        <v>0</v>
      </c>
      <c r="CM96" s="210">
        <v>0</v>
      </c>
      <c r="CN96" s="210">
        <v>0</v>
      </c>
      <c r="CO96" s="210">
        <v>0</v>
      </c>
      <c r="CP96" s="210">
        <v>0</v>
      </c>
      <c r="CQ96" s="210">
        <v>0</v>
      </c>
      <c r="CR96" s="210">
        <v>0</v>
      </c>
      <c r="CS96" s="144"/>
      <c r="CT96" s="144"/>
    </row>
    <row r="97" spans="1:98" ht="15">
      <c r="A97" s="208" t="s">
        <v>8334</v>
      </c>
      <c r="B97" s="285" t="s">
        <v>8570</v>
      </c>
      <c r="C97" s="209" t="str">
        <f>+_xlfn.XLOOKUP(B97,'R4'!B:B,'R4'!C:C)</f>
        <v>AMR - KAMYON - İVECO</v>
      </c>
      <c r="D97" s="259" t="str">
        <f>+_xlfn.XLOOKUP(B97,'R4'!B:B,'R4'!D:D)</f>
        <v>(10)</v>
      </c>
      <c r="E97" s="209" t="s">
        <v>8262</v>
      </c>
      <c r="F97" s="209" t="s">
        <v>38</v>
      </c>
      <c r="G97" s="216">
        <v>1000</v>
      </c>
      <c r="H97" s="209" t="s">
        <v>8271</v>
      </c>
      <c r="I97" s="2" t="s">
        <v>8263</v>
      </c>
      <c r="J97" s="210">
        <v>0</v>
      </c>
      <c r="K97" s="210">
        <v>0</v>
      </c>
      <c r="L97" s="210">
        <v>0</v>
      </c>
      <c r="M97" s="210">
        <v>0</v>
      </c>
      <c r="N97" s="210">
        <v>0</v>
      </c>
      <c r="O97" s="210">
        <v>0</v>
      </c>
      <c r="P97" s="210">
        <v>0</v>
      </c>
      <c r="Q97" s="210">
        <v>0</v>
      </c>
      <c r="R97" s="210">
        <v>0</v>
      </c>
      <c r="S97" s="210">
        <v>0</v>
      </c>
      <c r="T97" s="210">
        <v>0</v>
      </c>
      <c r="U97" s="210">
        <v>0</v>
      </c>
      <c r="V97" s="210">
        <v>0</v>
      </c>
      <c r="W97" s="210">
        <v>0</v>
      </c>
      <c r="X97" s="210">
        <v>1</v>
      </c>
      <c r="Y97" s="210">
        <v>1</v>
      </c>
      <c r="Z97" s="210">
        <v>1</v>
      </c>
      <c r="AA97" s="210">
        <v>1</v>
      </c>
      <c r="AB97" s="210">
        <v>1</v>
      </c>
      <c r="AC97" s="210">
        <v>1</v>
      </c>
      <c r="AD97" s="210">
        <v>1</v>
      </c>
      <c r="AE97" s="210">
        <v>1</v>
      </c>
      <c r="AF97" s="210">
        <v>1</v>
      </c>
      <c r="AG97" s="210">
        <v>1</v>
      </c>
      <c r="AH97" s="210">
        <v>1</v>
      </c>
      <c r="AI97" s="210">
        <v>1</v>
      </c>
      <c r="AJ97" s="210">
        <v>1</v>
      </c>
      <c r="AK97" s="210">
        <v>1</v>
      </c>
      <c r="AL97" s="210">
        <v>1</v>
      </c>
      <c r="AM97" s="210">
        <v>1</v>
      </c>
      <c r="AN97" s="210">
        <v>1</v>
      </c>
      <c r="AO97" s="210">
        <v>1</v>
      </c>
      <c r="AP97" s="210">
        <v>1</v>
      </c>
      <c r="AQ97" s="210">
        <v>1</v>
      </c>
      <c r="AR97" s="210">
        <v>1</v>
      </c>
      <c r="AS97" s="210">
        <v>1</v>
      </c>
      <c r="AT97" s="210">
        <v>1</v>
      </c>
      <c r="AU97" s="210">
        <v>1</v>
      </c>
      <c r="AV97" s="210">
        <v>1</v>
      </c>
      <c r="AW97" s="210">
        <v>1</v>
      </c>
      <c r="AX97" s="210">
        <v>1</v>
      </c>
      <c r="AY97" s="210">
        <v>1</v>
      </c>
      <c r="AZ97" s="210">
        <v>1</v>
      </c>
      <c r="BA97" s="210">
        <v>1</v>
      </c>
      <c r="BB97" s="210">
        <v>1</v>
      </c>
      <c r="BC97" s="210">
        <v>1</v>
      </c>
      <c r="BD97" s="210">
        <v>1</v>
      </c>
      <c r="BE97" s="210">
        <v>1</v>
      </c>
      <c r="BF97" s="210">
        <v>1</v>
      </c>
      <c r="BG97" s="210">
        <v>1</v>
      </c>
      <c r="BH97" s="210">
        <v>1</v>
      </c>
      <c r="BI97" s="210">
        <v>1</v>
      </c>
      <c r="BJ97" s="210">
        <v>1</v>
      </c>
      <c r="BK97" s="210">
        <v>1</v>
      </c>
      <c r="BL97" s="210">
        <v>1</v>
      </c>
      <c r="BM97" s="210">
        <v>1</v>
      </c>
      <c r="BN97" s="210">
        <v>1</v>
      </c>
      <c r="BO97" s="210">
        <v>1</v>
      </c>
      <c r="BP97" s="210">
        <v>1</v>
      </c>
      <c r="BQ97" s="210">
        <v>1</v>
      </c>
      <c r="BR97" s="210">
        <v>1</v>
      </c>
      <c r="BS97" s="210">
        <v>0</v>
      </c>
      <c r="BT97" s="210">
        <v>0</v>
      </c>
      <c r="BU97" s="210">
        <v>0</v>
      </c>
      <c r="BV97" s="210">
        <v>0</v>
      </c>
      <c r="BW97" s="210">
        <v>0</v>
      </c>
      <c r="BX97" s="210">
        <v>0</v>
      </c>
      <c r="BY97" s="210">
        <v>0</v>
      </c>
      <c r="BZ97" s="210">
        <v>0</v>
      </c>
      <c r="CA97" s="210">
        <v>0</v>
      </c>
      <c r="CB97" s="210">
        <v>0</v>
      </c>
      <c r="CC97" s="210">
        <v>0</v>
      </c>
      <c r="CD97" s="210">
        <v>0</v>
      </c>
      <c r="CE97" s="210">
        <v>0</v>
      </c>
      <c r="CF97" s="210">
        <v>0</v>
      </c>
      <c r="CG97" s="210">
        <v>0</v>
      </c>
      <c r="CH97" s="210">
        <v>0</v>
      </c>
      <c r="CI97" s="210">
        <v>0</v>
      </c>
      <c r="CJ97" s="210">
        <v>0</v>
      </c>
      <c r="CK97" s="210">
        <v>0</v>
      </c>
      <c r="CL97" s="210">
        <v>0</v>
      </c>
      <c r="CM97" s="210">
        <v>0</v>
      </c>
      <c r="CN97" s="210">
        <v>0</v>
      </c>
      <c r="CO97" s="210">
        <v>0</v>
      </c>
      <c r="CP97" s="210">
        <v>0</v>
      </c>
      <c r="CQ97" s="210">
        <v>0</v>
      </c>
      <c r="CR97" s="210">
        <v>0</v>
      </c>
      <c r="CS97" s="144"/>
      <c r="CT97" s="144"/>
    </row>
    <row r="98" spans="1:98" ht="15">
      <c r="A98" s="208" t="s">
        <v>8334</v>
      </c>
      <c r="B98" s="285" t="s">
        <v>8571</v>
      </c>
      <c r="C98" s="209" t="str">
        <f>+_xlfn.XLOOKUP(B98,'R4'!B:B,'R4'!C:C)</f>
        <v>AMR - KAMYON - İVECO - GENERİC</v>
      </c>
      <c r="D98" s="259" t="str">
        <f>+_xlfn.XLOOKUP(B98,'R4'!B:B,'R4'!D:D)</f>
        <v>(15)</v>
      </c>
      <c r="E98" s="209" t="s">
        <v>8262</v>
      </c>
      <c r="F98" s="209" t="s">
        <v>38</v>
      </c>
      <c r="G98" s="216">
        <v>1000</v>
      </c>
      <c r="H98" s="209" t="s">
        <v>8271</v>
      </c>
      <c r="I98" s="2" t="s">
        <v>8263</v>
      </c>
      <c r="J98" s="210">
        <v>0</v>
      </c>
      <c r="K98" s="210">
        <v>0</v>
      </c>
      <c r="L98" s="210">
        <v>0</v>
      </c>
      <c r="M98" s="210">
        <v>0</v>
      </c>
      <c r="N98" s="210">
        <v>0</v>
      </c>
      <c r="O98" s="210">
        <v>0</v>
      </c>
      <c r="P98" s="210">
        <v>0</v>
      </c>
      <c r="Q98" s="210">
        <v>0</v>
      </c>
      <c r="R98" s="210">
        <v>0</v>
      </c>
      <c r="S98" s="210">
        <v>0</v>
      </c>
      <c r="T98" s="210">
        <v>0</v>
      </c>
      <c r="U98" s="210">
        <v>0</v>
      </c>
      <c r="V98" s="210">
        <v>0</v>
      </c>
      <c r="W98" s="210">
        <v>0</v>
      </c>
      <c r="X98" s="210">
        <v>15</v>
      </c>
      <c r="Y98" s="210">
        <v>15</v>
      </c>
      <c r="Z98" s="210">
        <v>15</v>
      </c>
      <c r="AA98" s="210">
        <v>15</v>
      </c>
      <c r="AB98" s="210">
        <v>15</v>
      </c>
      <c r="AC98" s="210">
        <v>15</v>
      </c>
      <c r="AD98" s="210">
        <v>15</v>
      </c>
      <c r="AE98" s="210">
        <v>15</v>
      </c>
      <c r="AF98" s="210">
        <v>15</v>
      </c>
      <c r="AG98" s="210">
        <v>15</v>
      </c>
      <c r="AH98" s="210">
        <v>15</v>
      </c>
      <c r="AI98" s="210">
        <v>15</v>
      </c>
      <c r="AJ98" s="210">
        <v>15</v>
      </c>
      <c r="AK98" s="210">
        <v>15</v>
      </c>
      <c r="AL98" s="210">
        <v>15</v>
      </c>
      <c r="AM98" s="210">
        <v>15</v>
      </c>
      <c r="AN98" s="210">
        <v>15</v>
      </c>
      <c r="AO98" s="210">
        <v>15</v>
      </c>
      <c r="AP98" s="210">
        <v>15</v>
      </c>
      <c r="AQ98" s="210">
        <v>15</v>
      </c>
      <c r="AR98" s="210">
        <v>15</v>
      </c>
      <c r="AS98" s="210">
        <v>15</v>
      </c>
      <c r="AT98" s="210">
        <v>15</v>
      </c>
      <c r="AU98" s="210">
        <v>15</v>
      </c>
      <c r="AV98" s="210">
        <v>15</v>
      </c>
      <c r="AW98" s="210">
        <v>15</v>
      </c>
      <c r="AX98" s="210">
        <v>15</v>
      </c>
      <c r="AY98" s="210">
        <v>15</v>
      </c>
      <c r="AZ98" s="210">
        <v>15</v>
      </c>
      <c r="BA98" s="210">
        <v>15</v>
      </c>
      <c r="BB98" s="210">
        <v>15</v>
      </c>
      <c r="BC98" s="210">
        <v>15</v>
      </c>
      <c r="BD98" s="210">
        <v>15</v>
      </c>
      <c r="BE98" s="210">
        <v>15</v>
      </c>
      <c r="BF98" s="210">
        <v>15</v>
      </c>
      <c r="BG98" s="210">
        <v>15</v>
      </c>
      <c r="BH98" s="210">
        <v>15</v>
      </c>
      <c r="BI98" s="210">
        <v>15</v>
      </c>
      <c r="BJ98" s="210">
        <v>15</v>
      </c>
      <c r="BK98" s="210">
        <v>15</v>
      </c>
      <c r="BL98" s="210">
        <v>15</v>
      </c>
      <c r="BM98" s="210">
        <v>15</v>
      </c>
      <c r="BN98" s="210">
        <v>15</v>
      </c>
      <c r="BO98" s="210">
        <v>15</v>
      </c>
      <c r="BP98" s="210">
        <v>15</v>
      </c>
      <c r="BQ98" s="210">
        <v>15</v>
      </c>
      <c r="BR98" s="210">
        <v>15</v>
      </c>
      <c r="BS98" s="210">
        <v>0</v>
      </c>
      <c r="BT98" s="210">
        <v>0</v>
      </c>
      <c r="BU98" s="210">
        <v>0</v>
      </c>
      <c r="BV98" s="210">
        <v>0</v>
      </c>
      <c r="BW98" s="210">
        <v>0</v>
      </c>
      <c r="BX98" s="210">
        <v>0</v>
      </c>
      <c r="BY98" s="210">
        <v>0</v>
      </c>
      <c r="BZ98" s="210">
        <v>0</v>
      </c>
      <c r="CA98" s="210">
        <v>0</v>
      </c>
      <c r="CB98" s="210">
        <v>0</v>
      </c>
      <c r="CC98" s="210">
        <v>0</v>
      </c>
      <c r="CD98" s="210">
        <v>0</v>
      </c>
      <c r="CE98" s="210">
        <v>0</v>
      </c>
      <c r="CF98" s="210">
        <v>0</v>
      </c>
      <c r="CG98" s="210">
        <v>0</v>
      </c>
      <c r="CH98" s="210">
        <v>0</v>
      </c>
      <c r="CI98" s="210">
        <v>0</v>
      </c>
      <c r="CJ98" s="210">
        <v>0</v>
      </c>
      <c r="CK98" s="210">
        <v>0</v>
      </c>
      <c r="CL98" s="210">
        <v>0</v>
      </c>
      <c r="CM98" s="210">
        <v>0</v>
      </c>
      <c r="CN98" s="210">
        <v>0</v>
      </c>
      <c r="CO98" s="210">
        <v>0</v>
      </c>
      <c r="CP98" s="210">
        <v>0</v>
      </c>
      <c r="CQ98" s="210">
        <v>0</v>
      </c>
      <c r="CR98" s="210">
        <v>0</v>
      </c>
      <c r="CS98" s="144"/>
      <c r="CT98" s="144"/>
    </row>
    <row r="99" spans="1:98" ht="15">
      <c r="A99" s="208" t="s">
        <v>8334</v>
      </c>
      <c r="B99" s="285" t="s">
        <v>20</v>
      </c>
      <c r="C99" s="209" t="str">
        <f>+_xlfn.XLOOKUP(B99,'R4'!B:B,'R4'!C:C)</f>
        <v>KAMYON ŞÖFÖRÜ</v>
      </c>
      <c r="D99" s="259" t="str">
        <f>+_xlfn.XLOOKUP(B99,'R4'!B:B,'R4'!D:D)</f>
        <v/>
      </c>
      <c r="E99" s="209" t="s">
        <v>8262</v>
      </c>
      <c r="F99" s="209" t="s">
        <v>38</v>
      </c>
      <c r="G99" s="216">
        <v>1000</v>
      </c>
      <c r="H99" s="209" t="s">
        <v>8271</v>
      </c>
      <c r="I99" s="2" t="s">
        <v>8263</v>
      </c>
      <c r="J99" s="210">
        <v>0</v>
      </c>
      <c r="K99" s="210">
        <v>0</v>
      </c>
      <c r="L99" s="210">
        <v>5</v>
      </c>
      <c r="M99" s="210">
        <v>5</v>
      </c>
      <c r="N99" s="210">
        <v>5</v>
      </c>
      <c r="O99" s="210">
        <v>5</v>
      </c>
      <c r="P99" s="210">
        <v>5</v>
      </c>
      <c r="Q99" s="210">
        <v>5</v>
      </c>
      <c r="R99" s="210">
        <v>25</v>
      </c>
      <c r="S99" s="210">
        <v>25</v>
      </c>
      <c r="T99" s="210">
        <v>25</v>
      </c>
      <c r="U99" s="210">
        <v>25</v>
      </c>
      <c r="V99" s="210">
        <v>25</v>
      </c>
      <c r="W99" s="210">
        <v>25</v>
      </c>
      <c r="X99" s="210">
        <v>50</v>
      </c>
      <c r="Y99" s="210">
        <v>50</v>
      </c>
      <c r="Z99" s="210">
        <v>50</v>
      </c>
      <c r="AA99" s="210">
        <v>50</v>
      </c>
      <c r="AB99" s="210">
        <v>50</v>
      </c>
      <c r="AC99" s="210">
        <v>50</v>
      </c>
      <c r="AD99" s="210">
        <v>50</v>
      </c>
      <c r="AE99" s="210">
        <v>50</v>
      </c>
      <c r="AF99" s="210">
        <v>50</v>
      </c>
      <c r="AG99" s="210">
        <v>50</v>
      </c>
      <c r="AH99" s="210">
        <v>50</v>
      </c>
      <c r="AI99" s="210">
        <v>50</v>
      </c>
      <c r="AJ99" s="210">
        <v>50</v>
      </c>
      <c r="AK99" s="210">
        <v>50</v>
      </c>
      <c r="AL99" s="210">
        <v>50</v>
      </c>
      <c r="AM99" s="210">
        <v>50</v>
      </c>
      <c r="AN99" s="210">
        <v>50</v>
      </c>
      <c r="AO99" s="210">
        <v>50</v>
      </c>
      <c r="AP99" s="210">
        <v>50</v>
      </c>
      <c r="AQ99" s="210">
        <v>50</v>
      </c>
      <c r="AR99" s="210">
        <v>50</v>
      </c>
      <c r="AS99" s="210">
        <v>50</v>
      </c>
      <c r="AT99" s="210">
        <v>50</v>
      </c>
      <c r="AU99" s="210">
        <v>50</v>
      </c>
      <c r="AV99" s="210">
        <v>50</v>
      </c>
      <c r="AW99" s="210">
        <v>50</v>
      </c>
      <c r="AX99" s="210">
        <v>50</v>
      </c>
      <c r="AY99" s="210">
        <v>50</v>
      </c>
      <c r="AZ99" s="210">
        <v>50</v>
      </c>
      <c r="BA99" s="210">
        <v>50</v>
      </c>
      <c r="BB99" s="210">
        <v>50</v>
      </c>
      <c r="BC99" s="210">
        <v>50</v>
      </c>
      <c r="BD99" s="210">
        <v>50</v>
      </c>
      <c r="BE99" s="210">
        <v>50</v>
      </c>
      <c r="BF99" s="210">
        <v>50</v>
      </c>
      <c r="BG99" s="210">
        <v>50</v>
      </c>
      <c r="BH99" s="210">
        <v>50</v>
      </c>
      <c r="BI99" s="210">
        <v>50</v>
      </c>
      <c r="BJ99" s="210">
        <v>50</v>
      </c>
      <c r="BK99" s="210">
        <v>50</v>
      </c>
      <c r="BL99" s="210">
        <v>50</v>
      </c>
      <c r="BM99" s="210">
        <v>50</v>
      </c>
      <c r="BN99" s="210">
        <v>50</v>
      </c>
      <c r="BO99" s="210">
        <v>50</v>
      </c>
      <c r="BP99" s="210">
        <v>50</v>
      </c>
      <c r="BQ99" s="210">
        <v>50</v>
      </c>
      <c r="BR99" s="210">
        <v>50</v>
      </c>
      <c r="BS99" s="210">
        <v>9</v>
      </c>
      <c r="BT99" s="210">
        <v>9</v>
      </c>
      <c r="BU99" s="210">
        <v>9</v>
      </c>
      <c r="BV99" s="210">
        <v>9</v>
      </c>
      <c r="BW99" s="210">
        <v>9</v>
      </c>
      <c r="BX99" s="210">
        <v>9</v>
      </c>
      <c r="BY99" s="210">
        <v>9</v>
      </c>
      <c r="BZ99" s="210">
        <v>9</v>
      </c>
      <c r="CA99" s="210">
        <v>9</v>
      </c>
      <c r="CB99" s="210">
        <v>9</v>
      </c>
      <c r="CC99" s="210">
        <v>9</v>
      </c>
      <c r="CD99" s="210">
        <v>9</v>
      </c>
      <c r="CE99" s="210">
        <v>9</v>
      </c>
      <c r="CF99" s="210">
        <v>9</v>
      </c>
      <c r="CG99" s="210">
        <v>9</v>
      </c>
      <c r="CH99" s="210">
        <v>9</v>
      </c>
      <c r="CI99" s="210">
        <v>0</v>
      </c>
      <c r="CJ99" s="210">
        <v>0</v>
      </c>
      <c r="CK99" s="210">
        <v>0</v>
      </c>
      <c r="CL99" s="210">
        <v>0</v>
      </c>
      <c r="CM99" s="210">
        <v>0</v>
      </c>
      <c r="CN99" s="210">
        <v>0</v>
      </c>
      <c r="CO99" s="210">
        <v>0</v>
      </c>
      <c r="CP99" s="210">
        <v>0</v>
      </c>
      <c r="CQ99" s="210">
        <v>0</v>
      </c>
      <c r="CR99" s="210">
        <v>0</v>
      </c>
      <c r="CS99" s="144" t="s">
        <v>7502</v>
      </c>
      <c r="CT99" s="144"/>
    </row>
    <row r="100" spans="1:98" ht="15">
      <c r="A100" s="208" t="s">
        <v>8334</v>
      </c>
      <c r="B100" s="285" t="s">
        <v>126</v>
      </c>
      <c r="C100" s="209" t="str">
        <f>+_xlfn.XLOOKUP(B100,'R4'!B:B,'R4'!C:C)</f>
        <v>AMR - KONKASÖR - BAZALT - 250 TON/SA - AYMAK</v>
      </c>
      <c r="D100" s="259" t="str">
        <f>+_xlfn.XLOOKUP(B100,'R4'!B:B,'R4'!D:D)</f>
        <v>R-2601</v>
      </c>
      <c r="E100" s="209" t="s">
        <v>8260</v>
      </c>
      <c r="F100" s="209" t="s">
        <v>38</v>
      </c>
      <c r="G100" s="216" t="s">
        <v>35</v>
      </c>
      <c r="H100" s="209" t="s">
        <v>8271</v>
      </c>
      <c r="I100" s="2" t="s">
        <v>7476</v>
      </c>
      <c r="J100" s="210">
        <v>0</v>
      </c>
      <c r="K100" s="210">
        <v>0</v>
      </c>
      <c r="L100" s="210">
        <v>0</v>
      </c>
      <c r="M100" s="210">
        <v>0</v>
      </c>
      <c r="N100" s="210">
        <v>0</v>
      </c>
      <c r="O100" s="210">
        <v>0</v>
      </c>
      <c r="P100" s="210">
        <v>1</v>
      </c>
      <c r="Q100" s="210">
        <v>1</v>
      </c>
      <c r="R100" s="210">
        <v>1</v>
      </c>
      <c r="S100" s="210">
        <v>1</v>
      </c>
      <c r="T100" s="210">
        <v>1</v>
      </c>
      <c r="U100" s="210">
        <v>1</v>
      </c>
      <c r="V100" s="210">
        <v>1</v>
      </c>
      <c r="W100" s="210">
        <v>1</v>
      </c>
      <c r="X100" s="210">
        <v>1</v>
      </c>
      <c r="Y100" s="210">
        <v>1</v>
      </c>
      <c r="Z100" s="210">
        <v>1</v>
      </c>
      <c r="AA100" s="210">
        <v>1</v>
      </c>
      <c r="AB100" s="210">
        <v>1</v>
      </c>
      <c r="AC100" s="210">
        <v>1</v>
      </c>
      <c r="AD100" s="210">
        <v>1</v>
      </c>
      <c r="AE100" s="210">
        <v>1</v>
      </c>
      <c r="AF100" s="210">
        <v>1</v>
      </c>
      <c r="AG100" s="210">
        <v>1</v>
      </c>
      <c r="AH100" s="210">
        <v>1</v>
      </c>
      <c r="AI100" s="210">
        <v>1</v>
      </c>
      <c r="AJ100" s="210">
        <v>1</v>
      </c>
      <c r="AK100" s="210">
        <v>1</v>
      </c>
      <c r="AL100" s="210">
        <v>1</v>
      </c>
      <c r="AM100" s="210">
        <v>1</v>
      </c>
      <c r="AN100" s="210">
        <v>1</v>
      </c>
      <c r="AO100" s="210">
        <v>1</v>
      </c>
      <c r="AP100" s="210">
        <v>1</v>
      </c>
      <c r="AQ100" s="210">
        <v>1</v>
      </c>
      <c r="AR100" s="210">
        <v>1</v>
      </c>
      <c r="AS100" s="210">
        <v>1</v>
      </c>
      <c r="AT100" s="210">
        <v>1</v>
      </c>
      <c r="AU100" s="210">
        <v>1</v>
      </c>
      <c r="AV100" s="210">
        <v>1</v>
      </c>
      <c r="AW100" s="210">
        <v>1</v>
      </c>
      <c r="AX100" s="210">
        <v>1</v>
      </c>
      <c r="AY100" s="210">
        <v>1</v>
      </c>
      <c r="AZ100" s="210">
        <v>1</v>
      </c>
      <c r="BA100" s="210">
        <v>1</v>
      </c>
      <c r="BB100" s="210">
        <v>1</v>
      </c>
      <c r="BC100" s="210">
        <v>1</v>
      </c>
      <c r="BD100" s="210">
        <v>1</v>
      </c>
      <c r="BE100" s="210">
        <v>1</v>
      </c>
      <c r="BF100" s="210">
        <v>1</v>
      </c>
      <c r="BG100" s="210">
        <v>1</v>
      </c>
      <c r="BH100" s="210">
        <v>1</v>
      </c>
      <c r="BI100" s="210">
        <v>1</v>
      </c>
      <c r="BJ100" s="210">
        <v>1</v>
      </c>
      <c r="BK100" s="210">
        <v>1</v>
      </c>
      <c r="BL100" s="210">
        <v>1</v>
      </c>
      <c r="BM100" s="210">
        <v>1</v>
      </c>
      <c r="BN100" s="210">
        <v>1</v>
      </c>
      <c r="BO100" s="210">
        <v>1</v>
      </c>
      <c r="BP100" s="210">
        <v>1</v>
      </c>
      <c r="BQ100" s="210">
        <v>1</v>
      </c>
      <c r="BR100" s="210">
        <v>1</v>
      </c>
      <c r="BS100" s="210">
        <v>1</v>
      </c>
      <c r="BT100" s="210">
        <v>1</v>
      </c>
      <c r="BU100" s="210">
        <v>1</v>
      </c>
      <c r="BV100" s="210">
        <v>1</v>
      </c>
      <c r="BW100" s="210">
        <v>1</v>
      </c>
      <c r="BX100" s="210">
        <v>1</v>
      </c>
      <c r="BY100" s="210">
        <v>1</v>
      </c>
      <c r="BZ100" s="210">
        <v>1</v>
      </c>
      <c r="CA100" s="210">
        <v>1</v>
      </c>
      <c r="CB100" s="210">
        <v>1</v>
      </c>
      <c r="CC100" s="210">
        <v>1</v>
      </c>
      <c r="CD100" s="210">
        <v>1</v>
      </c>
      <c r="CE100" s="210">
        <v>1</v>
      </c>
      <c r="CF100" s="210">
        <v>1</v>
      </c>
      <c r="CG100" s="210">
        <v>1</v>
      </c>
      <c r="CH100" s="210">
        <v>1</v>
      </c>
      <c r="CI100" s="210"/>
      <c r="CJ100" s="210"/>
      <c r="CK100" s="210"/>
      <c r="CL100" s="210"/>
      <c r="CM100" s="210"/>
      <c r="CN100" s="210"/>
      <c r="CO100" s="210"/>
      <c r="CP100" s="210"/>
      <c r="CQ100" s="210"/>
      <c r="CR100" s="210"/>
      <c r="CS100" s="144"/>
      <c r="CT100" s="144"/>
    </row>
    <row r="101" spans="1:98" ht="15">
      <c r="A101" s="208" t="s">
        <v>8334</v>
      </c>
      <c r="B101" s="285" t="s">
        <v>131</v>
      </c>
      <c r="C101" s="209" t="str">
        <f>+_xlfn.XLOOKUP(B101,'R4'!B:B,'R4'!C:C)</f>
        <v>AMR - KONKASÖR - KALKER - 300 TON/SA - AYMAK</v>
      </c>
      <c r="D101" s="259" t="str">
        <f>+_xlfn.XLOOKUP(B101,'R4'!B:B,'R4'!D:D)</f>
        <v>(1)</v>
      </c>
      <c r="E101" s="209" t="s">
        <v>8260</v>
      </c>
      <c r="F101" s="209" t="s">
        <v>38</v>
      </c>
      <c r="G101" s="216" t="s">
        <v>35</v>
      </c>
      <c r="H101" s="209" t="s">
        <v>8271</v>
      </c>
      <c r="I101" s="2" t="s">
        <v>7476</v>
      </c>
      <c r="J101" s="210">
        <v>0</v>
      </c>
      <c r="K101" s="210">
        <v>0</v>
      </c>
      <c r="L101" s="210">
        <v>0</v>
      </c>
      <c r="M101" s="210">
        <v>0</v>
      </c>
      <c r="N101" s="210">
        <v>0</v>
      </c>
      <c r="O101" s="210">
        <v>0</v>
      </c>
      <c r="P101" s="210">
        <v>0</v>
      </c>
      <c r="Q101" s="210">
        <v>0</v>
      </c>
      <c r="R101" s="210">
        <v>1</v>
      </c>
      <c r="S101" s="210">
        <v>1</v>
      </c>
      <c r="T101" s="210">
        <v>1</v>
      </c>
      <c r="U101" s="210">
        <v>1</v>
      </c>
      <c r="V101" s="210">
        <v>1</v>
      </c>
      <c r="W101" s="210">
        <v>1</v>
      </c>
      <c r="X101" s="210">
        <v>1</v>
      </c>
      <c r="Y101" s="210">
        <v>1</v>
      </c>
      <c r="Z101" s="210">
        <v>1</v>
      </c>
      <c r="AA101" s="210">
        <v>1</v>
      </c>
      <c r="AB101" s="210">
        <v>1</v>
      </c>
      <c r="AC101" s="210">
        <v>1</v>
      </c>
      <c r="AD101" s="210">
        <v>1</v>
      </c>
      <c r="AE101" s="210">
        <v>1</v>
      </c>
      <c r="AF101" s="210">
        <v>1</v>
      </c>
      <c r="AG101" s="210">
        <v>1</v>
      </c>
      <c r="AH101" s="210">
        <v>1</v>
      </c>
      <c r="AI101" s="210">
        <v>1</v>
      </c>
      <c r="AJ101" s="210">
        <v>1</v>
      </c>
      <c r="AK101" s="210">
        <v>1</v>
      </c>
      <c r="AL101" s="210">
        <v>1</v>
      </c>
      <c r="AM101" s="210">
        <v>1</v>
      </c>
      <c r="AN101" s="210">
        <v>1</v>
      </c>
      <c r="AO101" s="210">
        <v>1</v>
      </c>
      <c r="AP101" s="210">
        <v>1</v>
      </c>
      <c r="AQ101" s="210">
        <v>1</v>
      </c>
      <c r="AR101" s="210">
        <v>1</v>
      </c>
      <c r="AS101" s="210">
        <v>1</v>
      </c>
      <c r="AT101" s="210">
        <v>1</v>
      </c>
      <c r="AU101" s="210">
        <v>1</v>
      </c>
      <c r="AV101" s="210">
        <v>1</v>
      </c>
      <c r="AW101" s="210">
        <v>1</v>
      </c>
      <c r="AX101" s="210">
        <v>1</v>
      </c>
      <c r="AY101" s="210">
        <v>1</v>
      </c>
      <c r="AZ101" s="210">
        <v>1</v>
      </c>
      <c r="BA101" s="210">
        <v>1</v>
      </c>
      <c r="BB101" s="210">
        <v>1</v>
      </c>
      <c r="BC101" s="210">
        <v>1</v>
      </c>
      <c r="BD101" s="210">
        <v>1</v>
      </c>
      <c r="BE101" s="210">
        <v>1</v>
      </c>
      <c r="BF101" s="210">
        <v>1</v>
      </c>
      <c r="BG101" s="210">
        <v>1</v>
      </c>
      <c r="BH101" s="210">
        <v>1</v>
      </c>
      <c r="BI101" s="210">
        <v>1</v>
      </c>
      <c r="BJ101" s="210">
        <v>1</v>
      </c>
      <c r="BK101" s="210">
        <v>1</v>
      </c>
      <c r="BL101" s="210">
        <v>1</v>
      </c>
      <c r="BM101" s="210">
        <v>1</v>
      </c>
      <c r="BN101" s="210">
        <v>1</v>
      </c>
      <c r="BO101" s="210">
        <v>1</v>
      </c>
      <c r="BP101" s="210">
        <v>1</v>
      </c>
      <c r="BQ101" s="210">
        <v>1</v>
      </c>
      <c r="BR101" s="210">
        <v>1</v>
      </c>
      <c r="BS101" s="210">
        <v>1</v>
      </c>
      <c r="BT101" s="210">
        <v>1</v>
      </c>
      <c r="BU101" s="210">
        <v>1</v>
      </c>
      <c r="BV101" s="210">
        <v>1</v>
      </c>
      <c r="BW101" s="210">
        <v>1</v>
      </c>
      <c r="BX101" s="210">
        <v>1</v>
      </c>
      <c r="BY101" s="210">
        <v>1</v>
      </c>
      <c r="BZ101" s="210">
        <v>1</v>
      </c>
      <c r="CA101" s="210">
        <v>1</v>
      </c>
      <c r="CB101" s="210">
        <v>1</v>
      </c>
      <c r="CC101" s="210">
        <v>1</v>
      </c>
      <c r="CD101" s="210">
        <v>1</v>
      </c>
      <c r="CE101" s="210">
        <v>1</v>
      </c>
      <c r="CF101" s="210">
        <v>1</v>
      </c>
      <c r="CG101" s="210">
        <v>1</v>
      </c>
      <c r="CH101" s="210">
        <v>1</v>
      </c>
      <c r="CI101" s="210"/>
      <c r="CJ101" s="210"/>
      <c r="CK101" s="210"/>
      <c r="CL101" s="210"/>
      <c r="CM101" s="210"/>
      <c r="CN101" s="210"/>
      <c r="CO101" s="210"/>
      <c r="CP101" s="210"/>
      <c r="CQ101" s="210"/>
      <c r="CR101" s="210"/>
      <c r="CS101" s="144"/>
      <c r="CT101" s="144"/>
    </row>
    <row r="102" spans="1:98" ht="15">
      <c r="A102" s="208" t="s">
        <v>8334</v>
      </c>
      <c r="B102" s="285" t="s">
        <v>134</v>
      </c>
      <c r="C102" s="209" t="str">
        <f>+_xlfn.XLOOKUP(B102,'R4'!B:B,'R4'!C:C)</f>
        <v>AMR - KONKASÖR - KALKER - 300 TON/SA - AYMAK</v>
      </c>
      <c r="D102" s="259" t="str">
        <f>+_xlfn.XLOOKUP(B102,'R4'!B:B,'R4'!D:D)</f>
        <v>(2)</v>
      </c>
      <c r="E102" s="209" t="s">
        <v>8260</v>
      </c>
      <c r="F102" s="209" t="s">
        <v>38</v>
      </c>
      <c r="G102" s="216" t="s">
        <v>35</v>
      </c>
      <c r="H102" s="209" t="s">
        <v>8271</v>
      </c>
      <c r="I102" s="2" t="s">
        <v>7476</v>
      </c>
      <c r="J102" s="210">
        <v>0</v>
      </c>
      <c r="K102" s="210">
        <v>0</v>
      </c>
      <c r="L102" s="210">
        <v>0</v>
      </c>
      <c r="M102" s="210">
        <v>0</v>
      </c>
      <c r="N102" s="210">
        <v>0</v>
      </c>
      <c r="O102" s="210">
        <v>0</v>
      </c>
      <c r="P102" s="210">
        <v>0</v>
      </c>
      <c r="Q102" s="210">
        <v>0</v>
      </c>
      <c r="R102" s="210">
        <v>0</v>
      </c>
      <c r="S102" s="210">
        <v>0</v>
      </c>
      <c r="T102" s="210">
        <v>0</v>
      </c>
      <c r="U102" s="210">
        <v>0</v>
      </c>
      <c r="V102" s="210">
        <v>0</v>
      </c>
      <c r="W102" s="210">
        <v>0</v>
      </c>
      <c r="X102" s="210">
        <v>1</v>
      </c>
      <c r="Y102" s="210">
        <v>1</v>
      </c>
      <c r="Z102" s="210">
        <v>1</v>
      </c>
      <c r="AA102" s="210">
        <v>1</v>
      </c>
      <c r="AB102" s="210">
        <v>1</v>
      </c>
      <c r="AC102" s="210">
        <v>1</v>
      </c>
      <c r="AD102" s="210">
        <v>1</v>
      </c>
      <c r="AE102" s="210">
        <v>1</v>
      </c>
      <c r="AF102" s="210">
        <v>1</v>
      </c>
      <c r="AG102" s="210">
        <v>1</v>
      </c>
      <c r="AH102" s="210">
        <v>1</v>
      </c>
      <c r="AI102" s="210">
        <v>1</v>
      </c>
      <c r="AJ102" s="210">
        <v>1</v>
      </c>
      <c r="AK102" s="210">
        <v>1</v>
      </c>
      <c r="AL102" s="210">
        <v>1</v>
      </c>
      <c r="AM102" s="210">
        <v>1</v>
      </c>
      <c r="AN102" s="210">
        <v>1</v>
      </c>
      <c r="AO102" s="210">
        <v>1</v>
      </c>
      <c r="AP102" s="210">
        <v>1</v>
      </c>
      <c r="AQ102" s="210">
        <v>1</v>
      </c>
      <c r="AR102" s="210">
        <v>1</v>
      </c>
      <c r="AS102" s="210">
        <v>1</v>
      </c>
      <c r="AT102" s="210">
        <v>1</v>
      </c>
      <c r="AU102" s="210">
        <v>1</v>
      </c>
      <c r="AV102" s="210">
        <v>1</v>
      </c>
      <c r="AW102" s="210">
        <v>1</v>
      </c>
      <c r="AX102" s="210">
        <v>1</v>
      </c>
      <c r="AY102" s="210">
        <v>1</v>
      </c>
      <c r="AZ102" s="210">
        <v>1</v>
      </c>
      <c r="BA102" s="210">
        <v>1</v>
      </c>
      <c r="BB102" s="210">
        <v>1</v>
      </c>
      <c r="BC102" s="210">
        <v>1</v>
      </c>
      <c r="BD102" s="210">
        <v>1</v>
      </c>
      <c r="BE102" s="210">
        <v>1</v>
      </c>
      <c r="BF102" s="210">
        <v>1</v>
      </c>
      <c r="BG102" s="210">
        <v>1</v>
      </c>
      <c r="BH102" s="210">
        <v>1</v>
      </c>
      <c r="BI102" s="210">
        <v>1</v>
      </c>
      <c r="BJ102" s="210">
        <v>1</v>
      </c>
      <c r="BK102" s="210">
        <v>1</v>
      </c>
      <c r="BL102" s="210">
        <v>1</v>
      </c>
      <c r="BM102" s="210">
        <v>1</v>
      </c>
      <c r="BN102" s="210">
        <v>1</v>
      </c>
      <c r="BO102" s="210">
        <v>1</v>
      </c>
      <c r="BP102" s="210"/>
      <c r="BQ102" s="210"/>
      <c r="BR102" s="210"/>
      <c r="BS102" s="210"/>
      <c r="BT102" s="210"/>
      <c r="BU102" s="210"/>
      <c r="BV102" s="210"/>
      <c r="BW102" s="210"/>
      <c r="BX102" s="210"/>
      <c r="BY102" s="210"/>
      <c r="BZ102" s="210"/>
      <c r="CA102" s="210"/>
      <c r="CB102" s="210"/>
      <c r="CC102" s="210"/>
      <c r="CD102" s="210"/>
      <c r="CE102" s="210"/>
      <c r="CF102" s="210"/>
      <c r="CG102" s="210"/>
      <c r="CH102" s="210"/>
      <c r="CI102" s="210"/>
      <c r="CJ102" s="210"/>
      <c r="CK102" s="210"/>
      <c r="CL102" s="210"/>
      <c r="CM102" s="210"/>
      <c r="CN102" s="210"/>
      <c r="CO102" s="210"/>
      <c r="CP102" s="210"/>
      <c r="CQ102" s="210"/>
      <c r="CR102" s="210"/>
      <c r="CS102" s="144"/>
      <c r="CT102" s="144"/>
    </row>
    <row r="103" spans="1:98" ht="15">
      <c r="A103" s="208" t="s">
        <v>8334</v>
      </c>
      <c r="B103" s="285" t="s">
        <v>136</v>
      </c>
      <c r="C103" s="209" t="str">
        <f>+_xlfn.XLOOKUP(B103,'R4'!B:B,'R4'!C:C)</f>
        <v>AMR - KONKASÖR - BAZALT - 250 TON/SA - AYMAK</v>
      </c>
      <c r="D103" s="259" t="str">
        <f>+_xlfn.XLOOKUP(B103,'R4'!B:B,'R4'!D:D)</f>
        <v>(3)</v>
      </c>
      <c r="E103" s="209" t="s">
        <v>8260</v>
      </c>
      <c r="F103" s="209" t="s">
        <v>38</v>
      </c>
      <c r="G103" s="216" t="s">
        <v>35</v>
      </c>
      <c r="H103" s="209" t="s">
        <v>8271</v>
      </c>
      <c r="I103" s="2" t="s">
        <v>7476</v>
      </c>
      <c r="J103" s="210">
        <v>0</v>
      </c>
      <c r="K103" s="210">
        <v>0</v>
      </c>
      <c r="L103" s="210">
        <v>0</v>
      </c>
      <c r="M103" s="210">
        <v>0</v>
      </c>
      <c r="N103" s="210">
        <v>0</v>
      </c>
      <c r="O103" s="210">
        <v>0</v>
      </c>
      <c r="P103" s="210">
        <v>0</v>
      </c>
      <c r="Q103" s="210">
        <v>0</v>
      </c>
      <c r="R103" s="210">
        <v>0</v>
      </c>
      <c r="S103" s="210">
        <v>0</v>
      </c>
      <c r="T103" s="210">
        <v>0</v>
      </c>
      <c r="U103" s="210">
        <v>0</v>
      </c>
      <c r="V103" s="210">
        <v>0</v>
      </c>
      <c r="W103" s="210">
        <v>0</v>
      </c>
      <c r="X103" s="210">
        <v>1</v>
      </c>
      <c r="Y103" s="210">
        <v>1</v>
      </c>
      <c r="Z103" s="210">
        <v>1</v>
      </c>
      <c r="AA103" s="210">
        <v>1</v>
      </c>
      <c r="AB103" s="210">
        <v>1</v>
      </c>
      <c r="AC103" s="210">
        <v>1</v>
      </c>
      <c r="AD103" s="210">
        <v>1</v>
      </c>
      <c r="AE103" s="210">
        <v>1</v>
      </c>
      <c r="AF103" s="210">
        <v>1</v>
      </c>
      <c r="AG103" s="210">
        <v>1</v>
      </c>
      <c r="AH103" s="210">
        <v>1</v>
      </c>
      <c r="AI103" s="210">
        <v>1</v>
      </c>
      <c r="AJ103" s="210">
        <v>1</v>
      </c>
      <c r="AK103" s="210">
        <v>1</v>
      </c>
      <c r="AL103" s="210">
        <v>1</v>
      </c>
      <c r="AM103" s="210">
        <v>1</v>
      </c>
      <c r="AN103" s="210">
        <v>1</v>
      </c>
      <c r="AO103" s="210">
        <v>1</v>
      </c>
      <c r="AP103" s="210">
        <v>1</v>
      </c>
      <c r="AQ103" s="210">
        <v>1</v>
      </c>
      <c r="AR103" s="210">
        <v>1</v>
      </c>
      <c r="AS103" s="210">
        <v>1</v>
      </c>
      <c r="AT103" s="210">
        <v>1</v>
      </c>
      <c r="AU103" s="210">
        <v>1</v>
      </c>
      <c r="AV103" s="210">
        <v>1</v>
      </c>
      <c r="AW103" s="210">
        <v>1</v>
      </c>
      <c r="AX103" s="210">
        <v>1</v>
      </c>
      <c r="AY103" s="210">
        <v>1</v>
      </c>
      <c r="AZ103" s="210">
        <v>1</v>
      </c>
      <c r="BA103" s="210">
        <v>1</v>
      </c>
      <c r="BB103" s="210">
        <v>1</v>
      </c>
      <c r="BC103" s="210">
        <v>1</v>
      </c>
      <c r="BD103" s="210">
        <v>1</v>
      </c>
      <c r="BE103" s="210">
        <v>1</v>
      </c>
      <c r="BF103" s="210">
        <v>1</v>
      </c>
      <c r="BG103" s="210">
        <v>1</v>
      </c>
      <c r="BH103" s="210">
        <v>1</v>
      </c>
      <c r="BI103" s="210">
        <v>1</v>
      </c>
      <c r="BJ103" s="210">
        <v>1</v>
      </c>
      <c r="BK103" s="210">
        <v>1</v>
      </c>
      <c r="BL103" s="210">
        <v>1</v>
      </c>
      <c r="BM103" s="210">
        <v>1</v>
      </c>
      <c r="BN103" s="210">
        <v>1</v>
      </c>
      <c r="BO103" s="210">
        <v>1</v>
      </c>
      <c r="BP103" s="210"/>
      <c r="BQ103" s="210"/>
      <c r="BR103" s="210"/>
      <c r="BS103" s="210"/>
      <c r="BT103" s="210"/>
      <c r="BU103" s="210"/>
      <c r="BV103" s="210"/>
      <c r="BW103" s="210"/>
      <c r="BX103" s="210"/>
      <c r="BY103" s="210"/>
      <c r="BZ103" s="210"/>
      <c r="CA103" s="210"/>
      <c r="CB103" s="210"/>
      <c r="CC103" s="210"/>
      <c r="CD103" s="210"/>
      <c r="CE103" s="210"/>
      <c r="CF103" s="210"/>
      <c r="CG103" s="210"/>
      <c r="CH103" s="210"/>
      <c r="CI103" s="210"/>
      <c r="CJ103" s="210"/>
      <c r="CK103" s="210"/>
      <c r="CL103" s="210"/>
      <c r="CM103" s="210"/>
      <c r="CN103" s="210"/>
      <c r="CO103" s="210"/>
      <c r="CP103" s="210"/>
      <c r="CQ103" s="210"/>
      <c r="CR103" s="210"/>
      <c r="CS103" s="144"/>
      <c r="CT103" s="144"/>
    </row>
    <row r="104" spans="1:98" ht="15">
      <c r="A104" s="208" t="s">
        <v>8334</v>
      </c>
      <c r="B104" s="285" t="s">
        <v>141</v>
      </c>
      <c r="C104" s="209" t="str">
        <f>+_xlfn.XLOOKUP(B104,'R4'!B:B,'R4'!C:C)</f>
        <v>AMR - KONİK KIRICI - METSO</v>
      </c>
      <c r="D104" s="259" t="str">
        <f>+_xlfn.XLOOKUP(B104,'R4'!B:B,'R4'!D:D)</f>
        <v>R-2550</v>
      </c>
      <c r="E104" s="209" t="s">
        <v>8260</v>
      </c>
      <c r="F104" s="209" t="s">
        <v>38</v>
      </c>
      <c r="G104" s="216" t="s">
        <v>35</v>
      </c>
      <c r="H104" s="209" t="s">
        <v>8271</v>
      </c>
      <c r="I104" s="2" t="s">
        <v>7476</v>
      </c>
      <c r="J104" s="210">
        <v>0</v>
      </c>
      <c r="K104" s="210">
        <v>0</v>
      </c>
      <c r="L104" s="210">
        <v>0</v>
      </c>
      <c r="M104" s="210">
        <v>0</v>
      </c>
      <c r="N104" s="210">
        <v>0</v>
      </c>
      <c r="O104" s="210">
        <v>0</v>
      </c>
      <c r="P104" s="210">
        <v>1</v>
      </c>
      <c r="Q104" s="210">
        <v>1</v>
      </c>
      <c r="R104" s="210">
        <v>1</v>
      </c>
      <c r="S104" s="210">
        <v>1</v>
      </c>
      <c r="T104" s="210">
        <v>0.5</v>
      </c>
      <c r="U104" s="210">
        <v>0.5</v>
      </c>
      <c r="V104" s="210">
        <v>0.99999999999999989</v>
      </c>
      <c r="W104" s="210">
        <v>0.99999999999999989</v>
      </c>
      <c r="X104" s="210">
        <v>0.99999999999999989</v>
      </c>
      <c r="Y104" s="210">
        <v>0.99999999999999989</v>
      </c>
      <c r="Z104" s="210">
        <v>0.99999999999999989</v>
      </c>
      <c r="AA104" s="210">
        <v>0.99999999999999989</v>
      </c>
      <c r="AB104" s="210">
        <v>0.99999999999999989</v>
      </c>
      <c r="AC104" s="210">
        <v>0.99999999999999989</v>
      </c>
      <c r="AD104" s="210">
        <v>0.99999999999999989</v>
      </c>
      <c r="AE104" s="210">
        <v>0.99999999999999989</v>
      </c>
      <c r="AF104" s="210">
        <v>0.99999999999999989</v>
      </c>
      <c r="AG104" s="210">
        <v>0.99999999999999989</v>
      </c>
      <c r="AH104" s="210">
        <v>0.99999999999999989</v>
      </c>
      <c r="AI104" s="210">
        <v>0.99999999999999989</v>
      </c>
      <c r="AJ104" s="210">
        <v>0.99999999999999989</v>
      </c>
      <c r="AK104" s="210">
        <v>0.99999999999999989</v>
      </c>
      <c r="AL104" s="210">
        <v>0.99999999999999989</v>
      </c>
      <c r="AM104" s="210">
        <v>0.99999999999999989</v>
      </c>
      <c r="AN104" s="210">
        <v>0.99999999999999989</v>
      </c>
      <c r="AO104" s="210">
        <v>0.99999999999999989</v>
      </c>
      <c r="AP104" s="210">
        <v>0.99999999999999989</v>
      </c>
      <c r="AQ104" s="210">
        <v>0.99999999999999989</v>
      </c>
      <c r="AR104" s="210">
        <v>0.99999999999999989</v>
      </c>
      <c r="AS104" s="210">
        <v>0.99999999999999989</v>
      </c>
      <c r="AT104" s="210">
        <v>0.99999999999999989</v>
      </c>
      <c r="AU104" s="210">
        <v>0.99999999999999989</v>
      </c>
      <c r="AV104" s="210">
        <v>0.99999999999999989</v>
      </c>
      <c r="AW104" s="210">
        <v>0.99999999999999989</v>
      </c>
      <c r="AX104" s="210">
        <v>0.99999999999999989</v>
      </c>
      <c r="AY104" s="210">
        <v>0.99999999999999989</v>
      </c>
      <c r="AZ104" s="210">
        <v>0.99999999999999989</v>
      </c>
      <c r="BA104" s="210">
        <v>0.99999999999999989</v>
      </c>
      <c r="BB104" s="210">
        <v>0.99999999999999989</v>
      </c>
      <c r="BC104" s="210">
        <v>0.99999999999999989</v>
      </c>
      <c r="BD104" s="210">
        <v>0.99999999999999989</v>
      </c>
      <c r="BE104" s="210">
        <v>0.99999999999999989</v>
      </c>
      <c r="BF104" s="210">
        <v>0.99999999999999989</v>
      </c>
      <c r="BG104" s="210">
        <v>0.99999999999999989</v>
      </c>
      <c r="BH104" s="210">
        <v>0.99999999999999989</v>
      </c>
      <c r="BI104" s="210">
        <v>0.99999999999999989</v>
      </c>
      <c r="BJ104" s="210">
        <v>0.99999999999999989</v>
      </c>
      <c r="BK104" s="210">
        <v>0.99999999999999989</v>
      </c>
      <c r="BL104" s="210">
        <v>0.99999999999999989</v>
      </c>
      <c r="BM104" s="210">
        <v>0.99999999999999989</v>
      </c>
      <c r="BN104" s="210">
        <v>0.99999999999999989</v>
      </c>
      <c r="BO104" s="210">
        <v>0.99999999999999989</v>
      </c>
      <c r="BP104" s="210">
        <v>0.99999999999999989</v>
      </c>
      <c r="BQ104" s="210">
        <v>0.99999999999999989</v>
      </c>
      <c r="BR104" s="210">
        <v>0.99999999999999989</v>
      </c>
      <c r="BS104" s="210">
        <v>0.99999999999999989</v>
      </c>
      <c r="BT104" s="210">
        <v>0.99999999999999989</v>
      </c>
      <c r="BU104" s="210">
        <v>0.99999999999999989</v>
      </c>
      <c r="BV104" s="210">
        <v>0.99999999999999989</v>
      </c>
      <c r="BW104" s="210">
        <v>0.99999999999999989</v>
      </c>
      <c r="BX104" s="210">
        <v>0.99999999999999989</v>
      </c>
      <c r="BY104" s="210">
        <v>0.99999999999999989</v>
      </c>
      <c r="BZ104" s="210">
        <v>0.99999999999999989</v>
      </c>
      <c r="CA104" s="210">
        <v>0.99999999999999989</v>
      </c>
      <c r="CB104" s="210">
        <v>0.99999999999999989</v>
      </c>
      <c r="CC104" s="210">
        <v>0.99999999999999989</v>
      </c>
      <c r="CD104" s="210">
        <v>0.99999999999999989</v>
      </c>
      <c r="CE104" s="210">
        <v>0.99999999999999989</v>
      </c>
      <c r="CF104" s="210">
        <v>0.99999999999999989</v>
      </c>
      <c r="CG104" s="210">
        <v>0.99999999999999989</v>
      </c>
      <c r="CH104" s="210">
        <v>0.99999999999999989</v>
      </c>
      <c r="CI104" s="210"/>
      <c r="CJ104" s="210"/>
      <c r="CK104" s="210"/>
      <c r="CL104" s="210"/>
      <c r="CM104" s="210"/>
      <c r="CN104" s="210"/>
      <c r="CO104" s="210"/>
      <c r="CP104" s="210"/>
      <c r="CQ104" s="210"/>
      <c r="CR104" s="210"/>
      <c r="CS104" s="144"/>
      <c r="CT104" s="144"/>
    </row>
    <row r="105" spans="1:98" ht="15">
      <c r="A105" s="208" t="s">
        <v>8334</v>
      </c>
      <c r="B105" s="285" t="s">
        <v>147</v>
      </c>
      <c r="C105" s="209" t="str">
        <f>+_xlfn.XLOOKUP(B105,'R4'!B:B,'R4'!C:C)</f>
        <v>AMR - KONİK KIRICI - METSO</v>
      </c>
      <c r="D105" s="259" t="str">
        <f>+_xlfn.XLOOKUP(B105,'R4'!B:B,'R4'!D:D)</f>
        <v>R-2551</v>
      </c>
      <c r="E105" s="209" t="s">
        <v>8260</v>
      </c>
      <c r="F105" s="209" t="s">
        <v>38</v>
      </c>
      <c r="G105" s="216" t="s">
        <v>35</v>
      </c>
      <c r="H105" s="209" t="s">
        <v>8271</v>
      </c>
      <c r="I105" s="2" t="s">
        <v>7476</v>
      </c>
      <c r="J105" s="210">
        <v>0</v>
      </c>
      <c r="K105" s="210">
        <v>0</v>
      </c>
      <c r="L105" s="210">
        <v>0</v>
      </c>
      <c r="M105" s="210">
        <v>0</v>
      </c>
      <c r="N105" s="210">
        <v>0</v>
      </c>
      <c r="O105" s="210">
        <v>0</v>
      </c>
      <c r="P105" s="210">
        <v>1</v>
      </c>
      <c r="Q105" s="210">
        <v>1</v>
      </c>
      <c r="R105" s="210">
        <v>1</v>
      </c>
      <c r="S105" s="210">
        <v>1</v>
      </c>
      <c r="T105" s="210">
        <v>0.5</v>
      </c>
      <c r="U105" s="210">
        <v>0.5</v>
      </c>
      <c r="V105" s="210">
        <v>0.99999999999999989</v>
      </c>
      <c r="W105" s="210">
        <v>0.99999999999999989</v>
      </c>
      <c r="X105" s="210">
        <v>0.99999999999999989</v>
      </c>
      <c r="Y105" s="210">
        <v>0.99999999999999989</v>
      </c>
      <c r="Z105" s="210">
        <v>0.99999999999999989</v>
      </c>
      <c r="AA105" s="210">
        <v>0.99999999999999989</v>
      </c>
      <c r="AB105" s="210">
        <v>0.99999999999999989</v>
      </c>
      <c r="AC105" s="210">
        <v>0.99999999999999989</v>
      </c>
      <c r="AD105" s="210">
        <v>0.99999999999999989</v>
      </c>
      <c r="AE105" s="210">
        <v>0.99999999999999989</v>
      </c>
      <c r="AF105" s="210">
        <v>0.99999999999999989</v>
      </c>
      <c r="AG105" s="210">
        <v>0.99999999999999989</v>
      </c>
      <c r="AH105" s="210">
        <v>0.99999999999999989</v>
      </c>
      <c r="AI105" s="210">
        <v>0.99999999999999989</v>
      </c>
      <c r="AJ105" s="210">
        <v>0.99999999999999989</v>
      </c>
      <c r="AK105" s="210">
        <v>0.99999999999999989</v>
      </c>
      <c r="AL105" s="210">
        <v>0.99999999999999989</v>
      </c>
      <c r="AM105" s="210">
        <v>0.99999999999999989</v>
      </c>
      <c r="AN105" s="210">
        <v>0.99999999999999989</v>
      </c>
      <c r="AO105" s="210">
        <v>0.99999999999999989</v>
      </c>
      <c r="AP105" s="210">
        <v>0.99999999999999989</v>
      </c>
      <c r="AQ105" s="210">
        <v>0.99999999999999989</v>
      </c>
      <c r="AR105" s="210">
        <v>0.99999999999999989</v>
      </c>
      <c r="AS105" s="210">
        <v>0.99999999999999989</v>
      </c>
      <c r="AT105" s="210">
        <v>0.99999999999999989</v>
      </c>
      <c r="AU105" s="210">
        <v>0.99999999999999989</v>
      </c>
      <c r="AV105" s="210">
        <v>0.99999999999999989</v>
      </c>
      <c r="AW105" s="210">
        <v>0.99999999999999989</v>
      </c>
      <c r="AX105" s="210">
        <v>0.99999999999999989</v>
      </c>
      <c r="AY105" s="210">
        <v>0.99999999999999989</v>
      </c>
      <c r="AZ105" s="210">
        <v>0.99999999999999989</v>
      </c>
      <c r="BA105" s="210">
        <v>0.99999999999999989</v>
      </c>
      <c r="BB105" s="210">
        <v>0.99999999999999989</v>
      </c>
      <c r="BC105" s="210">
        <v>0.99999999999999989</v>
      </c>
      <c r="BD105" s="210">
        <v>0.99999999999999989</v>
      </c>
      <c r="BE105" s="210">
        <v>0.99999999999999989</v>
      </c>
      <c r="BF105" s="210">
        <v>0.99999999999999989</v>
      </c>
      <c r="BG105" s="210">
        <v>0.99999999999999989</v>
      </c>
      <c r="BH105" s="210">
        <v>0.99999999999999989</v>
      </c>
      <c r="BI105" s="210">
        <v>0.99999999999999989</v>
      </c>
      <c r="BJ105" s="210">
        <v>0.99999999999999989</v>
      </c>
      <c r="BK105" s="210">
        <v>0.99999999999999989</v>
      </c>
      <c r="BL105" s="210">
        <v>0.99999999999999989</v>
      </c>
      <c r="BM105" s="210">
        <v>0.99999999999999989</v>
      </c>
      <c r="BN105" s="210">
        <v>0.99999999999999989</v>
      </c>
      <c r="BO105" s="210">
        <v>0.99999999999999989</v>
      </c>
      <c r="BP105" s="210"/>
      <c r="BQ105" s="210"/>
      <c r="BR105" s="210"/>
      <c r="BS105" s="210"/>
      <c r="BT105" s="210"/>
      <c r="BU105" s="210"/>
      <c r="BV105" s="210"/>
      <c r="BW105" s="210"/>
      <c r="BX105" s="210"/>
      <c r="BY105" s="210"/>
      <c r="BZ105" s="210"/>
      <c r="CA105" s="210"/>
      <c r="CB105" s="210"/>
      <c r="CC105" s="210"/>
      <c r="CD105" s="210"/>
      <c r="CE105" s="210"/>
      <c r="CF105" s="210"/>
      <c r="CG105" s="210"/>
      <c r="CH105" s="210"/>
      <c r="CI105" s="210"/>
      <c r="CJ105" s="210"/>
      <c r="CK105" s="210"/>
      <c r="CL105" s="210"/>
      <c r="CM105" s="210"/>
      <c r="CN105" s="210"/>
      <c r="CO105" s="210"/>
      <c r="CP105" s="210"/>
      <c r="CQ105" s="210"/>
      <c r="CR105" s="210"/>
      <c r="CS105" s="144"/>
      <c r="CT105" s="144"/>
    </row>
    <row r="106" spans="1:98" ht="15">
      <c r="A106" s="208" t="s">
        <v>8334</v>
      </c>
      <c r="B106" s="285" t="s">
        <v>7495</v>
      </c>
      <c r="C106" s="209" t="str">
        <f>+_xlfn.XLOOKUP(B106,'R4'!B:B,'R4'!C:C)</f>
        <v>AMR - EKSKAVATÖR - 35 TON - PALETLİ - LİEBHERR R 938 - KIRMATAŞ - GENERİC</v>
      </c>
      <c r="D106" s="259" t="str">
        <f>+_xlfn.XLOOKUP(B106,'R4'!B:B,'R4'!D:D)</f>
        <v>(1)</v>
      </c>
      <c r="E106" s="209" t="s">
        <v>8260</v>
      </c>
      <c r="F106" s="209" t="s">
        <v>38</v>
      </c>
      <c r="G106" s="216" t="s">
        <v>35</v>
      </c>
      <c r="H106" s="209" t="s">
        <v>8271</v>
      </c>
      <c r="I106" s="2" t="s">
        <v>7476</v>
      </c>
      <c r="J106" s="210">
        <v>0</v>
      </c>
      <c r="K106" s="210">
        <v>0</v>
      </c>
      <c r="L106" s="210">
        <v>0</v>
      </c>
      <c r="M106" s="210">
        <v>0</v>
      </c>
      <c r="N106" s="210">
        <v>0</v>
      </c>
      <c r="O106" s="210">
        <v>0</v>
      </c>
      <c r="P106" s="210">
        <v>0</v>
      </c>
      <c r="Q106" s="210">
        <v>0</v>
      </c>
      <c r="R106" s="210">
        <v>0</v>
      </c>
      <c r="S106" s="210">
        <v>0</v>
      </c>
      <c r="T106" s="210">
        <v>1</v>
      </c>
      <c r="U106" s="210">
        <v>2</v>
      </c>
      <c r="V106" s="210">
        <v>2</v>
      </c>
      <c r="W106" s="210">
        <v>2</v>
      </c>
      <c r="X106" s="210">
        <v>3.9999999999999991</v>
      </c>
      <c r="Y106" s="210">
        <v>3.9999999999999991</v>
      </c>
      <c r="Z106" s="210">
        <v>3.9999999999999991</v>
      </c>
      <c r="AA106" s="210">
        <v>3.9999999999999991</v>
      </c>
      <c r="AB106" s="210">
        <v>3.9999999999999991</v>
      </c>
      <c r="AC106" s="210">
        <v>3.9999999999999991</v>
      </c>
      <c r="AD106" s="210">
        <v>3.9999999999999991</v>
      </c>
      <c r="AE106" s="210">
        <v>3.9999999999999991</v>
      </c>
      <c r="AF106" s="210">
        <v>3.9999999999999991</v>
      </c>
      <c r="AG106" s="210">
        <v>3.9999999999999991</v>
      </c>
      <c r="AH106" s="210">
        <v>3.9999999999999991</v>
      </c>
      <c r="AI106" s="210">
        <v>3.9999999999999991</v>
      </c>
      <c r="AJ106" s="210">
        <v>3.9999999999999991</v>
      </c>
      <c r="AK106" s="210">
        <v>3.9999999999999991</v>
      </c>
      <c r="AL106" s="210">
        <v>3.9999999999999991</v>
      </c>
      <c r="AM106" s="210">
        <v>3.9999999999999991</v>
      </c>
      <c r="AN106" s="210">
        <v>3.9999999999999991</v>
      </c>
      <c r="AO106" s="210">
        <v>3.9999999999999991</v>
      </c>
      <c r="AP106" s="210">
        <v>3.9999999999999991</v>
      </c>
      <c r="AQ106" s="210">
        <v>3.9999999999999991</v>
      </c>
      <c r="AR106" s="210">
        <v>3.9999999999999991</v>
      </c>
      <c r="AS106" s="210">
        <v>3.9999999999999991</v>
      </c>
      <c r="AT106" s="210">
        <v>3.9999999999999991</v>
      </c>
      <c r="AU106" s="210">
        <v>3.9999999999999991</v>
      </c>
      <c r="AV106" s="210">
        <v>3.9999999999999991</v>
      </c>
      <c r="AW106" s="210">
        <v>3.9999999999999991</v>
      </c>
      <c r="AX106" s="210">
        <v>3.9999999999999991</v>
      </c>
      <c r="AY106" s="210">
        <v>3.9999999999999991</v>
      </c>
      <c r="AZ106" s="210">
        <v>3.9999999999999991</v>
      </c>
      <c r="BA106" s="210">
        <v>3.9999999999999991</v>
      </c>
      <c r="BB106" s="210">
        <v>3.9999999999999991</v>
      </c>
      <c r="BC106" s="210">
        <v>3.9999999999999991</v>
      </c>
      <c r="BD106" s="210">
        <v>3.9999999999999991</v>
      </c>
      <c r="BE106" s="210">
        <v>3.9999999999999991</v>
      </c>
      <c r="BF106" s="210">
        <v>3.9999999999999991</v>
      </c>
      <c r="BG106" s="210">
        <v>3.9999999999999991</v>
      </c>
      <c r="BH106" s="210">
        <v>3.9999999999999991</v>
      </c>
      <c r="BI106" s="210">
        <v>3.9999999999999991</v>
      </c>
      <c r="BJ106" s="210">
        <v>3.9999999999999991</v>
      </c>
      <c r="BK106" s="210">
        <v>3.9999999999999991</v>
      </c>
      <c r="BL106" s="210">
        <v>3.9999999999999991</v>
      </c>
      <c r="BM106" s="210">
        <v>3.9999999999999991</v>
      </c>
      <c r="BN106" s="210">
        <v>3.9999999999999991</v>
      </c>
      <c r="BO106" s="210">
        <v>3.9999999999999991</v>
      </c>
      <c r="BP106" s="210">
        <v>2</v>
      </c>
      <c r="BQ106" s="210">
        <v>2</v>
      </c>
      <c r="BR106" s="210">
        <v>2</v>
      </c>
      <c r="BS106" s="210">
        <v>2</v>
      </c>
      <c r="BT106" s="210">
        <v>2</v>
      </c>
      <c r="BU106" s="210">
        <v>2</v>
      </c>
      <c r="BV106" s="210">
        <v>2</v>
      </c>
      <c r="BW106" s="210">
        <v>2</v>
      </c>
      <c r="BX106" s="210">
        <v>2</v>
      </c>
      <c r="BY106" s="210">
        <v>2</v>
      </c>
      <c r="BZ106" s="210">
        <v>2</v>
      </c>
      <c r="CA106" s="210">
        <v>2</v>
      </c>
      <c r="CB106" s="210">
        <v>2</v>
      </c>
      <c r="CC106" s="210">
        <v>2</v>
      </c>
      <c r="CD106" s="210">
        <v>2</v>
      </c>
      <c r="CE106" s="210">
        <v>2</v>
      </c>
      <c r="CF106" s="210">
        <v>2</v>
      </c>
      <c r="CG106" s="210">
        <v>2</v>
      </c>
      <c r="CH106" s="210">
        <v>2</v>
      </c>
      <c r="CI106" s="210"/>
      <c r="CJ106" s="210"/>
      <c r="CK106" s="210"/>
      <c r="CL106" s="210"/>
      <c r="CM106" s="210"/>
      <c r="CN106" s="210"/>
      <c r="CO106" s="210"/>
      <c r="CP106" s="210"/>
      <c r="CQ106" s="210"/>
      <c r="CR106" s="210"/>
      <c r="CS106" s="144"/>
      <c r="CT106" s="144"/>
    </row>
    <row r="107" spans="1:98" ht="15">
      <c r="A107" s="208" t="s">
        <v>8334</v>
      </c>
      <c r="B107" s="285" t="s">
        <v>7496</v>
      </c>
      <c r="C107" s="209" t="str">
        <f>+_xlfn.XLOOKUP(B107,'R4'!B:B,'R4'!C:C)</f>
        <v>AMR - LASTİKLİ LODER - LİEBHERR L566 XP - KIRMATAŞ - GENERİC</v>
      </c>
      <c r="D107" s="259" t="str">
        <f>+_xlfn.XLOOKUP(B107,'R4'!B:B,'R4'!D:D)</f>
        <v>(1)</v>
      </c>
      <c r="E107" s="209" t="s">
        <v>8260</v>
      </c>
      <c r="F107" s="209" t="s">
        <v>38</v>
      </c>
      <c r="G107" s="216" t="s">
        <v>35</v>
      </c>
      <c r="H107" s="209" t="s">
        <v>8271</v>
      </c>
      <c r="I107" s="2" t="s">
        <v>7476</v>
      </c>
      <c r="J107" s="210">
        <v>0</v>
      </c>
      <c r="K107" s="210">
        <v>0</v>
      </c>
      <c r="L107" s="210">
        <v>0</v>
      </c>
      <c r="M107" s="210">
        <v>0</v>
      </c>
      <c r="N107" s="210">
        <v>0</v>
      </c>
      <c r="O107" s="210">
        <v>0</v>
      </c>
      <c r="P107" s="210">
        <v>0</v>
      </c>
      <c r="Q107" s="210">
        <v>0</v>
      </c>
      <c r="R107" s="210">
        <v>0</v>
      </c>
      <c r="S107" s="210">
        <v>0</v>
      </c>
      <c r="T107" s="210">
        <v>1</v>
      </c>
      <c r="U107" s="210">
        <v>2</v>
      </c>
      <c r="V107" s="210">
        <v>2</v>
      </c>
      <c r="W107" s="210">
        <v>2</v>
      </c>
      <c r="X107" s="210">
        <v>3.9999999999999991</v>
      </c>
      <c r="Y107" s="210">
        <v>3.9999999999999991</v>
      </c>
      <c r="Z107" s="210">
        <v>3.9999999999999991</v>
      </c>
      <c r="AA107" s="210">
        <v>3.9999999999999991</v>
      </c>
      <c r="AB107" s="210">
        <v>3.9999999999999991</v>
      </c>
      <c r="AC107" s="210">
        <v>3.9999999999999991</v>
      </c>
      <c r="AD107" s="210">
        <v>3.9999999999999991</v>
      </c>
      <c r="AE107" s="210">
        <v>3.9999999999999991</v>
      </c>
      <c r="AF107" s="210">
        <v>3.9999999999999991</v>
      </c>
      <c r="AG107" s="210">
        <v>3.9999999999999991</v>
      </c>
      <c r="AH107" s="210">
        <v>3.9999999999999991</v>
      </c>
      <c r="AI107" s="210">
        <v>3.9999999999999991</v>
      </c>
      <c r="AJ107" s="210">
        <v>3.9999999999999991</v>
      </c>
      <c r="AK107" s="210">
        <v>3.9999999999999991</v>
      </c>
      <c r="AL107" s="210">
        <v>3.9999999999999991</v>
      </c>
      <c r="AM107" s="210">
        <v>3.9999999999999991</v>
      </c>
      <c r="AN107" s="210">
        <v>3.9999999999999991</v>
      </c>
      <c r="AO107" s="210">
        <v>3.9999999999999991</v>
      </c>
      <c r="AP107" s="210">
        <v>3.9999999999999991</v>
      </c>
      <c r="AQ107" s="210">
        <v>3.9999999999999991</v>
      </c>
      <c r="AR107" s="210">
        <v>3.9999999999999991</v>
      </c>
      <c r="AS107" s="210">
        <v>3.9999999999999991</v>
      </c>
      <c r="AT107" s="210">
        <v>3.9999999999999991</v>
      </c>
      <c r="AU107" s="210">
        <v>3.9999999999999991</v>
      </c>
      <c r="AV107" s="210">
        <v>3.9999999999999991</v>
      </c>
      <c r="AW107" s="210">
        <v>3.9999999999999991</v>
      </c>
      <c r="AX107" s="210">
        <v>3.9999999999999991</v>
      </c>
      <c r="AY107" s="210">
        <v>3.9999999999999991</v>
      </c>
      <c r="AZ107" s="210">
        <v>3.9999999999999991</v>
      </c>
      <c r="BA107" s="210">
        <v>3.9999999999999991</v>
      </c>
      <c r="BB107" s="210">
        <v>3.9999999999999991</v>
      </c>
      <c r="BC107" s="210">
        <v>3.9999999999999991</v>
      </c>
      <c r="BD107" s="210">
        <v>3.9999999999999991</v>
      </c>
      <c r="BE107" s="210">
        <v>3.9999999999999991</v>
      </c>
      <c r="BF107" s="210">
        <v>3.9999999999999991</v>
      </c>
      <c r="BG107" s="210">
        <v>3.9999999999999991</v>
      </c>
      <c r="BH107" s="210">
        <v>3.9999999999999991</v>
      </c>
      <c r="BI107" s="210">
        <v>3.9999999999999991</v>
      </c>
      <c r="BJ107" s="210">
        <v>3.9999999999999991</v>
      </c>
      <c r="BK107" s="210">
        <v>3.9999999999999991</v>
      </c>
      <c r="BL107" s="210">
        <v>3.9999999999999991</v>
      </c>
      <c r="BM107" s="210">
        <v>3.9999999999999991</v>
      </c>
      <c r="BN107" s="210">
        <v>3.9999999999999991</v>
      </c>
      <c r="BO107" s="210">
        <v>3.9999999999999991</v>
      </c>
      <c r="BP107" s="210">
        <v>2</v>
      </c>
      <c r="BQ107" s="210">
        <v>2</v>
      </c>
      <c r="BR107" s="210">
        <v>2</v>
      </c>
      <c r="BS107" s="210">
        <v>2</v>
      </c>
      <c r="BT107" s="210">
        <v>2</v>
      </c>
      <c r="BU107" s="210">
        <v>2</v>
      </c>
      <c r="BV107" s="210">
        <v>2</v>
      </c>
      <c r="BW107" s="210">
        <v>2</v>
      </c>
      <c r="BX107" s="210">
        <v>2</v>
      </c>
      <c r="BY107" s="210">
        <v>2</v>
      </c>
      <c r="BZ107" s="210">
        <v>2</v>
      </c>
      <c r="CA107" s="210">
        <v>2</v>
      </c>
      <c r="CB107" s="210">
        <v>2</v>
      </c>
      <c r="CC107" s="210">
        <v>2</v>
      </c>
      <c r="CD107" s="210">
        <v>2</v>
      </c>
      <c r="CE107" s="210">
        <v>2</v>
      </c>
      <c r="CF107" s="210">
        <v>2</v>
      </c>
      <c r="CG107" s="210">
        <v>2</v>
      </c>
      <c r="CH107" s="210">
        <v>2</v>
      </c>
      <c r="CI107" s="210"/>
      <c r="CJ107" s="210"/>
      <c r="CK107" s="210"/>
      <c r="CL107" s="210"/>
      <c r="CM107" s="210"/>
      <c r="CN107" s="210"/>
      <c r="CO107" s="210"/>
      <c r="CP107" s="210"/>
      <c r="CQ107" s="210"/>
      <c r="CR107" s="210"/>
      <c r="CS107" s="144"/>
      <c r="CT107" s="144"/>
    </row>
    <row r="108" spans="1:98" ht="15">
      <c r="A108" s="208" t="s">
        <v>8334</v>
      </c>
      <c r="B108" s="285" t="s">
        <v>7497</v>
      </c>
      <c r="C108" s="209" t="str">
        <f>+_xlfn.XLOOKUP(B108,'R4'!B:B,'R4'!C:C)</f>
        <v>AMR - KAMYON - MAN - KH - KIRMATAŞ - GENERİC</v>
      </c>
      <c r="D108" s="259" t="str">
        <f>+_xlfn.XLOOKUP(B108,'R4'!B:B,'R4'!D:D)</f>
        <v>(2)</v>
      </c>
      <c r="E108" s="209" t="s">
        <v>8260</v>
      </c>
      <c r="F108" s="209" t="s">
        <v>38</v>
      </c>
      <c r="G108" s="216" t="s">
        <v>35</v>
      </c>
      <c r="H108" s="209" t="s">
        <v>8271</v>
      </c>
      <c r="I108" s="2" t="s">
        <v>7476</v>
      </c>
      <c r="J108" s="210">
        <v>0</v>
      </c>
      <c r="K108" s="210">
        <v>0</v>
      </c>
      <c r="L108" s="210">
        <v>0</v>
      </c>
      <c r="M108" s="210">
        <v>0</v>
      </c>
      <c r="N108" s="210">
        <v>0</v>
      </c>
      <c r="O108" s="210">
        <v>0</v>
      </c>
      <c r="P108" s="210">
        <v>1</v>
      </c>
      <c r="Q108" s="210">
        <v>1</v>
      </c>
      <c r="R108" s="210">
        <v>2</v>
      </c>
      <c r="S108" s="210">
        <v>2</v>
      </c>
      <c r="T108" s="210">
        <v>2</v>
      </c>
      <c r="U108" s="210">
        <v>2</v>
      </c>
      <c r="V108" s="210">
        <v>2</v>
      </c>
      <c r="W108" s="210">
        <v>2</v>
      </c>
      <c r="X108" s="210">
        <v>4</v>
      </c>
      <c r="Y108" s="210">
        <v>4</v>
      </c>
      <c r="Z108" s="210">
        <v>4</v>
      </c>
      <c r="AA108" s="210">
        <v>4</v>
      </c>
      <c r="AB108" s="210">
        <v>4</v>
      </c>
      <c r="AC108" s="210">
        <v>4</v>
      </c>
      <c r="AD108" s="210">
        <v>4</v>
      </c>
      <c r="AE108" s="210">
        <v>4</v>
      </c>
      <c r="AF108" s="210">
        <v>4</v>
      </c>
      <c r="AG108" s="210">
        <v>4</v>
      </c>
      <c r="AH108" s="210">
        <v>4</v>
      </c>
      <c r="AI108" s="210">
        <v>4</v>
      </c>
      <c r="AJ108" s="210">
        <v>4</v>
      </c>
      <c r="AK108" s="210">
        <v>4</v>
      </c>
      <c r="AL108" s="210">
        <v>4</v>
      </c>
      <c r="AM108" s="210">
        <v>4</v>
      </c>
      <c r="AN108" s="210">
        <v>4</v>
      </c>
      <c r="AO108" s="210">
        <v>4</v>
      </c>
      <c r="AP108" s="210">
        <v>4</v>
      </c>
      <c r="AQ108" s="210">
        <v>4</v>
      </c>
      <c r="AR108" s="210">
        <v>4</v>
      </c>
      <c r="AS108" s="210">
        <v>4</v>
      </c>
      <c r="AT108" s="210">
        <v>4</v>
      </c>
      <c r="AU108" s="210">
        <v>4</v>
      </c>
      <c r="AV108" s="210">
        <v>4</v>
      </c>
      <c r="AW108" s="210">
        <v>4</v>
      </c>
      <c r="AX108" s="210">
        <v>4</v>
      </c>
      <c r="AY108" s="210">
        <v>4</v>
      </c>
      <c r="AZ108" s="210">
        <v>4</v>
      </c>
      <c r="BA108" s="210">
        <v>4</v>
      </c>
      <c r="BB108" s="210">
        <v>4</v>
      </c>
      <c r="BC108" s="210">
        <v>4</v>
      </c>
      <c r="BD108" s="210">
        <v>4</v>
      </c>
      <c r="BE108" s="210">
        <v>4</v>
      </c>
      <c r="BF108" s="210">
        <v>4</v>
      </c>
      <c r="BG108" s="210">
        <v>4</v>
      </c>
      <c r="BH108" s="210">
        <v>4</v>
      </c>
      <c r="BI108" s="210">
        <v>4</v>
      </c>
      <c r="BJ108" s="210">
        <v>4</v>
      </c>
      <c r="BK108" s="210">
        <v>4</v>
      </c>
      <c r="BL108" s="210">
        <v>4</v>
      </c>
      <c r="BM108" s="210">
        <v>4</v>
      </c>
      <c r="BN108" s="210">
        <v>4</v>
      </c>
      <c r="BO108" s="210">
        <v>4</v>
      </c>
      <c r="BP108" s="210">
        <v>2</v>
      </c>
      <c r="BQ108" s="210">
        <v>2</v>
      </c>
      <c r="BR108" s="210">
        <v>2</v>
      </c>
      <c r="BS108" s="210">
        <v>2</v>
      </c>
      <c r="BT108" s="210">
        <v>2</v>
      </c>
      <c r="BU108" s="210">
        <v>2</v>
      </c>
      <c r="BV108" s="210">
        <v>2</v>
      </c>
      <c r="BW108" s="210">
        <v>2</v>
      </c>
      <c r="BX108" s="210">
        <v>2</v>
      </c>
      <c r="BY108" s="210">
        <v>2</v>
      </c>
      <c r="BZ108" s="210">
        <v>2</v>
      </c>
      <c r="CA108" s="210">
        <v>2</v>
      </c>
      <c r="CB108" s="210">
        <v>2</v>
      </c>
      <c r="CC108" s="210">
        <v>2</v>
      </c>
      <c r="CD108" s="210">
        <v>2</v>
      </c>
      <c r="CE108" s="210">
        <v>2</v>
      </c>
      <c r="CF108" s="210">
        <v>2</v>
      </c>
      <c r="CG108" s="210">
        <v>2</v>
      </c>
      <c r="CH108" s="210">
        <v>2</v>
      </c>
      <c r="CI108" s="210">
        <v>0</v>
      </c>
      <c r="CJ108" s="210">
        <v>0</v>
      </c>
      <c r="CK108" s="210">
        <v>0</v>
      </c>
      <c r="CL108" s="210">
        <v>0</v>
      </c>
      <c r="CM108" s="210">
        <v>0</v>
      </c>
      <c r="CN108" s="210">
        <v>0</v>
      </c>
      <c r="CO108" s="210">
        <v>0</v>
      </c>
      <c r="CP108" s="210">
        <v>0</v>
      </c>
      <c r="CQ108" s="210">
        <v>0</v>
      </c>
      <c r="CR108" s="210">
        <v>0</v>
      </c>
      <c r="CS108" s="144"/>
      <c r="CT108" s="144"/>
    </row>
    <row r="109" spans="1:98" ht="15">
      <c r="A109" s="208" t="s">
        <v>8334</v>
      </c>
      <c r="B109" s="285" t="s">
        <v>7494</v>
      </c>
      <c r="C109" s="209" t="str">
        <f>+_xlfn.XLOOKUP(B109,'R4'!B:B,'R4'!C:C)</f>
        <v>AMR - ROCK - FLEXİROC T40 - KIRMATAŞ - GENERİC</v>
      </c>
      <c r="D109" s="259" t="str">
        <f>+_xlfn.XLOOKUP(B109,'R4'!B:B,'R4'!D:D)</f>
        <v>(1)</v>
      </c>
      <c r="E109" s="209" t="s">
        <v>8260</v>
      </c>
      <c r="F109" s="209" t="s">
        <v>38</v>
      </c>
      <c r="G109" s="216" t="s">
        <v>35</v>
      </c>
      <c r="H109" s="209" t="s">
        <v>8271</v>
      </c>
      <c r="I109" s="2" t="s">
        <v>7476</v>
      </c>
      <c r="J109" s="210">
        <v>0</v>
      </c>
      <c r="K109" s="210">
        <v>0</v>
      </c>
      <c r="L109" s="210">
        <v>0</v>
      </c>
      <c r="M109" s="210">
        <v>0</v>
      </c>
      <c r="N109" s="210">
        <v>0</v>
      </c>
      <c r="O109" s="210">
        <v>0</v>
      </c>
      <c r="P109" s="210">
        <v>0</v>
      </c>
      <c r="Q109" s="210">
        <v>0</v>
      </c>
      <c r="R109" s="210">
        <v>0</v>
      </c>
      <c r="S109" s="210">
        <v>0</v>
      </c>
      <c r="T109" s="210">
        <v>1</v>
      </c>
      <c r="U109" s="210">
        <v>2</v>
      </c>
      <c r="V109" s="210">
        <v>2</v>
      </c>
      <c r="W109" s="210">
        <v>2</v>
      </c>
      <c r="X109" s="210">
        <v>3.9999999999999991</v>
      </c>
      <c r="Y109" s="210">
        <v>3.9999999999999991</v>
      </c>
      <c r="Z109" s="210">
        <v>3.9999999999999991</v>
      </c>
      <c r="AA109" s="210">
        <v>3.9999999999999991</v>
      </c>
      <c r="AB109" s="210">
        <v>3.9999999999999991</v>
      </c>
      <c r="AC109" s="210">
        <v>3.9999999999999991</v>
      </c>
      <c r="AD109" s="210">
        <v>3.9999999999999991</v>
      </c>
      <c r="AE109" s="210">
        <v>3.9999999999999991</v>
      </c>
      <c r="AF109" s="210">
        <v>3.9999999999999991</v>
      </c>
      <c r="AG109" s="210">
        <v>3.9999999999999991</v>
      </c>
      <c r="AH109" s="210">
        <v>3.9999999999999991</v>
      </c>
      <c r="AI109" s="210">
        <v>3.9999999999999991</v>
      </c>
      <c r="AJ109" s="210">
        <v>3.9999999999999991</v>
      </c>
      <c r="AK109" s="210">
        <v>3.9999999999999991</v>
      </c>
      <c r="AL109" s="210">
        <v>3.9999999999999991</v>
      </c>
      <c r="AM109" s="210">
        <v>3.9999999999999991</v>
      </c>
      <c r="AN109" s="210">
        <v>3.9999999999999991</v>
      </c>
      <c r="AO109" s="210">
        <v>3.9999999999999991</v>
      </c>
      <c r="AP109" s="210">
        <v>3.9999999999999991</v>
      </c>
      <c r="AQ109" s="210">
        <v>3.9999999999999991</v>
      </c>
      <c r="AR109" s="210">
        <v>3.9999999999999991</v>
      </c>
      <c r="AS109" s="210">
        <v>3.9999999999999991</v>
      </c>
      <c r="AT109" s="210">
        <v>3.9999999999999991</v>
      </c>
      <c r="AU109" s="210">
        <v>3.9999999999999991</v>
      </c>
      <c r="AV109" s="210">
        <v>3.9999999999999991</v>
      </c>
      <c r="AW109" s="210">
        <v>3.9999999999999991</v>
      </c>
      <c r="AX109" s="210">
        <v>3.9999999999999991</v>
      </c>
      <c r="AY109" s="210">
        <v>3.9999999999999991</v>
      </c>
      <c r="AZ109" s="210">
        <v>3.9999999999999991</v>
      </c>
      <c r="BA109" s="210">
        <v>3.9999999999999991</v>
      </c>
      <c r="BB109" s="210">
        <v>3.9999999999999991</v>
      </c>
      <c r="BC109" s="210">
        <v>3.9999999999999991</v>
      </c>
      <c r="BD109" s="210">
        <v>3.9999999999999991</v>
      </c>
      <c r="BE109" s="210">
        <v>3.9999999999999991</v>
      </c>
      <c r="BF109" s="210">
        <v>3.9999999999999991</v>
      </c>
      <c r="BG109" s="210">
        <v>3.9999999999999991</v>
      </c>
      <c r="BH109" s="210">
        <v>3.9999999999999991</v>
      </c>
      <c r="BI109" s="210">
        <v>3.9999999999999991</v>
      </c>
      <c r="BJ109" s="210">
        <v>3.9999999999999991</v>
      </c>
      <c r="BK109" s="210">
        <v>3.9999999999999991</v>
      </c>
      <c r="BL109" s="210">
        <v>3.9999999999999991</v>
      </c>
      <c r="BM109" s="210">
        <v>3.9999999999999991</v>
      </c>
      <c r="BN109" s="210">
        <v>3.9999999999999991</v>
      </c>
      <c r="BO109" s="210">
        <v>3.9999999999999991</v>
      </c>
      <c r="BP109" s="210">
        <v>2</v>
      </c>
      <c r="BQ109" s="210">
        <v>2</v>
      </c>
      <c r="BR109" s="210">
        <v>2</v>
      </c>
      <c r="BS109" s="210">
        <v>2</v>
      </c>
      <c r="BT109" s="210">
        <v>2</v>
      </c>
      <c r="BU109" s="210">
        <v>2</v>
      </c>
      <c r="BV109" s="210">
        <v>2</v>
      </c>
      <c r="BW109" s="210">
        <v>2</v>
      </c>
      <c r="BX109" s="210">
        <v>2</v>
      </c>
      <c r="BY109" s="210">
        <v>2</v>
      </c>
      <c r="BZ109" s="210">
        <v>2</v>
      </c>
      <c r="CA109" s="210">
        <v>2</v>
      </c>
      <c r="CB109" s="210">
        <v>2</v>
      </c>
      <c r="CC109" s="210">
        <v>2</v>
      </c>
      <c r="CD109" s="210">
        <v>2</v>
      </c>
      <c r="CE109" s="210">
        <v>2</v>
      </c>
      <c r="CF109" s="210">
        <v>2</v>
      </c>
      <c r="CG109" s="210">
        <v>2</v>
      </c>
      <c r="CH109" s="210">
        <v>2</v>
      </c>
      <c r="CI109" s="210"/>
      <c r="CJ109" s="210"/>
      <c r="CK109" s="210"/>
      <c r="CL109" s="210"/>
      <c r="CM109" s="210"/>
      <c r="CN109" s="210"/>
      <c r="CO109" s="210"/>
      <c r="CP109" s="210"/>
      <c r="CQ109" s="210"/>
      <c r="CR109" s="210"/>
      <c r="CS109" s="144"/>
      <c r="CT109" s="144"/>
    </row>
    <row r="110" spans="1:98" ht="15">
      <c r="A110" s="208" t="s">
        <v>8334</v>
      </c>
      <c r="B110" s="285" t="s">
        <v>18</v>
      </c>
      <c r="C110" s="209" t="str">
        <f>+_xlfn.XLOOKUP(B110,'R4'!B:B,'R4'!C:C)</f>
        <v>EKSKAVATÖR OPERATÖRÜ</v>
      </c>
      <c r="D110" s="259" t="str">
        <f>+_xlfn.XLOOKUP(B110,'R4'!B:B,'R4'!D:D)</f>
        <v/>
      </c>
      <c r="E110" s="209" t="s">
        <v>8260</v>
      </c>
      <c r="F110" s="209" t="s">
        <v>38</v>
      </c>
      <c r="G110" s="216" t="s">
        <v>35</v>
      </c>
      <c r="H110" s="209" t="s">
        <v>8271</v>
      </c>
      <c r="I110" s="2" t="s">
        <v>7476</v>
      </c>
      <c r="J110" s="210">
        <v>0</v>
      </c>
      <c r="K110" s="210">
        <v>0</v>
      </c>
      <c r="L110" s="210">
        <v>0</v>
      </c>
      <c r="M110" s="210">
        <v>0</v>
      </c>
      <c r="N110" s="210">
        <v>0</v>
      </c>
      <c r="O110" s="210">
        <v>0</v>
      </c>
      <c r="P110" s="210">
        <v>0</v>
      </c>
      <c r="Q110" s="210">
        <v>0</v>
      </c>
      <c r="R110" s="210">
        <v>0</v>
      </c>
      <c r="S110" s="210">
        <v>0</v>
      </c>
      <c r="T110" s="210">
        <v>1</v>
      </c>
      <c r="U110" s="210">
        <v>2</v>
      </c>
      <c r="V110" s="210">
        <v>2</v>
      </c>
      <c r="W110" s="210">
        <v>2</v>
      </c>
      <c r="X110" s="210">
        <v>3.9999999999999991</v>
      </c>
      <c r="Y110" s="210">
        <v>3.9999999999999991</v>
      </c>
      <c r="Z110" s="210">
        <v>3.9999999999999991</v>
      </c>
      <c r="AA110" s="210">
        <v>3.9999999999999991</v>
      </c>
      <c r="AB110" s="210">
        <v>3.9999999999999991</v>
      </c>
      <c r="AC110" s="210">
        <v>3.9999999999999991</v>
      </c>
      <c r="AD110" s="210">
        <v>3.9999999999999991</v>
      </c>
      <c r="AE110" s="210">
        <v>3.9999999999999991</v>
      </c>
      <c r="AF110" s="210">
        <v>3.9999999999999991</v>
      </c>
      <c r="AG110" s="210">
        <v>3.9999999999999991</v>
      </c>
      <c r="AH110" s="210">
        <v>3.9999999999999991</v>
      </c>
      <c r="AI110" s="210">
        <v>3.9999999999999991</v>
      </c>
      <c r="AJ110" s="210">
        <v>3.9999999999999991</v>
      </c>
      <c r="AK110" s="210">
        <v>3.9999999999999991</v>
      </c>
      <c r="AL110" s="210">
        <v>3.9999999999999991</v>
      </c>
      <c r="AM110" s="210">
        <v>3.9999999999999991</v>
      </c>
      <c r="AN110" s="210">
        <v>3.9999999999999991</v>
      </c>
      <c r="AO110" s="210">
        <v>3.9999999999999991</v>
      </c>
      <c r="AP110" s="210">
        <v>3.9999999999999991</v>
      </c>
      <c r="AQ110" s="210">
        <v>3.9999999999999991</v>
      </c>
      <c r="AR110" s="210">
        <v>3.9999999999999991</v>
      </c>
      <c r="AS110" s="210">
        <v>3.9999999999999991</v>
      </c>
      <c r="AT110" s="210">
        <v>3.9999999999999991</v>
      </c>
      <c r="AU110" s="210">
        <v>3.9999999999999991</v>
      </c>
      <c r="AV110" s="210">
        <v>3.9999999999999991</v>
      </c>
      <c r="AW110" s="210">
        <v>3.9999999999999991</v>
      </c>
      <c r="AX110" s="210">
        <v>3.9999999999999991</v>
      </c>
      <c r="AY110" s="210">
        <v>3.9999999999999991</v>
      </c>
      <c r="AZ110" s="210">
        <v>3.9999999999999991</v>
      </c>
      <c r="BA110" s="210">
        <v>3.9999999999999991</v>
      </c>
      <c r="BB110" s="210">
        <v>3.9999999999999991</v>
      </c>
      <c r="BC110" s="210">
        <v>3.9999999999999991</v>
      </c>
      <c r="BD110" s="210">
        <v>3.9999999999999991</v>
      </c>
      <c r="BE110" s="210">
        <v>3.9999999999999991</v>
      </c>
      <c r="BF110" s="210">
        <v>3.9999999999999991</v>
      </c>
      <c r="BG110" s="210">
        <v>3.9999999999999991</v>
      </c>
      <c r="BH110" s="210">
        <v>3.9999999999999991</v>
      </c>
      <c r="BI110" s="210">
        <v>3.9999999999999991</v>
      </c>
      <c r="BJ110" s="210">
        <v>3.9999999999999991</v>
      </c>
      <c r="BK110" s="210">
        <v>3.9999999999999991</v>
      </c>
      <c r="BL110" s="210">
        <v>3.9999999999999991</v>
      </c>
      <c r="BM110" s="210">
        <v>3.9999999999999991</v>
      </c>
      <c r="BN110" s="210">
        <v>3.9999999999999991</v>
      </c>
      <c r="BO110" s="210">
        <v>3.9999999999999991</v>
      </c>
      <c r="BP110" s="210">
        <v>2</v>
      </c>
      <c r="BQ110" s="210">
        <v>2</v>
      </c>
      <c r="BR110" s="210">
        <v>2</v>
      </c>
      <c r="BS110" s="210">
        <v>2</v>
      </c>
      <c r="BT110" s="210">
        <v>2</v>
      </c>
      <c r="BU110" s="210">
        <v>2</v>
      </c>
      <c r="BV110" s="210">
        <v>2</v>
      </c>
      <c r="BW110" s="210">
        <v>2</v>
      </c>
      <c r="BX110" s="210">
        <v>2</v>
      </c>
      <c r="BY110" s="210">
        <v>2</v>
      </c>
      <c r="BZ110" s="210">
        <v>2</v>
      </c>
      <c r="CA110" s="210">
        <v>2</v>
      </c>
      <c r="CB110" s="210">
        <v>2</v>
      </c>
      <c r="CC110" s="210">
        <v>2</v>
      </c>
      <c r="CD110" s="210">
        <v>2</v>
      </c>
      <c r="CE110" s="210">
        <v>2</v>
      </c>
      <c r="CF110" s="210">
        <v>2</v>
      </c>
      <c r="CG110" s="210">
        <v>2</v>
      </c>
      <c r="CH110" s="210">
        <v>2</v>
      </c>
      <c r="CI110" s="210"/>
      <c r="CJ110" s="210"/>
      <c r="CK110" s="210"/>
      <c r="CL110" s="210"/>
      <c r="CM110" s="210"/>
      <c r="CN110" s="210"/>
      <c r="CO110" s="210"/>
      <c r="CP110" s="210"/>
      <c r="CQ110" s="210"/>
      <c r="CR110" s="210"/>
      <c r="CS110" s="144" t="s">
        <v>7495</v>
      </c>
      <c r="CT110" s="144"/>
    </row>
    <row r="111" spans="1:98" ht="15">
      <c r="A111" s="208" t="s">
        <v>8334</v>
      </c>
      <c r="B111" s="285" t="s">
        <v>19</v>
      </c>
      <c r="C111" s="209" t="str">
        <f>+_xlfn.XLOOKUP(B111,'R4'!B:B,'R4'!C:C)</f>
        <v>LODER OPERATÖRÜ</v>
      </c>
      <c r="D111" s="259" t="str">
        <f>+_xlfn.XLOOKUP(B111,'R4'!B:B,'R4'!D:D)</f>
        <v/>
      </c>
      <c r="E111" s="209" t="s">
        <v>8260</v>
      </c>
      <c r="F111" s="209" t="s">
        <v>38</v>
      </c>
      <c r="G111" s="216" t="s">
        <v>35</v>
      </c>
      <c r="H111" s="209" t="s">
        <v>8271</v>
      </c>
      <c r="I111" s="2" t="s">
        <v>7476</v>
      </c>
      <c r="J111" s="210">
        <v>0</v>
      </c>
      <c r="K111" s="210">
        <v>0</v>
      </c>
      <c r="L111" s="210">
        <v>0</v>
      </c>
      <c r="M111" s="210">
        <v>0</v>
      </c>
      <c r="N111" s="210">
        <v>0</v>
      </c>
      <c r="O111" s="210">
        <v>0</v>
      </c>
      <c r="P111" s="210">
        <v>0</v>
      </c>
      <c r="Q111" s="210">
        <v>0</v>
      </c>
      <c r="R111" s="210">
        <v>0</v>
      </c>
      <c r="S111" s="210">
        <v>0</v>
      </c>
      <c r="T111" s="210">
        <v>1</v>
      </c>
      <c r="U111" s="210">
        <v>2</v>
      </c>
      <c r="V111" s="210">
        <v>2</v>
      </c>
      <c r="W111" s="210">
        <v>2</v>
      </c>
      <c r="X111" s="210">
        <v>3.9999999999999991</v>
      </c>
      <c r="Y111" s="210">
        <v>3.9999999999999991</v>
      </c>
      <c r="Z111" s="210">
        <v>3.9999999999999991</v>
      </c>
      <c r="AA111" s="210">
        <v>3.9999999999999991</v>
      </c>
      <c r="AB111" s="210">
        <v>3.9999999999999991</v>
      </c>
      <c r="AC111" s="210">
        <v>3.9999999999999991</v>
      </c>
      <c r="AD111" s="210">
        <v>3.9999999999999991</v>
      </c>
      <c r="AE111" s="210">
        <v>3.9999999999999991</v>
      </c>
      <c r="AF111" s="210">
        <v>3.9999999999999991</v>
      </c>
      <c r="AG111" s="210">
        <v>3.9999999999999991</v>
      </c>
      <c r="AH111" s="210">
        <v>3.9999999999999991</v>
      </c>
      <c r="AI111" s="210">
        <v>3.9999999999999991</v>
      </c>
      <c r="AJ111" s="210">
        <v>3.9999999999999991</v>
      </c>
      <c r="AK111" s="210">
        <v>3.9999999999999991</v>
      </c>
      <c r="AL111" s="210">
        <v>3.9999999999999991</v>
      </c>
      <c r="AM111" s="210">
        <v>3.9999999999999991</v>
      </c>
      <c r="AN111" s="210">
        <v>3.9999999999999991</v>
      </c>
      <c r="AO111" s="210">
        <v>3.9999999999999991</v>
      </c>
      <c r="AP111" s="210">
        <v>3.9999999999999991</v>
      </c>
      <c r="AQ111" s="210">
        <v>3.9999999999999991</v>
      </c>
      <c r="AR111" s="210">
        <v>3.9999999999999991</v>
      </c>
      <c r="AS111" s="210">
        <v>3.9999999999999991</v>
      </c>
      <c r="AT111" s="210">
        <v>3.9999999999999991</v>
      </c>
      <c r="AU111" s="210">
        <v>3.9999999999999991</v>
      </c>
      <c r="AV111" s="210">
        <v>3.9999999999999991</v>
      </c>
      <c r="AW111" s="210">
        <v>3.9999999999999991</v>
      </c>
      <c r="AX111" s="210">
        <v>3.9999999999999991</v>
      </c>
      <c r="AY111" s="210">
        <v>3.9999999999999991</v>
      </c>
      <c r="AZ111" s="210">
        <v>3.9999999999999991</v>
      </c>
      <c r="BA111" s="210">
        <v>3.9999999999999991</v>
      </c>
      <c r="BB111" s="210">
        <v>3.9999999999999991</v>
      </c>
      <c r="BC111" s="210">
        <v>3.9999999999999991</v>
      </c>
      <c r="BD111" s="210">
        <v>3.9999999999999991</v>
      </c>
      <c r="BE111" s="210">
        <v>3.9999999999999991</v>
      </c>
      <c r="BF111" s="210">
        <v>3.9999999999999991</v>
      </c>
      <c r="BG111" s="210">
        <v>3.9999999999999991</v>
      </c>
      <c r="BH111" s="210">
        <v>3.9999999999999991</v>
      </c>
      <c r="BI111" s="210">
        <v>3.9999999999999991</v>
      </c>
      <c r="BJ111" s="210">
        <v>3.9999999999999991</v>
      </c>
      <c r="BK111" s="210">
        <v>3.9999999999999991</v>
      </c>
      <c r="BL111" s="210">
        <v>3.9999999999999991</v>
      </c>
      <c r="BM111" s="210">
        <v>3.9999999999999991</v>
      </c>
      <c r="BN111" s="210">
        <v>3.9999999999999991</v>
      </c>
      <c r="BO111" s="210">
        <v>3.9999999999999991</v>
      </c>
      <c r="BP111" s="210">
        <v>2</v>
      </c>
      <c r="BQ111" s="210">
        <v>2</v>
      </c>
      <c r="BR111" s="210">
        <v>2</v>
      </c>
      <c r="BS111" s="210">
        <v>2</v>
      </c>
      <c r="BT111" s="210">
        <v>2</v>
      </c>
      <c r="BU111" s="210">
        <v>2</v>
      </c>
      <c r="BV111" s="210">
        <v>2</v>
      </c>
      <c r="BW111" s="210">
        <v>2</v>
      </c>
      <c r="BX111" s="210">
        <v>2</v>
      </c>
      <c r="BY111" s="210">
        <v>2</v>
      </c>
      <c r="BZ111" s="210">
        <v>2</v>
      </c>
      <c r="CA111" s="210">
        <v>2</v>
      </c>
      <c r="CB111" s="210">
        <v>2</v>
      </c>
      <c r="CC111" s="210">
        <v>2</v>
      </c>
      <c r="CD111" s="210">
        <v>2</v>
      </c>
      <c r="CE111" s="210">
        <v>2</v>
      </c>
      <c r="CF111" s="210">
        <v>2</v>
      </c>
      <c r="CG111" s="210">
        <v>2</v>
      </c>
      <c r="CH111" s="210">
        <v>2</v>
      </c>
      <c r="CI111" s="210"/>
      <c r="CJ111" s="210"/>
      <c r="CK111" s="210"/>
      <c r="CL111" s="210"/>
      <c r="CM111" s="210"/>
      <c r="CN111" s="210"/>
      <c r="CO111" s="210"/>
      <c r="CP111" s="210"/>
      <c r="CQ111" s="210"/>
      <c r="CR111" s="210"/>
      <c r="CS111" s="144" t="s">
        <v>7496</v>
      </c>
      <c r="CT111" s="144"/>
    </row>
    <row r="112" spans="1:98" ht="15">
      <c r="A112" s="208" t="s">
        <v>8334</v>
      </c>
      <c r="B112" s="285" t="s">
        <v>20</v>
      </c>
      <c r="C112" s="209" t="str">
        <f>+_xlfn.XLOOKUP(B112,'R4'!B:B,'R4'!C:C)</f>
        <v>KAMYON ŞÖFÖRÜ</v>
      </c>
      <c r="D112" s="259" t="str">
        <f>+_xlfn.XLOOKUP(B112,'R4'!B:B,'R4'!D:D)</f>
        <v/>
      </c>
      <c r="E112" s="209" t="s">
        <v>8260</v>
      </c>
      <c r="F112" s="209" t="s">
        <v>38</v>
      </c>
      <c r="G112" s="216" t="s">
        <v>35</v>
      </c>
      <c r="H112" s="209" t="s">
        <v>8271</v>
      </c>
      <c r="I112" s="2" t="s">
        <v>7476</v>
      </c>
      <c r="J112" s="210">
        <v>0</v>
      </c>
      <c r="K112" s="210">
        <v>0</v>
      </c>
      <c r="L112" s="210">
        <v>0</v>
      </c>
      <c r="M112" s="210">
        <v>0</v>
      </c>
      <c r="N112" s="210">
        <v>0</v>
      </c>
      <c r="O112" s="210">
        <v>0</v>
      </c>
      <c r="P112" s="210">
        <v>1</v>
      </c>
      <c r="Q112" s="210">
        <v>1</v>
      </c>
      <c r="R112" s="210">
        <v>2</v>
      </c>
      <c r="S112" s="210">
        <v>2</v>
      </c>
      <c r="T112" s="210">
        <v>2</v>
      </c>
      <c r="U112" s="210">
        <v>2</v>
      </c>
      <c r="V112" s="210">
        <v>2</v>
      </c>
      <c r="W112" s="210">
        <v>2</v>
      </c>
      <c r="X112" s="210">
        <v>4</v>
      </c>
      <c r="Y112" s="210">
        <v>4</v>
      </c>
      <c r="Z112" s="210">
        <v>4</v>
      </c>
      <c r="AA112" s="210">
        <v>4</v>
      </c>
      <c r="AB112" s="210">
        <v>4</v>
      </c>
      <c r="AC112" s="210">
        <v>4</v>
      </c>
      <c r="AD112" s="210">
        <v>4</v>
      </c>
      <c r="AE112" s="210">
        <v>4</v>
      </c>
      <c r="AF112" s="210">
        <v>4</v>
      </c>
      <c r="AG112" s="210">
        <v>4</v>
      </c>
      <c r="AH112" s="210">
        <v>4</v>
      </c>
      <c r="AI112" s="210">
        <v>4</v>
      </c>
      <c r="AJ112" s="210">
        <v>4</v>
      </c>
      <c r="AK112" s="210">
        <v>4</v>
      </c>
      <c r="AL112" s="210">
        <v>4</v>
      </c>
      <c r="AM112" s="210">
        <v>4</v>
      </c>
      <c r="AN112" s="210">
        <v>4</v>
      </c>
      <c r="AO112" s="210">
        <v>4</v>
      </c>
      <c r="AP112" s="210">
        <v>4</v>
      </c>
      <c r="AQ112" s="210">
        <v>4</v>
      </c>
      <c r="AR112" s="210">
        <v>4</v>
      </c>
      <c r="AS112" s="210">
        <v>4</v>
      </c>
      <c r="AT112" s="210">
        <v>4</v>
      </c>
      <c r="AU112" s="210">
        <v>4</v>
      </c>
      <c r="AV112" s="210">
        <v>4</v>
      </c>
      <c r="AW112" s="210">
        <v>4</v>
      </c>
      <c r="AX112" s="210">
        <v>4</v>
      </c>
      <c r="AY112" s="210">
        <v>4</v>
      </c>
      <c r="AZ112" s="210">
        <v>4</v>
      </c>
      <c r="BA112" s="210">
        <v>4</v>
      </c>
      <c r="BB112" s="210">
        <v>4</v>
      </c>
      <c r="BC112" s="210">
        <v>4</v>
      </c>
      <c r="BD112" s="210">
        <v>4</v>
      </c>
      <c r="BE112" s="210">
        <v>4</v>
      </c>
      <c r="BF112" s="210">
        <v>4</v>
      </c>
      <c r="BG112" s="210">
        <v>4</v>
      </c>
      <c r="BH112" s="210">
        <v>4</v>
      </c>
      <c r="BI112" s="210">
        <v>4</v>
      </c>
      <c r="BJ112" s="210">
        <v>4</v>
      </c>
      <c r="BK112" s="210">
        <v>4</v>
      </c>
      <c r="BL112" s="210">
        <v>4</v>
      </c>
      <c r="BM112" s="210">
        <v>4</v>
      </c>
      <c r="BN112" s="210">
        <v>4</v>
      </c>
      <c r="BO112" s="210">
        <v>4</v>
      </c>
      <c r="BP112" s="210">
        <v>2</v>
      </c>
      <c r="BQ112" s="210">
        <v>2</v>
      </c>
      <c r="BR112" s="210">
        <v>2</v>
      </c>
      <c r="BS112" s="210">
        <v>2</v>
      </c>
      <c r="BT112" s="210">
        <v>2</v>
      </c>
      <c r="BU112" s="210">
        <v>2</v>
      </c>
      <c r="BV112" s="210">
        <v>2</v>
      </c>
      <c r="BW112" s="210">
        <v>2</v>
      </c>
      <c r="BX112" s="210">
        <v>2</v>
      </c>
      <c r="BY112" s="210">
        <v>2</v>
      </c>
      <c r="BZ112" s="210">
        <v>2</v>
      </c>
      <c r="CA112" s="210">
        <v>2</v>
      </c>
      <c r="CB112" s="210">
        <v>2</v>
      </c>
      <c r="CC112" s="210">
        <v>2</v>
      </c>
      <c r="CD112" s="210">
        <v>2</v>
      </c>
      <c r="CE112" s="210">
        <v>2</v>
      </c>
      <c r="CF112" s="210">
        <v>2</v>
      </c>
      <c r="CG112" s="210">
        <v>2</v>
      </c>
      <c r="CH112" s="210">
        <v>2</v>
      </c>
      <c r="CI112" s="210"/>
      <c r="CJ112" s="210"/>
      <c r="CK112" s="210"/>
      <c r="CL112" s="210"/>
      <c r="CM112" s="210"/>
      <c r="CN112" s="210"/>
      <c r="CO112" s="210"/>
      <c r="CP112" s="210"/>
      <c r="CQ112" s="210"/>
      <c r="CR112" s="210"/>
      <c r="CS112" s="144" t="s">
        <v>7497</v>
      </c>
      <c r="CT112" s="144"/>
    </row>
    <row r="113" spans="1:98" ht="15">
      <c r="A113" s="208" t="s">
        <v>8334</v>
      </c>
      <c r="B113" s="285" t="s">
        <v>23</v>
      </c>
      <c r="C113" s="209" t="str">
        <f>+_xlfn.XLOOKUP(B113,'R4'!B:B,'R4'!C:C)</f>
        <v>JUMBO / TAMROCK OPERATÖRÜ</v>
      </c>
      <c r="D113" s="259" t="str">
        <f>+_xlfn.XLOOKUP(B113,'R4'!B:B,'R4'!D:D)</f>
        <v/>
      </c>
      <c r="E113" s="209" t="s">
        <v>8260</v>
      </c>
      <c r="F113" s="209" t="s">
        <v>38</v>
      </c>
      <c r="G113" s="216" t="s">
        <v>35</v>
      </c>
      <c r="H113" s="209" t="s">
        <v>8271</v>
      </c>
      <c r="I113" s="2" t="s">
        <v>7476</v>
      </c>
      <c r="J113" s="210">
        <v>0</v>
      </c>
      <c r="K113" s="210">
        <v>0</v>
      </c>
      <c r="L113" s="210">
        <v>0</v>
      </c>
      <c r="M113" s="210">
        <v>0</v>
      </c>
      <c r="N113" s="210">
        <v>0</v>
      </c>
      <c r="O113" s="210">
        <v>0</v>
      </c>
      <c r="P113" s="210">
        <v>0</v>
      </c>
      <c r="Q113" s="210">
        <v>0</v>
      </c>
      <c r="R113" s="210">
        <v>0</v>
      </c>
      <c r="S113" s="210">
        <v>0</v>
      </c>
      <c r="T113" s="210">
        <v>1</v>
      </c>
      <c r="U113" s="210">
        <v>2</v>
      </c>
      <c r="V113" s="210">
        <v>2</v>
      </c>
      <c r="W113" s="210">
        <v>2</v>
      </c>
      <c r="X113" s="210">
        <v>3.9999999999999991</v>
      </c>
      <c r="Y113" s="210">
        <v>3.9999999999999991</v>
      </c>
      <c r="Z113" s="210">
        <v>3.9999999999999991</v>
      </c>
      <c r="AA113" s="210">
        <v>3.9999999999999991</v>
      </c>
      <c r="AB113" s="210">
        <v>3.9999999999999991</v>
      </c>
      <c r="AC113" s="210">
        <v>3.9999999999999991</v>
      </c>
      <c r="AD113" s="210">
        <v>3.9999999999999991</v>
      </c>
      <c r="AE113" s="210">
        <v>3.9999999999999991</v>
      </c>
      <c r="AF113" s="210">
        <v>3.9999999999999991</v>
      </c>
      <c r="AG113" s="210">
        <v>3.9999999999999991</v>
      </c>
      <c r="AH113" s="210">
        <v>3.9999999999999991</v>
      </c>
      <c r="AI113" s="210">
        <v>3.9999999999999991</v>
      </c>
      <c r="AJ113" s="210">
        <v>3.9999999999999991</v>
      </c>
      <c r="AK113" s="210">
        <v>3.9999999999999991</v>
      </c>
      <c r="AL113" s="210">
        <v>3.9999999999999991</v>
      </c>
      <c r="AM113" s="210">
        <v>3.9999999999999991</v>
      </c>
      <c r="AN113" s="210">
        <v>3.9999999999999991</v>
      </c>
      <c r="AO113" s="210">
        <v>3.9999999999999991</v>
      </c>
      <c r="AP113" s="210">
        <v>3.9999999999999991</v>
      </c>
      <c r="AQ113" s="210">
        <v>3.9999999999999991</v>
      </c>
      <c r="AR113" s="210">
        <v>3.9999999999999991</v>
      </c>
      <c r="AS113" s="210">
        <v>3.9999999999999991</v>
      </c>
      <c r="AT113" s="210">
        <v>3.9999999999999991</v>
      </c>
      <c r="AU113" s="210">
        <v>3.9999999999999991</v>
      </c>
      <c r="AV113" s="210">
        <v>3.9999999999999991</v>
      </c>
      <c r="AW113" s="210">
        <v>3.9999999999999991</v>
      </c>
      <c r="AX113" s="210">
        <v>3.9999999999999991</v>
      </c>
      <c r="AY113" s="210">
        <v>3.9999999999999991</v>
      </c>
      <c r="AZ113" s="210">
        <v>3.9999999999999991</v>
      </c>
      <c r="BA113" s="210">
        <v>3.9999999999999991</v>
      </c>
      <c r="BB113" s="210">
        <v>3.9999999999999991</v>
      </c>
      <c r="BC113" s="210">
        <v>3.9999999999999991</v>
      </c>
      <c r="BD113" s="210">
        <v>3.9999999999999991</v>
      </c>
      <c r="BE113" s="210">
        <v>3.9999999999999991</v>
      </c>
      <c r="BF113" s="210">
        <v>3.9999999999999991</v>
      </c>
      <c r="BG113" s="210">
        <v>3.9999999999999991</v>
      </c>
      <c r="BH113" s="210">
        <v>3.9999999999999991</v>
      </c>
      <c r="BI113" s="210">
        <v>3.9999999999999991</v>
      </c>
      <c r="BJ113" s="210">
        <v>3.9999999999999991</v>
      </c>
      <c r="BK113" s="210">
        <v>3.9999999999999991</v>
      </c>
      <c r="BL113" s="210">
        <v>3.9999999999999991</v>
      </c>
      <c r="BM113" s="210">
        <v>3.9999999999999991</v>
      </c>
      <c r="BN113" s="210">
        <v>3.9999999999999991</v>
      </c>
      <c r="BO113" s="210">
        <v>3.9999999999999991</v>
      </c>
      <c r="BP113" s="210">
        <v>2</v>
      </c>
      <c r="BQ113" s="210">
        <v>2</v>
      </c>
      <c r="BR113" s="210">
        <v>2</v>
      </c>
      <c r="BS113" s="210">
        <v>2</v>
      </c>
      <c r="BT113" s="210">
        <v>2</v>
      </c>
      <c r="BU113" s="210">
        <v>2</v>
      </c>
      <c r="BV113" s="210">
        <v>2</v>
      </c>
      <c r="BW113" s="210">
        <v>2</v>
      </c>
      <c r="BX113" s="210">
        <v>2</v>
      </c>
      <c r="BY113" s="210">
        <v>2</v>
      </c>
      <c r="BZ113" s="210">
        <v>2</v>
      </c>
      <c r="CA113" s="210">
        <v>2</v>
      </c>
      <c r="CB113" s="210">
        <v>2</v>
      </c>
      <c r="CC113" s="210">
        <v>2</v>
      </c>
      <c r="CD113" s="210">
        <v>2</v>
      </c>
      <c r="CE113" s="210">
        <v>2</v>
      </c>
      <c r="CF113" s="210">
        <v>2</v>
      </c>
      <c r="CG113" s="210">
        <v>2</v>
      </c>
      <c r="CH113" s="210">
        <v>2</v>
      </c>
      <c r="CI113" s="210"/>
      <c r="CJ113" s="210"/>
      <c r="CK113" s="210"/>
      <c r="CL113" s="210"/>
      <c r="CM113" s="210"/>
      <c r="CN113" s="210"/>
      <c r="CO113" s="210"/>
      <c r="CP113" s="210"/>
      <c r="CQ113" s="210"/>
      <c r="CR113" s="210"/>
      <c r="CS113" s="144" t="s">
        <v>7494</v>
      </c>
      <c r="CT113" s="144"/>
    </row>
    <row r="114" spans="1:98" ht="15">
      <c r="A114" s="208" t="s">
        <v>8334</v>
      </c>
      <c r="B114" s="285" t="s">
        <v>1364</v>
      </c>
      <c r="C114" s="209" t="str">
        <f>+_xlfn.XLOOKUP(B114,'R4'!B:B,'R4'!C:C)</f>
        <v>MEKANİK PLENT OPERATÖRÜ</v>
      </c>
      <c r="D114" s="259" t="str">
        <f>+_xlfn.XLOOKUP(B114,'R4'!B:B,'R4'!D:D)</f>
        <v/>
      </c>
      <c r="E114" s="209" t="s">
        <v>8260</v>
      </c>
      <c r="F114" s="209" t="s">
        <v>38</v>
      </c>
      <c r="G114" s="216" t="s">
        <v>35</v>
      </c>
      <c r="H114" s="209" t="s">
        <v>8271</v>
      </c>
      <c r="I114" s="2" t="s">
        <v>7476</v>
      </c>
      <c r="J114" s="210">
        <v>0</v>
      </c>
      <c r="K114" s="210">
        <v>0</v>
      </c>
      <c r="L114" s="210">
        <v>0</v>
      </c>
      <c r="M114" s="210">
        <v>0</v>
      </c>
      <c r="N114" s="210">
        <v>0</v>
      </c>
      <c r="O114" s="210">
        <v>0</v>
      </c>
      <c r="P114" s="210">
        <v>6</v>
      </c>
      <c r="Q114" s="210">
        <v>6</v>
      </c>
      <c r="R114" s="210">
        <v>9</v>
      </c>
      <c r="S114" s="210">
        <v>9</v>
      </c>
      <c r="T114" s="210">
        <v>7.5</v>
      </c>
      <c r="U114" s="210">
        <v>7.5</v>
      </c>
      <c r="V114" s="210">
        <v>9</v>
      </c>
      <c r="W114" s="210">
        <v>9</v>
      </c>
      <c r="X114" s="210">
        <v>15</v>
      </c>
      <c r="Y114" s="210">
        <v>15</v>
      </c>
      <c r="Z114" s="210">
        <v>15</v>
      </c>
      <c r="AA114" s="210">
        <v>15</v>
      </c>
      <c r="AB114" s="210">
        <v>15</v>
      </c>
      <c r="AC114" s="210">
        <v>15</v>
      </c>
      <c r="AD114" s="210">
        <v>15</v>
      </c>
      <c r="AE114" s="210">
        <v>15</v>
      </c>
      <c r="AF114" s="210">
        <v>15</v>
      </c>
      <c r="AG114" s="210">
        <v>15</v>
      </c>
      <c r="AH114" s="210">
        <v>15</v>
      </c>
      <c r="AI114" s="210">
        <v>15</v>
      </c>
      <c r="AJ114" s="210">
        <v>15</v>
      </c>
      <c r="AK114" s="210">
        <v>15</v>
      </c>
      <c r="AL114" s="210">
        <v>15</v>
      </c>
      <c r="AM114" s="210">
        <v>15</v>
      </c>
      <c r="AN114" s="210">
        <v>15</v>
      </c>
      <c r="AO114" s="210">
        <v>15</v>
      </c>
      <c r="AP114" s="210">
        <v>15</v>
      </c>
      <c r="AQ114" s="210">
        <v>15</v>
      </c>
      <c r="AR114" s="210">
        <v>15</v>
      </c>
      <c r="AS114" s="210">
        <v>15</v>
      </c>
      <c r="AT114" s="210">
        <v>15</v>
      </c>
      <c r="AU114" s="210">
        <v>15</v>
      </c>
      <c r="AV114" s="210">
        <v>15</v>
      </c>
      <c r="AW114" s="210">
        <v>15</v>
      </c>
      <c r="AX114" s="210">
        <v>15</v>
      </c>
      <c r="AY114" s="210">
        <v>15</v>
      </c>
      <c r="AZ114" s="210">
        <v>15</v>
      </c>
      <c r="BA114" s="210">
        <v>15</v>
      </c>
      <c r="BB114" s="210">
        <v>15</v>
      </c>
      <c r="BC114" s="210">
        <v>15</v>
      </c>
      <c r="BD114" s="210">
        <v>15</v>
      </c>
      <c r="BE114" s="210">
        <v>15</v>
      </c>
      <c r="BF114" s="210">
        <v>15</v>
      </c>
      <c r="BG114" s="210">
        <v>15</v>
      </c>
      <c r="BH114" s="210">
        <v>15</v>
      </c>
      <c r="BI114" s="210">
        <v>15</v>
      </c>
      <c r="BJ114" s="210">
        <v>15</v>
      </c>
      <c r="BK114" s="210">
        <v>15</v>
      </c>
      <c r="BL114" s="210">
        <v>15</v>
      </c>
      <c r="BM114" s="210">
        <v>15</v>
      </c>
      <c r="BN114" s="210">
        <v>15</v>
      </c>
      <c r="BO114" s="210">
        <v>15</v>
      </c>
      <c r="BP114" s="210">
        <v>9</v>
      </c>
      <c r="BQ114" s="210">
        <v>9</v>
      </c>
      <c r="BR114" s="210">
        <v>9</v>
      </c>
      <c r="BS114" s="210">
        <v>9</v>
      </c>
      <c r="BT114" s="210">
        <v>9</v>
      </c>
      <c r="BU114" s="210">
        <v>9</v>
      </c>
      <c r="BV114" s="210">
        <v>9</v>
      </c>
      <c r="BW114" s="210">
        <v>9</v>
      </c>
      <c r="BX114" s="210">
        <v>9</v>
      </c>
      <c r="BY114" s="210">
        <v>9</v>
      </c>
      <c r="BZ114" s="210">
        <v>9</v>
      </c>
      <c r="CA114" s="210">
        <v>9</v>
      </c>
      <c r="CB114" s="210">
        <v>9</v>
      </c>
      <c r="CC114" s="210">
        <v>9</v>
      </c>
      <c r="CD114" s="210">
        <v>9</v>
      </c>
      <c r="CE114" s="210">
        <v>9</v>
      </c>
      <c r="CF114" s="210">
        <v>9</v>
      </c>
      <c r="CG114" s="210">
        <v>9</v>
      </c>
      <c r="CH114" s="210">
        <v>9</v>
      </c>
      <c r="CI114" s="210">
        <v>0</v>
      </c>
      <c r="CJ114" s="210">
        <v>0</v>
      </c>
      <c r="CK114" s="210">
        <v>0</v>
      </c>
      <c r="CL114" s="210">
        <v>0</v>
      </c>
      <c r="CM114" s="210">
        <v>0</v>
      </c>
      <c r="CN114" s="210">
        <v>0</v>
      </c>
      <c r="CO114" s="210">
        <v>0</v>
      </c>
      <c r="CP114" s="210">
        <v>0</v>
      </c>
      <c r="CQ114" s="210">
        <v>0</v>
      </c>
      <c r="CR114" s="210">
        <v>0</v>
      </c>
      <c r="CS114" s="144" t="s">
        <v>126</v>
      </c>
      <c r="CT114" s="144"/>
    </row>
    <row r="115" spans="1:98" ht="15">
      <c r="A115" s="208" t="s">
        <v>8334</v>
      </c>
      <c r="B115" s="285" t="s">
        <v>1369</v>
      </c>
      <c r="C115" s="209" t="str">
        <f>+_xlfn.XLOOKUP(B115,'R4'!B:B,'R4'!C:C)</f>
        <v>DÜZ İŞÇİ</v>
      </c>
      <c r="D115" s="259" t="str">
        <f>+_xlfn.XLOOKUP(B115,'R4'!B:B,'R4'!D:D)</f>
        <v/>
      </c>
      <c r="E115" s="209" t="s">
        <v>8260</v>
      </c>
      <c r="F115" s="209" t="s">
        <v>38</v>
      </c>
      <c r="G115" s="216" t="s">
        <v>35</v>
      </c>
      <c r="H115" s="209" t="s">
        <v>8271</v>
      </c>
      <c r="I115" s="2" t="s">
        <v>7476</v>
      </c>
      <c r="J115" s="210">
        <v>0</v>
      </c>
      <c r="K115" s="210">
        <v>0</v>
      </c>
      <c r="L115" s="210">
        <v>0</v>
      </c>
      <c r="M115" s="210">
        <v>0</v>
      </c>
      <c r="N115" s="210">
        <v>0</v>
      </c>
      <c r="O115" s="210">
        <v>0</v>
      </c>
      <c r="P115" s="210">
        <v>2</v>
      </c>
      <c r="Q115" s="210">
        <v>2</v>
      </c>
      <c r="R115" s="210">
        <v>4</v>
      </c>
      <c r="S115" s="210">
        <v>4</v>
      </c>
      <c r="T115" s="210">
        <v>4</v>
      </c>
      <c r="U115" s="210">
        <v>4</v>
      </c>
      <c r="V115" s="210">
        <v>4</v>
      </c>
      <c r="W115" s="210">
        <v>4</v>
      </c>
      <c r="X115" s="210">
        <v>8</v>
      </c>
      <c r="Y115" s="210">
        <v>8</v>
      </c>
      <c r="Z115" s="210">
        <v>8</v>
      </c>
      <c r="AA115" s="210">
        <v>8</v>
      </c>
      <c r="AB115" s="210">
        <v>8</v>
      </c>
      <c r="AC115" s="210">
        <v>8</v>
      </c>
      <c r="AD115" s="210">
        <v>8</v>
      </c>
      <c r="AE115" s="210">
        <v>8</v>
      </c>
      <c r="AF115" s="210">
        <v>8</v>
      </c>
      <c r="AG115" s="210">
        <v>8</v>
      </c>
      <c r="AH115" s="210">
        <v>8</v>
      </c>
      <c r="AI115" s="210">
        <v>8</v>
      </c>
      <c r="AJ115" s="210">
        <v>8</v>
      </c>
      <c r="AK115" s="210">
        <v>8</v>
      </c>
      <c r="AL115" s="210">
        <v>8</v>
      </c>
      <c r="AM115" s="210">
        <v>8</v>
      </c>
      <c r="AN115" s="210">
        <v>8</v>
      </c>
      <c r="AO115" s="210">
        <v>8</v>
      </c>
      <c r="AP115" s="210">
        <v>8</v>
      </c>
      <c r="AQ115" s="210">
        <v>8</v>
      </c>
      <c r="AR115" s="210">
        <v>8</v>
      </c>
      <c r="AS115" s="210">
        <v>8</v>
      </c>
      <c r="AT115" s="210">
        <v>8</v>
      </c>
      <c r="AU115" s="210">
        <v>8</v>
      </c>
      <c r="AV115" s="210">
        <v>8</v>
      </c>
      <c r="AW115" s="210">
        <v>8</v>
      </c>
      <c r="AX115" s="210">
        <v>8</v>
      </c>
      <c r="AY115" s="210">
        <v>8</v>
      </c>
      <c r="AZ115" s="210">
        <v>8</v>
      </c>
      <c r="BA115" s="210">
        <v>8</v>
      </c>
      <c r="BB115" s="210">
        <v>8</v>
      </c>
      <c r="BC115" s="210">
        <v>8</v>
      </c>
      <c r="BD115" s="210">
        <v>8</v>
      </c>
      <c r="BE115" s="210">
        <v>8</v>
      </c>
      <c r="BF115" s="210">
        <v>8</v>
      </c>
      <c r="BG115" s="210">
        <v>8</v>
      </c>
      <c r="BH115" s="210">
        <v>8</v>
      </c>
      <c r="BI115" s="210">
        <v>8</v>
      </c>
      <c r="BJ115" s="210">
        <v>8</v>
      </c>
      <c r="BK115" s="210">
        <v>8</v>
      </c>
      <c r="BL115" s="210">
        <v>8</v>
      </c>
      <c r="BM115" s="210">
        <v>8</v>
      </c>
      <c r="BN115" s="210">
        <v>8</v>
      </c>
      <c r="BO115" s="210">
        <v>8</v>
      </c>
      <c r="BP115" s="210">
        <v>4</v>
      </c>
      <c r="BQ115" s="210">
        <v>4</v>
      </c>
      <c r="BR115" s="210">
        <v>4</v>
      </c>
      <c r="BS115" s="210">
        <v>4</v>
      </c>
      <c r="BT115" s="210">
        <v>4</v>
      </c>
      <c r="BU115" s="210">
        <v>4</v>
      </c>
      <c r="BV115" s="210">
        <v>4</v>
      </c>
      <c r="BW115" s="210">
        <v>4</v>
      </c>
      <c r="BX115" s="210">
        <v>4</v>
      </c>
      <c r="BY115" s="210">
        <v>4</v>
      </c>
      <c r="BZ115" s="210">
        <v>4</v>
      </c>
      <c r="CA115" s="210">
        <v>4</v>
      </c>
      <c r="CB115" s="210">
        <v>4</v>
      </c>
      <c r="CC115" s="210">
        <v>4</v>
      </c>
      <c r="CD115" s="210">
        <v>4</v>
      </c>
      <c r="CE115" s="210">
        <v>4</v>
      </c>
      <c r="CF115" s="210">
        <v>4</v>
      </c>
      <c r="CG115" s="210">
        <v>4</v>
      </c>
      <c r="CH115" s="210">
        <v>4</v>
      </c>
      <c r="CI115" s="210">
        <v>0</v>
      </c>
      <c r="CJ115" s="210">
        <v>0</v>
      </c>
      <c r="CK115" s="210">
        <v>0</v>
      </c>
      <c r="CL115" s="210">
        <v>0</v>
      </c>
      <c r="CM115" s="210">
        <v>0</v>
      </c>
      <c r="CN115" s="210">
        <v>0</v>
      </c>
      <c r="CO115" s="210">
        <v>0</v>
      </c>
      <c r="CP115" s="210">
        <v>0</v>
      </c>
      <c r="CQ115" s="210">
        <v>0</v>
      </c>
      <c r="CR115" s="210">
        <v>0</v>
      </c>
      <c r="CS115" s="144" t="s">
        <v>126</v>
      </c>
      <c r="CT115" s="144"/>
    </row>
    <row r="116" spans="1:98" ht="15">
      <c r="A116" s="208" t="s">
        <v>8334</v>
      </c>
      <c r="B116" s="285" t="s">
        <v>7690</v>
      </c>
      <c r="C116" s="209" t="str">
        <f>+_xlfn.XLOOKUP(B116,'R4'!B:B,'R4'!C:C)</f>
        <v>ATEŞÇİ</v>
      </c>
      <c r="D116" s="259" t="str">
        <f>+_xlfn.XLOOKUP(B116,'R4'!B:B,'R4'!D:D)</f>
        <v/>
      </c>
      <c r="E116" s="209" t="s">
        <v>8260</v>
      </c>
      <c r="F116" s="209" t="s">
        <v>38</v>
      </c>
      <c r="G116" s="216" t="s">
        <v>35</v>
      </c>
      <c r="H116" s="209" t="s">
        <v>8271</v>
      </c>
      <c r="I116" s="2" t="s">
        <v>7476</v>
      </c>
      <c r="J116" s="210">
        <v>0</v>
      </c>
      <c r="K116" s="210">
        <v>0</v>
      </c>
      <c r="L116" s="210">
        <v>0</v>
      </c>
      <c r="M116" s="210">
        <v>0</v>
      </c>
      <c r="N116" s="210">
        <v>0</v>
      </c>
      <c r="O116" s="210">
        <v>0</v>
      </c>
      <c r="P116" s="210">
        <v>1</v>
      </c>
      <c r="Q116" s="210">
        <v>1</v>
      </c>
      <c r="R116" s="210">
        <v>2</v>
      </c>
      <c r="S116" s="210">
        <v>2</v>
      </c>
      <c r="T116" s="210">
        <v>2</v>
      </c>
      <c r="U116" s="210">
        <v>2</v>
      </c>
      <c r="V116" s="210">
        <v>2</v>
      </c>
      <c r="W116" s="210">
        <v>2</v>
      </c>
      <c r="X116" s="210">
        <v>4</v>
      </c>
      <c r="Y116" s="210">
        <v>4</v>
      </c>
      <c r="Z116" s="210">
        <v>4</v>
      </c>
      <c r="AA116" s="210">
        <v>4</v>
      </c>
      <c r="AB116" s="210">
        <v>4</v>
      </c>
      <c r="AC116" s="210">
        <v>4</v>
      </c>
      <c r="AD116" s="210">
        <v>4</v>
      </c>
      <c r="AE116" s="210">
        <v>4</v>
      </c>
      <c r="AF116" s="210">
        <v>4</v>
      </c>
      <c r="AG116" s="210">
        <v>4</v>
      </c>
      <c r="AH116" s="210">
        <v>4</v>
      </c>
      <c r="AI116" s="210">
        <v>4</v>
      </c>
      <c r="AJ116" s="210">
        <v>4</v>
      </c>
      <c r="AK116" s="210">
        <v>4</v>
      </c>
      <c r="AL116" s="210">
        <v>4</v>
      </c>
      <c r="AM116" s="210">
        <v>4</v>
      </c>
      <c r="AN116" s="210">
        <v>4</v>
      </c>
      <c r="AO116" s="210">
        <v>4</v>
      </c>
      <c r="AP116" s="210">
        <v>4</v>
      </c>
      <c r="AQ116" s="210">
        <v>4</v>
      </c>
      <c r="AR116" s="210">
        <v>4</v>
      </c>
      <c r="AS116" s="210">
        <v>4</v>
      </c>
      <c r="AT116" s="210">
        <v>4</v>
      </c>
      <c r="AU116" s="210">
        <v>4</v>
      </c>
      <c r="AV116" s="210">
        <v>4</v>
      </c>
      <c r="AW116" s="210">
        <v>4</v>
      </c>
      <c r="AX116" s="210">
        <v>4</v>
      </c>
      <c r="AY116" s="210">
        <v>4</v>
      </c>
      <c r="AZ116" s="210">
        <v>4</v>
      </c>
      <c r="BA116" s="210">
        <v>4</v>
      </c>
      <c r="BB116" s="210">
        <v>4</v>
      </c>
      <c r="BC116" s="210">
        <v>4</v>
      </c>
      <c r="BD116" s="210">
        <v>4</v>
      </c>
      <c r="BE116" s="210">
        <v>4</v>
      </c>
      <c r="BF116" s="210">
        <v>4</v>
      </c>
      <c r="BG116" s="210">
        <v>4</v>
      </c>
      <c r="BH116" s="210">
        <v>4</v>
      </c>
      <c r="BI116" s="210">
        <v>4</v>
      </c>
      <c r="BJ116" s="210">
        <v>4</v>
      </c>
      <c r="BK116" s="210">
        <v>4</v>
      </c>
      <c r="BL116" s="210">
        <v>4</v>
      </c>
      <c r="BM116" s="210">
        <v>4</v>
      </c>
      <c r="BN116" s="210">
        <v>4</v>
      </c>
      <c r="BO116" s="210">
        <v>4</v>
      </c>
      <c r="BP116" s="210">
        <v>2</v>
      </c>
      <c r="BQ116" s="210">
        <v>2</v>
      </c>
      <c r="BR116" s="210">
        <v>2</v>
      </c>
      <c r="BS116" s="210">
        <v>2</v>
      </c>
      <c r="BT116" s="210">
        <v>2</v>
      </c>
      <c r="BU116" s="210">
        <v>2</v>
      </c>
      <c r="BV116" s="210">
        <v>2</v>
      </c>
      <c r="BW116" s="210">
        <v>2</v>
      </c>
      <c r="BX116" s="210">
        <v>2</v>
      </c>
      <c r="BY116" s="210">
        <v>2</v>
      </c>
      <c r="BZ116" s="210">
        <v>2</v>
      </c>
      <c r="CA116" s="210">
        <v>2</v>
      </c>
      <c r="CB116" s="210">
        <v>2</v>
      </c>
      <c r="CC116" s="210">
        <v>2</v>
      </c>
      <c r="CD116" s="210">
        <v>2</v>
      </c>
      <c r="CE116" s="210">
        <v>2</v>
      </c>
      <c r="CF116" s="210">
        <v>2</v>
      </c>
      <c r="CG116" s="210">
        <v>2</v>
      </c>
      <c r="CH116" s="210">
        <v>2</v>
      </c>
      <c r="CI116" s="210">
        <v>0</v>
      </c>
      <c r="CJ116" s="210">
        <v>0</v>
      </c>
      <c r="CK116" s="210">
        <v>0</v>
      </c>
      <c r="CL116" s="210">
        <v>0</v>
      </c>
      <c r="CM116" s="210">
        <v>0</v>
      </c>
      <c r="CN116" s="210">
        <v>0</v>
      </c>
      <c r="CO116" s="210">
        <v>0</v>
      </c>
      <c r="CP116" s="210">
        <v>0</v>
      </c>
      <c r="CQ116" s="210">
        <v>0</v>
      </c>
      <c r="CR116" s="210">
        <v>0</v>
      </c>
      <c r="CS116" s="144" t="s">
        <v>126</v>
      </c>
      <c r="CT116" s="144"/>
    </row>
    <row r="117" spans="1:98" ht="15">
      <c r="A117" s="208" t="s">
        <v>8334</v>
      </c>
      <c r="B117" s="285" t="s">
        <v>7692</v>
      </c>
      <c r="C117" s="209" t="str">
        <f>+_xlfn.XLOOKUP(B117,'R4'!B:B,'R4'!C:C)</f>
        <v>ATEŞÇİ YARDIMCISI</v>
      </c>
      <c r="D117" s="259" t="str">
        <f>+_xlfn.XLOOKUP(B117,'R4'!B:B,'R4'!D:D)</f>
        <v/>
      </c>
      <c r="E117" s="209" t="s">
        <v>8260</v>
      </c>
      <c r="F117" s="209" t="s">
        <v>38</v>
      </c>
      <c r="G117" s="216" t="s">
        <v>35</v>
      </c>
      <c r="H117" s="209" t="s">
        <v>8271</v>
      </c>
      <c r="I117" s="2" t="s">
        <v>7476</v>
      </c>
      <c r="J117" s="210">
        <v>0</v>
      </c>
      <c r="K117" s="210">
        <v>0</v>
      </c>
      <c r="L117" s="210">
        <v>0</v>
      </c>
      <c r="M117" s="210">
        <v>0</v>
      </c>
      <c r="N117" s="210">
        <v>0</v>
      </c>
      <c r="O117" s="210">
        <v>0</v>
      </c>
      <c r="P117" s="210">
        <v>2</v>
      </c>
      <c r="Q117" s="210">
        <v>2</v>
      </c>
      <c r="R117" s="210">
        <v>4</v>
      </c>
      <c r="S117" s="210">
        <v>4</v>
      </c>
      <c r="T117" s="210">
        <v>4</v>
      </c>
      <c r="U117" s="210">
        <v>4</v>
      </c>
      <c r="V117" s="210">
        <v>4</v>
      </c>
      <c r="W117" s="210">
        <v>4</v>
      </c>
      <c r="X117" s="210">
        <v>8</v>
      </c>
      <c r="Y117" s="210">
        <v>8</v>
      </c>
      <c r="Z117" s="210">
        <v>8</v>
      </c>
      <c r="AA117" s="210">
        <v>8</v>
      </c>
      <c r="AB117" s="210">
        <v>8</v>
      </c>
      <c r="AC117" s="210">
        <v>8</v>
      </c>
      <c r="AD117" s="210">
        <v>8</v>
      </c>
      <c r="AE117" s="210">
        <v>8</v>
      </c>
      <c r="AF117" s="210">
        <v>8</v>
      </c>
      <c r="AG117" s="210">
        <v>8</v>
      </c>
      <c r="AH117" s="210">
        <v>8</v>
      </c>
      <c r="AI117" s="210">
        <v>8</v>
      </c>
      <c r="AJ117" s="210">
        <v>8</v>
      </c>
      <c r="AK117" s="210">
        <v>8</v>
      </c>
      <c r="AL117" s="210">
        <v>8</v>
      </c>
      <c r="AM117" s="210">
        <v>8</v>
      </c>
      <c r="AN117" s="210">
        <v>8</v>
      </c>
      <c r="AO117" s="210">
        <v>8</v>
      </c>
      <c r="AP117" s="210">
        <v>8</v>
      </c>
      <c r="AQ117" s="210">
        <v>8</v>
      </c>
      <c r="AR117" s="210">
        <v>8</v>
      </c>
      <c r="AS117" s="210">
        <v>8</v>
      </c>
      <c r="AT117" s="210">
        <v>8</v>
      </c>
      <c r="AU117" s="210">
        <v>8</v>
      </c>
      <c r="AV117" s="210">
        <v>8</v>
      </c>
      <c r="AW117" s="210">
        <v>8</v>
      </c>
      <c r="AX117" s="210">
        <v>8</v>
      </c>
      <c r="AY117" s="210">
        <v>8</v>
      </c>
      <c r="AZ117" s="210">
        <v>8</v>
      </c>
      <c r="BA117" s="210">
        <v>8</v>
      </c>
      <c r="BB117" s="210">
        <v>8</v>
      </c>
      <c r="BC117" s="210">
        <v>8</v>
      </c>
      <c r="BD117" s="210">
        <v>8</v>
      </c>
      <c r="BE117" s="210">
        <v>8</v>
      </c>
      <c r="BF117" s="210">
        <v>8</v>
      </c>
      <c r="BG117" s="210">
        <v>8</v>
      </c>
      <c r="BH117" s="210">
        <v>8</v>
      </c>
      <c r="BI117" s="210">
        <v>8</v>
      </c>
      <c r="BJ117" s="210">
        <v>8</v>
      </c>
      <c r="BK117" s="210">
        <v>8</v>
      </c>
      <c r="BL117" s="210">
        <v>8</v>
      </c>
      <c r="BM117" s="210">
        <v>8</v>
      </c>
      <c r="BN117" s="210">
        <v>8</v>
      </c>
      <c r="BO117" s="210">
        <v>8</v>
      </c>
      <c r="BP117" s="210">
        <v>4</v>
      </c>
      <c r="BQ117" s="210">
        <v>4</v>
      </c>
      <c r="BR117" s="210">
        <v>4</v>
      </c>
      <c r="BS117" s="210">
        <v>4</v>
      </c>
      <c r="BT117" s="210">
        <v>4</v>
      </c>
      <c r="BU117" s="210">
        <v>4</v>
      </c>
      <c r="BV117" s="210">
        <v>4</v>
      </c>
      <c r="BW117" s="210">
        <v>4</v>
      </c>
      <c r="BX117" s="210">
        <v>4</v>
      </c>
      <c r="BY117" s="210">
        <v>4</v>
      </c>
      <c r="BZ117" s="210">
        <v>4</v>
      </c>
      <c r="CA117" s="210">
        <v>4</v>
      </c>
      <c r="CB117" s="210">
        <v>4</v>
      </c>
      <c r="CC117" s="210">
        <v>4</v>
      </c>
      <c r="CD117" s="210">
        <v>4</v>
      </c>
      <c r="CE117" s="210">
        <v>4</v>
      </c>
      <c r="CF117" s="210">
        <v>4</v>
      </c>
      <c r="CG117" s="210">
        <v>4</v>
      </c>
      <c r="CH117" s="210">
        <v>4</v>
      </c>
      <c r="CI117" s="210">
        <v>0</v>
      </c>
      <c r="CJ117" s="210">
        <v>0</v>
      </c>
      <c r="CK117" s="210">
        <v>0</v>
      </c>
      <c r="CL117" s="210">
        <v>0</v>
      </c>
      <c r="CM117" s="210">
        <v>0</v>
      </c>
      <c r="CN117" s="210">
        <v>0</v>
      </c>
      <c r="CO117" s="210">
        <v>0</v>
      </c>
      <c r="CP117" s="210">
        <v>0</v>
      </c>
      <c r="CQ117" s="210">
        <v>0</v>
      </c>
      <c r="CR117" s="210">
        <v>0</v>
      </c>
      <c r="CS117" s="144" t="s">
        <v>126</v>
      </c>
      <c r="CT117" s="144"/>
    </row>
    <row r="118" spans="1:98" ht="15">
      <c r="A118" s="208" t="s">
        <v>8334</v>
      </c>
      <c r="B118" s="285" t="s">
        <v>7</v>
      </c>
      <c r="C118" s="209" t="str">
        <f>+_xlfn.XLOOKUP(B118,'R4'!B:B,'R4'!C:C)</f>
        <v>AMR - EKSKAVATÖR - 45 TON - PALETLİ - LİEBHERR R 945</v>
      </c>
      <c r="D118" s="259" t="str">
        <f>+_xlfn.XLOOKUP(B118,'R4'!B:B,'R4'!D:D)</f>
        <v>L-2126</v>
      </c>
      <c r="E118" s="209" t="s">
        <v>8259</v>
      </c>
      <c r="F118" s="209" t="s">
        <v>38</v>
      </c>
      <c r="G118" s="216" t="s">
        <v>35</v>
      </c>
      <c r="H118" s="209" t="s">
        <v>8271</v>
      </c>
      <c r="I118" s="2" t="s">
        <v>1403</v>
      </c>
      <c r="J118" s="210">
        <v>0</v>
      </c>
      <c r="K118" s="210">
        <v>0</v>
      </c>
      <c r="L118" s="210">
        <v>0</v>
      </c>
      <c r="M118" s="210">
        <v>0</v>
      </c>
      <c r="N118" s="210"/>
      <c r="O118" s="210"/>
      <c r="P118" s="210"/>
      <c r="Q118" s="210"/>
      <c r="R118" s="210">
        <v>1</v>
      </c>
      <c r="S118" s="210">
        <v>1</v>
      </c>
      <c r="T118" s="210">
        <v>1</v>
      </c>
      <c r="U118" s="210">
        <v>1</v>
      </c>
      <c r="V118" s="210">
        <v>1</v>
      </c>
      <c r="W118" s="210">
        <v>1</v>
      </c>
      <c r="X118" s="210">
        <v>1</v>
      </c>
      <c r="Y118" s="210">
        <v>1</v>
      </c>
      <c r="Z118" s="210">
        <v>1</v>
      </c>
      <c r="AA118" s="210">
        <v>1</v>
      </c>
      <c r="AB118" s="210">
        <v>1</v>
      </c>
      <c r="AC118" s="210">
        <v>1</v>
      </c>
      <c r="AD118" s="210">
        <v>1</v>
      </c>
      <c r="AE118" s="210">
        <v>1</v>
      </c>
      <c r="AF118" s="210">
        <v>1</v>
      </c>
      <c r="AG118" s="210">
        <v>1</v>
      </c>
      <c r="AH118" s="210">
        <v>1</v>
      </c>
      <c r="AI118" s="210">
        <v>1</v>
      </c>
      <c r="AJ118" s="210">
        <v>1</v>
      </c>
      <c r="AK118" s="210">
        <v>1</v>
      </c>
      <c r="AL118" s="210">
        <v>1</v>
      </c>
      <c r="AM118" s="210">
        <v>1</v>
      </c>
      <c r="AN118" s="210">
        <v>1</v>
      </c>
      <c r="AO118" s="210">
        <v>1</v>
      </c>
      <c r="AP118" s="210">
        <v>1</v>
      </c>
      <c r="AQ118" s="210">
        <v>1</v>
      </c>
      <c r="AR118" s="210">
        <v>1</v>
      </c>
      <c r="AS118" s="210">
        <v>1</v>
      </c>
      <c r="AT118" s="210">
        <v>1</v>
      </c>
      <c r="AU118" s="210">
        <v>1</v>
      </c>
      <c r="AV118" s="210">
        <v>1</v>
      </c>
      <c r="AW118" s="210">
        <v>1</v>
      </c>
      <c r="AX118" s="210">
        <v>1</v>
      </c>
      <c r="AY118" s="210">
        <v>1</v>
      </c>
      <c r="AZ118" s="210">
        <v>1</v>
      </c>
      <c r="BA118" s="210">
        <v>1</v>
      </c>
      <c r="BB118" s="210">
        <v>1</v>
      </c>
      <c r="BC118" s="210">
        <v>1</v>
      </c>
      <c r="BD118" s="210">
        <v>1</v>
      </c>
      <c r="BE118" s="210">
        <v>1</v>
      </c>
      <c r="BF118" s="210">
        <v>1</v>
      </c>
      <c r="BG118" s="210">
        <v>1</v>
      </c>
      <c r="BH118" s="210"/>
      <c r="BI118" s="210"/>
      <c r="BJ118" s="210"/>
      <c r="BK118" s="210"/>
      <c r="BL118" s="210"/>
      <c r="BM118" s="210"/>
      <c r="BN118" s="210"/>
      <c r="BO118" s="210"/>
      <c r="BP118" s="210"/>
      <c r="BQ118" s="210"/>
      <c r="BR118" s="210"/>
      <c r="BS118" s="210"/>
      <c r="BT118" s="210"/>
      <c r="BU118" s="210"/>
      <c r="BV118" s="210"/>
      <c r="BW118" s="210"/>
      <c r="BX118" s="210"/>
      <c r="BY118" s="210"/>
      <c r="BZ118" s="210"/>
      <c r="CA118" s="210"/>
      <c r="CB118" s="210"/>
      <c r="CC118" s="210"/>
      <c r="CD118" s="210"/>
      <c r="CE118" s="210"/>
      <c r="CF118" s="210"/>
      <c r="CG118" s="210"/>
      <c r="CH118" s="210"/>
      <c r="CI118" s="210"/>
      <c r="CJ118" s="210"/>
      <c r="CK118" s="210"/>
      <c r="CL118" s="210"/>
      <c r="CM118" s="210"/>
      <c r="CN118" s="210"/>
      <c r="CO118" s="210"/>
      <c r="CP118" s="210"/>
      <c r="CQ118" s="210"/>
      <c r="CR118" s="210"/>
      <c r="CS118" s="144"/>
      <c r="CT118" s="144"/>
    </row>
    <row r="119" spans="1:98" ht="15">
      <c r="A119" s="208" t="s">
        <v>8334</v>
      </c>
      <c r="B119" s="285" t="s">
        <v>6</v>
      </c>
      <c r="C119" s="209" t="str">
        <f>+_xlfn.XLOOKUP(B119,'R4'!B:B,'R4'!C:C)</f>
        <v>AMR - EKSKAVATÖR - 35 TON - PALETLİ - LİEBHERR R 938</v>
      </c>
      <c r="D119" s="259" t="str">
        <f>+_xlfn.XLOOKUP(B119,'R4'!B:B,'R4'!D:D)</f>
        <v>(1)</v>
      </c>
      <c r="E119" s="209" t="s">
        <v>8259</v>
      </c>
      <c r="F119" s="209" t="s">
        <v>38</v>
      </c>
      <c r="G119" s="216" t="s">
        <v>35</v>
      </c>
      <c r="H119" s="209" t="s">
        <v>8271</v>
      </c>
      <c r="I119" s="2" t="s">
        <v>1403</v>
      </c>
      <c r="J119" s="210"/>
      <c r="K119" s="210"/>
      <c r="L119" s="210"/>
      <c r="M119" s="210"/>
      <c r="N119" s="210"/>
      <c r="O119" s="210"/>
      <c r="P119" s="210"/>
      <c r="Q119" s="210"/>
      <c r="R119" s="210"/>
      <c r="S119" s="210">
        <v>1</v>
      </c>
      <c r="T119" s="210">
        <v>1</v>
      </c>
      <c r="U119" s="210">
        <v>1</v>
      </c>
      <c r="V119" s="210">
        <v>1</v>
      </c>
      <c r="W119" s="210">
        <v>1</v>
      </c>
      <c r="X119" s="210">
        <v>1</v>
      </c>
      <c r="Y119" s="210">
        <v>0.99999999999999989</v>
      </c>
      <c r="Z119" s="210">
        <v>1</v>
      </c>
      <c r="AA119" s="210">
        <v>1</v>
      </c>
      <c r="AB119" s="210">
        <v>1</v>
      </c>
      <c r="AC119" s="210">
        <v>1</v>
      </c>
      <c r="AD119" s="210">
        <v>1</v>
      </c>
      <c r="AE119" s="210">
        <v>1</v>
      </c>
      <c r="AF119" s="210">
        <v>1</v>
      </c>
      <c r="AG119" s="210">
        <v>1</v>
      </c>
      <c r="AH119" s="210">
        <v>1</v>
      </c>
      <c r="AI119" s="210">
        <v>1</v>
      </c>
      <c r="AJ119" s="210">
        <v>1</v>
      </c>
      <c r="AK119" s="210">
        <v>1</v>
      </c>
      <c r="AL119" s="210">
        <v>1</v>
      </c>
      <c r="AM119" s="210">
        <v>0.99999999999999989</v>
      </c>
      <c r="AN119" s="210">
        <v>1</v>
      </c>
      <c r="AO119" s="210">
        <v>1</v>
      </c>
      <c r="AP119" s="210">
        <v>1</v>
      </c>
      <c r="AQ119" s="210">
        <v>1</v>
      </c>
      <c r="AR119" s="210">
        <v>1</v>
      </c>
      <c r="AS119" s="210">
        <v>1</v>
      </c>
      <c r="AT119" s="210">
        <v>1</v>
      </c>
      <c r="AU119" s="210">
        <v>1</v>
      </c>
      <c r="AV119" s="210">
        <v>1</v>
      </c>
      <c r="AW119" s="210">
        <v>1</v>
      </c>
      <c r="AX119" s="210">
        <v>1</v>
      </c>
      <c r="AY119" s="210">
        <v>1</v>
      </c>
      <c r="AZ119" s="210">
        <v>1</v>
      </c>
      <c r="BA119" s="210">
        <v>1</v>
      </c>
      <c r="BB119" s="210">
        <v>1</v>
      </c>
      <c r="BC119" s="210">
        <v>1</v>
      </c>
      <c r="BD119" s="210">
        <v>1</v>
      </c>
      <c r="BE119" s="210">
        <v>1</v>
      </c>
      <c r="BF119" s="210">
        <v>1</v>
      </c>
      <c r="BG119" s="210">
        <v>1</v>
      </c>
      <c r="BH119" s="210"/>
      <c r="BI119" s="210"/>
      <c r="BJ119" s="210"/>
      <c r="BK119" s="210"/>
      <c r="BL119" s="210"/>
      <c r="BM119" s="210"/>
      <c r="BN119" s="210"/>
      <c r="BO119" s="210"/>
      <c r="BP119" s="210"/>
      <c r="BQ119" s="210"/>
      <c r="BR119" s="210"/>
      <c r="BS119" s="210"/>
      <c r="BT119" s="210"/>
      <c r="BU119" s="210"/>
      <c r="BV119" s="210"/>
      <c r="BW119" s="210"/>
      <c r="BX119" s="210"/>
      <c r="BY119" s="210"/>
      <c r="BZ119" s="210"/>
      <c r="CA119" s="210"/>
      <c r="CB119" s="210"/>
      <c r="CC119" s="210"/>
      <c r="CD119" s="210"/>
      <c r="CE119" s="210"/>
      <c r="CF119" s="210"/>
      <c r="CG119" s="210"/>
      <c r="CH119" s="210"/>
      <c r="CI119" s="210"/>
      <c r="CJ119" s="210"/>
      <c r="CK119" s="210"/>
      <c r="CL119" s="210"/>
      <c r="CM119" s="210"/>
      <c r="CN119" s="210"/>
      <c r="CO119" s="210"/>
      <c r="CP119" s="210"/>
      <c r="CQ119" s="210"/>
      <c r="CR119" s="210"/>
      <c r="CS119" s="144"/>
      <c r="CT119" s="144"/>
    </row>
    <row r="120" spans="1:98" ht="15">
      <c r="A120" s="208" t="s">
        <v>8334</v>
      </c>
      <c r="B120" s="285" t="s">
        <v>8272</v>
      </c>
      <c r="C120" s="209" t="str">
        <f>+_xlfn.XLOOKUP(B120,'R4'!B:B,'R4'!C:C)</f>
        <v>AMR - HİDROLİK KIRICI - SANDVİK - 3288 E</v>
      </c>
      <c r="D120" s="259" t="str">
        <f>+_xlfn.XLOOKUP(B120,'R4'!B:B,'R4'!D:D)</f>
        <v>(1)</v>
      </c>
      <c r="E120" s="209" t="s">
        <v>8259</v>
      </c>
      <c r="F120" s="209" t="s">
        <v>38</v>
      </c>
      <c r="G120" s="216" t="s">
        <v>35</v>
      </c>
      <c r="H120" s="209" t="s">
        <v>8271</v>
      </c>
      <c r="I120" s="2" t="s">
        <v>1403</v>
      </c>
      <c r="J120" s="210">
        <v>0</v>
      </c>
      <c r="K120" s="210">
        <v>0</v>
      </c>
      <c r="L120" s="210">
        <v>0</v>
      </c>
      <c r="M120" s="210">
        <v>0</v>
      </c>
      <c r="N120" s="210"/>
      <c r="O120" s="210"/>
      <c r="P120" s="210"/>
      <c r="Q120" s="210"/>
      <c r="R120" s="210"/>
      <c r="S120" s="210"/>
      <c r="T120" s="210"/>
      <c r="U120" s="210">
        <v>1</v>
      </c>
      <c r="V120" s="210">
        <v>1</v>
      </c>
      <c r="W120" s="210">
        <v>1</v>
      </c>
      <c r="X120" s="210">
        <v>1</v>
      </c>
      <c r="Y120" s="210">
        <v>1</v>
      </c>
      <c r="Z120" s="210">
        <v>1</v>
      </c>
      <c r="AA120" s="210">
        <v>1</v>
      </c>
      <c r="AB120" s="210">
        <v>1</v>
      </c>
      <c r="AC120" s="210">
        <v>1</v>
      </c>
      <c r="AD120" s="210">
        <v>1</v>
      </c>
      <c r="AE120" s="210">
        <v>1</v>
      </c>
      <c r="AF120" s="210">
        <v>1</v>
      </c>
      <c r="AG120" s="210">
        <v>1</v>
      </c>
      <c r="AH120" s="210">
        <v>1</v>
      </c>
      <c r="AI120" s="210">
        <v>1</v>
      </c>
      <c r="AJ120" s="210">
        <v>1</v>
      </c>
      <c r="AK120" s="210">
        <v>1</v>
      </c>
      <c r="AL120" s="210">
        <v>1</v>
      </c>
      <c r="AM120" s="210">
        <v>1</v>
      </c>
      <c r="AN120" s="210">
        <v>1</v>
      </c>
      <c r="AO120" s="210">
        <v>1</v>
      </c>
      <c r="AP120" s="210">
        <v>1</v>
      </c>
      <c r="AQ120" s="210">
        <v>1</v>
      </c>
      <c r="AR120" s="210">
        <v>1</v>
      </c>
      <c r="AS120" s="210">
        <v>1</v>
      </c>
      <c r="AT120" s="210">
        <v>1</v>
      </c>
      <c r="AU120" s="210">
        <v>1</v>
      </c>
      <c r="AV120" s="210">
        <v>1</v>
      </c>
      <c r="AW120" s="210">
        <v>1</v>
      </c>
      <c r="AX120" s="210">
        <v>1</v>
      </c>
      <c r="AY120" s="210">
        <v>1</v>
      </c>
      <c r="AZ120" s="210">
        <v>1</v>
      </c>
      <c r="BA120" s="210">
        <v>1</v>
      </c>
      <c r="BB120" s="210">
        <v>1</v>
      </c>
      <c r="BC120" s="210">
        <v>1</v>
      </c>
      <c r="BD120" s="210">
        <v>1</v>
      </c>
      <c r="BE120" s="210">
        <v>1</v>
      </c>
      <c r="BF120" s="210">
        <v>1</v>
      </c>
      <c r="BG120" s="210">
        <v>1</v>
      </c>
      <c r="BH120" s="210"/>
      <c r="BI120" s="210"/>
      <c r="BJ120" s="210"/>
      <c r="BK120" s="210"/>
      <c r="BL120" s="210"/>
      <c r="BM120" s="210"/>
      <c r="BN120" s="210"/>
      <c r="BO120" s="210"/>
      <c r="BP120" s="210"/>
      <c r="BQ120" s="210"/>
      <c r="BR120" s="210"/>
      <c r="BS120" s="210"/>
      <c r="BT120" s="210"/>
      <c r="BU120" s="210"/>
      <c r="BV120" s="210"/>
      <c r="BW120" s="210"/>
      <c r="BX120" s="210"/>
      <c r="BY120" s="210"/>
      <c r="BZ120" s="210"/>
      <c r="CA120" s="210"/>
      <c r="CB120" s="210"/>
      <c r="CC120" s="210"/>
      <c r="CD120" s="210"/>
      <c r="CE120" s="210"/>
      <c r="CF120" s="210"/>
      <c r="CG120" s="210"/>
      <c r="CH120" s="210"/>
      <c r="CI120" s="210"/>
      <c r="CJ120" s="210"/>
      <c r="CK120" s="210"/>
      <c r="CL120" s="210"/>
      <c r="CM120" s="210"/>
      <c r="CN120" s="210"/>
      <c r="CO120" s="210"/>
      <c r="CP120" s="210"/>
      <c r="CQ120" s="210"/>
      <c r="CR120" s="210"/>
      <c r="CS120" s="144"/>
      <c r="CT120" s="144"/>
    </row>
    <row r="121" spans="1:98" ht="15">
      <c r="A121" s="208" t="s">
        <v>8334</v>
      </c>
      <c r="B121" s="285" t="s">
        <v>8273</v>
      </c>
      <c r="C121" s="209" t="str">
        <f>+_xlfn.XLOOKUP(B121,'R4'!B:B,'R4'!C:C)</f>
        <v>AMR - HİDROLİK KIRICI - SANDVİK - 3288 E</v>
      </c>
      <c r="D121" s="259" t="str">
        <f>+_xlfn.XLOOKUP(B121,'R4'!B:B,'R4'!D:D)</f>
        <v>(2)</v>
      </c>
      <c r="E121" s="209" t="s">
        <v>8259</v>
      </c>
      <c r="F121" s="209" t="s">
        <v>38</v>
      </c>
      <c r="G121" s="216" t="s">
        <v>35</v>
      </c>
      <c r="H121" s="209" t="s">
        <v>8271</v>
      </c>
      <c r="I121" s="2" t="s">
        <v>1403</v>
      </c>
      <c r="J121" s="210">
        <v>0</v>
      </c>
      <c r="K121" s="210">
        <v>0</v>
      </c>
      <c r="L121" s="210">
        <v>0</v>
      </c>
      <c r="M121" s="210">
        <v>0</v>
      </c>
      <c r="N121" s="210"/>
      <c r="O121" s="210"/>
      <c r="P121" s="210"/>
      <c r="Q121" s="210"/>
      <c r="R121" s="210"/>
      <c r="S121" s="210"/>
      <c r="T121" s="210"/>
      <c r="U121" s="210">
        <v>1</v>
      </c>
      <c r="V121" s="210">
        <v>1</v>
      </c>
      <c r="W121" s="210">
        <v>1</v>
      </c>
      <c r="X121" s="210">
        <v>1</v>
      </c>
      <c r="Y121" s="210">
        <v>1</v>
      </c>
      <c r="Z121" s="210">
        <v>1</v>
      </c>
      <c r="AA121" s="210">
        <v>1</v>
      </c>
      <c r="AB121" s="210">
        <v>1</v>
      </c>
      <c r="AC121" s="210">
        <v>1</v>
      </c>
      <c r="AD121" s="210">
        <v>1</v>
      </c>
      <c r="AE121" s="210">
        <v>1</v>
      </c>
      <c r="AF121" s="210">
        <v>1</v>
      </c>
      <c r="AG121" s="210">
        <v>1</v>
      </c>
      <c r="AH121" s="210">
        <v>1</v>
      </c>
      <c r="AI121" s="210">
        <v>1</v>
      </c>
      <c r="AJ121" s="210">
        <v>1</v>
      </c>
      <c r="AK121" s="210">
        <v>1</v>
      </c>
      <c r="AL121" s="210">
        <v>1</v>
      </c>
      <c r="AM121" s="210">
        <v>1</v>
      </c>
      <c r="AN121" s="210">
        <v>1</v>
      </c>
      <c r="AO121" s="210">
        <v>1</v>
      </c>
      <c r="AP121" s="210">
        <v>1</v>
      </c>
      <c r="AQ121" s="210">
        <v>1</v>
      </c>
      <c r="AR121" s="210">
        <v>1</v>
      </c>
      <c r="AS121" s="210">
        <v>1</v>
      </c>
      <c r="AT121" s="210">
        <v>1</v>
      </c>
      <c r="AU121" s="210">
        <v>1</v>
      </c>
      <c r="AV121" s="210">
        <v>1</v>
      </c>
      <c r="AW121" s="210">
        <v>1</v>
      </c>
      <c r="AX121" s="210">
        <v>1</v>
      </c>
      <c r="AY121" s="210">
        <v>1</v>
      </c>
      <c r="AZ121" s="210">
        <v>1</v>
      </c>
      <c r="BA121" s="210">
        <v>1</v>
      </c>
      <c r="BB121" s="210">
        <v>1</v>
      </c>
      <c r="BC121" s="210">
        <v>1</v>
      </c>
      <c r="BD121" s="210">
        <v>1</v>
      </c>
      <c r="BE121" s="210">
        <v>1</v>
      </c>
      <c r="BF121" s="210">
        <v>1</v>
      </c>
      <c r="BG121" s="210">
        <v>1</v>
      </c>
      <c r="BH121" s="210"/>
      <c r="BI121" s="210"/>
      <c r="BJ121" s="210"/>
      <c r="BK121" s="210"/>
      <c r="BL121" s="210"/>
      <c r="BM121" s="210"/>
      <c r="BN121" s="210"/>
      <c r="BO121" s="210"/>
      <c r="BP121" s="210"/>
      <c r="BQ121" s="210"/>
      <c r="BR121" s="210"/>
      <c r="BS121" s="210"/>
      <c r="BT121" s="210"/>
      <c r="BU121" s="210"/>
      <c r="BV121" s="210"/>
      <c r="BW121" s="210"/>
      <c r="BX121" s="210"/>
      <c r="BY121" s="210"/>
      <c r="BZ121" s="210"/>
      <c r="CA121" s="210"/>
      <c r="CB121" s="210"/>
      <c r="CC121" s="210"/>
      <c r="CD121" s="210"/>
      <c r="CE121" s="210"/>
      <c r="CF121" s="210"/>
      <c r="CG121" s="210"/>
      <c r="CH121" s="210"/>
      <c r="CI121" s="210"/>
      <c r="CJ121" s="210"/>
      <c r="CK121" s="210"/>
      <c r="CL121" s="210"/>
      <c r="CM121" s="210"/>
      <c r="CN121" s="210"/>
      <c r="CO121" s="210"/>
      <c r="CP121" s="210"/>
      <c r="CQ121" s="210"/>
      <c r="CR121" s="210"/>
      <c r="CS121" s="144"/>
      <c r="CT121" s="144"/>
    </row>
    <row r="122" spans="1:98" ht="15">
      <c r="A122" s="208" t="s">
        <v>8334</v>
      </c>
      <c r="B122" s="285" t="s">
        <v>8617</v>
      </c>
      <c r="C122" s="209" t="str">
        <f>+_xlfn.XLOOKUP(B122,'R4'!B:B,'R4'!C:C)</f>
        <v>AMR - ROCK - FLEXİROC T40 - TAŞ - GENERİC</v>
      </c>
      <c r="D122" s="259" t="str">
        <f>+_xlfn.XLOOKUP(B122,'R4'!B:B,'R4'!D:D)</f>
        <v/>
      </c>
      <c r="E122" s="209" t="s">
        <v>8259</v>
      </c>
      <c r="F122" s="209" t="s">
        <v>38</v>
      </c>
      <c r="G122" s="216" t="s">
        <v>35</v>
      </c>
      <c r="H122" s="209" t="s">
        <v>8271</v>
      </c>
      <c r="I122" s="2" t="s">
        <v>1403</v>
      </c>
      <c r="J122" s="210">
        <v>0</v>
      </c>
      <c r="K122" s="210">
        <v>0</v>
      </c>
      <c r="L122" s="210">
        <v>0</v>
      </c>
      <c r="M122" s="210">
        <v>0</v>
      </c>
      <c r="N122" s="210">
        <v>0</v>
      </c>
      <c r="O122" s="210">
        <v>0</v>
      </c>
      <c r="P122" s="210">
        <v>0</v>
      </c>
      <c r="Q122" s="210">
        <v>0</v>
      </c>
      <c r="R122" s="210">
        <v>0</v>
      </c>
      <c r="S122" s="210">
        <v>0</v>
      </c>
      <c r="T122" s="210">
        <v>0</v>
      </c>
      <c r="U122" s="210">
        <v>0</v>
      </c>
      <c r="V122" s="210">
        <v>0</v>
      </c>
      <c r="W122" s="210">
        <v>0</v>
      </c>
      <c r="X122" s="210">
        <v>2</v>
      </c>
      <c r="Y122" s="210">
        <v>2</v>
      </c>
      <c r="Z122" s="210">
        <v>2</v>
      </c>
      <c r="AA122" s="210">
        <v>2</v>
      </c>
      <c r="AB122" s="210">
        <v>2</v>
      </c>
      <c r="AC122" s="210">
        <v>2</v>
      </c>
      <c r="AD122" s="210">
        <v>2</v>
      </c>
      <c r="AE122" s="210">
        <v>2</v>
      </c>
      <c r="AF122" s="210">
        <v>2</v>
      </c>
      <c r="AG122" s="210">
        <v>2</v>
      </c>
      <c r="AH122" s="210">
        <v>2</v>
      </c>
      <c r="AI122" s="210">
        <v>2</v>
      </c>
      <c r="AJ122" s="210">
        <v>2</v>
      </c>
      <c r="AK122" s="210">
        <v>2</v>
      </c>
      <c r="AL122" s="210">
        <v>2</v>
      </c>
      <c r="AM122" s="210">
        <v>2</v>
      </c>
      <c r="AN122" s="210">
        <v>2</v>
      </c>
      <c r="AO122" s="210">
        <v>2</v>
      </c>
      <c r="AP122" s="210">
        <v>2</v>
      </c>
      <c r="AQ122" s="210">
        <v>2</v>
      </c>
      <c r="AR122" s="210">
        <v>2</v>
      </c>
      <c r="AS122" s="210">
        <v>2</v>
      </c>
      <c r="AT122" s="210">
        <v>2</v>
      </c>
      <c r="AU122" s="210">
        <v>2</v>
      </c>
      <c r="AV122" s="210">
        <v>2</v>
      </c>
      <c r="AW122" s="210">
        <v>2</v>
      </c>
      <c r="AX122" s="210">
        <v>2</v>
      </c>
      <c r="AY122" s="210">
        <v>2</v>
      </c>
      <c r="AZ122" s="210">
        <v>2</v>
      </c>
      <c r="BA122" s="210">
        <v>2</v>
      </c>
      <c r="BB122" s="210">
        <v>2</v>
      </c>
      <c r="BC122" s="210">
        <v>2</v>
      </c>
      <c r="BD122" s="210">
        <v>2</v>
      </c>
      <c r="BE122" s="210">
        <v>2</v>
      </c>
      <c r="BF122" s="210">
        <v>2</v>
      </c>
      <c r="BG122" s="210">
        <v>2</v>
      </c>
      <c r="BH122" s="210"/>
      <c r="BI122" s="210"/>
      <c r="BJ122" s="210"/>
      <c r="BK122" s="210"/>
      <c r="BL122" s="210"/>
      <c r="BM122" s="210"/>
      <c r="BN122" s="210"/>
      <c r="BO122" s="210"/>
      <c r="BP122" s="210"/>
      <c r="BQ122" s="210"/>
      <c r="BR122" s="210"/>
      <c r="BS122" s="210"/>
      <c r="BT122" s="210"/>
      <c r="BU122" s="210"/>
      <c r="BV122" s="210"/>
      <c r="BW122" s="210"/>
      <c r="BX122" s="210"/>
      <c r="BY122" s="210"/>
      <c r="BZ122" s="210"/>
      <c r="CA122" s="210"/>
      <c r="CB122" s="210"/>
      <c r="CC122" s="210"/>
      <c r="CD122" s="210"/>
      <c r="CE122" s="210"/>
      <c r="CF122" s="210"/>
      <c r="CG122" s="210"/>
      <c r="CH122" s="210"/>
      <c r="CI122" s="210"/>
      <c r="CJ122" s="210"/>
      <c r="CK122" s="210"/>
      <c r="CL122" s="210"/>
      <c r="CM122" s="210"/>
      <c r="CN122" s="210"/>
      <c r="CO122" s="210"/>
      <c r="CP122" s="210"/>
      <c r="CQ122" s="210"/>
      <c r="CR122" s="210"/>
      <c r="CS122" s="144"/>
      <c r="CT122" s="144"/>
    </row>
    <row r="123" spans="1:98" ht="15">
      <c r="A123" s="208" t="s">
        <v>8334</v>
      </c>
      <c r="B123" s="285" t="s">
        <v>5</v>
      </c>
      <c r="C123" s="209" t="str">
        <f>+_xlfn.XLOOKUP(B123,'R4'!B:B,'R4'!C:C)</f>
        <v>AMR - DOZER - LİEBHERR - PR 756</v>
      </c>
      <c r="D123" s="259" t="str">
        <f>+_xlfn.XLOOKUP(B123,'R4'!B:B,'R4'!D:D)</f>
        <v>(1)</v>
      </c>
      <c r="E123" s="209" t="s">
        <v>8259</v>
      </c>
      <c r="F123" s="209" t="s">
        <v>38</v>
      </c>
      <c r="G123" s="216" t="s">
        <v>35</v>
      </c>
      <c r="H123" s="209" t="s">
        <v>8271</v>
      </c>
      <c r="I123" s="2" t="s">
        <v>1403</v>
      </c>
      <c r="J123" s="210"/>
      <c r="K123" s="210"/>
      <c r="L123" s="210"/>
      <c r="M123" s="210"/>
      <c r="N123" s="210"/>
      <c r="O123" s="210"/>
      <c r="P123" s="210"/>
      <c r="Q123" s="210"/>
      <c r="R123" s="210"/>
      <c r="S123" s="210"/>
      <c r="T123" s="210">
        <v>1</v>
      </c>
      <c r="U123" s="210">
        <v>1</v>
      </c>
      <c r="V123" s="210">
        <v>1</v>
      </c>
      <c r="W123" s="210">
        <v>1</v>
      </c>
      <c r="X123" s="210">
        <v>1</v>
      </c>
      <c r="Y123" s="210">
        <v>1</v>
      </c>
      <c r="Z123" s="210">
        <v>1</v>
      </c>
      <c r="AA123" s="210">
        <v>1</v>
      </c>
      <c r="AB123" s="210">
        <v>1</v>
      </c>
      <c r="AC123" s="210">
        <v>1</v>
      </c>
      <c r="AD123" s="210">
        <v>1</v>
      </c>
      <c r="AE123" s="210">
        <v>1</v>
      </c>
      <c r="AF123" s="210">
        <v>1</v>
      </c>
      <c r="AG123" s="210">
        <v>1</v>
      </c>
      <c r="AH123" s="210">
        <v>1</v>
      </c>
      <c r="AI123" s="210">
        <v>1</v>
      </c>
      <c r="AJ123" s="210">
        <v>1</v>
      </c>
      <c r="AK123" s="210">
        <v>1</v>
      </c>
      <c r="AL123" s="210">
        <v>1</v>
      </c>
      <c r="AM123" s="210">
        <v>1</v>
      </c>
      <c r="AN123" s="210">
        <v>1</v>
      </c>
      <c r="AO123" s="210">
        <v>1</v>
      </c>
      <c r="AP123" s="210">
        <v>1</v>
      </c>
      <c r="AQ123" s="210">
        <v>1</v>
      </c>
      <c r="AR123" s="210">
        <v>1</v>
      </c>
      <c r="AS123" s="210">
        <v>1</v>
      </c>
      <c r="AT123" s="210">
        <v>1</v>
      </c>
      <c r="AU123" s="210">
        <v>1</v>
      </c>
      <c r="AV123" s="210">
        <v>1</v>
      </c>
      <c r="AW123" s="210">
        <v>1</v>
      </c>
      <c r="AX123" s="210">
        <v>1</v>
      </c>
      <c r="AY123" s="210">
        <v>1</v>
      </c>
      <c r="AZ123" s="210">
        <v>1</v>
      </c>
      <c r="BA123" s="210">
        <v>1</v>
      </c>
      <c r="BB123" s="210">
        <v>1</v>
      </c>
      <c r="BC123" s="210">
        <v>1</v>
      </c>
      <c r="BD123" s="210">
        <v>1</v>
      </c>
      <c r="BE123" s="210">
        <v>1</v>
      </c>
      <c r="BF123" s="210">
        <v>1</v>
      </c>
      <c r="BG123" s="210">
        <v>1</v>
      </c>
      <c r="BH123" s="210"/>
      <c r="BI123" s="210"/>
      <c r="BJ123" s="210"/>
      <c r="BK123" s="210"/>
      <c r="BL123" s="210"/>
      <c r="BM123" s="210"/>
      <c r="BN123" s="210"/>
      <c r="BO123" s="210"/>
      <c r="BP123" s="210"/>
      <c r="BQ123" s="210"/>
      <c r="BR123" s="210"/>
      <c r="BS123" s="210"/>
      <c r="BT123" s="210"/>
      <c r="BU123" s="210"/>
      <c r="BV123" s="210"/>
      <c r="BW123" s="210"/>
      <c r="BX123" s="210"/>
      <c r="BY123" s="210"/>
      <c r="BZ123" s="210"/>
      <c r="CA123" s="210"/>
      <c r="CB123" s="210"/>
      <c r="CC123" s="210"/>
      <c r="CD123" s="210"/>
      <c r="CE123" s="210"/>
      <c r="CF123" s="210"/>
      <c r="CG123" s="210"/>
      <c r="CH123" s="210"/>
      <c r="CI123" s="210"/>
      <c r="CJ123" s="210"/>
      <c r="CK123" s="210"/>
      <c r="CL123" s="210"/>
      <c r="CM123" s="210"/>
      <c r="CN123" s="210"/>
      <c r="CO123" s="210"/>
      <c r="CP123" s="210"/>
      <c r="CQ123" s="210"/>
      <c r="CR123" s="210"/>
      <c r="CS123" s="144"/>
      <c r="CT123" s="144"/>
    </row>
    <row r="124" spans="1:98" ht="15">
      <c r="A124" s="208" t="s">
        <v>8334</v>
      </c>
      <c r="B124" s="285" t="s">
        <v>496</v>
      </c>
      <c r="C124" s="209" t="str">
        <f>+_xlfn.XLOOKUP(B124,'R4'!B:B,'R4'!C:C)</f>
        <v>AMR - LASTİKLİ LODER - LİEBHERR L566 XP</v>
      </c>
      <c r="D124" s="259" t="str">
        <f>+_xlfn.XLOOKUP(B124,'R4'!B:B,'R4'!D:D)</f>
        <v>(3)</v>
      </c>
      <c r="E124" s="209" t="s">
        <v>8259</v>
      </c>
      <c r="F124" s="209" t="s">
        <v>38</v>
      </c>
      <c r="G124" s="216" t="s">
        <v>35</v>
      </c>
      <c r="H124" s="209" t="s">
        <v>8271</v>
      </c>
      <c r="I124" s="2" t="s">
        <v>1403</v>
      </c>
      <c r="J124" s="210"/>
      <c r="K124" s="210"/>
      <c r="L124" s="210"/>
      <c r="M124" s="210"/>
      <c r="N124" s="210"/>
      <c r="O124" s="210"/>
      <c r="P124" s="210"/>
      <c r="Q124" s="210"/>
      <c r="R124" s="210"/>
      <c r="S124" s="210"/>
      <c r="T124" s="210">
        <v>1</v>
      </c>
      <c r="U124" s="210">
        <v>1</v>
      </c>
      <c r="V124" s="210">
        <v>1</v>
      </c>
      <c r="W124" s="210">
        <v>1</v>
      </c>
      <c r="X124" s="210">
        <v>1</v>
      </c>
      <c r="Y124" s="210">
        <v>1</v>
      </c>
      <c r="Z124" s="210">
        <v>1</v>
      </c>
      <c r="AA124" s="210">
        <v>1</v>
      </c>
      <c r="AB124" s="210">
        <v>1</v>
      </c>
      <c r="AC124" s="210">
        <v>1</v>
      </c>
      <c r="AD124" s="210">
        <v>1</v>
      </c>
      <c r="AE124" s="210">
        <v>1</v>
      </c>
      <c r="AF124" s="210">
        <v>1</v>
      </c>
      <c r="AG124" s="210">
        <v>1</v>
      </c>
      <c r="AH124" s="210">
        <v>1</v>
      </c>
      <c r="AI124" s="210">
        <v>1</v>
      </c>
      <c r="AJ124" s="210">
        <v>1</v>
      </c>
      <c r="AK124" s="210">
        <v>1</v>
      </c>
      <c r="AL124" s="210">
        <v>1</v>
      </c>
      <c r="AM124" s="210">
        <v>1</v>
      </c>
      <c r="AN124" s="210">
        <v>1</v>
      </c>
      <c r="AO124" s="210">
        <v>1</v>
      </c>
      <c r="AP124" s="210">
        <v>1</v>
      </c>
      <c r="AQ124" s="210">
        <v>1</v>
      </c>
      <c r="AR124" s="210">
        <v>1</v>
      </c>
      <c r="AS124" s="210">
        <v>1</v>
      </c>
      <c r="AT124" s="210">
        <v>1</v>
      </c>
      <c r="AU124" s="210">
        <v>1</v>
      </c>
      <c r="AV124" s="210">
        <v>1</v>
      </c>
      <c r="AW124" s="210">
        <v>1</v>
      </c>
      <c r="AX124" s="210">
        <v>1</v>
      </c>
      <c r="AY124" s="210">
        <v>1</v>
      </c>
      <c r="AZ124" s="210">
        <v>1</v>
      </c>
      <c r="BA124" s="210">
        <v>1</v>
      </c>
      <c r="BB124" s="210">
        <v>1</v>
      </c>
      <c r="BC124" s="210">
        <v>1</v>
      </c>
      <c r="BD124" s="210">
        <v>1</v>
      </c>
      <c r="BE124" s="210">
        <v>1</v>
      </c>
      <c r="BF124" s="210">
        <v>1</v>
      </c>
      <c r="BG124" s="210">
        <v>1</v>
      </c>
      <c r="BH124" s="210"/>
      <c r="BI124" s="210"/>
      <c r="BJ124" s="210"/>
      <c r="BK124" s="210"/>
      <c r="BL124" s="210"/>
      <c r="BM124" s="210"/>
      <c r="BN124" s="210"/>
      <c r="BO124" s="210"/>
      <c r="BP124" s="210"/>
      <c r="BQ124" s="210"/>
      <c r="BR124" s="210"/>
      <c r="BS124" s="210"/>
      <c r="BT124" s="210"/>
      <c r="BU124" s="210"/>
      <c r="BV124" s="210"/>
      <c r="BW124" s="210"/>
      <c r="BX124" s="210"/>
      <c r="BY124" s="210"/>
      <c r="BZ124" s="210"/>
      <c r="CA124" s="210"/>
      <c r="CB124" s="210"/>
      <c r="CC124" s="210"/>
      <c r="CD124" s="210"/>
      <c r="CE124" s="210"/>
      <c r="CF124" s="210"/>
      <c r="CG124" s="210"/>
      <c r="CH124" s="210"/>
      <c r="CI124" s="210"/>
      <c r="CJ124" s="210"/>
      <c r="CK124" s="210"/>
      <c r="CL124" s="210"/>
      <c r="CM124" s="210"/>
      <c r="CN124" s="210"/>
      <c r="CO124" s="210"/>
      <c r="CP124" s="210"/>
      <c r="CQ124" s="210"/>
      <c r="CR124" s="210"/>
      <c r="CS124" s="144"/>
      <c r="CT124" s="144"/>
    </row>
    <row r="125" spans="1:98" ht="15">
      <c r="A125" s="208" t="s">
        <v>8334</v>
      </c>
      <c r="B125" s="285" t="s">
        <v>18</v>
      </c>
      <c r="C125" s="209" t="str">
        <f>+_xlfn.XLOOKUP(B125,'R4'!B:B,'R4'!C:C)</f>
        <v>EKSKAVATÖR OPERATÖRÜ</v>
      </c>
      <c r="D125" s="259" t="str">
        <f>+_xlfn.XLOOKUP(B125,'R4'!B:B,'R4'!D:D)</f>
        <v/>
      </c>
      <c r="E125" s="209" t="s">
        <v>8259</v>
      </c>
      <c r="F125" s="209" t="s">
        <v>38</v>
      </c>
      <c r="G125" s="216" t="s">
        <v>35</v>
      </c>
      <c r="H125" s="209" t="s">
        <v>8271</v>
      </c>
      <c r="I125" s="2" t="s">
        <v>1403</v>
      </c>
      <c r="J125" s="210">
        <v>0</v>
      </c>
      <c r="K125" s="210">
        <v>0</v>
      </c>
      <c r="L125" s="210">
        <v>0</v>
      </c>
      <c r="M125" s="210">
        <v>0</v>
      </c>
      <c r="N125" s="210">
        <v>0</v>
      </c>
      <c r="O125" s="210">
        <v>0</v>
      </c>
      <c r="P125" s="210">
        <v>0</v>
      </c>
      <c r="Q125" s="210">
        <v>0</v>
      </c>
      <c r="R125" s="210">
        <v>1</v>
      </c>
      <c r="S125" s="210">
        <v>2</v>
      </c>
      <c r="T125" s="210">
        <v>2</v>
      </c>
      <c r="U125" s="210">
        <v>2</v>
      </c>
      <c r="V125" s="210">
        <v>2</v>
      </c>
      <c r="W125" s="210">
        <v>2</v>
      </c>
      <c r="X125" s="210">
        <v>2</v>
      </c>
      <c r="Y125" s="210">
        <v>2</v>
      </c>
      <c r="Z125" s="210">
        <v>2</v>
      </c>
      <c r="AA125" s="210">
        <v>2</v>
      </c>
      <c r="AB125" s="210">
        <v>2</v>
      </c>
      <c r="AC125" s="210">
        <v>2</v>
      </c>
      <c r="AD125" s="210">
        <v>2</v>
      </c>
      <c r="AE125" s="210">
        <v>2</v>
      </c>
      <c r="AF125" s="210">
        <v>2</v>
      </c>
      <c r="AG125" s="210">
        <v>2</v>
      </c>
      <c r="AH125" s="210">
        <v>2</v>
      </c>
      <c r="AI125" s="210">
        <v>2</v>
      </c>
      <c r="AJ125" s="210">
        <v>2</v>
      </c>
      <c r="AK125" s="210">
        <v>2</v>
      </c>
      <c r="AL125" s="210">
        <v>2</v>
      </c>
      <c r="AM125" s="210">
        <v>2</v>
      </c>
      <c r="AN125" s="210">
        <v>2</v>
      </c>
      <c r="AO125" s="210">
        <v>2</v>
      </c>
      <c r="AP125" s="210">
        <v>2</v>
      </c>
      <c r="AQ125" s="210">
        <v>2</v>
      </c>
      <c r="AR125" s="210">
        <v>2</v>
      </c>
      <c r="AS125" s="210">
        <v>2</v>
      </c>
      <c r="AT125" s="210">
        <v>2</v>
      </c>
      <c r="AU125" s="210">
        <v>2</v>
      </c>
      <c r="AV125" s="210">
        <v>2</v>
      </c>
      <c r="AW125" s="210">
        <v>2</v>
      </c>
      <c r="AX125" s="210">
        <v>2</v>
      </c>
      <c r="AY125" s="210">
        <v>2</v>
      </c>
      <c r="AZ125" s="210">
        <v>2</v>
      </c>
      <c r="BA125" s="210">
        <v>2</v>
      </c>
      <c r="BB125" s="210">
        <v>2</v>
      </c>
      <c r="BC125" s="210">
        <v>2</v>
      </c>
      <c r="BD125" s="210">
        <v>2</v>
      </c>
      <c r="BE125" s="210">
        <v>2</v>
      </c>
      <c r="BF125" s="210">
        <v>2</v>
      </c>
      <c r="BG125" s="210">
        <v>2</v>
      </c>
      <c r="BH125" s="210"/>
      <c r="BI125" s="210"/>
      <c r="BJ125" s="210"/>
      <c r="BK125" s="210"/>
      <c r="BL125" s="210"/>
      <c r="BM125" s="210"/>
      <c r="BN125" s="210"/>
      <c r="BO125" s="210"/>
      <c r="BP125" s="210"/>
      <c r="BQ125" s="210"/>
      <c r="BR125" s="210"/>
      <c r="BS125" s="210"/>
      <c r="BT125" s="210"/>
      <c r="BU125" s="210"/>
      <c r="BV125" s="210"/>
      <c r="BW125" s="210"/>
      <c r="BX125" s="210"/>
      <c r="BY125" s="210"/>
      <c r="BZ125" s="210"/>
      <c r="CA125" s="210"/>
      <c r="CB125" s="210"/>
      <c r="CC125" s="210"/>
      <c r="CD125" s="210"/>
      <c r="CE125" s="210"/>
      <c r="CF125" s="210"/>
      <c r="CG125" s="210"/>
      <c r="CH125" s="210"/>
      <c r="CI125" s="210"/>
      <c r="CJ125" s="210"/>
      <c r="CK125" s="210"/>
      <c r="CL125" s="210"/>
      <c r="CM125" s="210"/>
      <c r="CN125" s="210"/>
      <c r="CO125" s="210"/>
      <c r="CP125" s="210"/>
      <c r="CQ125" s="210"/>
      <c r="CR125" s="210"/>
      <c r="CS125" s="144" t="s">
        <v>341</v>
      </c>
      <c r="CT125" s="144"/>
    </row>
    <row r="126" spans="1:98" ht="15">
      <c r="A126" s="208" t="s">
        <v>8334</v>
      </c>
      <c r="B126" s="285" t="s">
        <v>23</v>
      </c>
      <c r="C126" s="209" t="str">
        <f>+_xlfn.XLOOKUP(B126,'R4'!B:B,'R4'!C:C)</f>
        <v>JUMBO / TAMROCK OPERATÖRÜ</v>
      </c>
      <c r="D126" s="259" t="str">
        <f>+_xlfn.XLOOKUP(B126,'R4'!B:B,'R4'!D:D)</f>
        <v/>
      </c>
      <c r="E126" s="209" t="s">
        <v>8259</v>
      </c>
      <c r="F126" s="209" t="s">
        <v>38</v>
      </c>
      <c r="G126" s="216" t="s">
        <v>35</v>
      </c>
      <c r="H126" s="209" t="s">
        <v>8271</v>
      </c>
      <c r="I126" s="2" t="s">
        <v>1403</v>
      </c>
      <c r="J126" s="210">
        <v>0</v>
      </c>
      <c r="K126" s="210">
        <v>0</v>
      </c>
      <c r="L126" s="210">
        <v>0</v>
      </c>
      <c r="M126" s="210">
        <v>0</v>
      </c>
      <c r="N126" s="210">
        <v>0</v>
      </c>
      <c r="O126" s="210">
        <v>0</v>
      </c>
      <c r="P126" s="210">
        <v>0</v>
      </c>
      <c r="Q126" s="210">
        <v>0</v>
      </c>
      <c r="R126" s="210">
        <v>0</v>
      </c>
      <c r="S126" s="210">
        <v>0</v>
      </c>
      <c r="T126" s="210">
        <v>0</v>
      </c>
      <c r="U126" s="210">
        <v>0</v>
      </c>
      <c r="V126" s="210">
        <v>0</v>
      </c>
      <c r="W126" s="210">
        <v>0</v>
      </c>
      <c r="X126" s="210">
        <v>2</v>
      </c>
      <c r="Y126" s="210">
        <v>2</v>
      </c>
      <c r="Z126" s="210">
        <v>2</v>
      </c>
      <c r="AA126" s="210">
        <v>2</v>
      </c>
      <c r="AB126" s="210">
        <v>2</v>
      </c>
      <c r="AC126" s="210">
        <v>2</v>
      </c>
      <c r="AD126" s="210">
        <v>2</v>
      </c>
      <c r="AE126" s="210">
        <v>2</v>
      </c>
      <c r="AF126" s="210">
        <v>2</v>
      </c>
      <c r="AG126" s="210">
        <v>2</v>
      </c>
      <c r="AH126" s="210">
        <v>2</v>
      </c>
      <c r="AI126" s="210">
        <v>2</v>
      </c>
      <c r="AJ126" s="210">
        <v>2</v>
      </c>
      <c r="AK126" s="210">
        <v>2</v>
      </c>
      <c r="AL126" s="210">
        <v>2</v>
      </c>
      <c r="AM126" s="210">
        <v>2</v>
      </c>
      <c r="AN126" s="210">
        <v>2</v>
      </c>
      <c r="AO126" s="210">
        <v>2</v>
      </c>
      <c r="AP126" s="210">
        <v>2</v>
      </c>
      <c r="AQ126" s="210">
        <v>2</v>
      </c>
      <c r="AR126" s="210">
        <v>2</v>
      </c>
      <c r="AS126" s="210">
        <v>2</v>
      </c>
      <c r="AT126" s="210">
        <v>2</v>
      </c>
      <c r="AU126" s="210">
        <v>2</v>
      </c>
      <c r="AV126" s="210">
        <v>2</v>
      </c>
      <c r="AW126" s="210">
        <v>2</v>
      </c>
      <c r="AX126" s="210">
        <v>2</v>
      </c>
      <c r="AY126" s="210">
        <v>2</v>
      </c>
      <c r="AZ126" s="210">
        <v>2</v>
      </c>
      <c r="BA126" s="210">
        <v>2</v>
      </c>
      <c r="BB126" s="210">
        <v>2</v>
      </c>
      <c r="BC126" s="210">
        <v>2</v>
      </c>
      <c r="BD126" s="210">
        <v>2</v>
      </c>
      <c r="BE126" s="210">
        <v>2</v>
      </c>
      <c r="BF126" s="210">
        <v>2</v>
      </c>
      <c r="BG126" s="210">
        <v>2</v>
      </c>
      <c r="BH126" s="210"/>
      <c r="BI126" s="210"/>
      <c r="BJ126" s="210"/>
      <c r="BK126" s="210"/>
      <c r="BL126" s="210"/>
      <c r="BM126" s="210"/>
      <c r="BN126" s="210"/>
      <c r="BO126" s="210"/>
      <c r="BP126" s="210"/>
      <c r="BQ126" s="210"/>
      <c r="BR126" s="210"/>
      <c r="BS126" s="210"/>
      <c r="BT126" s="210"/>
      <c r="BU126" s="210"/>
      <c r="BV126" s="210"/>
      <c r="BW126" s="210"/>
      <c r="BX126" s="210"/>
      <c r="BY126" s="210"/>
      <c r="BZ126" s="210"/>
      <c r="CA126" s="210"/>
      <c r="CB126" s="210"/>
      <c r="CC126" s="210"/>
      <c r="CD126" s="210"/>
      <c r="CE126" s="210"/>
      <c r="CF126" s="210"/>
      <c r="CG126" s="210"/>
      <c r="CH126" s="210"/>
      <c r="CI126" s="210"/>
      <c r="CJ126" s="210"/>
      <c r="CK126" s="210"/>
      <c r="CL126" s="210"/>
      <c r="CM126" s="210"/>
      <c r="CN126" s="210"/>
      <c r="CO126" s="210"/>
      <c r="CP126" s="210"/>
      <c r="CQ126" s="210"/>
      <c r="CR126" s="210"/>
      <c r="CS126" s="144" t="s">
        <v>8617</v>
      </c>
      <c r="CT126" s="144"/>
    </row>
    <row r="127" spans="1:98" ht="15">
      <c r="A127" s="208" t="s">
        <v>8334</v>
      </c>
      <c r="B127" s="285" t="s">
        <v>7690</v>
      </c>
      <c r="C127" s="209" t="str">
        <f>+_xlfn.XLOOKUP(B127,'R4'!B:B,'R4'!C:C)</f>
        <v>ATEŞÇİ</v>
      </c>
      <c r="D127" s="259" t="str">
        <f>+_xlfn.XLOOKUP(B127,'R4'!B:B,'R4'!D:D)</f>
        <v/>
      </c>
      <c r="E127" s="209" t="s">
        <v>8259</v>
      </c>
      <c r="F127" s="209" t="s">
        <v>38</v>
      </c>
      <c r="G127" s="216" t="s">
        <v>35</v>
      </c>
      <c r="H127" s="209" t="s">
        <v>8271</v>
      </c>
      <c r="I127" s="2" t="s">
        <v>1403</v>
      </c>
      <c r="J127" s="210">
        <v>0</v>
      </c>
      <c r="K127" s="210">
        <v>0</v>
      </c>
      <c r="L127" s="210">
        <v>0</v>
      </c>
      <c r="M127" s="210">
        <v>0</v>
      </c>
      <c r="N127" s="210">
        <v>0</v>
      </c>
      <c r="O127" s="210">
        <v>0</v>
      </c>
      <c r="P127" s="210">
        <v>0</v>
      </c>
      <c r="Q127" s="210">
        <v>0</v>
      </c>
      <c r="R127" s="210">
        <v>0</v>
      </c>
      <c r="S127" s="210">
        <v>0</v>
      </c>
      <c r="T127" s="210">
        <v>0</v>
      </c>
      <c r="U127" s="210">
        <v>0</v>
      </c>
      <c r="V127" s="210">
        <v>0</v>
      </c>
      <c r="W127" s="210">
        <v>0</v>
      </c>
      <c r="X127" s="210">
        <v>2</v>
      </c>
      <c r="Y127" s="210">
        <v>2</v>
      </c>
      <c r="Z127" s="210">
        <v>2</v>
      </c>
      <c r="AA127" s="210">
        <v>2</v>
      </c>
      <c r="AB127" s="210">
        <v>2</v>
      </c>
      <c r="AC127" s="210">
        <v>2</v>
      </c>
      <c r="AD127" s="210">
        <v>2</v>
      </c>
      <c r="AE127" s="210">
        <v>2</v>
      </c>
      <c r="AF127" s="210">
        <v>2</v>
      </c>
      <c r="AG127" s="210">
        <v>2</v>
      </c>
      <c r="AH127" s="210">
        <v>2</v>
      </c>
      <c r="AI127" s="210">
        <v>2</v>
      </c>
      <c r="AJ127" s="210">
        <v>2</v>
      </c>
      <c r="AK127" s="210">
        <v>2</v>
      </c>
      <c r="AL127" s="210">
        <v>2</v>
      </c>
      <c r="AM127" s="210">
        <v>2</v>
      </c>
      <c r="AN127" s="210">
        <v>2</v>
      </c>
      <c r="AO127" s="210">
        <v>2</v>
      </c>
      <c r="AP127" s="210">
        <v>2</v>
      </c>
      <c r="AQ127" s="210">
        <v>2</v>
      </c>
      <c r="AR127" s="210">
        <v>2</v>
      </c>
      <c r="AS127" s="210">
        <v>2</v>
      </c>
      <c r="AT127" s="210">
        <v>2</v>
      </c>
      <c r="AU127" s="210">
        <v>2</v>
      </c>
      <c r="AV127" s="210">
        <v>2</v>
      </c>
      <c r="AW127" s="210">
        <v>2</v>
      </c>
      <c r="AX127" s="210">
        <v>2</v>
      </c>
      <c r="AY127" s="210">
        <v>2</v>
      </c>
      <c r="AZ127" s="210">
        <v>2</v>
      </c>
      <c r="BA127" s="210">
        <v>2</v>
      </c>
      <c r="BB127" s="210">
        <v>2</v>
      </c>
      <c r="BC127" s="210">
        <v>2</v>
      </c>
      <c r="BD127" s="210">
        <v>2</v>
      </c>
      <c r="BE127" s="210">
        <v>2</v>
      </c>
      <c r="BF127" s="210">
        <v>2</v>
      </c>
      <c r="BG127" s="210">
        <v>2</v>
      </c>
      <c r="BH127" s="210">
        <v>0</v>
      </c>
      <c r="BI127" s="210">
        <v>0</v>
      </c>
      <c r="BJ127" s="210">
        <v>0</v>
      </c>
      <c r="BK127" s="210">
        <v>0</v>
      </c>
      <c r="BL127" s="210">
        <v>0</v>
      </c>
      <c r="BM127" s="210">
        <v>0</v>
      </c>
      <c r="BN127" s="210">
        <v>0</v>
      </c>
      <c r="BO127" s="210">
        <v>0</v>
      </c>
      <c r="BP127" s="210">
        <v>0</v>
      </c>
      <c r="BQ127" s="210">
        <v>0</v>
      </c>
      <c r="BR127" s="210">
        <v>0</v>
      </c>
      <c r="BS127" s="210">
        <v>0</v>
      </c>
      <c r="BT127" s="210">
        <v>0</v>
      </c>
      <c r="BU127" s="210">
        <v>0</v>
      </c>
      <c r="BV127" s="210">
        <v>0</v>
      </c>
      <c r="BW127" s="210">
        <v>0</v>
      </c>
      <c r="BX127" s="210">
        <v>0</v>
      </c>
      <c r="BY127" s="210">
        <v>0</v>
      </c>
      <c r="BZ127" s="210">
        <v>0</v>
      </c>
      <c r="CA127" s="210">
        <v>0</v>
      </c>
      <c r="CB127" s="210">
        <v>0</v>
      </c>
      <c r="CC127" s="210">
        <v>0</v>
      </c>
      <c r="CD127" s="210">
        <v>0</v>
      </c>
      <c r="CE127" s="210">
        <v>0</v>
      </c>
      <c r="CF127" s="210">
        <v>0</v>
      </c>
      <c r="CG127" s="210">
        <v>0</v>
      </c>
      <c r="CH127" s="210">
        <v>0</v>
      </c>
      <c r="CI127" s="210">
        <v>0</v>
      </c>
      <c r="CJ127" s="210">
        <v>0</v>
      </c>
      <c r="CK127" s="210">
        <v>0</v>
      </c>
      <c r="CL127" s="210">
        <v>0</v>
      </c>
      <c r="CM127" s="210">
        <v>0</v>
      </c>
      <c r="CN127" s="210">
        <v>0</v>
      </c>
      <c r="CO127" s="210">
        <v>0</v>
      </c>
      <c r="CP127" s="210">
        <v>0</v>
      </c>
      <c r="CQ127" s="210">
        <v>0</v>
      </c>
      <c r="CR127" s="210">
        <v>0</v>
      </c>
      <c r="CS127" s="144" t="s">
        <v>8617</v>
      </c>
      <c r="CT127" s="144"/>
    </row>
    <row r="128" spans="1:98" ht="15">
      <c r="A128" s="208" t="s">
        <v>8334</v>
      </c>
      <c r="B128" s="285" t="s">
        <v>7692</v>
      </c>
      <c r="C128" s="209" t="str">
        <f>+_xlfn.XLOOKUP(B128,'R4'!B:B,'R4'!C:C)</f>
        <v>ATEŞÇİ YARDIMCISI</v>
      </c>
      <c r="D128" s="259" t="str">
        <f>+_xlfn.XLOOKUP(B128,'R4'!B:B,'R4'!D:D)</f>
        <v/>
      </c>
      <c r="E128" s="209" t="s">
        <v>8259</v>
      </c>
      <c r="F128" s="209" t="s">
        <v>38</v>
      </c>
      <c r="G128" s="216" t="s">
        <v>35</v>
      </c>
      <c r="H128" s="209" t="s">
        <v>8271</v>
      </c>
      <c r="I128" s="2" t="s">
        <v>1403</v>
      </c>
      <c r="J128" s="210">
        <v>0</v>
      </c>
      <c r="K128" s="210">
        <v>0</v>
      </c>
      <c r="L128" s="210">
        <v>0</v>
      </c>
      <c r="M128" s="210">
        <v>0</v>
      </c>
      <c r="N128" s="210">
        <v>0</v>
      </c>
      <c r="O128" s="210">
        <v>0</v>
      </c>
      <c r="P128" s="210">
        <v>0</v>
      </c>
      <c r="Q128" s="210">
        <v>0</v>
      </c>
      <c r="R128" s="210">
        <v>0</v>
      </c>
      <c r="S128" s="210">
        <v>0</v>
      </c>
      <c r="T128" s="210">
        <v>0</v>
      </c>
      <c r="U128" s="210">
        <v>0</v>
      </c>
      <c r="V128" s="210">
        <v>0</v>
      </c>
      <c r="W128" s="210">
        <v>0</v>
      </c>
      <c r="X128" s="210">
        <v>4</v>
      </c>
      <c r="Y128" s="210">
        <v>4</v>
      </c>
      <c r="Z128" s="210">
        <v>4</v>
      </c>
      <c r="AA128" s="210">
        <v>4</v>
      </c>
      <c r="AB128" s="210">
        <v>4</v>
      </c>
      <c r="AC128" s="210">
        <v>4</v>
      </c>
      <c r="AD128" s="210">
        <v>4</v>
      </c>
      <c r="AE128" s="210">
        <v>4</v>
      </c>
      <c r="AF128" s="210">
        <v>4</v>
      </c>
      <c r="AG128" s="210">
        <v>4</v>
      </c>
      <c r="AH128" s="210">
        <v>4</v>
      </c>
      <c r="AI128" s="210">
        <v>4</v>
      </c>
      <c r="AJ128" s="210">
        <v>4</v>
      </c>
      <c r="AK128" s="210">
        <v>4</v>
      </c>
      <c r="AL128" s="210">
        <v>4</v>
      </c>
      <c r="AM128" s="210">
        <v>4</v>
      </c>
      <c r="AN128" s="210">
        <v>4</v>
      </c>
      <c r="AO128" s="210">
        <v>4</v>
      </c>
      <c r="AP128" s="210">
        <v>4</v>
      </c>
      <c r="AQ128" s="210">
        <v>4</v>
      </c>
      <c r="AR128" s="210">
        <v>4</v>
      </c>
      <c r="AS128" s="210">
        <v>4</v>
      </c>
      <c r="AT128" s="210">
        <v>4</v>
      </c>
      <c r="AU128" s="210">
        <v>4</v>
      </c>
      <c r="AV128" s="210">
        <v>4</v>
      </c>
      <c r="AW128" s="210">
        <v>4</v>
      </c>
      <c r="AX128" s="210">
        <v>4</v>
      </c>
      <c r="AY128" s="210">
        <v>4</v>
      </c>
      <c r="AZ128" s="210">
        <v>4</v>
      </c>
      <c r="BA128" s="210">
        <v>4</v>
      </c>
      <c r="BB128" s="210">
        <v>4</v>
      </c>
      <c r="BC128" s="210">
        <v>4</v>
      </c>
      <c r="BD128" s="210">
        <v>4</v>
      </c>
      <c r="BE128" s="210">
        <v>4</v>
      </c>
      <c r="BF128" s="210">
        <v>4</v>
      </c>
      <c r="BG128" s="210">
        <v>4</v>
      </c>
      <c r="BH128" s="210">
        <v>0</v>
      </c>
      <c r="BI128" s="210">
        <v>0</v>
      </c>
      <c r="BJ128" s="210">
        <v>0</v>
      </c>
      <c r="BK128" s="210">
        <v>0</v>
      </c>
      <c r="BL128" s="210">
        <v>0</v>
      </c>
      <c r="BM128" s="210">
        <v>0</v>
      </c>
      <c r="BN128" s="210">
        <v>0</v>
      </c>
      <c r="BO128" s="210">
        <v>0</v>
      </c>
      <c r="BP128" s="210">
        <v>0</v>
      </c>
      <c r="BQ128" s="210">
        <v>0</v>
      </c>
      <c r="BR128" s="210">
        <v>0</v>
      </c>
      <c r="BS128" s="210">
        <v>0</v>
      </c>
      <c r="BT128" s="210">
        <v>0</v>
      </c>
      <c r="BU128" s="210">
        <v>0</v>
      </c>
      <c r="BV128" s="210">
        <v>0</v>
      </c>
      <c r="BW128" s="210">
        <v>0</v>
      </c>
      <c r="BX128" s="210">
        <v>0</v>
      </c>
      <c r="BY128" s="210">
        <v>0</v>
      </c>
      <c r="BZ128" s="210">
        <v>0</v>
      </c>
      <c r="CA128" s="210">
        <v>0</v>
      </c>
      <c r="CB128" s="210">
        <v>0</v>
      </c>
      <c r="CC128" s="210">
        <v>0</v>
      </c>
      <c r="CD128" s="210">
        <v>0</v>
      </c>
      <c r="CE128" s="210">
        <v>0</v>
      </c>
      <c r="CF128" s="210">
        <v>0</v>
      </c>
      <c r="CG128" s="210">
        <v>0</v>
      </c>
      <c r="CH128" s="210">
        <v>0</v>
      </c>
      <c r="CI128" s="210">
        <v>0</v>
      </c>
      <c r="CJ128" s="210">
        <v>0</v>
      </c>
      <c r="CK128" s="210">
        <v>0</v>
      </c>
      <c r="CL128" s="210">
        <v>0</v>
      </c>
      <c r="CM128" s="210">
        <v>0</v>
      </c>
      <c r="CN128" s="210">
        <v>0</v>
      </c>
      <c r="CO128" s="210">
        <v>0</v>
      </c>
      <c r="CP128" s="210">
        <v>0</v>
      </c>
      <c r="CQ128" s="210">
        <v>0</v>
      </c>
      <c r="CR128" s="210">
        <v>0</v>
      </c>
      <c r="CS128" s="144" t="s">
        <v>8617</v>
      </c>
      <c r="CT128" s="144"/>
    </row>
    <row r="129" spans="1:98" ht="15">
      <c r="A129" s="208" t="s">
        <v>8334</v>
      </c>
      <c r="B129" s="285" t="s">
        <v>17</v>
      </c>
      <c r="C129" s="209" t="str">
        <f>+_xlfn.XLOOKUP(B129,'R4'!B:B,'R4'!C:C)</f>
        <v>DOZER OPERATÖRÜ</v>
      </c>
      <c r="D129" s="259" t="str">
        <f>+_xlfn.XLOOKUP(B129,'R4'!B:B,'R4'!D:D)</f>
        <v/>
      </c>
      <c r="E129" s="209" t="s">
        <v>8259</v>
      </c>
      <c r="F129" s="209" t="s">
        <v>38</v>
      </c>
      <c r="G129" s="216" t="s">
        <v>35</v>
      </c>
      <c r="H129" s="209" t="s">
        <v>8271</v>
      </c>
      <c r="I129" s="2" t="s">
        <v>1403</v>
      </c>
      <c r="J129" s="210">
        <v>0</v>
      </c>
      <c r="K129" s="210">
        <v>0</v>
      </c>
      <c r="L129" s="210">
        <v>0</v>
      </c>
      <c r="M129" s="210">
        <v>0</v>
      </c>
      <c r="N129" s="210">
        <v>0</v>
      </c>
      <c r="O129" s="210">
        <v>0</v>
      </c>
      <c r="P129" s="210">
        <v>0</v>
      </c>
      <c r="Q129" s="210">
        <v>0</v>
      </c>
      <c r="R129" s="210">
        <v>0</v>
      </c>
      <c r="S129" s="210">
        <v>0</v>
      </c>
      <c r="T129" s="210">
        <v>1</v>
      </c>
      <c r="U129" s="210">
        <v>1</v>
      </c>
      <c r="V129" s="210">
        <v>1</v>
      </c>
      <c r="W129" s="210">
        <v>1</v>
      </c>
      <c r="X129" s="210">
        <v>1</v>
      </c>
      <c r="Y129" s="210">
        <v>1</v>
      </c>
      <c r="Z129" s="210">
        <v>1</v>
      </c>
      <c r="AA129" s="210">
        <v>1</v>
      </c>
      <c r="AB129" s="210">
        <v>1</v>
      </c>
      <c r="AC129" s="210">
        <v>1</v>
      </c>
      <c r="AD129" s="210">
        <v>1</v>
      </c>
      <c r="AE129" s="210">
        <v>1</v>
      </c>
      <c r="AF129" s="210">
        <v>1</v>
      </c>
      <c r="AG129" s="210">
        <v>1</v>
      </c>
      <c r="AH129" s="210">
        <v>1</v>
      </c>
      <c r="AI129" s="210">
        <v>1</v>
      </c>
      <c r="AJ129" s="210">
        <v>1</v>
      </c>
      <c r="AK129" s="210">
        <v>1</v>
      </c>
      <c r="AL129" s="210">
        <v>1</v>
      </c>
      <c r="AM129" s="210">
        <v>1</v>
      </c>
      <c r="AN129" s="210">
        <v>1</v>
      </c>
      <c r="AO129" s="210">
        <v>1</v>
      </c>
      <c r="AP129" s="210">
        <v>1</v>
      </c>
      <c r="AQ129" s="210">
        <v>1</v>
      </c>
      <c r="AR129" s="210">
        <v>1</v>
      </c>
      <c r="AS129" s="210">
        <v>1</v>
      </c>
      <c r="AT129" s="210">
        <v>1</v>
      </c>
      <c r="AU129" s="210">
        <v>1</v>
      </c>
      <c r="AV129" s="210">
        <v>1</v>
      </c>
      <c r="AW129" s="210">
        <v>1</v>
      </c>
      <c r="AX129" s="210">
        <v>1</v>
      </c>
      <c r="AY129" s="210">
        <v>1</v>
      </c>
      <c r="AZ129" s="210">
        <v>1</v>
      </c>
      <c r="BA129" s="210">
        <v>1</v>
      </c>
      <c r="BB129" s="210">
        <v>1</v>
      </c>
      <c r="BC129" s="210">
        <v>1</v>
      </c>
      <c r="BD129" s="210">
        <v>1</v>
      </c>
      <c r="BE129" s="210">
        <v>1</v>
      </c>
      <c r="BF129" s="210">
        <v>1</v>
      </c>
      <c r="BG129" s="210">
        <v>1</v>
      </c>
      <c r="BH129" s="210">
        <v>0</v>
      </c>
      <c r="BI129" s="210">
        <v>0</v>
      </c>
      <c r="BJ129" s="210">
        <v>0</v>
      </c>
      <c r="BK129" s="210">
        <v>0</v>
      </c>
      <c r="BL129" s="210">
        <v>0</v>
      </c>
      <c r="BM129" s="210">
        <v>0</v>
      </c>
      <c r="BN129" s="210">
        <v>0</v>
      </c>
      <c r="BO129" s="210">
        <v>0</v>
      </c>
      <c r="BP129" s="210">
        <v>0</v>
      </c>
      <c r="BQ129" s="210">
        <v>0</v>
      </c>
      <c r="BR129" s="210">
        <v>0</v>
      </c>
      <c r="BS129" s="210">
        <v>0</v>
      </c>
      <c r="BT129" s="210">
        <v>0</v>
      </c>
      <c r="BU129" s="210">
        <v>0</v>
      </c>
      <c r="BV129" s="210">
        <v>0</v>
      </c>
      <c r="BW129" s="210">
        <v>0</v>
      </c>
      <c r="BX129" s="210">
        <v>0</v>
      </c>
      <c r="BY129" s="210">
        <v>0</v>
      </c>
      <c r="BZ129" s="210">
        <v>0</v>
      </c>
      <c r="CA129" s="210">
        <v>0</v>
      </c>
      <c r="CB129" s="210">
        <v>0</v>
      </c>
      <c r="CC129" s="210">
        <v>0</v>
      </c>
      <c r="CD129" s="210">
        <v>0</v>
      </c>
      <c r="CE129" s="210">
        <v>0</v>
      </c>
      <c r="CF129" s="210">
        <v>0</v>
      </c>
      <c r="CG129" s="210">
        <v>0</v>
      </c>
      <c r="CH129" s="210">
        <v>0</v>
      </c>
      <c r="CI129" s="210">
        <v>0</v>
      </c>
      <c r="CJ129" s="210">
        <v>0</v>
      </c>
      <c r="CK129" s="210">
        <v>0</v>
      </c>
      <c r="CL129" s="210">
        <v>0</v>
      </c>
      <c r="CM129" s="210">
        <v>0</v>
      </c>
      <c r="CN129" s="210">
        <v>0</v>
      </c>
      <c r="CO129" s="210">
        <v>0</v>
      </c>
      <c r="CP129" s="210">
        <v>0</v>
      </c>
      <c r="CQ129" s="210">
        <v>0</v>
      </c>
      <c r="CR129" s="210">
        <v>0</v>
      </c>
      <c r="CS129" s="144" t="s">
        <v>5</v>
      </c>
      <c r="CT129" s="144"/>
    </row>
    <row r="130" spans="1:98" ht="15">
      <c r="A130" s="208" t="s">
        <v>8334</v>
      </c>
      <c r="B130" s="285" t="s">
        <v>19</v>
      </c>
      <c r="C130" s="209" t="str">
        <f>+_xlfn.XLOOKUP(B130,'R4'!B:B,'R4'!C:C)</f>
        <v>LODER OPERATÖRÜ</v>
      </c>
      <c r="D130" s="259" t="str">
        <f>+_xlfn.XLOOKUP(B130,'R4'!B:B,'R4'!D:D)</f>
        <v/>
      </c>
      <c r="E130" s="209" t="s">
        <v>8259</v>
      </c>
      <c r="F130" s="209" t="s">
        <v>38</v>
      </c>
      <c r="G130" s="216" t="s">
        <v>35</v>
      </c>
      <c r="H130" s="209" t="s">
        <v>8271</v>
      </c>
      <c r="I130" s="2" t="s">
        <v>1403</v>
      </c>
      <c r="J130" s="210">
        <v>0</v>
      </c>
      <c r="K130" s="210">
        <v>0</v>
      </c>
      <c r="L130" s="210">
        <v>0</v>
      </c>
      <c r="M130" s="210">
        <v>0</v>
      </c>
      <c r="N130" s="210">
        <v>0</v>
      </c>
      <c r="O130" s="210">
        <v>0</v>
      </c>
      <c r="P130" s="210">
        <v>0</v>
      </c>
      <c r="Q130" s="210">
        <v>0</v>
      </c>
      <c r="R130" s="210">
        <v>0</v>
      </c>
      <c r="S130" s="210">
        <v>0</v>
      </c>
      <c r="T130" s="210">
        <v>1</v>
      </c>
      <c r="U130" s="210">
        <v>1</v>
      </c>
      <c r="V130" s="210">
        <v>1</v>
      </c>
      <c r="W130" s="210">
        <v>1</v>
      </c>
      <c r="X130" s="210">
        <v>1</v>
      </c>
      <c r="Y130" s="210">
        <v>1</v>
      </c>
      <c r="Z130" s="210">
        <v>1</v>
      </c>
      <c r="AA130" s="210">
        <v>1</v>
      </c>
      <c r="AB130" s="210">
        <v>1</v>
      </c>
      <c r="AC130" s="210">
        <v>1</v>
      </c>
      <c r="AD130" s="210">
        <v>1</v>
      </c>
      <c r="AE130" s="210">
        <v>1</v>
      </c>
      <c r="AF130" s="210">
        <v>1</v>
      </c>
      <c r="AG130" s="210">
        <v>1</v>
      </c>
      <c r="AH130" s="210">
        <v>1</v>
      </c>
      <c r="AI130" s="210">
        <v>1</v>
      </c>
      <c r="AJ130" s="210">
        <v>1</v>
      </c>
      <c r="AK130" s="210">
        <v>1</v>
      </c>
      <c r="AL130" s="210">
        <v>1</v>
      </c>
      <c r="AM130" s="210">
        <v>1</v>
      </c>
      <c r="AN130" s="210">
        <v>1</v>
      </c>
      <c r="AO130" s="210">
        <v>1</v>
      </c>
      <c r="AP130" s="210">
        <v>1</v>
      </c>
      <c r="AQ130" s="210">
        <v>1</v>
      </c>
      <c r="AR130" s="210">
        <v>1</v>
      </c>
      <c r="AS130" s="210">
        <v>1</v>
      </c>
      <c r="AT130" s="210">
        <v>1</v>
      </c>
      <c r="AU130" s="210">
        <v>1</v>
      </c>
      <c r="AV130" s="210">
        <v>1</v>
      </c>
      <c r="AW130" s="210">
        <v>1</v>
      </c>
      <c r="AX130" s="210">
        <v>1</v>
      </c>
      <c r="AY130" s="210">
        <v>1</v>
      </c>
      <c r="AZ130" s="210">
        <v>1</v>
      </c>
      <c r="BA130" s="210">
        <v>1</v>
      </c>
      <c r="BB130" s="210">
        <v>1</v>
      </c>
      <c r="BC130" s="210">
        <v>1</v>
      </c>
      <c r="BD130" s="210">
        <v>1</v>
      </c>
      <c r="BE130" s="210">
        <v>1</v>
      </c>
      <c r="BF130" s="210">
        <v>1</v>
      </c>
      <c r="BG130" s="210">
        <v>1</v>
      </c>
      <c r="BH130" s="210">
        <v>0</v>
      </c>
      <c r="BI130" s="210">
        <v>0</v>
      </c>
      <c r="BJ130" s="210">
        <v>0</v>
      </c>
      <c r="BK130" s="210">
        <v>0</v>
      </c>
      <c r="BL130" s="210">
        <v>0</v>
      </c>
      <c r="BM130" s="210">
        <v>0</v>
      </c>
      <c r="BN130" s="210">
        <v>0</v>
      </c>
      <c r="BO130" s="210">
        <v>0</v>
      </c>
      <c r="BP130" s="210">
        <v>0</v>
      </c>
      <c r="BQ130" s="210">
        <v>0</v>
      </c>
      <c r="BR130" s="210">
        <v>0</v>
      </c>
      <c r="BS130" s="210">
        <v>0</v>
      </c>
      <c r="BT130" s="210">
        <v>0</v>
      </c>
      <c r="BU130" s="210">
        <v>0</v>
      </c>
      <c r="BV130" s="210">
        <v>0</v>
      </c>
      <c r="BW130" s="210">
        <v>0</v>
      </c>
      <c r="BX130" s="210">
        <v>0</v>
      </c>
      <c r="BY130" s="210">
        <v>0</v>
      </c>
      <c r="BZ130" s="210">
        <v>0</v>
      </c>
      <c r="CA130" s="210">
        <v>0</v>
      </c>
      <c r="CB130" s="210">
        <v>0</v>
      </c>
      <c r="CC130" s="210">
        <v>0</v>
      </c>
      <c r="CD130" s="210">
        <v>0</v>
      </c>
      <c r="CE130" s="210">
        <v>0</v>
      </c>
      <c r="CF130" s="210">
        <v>0</v>
      </c>
      <c r="CG130" s="210">
        <v>0</v>
      </c>
      <c r="CH130" s="210">
        <v>0</v>
      </c>
      <c r="CI130" s="210">
        <v>0</v>
      </c>
      <c r="CJ130" s="210">
        <v>0</v>
      </c>
      <c r="CK130" s="210">
        <v>0</v>
      </c>
      <c r="CL130" s="210">
        <v>0</v>
      </c>
      <c r="CM130" s="210">
        <v>0</v>
      </c>
      <c r="CN130" s="210">
        <v>0</v>
      </c>
      <c r="CO130" s="210">
        <v>0</v>
      </c>
      <c r="CP130" s="210">
        <v>0</v>
      </c>
      <c r="CQ130" s="210">
        <v>0</v>
      </c>
      <c r="CR130" s="210">
        <v>0</v>
      </c>
      <c r="CS130" s="144" t="s">
        <v>496</v>
      </c>
      <c r="CT130" s="144"/>
    </row>
    <row r="131" spans="1:98" ht="15">
      <c r="A131" s="208" t="s">
        <v>8334</v>
      </c>
      <c r="B131" s="285" t="s">
        <v>1290</v>
      </c>
      <c r="C131" s="209" t="s">
        <v>1291</v>
      </c>
      <c r="D131" s="259" t="s">
        <v>8643</v>
      </c>
      <c r="E131" s="209" t="s">
        <v>8258</v>
      </c>
      <c r="F131" s="209" t="s">
        <v>38</v>
      </c>
      <c r="G131" s="216" t="s">
        <v>35</v>
      </c>
      <c r="H131" s="209" t="s">
        <v>8271</v>
      </c>
      <c r="I131" s="2" t="s">
        <v>1828</v>
      </c>
      <c r="J131" s="210">
        <v>0</v>
      </c>
      <c r="K131" s="210">
        <v>0</v>
      </c>
      <c r="L131" s="210">
        <v>1</v>
      </c>
      <c r="M131" s="210">
        <v>1</v>
      </c>
      <c r="N131" s="210">
        <v>1</v>
      </c>
      <c r="O131" s="210">
        <v>1</v>
      </c>
      <c r="P131" s="210">
        <v>1</v>
      </c>
      <c r="Q131" s="210">
        <v>1</v>
      </c>
      <c r="R131" s="210">
        <v>1</v>
      </c>
      <c r="S131" s="210">
        <v>1</v>
      </c>
      <c r="T131" s="210">
        <v>1</v>
      </c>
      <c r="U131" s="210">
        <v>1</v>
      </c>
      <c r="V131" s="210">
        <v>1</v>
      </c>
      <c r="W131" s="210">
        <v>1</v>
      </c>
      <c r="X131" s="210">
        <v>1</v>
      </c>
      <c r="Y131" s="210">
        <v>1</v>
      </c>
      <c r="Z131" s="210">
        <v>1</v>
      </c>
      <c r="AA131" s="210">
        <v>1</v>
      </c>
      <c r="AB131" s="210">
        <v>1</v>
      </c>
      <c r="AC131" s="210">
        <v>1</v>
      </c>
      <c r="AD131" s="210">
        <v>1</v>
      </c>
      <c r="AE131" s="210">
        <v>1</v>
      </c>
      <c r="AF131" s="210">
        <v>1</v>
      </c>
      <c r="AG131" s="210">
        <v>1</v>
      </c>
      <c r="AH131" s="210">
        <v>1</v>
      </c>
      <c r="AI131" s="210">
        <v>1</v>
      </c>
      <c r="AJ131" s="210">
        <v>1</v>
      </c>
      <c r="AK131" s="210">
        <v>1</v>
      </c>
      <c r="AL131" s="210">
        <v>1</v>
      </c>
      <c r="AM131" s="210">
        <v>1</v>
      </c>
      <c r="AN131" s="210">
        <v>1</v>
      </c>
      <c r="AO131" s="210">
        <v>1</v>
      </c>
      <c r="AP131" s="210">
        <v>1</v>
      </c>
      <c r="AQ131" s="210">
        <v>1</v>
      </c>
      <c r="AR131" s="210">
        <v>1</v>
      </c>
      <c r="AS131" s="210">
        <v>1</v>
      </c>
      <c r="AT131" s="210">
        <v>1</v>
      </c>
      <c r="AU131" s="210">
        <v>1</v>
      </c>
      <c r="AV131" s="210">
        <v>1</v>
      </c>
      <c r="AW131" s="210">
        <v>1</v>
      </c>
      <c r="AX131" s="210">
        <v>1</v>
      </c>
      <c r="AY131" s="210">
        <v>1</v>
      </c>
      <c r="AZ131" s="210">
        <v>1</v>
      </c>
      <c r="BA131" s="210">
        <v>1</v>
      </c>
      <c r="BB131" s="210">
        <v>1</v>
      </c>
      <c r="BC131" s="210">
        <v>1</v>
      </c>
      <c r="BD131" s="210">
        <v>1</v>
      </c>
      <c r="BE131" s="210">
        <v>1</v>
      </c>
      <c r="BF131" s="210">
        <v>1</v>
      </c>
      <c r="BG131" s="210">
        <v>1</v>
      </c>
      <c r="BH131" s="210">
        <v>1</v>
      </c>
      <c r="BI131" s="210">
        <v>1</v>
      </c>
      <c r="BJ131" s="210">
        <v>1</v>
      </c>
      <c r="BK131" s="210">
        <v>1</v>
      </c>
      <c r="BL131" s="210">
        <v>1</v>
      </c>
      <c r="BM131" s="210">
        <v>1</v>
      </c>
      <c r="BN131" s="210">
        <v>1</v>
      </c>
      <c r="BO131" s="210">
        <v>1</v>
      </c>
      <c r="BP131" s="210">
        <v>1</v>
      </c>
      <c r="BQ131" s="210">
        <v>1</v>
      </c>
      <c r="BR131" s="210">
        <v>1</v>
      </c>
      <c r="BS131" s="210">
        <v>1</v>
      </c>
      <c r="BT131" s="210">
        <v>1</v>
      </c>
      <c r="BU131" s="210">
        <v>1</v>
      </c>
      <c r="BV131" s="210">
        <v>1</v>
      </c>
      <c r="BW131" s="210">
        <v>1</v>
      </c>
      <c r="BX131" s="210">
        <v>1</v>
      </c>
      <c r="BY131" s="210">
        <v>1</v>
      </c>
      <c r="BZ131" s="210">
        <v>1</v>
      </c>
      <c r="CA131" s="210">
        <v>1</v>
      </c>
      <c r="CB131" s="210">
        <v>1</v>
      </c>
      <c r="CC131" s="210">
        <v>1</v>
      </c>
      <c r="CD131" s="210">
        <v>1</v>
      </c>
      <c r="CE131" s="210">
        <v>1</v>
      </c>
      <c r="CF131" s="210">
        <v>1</v>
      </c>
      <c r="CG131" s="210">
        <v>1</v>
      </c>
      <c r="CH131" s="210">
        <v>1</v>
      </c>
      <c r="CI131" s="210"/>
      <c r="CJ131" s="210"/>
      <c r="CK131" s="210"/>
      <c r="CL131" s="210"/>
      <c r="CM131" s="210"/>
      <c r="CN131" s="210"/>
      <c r="CO131" s="210"/>
      <c r="CP131" s="210"/>
      <c r="CQ131" s="210"/>
      <c r="CR131" s="210"/>
      <c r="CS131" s="144"/>
      <c r="CT131" s="144"/>
    </row>
    <row r="132" spans="1:98" ht="15">
      <c r="A132" s="208" t="s">
        <v>8334</v>
      </c>
      <c r="B132" s="285" t="s">
        <v>1292</v>
      </c>
      <c r="C132" s="209" t="s">
        <v>1291</v>
      </c>
      <c r="D132" s="259" t="s">
        <v>8644</v>
      </c>
      <c r="E132" s="209" t="s">
        <v>8258</v>
      </c>
      <c r="F132" s="209" t="s">
        <v>38</v>
      </c>
      <c r="G132" s="216" t="s">
        <v>35</v>
      </c>
      <c r="H132" s="209" t="s">
        <v>8271</v>
      </c>
      <c r="I132" s="2" t="s">
        <v>1828</v>
      </c>
      <c r="J132" s="210">
        <v>0</v>
      </c>
      <c r="K132" s="210">
        <v>0</v>
      </c>
      <c r="L132" s="210">
        <v>0</v>
      </c>
      <c r="M132" s="210">
        <v>0</v>
      </c>
      <c r="N132" s="210">
        <v>0</v>
      </c>
      <c r="O132" s="210">
        <v>0</v>
      </c>
      <c r="P132" s="210">
        <v>1</v>
      </c>
      <c r="Q132" s="210">
        <v>1</v>
      </c>
      <c r="R132" s="210">
        <v>1</v>
      </c>
      <c r="S132" s="210">
        <v>1</v>
      </c>
      <c r="T132" s="210">
        <v>1</v>
      </c>
      <c r="U132" s="210">
        <v>1</v>
      </c>
      <c r="V132" s="210">
        <v>1</v>
      </c>
      <c r="W132" s="210">
        <v>1</v>
      </c>
      <c r="X132" s="210">
        <v>1</v>
      </c>
      <c r="Y132" s="210">
        <v>1</v>
      </c>
      <c r="Z132" s="210">
        <v>1</v>
      </c>
      <c r="AA132" s="210">
        <v>1</v>
      </c>
      <c r="AB132" s="210">
        <v>1</v>
      </c>
      <c r="AC132" s="210">
        <v>1</v>
      </c>
      <c r="AD132" s="210">
        <v>1</v>
      </c>
      <c r="AE132" s="210">
        <v>1</v>
      </c>
      <c r="AF132" s="210">
        <v>1</v>
      </c>
      <c r="AG132" s="210">
        <v>1</v>
      </c>
      <c r="AH132" s="210">
        <v>1</v>
      </c>
      <c r="AI132" s="210">
        <v>1</v>
      </c>
      <c r="AJ132" s="210">
        <v>1</v>
      </c>
      <c r="AK132" s="210">
        <v>1</v>
      </c>
      <c r="AL132" s="210">
        <v>1</v>
      </c>
      <c r="AM132" s="210">
        <v>1</v>
      </c>
      <c r="AN132" s="210">
        <v>1</v>
      </c>
      <c r="AO132" s="210">
        <v>1</v>
      </c>
      <c r="AP132" s="210">
        <v>1</v>
      </c>
      <c r="AQ132" s="210">
        <v>1</v>
      </c>
      <c r="AR132" s="210">
        <v>1</v>
      </c>
      <c r="AS132" s="210">
        <v>1</v>
      </c>
      <c r="AT132" s="210">
        <v>1</v>
      </c>
      <c r="AU132" s="210">
        <v>1</v>
      </c>
      <c r="AV132" s="210">
        <v>1</v>
      </c>
      <c r="AW132" s="210">
        <v>1</v>
      </c>
      <c r="AX132" s="210">
        <v>1</v>
      </c>
      <c r="AY132" s="210">
        <v>1</v>
      </c>
      <c r="AZ132" s="210">
        <v>1</v>
      </c>
      <c r="BA132" s="210">
        <v>1</v>
      </c>
      <c r="BB132" s="210">
        <v>1</v>
      </c>
      <c r="BC132" s="210">
        <v>1</v>
      </c>
      <c r="BD132" s="210">
        <v>1</v>
      </c>
      <c r="BE132" s="210">
        <v>1</v>
      </c>
      <c r="BF132" s="210">
        <v>1</v>
      </c>
      <c r="BG132" s="210">
        <v>1</v>
      </c>
      <c r="BH132" s="210">
        <v>1</v>
      </c>
      <c r="BI132" s="210">
        <v>1</v>
      </c>
      <c r="BJ132" s="210">
        <v>1</v>
      </c>
      <c r="BK132" s="210">
        <v>1</v>
      </c>
      <c r="BL132" s="210">
        <v>1</v>
      </c>
      <c r="BM132" s="210">
        <v>1</v>
      </c>
      <c r="BN132" s="210">
        <v>1</v>
      </c>
      <c r="BO132" s="210">
        <v>1</v>
      </c>
      <c r="BP132" s="210">
        <v>1</v>
      </c>
      <c r="BQ132" s="210">
        <v>1</v>
      </c>
      <c r="BR132" s="210">
        <v>1</v>
      </c>
      <c r="BS132" s="210">
        <v>1</v>
      </c>
      <c r="BT132" s="210">
        <v>1</v>
      </c>
      <c r="BU132" s="210">
        <v>1</v>
      </c>
      <c r="BV132" s="210">
        <v>1</v>
      </c>
      <c r="BW132" s="210">
        <v>1</v>
      </c>
      <c r="BX132" s="210">
        <v>1</v>
      </c>
      <c r="BY132" s="210">
        <v>1</v>
      </c>
      <c r="BZ132" s="210">
        <v>1</v>
      </c>
      <c r="CA132" s="210">
        <v>1</v>
      </c>
      <c r="CB132" s="210">
        <v>1</v>
      </c>
      <c r="CC132" s="210">
        <v>1</v>
      </c>
      <c r="CD132" s="210">
        <v>1</v>
      </c>
      <c r="CE132" s="210">
        <v>1</v>
      </c>
      <c r="CF132" s="210">
        <v>1</v>
      </c>
      <c r="CG132" s="210">
        <v>1</v>
      </c>
      <c r="CH132" s="210">
        <v>1</v>
      </c>
      <c r="CI132" s="210"/>
      <c r="CJ132" s="210"/>
      <c r="CK132" s="210"/>
      <c r="CL132" s="210"/>
      <c r="CM132" s="210"/>
      <c r="CN132" s="210"/>
      <c r="CO132" s="210"/>
      <c r="CP132" s="210"/>
      <c r="CQ132" s="210"/>
      <c r="CR132" s="210"/>
      <c r="CS132" s="144"/>
      <c r="CT132" s="144"/>
    </row>
    <row r="133" spans="1:98" ht="15">
      <c r="A133" s="208" t="s">
        <v>8334</v>
      </c>
      <c r="B133" s="285" t="s">
        <v>1294</v>
      </c>
      <c r="C133" s="209" t="s">
        <v>1291</v>
      </c>
      <c r="D133" s="259" t="s">
        <v>8645</v>
      </c>
      <c r="E133" s="209" t="s">
        <v>8258</v>
      </c>
      <c r="F133" s="209" t="s">
        <v>38</v>
      </c>
      <c r="G133" s="216" t="s">
        <v>35</v>
      </c>
      <c r="H133" s="209" t="s">
        <v>8271</v>
      </c>
      <c r="I133" s="2" t="s">
        <v>1828</v>
      </c>
      <c r="J133" s="210">
        <v>0</v>
      </c>
      <c r="K133" s="210">
        <v>0</v>
      </c>
      <c r="L133" s="210">
        <v>0</v>
      </c>
      <c r="M133" s="210">
        <v>0</v>
      </c>
      <c r="N133" s="210">
        <v>0</v>
      </c>
      <c r="O133" s="210">
        <v>0</v>
      </c>
      <c r="P133" s="210">
        <v>0</v>
      </c>
      <c r="Q133" s="210">
        <v>1.0000000000000002</v>
      </c>
      <c r="R133" s="210">
        <v>1.0000000000000002</v>
      </c>
      <c r="S133" s="210">
        <v>1.0000000000000002</v>
      </c>
      <c r="T133" s="210">
        <v>1.0000000000000002</v>
      </c>
      <c r="U133" s="210">
        <v>1.0000000000000002</v>
      </c>
      <c r="V133" s="210">
        <v>1.0000000000000002</v>
      </c>
      <c r="W133" s="210">
        <v>1.0000000000000002</v>
      </c>
      <c r="X133" s="210">
        <v>1.0000000000000002</v>
      </c>
      <c r="Y133" s="210">
        <v>1.0000000000000002</v>
      </c>
      <c r="Z133" s="210">
        <v>1.0000000000000002</v>
      </c>
      <c r="AA133" s="210">
        <v>1.0000000000000002</v>
      </c>
      <c r="AB133" s="210">
        <v>1.0000000000000002</v>
      </c>
      <c r="AC133" s="210">
        <v>1.0000000000000002</v>
      </c>
      <c r="AD133" s="210">
        <v>1.0000000000000002</v>
      </c>
      <c r="AE133" s="210">
        <v>1.0000000000000002</v>
      </c>
      <c r="AF133" s="210">
        <v>1.0000000000000002</v>
      </c>
      <c r="AG133" s="210">
        <v>1.0000000000000002</v>
      </c>
      <c r="AH133" s="210">
        <v>1.0000000000000002</v>
      </c>
      <c r="AI133" s="210">
        <v>1.0000000000000002</v>
      </c>
      <c r="AJ133" s="210">
        <v>1.0000000000000002</v>
      </c>
      <c r="AK133" s="210">
        <v>1.0000000000000002</v>
      </c>
      <c r="AL133" s="210">
        <v>1.0000000000000002</v>
      </c>
      <c r="AM133" s="210">
        <v>1.0000000000000002</v>
      </c>
      <c r="AN133" s="210">
        <v>1.0000000000000002</v>
      </c>
      <c r="AO133" s="210">
        <v>1.0000000000000002</v>
      </c>
      <c r="AP133" s="210">
        <v>1.0000000000000002</v>
      </c>
      <c r="AQ133" s="210">
        <v>1.0000000000000002</v>
      </c>
      <c r="AR133" s="210">
        <v>1.0000000000000002</v>
      </c>
      <c r="AS133" s="210">
        <v>1.0000000000000002</v>
      </c>
      <c r="AT133" s="210">
        <v>1.0000000000000002</v>
      </c>
      <c r="AU133" s="210">
        <v>1.0000000000000002</v>
      </c>
      <c r="AV133" s="210">
        <v>1.0000000000000002</v>
      </c>
      <c r="AW133" s="210">
        <v>1.0000000000000002</v>
      </c>
      <c r="AX133" s="210">
        <v>1.0000000000000002</v>
      </c>
      <c r="AY133" s="210">
        <v>1.0000000000000002</v>
      </c>
      <c r="AZ133" s="210">
        <v>1.0000000000000002</v>
      </c>
      <c r="BA133" s="210">
        <v>1.0000000000000002</v>
      </c>
      <c r="BB133" s="210">
        <v>1.0000000000000002</v>
      </c>
      <c r="BC133" s="210">
        <v>1.0000000000000002</v>
      </c>
      <c r="BD133" s="210">
        <v>1.0000000000000002</v>
      </c>
      <c r="BE133" s="210">
        <v>1.0000000000000002</v>
      </c>
      <c r="BF133" s="210">
        <v>1.0000000000000002</v>
      </c>
      <c r="BG133" s="210">
        <v>1.0000000000000002</v>
      </c>
      <c r="BH133" s="210">
        <v>1.0000000000000002</v>
      </c>
      <c r="BI133" s="210">
        <v>1.0000000000000002</v>
      </c>
      <c r="BJ133" s="210">
        <v>1.0000000000000002</v>
      </c>
      <c r="BK133" s="210">
        <v>1.0000000000000002</v>
      </c>
      <c r="BL133" s="210">
        <v>1.0000000000000002</v>
      </c>
      <c r="BM133" s="210">
        <v>1.0000000000000002</v>
      </c>
      <c r="BN133" s="210">
        <v>1.0000000000000002</v>
      </c>
      <c r="BO133" s="210">
        <v>1.0000000000000002</v>
      </c>
      <c r="BP133" s="210">
        <v>1.0000000000000002</v>
      </c>
      <c r="BQ133" s="210">
        <v>1.0000000000000002</v>
      </c>
      <c r="BR133" s="210">
        <v>1.0000000000000002</v>
      </c>
      <c r="BS133" s="210">
        <v>1.0000000000000002</v>
      </c>
      <c r="BT133" s="210">
        <v>1.0000000000000002</v>
      </c>
      <c r="BU133" s="210">
        <v>1.0000000000000002</v>
      </c>
      <c r="BV133" s="210">
        <v>1.0000000000000002</v>
      </c>
      <c r="BW133" s="210">
        <v>1.0000000000000002</v>
      </c>
      <c r="BX133" s="210">
        <v>1.0000000000000002</v>
      </c>
      <c r="BY133" s="210">
        <v>1.0000000000000002</v>
      </c>
      <c r="BZ133" s="210">
        <v>1.0000000000000002</v>
      </c>
      <c r="CA133" s="210">
        <v>1.0000000000000002</v>
      </c>
      <c r="CB133" s="210">
        <v>1.0000000000000002</v>
      </c>
      <c r="CC133" s="210">
        <v>1.0000000000000002</v>
      </c>
      <c r="CD133" s="210">
        <v>1.0000000000000002</v>
      </c>
      <c r="CE133" s="210">
        <v>1.0000000000000002</v>
      </c>
      <c r="CF133" s="210">
        <v>1.0000000000000002</v>
      </c>
      <c r="CG133" s="210">
        <v>1.0000000000000002</v>
      </c>
      <c r="CH133" s="210">
        <v>1.0000000000000002</v>
      </c>
      <c r="CI133" s="210"/>
      <c r="CJ133" s="210"/>
      <c r="CK133" s="210"/>
      <c r="CL133" s="210"/>
      <c r="CM133" s="210"/>
      <c r="CN133" s="210"/>
      <c r="CO133" s="210"/>
      <c r="CP133" s="210"/>
      <c r="CQ133" s="210"/>
      <c r="CR133" s="210"/>
      <c r="CS133" s="144"/>
      <c r="CT133" s="144"/>
    </row>
    <row r="134" spans="1:98" ht="15">
      <c r="A134" s="208" t="s">
        <v>8334</v>
      </c>
      <c r="B134" s="285" t="s">
        <v>1296</v>
      </c>
      <c r="C134" s="209" t="s">
        <v>1291</v>
      </c>
      <c r="D134" s="259" t="s">
        <v>8646</v>
      </c>
      <c r="E134" s="209" t="s">
        <v>8258</v>
      </c>
      <c r="F134" s="209" t="s">
        <v>38</v>
      </c>
      <c r="G134" s="216" t="s">
        <v>35</v>
      </c>
      <c r="H134" s="209" t="s">
        <v>8271</v>
      </c>
      <c r="I134" s="2" t="s">
        <v>1828</v>
      </c>
      <c r="J134" s="210">
        <v>0</v>
      </c>
      <c r="K134" s="210">
        <v>0</v>
      </c>
      <c r="L134" s="210">
        <v>0</v>
      </c>
      <c r="M134" s="210">
        <v>0</v>
      </c>
      <c r="N134" s="210">
        <v>0</v>
      </c>
      <c r="O134" s="210">
        <v>0</v>
      </c>
      <c r="P134" s="210">
        <v>0</v>
      </c>
      <c r="Q134" s="210">
        <v>0.99999999999999989</v>
      </c>
      <c r="R134" s="210">
        <v>0.99999999999999989</v>
      </c>
      <c r="S134" s="210">
        <v>0.99999999999999989</v>
      </c>
      <c r="T134" s="210">
        <v>0.99999999999999989</v>
      </c>
      <c r="U134" s="210">
        <v>0.99999999999999989</v>
      </c>
      <c r="V134" s="210">
        <v>0.99999999999999989</v>
      </c>
      <c r="W134" s="210">
        <v>0.99999999999999989</v>
      </c>
      <c r="X134" s="210">
        <v>0.99999999999999989</v>
      </c>
      <c r="Y134" s="210">
        <v>0.99999999999999989</v>
      </c>
      <c r="Z134" s="210">
        <v>0.99999999999999989</v>
      </c>
      <c r="AA134" s="210">
        <v>0.99999999999999989</v>
      </c>
      <c r="AB134" s="210">
        <v>0.99999999999999989</v>
      </c>
      <c r="AC134" s="210">
        <v>0.99999999999999989</v>
      </c>
      <c r="AD134" s="210">
        <v>0.99999999999999989</v>
      </c>
      <c r="AE134" s="210">
        <v>0.99999999999999989</v>
      </c>
      <c r="AF134" s="210">
        <v>0.99999999999999989</v>
      </c>
      <c r="AG134" s="210">
        <v>0.99999999999999989</v>
      </c>
      <c r="AH134" s="210">
        <v>0.99999999999999989</v>
      </c>
      <c r="AI134" s="210">
        <v>0.99999999999999989</v>
      </c>
      <c r="AJ134" s="210">
        <v>0.99999999999999989</v>
      </c>
      <c r="AK134" s="210">
        <v>0.99999999999999989</v>
      </c>
      <c r="AL134" s="210">
        <v>0.99999999999999989</v>
      </c>
      <c r="AM134" s="210">
        <v>0.99999999999999989</v>
      </c>
      <c r="AN134" s="210">
        <v>0.99999999999999989</v>
      </c>
      <c r="AO134" s="210">
        <v>0.99999999999999989</v>
      </c>
      <c r="AP134" s="210">
        <v>0.99999999999999989</v>
      </c>
      <c r="AQ134" s="210">
        <v>0.99999999999999989</v>
      </c>
      <c r="AR134" s="210">
        <v>0.99999999999999989</v>
      </c>
      <c r="AS134" s="210">
        <v>0.99999999999999989</v>
      </c>
      <c r="AT134" s="210">
        <v>0.99999999999999989</v>
      </c>
      <c r="AU134" s="210">
        <v>0.99999999999999989</v>
      </c>
      <c r="AV134" s="210">
        <v>0.99999999999999989</v>
      </c>
      <c r="AW134" s="210">
        <v>0.99999999999999989</v>
      </c>
      <c r="AX134" s="210">
        <v>0.99999999999999989</v>
      </c>
      <c r="AY134" s="210">
        <v>0.99999999999999989</v>
      </c>
      <c r="AZ134" s="210">
        <v>0.99999999999999989</v>
      </c>
      <c r="BA134" s="210">
        <v>0.99999999999999989</v>
      </c>
      <c r="BB134" s="210">
        <v>0.99999999999999989</v>
      </c>
      <c r="BC134" s="210">
        <v>0.99999999999999989</v>
      </c>
      <c r="BD134" s="210">
        <v>0.99999999999999989</v>
      </c>
      <c r="BE134" s="210">
        <v>0.99999999999999989</v>
      </c>
      <c r="BF134" s="210">
        <v>0.99999999999999989</v>
      </c>
      <c r="BG134" s="210">
        <v>0.99999999999999989</v>
      </c>
      <c r="BH134" s="210">
        <v>0.99999999999999989</v>
      </c>
      <c r="BI134" s="210">
        <v>0.99999999999999989</v>
      </c>
      <c r="BJ134" s="210">
        <v>0.99999999999999989</v>
      </c>
      <c r="BK134" s="210">
        <v>0.99999999999999989</v>
      </c>
      <c r="BL134" s="210">
        <v>0.99999999999999989</v>
      </c>
      <c r="BM134" s="210">
        <v>0.99999999999999989</v>
      </c>
      <c r="BN134" s="210">
        <v>0.99999999999999989</v>
      </c>
      <c r="BO134" s="210">
        <v>0.99999999999999989</v>
      </c>
      <c r="BP134" s="210">
        <v>0.99999999999999989</v>
      </c>
      <c r="BQ134" s="210">
        <v>0.99999999999999989</v>
      </c>
      <c r="BR134" s="210">
        <v>0.99999999999999989</v>
      </c>
      <c r="BS134" s="210">
        <v>0.99999999999999989</v>
      </c>
      <c r="BT134" s="210">
        <v>0.99999999999999989</v>
      </c>
      <c r="BU134" s="210">
        <v>0.99999999999999989</v>
      </c>
      <c r="BV134" s="210">
        <v>0.99999999999999989</v>
      </c>
      <c r="BW134" s="210">
        <v>0.99999999999999989</v>
      </c>
      <c r="BX134" s="210">
        <v>0.99999999999999989</v>
      </c>
      <c r="BY134" s="210">
        <v>0.99999999999999989</v>
      </c>
      <c r="BZ134" s="210">
        <v>0.99999999999999989</v>
      </c>
      <c r="CA134" s="210">
        <v>0.99999999999999989</v>
      </c>
      <c r="CB134" s="210">
        <v>0.99999999999999989</v>
      </c>
      <c r="CC134" s="210">
        <v>0.99999999999999989</v>
      </c>
      <c r="CD134" s="210">
        <v>0.99999999999999989</v>
      </c>
      <c r="CE134" s="210">
        <v>0.99999999999999989</v>
      </c>
      <c r="CF134" s="210">
        <v>0.99999999999999989</v>
      </c>
      <c r="CG134" s="210">
        <v>0.99999999999999989</v>
      </c>
      <c r="CH134" s="210">
        <v>0.99999999999999989</v>
      </c>
      <c r="CI134" s="210"/>
      <c r="CJ134" s="210"/>
      <c r="CK134" s="210"/>
      <c r="CL134" s="210"/>
      <c r="CM134" s="210"/>
      <c r="CN134" s="210"/>
      <c r="CO134" s="210"/>
      <c r="CP134" s="210"/>
      <c r="CQ134" s="210"/>
      <c r="CR134" s="210"/>
      <c r="CS134" s="144"/>
      <c r="CT134" s="144"/>
    </row>
    <row r="135" spans="1:98" ht="15">
      <c r="A135" s="208" t="s">
        <v>8334</v>
      </c>
      <c r="B135" s="285" t="s">
        <v>1298</v>
      </c>
      <c r="C135" s="209" t="s">
        <v>1291</v>
      </c>
      <c r="D135" s="259" t="s">
        <v>8647</v>
      </c>
      <c r="E135" s="209" t="s">
        <v>8258</v>
      </c>
      <c r="F135" s="209" t="s">
        <v>38</v>
      </c>
      <c r="G135" s="216" t="s">
        <v>35</v>
      </c>
      <c r="H135" s="209" t="s">
        <v>8271</v>
      </c>
      <c r="I135" s="2" t="s">
        <v>1828</v>
      </c>
      <c r="J135" s="210">
        <v>0</v>
      </c>
      <c r="K135" s="210">
        <v>0</v>
      </c>
      <c r="L135" s="210">
        <v>0</v>
      </c>
      <c r="M135" s="210">
        <v>0</v>
      </c>
      <c r="N135" s="210">
        <v>0</v>
      </c>
      <c r="O135" s="210">
        <v>0</v>
      </c>
      <c r="P135" s="210">
        <v>0</v>
      </c>
      <c r="Q135" s="210">
        <v>1</v>
      </c>
      <c r="R135" s="210">
        <v>1</v>
      </c>
      <c r="S135" s="210">
        <v>1</v>
      </c>
      <c r="T135" s="210">
        <v>1</v>
      </c>
      <c r="U135" s="210">
        <v>1</v>
      </c>
      <c r="V135" s="210">
        <v>1</v>
      </c>
      <c r="W135" s="210">
        <v>1</v>
      </c>
      <c r="X135" s="210">
        <v>1</v>
      </c>
      <c r="Y135" s="210">
        <v>1</v>
      </c>
      <c r="Z135" s="210">
        <v>1</v>
      </c>
      <c r="AA135" s="210">
        <v>1</v>
      </c>
      <c r="AB135" s="210">
        <v>1</v>
      </c>
      <c r="AC135" s="210">
        <v>1</v>
      </c>
      <c r="AD135" s="210">
        <v>1</v>
      </c>
      <c r="AE135" s="210">
        <v>1</v>
      </c>
      <c r="AF135" s="210">
        <v>1</v>
      </c>
      <c r="AG135" s="210">
        <v>1</v>
      </c>
      <c r="AH135" s="210">
        <v>1</v>
      </c>
      <c r="AI135" s="210">
        <v>1</v>
      </c>
      <c r="AJ135" s="210">
        <v>1</v>
      </c>
      <c r="AK135" s="210">
        <v>1</v>
      </c>
      <c r="AL135" s="210">
        <v>1</v>
      </c>
      <c r="AM135" s="210">
        <v>1</v>
      </c>
      <c r="AN135" s="210">
        <v>1</v>
      </c>
      <c r="AO135" s="210">
        <v>1</v>
      </c>
      <c r="AP135" s="210">
        <v>1</v>
      </c>
      <c r="AQ135" s="210">
        <v>1</v>
      </c>
      <c r="AR135" s="210">
        <v>1</v>
      </c>
      <c r="AS135" s="210">
        <v>1</v>
      </c>
      <c r="AT135" s="210">
        <v>1</v>
      </c>
      <c r="AU135" s="210">
        <v>1</v>
      </c>
      <c r="AV135" s="210">
        <v>1</v>
      </c>
      <c r="AW135" s="210">
        <v>1</v>
      </c>
      <c r="AX135" s="210">
        <v>1</v>
      </c>
      <c r="AY135" s="210">
        <v>1</v>
      </c>
      <c r="AZ135" s="210">
        <v>1</v>
      </c>
      <c r="BA135" s="210">
        <v>1</v>
      </c>
      <c r="BB135" s="210">
        <v>1</v>
      </c>
      <c r="BC135" s="210">
        <v>1</v>
      </c>
      <c r="BD135" s="210">
        <v>1</v>
      </c>
      <c r="BE135" s="210">
        <v>1</v>
      </c>
      <c r="BF135" s="210">
        <v>1</v>
      </c>
      <c r="BG135" s="210">
        <v>1</v>
      </c>
      <c r="BH135" s="210">
        <v>1</v>
      </c>
      <c r="BI135" s="210">
        <v>1</v>
      </c>
      <c r="BJ135" s="210">
        <v>1</v>
      </c>
      <c r="BK135" s="210">
        <v>1</v>
      </c>
      <c r="BL135" s="210">
        <v>1</v>
      </c>
      <c r="BM135" s="210">
        <v>1</v>
      </c>
      <c r="BN135" s="210">
        <v>1</v>
      </c>
      <c r="BO135" s="210">
        <v>1</v>
      </c>
      <c r="BP135" s="210">
        <v>1</v>
      </c>
      <c r="BQ135" s="210">
        <v>1</v>
      </c>
      <c r="BR135" s="210">
        <v>1</v>
      </c>
      <c r="BS135" s="210">
        <v>1</v>
      </c>
      <c r="BT135" s="210">
        <v>1</v>
      </c>
      <c r="BU135" s="210">
        <v>1</v>
      </c>
      <c r="BV135" s="210">
        <v>1</v>
      </c>
      <c r="BW135" s="210">
        <v>1</v>
      </c>
      <c r="BX135" s="210">
        <v>1</v>
      </c>
      <c r="BY135" s="210">
        <v>1</v>
      </c>
      <c r="BZ135" s="210">
        <v>1</v>
      </c>
      <c r="CA135" s="210">
        <v>1</v>
      </c>
      <c r="CB135" s="210">
        <v>1</v>
      </c>
      <c r="CC135" s="210">
        <v>1</v>
      </c>
      <c r="CD135" s="210">
        <v>1</v>
      </c>
      <c r="CE135" s="210">
        <v>1</v>
      </c>
      <c r="CF135" s="210">
        <v>1</v>
      </c>
      <c r="CG135" s="210">
        <v>1</v>
      </c>
      <c r="CH135" s="210">
        <v>1</v>
      </c>
      <c r="CI135" s="210"/>
      <c r="CJ135" s="210"/>
      <c r="CK135" s="210"/>
      <c r="CL135" s="210"/>
      <c r="CM135" s="210"/>
      <c r="CN135" s="210"/>
      <c r="CO135" s="210"/>
      <c r="CP135" s="210"/>
      <c r="CQ135" s="210"/>
      <c r="CR135" s="210"/>
      <c r="CS135" s="144"/>
      <c r="CT135" s="144"/>
    </row>
    <row r="136" spans="1:98" ht="15">
      <c r="A136" s="208" t="s">
        <v>8334</v>
      </c>
      <c r="B136" s="285" t="s">
        <v>1300</v>
      </c>
      <c r="C136" s="209" t="s">
        <v>1291</v>
      </c>
      <c r="D136" s="259" t="s">
        <v>8648</v>
      </c>
      <c r="E136" s="209" t="s">
        <v>8258</v>
      </c>
      <c r="F136" s="209" t="s">
        <v>38</v>
      </c>
      <c r="G136" s="216" t="s">
        <v>35</v>
      </c>
      <c r="H136" s="209" t="s">
        <v>8271</v>
      </c>
      <c r="I136" s="2" t="s">
        <v>1828</v>
      </c>
      <c r="J136" s="210">
        <v>0</v>
      </c>
      <c r="K136" s="210">
        <v>0</v>
      </c>
      <c r="L136" s="210">
        <v>0</v>
      </c>
      <c r="M136" s="210">
        <v>0</v>
      </c>
      <c r="N136" s="210">
        <v>0</v>
      </c>
      <c r="O136" s="210">
        <v>0</v>
      </c>
      <c r="P136" s="210">
        <v>0</v>
      </c>
      <c r="Q136" s="210">
        <v>1</v>
      </c>
      <c r="R136" s="210">
        <v>1</v>
      </c>
      <c r="S136" s="210">
        <v>1</v>
      </c>
      <c r="T136" s="210">
        <v>1</v>
      </c>
      <c r="U136" s="210">
        <v>1</v>
      </c>
      <c r="V136" s="210">
        <v>1</v>
      </c>
      <c r="W136" s="210">
        <v>1</v>
      </c>
      <c r="X136" s="210">
        <v>1</v>
      </c>
      <c r="Y136" s="210">
        <v>1</v>
      </c>
      <c r="Z136" s="210">
        <v>1</v>
      </c>
      <c r="AA136" s="210">
        <v>1</v>
      </c>
      <c r="AB136" s="210">
        <v>1</v>
      </c>
      <c r="AC136" s="210">
        <v>1</v>
      </c>
      <c r="AD136" s="210">
        <v>1</v>
      </c>
      <c r="AE136" s="210">
        <v>1</v>
      </c>
      <c r="AF136" s="210">
        <v>1</v>
      </c>
      <c r="AG136" s="210">
        <v>1</v>
      </c>
      <c r="AH136" s="210">
        <v>1</v>
      </c>
      <c r="AI136" s="210">
        <v>1</v>
      </c>
      <c r="AJ136" s="210">
        <v>1</v>
      </c>
      <c r="AK136" s="210">
        <v>1</v>
      </c>
      <c r="AL136" s="210">
        <v>1</v>
      </c>
      <c r="AM136" s="210">
        <v>1</v>
      </c>
      <c r="AN136" s="210">
        <v>1</v>
      </c>
      <c r="AO136" s="210">
        <v>1</v>
      </c>
      <c r="AP136" s="210">
        <v>1</v>
      </c>
      <c r="AQ136" s="210">
        <v>1</v>
      </c>
      <c r="AR136" s="210">
        <v>1</v>
      </c>
      <c r="AS136" s="210">
        <v>1</v>
      </c>
      <c r="AT136" s="210">
        <v>1</v>
      </c>
      <c r="AU136" s="210">
        <v>1</v>
      </c>
      <c r="AV136" s="210">
        <v>1</v>
      </c>
      <c r="AW136" s="210">
        <v>1</v>
      </c>
      <c r="AX136" s="210">
        <v>1</v>
      </c>
      <c r="AY136" s="210">
        <v>1</v>
      </c>
      <c r="AZ136" s="210">
        <v>1</v>
      </c>
      <c r="BA136" s="210">
        <v>1</v>
      </c>
      <c r="BB136" s="210">
        <v>1</v>
      </c>
      <c r="BC136" s="210">
        <v>1</v>
      </c>
      <c r="BD136" s="210">
        <v>1</v>
      </c>
      <c r="BE136" s="210">
        <v>1</v>
      </c>
      <c r="BF136" s="210">
        <v>1</v>
      </c>
      <c r="BG136" s="210">
        <v>1</v>
      </c>
      <c r="BH136" s="210">
        <v>1</v>
      </c>
      <c r="BI136" s="210">
        <v>1</v>
      </c>
      <c r="BJ136" s="210">
        <v>1</v>
      </c>
      <c r="BK136" s="210">
        <v>1</v>
      </c>
      <c r="BL136" s="210">
        <v>1</v>
      </c>
      <c r="BM136" s="210">
        <v>1</v>
      </c>
      <c r="BN136" s="210">
        <v>1</v>
      </c>
      <c r="BO136" s="210">
        <v>1</v>
      </c>
      <c r="BP136" s="210">
        <v>1</v>
      </c>
      <c r="BQ136" s="210">
        <v>1</v>
      </c>
      <c r="BR136" s="210">
        <v>1</v>
      </c>
      <c r="BS136" s="210">
        <v>1</v>
      </c>
      <c r="BT136" s="210">
        <v>1</v>
      </c>
      <c r="BU136" s="210">
        <v>1</v>
      </c>
      <c r="BV136" s="210">
        <v>1</v>
      </c>
      <c r="BW136" s="210">
        <v>1</v>
      </c>
      <c r="BX136" s="210">
        <v>1</v>
      </c>
      <c r="BY136" s="210">
        <v>1</v>
      </c>
      <c r="BZ136" s="210">
        <v>1</v>
      </c>
      <c r="CA136" s="210">
        <v>1</v>
      </c>
      <c r="CB136" s="210">
        <v>1</v>
      </c>
      <c r="CC136" s="210">
        <v>1</v>
      </c>
      <c r="CD136" s="210">
        <v>1</v>
      </c>
      <c r="CE136" s="210">
        <v>1</v>
      </c>
      <c r="CF136" s="210">
        <v>1</v>
      </c>
      <c r="CG136" s="210">
        <v>1</v>
      </c>
      <c r="CH136" s="210">
        <v>1</v>
      </c>
      <c r="CI136" s="210"/>
      <c r="CJ136" s="210"/>
      <c r="CK136" s="210"/>
      <c r="CL136" s="210"/>
      <c r="CM136" s="210"/>
      <c r="CN136" s="210"/>
      <c r="CO136" s="210"/>
      <c r="CP136" s="210"/>
      <c r="CQ136" s="210"/>
      <c r="CR136" s="210"/>
      <c r="CS136" s="144"/>
      <c r="CT136" s="144"/>
    </row>
    <row r="137" spans="1:98" ht="15">
      <c r="A137" s="208" t="s">
        <v>8334</v>
      </c>
      <c r="B137" s="285" t="s">
        <v>1301</v>
      </c>
      <c r="C137" s="209" t="s">
        <v>1291</v>
      </c>
      <c r="D137" s="259"/>
      <c r="E137" s="209" t="s">
        <v>8258</v>
      </c>
      <c r="F137" s="209" t="s">
        <v>38</v>
      </c>
      <c r="G137" s="216" t="s">
        <v>35</v>
      </c>
      <c r="H137" s="209" t="s">
        <v>8271</v>
      </c>
      <c r="I137" s="2" t="s">
        <v>1828</v>
      </c>
      <c r="J137" s="210">
        <v>0</v>
      </c>
      <c r="K137" s="210">
        <v>0</v>
      </c>
      <c r="L137" s="210">
        <v>0</v>
      </c>
      <c r="M137" s="210">
        <v>0</v>
      </c>
      <c r="N137" s="210">
        <v>0</v>
      </c>
      <c r="O137" s="210">
        <v>0</v>
      </c>
      <c r="P137" s="210">
        <v>0</v>
      </c>
      <c r="Q137" s="210">
        <v>0</v>
      </c>
      <c r="R137" s="210">
        <v>0</v>
      </c>
      <c r="S137" s="210">
        <v>0</v>
      </c>
      <c r="T137" s="210">
        <v>0</v>
      </c>
      <c r="U137" s="210">
        <v>0</v>
      </c>
      <c r="V137" s="210">
        <v>0</v>
      </c>
      <c r="W137" s="210">
        <v>0</v>
      </c>
      <c r="X137" s="210">
        <v>11</v>
      </c>
      <c r="Y137" s="210">
        <v>11</v>
      </c>
      <c r="Z137" s="210">
        <v>11</v>
      </c>
      <c r="AA137" s="210">
        <v>11</v>
      </c>
      <c r="AB137" s="210">
        <v>11</v>
      </c>
      <c r="AC137" s="210">
        <v>11</v>
      </c>
      <c r="AD137" s="210">
        <v>11</v>
      </c>
      <c r="AE137" s="210">
        <v>11</v>
      </c>
      <c r="AF137" s="210">
        <v>11</v>
      </c>
      <c r="AG137" s="210">
        <v>11</v>
      </c>
      <c r="AH137" s="210">
        <v>11</v>
      </c>
      <c r="AI137" s="210">
        <v>11</v>
      </c>
      <c r="AJ137" s="210">
        <v>11</v>
      </c>
      <c r="AK137" s="210">
        <v>11</v>
      </c>
      <c r="AL137" s="210">
        <v>11</v>
      </c>
      <c r="AM137" s="210">
        <v>11</v>
      </c>
      <c r="AN137" s="210">
        <v>11</v>
      </c>
      <c r="AO137" s="210">
        <v>11</v>
      </c>
      <c r="AP137" s="210">
        <v>11</v>
      </c>
      <c r="AQ137" s="210">
        <v>11</v>
      </c>
      <c r="AR137" s="210">
        <v>11</v>
      </c>
      <c r="AS137" s="210">
        <v>11</v>
      </c>
      <c r="AT137" s="210">
        <v>11</v>
      </c>
      <c r="AU137" s="210">
        <v>11</v>
      </c>
      <c r="AV137" s="210">
        <v>11</v>
      </c>
      <c r="AW137" s="210">
        <v>11</v>
      </c>
      <c r="AX137" s="210">
        <v>11</v>
      </c>
      <c r="AY137" s="210">
        <v>11</v>
      </c>
      <c r="AZ137" s="210">
        <v>11</v>
      </c>
      <c r="BA137" s="210">
        <v>11</v>
      </c>
      <c r="BB137" s="210">
        <v>11</v>
      </c>
      <c r="BC137" s="210">
        <v>11</v>
      </c>
      <c r="BD137" s="210">
        <v>11</v>
      </c>
      <c r="BE137" s="210">
        <v>11</v>
      </c>
      <c r="BF137" s="210">
        <v>11</v>
      </c>
      <c r="BG137" s="210">
        <v>11</v>
      </c>
      <c r="BH137" s="210">
        <v>11</v>
      </c>
      <c r="BI137" s="210">
        <v>11</v>
      </c>
      <c r="BJ137" s="210">
        <v>11</v>
      </c>
      <c r="BK137" s="210">
        <v>11</v>
      </c>
      <c r="BL137" s="210">
        <v>11</v>
      </c>
      <c r="BM137" s="210">
        <v>11</v>
      </c>
      <c r="BN137" s="210">
        <v>11</v>
      </c>
      <c r="BO137" s="210">
        <v>11</v>
      </c>
      <c r="BP137" s="210">
        <v>11</v>
      </c>
      <c r="BQ137" s="210">
        <v>11</v>
      </c>
      <c r="BR137" s="210">
        <v>11</v>
      </c>
      <c r="BS137" s="210">
        <v>11</v>
      </c>
      <c r="BT137" s="210">
        <v>11</v>
      </c>
      <c r="BU137" s="210">
        <v>11</v>
      </c>
      <c r="BV137" s="210">
        <v>11</v>
      </c>
      <c r="BW137" s="210">
        <v>11</v>
      </c>
      <c r="BX137" s="210">
        <v>11</v>
      </c>
      <c r="BY137" s="210">
        <v>11</v>
      </c>
      <c r="BZ137" s="210">
        <v>11</v>
      </c>
      <c r="CA137" s="210">
        <v>11</v>
      </c>
      <c r="CB137" s="210">
        <v>11</v>
      </c>
      <c r="CC137" s="210">
        <v>11</v>
      </c>
      <c r="CD137" s="210">
        <v>11</v>
      </c>
      <c r="CE137" s="210">
        <v>11</v>
      </c>
      <c r="CF137" s="210">
        <v>11</v>
      </c>
      <c r="CG137" s="210">
        <v>11</v>
      </c>
      <c r="CH137" s="210">
        <v>11</v>
      </c>
      <c r="CI137" s="210"/>
      <c r="CJ137" s="210"/>
      <c r="CK137" s="210"/>
      <c r="CL137" s="210"/>
      <c r="CM137" s="210"/>
      <c r="CN137" s="210"/>
      <c r="CO137" s="210"/>
      <c r="CP137" s="210"/>
      <c r="CQ137" s="210"/>
      <c r="CR137" s="210"/>
      <c r="CS137" s="144"/>
      <c r="CT137" s="144"/>
    </row>
    <row r="138" spans="1:98" ht="15">
      <c r="A138" s="208" t="s">
        <v>8334</v>
      </c>
      <c r="B138" s="285" t="s">
        <v>8636</v>
      </c>
      <c r="C138" s="209"/>
      <c r="D138" s="259" t="s">
        <v>8643</v>
      </c>
      <c r="E138" s="209" t="s">
        <v>8258</v>
      </c>
      <c r="F138" s="209" t="s">
        <v>38</v>
      </c>
      <c r="G138" s="216" t="s">
        <v>35</v>
      </c>
      <c r="H138" s="209" t="s">
        <v>8271</v>
      </c>
      <c r="I138" s="2" t="s">
        <v>1828</v>
      </c>
      <c r="J138" s="210">
        <v>0</v>
      </c>
      <c r="K138" s="210">
        <v>0</v>
      </c>
      <c r="L138" s="210">
        <v>1</v>
      </c>
      <c r="M138" s="210">
        <v>1</v>
      </c>
      <c r="N138" s="210">
        <v>1</v>
      </c>
      <c r="O138" s="210">
        <v>1</v>
      </c>
      <c r="P138" s="210">
        <v>1</v>
      </c>
      <c r="Q138" s="210">
        <v>1</v>
      </c>
      <c r="R138" s="210">
        <v>1</v>
      </c>
      <c r="S138" s="210">
        <v>1</v>
      </c>
      <c r="T138" s="210">
        <v>1</v>
      </c>
      <c r="U138" s="210">
        <v>1</v>
      </c>
      <c r="V138" s="210">
        <v>1</v>
      </c>
      <c r="W138" s="210">
        <v>1</v>
      </c>
      <c r="X138" s="210">
        <v>1</v>
      </c>
      <c r="Y138" s="210">
        <v>1</v>
      </c>
      <c r="Z138" s="210">
        <v>1</v>
      </c>
      <c r="AA138" s="210">
        <v>1</v>
      </c>
      <c r="AB138" s="210">
        <v>1</v>
      </c>
      <c r="AC138" s="210">
        <v>1</v>
      </c>
      <c r="AD138" s="210">
        <v>1</v>
      </c>
      <c r="AE138" s="210">
        <v>1</v>
      </c>
      <c r="AF138" s="210">
        <v>1</v>
      </c>
      <c r="AG138" s="210">
        <v>1</v>
      </c>
      <c r="AH138" s="210">
        <v>1</v>
      </c>
      <c r="AI138" s="210">
        <v>1</v>
      </c>
      <c r="AJ138" s="210">
        <v>1</v>
      </c>
      <c r="AK138" s="210">
        <v>1</v>
      </c>
      <c r="AL138" s="210">
        <v>1</v>
      </c>
      <c r="AM138" s="210">
        <v>1</v>
      </c>
      <c r="AN138" s="210">
        <v>1</v>
      </c>
      <c r="AO138" s="210">
        <v>1</v>
      </c>
      <c r="AP138" s="210">
        <v>1</v>
      </c>
      <c r="AQ138" s="210">
        <v>1</v>
      </c>
      <c r="AR138" s="210">
        <v>1</v>
      </c>
      <c r="AS138" s="210">
        <v>1</v>
      </c>
      <c r="AT138" s="210">
        <v>1</v>
      </c>
      <c r="AU138" s="210">
        <v>1</v>
      </c>
      <c r="AV138" s="210">
        <v>1</v>
      </c>
      <c r="AW138" s="210">
        <v>1</v>
      </c>
      <c r="AX138" s="210">
        <v>1</v>
      </c>
      <c r="AY138" s="210">
        <v>1</v>
      </c>
      <c r="AZ138" s="210">
        <v>1</v>
      </c>
      <c r="BA138" s="210">
        <v>1</v>
      </c>
      <c r="BB138" s="210">
        <v>1</v>
      </c>
      <c r="BC138" s="210">
        <v>1</v>
      </c>
      <c r="BD138" s="210">
        <v>1</v>
      </c>
      <c r="BE138" s="210">
        <v>1</v>
      </c>
      <c r="BF138" s="210">
        <v>1</v>
      </c>
      <c r="BG138" s="210">
        <v>1</v>
      </c>
      <c r="BH138" s="210">
        <v>1</v>
      </c>
      <c r="BI138" s="210">
        <v>1</v>
      </c>
      <c r="BJ138" s="210">
        <v>1</v>
      </c>
      <c r="BK138" s="210">
        <v>1</v>
      </c>
      <c r="BL138" s="210">
        <v>1</v>
      </c>
      <c r="BM138" s="210">
        <v>1</v>
      </c>
      <c r="BN138" s="210">
        <v>1</v>
      </c>
      <c r="BO138" s="210">
        <v>1</v>
      </c>
      <c r="BP138" s="210">
        <v>1</v>
      </c>
      <c r="BQ138" s="210">
        <v>1</v>
      </c>
      <c r="BR138" s="210">
        <v>1</v>
      </c>
      <c r="BS138" s="210">
        <v>1</v>
      </c>
      <c r="BT138" s="210">
        <v>1</v>
      </c>
      <c r="BU138" s="210">
        <v>1</v>
      </c>
      <c r="BV138" s="210">
        <v>1</v>
      </c>
      <c r="BW138" s="210">
        <v>1</v>
      </c>
      <c r="BX138" s="210">
        <v>1</v>
      </c>
      <c r="BY138" s="210">
        <v>1</v>
      </c>
      <c r="BZ138" s="210">
        <v>1</v>
      </c>
      <c r="CA138" s="210">
        <v>1</v>
      </c>
      <c r="CB138" s="210">
        <v>1</v>
      </c>
      <c r="CC138" s="210">
        <v>1</v>
      </c>
      <c r="CD138" s="210">
        <v>1</v>
      </c>
      <c r="CE138" s="210">
        <v>1</v>
      </c>
      <c r="CF138" s="210">
        <v>1</v>
      </c>
      <c r="CG138" s="210">
        <v>1</v>
      </c>
      <c r="CH138" s="210">
        <v>1</v>
      </c>
      <c r="CI138" s="210"/>
      <c r="CJ138" s="210"/>
      <c r="CK138" s="210"/>
      <c r="CL138" s="210"/>
      <c r="CM138" s="210"/>
      <c r="CN138" s="210"/>
      <c r="CO138" s="210"/>
      <c r="CP138" s="210"/>
      <c r="CQ138" s="210"/>
      <c r="CR138" s="210"/>
      <c r="CS138" s="144"/>
      <c r="CT138" s="144"/>
    </row>
    <row r="139" spans="1:98" ht="15">
      <c r="A139" s="208" t="s">
        <v>8334</v>
      </c>
      <c r="B139" s="285" t="s">
        <v>8637</v>
      </c>
      <c r="C139" s="209"/>
      <c r="D139" s="259" t="s">
        <v>8644</v>
      </c>
      <c r="E139" s="209" t="s">
        <v>8258</v>
      </c>
      <c r="F139" s="209" t="s">
        <v>38</v>
      </c>
      <c r="G139" s="216" t="s">
        <v>35</v>
      </c>
      <c r="H139" s="209" t="s">
        <v>8271</v>
      </c>
      <c r="I139" s="2" t="s">
        <v>1828</v>
      </c>
      <c r="J139" s="210">
        <v>0</v>
      </c>
      <c r="K139" s="210">
        <v>0</v>
      </c>
      <c r="L139" s="210">
        <v>0</v>
      </c>
      <c r="M139" s="210">
        <v>0</v>
      </c>
      <c r="N139" s="210">
        <v>0</v>
      </c>
      <c r="O139" s="210">
        <v>0</v>
      </c>
      <c r="P139" s="210">
        <v>1</v>
      </c>
      <c r="Q139" s="210">
        <v>1</v>
      </c>
      <c r="R139" s="210">
        <v>1</v>
      </c>
      <c r="S139" s="210">
        <v>1</v>
      </c>
      <c r="T139" s="210">
        <v>1</v>
      </c>
      <c r="U139" s="210">
        <v>1</v>
      </c>
      <c r="V139" s="210">
        <v>1</v>
      </c>
      <c r="W139" s="210">
        <v>1</v>
      </c>
      <c r="X139" s="210">
        <v>1</v>
      </c>
      <c r="Y139" s="210">
        <v>1</v>
      </c>
      <c r="Z139" s="210">
        <v>1</v>
      </c>
      <c r="AA139" s="210">
        <v>1</v>
      </c>
      <c r="AB139" s="210">
        <v>1</v>
      </c>
      <c r="AC139" s="210">
        <v>1</v>
      </c>
      <c r="AD139" s="210">
        <v>1</v>
      </c>
      <c r="AE139" s="210">
        <v>1</v>
      </c>
      <c r="AF139" s="210">
        <v>1</v>
      </c>
      <c r="AG139" s="210">
        <v>1</v>
      </c>
      <c r="AH139" s="210">
        <v>1</v>
      </c>
      <c r="AI139" s="210">
        <v>1</v>
      </c>
      <c r="AJ139" s="210">
        <v>1</v>
      </c>
      <c r="AK139" s="210">
        <v>1</v>
      </c>
      <c r="AL139" s="210">
        <v>1</v>
      </c>
      <c r="AM139" s="210">
        <v>1</v>
      </c>
      <c r="AN139" s="210">
        <v>1</v>
      </c>
      <c r="AO139" s="210">
        <v>1</v>
      </c>
      <c r="AP139" s="210">
        <v>1</v>
      </c>
      <c r="AQ139" s="210">
        <v>1</v>
      </c>
      <c r="AR139" s="210">
        <v>1</v>
      </c>
      <c r="AS139" s="210">
        <v>1</v>
      </c>
      <c r="AT139" s="210">
        <v>1</v>
      </c>
      <c r="AU139" s="210">
        <v>1</v>
      </c>
      <c r="AV139" s="210">
        <v>1</v>
      </c>
      <c r="AW139" s="210">
        <v>1</v>
      </c>
      <c r="AX139" s="210">
        <v>1</v>
      </c>
      <c r="AY139" s="210">
        <v>1</v>
      </c>
      <c r="AZ139" s="210">
        <v>1</v>
      </c>
      <c r="BA139" s="210">
        <v>1</v>
      </c>
      <c r="BB139" s="210">
        <v>1</v>
      </c>
      <c r="BC139" s="210">
        <v>1</v>
      </c>
      <c r="BD139" s="210">
        <v>1</v>
      </c>
      <c r="BE139" s="210">
        <v>1</v>
      </c>
      <c r="BF139" s="210">
        <v>1</v>
      </c>
      <c r="BG139" s="210">
        <v>1</v>
      </c>
      <c r="BH139" s="210">
        <v>1</v>
      </c>
      <c r="BI139" s="210">
        <v>1</v>
      </c>
      <c r="BJ139" s="210">
        <v>1</v>
      </c>
      <c r="BK139" s="210">
        <v>1</v>
      </c>
      <c r="BL139" s="210">
        <v>1</v>
      </c>
      <c r="BM139" s="210">
        <v>1</v>
      </c>
      <c r="BN139" s="210">
        <v>1</v>
      </c>
      <c r="BO139" s="210">
        <v>1</v>
      </c>
      <c r="BP139" s="210">
        <v>1</v>
      </c>
      <c r="BQ139" s="210">
        <v>1</v>
      </c>
      <c r="BR139" s="210">
        <v>1</v>
      </c>
      <c r="BS139" s="210">
        <v>1</v>
      </c>
      <c r="BT139" s="210">
        <v>1</v>
      </c>
      <c r="BU139" s="210">
        <v>1</v>
      </c>
      <c r="BV139" s="210">
        <v>1</v>
      </c>
      <c r="BW139" s="210">
        <v>1</v>
      </c>
      <c r="BX139" s="210">
        <v>1</v>
      </c>
      <c r="BY139" s="210">
        <v>1</v>
      </c>
      <c r="BZ139" s="210">
        <v>1</v>
      </c>
      <c r="CA139" s="210">
        <v>1</v>
      </c>
      <c r="CB139" s="210">
        <v>1</v>
      </c>
      <c r="CC139" s="210">
        <v>1</v>
      </c>
      <c r="CD139" s="210">
        <v>1</v>
      </c>
      <c r="CE139" s="210">
        <v>1</v>
      </c>
      <c r="CF139" s="210">
        <v>1</v>
      </c>
      <c r="CG139" s="210">
        <v>1</v>
      </c>
      <c r="CH139" s="210">
        <v>1</v>
      </c>
      <c r="CI139" s="210"/>
      <c r="CJ139" s="210"/>
      <c r="CK139" s="210"/>
      <c r="CL139" s="210"/>
      <c r="CM139" s="210"/>
      <c r="CN139" s="210"/>
      <c r="CO139" s="210"/>
      <c r="CP139" s="210"/>
      <c r="CQ139" s="210"/>
      <c r="CR139" s="210"/>
      <c r="CS139" s="144"/>
      <c r="CT139" s="144"/>
    </row>
    <row r="140" spans="1:98" ht="15">
      <c r="A140" s="208" t="s">
        <v>8334</v>
      </c>
      <c r="B140" s="285" t="s">
        <v>8638</v>
      </c>
      <c r="C140" s="209"/>
      <c r="D140" s="259" t="s">
        <v>8645</v>
      </c>
      <c r="E140" s="209" t="s">
        <v>8258</v>
      </c>
      <c r="F140" s="209" t="s">
        <v>38</v>
      </c>
      <c r="G140" s="216" t="s">
        <v>35</v>
      </c>
      <c r="H140" s="209" t="s">
        <v>8271</v>
      </c>
      <c r="I140" s="2" t="s">
        <v>1828</v>
      </c>
      <c r="J140" s="210">
        <v>0</v>
      </c>
      <c r="K140" s="210">
        <v>0</v>
      </c>
      <c r="L140" s="210">
        <v>0</v>
      </c>
      <c r="M140" s="210">
        <v>0</v>
      </c>
      <c r="N140" s="210">
        <v>0</v>
      </c>
      <c r="O140" s="210">
        <v>0</v>
      </c>
      <c r="P140" s="210">
        <v>0</v>
      </c>
      <c r="Q140" s="210">
        <v>1.0000000000000002</v>
      </c>
      <c r="R140" s="210">
        <v>1.0000000000000002</v>
      </c>
      <c r="S140" s="210">
        <v>1.0000000000000002</v>
      </c>
      <c r="T140" s="210">
        <v>1.0000000000000002</v>
      </c>
      <c r="U140" s="210">
        <v>1.0000000000000002</v>
      </c>
      <c r="V140" s="210">
        <v>1.0000000000000002</v>
      </c>
      <c r="W140" s="210">
        <v>1.0000000000000002</v>
      </c>
      <c r="X140" s="210">
        <v>1.0000000000000002</v>
      </c>
      <c r="Y140" s="210">
        <v>1.0000000000000002</v>
      </c>
      <c r="Z140" s="210">
        <v>1.0000000000000002</v>
      </c>
      <c r="AA140" s="210">
        <v>1.0000000000000002</v>
      </c>
      <c r="AB140" s="210">
        <v>1.0000000000000002</v>
      </c>
      <c r="AC140" s="210">
        <v>1.0000000000000002</v>
      </c>
      <c r="AD140" s="210">
        <v>1.0000000000000002</v>
      </c>
      <c r="AE140" s="210">
        <v>1.0000000000000002</v>
      </c>
      <c r="AF140" s="210">
        <v>1.0000000000000002</v>
      </c>
      <c r="AG140" s="210">
        <v>1.0000000000000002</v>
      </c>
      <c r="AH140" s="210">
        <v>1.0000000000000002</v>
      </c>
      <c r="AI140" s="210">
        <v>1.0000000000000002</v>
      </c>
      <c r="AJ140" s="210">
        <v>1.0000000000000002</v>
      </c>
      <c r="AK140" s="210">
        <v>1.0000000000000002</v>
      </c>
      <c r="AL140" s="210">
        <v>1.0000000000000002</v>
      </c>
      <c r="AM140" s="210">
        <v>1.0000000000000002</v>
      </c>
      <c r="AN140" s="210">
        <v>1.0000000000000002</v>
      </c>
      <c r="AO140" s="210">
        <v>1.0000000000000002</v>
      </c>
      <c r="AP140" s="210">
        <v>1.0000000000000002</v>
      </c>
      <c r="AQ140" s="210">
        <v>1.0000000000000002</v>
      </c>
      <c r="AR140" s="210">
        <v>1.0000000000000002</v>
      </c>
      <c r="AS140" s="210">
        <v>1.0000000000000002</v>
      </c>
      <c r="AT140" s="210">
        <v>1.0000000000000002</v>
      </c>
      <c r="AU140" s="210">
        <v>1.0000000000000002</v>
      </c>
      <c r="AV140" s="210">
        <v>1.0000000000000002</v>
      </c>
      <c r="AW140" s="210">
        <v>1.0000000000000002</v>
      </c>
      <c r="AX140" s="210">
        <v>1.0000000000000002</v>
      </c>
      <c r="AY140" s="210">
        <v>1.0000000000000002</v>
      </c>
      <c r="AZ140" s="210">
        <v>1.0000000000000002</v>
      </c>
      <c r="BA140" s="210">
        <v>1.0000000000000002</v>
      </c>
      <c r="BB140" s="210">
        <v>1.0000000000000002</v>
      </c>
      <c r="BC140" s="210">
        <v>1.0000000000000002</v>
      </c>
      <c r="BD140" s="210">
        <v>1.0000000000000002</v>
      </c>
      <c r="BE140" s="210">
        <v>1.0000000000000002</v>
      </c>
      <c r="BF140" s="210">
        <v>1.0000000000000002</v>
      </c>
      <c r="BG140" s="210">
        <v>1.0000000000000002</v>
      </c>
      <c r="BH140" s="210">
        <v>1.0000000000000002</v>
      </c>
      <c r="BI140" s="210">
        <v>1.0000000000000002</v>
      </c>
      <c r="BJ140" s="210">
        <v>1.0000000000000002</v>
      </c>
      <c r="BK140" s="210">
        <v>1.0000000000000002</v>
      </c>
      <c r="BL140" s="210">
        <v>1.0000000000000002</v>
      </c>
      <c r="BM140" s="210">
        <v>1.0000000000000002</v>
      </c>
      <c r="BN140" s="210">
        <v>1.0000000000000002</v>
      </c>
      <c r="BO140" s="210">
        <v>1.0000000000000002</v>
      </c>
      <c r="BP140" s="210">
        <v>1.0000000000000002</v>
      </c>
      <c r="BQ140" s="210">
        <v>1.0000000000000002</v>
      </c>
      <c r="BR140" s="210">
        <v>1.0000000000000002</v>
      </c>
      <c r="BS140" s="210">
        <v>1.0000000000000002</v>
      </c>
      <c r="BT140" s="210">
        <v>1.0000000000000002</v>
      </c>
      <c r="BU140" s="210">
        <v>1.0000000000000002</v>
      </c>
      <c r="BV140" s="210">
        <v>1.0000000000000002</v>
      </c>
      <c r="BW140" s="210">
        <v>1.0000000000000002</v>
      </c>
      <c r="BX140" s="210">
        <v>1.0000000000000002</v>
      </c>
      <c r="BY140" s="210">
        <v>1.0000000000000002</v>
      </c>
      <c r="BZ140" s="210">
        <v>1.0000000000000002</v>
      </c>
      <c r="CA140" s="210">
        <v>1.0000000000000002</v>
      </c>
      <c r="CB140" s="210">
        <v>1.0000000000000002</v>
      </c>
      <c r="CC140" s="210">
        <v>1.0000000000000002</v>
      </c>
      <c r="CD140" s="210">
        <v>1.0000000000000002</v>
      </c>
      <c r="CE140" s="210">
        <v>1.0000000000000002</v>
      </c>
      <c r="CF140" s="210">
        <v>1.0000000000000002</v>
      </c>
      <c r="CG140" s="210">
        <v>1.0000000000000002</v>
      </c>
      <c r="CH140" s="210">
        <v>1.0000000000000002</v>
      </c>
      <c r="CI140" s="210"/>
      <c r="CJ140" s="210"/>
      <c r="CK140" s="210"/>
      <c r="CL140" s="210"/>
      <c r="CM140" s="210"/>
      <c r="CN140" s="210"/>
      <c r="CO140" s="210"/>
      <c r="CP140" s="210"/>
      <c r="CQ140" s="210"/>
      <c r="CR140" s="210"/>
      <c r="CS140" s="144"/>
      <c r="CT140" s="144"/>
    </row>
    <row r="141" spans="1:98" ht="15">
      <c r="A141" s="208" t="s">
        <v>8334</v>
      </c>
      <c r="B141" s="285" t="s">
        <v>8639</v>
      </c>
      <c r="C141" s="209"/>
      <c r="D141" s="259" t="s">
        <v>8646</v>
      </c>
      <c r="E141" s="209" t="s">
        <v>8258</v>
      </c>
      <c r="F141" s="209" t="s">
        <v>38</v>
      </c>
      <c r="G141" s="216" t="s">
        <v>35</v>
      </c>
      <c r="H141" s="209" t="s">
        <v>8271</v>
      </c>
      <c r="I141" s="2" t="s">
        <v>1828</v>
      </c>
      <c r="J141" s="210">
        <v>0</v>
      </c>
      <c r="K141" s="210">
        <v>0</v>
      </c>
      <c r="L141" s="210">
        <v>0</v>
      </c>
      <c r="M141" s="210">
        <v>0</v>
      </c>
      <c r="N141" s="210">
        <v>0</v>
      </c>
      <c r="O141" s="210">
        <v>0</v>
      </c>
      <c r="P141" s="210">
        <v>0</v>
      </c>
      <c r="Q141" s="210">
        <v>0.99999999999999989</v>
      </c>
      <c r="R141" s="210">
        <v>0.99999999999999989</v>
      </c>
      <c r="S141" s="210">
        <v>0.99999999999999989</v>
      </c>
      <c r="T141" s="210">
        <v>0.99999999999999989</v>
      </c>
      <c r="U141" s="210">
        <v>0.99999999999999989</v>
      </c>
      <c r="V141" s="210">
        <v>0.99999999999999989</v>
      </c>
      <c r="W141" s="210">
        <v>0.99999999999999989</v>
      </c>
      <c r="X141" s="210">
        <v>0.99999999999999989</v>
      </c>
      <c r="Y141" s="210">
        <v>0.99999999999999989</v>
      </c>
      <c r="Z141" s="210">
        <v>0.99999999999999989</v>
      </c>
      <c r="AA141" s="210">
        <v>0.99999999999999989</v>
      </c>
      <c r="AB141" s="210">
        <v>0.99999999999999989</v>
      </c>
      <c r="AC141" s="210">
        <v>0.99999999999999989</v>
      </c>
      <c r="AD141" s="210">
        <v>0.99999999999999989</v>
      </c>
      <c r="AE141" s="210">
        <v>0.99999999999999989</v>
      </c>
      <c r="AF141" s="210">
        <v>0.99999999999999989</v>
      </c>
      <c r="AG141" s="210">
        <v>0.99999999999999989</v>
      </c>
      <c r="AH141" s="210">
        <v>0.99999999999999989</v>
      </c>
      <c r="AI141" s="210">
        <v>0.99999999999999989</v>
      </c>
      <c r="AJ141" s="210">
        <v>0.99999999999999989</v>
      </c>
      <c r="AK141" s="210">
        <v>0.99999999999999989</v>
      </c>
      <c r="AL141" s="210">
        <v>0.99999999999999989</v>
      </c>
      <c r="AM141" s="210">
        <v>0.99999999999999989</v>
      </c>
      <c r="AN141" s="210">
        <v>0.99999999999999989</v>
      </c>
      <c r="AO141" s="210">
        <v>0.99999999999999989</v>
      </c>
      <c r="AP141" s="210">
        <v>0.99999999999999989</v>
      </c>
      <c r="AQ141" s="210">
        <v>0.99999999999999989</v>
      </c>
      <c r="AR141" s="210">
        <v>0.99999999999999989</v>
      </c>
      <c r="AS141" s="210">
        <v>0.99999999999999989</v>
      </c>
      <c r="AT141" s="210">
        <v>0.99999999999999989</v>
      </c>
      <c r="AU141" s="210">
        <v>0.99999999999999989</v>
      </c>
      <c r="AV141" s="210">
        <v>0.99999999999999989</v>
      </c>
      <c r="AW141" s="210">
        <v>0.99999999999999989</v>
      </c>
      <c r="AX141" s="210">
        <v>0.99999999999999989</v>
      </c>
      <c r="AY141" s="210">
        <v>0.99999999999999989</v>
      </c>
      <c r="AZ141" s="210">
        <v>0.99999999999999989</v>
      </c>
      <c r="BA141" s="210">
        <v>0.99999999999999989</v>
      </c>
      <c r="BB141" s="210">
        <v>0.99999999999999989</v>
      </c>
      <c r="BC141" s="210">
        <v>0.99999999999999989</v>
      </c>
      <c r="BD141" s="210">
        <v>0.99999999999999989</v>
      </c>
      <c r="BE141" s="210">
        <v>0.99999999999999989</v>
      </c>
      <c r="BF141" s="210">
        <v>0.99999999999999989</v>
      </c>
      <c r="BG141" s="210">
        <v>0.99999999999999989</v>
      </c>
      <c r="BH141" s="210">
        <v>0.99999999999999989</v>
      </c>
      <c r="BI141" s="210">
        <v>0.99999999999999989</v>
      </c>
      <c r="BJ141" s="210">
        <v>0.99999999999999989</v>
      </c>
      <c r="BK141" s="210">
        <v>0.99999999999999989</v>
      </c>
      <c r="BL141" s="210">
        <v>0.99999999999999989</v>
      </c>
      <c r="BM141" s="210">
        <v>0.99999999999999989</v>
      </c>
      <c r="BN141" s="210">
        <v>0.99999999999999989</v>
      </c>
      <c r="BO141" s="210">
        <v>0.99999999999999989</v>
      </c>
      <c r="BP141" s="210">
        <v>0.99999999999999989</v>
      </c>
      <c r="BQ141" s="210">
        <v>0.99999999999999989</v>
      </c>
      <c r="BR141" s="210">
        <v>0.99999999999999989</v>
      </c>
      <c r="BS141" s="210">
        <v>0.99999999999999989</v>
      </c>
      <c r="BT141" s="210">
        <v>0.99999999999999989</v>
      </c>
      <c r="BU141" s="210">
        <v>0.99999999999999989</v>
      </c>
      <c r="BV141" s="210">
        <v>0.99999999999999989</v>
      </c>
      <c r="BW141" s="210">
        <v>0.99999999999999989</v>
      </c>
      <c r="BX141" s="210">
        <v>0.99999999999999989</v>
      </c>
      <c r="BY141" s="210">
        <v>0.99999999999999989</v>
      </c>
      <c r="BZ141" s="210">
        <v>0.99999999999999989</v>
      </c>
      <c r="CA141" s="210">
        <v>0.99999999999999989</v>
      </c>
      <c r="CB141" s="210">
        <v>0.99999999999999989</v>
      </c>
      <c r="CC141" s="210">
        <v>0.99999999999999989</v>
      </c>
      <c r="CD141" s="210">
        <v>0.99999999999999989</v>
      </c>
      <c r="CE141" s="210">
        <v>0.99999999999999989</v>
      </c>
      <c r="CF141" s="210">
        <v>0.99999999999999989</v>
      </c>
      <c r="CG141" s="210">
        <v>0.99999999999999989</v>
      </c>
      <c r="CH141" s="210">
        <v>0.99999999999999989</v>
      </c>
      <c r="CI141" s="210"/>
      <c r="CJ141" s="210"/>
      <c r="CK141" s="210"/>
      <c r="CL141" s="210"/>
      <c r="CM141" s="210"/>
      <c r="CN141" s="210"/>
      <c r="CO141" s="210"/>
      <c r="CP141" s="210"/>
      <c r="CQ141" s="210"/>
      <c r="CR141" s="210"/>
      <c r="CS141" s="144"/>
      <c r="CT141" s="144"/>
    </row>
    <row r="142" spans="1:98" ht="15">
      <c r="A142" s="208" t="s">
        <v>8334</v>
      </c>
      <c r="B142" s="285" t="s">
        <v>8640</v>
      </c>
      <c r="C142" s="209"/>
      <c r="D142" s="259" t="s">
        <v>8647</v>
      </c>
      <c r="E142" s="209" t="s">
        <v>8258</v>
      </c>
      <c r="F142" s="209" t="s">
        <v>38</v>
      </c>
      <c r="G142" s="216" t="s">
        <v>35</v>
      </c>
      <c r="H142" s="209" t="s">
        <v>8271</v>
      </c>
      <c r="I142" s="2" t="s">
        <v>1828</v>
      </c>
      <c r="J142" s="210">
        <v>0</v>
      </c>
      <c r="K142" s="210">
        <v>0</v>
      </c>
      <c r="L142" s="210">
        <v>0</v>
      </c>
      <c r="M142" s="210">
        <v>0</v>
      </c>
      <c r="N142" s="210">
        <v>0</v>
      </c>
      <c r="O142" s="210">
        <v>0</v>
      </c>
      <c r="P142" s="210">
        <v>0</v>
      </c>
      <c r="Q142" s="210">
        <v>1</v>
      </c>
      <c r="R142" s="210">
        <v>1</v>
      </c>
      <c r="S142" s="210">
        <v>1</v>
      </c>
      <c r="T142" s="210">
        <v>1</v>
      </c>
      <c r="U142" s="210">
        <v>1</v>
      </c>
      <c r="V142" s="210">
        <v>1</v>
      </c>
      <c r="W142" s="210">
        <v>1</v>
      </c>
      <c r="X142" s="210">
        <v>1</v>
      </c>
      <c r="Y142" s="210">
        <v>1</v>
      </c>
      <c r="Z142" s="210">
        <v>1</v>
      </c>
      <c r="AA142" s="210">
        <v>1</v>
      </c>
      <c r="AB142" s="210">
        <v>1</v>
      </c>
      <c r="AC142" s="210">
        <v>1</v>
      </c>
      <c r="AD142" s="210">
        <v>1</v>
      </c>
      <c r="AE142" s="210">
        <v>1</v>
      </c>
      <c r="AF142" s="210">
        <v>1</v>
      </c>
      <c r="AG142" s="210">
        <v>1</v>
      </c>
      <c r="AH142" s="210">
        <v>1</v>
      </c>
      <c r="AI142" s="210">
        <v>1</v>
      </c>
      <c r="AJ142" s="210">
        <v>1</v>
      </c>
      <c r="AK142" s="210">
        <v>1</v>
      </c>
      <c r="AL142" s="210">
        <v>1</v>
      </c>
      <c r="AM142" s="210">
        <v>1</v>
      </c>
      <c r="AN142" s="210">
        <v>1</v>
      </c>
      <c r="AO142" s="210">
        <v>1</v>
      </c>
      <c r="AP142" s="210">
        <v>1</v>
      </c>
      <c r="AQ142" s="210">
        <v>1</v>
      </c>
      <c r="AR142" s="210">
        <v>1</v>
      </c>
      <c r="AS142" s="210">
        <v>1</v>
      </c>
      <c r="AT142" s="210">
        <v>1</v>
      </c>
      <c r="AU142" s="210">
        <v>1</v>
      </c>
      <c r="AV142" s="210">
        <v>1</v>
      </c>
      <c r="AW142" s="210">
        <v>1</v>
      </c>
      <c r="AX142" s="210">
        <v>1</v>
      </c>
      <c r="AY142" s="210">
        <v>1</v>
      </c>
      <c r="AZ142" s="210">
        <v>1</v>
      </c>
      <c r="BA142" s="210">
        <v>1</v>
      </c>
      <c r="BB142" s="210">
        <v>1</v>
      </c>
      <c r="BC142" s="210">
        <v>1</v>
      </c>
      <c r="BD142" s="210">
        <v>1</v>
      </c>
      <c r="BE142" s="210">
        <v>1</v>
      </c>
      <c r="BF142" s="210">
        <v>1</v>
      </c>
      <c r="BG142" s="210">
        <v>1</v>
      </c>
      <c r="BH142" s="210">
        <v>1</v>
      </c>
      <c r="BI142" s="210">
        <v>1</v>
      </c>
      <c r="BJ142" s="210">
        <v>1</v>
      </c>
      <c r="BK142" s="210">
        <v>1</v>
      </c>
      <c r="BL142" s="210">
        <v>1</v>
      </c>
      <c r="BM142" s="210">
        <v>1</v>
      </c>
      <c r="BN142" s="210">
        <v>1</v>
      </c>
      <c r="BO142" s="210">
        <v>1</v>
      </c>
      <c r="BP142" s="210">
        <v>1</v>
      </c>
      <c r="BQ142" s="210">
        <v>1</v>
      </c>
      <c r="BR142" s="210">
        <v>1</v>
      </c>
      <c r="BS142" s="210">
        <v>1</v>
      </c>
      <c r="BT142" s="210">
        <v>1</v>
      </c>
      <c r="BU142" s="210">
        <v>1</v>
      </c>
      <c r="BV142" s="210">
        <v>1</v>
      </c>
      <c r="BW142" s="210">
        <v>1</v>
      </c>
      <c r="BX142" s="210">
        <v>1</v>
      </c>
      <c r="BY142" s="210">
        <v>1</v>
      </c>
      <c r="BZ142" s="210">
        <v>1</v>
      </c>
      <c r="CA142" s="210">
        <v>1</v>
      </c>
      <c r="CB142" s="210">
        <v>1</v>
      </c>
      <c r="CC142" s="210">
        <v>1</v>
      </c>
      <c r="CD142" s="210">
        <v>1</v>
      </c>
      <c r="CE142" s="210">
        <v>1</v>
      </c>
      <c r="CF142" s="210">
        <v>1</v>
      </c>
      <c r="CG142" s="210">
        <v>1</v>
      </c>
      <c r="CH142" s="210">
        <v>1</v>
      </c>
      <c r="CI142" s="210"/>
      <c r="CJ142" s="210"/>
      <c r="CK142" s="210"/>
      <c r="CL142" s="210"/>
      <c r="CM142" s="210"/>
      <c r="CN142" s="210"/>
      <c r="CO142" s="210"/>
      <c r="CP142" s="210"/>
      <c r="CQ142" s="210"/>
      <c r="CR142" s="210"/>
      <c r="CS142" s="144"/>
      <c r="CT142" s="144"/>
    </row>
    <row r="143" spans="1:98" ht="15">
      <c r="A143" s="208" t="s">
        <v>8334</v>
      </c>
      <c r="B143" s="285" t="s">
        <v>8641</v>
      </c>
      <c r="C143" s="209"/>
      <c r="D143" s="259" t="s">
        <v>8648</v>
      </c>
      <c r="E143" s="209" t="s">
        <v>8258</v>
      </c>
      <c r="F143" s="209" t="s">
        <v>38</v>
      </c>
      <c r="G143" s="216" t="s">
        <v>35</v>
      </c>
      <c r="H143" s="209" t="s">
        <v>8271</v>
      </c>
      <c r="I143" s="2" t="s">
        <v>1828</v>
      </c>
      <c r="J143" s="210">
        <v>0</v>
      </c>
      <c r="K143" s="210">
        <v>0</v>
      </c>
      <c r="L143" s="210">
        <v>0</v>
      </c>
      <c r="M143" s="210">
        <v>0</v>
      </c>
      <c r="N143" s="210">
        <v>0</v>
      </c>
      <c r="O143" s="210">
        <v>0</v>
      </c>
      <c r="P143" s="210">
        <v>0</v>
      </c>
      <c r="Q143" s="210">
        <v>1</v>
      </c>
      <c r="R143" s="210">
        <v>1</v>
      </c>
      <c r="S143" s="210">
        <v>1</v>
      </c>
      <c r="T143" s="210">
        <v>1</v>
      </c>
      <c r="U143" s="210">
        <v>1</v>
      </c>
      <c r="V143" s="210">
        <v>1</v>
      </c>
      <c r="W143" s="210">
        <v>1</v>
      </c>
      <c r="X143" s="210">
        <v>1</v>
      </c>
      <c r="Y143" s="210">
        <v>1</v>
      </c>
      <c r="Z143" s="210">
        <v>1</v>
      </c>
      <c r="AA143" s="210">
        <v>1</v>
      </c>
      <c r="AB143" s="210">
        <v>1</v>
      </c>
      <c r="AC143" s="210">
        <v>1</v>
      </c>
      <c r="AD143" s="210">
        <v>1</v>
      </c>
      <c r="AE143" s="210">
        <v>1</v>
      </c>
      <c r="AF143" s="210">
        <v>1</v>
      </c>
      <c r="AG143" s="210">
        <v>1</v>
      </c>
      <c r="AH143" s="210">
        <v>1</v>
      </c>
      <c r="AI143" s="210">
        <v>1</v>
      </c>
      <c r="AJ143" s="210">
        <v>1</v>
      </c>
      <c r="AK143" s="210">
        <v>1</v>
      </c>
      <c r="AL143" s="210">
        <v>1</v>
      </c>
      <c r="AM143" s="210">
        <v>1</v>
      </c>
      <c r="AN143" s="210">
        <v>1</v>
      </c>
      <c r="AO143" s="210">
        <v>1</v>
      </c>
      <c r="AP143" s="210">
        <v>1</v>
      </c>
      <c r="AQ143" s="210">
        <v>1</v>
      </c>
      <c r="AR143" s="210">
        <v>1</v>
      </c>
      <c r="AS143" s="210">
        <v>1</v>
      </c>
      <c r="AT143" s="210">
        <v>1</v>
      </c>
      <c r="AU143" s="210">
        <v>1</v>
      </c>
      <c r="AV143" s="210">
        <v>1</v>
      </c>
      <c r="AW143" s="210">
        <v>1</v>
      </c>
      <c r="AX143" s="210">
        <v>1</v>
      </c>
      <c r="AY143" s="210">
        <v>1</v>
      </c>
      <c r="AZ143" s="210">
        <v>1</v>
      </c>
      <c r="BA143" s="210">
        <v>1</v>
      </c>
      <c r="BB143" s="210">
        <v>1</v>
      </c>
      <c r="BC143" s="210">
        <v>1</v>
      </c>
      <c r="BD143" s="210">
        <v>1</v>
      </c>
      <c r="BE143" s="210">
        <v>1</v>
      </c>
      <c r="BF143" s="210">
        <v>1</v>
      </c>
      <c r="BG143" s="210">
        <v>1</v>
      </c>
      <c r="BH143" s="210">
        <v>1</v>
      </c>
      <c r="BI143" s="210">
        <v>1</v>
      </c>
      <c r="BJ143" s="210">
        <v>1</v>
      </c>
      <c r="BK143" s="210">
        <v>1</v>
      </c>
      <c r="BL143" s="210">
        <v>1</v>
      </c>
      <c r="BM143" s="210">
        <v>1</v>
      </c>
      <c r="BN143" s="210">
        <v>1</v>
      </c>
      <c r="BO143" s="210">
        <v>1</v>
      </c>
      <c r="BP143" s="210">
        <v>1</v>
      </c>
      <c r="BQ143" s="210">
        <v>1</v>
      </c>
      <c r="BR143" s="210">
        <v>1</v>
      </c>
      <c r="BS143" s="210">
        <v>1</v>
      </c>
      <c r="BT143" s="210">
        <v>1</v>
      </c>
      <c r="BU143" s="210">
        <v>1</v>
      </c>
      <c r="BV143" s="210">
        <v>1</v>
      </c>
      <c r="BW143" s="210">
        <v>1</v>
      </c>
      <c r="BX143" s="210">
        <v>1</v>
      </c>
      <c r="BY143" s="210">
        <v>1</v>
      </c>
      <c r="BZ143" s="210">
        <v>1</v>
      </c>
      <c r="CA143" s="210">
        <v>1</v>
      </c>
      <c r="CB143" s="210">
        <v>1</v>
      </c>
      <c r="CC143" s="210">
        <v>1</v>
      </c>
      <c r="CD143" s="210">
        <v>1</v>
      </c>
      <c r="CE143" s="210">
        <v>1</v>
      </c>
      <c r="CF143" s="210">
        <v>1</v>
      </c>
      <c r="CG143" s="210">
        <v>1</v>
      </c>
      <c r="CH143" s="210">
        <v>1</v>
      </c>
      <c r="CI143" s="210"/>
      <c r="CJ143" s="210"/>
      <c r="CK143" s="210"/>
      <c r="CL143" s="210"/>
      <c r="CM143" s="210"/>
      <c r="CN143" s="210"/>
      <c r="CO143" s="210"/>
      <c r="CP143" s="210"/>
      <c r="CQ143" s="210"/>
      <c r="CR143" s="210"/>
      <c r="CS143" s="144"/>
      <c r="CT143" s="144"/>
    </row>
    <row r="144" spans="1:98" ht="15">
      <c r="A144" s="208" t="s">
        <v>8334</v>
      </c>
      <c r="B144" s="285" t="s">
        <v>8642</v>
      </c>
      <c r="C144" s="209"/>
      <c r="D144" s="259"/>
      <c r="E144" s="209" t="s">
        <v>8258</v>
      </c>
      <c r="F144" s="209" t="s">
        <v>38</v>
      </c>
      <c r="G144" s="216" t="s">
        <v>35</v>
      </c>
      <c r="H144" s="209" t="s">
        <v>8271</v>
      </c>
      <c r="I144" s="2" t="s">
        <v>1828</v>
      </c>
      <c r="J144" s="210">
        <v>0</v>
      </c>
      <c r="K144" s="210">
        <v>0</v>
      </c>
      <c r="L144" s="210">
        <v>0</v>
      </c>
      <c r="M144" s="210">
        <v>0</v>
      </c>
      <c r="N144" s="210">
        <v>0</v>
      </c>
      <c r="O144" s="210">
        <v>0</v>
      </c>
      <c r="P144" s="210">
        <v>0</v>
      </c>
      <c r="Q144" s="210">
        <v>0</v>
      </c>
      <c r="R144" s="210">
        <v>0</v>
      </c>
      <c r="S144" s="210">
        <v>0</v>
      </c>
      <c r="T144" s="210">
        <v>0</v>
      </c>
      <c r="U144" s="210">
        <v>0</v>
      </c>
      <c r="V144" s="210">
        <v>0</v>
      </c>
      <c r="W144" s="210">
        <v>0</v>
      </c>
      <c r="X144" s="210">
        <v>11</v>
      </c>
      <c r="Y144" s="210">
        <v>11</v>
      </c>
      <c r="Z144" s="210">
        <v>11</v>
      </c>
      <c r="AA144" s="210">
        <v>11</v>
      </c>
      <c r="AB144" s="210">
        <v>11</v>
      </c>
      <c r="AC144" s="210">
        <v>11</v>
      </c>
      <c r="AD144" s="210">
        <v>11</v>
      </c>
      <c r="AE144" s="210">
        <v>11</v>
      </c>
      <c r="AF144" s="210">
        <v>11</v>
      </c>
      <c r="AG144" s="210">
        <v>11</v>
      </c>
      <c r="AH144" s="210">
        <v>11</v>
      </c>
      <c r="AI144" s="210">
        <v>11</v>
      </c>
      <c r="AJ144" s="210">
        <v>11</v>
      </c>
      <c r="AK144" s="210">
        <v>11</v>
      </c>
      <c r="AL144" s="210">
        <v>11</v>
      </c>
      <c r="AM144" s="210">
        <v>11</v>
      </c>
      <c r="AN144" s="210">
        <v>11</v>
      </c>
      <c r="AO144" s="210">
        <v>11</v>
      </c>
      <c r="AP144" s="210">
        <v>11</v>
      </c>
      <c r="AQ144" s="210">
        <v>11</v>
      </c>
      <c r="AR144" s="210">
        <v>11</v>
      </c>
      <c r="AS144" s="210">
        <v>11</v>
      </c>
      <c r="AT144" s="210">
        <v>11</v>
      </c>
      <c r="AU144" s="210">
        <v>11</v>
      </c>
      <c r="AV144" s="210">
        <v>11</v>
      </c>
      <c r="AW144" s="210">
        <v>11</v>
      </c>
      <c r="AX144" s="210">
        <v>11</v>
      </c>
      <c r="AY144" s="210">
        <v>11</v>
      </c>
      <c r="AZ144" s="210">
        <v>11</v>
      </c>
      <c r="BA144" s="210">
        <v>11</v>
      </c>
      <c r="BB144" s="210">
        <v>11</v>
      </c>
      <c r="BC144" s="210">
        <v>11</v>
      </c>
      <c r="BD144" s="210">
        <v>11</v>
      </c>
      <c r="BE144" s="210">
        <v>11</v>
      </c>
      <c r="BF144" s="210">
        <v>11</v>
      </c>
      <c r="BG144" s="210">
        <v>11</v>
      </c>
      <c r="BH144" s="210">
        <v>11</v>
      </c>
      <c r="BI144" s="210">
        <v>11</v>
      </c>
      <c r="BJ144" s="210">
        <v>11</v>
      </c>
      <c r="BK144" s="210">
        <v>11</v>
      </c>
      <c r="BL144" s="210">
        <v>11</v>
      </c>
      <c r="BM144" s="210">
        <v>11</v>
      </c>
      <c r="BN144" s="210">
        <v>11</v>
      </c>
      <c r="BO144" s="210">
        <v>11</v>
      </c>
      <c r="BP144" s="210">
        <v>11</v>
      </c>
      <c r="BQ144" s="210">
        <v>11</v>
      </c>
      <c r="BR144" s="210">
        <v>11</v>
      </c>
      <c r="BS144" s="210">
        <v>11</v>
      </c>
      <c r="BT144" s="210">
        <v>11</v>
      </c>
      <c r="BU144" s="210">
        <v>11</v>
      </c>
      <c r="BV144" s="210">
        <v>11</v>
      </c>
      <c r="BW144" s="210">
        <v>11</v>
      </c>
      <c r="BX144" s="210">
        <v>11</v>
      </c>
      <c r="BY144" s="210">
        <v>11</v>
      </c>
      <c r="BZ144" s="210">
        <v>11</v>
      </c>
      <c r="CA144" s="210">
        <v>11</v>
      </c>
      <c r="CB144" s="210">
        <v>11</v>
      </c>
      <c r="CC144" s="210">
        <v>11</v>
      </c>
      <c r="CD144" s="210">
        <v>11</v>
      </c>
      <c r="CE144" s="210">
        <v>11</v>
      </c>
      <c r="CF144" s="210">
        <v>11</v>
      </c>
      <c r="CG144" s="210">
        <v>11</v>
      </c>
      <c r="CH144" s="210">
        <v>11</v>
      </c>
      <c r="CI144" s="210"/>
      <c r="CJ144" s="210"/>
      <c r="CK144" s="210"/>
      <c r="CL144" s="210"/>
      <c r="CM144" s="210"/>
      <c r="CN144" s="210"/>
      <c r="CO144" s="210"/>
      <c r="CP144" s="210"/>
      <c r="CQ144" s="210"/>
      <c r="CR144" s="210"/>
      <c r="CS144" s="144"/>
      <c r="CT144" s="144"/>
    </row>
    <row r="145" spans="1:98" ht="15">
      <c r="A145" s="208" t="s">
        <v>8334</v>
      </c>
      <c r="B145" s="285" t="s">
        <v>1278</v>
      </c>
      <c r="C145" s="209" t="s">
        <v>7677</v>
      </c>
      <c r="D145" s="259"/>
      <c r="E145" s="209" t="s">
        <v>8258</v>
      </c>
      <c r="F145" s="209" t="s">
        <v>38</v>
      </c>
      <c r="G145" s="216" t="s">
        <v>35</v>
      </c>
      <c r="H145" s="209" t="s">
        <v>8271</v>
      </c>
      <c r="I145" s="2" t="s">
        <v>1828</v>
      </c>
      <c r="J145" s="210">
        <v>0</v>
      </c>
      <c r="K145" s="210">
        <v>0</v>
      </c>
      <c r="L145" s="210">
        <v>0</v>
      </c>
      <c r="M145" s="210">
        <v>0</v>
      </c>
      <c r="N145" s="210">
        <v>0</v>
      </c>
      <c r="O145" s="210">
        <v>0</v>
      </c>
      <c r="P145" s="210">
        <v>0</v>
      </c>
      <c r="Q145" s="210">
        <v>0.99999999999999956</v>
      </c>
      <c r="R145" s="210">
        <v>0.99999999999999956</v>
      </c>
      <c r="S145" s="210">
        <v>0.99999999999999956</v>
      </c>
      <c r="T145" s="210">
        <v>0.99999999999999956</v>
      </c>
      <c r="U145" s="210">
        <v>0.99999999999999956</v>
      </c>
      <c r="V145" s="210">
        <v>0.99999999999999956</v>
      </c>
      <c r="W145" s="210">
        <v>0.99999999999999956</v>
      </c>
      <c r="X145" s="210">
        <v>0.99999999999999956</v>
      </c>
      <c r="Y145" s="210">
        <v>0.99999999999999956</v>
      </c>
      <c r="Z145" s="210">
        <v>0.99999999999999956</v>
      </c>
      <c r="AA145" s="210">
        <v>0.99999999999999956</v>
      </c>
      <c r="AB145" s="210">
        <v>0.99999999999999956</v>
      </c>
      <c r="AC145" s="210">
        <v>0.99999999999999956</v>
      </c>
      <c r="AD145" s="210">
        <v>0.99999999999999956</v>
      </c>
      <c r="AE145" s="210">
        <v>0.99999999999999956</v>
      </c>
      <c r="AF145" s="210">
        <v>0.99999999999999956</v>
      </c>
      <c r="AG145" s="210">
        <v>0.99999999999999956</v>
      </c>
      <c r="AH145" s="210">
        <v>0.99999999999999956</v>
      </c>
      <c r="AI145" s="210">
        <v>0.99999999999999956</v>
      </c>
      <c r="AJ145" s="210">
        <v>0.99999999999999956</v>
      </c>
      <c r="AK145" s="210">
        <v>0.99999999999999956</v>
      </c>
      <c r="AL145" s="210">
        <v>0.99999999999999956</v>
      </c>
      <c r="AM145" s="210">
        <v>0.99999999999999956</v>
      </c>
      <c r="AN145" s="210">
        <v>0.99999999999999956</v>
      </c>
      <c r="AO145" s="210">
        <v>0.99999999999999956</v>
      </c>
      <c r="AP145" s="210">
        <v>0.99999999999999956</v>
      </c>
      <c r="AQ145" s="210">
        <v>0.99999999999999956</v>
      </c>
      <c r="AR145" s="210">
        <v>0.99999999999999956</v>
      </c>
      <c r="AS145" s="210">
        <v>0.99999999999999956</v>
      </c>
      <c r="AT145" s="210">
        <v>0.99999999999999956</v>
      </c>
      <c r="AU145" s="210">
        <v>0.99999999999999956</v>
      </c>
      <c r="AV145" s="210">
        <v>0.99999999999999956</v>
      </c>
      <c r="AW145" s="210">
        <v>0.99999999999999956</v>
      </c>
      <c r="AX145" s="210">
        <v>0.99999999999999956</v>
      </c>
      <c r="AY145" s="210">
        <v>0.99999999999999956</v>
      </c>
      <c r="AZ145" s="210">
        <v>0.99999999999999956</v>
      </c>
      <c r="BA145" s="210">
        <v>0.99999999999999956</v>
      </c>
      <c r="BB145" s="210">
        <v>0.99999999999999956</v>
      </c>
      <c r="BC145" s="210">
        <v>0.99999999999999956</v>
      </c>
      <c r="BD145" s="210">
        <v>0.99999999999999956</v>
      </c>
      <c r="BE145" s="210">
        <v>0.99999999999999956</v>
      </c>
      <c r="BF145" s="210">
        <v>0.99999999999999956</v>
      </c>
      <c r="BG145" s="210">
        <v>0.99999999999999956</v>
      </c>
      <c r="BH145" s="210">
        <v>0.99999999999999956</v>
      </c>
      <c r="BI145" s="210">
        <v>0.99999999999999956</v>
      </c>
      <c r="BJ145" s="210">
        <v>0.99999999999999956</v>
      </c>
      <c r="BK145" s="210">
        <v>0.99999999999999956</v>
      </c>
      <c r="BL145" s="210">
        <v>0.99999999999999956</v>
      </c>
      <c r="BM145" s="210">
        <v>0.99999999999999956</v>
      </c>
      <c r="BN145" s="210">
        <v>0.99999999999999956</v>
      </c>
      <c r="BO145" s="210">
        <v>0.99999999999999956</v>
      </c>
      <c r="BP145" s="210">
        <v>0.99999999999999956</v>
      </c>
      <c r="BQ145" s="210">
        <v>0.99999999999999956</v>
      </c>
      <c r="BR145" s="210">
        <v>0.99999999999999956</v>
      </c>
      <c r="BS145" s="210">
        <v>0.99999999999999956</v>
      </c>
      <c r="BT145" s="210">
        <v>0.99999999999999956</v>
      </c>
      <c r="BU145" s="210">
        <v>0.99999999999999956</v>
      </c>
      <c r="BV145" s="210">
        <v>0.99999999999999956</v>
      </c>
      <c r="BW145" s="210">
        <v>0.99999999999999956</v>
      </c>
      <c r="BX145" s="210">
        <v>0.99999999999999956</v>
      </c>
      <c r="BY145" s="210">
        <v>0.99999999999999956</v>
      </c>
      <c r="BZ145" s="210">
        <v>0.99999999999999956</v>
      </c>
      <c r="CA145" s="210">
        <v>0.99999999999999956</v>
      </c>
      <c r="CB145" s="210">
        <v>0.99999999999999956</v>
      </c>
      <c r="CC145" s="210">
        <v>0.99999999999999956</v>
      </c>
      <c r="CD145" s="210">
        <v>0.99999999999999956</v>
      </c>
      <c r="CE145" s="210">
        <v>0.99999999999999956</v>
      </c>
      <c r="CF145" s="210">
        <v>0.99999999999999956</v>
      </c>
      <c r="CG145" s="210">
        <v>0.99999999999999956</v>
      </c>
      <c r="CH145" s="210">
        <v>0.99999999999999956</v>
      </c>
      <c r="CI145" s="210"/>
      <c r="CJ145" s="210"/>
      <c r="CK145" s="210"/>
      <c r="CL145" s="210"/>
      <c r="CM145" s="210"/>
      <c r="CN145" s="210"/>
      <c r="CO145" s="210"/>
      <c r="CP145" s="210"/>
      <c r="CQ145" s="210"/>
      <c r="CR145" s="210"/>
      <c r="CS145" s="144"/>
      <c r="CT145" s="144"/>
    </row>
    <row r="146" spans="1:98" ht="15">
      <c r="A146" s="208" t="s">
        <v>8334</v>
      </c>
      <c r="B146" s="285" t="s">
        <v>20</v>
      </c>
      <c r="C146" s="209" t="s">
        <v>559</v>
      </c>
      <c r="D146" s="259"/>
      <c r="E146" s="209" t="s">
        <v>8258</v>
      </c>
      <c r="F146" s="209" t="s">
        <v>38</v>
      </c>
      <c r="G146" s="216" t="s">
        <v>35</v>
      </c>
      <c r="H146" s="209" t="s">
        <v>8271</v>
      </c>
      <c r="I146" s="2" t="s">
        <v>1828</v>
      </c>
      <c r="J146" s="210">
        <v>0</v>
      </c>
      <c r="K146" s="210">
        <v>0</v>
      </c>
      <c r="L146" s="210">
        <v>1</v>
      </c>
      <c r="M146" s="210">
        <v>1</v>
      </c>
      <c r="N146" s="210">
        <v>1</v>
      </c>
      <c r="O146" s="210">
        <v>1</v>
      </c>
      <c r="P146" s="210">
        <v>2</v>
      </c>
      <c r="Q146" s="210">
        <v>6</v>
      </c>
      <c r="R146" s="210">
        <v>6</v>
      </c>
      <c r="S146" s="210">
        <v>6</v>
      </c>
      <c r="T146" s="210">
        <v>6</v>
      </c>
      <c r="U146" s="210">
        <v>6</v>
      </c>
      <c r="V146" s="210">
        <v>6</v>
      </c>
      <c r="W146" s="210">
        <v>6</v>
      </c>
      <c r="X146" s="210">
        <v>17</v>
      </c>
      <c r="Y146" s="210">
        <v>17</v>
      </c>
      <c r="Z146" s="210">
        <v>17</v>
      </c>
      <c r="AA146" s="210">
        <v>17</v>
      </c>
      <c r="AB146" s="210">
        <v>17</v>
      </c>
      <c r="AC146" s="210">
        <v>17</v>
      </c>
      <c r="AD146" s="210">
        <v>17</v>
      </c>
      <c r="AE146" s="210">
        <v>17</v>
      </c>
      <c r="AF146" s="210">
        <v>17</v>
      </c>
      <c r="AG146" s="210">
        <v>17</v>
      </c>
      <c r="AH146" s="210">
        <v>17</v>
      </c>
      <c r="AI146" s="210">
        <v>17</v>
      </c>
      <c r="AJ146" s="210">
        <v>17</v>
      </c>
      <c r="AK146" s="210">
        <v>17</v>
      </c>
      <c r="AL146" s="210">
        <v>17</v>
      </c>
      <c r="AM146" s="210">
        <v>17</v>
      </c>
      <c r="AN146" s="210">
        <v>17</v>
      </c>
      <c r="AO146" s="210">
        <v>17</v>
      </c>
      <c r="AP146" s="210">
        <v>17</v>
      </c>
      <c r="AQ146" s="210">
        <v>17</v>
      </c>
      <c r="AR146" s="210">
        <v>17</v>
      </c>
      <c r="AS146" s="210">
        <v>17</v>
      </c>
      <c r="AT146" s="210">
        <v>17</v>
      </c>
      <c r="AU146" s="210">
        <v>17</v>
      </c>
      <c r="AV146" s="210">
        <v>17</v>
      </c>
      <c r="AW146" s="210">
        <v>17</v>
      </c>
      <c r="AX146" s="210">
        <v>17</v>
      </c>
      <c r="AY146" s="210">
        <v>17</v>
      </c>
      <c r="AZ146" s="210">
        <v>17</v>
      </c>
      <c r="BA146" s="210">
        <v>17</v>
      </c>
      <c r="BB146" s="210">
        <v>17</v>
      </c>
      <c r="BC146" s="210">
        <v>17</v>
      </c>
      <c r="BD146" s="210">
        <v>17</v>
      </c>
      <c r="BE146" s="210">
        <v>17</v>
      </c>
      <c r="BF146" s="210">
        <v>17</v>
      </c>
      <c r="BG146" s="210">
        <v>17</v>
      </c>
      <c r="BH146" s="210">
        <v>17</v>
      </c>
      <c r="BI146" s="210">
        <v>17</v>
      </c>
      <c r="BJ146" s="210">
        <v>17</v>
      </c>
      <c r="BK146" s="210">
        <v>17</v>
      </c>
      <c r="BL146" s="210">
        <v>17</v>
      </c>
      <c r="BM146" s="210">
        <v>17</v>
      </c>
      <c r="BN146" s="210">
        <v>17</v>
      </c>
      <c r="BO146" s="210">
        <v>17</v>
      </c>
      <c r="BP146" s="210">
        <v>17</v>
      </c>
      <c r="BQ146" s="210">
        <v>17</v>
      </c>
      <c r="BR146" s="210">
        <v>17</v>
      </c>
      <c r="BS146" s="210">
        <v>17</v>
      </c>
      <c r="BT146" s="210">
        <v>17</v>
      </c>
      <c r="BU146" s="210">
        <v>17</v>
      </c>
      <c r="BV146" s="210">
        <v>17</v>
      </c>
      <c r="BW146" s="210">
        <v>17</v>
      </c>
      <c r="BX146" s="210">
        <v>17</v>
      </c>
      <c r="BY146" s="210">
        <v>17</v>
      </c>
      <c r="BZ146" s="210">
        <v>17</v>
      </c>
      <c r="CA146" s="210">
        <v>17</v>
      </c>
      <c r="CB146" s="210">
        <v>17</v>
      </c>
      <c r="CC146" s="210">
        <v>17</v>
      </c>
      <c r="CD146" s="210">
        <v>17</v>
      </c>
      <c r="CE146" s="210">
        <v>17</v>
      </c>
      <c r="CF146" s="210">
        <v>17</v>
      </c>
      <c r="CG146" s="210">
        <v>17</v>
      </c>
      <c r="CH146" s="210">
        <v>17</v>
      </c>
      <c r="CI146" s="210"/>
      <c r="CJ146" s="210"/>
      <c r="CK146" s="210"/>
      <c r="CL146" s="210"/>
      <c r="CM146" s="210"/>
      <c r="CN146" s="210"/>
      <c r="CO146" s="210"/>
      <c r="CP146" s="210"/>
      <c r="CQ146" s="210"/>
      <c r="CR146" s="210"/>
      <c r="CS146" s="144" t="s">
        <v>1290</v>
      </c>
      <c r="CT146" s="144"/>
    </row>
    <row r="147" spans="1:98" ht="15">
      <c r="A147" s="208" t="s">
        <v>8334</v>
      </c>
      <c r="B147" s="285" t="s">
        <v>1933</v>
      </c>
      <c r="C147" s="209" t="s">
        <v>1934</v>
      </c>
      <c r="D147" s="259" t="s">
        <v>8658</v>
      </c>
      <c r="E147" s="209" t="s">
        <v>8270</v>
      </c>
      <c r="F147" s="209" t="s">
        <v>38</v>
      </c>
      <c r="G147" s="216" t="s">
        <v>35</v>
      </c>
      <c r="H147" s="209" t="s">
        <v>8271</v>
      </c>
      <c r="I147" s="2" t="s">
        <v>8329</v>
      </c>
      <c r="J147" s="210"/>
      <c r="K147" s="210"/>
      <c r="L147" s="210"/>
      <c r="M147" s="210"/>
      <c r="N147" s="210"/>
      <c r="O147" s="210">
        <v>1</v>
      </c>
      <c r="P147" s="210">
        <v>1</v>
      </c>
      <c r="Q147" s="210">
        <v>1</v>
      </c>
      <c r="R147" s="210">
        <v>1</v>
      </c>
      <c r="S147" s="210">
        <v>1</v>
      </c>
      <c r="T147" s="210">
        <v>1</v>
      </c>
      <c r="U147" s="210">
        <v>1</v>
      </c>
      <c r="V147" s="210">
        <v>1</v>
      </c>
      <c r="W147" s="210">
        <v>1</v>
      </c>
      <c r="X147" s="210">
        <v>1</v>
      </c>
      <c r="Y147" s="210">
        <v>1</v>
      </c>
      <c r="Z147" s="210">
        <v>1</v>
      </c>
      <c r="AA147" s="210">
        <v>1</v>
      </c>
      <c r="AB147" s="210">
        <v>1</v>
      </c>
      <c r="AC147" s="210">
        <v>1</v>
      </c>
      <c r="AD147" s="210">
        <v>1</v>
      </c>
      <c r="AE147" s="210">
        <v>1</v>
      </c>
      <c r="AF147" s="210">
        <v>1</v>
      </c>
      <c r="AG147" s="210">
        <v>1</v>
      </c>
      <c r="AH147" s="210">
        <v>1</v>
      </c>
      <c r="AI147" s="210">
        <v>1</v>
      </c>
      <c r="AJ147" s="210">
        <v>1</v>
      </c>
      <c r="AK147" s="210">
        <v>1</v>
      </c>
      <c r="AL147" s="210">
        <v>1</v>
      </c>
      <c r="AM147" s="210">
        <v>1</v>
      </c>
      <c r="AN147" s="210">
        <v>1</v>
      </c>
      <c r="AO147" s="210">
        <v>1</v>
      </c>
      <c r="AP147" s="210">
        <v>1</v>
      </c>
      <c r="AQ147" s="210">
        <v>1</v>
      </c>
      <c r="AR147" s="210">
        <v>1</v>
      </c>
      <c r="AS147" s="210">
        <v>1</v>
      </c>
      <c r="AT147" s="210">
        <v>1</v>
      </c>
      <c r="AU147" s="210">
        <v>1</v>
      </c>
      <c r="AV147" s="210">
        <v>1</v>
      </c>
      <c r="AW147" s="210">
        <v>1</v>
      </c>
      <c r="AX147" s="210">
        <v>1</v>
      </c>
      <c r="AY147" s="210">
        <v>1</v>
      </c>
      <c r="AZ147" s="210">
        <v>1</v>
      </c>
      <c r="BA147" s="210">
        <v>1</v>
      </c>
      <c r="BB147" s="210">
        <v>1</v>
      </c>
      <c r="BC147" s="210">
        <v>1</v>
      </c>
      <c r="BD147" s="210">
        <v>1</v>
      </c>
      <c r="BE147" s="210">
        <v>1</v>
      </c>
      <c r="BF147" s="210">
        <v>1</v>
      </c>
      <c r="BG147" s="210">
        <v>1</v>
      </c>
      <c r="BH147" s="210">
        <v>1</v>
      </c>
      <c r="BI147" s="210">
        <v>1</v>
      </c>
      <c r="BJ147" s="210">
        <v>1</v>
      </c>
      <c r="BK147" s="210">
        <v>1</v>
      </c>
      <c r="BL147" s="210">
        <v>1</v>
      </c>
      <c r="BM147" s="210">
        <v>1</v>
      </c>
      <c r="BN147" s="210">
        <v>1</v>
      </c>
      <c r="BO147" s="210">
        <v>1</v>
      </c>
      <c r="BP147" s="210">
        <v>1</v>
      </c>
      <c r="BQ147" s="210">
        <v>1</v>
      </c>
      <c r="BR147" s="210">
        <v>1</v>
      </c>
      <c r="BS147" s="210">
        <v>1</v>
      </c>
      <c r="BT147" s="210">
        <v>1</v>
      </c>
      <c r="BU147" s="210">
        <v>1</v>
      </c>
      <c r="BV147" s="210">
        <v>1</v>
      </c>
      <c r="BW147" s="210">
        <v>1</v>
      </c>
      <c r="BX147" s="210">
        <v>1</v>
      </c>
      <c r="BY147" s="210">
        <v>1</v>
      </c>
      <c r="BZ147" s="210">
        <v>1</v>
      </c>
      <c r="CA147" s="210">
        <v>1</v>
      </c>
      <c r="CB147" s="210">
        <v>1</v>
      </c>
      <c r="CC147" s="210">
        <v>1</v>
      </c>
      <c r="CD147" s="210">
        <v>1</v>
      </c>
      <c r="CE147" s="210">
        <v>1</v>
      </c>
      <c r="CF147" s="210">
        <v>1</v>
      </c>
      <c r="CG147" s="210"/>
      <c r="CH147" s="210"/>
      <c r="CI147" s="210"/>
      <c r="CJ147" s="210"/>
      <c r="CK147" s="210"/>
      <c r="CL147" s="210"/>
      <c r="CM147" s="210"/>
      <c r="CN147" s="210"/>
      <c r="CO147" s="210"/>
      <c r="CP147" s="210"/>
      <c r="CQ147" s="210"/>
      <c r="CR147" s="210"/>
      <c r="CS147" s="144"/>
      <c r="CT147" s="144"/>
    </row>
    <row r="148" spans="1:98" ht="15">
      <c r="A148" s="208" t="s">
        <v>8334</v>
      </c>
      <c r="B148" s="285" t="s">
        <v>1935</v>
      </c>
      <c r="C148" s="209"/>
      <c r="D148" s="259" t="s">
        <v>8659</v>
      </c>
      <c r="E148" s="209" t="s">
        <v>8270</v>
      </c>
      <c r="F148" s="209" t="s">
        <v>38</v>
      </c>
      <c r="G148" s="216" t="s">
        <v>35</v>
      </c>
      <c r="H148" s="209" t="s">
        <v>8271</v>
      </c>
      <c r="I148" s="2" t="s">
        <v>8329</v>
      </c>
      <c r="J148" s="210"/>
      <c r="K148" s="210"/>
      <c r="L148" s="210"/>
      <c r="M148" s="210"/>
      <c r="N148" s="210"/>
      <c r="O148" s="210"/>
      <c r="P148" s="210"/>
      <c r="Q148" s="210"/>
      <c r="R148" s="210"/>
      <c r="S148" s="210">
        <v>1</v>
      </c>
      <c r="T148" s="210">
        <v>1</v>
      </c>
      <c r="U148" s="210">
        <v>1</v>
      </c>
      <c r="V148" s="210">
        <v>1</v>
      </c>
      <c r="W148" s="210">
        <v>1</v>
      </c>
      <c r="X148" s="210">
        <v>1</v>
      </c>
      <c r="Y148" s="210">
        <v>1</v>
      </c>
      <c r="Z148" s="210">
        <v>1</v>
      </c>
      <c r="AA148" s="210">
        <v>1</v>
      </c>
      <c r="AB148" s="210">
        <v>1</v>
      </c>
      <c r="AC148" s="210">
        <v>1</v>
      </c>
      <c r="AD148" s="210">
        <v>1</v>
      </c>
      <c r="AE148" s="210">
        <v>1</v>
      </c>
      <c r="AF148" s="210">
        <v>1</v>
      </c>
      <c r="AG148" s="210">
        <v>1</v>
      </c>
      <c r="AH148" s="210">
        <v>1</v>
      </c>
      <c r="AI148" s="210">
        <v>1</v>
      </c>
      <c r="AJ148" s="210">
        <v>1</v>
      </c>
      <c r="AK148" s="210">
        <v>1</v>
      </c>
      <c r="AL148" s="210">
        <v>1</v>
      </c>
      <c r="AM148" s="210">
        <v>1</v>
      </c>
      <c r="AN148" s="210">
        <v>1</v>
      </c>
      <c r="AO148" s="210">
        <v>1</v>
      </c>
      <c r="AP148" s="210">
        <v>1</v>
      </c>
      <c r="AQ148" s="210">
        <v>1</v>
      </c>
      <c r="AR148" s="210">
        <v>1</v>
      </c>
      <c r="AS148" s="210">
        <v>1</v>
      </c>
      <c r="AT148" s="210">
        <v>1</v>
      </c>
      <c r="AU148" s="210">
        <v>1</v>
      </c>
      <c r="AV148" s="210">
        <v>1</v>
      </c>
      <c r="AW148" s="210">
        <v>1</v>
      </c>
      <c r="AX148" s="210">
        <v>1</v>
      </c>
      <c r="AY148" s="210">
        <v>1</v>
      </c>
      <c r="AZ148" s="210">
        <v>1</v>
      </c>
      <c r="BA148" s="210">
        <v>1</v>
      </c>
      <c r="BB148" s="210">
        <v>1</v>
      </c>
      <c r="BC148" s="210">
        <v>1</v>
      </c>
      <c r="BD148" s="210">
        <v>1</v>
      </c>
      <c r="BE148" s="210">
        <v>1</v>
      </c>
      <c r="BF148" s="210">
        <v>1</v>
      </c>
      <c r="BG148" s="210">
        <v>1</v>
      </c>
      <c r="BH148" s="210">
        <v>1</v>
      </c>
      <c r="BI148" s="210">
        <v>1</v>
      </c>
      <c r="BJ148" s="210">
        <v>1</v>
      </c>
      <c r="BK148" s="210">
        <v>1</v>
      </c>
      <c r="BL148" s="210">
        <v>1</v>
      </c>
      <c r="BM148" s="210">
        <v>1</v>
      </c>
      <c r="BN148" s="210">
        <v>1</v>
      </c>
      <c r="BO148" s="210">
        <v>1</v>
      </c>
      <c r="BP148" s="210">
        <v>1</v>
      </c>
      <c r="BQ148" s="210">
        <v>1</v>
      </c>
      <c r="BR148" s="210">
        <v>1</v>
      </c>
      <c r="BS148" s="210">
        <v>1</v>
      </c>
      <c r="BT148" s="210">
        <v>1</v>
      </c>
      <c r="BU148" s="210">
        <v>1</v>
      </c>
      <c r="BV148" s="210">
        <v>1</v>
      </c>
      <c r="BW148" s="210">
        <v>1</v>
      </c>
      <c r="BX148" s="210">
        <v>1</v>
      </c>
      <c r="BY148" s="210">
        <v>1</v>
      </c>
      <c r="BZ148" s="210">
        <v>1</v>
      </c>
      <c r="CA148" s="210">
        <v>1</v>
      </c>
      <c r="CB148" s="210">
        <v>1</v>
      </c>
      <c r="CC148" s="210">
        <v>1</v>
      </c>
      <c r="CD148" s="210">
        <v>1</v>
      </c>
      <c r="CE148" s="210">
        <v>1</v>
      </c>
      <c r="CF148" s="210">
        <v>1</v>
      </c>
      <c r="CG148" s="210"/>
      <c r="CH148" s="210"/>
      <c r="CI148" s="210"/>
      <c r="CJ148" s="210"/>
      <c r="CK148" s="210"/>
      <c r="CL148" s="210"/>
      <c r="CM148" s="210"/>
      <c r="CN148" s="210"/>
      <c r="CO148" s="210"/>
      <c r="CP148" s="210"/>
      <c r="CQ148" s="210"/>
      <c r="CR148" s="210"/>
      <c r="CS148" s="144"/>
      <c r="CT148" s="144"/>
    </row>
    <row r="149" spans="1:98" ht="15">
      <c r="A149" s="208" t="s">
        <v>8334</v>
      </c>
      <c r="B149" s="285" t="s">
        <v>1937</v>
      </c>
      <c r="C149" s="209"/>
      <c r="D149" s="259"/>
      <c r="E149" s="209" t="s">
        <v>8270</v>
      </c>
      <c r="F149" s="209" t="s">
        <v>38</v>
      </c>
      <c r="G149" s="216" t="s">
        <v>35</v>
      </c>
      <c r="H149" s="209" t="s">
        <v>8271</v>
      </c>
      <c r="I149" s="2" t="s">
        <v>8329</v>
      </c>
      <c r="J149" s="210"/>
      <c r="K149" s="210"/>
      <c r="L149" s="210"/>
      <c r="M149" s="210"/>
      <c r="N149" s="210"/>
      <c r="O149" s="210"/>
      <c r="P149" s="210"/>
      <c r="Q149" s="210"/>
      <c r="R149" s="210"/>
      <c r="S149" s="210"/>
      <c r="T149" s="210"/>
      <c r="U149" s="210"/>
      <c r="V149" s="210"/>
      <c r="W149" s="210"/>
      <c r="X149" s="210">
        <v>1</v>
      </c>
      <c r="Y149" s="210">
        <v>1</v>
      </c>
      <c r="Z149" s="210">
        <v>1</v>
      </c>
      <c r="AA149" s="210">
        <v>1</v>
      </c>
      <c r="AB149" s="210">
        <v>1</v>
      </c>
      <c r="AC149" s="210">
        <v>1</v>
      </c>
      <c r="AD149" s="210">
        <v>1</v>
      </c>
      <c r="AE149" s="210">
        <v>1</v>
      </c>
      <c r="AF149" s="210">
        <v>1</v>
      </c>
      <c r="AG149" s="210">
        <v>1</v>
      </c>
      <c r="AH149" s="210">
        <v>1</v>
      </c>
      <c r="AI149" s="210">
        <v>1</v>
      </c>
      <c r="AJ149" s="210">
        <v>1</v>
      </c>
      <c r="AK149" s="210">
        <v>1</v>
      </c>
      <c r="AL149" s="210">
        <v>1</v>
      </c>
      <c r="AM149" s="210">
        <v>1</v>
      </c>
      <c r="AN149" s="210">
        <v>1</v>
      </c>
      <c r="AO149" s="210">
        <v>1</v>
      </c>
      <c r="AP149" s="210">
        <v>1</v>
      </c>
      <c r="AQ149" s="210">
        <v>1</v>
      </c>
      <c r="AR149" s="210">
        <v>1</v>
      </c>
      <c r="AS149" s="210">
        <v>1</v>
      </c>
      <c r="AT149" s="210">
        <v>1</v>
      </c>
      <c r="AU149" s="210">
        <v>1</v>
      </c>
      <c r="AV149" s="210">
        <v>1</v>
      </c>
      <c r="AW149" s="210">
        <v>1</v>
      </c>
      <c r="AX149" s="210">
        <v>1</v>
      </c>
      <c r="AY149" s="210">
        <v>1</v>
      </c>
      <c r="AZ149" s="210">
        <v>1</v>
      </c>
      <c r="BA149" s="210">
        <v>1</v>
      </c>
      <c r="BB149" s="210">
        <v>1</v>
      </c>
      <c r="BC149" s="210">
        <v>1</v>
      </c>
      <c r="BD149" s="210">
        <v>1</v>
      </c>
      <c r="BE149" s="210">
        <v>1</v>
      </c>
      <c r="BF149" s="210">
        <v>1</v>
      </c>
      <c r="BG149" s="210">
        <v>1</v>
      </c>
      <c r="BH149" s="210">
        <v>1</v>
      </c>
      <c r="BI149" s="210">
        <v>1</v>
      </c>
      <c r="BJ149" s="210">
        <v>1</v>
      </c>
      <c r="BK149" s="210">
        <v>1</v>
      </c>
      <c r="BL149" s="210">
        <v>1</v>
      </c>
      <c r="BM149" s="210">
        <v>1</v>
      </c>
      <c r="BN149" s="210">
        <v>1</v>
      </c>
      <c r="BO149" s="210">
        <v>1</v>
      </c>
      <c r="BP149" s="210">
        <v>1</v>
      </c>
      <c r="BQ149" s="210">
        <v>1</v>
      </c>
      <c r="BR149" s="210">
        <v>1</v>
      </c>
      <c r="BS149" s="210">
        <v>1</v>
      </c>
      <c r="BT149" s="210">
        <v>1</v>
      </c>
      <c r="BU149" s="210">
        <v>1</v>
      </c>
      <c r="BV149" s="210">
        <v>1</v>
      </c>
      <c r="BW149" s="210">
        <v>1</v>
      </c>
      <c r="BX149" s="210">
        <v>1</v>
      </c>
      <c r="BY149" s="210">
        <v>1</v>
      </c>
      <c r="BZ149" s="210">
        <v>1</v>
      </c>
      <c r="CA149" s="210">
        <v>1</v>
      </c>
      <c r="CB149" s="210">
        <v>1</v>
      </c>
      <c r="CC149" s="210">
        <v>1</v>
      </c>
      <c r="CD149" s="210">
        <v>1</v>
      </c>
      <c r="CE149" s="210">
        <v>1</v>
      </c>
      <c r="CF149" s="210">
        <v>1</v>
      </c>
      <c r="CG149" s="210"/>
      <c r="CH149" s="210"/>
      <c r="CI149" s="210"/>
      <c r="CJ149" s="210"/>
      <c r="CK149" s="210"/>
      <c r="CL149" s="210"/>
      <c r="CM149" s="210"/>
      <c r="CN149" s="210"/>
      <c r="CO149" s="210"/>
      <c r="CP149" s="210"/>
      <c r="CQ149" s="210"/>
      <c r="CR149" s="210"/>
      <c r="CS149" s="144"/>
      <c r="CT149" s="144"/>
    </row>
    <row r="150" spans="1:98" ht="15">
      <c r="A150" s="208" t="s">
        <v>8334</v>
      </c>
      <c r="B150" s="285" t="s">
        <v>1939</v>
      </c>
      <c r="C150" s="209"/>
      <c r="D150" s="259"/>
      <c r="E150" s="209" t="s">
        <v>8270</v>
      </c>
      <c r="F150" s="209" t="s">
        <v>38</v>
      </c>
      <c r="G150" s="216" t="s">
        <v>35</v>
      </c>
      <c r="H150" s="209" t="s">
        <v>8271</v>
      </c>
      <c r="I150" s="2" t="s">
        <v>8329</v>
      </c>
      <c r="J150" s="210"/>
      <c r="K150" s="210"/>
      <c r="L150" s="210"/>
      <c r="M150" s="210"/>
      <c r="N150" s="210"/>
      <c r="O150" s="210"/>
      <c r="P150" s="210"/>
      <c r="Q150" s="210"/>
      <c r="R150" s="210"/>
      <c r="S150" s="210"/>
      <c r="T150" s="210"/>
      <c r="U150" s="210"/>
      <c r="V150" s="210"/>
      <c r="W150" s="210"/>
      <c r="X150" s="210">
        <v>1</v>
      </c>
      <c r="Y150" s="210">
        <v>1</v>
      </c>
      <c r="Z150" s="210">
        <v>1</v>
      </c>
      <c r="AA150" s="210">
        <v>1</v>
      </c>
      <c r="AB150" s="210">
        <v>1</v>
      </c>
      <c r="AC150" s="210">
        <v>1</v>
      </c>
      <c r="AD150" s="210">
        <v>1</v>
      </c>
      <c r="AE150" s="210">
        <v>1</v>
      </c>
      <c r="AF150" s="210">
        <v>1</v>
      </c>
      <c r="AG150" s="210">
        <v>1</v>
      </c>
      <c r="AH150" s="210">
        <v>1</v>
      </c>
      <c r="AI150" s="210">
        <v>1</v>
      </c>
      <c r="AJ150" s="210">
        <v>1</v>
      </c>
      <c r="AK150" s="210">
        <v>1</v>
      </c>
      <c r="AL150" s="210">
        <v>1</v>
      </c>
      <c r="AM150" s="210">
        <v>1</v>
      </c>
      <c r="AN150" s="210">
        <v>1</v>
      </c>
      <c r="AO150" s="210">
        <v>1</v>
      </c>
      <c r="AP150" s="210">
        <v>1</v>
      </c>
      <c r="AQ150" s="210">
        <v>1</v>
      </c>
      <c r="AR150" s="210">
        <v>1</v>
      </c>
      <c r="AS150" s="210">
        <v>1</v>
      </c>
      <c r="AT150" s="210">
        <v>1</v>
      </c>
      <c r="AU150" s="210">
        <v>1</v>
      </c>
      <c r="AV150" s="210">
        <v>1</v>
      </c>
      <c r="AW150" s="210">
        <v>1</v>
      </c>
      <c r="AX150" s="210">
        <v>1</v>
      </c>
      <c r="AY150" s="210">
        <v>1</v>
      </c>
      <c r="AZ150" s="210">
        <v>1</v>
      </c>
      <c r="BA150" s="210">
        <v>1</v>
      </c>
      <c r="BB150" s="210">
        <v>1</v>
      </c>
      <c r="BC150" s="210">
        <v>1</v>
      </c>
      <c r="BD150" s="210">
        <v>1</v>
      </c>
      <c r="BE150" s="210">
        <v>1</v>
      </c>
      <c r="BF150" s="210">
        <v>1</v>
      </c>
      <c r="BG150" s="210">
        <v>1</v>
      </c>
      <c r="BH150" s="210">
        <v>1</v>
      </c>
      <c r="BI150" s="210">
        <v>1</v>
      </c>
      <c r="BJ150" s="210">
        <v>1</v>
      </c>
      <c r="BK150" s="210">
        <v>1</v>
      </c>
      <c r="BL150" s="210">
        <v>1</v>
      </c>
      <c r="BM150" s="210">
        <v>1</v>
      </c>
      <c r="BN150" s="210">
        <v>1</v>
      </c>
      <c r="BO150" s="210">
        <v>1</v>
      </c>
      <c r="BP150" s="210">
        <v>1</v>
      </c>
      <c r="BQ150" s="210">
        <v>1</v>
      </c>
      <c r="BR150" s="210">
        <v>1</v>
      </c>
      <c r="BS150" s="210">
        <v>1</v>
      </c>
      <c r="BT150" s="210">
        <v>1</v>
      </c>
      <c r="BU150" s="210">
        <v>1</v>
      </c>
      <c r="BV150" s="210">
        <v>1</v>
      </c>
      <c r="BW150" s="210">
        <v>1</v>
      </c>
      <c r="BX150" s="210">
        <v>1</v>
      </c>
      <c r="BY150" s="210">
        <v>1</v>
      </c>
      <c r="BZ150" s="210">
        <v>1</v>
      </c>
      <c r="CA150" s="210">
        <v>1</v>
      </c>
      <c r="CB150" s="210">
        <v>1</v>
      </c>
      <c r="CC150" s="210">
        <v>1</v>
      </c>
      <c r="CD150" s="210">
        <v>1</v>
      </c>
      <c r="CE150" s="210">
        <v>1</v>
      </c>
      <c r="CF150" s="210">
        <v>1</v>
      </c>
      <c r="CG150" s="210"/>
      <c r="CH150" s="210"/>
      <c r="CI150" s="210"/>
      <c r="CJ150" s="210"/>
      <c r="CK150" s="210"/>
      <c r="CL150" s="210"/>
      <c r="CM150" s="210"/>
      <c r="CN150" s="210"/>
      <c r="CO150" s="210"/>
      <c r="CP150" s="210"/>
      <c r="CQ150" s="210"/>
      <c r="CR150" s="210"/>
      <c r="CS150" s="144"/>
      <c r="CT150" s="144"/>
    </row>
    <row r="151" spans="1:98" ht="15">
      <c r="A151" s="208" t="s">
        <v>8334</v>
      </c>
      <c r="B151" s="285" t="s">
        <v>1941</v>
      </c>
      <c r="C151" s="209"/>
      <c r="D151" s="259"/>
      <c r="E151" s="209" t="s">
        <v>8270</v>
      </c>
      <c r="F151" s="209" t="s">
        <v>38</v>
      </c>
      <c r="G151" s="216" t="s">
        <v>35</v>
      </c>
      <c r="H151" s="209" t="s">
        <v>8271</v>
      </c>
      <c r="I151" s="2" t="s">
        <v>8329</v>
      </c>
      <c r="J151" s="210"/>
      <c r="K151" s="210"/>
      <c r="L151" s="210"/>
      <c r="M151" s="210"/>
      <c r="N151" s="210"/>
      <c r="O151" s="210"/>
      <c r="P151" s="210"/>
      <c r="Q151" s="210"/>
      <c r="R151" s="210"/>
      <c r="S151" s="210"/>
      <c r="T151" s="210"/>
      <c r="U151" s="210"/>
      <c r="V151" s="210"/>
      <c r="W151" s="210"/>
      <c r="X151" s="210">
        <v>1</v>
      </c>
      <c r="Y151" s="210">
        <v>1</v>
      </c>
      <c r="Z151" s="210">
        <v>1</v>
      </c>
      <c r="AA151" s="210">
        <v>1</v>
      </c>
      <c r="AB151" s="210">
        <v>1</v>
      </c>
      <c r="AC151" s="210">
        <v>1</v>
      </c>
      <c r="AD151" s="210">
        <v>1</v>
      </c>
      <c r="AE151" s="210">
        <v>1</v>
      </c>
      <c r="AF151" s="210">
        <v>1</v>
      </c>
      <c r="AG151" s="210">
        <v>1</v>
      </c>
      <c r="AH151" s="210">
        <v>1</v>
      </c>
      <c r="AI151" s="210">
        <v>1</v>
      </c>
      <c r="AJ151" s="210">
        <v>1</v>
      </c>
      <c r="AK151" s="210">
        <v>1</v>
      </c>
      <c r="AL151" s="210">
        <v>1</v>
      </c>
      <c r="AM151" s="210">
        <v>1</v>
      </c>
      <c r="AN151" s="210">
        <v>1</v>
      </c>
      <c r="AO151" s="210">
        <v>1</v>
      </c>
      <c r="AP151" s="210">
        <v>1</v>
      </c>
      <c r="AQ151" s="210">
        <v>1</v>
      </c>
      <c r="AR151" s="210">
        <v>1</v>
      </c>
      <c r="AS151" s="210">
        <v>1</v>
      </c>
      <c r="AT151" s="210">
        <v>1</v>
      </c>
      <c r="AU151" s="210">
        <v>1</v>
      </c>
      <c r="AV151" s="210">
        <v>1</v>
      </c>
      <c r="AW151" s="210">
        <v>1</v>
      </c>
      <c r="AX151" s="210">
        <v>1</v>
      </c>
      <c r="AY151" s="210">
        <v>1</v>
      </c>
      <c r="AZ151" s="210">
        <v>1</v>
      </c>
      <c r="BA151" s="210">
        <v>1</v>
      </c>
      <c r="BB151" s="210">
        <v>1</v>
      </c>
      <c r="BC151" s="210">
        <v>1</v>
      </c>
      <c r="BD151" s="210">
        <v>1</v>
      </c>
      <c r="BE151" s="210">
        <v>1</v>
      </c>
      <c r="BF151" s="210">
        <v>1</v>
      </c>
      <c r="BG151" s="210">
        <v>1</v>
      </c>
      <c r="BH151" s="210">
        <v>1</v>
      </c>
      <c r="BI151" s="210">
        <v>1</v>
      </c>
      <c r="BJ151" s="210">
        <v>1</v>
      </c>
      <c r="BK151" s="210">
        <v>1</v>
      </c>
      <c r="BL151" s="210">
        <v>1</v>
      </c>
      <c r="BM151" s="210">
        <v>1</v>
      </c>
      <c r="BN151" s="210">
        <v>1</v>
      </c>
      <c r="BO151" s="210">
        <v>1</v>
      </c>
      <c r="BP151" s="210">
        <v>1</v>
      </c>
      <c r="BQ151" s="210">
        <v>1</v>
      </c>
      <c r="BR151" s="210">
        <v>1</v>
      </c>
      <c r="BS151" s="210">
        <v>1</v>
      </c>
      <c r="BT151" s="210">
        <v>1</v>
      </c>
      <c r="BU151" s="210">
        <v>1</v>
      </c>
      <c r="BV151" s="210">
        <v>1</v>
      </c>
      <c r="BW151" s="210">
        <v>1</v>
      </c>
      <c r="BX151" s="210">
        <v>1</v>
      </c>
      <c r="BY151" s="210">
        <v>1</v>
      </c>
      <c r="BZ151" s="210">
        <v>1</v>
      </c>
      <c r="CA151" s="210">
        <v>1</v>
      </c>
      <c r="CB151" s="210">
        <v>1</v>
      </c>
      <c r="CC151" s="210">
        <v>1</v>
      </c>
      <c r="CD151" s="210">
        <v>1</v>
      </c>
      <c r="CE151" s="210">
        <v>1</v>
      </c>
      <c r="CF151" s="210">
        <v>1</v>
      </c>
      <c r="CG151" s="210"/>
      <c r="CH151" s="210"/>
      <c r="CI151" s="210"/>
      <c r="CJ151" s="210"/>
      <c r="CK151" s="210"/>
      <c r="CL151" s="210"/>
      <c r="CM151" s="210"/>
      <c r="CN151" s="210"/>
      <c r="CO151" s="210"/>
      <c r="CP151" s="210"/>
      <c r="CQ151" s="210"/>
      <c r="CR151" s="210"/>
      <c r="CS151" s="144"/>
      <c r="CT151" s="144"/>
    </row>
    <row r="152" spans="1:98" ht="15">
      <c r="A152" s="208" t="s">
        <v>8334</v>
      </c>
      <c r="B152" s="285" t="s">
        <v>1943</v>
      </c>
      <c r="C152" s="209"/>
      <c r="D152" s="259"/>
      <c r="E152" s="209" t="s">
        <v>8270</v>
      </c>
      <c r="F152" s="209" t="s">
        <v>38</v>
      </c>
      <c r="G152" s="216" t="s">
        <v>35</v>
      </c>
      <c r="H152" s="209" t="s">
        <v>8271</v>
      </c>
      <c r="I152" s="2" t="s">
        <v>8329</v>
      </c>
      <c r="J152" s="210"/>
      <c r="K152" s="210"/>
      <c r="L152" s="210"/>
      <c r="M152" s="210"/>
      <c r="N152" s="210"/>
      <c r="O152" s="210"/>
      <c r="P152" s="210"/>
      <c r="Q152" s="210"/>
      <c r="R152" s="210"/>
      <c r="S152" s="210"/>
      <c r="T152" s="210"/>
      <c r="U152" s="210"/>
      <c r="V152" s="210"/>
      <c r="W152" s="210"/>
      <c r="X152" s="210">
        <v>1</v>
      </c>
      <c r="Y152" s="210">
        <v>1</v>
      </c>
      <c r="Z152" s="210">
        <v>1</v>
      </c>
      <c r="AA152" s="210">
        <v>1</v>
      </c>
      <c r="AB152" s="210">
        <v>1</v>
      </c>
      <c r="AC152" s="210">
        <v>1</v>
      </c>
      <c r="AD152" s="210">
        <v>1</v>
      </c>
      <c r="AE152" s="210">
        <v>1</v>
      </c>
      <c r="AF152" s="210">
        <v>1</v>
      </c>
      <c r="AG152" s="210">
        <v>1</v>
      </c>
      <c r="AH152" s="210">
        <v>1</v>
      </c>
      <c r="AI152" s="210">
        <v>1</v>
      </c>
      <c r="AJ152" s="210">
        <v>1</v>
      </c>
      <c r="AK152" s="210">
        <v>1</v>
      </c>
      <c r="AL152" s="210">
        <v>1</v>
      </c>
      <c r="AM152" s="210">
        <v>1</v>
      </c>
      <c r="AN152" s="210">
        <v>1</v>
      </c>
      <c r="AO152" s="210">
        <v>1</v>
      </c>
      <c r="AP152" s="210">
        <v>1</v>
      </c>
      <c r="AQ152" s="210">
        <v>1</v>
      </c>
      <c r="AR152" s="210">
        <v>1</v>
      </c>
      <c r="AS152" s="210">
        <v>1</v>
      </c>
      <c r="AT152" s="210">
        <v>1</v>
      </c>
      <c r="AU152" s="210">
        <v>1</v>
      </c>
      <c r="AV152" s="210">
        <v>1</v>
      </c>
      <c r="AW152" s="210">
        <v>1</v>
      </c>
      <c r="AX152" s="210">
        <v>1</v>
      </c>
      <c r="AY152" s="210">
        <v>1</v>
      </c>
      <c r="AZ152" s="210">
        <v>1</v>
      </c>
      <c r="BA152" s="210">
        <v>1</v>
      </c>
      <c r="BB152" s="210">
        <v>1</v>
      </c>
      <c r="BC152" s="210">
        <v>1</v>
      </c>
      <c r="BD152" s="210">
        <v>1</v>
      </c>
      <c r="BE152" s="210">
        <v>1</v>
      </c>
      <c r="BF152" s="210">
        <v>1</v>
      </c>
      <c r="BG152" s="210">
        <v>1</v>
      </c>
      <c r="BH152" s="210">
        <v>1</v>
      </c>
      <c r="BI152" s="210">
        <v>1</v>
      </c>
      <c r="BJ152" s="210">
        <v>1</v>
      </c>
      <c r="BK152" s="210">
        <v>1</v>
      </c>
      <c r="BL152" s="210">
        <v>1</v>
      </c>
      <c r="BM152" s="210">
        <v>1</v>
      </c>
      <c r="BN152" s="210">
        <v>1</v>
      </c>
      <c r="BO152" s="210">
        <v>1</v>
      </c>
      <c r="BP152" s="210">
        <v>1</v>
      </c>
      <c r="BQ152" s="210">
        <v>1</v>
      </c>
      <c r="BR152" s="210">
        <v>1</v>
      </c>
      <c r="BS152" s="210">
        <v>1</v>
      </c>
      <c r="BT152" s="210">
        <v>1</v>
      </c>
      <c r="BU152" s="210">
        <v>1</v>
      </c>
      <c r="BV152" s="210">
        <v>1</v>
      </c>
      <c r="BW152" s="210">
        <v>1</v>
      </c>
      <c r="BX152" s="210">
        <v>1</v>
      </c>
      <c r="BY152" s="210">
        <v>1</v>
      </c>
      <c r="BZ152" s="210">
        <v>1</v>
      </c>
      <c r="CA152" s="210">
        <v>1</v>
      </c>
      <c r="CB152" s="210">
        <v>1</v>
      </c>
      <c r="CC152" s="210">
        <v>1</v>
      </c>
      <c r="CD152" s="210">
        <v>1</v>
      </c>
      <c r="CE152" s="210">
        <v>1</v>
      </c>
      <c r="CF152" s="210">
        <v>1</v>
      </c>
      <c r="CG152" s="210"/>
      <c r="CH152" s="210"/>
      <c r="CI152" s="210"/>
      <c r="CJ152" s="210"/>
      <c r="CK152" s="210"/>
      <c r="CL152" s="210"/>
      <c r="CM152" s="210"/>
      <c r="CN152" s="210"/>
      <c r="CO152" s="210"/>
      <c r="CP152" s="210"/>
      <c r="CQ152" s="210"/>
      <c r="CR152" s="210"/>
      <c r="CS152" s="144"/>
      <c r="CT152" s="144"/>
    </row>
    <row r="153" spans="1:98" ht="15">
      <c r="A153" s="208" t="s">
        <v>8334</v>
      </c>
      <c r="B153" s="285" t="s">
        <v>1945</v>
      </c>
      <c r="C153" s="209"/>
      <c r="D153" s="259"/>
      <c r="E153" s="209" t="s">
        <v>8270</v>
      </c>
      <c r="F153" s="209" t="s">
        <v>38</v>
      </c>
      <c r="G153" s="216" t="s">
        <v>35</v>
      </c>
      <c r="H153" s="209" t="s">
        <v>8271</v>
      </c>
      <c r="I153" s="2" t="s">
        <v>8329</v>
      </c>
      <c r="J153" s="210"/>
      <c r="K153" s="210"/>
      <c r="L153" s="210"/>
      <c r="M153" s="210"/>
      <c r="N153" s="210"/>
      <c r="O153" s="210"/>
      <c r="P153" s="210"/>
      <c r="Q153" s="210"/>
      <c r="R153" s="210"/>
      <c r="S153" s="210"/>
      <c r="T153" s="210"/>
      <c r="U153" s="210"/>
      <c r="V153" s="210"/>
      <c r="W153" s="210"/>
      <c r="X153" s="210">
        <v>1</v>
      </c>
      <c r="Y153" s="210">
        <v>1</v>
      </c>
      <c r="Z153" s="210">
        <v>1</v>
      </c>
      <c r="AA153" s="210">
        <v>1</v>
      </c>
      <c r="AB153" s="210">
        <v>1</v>
      </c>
      <c r="AC153" s="210">
        <v>1</v>
      </c>
      <c r="AD153" s="210">
        <v>1</v>
      </c>
      <c r="AE153" s="210">
        <v>1</v>
      </c>
      <c r="AF153" s="210">
        <v>1</v>
      </c>
      <c r="AG153" s="210">
        <v>1</v>
      </c>
      <c r="AH153" s="210">
        <v>1</v>
      </c>
      <c r="AI153" s="210">
        <v>1</v>
      </c>
      <c r="AJ153" s="210">
        <v>1</v>
      </c>
      <c r="AK153" s="210">
        <v>1</v>
      </c>
      <c r="AL153" s="210">
        <v>1</v>
      </c>
      <c r="AM153" s="210">
        <v>1</v>
      </c>
      <c r="AN153" s="210">
        <v>1</v>
      </c>
      <c r="AO153" s="210">
        <v>1</v>
      </c>
      <c r="AP153" s="210">
        <v>1</v>
      </c>
      <c r="AQ153" s="210">
        <v>1</v>
      </c>
      <c r="AR153" s="210">
        <v>1</v>
      </c>
      <c r="AS153" s="210">
        <v>1</v>
      </c>
      <c r="AT153" s="210">
        <v>1</v>
      </c>
      <c r="AU153" s="210">
        <v>1</v>
      </c>
      <c r="AV153" s="210">
        <v>1</v>
      </c>
      <c r="AW153" s="210">
        <v>1</v>
      </c>
      <c r="AX153" s="210">
        <v>1</v>
      </c>
      <c r="AY153" s="210">
        <v>1</v>
      </c>
      <c r="AZ153" s="210">
        <v>1</v>
      </c>
      <c r="BA153" s="210">
        <v>1</v>
      </c>
      <c r="BB153" s="210">
        <v>1</v>
      </c>
      <c r="BC153" s="210">
        <v>1</v>
      </c>
      <c r="BD153" s="210">
        <v>1</v>
      </c>
      <c r="BE153" s="210">
        <v>1</v>
      </c>
      <c r="BF153" s="210">
        <v>1</v>
      </c>
      <c r="BG153" s="210">
        <v>1</v>
      </c>
      <c r="BH153" s="210">
        <v>1</v>
      </c>
      <c r="BI153" s="210">
        <v>1</v>
      </c>
      <c r="BJ153" s="210">
        <v>1</v>
      </c>
      <c r="BK153" s="210">
        <v>1</v>
      </c>
      <c r="BL153" s="210">
        <v>1</v>
      </c>
      <c r="BM153" s="210">
        <v>1</v>
      </c>
      <c r="BN153" s="210">
        <v>1</v>
      </c>
      <c r="BO153" s="210">
        <v>1</v>
      </c>
      <c r="BP153" s="210">
        <v>1</v>
      </c>
      <c r="BQ153" s="210">
        <v>1</v>
      </c>
      <c r="BR153" s="210">
        <v>1</v>
      </c>
      <c r="BS153" s="210">
        <v>1</v>
      </c>
      <c r="BT153" s="210">
        <v>1</v>
      </c>
      <c r="BU153" s="210">
        <v>1</v>
      </c>
      <c r="BV153" s="210">
        <v>1</v>
      </c>
      <c r="BW153" s="210">
        <v>1</v>
      </c>
      <c r="BX153" s="210">
        <v>1</v>
      </c>
      <c r="BY153" s="210">
        <v>1</v>
      </c>
      <c r="BZ153" s="210">
        <v>1</v>
      </c>
      <c r="CA153" s="210">
        <v>1</v>
      </c>
      <c r="CB153" s="210">
        <v>1</v>
      </c>
      <c r="CC153" s="210">
        <v>1</v>
      </c>
      <c r="CD153" s="210">
        <v>1</v>
      </c>
      <c r="CE153" s="210">
        <v>1</v>
      </c>
      <c r="CF153" s="210">
        <v>1</v>
      </c>
      <c r="CG153" s="210"/>
      <c r="CH153" s="210"/>
      <c r="CI153" s="210"/>
      <c r="CJ153" s="210"/>
      <c r="CK153" s="210"/>
      <c r="CL153" s="210"/>
      <c r="CM153" s="210"/>
      <c r="CN153" s="210"/>
      <c r="CO153" s="210"/>
      <c r="CP153" s="210"/>
      <c r="CQ153" s="210"/>
      <c r="CR153" s="210"/>
      <c r="CS153" s="144"/>
      <c r="CT153" s="144"/>
    </row>
    <row r="154" spans="1:98" ht="15">
      <c r="A154" s="208" t="s">
        <v>8334</v>
      </c>
      <c r="B154" s="285" t="s">
        <v>1947</v>
      </c>
      <c r="C154" s="209"/>
      <c r="D154" s="259"/>
      <c r="E154" s="209" t="s">
        <v>8270</v>
      </c>
      <c r="F154" s="209" t="s">
        <v>38</v>
      </c>
      <c r="G154" s="216" t="s">
        <v>35</v>
      </c>
      <c r="H154" s="209" t="s">
        <v>8271</v>
      </c>
      <c r="I154" s="2" t="s">
        <v>8329</v>
      </c>
      <c r="J154" s="210"/>
      <c r="K154" s="210"/>
      <c r="L154" s="210"/>
      <c r="M154" s="210"/>
      <c r="N154" s="210"/>
      <c r="O154" s="210"/>
      <c r="P154" s="210"/>
      <c r="Q154" s="210"/>
      <c r="R154" s="210"/>
      <c r="S154" s="210"/>
      <c r="T154" s="210"/>
      <c r="U154" s="210"/>
      <c r="V154" s="210"/>
      <c r="W154" s="210"/>
      <c r="X154" s="210">
        <v>1</v>
      </c>
      <c r="Y154" s="210">
        <v>1</v>
      </c>
      <c r="Z154" s="210">
        <v>1</v>
      </c>
      <c r="AA154" s="210">
        <v>1</v>
      </c>
      <c r="AB154" s="210">
        <v>1</v>
      </c>
      <c r="AC154" s="210">
        <v>1</v>
      </c>
      <c r="AD154" s="210">
        <v>1</v>
      </c>
      <c r="AE154" s="210">
        <v>1</v>
      </c>
      <c r="AF154" s="210">
        <v>1</v>
      </c>
      <c r="AG154" s="210">
        <v>1</v>
      </c>
      <c r="AH154" s="210">
        <v>1</v>
      </c>
      <c r="AI154" s="210">
        <v>1</v>
      </c>
      <c r="AJ154" s="210">
        <v>1</v>
      </c>
      <c r="AK154" s="210">
        <v>1</v>
      </c>
      <c r="AL154" s="210">
        <v>1</v>
      </c>
      <c r="AM154" s="210">
        <v>1</v>
      </c>
      <c r="AN154" s="210">
        <v>1</v>
      </c>
      <c r="AO154" s="210">
        <v>1</v>
      </c>
      <c r="AP154" s="210">
        <v>1</v>
      </c>
      <c r="AQ154" s="210">
        <v>1</v>
      </c>
      <c r="AR154" s="210">
        <v>1</v>
      </c>
      <c r="AS154" s="210">
        <v>1</v>
      </c>
      <c r="AT154" s="210">
        <v>1</v>
      </c>
      <c r="AU154" s="210">
        <v>1</v>
      </c>
      <c r="AV154" s="210">
        <v>1</v>
      </c>
      <c r="AW154" s="210">
        <v>1</v>
      </c>
      <c r="AX154" s="210">
        <v>1</v>
      </c>
      <c r="AY154" s="210">
        <v>1</v>
      </c>
      <c r="AZ154" s="210">
        <v>1</v>
      </c>
      <c r="BA154" s="210">
        <v>1</v>
      </c>
      <c r="BB154" s="210">
        <v>1</v>
      </c>
      <c r="BC154" s="210">
        <v>1</v>
      </c>
      <c r="BD154" s="210">
        <v>1</v>
      </c>
      <c r="BE154" s="210">
        <v>1</v>
      </c>
      <c r="BF154" s="210">
        <v>1</v>
      </c>
      <c r="BG154" s="210">
        <v>1</v>
      </c>
      <c r="BH154" s="210">
        <v>1</v>
      </c>
      <c r="BI154" s="210">
        <v>1</v>
      </c>
      <c r="BJ154" s="210">
        <v>1</v>
      </c>
      <c r="BK154" s="210">
        <v>1</v>
      </c>
      <c r="BL154" s="210">
        <v>1</v>
      </c>
      <c r="BM154" s="210">
        <v>1</v>
      </c>
      <c r="BN154" s="210">
        <v>1</v>
      </c>
      <c r="BO154" s="210">
        <v>1</v>
      </c>
      <c r="BP154" s="210">
        <v>1</v>
      </c>
      <c r="BQ154" s="210">
        <v>1</v>
      </c>
      <c r="BR154" s="210">
        <v>1</v>
      </c>
      <c r="BS154" s="210">
        <v>1</v>
      </c>
      <c r="BT154" s="210">
        <v>1</v>
      </c>
      <c r="BU154" s="210">
        <v>1</v>
      </c>
      <c r="BV154" s="210">
        <v>1</v>
      </c>
      <c r="BW154" s="210">
        <v>1</v>
      </c>
      <c r="BX154" s="210">
        <v>1</v>
      </c>
      <c r="BY154" s="210">
        <v>1</v>
      </c>
      <c r="BZ154" s="210">
        <v>1</v>
      </c>
      <c r="CA154" s="210">
        <v>1</v>
      </c>
      <c r="CB154" s="210">
        <v>1</v>
      </c>
      <c r="CC154" s="210">
        <v>1</v>
      </c>
      <c r="CD154" s="210">
        <v>1</v>
      </c>
      <c r="CE154" s="210">
        <v>1</v>
      </c>
      <c r="CF154" s="210">
        <v>1</v>
      </c>
      <c r="CG154" s="210"/>
      <c r="CH154" s="210"/>
      <c r="CI154" s="210"/>
      <c r="CJ154" s="210"/>
      <c r="CK154" s="210"/>
      <c r="CL154" s="210"/>
      <c r="CM154" s="210"/>
      <c r="CN154" s="210"/>
      <c r="CO154" s="210"/>
      <c r="CP154" s="210"/>
      <c r="CQ154" s="210"/>
      <c r="CR154" s="210"/>
      <c r="CS154" s="144"/>
      <c r="CT154" s="144"/>
    </row>
    <row r="155" spans="1:98" ht="15">
      <c r="A155" s="208" t="s">
        <v>8334</v>
      </c>
      <c r="B155" s="285" t="s">
        <v>1949</v>
      </c>
      <c r="C155" s="209"/>
      <c r="D155" s="259" t="s">
        <v>8660</v>
      </c>
      <c r="E155" s="209" t="s">
        <v>8270</v>
      </c>
      <c r="F155" s="209" t="s">
        <v>38</v>
      </c>
      <c r="G155" s="216" t="s">
        <v>35</v>
      </c>
      <c r="H155" s="209" t="s">
        <v>8271</v>
      </c>
      <c r="I155" s="2" t="s">
        <v>8329</v>
      </c>
      <c r="J155" s="210"/>
      <c r="K155" s="210"/>
      <c r="L155" s="210"/>
      <c r="M155" s="210"/>
      <c r="N155" s="210"/>
      <c r="O155" s="210"/>
      <c r="P155" s="210"/>
      <c r="Q155" s="210"/>
      <c r="R155" s="210"/>
      <c r="S155" s="210"/>
      <c r="T155" s="210"/>
      <c r="U155" s="210"/>
      <c r="V155" s="210"/>
      <c r="W155" s="210"/>
      <c r="X155" s="210">
        <v>1</v>
      </c>
      <c r="Y155" s="210">
        <v>1</v>
      </c>
      <c r="Z155" s="210">
        <v>1</v>
      </c>
      <c r="AA155" s="210">
        <v>1</v>
      </c>
      <c r="AB155" s="210">
        <v>1</v>
      </c>
      <c r="AC155" s="210">
        <v>1</v>
      </c>
      <c r="AD155" s="210">
        <v>1</v>
      </c>
      <c r="AE155" s="210">
        <v>1</v>
      </c>
      <c r="AF155" s="210">
        <v>1</v>
      </c>
      <c r="AG155" s="210">
        <v>1</v>
      </c>
      <c r="AH155" s="210">
        <v>1</v>
      </c>
      <c r="AI155" s="210">
        <v>1</v>
      </c>
      <c r="AJ155" s="210">
        <v>1</v>
      </c>
      <c r="AK155" s="210">
        <v>1</v>
      </c>
      <c r="AL155" s="210">
        <v>1</v>
      </c>
      <c r="AM155" s="210">
        <v>1</v>
      </c>
      <c r="AN155" s="210">
        <v>1</v>
      </c>
      <c r="AO155" s="210">
        <v>1</v>
      </c>
      <c r="AP155" s="210">
        <v>1</v>
      </c>
      <c r="AQ155" s="210">
        <v>1</v>
      </c>
      <c r="AR155" s="210">
        <v>1</v>
      </c>
      <c r="AS155" s="210">
        <v>1</v>
      </c>
      <c r="AT155" s="210">
        <v>1</v>
      </c>
      <c r="AU155" s="210">
        <v>1</v>
      </c>
      <c r="AV155" s="210">
        <v>1</v>
      </c>
      <c r="AW155" s="210">
        <v>1</v>
      </c>
      <c r="AX155" s="210">
        <v>1</v>
      </c>
      <c r="AY155" s="210">
        <v>1</v>
      </c>
      <c r="AZ155" s="210">
        <v>1</v>
      </c>
      <c r="BA155" s="210">
        <v>1</v>
      </c>
      <c r="BB155" s="210">
        <v>1</v>
      </c>
      <c r="BC155" s="210">
        <v>1</v>
      </c>
      <c r="BD155" s="210">
        <v>1</v>
      </c>
      <c r="BE155" s="210">
        <v>1</v>
      </c>
      <c r="BF155" s="210">
        <v>1</v>
      </c>
      <c r="BG155" s="210">
        <v>1</v>
      </c>
      <c r="BH155" s="210">
        <v>1</v>
      </c>
      <c r="BI155" s="210">
        <v>1</v>
      </c>
      <c r="BJ155" s="210">
        <v>1</v>
      </c>
      <c r="BK155" s="210">
        <v>1</v>
      </c>
      <c r="BL155" s="210">
        <v>1</v>
      </c>
      <c r="BM155" s="210">
        <v>1</v>
      </c>
      <c r="BN155" s="210">
        <v>1</v>
      </c>
      <c r="BO155" s="210">
        <v>1</v>
      </c>
      <c r="BP155" s="210">
        <v>1</v>
      </c>
      <c r="BQ155" s="210">
        <v>1</v>
      </c>
      <c r="BR155" s="210">
        <v>1</v>
      </c>
      <c r="BS155" s="210">
        <v>1</v>
      </c>
      <c r="BT155" s="210">
        <v>1</v>
      </c>
      <c r="BU155" s="210">
        <v>1</v>
      </c>
      <c r="BV155" s="210">
        <v>1</v>
      </c>
      <c r="BW155" s="210">
        <v>1</v>
      </c>
      <c r="BX155" s="210">
        <v>1</v>
      </c>
      <c r="BY155" s="210">
        <v>1</v>
      </c>
      <c r="BZ155" s="210">
        <v>1</v>
      </c>
      <c r="CA155" s="210">
        <v>1</v>
      </c>
      <c r="CB155" s="210">
        <v>1</v>
      </c>
      <c r="CC155" s="210">
        <v>1</v>
      </c>
      <c r="CD155" s="210">
        <v>1</v>
      </c>
      <c r="CE155" s="210">
        <v>1</v>
      </c>
      <c r="CF155" s="210">
        <v>1</v>
      </c>
      <c r="CG155" s="210"/>
      <c r="CH155" s="210"/>
      <c r="CI155" s="210"/>
      <c r="CJ155" s="210"/>
      <c r="CK155" s="210"/>
      <c r="CL155" s="210"/>
      <c r="CM155" s="210"/>
      <c r="CN155" s="210"/>
      <c r="CO155" s="210"/>
      <c r="CP155" s="210"/>
      <c r="CQ155" s="210"/>
      <c r="CR155" s="210"/>
      <c r="CS155" s="144"/>
      <c r="CT155" s="144"/>
    </row>
    <row r="156" spans="1:98" ht="15">
      <c r="A156" s="208" t="s">
        <v>8334</v>
      </c>
      <c r="B156" s="285" t="s">
        <v>1950</v>
      </c>
      <c r="C156" s="209"/>
      <c r="D156" s="259"/>
      <c r="E156" s="209" t="s">
        <v>8270</v>
      </c>
      <c r="F156" s="209" t="s">
        <v>38</v>
      </c>
      <c r="G156" s="216" t="s">
        <v>35</v>
      </c>
      <c r="H156" s="209" t="s">
        <v>8271</v>
      </c>
      <c r="I156" s="2" t="s">
        <v>8329</v>
      </c>
      <c r="J156" s="210"/>
      <c r="K156" s="210"/>
      <c r="L156" s="210"/>
      <c r="M156" s="210"/>
      <c r="N156" s="210"/>
      <c r="O156" s="210"/>
      <c r="P156" s="210"/>
      <c r="Q156" s="210"/>
      <c r="R156" s="210"/>
      <c r="S156" s="210"/>
      <c r="T156" s="210"/>
      <c r="U156" s="210"/>
      <c r="V156" s="210"/>
      <c r="W156" s="210"/>
      <c r="X156" s="210">
        <v>1</v>
      </c>
      <c r="Y156" s="210">
        <v>1</v>
      </c>
      <c r="Z156" s="210">
        <v>1</v>
      </c>
      <c r="AA156" s="210">
        <v>1</v>
      </c>
      <c r="AB156" s="210">
        <v>1</v>
      </c>
      <c r="AC156" s="210">
        <v>1</v>
      </c>
      <c r="AD156" s="210">
        <v>1</v>
      </c>
      <c r="AE156" s="210">
        <v>1</v>
      </c>
      <c r="AF156" s="210">
        <v>1</v>
      </c>
      <c r="AG156" s="210">
        <v>1</v>
      </c>
      <c r="AH156" s="210">
        <v>1</v>
      </c>
      <c r="AI156" s="210">
        <v>1</v>
      </c>
      <c r="AJ156" s="210">
        <v>1</v>
      </c>
      <c r="AK156" s="210">
        <v>1</v>
      </c>
      <c r="AL156" s="210">
        <v>1</v>
      </c>
      <c r="AM156" s="210">
        <v>1</v>
      </c>
      <c r="AN156" s="210">
        <v>1</v>
      </c>
      <c r="AO156" s="210">
        <v>1</v>
      </c>
      <c r="AP156" s="210">
        <v>1</v>
      </c>
      <c r="AQ156" s="210">
        <v>1</v>
      </c>
      <c r="AR156" s="210">
        <v>1</v>
      </c>
      <c r="AS156" s="210">
        <v>1</v>
      </c>
      <c r="AT156" s="210">
        <v>1</v>
      </c>
      <c r="AU156" s="210">
        <v>1</v>
      </c>
      <c r="AV156" s="210">
        <v>1</v>
      </c>
      <c r="AW156" s="210">
        <v>1</v>
      </c>
      <c r="AX156" s="210">
        <v>1</v>
      </c>
      <c r="AY156" s="210">
        <v>1</v>
      </c>
      <c r="AZ156" s="210">
        <v>1</v>
      </c>
      <c r="BA156" s="210">
        <v>1</v>
      </c>
      <c r="BB156" s="210">
        <v>1</v>
      </c>
      <c r="BC156" s="210">
        <v>1</v>
      </c>
      <c r="BD156" s="210">
        <v>1</v>
      </c>
      <c r="BE156" s="210">
        <v>1</v>
      </c>
      <c r="BF156" s="210">
        <v>1</v>
      </c>
      <c r="BG156" s="210">
        <v>1</v>
      </c>
      <c r="BH156" s="210">
        <v>1</v>
      </c>
      <c r="BI156" s="210">
        <v>1</v>
      </c>
      <c r="BJ156" s="210">
        <v>1</v>
      </c>
      <c r="BK156" s="210">
        <v>1</v>
      </c>
      <c r="BL156" s="210">
        <v>1</v>
      </c>
      <c r="BM156" s="210">
        <v>1</v>
      </c>
      <c r="BN156" s="210">
        <v>1</v>
      </c>
      <c r="BO156" s="210">
        <v>1</v>
      </c>
      <c r="BP156" s="210">
        <v>1</v>
      </c>
      <c r="BQ156" s="210">
        <v>1</v>
      </c>
      <c r="BR156" s="210">
        <v>1</v>
      </c>
      <c r="BS156" s="210">
        <v>1</v>
      </c>
      <c r="BT156" s="210">
        <v>1</v>
      </c>
      <c r="BU156" s="210">
        <v>1</v>
      </c>
      <c r="BV156" s="210">
        <v>1</v>
      </c>
      <c r="BW156" s="210">
        <v>1</v>
      </c>
      <c r="BX156" s="210">
        <v>1</v>
      </c>
      <c r="BY156" s="210">
        <v>1</v>
      </c>
      <c r="BZ156" s="210">
        <v>1</v>
      </c>
      <c r="CA156" s="210">
        <v>1</v>
      </c>
      <c r="CB156" s="210">
        <v>1</v>
      </c>
      <c r="CC156" s="210">
        <v>1</v>
      </c>
      <c r="CD156" s="210">
        <v>1</v>
      </c>
      <c r="CE156" s="210">
        <v>1</v>
      </c>
      <c r="CF156" s="210">
        <v>1</v>
      </c>
      <c r="CG156" s="210"/>
      <c r="CH156" s="210"/>
      <c r="CI156" s="210"/>
      <c r="CJ156" s="210"/>
      <c r="CK156" s="210"/>
      <c r="CL156" s="210"/>
      <c r="CM156" s="210"/>
      <c r="CN156" s="210"/>
      <c r="CO156" s="210"/>
      <c r="CP156" s="210"/>
      <c r="CQ156" s="210"/>
      <c r="CR156" s="210"/>
      <c r="CS156" s="144"/>
      <c r="CT156" s="144"/>
    </row>
    <row r="157" spans="1:98" ht="15">
      <c r="A157" s="208" t="s">
        <v>8334</v>
      </c>
      <c r="B157" s="285" t="s">
        <v>8649</v>
      </c>
      <c r="C157" s="209"/>
      <c r="D157" s="259"/>
      <c r="E157" s="209" t="s">
        <v>8270</v>
      </c>
      <c r="F157" s="209" t="s">
        <v>38</v>
      </c>
      <c r="G157" s="216" t="s">
        <v>35</v>
      </c>
      <c r="H157" s="209" t="s">
        <v>8271</v>
      </c>
      <c r="I157" s="2" t="s">
        <v>8329</v>
      </c>
      <c r="J157" s="210"/>
      <c r="K157" s="210"/>
      <c r="L157" s="210"/>
      <c r="M157" s="210">
        <v>1</v>
      </c>
      <c r="N157" s="210">
        <v>1</v>
      </c>
      <c r="O157" s="210">
        <v>1</v>
      </c>
      <c r="P157" s="210">
        <v>1</v>
      </c>
      <c r="Q157" s="210">
        <v>1</v>
      </c>
      <c r="R157" s="210">
        <v>1</v>
      </c>
      <c r="S157" s="210">
        <v>1</v>
      </c>
      <c r="T157" s="210">
        <v>1</v>
      </c>
      <c r="U157" s="210">
        <v>1</v>
      </c>
      <c r="V157" s="210">
        <v>1</v>
      </c>
      <c r="W157" s="210">
        <v>1</v>
      </c>
      <c r="X157" s="210">
        <v>1</v>
      </c>
      <c r="Y157" s="210">
        <v>1</v>
      </c>
      <c r="Z157" s="210">
        <v>1</v>
      </c>
      <c r="AA157" s="210">
        <v>1</v>
      </c>
      <c r="AB157" s="210">
        <v>1</v>
      </c>
      <c r="AC157" s="210">
        <v>1</v>
      </c>
      <c r="AD157" s="210">
        <v>1</v>
      </c>
      <c r="AE157" s="210">
        <v>1</v>
      </c>
      <c r="AF157" s="210">
        <v>1</v>
      </c>
      <c r="AG157" s="210">
        <v>1</v>
      </c>
      <c r="AH157" s="210">
        <v>1</v>
      </c>
      <c r="AI157" s="210">
        <v>1</v>
      </c>
      <c r="AJ157" s="210">
        <v>1</v>
      </c>
      <c r="AK157" s="210">
        <v>1</v>
      </c>
      <c r="AL157" s="210">
        <v>1</v>
      </c>
      <c r="AM157" s="210">
        <v>1</v>
      </c>
      <c r="AN157" s="210">
        <v>1</v>
      </c>
      <c r="AO157" s="210">
        <v>1</v>
      </c>
      <c r="AP157" s="210">
        <v>1</v>
      </c>
      <c r="AQ157" s="210">
        <v>1</v>
      </c>
      <c r="AR157" s="210">
        <v>1</v>
      </c>
      <c r="AS157" s="210">
        <v>1</v>
      </c>
      <c r="AT157" s="210">
        <v>1</v>
      </c>
      <c r="AU157" s="210">
        <v>1</v>
      </c>
      <c r="AV157" s="210">
        <v>1</v>
      </c>
      <c r="AW157" s="210">
        <v>1</v>
      </c>
      <c r="AX157" s="210">
        <v>1</v>
      </c>
      <c r="AY157" s="210">
        <v>1</v>
      </c>
      <c r="AZ157" s="210">
        <v>1</v>
      </c>
      <c r="BA157" s="210">
        <v>1</v>
      </c>
      <c r="BB157" s="210">
        <v>1</v>
      </c>
      <c r="BC157" s="210">
        <v>1</v>
      </c>
      <c r="BD157" s="210">
        <v>1</v>
      </c>
      <c r="BE157" s="210">
        <v>1</v>
      </c>
      <c r="BF157" s="210">
        <v>1</v>
      </c>
      <c r="BG157" s="210">
        <v>1</v>
      </c>
      <c r="BH157" s="210">
        <v>1</v>
      </c>
      <c r="BI157" s="210">
        <v>1</v>
      </c>
      <c r="BJ157" s="210">
        <v>1</v>
      </c>
      <c r="BK157" s="210">
        <v>1</v>
      </c>
      <c r="BL157" s="210">
        <v>1</v>
      </c>
      <c r="BM157" s="210">
        <v>1</v>
      </c>
      <c r="BN157" s="210">
        <v>1</v>
      </c>
      <c r="BO157" s="210">
        <v>1</v>
      </c>
      <c r="BP157" s="210">
        <v>1</v>
      </c>
      <c r="BQ157" s="210">
        <v>1</v>
      </c>
      <c r="BR157" s="210">
        <v>1</v>
      </c>
      <c r="BS157" s="210">
        <v>1</v>
      </c>
      <c r="BT157" s="210">
        <v>1</v>
      </c>
      <c r="BU157" s="210">
        <v>1</v>
      </c>
      <c r="BV157" s="210">
        <v>1</v>
      </c>
      <c r="BW157" s="210">
        <v>1</v>
      </c>
      <c r="BX157" s="210">
        <v>1</v>
      </c>
      <c r="BY157" s="210">
        <v>1</v>
      </c>
      <c r="BZ157" s="210">
        <v>1</v>
      </c>
      <c r="CA157" s="210">
        <v>1</v>
      </c>
      <c r="CB157" s="210">
        <v>1</v>
      </c>
      <c r="CC157" s="210">
        <v>1</v>
      </c>
      <c r="CD157" s="210">
        <v>1</v>
      </c>
      <c r="CE157" s="210">
        <v>1</v>
      </c>
      <c r="CF157" s="210">
        <v>1</v>
      </c>
      <c r="CG157" s="210"/>
      <c r="CH157" s="210"/>
      <c r="CI157" s="210"/>
      <c r="CJ157" s="210"/>
      <c r="CK157" s="210"/>
      <c r="CL157" s="210"/>
      <c r="CM157" s="210"/>
      <c r="CN157" s="210"/>
      <c r="CO157" s="210"/>
      <c r="CP157" s="210"/>
      <c r="CQ157" s="210"/>
      <c r="CR157" s="210"/>
      <c r="CS157" s="144"/>
      <c r="CT157" s="144"/>
    </row>
    <row r="158" spans="1:98" ht="15">
      <c r="A158" s="208" t="s">
        <v>8334</v>
      </c>
      <c r="B158" s="285" t="s">
        <v>8650</v>
      </c>
      <c r="C158" s="209"/>
      <c r="D158" s="259"/>
      <c r="E158" s="209" t="s">
        <v>8270</v>
      </c>
      <c r="F158" s="209" t="s">
        <v>38</v>
      </c>
      <c r="G158" s="216" t="s">
        <v>35</v>
      </c>
      <c r="H158" s="209" t="s">
        <v>8271</v>
      </c>
      <c r="I158" s="2" t="s">
        <v>8329</v>
      </c>
      <c r="J158" s="210"/>
      <c r="K158" s="210"/>
      <c r="L158" s="210"/>
      <c r="M158" s="210"/>
      <c r="N158" s="210"/>
      <c r="O158" s="210">
        <v>1</v>
      </c>
      <c r="P158" s="210">
        <v>1</v>
      </c>
      <c r="Q158" s="210">
        <v>1</v>
      </c>
      <c r="R158" s="210">
        <v>1</v>
      </c>
      <c r="S158" s="210">
        <v>1</v>
      </c>
      <c r="T158" s="210">
        <v>1</v>
      </c>
      <c r="U158" s="210">
        <v>1</v>
      </c>
      <c r="V158" s="210">
        <v>1</v>
      </c>
      <c r="W158" s="210">
        <v>1</v>
      </c>
      <c r="X158" s="210">
        <v>1</v>
      </c>
      <c r="Y158" s="210">
        <v>1</v>
      </c>
      <c r="Z158" s="210">
        <v>1</v>
      </c>
      <c r="AA158" s="210">
        <v>1</v>
      </c>
      <c r="AB158" s="210">
        <v>1</v>
      </c>
      <c r="AC158" s="210">
        <v>1</v>
      </c>
      <c r="AD158" s="210">
        <v>1</v>
      </c>
      <c r="AE158" s="210">
        <v>1</v>
      </c>
      <c r="AF158" s="210">
        <v>1</v>
      </c>
      <c r="AG158" s="210">
        <v>1</v>
      </c>
      <c r="AH158" s="210">
        <v>1</v>
      </c>
      <c r="AI158" s="210">
        <v>1</v>
      </c>
      <c r="AJ158" s="210">
        <v>1</v>
      </c>
      <c r="AK158" s="210">
        <v>1</v>
      </c>
      <c r="AL158" s="210">
        <v>1</v>
      </c>
      <c r="AM158" s="210">
        <v>1</v>
      </c>
      <c r="AN158" s="210">
        <v>1</v>
      </c>
      <c r="AO158" s="210">
        <v>1</v>
      </c>
      <c r="AP158" s="210">
        <v>1</v>
      </c>
      <c r="AQ158" s="210">
        <v>1</v>
      </c>
      <c r="AR158" s="210">
        <v>1</v>
      </c>
      <c r="AS158" s="210">
        <v>1</v>
      </c>
      <c r="AT158" s="210">
        <v>1</v>
      </c>
      <c r="AU158" s="210">
        <v>1</v>
      </c>
      <c r="AV158" s="210">
        <v>1</v>
      </c>
      <c r="AW158" s="210">
        <v>1</v>
      </c>
      <c r="AX158" s="210">
        <v>1</v>
      </c>
      <c r="AY158" s="210">
        <v>1</v>
      </c>
      <c r="AZ158" s="210">
        <v>1</v>
      </c>
      <c r="BA158" s="210">
        <v>1</v>
      </c>
      <c r="BB158" s="210">
        <v>1</v>
      </c>
      <c r="BC158" s="210">
        <v>1</v>
      </c>
      <c r="BD158" s="210">
        <v>1</v>
      </c>
      <c r="BE158" s="210">
        <v>1</v>
      </c>
      <c r="BF158" s="210">
        <v>1</v>
      </c>
      <c r="BG158" s="210">
        <v>1</v>
      </c>
      <c r="BH158" s="210">
        <v>1</v>
      </c>
      <c r="BI158" s="210">
        <v>1</v>
      </c>
      <c r="BJ158" s="210">
        <v>1</v>
      </c>
      <c r="BK158" s="210">
        <v>1</v>
      </c>
      <c r="BL158" s="210">
        <v>1</v>
      </c>
      <c r="BM158" s="210">
        <v>1</v>
      </c>
      <c r="BN158" s="210">
        <v>1</v>
      </c>
      <c r="BO158" s="210">
        <v>1</v>
      </c>
      <c r="BP158" s="210">
        <v>1</v>
      </c>
      <c r="BQ158" s="210">
        <v>1</v>
      </c>
      <c r="BR158" s="210">
        <v>1</v>
      </c>
      <c r="BS158" s="210">
        <v>1</v>
      </c>
      <c r="BT158" s="210">
        <v>1</v>
      </c>
      <c r="BU158" s="210">
        <v>1</v>
      </c>
      <c r="BV158" s="210">
        <v>1</v>
      </c>
      <c r="BW158" s="210">
        <v>1</v>
      </c>
      <c r="BX158" s="210">
        <v>1</v>
      </c>
      <c r="BY158" s="210">
        <v>1</v>
      </c>
      <c r="BZ158" s="210">
        <v>1</v>
      </c>
      <c r="CA158" s="210">
        <v>1</v>
      </c>
      <c r="CB158" s="210">
        <v>1</v>
      </c>
      <c r="CC158" s="210">
        <v>1</v>
      </c>
      <c r="CD158" s="210">
        <v>1</v>
      </c>
      <c r="CE158" s="210">
        <v>1</v>
      </c>
      <c r="CF158" s="210">
        <v>1</v>
      </c>
      <c r="CG158" s="210"/>
      <c r="CH158" s="210"/>
      <c r="CI158" s="210"/>
      <c r="CJ158" s="210"/>
      <c r="CK158" s="210"/>
      <c r="CL158" s="210"/>
      <c r="CM158" s="210"/>
      <c r="CN158" s="210"/>
      <c r="CO158" s="210"/>
      <c r="CP158" s="210"/>
      <c r="CQ158" s="210"/>
      <c r="CR158" s="210"/>
      <c r="CS158" s="144"/>
      <c r="CT158" s="144"/>
    </row>
    <row r="159" spans="1:98" ht="15">
      <c r="A159" s="208" t="s">
        <v>8334</v>
      </c>
      <c r="B159" s="285" t="s">
        <v>8651</v>
      </c>
      <c r="C159" s="209"/>
      <c r="D159" s="259"/>
      <c r="E159" s="209" t="s">
        <v>8270</v>
      </c>
      <c r="F159" s="209" t="s">
        <v>38</v>
      </c>
      <c r="G159" s="216" t="s">
        <v>35</v>
      </c>
      <c r="H159" s="209" t="s">
        <v>8271</v>
      </c>
      <c r="I159" s="2" t="s">
        <v>8329</v>
      </c>
      <c r="J159" s="210"/>
      <c r="K159" s="210"/>
      <c r="L159" s="210"/>
      <c r="M159" s="210"/>
      <c r="N159" s="210"/>
      <c r="O159" s="210"/>
      <c r="P159" s="210"/>
      <c r="Q159" s="210"/>
      <c r="R159" s="210"/>
      <c r="S159" s="210"/>
      <c r="T159" s="210"/>
      <c r="U159" s="210"/>
      <c r="V159" s="210"/>
      <c r="W159" s="210"/>
      <c r="X159" s="210">
        <v>1</v>
      </c>
      <c r="Y159" s="210">
        <v>1</v>
      </c>
      <c r="Z159" s="210">
        <v>1</v>
      </c>
      <c r="AA159" s="210">
        <v>1</v>
      </c>
      <c r="AB159" s="210">
        <v>1</v>
      </c>
      <c r="AC159" s="210">
        <v>1</v>
      </c>
      <c r="AD159" s="210">
        <v>1</v>
      </c>
      <c r="AE159" s="210">
        <v>1</v>
      </c>
      <c r="AF159" s="210">
        <v>1</v>
      </c>
      <c r="AG159" s="210">
        <v>1</v>
      </c>
      <c r="AH159" s="210">
        <v>1</v>
      </c>
      <c r="AI159" s="210">
        <v>1</v>
      </c>
      <c r="AJ159" s="210">
        <v>1</v>
      </c>
      <c r="AK159" s="210">
        <v>1</v>
      </c>
      <c r="AL159" s="210">
        <v>1</v>
      </c>
      <c r="AM159" s="210">
        <v>1</v>
      </c>
      <c r="AN159" s="210">
        <v>1</v>
      </c>
      <c r="AO159" s="210">
        <v>1</v>
      </c>
      <c r="AP159" s="210">
        <v>1</v>
      </c>
      <c r="AQ159" s="210">
        <v>1</v>
      </c>
      <c r="AR159" s="210">
        <v>1</v>
      </c>
      <c r="AS159" s="210">
        <v>1</v>
      </c>
      <c r="AT159" s="210">
        <v>1</v>
      </c>
      <c r="AU159" s="210">
        <v>1</v>
      </c>
      <c r="AV159" s="210">
        <v>1</v>
      </c>
      <c r="AW159" s="210">
        <v>1</v>
      </c>
      <c r="AX159" s="210">
        <v>1</v>
      </c>
      <c r="AY159" s="210">
        <v>1</v>
      </c>
      <c r="AZ159" s="210">
        <v>1</v>
      </c>
      <c r="BA159" s="210">
        <v>1</v>
      </c>
      <c r="BB159" s="210">
        <v>1</v>
      </c>
      <c r="BC159" s="210">
        <v>1</v>
      </c>
      <c r="BD159" s="210">
        <v>1</v>
      </c>
      <c r="BE159" s="210">
        <v>1</v>
      </c>
      <c r="BF159" s="210">
        <v>1</v>
      </c>
      <c r="BG159" s="210">
        <v>1</v>
      </c>
      <c r="BH159" s="210">
        <v>1</v>
      </c>
      <c r="BI159" s="210">
        <v>1</v>
      </c>
      <c r="BJ159" s="210">
        <v>1</v>
      </c>
      <c r="BK159" s="210">
        <v>1</v>
      </c>
      <c r="BL159" s="210">
        <v>1</v>
      </c>
      <c r="BM159" s="210">
        <v>1</v>
      </c>
      <c r="BN159" s="210">
        <v>1</v>
      </c>
      <c r="BO159" s="210">
        <v>1</v>
      </c>
      <c r="BP159" s="210">
        <v>1</v>
      </c>
      <c r="BQ159" s="210">
        <v>1</v>
      </c>
      <c r="BR159" s="210">
        <v>1</v>
      </c>
      <c r="BS159" s="210">
        <v>1</v>
      </c>
      <c r="BT159" s="210">
        <v>1</v>
      </c>
      <c r="BU159" s="210">
        <v>1</v>
      </c>
      <c r="BV159" s="210">
        <v>1</v>
      </c>
      <c r="BW159" s="210">
        <v>1</v>
      </c>
      <c r="BX159" s="210">
        <v>1</v>
      </c>
      <c r="BY159" s="210">
        <v>1</v>
      </c>
      <c r="BZ159" s="210">
        <v>1</v>
      </c>
      <c r="CA159" s="210">
        <v>1</v>
      </c>
      <c r="CB159" s="210">
        <v>1</v>
      </c>
      <c r="CC159" s="210">
        <v>1</v>
      </c>
      <c r="CD159" s="210">
        <v>1</v>
      </c>
      <c r="CE159" s="210">
        <v>1</v>
      </c>
      <c r="CF159" s="210">
        <v>1</v>
      </c>
      <c r="CG159" s="210"/>
      <c r="CH159" s="210"/>
      <c r="CI159" s="210"/>
      <c r="CJ159" s="210"/>
      <c r="CK159" s="210"/>
      <c r="CL159" s="210"/>
      <c r="CM159" s="210"/>
      <c r="CN159" s="210"/>
      <c r="CO159" s="210"/>
      <c r="CP159" s="210"/>
      <c r="CQ159" s="210"/>
      <c r="CR159" s="210"/>
      <c r="CS159" s="144"/>
      <c r="CT159" s="144"/>
    </row>
    <row r="160" spans="1:98" ht="15">
      <c r="A160" s="208" t="s">
        <v>8334</v>
      </c>
      <c r="B160" s="285" t="s">
        <v>8652</v>
      </c>
      <c r="C160" s="209"/>
      <c r="D160" s="259"/>
      <c r="E160" s="209" t="s">
        <v>8270</v>
      </c>
      <c r="F160" s="209" t="s">
        <v>38</v>
      </c>
      <c r="G160" s="216" t="s">
        <v>35</v>
      </c>
      <c r="H160" s="209" t="s">
        <v>8271</v>
      </c>
      <c r="I160" s="2" t="s">
        <v>8329</v>
      </c>
      <c r="J160" s="210"/>
      <c r="K160" s="210"/>
      <c r="L160" s="210"/>
      <c r="M160" s="210"/>
      <c r="N160" s="210"/>
      <c r="O160" s="210"/>
      <c r="P160" s="210"/>
      <c r="Q160" s="210"/>
      <c r="R160" s="210"/>
      <c r="S160" s="210"/>
      <c r="T160" s="210"/>
      <c r="U160" s="210"/>
      <c r="V160" s="210"/>
      <c r="W160" s="210"/>
      <c r="X160" s="210">
        <v>1</v>
      </c>
      <c r="Y160" s="210">
        <v>1</v>
      </c>
      <c r="Z160" s="210">
        <v>1</v>
      </c>
      <c r="AA160" s="210">
        <v>1</v>
      </c>
      <c r="AB160" s="210">
        <v>1</v>
      </c>
      <c r="AC160" s="210">
        <v>1</v>
      </c>
      <c r="AD160" s="210">
        <v>1</v>
      </c>
      <c r="AE160" s="210">
        <v>1</v>
      </c>
      <c r="AF160" s="210">
        <v>1</v>
      </c>
      <c r="AG160" s="210">
        <v>1</v>
      </c>
      <c r="AH160" s="210">
        <v>1</v>
      </c>
      <c r="AI160" s="210">
        <v>1</v>
      </c>
      <c r="AJ160" s="210">
        <v>1</v>
      </c>
      <c r="AK160" s="210">
        <v>1</v>
      </c>
      <c r="AL160" s="210">
        <v>1</v>
      </c>
      <c r="AM160" s="210">
        <v>1</v>
      </c>
      <c r="AN160" s="210">
        <v>1</v>
      </c>
      <c r="AO160" s="210">
        <v>1</v>
      </c>
      <c r="AP160" s="210">
        <v>1</v>
      </c>
      <c r="AQ160" s="210">
        <v>1</v>
      </c>
      <c r="AR160" s="210">
        <v>1</v>
      </c>
      <c r="AS160" s="210">
        <v>1</v>
      </c>
      <c r="AT160" s="210">
        <v>1</v>
      </c>
      <c r="AU160" s="210">
        <v>1</v>
      </c>
      <c r="AV160" s="210">
        <v>1</v>
      </c>
      <c r="AW160" s="210">
        <v>1</v>
      </c>
      <c r="AX160" s="210">
        <v>1</v>
      </c>
      <c r="AY160" s="210">
        <v>1</v>
      </c>
      <c r="AZ160" s="210">
        <v>1</v>
      </c>
      <c r="BA160" s="210">
        <v>1</v>
      </c>
      <c r="BB160" s="210">
        <v>1</v>
      </c>
      <c r="BC160" s="210">
        <v>1</v>
      </c>
      <c r="BD160" s="210">
        <v>1</v>
      </c>
      <c r="BE160" s="210">
        <v>1</v>
      </c>
      <c r="BF160" s="210">
        <v>1</v>
      </c>
      <c r="BG160" s="210">
        <v>1</v>
      </c>
      <c r="BH160" s="210">
        <v>1</v>
      </c>
      <c r="BI160" s="210">
        <v>1</v>
      </c>
      <c r="BJ160" s="210">
        <v>1</v>
      </c>
      <c r="BK160" s="210">
        <v>1</v>
      </c>
      <c r="BL160" s="210">
        <v>1</v>
      </c>
      <c r="BM160" s="210">
        <v>1</v>
      </c>
      <c r="BN160" s="210">
        <v>1</v>
      </c>
      <c r="BO160" s="210">
        <v>1</v>
      </c>
      <c r="BP160" s="210">
        <v>1</v>
      </c>
      <c r="BQ160" s="210">
        <v>1</v>
      </c>
      <c r="BR160" s="210">
        <v>1</v>
      </c>
      <c r="BS160" s="210">
        <v>1</v>
      </c>
      <c r="BT160" s="210">
        <v>1</v>
      </c>
      <c r="BU160" s="210">
        <v>1</v>
      </c>
      <c r="BV160" s="210">
        <v>1</v>
      </c>
      <c r="BW160" s="210">
        <v>1</v>
      </c>
      <c r="BX160" s="210">
        <v>1</v>
      </c>
      <c r="BY160" s="210">
        <v>1</v>
      </c>
      <c r="BZ160" s="210">
        <v>1</v>
      </c>
      <c r="CA160" s="210">
        <v>1</v>
      </c>
      <c r="CB160" s="210">
        <v>1</v>
      </c>
      <c r="CC160" s="210">
        <v>1</v>
      </c>
      <c r="CD160" s="210">
        <v>1</v>
      </c>
      <c r="CE160" s="210">
        <v>1</v>
      </c>
      <c r="CF160" s="210">
        <v>1</v>
      </c>
      <c r="CG160" s="210"/>
      <c r="CH160" s="210"/>
      <c r="CI160" s="210"/>
      <c r="CJ160" s="210"/>
      <c r="CK160" s="210"/>
      <c r="CL160" s="210"/>
      <c r="CM160" s="210"/>
      <c r="CN160" s="210"/>
      <c r="CO160" s="210"/>
      <c r="CP160" s="210"/>
      <c r="CQ160" s="210"/>
      <c r="CR160" s="210"/>
      <c r="CS160" s="144"/>
      <c r="CT160" s="144"/>
    </row>
    <row r="161" spans="1:98" ht="15">
      <c r="A161" s="208" t="s">
        <v>8334</v>
      </c>
      <c r="B161" s="285" t="s">
        <v>8653</v>
      </c>
      <c r="C161" s="209"/>
      <c r="D161" s="259"/>
      <c r="E161" s="209" t="s">
        <v>8270</v>
      </c>
      <c r="F161" s="209" t="s">
        <v>38</v>
      </c>
      <c r="G161" s="216" t="s">
        <v>35</v>
      </c>
      <c r="H161" s="209" t="s">
        <v>8271</v>
      </c>
      <c r="I161" s="2" t="s">
        <v>8329</v>
      </c>
      <c r="J161" s="210"/>
      <c r="K161" s="210"/>
      <c r="L161" s="210"/>
      <c r="M161" s="210"/>
      <c r="N161" s="210"/>
      <c r="O161" s="210"/>
      <c r="P161" s="210"/>
      <c r="Q161" s="210"/>
      <c r="R161" s="210"/>
      <c r="S161" s="210"/>
      <c r="T161" s="210"/>
      <c r="U161" s="210"/>
      <c r="V161" s="210"/>
      <c r="W161" s="210"/>
      <c r="X161" s="210">
        <v>1</v>
      </c>
      <c r="Y161" s="210">
        <v>1</v>
      </c>
      <c r="Z161" s="210">
        <v>1</v>
      </c>
      <c r="AA161" s="210">
        <v>1</v>
      </c>
      <c r="AB161" s="210">
        <v>1</v>
      </c>
      <c r="AC161" s="210">
        <v>1</v>
      </c>
      <c r="AD161" s="210">
        <v>1</v>
      </c>
      <c r="AE161" s="210">
        <v>1</v>
      </c>
      <c r="AF161" s="210">
        <v>1</v>
      </c>
      <c r="AG161" s="210">
        <v>1</v>
      </c>
      <c r="AH161" s="210">
        <v>1</v>
      </c>
      <c r="AI161" s="210">
        <v>1</v>
      </c>
      <c r="AJ161" s="210">
        <v>1</v>
      </c>
      <c r="AK161" s="210">
        <v>1</v>
      </c>
      <c r="AL161" s="210">
        <v>1</v>
      </c>
      <c r="AM161" s="210">
        <v>1</v>
      </c>
      <c r="AN161" s="210">
        <v>1</v>
      </c>
      <c r="AO161" s="210">
        <v>1</v>
      </c>
      <c r="AP161" s="210">
        <v>1</v>
      </c>
      <c r="AQ161" s="210">
        <v>1</v>
      </c>
      <c r="AR161" s="210">
        <v>1</v>
      </c>
      <c r="AS161" s="210">
        <v>1</v>
      </c>
      <c r="AT161" s="210">
        <v>1</v>
      </c>
      <c r="AU161" s="210">
        <v>1</v>
      </c>
      <c r="AV161" s="210">
        <v>1</v>
      </c>
      <c r="AW161" s="210">
        <v>1</v>
      </c>
      <c r="AX161" s="210">
        <v>1</v>
      </c>
      <c r="AY161" s="210">
        <v>1</v>
      </c>
      <c r="AZ161" s="210">
        <v>1</v>
      </c>
      <c r="BA161" s="210">
        <v>1</v>
      </c>
      <c r="BB161" s="210">
        <v>1</v>
      </c>
      <c r="BC161" s="210">
        <v>1</v>
      </c>
      <c r="BD161" s="210">
        <v>1</v>
      </c>
      <c r="BE161" s="210">
        <v>1</v>
      </c>
      <c r="BF161" s="210">
        <v>1</v>
      </c>
      <c r="BG161" s="210">
        <v>1</v>
      </c>
      <c r="BH161" s="210">
        <v>1</v>
      </c>
      <c r="BI161" s="210">
        <v>1</v>
      </c>
      <c r="BJ161" s="210">
        <v>1</v>
      </c>
      <c r="BK161" s="210">
        <v>1</v>
      </c>
      <c r="BL161" s="210">
        <v>1</v>
      </c>
      <c r="BM161" s="210">
        <v>1</v>
      </c>
      <c r="BN161" s="210">
        <v>1</v>
      </c>
      <c r="BO161" s="210">
        <v>1</v>
      </c>
      <c r="BP161" s="210">
        <v>1</v>
      </c>
      <c r="BQ161" s="210">
        <v>1</v>
      </c>
      <c r="BR161" s="210">
        <v>1</v>
      </c>
      <c r="BS161" s="210">
        <v>1</v>
      </c>
      <c r="BT161" s="210">
        <v>1</v>
      </c>
      <c r="BU161" s="210">
        <v>1</v>
      </c>
      <c r="BV161" s="210">
        <v>1</v>
      </c>
      <c r="BW161" s="210">
        <v>1</v>
      </c>
      <c r="BX161" s="210">
        <v>1</v>
      </c>
      <c r="BY161" s="210">
        <v>1</v>
      </c>
      <c r="BZ161" s="210">
        <v>1</v>
      </c>
      <c r="CA161" s="210">
        <v>1</v>
      </c>
      <c r="CB161" s="210">
        <v>1</v>
      </c>
      <c r="CC161" s="210">
        <v>1</v>
      </c>
      <c r="CD161" s="210">
        <v>1</v>
      </c>
      <c r="CE161" s="210">
        <v>1</v>
      </c>
      <c r="CF161" s="210">
        <v>1</v>
      </c>
      <c r="CG161" s="210"/>
      <c r="CH161" s="210"/>
      <c r="CI161" s="210"/>
      <c r="CJ161" s="210"/>
      <c r="CK161" s="210"/>
      <c r="CL161" s="210"/>
      <c r="CM161" s="210"/>
      <c r="CN161" s="210"/>
      <c r="CO161" s="210"/>
      <c r="CP161" s="210"/>
      <c r="CQ161" s="210"/>
      <c r="CR161" s="210"/>
      <c r="CS161" s="144"/>
      <c r="CT161" s="144"/>
    </row>
    <row r="162" spans="1:98" ht="15">
      <c r="A162" s="208" t="s">
        <v>8334</v>
      </c>
      <c r="B162" s="285" t="s">
        <v>8654</v>
      </c>
      <c r="C162" s="209"/>
      <c r="D162" s="259"/>
      <c r="E162" s="209" t="s">
        <v>8270</v>
      </c>
      <c r="F162" s="209" t="s">
        <v>38</v>
      </c>
      <c r="G162" s="216" t="s">
        <v>35</v>
      </c>
      <c r="H162" s="209" t="s">
        <v>8271</v>
      </c>
      <c r="I162" s="2" t="s">
        <v>8329</v>
      </c>
      <c r="J162" s="210"/>
      <c r="K162" s="210"/>
      <c r="L162" s="210"/>
      <c r="M162" s="210"/>
      <c r="N162" s="210"/>
      <c r="O162" s="210"/>
      <c r="P162" s="210"/>
      <c r="Q162" s="210"/>
      <c r="R162" s="210"/>
      <c r="S162" s="210"/>
      <c r="T162" s="210"/>
      <c r="U162" s="210"/>
      <c r="V162" s="210"/>
      <c r="W162" s="210"/>
      <c r="X162" s="210">
        <v>1</v>
      </c>
      <c r="Y162" s="210">
        <v>1</v>
      </c>
      <c r="Z162" s="210">
        <v>1</v>
      </c>
      <c r="AA162" s="210">
        <v>1</v>
      </c>
      <c r="AB162" s="210">
        <v>1</v>
      </c>
      <c r="AC162" s="210">
        <v>1</v>
      </c>
      <c r="AD162" s="210">
        <v>1</v>
      </c>
      <c r="AE162" s="210">
        <v>1</v>
      </c>
      <c r="AF162" s="210">
        <v>1</v>
      </c>
      <c r="AG162" s="210">
        <v>1</v>
      </c>
      <c r="AH162" s="210">
        <v>1</v>
      </c>
      <c r="AI162" s="210">
        <v>1</v>
      </c>
      <c r="AJ162" s="210">
        <v>1</v>
      </c>
      <c r="AK162" s="210">
        <v>1</v>
      </c>
      <c r="AL162" s="210">
        <v>1</v>
      </c>
      <c r="AM162" s="210">
        <v>1</v>
      </c>
      <c r="AN162" s="210">
        <v>1</v>
      </c>
      <c r="AO162" s="210">
        <v>1</v>
      </c>
      <c r="AP162" s="210">
        <v>1</v>
      </c>
      <c r="AQ162" s="210">
        <v>1</v>
      </c>
      <c r="AR162" s="210">
        <v>1</v>
      </c>
      <c r="AS162" s="210">
        <v>1</v>
      </c>
      <c r="AT162" s="210">
        <v>1</v>
      </c>
      <c r="AU162" s="210">
        <v>1</v>
      </c>
      <c r="AV162" s="210">
        <v>1</v>
      </c>
      <c r="AW162" s="210">
        <v>1</v>
      </c>
      <c r="AX162" s="210">
        <v>1</v>
      </c>
      <c r="AY162" s="210">
        <v>1</v>
      </c>
      <c r="AZ162" s="210">
        <v>1</v>
      </c>
      <c r="BA162" s="210">
        <v>1</v>
      </c>
      <c r="BB162" s="210">
        <v>1</v>
      </c>
      <c r="BC162" s="210">
        <v>1</v>
      </c>
      <c r="BD162" s="210">
        <v>1</v>
      </c>
      <c r="BE162" s="210">
        <v>1</v>
      </c>
      <c r="BF162" s="210">
        <v>1</v>
      </c>
      <c r="BG162" s="210">
        <v>1</v>
      </c>
      <c r="BH162" s="210">
        <v>1</v>
      </c>
      <c r="BI162" s="210">
        <v>1</v>
      </c>
      <c r="BJ162" s="210">
        <v>1</v>
      </c>
      <c r="BK162" s="210">
        <v>1</v>
      </c>
      <c r="BL162" s="210">
        <v>1</v>
      </c>
      <c r="BM162" s="210">
        <v>1</v>
      </c>
      <c r="BN162" s="210">
        <v>1</v>
      </c>
      <c r="BO162" s="210">
        <v>1</v>
      </c>
      <c r="BP162" s="210">
        <v>1</v>
      </c>
      <c r="BQ162" s="210">
        <v>1</v>
      </c>
      <c r="BR162" s="210">
        <v>1</v>
      </c>
      <c r="BS162" s="210">
        <v>1</v>
      </c>
      <c r="BT162" s="210">
        <v>1</v>
      </c>
      <c r="BU162" s="210">
        <v>1</v>
      </c>
      <c r="BV162" s="210">
        <v>1</v>
      </c>
      <c r="BW162" s="210">
        <v>1</v>
      </c>
      <c r="BX162" s="210">
        <v>1</v>
      </c>
      <c r="BY162" s="210">
        <v>1</v>
      </c>
      <c r="BZ162" s="210">
        <v>1</v>
      </c>
      <c r="CA162" s="210">
        <v>1</v>
      </c>
      <c r="CB162" s="210">
        <v>1</v>
      </c>
      <c r="CC162" s="210">
        <v>1</v>
      </c>
      <c r="CD162" s="210">
        <v>1</v>
      </c>
      <c r="CE162" s="210">
        <v>1</v>
      </c>
      <c r="CF162" s="210">
        <v>1</v>
      </c>
      <c r="CG162" s="210"/>
      <c r="CH162" s="210"/>
      <c r="CI162" s="210"/>
      <c r="CJ162" s="210"/>
      <c r="CK162" s="210"/>
      <c r="CL162" s="210"/>
      <c r="CM162" s="210"/>
      <c r="CN162" s="210"/>
      <c r="CO162" s="210"/>
      <c r="CP162" s="210"/>
      <c r="CQ162" s="210"/>
      <c r="CR162" s="210"/>
      <c r="CS162" s="144"/>
      <c r="CT162" s="144"/>
    </row>
    <row r="163" spans="1:98" ht="15">
      <c r="A163" s="208" t="s">
        <v>8334</v>
      </c>
      <c r="B163" s="285" t="s">
        <v>8655</v>
      </c>
      <c r="C163" s="209"/>
      <c r="D163" s="259"/>
      <c r="E163" s="209" t="s">
        <v>8270</v>
      </c>
      <c r="F163" s="209" t="s">
        <v>38</v>
      </c>
      <c r="G163" s="216" t="s">
        <v>35</v>
      </c>
      <c r="H163" s="209" t="s">
        <v>8271</v>
      </c>
      <c r="I163" s="2" t="s">
        <v>8329</v>
      </c>
      <c r="J163" s="210"/>
      <c r="K163" s="210"/>
      <c r="L163" s="210"/>
      <c r="M163" s="210"/>
      <c r="N163" s="210"/>
      <c r="O163" s="210"/>
      <c r="P163" s="210"/>
      <c r="Q163" s="210"/>
      <c r="R163" s="210"/>
      <c r="S163" s="210"/>
      <c r="T163" s="210"/>
      <c r="U163" s="210"/>
      <c r="V163" s="210"/>
      <c r="W163" s="210"/>
      <c r="X163" s="210">
        <v>1</v>
      </c>
      <c r="Y163" s="210">
        <v>1</v>
      </c>
      <c r="Z163" s="210">
        <v>1</v>
      </c>
      <c r="AA163" s="210">
        <v>1</v>
      </c>
      <c r="AB163" s="210">
        <v>1</v>
      </c>
      <c r="AC163" s="210">
        <v>1</v>
      </c>
      <c r="AD163" s="210">
        <v>1</v>
      </c>
      <c r="AE163" s="210">
        <v>1</v>
      </c>
      <c r="AF163" s="210">
        <v>1</v>
      </c>
      <c r="AG163" s="210">
        <v>1</v>
      </c>
      <c r="AH163" s="210">
        <v>1</v>
      </c>
      <c r="AI163" s="210">
        <v>1</v>
      </c>
      <c r="AJ163" s="210">
        <v>1</v>
      </c>
      <c r="AK163" s="210">
        <v>1</v>
      </c>
      <c r="AL163" s="210">
        <v>1</v>
      </c>
      <c r="AM163" s="210">
        <v>1</v>
      </c>
      <c r="AN163" s="210">
        <v>1</v>
      </c>
      <c r="AO163" s="210">
        <v>1</v>
      </c>
      <c r="AP163" s="210">
        <v>1</v>
      </c>
      <c r="AQ163" s="210">
        <v>1</v>
      </c>
      <c r="AR163" s="210">
        <v>1</v>
      </c>
      <c r="AS163" s="210">
        <v>1</v>
      </c>
      <c r="AT163" s="210">
        <v>1</v>
      </c>
      <c r="AU163" s="210">
        <v>1</v>
      </c>
      <c r="AV163" s="210">
        <v>1</v>
      </c>
      <c r="AW163" s="210">
        <v>1</v>
      </c>
      <c r="AX163" s="210">
        <v>1</v>
      </c>
      <c r="AY163" s="210">
        <v>1</v>
      </c>
      <c r="AZ163" s="210">
        <v>1</v>
      </c>
      <c r="BA163" s="210">
        <v>1</v>
      </c>
      <c r="BB163" s="210">
        <v>1</v>
      </c>
      <c r="BC163" s="210">
        <v>1</v>
      </c>
      <c r="BD163" s="210">
        <v>1</v>
      </c>
      <c r="BE163" s="210">
        <v>1</v>
      </c>
      <c r="BF163" s="210">
        <v>1</v>
      </c>
      <c r="BG163" s="210">
        <v>1</v>
      </c>
      <c r="BH163" s="210">
        <v>1</v>
      </c>
      <c r="BI163" s="210">
        <v>1</v>
      </c>
      <c r="BJ163" s="210">
        <v>1</v>
      </c>
      <c r="BK163" s="210">
        <v>1</v>
      </c>
      <c r="BL163" s="210">
        <v>1</v>
      </c>
      <c r="BM163" s="210">
        <v>1</v>
      </c>
      <c r="BN163" s="210">
        <v>1</v>
      </c>
      <c r="BO163" s="210">
        <v>1</v>
      </c>
      <c r="BP163" s="210">
        <v>1</v>
      </c>
      <c r="BQ163" s="210">
        <v>1</v>
      </c>
      <c r="BR163" s="210">
        <v>1</v>
      </c>
      <c r="BS163" s="210">
        <v>1</v>
      </c>
      <c r="BT163" s="210">
        <v>1</v>
      </c>
      <c r="BU163" s="210">
        <v>1</v>
      </c>
      <c r="BV163" s="210">
        <v>1</v>
      </c>
      <c r="BW163" s="210">
        <v>1</v>
      </c>
      <c r="BX163" s="210">
        <v>1</v>
      </c>
      <c r="BY163" s="210">
        <v>1</v>
      </c>
      <c r="BZ163" s="210">
        <v>1</v>
      </c>
      <c r="CA163" s="210">
        <v>1</v>
      </c>
      <c r="CB163" s="210">
        <v>1</v>
      </c>
      <c r="CC163" s="210">
        <v>1</v>
      </c>
      <c r="CD163" s="210">
        <v>1</v>
      </c>
      <c r="CE163" s="210">
        <v>1</v>
      </c>
      <c r="CF163" s="210">
        <v>1</v>
      </c>
      <c r="CG163" s="210"/>
      <c r="CH163" s="210"/>
      <c r="CI163" s="210"/>
      <c r="CJ163" s="210"/>
      <c r="CK163" s="210"/>
      <c r="CL163" s="210"/>
      <c r="CM163" s="210"/>
      <c r="CN163" s="210"/>
      <c r="CO163" s="210"/>
      <c r="CP163" s="210"/>
      <c r="CQ163" s="210"/>
      <c r="CR163" s="210"/>
      <c r="CS163" s="144"/>
      <c r="CT163" s="144"/>
    </row>
    <row r="164" spans="1:98" ht="15">
      <c r="A164" s="208" t="s">
        <v>8334</v>
      </c>
      <c r="B164" s="285" t="s">
        <v>8656</v>
      </c>
      <c r="C164" s="209"/>
      <c r="D164" s="259"/>
      <c r="E164" s="209" t="s">
        <v>8270</v>
      </c>
      <c r="F164" s="209" t="s">
        <v>38</v>
      </c>
      <c r="G164" s="216" t="s">
        <v>35</v>
      </c>
      <c r="H164" s="209" t="s">
        <v>8271</v>
      </c>
      <c r="I164" s="2" t="s">
        <v>8329</v>
      </c>
      <c r="J164" s="210"/>
      <c r="K164" s="210"/>
      <c r="L164" s="210"/>
      <c r="M164" s="210"/>
      <c r="N164" s="210"/>
      <c r="O164" s="210"/>
      <c r="P164" s="210"/>
      <c r="Q164" s="210"/>
      <c r="R164" s="210"/>
      <c r="S164" s="210"/>
      <c r="T164" s="210"/>
      <c r="U164" s="210"/>
      <c r="V164" s="210"/>
      <c r="W164" s="210"/>
      <c r="X164" s="210">
        <v>1</v>
      </c>
      <c r="Y164" s="210">
        <v>1</v>
      </c>
      <c r="Z164" s="210">
        <v>1</v>
      </c>
      <c r="AA164" s="210">
        <v>1</v>
      </c>
      <c r="AB164" s="210">
        <v>1</v>
      </c>
      <c r="AC164" s="210">
        <v>1</v>
      </c>
      <c r="AD164" s="210">
        <v>1</v>
      </c>
      <c r="AE164" s="210">
        <v>1</v>
      </c>
      <c r="AF164" s="210">
        <v>1</v>
      </c>
      <c r="AG164" s="210">
        <v>1</v>
      </c>
      <c r="AH164" s="210">
        <v>1</v>
      </c>
      <c r="AI164" s="210">
        <v>1</v>
      </c>
      <c r="AJ164" s="210">
        <v>1</v>
      </c>
      <c r="AK164" s="210">
        <v>1</v>
      </c>
      <c r="AL164" s="210">
        <v>1</v>
      </c>
      <c r="AM164" s="210">
        <v>1</v>
      </c>
      <c r="AN164" s="210">
        <v>1</v>
      </c>
      <c r="AO164" s="210">
        <v>1</v>
      </c>
      <c r="AP164" s="210">
        <v>1</v>
      </c>
      <c r="AQ164" s="210">
        <v>1</v>
      </c>
      <c r="AR164" s="210">
        <v>1</v>
      </c>
      <c r="AS164" s="210">
        <v>1</v>
      </c>
      <c r="AT164" s="210">
        <v>1</v>
      </c>
      <c r="AU164" s="210">
        <v>1</v>
      </c>
      <c r="AV164" s="210">
        <v>1</v>
      </c>
      <c r="AW164" s="210">
        <v>1</v>
      </c>
      <c r="AX164" s="210">
        <v>1</v>
      </c>
      <c r="AY164" s="210">
        <v>1</v>
      </c>
      <c r="AZ164" s="210">
        <v>1</v>
      </c>
      <c r="BA164" s="210">
        <v>1</v>
      </c>
      <c r="BB164" s="210">
        <v>1</v>
      </c>
      <c r="BC164" s="210">
        <v>1</v>
      </c>
      <c r="BD164" s="210">
        <v>1</v>
      </c>
      <c r="BE164" s="210">
        <v>1</v>
      </c>
      <c r="BF164" s="210">
        <v>1</v>
      </c>
      <c r="BG164" s="210">
        <v>1</v>
      </c>
      <c r="BH164" s="210">
        <v>1</v>
      </c>
      <c r="BI164" s="210">
        <v>1</v>
      </c>
      <c r="BJ164" s="210">
        <v>1</v>
      </c>
      <c r="BK164" s="210">
        <v>1</v>
      </c>
      <c r="BL164" s="210">
        <v>1</v>
      </c>
      <c r="BM164" s="210">
        <v>1</v>
      </c>
      <c r="BN164" s="210">
        <v>1</v>
      </c>
      <c r="BO164" s="210">
        <v>1</v>
      </c>
      <c r="BP164" s="210">
        <v>1</v>
      </c>
      <c r="BQ164" s="210">
        <v>1</v>
      </c>
      <c r="BR164" s="210">
        <v>1</v>
      </c>
      <c r="BS164" s="210">
        <v>1</v>
      </c>
      <c r="BT164" s="210">
        <v>1</v>
      </c>
      <c r="BU164" s="210">
        <v>1</v>
      </c>
      <c r="BV164" s="210">
        <v>1</v>
      </c>
      <c r="BW164" s="210">
        <v>1</v>
      </c>
      <c r="BX164" s="210">
        <v>1</v>
      </c>
      <c r="BY164" s="210">
        <v>1</v>
      </c>
      <c r="BZ164" s="210">
        <v>1</v>
      </c>
      <c r="CA164" s="210">
        <v>1</v>
      </c>
      <c r="CB164" s="210">
        <v>1</v>
      </c>
      <c r="CC164" s="210">
        <v>1</v>
      </c>
      <c r="CD164" s="210">
        <v>1</v>
      </c>
      <c r="CE164" s="210">
        <v>1</v>
      </c>
      <c r="CF164" s="210">
        <v>1</v>
      </c>
      <c r="CG164" s="210"/>
      <c r="CH164" s="210"/>
      <c r="CI164" s="210"/>
      <c r="CJ164" s="210"/>
      <c r="CK164" s="210"/>
      <c r="CL164" s="210"/>
      <c r="CM164" s="210"/>
      <c r="CN164" s="210"/>
      <c r="CO164" s="210"/>
      <c r="CP164" s="210"/>
      <c r="CQ164" s="210"/>
      <c r="CR164" s="210"/>
      <c r="CS164" s="144"/>
      <c r="CT164" s="144"/>
    </row>
    <row r="165" spans="1:98" ht="15">
      <c r="A165" s="208" t="s">
        <v>8334</v>
      </c>
      <c r="B165" s="285" t="s">
        <v>20</v>
      </c>
      <c r="C165" s="209" t="s">
        <v>559</v>
      </c>
      <c r="D165" s="259"/>
      <c r="E165" s="209" t="s">
        <v>8270</v>
      </c>
      <c r="F165" s="209" t="s">
        <v>38</v>
      </c>
      <c r="G165" s="216" t="s">
        <v>35</v>
      </c>
      <c r="H165" s="209" t="s">
        <v>8271</v>
      </c>
      <c r="I165" s="2" t="s">
        <v>8329</v>
      </c>
      <c r="J165" s="210">
        <v>0</v>
      </c>
      <c r="K165" s="210">
        <v>0</v>
      </c>
      <c r="L165" s="210">
        <v>0</v>
      </c>
      <c r="M165" s="210">
        <v>0</v>
      </c>
      <c r="N165" s="210">
        <v>0</v>
      </c>
      <c r="O165" s="210">
        <v>1</v>
      </c>
      <c r="P165" s="210">
        <v>1</v>
      </c>
      <c r="Q165" s="210">
        <v>1</v>
      </c>
      <c r="R165" s="210">
        <v>1</v>
      </c>
      <c r="S165" s="210">
        <v>2</v>
      </c>
      <c r="T165" s="210">
        <v>2</v>
      </c>
      <c r="U165" s="210">
        <v>2</v>
      </c>
      <c r="V165" s="210">
        <v>2</v>
      </c>
      <c r="W165" s="210">
        <v>2</v>
      </c>
      <c r="X165" s="210">
        <v>10</v>
      </c>
      <c r="Y165" s="210">
        <v>10</v>
      </c>
      <c r="Z165" s="210">
        <v>10</v>
      </c>
      <c r="AA165" s="210">
        <v>10</v>
      </c>
      <c r="AB165" s="210">
        <v>10</v>
      </c>
      <c r="AC165" s="210">
        <v>10</v>
      </c>
      <c r="AD165" s="210">
        <v>10</v>
      </c>
      <c r="AE165" s="210">
        <v>10</v>
      </c>
      <c r="AF165" s="210">
        <v>10</v>
      </c>
      <c r="AG165" s="210">
        <v>10</v>
      </c>
      <c r="AH165" s="210">
        <v>10</v>
      </c>
      <c r="AI165" s="210">
        <v>10</v>
      </c>
      <c r="AJ165" s="210">
        <v>10</v>
      </c>
      <c r="AK165" s="210">
        <v>10</v>
      </c>
      <c r="AL165" s="210">
        <v>10</v>
      </c>
      <c r="AM165" s="210">
        <v>10</v>
      </c>
      <c r="AN165" s="210">
        <v>10</v>
      </c>
      <c r="AO165" s="210">
        <v>10</v>
      </c>
      <c r="AP165" s="210">
        <v>10</v>
      </c>
      <c r="AQ165" s="210">
        <v>10</v>
      </c>
      <c r="AR165" s="210">
        <v>10</v>
      </c>
      <c r="AS165" s="210">
        <v>10</v>
      </c>
      <c r="AT165" s="210">
        <v>10</v>
      </c>
      <c r="AU165" s="210">
        <v>10</v>
      </c>
      <c r="AV165" s="210">
        <v>10</v>
      </c>
      <c r="AW165" s="210">
        <v>10</v>
      </c>
      <c r="AX165" s="210">
        <v>10</v>
      </c>
      <c r="AY165" s="210">
        <v>10</v>
      </c>
      <c r="AZ165" s="210">
        <v>10</v>
      </c>
      <c r="BA165" s="210">
        <v>10</v>
      </c>
      <c r="BB165" s="210">
        <v>10</v>
      </c>
      <c r="BC165" s="210">
        <v>10</v>
      </c>
      <c r="BD165" s="210">
        <v>10</v>
      </c>
      <c r="BE165" s="210">
        <v>10</v>
      </c>
      <c r="BF165" s="210">
        <v>10</v>
      </c>
      <c r="BG165" s="210">
        <v>10</v>
      </c>
      <c r="BH165" s="210">
        <v>10</v>
      </c>
      <c r="BI165" s="210">
        <v>10</v>
      </c>
      <c r="BJ165" s="210">
        <v>10</v>
      </c>
      <c r="BK165" s="210">
        <v>10</v>
      </c>
      <c r="BL165" s="210">
        <v>10</v>
      </c>
      <c r="BM165" s="210">
        <v>10</v>
      </c>
      <c r="BN165" s="210">
        <v>10</v>
      </c>
      <c r="BO165" s="210">
        <v>10</v>
      </c>
      <c r="BP165" s="210">
        <v>10</v>
      </c>
      <c r="BQ165" s="210">
        <v>10</v>
      </c>
      <c r="BR165" s="210">
        <v>10</v>
      </c>
      <c r="BS165" s="210">
        <v>10</v>
      </c>
      <c r="BT165" s="210">
        <v>10</v>
      </c>
      <c r="BU165" s="210">
        <v>10</v>
      </c>
      <c r="BV165" s="210">
        <v>10</v>
      </c>
      <c r="BW165" s="210">
        <v>10</v>
      </c>
      <c r="BX165" s="210">
        <v>10</v>
      </c>
      <c r="BY165" s="210">
        <v>10</v>
      </c>
      <c r="BZ165" s="210">
        <v>10</v>
      </c>
      <c r="CA165" s="210">
        <v>10</v>
      </c>
      <c r="CB165" s="210">
        <v>10</v>
      </c>
      <c r="CC165" s="210">
        <v>10</v>
      </c>
      <c r="CD165" s="210">
        <v>10</v>
      </c>
      <c r="CE165" s="210">
        <v>10</v>
      </c>
      <c r="CF165" s="210">
        <v>10</v>
      </c>
      <c r="CG165" s="210">
        <v>0</v>
      </c>
      <c r="CH165" s="210">
        <v>0</v>
      </c>
      <c r="CI165" s="210">
        <v>0</v>
      </c>
      <c r="CJ165" s="210">
        <v>0</v>
      </c>
      <c r="CK165" s="210">
        <v>0</v>
      </c>
      <c r="CL165" s="210">
        <v>0</v>
      </c>
      <c r="CM165" s="210">
        <v>0</v>
      </c>
      <c r="CN165" s="210">
        <v>0</v>
      </c>
      <c r="CO165" s="210">
        <v>0</v>
      </c>
      <c r="CP165" s="210">
        <v>0</v>
      </c>
      <c r="CQ165" s="210">
        <v>0</v>
      </c>
      <c r="CR165" s="210"/>
      <c r="CS165" s="144" t="s">
        <v>1933</v>
      </c>
      <c r="CT165" s="144"/>
    </row>
    <row r="166" spans="1:98" ht="15">
      <c r="A166" s="208" t="s">
        <v>8334</v>
      </c>
      <c r="B166" s="285" t="s">
        <v>177</v>
      </c>
      <c r="C166" s="209"/>
      <c r="D166" s="259"/>
      <c r="E166" s="209" t="s">
        <v>2596</v>
      </c>
      <c r="F166" s="209" t="s">
        <v>38</v>
      </c>
      <c r="G166" s="216" t="s">
        <v>35</v>
      </c>
      <c r="H166" s="209" t="s">
        <v>8271</v>
      </c>
      <c r="I166" s="2"/>
      <c r="J166" s="210">
        <v>0</v>
      </c>
      <c r="K166" s="210">
        <v>0</v>
      </c>
      <c r="L166" s="210">
        <v>0</v>
      </c>
      <c r="M166" s="210">
        <v>0</v>
      </c>
      <c r="N166" s="210">
        <v>0</v>
      </c>
      <c r="O166" s="210">
        <v>0</v>
      </c>
      <c r="P166" s="210">
        <v>1</v>
      </c>
      <c r="Q166" s="210">
        <v>1</v>
      </c>
      <c r="R166" s="210">
        <v>1</v>
      </c>
      <c r="S166" s="210">
        <v>1</v>
      </c>
      <c r="T166" s="210">
        <v>1</v>
      </c>
      <c r="U166" s="210">
        <v>1</v>
      </c>
      <c r="V166" s="210">
        <v>1</v>
      </c>
      <c r="W166" s="210">
        <v>1</v>
      </c>
      <c r="X166" s="210">
        <v>1</v>
      </c>
      <c r="Y166" s="210">
        <v>1</v>
      </c>
      <c r="Z166" s="210">
        <v>1</v>
      </c>
      <c r="AA166" s="210">
        <v>1</v>
      </c>
      <c r="AB166" s="210">
        <v>1</v>
      </c>
      <c r="AC166" s="210">
        <v>1</v>
      </c>
      <c r="AD166" s="210">
        <v>1</v>
      </c>
      <c r="AE166" s="210">
        <v>1</v>
      </c>
      <c r="AF166" s="210">
        <v>1</v>
      </c>
      <c r="AG166" s="210">
        <v>1</v>
      </c>
      <c r="AH166" s="210">
        <v>1</v>
      </c>
      <c r="AI166" s="210">
        <v>1</v>
      </c>
      <c r="AJ166" s="210">
        <v>1</v>
      </c>
      <c r="AK166" s="210">
        <v>1</v>
      </c>
      <c r="AL166" s="210">
        <v>1</v>
      </c>
      <c r="AM166" s="210">
        <v>1</v>
      </c>
      <c r="AN166" s="210">
        <v>1</v>
      </c>
      <c r="AO166" s="210">
        <v>1</v>
      </c>
      <c r="AP166" s="210">
        <v>1</v>
      </c>
      <c r="AQ166" s="210">
        <v>1</v>
      </c>
      <c r="AR166" s="210">
        <v>1</v>
      </c>
      <c r="AS166" s="210">
        <v>1</v>
      </c>
      <c r="AT166" s="210">
        <v>1</v>
      </c>
      <c r="AU166" s="210">
        <v>1</v>
      </c>
      <c r="AV166" s="210">
        <v>1</v>
      </c>
      <c r="AW166" s="210">
        <v>1</v>
      </c>
      <c r="AX166" s="210">
        <v>1</v>
      </c>
      <c r="AY166" s="210">
        <v>1</v>
      </c>
      <c r="AZ166" s="210">
        <v>1</v>
      </c>
      <c r="BA166" s="210">
        <v>1</v>
      </c>
      <c r="BB166" s="210">
        <v>1</v>
      </c>
      <c r="BC166" s="210">
        <v>1</v>
      </c>
      <c r="BD166" s="210">
        <v>1</v>
      </c>
      <c r="BE166" s="210">
        <v>1</v>
      </c>
      <c r="BF166" s="210">
        <v>1</v>
      </c>
      <c r="BG166" s="210">
        <v>1</v>
      </c>
      <c r="BH166" s="210">
        <v>1</v>
      </c>
      <c r="BI166" s="210">
        <v>1</v>
      </c>
      <c r="BJ166" s="210">
        <v>1</v>
      </c>
      <c r="BK166" s="210">
        <v>1</v>
      </c>
      <c r="BL166" s="210">
        <v>1</v>
      </c>
      <c r="BM166" s="210">
        <v>1</v>
      </c>
      <c r="BN166" s="210">
        <v>1</v>
      </c>
      <c r="BO166" s="210">
        <v>1</v>
      </c>
      <c r="BP166" s="210">
        <v>1</v>
      </c>
      <c r="BQ166" s="210">
        <v>1</v>
      </c>
      <c r="BR166" s="210">
        <v>1</v>
      </c>
      <c r="BS166" s="210">
        <v>1</v>
      </c>
      <c r="BT166" s="210">
        <v>1</v>
      </c>
      <c r="BU166" s="210"/>
      <c r="BV166" s="210"/>
      <c r="BW166" s="210"/>
      <c r="BX166" s="210"/>
      <c r="BY166" s="210"/>
      <c r="BZ166" s="210"/>
      <c r="CA166" s="210"/>
      <c r="CB166" s="210"/>
      <c r="CC166" s="210"/>
      <c r="CD166" s="210"/>
      <c r="CE166" s="210"/>
      <c r="CF166" s="210"/>
      <c r="CG166" s="210"/>
      <c r="CH166" s="210"/>
      <c r="CI166" s="210"/>
      <c r="CJ166" s="210"/>
      <c r="CK166" s="210"/>
      <c r="CL166" s="210"/>
      <c r="CM166" s="210"/>
      <c r="CN166" s="210"/>
      <c r="CO166" s="210"/>
      <c r="CP166" s="210"/>
      <c r="CQ166" s="210"/>
      <c r="CR166" s="210"/>
      <c r="CS166" s="144"/>
      <c r="CT166" s="144"/>
    </row>
    <row r="167" spans="1:98" ht="15">
      <c r="A167" s="208" t="s">
        <v>8334</v>
      </c>
      <c r="B167" s="285" t="s">
        <v>181</v>
      </c>
      <c r="C167" s="209"/>
      <c r="D167" s="259"/>
      <c r="E167" s="209" t="s">
        <v>2596</v>
      </c>
      <c r="F167" s="209" t="s">
        <v>38</v>
      </c>
      <c r="G167" s="216" t="s">
        <v>35</v>
      </c>
      <c r="H167" s="209" t="s">
        <v>8271</v>
      </c>
      <c r="I167" s="2"/>
      <c r="J167" s="210">
        <v>0</v>
      </c>
      <c r="K167" s="210">
        <v>0</v>
      </c>
      <c r="L167" s="210">
        <v>0</v>
      </c>
      <c r="M167" s="210">
        <v>0</v>
      </c>
      <c r="N167" s="210">
        <v>0</v>
      </c>
      <c r="O167" s="210">
        <v>0</v>
      </c>
      <c r="P167" s="210">
        <v>1</v>
      </c>
      <c r="Q167" s="210">
        <v>1</v>
      </c>
      <c r="R167" s="210">
        <v>1</v>
      </c>
      <c r="S167" s="210">
        <v>1</v>
      </c>
      <c r="T167" s="210">
        <v>1</v>
      </c>
      <c r="U167" s="210">
        <v>1</v>
      </c>
      <c r="V167" s="210">
        <v>1</v>
      </c>
      <c r="W167" s="210">
        <v>1</v>
      </c>
      <c r="X167" s="210">
        <v>1</v>
      </c>
      <c r="Y167" s="210">
        <v>1</v>
      </c>
      <c r="Z167" s="210">
        <v>1</v>
      </c>
      <c r="AA167" s="210">
        <v>1</v>
      </c>
      <c r="AB167" s="210">
        <v>1</v>
      </c>
      <c r="AC167" s="210">
        <v>1</v>
      </c>
      <c r="AD167" s="210">
        <v>1</v>
      </c>
      <c r="AE167" s="210">
        <v>1</v>
      </c>
      <c r="AF167" s="210">
        <v>1</v>
      </c>
      <c r="AG167" s="210">
        <v>1</v>
      </c>
      <c r="AH167" s="210">
        <v>1</v>
      </c>
      <c r="AI167" s="210">
        <v>1</v>
      </c>
      <c r="AJ167" s="210">
        <v>1</v>
      </c>
      <c r="AK167" s="210">
        <v>1</v>
      </c>
      <c r="AL167" s="210">
        <v>1</v>
      </c>
      <c r="AM167" s="210">
        <v>1</v>
      </c>
      <c r="AN167" s="210">
        <v>1</v>
      </c>
      <c r="AO167" s="210">
        <v>1</v>
      </c>
      <c r="AP167" s="210">
        <v>1</v>
      </c>
      <c r="AQ167" s="210">
        <v>1</v>
      </c>
      <c r="AR167" s="210">
        <v>1</v>
      </c>
      <c r="AS167" s="210">
        <v>1</v>
      </c>
      <c r="AT167" s="210">
        <v>1</v>
      </c>
      <c r="AU167" s="210">
        <v>1</v>
      </c>
      <c r="AV167" s="210">
        <v>1</v>
      </c>
      <c r="AW167" s="210">
        <v>1</v>
      </c>
      <c r="AX167" s="210">
        <v>1</v>
      </c>
      <c r="AY167" s="210">
        <v>1</v>
      </c>
      <c r="AZ167" s="210">
        <v>1</v>
      </c>
      <c r="BA167" s="210">
        <v>1</v>
      </c>
      <c r="BB167" s="210">
        <v>1</v>
      </c>
      <c r="BC167" s="210">
        <v>1</v>
      </c>
      <c r="BD167" s="210">
        <v>1</v>
      </c>
      <c r="BE167" s="210">
        <v>1</v>
      </c>
      <c r="BF167" s="210">
        <v>1</v>
      </c>
      <c r="BG167" s="210">
        <v>1</v>
      </c>
      <c r="BH167" s="210">
        <v>1</v>
      </c>
      <c r="BI167" s="210">
        <v>1</v>
      </c>
      <c r="BJ167" s="210">
        <v>1</v>
      </c>
      <c r="BK167" s="210">
        <v>1</v>
      </c>
      <c r="BL167" s="210">
        <v>1</v>
      </c>
      <c r="BM167" s="210">
        <v>1</v>
      </c>
      <c r="BN167" s="210">
        <v>1</v>
      </c>
      <c r="BO167" s="210">
        <v>1</v>
      </c>
      <c r="BP167" s="210">
        <v>1</v>
      </c>
      <c r="BQ167" s="210">
        <v>1</v>
      </c>
      <c r="BR167" s="210">
        <v>1</v>
      </c>
      <c r="BS167" s="210">
        <v>1</v>
      </c>
      <c r="BT167" s="210">
        <v>1</v>
      </c>
      <c r="BU167" s="210"/>
      <c r="BV167" s="210"/>
      <c r="BW167" s="210"/>
      <c r="BX167" s="210"/>
      <c r="BY167" s="210"/>
      <c r="BZ167" s="210"/>
      <c r="CA167" s="210"/>
      <c r="CB167" s="210"/>
      <c r="CC167" s="210"/>
      <c r="CD167" s="210"/>
      <c r="CE167" s="210"/>
      <c r="CF167" s="210"/>
      <c r="CG167" s="210"/>
      <c r="CH167" s="210"/>
      <c r="CI167" s="210"/>
      <c r="CJ167" s="210"/>
      <c r="CK167" s="210"/>
      <c r="CL167" s="210"/>
      <c r="CM167" s="210"/>
      <c r="CN167" s="210"/>
      <c r="CO167" s="210"/>
      <c r="CP167" s="210"/>
      <c r="CQ167" s="210"/>
      <c r="CR167" s="210"/>
      <c r="CS167" s="144"/>
      <c r="CT167" s="144"/>
    </row>
    <row r="168" spans="1:98" ht="15">
      <c r="A168" s="208" t="s">
        <v>8334</v>
      </c>
      <c r="B168" s="285" t="s">
        <v>183</v>
      </c>
      <c r="C168" s="209"/>
      <c r="D168" s="259"/>
      <c r="E168" s="209" t="s">
        <v>2596</v>
      </c>
      <c r="F168" s="209" t="s">
        <v>38</v>
      </c>
      <c r="G168" s="216" t="s">
        <v>35</v>
      </c>
      <c r="H168" s="209" t="s">
        <v>8271</v>
      </c>
      <c r="I168" s="2"/>
      <c r="J168" s="210">
        <v>0</v>
      </c>
      <c r="K168" s="210">
        <v>0</v>
      </c>
      <c r="L168" s="210">
        <v>0</v>
      </c>
      <c r="M168" s="210">
        <v>0</v>
      </c>
      <c r="N168" s="210">
        <v>0</v>
      </c>
      <c r="O168" s="210">
        <v>0</v>
      </c>
      <c r="P168" s="210">
        <v>1</v>
      </c>
      <c r="Q168" s="210">
        <v>1</v>
      </c>
      <c r="R168" s="210">
        <v>1</v>
      </c>
      <c r="S168" s="210">
        <v>1</v>
      </c>
      <c r="T168" s="210">
        <v>1</v>
      </c>
      <c r="U168" s="210">
        <v>1</v>
      </c>
      <c r="V168" s="210">
        <v>1</v>
      </c>
      <c r="W168" s="210">
        <v>1</v>
      </c>
      <c r="X168" s="210">
        <v>1</v>
      </c>
      <c r="Y168" s="210">
        <v>1</v>
      </c>
      <c r="Z168" s="210">
        <v>1</v>
      </c>
      <c r="AA168" s="210">
        <v>1</v>
      </c>
      <c r="AB168" s="210">
        <v>1</v>
      </c>
      <c r="AC168" s="210">
        <v>1</v>
      </c>
      <c r="AD168" s="210">
        <v>1</v>
      </c>
      <c r="AE168" s="210">
        <v>1</v>
      </c>
      <c r="AF168" s="210">
        <v>1</v>
      </c>
      <c r="AG168" s="210">
        <v>1</v>
      </c>
      <c r="AH168" s="210">
        <v>1</v>
      </c>
      <c r="AI168" s="210">
        <v>1</v>
      </c>
      <c r="AJ168" s="210">
        <v>1</v>
      </c>
      <c r="AK168" s="210">
        <v>1</v>
      </c>
      <c r="AL168" s="210">
        <v>1</v>
      </c>
      <c r="AM168" s="210">
        <v>1</v>
      </c>
      <c r="AN168" s="210">
        <v>1</v>
      </c>
      <c r="AO168" s="210">
        <v>1</v>
      </c>
      <c r="AP168" s="210">
        <v>1</v>
      </c>
      <c r="AQ168" s="210">
        <v>1</v>
      </c>
      <c r="AR168" s="210">
        <v>1</v>
      </c>
      <c r="AS168" s="210">
        <v>1</v>
      </c>
      <c r="AT168" s="210">
        <v>1</v>
      </c>
      <c r="AU168" s="210">
        <v>1</v>
      </c>
      <c r="AV168" s="210">
        <v>1</v>
      </c>
      <c r="AW168" s="210">
        <v>1</v>
      </c>
      <c r="AX168" s="210">
        <v>1</v>
      </c>
      <c r="AY168" s="210">
        <v>1</v>
      </c>
      <c r="AZ168" s="210">
        <v>1</v>
      </c>
      <c r="BA168" s="210">
        <v>1</v>
      </c>
      <c r="BB168" s="210">
        <v>1</v>
      </c>
      <c r="BC168" s="210">
        <v>1</v>
      </c>
      <c r="BD168" s="210">
        <v>1</v>
      </c>
      <c r="BE168" s="210">
        <v>1</v>
      </c>
      <c r="BF168" s="210">
        <v>1</v>
      </c>
      <c r="BG168" s="210">
        <v>1</v>
      </c>
      <c r="BH168" s="210">
        <v>1</v>
      </c>
      <c r="BI168" s="210">
        <v>1</v>
      </c>
      <c r="BJ168" s="210">
        <v>1</v>
      </c>
      <c r="BK168" s="210">
        <v>1</v>
      </c>
      <c r="BL168" s="210">
        <v>1</v>
      </c>
      <c r="BM168" s="210">
        <v>1</v>
      </c>
      <c r="BN168" s="210">
        <v>1</v>
      </c>
      <c r="BO168" s="210">
        <v>1</v>
      </c>
      <c r="BP168" s="210">
        <v>1</v>
      </c>
      <c r="BQ168" s="210">
        <v>1</v>
      </c>
      <c r="BR168" s="210">
        <v>1</v>
      </c>
      <c r="BS168" s="210">
        <v>1</v>
      </c>
      <c r="BT168" s="210">
        <v>1</v>
      </c>
      <c r="BU168" s="210"/>
      <c r="BV168" s="210"/>
      <c r="BW168" s="210"/>
      <c r="BX168" s="210"/>
      <c r="BY168" s="210"/>
      <c r="BZ168" s="210"/>
      <c r="CA168" s="210"/>
      <c r="CB168" s="210"/>
      <c r="CC168" s="210"/>
      <c r="CD168" s="210"/>
      <c r="CE168" s="210"/>
      <c r="CF168" s="210"/>
      <c r="CG168" s="210"/>
      <c r="CH168" s="210"/>
      <c r="CI168" s="210"/>
      <c r="CJ168" s="210"/>
      <c r="CK168" s="210"/>
      <c r="CL168" s="210"/>
      <c r="CM168" s="210"/>
      <c r="CN168" s="210"/>
      <c r="CO168" s="210"/>
      <c r="CP168" s="210"/>
      <c r="CQ168" s="210"/>
      <c r="CR168" s="210"/>
      <c r="CS168" s="144"/>
      <c r="CT168" s="144"/>
    </row>
    <row r="169" spans="1:98" ht="15">
      <c r="A169" s="208" t="s">
        <v>8334</v>
      </c>
      <c r="B169" s="285" t="s">
        <v>185</v>
      </c>
      <c r="C169" s="209"/>
      <c r="D169" s="259"/>
      <c r="E169" s="209" t="s">
        <v>2603</v>
      </c>
      <c r="F169" s="209" t="s">
        <v>38</v>
      </c>
      <c r="G169" s="216" t="s">
        <v>35</v>
      </c>
      <c r="H169" s="209" t="s">
        <v>8271</v>
      </c>
      <c r="I169" s="2"/>
      <c r="J169" s="210">
        <v>0</v>
      </c>
      <c r="K169" s="210">
        <v>0</v>
      </c>
      <c r="L169" s="210">
        <v>0</v>
      </c>
      <c r="M169" s="210">
        <v>0</v>
      </c>
      <c r="N169" s="210">
        <v>0</v>
      </c>
      <c r="O169" s="210">
        <v>0</v>
      </c>
      <c r="P169" s="210">
        <v>0</v>
      </c>
      <c r="Q169" s="210">
        <v>0</v>
      </c>
      <c r="R169" s="210">
        <v>0</v>
      </c>
      <c r="S169" s="210">
        <v>0</v>
      </c>
      <c r="T169" s="210">
        <v>0</v>
      </c>
      <c r="U169" s="210">
        <v>0</v>
      </c>
      <c r="V169" s="210">
        <v>0</v>
      </c>
      <c r="W169" s="210">
        <v>0</v>
      </c>
      <c r="X169" s="210">
        <v>1</v>
      </c>
      <c r="Y169" s="210">
        <v>1</v>
      </c>
      <c r="Z169" s="210">
        <v>1</v>
      </c>
      <c r="AA169" s="210">
        <v>1</v>
      </c>
      <c r="AB169" s="210">
        <v>1</v>
      </c>
      <c r="AC169" s="210">
        <v>1</v>
      </c>
      <c r="AD169" s="210">
        <v>1</v>
      </c>
      <c r="AE169" s="210">
        <v>1</v>
      </c>
      <c r="AF169" s="210">
        <v>1</v>
      </c>
      <c r="AG169" s="210">
        <v>1</v>
      </c>
      <c r="AH169" s="210">
        <v>1</v>
      </c>
      <c r="AI169" s="210">
        <v>1</v>
      </c>
      <c r="AJ169" s="210">
        <v>1</v>
      </c>
      <c r="AK169" s="210">
        <v>1</v>
      </c>
      <c r="AL169" s="210">
        <v>1</v>
      </c>
      <c r="AM169" s="210">
        <v>1</v>
      </c>
      <c r="AN169" s="210">
        <v>1</v>
      </c>
      <c r="AO169" s="210">
        <v>1</v>
      </c>
      <c r="AP169" s="210">
        <v>1</v>
      </c>
      <c r="AQ169" s="210">
        <v>1</v>
      </c>
      <c r="AR169" s="210">
        <v>1</v>
      </c>
      <c r="AS169" s="210">
        <v>1</v>
      </c>
      <c r="AT169" s="210">
        <v>1</v>
      </c>
      <c r="AU169" s="210">
        <v>1</v>
      </c>
      <c r="AV169" s="210">
        <v>1</v>
      </c>
      <c r="AW169" s="210">
        <v>1</v>
      </c>
      <c r="AX169" s="210">
        <v>1</v>
      </c>
      <c r="AY169" s="210">
        <v>1</v>
      </c>
      <c r="AZ169" s="210">
        <v>1</v>
      </c>
      <c r="BA169" s="210">
        <v>1</v>
      </c>
      <c r="BB169" s="210">
        <v>1</v>
      </c>
      <c r="BC169" s="210">
        <v>1</v>
      </c>
      <c r="BD169" s="210">
        <v>1</v>
      </c>
      <c r="BE169" s="210">
        <v>1</v>
      </c>
      <c r="BF169" s="210">
        <v>1</v>
      </c>
      <c r="BG169" s="210">
        <v>1</v>
      </c>
      <c r="BH169" s="210">
        <v>1</v>
      </c>
      <c r="BI169" s="210">
        <v>1</v>
      </c>
      <c r="BJ169" s="210">
        <v>1</v>
      </c>
      <c r="BK169" s="210">
        <v>1</v>
      </c>
      <c r="BL169" s="210">
        <v>1</v>
      </c>
      <c r="BM169" s="210">
        <v>1</v>
      </c>
      <c r="BN169" s="210">
        <v>1</v>
      </c>
      <c r="BO169" s="210">
        <v>1</v>
      </c>
      <c r="BP169" s="210">
        <v>1</v>
      </c>
      <c r="BQ169" s="210">
        <v>1</v>
      </c>
      <c r="BR169" s="210">
        <v>1</v>
      </c>
      <c r="BS169" s="210">
        <v>1</v>
      </c>
      <c r="BT169" s="210">
        <v>1</v>
      </c>
      <c r="BU169" s="210"/>
      <c r="BV169" s="210"/>
      <c r="BW169" s="210"/>
      <c r="BX169" s="210"/>
      <c r="BY169" s="210"/>
      <c r="BZ169" s="210"/>
      <c r="CA169" s="210"/>
      <c r="CB169" s="210"/>
      <c r="CC169" s="210"/>
      <c r="CD169" s="210"/>
      <c r="CE169" s="210"/>
      <c r="CF169" s="210"/>
      <c r="CG169" s="210"/>
      <c r="CH169" s="210"/>
      <c r="CI169" s="210"/>
      <c r="CJ169" s="210"/>
      <c r="CK169" s="210"/>
      <c r="CL169" s="210"/>
      <c r="CM169" s="210"/>
      <c r="CN169" s="210"/>
      <c r="CO169" s="210"/>
      <c r="CP169" s="210"/>
      <c r="CQ169" s="210"/>
      <c r="CR169" s="210"/>
      <c r="CS169" s="144"/>
      <c r="CT169" s="144"/>
    </row>
    <row r="170" spans="1:98" ht="15">
      <c r="A170" s="208" t="s">
        <v>8334</v>
      </c>
      <c r="B170" s="285" t="s">
        <v>186</v>
      </c>
      <c r="C170" s="209"/>
      <c r="D170" s="259"/>
      <c r="E170" s="209" t="s">
        <v>2603</v>
      </c>
      <c r="F170" s="209" t="s">
        <v>38</v>
      </c>
      <c r="G170" s="216" t="s">
        <v>35</v>
      </c>
      <c r="H170" s="209" t="s">
        <v>8271</v>
      </c>
      <c r="I170" s="2"/>
      <c r="J170" s="210">
        <v>0</v>
      </c>
      <c r="K170" s="210">
        <v>0</v>
      </c>
      <c r="L170" s="210">
        <v>0</v>
      </c>
      <c r="M170" s="210">
        <v>0</v>
      </c>
      <c r="N170" s="210">
        <v>0</v>
      </c>
      <c r="O170" s="210">
        <v>0</v>
      </c>
      <c r="P170" s="210">
        <v>0</v>
      </c>
      <c r="Q170" s="210">
        <v>0</v>
      </c>
      <c r="R170" s="210">
        <v>0</v>
      </c>
      <c r="S170" s="210">
        <v>0</v>
      </c>
      <c r="T170" s="210">
        <v>0</v>
      </c>
      <c r="U170" s="210">
        <v>0</v>
      </c>
      <c r="V170" s="210">
        <v>0</v>
      </c>
      <c r="W170" s="210">
        <v>0</v>
      </c>
      <c r="X170" s="210">
        <v>1</v>
      </c>
      <c r="Y170" s="210">
        <v>1</v>
      </c>
      <c r="Z170" s="210">
        <v>1</v>
      </c>
      <c r="AA170" s="210">
        <v>1</v>
      </c>
      <c r="AB170" s="210">
        <v>1</v>
      </c>
      <c r="AC170" s="210">
        <v>1</v>
      </c>
      <c r="AD170" s="210">
        <v>1</v>
      </c>
      <c r="AE170" s="210">
        <v>1</v>
      </c>
      <c r="AF170" s="210">
        <v>1</v>
      </c>
      <c r="AG170" s="210">
        <v>1</v>
      </c>
      <c r="AH170" s="210">
        <v>1</v>
      </c>
      <c r="AI170" s="210">
        <v>1</v>
      </c>
      <c r="AJ170" s="210">
        <v>1</v>
      </c>
      <c r="AK170" s="210">
        <v>1</v>
      </c>
      <c r="AL170" s="210">
        <v>1</v>
      </c>
      <c r="AM170" s="210">
        <v>1</v>
      </c>
      <c r="AN170" s="210">
        <v>1</v>
      </c>
      <c r="AO170" s="210">
        <v>1</v>
      </c>
      <c r="AP170" s="210">
        <v>1</v>
      </c>
      <c r="AQ170" s="210">
        <v>1</v>
      </c>
      <c r="AR170" s="210">
        <v>1</v>
      </c>
      <c r="AS170" s="210">
        <v>1</v>
      </c>
      <c r="AT170" s="210">
        <v>1</v>
      </c>
      <c r="AU170" s="210">
        <v>1</v>
      </c>
      <c r="AV170" s="210">
        <v>1</v>
      </c>
      <c r="AW170" s="210">
        <v>1</v>
      </c>
      <c r="AX170" s="210">
        <v>1</v>
      </c>
      <c r="AY170" s="210">
        <v>1</v>
      </c>
      <c r="AZ170" s="210">
        <v>1</v>
      </c>
      <c r="BA170" s="210">
        <v>1</v>
      </c>
      <c r="BB170" s="210">
        <v>1</v>
      </c>
      <c r="BC170" s="210">
        <v>1</v>
      </c>
      <c r="BD170" s="210">
        <v>1</v>
      </c>
      <c r="BE170" s="210">
        <v>1</v>
      </c>
      <c r="BF170" s="210">
        <v>1</v>
      </c>
      <c r="BG170" s="210">
        <v>1</v>
      </c>
      <c r="BH170" s="210">
        <v>1</v>
      </c>
      <c r="BI170" s="210">
        <v>1</v>
      </c>
      <c r="BJ170" s="210">
        <v>1</v>
      </c>
      <c r="BK170" s="210">
        <v>1</v>
      </c>
      <c r="BL170" s="210">
        <v>1</v>
      </c>
      <c r="BM170" s="210">
        <v>1</v>
      </c>
      <c r="BN170" s="210">
        <v>1</v>
      </c>
      <c r="BO170" s="210">
        <v>1</v>
      </c>
      <c r="BP170" s="210">
        <v>1</v>
      </c>
      <c r="BQ170" s="210">
        <v>1</v>
      </c>
      <c r="BR170" s="210">
        <v>1</v>
      </c>
      <c r="BS170" s="210">
        <v>1</v>
      </c>
      <c r="BT170" s="210">
        <v>1</v>
      </c>
      <c r="BU170" s="210"/>
      <c r="BV170" s="210"/>
      <c r="BW170" s="210"/>
      <c r="BX170" s="210"/>
      <c r="BY170" s="210"/>
      <c r="BZ170" s="210"/>
      <c r="CA170" s="210"/>
      <c r="CB170" s="210"/>
      <c r="CC170" s="210"/>
      <c r="CD170" s="210"/>
      <c r="CE170" s="210"/>
      <c r="CF170" s="210"/>
      <c r="CG170" s="210"/>
      <c r="CH170" s="210"/>
      <c r="CI170" s="210"/>
      <c r="CJ170" s="210"/>
      <c r="CK170" s="210"/>
      <c r="CL170" s="210"/>
      <c r="CM170" s="210"/>
      <c r="CN170" s="210"/>
      <c r="CO170" s="210"/>
      <c r="CP170" s="210"/>
      <c r="CQ170" s="210"/>
      <c r="CR170" s="210"/>
      <c r="CS170" s="144"/>
      <c r="CT170" s="144"/>
    </row>
    <row r="171" spans="1:98" ht="15">
      <c r="A171" s="208" t="s">
        <v>8334</v>
      </c>
      <c r="B171" s="285" t="s">
        <v>187</v>
      </c>
      <c r="C171" s="209"/>
      <c r="D171" s="259"/>
      <c r="E171" s="209" t="s">
        <v>2603</v>
      </c>
      <c r="F171" s="209" t="s">
        <v>38</v>
      </c>
      <c r="G171" s="216" t="s">
        <v>35</v>
      </c>
      <c r="H171" s="209" t="s">
        <v>8271</v>
      </c>
      <c r="I171" s="2"/>
      <c r="J171" s="210">
        <v>0</v>
      </c>
      <c r="K171" s="210">
        <v>0</v>
      </c>
      <c r="L171" s="210">
        <v>0</v>
      </c>
      <c r="M171" s="210">
        <v>0</v>
      </c>
      <c r="N171" s="210">
        <v>0</v>
      </c>
      <c r="O171" s="210">
        <v>0</v>
      </c>
      <c r="P171" s="210">
        <v>0</v>
      </c>
      <c r="Q171" s="210">
        <v>0</v>
      </c>
      <c r="R171" s="210">
        <v>0</v>
      </c>
      <c r="S171" s="210">
        <v>0</v>
      </c>
      <c r="T171" s="210">
        <v>0</v>
      </c>
      <c r="U171" s="210">
        <v>0</v>
      </c>
      <c r="V171" s="210">
        <v>0</v>
      </c>
      <c r="W171" s="210">
        <v>0</v>
      </c>
      <c r="X171" s="210">
        <v>1</v>
      </c>
      <c r="Y171" s="210">
        <v>1</v>
      </c>
      <c r="Z171" s="210">
        <v>1</v>
      </c>
      <c r="AA171" s="210">
        <v>1</v>
      </c>
      <c r="AB171" s="210">
        <v>1</v>
      </c>
      <c r="AC171" s="210">
        <v>1</v>
      </c>
      <c r="AD171" s="210">
        <v>1</v>
      </c>
      <c r="AE171" s="210">
        <v>1</v>
      </c>
      <c r="AF171" s="210">
        <v>1</v>
      </c>
      <c r="AG171" s="210">
        <v>1</v>
      </c>
      <c r="AH171" s="210">
        <v>1</v>
      </c>
      <c r="AI171" s="210">
        <v>1</v>
      </c>
      <c r="AJ171" s="210">
        <v>1</v>
      </c>
      <c r="AK171" s="210">
        <v>1</v>
      </c>
      <c r="AL171" s="210">
        <v>1</v>
      </c>
      <c r="AM171" s="210">
        <v>1</v>
      </c>
      <c r="AN171" s="210">
        <v>1</v>
      </c>
      <c r="AO171" s="210">
        <v>1</v>
      </c>
      <c r="AP171" s="210">
        <v>1</v>
      </c>
      <c r="AQ171" s="210">
        <v>1</v>
      </c>
      <c r="AR171" s="210">
        <v>1</v>
      </c>
      <c r="AS171" s="210">
        <v>1</v>
      </c>
      <c r="AT171" s="210">
        <v>1</v>
      </c>
      <c r="AU171" s="210">
        <v>1</v>
      </c>
      <c r="AV171" s="210">
        <v>1</v>
      </c>
      <c r="AW171" s="210">
        <v>1</v>
      </c>
      <c r="AX171" s="210">
        <v>1</v>
      </c>
      <c r="AY171" s="210">
        <v>1</v>
      </c>
      <c r="AZ171" s="210">
        <v>1</v>
      </c>
      <c r="BA171" s="210">
        <v>1</v>
      </c>
      <c r="BB171" s="210">
        <v>1</v>
      </c>
      <c r="BC171" s="210">
        <v>1</v>
      </c>
      <c r="BD171" s="210">
        <v>1</v>
      </c>
      <c r="BE171" s="210">
        <v>1</v>
      </c>
      <c r="BF171" s="210">
        <v>1</v>
      </c>
      <c r="BG171" s="210">
        <v>1</v>
      </c>
      <c r="BH171" s="210">
        <v>1</v>
      </c>
      <c r="BI171" s="210">
        <v>1</v>
      </c>
      <c r="BJ171" s="210">
        <v>1</v>
      </c>
      <c r="BK171" s="210">
        <v>1</v>
      </c>
      <c r="BL171" s="210">
        <v>1</v>
      </c>
      <c r="BM171" s="210">
        <v>1</v>
      </c>
      <c r="BN171" s="210">
        <v>1</v>
      </c>
      <c r="BO171" s="210">
        <v>1</v>
      </c>
      <c r="BP171" s="210">
        <v>1</v>
      </c>
      <c r="BQ171" s="210">
        <v>1</v>
      </c>
      <c r="BR171" s="210">
        <v>1</v>
      </c>
      <c r="BS171" s="210">
        <v>1</v>
      </c>
      <c r="BT171" s="210">
        <v>1</v>
      </c>
      <c r="BU171" s="210"/>
      <c r="BV171" s="210"/>
      <c r="BW171" s="210"/>
      <c r="BX171" s="210"/>
      <c r="BY171" s="210"/>
      <c r="BZ171" s="210"/>
      <c r="CA171" s="210"/>
      <c r="CB171" s="210"/>
      <c r="CC171" s="210"/>
      <c r="CD171" s="210"/>
      <c r="CE171" s="210"/>
      <c r="CF171" s="210"/>
      <c r="CG171" s="210"/>
      <c r="CH171" s="210"/>
      <c r="CI171" s="210"/>
      <c r="CJ171" s="210"/>
      <c r="CK171" s="210"/>
      <c r="CL171" s="210"/>
      <c r="CM171" s="210"/>
      <c r="CN171" s="210"/>
      <c r="CO171" s="210"/>
      <c r="CP171" s="210"/>
      <c r="CQ171" s="210"/>
      <c r="CR171" s="210"/>
      <c r="CS171" s="144"/>
      <c r="CT171" s="144"/>
    </row>
    <row r="172" spans="1:98" ht="15">
      <c r="A172" s="208" t="s">
        <v>8334</v>
      </c>
      <c r="B172" s="285" t="s">
        <v>188</v>
      </c>
      <c r="C172" s="209"/>
      <c r="D172" s="259"/>
      <c r="E172" s="209" t="s">
        <v>2603</v>
      </c>
      <c r="F172" s="209" t="s">
        <v>38</v>
      </c>
      <c r="G172" s="216" t="s">
        <v>35</v>
      </c>
      <c r="H172" s="209" t="s">
        <v>8271</v>
      </c>
      <c r="I172" s="2"/>
      <c r="J172" s="210">
        <v>0</v>
      </c>
      <c r="K172" s="210">
        <v>0</v>
      </c>
      <c r="L172" s="210">
        <v>0</v>
      </c>
      <c r="M172" s="210">
        <v>0</v>
      </c>
      <c r="N172" s="210">
        <v>0</v>
      </c>
      <c r="O172" s="210">
        <v>0</v>
      </c>
      <c r="P172" s="210">
        <v>0</v>
      </c>
      <c r="Q172" s="210">
        <v>0</v>
      </c>
      <c r="R172" s="210">
        <v>0</v>
      </c>
      <c r="S172" s="210">
        <v>0</v>
      </c>
      <c r="T172" s="210">
        <v>0</v>
      </c>
      <c r="U172" s="210">
        <v>0</v>
      </c>
      <c r="V172" s="210">
        <v>0</v>
      </c>
      <c r="W172" s="210">
        <v>0</v>
      </c>
      <c r="X172" s="210">
        <v>1</v>
      </c>
      <c r="Y172" s="210">
        <v>1</v>
      </c>
      <c r="Z172" s="210">
        <v>1</v>
      </c>
      <c r="AA172" s="210">
        <v>1</v>
      </c>
      <c r="AB172" s="210">
        <v>1</v>
      </c>
      <c r="AC172" s="210">
        <v>1</v>
      </c>
      <c r="AD172" s="210">
        <v>1</v>
      </c>
      <c r="AE172" s="210">
        <v>1</v>
      </c>
      <c r="AF172" s="210">
        <v>1</v>
      </c>
      <c r="AG172" s="210">
        <v>1</v>
      </c>
      <c r="AH172" s="210">
        <v>1</v>
      </c>
      <c r="AI172" s="210">
        <v>1</v>
      </c>
      <c r="AJ172" s="210">
        <v>1</v>
      </c>
      <c r="AK172" s="210">
        <v>1</v>
      </c>
      <c r="AL172" s="210">
        <v>1</v>
      </c>
      <c r="AM172" s="210">
        <v>1</v>
      </c>
      <c r="AN172" s="210">
        <v>1</v>
      </c>
      <c r="AO172" s="210">
        <v>1</v>
      </c>
      <c r="AP172" s="210">
        <v>1</v>
      </c>
      <c r="AQ172" s="210">
        <v>1</v>
      </c>
      <c r="AR172" s="210">
        <v>1</v>
      </c>
      <c r="AS172" s="210">
        <v>1</v>
      </c>
      <c r="AT172" s="210">
        <v>1</v>
      </c>
      <c r="AU172" s="210">
        <v>1</v>
      </c>
      <c r="AV172" s="210">
        <v>1</v>
      </c>
      <c r="AW172" s="210">
        <v>1</v>
      </c>
      <c r="AX172" s="210">
        <v>1</v>
      </c>
      <c r="AY172" s="210">
        <v>1</v>
      </c>
      <c r="AZ172" s="210">
        <v>1</v>
      </c>
      <c r="BA172" s="210">
        <v>1</v>
      </c>
      <c r="BB172" s="210">
        <v>1</v>
      </c>
      <c r="BC172" s="210">
        <v>1</v>
      </c>
      <c r="BD172" s="210">
        <v>1</v>
      </c>
      <c r="BE172" s="210">
        <v>1</v>
      </c>
      <c r="BF172" s="210">
        <v>1</v>
      </c>
      <c r="BG172" s="210">
        <v>1</v>
      </c>
      <c r="BH172" s="210">
        <v>1</v>
      </c>
      <c r="BI172" s="210">
        <v>1</v>
      </c>
      <c r="BJ172" s="210">
        <v>1</v>
      </c>
      <c r="BK172" s="210">
        <v>1</v>
      </c>
      <c r="BL172" s="210">
        <v>1</v>
      </c>
      <c r="BM172" s="210">
        <v>1</v>
      </c>
      <c r="BN172" s="210">
        <v>1</v>
      </c>
      <c r="BO172" s="210">
        <v>1</v>
      </c>
      <c r="BP172" s="210">
        <v>1</v>
      </c>
      <c r="BQ172" s="210">
        <v>1</v>
      </c>
      <c r="BR172" s="210">
        <v>1</v>
      </c>
      <c r="BS172" s="210">
        <v>1</v>
      </c>
      <c r="BT172" s="210">
        <v>1</v>
      </c>
      <c r="BU172" s="210"/>
      <c r="BV172" s="210"/>
      <c r="BW172" s="210"/>
      <c r="BX172" s="210"/>
      <c r="BY172" s="210"/>
      <c r="BZ172" s="210"/>
      <c r="CA172" s="210"/>
      <c r="CB172" s="210"/>
      <c r="CC172" s="210"/>
      <c r="CD172" s="210"/>
      <c r="CE172" s="210"/>
      <c r="CF172" s="210"/>
      <c r="CG172" s="210"/>
      <c r="CH172" s="210"/>
      <c r="CI172" s="210"/>
      <c r="CJ172" s="210"/>
      <c r="CK172" s="210"/>
      <c r="CL172" s="210"/>
      <c r="CM172" s="210"/>
      <c r="CN172" s="210"/>
      <c r="CO172" s="210"/>
      <c r="CP172" s="210"/>
      <c r="CQ172" s="210"/>
      <c r="CR172" s="210"/>
      <c r="CS172" s="144"/>
      <c r="CT172" s="144"/>
    </row>
    <row r="173" spans="1:98" ht="15">
      <c r="A173" s="208" t="s">
        <v>8334</v>
      </c>
      <c r="B173" s="285" t="s">
        <v>190</v>
      </c>
      <c r="C173" s="209"/>
      <c r="D173" s="259"/>
      <c r="E173" s="209" t="s">
        <v>2603</v>
      </c>
      <c r="F173" s="209" t="s">
        <v>38</v>
      </c>
      <c r="G173" s="216" t="s">
        <v>35</v>
      </c>
      <c r="H173" s="209" t="s">
        <v>8271</v>
      </c>
      <c r="I173" s="2"/>
      <c r="J173" s="210">
        <v>0</v>
      </c>
      <c r="K173" s="210">
        <v>0</v>
      </c>
      <c r="L173" s="210">
        <v>0</v>
      </c>
      <c r="M173" s="210">
        <v>0</v>
      </c>
      <c r="N173" s="210">
        <v>0</v>
      </c>
      <c r="O173" s="210">
        <v>0</v>
      </c>
      <c r="P173" s="210">
        <v>0</v>
      </c>
      <c r="Q173" s="210">
        <v>0</v>
      </c>
      <c r="R173" s="210">
        <v>0</v>
      </c>
      <c r="S173" s="210">
        <v>0</v>
      </c>
      <c r="T173" s="210">
        <v>0</v>
      </c>
      <c r="U173" s="210">
        <v>0</v>
      </c>
      <c r="V173" s="210">
        <v>0</v>
      </c>
      <c r="W173" s="210">
        <v>0</v>
      </c>
      <c r="X173" s="210">
        <v>1</v>
      </c>
      <c r="Y173" s="210">
        <v>1</v>
      </c>
      <c r="Z173" s="210">
        <v>1</v>
      </c>
      <c r="AA173" s="210">
        <v>1</v>
      </c>
      <c r="AB173" s="210">
        <v>1</v>
      </c>
      <c r="AC173" s="210">
        <v>1</v>
      </c>
      <c r="AD173" s="210">
        <v>1</v>
      </c>
      <c r="AE173" s="210">
        <v>1</v>
      </c>
      <c r="AF173" s="210">
        <v>1</v>
      </c>
      <c r="AG173" s="210">
        <v>1</v>
      </c>
      <c r="AH173" s="210">
        <v>1</v>
      </c>
      <c r="AI173" s="210">
        <v>1</v>
      </c>
      <c r="AJ173" s="210">
        <v>1</v>
      </c>
      <c r="AK173" s="210">
        <v>1</v>
      </c>
      <c r="AL173" s="210">
        <v>1</v>
      </c>
      <c r="AM173" s="210">
        <v>1</v>
      </c>
      <c r="AN173" s="210">
        <v>1</v>
      </c>
      <c r="AO173" s="210">
        <v>1</v>
      </c>
      <c r="AP173" s="210">
        <v>1</v>
      </c>
      <c r="AQ173" s="210">
        <v>1</v>
      </c>
      <c r="AR173" s="210">
        <v>1</v>
      </c>
      <c r="AS173" s="210">
        <v>1</v>
      </c>
      <c r="AT173" s="210">
        <v>1</v>
      </c>
      <c r="AU173" s="210">
        <v>1</v>
      </c>
      <c r="AV173" s="210">
        <v>1</v>
      </c>
      <c r="AW173" s="210">
        <v>1</v>
      </c>
      <c r="AX173" s="210">
        <v>1</v>
      </c>
      <c r="AY173" s="210">
        <v>1</v>
      </c>
      <c r="AZ173" s="210">
        <v>1</v>
      </c>
      <c r="BA173" s="210">
        <v>1</v>
      </c>
      <c r="BB173" s="210">
        <v>1</v>
      </c>
      <c r="BC173" s="210">
        <v>1</v>
      </c>
      <c r="BD173" s="210">
        <v>1</v>
      </c>
      <c r="BE173" s="210">
        <v>1</v>
      </c>
      <c r="BF173" s="210">
        <v>1</v>
      </c>
      <c r="BG173" s="210">
        <v>1</v>
      </c>
      <c r="BH173" s="210">
        <v>1</v>
      </c>
      <c r="BI173" s="210">
        <v>1</v>
      </c>
      <c r="BJ173" s="210">
        <v>1</v>
      </c>
      <c r="BK173" s="210">
        <v>1</v>
      </c>
      <c r="BL173" s="210">
        <v>1</v>
      </c>
      <c r="BM173" s="210">
        <v>1</v>
      </c>
      <c r="BN173" s="210">
        <v>1</v>
      </c>
      <c r="BO173" s="210">
        <v>1</v>
      </c>
      <c r="BP173" s="210">
        <v>1</v>
      </c>
      <c r="BQ173" s="210">
        <v>1</v>
      </c>
      <c r="BR173" s="210">
        <v>1</v>
      </c>
      <c r="BS173" s="210">
        <v>1</v>
      </c>
      <c r="BT173" s="210">
        <v>1</v>
      </c>
      <c r="BU173" s="210"/>
      <c r="BV173" s="210"/>
      <c r="BW173" s="210"/>
      <c r="BX173" s="210"/>
      <c r="BY173" s="210"/>
      <c r="BZ173" s="210"/>
      <c r="CA173" s="210"/>
      <c r="CB173" s="210"/>
      <c r="CC173" s="210"/>
      <c r="CD173" s="210"/>
      <c r="CE173" s="210"/>
      <c r="CF173" s="210"/>
      <c r="CG173" s="210"/>
      <c r="CH173" s="210"/>
      <c r="CI173" s="210"/>
      <c r="CJ173" s="210"/>
      <c r="CK173" s="210"/>
      <c r="CL173" s="210"/>
      <c r="CM173" s="210"/>
      <c r="CN173" s="210"/>
      <c r="CO173" s="210"/>
      <c r="CP173" s="210"/>
      <c r="CQ173" s="210"/>
      <c r="CR173" s="210"/>
      <c r="CS173" s="144"/>
      <c r="CT173" s="144"/>
    </row>
    <row r="174" spans="1:98" ht="15">
      <c r="A174" s="208" t="s">
        <v>8334</v>
      </c>
      <c r="B174" s="285" t="s">
        <v>192</v>
      </c>
      <c r="C174" s="209"/>
      <c r="D174" s="259"/>
      <c r="E174" s="209" t="s">
        <v>2603</v>
      </c>
      <c r="F174" s="209" t="s">
        <v>38</v>
      </c>
      <c r="G174" s="216" t="s">
        <v>35</v>
      </c>
      <c r="H174" s="209" t="s">
        <v>8271</v>
      </c>
      <c r="I174" s="2"/>
      <c r="J174" s="210">
        <v>0</v>
      </c>
      <c r="K174" s="210">
        <v>0</v>
      </c>
      <c r="L174" s="210">
        <v>0</v>
      </c>
      <c r="M174" s="210">
        <v>0</v>
      </c>
      <c r="N174" s="210">
        <v>0</v>
      </c>
      <c r="O174" s="210">
        <v>0</v>
      </c>
      <c r="P174" s="210">
        <v>0</v>
      </c>
      <c r="Q174" s="210">
        <v>0</v>
      </c>
      <c r="R174" s="210">
        <v>0</v>
      </c>
      <c r="S174" s="210">
        <v>0</v>
      </c>
      <c r="T174" s="210">
        <v>1</v>
      </c>
      <c r="U174" s="210">
        <v>1</v>
      </c>
      <c r="V174" s="210">
        <v>1</v>
      </c>
      <c r="W174" s="210">
        <v>1</v>
      </c>
      <c r="X174" s="210">
        <v>1</v>
      </c>
      <c r="Y174" s="210">
        <v>1</v>
      </c>
      <c r="Z174" s="210">
        <v>1</v>
      </c>
      <c r="AA174" s="210">
        <v>1</v>
      </c>
      <c r="AB174" s="210">
        <v>1</v>
      </c>
      <c r="AC174" s="210">
        <v>1</v>
      </c>
      <c r="AD174" s="210">
        <v>1</v>
      </c>
      <c r="AE174" s="210">
        <v>1</v>
      </c>
      <c r="AF174" s="210">
        <v>1</v>
      </c>
      <c r="AG174" s="210">
        <v>1</v>
      </c>
      <c r="AH174" s="210">
        <v>1</v>
      </c>
      <c r="AI174" s="210">
        <v>1</v>
      </c>
      <c r="AJ174" s="210">
        <v>1</v>
      </c>
      <c r="AK174" s="210">
        <v>1</v>
      </c>
      <c r="AL174" s="210">
        <v>1</v>
      </c>
      <c r="AM174" s="210">
        <v>1</v>
      </c>
      <c r="AN174" s="210">
        <v>1</v>
      </c>
      <c r="AO174" s="210">
        <v>1</v>
      </c>
      <c r="AP174" s="210">
        <v>1</v>
      </c>
      <c r="AQ174" s="210">
        <v>1</v>
      </c>
      <c r="AR174" s="210">
        <v>1</v>
      </c>
      <c r="AS174" s="210">
        <v>1</v>
      </c>
      <c r="AT174" s="210">
        <v>1</v>
      </c>
      <c r="AU174" s="210">
        <v>1</v>
      </c>
      <c r="AV174" s="210">
        <v>1</v>
      </c>
      <c r="AW174" s="210">
        <v>1</v>
      </c>
      <c r="AX174" s="210">
        <v>1</v>
      </c>
      <c r="AY174" s="210">
        <v>1</v>
      </c>
      <c r="AZ174" s="210">
        <v>1</v>
      </c>
      <c r="BA174" s="210">
        <v>1</v>
      </c>
      <c r="BB174" s="210">
        <v>1</v>
      </c>
      <c r="BC174" s="210">
        <v>1</v>
      </c>
      <c r="BD174" s="210">
        <v>1</v>
      </c>
      <c r="BE174" s="210">
        <v>1</v>
      </c>
      <c r="BF174" s="210">
        <v>1</v>
      </c>
      <c r="BG174" s="210">
        <v>1</v>
      </c>
      <c r="BH174" s="210">
        <v>1</v>
      </c>
      <c r="BI174" s="210">
        <v>1</v>
      </c>
      <c r="BJ174" s="210">
        <v>1</v>
      </c>
      <c r="BK174" s="210">
        <v>1</v>
      </c>
      <c r="BL174" s="210">
        <v>1</v>
      </c>
      <c r="BM174" s="210">
        <v>1</v>
      </c>
      <c r="BN174" s="210">
        <v>1</v>
      </c>
      <c r="BO174" s="210">
        <v>1</v>
      </c>
      <c r="BP174" s="210">
        <v>1</v>
      </c>
      <c r="BQ174" s="210">
        <v>1</v>
      </c>
      <c r="BR174" s="210">
        <v>1</v>
      </c>
      <c r="BS174" s="210">
        <v>1</v>
      </c>
      <c r="BT174" s="210">
        <v>1</v>
      </c>
      <c r="BU174" s="210"/>
      <c r="BV174" s="210"/>
      <c r="BW174" s="210"/>
      <c r="BX174" s="210"/>
      <c r="BY174" s="210"/>
      <c r="BZ174" s="210"/>
      <c r="CA174" s="210"/>
      <c r="CB174" s="210"/>
      <c r="CC174" s="210"/>
      <c r="CD174" s="210"/>
      <c r="CE174" s="210"/>
      <c r="CF174" s="210"/>
      <c r="CG174" s="210"/>
      <c r="CH174" s="210"/>
      <c r="CI174" s="210"/>
      <c r="CJ174" s="210"/>
      <c r="CK174" s="210"/>
      <c r="CL174" s="210"/>
      <c r="CM174" s="210"/>
      <c r="CN174" s="210"/>
      <c r="CO174" s="210"/>
      <c r="CP174" s="210"/>
      <c r="CQ174" s="210"/>
      <c r="CR174" s="210"/>
      <c r="CS174" s="144"/>
      <c r="CT174" s="144"/>
    </row>
    <row r="175" spans="1:98" ht="15">
      <c r="A175" s="208" t="s">
        <v>8334</v>
      </c>
      <c r="B175" s="285" t="s">
        <v>194</v>
      </c>
      <c r="C175" s="209"/>
      <c r="D175" s="259"/>
      <c r="E175" s="209" t="s">
        <v>2603</v>
      </c>
      <c r="F175" s="209" t="s">
        <v>38</v>
      </c>
      <c r="G175" s="216" t="s">
        <v>35</v>
      </c>
      <c r="H175" s="209" t="s">
        <v>8271</v>
      </c>
      <c r="I175" s="2"/>
      <c r="J175" s="210">
        <v>0</v>
      </c>
      <c r="K175" s="210">
        <v>0</v>
      </c>
      <c r="L175" s="210">
        <v>0</v>
      </c>
      <c r="M175" s="210">
        <v>0</v>
      </c>
      <c r="N175" s="210">
        <v>0</v>
      </c>
      <c r="O175" s="210">
        <v>0</v>
      </c>
      <c r="P175" s="210">
        <v>0</v>
      </c>
      <c r="Q175" s="210">
        <v>0</v>
      </c>
      <c r="R175" s="210">
        <v>0</v>
      </c>
      <c r="S175" s="210">
        <v>0</v>
      </c>
      <c r="T175" s="210">
        <v>1</v>
      </c>
      <c r="U175" s="210">
        <v>1</v>
      </c>
      <c r="V175" s="210">
        <v>1</v>
      </c>
      <c r="W175" s="210">
        <v>1</v>
      </c>
      <c r="X175" s="210">
        <v>1</v>
      </c>
      <c r="Y175" s="210">
        <v>1</v>
      </c>
      <c r="Z175" s="210">
        <v>1</v>
      </c>
      <c r="AA175" s="210">
        <v>1</v>
      </c>
      <c r="AB175" s="210">
        <v>1</v>
      </c>
      <c r="AC175" s="210">
        <v>1</v>
      </c>
      <c r="AD175" s="210">
        <v>1</v>
      </c>
      <c r="AE175" s="210">
        <v>1</v>
      </c>
      <c r="AF175" s="210">
        <v>1</v>
      </c>
      <c r="AG175" s="210">
        <v>1</v>
      </c>
      <c r="AH175" s="210">
        <v>1</v>
      </c>
      <c r="AI175" s="210">
        <v>1</v>
      </c>
      <c r="AJ175" s="210">
        <v>1</v>
      </c>
      <c r="AK175" s="210">
        <v>1</v>
      </c>
      <c r="AL175" s="210">
        <v>1</v>
      </c>
      <c r="AM175" s="210">
        <v>1</v>
      </c>
      <c r="AN175" s="210">
        <v>1</v>
      </c>
      <c r="AO175" s="210">
        <v>1</v>
      </c>
      <c r="AP175" s="210">
        <v>1</v>
      </c>
      <c r="AQ175" s="210">
        <v>1</v>
      </c>
      <c r="AR175" s="210">
        <v>1</v>
      </c>
      <c r="AS175" s="210">
        <v>1</v>
      </c>
      <c r="AT175" s="210">
        <v>1</v>
      </c>
      <c r="AU175" s="210">
        <v>1</v>
      </c>
      <c r="AV175" s="210">
        <v>1</v>
      </c>
      <c r="AW175" s="210">
        <v>1</v>
      </c>
      <c r="AX175" s="210">
        <v>1</v>
      </c>
      <c r="AY175" s="210">
        <v>1</v>
      </c>
      <c r="AZ175" s="210">
        <v>1</v>
      </c>
      <c r="BA175" s="210">
        <v>1</v>
      </c>
      <c r="BB175" s="210">
        <v>1</v>
      </c>
      <c r="BC175" s="210">
        <v>1</v>
      </c>
      <c r="BD175" s="210">
        <v>1</v>
      </c>
      <c r="BE175" s="210">
        <v>1</v>
      </c>
      <c r="BF175" s="210">
        <v>1</v>
      </c>
      <c r="BG175" s="210">
        <v>1</v>
      </c>
      <c r="BH175" s="210">
        <v>1</v>
      </c>
      <c r="BI175" s="210">
        <v>1</v>
      </c>
      <c r="BJ175" s="210">
        <v>1</v>
      </c>
      <c r="BK175" s="210">
        <v>1</v>
      </c>
      <c r="BL175" s="210">
        <v>1</v>
      </c>
      <c r="BM175" s="210">
        <v>1</v>
      </c>
      <c r="BN175" s="210">
        <v>1</v>
      </c>
      <c r="BO175" s="210">
        <v>1</v>
      </c>
      <c r="BP175" s="210">
        <v>1</v>
      </c>
      <c r="BQ175" s="210">
        <v>1</v>
      </c>
      <c r="BR175" s="210">
        <v>1</v>
      </c>
      <c r="BS175" s="210">
        <v>1</v>
      </c>
      <c r="BT175" s="210">
        <v>1</v>
      </c>
      <c r="BU175" s="210"/>
      <c r="BV175" s="210"/>
      <c r="BW175" s="210"/>
      <c r="BX175" s="210"/>
      <c r="BY175" s="210"/>
      <c r="BZ175" s="210"/>
      <c r="CA175" s="210"/>
      <c r="CB175" s="210"/>
      <c r="CC175" s="210"/>
      <c r="CD175" s="210"/>
      <c r="CE175" s="210"/>
      <c r="CF175" s="210"/>
      <c r="CG175" s="210"/>
      <c r="CH175" s="210"/>
      <c r="CI175" s="210"/>
      <c r="CJ175" s="210"/>
      <c r="CK175" s="210"/>
      <c r="CL175" s="210"/>
      <c r="CM175" s="210"/>
      <c r="CN175" s="210"/>
      <c r="CO175" s="210"/>
      <c r="CP175" s="210"/>
      <c r="CQ175" s="210"/>
      <c r="CR175" s="210"/>
      <c r="CS175" s="144"/>
      <c r="CT175" s="144"/>
    </row>
    <row r="176" spans="1:98" ht="15">
      <c r="A176" s="208" t="s">
        <v>8334</v>
      </c>
      <c r="B176" s="285" t="s">
        <v>196</v>
      </c>
      <c r="C176" s="209"/>
      <c r="D176" s="259"/>
      <c r="E176" s="209" t="s">
        <v>2603</v>
      </c>
      <c r="F176" s="209" t="s">
        <v>38</v>
      </c>
      <c r="G176" s="216" t="s">
        <v>35</v>
      </c>
      <c r="H176" s="209" t="s">
        <v>8271</v>
      </c>
      <c r="I176" s="2"/>
      <c r="J176" s="210">
        <v>0</v>
      </c>
      <c r="K176" s="210">
        <v>0</v>
      </c>
      <c r="L176" s="210">
        <v>0</v>
      </c>
      <c r="M176" s="210">
        <v>0</v>
      </c>
      <c r="N176" s="210">
        <v>0</v>
      </c>
      <c r="O176" s="210">
        <v>0</v>
      </c>
      <c r="P176" s="210">
        <v>0</v>
      </c>
      <c r="Q176" s="210">
        <v>0</v>
      </c>
      <c r="R176" s="210">
        <v>0</v>
      </c>
      <c r="S176" s="210">
        <v>0</v>
      </c>
      <c r="T176" s="210">
        <v>0</v>
      </c>
      <c r="U176" s="210">
        <v>0</v>
      </c>
      <c r="V176" s="210">
        <v>0</v>
      </c>
      <c r="W176" s="210">
        <v>0</v>
      </c>
      <c r="X176" s="210">
        <v>1</v>
      </c>
      <c r="Y176" s="210">
        <v>1</v>
      </c>
      <c r="Z176" s="210">
        <v>1</v>
      </c>
      <c r="AA176" s="210">
        <v>1</v>
      </c>
      <c r="AB176" s="210">
        <v>1</v>
      </c>
      <c r="AC176" s="210">
        <v>1</v>
      </c>
      <c r="AD176" s="210">
        <v>1</v>
      </c>
      <c r="AE176" s="210">
        <v>1</v>
      </c>
      <c r="AF176" s="210">
        <v>1</v>
      </c>
      <c r="AG176" s="210">
        <v>1</v>
      </c>
      <c r="AH176" s="210">
        <v>1</v>
      </c>
      <c r="AI176" s="210">
        <v>1</v>
      </c>
      <c r="AJ176" s="210">
        <v>1</v>
      </c>
      <c r="AK176" s="210">
        <v>1</v>
      </c>
      <c r="AL176" s="210">
        <v>1</v>
      </c>
      <c r="AM176" s="210">
        <v>1</v>
      </c>
      <c r="AN176" s="210">
        <v>1</v>
      </c>
      <c r="AO176" s="210">
        <v>1</v>
      </c>
      <c r="AP176" s="210">
        <v>1</v>
      </c>
      <c r="AQ176" s="210">
        <v>1</v>
      </c>
      <c r="AR176" s="210">
        <v>1</v>
      </c>
      <c r="AS176" s="210">
        <v>1</v>
      </c>
      <c r="AT176" s="210">
        <v>1</v>
      </c>
      <c r="AU176" s="210">
        <v>1</v>
      </c>
      <c r="AV176" s="210">
        <v>1</v>
      </c>
      <c r="AW176" s="210">
        <v>1</v>
      </c>
      <c r="AX176" s="210">
        <v>1</v>
      </c>
      <c r="AY176" s="210">
        <v>1</v>
      </c>
      <c r="AZ176" s="210">
        <v>1</v>
      </c>
      <c r="BA176" s="210">
        <v>1</v>
      </c>
      <c r="BB176" s="210">
        <v>1</v>
      </c>
      <c r="BC176" s="210">
        <v>1</v>
      </c>
      <c r="BD176" s="210">
        <v>1</v>
      </c>
      <c r="BE176" s="210">
        <v>1</v>
      </c>
      <c r="BF176" s="210">
        <v>1</v>
      </c>
      <c r="BG176" s="210">
        <v>1</v>
      </c>
      <c r="BH176" s="210">
        <v>1</v>
      </c>
      <c r="BI176" s="210">
        <v>1</v>
      </c>
      <c r="BJ176" s="210">
        <v>1</v>
      </c>
      <c r="BK176" s="210">
        <v>1</v>
      </c>
      <c r="BL176" s="210">
        <v>1</v>
      </c>
      <c r="BM176" s="210">
        <v>1</v>
      </c>
      <c r="BN176" s="210">
        <v>1</v>
      </c>
      <c r="BO176" s="210">
        <v>1</v>
      </c>
      <c r="BP176" s="210">
        <v>1</v>
      </c>
      <c r="BQ176" s="210">
        <v>1</v>
      </c>
      <c r="BR176" s="210">
        <v>1</v>
      </c>
      <c r="BS176" s="210">
        <v>1</v>
      </c>
      <c r="BT176" s="210">
        <v>1</v>
      </c>
      <c r="BU176" s="210"/>
      <c r="BV176" s="210"/>
      <c r="BW176" s="210"/>
      <c r="BX176" s="210"/>
      <c r="BY176" s="210"/>
      <c r="BZ176" s="210"/>
      <c r="CA176" s="210"/>
      <c r="CB176" s="210"/>
      <c r="CC176" s="210"/>
      <c r="CD176" s="210"/>
      <c r="CE176" s="210"/>
      <c r="CF176" s="210"/>
      <c r="CG176" s="210"/>
      <c r="CH176" s="210"/>
      <c r="CI176" s="210"/>
      <c r="CJ176" s="210"/>
      <c r="CK176" s="210"/>
      <c r="CL176" s="210"/>
      <c r="CM176" s="210"/>
      <c r="CN176" s="210"/>
      <c r="CO176" s="210"/>
      <c r="CP176" s="210"/>
      <c r="CQ176" s="210"/>
      <c r="CR176" s="210"/>
      <c r="CS176" s="144"/>
      <c r="CT176" s="144"/>
    </row>
    <row r="177" spans="1:98" ht="15">
      <c r="A177" s="208" t="s">
        <v>8334</v>
      </c>
      <c r="B177" s="285" t="s">
        <v>199</v>
      </c>
      <c r="C177" s="209"/>
      <c r="D177" s="259"/>
      <c r="E177" s="209" t="s">
        <v>2603</v>
      </c>
      <c r="F177" s="209" t="s">
        <v>38</v>
      </c>
      <c r="G177" s="216" t="s">
        <v>35</v>
      </c>
      <c r="H177" s="209" t="s">
        <v>8271</v>
      </c>
      <c r="I177" s="2"/>
      <c r="J177" s="210">
        <v>0</v>
      </c>
      <c r="K177" s="210">
        <v>0</v>
      </c>
      <c r="L177" s="210">
        <v>0</v>
      </c>
      <c r="M177" s="210">
        <v>0</v>
      </c>
      <c r="N177" s="210">
        <v>0</v>
      </c>
      <c r="O177" s="210">
        <v>0</v>
      </c>
      <c r="P177" s="210">
        <v>0</v>
      </c>
      <c r="Q177" s="210">
        <v>0</v>
      </c>
      <c r="R177" s="210">
        <v>0</v>
      </c>
      <c r="S177" s="210">
        <v>0</v>
      </c>
      <c r="T177" s="210">
        <v>0</v>
      </c>
      <c r="U177" s="210">
        <v>0</v>
      </c>
      <c r="V177" s="210">
        <v>0</v>
      </c>
      <c r="W177" s="210">
        <v>0</v>
      </c>
      <c r="X177" s="210">
        <v>1</v>
      </c>
      <c r="Y177" s="210">
        <v>1</v>
      </c>
      <c r="Z177" s="210">
        <v>1</v>
      </c>
      <c r="AA177" s="210">
        <v>1</v>
      </c>
      <c r="AB177" s="210">
        <v>1</v>
      </c>
      <c r="AC177" s="210">
        <v>1</v>
      </c>
      <c r="AD177" s="210">
        <v>1</v>
      </c>
      <c r="AE177" s="210">
        <v>1</v>
      </c>
      <c r="AF177" s="210">
        <v>1</v>
      </c>
      <c r="AG177" s="210">
        <v>1</v>
      </c>
      <c r="AH177" s="210">
        <v>1</v>
      </c>
      <c r="AI177" s="210">
        <v>1</v>
      </c>
      <c r="AJ177" s="210">
        <v>1</v>
      </c>
      <c r="AK177" s="210">
        <v>1</v>
      </c>
      <c r="AL177" s="210">
        <v>1</v>
      </c>
      <c r="AM177" s="210">
        <v>1</v>
      </c>
      <c r="AN177" s="210">
        <v>1</v>
      </c>
      <c r="AO177" s="210">
        <v>1</v>
      </c>
      <c r="AP177" s="210">
        <v>1</v>
      </c>
      <c r="AQ177" s="210">
        <v>1</v>
      </c>
      <c r="AR177" s="210">
        <v>1</v>
      </c>
      <c r="AS177" s="210">
        <v>1</v>
      </c>
      <c r="AT177" s="210">
        <v>1</v>
      </c>
      <c r="AU177" s="210">
        <v>1</v>
      </c>
      <c r="AV177" s="210">
        <v>1</v>
      </c>
      <c r="AW177" s="210">
        <v>1</v>
      </c>
      <c r="AX177" s="210">
        <v>1</v>
      </c>
      <c r="AY177" s="210">
        <v>1</v>
      </c>
      <c r="AZ177" s="210">
        <v>1</v>
      </c>
      <c r="BA177" s="210">
        <v>1</v>
      </c>
      <c r="BB177" s="210">
        <v>1</v>
      </c>
      <c r="BC177" s="210">
        <v>1</v>
      </c>
      <c r="BD177" s="210">
        <v>1</v>
      </c>
      <c r="BE177" s="210">
        <v>1</v>
      </c>
      <c r="BF177" s="210">
        <v>1</v>
      </c>
      <c r="BG177" s="210">
        <v>1</v>
      </c>
      <c r="BH177" s="210">
        <v>1</v>
      </c>
      <c r="BI177" s="210">
        <v>1</v>
      </c>
      <c r="BJ177" s="210">
        <v>1</v>
      </c>
      <c r="BK177" s="210">
        <v>1</v>
      </c>
      <c r="BL177" s="210">
        <v>1</v>
      </c>
      <c r="BM177" s="210">
        <v>1</v>
      </c>
      <c r="BN177" s="210">
        <v>1</v>
      </c>
      <c r="BO177" s="210">
        <v>1</v>
      </c>
      <c r="BP177" s="210">
        <v>1</v>
      </c>
      <c r="BQ177" s="210">
        <v>1</v>
      </c>
      <c r="BR177" s="210">
        <v>1</v>
      </c>
      <c r="BS177" s="210">
        <v>1</v>
      </c>
      <c r="BT177" s="210">
        <v>1</v>
      </c>
      <c r="BU177" s="210"/>
      <c r="BV177" s="210"/>
      <c r="BW177" s="210"/>
      <c r="BX177" s="210"/>
      <c r="BY177" s="210"/>
      <c r="BZ177" s="210"/>
      <c r="CA177" s="210"/>
      <c r="CB177" s="210"/>
      <c r="CC177" s="210"/>
      <c r="CD177" s="210"/>
      <c r="CE177" s="210"/>
      <c r="CF177" s="210"/>
      <c r="CG177" s="210"/>
      <c r="CH177" s="210"/>
      <c r="CI177" s="210"/>
      <c r="CJ177" s="210"/>
      <c r="CK177" s="210"/>
      <c r="CL177" s="210"/>
      <c r="CM177" s="210"/>
      <c r="CN177" s="210"/>
      <c r="CO177" s="210"/>
      <c r="CP177" s="210"/>
      <c r="CQ177" s="210"/>
      <c r="CR177" s="210"/>
      <c r="CS177" s="144"/>
      <c r="CT177" s="144"/>
    </row>
    <row r="178" spans="1:98" ht="15">
      <c r="A178" s="208" t="s">
        <v>8334</v>
      </c>
      <c r="B178" s="285" t="s">
        <v>8661</v>
      </c>
      <c r="C178" s="209"/>
      <c r="D178" s="259"/>
      <c r="E178" s="209" t="s">
        <v>2603</v>
      </c>
      <c r="F178" s="209" t="s">
        <v>38</v>
      </c>
      <c r="G178" s="216" t="s">
        <v>35</v>
      </c>
      <c r="H178" s="209" t="s">
        <v>8271</v>
      </c>
      <c r="I178" s="2"/>
      <c r="J178" s="210">
        <v>0</v>
      </c>
      <c r="K178" s="210">
        <v>0</v>
      </c>
      <c r="L178" s="210">
        <v>0</v>
      </c>
      <c r="M178" s="210">
        <v>0</v>
      </c>
      <c r="N178" s="210">
        <v>0</v>
      </c>
      <c r="O178" s="210">
        <v>0</v>
      </c>
      <c r="P178" s="210">
        <v>0</v>
      </c>
      <c r="Q178" s="210">
        <v>0</v>
      </c>
      <c r="R178" s="210">
        <v>0</v>
      </c>
      <c r="S178" s="210">
        <v>0</v>
      </c>
      <c r="T178" s="210">
        <v>1</v>
      </c>
      <c r="U178" s="210">
        <v>1</v>
      </c>
      <c r="V178" s="210">
        <v>1</v>
      </c>
      <c r="W178" s="210">
        <v>1</v>
      </c>
      <c r="X178" s="210">
        <v>1</v>
      </c>
      <c r="Y178" s="210">
        <v>1</v>
      </c>
      <c r="Z178" s="210">
        <v>1</v>
      </c>
      <c r="AA178" s="210">
        <v>1</v>
      </c>
      <c r="AB178" s="210">
        <v>1</v>
      </c>
      <c r="AC178" s="210">
        <v>1</v>
      </c>
      <c r="AD178" s="210">
        <v>1</v>
      </c>
      <c r="AE178" s="210">
        <v>1</v>
      </c>
      <c r="AF178" s="210">
        <v>1</v>
      </c>
      <c r="AG178" s="210">
        <v>1</v>
      </c>
      <c r="AH178" s="210">
        <v>1</v>
      </c>
      <c r="AI178" s="210">
        <v>1</v>
      </c>
      <c r="AJ178" s="210">
        <v>1</v>
      </c>
      <c r="AK178" s="210">
        <v>1</v>
      </c>
      <c r="AL178" s="210">
        <v>1</v>
      </c>
      <c r="AM178" s="210">
        <v>1</v>
      </c>
      <c r="AN178" s="210">
        <v>1</v>
      </c>
      <c r="AO178" s="210">
        <v>1</v>
      </c>
      <c r="AP178" s="210">
        <v>1</v>
      </c>
      <c r="AQ178" s="210">
        <v>1</v>
      </c>
      <c r="AR178" s="210">
        <v>1</v>
      </c>
      <c r="AS178" s="210">
        <v>1</v>
      </c>
      <c r="AT178" s="210">
        <v>1</v>
      </c>
      <c r="AU178" s="210">
        <v>1</v>
      </c>
      <c r="AV178" s="210">
        <v>1</v>
      </c>
      <c r="AW178" s="210">
        <v>1</v>
      </c>
      <c r="AX178" s="210">
        <v>1</v>
      </c>
      <c r="AY178" s="210">
        <v>1</v>
      </c>
      <c r="AZ178" s="210">
        <v>1</v>
      </c>
      <c r="BA178" s="210">
        <v>1</v>
      </c>
      <c r="BB178" s="210">
        <v>1</v>
      </c>
      <c r="BC178" s="210">
        <v>1</v>
      </c>
      <c r="BD178" s="210">
        <v>1</v>
      </c>
      <c r="BE178" s="210">
        <v>1</v>
      </c>
      <c r="BF178" s="210">
        <v>1</v>
      </c>
      <c r="BG178" s="210">
        <v>1</v>
      </c>
      <c r="BH178" s="210">
        <v>1</v>
      </c>
      <c r="BI178" s="210">
        <v>1</v>
      </c>
      <c r="BJ178" s="210">
        <v>1</v>
      </c>
      <c r="BK178" s="210">
        <v>1</v>
      </c>
      <c r="BL178" s="210">
        <v>1</v>
      </c>
      <c r="BM178" s="210">
        <v>1</v>
      </c>
      <c r="BN178" s="210">
        <v>1</v>
      </c>
      <c r="BO178" s="210">
        <v>1</v>
      </c>
      <c r="BP178" s="210">
        <v>1</v>
      </c>
      <c r="BQ178" s="210">
        <v>1</v>
      </c>
      <c r="BR178" s="210">
        <v>1</v>
      </c>
      <c r="BS178" s="210">
        <v>1</v>
      </c>
      <c r="BT178" s="210">
        <v>1</v>
      </c>
      <c r="BU178" s="210"/>
      <c r="BV178" s="210"/>
      <c r="BW178" s="210"/>
      <c r="BX178" s="210"/>
      <c r="BY178" s="210"/>
      <c r="BZ178" s="210"/>
      <c r="CA178" s="210"/>
      <c r="CB178" s="210"/>
      <c r="CC178" s="210"/>
      <c r="CD178" s="210"/>
      <c r="CE178" s="210"/>
      <c r="CF178" s="210"/>
      <c r="CG178" s="210"/>
      <c r="CH178" s="210"/>
      <c r="CI178" s="210"/>
      <c r="CJ178" s="210"/>
      <c r="CK178" s="210"/>
      <c r="CL178" s="210"/>
      <c r="CM178" s="210"/>
      <c r="CN178" s="210"/>
      <c r="CO178" s="210"/>
      <c r="CP178" s="210"/>
      <c r="CQ178" s="210"/>
      <c r="CR178" s="210"/>
      <c r="CS178" s="144"/>
      <c r="CT178" s="144"/>
    </row>
    <row r="179" spans="1:98" ht="15">
      <c r="A179" s="208" t="s">
        <v>8334</v>
      </c>
      <c r="B179" s="285" t="s">
        <v>8662</v>
      </c>
      <c r="C179" s="209"/>
      <c r="D179" s="259"/>
      <c r="E179" s="209" t="s">
        <v>2603</v>
      </c>
      <c r="F179" s="209" t="s">
        <v>38</v>
      </c>
      <c r="G179" s="216" t="s">
        <v>35</v>
      </c>
      <c r="H179" s="209" t="s">
        <v>8271</v>
      </c>
      <c r="I179" s="2"/>
      <c r="J179" s="210">
        <v>0</v>
      </c>
      <c r="K179" s="210">
        <v>0</v>
      </c>
      <c r="L179" s="210">
        <v>0</v>
      </c>
      <c r="M179" s="210">
        <v>0</v>
      </c>
      <c r="N179" s="210">
        <v>0</v>
      </c>
      <c r="O179" s="210">
        <v>0</v>
      </c>
      <c r="P179" s="210">
        <v>0</v>
      </c>
      <c r="Q179" s="210">
        <v>0</v>
      </c>
      <c r="R179" s="210">
        <v>0</v>
      </c>
      <c r="S179" s="210">
        <v>0</v>
      </c>
      <c r="T179" s="210">
        <v>1</v>
      </c>
      <c r="U179" s="210">
        <v>1</v>
      </c>
      <c r="V179" s="210">
        <v>1</v>
      </c>
      <c r="W179" s="210">
        <v>1</v>
      </c>
      <c r="X179" s="210">
        <v>1</v>
      </c>
      <c r="Y179" s="210">
        <v>1</v>
      </c>
      <c r="Z179" s="210">
        <v>1</v>
      </c>
      <c r="AA179" s="210">
        <v>1</v>
      </c>
      <c r="AB179" s="210">
        <v>1</v>
      </c>
      <c r="AC179" s="210">
        <v>1</v>
      </c>
      <c r="AD179" s="210">
        <v>1</v>
      </c>
      <c r="AE179" s="210">
        <v>1</v>
      </c>
      <c r="AF179" s="210">
        <v>1</v>
      </c>
      <c r="AG179" s="210">
        <v>1</v>
      </c>
      <c r="AH179" s="210">
        <v>1</v>
      </c>
      <c r="AI179" s="210">
        <v>1</v>
      </c>
      <c r="AJ179" s="210">
        <v>1</v>
      </c>
      <c r="AK179" s="210">
        <v>1</v>
      </c>
      <c r="AL179" s="210">
        <v>1</v>
      </c>
      <c r="AM179" s="210">
        <v>1</v>
      </c>
      <c r="AN179" s="210">
        <v>1</v>
      </c>
      <c r="AO179" s="210">
        <v>1</v>
      </c>
      <c r="AP179" s="210">
        <v>1</v>
      </c>
      <c r="AQ179" s="210">
        <v>1</v>
      </c>
      <c r="AR179" s="210">
        <v>1</v>
      </c>
      <c r="AS179" s="210">
        <v>1</v>
      </c>
      <c r="AT179" s="210">
        <v>1</v>
      </c>
      <c r="AU179" s="210">
        <v>1</v>
      </c>
      <c r="AV179" s="210">
        <v>1</v>
      </c>
      <c r="AW179" s="210">
        <v>1</v>
      </c>
      <c r="AX179" s="210">
        <v>1</v>
      </c>
      <c r="AY179" s="210">
        <v>1</v>
      </c>
      <c r="AZ179" s="210">
        <v>1</v>
      </c>
      <c r="BA179" s="210">
        <v>1</v>
      </c>
      <c r="BB179" s="210">
        <v>1</v>
      </c>
      <c r="BC179" s="210">
        <v>1</v>
      </c>
      <c r="BD179" s="210">
        <v>1</v>
      </c>
      <c r="BE179" s="210">
        <v>1</v>
      </c>
      <c r="BF179" s="210">
        <v>1</v>
      </c>
      <c r="BG179" s="210">
        <v>1</v>
      </c>
      <c r="BH179" s="210">
        <v>1</v>
      </c>
      <c r="BI179" s="210">
        <v>1</v>
      </c>
      <c r="BJ179" s="210">
        <v>1</v>
      </c>
      <c r="BK179" s="210">
        <v>1</v>
      </c>
      <c r="BL179" s="210">
        <v>1</v>
      </c>
      <c r="BM179" s="210">
        <v>1</v>
      </c>
      <c r="BN179" s="210">
        <v>1</v>
      </c>
      <c r="BO179" s="210">
        <v>1</v>
      </c>
      <c r="BP179" s="210">
        <v>1</v>
      </c>
      <c r="BQ179" s="210">
        <v>1</v>
      </c>
      <c r="BR179" s="210">
        <v>1</v>
      </c>
      <c r="BS179" s="210">
        <v>1</v>
      </c>
      <c r="BT179" s="210">
        <v>1</v>
      </c>
      <c r="BU179" s="210"/>
      <c r="BV179" s="210"/>
      <c r="BW179" s="210"/>
      <c r="BX179" s="210"/>
      <c r="BY179" s="210"/>
      <c r="BZ179" s="210"/>
      <c r="CA179" s="210"/>
      <c r="CB179" s="210"/>
      <c r="CC179" s="210"/>
      <c r="CD179" s="210"/>
      <c r="CE179" s="210"/>
      <c r="CF179" s="210"/>
      <c r="CG179" s="210"/>
      <c r="CH179" s="210"/>
      <c r="CI179" s="210"/>
      <c r="CJ179" s="210"/>
      <c r="CK179" s="210"/>
      <c r="CL179" s="210"/>
      <c r="CM179" s="210"/>
      <c r="CN179" s="210"/>
      <c r="CO179" s="210"/>
      <c r="CP179" s="210"/>
      <c r="CQ179" s="210"/>
      <c r="CR179" s="210"/>
      <c r="CS179" s="144"/>
      <c r="CT179" s="144"/>
    </row>
    <row r="180" spans="1:98" ht="15">
      <c r="A180" s="208" t="s">
        <v>8334</v>
      </c>
      <c r="B180" s="285" t="s">
        <v>8663</v>
      </c>
      <c r="C180" s="209"/>
      <c r="D180" s="259"/>
      <c r="E180" s="209" t="s">
        <v>2603</v>
      </c>
      <c r="F180" s="209" t="s">
        <v>38</v>
      </c>
      <c r="G180" s="216" t="s">
        <v>35</v>
      </c>
      <c r="H180" s="209" t="s">
        <v>8271</v>
      </c>
      <c r="I180" s="2"/>
      <c r="J180" s="210">
        <v>0</v>
      </c>
      <c r="K180" s="210">
        <v>0</v>
      </c>
      <c r="L180" s="210">
        <v>0</v>
      </c>
      <c r="M180" s="210">
        <v>0</v>
      </c>
      <c r="N180" s="210">
        <v>0</v>
      </c>
      <c r="O180" s="210">
        <v>0</v>
      </c>
      <c r="P180" s="210">
        <v>0</v>
      </c>
      <c r="Q180" s="210">
        <v>0</v>
      </c>
      <c r="R180" s="210">
        <v>0</v>
      </c>
      <c r="S180" s="210">
        <v>0</v>
      </c>
      <c r="T180" s="210">
        <v>0</v>
      </c>
      <c r="U180" s="210">
        <v>0</v>
      </c>
      <c r="V180" s="210">
        <v>0</v>
      </c>
      <c r="W180" s="210">
        <v>0</v>
      </c>
      <c r="X180" s="210">
        <v>1</v>
      </c>
      <c r="Y180" s="210">
        <v>1</v>
      </c>
      <c r="Z180" s="210">
        <v>1</v>
      </c>
      <c r="AA180" s="210">
        <v>1</v>
      </c>
      <c r="AB180" s="210">
        <v>1</v>
      </c>
      <c r="AC180" s="210">
        <v>1</v>
      </c>
      <c r="AD180" s="210">
        <v>1</v>
      </c>
      <c r="AE180" s="210">
        <v>1</v>
      </c>
      <c r="AF180" s="210">
        <v>1</v>
      </c>
      <c r="AG180" s="210">
        <v>1</v>
      </c>
      <c r="AH180" s="210">
        <v>1</v>
      </c>
      <c r="AI180" s="210">
        <v>1</v>
      </c>
      <c r="AJ180" s="210">
        <v>1</v>
      </c>
      <c r="AK180" s="210">
        <v>1</v>
      </c>
      <c r="AL180" s="210">
        <v>1</v>
      </c>
      <c r="AM180" s="210">
        <v>1</v>
      </c>
      <c r="AN180" s="210">
        <v>1</v>
      </c>
      <c r="AO180" s="210">
        <v>1</v>
      </c>
      <c r="AP180" s="210">
        <v>1</v>
      </c>
      <c r="AQ180" s="210">
        <v>1</v>
      </c>
      <c r="AR180" s="210">
        <v>1</v>
      </c>
      <c r="AS180" s="210">
        <v>1</v>
      </c>
      <c r="AT180" s="210">
        <v>1</v>
      </c>
      <c r="AU180" s="210">
        <v>1</v>
      </c>
      <c r="AV180" s="210">
        <v>1</v>
      </c>
      <c r="AW180" s="210">
        <v>1</v>
      </c>
      <c r="AX180" s="210">
        <v>1</v>
      </c>
      <c r="AY180" s="210">
        <v>1</v>
      </c>
      <c r="AZ180" s="210">
        <v>1</v>
      </c>
      <c r="BA180" s="210">
        <v>1</v>
      </c>
      <c r="BB180" s="210">
        <v>1</v>
      </c>
      <c r="BC180" s="210">
        <v>1</v>
      </c>
      <c r="BD180" s="210">
        <v>1</v>
      </c>
      <c r="BE180" s="210">
        <v>1</v>
      </c>
      <c r="BF180" s="210">
        <v>1</v>
      </c>
      <c r="BG180" s="210">
        <v>1</v>
      </c>
      <c r="BH180" s="210">
        <v>1</v>
      </c>
      <c r="BI180" s="210">
        <v>1</v>
      </c>
      <c r="BJ180" s="210">
        <v>1</v>
      </c>
      <c r="BK180" s="210">
        <v>1</v>
      </c>
      <c r="BL180" s="210">
        <v>1</v>
      </c>
      <c r="BM180" s="210">
        <v>1</v>
      </c>
      <c r="BN180" s="210">
        <v>1</v>
      </c>
      <c r="BO180" s="210">
        <v>1</v>
      </c>
      <c r="BP180" s="210">
        <v>1</v>
      </c>
      <c r="BQ180" s="210">
        <v>1</v>
      </c>
      <c r="BR180" s="210">
        <v>1</v>
      </c>
      <c r="BS180" s="210">
        <v>1</v>
      </c>
      <c r="BT180" s="210">
        <v>1</v>
      </c>
      <c r="BU180" s="210"/>
      <c r="BV180" s="210"/>
      <c r="BW180" s="210"/>
      <c r="BX180" s="210"/>
      <c r="BY180" s="210"/>
      <c r="BZ180" s="210"/>
      <c r="CA180" s="210"/>
      <c r="CB180" s="210"/>
      <c r="CC180" s="210"/>
      <c r="CD180" s="210"/>
      <c r="CE180" s="210"/>
      <c r="CF180" s="210"/>
      <c r="CG180" s="210"/>
      <c r="CH180" s="210"/>
      <c r="CI180" s="210"/>
      <c r="CJ180" s="210"/>
      <c r="CK180" s="210"/>
      <c r="CL180" s="210"/>
      <c r="CM180" s="210"/>
      <c r="CN180" s="210"/>
      <c r="CO180" s="210"/>
      <c r="CP180" s="210"/>
      <c r="CQ180" s="210"/>
      <c r="CR180" s="210"/>
      <c r="CS180" s="144"/>
      <c r="CT180" s="144"/>
    </row>
    <row r="181" spans="1:98" ht="15">
      <c r="A181" s="208" t="s">
        <v>8334</v>
      </c>
      <c r="B181" s="285" t="s">
        <v>8664</v>
      </c>
      <c r="C181" s="209"/>
      <c r="D181" s="259"/>
      <c r="E181" s="209" t="s">
        <v>2603</v>
      </c>
      <c r="F181" s="209" t="s">
        <v>38</v>
      </c>
      <c r="G181" s="216" t="s">
        <v>35</v>
      </c>
      <c r="H181" s="209" t="s">
        <v>8271</v>
      </c>
      <c r="I181" s="2"/>
      <c r="J181" s="210">
        <v>0</v>
      </c>
      <c r="K181" s="210">
        <v>0</v>
      </c>
      <c r="L181" s="210">
        <v>0</v>
      </c>
      <c r="M181" s="210">
        <v>0</v>
      </c>
      <c r="N181" s="210">
        <v>0</v>
      </c>
      <c r="O181" s="210">
        <v>0</v>
      </c>
      <c r="P181" s="210">
        <v>0</v>
      </c>
      <c r="Q181" s="210">
        <v>0</v>
      </c>
      <c r="R181" s="210">
        <v>0</v>
      </c>
      <c r="S181" s="210">
        <v>0</v>
      </c>
      <c r="T181" s="210">
        <v>0</v>
      </c>
      <c r="U181" s="210">
        <v>0</v>
      </c>
      <c r="V181" s="210">
        <v>0</v>
      </c>
      <c r="W181" s="210">
        <v>0</v>
      </c>
      <c r="X181" s="210">
        <v>1</v>
      </c>
      <c r="Y181" s="210">
        <v>1</v>
      </c>
      <c r="Z181" s="210">
        <v>1</v>
      </c>
      <c r="AA181" s="210">
        <v>1</v>
      </c>
      <c r="AB181" s="210">
        <v>1</v>
      </c>
      <c r="AC181" s="210">
        <v>1</v>
      </c>
      <c r="AD181" s="210">
        <v>1</v>
      </c>
      <c r="AE181" s="210">
        <v>1</v>
      </c>
      <c r="AF181" s="210">
        <v>1</v>
      </c>
      <c r="AG181" s="210">
        <v>1</v>
      </c>
      <c r="AH181" s="210">
        <v>1</v>
      </c>
      <c r="AI181" s="210">
        <v>1</v>
      </c>
      <c r="AJ181" s="210">
        <v>1</v>
      </c>
      <c r="AK181" s="210">
        <v>1</v>
      </c>
      <c r="AL181" s="210">
        <v>1</v>
      </c>
      <c r="AM181" s="210">
        <v>1</v>
      </c>
      <c r="AN181" s="210">
        <v>1</v>
      </c>
      <c r="AO181" s="210">
        <v>1</v>
      </c>
      <c r="AP181" s="210">
        <v>1</v>
      </c>
      <c r="AQ181" s="210">
        <v>1</v>
      </c>
      <c r="AR181" s="210">
        <v>1</v>
      </c>
      <c r="AS181" s="210">
        <v>1</v>
      </c>
      <c r="AT181" s="210">
        <v>1</v>
      </c>
      <c r="AU181" s="210">
        <v>1</v>
      </c>
      <c r="AV181" s="210">
        <v>1</v>
      </c>
      <c r="AW181" s="210">
        <v>1</v>
      </c>
      <c r="AX181" s="210">
        <v>1</v>
      </c>
      <c r="AY181" s="210">
        <v>1</v>
      </c>
      <c r="AZ181" s="210">
        <v>1</v>
      </c>
      <c r="BA181" s="210">
        <v>1</v>
      </c>
      <c r="BB181" s="210">
        <v>1</v>
      </c>
      <c r="BC181" s="210">
        <v>1</v>
      </c>
      <c r="BD181" s="210">
        <v>1</v>
      </c>
      <c r="BE181" s="210">
        <v>1</v>
      </c>
      <c r="BF181" s="210">
        <v>1</v>
      </c>
      <c r="BG181" s="210">
        <v>1</v>
      </c>
      <c r="BH181" s="210">
        <v>1</v>
      </c>
      <c r="BI181" s="210">
        <v>1</v>
      </c>
      <c r="BJ181" s="210">
        <v>1</v>
      </c>
      <c r="BK181" s="210">
        <v>1</v>
      </c>
      <c r="BL181" s="210">
        <v>1</v>
      </c>
      <c r="BM181" s="210">
        <v>1</v>
      </c>
      <c r="BN181" s="210">
        <v>1</v>
      </c>
      <c r="BO181" s="210">
        <v>1</v>
      </c>
      <c r="BP181" s="210">
        <v>1</v>
      </c>
      <c r="BQ181" s="210">
        <v>1</v>
      </c>
      <c r="BR181" s="210">
        <v>1</v>
      </c>
      <c r="BS181" s="210">
        <v>1</v>
      </c>
      <c r="BT181" s="210">
        <v>1</v>
      </c>
      <c r="BU181" s="210"/>
      <c r="BV181" s="210"/>
      <c r="BW181" s="210"/>
      <c r="BX181" s="210"/>
      <c r="BY181" s="210"/>
      <c r="BZ181" s="210"/>
      <c r="CA181" s="210"/>
      <c r="CB181" s="210"/>
      <c r="CC181" s="210"/>
      <c r="CD181" s="210"/>
      <c r="CE181" s="210"/>
      <c r="CF181" s="210"/>
      <c r="CG181" s="210"/>
      <c r="CH181" s="210"/>
      <c r="CI181" s="210"/>
      <c r="CJ181" s="210"/>
      <c r="CK181" s="210"/>
      <c r="CL181" s="210"/>
      <c r="CM181" s="210"/>
      <c r="CN181" s="210"/>
      <c r="CO181" s="210"/>
      <c r="CP181" s="210"/>
      <c r="CQ181" s="210"/>
      <c r="CR181" s="210"/>
      <c r="CS181" s="144"/>
      <c r="CT181" s="144"/>
    </row>
    <row r="182" spans="1:98" ht="15">
      <c r="A182" s="208" t="s">
        <v>8334</v>
      </c>
      <c r="B182" s="285" t="s">
        <v>8530</v>
      </c>
      <c r="C182" s="209"/>
      <c r="D182" s="259"/>
      <c r="E182" s="209" t="s">
        <v>2596</v>
      </c>
      <c r="F182" s="209" t="s">
        <v>38</v>
      </c>
      <c r="G182" s="216" t="s">
        <v>35</v>
      </c>
      <c r="H182" s="209" t="s">
        <v>8271</v>
      </c>
      <c r="I182" s="2"/>
      <c r="J182" s="210">
        <v>0</v>
      </c>
      <c r="K182" s="210">
        <v>0</v>
      </c>
      <c r="L182" s="210">
        <v>0</v>
      </c>
      <c r="M182" s="210">
        <v>0</v>
      </c>
      <c r="N182" s="210">
        <v>0</v>
      </c>
      <c r="O182" s="210">
        <v>0</v>
      </c>
      <c r="P182" s="210">
        <v>1</v>
      </c>
      <c r="Q182" s="210">
        <v>1</v>
      </c>
      <c r="R182" s="210">
        <v>1</v>
      </c>
      <c r="S182" s="210">
        <v>1</v>
      </c>
      <c r="T182" s="210">
        <v>1</v>
      </c>
      <c r="U182" s="210">
        <v>1</v>
      </c>
      <c r="V182" s="210">
        <v>1</v>
      </c>
      <c r="W182" s="210">
        <v>1</v>
      </c>
      <c r="X182" s="210">
        <v>1</v>
      </c>
      <c r="Y182" s="210">
        <v>1</v>
      </c>
      <c r="Z182" s="210">
        <v>1</v>
      </c>
      <c r="AA182" s="210">
        <v>1</v>
      </c>
      <c r="AB182" s="210">
        <v>1</v>
      </c>
      <c r="AC182" s="210">
        <v>1</v>
      </c>
      <c r="AD182" s="210">
        <v>1</v>
      </c>
      <c r="AE182" s="210">
        <v>1</v>
      </c>
      <c r="AF182" s="210">
        <v>1</v>
      </c>
      <c r="AG182" s="210">
        <v>1</v>
      </c>
      <c r="AH182" s="210">
        <v>1</v>
      </c>
      <c r="AI182" s="210">
        <v>1</v>
      </c>
      <c r="AJ182" s="210">
        <v>1</v>
      </c>
      <c r="AK182" s="210">
        <v>1</v>
      </c>
      <c r="AL182" s="210">
        <v>1</v>
      </c>
      <c r="AM182" s="210">
        <v>1</v>
      </c>
      <c r="AN182" s="210">
        <v>1</v>
      </c>
      <c r="AO182" s="210">
        <v>1</v>
      </c>
      <c r="AP182" s="210">
        <v>1</v>
      </c>
      <c r="AQ182" s="210">
        <v>1</v>
      </c>
      <c r="AR182" s="210">
        <v>1</v>
      </c>
      <c r="AS182" s="210">
        <v>1</v>
      </c>
      <c r="AT182" s="210">
        <v>1</v>
      </c>
      <c r="AU182" s="210">
        <v>1</v>
      </c>
      <c r="AV182" s="210">
        <v>1</v>
      </c>
      <c r="AW182" s="210">
        <v>1</v>
      </c>
      <c r="AX182" s="210">
        <v>1</v>
      </c>
      <c r="AY182" s="210">
        <v>1</v>
      </c>
      <c r="AZ182" s="210">
        <v>1</v>
      </c>
      <c r="BA182" s="210">
        <v>1</v>
      </c>
      <c r="BB182" s="210">
        <v>1</v>
      </c>
      <c r="BC182" s="210">
        <v>1</v>
      </c>
      <c r="BD182" s="210">
        <v>1</v>
      </c>
      <c r="BE182" s="210">
        <v>1</v>
      </c>
      <c r="BF182" s="210">
        <v>1</v>
      </c>
      <c r="BG182" s="210">
        <v>1</v>
      </c>
      <c r="BH182" s="210">
        <v>1</v>
      </c>
      <c r="BI182" s="210">
        <v>1</v>
      </c>
      <c r="BJ182" s="210">
        <v>1</v>
      </c>
      <c r="BK182" s="210">
        <v>1</v>
      </c>
      <c r="BL182" s="210">
        <v>1</v>
      </c>
      <c r="BM182" s="210">
        <v>1</v>
      </c>
      <c r="BN182" s="210">
        <v>1</v>
      </c>
      <c r="BO182" s="210">
        <v>1</v>
      </c>
      <c r="BP182" s="210">
        <v>1</v>
      </c>
      <c r="BQ182" s="210">
        <v>1</v>
      </c>
      <c r="BR182" s="210">
        <v>1</v>
      </c>
      <c r="BS182" s="210">
        <v>1</v>
      </c>
      <c r="BT182" s="210">
        <v>1</v>
      </c>
      <c r="BU182" s="210">
        <v>1</v>
      </c>
      <c r="BV182" s="210">
        <v>1</v>
      </c>
      <c r="BW182" s="210">
        <v>1</v>
      </c>
      <c r="BX182" s="210">
        <v>1</v>
      </c>
      <c r="BY182" s="210">
        <v>1</v>
      </c>
      <c r="BZ182" s="210"/>
      <c r="CA182" s="210"/>
      <c r="CB182" s="210"/>
      <c r="CC182" s="210"/>
      <c r="CD182" s="210"/>
      <c r="CE182" s="210"/>
      <c r="CF182" s="210"/>
      <c r="CG182" s="210"/>
      <c r="CH182" s="210"/>
      <c r="CI182" s="210"/>
      <c r="CJ182" s="210"/>
      <c r="CK182" s="210"/>
      <c r="CL182" s="210"/>
      <c r="CM182" s="210"/>
      <c r="CN182" s="210"/>
      <c r="CO182" s="210"/>
      <c r="CP182" s="210"/>
      <c r="CQ182" s="210"/>
      <c r="CR182" s="210"/>
      <c r="CS182" s="144" t="s">
        <v>177</v>
      </c>
      <c r="CT182" s="144"/>
    </row>
    <row r="183" spans="1:98" ht="15">
      <c r="A183" s="208" t="s">
        <v>8334</v>
      </c>
      <c r="B183" s="285" t="s">
        <v>8530</v>
      </c>
      <c r="C183" s="209"/>
      <c r="D183" s="259"/>
      <c r="E183" s="209" t="s">
        <v>2596</v>
      </c>
      <c r="F183" s="209" t="s">
        <v>38</v>
      </c>
      <c r="G183" s="216" t="s">
        <v>35</v>
      </c>
      <c r="H183" s="209" t="s">
        <v>8271</v>
      </c>
      <c r="I183" s="2"/>
      <c r="J183" s="210">
        <v>0</v>
      </c>
      <c r="K183" s="210">
        <v>0</v>
      </c>
      <c r="L183" s="210">
        <v>0</v>
      </c>
      <c r="M183" s="210">
        <v>0</v>
      </c>
      <c r="N183" s="210">
        <v>0</v>
      </c>
      <c r="O183" s="210">
        <v>0</v>
      </c>
      <c r="P183" s="210">
        <v>1</v>
      </c>
      <c r="Q183" s="210">
        <v>1</v>
      </c>
      <c r="R183" s="210">
        <v>1</v>
      </c>
      <c r="S183" s="210">
        <v>1</v>
      </c>
      <c r="T183" s="210">
        <v>1</v>
      </c>
      <c r="U183" s="210">
        <v>1</v>
      </c>
      <c r="V183" s="210">
        <v>1</v>
      </c>
      <c r="W183" s="210">
        <v>1</v>
      </c>
      <c r="X183" s="210">
        <v>1</v>
      </c>
      <c r="Y183" s="210">
        <v>1</v>
      </c>
      <c r="Z183" s="210">
        <v>1</v>
      </c>
      <c r="AA183" s="210">
        <v>1</v>
      </c>
      <c r="AB183" s="210">
        <v>1</v>
      </c>
      <c r="AC183" s="210">
        <v>1</v>
      </c>
      <c r="AD183" s="210">
        <v>1</v>
      </c>
      <c r="AE183" s="210">
        <v>1</v>
      </c>
      <c r="AF183" s="210">
        <v>1</v>
      </c>
      <c r="AG183" s="210">
        <v>1</v>
      </c>
      <c r="AH183" s="210">
        <v>1</v>
      </c>
      <c r="AI183" s="210">
        <v>1</v>
      </c>
      <c r="AJ183" s="210">
        <v>1</v>
      </c>
      <c r="AK183" s="210">
        <v>1</v>
      </c>
      <c r="AL183" s="210">
        <v>1</v>
      </c>
      <c r="AM183" s="210">
        <v>1</v>
      </c>
      <c r="AN183" s="210">
        <v>1</v>
      </c>
      <c r="AO183" s="210">
        <v>1</v>
      </c>
      <c r="AP183" s="210">
        <v>1</v>
      </c>
      <c r="AQ183" s="210">
        <v>1</v>
      </c>
      <c r="AR183" s="210">
        <v>1</v>
      </c>
      <c r="AS183" s="210">
        <v>1</v>
      </c>
      <c r="AT183" s="210">
        <v>1</v>
      </c>
      <c r="AU183" s="210">
        <v>1</v>
      </c>
      <c r="AV183" s="210">
        <v>1</v>
      </c>
      <c r="AW183" s="210">
        <v>1</v>
      </c>
      <c r="AX183" s="210">
        <v>1</v>
      </c>
      <c r="AY183" s="210">
        <v>1</v>
      </c>
      <c r="AZ183" s="210">
        <v>1</v>
      </c>
      <c r="BA183" s="210">
        <v>1</v>
      </c>
      <c r="BB183" s="210">
        <v>1</v>
      </c>
      <c r="BC183" s="210">
        <v>1</v>
      </c>
      <c r="BD183" s="210">
        <v>1</v>
      </c>
      <c r="BE183" s="210">
        <v>1</v>
      </c>
      <c r="BF183" s="210">
        <v>1</v>
      </c>
      <c r="BG183" s="210">
        <v>1</v>
      </c>
      <c r="BH183" s="210">
        <v>1</v>
      </c>
      <c r="BI183" s="210">
        <v>1</v>
      </c>
      <c r="BJ183" s="210">
        <v>1</v>
      </c>
      <c r="BK183" s="210">
        <v>1</v>
      </c>
      <c r="BL183" s="210">
        <v>1</v>
      </c>
      <c r="BM183" s="210">
        <v>1</v>
      </c>
      <c r="BN183" s="210">
        <v>1</v>
      </c>
      <c r="BO183" s="210">
        <v>1</v>
      </c>
      <c r="BP183" s="210">
        <v>1</v>
      </c>
      <c r="BQ183" s="210">
        <v>1</v>
      </c>
      <c r="BR183" s="210">
        <v>1</v>
      </c>
      <c r="BS183" s="210">
        <v>1</v>
      </c>
      <c r="BT183" s="210">
        <v>1</v>
      </c>
      <c r="BU183" s="210">
        <v>1</v>
      </c>
      <c r="BV183" s="210">
        <v>1</v>
      </c>
      <c r="BW183" s="210">
        <v>1</v>
      </c>
      <c r="BX183" s="210">
        <v>1</v>
      </c>
      <c r="BY183" s="210">
        <v>1</v>
      </c>
      <c r="BZ183" s="210"/>
      <c r="CA183" s="210"/>
      <c r="CB183" s="210"/>
      <c r="CC183" s="210"/>
      <c r="CD183" s="210"/>
      <c r="CE183" s="210"/>
      <c r="CF183" s="210"/>
      <c r="CG183" s="210"/>
      <c r="CH183" s="210"/>
      <c r="CI183" s="210"/>
      <c r="CJ183" s="210"/>
      <c r="CK183" s="210"/>
      <c r="CL183" s="210"/>
      <c r="CM183" s="210"/>
      <c r="CN183" s="210"/>
      <c r="CO183" s="210"/>
      <c r="CP183" s="210"/>
      <c r="CQ183" s="210"/>
      <c r="CR183" s="210"/>
      <c r="CS183" s="144" t="s">
        <v>181</v>
      </c>
      <c r="CT183" s="144"/>
    </row>
    <row r="184" spans="1:98" ht="15">
      <c r="A184" s="208" t="s">
        <v>8334</v>
      </c>
      <c r="B184" s="285" t="s">
        <v>8530</v>
      </c>
      <c r="C184" s="209"/>
      <c r="D184" s="259"/>
      <c r="E184" s="209" t="s">
        <v>2596</v>
      </c>
      <c r="F184" s="209" t="s">
        <v>38</v>
      </c>
      <c r="G184" s="216" t="s">
        <v>35</v>
      </c>
      <c r="H184" s="209" t="s">
        <v>8271</v>
      </c>
      <c r="I184" s="2"/>
      <c r="J184" s="210">
        <v>0</v>
      </c>
      <c r="K184" s="210">
        <v>0</v>
      </c>
      <c r="L184" s="210">
        <v>0</v>
      </c>
      <c r="M184" s="210">
        <v>0</v>
      </c>
      <c r="N184" s="210">
        <v>0</v>
      </c>
      <c r="O184" s="210">
        <v>0</v>
      </c>
      <c r="P184" s="210">
        <v>1</v>
      </c>
      <c r="Q184" s="210">
        <v>1</v>
      </c>
      <c r="R184" s="210">
        <v>1</v>
      </c>
      <c r="S184" s="210">
        <v>1</v>
      </c>
      <c r="T184" s="210">
        <v>1</v>
      </c>
      <c r="U184" s="210">
        <v>1</v>
      </c>
      <c r="V184" s="210">
        <v>1</v>
      </c>
      <c r="W184" s="210">
        <v>1</v>
      </c>
      <c r="X184" s="210">
        <v>1</v>
      </c>
      <c r="Y184" s="210">
        <v>1</v>
      </c>
      <c r="Z184" s="210">
        <v>1</v>
      </c>
      <c r="AA184" s="210">
        <v>1</v>
      </c>
      <c r="AB184" s="210">
        <v>1</v>
      </c>
      <c r="AC184" s="210">
        <v>1</v>
      </c>
      <c r="AD184" s="210">
        <v>1</v>
      </c>
      <c r="AE184" s="210">
        <v>1</v>
      </c>
      <c r="AF184" s="210">
        <v>1</v>
      </c>
      <c r="AG184" s="210">
        <v>1</v>
      </c>
      <c r="AH184" s="210">
        <v>1</v>
      </c>
      <c r="AI184" s="210">
        <v>1</v>
      </c>
      <c r="AJ184" s="210">
        <v>1</v>
      </c>
      <c r="AK184" s="210">
        <v>1</v>
      </c>
      <c r="AL184" s="210">
        <v>1</v>
      </c>
      <c r="AM184" s="210">
        <v>1</v>
      </c>
      <c r="AN184" s="210">
        <v>1</v>
      </c>
      <c r="AO184" s="210">
        <v>1</v>
      </c>
      <c r="AP184" s="210">
        <v>1</v>
      </c>
      <c r="AQ184" s="210">
        <v>1</v>
      </c>
      <c r="AR184" s="210">
        <v>1</v>
      </c>
      <c r="AS184" s="210">
        <v>1</v>
      </c>
      <c r="AT184" s="210">
        <v>1</v>
      </c>
      <c r="AU184" s="210">
        <v>1</v>
      </c>
      <c r="AV184" s="210">
        <v>1</v>
      </c>
      <c r="AW184" s="210">
        <v>1</v>
      </c>
      <c r="AX184" s="210">
        <v>1</v>
      </c>
      <c r="AY184" s="210">
        <v>1</v>
      </c>
      <c r="AZ184" s="210">
        <v>1</v>
      </c>
      <c r="BA184" s="210">
        <v>1</v>
      </c>
      <c r="BB184" s="210">
        <v>1</v>
      </c>
      <c r="BC184" s="210">
        <v>1</v>
      </c>
      <c r="BD184" s="210">
        <v>1</v>
      </c>
      <c r="BE184" s="210">
        <v>1</v>
      </c>
      <c r="BF184" s="210">
        <v>1</v>
      </c>
      <c r="BG184" s="210">
        <v>1</v>
      </c>
      <c r="BH184" s="210">
        <v>1</v>
      </c>
      <c r="BI184" s="210">
        <v>1</v>
      </c>
      <c r="BJ184" s="210">
        <v>1</v>
      </c>
      <c r="BK184" s="210">
        <v>1</v>
      </c>
      <c r="BL184" s="210">
        <v>1</v>
      </c>
      <c r="BM184" s="210">
        <v>1</v>
      </c>
      <c r="BN184" s="210">
        <v>1</v>
      </c>
      <c r="BO184" s="210">
        <v>1</v>
      </c>
      <c r="BP184" s="210">
        <v>1</v>
      </c>
      <c r="BQ184" s="210">
        <v>1</v>
      </c>
      <c r="BR184" s="210">
        <v>1</v>
      </c>
      <c r="BS184" s="210">
        <v>1</v>
      </c>
      <c r="BT184" s="210">
        <v>1</v>
      </c>
      <c r="BU184" s="210">
        <v>1</v>
      </c>
      <c r="BV184" s="210">
        <v>1</v>
      </c>
      <c r="BW184" s="210">
        <v>1</v>
      </c>
      <c r="BX184" s="210">
        <v>1</v>
      </c>
      <c r="BY184" s="210">
        <v>1</v>
      </c>
      <c r="BZ184" s="210"/>
      <c r="CA184" s="210"/>
      <c r="CB184" s="210"/>
      <c r="CC184" s="210"/>
      <c r="CD184" s="210"/>
      <c r="CE184" s="210"/>
      <c r="CF184" s="210"/>
      <c r="CG184" s="210"/>
      <c r="CH184" s="210"/>
      <c r="CI184" s="210"/>
      <c r="CJ184" s="210"/>
      <c r="CK184" s="210"/>
      <c r="CL184" s="210"/>
      <c r="CM184" s="210"/>
      <c r="CN184" s="210"/>
      <c r="CO184" s="210"/>
      <c r="CP184" s="210"/>
      <c r="CQ184" s="210"/>
      <c r="CR184" s="210"/>
      <c r="CS184" s="144" t="s">
        <v>183</v>
      </c>
      <c r="CT184" s="144"/>
    </row>
    <row r="185" spans="1:98" ht="15">
      <c r="A185" s="208" t="s">
        <v>8334</v>
      </c>
      <c r="B185" s="285" t="s">
        <v>8530</v>
      </c>
      <c r="C185" s="209"/>
      <c r="D185" s="259"/>
      <c r="E185" s="209" t="s">
        <v>2603</v>
      </c>
      <c r="F185" s="209" t="s">
        <v>38</v>
      </c>
      <c r="G185" s="216" t="s">
        <v>35</v>
      </c>
      <c r="H185" s="209" t="s">
        <v>8271</v>
      </c>
      <c r="I185" s="2"/>
      <c r="J185" s="210">
        <v>0</v>
      </c>
      <c r="K185" s="210">
        <v>0</v>
      </c>
      <c r="L185" s="210">
        <v>0</v>
      </c>
      <c r="M185" s="210">
        <v>0</v>
      </c>
      <c r="N185" s="210">
        <v>0</v>
      </c>
      <c r="O185" s="210">
        <v>0</v>
      </c>
      <c r="P185" s="210">
        <v>0</v>
      </c>
      <c r="Q185" s="210">
        <v>0</v>
      </c>
      <c r="R185" s="210">
        <v>0</v>
      </c>
      <c r="S185" s="210">
        <v>0</v>
      </c>
      <c r="T185" s="210">
        <v>0</v>
      </c>
      <c r="U185" s="210">
        <v>0</v>
      </c>
      <c r="V185" s="210">
        <v>0</v>
      </c>
      <c r="W185" s="210">
        <v>0</v>
      </c>
      <c r="X185" s="210">
        <v>1</v>
      </c>
      <c r="Y185" s="210">
        <v>1</v>
      </c>
      <c r="Z185" s="210">
        <v>1</v>
      </c>
      <c r="AA185" s="210">
        <v>1</v>
      </c>
      <c r="AB185" s="210">
        <v>1</v>
      </c>
      <c r="AC185" s="210">
        <v>1</v>
      </c>
      <c r="AD185" s="210">
        <v>1</v>
      </c>
      <c r="AE185" s="210">
        <v>1</v>
      </c>
      <c r="AF185" s="210">
        <v>1</v>
      </c>
      <c r="AG185" s="210">
        <v>1</v>
      </c>
      <c r="AH185" s="210">
        <v>1</v>
      </c>
      <c r="AI185" s="210">
        <v>1</v>
      </c>
      <c r="AJ185" s="210">
        <v>1</v>
      </c>
      <c r="AK185" s="210">
        <v>1</v>
      </c>
      <c r="AL185" s="210">
        <v>1</v>
      </c>
      <c r="AM185" s="210">
        <v>1</v>
      </c>
      <c r="AN185" s="210">
        <v>1</v>
      </c>
      <c r="AO185" s="210">
        <v>1</v>
      </c>
      <c r="AP185" s="210">
        <v>1</v>
      </c>
      <c r="AQ185" s="210">
        <v>1</v>
      </c>
      <c r="AR185" s="210">
        <v>1</v>
      </c>
      <c r="AS185" s="210">
        <v>1</v>
      </c>
      <c r="AT185" s="210">
        <v>1</v>
      </c>
      <c r="AU185" s="210">
        <v>1</v>
      </c>
      <c r="AV185" s="210">
        <v>1</v>
      </c>
      <c r="AW185" s="210">
        <v>1</v>
      </c>
      <c r="AX185" s="210">
        <v>1</v>
      </c>
      <c r="AY185" s="210">
        <v>1</v>
      </c>
      <c r="AZ185" s="210">
        <v>1</v>
      </c>
      <c r="BA185" s="210">
        <v>1</v>
      </c>
      <c r="BB185" s="210">
        <v>1</v>
      </c>
      <c r="BC185" s="210">
        <v>1</v>
      </c>
      <c r="BD185" s="210">
        <v>1</v>
      </c>
      <c r="BE185" s="210">
        <v>1</v>
      </c>
      <c r="BF185" s="210">
        <v>1</v>
      </c>
      <c r="BG185" s="210">
        <v>1</v>
      </c>
      <c r="BH185" s="210">
        <v>1</v>
      </c>
      <c r="BI185" s="210">
        <v>1</v>
      </c>
      <c r="BJ185" s="210">
        <v>1</v>
      </c>
      <c r="BK185" s="210">
        <v>1</v>
      </c>
      <c r="BL185" s="210">
        <v>1</v>
      </c>
      <c r="BM185" s="210">
        <v>1</v>
      </c>
      <c r="BN185" s="210">
        <v>1</v>
      </c>
      <c r="BO185" s="210">
        <v>1</v>
      </c>
      <c r="BP185" s="210">
        <v>1</v>
      </c>
      <c r="BQ185" s="210">
        <v>1</v>
      </c>
      <c r="BR185" s="210">
        <v>1</v>
      </c>
      <c r="BS185" s="210">
        <v>1</v>
      </c>
      <c r="BT185" s="210">
        <v>1</v>
      </c>
      <c r="BU185" s="210">
        <v>1</v>
      </c>
      <c r="BV185" s="210">
        <v>1</v>
      </c>
      <c r="BW185" s="210">
        <v>1</v>
      </c>
      <c r="BX185" s="210">
        <v>1</v>
      </c>
      <c r="BY185" s="210">
        <v>1</v>
      </c>
      <c r="BZ185" s="210"/>
      <c r="CA185" s="210"/>
      <c r="CB185" s="210"/>
      <c r="CC185" s="210"/>
      <c r="CD185" s="210"/>
      <c r="CE185" s="210"/>
      <c r="CF185" s="210"/>
      <c r="CG185" s="210"/>
      <c r="CH185" s="210"/>
      <c r="CI185" s="210"/>
      <c r="CJ185" s="210"/>
      <c r="CK185" s="210"/>
      <c r="CL185" s="210"/>
      <c r="CM185" s="210"/>
      <c r="CN185" s="210"/>
      <c r="CO185" s="210"/>
      <c r="CP185" s="210"/>
      <c r="CQ185" s="210"/>
      <c r="CR185" s="210"/>
      <c r="CS185" s="144" t="s">
        <v>185</v>
      </c>
      <c r="CT185" s="144"/>
    </row>
    <row r="186" spans="1:98" ht="15">
      <c r="A186" s="208" t="s">
        <v>8334</v>
      </c>
      <c r="B186" s="285" t="s">
        <v>8530</v>
      </c>
      <c r="C186" s="209"/>
      <c r="D186" s="259"/>
      <c r="E186" s="209" t="s">
        <v>2603</v>
      </c>
      <c r="F186" s="209" t="s">
        <v>38</v>
      </c>
      <c r="G186" s="216" t="s">
        <v>35</v>
      </c>
      <c r="H186" s="209" t="s">
        <v>8271</v>
      </c>
      <c r="I186" s="2"/>
      <c r="J186" s="210">
        <v>0</v>
      </c>
      <c r="K186" s="210">
        <v>0</v>
      </c>
      <c r="L186" s="210">
        <v>0</v>
      </c>
      <c r="M186" s="210">
        <v>0</v>
      </c>
      <c r="N186" s="210">
        <v>0</v>
      </c>
      <c r="O186" s="210">
        <v>0</v>
      </c>
      <c r="P186" s="210">
        <v>0</v>
      </c>
      <c r="Q186" s="210">
        <v>0</v>
      </c>
      <c r="R186" s="210">
        <v>0</v>
      </c>
      <c r="S186" s="210">
        <v>0</v>
      </c>
      <c r="T186" s="210">
        <v>0</v>
      </c>
      <c r="U186" s="210">
        <v>0</v>
      </c>
      <c r="V186" s="210">
        <v>0</v>
      </c>
      <c r="W186" s="210">
        <v>0</v>
      </c>
      <c r="X186" s="210">
        <v>1</v>
      </c>
      <c r="Y186" s="210">
        <v>1</v>
      </c>
      <c r="Z186" s="210">
        <v>1</v>
      </c>
      <c r="AA186" s="210">
        <v>1</v>
      </c>
      <c r="AB186" s="210">
        <v>1</v>
      </c>
      <c r="AC186" s="210">
        <v>1</v>
      </c>
      <c r="AD186" s="210">
        <v>1</v>
      </c>
      <c r="AE186" s="210">
        <v>1</v>
      </c>
      <c r="AF186" s="210">
        <v>1</v>
      </c>
      <c r="AG186" s="210">
        <v>1</v>
      </c>
      <c r="AH186" s="210">
        <v>1</v>
      </c>
      <c r="AI186" s="210">
        <v>1</v>
      </c>
      <c r="AJ186" s="210">
        <v>1</v>
      </c>
      <c r="AK186" s="210">
        <v>1</v>
      </c>
      <c r="AL186" s="210">
        <v>1</v>
      </c>
      <c r="AM186" s="210">
        <v>1</v>
      </c>
      <c r="AN186" s="210">
        <v>1</v>
      </c>
      <c r="AO186" s="210">
        <v>1</v>
      </c>
      <c r="AP186" s="210">
        <v>1</v>
      </c>
      <c r="AQ186" s="210">
        <v>1</v>
      </c>
      <c r="AR186" s="210">
        <v>1</v>
      </c>
      <c r="AS186" s="210">
        <v>1</v>
      </c>
      <c r="AT186" s="210">
        <v>1</v>
      </c>
      <c r="AU186" s="210">
        <v>1</v>
      </c>
      <c r="AV186" s="210">
        <v>1</v>
      </c>
      <c r="AW186" s="210">
        <v>1</v>
      </c>
      <c r="AX186" s="210">
        <v>1</v>
      </c>
      <c r="AY186" s="210">
        <v>1</v>
      </c>
      <c r="AZ186" s="210">
        <v>1</v>
      </c>
      <c r="BA186" s="210">
        <v>1</v>
      </c>
      <c r="BB186" s="210">
        <v>1</v>
      </c>
      <c r="BC186" s="210">
        <v>1</v>
      </c>
      <c r="BD186" s="210">
        <v>1</v>
      </c>
      <c r="BE186" s="210">
        <v>1</v>
      </c>
      <c r="BF186" s="210">
        <v>1</v>
      </c>
      <c r="BG186" s="210">
        <v>1</v>
      </c>
      <c r="BH186" s="210">
        <v>1</v>
      </c>
      <c r="BI186" s="210">
        <v>1</v>
      </c>
      <c r="BJ186" s="210">
        <v>1</v>
      </c>
      <c r="BK186" s="210">
        <v>1</v>
      </c>
      <c r="BL186" s="210">
        <v>1</v>
      </c>
      <c r="BM186" s="210">
        <v>1</v>
      </c>
      <c r="BN186" s="210">
        <v>1</v>
      </c>
      <c r="BO186" s="210">
        <v>1</v>
      </c>
      <c r="BP186" s="210">
        <v>1</v>
      </c>
      <c r="BQ186" s="210">
        <v>1</v>
      </c>
      <c r="BR186" s="210">
        <v>1</v>
      </c>
      <c r="BS186" s="210">
        <v>1</v>
      </c>
      <c r="BT186" s="210">
        <v>1</v>
      </c>
      <c r="BU186" s="210">
        <v>1</v>
      </c>
      <c r="BV186" s="210">
        <v>1</v>
      </c>
      <c r="BW186" s="210">
        <v>1</v>
      </c>
      <c r="BX186" s="210">
        <v>1</v>
      </c>
      <c r="BY186" s="210">
        <v>1</v>
      </c>
      <c r="BZ186" s="210"/>
      <c r="CA186" s="210"/>
      <c r="CB186" s="210"/>
      <c r="CC186" s="210"/>
      <c r="CD186" s="210"/>
      <c r="CE186" s="210"/>
      <c r="CF186" s="210"/>
      <c r="CG186" s="210"/>
      <c r="CH186" s="210"/>
      <c r="CI186" s="210"/>
      <c r="CJ186" s="210"/>
      <c r="CK186" s="210"/>
      <c r="CL186" s="210"/>
      <c r="CM186" s="210"/>
      <c r="CN186" s="210"/>
      <c r="CO186" s="210"/>
      <c r="CP186" s="210"/>
      <c r="CQ186" s="210"/>
      <c r="CR186" s="210"/>
      <c r="CS186" s="144" t="s">
        <v>186</v>
      </c>
      <c r="CT186" s="144"/>
    </row>
    <row r="187" spans="1:98" ht="15">
      <c r="A187" s="208" t="s">
        <v>8334</v>
      </c>
      <c r="B187" s="285" t="s">
        <v>8530</v>
      </c>
      <c r="C187" s="209"/>
      <c r="D187" s="259"/>
      <c r="E187" s="209" t="s">
        <v>2603</v>
      </c>
      <c r="F187" s="209" t="s">
        <v>38</v>
      </c>
      <c r="G187" s="216" t="s">
        <v>35</v>
      </c>
      <c r="H187" s="209" t="s">
        <v>8271</v>
      </c>
      <c r="I187" s="2"/>
      <c r="J187" s="210">
        <v>0</v>
      </c>
      <c r="K187" s="210">
        <v>0</v>
      </c>
      <c r="L187" s="210">
        <v>0</v>
      </c>
      <c r="M187" s="210">
        <v>0</v>
      </c>
      <c r="N187" s="210">
        <v>0</v>
      </c>
      <c r="O187" s="210">
        <v>0</v>
      </c>
      <c r="P187" s="210">
        <v>0</v>
      </c>
      <c r="Q187" s="210">
        <v>0</v>
      </c>
      <c r="R187" s="210">
        <v>0</v>
      </c>
      <c r="S187" s="210">
        <v>0</v>
      </c>
      <c r="T187" s="210">
        <v>0</v>
      </c>
      <c r="U187" s="210">
        <v>0</v>
      </c>
      <c r="V187" s="210">
        <v>0</v>
      </c>
      <c r="W187" s="210">
        <v>0</v>
      </c>
      <c r="X187" s="210">
        <v>1</v>
      </c>
      <c r="Y187" s="210">
        <v>1</v>
      </c>
      <c r="Z187" s="210">
        <v>1</v>
      </c>
      <c r="AA187" s="210">
        <v>1</v>
      </c>
      <c r="AB187" s="210">
        <v>1</v>
      </c>
      <c r="AC187" s="210">
        <v>1</v>
      </c>
      <c r="AD187" s="210">
        <v>1</v>
      </c>
      <c r="AE187" s="210">
        <v>1</v>
      </c>
      <c r="AF187" s="210">
        <v>1</v>
      </c>
      <c r="AG187" s="210">
        <v>1</v>
      </c>
      <c r="AH187" s="210">
        <v>1</v>
      </c>
      <c r="AI187" s="210">
        <v>1</v>
      </c>
      <c r="AJ187" s="210">
        <v>1</v>
      </c>
      <c r="AK187" s="210">
        <v>1</v>
      </c>
      <c r="AL187" s="210">
        <v>1</v>
      </c>
      <c r="AM187" s="210">
        <v>1</v>
      </c>
      <c r="AN187" s="210">
        <v>1</v>
      </c>
      <c r="AO187" s="210">
        <v>1</v>
      </c>
      <c r="AP187" s="210">
        <v>1</v>
      </c>
      <c r="AQ187" s="210">
        <v>1</v>
      </c>
      <c r="AR187" s="210">
        <v>1</v>
      </c>
      <c r="AS187" s="210">
        <v>1</v>
      </c>
      <c r="AT187" s="210">
        <v>1</v>
      </c>
      <c r="AU187" s="210">
        <v>1</v>
      </c>
      <c r="AV187" s="210">
        <v>1</v>
      </c>
      <c r="AW187" s="210">
        <v>1</v>
      </c>
      <c r="AX187" s="210">
        <v>1</v>
      </c>
      <c r="AY187" s="210">
        <v>1</v>
      </c>
      <c r="AZ187" s="210">
        <v>1</v>
      </c>
      <c r="BA187" s="210">
        <v>1</v>
      </c>
      <c r="BB187" s="210">
        <v>1</v>
      </c>
      <c r="BC187" s="210">
        <v>1</v>
      </c>
      <c r="BD187" s="210">
        <v>1</v>
      </c>
      <c r="BE187" s="210">
        <v>1</v>
      </c>
      <c r="BF187" s="210">
        <v>1</v>
      </c>
      <c r="BG187" s="210">
        <v>1</v>
      </c>
      <c r="BH187" s="210">
        <v>1</v>
      </c>
      <c r="BI187" s="210">
        <v>1</v>
      </c>
      <c r="BJ187" s="210">
        <v>1</v>
      </c>
      <c r="BK187" s="210">
        <v>1</v>
      </c>
      <c r="BL187" s="210">
        <v>1</v>
      </c>
      <c r="BM187" s="210">
        <v>1</v>
      </c>
      <c r="BN187" s="210">
        <v>1</v>
      </c>
      <c r="BO187" s="210">
        <v>1</v>
      </c>
      <c r="BP187" s="210">
        <v>1</v>
      </c>
      <c r="BQ187" s="210">
        <v>1</v>
      </c>
      <c r="BR187" s="210">
        <v>1</v>
      </c>
      <c r="BS187" s="210">
        <v>1</v>
      </c>
      <c r="BT187" s="210">
        <v>1</v>
      </c>
      <c r="BU187" s="210">
        <v>1</v>
      </c>
      <c r="BV187" s="210">
        <v>1</v>
      </c>
      <c r="BW187" s="210">
        <v>1</v>
      </c>
      <c r="BX187" s="210">
        <v>1</v>
      </c>
      <c r="BY187" s="210">
        <v>1</v>
      </c>
      <c r="BZ187" s="210"/>
      <c r="CA187" s="210"/>
      <c r="CB187" s="210"/>
      <c r="CC187" s="210"/>
      <c r="CD187" s="210"/>
      <c r="CE187" s="210"/>
      <c r="CF187" s="210"/>
      <c r="CG187" s="210"/>
      <c r="CH187" s="210"/>
      <c r="CI187" s="210"/>
      <c r="CJ187" s="210"/>
      <c r="CK187" s="210"/>
      <c r="CL187" s="210"/>
      <c r="CM187" s="210"/>
      <c r="CN187" s="210"/>
      <c r="CO187" s="210"/>
      <c r="CP187" s="210"/>
      <c r="CQ187" s="210"/>
      <c r="CR187" s="210"/>
      <c r="CS187" s="144" t="s">
        <v>187</v>
      </c>
      <c r="CT187" s="144"/>
    </row>
    <row r="188" spans="1:98" ht="15">
      <c r="A188" s="208" t="s">
        <v>8334</v>
      </c>
      <c r="B188" s="285" t="s">
        <v>8530</v>
      </c>
      <c r="C188" s="209"/>
      <c r="D188" s="259"/>
      <c r="E188" s="209" t="s">
        <v>2603</v>
      </c>
      <c r="F188" s="209" t="s">
        <v>38</v>
      </c>
      <c r="G188" s="216" t="s">
        <v>35</v>
      </c>
      <c r="H188" s="209" t="s">
        <v>8271</v>
      </c>
      <c r="I188" s="2"/>
      <c r="J188" s="210">
        <v>0</v>
      </c>
      <c r="K188" s="210">
        <v>0</v>
      </c>
      <c r="L188" s="210">
        <v>0</v>
      </c>
      <c r="M188" s="210">
        <v>0</v>
      </c>
      <c r="N188" s="210">
        <v>0</v>
      </c>
      <c r="O188" s="210">
        <v>0</v>
      </c>
      <c r="P188" s="210">
        <v>0</v>
      </c>
      <c r="Q188" s="210">
        <v>0</v>
      </c>
      <c r="R188" s="210">
        <v>0</v>
      </c>
      <c r="S188" s="210">
        <v>0</v>
      </c>
      <c r="T188" s="210">
        <v>0</v>
      </c>
      <c r="U188" s="210">
        <v>0</v>
      </c>
      <c r="V188" s="210">
        <v>0</v>
      </c>
      <c r="W188" s="210">
        <v>0</v>
      </c>
      <c r="X188" s="210">
        <v>1</v>
      </c>
      <c r="Y188" s="210">
        <v>1</v>
      </c>
      <c r="Z188" s="210">
        <v>1</v>
      </c>
      <c r="AA188" s="210">
        <v>1</v>
      </c>
      <c r="AB188" s="210">
        <v>1</v>
      </c>
      <c r="AC188" s="210">
        <v>1</v>
      </c>
      <c r="AD188" s="210">
        <v>1</v>
      </c>
      <c r="AE188" s="210">
        <v>1</v>
      </c>
      <c r="AF188" s="210">
        <v>1</v>
      </c>
      <c r="AG188" s="210">
        <v>1</v>
      </c>
      <c r="AH188" s="210">
        <v>1</v>
      </c>
      <c r="AI188" s="210">
        <v>1</v>
      </c>
      <c r="AJ188" s="210">
        <v>1</v>
      </c>
      <c r="AK188" s="210">
        <v>1</v>
      </c>
      <c r="AL188" s="210">
        <v>1</v>
      </c>
      <c r="AM188" s="210">
        <v>1</v>
      </c>
      <c r="AN188" s="210">
        <v>1</v>
      </c>
      <c r="AO188" s="210">
        <v>1</v>
      </c>
      <c r="AP188" s="210">
        <v>1</v>
      </c>
      <c r="AQ188" s="210">
        <v>1</v>
      </c>
      <c r="AR188" s="210">
        <v>1</v>
      </c>
      <c r="AS188" s="210">
        <v>1</v>
      </c>
      <c r="AT188" s="210">
        <v>1</v>
      </c>
      <c r="AU188" s="210">
        <v>1</v>
      </c>
      <c r="AV188" s="210">
        <v>1</v>
      </c>
      <c r="AW188" s="210">
        <v>1</v>
      </c>
      <c r="AX188" s="210">
        <v>1</v>
      </c>
      <c r="AY188" s="210">
        <v>1</v>
      </c>
      <c r="AZ188" s="210">
        <v>1</v>
      </c>
      <c r="BA188" s="210">
        <v>1</v>
      </c>
      <c r="BB188" s="210">
        <v>1</v>
      </c>
      <c r="BC188" s="210">
        <v>1</v>
      </c>
      <c r="BD188" s="210">
        <v>1</v>
      </c>
      <c r="BE188" s="210">
        <v>1</v>
      </c>
      <c r="BF188" s="210">
        <v>1</v>
      </c>
      <c r="BG188" s="210">
        <v>1</v>
      </c>
      <c r="BH188" s="210">
        <v>1</v>
      </c>
      <c r="BI188" s="210">
        <v>1</v>
      </c>
      <c r="BJ188" s="210">
        <v>1</v>
      </c>
      <c r="BK188" s="210">
        <v>1</v>
      </c>
      <c r="BL188" s="210">
        <v>1</v>
      </c>
      <c r="BM188" s="210">
        <v>1</v>
      </c>
      <c r="BN188" s="210">
        <v>1</v>
      </c>
      <c r="BO188" s="210">
        <v>1</v>
      </c>
      <c r="BP188" s="210">
        <v>1</v>
      </c>
      <c r="BQ188" s="210">
        <v>1</v>
      </c>
      <c r="BR188" s="210">
        <v>1</v>
      </c>
      <c r="BS188" s="210">
        <v>1</v>
      </c>
      <c r="BT188" s="210">
        <v>1</v>
      </c>
      <c r="BU188" s="210">
        <v>1</v>
      </c>
      <c r="BV188" s="210">
        <v>1</v>
      </c>
      <c r="BW188" s="210">
        <v>1</v>
      </c>
      <c r="BX188" s="210">
        <v>1</v>
      </c>
      <c r="BY188" s="210">
        <v>1</v>
      </c>
      <c r="BZ188" s="210"/>
      <c r="CA188" s="210"/>
      <c r="CB188" s="210"/>
      <c r="CC188" s="210"/>
      <c r="CD188" s="210"/>
      <c r="CE188" s="210"/>
      <c r="CF188" s="210"/>
      <c r="CG188" s="210"/>
      <c r="CH188" s="210"/>
      <c r="CI188" s="210"/>
      <c r="CJ188" s="210"/>
      <c r="CK188" s="210"/>
      <c r="CL188" s="210"/>
      <c r="CM188" s="210"/>
      <c r="CN188" s="210"/>
      <c r="CO188" s="210"/>
      <c r="CP188" s="210"/>
      <c r="CQ188" s="210"/>
      <c r="CR188" s="210"/>
      <c r="CS188" s="144" t="s">
        <v>188</v>
      </c>
      <c r="CT188" s="144"/>
    </row>
    <row r="189" spans="1:98" ht="15">
      <c r="A189" s="208" t="s">
        <v>8334</v>
      </c>
      <c r="B189" s="285" t="s">
        <v>8530</v>
      </c>
      <c r="C189" s="209"/>
      <c r="D189" s="259"/>
      <c r="E189" s="209" t="s">
        <v>2603</v>
      </c>
      <c r="F189" s="209" t="s">
        <v>38</v>
      </c>
      <c r="G189" s="216" t="s">
        <v>35</v>
      </c>
      <c r="H189" s="209" t="s">
        <v>8271</v>
      </c>
      <c r="I189" s="2"/>
      <c r="J189" s="210">
        <v>0</v>
      </c>
      <c r="K189" s="210">
        <v>0</v>
      </c>
      <c r="L189" s="210">
        <v>0</v>
      </c>
      <c r="M189" s="210">
        <v>0</v>
      </c>
      <c r="N189" s="210">
        <v>0</v>
      </c>
      <c r="O189" s="210">
        <v>0</v>
      </c>
      <c r="P189" s="210">
        <v>0</v>
      </c>
      <c r="Q189" s="210">
        <v>0</v>
      </c>
      <c r="R189" s="210">
        <v>0</v>
      </c>
      <c r="S189" s="210">
        <v>0</v>
      </c>
      <c r="T189" s="210">
        <v>0</v>
      </c>
      <c r="U189" s="210">
        <v>0</v>
      </c>
      <c r="V189" s="210">
        <v>0</v>
      </c>
      <c r="W189" s="210">
        <v>0</v>
      </c>
      <c r="X189" s="210">
        <v>1</v>
      </c>
      <c r="Y189" s="210">
        <v>1</v>
      </c>
      <c r="Z189" s="210">
        <v>1</v>
      </c>
      <c r="AA189" s="210">
        <v>1</v>
      </c>
      <c r="AB189" s="210">
        <v>1</v>
      </c>
      <c r="AC189" s="210">
        <v>1</v>
      </c>
      <c r="AD189" s="210">
        <v>1</v>
      </c>
      <c r="AE189" s="210">
        <v>1</v>
      </c>
      <c r="AF189" s="210">
        <v>1</v>
      </c>
      <c r="AG189" s="210">
        <v>1</v>
      </c>
      <c r="AH189" s="210">
        <v>1</v>
      </c>
      <c r="AI189" s="210">
        <v>1</v>
      </c>
      <c r="AJ189" s="210">
        <v>1</v>
      </c>
      <c r="AK189" s="210">
        <v>1</v>
      </c>
      <c r="AL189" s="210">
        <v>1</v>
      </c>
      <c r="AM189" s="210">
        <v>1</v>
      </c>
      <c r="AN189" s="210">
        <v>1</v>
      </c>
      <c r="AO189" s="210">
        <v>1</v>
      </c>
      <c r="AP189" s="210">
        <v>1</v>
      </c>
      <c r="AQ189" s="210">
        <v>1</v>
      </c>
      <c r="AR189" s="210">
        <v>1</v>
      </c>
      <c r="AS189" s="210">
        <v>1</v>
      </c>
      <c r="AT189" s="210">
        <v>1</v>
      </c>
      <c r="AU189" s="210">
        <v>1</v>
      </c>
      <c r="AV189" s="210">
        <v>1</v>
      </c>
      <c r="AW189" s="210">
        <v>1</v>
      </c>
      <c r="AX189" s="210">
        <v>1</v>
      </c>
      <c r="AY189" s="210">
        <v>1</v>
      </c>
      <c r="AZ189" s="210">
        <v>1</v>
      </c>
      <c r="BA189" s="210">
        <v>1</v>
      </c>
      <c r="BB189" s="210">
        <v>1</v>
      </c>
      <c r="BC189" s="210">
        <v>1</v>
      </c>
      <c r="BD189" s="210">
        <v>1</v>
      </c>
      <c r="BE189" s="210">
        <v>1</v>
      </c>
      <c r="BF189" s="210">
        <v>1</v>
      </c>
      <c r="BG189" s="210">
        <v>1</v>
      </c>
      <c r="BH189" s="210">
        <v>1</v>
      </c>
      <c r="BI189" s="210">
        <v>1</v>
      </c>
      <c r="BJ189" s="210">
        <v>1</v>
      </c>
      <c r="BK189" s="210">
        <v>1</v>
      </c>
      <c r="BL189" s="210">
        <v>1</v>
      </c>
      <c r="BM189" s="210">
        <v>1</v>
      </c>
      <c r="BN189" s="210">
        <v>1</v>
      </c>
      <c r="BO189" s="210">
        <v>1</v>
      </c>
      <c r="BP189" s="210">
        <v>1</v>
      </c>
      <c r="BQ189" s="210">
        <v>1</v>
      </c>
      <c r="BR189" s="210">
        <v>1</v>
      </c>
      <c r="BS189" s="210">
        <v>1</v>
      </c>
      <c r="BT189" s="210">
        <v>1</v>
      </c>
      <c r="BU189" s="210">
        <v>1</v>
      </c>
      <c r="BV189" s="210">
        <v>1</v>
      </c>
      <c r="BW189" s="210">
        <v>1</v>
      </c>
      <c r="BX189" s="210">
        <v>1</v>
      </c>
      <c r="BY189" s="210">
        <v>1</v>
      </c>
      <c r="BZ189" s="210"/>
      <c r="CA189" s="210"/>
      <c r="CB189" s="210"/>
      <c r="CC189" s="210"/>
      <c r="CD189" s="210"/>
      <c r="CE189" s="210"/>
      <c r="CF189" s="210"/>
      <c r="CG189" s="210"/>
      <c r="CH189" s="210"/>
      <c r="CI189" s="210"/>
      <c r="CJ189" s="210"/>
      <c r="CK189" s="210"/>
      <c r="CL189" s="210"/>
      <c r="CM189" s="210"/>
      <c r="CN189" s="210"/>
      <c r="CO189" s="210"/>
      <c r="CP189" s="210"/>
      <c r="CQ189" s="210"/>
      <c r="CR189" s="210"/>
      <c r="CS189" s="144" t="s">
        <v>190</v>
      </c>
      <c r="CT189" s="144"/>
    </row>
    <row r="190" spans="1:98" ht="15">
      <c r="A190" s="208" t="s">
        <v>8334</v>
      </c>
      <c r="B190" s="285" t="s">
        <v>8530</v>
      </c>
      <c r="C190" s="209"/>
      <c r="D190" s="259"/>
      <c r="E190" s="209" t="s">
        <v>2603</v>
      </c>
      <c r="F190" s="209" t="s">
        <v>38</v>
      </c>
      <c r="G190" s="216" t="s">
        <v>35</v>
      </c>
      <c r="H190" s="209" t="s">
        <v>8271</v>
      </c>
      <c r="I190" s="2"/>
      <c r="J190" s="210">
        <v>0</v>
      </c>
      <c r="K190" s="210">
        <v>0</v>
      </c>
      <c r="L190" s="210">
        <v>0</v>
      </c>
      <c r="M190" s="210">
        <v>0</v>
      </c>
      <c r="N190" s="210">
        <v>0</v>
      </c>
      <c r="O190" s="210">
        <v>0</v>
      </c>
      <c r="P190" s="210">
        <v>0</v>
      </c>
      <c r="Q190" s="210">
        <v>0</v>
      </c>
      <c r="R190" s="210">
        <v>0</v>
      </c>
      <c r="S190" s="210">
        <v>0</v>
      </c>
      <c r="T190" s="210">
        <v>1</v>
      </c>
      <c r="U190" s="210">
        <v>1</v>
      </c>
      <c r="V190" s="210">
        <v>1</v>
      </c>
      <c r="W190" s="210">
        <v>1</v>
      </c>
      <c r="X190" s="210">
        <v>1</v>
      </c>
      <c r="Y190" s="210">
        <v>1</v>
      </c>
      <c r="Z190" s="210">
        <v>1</v>
      </c>
      <c r="AA190" s="210">
        <v>1</v>
      </c>
      <c r="AB190" s="210">
        <v>1</v>
      </c>
      <c r="AC190" s="210">
        <v>1</v>
      </c>
      <c r="AD190" s="210">
        <v>1</v>
      </c>
      <c r="AE190" s="210">
        <v>1</v>
      </c>
      <c r="AF190" s="210">
        <v>1</v>
      </c>
      <c r="AG190" s="210">
        <v>1</v>
      </c>
      <c r="AH190" s="210">
        <v>1</v>
      </c>
      <c r="AI190" s="210">
        <v>1</v>
      </c>
      <c r="AJ190" s="210">
        <v>1</v>
      </c>
      <c r="AK190" s="210">
        <v>1</v>
      </c>
      <c r="AL190" s="210">
        <v>1</v>
      </c>
      <c r="AM190" s="210">
        <v>1</v>
      </c>
      <c r="AN190" s="210">
        <v>1</v>
      </c>
      <c r="AO190" s="210">
        <v>1</v>
      </c>
      <c r="AP190" s="210">
        <v>1</v>
      </c>
      <c r="AQ190" s="210">
        <v>1</v>
      </c>
      <c r="AR190" s="210">
        <v>1</v>
      </c>
      <c r="AS190" s="210">
        <v>1</v>
      </c>
      <c r="AT190" s="210">
        <v>1</v>
      </c>
      <c r="AU190" s="210">
        <v>1</v>
      </c>
      <c r="AV190" s="210">
        <v>1</v>
      </c>
      <c r="AW190" s="210">
        <v>1</v>
      </c>
      <c r="AX190" s="210">
        <v>1</v>
      </c>
      <c r="AY190" s="210">
        <v>1</v>
      </c>
      <c r="AZ190" s="210">
        <v>1</v>
      </c>
      <c r="BA190" s="210">
        <v>1</v>
      </c>
      <c r="BB190" s="210">
        <v>1</v>
      </c>
      <c r="BC190" s="210">
        <v>1</v>
      </c>
      <c r="BD190" s="210">
        <v>1</v>
      </c>
      <c r="BE190" s="210">
        <v>1</v>
      </c>
      <c r="BF190" s="210">
        <v>1</v>
      </c>
      <c r="BG190" s="210">
        <v>1</v>
      </c>
      <c r="BH190" s="210">
        <v>1</v>
      </c>
      <c r="BI190" s="210">
        <v>1</v>
      </c>
      <c r="BJ190" s="210">
        <v>1</v>
      </c>
      <c r="BK190" s="210">
        <v>1</v>
      </c>
      <c r="BL190" s="210">
        <v>1</v>
      </c>
      <c r="BM190" s="210">
        <v>1</v>
      </c>
      <c r="BN190" s="210">
        <v>1</v>
      </c>
      <c r="BO190" s="210">
        <v>1</v>
      </c>
      <c r="BP190" s="210">
        <v>1</v>
      </c>
      <c r="BQ190" s="210">
        <v>1</v>
      </c>
      <c r="BR190" s="210">
        <v>1</v>
      </c>
      <c r="BS190" s="210">
        <v>1</v>
      </c>
      <c r="BT190" s="210">
        <v>1</v>
      </c>
      <c r="BU190" s="210">
        <v>1</v>
      </c>
      <c r="BV190" s="210">
        <v>1</v>
      </c>
      <c r="BW190" s="210">
        <v>1</v>
      </c>
      <c r="BX190" s="210">
        <v>1</v>
      </c>
      <c r="BY190" s="210">
        <v>1</v>
      </c>
      <c r="BZ190" s="210"/>
      <c r="CA190" s="210"/>
      <c r="CB190" s="210"/>
      <c r="CC190" s="210"/>
      <c r="CD190" s="210"/>
      <c r="CE190" s="210"/>
      <c r="CF190" s="210"/>
      <c r="CG190" s="210"/>
      <c r="CH190" s="210"/>
      <c r="CI190" s="210"/>
      <c r="CJ190" s="210"/>
      <c r="CK190" s="210"/>
      <c r="CL190" s="210"/>
      <c r="CM190" s="210"/>
      <c r="CN190" s="210"/>
      <c r="CO190" s="210"/>
      <c r="CP190" s="210"/>
      <c r="CQ190" s="210"/>
      <c r="CR190" s="210"/>
      <c r="CS190" s="144" t="s">
        <v>192</v>
      </c>
      <c r="CT190" s="144"/>
    </row>
    <row r="191" spans="1:98" ht="15">
      <c r="A191" s="208" t="s">
        <v>8334</v>
      </c>
      <c r="B191" s="285" t="s">
        <v>8530</v>
      </c>
      <c r="C191" s="209"/>
      <c r="D191" s="259"/>
      <c r="E191" s="209" t="s">
        <v>2603</v>
      </c>
      <c r="F191" s="209" t="s">
        <v>38</v>
      </c>
      <c r="G191" s="216" t="s">
        <v>35</v>
      </c>
      <c r="H191" s="209" t="s">
        <v>8271</v>
      </c>
      <c r="I191" s="2"/>
      <c r="J191" s="210">
        <v>0</v>
      </c>
      <c r="K191" s="210">
        <v>0</v>
      </c>
      <c r="L191" s="210">
        <v>0</v>
      </c>
      <c r="M191" s="210">
        <v>0</v>
      </c>
      <c r="N191" s="210">
        <v>0</v>
      </c>
      <c r="O191" s="210">
        <v>0</v>
      </c>
      <c r="P191" s="210">
        <v>0</v>
      </c>
      <c r="Q191" s="210">
        <v>0</v>
      </c>
      <c r="R191" s="210">
        <v>0</v>
      </c>
      <c r="S191" s="210">
        <v>0</v>
      </c>
      <c r="T191" s="210">
        <v>1</v>
      </c>
      <c r="U191" s="210">
        <v>1</v>
      </c>
      <c r="V191" s="210">
        <v>1</v>
      </c>
      <c r="W191" s="210">
        <v>1</v>
      </c>
      <c r="X191" s="210">
        <v>1</v>
      </c>
      <c r="Y191" s="210">
        <v>1</v>
      </c>
      <c r="Z191" s="210">
        <v>1</v>
      </c>
      <c r="AA191" s="210">
        <v>1</v>
      </c>
      <c r="AB191" s="210">
        <v>1</v>
      </c>
      <c r="AC191" s="210">
        <v>1</v>
      </c>
      <c r="AD191" s="210">
        <v>1</v>
      </c>
      <c r="AE191" s="210">
        <v>1</v>
      </c>
      <c r="AF191" s="210">
        <v>1</v>
      </c>
      <c r="AG191" s="210">
        <v>1</v>
      </c>
      <c r="AH191" s="210">
        <v>1</v>
      </c>
      <c r="AI191" s="210">
        <v>1</v>
      </c>
      <c r="AJ191" s="210">
        <v>1</v>
      </c>
      <c r="AK191" s="210">
        <v>1</v>
      </c>
      <c r="AL191" s="210">
        <v>1</v>
      </c>
      <c r="AM191" s="210">
        <v>1</v>
      </c>
      <c r="AN191" s="210">
        <v>1</v>
      </c>
      <c r="AO191" s="210">
        <v>1</v>
      </c>
      <c r="AP191" s="210">
        <v>1</v>
      </c>
      <c r="AQ191" s="210">
        <v>1</v>
      </c>
      <c r="AR191" s="210">
        <v>1</v>
      </c>
      <c r="AS191" s="210">
        <v>1</v>
      </c>
      <c r="AT191" s="210">
        <v>1</v>
      </c>
      <c r="AU191" s="210">
        <v>1</v>
      </c>
      <c r="AV191" s="210">
        <v>1</v>
      </c>
      <c r="AW191" s="210">
        <v>1</v>
      </c>
      <c r="AX191" s="210">
        <v>1</v>
      </c>
      <c r="AY191" s="210">
        <v>1</v>
      </c>
      <c r="AZ191" s="210">
        <v>1</v>
      </c>
      <c r="BA191" s="210">
        <v>1</v>
      </c>
      <c r="BB191" s="210">
        <v>1</v>
      </c>
      <c r="BC191" s="210">
        <v>1</v>
      </c>
      <c r="BD191" s="210">
        <v>1</v>
      </c>
      <c r="BE191" s="210">
        <v>1</v>
      </c>
      <c r="BF191" s="210">
        <v>1</v>
      </c>
      <c r="BG191" s="210">
        <v>1</v>
      </c>
      <c r="BH191" s="210">
        <v>1</v>
      </c>
      <c r="BI191" s="210">
        <v>1</v>
      </c>
      <c r="BJ191" s="210">
        <v>1</v>
      </c>
      <c r="BK191" s="210">
        <v>1</v>
      </c>
      <c r="BL191" s="210">
        <v>1</v>
      </c>
      <c r="BM191" s="210">
        <v>1</v>
      </c>
      <c r="BN191" s="210">
        <v>1</v>
      </c>
      <c r="BO191" s="210">
        <v>1</v>
      </c>
      <c r="BP191" s="210">
        <v>1</v>
      </c>
      <c r="BQ191" s="210">
        <v>1</v>
      </c>
      <c r="BR191" s="210">
        <v>1</v>
      </c>
      <c r="BS191" s="210">
        <v>1</v>
      </c>
      <c r="BT191" s="210">
        <v>1</v>
      </c>
      <c r="BU191" s="210">
        <v>1</v>
      </c>
      <c r="BV191" s="210">
        <v>1</v>
      </c>
      <c r="BW191" s="210">
        <v>1</v>
      </c>
      <c r="BX191" s="210">
        <v>1</v>
      </c>
      <c r="BY191" s="210">
        <v>1</v>
      </c>
      <c r="BZ191" s="210"/>
      <c r="CA191" s="210"/>
      <c r="CB191" s="210"/>
      <c r="CC191" s="210"/>
      <c r="CD191" s="210"/>
      <c r="CE191" s="210"/>
      <c r="CF191" s="210"/>
      <c r="CG191" s="210"/>
      <c r="CH191" s="210"/>
      <c r="CI191" s="210"/>
      <c r="CJ191" s="210"/>
      <c r="CK191" s="210"/>
      <c r="CL191" s="210"/>
      <c r="CM191" s="210"/>
      <c r="CN191" s="210"/>
      <c r="CO191" s="210"/>
      <c r="CP191" s="210"/>
      <c r="CQ191" s="210"/>
      <c r="CR191" s="210"/>
      <c r="CS191" s="144" t="s">
        <v>194</v>
      </c>
      <c r="CT191" s="144"/>
    </row>
    <row r="192" spans="1:98" ht="15">
      <c r="A192" s="208" t="s">
        <v>8334</v>
      </c>
      <c r="B192" s="285" t="s">
        <v>8530</v>
      </c>
      <c r="C192" s="209"/>
      <c r="D192" s="259"/>
      <c r="E192" s="209" t="s">
        <v>2603</v>
      </c>
      <c r="F192" s="209" t="s">
        <v>38</v>
      </c>
      <c r="G192" s="216" t="s">
        <v>35</v>
      </c>
      <c r="H192" s="209" t="s">
        <v>8271</v>
      </c>
      <c r="I192" s="2"/>
      <c r="J192" s="210">
        <v>0</v>
      </c>
      <c r="K192" s="210">
        <v>0</v>
      </c>
      <c r="L192" s="210">
        <v>0</v>
      </c>
      <c r="M192" s="210">
        <v>0</v>
      </c>
      <c r="N192" s="210">
        <v>0</v>
      </c>
      <c r="O192" s="210">
        <v>0</v>
      </c>
      <c r="P192" s="210">
        <v>0</v>
      </c>
      <c r="Q192" s="210">
        <v>0</v>
      </c>
      <c r="R192" s="210">
        <v>0</v>
      </c>
      <c r="S192" s="210">
        <v>0</v>
      </c>
      <c r="T192" s="210">
        <v>0</v>
      </c>
      <c r="U192" s="210">
        <v>0</v>
      </c>
      <c r="V192" s="210">
        <v>0</v>
      </c>
      <c r="W192" s="210">
        <v>0</v>
      </c>
      <c r="X192" s="210">
        <v>1</v>
      </c>
      <c r="Y192" s="210">
        <v>1</v>
      </c>
      <c r="Z192" s="210">
        <v>1</v>
      </c>
      <c r="AA192" s="210">
        <v>1</v>
      </c>
      <c r="AB192" s="210">
        <v>1</v>
      </c>
      <c r="AC192" s="210">
        <v>1</v>
      </c>
      <c r="AD192" s="210">
        <v>1</v>
      </c>
      <c r="AE192" s="210">
        <v>1</v>
      </c>
      <c r="AF192" s="210">
        <v>1</v>
      </c>
      <c r="AG192" s="210">
        <v>1</v>
      </c>
      <c r="AH192" s="210">
        <v>1</v>
      </c>
      <c r="AI192" s="210">
        <v>1</v>
      </c>
      <c r="AJ192" s="210">
        <v>1</v>
      </c>
      <c r="AK192" s="210">
        <v>1</v>
      </c>
      <c r="AL192" s="210">
        <v>1</v>
      </c>
      <c r="AM192" s="210">
        <v>1</v>
      </c>
      <c r="AN192" s="210">
        <v>1</v>
      </c>
      <c r="AO192" s="210">
        <v>1</v>
      </c>
      <c r="AP192" s="210">
        <v>1</v>
      </c>
      <c r="AQ192" s="210">
        <v>1</v>
      </c>
      <c r="AR192" s="210">
        <v>1</v>
      </c>
      <c r="AS192" s="210">
        <v>1</v>
      </c>
      <c r="AT192" s="210">
        <v>1</v>
      </c>
      <c r="AU192" s="210">
        <v>1</v>
      </c>
      <c r="AV192" s="210">
        <v>1</v>
      </c>
      <c r="AW192" s="210">
        <v>1</v>
      </c>
      <c r="AX192" s="210">
        <v>1</v>
      </c>
      <c r="AY192" s="210">
        <v>1</v>
      </c>
      <c r="AZ192" s="210">
        <v>1</v>
      </c>
      <c r="BA192" s="210">
        <v>1</v>
      </c>
      <c r="BB192" s="210">
        <v>1</v>
      </c>
      <c r="BC192" s="210">
        <v>1</v>
      </c>
      <c r="BD192" s="210">
        <v>1</v>
      </c>
      <c r="BE192" s="210">
        <v>1</v>
      </c>
      <c r="BF192" s="210">
        <v>1</v>
      </c>
      <c r="BG192" s="210">
        <v>1</v>
      </c>
      <c r="BH192" s="210">
        <v>1</v>
      </c>
      <c r="BI192" s="210">
        <v>1</v>
      </c>
      <c r="BJ192" s="210">
        <v>1</v>
      </c>
      <c r="BK192" s="210">
        <v>1</v>
      </c>
      <c r="BL192" s="210">
        <v>1</v>
      </c>
      <c r="BM192" s="210">
        <v>1</v>
      </c>
      <c r="BN192" s="210">
        <v>1</v>
      </c>
      <c r="BO192" s="210">
        <v>1</v>
      </c>
      <c r="BP192" s="210">
        <v>1</v>
      </c>
      <c r="BQ192" s="210">
        <v>1</v>
      </c>
      <c r="BR192" s="210">
        <v>1</v>
      </c>
      <c r="BS192" s="210">
        <v>1</v>
      </c>
      <c r="BT192" s="210">
        <v>1</v>
      </c>
      <c r="BU192" s="210">
        <v>1</v>
      </c>
      <c r="BV192" s="210">
        <v>1</v>
      </c>
      <c r="BW192" s="210">
        <v>1</v>
      </c>
      <c r="BX192" s="210">
        <v>1</v>
      </c>
      <c r="BY192" s="210">
        <v>1</v>
      </c>
      <c r="BZ192" s="210"/>
      <c r="CA192" s="210"/>
      <c r="CB192" s="210"/>
      <c r="CC192" s="210"/>
      <c r="CD192" s="210"/>
      <c r="CE192" s="210"/>
      <c r="CF192" s="210"/>
      <c r="CG192" s="210"/>
      <c r="CH192" s="210"/>
      <c r="CI192" s="210"/>
      <c r="CJ192" s="210"/>
      <c r="CK192" s="210"/>
      <c r="CL192" s="210"/>
      <c r="CM192" s="210"/>
      <c r="CN192" s="210"/>
      <c r="CO192" s="210"/>
      <c r="CP192" s="210"/>
      <c r="CQ192" s="210"/>
      <c r="CR192" s="210"/>
      <c r="CS192" s="144" t="s">
        <v>196</v>
      </c>
      <c r="CT192" s="144"/>
    </row>
    <row r="193" spans="1:98" ht="15">
      <c r="A193" s="208" t="s">
        <v>8334</v>
      </c>
      <c r="B193" s="285" t="s">
        <v>8530</v>
      </c>
      <c r="C193" s="209"/>
      <c r="D193" s="259"/>
      <c r="E193" s="209" t="s">
        <v>2603</v>
      </c>
      <c r="F193" s="209" t="s">
        <v>38</v>
      </c>
      <c r="G193" s="216" t="s">
        <v>35</v>
      </c>
      <c r="H193" s="209" t="s">
        <v>8271</v>
      </c>
      <c r="I193" s="2"/>
      <c r="J193" s="210">
        <v>0</v>
      </c>
      <c r="K193" s="210">
        <v>0</v>
      </c>
      <c r="L193" s="210">
        <v>0</v>
      </c>
      <c r="M193" s="210">
        <v>0</v>
      </c>
      <c r="N193" s="210">
        <v>0</v>
      </c>
      <c r="O193" s="210">
        <v>0</v>
      </c>
      <c r="P193" s="210">
        <v>0</v>
      </c>
      <c r="Q193" s="210">
        <v>0</v>
      </c>
      <c r="R193" s="210">
        <v>0</v>
      </c>
      <c r="S193" s="210">
        <v>0</v>
      </c>
      <c r="T193" s="210">
        <v>0</v>
      </c>
      <c r="U193" s="210">
        <v>0</v>
      </c>
      <c r="V193" s="210">
        <v>0</v>
      </c>
      <c r="W193" s="210">
        <v>0</v>
      </c>
      <c r="X193" s="210">
        <v>1</v>
      </c>
      <c r="Y193" s="210">
        <v>1</v>
      </c>
      <c r="Z193" s="210">
        <v>1</v>
      </c>
      <c r="AA193" s="210">
        <v>1</v>
      </c>
      <c r="AB193" s="210">
        <v>1</v>
      </c>
      <c r="AC193" s="210">
        <v>1</v>
      </c>
      <c r="AD193" s="210">
        <v>1</v>
      </c>
      <c r="AE193" s="210">
        <v>1</v>
      </c>
      <c r="AF193" s="210">
        <v>1</v>
      </c>
      <c r="AG193" s="210">
        <v>1</v>
      </c>
      <c r="AH193" s="210">
        <v>1</v>
      </c>
      <c r="AI193" s="210">
        <v>1</v>
      </c>
      <c r="AJ193" s="210">
        <v>1</v>
      </c>
      <c r="AK193" s="210">
        <v>1</v>
      </c>
      <c r="AL193" s="210">
        <v>1</v>
      </c>
      <c r="AM193" s="210">
        <v>1</v>
      </c>
      <c r="AN193" s="210">
        <v>1</v>
      </c>
      <c r="AO193" s="210">
        <v>1</v>
      </c>
      <c r="AP193" s="210">
        <v>1</v>
      </c>
      <c r="AQ193" s="210">
        <v>1</v>
      </c>
      <c r="AR193" s="210">
        <v>1</v>
      </c>
      <c r="AS193" s="210">
        <v>1</v>
      </c>
      <c r="AT193" s="210">
        <v>1</v>
      </c>
      <c r="AU193" s="210">
        <v>1</v>
      </c>
      <c r="AV193" s="210">
        <v>1</v>
      </c>
      <c r="AW193" s="210">
        <v>1</v>
      </c>
      <c r="AX193" s="210">
        <v>1</v>
      </c>
      <c r="AY193" s="210">
        <v>1</v>
      </c>
      <c r="AZ193" s="210">
        <v>1</v>
      </c>
      <c r="BA193" s="210">
        <v>1</v>
      </c>
      <c r="BB193" s="210">
        <v>1</v>
      </c>
      <c r="BC193" s="210">
        <v>1</v>
      </c>
      <c r="BD193" s="210">
        <v>1</v>
      </c>
      <c r="BE193" s="210">
        <v>1</v>
      </c>
      <c r="BF193" s="210">
        <v>1</v>
      </c>
      <c r="BG193" s="210">
        <v>1</v>
      </c>
      <c r="BH193" s="210">
        <v>1</v>
      </c>
      <c r="BI193" s="210">
        <v>1</v>
      </c>
      <c r="BJ193" s="210">
        <v>1</v>
      </c>
      <c r="BK193" s="210">
        <v>1</v>
      </c>
      <c r="BL193" s="210">
        <v>1</v>
      </c>
      <c r="BM193" s="210">
        <v>1</v>
      </c>
      <c r="BN193" s="210">
        <v>1</v>
      </c>
      <c r="BO193" s="210">
        <v>1</v>
      </c>
      <c r="BP193" s="210">
        <v>1</v>
      </c>
      <c r="BQ193" s="210">
        <v>1</v>
      </c>
      <c r="BR193" s="210">
        <v>1</v>
      </c>
      <c r="BS193" s="210">
        <v>1</v>
      </c>
      <c r="BT193" s="210">
        <v>1</v>
      </c>
      <c r="BU193" s="210">
        <v>1</v>
      </c>
      <c r="BV193" s="210">
        <v>1</v>
      </c>
      <c r="BW193" s="210">
        <v>1</v>
      </c>
      <c r="BX193" s="210">
        <v>1</v>
      </c>
      <c r="BY193" s="210">
        <v>1</v>
      </c>
      <c r="BZ193" s="210"/>
      <c r="CA193" s="210"/>
      <c r="CB193" s="210"/>
      <c r="CC193" s="210"/>
      <c r="CD193" s="210"/>
      <c r="CE193" s="210"/>
      <c r="CF193" s="210"/>
      <c r="CG193" s="210"/>
      <c r="CH193" s="210"/>
      <c r="CI193" s="210"/>
      <c r="CJ193" s="210"/>
      <c r="CK193" s="210"/>
      <c r="CL193" s="210"/>
      <c r="CM193" s="210"/>
      <c r="CN193" s="210"/>
      <c r="CO193" s="210"/>
      <c r="CP193" s="210"/>
      <c r="CQ193" s="210"/>
      <c r="CR193" s="210"/>
      <c r="CS193" s="144" t="s">
        <v>199</v>
      </c>
      <c r="CT193" s="144"/>
    </row>
    <row r="194" spans="1:98" ht="15">
      <c r="A194" s="208" t="s">
        <v>8334</v>
      </c>
      <c r="B194" s="285" t="s">
        <v>8530</v>
      </c>
      <c r="C194" s="209"/>
      <c r="D194" s="259"/>
      <c r="E194" s="209" t="s">
        <v>2603</v>
      </c>
      <c r="F194" s="209" t="s">
        <v>38</v>
      </c>
      <c r="G194" s="216" t="s">
        <v>35</v>
      </c>
      <c r="H194" s="209" t="s">
        <v>8271</v>
      </c>
      <c r="I194" s="2"/>
      <c r="J194" s="210">
        <v>0</v>
      </c>
      <c r="K194" s="210">
        <v>0</v>
      </c>
      <c r="L194" s="210">
        <v>0</v>
      </c>
      <c r="M194" s="210">
        <v>0</v>
      </c>
      <c r="N194" s="210">
        <v>0</v>
      </c>
      <c r="O194" s="210">
        <v>0</v>
      </c>
      <c r="P194" s="210">
        <v>0</v>
      </c>
      <c r="Q194" s="210">
        <v>0</v>
      </c>
      <c r="R194" s="210">
        <v>0</v>
      </c>
      <c r="S194" s="210">
        <v>0</v>
      </c>
      <c r="T194" s="210">
        <v>1</v>
      </c>
      <c r="U194" s="210">
        <v>1</v>
      </c>
      <c r="V194" s="210">
        <v>1</v>
      </c>
      <c r="W194" s="210">
        <v>1</v>
      </c>
      <c r="X194" s="210">
        <v>1</v>
      </c>
      <c r="Y194" s="210">
        <v>1</v>
      </c>
      <c r="Z194" s="210">
        <v>1</v>
      </c>
      <c r="AA194" s="210">
        <v>1</v>
      </c>
      <c r="AB194" s="210">
        <v>1</v>
      </c>
      <c r="AC194" s="210">
        <v>1</v>
      </c>
      <c r="AD194" s="210">
        <v>1</v>
      </c>
      <c r="AE194" s="210">
        <v>1</v>
      </c>
      <c r="AF194" s="210">
        <v>1</v>
      </c>
      <c r="AG194" s="210">
        <v>1</v>
      </c>
      <c r="AH194" s="210">
        <v>1</v>
      </c>
      <c r="AI194" s="210">
        <v>1</v>
      </c>
      <c r="AJ194" s="210">
        <v>1</v>
      </c>
      <c r="AK194" s="210">
        <v>1</v>
      </c>
      <c r="AL194" s="210">
        <v>1</v>
      </c>
      <c r="AM194" s="210">
        <v>1</v>
      </c>
      <c r="AN194" s="210">
        <v>1</v>
      </c>
      <c r="AO194" s="210">
        <v>1</v>
      </c>
      <c r="AP194" s="210">
        <v>1</v>
      </c>
      <c r="AQ194" s="210">
        <v>1</v>
      </c>
      <c r="AR194" s="210">
        <v>1</v>
      </c>
      <c r="AS194" s="210">
        <v>1</v>
      </c>
      <c r="AT194" s="210">
        <v>1</v>
      </c>
      <c r="AU194" s="210">
        <v>1</v>
      </c>
      <c r="AV194" s="210">
        <v>1</v>
      </c>
      <c r="AW194" s="210">
        <v>1</v>
      </c>
      <c r="AX194" s="210">
        <v>1</v>
      </c>
      <c r="AY194" s="210">
        <v>1</v>
      </c>
      <c r="AZ194" s="210">
        <v>1</v>
      </c>
      <c r="BA194" s="210">
        <v>1</v>
      </c>
      <c r="BB194" s="210">
        <v>1</v>
      </c>
      <c r="BC194" s="210">
        <v>1</v>
      </c>
      <c r="BD194" s="210">
        <v>1</v>
      </c>
      <c r="BE194" s="210">
        <v>1</v>
      </c>
      <c r="BF194" s="210">
        <v>1</v>
      </c>
      <c r="BG194" s="210">
        <v>1</v>
      </c>
      <c r="BH194" s="210">
        <v>1</v>
      </c>
      <c r="BI194" s="210">
        <v>1</v>
      </c>
      <c r="BJ194" s="210">
        <v>1</v>
      </c>
      <c r="BK194" s="210">
        <v>1</v>
      </c>
      <c r="BL194" s="210">
        <v>1</v>
      </c>
      <c r="BM194" s="210">
        <v>1</v>
      </c>
      <c r="BN194" s="210">
        <v>1</v>
      </c>
      <c r="BO194" s="210">
        <v>1</v>
      </c>
      <c r="BP194" s="210">
        <v>1</v>
      </c>
      <c r="BQ194" s="210">
        <v>1</v>
      </c>
      <c r="BR194" s="210">
        <v>1</v>
      </c>
      <c r="BS194" s="210">
        <v>1</v>
      </c>
      <c r="BT194" s="210">
        <v>1</v>
      </c>
      <c r="BU194" s="210">
        <v>1</v>
      </c>
      <c r="BV194" s="210">
        <v>1</v>
      </c>
      <c r="BW194" s="210">
        <v>1</v>
      </c>
      <c r="BX194" s="210">
        <v>1</v>
      </c>
      <c r="BY194" s="210">
        <v>1</v>
      </c>
      <c r="BZ194" s="210"/>
      <c r="CA194" s="210"/>
      <c r="CB194" s="210"/>
      <c r="CC194" s="210"/>
      <c r="CD194" s="210"/>
      <c r="CE194" s="210"/>
      <c r="CF194" s="210"/>
      <c r="CG194" s="210"/>
      <c r="CH194" s="210"/>
      <c r="CI194" s="210"/>
      <c r="CJ194" s="210"/>
      <c r="CK194" s="210"/>
      <c r="CL194" s="210"/>
      <c r="CM194" s="210"/>
      <c r="CN194" s="210"/>
      <c r="CO194" s="210"/>
      <c r="CP194" s="210"/>
      <c r="CQ194" s="210"/>
      <c r="CR194" s="210"/>
      <c r="CS194" s="144" t="s">
        <v>8661</v>
      </c>
      <c r="CT194" s="144"/>
    </row>
    <row r="195" spans="1:98" ht="15">
      <c r="A195" s="208" t="s">
        <v>8334</v>
      </c>
      <c r="B195" s="285" t="s">
        <v>8530</v>
      </c>
      <c r="C195" s="209"/>
      <c r="D195" s="259"/>
      <c r="E195" s="209" t="s">
        <v>2603</v>
      </c>
      <c r="F195" s="209" t="s">
        <v>38</v>
      </c>
      <c r="G195" s="216" t="s">
        <v>35</v>
      </c>
      <c r="H195" s="209" t="s">
        <v>8271</v>
      </c>
      <c r="I195" s="2"/>
      <c r="J195" s="210">
        <v>0</v>
      </c>
      <c r="K195" s="210">
        <v>0</v>
      </c>
      <c r="L195" s="210">
        <v>0</v>
      </c>
      <c r="M195" s="210">
        <v>0</v>
      </c>
      <c r="N195" s="210">
        <v>0</v>
      </c>
      <c r="O195" s="210">
        <v>0</v>
      </c>
      <c r="P195" s="210">
        <v>0</v>
      </c>
      <c r="Q195" s="210">
        <v>0</v>
      </c>
      <c r="R195" s="210">
        <v>0</v>
      </c>
      <c r="S195" s="210">
        <v>0</v>
      </c>
      <c r="T195" s="210">
        <v>1</v>
      </c>
      <c r="U195" s="210">
        <v>1</v>
      </c>
      <c r="V195" s="210">
        <v>1</v>
      </c>
      <c r="W195" s="210">
        <v>1</v>
      </c>
      <c r="X195" s="210">
        <v>1</v>
      </c>
      <c r="Y195" s="210">
        <v>1</v>
      </c>
      <c r="Z195" s="210">
        <v>1</v>
      </c>
      <c r="AA195" s="210">
        <v>1</v>
      </c>
      <c r="AB195" s="210">
        <v>1</v>
      </c>
      <c r="AC195" s="210">
        <v>1</v>
      </c>
      <c r="AD195" s="210">
        <v>1</v>
      </c>
      <c r="AE195" s="210">
        <v>1</v>
      </c>
      <c r="AF195" s="210">
        <v>1</v>
      </c>
      <c r="AG195" s="210">
        <v>1</v>
      </c>
      <c r="AH195" s="210">
        <v>1</v>
      </c>
      <c r="AI195" s="210">
        <v>1</v>
      </c>
      <c r="AJ195" s="210">
        <v>1</v>
      </c>
      <c r="AK195" s="210">
        <v>1</v>
      </c>
      <c r="AL195" s="210">
        <v>1</v>
      </c>
      <c r="AM195" s="210">
        <v>1</v>
      </c>
      <c r="AN195" s="210">
        <v>1</v>
      </c>
      <c r="AO195" s="210">
        <v>1</v>
      </c>
      <c r="AP195" s="210">
        <v>1</v>
      </c>
      <c r="AQ195" s="210">
        <v>1</v>
      </c>
      <c r="AR195" s="210">
        <v>1</v>
      </c>
      <c r="AS195" s="210">
        <v>1</v>
      </c>
      <c r="AT195" s="210">
        <v>1</v>
      </c>
      <c r="AU195" s="210">
        <v>1</v>
      </c>
      <c r="AV195" s="210">
        <v>1</v>
      </c>
      <c r="AW195" s="210">
        <v>1</v>
      </c>
      <c r="AX195" s="210">
        <v>1</v>
      </c>
      <c r="AY195" s="210">
        <v>1</v>
      </c>
      <c r="AZ195" s="210">
        <v>1</v>
      </c>
      <c r="BA195" s="210">
        <v>1</v>
      </c>
      <c r="BB195" s="210">
        <v>1</v>
      </c>
      <c r="BC195" s="210">
        <v>1</v>
      </c>
      <c r="BD195" s="210">
        <v>1</v>
      </c>
      <c r="BE195" s="210">
        <v>1</v>
      </c>
      <c r="BF195" s="210">
        <v>1</v>
      </c>
      <c r="BG195" s="210">
        <v>1</v>
      </c>
      <c r="BH195" s="210">
        <v>1</v>
      </c>
      <c r="BI195" s="210">
        <v>1</v>
      </c>
      <c r="BJ195" s="210">
        <v>1</v>
      </c>
      <c r="BK195" s="210">
        <v>1</v>
      </c>
      <c r="BL195" s="210">
        <v>1</v>
      </c>
      <c r="BM195" s="210">
        <v>1</v>
      </c>
      <c r="BN195" s="210">
        <v>1</v>
      </c>
      <c r="BO195" s="210">
        <v>1</v>
      </c>
      <c r="BP195" s="210">
        <v>1</v>
      </c>
      <c r="BQ195" s="210">
        <v>1</v>
      </c>
      <c r="BR195" s="210">
        <v>1</v>
      </c>
      <c r="BS195" s="210">
        <v>1</v>
      </c>
      <c r="BT195" s="210">
        <v>1</v>
      </c>
      <c r="BU195" s="210">
        <v>1</v>
      </c>
      <c r="BV195" s="210">
        <v>1</v>
      </c>
      <c r="BW195" s="210">
        <v>1</v>
      </c>
      <c r="BX195" s="210">
        <v>1</v>
      </c>
      <c r="BY195" s="210">
        <v>1</v>
      </c>
      <c r="BZ195" s="210"/>
      <c r="CA195" s="210"/>
      <c r="CB195" s="210"/>
      <c r="CC195" s="210"/>
      <c r="CD195" s="210"/>
      <c r="CE195" s="210"/>
      <c r="CF195" s="210"/>
      <c r="CG195" s="210"/>
      <c r="CH195" s="210"/>
      <c r="CI195" s="210"/>
      <c r="CJ195" s="210"/>
      <c r="CK195" s="210"/>
      <c r="CL195" s="210"/>
      <c r="CM195" s="210"/>
      <c r="CN195" s="210"/>
      <c r="CO195" s="210"/>
      <c r="CP195" s="210"/>
      <c r="CQ195" s="210"/>
      <c r="CR195" s="210"/>
      <c r="CS195" s="144" t="s">
        <v>8662</v>
      </c>
      <c r="CT195" s="144"/>
    </row>
    <row r="196" spans="1:98" ht="15">
      <c r="A196" s="208" t="s">
        <v>8334</v>
      </c>
      <c r="B196" s="285" t="s">
        <v>8530</v>
      </c>
      <c r="C196" s="209"/>
      <c r="D196" s="259"/>
      <c r="E196" s="209" t="s">
        <v>2603</v>
      </c>
      <c r="F196" s="209" t="s">
        <v>38</v>
      </c>
      <c r="G196" s="216" t="s">
        <v>35</v>
      </c>
      <c r="H196" s="209" t="s">
        <v>8271</v>
      </c>
      <c r="I196" s="2"/>
      <c r="J196" s="210">
        <v>0</v>
      </c>
      <c r="K196" s="210">
        <v>0</v>
      </c>
      <c r="L196" s="210">
        <v>0</v>
      </c>
      <c r="M196" s="210">
        <v>0</v>
      </c>
      <c r="N196" s="210">
        <v>0</v>
      </c>
      <c r="O196" s="210">
        <v>0</v>
      </c>
      <c r="P196" s="210">
        <v>0</v>
      </c>
      <c r="Q196" s="210">
        <v>0</v>
      </c>
      <c r="R196" s="210">
        <v>0</v>
      </c>
      <c r="S196" s="210">
        <v>0</v>
      </c>
      <c r="T196" s="210">
        <v>0</v>
      </c>
      <c r="U196" s="210">
        <v>0</v>
      </c>
      <c r="V196" s="210">
        <v>0</v>
      </c>
      <c r="W196" s="210">
        <v>0</v>
      </c>
      <c r="X196" s="210">
        <v>1</v>
      </c>
      <c r="Y196" s="210">
        <v>1</v>
      </c>
      <c r="Z196" s="210">
        <v>1</v>
      </c>
      <c r="AA196" s="210">
        <v>1</v>
      </c>
      <c r="AB196" s="210">
        <v>1</v>
      </c>
      <c r="AC196" s="210">
        <v>1</v>
      </c>
      <c r="AD196" s="210">
        <v>1</v>
      </c>
      <c r="AE196" s="210">
        <v>1</v>
      </c>
      <c r="AF196" s="210">
        <v>1</v>
      </c>
      <c r="AG196" s="210">
        <v>1</v>
      </c>
      <c r="AH196" s="210">
        <v>1</v>
      </c>
      <c r="AI196" s="210">
        <v>1</v>
      </c>
      <c r="AJ196" s="210">
        <v>1</v>
      </c>
      <c r="AK196" s="210">
        <v>1</v>
      </c>
      <c r="AL196" s="210">
        <v>1</v>
      </c>
      <c r="AM196" s="210">
        <v>1</v>
      </c>
      <c r="AN196" s="210">
        <v>1</v>
      </c>
      <c r="AO196" s="210">
        <v>1</v>
      </c>
      <c r="AP196" s="210">
        <v>1</v>
      </c>
      <c r="AQ196" s="210">
        <v>1</v>
      </c>
      <c r="AR196" s="210">
        <v>1</v>
      </c>
      <c r="AS196" s="210">
        <v>1</v>
      </c>
      <c r="AT196" s="210">
        <v>1</v>
      </c>
      <c r="AU196" s="210">
        <v>1</v>
      </c>
      <c r="AV196" s="210">
        <v>1</v>
      </c>
      <c r="AW196" s="210">
        <v>1</v>
      </c>
      <c r="AX196" s="210">
        <v>1</v>
      </c>
      <c r="AY196" s="210">
        <v>1</v>
      </c>
      <c r="AZ196" s="210">
        <v>1</v>
      </c>
      <c r="BA196" s="210">
        <v>1</v>
      </c>
      <c r="BB196" s="210">
        <v>1</v>
      </c>
      <c r="BC196" s="210">
        <v>1</v>
      </c>
      <c r="BD196" s="210">
        <v>1</v>
      </c>
      <c r="BE196" s="210">
        <v>1</v>
      </c>
      <c r="BF196" s="210">
        <v>1</v>
      </c>
      <c r="BG196" s="210">
        <v>1</v>
      </c>
      <c r="BH196" s="210">
        <v>1</v>
      </c>
      <c r="BI196" s="210">
        <v>1</v>
      </c>
      <c r="BJ196" s="210">
        <v>1</v>
      </c>
      <c r="BK196" s="210">
        <v>1</v>
      </c>
      <c r="BL196" s="210">
        <v>1</v>
      </c>
      <c r="BM196" s="210">
        <v>1</v>
      </c>
      <c r="BN196" s="210">
        <v>1</v>
      </c>
      <c r="BO196" s="210">
        <v>1</v>
      </c>
      <c r="BP196" s="210">
        <v>1</v>
      </c>
      <c r="BQ196" s="210">
        <v>1</v>
      </c>
      <c r="BR196" s="210">
        <v>1</v>
      </c>
      <c r="BS196" s="210">
        <v>1</v>
      </c>
      <c r="BT196" s="210">
        <v>1</v>
      </c>
      <c r="BU196" s="210">
        <v>1</v>
      </c>
      <c r="BV196" s="210">
        <v>1</v>
      </c>
      <c r="BW196" s="210">
        <v>1</v>
      </c>
      <c r="BX196" s="210">
        <v>1</v>
      </c>
      <c r="BY196" s="210">
        <v>1</v>
      </c>
      <c r="BZ196" s="210"/>
      <c r="CA196" s="210"/>
      <c r="CB196" s="210"/>
      <c r="CC196" s="210"/>
      <c r="CD196" s="210"/>
      <c r="CE196" s="210"/>
      <c r="CF196" s="210"/>
      <c r="CG196" s="210"/>
      <c r="CH196" s="210"/>
      <c r="CI196" s="210"/>
      <c r="CJ196" s="210"/>
      <c r="CK196" s="210"/>
      <c r="CL196" s="210"/>
      <c r="CM196" s="210"/>
      <c r="CN196" s="210"/>
      <c r="CO196" s="210"/>
      <c r="CP196" s="210"/>
      <c r="CQ196" s="210"/>
      <c r="CR196" s="210"/>
      <c r="CS196" s="144" t="s">
        <v>8663</v>
      </c>
      <c r="CT196" s="144"/>
    </row>
    <row r="197" spans="1:98" ht="15">
      <c r="A197" s="208" t="s">
        <v>8334</v>
      </c>
      <c r="B197" s="285" t="s">
        <v>8530</v>
      </c>
      <c r="C197" s="209"/>
      <c r="D197" s="259"/>
      <c r="E197" s="209" t="s">
        <v>2603</v>
      </c>
      <c r="F197" s="209" t="s">
        <v>38</v>
      </c>
      <c r="G197" s="216" t="s">
        <v>35</v>
      </c>
      <c r="H197" s="209" t="s">
        <v>8271</v>
      </c>
      <c r="I197" s="2"/>
      <c r="J197" s="210">
        <v>0</v>
      </c>
      <c r="K197" s="210">
        <v>0</v>
      </c>
      <c r="L197" s="210">
        <v>0</v>
      </c>
      <c r="M197" s="210">
        <v>0</v>
      </c>
      <c r="N197" s="210">
        <v>0</v>
      </c>
      <c r="O197" s="210">
        <v>0</v>
      </c>
      <c r="P197" s="210">
        <v>0</v>
      </c>
      <c r="Q197" s="210">
        <v>0</v>
      </c>
      <c r="R197" s="210">
        <v>0</v>
      </c>
      <c r="S197" s="210">
        <v>0</v>
      </c>
      <c r="T197" s="210">
        <v>0</v>
      </c>
      <c r="U197" s="210">
        <v>0</v>
      </c>
      <c r="V197" s="210">
        <v>0</v>
      </c>
      <c r="W197" s="210">
        <v>0</v>
      </c>
      <c r="X197" s="210">
        <v>1</v>
      </c>
      <c r="Y197" s="210">
        <v>1</v>
      </c>
      <c r="Z197" s="210">
        <v>1</v>
      </c>
      <c r="AA197" s="210">
        <v>1</v>
      </c>
      <c r="AB197" s="210">
        <v>1</v>
      </c>
      <c r="AC197" s="210">
        <v>1</v>
      </c>
      <c r="AD197" s="210">
        <v>1</v>
      </c>
      <c r="AE197" s="210">
        <v>1</v>
      </c>
      <c r="AF197" s="210">
        <v>1</v>
      </c>
      <c r="AG197" s="210">
        <v>1</v>
      </c>
      <c r="AH197" s="210">
        <v>1</v>
      </c>
      <c r="AI197" s="210">
        <v>1</v>
      </c>
      <c r="AJ197" s="210">
        <v>1</v>
      </c>
      <c r="AK197" s="210">
        <v>1</v>
      </c>
      <c r="AL197" s="210">
        <v>1</v>
      </c>
      <c r="AM197" s="210">
        <v>1</v>
      </c>
      <c r="AN197" s="210">
        <v>1</v>
      </c>
      <c r="AO197" s="210">
        <v>1</v>
      </c>
      <c r="AP197" s="210">
        <v>1</v>
      </c>
      <c r="AQ197" s="210">
        <v>1</v>
      </c>
      <c r="AR197" s="210">
        <v>1</v>
      </c>
      <c r="AS197" s="210">
        <v>1</v>
      </c>
      <c r="AT197" s="210">
        <v>1</v>
      </c>
      <c r="AU197" s="210">
        <v>1</v>
      </c>
      <c r="AV197" s="210">
        <v>1</v>
      </c>
      <c r="AW197" s="210">
        <v>1</v>
      </c>
      <c r="AX197" s="210">
        <v>1</v>
      </c>
      <c r="AY197" s="210">
        <v>1</v>
      </c>
      <c r="AZ197" s="210">
        <v>1</v>
      </c>
      <c r="BA197" s="210">
        <v>1</v>
      </c>
      <c r="BB197" s="210">
        <v>1</v>
      </c>
      <c r="BC197" s="210">
        <v>1</v>
      </c>
      <c r="BD197" s="210">
        <v>1</v>
      </c>
      <c r="BE197" s="210">
        <v>1</v>
      </c>
      <c r="BF197" s="210">
        <v>1</v>
      </c>
      <c r="BG197" s="210">
        <v>1</v>
      </c>
      <c r="BH197" s="210">
        <v>1</v>
      </c>
      <c r="BI197" s="210">
        <v>1</v>
      </c>
      <c r="BJ197" s="210">
        <v>1</v>
      </c>
      <c r="BK197" s="210">
        <v>1</v>
      </c>
      <c r="BL197" s="210">
        <v>1</v>
      </c>
      <c r="BM197" s="210">
        <v>1</v>
      </c>
      <c r="BN197" s="210">
        <v>1</v>
      </c>
      <c r="BO197" s="210">
        <v>1</v>
      </c>
      <c r="BP197" s="210">
        <v>1</v>
      </c>
      <c r="BQ197" s="210">
        <v>1</v>
      </c>
      <c r="BR197" s="210">
        <v>1</v>
      </c>
      <c r="BS197" s="210">
        <v>1</v>
      </c>
      <c r="BT197" s="210">
        <v>1</v>
      </c>
      <c r="BU197" s="210">
        <v>1</v>
      </c>
      <c r="BV197" s="210">
        <v>1</v>
      </c>
      <c r="BW197" s="210">
        <v>1</v>
      </c>
      <c r="BX197" s="210">
        <v>1</v>
      </c>
      <c r="BY197" s="210">
        <v>1</v>
      </c>
      <c r="BZ197" s="210"/>
      <c r="CA197" s="210"/>
      <c r="CB197" s="210"/>
      <c r="CC197" s="210"/>
      <c r="CD197" s="210"/>
      <c r="CE197" s="210"/>
      <c r="CF197" s="210"/>
      <c r="CG197" s="210"/>
      <c r="CH197" s="210"/>
      <c r="CI197" s="210"/>
      <c r="CJ197" s="210"/>
      <c r="CK197" s="210"/>
      <c r="CL197" s="210"/>
      <c r="CM197" s="210"/>
      <c r="CN197" s="210"/>
      <c r="CO197" s="210"/>
      <c r="CP197" s="210"/>
      <c r="CQ197" s="210"/>
      <c r="CR197" s="210"/>
      <c r="CS197" s="144" t="s">
        <v>8664</v>
      </c>
      <c r="CT197" s="144"/>
    </row>
    <row r="198" spans="1:98" ht="15">
      <c r="A198" s="208" t="s">
        <v>8334</v>
      </c>
      <c r="B198" s="285" t="s">
        <v>214</v>
      </c>
      <c r="C198" s="209"/>
      <c r="D198" s="259"/>
      <c r="E198" s="209" t="s">
        <v>5152</v>
      </c>
      <c r="F198" s="209" t="s">
        <v>38</v>
      </c>
      <c r="G198" s="216" t="s">
        <v>35</v>
      </c>
      <c r="H198" s="209" t="s">
        <v>8271</v>
      </c>
      <c r="I198" s="2"/>
      <c r="J198" s="210">
        <v>0</v>
      </c>
      <c r="K198" s="210">
        <v>0</v>
      </c>
      <c r="L198" s="210">
        <v>0</v>
      </c>
      <c r="M198" s="210">
        <v>0</v>
      </c>
      <c r="N198" s="210">
        <v>0</v>
      </c>
      <c r="O198" s="210">
        <v>0</v>
      </c>
      <c r="P198" s="210">
        <v>0</v>
      </c>
      <c r="Q198" s="210">
        <v>0</v>
      </c>
      <c r="R198" s="210">
        <v>0</v>
      </c>
      <c r="S198" s="210">
        <v>0</v>
      </c>
      <c r="T198" s="210">
        <v>0</v>
      </c>
      <c r="U198" s="210">
        <v>5</v>
      </c>
      <c r="V198" s="210">
        <v>5</v>
      </c>
      <c r="W198" s="210">
        <v>5</v>
      </c>
      <c r="X198" s="210">
        <v>5</v>
      </c>
      <c r="Y198" s="210">
        <v>5</v>
      </c>
      <c r="Z198" s="210">
        <v>5</v>
      </c>
      <c r="AA198" s="210">
        <v>5</v>
      </c>
      <c r="AB198" s="210">
        <v>5</v>
      </c>
      <c r="AC198" s="210">
        <v>5</v>
      </c>
      <c r="AD198" s="210">
        <v>5</v>
      </c>
      <c r="AE198" s="210">
        <v>5</v>
      </c>
      <c r="AF198" s="210">
        <v>5</v>
      </c>
      <c r="AG198" s="210">
        <v>5</v>
      </c>
      <c r="AH198" s="210">
        <v>5</v>
      </c>
      <c r="AI198" s="210">
        <v>5</v>
      </c>
      <c r="AJ198" s="210">
        <v>5</v>
      </c>
      <c r="AK198" s="210">
        <v>5</v>
      </c>
      <c r="AL198" s="210">
        <v>5</v>
      </c>
      <c r="AM198" s="210">
        <v>5</v>
      </c>
      <c r="AN198" s="210">
        <v>5</v>
      </c>
      <c r="AO198" s="210">
        <v>5</v>
      </c>
      <c r="AP198" s="210">
        <v>5</v>
      </c>
      <c r="AQ198" s="210">
        <v>5</v>
      </c>
      <c r="AR198" s="210">
        <v>5</v>
      </c>
      <c r="AS198" s="210">
        <v>5</v>
      </c>
      <c r="AT198" s="210">
        <v>5</v>
      </c>
      <c r="AU198" s="210">
        <v>5</v>
      </c>
      <c r="AV198" s="210">
        <v>5</v>
      </c>
      <c r="AW198" s="210">
        <v>5</v>
      </c>
      <c r="AX198" s="210">
        <v>5</v>
      </c>
      <c r="AY198" s="210">
        <v>5</v>
      </c>
      <c r="AZ198" s="210">
        <v>5</v>
      </c>
      <c r="BA198" s="210">
        <v>5</v>
      </c>
      <c r="BB198" s="210">
        <v>5</v>
      </c>
      <c r="BC198" s="210">
        <v>5</v>
      </c>
      <c r="BD198" s="210">
        <v>5</v>
      </c>
      <c r="BE198" s="210">
        <v>5</v>
      </c>
      <c r="BF198" s="210">
        <v>5</v>
      </c>
      <c r="BG198" s="210">
        <v>5</v>
      </c>
      <c r="BH198" s="210">
        <v>5</v>
      </c>
      <c r="BI198" s="210">
        <v>5</v>
      </c>
      <c r="BJ198" s="210">
        <v>5</v>
      </c>
      <c r="BK198" s="210">
        <v>5</v>
      </c>
      <c r="BL198" s="210">
        <v>5</v>
      </c>
      <c r="BM198" s="210">
        <v>5</v>
      </c>
      <c r="BN198" s="210">
        <v>5</v>
      </c>
      <c r="BO198" s="210">
        <v>5</v>
      </c>
      <c r="BP198" s="210">
        <v>5</v>
      </c>
      <c r="BQ198" s="210">
        <v>5</v>
      </c>
      <c r="BR198" s="210">
        <v>5</v>
      </c>
      <c r="BS198" s="210"/>
      <c r="BT198" s="210"/>
      <c r="BU198" s="210"/>
      <c r="BV198" s="210"/>
      <c r="BW198" s="210"/>
      <c r="BX198" s="210"/>
      <c r="BY198" s="210"/>
      <c r="BZ198" s="210"/>
      <c r="CA198" s="210"/>
      <c r="CB198" s="210"/>
      <c r="CC198" s="210"/>
      <c r="CD198" s="210"/>
      <c r="CE198" s="210"/>
      <c r="CF198" s="210"/>
      <c r="CG198" s="210"/>
      <c r="CH198" s="210"/>
      <c r="CI198" s="210"/>
      <c r="CJ198" s="210"/>
      <c r="CK198" s="210"/>
      <c r="CL198" s="210"/>
      <c r="CM198" s="210"/>
      <c r="CN198" s="210"/>
      <c r="CO198" s="210"/>
      <c r="CP198" s="210"/>
      <c r="CQ198" s="210"/>
      <c r="CR198" s="210"/>
      <c r="CS198" s="144"/>
      <c r="CT198" s="144"/>
    </row>
    <row r="199" spans="1:98" ht="15">
      <c r="A199" s="208" t="s">
        <v>8334</v>
      </c>
      <c r="B199" s="285" t="s">
        <v>214</v>
      </c>
      <c r="C199" s="209"/>
      <c r="D199" s="259"/>
      <c r="E199" s="209" t="s">
        <v>5165</v>
      </c>
      <c r="F199" s="209" t="s">
        <v>38</v>
      </c>
      <c r="G199" s="216" t="s">
        <v>35</v>
      </c>
      <c r="H199" s="209" t="s">
        <v>8271</v>
      </c>
      <c r="I199" s="2"/>
      <c r="J199" s="210">
        <v>0</v>
      </c>
      <c r="K199" s="210">
        <v>0</v>
      </c>
      <c r="L199" s="210">
        <v>0</v>
      </c>
      <c r="M199" s="210">
        <v>0</v>
      </c>
      <c r="N199" s="210">
        <v>0</v>
      </c>
      <c r="O199" s="210">
        <v>0</v>
      </c>
      <c r="P199" s="210">
        <v>0</v>
      </c>
      <c r="Q199" s="210">
        <v>0</v>
      </c>
      <c r="R199" s="210">
        <v>0</v>
      </c>
      <c r="S199" s="210">
        <v>0</v>
      </c>
      <c r="T199" s="210">
        <v>0</v>
      </c>
      <c r="U199" s="210">
        <v>0</v>
      </c>
      <c r="V199" s="210">
        <v>0</v>
      </c>
      <c r="W199" s="210">
        <v>0</v>
      </c>
      <c r="X199" s="210">
        <v>0</v>
      </c>
      <c r="Y199" s="210">
        <v>10</v>
      </c>
      <c r="Z199" s="210">
        <v>10</v>
      </c>
      <c r="AA199" s="210">
        <v>10</v>
      </c>
      <c r="AB199" s="210">
        <v>10</v>
      </c>
      <c r="AC199" s="210">
        <v>10</v>
      </c>
      <c r="AD199" s="210">
        <v>14</v>
      </c>
      <c r="AE199" s="210">
        <v>14</v>
      </c>
      <c r="AF199" s="210">
        <v>14</v>
      </c>
      <c r="AG199" s="210">
        <v>14</v>
      </c>
      <c r="AH199" s="210">
        <v>14</v>
      </c>
      <c r="AI199" s="210">
        <v>14</v>
      </c>
      <c r="AJ199" s="210">
        <v>14</v>
      </c>
      <c r="AK199" s="210">
        <v>14</v>
      </c>
      <c r="AL199" s="210">
        <v>14</v>
      </c>
      <c r="AM199" s="210">
        <v>14</v>
      </c>
      <c r="AN199" s="210">
        <v>14</v>
      </c>
      <c r="AO199" s="210">
        <v>14</v>
      </c>
      <c r="AP199" s="210">
        <v>14</v>
      </c>
      <c r="AQ199" s="210">
        <v>14</v>
      </c>
      <c r="AR199" s="210">
        <v>14</v>
      </c>
      <c r="AS199" s="210">
        <v>14</v>
      </c>
      <c r="AT199" s="210">
        <v>14</v>
      </c>
      <c r="AU199" s="210">
        <v>14</v>
      </c>
      <c r="AV199" s="210">
        <v>14</v>
      </c>
      <c r="AW199" s="210">
        <v>14</v>
      </c>
      <c r="AX199" s="210">
        <v>14</v>
      </c>
      <c r="AY199" s="210">
        <v>14</v>
      </c>
      <c r="AZ199" s="210">
        <v>14</v>
      </c>
      <c r="BA199" s="210">
        <v>14</v>
      </c>
      <c r="BB199" s="210">
        <v>14</v>
      </c>
      <c r="BC199" s="210">
        <v>14</v>
      </c>
      <c r="BD199" s="210">
        <v>14</v>
      </c>
      <c r="BE199" s="210">
        <v>14</v>
      </c>
      <c r="BF199" s="210">
        <v>14</v>
      </c>
      <c r="BG199" s="210">
        <v>14</v>
      </c>
      <c r="BH199" s="210">
        <v>14</v>
      </c>
      <c r="BI199" s="210">
        <v>14</v>
      </c>
      <c r="BJ199" s="210">
        <v>14</v>
      </c>
      <c r="BK199" s="210">
        <v>14</v>
      </c>
      <c r="BL199" s="210">
        <v>14</v>
      </c>
      <c r="BM199" s="210">
        <v>14</v>
      </c>
      <c r="BN199" s="210">
        <v>14</v>
      </c>
      <c r="BO199" s="210">
        <v>14</v>
      </c>
      <c r="BP199" s="210">
        <v>14</v>
      </c>
      <c r="BQ199" s="210">
        <v>14</v>
      </c>
      <c r="BR199" s="210">
        <v>14</v>
      </c>
      <c r="BS199" s="210"/>
      <c r="BT199" s="210"/>
      <c r="BU199" s="210"/>
      <c r="BV199" s="210"/>
      <c r="BW199" s="210"/>
      <c r="BX199" s="210"/>
      <c r="BY199" s="210"/>
      <c r="BZ199" s="210"/>
      <c r="CA199" s="210"/>
      <c r="CB199" s="210"/>
      <c r="CC199" s="210"/>
      <c r="CD199" s="210"/>
      <c r="CE199" s="210"/>
      <c r="CF199" s="210"/>
      <c r="CG199" s="210"/>
      <c r="CH199" s="210"/>
      <c r="CI199" s="210"/>
      <c r="CJ199" s="210"/>
      <c r="CK199" s="210"/>
      <c r="CL199" s="210"/>
      <c r="CM199" s="210"/>
      <c r="CN199" s="210"/>
      <c r="CO199" s="210"/>
      <c r="CP199" s="210"/>
      <c r="CQ199" s="210"/>
      <c r="CR199" s="210"/>
      <c r="CS199" s="144"/>
      <c r="CT199" s="144"/>
    </row>
    <row r="200" spans="1:98" ht="15">
      <c r="A200" s="208" t="s">
        <v>8334</v>
      </c>
      <c r="B200" s="285" t="s">
        <v>214</v>
      </c>
      <c r="C200" s="209"/>
      <c r="D200" s="259"/>
      <c r="E200" s="209" t="s">
        <v>5166</v>
      </c>
      <c r="F200" s="209" t="s">
        <v>38</v>
      </c>
      <c r="G200" s="216" t="s">
        <v>35</v>
      </c>
      <c r="H200" s="209" t="s">
        <v>8271</v>
      </c>
      <c r="I200" s="2"/>
      <c r="J200" s="210">
        <v>0</v>
      </c>
      <c r="K200" s="210">
        <v>0</v>
      </c>
      <c r="L200" s="210">
        <v>0</v>
      </c>
      <c r="M200" s="210">
        <v>0</v>
      </c>
      <c r="N200" s="210">
        <v>0</v>
      </c>
      <c r="O200" s="210">
        <v>0</v>
      </c>
      <c r="P200" s="210">
        <v>0</v>
      </c>
      <c r="Q200" s="210">
        <v>0</v>
      </c>
      <c r="R200" s="210">
        <v>0</v>
      </c>
      <c r="S200" s="210">
        <v>0</v>
      </c>
      <c r="T200" s="210">
        <v>0</v>
      </c>
      <c r="U200" s="210">
        <v>0</v>
      </c>
      <c r="V200" s="210">
        <v>0</v>
      </c>
      <c r="W200" s="210">
        <v>0</v>
      </c>
      <c r="X200" s="210">
        <v>0</v>
      </c>
      <c r="Y200" s="210">
        <v>2</v>
      </c>
      <c r="Z200" s="210">
        <v>2</v>
      </c>
      <c r="AA200" s="210">
        <v>2</v>
      </c>
      <c r="AB200" s="210">
        <v>2</v>
      </c>
      <c r="AC200" s="210">
        <v>2</v>
      </c>
      <c r="AD200" s="210"/>
      <c r="AE200" s="210"/>
      <c r="AF200" s="210"/>
      <c r="AG200" s="210"/>
      <c r="AH200" s="210"/>
      <c r="AI200" s="210"/>
      <c r="AJ200" s="210"/>
      <c r="AK200" s="210"/>
      <c r="AL200" s="210"/>
      <c r="AM200" s="210"/>
      <c r="AN200" s="210"/>
      <c r="AO200" s="210"/>
      <c r="AP200" s="210"/>
      <c r="AQ200" s="210"/>
      <c r="AR200" s="210"/>
      <c r="AS200" s="210"/>
      <c r="AT200" s="210"/>
      <c r="AU200" s="210"/>
      <c r="AV200" s="210"/>
      <c r="AW200" s="210"/>
      <c r="AX200" s="210"/>
      <c r="AY200" s="210"/>
      <c r="AZ200" s="210"/>
      <c r="BA200" s="210"/>
      <c r="BB200" s="210"/>
      <c r="BC200" s="210"/>
      <c r="BD200" s="210"/>
      <c r="BE200" s="210"/>
      <c r="BF200" s="210"/>
      <c r="BG200" s="210"/>
      <c r="BH200" s="210"/>
      <c r="BI200" s="210"/>
      <c r="BJ200" s="210"/>
      <c r="BK200" s="210"/>
      <c r="BL200" s="210"/>
      <c r="BM200" s="210"/>
      <c r="BN200" s="210"/>
      <c r="BO200" s="210"/>
      <c r="BP200" s="210"/>
      <c r="BQ200" s="210"/>
      <c r="BR200" s="210"/>
      <c r="BS200" s="210"/>
      <c r="BT200" s="210"/>
      <c r="BU200" s="210"/>
      <c r="BV200" s="210"/>
      <c r="BW200" s="210"/>
      <c r="BX200" s="210"/>
      <c r="BY200" s="210"/>
      <c r="BZ200" s="210"/>
      <c r="CA200" s="210"/>
      <c r="CB200" s="210"/>
      <c r="CC200" s="210"/>
      <c r="CD200" s="210"/>
      <c r="CE200" s="210"/>
      <c r="CF200" s="210"/>
      <c r="CG200" s="210"/>
      <c r="CH200" s="210"/>
      <c r="CI200" s="210"/>
      <c r="CJ200" s="210"/>
      <c r="CK200" s="210"/>
      <c r="CL200" s="210"/>
      <c r="CM200" s="210"/>
      <c r="CN200" s="210"/>
      <c r="CO200" s="210"/>
      <c r="CP200" s="210"/>
      <c r="CQ200" s="210"/>
      <c r="CR200" s="210"/>
      <c r="CS200" s="144"/>
      <c r="CT200" s="144"/>
    </row>
    <row r="201" spans="1:98" ht="15">
      <c r="A201" s="208" t="s">
        <v>8334</v>
      </c>
      <c r="B201" s="285" t="s">
        <v>214</v>
      </c>
      <c r="C201" s="209"/>
      <c r="D201" s="259"/>
      <c r="E201" s="209" t="s">
        <v>5168</v>
      </c>
      <c r="F201" s="209" t="s">
        <v>38</v>
      </c>
      <c r="G201" s="216" t="s">
        <v>35</v>
      </c>
      <c r="H201" s="209" t="s">
        <v>8271</v>
      </c>
      <c r="I201" s="2"/>
      <c r="J201" s="210">
        <v>0</v>
      </c>
      <c r="K201" s="210">
        <v>0</v>
      </c>
      <c r="L201" s="210">
        <v>0</v>
      </c>
      <c r="M201" s="210">
        <v>0</v>
      </c>
      <c r="N201" s="210">
        <v>0</v>
      </c>
      <c r="O201" s="210">
        <v>0</v>
      </c>
      <c r="P201" s="210">
        <v>0</v>
      </c>
      <c r="Q201" s="210">
        <v>5</v>
      </c>
      <c r="R201" s="210">
        <v>5</v>
      </c>
      <c r="S201" s="210">
        <v>5</v>
      </c>
      <c r="T201" s="210">
        <v>5</v>
      </c>
      <c r="U201" s="210">
        <v>5</v>
      </c>
      <c r="V201" s="210">
        <v>5</v>
      </c>
      <c r="W201" s="210">
        <v>5</v>
      </c>
      <c r="X201" s="210">
        <v>5</v>
      </c>
      <c r="Y201" s="210">
        <v>5</v>
      </c>
      <c r="Z201" s="210">
        <v>5</v>
      </c>
      <c r="AA201" s="210">
        <v>5</v>
      </c>
      <c r="AB201" s="210">
        <v>5</v>
      </c>
      <c r="AC201" s="210">
        <v>5</v>
      </c>
      <c r="AD201" s="210"/>
      <c r="AE201" s="210"/>
      <c r="AF201" s="210"/>
      <c r="AG201" s="210"/>
      <c r="AH201" s="210"/>
      <c r="AI201" s="210"/>
      <c r="AJ201" s="210"/>
      <c r="AK201" s="210"/>
      <c r="AL201" s="210"/>
      <c r="AM201" s="210"/>
      <c r="AN201" s="210"/>
      <c r="AO201" s="210"/>
      <c r="AP201" s="210"/>
      <c r="AQ201" s="210"/>
      <c r="AR201" s="210"/>
      <c r="AS201" s="210"/>
      <c r="AT201" s="210"/>
      <c r="AU201" s="210"/>
      <c r="AV201" s="210"/>
      <c r="AW201" s="210"/>
      <c r="AX201" s="210"/>
      <c r="AY201" s="210"/>
      <c r="AZ201" s="210"/>
      <c r="BA201" s="210"/>
      <c r="BB201" s="210"/>
      <c r="BC201" s="210"/>
      <c r="BD201" s="210"/>
      <c r="BE201" s="210"/>
      <c r="BF201" s="210"/>
      <c r="BG201" s="210"/>
      <c r="BH201" s="210"/>
      <c r="BI201" s="210"/>
      <c r="BJ201" s="210"/>
      <c r="BK201" s="210"/>
      <c r="BL201" s="210"/>
      <c r="BM201" s="210"/>
      <c r="BN201" s="210"/>
      <c r="BO201" s="210"/>
      <c r="BP201" s="210"/>
      <c r="BQ201" s="210"/>
      <c r="BR201" s="210"/>
      <c r="BS201" s="210"/>
      <c r="BT201" s="210"/>
      <c r="BU201" s="210"/>
      <c r="BV201" s="210"/>
      <c r="BW201" s="210"/>
      <c r="BX201" s="210"/>
      <c r="BY201" s="210"/>
      <c r="BZ201" s="210"/>
      <c r="CA201" s="210"/>
      <c r="CB201" s="210"/>
      <c r="CC201" s="210"/>
      <c r="CD201" s="210"/>
      <c r="CE201" s="210"/>
      <c r="CF201" s="210"/>
      <c r="CG201" s="210"/>
      <c r="CH201" s="210"/>
      <c r="CI201" s="210"/>
      <c r="CJ201" s="210"/>
      <c r="CK201" s="210"/>
      <c r="CL201" s="210"/>
      <c r="CM201" s="210"/>
      <c r="CN201" s="210"/>
      <c r="CO201" s="210"/>
      <c r="CP201" s="210"/>
      <c r="CQ201" s="210"/>
      <c r="CR201" s="210"/>
      <c r="CS201" s="144"/>
      <c r="CT201" s="144"/>
    </row>
    <row r="202" spans="1:98" ht="15">
      <c r="A202" s="208" t="s">
        <v>8334</v>
      </c>
      <c r="B202" s="285" t="s">
        <v>214</v>
      </c>
      <c r="C202" s="209"/>
      <c r="D202" s="259"/>
      <c r="E202" s="209" t="s">
        <v>5169</v>
      </c>
      <c r="F202" s="209" t="s">
        <v>38</v>
      </c>
      <c r="G202" s="216" t="s">
        <v>35</v>
      </c>
      <c r="H202" s="209" t="s">
        <v>8271</v>
      </c>
      <c r="I202" s="2"/>
      <c r="J202" s="210">
        <v>0</v>
      </c>
      <c r="K202" s="210">
        <v>0</v>
      </c>
      <c r="L202" s="210">
        <v>0</v>
      </c>
      <c r="M202" s="210">
        <v>0</v>
      </c>
      <c r="N202" s="210">
        <v>0</v>
      </c>
      <c r="O202" s="210">
        <v>0</v>
      </c>
      <c r="P202" s="210">
        <v>0</v>
      </c>
      <c r="Q202" s="210">
        <v>10</v>
      </c>
      <c r="R202" s="210">
        <v>10</v>
      </c>
      <c r="S202" s="210">
        <v>10</v>
      </c>
      <c r="T202" s="210">
        <v>10</v>
      </c>
      <c r="U202" s="210">
        <v>10</v>
      </c>
      <c r="V202" s="210">
        <v>10</v>
      </c>
      <c r="W202" s="210">
        <v>10</v>
      </c>
      <c r="X202" s="210">
        <v>10</v>
      </c>
      <c r="Y202" s="210">
        <v>10</v>
      </c>
      <c r="Z202" s="210">
        <v>10</v>
      </c>
      <c r="AA202" s="210">
        <v>10</v>
      </c>
      <c r="AB202" s="210">
        <v>10</v>
      </c>
      <c r="AC202" s="210">
        <v>10</v>
      </c>
      <c r="AD202" s="210">
        <v>13</v>
      </c>
      <c r="AE202" s="210">
        <v>13</v>
      </c>
      <c r="AF202" s="210">
        <v>13</v>
      </c>
      <c r="AG202" s="210">
        <v>13</v>
      </c>
      <c r="AH202" s="210">
        <v>13</v>
      </c>
      <c r="AI202" s="210">
        <v>13</v>
      </c>
      <c r="AJ202" s="210">
        <v>13</v>
      </c>
      <c r="AK202" s="210">
        <v>13</v>
      </c>
      <c r="AL202" s="210">
        <v>13</v>
      </c>
      <c r="AM202" s="210">
        <v>13</v>
      </c>
      <c r="AN202" s="210">
        <v>13</v>
      </c>
      <c r="AO202" s="210">
        <v>13</v>
      </c>
      <c r="AP202" s="210">
        <v>13</v>
      </c>
      <c r="AQ202" s="210">
        <v>13</v>
      </c>
      <c r="AR202" s="210">
        <v>13</v>
      </c>
      <c r="AS202" s="210">
        <v>13</v>
      </c>
      <c r="AT202" s="210">
        <v>13</v>
      </c>
      <c r="AU202" s="210">
        <v>13</v>
      </c>
      <c r="AV202" s="210">
        <v>13</v>
      </c>
      <c r="AW202" s="210">
        <v>13</v>
      </c>
      <c r="AX202" s="210">
        <v>13</v>
      </c>
      <c r="AY202" s="210">
        <v>13</v>
      </c>
      <c r="AZ202" s="210">
        <v>13</v>
      </c>
      <c r="BA202" s="210">
        <v>13</v>
      </c>
      <c r="BB202" s="210">
        <v>13</v>
      </c>
      <c r="BC202" s="210">
        <v>13</v>
      </c>
      <c r="BD202" s="210">
        <v>13</v>
      </c>
      <c r="BE202" s="210">
        <v>13</v>
      </c>
      <c r="BF202" s="210">
        <v>13</v>
      </c>
      <c r="BG202" s="210">
        <v>13</v>
      </c>
      <c r="BH202" s="210">
        <v>13</v>
      </c>
      <c r="BI202" s="210">
        <v>13</v>
      </c>
      <c r="BJ202" s="210">
        <v>13</v>
      </c>
      <c r="BK202" s="210">
        <v>13</v>
      </c>
      <c r="BL202" s="210">
        <v>13</v>
      </c>
      <c r="BM202" s="210">
        <v>13</v>
      </c>
      <c r="BN202" s="210">
        <v>13</v>
      </c>
      <c r="BO202" s="210">
        <v>13</v>
      </c>
      <c r="BP202" s="210">
        <v>13</v>
      </c>
      <c r="BQ202" s="210">
        <v>13</v>
      </c>
      <c r="BR202" s="210">
        <v>13</v>
      </c>
      <c r="BS202" s="210"/>
      <c r="BT202" s="210"/>
      <c r="BU202" s="210"/>
      <c r="BV202" s="210"/>
      <c r="BW202" s="210"/>
      <c r="BX202" s="210"/>
      <c r="BY202" s="210"/>
      <c r="BZ202" s="210"/>
      <c r="CA202" s="210"/>
      <c r="CB202" s="210"/>
      <c r="CC202" s="210"/>
      <c r="CD202" s="210"/>
      <c r="CE202" s="210"/>
      <c r="CF202" s="210"/>
      <c r="CG202" s="210"/>
      <c r="CH202" s="210"/>
      <c r="CI202" s="210"/>
      <c r="CJ202" s="210"/>
      <c r="CK202" s="210"/>
      <c r="CL202" s="210"/>
      <c r="CM202" s="210"/>
      <c r="CN202" s="210"/>
      <c r="CO202" s="210"/>
      <c r="CP202" s="210"/>
      <c r="CQ202" s="210"/>
      <c r="CR202" s="210"/>
      <c r="CS202" s="144"/>
      <c r="CT202" s="144"/>
    </row>
    <row r="203" spans="1:98" ht="15">
      <c r="A203" s="208" t="s">
        <v>8334</v>
      </c>
      <c r="B203" s="285" t="s">
        <v>230</v>
      </c>
      <c r="C203" s="209"/>
      <c r="D203" s="259"/>
      <c r="E203" s="209" t="s">
        <v>2597</v>
      </c>
      <c r="F203" s="209" t="s">
        <v>38</v>
      </c>
      <c r="G203" s="216" t="s">
        <v>35</v>
      </c>
      <c r="H203" s="209" t="s">
        <v>8271</v>
      </c>
      <c r="I203" s="2"/>
      <c r="J203" s="210">
        <v>0</v>
      </c>
      <c r="K203" s="210">
        <v>0</v>
      </c>
      <c r="L203" s="210">
        <v>0</v>
      </c>
      <c r="M203" s="210">
        <v>0</v>
      </c>
      <c r="N203" s="210">
        <v>0</v>
      </c>
      <c r="O203" s="210">
        <v>0</v>
      </c>
      <c r="P203" s="210">
        <v>0</v>
      </c>
      <c r="Q203" s="210">
        <v>1</v>
      </c>
      <c r="R203" s="210">
        <v>1</v>
      </c>
      <c r="S203" s="210">
        <v>1</v>
      </c>
      <c r="T203" s="210">
        <v>1</v>
      </c>
      <c r="U203" s="210">
        <v>1</v>
      </c>
      <c r="V203" s="210">
        <v>1</v>
      </c>
      <c r="W203" s="210">
        <v>1</v>
      </c>
      <c r="X203" s="210">
        <v>1</v>
      </c>
      <c r="Y203" s="210">
        <v>1</v>
      </c>
      <c r="Z203" s="210">
        <v>1</v>
      </c>
      <c r="AA203" s="210">
        <v>1</v>
      </c>
      <c r="AB203" s="210">
        <v>1</v>
      </c>
      <c r="AC203" s="210">
        <v>1</v>
      </c>
      <c r="AD203" s="210">
        <v>1</v>
      </c>
      <c r="AE203" s="210">
        <v>1</v>
      </c>
      <c r="AF203" s="210">
        <v>1</v>
      </c>
      <c r="AG203" s="210">
        <v>1</v>
      </c>
      <c r="AH203" s="210">
        <v>1</v>
      </c>
      <c r="AI203" s="210">
        <v>1</v>
      </c>
      <c r="AJ203" s="210">
        <v>1</v>
      </c>
      <c r="AK203" s="210">
        <v>1</v>
      </c>
      <c r="AL203" s="210">
        <v>1</v>
      </c>
      <c r="AM203" s="210">
        <v>1</v>
      </c>
      <c r="AN203" s="210">
        <v>1</v>
      </c>
      <c r="AO203" s="210">
        <v>1</v>
      </c>
      <c r="AP203" s="210">
        <v>1</v>
      </c>
      <c r="AQ203" s="210">
        <v>1</v>
      </c>
      <c r="AR203" s="210">
        <v>1</v>
      </c>
      <c r="AS203" s="210">
        <v>1</v>
      </c>
      <c r="AT203" s="210">
        <v>1</v>
      </c>
      <c r="AU203" s="210">
        <v>1</v>
      </c>
      <c r="AV203" s="210">
        <v>1</v>
      </c>
      <c r="AW203" s="210">
        <v>1</v>
      </c>
      <c r="AX203" s="210">
        <v>1</v>
      </c>
      <c r="AY203" s="210">
        <v>1</v>
      </c>
      <c r="AZ203" s="210">
        <v>1</v>
      </c>
      <c r="BA203" s="210">
        <v>1</v>
      </c>
      <c r="BB203" s="210">
        <v>1</v>
      </c>
      <c r="BC203" s="210">
        <v>1</v>
      </c>
      <c r="BD203" s="210">
        <v>1</v>
      </c>
      <c r="BE203" s="210">
        <v>1</v>
      </c>
      <c r="BF203" s="210">
        <v>1</v>
      </c>
      <c r="BG203" s="210">
        <v>1</v>
      </c>
      <c r="BH203" s="210"/>
      <c r="BI203" s="210"/>
      <c r="BJ203" s="210"/>
      <c r="BK203" s="210"/>
      <c r="BL203" s="210"/>
      <c r="BM203" s="210"/>
      <c r="BN203" s="210"/>
      <c r="BO203" s="210"/>
      <c r="BP203" s="210"/>
      <c r="BQ203" s="210"/>
      <c r="BR203" s="210"/>
      <c r="BS203" s="210"/>
      <c r="BT203" s="210"/>
      <c r="BU203" s="210"/>
      <c r="BV203" s="210"/>
      <c r="BW203" s="210"/>
      <c r="BX203" s="210"/>
      <c r="BY203" s="210"/>
      <c r="BZ203" s="210"/>
      <c r="CA203" s="210"/>
      <c r="CB203" s="210"/>
      <c r="CC203" s="210"/>
      <c r="CD203" s="210"/>
      <c r="CE203" s="210"/>
      <c r="CF203" s="210"/>
      <c r="CG203" s="210"/>
      <c r="CH203" s="210"/>
      <c r="CI203" s="210"/>
      <c r="CJ203" s="210"/>
      <c r="CK203" s="210"/>
      <c r="CL203" s="210"/>
      <c r="CM203" s="210"/>
      <c r="CN203" s="210"/>
      <c r="CO203" s="210"/>
      <c r="CP203" s="210"/>
      <c r="CQ203" s="210"/>
      <c r="CR203" s="210"/>
      <c r="CS203" s="144"/>
      <c r="CT203" s="144"/>
    </row>
    <row r="204" spans="1:98" ht="15">
      <c r="A204" s="208" t="s">
        <v>8334</v>
      </c>
      <c r="B204" s="285" t="s">
        <v>234</v>
      </c>
      <c r="C204" s="209"/>
      <c r="D204" s="259"/>
      <c r="E204" s="209" t="s">
        <v>5149</v>
      </c>
      <c r="F204" s="209" t="s">
        <v>38</v>
      </c>
      <c r="G204" s="216" t="s">
        <v>35</v>
      </c>
      <c r="H204" s="209" t="s">
        <v>8271</v>
      </c>
      <c r="I204" s="2"/>
      <c r="J204" s="210">
        <v>0</v>
      </c>
      <c r="K204" s="210">
        <v>0</v>
      </c>
      <c r="L204" s="210">
        <v>0</v>
      </c>
      <c r="M204" s="210">
        <v>0</v>
      </c>
      <c r="N204" s="210">
        <v>0</v>
      </c>
      <c r="O204" s="210">
        <v>0</v>
      </c>
      <c r="P204" s="210">
        <v>0</v>
      </c>
      <c r="Q204" s="210">
        <v>0</v>
      </c>
      <c r="R204" s="210">
        <v>0</v>
      </c>
      <c r="S204" s="210">
        <v>1</v>
      </c>
      <c r="T204" s="210">
        <v>1</v>
      </c>
      <c r="U204" s="210">
        <v>1</v>
      </c>
      <c r="V204" s="210">
        <v>1</v>
      </c>
      <c r="W204" s="210">
        <v>1</v>
      </c>
      <c r="X204" s="210">
        <v>1</v>
      </c>
      <c r="Y204" s="210">
        <v>1</v>
      </c>
      <c r="Z204" s="210">
        <v>1</v>
      </c>
      <c r="AA204" s="210">
        <v>1</v>
      </c>
      <c r="AB204" s="210">
        <v>1</v>
      </c>
      <c r="AC204" s="210">
        <v>1</v>
      </c>
      <c r="AD204" s="210">
        <v>1</v>
      </c>
      <c r="AE204" s="210">
        <v>1</v>
      </c>
      <c r="AF204" s="210">
        <v>1</v>
      </c>
      <c r="AG204" s="210">
        <v>1</v>
      </c>
      <c r="AH204" s="210">
        <v>1</v>
      </c>
      <c r="AI204" s="210">
        <v>1</v>
      </c>
      <c r="AJ204" s="210">
        <v>1</v>
      </c>
      <c r="AK204" s="210">
        <v>1</v>
      </c>
      <c r="AL204" s="210">
        <v>1</v>
      </c>
      <c r="AM204" s="210">
        <v>1</v>
      </c>
      <c r="AN204" s="210">
        <v>1</v>
      </c>
      <c r="AO204" s="210">
        <v>1</v>
      </c>
      <c r="AP204" s="210">
        <v>1</v>
      </c>
      <c r="AQ204" s="210">
        <v>1</v>
      </c>
      <c r="AR204" s="210">
        <v>1</v>
      </c>
      <c r="AS204" s="210">
        <v>1</v>
      </c>
      <c r="AT204" s="210">
        <v>1</v>
      </c>
      <c r="AU204" s="210">
        <v>1</v>
      </c>
      <c r="AV204" s="210">
        <v>1</v>
      </c>
      <c r="AW204" s="210">
        <v>1</v>
      </c>
      <c r="AX204" s="210">
        <v>1</v>
      </c>
      <c r="AY204" s="210">
        <v>1</v>
      </c>
      <c r="AZ204" s="210">
        <v>1</v>
      </c>
      <c r="BA204" s="210">
        <v>1</v>
      </c>
      <c r="BB204" s="210">
        <v>1</v>
      </c>
      <c r="BC204" s="210">
        <v>1</v>
      </c>
      <c r="BD204" s="210">
        <v>1</v>
      </c>
      <c r="BE204" s="210">
        <v>1</v>
      </c>
      <c r="BF204" s="210">
        <v>1</v>
      </c>
      <c r="BG204" s="210">
        <v>1</v>
      </c>
      <c r="BH204" s="210"/>
      <c r="BI204" s="210"/>
      <c r="BJ204" s="210"/>
      <c r="BK204" s="210"/>
      <c r="BL204" s="210"/>
      <c r="BM204" s="210"/>
      <c r="BN204" s="210"/>
      <c r="BO204" s="210"/>
      <c r="BP204" s="210"/>
      <c r="BQ204" s="210"/>
      <c r="BR204" s="210"/>
      <c r="BS204" s="210"/>
      <c r="BT204" s="210"/>
      <c r="BU204" s="210"/>
      <c r="BV204" s="210"/>
      <c r="BW204" s="210"/>
      <c r="BX204" s="210"/>
      <c r="BY204" s="210"/>
      <c r="BZ204" s="210"/>
      <c r="CA204" s="210"/>
      <c r="CB204" s="210"/>
      <c r="CC204" s="210"/>
      <c r="CD204" s="210"/>
      <c r="CE204" s="210"/>
      <c r="CF204" s="210"/>
      <c r="CG204" s="210"/>
      <c r="CH204" s="210"/>
      <c r="CI204" s="210"/>
      <c r="CJ204" s="210"/>
      <c r="CK204" s="210"/>
      <c r="CL204" s="210"/>
      <c r="CM204" s="210"/>
      <c r="CN204" s="210"/>
      <c r="CO204" s="210"/>
      <c r="CP204" s="210"/>
      <c r="CQ204" s="210"/>
      <c r="CR204" s="210"/>
      <c r="CS204" s="144"/>
      <c r="CT204" s="144"/>
    </row>
    <row r="205" spans="1:98" ht="15">
      <c r="A205" s="208" t="s">
        <v>8334</v>
      </c>
      <c r="B205" s="285" t="s">
        <v>236</v>
      </c>
      <c r="C205" s="209"/>
      <c r="D205" s="259"/>
      <c r="E205" s="209" t="s">
        <v>2597</v>
      </c>
      <c r="F205" s="209" t="s">
        <v>38</v>
      </c>
      <c r="G205" s="216" t="s">
        <v>35</v>
      </c>
      <c r="H205" s="209" t="s">
        <v>8271</v>
      </c>
      <c r="I205" s="2"/>
      <c r="J205" s="210">
        <v>0</v>
      </c>
      <c r="K205" s="210">
        <v>0</v>
      </c>
      <c r="L205" s="210">
        <v>0</v>
      </c>
      <c r="M205" s="210">
        <v>0</v>
      </c>
      <c r="N205" s="210">
        <v>0</v>
      </c>
      <c r="O205" s="210">
        <v>0</v>
      </c>
      <c r="P205" s="210">
        <v>0</v>
      </c>
      <c r="Q205" s="210">
        <v>0</v>
      </c>
      <c r="R205" s="210">
        <v>0</v>
      </c>
      <c r="S205" s="210">
        <v>0</v>
      </c>
      <c r="T205" s="210">
        <v>1</v>
      </c>
      <c r="U205" s="210">
        <v>1</v>
      </c>
      <c r="V205" s="210">
        <v>1</v>
      </c>
      <c r="W205" s="210">
        <v>1</v>
      </c>
      <c r="X205" s="210">
        <v>1</v>
      </c>
      <c r="Y205" s="210">
        <v>1</v>
      </c>
      <c r="Z205" s="210">
        <v>1</v>
      </c>
      <c r="AA205" s="210">
        <v>1</v>
      </c>
      <c r="AB205" s="210">
        <v>1</v>
      </c>
      <c r="AC205" s="210">
        <v>1</v>
      </c>
      <c r="AD205" s="210">
        <v>1</v>
      </c>
      <c r="AE205" s="210">
        <v>1</v>
      </c>
      <c r="AF205" s="210">
        <v>1</v>
      </c>
      <c r="AG205" s="210">
        <v>1</v>
      </c>
      <c r="AH205" s="210">
        <v>1</v>
      </c>
      <c r="AI205" s="210">
        <v>1</v>
      </c>
      <c r="AJ205" s="210">
        <v>1</v>
      </c>
      <c r="AK205" s="210">
        <v>1</v>
      </c>
      <c r="AL205" s="210">
        <v>1</v>
      </c>
      <c r="AM205" s="210">
        <v>1</v>
      </c>
      <c r="AN205" s="210">
        <v>1</v>
      </c>
      <c r="AO205" s="210">
        <v>1</v>
      </c>
      <c r="AP205" s="210">
        <v>1</v>
      </c>
      <c r="AQ205" s="210">
        <v>1</v>
      </c>
      <c r="AR205" s="210">
        <v>1</v>
      </c>
      <c r="AS205" s="210">
        <v>1</v>
      </c>
      <c r="AT205" s="210">
        <v>1</v>
      </c>
      <c r="AU205" s="210">
        <v>1</v>
      </c>
      <c r="AV205" s="210">
        <v>1</v>
      </c>
      <c r="AW205" s="210">
        <v>1</v>
      </c>
      <c r="AX205" s="210">
        <v>1</v>
      </c>
      <c r="AY205" s="210">
        <v>1</v>
      </c>
      <c r="AZ205" s="210">
        <v>1</v>
      </c>
      <c r="BA205" s="210">
        <v>1</v>
      </c>
      <c r="BB205" s="210">
        <v>1</v>
      </c>
      <c r="BC205" s="210">
        <v>1</v>
      </c>
      <c r="BD205" s="210">
        <v>1</v>
      </c>
      <c r="BE205" s="210">
        <v>1</v>
      </c>
      <c r="BF205" s="210">
        <v>1</v>
      </c>
      <c r="BG205" s="210">
        <v>1</v>
      </c>
      <c r="BH205" s="210"/>
      <c r="BI205" s="210"/>
      <c r="BJ205" s="210"/>
      <c r="BK205" s="210"/>
      <c r="BL205" s="210"/>
      <c r="BM205" s="210"/>
      <c r="BN205" s="210"/>
      <c r="BO205" s="210"/>
      <c r="BP205" s="210"/>
      <c r="BQ205" s="210"/>
      <c r="BR205" s="210"/>
      <c r="BS205" s="210"/>
      <c r="BT205" s="210"/>
      <c r="BU205" s="210"/>
      <c r="BV205" s="210"/>
      <c r="BW205" s="210"/>
      <c r="BX205" s="210"/>
      <c r="BY205" s="210"/>
      <c r="BZ205" s="210"/>
      <c r="CA205" s="210"/>
      <c r="CB205" s="210"/>
      <c r="CC205" s="210"/>
      <c r="CD205" s="210"/>
      <c r="CE205" s="210"/>
      <c r="CF205" s="210"/>
      <c r="CG205" s="210"/>
      <c r="CH205" s="210"/>
      <c r="CI205" s="210"/>
      <c r="CJ205" s="210"/>
      <c r="CK205" s="210"/>
      <c r="CL205" s="210"/>
      <c r="CM205" s="210"/>
      <c r="CN205" s="210"/>
      <c r="CO205" s="210"/>
      <c r="CP205" s="210"/>
      <c r="CQ205" s="210"/>
      <c r="CR205" s="210"/>
      <c r="CS205" s="144"/>
      <c r="CT205" s="144"/>
    </row>
    <row r="206" spans="1:98" ht="15">
      <c r="A206" s="208" t="s">
        <v>8334</v>
      </c>
      <c r="B206" s="285" t="s">
        <v>238</v>
      </c>
      <c r="C206" s="209"/>
      <c r="D206" s="259"/>
      <c r="E206" s="209" t="s">
        <v>5149</v>
      </c>
      <c r="F206" s="209" t="s">
        <v>38</v>
      </c>
      <c r="G206" s="216" t="s">
        <v>35</v>
      </c>
      <c r="H206" s="209" t="s">
        <v>8271</v>
      </c>
      <c r="I206" s="2"/>
      <c r="J206" s="210">
        <v>0</v>
      </c>
      <c r="K206" s="210">
        <v>0</v>
      </c>
      <c r="L206" s="210">
        <v>0</v>
      </c>
      <c r="M206" s="210">
        <v>0</v>
      </c>
      <c r="N206" s="210">
        <v>0</v>
      </c>
      <c r="O206" s="210">
        <v>0</v>
      </c>
      <c r="P206" s="210">
        <v>0</v>
      </c>
      <c r="Q206" s="210">
        <v>0</v>
      </c>
      <c r="R206" s="210">
        <v>0</v>
      </c>
      <c r="S206" s="210">
        <v>0</v>
      </c>
      <c r="T206" s="210">
        <v>1</v>
      </c>
      <c r="U206" s="210">
        <v>1</v>
      </c>
      <c r="V206" s="210">
        <v>1</v>
      </c>
      <c r="W206" s="210">
        <v>1</v>
      </c>
      <c r="X206" s="210">
        <v>1</v>
      </c>
      <c r="Y206" s="210">
        <v>1</v>
      </c>
      <c r="Z206" s="210">
        <v>1</v>
      </c>
      <c r="AA206" s="210">
        <v>1</v>
      </c>
      <c r="AB206" s="210">
        <v>1</v>
      </c>
      <c r="AC206" s="210">
        <v>1</v>
      </c>
      <c r="AD206" s="210">
        <v>1</v>
      </c>
      <c r="AE206" s="210">
        <v>1</v>
      </c>
      <c r="AF206" s="210">
        <v>1</v>
      </c>
      <c r="AG206" s="210">
        <v>1</v>
      </c>
      <c r="AH206" s="210">
        <v>1</v>
      </c>
      <c r="AI206" s="210">
        <v>1</v>
      </c>
      <c r="AJ206" s="210">
        <v>1</v>
      </c>
      <c r="AK206" s="210">
        <v>1</v>
      </c>
      <c r="AL206" s="210">
        <v>1</v>
      </c>
      <c r="AM206" s="210">
        <v>1</v>
      </c>
      <c r="AN206" s="210">
        <v>1</v>
      </c>
      <c r="AO206" s="210">
        <v>1</v>
      </c>
      <c r="AP206" s="210">
        <v>1</v>
      </c>
      <c r="AQ206" s="210">
        <v>1</v>
      </c>
      <c r="AR206" s="210">
        <v>1</v>
      </c>
      <c r="AS206" s="210">
        <v>1</v>
      </c>
      <c r="AT206" s="210">
        <v>1</v>
      </c>
      <c r="AU206" s="210">
        <v>1</v>
      </c>
      <c r="AV206" s="210">
        <v>1</v>
      </c>
      <c r="AW206" s="210">
        <v>1</v>
      </c>
      <c r="AX206" s="210">
        <v>1</v>
      </c>
      <c r="AY206" s="210">
        <v>1</v>
      </c>
      <c r="AZ206" s="210">
        <v>1</v>
      </c>
      <c r="BA206" s="210">
        <v>1</v>
      </c>
      <c r="BB206" s="210">
        <v>1</v>
      </c>
      <c r="BC206" s="210">
        <v>1</v>
      </c>
      <c r="BD206" s="210">
        <v>1</v>
      </c>
      <c r="BE206" s="210">
        <v>1</v>
      </c>
      <c r="BF206" s="210">
        <v>1</v>
      </c>
      <c r="BG206" s="210">
        <v>1</v>
      </c>
      <c r="BH206" s="210"/>
      <c r="BI206" s="210"/>
      <c r="BJ206" s="210"/>
      <c r="BK206" s="210"/>
      <c r="BL206" s="210"/>
      <c r="BM206" s="210"/>
      <c r="BN206" s="210"/>
      <c r="BO206" s="210"/>
      <c r="BP206" s="210"/>
      <c r="BQ206" s="210"/>
      <c r="BR206" s="210"/>
      <c r="BS206" s="210"/>
      <c r="BT206" s="210"/>
      <c r="BU206" s="210"/>
      <c r="BV206" s="210"/>
      <c r="BW206" s="210"/>
      <c r="BX206" s="210"/>
      <c r="BY206" s="210"/>
      <c r="BZ206" s="210"/>
      <c r="CA206" s="210"/>
      <c r="CB206" s="210"/>
      <c r="CC206" s="210"/>
      <c r="CD206" s="210"/>
      <c r="CE206" s="210"/>
      <c r="CF206" s="210"/>
      <c r="CG206" s="210"/>
      <c r="CH206" s="210"/>
      <c r="CI206" s="210"/>
      <c r="CJ206" s="210"/>
      <c r="CK206" s="210"/>
      <c r="CL206" s="210"/>
      <c r="CM206" s="210"/>
      <c r="CN206" s="210"/>
      <c r="CO206" s="210"/>
      <c r="CP206" s="210"/>
      <c r="CQ206" s="210"/>
      <c r="CR206" s="210"/>
      <c r="CS206" s="144"/>
      <c r="CT206" s="144"/>
    </row>
    <row r="207" spans="1:98" ht="15">
      <c r="A207" s="208" t="s">
        <v>8334</v>
      </c>
      <c r="B207" s="285" t="s">
        <v>240</v>
      </c>
      <c r="C207" s="209"/>
      <c r="D207" s="259"/>
      <c r="E207" s="209" t="s">
        <v>5149</v>
      </c>
      <c r="F207" s="209" t="s">
        <v>38</v>
      </c>
      <c r="G207" s="216" t="s">
        <v>35</v>
      </c>
      <c r="H207" s="209" t="s">
        <v>8271</v>
      </c>
      <c r="I207" s="2"/>
      <c r="J207" s="210">
        <v>0</v>
      </c>
      <c r="K207" s="210">
        <v>0</v>
      </c>
      <c r="L207" s="210">
        <v>0</v>
      </c>
      <c r="M207" s="210">
        <v>0</v>
      </c>
      <c r="N207" s="210">
        <v>0</v>
      </c>
      <c r="O207" s="210">
        <v>0</v>
      </c>
      <c r="P207" s="210">
        <v>0</v>
      </c>
      <c r="Q207" s="210">
        <v>1</v>
      </c>
      <c r="R207" s="210">
        <v>1</v>
      </c>
      <c r="S207" s="210">
        <v>1</v>
      </c>
      <c r="T207" s="210">
        <v>1</v>
      </c>
      <c r="U207" s="210">
        <v>1</v>
      </c>
      <c r="V207" s="210">
        <v>1</v>
      </c>
      <c r="W207" s="210">
        <v>1</v>
      </c>
      <c r="X207" s="210">
        <v>1</v>
      </c>
      <c r="Y207" s="210">
        <v>1</v>
      </c>
      <c r="Z207" s="210">
        <v>1</v>
      </c>
      <c r="AA207" s="210">
        <v>1</v>
      </c>
      <c r="AB207" s="210">
        <v>1</v>
      </c>
      <c r="AC207" s="210">
        <v>1</v>
      </c>
      <c r="AD207" s="210">
        <v>1</v>
      </c>
      <c r="AE207" s="210">
        <v>1</v>
      </c>
      <c r="AF207" s="210">
        <v>1</v>
      </c>
      <c r="AG207" s="210">
        <v>1</v>
      </c>
      <c r="AH207" s="210">
        <v>1</v>
      </c>
      <c r="AI207" s="210">
        <v>1</v>
      </c>
      <c r="AJ207" s="210">
        <v>1</v>
      </c>
      <c r="AK207" s="210">
        <v>1</v>
      </c>
      <c r="AL207" s="210">
        <v>1</v>
      </c>
      <c r="AM207" s="210">
        <v>1</v>
      </c>
      <c r="AN207" s="210">
        <v>1</v>
      </c>
      <c r="AO207" s="210">
        <v>1</v>
      </c>
      <c r="AP207" s="210">
        <v>1</v>
      </c>
      <c r="AQ207" s="210">
        <v>1</v>
      </c>
      <c r="AR207" s="210">
        <v>1</v>
      </c>
      <c r="AS207" s="210">
        <v>1</v>
      </c>
      <c r="AT207" s="210">
        <v>1</v>
      </c>
      <c r="AU207" s="210">
        <v>1</v>
      </c>
      <c r="AV207" s="210">
        <v>1</v>
      </c>
      <c r="AW207" s="210">
        <v>1</v>
      </c>
      <c r="AX207" s="210">
        <v>1</v>
      </c>
      <c r="AY207" s="210">
        <v>1</v>
      </c>
      <c r="AZ207" s="210">
        <v>1</v>
      </c>
      <c r="BA207" s="210">
        <v>1</v>
      </c>
      <c r="BB207" s="210">
        <v>1</v>
      </c>
      <c r="BC207" s="210">
        <v>1</v>
      </c>
      <c r="BD207" s="210">
        <v>1</v>
      </c>
      <c r="BE207" s="210">
        <v>1</v>
      </c>
      <c r="BF207" s="210">
        <v>1</v>
      </c>
      <c r="BG207" s="210">
        <v>1</v>
      </c>
      <c r="BH207" s="210"/>
      <c r="BI207" s="210"/>
      <c r="BJ207" s="210"/>
      <c r="BK207" s="210"/>
      <c r="BL207" s="210"/>
      <c r="BM207" s="210"/>
      <c r="BN207" s="210"/>
      <c r="BO207" s="210"/>
      <c r="BP207" s="210"/>
      <c r="BQ207" s="210"/>
      <c r="BR207" s="210"/>
      <c r="BS207" s="210"/>
      <c r="BT207" s="210"/>
      <c r="BU207" s="210"/>
      <c r="BV207" s="210"/>
      <c r="BW207" s="210"/>
      <c r="BX207" s="210"/>
      <c r="BY207" s="210"/>
      <c r="BZ207" s="210"/>
      <c r="CA207" s="210"/>
      <c r="CB207" s="210"/>
      <c r="CC207" s="210"/>
      <c r="CD207" s="210"/>
      <c r="CE207" s="210"/>
      <c r="CF207" s="210"/>
      <c r="CG207" s="210"/>
      <c r="CH207" s="210"/>
      <c r="CI207" s="210"/>
      <c r="CJ207" s="210"/>
      <c r="CK207" s="210"/>
      <c r="CL207" s="210"/>
      <c r="CM207" s="210"/>
      <c r="CN207" s="210"/>
      <c r="CO207" s="210"/>
      <c r="CP207" s="210"/>
      <c r="CQ207" s="210"/>
      <c r="CR207" s="210"/>
      <c r="CS207" s="144"/>
      <c r="CT207" s="144"/>
    </row>
    <row r="208" spans="1:98" ht="15">
      <c r="A208" s="208" t="s">
        <v>8334</v>
      </c>
      <c r="B208" s="285" t="s">
        <v>242</v>
      </c>
      <c r="C208" s="209"/>
      <c r="D208" s="259"/>
      <c r="E208" s="209" t="s">
        <v>2597</v>
      </c>
      <c r="F208" s="209" t="s">
        <v>38</v>
      </c>
      <c r="G208" s="216" t="s">
        <v>35</v>
      </c>
      <c r="H208" s="209" t="s">
        <v>8271</v>
      </c>
      <c r="I208" s="2"/>
      <c r="J208" s="210">
        <v>0</v>
      </c>
      <c r="K208" s="210">
        <v>0</v>
      </c>
      <c r="L208" s="210">
        <v>0</v>
      </c>
      <c r="M208" s="210">
        <v>0</v>
      </c>
      <c r="N208" s="210">
        <v>0</v>
      </c>
      <c r="O208" s="210">
        <v>0</v>
      </c>
      <c r="P208" s="210">
        <v>0</v>
      </c>
      <c r="Q208" s="210">
        <v>0</v>
      </c>
      <c r="R208" s="210">
        <v>0</v>
      </c>
      <c r="S208" s="210">
        <v>1</v>
      </c>
      <c r="T208" s="210">
        <v>1</v>
      </c>
      <c r="U208" s="210">
        <v>1</v>
      </c>
      <c r="V208" s="210">
        <v>1</v>
      </c>
      <c r="W208" s="210">
        <v>1</v>
      </c>
      <c r="X208" s="210">
        <v>1</v>
      </c>
      <c r="Y208" s="210">
        <v>1</v>
      </c>
      <c r="Z208" s="210">
        <v>1</v>
      </c>
      <c r="AA208" s="210">
        <v>1</v>
      </c>
      <c r="AB208" s="210">
        <v>1</v>
      </c>
      <c r="AC208" s="210">
        <v>1</v>
      </c>
      <c r="AD208" s="210">
        <v>1</v>
      </c>
      <c r="AE208" s="210">
        <v>1</v>
      </c>
      <c r="AF208" s="210">
        <v>1</v>
      </c>
      <c r="AG208" s="210">
        <v>1</v>
      </c>
      <c r="AH208" s="210">
        <v>1</v>
      </c>
      <c r="AI208" s="210">
        <v>1</v>
      </c>
      <c r="AJ208" s="210">
        <v>1</v>
      </c>
      <c r="AK208" s="210">
        <v>1</v>
      </c>
      <c r="AL208" s="210">
        <v>1</v>
      </c>
      <c r="AM208" s="210">
        <v>1</v>
      </c>
      <c r="AN208" s="210">
        <v>1</v>
      </c>
      <c r="AO208" s="210">
        <v>1</v>
      </c>
      <c r="AP208" s="210">
        <v>1</v>
      </c>
      <c r="AQ208" s="210">
        <v>1</v>
      </c>
      <c r="AR208" s="210">
        <v>1</v>
      </c>
      <c r="AS208" s="210">
        <v>1</v>
      </c>
      <c r="AT208" s="210">
        <v>1</v>
      </c>
      <c r="AU208" s="210">
        <v>1</v>
      </c>
      <c r="AV208" s="210">
        <v>1</v>
      </c>
      <c r="AW208" s="210">
        <v>1</v>
      </c>
      <c r="AX208" s="210">
        <v>1</v>
      </c>
      <c r="AY208" s="210">
        <v>1</v>
      </c>
      <c r="AZ208" s="210">
        <v>1</v>
      </c>
      <c r="BA208" s="210">
        <v>1</v>
      </c>
      <c r="BB208" s="210">
        <v>1</v>
      </c>
      <c r="BC208" s="210">
        <v>1</v>
      </c>
      <c r="BD208" s="210">
        <v>1</v>
      </c>
      <c r="BE208" s="210">
        <v>1</v>
      </c>
      <c r="BF208" s="210">
        <v>1</v>
      </c>
      <c r="BG208" s="210">
        <v>1</v>
      </c>
      <c r="BH208" s="210"/>
      <c r="BI208" s="210"/>
      <c r="BJ208" s="210"/>
      <c r="BK208" s="210"/>
      <c r="BL208" s="210"/>
      <c r="BM208" s="210"/>
      <c r="BN208" s="210"/>
      <c r="BO208" s="210"/>
      <c r="BP208" s="210"/>
      <c r="BQ208" s="210"/>
      <c r="BR208" s="210"/>
      <c r="BS208" s="210"/>
      <c r="BT208" s="210"/>
      <c r="BU208" s="210"/>
      <c r="BV208" s="210"/>
      <c r="BW208" s="210"/>
      <c r="BX208" s="210"/>
      <c r="BY208" s="210"/>
      <c r="BZ208" s="210"/>
      <c r="CA208" s="210"/>
      <c r="CB208" s="210"/>
      <c r="CC208" s="210"/>
      <c r="CD208" s="210"/>
      <c r="CE208" s="210"/>
      <c r="CF208" s="210"/>
      <c r="CG208" s="210"/>
      <c r="CH208" s="210"/>
      <c r="CI208" s="210"/>
      <c r="CJ208" s="210"/>
      <c r="CK208" s="210"/>
      <c r="CL208" s="210"/>
      <c r="CM208" s="210"/>
      <c r="CN208" s="210"/>
      <c r="CO208" s="210"/>
      <c r="CP208" s="210"/>
      <c r="CQ208" s="210"/>
      <c r="CR208" s="210"/>
      <c r="CS208" s="144"/>
      <c r="CT208" s="144"/>
    </row>
    <row r="209" spans="1:98" ht="15">
      <c r="A209" s="208" t="s">
        <v>8334</v>
      </c>
      <c r="B209" s="285" t="s">
        <v>8673</v>
      </c>
      <c r="C209" s="209"/>
      <c r="D209" s="259"/>
      <c r="E209" s="209" t="s">
        <v>5149</v>
      </c>
      <c r="F209" s="209" t="s">
        <v>38</v>
      </c>
      <c r="G209" s="216" t="s">
        <v>35</v>
      </c>
      <c r="H209" s="209" t="s">
        <v>8271</v>
      </c>
      <c r="I209" s="2"/>
      <c r="J209" s="210">
        <v>0</v>
      </c>
      <c r="K209" s="210">
        <v>0</v>
      </c>
      <c r="L209" s="210">
        <v>0</v>
      </c>
      <c r="M209" s="210">
        <v>0</v>
      </c>
      <c r="N209" s="210">
        <v>0</v>
      </c>
      <c r="O209" s="210">
        <v>0</v>
      </c>
      <c r="P209" s="210">
        <v>0</v>
      </c>
      <c r="Q209" s="210">
        <v>0</v>
      </c>
      <c r="R209" s="210">
        <v>0</v>
      </c>
      <c r="S209" s="210">
        <v>1</v>
      </c>
      <c r="T209" s="210">
        <v>1</v>
      </c>
      <c r="U209" s="210">
        <v>1</v>
      </c>
      <c r="V209" s="210">
        <v>1</v>
      </c>
      <c r="W209" s="210">
        <v>1</v>
      </c>
      <c r="X209" s="210">
        <v>1</v>
      </c>
      <c r="Y209" s="210">
        <v>1</v>
      </c>
      <c r="Z209" s="210">
        <v>1</v>
      </c>
      <c r="AA209" s="210">
        <v>1</v>
      </c>
      <c r="AB209" s="210">
        <v>1</v>
      </c>
      <c r="AC209" s="210">
        <v>1</v>
      </c>
      <c r="AD209" s="210">
        <v>1</v>
      </c>
      <c r="AE209" s="210">
        <v>1</v>
      </c>
      <c r="AF209" s="210">
        <v>1</v>
      </c>
      <c r="AG209" s="210">
        <v>1</v>
      </c>
      <c r="AH209" s="210">
        <v>1</v>
      </c>
      <c r="AI209" s="210">
        <v>1</v>
      </c>
      <c r="AJ209" s="210">
        <v>1</v>
      </c>
      <c r="AK209" s="210">
        <v>1</v>
      </c>
      <c r="AL209" s="210">
        <v>1</v>
      </c>
      <c r="AM209" s="210">
        <v>1</v>
      </c>
      <c r="AN209" s="210">
        <v>1</v>
      </c>
      <c r="AO209" s="210">
        <v>1</v>
      </c>
      <c r="AP209" s="210">
        <v>1</v>
      </c>
      <c r="AQ209" s="210">
        <v>1</v>
      </c>
      <c r="AR209" s="210">
        <v>1</v>
      </c>
      <c r="AS209" s="210">
        <v>1</v>
      </c>
      <c r="AT209" s="210">
        <v>1</v>
      </c>
      <c r="AU209" s="210">
        <v>1</v>
      </c>
      <c r="AV209" s="210">
        <v>1</v>
      </c>
      <c r="AW209" s="210">
        <v>1</v>
      </c>
      <c r="AX209" s="210">
        <v>1</v>
      </c>
      <c r="AY209" s="210">
        <v>1</v>
      </c>
      <c r="AZ209" s="210">
        <v>1</v>
      </c>
      <c r="BA209" s="210">
        <v>1</v>
      </c>
      <c r="BB209" s="210">
        <v>1</v>
      </c>
      <c r="BC209" s="210">
        <v>1</v>
      </c>
      <c r="BD209" s="210">
        <v>1</v>
      </c>
      <c r="BE209" s="210">
        <v>1</v>
      </c>
      <c r="BF209" s="210">
        <v>1</v>
      </c>
      <c r="BG209" s="210">
        <v>1</v>
      </c>
      <c r="BH209" s="210"/>
      <c r="BI209" s="210"/>
      <c r="BJ209" s="210"/>
      <c r="BK209" s="210"/>
      <c r="BL209" s="210"/>
      <c r="BM209" s="210"/>
      <c r="BN209" s="210"/>
      <c r="BO209" s="210"/>
      <c r="BP209" s="210"/>
      <c r="BQ209" s="210"/>
      <c r="BR209" s="210"/>
      <c r="BS209" s="210"/>
      <c r="BT209" s="210"/>
      <c r="BU209" s="210"/>
      <c r="BV209" s="210"/>
      <c r="BW209" s="210"/>
      <c r="BX209" s="210"/>
      <c r="BY209" s="210"/>
      <c r="BZ209" s="210"/>
      <c r="CA209" s="210"/>
      <c r="CB209" s="210"/>
      <c r="CC209" s="210"/>
      <c r="CD209" s="210"/>
      <c r="CE209" s="210"/>
      <c r="CF209" s="210"/>
      <c r="CG209" s="210"/>
      <c r="CH209" s="210"/>
      <c r="CI209" s="210"/>
      <c r="CJ209" s="210"/>
      <c r="CK209" s="210"/>
      <c r="CL209" s="210"/>
      <c r="CM209" s="210"/>
      <c r="CN209" s="210"/>
      <c r="CO209" s="210"/>
      <c r="CP209" s="210"/>
      <c r="CQ209" s="210"/>
      <c r="CR209" s="210"/>
      <c r="CS209" s="144"/>
      <c r="CT209" s="144"/>
    </row>
    <row r="210" spans="1:98" ht="15">
      <c r="A210" s="208" t="s">
        <v>8334</v>
      </c>
      <c r="B210" s="285" t="s">
        <v>244</v>
      </c>
      <c r="C210" s="209"/>
      <c r="D210" s="259"/>
      <c r="E210" s="209" t="s">
        <v>5149</v>
      </c>
      <c r="F210" s="209" t="s">
        <v>38</v>
      </c>
      <c r="G210" s="216" t="s">
        <v>35</v>
      </c>
      <c r="H210" s="209" t="s">
        <v>8271</v>
      </c>
      <c r="I210" s="2"/>
      <c r="J210" s="210">
        <v>0</v>
      </c>
      <c r="K210" s="210">
        <v>0</v>
      </c>
      <c r="L210" s="210">
        <v>0</v>
      </c>
      <c r="M210" s="210">
        <v>0</v>
      </c>
      <c r="N210" s="210">
        <v>0</v>
      </c>
      <c r="O210" s="210">
        <v>0</v>
      </c>
      <c r="P210" s="210">
        <v>0</v>
      </c>
      <c r="Q210" s="210">
        <v>0</v>
      </c>
      <c r="R210" s="210">
        <v>0</v>
      </c>
      <c r="S210" s="210">
        <v>0</v>
      </c>
      <c r="T210" s="210">
        <v>1</v>
      </c>
      <c r="U210" s="210">
        <v>1</v>
      </c>
      <c r="V210" s="210">
        <v>1</v>
      </c>
      <c r="W210" s="210">
        <v>1</v>
      </c>
      <c r="X210" s="210">
        <v>1</v>
      </c>
      <c r="Y210" s="210">
        <v>1</v>
      </c>
      <c r="Z210" s="210">
        <v>1</v>
      </c>
      <c r="AA210" s="210">
        <v>1</v>
      </c>
      <c r="AB210" s="210">
        <v>1</v>
      </c>
      <c r="AC210" s="210">
        <v>1</v>
      </c>
      <c r="AD210" s="210">
        <v>1</v>
      </c>
      <c r="AE210" s="210">
        <v>1</v>
      </c>
      <c r="AF210" s="210">
        <v>1</v>
      </c>
      <c r="AG210" s="210">
        <v>1</v>
      </c>
      <c r="AH210" s="210">
        <v>1</v>
      </c>
      <c r="AI210" s="210">
        <v>1</v>
      </c>
      <c r="AJ210" s="210">
        <v>1</v>
      </c>
      <c r="AK210" s="210">
        <v>1</v>
      </c>
      <c r="AL210" s="210">
        <v>1</v>
      </c>
      <c r="AM210" s="210">
        <v>1</v>
      </c>
      <c r="AN210" s="210">
        <v>1</v>
      </c>
      <c r="AO210" s="210">
        <v>1</v>
      </c>
      <c r="AP210" s="210">
        <v>1</v>
      </c>
      <c r="AQ210" s="210">
        <v>1</v>
      </c>
      <c r="AR210" s="210">
        <v>1</v>
      </c>
      <c r="AS210" s="210">
        <v>1</v>
      </c>
      <c r="AT210" s="210">
        <v>1</v>
      </c>
      <c r="AU210" s="210">
        <v>1</v>
      </c>
      <c r="AV210" s="210">
        <v>1</v>
      </c>
      <c r="AW210" s="210">
        <v>1</v>
      </c>
      <c r="AX210" s="210">
        <v>1</v>
      </c>
      <c r="AY210" s="210">
        <v>1</v>
      </c>
      <c r="AZ210" s="210">
        <v>1</v>
      </c>
      <c r="BA210" s="210">
        <v>1</v>
      </c>
      <c r="BB210" s="210">
        <v>1</v>
      </c>
      <c r="BC210" s="210">
        <v>1</v>
      </c>
      <c r="BD210" s="210">
        <v>1</v>
      </c>
      <c r="BE210" s="210">
        <v>1</v>
      </c>
      <c r="BF210" s="210">
        <v>1</v>
      </c>
      <c r="BG210" s="210">
        <v>1</v>
      </c>
      <c r="BH210" s="210"/>
      <c r="BI210" s="210"/>
      <c r="BJ210" s="210"/>
      <c r="BK210" s="210"/>
      <c r="BL210" s="210"/>
      <c r="BM210" s="210"/>
      <c r="BN210" s="210"/>
      <c r="BO210" s="210"/>
      <c r="BP210" s="210"/>
      <c r="BQ210" s="210"/>
      <c r="BR210" s="210"/>
      <c r="BS210" s="210"/>
      <c r="BT210" s="210"/>
      <c r="BU210" s="210"/>
      <c r="BV210" s="210"/>
      <c r="BW210" s="210"/>
      <c r="BX210" s="210"/>
      <c r="BY210" s="210"/>
      <c r="BZ210" s="210"/>
      <c r="CA210" s="210"/>
      <c r="CB210" s="210"/>
      <c r="CC210" s="210"/>
      <c r="CD210" s="210"/>
      <c r="CE210" s="210"/>
      <c r="CF210" s="210"/>
      <c r="CG210" s="210"/>
      <c r="CH210" s="210"/>
      <c r="CI210" s="210"/>
      <c r="CJ210" s="210"/>
      <c r="CK210" s="210"/>
      <c r="CL210" s="210"/>
      <c r="CM210" s="210"/>
      <c r="CN210" s="210"/>
      <c r="CO210" s="210"/>
      <c r="CP210" s="210"/>
      <c r="CQ210" s="210"/>
      <c r="CR210" s="210"/>
      <c r="CS210" s="144"/>
      <c r="CT210" s="144"/>
    </row>
    <row r="211" spans="1:98" ht="15">
      <c r="A211" s="208" t="s">
        <v>8334</v>
      </c>
      <c r="B211" s="285" t="s">
        <v>245</v>
      </c>
      <c r="C211" s="209"/>
      <c r="D211" s="259"/>
      <c r="E211" s="209" t="s">
        <v>5149</v>
      </c>
      <c r="F211" s="209" t="s">
        <v>38</v>
      </c>
      <c r="G211" s="216" t="s">
        <v>35</v>
      </c>
      <c r="H211" s="209" t="s">
        <v>8271</v>
      </c>
      <c r="I211" s="2"/>
      <c r="J211" s="210">
        <v>0</v>
      </c>
      <c r="K211" s="210">
        <v>0</v>
      </c>
      <c r="L211" s="210">
        <v>0</v>
      </c>
      <c r="M211" s="210">
        <v>0</v>
      </c>
      <c r="N211" s="210">
        <v>0</v>
      </c>
      <c r="O211" s="210">
        <v>0</v>
      </c>
      <c r="P211" s="210">
        <v>0</v>
      </c>
      <c r="Q211" s="210">
        <v>0</v>
      </c>
      <c r="R211" s="210">
        <v>0</v>
      </c>
      <c r="S211" s="210">
        <v>0</v>
      </c>
      <c r="T211" s="210">
        <v>0</v>
      </c>
      <c r="U211" s="210">
        <v>0</v>
      </c>
      <c r="V211" s="210">
        <v>0</v>
      </c>
      <c r="W211" s="210">
        <v>0</v>
      </c>
      <c r="X211" s="210">
        <v>1</v>
      </c>
      <c r="Y211" s="210">
        <v>1</v>
      </c>
      <c r="Z211" s="210">
        <v>1</v>
      </c>
      <c r="AA211" s="210">
        <v>1</v>
      </c>
      <c r="AB211" s="210">
        <v>1</v>
      </c>
      <c r="AC211" s="210">
        <v>1</v>
      </c>
      <c r="AD211" s="210">
        <v>1</v>
      </c>
      <c r="AE211" s="210">
        <v>1</v>
      </c>
      <c r="AF211" s="210">
        <v>1</v>
      </c>
      <c r="AG211" s="210">
        <v>1</v>
      </c>
      <c r="AH211" s="210">
        <v>1</v>
      </c>
      <c r="AI211" s="210">
        <v>1</v>
      </c>
      <c r="AJ211" s="210">
        <v>1</v>
      </c>
      <c r="AK211" s="210">
        <v>1</v>
      </c>
      <c r="AL211" s="210">
        <v>1</v>
      </c>
      <c r="AM211" s="210">
        <v>1</v>
      </c>
      <c r="AN211" s="210">
        <v>1</v>
      </c>
      <c r="AO211" s="210">
        <v>1</v>
      </c>
      <c r="AP211" s="210">
        <v>1</v>
      </c>
      <c r="AQ211" s="210">
        <v>1</v>
      </c>
      <c r="AR211" s="210">
        <v>1</v>
      </c>
      <c r="AS211" s="210">
        <v>1</v>
      </c>
      <c r="AT211" s="210">
        <v>1</v>
      </c>
      <c r="AU211" s="210">
        <v>1</v>
      </c>
      <c r="AV211" s="210">
        <v>1</v>
      </c>
      <c r="AW211" s="210">
        <v>1</v>
      </c>
      <c r="AX211" s="210">
        <v>1</v>
      </c>
      <c r="AY211" s="210">
        <v>1</v>
      </c>
      <c r="AZ211" s="210">
        <v>1</v>
      </c>
      <c r="BA211" s="210">
        <v>1</v>
      </c>
      <c r="BB211" s="210">
        <v>1</v>
      </c>
      <c r="BC211" s="210">
        <v>1</v>
      </c>
      <c r="BD211" s="210">
        <v>1</v>
      </c>
      <c r="BE211" s="210">
        <v>1</v>
      </c>
      <c r="BF211" s="210">
        <v>1</v>
      </c>
      <c r="BG211" s="210">
        <v>1</v>
      </c>
      <c r="BH211" s="210"/>
      <c r="BI211" s="210"/>
      <c r="BJ211" s="210"/>
      <c r="BK211" s="210"/>
      <c r="BL211" s="210"/>
      <c r="BM211" s="210"/>
      <c r="BN211" s="210"/>
      <c r="BO211" s="210"/>
      <c r="BP211" s="210"/>
      <c r="BQ211" s="210"/>
      <c r="BR211" s="210"/>
      <c r="BS211" s="210"/>
      <c r="BT211" s="210"/>
      <c r="BU211" s="210"/>
      <c r="BV211" s="210"/>
      <c r="BW211" s="210"/>
      <c r="BX211" s="210"/>
      <c r="BY211" s="210"/>
      <c r="BZ211" s="210"/>
      <c r="CA211" s="210"/>
      <c r="CB211" s="210"/>
      <c r="CC211" s="210"/>
      <c r="CD211" s="210"/>
      <c r="CE211" s="210"/>
      <c r="CF211" s="210"/>
      <c r="CG211" s="210"/>
      <c r="CH211" s="210"/>
      <c r="CI211" s="210"/>
      <c r="CJ211" s="210"/>
      <c r="CK211" s="210"/>
      <c r="CL211" s="210"/>
      <c r="CM211" s="210"/>
      <c r="CN211" s="210"/>
      <c r="CO211" s="210"/>
      <c r="CP211" s="210"/>
      <c r="CQ211" s="210"/>
      <c r="CR211" s="210"/>
      <c r="CS211" s="144"/>
      <c r="CT211" s="144"/>
    </row>
    <row r="212" spans="1:98" ht="15">
      <c r="A212" s="208" t="s">
        <v>8334</v>
      </c>
      <c r="B212" s="285" t="s">
        <v>246</v>
      </c>
      <c r="C212" s="209"/>
      <c r="D212" s="259"/>
      <c r="E212" s="209" t="s">
        <v>5149</v>
      </c>
      <c r="F212" s="209" t="s">
        <v>38</v>
      </c>
      <c r="G212" s="216" t="s">
        <v>35</v>
      </c>
      <c r="H212" s="209" t="s">
        <v>8271</v>
      </c>
      <c r="I212" s="2"/>
      <c r="J212" s="210">
        <v>0</v>
      </c>
      <c r="K212" s="210">
        <v>0</v>
      </c>
      <c r="L212" s="210">
        <v>0</v>
      </c>
      <c r="M212" s="210">
        <v>0</v>
      </c>
      <c r="N212" s="210">
        <v>0</v>
      </c>
      <c r="O212" s="210">
        <v>0</v>
      </c>
      <c r="P212" s="210">
        <v>0</v>
      </c>
      <c r="Q212" s="210">
        <v>1</v>
      </c>
      <c r="R212" s="210">
        <v>1</v>
      </c>
      <c r="S212" s="210">
        <v>1</v>
      </c>
      <c r="T212" s="210">
        <v>1</v>
      </c>
      <c r="U212" s="210">
        <v>1</v>
      </c>
      <c r="V212" s="210">
        <v>1</v>
      </c>
      <c r="W212" s="210">
        <v>1</v>
      </c>
      <c r="X212" s="210">
        <v>1</v>
      </c>
      <c r="Y212" s="210">
        <v>1</v>
      </c>
      <c r="Z212" s="210">
        <v>1</v>
      </c>
      <c r="AA212" s="210">
        <v>1</v>
      </c>
      <c r="AB212" s="210">
        <v>1</v>
      </c>
      <c r="AC212" s="210">
        <v>1</v>
      </c>
      <c r="AD212" s="210">
        <v>1</v>
      </c>
      <c r="AE212" s="210">
        <v>1</v>
      </c>
      <c r="AF212" s="210">
        <v>1</v>
      </c>
      <c r="AG212" s="210">
        <v>1</v>
      </c>
      <c r="AH212" s="210">
        <v>1</v>
      </c>
      <c r="AI212" s="210">
        <v>1</v>
      </c>
      <c r="AJ212" s="210">
        <v>1</v>
      </c>
      <c r="AK212" s="210">
        <v>1</v>
      </c>
      <c r="AL212" s="210">
        <v>1</v>
      </c>
      <c r="AM212" s="210">
        <v>1</v>
      </c>
      <c r="AN212" s="210">
        <v>1</v>
      </c>
      <c r="AO212" s="210">
        <v>1</v>
      </c>
      <c r="AP212" s="210">
        <v>1</v>
      </c>
      <c r="AQ212" s="210">
        <v>1</v>
      </c>
      <c r="AR212" s="210">
        <v>1</v>
      </c>
      <c r="AS212" s="210">
        <v>1</v>
      </c>
      <c r="AT212" s="210">
        <v>1</v>
      </c>
      <c r="AU212" s="210">
        <v>1</v>
      </c>
      <c r="AV212" s="210">
        <v>1</v>
      </c>
      <c r="AW212" s="210">
        <v>1</v>
      </c>
      <c r="AX212" s="210">
        <v>1</v>
      </c>
      <c r="AY212" s="210">
        <v>1</v>
      </c>
      <c r="AZ212" s="210">
        <v>1</v>
      </c>
      <c r="BA212" s="210">
        <v>1</v>
      </c>
      <c r="BB212" s="210">
        <v>1</v>
      </c>
      <c r="BC212" s="210">
        <v>1</v>
      </c>
      <c r="BD212" s="210">
        <v>1</v>
      </c>
      <c r="BE212" s="210">
        <v>1</v>
      </c>
      <c r="BF212" s="210">
        <v>1</v>
      </c>
      <c r="BG212" s="210">
        <v>1</v>
      </c>
      <c r="BH212" s="210"/>
      <c r="BI212" s="210"/>
      <c r="BJ212" s="210"/>
      <c r="BK212" s="210"/>
      <c r="BL212" s="210"/>
      <c r="BM212" s="210"/>
      <c r="BN212" s="210"/>
      <c r="BO212" s="210"/>
      <c r="BP212" s="210"/>
      <c r="BQ212" s="210"/>
      <c r="BR212" s="210"/>
      <c r="BS212" s="210"/>
      <c r="BT212" s="210"/>
      <c r="BU212" s="210"/>
      <c r="BV212" s="210"/>
      <c r="BW212" s="210"/>
      <c r="BX212" s="210"/>
      <c r="BY212" s="210"/>
      <c r="BZ212" s="210"/>
      <c r="CA212" s="210"/>
      <c r="CB212" s="210"/>
      <c r="CC212" s="210"/>
      <c r="CD212" s="210"/>
      <c r="CE212" s="210"/>
      <c r="CF212" s="210"/>
      <c r="CG212" s="210"/>
      <c r="CH212" s="210"/>
      <c r="CI212" s="210"/>
      <c r="CJ212" s="210"/>
      <c r="CK212" s="210"/>
      <c r="CL212" s="210"/>
      <c r="CM212" s="210"/>
      <c r="CN212" s="210"/>
      <c r="CO212" s="210"/>
      <c r="CP212" s="210"/>
      <c r="CQ212" s="210"/>
      <c r="CR212" s="210"/>
      <c r="CS212" s="144"/>
      <c r="CT212" s="144"/>
    </row>
    <row r="213" spans="1:98" ht="15">
      <c r="A213" s="208" t="s">
        <v>8334</v>
      </c>
      <c r="B213" s="285" t="s">
        <v>250</v>
      </c>
      <c r="C213" s="209"/>
      <c r="D213" s="259"/>
      <c r="E213" s="209" t="s">
        <v>2598</v>
      </c>
      <c r="F213" s="209" t="s">
        <v>38</v>
      </c>
      <c r="G213" s="216" t="s">
        <v>35</v>
      </c>
      <c r="H213" s="209" t="s">
        <v>8271</v>
      </c>
      <c r="I213" s="2"/>
      <c r="J213" s="210">
        <v>0</v>
      </c>
      <c r="K213" s="210">
        <v>0</v>
      </c>
      <c r="L213" s="210">
        <v>0</v>
      </c>
      <c r="M213" s="210">
        <v>0</v>
      </c>
      <c r="N213" s="210">
        <v>0</v>
      </c>
      <c r="O213" s="210">
        <v>0</v>
      </c>
      <c r="P213" s="210">
        <v>0</v>
      </c>
      <c r="Q213" s="210">
        <v>0</v>
      </c>
      <c r="R213" s="210">
        <v>0</v>
      </c>
      <c r="S213" s="210">
        <v>0</v>
      </c>
      <c r="T213" s="210">
        <v>0</v>
      </c>
      <c r="U213" s="210">
        <v>0</v>
      </c>
      <c r="V213" s="210">
        <v>0</v>
      </c>
      <c r="W213" s="210">
        <v>0</v>
      </c>
      <c r="X213" s="210">
        <v>0.2</v>
      </c>
      <c r="Y213" s="210">
        <v>0.2</v>
      </c>
      <c r="Z213" s="210">
        <v>0.2</v>
      </c>
      <c r="AA213" s="210">
        <v>0.2</v>
      </c>
      <c r="AB213" s="210">
        <v>0.2</v>
      </c>
      <c r="AC213" s="210">
        <v>0.2</v>
      </c>
      <c r="AD213" s="210">
        <v>0.2</v>
      </c>
      <c r="AE213" s="210">
        <v>0.2</v>
      </c>
      <c r="AF213" s="210">
        <v>0.2</v>
      </c>
      <c r="AG213" s="210">
        <v>0.2</v>
      </c>
      <c r="AH213" s="210">
        <v>0.2</v>
      </c>
      <c r="AI213" s="210">
        <v>0.2</v>
      </c>
      <c r="AJ213" s="210">
        <v>0.2</v>
      </c>
      <c r="AK213" s="210">
        <v>0.2</v>
      </c>
      <c r="AL213" s="210">
        <v>0.2</v>
      </c>
      <c r="AM213" s="210">
        <v>0.2</v>
      </c>
      <c r="AN213" s="210">
        <v>0.2</v>
      </c>
      <c r="AO213" s="210">
        <v>0.2</v>
      </c>
      <c r="AP213" s="210">
        <v>0.2</v>
      </c>
      <c r="AQ213" s="210">
        <v>0.2</v>
      </c>
      <c r="AR213" s="210">
        <v>0.2</v>
      </c>
      <c r="AS213" s="210">
        <v>0.2</v>
      </c>
      <c r="AT213" s="210">
        <v>0.2</v>
      </c>
      <c r="AU213" s="210">
        <v>0.2</v>
      </c>
      <c r="AV213" s="210">
        <v>0.2</v>
      </c>
      <c r="AW213" s="210">
        <v>0.2</v>
      </c>
      <c r="AX213" s="210">
        <v>0.2</v>
      </c>
      <c r="AY213" s="210">
        <v>0.2</v>
      </c>
      <c r="AZ213" s="210">
        <v>0.2</v>
      </c>
      <c r="BA213" s="210">
        <v>0.2</v>
      </c>
      <c r="BB213" s="210">
        <v>0.2</v>
      </c>
      <c r="BC213" s="210">
        <v>0.2</v>
      </c>
      <c r="BD213" s="210">
        <v>0.2</v>
      </c>
      <c r="BE213" s="210">
        <v>0.2</v>
      </c>
      <c r="BF213" s="210">
        <v>0.2</v>
      </c>
      <c r="BG213" s="210">
        <v>0.2</v>
      </c>
      <c r="BH213" s="210"/>
      <c r="BI213" s="210"/>
      <c r="BJ213" s="210"/>
      <c r="BK213" s="210"/>
      <c r="BL213" s="210"/>
      <c r="BM213" s="210"/>
      <c r="BN213" s="210"/>
      <c r="BO213" s="210"/>
      <c r="BP213" s="210"/>
      <c r="BQ213" s="210"/>
      <c r="BR213" s="210"/>
      <c r="BS213" s="210"/>
      <c r="BT213" s="210"/>
      <c r="BU213" s="210"/>
      <c r="BV213" s="210"/>
      <c r="BW213" s="210"/>
      <c r="BX213" s="210"/>
      <c r="BY213" s="210"/>
      <c r="BZ213" s="210"/>
      <c r="CA213" s="210"/>
      <c r="CB213" s="210"/>
      <c r="CC213" s="210"/>
      <c r="CD213" s="210"/>
      <c r="CE213" s="210"/>
      <c r="CF213" s="210"/>
      <c r="CG213" s="210"/>
      <c r="CH213" s="210"/>
      <c r="CI213" s="210"/>
      <c r="CJ213" s="210"/>
      <c r="CK213" s="210"/>
      <c r="CL213" s="210"/>
      <c r="CM213" s="210"/>
      <c r="CN213" s="210"/>
      <c r="CO213" s="210"/>
      <c r="CP213" s="210"/>
      <c r="CQ213" s="210"/>
      <c r="CR213" s="210"/>
      <c r="CS213" s="144"/>
      <c r="CT213" s="144"/>
    </row>
    <row r="214" spans="1:98" ht="15">
      <c r="A214" s="208" t="s">
        <v>8334</v>
      </c>
      <c r="B214" s="285" t="s">
        <v>251</v>
      </c>
      <c r="C214" s="209"/>
      <c r="D214" s="259"/>
      <c r="E214" s="209" t="s">
        <v>5149</v>
      </c>
      <c r="F214" s="209" t="s">
        <v>38</v>
      </c>
      <c r="G214" s="216" t="s">
        <v>35</v>
      </c>
      <c r="H214" s="209" t="s">
        <v>8271</v>
      </c>
      <c r="I214" s="2"/>
      <c r="J214" s="210">
        <v>0</v>
      </c>
      <c r="K214" s="210">
        <v>0</v>
      </c>
      <c r="L214" s="210">
        <v>0</v>
      </c>
      <c r="M214" s="210">
        <v>0</v>
      </c>
      <c r="N214" s="210">
        <v>0</v>
      </c>
      <c r="O214" s="210">
        <v>0</v>
      </c>
      <c r="P214" s="210">
        <v>0</v>
      </c>
      <c r="Q214" s="210">
        <v>0</v>
      </c>
      <c r="R214" s="210">
        <v>0</v>
      </c>
      <c r="S214" s="210">
        <v>0</v>
      </c>
      <c r="T214" s="210">
        <v>0</v>
      </c>
      <c r="U214" s="210">
        <v>0</v>
      </c>
      <c r="V214" s="210">
        <v>0</v>
      </c>
      <c r="W214" s="210">
        <v>0</v>
      </c>
      <c r="X214" s="210">
        <v>1</v>
      </c>
      <c r="Y214" s="210">
        <v>1</v>
      </c>
      <c r="Z214" s="210">
        <v>1</v>
      </c>
      <c r="AA214" s="210">
        <v>1</v>
      </c>
      <c r="AB214" s="210">
        <v>1</v>
      </c>
      <c r="AC214" s="210">
        <v>1</v>
      </c>
      <c r="AD214" s="210">
        <v>1</v>
      </c>
      <c r="AE214" s="210">
        <v>1</v>
      </c>
      <c r="AF214" s="210">
        <v>1</v>
      </c>
      <c r="AG214" s="210">
        <v>1</v>
      </c>
      <c r="AH214" s="210">
        <v>1</v>
      </c>
      <c r="AI214" s="210">
        <v>1</v>
      </c>
      <c r="AJ214" s="210">
        <v>1</v>
      </c>
      <c r="AK214" s="210">
        <v>1</v>
      </c>
      <c r="AL214" s="210">
        <v>1</v>
      </c>
      <c r="AM214" s="210">
        <v>1</v>
      </c>
      <c r="AN214" s="210">
        <v>1</v>
      </c>
      <c r="AO214" s="210">
        <v>1</v>
      </c>
      <c r="AP214" s="210">
        <v>1</v>
      </c>
      <c r="AQ214" s="210">
        <v>1</v>
      </c>
      <c r="AR214" s="210">
        <v>1</v>
      </c>
      <c r="AS214" s="210">
        <v>1</v>
      </c>
      <c r="AT214" s="210">
        <v>1</v>
      </c>
      <c r="AU214" s="210">
        <v>1</v>
      </c>
      <c r="AV214" s="210">
        <v>1</v>
      </c>
      <c r="AW214" s="210">
        <v>1</v>
      </c>
      <c r="AX214" s="210">
        <v>1</v>
      </c>
      <c r="AY214" s="210">
        <v>1</v>
      </c>
      <c r="AZ214" s="210">
        <v>1</v>
      </c>
      <c r="BA214" s="210">
        <v>1</v>
      </c>
      <c r="BB214" s="210">
        <v>1</v>
      </c>
      <c r="BC214" s="210">
        <v>1</v>
      </c>
      <c r="BD214" s="210">
        <v>1</v>
      </c>
      <c r="BE214" s="210">
        <v>1</v>
      </c>
      <c r="BF214" s="210">
        <v>1</v>
      </c>
      <c r="BG214" s="210">
        <v>1</v>
      </c>
      <c r="BH214" s="210"/>
      <c r="BI214" s="210"/>
      <c r="BJ214" s="210"/>
      <c r="BK214" s="210"/>
      <c r="BL214" s="210"/>
      <c r="BM214" s="210"/>
      <c r="BN214" s="210"/>
      <c r="BO214" s="210"/>
      <c r="BP214" s="210"/>
      <c r="BQ214" s="210"/>
      <c r="BR214" s="210"/>
      <c r="BS214" s="210"/>
      <c r="BT214" s="210"/>
      <c r="BU214" s="210"/>
      <c r="BV214" s="210"/>
      <c r="BW214" s="210"/>
      <c r="BX214" s="210"/>
      <c r="BY214" s="210"/>
      <c r="BZ214" s="210"/>
      <c r="CA214" s="210"/>
      <c r="CB214" s="210"/>
      <c r="CC214" s="210"/>
      <c r="CD214" s="210"/>
      <c r="CE214" s="210"/>
      <c r="CF214" s="210"/>
      <c r="CG214" s="210"/>
      <c r="CH214" s="210"/>
      <c r="CI214" s="210"/>
      <c r="CJ214" s="210"/>
      <c r="CK214" s="210"/>
      <c r="CL214" s="210"/>
      <c r="CM214" s="210"/>
      <c r="CN214" s="210"/>
      <c r="CO214" s="210"/>
      <c r="CP214" s="210"/>
      <c r="CQ214" s="210"/>
      <c r="CR214" s="210"/>
      <c r="CS214" s="144"/>
      <c r="CT214" s="144"/>
    </row>
    <row r="215" spans="1:98" ht="15">
      <c r="A215" s="208" t="s">
        <v>8334</v>
      </c>
      <c r="B215" s="285" t="s">
        <v>250</v>
      </c>
      <c r="C215" s="209"/>
      <c r="D215" s="259"/>
      <c r="E215" s="209" t="s">
        <v>5149</v>
      </c>
      <c r="F215" s="209" t="s">
        <v>38</v>
      </c>
      <c r="G215" s="216" t="s">
        <v>35</v>
      </c>
      <c r="H215" s="209" t="s">
        <v>8271</v>
      </c>
      <c r="I215" s="2"/>
      <c r="J215" s="210">
        <v>0</v>
      </c>
      <c r="K215" s="210">
        <v>0</v>
      </c>
      <c r="L215" s="210">
        <v>0</v>
      </c>
      <c r="M215" s="210">
        <v>0</v>
      </c>
      <c r="N215" s="210">
        <v>0</v>
      </c>
      <c r="O215" s="210">
        <v>0</v>
      </c>
      <c r="P215" s="210">
        <v>0</v>
      </c>
      <c r="Q215" s="210">
        <v>0</v>
      </c>
      <c r="R215" s="210">
        <v>0</v>
      </c>
      <c r="S215" s="210">
        <v>0</v>
      </c>
      <c r="T215" s="210">
        <v>0</v>
      </c>
      <c r="U215" s="210">
        <v>0</v>
      </c>
      <c r="V215" s="210">
        <v>0</v>
      </c>
      <c r="W215" s="210">
        <v>0</v>
      </c>
      <c r="X215" s="210">
        <v>0.8</v>
      </c>
      <c r="Y215" s="210">
        <v>0.8</v>
      </c>
      <c r="Z215" s="210">
        <v>0.8</v>
      </c>
      <c r="AA215" s="210">
        <v>0.8</v>
      </c>
      <c r="AB215" s="210">
        <v>0.8</v>
      </c>
      <c r="AC215" s="210">
        <v>0.8</v>
      </c>
      <c r="AD215" s="210">
        <v>0.8</v>
      </c>
      <c r="AE215" s="210">
        <v>0.8</v>
      </c>
      <c r="AF215" s="210">
        <v>0.8</v>
      </c>
      <c r="AG215" s="210">
        <v>0.8</v>
      </c>
      <c r="AH215" s="210">
        <v>0.8</v>
      </c>
      <c r="AI215" s="210">
        <v>0.8</v>
      </c>
      <c r="AJ215" s="210">
        <v>0.8</v>
      </c>
      <c r="AK215" s="210">
        <v>0.8</v>
      </c>
      <c r="AL215" s="210">
        <v>0.8</v>
      </c>
      <c r="AM215" s="210">
        <v>0.8</v>
      </c>
      <c r="AN215" s="210">
        <v>0.8</v>
      </c>
      <c r="AO215" s="210">
        <v>0.8</v>
      </c>
      <c r="AP215" s="210">
        <v>0.8</v>
      </c>
      <c r="AQ215" s="210">
        <v>0.8</v>
      </c>
      <c r="AR215" s="210">
        <v>0.8</v>
      </c>
      <c r="AS215" s="210">
        <v>0.8</v>
      </c>
      <c r="AT215" s="210">
        <v>0.8</v>
      </c>
      <c r="AU215" s="210">
        <v>0.8</v>
      </c>
      <c r="AV215" s="210">
        <v>0.8</v>
      </c>
      <c r="AW215" s="210">
        <v>0.8</v>
      </c>
      <c r="AX215" s="210">
        <v>0.8</v>
      </c>
      <c r="AY215" s="210">
        <v>0.8</v>
      </c>
      <c r="AZ215" s="210">
        <v>0.8</v>
      </c>
      <c r="BA215" s="210">
        <v>0.8</v>
      </c>
      <c r="BB215" s="210">
        <v>0.8</v>
      </c>
      <c r="BC215" s="210">
        <v>0.8</v>
      </c>
      <c r="BD215" s="210">
        <v>0.8</v>
      </c>
      <c r="BE215" s="210">
        <v>0.8</v>
      </c>
      <c r="BF215" s="210">
        <v>0.8</v>
      </c>
      <c r="BG215" s="210">
        <v>0.8</v>
      </c>
      <c r="BH215" s="210"/>
      <c r="BI215" s="210"/>
      <c r="BJ215" s="210"/>
      <c r="BK215" s="210"/>
      <c r="BL215" s="210"/>
      <c r="BM215" s="210"/>
      <c r="BN215" s="210"/>
      <c r="BO215" s="210"/>
      <c r="BP215" s="210"/>
      <c r="BQ215" s="210"/>
      <c r="BR215" s="210"/>
      <c r="BS215" s="210"/>
      <c r="BT215" s="210"/>
      <c r="BU215" s="210"/>
      <c r="BV215" s="210"/>
      <c r="BW215" s="210"/>
      <c r="BX215" s="210"/>
      <c r="BY215" s="210"/>
      <c r="BZ215" s="210"/>
      <c r="CA215" s="210"/>
      <c r="CB215" s="210"/>
      <c r="CC215" s="210"/>
      <c r="CD215" s="210"/>
      <c r="CE215" s="210"/>
      <c r="CF215" s="210"/>
      <c r="CG215" s="210"/>
      <c r="CH215" s="210"/>
      <c r="CI215" s="210"/>
      <c r="CJ215" s="210"/>
      <c r="CK215" s="210"/>
      <c r="CL215" s="210"/>
      <c r="CM215" s="210"/>
      <c r="CN215" s="210"/>
      <c r="CO215" s="210"/>
      <c r="CP215" s="210"/>
      <c r="CQ215" s="210"/>
      <c r="CR215" s="210"/>
      <c r="CS215" s="144"/>
      <c r="CT215" s="144"/>
    </row>
    <row r="216" spans="1:98" ht="15">
      <c r="A216" s="208" t="s">
        <v>8334</v>
      </c>
      <c r="B216" s="285" t="s">
        <v>232</v>
      </c>
      <c r="C216" s="209"/>
      <c r="D216" s="259"/>
      <c r="E216" s="209" t="s">
        <v>2597</v>
      </c>
      <c r="F216" s="209" t="s">
        <v>38</v>
      </c>
      <c r="G216" s="216" t="s">
        <v>35</v>
      </c>
      <c r="H216" s="209" t="s">
        <v>8271</v>
      </c>
      <c r="I216" s="2"/>
      <c r="J216" s="210">
        <v>0</v>
      </c>
      <c r="K216" s="210">
        <v>0</v>
      </c>
      <c r="L216" s="210">
        <v>0</v>
      </c>
      <c r="M216" s="210">
        <v>0</v>
      </c>
      <c r="N216" s="210">
        <v>0</v>
      </c>
      <c r="O216" s="210">
        <v>0</v>
      </c>
      <c r="P216" s="210">
        <v>0</v>
      </c>
      <c r="Q216" s="210">
        <v>1</v>
      </c>
      <c r="R216" s="210">
        <v>1</v>
      </c>
      <c r="S216" s="210">
        <v>1</v>
      </c>
      <c r="T216" s="210">
        <v>1</v>
      </c>
      <c r="U216" s="210">
        <v>1</v>
      </c>
      <c r="V216" s="210">
        <v>1</v>
      </c>
      <c r="W216" s="210">
        <v>1</v>
      </c>
      <c r="X216" s="210">
        <v>1</v>
      </c>
      <c r="Y216" s="210">
        <v>1</v>
      </c>
      <c r="Z216" s="210">
        <v>1</v>
      </c>
      <c r="AA216" s="210">
        <v>1</v>
      </c>
      <c r="AB216" s="210">
        <v>1</v>
      </c>
      <c r="AC216" s="210">
        <v>1</v>
      </c>
      <c r="AD216" s="210">
        <v>1</v>
      </c>
      <c r="AE216" s="210">
        <v>1</v>
      </c>
      <c r="AF216" s="210">
        <v>1</v>
      </c>
      <c r="AG216" s="210">
        <v>1</v>
      </c>
      <c r="AH216" s="210">
        <v>1</v>
      </c>
      <c r="AI216" s="210">
        <v>1</v>
      </c>
      <c r="AJ216" s="210">
        <v>1</v>
      </c>
      <c r="AK216" s="210">
        <v>1</v>
      </c>
      <c r="AL216" s="210">
        <v>1</v>
      </c>
      <c r="AM216" s="210">
        <v>1</v>
      </c>
      <c r="AN216" s="210">
        <v>1</v>
      </c>
      <c r="AO216" s="210">
        <v>1</v>
      </c>
      <c r="AP216" s="210">
        <v>1</v>
      </c>
      <c r="AQ216" s="210">
        <v>1</v>
      </c>
      <c r="AR216" s="210">
        <v>1</v>
      </c>
      <c r="AS216" s="210">
        <v>1</v>
      </c>
      <c r="AT216" s="210">
        <v>1</v>
      </c>
      <c r="AU216" s="210">
        <v>1</v>
      </c>
      <c r="AV216" s="210">
        <v>1</v>
      </c>
      <c r="AW216" s="210">
        <v>1</v>
      </c>
      <c r="AX216" s="210">
        <v>1</v>
      </c>
      <c r="AY216" s="210">
        <v>1</v>
      </c>
      <c r="AZ216" s="210">
        <v>1</v>
      </c>
      <c r="BA216" s="210">
        <v>1</v>
      </c>
      <c r="BB216" s="210">
        <v>1</v>
      </c>
      <c r="BC216" s="210">
        <v>1</v>
      </c>
      <c r="BD216" s="210">
        <v>1</v>
      </c>
      <c r="BE216" s="210">
        <v>1</v>
      </c>
      <c r="BF216" s="210">
        <v>1</v>
      </c>
      <c r="BG216" s="210">
        <v>1</v>
      </c>
      <c r="BH216" s="210"/>
      <c r="BI216" s="210"/>
      <c r="BJ216" s="210"/>
      <c r="BK216" s="210"/>
      <c r="BL216" s="210"/>
      <c r="BM216" s="210"/>
      <c r="BN216" s="210"/>
      <c r="BO216" s="210"/>
      <c r="BP216" s="210"/>
      <c r="BQ216" s="210"/>
      <c r="BR216" s="210"/>
      <c r="BS216" s="210"/>
      <c r="BT216" s="210"/>
      <c r="BU216" s="210"/>
      <c r="BV216" s="210"/>
      <c r="BW216" s="210"/>
      <c r="BX216" s="210"/>
      <c r="BY216" s="210"/>
      <c r="BZ216" s="210"/>
      <c r="CA216" s="210"/>
      <c r="CB216" s="210"/>
      <c r="CC216" s="210"/>
      <c r="CD216" s="210"/>
      <c r="CE216" s="210"/>
      <c r="CF216" s="210"/>
      <c r="CG216" s="210"/>
      <c r="CH216" s="210"/>
      <c r="CI216" s="210"/>
      <c r="CJ216" s="210"/>
      <c r="CK216" s="210"/>
      <c r="CL216" s="210"/>
      <c r="CM216" s="210"/>
      <c r="CN216" s="210"/>
      <c r="CO216" s="210"/>
      <c r="CP216" s="210"/>
      <c r="CQ216" s="210"/>
      <c r="CR216" s="210"/>
      <c r="CS216" s="144" t="s">
        <v>230</v>
      </c>
      <c r="CT216" s="144"/>
    </row>
    <row r="217" spans="1:98" ht="15">
      <c r="A217" s="208" t="s">
        <v>8334</v>
      </c>
      <c r="B217" s="285" t="s">
        <v>232</v>
      </c>
      <c r="C217" s="209"/>
      <c r="D217" s="259"/>
      <c r="E217" s="209" t="s">
        <v>2598</v>
      </c>
      <c r="F217" s="209" t="s">
        <v>38</v>
      </c>
      <c r="G217" s="216" t="s">
        <v>35</v>
      </c>
      <c r="H217" s="209" t="s">
        <v>8271</v>
      </c>
      <c r="I217" s="2"/>
      <c r="J217" s="210">
        <v>0</v>
      </c>
      <c r="K217" s="210">
        <v>0</v>
      </c>
      <c r="L217" s="210">
        <v>0</v>
      </c>
      <c r="M217" s="210">
        <v>0</v>
      </c>
      <c r="N217" s="210">
        <v>0</v>
      </c>
      <c r="O217" s="210">
        <v>0</v>
      </c>
      <c r="P217" s="210">
        <v>0</v>
      </c>
      <c r="Q217" s="210">
        <v>0</v>
      </c>
      <c r="R217" s="210">
        <v>0</v>
      </c>
      <c r="S217" s="210">
        <v>1</v>
      </c>
      <c r="T217" s="210">
        <v>1</v>
      </c>
      <c r="U217" s="210">
        <v>1</v>
      </c>
      <c r="V217" s="210">
        <v>1</v>
      </c>
      <c r="W217" s="210">
        <v>1</v>
      </c>
      <c r="X217" s="210">
        <v>1</v>
      </c>
      <c r="Y217" s="210">
        <v>1</v>
      </c>
      <c r="Z217" s="210">
        <v>1</v>
      </c>
      <c r="AA217" s="210">
        <v>1</v>
      </c>
      <c r="AB217" s="210">
        <v>1</v>
      </c>
      <c r="AC217" s="210">
        <v>1</v>
      </c>
      <c r="AD217" s="210">
        <v>1</v>
      </c>
      <c r="AE217" s="210">
        <v>1</v>
      </c>
      <c r="AF217" s="210">
        <v>1</v>
      </c>
      <c r="AG217" s="210">
        <v>1</v>
      </c>
      <c r="AH217" s="210">
        <v>1</v>
      </c>
      <c r="AI217" s="210">
        <v>1</v>
      </c>
      <c r="AJ217" s="210">
        <v>1</v>
      </c>
      <c r="AK217" s="210">
        <v>1</v>
      </c>
      <c r="AL217" s="210">
        <v>1</v>
      </c>
      <c r="AM217" s="210">
        <v>1</v>
      </c>
      <c r="AN217" s="210">
        <v>1</v>
      </c>
      <c r="AO217" s="210">
        <v>1</v>
      </c>
      <c r="AP217" s="210">
        <v>1</v>
      </c>
      <c r="AQ217" s="210">
        <v>1</v>
      </c>
      <c r="AR217" s="210">
        <v>1</v>
      </c>
      <c r="AS217" s="210">
        <v>1</v>
      </c>
      <c r="AT217" s="210">
        <v>1</v>
      </c>
      <c r="AU217" s="210">
        <v>1</v>
      </c>
      <c r="AV217" s="210">
        <v>1</v>
      </c>
      <c r="AW217" s="210">
        <v>1</v>
      </c>
      <c r="AX217" s="210">
        <v>1</v>
      </c>
      <c r="AY217" s="210">
        <v>1</v>
      </c>
      <c r="AZ217" s="210">
        <v>1</v>
      </c>
      <c r="BA217" s="210">
        <v>1</v>
      </c>
      <c r="BB217" s="210">
        <v>1</v>
      </c>
      <c r="BC217" s="210">
        <v>1</v>
      </c>
      <c r="BD217" s="210">
        <v>1</v>
      </c>
      <c r="BE217" s="210">
        <v>1</v>
      </c>
      <c r="BF217" s="210">
        <v>1</v>
      </c>
      <c r="BG217" s="210">
        <v>1</v>
      </c>
      <c r="BH217" s="210"/>
      <c r="BI217" s="210"/>
      <c r="BJ217" s="210"/>
      <c r="BK217" s="210"/>
      <c r="BL217" s="210"/>
      <c r="BM217" s="210"/>
      <c r="BN217" s="210"/>
      <c r="BO217" s="210"/>
      <c r="BP217" s="210"/>
      <c r="BQ217" s="210"/>
      <c r="BR217" s="210"/>
      <c r="BS217" s="210"/>
      <c r="BT217" s="210"/>
      <c r="BU217" s="210"/>
      <c r="BV217" s="210"/>
      <c r="BW217" s="210"/>
      <c r="BX217" s="210"/>
      <c r="BY217" s="210"/>
      <c r="BZ217" s="210"/>
      <c r="CA217" s="210"/>
      <c r="CB217" s="210"/>
      <c r="CC217" s="210"/>
      <c r="CD217" s="210"/>
      <c r="CE217" s="210"/>
      <c r="CF217" s="210"/>
      <c r="CG217" s="210"/>
      <c r="CH217" s="210"/>
      <c r="CI217" s="210"/>
      <c r="CJ217" s="210"/>
      <c r="CK217" s="210"/>
      <c r="CL217" s="210"/>
      <c r="CM217" s="210"/>
      <c r="CN217" s="210"/>
      <c r="CO217" s="210"/>
      <c r="CP217" s="210"/>
      <c r="CQ217" s="210"/>
      <c r="CR217" s="210"/>
      <c r="CS217" s="144" t="s">
        <v>234</v>
      </c>
      <c r="CT217" s="144"/>
    </row>
    <row r="218" spans="1:98" ht="15">
      <c r="A218" s="208" t="s">
        <v>8334</v>
      </c>
      <c r="B218" s="285" t="s">
        <v>232</v>
      </c>
      <c r="C218" s="209"/>
      <c r="D218" s="259"/>
      <c r="E218" s="209" t="s">
        <v>2597</v>
      </c>
      <c r="F218" s="209" t="s">
        <v>38</v>
      </c>
      <c r="G218" s="216" t="s">
        <v>35</v>
      </c>
      <c r="H218" s="209" t="s">
        <v>8271</v>
      </c>
      <c r="I218" s="2"/>
      <c r="J218" s="210">
        <v>0</v>
      </c>
      <c r="K218" s="210">
        <v>0</v>
      </c>
      <c r="L218" s="210">
        <v>0</v>
      </c>
      <c r="M218" s="210">
        <v>0</v>
      </c>
      <c r="N218" s="210">
        <v>0</v>
      </c>
      <c r="O218" s="210">
        <v>0</v>
      </c>
      <c r="P218" s="210">
        <v>0</v>
      </c>
      <c r="Q218" s="210">
        <v>0</v>
      </c>
      <c r="R218" s="210">
        <v>0</v>
      </c>
      <c r="S218" s="210">
        <v>0</v>
      </c>
      <c r="T218" s="210">
        <v>1</v>
      </c>
      <c r="U218" s="210">
        <v>1</v>
      </c>
      <c r="V218" s="210">
        <v>1</v>
      </c>
      <c r="W218" s="210">
        <v>1</v>
      </c>
      <c r="X218" s="210">
        <v>1</v>
      </c>
      <c r="Y218" s="210">
        <v>1</v>
      </c>
      <c r="Z218" s="210">
        <v>1</v>
      </c>
      <c r="AA218" s="210">
        <v>1</v>
      </c>
      <c r="AB218" s="210">
        <v>1</v>
      </c>
      <c r="AC218" s="210">
        <v>1</v>
      </c>
      <c r="AD218" s="210">
        <v>1</v>
      </c>
      <c r="AE218" s="210">
        <v>1</v>
      </c>
      <c r="AF218" s="210">
        <v>1</v>
      </c>
      <c r="AG218" s="210">
        <v>1</v>
      </c>
      <c r="AH218" s="210">
        <v>1</v>
      </c>
      <c r="AI218" s="210">
        <v>1</v>
      </c>
      <c r="AJ218" s="210">
        <v>1</v>
      </c>
      <c r="AK218" s="210">
        <v>1</v>
      </c>
      <c r="AL218" s="210">
        <v>1</v>
      </c>
      <c r="AM218" s="210">
        <v>1</v>
      </c>
      <c r="AN218" s="210">
        <v>1</v>
      </c>
      <c r="AO218" s="210">
        <v>1</v>
      </c>
      <c r="AP218" s="210">
        <v>1</v>
      </c>
      <c r="AQ218" s="210">
        <v>1</v>
      </c>
      <c r="AR218" s="210">
        <v>1</v>
      </c>
      <c r="AS218" s="210">
        <v>1</v>
      </c>
      <c r="AT218" s="210">
        <v>1</v>
      </c>
      <c r="AU218" s="210">
        <v>1</v>
      </c>
      <c r="AV218" s="210">
        <v>1</v>
      </c>
      <c r="AW218" s="210">
        <v>1</v>
      </c>
      <c r="AX218" s="210">
        <v>1</v>
      </c>
      <c r="AY218" s="210">
        <v>1</v>
      </c>
      <c r="AZ218" s="210">
        <v>1</v>
      </c>
      <c r="BA218" s="210">
        <v>1</v>
      </c>
      <c r="BB218" s="210">
        <v>1</v>
      </c>
      <c r="BC218" s="210">
        <v>1</v>
      </c>
      <c r="BD218" s="210">
        <v>1</v>
      </c>
      <c r="BE218" s="210">
        <v>1</v>
      </c>
      <c r="BF218" s="210">
        <v>1</v>
      </c>
      <c r="BG218" s="210">
        <v>1</v>
      </c>
      <c r="BH218" s="210"/>
      <c r="BI218" s="210"/>
      <c r="BJ218" s="210"/>
      <c r="BK218" s="210"/>
      <c r="BL218" s="210"/>
      <c r="BM218" s="210"/>
      <c r="BN218" s="210"/>
      <c r="BO218" s="210"/>
      <c r="BP218" s="210"/>
      <c r="BQ218" s="210"/>
      <c r="BR218" s="210"/>
      <c r="BS218" s="210"/>
      <c r="BT218" s="210"/>
      <c r="BU218" s="210"/>
      <c r="BV218" s="210"/>
      <c r="BW218" s="210"/>
      <c r="BX218" s="210"/>
      <c r="BY218" s="210"/>
      <c r="BZ218" s="210"/>
      <c r="CA218" s="210"/>
      <c r="CB218" s="210"/>
      <c r="CC218" s="210"/>
      <c r="CD218" s="210"/>
      <c r="CE218" s="210"/>
      <c r="CF218" s="210"/>
      <c r="CG218" s="210"/>
      <c r="CH218" s="210"/>
      <c r="CI218" s="210"/>
      <c r="CJ218" s="210"/>
      <c r="CK218" s="210"/>
      <c r="CL218" s="210"/>
      <c r="CM218" s="210"/>
      <c r="CN218" s="210"/>
      <c r="CO218" s="210"/>
      <c r="CP218" s="210"/>
      <c r="CQ218" s="210"/>
      <c r="CR218" s="210"/>
      <c r="CS218" s="144" t="s">
        <v>236</v>
      </c>
      <c r="CT218" s="144"/>
    </row>
    <row r="219" spans="1:98" ht="15">
      <c r="A219" s="208" t="s">
        <v>8334</v>
      </c>
      <c r="B219" s="285" t="s">
        <v>232</v>
      </c>
      <c r="C219" s="209"/>
      <c r="D219" s="259"/>
      <c r="E219" s="209" t="s">
        <v>5149</v>
      </c>
      <c r="F219" s="209" t="s">
        <v>38</v>
      </c>
      <c r="G219" s="216" t="s">
        <v>35</v>
      </c>
      <c r="H219" s="209" t="s">
        <v>8271</v>
      </c>
      <c r="I219" s="2"/>
      <c r="J219" s="210">
        <v>0</v>
      </c>
      <c r="K219" s="210">
        <v>0</v>
      </c>
      <c r="L219" s="210">
        <v>0</v>
      </c>
      <c r="M219" s="210">
        <v>0</v>
      </c>
      <c r="N219" s="210">
        <v>0</v>
      </c>
      <c r="O219" s="210">
        <v>0</v>
      </c>
      <c r="P219" s="210">
        <v>0</v>
      </c>
      <c r="Q219" s="210">
        <v>0</v>
      </c>
      <c r="R219" s="210">
        <v>0</v>
      </c>
      <c r="S219" s="210">
        <v>0</v>
      </c>
      <c r="T219" s="210">
        <v>1</v>
      </c>
      <c r="U219" s="210">
        <v>1</v>
      </c>
      <c r="V219" s="210">
        <v>1</v>
      </c>
      <c r="W219" s="210">
        <v>1</v>
      </c>
      <c r="X219" s="210">
        <v>1</v>
      </c>
      <c r="Y219" s="210">
        <v>1</v>
      </c>
      <c r="Z219" s="210">
        <v>1</v>
      </c>
      <c r="AA219" s="210">
        <v>1</v>
      </c>
      <c r="AB219" s="210">
        <v>1</v>
      </c>
      <c r="AC219" s="210">
        <v>1</v>
      </c>
      <c r="AD219" s="210">
        <v>1</v>
      </c>
      <c r="AE219" s="210">
        <v>1</v>
      </c>
      <c r="AF219" s="210">
        <v>1</v>
      </c>
      <c r="AG219" s="210">
        <v>1</v>
      </c>
      <c r="AH219" s="210">
        <v>1</v>
      </c>
      <c r="AI219" s="210">
        <v>1</v>
      </c>
      <c r="AJ219" s="210">
        <v>1</v>
      </c>
      <c r="AK219" s="210">
        <v>1</v>
      </c>
      <c r="AL219" s="210">
        <v>1</v>
      </c>
      <c r="AM219" s="210">
        <v>1</v>
      </c>
      <c r="AN219" s="210">
        <v>1</v>
      </c>
      <c r="AO219" s="210">
        <v>1</v>
      </c>
      <c r="AP219" s="210">
        <v>1</v>
      </c>
      <c r="AQ219" s="210">
        <v>1</v>
      </c>
      <c r="AR219" s="210">
        <v>1</v>
      </c>
      <c r="AS219" s="210">
        <v>1</v>
      </c>
      <c r="AT219" s="210">
        <v>1</v>
      </c>
      <c r="AU219" s="210">
        <v>1</v>
      </c>
      <c r="AV219" s="210">
        <v>1</v>
      </c>
      <c r="AW219" s="210">
        <v>1</v>
      </c>
      <c r="AX219" s="210">
        <v>1</v>
      </c>
      <c r="AY219" s="210">
        <v>1</v>
      </c>
      <c r="AZ219" s="210">
        <v>1</v>
      </c>
      <c r="BA219" s="210">
        <v>1</v>
      </c>
      <c r="BB219" s="210">
        <v>1</v>
      </c>
      <c r="BC219" s="210">
        <v>1</v>
      </c>
      <c r="BD219" s="210">
        <v>1</v>
      </c>
      <c r="BE219" s="210">
        <v>1</v>
      </c>
      <c r="BF219" s="210">
        <v>1</v>
      </c>
      <c r="BG219" s="210">
        <v>1</v>
      </c>
      <c r="BH219" s="210"/>
      <c r="BI219" s="210"/>
      <c r="BJ219" s="210"/>
      <c r="BK219" s="210"/>
      <c r="BL219" s="210"/>
      <c r="BM219" s="210"/>
      <c r="BN219" s="210"/>
      <c r="BO219" s="210"/>
      <c r="BP219" s="210"/>
      <c r="BQ219" s="210"/>
      <c r="BR219" s="210"/>
      <c r="BS219" s="210"/>
      <c r="BT219" s="210"/>
      <c r="BU219" s="210"/>
      <c r="BV219" s="210"/>
      <c r="BW219" s="210"/>
      <c r="BX219" s="210"/>
      <c r="BY219" s="210"/>
      <c r="BZ219" s="210"/>
      <c r="CA219" s="210"/>
      <c r="CB219" s="210"/>
      <c r="CC219" s="210"/>
      <c r="CD219" s="210"/>
      <c r="CE219" s="210"/>
      <c r="CF219" s="210"/>
      <c r="CG219" s="210"/>
      <c r="CH219" s="210"/>
      <c r="CI219" s="210"/>
      <c r="CJ219" s="210"/>
      <c r="CK219" s="210"/>
      <c r="CL219" s="210"/>
      <c r="CM219" s="210"/>
      <c r="CN219" s="210"/>
      <c r="CO219" s="210"/>
      <c r="CP219" s="210"/>
      <c r="CQ219" s="210"/>
      <c r="CR219" s="210"/>
      <c r="CS219" s="144" t="s">
        <v>238</v>
      </c>
      <c r="CT219" s="144"/>
    </row>
    <row r="220" spans="1:98" ht="15">
      <c r="A220" s="208" t="s">
        <v>8334</v>
      </c>
      <c r="B220" s="285" t="s">
        <v>232</v>
      </c>
      <c r="C220" s="209"/>
      <c r="D220" s="259"/>
      <c r="E220" s="209" t="s">
        <v>5149</v>
      </c>
      <c r="F220" s="209" t="s">
        <v>38</v>
      </c>
      <c r="G220" s="216" t="s">
        <v>35</v>
      </c>
      <c r="H220" s="209" t="s">
        <v>8271</v>
      </c>
      <c r="I220" s="2"/>
      <c r="J220" s="210">
        <v>0</v>
      </c>
      <c r="K220" s="210">
        <v>0</v>
      </c>
      <c r="L220" s="210">
        <v>0</v>
      </c>
      <c r="M220" s="210">
        <v>0</v>
      </c>
      <c r="N220" s="210">
        <v>0</v>
      </c>
      <c r="O220" s="210">
        <v>0</v>
      </c>
      <c r="P220" s="210">
        <v>0</v>
      </c>
      <c r="Q220" s="210">
        <v>1</v>
      </c>
      <c r="R220" s="210">
        <v>1</v>
      </c>
      <c r="S220" s="210">
        <v>1</v>
      </c>
      <c r="T220" s="210">
        <v>1</v>
      </c>
      <c r="U220" s="210">
        <v>1</v>
      </c>
      <c r="V220" s="210">
        <v>1</v>
      </c>
      <c r="W220" s="210">
        <v>1</v>
      </c>
      <c r="X220" s="210">
        <v>1</v>
      </c>
      <c r="Y220" s="210">
        <v>1</v>
      </c>
      <c r="Z220" s="210">
        <v>1</v>
      </c>
      <c r="AA220" s="210">
        <v>1</v>
      </c>
      <c r="AB220" s="210">
        <v>1</v>
      </c>
      <c r="AC220" s="210">
        <v>1</v>
      </c>
      <c r="AD220" s="210">
        <v>1</v>
      </c>
      <c r="AE220" s="210">
        <v>1</v>
      </c>
      <c r="AF220" s="210">
        <v>1</v>
      </c>
      <c r="AG220" s="210">
        <v>1</v>
      </c>
      <c r="AH220" s="210">
        <v>1</v>
      </c>
      <c r="AI220" s="210">
        <v>1</v>
      </c>
      <c r="AJ220" s="210">
        <v>1</v>
      </c>
      <c r="AK220" s="210">
        <v>1</v>
      </c>
      <c r="AL220" s="210">
        <v>1</v>
      </c>
      <c r="AM220" s="210">
        <v>1</v>
      </c>
      <c r="AN220" s="210">
        <v>1</v>
      </c>
      <c r="AO220" s="210">
        <v>1</v>
      </c>
      <c r="AP220" s="210">
        <v>1</v>
      </c>
      <c r="AQ220" s="210">
        <v>1</v>
      </c>
      <c r="AR220" s="210">
        <v>1</v>
      </c>
      <c r="AS220" s="210">
        <v>1</v>
      </c>
      <c r="AT220" s="210">
        <v>1</v>
      </c>
      <c r="AU220" s="210">
        <v>1</v>
      </c>
      <c r="AV220" s="210">
        <v>1</v>
      </c>
      <c r="AW220" s="210">
        <v>1</v>
      </c>
      <c r="AX220" s="210">
        <v>1</v>
      </c>
      <c r="AY220" s="210">
        <v>1</v>
      </c>
      <c r="AZ220" s="210">
        <v>1</v>
      </c>
      <c r="BA220" s="210">
        <v>1</v>
      </c>
      <c r="BB220" s="210">
        <v>1</v>
      </c>
      <c r="BC220" s="210">
        <v>1</v>
      </c>
      <c r="BD220" s="210">
        <v>1</v>
      </c>
      <c r="BE220" s="210">
        <v>1</v>
      </c>
      <c r="BF220" s="210">
        <v>1</v>
      </c>
      <c r="BG220" s="210">
        <v>1</v>
      </c>
      <c r="BH220" s="210"/>
      <c r="BI220" s="210"/>
      <c r="BJ220" s="210"/>
      <c r="BK220" s="210"/>
      <c r="BL220" s="210"/>
      <c r="BM220" s="210"/>
      <c r="BN220" s="210"/>
      <c r="BO220" s="210"/>
      <c r="BP220" s="210"/>
      <c r="BQ220" s="210"/>
      <c r="BR220" s="210"/>
      <c r="BS220" s="210"/>
      <c r="BT220" s="210"/>
      <c r="BU220" s="210"/>
      <c r="BV220" s="210"/>
      <c r="BW220" s="210"/>
      <c r="BX220" s="210"/>
      <c r="BY220" s="210"/>
      <c r="BZ220" s="210"/>
      <c r="CA220" s="210"/>
      <c r="CB220" s="210"/>
      <c r="CC220" s="210"/>
      <c r="CD220" s="210"/>
      <c r="CE220" s="210"/>
      <c r="CF220" s="210"/>
      <c r="CG220" s="210"/>
      <c r="CH220" s="210"/>
      <c r="CI220" s="210"/>
      <c r="CJ220" s="210"/>
      <c r="CK220" s="210"/>
      <c r="CL220" s="210"/>
      <c r="CM220" s="210"/>
      <c r="CN220" s="210"/>
      <c r="CO220" s="210"/>
      <c r="CP220" s="210"/>
      <c r="CQ220" s="210"/>
      <c r="CR220" s="210"/>
      <c r="CS220" s="144" t="s">
        <v>240</v>
      </c>
      <c r="CT220" s="144"/>
    </row>
    <row r="221" spans="1:98" ht="15">
      <c r="A221" s="208" t="s">
        <v>8334</v>
      </c>
      <c r="B221" s="285" t="s">
        <v>232</v>
      </c>
      <c r="C221" s="209"/>
      <c r="D221" s="259"/>
      <c r="E221" s="209" t="s">
        <v>2597</v>
      </c>
      <c r="F221" s="209" t="s">
        <v>38</v>
      </c>
      <c r="G221" s="216" t="s">
        <v>35</v>
      </c>
      <c r="H221" s="209" t="s">
        <v>8271</v>
      </c>
      <c r="I221" s="2"/>
      <c r="J221" s="210">
        <v>0</v>
      </c>
      <c r="K221" s="210">
        <v>0</v>
      </c>
      <c r="L221" s="210">
        <v>0</v>
      </c>
      <c r="M221" s="210">
        <v>0</v>
      </c>
      <c r="N221" s="210">
        <v>0</v>
      </c>
      <c r="O221" s="210">
        <v>0</v>
      </c>
      <c r="P221" s="210">
        <v>0</v>
      </c>
      <c r="Q221" s="210">
        <v>0</v>
      </c>
      <c r="R221" s="210">
        <v>0</v>
      </c>
      <c r="S221" s="210">
        <v>1</v>
      </c>
      <c r="T221" s="210">
        <v>1</v>
      </c>
      <c r="U221" s="210">
        <v>1</v>
      </c>
      <c r="V221" s="210">
        <v>1</v>
      </c>
      <c r="W221" s="210">
        <v>1</v>
      </c>
      <c r="X221" s="210">
        <v>1</v>
      </c>
      <c r="Y221" s="210">
        <v>1</v>
      </c>
      <c r="Z221" s="210">
        <v>1</v>
      </c>
      <c r="AA221" s="210">
        <v>1</v>
      </c>
      <c r="AB221" s="210">
        <v>1</v>
      </c>
      <c r="AC221" s="210">
        <v>1</v>
      </c>
      <c r="AD221" s="210">
        <v>1</v>
      </c>
      <c r="AE221" s="210">
        <v>1</v>
      </c>
      <c r="AF221" s="210">
        <v>1</v>
      </c>
      <c r="AG221" s="210">
        <v>1</v>
      </c>
      <c r="AH221" s="210">
        <v>1</v>
      </c>
      <c r="AI221" s="210">
        <v>1</v>
      </c>
      <c r="AJ221" s="210">
        <v>1</v>
      </c>
      <c r="AK221" s="210">
        <v>1</v>
      </c>
      <c r="AL221" s="210">
        <v>1</v>
      </c>
      <c r="AM221" s="210">
        <v>1</v>
      </c>
      <c r="AN221" s="210">
        <v>1</v>
      </c>
      <c r="AO221" s="210">
        <v>1</v>
      </c>
      <c r="AP221" s="210">
        <v>1</v>
      </c>
      <c r="AQ221" s="210">
        <v>1</v>
      </c>
      <c r="AR221" s="210">
        <v>1</v>
      </c>
      <c r="AS221" s="210">
        <v>1</v>
      </c>
      <c r="AT221" s="210">
        <v>1</v>
      </c>
      <c r="AU221" s="210">
        <v>1</v>
      </c>
      <c r="AV221" s="210">
        <v>1</v>
      </c>
      <c r="AW221" s="210">
        <v>1</v>
      </c>
      <c r="AX221" s="210">
        <v>1</v>
      </c>
      <c r="AY221" s="210">
        <v>1</v>
      </c>
      <c r="AZ221" s="210">
        <v>1</v>
      </c>
      <c r="BA221" s="210">
        <v>1</v>
      </c>
      <c r="BB221" s="210">
        <v>1</v>
      </c>
      <c r="BC221" s="210">
        <v>1</v>
      </c>
      <c r="BD221" s="210">
        <v>1</v>
      </c>
      <c r="BE221" s="210">
        <v>1</v>
      </c>
      <c r="BF221" s="210">
        <v>1</v>
      </c>
      <c r="BG221" s="210">
        <v>1</v>
      </c>
      <c r="BH221" s="210"/>
      <c r="BI221" s="210"/>
      <c r="BJ221" s="210"/>
      <c r="BK221" s="210"/>
      <c r="BL221" s="210"/>
      <c r="BM221" s="210"/>
      <c r="BN221" s="210"/>
      <c r="BO221" s="210"/>
      <c r="BP221" s="210"/>
      <c r="BQ221" s="210"/>
      <c r="BR221" s="210"/>
      <c r="BS221" s="210"/>
      <c r="BT221" s="210"/>
      <c r="BU221" s="210"/>
      <c r="BV221" s="210"/>
      <c r="BW221" s="210"/>
      <c r="BX221" s="210"/>
      <c r="BY221" s="210"/>
      <c r="BZ221" s="210"/>
      <c r="CA221" s="210"/>
      <c r="CB221" s="210"/>
      <c r="CC221" s="210"/>
      <c r="CD221" s="210"/>
      <c r="CE221" s="210"/>
      <c r="CF221" s="210"/>
      <c r="CG221" s="210"/>
      <c r="CH221" s="210"/>
      <c r="CI221" s="210"/>
      <c r="CJ221" s="210"/>
      <c r="CK221" s="210"/>
      <c r="CL221" s="210"/>
      <c r="CM221" s="210"/>
      <c r="CN221" s="210"/>
      <c r="CO221" s="210"/>
      <c r="CP221" s="210"/>
      <c r="CQ221" s="210"/>
      <c r="CR221" s="210"/>
      <c r="CS221" s="144" t="s">
        <v>242</v>
      </c>
      <c r="CT221" s="144"/>
    </row>
    <row r="222" spans="1:98" ht="15">
      <c r="A222" s="208" t="s">
        <v>8334</v>
      </c>
      <c r="B222" s="285" t="s">
        <v>232</v>
      </c>
      <c r="C222" s="209"/>
      <c r="D222" s="259"/>
      <c r="E222" s="209" t="s">
        <v>5149</v>
      </c>
      <c r="F222" s="209" t="s">
        <v>38</v>
      </c>
      <c r="G222" s="216" t="s">
        <v>35</v>
      </c>
      <c r="H222" s="209" t="s">
        <v>8271</v>
      </c>
      <c r="I222" s="2"/>
      <c r="J222" s="210">
        <v>0</v>
      </c>
      <c r="K222" s="210">
        <v>0</v>
      </c>
      <c r="L222" s="210">
        <v>0</v>
      </c>
      <c r="M222" s="210">
        <v>0</v>
      </c>
      <c r="N222" s="210">
        <v>0</v>
      </c>
      <c r="O222" s="210">
        <v>0</v>
      </c>
      <c r="P222" s="210">
        <v>0</v>
      </c>
      <c r="Q222" s="210">
        <v>0</v>
      </c>
      <c r="R222" s="210">
        <v>0</v>
      </c>
      <c r="S222" s="210">
        <v>1</v>
      </c>
      <c r="T222" s="210">
        <v>1</v>
      </c>
      <c r="U222" s="210">
        <v>1</v>
      </c>
      <c r="V222" s="210">
        <v>1</v>
      </c>
      <c r="W222" s="210">
        <v>1</v>
      </c>
      <c r="X222" s="210">
        <v>1</v>
      </c>
      <c r="Y222" s="210">
        <v>1</v>
      </c>
      <c r="Z222" s="210">
        <v>1</v>
      </c>
      <c r="AA222" s="210">
        <v>1</v>
      </c>
      <c r="AB222" s="210">
        <v>1</v>
      </c>
      <c r="AC222" s="210">
        <v>1</v>
      </c>
      <c r="AD222" s="210">
        <v>1</v>
      </c>
      <c r="AE222" s="210">
        <v>1</v>
      </c>
      <c r="AF222" s="210">
        <v>1</v>
      </c>
      <c r="AG222" s="210">
        <v>1</v>
      </c>
      <c r="AH222" s="210">
        <v>1</v>
      </c>
      <c r="AI222" s="210">
        <v>1</v>
      </c>
      <c r="AJ222" s="210">
        <v>1</v>
      </c>
      <c r="AK222" s="210">
        <v>1</v>
      </c>
      <c r="AL222" s="210">
        <v>1</v>
      </c>
      <c r="AM222" s="210">
        <v>1</v>
      </c>
      <c r="AN222" s="210">
        <v>1</v>
      </c>
      <c r="AO222" s="210">
        <v>1</v>
      </c>
      <c r="AP222" s="210">
        <v>1</v>
      </c>
      <c r="AQ222" s="210">
        <v>1</v>
      </c>
      <c r="AR222" s="210">
        <v>1</v>
      </c>
      <c r="AS222" s="210">
        <v>1</v>
      </c>
      <c r="AT222" s="210">
        <v>1</v>
      </c>
      <c r="AU222" s="210">
        <v>1</v>
      </c>
      <c r="AV222" s="210">
        <v>1</v>
      </c>
      <c r="AW222" s="210">
        <v>1</v>
      </c>
      <c r="AX222" s="210">
        <v>1</v>
      </c>
      <c r="AY222" s="210">
        <v>1</v>
      </c>
      <c r="AZ222" s="210">
        <v>1</v>
      </c>
      <c r="BA222" s="210">
        <v>1</v>
      </c>
      <c r="BB222" s="210">
        <v>1</v>
      </c>
      <c r="BC222" s="210">
        <v>1</v>
      </c>
      <c r="BD222" s="210">
        <v>1</v>
      </c>
      <c r="BE222" s="210">
        <v>1</v>
      </c>
      <c r="BF222" s="210">
        <v>1</v>
      </c>
      <c r="BG222" s="210">
        <v>1</v>
      </c>
      <c r="BH222" s="210"/>
      <c r="BI222" s="210"/>
      <c r="BJ222" s="210"/>
      <c r="BK222" s="210"/>
      <c r="BL222" s="210"/>
      <c r="BM222" s="210"/>
      <c r="BN222" s="210"/>
      <c r="BO222" s="210"/>
      <c r="BP222" s="210"/>
      <c r="BQ222" s="210"/>
      <c r="BR222" s="210"/>
      <c r="BS222" s="210"/>
      <c r="BT222" s="210"/>
      <c r="BU222" s="210"/>
      <c r="BV222" s="210"/>
      <c r="BW222" s="210"/>
      <c r="BX222" s="210"/>
      <c r="BY222" s="210"/>
      <c r="BZ222" s="210"/>
      <c r="CA222" s="210"/>
      <c r="CB222" s="210"/>
      <c r="CC222" s="210"/>
      <c r="CD222" s="210"/>
      <c r="CE222" s="210"/>
      <c r="CF222" s="210"/>
      <c r="CG222" s="210"/>
      <c r="CH222" s="210"/>
      <c r="CI222" s="210"/>
      <c r="CJ222" s="210"/>
      <c r="CK222" s="210"/>
      <c r="CL222" s="210"/>
      <c r="CM222" s="210"/>
      <c r="CN222" s="210"/>
      <c r="CO222" s="210"/>
      <c r="CP222" s="210"/>
      <c r="CQ222" s="210"/>
      <c r="CR222" s="210"/>
      <c r="CS222" s="144" t="s">
        <v>8673</v>
      </c>
      <c r="CT222" s="144"/>
    </row>
    <row r="223" spans="1:98" ht="15">
      <c r="A223" s="208" t="s">
        <v>8334</v>
      </c>
      <c r="B223" s="285" t="s">
        <v>232</v>
      </c>
      <c r="C223" s="209"/>
      <c r="D223" s="259"/>
      <c r="E223" s="209" t="s">
        <v>5149</v>
      </c>
      <c r="F223" s="209" t="s">
        <v>38</v>
      </c>
      <c r="G223" s="216" t="s">
        <v>35</v>
      </c>
      <c r="H223" s="209" t="s">
        <v>8271</v>
      </c>
      <c r="I223" s="2"/>
      <c r="J223" s="210">
        <v>0</v>
      </c>
      <c r="K223" s="210">
        <v>0</v>
      </c>
      <c r="L223" s="210">
        <v>0</v>
      </c>
      <c r="M223" s="210">
        <v>0</v>
      </c>
      <c r="N223" s="210">
        <v>0</v>
      </c>
      <c r="O223" s="210">
        <v>0</v>
      </c>
      <c r="P223" s="210">
        <v>0</v>
      </c>
      <c r="Q223" s="210">
        <v>0</v>
      </c>
      <c r="R223" s="210">
        <v>0</v>
      </c>
      <c r="S223" s="210">
        <v>0</v>
      </c>
      <c r="T223" s="210">
        <v>1</v>
      </c>
      <c r="U223" s="210">
        <v>1</v>
      </c>
      <c r="V223" s="210">
        <v>1</v>
      </c>
      <c r="W223" s="210">
        <v>1</v>
      </c>
      <c r="X223" s="210">
        <v>1</v>
      </c>
      <c r="Y223" s="210">
        <v>1</v>
      </c>
      <c r="Z223" s="210">
        <v>1</v>
      </c>
      <c r="AA223" s="210">
        <v>1</v>
      </c>
      <c r="AB223" s="210">
        <v>1</v>
      </c>
      <c r="AC223" s="210">
        <v>1</v>
      </c>
      <c r="AD223" s="210">
        <v>1</v>
      </c>
      <c r="AE223" s="210">
        <v>1</v>
      </c>
      <c r="AF223" s="210">
        <v>1</v>
      </c>
      <c r="AG223" s="210">
        <v>1</v>
      </c>
      <c r="AH223" s="210">
        <v>1</v>
      </c>
      <c r="AI223" s="210">
        <v>1</v>
      </c>
      <c r="AJ223" s="210">
        <v>1</v>
      </c>
      <c r="AK223" s="210">
        <v>1</v>
      </c>
      <c r="AL223" s="210">
        <v>1</v>
      </c>
      <c r="AM223" s="210">
        <v>1</v>
      </c>
      <c r="AN223" s="210">
        <v>1</v>
      </c>
      <c r="AO223" s="210">
        <v>1</v>
      </c>
      <c r="AP223" s="210">
        <v>1</v>
      </c>
      <c r="AQ223" s="210">
        <v>1</v>
      </c>
      <c r="AR223" s="210">
        <v>1</v>
      </c>
      <c r="AS223" s="210">
        <v>1</v>
      </c>
      <c r="AT223" s="210">
        <v>1</v>
      </c>
      <c r="AU223" s="210">
        <v>1</v>
      </c>
      <c r="AV223" s="210">
        <v>1</v>
      </c>
      <c r="AW223" s="210">
        <v>1</v>
      </c>
      <c r="AX223" s="210">
        <v>1</v>
      </c>
      <c r="AY223" s="210">
        <v>1</v>
      </c>
      <c r="AZ223" s="210">
        <v>1</v>
      </c>
      <c r="BA223" s="210">
        <v>1</v>
      </c>
      <c r="BB223" s="210">
        <v>1</v>
      </c>
      <c r="BC223" s="210">
        <v>1</v>
      </c>
      <c r="BD223" s="210">
        <v>1</v>
      </c>
      <c r="BE223" s="210">
        <v>1</v>
      </c>
      <c r="BF223" s="210">
        <v>1</v>
      </c>
      <c r="BG223" s="210">
        <v>1</v>
      </c>
      <c r="BH223" s="210"/>
      <c r="BI223" s="210"/>
      <c r="BJ223" s="210"/>
      <c r="BK223" s="210"/>
      <c r="BL223" s="210"/>
      <c r="BM223" s="210"/>
      <c r="BN223" s="210"/>
      <c r="BO223" s="210"/>
      <c r="BP223" s="210"/>
      <c r="BQ223" s="210"/>
      <c r="BR223" s="210"/>
      <c r="BS223" s="210"/>
      <c r="BT223" s="210"/>
      <c r="BU223" s="210"/>
      <c r="BV223" s="210"/>
      <c r="BW223" s="210"/>
      <c r="BX223" s="210"/>
      <c r="BY223" s="210"/>
      <c r="BZ223" s="210"/>
      <c r="CA223" s="210"/>
      <c r="CB223" s="210"/>
      <c r="CC223" s="210"/>
      <c r="CD223" s="210"/>
      <c r="CE223" s="210"/>
      <c r="CF223" s="210"/>
      <c r="CG223" s="210"/>
      <c r="CH223" s="210"/>
      <c r="CI223" s="210"/>
      <c r="CJ223" s="210"/>
      <c r="CK223" s="210"/>
      <c r="CL223" s="210"/>
      <c r="CM223" s="210"/>
      <c r="CN223" s="210"/>
      <c r="CO223" s="210"/>
      <c r="CP223" s="210"/>
      <c r="CQ223" s="210"/>
      <c r="CR223" s="210"/>
      <c r="CS223" s="144" t="s">
        <v>244</v>
      </c>
      <c r="CT223" s="144"/>
    </row>
    <row r="224" spans="1:98" ht="15">
      <c r="A224" s="208" t="s">
        <v>8334</v>
      </c>
      <c r="B224" s="285" t="s">
        <v>232</v>
      </c>
      <c r="C224" s="209"/>
      <c r="D224" s="259"/>
      <c r="E224" s="209" t="s">
        <v>5149</v>
      </c>
      <c r="F224" s="209" t="s">
        <v>38</v>
      </c>
      <c r="G224" s="216" t="s">
        <v>35</v>
      </c>
      <c r="H224" s="209" t="s">
        <v>8271</v>
      </c>
      <c r="I224" s="2"/>
      <c r="J224" s="210">
        <v>0</v>
      </c>
      <c r="K224" s="210">
        <v>0</v>
      </c>
      <c r="L224" s="210">
        <v>0</v>
      </c>
      <c r="M224" s="210">
        <v>0</v>
      </c>
      <c r="N224" s="210">
        <v>0</v>
      </c>
      <c r="O224" s="210">
        <v>0</v>
      </c>
      <c r="P224" s="210">
        <v>0</v>
      </c>
      <c r="Q224" s="210">
        <v>0</v>
      </c>
      <c r="R224" s="210">
        <v>0</v>
      </c>
      <c r="S224" s="210">
        <v>0</v>
      </c>
      <c r="T224" s="210">
        <v>0</v>
      </c>
      <c r="U224" s="210">
        <v>0</v>
      </c>
      <c r="V224" s="210">
        <v>0</v>
      </c>
      <c r="W224" s="210">
        <v>0</v>
      </c>
      <c r="X224" s="210">
        <v>1</v>
      </c>
      <c r="Y224" s="210">
        <v>1</v>
      </c>
      <c r="Z224" s="210">
        <v>1</v>
      </c>
      <c r="AA224" s="210">
        <v>1</v>
      </c>
      <c r="AB224" s="210">
        <v>1</v>
      </c>
      <c r="AC224" s="210">
        <v>1</v>
      </c>
      <c r="AD224" s="210">
        <v>1</v>
      </c>
      <c r="AE224" s="210">
        <v>1</v>
      </c>
      <c r="AF224" s="210">
        <v>1</v>
      </c>
      <c r="AG224" s="210">
        <v>1</v>
      </c>
      <c r="AH224" s="210">
        <v>1</v>
      </c>
      <c r="AI224" s="210">
        <v>1</v>
      </c>
      <c r="AJ224" s="210">
        <v>1</v>
      </c>
      <c r="AK224" s="210">
        <v>1</v>
      </c>
      <c r="AL224" s="210">
        <v>1</v>
      </c>
      <c r="AM224" s="210">
        <v>1</v>
      </c>
      <c r="AN224" s="210">
        <v>1</v>
      </c>
      <c r="AO224" s="210">
        <v>1</v>
      </c>
      <c r="AP224" s="210">
        <v>1</v>
      </c>
      <c r="AQ224" s="210">
        <v>1</v>
      </c>
      <c r="AR224" s="210">
        <v>1</v>
      </c>
      <c r="AS224" s="210">
        <v>1</v>
      </c>
      <c r="AT224" s="210">
        <v>1</v>
      </c>
      <c r="AU224" s="210">
        <v>1</v>
      </c>
      <c r="AV224" s="210">
        <v>1</v>
      </c>
      <c r="AW224" s="210">
        <v>1</v>
      </c>
      <c r="AX224" s="210">
        <v>1</v>
      </c>
      <c r="AY224" s="210">
        <v>1</v>
      </c>
      <c r="AZ224" s="210">
        <v>1</v>
      </c>
      <c r="BA224" s="210">
        <v>1</v>
      </c>
      <c r="BB224" s="210">
        <v>1</v>
      </c>
      <c r="BC224" s="210">
        <v>1</v>
      </c>
      <c r="BD224" s="210">
        <v>1</v>
      </c>
      <c r="BE224" s="210">
        <v>1</v>
      </c>
      <c r="BF224" s="210">
        <v>1</v>
      </c>
      <c r="BG224" s="210">
        <v>1</v>
      </c>
      <c r="BH224" s="210"/>
      <c r="BI224" s="210"/>
      <c r="BJ224" s="210"/>
      <c r="BK224" s="210"/>
      <c r="BL224" s="210"/>
      <c r="BM224" s="210"/>
      <c r="BN224" s="210"/>
      <c r="BO224" s="210"/>
      <c r="BP224" s="210"/>
      <c r="BQ224" s="210"/>
      <c r="BR224" s="210"/>
      <c r="BS224" s="210"/>
      <c r="BT224" s="210"/>
      <c r="BU224" s="210"/>
      <c r="BV224" s="210"/>
      <c r="BW224" s="210"/>
      <c r="BX224" s="210"/>
      <c r="BY224" s="210"/>
      <c r="BZ224" s="210"/>
      <c r="CA224" s="210"/>
      <c r="CB224" s="210"/>
      <c r="CC224" s="210"/>
      <c r="CD224" s="210"/>
      <c r="CE224" s="210"/>
      <c r="CF224" s="210"/>
      <c r="CG224" s="210"/>
      <c r="CH224" s="210"/>
      <c r="CI224" s="210"/>
      <c r="CJ224" s="210"/>
      <c r="CK224" s="210"/>
      <c r="CL224" s="210"/>
      <c r="CM224" s="210"/>
      <c r="CN224" s="210"/>
      <c r="CO224" s="210"/>
      <c r="CP224" s="210"/>
      <c r="CQ224" s="210"/>
      <c r="CR224" s="210"/>
      <c r="CS224" s="144" t="s">
        <v>245</v>
      </c>
      <c r="CT224" s="144"/>
    </row>
    <row r="225" spans="1:98" ht="15">
      <c r="A225" s="208" t="s">
        <v>8334</v>
      </c>
      <c r="B225" s="285" t="s">
        <v>232</v>
      </c>
      <c r="C225" s="209"/>
      <c r="D225" s="259"/>
      <c r="E225" s="209" t="s">
        <v>5149</v>
      </c>
      <c r="F225" s="209" t="s">
        <v>38</v>
      </c>
      <c r="G225" s="216" t="s">
        <v>35</v>
      </c>
      <c r="H225" s="209" t="s">
        <v>8271</v>
      </c>
      <c r="I225" s="2"/>
      <c r="J225" s="210">
        <v>0</v>
      </c>
      <c r="K225" s="210">
        <v>0</v>
      </c>
      <c r="L225" s="210">
        <v>0</v>
      </c>
      <c r="M225" s="210">
        <v>0</v>
      </c>
      <c r="N225" s="210">
        <v>0</v>
      </c>
      <c r="O225" s="210">
        <v>0</v>
      </c>
      <c r="P225" s="210">
        <v>0</v>
      </c>
      <c r="Q225" s="210">
        <v>1</v>
      </c>
      <c r="R225" s="210">
        <v>1</v>
      </c>
      <c r="S225" s="210">
        <v>1</v>
      </c>
      <c r="T225" s="210">
        <v>1</v>
      </c>
      <c r="U225" s="210">
        <v>1</v>
      </c>
      <c r="V225" s="210">
        <v>1</v>
      </c>
      <c r="W225" s="210">
        <v>1</v>
      </c>
      <c r="X225" s="210">
        <v>1</v>
      </c>
      <c r="Y225" s="210">
        <v>1</v>
      </c>
      <c r="Z225" s="210">
        <v>1</v>
      </c>
      <c r="AA225" s="210">
        <v>1</v>
      </c>
      <c r="AB225" s="210">
        <v>1</v>
      </c>
      <c r="AC225" s="210">
        <v>1</v>
      </c>
      <c r="AD225" s="210">
        <v>1</v>
      </c>
      <c r="AE225" s="210">
        <v>1</v>
      </c>
      <c r="AF225" s="210">
        <v>1</v>
      </c>
      <c r="AG225" s="210">
        <v>1</v>
      </c>
      <c r="AH225" s="210">
        <v>1</v>
      </c>
      <c r="AI225" s="210">
        <v>1</v>
      </c>
      <c r="AJ225" s="210">
        <v>1</v>
      </c>
      <c r="AK225" s="210">
        <v>1</v>
      </c>
      <c r="AL225" s="210">
        <v>1</v>
      </c>
      <c r="AM225" s="210">
        <v>1</v>
      </c>
      <c r="AN225" s="210">
        <v>1</v>
      </c>
      <c r="AO225" s="210">
        <v>1</v>
      </c>
      <c r="AP225" s="210">
        <v>1</v>
      </c>
      <c r="AQ225" s="210">
        <v>1</v>
      </c>
      <c r="AR225" s="210">
        <v>1</v>
      </c>
      <c r="AS225" s="210">
        <v>1</v>
      </c>
      <c r="AT225" s="210">
        <v>1</v>
      </c>
      <c r="AU225" s="210">
        <v>1</v>
      </c>
      <c r="AV225" s="210">
        <v>1</v>
      </c>
      <c r="AW225" s="210">
        <v>1</v>
      </c>
      <c r="AX225" s="210">
        <v>1</v>
      </c>
      <c r="AY225" s="210">
        <v>1</v>
      </c>
      <c r="AZ225" s="210">
        <v>1</v>
      </c>
      <c r="BA225" s="210">
        <v>1</v>
      </c>
      <c r="BB225" s="210">
        <v>1</v>
      </c>
      <c r="BC225" s="210">
        <v>1</v>
      </c>
      <c r="BD225" s="210">
        <v>1</v>
      </c>
      <c r="BE225" s="210">
        <v>1</v>
      </c>
      <c r="BF225" s="210">
        <v>1</v>
      </c>
      <c r="BG225" s="210">
        <v>1</v>
      </c>
      <c r="BH225" s="210"/>
      <c r="BI225" s="210"/>
      <c r="BJ225" s="210"/>
      <c r="BK225" s="210"/>
      <c r="BL225" s="210"/>
      <c r="BM225" s="210"/>
      <c r="BN225" s="210"/>
      <c r="BO225" s="210"/>
      <c r="BP225" s="210"/>
      <c r="BQ225" s="210"/>
      <c r="BR225" s="210"/>
      <c r="BS225" s="210"/>
      <c r="BT225" s="210"/>
      <c r="BU225" s="210"/>
      <c r="BV225" s="210"/>
      <c r="BW225" s="210"/>
      <c r="BX225" s="210"/>
      <c r="BY225" s="210"/>
      <c r="BZ225" s="210"/>
      <c r="CA225" s="210"/>
      <c r="CB225" s="210"/>
      <c r="CC225" s="210"/>
      <c r="CD225" s="210"/>
      <c r="CE225" s="210"/>
      <c r="CF225" s="210"/>
      <c r="CG225" s="210"/>
      <c r="CH225" s="210"/>
      <c r="CI225" s="210"/>
      <c r="CJ225" s="210"/>
      <c r="CK225" s="210"/>
      <c r="CL225" s="210"/>
      <c r="CM225" s="210"/>
      <c r="CN225" s="210"/>
      <c r="CO225" s="210"/>
      <c r="CP225" s="210"/>
      <c r="CQ225" s="210"/>
      <c r="CR225" s="210"/>
      <c r="CS225" s="144" t="s">
        <v>246</v>
      </c>
      <c r="CT225" s="144"/>
    </row>
    <row r="226" spans="1:98" ht="15">
      <c r="A226" s="208" t="s">
        <v>8334</v>
      </c>
      <c r="B226" s="285" t="s">
        <v>232</v>
      </c>
      <c r="C226" s="209"/>
      <c r="D226" s="259"/>
      <c r="E226" s="209" t="s">
        <v>5149</v>
      </c>
      <c r="F226" s="209" t="s">
        <v>38</v>
      </c>
      <c r="G226" s="216" t="s">
        <v>35</v>
      </c>
      <c r="H226" s="209" t="s">
        <v>8271</v>
      </c>
      <c r="I226" s="2"/>
      <c r="J226" s="210">
        <v>0</v>
      </c>
      <c r="K226" s="210">
        <v>0</v>
      </c>
      <c r="L226" s="210">
        <v>0</v>
      </c>
      <c r="M226" s="210">
        <v>0</v>
      </c>
      <c r="N226" s="210">
        <v>0</v>
      </c>
      <c r="O226" s="210">
        <v>0</v>
      </c>
      <c r="P226" s="210">
        <v>0</v>
      </c>
      <c r="Q226" s="210">
        <v>0</v>
      </c>
      <c r="R226" s="210">
        <v>0</v>
      </c>
      <c r="S226" s="210">
        <v>0</v>
      </c>
      <c r="T226" s="210">
        <v>0</v>
      </c>
      <c r="U226" s="210">
        <v>0</v>
      </c>
      <c r="V226" s="210">
        <v>0</v>
      </c>
      <c r="W226" s="210">
        <v>0</v>
      </c>
      <c r="X226" s="210">
        <v>0.2</v>
      </c>
      <c r="Y226" s="210">
        <v>0.2</v>
      </c>
      <c r="Z226" s="210">
        <v>0.2</v>
      </c>
      <c r="AA226" s="210">
        <v>0.2</v>
      </c>
      <c r="AB226" s="210">
        <v>0.2</v>
      </c>
      <c r="AC226" s="210">
        <v>0.2</v>
      </c>
      <c r="AD226" s="210">
        <v>0.2</v>
      </c>
      <c r="AE226" s="210">
        <v>0.2</v>
      </c>
      <c r="AF226" s="210">
        <v>0.2</v>
      </c>
      <c r="AG226" s="210">
        <v>0.2</v>
      </c>
      <c r="AH226" s="210">
        <v>0.2</v>
      </c>
      <c r="AI226" s="210">
        <v>0.2</v>
      </c>
      <c r="AJ226" s="210">
        <v>0.2</v>
      </c>
      <c r="AK226" s="210">
        <v>0.2</v>
      </c>
      <c r="AL226" s="210">
        <v>0.2</v>
      </c>
      <c r="AM226" s="210">
        <v>0.2</v>
      </c>
      <c r="AN226" s="210">
        <v>0.2</v>
      </c>
      <c r="AO226" s="210">
        <v>0.2</v>
      </c>
      <c r="AP226" s="210">
        <v>0.2</v>
      </c>
      <c r="AQ226" s="210">
        <v>0.2</v>
      </c>
      <c r="AR226" s="210">
        <v>0.2</v>
      </c>
      <c r="AS226" s="210">
        <v>0.2</v>
      </c>
      <c r="AT226" s="210">
        <v>0.2</v>
      </c>
      <c r="AU226" s="210">
        <v>0.2</v>
      </c>
      <c r="AV226" s="210">
        <v>0.2</v>
      </c>
      <c r="AW226" s="210">
        <v>0.2</v>
      </c>
      <c r="AX226" s="210">
        <v>0.2</v>
      </c>
      <c r="AY226" s="210">
        <v>0.2</v>
      </c>
      <c r="AZ226" s="210">
        <v>0.2</v>
      </c>
      <c r="BA226" s="210">
        <v>0.2</v>
      </c>
      <c r="BB226" s="210">
        <v>0.2</v>
      </c>
      <c r="BC226" s="210">
        <v>0.2</v>
      </c>
      <c r="BD226" s="210">
        <v>0.2</v>
      </c>
      <c r="BE226" s="210">
        <v>0.2</v>
      </c>
      <c r="BF226" s="210">
        <v>0.2</v>
      </c>
      <c r="BG226" s="210">
        <v>0.2</v>
      </c>
      <c r="BH226" s="210"/>
      <c r="BI226" s="210"/>
      <c r="BJ226" s="210"/>
      <c r="BK226" s="210"/>
      <c r="BL226" s="210"/>
      <c r="BM226" s="210"/>
      <c r="BN226" s="210"/>
      <c r="BO226" s="210"/>
      <c r="BP226" s="210"/>
      <c r="BQ226" s="210"/>
      <c r="BR226" s="210"/>
      <c r="BS226" s="210"/>
      <c r="BT226" s="210"/>
      <c r="BU226" s="210"/>
      <c r="BV226" s="210"/>
      <c r="BW226" s="210"/>
      <c r="BX226" s="210"/>
      <c r="BY226" s="210"/>
      <c r="BZ226" s="210"/>
      <c r="CA226" s="210"/>
      <c r="CB226" s="210"/>
      <c r="CC226" s="210"/>
      <c r="CD226" s="210"/>
      <c r="CE226" s="210"/>
      <c r="CF226" s="210"/>
      <c r="CG226" s="210"/>
      <c r="CH226" s="210"/>
      <c r="CI226" s="210"/>
      <c r="CJ226" s="210"/>
      <c r="CK226" s="210"/>
      <c r="CL226" s="210"/>
      <c r="CM226" s="210"/>
      <c r="CN226" s="210"/>
      <c r="CO226" s="210"/>
      <c r="CP226" s="210"/>
      <c r="CQ226" s="210"/>
      <c r="CR226" s="210"/>
      <c r="CS226" s="144" t="s">
        <v>250</v>
      </c>
      <c r="CT226" s="144"/>
    </row>
    <row r="227" spans="1:98" ht="15">
      <c r="A227" s="208" t="s">
        <v>8334</v>
      </c>
      <c r="B227" s="285" t="s">
        <v>232</v>
      </c>
      <c r="C227" s="209"/>
      <c r="D227" s="259"/>
      <c r="E227" s="209" t="s">
        <v>5149</v>
      </c>
      <c r="F227" s="209" t="s">
        <v>38</v>
      </c>
      <c r="G227" s="216" t="s">
        <v>35</v>
      </c>
      <c r="H227" s="209" t="s">
        <v>8271</v>
      </c>
      <c r="I227" s="2"/>
      <c r="J227" s="210">
        <v>0</v>
      </c>
      <c r="K227" s="210">
        <v>0</v>
      </c>
      <c r="L227" s="210">
        <v>0</v>
      </c>
      <c r="M227" s="210">
        <v>0</v>
      </c>
      <c r="N227" s="210">
        <v>0</v>
      </c>
      <c r="O227" s="210">
        <v>0</v>
      </c>
      <c r="P227" s="210">
        <v>0</v>
      </c>
      <c r="Q227" s="210">
        <v>0</v>
      </c>
      <c r="R227" s="210">
        <v>0</v>
      </c>
      <c r="S227" s="210">
        <v>0</v>
      </c>
      <c r="T227" s="210">
        <v>0</v>
      </c>
      <c r="U227" s="210">
        <v>0</v>
      </c>
      <c r="V227" s="210">
        <v>0</v>
      </c>
      <c r="W227" s="210">
        <v>0</v>
      </c>
      <c r="X227" s="210">
        <v>1</v>
      </c>
      <c r="Y227" s="210">
        <v>1</v>
      </c>
      <c r="Z227" s="210">
        <v>1</v>
      </c>
      <c r="AA227" s="210">
        <v>1</v>
      </c>
      <c r="AB227" s="210">
        <v>1</v>
      </c>
      <c r="AC227" s="210">
        <v>1</v>
      </c>
      <c r="AD227" s="210">
        <v>1</v>
      </c>
      <c r="AE227" s="210">
        <v>1</v>
      </c>
      <c r="AF227" s="210">
        <v>1</v>
      </c>
      <c r="AG227" s="210">
        <v>1</v>
      </c>
      <c r="AH227" s="210">
        <v>1</v>
      </c>
      <c r="AI227" s="210">
        <v>1</v>
      </c>
      <c r="AJ227" s="210">
        <v>1</v>
      </c>
      <c r="AK227" s="210">
        <v>1</v>
      </c>
      <c r="AL227" s="210">
        <v>1</v>
      </c>
      <c r="AM227" s="210">
        <v>1</v>
      </c>
      <c r="AN227" s="210">
        <v>1</v>
      </c>
      <c r="AO227" s="210">
        <v>1</v>
      </c>
      <c r="AP227" s="210">
        <v>1</v>
      </c>
      <c r="AQ227" s="210">
        <v>1</v>
      </c>
      <c r="AR227" s="210">
        <v>1</v>
      </c>
      <c r="AS227" s="210">
        <v>1</v>
      </c>
      <c r="AT227" s="210">
        <v>1</v>
      </c>
      <c r="AU227" s="210">
        <v>1</v>
      </c>
      <c r="AV227" s="210">
        <v>1</v>
      </c>
      <c r="AW227" s="210">
        <v>1</v>
      </c>
      <c r="AX227" s="210">
        <v>1</v>
      </c>
      <c r="AY227" s="210">
        <v>1</v>
      </c>
      <c r="AZ227" s="210">
        <v>1</v>
      </c>
      <c r="BA227" s="210">
        <v>1</v>
      </c>
      <c r="BB227" s="210">
        <v>1</v>
      </c>
      <c r="BC227" s="210">
        <v>1</v>
      </c>
      <c r="BD227" s="210">
        <v>1</v>
      </c>
      <c r="BE227" s="210">
        <v>1</v>
      </c>
      <c r="BF227" s="210">
        <v>1</v>
      </c>
      <c r="BG227" s="210">
        <v>1</v>
      </c>
      <c r="BH227" s="210"/>
      <c r="BI227" s="210"/>
      <c r="BJ227" s="210"/>
      <c r="BK227" s="210"/>
      <c r="BL227" s="210"/>
      <c r="BM227" s="210"/>
      <c r="BN227" s="210"/>
      <c r="BO227" s="210"/>
      <c r="BP227" s="210"/>
      <c r="BQ227" s="210"/>
      <c r="BR227" s="210"/>
      <c r="BS227" s="210"/>
      <c r="BT227" s="210"/>
      <c r="BU227" s="210"/>
      <c r="BV227" s="210"/>
      <c r="BW227" s="210"/>
      <c r="BX227" s="210"/>
      <c r="BY227" s="210"/>
      <c r="BZ227" s="210"/>
      <c r="CA227" s="210"/>
      <c r="CB227" s="210"/>
      <c r="CC227" s="210"/>
      <c r="CD227" s="210"/>
      <c r="CE227" s="210"/>
      <c r="CF227" s="210"/>
      <c r="CG227" s="210"/>
      <c r="CH227" s="210"/>
      <c r="CI227" s="210"/>
      <c r="CJ227" s="210"/>
      <c r="CK227" s="210"/>
      <c r="CL227" s="210"/>
      <c r="CM227" s="210"/>
      <c r="CN227" s="210"/>
      <c r="CO227" s="210"/>
      <c r="CP227" s="210"/>
      <c r="CQ227" s="210"/>
      <c r="CR227" s="210"/>
      <c r="CS227" s="144" t="s">
        <v>251</v>
      </c>
      <c r="CT227" s="144"/>
    </row>
    <row r="228" spans="1:98" ht="15">
      <c r="A228" s="208" t="s">
        <v>8334</v>
      </c>
      <c r="B228" s="285" t="s">
        <v>232</v>
      </c>
      <c r="C228" s="209"/>
      <c r="D228" s="259"/>
      <c r="E228" s="209" t="s">
        <v>2598</v>
      </c>
      <c r="F228" s="209" t="s">
        <v>38</v>
      </c>
      <c r="G228" s="216" t="s">
        <v>35</v>
      </c>
      <c r="H228" s="209" t="s">
        <v>8271</v>
      </c>
      <c r="I228" s="2"/>
      <c r="J228" s="210">
        <v>0</v>
      </c>
      <c r="K228" s="210">
        <v>0</v>
      </c>
      <c r="L228" s="210">
        <v>0</v>
      </c>
      <c r="M228" s="210">
        <v>0</v>
      </c>
      <c r="N228" s="210">
        <v>0</v>
      </c>
      <c r="O228" s="210">
        <v>0</v>
      </c>
      <c r="P228" s="210">
        <v>0</v>
      </c>
      <c r="Q228" s="210">
        <v>0</v>
      </c>
      <c r="R228" s="210">
        <v>0</v>
      </c>
      <c r="S228" s="210">
        <v>0</v>
      </c>
      <c r="T228" s="210">
        <v>0</v>
      </c>
      <c r="U228" s="210">
        <v>0</v>
      </c>
      <c r="V228" s="210">
        <v>0</v>
      </c>
      <c r="W228" s="210">
        <v>0</v>
      </c>
      <c r="X228" s="210">
        <v>0.8</v>
      </c>
      <c r="Y228" s="210">
        <v>0.8</v>
      </c>
      <c r="Z228" s="210">
        <v>0.8</v>
      </c>
      <c r="AA228" s="210">
        <v>0.8</v>
      </c>
      <c r="AB228" s="210">
        <v>0.8</v>
      </c>
      <c r="AC228" s="210">
        <v>0.8</v>
      </c>
      <c r="AD228" s="210">
        <v>0.8</v>
      </c>
      <c r="AE228" s="210">
        <v>0.8</v>
      </c>
      <c r="AF228" s="210">
        <v>0.8</v>
      </c>
      <c r="AG228" s="210">
        <v>0.8</v>
      </c>
      <c r="AH228" s="210">
        <v>0.8</v>
      </c>
      <c r="AI228" s="210">
        <v>0.8</v>
      </c>
      <c r="AJ228" s="210">
        <v>0.8</v>
      </c>
      <c r="AK228" s="210">
        <v>0.8</v>
      </c>
      <c r="AL228" s="210">
        <v>0.8</v>
      </c>
      <c r="AM228" s="210">
        <v>0.8</v>
      </c>
      <c r="AN228" s="210">
        <v>0.8</v>
      </c>
      <c r="AO228" s="210">
        <v>0.8</v>
      </c>
      <c r="AP228" s="210">
        <v>0.8</v>
      </c>
      <c r="AQ228" s="210">
        <v>0.8</v>
      </c>
      <c r="AR228" s="210">
        <v>0.8</v>
      </c>
      <c r="AS228" s="210">
        <v>0.8</v>
      </c>
      <c r="AT228" s="210">
        <v>0.8</v>
      </c>
      <c r="AU228" s="210">
        <v>0.8</v>
      </c>
      <c r="AV228" s="210">
        <v>0.8</v>
      </c>
      <c r="AW228" s="210">
        <v>0.8</v>
      </c>
      <c r="AX228" s="210">
        <v>0.8</v>
      </c>
      <c r="AY228" s="210">
        <v>0.8</v>
      </c>
      <c r="AZ228" s="210">
        <v>0.8</v>
      </c>
      <c r="BA228" s="210">
        <v>0.8</v>
      </c>
      <c r="BB228" s="210">
        <v>0.8</v>
      </c>
      <c r="BC228" s="210">
        <v>0.8</v>
      </c>
      <c r="BD228" s="210">
        <v>0.8</v>
      </c>
      <c r="BE228" s="210">
        <v>0.8</v>
      </c>
      <c r="BF228" s="210">
        <v>0.8</v>
      </c>
      <c r="BG228" s="210">
        <v>0.8</v>
      </c>
      <c r="BH228" s="210"/>
      <c r="BI228" s="210"/>
      <c r="BJ228" s="210"/>
      <c r="BK228" s="210"/>
      <c r="BL228" s="210"/>
      <c r="BM228" s="210"/>
      <c r="BN228" s="210"/>
      <c r="BO228" s="210"/>
      <c r="BP228" s="210"/>
      <c r="BQ228" s="210"/>
      <c r="BR228" s="210"/>
      <c r="BS228" s="210"/>
      <c r="BT228" s="210"/>
      <c r="BU228" s="210"/>
      <c r="BV228" s="210"/>
      <c r="BW228" s="210"/>
      <c r="BX228" s="210"/>
      <c r="BY228" s="210"/>
      <c r="BZ228" s="210"/>
      <c r="CA228" s="210"/>
      <c r="CB228" s="210"/>
      <c r="CC228" s="210"/>
      <c r="CD228" s="210"/>
      <c r="CE228" s="210"/>
      <c r="CF228" s="210"/>
      <c r="CG228" s="210"/>
      <c r="CH228" s="210"/>
      <c r="CI228" s="210"/>
      <c r="CJ228" s="210"/>
      <c r="CK228" s="210"/>
      <c r="CL228" s="210"/>
      <c r="CM228" s="210"/>
      <c r="CN228" s="210"/>
      <c r="CO228" s="210"/>
      <c r="CP228" s="210"/>
      <c r="CQ228" s="210"/>
      <c r="CR228" s="210"/>
      <c r="CS228" s="144" t="s">
        <v>234</v>
      </c>
      <c r="CT228" s="144"/>
    </row>
    <row r="229" spans="1:98" ht="15">
      <c r="A229" s="208" t="s">
        <v>8334</v>
      </c>
      <c r="B229" s="285" t="s">
        <v>8247</v>
      </c>
      <c r="C229" s="209"/>
      <c r="D229" s="259"/>
      <c r="E229" s="209" t="s">
        <v>2597</v>
      </c>
      <c r="F229" s="209" t="s">
        <v>38</v>
      </c>
      <c r="G229" s="216" t="s">
        <v>35</v>
      </c>
      <c r="H229" s="209" t="s">
        <v>8271</v>
      </c>
      <c r="I229" s="2"/>
      <c r="J229" s="210">
        <v>0</v>
      </c>
      <c r="K229" s="210">
        <v>0</v>
      </c>
      <c r="L229" s="210">
        <v>0</v>
      </c>
      <c r="M229" s="210">
        <v>0</v>
      </c>
      <c r="N229" s="210">
        <v>0</v>
      </c>
      <c r="O229" s="210">
        <v>0</v>
      </c>
      <c r="P229" s="210">
        <v>0</v>
      </c>
      <c r="Q229" s="210">
        <v>1</v>
      </c>
      <c r="R229" s="210">
        <v>1</v>
      </c>
      <c r="S229" s="210">
        <v>1</v>
      </c>
      <c r="T229" s="210">
        <v>1</v>
      </c>
      <c r="U229" s="210">
        <v>1</v>
      </c>
      <c r="V229" s="210">
        <v>1</v>
      </c>
      <c r="W229" s="210">
        <v>1</v>
      </c>
      <c r="X229" s="210">
        <v>1</v>
      </c>
      <c r="Y229" s="210">
        <v>1</v>
      </c>
      <c r="Z229" s="210">
        <v>1</v>
      </c>
      <c r="AA229" s="210">
        <v>1</v>
      </c>
      <c r="AB229" s="210">
        <v>1</v>
      </c>
      <c r="AC229" s="210">
        <v>1</v>
      </c>
      <c r="AD229" s="210">
        <v>1</v>
      </c>
      <c r="AE229" s="210">
        <v>1</v>
      </c>
      <c r="AF229" s="210">
        <v>1</v>
      </c>
      <c r="AG229" s="210">
        <v>1</v>
      </c>
      <c r="AH229" s="210">
        <v>1</v>
      </c>
      <c r="AI229" s="210">
        <v>1</v>
      </c>
      <c r="AJ229" s="210">
        <v>1</v>
      </c>
      <c r="AK229" s="210">
        <v>1</v>
      </c>
      <c r="AL229" s="210">
        <v>1</v>
      </c>
      <c r="AM229" s="210">
        <v>1</v>
      </c>
      <c r="AN229" s="210">
        <v>1</v>
      </c>
      <c r="AO229" s="210">
        <v>1</v>
      </c>
      <c r="AP229" s="210">
        <v>1</v>
      </c>
      <c r="AQ229" s="210">
        <v>1</v>
      </c>
      <c r="AR229" s="210">
        <v>1</v>
      </c>
      <c r="AS229" s="210">
        <v>1</v>
      </c>
      <c r="AT229" s="210">
        <v>1</v>
      </c>
      <c r="AU229" s="210">
        <v>1</v>
      </c>
      <c r="AV229" s="210">
        <v>1</v>
      </c>
      <c r="AW229" s="210">
        <v>1</v>
      </c>
      <c r="AX229" s="210">
        <v>1</v>
      </c>
      <c r="AY229" s="210">
        <v>1</v>
      </c>
      <c r="AZ229" s="210">
        <v>1</v>
      </c>
      <c r="BA229" s="210">
        <v>1</v>
      </c>
      <c r="BB229" s="210">
        <v>1</v>
      </c>
      <c r="BC229" s="210">
        <v>1</v>
      </c>
      <c r="BD229" s="210">
        <v>1</v>
      </c>
      <c r="BE229" s="210">
        <v>1</v>
      </c>
      <c r="BF229" s="210">
        <v>1</v>
      </c>
      <c r="BG229" s="210">
        <v>1</v>
      </c>
      <c r="BH229" s="210"/>
      <c r="BI229" s="210"/>
      <c r="BJ229" s="210"/>
      <c r="BK229" s="210"/>
      <c r="BL229" s="210"/>
      <c r="BM229" s="210"/>
      <c r="BN229" s="210"/>
      <c r="BO229" s="210"/>
      <c r="BP229" s="210"/>
      <c r="BQ229" s="210"/>
      <c r="BR229" s="210"/>
      <c r="BS229" s="210"/>
      <c r="BT229" s="210"/>
      <c r="BU229" s="210"/>
      <c r="BV229" s="210"/>
      <c r="BW229" s="210"/>
      <c r="BX229" s="210"/>
      <c r="BY229" s="210"/>
      <c r="BZ229" s="210"/>
      <c r="CA229" s="210"/>
      <c r="CB229" s="210"/>
      <c r="CC229" s="210"/>
      <c r="CD229" s="210"/>
      <c r="CE229" s="210"/>
      <c r="CF229" s="210"/>
      <c r="CG229" s="210"/>
      <c r="CH229" s="210"/>
      <c r="CI229" s="210"/>
      <c r="CJ229" s="210"/>
      <c r="CK229" s="210"/>
      <c r="CL229" s="210"/>
      <c r="CM229" s="210"/>
      <c r="CN229" s="210"/>
      <c r="CO229" s="210"/>
      <c r="CP229" s="210"/>
      <c r="CQ229" s="210"/>
      <c r="CR229" s="210"/>
      <c r="CS229" s="144"/>
      <c r="CT229" s="144"/>
    </row>
    <row r="230" spans="1:98" ht="15">
      <c r="A230" s="208" t="s">
        <v>8334</v>
      </c>
      <c r="B230" s="285" t="s">
        <v>8297</v>
      </c>
      <c r="C230" s="209"/>
      <c r="D230" s="259"/>
      <c r="E230" s="209" t="s">
        <v>5149</v>
      </c>
      <c r="F230" s="209" t="s">
        <v>38</v>
      </c>
      <c r="G230" s="216" t="s">
        <v>35</v>
      </c>
      <c r="H230" s="209" t="s">
        <v>8271</v>
      </c>
      <c r="I230" s="2"/>
      <c r="J230" s="210">
        <v>0</v>
      </c>
      <c r="K230" s="210">
        <v>0</v>
      </c>
      <c r="L230" s="210">
        <v>0</v>
      </c>
      <c r="M230" s="210">
        <v>0</v>
      </c>
      <c r="N230" s="210">
        <v>0</v>
      </c>
      <c r="O230" s="210">
        <v>0</v>
      </c>
      <c r="P230" s="210">
        <v>0</v>
      </c>
      <c r="Q230" s="210">
        <v>0</v>
      </c>
      <c r="R230" s="210">
        <v>0</v>
      </c>
      <c r="S230" s="210">
        <v>1</v>
      </c>
      <c r="T230" s="210">
        <v>1</v>
      </c>
      <c r="U230" s="210">
        <v>1</v>
      </c>
      <c r="V230" s="210">
        <v>1</v>
      </c>
      <c r="W230" s="210">
        <v>1</v>
      </c>
      <c r="X230" s="210">
        <v>1</v>
      </c>
      <c r="Y230" s="210">
        <v>1</v>
      </c>
      <c r="Z230" s="210">
        <v>1</v>
      </c>
      <c r="AA230" s="210">
        <v>1</v>
      </c>
      <c r="AB230" s="210">
        <v>1</v>
      </c>
      <c r="AC230" s="210">
        <v>1</v>
      </c>
      <c r="AD230" s="210">
        <v>1</v>
      </c>
      <c r="AE230" s="210">
        <v>1</v>
      </c>
      <c r="AF230" s="210">
        <v>1</v>
      </c>
      <c r="AG230" s="210">
        <v>1</v>
      </c>
      <c r="AH230" s="210">
        <v>1</v>
      </c>
      <c r="AI230" s="210">
        <v>1</v>
      </c>
      <c r="AJ230" s="210">
        <v>1</v>
      </c>
      <c r="AK230" s="210">
        <v>1</v>
      </c>
      <c r="AL230" s="210">
        <v>1</v>
      </c>
      <c r="AM230" s="210">
        <v>1</v>
      </c>
      <c r="AN230" s="210">
        <v>1</v>
      </c>
      <c r="AO230" s="210">
        <v>1</v>
      </c>
      <c r="AP230" s="210">
        <v>1</v>
      </c>
      <c r="AQ230" s="210">
        <v>1</v>
      </c>
      <c r="AR230" s="210">
        <v>1</v>
      </c>
      <c r="AS230" s="210">
        <v>1</v>
      </c>
      <c r="AT230" s="210">
        <v>1</v>
      </c>
      <c r="AU230" s="210">
        <v>1</v>
      </c>
      <c r="AV230" s="210">
        <v>1</v>
      </c>
      <c r="AW230" s="210">
        <v>1</v>
      </c>
      <c r="AX230" s="210">
        <v>1</v>
      </c>
      <c r="AY230" s="210">
        <v>1</v>
      </c>
      <c r="AZ230" s="210">
        <v>1</v>
      </c>
      <c r="BA230" s="210">
        <v>1</v>
      </c>
      <c r="BB230" s="210">
        <v>1</v>
      </c>
      <c r="BC230" s="210">
        <v>1</v>
      </c>
      <c r="BD230" s="210">
        <v>1</v>
      </c>
      <c r="BE230" s="210">
        <v>1</v>
      </c>
      <c r="BF230" s="210">
        <v>1</v>
      </c>
      <c r="BG230" s="210">
        <v>1</v>
      </c>
      <c r="BH230" s="210"/>
      <c r="BI230" s="210"/>
      <c r="BJ230" s="210"/>
      <c r="BK230" s="210"/>
      <c r="BL230" s="210"/>
      <c r="BM230" s="210"/>
      <c r="BN230" s="210"/>
      <c r="BO230" s="210"/>
      <c r="BP230" s="210"/>
      <c r="BQ230" s="210"/>
      <c r="BR230" s="210"/>
      <c r="BS230" s="210"/>
      <c r="BT230" s="210"/>
      <c r="BU230" s="210"/>
      <c r="BV230" s="210"/>
      <c r="BW230" s="210"/>
      <c r="BX230" s="210"/>
      <c r="BY230" s="210"/>
      <c r="BZ230" s="210"/>
      <c r="CA230" s="210"/>
      <c r="CB230" s="210"/>
      <c r="CC230" s="210"/>
      <c r="CD230" s="210"/>
      <c r="CE230" s="210"/>
      <c r="CF230" s="210"/>
      <c r="CG230" s="210"/>
      <c r="CH230" s="210"/>
      <c r="CI230" s="210"/>
      <c r="CJ230" s="210"/>
      <c r="CK230" s="210"/>
      <c r="CL230" s="210"/>
      <c r="CM230" s="210"/>
      <c r="CN230" s="210"/>
      <c r="CO230" s="210"/>
      <c r="CP230" s="210"/>
      <c r="CQ230" s="210"/>
      <c r="CR230" s="210"/>
      <c r="CS230" s="144"/>
      <c r="CT230" s="144"/>
    </row>
    <row r="231" spans="1:98" ht="15">
      <c r="A231" s="208" t="s">
        <v>8334</v>
      </c>
      <c r="B231" s="285" t="s">
        <v>8248</v>
      </c>
      <c r="C231" s="209"/>
      <c r="D231" s="259"/>
      <c r="E231" s="209" t="s">
        <v>2597</v>
      </c>
      <c r="F231" s="209" t="s">
        <v>38</v>
      </c>
      <c r="G231" s="216" t="s">
        <v>35</v>
      </c>
      <c r="H231" s="209" t="s">
        <v>8271</v>
      </c>
      <c r="I231" s="2"/>
      <c r="J231" s="210">
        <v>0</v>
      </c>
      <c r="K231" s="210">
        <v>0</v>
      </c>
      <c r="L231" s="210">
        <v>0</v>
      </c>
      <c r="M231" s="210">
        <v>0</v>
      </c>
      <c r="N231" s="210">
        <v>0</v>
      </c>
      <c r="O231" s="210">
        <v>0</v>
      </c>
      <c r="P231" s="210">
        <v>0</v>
      </c>
      <c r="Q231" s="210">
        <v>0</v>
      </c>
      <c r="R231" s="210">
        <v>0</v>
      </c>
      <c r="S231" s="210">
        <v>0</v>
      </c>
      <c r="T231" s="210">
        <v>1</v>
      </c>
      <c r="U231" s="210">
        <v>1</v>
      </c>
      <c r="V231" s="210">
        <v>1</v>
      </c>
      <c r="W231" s="210">
        <v>1</v>
      </c>
      <c r="X231" s="210">
        <v>1</v>
      </c>
      <c r="Y231" s="210">
        <v>1</v>
      </c>
      <c r="Z231" s="210">
        <v>1</v>
      </c>
      <c r="AA231" s="210">
        <v>1</v>
      </c>
      <c r="AB231" s="210">
        <v>1</v>
      </c>
      <c r="AC231" s="210">
        <v>1</v>
      </c>
      <c r="AD231" s="210">
        <v>1</v>
      </c>
      <c r="AE231" s="210">
        <v>1</v>
      </c>
      <c r="AF231" s="210">
        <v>1</v>
      </c>
      <c r="AG231" s="210">
        <v>1</v>
      </c>
      <c r="AH231" s="210">
        <v>1</v>
      </c>
      <c r="AI231" s="210">
        <v>1</v>
      </c>
      <c r="AJ231" s="210">
        <v>1</v>
      </c>
      <c r="AK231" s="210">
        <v>1</v>
      </c>
      <c r="AL231" s="210">
        <v>1</v>
      </c>
      <c r="AM231" s="210">
        <v>1</v>
      </c>
      <c r="AN231" s="210">
        <v>1</v>
      </c>
      <c r="AO231" s="210">
        <v>1</v>
      </c>
      <c r="AP231" s="210">
        <v>1</v>
      </c>
      <c r="AQ231" s="210">
        <v>1</v>
      </c>
      <c r="AR231" s="210">
        <v>1</v>
      </c>
      <c r="AS231" s="210">
        <v>1</v>
      </c>
      <c r="AT231" s="210">
        <v>1</v>
      </c>
      <c r="AU231" s="210">
        <v>1</v>
      </c>
      <c r="AV231" s="210">
        <v>1</v>
      </c>
      <c r="AW231" s="210">
        <v>1</v>
      </c>
      <c r="AX231" s="210">
        <v>1</v>
      </c>
      <c r="AY231" s="210">
        <v>1</v>
      </c>
      <c r="AZ231" s="210">
        <v>1</v>
      </c>
      <c r="BA231" s="210">
        <v>1</v>
      </c>
      <c r="BB231" s="210">
        <v>1</v>
      </c>
      <c r="BC231" s="210">
        <v>1</v>
      </c>
      <c r="BD231" s="210">
        <v>1</v>
      </c>
      <c r="BE231" s="210">
        <v>1</v>
      </c>
      <c r="BF231" s="210">
        <v>1</v>
      </c>
      <c r="BG231" s="210">
        <v>1</v>
      </c>
      <c r="BH231" s="210"/>
      <c r="BI231" s="210"/>
      <c r="BJ231" s="210"/>
      <c r="BK231" s="210"/>
      <c r="BL231" s="210"/>
      <c r="BM231" s="210"/>
      <c r="BN231" s="210"/>
      <c r="BO231" s="210"/>
      <c r="BP231" s="210"/>
      <c r="BQ231" s="210"/>
      <c r="BR231" s="210"/>
      <c r="BS231" s="210"/>
      <c r="BT231" s="210"/>
      <c r="BU231" s="210"/>
      <c r="BV231" s="210"/>
      <c r="BW231" s="210"/>
      <c r="BX231" s="210"/>
      <c r="BY231" s="210"/>
      <c r="BZ231" s="210"/>
      <c r="CA231" s="210"/>
      <c r="CB231" s="210"/>
      <c r="CC231" s="210"/>
      <c r="CD231" s="210"/>
      <c r="CE231" s="210"/>
      <c r="CF231" s="210"/>
      <c r="CG231" s="210"/>
      <c r="CH231" s="210"/>
      <c r="CI231" s="210"/>
      <c r="CJ231" s="210"/>
      <c r="CK231" s="210"/>
      <c r="CL231" s="210"/>
      <c r="CM231" s="210"/>
      <c r="CN231" s="210"/>
      <c r="CO231" s="210"/>
      <c r="CP231" s="210"/>
      <c r="CQ231" s="210"/>
      <c r="CR231" s="210"/>
      <c r="CS231" s="144"/>
      <c r="CT231" s="144"/>
    </row>
    <row r="232" spans="1:98" ht="15">
      <c r="A232" s="208" t="s">
        <v>8334</v>
      </c>
      <c r="B232" s="285" t="s">
        <v>8249</v>
      </c>
      <c r="C232" s="209"/>
      <c r="D232" s="259"/>
      <c r="E232" s="209" t="s">
        <v>5149</v>
      </c>
      <c r="F232" s="209" t="s">
        <v>38</v>
      </c>
      <c r="G232" s="216" t="s">
        <v>35</v>
      </c>
      <c r="H232" s="209" t="s">
        <v>8271</v>
      </c>
      <c r="I232" s="2"/>
      <c r="J232" s="210">
        <v>0</v>
      </c>
      <c r="K232" s="210">
        <v>0</v>
      </c>
      <c r="L232" s="210">
        <v>0</v>
      </c>
      <c r="M232" s="210">
        <v>0</v>
      </c>
      <c r="N232" s="210">
        <v>0</v>
      </c>
      <c r="O232" s="210">
        <v>0</v>
      </c>
      <c r="P232" s="210">
        <v>0</v>
      </c>
      <c r="Q232" s="210">
        <v>0</v>
      </c>
      <c r="R232" s="210">
        <v>0</v>
      </c>
      <c r="S232" s="210">
        <v>0</v>
      </c>
      <c r="T232" s="210">
        <v>1</v>
      </c>
      <c r="U232" s="210">
        <v>1</v>
      </c>
      <c r="V232" s="210">
        <v>1</v>
      </c>
      <c r="W232" s="210">
        <v>1</v>
      </c>
      <c r="X232" s="210">
        <v>1</v>
      </c>
      <c r="Y232" s="210">
        <v>1</v>
      </c>
      <c r="Z232" s="210">
        <v>1</v>
      </c>
      <c r="AA232" s="210">
        <v>1</v>
      </c>
      <c r="AB232" s="210">
        <v>1</v>
      </c>
      <c r="AC232" s="210">
        <v>1</v>
      </c>
      <c r="AD232" s="210">
        <v>1</v>
      </c>
      <c r="AE232" s="210">
        <v>1</v>
      </c>
      <c r="AF232" s="210">
        <v>1</v>
      </c>
      <c r="AG232" s="210">
        <v>1</v>
      </c>
      <c r="AH232" s="210">
        <v>1</v>
      </c>
      <c r="AI232" s="210">
        <v>1</v>
      </c>
      <c r="AJ232" s="210">
        <v>1</v>
      </c>
      <c r="AK232" s="210">
        <v>1</v>
      </c>
      <c r="AL232" s="210">
        <v>1</v>
      </c>
      <c r="AM232" s="210">
        <v>1</v>
      </c>
      <c r="AN232" s="210">
        <v>1</v>
      </c>
      <c r="AO232" s="210">
        <v>1</v>
      </c>
      <c r="AP232" s="210">
        <v>1</v>
      </c>
      <c r="AQ232" s="210">
        <v>1</v>
      </c>
      <c r="AR232" s="210">
        <v>1</v>
      </c>
      <c r="AS232" s="210">
        <v>1</v>
      </c>
      <c r="AT232" s="210">
        <v>1</v>
      </c>
      <c r="AU232" s="210">
        <v>1</v>
      </c>
      <c r="AV232" s="210">
        <v>1</v>
      </c>
      <c r="AW232" s="210">
        <v>1</v>
      </c>
      <c r="AX232" s="210">
        <v>1</v>
      </c>
      <c r="AY232" s="210">
        <v>1</v>
      </c>
      <c r="AZ232" s="210">
        <v>1</v>
      </c>
      <c r="BA232" s="210">
        <v>1</v>
      </c>
      <c r="BB232" s="210">
        <v>1</v>
      </c>
      <c r="BC232" s="210">
        <v>1</v>
      </c>
      <c r="BD232" s="210">
        <v>1</v>
      </c>
      <c r="BE232" s="210">
        <v>1</v>
      </c>
      <c r="BF232" s="210">
        <v>1</v>
      </c>
      <c r="BG232" s="210">
        <v>1</v>
      </c>
      <c r="BH232" s="210"/>
      <c r="BI232" s="210"/>
      <c r="BJ232" s="210"/>
      <c r="BK232" s="210"/>
      <c r="BL232" s="210"/>
      <c r="BM232" s="210"/>
      <c r="BN232" s="210"/>
      <c r="BO232" s="210"/>
      <c r="BP232" s="210"/>
      <c r="BQ232" s="210"/>
      <c r="BR232" s="210"/>
      <c r="BS232" s="210"/>
      <c r="BT232" s="210"/>
      <c r="BU232" s="210"/>
      <c r="BV232" s="210"/>
      <c r="BW232" s="210"/>
      <c r="BX232" s="210"/>
      <c r="BY232" s="210"/>
      <c r="BZ232" s="210"/>
      <c r="CA232" s="210"/>
      <c r="CB232" s="210"/>
      <c r="CC232" s="210"/>
      <c r="CD232" s="210"/>
      <c r="CE232" s="210"/>
      <c r="CF232" s="210"/>
      <c r="CG232" s="210"/>
      <c r="CH232" s="210"/>
      <c r="CI232" s="210"/>
      <c r="CJ232" s="210"/>
      <c r="CK232" s="210"/>
      <c r="CL232" s="210"/>
      <c r="CM232" s="210"/>
      <c r="CN232" s="210"/>
      <c r="CO232" s="210"/>
      <c r="CP232" s="210"/>
      <c r="CQ232" s="210"/>
      <c r="CR232" s="210"/>
      <c r="CS232" s="144"/>
      <c r="CT232" s="144"/>
    </row>
    <row r="233" spans="1:98" ht="15">
      <c r="A233" s="208" t="s">
        <v>8334</v>
      </c>
      <c r="B233" s="285" t="s">
        <v>8250</v>
      </c>
      <c r="C233" s="209"/>
      <c r="D233" s="259"/>
      <c r="E233" s="209" t="s">
        <v>5149</v>
      </c>
      <c r="F233" s="209" t="s">
        <v>38</v>
      </c>
      <c r="G233" s="216" t="s">
        <v>35</v>
      </c>
      <c r="H233" s="209" t="s">
        <v>8271</v>
      </c>
      <c r="I233" s="2"/>
      <c r="J233" s="210">
        <v>0</v>
      </c>
      <c r="K233" s="210">
        <v>0</v>
      </c>
      <c r="L233" s="210">
        <v>0</v>
      </c>
      <c r="M233" s="210">
        <v>0</v>
      </c>
      <c r="N233" s="210">
        <v>0</v>
      </c>
      <c r="O233" s="210">
        <v>0</v>
      </c>
      <c r="P233" s="210">
        <v>0</v>
      </c>
      <c r="Q233" s="210">
        <v>1</v>
      </c>
      <c r="R233" s="210">
        <v>1</v>
      </c>
      <c r="S233" s="210">
        <v>1</v>
      </c>
      <c r="T233" s="210">
        <v>1</v>
      </c>
      <c r="U233" s="210">
        <v>1</v>
      </c>
      <c r="V233" s="210">
        <v>1</v>
      </c>
      <c r="W233" s="210">
        <v>1</v>
      </c>
      <c r="X233" s="210">
        <v>1</v>
      </c>
      <c r="Y233" s="210">
        <v>1</v>
      </c>
      <c r="Z233" s="210">
        <v>1</v>
      </c>
      <c r="AA233" s="210">
        <v>1</v>
      </c>
      <c r="AB233" s="210">
        <v>1</v>
      </c>
      <c r="AC233" s="210">
        <v>1</v>
      </c>
      <c r="AD233" s="210">
        <v>1</v>
      </c>
      <c r="AE233" s="210">
        <v>1</v>
      </c>
      <c r="AF233" s="210">
        <v>1</v>
      </c>
      <c r="AG233" s="210">
        <v>1</v>
      </c>
      <c r="AH233" s="210">
        <v>1</v>
      </c>
      <c r="AI233" s="210">
        <v>1</v>
      </c>
      <c r="AJ233" s="210">
        <v>1</v>
      </c>
      <c r="AK233" s="210">
        <v>1</v>
      </c>
      <c r="AL233" s="210">
        <v>1</v>
      </c>
      <c r="AM233" s="210">
        <v>1</v>
      </c>
      <c r="AN233" s="210">
        <v>1</v>
      </c>
      <c r="AO233" s="210">
        <v>1</v>
      </c>
      <c r="AP233" s="210">
        <v>1</v>
      </c>
      <c r="AQ233" s="210">
        <v>1</v>
      </c>
      <c r="AR233" s="210">
        <v>1</v>
      </c>
      <c r="AS233" s="210">
        <v>1</v>
      </c>
      <c r="AT233" s="210">
        <v>1</v>
      </c>
      <c r="AU233" s="210">
        <v>1</v>
      </c>
      <c r="AV233" s="210">
        <v>1</v>
      </c>
      <c r="AW233" s="210">
        <v>1</v>
      </c>
      <c r="AX233" s="210">
        <v>1</v>
      </c>
      <c r="AY233" s="210">
        <v>1</v>
      </c>
      <c r="AZ233" s="210">
        <v>1</v>
      </c>
      <c r="BA233" s="210">
        <v>1</v>
      </c>
      <c r="BB233" s="210">
        <v>1</v>
      </c>
      <c r="BC233" s="210">
        <v>1</v>
      </c>
      <c r="BD233" s="210">
        <v>1</v>
      </c>
      <c r="BE233" s="210">
        <v>1</v>
      </c>
      <c r="BF233" s="210">
        <v>1</v>
      </c>
      <c r="BG233" s="210">
        <v>1</v>
      </c>
      <c r="BH233" s="210"/>
      <c r="BI233" s="210"/>
      <c r="BJ233" s="210"/>
      <c r="BK233" s="210"/>
      <c r="BL233" s="210"/>
      <c r="BM233" s="210"/>
      <c r="BN233" s="210"/>
      <c r="BO233" s="210"/>
      <c r="BP233" s="210"/>
      <c r="BQ233" s="210"/>
      <c r="BR233" s="210"/>
      <c r="BS233" s="210"/>
      <c r="BT233" s="210"/>
      <c r="BU233" s="210"/>
      <c r="BV233" s="210"/>
      <c r="BW233" s="210"/>
      <c r="BX233" s="210"/>
      <c r="BY233" s="210"/>
      <c r="BZ233" s="210"/>
      <c r="CA233" s="210"/>
      <c r="CB233" s="210"/>
      <c r="CC233" s="210"/>
      <c r="CD233" s="210"/>
      <c r="CE233" s="210"/>
      <c r="CF233" s="210"/>
      <c r="CG233" s="210"/>
      <c r="CH233" s="210"/>
      <c r="CI233" s="210"/>
      <c r="CJ233" s="210"/>
      <c r="CK233" s="210"/>
      <c r="CL233" s="210"/>
      <c r="CM233" s="210"/>
      <c r="CN233" s="210"/>
      <c r="CO233" s="210"/>
      <c r="CP233" s="210"/>
      <c r="CQ233" s="210"/>
      <c r="CR233" s="210"/>
      <c r="CS233" s="144"/>
      <c r="CT233" s="144"/>
    </row>
    <row r="234" spans="1:98" ht="15">
      <c r="A234" s="208" t="s">
        <v>8334</v>
      </c>
      <c r="B234" s="285" t="s">
        <v>8251</v>
      </c>
      <c r="C234" s="209"/>
      <c r="D234" s="259"/>
      <c r="E234" s="209" t="s">
        <v>2597</v>
      </c>
      <c r="F234" s="209" t="s">
        <v>38</v>
      </c>
      <c r="G234" s="216" t="s">
        <v>35</v>
      </c>
      <c r="H234" s="209" t="s">
        <v>8271</v>
      </c>
      <c r="I234" s="2"/>
      <c r="J234" s="210">
        <v>0</v>
      </c>
      <c r="K234" s="210">
        <v>0</v>
      </c>
      <c r="L234" s="210">
        <v>0</v>
      </c>
      <c r="M234" s="210">
        <v>0</v>
      </c>
      <c r="N234" s="210">
        <v>0</v>
      </c>
      <c r="O234" s="210">
        <v>0</v>
      </c>
      <c r="P234" s="210">
        <v>0</v>
      </c>
      <c r="Q234" s="210">
        <v>0</v>
      </c>
      <c r="R234" s="210">
        <v>0</v>
      </c>
      <c r="S234" s="210">
        <v>1</v>
      </c>
      <c r="T234" s="210">
        <v>1</v>
      </c>
      <c r="U234" s="210">
        <v>1</v>
      </c>
      <c r="V234" s="210">
        <v>1</v>
      </c>
      <c r="W234" s="210">
        <v>1</v>
      </c>
      <c r="X234" s="210">
        <v>1</v>
      </c>
      <c r="Y234" s="210">
        <v>1</v>
      </c>
      <c r="Z234" s="210">
        <v>1</v>
      </c>
      <c r="AA234" s="210">
        <v>1</v>
      </c>
      <c r="AB234" s="210">
        <v>1</v>
      </c>
      <c r="AC234" s="210">
        <v>1</v>
      </c>
      <c r="AD234" s="210">
        <v>1</v>
      </c>
      <c r="AE234" s="210">
        <v>1</v>
      </c>
      <c r="AF234" s="210">
        <v>1</v>
      </c>
      <c r="AG234" s="210">
        <v>1</v>
      </c>
      <c r="AH234" s="210">
        <v>1</v>
      </c>
      <c r="AI234" s="210">
        <v>1</v>
      </c>
      <c r="AJ234" s="210">
        <v>1</v>
      </c>
      <c r="AK234" s="210">
        <v>1</v>
      </c>
      <c r="AL234" s="210">
        <v>1</v>
      </c>
      <c r="AM234" s="210">
        <v>1</v>
      </c>
      <c r="AN234" s="210">
        <v>1</v>
      </c>
      <c r="AO234" s="210">
        <v>1</v>
      </c>
      <c r="AP234" s="210">
        <v>1</v>
      </c>
      <c r="AQ234" s="210">
        <v>1</v>
      </c>
      <c r="AR234" s="210">
        <v>1</v>
      </c>
      <c r="AS234" s="210">
        <v>1</v>
      </c>
      <c r="AT234" s="210">
        <v>1</v>
      </c>
      <c r="AU234" s="210">
        <v>1</v>
      </c>
      <c r="AV234" s="210">
        <v>1</v>
      </c>
      <c r="AW234" s="210">
        <v>1</v>
      </c>
      <c r="AX234" s="210">
        <v>1</v>
      </c>
      <c r="AY234" s="210">
        <v>1</v>
      </c>
      <c r="AZ234" s="210">
        <v>1</v>
      </c>
      <c r="BA234" s="210">
        <v>1</v>
      </c>
      <c r="BB234" s="210">
        <v>1</v>
      </c>
      <c r="BC234" s="210">
        <v>1</v>
      </c>
      <c r="BD234" s="210">
        <v>1</v>
      </c>
      <c r="BE234" s="210">
        <v>1</v>
      </c>
      <c r="BF234" s="210">
        <v>1</v>
      </c>
      <c r="BG234" s="210">
        <v>1</v>
      </c>
      <c r="BH234" s="210"/>
      <c r="BI234" s="210"/>
      <c r="BJ234" s="210"/>
      <c r="BK234" s="210"/>
      <c r="BL234" s="210"/>
      <c r="BM234" s="210"/>
      <c r="BN234" s="210"/>
      <c r="BO234" s="210"/>
      <c r="BP234" s="210"/>
      <c r="BQ234" s="210"/>
      <c r="BR234" s="210"/>
      <c r="BS234" s="210"/>
      <c r="BT234" s="210"/>
      <c r="BU234" s="210"/>
      <c r="BV234" s="210"/>
      <c r="BW234" s="210"/>
      <c r="BX234" s="210"/>
      <c r="BY234" s="210"/>
      <c r="BZ234" s="210"/>
      <c r="CA234" s="210"/>
      <c r="CB234" s="210"/>
      <c r="CC234" s="210"/>
      <c r="CD234" s="210"/>
      <c r="CE234" s="210"/>
      <c r="CF234" s="210"/>
      <c r="CG234" s="210"/>
      <c r="CH234" s="210"/>
      <c r="CI234" s="210"/>
      <c r="CJ234" s="210"/>
      <c r="CK234" s="210"/>
      <c r="CL234" s="210"/>
      <c r="CM234" s="210"/>
      <c r="CN234" s="210"/>
      <c r="CO234" s="210"/>
      <c r="CP234" s="210"/>
      <c r="CQ234" s="210"/>
      <c r="CR234" s="210"/>
      <c r="CS234" s="144"/>
      <c r="CT234" s="144"/>
    </row>
    <row r="235" spans="1:98" ht="15">
      <c r="A235" s="208" t="s">
        <v>8334</v>
      </c>
      <c r="B235" s="285" t="s">
        <v>8252</v>
      </c>
      <c r="C235" s="209"/>
      <c r="D235" s="259"/>
      <c r="E235" s="209" t="s">
        <v>5149</v>
      </c>
      <c r="F235" s="209" t="s">
        <v>38</v>
      </c>
      <c r="G235" s="216" t="s">
        <v>35</v>
      </c>
      <c r="H235" s="209" t="s">
        <v>8271</v>
      </c>
      <c r="I235" s="2"/>
      <c r="J235" s="210">
        <v>0</v>
      </c>
      <c r="K235" s="210">
        <v>0</v>
      </c>
      <c r="L235" s="210">
        <v>0</v>
      </c>
      <c r="M235" s="210">
        <v>0</v>
      </c>
      <c r="N235" s="210">
        <v>0</v>
      </c>
      <c r="O235" s="210">
        <v>0</v>
      </c>
      <c r="P235" s="210">
        <v>0</v>
      </c>
      <c r="Q235" s="210">
        <v>0</v>
      </c>
      <c r="R235" s="210">
        <v>0</v>
      </c>
      <c r="S235" s="210">
        <v>1</v>
      </c>
      <c r="T235" s="210">
        <v>1</v>
      </c>
      <c r="U235" s="210">
        <v>1</v>
      </c>
      <c r="V235" s="210">
        <v>1</v>
      </c>
      <c r="W235" s="210">
        <v>1</v>
      </c>
      <c r="X235" s="210">
        <v>1</v>
      </c>
      <c r="Y235" s="210">
        <v>1</v>
      </c>
      <c r="Z235" s="210">
        <v>1</v>
      </c>
      <c r="AA235" s="210">
        <v>1</v>
      </c>
      <c r="AB235" s="210">
        <v>1</v>
      </c>
      <c r="AC235" s="210">
        <v>1</v>
      </c>
      <c r="AD235" s="210">
        <v>1</v>
      </c>
      <c r="AE235" s="210">
        <v>1</v>
      </c>
      <c r="AF235" s="210">
        <v>1</v>
      </c>
      <c r="AG235" s="210">
        <v>1</v>
      </c>
      <c r="AH235" s="210">
        <v>1</v>
      </c>
      <c r="AI235" s="210">
        <v>1</v>
      </c>
      <c r="AJ235" s="210">
        <v>1</v>
      </c>
      <c r="AK235" s="210">
        <v>1</v>
      </c>
      <c r="AL235" s="210">
        <v>1</v>
      </c>
      <c r="AM235" s="210">
        <v>1</v>
      </c>
      <c r="AN235" s="210">
        <v>1</v>
      </c>
      <c r="AO235" s="210">
        <v>1</v>
      </c>
      <c r="AP235" s="210">
        <v>1</v>
      </c>
      <c r="AQ235" s="210">
        <v>1</v>
      </c>
      <c r="AR235" s="210">
        <v>1</v>
      </c>
      <c r="AS235" s="210">
        <v>1</v>
      </c>
      <c r="AT235" s="210">
        <v>1</v>
      </c>
      <c r="AU235" s="210">
        <v>1</v>
      </c>
      <c r="AV235" s="210">
        <v>1</v>
      </c>
      <c r="AW235" s="210">
        <v>1</v>
      </c>
      <c r="AX235" s="210">
        <v>1</v>
      </c>
      <c r="AY235" s="210">
        <v>1</v>
      </c>
      <c r="AZ235" s="210">
        <v>1</v>
      </c>
      <c r="BA235" s="210">
        <v>1</v>
      </c>
      <c r="BB235" s="210">
        <v>1</v>
      </c>
      <c r="BC235" s="210">
        <v>1</v>
      </c>
      <c r="BD235" s="210">
        <v>1</v>
      </c>
      <c r="BE235" s="210">
        <v>1</v>
      </c>
      <c r="BF235" s="210">
        <v>1</v>
      </c>
      <c r="BG235" s="210">
        <v>1</v>
      </c>
      <c r="BH235" s="210"/>
      <c r="BI235" s="210"/>
      <c r="BJ235" s="210"/>
      <c r="BK235" s="210"/>
      <c r="BL235" s="210"/>
      <c r="BM235" s="210"/>
      <c r="BN235" s="210"/>
      <c r="BO235" s="210"/>
      <c r="BP235" s="210"/>
      <c r="BQ235" s="210"/>
      <c r="BR235" s="210"/>
      <c r="BS235" s="210"/>
      <c r="BT235" s="210"/>
      <c r="BU235" s="210"/>
      <c r="BV235" s="210"/>
      <c r="BW235" s="210"/>
      <c r="BX235" s="210"/>
      <c r="BY235" s="210"/>
      <c r="BZ235" s="210"/>
      <c r="CA235" s="210"/>
      <c r="CB235" s="210"/>
      <c r="CC235" s="210"/>
      <c r="CD235" s="210"/>
      <c r="CE235" s="210"/>
      <c r="CF235" s="210"/>
      <c r="CG235" s="210"/>
      <c r="CH235" s="210"/>
      <c r="CI235" s="210"/>
      <c r="CJ235" s="210"/>
      <c r="CK235" s="210"/>
      <c r="CL235" s="210"/>
      <c r="CM235" s="210"/>
      <c r="CN235" s="210"/>
      <c r="CO235" s="210"/>
      <c r="CP235" s="210"/>
      <c r="CQ235" s="210"/>
      <c r="CR235" s="210"/>
      <c r="CS235" s="144"/>
      <c r="CT235" s="144"/>
    </row>
    <row r="236" spans="1:98" ht="15">
      <c r="A236" s="208" t="s">
        <v>8334</v>
      </c>
      <c r="B236" s="285" t="s">
        <v>8253</v>
      </c>
      <c r="C236" s="209"/>
      <c r="D236" s="259"/>
      <c r="E236" s="209" t="s">
        <v>5149</v>
      </c>
      <c r="F236" s="209" t="s">
        <v>38</v>
      </c>
      <c r="G236" s="216" t="s">
        <v>35</v>
      </c>
      <c r="H236" s="209" t="s">
        <v>8271</v>
      </c>
      <c r="I236" s="2"/>
      <c r="J236" s="210">
        <v>0</v>
      </c>
      <c r="K236" s="210">
        <v>0</v>
      </c>
      <c r="L236" s="210">
        <v>0</v>
      </c>
      <c r="M236" s="210">
        <v>0</v>
      </c>
      <c r="N236" s="210">
        <v>0</v>
      </c>
      <c r="O236" s="210">
        <v>0</v>
      </c>
      <c r="P236" s="210">
        <v>0</v>
      </c>
      <c r="Q236" s="210">
        <v>0</v>
      </c>
      <c r="R236" s="210">
        <v>0</v>
      </c>
      <c r="S236" s="210">
        <v>0</v>
      </c>
      <c r="T236" s="210">
        <v>1</v>
      </c>
      <c r="U236" s="210">
        <v>1</v>
      </c>
      <c r="V236" s="210">
        <v>1</v>
      </c>
      <c r="W236" s="210">
        <v>1</v>
      </c>
      <c r="X236" s="210">
        <v>1</v>
      </c>
      <c r="Y236" s="210">
        <v>1</v>
      </c>
      <c r="Z236" s="210">
        <v>1</v>
      </c>
      <c r="AA236" s="210">
        <v>1</v>
      </c>
      <c r="AB236" s="210">
        <v>1</v>
      </c>
      <c r="AC236" s="210">
        <v>1</v>
      </c>
      <c r="AD236" s="210">
        <v>1</v>
      </c>
      <c r="AE236" s="210">
        <v>1</v>
      </c>
      <c r="AF236" s="210">
        <v>1</v>
      </c>
      <c r="AG236" s="210">
        <v>1</v>
      </c>
      <c r="AH236" s="210">
        <v>1</v>
      </c>
      <c r="AI236" s="210">
        <v>1</v>
      </c>
      <c r="AJ236" s="210">
        <v>1</v>
      </c>
      <c r="AK236" s="210">
        <v>1</v>
      </c>
      <c r="AL236" s="210">
        <v>1</v>
      </c>
      <c r="AM236" s="210">
        <v>1</v>
      </c>
      <c r="AN236" s="210">
        <v>1</v>
      </c>
      <c r="AO236" s="210">
        <v>1</v>
      </c>
      <c r="AP236" s="210">
        <v>1</v>
      </c>
      <c r="AQ236" s="210">
        <v>1</v>
      </c>
      <c r="AR236" s="210">
        <v>1</v>
      </c>
      <c r="AS236" s="210">
        <v>1</v>
      </c>
      <c r="AT236" s="210">
        <v>1</v>
      </c>
      <c r="AU236" s="210">
        <v>1</v>
      </c>
      <c r="AV236" s="210">
        <v>1</v>
      </c>
      <c r="AW236" s="210">
        <v>1</v>
      </c>
      <c r="AX236" s="210">
        <v>1</v>
      </c>
      <c r="AY236" s="210">
        <v>1</v>
      </c>
      <c r="AZ236" s="210">
        <v>1</v>
      </c>
      <c r="BA236" s="210">
        <v>1</v>
      </c>
      <c r="BB236" s="210">
        <v>1</v>
      </c>
      <c r="BC236" s="210">
        <v>1</v>
      </c>
      <c r="BD236" s="210">
        <v>1</v>
      </c>
      <c r="BE236" s="210">
        <v>1</v>
      </c>
      <c r="BF236" s="210">
        <v>1</v>
      </c>
      <c r="BG236" s="210">
        <v>1</v>
      </c>
      <c r="BH236" s="210"/>
      <c r="BI236" s="210"/>
      <c r="BJ236" s="210"/>
      <c r="BK236" s="210"/>
      <c r="BL236" s="210"/>
      <c r="BM236" s="210"/>
      <c r="BN236" s="210"/>
      <c r="BO236" s="210"/>
      <c r="BP236" s="210"/>
      <c r="BQ236" s="210"/>
      <c r="BR236" s="210"/>
      <c r="BS236" s="210"/>
      <c r="BT236" s="210"/>
      <c r="BU236" s="210"/>
      <c r="BV236" s="210"/>
      <c r="BW236" s="210"/>
      <c r="BX236" s="210"/>
      <c r="BY236" s="210"/>
      <c r="BZ236" s="210"/>
      <c r="CA236" s="210"/>
      <c r="CB236" s="210"/>
      <c r="CC236" s="210"/>
      <c r="CD236" s="210"/>
      <c r="CE236" s="210"/>
      <c r="CF236" s="210"/>
      <c r="CG236" s="210"/>
      <c r="CH236" s="210"/>
      <c r="CI236" s="210"/>
      <c r="CJ236" s="210"/>
      <c r="CK236" s="210"/>
      <c r="CL236" s="210"/>
      <c r="CM236" s="210"/>
      <c r="CN236" s="210"/>
      <c r="CO236" s="210"/>
      <c r="CP236" s="210"/>
      <c r="CQ236" s="210"/>
      <c r="CR236" s="210"/>
      <c r="CS236" s="144"/>
      <c r="CT236" s="144"/>
    </row>
    <row r="237" spans="1:98" ht="15">
      <c r="A237" s="208" t="s">
        <v>8334</v>
      </c>
      <c r="B237" s="285" t="s">
        <v>8254</v>
      </c>
      <c r="C237" s="209"/>
      <c r="D237" s="259"/>
      <c r="E237" s="209" t="s">
        <v>5149</v>
      </c>
      <c r="F237" s="209" t="s">
        <v>38</v>
      </c>
      <c r="G237" s="216" t="s">
        <v>35</v>
      </c>
      <c r="H237" s="209" t="s">
        <v>8271</v>
      </c>
      <c r="I237" s="2"/>
      <c r="J237" s="210">
        <v>0</v>
      </c>
      <c r="K237" s="210">
        <v>0</v>
      </c>
      <c r="L237" s="210">
        <v>0</v>
      </c>
      <c r="M237" s="210">
        <v>0</v>
      </c>
      <c r="N237" s="210">
        <v>0</v>
      </c>
      <c r="O237" s="210">
        <v>0</v>
      </c>
      <c r="P237" s="210">
        <v>0</v>
      </c>
      <c r="Q237" s="210">
        <v>0</v>
      </c>
      <c r="R237" s="210">
        <v>0</v>
      </c>
      <c r="S237" s="210">
        <v>0</v>
      </c>
      <c r="T237" s="210">
        <v>0</v>
      </c>
      <c r="U237" s="210">
        <v>0</v>
      </c>
      <c r="V237" s="210">
        <v>0</v>
      </c>
      <c r="W237" s="210">
        <v>0</v>
      </c>
      <c r="X237" s="210">
        <v>1</v>
      </c>
      <c r="Y237" s="210">
        <v>1</v>
      </c>
      <c r="Z237" s="210">
        <v>1</v>
      </c>
      <c r="AA237" s="210">
        <v>1</v>
      </c>
      <c r="AB237" s="210">
        <v>1</v>
      </c>
      <c r="AC237" s="210">
        <v>1</v>
      </c>
      <c r="AD237" s="210">
        <v>1</v>
      </c>
      <c r="AE237" s="210">
        <v>1</v>
      </c>
      <c r="AF237" s="210">
        <v>1</v>
      </c>
      <c r="AG237" s="210">
        <v>1</v>
      </c>
      <c r="AH237" s="210">
        <v>1</v>
      </c>
      <c r="AI237" s="210">
        <v>1</v>
      </c>
      <c r="AJ237" s="210">
        <v>1</v>
      </c>
      <c r="AK237" s="210">
        <v>1</v>
      </c>
      <c r="AL237" s="210">
        <v>1</v>
      </c>
      <c r="AM237" s="210">
        <v>1</v>
      </c>
      <c r="AN237" s="210">
        <v>1</v>
      </c>
      <c r="AO237" s="210">
        <v>1</v>
      </c>
      <c r="AP237" s="210">
        <v>1</v>
      </c>
      <c r="AQ237" s="210">
        <v>1</v>
      </c>
      <c r="AR237" s="210">
        <v>1</v>
      </c>
      <c r="AS237" s="210">
        <v>1</v>
      </c>
      <c r="AT237" s="210">
        <v>1</v>
      </c>
      <c r="AU237" s="210">
        <v>1</v>
      </c>
      <c r="AV237" s="210">
        <v>1</v>
      </c>
      <c r="AW237" s="210">
        <v>1</v>
      </c>
      <c r="AX237" s="210">
        <v>1</v>
      </c>
      <c r="AY237" s="210">
        <v>1</v>
      </c>
      <c r="AZ237" s="210">
        <v>1</v>
      </c>
      <c r="BA237" s="210">
        <v>1</v>
      </c>
      <c r="BB237" s="210">
        <v>1</v>
      </c>
      <c r="BC237" s="210">
        <v>1</v>
      </c>
      <c r="BD237" s="210">
        <v>1</v>
      </c>
      <c r="BE237" s="210">
        <v>1</v>
      </c>
      <c r="BF237" s="210">
        <v>1</v>
      </c>
      <c r="BG237" s="210">
        <v>1</v>
      </c>
      <c r="BH237" s="210"/>
      <c r="BI237" s="210"/>
      <c r="BJ237" s="210"/>
      <c r="BK237" s="210"/>
      <c r="BL237" s="210"/>
      <c r="BM237" s="210"/>
      <c r="BN237" s="210"/>
      <c r="BO237" s="210"/>
      <c r="BP237" s="210"/>
      <c r="BQ237" s="210"/>
      <c r="BR237" s="210"/>
      <c r="BS237" s="210"/>
      <c r="BT237" s="210"/>
      <c r="BU237" s="210"/>
      <c r="BV237" s="210"/>
      <c r="BW237" s="210"/>
      <c r="BX237" s="210"/>
      <c r="BY237" s="210"/>
      <c r="BZ237" s="210"/>
      <c r="CA237" s="210"/>
      <c r="CB237" s="210"/>
      <c r="CC237" s="210"/>
      <c r="CD237" s="210"/>
      <c r="CE237" s="210"/>
      <c r="CF237" s="210"/>
      <c r="CG237" s="210"/>
      <c r="CH237" s="210"/>
      <c r="CI237" s="210"/>
      <c r="CJ237" s="210"/>
      <c r="CK237" s="210"/>
      <c r="CL237" s="210"/>
      <c r="CM237" s="210"/>
      <c r="CN237" s="210"/>
      <c r="CO237" s="210"/>
      <c r="CP237" s="210"/>
      <c r="CQ237" s="210"/>
      <c r="CR237" s="210"/>
      <c r="CS237" s="144"/>
      <c r="CT237" s="144"/>
    </row>
    <row r="238" spans="1:98" ht="15">
      <c r="A238" s="208" t="s">
        <v>8334</v>
      </c>
      <c r="B238" s="285" t="s">
        <v>8255</v>
      </c>
      <c r="C238" s="209"/>
      <c r="D238" s="259"/>
      <c r="E238" s="209" t="s">
        <v>5149</v>
      </c>
      <c r="F238" s="209" t="s">
        <v>38</v>
      </c>
      <c r="G238" s="216" t="s">
        <v>35</v>
      </c>
      <c r="H238" s="209" t="s">
        <v>8271</v>
      </c>
      <c r="I238" s="2"/>
      <c r="J238" s="210">
        <v>0</v>
      </c>
      <c r="K238" s="210">
        <v>0</v>
      </c>
      <c r="L238" s="210">
        <v>0</v>
      </c>
      <c r="M238" s="210">
        <v>0</v>
      </c>
      <c r="N238" s="210">
        <v>0</v>
      </c>
      <c r="O238" s="210">
        <v>0</v>
      </c>
      <c r="P238" s="210">
        <v>0</v>
      </c>
      <c r="Q238" s="210">
        <v>1</v>
      </c>
      <c r="R238" s="210">
        <v>1</v>
      </c>
      <c r="S238" s="210">
        <v>1</v>
      </c>
      <c r="T238" s="210">
        <v>1</v>
      </c>
      <c r="U238" s="210">
        <v>1</v>
      </c>
      <c r="V238" s="210">
        <v>1</v>
      </c>
      <c r="W238" s="210">
        <v>1</v>
      </c>
      <c r="X238" s="210">
        <v>1</v>
      </c>
      <c r="Y238" s="210">
        <v>1</v>
      </c>
      <c r="Z238" s="210">
        <v>1</v>
      </c>
      <c r="AA238" s="210">
        <v>1</v>
      </c>
      <c r="AB238" s="210">
        <v>1</v>
      </c>
      <c r="AC238" s="210">
        <v>1</v>
      </c>
      <c r="AD238" s="210">
        <v>1</v>
      </c>
      <c r="AE238" s="210">
        <v>1</v>
      </c>
      <c r="AF238" s="210">
        <v>1</v>
      </c>
      <c r="AG238" s="210">
        <v>1</v>
      </c>
      <c r="AH238" s="210">
        <v>1</v>
      </c>
      <c r="AI238" s="210">
        <v>1</v>
      </c>
      <c r="AJ238" s="210">
        <v>1</v>
      </c>
      <c r="AK238" s="210">
        <v>1</v>
      </c>
      <c r="AL238" s="210">
        <v>1</v>
      </c>
      <c r="AM238" s="210">
        <v>1</v>
      </c>
      <c r="AN238" s="210">
        <v>1</v>
      </c>
      <c r="AO238" s="210">
        <v>1</v>
      </c>
      <c r="AP238" s="210">
        <v>1</v>
      </c>
      <c r="AQ238" s="210">
        <v>1</v>
      </c>
      <c r="AR238" s="210">
        <v>1</v>
      </c>
      <c r="AS238" s="210">
        <v>1</v>
      </c>
      <c r="AT238" s="210">
        <v>1</v>
      </c>
      <c r="AU238" s="210">
        <v>1</v>
      </c>
      <c r="AV238" s="210">
        <v>1</v>
      </c>
      <c r="AW238" s="210">
        <v>1</v>
      </c>
      <c r="AX238" s="210">
        <v>1</v>
      </c>
      <c r="AY238" s="210">
        <v>1</v>
      </c>
      <c r="AZ238" s="210">
        <v>1</v>
      </c>
      <c r="BA238" s="210">
        <v>1</v>
      </c>
      <c r="BB238" s="210">
        <v>1</v>
      </c>
      <c r="BC238" s="210">
        <v>1</v>
      </c>
      <c r="BD238" s="210">
        <v>1</v>
      </c>
      <c r="BE238" s="210">
        <v>1</v>
      </c>
      <c r="BF238" s="210">
        <v>1</v>
      </c>
      <c r="BG238" s="210">
        <v>1</v>
      </c>
      <c r="BH238" s="210"/>
      <c r="BI238" s="210"/>
      <c r="BJ238" s="210"/>
      <c r="BK238" s="210"/>
      <c r="BL238" s="210"/>
      <c r="BM238" s="210"/>
      <c r="BN238" s="210"/>
      <c r="BO238" s="210"/>
      <c r="BP238" s="210"/>
      <c r="BQ238" s="210"/>
      <c r="BR238" s="210"/>
      <c r="BS238" s="210"/>
      <c r="BT238" s="210"/>
      <c r="BU238" s="210"/>
      <c r="BV238" s="210"/>
      <c r="BW238" s="210"/>
      <c r="BX238" s="210"/>
      <c r="BY238" s="210"/>
      <c r="BZ238" s="210"/>
      <c r="CA238" s="210"/>
      <c r="CB238" s="210"/>
      <c r="CC238" s="210"/>
      <c r="CD238" s="210"/>
      <c r="CE238" s="210"/>
      <c r="CF238" s="210"/>
      <c r="CG238" s="210"/>
      <c r="CH238" s="210"/>
      <c r="CI238" s="210"/>
      <c r="CJ238" s="210"/>
      <c r="CK238" s="210"/>
      <c r="CL238" s="210"/>
      <c r="CM238" s="210"/>
      <c r="CN238" s="210"/>
      <c r="CO238" s="210"/>
      <c r="CP238" s="210"/>
      <c r="CQ238" s="210"/>
      <c r="CR238" s="210"/>
      <c r="CS238" s="144"/>
      <c r="CT238" s="144"/>
    </row>
    <row r="239" spans="1:98" ht="15">
      <c r="A239" s="208" t="s">
        <v>8334</v>
      </c>
      <c r="B239" s="285" t="s">
        <v>8256</v>
      </c>
      <c r="C239" s="209"/>
      <c r="D239" s="259"/>
      <c r="E239" s="209" t="s">
        <v>2598</v>
      </c>
      <c r="F239" s="209" t="s">
        <v>38</v>
      </c>
      <c r="G239" s="216" t="s">
        <v>35</v>
      </c>
      <c r="H239" s="209" t="s">
        <v>8271</v>
      </c>
      <c r="I239" s="2"/>
      <c r="J239" s="210">
        <v>0</v>
      </c>
      <c r="K239" s="210">
        <v>0</v>
      </c>
      <c r="L239" s="210">
        <v>0</v>
      </c>
      <c r="M239" s="210">
        <v>0</v>
      </c>
      <c r="N239" s="210">
        <v>0</v>
      </c>
      <c r="O239" s="210">
        <v>0</v>
      </c>
      <c r="P239" s="210">
        <v>0</v>
      </c>
      <c r="Q239" s="210">
        <v>0</v>
      </c>
      <c r="R239" s="210">
        <v>0</v>
      </c>
      <c r="S239" s="210">
        <v>0</v>
      </c>
      <c r="T239" s="210">
        <v>0</v>
      </c>
      <c r="U239" s="210">
        <v>0</v>
      </c>
      <c r="V239" s="210">
        <v>0</v>
      </c>
      <c r="W239" s="210">
        <v>0</v>
      </c>
      <c r="X239" s="210">
        <v>0.2</v>
      </c>
      <c r="Y239" s="210">
        <v>0.2</v>
      </c>
      <c r="Z239" s="210">
        <v>0.2</v>
      </c>
      <c r="AA239" s="210">
        <v>0.2</v>
      </c>
      <c r="AB239" s="210">
        <v>0.2</v>
      </c>
      <c r="AC239" s="210">
        <v>0.2</v>
      </c>
      <c r="AD239" s="210">
        <v>0.2</v>
      </c>
      <c r="AE239" s="210">
        <v>0.2</v>
      </c>
      <c r="AF239" s="210">
        <v>0.2</v>
      </c>
      <c r="AG239" s="210">
        <v>0.2</v>
      </c>
      <c r="AH239" s="210">
        <v>0.2</v>
      </c>
      <c r="AI239" s="210">
        <v>0.2</v>
      </c>
      <c r="AJ239" s="210">
        <v>0.2</v>
      </c>
      <c r="AK239" s="210">
        <v>0.2</v>
      </c>
      <c r="AL239" s="210">
        <v>0.2</v>
      </c>
      <c r="AM239" s="210">
        <v>0.2</v>
      </c>
      <c r="AN239" s="210">
        <v>0.2</v>
      </c>
      <c r="AO239" s="210">
        <v>0.2</v>
      </c>
      <c r="AP239" s="210">
        <v>0.2</v>
      </c>
      <c r="AQ239" s="210">
        <v>0.2</v>
      </c>
      <c r="AR239" s="210">
        <v>0.2</v>
      </c>
      <c r="AS239" s="210">
        <v>0.2</v>
      </c>
      <c r="AT239" s="210">
        <v>0.2</v>
      </c>
      <c r="AU239" s="210">
        <v>0.2</v>
      </c>
      <c r="AV239" s="210">
        <v>0.2</v>
      </c>
      <c r="AW239" s="210">
        <v>0.2</v>
      </c>
      <c r="AX239" s="210">
        <v>0.2</v>
      </c>
      <c r="AY239" s="210">
        <v>0.2</v>
      </c>
      <c r="AZ239" s="210">
        <v>0.2</v>
      </c>
      <c r="BA239" s="210">
        <v>0.2</v>
      </c>
      <c r="BB239" s="210">
        <v>0.2</v>
      </c>
      <c r="BC239" s="210">
        <v>0.2</v>
      </c>
      <c r="BD239" s="210">
        <v>0.2</v>
      </c>
      <c r="BE239" s="210">
        <v>0.2</v>
      </c>
      <c r="BF239" s="210">
        <v>0.2</v>
      </c>
      <c r="BG239" s="210">
        <v>0.2</v>
      </c>
      <c r="BH239" s="210"/>
      <c r="BI239" s="210"/>
      <c r="BJ239" s="210"/>
      <c r="BK239" s="210"/>
      <c r="BL239" s="210"/>
      <c r="BM239" s="210"/>
      <c r="BN239" s="210"/>
      <c r="BO239" s="210"/>
      <c r="BP239" s="210"/>
      <c r="BQ239" s="210"/>
      <c r="BR239" s="210"/>
      <c r="BS239" s="210"/>
      <c r="BT239" s="210"/>
      <c r="BU239" s="210"/>
      <c r="BV239" s="210"/>
      <c r="BW239" s="210"/>
      <c r="BX239" s="210"/>
      <c r="BY239" s="210"/>
      <c r="BZ239" s="210"/>
      <c r="CA239" s="210"/>
      <c r="CB239" s="210"/>
      <c r="CC239" s="210"/>
      <c r="CD239" s="210"/>
      <c r="CE239" s="210"/>
      <c r="CF239" s="210"/>
      <c r="CG239" s="210"/>
      <c r="CH239" s="210"/>
      <c r="CI239" s="210"/>
      <c r="CJ239" s="210"/>
      <c r="CK239" s="210"/>
      <c r="CL239" s="210"/>
      <c r="CM239" s="210"/>
      <c r="CN239" s="210"/>
      <c r="CO239" s="210"/>
      <c r="CP239" s="210"/>
      <c r="CQ239" s="210"/>
      <c r="CR239" s="210"/>
      <c r="CS239" s="144"/>
      <c r="CT239" s="144"/>
    </row>
    <row r="240" spans="1:98" ht="15">
      <c r="A240" s="208" t="s">
        <v>8334</v>
      </c>
      <c r="B240" s="285" t="s">
        <v>8256</v>
      </c>
      <c r="C240" s="209"/>
      <c r="D240" s="259"/>
      <c r="E240" s="209" t="s">
        <v>5149</v>
      </c>
      <c r="F240" s="209" t="s">
        <v>38</v>
      </c>
      <c r="G240" s="216" t="s">
        <v>35</v>
      </c>
      <c r="H240" s="209" t="s">
        <v>8271</v>
      </c>
      <c r="I240" s="2"/>
      <c r="J240" s="210">
        <v>0</v>
      </c>
      <c r="K240" s="210">
        <v>0</v>
      </c>
      <c r="L240" s="210">
        <v>0</v>
      </c>
      <c r="M240" s="210">
        <v>0</v>
      </c>
      <c r="N240" s="210">
        <v>0</v>
      </c>
      <c r="O240" s="210">
        <v>0</v>
      </c>
      <c r="P240" s="210">
        <v>0</v>
      </c>
      <c r="Q240" s="210">
        <v>0</v>
      </c>
      <c r="R240" s="210">
        <v>0</v>
      </c>
      <c r="S240" s="210">
        <v>0</v>
      </c>
      <c r="T240" s="210">
        <v>0</v>
      </c>
      <c r="U240" s="210">
        <v>0</v>
      </c>
      <c r="V240" s="210">
        <v>0</v>
      </c>
      <c r="W240" s="210">
        <v>0</v>
      </c>
      <c r="X240" s="210">
        <v>1</v>
      </c>
      <c r="Y240" s="210">
        <v>1</v>
      </c>
      <c r="Z240" s="210">
        <v>1</v>
      </c>
      <c r="AA240" s="210">
        <v>1</v>
      </c>
      <c r="AB240" s="210">
        <v>1</v>
      </c>
      <c r="AC240" s="210">
        <v>1</v>
      </c>
      <c r="AD240" s="210">
        <v>1</v>
      </c>
      <c r="AE240" s="210">
        <v>1</v>
      </c>
      <c r="AF240" s="210">
        <v>1</v>
      </c>
      <c r="AG240" s="210">
        <v>1</v>
      </c>
      <c r="AH240" s="210">
        <v>1</v>
      </c>
      <c r="AI240" s="210">
        <v>1</v>
      </c>
      <c r="AJ240" s="210">
        <v>1</v>
      </c>
      <c r="AK240" s="210">
        <v>1</v>
      </c>
      <c r="AL240" s="210">
        <v>1</v>
      </c>
      <c r="AM240" s="210">
        <v>1</v>
      </c>
      <c r="AN240" s="210">
        <v>1</v>
      </c>
      <c r="AO240" s="210">
        <v>1</v>
      </c>
      <c r="AP240" s="210">
        <v>1</v>
      </c>
      <c r="AQ240" s="210">
        <v>1</v>
      </c>
      <c r="AR240" s="210">
        <v>1</v>
      </c>
      <c r="AS240" s="210">
        <v>1</v>
      </c>
      <c r="AT240" s="210">
        <v>1</v>
      </c>
      <c r="AU240" s="210">
        <v>1</v>
      </c>
      <c r="AV240" s="210">
        <v>1</v>
      </c>
      <c r="AW240" s="210">
        <v>1</v>
      </c>
      <c r="AX240" s="210">
        <v>1</v>
      </c>
      <c r="AY240" s="210">
        <v>1</v>
      </c>
      <c r="AZ240" s="210">
        <v>1</v>
      </c>
      <c r="BA240" s="210">
        <v>1</v>
      </c>
      <c r="BB240" s="210">
        <v>1</v>
      </c>
      <c r="BC240" s="210">
        <v>1</v>
      </c>
      <c r="BD240" s="210">
        <v>1</v>
      </c>
      <c r="BE240" s="210">
        <v>1</v>
      </c>
      <c r="BF240" s="210">
        <v>1</v>
      </c>
      <c r="BG240" s="210">
        <v>1</v>
      </c>
      <c r="BH240" s="210"/>
      <c r="BI240" s="210"/>
      <c r="BJ240" s="210"/>
      <c r="BK240" s="210"/>
      <c r="BL240" s="210"/>
      <c r="BM240" s="210"/>
      <c r="BN240" s="210"/>
      <c r="BO240" s="210"/>
      <c r="BP240" s="210"/>
      <c r="BQ240" s="210"/>
      <c r="BR240" s="210"/>
      <c r="BS240" s="210"/>
      <c r="BT240" s="210"/>
      <c r="BU240" s="210"/>
      <c r="BV240" s="210"/>
      <c r="BW240" s="210"/>
      <c r="BX240" s="210"/>
      <c r="BY240" s="210"/>
      <c r="BZ240" s="210"/>
      <c r="CA240" s="210"/>
      <c r="CB240" s="210"/>
      <c r="CC240" s="210"/>
      <c r="CD240" s="210"/>
      <c r="CE240" s="210"/>
      <c r="CF240" s="210"/>
      <c r="CG240" s="210"/>
      <c r="CH240" s="210"/>
      <c r="CI240" s="210"/>
      <c r="CJ240" s="210"/>
      <c r="CK240" s="210"/>
      <c r="CL240" s="210"/>
      <c r="CM240" s="210"/>
      <c r="CN240" s="210"/>
      <c r="CO240" s="210"/>
      <c r="CP240" s="210"/>
      <c r="CQ240" s="210"/>
      <c r="CR240" s="210"/>
      <c r="CS240" s="144"/>
      <c r="CT240" s="144"/>
    </row>
    <row r="241" spans="1:98" ht="15">
      <c r="A241" s="208" t="s">
        <v>8334</v>
      </c>
      <c r="B241" s="285" t="s">
        <v>8256</v>
      </c>
      <c r="C241" s="209"/>
      <c r="D241" s="259"/>
      <c r="E241" s="209" t="s">
        <v>5149</v>
      </c>
      <c r="F241" s="209" t="s">
        <v>38</v>
      </c>
      <c r="G241" s="216" t="s">
        <v>35</v>
      </c>
      <c r="H241" s="209" t="s">
        <v>8271</v>
      </c>
      <c r="I241" s="2"/>
      <c r="J241" s="210">
        <v>0</v>
      </c>
      <c r="K241" s="210">
        <v>0</v>
      </c>
      <c r="L241" s="210">
        <v>0</v>
      </c>
      <c r="M241" s="210">
        <v>0</v>
      </c>
      <c r="N241" s="210">
        <v>0</v>
      </c>
      <c r="O241" s="210">
        <v>0</v>
      </c>
      <c r="P241" s="210">
        <v>0</v>
      </c>
      <c r="Q241" s="210">
        <v>0</v>
      </c>
      <c r="R241" s="210">
        <v>0</v>
      </c>
      <c r="S241" s="210">
        <v>0</v>
      </c>
      <c r="T241" s="210">
        <v>0</v>
      </c>
      <c r="U241" s="210">
        <v>0</v>
      </c>
      <c r="V241" s="210">
        <v>0</v>
      </c>
      <c r="W241" s="210">
        <v>0</v>
      </c>
      <c r="X241" s="210">
        <v>0.8</v>
      </c>
      <c r="Y241" s="210">
        <v>0.8</v>
      </c>
      <c r="Z241" s="210">
        <v>0.8</v>
      </c>
      <c r="AA241" s="210">
        <v>0.8</v>
      </c>
      <c r="AB241" s="210">
        <v>0.8</v>
      </c>
      <c r="AC241" s="210">
        <v>0.8</v>
      </c>
      <c r="AD241" s="210">
        <v>0.8</v>
      </c>
      <c r="AE241" s="210">
        <v>0.8</v>
      </c>
      <c r="AF241" s="210">
        <v>0.8</v>
      </c>
      <c r="AG241" s="210">
        <v>0.8</v>
      </c>
      <c r="AH241" s="210">
        <v>0.8</v>
      </c>
      <c r="AI241" s="210">
        <v>0.8</v>
      </c>
      <c r="AJ241" s="210">
        <v>0.8</v>
      </c>
      <c r="AK241" s="210">
        <v>0.8</v>
      </c>
      <c r="AL241" s="210">
        <v>0.8</v>
      </c>
      <c r="AM241" s="210">
        <v>0.8</v>
      </c>
      <c r="AN241" s="210">
        <v>0.8</v>
      </c>
      <c r="AO241" s="210">
        <v>0.8</v>
      </c>
      <c r="AP241" s="210">
        <v>0.8</v>
      </c>
      <c r="AQ241" s="210">
        <v>0.8</v>
      </c>
      <c r="AR241" s="210">
        <v>0.8</v>
      </c>
      <c r="AS241" s="210">
        <v>0.8</v>
      </c>
      <c r="AT241" s="210">
        <v>0.8</v>
      </c>
      <c r="AU241" s="210">
        <v>0.8</v>
      </c>
      <c r="AV241" s="210">
        <v>0.8</v>
      </c>
      <c r="AW241" s="210">
        <v>0.8</v>
      </c>
      <c r="AX241" s="210">
        <v>0.8</v>
      </c>
      <c r="AY241" s="210">
        <v>0.8</v>
      </c>
      <c r="AZ241" s="210">
        <v>0.8</v>
      </c>
      <c r="BA241" s="210">
        <v>0.8</v>
      </c>
      <c r="BB241" s="210">
        <v>0.8</v>
      </c>
      <c r="BC241" s="210">
        <v>0.8</v>
      </c>
      <c r="BD241" s="210">
        <v>0.8</v>
      </c>
      <c r="BE241" s="210">
        <v>0.8</v>
      </c>
      <c r="BF241" s="210">
        <v>0.8</v>
      </c>
      <c r="BG241" s="210">
        <v>0.8</v>
      </c>
      <c r="BH241" s="210"/>
      <c r="BI241" s="210"/>
      <c r="BJ241" s="210"/>
      <c r="BK241" s="210"/>
      <c r="BL241" s="210"/>
      <c r="BM241" s="210"/>
      <c r="BN241" s="210"/>
      <c r="BO241" s="210"/>
      <c r="BP241" s="210"/>
      <c r="BQ241" s="210"/>
      <c r="BR241" s="210"/>
      <c r="BS241" s="210"/>
      <c r="BT241" s="210"/>
      <c r="BU241" s="210"/>
      <c r="BV241" s="210"/>
      <c r="BW241" s="210"/>
      <c r="BX241" s="210"/>
      <c r="BY241" s="210"/>
      <c r="BZ241" s="210"/>
      <c r="CA241" s="210"/>
      <c r="CB241" s="210"/>
      <c r="CC241" s="210"/>
      <c r="CD241" s="210"/>
      <c r="CE241" s="210"/>
      <c r="CF241" s="210"/>
      <c r="CG241" s="210"/>
      <c r="CH241" s="210"/>
      <c r="CI241" s="210"/>
      <c r="CJ241" s="210"/>
      <c r="CK241" s="210"/>
      <c r="CL241" s="210"/>
      <c r="CM241" s="210"/>
      <c r="CN241" s="210"/>
      <c r="CO241" s="210"/>
      <c r="CP241" s="210"/>
      <c r="CQ241" s="210"/>
      <c r="CR241" s="210"/>
      <c r="CS241" s="144"/>
      <c r="CT241" s="144"/>
    </row>
    <row r="242" spans="1:98" ht="15">
      <c r="A242" s="208" t="s">
        <v>8334</v>
      </c>
      <c r="B242" s="285" t="s">
        <v>284</v>
      </c>
      <c r="C242" s="209"/>
      <c r="D242" s="259"/>
      <c r="E242" s="209" t="s">
        <v>5175</v>
      </c>
      <c r="F242" s="209" t="s">
        <v>38</v>
      </c>
      <c r="G242" s="216" t="s">
        <v>35</v>
      </c>
      <c r="H242" s="209" t="s">
        <v>8271</v>
      </c>
      <c r="I242" s="2"/>
      <c r="J242" s="210">
        <v>0</v>
      </c>
      <c r="K242" s="210">
        <v>0</v>
      </c>
      <c r="L242" s="210">
        <v>0</v>
      </c>
      <c r="M242" s="210">
        <v>0</v>
      </c>
      <c r="N242" s="210">
        <v>0</v>
      </c>
      <c r="O242" s="210">
        <v>0</v>
      </c>
      <c r="P242" s="210">
        <v>0</v>
      </c>
      <c r="Q242" s="210">
        <v>0</v>
      </c>
      <c r="R242" s="210">
        <v>0</v>
      </c>
      <c r="S242" s="210">
        <v>0</v>
      </c>
      <c r="T242" s="210">
        <v>0</v>
      </c>
      <c r="U242" s="210">
        <v>0</v>
      </c>
      <c r="V242" s="210">
        <v>0</v>
      </c>
      <c r="W242" s="210">
        <v>0</v>
      </c>
      <c r="X242" s="210">
        <v>0</v>
      </c>
      <c r="Y242" s="210">
        <v>0</v>
      </c>
      <c r="Z242" s="210">
        <v>0</v>
      </c>
      <c r="AA242" s="210">
        <v>0</v>
      </c>
      <c r="AB242" s="210">
        <v>0</v>
      </c>
      <c r="AC242" s="210">
        <v>0</v>
      </c>
      <c r="AD242" s="210">
        <v>0</v>
      </c>
      <c r="AE242" s="210">
        <v>0</v>
      </c>
      <c r="AF242" s="210">
        <v>0</v>
      </c>
      <c r="AG242" s="210">
        <v>0</v>
      </c>
      <c r="AH242" s="210">
        <v>0</v>
      </c>
      <c r="AI242" s="210">
        <v>0</v>
      </c>
      <c r="AJ242" s="210">
        <v>0</v>
      </c>
      <c r="AK242" s="210">
        <v>0</v>
      </c>
      <c r="AL242" s="210">
        <v>0</v>
      </c>
      <c r="AM242" s="210">
        <v>0</v>
      </c>
      <c r="AN242" s="210">
        <v>0</v>
      </c>
      <c r="AO242" s="210">
        <v>0</v>
      </c>
      <c r="AP242" s="210">
        <v>0</v>
      </c>
      <c r="AQ242" s="210">
        <v>0</v>
      </c>
      <c r="AR242" s="210">
        <v>0</v>
      </c>
      <c r="AS242" s="210">
        <v>0</v>
      </c>
      <c r="AT242" s="210">
        <v>0</v>
      </c>
      <c r="AU242" s="210">
        <v>0</v>
      </c>
      <c r="AV242" s="210">
        <v>0</v>
      </c>
      <c r="AW242" s="210">
        <v>0</v>
      </c>
      <c r="AX242" s="210">
        <v>0</v>
      </c>
      <c r="AY242" s="210">
        <v>0</v>
      </c>
      <c r="AZ242" s="210">
        <v>0</v>
      </c>
      <c r="BA242" s="210">
        <v>0</v>
      </c>
      <c r="BB242" s="210">
        <v>0</v>
      </c>
      <c r="BC242" s="210">
        <v>0</v>
      </c>
      <c r="BD242" s="210">
        <v>2</v>
      </c>
      <c r="BE242" s="210">
        <v>2</v>
      </c>
      <c r="BF242" s="210">
        <v>2</v>
      </c>
      <c r="BG242" s="210">
        <v>2</v>
      </c>
      <c r="BH242" s="210">
        <v>2</v>
      </c>
      <c r="BI242" s="210">
        <v>2</v>
      </c>
      <c r="BJ242" s="210">
        <v>2</v>
      </c>
      <c r="BK242" s="210">
        <v>2</v>
      </c>
      <c r="BL242" s="210">
        <v>2</v>
      </c>
      <c r="BM242" s="210">
        <v>2</v>
      </c>
      <c r="BN242" s="210">
        <v>2</v>
      </c>
      <c r="BO242" s="210">
        <v>2</v>
      </c>
      <c r="BP242" s="210">
        <v>2</v>
      </c>
      <c r="BQ242" s="210">
        <v>2</v>
      </c>
      <c r="BR242" s="210">
        <v>2</v>
      </c>
      <c r="BS242" s="210">
        <v>2</v>
      </c>
      <c r="BT242" s="210">
        <v>2</v>
      </c>
      <c r="BU242" s="210">
        <v>2</v>
      </c>
      <c r="BV242" s="210">
        <v>2</v>
      </c>
      <c r="BW242" s="210">
        <v>2</v>
      </c>
      <c r="BX242" s="210">
        <v>2</v>
      </c>
      <c r="BY242" s="210">
        <v>2</v>
      </c>
      <c r="BZ242" s="210">
        <v>2</v>
      </c>
      <c r="CA242" s="210">
        <v>2</v>
      </c>
      <c r="CB242" s="210"/>
      <c r="CC242" s="210"/>
      <c r="CD242" s="210"/>
      <c r="CE242" s="210"/>
      <c r="CF242" s="210"/>
      <c r="CG242" s="210"/>
      <c r="CH242" s="210"/>
      <c r="CI242" s="210"/>
      <c r="CJ242" s="210"/>
      <c r="CK242" s="210"/>
      <c r="CL242" s="210"/>
      <c r="CM242" s="210"/>
      <c r="CN242" s="210"/>
      <c r="CO242" s="210"/>
      <c r="CP242" s="210"/>
      <c r="CQ242" s="210"/>
      <c r="CR242" s="210"/>
      <c r="CS242" s="144"/>
      <c r="CT242" s="144"/>
    </row>
    <row r="243" spans="1:98" ht="15">
      <c r="A243" s="208" t="s">
        <v>8334</v>
      </c>
      <c r="B243" s="285" t="s">
        <v>1354</v>
      </c>
      <c r="C243" s="209" t="s">
        <v>1355</v>
      </c>
      <c r="D243" s="259"/>
      <c r="E243" s="209" t="s">
        <v>5175</v>
      </c>
      <c r="F243" s="209" t="s">
        <v>38</v>
      </c>
      <c r="G243" s="216" t="s">
        <v>35</v>
      </c>
      <c r="H243" s="209" t="s">
        <v>8271</v>
      </c>
      <c r="I243" s="2"/>
      <c r="J243" s="210">
        <v>0</v>
      </c>
      <c r="K243" s="210">
        <v>0</v>
      </c>
      <c r="L243" s="210">
        <v>0</v>
      </c>
      <c r="M243" s="210">
        <v>0</v>
      </c>
      <c r="N243" s="210">
        <v>0</v>
      </c>
      <c r="O243" s="210">
        <v>0</v>
      </c>
      <c r="P243" s="210">
        <v>0</v>
      </c>
      <c r="Q243" s="210">
        <v>0</v>
      </c>
      <c r="R243" s="210">
        <v>0</v>
      </c>
      <c r="S243" s="210">
        <v>0</v>
      </c>
      <c r="T243" s="210">
        <v>0</v>
      </c>
      <c r="U243" s="210">
        <v>0</v>
      </c>
      <c r="V243" s="210">
        <v>0</v>
      </c>
      <c r="W243" s="210">
        <v>0</v>
      </c>
      <c r="X243" s="210">
        <v>0</v>
      </c>
      <c r="Y243" s="210">
        <v>0</v>
      </c>
      <c r="Z243" s="210">
        <v>0</v>
      </c>
      <c r="AA243" s="210">
        <v>0</v>
      </c>
      <c r="AB243" s="210">
        <v>0</v>
      </c>
      <c r="AC243" s="210">
        <v>0</v>
      </c>
      <c r="AD243" s="210">
        <v>0</v>
      </c>
      <c r="AE243" s="210">
        <v>0</v>
      </c>
      <c r="AF243" s="210">
        <v>0</v>
      </c>
      <c r="AG243" s="210">
        <v>0</v>
      </c>
      <c r="AH243" s="210">
        <v>0</v>
      </c>
      <c r="AI243" s="210">
        <v>0</v>
      </c>
      <c r="AJ243" s="210">
        <v>0</v>
      </c>
      <c r="AK243" s="210">
        <v>0</v>
      </c>
      <c r="AL243" s="210">
        <v>0</v>
      </c>
      <c r="AM243" s="210">
        <v>0</v>
      </c>
      <c r="AN243" s="210">
        <v>0</v>
      </c>
      <c r="AO243" s="210">
        <v>0</v>
      </c>
      <c r="AP243" s="210">
        <v>0</v>
      </c>
      <c r="AQ243" s="210">
        <v>0</v>
      </c>
      <c r="AR243" s="210">
        <v>0</v>
      </c>
      <c r="AS243" s="210">
        <v>0</v>
      </c>
      <c r="AT243" s="210">
        <v>0</v>
      </c>
      <c r="AU243" s="210">
        <v>0</v>
      </c>
      <c r="AV243" s="210">
        <v>0</v>
      </c>
      <c r="AW243" s="210">
        <v>0</v>
      </c>
      <c r="AX243" s="210">
        <v>0</v>
      </c>
      <c r="AY243" s="210">
        <v>0</v>
      </c>
      <c r="AZ243" s="210">
        <v>0</v>
      </c>
      <c r="BA243" s="210">
        <v>0</v>
      </c>
      <c r="BB243" s="210">
        <v>0</v>
      </c>
      <c r="BC243" s="210">
        <v>0</v>
      </c>
      <c r="BD243" s="210">
        <v>2</v>
      </c>
      <c r="BE243" s="210">
        <v>2</v>
      </c>
      <c r="BF243" s="210">
        <v>2</v>
      </c>
      <c r="BG243" s="210">
        <v>2</v>
      </c>
      <c r="BH243" s="210">
        <v>2</v>
      </c>
      <c r="BI243" s="210">
        <v>2</v>
      </c>
      <c r="BJ243" s="210">
        <v>2</v>
      </c>
      <c r="BK243" s="210">
        <v>2</v>
      </c>
      <c r="BL243" s="210">
        <v>2</v>
      </c>
      <c r="BM243" s="210">
        <v>2</v>
      </c>
      <c r="BN243" s="210">
        <v>2</v>
      </c>
      <c r="BO243" s="210">
        <v>2</v>
      </c>
      <c r="BP243" s="210">
        <v>2</v>
      </c>
      <c r="BQ243" s="210">
        <v>2</v>
      </c>
      <c r="BR243" s="210">
        <v>2</v>
      </c>
      <c r="BS243" s="210">
        <v>2</v>
      </c>
      <c r="BT243" s="210">
        <v>2</v>
      </c>
      <c r="BU243" s="210">
        <v>2</v>
      </c>
      <c r="BV243" s="210">
        <v>2</v>
      </c>
      <c r="BW243" s="210">
        <v>2</v>
      </c>
      <c r="BX243" s="210">
        <v>2</v>
      </c>
      <c r="BY243" s="210">
        <v>2</v>
      </c>
      <c r="BZ243" s="210">
        <v>2</v>
      </c>
      <c r="CA243" s="210">
        <v>2</v>
      </c>
      <c r="CB243" s="210"/>
      <c r="CC243" s="210"/>
      <c r="CD243" s="210"/>
      <c r="CE243" s="210"/>
      <c r="CF243" s="210"/>
      <c r="CG243" s="210"/>
      <c r="CH243" s="210"/>
      <c r="CI243" s="210"/>
      <c r="CJ243" s="210"/>
      <c r="CK243" s="210"/>
      <c r="CL243" s="210"/>
      <c r="CM243" s="210"/>
      <c r="CN243" s="210"/>
      <c r="CO243" s="210"/>
      <c r="CP243" s="210"/>
      <c r="CQ243" s="210"/>
      <c r="CR243" s="210"/>
      <c r="CS243" s="144" t="s">
        <v>284</v>
      </c>
      <c r="CT243" s="144"/>
    </row>
    <row r="244" spans="1:98" ht="15">
      <c r="A244" s="208" t="s">
        <v>8334</v>
      </c>
      <c r="B244" s="285" t="s">
        <v>4</v>
      </c>
      <c r="C244" s="209"/>
      <c r="D244" s="259"/>
      <c r="E244" s="209" t="s">
        <v>2</v>
      </c>
      <c r="F244" s="209" t="s">
        <v>38</v>
      </c>
      <c r="G244" s="216" t="s">
        <v>35</v>
      </c>
      <c r="H244" s="209" t="s">
        <v>8271</v>
      </c>
      <c r="I244" s="2"/>
      <c r="J244" s="210">
        <v>0</v>
      </c>
      <c r="K244" s="210">
        <v>0</v>
      </c>
      <c r="L244" s="210">
        <v>0</v>
      </c>
      <c r="M244" s="210">
        <v>0</v>
      </c>
      <c r="N244" s="210">
        <v>0</v>
      </c>
      <c r="O244" s="210">
        <v>0</v>
      </c>
      <c r="P244" s="210">
        <v>0</v>
      </c>
      <c r="Q244" s="210">
        <v>0</v>
      </c>
      <c r="R244" s="210">
        <v>1</v>
      </c>
      <c r="S244" s="210">
        <v>1</v>
      </c>
      <c r="T244" s="210">
        <v>1</v>
      </c>
      <c r="U244" s="210">
        <v>1</v>
      </c>
      <c r="V244" s="210">
        <v>1</v>
      </c>
      <c r="W244" s="210">
        <v>1</v>
      </c>
      <c r="X244" s="210">
        <v>1</v>
      </c>
      <c r="Y244" s="210">
        <v>1</v>
      </c>
      <c r="Z244" s="210">
        <v>1</v>
      </c>
      <c r="AA244" s="210">
        <v>1</v>
      </c>
      <c r="AB244" s="210">
        <v>1</v>
      </c>
      <c r="AC244" s="210">
        <v>1</v>
      </c>
      <c r="AD244" s="210">
        <v>1</v>
      </c>
      <c r="AE244" s="210">
        <v>1</v>
      </c>
      <c r="AF244" s="210">
        <v>1</v>
      </c>
      <c r="AG244" s="210">
        <v>1</v>
      </c>
      <c r="AH244" s="210">
        <v>1</v>
      </c>
      <c r="AI244" s="210">
        <v>1</v>
      </c>
      <c r="AJ244" s="210">
        <v>1</v>
      </c>
      <c r="AK244" s="210">
        <v>1</v>
      </c>
      <c r="AL244" s="210">
        <v>1</v>
      </c>
      <c r="AM244" s="210">
        <v>1</v>
      </c>
      <c r="AN244" s="210">
        <v>1</v>
      </c>
      <c r="AO244" s="210">
        <v>1</v>
      </c>
      <c r="AP244" s="210">
        <v>1</v>
      </c>
      <c r="AQ244" s="210">
        <v>1</v>
      </c>
      <c r="AR244" s="210">
        <v>1</v>
      </c>
      <c r="AS244" s="210">
        <v>1</v>
      </c>
      <c r="AT244" s="210">
        <v>1</v>
      </c>
      <c r="AU244" s="210">
        <v>1</v>
      </c>
      <c r="AV244" s="210">
        <v>1</v>
      </c>
      <c r="AW244" s="210">
        <v>1</v>
      </c>
      <c r="AX244" s="210">
        <v>1</v>
      </c>
      <c r="AY244" s="210">
        <v>1</v>
      </c>
      <c r="AZ244" s="210">
        <v>1</v>
      </c>
      <c r="BA244" s="210">
        <v>1</v>
      </c>
      <c r="BB244" s="210">
        <v>1</v>
      </c>
      <c r="BC244" s="210">
        <v>1</v>
      </c>
      <c r="BD244" s="210">
        <v>1</v>
      </c>
      <c r="BE244" s="210">
        <v>1</v>
      </c>
      <c r="BF244" s="210">
        <v>1</v>
      </c>
      <c r="BG244" s="210">
        <v>1</v>
      </c>
      <c r="BH244" s="210">
        <v>1</v>
      </c>
      <c r="BI244" s="210"/>
      <c r="BJ244" s="210"/>
      <c r="BK244" s="210"/>
      <c r="BL244" s="210"/>
      <c r="BM244" s="210"/>
      <c r="BN244" s="210"/>
      <c r="BO244" s="210"/>
      <c r="BP244" s="210"/>
      <c r="BQ244" s="210"/>
      <c r="BR244" s="210"/>
      <c r="BS244" s="210"/>
      <c r="BT244" s="210"/>
      <c r="BU244" s="210"/>
      <c r="BV244" s="210"/>
      <c r="BW244" s="210"/>
      <c r="BX244" s="210"/>
      <c r="BY244" s="210"/>
      <c r="BZ244" s="210"/>
      <c r="CA244" s="210"/>
      <c r="CB244" s="210"/>
      <c r="CC244" s="210"/>
      <c r="CD244" s="210"/>
      <c r="CE244" s="210"/>
      <c r="CF244" s="210"/>
      <c r="CG244" s="210"/>
      <c r="CH244" s="210"/>
      <c r="CI244" s="210"/>
      <c r="CJ244" s="210"/>
      <c r="CK244" s="210"/>
      <c r="CL244" s="210"/>
      <c r="CM244" s="210"/>
      <c r="CN244" s="210"/>
      <c r="CO244" s="210"/>
      <c r="CP244" s="210"/>
      <c r="CQ244" s="210"/>
      <c r="CR244" s="210"/>
      <c r="CS244" s="144"/>
      <c r="CT244" s="144"/>
    </row>
    <row r="245" spans="1:98" ht="15">
      <c r="A245" s="208" t="s">
        <v>8334</v>
      </c>
      <c r="B245" s="285" t="s">
        <v>5</v>
      </c>
      <c r="C245" s="209"/>
      <c r="D245" s="259"/>
      <c r="E245" s="209" t="s">
        <v>2</v>
      </c>
      <c r="F245" s="209" t="s">
        <v>38</v>
      </c>
      <c r="G245" s="216" t="s">
        <v>35</v>
      </c>
      <c r="H245" s="209" t="s">
        <v>8271</v>
      </c>
      <c r="I245" s="2"/>
      <c r="J245" s="210">
        <v>0</v>
      </c>
      <c r="K245" s="210">
        <v>0</v>
      </c>
      <c r="L245" s="210">
        <v>0</v>
      </c>
      <c r="M245" s="210">
        <v>0</v>
      </c>
      <c r="N245" s="210">
        <v>0</v>
      </c>
      <c r="O245" s="210">
        <v>0</v>
      </c>
      <c r="P245" s="210">
        <v>0</v>
      </c>
      <c r="Q245" s="210">
        <v>0</v>
      </c>
      <c r="R245" s="210">
        <v>0</v>
      </c>
      <c r="S245" s="210">
        <v>0</v>
      </c>
      <c r="T245" s="210">
        <v>1</v>
      </c>
      <c r="U245" s="210">
        <v>1</v>
      </c>
      <c r="V245" s="210">
        <v>1</v>
      </c>
      <c r="W245" s="210">
        <v>1</v>
      </c>
      <c r="X245" s="210">
        <v>1</v>
      </c>
      <c r="Y245" s="210">
        <v>1</v>
      </c>
      <c r="Z245" s="210">
        <v>1</v>
      </c>
      <c r="AA245" s="210">
        <v>1</v>
      </c>
      <c r="AB245" s="210">
        <v>1</v>
      </c>
      <c r="AC245" s="210">
        <v>1</v>
      </c>
      <c r="AD245" s="210">
        <v>1</v>
      </c>
      <c r="AE245" s="210">
        <v>1</v>
      </c>
      <c r="AF245" s="210">
        <v>1</v>
      </c>
      <c r="AG245" s="210">
        <v>1</v>
      </c>
      <c r="AH245" s="210">
        <v>1</v>
      </c>
      <c r="AI245" s="210">
        <v>1</v>
      </c>
      <c r="AJ245" s="210">
        <v>1</v>
      </c>
      <c r="AK245" s="210">
        <v>1</v>
      </c>
      <c r="AL245" s="210">
        <v>1</v>
      </c>
      <c r="AM245" s="210">
        <v>1</v>
      </c>
      <c r="AN245" s="210">
        <v>1</v>
      </c>
      <c r="AO245" s="210">
        <v>1</v>
      </c>
      <c r="AP245" s="210">
        <v>1</v>
      </c>
      <c r="AQ245" s="210">
        <v>1</v>
      </c>
      <c r="AR245" s="210">
        <v>1</v>
      </c>
      <c r="AS245" s="210">
        <v>1</v>
      </c>
      <c r="AT245" s="210">
        <v>1</v>
      </c>
      <c r="AU245" s="210">
        <v>1</v>
      </c>
      <c r="AV245" s="210">
        <v>1</v>
      </c>
      <c r="AW245" s="210">
        <v>1</v>
      </c>
      <c r="AX245" s="210">
        <v>1</v>
      </c>
      <c r="AY245" s="210">
        <v>1</v>
      </c>
      <c r="AZ245" s="210">
        <v>1</v>
      </c>
      <c r="BA245" s="210">
        <v>1</v>
      </c>
      <c r="BB245" s="210">
        <v>1</v>
      </c>
      <c r="BC245" s="210">
        <v>1</v>
      </c>
      <c r="BD245" s="210">
        <v>1</v>
      </c>
      <c r="BE245" s="210">
        <v>1</v>
      </c>
      <c r="BF245" s="210">
        <v>1</v>
      </c>
      <c r="BG245" s="210">
        <v>1</v>
      </c>
      <c r="BH245" s="210">
        <v>1</v>
      </c>
      <c r="BI245" s="210"/>
      <c r="BJ245" s="210"/>
      <c r="BK245" s="210"/>
      <c r="BL245" s="210"/>
      <c r="BM245" s="210"/>
      <c r="BN245" s="210"/>
      <c r="BO245" s="210"/>
      <c r="BP245" s="210"/>
      <c r="BQ245" s="210"/>
      <c r="BR245" s="210"/>
      <c r="BS245" s="210"/>
      <c r="BT245" s="210"/>
      <c r="BU245" s="210"/>
      <c r="BV245" s="210"/>
      <c r="BW245" s="210"/>
      <c r="BX245" s="210"/>
      <c r="BY245" s="210"/>
      <c r="BZ245" s="210"/>
      <c r="CA245" s="210"/>
      <c r="CB245" s="210"/>
      <c r="CC245" s="210"/>
      <c r="CD245" s="210"/>
      <c r="CE245" s="210"/>
      <c r="CF245" s="210"/>
      <c r="CG245" s="210"/>
      <c r="CH245" s="210"/>
      <c r="CI245" s="210"/>
      <c r="CJ245" s="210"/>
      <c r="CK245" s="210"/>
      <c r="CL245" s="210"/>
      <c r="CM245" s="210"/>
      <c r="CN245" s="210"/>
      <c r="CO245" s="210"/>
      <c r="CP245" s="210"/>
      <c r="CQ245" s="210"/>
      <c r="CR245" s="210"/>
      <c r="CS245" s="144"/>
      <c r="CT245" s="144"/>
    </row>
    <row r="246" spans="1:98" ht="15">
      <c r="A246" s="208" t="s">
        <v>8334</v>
      </c>
      <c r="B246" s="285" t="s">
        <v>293</v>
      </c>
      <c r="C246" s="209"/>
      <c r="D246" s="259"/>
      <c r="E246" s="209" t="s">
        <v>2</v>
      </c>
      <c r="F246" s="209" t="s">
        <v>38</v>
      </c>
      <c r="G246" s="216" t="s">
        <v>35</v>
      </c>
      <c r="H246" s="209" t="s">
        <v>8271</v>
      </c>
      <c r="I246" s="2"/>
      <c r="J246" s="210">
        <v>0</v>
      </c>
      <c r="K246" s="210">
        <v>0</v>
      </c>
      <c r="L246" s="210">
        <v>0</v>
      </c>
      <c r="M246" s="210">
        <v>0</v>
      </c>
      <c r="N246" s="210">
        <v>0</v>
      </c>
      <c r="O246" s="210">
        <v>0</v>
      </c>
      <c r="P246" s="210">
        <v>0</v>
      </c>
      <c r="Q246" s="210">
        <v>0</v>
      </c>
      <c r="R246" s="210">
        <v>0</v>
      </c>
      <c r="S246" s="210">
        <v>1</v>
      </c>
      <c r="T246" s="210">
        <v>1</v>
      </c>
      <c r="U246" s="210">
        <v>1</v>
      </c>
      <c r="V246" s="210">
        <v>1</v>
      </c>
      <c r="W246" s="210">
        <v>1</v>
      </c>
      <c r="X246" s="210">
        <v>1</v>
      </c>
      <c r="Y246" s="210">
        <v>1</v>
      </c>
      <c r="Z246" s="210">
        <v>1</v>
      </c>
      <c r="AA246" s="210">
        <v>1</v>
      </c>
      <c r="AB246" s="210">
        <v>1</v>
      </c>
      <c r="AC246" s="210">
        <v>1</v>
      </c>
      <c r="AD246" s="210">
        <v>1</v>
      </c>
      <c r="AE246" s="210">
        <v>1</v>
      </c>
      <c r="AF246" s="210">
        <v>1</v>
      </c>
      <c r="AG246" s="210">
        <v>1</v>
      </c>
      <c r="AH246" s="210">
        <v>1</v>
      </c>
      <c r="AI246" s="210">
        <v>1</v>
      </c>
      <c r="AJ246" s="210">
        <v>1</v>
      </c>
      <c r="AK246" s="210">
        <v>1</v>
      </c>
      <c r="AL246" s="210">
        <v>1</v>
      </c>
      <c r="AM246" s="210">
        <v>1</v>
      </c>
      <c r="AN246" s="210">
        <v>1</v>
      </c>
      <c r="AO246" s="210">
        <v>1</v>
      </c>
      <c r="AP246" s="210">
        <v>1</v>
      </c>
      <c r="AQ246" s="210">
        <v>1</v>
      </c>
      <c r="AR246" s="210">
        <v>1</v>
      </c>
      <c r="AS246" s="210">
        <v>1</v>
      </c>
      <c r="AT246" s="210">
        <v>1</v>
      </c>
      <c r="AU246" s="210">
        <v>1</v>
      </c>
      <c r="AV246" s="210">
        <v>1</v>
      </c>
      <c r="AW246" s="210">
        <v>1</v>
      </c>
      <c r="AX246" s="210">
        <v>1</v>
      </c>
      <c r="AY246" s="210">
        <v>1</v>
      </c>
      <c r="AZ246" s="210">
        <v>1</v>
      </c>
      <c r="BA246" s="210">
        <v>1</v>
      </c>
      <c r="BB246" s="210">
        <v>1</v>
      </c>
      <c r="BC246" s="210">
        <v>1</v>
      </c>
      <c r="BD246" s="210">
        <v>1</v>
      </c>
      <c r="BE246" s="210">
        <v>1</v>
      </c>
      <c r="BF246" s="210">
        <v>1</v>
      </c>
      <c r="BG246" s="210">
        <v>1</v>
      </c>
      <c r="BH246" s="210">
        <v>1</v>
      </c>
      <c r="BI246" s="210"/>
      <c r="BJ246" s="210"/>
      <c r="BK246" s="210"/>
      <c r="BL246" s="210"/>
      <c r="BM246" s="210"/>
      <c r="BN246" s="210"/>
      <c r="BO246" s="210"/>
      <c r="BP246" s="210"/>
      <c r="BQ246" s="210"/>
      <c r="BR246" s="210"/>
      <c r="BS246" s="210"/>
      <c r="BT246" s="210"/>
      <c r="BU246" s="210"/>
      <c r="BV246" s="210"/>
      <c r="BW246" s="210"/>
      <c r="BX246" s="210"/>
      <c r="BY246" s="210"/>
      <c r="BZ246" s="210"/>
      <c r="CA246" s="210"/>
      <c r="CB246" s="210"/>
      <c r="CC246" s="210"/>
      <c r="CD246" s="210"/>
      <c r="CE246" s="210"/>
      <c r="CF246" s="210"/>
      <c r="CG246" s="210"/>
      <c r="CH246" s="210"/>
      <c r="CI246" s="210"/>
      <c r="CJ246" s="210"/>
      <c r="CK246" s="210"/>
      <c r="CL246" s="210"/>
      <c r="CM246" s="210"/>
      <c r="CN246" s="210"/>
      <c r="CO246" s="210"/>
      <c r="CP246" s="210"/>
      <c r="CQ246" s="210"/>
      <c r="CR246" s="210"/>
      <c r="CS246" s="144"/>
      <c r="CT246" s="144"/>
    </row>
    <row r="247" spans="1:98" ht="15">
      <c r="A247" s="208" t="s">
        <v>8334</v>
      </c>
      <c r="B247" s="285" t="s">
        <v>294</v>
      </c>
      <c r="C247" s="209"/>
      <c r="D247" s="259"/>
      <c r="E247" s="209" t="s">
        <v>2</v>
      </c>
      <c r="F247" s="209" t="s">
        <v>38</v>
      </c>
      <c r="G247" s="216" t="s">
        <v>35</v>
      </c>
      <c r="H247" s="209" t="s">
        <v>8271</v>
      </c>
      <c r="I247" s="2"/>
      <c r="J247" s="210">
        <v>0</v>
      </c>
      <c r="K247" s="210">
        <v>0</v>
      </c>
      <c r="L247" s="210">
        <v>0</v>
      </c>
      <c r="M247" s="210">
        <v>0</v>
      </c>
      <c r="N247" s="210">
        <v>0</v>
      </c>
      <c r="O247" s="210">
        <v>0</v>
      </c>
      <c r="P247" s="210">
        <v>0</v>
      </c>
      <c r="Q247" s="210">
        <v>0</v>
      </c>
      <c r="R247" s="210">
        <v>0</v>
      </c>
      <c r="S247" s="210">
        <v>0</v>
      </c>
      <c r="T247" s="210">
        <v>1</v>
      </c>
      <c r="U247" s="210">
        <v>1</v>
      </c>
      <c r="V247" s="210">
        <v>1</v>
      </c>
      <c r="W247" s="210">
        <v>1</v>
      </c>
      <c r="X247" s="210">
        <v>1</v>
      </c>
      <c r="Y247" s="210">
        <v>1</v>
      </c>
      <c r="Z247" s="210">
        <v>1</v>
      </c>
      <c r="AA247" s="210">
        <v>1</v>
      </c>
      <c r="AB247" s="210">
        <v>1</v>
      </c>
      <c r="AC247" s="210">
        <v>1</v>
      </c>
      <c r="AD247" s="210">
        <v>1</v>
      </c>
      <c r="AE247" s="210">
        <v>1</v>
      </c>
      <c r="AF247" s="210">
        <v>1</v>
      </c>
      <c r="AG247" s="210">
        <v>1</v>
      </c>
      <c r="AH247" s="210">
        <v>1</v>
      </c>
      <c r="AI247" s="210">
        <v>1</v>
      </c>
      <c r="AJ247" s="210">
        <v>1</v>
      </c>
      <c r="AK247" s="210">
        <v>1</v>
      </c>
      <c r="AL247" s="210">
        <v>1</v>
      </c>
      <c r="AM247" s="210">
        <v>1</v>
      </c>
      <c r="AN247" s="210">
        <v>1</v>
      </c>
      <c r="AO247" s="210">
        <v>1</v>
      </c>
      <c r="AP247" s="210">
        <v>1</v>
      </c>
      <c r="AQ247" s="210">
        <v>1</v>
      </c>
      <c r="AR247" s="210">
        <v>1</v>
      </c>
      <c r="AS247" s="210">
        <v>1</v>
      </c>
      <c r="AT247" s="210">
        <v>1</v>
      </c>
      <c r="AU247" s="210">
        <v>1</v>
      </c>
      <c r="AV247" s="210">
        <v>1</v>
      </c>
      <c r="AW247" s="210">
        <v>1</v>
      </c>
      <c r="AX247" s="210">
        <v>1</v>
      </c>
      <c r="AY247" s="210">
        <v>1</v>
      </c>
      <c r="AZ247" s="210">
        <v>1</v>
      </c>
      <c r="BA247" s="210">
        <v>1</v>
      </c>
      <c r="BB247" s="210">
        <v>1</v>
      </c>
      <c r="BC247" s="210">
        <v>1</v>
      </c>
      <c r="BD247" s="210">
        <v>1</v>
      </c>
      <c r="BE247" s="210">
        <v>1</v>
      </c>
      <c r="BF247" s="210">
        <v>1</v>
      </c>
      <c r="BG247" s="210">
        <v>1</v>
      </c>
      <c r="BH247" s="210">
        <v>1</v>
      </c>
      <c r="BI247" s="210"/>
      <c r="BJ247" s="210"/>
      <c r="BK247" s="210"/>
      <c r="BL247" s="210"/>
      <c r="BM247" s="210"/>
      <c r="BN247" s="210"/>
      <c r="BO247" s="210"/>
      <c r="BP247" s="210"/>
      <c r="BQ247" s="210"/>
      <c r="BR247" s="210"/>
      <c r="BS247" s="210"/>
      <c r="BT247" s="210"/>
      <c r="BU247" s="210"/>
      <c r="BV247" s="210"/>
      <c r="BW247" s="210"/>
      <c r="BX247" s="210"/>
      <c r="BY247" s="210"/>
      <c r="BZ247" s="210"/>
      <c r="CA247" s="210"/>
      <c r="CB247" s="210"/>
      <c r="CC247" s="210"/>
      <c r="CD247" s="210"/>
      <c r="CE247" s="210"/>
      <c r="CF247" s="210"/>
      <c r="CG247" s="210"/>
      <c r="CH247" s="210"/>
      <c r="CI247" s="210"/>
      <c r="CJ247" s="210"/>
      <c r="CK247" s="210"/>
      <c r="CL247" s="210"/>
      <c r="CM247" s="210"/>
      <c r="CN247" s="210"/>
      <c r="CO247" s="210"/>
      <c r="CP247" s="210"/>
      <c r="CQ247" s="210"/>
      <c r="CR247" s="210"/>
      <c r="CS247" s="144"/>
      <c r="CT247" s="144"/>
    </row>
    <row r="248" spans="1:98" ht="15">
      <c r="A248" s="208" t="s">
        <v>8334</v>
      </c>
      <c r="B248" s="285" t="s">
        <v>295</v>
      </c>
      <c r="C248" s="209"/>
      <c r="D248" s="259"/>
      <c r="E248" s="209" t="s">
        <v>2</v>
      </c>
      <c r="F248" s="209" t="s">
        <v>38</v>
      </c>
      <c r="G248" s="216" t="s">
        <v>35</v>
      </c>
      <c r="H248" s="209" t="s">
        <v>8271</v>
      </c>
      <c r="I248" s="2"/>
      <c r="J248" s="210">
        <v>0</v>
      </c>
      <c r="K248" s="210">
        <v>0</v>
      </c>
      <c r="L248" s="210">
        <v>0</v>
      </c>
      <c r="M248" s="210">
        <v>0</v>
      </c>
      <c r="N248" s="210">
        <v>0</v>
      </c>
      <c r="O248" s="210">
        <v>0</v>
      </c>
      <c r="P248" s="210">
        <v>0</v>
      </c>
      <c r="Q248" s="210">
        <v>0</v>
      </c>
      <c r="R248" s="210">
        <v>0</v>
      </c>
      <c r="S248" s="210">
        <v>0</v>
      </c>
      <c r="T248" s="210">
        <v>0</v>
      </c>
      <c r="U248" s="210">
        <v>0</v>
      </c>
      <c r="V248" s="210">
        <v>0</v>
      </c>
      <c r="W248" s="210">
        <v>0</v>
      </c>
      <c r="X248" s="210">
        <v>1</v>
      </c>
      <c r="Y248" s="210">
        <v>1</v>
      </c>
      <c r="Z248" s="210">
        <v>1</v>
      </c>
      <c r="AA248" s="210">
        <v>1</v>
      </c>
      <c r="AB248" s="210">
        <v>1</v>
      </c>
      <c r="AC248" s="210">
        <v>1</v>
      </c>
      <c r="AD248" s="210">
        <v>1</v>
      </c>
      <c r="AE248" s="210">
        <v>1</v>
      </c>
      <c r="AF248" s="210">
        <v>1</v>
      </c>
      <c r="AG248" s="210">
        <v>1</v>
      </c>
      <c r="AH248" s="210">
        <v>1</v>
      </c>
      <c r="AI248" s="210">
        <v>1</v>
      </c>
      <c r="AJ248" s="210">
        <v>1</v>
      </c>
      <c r="AK248" s="210">
        <v>1</v>
      </c>
      <c r="AL248" s="210">
        <v>1</v>
      </c>
      <c r="AM248" s="210">
        <v>1</v>
      </c>
      <c r="AN248" s="210">
        <v>1</v>
      </c>
      <c r="AO248" s="210">
        <v>1</v>
      </c>
      <c r="AP248" s="210">
        <v>1</v>
      </c>
      <c r="AQ248" s="210">
        <v>1</v>
      </c>
      <c r="AR248" s="210">
        <v>1</v>
      </c>
      <c r="AS248" s="210">
        <v>1</v>
      </c>
      <c r="AT248" s="210">
        <v>1</v>
      </c>
      <c r="AU248" s="210">
        <v>1</v>
      </c>
      <c r="AV248" s="210">
        <v>1</v>
      </c>
      <c r="AW248" s="210">
        <v>1</v>
      </c>
      <c r="AX248" s="210">
        <v>1</v>
      </c>
      <c r="AY248" s="210">
        <v>1</v>
      </c>
      <c r="AZ248" s="210">
        <v>1</v>
      </c>
      <c r="BA248" s="210">
        <v>1</v>
      </c>
      <c r="BB248" s="210">
        <v>1</v>
      </c>
      <c r="BC248" s="210">
        <v>1</v>
      </c>
      <c r="BD248" s="210">
        <v>1</v>
      </c>
      <c r="BE248" s="210">
        <v>1</v>
      </c>
      <c r="BF248" s="210">
        <v>1</v>
      </c>
      <c r="BG248" s="210">
        <v>1</v>
      </c>
      <c r="BH248" s="210">
        <v>1</v>
      </c>
      <c r="BI248" s="210"/>
      <c r="BJ248" s="210"/>
      <c r="BK248" s="210"/>
      <c r="BL248" s="210"/>
      <c r="BM248" s="210"/>
      <c r="BN248" s="210"/>
      <c r="BO248" s="210"/>
      <c r="BP248" s="210"/>
      <c r="BQ248" s="210"/>
      <c r="BR248" s="210"/>
      <c r="BS248" s="210"/>
      <c r="BT248" s="210"/>
      <c r="BU248" s="210"/>
      <c r="BV248" s="210"/>
      <c r="BW248" s="210"/>
      <c r="BX248" s="210"/>
      <c r="BY248" s="210"/>
      <c r="BZ248" s="210"/>
      <c r="CA248" s="210"/>
      <c r="CB248" s="210"/>
      <c r="CC248" s="210"/>
      <c r="CD248" s="210"/>
      <c r="CE248" s="210"/>
      <c r="CF248" s="210"/>
      <c r="CG248" s="210"/>
      <c r="CH248" s="210"/>
      <c r="CI248" s="210"/>
      <c r="CJ248" s="210"/>
      <c r="CK248" s="210"/>
      <c r="CL248" s="210"/>
      <c r="CM248" s="210"/>
      <c r="CN248" s="210"/>
      <c r="CO248" s="210"/>
      <c r="CP248" s="210"/>
      <c r="CQ248" s="210"/>
      <c r="CR248" s="210"/>
      <c r="CS248" s="144"/>
      <c r="CT248" s="144"/>
    </row>
    <row r="249" spans="1:98" ht="15">
      <c r="A249" s="208" t="s">
        <v>8334</v>
      </c>
      <c r="B249" s="285" t="s">
        <v>296</v>
      </c>
      <c r="C249" s="209"/>
      <c r="D249" s="259"/>
      <c r="E249" s="209" t="s">
        <v>2</v>
      </c>
      <c r="F249" s="209" t="s">
        <v>38</v>
      </c>
      <c r="G249" s="216" t="s">
        <v>35</v>
      </c>
      <c r="H249" s="209" t="s">
        <v>8271</v>
      </c>
      <c r="I249" s="2"/>
      <c r="J249" s="210">
        <v>0</v>
      </c>
      <c r="K249" s="210">
        <v>0</v>
      </c>
      <c r="L249" s="210">
        <v>0</v>
      </c>
      <c r="M249" s="210">
        <v>0</v>
      </c>
      <c r="N249" s="210">
        <v>0</v>
      </c>
      <c r="O249" s="210">
        <v>0</v>
      </c>
      <c r="P249" s="210">
        <v>0</v>
      </c>
      <c r="Q249" s="210">
        <v>0</v>
      </c>
      <c r="R249" s="210">
        <v>0</v>
      </c>
      <c r="S249" s="210">
        <v>0</v>
      </c>
      <c r="T249" s="210">
        <v>0</v>
      </c>
      <c r="U249" s="210">
        <v>0</v>
      </c>
      <c r="V249" s="210">
        <v>0</v>
      </c>
      <c r="W249" s="210">
        <v>0</v>
      </c>
      <c r="X249" s="210">
        <v>1</v>
      </c>
      <c r="Y249" s="210">
        <v>1</v>
      </c>
      <c r="Z249" s="210">
        <v>1</v>
      </c>
      <c r="AA249" s="210">
        <v>1</v>
      </c>
      <c r="AB249" s="210">
        <v>1</v>
      </c>
      <c r="AC249" s="210">
        <v>1</v>
      </c>
      <c r="AD249" s="210">
        <v>1</v>
      </c>
      <c r="AE249" s="210">
        <v>1</v>
      </c>
      <c r="AF249" s="210">
        <v>1</v>
      </c>
      <c r="AG249" s="210">
        <v>1</v>
      </c>
      <c r="AH249" s="210">
        <v>1</v>
      </c>
      <c r="AI249" s="210">
        <v>1</v>
      </c>
      <c r="AJ249" s="210">
        <v>1</v>
      </c>
      <c r="AK249" s="210">
        <v>1</v>
      </c>
      <c r="AL249" s="210">
        <v>1</v>
      </c>
      <c r="AM249" s="210">
        <v>1</v>
      </c>
      <c r="AN249" s="210">
        <v>1</v>
      </c>
      <c r="AO249" s="210">
        <v>1</v>
      </c>
      <c r="AP249" s="210">
        <v>1</v>
      </c>
      <c r="AQ249" s="210">
        <v>1</v>
      </c>
      <c r="AR249" s="210">
        <v>1</v>
      </c>
      <c r="AS249" s="210">
        <v>1</v>
      </c>
      <c r="AT249" s="210">
        <v>1</v>
      </c>
      <c r="AU249" s="210">
        <v>1</v>
      </c>
      <c r="AV249" s="210">
        <v>1</v>
      </c>
      <c r="AW249" s="210">
        <v>1</v>
      </c>
      <c r="AX249" s="210">
        <v>1</v>
      </c>
      <c r="AY249" s="210">
        <v>1</v>
      </c>
      <c r="AZ249" s="210">
        <v>1</v>
      </c>
      <c r="BA249" s="210">
        <v>1</v>
      </c>
      <c r="BB249" s="210">
        <v>1</v>
      </c>
      <c r="BC249" s="210">
        <v>1</v>
      </c>
      <c r="BD249" s="210">
        <v>1</v>
      </c>
      <c r="BE249" s="210">
        <v>1</v>
      </c>
      <c r="BF249" s="210">
        <v>1</v>
      </c>
      <c r="BG249" s="210">
        <v>1</v>
      </c>
      <c r="BH249" s="210">
        <v>1</v>
      </c>
      <c r="BI249" s="210"/>
      <c r="BJ249" s="210"/>
      <c r="BK249" s="210"/>
      <c r="BL249" s="210"/>
      <c r="BM249" s="210"/>
      <c r="BN249" s="210"/>
      <c r="BO249" s="210"/>
      <c r="BP249" s="210"/>
      <c r="BQ249" s="210"/>
      <c r="BR249" s="210"/>
      <c r="BS249" s="210"/>
      <c r="BT249" s="210"/>
      <c r="BU249" s="210"/>
      <c r="BV249" s="210"/>
      <c r="BW249" s="210"/>
      <c r="BX249" s="210"/>
      <c r="BY249" s="210"/>
      <c r="BZ249" s="210"/>
      <c r="CA249" s="210"/>
      <c r="CB249" s="210"/>
      <c r="CC249" s="210"/>
      <c r="CD249" s="210"/>
      <c r="CE249" s="210"/>
      <c r="CF249" s="210"/>
      <c r="CG249" s="210"/>
      <c r="CH249" s="210"/>
      <c r="CI249" s="210"/>
      <c r="CJ249" s="210"/>
      <c r="CK249" s="210"/>
      <c r="CL249" s="210"/>
      <c r="CM249" s="210"/>
      <c r="CN249" s="210"/>
      <c r="CO249" s="210"/>
      <c r="CP249" s="210"/>
      <c r="CQ249" s="210"/>
      <c r="CR249" s="210"/>
      <c r="CS249" s="144"/>
      <c r="CT249" s="144"/>
    </row>
    <row r="250" spans="1:98" ht="15">
      <c r="A250" s="208" t="s">
        <v>8334</v>
      </c>
      <c r="B250" s="285" t="s">
        <v>297</v>
      </c>
      <c r="C250" s="209"/>
      <c r="D250" s="259"/>
      <c r="E250" s="209" t="s">
        <v>2</v>
      </c>
      <c r="F250" s="209" t="s">
        <v>38</v>
      </c>
      <c r="G250" s="216" t="s">
        <v>35</v>
      </c>
      <c r="H250" s="209" t="s">
        <v>8271</v>
      </c>
      <c r="I250" s="2"/>
      <c r="J250" s="210">
        <v>0</v>
      </c>
      <c r="K250" s="210">
        <v>0</v>
      </c>
      <c r="L250" s="210">
        <v>0</v>
      </c>
      <c r="M250" s="210">
        <v>0</v>
      </c>
      <c r="N250" s="210">
        <v>0</v>
      </c>
      <c r="O250" s="210">
        <v>0</v>
      </c>
      <c r="P250" s="210">
        <v>0</v>
      </c>
      <c r="Q250" s="210">
        <v>0</v>
      </c>
      <c r="R250" s="210">
        <v>0</v>
      </c>
      <c r="S250" s="210">
        <v>0</v>
      </c>
      <c r="T250" s="210">
        <v>1</v>
      </c>
      <c r="U250" s="210">
        <v>1</v>
      </c>
      <c r="V250" s="210">
        <v>1</v>
      </c>
      <c r="W250" s="210">
        <v>1</v>
      </c>
      <c r="X250" s="210">
        <v>1</v>
      </c>
      <c r="Y250" s="210">
        <v>1</v>
      </c>
      <c r="Z250" s="210">
        <v>1</v>
      </c>
      <c r="AA250" s="210">
        <v>1</v>
      </c>
      <c r="AB250" s="210">
        <v>1</v>
      </c>
      <c r="AC250" s="210">
        <v>1</v>
      </c>
      <c r="AD250" s="210">
        <v>1</v>
      </c>
      <c r="AE250" s="210">
        <v>1</v>
      </c>
      <c r="AF250" s="210">
        <v>1</v>
      </c>
      <c r="AG250" s="210">
        <v>1</v>
      </c>
      <c r="AH250" s="210">
        <v>1</v>
      </c>
      <c r="AI250" s="210">
        <v>1</v>
      </c>
      <c r="AJ250" s="210">
        <v>1</v>
      </c>
      <c r="AK250" s="210">
        <v>1</v>
      </c>
      <c r="AL250" s="210">
        <v>1</v>
      </c>
      <c r="AM250" s="210">
        <v>1</v>
      </c>
      <c r="AN250" s="210">
        <v>1</v>
      </c>
      <c r="AO250" s="210">
        <v>1</v>
      </c>
      <c r="AP250" s="210">
        <v>1</v>
      </c>
      <c r="AQ250" s="210">
        <v>1</v>
      </c>
      <c r="AR250" s="210">
        <v>1</v>
      </c>
      <c r="AS250" s="210">
        <v>1</v>
      </c>
      <c r="AT250" s="210">
        <v>1</v>
      </c>
      <c r="AU250" s="210">
        <v>1</v>
      </c>
      <c r="AV250" s="210">
        <v>1</v>
      </c>
      <c r="AW250" s="210">
        <v>1</v>
      </c>
      <c r="AX250" s="210">
        <v>1</v>
      </c>
      <c r="AY250" s="210">
        <v>1</v>
      </c>
      <c r="AZ250" s="210">
        <v>1</v>
      </c>
      <c r="BA250" s="210">
        <v>1</v>
      </c>
      <c r="BB250" s="210">
        <v>1</v>
      </c>
      <c r="BC250" s="210">
        <v>1</v>
      </c>
      <c r="BD250" s="210">
        <v>1</v>
      </c>
      <c r="BE250" s="210">
        <v>1</v>
      </c>
      <c r="BF250" s="210">
        <v>1</v>
      </c>
      <c r="BG250" s="210">
        <v>1</v>
      </c>
      <c r="BH250" s="210">
        <v>1</v>
      </c>
      <c r="BI250" s="210"/>
      <c r="BJ250" s="210"/>
      <c r="BK250" s="210"/>
      <c r="BL250" s="210"/>
      <c r="BM250" s="210"/>
      <c r="BN250" s="210"/>
      <c r="BO250" s="210"/>
      <c r="BP250" s="210"/>
      <c r="BQ250" s="210"/>
      <c r="BR250" s="210"/>
      <c r="BS250" s="210"/>
      <c r="BT250" s="210"/>
      <c r="BU250" s="210"/>
      <c r="BV250" s="210"/>
      <c r="BW250" s="210"/>
      <c r="BX250" s="210"/>
      <c r="BY250" s="210"/>
      <c r="BZ250" s="210"/>
      <c r="CA250" s="210"/>
      <c r="CB250" s="210"/>
      <c r="CC250" s="210"/>
      <c r="CD250" s="210"/>
      <c r="CE250" s="210"/>
      <c r="CF250" s="210"/>
      <c r="CG250" s="210"/>
      <c r="CH250" s="210"/>
      <c r="CI250" s="210"/>
      <c r="CJ250" s="210"/>
      <c r="CK250" s="210"/>
      <c r="CL250" s="210"/>
      <c r="CM250" s="210"/>
      <c r="CN250" s="210"/>
      <c r="CO250" s="210"/>
      <c r="CP250" s="210"/>
      <c r="CQ250" s="210"/>
      <c r="CR250" s="210"/>
      <c r="CS250" s="144"/>
      <c r="CT250" s="144"/>
    </row>
    <row r="251" spans="1:98" ht="15">
      <c r="A251" s="208" t="s">
        <v>8334</v>
      </c>
      <c r="B251" s="285" t="s">
        <v>298</v>
      </c>
      <c r="C251" s="209"/>
      <c r="D251" s="259"/>
      <c r="E251" s="209" t="s">
        <v>2</v>
      </c>
      <c r="F251" s="209" t="s">
        <v>38</v>
      </c>
      <c r="G251" s="216" t="s">
        <v>35</v>
      </c>
      <c r="H251" s="209" t="s">
        <v>8271</v>
      </c>
      <c r="I251" s="2"/>
      <c r="J251" s="210">
        <v>0</v>
      </c>
      <c r="K251" s="210">
        <v>0</v>
      </c>
      <c r="L251" s="210">
        <v>0</v>
      </c>
      <c r="M251" s="210">
        <v>0</v>
      </c>
      <c r="N251" s="210">
        <v>0</v>
      </c>
      <c r="O251" s="210">
        <v>0</v>
      </c>
      <c r="P251" s="210">
        <v>0</v>
      </c>
      <c r="Q251" s="210">
        <v>0</v>
      </c>
      <c r="R251" s="210">
        <v>0</v>
      </c>
      <c r="S251" s="210">
        <v>0</v>
      </c>
      <c r="T251" s="210">
        <v>1</v>
      </c>
      <c r="U251" s="210">
        <v>1</v>
      </c>
      <c r="V251" s="210">
        <v>1</v>
      </c>
      <c r="W251" s="210">
        <v>1</v>
      </c>
      <c r="X251" s="210">
        <v>1</v>
      </c>
      <c r="Y251" s="210">
        <v>1</v>
      </c>
      <c r="Z251" s="210">
        <v>1</v>
      </c>
      <c r="AA251" s="210">
        <v>1</v>
      </c>
      <c r="AB251" s="210">
        <v>1</v>
      </c>
      <c r="AC251" s="210">
        <v>1</v>
      </c>
      <c r="AD251" s="210">
        <v>1</v>
      </c>
      <c r="AE251" s="210">
        <v>1</v>
      </c>
      <c r="AF251" s="210">
        <v>1</v>
      </c>
      <c r="AG251" s="210">
        <v>1</v>
      </c>
      <c r="AH251" s="210">
        <v>1</v>
      </c>
      <c r="AI251" s="210">
        <v>1</v>
      </c>
      <c r="AJ251" s="210">
        <v>1</v>
      </c>
      <c r="AK251" s="210">
        <v>1</v>
      </c>
      <c r="AL251" s="210">
        <v>1</v>
      </c>
      <c r="AM251" s="210">
        <v>1</v>
      </c>
      <c r="AN251" s="210">
        <v>1</v>
      </c>
      <c r="AO251" s="210">
        <v>1</v>
      </c>
      <c r="AP251" s="210">
        <v>1</v>
      </c>
      <c r="AQ251" s="210">
        <v>1</v>
      </c>
      <c r="AR251" s="210">
        <v>1</v>
      </c>
      <c r="AS251" s="210">
        <v>1</v>
      </c>
      <c r="AT251" s="210">
        <v>1</v>
      </c>
      <c r="AU251" s="210">
        <v>1</v>
      </c>
      <c r="AV251" s="210">
        <v>1</v>
      </c>
      <c r="AW251" s="210">
        <v>1</v>
      </c>
      <c r="AX251" s="210">
        <v>1</v>
      </c>
      <c r="AY251" s="210">
        <v>1</v>
      </c>
      <c r="AZ251" s="210">
        <v>1</v>
      </c>
      <c r="BA251" s="210">
        <v>1</v>
      </c>
      <c r="BB251" s="210">
        <v>1</v>
      </c>
      <c r="BC251" s="210">
        <v>1</v>
      </c>
      <c r="BD251" s="210">
        <v>1</v>
      </c>
      <c r="BE251" s="210">
        <v>1</v>
      </c>
      <c r="BF251" s="210">
        <v>1</v>
      </c>
      <c r="BG251" s="210">
        <v>1</v>
      </c>
      <c r="BH251" s="210">
        <v>1</v>
      </c>
      <c r="BI251" s="210"/>
      <c r="BJ251" s="210"/>
      <c r="BK251" s="210"/>
      <c r="BL251" s="210"/>
      <c r="BM251" s="210"/>
      <c r="BN251" s="210"/>
      <c r="BO251" s="210"/>
      <c r="BP251" s="210"/>
      <c r="BQ251" s="210"/>
      <c r="BR251" s="210"/>
      <c r="BS251" s="210"/>
      <c r="BT251" s="210"/>
      <c r="BU251" s="210"/>
      <c r="BV251" s="210"/>
      <c r="BW251" s="210"/>
      <c r="BX251" s="210"/>
      <c r="BY251" s="210"/>
      <c r="BZ251" s="210"/>
      <c r="CA251" s="210"/>
      <c r="CB251" s="210"/>
      <c r="CC251" s="210"/>
      <c r="CD251" s="210"/>
      <c r="CE251" s="210"/>
      <c r="CF251" s="210"/>
      <c r="CG251" s="210"/>
      <c r="CH251" s="210"/>
      <c r="CI251" s="210"/>
      <c r="CJ251" s="210"/>
      <c r="CK251" s="210"/>
      <c r="CL251" s="210"/>
      <c r="CM251" s="210"/>
      <c r="CN251" s="210"/>
      <c r="CO251" s="210"/>
      <c r="CP251" s="210"/>
      <c r="CQ251" s="210"/>
      <c r="CR251" s="210"/>
      <c r="CS251" s="144"/>
      <c r="CT251" s="144"/>
    </row>
    <row r="252" spans="1:98" ht="15">
      <c r="A252" s="208" t="s">
        <v>8334</v>
      </c>
      <c r="B252" s="285" t="s">
        <v>299</v>
      </c>
      <c r="C252" s="209"/>
      <c r="D252" s="259"/>
      <c r="E252" s="209" t="s">
        <v>2</v>
      </c>
      <c r="F252" s="209" t="s">
        <v>38</v>
      </c>
      <c r="G252" s="216" t="s">
        <v>35</v>
      </c>
      <c r="H252" s="209" t="s">
        <v>8271</v>
      </c>
      <c r="I252" s="2"/>
      <c r="J252" s="210">
        <v>0</v>
      </c>
      <c r="K252" s="210">
        <v>0</v>
      </c>
      <c r="L252" s="210">
        <v>0</v>
      </c>
      <c r="M252" s="210">
        <v>0</v>
      </c>
      <c r="N252" s="210">
        <v>0</v>
      </c>
      <c r="O252" s="210">
        <v>0</v>
      </c>
      <c r="P252" s="210">
        <v>0</v>
      </c>
      <c r="Q252" s="210">
        <v>0</v>
      </c>
      <c r="R252" s="210">
        <v>0</v>
      </c>
      <c r="S252" s="210">
        <v>0</v>
      </c>
      <c r="T252" s="210">
        <v>1</v>
      </c>
      <c r="U252" s="210">
        <v>1</v>
      </c>
      <c r="V252" s="210">
        <v>1</v>
      </c>
      <c r="W252" s="210">
        <v>1</v>
      </c>
      <c r="X252" s="210">
        <v>1</v>
      </c>
      <c r="Y252" s="210">
        <v>1</v>
      </c>
      <c r="Z252" s="210">
        <v>1</v>
      </c>
      <c r="AA252" s="210">
        <v>1</v>
      </c>
      <c r="AB252" s="210">
        <v>1</v>
      </c>
      <c r="AC252" s="210">
        <v>1</v>
      </c>
      <c r="AD252" s="210">
        <v>1</v>
      </c>
      <c r="AE252" s="210">
        <v>1</v>
      </c>
      <c r="AF252" s="210">
        <v>1</v>
      </c>
      <c r="AG252" s="210">
        <v>1</v>
      </c>
      <c r="AH252" s="210">
        <v>1</v>
      </c>
      <c r="AI252" s="210">
        <v>1</v>
      </c>
      <c r="AJ252" s="210">
        <v>1</v>
      </c>
      <c r="AK252" s="210">
        <v>1</v>
      </c>
      <c r="AL252" s="210">
        <v>1</v>
      </c>
      <c r="AM252" s="210">
        <v>1</v>
      </c>
      <c r="AN252" s="210">
        <v>1</v>
      </c>
      <c r="AO252" s="210">
        <v>1</v>
      </c>
      <c r="AP252" s="210">
        <v>1</v>
      </c>
      <c r="AQ252" s="210">
        <v>1</v>
      </c>
      <c r="AR252" s="210">
        <v>1</v>
      </c>
      <c r="AS252" s="210">
        <v>1</v>
      </c>
      <c r="AT252" s="210">
        <v>1</v>
      </c>
      <c r="AU252" s="210">
        <v>1</v>
      </c>
      <c r="AV252" s="210">
        <v>1</v>
      </c>
      <c r="AW252" s="210">
        <v>1</v>
      </c>
      <c r="AX252" s="210">
        <v>1</v>
      </c>
      <c r="AY252" s="210">
        <v>1</v>
      </c>
      <c r="AZ252" s="210">
        <v>1</v>
      </c>
      <c r="BA252" s="210">
        <v>1</v>
      </c>
      <c r="BB252" s="210">
        <v>1</v>
      </c>
      <c r="BC252" s="210">
        <v>1</v>
      </c>
      <c r="BD252" s="210">
        <v>1</v>
      </c>
      <c r="BE252" s="210">
        <v>1</v>
      </c>
      <c r="BF252" s="210">
        <v>1</v>
      </c>
      <c r="BG252" s="210">
        <v>1</v>
      </c>
      <c r="BH252" s="210">
        <v>1</v>
      </c>
      <c r="BI252" s="210"/>
      <c r="BJ252" s="210"/>
      <c r="BK252" s="210"/>
      <c r="BL252" s="210"/>
      <c r="BM252" s="210"/>
      <c r="BN252" s="210"/>
      <c r="BO252" s="210"/>
      <c r="BP252" s="210"/>
      <c r="BQ252" s="210"/>
      <c r="BR252" s="210"/>
      <c r="BS252" s="210"/>
      <c r="BT252" s="210"/>
      <c r="BU252" s="210"/>
      <c r="BV252" s="210"/>
      <c r="BW252" s="210"/>
      <c r="BX252" s="210"/>
      <c r="BY252" s="210"/>
      <c r="BZ252" s="210"/>
      <c r="CA252" s="210"/>
      <c r="CB252" s="210"/>
      <c r="CC252" s="210"/>
      <c r="CD252" s="210"/>
      <c r="CE252" s="210"/>
      <c r="CF252" s="210"/>
      <c r="CG252" s="210"/>
      <c r="CH252" s="210"/>
      <c r="CI252" s="210"/>
      <c r="CJ252" s="210"/>
      <c r="CK252" s="210"/>
      <c r="CL252" s="210"/>
      <c r="CM252" s="210"/>
      <c r="CN252" s="210"/>
      <c r="CO252" s="210"/>
      <c r="CP252" s="210"/>
      <c r="CQ252" s="210"/>
      <c r="CR252" s="210"/>
      <c r="CS252" s="144"/>
      <c r="CT252" s="144"/>
    </row>
    <row r="253" spans="1:98" ht="15">
      <c r="A253" s="208" t="s">
        <v>8334</v>
      </c>
      <c r="B253" s="285" t="s">
        <v>300</v>
      </c>
      <c r="C253" s="209"/>
      <c r="D253" s="259"/>
      <c r="E253" s="209" t="s">
        <v>2</v>
      </c>
      <c r="F253" s="209" t="s">
        <v>38</v>
      </c>
      <c r="G253" s="216" t="s">
        <v>35</v>
      </c>
      <c r="H253" s="209" t="s">
        <v>8271</v>
      </c>
      <c r="I253" s="2"/>
      <c r="J253" s="210">
        <v>0</v>
      </c>
      <c r="K253" s="210">
        <v>0</v>
      </c>
      <c r="L253" s="210">
        <v>0</v>
      </c>
      <c r="M253" s="210">
        <v>0</v>
      </c>
      <c r="N253" s="210">
        <v>0</v>
      </c>
      <c r="O253" s="210">
        <v>0</v>
      </c>
      <c r="P253" s="210">
        <v>0</v>
      </c>
      <c r="Q253" s="210">
        <v>0</v>
      </c>
      <c r="R253" s="210">
        <v>0</v>
      </c>
      <c r="S253" s="210">
        <v>1</v>
      </c>
      <c r="T253" s="210">
        <v>1</v>
      </c>
      <c r="U253" s="210">
        <v>1</v>
      </c>
      <c r="V253" s="210">
        <v>1</v>
      </c>
      <c r="W253" s="210">
        <v>1</v>
      </c>
      <c r="X253" s="210">
        <v>1</v>
      </c>
      <c r="Y253" s="210">
        <v>1</v>
      </c>
      <c r="Z253" s="210">
        <v>1</v>
      </c>
      <c r="AA253" s="210">
        <v>1</v>
      </c>
      <c r="AB253" s="210">
        <v>1</v>
      </c>
      <c r="AC253" s="210">
        <v>1</v>
      </c>
      <c r="AD253" s="210">
        <v>1</v>
      </c>
      <c r="AE253" s="210">
        <v>1</v>
      </c>
      <c r="AF253" s="210">
        <v>1</v>
      </c>
      <c r="AG253" s="210">
        <v>1</v>
      </c>
      <c r="AH253" s="210">
        <v>1</v>
      </c>
      <c r="AI253" s="210">
        <v>1</v>
      </c>
      <c r="AJ253" s="210">
        <v>1</v>
      </c>
      <c r="AK253" s="210">
        <v>1</v>
      </c>
      <c r="AL253" s="210">
        <v>1</v>
      </c>
      <c r="AM253" s="210">
        <v>1</v>
      </c>
      <c r="AN253" s="210">
        <v>1</v>
      </c>
      <c r="AO253" s="210">
        <v>1</v>
      </c>
      <c r="AP253" s="210">
        <v>1</v>
      </c>
      <c r="AQ253" s="210">
        <v>1</v>
      </c>
      <c r="AR253" s="210">
        <v>1</v>
      </c>
      <c r="AS253" s="210">
        <v>1</v>
      </c>
      <c r="AT253" s="210">
        <v>1</v>
      </c>
      <c r="AU253" s="210">
        <v>1</v>
      </c>
      <c r="AV253" s="210">
        <v>1</v>
      </c>
      <c r="AW253" s="210">
        <v>1</v>
      </c>
      <c r="AX253" s="210">
        <v>1</v>
      </c>
      <c r="AY253" s="210">
        <v>1</v>
      </c>
      <c r="AZ253" s="210">
        <v>1</v>
      </c>
      <c r="BA253" s="210">
        <v>1</v>
      </c>
      <c r="BB253" s="210">
        <v>1</v>
      </c>
      <c r="BC253" s="210">
        <v>1</v>
      </c>
      <c r="BD253" s="210">
        <v>1</v>
      </c>
      <c r="BE253" s="210">
        <v>1</v>
      </c>
      <c r="BF253" s="210">
        <v>1</v>
      </c>
      <c r="BG253" s="210">
        <v>1</v>
      </c>
      <c r="BH253" s="210">
        <v>1</v>
      </c>
      <c r="BI253" s="210"/>
      <c r="BJ253" s="210"/>
      <c r="BK253" s="210"/>
      <c r="BL253" s="210"/>
      <c r="BM253" s="210"/>
      <c r="BN253" s="210"/>
      <c r="BO253" s="210"/>
      <c r="BP253" s="210"/>
      <c r="BQ253" s="210"/>
      <c r="BR253" s="210"/>
      <c r="BS253" s="210"/>
      <c r="BT253" s="210"/>
      <c r="BU253" s="210"/>
      <c r="BV253" s="210"/>
      <c r="BW253" s="210"/>
      <c r="BX253" s="210"/>
      <c r="BY253" s="210"/>
      <c r="BZ253" s="210"/>
      <c r="CA253" s="210"/>
      <c r="CB253" s="210"/>
      <c r="CC253" s="210"/>
      <c r="CD253" s="210"/>
      <c r="CE253" s="210"/>
      <c r="CF253" s="210"/>
      <c r="CG253" s="210"/>
      <c r="CH253" s="210"/>
      <c r="CI253" s="210"/>
      <c r="CJ253" s="210"/>
      <c r="CK253" s="210"/>
      <c r="CL253" s="210"/>
      <c r="CM253" s="210"/>
      <c r="CN253" s="210"/>
      <c r="CO253" s="210"/>
      <c r="CP253" s="210"/>
      <c r="CQ253" s="210"/>
      <c r="CR253" s="210"/>
      <c r="CS253" s="144"/>
      <c r="CT253" s="144"/>
    </row>
    <row r="254" spans="1:98" ht="15">
      <c r="A254" s="208" t="s">
        <v>8334</v>
      </c>
      <c r="B254" s="285" t="s">
        <v>301</v>
      </c>
      <c r="C254" s="209"/>
      <c r="D254" s="259"/>
      <c r="E254" s="209" t="s">
        <v>5136</v>
      </c>
      <c r="F254" s="209" t="s">
        <v>38</v>
      </c>
      <c r="G254" s="216" t="s">
        <v>35</v>
      </c>
      <c r="H254" s="209" t="s">
        <v>8271</v>
      </c>
      <c r="I254" s="2"/>
      <c r="J254" s="210">
        <v>0</v>
      </c>
      <c r="K254" s="210">
        <v>0</v>
      </c>
      <c r="L254" s="210">
        <v>0</v>
      </c>
      <c r="M254" s="210">
        <v>0</v>
      </c>
      <c r="N254" s="210">
        <v>0</v>
      </c>
      <c r="O254" s="210">
        <v>0</v>
      </c>
      <c r="P254" s="210">
        <v>0</v>
      </c>
      <c r="Q254" s="210">
        <v>0</v>
      </c>
      <c r="R254" s="210">
        <v>0</v>
      </c>
      <c r="S254" s="210">
        <v>1</v>
      </c>
      <c r="T254" s="210">
        <v>1</v>
      </c>
      <c r="U254" s="210">
        <v>1</v>
      </c>
      <c r="V254" s="210">
        <v>1</v>
      </c>
      <c r="W254" s="210">
        <v>1</v>
      </c>
      <c r="X254" s="210">
        <v>1</v>
      </c>
      <c r="Y254" s="210">
        <v>1</v>
      </c>
      <c r="Z254" s="210">
        <v>1</v>
      </c>
      <c r="AA254" s="210">
        <v>1</v>
      </c>
      <c r="AB254" s="210">
        <v>1</v>
      </c>
      <c r="AC254" s="210">
        <v>1</v>
      </c>
      <c r="AD254" s="210">
        <v>1</v>
      </c>
      <c r="AE254" s="210">
        <v>1</v>
      </c>
      <c r="AF254" s="210">
        <v>1</v>
      </c>
      <c r="AG254" s="210">
        <v>1</v>
      </c>
      <c r="AH254" s="210">
        <v>1</v>
      </c>
      <c r="AI254" s="210">
        <v>1</v>
      </c>
      <c r="AJ254" s="210">
        <v>1</v>
      </c>
      <c r="AK254" s="210">
        <v>1</v>
      </c>
      <c r="AL254" s="210">
        <v>1</v>
      </c>
      <c r="AM254" s="210">
        <v>1</v>
      </c>
      <c r="AN254" s="210">
        <v>1</v>
      </c>
      <c r="AO254" s="210">
        <v>1</v>
      </c>
      <c r="AP254" s="210">
        <v>1</v>
      </c>
      <c r="AQ254" s="210">
        <v>1</v>
      </c>
      <c r="AR254" s="210">
        <v>1</v>
      </c>
      <c r="AS254" s="210">
        <v>1</v>
      </c>
      <c r="AT254" s="210">
        <v>1</v>
      </c>
      <c r="AU254" s="210">
        <v>1</v>
      </c>
      <c r="AV254" s="210">
        <v>1</v>
      </c>
      <c r="AW254" s="210">
        <v>1</v>
      </c>
      <c r="AX254" s="210">
        <v>1</v>
      </c>
      <c r="AY254" s="210">
        <v>1</v>
      </c>
      <c r="AZ254" s="210">
        <v>1</v>
      </c>
      <c r="BA254" s="210">
        <v>1</v>
      </c>
      <c r="BB254" s="210">
        <v>1</v>
      </c>
      <c r="BC254" s="210">
        <v>1</v>
      </c>
      <c r="BD254" s="210">
        <v>1</v>
      </c>
      <c r="BE254" s="210">
        <v>1</v>
      </c>
      <c r="BF254" s="210">
        <v>1</v>
      </c>
      <c r="BG254" s="210">
        <v>1</v>
      </c>
      <c r="BH254" s="210">
        <v>1</v>
      </c>
      <c r="BI254" s="210"/>
      <c r="BJ254" s="210"/>
      <c r="BK254" s="210"/>
      <c r="BL254" s="210"/>
      <c r="BM254" s="210"/>
      <c r="BN254" s="210"/>
      <c r="BO254" s="210"/>
      <c r="BP254" s="210"/>
      <c r="BQ254" s="210"/>
      <c r="BR254" s="210"/>
      <c r="BS254" s="210"/>
      <c r="BT254" s="210"/>
      <c r="BU254" s="210"/>
      <c r="BV254" s="210"/>
      <c r="BW254" s="210"/>
      <c r="BX254" s="210"/>
      <c r="BY254" s="210"/>
      <c r="BZ254" s="210"/>
      <c r="CA254" s="210"/>
      <c r="CB254" s="210"/>
      <c r="CC254" s="210"/>
      <c r="CD254" s="210"/>
      <c r="CE254" s="210"/>
      <c r="CF254" s="210"/>
      <c r="CG254" s="210"/>
      <c r="CH254" s="210"/>
      <c r="CI254" s="210"/>
      <c r="CJ254" s="210"/>
      <c r="CK254" s="210"/>
      <c r="CL254" s="210"/>
      <c r="CM254" s="210"/>
      <c r="CN254" s="210"/>
      <c r="CO254" s="210"/>
      <c r="CP254" s="210"/>
      <c r="CQ254" s="210"/>
      <c r="CR254" s="210"/>
      <c r="CS254" s="144"/>
      <c r="CT254" s="144"/>
    </row>
    <row r="255" spans="1:98" ht="15">
      <c r="A255" s="208" t="s">
        <v>8334</v>
      </c>
      <c r="B255" s="285" t="s">
        <v>302</v>
      </c>
      <c r="C255" s="209"/>
      <c r="D255" s="259"/>
      <c r="E255" s="209" t="s">
        <v>5136</v>
      </c>
      <c r="F255" s="209" t="s">
        <v>38</v>
      </c>
      <c r="G255" s="216" t="s">
        <v>35</v>
      </c>
      <c r="H255" s="209" t="s">
        <v>8271</v>
      </c>
      <c r="I255" s="2"/>
      <c r="J255" s="210">
        <v>0</v>
      </c>
      <c r="K255" s="210">
        <v>0</v>
      </c>
      <c r="L255" s="210">
        <v>0</v>
      </c>
      <c r="M255" s="210">
        <v>0</v>
      </c>
      <c r="N255" s="210">
        <v>0</v>
      </c>
      <c r="O255" s="210">
        <v>0</v>
      </c>
      <c r="P255" s="210">
        <v>0</v>
      </c>
      <c r="Q255" s="210">
        <v>0</v>
      </c>
      <c r="R255" s="210">
        <v>0</v>
      </c>
      <c r="S255" s="210">
        <v>0</v>
      </c>
      <c r="T255" s="210">
        <v>1</v>
      </c>
      <c r="U255" s="210">
        <v>1</v>
      </c>
      <c r="V255" s="210">
        <v>1</v>
      </c>
      <c r="W255" s="210">
        <v>1</v>
      </c>
      <c r="X255" s="210">
        <v>1</v>
      </c>
      <c r="Y255" s="210">
        <v>1</v>
      </c>
      <c r="Z255" s="210">
        <v>1</v>
      </c>
      <c r="AA255" s="210">
        <v>1</v>
      </c>
      <c r="AB255" s="210">
        <v>1</v>
      </c>
      <c r="AC255" s="210">
        <v>1</v>
      </c>
      <c r="AD255" s="210">
        <v>1</v>
      </c>
      <c r="AE255" s="210">
        <v>1</v>
      </c>
      <c r="AF255" s="210">
        <v>1</v>
      </c>
      <c r="AG255" s="210">
        <v>1</v>
      </c>
      <c r="AH255" s="210">
        <v>1</v>
      </c>
      <c r="AI255" s="210">
        <v>1</v>
      </c>
      <c r="AJ255" s="210">
        <v>1</v>
      </c>
      <c r="AK255" s="210">
        <v>1</v>
      </c>
      <c r="AL255" s="210">
        <v>1</v>
      </c>
      <c r="AM255" s="210">
        <v>1</v>
      </c>
      <c r="AN255" s="210">
        <v>1</v>
      </c>
      <c r="AO255" s="210">
        <v>1</v>
      </c>
      <c r="AP255" s="210">
        <v>1</v>
      </c>
      <c r="AQ255" s="210">
        <v>1</v>
      </c>
      <c r="AR255" s="210">
        <v>1</v>
      </c>
      <c r="AS255" s="210">
        <v>1</v>
      </c>
      <c r="AT255" s="210">
        <v>1</v>
      </c>
      <c r="AU255" s="210">
        <v>1</v>
      </c>
      <c r="AV255" s="210">
        <v>1</v>
      </c>
      <c r="AW255" s="210">
        <v>1</v>
      </c>
      <c r="AX255" s="210">
        <v>1</v>
      </c>
      <c r="AY255" s="210">
        <v>1</v>
      </c>
      <c r="AZ255" s="210">
        <v>1</v>
      </c>
      <c r="BA255" s="210">
        <v>1</v>
      </c>
      <c r="BB255" s="210">
        <v>1</v>
      </c>
      <c r="BC255" s="210">
        <v>1</v>
      </c>
      <c r="BD255" s="210">
        <v>1</v>
      </c>
      <c r="BE255" s="210">
        <v>1</v>
      </c>
      <c r="BF255" s="210">
        <v>1</v>
      </c>
      <c r="BG255" s="210">
        <v>1</v>
      </c>
      <c r="BH255" s="210">
        <v>1</v>
      </c>
      <c r="BI255" s="210"/>
      <c r="BJ255" s="210"/>
      <c r="BK255" s="210"/>
      <c r="BL255" s="210"/>
      <c r="BM255" s="210"/>
      <c r="BN255" s="210"/>
      <c r="BO255" s="210"/>
      <c r="BP255" s="210"/>
      <c r="BQ255" s="210"/>
      <c r="BR255" s="210"/>
      <c r="BS255" s="210"/>
      <c r="BT255" s="210"/>
      <c r="BU255" s="210"/>
      <c r="BV255" s="210"/>
      <c r="BW255" s="210"/>
      <c r="BX255" s="210"/>
      <c r="BY255" s="210"/>
      <c r="BZ255" s="210"/>
      <c r="CA255" s="210"/>
      <c r="CB255" s="210"/>
      <c r="CC255" s="210"/>
      <c r="CD255" s="210"/>
      <c r="CE255" s="210"/>
      <c r="CF255" s="210"/>
      <c r="CG255" s="210"/>
      <c r="CH255" s="210"/>
      <c r="CI255" s="210"/>
      <c r="CJ255" s="210"/>
      <c r="CK255" s="210"/>
      <c r="CL255" s="210"/>
      <c r="CM255" s="210"/>
      <c r="CN255" s="210"/>
      <c r="CO255" s="210"/>
      <c r="CP255" s="210"/>
      <c r="CQ255" s="210"/>
      <c r="CR255" s="210"/>
      <c r="CS255" s="144"/>
      <c r="CT255" s="144"/>
    </row>
    <row r="256" spans="1:98" ht="15">
      <c r="A256" s="208" t="s">
        <v>8334</v>
      </c>
      <c r="B256" s="285" t="s">
        <v>303</v>
      </c>
      <c r="C256" s="209"/>
      <c r="D256" s="259"/>
      <c r="E256" s="209" t="s">
        <v>5135</v>
      </c>
      <c r="F256" s="209" t="s">
        <v>38</v>
      </c>
      <c r="G256" s="216" t="s">
        <v>35</v>
      </c>
      <c r="H256" s="209" t="s">
        <v>8271</v>
      </c>
      <c r="I256" s="2"/>
      <c r="J256" s="210">
        <v>0</v>
      </c>
      <c r="K256" s="210">
        <v>0</v>
      </c>
      <c r="L256" s="210">
        <v>0</v>
      </c>
      <c r="M256" s="210">
        <v>0</v>
      </c>
      <c r="N256" s="210">
        <v>0</v>
      </c>
      <c r="O256" s="210">
        <v>0</v>
      </c>
      <c r="P256" s="210">
        <v>0</v>
      </c>
      <c r="Q256" s="210">
        <v>0</v>
      </c>
      <c r="R256" s="210">
        <v>0</v>
      </c>
      <c r="S256" s="210">
        <v>0</v>
      </c>
      <c r="T256" s="210">
        <v>0</v>
      </c>
      <c r="U256" s="210">
        <v>0</v>
      </c>
      <c r="V256" s="210">
        <v>0</v>
      </c>
      <c r="W256" s="210">
        <v>0</v>
      </c>
      <c r="X256" s="210">
        <v>1</v>
      </c>
      <c r="Y256" s="210">
        <v>1</v>
      </c>
      <c r="Z256" s="210">
        <v>1</v>
      </c>
      <c r="AA256" s="210">
        <v>1</v>
      </c>
      <c r="AB256" s="210">
        <v>1</v>
      </c>
      <c r="AC256" s="210">
        <v>1</v>
      </c>
      <c r="AD256" s="210">
        <v>1</v>
      </c>
      <c r="AE256" s="210">
        <v>1</v>
      </c>
      <c r="AF256" s="210">
        <v>1</v>
      </c>
      <c r="AG256" s="210">
        <v>1</v>
      </c>
      <c r="AH256" s="210">
        <v>1</v>
      </c>
      <c r="AI256" s="210">
        <v>1</v>
      </c>
      <c r="AJ256" s="210">
        <v>1</v>
      </c>
      <c r="AK256" s="210">
        <v>1</v>
      </c>
      <c r="AL256" s="210">
        <v>1</v>
      </c>
      <c r="AM256" s="210">
        <v>1</v>
      </c>
      <c r="AN256" s="210">
        <v>1</v>
      </c>
      <c r="AO256" s="210">
        <v>1</v>
      </c>
      <c r="AP256" s="210">
        <v>1</v>
      </c>
      <c r="AQ256" s="210">
        <v>1</v>
      </c>
      <c r="AR256" s="210">
        <v>1</v>
      </c>
      <c r="AS256" s="210">
        <v>1</v>
      </c>
      <c r="AT256" s="210">
        <v>1</v>
      </c>
      <c r="AU256" s="210">
        <v>1</v>
      </c>
      <c r="AV256" s="210">
        <v>1</v>
      </c>
      <c r="AW256" s="210">
        <v>1</v>
      </c>
      <c r="AX256" s="210">
        <v>1</v>
      </c>
      <c r="AY256" s="210">
        <v>1</v>
      </c>
      <c r="AZ256" s="210">
        <v>1</v>
      </c>
      <c r="BA256" s="210">
        <v>1</v>
      </c>
      <c r="BB256" s="210">
        <v>1</v>
      </c>
      <c r="BC256" s="210">
        <v>1</v>
      </c>
      <c r="BD256" s="210">
        <v>1</v>
      </c>
      <c r="BE256" s="210">
        <v>1</v>
      </c>
      <c r="BF256" s="210">
        <v>1</v>
      </c>
      <c r="BG256" s="210">
        <v>1</v>
      </c>
      <c r="BH256" s="210">
        <v>1</v>
      </c>
      <c r="BI256" s="210"/>
      <c r="BJ256" s="210"/>
      <c r="BK256" s="210"/>
      <c r="BL256" s="210"/>
      <c r="BM256" s="210"/>
      <c r="BN256" s="210"/>
      <c r="BO256" s="210"/>
      <c r="BP256" s="210"/>
      <c r="BQ256" s="210"/>
      <c r="BR256" s="210"/>
      <c r="BS256" s="210"/>
      <c r="BT256" s="210"/>
      <c r="BU256" s="210"/>
      <c r="BV256" s="210"/>
      <c r="BW256" s="210"/>
      <c r="BX256" s="210"/>
      <c r="BY256" s="210"/>
      <c r="BZ256" s="210"/>
      <c r="CA256" s="210"/>
      <c r="CB256" s="210"/>
      <c r="CC256" s="210"/>
      <c r="CD256" s="210"/>
      <c r="CE256" s="210"/>
      <c r="CF256" s="210"/>
      <c r="CG256" s="210"/>
      <c r="CH256" s="210"/>
      <c r="CI256" s="210"/>
      <c r="CJ256" s="210"/>
      <c r="CK256" s="210"/>
      <c r="CL256" s="210"/>
      <c r="CM256" s="210"/>
      <c r="CN256" s="210"/>
      <c r="CO256" s="210"/>
      <c r="CP256" s="210"/>
      <c r="CQ256" s="210"/>
      <c r="CR256" s="210"/>
      <c r="CS256" s="144"/>
      <c r="CT256" s="144"/>
    </row>
    <row r="257" spans="1:98" ht="15">
      <c r="A257" s="208" t="s">
        <v>8334</v>
      </c>
      <c r="B257" s="285" t="s">
        <v>304</v>
      </c>
      <c r="C257" s="209"/>
      <c r="D257" s="259"/>
      <c r="E257" s="209" t="s">
        <v>5135</v>
      </c>
      <c r="F257" s="209" t="s">
        <v>38</v>
      </c>
      <c r="G257" s="216" t="s">
        <v>35</v>
      </c>
      <c r="H257" s="209" t="s">
        <v>8271</v>
      </c>
      <c r="I257" s="2"/>
      <c r="J257" s="210">
        <v>0</v>
      </c>
      <c r="K257" s="210">
        <v>0</v>
      </c>
      <c r="L257" s="210">
        <v>0</v>
      </c>
      <c r="M257" s="210">
        <v>0</v>
      </c>
      <c r="N257" s="210">
        <v>0</v>
      </c>
      <c r="O257" s="210">
        <v>0</v>
      </c>
      <c r="P257" s="210">
        <v>0</v>
      </c>
      <c r="Q257" s="210">
        <v>0</v>
      </c>
      <c r="R257" s="210">
        <v>0</v>
      </c>
      <c r="S257" s="210">
        <v>0</v>
      </c>
      <c r="T257" s="210">
        <v>0</v>
      </c>
      <c r="U257" s="210">
        <v>0</v>
      </c>
      <c r="V257" s="210">
        <v>0</v>
      </c>
      <c r="W257" s="210">
        <v>0</v>
      </c>
      <c r="X257" s="210">
        <v>1</v>
      </c>
      <c r="Y257" s="210">
        <v>1</v>
      </c>
      <c r="Z257" s="210">
        <v>1</v>
      </c>
      <c r="AA257" s="210">
        <v>1</v>
      </c>
      <c r="AB257" s="210">
        <v>1</v>
      </c>
      <c r="AC257" s="210">
        <v>1</v>
      </c>
      <c r="AD257" s="210">
        <v>1</v>
      </c>
      <c r="AE257" s="210">
        <v>1</v>
      </c>
      <c r="AF257" s="210">
        <v>1</v>
      </c>
      <c r="AG257" s="210">
        <v>1</v>
      </c>
      <c r="AH257" s="210">
        <v>1</v>
      </c>
      <c r="AI257" s="210">
        <v>1</v>
      </c>
      <c r="AJ257" s="210">
        <v>1</v>
      </c>
      <c r="AK257" s="210">
        <v>1</v>
      </c>
      <c r="AL257" s="210">
        <v>1</v>
      </c>
      <c r="AM257" s="210">
        <v>1</v>
      </c>
      <c r="AN257" s="210">
        <v>1</v>
      </c>
      <c r="AO257" s="210">
        <v>1</v>
      </c>
      <c r="AP257" s="210">
        <v>1</v>
      </c>
      <c r="AQ257" s="210">
        <v>1</v>
      </c>
      <c r="AR257" s="210">
        <v>1</v>
      </c>
      <c r="AS257" s="210">
        <v>1</v>
      </c>
      <c r="AT257" s="210">
        <v>1</v>
      </c>
      <c r="AU257" s="210">
        <v>1</v>
      </c>
      <c r="AV257" s="210">
        <v>1</v>
      </c>
      <c r="AW257" s="210">
        <v>1</v>
      </c>
      <c r="AX257" s="210">
        <v>1</v>
      </c>
      <c r="AY257" s="210">
        <v>1</v>
      </c>
      <c r="AZ257" s="210">
        <v>1</v>
      </c>
      <c r="BA257" s="210">
        <v>1</v>
      </c>
      <c r="BB257" s="210">
        <v>1</v>
      </c>
      <c r="BC257" s="210">
        <v>1</v>
      </c>
      <c r="BD257" s="210">
        <v>1</v>
      </c>
      <c r="BE257" s="210">
        <v>1</v>
      </c>
      <c r="BF257" s="210">
        <v>1</v>
      </c>
      <c r="BG257" s="210">
        <v>1</v>
      </c>
      <c r="BH257" s="210">
        <v>1</v>
      </c>
      <c r="BI257" s="210"/>
      <c r="BJ257" s="210"/>
      <c r="BK257" s="210"/>
      <c r="BL257" s="210"/>
      <c r="BM257" s="210"/>
      <c r="BN257" s="210"/>
      <c r="BO257" s="210"/>
      <c r="BP257" s="210"/>
      <c r="BQ257" s="210"/>
      <c r="BR257" s="210"/>
      <c r="BS257" s="210"/>
      <c r="BT257" s="210"/>
      <c r="BU257" s="210"/>
      <c r="BV257" s="210"/>
      <c r="BW257" s="210"/>
      <c r="BX257" s="210"/>
      <c r="BY257" s="210"/>
      <c r="BZ257" s="210"/>
      <c r="CA257" s="210"/>
      <c r="CB257" s="210"/>
      <c r="CC257" s="210"/>
      <c r="CD257" s="210"/>
      <c r="CE257" s="210"/>
      <c r="CF257" s="210"/>
      <c r="CG257" s="210"/>
      <c r="CH257" s="210"/>
      <c r="CI257" s="210"/>
      <c r="CJ257" s="210"/>
      <c r="CK257" s="210"/>
      <c r="CL257" s="210"/>
      <c r="CM257" s="210"/>
      <c r="CN257" s="210"/>
      <c r="CO257" s="210"/>
      <c r="CP257" s="210"/>
      <c r="CQ257" s="210"/>
      <c r="CR257" s="210"/>
      <c r="CS257" s="144"/>
      <c r="CT257" s="144"/>
    </row>
    <row r="258" spans="1:98" ht="15">
      <c r="A258" s="208" t="s">
        <v>8334</v>
      </c>
      <c r="B258" s="285" t="s">
        <v>305</v>
      </c>
      <c r="C258" s="209"/>
      <c r="D258" s="259"/>
      <c r="E258" s="209" t="s">
        <v>5135</v>
      </c>
      <c r="F258" s="209" t="s">
        <v>38</v>
      </c>
      <c r="G258" s="216" t="s">
        <v>35</v>
      </c>
      <c r="H258" s="209" t="s">
        <v>8271</v>
      </c>
      <c r="I258" s="2"/>
      <c r="J258" s="210">
        <v>0</v>
      </c>
      <c r="K258" s="210">
        <v>0</v>
      </c>
      <c r="L258" s="210">
        <v>0</v>
      </c>
      <c r="M258" s="210">
        <v>0</v>
      </c>
      <c r="N258" s="210">
        <v>0</v>
      </c>
      <c r="O258" s="210">
        <v>0</v>
      </c>
      <c r="P258" s="210">
        <v>0</v>
      </c>
      <c r="Q258" s="210">
        <v>0</v>
      </c>
      <c r="R258" s="210">
        <v>0</v>
      </c>
      <c r="S258" s="210">
        <v>0</v>
      </c>
      <c r="T258" s="210">
        <v>0</v>
      </c>
      <c r="U258" s="210">
        <v>0</v>
      </c>
      <c r="V258" s="210">
        <v>0</v>
      </c>
      <c r="W258" s="210">
        <v>0</v>
      </c>
      <c r="X258" s="210">
        <v>1</v>
      </c>
      <c r="Y258" s="210">
        <v>1</v>
      </c>
      <c r="Z258" s="210">
        <v>1</v>
      </c>
      <c r="AA258" s="210">
        <v>1</v>
      </c>
      <c r="AB258" s="210">
        <v>1</v>
      </c>
      <c r="AC258" s="210">
        <v>1</v>
      </c>
      <c r="AD258" s="210">
        <v>1</v>
      </c>
      <c r="AE258" s="210">
        <v>1</v>
      </c>
      <c r="AF258" s="210">
        <v>1</v>
      </c>
      <c r="AG258" s="210">
        <v>1</v>
      </c>
      <c r="AH258" s="210">
        <v>1</v>
      </c>
      <c r="AI258" s="210">
        <v>1</v>
      </c>
      <c r="AJ258" s="210">
        <v>1</v>
      </c>
      <c r="AK258" s="210">
        <v>1</v>
      </c>
      <c r="AL258" s="210">
        <v>1</v>
      </c>
      <c r="AM258" s="210">
        <v>1</v>
      </c>
      <c r="AN258" s="210">
        <v>1</v>
      </c>
      <c r="AO258" s="210">
        <v>1</v>
      </c>
      <c r="AP258" s="210">
        <v>1</v>
      </c>
      <c r="AQ258" s="210">
        <v>1</v>
      </c>
      <c r="AR258" s="210">
        <v>1</v>
      </c>
      <c r="AS258" s="210">
        <v>1</v>
      </c>
      <c r="AT258" s="210">
        <v>1</v>
      </c>
      <c r="AU258" s="210">
        <v>1</v>
      </c>
      <c r="AV258" s="210">
        <v>1</v>
      </c>
      <c r="AW258" s="210">
        <v>1</v>
      </c>
      <c r="AX258" s="210">
        <v>1</v>
      </c>
      <c r="AY258" s="210">
        <v>1</v>
      </c>
      <c r="AZ258" s="210">
        <v>1</v>
      </c>
      <c r="BA258" s="210">
        <v>1</v>
      </c>
      <c r="BB258" s="210">
        <v>1</v>
      </c>
      <c r="BC258" s="210">
        <v>1</v>
      </c>
      <c r="BD258" s="210">
        <v>1</v>
      </c>
      <c r="BE258" s="210">
        <v>1</v>
      </c>
      <c r="BF258" s="210">
        <v>1</v>
      </c>
      <c r="BG258" s="210">
        <v>1</v>
      </c>
      <c r="BH258" s="210">
        <v>1</v>
      </c>
      <c r="BI258" s="210"/>
      <c r="BJ258" s="210"/>
      <c r="BK258" s="210"/>
      <c r="BL258" s="210"/>
      <c r="BM258" s="210"/>
      <c r="BN258" s="210"/>
      <c r="BO258" s="210"/>
      <c r="BP258" s="210"/>
      <c r="BQ258" s="210"/>
      <c r="BR258" s="210"/>
      <c r="BS258" s="210"/>
      <c r="BT258" s="210"/>
      <c r="BU258" s="210"/>
      <c r="BV258" s="210"/>
      <c r="BW258" s="210"/>
      <c r="BX258" s="210"/>
      <c r="BY258" s="210"/>
      <c r="BZ258" s="210"/>
      <c r="CA258" s="210"/>
      <c r="CB258" s="210"/>
      <c r="CC258" s="210"/>
      <c r="CD258" s="210"/>
      <c r="CE258" s="210"/>
      <c r="CF258" s="210"/>
      <c r="CG258" s="210"/>
      <c r="CH258" s="210"/>
      <c r="CI258" s="210"/>
      <c r="CJ258" s="210"/>
      <c r="CK258" s="210"/>
      <c r="CL258" s="210"/>
      <c r="CM258" s="210"/>
      <c r="CN258" s="210"/>
      <c r="CO258" s="210"/>
      <c r="CP258" s="210"/>
      <c r="CQ258" s="210"/>
      <c r="CR258" s="210"/>
      <c r="CS258" s="144"/>
      <c r="CT258" s="144"/>
    </row>
    <row r="259" spans="1:98" ht="15">
      <c r="A259" s="208" t="s">
        <v>8334</v>
      </c>
      <c r="B259" s="285" t="s">
        <v>306</v>
      </c>
      <c r="C259" s="209"/>
      <c r="D259" s="259"/>
      <c r="E259" s="209" t="s">
        <v>5135</v>
      </c>
      <c r="F259" s="209" t="s">
        <v>38</v>
      </c>
      <c r="G259" s="216" t="s">
        <v>35</v>
      </c>
      <c r="H259" s="209" t="s">
        <v>8271</v>
      </c>
      <c r="I259" s="2"/>
      <c r="J259" s="210">
        <v>0</v>
      </c>
      <c r="K259" s="210">
        <v>0</v>
      </c>
      <c r="L259" s="210">
        <v>0</v>
      </c>
      <c r="M259" s="210">
        <v>0</v>
      </c>
      <c r="N259" s="210">
        <v>0</v>
      </c>
      <c r="O259" s="210">
        <v>0</v>
      </c>
      <c r="P259" s="210">
        <v>0</v>
      </c>
      <c r="Q259" s="210">
        <v>0</v>
      </c>
      <c r="R259" s="210">
        <v>0</v>
      </c>
      <c r="S259" s="210">
        <v>0</v>
      </c>
      <c r="T259" s="210">
        <v>0</v>
      </c>
      <c r="U259" s="210">
        <v>0</v>
      </c>
      <c r="V259" s="210">
        <v>0</v>
      </c>
      <c r="W259" s="210">
        <v>0</v>
      </c>
      <c r="X259" s="210">
        <v>1</v>
      </c>
      <c r="Y259" s="210">
        <v>1</v>
      </c>
      <c r="Z259" s="210">
        <v>1</v>
      </c>
      <c r="AA259" s="210">
        <v>1</v>
      </c>
      <c r="AB259" s="210">
        <v>1</v>
      </c>
      <c r="AC259" s="210">
        <v>1</v>
      </c>
      <c r="AD259" s="210">
        <v>1</v>
      </c>
      <c r="AE259" s="210">
        <v>1</v>
      </c>
      <c r="AF259" s="210">
        <v>1</v>
      </c>
      <c r="AG259" s="210">
        <v>1</v>
      </c>
      <c r="AH259" s="210">
        <v>1</v>
      </c>
      <c r="AI259" s="210">
        <v>1</v>
      </c>
      <c r="AJ259" s="210">
        <v>1</v>
      </c>
      <c r="AK259" s="210">
        <v>1</v>
      </c>
      <c r="AL259" s="210">
        <v>1</v>
      </c>
      <c r="AM259" s="210">
        <v>1</v>
      </c>
      <c r="AN259" s="210">
        <v>1</v>
      </c>
      <c r="AO259" s="210">
        <v>1</v>
      </c>
      <c r="AP259" s="210">
        <v>1</v>
      </c>
      <c r="AQ259" s="210">
        <v>1</v>
      </c>
      <c r="AR259" s="210">
        <v>1</v>
      </c>
      <c r="AS259" s="210">
        <v>1</v>
      </c>
      <c r="AT259" s="210">
        <v>1</v>
      </c>
      <c r="AU259" s="210">
        <v>1</v>
      </c>
      <c r="AV259" s="210">
        <v>1</v>
      </c>
      <c r="AW259" s="210">
        <v>1</v>
      </c>
      <c r="AX259" s="210">
        <v>1</v>
      </c>
      <c r="AY259" s="210">
        <v>1</v>
      </c>
      <c r="AZ259" s="210">
        <v>1</v>
      </c>
      <c r="BA259" s="210">
        <v>1</v>
      </c>
      <c r="BB259" s="210">
        <v>1</v>
      </c>
      <c r="BC259" s="210">
        <v>1</v>
      </c>
      <c r="BD259" s="210">
        <v>1</v>
      </c>
      <c r="BE259" s="210">
        <v>1</v>
      </c>
      <c r="BF259" s="210">
        <v>1</v>
      </c>
      <c r="BG259" s="210">
        <v>1</v>
      </c>
      <c r="BH259" s="210">
        <v>1</v>
      </c>
      <c r="BI259" s="210"/>
      <c r="BJ259" s="210"/>
      <c r="BK259" s="210"/>
      <c r="BL259" s="210"/>
      <c r="BM259" s="210"/>
      <c r="BN259" s="210"/>
      <c r="BO259" s="210"/>
      <c r="BP259" s="210"/>
      <c r="BQ259" s="210"/>
      <c r="BR259" s="210"/>
      <c r="BS259" s="210"/>
      <c r="BT259" s="210"/>
      <c r="BU259" s="210"/>
      <c r="BV259" s="210"/>
      <c r="BW259" s="210"/>
      <c r="BX259" s="210"/>
      <c r="BY259" s="210"/>
      <c r="BZ259" s="210"/>
      <c r="CA259" s="210"/>
      <c r="CB259" s="210"/>
      <c r="CC259" s="210"/>
      <c r="CD259" s="210"/>
      <c r="CE259" s="210"/>
      <c r="CF259" s="210"/>
      <c r="CG259" s="210"/>
      <c r="CH259" s="210"/>
      <c r="CI259" s="210"/>
      <c r="CJ259" s="210"/>
      <c r="CK259" s="210"/>
      <c r="CL259" s="210"/>
      <c r="CM259" s="210"/>
      <c r="CN259" s="210"/>
      <c r="CO259" s="210"/>
      <c r="CP259" s="210"/>
      <c r="CQ259" s="210"/>
      <c r="CR259" s="210"/>
      <c r="CS259" s="144"/>
      <c r="CT259" s="144"/>
    </row>
    <row r="260" spans="1:98" ht="15">
      <c r="A260" s="208" t="s">
        <v>8334</v>
      </c>
      <c r="B260" s="285" t="s">
        <v>307</v>
      </c>
      <c r="C260" s="209"/>
      <c r="D260" s="259"/>
      <c r="E260" s="209" t="s">
        <v>5135</v>
      </c>
      <c r="F260" s="209" t="s">
        <v>38</v>
      </c>
      <c r="G260" s="216" t="s">
        <v>35</v>
      </c>
      <c r="H260" s="209" t="s">
        <v>8271</v>
      </c>
      <c r="I260" s="2"/>
      <c r="J260" s="210">
        <v>0</v>
      </c>
      <c r="K260" s="210">
        <v>0</v>
      </c>
      <c r="L260" s="210">
        <v>0</v>
      </c>
      <c r="M260" s="210">
        <v>0</v>
      </c>
      <c r="N260" s="210">
        <v>0</v>
      </c>
      <c r="O260" s="210">
        <v>0</v>
      </c>
      <c r="P260" s="210">
        <v>0</v>
      </c>
      <c r="Q260" s="210">
        <v>0</v>
      </c>
      <c r="R260" s="210">
        <v>0</v>
      </c>
      <c r="S260" s="210">
        <v>0</v>
      </c>
      <c r="T260" s="210">
        <v>0</v>
      </c>
      <c r="U260" s="210">
        <v>0</v>
      </c>
      <c r="V260" s="210">
        <v>0</v>
      </c>
      <c r="W260" s="210">
        <v>0</v>
      </c>
      <c r="X260" s="210">
        <v>1</v>
      </c>
      <c r="Y260" s="210">
        <v>1</v>
      </c>
      <c r="Z260" s="210">
        <v>1</v>
      </c>
      <c r="AA260" s="210">
        <v>1</v>
      </c>
      <c r="AB260" s="210">
        <v>1</v>
      </c>
      <c r="AC260" s="210">
        <v>1</v>
      </c>
      <c r="AD260" s="210">
        <v>1</v>
      </c>
      <c r="AE260" s="210">
        <v>1</v>
      </c>
      <c r="AF260" s="210">
        <v>1</v>
      </c>
      <c r="AG260" s="210">
        <v>1</v>
      </c>
      <c r="AH260" s="210">
        <v>1</v>
      </c>
      <c r="AI260" s="210">
        <v>1</v>
      </c>
      <c r="AJ260" s="210">
        <v>1</v>
      </c>
      <c r="AK260" s="210">
        <v>1</v>
      </c>
      <c r="AL260" s="210">
        <v>1</v>
      </c>
      <c r="AM260" s="210">
        <v>1</v>
      </c>
      <c r="AN260" s="210">
        <v>1</v>
      </c>
      <c r="AO260" s="210">
        <v>1</v>
      </c>
      <c r="AP260" s="210">
        <v>1</v>
      </c>
      <c r="AQ260" s="210">
        <v>1</v>
      </c>
      <c r="AR260" s="210">
        <v>1</v>
      </c>
      <c r="AS260" s="210">
        <v>1</v>
      </c>
      <c r="AT260" s="210">
        <v>1</v>
      </c>
      <c r="AU260" s="210">
        <v>1</v>
      </c>
      <c r="AV260" s="210">
        <v>1</v>
      </c>
      <c r="AW260" s="210">
        <v>1</v>
      </c>
      <c r="AX260" s="210">
        <v>1</v>
      </c>
      <c r="AY260" s="210">
        <v>1</v>
      </c>
      <c r="AZ260" s="210">
        <v>1</v>
      </c>
      <c r="BA260" s="210">
        <v>1</v>
      </c>
      <c r="BB260" s="210">
        <v>1</v>
      </c>
      <c r="BC260" s="210">
        <v>1</v>
      </c>
      <c r="BD260" s="210">
        <v>1</v>
      </c>
      <c r="BE260" s="210">
        <v>1</v>
      </c>
      <c r="BF260" s="210">
        <v>1</v>
      </c>
      <c r="BG260" s="210">
        <v>1</v>
      </c>
      <c r="BH260" s="210">
        <v>1</v>
      </c>
      <c r="BI260" s="210"/>
      <c r="BJ260" s="210"/>
      <c r="BK260" s="210"/>
      <c r="BL260" s="210"/>
      <c r="BM260" s="210"/>
      <c r="BN260" s="210"/>
      <c r="BO260" s="210"/>
      <c r="BP260" s="210"/>
      <c r="BQ260" s="210"/>
      <c r="BR260" s="210"/>
      <c r="BS260" s="210"/>
      <c r="BT260" s="210"/>
      <c r="BU260" s="210"/>
      <c r="BV260" s="210"/>
      <c r="BW260" s="210"/>
      <c r="BX260" s="210"/>
      <c r="BY260" s="210"/>
      <c r="BZ260" s="210"/>
      <c r="CA260" s="210"/>
      <c r="CB260" s="210"/>
      <c r="CC260" s="210"/>
      <c r="CD260" s="210"/>
      <c r="CE260" s="210"/>
      <c r="CF260" s="210"/>
      <c r="CG260" s="210"/>
      <c r="CH260" s="210"/>
      <c r="CI260" s="210"/>
      <c r="CJ260" s="210"/>
      <c r="CK260" s="210"/>
      <c r="CL260" s="210"/>
      <c r="CM260" s="210"/>
      <c r="CN260" s="210"/>
      <c r="CO260" s="210"/>
      <c r="CP260" s="210"/>
      <c r="CQ260" s="210"/>
      <c r="CR260" s="210"/>
      <c r="CS260" s="144"/>
      <c r="CT260" s="144"/>
    </row>
    <row r="261" spans="1:98" ht="15">
      <c r="A261" s="208" t="s">
        <v>8334</v>
      </c>
      <c r="B261" s="285" t="s">
        <v>308</v>
      </c>
      <c r="C261" s="209"/>
      <c r="D261" s="259"/>
      <c r="E261" s="209" t="s">
        <v>5135</v>
      </c>
      <c r="F261" s="209" t="s">
        <v>38</v>
      </c>
      <c r="G261" s="216" t="s">
        <v>35</v>
      </c>
      <c r="H261" s="209" t="s">
        <v>8271</v>
      </c>
      <c r="I261" s="2"/>
      <c r="J261" s="210">
        <v>0</v>
      </c>
      <c r="K261" s="210">
        <v>0</v>
      </c>
      <c r="L261" s="210">
        <v>0</v>
      </c>
      <c r="M261" s="210">
        <v>0</v>
      </c>
      <c r="N261" s="210">
        <v>0</v>
      </c>
      <c r="O261" s="210">
        <v>0</v>
      </c>
      <c r="P261" s="210">
        <v>0</v>
      </c>
      <c r="Q261" s="210">
        <v>0</v>
      </c>
      <c r="R261" s="210">
        <v>0</v>
      </c>
      <c r="S261" s="210">
        <v>0</v>
      </c>
      <c r="T261" s="210">
        <v>0</v>
      </c>
      <c r="U261" s="210">
        <v>0</v>
      </c>
      <c r="V261" s="210">
        <v>0</v>
      </c>
      <c r="W261" s="210">
        <v>0</v>
      </c>
      <c r="X261" s="210">
        <v>1</v>
      </c>
      <c r="Y261" s="210">
        <v>1</v>
      </c>
      <c r="Z261" s="210">
        <v>1</v>
      </c>
      <c r="AA261" s="210">
        <v>1</v>
      </c>
      <c r="AB261" s="210">
        <v>1</v>
      </c>
      <c r="AC261" s="210">
        <v>1</v>
      </c>
      <c r="AD261" s="210">
        <v>1</v>
      </c>
      <c r="AE261" s="210">
        <v>1</v>
      </c>
      <c r="AF261" s="210">
        <v>1</v>
      </c>
      <c r="AG261" s="210">
        <v>1</v>
      </c>
      <c r="AH261" s="210">
        <v>1</v>
      </c>
      <c r="AI261" s="210">
        <v>1</v>
      </c>
      <c r="AJ261" s="210">
        <v>1</v>
      </c>
      <c r="AK261" s="210">
        <v>1</v>
      </c>
      <c r="AL261" s="210">
        <v>1</v>
      </c>
      <c r="AM261" s="210">
        <v>1</v>
      </c>
      <c r="AN261" s="210">
        <v>1</v>
      </c>
      <c r="AO261" s="210">
        <v>1</v>
      </c>
      <c r="AP261" s="210">
        <v>1</v>
      </c>
      <c r="AQ261" s="210">
        <v>1</v>
      </c>
      <c r="AR261" s="210">
        <v>1</v>
      </c>
      <c r="AS261" s="210">
        <v>1</v>
      </c>
      <c r="AT261" s="210">
        <v>1</v>
      </c>
      <c r="AU261" s="210">
        <v>1</v>
      </c>
      <c r="AV261" s="210">
        <v>1</v>
      </c>
      <c r="AW261" s="210">
        <v>1</v>
      </c>
      <c r="AX261" s="210">
        <v>1</v>
      </c>
      <c r="AY261" s="210">
        <v>1</v>
      </c>
      <c r="AZ261" s="210">
        <v>1</v>
      </c>
      <c r="BA261" s="210">
        <v>1</v>
      </c>
      <c r="BB261" s="210">
        <v>1</v>
      </c>
      <c r="BC261" s="210">
        <v>1</v>
      </c>
      <c r="BD261" s="210">
        <v>1</v>
      </c>
      <c r="BE261" s="210">
        <v>1</v>
      </c>
      <c r="BF261" s="210">
        <v>1</v>
      </c>
      <c r="BG261" s="210">
        <v>1</v>
      </c>
      <c r="BH261" s="210">
        <v>1</v>
      </c>
      <c r="BI261" s="210"/>
      <c r="BJ261" s="210"/>
      <c r="BK261" s="210"/>
      <c r="BL261" s="210"/>
      <c r="BM261" s="210"/>
      <c r="BN261" s="210"/>
      <c r="BO261" s="210"/>
      <c r="BP261" s="210"/>
      <c r="BQ261" s="210"/>
      <c r="BR261" s="210"/>
      <c r="BS261" s="210"/>
      <c r="BT261" s="210"/>
      <c r="BU261" s="210"/>
      <c r="BV261" s="210"/>
      <c r="BW261" s="210"/>
      <c r="BX261" s="210"/>
      <c r="BY261" s="210"/>
      <c r="BZ261" s="210"/>
      <c r="CA261" s="210"/>
      <c r="CB261" s="210"/>
      <c r="CC261" s="210"/>
      <c r="CD261" s="210"/>
      <c r="CE261" s="210"/>
      <c r="CF261" s="210"/>
      <c r="CG261" s="210"/>
      <c r="CH261" s="210"/>
      <c r="CI261" s="210"/>
      <c r="CJ261" s="210"/>
      <c r="CK261" s="210"/>
      <c r="CL261" s="210"/>
      <c r="CM261" s="210"/>
      <c r="CN261" s="210"/>
      <c r="CO261" s="210"/>
      <c r="CP261" s="210"/>
      <c r="CQ261" s="210"/>
      <c r="CR261" s="210"/>
      <c r="CS261" s="144"/>
      <c r="CT261" s="144"/>
    </row>
    <row r="262" spans="1:98" ht="15">
      <c r="A262" s="208" t="s">
        <v>8334</v>
      </c>
      <c r="B262" s="285" t="s">
        <v>8267</v>
      </c>
      <c r="C262" s="209"/>
      <c r="D262" s="259"/>
      <c r="E262" s="209" t="s">
        <v>5140</v>
      </c>
      <c r="F262" s="209" t="s">
        <v>38</v>
      </c>
      <c r="G262" s="216" t="s">
        <v>35</v>
      </c>
      <c r="H262" s="209" t="s">
        <v>8271</v>
      </c>
      <c r="I262" s="2"/>
      <c r="J262" s="210">
        <v>0</v>
      </c>
      <c r="K262" s="210">
        <v>0</v>
      </c>
      <c r="L262" s="210">
        <v>0</v>
      </c>
      <c r="M262" s="210">
        <v>0</v>
      </c>
      <c r="N262" s="210">
        <v>0</v>
      </c>
      <c r="O262" s="210">
        <v>0</v>
      </c>
      <c r="P262" s="210">
        <v>0</v>
      </c>
      <c r="Q262" s="210">
        <v>0</v>
      </c>
      <c r="R262" s="210">
        <v>0</v>
      </c>
      <c r="S262" s="210">
        <v>0</v>
      </c>
      <c r="T262" s="210">
        <v>0.25</v>
      </c>
      <c r="U262" s="210">
        <v>0.25</v>
      </c>
      <c r="V262" s="210">
        <v>0.25</v>
      </c>
      <c r="W262" s="210">
        <v>0.25</v>
      </c>
      <c r="X262" s="210">
        <v>0.25</v>
      </c>
      <c r="Y262" s="210">
        <v>0.25</v>
      </c>
      <c r="Z262" s="210">
        <v>0.25</v>
      </c>
      <c r="AA262" s="210">
        <v>0.25</v>
      </c>
      <c r="AB262" s="210">
        <v>0.25</v>
      </c>
      <c r="AC262" s="210">
        <v>0.25</v>
      </c>
      <c r="AD262" s="210">
        <v>0.25</v>
      </c>
      <c r="AE262" s="210">
        <v>0.25</v>
      </c>
      <c r="AF262" s="210">
        <v>0.25</v>
      </c>
      <c r="AG262" s="210">
        <v>0.25</v>
      </c>
      <c r="AH262" s="210">
        <v>0.25</v>
      </c>
      <c r="AI262" s="210">
        <v>0.25</v>
      </c>
      <c r="AJ262" s="210">
        <v>0.25</v>
      </c>
      <c r="AK262" s="210">
        <v>0.25</v>
      </c>
      <c r="AL262" s="210">
        <v>0.25</v>
      </c>
      <c r="AM262" s="210">
        <v>0.25</v>
      </c>
      <c r="AN262" s="210">
        <v>0.25</v>
      </c>
      <c r="AO262" s="210">
        <v>0.25</v>
      </c>
      <c r="AP262" s="210">
        <v>0.25</v>
      </c>
      <c r="AQ262" s="210">
        <v>0.25</v>
      </c>
      <c r="AR262" s="210">
        <v>0.25</v>
      </c>
      <c r="AS262" s="210">
        <v>0.25</v>
      </c>
      <c r="AT262" s="210">
        <v>0.25</v>
      </c>
      <c r="AU262" s="210">
        <v>0.25</v>
      </c>
      <c r="AV262" s="210">
        <v>0.25</v>
      </c>
      <c r="AW262" s="210">
        <v>0.25</v>
      </c>
      <c r="AX262" s="210">
        <v>0.25</v>
      </c>
      <c r="AY262" s="210">
        <v>0.25</v>
      </c>
      <c r="AZ262" s="210">
        <v>0.25</v>
      </c>
      <c r="BA262" s="210">
        <v>0.25</v>
      </c>
      <c r="BB262" s="210">
        <v>0.25</v>
      </c>
      <c r="BC262" s="210">
        <v>0.25</v>
      </c>
      <c r="BD262" s="210">
        <v>0.25</v>
      </c>
      <c r="BE262" s="210">
        <v>0.25</v>
      </c>
      <c r="BF262" s="210">
        <v>0.25</v>
      </c>
      <c r="BG262" s="210">
        <v>0.25</v>
      </c>
      <c r="BH262" s="210">
        <v>0.25</v>
      </c>
      <c r="BI262" s="210"/>
      <c r="BJ262" s="210"/>
      <c r="BK262" s="210"/>
      <c r="BL262" s="210"/>
      <c r="BM262" s="210"/>
      <c r="BN262" s="210"/>
      <c r="BO262" s="210"/>
      <c r="BP262" s="210"/>
      <c r="BQ262" s="210"/>
      <c r="BR262" s="210"/>
      <c r="BS262" s="210"/>
      <c r="BT262" s="210"/>
      <c r="BU262" s="210"/>
      <c r="BV262" s="210"/>
      <c r="BW262" s="210"/>
      <c r="BX262" s="210"/>
      <c r="BY262" s="210"/>
      <c r="BZ262" s="210"/>
      <c r="CA262" s="210"/>
      <c r="CB262" s="210"/>
      <c r="CC262" s="210"/>
      <c r="CD262" s="210"/>
      <c r="CE262" s="210"/>
      <c r="CF262" s="210"/>
      <c r="CG262" s="210"/>
      <c r="CH262" s="210"/>
      <c r="CI262" s="210"/>
      <c r="CJ262" s="210"/>
      <c r="CK262" s="210"/>
      <c r="CL262" s="210"/>
      <c r="CM262" s="210"/>
      <c r="CN262" s="210"/>
      <c r="CO262" s="210"/>
      <c r="CP262" s="210"/>
      <c r="CQ262" s="210"/>
      <c r="CR262" s="210"/>
      <c r="CS262" s="144"/>
      <c r="CT262" s="144"/>
    </row>
    <row r="263" spans="1:98" ht="15">
      <c r="A263" s="208" t="s">
        <v>8334</v>
      </c>
      <c r="B263" s="285" t="s">
        <v>8267</v>
      </c>
      <c r="C263" s="209"/>
      <c r="D263" s="259"/>
      <c r="E263" s="209" t="s">
        <v>5137</v>
      </c>
      <c r="F263" s="209" t="s">
        <v>38</v>
      </c>
      <c r="G263" s="216" t="s">
        <v>35</v>
      </c>
      <c r="H263" s="209" t="s">
        <v>8271</v>
      </c>
      <c r="I263" s="2"/>
      <c r="J263" s="210">
        <v>0</v>
      </c>
      <c r="K263" s="210">
        <v>0</v>
      </c>
      <c r="L263" s="210">
        <v>0</v>
      </c>
      <c r="M263" s="210">
        <v>0</v>
      </c>
      <c r="N263" s="210">
        <v>0</v>
      </c>
      <c r="O263" s="210">
        <v>0</v>
      </c>
      <c r="P263" s="210">
        <v>0</v>
      </c>
      <c r="Q263" s="210">
        <v>0</v>
      </c>
      <c r="R263" s="210">
        <v>0</v>
      </c>
      <c r="S263" s="210">
        <v>0</v>
      </c>
      <c r="T263" s="210">
        <v>0.25</v>
      </c>
      <c r="U263" s="210">
        <v>0.25</v>
      </c>
      <c r="V263" s="210">
        <v>0.25</v>
      </c>
      <c r="W263" s="210">
        <v>0.25</v>
      </c>
      <c r="X263" s="210">
        <v>0.25</v>
      </c>
      <c r="Y263" s="210">
        <v>0.25</v>
      </c>
      <c r="Z263" s="210">
        <v>0.25</v>
      </c>
      <c r="AA263" s="210">
        <v>0.25</v>
      </c>
      <c r="AB263" s="210">
        <v>0.25</v>
      </c>
      <c r="AC263" s="210">
        <v>0.25</v>
      </c>
      <c r="AD263" s="210">
        <v>0.25</v>
      </c>
      <c r="AE263" s="210">
        <v>0.25</v>
      </c>
      <c r="AF263" s="210">
        <v>0.25</v>
      </c>
      <c r="AG263" s="210">
        <v>0.25</v>
      </c>
      <c r="AH263" s="210">
        <v>0.25</v>
      </c>
      <c r="AI263" s="210">
        <v>0.25</v>
      </c>
      <c r="AJ263" s="210">
        <v>0.25</v>
      </c>
      <c r="AK263" s="210">
        <v>0.25</v>
      </c>
      <c r="AL263" s="210">
        <v>0.25</v>
      </c>
      <c r="AM263" s="210">
        <v>0.25</v>
      </c>
      <c r="AN263" s="210">
        <v>0.25</v>
      </c>
      <c r="AO263" s="210">
        <v>0.25</v>
      </c>
      <c r="AP263" s="210">
        <v>0.25</v>
      </c>
      <c r="AQ263" s="210">
        <v>0.25</v>
      </c>
      <c r="AR263" s="210">
        <v>0.25</v>
      </c>
      <c r="AS263" s="210">
        <v>0.25</v>
      </c>
      <c r="AT263" s="210">
        <v>0.25</v>
      </c>
      <c r="AU263" s="210">
        <v>0.25</v>
      </c>
      <c r="AV263" s="210">
        <v>0.25</v>
      </c>
      <c r="AW263" s="210">
        <v>0.25</v>
      </c>
      <c r="AX263" s="210">
        <v>0.25</v>
      </c>
      <c r="AY263" s="210">
        <v>0.25</v>
      </c>
      <c r="AZ263" s="210">
        <v>0.25</v>
      </c>
      <c r="BA263" s="210">
        <v>0.25</v>
      </c>
      <c r="BB263" s="210">
        <v>0.25</v>
      </c>
      <c r="BC263" s="210">
        <v>0.25</v>
      </c>
      <c r="BD263" s="210">
        <v>0.25</v>
      </c>
      <c r="BE263" s="210">
        <v>0.25</v>
      </c>
      <c r="BF263" s="210">
        <v>0.25</v>
      </c>
      <c r="BG263" s="210">
        <v>0.25</v>
      </c>
      <c r="BH263" s="210">
        <v>0.25</v>
      </c>
      <c r="BI263" s="210"/>
      <c r="BJ263" s="210"/>
      <c r="BK263" s="210"/>
      <c r="BL263" s="210"/>
      <c r="BM263" s="210"/>
      <c r="BN263" s="210"/>
      <c r="BO263" s="210"/>
      <c r="BP263" s="210"/>
      <c r="BQ263" s="210"/>
      <c r="BR263" s="210"/>
      <c r="BS263" s="210"/>
      <c r="BT263" s="210"/>
      <c r="BU263" s="210"/>
      <c r="BV263" s="210"/>
      <c r="BW263" s="210"/>
      <c r="BX263" s="210"/>
      <c r="BY263" s="210"/>
      <c r="BZ263" s="210"/>
      <c r="CA263" s="210"/>
      <c r="CB263" s="210"/>
      <c r="CC263" s="210"/>
      <c r="CD263" s="210"/>
      <c r="CE263" s="210"/>
      <c r="CF263" s="210"/>
      <c r="CG263" s="210"/>
      <c r="CH263" s="210"/>
      <c r="CI263" s="210"/>
      <c r="CJ263" s="210"/>
      <c r="CK263" s="210"/>
      <c r="CL263" s="210"/>
      <c r="CM263" s="210"/>
      <c r="CN263" s="210"/>
      <c r="CO263" s="210"/>
      <c r="CP263" s="210"/>
      <c r="CQ263" s="210"/>
      <c r="CR263" s="210"/>
      <c r="CS263" s="144"/>
      <c r="CT263" s="144"/>
    </row>
    <row r="264" spans="1:98" ht="15">
      <c r="A264" s="208" t="s">
        <v>8334</v>
      </c>
      <c r="B264" s="285" t="s">
        <v>8267</v>
      </c>
      <c r="C264" s="209"/>
      <c r="D264" s="259"/>
      <c r="E264" s="209" t="s">
        <v>5150</v>
      </c>
      <c r="F264" s="209" t="s">
        <v>38</v>
      </c>
      <c r="G264" s="216" t="s">
        <v>35</v>
      </c>
      <c r="H264" s="209" t="s">
        <v>8271</v>
      </c>
      <c r="I264" s="2"/>
      <c r="J264" s="210">
        <v>0</v>
      </c>
      <c r="K264" s="210">
        <v>0</v>
      </c>
      <c r="L264" s="210">
        <v>0</v>
      </c>
      <c r="M264" s="210">
        <v>0</v>
      </c>
      <c r="N264" s="210">
        <v>0</v>
      </c>
      <c r="O264" s="210">
        <v>0</v>
      </c>
      <c r="P264" s="210">
        <v>0</v>
      </c>
      <c r="Q264" s="210">
        <v>0</v>
      </c>
      <c r="R264" s="210">
        <v>0</v>
      </c>
      <c r="S264" s="210">
        <v>0</v>
      </c>
      <c r="T264" s="210">
        <v>0.25</v>
      </c>
      <c r="U264" s="210">
        <v>0.25</v>
      </c>
      <c r="V264" s="210">
        <v>0.25</v>
      </c>
      <c r="W264" s="210">
        <v>0.25</v>
      </c>
      <c r="X264" s="210">
        <v>0.25</v>
      </c>
      <c r="Y264" s="210">
        <v>0.25</v>
      </c>
      <c r="Z264" s="210">
        <v>0.25</v>
      </c>
      <c r="AA264" s="210">
        <v>0.25</v>
      </c>
      <c r="AB264" s="210">
        <v>0.25</v>
      </c>
      <c r="AC264" s="210">
        <v>0.25</v>
      </c>
      <c r="AD264" s="210">
        <v>0.25</v>
      </c>
      <c r="AE264" s="210">
        <v>0.25</v>
      </c>
      <c r="AF264" s="210">
        <v>0.25</v>
      </c>
      <c r="AG264" s="210">
        <v>0.25</v>
      </c>
      <c r="AH264" s="210">
        <v>0.25</v>
      </c>
      <c r="AI264" s="210">
        <v>0.25</v>
      </c>
      <c r="AJ264" s="210">
        <v>0.25</v>
      </c>
      <c r="AK264" s="210">
        <v>0.25</v>
      </c>
      <c r="AL264" s="210">
        <v>0.25</v>
      </c>
      <c r="AM264" s="210">
        <v>0.25</v>
      </c>
      <c r="AN264" s="210">
        <v>0.25</v>
      </c>
      <c r="AO264" s="210">
        <v>0.25</v>
      </c>
      <c r="AP264" s="210">
        <v>0.25</v>
      </c>
      <c r="AQ264" s="210">
        <v>0.25</v>
      </c>
      <c r="AR264" s="210">
        <v>0.25</v>
      </c>
      <c r="AS264" s="210">
        <v>0.25</v>
      </c>
      <c r="AT264" s="210">
        <v>0.25</v>
      </c>
      <c r="AU264" s="210">
        <v>0.25</v>
      </c>
      <c r="AV264" s="210">
        <v>0.25</v>
      </c>
      <c r="AW264" s="210">
        <v>0.25</v>
      </c>
      <c r="AX264" s="210">
        <v>0.25</v>
      </c>
      <c r="AY264" s="210">
        <v>0.25</v>
      </c>
      <c r="AZ264" s="210">
        <v>0.25</v>
      </c>
      <c r="BA264" s="210">
        <v>0.25</v>
      </c>
      <c r="BB264" s="210">
        <v>0.25</v>
      </c>
      <c r="BC264" s="210">
        <v>0.25</v>
      </c>
      <c r="BD264" s="210">
        <v>0.25</v>
      </c>
      <c r="BE264" s="210">
        <v>0.25</v>
      </c>
      <c r="BF264" s="210">
        <v>0.25</v>
      </c>
      <c r="BG264" s="210">
        <v>0.25</v>
      </c>
      <c r="BH264" s="210">
        <v>0.25</v>
      </c>
      <c r="BI264" s="210"/>
      <c r="BJ264" s="210"/>
      <c r="BK264" s="210"/>
      <c r="BL264" s="210"/>
      <c r="BM264" s="210"/>
      <c r="BN264" s="210"/>
      <c r="BO264" s="210"/>
      <c r="BP264" s="210"/>
      <c r="BQ264" s="210"/>
      <c r="BR264" s="210"/>
      <c r="BS264" s="210"/>
      <c r="BT264" s="210"/>
      <c r="BU264" s="210"/>
      <c r="BV264" s="210"/>
      <c r="BW264" s="210"/>
      <c r="BX264" s="210"/>
      <c r="BY264" s="210"/>
      <c r="BZ264" s="210"/>
      <c r="CA264" s="210"/>
      <c r="CB264" s="210"/>
      <c r="CC264" s="210"/>
      <c r="CD264" s="210"/>
      <c r="CE264" s="210"/>
      <c r="CF264" s="210"/>
      <c r="CG264" s="210"/>
      <c r="CH264" s="210"/>
      <c r="CI264" s="210"/>
      <c r="CJ264" s="210"/>
      <c r="CK264" s="210"/>
      <c r="CL264" s="210"/>
      <c r="CM264" s="210"/>
      <c r="CN264" s="210"/>
      <c r="CO264" s="210"/>
      <c r="CP264" s="210"/>
      <c r="CQ264" s="210"/>
      <c r="CR264" s="210"/>
      <c r="CS264" s="144"/>
      <c r="CT264" s="144"/>
    </row>
    <row r="265" spans="1:98" ht="15">
      <c r="A265" s="208" t="s">
        <v>8334</v>
      </c>
      <c r="B265" s="285" t="s">
        <v>8267</v>
      </c>
      <c r="C265" s="209"/>
      <c r="D265" s="259"/>
      <c r="E265" s="209" t="s">
        <v>5155</v>
      </c>
      <c r="F265" s="209" t="s">
        <v>38</v>
      </c>
      <c r="G265" s="216" t="s">
        <v>35</v>
      </c>
      <c r="H265" s="209" t="s">
        <v>8271</v>
      </c>
      <c r="I265" s="2"/>
      <c r="J265" s="210">
        <v>0</v>
      </c>
      <c r="K265" s="210">
        <v>0</v>
      </c>
      <c r="L265" s="210">
        <v>0</v>
      </c>
      <c r="M265" s="210">
        <v>0</v>
      </c>
      <c r="N265" s="210">
        <v>0</v>
      </c>
      <c r="O265" s="210">
        <v>0</v>
      </c>
      <c r="P265" s="210">
        <v>0</v>
      </c>
      <c r="Q265" s="210">
        <v>0</v>
      </c>
      <c r="R265" s="210">
        <v>0</v>
      </c>
      <c r="S265" s="210">
        <v>0</v>
      </c>
      <c r="T265" s="210">
        <v>0.25</v>
      </c>
      <c r="U265" s="210">
        <v>0.25</v>
      </c>
      <c r="V265" s="210">
        <v>0.25</v>
      </c>
      <c r="W265" s="210">
        <v>0.25</v>
      </c>
      <c r="X265" s="210">
        <v>0.25</v>
      </c>
      <c r="Y265" s="210">
        <v>0.25</v>
      </c>
      <c r="Z265" s="210">
        <v>0.25</v>
      </c>
      <c r="AA265" s="210">
        <v>0.25</v>
      </c>
      <c r="AB265" s="210">
        <v>0.25</v>
      </c>
      <c r="AC265" s="210">
        <v>0.25</v>
      </c>
      <c r="AD265" s="210">
        <v>0.25</v>
      </c>
      <c r="AE265" s="210">
        <v>0.25</v>
      </c>
      <c r="AF265" s="210">
        <v>0.25</v>
      </c>
      <c r="AG265" s="210">
        <v>0.25</v>
      </c>
      <c r="AH265" s="210">
        <v>0.25</v>
      </c>
      <c r="AI265" s="210">
        <v>0.25</v>
      </c>
      <c r="AJ265" s="210">
        <v>0.25</v>
      </c>
      <c r="AK265" s="210">
        <v>0.25</v>
      </c>
      <c r="AL265" s="210">
        <v>0.25</v>
      </c>
      <c r="AM265" s="210">
        <v>0.25</v>
      </c>
      <c r="AN265" s="210">
        <v>0.25</v>
      </c>
      <c r="AO265" s="210">
        <v>0.25</v>
      </c>
      <c r="AP265" s="210">
        <v>0.25</v>
      </c>
      <c r="AQ265" s="210">
        <v>0.25</v>
      </c>
      <c r="AR265" s="210">
        <v>0.25</v>
      </c>
      <c r="AS265" s="210">
        <v>0.25</v>
      </c>
      <c r="AT265" s="210">
        <v>0.25</v>
      </c>
      <c r="AU265" s="210">
        <v>0.25</v>
      </c>
      <c r="AV265" s="210">
        <v>0.25</v>
      </c>
      <c r="AW265" s="210">
        <v>0.25</v>
      </c>
      <c r="AX265" s="210">
        <v>0.25</v>
      </c>
      <c r="AY265" s="210">
        <v>0.25</v>
      </c>
      <c r="AZ265" s="210">
        <v>0.25</v>
      </c>
      <c r="BA265" s="210">
        <v>0.25</v>
      </c>
      <c r="BB265" s="210">
        <v>0.25</v>
      </c>
      <c r="BC265" s="210">
        <v>0.25</v>
      </c>
      <c r="BD265" s="210">
        <v>0.25</v>
      </c>
      <c r="BE265" s="210">
        <v>0.25</v>
      </c>
      <c r="BF265" s="210">
        <v>0.25</v>
      </c>
      <c r="BG265" s="210">
        <v>0.25</v>
      </c>
      <c r="BH265" s="210">
        <v>0.25</v>
      </c>
      <c r="BI265" s="210"/>
      <c r="BJ265" s="210"/>
      <c r="BK265" s="210"/>
      <c r="BL265" s="210"/>
      <c r="BM265" s="210"/>
      <c r="BN265" s="210"/>
      <c r="BO265" s="210"/>
      <c r="BP265" s="210"/>
      <c r="BQ265" s="210"/>
      <c r="BR265" s="210"/>
      <c r="BS265" s="210"/>
      <c r="BT265" s="210"/>
      <c r="BU265" s="210"/>
      <c r="BV265" s="210"/>
      <c r="BW265" s="210"/>
      <c r="BX265" s="210"/>
      <c r="BY265" s="210"/>
      <c r="BZ265" s="210"/>
      <c r="CA265" s="210"/>
      <c r="CB265" s="210"/>
      <c r="CC265" s="210"/>
      <c r="CD265" s="210"/>
      <c r="CE265" s="210"/>
      <c r="CF265" s="210"/>
      <c r="CG265" s="210"/>
      <c r="CH265" s="210"/>
      <c r="CI265" s="210"/>
      <c r="CJ265" s="210"/>
      <c r="CK265" s="210"/>
      <c r="CL265" s="210"/>
      <c r="CM265" s="210"/>
      <c r="CN265" s="210"/>
      <c r="CO265" s="210"/>
      <c r="CP265" s="210"/>
      <c r="CQ265" s="210"/>
      <c r="CR265" s="210"/>
      <c r="CS265" s="144"/>
      <c r="CT265" s="144"/>
    </row>
    <row r="266" spans="1:98" ht="15">
      <c r="A266" s="208" t="s">
        <v>8334</v>
      </c>
      <c r="B266" s="285" t="s">
        <v>17</v>
      </c>
      <c r="C266" s="209"/>
      <c r="D266" s="259"/>
      <c r="E266" s="209" t="s">
        <v>2</v>
      </c>
      <c r="F266" s="209" t="s">
        <v>38</v>
      </c>
      <c r="G266" s="216" t="s">
        <v>35</v>
      </c>
      <c r="H266" s="209" t="s">
        <v>8271</v>
      </c>
      <c r="I266" s="2"/>
      <c r="J266" s="210">
        <v>0</v>
      </c>
      <c r="K266" s="210">
        <v>0</v>
      </c>
      <c r="L266" s="210">
        <v>0</v>
      </c>
      <c r="M266" s="210">
        <v>0</v>
      </c>
      <c r="N266" s="210">
        <v>0</v>
      </c>
      <c r="O266" s="210">
        <v>0</v>
      </c>
      <c r="P266" s="210">
        <v>0</v>
      </c>
      <c r="Q266" s="210">
        <v>0</v>
      </c>
      <c r="R266" s="210">
        <v>1</v>
      </c>
      <c r="S266" s="210">
        <v>1</v>
      </c>
      <c r="T266" s="210">
        <v>1</v>
      </c>
      <c r="U266" s="210">
        <v>1</v>
      </c>
      <c r="V266" s="210">
        <v>1</v>
      </c>
      <c r="W266" s="210">
        <v>1</v>
      </c>
      <c r="X266" s="210">
        <v>1</v>
      </c>
      <c r="Y266" s="210">
        <v>1</v>
      </c>
      <c r="Z266" s="210">
        <v>1</v>
      </c>
      <c r="AA266" s="210">
        <v>1</v>
      </c>
      <c r="AB266" s="210">
        <v>1</v>
      </c>
      <c r="AC266" s="210">
        <v>1</v>
      </c>
      <c r="AD266" s="210">
        <v>1</v>
      </c>
      <c r="AE266" s="210">
        <v>1</v>
      </c>
      <c r="AF266" s="210">
        <v>1</v>
      </c>
      <c r="AG266" s="210">
        <v>1</v>
      </c>
      <c r="AH266" s="210">
        <v>1</v>
      </c>
      <c r="AI266" s="210">
        <v>1</v>
      </c>
      <c r="AJ266" s="210">
        <v>1</v>
      </c>
      <c r="AK266" s="210">
        <v>1</v>
      </c>
      <c r="AL266" s="210">
        <v>1</v>
      </c>
      <c r="AM266" s="210">
        <v>1</v>
      </c>
      <c r="AN266" s="210">
        <v>1</v>
      </c>
      <c r="AO266" s="210">
        <v>1</v>
      </c>
      <c r="AP266" s="210">
        <v>1</v>
      </c>
      <c r="AQ266" s="210">
        <v>1</v>
      </c>
      <c r="AR266" s="210">
        <v>1</v>
      </c>
      <c r="AS266" s="210">
        <v>1</v>
      </c>
      <c r="AT266" s="210">
        <v>1</v>
      </c>
      <c r="AU266" s="210">
        <v>1</v>
      </c>
      <c r="AV266" s="210">
        <v>1</v>
      </c>
      <c r="AW266" s="210">
        <v>1</v>
      </c>
      <c r="AX266" s="210">
        <v>1</v>
      </c>
      <c r="AY266" s="210">
        <v>1</v>
      </c>
      <c r="AZ266" s="210">
        <v>1</v>
      </c>
      <c r="BA266" s="210">
        <v>1</v>
      </c>
      <c r="BB266" s="210">
        <v>1</v>
      </c>
      <c r="BC266" s="210">
        <v>1</v>
      </c>
      <c r="BD266" s="210">
        <v>1</v>
      </c>
      <c r="BE266" s="210">
        <v>1</v>
      </c>
      <c r="BF266" s="210">
        <v>1</v>
      </c>
      <c r="BG266" s="210">
        <v>1</v>
      </c>
      <c r="BH266" s="210">
        <v>1</v>
      </c>
      <c r="BI266" s="210"/>
      <c r="BJ266" s="210"/>
      <c r="BK266" s="210"/>
      <c r="BL266" s="210"/>
      <c r="BM266" s="210"/>
      <c r="BN266" s="210"/>
      <c r="BO266" s="210"/>
      <c r="BP266" s="210"/>
      <c r="BQ266" s="210"/>
      <c r="BR266" s="210"/>
      <c r="BS266" s="210"/>
      <c r="BT266" s="210"/>
      <c r="BU266" s="210"/>
      <c r="BV266" s="210"/>
      <c r="BW266" s="210"/>
      <c r="BX266" s="210"/>
      <c r="BY266" s="210"/>
      <c r="BZ266" s="210"/>
      <c r="CA266" s="210"/>
      <c r="CB266" s="210"/>
      <c r="CC266" s="210"/>
      <c r="CD266" s="210"/>
      <c r="CE266" s="210"/>
      <c r="CF266" s="210"/>
      <c r="CG266" s="210"/>
      <c r="CH266" s="210"/>
      <c r="CI266" s="210"/>
      <c r="CJ266" s="210"/>
      <c r="CK266" s="210"/>
      <c r="CL266" s="210"/>
      <c r="CM266" s="210"/>
      <c r="CN266" s="210"/>
      <c r="CO266" s="210"/>
      <c r="CP266" s="210"/>
      <c r="CQ266" s="210"/>
      <c r="CR266" s="210"/>
      <c r="CS266" s="144" t="s">
        <v>4</v>
      </c>
      <c r="CT266" s="144"/>
    </row>
    <row r="267" spans="1:98" ht="15">
      <c r="A267" s="208" t="s">
        <v>8334</v>
      </c>
      <c r="B267" s="285" t="s">
        <v>17</v>
      </c>
      <c r="C267" s="209"/>
      <c r="D267" s="259"/>
      <c r="E267" s="209" t="s">
        <v>2</v>
      </c>
      <c r="F267" s="209" t="s">
        <v>38</v>
      </c>
      <c r="G267" s="216" t="s">
        <v>35</v>
      </c>
      <c r="H267" s="209" t="s">
        <v>8271</v>
      </c>
      <c r="I267" s="2"/>
      <c r="J267" s="210">
        <v>0</v>
      </c>
      <c r="K267" s="210">
        <v>0</v>
      </c>
      <c r="L267" s="210">
        <v>0</v>
      </c>
      <c r="M267" s="210">
        <v>0</v>
      </c>
      <c r="N267" s="210">
        <v>0</v>
      </c>
      <c r="O267" s="210">
        <v>0</v>
      </c>
      <c r="P267" s="210">
        <v>0</v>
      </c>
      <c r="Q267" s="210">
        <v>0</v>
      </c>
      <c r="R267" s="210">
        <v>0</v>
      </c>
      <c r="S267" s="210">
        <v>0</v>
      </c>
      <c r="T267" s="210">
        <v>1</v>
      </c>
      <c r="U267" s="210">
        <v>1</v>
      </c>
      <c r="V267" s="210">
        <v>1</v>
      </c>
      <c r="W267" s="210">
        <v>1</v>
      </c>
      <c r="X267" s="210">
        <v>1</v>
      </c>
      <c r="Y267" s="210">
        <v>1</v>
      </c>
      <c r="Z267" s="210">
        <v>1</v>
      </c>
      <c r="AA267" s="210">
        <v>1</v>
      </c>
      <c r="AB267" s="210">
        <v>1</v>
      </c>
      <c r="AC267" s="210">
        <v>1</v>
      </c>
      <c r="AD267" s="210">
        <v>1</v>
      </c>
      <c r="AE267" s="210">
        <v>1</v>
      </c>
      <c r="AF267" s="210">
        <v>1</v>
      </c>
      <c r="AG267" s="210">
        <v>1</v>
      </c>
      <c r="AH267" s="210">
        <v>1</v>
      </c>
      <c r="AI267" s="210">
        <v>1</v>
      </c>
      <c r="AJ267" s="210">
        <v>1</v>
      </c>
      <c r="AK267" s="210">
        <v>1</v>
      </c>
      <c r="AL267" s="210">
        <v>1</v>
      </c>
      <c r="AM267" s="210">
        <v>1</v>
      </c>
      <c r="AN267" s="210">
        <v>1</v>
      </c>
      <c r="AO267" s="210">
        <v>1</v>
      </c>
      <c r="AP267" s="210">
        <v>1</v>
      </c>
      <c r="AQ267" s="210">
        <v>1</v>
      </c>
      <c r="AR267" s="210">
        <v>1</v>
      </c>
      <c r="AS267" s="210">
        <v>1</v>
      </c>
      <c r="AT267" s="210">
        <v>1</v>
      </c>
      <c r="AU267" s="210">
        <v>1</v>
      </c>
      <c r="AV267" s="210">
        <v>1</v>
      </c>
      <c r="AW267" s="210">
        <v>1</v>
      </c>
      <c r="AX267" s="210">
        <v>1</v>
      </c>
      <c r="AY267" s="210">
        <v>1</v>
      </c>
      <c r="AZ267" s="210">
        <v>1</v>
      </c>
      <c r="BA267" s="210">
        <v>1</v>
      </c>
      <c r="BB267" s="210">
        <v>1</v>
      </c>
      <c r="BC267" s="210">
        <v>1</v>
      </c>
      <c r="BD267" s="210">
        <v>1</v>
      </c>
      <c r="BE267" s="210">
        <v>1</v>
      </c>
      <c r="BF267" s="210">
        <v>1</v>
      </c>
      <c r="BG267" s="210">
        <v>1</v>
      </c>
      <c r="BH267" s="210">
        <v>1</v>
      </c>
      <c r="BI267" s="210"/>
      <c r="BJ267" s="210"/>
      <c r="BK267" s="210"/>
      <c r="BL267" s="210"/>
      <c r="BM267" s="210"/>
      <c r="BN267" s="210"/>
      <c r="BO267" s="210"/>
      <c r="BP267" s="210"/>
      <c r="BQ267" s="210"/>
      <c r="BR267" s="210"/>
      <c r="BS267" s="210"/>
      <c r="BT267" s="210"/>
      <c r="BU267" s="210"/>
      <c r="BV267" s="210"/>
      <c r="BW267" s="210"/>
      <c r="BX267" s="210"/>
      <c r="BY267" s="210"/>
      <c r="BZ267" s="210"/>
      <c r="CA267" s="210"/>
      <c r="CB267" s="210"/>
      <c r="CC267" s="210"/>
      <c r="CD267" s="210"/>
      <c r="CE267" s="210"/>
      <c r="CF267" s="210"/>
      <c r="CG267" s="210"/>
      <c r="CH267" s="210"/>
      <c r="CI267" s="210"/>
      <c r="CJ267" s="210"/>
      <c r="CK267" s="210"/>
      <c r="CL267" s="210"/>
      <c r="CM267" s="210"/>
      <c r="CN267" s="210"/>
      <c r="CO267" s="210"/>
      <c r="CP267" s="210"/>
      <c r="CQ267" s="210"/>
      <c r="CR267" s="210"/>
      <c r="CS267" s="144" t="s">
        <v>5</v>
      </c>
      <c r="CT267" s="144"/>
    </row>
    <row r="268" spans="1:98" ht="15">
      <c r="A268" s="208" t="s">
        <v>8334</v>
      </c>
      <c r="B268" s="285" t="s">
        <v>17</v>
      </c>
      <c r="C268" s="209"/>
      <c r="D268" s="259"/>
      <c r="E268" s="209" t="s">
        <v>2</v>
      </c>
      <c r="F268" s="209" t="s">
        <v>38</v>
      </c>
      <c r="G268" s="216" t="s">
        <v>35</v>
      </c>
      <c r="H268" s="209" t="s">
        <v>8271</v>
      </c>
      <c r="I268" s="2"/>
      <c r="J268" s="210">
        <v>0</v>
      </c>
      <c r="K268" s="210">
        <v>0</v>
      </c>
      <c r="L268" s="210">
        <v>0</v>
      </c>
      <c r="M268" s="210">
        <v>0</v>
      </c>
      <c r="N268" s="210">
        <v>0</v>
      </c>
      <c r="O268" s="210">
        <v>0</v>
      </c>
      <c r="P268" s="210">
        <v>0</v>
      </c>
      <c r="Q268" s="210">
        <v>0</v>
      </c>
      <c r="R268" s="210">
        <v>0</v>
      </c>
      <c r="S268" s="210">
        <v>1</v>
      </c>
      <c r="T268" s="210">
        <v>1</v>
      </c>
      <c r="U268" s="210">
        <v>1</v>
      </c>
      <c r="V268" s="210">
        <v>1</v>
      </c>
      <c r="W268" s="210">
        <v>1</v>
      </c>
      <c r="X268" s="210">
        <v>1</v>
      </c>
      <c r="Y268" s="210">
        <v>1</v>
      </c>
      <c r="Z268" s="210">
        <v>1</v>
      </c>
      <c r="AA268" s="210">
        <v>1</v>
      </c>
      <c r="AB268" s="210">
        <v>1</v>
      </c>
      <c r="AC268" s="210">
        <v>1</v>
      </c>
      <c r="AD268" s="210">
        <v>1</v>
      </c>
      <c r="AE268" s="210">
        <v>1</v>
      </c>
      <c r="AF268" s="210">
        <v>1</v>
      </c>
      <c r="AG268" s="210">
        <v>1</v>
      </c>
      <c r="AH268" s="210">
        <v>1</v>
      </c>
      <c r="AI268" s="210">
        <v>1</v>
      </c>
      <c r="AJ268" s="210">
        <v>1</v>
      </c>
      <c r="AK268" s="210">
        <v>1</v>
      </c>
      <c r="AL268" s="210">
        <v>1</v>
      </c>
      <c r="AM268" s="210">
        <v>1</v>
      </c>
      <c r="AN268" s="210">
        <v>1</v>
      </c>
      <c r="AO268" s="210">
        <v>1</v>
      </c>
      <c r="AP268" s="210">
        <v>1</v>
      </c>
      <c r="AQ268" s="210">
        <v>1</v>
      </c>
      <c r="AR268" s="210">
        <v>1</v>
      </c>
      <c r="AS268" s="210">
        <v>1</v>
      </c>
      <c r="AT268" s="210">
        <v>1</v>
      </c>
      <c r="AU268" s="210">
        <v>1</v>
      </c>
      <c r="AV268" s="210">
        <v>1</v>
      </c>
      <c r="AW268" s="210">
        <v>1</v>
      </c>
      <c r="AX268" s="210">
        <v>1</v>
      </c>
      <c r="AY268" s="210">
        <v>1</v>
      </c>
      <c r="AZ268" s="210">
        <v>1</v>
      </c>
      <c r="BA268" s="210">
        <v>1</v>
      </c>
      <c r="BB268" s="210">
        <v>1</v>
      </c>
      <c r="BC268" s="210">
        <v>1</v>
      </c>
      <c r="BD268" s="210">
        <v>1</v>
      </c>
      <c r="BE268" s="210">
        <v>1</v>
      </c>
      <c r="BF268" s="210">
        <v>1</v>
      </c>
      <c r="BG268" s="210">
        <v>1</v>
      </c>
      <c r="BH268" s="210">
        <v>1</v>
      </c>
      <c r="BI268" s="210"/>
      <c r="BJ268" s="210"/>
      <c r="BK268" s="210"/>
      <c r="BL268" s="210"/>
      <c r="BM268" s="210"/>
      <c r="BN268" s="210"/>
      <c r="BO268" s="210"/>
      <c r="BP268" s="210"/>
      <c r="BQ268" s="210"/>
      <c r="BR268" s="210"/>
      <c r="BS268" s="210"/>
      <c r="BT268" s="210"/>
      <c r="BU268" s="210"/>
      <c r="BV268" s="210"/>
      <c r="BW268" s="210"/>
      <c r="BX268" s="210"/>
      <c r="BY268" s="210"/>
      <c r="BZ268" s="210"/>
      <c r="CA268" s="210"/>
      <c r="CB268" s="210"/>
      <c r="CC268" s="210"/>
      <c r="CD268" s="210"/>
      <c r="CE268" s="210"/>
      <c r="CF268" s="210"/>
      <c r="CG268" s="210"/>
      <c r="CH268" s="210"/>
      <c r="CI268" s="210"/>
      <c r="CJ268" s="210"/>
      <c r="CK268" s="210"/>
      <c r="CL268" s="210"/>
      <c r="CM268" s="210"/>
      <c r="CN268" s="210"/>
      <c r="CO268" s="210"/>
      <c r="CP268" s="210"/>
      <c r="CQ268" s="210"/>
      <c r="CR268" s="210"/>
      <c r="CS268" s="144" t="s">
        <v>293</v>
      </c>
      <c r="CT268" s="144"/>
    </row>
    <row r="269" spans="1:98" ht="15">
      <c r="A269" s="208" t="s">
        <v>8334</v>
      </c>
      <c r="B269" s="285" t="s">
        <v>17</v>
      </c>
      <c r="C269" s="209"/>
      <c r="D269" s="259"/>
      <c r="E269" s="209" t="s">
        <v>2</v>
      </c>
      <c r="F269" s="209" t="s">
        <v>38</v>
      </c>
      <c r="G269" s="216" t="s">
        <v>35</v>
      </c>
      <c r="H269" s="209" t="s">
        <v>8271</v>
      </c>
      <c r="I269" s="2"/>
      <c r="J269" s="210">
        <v>0</v>
      </c>
      <c r="K269" s="210">
        <v>0</v>
      </c>
      <c r="L269" s="210">
        <v>0</v>
      </c>
      <c r="M269" s="210">
        <v>0</v>
      </c>
      <c r="N269" s="210">
        <v>0</v>
      </c>
      <c r="O269" s="210">
        <v>0</v>
      </c>
      <c r="P269" s="210">
        <v>0</v>
      </c>
      <c r="Q269" s="210">
        <v>0</v>
      </c>
      <c r="R269" s="210">
        <v>0</v>
      </c>
      <c r="S269" s="210">
        <v>0</v>
      </c>
      <c r="T269" s="210">
        <v>1</v>
      </c>
      <c r="U269" s="210">
        <v>1</v>
      </c>
      <c r="V269" s="210">
        <v>1</v>
      </c>
      <c r="W269" s="210">
        <v>1</v>
      </c>
      <c r="X269" s="210">
        <v>1</v>
      </c>
      <c r="Y269" s="210">
        <v>1</v>
      </c>
      <c r="Z269" s="210">
        <v>1</v>
      </c>
      <c r="AA269" s="210">
        <v>1</v>
      </c>
      <c r="AB269" s="210">
        <v>1</v>
      </c>
      <c r="AC269" s="210">
        <v>1</v>
      </c>
      <c r="AD269" s="210">
        <v>1</v>
      </c>
      <c r="AE269" s="210">
        <v>1</v>
      </c>
      <c r="AF269" s="210">
        <v>1</v>
      </c>
      <c r="AG269" s="210">
        <v>1</v>
      </c>
      <c r="AH269" s="210">
        <v>1</v>
      </c>
      <c r="AI269" s="210">
        <v>1</v>
      </c>
      <c r="AJ269" s="210">
        <v>1</v>
      </c>
      <c r="AK269" s="210">
        <v>1</v>
      </c>
      <c r="AL269" s="210">
        <v>1</v>
      </c>
      <c r="AM269" s="210">
        <v>1</v>
      </c>
      <c r="AN269" s="210">
        <v>1</v>
      </c>
      <c r="AO269" s="210">
        <v>1</v>
      </c>
      <c r="AP269" s="210">
        <v>1</v>
      </c>
      <c r="AQ269" s="210">
        <v>1</v>
      </c>
      <c r="AR269" s="210">
        <v>1</v>
      </c>
      <c r="AS269" s="210">
        <v>1</v>
      </c>
      <c r="AT269" s="210">
        <v>1</v>
      </c>
      <c r="AU269" s="210">
        <v>1</v>
      </c>
      <c r="AV269" s="210">
        <v>1</v>
      </c>
      <c r="AW269" s="210">
        <v>1</v>
      </c>
      <c r="AX269" s="210">
        <v>1</v>
      </c>
      <c r="AY269" s="210">
        <v>1</v>
      </c>
      <c r="AZ269" s="210">
        <v>1</v>
      </c>
      <c r="BA269" s="210">
        <v>1</v>
      </c>
      <c r="BB269" s="210">
        <v>1</v>
      </c>
      <c r="BC269" s="210">
        <v>1</v>
      </c>
      <c r="BD269" s="210">
        <v>1</v>
      </c>
      <c r="BE269" s="210">
        <v>1</v>
      </c>
      <c r="BF269" s="210">
        <v>1</v>
      </c>
      <c r="BG269" s="210">
        <v>1</v>
      </c>
      <c r="BH269" s="210">
        <v>1</v>
      </c>
      <c r="BI269" s="210"/>
      <c r="BJ269" s="210"/>
      <c r="BK269" s="210"/>
      <c r="BL269" s="210"/>
      <c r="BM269" s="210"/>
      <c r="BN269" s="210"/>
      <c r="BO269" s="210"/>
      <c r="BP269" s="210"/>
      <c r="BQ269" s="210"/>
      <c r="BR269" s="210"/>
      <c r="BS269" s="210"/>
      <c r="BT269" s="210"/>
      <c r="BU269" s="210"/>
      <c r="BV269" s="210"/>
      <c r="BW269" s="210"/>
      <c r="BX269" s="210"/>
      <c r="BY269" s="210"/>
      <c r="BZ269" s="210"/>
      <c r="CA269" s="210"/>
      <c r="CB269" s="210"/>
      <c r="CC269" s="210"/>
      <c r="CD269" s="210"/>
      <c r="CE269" s="210"/>
      <c r="CF269" s="210"/>
      <c r="CG269" s="210"/>
      <c r="CH269" s="210"/>
      <c r="CI269" s="210"/>
      <c r="CJ269" s="210"/>
      <c r="CK269" s="210"/>
      <c r="CL269" s="210"/>
      <c r="CM269" s="210"/>
      <c r="CN269" s="210"/>
      <c r="CO269" s="210"/>
      <c r="CP269" s="210"/>
      <c r="CQ269" s="210"/>
      <c r="CR269" s="210"/>
      <c r="CS269" s="144" t="s">
        <v>294</v>
      </c>
      <c r="CT269" s="144"/>
    </row>
    <row r="270" spans="1:98" ht="15">
      <c r="A270" s="208" t="s">
        <v>8334</v>
      </c>
      <c r="B270" s="285" t="s">
        <v>17</v>
      </c>
      <c r="C270" s="209"/>
      <c r="D270" s="259"/>
      <c r="E270" s="209" t="s">
        <v>2</v>
      </c>
      <c r="F270" s="209" t="s">
        <v>38</v>
      </c>
      <c r="G270" s="216" t="s">
        <v>35</v>
      </c>
      <c r="H270" s="209" t="s">
        <v>8271</v>
      </c>
      <c r="I270" s="2"/>
      <c r="J270" s="210">
        <v>0</v>
      </c>
      <c r="K270" s="210">
        <v>0</v>
      </c>
      <c r="L270" s="210">
        <v>0</v>
      </c>
      <c r="M270" s="210">
        <v>0</v>
      </c>
      <c r="N270" s="210">
        <v>0</v>
      </c>
      <c r="O270" s="210">
        <v>0</v>
      </c>
      <c r="P270" s="210">
        <v>0</v>
      </c>
      <c r="Q270" s="210">
        <v>0</v>
      </c>
      <c r="R270" s="210">
        <v>0</v>
      </c>
      <c r="S270" s="210">
        <v>0</v>
      </c>
      <c r="T270" s="210">
        <v>0</v>
      </c>
      <c r="U270" s="210">
        <v>0</v>
      </c>
      <c r="V270" s="210">
        <v>0</v>
      </c>
      <c r="W270" s="210">
        <v>0</v>
      </c>
      <c r="X270" s="210">
        <v>1</v>
      </c>
      <c r="Y270" s="210">
        <v>1</v>
      </c>
      <c r="Z270" s="210">
        <v>1</v>
      </c>
      <c r="AA270" s="210">
        <v>1</v>
      </c>
      <c r="AB270" s="210">
        <v>1</v>
      </c>
      <c r="AC270" s="210">
        <v>1</v>
      </c>
      <c r="AD270" s="210">
        <v>1</v>
      </c>
      <c r="AE270" s="210">
        <v>1</v>
      </c>
      <c r="AF270" s="210">
        <v>1</v>
      </c>
      <c r="AG270" s="210">
        <v>1</v>
      </c>
      <c r="AH270" s="210">
        <v>1</v>
      </c>
      <c r="AI270" s="210">
        <v>1</v>
      </c>
      <c r="AJ270" s="210">
        <v>1</v>
      </c>
      <c r="AK270" s="210">
        <v>1</v>
      </c>
      <c r="AL270" s="210">
        <v>1</v>
      </c>
      <c r="AM270" s="210">
        <v>1</v>
      </c>
      <c r="AN270" s="210">
        <v>1</v>
      </c>
      <c r="AO270" s="210">
        <v>1</v>
      </c>
      <c r="AP270" s="210">
        <v>1</v>
      </c>
      <c r="AQ270" s="210">
        <v>1</v>
      </c>
      <c r="AR270" s="210">
        <v>1</v>
      </c>
      <c r="AS270" s="210">
        <v>1</v>
      </c>
      <c r="AT270" s="210">
        <v>1</v>
      </c>
      <c r="AU270" s="210">
        <v>1</v>
      </c>
      <c r="AV270" s="210">
        <v>1</v>
      </c>
      <c r="AW270" s="210">
        <v>1</v>
      </c>
      <c r="AX270" s="210">
        <v>1</v>
      </c>
      <c r="AY270" s="210">
        <v>1</v>
      </c>
      <c r="AZ270" s="210">
        <v>1</v>
      </c>
      <c r="BA270" s="210">
        <v>1</v>
      </c>
      <c r="BB270" s="210">
        <v>1</v>
      </c>
      <c r="BC270" s="210">
        <v>1</v>
      </c>
      <c r="BD270" s="210">
        <v>1</v>
      </c>
      <c r="BE270" s="210">
        <v>1</v>
      </c>
      <c r="BF270" s="210">
        <v>1</v>
      </c>
      <c r="BG270" s="210">
        <v>1</v>
      </c>
      <c r="BH270" s="210">
        <v>1</v>
      </c>
      <c r="BI270" s="210"/>
      <c r="BJ270" s="210"/>
      <c r="BK270" s="210"/>
      <c r="BL270" s="210"/>
      <c r="BM270" s="210"/>
      <c r="BN270" s="210"/>
      <c r="BO270" s="210"/>
      <c r="BP270" s="210"/>
      <c r="BQ270" s="210"/>
      <c r="BR270" s="210"/>
      <c r="BS270" s="210"/>
      <c r="BT270" s="210"/>
      <c r="BU270" s="210"/>
      <c r="BV270" s="210"/>
      <c r="BW270" s="210"/>
      <c r="BX270" s="210"/>
      <c r="BY270" s="210"/>
      <c r="BZ270" s="210"/>
      <c r="CA270" s="210"/>
      <c r="CB270" s="210"/>
      <c r="CC270" s="210"/>
      <c r="CD270" s="210"/>
      <c r="CE270" s="210"/>
      <c r="CF270" s="210"/>
      <c r="CG270" s="210"/>
      <c r="CH270" s="210"/>
      <c r="CI270" s="210"/>
      <c r="CJ270" s="210"/>
      <c r="CK270" s="210"/>
      <c r="CL270" s="210"/>
      <c r="CM270" s="210"/>
      <c r="CN270" s="210"/>
      <c r="CO270" s="210"/>
      <c r="CP270" s="210"/>
      <c r="CQ270" s="210"/>
      <c r="CR270" s="210"/>
      <c r="CS270" s="144" t="s">
        <v>295</v>
      </c>
      <c r="CT270" s="144"/>
    </row>
    <row r="271" spans="1:98" ht="15">
      <c r="A271" s="208" t="s">
        <v>8334</v>
      </c>
      <c r="B271" s="285" t="s">
        <v>17</v>
      </c>
      <c r="C271" s="209"/>
      <c r="D271" s="259"/>
      <c r="E271" s="209" t="s">
        <v>2</v>
      </c>
      <c r="F271" s="209" t="s">
        <v>38</v>
      </c>
      <c r="G271" s="216" t="s">
        <v>35</v>
      </c>
      <c r="H271" s="209" t="s">
        <v>8271</v>
      </c>
      <c r="I271" s="2"/>
      <c r="J271" s="210">
        <v>0</v>
      </c>
      <c r="K271" s="210">
        <v>0</v>
      </c>
      <c r="L271" s="210">
        <v>0</v>
      </c>
      <c r="M271" s="210">
        <v>0</v>
      </c>
      <c r="N271" s="210">
        <v>0</v>
      </c>
      <c r="O271" s="210">
        <v>0</v>
      </c>
      <c r="P271" s="210">
        <v>0</v>
      </c>
      <c r="Q271" s="210">
        <v>0</v>
      </c>
      <c r="R271" s="210">
        <v>0</v>
      </c>
      <c r="S271" s="210">
        <v>0</v>
      </c>
      <c r="T271" s="210">
        <v>0</v>
      </c>
      <c r="U271" s="210">
        <v>0</v>
      </c>
      <c r="V271" s="210">
        <v>0</v>
      </c>
      <c r="W271" s="210">
        <v>0</v>
      </c>
      <c r="X271" s="210">
        <v>1</v>
      </c>
      <c r="Y271" s="210">
        <v>1</v>
      </c>
      <c r="Z271" s="210">
        <v>1</v>
      </c>
      <c r="AA271" s="210">
        <v>1</v>
      </c>
      <c r="AB271" s="210">
        <v>1</v>
      </c>
      <c r="AC271" s="210">
        <v>1</v>
      </c>
      <c r="AD271" s="210">
        <v>1</v>
      </c>
      <c r="AE271" s="210">
        <v>1</v>
      </c>
      <c r="AF271" s="210">
        <v>1</v>
      </c>
      <c r="AG271" s="210">
        <v>1</v>
      </c>
      <c r="AH271" s="210">
        <v>1</v>
      </c>
      <c r="AI271" s="210">
        <v>1</v>
      </c>
      <c r="AJ271" s="210">
        <v>1</v>
      </c>
      <c r="AK271" s="210">
        <v>1</v>
      </c>
      <c r="AL271" s="210">
        <v>1</v>
      </c>
      <c r="AM271" s="210">
        <v>1</v>
      </c>
      <c r="AN271" s="210">
        <v>1</v>
      </c>
      <c r="AO271" s="210">
        <v>1</v>
      </c>
      <c r="AP271" s="210">
        <v>1</v>
      </c>
      <c r="AQ271" s="210">
        <v>1</v>
      </c>
      <c r="AR271" s="210">
        <v>1</v>
      </c>
      <c r="AS271" s="210">
        <v>1</v>
      </c>
      <c r="AT271" s="210">
        <v>1</v>
      </c>
      <c r="AU271" s="210">
        <v>1</v>
      </c>
      <c r="AV271" s="210">
        <v>1</v>
      </c>
      <c r="AW271" s="210">
        <v>1</v>
      </c>
      <c r="AX271" s="210">
        <v>1</v>
      </c>
      <c r="AY271" s="210">
        <v>1</v>
      </c>
      <c r="AZ271" s="210">
        <v>1</v>
      </c>
      <c r="BA271" s="210">
        <v>1</v>
      </c>
      <c r="BB271" s="210">
        <v>1</v>
      </c>
      <c r="BC271" s="210">
        <v>1</v>
      </c>
      <c r="BD271" s="210">
        <v>1</v>
      </c>
      <c r="BE271" s="210">
        <v>1</v>
      </c>
      <c r="BF271" s="210">
        <v>1</v>
      </c>
      <c r="BG271" s="210">
        <v>1</v>
      </c>
      <c r="BH271" s="210">
        <v>1</v>
      </c>
      <c r="BI271" s="210"/>
      <c r="BJ271" s="210"/>
      <c r="BK271" s="210"/>
      <c r="BL271" s="210"/>
      <c r="BM271" s="210"/>
      <c r="BN271" s="210"/>
      <c r="BO271" s="210"/>
      <c r="BP271" s="210"/>
      <c r="BQ271" s="210"/>
      <c r="BR271" s="210"/>
      <c r="BS271" s="210"/>
      <c r="BT271" s="210"/>
      <c r="BU271" s="210"/>
      <c r="BV271" s="210"/>
      <c r="BW271" s="210"/>
      <c r="BX271" s="210"/>
      <c r="BY271" s="210"/>
      <c r="BZ271" s="210"/>
      <c r="CA271" s="210"/>
      <c r="CB271" s="210"/>
      <c r="CC271" s="210"/>
      <c r="CD271" s="210"/>
      <c r="CE271" s="210"/>
      <c r="CF271" s="210"/>
      <c r="CG271" s="210"/>
      <c r="CH271" s="210"/>
      <c r="CI271" s="210"/>
      <c r="CJ271" s="210"/>
      <c r="CK271" s="210"/>
      <c r="CL271" s="210"/>
      <c r="CM271" s="210"/>
      <c r="CN271" s="210"/>
      <c r="CO271" s="210"/>
      <c r="CP271" s="210"/>
      <c r="CQ271" s="210"/>
      <c r="CR271" s="210"/>
      <c r="CS271" s="144" t="s">
        <v>296</v>
      </c>
      <c r="CT271" s="144"/>
    </row>
    <row r="272" spans="1:98" ht="15">
      <c r="A272" s="208" t="s">
        <v>8334</v>
      </c>
      <c r="B272" s="285" t="s">
        <v>17</v>
      </c>
      <c r="C272" s="209"/>
      <c r="D272" s="259"/>
      <c r="E272" s="209" t="s">
        <v>2</v>
      </c>
      <c r="F272" s="209" t="s">
        <v>38</v>
      </c>
      <c r="G272" s="216" t="s">
        <v>35</v>
      </c>
      <c r="H272" s="209" t="s">
        <v>8271</v>
      </c>
      <c r="I272" s="2"/>
      <c r="J272" s="210">
        <v>0</v>
      </c>
      <c r="K272" s="210">
        <v>0</v>
      </c>
      <c r="L272" s="210">
        <v>0</v>
      </c>
      <c r="M272" s="210">
        <v>0</v>
      </c>
      <c r="N272" s="210">
        <v>0</v>
      </c>
      <c r="O272" s="210">
        <v>0</v>
      </c>
      <c r="P272" s="210">
        <v>0</v>
      </c>
      <c r="Q272" s="210">
        <v>0</v>
      </c>
      <c r="R272" s="210">
        <v>0</v>
      </c>
      <c r="S272" s="210">
        <v>0</v>
      </c>
      <c r="T272" s="210">
        <v>1</v>
      </c>
      <c r="U272" s="210">
        <v>1</v>
      </c>
      <c r="V272" s="210">
        <v>1</v>
      </c>
      <c r="W272" s="210">
        <v>1</v>
      </c>
      <c r="X272" s="210">
        <v>1</v>
      </c>
      <c r="Y272" s="210">
        <v>1</v>
      </c>
      <c r="Z272" s="210">
        <v>1</v>
      </c>
      <c r="AA272" s="210">
        <v>1</v>
      </c>
      <c r="AB272" s="210">
        <v>1</v>
      </c>
      <c r="AC272" s="210">
        <v>1</v>
      </c>
      <c r="AD272" s="210">
        <v>1</v>
      </c>
      <c r="AE272" s="210">
        <v>1</v>
      </c>
      <c r="AF272" s="210">
        <v>1</v>
      </c>
      <c r="AG272" s="210">
        <v>1</v>
      </c>
      <c r="AH272" s="210">
        <v>1</v>
      </c>
      <c r="AI272" s="210">
        <v>1</v>
      </c>
      <c r="AJ272" s="210">
        <v>1</v>
      </c>
      <c r="AK272" s="210">
        <v>1</v>
      </c>
      <c r="AL272" s="210">
        <v>1</v>
      </c>
      <c r="AM272" s="210">
        <v>1</v>
      </c>
      <c r="AN272" s="210">
        <v>1</v>
      </c>
      <c r="AO272" s="210">
        <v>1</v>
      </c>
      <c r="AP272" s="210">
        <v>1</v>
      </c>
      <c r="AQ272" s="210">
        <v>1</v>
      </c>
      <c r="AR272" s="210">
        <v>1</v>
      </c>
      <c r="AS272" s="210">
        <v>1</v>
      </c>
      <c r="AT272" s="210">
        <v>1</v>
      </c>
      <c r="AU272" s="210">
        <v>1</v>
      </c>
      <c r="AV272" s="210">
        <v>1</v>
      </c>
      <c r="AW272" s="210">
        <v>1</v>
      </c>
      <c r="AX272" s="210">
        <v>1</v>
      </c>
      <c r="AY272" s="210">
        <v>1</v>
      </c>
      <c r="AZ272" s="210">
        <v>1</v>
      </c>
      <c r="BA272" s="210">
        <v>1</v>
      </c>
      <c r="BB272" s="210">
        <v>1</v>
      </c>
      <c r="BC272" s="210">
        <v>1</v>
      </c>
      <c r="BD272" s="210">
        <v>1</v>
      </c>
      <c r="BE272" s="210">
        <v>1</v>
      </c>
      <c r="BF272" s="210">
        <v>1</v>
      </c>
      <c r="BG272" s="210">
        <v>1</v>
      </c>
      <c r="BH272" s="210">
        <v>1</v>
      </c>
      <c r="BI272" s="210"/>
      <c r="BJ272" s="210"/>
      <c r="BK272" s="210"/>
      <c r="BL272" s="210"/>
      <c r="BM272" s="210"/>
      <c r="BN272" s="210"/>
      <c r="BO272" s="210"/>
      <c r="BP272" s="210"/>
      <c r="BQ272" s="210"/>
      <c r="BR272" s="210"/>
      <c r="BS272" s="210"/>
      <c r="BT272" s="210"/>
      <c r="BU272" s="210"/>
      <c r="BV272" s="210"/>
      <c r="BW272" s="210"/>
      <c r="BX272" s="210"/>
      <c r="BY272" s="210"/>
      <c r="BZ272" s="210"/>
      <c r="CA272" s="210"/>
      <c r="CB272" s="210"/>
      <c r="CC272" s="210"/>
      <c r="CD272" s="210"/>
      <c r="CE272" s="210"/>
      <c r="CF272" s="210"/>
      <c r="CG272" s="210"/>
      <c r="CH272" s="210"/>
      <c r="CI272" s="210"/>
      <c r="CJ272" s="210"/>
      <c r="CK272" s="210"/>
      <c r="CL272" s="210"/>
      <c r="CM272" s="210"/>
      <c r="CN272" s="210"/>
      <c r="CO272" s="210"/>
      <c r="CP272" s="210"/>
      <c r="CQ272" s="210"/>
      <c r="CR272" s="210"/>
      <c r="CS272" s="144" t="s">
        <v>297</v>
      </c>
      <c r="CT272" s="144"/>
    </row>
    <row r="273" spans="1:98" ht="15">
      <c r="A273" s="208" t="s">
        <v>8334</v>
      </c>
      <c r="B273" s="285" t="s">
        <v>17</v>
      </c>
      <c r="C273" s="209"/>
      <c r="D273" s="259"/>
      <c r="E273" s="209" t="s">
        <v>2</v>
      </c>
      <c r="F273" s="209" t="s">
        <v>38</v>
      </c>
      <c r="G273" s="216" t="s">
        <v>35</v>
      </c>
      <c r="H273" s="209" t="s">
        <v>8271</v>
      </c>
      <c r="I273" s="2"/>
      <c r="J273" s="210">
        <v>0</v>
      </c>
      <c r="K273" s="210">
        <v>0</v>
      </c>
      <c r="L273" s="210">
        <v>0</v>
      </c>
      <c r="M273" s="210">
        <v>0</v>
      </c>
      <c r="N273" s="210">
        <v>0</v>
      </c>
      <c r="O273" s="210">
        <v>0</v>
      </c>
      <c r="P273" s="210">
        <v>0</v>
      </c>
      <c r="Q273" s="210">
        <v>0</v>
      </c>
      <c r="R273" s="210">
        <v>0</v>
      </c>
      <c r="S273" s="210">
        <v>0</v>
      </c>
      <c r="T273" s="210">
        <v>1</v>
      </c>
      <c r="U273" s="210">
        <v>1</v>
      </c>
      <c r="V273" s="210">
        <v>1</v>
      </c>
      <c r="W273" s="210">
        <v>1</v>
      </c>
      <c r="X273" s="210">
        <v>1</v>
      </c>
      <c r="Y273" s="210">
        <v>1</v>
      </c>
      <c r="Z273" s="210">
        <v>1</v>
      </c>
      <c r="AA273" s="210">
        <v>1</v>
      </c>
      <c r="AB273" s="210">
        <v>1</v>
      </c>
      <c r="AC273" s="210">
        <v>1</v>
      </c>
      <c r="AD273" s="210">
        <v>1</v>
      </c>
      <c r="AE273" s="210">
        <v>1</v>
      </c>
      <c r="AF273" s="210">
        <v>1</v>
      </c>
      <c r="AG273" s="210">
        <v>1</v>
      </c>
      <c r="AH273" s="210">
        <v>1</v>
      </c>
      <c r="AI273" s="210">
        <v>1</v>
      </c>
      <c r="AJ273" s="210">
        <v>1</v>
      </c>
      <c r="AK273" s="210">
        <v>1</v>
      </c>
      <c r="AL273" s="210">
        <v>1</v>
      </c>
      <c r="AM273" s="210">
        <v>1</v>
      </c>
      <c r="AN273" s="210">
        <v>1</v>
      </c>
      <c r="AO273" s="210">
        <v>1</v>
      </c>
      <c r="AP273" s="210">
        <v>1</v>
      </c>
      <c r="AQ273" s="210">
        <v>1</v>
      </c>
      <c r="AR273" s="210">
        <v>1</v>
      </c>
      <c r="AS273" s="210">
        <v>1</v>
      </c>
      <c r="AT273" s="210">
        <v>1</v>
      </c>
      <c r="AU273" s="210">
        <v>1</v>
      </c>
      <c r="AV273" s="210">
        <v>1</v>
      </c>
      <c r="AW273" s="210">
        <v>1</v>
      </c>
      <c r="AX273" s="210">
        <v>1</v>
      </c>
      <c r="AY273" s="210">
        <v>1</v>
      </c>
      <c r="AZ273" s="210">
        <v>1</v>
      </c>
      <c r="BA273" s="210">
        <v>1</v>
      </c>
      <c r="BB273" s="210">
        <v>1</v>
      </c>
      <c r="BC273" s="210">
        <v>1</v>
      </c>
      <c r="BD273" s="210">
        <v>1</v>
      </c>
      <c r="BE273" s="210">
        <v>1</v>
      </c>
      <c r="BF273" s="210">
        <v>1</v>
      </c>
      <c r="BG273" s="210">
        <v>1</v>
      </c>
      <c r="BH273" s="210">
        <v>1</v>
      </c>
      <c r="BI273" s="210"/>
      <c r="BJ273" s="210"/>
      <c r="BK273" s="210"/>
      <c r="BL273" s="210"/>
      <c r="BM273" s="210"/>
      <c r="BN273" s="210"/>
      <c r="BO273" s="210"/>
      <c r="BP273" s="210"/>
      <c r="BQ273" s="210"/>
      <c r="BR273" s="210"/>
      <c r="BS273" s="210"/>
      <c r="BT273" s="210"/>
      <c r="BU273" s="210"/>
      <c r="BV273" s="210"/>
      <c r="BW273" s="210"/>
      <c r="BX273" s="210"/>
      <c r="BY273" s="210"/>
      <c r="BZ273" s="210"/>
      <c r="CA273" s="210"/>
      <c r="CB273" s="210"/>
      <c r="CC273" s="210"/>
      <c r="CD273" s="210"/>
      <c r="CE273" s="210"/>
      <c r="CF273" s="210"/>
      <c r="CG273" s="210"/>
      <c r="CH273" s="210"/>
      <c r="CI273" s="210"/>
      <c r="CJ273" s="210"/>
      <c r="CK273" s="210"/>
      <c r="CL273" s="210"/>
      <c r="CM273" s="210"/>
      <c r="CN273" s="210"/>
      <c r="CO273" s="210"/>
      <c r="CP273" s="210"/>
      <c r="CQ273" s="210"/>
      <c r="CR273" s="210"/>
      <c r="CS273" s="144" t="s">
        <v>298</v>
      </c>
      <c r="CT273" s="144"/>
    </row>
    <row r="274" spans="1:98" ht="15">
      <c r="A274" s="208" t="s">
        <v>8334</v>
      </c>
      <c r="B274" s="285" t="s">
        <v>17</v>
      </c>
      <c r="C274" s="209"/>
      <c r="D274" s="259"/>
      <c r="E274" s="209" t="s">
        <v>2</v>
      </c>
      <c r="F274" s="209" t="s">
        <v>38</v>
      </c>
      <c r="G274" s="216" t="s">
        <v>35</v>
      </c>
      <c r="H274" s="209" t="s">
        <v>8271</v>
      </c>
      <c r="I274" s="2"/>
      <c r="J274" s="210">
        <v>0</v>
      </c>
      <c r="K274" s="210">
        <v>0</v>
      </c>
      <c r="L274" s="210">
        <v>0</v>
      </c>
      <c r="M274" s="210">
        <v>0</v>
      </c>
      <c r="N274" s="210">
        <v>0</v>
      </c>
      <c r="O274" s="210">
        <v>0</v>
      </c>
      <c r="P274" s="210">
        <v>0</v>
      </c>
      <c r="Q274" s="210">
        <v>0</v>
      </c>
      <c r="R274" s="210">
        <v>0</v>
      </c>
      <c r="S274" s="210">
        <v>0</v>
      </c>
      <c r="T274" s="210">
        <v>1</v>
      </c>
      <c r="U274" s="210">
        <v>1</v>
      </c>
      <c r="V274" s="210">
        <v>1</v>
      </c>
      <c r="W274" s="210">
        <v>1</v>
      </c>
      <c r="X274" s="210">
        <v>1</v>
      </c>
      <c r="Y274" s="210">
        <v>1</v>
      </c>
      <c r="Z274" s="210">
        <v>1</v>
      </c>
      <c r="AA274" s="210">
        <v>1</v>
      </c>
      <c r="AB274" s="210">
        <v>1</v>
      </c>
      <c r="AC274" s="210">
        <v>1</v>
      </c>
      <c r="AD274" s="210">
        <v>1</v>
      </c>
      <c r="AE274" s="210">
        <v>1</v>
      </c>
      <c r="AF274" s="210">
        <v>1</v>
      </c>
      <c r="AG274" s="210">
        <v>1</v>
      </c>
      <c r="AH274" s="210">
        <v>1</v>
      </c>
      <c r="AI274" s="210">
        <v>1</v>
      </c>
      <c r="AJ274" s="210">
        <v>1</v>
      </c>
      <c r="AK274" s="210">
        <v>1</v>
      </c>
      <c r="AL274" s="210">
        <v>1</v>
      </c>
      <c r="AM274" s="210">
        <v>1</v>
      </c>
      <c r="AN274" s="210">
        <v>1</v>
      </c>
      <c r="AO274" s="210">
        <v>1</v>
      </c>
      <c r="AP274" s="210">
        <v>1</v>
      </c>
      <c r="AQ274" s="210">
        <v>1</v>
      </c>
      <c r="AR274" s="210">
        <v>1</v>
      </c>
      <c r="AS274" s="210">
        <v>1</v>
      </c>
      <c r="AT274" s="210">
        <v>1</v>
      </c>
      <c r="AU274" s="210">
        <v>1</v>
      </c>
      <c r="AV274" s="210">
        <v>1</v>
      </c>
      <c r="AW274" s="210">
        <v>1</v>
      </c>
      <c r="AX274" s="210">
        <v>1</v>
      </c>
      <c r="AY274" s="210">
        <v>1</v>
      </c>
      <c r="AZ274" s="210">
        <v>1</v>
      </c>
      <c r="BA274" s="210">
        <v>1</v>
      </c>
      <c r="BB274" s="210">
        <v>1</v>
      </c>
      <c r="BC274" s="210">
        <v>1</v>
      </c>
      <c r="BD274" s="210">
        <v>1</v>
      </c>
      <c r="BE274" s="210">
        <v>1</v>
      </c>
      <c r="BF274" s="210">
        <v>1</v>
      </c>
      <c r="BG274" s="210">
        <v>1</v>
      </c>
      <c r="BH274" s="210">
        <v>1</v>
      </c>
      <c r="BI274" s="210"/>
      <c r="BJ274" s="210"/>
      <c r="BK274" s="210"/>
      <c r="BL274" s="210"/>
      <c r="BM274" s="210"/>
      <c r="BN274" s="210"/>
      <c r="BO274" s="210"/>
      <c r="BP274" s="210"/>
      <c r="BQ274" s="210"/>
      <c r="BR274" s="210"/>
      <c r="BS274" s="210"/>
      <c r="BT274" s="210"/>
      <c r="BU274" s="210"/>
      <c r="BV274" s="210"/>
      <c r="BW274" s="210"/>
      <c r="BX274" s="210"/>
      <c r="BY274" s="210"/>
      <c r="BZ274" s="210"/>
      <c r="CA274" s="210"/>
      <c r="CB274" s="210"/>
      <c r="CC274" s="210"/>
      <c r="CD274" s="210"/>
      <c r="CE274" s="210"/>
      <c r="CF274" s="210"/>
      <c r="CG274" s="210"/>
      <c r="CH274" s="210"/>
      <c r="CI274" s="210"/>
      <c r="CJ274" s="210"/>
      <c r="CK274" s="210"/>
      <c r="CL274" s="210"/>
      <c r="CM274" s="210"/>
      <c r="CN274" s="210"/>
      <c r="CO274" s="210"/>
      <c r="CP274" s="210"/>
      <c r="CQ274" s="210"/>
      <c r="CR274" s="210"/>
      <c r="CS274" s="144" t="s">
        <v>299</v>
      </c>
      <c r="CT274" s="144"/>
    </row>
    <row r="275" spans="1:98" ht="15">
      <c r="A275" s="208" t="s">
        <v>8334</v>
      </c>
      <c r="B275" s="285" t="s">
        <v>17</v>
      </c>
      <c r="C275" s="209"/>
      <c r="D275" s="259"/>
      <c r="E275" s="209" t="s">
        <v>2</v>
      </c>
      <c r="F275" s="209" t="s">
        <v>38</v>
      </c>
      <c r="G275" s="216" t="s">
        <v>35</v>
      </c>
      <c r="H275" s="209" t="s">
        <v>8271</v>
      </c>
      <c r="I275" s="2"/>
      <c r="J275" s="210">
        <v>0</v>
      </c>
      <c r="K275" s="210">
        <v>0</v>
      </c>
      <c r="L275" s="210">
        <v>0</v>
      </c>
      <c r="M275" s="210">
        <v>0</v>
      </c>
      <c r="N275" s="210">
        <v>0</v>
      </c>
      <c r="O275" s="210">
        <v>0</v>
      </c>
      <c r="P275" s="210">
        <v>0</v>
      </c>
      <c r="Q275" s="210">
        <v>0</v>
      </c>
      <c r="R275" s="210">
        <v>0</v>
      </c>
      <c r="S275" s="210">
        <v>1</v>
      </c>
      <c r="T275" s="210">
        <v>1</v>
      </c>
      <c r="U275" s="210">
        <v>1</v>
      </c>
      <c r="V275" s="210">
        <v>1</v>
      </c>
      <c r="W275" s="210">
        <v>1</v>
      </c>
      <c r="X275" s="210">
        <v>1</v>
      </c>
      <c r="Y275" s="210">
        <v>1</v>
      </c>
      <c r="Z275" s="210">
        <v>1</v>
      </c>
      <c r="AA275" s="210">
        <v>1</v>
      </c>
      <c r="AB275" s="210">
        <v>1</v>
      </c>
      <c r="AC275" s="210">
        <v>1</v>
      </c>
      <c r="AD275" s="210">
        <v>1</v>
      </c>
      <c r="AE275" s="210">
        <v>1</v>
      </c>
      <c r="AF275" s="210">
        <v>1</v>
      </c>
      <c r="AG275" s="210">
        <v>1</v>
      </c>
      <c r="AH275" s="210">
        <v>1</v>
      </c>
      <c r="AI275" s="210">
        <v>1</v>
      </c>
      <c r="AJ275" s="210">
        <v>1</v>
      </c>
      <c r="AK275" s="210">
        <v>1</v>
      </c>
      <c r="AL275" s="210">
        <v>1</v>
      </c>
      <c r="AM275" s="210">
        <v>1</v>
      </c>
      <c r="AN275" s="210">
        <v>1</v>
      </c>
      <c r="AO275" s="210">
        <v>1</v>
      </c>
      <c r="AP275" s="210">
        <v>1</v>
      </c>
      <c r="AQ275" s="210">
        <v>1</v>
      </c>
      <c r="AR275" s="210">
        <v>1</v>
      </c>
      <c r="AS275" s="210">
        <v>1</v>
      </c>
      <c r="AT275" s="210">
        <v>1</v>
      </c>
      <c r="AU275" s="210">
        <v>1</v>
      </c>
      <c r="AV275" s="210">
        <v>1</v>
      </c>
      <c r="AW275" s="210">
        <v>1</v>
      </c>
      <c r="AX275" s="210">
        <v>1</v>
      </c>
      <c r="AY275" s="210">
        <v>1</v>
      </c>
      <c r="AZ275" s="210">
        <v>1</v>
      </c>
      <c r="BA275" s="210">
        <v>1</v>
      </c>
      <c r="BB275" s="210">
        <v>1</v>
      </c>
      <c r="BC275" s="210">
        <v>1</v>
      </c>
      <c r="BD275" s="210">
        <v>1</v>
      </c>
      <c r="BE275" s="210">
        <v>1</v>
      </c>
      <c r="BF275" s="210">
        <v>1</v>
      </c>
      <c r="BG275" s="210">
        <v>1</v>
      </c>
      <c r="BH275" s="210">
        <v>1</v>
      </c>
      <c r="BI275" s="210"/>
      <c r="BJ275" s="210"/>
      <c r="BK275" s="210"/>
      <c r="BL275" s="210"/>
      <c r="BM275" s="210"/>
      <c r="BN275" s="210"/>
      <c r="BO275" s="210"/>
      <c r="BP275" s="210"/>
      <c r="BQ275" s="210"/>
      <c r="BR275" s="210"/>
      <c r="BS275" s="210"/>
      <c r="BT275" s="210"/>
      <c r="BU275" s="210"/>
      <c r="BV275" s="210"/>
      <c r="BW275" s="210"/>
      <c r="BX275" s="210"/>
      <c r="BY275" s="210"/>
      <c r="BZ275" s="210"/>
      <c r="CA275" s="210"/>
      <c r="CB275" s="210"/>
      <c r="CC275" s="210"/>
      <c r="CD275" s="210"/>
      <c r="CE275" s="210"/>
      <c r="CF275" s="210"/>
      <c r="CG275" s="210"/>
      <c r="CH275" s="210"/>
      <c r="CI275" s="210"/>
      <c r="CJ275" s="210"/>
      <c r="CK275" s="210"/>
      <c r="CL275" s="210"/>
      <c r="CM275" s="210"/>
      <c r="CN275" s="210"/>
      <c r="CO275" s="210"/>
      <c r="CP275" s="210"/>
      <c r="CQ275" s="210"/>
      <c r="CR275" s="210"/>
      <c r="CS275" s="144" t="s">
        <v>300</v>
      </c>
      <c r="CT275" s="144"/>
    </row>
    <row r="276" spans="1:98" ht="15">
      <c r="A276" s="208" t="s">
        <v>8334</v>
      </c>
      <c r="B276" s="285" t="s">
        <v>17</v>
      </c>
      <c r="C276" s="209"/>
      <c r="D276" s="259"/>
      <c r="E276" s="209" t="s">
        <v>5136</v>
      </c>
      <c r="F276" s="209" t="s">
        <v>38</v>
      </c>
      <c r="G276" s="216" t="s">
        <v>35</v>
      </c>
      <c r="H276" s="209" t="s">
        <v>8271</v>
      </c>
      <c r="I276" s="2"/>
      <c r="J276" s="210">
        <v>0</v>
      </c>
      <c r="K276" s="210">
        <v>0</v>
      </c>
      <c r="L276" s="210">
        <v>0</v>
      </c>
      <c r="M276" s="210">
        <v>0</v>
      </c>
      <c r="N276" s="210">
        <v>0</v>
      </c>
      <c r="O276" s="210">
        <v>0</v>
      </c>
      <c r="P276" s="210">
        <v>0</v>
      </c>
      <c r="Q276" s="210">
        <v>0</v>
      </c>
      <c r="R276" s="210">
        <v>0</v>
      </c>
      <c r="S276" s="210">
        <v>1</v>
      </c>
      <c r="T276" s="210">
        <v>1</v>
      </c>
      <c r="U276" s="210">
        <v>1</v>
      </c>
      <c r="V276" s="210">
        <v>1</v>
      </c>
      <c r="W276" s="210">
        <v>1</v>
      </c>
      <c r="X276" s="210">
        <v>1</v>
      </c>
      <c r="Y276" s="210">
        <v>1</v>
      </c>
      <c r="Z276" s="210">
        <v>1</v>
      </c>
      <c r="AA276" s="210">
        <v>1</v>
      </c>
      <c r="AB276" s="210">
        <v>1</v>
      </c>
      <c r="AC276" s="210">
        <v>1</v>
      </c>
      <c r="AD276" s="210">
        <v>1</v>
      </c>
      <c r="AE276" s="210">
        <v>1</v>
      </c>
      <c r="AF276" s="210">
        <v>1</v>
      </c>
      <c r="AG276" s="210">
        <v>1</v>
      </c>
      <c r="AH276" s="210">
        <v>1</v>
      </c>
      <c r="AI276" s="210">
        <v>1</v>
      </c>
      <c r="AJ276" s="210">
        <v>1</v>
      </c>
      <c r="AK276" s="210">
        <v>1</v>
      </c>
      <c r="AL276" s="210">
        <v>1</v>
      </c>
      <c r="AM276" s="210">
        <v>1</v>
      </c>
      <c r="AN276" s="210">
        <v>1</v>
      </c>
      <c r="AO276" s="210">
        <v>1</v>
      </c>
      <c r="AP276" s="210">
        <v>1</v>
      </c>
      <c r="AQ276" s="210">
        <v>1</v>
      </c>
      <c r="AR276" s="210">
        <v>1</v>
      </c>
      <c r="AS276" s="210">
        <v>1</v>
      </c>
      <c r="AT276" s="210">
        <v>1</v>
      </c>
      <c r="AU276" s="210">
        <v>1</v>
      </c>
      <c r="AV276" s="210">
        <v>1</v>
      </c>
      <c r="AW276" s="210">
        <v>1</v>
      </c>
      <c r="AX276" s="210">
        <v>1</v>
      </c>
      <c r="AY276" s="210">
        <v>1</v>
      </c>
      <c r="AZ276" s="210">
        <v>1</v>
      </c>
      <c r="BA276" s="210">
        <v>1</v>
      </c>
      <c r="BB276" s="210">
        <v>1</v>
      </c>
      <c r="BC276" s="210">
        <v>1</v>
      </c>
      <c r="BD276" s="210">
        <v>1</v>
      </c>
      <c r="BE276" s="210">
        <v>1</v>
      </c>
      <c r="BF276" s="210">
        <v>1</v>
      </c>
      <c r="BG276" s="210">
        <v>1</v>
      </c>
      <c r="BH276" s="210">
        <v>1</v>
      </c>
      <c r="BI276" s="210"/>
      <c r="BJ276" s="210"/>
      <c r="BK276" s="210"/>
      <c r="BL276" s="210"/>
      <c r="BM276" s="210"/>
      <c r="BN276" s="210"/>
      <c r="BO276" s="210"/>
      <c r="BP276" s="210"/>
      <c r="BQ276" s="210"/>
      <c r="BR276" s="210"/>
      <c r="BS276" s="210"/>
      <c r="BT276" s="210"/>
      <c r="BU276" s="210"/>
      <c r="BV276" s="210"/>
      <c r="BW276" s="210"/>
      <c r="BX276" s="210"/>
      <c r="BY276" s="210"/>
      <c r="BZ276" s="210"/>
      <c r="CA276" s="210"/>
      <c r="CB276" s="210"/>
      <c r="CC276" s="210"/>
      <c r="CD276" s="210"/>
      <c r="CE276" s="210"/>
      <c r="CF276" s="210"/>
      <c r="CG276" s="210"/>
      <c r="CH276" s="210"/>
      <c r="CI276" s="210"/>
      <c r="CJ276" s="210"/>
      <c r="CK276" s="210"/>
      <c r="CL276" s="210"/>
      <c r="CM276" s="210"/>
      <c r="CN276" s="210"/>
      <c r="CO276" s="210"/>
      <c r="CP276" s="210"/>
      <c r="CQ276" s="210"/>
      <c r="CR276" s="210"/>
      <c r="CS276" s="144" t="s">
        <v>301</v>
      </c>
      <c r="CT276" s="144"/>
    </row>
    <row r="277" spans="1:98" ht="15">
      <c r="A277" s="208" t="s">
        <v>8334</v>
      </c>
      <c r="B277" s="285" t="s">
        <v>17</v>
      </c>
      <c r="C277" s="209"/>
      <c r="D277" s="259"/>
      <c r="E277" s="209" t="s">
        <v>5136</v>
      </c>
      <c r="F277" s="209" t="s">
        <v>38</v>
      </c>
      <c r="G277" s="216" t="s">
        <v>35</v>
      </c>
      <c r="H277" s="209" t="s">
        <v>8271</v>
      </c>
      <c r="I277" s="2"/>
      <c r="J277" s="210">
        <v>0</v>
      </c>
      <c r="K277" s="210">
        <v>0</v>
      </c>
      <c r="L277" s="210">
        <v>0</v>
      </c>
      <c r="M277" s="210">
        <v>0</v>
      </c>
      <c r="N277" s="210">
        <v>0</v>
      </c>
      <c r="O277" s="210">
        <v>0</v>
      </c>
      <c r="P277" s="210">
        <v>0</v>
      </c>
      <c r="Q277" s="210">
        <v>0</v>
      </c>
      <c r="R277" s="210">
        <v>0</v>
      </c>
      <c r="S277" s="210">
        <v>0</v>
      </c>
      <c r="T277" s="210">
        <v>1</v>
      </c>
      <c r="U277" s="210">
        <v>1</v>
      </c>
      <c r="V277" s="210">
        <v>1</v>
      </c>
      <c r="W277" s="210">
        <v>1</v>
      </c>
      <c r="X277" s="210">
        <v>1</v>
      </c>
      <c r="Y277" s="210">
        <v>1</v>
      </c>
      <c r="Z277" s="210">
        <v>1</v>
      </c>
      <c r="AA277" s="210">
        <v>1</v>
      </c>
      <c r="AB277" s="210">
        <v>1</v>
      </c>
      <c r="AC277" s="210">
        <v>1</v>
      </c>
      <c r="AD277" s="210">
        <v>1</v>
      </c>
      <c r="AE277" s="210">
        <v>1</v>
      </c>
      <c r="AF277" s="210">
        <v>1</v>
      </c>
      <c r="AG277" s="210">
        <v>1</v>
      </c>
      <c r="AH277" s="210">
        <v>1</v>
      </c>
      <c r="AI277" s="210">
        <v>1</v>
      </c>
      <c r="AJ277" s="210">
        <v>1</v>
      </c>
      <c r="AK277" s="210">
        <v>1</v>
      </c>
      <c r="AL277" s="210">
        <v>1</v>
      </c>
      <c r="AM277" s="210">
        <v>1</v>
      </c>
      <c r="AN277" s="210">
        <v>1</v>
      </c>
      <c r="AO277" s="210">
        <v>1</v>
      </c>
      <c r="AP277" s="210">
        <v>1</v>
      </c>
      <c r="AQ277" s="210">
        <v>1</v>
      </c>
      <c r="AR277" s="210">
        <v>1</v>
      </c>
      <c r="AS277" s="210">
        <v>1</v>
      </c>
      <c r="AT277" s="210">
        <v>1</v>
      </c>
      <c r="AU277" s="210">
        <v>1</v>
      </c>
      <c r="AV277" s="210">
        <v>1</v>
      </c>
      <c r="AW277" s="210">
        <v>1</v>
      </c>
      <c r="AX277" s="210">
        <v>1</v>
      </c>
      <c r="AY277" s="210">
        <v>1</v>
      </c>
      <c r="AZ277" s="210">
        <v>1</v>
      </c>
      <c r="BA277" s="210">
        <v>1</v>
      </c>
      <c r="BB277" s="210">
        <v>1</v>
      </c>
      <c r="BC277" s="210">
        <v>1</v>
      </c>
      <c r="BD277" s="210">
        <v>1</v>
      </c>
      <c r="BE277" s="210">
        <v>1</v>
      </c>
      <c r="BF277" s="210">
        <v>1</v>
      </c>
      <c r="BG277" s="210">
        <v>1</v>
      </c>
      <c r="BH277" s="210">
        <v>1</v>
      </c>
      <c r="BI277" s="210"/>
      <c r="BJ277" s="210"/>
      <c r="BK277" s="210"/>
      <c r="BL277" s="210"/>
      <c r="BM277" s="210"/>
      <c r="BN277" s="210"/>
      <c r="BO277" s="210"/>
      <c r="BP277" s="210"/>
      <c r="BQ277" s="210"/>
      <c r="BR277" s="210"/>
      <c r="BS277" s="210"/>
      <c r="BT277" s="210"/>
      <c r="BU277" s="210"/>
      <c r="BV277" s="210"/>
      <c r="BW277" s="210"/>
      <c r="BX277" s="210"/>
      <c r="BY277" s="210"/>
      <c r="BZ277" s="210"/>
      <c r="CA277" s="210"/>
      <c r="CB277" s="210"/>
      <c r="CC277" s="210"/>
      <c r="CD277" s="210"/>
      <c r="CE277" s="210"/>
      <c r="CF277" s="210"/>
      <c r="CG277" s="210"/>
      <c r="CH277" s="210"/>
      <c r="CI277" s="210"/>
      <c r="CJ277" s="210"/>
      <c r="CK277" s="210"/>
      <c r="CL277" s="210"/>
      <c r="CM277" s="210"/>
      <c r="CN277" s="210"/>
      <c r="CO277" s="210"/>
      <c r="CP277" s="210"/>
      <c r="CQ277" s="210"/>
      <c r="CR277" s="210"/>
      <c r="CS277" s="144" t="s">
        <v>302</v>
      </c>
      <c r="CT277" s="144"/>
    </row>
    <row r="278" spans="1:98" ht="15">
      <c r="A278" s="208" t="s">
        <v>8334</v>
      </c>
      <c r="B278" s="285" t="s">
        <v>17</v>
      </c>
      <c r="C278" s="209"/>
      <c r="D278" s="259"/>
      <c r="E278" s="209" t="s">
        <v>5135</v>
      </c>
      <c r="F278" s="209" t="s">
        <v>38</v>
      </c>
      <c r="G278" s="216" t="s">
        <v>35</v>
      </c>
      <c r="H278" s="209" t="s">
        <v>8271</v>
      </c>
      <c r="I278" s="2"/>
      <c r="J278" s="210">
        <v>0</v>
      </c>
      <c r="K278" s="210">
        <v>0</v>
      </c>
      <c r="L278" s="210">
        <v>0</v>
      </c>
      <c r="M278" s="210">
        <v>0</v>
      </c>
      <c r="N278" s="210">
        <v>0</v>
      </c>
      <c r="O278" s="210">
        <v>0</v>
      </c>
      <c r="P278" s="210">
        <v>0</v>
      </c>
      <c r="Q278" s="210">
        <v>0</v>
      </c>
      <c r="R278" s="210">
        <v>0</v>
      </c>
      <c r="S278" s="210">
        <v>0</v>
      </c>
      <c r="T278" s="210">
        <v>0</v>
      </c>
      <c r="U278" s="210">
        <v>0</v>
      </c>
      <c r="V278" s="210">
        <v>0</v>
      </c>
      <c r="W278" s="210">
        <v>0</v>
      </c>
      <c r="X278" s="210">
        <v>1</v>
      </c>
      <c r="Y278" s="210">
        <v>1</v>
      </c>
      <c r="Z278" s="210">
        <v>1</v>
      </c>
      <c r="AA278" s="210">
        <v>1</v>
      </c>
      <c r="AB278" s="210">
        <v>1</v>
      </c>
      <c r="AC278" s="210">
        <v>1</v>
      </c>
      <c r="AD278" s="210">
        <v>1</v>
      </c>
      <c r="AE278" s="210">
        <v>1</v>
      </c>
      <c r="AF278" s="210">
        <v>1</v>
      </c>
      <c r="AG278" s="210">
        <v>1</v>
      </c>
      <c r="AH278" s="210">
        <v>1</v>
      </c>
      <c r="AI278" s="210">
        <v>1</v>
      </c>
      <c r="AJ278" s="210">
        <v>1</v>
      </c>
      <c r="AK278" s="210">
        <v>1</v>
      </c>
      <c r="AL278" s="210">
        <v>1</v>
      </c>
      <c r="AM278" s="210">
        <v>1</v>
      </c>
      <c r="AN278" s="210">
        <v>1</v>
      </c>
      <c r="AO278" s="210">
        <v>1</v>
      </c>
      <c r="AP278" s="210">
        <v>1</v>
      </c>
      <c r="AQ278" s="210">
        <v>1</v>
      </c>
      <c r="AR278" s="210">
        <v>1</v>
      </c>
      <c r="AS278" s="210">
        <v>1</v>
      </c>
      <c r="AT278" s="210">
        <v>1</v>
      </c>
      <c r="AU278" s="210">
        <v>1</v>
      </c>
      <c r="AV278" s="210">
        <v>1</v>
      </c>
      <c r="AW278" s="210">
        <v>1</v>
      </c>
      <c r="AX278" s="210">
        <v>1</v>
      </c>
      <c r="AY278" s="210">
        <v>1</v>
      </c>
      <c r="AZ278" s="210">
        <v>1</v>
      </c>
      <c r="BA278" s="210">
        <v>1</v>
      </c>
      <c r="BB278" s="210">
        <v>1</v>
      </c>
      <c r="BC278" s="210">
        <v>1</v>
      </c>
      <c r="BD278" s="210">
        <v>1</v>
      </c>
      <c r="BE278" s="210">
        <v>1</v>
      </c>
      <c r="BF278" s="210">
        <v>1</v>
      </c>
      <c r="BG278" s="210">
        <v>1</v>
      </c>
      <c r="BH278" s="210">
        <v>1</v>
      </c>
      <c r="BI278" s="210"/>
      <c r="BJ278" s="210"/>
      <c r="BK278" s="210"/>
      <c r="BL278" s="210"/>
      <c r="BM278" s="210"/>
      <c r="BN278" s="210"/>
      <c r="BO278" s="210"/>
      <c r="BP278" s="210"/>
      <c r="BQ278" s="210"/>
      <c r="BR278" s="210"/>
      <c r="BS278" s="210"/>
      <c r="BT278" s="210"/>
      <c r="BU278" s="210"/>
      <c r="BV278" s="210"/>
      <c r="BW278" s="210"/>
      <c r="BX278" s="210"/>
      <c r="BY278" s="210"/>
      <c r="BZ278" s="210"/>
      <c r="CA278" s="210"/>
      <c r="CB278" s="210"/>
      <c r="CC278" s="210"/>
      <c r="CD278" s="210"/>
      <c r="CE278" s="210"/>
      <c r="CF278" s="210"/>
      <c r="CG278" s="210"/>
      <c r="CH278" s="210"/>
      <c r="CI278" s="210"/>
      <c r="CJ278" s="210"/>
      <c r="CK278" s="210"/>
      <c r="CL278" s="210"/>
      <c r="CM278" s="210"/>
      <c r="CN278" s="210"/>
      <c r="CO278" s="210"/>
      <c r="CP278" s="210"/>
      <c r="CQ278" s="210"/>
      <c r="CR278" s="210"/>
      <c r="CS278" s="144" t="s">
        <v>303</v>
      </c>
      <c r="CT278" s="144"/>
    </row>
    <row r="279" spans="1:98" ht="15">
      <c r="A279" s="208" t="s">
        <v>8334</v>
      </c>
      <c r="B279" s="285" t="s">
        <v>17</v>
      </c>
      <c r="C279" s="209"/>
      <c r="D279" s="259"/>
      <c r="E279" s="209" t="s">
        <v>5135</v>
      </c>
      <c r="F279" s="209" t="s">
        <v>38</v>
      </c>
      <c r="G279" s="216" t="s">
        <v>35</v>
      </c>
      <c r="H279" s="209" t="s">
        <v>8271</v>
      </c>
      <c r="I279" s="2"/>
      <c r="J279" s="210">
        <v>0</v>
      </c>
      <c r="K279" s="210">
        <v>0</v>
      </c>
      <c r="L279" s="210">
        <v>0</v>
      </c>
      <c r="M279" s="210">
        <v>0</v>
      </c>
      <c r="N279" s="210">
        <v>0</v>
      </c>
      <c r="O279" s="210">
        <v>0</v>
      </c>
      <c r="P279" s="210">
        <v>0</v>
      </c>
      <c r="Q279" s="210">
        <v>0</v>
      </c>
      <c r="R279" s="210">
        <v>0</v>
      </c>
      <c r="S279" s="210">
        <v>0</v>
      </c>
      <c r="T279" s="210">
        <v>0</v>
      </c>
      <c r="U279" s="210">
        <v>0</v>
      </c>
      <c r="V279" s="210">
        <v>0</v>
      </c>
      <c r="W279" s="210">
        <v>0</v>
      </c>
      <c r="X279" s="210">
        <v>1</v>
      </c>
      <c r="Y279" s="210">
        <v>1</v>
      </c>
      <c r="Z279" s="210">
        <v>1</v>
      </c>
      <c r="AA279" s="210">
        <v>1</v>
      </c>
      <c r="AB279" s="210">
        <v>1</v>
      </c>
      <c r="AC279" s="210">
        <v>1</v>
      </c>
      <c r="AD279" s="210">
        <v>1</v>
      </c>
      <c r="AE279" s="210">
        <v>1</v>
      </c>
      <c r="AF279" s="210">
        <v>1</v>
      </c>
      <c r="AG279" s="210">
        <v>1</v>
      </c>
      <c r="AH279" s="210">
        <v>1</v>
      </c>
      <c r="AI279" s="210">
        <v>1</v>
      </c>
      <c r="AJ279" s="210">
        <v>1</v>
      </c>
      <c r="AK279" s="210">
        <v>1</v>
      </c>
      <c r="AL279" s="210">
        <v>1</v>
      </c>
      <c r="AM279" s="210">
        <v>1</v>
      </c>
      <c r="AN279" s="210">
        <v>1</v>
      </c>
      <c r="AO279" s="210">
        <v>1</v>
      </c>
      <c r="AP279" s="210">
        <v>1</v>
      </c>
      <c r="AQ279" s="210">
        <v>1</v>
      </c>
      <c r="AR279" s="210">
        <v>1</v>
      </c>
      <c r="AS279" s="210">
        <v>1</v>
      </c>
      <c r="AT279" s="210">
        <v>1</v>
      </c>
      <c r="AU279" s="210">
        <v>1</v>
      </c>
      <c r="AV279" s="210">
        <v>1</v>
      </c>
      <c r="AW279" s="210">
        <v>1</v>
      </c>
      <c r="AX279" s="210">
        <v>1</v>
      </c>
      <c r="AY279" s="210">
        <v>1</v>
      </c>
      <c r="AZ279" s="210">
        <v>1</v>
      </c>
      <c r="BA279" s="210">
        <v>1</v>
      </c>
      <c r="BB279" s="210">
        <v>1</v>
      </c>
      <c r="BC279" s="210">
        <v>1</v>
      </c>
      <c r="BD279" s="210">
        <v>1</v>
      </c>
      <c r="BE279" s="210">
        <v>1</v>
      </c>
      <c r="BF279" s="210">
        <v>1</v>
      </c>
      <c r="BG279" s="210">
        <v>1</v>
      </c>
      <c r="BH279" s="210">
        <v>1</v>
      </c>
      <c r="BI279" s="210"/>
      <c r="BJ279" s="210"/>
      <c r="BK279" s="210"/>
      <c r="BL279" s="210"/>
      <c r="BM279" s="210"/>
      <c r="BN279" s="210"/>
      <c r="BO279" s="210"/>
      <c r="BP279" s="210"/>
      <c r="BQ279" s="210"/>
      <c r="BR279" s="210"/>
      <c r="BS279" s="210"/>
      <c r="BT279" s="210"/>
      <c r="BU279" s="210"/>
      <c r="BV279" s="210"/>
      <c r="BW279" s="210"/>
      <c r="BX279" s="210"/>
      <c r="BY279" s="210"/>
      <c r="BZ279" s="210"/>
      <c r="CA279" s="210"/>
      <c r="CB279" s="210"/>
      <c r="CC279" s="210"/>
      <c r="CD279" s="210"/>
      <c r="CE279" s="210"/>
      <c r="CF279" s="210"/>
      <c r="CG279" s="210"/>
      <c r="CH279" s="210"/>
      <c r="CI279" s="210"/>
      <c r="CJ279" s="210"/>
      <c r="CK279" s="210"/>
      <c r="CL279" s="210"/>
      <c r="CM279" s="210"/>
      <c r="CN279" s="210"/>
      <c r="CO279" s="210"/>
      <c r="CP279" s="210"/>
      <c r="CQ279" s="210"/>
      <c r="CR279" s="210"/>
      <c r="CS279" s="144" t="s">
        <v>304</v>
      </c>
      <c r="CT279" s="144"/>
    </row>
    <row r="280" spans="1:98" ht="15">
      <c r="A280" s="208" t="s">
        <v>8334</v>
      </c>
      <c r="B280" s="285" t="s">
        <v>17</v>
      </c>
      <c r="C280" s="209"/>
      <c r="D280" s="259"/>
      <c r="E280" s="209" t="s">
        <v>5135</v>
      </c>
      <c r="F280" s="209" t="s">
        <v>38</v>
      </c>
      <c r="G280" s="216" t="s">
        <v>35</v>
      </c>
      <c r="H280" s="209" t="s">
        <v>8271</v>
      </c>
      <c r="I280" s="2"/>
      <c r="J280" s="210">
        <v>0</v>
      </c>
      <c r="K280" s="210">
        <v>0</v>
      </c>
      <c r="L280" s="210">
        <v>0</v>
      </c>
      <c r="M280" s="210">
        <v>0</v>
      </c>
      <c r="N280" s="210">
        <v>0</v>
      </c>
      <c r="O280" s="210">
        <v>0</v>
      </c>
      <c r="P280" s="210">
        <v>0</v>
      </c>
      <c r="Q280" s="210">
        <v>0</v>
      </c>
      <c r="R280" s="210">
        <v>0</v>
      </c>
      <c r="S280" s="210">
        <v>0</v>
      </c>
      <c r="T280" s="210">
        <v>0</v>
      </c>
      <c r="U280" s="210">
        <v>0</v>
      </c>
      <c r="V280" s="210">
        <v>0</v>
      </c>
      <c r="W280" s="210">
        <v>0</v>
      </c>
      <c r="X280" s="210">
        <v>1</v>
      </c>
      <c r="Y280" s="210">
        <v>1</v>
      </c>
      <c r="Z280" s="210">
        <v>1</v>
      </c>
      <c r="AA280" s="210">
        <v>1</v>
      </c>
      <c r="AB280" s="210">
        <v>1</v>
      </c>
      <c r="AC280" s="210">
        <v>1</v>
      </c>
      <c r="AD280" s="210">
        <v>1</v>
      </c>
      <c r="AE280" s="210">
        <v>1</v>
      </c>
      <c r="AF280" s="210">
        <v>1</v>
      </c>
      <c r="AG280" s="210">
        <v>1</v>
      </c>
      <c r="AH280" s="210">
        <v>1</v>
      </c>
      <c r="AI280" s="210">
        <v>1</v>
      </c>
      <c r="AJ280" s="210">
        <v>1</v>
      </c>
      <c r="AK280" s="210">
        <v>1</v>
      </c>
      <c r="AL280" s="210">
        <v>1</v>
      </c>
      <c r="AM280" s="210">
        <v>1</v>
      </c>
      <c r="AN280" s="210">
        <v>1</v>
      </c>
      <c r="AO280" s="210">
        <v>1</v>
      </c>
      <c r="AP280" s="210">
        <v>1</v>
      </c>
      <c r="AQ280" s="210">
        <v>1</v>
      </c>
      <c r="AR280" s="210">
        <v>1</v>
      </c>
      <c r="AS280" s="210">
        <v>1</v>
      </c>
      <c r="AT280" s="210">
        <v>1</v>
      </c>
      <c r="AU280" s="210">
        <v>1</v>
      </c>
      <c r="AV280" s="210">
        <v>1</v>
      </c>
      <c r="AW280" s="210">
        <v>1</v>
      </c>
      <c r="AX280" s="210">
        <v>1</v>
      </c>
      <c r="AY280" s="210">
        <v>1</v>
      </c>
      <c r="AZ280" s="210">
        <v>1</v>
      </c>
      <c r="BA280" s="210">
        <v>1</v>
      </c>
      <c r="BB280" s="210">
        <v>1</v>
      </c>
      <c r="BC280" s="210">
        <v>1</v>
      </c>
      <c r="BD280" s="210">
        <v>1</v>
      </c>
      <c r="BE280" s="210">
        <v>1</v>
      </c>
      <c r="BF280" s="210">
        <v>1</v>
      </c>
      <c r="BG280" s="210">
        <v>1</v>
      </c>
      <c r="BH280" s="210">
        <v>1</v>
      </c>
      <c r="BI280" s="210"/>
      <c r="BJ280" s="210"/>
      <c r="BK280" s="210"/>
      <c r="BL280" s="210"/>
      <c r="BM280" s="210"/>
      <c r="BN280" s="210"/>
      <c r="BO280" s="210"/>
      <c r="BP280" s="210"/>
      <c r="BQ280" s="210"/>
      <c r="BR280" s="210"/>
      <c r="BS280" s="210"/>
      <c r="BT280" s="210"/>
      <c r="BU280" s="210"/>
      <c r="BV280" s="210"/>
      <c r="BW280" s="210"/>
      <c r="BX280" s="210"/>
      <c r="BY280" s="210"/>
      <c r="BZ280" s="210"/>
      <c r="CA280" s="210"/>
      <c r="CB280" s="210"/>
      <c r="CC280" s="210"/>
      <c r="CD280" s="210"/>
      <c r="CE280" s="210"/>
      <c r="CF280" s="210"/>
      <c r="CG280" s="210"/>
      <c r="CH280" s="210"/>
      <c r="CI280" s="210"/>
      <c r="CJ280" s="210"/>
      <c r="CK280" s="210"/>
      <c r="CL280" s="210"/>
      <c r="CM280" s="210"/>
      <c r="CN280" s="210"/>
      <c r="CO280" s="210"/>
      <c r="CP280" s="210"/>
      <c r="CQ280" s="210"/>
      <c r="CR280" s="210"/>
      <c r="CS280" s="144" t="s">
        <v>305</v>
      </c>
      <c r="CT280" s="144"/>
    </row>
    <row r="281" spans="1:98" ht="15">
      <c r="A281" s="208" t="s">
        <v>8334</v>
      </c>
      <c r="B281" s="285" t="s">
        <v>17</v>
      </c>
      <c r="C281" s="209"/>
      <c r="D281" s="259"/>
      <c r="E281" s="209" t="s">
        <v>5135</v>
      </c>
      <c r="F281" s="209" t="s">
        <v>38</v>
      </c>
      <c r="G281" s="216" t="s">
        <v>35</v>
      </c>
      <c r="H281" s="209" t="s">
        <v>8271</v>
      </c>
      <c r="I281" s="2"/>
      <c r="J281" s="210">
        <v>0</v>
      </c>
      <c r="K281" s="210">
        <v>0</v>
      </c>
      <c r="L281" s="210">
        <v>0</v>
      </c>
      <c r="M281" s="210">
        <v>0</v>
      </c>
      <c r="N281" s="210">
        <v>0</v>
      </c>
      <c r="O281" s="210">
        <v>0</v>
      </c>
      <c r="P281" s="210">
        <v>0</v>
      </c>
      <c r="Q281" s="210">
        <v>0</v>
      </c>
      <c r="R281" s="210">
        <v>0</v>
      </c>
      <c r="S281" s="210">
        <v>0</v>
      </c>
      <c r="T281" s="210">
        <v>0</v>
      </c>
      <c r="U281" s="210">
        <v>0</v>
      </c>
      <c r="V281" s="210">
        <v>0</v>
      </c>
      <c r="W281" s="210">
        <v>0</v>
      </c>
      <c r="X281" s="210">
        <v>1</v>
      </c>
      <c r="Y281" s="210">
        <v>1</v>
      </c>
      <c r="Z281" s="210">
        <v>1</v>
      </c>
      <c r="AA281" s="210">
        <v>1</v>
      </c>
      <c r="AB281" s="210">
        <v>1</v>
      </c>
      <c r="AC281" s="210">
        <v>1</v>
      </c>
      <c r="AD281" s="210">
        <v>1</v>
      </c>
      <c r="AE281" s="210">
        <v>1</v>
      </c>
      <c r="AF281" s="210">
        <v>1</v>
      </c>
      <c r="AG281" s="210">
        <v>1</v>
      </c>
      <c r="AH281" s="210">
        <v>1</v>
      </c>
      <c r="AI281" s="210">
        <v>1</v>
      </c>
      <c r="AJ281" s="210">
        <v>1</v>
      </c>
      <c r="AK281" s="210">
        <v>1</v>
      </c>
      <c r="AL281" s="210">
        <v>1</v>
      </c>
      <c r="AM281" s="210">
        <v>1</v>
      </c>
      <c r="AN281" s="210">
        <v>1</v>
      </c>
      <c r="AO281" s="210">
        <v>1</v>
      </c>
      <c r="AP281" s="210">
        <v>1</v>
      </c>
      <c r="AQ281" s="210">
        <v>1</v>
      </c>
      <c r="AR281" s="210">
        <v>1</v>
      </c>
      <c r="AS281" s="210">
        <v>1</v>
      </c>
      <c r="AT281" s="210">
        <v>1</v>
      </c>
      <c r="AU281" s="210">
        <v>1</v>
      </c>
      <c r="AV281" s="210">
        <v>1</v>
      </c>
      <c r="AW281" s="210">
        <v>1</v>
      </c>
      <c r="AX281" s="210">
        <v>1</v>
      </c>
      <c r="AY281" s="210">
        <v>1</v>
      </c>
      <c r="AZ281" s="210">
        <v>1</v>
      </c>
      <c r="BA281" s="210">
        <v>1</v>
      </c>
      <c r="BB281" s="210">
        <v>1</v>
      </c>
      <c r="BC281" s="210">
        <v>1</v>
      </c>
      <c r="BD281" s="210">
        <v>1</v>
      </c>
      <c r="BE281" s="210">
        <v>1</v>
      </c>
      <c r="BF281" s="210">
        <v>1</v>
      </c>
      <c r="BG281" s="210">
        <v>1</v>
      </c>
      <c r="BH281" s="210">
        <v>1</v>
      </c>
      <c r="BI281" s="210"/>
      <c r="BJ281" s="210"/>
      <c r="BK281" s="210"/>
      <c r="BL281" s="210"/>
      <c r="BM281" s="210"/>
      <c r="BN281" s="210"/>
      <c r="BO281" s="210"/>
      <c r="BP281" s="210"/>
      <c r="BQ281" s="210"/>
      <c r="BR281" s="210"/>
      <c r="BS281" s="210"/>
      <c r="BT281" s="210"/>
      <c r="BU281" s="210"/>
      <c r="BV281" s="210"/>
      <c r="BW281" s="210"/>
      <c r="BX281" s="210"/>
      <c r="BY281" s="210"/>
      <c r="BZ281" s="210"/>
      <c r="CA281" s="210"/>
      <c r="CB281" s="210"/>
      <c r="CC281" s="210"/>
      <c r="CD281" s="210"/>
      <c r="CE281" s="210"/>
      <c r="CF281" s="210"/>
      <c r="CG281" s="210"/>
      <c r="CH281" s="210"/>
      <c r="CI281" s="210"/>
      <c r="CJ281" s="210"/>
      <c r="CK281" s="210"/>
      <c r="CL281" s="210"/>
      <c r="CM281" s="210"/>
      <c r="CN281" s="210"/>
      <c r="CO281" s="210"/>
      <c r="CP281" s="210"/>
      <c r="CQ281" s="210"/>
      <c r="CR281" s="210"/>
      <c r="CS281" s="144" t="s">
        <v>306</v>
      </c>
      <c r="CT281" s="144"/>
    </row>
    <row r="282" spans="1:98" ht="15">
      <c r="A282" s="208" t="s">
        <v>8334</v>
      </c>
      <c r="B282" s="285" t="s">
        <v>17</v>
      </c>
      <c r="C282" s="209"/>
      <c r="D282" s="259"/>
      <c r="E282" s="209" t="s">
        <v>5135</v>
      </c>
      <c r="F282" s="209" t="s">
        <v>38</v>
      </c>
      <c r="G282" s="216" t="s">
        <v>35</v>
      </c>
      <c r="H282" s="209" t="s">
        <v>8271</v>
      </c>
      <c r="I282" s="2"/>
      <c r="J282" s="210">
        <v>0</v>
      </c>
      <c r="K282" s="210">
        <v>0</v>
      </c>
      <c r="L282" s="210">
        <v>0</v>
      </c>
      <c r="M282" s="210">
        <v>0</v>
      </c>
      <c r="N282" s="210">
        <v>0</v>
      </c>
      <c r="O282" s="210">
        <v>0</v>
      </c>
      <c r="P282" s="210">
        <v>0</v>
      </c>
      <c r="Q282" s="210">
        <v>0</v>
      </c>
      <c r="R282" s="210">
        <v>0</v>
      </c>
      <c r="S282" s="210">
        <v>0</v>
      </c>
      <c r="T282" s="210">
        <v>0</v>
      </c>
      <c r="U282" s="210">
        <v>0</v>
      </c>
      <c r="V282" s="210">
        <v>0</v>
      </c>
      <c r="W282" s="210">
        <v>0</v>
      </c>
      <c r="X282" s="210">
        <v>1</v>
      </c>
      <c r="Y282" s="210">
        <v>1</v>
      </c>
      <c r="Z282" s="210">
        <v>1</v>
      </c>
      <c r="AA282" s="210">
        <v>1</v>
      </c>
      <c r="AB282" s="210">
        <v>1</v>
      </c>
      <c r="AC282" s="210">
        <v>1</v>
      </c>
      <c r="AD282" s="210">
        <v>1</v>
      </c>
      <c r="AE282" s="210">
        <v>1</v>
      </c>
      <c r="AF282" s="210">
        <v>1</v>
      </c>
      <c r="AG282" s="210">
        <v>1</v>
      </c>
      <c r="AH282" s="210">
        <v>1</v>
      </c>
      <c r="AI282" s="210">
        <v>1</v>
      </c>
      <c r="AJ282" s="210">
        <v>1</v>
      </c>
      <c r="AK282" s="210">
        <v>1</v>
      </c>
      <c r="AL282" s="210">
        <v>1</v>
      </c>
      <c r="AM282" s="210">
        <v>1</v>
      </c>
      <c r="AN282" s="210">
        <v>1</v>
      </c>
      <c r="AO282" s="210">
        <v>1</v>
      </c>
      <c r="AP282" s="210">
        <v>1</v>
      </c>
      <c r="AQ282" s="210">
        <v>1</v>
      </c>
      <c r="AR282" s="210">
        <v>1</v>
      </c>
      <c r="AS282" s="210">
        <v>1</v>
      </c>
      <c r="AT282" s="210">
        <v>1</v>
      </c>
      <c r="AU282" s="210">
        <v>1</v>
      </c>
      <c r="AV282" s="210">
        <v>1</v>
      </c>
      <c r="AW282" s="210">
        <v>1</v>
      </c>
      <c r="AX282" s="210">
        <v>1</v>
      </c>
      <c r="AY282" s="210">
        <v>1</v>
      </c>
      <c r="AZ282" s="210">
        <v>1</v>
      </c>
      <c r="BA282" s="210">
        <v>1</v>
      </c>
      <c r="BB282" s="210">
        <v>1</v>
      </c>
      <c r="BC282" s="210">
        <v>1</v>
      </c>
      <c r="BD282" s="210">
        <v>1</v>
      </c>
      <c r="BE282" s="210">
        <v>1</v>
      </c>
      <c r="BF282" s="210">
        <v>1</v>
      </c>
      <c r="BG282" s="210">
        <v>1</v>
      </c>
      <c r="BH282" s="210">
        <v>1</v>
      </c>
      <c r="BI282" s="210"/>
      <c r="BJ282" s="210"/>
      <c r="BK282" s="210"/>
      <c r="BL282" s="210"/>
      <c r="BM282" s="210"/>
      <c r="BN282" s="210"/>
      <c r="BO282" s="210"/>
      <c r="BP282" s="210"/>
      <c r="BQ282" s="210"/>
      <c r="BR282" s="210"/>
      <c r="BS282" s="210"/>
      <c r="BT282" s="210"/>
      <c r="BU282" s="210"/>
      <c r="BV282" s="210"/>
      <c r="BW282" s="210"/>
      <c r="BX282" s="210"/>
      <c r="BY282" s="210"/>
      <c r="BZ282" s="210"/>
      <c r="CA282" s="210"/>
      <c r="CB282" s="210"/>
      <c r="CC282" s="210"/>
      <c r="CD282" s="210"/>
      <c r="CE282" s="210"/>
      <c r="CF282" s="210"/>
      <c r="CG282" s="210"/>
      <c r="CH282" s="210"/>
      <c r="CI282" s="210"/>
      <c r="CJ282" s="210"/>
      <c r="CK282" s="210"/>
      <c r="CL282" s="210"/>
      <c r="CM282" s="210"/>
      <c r="CN282" s="210"/>
      <c r="CO282" s="210"/>
      <c r="CP282" s="210"/>
      <c r="CQ282" s="210"/>
      <c r="CR282" s="210"/>
      <c r="CS282" s="144" t="s">
        <v>307</v>
      </c>
      <c r="CT282" s="144"/>
    </row>
    <row r="283" spans="1:98" ht="15">
      <c r="A283" s="208" t="s">
        <v>8334</v>
      </c>
      <c r="B283" s="285" t="s">
        <v>17</v>
      </c>
      <c r="C283" s="209"/>
      <c r="D283" s="259"/>
      <c r="E283" s="209" t="s">
        <v>5135</v>
      </c>
      <c r="F283" s="209" t="s">
        <v>38</v>
      </c>
      <c r="G283" s="216" t="s">
        <v>35</v>
      </c>
      <c r="H283" s="209" t="s">
        <v>8271</v>
      </c>
      <c r="I283" s="2"/>
      <c r="J283" s="210">
        <v>0</v>
      </c>
      <c r="K283" s="210">
        <v>0</v>
      </c>
      <c r="L283" s="210">
        <v>0</v>
      </c>
      <c r="M283" s="210">
        <v>0</v>
      </c>
      <c r="N283" s="210">
        <v>0</v>
      </c>
      <c r="O283" s="210">
        <v>0</v>
      </c>
      <c r="P283" s="210">
        <v>0</v>
      </c>
      <c r="Q283" s="210">
        <v>0</v>
      </c>
      <c r="R283" s="210">
        <v>0</v>
      </c>
      <c r="S283" s="210">
        <v>0</v>
      </c>
      <c r="T283" s="210">
        <v>0</v>
      </c>
      <c r="U283" s="210">
        <v>0</v>
      </c>
      <c r="V283" s="210">
        <v>0</v>
      </c>
      <c r="W283" s="210">
        <v>0</v>
      </c>
      <c r="X283" s="210">
        <v>1</v>
      </c>
      <c r="Y283" s="210">
        <v>1</v>
      </c>
      <c r="Z283" s="210">
        <v>1</v>
      </c>
      <c r="AA283" s="210">
        <v>1</v>
      </c>
      <c r="AB283" s="210">
        <v>1</v>
      </c>
      <c r="AC283" s="210">
        <v>1</v>
      </c>
      <c r="AD283" s="210">
        <v>1</v>
      </c>
      <c r="AE283" s="210">
        <v>1</v>
      </c>
      <c r="AF283" s="210">
        <v>1</v>
      </c>
      <c r="AG283" s="210">
        <v>1</v>
      </c>
      <c r="AH283" s="210">
        <v>1</v>
      </c>
      <c r="AI283" s="210">
        <v>1</v>
      </c>
      <c r="AJ283" s="210">
        <v>1</v>
      </c>
      <c r="AK283" s="210">
        <v>1</v>
      </c>
      <c r="AL283" s="210">
        <v>1</v>
      </c>
      <c r="AM283" s="210">
        <v>1</v>
      </c>
      <c r="AN283" s="210">
        <v>1</v>
      </c>
      <c r="AO283" s="210">
        <v>1</v>
      </c>
      <c r="AP283" s="210">
        <v>1</v>
      </c>
      <c r="AQ283" s="210">
        <v>1</v>
      </c>
      <c r="AR283" s="210">
        <v>1</v>
      </c>
      <c r="AS283" s="210">
        <v>1</v>
      </c>
      <c r="AT283" s="210">
        <v>1</v>
      </c>
      <c r="AU283" s="210">
        <v>1</v>
      </c>
      <c r="AV283" s="210">
        <v>1</v>
      </c>
      <c r="AW283" s="210">
        <v>1</v>
      </c>
      <c r="AX283" s="210">
        <v>1</v>
      </c>
      <c r="AY283" s="210">
        <v>1</v>
      </c>
      <c r="AZ283" s="210">
        <v>1</v>
      </c>
      <c r="BA283" s="210">
        <v>1</v>
      </c>
      <c r="BB283" s="210">
        <v>1</v>
      </c>
      <c r="BC283" s="210">
        <v>1</v>
      </c>
      <c r="BD283" s="210">
        <v>1</v>
      </c>
      <c r="BE283" s="210">
        <v>1</v>
      </c>
      <c r="BF283" s="210">
        <v>1</v>
      </c>
      <c r="BG283" s="210">
        <v>1</v>
      </c>
      <c r="BH283" s="210">
        <v>1</v>
      </c>
      <c r="BI283" s="210"/>
      <c r="BJ283" s="210"/>
      <c r="BK283" s="210"/>
      <c r="BL283" s="210"/>
      <c r="BM283" s="210"/>
      <c r="BN283" s="210"/>
      <c r="BO283" s="210"/>
      <c r="BP283" s="210"/>
      <c r="BQ283" s="210"/>
      <c r="BR283" s="210"/>
      <c r="BS283" s="210"/>
      <c r="BT283" s="210"/>
      <c r="BU283" s="210"/>
      <c r="BV283" s="210"/>
      <c r="BW283" s="210"/>
      <c r="BX283" s="210"/>
      <c r="BY283" s="210"/>
      <c r="BZ283" s="210"/>
      <c r="CA283" s="210"/>
      <c r="CB283" s="210"/>
      <c r="CC283" s="210"/>
      <c r="CD283" s="210"/>
      <c r="CE283" s="210"/>
      <c r="CF283" s="210"/>
      <c r="CG283" s="210"/>
      <c r="CH283" s="210"/>
      <c r="CI283" s="210"/>
      <c r="CJ283" s="210"/>
      <c r="CK283" s="210"/>
      <c r="CL283" s="210"/>
      <c r="CM283" s="210"/>
      <c r="CN283" s="210"/>
      <c r="CO283" s="210"/>
      <c r="CP283" s="210"/>
      <c r="CQ283" s="210"/>
      <c r="CR283" s="210"/>
      <c r="CS283" s="144" t="s">
        <v>308</v>
      </c>
      <c r="CT283" s="144"/>
    </row>
    <row r="284" spans="1:98" ht="15">
      <c r="A284" s="208" t="s">
        <v>8334</v>
      </c>
      <c r="B284" s="285" t="s">
        <v>17</v>
      </c>
      <c r="C284" s="209"/>
      <c r="D284" s="259"/>
      <c r="E284" s="209" t="s">
        <v>5140</v>
      </c>
      <c r="F284" s="209" t="s">
        <v>38</v>
      </c>
      <c r="G284" s="216" t="s">
        <v>35</v>
      </c>
      <c r="H284" s="209" t="s">
        <v>8271</v>
      </c>
      <c r="I284" s="2"/>
      <c r="J284" s="210">
        <v>0</v>
      </c>
      <c r="K284" s="210">
        <v>0</v>
      </c>
      <c r="L284" s="210">
        <v>0</v>
      </c>
      <c r="M284" s="210">
        <v>0</v>
      </c>
      <c r="N284" s="210">
        <v>0</v>
      </c>
      <c r="O284" s="210">
        <v>0</v>
      </c>
      <c r="P284" s="210">
        <v>0</v>
      </c>
      <c r="Q284" s="210">
        <v>0</v>
      </c>
      <c r="R284" s="210">
        <v>0</v>
      </c>
      <c r="S284" s="210">
        <v>0</v>
      </c>
      <c r="T284" s="210">
        <v>0.25</v>
      </c>
      <c r="U284" s="210">
        <v>0.25</v>
      </c>
      <c r="V284" s="210">
        <v>0.25</v>
      </c>
      <c r="W284" s="210">
        <v>0.25</v>
      </c>
      <c r="X284" s="210">
        <v>0.25</v>
      </c>
      <c r="Y284" s="210">
        <v>0.25</v>
      </c>
      <c r="Z284" s="210">
        <v>0.25</v>
      </c>
      <c r="AA284" s="210">
        <v>0.25</v>
      </c>
      <c r="AB284" s="210">
        <v>0.25</v>
      </c>
      <c r="AC284" s="210">
        <v>0.25</v>
      </c>
      <c r="AD284" s="210">
        <v>0.25</v>
      </c>
      <c r="AE284" s="210">
        <v>0.25</v>
      </c>
      <c r="AF284" s="210">
        <v>0.25</v>
      </c>
      <c r="AG284" s="210">
        <v>0.25</v>
      </c>
      <c r="AH284" s="210">
        <v>0.25</v>
      </c>
      <c r="AI284" s="210">
        <v>0.25</v>
      </c>
      <c r="AJ284" s="210">
        <v>0.25</v>
      </c>
      <c r="AK284" s="210">
        <v>0.25</v>
      </c>
      <c r="AL284" s="210">
        <v>0.25</v>
      </c>
      <c r="AM284" s="210">
        <v>0.25</v>
      </c>
      <c r="AN284" s="210">
        <v>0.25</v>
      </c>
      <c r="AO284" s="210">
        <v>0.25</v>
      </c>
      <c r="AP284" s="210">
        <v>0.25</v>
      </c>
      <c r="AQ284" s="210">
        <v>0.25</v>
      </c>
      <c r="AR284" s="210">
        <v>0.25</v>
      </c>
      <c r="AS284" s="210">
        <v>0.25</v>
      </c>
      <c r="AT284" s="210">
        <v>0.25</v>
      </c>
      <c r="AU284" s="210">
        <v>0.25</v>
      </c>
      <c r="AV284" s="210">
        <v>0.25</v>
      </c>
      <c r="AW284" s="210">
        <v>0.25</v>
      </c>
      <c r="AX284" s="210">
        <v>0.25</v>
      </c>
      <c r="AY284" s="210">
        <v>0.25</v>
      </c>
      <c r="AZ284" s="210">
        <v>0.25</v>
      </c>
      <c r="BA284" s="210">
        <v>0.25</v>
      </c>
      <c r="BB284" s="210">
        <v>0.25</v>
      </c>
      <c r="BC284" s="210">
        <v>0.25</v>
      </c>
      <c r="BD284" s="210">
        <v>0.25</v>
      </c>
      <c r="BE284" s="210">
        <v>0.25</v>
      </c>
      <c r="BF284" s="210">
        <v>0.25</v>
      </c>
      <c r="BG284" s="210">
        <v>0.25</v>
      </c>
      <c r="BH284" s="210">
        <v>0.25</v>
      </c>
      <c r="BI284" s="210"/>
      <c r="BJ284" s="210"/>
      <c r="BK284" s="210"/>
      <c r="BL284" s="210"/>
      <c r="BM284" s="210"/>
      <c r="BN284" s="210"/>
      <c r="BO284" s="210"/>
      <c r="BP284" s="210"/>
      <c r="BQ284" s="210"/>
      <c r="BR284" s="210"/>
      <c r="BS284" s="210"/>
      <c r="BT284" s="210"/>
      <c r="BU284" s="210"/>
      <c r="BV284" s="210"/>
      <c r="BW284" s="210"/>
      <c r="BX284" s="210"/>
      <c r="BY284" s="210"/>
      <c r="BZ284" s="210"/>
      <c r="CA284" s="210"/>
      <c r="CB284" s="210"/>
      <c r="CC284" s="210"/>
      <c r="CD284" s="210"/>
      <c r="CE284" s="210"/>
      <c r="CF284" s="210"/>
      <c r="CG284" s="210"/>
      <c r="CH284" s="210"/>
      <c r="CI284" s="210"/>
      <c r="CJ284" s="210"/>
      <c r="CK284" s="210"/>
      <c r="CL284" s="210"/>
      <c r="CM284" s="210"/>
      <c r="CN284" s="210"/>
      <c r="CO284" s="210"/>
      <c r="CP284" s="210"/>
      <c r="CQ284" s="210"/>
      <c r="CR284" s="210"/>
      <c r="CS284" s="144" t="s">
        <v>8267</v>
      </c>
      <c r="CT284" s="144"/>
    </row>
    <row r="285" spans="1:98" ht="15">
      <c r="A285" s="208" t="s">
        <v>8334</v>
      </c>
      <c r="B285" s="285" t="s">
        <v>17</v>
      </c>
      <c r="C285" s="209"/>
      <c r="D285" s="259"/>
      <c r="E285" s="209" t="s">
        <v>5137</v>
      </c>
      <c r="F285" s="209" t="s">
        <v>38</v>
      </c>
      <c r="G285" s="216" t="s">
        <v>35</v>
      </c>
      <c r="H285" s="209" t="s">
        <v>8271</v>
      </c>
      <c r="I285" s="2"/>
      <c r="J285" s="210">
        <v>0</v>
      </c>
      <c r="K285" s="210">
        <v>0</v>
      </c>
      <c r="L285" s="210">
        <v>0</v>
      </c>
      <c r="M285" s="210">
        <v>0</v>
      </c>
      <c r="N285" s="210">
        <v>0</v>
      </c>
      <c r="O285" s="210">
        <v>0</v>
      </c>
      <c r="P285" s="210">
        <v>0</v>
      </c>
      <c r="Q285" s="210">
        <v>0</v>
      </c>
      <c r="R285" s="210">
        <v>0</v>
      </c>
      <c r="S285" s="210">
        <v>0</v>
      </c>
      <c r="T285" s="210">
        <v>0.25</v>
      </c>
      <c r="U285" s="210">
        <v>0.25</v>
      </c>
      <c r="V285" s="210">
        <v>0.25</v>
      </c>
      <c r="W285" s="210">
        <v>0.25</v>
      </c>
      <c r="X285" s="210">
        <v>0.25</v>
      </c>
      <c r="Y285" s="210">
        <v>0.25</v>
      </c>
      <c r="Z285" s="210">
        <v>0.25</v>
      </c>
      <c r="AA285" s="210">
        <v>0.25</v>
      </c>
      <c r="AB285" s="210">
        <v>0.25</v>
      </c>
      <c r="AC285" s="210">
        <v>0.25</v>
      </c>
      <c r="AD285" s="210">
        <v>0.25</v>
      </c>
      <c r="AE285" s="210">
        <v>0.25</v>
      </c>
      <c r="AF285" s="210">
        <v>0.25</v>
      </c>
      <c r="AG285" s="210">
        <v>0.25</v>
      </c>
      <c r="AH285" s="210">
        <v>0.25</v>
      </c>
      <c r="AI285" s="210">
        <v>0.25</v>
      </c>
      <c r="AJ285" s="210">
        <v>0.25</v>
      </c>
      <c r="AK285" s="210">
        <v>0.25</v>
      </c>
      <c r="AL285" s="210">
        <v>0.25</v>
      </c>
      <c r="AM285" s="210">
        <v>0.25</v>
      </c>
      <c r="AN285" s="210">
        <v>0.25</v>
      </c>
      <c r="AO285" s="210">
        <v>0.25</v>
      </c>
      <c r="AP285" s="210">
        <v>0.25</v>
      </c>
      <c r="AQ285" s="210">
        <v>0.25</v>
      </c>
      <c r="AR285" s="210">
        <v>0.25</v>
      </c>
      <c r="AS285" s="210">
        <v>0.25</v>
      </c>
      <c r="AT285" s="210">
        <v>0.25</v>
      </c>
      <c r="AU285" s="210">
        <v>0.25</v>
      </c>
      <c r="AV285" s="210">
        <v>0.25</v>
      </c>
      <c r="AW285" s="210">
        <v>0.25</v>
      </c>
      <c r="AX285" s="210">
        <v>0.25</v>
      </c>
      <c r="AY285" s="210">
        <v>0.25</v>
      </c>
      <c r="AZ285" s="210">
        <v>0.25</v>
      </c>
      <c r="BA285" s="210">
        <v>0.25</v>
      </c>
      <c r="BB285" s="210">
        <v>0.25</v>
      </c>
      <c r="BC285" s="210">
        <v>0.25</v>
      </c>
      <c r="BD285" s="210">
        <v>0.25</v>
      </c>
      <c r="BE285" s="210">
        <v>0.25</v>
      </c>
      <c r="BF285" s="210">
        <v>0.25</v>
      </c>
      <c r="BG285" s="210">
        <v>0.25</v>
      </c>
      <c r="BH285" s="210">
        <v>0.25</v>
      </c>
      <c r="BI285" s="210"/>
      <c r="BJ285" s="210"/>
      <c r="BK285" s="210"/>
      <c r="BL285" s="210"/>
      <c r="BM285" s="210"/>
      <c r="BN285" s="210"/>
      <c r="BO285" s="210"/>
      <c r="BP285" s="210"/>
      <c r="BQ285" s="210"/>
      <c r="BR285" s="210"/>
      <c r="BS285" s="210"/>
      <c r="BT285" s="210"/>
      <c r="BU285" s="210"/>
      <c r="BV285" s="210"/>
      <c r="BW285" s="210"/>
      <c r="BX285" s="210"/>
      <c r="BY285" s="210"/>
      <c r="BZ285" s="210"/>
      <c r="CA285" s="210"/>
      <c r="CB285" s="210"/>
      <c r="CC285" s="210"/>
      <c r="CD285" s="210"/>
      <c r="CE285" s="210"/>
      <c r="CF285" s="210"/>
      <c r="CG285" s="210"/>
      <c r="CH285" s="210"/>
      <c r="CI285" s="210"/>
      <c r="CJ285" s="210"/>
      <c r="CK285" s="210"/>
      <c r="CL285" s="210"/>
      <c r="CM285" s="210"/>
      <c r="CN285" s="210"/>
      <c r="CO285" s="210"/>
      <c r="CP285" s="210"/>
      <c r="CQ285" s="210"/>
      <c r="CR285" s="210"/>
      <c r="CS285" s="144" t="s">
        <v>8267</v>
      </c>
      <c r="CT285" s="144"/>
    </row>
    <row r="286" spans="1:98" ht="15">
      <c r="A286" s="208" t="s">
        <v>8334</v>
      </c>
      <c r="B286" s="285" t="s">
        <v>17</v>
      </c>
      <c r="C286" s="209"/>
      <c r="D286" s="259"/>
      <c r="E286" s="209" t="s">
        <v>5150</v>
      </c>
      <c r="F286" s="209" t="s">
        <v>38</v>
      </c>
      <c r="G286" s="216" t="s">
        <v>35</v>
      </c>
      <c r="H286" s="209" t="s">
        <v>8271</v>
      </c>
      <c r="I286" s="2"/>
      <c r="J286" s="210">
        <v>0</v>
      </c>
      <c r="K286" s="210">
        <v>0</v>
      </c>
      <c r="L286" s="210">
        <v>0</v>
      </c>
      <c r="M286" s="210">
        <v>0</v>
      </c>
      <c r="N286" s="210">
        <v>0</v>
      </c>
      <c r="O286" s="210">
        <v>0</v>
      </c>
      <c r="P286" s="210">
        <v>0</v>
      </c>
      <c r="Q286" s="210">
        <v>0</v>
      </c>
      <c r="R286" s="210">
        <v>0</v>
      </c>
      <c r="S286" s="210">
        <v>0</v>
      </c>
      <c r="T286" s="210">
        <v>0.25</v>
      </c>
      <c r="U286" s="210">
        <v>0.25</v>
      </c>
      <c r="V286" s="210">
        <v>0.25</v>
      </c>
      <c r="W286" s="210">
        <v>0.25</v>
      </c>
      <c r="X286" s="210">
        <v>0.25</v>
      </c>
      <c r="Y286" s="210">
        <v>0.25</v>
      </c>
      <c r="Z286" s="210">
        <v>0.25</v>
      </c>
      <c r="AA286" s="210">
        <v>0.25</v>
      </c>
      <c r="AB286" s="210">
        <v>0.25</v>
      </c>
      <c r="AC286" s="210">
        <v>0.25</v>
      </c>
      <c r="AD286" s="210">
        <v>0.25</v>
      </c>
      <c r="AE286" s="210">
        <v>0.25</v>
      </c>
      <c r="AF286" s="210">
        <v>0.25</v>
      </c>
      <c r="AG286" s="210">
        <v>0.25</v>
      </c>
      <c r="AH286" s="210">
        <v>0.25</v>
      </c>
      <c r="AI286" s="210">
        <v>0.25</v>
      </c>
      <c r="AJ286" s="210">
        <v>0.25</v>
      </c>
      <c r="AK286" s="210">
        <v>0.25</v>
      </c>
      <c r="AL286" s="210">
        <v>0.25</v>
      </c>
      <c r="AM286" s="210">
        <v>0.25</v>
      </c>
      <c r="AN286" s="210">
        <v>0.25</v>
      </c>
      <c r="AO286" s="210">
        <v>0.25</v>
      </c>
      <c r="AP286" s="210">
        <v>0.25</v>
      </c>
      <c r="AQ286" s="210">
        <v>0.25</v>
      </c>
      <c r="AR286" s="210">
        <v>0.25</v>
      </c>
      <c r="AS286" s="210">
        <v>0.25</v>
      </c>
      <c r="AT286" s="210">
        <v>0.25</v>
      </c>
      <c r="AU286" s="210">
        <v>0.25</v>
      </c>
      <c r="AV286" s="210">
        <v>0.25</v>
      </c>
      <c r="AW286" s="210">
        <v>0.25</v>
      </c>
      <c r="AX286" s="210">
        <v>0.25</v>
      </c>
      <c r="AY286" s="210">
        <v>0.25</v>
      </c>
      <c r="AZ286" s="210">
        <v>0.25</v>
      </c>
      <c r="BA286" s="210">
        <v>0.25</v>
      </c>
      <c r="BB286" s="210">
        <v>0.25</v>
      </c>
      <c r="BC286" s="210">
        <v>0.25</v>
      </c>
      <c r="BD286" s="210">
        <v>0.25</v>
      </c>
      <c r="BE286" s="210">
        <v>0.25</v>
      </c>
      <c r="BF286" s="210">
        <v>0.25</v>
      </c>
      <c r="BG286" s="210">
        <v>0.25</v>
      </c>
      <c r="BH286" s="210">
        <v>0.25</v>
      </c>
      <c r="BI286" s="210"/>
      <c r="BJ286" s="210"/>
      <c r="BK286" s="210"/>
      <c r="BL286" s="210"/>
      <c r="BM286" s="210"/>
      <c r="BN286" s="210"/>
      <c r="BO286" s="210"/>
      <c r="BP286" s="210"/>
      <c r="BQ286" s="210"/>
      <c r="BR286" s="210"/>
      <c r="BS286" s="210"/>
      <c r="BT286" s="210"/>
      <c r="BU286" s="210"/>
      <c r="BV286" s="210"/>
      <c r="BW286" s="210"/>
      <c r="BX286" s="210"/>
      <c r="BY286" s="210"/>
      <c r="BZ286" s="210"/>
      <c r="CA286" s="210"/>
      <c r="CB286" s="210"/>
      <c r="CC286" s="210"/>
      <c r="CD286" s="210"/>
      <c r="CE286" s="210"/>
      <c r="CF286" s="210"/>
      <c r="CG286" s="210"/>
      <c r="CH286" s="210"/>
      <c r="CI286" s="210"/>
      <c r="CJ286" s="210"/>
      <c r="CK286" s="210"/>
      <c r="CL286" s="210"/>
      <c r="CM286" s="210"/>
      <c r="CN286" s="210"/>
      <c r="CO286" s="210"/>
      <c r="CP286" s="210"/>
      <c r="CQ286" s="210"/>
      <c r="CR286" s="210"/>
      <c r="CS286" s="144" t="s">
        <v>8267</v>
      </c>
      <c r="CT286" s="144"/>
    </row>
    <row r="287" spans="1:98" ht="15">
      <c r="A287" s="208" t="s">
        <v>8334</v>
      </c>
      <c r="B287" s="285" t="s">
        <v>17</v>
      </c>
      <c r="C287" s="209"/>
      <c r="D287" s="259"/>
      <c r="E287" s="209" t="s">
        <v>5155</v>
      </c>
      <c r="F287" s="209" t="s">
        <v>38</v>
      </c>
      <c r="G287" s="216" t="s">
        <v>35</v>
      </c>
      <c r="H287" s="209" t="s">
        <v>8271</v>
      </c>
      <c r="I287" s="2"/>
      <c r="J287" s="210">
        <v>0</v>
      </c>
      <c r="K287" s="210">
        <v>0</v>
      </c>
      <c r="L287" s="210">
        <v>0</v>
      </c>
      <c r="M287" s="210">
        <v>0</v>
      </c>
      <c r="N287" s="210">
        <v>0</v>
      </c>
      <c r="O287" s="210">
        <v>0</v>
      </c>
      <c r="P287" s="210">
        <v>0</v>
      </c>
      <c r="Q287" s="210">
        <v>0</v>
      </c>
      <c r="R287" s="210">
        <v>0</v>
      </c>
      <c r="S287" s="210">
        <v>0</v>
      </c>
      <c r="T287" s="210">
        <v>0.25</v>
      </c>
      <c r="U287" s="210">
        <v>0.25</v>
      </c>
      <c r="V287" s="210">
        <v>0.25</v>
      </c>
      <c r="W287" s="210">
        <v>0.25</v>
      </c>
      <c r="X287" s="210">
        <v>0.25</v>
      </c>
      <c r="Y287" s="210">
        <v>0.25</v>
      </c>
      <c r="Z287" s="210">
        <v>0.25</v>
      </c>
      <c r="AA287" s="210">
        <v>0.25</v>
      </c>
      <c r="AB287" s="210">
        <v>0.25</v>
      </c>
      <c r="AC287" s="210">
        <v>0.25</v>
      </c>
      <c r="AD287" s="210">
        <v>0.25</v>
      </c>
      <c r="AE287" s="210">
        <v>0.25</v>
      </c>
      <c r="AF287" s="210">
        <v>0.25</v>
      </c>
      <c r="AG287" s="210">
        <v>0.25</v>
      </c>
      <c r="AH287" s="210">
        <v>0.25</v>
      </c>
      <c r="AI287" s="210">
        <v>0.25</v>
      </c>
      <c r="AJ287" s="210">
        <v>0.25</v>
      </c>
      <c r="AK287" s="210">
        <v>0.25</v>
      </c>
      <c r="AL287" s="210">
        <v>0.25</v>
      </c>
      <c r="AM287" s="210">
        <v>0.25</v>
      </c>
      <c r="AN287" s="210">
        <v>0.25</v>
      </c>
      <c r="AO287" s="210">
        <v>0.25</v>
      </c>
      <c r="AP287" s="210">
        <v>0.25</v>
      </c>
      <c r="AQ287" s="210">
        <v>0.25</v>
      </c>
      <c r="AR287" s="210">
        <v>0.25</v>
      </c>
      <c r="AS287" s="210">
        <v>0.25</v>
      </c>
      <c r="AT287" s="210">
        <v>0.25</v>
      </c>
      <c r="AU287" s="210">
        <v>0.25</v>
      </c>
      <c r="AV287" s="210">
        <v>0.25</v>
      </c>
      <c r="AW287" s="210">
        <v>0.25</v>
      </c>
      <c r="AX287" s="210">
        <v>0.25</v>
      </c>
      <c r="AY287" s="210">
        <v>0.25</v>
      </c>
      <c r="AZ287" s="210">
        <v>0.25</v>
      </c>
      <c r="BA287" s="210">
        <v>0.25</v>
      </c>
      <c r="BB287" s="210">
        <v>0.25</v>
      </c>
      <c r="BC287" s="210">
        <v>0.25</v>
      </c>
      <c r="BD287" s="210">
        <v>0.25</v>
      </c>
      <c r="BE287" s="210">
        <v>0.25</v>
      </c>
      <c r="BF287" s="210">
        <v>0.25</v>
      </c>
      <c r="BG287" s="210">
        <v>0.25</v>
      </c>
      <c r="BH287" s="210">
        <v>0.25</v>
      </c>
      <c r="BI287" s="210"/>
      <c r="BJ287" s="210"/>
      <c r="BK287" s="210"/>
      <c r="BL287" s="210"/>
      <c r="BM287" s="210"/>
      <c r="BN287" s="210"/>
      <c r="BO287" s="210"/>
      <c r="BP287" s="210"/>
      <c r="BQ287" s="210"/>
      <c r="BR287" s="210"/>
      <c r="BS287" s="210"/>
      <c r="BT287" s="210"/>
      <c r="BU287" s="210"/>
      <c r="BV287" s="210"/>
      <c r="BW287" s="210"/>
      <c r="BX287" s="210"/>
      <c r="BY287" s="210"/>
      <c r="BZ287" s="210"/>
      <c r="CA287" s="210"/>
      <c r="CB287" s="210"/>
      <c r="CC287" s="210"/>
      <c r="CD287" s="210"/>
      <c r="CE287" s="210"/>
      <c r="CF287" s="210"/>
      <c r="CG287" s="210"/>
      <c r="CH287" s="210"/>
      <c r="CI287" s="210"/>
      <c r="CJ287" s="210"/>
      <c r="CK287" s="210"/>
      <c r="CL287" s="210"/>
      <c r="CM287" s="210"/>
      <c r="CN287" s="210"/>
      <c r="CO287" s="210"/>
      <c r="CP287" s="210"/>
      <c r="CQ287" s="210"/>
      <c r="CR287" s="210"/>
      <c r="CS287" s="144" t="s">
        <v>8267</v>
      </c>
      <c r="CT287" s="144"/>
    </row>
    <row r="288" spans="1:98" ht="15">
      <c r="A288" s="208" t="s">
        <v>8334</v>
      </c>
      <c r="B288" s="285" t="s">
        <v>7462</v>
      </c>
      <c r="C288" s="209" t="s">
        <v>172</v>
      </c>
      <c r="D288" s="259"/>
      <c r="E288" s="209" t="s">
        <v>2604</v>
      </c>
      <c r="F288" s="209" t="s">
        <v>1704</v>
      </c>
      <c r="G288" s="216" t="s">
        <v>35</v>
      </c>
      <c r="H288" s="209" t="s">
        <v>8271</v>
      </c>
      <c r="I288" s="2" t="s">
        <v>8266</v>
      </c>
      <c r="J288" s="210">
        <v>0</v>
      </c>
      <c r="K288" s="210">
        <v>0</v>
      </c>
      <c r="L288" s="210">
        <v>0</v>
      </c>
      <c r="M288" s="210">
        <v>0</v>
      </c>
      <c r="N288" s="210">
        <v>0</v>
      </c>
      <c r="O288" s="210">
        <v>0</v>
      </c>
      <c r="P288" s="210">
        <v>0</v>
      </c>
      <c r="Q288" s="210">
        <v>0.37593743513289651</v>
      </c>
      <c r="R288" s="210">
        <v>0.37593743513289651</v>
      </c>
      <c r="S288" s="210">
        <v>0.37593743513289651</v>
      </c>
      <c r="T288" s="210">
        <v>0.37593743513289651</v>
      </c>
      <c r="U288" s="210">
        <v>0.37593743513289651</v>
      </c>
      <c r="V288" s="210">
        <v>0.37593743513289651</v>
      </c>
      <c r="W288" s="210">
        <v>0.37593743513289651</v>
      </c>
      <c r="X288" s="210">
        <v>0.37593743513289651</v>
      </c>
      <c r="Y288" s="210">
        <v>0.37593743513289651</v>
      </c>
      <c r="Z288" s="210">
        <v>0.37593743513289651</v>
      </c>
      <c r="AA288" s="210">
        <v>0.37593743513289651</v>
      </c>
      <c r="AB288" s="210">
        <v>0.37593743513289651</v>
      </c>
      <c r="AC288" s="210">
        <v>0.37593743513289651</v>
      </c>
      <c r="AD288" s="210">
        <v>0.37593743513289651</v>
      </c>
      <c r="AE288" s="210">
        <v>0.37593743513289651</v>
      </c>
      <c r="AF288" s="210">
        <v>0.37593743513289651</v>
      </c>
      <c r="AG288" s="210">
        <v>0.37593743513289651</v>
      </c>
      <c r="AH288" s="210">
        <v>0.37593743513289651</v>
      </c>
      <c r="AI288" s="210">
        <v>0.37593743513289651</v>
      </c>
      <c r="AJ288" s="210">
        <v>0.37593743513289651</v>
      </c>
      <c r="AK288" s="210">
        <v>0.37593743513289651</v>
      </c>
      <c r="AL288" s="210">
        <v>0.37593743513289651</v>
      </c>
      <c r="AM288" s="210">
        <v>0.37593743513289651</v>
      </c>
      <c r="AN288" s="210">
        <v>0.37593743513289651</v>
      </c>
      <c r="AO288" s="210">
        <v>0.37593743513289651</v>
      </c>
      <c r="AP288" s="210">
        <v>0.37593743513289651</v>
      </c>
      <c r="AQ288" s="210">
        <v>0.37593743513289651</v>
      </c>
      <c r="AR288" s="210">
        <v>0.37593743513289651</v>
      </c>
      <c r="AS288" s="210">
        <v>0.37593743513289651</v>
      </c>
      <c r="AT288" s="210">
        <v>0.37593743513289651</v>
      </c>
      <c r="AU288" s="210">
        <v>0.37593743513289651</v>
      </c>
      <c r="AV288" s="210">
        <v>0.37593743513289651</v>
      </c>
      <c r="AW288" s="210">
        <v>0.37593743513289651</v>
      </c>
      <c r="AX288" s="210">
        <v>0.37593743513289651</v>
      </c>
      <c r="AY288" s="210">
        <v>0.37593743513289651</v>
      </c>
      <c r="AZ288" s="210">
        <v>0.37593743513289651</v>
      </c>
      <c r="BA288" s="210">
        <v>0.37593743513289651</v>
      </c>
      <c r="BB288" s="210">
        <v>0.37593743513289651</v>
      </c>
      <c r="BC288" s="210">
        <v>0.37593743513289651</v>
      </c>
      <c r="BD288" s="210">
        <v>0.37593743513289651</v>
      </c>
      <c r="BE288" s="210">
        <v>0.37593743513289651</v>
      </c>
      <c r="BF288" s="210">
        <v>0.37593743513289651</v>
      </c>
      <c r="BG288" s="210">
        <v>0.37593743513289651</v>
      </c>
      <c r="BH288" s="210">
        <v>0.37593743513289651</v>
      </c>
      <c r="BI288" s="210">
        <v>0.37593743513289651</v>
      </c>
      <c r="BJ288" s="210">
        <v>0.37593743513289651</v>
      </c>
      <c r="BK288" s="210">
        <v>0.37593743513289651</v>
      </c>
      <c r="BL288" s="210">
        <v>0.37593743513289651</v>
      </c>
      <c r="BM288" s="210">
        <v>0.37593743513289651</v>
      </c>
      <c r="BN288" s="210">
        <v>0.37593743513289651</v>
      </c>
      <c r="BO288" s="210">
        <v>0.37593743513289651</v>
      </c>
      <c r="BP288" s="210">
        <v>0.37593743513289651</v>
      </c>
      <c r="BQ288" s="210">
        <v>0.37593743513289651</v>
      </c>
      <c r="BR288" s="210">
        <v>0.37593743513289651</v>
      </c>
      <c r="BS288" s="210">
        <v>0.37593743513289651</v>
      </c>
      <c r="BT288" s="210">
        <v>0.37593743513289651</v>
      </c>
      <c r="BU288" s="210"/>
      <c r="BV288" s="210"/>
      <c r="BW288" s="210"/>
      <c r="BX288" s="210"/>
      <c r="BY288" s="210"/>
      <c r="BZ288" s="210"/>
      <c r="CA288" s="210"/>
      <c r="CB288" s="210"/>
      <c r="CC288" s="210"/>
      <c r="CD288" s="210"/>
      <c r="CE288" s="210"/>
      <c r="CF288" s="210"/>
      <c r="CG288" s="210"/>
      <c r="CH288" s="210"/>
      <c r="CI288" s="210"/>
      <c r="CJ288" s="210"/>
      <c r="CK288" s="210"/>
      <c r="CL288" s="210"/>
      <c r="CM288" s="210"/>
      <c r="CN288" s="210"/>
      <c r="CO288" s="210"/>
      <c r="CP288" s="210"/>
      <c r="CQ288" s="210"/>
      <c r="CR288" s="210"/>
      <c r="CS288" s="144"/>
      <c r="CT288" s="144"/>
    </row>
    <row r="289" spans="1:98" ht="15">
      <c r="A289" s="208" t="s">
        <v>8334</v>
      </c>
      <c r="B289" s="285" t="s">
        <v>171</v>
      </c>
      <c r="C289" s="209" t="s">
        <v>172</v>
      </c>
      <c r="D289" s="259"/>
      <c r="E289" s="209" t="s">
        <v>2604</v>
      </c>
      <c r="F289" s="209" t="s">
        <v>38</v>
      </c>
      <c r="G289" s="216" t="s">
        <v>35</v>
      </c>
      <c r="H289" s="209" t="s">
        <v>8271</v>
      </c>
      <c r="I289" s="2" t="s">
        <v>8266</v>
      </c>
      <c r="J289" s="210"/>
      <c r="K289" s="210"/>
      <c r="L289" s="210"/>
      <c r="M289" s="210"/>
      <c r="N289" s="210"/>
      <c r="O289" s="210"/>
      <c r="P289" s="210"/>
      <c r="Q289" s="210">
        <v>1</v>
      </c>
      <c r="R289" s="210">
        <v>1</v>
      </c>
      <c r="S289" s="210">
        <v>1</v>
      </c>
      <c r="T289" s="210">
        <v>1</v>
      </c>
      <c r="U289" s="210">
        <v>1</v>
      </c>
      <c r="V289" s="210">
        <v>1</v>
      </c>
      <c r="W289" s="210">
        <v>1</v>
      </c>
      <c r="X289" s="210">
        <v>1</v>
      </c>
      <c r="Y289" s="210">
        <v>1</v>
      </c>
      <c r="Z289" s="210">
        <v>1</v>
      </c>
      <c r="AA289" s="210">
        <v>1</v>
      </c>
      <c r="AB289" s="210">
        <v>1</v>
      </c>
      <c r="AC289" s="210">
        <v>1</v>
      </c>
      <c r="AD289" s="210">
        <v>1</v>
      </c>
      <c r="AE289" s="210">
        <v>1</v>
      </c>
      <c r="AF289" s="210">
        <v>1</v>
      </c>
      <c r="AG289" s="210">
        <v>1</v>
      </c>
      <c r="AH289" s="210">
        <v>1</v>
      </c>
      <c r="AI289" s="210">
        <v>1</v>
      </c>
      <c r="AJ289" s="210">
        <v>1</v>
      </c>
      <c r="AK289" s="210">
        <v>1</v>
      </c>
      <c r="AL289" s="210">
        <v>1</v>
      </c>
      <c r="AM289" s="210">
        <v>1</v>
      </c>
      <c r="AN289" s="210">
        <v>1</v>
      </c>
      <c r="AO289" s="210">
        <v>1</v>
      </c>
      <c r="AP289" s="210">
        <v>1</v>
      </c>
      <c r="AQ289" s="210">
        <v>1</v>
      </c>
      <c r="AR289" s="210">
        <v>1</v>
      </c>
      <c r="AS289" s="210">
        <v>1</v>
      </c>
      <c r="AT289" s="210">
        <v>1</v>
      </c>
      <c r="AU289" s="210">
        <v>1</v>
      </c>
      <c r="AV289" s="210">
        <v>1</v>
      </c>
      <c r="AW289" s="210">
        <v>1</v>
      </c>
      <c r="AX289" s="210">
        <v>1</v>
      </c>
      <c r="AY289" s="210">
        <v>1</v>
      </c>
      <c r="AZ289" s="210">
        <v>1</v>
      </c>
      <c r="BA289" s="210">
        <v>1</v>
      </c>
      <c r="BB289" s="210">
        <v>1</v>
      </c>
      <c r="BC289" s="210">
        <v>1</v>
      </c>
      <c r="BD289" s="210">
        <v>1</v>
      </c>
      <c r="BE289" s="210">
        <v>1</v>
      </c>
      <c r="BF289" s="210">
        <v>1</v>
      </c>
      <c r="BG289" s="210">
        <v>1</v>
      </c>
      <c r="BH289" s="210">
        <v>1</v>
      </c>
      <c r="BI289" s="210">
        <v>1</v>
      </c>
      <c r="BJ289" s="210">
        <v>1</v>
      </c>
      <c r="BK289" s="210">
        <v>1</v>
      </c>
      <c r="BL289" s="210">
        <v>1</v>
      </c>
      <c r="BM289" s="210">
        <v>1</v>
      </c>
      <c r="BN289" s="210">
        <v>1</v>
      </c>
      <c r="BO289" s="210">
        <v>1</v>
      </c>
      <c r="BP289" s="210">
        <v>1</v>
      </c>
      <c r="BQ289" s="210">
        <v>1</v>
      </c>
      <c r="BR289" s="210">
        <v>1</v>
      </c>
      <c r="BS289" s="210">
        <v>1</v>
      </c>
      <c r="BT289" s="210">
        <v>1</v>
      </c>
      <c r="BU289" s="210"/>
      <c r="BV289" s="210"/>
      <c r="BW289" s="210"/>
      <c r="BX289" s="210"/>
      <c r="BY289" s="210"/>
      <c r="BZ289" s="210"/>
      <c r="CA289" s="210"/>
      <c r="CB289" s="210"/>
      <c r="CC289" s="210"/>
      <c r="CD289" s="210"/>
      <c r="CE289" s="210"/>
      <c r="CF289" s="210"/>
      <c r="CG289" s="210"/>
      <c r="CH289" s="210"/>
      <c r="CI289" s="210"/>
      <c r="CJ289" s="210"/>
      <c r="CK289" s="210"/>
      <c r="CL289" s="210"/>
      <c r="CM289" s="210"/>
      <c r="CN289" s="210"/>
      <c r="CO289" s="210"/>
      <c r="CP289" s="210"/>
      <c r="CQ289" s="210"/>
      <c r="CR289" s="210"/>
      <c r="CS289" s="144"/>
      <c r="CT289" s="144"/>
    </row>
    <row r="290" spans="1:98" ht="15">
      <c r="A290" s="208" t="s">
        <v>8334</v>
      </c>
      <c r="B290" s="285" t="s">
        <v>7458</v>
      </c>
      <c r="C290" s="209" t="s">
        <v>172</v>
      </c>
      <c r="D290" s="259"/>
      <c r="E290" s="209" t="s">
        <v>2604</v>
      </c>
      <c r="F290" s="209" t="s">
        <v>38</v>
      </c>
      <c r="G290" s="216" t="s">
        <v>35</v>
      </c>
      <c r="H290" s="209" t="s">
        <v>8271</v>
      </c>
      <c r="I290" s="2" t="s">
        <v>8266</v>
      </c>
      <c r="J290" s="210"/>
      <c r="K290" s="210"/>
      <c r="L290" s="210"/>
      <c r="M290" s="210"/>
      <c r="N290" s="210"/>
      <c r="O290" s="210"/>
      <c r="P290" s="210"/>
      <c r="Q290" s="210">
        <v>1</v>
      </c>
      <c r="R290" s="210">
        <v>1</v>
      </c>
      <c r="S290" s="210">
        <v>1</v>
      </c>
      <c r="T290" s="210">
        <v>1</v>
      </c>
      <c r="U290" s="210">
        <v>1</v>
      </c>
      <c r="V290" s="210">
        <v>1</v>
      </c>
      <c r="W290" s="210">
        <v>1</v>
      </c>
      <c r="X290" s="210">
        <v>1</v>
      </c>
      <c r="Y290" s="210">
        <v>1</v>
      </c>
      <c r="Z290" s="210">
        <v>1</v>
      </c>
      <c r="AA290" s="210">
        <v>1</v>
      </c>
      <c r="AB290" s="210">
        <v>1</v>
      </c>
      <c r="AC290" s="210">
        <v>1</v>
      </c>
      <c r="AD290" s="210">
        <v>1</v>
      </c>
      <c r="AE290" s="210">
        <v>1</v>
      </c>
      <c r="AF290" s="210">
        <v>1</v>
      </c>
      <c r="AG290" s="210">
        <v>1</v>
      </c>
      <c r="AH290" s="210">
        <v>1</v>
      </c>
      <c r="AI290" s="210">
        <v>1</v>
      </c>
      <c r="AJ290" s="210">
        <v>1</v>
      </c>
      <c r="AK290" s="210">
        <v>1</v>
      </c>
      <c r="AL290" s="210">
        <v>1</v>
      </c>
      <c r="AM290" s="210">
        <v>1</v>
      </c>
      <c r="AN290" s="210">
        <v>1</v>
      </c>
      <c r="AO290" s="210">
        <v>1</v>
      </c>
      <c r="AP290" s="210">
        <v>1</v>
      </c>
      <c r="AQ290" s="210">
        <v>1</v>
      </c>
      <c r="AR290" s="210">
        <v>1</v>
      </c>
      <c r="AS290" s="210">
        <v>1</v>
      </c>
      <c r="AT290" s="210">
        <v>1</v>
      </c>
      <c r="AU290" s="210">
        <v>1</v>
      </c>
      <c r="AV290" s="210">
        <v>1</v>
      </c>
      <c r="AW290" s="210">
        <v>1</v>
      </c>
      <c r="AX290" s="210">
        <v>1</v>
      </c>
      <c r="AY290" s="210">
        <v>1</v>
      </c>
      <c r="AZ290" s="210">
        <v>1</v>
      </c>
      <c r="BA290" s="210">
        <v>1</v>
      </c>
      <c r="BB290" s="210">
        <v>1</v>
      </c>
      <c r="BC290" s="210">
        <v>1</v>
      </c>
      <c r="BD290" s="210">
        <v>1</v>
      </c>
      <c r="BE290" s="210">
        <v>1</v>
      </c>
      <c r="BF290" s="210">
        <v>1</v>
      </c>
      <c r="BG290" s="210">
        <v>1</v>
      </c>
      <c r="BH290" s="210">
        <v>1</v>
      </c>
      <c r="BI290" s="210">
        <v>1</v>
      </c>
      <c r="BJ290" s="210">
        <v>1</v>
      </c>
      <c r="BK290" s="210">
        <v>1</v>
      </c>
      <c r="BL290" s="210">
        <v>1</v>
      </c>
      <c r="BM290" s="210">
        <v>1</v>
      </c>
      <c r="BN290" s="210">
        <v>1</v>
      </c>
      <c r="BO290" s="210">
        <v>1</v>
      </c>
      <c r="BP290" s="210">
        <v>1</v>
      </c>
      <c r="BQ290" s="210">
        <v>1</v>
      </c>
      <c r="BR290" s="210">
        <v>1</v>
      </c>
      <c r="BS290" s="210">
        <v>1</v>
      </c>
      <c r="BT290" s="210">
        <v>1</v>
      </c>
      <c r="BU290" s="210"/>
      <c r="BV290" s="210"/>
      <c r="BW290" s="210"/>
      <c r="BX290" s="210"/>
      <c r="BY290" s="210"/>
      <c r="BZ290" s="210"/>
      <c r="CA290" s="210"/>
      <c r="CB290" s="210"/>
      <c r="CC290" s="210"/>
      <c r="CD290" s="210"/>
      <c r="CE290" s="210"/>
      <c r="CF290" s="210"/>
      <c r="CG290" s="210"/>
      <c r="CH290" s="210"/>
      <c r="CI290" s="210"/>
      <c r="CJ290" s="210"/>
      <c r="CK290" s="210"/>
      <c r="CL290" s="210"/>
      <c r="CM290" s="210"/>
      <c r="CN290" s="210"/>
      <c r="CO290" s="210"/>
      <c r="CP290" s="210"/>
      <c r="CQ290" s="210"/>
      <c r="CR290" s="210"/>
      <c r="CS290" s="144"/>
      <c r="CT290" s="144"/>
    </row>
    <row r="291" spans="1:98" ht="15">
      <c r="A291" s="208" t="s">
        <v>8334</v>
      </c>
      <c r="B291" s="285" t="s">
        <v>7459</v>
      </c>
      <c r="C291" s="209" t="s">
        <v>172</v>
      </c>
      <c r="D291" s="259"/>
      <c r="E291" s="209" t="s">
        <v>2604</v>
      </c>
      <c r="F291" s="209" t="s">
        <v>38</v>
      </c>
      <c r="G291" s="216" t="s">
        <v>35</v>
      </c>
      <c r="H291" s="209" t="s">
        <v>8271</v>
      </c>
      <c r="I291" s="2" t="s">
        <v>8266</v>
      </c>
      <c r="J291" s="210"/>
      <c r="K291" s="210"/>
      <c r="L291" s="210"/>
      <c r="M291" s="210"/>
      <c r="N291" s="210"/>
      <c r="O291" s="210"/>
      <c r="P291" s="210"/>
      <c r="Q291" s="210">
        <v>1</v>
      </c>
      <c r="R291" s="210">
        <v>1</v>
      </c>
      <c r="S291" s="210">
        <v>1</v>
      </c>
      <c r="T291" s="210">
        <v>1</v>
      </c>
      <c r="U291" s="210">
        <v>1</v>
      </c>
      <c r="V291" s="210">
        <v>1</v>
      </c>
      <c r="W291" s="210">
        <v>1</v>
      </c>
      <c r="X291" s="210">
        <v>1</v>
      </c>
      <c r="Y291" s="210">
        <v>1</v>
      </c>
      <c r="Z291" s="210">
        <v>1</v>
      </c>
      <c r="AA291" s="210">
        <v>1</v>
      </c>
      <c r="AB291" s="210">
        <v>1</v>
      </c>
      <c r="AC291" s="210">
        <v>1</v>
      </c>
      <c r="AD291" s="210">
        <v>1</v>
      </c>
      <c r="AE291" s="210">
        <v>1</v>
      </c>
      <c r="AF291" s="210">
        <v>1</v>
      </c>
      <c r="AG291" s="210">
        <v>1</v>
      </c>
      <c r="AH291" s="210">
        <v>1</v>
      </c>
      <c r="AI291" s="210">
        <v>1</v>
      </c>
      <c r="AJ291" s="210">
        <v>1</v>
      </c>
      <c r="AK291" s="210">
        <v>1</v>
      </c>
      <c r="AL291" s="210">
        <v>1</v>
      </c>
      <c r="AM291" s="210">
        <v>1</v>
      </c>
      <c r="AN291" s="210">
        <v>1</v>
      </c>
      <c r="AO291" s="210">
        <v>1</v>
      </c>
      <c r="AP291" s="210">
        <v>1</v>
      </c>
      <c r="AQ291" s="210">
        <v>1</v>
      </c>
      <c r="AR291" s="210">
        <v>1</v>
      </c>
      <c r="AS291" s="210">
        <v>1</v>
      </c>
      <c r="AT291" s="210">
        <v>1</v>
      </c>
      <c r="AU291" s="210">
        <v>1</v>
      </c>
      <c r="AV291" s="210">
        <v>1</v>
      </c>
      <c r="AW291" s="210">
        <v>1</v>
      </c>
      <c r="AX291" s="210">
        <v>1</v>
      </c>
      <c r="AY291" s="210">
        <v>1</v>
      </c>
      <c r="AZ291" s="210">
        <v>1</v>
      </c>
      <c r="BA291" s="210">
        <v>1</v>
      </c>
      <c r="BB291" s="210">
        <v>1</v>
      </c>
      <c r="BC291" s="210">
        <v>1</v>
      </c>
      <c r="BD291" s="210">
        <v>1</v>
      </c>
      <c r="BE291" s="210">
        <v>1</v>
      </c>
      <c r="BF291" s="210">
        <v>1</v>
      </c>
      <c r="BG291" s="210">
        <v>1</v>
      </c>
      <c r="BH291" s="210">
        <v>1</v>
      </c>
      <c r="BI291" s="210">
        <v>1</v>
      </c>
      <c r="BJ291" s="210">
        <v>1</v>
      </c>
      <c r="BK291" s="210">
        <v>1</v>
      </c>
      <c r="BL291" s="210">
        <v>1</v>
      </c>
      <c r="BM291" s="210">
        <v>1</v>
      </c>
      <c r="BN291" s="210">
        <v>1</v>
      </c>
      <c r="BO291" s="210">
        <v>1</v>
      </c>
      <c r="BP291" s="210">
        <v>1</v>
      </c>
      <c r="BQ291" s="210">
        <v>1</v>
      </c>
      <c r="BR291" s="210">
        <v>1</v>
      </c>
      <c r="BS291" s="210">
        <v>1</v>
      </c>
      <c r="BT291" s="210">
        <v>1</v>
      </c>
      <c r="BU291" s="210"/>
      <c r="BV291" s="210"/>
      <c r="BW291" s="210"/>
      <c r="BX291" s="210"/>
      <c r="BY291" s="210"/>
      <c r="BZ291" s="210"/>
      <c r="CA291" s="210"/>
      <c r="CB291" s="210"/>
      <c r="CC291" s="210"/>
      <c r="CD291" s="210"/>
      <c r="CE291" s="210"/>
      <c r="CF291" s="210"/>
      <c r="CG291" s="210"/>
      <c r="CH291" s="210"/>
      <c r="CI291" s="210"/>
      <c r="CJ291" s="210"/>
      <c r="CK291" s="210"/>
      <c r="CL291" s="210"/>
      <c r="CM291" s="210"/>
      <c r="CN291" s="210"/>
      <c r="CO291" s="210"/>
      <c r="CP291" s="210"/>
      <c r="CQ291" s="210"/>
      <c r="CR291" s="210"/>
      <c r="CS291" s="144"/>
      <c r="CT291" s="144"/>
    </row>
    <row r="292" spans="1:98" ht="15">
      <c r="A292" s="208" t="s">
        <v>8334</v>
      </c>
      <c r="B292" s="285" t="s">
        <v>7460</v>
      </c>
      <c r="C292" s="209" t="s">
        <v>172</v>
      </c>
      <c r="D292" s="259"/>
      <c r="E292" s="209" t="s">
        <v>2604</v>
      </c>
      <c r="F292" s="209" t="s">
        <v>38</v>
      </c>
      <c r="G292" s="216" t="s">
        <v>35</v>
      </c>
      <c r="H292" s="209" t="s">
        <v>8271</v>
      </c>
      <c r="I292" s="2" t="s">
        <v>8266</v>
      </c>
      <c r="J292" s="210"/>
      <c r="K292" s="210"/>
      <c r="L292" s="210"/>
      <c r="M292" s="210"/>
      <c r="N292" s="210"/>
      <c r="O292" s="210"/>
      <c r="P292" s="210"/>
      <c r="Q292" s="210">
        <v>1</v>
      </c>
      <c r="R292" s="210">
        <v>1</v>
      </c>
      <c r="S292" s="210">
        <v>1</v>
      </c>
      <c r="T292" s="210">
        <v>1</v>
      </c>
      <c r="U292" s="210">
        <v>1</v>
      </c>
      <c r="V292" s="210">
        <v>1</v>
      </c>
      <c r="W292" s="210">
        <v>1</v>
      </c>
      <c r="X292" s="210">
        <v>1</v>
      </c>
      <c r="Y292" s="210">
        <v>1</v>
      </c>
      <c r="Z292" s="210">
        <v>1</v>
      </c>
      <c r="AA292" s="210">
        <v>1</v>
      </c>
      <c r="AB292" s="210">
        <v>1</v>
      </c>
      <c r="AC292" s="210">
        <v>1</v>
      </c>
      <c r="AD292" s="210">
        <v>1</v>
      </c>
      <c r="AE292" s="210">
        <v>1</v>
      </c>
      <c r="AF292" s="210">
        <v>1</v>
      </c>
      <c r="AG292" s="210">
        <v>1</v>
      </c>
      <c r="AH292" s="210">
        <v>1</v>
      </c>
      <c r="AI292" s="210">
        <v>1</v>
      </c>
      <c r="AJ292" s="210">
        <v>1</v>
      </c>
      <c r="AK292" s="210">
        <v>1</v>
      </c>
      <c r="AL292" s="210">
        <v>1</v>
      </c>
      <c r="AM292" s="210">
        <v>1</v>
      </c>
      <c r="AN292" s="210">
        <v>1</v>
      </c>
      <c r="AO292" s="210">
        <v>1</v>
      </c>
      <c r="AP292" s="210">
        <v>1</v>
      </c>
      <c r="AQ292" s="210">
        <v>1</v>
      </c>
      <c r="AR292" s="210">
        <v>1</v>
      </c>
      <c r="AS292" s="210">
        <v>1</v>
      </c>
      <c r="AT292" s="210">
        <v>1</v>
      </c>
      <c r="AU292" s="210">
        <v>1</v>
      </c>
      <c r="AV292" s="210">
        <v>1</v>
      </c>
      <c r="AW292" s="210">
        <v>1</v>
      </c>
      <c r="AX292" s="210">
        <v>1</v>
      </c>
      <c r="AY292" s="210">
        <v>1</v>
      </c>
      <c r="AZ292" s="210">
        <v>1</v>
      </c>
      <c r="BA292" s="210">
        <v>1</v>
      </c>
      <c r="BB292" s="210">
        <v>1</v>
      </c>
      <c r="BC292" s="210">
        <v>1</v>
      </c>
      <c r="BD292" s="210">
        <v>1</v>
      </c>
      <c r="BE292" s="210">
        <v>1</v>
      </c>
      <c r="BF292" s="210">
        <v>1</v>
      </c>
      <c r="BG292" s="210">
        <v>1</v>
      </c>
      <c r="BH292" s="210">
        <v>1</v>
      </c>
      <c r="BI292" s="210">
        <v>1</v>
      </c>
      <c r="BJ292" s="210">
        <v>1</v>
      </c>
      <c r="BK292" s="210">
        <v>1</v>
      </c>
      <c r="BL292" s="210">
        <v>1</v>
      </c>
      <c r="BM292" s="210">
        <v>1</v>
      </c>
      <c r="BN292" s="210">
        <v>1</v>
      </c>
      <c r="BO292" s="210">
        <v>1</v>
      </c>
      <c r="BP292" s="210">
        <v>1</v>
      </c>
      <c r="BQ292" s="210">
        <v>1</v>
      </c>
      <c r="BR292" s="210">
        <v>1</v>
      </c>
      <c r="BS292" s="210">
        <v>1</v>
      </c>
      <c r="BT292" s="210">
        <v>1</v>
      </c>
      <c r="BU292" s="210"/>
      <c r="BV292" s="210"/>
      <c r="BW292" s="210"/>
      <c r="BX292" s="210"/>
      <c r="BY292" s="210"/>
      <c r="BZ292" s="210"/>
      <c r="CA292" s="210"/>
      <c r="CB292" s="210"/>
      <c r="CC292" s="210"/>
      <c r="CD292" s="210"/>
      <c r="CE292" s="210"/>
      <c r="CF292" s="210"/>
      <c r="CG292" s="210"/>
      <c r="CH292" s="210"/>
      <c r="CI292" s="210"/>
      <c r="CJ292" s="210"/>
      <c r="CK292" s="210"/>
      <c r="CL292" s="210"/>
      <c r="CM292" s="210"/>
      <c r="CN292" s="210"/>
      <c r="CO292" s="210"/>
      <c r="CP292" s="210"/>
      <c r="CQ292" s="210"/>
      <c r="CR292" s="210"/>
      <c r="CS292" s="144"/>
      <c r="CT292" s="144"/>
    </row>
    <row r="293" spans="1:98" ht="15">
      <c r="A293" s="208" t="s">
        <v>8334</v>
      </c>
      <c r="B293" s="285" t="s">
        <v>7461</v>
      </c>
      <c r="C293" s="209" t="s">
        <v>172</v>
      </c>
      <c r="D293" s="259"/>
      <c r="E293" s="209" t="s">
        <v>2604</v>
      </c>
      <c r="F293" s="209" t="s">
        <v>38</v>
      </c>
      <c r="G293" s="216" t="s">
        <v>35</v>
      </c>
      <c r="H293" s="209" t="s">
        <v>8271</v>
      </c>
      <c r="I293" s="2" t="s">
        <v>8266</v>
      </c>
      <c r="J293" s="210"/>
      <c r="K293" s="210"/>
      <c r="L293" s="210"/>
      <c r="M293" s="210"/>
      <c r="N293" s="210"/>
      <c r="O293" s="210"/>
      <c r="P293" s="210"/>
      <c r="Q293" s="210">
        <v>1</v>
      </c>
      <c r="R293" s="210">
        <v>1</v>
      </c>
      <c r="S293" s="210">
        <v>1</v>
      </c>
      <c r="T293" s="210">
        <v>1</v>
      </c>
      <c r="U293" s="210">
        <v>1</v>
      </c>
      <c r="V293" s="210">
        <v>1</v>
      </c>
      <c r="W293" s="210">
        <v>1</v>
      </c>
      <c r="X293" s="210">
        <v>1</v>
      </c>
      <c r="Y293" s="210">
        <v>1</v>
      </c>
      <c r="Z293" s="210">
        <v>1</v>
      </c>
      <c r="AA293" s="210">
        <v>1</v>
      </c>
      <c r="AB293" s="210">
        <v>1</v>
      </c>
      <c r="AC293" s="210">
        <v>1</v>
      </c>
      <c r="AD293" s="210">
        <v>1</v>
      </c>
      <c r="AE293" s="210">
        <v>1</v>
      </c>
      <c r="AF293" s="210">
        <v>1</v>
      </c>
      <c r="AG293" s="210">
        <v>1</v>
      </c>
      <c r="AH293" s="210">
        <v>1</v>
      </c>
      <c r="AI293" s="210">
        <v>1</v>
      </c>
      <c r="AJ293" s="210">
        <v>1</v>
      </c>
      <c r="AK293" s="210">
        <v>1</v>
      </c>
      <c r="AL293" s="210">
        <v>1</v>
      </c>
      <c r="AM293" s="210">
        <v>1</v>
      </c>
      <c r="AN293" s="210">
        <v>1</v>
      </c>
      <c r="AO293" s="210">
        <v>1</v>
      </c>
      <c r="AP293" s="210">
        <v>1</v>
      </c>
      <c r="AQ293" s="210">
        <v>1</v>
      </c>
      <c r="AR293" s="210">
        <v>1</v>
      </c>
      <c r="AS293" s="210">
        <v>1</v>
      </c>
      <c r="AT293" s="210">
        <v>1</v>
      </c>
      <c r="AU293" s="210">
        <v>1</v>
      </c>
      <c r="AV293" s="210">
        <v>1</v>
      </c>
      <c r="AW293" s="210">
        <v>1</v>
      </c>
      <c r="AX293" s="210">
        <v>1</v>
      </c>
      <c r="AY293" s="210">
        <v>1</v>
      </c>
      <c r="AZ293" s="210">
        <v>1</v>
      </c>
      <c r="BA293" s="210">
        <v>1</v>
      </c>
      <c r="BB293" s="210">
        <v>1</v>
      </c>
      <c r="BC293" s="210">
        <v>1</v>
      </c>
      <c r="BD293" s="210">
        <v>1</v>
      </c>
      <c r="BE293" s="210">
        <v>1</v>
      </c>
      <c r="BF293" s="210">
        <v>1</v>
      </c>
      <c r="BG293" s="210">
        <v>1</v>
      </c>
      <c r="BH293" s="210">
        <v>1</v>
      </c>
      <c r="BI293" s="210">
        <v>1</v>
      </c>
      <c r="BJ293" s="210">
        <v>1</v>
      </c>
      <c r="BK293" s="210">
        <v>1</v>
      </c>
      <c r="BL293" s="210">
        <v>1</v>
      </c>
      <c r="BM293" s="210">
        <v>1</v>
      </c>
      <c r="BN293" s="210">
        <v>1</v>
      </c>
      <c r="BO293" s="210">
        <v>1</v>
      </c>
      <c r="BP293" s="210">
        <v>1</v>
      </c>
      <c r="BQ293" s="210">
        <v>1</v>
      </c>
      <c r="BR293" s="210">
        <v>1</v>
      </c>
      <c r="BS293" s="210">
        <v>1</v>
      </c>
      <c r="BT293" s="210">
        <v>1</v>
      </c>
      <c r="BU293" s="210"/>
      <c r="BV293" s="210"/>
      <c r="BW293" s="210"/>
      <c r="BX293" s="210"/>
      <c r="BY293" s="210"/>
      <c r="BZ293" s="210"/>
      <c r="CA293" s="210"/>
      <c r="CB293" s="210"/>
      <c r="CC293" s="210"/>
      <c r="CD293" s="210"/>
      <c r="CE293" s="210"/>
      <c r="CF293" s="210"/>
      <c r="CG293" s="210"/>
      <c r="CH293" s="210"/>
      <c r="CI293" s="210"/>
      <c r="CJ293" s="210"/>
      <c r="CK293" s="210"/>
      <c r="CL293" s="210"/>
      <c r="CM293" s="210"/>
      <c r="CN293" s="210"/>
      <c r="CO293" s="210"/>
      <c r="CP293" s="210"/>
      <c r="CQ293" s="210"/>
      <c r="CR293" s="210"/>
      <c r="CS293" s="144"/>
      <c r="CT293" s="144"/>
    </row>
    <row r="294" spans="1:98" ht="15">
      <c r="A294" s="208" t="s">
        <v>8334</v>
      </c>
      <c r="B294" s="285" t="s">
        <v>7462</v>
      </c>
      <c r="C294" s="209" t="s">
        <v>172</v>
      </c>
      <c r="D294" s="259"/>
      <c r="E294" s="209" t="s">
        <v>2604</v>
      </c>
      <c r="F294" s="209" t="s">
        <v>1705</v>
      </c>
      <c r="G294" s="216" t="s">
        <v>35</v>
      </c>
      <c r="H294" s="209" t="s">
        <v>8271</v>
      </c>
      <c r="I294" s="2" t="s">
        <v>8266</v>
      </c>
      <c r="J294" s="210">
        <v>0</v>
      </c>
      <c r="K294" s="210">
        <v>0</v>
      </c>
      <c r="L294" s="210">
        <v>0</v>
      </c>
      <c r="M294" s="210">
        <v>0</v>
      </c>
      <c r="N294" s="210">
        <v>0</v>
      </c>
      <c r="O294" s="210">
        <v>0</v>
      </c>
      <c r="P294" s="210">
        <v>0</v>
      </c>
      <c r="Q294" s="210">
        <v>0.22522177809333968</v>
      </c>
      <c r="R294" s="210">
        <v>0.22522177809333968</v>
      </c>
      <c r="S294" s="210">
        <v>0.22522177809333968</v>
      </c>
      <c r="T294" s="210">
        <v>0.22522177809333968</v>
      </c>
      <c r="U294" s="210">
        <v>0.22522177809333968</v>
      </c>
      <c r="V294" s="210">
        <v>0.22522177809333968</v>
      </c>
      <c r="W294" s="210">
        <v>0.22522177809333968</v>
      </c>
      <c r="X294" s="210">
        <v>0.22522177809333968</v>
      </c>
      <c r="Y294" s="210">
        <v>0.22522177809333968</v>
      </c>
      <c r="Z294" s="210">
        <v>0.22522177809333968</v>
      </c>
      <c r="AA294" s="210">
        <v>0.22522177809333968</v>
      </c>
      <c r="AB294" s="210">
        <v>0.22522177809333968</v>
      </c>
      <c r="AC294" s="210">
        <v>0.22522177809333968</v>
      </c>
      <c r="AD294" s="210">
        <v>0.22522177809333968</v>
      </c>
      <c r="AE294" s="210">
        <v>0.22522177809333968</v>
      </c>
      <c r="AF294" s="210">
        <v>0.22522177809333968</v>
      </c>
      <c r="AG294" s="210">
        <v>0.22522177809333968</v>
      </c>
      <c r="AH294" s="210">
        <v>0.22522177809333968</v>
      </c>
      <c r="AI294" s="210">
        <v>0.22522177809333968</v>
      </c>
      <c r="AJ294" s="210">
        <v>0.22522177809333968</v>
      </c>
      <c r="AK294" s="210">
        <v>0.22522177809333968</v>
      </c>
      <c r="AL294" s="210">
        <v>0.22522177809333968</v>
      </c>
      <c r="AM294" s="210">
        <v>0.22522177809333968</v>
      </c>
      <c r="AN294" s="210">
        <v>0.22522177809333968</v>
      </c>
      <c r="AO294" s="210">
        <v>0.22522177809333968</v>
      </c>
      <c r="AP294" s="210">
        <v>0.22522177809333968</v>
      </c>
      <c r="AQ294" s="210">
        <v>0.22522177809333968</v>
      </c>
      <c r="AR294" s="210">
        <v>0.22522177809333968</v>
      </c>
      <c r="AS294" s="210">
        <v>0.22522177809333968</v>
      </c>
      <c r="AT294" s="210">
        <v>0.22522177809333968</v>
      </c>
      <c r="AU294" s="210">
        <v>0.22522177809333968</v>
      </c>
      <c r="AV294" s="210">
        <v>0.22522177809333968</v>
      </c>
      <c r="AW294" s="210">
        <v>0.22522177809333968</v>
      </c>
      <c r="AX294" s="210">
        <v>0.22522177809333968</v>
      </c>
      <c r="AY294" s="210">
        <v>0.22522177809333968</v>
      </c>
      <c r="AZ294" s="210">
        <v>0.22522177809333968</v>
      </c>
      <c r="BA294" s="210">
        <v>0.22522177809333968</v>
      </c>
      <c r="BB294" s="210">
        <v>0.22522177809333968</v>
      </c>
      <c r="BC294" s="210">
        <v>0.22522177809333968</v>
      </c>
      <c r="BD294" s="210">
        <v>0.22522177809333968</v>
      </c>
      <c r="BE294" s="210">
        <v>0.22522177809333968</v>
      </c>
      <c r="BF294" s="210">
        <v>0.22522177809333968</v>
      </c>
      <c r="BG294" s="210">
        <v>0.22522177809333968</v>
      </c>
      <c r="BH294" s="210">
        <v>0.22522177809333968</v>
      </c>
      <c r="BI294" s="210">
        <v>0.22522177809333968</v>
      </c>
      <c r="BJ294" s="210">
        <v>0.22522177809333968</v>
      </c>
      <c r="BK294" s="210">
        <v>0.22522177809333968</v>
      </c>
      <c r="BL294" s="210">
        <v>0.22522177809333968</v>
      </c>
      <c r="BM294" s="210">
        <v>0.22522177809333968</v>
      </c>
      <c r="BN294" s="210">
        <v>0.22522177809333968</v>
      </c>
      <c r="BO294" s="210">
        <v>0.22522177809333968</v>
      </c>
      <c r="BP294" s="210">
        <v>0.22522177809333968</v>
      </c>
      <c r="BQ294" s="210">
        <v>0.22522177809333968</v>
      </c>
      <c r="BR294" s="210">
        <v>0.22522177809333968</v>
      </c>
      <c r="BS294" s="210">
        <v>0.22522177809333968</v>
      </c>
      <c r="BT294" s="210">
        <v>0.22522177809333968</v>
      </c>
      <c r="BU294" s="210"/>
      <c r="BV294" s="210"/>
      <c r="BW294" s="210"/>
      <c r="BX294" s="210"/>
      <c r="BY294" s="210"/>
      <c r="BZ294" s="210"/>
      <c r="CA294" s="210"/>
      <c r="CB294" s="210"/>
      <c r="CC294" s="210"/>
      <c r="CD294" s="210"/>
      <c r="CE294" s="210"/>
      <c r="CF294" s="210"/>
      <c r="CG294" s="210"/>
      <c r="CH294" s="210"/>
      <c r="CI294" s="210"/>
      <c r="CJ294" s="210"/>
      <c r="CK294" s="210"/>
      <c r="CL294" s="210"/>
      <c r="CM294" s="210"/>
      <c r="CN294" s="210"/>
      <c r="CO294" s="210"/>
      <c r="CP294" s="210"/>
      <c r="CQ294" s="210"/>
      <c r="CR294" s="210"/>
      <c r="CS294" s="144"/>
      <c r="CT294" s="144"/>
    </row>
    <row r="295" spans="1:98" ht="15">
      <c r="A295" s="208" t="s">
        <v>8334</v>
      </c>
      <c r="B295" s="285" t="s">
        <v>7462</v>
      </c>
      <c r="C295" s="209" t="s">
        <v>172</v>
      </c>
      <c r="D295" s="259"/>
      <c r="E295" s="209" t="s">
        <v>2604</v>
      </c>
      <c r="F295" s="209" t="s">
        <v>1703</v>
      </c>
      <c r="G295" s="216" t="s">
        <v>35</v>
      </c>
      <c r="H295" s="209" t="s">
        <v>8271</v>
      </c>
      <c r="I295" s="2" t="s">
        <v>8266</v>
      </c>
      <c r="J295" s="210">
        <v>0</v>
      </c>
      <c r="K295" s="210">
        <v>0</v>
      </c>
      <c r="L295" s="210">
        <v>0</v>
      </c>
      <c r="M295" s="210">
        <v>0</v>
      </c>
      <c r="N295" s="210">
        <v>0</v>
      </c>
      <c r="O295" s="210">
        <v>0</v>
      </c>
      <c r="P295" s="210">
        <v>0</v>
      </c>
      <c r="Q295" s="210">
        <v>0.2596531941407374</v>
      </c>
      <c r="R295" s="210">
        <v>0.2596531941407374</v>
      </c>
      <c r="S295" s="210">
        <v>0.2596531941407374</v>
      </c>
      <c r="T295" s="210">
        <v>0.2596531941407374</v>
      </c>
      <c r="U295" s="210">
        <v>0.2596531941407374</v>
      </c>
      <c r="V295" s="210">
        <v>0.2596531941407374</v>
      </c>
      <c r="W295" s="210">
        <v>0.2596531941407374</v>
      </c>
      <c r="X295" s="210">
        <v>0.2596531941407374</v>
      </c>
      <c r="Y295" s="210">
        <v>0.2596531941407374</v>
      </c>
      <c r="Z295" s="210">
        <v>0.2596531941407374</v>
      </c>
      <c r="AA295" s="210">
        <v>0.2596531941407374</v>
      </c>
      <c r="AB295" s="210">
        <v>0.2596531941407374</v>
      </c>
      <c r="AC295" s="210">
        <v>0.2596531941407374</v>
      </c>
      <c r="AD295" s="210">
        <v>0.2596531941407374</v>
      </c>
      <c r="AE295" s="210">
        <v>0.2596531941407374</v>
      </c>
      <c r="AF295" s="210">
        <v>0.2596531941407374</v>
      </c>
      <c r="AG295" s="210">
        <v>0.2596531941407374</v>
      </c>
      <c r="AH295" s="210">
        <v>0.2596531941407374</v>
      </c>
      <c r="AI295" s="210">
        <v>0.2596531941407374</v>
      </c>
      <c r="AJ295" s="210">
        <v>0.2596531941407374</v>
      </c>
      <c r="AK295" s="210">
        <v>0.2596531941407374</v>
      </c>
      <c r="AL295" s="210">
        <v>0.2596531941407374</v>
      </c>
      <c r="AM295" s="210">
        <v>0.2596531941407374</v>
      </c>
      <c r="AN295" s="210">
        <v>0.2596531941407374</v>
      </c>
      <c r="AO295" s="210">
        <v>0.2596531941407374</v>
      </c>
      <c r="AP295" s="210">
        <v>0.2596531941407374</v>
      </c>
      <c r="AQ295" s="210">
        <v>0.2596531941407374</v>
      </c>
      <c r="AR295" s="210">
        <v>0.2596531941407374</v>
      </c>
      <c r="AS295" s="210">
        <v>0.2596531941407374</v>
      </c>
      <c r="AT295" s="210">
        <v>0.2596531941407374</v>
      </c>
      <c r="AU295" s="210">
        <v>0.2596531941407374</v>
      </c>
      <c r="AV295" s="210">
        <v>0.2596531941407374</v>
      </c>
      <c r="AW295" s="210">
        <v>0.2596531941407374</v>
      </c>
      <c r="AX295" s="210">
        <v>0.2596531941407374</v>
      </c>
      <c r="AY295" s="210">
        <v>0.2596531941407374</v>
      </c>
      <c r="AZ295" s="210">
        <v>0.2596531941407374</v>
      </c>
      <c r="BA295" s="210">
        <v>0.2596531941407374</v>
      </c>
      <c r="BB295" s="210">
        <v>0.2596531941407374</v>
      </c>
      <c r="BC295" s="210">
        <v>0.2596531941407374</v>
      </c>
      <c r="BD295" s="210">
        <v>0.2596531941407374</v>
      </c>
      <c r="BE295" s="210">
        <v>0.2596531941407374</v>
      </c>
      <c r="BF295" s="210">
        <v>0.2596531941407374</v>
      </c>
      <c r="BG295" s="210">
        <v>0.2596531941407374</v>
      </c>
      <c r="BH295" s="210">
        <v>0.2596531941407374</v>
      </c>
      <c r="BI295" s="210">
        <v>0.2596531941407374</v>
      </c>
      <c r="BJ295" s="210">
        <v>0.2596531941407374</v>
      </c>
      <c r="BK295" s="210">
        <v>0.2596531941407374</v>
      </c>
      <c r="BL295" s="210">
        <v>0.2596531941407374</v>
      </c>
      <c r="BM295" s="210">
        <v>0.2596531941407374</v>
      </c>
      <c r="BN295" s="210">
        <v>0.2596531941407374</v>
      </c>
      <c r="BO295" s="210">
        <v>0.2596531941407374</v>
      </c>
      <c r="BP295" s="210">
        <v>0.2596531941407374</v>
      </c>
      <c r="BQ295" s="210">
        <v>0.2596531941407374</v>
      </c>
      <c r="BR295" s="210">
        <v>0.2596531941407374</v>
      </c>
      <c r="BS295" s="210">
        <v>0.2596531941407374</v>
      </c>
      <c r="BT295" s="210">
        <v>0.2596531941407374</v>
      </c>
      <c r="BU295" s="210"/>
      <c r="BV295" s="210"/>
      <c r="BW295" s="210"/>
      <c r="BX295" s="210"/>
      <c r="BY295" s="210"/>
      <c r="BZ295" s="210"/>
      <c r="CA295" s="210"/>
      <c r="CB295" s="210"/>
      <c r="CC295" s="210"/>
      <c r="CD295" s="210"/>
      <c r="CE295" s="210"/>
      <c r="CF295" s="210"/>
      <c r="CG295" s="210"/>
      <c r="CH295" s="210"/>
      <c r="CI295" s="210"/>
      <c r="CJ295" s="210"/>
      <c r="CK295" s="210"/>
      <c r="CL295" s="210"/>
      <c r="CM295" s="210"/>
      <c r="CN295" s="210"/>
      <c r="CO295" s="210"/>
      <c r="CP295" s="210"/>
      <c r="CQ295" s="210"/>
      <c r="CR295" s="210"/>
      <c r="CS295" s="144"/>
      <c r="CT295" s="144"/>
    </row>
    <row r="296" spans="1:98" ht="15">
      <c r="A296" s="208" t="s">
        <v>8334</v>
      </c>
      <c r="B296" s="285" t="s">
        <v>7462</v>
      </c>
      <c r="C296" s="209" t="s">
        <v>172</v>
      </c>
      <c r="D296" s="259"/>
      <c r="E296" s="209" t="s">
        <v>2605</v>
      </c>
      <c r="F296" s="209" t="s">
        <v>1704</v>
      </c>
      <c r="G296" s="216" t="s">
        <v>35</v>
      </c>
      <c r="H296" s="209" t="s">
        <v>8271</v>
      </c>
      <c r="I296" s="2" t="s">
        <v>8266</v>
      </c>
      <c r="J296" s="210">
        <v>0</v>
      </c>
      <c r="K296" s="210">
        <v>0</v>
      </c>
      <c r="L296" s="210">
        <v>0</v>
      </c>
      <c r="M296" s="210">
        <v>0</v>
      </c>
      <c r="N296" s="210">
        <v>0</v>
      </c>
      <c r="O296" s="210">
        <v>0</v>
      </c>
      <c r="P296" s="210">
        <v>0</v>
      </c>
      <c r="Q296" s="210">
        <v>1.0945099213716098E-2</v>
      </c>
      <c r="R296" s="210">
        <v>1.0945099213716098E-2</v>
      </c>
      <c r="S296" s="210">
        <v>1.0945099213716098E-2</v>
      </c>
      <c r="T296" s="210">
        <v>1.0945099213716098E-2</v>
      </c>
      <c r="U296" s="210">
        <v>1.0945099213716098E-2</v>
      </c>
      <c r="V296" s="210">
        <v>1.0945099213716098E-2</v>
      </c>
      <c r="W296" s="210">
        <v>1.0945099213716098E-2</v>
      </c>
      <c r="X296" s="210">
        <v>1.0945099213716098E-2</v>
      </c>
      <c r="Y296" s="210">
        <v>1.0945099213716098E-2</v>
      </c>
      <c r="Z296" s="210">
        <v>1.0945099213716098E-2</v>
      </c>
      <c r="AA296" s="210">
        <v>1.0945099213716098E-2</v>
      </c>
      <c r="AB296" s="210">
        <v>1.0945099213716098E-2</v>
      </c>
      <c r="AC296" s="210">
        <v>1.0945099213716098E-2</v>
      </c>
      <c r="AD296" s="210">
        <v>1.0945099213716098E-2</v>
      </c>
      <c r="AE296" s="210">
        <v>1.0945099213716098E-2</v>
      </c>
      <c r="AF296" s="210">
        <v>1.0945099213716098E-2</v>
      </c>
      <c r="AG296" s="210">
        <v>1.0945099213716098E-2</v>
      </c>
      <c r="AH296" s="210">
        <v>1.0945099213716098E-2</v>
      </c>
      <c r="AI296" s="210">
        <v>1.0945099213716098E-2</v>
      </c>
      <c r="AJ296" s="210">
        <v>1.0945099213716098E-2</v>
      </c>
      <c r="AK296" s="210">
        <v>1.0945099213716098E-2</v>
      </c>
      <c r="AL296" s="210">
        <v>1.0945099213716098E-2</v>
      </c>
      <c r="AM296" s="210">
        <v>1.0945099213716098E-2</v>
      </c>
      <c r="AN296" s="210">
        <v>1.0945099213716098E-2</v>
      </c>
      <c r="AO296" s="210">
        <v>1.0945099213716098E-2</v>
      </c>
      <c r="AP296" s="210">
        <v>1.0945099213716098E-2</v>
      </c>
      <c r="AQ296" s="210">
        <v>1.0945099213716098E-2</v>
      </c>
      <c r="AR296" s="210">
        <v>1.0945099213716098E-2</v>
      </c>
      <c r="AS296" s="210">
        <v>1.0945099213716098E-2</v>
      </c>
      <c r="AT296" s="210">
        <v>1.0945099213716098E-2</v>
      </c>
      <c r="AU296" s="210">
        <v>1.0945099213716098E-2</v>
      </c>
      <c r="AV296" s="210">
        <v>1.0945099213716098E-2</v>
      </c>
      <c r="AW296" s="210">
        <v>1.0945099213716098E-2</v>
      </c>
      <c r="AX296" s="210">
        <v>1.0945099213716098E-2</v>
      </c>
      <c r="AY296" s="210">
        <v>1.0945099213716098E-2</v>
      </c>
      <c r="AZ296" s="210">
        <v>1.0945099213716098E-2</v>
      </c>
      <c r="BA296" s="210">
        <v>1.0945099213716098E-2</v>
      </c>
      <c r="BB296" s="210">
        <v>1.0945099213716098E-2</v>
      </c>
      <c r="BC296" s="210">
        <v>1.0945099213716098E-2</v>
      </c>
      <c r="BD296" s="210">
        <v>1.0945099213716098E-2</v>
      </c>
      <c r="BE296" s="210">
        <v>1.0945099213716098E-2</v>
      </c>
      <c r="BF296" s="210">
        <v>1.0945099213716098E-2</v>
      </c>
      <c r="BG296" s="210">
        <v>1.0945099213716098E-2</v>
      </c>
      <c r="BH296" s="210">
        <v>1.0945099213716098E-2</v>
      </c>
      <c r="BI296" s="210">
        <v>1.0945099213716098E-2</v>
      </c>
      <c r="BJ296" s="210">
        <v>1.0945099213716098E-2</v>
      </c>
      <c r="BK296" s="210">
        <v>1.0945099213716098E-2</v>
      </c>
      <c r="BL296" s="210">
        <v>1.0945099213716098E-2</v>
      </c>
      <c r="BM296" s="210">
        <v>1.0945099213716098E-2</v>
      </c>
      <c r="BN296" s="210">
        <v>1.0945099213716098E-2</v>
      </c>
      <c r="BO296" s="210">
        <v>1.0945099213716098E-2</v>
      </c>
      <c r="BP296" s="210">
        <v>1.0945099213716098E-2</v>
      </c>
      <c r="BQ296" s="210">
        <v>1.0945099213716098E-2</v>
      </c>
      <c r="BR296" s="210">
        <v>1.0945099213716098E-2</v>
      </c>
      <c r="BS296" s="210">
        <v>1.0945099213716098E-2</v>
      </c>
      <c r="BT296" s="210">
        <v>1.0945099213716098E-2</v>
      </c>
      <c r="BU296" s="210"/>
      <c r="BV296" s="210"/>
      <c r="BW296" s="210"/>
      <c r="BX296" s="210"/>
      <c r="BY296" s="210"/>
      <c r="BZ296" s="210"/>
      <c r="CA296" s="210"/>
      <c r="CB296" s="210"/>
      <c r="CC296" s="210"/>
      <c r="CD296" s="210"/>
      <c r="CE296" s="210"/>
      <c r="CF296" s="210"/>
      <c r="CG296" s="210"/>
      <c r="CH296" s="210"/>
      <c r="CI296" s="210"/>
      <c r="CJ296" s="210"/>
      <c r="CK296" s="210"/>
      <c r="CL296" s="210"/>
      <c r="CM296" s="210"/>
      <c r="CN296" s="210"/>
      <c r="CO296" s="210"/>
      <c r="CP296" s="210"/>
      <c r="CQ296" s="210"/>
      <c r="CR296" s="210"/>
      <c r="CS296" s="144"/>
      <c r="CT296" s="144"/>
    </row>
    <row r="297" spans="1:98" ht="15">
      <c r="A297" s="208" t="s">
        <v>8334</v>
      </c>
      <c r="B297" s="285" t="s">
        <v>7462</v>
      </c>
      <c r="C297" s="209" t="s">
        <v>172</v>
      </c>
      <c r="D297" s="259"/>
      <c r="E297" s="209" t="s">
        <v>2605</v>
      </c>
      <c r="F297" s="209" t="s">
        <v>38</v>
      </c>
      <c r="G297" s="216" t="s">
        <v>35</v>
      </c>
      <c r="H297" s="209" t="s">
        <v>8271</v>
      </c>
      <c r="I297" s="2" t="s">
        <v>8266</v>
      </c>
      <c r="J297" s="210">
        <v>0</v>
      </c>
      <c r="K297" s="210">
        <v>0</v>
      </c>
      <c r="L297" s="210">
        <v>0</v>
      </c>
      <c r="M297" s="210">
        <v>0</v>
      </c>
      <c r="N297" s="210">
        <v>0</v>
      </c>
      <c r="O297" s="210">
        <v>0</v>
      </c>
      <c r="P297" s="210">
        <v>0</v>
      </c>
      <c r="Q297" s="210">
        <v>6.2473299633198941E-2</v>
      </c>
      <c r="R297" s="210">
        <v>6.2473299633198941E-2</v>
      </c>
      <c r="S297" s="210">
        <v>6.2473299633198941E-2</v>
      </c>
      <c r="T297" s="210">
        <v>6.2473299633198941E-2</v>
      </c>
      <c r="U297" s="210">
        <v>6.2473299633198941E-2</v>
      </c>
      <c r="V297" s="210">
        <v>6.2473299633198941E-2</v>
      </c>
      <c r="W297" s="210">
        <v>6.2473299633198941E-2</v>
      </c>
      <c r="X297" s="210">
        <v>6.2473299633198941E-2</v>
      </c>
      <c r="Y297" s="210">
        <v>6.2473299633198941E-2</v>
      </c>
      <c r="Z297" s="210">
        <v>6.2473299633198941E-2</v>
      </c>
      <c r="AA297" s="210">
        <v>6.2473299633198941E-2</v>
      </c>
      <c r="AB297" s="210">
        <v>6.2473299633198941E-2</v>
      </c>
      <c r="AC297" s="210">
        <v>6.2473299633198941E-2</v>
      </c>
      <c r="AD297" s="210">
        <v>6.2473299633198941E-2</v>
      </c>
      <c r="AE297" s="210">
        <v>6.2473299633198941E-2</v>
      </c>
      <c r="AF297" s="210">
        <v>6.2473299633198941E-2</v>
      </c>
      <c r="AG297" s="210">
        <v>6.2473299633198941E-2</v>
      </c>
      <c r="AH297" s="210">
        <v>6.2473299633198941E-2</v>
      </c>
      <c r="AI297" s="210">
        <v>6.2473299633198941E-2</v>
      </c>
      <c r="AJ297" s="210">
        <v>6.2473299633198941E-2</v>
      </c>
      <c r="AK297" s="210">
        <v>6.2473299633198941E-2</v>
      </c>
      <c r="AL297" s="210">
        <v>6.2473299633198941E-2</v>
      </c>
      <c r="AM297" s="210">
        <v>6.2473299633198941E-2</v>
      </c>
      <c r="AN297" s="210">
        <v>6.2473299633198941E-2</v>
      </c>
      <c r="AO297" s="210">
        <v>6.2473299633198941E-2</v>
      </c>
      <c r="AP297" s="210">
        <v>6.2473299633198941E-2</v>
      </c>
      <c r="AQ297" s="210">
        <v>6.2473299633198941E-2</v>
      </c>
      <c r="AR297" s="210">
        <v>6.2473299633198941E-2</v>
      </c>
      <c r="AS297" s="210">
        <v>6.2473299633198941E-2</v>
      </c>
      <c r="AT297" s="210">
        <v>6.2473299633198941E-2</v>
      </c>
      <c r="AU297" s="210">
        <v>6.2473299633198941E-2</v>
      </c>
      <c r="AV297" s="210">
        <v>6.2473299633198941E-2</v>
      </c>
      <c r="AW297" s="210">
        <v>6.2473299633198941E-2</v>
      </c>
      <c r="AX297" s="210">
        <v>6.2473299633198941E-2</v>
      </c>
      <c r="AY297" s="210">
        <v>6.2473299633198941E-2</v>
      </c>
      <c r="AZ297" s="210">
        <v>6.2473299633198941E-2</v>
      </c>
      <c r="BA297" s="210">
        <v>6.2473299633198941E-2</v>
      </c>
      <c r="BB297" s="210">
        <v>6.2473299633198941E-2</v>
      </c>
      <c r="BC297" s="210">
        <v>6.2473299633198941E-2</v>
      </c>
      <c r="BD297" s="210">
        <v>6.2473299633198941E-2</v>
      </c>
      <c r="BE297" s="210">
        <v>6.2473299633198941E-2</v>
      </c>
      <c r="BF297" s="210">
        <v>6.2473299633198941E-2</v>
      </c>
      <c r="BG297" s="210">
        <v>6.2473299633198941E-2</v>
      </c>
      <c r="BH297" s="210">
        <v>6.2473299633198941E-2</v>
      </c>
      <c r="BI297" s="210">
        <v>6.2473299633198941E-2</v>
      </c>
      <c r="BJ297" s="210">
        <v>6.2473299633198941E-2</v>
      </c>
      <c r="BK297" s="210">
        <v>6.2473299633198941E-2</v>
      </c>
      <c r="BL297" s="210">
        <v>6.2473299633198941E-2</v>
      </c>
      <c r="BM297" s="210">
        <v>6.2473299633198941E-2</v>
      </c>
      <c r="BN297" s="210">
        <v>6.2473299633198941E-2</v>
      </c>
      <c r="BO297" s="210">
        <v>6.2473299633198941E-2</v>
      </c>
      <c r="BP297" s="210">
        <v>6.2473299633198941E-2</v>
      </c>
      <c r="BQ297" s="210">
        <v>6.2473299633198941E-2</v>
      </c>
      <c r="BR297" s="210">
        <v>6.2473299633198941E-2</v>
      </c>
      <c r="BS297" s="210">
        <v>6.2473299633198941E-2</v>
      </c>
      <c r="BT297" s="210">
        <v>6.2473299633198941E-2</v>
      </c>
      <c r="BU297" s="210"/>
      <c r="BV297" s="210"/>
      <c r="BW297" s="210"/>
      <c r="BX297" s="210"/>
      <c r="BY297" s="210"/>
      <c r="BZ297" s="210"/>
      <c r="CA297" s="210"/>
      <c r="CB297" s="210"/>
      <c r="CC297" s="210"/>
      <c r="CD297" s="210"/>
      <c r="CE297" s="210"/>
      <c r="CF297" s="210"/>
      <c r="CG297" s="210"/>
      <c r="CH297" s="210"/>
      <c r="CI297" s="210"/>
      <c r="CJ297" s="210"/>
      <c r="CK297" s="210"/>
      <c r="CL297" s="210"/>
      <c r="CM297" s="210"/>
      <c r="CN297" s="210"/>
      <c r="CO297" s="210"/>
      <c r="CP297" s="210"/>
      <c r="CQ297" s="210"/>
      <c r="CR297" s="210"/>
      <c r="CS297" s="144"/>
      <c r="CT297" s="144"/>
    </row>
    <row r="298" spans="1:98" ht="15">
      <c r="A298" s="208" t="s">
        <v>8334</v>
      </c>
      <c r="B298" s="285" t="s">
        <v>7462</v>
      </c>
      <c r="C298" s="209" t="s">
        <v>172</v>
      </c>
      <c r="D298" s="259"/>
      <c r="E298" s="209" t="s">
        <v>2605</v>
      </c>
      <c r="F298" s="209" t="s">
        <v>1705</v>
      </c>
      <c r="G298" s="216" t="s">
        <v>35</v>
      </c>
      <c r="H298" s="209" t="s">
        <v>8271</v>
      </c>
      <c r="I298" s="2" t="s">
        <v>8266</v>
      </c>
      <c r="J298" s="210">
        <v>0</v>
      </c>
      <c r="K298" s="210">
        <v>0</v>
      </c>
      <c r="L298" s="210">
        <v>0</v>
      </c>
      <c r="M298" s="210">
        <v>0</v>
      </c>
      <c r="N298" s="210">
        <v>0</v>
      </c>
      <c r="O298" s="210">
        <v>0</v>
      </c>
      <c r="P298" s="210">
        <v>0</v>
      </c>
      <c r="Q298" s="210">
        <v>6.7660613321154075E-3</v>
      </c>
      <c r="R298" s="210">
        <v>6.7660613321154075E-3</v>
      </c>
      <c r="S298" s="210">
        <v>6.7660613321154075E-3</v>
      </c>
      <c r="T298" s="210">
        <v>6.7660613321154075E-3</v>
      </c>
      <c r="U298" s="210">
        <v>6.7660613321154075E-3</v>
      </c>
      <c r="V298" s="210">
        <v>6.7660613321154075E-3</v>
      </c>
      <c r="W298" s="210">
        <v>6.7660613321154075E-3</v>
      </c>
      <c r="X298" s="210">
        <v>6.7660613321154075E-3</v>
      </c>
      <c r="Y298" s="210">
        <v>6.7660613321154075E-3</v>
      </c>
      <c r="Z298" s="210">
        <v>6.7660613321154075E-3</v>
      </c>
      <c r="AA298" s="210">
        <v>6.7660613321154075E-3</v>
      </c>
      <c r="AB298" s="210">
        <v>6.7660613321154075E-3</v>
      </c>
      <c r="AC298" s="210">
        <v>6.7660613321154075E-3</v>
      </c>
      <c r="AD298" s="210">
        <v>6.7660613321154075E-3</v>
      </c>
      <c r="AE298" s="210">
        <v>6.7660613321154075E-3</v>
      </c>
      <c r="AF298" s="210">
        <v>6.7660613321154075E-3</v>
      </c>
      <c r="AG298" s="210">
        <v>6.7660613321154075E-3</v>
      </c>
      <c r="AH298" s="210">
        <v>6.7660613321154075E-3</v>
      </c>
      <c r="AI298" s="210">
        <v>6.7660613321154075E-3</v>
      </c>
      <c r="AJ298" s="210">
        <v>6.7660613321154075E-3</v>
      </c>
      <c r="AK298" s="210">
        <v>6.7660613321154075E-3</v>
      </c>
      <c r="AL298" s="210">
        <v>6.7660613321154075E-3</v>
      </c>
      <c r="AM298" s="210">
        <v>6.7660613321154075E-3</v>
      </c>
      <c r="AN298" s="210">
        <v>6.7660613321154075E-3</v>
      </c>
      <c r="AO298" s="210">
        <v>6.7660613321154075E-3</v>
      </c>
      <c r="AP298" s="210">
        <v>6.7660613321154075E-3</v>
      </c>
      <c r="AQ298" s="210">
        <v>6.7660613321154075E-3</v>
      </c>
      <c r="AR298" s="210">
        <v>6.7660613321154075E-3</v>
      </c>
      <c r="AS298" s="210">
        <v>6.7660613321154075E-3</v>
      </c>
      <c r="AT298" s="210">
        <v>6.7660613321154075E-3</v>
      </c>
      <c r="AU298" s="210">
        <v>6.7660613321154075E-3</v>
      </c>
      <c r="AV298" s="210">
        <v>6.7660613321154075E-3</v>
      </c>
      <c r="AW298" s="210">
        <v>6.7660613321154075E-3</v>
      </c>
      <c r="AX298" s="210">
        <v>6.7660613321154075E-3</v>
      </c>
      <c r="AY298" s="210">
        <v>6.7660613321154075E-3</v>
      </c>
      <c r="AZ298" s="210">
        <v>6.7660613321154075E-3</v>
      </c>
      <c r="BA298" s="210">
        <v>6.7660613321154075E-3</v>
      </c>
      <c r="BB298" s="210">
        <v>6.7660613321154075E-3</v>
      </c>
      <c r="BC298" s="210">
        <v>6.7660613321154075E-3</v>
      </c>
      <c r="BD298" s="210">
        <v>6.7660613321154075E-3</v>
      </c>
      <c r="BE298" s="210">
        <v>6.7660613321154075E-3</v>
      </c>
      <c r="BF298" s="210">
        <v>6.7660613321154075E-3</v>
      </c>
      <c r="BG298" s="210">
        <v>6.7660613321154075E-3</v>
      </c>
      <c r="BH298" s="210">
        <v>6.7660613321154075E-3</v>
      </c>
      <c r="BI298" s="210">
        <v>6.7660613321154075E-3</v>
      </c>
      <c r="BJ298" s="210">
        <v>6.7660613321154075E-3</v>
      </c>
      <c r="BK298" s="210">
        <v>6.7660613321154075E-3</v>
      </c>
      <c r="BL298" s="210">
        <v>6.7660613321154075E-3</v>
      </c>
      <c r="BM298" s="210">
        <v>6.7660613321154075E-3</v>
      </c>
      <c r="BN298" s="210">
        <v>6.7660613321154075E-3</v>
      </c>
      <c r="BO298" s="210">
        <v>6.7660613321154075E-3</v>
      </c>
      <c r="BP298" s="210">
        <v>6.7660613321154075E-3</v>
      </c>
      <c r="BQ298" s="210">
        <v>6.7660613321154075E-3</v>
      </c>
      <c r="BR298" s="210">
        <v>6.7660613321154075E-3</v>
      </c>
      <c r="BS298" s="210">
        <v>6.7660613321154075E-3</v>
      </c>
      <c r="BT298" s="210">
        <v>6.7660613321154075E-3</v>
      </c>
      <c r="BU298" s="210"/>
      <c r="BV298" s="210"/>
      <c r="BW298" s="210"/>
      <c r="BX298" s="210"/>
      <c r="BY298" s="210"/>
      <c r="BZ298" s="210"/>
      <c r="CA298" s="210"/>
      <c r="CB298" s="210"/>
      <c r="CC298" s="210"/>
      <c r="CD298" s="210"/>
      <c r="CE298" s="210"/>
      <c r="CF298" s="210"/>
      <c r="CG298" s="210"/>
      <c r="CH298" s="210"/>
      <c r="CI298" s="210"/>
      <c r="CJ298" s="210"/>
      <c r="CK298" s="210"/>
      <c r="CL298" s="210"/>
      <c r="CM298" s="210"/>
      <c r="CN298" s="210"/>
      <c r="CO298" s="210"/>
      <c r="CP298" s="210"/>
      <c r="CQ298" s="210"/>
      <c r="CR298" s="210"/>
      <c r="CS298" s="144"/>
      <c r="CT298" s="144"/>
    </row>
    <row r="299" spans="1:98" ht="15">
      <c r="A299" s="208" t="s">
        <v>8334</v>
      </c>
      <c r="B299" s="285" t="s">
        <v>7462</v>
      </c>
      <c r="C299" s="209" t="s">
        <v>172</v>
      </c>
      <c r="D299" s="259"/>
      <c r="E299" s="209" t="s">
        <v>2605</v>
      </c>
      <c r="F299" s="209" t="s">
        <v>1703</v>
      </c>
      <c r="G299" s="216" t="s">
        <v>35</v>
      </c>
      <c r="H299" s="209" t="s">
        <v>8271</v>
      </c>
      <c r="I299" s="2" t="s">
        <v>8266</v>
      </c>
      <c r="J299" s="210">
        <v>0</v>
      </c>
      <c r="K299" s="210">
        <v>0</v>
      </c>
      <c r="L299" s="210">
        <v>0</v>
      </c>
      <c r="M299" s="210">
        <v>0</v>
      </c>
      <c r="N299" s="210">
        <v>0</v>
      </c>
      <c r="O299" s="210">
        <v>0</v>
      </c>
      <c r="P299" s="210">
        <v>0</v>
      </c>
      <c r="Q299" s="210">
        <v>8.7560793709728843E-3</v>
      </c>
      <c r="R299" s="210">
        <v>8.7560793709728843E-3</v>
      </c>
      <c r="S299" s="210">
        <v>8.7560793709728843E-3</v>
      </c>
      <c r="T299" s="210">
        <v>8.7560793709728843E-3</v>
      </c>
      <c r="U299" s="210">
        <v>8.7560793709728843E-3</v>
      </c>
      <c r="V299" s="210">
        <v>8.7560793709728843E-3</v>
      </c>
      <c r="W299" s="210">
        <v>8.7560793709728843E-3</v>
      </c>
      <c r="X299" s="210">
        <v>8.7560793709728843E-3</v>
      </c>
      <c r="Y299" s="210">
        <v>8.7560793709728843E-3</v>
      </c>
      <c r="Z299" s="210">
        <v>8.7560793709728843E-3</v>
      </c>
      <c r="AA299" s="210">
        <v>8.7560793709728843E-3</v>
      </c>
      <c r="AB299" s="210">
        <v>8.7560793709728843E-3</v>
      </c>
      <c r="AC299" s="210">
        <v>8.7560793709728843E-3</v>
      </c>
      <c r="AD299" s="210">
        <v>8.7560793709728843E-3</v>
      </c>
      <c r="AE299" s="210">
        <v>8.7560793709728843E-3</v>
      </c>
      <c r="AF299" s="210">
        <v>8.7560793709728843E-3</v>
      </c>
      <c r="AG299" s="210">
        <v>8.7560793709728843E-3</v>
      </c>
      <c r="AH299" s="210">
        <v>8.7560793709728843E-3</v>
      </c>
      <c r="AI299" s="210">
        <v>8.7560793709728843E-3</v>
      </c>
      <c r="AJ299" s="210">
        <v>8.7560793709728843E-3</v>
      </c>
      <c r="AK299" s="210">
        <v>8.7560793709728843E-3</v>
      </c>
      <c r="AL299" s="210">
        <v>8.7560793709728843E-3</v>
      </c>
      <c r="AM299" s="210">
        <v>8.7560793709728843E-3</v>
      </c>
      <c r="AN299" s="210">
        <v>8.7560793709728843E-3</v>
      </c>
      <c r="AO299" s="210">
        <v>8.7560793709728843E-3</v>
      </c>
      <c r="AP299" s="210">
        <v>8.7560793709728843E-3</v>
      </c>
      <c r="AQ299" s="210">
        <v>8.7560793709728843E-3</v>
      </c>
      <c r="AR299" s="210">
        <v>8.7560793709728843E-3</v>
      </c>
      <c r="AS299" s="210">
        <v>8.7560793709728843E-3</v>
      </c>
      <c r="AT299" s="210">
        <v>8.7560793709728843E-3</v>
      </c>
      <c r="AU299" s="210">
        <v>8.7560793709728843E-3</v>
      </c>
      <c r="AV299" s="210">
        <v>8.7560793709728843E-3</v>
      </c>
      <c r="AW299" s="210">
        <v>8.7560793709728843E-3</v>
      </c>
      <c r="AX299" s="210">
        <v>8.7560793709728843E-3</v>
      </c>
      <c r="AY299" s="210">
        <v>8.7560793709728843E-3</v>
      </c>
      <c r="AZ299" s="210">
        <v>8.7560793709728843E-3</v>
      </c>
      <c r="BA299" s="210">
        <v>8.7560793709728843E-3</v>
      </c>
      <c r="BB299" s="210">
        <v>8.7560793709728843E-3</v>
      </c>
      <c r="BC299" s="210">
        <v>8.7560793709728843E-3</v>
      </c>
      <c r="BD299" s="210">
        <v>8.7560793709728843E-3</v>
      </c>
      <c r="BE299" s="210">
        <v>8.7560793709728843E-3</v>
      </c>
      <c r="BF299" s="210">
        <v>8.7560793709728843E-3</v>
      </c>
      <c r="BG299" s="210">
        <v>8.7560793709728843E-3</v>
      </c>
      <c r="BH299" s="210">
        <v>8.7560793709728843E-3</v>
      </c>
      <c r="BI299" s="210">
        <v>8.7560793709728843E-3</v>
      </c>
      <c r="BJ299" s="210">
        <v>8.7560793709728843E-3</v>
      </c>
      <c r="BK299" s="210">
        <v>8.7560793709728843E-3</v>
      </c>
      <c r="BL299" s="210">
        <v>8.7560793709728843E-3</v>
      </c>
      <c r="BM299" s="210">
        <v>8.7560793709728843E-3</v>
      </c>
      <c r="BN299" s="210">
        <v>8.7560793709728843E-3</v>
      </c>
      <c r="BO299" s="210">
        <v>8.7560793709728843E-3</v>
      </c>
      <c r="BP299" s="210">
        <v>8.7560793709728843E-3</v>
      </c>
      <c r="BQ299" s="210">
        <v>8.7560793709728843E-3</v>
      </c>
      <c r="BR299" s="210">
        <v>8.7560793709728843E-3</v>
      </c>
      <c r="BS299" s="210">
        <v>8.7560793709728843E-3</v>
      </c>
      <c r="BT299" s="210">
        <v>8.7560793709728843E-3</v>
      </c>
      <c r="BU299" s="210"/>
      <c r="BV299" s="210"/>
      <c r="BW299" s="210"/>
      <c r="BX299" s="210"/>
      <c r="BY299" s="210"/>
      <c r="BZ299" s="210"/>
      <c r="CA299" s="210"/>
      <c r="CB299" s="210"/>
      <c r="CC299" s="210"/>
      <c r="CD299" s="210"/>
      <c r="CE299" s="210"/>
      <c r="CF299" s="210"/>
      <c r="CG299" s="210"/>
      <c r="CH299" s="210"/>
      <c r="CI299" s="210"/>
      <c r="CJ299" s="210"/>
      <c r="CK299" s="210"/>
      <c r="CL299" s="210"/>
      <c r="CM299" s="210"/>
      <c r="CN299" s="210"/>
      <c r="CO299" s="210"/>
      <c r="CP299" s="210"/>
      <c r="CQ299" s="210"/>
      <c r="CR299" s="210"/>
      <c r="CS299" s="144"/>
      <c r="CT299" s="144"/>
    </row>
    <row r="300" spans="1:98" ht="15">
      <c r="A300" s="208" t="s">
        <v>8334</v>
      </c>
      <c r="B300" s="285" t="s">
        <v>7462</v>
      </c>
      <c r="C300" s="209" t="s">
        <v>172</v>
      </c>
      <c r="D300" s="259"/>
      <c r="E300" s="209" t="s">
        <v>2606</v>
      </c>
      <c r="F300" s="209" t="s">
        <v>1704</v>
      </c>
      <c r="G300" s="216" t="s">
        <v>35</v>
      </c>
      <c r="H300" s="209" t="s">
        <v>8271</v>
      </c>
      <c r="I300" s="2" t="s">
        <v>8266</v>
      </c>
      <c r="J300" s="210">
        <v>0</v>
      </c>
      <c r="K300" s="210">
        <v>0</v>
      </c>
      <c r="L300" s="210">
        <v>0</v>
      </c>
      <c r="M300" s="210">
        <v>0</v>
      </c>
      <c r="N300" s="210">
        <v>0</v>
      </c>
      <c r="O300" s="210">
        <v>0</v>
      </c>
      <c r="P300" s="210">
        <v>0</v>
      </c>
      <c r="Q300" s="210">
        <v>1.5738992453429228E-3</v>
      </c>
      <c r="R300" s="210">
        <v>1.5738992453429228E-3</v>
      </c>
      <c r="S300" s="210">
        <v>1.5738992453429228E-3</v>
      </c>
      <c r="T300" s="210">
        <v>1.5738992453429228E-3</v>
      </c>
      <c r="U300" s="210">
        <v>1.5738992453429228E-3</v>
      </c>
      <c r="V300" s="210">
        <v>1.5738992453429228E-3</v>
      </c>
      <c r="W300" s="210">
        <v>1.5738992453429228E-3</v>
      </c>
      <c r="X300" s="210">
        <v>1.5738992453429228E-3</v>
      </c>
      <c r="Y300" s="210">
        <v>1.5738992453429228E-3</v>
      </c>
      <c r="Z300" s="210">
        <v>1.5738992453429228E-3</v>
      </c>
      <c r="AA300" s="210">
        <v>1.5738992453429228E-3</v>
      </c>
      <c r="AB300" s="210">
        <v>1.5738992453429228E-3</v>
      </c>
      <c r="AC300" s="210">
        <v>1.5738992453429228E-3</v>
      </c>
      <c r="AD300" s="210">
        <v>1.5738992453429228E-3</v>
      </c>
      <c r="AE300" s="210">
        <v>1.5738992453429228E-3</v>
      </c>
      <c r="AF300" s="210">
        <v>1.5738992453429228E-3</v>
      </c>
      <c r="AG300" s="210">
        <v>1.5738992453429228E-3</v>
      </c>
      <c r="AH300" s="210">
        <v>1.5738992453429228E-3</v>
      </c>
      <c r="AI300" s="210">
        <v>1.5738992453429228E-3</v>
      </c>
      <c r="AJ300" s="210">
        <v>1.5738992453429228E-3</v>
      </c>
      <c r="AK300" s="210">
        <v>1.5738992453429228E-3</v>
      </c>
      <c r="AL300" s="210">
        <v>1.5738992453429228E-3</v>
      </c>
      <c r="AM300" s="210">
        <v>1.5738992453429228E-3</v>
      </c>
      <c r="AN300" s="210">
        <v>1.5738992453429228E-3</v>
      </c>
      <c r="AO300" s="210">
        <v>1.5738992453429228E-3</v>
      </c>
      <c r="AP300" s="210">
        <v>1.5738992453429228E-3</v>
      </c>
      <c r="AQ300" s="210">
        <v>1.5738992453429228E-3</v>
      </c>
      <c r="AR300" s="210">
        <v>1.5738992453429228E-3</v>
      </c>
      <c r="AS300" s="210">
        <v>1.5738992453429228E-3</v>
      </c>
      <c r="AT300" s="210">
        <v>1.5738992453429228E-3</v>
      </c>
      <c r="AU300" s="210">
        <v>1.5738992453429228E-3</v>
      </c>
      <c r="AV300" s="210">
        <v>1.5738992453429228E-3</v>
      </c>
      <c r="AW300" s="210">
        <v>1.5738992453429228E-3</v>
      </c>
      <c r="AX300" s="210">
        <v>1.5738992453429228E-3</v>
      </c>
      <c r="AY300" s="210">
        <v>1.5738992453429228E-3</v>
      </c>
      <c r="AZ300" s="210">
        <v>1.5738992453429228E-3</v>
      </c>
      <c r="BA300" s="210">
        <v>1.5738992453429228E-3</v>
      </c>
      <c r="BB300" s="210">
        <v>1.5738992453429228E-3</v>
      </c>
      <c r="BC300" s="210">
        <v>1.5738992453429228E-3</v>
      </c>
      <c r="BD300" s="210">
        <v>1.5738992453429228E-3</v>
      </c>
      <c r="BE300" s="210">
        <v>1.5738992453429228E-3</v>
      </c>
      <c r="BF300" s="210">
        <v>1.5738992453429228E-3</v>
      </c>
      <c r="BG300" s="210">
        <v>1.5738992453429228E-3</v>
      </c>
      <c r="BH300" s="210">
        <v>1.5738992453429228E-3</v>
      </c>
      <c r="BI300" s="210">
        <v>1.5738992453429228E-3</v>
      </c>
      <c r="BJ300" s="210">
        <v>1.5738992453429228E-3</v>
      </c>
      <c r="BK300" s="210">
        <v>1.5738992453429228E-3</v>
      </c>
      <c r="BL300" s="210">
        <v>1.5738992453429228E-3</v>
      </c>
      <c r="BM300" s="210">
        <v>1.5738992453429228E-3</v>
      </c>
      <c r="BN300" s="210">
        <v>1.5738992453429228E-3</v>
      </c>
      <c r="BO300" s="210">
        <v>1.5738992453429228E-3</v>
      </c>
      <c r="BP300" s="210">
        <v>1.5738992453429228E-3</v>
      </c>
      <c r="BQ300" s="210">
        <v>1.5738992453429228E-3</v>
      </c>
      <c r="BR300" s="210">
        <v>1.5738992453429228E-3</v>
      </c>
      <c r="BS300" s="210">
        <v>1.5738992453429228E-3</v>
      </c>
      <c r="BT300" s="210">
        <v>1.5738992453429228E-3</v>
      </c>
      <c r="BU300" s="210"/>
      <c r="BV300" s="210"/>
      <c r="BW300" s="210"/>
      <c r="BX300" s="210"/>
      <c r="BY300" s="210"/>
      <c r="BZ300" s="210"/>
      <c r="CA300" s="210"/>
      <c r="CB300" s="210"/>
      <c r="CC300" s="210"/>
      <c r="CD300" s="210"/>
      <c r="CE300" s="210"/>
      <c r="CF300" s="210"/>
      <c r="CG300" s="210"/>
      <c r="CH300" s="210"/>
      <c r="CI300" s="210"/>
      <c r="CJ300" s="210"/>
      <c r="CK300" s="210"/>
      <c r="CL300" s="210"/>
      <c r="CM300" s="210"/>
      <c r="CN300" s="210"/>
      <c r="CO300" s="210"/>
      <c r="CP300" s="210"/>
      <c r="CQ300" s="210"/>
      <c r="CR300" s="210"/>
      <c r="CS300" s="144"/>
      <c r="CT300" s="144"/>
    </row>
    <row r="301" spans="1:98" ht="15">
      <c r="A301" s="208" t="s">
        <v>8334</v>
      </c>
      <c r="B301" s="285" t="s">
        <v>7462</v>
      </c>
      <c r="C301" s="209" t="s">
        <v>172</v>
      </c>
      <c r="D301" s="259"/>
      <c r="E301" s="209" t="s">
        <v>2606</v>
      </c>
      <c r="F301" s="209" t="s">
        <v>38</v>
      </c>
      <c r="G301" s="216" t="s">
        <v>35</v>
      </c>
      <c r="H301" s="209" t="s">
        <v>8271</v>
      </c>
      <c r="I301" s="2" t="s">
        <v>8266</v>
      </c>
      <c r="J301" s="210">
        <v>0</v>
      </c>
      <c r="K301" s="210">
        <v>0</v>
      </c>
      <c r="L301" s="210">
        <v>0</v>
      </c>
      <c r="M301" s="210">
        <v>0</v>
      </c>
      <c r="N301" s="210">
        <v>0</v>
      </c>
      <c r="O301" s="210">
        <v>0</v>
      </c>
      <c r="P301" s="210">
        <v>0</v>
      </c>
      <c r="Q301" s="210">
        <v>4.572592885806518E-2</v>
      </c>
      <c r="R301" s="210">
        <v>4.572592885806518E-2</v>
      </c>
      <c r="S301" s="210">
        <v>4.572592885806518E-2</v>
      </c>
      <c r="T301" s="210">
        <v>4.572592885806518E-2</v>
      </c>
      <c r="U301" s="210">
        <v>4.572592885806518E-2</v>
      </c>
      <c r="V301" s="210">
        <v>4.572592885806518E-2</v>
      </c>
      <c r="W301" s="210">
        <v>4.572592885806518E-2</v>
      </c>
      <c r="X301" s="210">
        <v>4.572592885806518E-2</v>
      </c>
      <c r="Y301" s="210">
        <v>4.572592885806518E-2</v>
      </c>
      <c r="Z301" s="210">
        <v>4.572592885806518E-2</v>
      </c>
      <c r="AA301" s="210">
        <v>4.572592885806518E-2</v>
      </c>
      <c r="AB301" s="210">
        <v>4.572592885806518E-2</v>
      </c>
      <c r="AC301" s="210">
        <v>4.572592885806518E-2</v>
      </c>
      <c r="AD301" s="210">
        <v>4.572592885806518E-2</v>
      </c>
      <c r="AE301" s="210">
        <v>4.572592885806518E-2</v>
      </c>
      <c r="AF301" s="210">
        <v>4.572592885806518E-2</v>
      </c>
      <c r="AG301" s="210">
        <v>4.572592885806518E-2</v>
      </c>
      <c r="AH301" s="210">
        <v>4.572592885806518E-2</v>
      </c>
      <c r="AI301" s="210">
        <v>4.572592885806518E-2</v>
      </c>
      <c r="AJ301" s="210">
        <v>4.572592885806518E-2</v>
      </c>
      <c r="AK301" s="210">
        <v>4.572592885806518E-2</v>
      </c>
      <c r="AL301" s="210">
        <v>4.572592885806518E-2</v>
      </c>
      <c r="AM301" s="210">
        <v>4.572592885806518E-2</v>
      </c>
      <c r="AN301" s="210">
        <v>4.572592885806518E-2</v>
      </c>
      <c r="AO301" s="210">
        <v>4.572592885806518E-2</v>
      </c>
      <c r="AP301" s="210">
        <v>4.572592885806518E-2</v>
      </c>
      <c r="AQ301" s="210">
        <v>4.572592885806518E-2</v>
      </c>
      <c r="AR301" s="210">
        <v>4.572592885806518E-2</v>
      </c>
      <c r="AS301" s="210">
        <v>4.572592885806518E-2</v>
      </c>
      <c r="AT301" s="210">
        <v>4.572592885806518E-2</v>
      </c>
      <c r="AU301" s="210">
        <v>4.572592885806518E-2</v>
      </c>
      <c r="AV301" s="210">
        <v>4.572592885806518E-2</v>
      </c>
      <c r="AW301" s="210">
        <v>4.572592885806518E-2</v>
      </c>
      <c r="AX301" s="210">
        <v>4.572592885806518E-2</v>
      </c>
      <c r="AY301" s="210">
        <v>4.572592885806518E-2</v>
      </c>
      <c r="AZ301" s="210">
        <v>4.572592885806518E-2</v>
      </c>
      <c r="BA301" s="210">
        <v>4.572592885806518E-2</v>
      </c>
      <c r="BB301" s="210">
        <v>4.572592885806518E-2</v>
      </c>
      <c r="BC301" s="210">
        <v>4.572592885806518E-2</v>
      </c>
      <c r="BD301" s="210">
        <v>4.572592885806518E-2</v>
      </c>
      <c r="BE301" s="210">
        <v>4.572592885806518E-2</v>
      </c>
      <c r="BF301" s="210">
        <v>4.572592885806518E-2</v>
      </c>
      <c r="BG301" s="210">
        <v>4.572592885806518E-2</v>
      </c>
      <c r="BH301" s="210">
        <v>4.572592885806518E-2</v>
      </c>
      <c r="BI301" s="210">
        <v>4.572592885806518E-2</v>
      </c>
      <c r="BJ301" s="210">
        <v>4.572592885806518E-2</v>
      </c>
      <c r="BK301" s="210">
        <v>4.572592885806518E-2</v>
      </c>
      <c r="BL301" s="210">
        <v>4.572592885806518E-2</v>
      </c>
      <c r="BM301" s="210">
        <v>4.572592885806518E-2</v>
      </c>
      <c r="BN301" s="210">
        <v>4.572592885806518E-2</v>
      </c>
      <c r="BO301" s="210">
        <v>4.572592885806518E-2</v>
      </c>
      <c r="BP301" s="210">
        <v>4.572592885806518E-2</v>
      </c>
      <c r="BQ301" s="210">
        <v>4.572592885806518E-2</v>
      </c>
      <c r="BR301" s="210">
        <v>4.572592885806518E-2</v>
      </c>
      <c r="BS301" s="210">
        <v>4.572592885806518E-2</v>
      </c>
      <c r="BT301" s="210">
        <v>4.572592885806518E-2</v>
      </c>
      <c r="BU301" s="210"/>
      <c r="BV301" s="210"/>
      <c r="BW301" s="210"/>
      <c r="BX301" s="210"/>
      <c r="BY301" s="210"/>
      <c r="BZ301" s="210"/>
      <c r="CA301" s="210"/>
      <c r="CB301" s="210"/>
      <c r="CC301" s="210"/>
      <c r="CD301" s="210"/>
      <c r="CE301" s="210"/>
      <c r="CF301" s="210"/>
      <c r="CG301" s="210"/>
      <c r="CH301" s="210"/>
      <c r="CI301" s="210"/>
      <c r="CJ301" s="210"/>
      <c r="CK301" s="210"/>
      <c r="CL301" s="210"/>
      <c r="CM301" s="210"/>
      <c r="CN301" s="210"/>
      <c r="CO301" s="210"/>
      <c r="CP301" s="210"/>
      <c r="CQ301" s="210"/>
      <c r="CR301" s="210"/>
      <c r="CS301" s="144"/>
      <c r="CT301" s="144"/>
    </row>
    <row r="302" spans="1:98" ht="15">
      <c r="A302" s="208" t="s">
        <v>8334</v>
      </c>
      <c r="B302" s="285" t="s">
        <v>7462</v>
      </c>
      <c r="C302" s="209" t="s">
        <v>172</v>
      </c>
      <c r="D302" s="259"/>
      <c r="E302" s="209" t="s">
        <v>2606</v>
      </c>
      <c r="F302" s="209" t="s">
        <v>1705</v>
      </c>
      <c r="G302" s="216" t="s">
        <v>35</v>
      </c>
      <c r="H302" s="209" t="s">
        <v>8271</v>
      </c>
      <c r="I302" s="2" t="s">
        <v>8266</v>
      </c>
      <c r="J302" s="210">
        <v>0</v>
      </c>
      <c r="K302" s="210">
        <v>0</v>
      </c>
      <c r="L302" s="210">
        <v>0</v>
      </c>
      <c r="M302" s="210">
        <v>0</v>
      </c>
      <c r="N302" s="210">
        <v>0</v>
      </c>
      <c r="O302" s="210">
        <v>0</v>
      </c>
      <c r="P302" s="210">
        <v>0</v>
      </c>
      <c r="Q302" s="210">
        <v>1.0003466860894748E-3</v>
      </c>
      <c r="R302" s="210">
        <v>1.0003466860894748E-3</v>
      </c>
      <c r="S302" s="210">
        <v>1.0003466860894748E-3</v>
      </c>
      <c r="T302" s="210">
        <v>1.0003466860894748E-3</v>
      </c>
      <c r="U302" s="210">
        <v>1.0003466860894748E-3</v>
      </c>
      <c r="V302" s="210">
        <v>1.0003466860894748E-3</v>
      </c>
      <c r="W302" s="210">
        <v>1.0003466860894748E-3</v>
      </c>
      <c r="X302" s="210">
        <v>1.0003466860894748E-3</v>
      </c>
      <c r="Y302" s="210">
        <v>1.0003466860894748E-3</v>
      </c>
      <c r="Z302" s="210">
        <v>1.0003466860894748E-3</v>
      </c>
      <c r="AA302" s="210">
        <v>1.0003466860894748E-3</v>
      </c>
      <c r="AB302" s="210">
        <v>1.0003466860894748E-3</v>
      </c>
      <c r="AC302" s="210">
        <v>1.0003466860894748E-3</v>
      </c>
      <c r="AD302" s="210">
        <v>1.0003466860894748E-3</v>
      </c>
      <c r="AE302" s="210">
        <v>1.0003466860894748E-3</v>
      </c>
      <c r="AF302" s="210">
        <v>1.0003466860894748E-3</v>
      </c>
      <c r="AG302" s="210">
        <v>1.0003466860894748E-3</v>
      </c>
      <c r="AH302" s="210">
        <v>1.0003466860894748E-3</v>
      </c>
      <c r="AI302" s="210">
        <v>1.0003466860894748E-3</v>
      </c>
      <c r="AJ302" s="210">
        <v>1.0003466860894748E-3</v>
      </c>
      <c r="AK302" s="210">
        <v>1.0003466860894748E-3</v>
      </c>
      <c r="AL302" s="210">
        <v>1.0003466860894748E-3</v>
      </c>
      <c r="AM302" s="210">
        <v>1.0003466860894748E-3</v>
      </c>
      <c r="AN302" s="210">
        <v>1.0003466860894748E-3</v>
      </c>
      <c r="AO302" s="210">
        <v>1.0003466860894748E-3</v>
      </c>
      <c r="AP302" s="210">
        <v>1.0003466860894748E-3</v>
      </c>
      <c r="AQ302" s="210">
        <v>1.0003466860894748E-3</v>
      </c>
      <c r="AR302" s="210">
        <v>1.0003466860894748E-3</v>
      </c>
      <c r="AS302" s="210">
        <v>1.0003466860894748E-3</v>
      </c>
      <c r="AT302" s="210">
        <v>1.0003466860894748E-3</v>
      </c>
      <c r="AU302" s="210">
        <v>1.0003466860894748E-3</v>
      </c>
      <c r="AV302" s="210">
        <v>1.0003466860894748E-3</v>
      </c>
      <c r="AW302" s="210">
        <v>1.0003466860894748E-3</v>
      </c>
      <c r="AX302" s="210">
        <v>1.0003466860894748E-3</v>
      </c>
      <c r="AY302" s="210">
        <v>1.0003466860894748E-3</v>
      </c>
      <c r="AZ302" s="210">
        <v>1.0003466860894748E-3</v>
      </c>
      <c r="BA302" s="210">
        <v>1.0003466860894748E-3</v>
      </c>
      <c r="BB302" s="210">
        <v>1.0003466860894748E-3</v>
      </c>
      <c r="BC302" s="210">
        <v>1.0003466860894748E-3</v>
      </c>
      <c r="BD302" s="210">
        <v>1.0003466860894748E-3</v>
      </c>
      <c r="BE302" s="210">
        <v>1.0003466860894748E-3</v>
      </c>
      <c r="BF302" s="210">
        <v>1.0003466860894748E-3</v>
      </c>
      <c r="BG302" s="210">
        <v>1.0003466860894748E-3</v>
      </c>
      <c r="BH302" s="210">
        <v>1.0003466860894748E-3</v>
      </c>
      <c r="BI302" s="210">
        <v>1.0003466860894748E-3</v>
      </c>
      <c r="BJ302" s="210">
        <v>1.0003466860894748E-3</v>
      </c>
      <c r="BK302" s="210">
        <v>1.0003466860894748E-3</v>
      </c>
      <c r="BL302" s="210">
        <v>1.0003466860894748E-3</v>
      </c>
      <c r="BM302" s="210">
        <v>1.0003466860894748E-3</v>
      </c>
      <c r="BN302" s="210">
        <v>1.0003466860894748E-3</v>
      </c>
      <c r="BO302" s="210">
        <v>1.0003466860894748E-3</v>
      </c>
      <c r="BP302" s="210">
        <v>1.0003466860894748E-3</v>
      </c>
      <c r="BQ302" s="210">
        <v>1.0003466860894748E-3</v>
      </c>
      <c r="BR302" s="210">
        <v>1.0003466860894748E-3</v>
      </c>
      <c r="BS302" s="210">
        <v>1.0003466860894748E-3</v>
      </c>
      <c r="BT302" s="210">
        <v>1.0003466860894748E-3</v>
      </c>
      <c r="BU302" s="210"/>
      <c r="BV302" s="210"/>
      <c r="BW302" s="210"/>
      <c r="BX302" s="210"/>
      <c r="BY302" s="210"/>
      <c r="BZ302" s="210"/>
      <c r="CA302" s="210"/>
      <c r="CB302" s="210"/>
      <c r="CC302" s="210"/>
      <c r="CD302" s="210"/>
      <c r="CE302" s="210"/>
      <c r="CF302" s="210"/>
      <c r="CG302" s="210"/>
      <c r="CH302" s="210"/>
      <c r="CI302" s="210"/>
      <c r="CJ302" s="210"/>
      <c r="CK302" s="210"/>
      <c r="CL302" s="210"/>
      <c r="CM302" s="210"/>
      <c r="CN302" s="210"/>
      <c r="CO302" s="210"/>
      <c r="CP302" s="210"/>
      <c r="CQ302" s="210"/>
      <c r="CR302" s="210"/>
      <c r="CS302" s="144"/>
      <c r="CT302" s="144"/>
    </row>
    <row r="303" spans="1:98" ht="15">
      <c r="A303" s="208" t="s">
        <v>8334</v>
      </c>
      <c r="B303" s="285" t="s">
        <v>7462</v>
      </c>
      <c r="C303" s="209" t="s">
        <v>172</v>
      </c>
      <c r="D303" s="259"/>
      <c r="E303" s="209" t="s">
        <v>2606</v>
      </c>
      <c r="F303" s="209" t="s">
        <v>1703</v>
      </c>
      <c r="G303" s="216" t="s">
        <v>35</v>
      </c>
      <c r="H303" s="209" t="s">
        <v>8271</v>
      </c>
      <c r="I303" s="2" t="s">
        <v>8266</v>
      </c>
      <c r="J303" s="210">
        <v>0</v>
      </c>
      <c r="K303" s="210">
        <v>0</v>
      </c>
      <c r="L303" s="210">
        <v>0</v>
      </c>
      <c r="M303" s="210">
        <v>0</v>
      </c>
      <c r="N303" s="210">
        <v>0</v>
      </c>
      <c r="O303" s="210">
        <v>0</v>
      </c>
      <c r="P303" s="210">
        <v>0</v>
      </c>
      <c r="Q303" s="210">
        <v>1.9468782935255116E-3</v>
      </c>
      <c r="R303" s="210">
        <v>1.9468782935255116E-3</v>
      </c>
      <c r="S303" s="210">
        <v>1.9468782935255116E-3</v>
      </c>
      <c r="T303" s="210">
        <v>1.9468782935255116E-3</v>
      </c>
      <c r="U303" s="210">
        <v>1.9468782935255116E-3</v>
      </c>
      <c r="V303" s="210">
        <v>1.9468782935255116E-3</v>
      </c>
      <c r="W303" s="210">
        <v>1.9468782935255116E-3</v>
      </c>
      <c r="X303" s="210">
        <v>1.9468782935255116E-3</v>
      </c>
      <c r="Y303" s="210">
        <v>1.9468782935255116E-3</v>
      </c>
      <c r="Z303" s="210">
        <v>1.9468782935255116E-3</v>
      </c>
      <c r="AA303" s="210">
        <v>1.9468782935255116E-3</v>
      </c>
      <c r="AB303" s="210">
        <v>1.9468782935255116E-3</v>
      </c>
      <c r="AC303" s="210">
        <v>1.9468782935255116E-3</v>
      </c>
      <c r="AD303" s="210">
        <v>1.9468782935255116E-3</v>
      </c>
      <c r="AE303" s="210">
        <v>1.9468782935255116E-3</v>
      </c>
      <c r="AF303" s="210">
        <v>1.9468782935255116E-3</v>
      </c>
      <c r="AG303" s="210">
        <v>1.9468782935255116E-3</v>
      </c>
      <c r="AH303" s="210">
        <v>1.9468782935255116E-3</v>
      </c>
      <c r="AI303" s="210">
        <v>1.9468782935255116E-3</v>
      </c>
      <c r="AJ303" s="210">
        <v>1.9468782935255116E-3</v>
      </c>
      <c r="AK303" s="210">
        <v>1.9468782935255116E-3</v>
      </c>
      <c r="AL303" s="210">
        <v>1.9468782935255116E-3</v>
      </c>
      <c r="AM303" s="210">
        <v>1.9468782935255116E-3</v>
      </c>
      <c r="AN303" s="210">
        <v>1.9468782935255116E-3</v>
      </c>
      <c r="AO303" s="210">
        <v>1.9468782935255116E-3</v>
      </c>
      <c r="AP303" s="210">
        <v>1.9468782935255116E-3</v>
      </c>
      <c r="AQ303" s="210">
        <v>1.9468782935255116E-3</v>
      </c>
      <c r="AR303" s="210">
        <v>1.9468782935255116E-3</v>
      </c>
      <c r="AS303" s="210">
        <v>1.9468782935255116E-3</v>
      </c>
      <c r="AT303" s="210">
        <v>1.9468782935255116E-3</v>
      </c>
      <c r="AU303" s="210">
        <v>1.9468782935255116E-3</v>
      </c>
      <c r="AV303" s="210">
        <v>1.9468782935255116E-3</v>
      </c>
      <c r="AW303" s="210">
        <v>1.9468782935255116E-3</v>
      </c>
      <c r="AX303" s="210">
        <v>1.9468782935255116E-3</v>
      </c>
      <c r="AY303" s="210">
        <v>1.9468782935255116E-3</v>
      </c>
      <c r="AZ303" s="210">
        <v>1.9468782935255116E-3</v>
      </c>
      <c r="BA303" s="210">
        <v>1.9468782935255116E-3</v>
      </c>
      <c r="BB303" s="210">
        <v>1.9468782935255116E-3</v>
      </c>
      <c r="BC303" s="210">
        <v>1.9468782935255116E-3</v>
      </c>
      <c r="BD303" s="210">
        <v>1.9468782935255116E-3</v>
      </c>
      <c r="BE303" s="210">
        <v>1.9468782935255116E-3</v>
      </c>
      <c r="BF303" s="210">
        <v>1.9468782935255116E-3</v>
      </c>
      <c r="BG303" s="210">
        <v>1.9468782935255116E-3</v>
      </c>
      <c r="BH303" s="210">
        <v>1.9468782935255116E-3</v>
      </c>
      <c r="BI303" s="210">
        <v>1.9468782935255116E-3</v>
      </c>
      <c r="BJ303" s="210">
        <v>1.9468782935255116E-3</v>
      </c>
      <c r="BK303" s="210">
        <v>1.9468782935255116E-3</v>
      </c>
      <c r="BL303" s="210">
        <v>1.9468782935255116E-3</v>
      </c>
      <c r="BM303" s="210">
        <v>1.9468782935255116E-3</v>
      </c>
      <c r="BN303" s="210">
        <v>1.9468782935255116E-3</v>
      </c>
      <c r="BO303" s="210">
        <v>1.9468782935255116E-3</v>
      </c>
      <c r="BP303" s="210">
        <v>1.9468782935255116E-3</v>
      </c>
      <c r="BQ303" s="210">
        <v>1.9468782935255116E-3</v>
      </c>
      <c r="BR303" s="210">
        <v>1.9468782935255116E-3</v>
      </c>
      <c r="BS303" s="210">
        <v>1.9468782935255116E-3</v>
      </c>
      <c r="BT303" s="210">
        <v>1.9468782935255116E-3</v>
      </c>
      <c r="BU303" s="210"/>
      <c r="BV303" s="210"/>
      <c r="BW303" s="210"/>
      <c r="BX303" s="210"/>
      <c r="BY303" s="210"/>
      <c r="BZ303" s="210"/>
      <c r="CA303" s="210"/>
      <c r="CB303" s="210"/>
      <c r="CC303" s="210"/>
      <c r="CD303" s="210"/>
      <c r="CE303" s="210"/>
      <c r="CF303" s="210"/>
      <c r="CG303" s="210"/>
      <c r="CH303" s="210"/>
      <c r="CI303" s="210"/>
      <c r="CJ303" s="210"/>
      <c r="CK303" s="210"/>
      <c r="CL303" s="210"/>
      <c r="CM303" s="210"/>
      <c r="CN303" s="210"/>
      <c r="CO303" s="210"/>
      <c r="CP303" s="210"/>
      <c r="CQ303" s="210"/>
      <c r="CR303" s="210"/>
      <c r="CS303" s="144"/>
      <c r="CT303" s="144"/>
    </row>
    <row r="304" spans="1:98" ht="15">
      <c r="A304" s="208" t="s">
        <v>8334</v>
      </c>
      <c r="B304" s="285" t="s">
        <v>157</v>
      </c>
      <c r="C304" s="209" t="s">
        <v>158</v>
      </c>
      <c r="D304" s="259"/>
      <c r="E304" s="209" t="s">
        <v>2604</v>
      </c>
      <c r="F304" s="209" t="s">
        <v>1704</v>
      </c>
      <c r="G304" s="216" t="s">
        <v>35</v>
      </c>
      <c r="H304" s="209" t="s">
        <v>8271</v>
      </c>
      <c r="I304" s="2" t="s">
        <v>8266</v>
      </c>
      <c r="J304" s="210">
        <v>0</v>
      </c>
      <c r="K304" s="210">
        <v>0</v>
      </c>
      <c r="L304" s="210">
        <v>0</v>
      </c>
      <c r="M304" s="210">
        <v>0</v>
      </c>
      <c r="N304" s="210">
        <v>0</v>
      </c>
      <c r="O304" s="210">
        <v>0</v>
      </c>
      <c r="P304" s="210">
        <v>0</v>
      </c>
      <c r="Q304" s="210">
        <v>0.37593743513289651</v>
      </c>
      <c r="R304" s="210">
        <v>0.37593743513289651</v>
      </c>
      <c r="S304" s="210">
        <v>0.37593743513289651</v>
      </c>
      <c r="T304" s="210">
        <v>0.37593743513289651</v>
      </c>
      <c r="U304" s="210">
        <v>0.37593743513289651</v>
      </c>
      <c r="V304" s="210">
        <v>0.37593743513289651</v>
      </c>
      <c r="W304" s="210">
        <v>0.37593743513289651</v>
      </c>
      <c r="X304" s="210">
        <v>0.37593743513289651</v>
      </c>
      <c r="Y304" s="210">
        <v>0.37593743513289651</v>
      </c>
      <c r="Z304" s="210">
        <v>0.37593743513289651</v>
      </c>
      <c r="AA304" s="210">
        <v>0.37593743513289651</v>
      </c>
      <c r="AB304" s="210">
        <v>0.37593743513289651</v>
      </c>
      <c r="AC304" s="210">
        <v>0.37593743513289651</v>
      </c>
      <c r="AD304" s="210">
        <v>0.37593743513289651</v>
      </c>
      <c r="AE304" s="210">
        <v>0.37593743513289651</v>
      </c>
      <c r="AF304" s="210">
        <v>0.37593743513289651</v>
      </c>
      <c r="AG304" s="210">
        <v>0.37593743513289651</v>
      </c>
      <c r="AH304" s="210">
        <v>0.37593743513289651</v>
      </c>
      <c r="AI304" s="210">
        <v>0.37593743513289651</v>
      </c>
      <c r="AJ304" s="210">
        <v>0.37593743513289651</v>
      </c>
      <c r="AK304" s="210">
        <v>0.37593743513289651</v>
      </c>
      <c r="AL304" s="210">
        <v>0.37593743513289651</v>
      </c>
      <c r="AM304" s="210">
        <v>0.37593743513289651</v>
      </c>
      <c r="AN304" s="210">
        <v>0.37593743513289651</v>
      </c>
      <c r="AO304" s="210">
        <v>0.37593743513289651</v>
      </c>
      <c r="AP304" s="210">
        <v>0.37593743513289651</v>
      </c>
      <c r="AQ304" s="210">
        <v>0.37593743513289651</v>
      </c>
      <c r="AR304" s="210">
        <v>0.37593743513289651</v>
      </c>
      <c r="AS304" s="210">
        <v>0.37593743513289651</v>
      </c>
      <c r="AT304" s="210">
        <v>0.37593743513289651</v>
      </c>
      <c r="AU304" s="210">
        <v>0.37593743513289651</v>
      </c>
      <c r="AV304" s="210">
        <v>0.37593743513289651</v>
      </c>
      <c r="AW304" s="210">
        <v>0.37593743513289651</v>
      </c>
      <c r="AX304" s="210">
        <v>0.37593743513289651</v>
      </c>
      <c r="AY304" s="210">
        <v>0.37593743513289651</v>
      </c>
      <c r="AZ304" s="210">
        <v>0.37593743513289651</v>
      </c>
      <c r="BA304" s="210">
        <v>0.37593743513289651</v>
      </c>
      <c r="BB304" s="210">
        <v>0.37593743513289651</v>
      </c>
      <c r="BC304" s="210">
        <v>0.37593743513289651</v>
      </c>
      <c r="BD304" s="210">
        <v>0.37593743513289651</v>
      </c>
      <c r="BE304" s="210">
        <v>0.37593743513289651</v>
      </c>
      <c r="BF304" s="210">
        <v>0.37593743513289651</v>
      </c>
      <c r="BG304" s="210">
        <v>0.37593743513289651</v>
      </c>
      <c r="BH304" s="210">
        <v>0.37593743513289651</v>
      </c>
      <c r="BI304" s="210">
        <v>0.37593743513289651</v>
      </c>
      <c r="BJ304" s="210">
        <v>0.37593743513289651</v>
      </c>
      <c r="BK304" s="210">
        <v>0.37593743513289651</v>
      </c>
      <c r="BL304" s="210">
        <v>0.37593743513289651</v>
      </c>
      <c r="BM304" s="210">
        <v>0.37593743513289651</v>
      </c>
      <c r="BN304" s="210">
        <v>0.37593743513289651</v>
      </c>
      <c r="BO304" s="210">
        <v>0.37593743513289651</v>
      </c>
      <c r="BP304" s="210">
        <v>0.37593743513289651</v>
      </c>
      <c r="BQ304" s="210">
        <v>0.37593743513289651</v>
      </c>
      <c r="BR304" s="210">
        <v>0.37593743513289651</v>
      </c>
      <c r="BS304" s="210">
        <v>0.37593743513289651</v>
      </c>
      <c r="BT304" s="210">
        <v>0.37593743513289651</v>
      </c>
      <c r="BU304" s="210"/>
      <c r="BV304" s="210"/>
      <c r="BW304" s="210"/>
      <c r="BX304" s="210"/>
      <c r="BY304" s="210"/>
      <c r="BZ304" s="210"/>
      <c r="CA304" s="210"/>
      <c r="CB304" s="210"/>
      <c r="CC304" s="210"/>
      <c r="CD304" s="210"/>
      <c r="CE304" s="210"/>
      <c r="CF304" s="210"/>
      <c r="CG304" s="210"/>
      <c r="CH304" s="210"/>
      <c r="CI304" s="210"/>
      <c r="CJ304" s="210"/>
      <c r="CK304" s="210"/>
      <c r="CL304" s="210"/>
      <c r="CM304" s="210"/>
      <c r="CN304" s="210"/>
      <c r="CO304" s="210"/>
      <c r="CP304" s="210"/>
      <c r="CQ304" s="210"/>
      <c r="CR304" s="210"/>
      <c r="CS304" s="144" t="s">
        <v>7462</v>
      </c>
      <c r="CT304" s="144"/>
    </row>
    <row r="305" spans="1:98" ht="15">
      <c r="A305" s="208" t="s">
        <v>8334</v>
      </c>
      <c r="B305" s="285" t="s">
        <v>157</v>
      </c>
      <c r="C305" s="209" t="s">
        <v>158</v>
      </c>
      <c r="D305" s="259"/>
      <c r="E305" s="209" t="s">
        <v>2604</v>
      </c>
      <c r="F305" s="209" t="s">
        <v>38</v>
      </c>
      <c r="G305" s="216" t="s">
        <v>35</v>
      </c>
      <c r="H305" s="209" t="s">
        <v>8271</v>
      </c>
      <c r="I305" s="2" t="s">
        <v>8266</v>
      </c>
      <c r="J305" s="210"/>
      <c r="K305" s="210"/>
      <c r="L305" s="210"/>
      <c r="M305" s="210"/>
      <c r="N305" s="210"/>
      <c r="O305" s="210"/>
      <c r="P305" s="210"/>
      <c r="Q305" s="210">
        <v>1</v>
      </c>
      <c r="R305" s="210">
        <v>1</v>
      </c>
      <c r="S305" s="210">
        <v>1</v>
      </c>
      <c r="T305" s="210">
        <v>1</v>
      </c>
      <c r="U305" s="210">
        <v>1</v>
      </c>
      <c r="V305" s="210">
        <v>1</v>
      </c>
      <c r="W305" s="210">
        <v>1</v>
      </c>
      <c r="X305" s="210">
        <v>1</v>
      </c>
      <c r="Y305" s="210">
        <v>1</v>
      </c>
      <c r="Z305" s="210">
        <v>1</v>
      </c>
      <c r="AA305" s="210">
        <v>1</v>
      </c>
      <c r="AB305" s="210">
        <v>1</v>
      </c>
      <c r="AC305" s="210">
        <v>1</v>
      </c>
      <c r="AD305" s="210">
        <v>1</v>
      </c>
      <c r="AE305" s="210">
        <v>1</v>
      </c>
      <c r="AF305" s="210">
        <v>1</v>
      </c>
      <c r="AG305" s="210">
        <v>1</v>
      </c>
      <c r="AH305" s="210">
        <v>1</v>
      </c>
      <c r="AI305" s="210">
        <v>1</v>
      </c>
      <c r="AJ305" s="210">
        <v>1</v>
      </c>
      <c r="AK305" s="210">
        <v>1</v>
      </c>
      <c r="AL305" s="210">
        <v>1</v>
      </c>
      <c r="AM305" s="210">
        <v>1</v>
      </c>
      <c r="AN305" s="210">
        <v>1</v>
      </c>
      <c r="AO305" s="210">
        <v>1</v>
      </c>
      <c r="AP305" s="210">
        <v>1</v>
      </c>
      <c r="AQ305" s="210">
        <v>1</v>
      </c>
      <c r="AR305" s="210">
        <v>1</v>
      </c>
      <c r="AS305" s="210">
        <v>1</v>
      </c>
      <c r="AT305" s="210">
        <v>1</v>
      </c>
      <c r="AU305" s="210">
        <v>1</v>
      </c>
      <c r="AV305" s="210">
        <v>1</v>
      </c>
      <c r="AW305" s="210">
        <v>1</v>
      </c>
      <c r="AX305" s="210">
        <v>1</v>
      </c>
      <c r="AY305" s="210">
        <v>1</v>
      </c>
      <c r="AZ305" s="210">
        <v>1</v>
      </c>
      <c r="BA305" s="210">
        <v>1</v>
      </c>
      <c r="BB305" s="210">
        <v>1</v>
      </c>
      <c r="BC305" s="210">
        <v>1</v>
      </c>
      <c r="BD305" s="210">
        <v>1</v>
      </c>
      <c r="BE305" s="210">
        <v>1</v>
      </c>
      <c r="BF305" s="210">
        <v>1</v>
      </c>
      <c r="BG305" s="210">
        <v>1</v>
      </c>
      <c r="BH305" s="210">
        <v>1</v>
      </c>
      <c r="BI305" s="210">
        <v>1</v>
      </c>
      <c r="BJ305" s="210">
        <v>1</v>
      </c>
      <c r="BK305" s="210">
        <v>1</v>
      </c>
      <c r="BL305" s="210">
        <v>1</v>
      </c>
      <c r="BM305" s="210">
        <v>1</v>
      </c>
      <c r="BN305" s="210">
        <v>1</v>
      </c>
      <c r="BO305" s="210">
        <v>1</v>
      </c>
      <c r="BP305" s="210">
        <v>1</v>
      </c>
      <c r="BQ305" s="210">
        <v>1</v>
      </c>
      <c r="BR305" s="210">
        <v>1</v>
      </c>
      <c r="BS305" s="210">
        <v>1</v>
      </c>
      <c r="BT305" s="210">
        <v>1</v>
      </c>
      <c r="BU305" s="210"/>
      <c r="BV305" s="210"/>
      <c r="BW305" s="210"/>
      <c r="BX305" s="210"/>
      <c r="BY305" s="210"/>
      <c r="BZ305" s="210"/>
      <c r="CA305" s="210"/>
      <c r="CB305" s="210"/>
      <c r="CC305" s="210"/>
      <c r="CD305" s="210"/>
      <c r="CE305" s="210"/>
      <c r="CF305" s="210"/>
      <c r="CG305" s="210"/>
      <c r="CH305" s="210"/>
      <c r="CI305" s="210"/>
      <c r="CJ305" s="210"/>
      <c r="CK305" s="210"/>
      <c r="CL305" s="210"/>
      <c r="CM305" s="210"/>
      <c r="CN305" s="210"/>
      <c r="CO305" s="210"/>
      <c r="CP305" s="210"/>
      <c r="CQ305" s="210"/>
      <c r="CR305" s="210"/>
      <c r="CS305" s="144" t="s">
        <v>171</v>
      </c>
      <c r="CT305" s="144"/>
    </row>
    <row r="306" spans="1:98" ht="15">
      <c r="A306" s="208" t="s">
        <v>8334</v>
      </c>
      <c r="B306" s="285" t="s">
        <v>157</v>
      </c>
      <c r="C306" s="209" t="s">
        <v>158</v>
      </c>
      <c r="D306" s="259"/>
      <c r="E306" s="209" t="s">
        <v>2604</v>
      </c>
      <c r="F306" s="209" t="s">
        <v>38</v>
      </c>
      <c r="G306" s="216" t="s">
        <v>35</v>
      </c>
      <c r="H306" s="209" t="s">
        <v>8271</v>
      </c>
      <c r="I306" s="2" t="s">
        <v>8266</v>
      </c>
      <c r="J306" s="210"/>
      <c r="K306" s="210"/>
      <c r="L306" s="210"/>
      <c r="M306" s="210"/>
      <c r="N306" s="210"/>
      <c r="O306" s="210"/>
      <c r="P306" s="210"/>
      <c r="Q306" s="210">
        <v>1</v>
      </c>
      <c r="R306" s="210">
        <v>1</v>
      </c>
      <c r="S306" s="210">
        <v>1</v>
      </c>
      <c r="T306" s="210">
        <v>1</v>
      </c>
      <c r="U306" s="210">
        <v>1</v>
      </c>
      <c r="V306" s="210">
        <v>1</v>
      </c>
      <c r="W306" s="210">
        <v>1</v>
      </c>
      <c r="X306" s="210">
        <v>1</v>
      </c>
      <c r="Y306" s="210">
        <v>1</v>
      </c>
      <c r="Z306" s="210">
        <v>1</v>
      </c>
      <c r="AA306" s="210">
        <v>1</v>
      </c>
      <c r="AB306" s="210">
        <v>1</v>
      </c>
      <c r="AC306" s="210">
        <v>1</v>
      </c>
      <c r="AD306" s="210">
        <v>1</v>
      </c>
      <c r="AE306" s="210">
        <v>1</v>
      </c>
      <c r="AF306" s="210">
        <v>1</v>
      </c>
      <c r="AG306" s="210">
        <v>1</v>
      </c>
      <c r="AH306" s="210">
        <v>1</v>
      </c>
      <c r="AI306" s="210">
        <v>1</v>
      </c>
      <c r="AJ306" s="210">
        <v>1</v>
      </c>
      <c r="AK306" s="210">
        <v>1</v>
      </c>
      <c r="AL306" s="210">
        <v>1</v>
      </c>
      <c r="AM306" s="210">
        <v>1</v>
      </c>
      <c r="AN306" s="210">
        <v>1</v>
      </c>
      <c r="AO306" s="210">
        <v>1</v>
      </c>
      <c r="AP306" s="210">
        <v>1</v>
      </c>
      <c r="AQ306" s="210">
        <v>1</v>
      </c>
      <c r="AR306" s="210">
        <v>1</v>
      </c>
      <c r="AS306" s="210">
        <v>1</v>
      </c>
      <c r="AT306" s="210">
        <v>1</v>
      </c>
      <c r="AU306" s="210">
        <v>1</v>
      </c>
      <c r="AV306" s="210">
        <v>1</v>
      </c>
      <c r="AW306" s="210">
        <v>1</v>
      </c>
      <c r="AX306" s="210">
        <v>1</v>
      </c>
      <c r="AY306" s="210">
        <v>1</v>
      </c>
      <c r="AZ306" s="210">
        <v>1</v>
      </c>
      <c r="BA306" s="210">
        <v>1</v>
      </c>
      <c r="BB306" s="210">
        <v>1</v>
      </c>
      <c r="BC306" s="210">
        <v>1</v>
      </c>
      <c r="BD306" s="210">
        <v>1</v>
      </c>
      <c r="BE306" s="210">
        <v>1</v>
      </c>
      <c r="BF306" s="210">
        <v>1</v>
      </c>
      <c r="BG306" s="210">
        <v>1</v>
      </c>
      <c r="BH306" s="210">
        <v>1</v>
      </c>
      <c r="BI306" s="210">
        <v>1</v>
      </c>
      <c r="BJ306" s="210">
        <v>1</v>
      </c>
      <c r="BK306" s="210">
        <v>1</v>
      </c>
      <c r="BL306" s="210">
        <v>1</v>
      </c>
      <c r="BM306" s="210">
        <v>1</v>
      </c>
      <c r="BN306" s="210">
        <v>1</v>
      </c>
      <c r="BO306" s="210">
        <v>1</v>
      </c>
      <c r="BP306" s="210">
        <v>1</v>
      </c>
      <c r="BQ306" s="210">
        <v>1</v>
      </c>
      <c r="BR306" s="210">
        <v>1</v>
      </c>
      <c r="BS306" s="210">
        <v>1</v>
      </c>
      <c r="BT306" s="210">
        <v>1</v>
      </c>
      <c r="BU306" s="210"/>
      <c r="BV306" s="210"/>
      <c r="BW306" s="210"/>
      <c r="BX306" s="210"/>
      <c r="BY306" s="210"/>
      <c r="BZ306" s="210"/>
      <c r="CA306" s="210"/>
      <c r="CB306" s="210"/>
      <c r="CC306" s="210"/>
      <c r="CD306" s="210"/>
      <c r="CE306" s="210"/>
      <c r="CF306" s="210"/>
      <c r="CG306" s="210"/>
      <c r="CH306" s="210"/>
      <c r="CI306" s="210"/>
      <c r="CJ306" s="210"/>
      <c r="CK306" s="210"/>
      <c r="CL306" s="210"/>
      <c r="CM306" s="210"/>
      <c r="CN306" s="210"/>
      <c r="CO306" s="210"/>
      <c r="CP306" s="210"/>
      <c r="CQ306" s="210"/>
      <c r="CR306" s="210"/>
      <c r="CS306" s="144" t="s">
        <v>7458</v>
      </c>
      <c r="CT306" s="144"/>
    </row>
    <row r="307" spans="1:98" ht="15">
      <c r="A307" s="208" t="s">
        <v>8334</v>
      </c>
      <c r="B307" s="285" t="s">
        <v>157</v>
      </c>
      <c r="C307" s="209" t="s">
        <v>158</v>
      </c>
      <c r="D307" s="259"/>
      <c r="E307" s="209" t="s">
        <v>2604</v>
      </c>
      <c r="F307" s="209" t="s">
        <v>38</v>
      </c>
      <c r="G307" s="216" t="s">
        <v>35</v>
      </c>
      <c r="H307" s="209" t="s">
        <v>8271</v>
      </c>
      <c r="I307" s="2" t="s">
        <v>8266</v>
      </c>
      <c r="J307" s="210"/>
      <c r="K307" s="210"/>
      <c r="L307" s="210"/>
      <c r="M307" s="210"/>
      <c r="N307" s="210"/>
      <c r="O307" s="210"/>
      <c r="P307" s="210"/>
      <c r="Q307" s="210">
        <v>1</v>
      </c>
      <c r="R307" s="210">
        <v>1</v>
      </c>
      <c r="S307" s="210">
        <v>1</v>
      </c>
      <c r="T307" s="210">
        <v>1</v>
      </c>
      <c r="U307" s="210">
        <v>1</v>
      </c>
      <c r="V307" s="210">
        <v>1</v>
      </c>
      <c r="W307" s="210">
        <v>1</v>
      </c>
      <c r="X307" s="210">
        <v>1</v>
      </c>
      <c r="Y307" s="210">
        <v>1</v>
      </c>
      <c r="Z307" s="210">
        <v>1</v>
      </c>
      <c r="AA307" s="210">
        <v>1</v>
      </c>
      <c r="AB307" s="210">
        <v>1</v>
      </c>
      <c r="AC307" s="210">
        <v>1</v>
      </c>
      <c r="AD307" s="210">
        <v>1</v>
      </c>
      <c r="AE307" s="210">
        <v>1</v>
      </c>
      <c r="AF307" s="210">
        <v>1</v>
      </c>
      <c r="AG307" s="210">
        <v>1</v>
      </c>
      <c r="AH307" s="210">
        <v>1</v>
      </c>
      <c r="AI307" s="210">
        <v>1</v>
      </c>
      <c r="AJ307" s="210">
        <v>1</v>
      </c>
      <c r="AK307" s="210">
        <v>1</v>
      </c>
      <c r="AL307" s="210">
        <v>1</v>
      </c>
      <c r="AM307" s="210">
        <v>1</v>
      </c>
      <c r="AN307" s="210">
        <v>1</v>
      </c>
      <c r="AO307" s="210">
        <v>1</v>
      </c>
      <c r="AP307" s="210">
        <v>1</v>
      </c>
      <c r="AQ307" s="210">
        <v>1</v>
      </c>
      <c r="AR307" s="210">
        <v>1</v>
      </c>
      <c r="AS307" s="210">
        <v>1</v>
      </c>
      <c r="AT307" s="210">
        <v>1</v>
      </c>
      <c r="AU307" s="210">
        <v>1</v>
      </c>
      <c r="AV307" s="210">
        <v>1</v>
      </c>
      <c r="AW307" s="210">
        <v>1</v>
      </c>
      <c r="AX307" s="210">
        <v>1</v>
      </c>
      <c r="AY307" s="210">
        <v>1</v>
      </c>
      <c r="AZ307" s="210">
        <v>1</v>
      </c>
      <c r="BA307" s="210">
        <v>1</v>
      </c>
      <c r="BB307" s="210">
        <v>1</v>
      </c>
      <c r="BC307" s="210">
        <v>1</v>
      </c>
      <c r="BD307" s="210">
        <v>1</v>
      </c>
      <c r="BE307" s="210">
        <v>1</v>
      </c>
      <c r="BF307" s="210">
        <v>1</v>
      </c>
      <c r="BG307" s="210">
        <v>1</v>
      </c>
      <c r="BH307" s="210">
        <v>1</v>
      </c>
      <c r="BI307" s="210">
        <v>1</v>
      </c>
      <c r="BJ307" s="210">
        <v>1</v>
      </c>
      <c r="BK307" s="210">
        <v>1</v>
      </c>
      <c r="BL307" s="210">
        <v>1</v>
      </c>
      <c r="BM307" s="210">
        <v>1</v>
      </c>
      <c r="BN307" s="210">
        <v>1</v>
      </c>
      <c r="BO307" s="210">
        <v>1</v>
      </c>
      <c r="BP307" s="210">
        <v>1</v>
      </c>
      <c r="BQ307" s="210">
        <v>1</v>
      </c>
      <c r="BR307" s="210">
        <v>1</v>
      </c>
      <c r="BS307" s="210">
        <v>1</v>
      </c>
      <c r="BT307" s="210">
        <v>1</v>
      </c>
      <c r="BU307" s="210"/>
      <c r="BV307" s="210"/>
      <c r="BW307" s="210"/>
      <c r="BX307" s="210"/>
      <c r="BY307" s="210"/>
      <c r="BZ307" s="210"/>
      <c r="CA307" s="210"/>
      <c r="CB307" s="210"/>
      <c r="CC307" s="210"/>
      <c r="CD307" s="210"/>
      <c r="CE307" s="210"/>
      <c r="CF307" s="210"/>
      <c r="CG307" s="210"/>
      <c r="CH307" s="210"/>
      <c r="CI307" s="210"/>
      <c r="CJ307" s="210"/>
      <c r="CK307" s="210"/>
      <c r="CL307" s="210"/>
      <c r="CM307" s="210"/>
      <c r="CN307" s="210"/>
      <c r="CO307" s="210"/>
      <c r="CP307" s="210"/>
      <c r="CQ307" s="210"/>
      <c r="CR307" s="210"/>
      <c r="CS307" s="144" t="s">
        <v>7459</v>
      </c>
      <c r="CT307" s="144"/>
    </row>
    <row r="308" spans="1:98" ht="15">
      <c r="A308" s="208" t="s">
        <v>8334</v>
      </c>
      <c r="B308" s="285" t="s">
        <v>157</v>
      </c>
      <c r="C308" s="209" t="s">
        <v>158</v>
      </c>
      <c r="D308" s="259"/>
      <c r="E308" s="209" t="s">
        <v>2604</v>
      </c>
      <c r="F308" s="209" t="s">
        <v>38</v>
      </c>
      <c r="G308" s="216" t="s">
        <v>35</v>
      </c>
      <c r="H308" s="209" t="s">
        <v>8271</v>
      </c>
      <c r="I308" s="2" t="s">
        <v>8266</v>
      </c>
      <c r="J308" s="210"/>
      <c r="K308" s="210"/>
      <c r="L308" s="210"/>
      <c r="M308" s="210"/>
      <c r="N308" s="210"/>
      <c r="O308" s="210"/>
      <c r="P308" s="210"/>
      <c r="Q308" s="210">
        <v>1</v>
      </c>
      <c r="R308" s="210">
        <v>1</v>
      </c>
      <c r="S308" s="210">
        <v>1</v>
      </c>
      <c r="T308" s="210">
        <v>1</v>
      </c>
      <c r="U308" s="210">
        <v>1</v>
      </c>
      <c r="V308" s="210">
        <v>1</v>
      </c>
      <c r="W308" s="210">
        <v>1</v>
      </c>
      <c r="X308" s="210">
        <v>1</v>
      </c>
      <c r="Y308" s="210">
        <v>1</v>
      </c>
      <c r="Z308" s="210">
        <v>1</v>
      </c>
      <c r="AA308" s="210">
        <v>1</v>
      </c>
      <c r="AB308" s="210">
        <v>1</v>
      </c>
      <c r="AC308" s="210">
        <v>1</v>
      </c>
      <c r="AD308" s="210">
        <v>1</v>
      </c>
      <c r="AE308" s="210">
        <v>1</v>
      </c>
      <c r="AF308" s="210">
        <v>1</v>
      </c>
      <c r="AG308" s="210">
        <v>1</v>
      </c>
      <c r="AH308" s="210">
        <v>1</v>
      </c>
      <c r="AI308" s="210">
        <v>1</v>
      </c>
      <c r="AJ308" s="210">
        <v>1</v>
      </c>
      <c r="AK308" s="210">
        <v>1</v>
      </c>
      <c r="AL308" s="210">
        <v>1</v>
      </c>
      <c r="AM308" s="210">
        <v>1</v>
      </c>
      <c r="AN308" s="210">
        <v>1</v>
      </c>
      <c r="AO308" s="210">
        <v>1</v>
      </c>
      <c r="AP308" s="210">
        <v>1</v>
      </c>
      <c r="AQ308" s="210">
        <v>1</v>
      </c>
      <c r="AR308" s="210">
        <v>1</v>
      </c>
      <c r="AS308" s="210">
        <v>1</v>
      </c>
      <c r="AT308" s="210">
        <v>1</v>
      </c>
      <c r="AU308" s="210">
        <v>1</v>
      </c>
      <c r="AV308" s="210">
        <v>1</v>
      </c>
      <c r="AW308" s="210">
        <v>1</v>
      </c>
      <c r="AX308" s="210">
        <v>1</v>
      </c>
      <c r="AY308" s="210">
        <v>1</v>
      </c>
      <c r="AZ308" s="210">
        <v>1</v>
      </c>
      <c r="BA308" s="210">
        <v>1</v>
      </c>
      <c r="BB308" s="210">
        <v>1</v>
      </c>
      <c r="BC308" s="210">
        <v>1</v>
      </c>
      <c r="BD308" s="210">
        <v>1</v>
      </c>
      <c r="BE308" s="210">
        <v>1</v>
      </c>
      <c r="BF308" s="210">
        <v>1</v>
      </c>
      <c r="BG308" s="210">
        <v>1</v>
      </c>
      <c r="BH308" s="210">
        <v>1</v>
      </c>
      <c r="BI308" s="210">
        <v>1</v>
      </c>
      <c r="BJ308" s="210">
        <v>1</v>
      </c>
      <c r="BK308" s="210">
        <v>1</v>
      </c>
      <c r="BL308" s="210">
        <v>1</v>
      </c>
      <c r="BM308" s="210">
        <v>1</v>
      </c>
      <c r="BN308" s="210">
        <v>1</v>
      </c>
      <c r="BO308" s="210">
        <v>1</v>
      </c>
      <c r="BP308" s="210">
        <v>1</v>
      </c>
      <c r="BQ308" s="210">
        <v>1</v>
      </c>
      <c r="BR308" s="210">
        <v>1</v>
      </c>
      <c r="BS308" s="210">
        <v>1</v>
      </c>
      <c r="BT308" s="210">
        <v>1</v>
      </c>
      <c r="BU308" s="210"/>
      <c r="BV308" s="210"/>
      <c r="BW308" s="210"/>
      <c r="BX308" s="210"/>
      <c r="BY308" s="210"/>
      <c r="BZ308" s="210"/>
      <c r="CA308" s="210"/>
      <c r="CB308" s="210"/>
      <c r="CC308" s="210"/>
      <c r="CD308" s="210"/>
      <c r="CE308" s="210"/>
      <c r="CF308" s="210"/>
      <c r="CG308" s="210"/>
      <c r="CH308" s="210"/>
      <c r="CI308" s="210"/>
      <c r="CJ308" s="210"/>
      <c r="CK308" s="210"/>
      <c r="CL308" s="210"/>
      <c r="CM308" s="210"/>
      <c r="CN308" s="210"/>
      <c r="CO308" s="210"/>
      <c r="CP308" s="210"/>
      <c r="CQ308" s="210"/>
      <c r="CR308" s="210"/>
      <c r="CS308" s="144" t="s">
        <v>7460</v>
      </c>
      <c r="CT308" s="144"/>
    </row>
    <row r="309" spans="1:98" ht="15">
      <c r="A309" s="208" t="s">
        <v>8334</v>
      </c>
      <c r="B309" s="285" t="s">
        <v>157</v>
      </c>
      <c r="C309" s="209" t="s">
        <v>158</v>
      </c>
      <c r="D309" s="259"/>
      <c r="E309" s="209" t="s">
        <v>2604</v>
      </c>
      <c r="F309" s="209" t="s">
        <v>38</v>
      </c>
      <c r="G309" s="216" t="s">
        <v>35</v>
      </c>
      <c r="H309" s="209" t="s">
        <v>8271</v>
      </c>
      <c r="I309" s="2" t="s">
        <v>8266</v>
      </c>
      <c r="J309" s="210"/>
      <c r="K309" s="210"/>
      <c r="L309" s="210"/>
      <c r="M309" s="210"/>
      <c r="N309" s="210"/>
      <c r="O309" s="210"/>
      <c r="P309" s="210"/>
      <c r="Q309" s="210">
        <v>1</v>
      </c>
      <c r="R309" s="210">
        <v>1</v>
      </c>
      <c r="S309" s="210">
        <v>1</v>
      </c>
      <c r="T309" s="210">
        <v>1</v>
      </c>
      <c r="U309" s="210">
        <v>1</v>
      </c>
      <c r="V309" s="210">
        <v>1</v>
      </c>
      <c r="W309" s="210">
        <v>1</v>
      </c>
      <c r="X309" s="210">
        <v>1</v>
      </c>
      <c r="Y309" s="210">
        <v>1</v>
      </c>
      <c r="Z309" s="210">
        <v>1</v>
      </c>
      <c r="AA309" s="210">
        <v>1</v>
      </c>
      <c r="AB309" s="210">
        <v>1</v>
      </c>
      <c r="AC309" s="210">
        <v>1</v>
      </c>
      <c r="AD309" s="210">
        <v>1</v>
      </c>
      <c r="AE309" s="210">
        <v>1</v>
      </c>
      <c r="AF309" s="210">
        <v>1</v>
      </c>
      <c r="AG309" s="210">
        <v>1</v>
      </c>
      <c r="AH309" s="210">
        <v>1</v>
      </c>
      <c r="AI309" s="210">
        <v>1</v>
      </c>
      <c r="AJ309" s="210">
        <v>1</v>
      </c>
      <c r="AK309" s="210">
        <v>1</v>
      </c>
      <c r="AL309" s="210">
        <v>1</v>
      </c>
      <c r="AM309" s="210">
        <v>1</v>
      </c>
      <c r="AN309" s="210">
        <v>1</v>
      </c>
      <c r="AO309" s="210">
        <v>1</v>
      </c>
      <c r="AP309" s="210">
        <v>1</v>
      </c>
      <c r="AQ309" s="210">
        <v>1</v>
      </c>
      <c r="AR309" s="210">
        <v>1</v>
      </c>
      <c r="AS309" s="210">
        <v>1</v>
      </c>
      <c r="AT309" s="210">
        <v>1</v>
      </c>
      <c r="AU309" s="210">
        <v>1</v>
      </c>
      <c r="AV309" s="210">
        <v>1</v>
      </c>
      <c r="AW309" s="210">
        <v>1</v>
      </c>
      <c r="AX309" s="210">
        <v>1</v>
      </c>
      <c r="AY309" s="210">
        <v>1</v>
      </c>
      <c r="AZ309" s="210">
        <v>1</v>
      </c>
      <c r="BA309" s="210">
        <v>1</v>
      </c>
      <c r="BB309" s="210">
        <v>1</v>
      </c>
      <c r="BC309" s="210">
        <v>1</v>
      </c>
      <c r="BD309" s="210">
        <v>1</v>
      </c>
      <c r="BE309" s="210">
        <v>1</v>
      </c>
      <c r="BF309" s="210">
        <v>1</v>
      </c>
      <c r="BG309" s="210">
        <v>1</v>
      </c>
      <c r="BH309" s="210">
        <v>1</v>
      </c>
      <c r="BI309" s="210">
        <v>1</v>
      </c>
      <c r="BJ309" s="210">
        <v>1</v>
      </c>
      <c r="BK309" s="210">
        <v>1</v>
      </c>
      <c r="BL309" s="210">
        <v>1</v>
      </c>
      <c r="BM309" s="210">
        <v>1</v>
      </c>
      <c r="BN309" s="210">
        <v>1</v>
      </c>
      <c r="BO309" s="210">
        <v>1</v>
      </c>
      <c r="BP309" s="210">
        <v>1</v>
      </c>
      <c r="BQ309" s="210">
        <v>1</v>
      </c>
      <c r="BR309" s="210">
        <v>1</v>
      </c>
      <c r="BS309" s="210">
        <v>1</v>
      </c>
      <c r="BT309" s="210">
        <v>1</v>
      </c>
      <c r="BU309" s="210"/>
      <c r="BV309" s="210"/>
      <c r="BW309" s="210"/>
      <c r="BX309" s="210"/>
      <c r="BY309" s="210"/>
      <c r="BZ309" s="210"/>
      <c r="CA309" s="210"/>
      <c r="CB309" s="210"/>
      <c r="CC309" s="210"/>
      <c r="CD309" s="210"/>
      <c r="CE309" s="210"/>
      <c r="CF309" s="210"/>
      <c r="CG309" s="210"/>
      <c r="CH309" s="210"/>
      <c r="CI309" s="210"/>
      <c r="CJ309" s="210"/>
      <c r="CK309" s="210"/>
      <c r="CL309" s="210"/>
      <c r="CM309" s="210"/>
      <c r="CN309" s="210"/>
      <c r="CO309" s="210"/>
      <c r="CP309" s="210"/>
      <c r="CQ309" s="210"/>
      <c r="CR309" s="210"/>
      <c r="CS309" s="144" t="s">
        <v>7461</v>
      </c>
      <c r="CT309" s="144"/>
    </row>
    <row r="310" spans="1:98" ht="15">
      <c r="A310" s="208" t="s">
        <v>8334</v>
      </c>
      <c r="B310" s="285" t="s">
        <v>157</v>
      </c>
      <c r="C310" s="209" t="s">
        <v>158</v>
      </c>
      <c r="D310" s="259"/>
      <c r="E310" s="209" t="s">
        <v>2604</v>
      </c>
      <c r="F310" s="209" t="s">
        <v>1705</v>
      </c>
      <c r="G310" s="216" t="s">
        <v>35</v>
      </c>
      <c r="H310" s="209" t="s">
        <v>8271</v>
      </c>
      <c r="I310" s="2" t="s">
        <v>8266</v>
      </c>
      <c r="J310" s="210">
        <v>0</v>
      </c>
      <c r="K310" s="210">
        <v>0</v>
      </c>
      <c r="L310" s="210">
        <v>0</v>
      </c>
      <c r="M310" s="210">
        <v>0</v>
      </c>
      <c r="N310" s="210">
        <v>0</v>
      </c>
      <c r="O310" s="210">
        <v>0</v>
      </c>
      <c r="P310" s="210">
        <v>0</v>
      </c>
      <c r="Q310" s="210">
        <v>0.22522177809333968</v>
      </c>
      <c r="R310" s="210">
        <v>0.22522177809333968</v>
      </c>
      <c r="S310" s="210">
        <v>0.22522177809333968</v>
      </c>
      <c r="T310" s="210">
        <v>0.22522177809333968</v>
      </c>
      <c r="U310" s="210">
        <v>0.22522177809333968</v>
      </c>
      <c r="V310" s="210">
        <v>0.22522177809333968</v>
      </c>
      <c r="W310" s="210">
        <v>0.22522177809333968</v>
      </c>
      <c r="X310" s="210">
        <v>0.22522177809333968</v>
      </c>
      <c r="Y310" s="210">
        <v>0.22522177809333968</v>
      </c>
      <c r="Z310" s="210">
        <v>0.22522177809333968</v>
      </c>
      <c r="AA310" s="210">
        <v>0.22522177809333968</v>
      </c>
      <c r="AB310" s="210">
        <v>0.22522177809333968</v>
      </c>
      <c r="AC310" s="210">
        <v>0.22522177809333968</v>
      </c>
      <c r="AD310" s="210">
        <v>0.22522177809333968</v>
      </c>
      <c r="AE310" s="210">
        <v>0.22522177809333968</v>
      </c>
      <c r="AF310" s="210">
        <v>0.22522177809333968</v>
      </c>
      <c r="AG310" s="210">
        <v>0.22522177809333968</v>
      </c>
      <c r="AH310" s="210">
        <v>0.22522177809333968</v>
      </c>
      <c r="AI310" s="210">
        <v>0.22522177809333968</v>
      </c>
      <c r="AJ310" s="210">
        <v>0.22522177809333968</v>
      </c>
      <c r="AK310" s="210">
        <v>0.22522177809333968</v>
      </c>
      <c r="AL310" s="210">
        <v>0.22522177809333968</v>
      </c>
      <c r="AM310" s="210">
        <v>0.22522177809333968</v>
      </c>
      <c r="AN310" s="210">
        <v>0.22522177809333968</v>
      </c>
      <c r="AO310" s="210">
        <v>0.22522177809333968</v>
      </c>
      <c r="AP310" s="210">
        <v>0.22522177809333968</v>
      </c>
      <c r="AQ310" s="210">
        <v>0.22522177809333968</v>
      </c>
      <c r="AR310" s="210">
        <v>0.22522177809333968</v>
      </c>
      <c r="AS310" s="210">
        <v>0.22522177809333968</v>
      </c>
      <c r="AT310" s="210">
        <v>0.22522177809333968</v>
      </c>
      <c r="AU310" s="210">
        <v>0.22522177809333968</v>
      </c>
      <c r="AV310" s="210">
        <v>0.22522177809333968</v>
      </c>
      <c r="AW310" s="210">
        <v>0.22522177809333968</v>
      </c>
      <c r="AX310" s="210">
        <v>0.22522177809333968</v>
      </c>
      <c r="AY310" s="210">
        <v>0.22522177809333968</v>
      </c>
      <c r="AZ310" s="210">
        <v>0.22522177809333968</v>
      </c>
      <c r="BA310" s="210">
        <v>0.22522177809333968</v>
      </c>
      <c r="BB310" s="210">
        <v>0.22522177809333968</v>
      </c>
      <c r="BC310" s="210">
        <v>0.22522177809333968</v>
      </c>
      <c r="BD310" s="210">
        <v>0.22522177809333968</v>
      </c>
      <c r="BE310" s="210">
        <v>0.22522177809333968</v>
      </c>
      <c r="BF310" s="210">
        <v>0.22522177809333968</v>
      </c>
      <c r="BG310" s="210">
        <v>0.22522177809333968</v>
      </c>
      <c r="BH310" s="210">
        <v>0.22522177809333968</v>
      </c>
      <c r="BI310" s="210">
        <v>0.22522177809333968</v>
      </c>
      <c r="BJ310" s="210">
        <v>0.22522177809333968</v>
      </c>
      <c r="BK310" s="210">
        <v>0.22522177809333968</v>
      </c>
      <c r="BL310" s="210">
        <v>0.22522177809333968</v>
      </c>
      <c r="BM310" s="210">
        <v>0.22522177809333968</v>
      </c>
      <c r="BN310" s="210">
        <v>0.22522177809333968</v>
      </c>
      <c r="BO310" s="210">
        <v>0.22522177809333968</v>
      </c>
      <c r="BP310" s="210">
        <v>0.22522177809333968</v>
      </c>
      <c r="BQ310" s="210">
        <v>0.22522177809333968</v>
      </c>
      <c r="BR310" s="210">
        <v>0.22522177809333968</v>
      </c>
      <c r="BS310" s="210">
        <v>0.22522177809333968</v>
      </c>
      <c r="BT310" s="210">
        <v>0.22522177809333968</v>
      </c>
      <c r="BU310" s="210"/>
      <c r="BV310" s="210"/>
      <c r="BW310" s="210"/>
      <c r="BX310" s="210"/>
      <c r="BY310" s="210"/>
      <c r="BZ310" s="210"/>
      <c r="CA310" s="210"/>
      <c r="CB310" s="210"/>
      <c r="CC310" s="210"/>
      <c r="CD310" s="210"/>
      <c r="CE310" s="210"/>
      <c r="CF310" s="210"/>
      <c r="CG310" s="210"/>
      <c r="CH310" s="210"/>
      <c r="CI310" s="210"/>
      <c r="CJ310" s="210"/>
      <c r="CK310" s="210"/>
      <c r="CL310" s="210"/>
      <c r="CM310" s="210"/>
      <c r="CN310" s="210"/>
      <c r="CO310" s="210"/>
      <c r="CP310" s="210"/>
      <c r="CQ310" s="210"/>
      <c r="CR310" s="210"/>
      <c r="CS310" s="144" t="s">
        <v>7462</v>
      </c>
      <c r="CT310" s="144"/>
    </row>
    <row r="311" spans="1:98" ht="15">
      <c r="A311" s="208" t="s">
        <v>8334</v>
      </c>
      <c r="B311" s="285" t="s">
        <v>157</v>
      </c>
      <c r="C311" s="209" t="s">
        <v>158</v>
      </c>
      <c r="D311" s="259"/>
      <c r="E311" s="209" t="s">
        <v>2604</v>
      </c>
      <c r="F311" s="209" t="s">
        <v>1703</v>
      </c>
      <c r="G311" s="216" t="s">
        <v>35</v>
      </c>
      <c r="H311" s="209" t="s">
        <v>8271</v>
      </c>
      <c r="I311" s="2" t="s">
        <v>8266</v>
      </c>
      <c r="J311" s="210">
        <v>0</v>
      </c>
      <c r="K311" s="210">
        <v>0</v>
      </c>
      <c r="L311" s="210">
        <v>0</v>
      </c>
      <c r="M311" s="210">
        <v>0</v>
      </c>
      <c r="N311" s="210">
        <v>0</v>
      </c>
      <c r="O311" s="210">
        <v>0</v>
      </c>
      <c r="P311" s="210">
        <v>0</v>
      </c>
      <c r="Q311" s="210">
        <v>0.2596531941407374</v>
      </c>
      <c r="R311" s="210">
        <v>0.2596531941407374</v>
      </c>
      <c r="S311" s="210">
        <v>0.2596531941407374</v>
      </c>
      <c r="T311" s="210">
        <v>0.2596531941407374</v>
      </c>
      <c r="U311" s="210">
        <v>0.2596531941407374</v>
      </c>
      <c r="V311" s="210">
        <v>0.2596531941407374</v>
      </c>
      <c r="W311" s="210">
        <v>0.2596531941407374</v>
      </c>
      <c r="X311" s="210">
        <v>0.2596531941407374</v>
      </c>
      <c r="Y311" s="210">
        <v>0.2596531941407374</v>
      </c>
      <c r="Z311" s="210">
        <v>0.2596531941407374</v>
      </c>
      <c r="AA311" s="210">
        <v>0.2596531941407374</v>
      </c>
      <c r="AB311" s="210">
        <v>0.2596531941407374</v>
      </c>
      <c r="AC311" s="210">
        <v>0.2596531941407374</v>
      </c>
      <c r="AD311" s="210">
        <v>0.2596531941407374</v>
      </c>
      <c r="AE311" s="210">
        <v>0.2596531941407374</v>
      </c>
      <c r="AF311" s="210">
        <v>0.2596531941407374</v>
      </c>
      <c r="AG311" s="210">
        <v>0.2596531941407374</v>
      </c>
      <c r="AH311" s="210">
        <v>0.2596531941407374</v>
      </c>
      <c r="AI311" s="210">
        <v>0.2596531941407374</v>
      </c>
      <c r="AJ311" s="210">
        <v>0.2596531941407374</v>
      </c>
      <c r="AK311" s="210">
        <v>0.2596531941407374</v>
      </c>
      <c r="AL311" s="210">
        <v>0.2596531941407374</v>
      </c>
      <c r="AM311" s="210">
        <v>0.2596531941407374</v>
      </c>
      <c r="AN311" s="210">
        <v>0.2596531941407374</v>
      </c>
      <c r="AO311" s="210">
        <v>0.2596531941407374</v>
      </c>
      <c r="AP311" s="210">
        <v>0.2596531941407374</v>
      </c>
      <c r="AQ311" s="210">
        <v>0.2596531941407374</v>
      </c>
      <c r="AR311" s="210">
        <v>0.2596531941407374</v>
      </c>
      <c r="AS311" s="210">
        <v>0.2596531941407374</v>
      </c>
      <c r="AT311" s="210">
        <v>0.2596531941407374</v>
      </c>
      <c r="AU311" s="210">
        <v>0.2596531941407374</v>
      </c>
      <c r="AV311" s="210">
        <v>0.2596531941407374</v>
      </c>
      <c r="AW311" s="210">
        <v>0.2596531941407374</v>
      </c>
      <c r="AX311" s="210">
        <v>0.2596531941407374</v>
      </c>
      <c r="AY311" s="210">
        <v>0.2596531941407374</v>
      </c>
      <c r="AZ311" s="210">
        <v>0.2596531941407374</v>
      </c>
      <c r="BA311" s="210">
        <v>0.2596531941407374</v>
      </c>
      <c r="BB311" s="210">
        <v>0.2596531941407374</v>
      </c>
      <c r="BC311" s="210">
        <v>0.2596531941407374</v>
      </c>
      <c r="BD311" s="210">
        <v>0.2596531941407374</v>
      </c>
      <c r="BE311" s="210">
        <v>0.2596531941407374</v>
      </c>
      <c r="BF311" s="210">
        <v>0.2596531941407374</v>
      </c>
      <c r="BG311" s="210">
        <v>0.2596531941407374</v>
      </c>
      <c r="BH311" s="210">
        <v>0.2596531941407374</v>
      </c>
      <c r="BI311" s="210">
        <v>0.2596531941407374</v>
      </c>
      <c r="BJ311" s="210">
        <v>0.2596531941407374</v>
      </c>
      <c r="BK311" s="210">
        <v>0.2596531941407374</v>
      </c>
      <c r="BL311" s="210">
        <v>0.2596531941407374</v>
      </c>
      <c r="BM311" s="210">
        <v>0.2596531941407374</v>
      </c>
      <c r="BN311" s="210">
        <v>0.2596531941407374</v>
      </c>
      <c r="BO311" s="210">
        <v>0.2596531941407374</v>
      </c>
      <c r="BP311" s="210">
        <v>0.2596531941407374</v>
      </c>
      <c r="BQ311" s="210">
        <v>0.2596531941407374</v>
      </c>
      <c r="BR311" s="210">
        <v>0.2596531941407374</v>
      </c>
      <c r="BS311" s="210">
        <v>0.2596531941407374</v>
      </c>
      <c r="BT311" s="210">
        <v>0.2596531941407374</v>
      </c>
      <c r="BU311" s="210"/>
      <c r="BV311" s="210"/>
      <c r="BW311" s="210"/>
      <c r="BX311" s="210"/>
      <c r="BY311" s="210"/>
      <c r="BZ311" s="210"/>
      <c r="CA311" s="210"/>
      <c r="CB311" s="210"/>
      <c r="CC311" s="210"/>
      <c r="CD311" s="210"/>
      <c r="CE311" s="210"/>
      <c r="CF311" s="210"/>
      <c r="CG311" s="210"/>
      <c r="CH311" s="210"/>
      <c r="CI311" s="210"/>
      <c r="CJ311" s="210"/>
      <c r="CK311" s="210"/>
      <c r="CL311" s="210"/>
      <c r="CM311" s="210"/>
      <c r="CN311" s="210"/>
      <c r="CO311" s="210"/>
      <c r="CP311" s="210"/>
      <c r="CQ311" s="210"/>
      <c r="CR311" s="210"/>
      <c r="CS311" s="144" t="s">
        <v>7462</v>
      </c>
      <c r="CT311" s="144"/>
    </row>
    <row r="312" spans="1:98" ht="15">
      <c r="A312" s="208" t="s">
        <v>8334</v>
      </c>
      <c r="B312" s="285" t="s">
        <v>314</v>
      </c>
      <c r="C312" s="209" t="s">
        <v>315</v>
      </c>
      <c r="D312" s="259"/>
      <c r="E312" s="209" t="s">
        <v>5140</v>
      </c>
      <c r="F312" s="209" t="s">
        <v>38</v>
      </c>
      <c r="G312" s="216" t="s">
        <v>35</v>
      </c>
      <c r="H312" s="209" t="s">
        <v>8271</v>
      </c>
      <c r="I312" s="2"/>
      <c r="J312" s="210">
        <v>0</v>
      </c>
      <c r="K312" s="210">
        <v>0</v>
      </c>
      <c r="L312" s="210">
        <v>0</v>
      </c>
      <c r="M312" s="210">
        <v>0</v>
      </c>
      <c r="N312" s="210">
        <v>0</v>
      </c>
      <c r="O312" s="210">
        <v>1</v>
      </c>
      <c r="P312" s="210">
        <v>1</v>
      </c>
      <c r="Q312" s="210">
        <v>1</v>
      </c>
      <c r="R312" s="210">
        <v>1</v>
      </c>
      <c r="S312" s="210">
        <v>1</v>
      </c>
      <c r="T312" s="210">
        <v>1</v>
      </c>
      <c r="U312" s="210">
        <v>1</v>
      </c>
      <c r="V312" s="210">
        <v>1</v>
      </c>
      <c r="W312" s="210">
        <v>1</v>
      </c>
      <c r="X312" s="210">
        <v>1</v>
      </c>
      <c r="Y312" s="210">
        <v>1</v>
      </c>
      <c r="Z312" s="210">
        <v>1</v>
      </c>
      <c r="AA312" s="210">
        <v>1</v>
      </c>
      <c r="AB312" s="210">
        <v>1</v>
      </c>
      <c r="AC312" s="210">
        <v>1</v>
      </c>
      <c r="AD312" s="210">
        <v>1</v>
      </c>
      <c r="AE312" s="210">
        <v>1</v>
      </c>
      <c r="AF312" s="210">
        <v>1</v>
      </c>
      <c r="AG312" s="210">
        <v>1</v>
      </c>
      <c r="AH312" s="210">
        <v>1</v>
      </c>
      <c r="AI312" s="210">
        <v>1</v>
      </c>
      <c r="AJ312" s="210">
        <v>1</v>
      </c>
      <c r="AK312" s="210">
        <v>1</v>
      </c>
      <c r="AL312" s="210">
        <v>1</v>
      </c>
      <c r="AM312" s="210">
        <v>1</v>
      </c>
      <c r="AN312" s="210">
        <v>1</v>
      </c>
      <c r="AO312" s="210">
        <v>1</v>
      </c>
      <c r="AP312" s="210">
        <v>1</v>
      </c>
      <c r="AQ312" s="210">
        <v>1</v>
      </c>
      <c r="AR312" s="210">
        <v>1</v>
      </c>
      <c r="AS312" s="210">
        <v>1</v>
      </c>
      <c r="AT312" s="210">
        <v>1</v>
      </c>
      <c r="AU312" s="210">
        <v>1</v>
      </c>
      <c r="AV312" s="210">
        <v>1</v>
      </c>
      <c r="AW312" s="210">
        <v>1</v>
      </c>
      <c r="AX312" s="210">
        <v>1</v>
      </c>
      <c r="AY312" s="210">
        <v>1</v>
      </c>
      <c r="AZ312" s="210">
        <v>1</v>
      </c>
      <c r="BA312" s="210">
        <v>1</v>
      </c>
      <c r="BB312" s="210">
        <v>1</v>
      </c>
      <c r="BC312" s="210">
        <v>1</v>
      </c>
      <c r="BD312" s="210">
        <v>1</v>
      </c>
      <c r="BE312" s="210">
        <v>1</v>
      </c>
      <c r="BF312" s="210">
        <v>1</v>
      </c>
      <c r="BG312" s="210">
        <v>1</v>
      </c>
      <c r="BH312" s="210">
        <v>1</v>
      </c>
      <c r="BI312" s="210">
        <v>1</v>
      </c>
      <c r="BJ312" s="210">
        <v>1</v>
      </c>
      <c r="BK312" s="210">
        <v>1</v>
      </c>
      <c r="BL312" s="210">
        <v>1</v>
      </c>
      <c r="BM312" s="210">
        <v>1</v>
      </c>
      <c r="BN312" s="210">
        <v>1</v>
      </c>
      <c r="BO312" s="210">
        <v>1</v>
      </c>
      <c r="BP312" s="210">
        <v>1</v>
      </c>
      <c r="BQ312" s="210">
        <v>1</v>
      </c>
      <c r="BR312" s="210">
        <v>1</v>
      </c>
      <c r="BS312" s="210">
        <v>1</v>
      </c>
      <c r="BT312" s="210">
        <v>1</v>
      </c>
      <c r="BU312" s="210"/>
      <c r="BV312" s="210"/>
      <c r="BW312" s="210"/>
      <c r="BX312" s="210"/>
      <c r="BY312" s="210"/>
      <c r="BZ312" s="210"/>
      <c r="CA312" s="210"/>
      <c r="CB312" s="210"/>
      <c r="CC312" s="210"/>
      <c r="CD312" s="210"/>
      <c r="CE312" s="210"/>
      <c r="CF312" s="210"/>
      <c r="CG312" s="210"/>
      <c r="CH312" s="210"/>
      <c r="CI312" s="210"/>
      <c r="CJ312" s="210"/>
      <c r="CK312" s="210"/>
      <c r="CL312" s="210"/>
      <c r="CM312" s="210"/>
      <c r="CN312" s="210"/>
      <c r="CO312" s="210"/>
      <c r="CP312" s="210"/>
      <c r="CQ312" s="210"/>
      <c r="CR312" s="210"/>
      <c r="CS312" s="144"/>
      <c r="CT312" s="144"/>
    </row>
    <row r="313" spans="1:98" ht="15">
      <c r="A313" s="208" t="s">
        <v>8334</v>
      </c>
      <c r="B313" s="285" t="s">
        <v>317</v>
      </c>
      <c r="C313" s="209" t="s">
        <v>318</v>
      </c>
      <c r="D313" s="259"/>
      <c r="E313" s="209" t="s">
        <v>5163</v>
      </c>
      <c r="F313" s="209" t="s">
        <v>38</v>
      </c>
      <c r="G313" s="216" t="s">
        <v>35</v>
      </c>
      <c r="H313" s="209" t="s">
        <v>8271</v>
      </c>
      <c r="I313" s="2"/>
      <c r="J313" s="210">
        <v>0</v>
      </c>
      <c r="K313" s="210">
        <v>0</v>
      </c>
      <c r="L313" s="210">
        <v>0</v>
      </c>
      <c r="M313" s="210">
        <v>0</v>
      </c>
      <c r="N313" s="210">
        <v>0</v>
      </c>
      <c r="O313" s="210">
        <v>0</v>
      </c>
      <c r="P313" s="210">
        <v>0</v>
      </c>
      <c r="Q313" s="210">
        <v>0</v>
      </c>
      <c r="R313" s="210">
        <v>0</v>
      </c>
      <c r="S313" s="210">
        <v>0</v>
      </c>
      <c r="T313" s="210">
        <v>1</v>
      </c>
      <c r="U313" s="210">
        <v>1</v>
      </c>
      <c r="V313" s="210">
        <v>1</v>
      </c>
      <c r="W313" s="210">
        <v>1</v>
      </c>
      <c r="X313" s="210">
        <v>1</v>
      </c>
      <c r="Y313" s="210">
        <v>1</v>
      </c>
      <c r="Z313" s="210">
        <v>1</v>
      </c>
      <c r="AA313" s="210">
        <v>1</v>
      </c>
      <c r="AB313" s="210">
        <v>1</v>
      </c>
      <c r="AC313" s="210">
        <v>1</v>
      </c>
      <c r="AD313" s="210">
        <v>1</v>
      </c>
      <c r="AE313" s="210">
        <v>1</v>
      </c>
      <c r="AF313" s="210">
        <v>1</v>
      </c>
      <c r="AG313" s="210">
        <v>1</v>
      </c>
      <c r="AH313" s="210">
        <v>1</v>
      </c>
      <c r="AI313" s="210">
        <v>1</v>
      </c>
      <c r="AJ313" s="210">
        <v>1</v>
      </c>
      <c r="AK313" s="210">
        <v>1</v>
      </c>
      <c r="AL313" s="210">
        <v>1</v>
      </c>
      <c r="AM313" s="210">
        <v>1</v>
      </c>
      <c r="AN313" s="210">
        <v>1</v>
      </c>
      <c r="AO313" s="210">
        <v>1</v>
      </c>
      <c r="AP313" s="210">
        <v>1</v>
      </c>
      <c r="AQ313" s="210">
        <v>1</v>
      </c>
      <c r="AR313" s="210">
        <v>1</v>
      </c>
      <c r="AS313" s="210">
        <v>1</v>
      </c>
      <c r="AT313" s="210">
        <v>1</v>
      </c>
      <c r="AU313" s="210">
        <v>1</v>
      </c>
      <c r="AV313" s="210">
        <v>1</v>
      </c>
      <c r="AW313" s="210">
        <v>1</v>
      </c>
      <c r="AX313" s="210">
        <v>1</v>
      </c>
      <c r="AY313" s="210">
        <v>1</v>
      </c>
      <c r="AZ313" s="210">
        <v>1</v>
      </c>
      <c r="BA313" s="210">
        <v>1</v>
      </c>
      <c r="BB313" s="210">
        <v>1</v>
      </c>
      <c r="BC313" s="210">
        <v>1</v>
      </c>
      <c r="BD313" s="210">
        <v>1</v>
      </c>
      <c r="BE313" s="210">
        <v>1</v>
      </c>
      <c r="BF313" s="210">
        <v>1</v>
      </c>
      <c r="BG313" s="210">
        <v>1</v>
      </c>
      <c r="BH313" s="210">
        <v>1</v>
      </c>
      <c r="BI313" s="210">
        <v>1</v>
      </c>
      <c r="BJ313" s="210">
        <v>1</v>
      </c>
      <c r="BK313" s="210">
        <v>1</v>
      </c>
      <c r="BL313" s="210">
        <v>1</v>
      </c>
      <c r="BM313" s="210">
        <v>1</v>
      </c>
      <c r="BN313" s="210">
        <v>1</v>
      </c>
      <c r="BO313" s="210">
        <v>1</v>
      </c>
      <c r="BP313" s="210">
        <v>1</v>
      </c>
      <c r="BQ313" s="210">
        <v>1</v>
      </c>
      <c r="BR313" s="210">
        <v>1</v>
      </c>
      <c r="BS313" s="210">
        <v>1</v>
      </c>
      <c r="BT313" s="210">
        <v>1</v>
      </c>
      <c r="BU313" s="210"/>
      <c r="BV313" s="210"/>
      <c r="BW313" s="210"/>
      <c r="BX313" s="210"/>
      <c r="BY313" s="210"/>
      <c r="BZ313" s="210"/>
      <c r="CA313" s="210"/>
      <c r="CB313" s="210"/>
      <c r="CC313" s="210"/>
      <c r="CD313" s="210"/>
      <c r="CE313" s="210"/>
      <c r="CF313" s="210"/>
      <c r="CG313" s="210"/>
      <c r="CH313" s="210"/>
      <c r="CI313" s="210"/>
      <c r="CJ313" s="210"/>
      <c r="CK313" s="210"/>
      <c r="CL313" s="210"/>
      <c r="CM313" s="210"/>
      <c r="CN313" s="210"/>
      <c r="CO313" s="210"/>
      <c r="CP313" s="210"/>
      <c r="CQ313" s="210"/>
      <c r="CR313" s="210"/>
      <c r="CS313" s="144"/>
      <c r="CT313" s="144"/>
    </row>
    <row r="314" spans="1:98" ht="15">
      <c r="A314" s="208" t="s">
        <v>8334</v>
      </c>
      <c r="B314" s="285" t="s">
        <v>319</v>
      </c>
      <c r="C314" s="209" t="s">
        <v>315</v>
      </c>
      <c r="D314" s="259"/>
      <c r="E314" s="209" t="s">
        <v>5163</v>
      </c>
      <c r="F314" s="209" t="s">
        <v>38</v>
      </c>
      <c r="G314" s="216" t="s">
        <v>35</v>
      </c>
      <c r="H314" s="209" t="s">
        <v>8271</v>
      </c>
      <c r="I314" s="2"/>
      <c r="J314" s="210">
        <v>0</v>
      </c>
      <c r="K314" s="210">
        <v>0</v>
      </c>
      <c r="L314" s="210">
        <v>0</v>
      </c>
      <c r="M314" s="210">
        <v>0</v>
      </c>
      <c r="N314" s="210">
        <v>0</v>
      </c>
      <c r="O314" s="210">
        <v>0</v>
      </c>
      <c r="P314" s="210">
        <v>0</v>
      </c>
      <c r="Q314" s="210">
        <v>0</v>
      </c>
      <c r="R314" s="210">
        <v>0</v>
      </c>
      <c r="S314" s="210">
        <v>1</v>
      </c>
      <c r="T314" s="210">
        <v>1</v>
      </c>
      <c r="U314" s="210">
        <v>1</v>
      </c>
      <c r="V314" s="210">
        <v>1</v>
      </c>
      <c r="W314" s="210">
        <v>1</v>
      </c>
      <c r="X314" s="210">
        <v>1</v>
      </c>
      <c r="Y314" s="210">
        <v>1</v>
      </c>
      <c r="Z314" s="210">
        <v>1</v>
      </c>
      <c r="AA314" s="210">
        <v>1</v>
      </c>
      <c r="AB314" s="210">
        <v>1</v>
      </c>
      <c r="AC314" s="210">
        <v>1</v>
      </c>
      <c r="AD314" s="210">
        <v>1</v>
      </c>
      <c r="AE314" s="210">
        <v>1</v>
      </c>
      <c r="AF314" s="210">
        <v>1</v>
      </c>
      <c r="AG314" s="210">
        <v>1</v>
      </c>
      <c r="AH314" s="210">
        <v>1</v>
      </c>
      <c r="AI314" s="210">
        <v>1</v>
      </c>
      <c r="AJ314" s="210">
        <v>1</v>
      </c>
      <c r="AK314" s="210">
        <v>1</v>
      </c>
      <c r="AL314" s="210">
        <v>1</v>
      </c>
      <c r="AM314" s="210">
        <v>1</v>
      </c>
      <c r="AN314" s="210">
        <v>1</v>
      </c>
      <c r="AO314" s="210">
        <v>1</v>
      </c>
      <c r="AP314" s="210">
        <v>1</v>
      </c>
      <c r="AQ314" s="210">
        <v>1</v>
      </c>
      <c r="AR314" s="210">
        <v>1</v>
      </c>
      <c r="AS314" s="210">
        <v>1</v>
      </c>
      <c r="AT314" s="210">
        <v>1</v>
      </c>
      <c r="AU314" s="210">
        <v>1</v>
      </c>
      <c r="AV314" s="210">
        <v>1</v>
      </c>
      <c r="AW314" s="210">
        <v>1</v>
      </c>
      <c r="AX314" s="210">
        <v>1</v>
      </c>
      <c r="AY314" s="210">
        <v>1</v>
      </c>
      <c r="AZ314" s="210">
        <v>1</v>
      </c>
      <c r="BA314" s="210">
        <v>1</v>
      </c>
      <c r="BB314" s="210">
        <v>1</v>
      </c>
      <c r="BC314" s="210">
        <v>1</v>
      </c>
      <c r="BD314" s="210">
        <v>1</v>
      </c>
      <c r="BE314" s="210">
        <v>1</v>
      </c>
      <c r="BF314" s="210">
        <v>1</v>
      </c>
      <c r="BG314" s="210">
        <v>1</v>
      </c>
      <c r="BH314" s="210">
        <v>1</v>
      </c>
      <c r="BI314" s="210">
        <v>1</v>
      </c>
      <c r="BJ314" s="210">
        <v>1</v>
      </c>
      <c r="BK314" s="210">
        <v>1</v>
      </c>
      <c r="BL314" s="210">
        <v>1</v>
      </c>
      <c r="BM314" s="210">
        <v>1</v>
      </c>
      <c r="BN314" s="210">
        <v>1</v>
      </c>
      <c r="BO314" s="210">
        <v>1</v>
      </c>
      <c r="BP314" s="210">
        <v>1</v>
      </c>
      <c r="BQ314" s="210">
        <v>1</v>
      </c>
      <c r="BR314" s="210">
        <v>1</v>
      </c>
      <c r="BS314" s="210">
        <v>1</v>
      </c>
      <c r="BT314" s="210">
        <v>1</v>
      </c>
      <c r="BU314" s="210"/>
      <c r="BV314" s="210"/>
      <c r="BW314" s="210"/>
      <c r="BX314" s="210"/>
      <c r="BY314" s="210"/>
      <c r="BZ314" s="210"/>
      <c r="CA314" s="210"/>
      <c r="CB314" s="210"/>
      <c r="CC314" s="210"/>
      <c r="CD314" s="210"/>
      <c r="CE314" s="210"/>
      <c r="CF314" s="210"/>
      <c r="CG314" s="210"/>
      <c r="CH314" s="210"/>
      <c r="CI314" s="210"/>
      <c r="CJ314" s="210"/>
      <c r="CK314" s="210"/>
      <c r="CL314" s="210"/>
      <c r="CM314" s="210"/>
      <c r="CN314" s="210"/>
      <c r="CO314" s="210"/>
      <c r="CP314" s="210"/>
      <c r="CQ314" s="210"/>
      <c r="CR314" s="210"/>
      <c r="CS314" s="144"/>
      <c r="CT314" s="144"/>
    </row>
    <row r="315" spans="1:98" ht="15">
      <c r="A315" s="208" t="s">
        <v>8334</v>
      </c>
      <c r="B315" s="285" t="s">
        <v>320</v>
      </c>
      <c r="C315" s="209" t="s">
        <v>315</v>
      </c>
      <c r="D315" s="259"/>
      <c r="E315" s="209" t="s">
        <v>2594</v>
      </c>
      <c r="F315" s="209" t="s">
        <v>38</v>
      </c>
      <c r="G315" s="216" t="s">
        <v>35</v>
      </c>
      <c r="H315" s="209" t="s">
        <v>8271</v>
      </c>
      <c r="I315" s="2"/>
      <c r="J315" s="210">
        <v>0</v>
      </c>
      <c r="K315" s="210">
        <v>0</v>
      </c>
      <c r="L315" s="210">
        <v>0</v>
      </c>
      <c r="M315" s="210">
        <v>0</v>
      </c>
      <c r="N315" s="210">
        <v>0</v>
      </c>
      <c r="O315" s="210">
        <v>0</v>
      </c>
      <c r="P315" s="210">
        <v>0</v>
      </c>
      <c r="Q315" s="210">
        <v>0</v>
      </c>
      <c r="R315" s="210">
        <v>0</v>
      </c>
      <c r="S315" s="210">
        <v>0</v>
      </c>
      <c r="T315" s="210">
        <v>1</v>
      </c>
      <c r="U315" s="210">
        <v>1</v>
      </c>
      <c r="V315" s="210">
        <v>1</v>
      </c>
      <c r="W315" s="210">
        <v>1</v>
      </c>
      <c r="X315" s="210">
        <v>1</v>
      </c>
      <c r="Y315" s="210">
        <v>1</v>
      </c>
      <c r="Z315" s="210">
        <v>1</v>
      </c>
      <c r="AA315" s="210">
        <v>1</v>
      </c>
      <c r="AB315" s="210">
        <v>1</v>
      </c>
      <c r="AC315" s="210">
        <v>1</v>
      </c>
      <c r="AD315" s="210">
        <v>1</v>
      </c>
      <c r="AE315" s="210">
        <v>1</v>
      </c>
      <c r="AF315" s="210">
        <v>1</v>
      </c>
      <c r="AG315" s="210">
        <v>1</v>
      </c>
      <c r="AH315" s="210">
        <v>1</v>
      </c>
      <c r="AI315" s="210">
        <v>1</v>
      </c>
      <c r="AJ315" s="210">
        <v>1</v>
      </c>
      <c r="AK315" s="210">
        <v>1</v>
      </c>
      <c r="AL315" s="210">
        <v>1</v>
      </c>
      <c r="AM315" s="210">
        <v>1</v>
      </c>
      <c r="AN315" s="210">
        <v>1</v>
      </c>
      <c r="AO315" s="210">
        <v>1</v>
      </c>
      <c r="AP315" s="210">
        <v>1</v>
      </c>
      <c r="AQ315" s="210">
        <v>1</v>
      </c>
      <c r="AR315" s="210">
        <v>1</v>
      </c>
      <c r="AS315" s="210">
        <v>1</v>
      </c>
      <c r="AT315" s="210">
        <v>1</v>
      </c>
      <c r="AU315" s="210">
        <v>1</v>
      </c>
      <c r="AV315" s="210">
        <v>1</v>
      </c>
      <c r="AW315" s="210">
        <v>1</v>
      </c>
      <c r="AX315" s="210">
        <v>1</v>
      </c>
      <c r="AY315" s="210">
        <v>1</v>
      </c>
      <c r="AZ315" s="210">
        <v>1</v>
      </c>
      <c r="BA315" s="210">
        <v>1</v>
      </c>
      <c r="BB315" s="210">
        <v>1</v>
      </c>
      <c r="BC315" s="210">
        <v>1</v>
      </c>
      <c r="BD315" s="210">
        <v>1</v>
      </c>
      <c r="BE315" s="210">
        <v>1</v>
      </c>
      <c r="BF315" s="210">
        <v>1</v>
      </c>
      <c r="BG315" s="210">
        <v>1</v>
      </c>
      <c r="BH315" s="210">
        <v>1</v>
      </c>
      <c r="BI315" s="210">
        <v>1</v>
      </c>
      <c r="BJ315" s="210">
        <v>1</v>
      </c>
      <c r="BK315" s="210">
        <v>1</v>
      </c>
      <c r="BL315" s="210">
        <v>1</v>
      </c>
      <c r="BM315" s="210">
        <v>1</v>
      </c>
      <c r="BN315" s="210">
        <v>1</v>
      </c>
      <c r="BO315" s="210">
        <v>1</v>
      </c>
      <c r="BP315" s="210">
        <v>1</v>
      </c>
      <c r="BQ315" s="210">
        <v>1</v>
      </c>
      <c r="BR315" s="210">
        <v>1</v>
      </c>
      <c r="BS315" s="210">
        <v>1</v>
      </c>
      <c r="BT315" s="210">
        <v>1</v>
      </c>
      <c r="BU315" s="210"/>
      <c r="BV315" s="210"/>
      <c r="BW315" s="210"/>
      <c r="BX315" s="210"/>
      <c r="BY315" s="210"/>
      <c r="BZ315" s="210"/>
      <c r="CA315" s="210"/>
      <c r="CB315" s="210"/>
      <c r="CC315" s="210"/>
      <c r="CD315" s="210"/>
      <c r="CE315" s="210"/>
      <c r="CF315" s="210"/>
      <c r="CG315" s="210"/>
      <c r="CH315" s="210"/>
      <c r="CI315" s="210"/>
      <c r="CJ315" s="210"/>
      <c r="CK315" s="210"/>
      <c r="CL315" s="210"/>
      <c r="CM315" s="210"/>
      <c r="CN315" s="210"/>
      <c r="CO315" s="210"/>
      <c r="CP315" s="210"/>
      <c r="CQ315" s="210"/>
      <c r="CR315" s="210"/>
      <c r="CS315" s="144"/>
      <c r="CT315" s="144"/>
    </row>
    <row r="316" spans="1:98" ht="15">
      <c r="A316" s="208" t="s">
        <v>8334</v>
      </c>
      <c r="B316" s="285" t="s">
        <v>321</v>
      </c>
      <c r="C316" s="209" t="s">
        <v>315</v>
      </c>
      <c r="D316" s="259"/>
      <c r="E316" s="209" t="s">
        <v>5163</v>
      </c>
      <c r="F316" s="209" t="s">
        <v>38</v>
      </c>
      <c r="G316" s="216" t="s">
        <v>35</v>
      </c>
      <c r="H316" s="209" t="s">
        <v>8271</v>
      </c>
      <c r="I316" s="2"/>
      <c r="J316" s="210">
        <v>0</v>
      </c>
      <c r="K316" s="210">
        <v>0</v>
      </c>
      <c r="L316" s="210">
        <v>0</v>
      </c>
      <c r="M316" s="210">
        <v>0</v>
      </c>
      <c r="N316" s="210">
        <v>0</v>
      </c>
      <c r="O316" s="210">
        <v>0</v>
      </c>
      <c r="P316" s="210">
        <v>0</v>
      </c>
      <c r="Q316" s="210">
        <v>0</v>
      </c>
      <c r="R316" s="210">
        <v>0</v>
      </c>
      <c r="S316" s="210">
        <v>0</v>
      </c>
      <c r="T316" s="210">
        <v>0</v>
      </c>
      <c r="U316" s="210">
        <v>0</v>
      </c>
      <c r="V316" s="210">
        <v>0</v>
      </c>
      <c r="W316" s="210">
        <v>0</v>
      </c>
      <c r="X316" s="210">
        <v>0</v>
      </c>
      <c r="Y316" s="210">
        <v>1</v>
      </c>
      <c r="Z316" s="210">
        <v>1</v>
      </c>
      <c r="AA316" s="210">
        <v>1</v>
      </c>
      <c r="AB316" s="210">
        <v>1</v>
      </c>
      <c r="AC316" s="210">
        <v>1</v>
      </c>
      <c r="AD316" s="210">
        <v>1</v>
      </c>
      <c r="AE316" s="210">
        <v>1</v>
      </c>
      <c r="AF316" s="210">
        <v>1</v>
      </c>
      <c r="AG316" s="210">
        <v>1</v>
      </c>
      <c r="AH316" s="210">
        <v>1</v>
      </c>
      <c r="AI316" s="210">
        <v>1</v>
      </c>
      <c r="AJ316" s="210">
        <v>1</v>
      </c>
      <c r="AK316" s="210">
        <v>1</v>
      </c>
      <c r="AL316" s="210">
        <v>1</v>
      </c>
      <c r="AM316" s="210">
        <v>1</v>
      </c>
      <c r="AN316" s="210">
        <v>1</v>
      </c>
      <c r="AO316" s="210">
        <v>1</v>
      </c>
      <c r="AP316" s="210">
        <v>1</v>
      </c>
      <c r="AQ316" s="210">
        <v>1</v>
      </c>
      <c r="AR316" s="210">
        <v>1</v>
      </c>
      <c r="AS316" s="210">
        <v>1</v>
      </c>
      <c r="AT316" s="210">
        <v>1</v>
      </c>
      <c r="AU316" s="210">
        <v>1</v>
      </c>
      <c r="AV316" s="210">
        <v>1</v>
      </c>
      <c r="AW316" s="210">
        <v>1</v>
      </c>
      <c r="AX316" s="210">
        <v>1</v>
      </c>
      <c r="AY316" s="210">
        <v>1</v>
      </c>
      <c r="AZ316" s="210">
        <v>1</v>
      </c>
      <c r="BA316" s="210">
        <v>1</v>
      </c>
      <c r="BB316" s="210">
        <v>1</v>
      </c>
      <c r="BC316" s="210">
        <v>1</v>
      </c>
      <c r="BD316" s="210">
        <v>1</v>
      </c>
      <c r="BE316" s="210">
        <v>1</v>
      </c>
      <c r="BF316" s="210">
        <v>1</v>
      </c>
      <c r="BG316" s="210">
        <v>1</v>
      </c>
      <c r="BH316" s="210">
        <v>1</v>
      </c>
      <c r="BI316" s="210">
        <v>1</v>
      </c>
      <c r="BJ316" s="210">
        <v>1</v>
      </c>
      <c r="BK316" s="210">
        <v>1</v>
      </c>
      <c r="BL316" s="210">
        <v>1</v>
      </c>
      <c r="BM316" s="210">
        <v>1</v>
      </c>
      <c r="BN316" s="210">
        <v>1</v>
      </c>
      <c r="BO316" s="210">
        <v>1</v>
      </c>
      <c r="BP316" s="210">
        <v>1</v>
      </c>
      <c r="BQ316" s="210">
        <v>1</v>
      </c>
      <c r="BR316" s="210">
        <v>1</v>
      </c>
      <c r="BS316" s="210">
        <v>1</v>
      </c>
      <c r="BT316" s="210">
        <v>1</v>
      </c>
      <c r="BU316" s="210"/>
      <c r="BV316" s="210"/>
      <c r="BW316" s="210"/>
      <c r="BX316" s="210"/>
      <c r="BY316" s="210"/>
      <c r="BZ316" s="210"/>
      <c r="CA316" s="210"/>
      <c r="CB316" s="210"/>
      <c r="CC316" s="210"/>
      <c r="CD316" s="210"/>
      <c r="CE316" s="210"/>
      <c r="CF316" s="210"/>
      <c r="CG316" s="210"/>
      <c r="CH316" s="210"/>
      <c r="CI316" s="210"/>
      <c r="CJ316" s="210"/>
      <c r="CK316" s="210"/>
      <c r="CL316" s="210"/>
      <c r="CM316" s="210"/>
      <c r="CN316" s="210"/>
      <c r="CO316" s="210"/>
      <c r="CP316" s="210"/>
      <c r="CQ316" s="210"/>
      <c r="CR316" s="210"/>
      <c r="CS316" s="144"/>
      <c r="CT316" s="144"/>
    </row>
    <row r="317" spans="1:98" ht="15">
      <c r="A317" s="208" t="s">
        <v>8334</v>
      </c>
      <c r="B317" s="285" t="s">
        <v>322</v>
      </c>
      <c r="C317" s="209" t="s">
        <v>323</v>
      </c>
      <c r="D317" s="259"/>
      <c r="E317" s="209" t="s">
        <v>5163</v>
      </c>
      <c r="F317" s="209" t="s">
        <v>38</v>
      </c>
      <c r="G317" s="216" t="s">
        <v>35</v>
      </c>
      <c r="H317" s="209" t="s">
        <v>8271</v>
      </c>
      <c r="I317" s="2"/>
      <c r="J317" s="210">
        <v>0</v>
      </c>
      <c r="K317" s="210">
        <v>0</v>
      </c>
      <c r="L317" s="210">
        <v>0</v>
      </c>
      <c r="M317" s="210">
        <v>0</v>
      </c>
      <c r="N317" s="210">
        <v>0</v>
      </c>
      <c r="O317" s="210">
        <v>0</v>
      </c>
      <c r="P317" s="210">
        <v>0</v>
      </c>
      <c r="Q317" s="210">
        <v>0</v>
      </c>
      <c r="R317" s="210">
        <v>0</v>
      </c>
      <c r="S317" s="210">
        <v>0</v>
      </c>
      <c r="T317" s="210">
        <v>1</v>
      </c>
      <c r="U317" s="210">
        <v>1</v>
      </c>
      <c r="V317" s="210">
        <v>1</v>
      </c>
      <c r="W317" s="210">
        <v>1</v>
      </c>
      <c r="X317" s="210">
        <v>1</v>
      </c>
      <c r="Y317" s="210">
        <v>1</v>
      </c>
      <c r="Z317" s="210">
        <v>1</v>
      </c>
      <c r="AA317" s="210">
        <v>1</v>
      </c>
      <c r="AB317" s="210">
        <v>1</v>
      </c>
      <c r="AC317" s="210">
        <v>1</v>
      </c>
      <c r="AD317" s="210">
        <v>1</v>
      </c>
      <c r="AE317" s="210">
        <v>1</v>
      </c>
      <c r="AF317" s="210">
        <v>1</v>
      </c>
      <c r="AG317" s="210">
        <v>1</v>
      </c>
      <c r="AH317" s="210">
        <v>1</v>
      </c>
      <c r="AI317" s="210">
        <v>1</v>
      </c>
      <c r="AJ317" s="210">
        <v>1</v>
      </c>
      <c r="AK317" s="210">
        <v>1</v>
      </c>
      <c r="AL317" s="210">
        <v>1</v>
      </c>
      <c r="AM317" s="210">
        <v>1</v>
      </c>
      <c r="AN317" s="210">
        <v>1</v>
      </c>
      <c r="AO317" s="210">
        <v>1</v>
      </c>
      <c r="AP317" s="210">
        <v>1</v>
      </c>
      <c r="AQ317" s="210">
        <v>1</v>
      </c>
      <c r="AR317" s="210">
        <v>1</v>
      </c>
      <c r="AS317" s="210">
        <v>1</v>
      </c>
      <c r="AT317" s="210">
        <v>1</v>
      </c>
      <c r="AU317" s="210">
        <v>1</v>
      </c>
      <c r="AV317" s="210">
        <v>1</v>
      </c>
      <c r="AW317" s="210">
        <v>1</v>
      </c>
      <c r="AX317" s="210">
        <v>1</v>
      </c>
      <c r="AY317" s="210">
        <v>1</v>
      </c>
      <c r="AZ317" s="210">
        <v>1</v>
      </c>
      <c r="BA317" s="210">
        <v>1</v>
      </c>
      <c r="BB317" s="210">
        <v>1</v>
      </c>
      <c r="BC317" s="210">
        <v>1</v>
      </c>
      <c r="BD317" s="210">
        <v>1</v>
      </c>
      <c r="BE317" s="210">
        <v>1</v>
      </c>
      <c r="BF317" s="210">
        <v>1</v>
      </c>
      <c r="BG317" s="210">
        <v>1</v>
      </c>
      <c r="BH317" s="210">
        <v>1</v>
      </c>
      <c r="BI317" s="210">
        <v>1</v>
      </c>
      <c r="BJ317" s="210">
        <v>1</v>
      </c>
      <c r="BK317" s="210">
        <v>1</v>
      </c>
      <c r="BL317" s="210">
        <v>1</v>
      </c>
      <c r="BM317" s="210">
        <v>1</v>
      </c>
      <c r="BN317" s="210">
        <v>1</v>
      </c>
      <c r="BO317" s="210">
        <v>1</v>
      </c>
      <c r="BP317" s="210">
        <v>1</v>
      </c>
      <c r="BQ317" s="210">
        <v>1</v>
      </c>
      <c r="BR317" s="210">
        <v>1</v>
      </c>
      <c r="BS317" s="210">
        <v>1</v>
      </c>
      <c r="BT317" s="210">
        <v>1</v>
      </c>
      <c r="BU317" s="210"/>
      <c r="BV317" s="210"/>
      <c r="BW317" s="210"/>
      <c r="BX317" s="210"/>
      <c r="BY317" s="210"/>
      <c r="BZ317" s="210"/>
      <c r="CA317" s="210"/>
      <c r="CB317" s="210"/>
      <c r="CC317" s="210"/>
      <c r="CD317" s="210"/>
      <c r="CE317" s="210"/>
      <c r="CF317" s="210"/>
      <c r="CG317" s="210"/>
      <c r="CH317" s="210"/>
      <c r="CI317" s="210"/>
      <c r="CJ317" s="210"/>
      <c r="CK317" s="210"/>
      <c r="CL317" s="210"/>
      <c r="CM317" s="210"/>
      <c r="CN317" s="210"/>
      <c r="CO317" s="210"/>
      <c r="CP317" s="210"/>
      <c r="CQ317" s="210"/>
      <c r="CR317" s="210"/>
      <c r="CS317" s="144"/>
      <c r="CT317" s="144"/>
    </row>
    <row r="318" spans="1:98" ht="15">
      <c r="A318" s="208" t="s">
        <v>8334</v>
      </c>
      <c r="B318" s="285" t="s">
        <v>324</v>
      </c>
      <c r="C318" s="209" t="s">
        <v>318</v>
      </c>
      <c r="D318" s="259"/>
      <c r="E318" s="209" t="s">
        <v>5163</v>
      </c>
      <c r="F318" s="209" t="s">
        <v>38</v>
      </c>
      <c r="G318" s="216" t="s">
        <v>35</v>
      </c>
      <c r="H318" s="209" t="s">
        <v>8271</v>
      </c>
      <c r="I318" s="2"/>
      <c r="J318" s="210">
        <v>0</v>
      </c>
      <c r="K318" s="210">
        <v>0</v>
      </c>
      <c r="L318" s="210">
        <v>0</v>
      </c>
      <c r="M318" s="210">
        <v>0</v>
      </c>
      <c r="N318" s="210">
        <v>0</v>
      </c>
      <c r="O318" s="210">
        <v>0</v>
      </c>
      <c r="P318" s="210">
        <v>0</v>
      </c>
      <c r="Q318" s="210">
        <v>0</v>
      </c>
      <c r="R318" s="210">
        <v>0</v>
      </c>
      <c r="S318" s="210">
        <v>0</v>
      </c>
      <c r="T318" s="210">
        <v>0</v>
      </c>
      <c r="U318" s="210">
        <v>0</v>
      </c>
      <c r="V318" s="210">
        <v>0</v>
      </c>
      <c r="W318" s="210">
        <v>0</v>
      </c>
      <c r="X318" s="210">
        <v>1</v>
      </c>
      <c r="Y318" s="210">
        <v>1</v>
      </c>
      <c r="Z318" s="210">
        <v>1</v>
      </c>
      <c r="AA318" s="210">
        <v>1</v>
      </c>
      <c r="AB318" s="210">
        <v>1</v>
      </c>
      <c r="AC318" s="210">
        <v>1</v>
      </c>
      <c r="AD318" s="210">
        <v>1</v>
      </c>
      <c r="AE318" s="210">
        <v>1</v>
      </c>
      <c r="AF318" s="210">
        <v>1</v>
      </c>
      <c r="AG318" s="210">
        <v>1</v>
      </c>
      <c r="AH318" s="210">
        <v>1</v>
      </c>
      <c r="AI318" s="210">
        <v>1</v>
      </c>
      <c r="AJ318" s="210">
        <v>1</v>
      </c>
      <c r="AK318" s="210">
        <v>1</v>
      </c>
      <c r="AL318" s="210">
        <v>1</v>
      </c>
      <c r="AM318" s="210">
        <v>1</v>
      </c>
      <c r="AN318" s="210">
        <v>1</v>
      </c>
      <c r="AO318" s="210">
        <v>1</v>
      </c>
      <c r="AP318" s="210">
        <v>1</v>
      </c>
      <c r="AQ318" s="210">
        <v>1</v>
      </c>
      <c r="AR318" s="210">
        <v>1</v>
      </c>
      <c r="AS318" s="210">
        <v>1</v>
      </c>
      <c r="AT318" s="210">
        <v>1</v>
      </c>
      <c r="AU318" s="210">
        <v>1</v>
      </c>
      <c r="AV318" s="210">
        <v>1</v>
      </c>
      <c r="AW318" s="210">
        <v>1</v>
      </c>
      <c r="AX318" s="210">
        <v>1</v>
      </c>
      <c r="AY318" s="210">
        <v>1</v>
      </c>
      <c r="AZ318" s="210">
        <v>1</v>
      </c>
      <c r="BA318" s="210">
        <v>1</v>
      </c>
      <c r="BB318" s="210">
        <v>1</v>
      </c>
      <c r="BC318" s="210">
        <v>1</v>
      </c>
      <c r="BD318" s="210">
        <v>1</v>
      </c>
      <c r="BE318" s="210">
        <v>1</v>
      </c>
      <c r="BF318" s="210">
        <v>1</v>
      </c>
      <c r="BG318" s="210">
        <v>1</v>
      </c>
      <c r="BH318" s="210">
        <v>1</v>
      </c>
      <c r="BI318" s="210">
        <v>1</v>
      </c>
      <c r="BJ318" s="210">
        <v>1</v>
      </c>
      <c r="BK318" s="210">
        <v>1</v>
      </c>
      <c r="BL318" s="210">
        <v>1</v>
      </c>
      <c r="BM318" s="210">
        <v>1</v>
      </c>
      <c r="BN318" s="210">
        <v>1</v>
      </c>
      <c r="BO318" s="210">
        <v>1</v>
      </c>
      <c r="BP318" s="210">
        <v>1</v>
      </c>
      <c r="BQ318" s="210">
        <v>1</v>
      </c>
      <c r="BR318" s="210">
        <v>1</v>
      </c>
      <c r="BS318" s="210">
        <v>1</v>
      </c>
      <c r="BT318" s="210">
        <v>1</v>
      </c>
      <c r="BU318" s="210"/>
      <c r="BV318" s="210"/>
      <c r="BW318" s="210"/>
      <c r="BX318" s="210"/>
      <c r="BY318" s="210"/>
      <c r="BZ318" s="210"/>
      <c r="CA318" s="210"/>
      <c r="CB318" s="210"/>
      <c r="CC318" s="210"/>
      <c r="CD318" s="210"/>
      <c r="CE318" s="210"/>
      <c r="CF318" s="210"/>
      <c r="CG318" s="210"/>
      <c r="CH318" s="210"/>
      <c r="CI318" s="210"/>
      <c r="CJ318" s="210"/>
      <c r="CK318" s="210"/>
      <c r="CL318" s="210"/>
      <c r="CM318" s="210"/>
      <c r="CN318" s="210"/>
      <c r="CO318" s="210"/>
      <c r="CP318" s="210"/>
      <c r="CQ318" s="210"/>
      <c r="CR318" s="210"/>
      <c r="CS318" s="144"/>
      <c r="CT318" s="144"/>
    </row>
    <row r="319" spans="1:98" ht="15">
      <c r="A319" s="208" t="s">
        <v>8334</v>
      </c>
      <c r="B319" s="285" t="s">
        <v>325</v>
      </c>
      <c r="C319" s="209" t="s">
        <v>315</v>
      </c>
      <c r="D319" s="259"/>
      <c r="E319" s="209" t="s">
        <v>5163</v>
      </c>
      <c r="F319" s="209" t="s">
        <v>38</v>
      </c>
      <c r="G319" s="216" t="s">
        <v>35</v>
      </c>
      <c r="H319" s="209" t="s">
        <v>8271</v>
      </c>
      <c r="I319" s="2"/>
      <c r="J319" s="210">
        <v>0</v>
      </c>
      <c r="K319" s="210">
        <v>0</v>
      </c>
      <c r="L319" s="210">
        <v>0</v>
      </c>
      <c r="M319" s="210">
        <v>0</v>
      </c>
      <c r="N319" s="210">
        <v>0</v>
      </c>
      <c r="O319" s="210">
        <v>1</v>
      </c>
      <c r="P319" s="210">
        <v>1</v>
      </c>
      <c r="Q319" s="210">
        <v>1</v>
      </c>
      <c r="R319" s="210">
        <v>1</v>
      </c>
      <c r="S319" s="210">
        <v>1</v>
      </c>
      <c r="T319" s="210">
        <v>1</v>
      </c>
      <c r="U319" s="210">
        <v>1</v>
      </c>
      <c r="V319" s="210">
        <v>1</v>
      </c>
      <c r="W319" s="210">
        <v>1</v>
      </c>
      <c r="X319" s="210">
        <v>1</v>
      </c>
      <c r="Y319" s="210">
        <v>1</v>
      </c>
      <c r="Z319" s="210">
        <v>1</v>
      </c>
      <c r="AA319" s="210">
        <v>1</v>
      </c>
      <c r="AB319" s="210">
        <v>1</v>
      </c>
      <c r="AC319" s="210">
        <v>1</v>
      </c>
      <c r="AD319" s="210">
        <v>1</v>
      </c>
      <c r="AE319" s="210">
        <v>1</v>
      </c>
      <c r="AF319" s="210">
        <v>1</v>
      </c>
      <c r="AG319" s="210">
        <v>1</v>
      </c>
      <c r="AH319" s="210">
        <v>1</v>
      </c>
      <c r="AI319" s="210">
        <v>1</v>
      </c>
      <c r="AJ319" s="210">
        <v>1</v>
      </c>
      <c r="AK319" s="210">
        <v>1</v>
      </c>
      <c r="AL319" s="210">
        <v>1</v>
      </c>
      <c r="AM319" s="210">
        <v>1</v>
      </c>
      <c r="AN319" s="210">
        <v>1</v>
      </c>
      <c r="AO319" s="210">
        <v>1</v>
      </c>
      <c r="AP319" s="210">
        <v>1</v>
      </c>
      <c r="AQ319" s="210">
        <v>1</v>
      </c>
      <c r="AR319" s="210">
        <v>1</v>
      </c>
      <c r="AS319" s="210">
        <v>1</v>
      </c>
      <c r="AT319" s="210">
        <v>1</v>
      </c>
      <c r="AU319" s="210">
        <v>1</v>
      </c>
      <c r="AV319" s="210">
        <v>1</v>
      </c>
      <c r="AW319" s="210">
        <v>1</v>
      </c>
      <c r="AX319" s="210">
        <v>1</v>
      </c>
      <c r="AY319" s="210">
        <v>1</v>
      </c>
      <c r="AZ319" s="210">
        <v>1</v>
      </c>
      <c r="BA319" s="210">
        <v>1</v>
      </c>
      <c r="BB319" s="210">
        <v>1</v>
      </c>
      <c r="BC319" s="210">
        <v>1</v>
      </c>
      <c r="BD319" s="210">
        <v>1</v>
      </c>
      <c r="BE319" s="210">
        <v>1</v>
      </c>
      <c r="BF319" s="210">
        <v>1</v>
      </c>
      <c r="BG319" s="210">
        <v>1</v>
      </c>
      <c r="BH319" s="210">
        <v>1</v>
      </c>
      <c r="BI319" s="210">
        <v>1</v>
      </c>
      <c r="BJ319" s="210">
        <v>1</v>
      </c>
      <c r="BK319" s="210">
        <v>1</v>
      </c>
      <c r="BL319" s="210">
        <v>1</v>
      </c>
      <c r="BM319" s="210">
        <v>1</v>
      </c>
      <c r="BN319" s="210">
        <v>1</v>
      </c>
      <c r="BO319" s="210">
        <v>1</v>
      </c>
      <c r="BP319" s="210">
        <v>1</v>
      </c>
      <c r="BQ319" s="210">
        <v>1</v>
      </c>
      <c r="BR319" s="210">
        <v>1</v>
      </c>
      <c r="BS319" s="210">
        <v>1</v>
      </c>
      <c r="BT319" s="210">
        <v>1</v>
      </c>
      <c r="BU319" s="210"/>
      <c r="BV319" s="210"/>
      <c r="BW319" s="210"/>
      <c r="BX319" s="210"/>
      <c r="BY319" s="210"/>
      <c r="BZ319" s="210"/>
      <c r="CA319" s="210"/>
      <c r="CB319" s="210"/>
      <c r="CC319" s="210"/>
      <c r="CD319" s="210"/>
      <c r="CE319" s="210"/>
      <c r="CF319" s="210"/>
      <c r="CG319" s="210"/>
      <c r="CH319" s="210"/>
      <c r="CI319" s="210"/>
      <c r="CJ319" s="210"/>
      <c r="CK319" s="210"/>
      <c r="CL319" s="210"/>
      <c r="CM319" s="210"/>
      <c r="CN319" s="210"/>
      <c r="CO319" s="210"/>
      <c r="CP319" s="210"/>
      <c r="CQ319" s="210"/>
      <c r="CR319" s="210"/>
      <c r="CS319" s="144"/>
      <c r="CT319" s="144"/>
    </row>
    <row r="320" spans="1:98" ht="15">
      <c r="A320" s="208" t="s">
        <v>8334</v>
      </c>
      <c r="B320" s="285" t="s">
        <v>326</v>
      </c>
      <c r="C320" s="209" t="s">
        <v>318</v>
      </c>
      <c r="D320" s="259"/>
      <c r="E320" s="209" t="s">
        <v>5163</v>
      </c>
      <c r="F320" s="209" t="s">
        <v>38</v>
      </c>
      <c r="G320" s="216" t="s">
        <v>35</v>
      </c>
      <c r="H320" s="209" t="s">
        <v>8271</v>
      </c>
      <c r="I320" s="2"/>
      <c r="J320" s="210">
        <v>0</v>
      </c>
      <c r="K320" s="210">
        <v>0</v>
      </c>
      <c r="L320" s="210">
        <v>0</v>
      </c>
      <c r="M320" s="210">
        <v>0</v>
      </c>
      <c r="N320" s="210">
        <v>0</v>
      </c>
      <c r="O320" s="210">
        <v>0</v>
      </c>
      <c r="P320" s="210">
        <v>0</v>
      </c>
      <c r="Q320" s="210">
        <v>0</v>
      </c>
      <c r="R320" s="210">
        <v>0</v>
      </c>
      <c r="S320" s="210">
        <v>0</v>
      </c>
      <c r="T320" s="210">
        <v>1</v>
      </c>
      <c r="U320" s="210">
        <v>1</v>
      </c>
      <c r="V320" s="210">
        <v>1</v>
      </c>
      <c r="W320" s="210">
        <v>1</v>
      </c>
      <c r="X320" s="210">
        <v>1</v>
      </c>
      <c r="Y320" s="210">
        <v>1</v>
      </c>
      <c r="Z320" s="210">
        <v>1</v>
      </c>
      <c r="AA320" s="210">
        <v>1</v>
      </c>
      <c r="AB320" s="210">
        <v>1</v>
      </c>
      <c r="AC320" s="210">
        <v>1</v>
      </c>
      <c r="AD320" s="210">
        <v>1</v>
      </c>
      <c r="AE320" s="210">
        <v>1</v>
      </c>
      <c r="AF320" s="210">
        <v>1</v>
      </c>
      <c r="AG320" s="210">
        <v>1</v>
      </c>
      <c r="AH320" s="210">
        <v>1</v>
      </c>
      <c r="AI320" s="210">
        <v>1</v>
      </c>
      <c r="AJ320" s="210">
        <v>1</v>
      </c>
      <c r="AK320" s="210">
        <v>1</v>
      </c>
      <c r="AL320" s="210">
        <v>1</v>
      </c>
      <c r="AM320" s="210">
        <v>1</v>
      </c>
      <c r="AN320" s="210">
        <v>1</v>
      </c>
      <c r="AO320" s="210">
        <v>1</v>
      </c>
      <c r="AP320" s="210">
        <v>1</v>
      </c>
      <c r="AQ320" s="210">
        <v>1</v>
      </c>
      <c r="AR320" s="210">
        <v>1</v>
      </c>
      <c r="AS320" s="210">
        <v>1</v>
      </c>
      <c r="AT320" s="210">
        <v>1</v>
      </c>
      <c r="AU320" s="210">
        <v>1</v>
      </c>
      <c r="AV320" s="210">
        <v>1</v>
      </c>
      <c r="AW320" s="210">
        <v>1</v>
      </c>
      <c r="AX320" s="210">
        <v>1</v>
      </c>
      <c r="AY320" s="210">
        <v>1</v>
      </c>
      <c r="AZ320" s="210">
        <v>1</v>
      </c>
      <c r="BA320" s="210">
        <v>1</v>
      </c>
      <c r="BB320" s="210">
        <v>1</v>
      </c>
      <c r="BC320" s="210">
        <v>1</v>
      </c>
      <c r="BD320" s="210">
        <v>1</v>
      </c>
      <c r="BE320" s="210">
        <v>1</v>
      </c>
      <c r="BF320" s="210">
        <v>1</v>
      </c>
      <c r="BG320" s="210">
        <v>1</v>
      </c>
      <c r="BH320" s="210">
        <v>1</v>
      </c>
      <c r="BI320" s="210">
        <v>1</v>
      </c>
      <c r="BJ320" s="210">
        <v>1</v>
      </c>
      <c r="BK320" s="210">
        <v>1</v>
      </c>
      <c r="BL320" s="210">
        <v>1</v>
      </c>
      <c r="BM320" s="210">
        <v>1</v>
      </c>
      <c r="BN320" s="210">
        <v>1</v>
      </c>
      <c r="BO320" s="210">
        <v>1</v>
      </c>
      <c r="BP320" s="210">
        <v>1</v>
      </c>
      <c r="BQ320" s="210">
        <v>1</v>
      </c>
      <c r="BR320" s="210">
        <v>1</v>
      </c>
      <c r="BS320" s="210">
        <v>1</v>
      </c>
      <c r="BT320" s="210">
        <v>1</v>
      </c>
      <c r="BU320" s="210"/>
      <c r="BV320" s="210"/>
      <c r="BW320" s="210"/>
      <c r="BX320" s="210"/>
      <c r="BY320" s="210"/>
      <c r="BZ320" s="210"/>
      <c r="CA320" s="210"/>
      <c r="CB320" s="210"/>
      <c r="CC320" s="210"/>
      <c r="CD320" s="210"/>
      <c r="CE320" s="210"/>
      <c r="CF320" s="210"/>
      <c r="CG320" s="210"/>
      <c r="CH320" s="210"/>
      <c r="CI320" s="210"/>
      <c r="CJ320" s="210"/>
      <c r="CK320" s="210"/>
      <c r="CL320" s="210"/>
      <c r="CM320" s="210"/>
      <c r="CN320" s="210"/>
      <c r="CO320" s="210"/>
      <c r="CP320" s="210"/>
      <c r="CQ320" s="210"/>
      <c r="CR320" s="210"/>
      <c r="CS320" s="144"/>
      <c r="CT320" s="144"/>
    </row>
    <row r="321" spans="1:98" ht="15">
      <c r="A321" s="208" t="s">
        <v>8334</v>
      </c>
      <c r="B321" s="285" t="s">
        <v>327</v>
      </c>
      <c r="C321" s="209" t="s">
        <v>315</v>
      </c>
      <c r="D321" s="259"/>
      <c r="E321" s="209" t="s">
        <v>5163</v>
      </c>
      <c r="F321" s="209" t="s">
        <v>38</v>
      </c>
      <c r="G321" s="216" t="s">
        <v>35</v>
      </c>
      <c r="H321" s="209" t="s">
        <v>8271</v>
      </c>
      <c r="I321" s="2"/>
      <c r="J321" s="210">
        <v>0</v>
      </c>
      <c r="K321" s="210">
        <v>0</v>
      </c>
      <c r="L321" s="210">
        <v>0</v>
      </c>
      <c r="M321" s="210">
        <v>0</v>
      </c>
      <c r="N321" s="210">
        <v>0</v>
      </c>
      <c r="O321" s="210">
        <v>0</v>
      </c>
      <c r="P321" s="210">
        <v>0</v>
      </c>
      <c r="Q321" s="210">
        <v>0</v>
      </c>
      <c r="R321" s="210">
        <v>0</v>
      </c>
      <c r="S321" s="210">
        <v>1</v>
      </c>
      <c r="T321" s="210">
        <v>1</v>
      </c>
      <c r="U321" s="210">
        <v>1</v>
      </c>
      <c r="V321" s="210">
        <v>1</v>
      </c>
      <c r="W321" s="210">
        <v>1</v>
      </c>
      <c r="X321" s="210">
        <v>1</v>
      </c>
      <c r="Y321" s="210">
        <v>1</v>
      </c>
      <c r="Z321" s="210">
        <v>1</v>
      </c>
      <c r="AA321" s="210">
        <v>1</v>
      </c>
      <c r="AB321" s="210">
        <v>1</v>
      </c>
      <c r="AC321" s="210">
        <v>1</v>
      </c>
      <c r="AD321" s="210">
        <v>1</v>
      </c>
      <c r="AE321" s="210">
        <v>1</v>
      </c>
      <c r="AF321" s="210">
        <v>1</v>
      </c>
      <c r="AG321" s="210">
        <v>1</v>
      </c>
      <c r="AH321" s="210">
        <v>1</v>
      </c>
      <c r="AI321" s="210">
        <v>1</v>
      </c>
      <c r="AJ321" s="210">
        <v>1</v>
      </c>
      <c r="AK321" s="210">
        <v>1</v>
      </c>
      <c r="AL321" s="210">
        <v>1</v>
      </c>
      <c r="AM321" s="210">
        <v>1</v>
      </c>
      <c r="AN321" s="210">
        <v>1</v>
      </c>
      <c r="AO321" s="210">
        <v>1</v>
      </c>
      <c r="AP321" s="210">
        <v>1</v>
      </c>
      <c r="AQ321" s="210">
        <v>1</v>
      </c>
      <c r="AR321" s="210">
        <v>1</v>
      </c>
      <c r="AS321" s="210">
        <v>1</v>
      </c>
      <c r="AT321" s="210">
        <v>1</v>
      </c>
      <c r="AU321" s="210">
        <v>1</v>
      </c>
      <c r="AV321" s="210">
        <v>1</v>
      </c>
      <c r="AW321" s="210">
        <v>1</v>
      </c>
      <c r="AX321" s="210">
        <v>1</v>
      </c>
      <c r="AY321" s="210">
        <v>1</v>
      </c>
      <c r="AZ321" s="210">
        <v>1</v>
      </c>
      <c r="BA321" s="210">
        <v>1</v>
      </c>
      <c r="BB321" s="210">
        <v>1</v>
      </c>
      <c r="BC321" s="210">
        <v>1</v>
      </c>
      <c r="BD321" s="210">
        <v>1</v>
      </c>
      <c r="BE321" s="210">
        <v>1</v>
      </c>
      <c r="BF321" s="210">
        <v>1</v>
      </c>
      <c r="BG321" s="210">
        <v>1</v>
      </c>
      <c r="BH321" s="210">
        <v>1</v>
      </c>
      <c r="BI321" s="210">
        <v>1</v>
      </c>
      <c r="BJ321" s="210">
        <v>1</v>
      </c>
      <c r="BK321" s="210">
        <v>1</v>
      </c>
      <c r="BL321" s="210">
        <v>1</v>
      </c>
      <c r="BM321" s="210">
        <v>1</v>
      </c>
      <c r="BN321" s="210">
        <v>1</v>
      </c>
      <c r="BO321" s="210">
        <v>1</v>
      </c>
      <c r="BP321" s="210">
        <v>1</v>
      </c>
      <c r="BQ321" s="210">
        <v>1</v>
      </c>
      <c r="BR321" s="210">
        <v>1</v>
      </c>
      <c r="BS321" s="210">
        <v>1</v>
      </c>
      <c r="BT321" s="210">
        <v>1</v>
      </c>
      <c r="BU321" s="210"/>
      <c r="BV321" s="210"/>
      <c r="BW321" s="210"/>
      <c r="BX321" s="210"/>
      <c r="BY321" s="210"/>
      <c r="BZ321" s="210"/>
      <c r="CA321" s="210"/>
      <c r="CB321" s="210"/>
      <c r="CC321" s="210"/>
      <c r="CD321" s="210"/>
      <c r="CE321" s="210"/>
      <c r="CF321" s="210"/>
      <c r="CG321" s="210"/>
      <c r="CH321" s="210"/>
      <c r="CI321" s="210"/>
      <c r="CJ321" s="210"/>
      <c r="CK321" s="210"/>
      <c r="CL321" s="210"/>
      <c r="CM321" s="210"/>
      <c r="CN321" s="210"/>
      <c r="CO321" s="210"/>
      <c r="CP321" s="210"/>
      <c r="CQ321" s="210"/>
      <c r="CR321" s="210"/>
      <c r="CS321" s="144"/>
      <c r="CT321" s="144"/>
    </row>
    <row r="322" spans="1:98" ht="15">
      <c r="A322" s="208" t="s">
        <v>8334</v>
      </c>
      <c r="B322" s="285" t="s">
        <v>328</v>
      </c>
      <c r="C322" s="209" t="s">
        <v>315</v>
      </c>
      <c r="D322" s="259"/>
      <c r="E322" s="209" t="s">
        <v>5163</v>
      </c>
      <c r="F322" s="209" t="s">
        <v>38</v>
      </c>
      <c r="G322" s="216" t="s">
        <v>35</v>
      </c>
      <c r="H322" s="209" t="s">
        <v>8271</v>
      </c>
      <c r="I322" s="2"/>
      <c r="J322" s="210">
        <v>0</v>
      </c>
      <c r="K322" s="210">
        <v>0</v>
      </c>
      <c r="L322" s="210">
        <v>0</v>
      </c>
      <c r="M322" s="210">
        <v>0</v>
      </c>
      <c r="N322" s="210">
        <v>0</v>
      </c>
      <c r="O322" s="210">
        <v>0</v>
      </c>
      <c r="P322" s="210">
        <v>0</v>
      </c>
      <c r="Q322" s="210">
        <v>0</v>
      </c>
      <c r="R322" s="210">
        <v>0</v>
      </c>
      <c r="S322" s="210">
        <v>1</v>
      </c>
      <c r="T322" s="210">
        <v>1</v>
      </c>
      <c r="U322" s="210">
        <v>1</v>
      </c>
      <c r="V322" s="210">
        <v>1</v>
      </c>
      <c r="W322" s="210">
        <v>1</v>
      </c>
      <c r="X322" s="210">
        <v>1</v>
      </c>
      <c r="Y322" s="210">
        <v>1</v>
      </c>
      <c r="Z322" s="210">
        <v>1</v>
      </c>
      <c r="AA322" s="210">
        <v>1</v>
      </c>
      <c r="AB322" s="210">
        <v>1</v>
      </c>
      <c r="AC322" s="210">
        <v>1</v>
      </c>
      <c r="AD322" s="210">
        <v>1</v>
      </c>
      <c r="AE322" s="210">
        <v>1</v>
      </c>
      <c r="AF322" s="210">
        <v>1</v>
      </c>
      <c r="AG322" s="210">
        <v>1</v>
      </c>
      <c r="AH322" s="210">
        <v>1</v>
      </c>
      <c r="AI322" s="210">
        <v>1</v>
      </c>
      <c r="AJ322" s="210">
        <v>1</v>
      </c>
      <c r="AK322" s="210">
        <v>1</v>
      </c>
      <c r="AL322" s="210">
        <v>1</v>
      </c>
      <c r="AM322" s="210">
        <v>1</v>
      </c>
      <c r="AN322" s="210">
        <v>1</v>
      </c>
      <c r="AO322" s="210">
        <v>1</v>
      </c>
      <c r="AP322" s="210">
        <v>1</v>
      </c>
      <c r="AQ322" s="210">
        <v>1</v>
      </c>
      <c r="AR322" s="210">
        <v>1</v>
      </c>
      <c r="AS322" s="210">
        <v>1</v>
      </c>
      <c r="AT322" s="210">
        <v>1</v>
      </c>
      <c r="AU322" s="210">
        <v>1</v>
      </c>
      <c r="AV322" s="210">
        <v>1</v>
      </c>
      <c r="AW322" s="210">
        <v>1</v>
      </c>
      <c r="AX322" s="210">
        <v>1</v>
      </c>
      <c r="AY322" s="210">
        <v>1</v>
      </c>
      <c r="AZ322" s="210">
        <v>1</v>
      </c>
      <c r="BA322" s="210">
        <v>1</v>
      </c>
      <c r="BB322" s="210">
        <v>1</v>
      </c>
      <c r="BC322" s="210">
        <v>1</v>
      </c>
      <c r="BD322" s="210">
        <v>1</v>
      </c>
      <c r="BE322" s="210">
        <v>1</v>
      </c>
      <c r="BF322" s="210">
        <v>1</v>
      </c>
      <c r="BG322" s="210">
        <v>1</v>
      </c>
      <c r="BH322" s="210">
        <v>1</v>
      </c>
      <c r="BI322" s="210">
        <v>1</v>
      </c>
      <c r="BJ322" s="210">
        <v>1</v>
      </c>
      <c r="BK322" s="210">
        <v>1</v>
      </c>
      <c r="BL322" s="210">
        <v>1</v>
      </c>
      <c r="BM322" s="210">
        <v>1</v>
      </c>
      <c r="BN322" s="210">
        <v>1</v>
      </c>
      <c r="BO322" s="210">
        <v>1</v>
      </c>
      <c r="BP322" s="210">
        <v>1</v>
      </c>
      <c r="BQ322" s="210">
        <v>1</v>
      </c>
      <c r="BR322" s="210">
        <v>1</v>
      </c>
      <c r="BS322" s="210">
        <v>1</v>
      </c>
      <c r="BT322" s="210">
        <v>1</v>
      </c>
      <c r="BU322" s="210"/>
      <c r="BV322" s="210"/>
      <c r="BW322" s="210"/>
      <c r="BX322" s="210"/>
      <c r="BY322" s="210"/>
      <c r="BZ322" s="210"/>
      <c r="CA322" s="210"/>
      <c r="CB322" s="210"/>
      <c r="CC322" s="210"/>
      <c r="CD322" s="210"/>
      <c r="CE322" s="210"/>
      <c r="CF322" s="210"/>
      <c r="CG322" s="210"/>
      <c r="CH322" s="210"/>
      <c r="CI322" s="210"/>
      <c r="CJ322" s="210"/>
      <c r="CK322" s="210"/>
      <c r="CL322" s="210"/>
      <c r="CM322" s="210"/>
      <c r="CN322" s="210"/>
      <c r="CO322" s="210"/>
      <c r="CP322" s="210"/>
      <c r="CQ322" s="210"/>
      <c r="CR322" s="210"/>
      <c r="CS322" s="144"/>
      <c r="CT322" s="144"/>
    </row>
    <row r="323" spans="1:98" ht="15">
      <c r="A323" s="208" t="s">
        <v>8334</v>
      </c>
      <c r="B323" s="285" t="s">
        <v>329</v>
      </c>
      <c r="C323" s="209" t="s">
        <v>315</v>
      </c>
      <c r="D323" s="259"/>
      <c r="E323" s="209" t="s">
        <v>5163</v>
      </c>
      <c r="F323" s="209" t="s">
        <v>38</v>
      </c>
      <c r="G323" s="216" t="s">
        <v>35</v>
      </c>
      <c r="H323" s="209" t="s">
        <v>8271</v>
      </c>
      <c r="I323" s="2"/>
      <c r="J323" s="210">
        <v>0</v>
      </c>
      <c r="K323" s="210">
        <v>0</v>
      </c>
      <c r="L323" s="210">
        <v>0</v>
      </c>
      <c r="M323" s="210">
        <v>0</v>
      </c>
      <c r="N323" s="210">
        <v>0</v>
      </c>
      <c r="O323" s="210">
        <v>0</v>
      </c>
      <c r="P323" s="210">
        <v>0</v>
      </c>
      <c r="Q323" s="210">
        <v>0</v>
      </c>
      <c r="R323" s="210">
        <v>0</v>
      </c>
      <c r="S323" s="210">
        <v>0</v>
      </c>
      <c r="T323" s="210">
        <v>0</v>
      </c>
      <c r="U323" s="210">
        <v>0</v>
      </c>
      <c r="V323" s="210">
        <v>0</v>
      </c>
      <c r="W323" s="210">
        <v>0</v>
      </c>
      <c r="X323" s="210">
        <v>0</v>
      </c>
      <c r="Y323" s="210">
        <v>1</v>
      </c>
      <c r="Z323" s="210">
        <v>1</v>
      </c>
      <c r="AA323" s="210">
        <v>1</v>
      </c>
      <c r="AB323" s="210">
        <v>1</v>
      </c>
      <c r="AC323" s="210">
        <v>1</v>
      </c>
      <c r="AD323" s="210">
        <v>1</v>
      </c>
      <c r="AE323" s="210">
        <v>1</v>
      </c>
      <c r="AF323" s="210">
        <v>1</v>
      </c>
      <c r="AG323" s="210">
        <v>1</v>
      </c>
      <c r="AH323" s="210">
        <v>1</v>
      </c>
      <c r="AI323" s="210">
        <v>1</v>
      </c>
      <c r="AJ323" s="210">
        <v>1</v>
      </c>
      <c r="AK323" s="210">
        <v>1</v>
      </c>
      <c r="AL323" s="210">
        <v>1</v>
      </c>
      <c r="AM323" s="210">
        <v>1</v>
      </c>
      <c r="AN323" s="210">
        <v>1</v>
      </c>
      <c r="AO323" s="210">
        <v>1</v>
      </c>
      <c r="AP323" s="210">
        <v>1</v>
      </c>
      <c r="AQ323" s="210">
        <v>1</v>
      </c>
      <c r="AR323" s="210">
        <v>1</v>
      </c>
      <c r="AS323" s="210">
        <v>1</v>
      </c>
      <c r="AT323" s="210">
        <v>1</v>
      </c>
      <c r="AU323" s="210">
        <v>1</v>
      </c>
      <c r="AV323" s="210">
        <v>1</v>
      </c>
      <c r="AW323" s="210">
        <v>1</v>
      </c>
      <c r="AX323" s="210">
        <v>1</v>
      </c>
      <c r="AY323" s="210">
        <v>1</v>
      </c>
      <c r="AZ323" s="210">
        <v>1</v>
      </c>
      <c r="BA323" s="210">
        <v>1</v>
      </c>
      <c r="BB323" s="210">
        <v>1</v>
      </c>
      <c r="BC323" s="210">
        <v>1</v>
      </c>
      <c r="BD323" s="210">
        <v>1</v>
      </c>
      <c r="BE323" s="210">
        <v>1</v>
      </c>
      <c r="BF323" s="210">
        <v>1</v>
      </c>
      <c r="BG323" s="210">
        <v>1</v>
      </c>
      <c r="BH323" s="210">
        <v>1</v>
      </c>
      <c r="BI323" s="210">
        <v>1</v>
      </c>
      <c r="BJ323" s="210">
        <v>1</v>
      </c>
      <c r="BK323" s="210">
        <v>1</v>
      </c>
      <c r="BL323" s="210">
        <v>1</v>
      </c>
      <c r="BM323" s="210">
        <v>1</v>
      </c>
      <c r="BN323" s="210">
        <v>1</v>
      </c>
      <c r="BO323" s="210">
        <v>1</v>
      </c>
      <c r="BP323" s="210">
        <v>1</v>
      </c>
      <c r="BQ323" s="210">
        <v>1</v>
      </c>
      <c r="BR323" s="210">
        <v>1</v>
      </c>
      <c r="BS323" s="210">
        <v>1</v>
      </c>
      <c r="BT323" s="210">
        <v>1</v>
      </c>
      <c r="BU323" s="210"/>
      <c r="BV323" s="210"/>
      <c r="BW323" s="210"/>
      <c r="BX323" s="210"/>
      <c r="BY323" s="210"/>
      <c r="BZ323" s="210"/>
      <c r="CA323" s="210"/>
      <c r="CB323" s="210"/>
      <c r="CC323" s="210"/>
      <c r="CD323" s="210"/>
      <c r="CE323" s="210"/>
      <c r="CF323" s="210"/>
      <c r="CG323" s="210"/>
      <c r="CH323" s="210"/>
      <c r="CI323" s="210"/>
      <c r="CJ323" s="210"/>
      <c r="CK323" s="210"/>
      <c r="CL323" s="210"/>
      <c r="CM323" s="210"/>
      <c r="CN323" s="210"/>
      <c r="CO323" s="210"/>
      <c r="CP323" s="210"/>
      <c r="CQ323" s="210"/>
      <c r="CR323" s="210"/>
      <c r="CS323" s="144"/>
      <c r="CT323" s="144"/>
    </row>
    <row r="324" spans="1:98" ht="15">
      <c r="A324" s="208" t="s">
        <v>8334</v>
      </c>
      <c r="B324" s="285" t="s">
        <v>330</v>
      </c>
      <c r="C324" s="209" t="s">
        <v>315</v>
      </c>
      <c r="D324" s="259"/>
      <c r="E324" s="209" t="s">
        <v>5163</v>
      </c>
      <c r="F324" s="209" t="s">
        <v>38</v>
      </c>
      <c r="G324" s="216" t="s">
        <v>35</v>
      </c>
      <c r="H324" s="209" t="s">
        <v>8271</v>
      </c>
      <c r="I324" s="2"/>
      <c r="J324" s="210">
        <v>0</v>
      </c>
      <c r="K324" s="210">
        <v>0</v>
      </c>
      <c r="L324" s="210">
        <v>0</v>
      </c>
      <c r="M324" s="210">
        <v>0</v>
      </c>
      <c r="N324" s="210">
        <v>0</v>
      </c>
      <c r="O324" s="210">
        <v>0</v>
      </c>
      <c r="P324" s="210">
        <v>0</v>
      </c>
      <c r="Q324" s="210">
        <v>0</v>
      </c>
      <c r="R324" s="210">
        <v>0</v>
      </c>
      <c r="S324" s="210">
        <v>0</v>
      </c>
      <c r="T324" s="210">
        <v>0</v>
      </c>
      <c r="U324" s="210">
        <v>0</v>
      </c>
      <c r="V324" s="210">
        <v>0</v>
      </c>
      <c r="W324" s="210">
        <v>0</v>
      </c>
      <c r="X324" s="210">
        <v>0</v>
      </c>
      <c r="Y324" s="210">
        <v>1</v>
      </c>
      <c r="Z324" s="210">
        <v>1</v>
      </c>
      <c r="AA324" s="210">
        <v>1</v>
      </c>
      <c r="AB324" s="210">
        <v>1</v>
      </c>
      <c r="AC324" s="210">
        <v>1</v>
      </c>
      <c r="AD324" s="210">
        <v>1</v>
      </c>
      <c r="AE324" s="210">
        <v>1</v>
      </c>
      <c r="AF324" s="210">
        <v>1</v>
      </c>
      <c r="AG324" s="210">
        <v>1</v>
      </c>
      <c r="AH324" s="210">
        <v>1</v>
      </c>
      <c r="AI324" s="210">
        <v>1</v>
      </c>
      <c r="AJ324" s="210">
        <v>1</v>
      </c>
      <c r="AK324" s="210">
        <v>1</v>
      </c>
      <c r="AL324" s="210">
        <v>1</v>
      </c>
      <c r="AM324" s="210">
        <v>1</v>
      </c>
      <c r="AN324" s="210">
        <v>1</v>
      </c>
      <c r="AO324" s="210">
        <v>1</v>
      </c>
      <c r="AP324" s="210">
        <v>1</v>
      </c>
      <c r="AQ324" s="210">
        <v>1</v>
      </c>
      <c r="AR324" s="210">
        <v>1</v>
      </c>
      <c r="AS324" s="210">
        <v>1</v>
      </c>
      <c r="AT324" s="210">
        <v>1</v>
      </c>
      <c r="AU324" s="210">
        <v>1</v>
      </c>
      <c r="AV324" s="210">
        <v>1</v>
      </c>
      <c r="AW324" s="210">
        <v>1</v>
      </c>
      <c r="AX324" s="210">
        <v>1</v>
      </c>
      <c r="AY324" s="210">
        <v>1</v>
      </c>
      <c r="AZ324" s="210">
        <v>1</v>
      </c>
      <c r="BA324" s="210">
        <v>1</v>
      </c>
      <c r="BB324" s="210">
        <v>1</v>
      </c>
      <c r="BC324" s="210">
        <v>1</v>
      </c>
      <c r="BD324" s="210">
        <v>1</v>
      </c>
      <c r="BE324" s="210">
        <v>1</v>
      </c>
      <c r="BF324" s="210">
        <v>1</v>
      </c>
      <c r="BG324" s="210">
        <v>1</v>
      </c>
      <c r="BH324" s="210">
        <v>1</v>
      </c>
      <c r="BI324" s="210">
        <v>1</v>
      </c>
      <c r="BJ324" s="210">
        <v>1</v>
      </c>
      <c r="BK324" s="210">
        <v>1</v>
      </c>
      <c r="BL324" s="210">
        <v>1</v>
      </c>
      <c r="BM324" s="210">
        <v>1</v>
      </c>
      <c r="BN324" s="210">
        <v>1</v>
      </c>
      <c r="BO324" s="210">
        <v>1</v>
      </c>
      <c r="BP324" s="210">
        <v>1</v>
      </c>
      <c r="BQ324" s="210">
        <v>1</v>
      </c>
      <c r="BR324" s="210">
        <v>1</v>
      </c>
      <c r="BS324" s="210">
        <v>1</v>
      </c>
      <c r="BT324" s="210">
        <v>1</v>
      </c>
      <c r="BU324" s="210"/>
      <c r="BV324" s="210"/>
      <c r="BW324" s="210"/>
      <c r="BX324" s="210"/>
      <c r="BY324" s="210"/>
      <c r="BZ324" s="210"/>
      <c r="CA324" s="210"/>
      <c r="CB324" s="210"/>
      <c r="CC324" s="210"/>
      <c r="CD324" s="210"/>
      <c r="CE324" s="210"/>
      <c r="CF324" s="210"/>
      <c r="CG324" s="210"/>
      <c r="CH324" s="210"/>
      <c r="CI324" s="210"/>
      <c r="CJ324" s="210"/>
      <c r="CK324" s="210"/>
      <c r="CL324" s="210"/>
      <c r="CM324" s="210"/>
      <c r="CN324" s="210"/>
      <c r="CO324" s="210"/>
      <c r="CP324" s="210"/>
      <c r="CQ324" s="210"/>
      <c r="CR324" s="210"/>
      <c r="CS324" s="144"/>
      <c r="CT324" s="144"/>
    </row>
    <row r="325" spans="1:98" ht="15">
      <c r="A325" s="208" t="s">
        <v>8334</v>
      </c>
      <c r="B325" s="285" t="s">
        <v>331</v>
      </c>
      <c r="C325" s="209" t="s">
        <v>315</v>
      </c>
      <c r="D325" s="259"/>
      <c r="E325" s="209" t="s">
        <v>5163</v>
      </c>
      <c r="F325" s="209" t="s">
        <v>38</v>
      </c>
      <c r="G325" s="216" t="s">
        <v>35</v>
      </c>
      <c r="H325" s="209" t="s">
        <v>8271</v>
      </c>
      <c r="I325" s="2"/>
      <c r="J325" s="210">
        <v>0</v>
      </c>
      <c r="K325" s="210">
        <v>0</v>
      </c>
      <c r="L325" s="210">
        <v>0</v>
      </c>
      <c r="M325" s="210">
        <v>0</v>
      </c>
      <c r="N325" s="210">
        <v>0</v>
      </c>
      <c r="O325" s="210">
        <v>0</v>
      </c>
      <c r="P325" s="210">
        <v>0</v>
      </c>
      <c r="Q325" s="210">
        <v>0</v>
      </c>
      <c r="R325" s="210">
        <v>0</v>
      </c>
      <c r="S325" s="210">
        <v>0</v>
      </c>
      <c r="T325" s="210">
        <v>0</v>
      </c>
      <c r="U325" s="210">
        <v>0</v>
      </c>
      <c r="V325" s="210">
        <v>0</v>
      </c>
      <c r="W325" s="210">
        <v>0</v>
      </c>
      <c r="X325" s="210">
        <v>0</v>
      </c>
      <c r="Y325" s="210">
        <v>1</v>
      </c>
      <c r="Z325" s="210">
        <v>1</v>
      </c>
      <c r="AA325" s="210">
        <v>1</v>
      </c>
      <c r="AB325" s="210">
        <v>1</v>
      </c>
      <c r="AC325" s="210">
        <v>1</v>
      </c>
      <c r="AD325" s="210">
        <v>1</v>
      </c>
      <c r="AE325" s="210">
        <v>1</v>
      </c>
      <c r="AF325" s="210">
        <v>1</v>
      </c>
      <c r="AG325" s="210">
        <v>1</v>
      </c>
      <c r="AH325" s="210">
        <v>1</v>
      </c>
      <c r="AI325" s="210">
        <v>1</v>
      </c>
      <c r="AJ325" s="210">
        <v>1</v>
      </c>
      <c r="AK325" s="210">
        <v>1</v>
      </c>
      <c r="AL325" s="210">
        <v>1</v>
      </c>
      <c r="AM325" s="210">
        <v>1</v>
      </c>
      <c r="AN325" s="210">
        <v>1</v>
      </c>
      <c r="AO325" s="210">
        <v>1</v>
      </c>
      <c r="AP325" s="210">
        <v>1</v>
      </c>
      <c r="AQ325" s="210">
        <v>1</v>
      </c>
      <c r="AR325" s="210">
        <v>1</v>
      </c>
      <c r="AS325" s="210">
        <v>1</v>
      </c>
      <c r="AT325" s="210">
        <v>1</v>
      </c>
      <c r="AU325" s="210">
        <v>1</v>
      </c>
      <c r="AV325" s="210">
        <v>1</v>
      </c>
      <c r="AW325" s="210">
        <v>1</v>
      </c>
      <c r="AX325" s="210">
        <v>1</v>
      </c>
      <c r="AY325" s="210">
        <v>1</v>
      </c>
      <c r="AZ325" s="210">
        <v>1</v>
      </c>
      <c r="BA325" s="210">
        <v>1</v>
      </c>
      <c r="BB325" s="210">
        <v>1</v>
      </c>
      <c r="BC325" s="210">
        <v>1</v>
      </c>
      <c r="BD325" s="210">
        <v>1</v>
      </c>
      <c r="BE325" s="210">
        <v>1</v>
      </c>
      <c r="BF325" s="210">
        <v>1</v>
      </c>
      <c r="BG325" s="210">
        <v>1</v>
      </c>
      <c r="BH325" s="210">
        <v>1</v>
      </c>
      <c r="BI325" s="210">
        <v>1</v>
      </c>
      <c r="BJ325" s="210">
        <v>1</v>
      </c>
      <c r="BK325" s="210">
        <v>1</v>
      </c>
      <c r="BL325" s="210">
        <v>1</v>
      </c>
      <c r="BM325" s="210">
        <v>1</v>
      </c>
      <c r="BN325" s="210">
        <v>1</v>
      </c>
      <c r="BO325" s="210">
        <v>1</v>
      </c>
      <c r="BP325" s="210">
        <v>1</v>
      </c>
      <c r="BQ325" s="210">
        <v>1</v>
      </c>
      <c r="BR325" s="210">
        <v>1</v>
      </c>
      <c r="BS325" s="210">
        <v>1</v>
      </c>
      <c r="BT325" s="210">
        <v>1</v>
      </c>
      <c r="BU325" s="210"/>
      <c r="BV325" s="210"/>
      <c r="BW325" s="210"/>
      <c r="BX325" s="210"/>
      <c r="BY325" s="210"/>
      <c r="BZ325" s="210"/>
      <c r="CA325" s="210"/>
      <c r="CB325" s="210"/>
      <c r="CC325" s="210"/>
      <c r="CD325" s="210"/>
      <c r="CE325" s="210"/>
      <c r="CF325" s="210"/>
      <c r="CG325" s="210"/>
      <c r="CH325" s="210"/>
      <c r="CI325" s="210"/>
      <c r="CJ325" s="210"/>
      <c r="CK325" s="210"/>
      <c r="CL325" s="210"/>
      <c r="CM325" s="210"/>
      <c r="CN325" s="210"/>
      <c r="CO325" s="210"/>
      <c r="CP325" s="210"/>
      <c r="CQ325" s="210"/>
      <c r="CR325" s="210"/>
      <c r="CS325" s="144"/>
      <c r="CT325" s="144"/>
    </row>
    <row r="326" spans="1:98" ht="15">
      <c r="A326" s="208" t="s">
        <v>8334</v>
      </c>
      <c r="B326" s="285" t="s">
        <v>333</v>
      </c>
      <c r="C326" s="209" t="s">
        <v>323</v>
      </c>
      <c r="D326" s="259"/>
      <c r="E326" s="209" t="s">
        <v>5163</v>
      </c>
      <c r="F326" s="209" t="s">
        <v>38</v>
      </c>
      <c r="G326" s="216" t="s">
        <v>35</v>
      </c>
      <c r="H326" s="209" t="s">
        <v>8271</v>
      </c>
      <c r="I326" s="2"/>
      <c r="J326" s="210">
        <v>0</v>
      </c>
      <c r="K326" s="210">
        <v>0</v>
      </c>
      <c r="L326" s="210">
        <v>0</v>
      </c>
      <c r="M326" s="210">
        <v>0</v>
      </c>
      <c r="N326" s="210">
        <v>0</v>
      </c>
      <c r="O326" s="210">
        <v>0</v>
      </c>
      <c r="P326" s="210">
        <v>0</v>
      </c>
      <c r="Q326" s="210">
        <v>0</v>
      </c>
      <c r="R326" s="210">
        <v>0</v>
      </c>
      <c r="S326" s="210">
        <v>0</v>
      </c>
      <c r="T326" s="210">
        <v>1</v>
      </c>
      <c r="U326" s="210">
        <v>1</v>
      </c>
      <c r="V326" s="210">
        <v>1</v>
      </c>
      <c r="W326" s="210">
        <v>1</v>
      </c>
      <c r="X326" s="210">
        <v>1</v>
      </c>
      <c r="Y326" s="210">
        <v>1</v>
      </c>
      <c r="Z326" s="210">
        <v>1</v>
      </c>
      <c r="AA326" s="210">
        <v>1</v>
      </c>
      <c r="AB326" s="210">
        <v>1</v>
      </c>
      <c r="AC326" s="210">
        <v>1</v>
      </c>
      <c r="AD326" s="210">
        <v>1</v>
      </c>
      <c r="AE326" s="210">
        <v>1</v>
      </c>
      <c r="AF326" s="210">
        <v>1</v>
      </c>
      <c r="AG326" s="210">
        <v>1</v>
      </c>
      <c r="AH326" s="210">
        <v>1</v>
      </c>
      <c r="AI326" s="210">
        <v>1</v>
      </c>
      <c r="AJ326" s="210">
        <v>1</v>
      </c>
      <c r="AK326" s="210">
        <v>1</v>
      </c>
      <c r="AL326" s="210">
        <v>1</v>
      </c>
      <c r="AM326" s="210">
        <v>1</v>
      </c>
      <c r="AN326" s="210">
        <v>1</v>
      </c>
      <c r="AO326" s="210">
        <v>1</v>
      </c>
      <c r="AP326" s="210">
        <v>1</v>
      </c>
      <c r="AQ326" s="210">
        <v>1</v>
      </c>
      <c r="AR326" s="210">
        <v>1</v>
      </c>
      <c r="AS326" s="210">
        <v>1</v>
      </c>
      <c r="AT326" s="210">
        <v>1</v>
      </c>
      <c r="AU326" s="210">
        <v>1</v>
      </c>
      <c r="AV326" s="210">
        <v>1</v>
      </c>
      <c r="AW326" s="210">
        <v>1</v>
      </c>
      <c r="AX326" s="210">
        <v>1</v>
      </c>
      <c r="AY326" s="210">
        <v>1</v>
      </c>
      <c r="AZ326" s="210">
        <v>1</v>
      </c>
      <c r="BA326" s="210">
        <v>1</v>
      </c>
      <c r="BB326" s="210">
        <v>1</v>
      </c>
      <c r="BC326" s="210">
        <v>1</v>
      </c>
      <c r="BD326" s="210">
        <v>1</v>
      </c>
      <c r="BE326" s="210">
        <v>1</v>
      </c>
      <c r="BF326" s="210">
        <v>1</v>
      </c>
      <c r="BG326" s="210">
        <v>1</v>
      </c>
      <c r="BH326" s="210">
        <v>1</v>
      </c>
      <c r="BI326" s="210">
        <v>1</v>
      </c>
      <c r="BJ326" s="210">
        <v>1</v>
      </c>
      <c r="BK326" s="210">
        <v>1</v>
      </c>
      <c r="BL326" s="210">
        <v>1</v>
      </c>
      <c r="BM326" s="210">
        <v>1</v>
      </c>
      <c r="BN326" s="210">
        <v>1</v>
      </c>
      <c r="BO326" s="210">
        <v>1</v>
      </c>
      <c r="BP326" s="210">
        <v>1</v>
      </c>
      <c r="BQ326" s="210">
        <v>1</v>
      </c>
      <c r="BR326" s="210">
        <v>1</v>
      </c>
      <c r="BS326" s="210">
        <v>1</v>
      </c>
      <c r="BT326" s="210">
        <v>1</v>
      </c>
      <c r="BU326" s="210"/>
      <c r="BV326" s="210"/>
      <c r="BW326" s="210"/>
      <c r="BX326" s="210"/>
      <c r="BY326" s="210"/>
      <c r="BZ326" s="210"/>
      <c r="CA326" s="210"/>
      <c r="CB326" s="210"/>
      <c r="CC326" s="210"/>
      <c r="CD326" s="210"/>
      <c r="CE326" s="210"/>
      <c r="CF326" s="210"/>
      <c r="CG326" s="210"/>
      <c r="CH326" s="210"/>
      <c r="CI326" s="210"/>
      <c r="CJ326" s="210"/>
      <c r="CK326" s="210"/>
      <c r="CL326" s="210"/>
      <c r="CM326" s="210"/>
      <c r="CN326" s="210"/>
      <c r="CO326" s="210"/>
      <c r="CP326" s="210"/>
      <c r="CQ326" s="210"/>
      <c r="CR326" s="210"/>
      <c r="CS326" s="144"/>
      <c r="CT326" s="144"/>
    </row>
    <row r="327" spans="1:98" ht="15">
      <c r="A327" s="208" t="s">
        <v>8334</v>
      </c>
      <c r="B327" s="285" t="s">
        <v>335</v>
      </c>
      <c r="C327" s="209" t="s">
        <v>323</v>
      </c>
      <c r="D327" s="259"/>
      <c r="E327" s="209" t="s">
        <v>5163</v>
      </c>
      <c r="F327" s="209" t="s">
        <v>38</v>
      </c>
      <c r="G327" s="216" t="s">
        <v>35</v>
      </c>
      <c r="H327" s="209" t="s">
        <v>8271</v>
      </c>
      <c r="I327" s="2"/>
      <c r="J327" s="210">
        <v>0</v>
      </c>
      <c r="K327" s="210">
        <v>0</v>
      </c>
      <c r="L327" s="210">
        <v>0</v>
      </c>
      <c r="M327" s="210">
        <v>0</v>
      </c>
      <c r="N327" s="210">
        <v>0</v>
      </c>
      <c r="O327" s="210">
        <v>0</v>
      </c>
      <c r="P327" s="210">
        <v>0</v>
      </c>
      <c r="Q327" s="210">
        <v>0</v>
      </c>
      <c r="R327" s="210">
        <v>0</v>
      </c>
      <c r="S327" s="210">
        <v>0</v>
      </c>
      <c r="T327" s="210">
        <v>1</v>
      </c>
      <c r="U327" s="210">
        <v>1</v>
      </c>
      <c r="V327" s="210">
        <v>1</v>
      </c>
      <c r="W327" s="210">
        <v>1</v>
      </c>
      <c r="X327" s="210">
        <v>1</v>
      </c>
      <c r="Y327" s="210">
        <v>1</v>
      </c>
      <c r="Z327" s="210">
        <v>1</v>
      </c>
      <c r="AA327" s="210">
        <v>1</v>
      </c>
      <c r="AB327" s="210">
        <v>1</v>
      </c>
      <c r="AC327" s="210">
        <v>1</v>
      </c>
      <c r="AD327" s="210">
        <v>1</v>
      </c>
      <c r="AE327" s="210">
        <v>1</v>
      </c>
      <c r="AF327" s="210">
        <v>1</v>
      </c>
      <c r="AG327" s="210">
        <v>1</v>
      </c>
      <c r="AH327" s="210">
        <v>1</v>
      </c>
      <c r="AI327" s="210">
        <v>1</v>
      </c>
      <c r="AJ327" s="210">
        <v>1</v>
      </c>
      <c r="AK327" s="210">
        <v>1</v>
      </c>
      <c r="AL327" s="210">
        <v>1</v>
      </c>
      <c r="AM327" s="210">
        <v>1</v>
      </c>
      <c r="AN327" s="210">
        <v>1</v>
      </c>
      <c r="AO327" s="210">
        <v>1</v>
      </c>
      <c r="AP327" s="210">
        <v>1</v>
      </c>
      <c r="AQ327" s="210">
        <v>1</v>
      </c>
      <c r="AR327" s="210">
        <v>1</v>
      </c>
      <c r="AS327" s="210">
        <v>1</v>
      </c>
      <c r="AT327" s="210">
        <v>1</v>
      </c>
      <c r="AU327" s="210">
        <v>1</v>
      </c>
      <c r="AV327" s="210">
        <v>1</v>
      </c>
      <c r="AW327" s="210">
        <v>1</v>
      </c>
      <c r="AX327" s="210">
        <v>1</v>
      </c>
      <c r="AY327" s="210">
        <v>1</v>
      </c>
      <c r="AZ327" s="210">
        <v>1</v>
      </c>
      <c r="BA327" s="210">
        <v>1</v>
      </c>
      <c r="BB327" s="210">
        <v>1</v>
      </c>
      <c r="BC327" s="210">
        <v>1</v>
      </c>
      <c r="BD327" s="210">
        <v>1</v>
      </c>
      <c r="BE327" s="210">
        <v>1</v>
      </c>
      <c r="BF327" s="210">
        <v>1</v>
      </c>
      <c r="BG327" s="210">
        <v>1</v>
      </c>
      <c r="BH327" s="210">
        <v>1</v>
      </c>
      <c r="BI327" s="210">
        <v>1</v>
      </c>
      <c r="BJ327" s="210">
        <v>1</v>
      </c>
      <c r="BK327" s="210">
        <v>1</v>
      </c>
      <c r="BL327" s="210">
        <v>1</v>
      </c>
      <c r="BM327" s="210">
        <v>1</v>
      </c>
      <c r="BN327" s="210">
        <v>1</v>
      </c>
      <c r="BO327" s="210">
        <v>1</v>
      </c>
      <c r="BP327" s="210">
        <v>1</v>
      </c>
      <c r="BQ327" s="210">
        <v>1</v>
      </c>
      <c r="BR327" s="210">
        <v>1</v>
      </c>
      <c r="BS327" s="210">
        <v>1</v>
      </c>
      <c r="BT327" s="210">
        <v>1</v>
      </c>
      <c r="BU327" s="210"/>
      <c r="BV327" s="210"/>
      <c r="BW327" s="210"/>
      <c r="BX327" s="210"/>
      <c r="BY327" s="210"/>
      <c r="BZ327" s="210"/>
      <c r="CA327" s="210"/>
      <c r="CB327" s="210"/>
      <c r="CC327" s="210"/>
      <c r="CD327" s="210"/>
      <c r="CE327" s="210"/>
      <c r="CF327" s="210"/>
      <c r="CG327" s="210"/>
      <c r="CH327" s="210"/>
      <c r="CI327" s="210"/>
      <c r="CJ327" s="210"/>
      <c r="CK327" s="210"/>
      <c r="CL327" s="210"/>
      <c r="CM327" s="210"/>
      <c r="CN327" s="210"/>
      <c r="CO327" s="210"/>
      <c r="CP327" s="210"/>
      <c r="CQ327" s="210"/>
      <c r="CR327" s="210"/>
      <c r="CS327" s="144"/>
      <c r="CT327" s="144"/>
    </row>
    <row r="328" spans="1:98" ht="15">
      <c r="A328" s="208" t="s">
        <v>8334</v>
      </c>
      <c r="B328" s="285" t="s">
        <v>337</v>
      </c>
      <c r="C328" s="209" t="s">
        <v>318</v>
      </c>
      <c r="D328" s="259"/>
      <c r="E328" s="209" t="s">
        <v>5163</v>
      </c>
      <c r="F328" s="209" t="s">
        <v>38</v>
      </c>
      <c r="G328" s="216" t="s">
        <v>35</v>
      </c>
      <c r="H328" s="209" t="s">
        <v>8271</v>
      </c>
      <c r="I328" s="2"/>
      <c r="J328" s="210">
        <v>0</v>
      </c>
      <c r="K328" s="210">
        <v>0</v>
      </c>
      <c r="L328" s="210">
        <v>0</v>
      </c>
      <c r="M328" s="210">
        <v>0</v>
      </c>
      <c r="N328" s="210">
        <v>0</v>
      </c>
      <c r="O328" s="210">
        <v>0</v>
      </c>
      <c r="P328" s="210">
        <v>0</v>
      </c>
      <c r="Q328" s="210">
        <v>0</v>
      </c>
      <c r="R328" s="210">
        <v>0</v>
      </c>
      <c r="S328" s="210">
        <v>0</v>
      </c>
      <c r="T328" s="210">
        <v>0</v>
      </c>
      <c r="U328" s="210">
        <v>0</v>
      </c>
      <c r="V328" s="210">
        <v>0</v>
      </c>
      <c r="W328" s="210">
        <v>0</v>
      </c>
      <c r="X328" s="210">
        <v>1</v>
      </c>
      <c r="Y328" s="210">
        <v>1</v>
      </c>
      <c r="Z328" s="210">
        <v>1</v>
      </c>
      <c r="AA328" s="210">
        <v>1</v>
      </c>
      <c r="AB328" s="210">
        <v>1</v>
      </c>
      <c r="AC328" s="210">
        <v>1</v>
      </c>
      <c r="AD328" s="210">
        <v>1</v>
      </c>
      <c r="AE328" s="210">
        <v>1</v>
      </c>
      <c r="AF328" s="210">
        <v>1</v>
      </c>
      <c r="AG328" s="210">
        <v>1</v>
      </c>
      <c r="AH328" s="210">
        <v>1</v>
      </c>
      <c r="AI328" s="210">
        <v>1</v>
      </c>
      <c r="AJ328" s="210">
        <v>1</v>
      </c>
      <c r="AK328" s="210">
        <v>1</v>
      </c>
      <c r="AL328" s="210">
        <v>1</v>
      </c>
      <c r="AM328" s="210">
        <v>1</v>
      </c>
      <c r="AN328" s="210">
        <v>1</v>
      </c>
      <c r="AO328" s="210">
        <v>1</v>
      </c>
      <c r="AP328" s="210">
        <v>1</v>
      </c>
      <c r="AQ328" s="210">
        <v>1</v>
      </c>
      <c r="AR328" s="210">
        <v>1</v>
      </c>
      <c r="AS328" s="210">
        <v>1</v>
      </c>
      <c r="AT328" s="210">
        <v>1</v>
      </c>
      <c r="AU328" s="210">
        <v>1</v>
      </c>
      <c r="AV328" s="210">
        <v>1</v>
      </c>
      <c r="AW328" s="210">
        <v>1</v>
      </c>
      <c r="AX328" s="210">
        <v>1</v>
      </c>
      <c r="AY328" s="210">
        <v>1</v>
      </c>
      <c r="AZ328" s="210">
        <v>1</v>
      </c>
      <c r="BA328" s="210">
        <v>1</v>
      </c>
      <c r="BB328" s="210">
        <v>1</v>
      </c>
      <c r="BC328" s="210">
        <v>1</v>
      </c>
      <c r="BD328" s="210">
        <v>1</v>
      </c>
      <c r="BE328" s="210">
        <v>1</v>
      </c>
      <c r="BF328" s="210">
        <v>1</v>
      </c>
      <c r="BG328" s="210">
        <v>1</v>
      </c>
      <c r="BH328" s="210">
        <v>1</v>
      </c>
      <c r="BI328" s="210">
        <v>1</v>
      </c>
      <c r="BJ328" s="210">
        <v>1</v>
      </c>
      <c r="BK328" s="210">
        <v>1</v>
      </c>
      <c r="BL328" s="210">
        <v>1</v>
      </c>
      <c r="BM328" s="210">
        <v>1</v>
      </c>
      <c r="BN328" s="210">
        <v>1</v>
      </c>
      <c r="BO328" s="210">
        <v>1</v>
      </c>
      <c r="BP328" s="210">
        <v>1</v>
      </c>
      <c r="BQ328" s="210">
        <v>1</v>
      </c>
      <c r="BR328" s="210">
        <v>1</v>
      </c>
      <c r="BS328" s="210">
        <v>1</v>
      </c>
      <c r="BT328" s="210">
        <v>1</v>
      </c>
      <c r="BU328" s="210"/>
      <c r="BV328" s="210"/>
      <c r="BW328" s="210"/>
      <c r="BX328" s="210"/>
      <c r="BY328" s="210"/>
      <c r="BZ328" s="210"/>
      <c r="CA328" s="210"/>
      <c r="CB328" s="210"/>
      <c r="CC328" s="210"/>
      <c r="CD328" s="210"/>
      <c r="CE328" s="210"/>
      <c r="CF328" s="210"/>
      <c r="CG328" s="210"/>
      <c r="CH328" s="210"/>
      <c r="CI328" s="210"/>
      <c r="CJ328" s="210"/>
      <c r="CK328" s="210"/>
      <c r="CL328" s="210"/>
      <c r="CM328" s="210"/>
      <c r="CN328" s="210"/>
      <c r="CO328" s="210"/>
      <c r="CP328" s="210"/>
      <c r="CQ328" s="210"/>
      <c r="CR328" s="210"/>
      <c r="CS328" s="144"/>
      <c r="CT328" s="144"/>
    </row>
    <row r="329" spans="1:98" ht="15">
      <c r="A329" s="208" t="s">
        <v>8334</v>
      </c>
      <c r="B329" s="285" t="s">
        <v>338</v>
      </c>
      <c r="C329" s="209" t="s">
        <v>318</v>
      </c>
      <c r="D329" s="259"/>
      <c r="E329" s="209" t="s">
        <v>5163</v>
      </c>
      <c r="F329" s="209" t="s">
        <v>38</v>
      </c>
      <c r="G329" s="216" t="s">
        <v>35</v>
      </c>
      <c r="H329" s="209" t="s">
        <v>8271</v>
      </c>
      <c r="I329" s="2"/>
      <c r="J329" s="210">
        <v>0</v>
      </c>
      <c r="K329" s="210">
        <v>0</v>
      </c>
      <c r="L329" s="210">
        <v>0</v>
      </c>
      <c r="M329" s="210">
        <v>0</v>
      </c>
      <c r="N329" s="210">
        <v>0</v>
      </c>
      <c r="O329" s="210">
        <v>0</v>
      </c>
      <c r="P329" s="210">
        <v>0</v>
      </c>
      <c r="Q329" s="210">
        <v>0</v>
      </c>
      <c r="R329" s="210">
        <v>0</v>
      </c>
      <c r="S329" s="210">
        <v>0</v>
      </c>
      <c r="T329" s="210">
        <v>0</v>
      </c>
      <c r="U329" s="210">
        <v>0</v>
      </c>
      <c r="V329" s="210">
        <v>0</v>
      </c>
      <c r="W329" s="210">
        <v>0</v>
      </c>
      <c r="X329" s="210">
        <v>1</v>
      </c>
      <c r="Y329" s="210">
        <v>1</v>
      </c>
      <c r="Z329" s="210">
        <v>1</v>
      </c>
      <c r="AA329" s="210">
        <v>1</v>
      </c>
      <c r="AB329" s="210">
        <v>1</v>
      </c>
      <c r="AC329" s="210">
        <v>1</v>
      </c>
      <c r="AD329" s="210">
        <v>1</v>
      </c>
      <c r="AE329" s="210">
        <v>1</v>
      </c>
      <c r="AF329" s="210">
        <v>1</v>
      </c>
      <c r="AG329" s="210">
        <v>1</v>
      </c>
      <c r="AH329" s="210">
        <v>1</v>
      </c>
      <c r="AI329" s="210">
        <v>1</v>
      </c>
      <c r="AJ329" s="210">
        <v>1</v>
      </c>
      <c r="AK329" s="210">
        <v>1</v>
      </c>
      <c r="AL329" s="210">
        <v>1</v>
      </c>
      <c r="AM329" s="210">
        <v>1</v>
      </c>
      <c r="AN329" s="210">
        <v>1</v>
      </c>
      <c r="AO329" s="210">
        <v>1</v>
      </c>
      <c r="AP329" s="210">
        <v>1</v>
      </c>
      <c r="AQ329" s="210">
        <v>1</v>
      </c>
      <c r="AR329" s="210">
        <v>1</v>
      </c>
      <c r="AS329" s="210">
        <v>1</v>
      </c>
      <c r="AT329" s="210">
        <v>1</v>
      </c>
      <c r="AU329" s="210">
        <v>1</v>
      </c>
      <c r="AV329" s="210">
        <v>1</v>
      </c>
      <c r="AW329" s="210">
        <v>1</v>
      </c>
      <c r="AX329" s="210">
        <v>1</v>
      </c>
      <c r="AY329" s="210">
        <v>1</v>
      </c>
      <c r="AZ329" s="210">
        <v>1</v>
      </c>
      <c r="BA329" s="210">
        <v>1</v>
      </c>
      <c r="BB329" s="210">
        <v>1</v>
      </c>
      <c r="BC329" s="210">
        <v>1</v>
      </c>
      <c r="BD329" s="210">
        <v>1</v>
      </c>
      <c r="BE329" s="210">
        <v>1</v>
      </c>
      <c r="BF329" s="210">
        <v>1</v>
      </c>
      <c r="BG329" s="210">
        <v>1</v>
      </c>
      <c r="BH329" s="210">
        <v>1</v>
      </c>
      <c r="BI329" s="210">
        <v>1</v>
      </c>
      <c r="BJ329" s="210">
        <v>1</v>
      </c>
      <c r="BK329" s="210">
        <v>1</v>
      </c>
      <c r="BL329" s="210">
        <v>1</v>
      </c>
      <c r="BM329" s="210">
        <v>1</v>
      </c>
      <c r="BN329" s="210">
        <v>1</v>
      </c>
      <c r="BO329" s="210">
        <v>1</v>
      </c>
      <c r="BP329" s="210">
        <v>1</v>
      </c>
      <c r="BQ329" s="210">
        <v>1</v>
      </c>
      <c r="BR329" s="210">
        <v>1</v>
      </c>
      <c r="BS329" s="210">
        <v>1</v>
      </c>
      <c r="BT329" s="210">
        <v>1</v>
      </c>
      <c r="BU329" s="210"/>
      <c r="BV329" s="210"/>
      <c r="BW329" s="210"/>
      <c r="BX329" s="210"/>
      <c r="BY329" s="210"/>
      <c r="BZ329" s="210"/>
      <c r="CA329" s="210"/>
      <c r="CB329" s="210"/>
      <c r="CC329" s="210"/>
      <c r="CD329" s="210"/>
      <c r="CE329" s="210"/>
      <c r="CF329" s="210"/>
      <c r="CG329" s="210"/>
      <c r="CH329" s="210"/>
      <c r="CI329" s="210"/>
      <c r="CJ329" s="210"/>
      <c r="CK329" s="210"/>
      <c r="CL329" s="210"/>
      <c r="CM329" s="210"/>
      <c r="CN329" s="210"/>
      <c r="CO329" s="210"/>
      <c r="CP329" s="210"/>
      <c r="CQ329" s="210"/>
      <c r="CR329" s="210"/>
      <c r="CS329" s="144"/>
      <c r="CT329" s="144"/>
    </row>
    <row r="330" spans="1:98" ht="15">
      <c r="A330" s="208" t="s">
        <v>8334</v>
      </c>
      <c r="B330" s="285" t="s">
        <v>18</v>
      </c>
      <c r="C330" s="209" t="s">
        <v>30</v>
      </c>
      <c r="D330" s="259"/>
      <c r="E330" s="209" t="s">
        <v>2594</v>
      </c>
      <c r="F330" s="209" t="s">
        <v>38</v>
      </c>
      <c r="G330" s="216" t="s">
        <v>35</v>
      </c>
      <c r="H330" s="209" t="s">
        <v>8271</v>
      </c>
      <c r="I330" s="2"/>
      <c r="J330" s="210">
        <v>0</v>
      </c>
      <c r="K330" s="210">
        <v>0</v>
      </c>
      <c r="L330" s="210">
        <v>0</v>
      </c>
      <c r="M330" s="210">
        <v>0</v>
      </c>
      <c r="N330" s="210">
        <v>0</v>
      </c>
      <c r="O330" s="210">
        <v>0</v>
      </c>
      <c r="P330" s="210">
        <v>0</v>
      </c>
      <c r="Q330" s="210">
        <v>0</v>
      </c>
      <c r="R330" s="210">
        <v>0</v>
      </c>
      <c r="S330" s="210">
        <v>0</v>
      </c>
      <c r="T330" s="210">
        <v>1</v>
      </c>
      <c r="U330" s="210">
        <v>1</v>
      </c>
      <c r="V330" s="210">
        <v>1</v>
      </c>
      <c r="W330" s="210">
        <v>1</v>
      </c>
      <c r="X330" s="210">
        <v>1</v>
      </c>
      <c r="Y330" s="210">
        <v>1</v>
      </c>
      <c r="Z330" s="210">
        <v>1</v>
      </c>
      <c r="AA330" s="210">
        <v>1</v>
      </c>
      <c r="AB330" s="210">
        <v>1</v>
      </c>
      <c r="AC330" s="210">
        <v>1</v>
      </c>
      <c r="AD330" s="210">
        <v>1</v>
      </c>
      <c r="AE330" s="210">
        <v>1</v>
      </c>
      <c r="AF330" s="210">
        <v>1</v>
      </c>
      <c r="AG330" s="210">
        <v>1</v>
      </c>
      <c r="AH330" s="210">
        <v>1</v>
      </c>
      <c r="AI330" s="210">
        <v>1</v>
      </c>
      <c r="AJ330" s="210">
        <v>1</v>
      </c>
      <c r="AK330" s="210">
        <v>1</v>
      </c>
      <c r="AL330" s="210">
        <v>1</v>
      </c>
      <c r="AM330" s="210">
        <v>1</v>
      </c>
      <c r="AN330" s="210">
        <v>1</v>
      </c>
      <c r="AO330" s="210">
        <v>1</v>
      </c>
      <c r="AP330" s="210">
        <v>1</v>
      </c>
      <c r="AQ330" s="210">
        <v>1</v>
      </c>
      <c r="AR330" s="210">
        <v>1</v>
      </c>
      <c r="AS330" s="210">
        <v>1</v>
      </c>
      <c r="AT330" s="210">
        <v>1</v>
      </c>
      <c r="AU330" s="210">
        <v>1</v>
      </c>
      <c r="AV330" s="210">
        <v>1</v>
      </c>
      <c r="AW330" s="210">
        <v>1</v>
      </c>
      <c r="AX330" s="210">
        <v>1</v>
      </c>
      <c r="AY330" s="210">
        <v>1</v>
      </c>
      <c r="AZ330" s="210">
        <v>1</v>
      </c>
      <c r="BA330" s="210">
        <v>1</v>
      </c>
      <c r="BB330" s="210">
        <v>1</v>
      </c>
      <c r="BC330" s="210">
        <v>1</v>
      </c>
      <c r="BD330" s="210">
        <v>1</v>
      </c>
      <c r="BE330" s="210">
        <v>1</v>
      </c>
      <c r="BF330" s="210">
        <v>1</v>
      </c>
      <c r="BG330" s="210">
        <v>1</v>
      </c>
      <c r="BH330" s="210">
        <v>1</v>
      </c>
      <c r="BI330" s="210">
        <v>1</v>
      </c>
      <c r="BJ330" s="210">
        <v>1</v>
      </c>
      <c r="BK330" s="210">
        <v>1</v>
      </c>
      <c r="BL330" s="210">
        <v>1</v>
      </c>
      <c r="BM330" s="210">
        <v>1</v>
      </c>
      <c r="BN330" s="210">
        <v>1</v>
      </c>
      <c r="BO330" s="210">
        <v>1</v>
      </c>
      <c r="BP330" s="210">
        <v>1</v>
      </c>
      <c r="BQ330" s="210">
        <v>1</v>
      </c>
      <c r="BR330" s="210">
        <v>1</v>
      </c>
      <c r="BS330" s="210">
        <v>1</v>
      </c>
      <c r="BT330" s="210">
        <v>1</v>
      </c>
      <c r="BU330" s="210"/>
      <c r="BV330" s="210"/>
      <c r="BW330" s="210"/>
      <c r="BX330" s="210"/>
      <c r="BY330" s="210"/>
      <c r="BZ330" s="210"/>
      <c r="CA330" s="210"/>
      <c r="CB330" s="210"/>
      <c r="CC330" s="210"/>
      <c r="CD330" s="210"/>
      <c r="CE330" s="210"/>
      <c r="CF330" s="210"/>
      <c r="CG330" s="210"/>
      <c r="CH330" s="210"/>
      <c r="CI330" s="210"/>
      <c r="CJ330" s="210"/>
      <c r="CK330" s="210"/>
      <c r="CL330" s="210"/>
      <c r="CM330" s="210"/>
      <c r="CN330" s="210"/>
      <c r="CO330" s="210"/>
      <c r="CP330" s="210"/>
      <c r="CQ330" s="210"/>
      <c r="CR330" s="210"/>
      <c r="CS330" s="144" t="s">
        <v>314</v>
      </c>
      <c r="CT330" s="144"/>
    </row>
    <row r="331" spans="1:98" ht="15">
      <c r="A331" s="208" t="s">
        <v>8334</v>
      </c>
      <c r="B331" s="285" t="s">
        <v>18</v>
      </c>
      <c r="C331" s="209" t="s">
        <v>30</v>
      </c>
      <c r="D331" s="259"/>
      <c r="E331" s="209" t="s">
        <v>5150</v>
      </c>
      <c r="F331" s="209" t="s">
        <v>38</v>
      </c>
      <c r="G331" s="216" t="s">
        <v>35</v>
      </c>
      <c r="H331" s="209" t="s">
        <v>8271</v>
      </c>
      <c r="I331" s="2"/>
      <c r="J331" s="210">
        <v>0</v>
      </c>
      <c r="K331" s="210">
        <v>0</v>
      </c>
      <c r="L331" s="210">
        <v>0</v>
      </c>
      <c r="M331" s="210">
        <v>0</v>
      </c>
      <c r="N331" s="210">
        <v>2</v>
      </c>
      <c r="O331" s="210">
        <v>2</v>
      </c>
      <c r="P331" s="210">
        <v>2</v>
      </c>
      <c r="Q331" s="210">
        <v>0</v>
      </c>
      <c r="R331" s="210">
        <v>2</v>
      </c>
      <c r="S331" s="210">
        <v>0</v>
      </c>
      <c r="T331" s="210">
        <v>0.17643706850340626</v>
      </c>
      <c r="U331" s="210">
        <v>7.4519212839539425E-2</v>
      </c>
      <c r="V331" s="210">
        <v>7.4519212839539425E-2</v>
      </c>
      <c r="W331" s="210">
        <v>7.4519212839539425E-2</v>
      </c>
      <c r="X331" s="210">
        <v>7.4519212839539425E-2</v>
      </c>
      <c r="Y331" s="210">
        <v>7.4519212839539425E-2</v>
      </c>
      <c r="Z331" s="210">
        <v>5.0304247379223822E-2</v>
      </c>
      <c r="AA331" s="210">
        <v>4.9620776390033108E-2</v>
      </c>
      <c r="AB331" s="210">
        <v>3.0236869477749905E-2</v>
      </c>
      <c r="AC331" s="210">
        <v>3.0236869477749905E-2</v>
      </c>
      <c r="AD331" s="210">
        <v>2.5296035825382094E-2</v>
      </c>
      <c r="AE331" s="210">
        <v>2.5296035825382094E-2</v>
      </c>
      <c r="AF331" s="210">
        <v>2.5296035825382094E-2</v>
      </c>
      <c r="AG331" s="210">
        <v>3.0236869477749905E-2</v>
      </c>
      <c r="AH331" s="210">
        <v>3.0236869477749905E-2</v>
      </c>
      <c r="AI331" s="210">
        <v>0</v>
      </c>
      <c r="AJ331" s="210">
        <v>0</v>
      </c>
      <c r="AK331" s="210">
        <v>0</v>
      </c>
      <c r="AL331" s="210">
        <v>0</v>
      </c>
      <c r="AM331" s="210">
        <v>4.4517832160597105E-2</v>
      </c>
      <c r="AN331" s="210">
        <v>3.4575052851345489E-2</v>
      </c>
      <c r="AO331" s="210">
        <v>2.3899462142596743E-2</v>
      </c>
      <c r="AP331" s="210">
        <v>2.3899462142596743E-2</v>
      </c>
      <c r="AQ331" s="210">
        <v>2.3899462142596743E-2</v>
      </c>
      <c r="AR331" s="210">
        <v>2.3899462142596743E-2</v>
      </c>
      <c r="AS331" s="210">
        <v>2.3899462142596743E-2</v>
      </c>
      <c r="AT331" s="210">
        <v>2.8262745463886876E-2</v>
      </c>
      <c r="AU331" s="210">
        <v>0</v>
      </c>
      <c r="AV331" s="210">
        <v>0</v>
      </c>
      <c r="AW331" s="210">
        <v>0</v>
      </c>
      <c r="AX331" s="210">
        <v>0</v>
      </c>
      <c r="AY331" s="210">
        <v>0</v>
      </c>
      <c r="AZ331" s="210">
        <v>0</v>
      </c>
      <c r="BA331" s="210">
        <v>0</v>
      </c>
      <c r="BB331" s="210">
        <v>0</v>
      </c>
      <c r="BC331" s="210">
        <v>0</v>
      </c>
      <c r="BD331" s="210">
        <v>0</v>
      </c>
      <c r="BE331" s="210">
        <v>0</v>
      </c>
      <c r="BF331" s="210">
        <v>0</v>
      </c>
      <c r="BG331" s="210">
        <v>0</v>
      </c>
      <c r="BH331" s="210">
        <v>0</v>
      </c>
      <c r="BI331" s="210">
        <v>0</v>
      </c>
      <c r="BJ331" s="210">
        <v>0</v>
      </c>
      <c r="BK331" s="210">
        <v>0</v>
      </c>
      <c r="BL331" s="210">
        <v>0</v>
      </c>
      <c r="BM331" s="210">
        <v>0</v>
      </c>
      <c r="BN331" s="210">
        <v>0</v>
      </c>
      <c r="BO331" s="210">
        <v>0</v>
      </c>
      <c r="BP331" s="210">
        <v>0</v>
      </c>
      <c r="BQ331" s="210">
        <v>0</v>
      </c>
      <c r="BR331" s="210">
        <v>0</v>
      </c>
      <c r="BS331" s="210">
        <v>0</v>
      </c>
      <c r="BT331" s="210">
        <v>0</v>
      </c>
      <c r="BU331" s="210"/>
      <c r="BV331" s="210"/>
      <c r="BW331" s="210"/>
      <c r="BX331" s="210"/>
      <c r="BY331" s="210"/>
      <c r="BZ331" s="210"/>
      <c r="CA331" s="210"/>
      <c r="CB331" s="210"/>
      <c r="CC331" s="210"/>
      <c r="CD331" s="210"/>
      <c r="CE331" s="210"/>
      <c r="CF331" s="210"/>
      <c r="CG331" s="210"/>
      <c r="CH331" s="210"/>
      <c r="CI331" s="210"/>
      <c r="CJ331" s="210"/>
      <c r="CK331" s="210"/>
      <c r="CL331" s="210"/>
      <c r="CM331" s="210"/>
      <c r="CN331" s="210"/>
      <c r="CO331" s="210"/>
      <c r="CP331" s="210"/>
      <c r="CQ331" s="210"/>
      <c r="CR331" s="210"/>
      <c r="CS331" s="144" t="s">
        <v>314</v>
      </c>
      <c r="CT331" s="144"/>
    </row>
    <row r="332" spans="1:98" ht="15">
      <c r="A332" s="208" t="s">
        <v>8334</v>
      </c>
      <c r="B332" s="285" t="s">
        <v>18</v>
      </c>
      <c r="C332" s="209" t="s">
        <v>30</v>
      </c>
      <c r="D332" s="259"/>
      <c r="E332" s="209" t="s">
        <v>2</v>
      </c>
      <c r="F332" s="209" t="s">
        <v>38</v>
      </c>
      <c r="G332" s="216" t="s">
        <v>35</v>
      </c>
      <c r="H332" s="209" t="s">
        <v>8271</v>
      </c>
      <c r="I332" s="2"/>
      <c r="J332" s="210">
        <v>0</v>
      </c>
      <c r="K332" s="210">
        <v>3</v>
      </c>
      <c r="L332" s="210">
        <v>3</v>
      </c>
      <c r="M332" s="210">
        <v>3</v>
      </c>
      <c r="N332" s="210">
        <v>0</v>
      </c>
      <c r="O332" s="210">
        <v>0</v>
      </c>
      <c r="P332" s="210">
        <v>0</v>
      </c>
      <c r="Q332" s="210">
        <v>5</v>
      </c>
      <c r="R332" s="210">
        <v>10</v>
      </c>
      <c r="S332" s="210">
        <v>12</v>
      </c>
      <c r="T332" s="210">
        <v>38</v>
      </c>
      <c r="U332" s="210">
        <v>39</v>
      </c>
      <c r="V332" s="210">
        <v>39</v>
      </c>
      <c r="W332" s="210">
        <v>39</v>
      </c>
      <c r="X332" s="210">
        <v>41</v>
      </c>
      <c r="Y332" s="210">
        <v>41</v>
      </c>
      <c r="Z332" s="210">
        <v>41</v>
      </c>
      <c r="AA332" s="210">
        <v>41</v>
      </c>
      <c r="AB332" s="210">
        <v>41</v>
      </c>
      <c r="AC332" s="210">
        <v>41</v>
      </c>
      <c r="AD332" s="210">
        <v>41</v>
      </c>
      <c r="AE332" s="210">
        <v>41</v>
      </c>
      <c r="AF332" s="210">
        <v>41</v>
      </c>
      <c r="AG332" s="210">
        <v>41</v>
      </c>
      <c r="AH332" s="210">
        <v>41</v>
      </c>
      <c r="AI332" s="210">
        <v>41</v>
      </c>
      <c r="AJ332" s="210">
        <v>41</v>
      </c>
      <c r="AK332" s="210">
        <v>41</v>
      </c>
      <c r="AL332" s="210">
        <v>41</v>
      </c>
      <c r="AM332" s="210">
        <v>41</v>
      </c>
      <c r="AN332" s="210">
        <v>41</v>
      </c>
      <c r="AO332" s="210">
        <v>41</v>
      </c>
      <c r="AP332" s="210">
        <v>41</v>
      </c>
      <c r="AQ332" s="210">
        <v>41</v>
      </c>
      <c r="AR332" s="210">
        <v>41</v>
      </c>
      <c r="AS332" s="210">
        <v>41</v>
      </c>
      <c r="AT332" s="210">
        <v>41</v>
      </c>
      <c r="AU332" s="210">
        <v>41</v>
      </c>
      <c r="AV332" s="210">
        <v>41</v>
      </c>
      <c r="AW332" s="210">
        <v>40</v>
      </c>
      <c r="AX332" s="210">
        <v>40</v>
      </c>
      <c r="AY332" s="210">
        <v>40</v>
      </c>
      <c r="AZ332" s="210">
        <v>40</v>
      </c>
      <c r="BA332" s="210">
        <v>40</v>
      </c>
      <c r="BB332" s="210">
        <v>40</v>
      </c>
      <c r="BC332" s="210">
        <v>40</v>
      </c>
      <c r="BD332" s="210">
        <v>40</v>
      </c>
      <c r="BE332" s="210">
        <v>40</v>
      </c>
      <c r="BF332" s="210">
        <v>40</v>
      </c>
      <c r="BG332" s="210">
        <v>40</v>
      </c>
      <c r="BH332" s="210">
        <v>40</v>
      </c>
      <c r="BI332" s="210">
        <v>40</v>
      </c>
      <c r="BJ332" s="210">
        <v>40</v>
      </c>
      <c r="BK332" s="210">
        <v>40</v>
      </c>
      <c r="BL332" s="210">
        <v>40</v>
      </c>
      <c r="BM332" s="210">
        <v>40</v>
      </c>
      <c r="BN332" s="210">
        <v>40</v>
      </c>
      <c r="BO332" s="210">
        <v>40</v>
      </c>
      <c r="BP332" s="210">
        <v>40</v>
      </c>
      <c r="BQ332" s="210">
        <v>40</v>
      </c>
      <c r="BR332" s="210">
        <v>40</v>
      </c>
      <c r="BS332" s="210">
        <v>40</v>
      </c>
      <c r="BT332" s="210">
        <v>40</v>
      </c>
      <c r="BU332" s="210"/>
      <c r="BV332" s="210"/>
      <c r="BW332" s="210"/>
      <c r="BX332" s="210"/>
      <c r="BY332" s="210"/>
      <c r="BZ332" s="210"/>
      <c r="CA332" s="210"/>
      <c r="CB332" s="210"/>
      <c r="CC332" s="210"/>
      <c r="CD332" s="210"/>
      <c r="CE332" s="210"/>
      <c r="CF332" s="210"/>
      <c r="CG332" s="210"/>
      <c r="CH332" s="210"/>
      <c r="CI332" s="210"/>
      <c r="CJ332" s="210"/>
      <c r="CK332" s="210"/>
      <c r="CL332" s="210"/>
      <c r="CM332" s="210"/>
      <c r="CN332" s="210"/>
      <c r="CO332" s="210"/>
      <c r="CP332" s="210"/>
      <c r="CQ332" s="210"/>
      <c r="CR332" s="210"/>
      <c r="CS332" s="144" t="s">
        <v>314</v>
      </c>
      <c r="CT332" s="144"/>
    </row>
    <row r="333" spans="1:98" ht="15">
      <c r="A333" s="208" t="s">
        <v>8334</v>
      </c>
      <c r="B333" s="285" t="s">
        <v>18</v>
      </c>
      <c r="C333" s="209" t="s">
        <v>30</v>
      </c>
      <c r="D333" s="259"/>
      <c r="E333" s="209" t="s">
        <v>5135</v>
      </c>
      <c r="F333" s="209" t="s">
        <v>38</v>
      </c>
      <c r="G333" s="216" t="s">
        <v>35</v>
      </c>
      <c r="H333" s="209" t="s">
        <v>8271</v>
      </c>
      <c r="I333" s="2"/>
      <c r="J333" s="210">
        <v>0</v>
      </c>
      <c r="K333" s="210">
        <v>0</v>
      </c>
      <c r="L333" s="210">
        <v>0</v>
      </c>
      <c r="M333" s="210">
        <v>0</v>
      </c>
      <c r="N333" s="210">
        <v>0</v>
      </c>
      <c r="O333" s="210">
        <v>0</v>
      </c>
      <c r="P333" s="210">
        <v>0</v>
      </c>
      <c r="Q333" s="210">
        <v>0</v>
      </c>
      <c r="R333" s="210">
        <v>0</v>
      </c>
      <c r="S333" s="210">
        <v>1</v>
      </c>
      <c r="T333" s="210">
        <v>4</v>
      </c>
      <c r="U333" s="210">
        <v>4</v>
      </c>
      <c r="V333" s="210">
        <v>4</v>
      </c>
      <c r="W333" s="210">
        <v>4</v>
      </c>
      <c r="X333" s="210">
        <v>14</v>
      </c>
      <c r="Y333" s="210">
        <v>14</v>
      </c>
      <c r="Z333" s="210">
        <v>14</v>
      </c>
      <c r="AA333" s="210">
        <v>14</v>
      </c>
      <c r="AB333" s="210">
        <v>14</v>
      </c>
      <c r="AC333" s="210">
        <v>14</v>
      </c>
      <c r="AD333" s="210">
        <v>14</v>
      </c>
      <c r="AE333" s="210">
        <v>14</v>
      </c>
      <c r="AF333" s="210">
        <v>14</v>
      </c>
      <c r="AG333" s="210">
        <v>14</v>
      </c>
      <c r="AH333" s="210">
        <v>14</v>
      </c>
      <c r="AI333" s="210">
        <v>14</v>
      </c>
      <c r="AJ333" s="210">
        <v>14</v>
      </c>
      <c r="AK333" s="210">
        <v>14</v>
      </c>
      <c r="AL333" s="210">
        <v>14</v>
      </c>
      <c r="AM333" s="210">
        <v>14</v>
      </c>
      <c r="AN333" s="210">
        <v>14</v>
      </c>
      <c r="AO333" s="210">
        <v>14</v>
      </c>
      <c r="AP333" s="210">
        <v>14</v>
      </c>
      <c r="AQ333" s="210">
        <v>14</v>
      </c>
      <c r="AR333" s="210">
        <v>14</v>
      </c>
      <c r="AS333" s="210">
        <v>14</v>
      </c>
      <c r="AT333" s="210">
        <v>14</v>
      </c>
      <c r="AU333" s="210">
        <v>14</v>
      </c>
      <c r="AV333" s="210">
        <v>14</v>
      </c>
      <c r="AW333" s="210">
        <v>14</v>
      </c>
      <c r="AX333" s="210">
        <v>14</v>
      </c>
      <c r="AY333" s="210">
        <v>14</v>
      </c>
      <c r="AZ333" s="210">
        <v>14</v>
      </c>
      <c r="BA333" s="210">
        <v>14</v>
      </c>
      <c r="BB333" s="210">
        <v>14</v>
      </c>
      <c r="BC333" s="210">
        <v>14</v>
      </c>
      <c r="BD333" s="210">
        <v>14</v>
      </c>
      <c r="BE333" s="210">
        <v>14</v>
      </c>
      <c r="BF333" s="210">
        <v>14</v>
      </c>
      <c r="BG333" s="210">
        <v>14</v>
      </c>
      <c r="BH333" s="210">
        <v>14</v>
      </c>
      <c r="BI333" s="210">
        <v>14</v>
      </c>
      <c r="BJ333" s="210">
        <v>14</v>
      </c>
      <c r="BK333" s="210">
        <v>14</v>
      </c>
      <c r="BL333" s="210">
        <v>14</v>
      </c>
      <c r="BM333" s="210">
        <v>14</v>
      </c>
      <c r="BN333" s="210">
        <v>14</v>
      </c>
      <c r="BO333" s="210">
        <v>14</v>
      </c>
      <c r="BP333" s="210">
        <v>14</v>
      </c>
      <c r="BQ333" s="210">
        <v>14</v>
      </c>
      <c r="BR333" s="210">
        <v>14</v>
      </c>
      <c r="BS333" s="210">
        <v>14</v>
      </c>
      <c r="BT333" s="210">
        <v>14</v>
      </c>
      <c r="BU333" s="210"/>
      <c r="BV333" s="210"/>
      <c r="BW333" s="210"/>
      <c r="BX333" s="210"/>
      <c r="BY333" s="210"/>
      <c r="BZ333" s="210"/>
      <c r="CA333" s="210"/>
      <c r="CB333" s="210"/>
      <c r="CC333" s="210"/>
      <c r="CD333" s="210"/>
      <c r="CE333" s="210"/>
      <c r="CF333" s="210"/>
      <c r="CG333" s="210"/>
      <c r="CH333" s="210"/>
      <c r="CI333" s="210"/>
      <c r="CJ333" s="210"/>
      <c r="CK333" s="210"/>
      <c r="CL333" s="210"/>
      <c r="CM333" s="210"/>
      <c r="CN333" s="210"/>
      <c r="CO333" s="210"/>
      <c r="CP333" s="210"/>
      <c r="CQ333" s="210"/>
      <c r="CR333" s="210"/>
      <c r="CS333" s="144" t="s">
        <v>314</v>
      </c>
      <c r="CT333" s="144"/>
    </row>
    <row r="334" spans="1:98" ht="15">
      <c r="A334" s="208" t="s">
        <v>8334</v>
      </c>
      <c r="B334" s="285" t="s">
        <v>18</v>
      </c>
      <c r="C334" s="209" t="s">
        <v>30</v>
      </c>
      <c r="D334" s="259"/>
      <c r="E334" s="209" t="s">
        <v>5138</v>
      </c>
      <c r="F334" s="209" t="s">
        <v>38</v>
      </c>
      <c r="G334" s="216" t="s">
        <v>35</v>
      </c>
      <c r="H334" s="209" t="s">
        <v>8271</v>
      </c>
      <c r="I334" s="2"/>
      <c r="J334" s="210">
        <v>0</v>
      </c>
      <c r="K334" s="210">
        <v>0</v>
      </c>
      <c r="L334" s="210">
        <v>0</v>
      </c>
      <c r="M334" s="210">
        <v>0</v>
      </c>
      <c r="N334" s="210">
        <v>0</v>
      </c>
      <c r="O334" s="210">
        <v>0</v>
      </c>
      <c r="P334" s="210">
        <v>0</v>
      </c>
      <c r="Q334" s="210">
        <v>1</v>
      </c>
      <c r="R334" s="210">
        <v>1</v>
      </c>
      <c r="S334" s="210">
        <v>1</v>
      </c>
      <c r="T334" s="210">
        <v>2</v>
      </c>
      <c r="U334" s="210">
        <v>2</v>
      </c>
      <c r="V334" s="210">
        <v>2</v>
      </c>
      <c r="W334" s="210">
        <v>2</v>
      </c>
      <c r="X334" s="210">
        <v>3</v>
      </c>
      <c r="Y334" s="210">
        <v>3</v>
      </c>
      <c r="Z334" s="210">
        <v>3</v>
      </c>
      <c r="AA334" s="210">
        <v>3</v>
      </c>
      <c r="AB334" s="210">
        <v>3</v>
      </c>
      <c r="AC334" s="210">
        <v>3</v>
      </c>
      <c r="AD334" s="210">
        <v>3</v>
      </c>
      <c r="AE334" s="210">
        <v>3</v>
      </c>
      <c r="AF334" s="210">
        <v>3</v>
      </c>
      <c r="AG334" s="210">
        <v>3</v>
      </c>
      <c r="AH334" s="210">
        <v>3</v>
      </c>
      <c r="AI334" s="210">
        <v>3</v>
      </c>
      <c r="AJ334" s="210">
        <v>3</v>
      </c>
      <c r="AK334" s="210">
        <v>3</v>
      </c>
      <c r="AL334" s="210">
        <v>3</v>
      </c>
      <c r="AM334" s="210">
        <v>3</v>
      </c>
      <c r="AN334" s="210">
        <v>3</v>
      </c>
      <c r="AO334" s="210">
        <v>3</v>
      </c>
      <c r="AP334" s="210">
        <v>3</v>
      </c>
      <c r="AQ334" s="210">
        <v>3</v>
      </c>
      <c r="AR334" s="210">
        <v>3</v>
      </c>
      <c r="AS334" s="210">
        <v>3</v>
      </c>
      <c r="AT334" s="210">
        <v>3</v>
      </c>
      <c r="AU334" s="210">
        <v>3</v>
      </c>
      <c r="AV334" s="210">
        <v>3</v>
      </c>
      <c r="AW334" s="210">
        <v>3</v>
      </c>
      <c r="AX334" s="210">
        <v>3</v>
      </c>
      <c r="AY334" s="210">
        <v>3</v>
      </c>
      <c r="AZ334" s="210">
        <v>3</v>
      </c>
      <c r="BA334" s="210">
        <v>3</v>
      </c>
      <c r="BB334" s="210">
        <v>3</v>
      </c>
      <c r="BC334" s="210">
        <v>3</v>
      </c>
      <c r="BD334" s="210">
        <v>3</v>
      </c>
      <c r="BE334" s="210">
        <v>3</v>
      </c>
      <c r="BF334" s="210">
        <v>3</v>
      </c>
      <c r="BG334" s="210">
        <v>3</v>
      </c>
      <c r="BH334" s="210">
        <v>3</v>
      </c>
      <c r="BI334" s="210">
        <v>3</v>
      </c>
      <c r="BJ334" s="210">
        <v>3</v>
      </c>
      <c r="BK334" s="210">
        <v>3</v>
      </c>
      <c r="BL334" s="210">
        <v>3</v>
      </c>
      <c r="BM334" s="210">
        <v>3</v>
      </c>
      <c r="BN334" s="210">
        <v>3</v>
      </c>
      <c r="BO334" s="210">
        <v>3</v>
      </c>
      <c r="BP334" s="210">
        <v>3</v>
      </c>
      <c r="BQ334" s="210">
        <v>3</v>
      </c>
      <c r="BR334" s="210">
        <v>3</v>
      </c>
      <c r="BS334" s="210">
        <v>3</v>
      </c>
      <c r="BT334" s="210">
        <v>3</v>
      </c>
      <c r="BU334" s="210"/>
      <c r="BV334" s="210"/>
      <c r="BW334" s="210"/>
      <c r="BX334" s="210"/>
      <c r="BY334" s="210"/>
      <c r="BZ334" s="210"/>
      <c r="CA334" s="210"/>
      <c r="CB334" s="210"/>
      <c r="CC334" s="210"/>
      <c r="CD334" s="210"/>
      <c r="CE334" s="210"/>
      <c r="CF334" s="210"/>
      <c r="CG334" s="210"/>
      <c r="CH334" s="210"/>
      <c r="CI334" s="210"/>
      <c r="CJ334" s="210"/>
      <c r="CK334" s="210"/>
      <c r="CL334" s="210"/>
      <c r="CM334" s="210"/>
      <c r="CN334" s="210"/>
      <c r="CO334" s="210"/>
      <c r="CP334" s="210"/>
      <c r="CQ334" s="210"/>
      <c r="CR334" s="210"/>
      <c r="CS334" s="144" t="s">
        <v>314</v>
      </c>
      <c r="CT334" s="144"/>
    </row>
    <row r="335" spans="1:98" ht="15">
      <c r="A335" s="208" t="s">
        <v>8334</v>
      </c>
      <c r="B335" s="285" t="s">
        <v>18</v>
      </c>
      <c r="C335" s="209" t="s">
        <v>30</v>
      </c>
      <c r="D335" s="259"/>
      <c r="E335" s="209" t="s">
        <v>5155</v>
      </c>
      <c r="F335" s="209" t="s">
        <v>38</v>
      </c>
      <c r="G335" s="216" t="s">
        <v>35</v>
      </c>
      <c r="H335" s="209" t="s">
        <v>8271</v>
      </c>
      <c r="I335" s="2"/>
      <c r="J335" s="210">
        <v>0</v>
      </c>
      <c r="K335" s="210">
        <v>0</v>
      </c>
      <c r="L335" s="210">
        <v>0</v>
      </c>
      <c r="M335" s="210">
        <v>0</v>
      </c>
      <c r="N335" s="210">
        <v>0</v>
      </c>
      <c r="O335" s="210">
        <v>0</v>
      </c>
      <c r="P335" s="210">
        <v>0</v>
      </c>
      <c r="Q335" s="210">
        <v>1</v>
      </c>
      <c r="R335" s="210">
        <v>1</v>
      </c>
      <c r="S335" s="210">
        <v>1</v>
      </c>
      <c r="T335" s="210">
        <v>2</v>
      </c>
      <c r="U335" s="210">
        <v>2</v>
      </c>
      <c r="V335" s="210">
        <v>2</v>
      </c>
      <c r="W335" s="210">
        <v>2</v>
      </c>
      <c r="X335" s="210">
        <v>2</v>
      </c>
      <c r="Y335" s="210">
        <v>2</v>
      </c>
      <c r="Z335" s="210">
        <v>2</v>
      </c>
      <c r="AA335" s="210">
        <v>2</v>
      </c>
      <c r="AB335" s="210">
        <v>2</v>
      </c>
      <c r="AC335" s="210">
        <v>2</v>
      </c>
      <c r="AD335" s="210">
        <v>2</v>
      </c>
      <c r="AE335" s="210">
        <v>2</v>
      </c>
      <c r="AF335" s="210">
        <v>2</v>
      </c>
      <c r="AG335" s="210">
        <v>2</v>
      </c>
      <c r="AH335" s="210">
        <v>2</v>
      </c>
      <c r="AI335" s="210">
        <v>2</v>
      </c>
      <c r="AJ335" s="210">
        <v>2</v>
      </c>
      <c r="AK335" s="210">
        <v>2</v>
      </c>
      <c r="AL335" s="210">
        <v>2</v>
      </c>
      <c r="AM335" s="210">
        <v>2</v>
      </c>
      <c r="AN335" s="210">
        <v>2</v>
      </c>
      <c r="AO335" s="210">
        <v>2</v>
      </c>
      <c r="AP335" s="210">
        <v>2</v>
      </c>
      <c r="AQ335" s="210">
        <v>2</v>
      </c>
      <c r="AR335" s="210">
        <v>2</v>
      </c>
      <c r="AS335" s="210">
        <v>2</v>
      </c>
      <c r="AT335" s="210">
        <v>2</v>
      </c>
      <c r="AU335" s="210">
        <v>2</v>
      </c>
      <c r="AV335" s="210">
        <v>2</v>
      </c>
      <c r="AW335" s="210">
        <v>2</v>
      </c>
      <c r="AX335" s="210">
        <v>2</v>
      </c>
      <c r="AY335" s="210">
        <v>2</v>
      </c>
      <c r="AZ335" s="210">
        <v>2</v>
      </c>
      <c r="BA335" s="210">
        <v>2</v>
      </c>
      <c r="BB335" s="210">
        <v>2</v>
      </c>
      <c r="BC335" s="210">
        <v>2</v>
      </c>
      <c r="BD335" s="210">
        <v>2</v>
      </c>
      <c r="BE335" s="210">
        <v>2</v>
      </c>
      <c r="BF335" s="210">
        <v>2</v>
      </c>
      <c r="BG335" s="210">
        <v>2</v>
      </c>
      <c r="BH335" s="210">
        <v>2</v>
      </c>
      <c r="BI335" s="210">
        <v>2</v>
      </c>
      <c r="BJ335" s="210">
        <v>2</v>
      </c>
      <c r="BK335" s="210">
        <v>2</v>
      </c>
      <c r="BL335" s="210">
        <v>2</v>
      </c>
      <c r="BM335" s="210">
        <v>2</v>
      </c>
      <c r="BN335" s="210">
        <v>2</v>
      </c>
      <c r="BO335" s="210">
        <v>2</v>
      </c>
      <c r="BP335" s="210">
        <v>2</v>
      </c>
      <c r="BQ335" s="210">
        <v>2</v>
      </c>
      <c r="BR335" s="210">
        <v>2</v>
      </c>
      <c r="BS335" s="210">
        <v>2</v>
      </c>
      <c r="BT335" s="210">
        <v>2</v>
      </c>
      <c r="BU335" s="210"/>
      <c r="BV335" s="210"/>
      <c r="BW335" s="210"/>
      <c r="BX335" s="210"/>
      <c r="BY335" s="210"/>
      <c r="BZ335" s="210"/>
      <c r="CA335" s="210"/>
      <c r="CB335" s="210"/>
      <c r="CC335" s="210"/>
      <c r="CD335" s="210"/>
      <c r="CE335" s="210"/>
      <c r="CF335" s="210"/>
      <c r="CG335" s="210"/>
      <c r="CH335" s="210"/>
      <c r="CI335" s="210"/>
      <c r="CJ335" s="210"/>
      <c r="CK335" s="210"/>
      <c r="CL335" s="210"/>
      <c r="CM335" s="210"/>
      <c r="CN335" s="210"/>
      <c r="CO335" s="210"/>
      <c r="CP335" s="210"/>
      <c r="CQ335" s="210"/>
      <c r="CR335" s="210"/>
      <c r="CS335" s="144" t="s">
        <v>314</v>
      </c>
      <c r="CT335" s="144"/>
    </row>
    <row r="336" spans="1:98" ht="15">
      <c r="A336" s="208" t="s">
        <v>8334</v>
      </c>
      <c r="B336" s="285" t="s">
        <v>18</v>
      </c>
      <c r="C336" s="209" t="s">
        <v>30</v>
      </c>
      <c r="D336" s="259"/>
      <c r="E336" s="209" t="s">
        <v>5140</v>
      </c>
      <c r="F336" s="209" t="s">
        <v>38</v>
      </c>
      <c r="G336" s="216" t="s">
        <v>35</v>
      </c>
      <c r="H336" s="209" t="s">
        <v>8271</v>
      </c>
      <c r="I336" s="2"/>
      <c r="J336" s="210">
        <v>0</v>
      </c>
      <c r="K336" s="210">
        <v>0</v>
      </c>
      <c r="L336" s="210">
        <v>0</v>
      </c>
      <c r="M336" s="210">
        <v>0</v>
      </c>
      <c r="N336" s="210">
        <v>0</v>
      </c>
      <c r="O336" s="210">
        <v>1</v>
      </c>
      <c r="P336" s="210">
        <v>1</v>
      </c>
      <c r="Q336" s="210">
        <v>1</v>
      </c>
      <c r="R336" s="210">
        <v>1</v>
      </c>
      <c r="S336" s="210">
        <v>1</v>
      </c>
      <c r="T336" s="210">
        <v>1</v>
      </c>
      <c r="U336" s="210">
        <v>1</v>
      </c>
      <c r="V336" s="210">
        <v>1</v>
      </c>
      <c r="W336" s="210">
        <v>1</v>
      </c>
      <c r="X336" s="210">
        <v>1</v>
      </c>
      <c r="Y336" s="210">
        <v>1</v>
      </c>
      <c r="Z336" s="210">
        <v>1</v>
      </c>
      <c r="AA336" s="210">
        <v>1</v>
      </c>
      <c r="AB336" s="210">
        <v>1</v>
      </c>
      <c r="AC336" s="210">
        <v>1</v>
      </c>
      <c r="AD336" s="210">
        <v>1</v>
      </c>
      <c r="AE336" s="210">
        <v>1</v>
      </c>
      <c r="AF336" s="210">
        <v>1</v>
      </c>
      <c r="AG336" s="210">
        <v>1</v>
      </c>
      <c r="AH336" s="210">
        <v>1</v>
      </c>
      <c r="AI336" s="210">
        <v>1</v>
      </c>
      <c r="AJ336" s="210">
        <v>1</v>
      </c>
      <c r="AK336" s="210">
        <v>1</v>
      </c>
      <c r="AL336" s="210">
        <v>1</v>
      </c>
      <c r="AM336" s="210">
        <v>1</v>
      </c>
      <c r="AN336" s="210">
        <v>1</v>
      </c>
      <c r="AO336" s="210">
        <v>1</v>
      </c>
      <c r="AP336" s="210">
        <v>1</v>
      </c>
      <c r="AQ336" s="210">
        <v>1</v>
      </c>
      <c r="AR336" s="210">
        <v>1</v>
      </c>
      <c r="AS336" s="210">
        <v>1</v>
      </c>
      <c r="AT336" s="210">
        <v>1</v>
      </c>
      <c r="AU336" s="210">
        <v>1</v>
      </c>
      <c r="AV336" s="210">
        <v>1</v>
      </c>
      <c r="AW336" s="210">
        <v>1</v>
      </c>
      <c r="AX336" s="210">
        <v>1</v>
      </c>
      <c r="AY336" s="210">
        <v>1</v>
      </c>
      <c r="AZ336" s="210">
        <v>1</v>
      </c>
      <c r="BA336" s="210">
        <v>1</v>
      </c>
      <c r="BB336" s="210">
        <v>1</v>
      </c>
      <c r="BC336" s="210">
        <v>1</v>
      </c>
      <c r="BD336" s="210">
        <v>1</v>
      </c>
      <c r="BE336" s="210">
        <v>1</v>
      </c>
      <c r="BF336" s="210">
        <v>1</v>
      </c>
      <c r="BG336" s="210">
        <v>1</v>
      </c>
      <c r="BH336" s="210">
        <v>1</v>
      </c>
      <c r="BI336" s="210">
        <v>1</v>
      </c>
      <c r="BJ336" s="210">
        <v>1</v>
      </c>
      <c r="BK336" s="210">
        <v>1</v>
      </c>
      <c r="BL336" s="210">
        <v>1</v>
      </c>
      <c r="BM336" s="210">
        <v>1</v>
      </c>
      <c r="BN336" s="210">
        <v>1</v>
      </c>
      <c r="BO336" s="210">
        <v>1</v>
      </c>
      <c r="BP336" s="210">
        <v>1</v>
      </c>
      <c r="BQ336" s="210">
        <v>1</v>
      </c>
      <c r="BR336" s="210">
        <v>1</v>
      </c>
      <c r="BS336" s="210">
        <v>1</v>
      </c>
      <c r="BT336" s="210">
        <v>1</v>
      </c>
      <c r="BU336" s="210"/>
      <c r="BV336" s="210"/>
      <c r="BW336" s="210"/>
      <c r="BX336" s="210"/>
      <c r="BY336" s="210"/>
      <c r="BZ336" s="210"/>
      <c r="CA336" s="210"/>
      <c r="CB336" s="210"/>
      <c r="CC336" s="210"/>
      <c r="CD336" s="210"/>
      <c r="CE336" s="210"/>
      <c r="CF336" s="210"/>
      <c r="CG336" s="210"/>
      <c r="CH336" s="210"/>
      <c r="CI336" s="210"/>
      <c r="CJ336" s="210"/>
      <c r="CK336" s="210"/>
      <c r="CL336" s="210"/>
      <c r="CM336" s="210"/>
      <c r="CN336" s="210"/>
      <c r="CO336" s="210"/>
      <c r="CP336" s="210"/>
      <c r="CQ336" s="210"/>
      <c r="CR336" s="210"/>
      <c r="CS336" s="144" t="s">
        <v>314</v>
      </c>
      <c r="CT336" s="144"/>
    </row>
    <row r="337" spans="1:98" ht="15">
      <c r="A337" s="208" t="s">
        <v>8334</v>
      </c>
      <c r="B337" s="285" t="s">
        <v>18</v>
      </c>
      <c r="C337" s="209" t="s">
        <v>30</v>
      </c>
      <c r="D337" s="259"/>
      <c r="E337" s="209" t="s">
        <v>5163</v>
      </c>
      <c r="F337" s="209" t="s">
        <v>38</v>
      </c>
      <c r="G337" s="216" t="s">
        <v>35</v>
      </c>
      <c r="H337" s="209" t="s">
        <v>8271</v>
      </c>
      <c r="I337" s="2"/>
      <c r="J337" s="210">
        <v>0</v>
      </c>
      <c r="K337" s="210">
        <v>0</v>
      </c>
      <c r="L337" s="210">
        <v>0</v>
      </c>
      <c r="M337" s="210">
        <v>0</v>
      </c>
      <c r="N337" s="210">
        <v>0</v>
      </c>
      <c r="O337" s="210">
        <v>1</v>
      </c>
      <c r="P337" s="210">
        <v>1</v>
      </c>
      <c r="Q337" s="210">
        <v>1</v>
      </c>
      <c r="R337" s="210">
        <v>1</v>
      </c>
      <c r="S337" s="210">
        <v>4</v>
      </c>
      <c r="T337" s="210">
        <v>10</v>
      </c>
      <c r="U337" s="210">
        <v>10</v>
      </c>
      <c r="V337" s="210">
        <v>10</v>
      </c>
      <c r="W337" s="210">
        <v>10</v>
      </c>
      <c r="X337" s="210">
        <v>13</v>
      </c>
      <c r="Y337" s="210">
        <v>17</v>
      </c>
      <c r="Z337" s="210">
        <v>17</v>
      </c>
      <c r="AA337" s="210">
        <v>17</v>
      </c>
      <c r="AB337" s="210">
        <v>17</v>
      </c>
      <c r="AC337" s="210">
        <v>17</v>
      </c>
      <c r="AD337" s="210">
        <v>17</v>
      </c>
      <c r="AE337" s="210">
        <v>17</v>
      </c>
      <c r="AF337" s="210">
        <v>17</v>
      </c>
      <c r="AG337" s="210">
        <v>17</v>
      </c>
      <c r="AH337" s="210">
        <v>17</v>
      </c>
      <c r="AI337" s="210">
        <v>17</v>
      </c>
      <c r="AJ337" s="210">
        <v>17</v>
      </c>
      <c r="AK337" s="210">
        <v>17</v>
      </c>
      <c r="AL337" s="210">
        <v>17</v>
      </c>
      <c r="AM337" s="210">
        <v>17</v>
      </c>
      <c r="AN337" s="210">
        <v>17</v>
      </c>
      <c r="AO337" s="210">
        <v>17</v>
      </c>
      <c r="AP337" s="210">
        <v>17</v>
      </c>
      <c r="AQ337" s="210">
        <v>17</v>
      </c>
      <c r="AR337" s="210">
        <v>17</v>
      </c>
      <c r="AS337" s="210">
        <v>17</v>
      </c>
      <c r="AT337" s="210">
        <v>17</v>
      </c>
      <c r="AU337" s="210">
        <v>17</v>
      </c>
      <c r="AV337" s="210">
        <v>17</v>
      </c>
      <c r="AW337" s="210">
        <v>17</v>
      </c>
      <c r="AX337" s="210">
        <v>17</v>
      </c>
      <c r="AY337" s="210">
        <v>17</v>
      </c>
      <c r="AZ337" s="210">
        <v>17</v>
      </c>
      <c r="BA337" s="210">
        <v>17</v>
      </c>
      <c r="BB337" s="210">
        <v>17</v>
      </c>
      <c r="BC337" s="210">
        <v>17</v>
      </c>
      <c r="BD337" s="210">
        <v>17</v>
      </c>
      <c r="BE337" s="210">
        <v>17</v>
      </c>
      <c r="BF337" s="210">
        <v>17</v>
      </c>
      <c r="BG337" s="210">
        <v>17</v>
      </c>
      <c r="BH337" s="210">
        <v>17</v>
      </c>
      <c r="BI337" s="210">
        <v>17</v>
      </c>
      <c r="BJ337" s="210">
        <v>17</v>
      </c>
      <c r="BK337" s="210">
        <v>17</v>
      </c>
      <c r="BL337" s="210">
        <v>17</v>
      </c>
      <c r="BM337" s="210">
        <v>17</v>
      </c>
      <c r="BN337" s="210">
        <v>17</v>
      </c>
      <c r="BO337" s="210">
        <v>17</v>
      </c>
      <c r="BP337" s="210">
        <v>17</v>
      </c>
      <c r="BQ337" s="210">
        <v>17</v>
      </c>
      <c r="BR337" s="210">
        <v>17</v>
      </c>
      <c r="BS337" s="210">
        <v>17</v>
      </c>
      <c r="BT337" s="210">
        <v>17</v>
      </c>
      <c r="BU337" s="210"/>
      <c r="BV337" s="210"/>
      <c r="BW337" s="210"/>
      <c r="BX337" s="210"/>
      <c r="BY337" s="210"/>
      <c r="BZ337" s="210"/>
      <c r="CA337" s="210"/>
      <c r="CB337" s="210"/>
      <c r="CC337" s="210"/>
      <c r="CD337" s="210"/>
      <c r="CE337" s="210"/>
      <c r="CF337" s="210"/>
      <c r="CG337" s="210"/>
      <c r="CH337" s="210"/>
      <c r="CI337" s="210"/>
      <c r="CJ337" s="210"/>
      <c r="CK337" s="210"/>
      <c r="CL337" s="210"/>
      <c r="CM337" s="210"/>
      <c r="CN337" s="210"/>
      <c r="CO337" s="210"/>
      <c r="CP337" s="210"/>
      <c r="CQ337" s="210"/>
      <c r="CR337" s="210"/>
      <c r="CS337" s="144" t="s">
        <v>314</v>
      </c>
      <c r="CT337" s="144"/>
    </row>
    <row r="338" spans="1:98" ht="15">
      <c r="A338" s="208" t="s">
        <v>8334</v>
      </c>
      <c r="B338" s="285" t="s">
        <v>18</v>
      </c>
      <c r="C338" s="209" t="s">
        <v>30</v>
      </c>
      <c r="D338" s="259"/>
      <c r="E338" s="209" t="s">
        <v>6609</v>
      </c>
      <c r="F338" s="209" t="s">
        <v>38</v>
      </c>
      <c r="G338" s="216" t="s">
        <v>35</v>
      </c>
      <c r="H338" s="209" t="s">
        <v>8271</v>
      </c>
      <c r="I338" s="2"/>
      <c r="J338" s="210"/>
      <c r="K338" s="210"/>
      <c r="L338" s="210"/>
      <c r="M338" s="210"/>
      <c r="N338" s="210"/>
      <c r="O338" s="210"/>
      <c r="P338" s="210"/>
      <c r="Q338" s="210"/>
      <c r="R338" s="210">
        <v>5</v>
      </c>
      <c r="S338" s="210">
        <v>5</v>
      </c>
      <c r="T338" s="210">
        <v>5</v>
      </c>
      <c r="U338" s="210">
        <v>5</v>
      </c>
      <c r="V338" s="210">
        <v>5</v>
      </c>
      <c r="W338" s="210">
        <v>5</v>
      </c>
      <c r="X338" s="210">
        <v>5</v>
      </c>
      <c r="Y338" s="210">
        <v>5</v>
      </c>
      <c r="Z338" s="210">
        <v>5</v>
      </c>
      <c r="AA338" s="210">
        <v>5</v>
      </c>
      <c r="AB338" s="210">
        <v>5</v>
      </c>
      <c r="AC338" s="210">
        <v>5</v>
      </c>
      <c r="AD338" s="210">
        <v>5</v>
      </c>
      <c r="AE338" s="210">
        <v>5</v>
      </c>
      <c r="AF338" s="210">
        <v>5</v>
      </c>
      <c r="AG338" s="210">
        <v>5</v>
      </c>
      <c r="AH338" s="210">
        <v>5</v>
      </c>
      <c r="AI338" s="210">
        <v>5</v>
      </c>
      <c r="AJ338" s="210">
        <v>5</v>
      </c>
      <c r="AK338" s="210">
        <v>5</v>
      </c>
      <c r="AL338" s="210">
        <v>5</v>
      </c>
      <c r="AM338" s="210">
        <v>5</v>
      </c>
      <c r="AN338" s="210">
        <v>5</v>
      </c>
      <c r="AO338" s="210">
        <v>5</v>
      </c>
      <c r="AP338" s="210">
        <v>5</v>
      </c>
      <c r="AQ338" s="210">
        <v>5</v>
      </c>
      <c r="AR338" s="210">
        <v>5</v>
      </c>
      <c r="AS338" s="210">
        <v>5</v>
      </c>
      <c r="AT338" s="210">
        <v>5</v>
      </c>
      <c r="AU338" s="210">
        <v>5</v>
      </c>
      <c r="AV338" s="210">
        <v>5</v>
      </c>
      <c r="AW338" s="210">
        <v>5</v>
      </c>
      <c r="AX338" s="210">
        <v>5</v>
      </c>
      <c r="AY338" s="210">
        <v>5</v>
      </c>
      <c r="AZ338" s="210">
        <v>5</v>
      </c>
      <c r="BA338" s="210">
        <v>5</v>
      </c>
      <c r="BB338" s="210">
        <v>5</v>
      </c>
      <c r="BC338" s="210">
        <v>5</v>
      </c>
      <c r="BD338" s="210">
        <v>5</v>
      </c>
      <c r="BE338" s="210">
        <v>5</v>
      </c>
      <c r="BF338" s="210">
        <v>5</v>
      </c>
      <c r="BG338" s="210">
        <v>5</v>
      </c>
      <c r="BH338" s="210">
        <v>5</v>
      </c>
      <c r="BI338" s="210">
        <v>5</v>
      </c>
      <c r="BJ338" s="210">
        <v>5</v>
      </c>
      <c r="BK338" s="210">
        <v>5</v>
      </c>
      <c r="BL338" s="210">
        <v>5</v>
      </c>
      <c r="BM338" s="210">
        <v>5</v>
      </c>
      <c r="BN338" s="210">
        <v>5</v>
      </c>
      <c r="BO338" s="210">
        <v>5</v>
      </c>
      <c r="BP338" s="210">
        <v>5</v>
      </c>
      <c r="BQ338" s="210">
        <v>5</v>
      </c>
      <c r="BR338" s="210">
        <v>5</v>
      </c>
      <c r="BS338" s="210">
        <v>5</v>
      </c>
      <c r="BT338" s="210">
        <v>5</v>
      </c>
      <c r="BU338" s="210"/>
      <c r="BV338" s="210"/>
      <c r="BW338" s="210"/>
      <c r="BX338" s="210"/>
      <c r="BY338" s="210"/>
      <c r="BZ338" s="210"/>
      <c r="CA338" s="210"/>
      <c r="CB338" s="210"/>
      <c r="CC338" s="210"/>
      <c r="CD338" s="210"/>
      <c r="CE338" s="210"/>
      <c r="CF338" s="210"/>
      <c r="CG338" s="210"/>
      <c r="CH338" s="210"/>
      <c r="CI338" s="210"/>
      <c r="CJ338" s="210"/>
      <c r="CK338" s="210"/>
      <c r="CL338" s="210"/>
      <c r="CM338" s="210"/>
      <c r="CN338" s="210"/>
      <c r="CO338" s="210"/>
      <c r="CP338" s="210"/>
      <c r="CQ338" s="210"/>
      <c r="CR338" s="210"/>
      <c r="CS338" s="144" t="s">
        <v>1902</v>
      </c>
      <c r="CT338" s="144"/>
    </row>
    <row r="339" spans="1:98" ht="15">
      <c r="A339" s="208" t="s">
        <v>8334</v>
      </c>
      <c r="B339" s="285" t="s">
        <v>18</v>
      </c>
      <c r="C339" s="209" t="s">
        <v>30</v>
      </c>
      <c r="D339" s="259"/>
      <c r="E339" s="209" t="s">
        <v>6611</v>
      </c>
      <c r="F339" s="209" t="s">
        <v>38</v>
      </c>
      <c r="G339" s="216" t="s">
        <v>35</v>
      </c>
      <c r="H339" s="209" t="s">
        <v>8271</v>
      </c>
      <c r="I339" s="2"/>
      <c r="J339" s="210"/>
      <c r="K339" s="210"/>
      <c r="L339" s="210"/>
      <c r="M339" s="210"/>
      <c r="N339" s="210"/>
      <c r="O339" s="210"/>
      <c r="P339" s="210"/>
      <c r="Q339" s="210"/>
      <c r="R339" s="210">
        <v>2</v>
      </c>
      <c r="S339" s="210">
        <v>2</v>
      </c>
      <c r="T339" s="210">
        <v>2</v>
      </c>
      <c r="U339" s="210">
        <v>2</v>
      </c>
      <c r="V339" s="210">
        <v>2</v>
      </c>
      <c r="W339" s="210">
        <v>2</v>
      </c>
      <c r="X339" s="210">
        <v>2</v>
      </c>
      <c r="Y339" s="210">
        <v>2</v>
      </c>
      <c r="Z339" s="210">
        <v>2</v>
      </c>
      <c r="AA339" s="210">
        <v>2</v>
      </c>
      <c r="AB339" s="210">
        <v>2</v>
      </c>
      <c r="AC339" s="210">
        <v>2</v>
      </c>
      <c r="AD339" s="210">
        <v>2</v>
      </c>
      <c r="AE339" s="210">
        <v>2</v>
      </c>
      <c r="AF339" s="210">
        <v>2</v>
      </c>
      <c r="AG339" s="210">
        <v>2</v>
      </c>
      <c r="AH339" s="210">
        <v>2</v>
      </c>
      <c r="AI339" s="210">
        <v>2</v>
      </c>
      <c r="AJ339" s="210">
        <v>2</v>
      </c>
      <c r="AK339" s="210">
        <v>2</v>
      </c>
      <c r="AL339" s="210">
        <v>2</v>
      </c>
      <c r="AM339" s="210">
        <v>2</v>
      </c>
      <c r="AN339" s="210">
        <v>2</v>
      </c>
      <c r="AO339" s="210">
        <v>2</v>
      </c>
      <c r="AP339" s="210">
        <v>2</v>
      </c>
      <c r="AQ339" s="210">
        <v>2</v>
      </c>
      <c r="AR339" s="210">
        <v>2</v>
      </c>
      <c r="AS339" s="210">
        <v>2</v>
      </c>
      <c r="AT339" s="210">
        <v>2</v>
      </c>
      <c r="AU339" s="210">
        <v>2</v>
      </c>
      <c r="AV339" s="210">
        <v>2</v>
      </c>
      <c r="AW339" s="210">
        <v>2</v>
      </c>
      <c r="AX339" s="210">
        <v>2</v>
      </c>
      <c r="AY339" s="210">
        <v>2</v>
      </c>
      <c r="AZ339" s="210">
        <v>2</v>
      </c>
      <c r="BA339" s="210">
        <v>2</v>
      </c>
      <c r="BB339" s="210">
        <v>2</v>
      </c>
      <c r="BC339" s="210">
        <v>2</v>
      </c>
      <c r="BD339" s="210">
        <v>2</v>
      </c>
      <c r="BE339" s="210">
        <v>2</v>
      </c>
      <c r="BF339" s="210">
        <v>2</v>
      </c>
      <c r="BG339" s="210">
        <v>2</v>
      </c>
      <c r="BH339" s="210">
        <v>2</v>
      </c>
      <c r="BI339" s="210">
        <v>2</v>
      </c>
      <c r="BJ339" s="210">
        <v>2</v>
      </c>
      <c r="BK339" s="210">
        <v>2</v>
      </c>
      <c r="BL339" s="210">
        <v>2</v>
      </c>
      <c r="BM339" s="210">
        <v>2</v>
      </c>
      <c r="BN339" s="210">
        <v>2</v>
      </c>
      <c r="BO339" s="210">
        <v>2</v>
      </c>
      <c r="BP339" s="210">
        <v>2</v>
      </c>
      <c r="BQ339" s="210">
        <v>2</v>
      </c>
      <c r="BR339" s="210">
        <v>2</v>
      </c>
      <c r="BS339" s="210">
        <v>2</v>
      </c>
      <c r="BT339" s="210">
        <v>2</v>
      </c>
      <c r="BU339" s="210"/>
      <c r="BV339" s="210"/>
      <c r="BW339" s="210"/>
      <c r="BX339" s="210"/>
      <c r="BY339" s="210"/>
      <c r="BZ339" s="210"/>
      <c r="CA339" s="210"/>
      <c r="CB339" s="210"/>
      <c r="CC339" s="210"/>
      <c r="CD339" s="210"/>
      <c r="CE339" s="210"/>
      <c r="CF339" s="210"/>
      <c r="CG339" s="210"/>
      <c r="CH339" s="210"/>
      <c r="CI339" s="210"/>
      <c r="CJ339" s="210"/>
      <c r="CK339" s="210"/>
      <c r="CL339" s="210"/>
      <c r="CM339" s="210"/>
      <c r="CN339" s="210"/>
      <c r="CO339" s="210"/>
      <c r="CP339" s="210"/>
      <c r="CQ339" s="210"/>
      <c r="CR339" s="210"/>
      <c r="CS339" s="144" t="s">
        <v>1909</v>
      </c>
      <c r="CT339" s="144"/>
    </row>
    <row r="340" spans="1:98" ht="15">
      <c r="A340" s="208" t="s">
        <v>8334</v>
      </c>
      <c r="B340" s="285" t="s">
        <v>18</v>
      </c>
      <c r="C340" s="209" t="s">
        <v>30</v>
      </c>
      <c r="D340" s="259"/>
      <c r="E340" s="209" t="s">
        <v>6613</v>
      </c>
      <c r="F340" s="209" t="s">
        <v>38</v>
      </c>
      <c r="G340" s="216" t="s">
        <v>35</v>
      </c>
      <c r="H340" s="209" t="s">
        <v>8271</v>
      </c>
      <c r="I340" s="2"/>
      <c r="J340" s="210"/>
      <c r="K340" s="210"/>
      <c r="L340" s="210"/>
      <c r="M340" s="210"/>
      <c r="N340" s="210"/>
      <c r="O340" s="210"/>
      <c r="P340" s="210"/>
      <c r="Q340" s="210"/>
      <c r="R340" s="210">
        <v>2</v>
      </c>
      <c r="S340" s="210">
        <v>2</v>
      </c>
      <c r="T340" s="210">
        <v>2</v>
      </c>
      <c r="U340" s="210">
        <v>2</v>
      </c>
      <c r="V340" s="210">
        <v>2</v>
      </c>
      <c r="W340" s="210">
        <v>2</v>
      </c>
      <c r="X340" s="210">
        <v>2</v>
      </c>
      <c r="Y340" s="210">
        <v>2</v>
      </c>
      <c r="Z340" s="210">
        <v>2</v>
      </c>
      <c r="AA340" s="210">
        <v>2</v>
      </c>
      <c r="AB340" s="210">
        <v>2</v>
      </c>
      <c r="AC340" s="210">
        <v>2</v>
      </c>
      <c r="AD340" s="210">
        <v>2</v>
      </c>
      <c r="AE340" s="210">
        <v>2</v>
      </c>
      <c r="AF340" s="210">
        <v>2</v>
      </c>
      <c r="AG340" s="210">
        <v>2</v>
      </c>
      <c r="AH340" s="210">
        <v>2</v>
      </c>
      <c r="AI340" s="210">
        <v>2</v>
      </c>
      <c r="AJ340" s="210">
        <v>2</v>
      </c>
      <c r="AK340" s="210">
        <v>2</v>
      </c>
      <c r="AL340" s="210">
        <v>2</v>
      </c>
      <c r="AM340" s="210">
        <v>2</v>
      </c>
      <c r="AN340" s="210">
        <v>2</v>
      </c>
      <c r="AO340" s="210">
        <v>2</v>
      </c>
      <c r="AP340" s="210">
        <v>2</v>
      </c>
      <c r="AQ340" s="210">
        <v>2</v>
      </c>
      <c r="AR340" s="210">
        <v>2</v>
      </c>
      <c r="AS340" s="210">
        <v>2</v>
      </c>
      <c r="AT340" s="210">
        <v>2</v>
      </c>
      <c r="AU340" s="210">
        <v>2</v>
      </c>
      <c r="AV340" s="210">
        <v>2</v>
      </c>
      <c r="AW340" s="210">
        <v>2</v>
      </c>
      <c r="AX340" s="210">
        <v>2</v>
      </c>
      <c r="AY340" s="210">
        <v>2</v>
      </c>
      <c r="AZ340" s="210">
        <v>2</v>
      </c>
      <c r="BA340" s="210">
        <v>2</v>
      </c>
      <c r="BB340" s="210">
        <v>2</v>
      </c>
      <c r="BC340" s="210">
        <v>2</v>
      </c>
      <c r="BD340" s="210">
        <v>2</v>
      </c>
      <c r="BE340" s="210">
        <v>2</v>
      </c>
      <c r="BF340" s="210">
        <v>2</v>
      </c>
      <c r="BG340" s="210">
        <v>2</v>
      </c>
      <c r="BH340" s="210">
        <v>2</v>
      </c>
      <c r="BI340" s="210">
        <v>2</v>
      </c>
      <c r="BJ340" s="210">
        <v>2</v>
      </c>
      <c r="BK340" s="210">
        <v>2</v>
      </c>
      <c r="BL340" s="210">
        <v>2</v>
      </c>
      <c r="BM340" s="210">
        <v>2</v>
      </c>
      <c r="BN340" s="210">
        <v>2</v>
      </c>
      <c r="BO340" s="210">
        <v>2</v>
      </c>
      <c r="BP340" s="210">
        <v>2</v>
      </c>
      <c r="BQ340" s="210">
        <v>2</v>
      </c>
      <c r="BR340" s="210">
        <v>2</v>
      </c>
      <c r="BS340" s="210">
        <v>2</v>
      </c>
      <c r="BT340" s="210">
        <v>2</v>
      </c>
      <c r="BU340" s="210"/>
      <c r="BV340" s="210"/>
      <c r="BW340" s="210"/>
      <c r="BX340" s="210"/>
      <c r="BY340" s="210"/>
      <c r="BZ340" s="210"/>
      <c r="CA340" s="210"/>
      <c r="CB340" s="210"/>
      <c r="CC340" s="210"/>
      <c r="CD340" s="210"/>
      <c r="CE340" s="210"/>
      <c r="CF340" s="210"/>
      <c r="CG340" s="210"/>
      <c r="CH340" s="210"/>
      <c r="CI340" s="210"/>
      <c r="CJ340" s="210"/>
      <c r="CK340" s="210"/>
      <c r="CL340" s="210"/>
      <c r="CM340" s="210"/>
      <c r="CN340" s="210"/>
      <c r="CO340" s="210"/>
      <c r="CP340" s="210"/>
      <c r="CQ340" s="210"/>
      <c r="CR340" s="210"/>
      <c r="CS340" s="144" t="s">
        <v>1911</v>
      </c>
      <c r="CT340" s="144"/>
    </row>
    <row r="341" spans="1:98" ht="15">
      <c r="A341" s="208" t="s">
        <v>8334</v>
      </c>
      <c r="B341" s="285" t="s">
        <v>18</v>
      </c>
      <c r="C341" s="209" t="s">
        <v>30</v>
      </c>
      <c r="D341" s="259"/>
      <c r="E341" s="209" t="s">
        <v>6615</v>
      </c>
      <c r="F341" s="209" t="s">
        <v>38</v>
      </c>
      <c r="G341" s="216" t="s">
        <v>35</v>
      </c>
      <c r="H341" s="209" t="s">
        <v>8271</v>
      </c>
      <c r="I341" s="2"/>
      <c r="J341" s="210"/>
      <c r="K341" s="210"/>
      <c r="L341" s="210"/>
      <c r="M341" s="210"/>
      <c r="N341" s="210"/>
      <c r="O341" s="210"/>
      <c r="P341" s="210"/>
      <c r="Q341" s="210"/>
      <c r="R341" s="210">
        <v>1</v>
      </c>
      <c r="S341" s="210">
        <v>1</v>
      </c>
      <c r="T341" s="210">
        <v>1</v>
      </c>
      <c r="U341" s="210">
        <v>1</v>
      </c>
      <c r="V341" s="210">
        <v>1</v>
      </c>
      <c r="W341" s="210">
        <v>1</v>
      </c>
      <c r="X341" s="210">
        <v>1</v>
      </c>
      <c r="Y341" s="210">
        <v>1</v>
      </c>
      <c r="Z341" s="210">
        <v>1</v>
      </c>
      <c r="AA341" s="210">
        <v>1</v>
      </c>
      <c r="AB341" s="210">
        <v>1</v>
      </c>
      <c r="AC341" s="210">
        <v>1</v>
      </c>
      <c r="AD341" s="210">
        <v>1</v>
      </c>
      <c r="AE341" s="210">
        <v>1</v>
      </c>
      <c r="AF341" s="210">
        <v>1</v>
      </c>
      <c r="AG341" s="210">
        <v>1</v>
      </c>
      <c r="AH341" s="210">
        <v>1</v>
      </c>
      <c r="AI341" s="210">
        <v>1</v>
      </c>
      <c r="AJ341" s="210">
        <v>1</v>
      </c>
      <c r="AK341" s="210">
        <v>1</v>
      </c>
      <c r="AL341" s="210">
        <v>1</v>
      </c>
      <c r="AM341" s="210">
        <v>1</v>
      </c>
      <c r="AN341" s="210">
        <v>1</v>
      </c>
      <c r="AO341" s="210">
        <v>1</v>
      </c>
      <c r="AP341" s="210">
        <v>1</v>
      </c>
      <c r="AQ341" s="210">
        <v>1</v>
      </c>
      <c r="AR341" s="210">
        <v>1</v>
      </c>
      <c r="AS341" s="210">
        <v>1</v>
      </c>
      <c r="AT341" s="210">
        <v>1</v>
      </c>
      <c r="AU341" s="210">
        <v>1</v>
      </c>
      <c r="AV341" s="210">
        <v>1</v>
      </c>
      <c r="AW341" s="210">
        <v>1</v>
      </c>
      <c r="AX341" s="210">
        <v>1</v>
      </c>
      <c r="AY341" s="210">
        <v>1</v>
      </c>
      <c r="AZ341" s="210">
        <v>1</v>
      </c>
      <c r="BA341" s="210">
        <v>1</v>
      </c>
      <c r="BB341" s="210">
        <v>1</v>
      </c>
      <c r="BC341" s="210">
        <v>1</v>
      </c>
      <c r="BD341" s="210">
        <v>1</v>
      </c>
      <c r="BE341" s="210">
        <v>1</v>
      </c>
      <c r="BF341" s="210">
        <v>1</v>
      </c>
      <c r="BG341" s="210">
        <v>1</v>
      </c>
      <c r="BH341" s="210">
        <v>1</v>
      </c>
      <c r="BI341" s="210">
        <v>1</v>
      </c>
      <c r="BJ341" s="210">
        <v>1</v>
      </c>
      <c r="BK341" s="210">
        <v>1</v>
      </c>
      <c r="BL341" s="210">
        <v>1</v>
      </c>
      <c r="BM341" s="210">
        <v>1</v>
      </c>
      <c r="BN341" s="210">
        <v>1</v>
      </c>
      <c r="BO341" s="210">
        <v>1</v>
      </c>
      <c r="BP341" s="210">
        <v>1</v>
      </c>
      <c r="BQ341" s="210">
        <v>1</v>
      </c>
      <c r="BR341" s="210">
        <v>1</v>
      </c>
      <c r="BS341" s="210">
        <v>1</v>
      </c>
      <c r="BT341" s="210">
        <v>1</v>
      </c>
      <c r="BU341" s="210"/>
      <c r="BV341" s="210"/>
      <c r="BW341" s="210"/>
      <c r="BX341" s="210"/>
      <c r="BY341" s="210"/>
      <c r="BZ341" s="210"/>
      <c r="CA341" s="210"/>
      <c r="CB341" s="210"/>
      <c r="CC341" s="210"/>
      <c r="CD341" s="210"/>
      <c r="CE341" s="210"/>
      <c r="CF341" s="210"/>
      <c r="CG341" s="210"/>
      <c r="CH341" s="210"/>
      <c r="CI341" s="210"/>
      <c r="CJ341" s="210"/>
      <c r="CK341" s="210"/>
      <c r="CL341" s="210"/>
      <c r="CM341" s="210"/>
      <c r="CN341" s="210"/>
      <c r="CO341" s="210"/>
      <c r="CP341" s="210"/>
      <c r="CQ341" s="210"/>
      <c r="CR341" s="210"/>
      <c r="CS341" s="144" t="s">
        <v>1912</v>
      </c>
      <c r="CT341" s="144"/>
    </row>
    <row r="342" spans="1:98" ht="15">
      <c r="A342" s="208" t="s">
        <v>8334</v>
      </c>
      <c r="B342" s="285" t="s">
        <v>18</v>
      </c>
      <c r="C342" s="209" t="s">
        <v>30</v>
      </c>
      <c r="D342" s="259"/>
      <c r="E342" s="209" t="s">
        <v>7508</v>
      </c>
      <c r="F342" s="209" t="s">
        <v>38</v>
      </c>
      <c r="G342" s="216" t="s">
        <v>35</v>
      </c>
      <c r="H342" s="209" t="s">
        <v>8271</v>
      </c>
      <c r="I342" s="2"/>
      <c r="J342" s="210"/>
      <c r="K342" s="210"/>
      <c r="L342" s="210"/>
      <c r="M342" s="210"/>
      <c r="N342" s="210"/>
      <c r="O342" s="210"/>
      <c r="P342" s="210"/>
      <c r="Q342" s="210"/>
      <c r="R342" s="210">
        <v>2</v>
      </c>
      <c r="S342" s="210">
        <v>2</v>
      </c>
      <c r="T342" s="210">
        <v>2</v>
      </c>
      <c r="U342" s="210">
        <v>2</v>
      </c>
      <c r="V342" s="210">
        <v>2</v>
      </c>
      <c r="W342" s="210">
        <v>2</v>
      </c>
      <c r="X342" s="210">
        <v>2</v>
      </c>
      <c r="Y342" s="210">
        <v>2</v>
      </c>
      <c r="Z342" s="210">
        <v>2</v>
      </c>
      <c r="AA342" s="210">
        <v>2</v>
      </c>
      <c r="AB342" s="210">
        <v>2</v>
      </c>
      <c r="AC342" s="210">
        <v>2</v>
      </c>
      <c r="AD342" s="210">
        <v>2</v>
      </c>
      <c r="AE342" s="210">
        <v>2</v>
      </c>
      <c r="AF342" s="210">
        <v>2</v>
      </c>
      <c r="AG342" s="210">
        <v>2</v>
      </c>
      <c r="AH342" s="210">
        <v>2</v>
      </c>
      <c r="AI342" s="210">
        <v>2</v>
      </c>
      <c r="AJ342" s="210">
        <v>2</v>
      </c>
      <c r="AK342" s="210">
        <v>2</v>
      </c>
      <c r="AL342" s="210">
        <v>2</v>
      </c>
      <c r="AM342" s="210">
        <v>2</v>
      </c>
      <c r="AN342" s="210">
        <v>2</v>
      </c>
      <c r="AO342" s="210">
        <v>2</v>
      </c>
      <c r="AP342" s="210">
        <v>2</v>
      </c>
      <c r="AQ342" s="210">
        <v>2</v>
      </c>
      <c r="AR342" s="210">
        <v>2</v>
      </c>
      <c r="AS342" s="210">
        <v>2</v>
      </c>
      <c r="AT342" s="210">
        <v>2</v>
      </c>
      <c r="AU342" s="210">
        <v>2</v>
      </c>
      <c r="AV342" s="210">
        <v>2</v>
      </c>
      <c r="AW342" s="210">
        <v>2</v>
      </c>
      <c r="AX342" s="210">
        <v>2</v>
      </c>
      <c r="AY342" s="210">
        <v>2</v>
      </c>
      <c r="AZ342" s="210">
        <v>2</v>
      </c>
      <c r="BA342" s="210">
        <v>2</v>
      </c>
      <c r="BB342" s="210">
        <v>2</v>
      </c>
      <c r="BC342" s="210">
        <v>2</v>
      </c>
      <c r="BD342" s="210">
        <v>2</v>
      </c>
      <c r="BE342" s="210">
        <v>2</v>
      </c>
      <c r="BF342" s="210">
        <v>2</v>
      </c>
      <c r="BG342" s="210">
        <v>2</v>
      </c>
      <c r="BH342" s="210">
        <v>2</v>
      </c>
      <c r="BI342" s="210">
        <v>2</v>
      </c>
      <c r="BJ342" s="210">
        <v>2</v>
      </c>
      <c r="BK342" s="210">
        <v>2</v>
      </c>
      <c r="BL342" s="210">
        <v>2</v>
      </c>
      <c r="BM342" s="210">
        <v>2</v>
      </c>
      <c r="BN342" s="210">
        <v>2</v>
      </c>
      <c r="BO342" s="210">
        <v>2</v>
      </c>
      <c r="BP342" s="210">
        <v>2</v>
      </c>
      <c r="BQ342" s="210">
        <v>2</v>
      </c>
      <c r="BR342" s="210">
        <v>2</v>
      </c>
      <c r="BS342" s="210">
        <v>2</v>
      </c>
      <c r="BT342" s="210">
        <v>2</v>
      </c>
      <c r="BU342" s="210"/>
      <c r="BV342" s="210"/>
      <c r="BW342" s="210"/>
      <c r="BX342" s="210"/>
      <c r="BY342" s="210"/>
      <c r="BZ342" s="210"/>
      <c r="CA342" s="210"/>
      <c r="CB342" s="210"/>
      <c r="CC342" s="210"/>
      <c r="CD342" s="210"/>
      <c r="CE342" s="210"/>
      <c r="CF342" s="210"/>
      <c r="CG342" s="210"/>
      <c r="CH342" s="210"/>
      <c r="CI342" s="210"/>
      <c r="CJ342" s="210"/>
      <c r="CK342" s="210"/>
      <c r="CL342" s="210"/>
      <c r="CM342" s="210"/>
      <c r="CN342" s="210"/>
      <c r="CO342" s="210"/>
      <c r="CP342" s="210"/>
      <c r="CQ342" s="210"/>
      <c r="CR342" s="210"/>
      <c r="CS342" s="144" t="s">
        <v>1913</v>
      </c>
      <c r="CT342" s="144"/>
    </row>
    <row r="343" spans="1:98" ht="15">
      <c r="A343" s="208" t="s">
        <v>8334</v>
      </c>
      <c r="B343" s="285" t="s">
        <v>18</v>
      </c>
      <c r="C343" s="209" t="s">
        <v>30</v>
      </c>
      <c r="D343" s="259"/>
      <c r="E343" s="209" t="s">
        <v>7509</v>
      </c>
      <c r="F343" s="209" t="s">
        <v>38</v>
      </c>
      <c r="G343" s="216" t="s">
        <v>35</v>
      </c>
      <c r="H343" s="209" t="s">
        <v>8271</v>
      </c>
      <c r="I343" s="2"/>
      <c r="J343" s="210"/>
      <c r="K343" s="210"/>
      <c r="L343" s="210"/>
      <c r="M343" s="210"/>
      <c r="N343" s="210"/>
      <c r="O343" s="210"/>
      <c r="P343" s="210"/>
      <c r="Q343" s="210"/>
      <c r="R343" s="210">
        <v>2</v>
      </c>
      <c r="S343" s="210">
        <v>2</v>
      </c>
      <c r="T343" s="210">
        <v>2</v>
      </c>
      <c r="U343" s="210">
        <v>2</v>
      </c>
      <c r="V343" s="210">
        <v>2</v>
      </c>
      <c r="W343" s="210">
        <v>2</v>
      </c>
      <c r="X343" s="210">
        <v>2</v>
      </c>
      <c r="Y343" s="210">
        <v>2</v>
      </c>
      <c r="Z343" s="210">
        <v>2</v>
      </c>
      <c r="AA343" s="210">
        <v>2</v>
      </c>
      <c r="AB343" s="210">
        <v>2</v>
      </c>
      <c r="AC343" s="210">
        <v>2</v>
      </c>
      <c r="AD343" s="210">
        <v>2</v>
      </c>
      <c r="AE343" s="210">
        <v>2</v>
      </c>
      <c r="AF343" s="210">
        <v>2</v>
      </c>
      <c r="AG343" s="210">
        <v>2</v>
      </c>
      <c r="AH343" s="210">
        <v>2</v>
      </c>
      <c r="AI343" s="210">
        <v>2</v>
      </c>
      <c r="AJ343" s="210">
        <v>2</v>
      </c>
      <c r="AK343" s="210">
        <v>2</v>
      </c>
      <c r="AL343" s="210">
        <v>2</v>
      </c>
      <c r="AM343" s="210">
        <v>2</v>
      </c>
      <c r="AN343" s="210">
        <v>2</v>
      </c>
      <c r="AO343" s="210">
        <v>2</v>
      </c>
      <c r="AP343" s="210">
        <v>2</v>
      </c>
      <c r="AQ343" s="210">
        <v>2</v>
      </c>
      <c r="AR343" s="210">
        <v>2</v>
      </c>
      <c r="AS343" s="210">
        <v>2</v>
      </c>
      <c r="AT343" s="210">
        <v>2</v>
      </c>
      <c r="AU343" s="210">
        <v>2</v>
      </c>
      <c r="AV343" s="210">
        <v>2</v>
      </c>
      <c r="AW343" s="210">
        <v>2</v>
      </c>
      <c r="AX343" s="210">
        <v>2</v>
      </c>
      <c r="AY343" s="210">
        <v>2</v>
      </c>
      <c r="AZ343" s="210">
        <v>2</v>
      </c>
      <c r="BA343" s="210">
        <v>2</v>
      </c>
      <c r="BB343" s="210">
        <v>2</v>
      </c>
      <c r="BC343" s="210">
        <v>2</v>
      </c>
      <c r="BD343" s="210">
        <v>2</v>
      </c>
      <c r="BE343" s="210">
        <v>2</v>
      </c>
      <c r="BF343" s="210">
        <v>2</v>
      </c>
      <c r="BG343" s="210">
        <v>2</v>
      </c>
      <c r="BH343" s="210">
        <v>2</v>
      </c>
      <c r="BI343" s="210">
        <v>2</v>
      </c>
      <c r="BJ343" s="210">
        <v>2</v>
      </c>
      <c r="BK343" s="210">
        <v>2</v>
      </c>
      <c r="BL343" s="210">
        <v>2</v>
      </c>
      <c r="BM343" s="210">
        <v>2</v>
      </c>
      <c r="BN343" s="210">
        <v>2</v>
      </c>
      <c r="BO343" s="210">
        <v>2</v>
      </c>
      <c r="BP343" s="210">
        <v>2</v>
      </c>
      <c r="BQ343" s="210">
        <v>2</v>
      </c>
      <c r="BR343" s="210">
        <v>2</v>
      </c>
      <c r="BS343" s="210">
        <v>2</v>
      </c>
      <c r="BT343" s="210">
        <v>2</v>
      </c>
      <c r="BU343" s="210"/>
      <c r="BV343" s="210"/>
      <c r="BW343" s="210"/>
      <c r="BX343" s="210"/>
      <c r="BY343" s="210"/>
      <c r="BZ343" s="210"/>
      <c r="CA343" s="210"/>
      <c r="CB343" s="210"/>
      <c r="CC343" s="210"/>
      <c r="CD343" s="210"/>
      <c r="CE343" s="210"/>
      <c r="CF343" s="210"/>
      <c r="CG343" s="210"/>
      <c r="CH343" s="210"/>
      <c r="CI343" s="210"/>
      <c r="CJ343" s="210"/>
      <c r="CK343" s="210"/>
      <c r="CL343" s="210"/>
      <c r="CM343" s="210"/>
      <c r="CN343" s="210"/>
      <c r="CO343" s="210"/>
      <c r="CP343" s="210"/>
      <c r="CQ343" s="210"/>
      <c r="CR343" s="210"/>
      <c r="CS343" s="144" t="s">
        <v>1914</v>
      </c>
      <c r="CT343" s="144"/>
    </row>
    <row r="344" spans="1:98" ht="15">
      <c r="A344" s="208" t="s">
        <v>8334</v>
      </c>
      <c r="B344" s="285" t="s">
        <v>18</v>
      </c>
      <c r="C344" s="209" t="s">
        <v>30</v>
      </c>
      <c r="D344" s="259"/>
      <c r="E344" s="209" t="s">
        <v>7510</v>
      </c>
      <c r="F344" s="209" t="s">
        <v>38</v>
      </c>
      <c r="G344" s="216" t="s">
        <v>35</v>
      </c>
      <c r="H344" s="209" t="s">
        <v>8271</v>
      </c>
      <c r="I344" s="2"/>
      <c r="J344" s="210"/>
      <c r="K344" s="210"/>
      <c r="L344" s="210"/>
      <c r="M344" s="210"/>
      <c r="N344" s="210"/>
      <c r="O344" s="210"/>
      <c r="P344" s="210"/>
      <c r="Q344" s="210"/>
      <c r="R344" s="210">
        <v>1</v>
      </c>
      <c r="S344" s="210">
        <v>1</v>
      </c>
      <c r="T344" s="210">
        <v>1</v>
      </c>
      <c r="U344" s="210">
        <v>1</v>
      </c>
      <c r="V344" s="210">
        <v>1</v>
      </c>
      <c r="W344" s="210">
        <v>1</v>
      </c>
      <c r="X344" s="210">
        <v>1</v>
      </c>
      <c r="Y344" s="210">
        <v>1</v>
      </c>
      <c r="Z344" s="210">
        <v>1</v>
      </c>
      <c r="AA344" s="210">
        <v>1</v>
      </c>
      <c r="AB344" s="210">
        <v>1</v>
      </c>
      <c r="AC344" s="210">
        <v>1</v>
      </c>
      <c r="AD344" s="210">
        <v>1</v>
      </c>
      <c r="AE344" s="210">
        <v>1</v>
      </c>
      <c r="AF344" s="210">
        <v>1</v>
      </c>
      <c r="AG344" s="210">
        <v>1</v>
      </c>
      <c r="AH344" s="210">
        <v>1</v>
      </c>
      <c r="AI344" s="210">
        <v>1</v>
      </c>
      <c r="AJ344" s="210">
        <v>1</v>
      </c>
      <c r="AK344" s="210">
        <v>1</v>
      </c>
      <c r="AL344" s="210">
        <v>1</v>
      </c>
      <c r="AM344" s="210">
        <v>1</v>
      </c>
      <c r="AN344" s="210">
        <v>1</v>
      </c>
      <c r="AO344" s="210">
        <v>1</v>
      </c>
      <c r="AP344" s="210">
        <v>1</v>
      </c>
      <c r="AQ344" s="210">
        <v>1</v>
      </c>
      <c r="AR344" s="210">
        <v>1</v>
      </c>
      <c r="AS344" s="210">
        <v>1</v>
      </c>
      <c r="AT344" s="210">
        <v>1</v>
      </c>
      <c r="AU344" s="210">
        <v>1</v>
      </c>
      <c r="AV344" s="210">
        <v>1</v>
      </c>
      <c r="AW344" s="210">
        <v>1</v>
      </c>
      <c r="AX344" s="210">
        <v>1</v>
      </c>
      <c r="AY344" s="210">
        <v>1</v>
      </c>
      <c r="AZ344" s="210">
        <v>1</v>
      </c>
      <c r="BA344" s="210">
        <v>1</v>
      </c>
      <c r="BB344" s="210">
        <v>1</v>
      </c>
      <c r="BC344" s="210">
        <v>1</v>
      </c>
      <c r="BD344" s="210">
        <v>1</v>
      </c>
      <c r="BE344" s="210">
        <v>1</v>
      </c>
      <c r="BF344" s="210">
        <v>1</v>
      </c>
      <c r="BG344" s="210">
        <v>1</v>
      </c>
      <c r="BH344" s="210">
        <v>1</v>
      </c>
      <c r="BI344" s="210">
        <v>1</v>
      </c>
      <c r="BJ344" s="210">
        <v>1</v>
      </c>
      <c r="BK344" s="210">
        <v>1</v>
      </c>
      <c r="BL344" s="210">
        <v>1</v>
      </c>
      <c r="BM344" s="210">
        <v>1</v>
      </c>
      <c r="BN344" s="210">
        <v>1</v>
      </c>
      <c r="BO344" s="210">
        <v>1</v>
      </c>
      <c r="BP344" s="210">
        <v>1</v>
      </c>
      <c r="BQ344" s="210">
        <v>1</v>
      </c>
      <c r="BR344" s="210">
        <v>1</v>
      </c>
      <c r="BS344" s="210">
        <v>1</v>
      </c>
      <c r="BT344" s="210">
        <v>1</v>
      </c>
      <c r="BU344" s="210"/>
      <c r="BV344" s="210"/>
      <c r="BW344" s="210"/>
      <c r="BX344" s="210"/>
      <c r="BY344" s="210"/>
      <c r="BZ344" s="210"/>
      <c r="CA344" s="210"/>
      <c r="CB344" s="210"/>
      <c r="CC344" s="210"/>
      <c r="CD344" s="210"/>
      <c r="CE344" s="210"/>
      <c r="CF344" s="210"/>
      <c r="CG344" s="210"/>
      <c r="CH344" s="210"/>
      <c r="CI344" s="210"/>
      <c r="CJ344" s="210"/>
      <c r="CK344" s="210"/>
      <c r="CL344" s="210"/>
      <c r="CM344" s="210"/>
      <c r="CN344" s="210"/>
      <c r="CO344" s="210"/>
      <c r="CP344" s="210"/>
      <c r="CQ344" s="210"/>
      <c r="CR344" s="210"/>
      <c r="CS344" s="144" t="s">
        <v>1915</v>
      </c>
      <c r="CT344" s="144"/>
    </row>
    <row r="345" spans="1:98" ht="15">
      <c r="A345" s="208" t="s">
        <v>8334</v>
      </c>
      <c r="B345" s="285" t="s">
        <v>18</v>
      </c>
      <c r="C345" s="209" t="s">
        <v>30</v>
      </c>
      <c r="D345" s="259"/>
      <c r="E345" s="209" t="s">
        <v>6617</v>
      </c>
      <c r="F345" s="209" t="s">
        <v>38</v>
      </c>
      <c r="G345" s="216" t="s">
        <v>35</v>
      </c>
      <c r="H345" s="209" t="s">
        <v>8271</v>
      </c>
      <c r="I345" s="2"/>
      <c r="J345" s="210"/>
      <c r="K345" s="210"/>
      <c r="L345" s="210"/>
      <c r="M345" s="210"/>
      <c r="N345" s="210"/>
      <c r="O345" s="210"/>
      <c r="P345" s="210"/>
      <c r="Q345" s="210"/>
      <c r="R345" s="210">
        <v>10</v>
      </c>
      <c r="S345" s="210">
        <v>10</v>
      </c>
      <c r="T345" s="210">
        <v>10</v>
      </c>
      <c r="U345" s="210">
        <v>10</v>
      </c>
      <c r="V345" s="210">
        <v>10</v>
      </c>
      <c r="W345" s="210">
        <v>10</v>
      </c>
      <c r="X345" s="210">
        <v>10</v>
      </c>
      <c r="Y345" s="210">
        <v>10</v>
      </c>
      <c r="Z345" s="210">
        <v>10</v>
      </c>
      <c r="AA345" s="210">
        <v>10</v>
      </c>
      <c r="AB345" s="210">
        <v>10</v>
      </c>
      <c r="AC345" s="210">
        <v>10</v>
      </c>
      <c r="AD345" s="210">
        <v>10</v>
      </c>
      <c r="AE345" s="210">
        <v>10</v>
      </c>
      <c r="AF345" s="210">
        <v>10</v>
      </c>
      <c r="AG345" s="210">
        <v>10</v>
      </c>
      <c r="AH345" s="210">
        <v>10</v>
      </c>
      <c r="AI345" s="210">
        <v>10</v>
      </c>
      <c r="AJ345" s="210">
        <v>10</v>
      </c>
      <c r="AK345" s="210">
        <v>10</v>
      </c>
      <c r="AL345" s="210">
        <v>10</v>
      </c>
      <c r="AM345" s="210">
        <v>10</v>
      </c>
      <c r="AN345" s="210">
        <v>10</v>
      </c>
      <c r="AO345" s="210">
        <v>10</v>
      </c>
      <c r="AP345" s="210">
        <v>10</v>
      </c>
      <c r="AQ345" s="210">
        <v>10</v>
      </c>
      <c r="AR345" s="210">
        <v>10</v>
      </c>
      <c r="AS345" s="210">
        <v>10</v>
      </c>
      <c r="AT345" s="210">
        <v>10</v>
      </c>
      <c r="AU345" s="210">
        <v>10</v>
      </c>
      <c r="AV345" s="210">
        <v>10</v>
      </c>
      <c r="AW345" s="210">
        <v>10</v>
      </c>
      <c r="AX345" s="210">
        <v>10</v>
      </c>
      <c r="AY345" s="210">
        <v>10</v>
      </c>
      <c r="AZ345" s="210">
        <v>10</v>
      </c>
      <c r="BA345" s="210">
        <v>10</v>
      </c>
      <c r="BB345" s="210">
        <v>10</v>
      </c>
      <c r="BC345" s="210">
        <v>10</v>
      </c>
      <c r="BD345" s="210">
        <v>10</v>
      </c>
      <c r="BE345" s="210">
        <v>10</v>
      </c>
      <c r="BF345" s="210">
        <v>10</v>
      </c>
      <c r="BG345" s="210">
        <v>10</v>
      </c>
      <c r="BH345" s="210">
        <v>10</v>
      </c>
      <c r="BI345" s="210">
        <v>10</v>
      </c>
      <c r="BJ345" s="210">
        <v>10</v>
      </c>
      <c r="BK345" s="210">
        <v>10</v>
      </c>
      <c r="BL345" s="210">
        <v>10</v>
      </c>
      <c r="BM345" s="210">
        <v>10</v>
      </c>
      <c r="BN345" s="210">
        <v>10</v>
      </c>
      <c r="BO345" s="210">
        <v>10</v>
      </c>
      <c r="BP345" s="210">
        <v>10</v>
      </c>
      <c r="BQ345" s="210">
        <v>10</v>
      </c>
      <c r="BR345" s="210">
        <v>10</v>
      </c>
      <c r="BS345" s="210">
        <v>10</v>
      </c>
      <c r="BT345" s="210">
        <v>10</v>
      </c>
      <c r="BU345" s="210"/>
      <c r="BV345" s="210"/>
      <c r="BW345" s="210"/>
      <c r="BX345" s="210"/>
      <c r="BY345" s="210"/>
      <c r="BZ345" s="210"/>
      <c r="CA345" s="210"/>
      <c r="CB345" s="210"/>
      <c r="CC345" s="210"/>
      <c r="CD345" s="210"/>
      <c r="CE345" s="210"/>
      <c r="CF345" s="210"/>
      <c r="CG345" s="210"/>
      <c r="CH345" s="210"/>
      <c r="CI345" s="210"/>
      <c r="CJ345" s="210"/>
      <c r="CK345" s="210"/>
      <c r="CL345" s="210"/>
      <c r="CM345" s="210"/>
      <c r="CN345" s="210"/>
      <c r="CO345" s="210"/>
      <c r="CP345" s="210"/>
      <c r="CQ345" s="210"/>
      <c r="CR345" s="210"/>
      <c r="CS345" s="144" t="s">
        <v>1907</v>
      </c>
      <c r="CT345" s="144"/>
    </row>
    <row r="346" spans="1:98" ht="15">
      <c r="A346" s="208" t="s">
        <v>8334</v>
      </c>
      <c r="B346" s="285" t="s">
        <v>18</v>
      </c>
      <c r="C346" s="209" t="s">
        <v>30</v>
      </c>
      <c r="D346" s="259"/>
      <c r="E346" s="209" t="s">
        <v>5136</v>
      </c>
      <c r="F346" s="209" t="s">
        <v>38</v>
      </c>
      <c r="G346" s="216" t="s">
        <v>35</v>
      </c>
      <c r="H346" s="209" t="s">
        <v>8271</v>
      </c>
      <c r="I346" s="2"/>
      <c r="J346" s="210">
        <v>0</v>
      </c>
      <c r="K346" s="210">
        <v>0</v>
      </c>
      <c r="L346" s="210">
        <v>0</v>
      </c>
      <c r="M346" s="210">
        <v>0</v>
      </c>
      <c r="N346" s="210">
        <v>0</v>
      </c>
      <c r="O346" s="210">
        <v>0</v>
      </c>
      <c r="P346" s="210">
        <v>0</v>
      </c>
      <c r="Q346" s="210">
        <v>0</v>
      </c>
      <c r="R346" s="210">
        <v>0</v>
      </c>
      <c r="S346" s="210">
        <v>0</v>
      </c>
      <c r="T346" s="210">
        <v>2</v>
      </c>
      <c r="U346" s="210">
        <v>2</v>
      </c>
      <c r="V346" s="210">
        <v>2</v>
      </c>
      <c r="W346" s="210">
        <v>2</v>
      </c>
      <c r="X346" s="210">
        <v>3</v>
      </c>
      <c r="Y346" s="210">
        <v>3</v>
      </c>
      <c r="Z346" s="210">
        <v>3</v>
      </c>
      <c r="AA346" s="210">
        <v>3</v>
      </c>
      <c r="AB346" s="210">
        <v>3</v>
      </c>
      <c r="AC346" s="210">
        <v>3</v>
      </c>
      <c r="AD346" s="210">
        <v>3</v>
      </c>
      <c r="AE346" s="210">
        <v>3</v>
      </c>
      <c r="AF346" s="210">
        <v>3</v>
      </c>
      <c r="AG346" s="210">
        <v>3</v>
      </c>
      <c r="AH346" s="210">
        <v>3</v>
      </c>
      <c r="AI346" s="210">
        <v>3</v>
      </c>
      <c r="AJ346" s="210">
        <v>3</v>
      </c>
      <c r="AK346" s="210">
        <v>3</v>
      </c>
      <c r="AL346" s="210">
        <v>3</v>
      </c>
      <c r="AM346" s="210">
        <v>3</v>
      </c>
      <c r="AN346" s="210">
        <v>3</v>
      </c>
      <c r="AO346" s="210">
        <v>3</v>
      </c>
      <c r="AP346" s="210">
        <v>3</v>
      </c>
      <c r="AQ346" s="210">
        <v>3</v>
      </c>
      <c r="AR346" s="210">
        <v>3</v>
      </c>
      <c r="AS346" s="210">
        <v>3</v>
      </c>
      <c r="AT346" s="210">
        <v>3</v>
      </c>
      <c r="AU346" s="210">
        <v>3</v>
      </c>
      <c r="AV346" s="210">
        <v>3</v>
      </c>
      <c r="AW346" s="210">
        <v>3</v>
      </c>
      <c r="AX346" s="210">
        <v>3</v>
      </c>
      <c r="AY346" s="210">
        <v>3</v>
      </c>
      <c r="AZ346" s="210">
        <v>3</v>
      </c>
      <c r="BA346" s="210">
        <v>3</v>
      </c>
      <c r="BB346" s="210">
        <v>3</v>
      </c>
      <c r="BC346" s="210">
        <v>3</v>
      </c>
      <c r="BD346" s="210">
        <v>3</v>
      </c>
      <c r="BE346" s="210">
        <v>3</v>
      </c>
      <c r="BF346" s="210">
        <v>3</v>
      </c>
      <c r="BG346" s="210">
        <v>3</v>
      </c>
      <c r="BH346" s="210">
        <v>3</v>
      </c>
      <c r="BI346" s="210">
        <v>3</v>
      </c>
      <c r="BJ346" s="210">
        <v>3</v>
      </c>
      <c r="BK346" s="210">
        <v>3</v>
      </c>
      <c r="BL346" s="210">
        <v>3</v>
      </c>
      <c r="BM346" s="210">
        <v>3</v>
      </c>
      <c r="BN346" s="210">
        <v>3</v>
      </c>
      <c r="BO346" s="210">
        <v>3</v>
      </c>
      <c r="BP346" s="210">
        <v>3</v>
      </c>
      <c r="BQ346" s="210">
        <v>3</v>
      </c>
      <c r="BR346" s="210">
        <v>3</v>
      </c>
      <c r="BS346" s="210">
        <v>3</v>
      </c>
      <c r="BT346" s="210">
        <v>3</v>
      </c>
      <c r="BU346" s="210"/>
      <c r="BV346" s="210"/>
      <c r="BW346" s="210"/>
      <c r="BX346" s="210"/>
      <c r="BY346" s="210"/>
      <c r="BZ346" s="210"/>
      <c r="CA346" s="210"/>
      <c r="CB346" s="210"/>
      <c r="CC346" s="210"/>
      <c r="CD346" s="210"/>
      <c r="CE346" s="210"/>
      <c r="CF346" s="210"/>
      <c r="CG346" s="210"/>
      <c r="CH346" s="210"/>
      <c r="CI346" s="210"/>
      <c r="CJ346" s="210"/>
      <c r="CK346" s="210"/>
      <c r="CL346" s="210"/>
      <c r="CM346" s="210"/>
      <c r="CN346" s="210"/>
      <c r="CO346" s="210"/>
      <c r="CP346" s="210"/>
      <c r="CQ346" s="210"/>
      <c r="CR346" s="210"/>
      <c r="CS346" s="144" t="s">
        <v>412</v>
      </c>
      <c r="CT346" s="144"/>
    </row>
    <row r="347" spans="1:98" ht="15">
      <c r="A347" s="208" t="s">
        <v>8334</v>
      </c>
      <c r="B347" s="285" t="s">
        <v>341</v>
      </c>
      <c r="C347" s="209" t="s">
        <v>342</v>
      </c>
      <c r="D347" s="259"/>
      <c r="E347" s="209" t="s">
        <v>2</v>
      </c>
      <c r="F347" s="209" t="s">
        <v>38</v>
      </c>
      <c r="G347" s="216" t="s">
        <v>35</v>
      </c>
      <c r="H347" s="209" t="s">
        <v>8271</v>
      </c>
      <c r="I347" s="2"/>
      <c r="J347" s="210">
        <v>0</v>
      </c>
      <c r="K347" s="210">
        <v>0</v>
      </c>
      <c r="L347" s="210">
        <v>0</v>
      </c>
      <c r="M347" s="210">
        <v>0</v>
      </c>
      <c r="N347" s="210">
        <v>0</v>
      </c>
      <c r="O347" s="210">
        <v>0</v>
      </c>
      <c r="P347" s="210">
        <v>0</v>
      </c>
      <c r="Q347" s="210">
        <v>0</v>
      </c>
      <c r="R347" s="210">
        <v>1</v>
      </c>
      <c r="S347" s="210">
        <v>1</v>
      </c>
      <c r="T347" s="210">
        <v>1</v>
      </c>
      <c r="U347" s="210">
        <v>1</v>
      </c>
      <c r="V347" s="210">
        <v>1</v>
      </c>
      <c r="W347" s="210">
        <v>1</v>
      </c>
      <c r="X347" s="210">
        <v>1</v>
      </c>
      <c r="Y347" s="210">
        <v>1</v>
      </c>
      <c r="Z347" s="210">
        <v>1</v>
      </c>
      <c r="AA347" s="210">
        <v>1</v>
      </c>
      <c r="AB347" s="210">
        <v>1</v>
      </c>
      <c r="AC347" s="210">
        <v>1</v>
      </c>
      <c r="AD347" s="210">
        <v>1</v>
      </c>
      <c r="AE347" s="210">
        <v>1</v>
      </c>
      <c r="AF347" s="210">
        <v>1</v>
      </c>
      <c r="AG347" s="210">
        <v>1</v>
      </c>
      <c r="AH347" s="210">
        <v>1</v>
      </c>
      <c r="AI347" s="210">
        <v>1</v>
      </c>
      <c r="AJ347" s="210">
        <v>1</v>
      </c>
      <c r="AK347" s="210">
        <v>1</v>
      </c>
      <c r="AL347" s="210">
        <v>1</v>
      </c>
      <c r="AM347" s="210">
        <v>1</v>
      </c>
      <c r="AN347" s="210">
        <v>1</v>
      </c>
      <c r="AO347" s="210">
        <v>1</v>
      </c>
      <c r="AP347" s="210">
        <v>1</v>
      </c>
      <c r="AQ347" s="210">
        <v>1</v>
      </c>
      <c r="AR347" s="210">
        <v>1</v>
      </c>
      <c r="AS347" s="210">
        <v>1</v>
      </c>
      <c r="AT347" s="210">
        <v>1</v>
      </c>
      <c r="AU347" s="210">
        <v>1</v>
      </c>
      <c r="AV347" s="210">
        <v>1</v>
      </c>
      <c r="AW347" s="210">
        <v>1</v>
      </c>
      <c r="AX347" s="210">
        <v>1</v>
      </c>
      <c r="AY347" s="210">
        <v>1</v>
      </c>
      <c r="AZ347" s="210">
        <v>1</v>
      </c>
      <c r="BA347" s="210">
        <v>1</v>
      </c>
      <c r="BB347" s="210">
        <v>1</v>
      </c>
      <c r="BC347" s="210">
        <v>1</v>
      </c>
      <c r="BD347" s="210">
        <v>1</v>
      </c>
      <c r="BE347" s="210">
        <v>1</v>
      </c>
      <c r="BF347" s="210">
        <v>1</v>
      </c>
      <c r="BG347" s="210">
        <v>1</v>
      </c>
      <c r="BH347" s="210">
        <v>1</v>
      </c>
      <c r="BI347" s="210">
        <v>1</v>
      </c>
      <c r="BJ347" s="210">
        <v>1</v>
      </c>
      <c r="BK347" s="210">
        <v>1</v>
      </c>
      <c r="BL347" s="210">
        <v>1</v>
      </c>
      <c r="BM347" s="210">
        <v>1</v>
      </c>
      <c r="BN347" s="210">
        <v>1</v>
      </c>
      <c r="BO347" s="210">
        <v>1</v>
      </c>
      <c r="BP347" s="210">
        <v>1</v>
      </c>
      <c r="BQ347" s="210">
        <v>1</v>
      </c>
      <c r="BR347" s="210">
        <v>1</v>
      </c>
      <c r="BS347" s="210">
        <v>1</v>
      </c>
      <c r="BT347" s="210">
        <v>1</v>
      </c>
      <c r="BU347" s="210"/>
      <c r="BV347" s="210"/>
      <c r="BW347" s="210"/>
      <c r="BX347" s="210"/>
      <c r="BY347" s="210"/>
      <c r="BZ347" s="210"/>
      <c r="CA347" s="210"/>
      <c r="CB347" s="210"/>
      <c r="CC347" s="210"/>
      <c r="CD347" s="210"/>
      <c r="CE347" s="210"/>
      <c r="CF347" s="210"/>
      <c r="CG347" s="210"/>
      <c r="CH347" s="210"/>
      <c r="CI347" s="210"/>
      <c r="CJ347" s="210"/>
      <c r="CK347" s="210"/>
      <c r="CL347" s="210"/>
      <c r="CM347" s="210"/>
      <c r="CN347" s="210"/>
      <c r="CO347" s="210"/>
      <c r="CP347" s="210"/>
      <c r="CQ347" s="210"/>
      <c r="CR347" s="210"/>
      <c r="CS347" s="144"/>
      <c r="CT347" s="144"/>
    </row>
    <row r="348" spans="1:98" ht="15">
      <c r="A348" s="208" t="s">
        <v>8334</v>
      </c>
      <c r="B348" s="285" t="s">
        <v>6</v>
      </c>
      <c r="C348" s="209" t="s">
        <v>343</v>
      </c>
      <c r="D348" s="259"/>
      <c r="E348" s="209" t="s">
        <v>2</v>
      </c>
      <c r="F348" s="209" t="s">
        <v>38</v>
      </c>
      <c r="G348" s="216" t="s">
        <v>35</v>
      </c>
      <c r="H348" s="209" t="s">
        <v>8271</v>
      </c>
      <c r="I348" s="2"/>
      <c r="J348" s="210">
        <v>0</v>
      </c>
      <c r="K348" s="210">
        <v>0</v>
      </c>
      <c r="L348" s="210">
        <v>0</v>
      </c>
      <c r="M348" s="210">
        <v>0</v>
      </c>
      <c r="N348" s="210">
        <v>0</v>
      </c>
      <c r="O348" s="210">
        <v>0</v>
      </c>
      <c r="P348" s="210">
        <v>0</v>
      </c>
      <c r="Q348" s="210">
        <v>0</v>
      </c>
      <c r="R348" s="210">
        <v>0</v>
      </c>
      <c r="S348" s="210">
        <v>1</v>
      </c>
      <c r="T348" s="210">
        <v>1</v>
      </c>
      <c r="U348" s="210">
        <v>1</v>
      </c>
      <c r="V348" s="210">
        <v>1</v>
      </c>
      <c r="W348" s="210">
        <v>1</v>
      </c>
      <c r="X348" s="210">
        <v>1</v>
      </c>
      <c r="Y348" s="210">
        <v>1</v>
      </c>
      <c r="Z348" s="210">
        <v>1</v>
      </c>
      <c r="AA348" s="210">
        <v>1</v>
      </c>
      <c r="AB348" s="210">
        <v>1</v>
      </c>
      <c r="AC348" s="210">
        <v>1</v>
      </c>
      <c r="AD348" s="210">
        <v>1</v>
      </c>
      <c r="AE348" s="210">
        <v>1</v>
      </c>
      <c r="AF348" s="210">
        <v>1</v>
      </c>
      <c r="AG348" s="210">
        <v>1</v>
      </c>
      <c r="AH348" s="210">
        <v>1</v>
      </c>
      <c r="AI348" s="210">
        <v>1</v>
      </c>
      <c r="AJ348" s="210">
        <v>1</v>
      </c>
      <c r="AK348" s="210">
        <v>1</v>
      </c>
      <c r="AL348" s="210">
        <v>1</v>
      </c>
      <c r="AM348" s="210">
        <v>1</v>
      </c>
      <c r="AN348" s="210">
        <v>1</v>
      </c>
      <c r="AO348" s="210">
        <v>1</v>
      </c>
      <c r="AP348" s="210">
        <v>1</v>
      </c>
      <c r="AQ348" s="210">
        <v>1</v>
      </c>
      <c r="AR348" s="210">
        <v>1</v>
      </c>
      <c r="AS348" s="210">
        <v>1</v>
      </c>
      <c r="AT348" s="210">
        <v>1</v>
      </c>
      <c r="AU348" s="210">
        <v>1</v>
      </c>
      <c r="AV348" s="210">
        <v>1</v>
      </c>
      <c r="AW348" s="210">
        <v>1</v>
      </c>
      <c r="AX348" s="210">
        <v>1</v>
      </c>
      <c r="AY348" s="210">
        <v>1</v>
      </c>
      <c r="AZ348" s="210">
        <v>1</v>
      </c>
      <c r="BA348" s="210">
        <v>1</v>
      </c>
      <c r="BB348" s="210">
        <v>1</v>
      </c>
      <c r="BC348" s="210">
        <v>1</v>
      </c>
      <c r="BD348" s="210">
        <v>1</v>
      </c>
      <c r="BE348" s="210">
        <v>1</v>
      </c>
      <c r="BF348" s="210">
        <v>1</v>
      </c>
      <c r="BG348" s="210">
        <v>1</v>
      </c>
      <c r="BH348" s="210">
        <v>1</v>
      </c>
      <c r="BI348" s="210">
        <v>1</v>
      </c>
      <c r="BJ348" s="210">
        <v>1</v>
      </c>
      <c r="BK348" s="210">
        <v>1</v>
      </c>
      <c r="BL348" s="210">
        <v>1</v>
      </c>
      <c r="BM348" s="210">
        <v>1</v>
      </c>
      <c r="BN348" s="210">
        <v>1</v>
      </c>
      <c r="BO348" s="210">
        <v>1</v>
      </c>
      <c r="BP348" s="210">
        <v>1</v>
      </c>
      <c r="BQ348" s="210">
        <v>1</v>
      </c>
      <c r="BR348" s="210">
        <v>1</v>
      </c>
      <c r="BS348" s="210">
        <v>1</v>
      </c>
      <c r="BT348" s="210">
        <v>1</v>
      </c>
      <c r="BU348" s="210"/>
      <c r="BV348" s="210"/>
      <c r="BW348" s="210"/>
      <c r="BX348" s="210"/>
      <c r="BY348" s="210"/>
      <c r="BZ348" s="210"/>
      <c r="CA348" s="210"/>
      <c r="CB348" s="210"/>
      <c r="CC348" s="210"/>
      <c r="CD348" s="210"/>
      <c r="CE348" s="210"/>
      <c r="CF348" s="210"/>
      <c r="CG348" s="210"/>
      <c r="CH348" s="210"/>
      <c r="CI348" s="210"/>
      <c r="CJ348" s="210"/>
      <c r="CK348" s="210"/>
      <c r="CL348" s="210"/>
      <c r="CM348" s="210"/>
      <c r="CN348" s="210"/>
      <c r="CO348" s="210"/>
      <c r="CP348" s="210"/>
      <c r="CQ348" s="210"/>
      <c r="CR348" s="210"/>
      <c r="CS348" s="144"/>
      <c r="CT348" s="144"/>
    </row>
    <row r="349" spans="1:98" ht="15">
      <c r="A349" s="208" t="s">
        <v>8334</v>
      </c>
      <c r="B349" s="285" t="s">
        <v>344</v>
      </c>
      <c r="C349" s="209" t="s">
        <v>343</v>
      </c>
      <c r="D349" s="259"/>
      <c r="E349" s="209" t="s">
        <v>2</v>
      </c>
      <c r="F349" s="209" t="s">
        <v>38</v>
      </c>
      <c r="G349" s="216" t="s">
        <v>35</v>
      </c>
      <c r="H349" s="209" t="s">
        <v>8271</v>
      </c>
      <c r="I349" s="2"/>
      <c r="J349" s="210">
        <v>0</v>
      </c>
      <c r="K349" s="210">
        <v>0</v>
      </c>
      <c r="L349" s="210">
        <v>0</v>
      </c>
      <c r="M349" s="210">
        <v>0</v>
      </c>
      <c r="N349" s="210">
        <v>0</v>
      </c>
      <c r="O349" s="210">
        <v>0</v>
      </c>
      <c r="P349" s="210">
        <v>0</v>
      </c>
      <c r="Q349" s="210">
        <v>0</v>
      </c>
      <c r="R349" s="210">
        <v>0</v>
      </c>
      <c r="S349" s="210">
        <v>0</v>
      </c>
      <c r="T349" s="210">
        <v>1</v>
      </c>
      <c r="U349" s="210">
        <v>1</v>
      </c>
      <c r="V349" s="210">
        <v>1</v>
      </c>
      <c r="W349" s="210">
        <v>1</v>
      </c>
      <c r="X349" s="210">
        <v>1</v>
      </c>
      <c r="Y349" s="210">
        <v>1</v>
      </c>
      <c r="Z349" s="210">
        <v>1</v>
      </c>
      <c r="AA349" s="210">
        <v>1</v>
      </c>
      <c r="AB349" s="210">
        <v>1</v>
      </c>
      <c r="AC349" s="210">
        <v>1</v>
      </c>
      <c r="AD349" s="210">
        <v>1</v>
      </c>
      <c r="AE349" s="210">
        <v>1</v>
      </c>
      <c r="AF349" s="210">
        <v>1</v>
      </c>
      <c r="AG349" s="210">
        <v>1</v>
      </c>
      <c r="AH349" s="210">
        <v>1</v>
      </c>
      <c r="AI349" s="210">
        <v>1</v>
      </c>
      <c r="AJ349" s="210">
        <v>1</v>
      </c>
      <c r="AK349" s="210">
        <v>1</v>
      </c>
      <c r="AL349" s="210">
        <v>1</v>
      </c>
      <c r="AM349" s="210">
        <v>1</v>
      </c>
      <c r="AN349" s="210">
        <v>1</v>
      </c>
      <c r="AO349" s="210">
        <v>1</v>
      </c>
      <c r="AP349" s="210">
        <v>1</v>
      </c>
      <c r="AQ349" s="210">
        <v>1</v>
      </c>
      <c r="AR349" s="210">
        <v>1</v>
      </c>
      <c r="AS349" s="210">
        <v>1</v>
      </c>
      <c r="AT349" s="210">
        <v>1</v>
      </c>
      <c r="AU349" s="210">
        <v>1</v>
      </c>
      <c r="AV349" s="210">
        <v>1</v>
      </c>
      <c r="AW349" s="210">
        <v>1</v>
      </c>
      <c r="AX349" s="210">
        <v>1</v>
      </c>
      <c r="AY349" s="210">
        <v>1</v>
      </c>
      <c r="AZ349" s="210">
        <v>1</v>
      </c>
      <c r="BA349" s="210">
        <v>1</v>
      </c>
      <c r="BB349" s="210">
        <v>1</v>
      </c>
      <c r="BC349" s="210">
        <v>1</v>
      </c>
      <c r="BD349" s="210">
        <v>1</v>
      </c>
      <c r="BE349" s="210">
        <v>1</v>
      </c>
      <c r="BF349" s="210">
        <v>1</v>
      </c>
      <c r="BG349" s="210">
        <v>1</v>
      </c>
      <c r="BH349" s="210">
        <v>1</v>
      </c>
      <c r="BI349" s="210">
        <v>1</v>
      </c>
      <c r="BJ349" s="210">
        <v>1</v>
      </c>
      <c r="BK349" s="210">
        <v>1</v>
      </c>
      <c r="BL349" s="210">
        <v>1</v>
      </c>
      <c r="BM349" s="210">
        <v>1</v>
      </c>
      <c r="BN349" s="210">
        <v>1</v>
      </c>
      <c r="BO349" s="210">
        <v>1</v>
      </c>
      <c r="BP349" s="210">
        <v>1</v>
      </c>
      <c r="BQ349" s="210">
        <v>1</v>
      </c>
      <c r="BR349" s="210">
        <v>1</v>
      </c>
      <c r="BS349" s="210">
        <v>1</v>
      </c>
      <c r="BT349" s="210">
        <v>1</v>
      </c>
      <c r="BU349" s="210"/>
      <c r="BV349" s="210"/>
      <c r="BW349" s="210"/>
      <c r="BX349" s="210"/>
      <c r="BY349" s="210"/>
      <c r="BZ349" s="210"/>
      <c r="CA349" s="210"/>
      <c r="CB349" s="210"/>
      <c r="CC349" s="210"/>
      <c r="CD349" s="210"/>
      <c r="CE349" s="210"/>
      <c r="CF349" s="210"/>
      <c r="CG349" s="210"/>
      <c r="CH349" s="210"/>
      <c r="CI349" s="210"/>
      <c r="CJ349" s="210"/>
      <c r="CK349" s="210"/>
      <c r="CL349" s="210"/>
      <c r="CM349" s="210"/>
      <c r="CN349" s="210"/>
      <c r="CO349" s="210"/>
      <c r="CP349" s="210"/>
      <c r="CQ349" s="210"/>
      <c r="CR349" s="210"/>
      <c r="CS349" s="144"/>
      <c r="CT349" s="144"/>
    </row>
    <row r="350" spans="1:98" ht="15">
      <c r="A350" s="208" t="s">
        <v>8334</v>
      </c>
      <c r="B350" s="285" t="s">
        <v>345</v>
      </c>
      <c r="C350" s="209" t="s">
        <v>342</v>
      </c>
      <c r="D350" s="259"/>
      <c r="E350" s="209" t="s">
        <v>2</v>
      </c>
      <c r="F350" s="209" t="s">
        <v>38</v>
      </c>
      <c r="G350" s="216" t="s">
        <v>35</v>
      </c>
      <c r="H350" s="209" t="s">
        <v>8271</v>
      </c>
      <c r="I350" s="2"/>
      <c r="J350" s="210">
        <v>0</v>
      </c>
      <c r="K350" s="210">
        <v>0</v>
      </c>
      <c r="L350" s="210">
        <v>0</v>
      </c>
      <c r="M350" s="210">
        <v>0</v>
      </c>
      <c r="N350" s="210">
        <v>0</v>
      </c>
      <c r="O350" s="210">
        <v>0</v>
      </c>
      <c r="P350" s="210">
        <v>0</v>
      </c>
      <c r="Q350" s="210">
        <v>0</v>
      </c>
      <c r="R350" s="210">
        <v>0</v>
      </c>
      <c r="S350" s="210">
        <v>1</v>
      </c>
      <c r="T350" s="210">
        <v>1</v>
      </c>
      <c r="U350" s="210">
        <v>1</v>
      </c>
      <c r="V350" s="210">
        <v>1</v>
      </c>
      <c r="W350" s="210">
        <v>1</v>
      </c>
      <c r="X350" s="210">
        <v>1</v>
      </c>
      <c r="Y350" s="210">
        <v>1</v>
      </c>
      <c r="Z350" s="210">
        <v>1</v>
      </c>
      <c r="AA350" s="210">
        <v>1</v>
      </c>
      <c r="AB350" s="210">
        <v>1</v>
      </c>
      <c r="AC350" s="210">
        <v>1</v>
      </c>
      <c r="AD350" s="210">
        <v>1</v>
      </c>
      <c r="AE350" s="210">
        <v>1</v>
      </c>
      <c r="AF350" s="210">
        <v>1</v>
      </c>
      <c r="AG350" s="210">
        <v>1</v>
      </c>
      <c r="AH350" s="210">
        <v>1</v>
      </c>
      <c r="AI350" s="210">
        <v>1</v>
      </c>
      <c r="AJ350" s="210">
        <v>1</v>
      </c>
      <c r="AK350" s="210">
        <v>1</v>
      </c>
      <c r="AL350" s="210">
        <v>1</v>
      </c>
      <c r="AM350" s="210">
        <v>1</v>
      </c>
      <c r="AN350" s="210">
        <v>1</v>
      </c>
      <c r="AO350" s="210">
        <v>1</v>
      </c>
      <c r="AP350" s="210">
        <v>1</v>
      </c>
      <c r="AQ350" s="210">
        <v>1</v>
      </c>
      <c r="AR350" s="210">
        <v>1</v>
      </c>
      <c r="AS350" s="210">
        <v>1</v>
      </c>
      <c r="AT350" s="210">
        <v>1</v>
      </c>
      <c r="AU350" s="210">
        <v>1</v>
      </c>
      <c r="AV350" s="210">
        <v>1</v>
      </c>
      <c r="AW350" s="210">
        <v>1</v>
      </c>
      <c r="AX350" s="210">
        <v>1</v>
      </c>
      <c r="AY350" s="210">
        <v>1</v>
      </c>
      <c r="AZ350" s="210">
        <v>1</v>
      </c>
      <c r="BA350" s="210">
        <v>1</v>
      </c>
      <c r="BB350" s="210">
        <v>1</v>
      </c>
      <c r="BC350" s="210">
        <v>1</v>
      </c>
      <c r="BD350" s="210">
        <v>1</v>
      </c>
      <c r="BE350" s="210">
        <v>1</v>
      </c>
      <c r="BF350" s="210">
        <v>1</v>
      </c>
      <c r="BG350" s="210">
        <v>1</v>
      </c>
      <c r="BH350" s="210">
        <v>1</v>
      </c>
      <c r="BI350" s="210">
        <v>1</v>
      </c>
      <c r="BJ350" s="210">
        <v>1</v>
      </c>
      <c r="BK350" s="210">
        <v>1</v>
      </c>
      <c r="BL350" s="210">
        <v>1</v>
      </c>
      <c r="BM350" s="210">
        <v>1</v>
      </c>
      <c r="BN350" s="210">
        <v>1</v>
      </c>
      <c r="BO350" s="210">
        <v>1</v>
      </c>
      <c r="BP350" s="210">
        <v>1</v>
      </c>
      <c r="BQ350" s="210">
        <v>1</v>
      </c>
      <c r="BR350" s="210">
        <v>1</v>
      </c>
      <c r="BS350" s="210">
        <v>1</v>
      </c>
      <c r="BT350" s="210">
        <v>1</v>
      </c>
      <c r="BU350" s="210"/>
      <c r="BV350" s="210"/>
      <c r="BW350" s="210"/>
      <c r="BX350" s="210"/>
      <c r="BY350" s="210"/>
      <c r="BZ350" s="210"/>
      <c r="CA350" s="210"/>
      <c r="CB350" s="210"/>
      <c r="CC350" s="210"/>
      <c r="CD350" s="210"/>
      <c r="CE350" s="210"/>
      <c r="CF350" s="210"/>
      <c r="CG350" s="210"/>
      <c r="CH350" s="210"/>
      <c r="CI350" s="210"/>
      <c r="CJ350" s="210"/>
      <c r="CK350" s="210"/>
      <c r="CL350" s="210"/>
      <c r="CM350" s="210"/>
      <c r="CN350" s="210"/>
      <c r="CO350" s="210"/>
      <c r="CP350" s="210"/>
      <c r="CQ350" s="210"/>
      <c r="CR350" s="210"/>
      <c r="CS350" s="144"/>
      <c r="CT350" s="144"/>
    </row>
    <row r="351" spans="1:98" ht="15">
      <c r="A351" s="208" t="s">
        <v>8334</v>
      </c>
      <c r="B351" s="285" t="s">
        <v>346</v>
      </c>
      <c r="C351" s="209" t="s">
        <v>342</v>
      </c>
      <c r="D351" s="259"/>
      <c r="E351" s="209" t="s">
        <v>2</v>
      </c>
      <c r="F351" s="209" t="s">
        <v>38</v>
      </c>
      <c r="G351" s="216" t="s">
        <v>35</v>
      </c>
      <c r="H351" s="209" t="s">
        <v>8271</v>
      </c>
      <c r="I351" s="2"/>
      <c r="J351" s="210">
        <v>0</v>
      </c>
      <c r="K351" s="210">
        <v>0</v>
      </c>
      <c r="L351" s="210">
        <v>0</v>
      </c>
      <c r="M351" s="210">
        <v>0</v>
      </c>
      <c r="N351" s="210">
        <v>0</v>
      </c>
      <c r="O351" s="210">
        <v>0</v>
      </c>
      <c r="P351" s="210">
        <v>0</v>
      </c>
      <c r="Q351" s="210">
        <v>0</v>
      </c>
      <c r="R351" s="210">
        <v>0</v>
      </c>
      <c r="S351" s="210">
        <v>0</v>
      </c>
      <c r="T351" s="210">
        <v>1</v>
      </c>
      <c r="U351" s="210">
        <v>1</v>
      </c>
      <c r="V351" s="210">
        <v>1</v>
      </c>
      <c r="W351" s="210">
        <v>1</v>
      </c>
      <c r="X351" s="210">
        <v>1</v>
      </c>
      <c r="Y351" s="210">
        <v>1</v>
      </c>
      <c r="Z351" s="210">
        <v>1</v>
      </c>
      <c r="AA351" s="210">
        <v>1</v>
      </c>
      <c r="AB351" s="210">
        <v>1</v>
      </c>
      <c r="AC351" s="210">
        <v>1</v>
      </c>
      <c r="AD351" s="210">
        <v>1</v>
      </c>
      <c r="AE351" s="210">
        <v>1</v>
      </c>
      <c r="AF351" s="210">
        <v>1</v>
      </c>
      <c r="AG351" s="210">
        <v>1</v>
      </c>
      <c r="AH351" s="210">
        <v>1</v>
      </c>
      <c r="AI351" s="210">
        <v>1</v>
      </c>
      <c r="AJ351" s="210">
        <v>1</v>
      </c>
      <c r="AK351" s="210">
        <v>1</v>
      </c>
      <c r="AL351" s="210">
        <v>1</v>
      </c>
      <c r="AM351" s="210">
        <v>1</v>
      </c>
      <c r="AN351" s="210">
        <v>1</v>
      </c>
      <c r="AO351" s="210">
        <v>1</v>
      </c>
      <c r="AP351" s="210">
        <v>1</v>
      </c>
      <c r="AQ351" s="210">
        <v>1</v>
      </c>
      <c r="AR351" s="210">
        <v>1</v>
      </c>
      <c r="AS351" s="210">
        <v>1</v>
      </c>
      <c r="AT351" s="210">
        <v>1</v>
      </c>
      <c r="AU351" s="210">
        <v>1</v>
      </c>
      <c r="AV351" s="210">
        <v>1</v>
      </c>
      <c r="AW351" s="210">
        <v>1</v>
      </c>
      <c r="AX351" s="210">
        <v>1</v>
      </c>
      <c r="AY351" s="210">
        <v>1</v>
      </c>
      <c r="AZ351" s="210">
        <v>1</v>
      </c>
      <c r="BA351" s="210">
        <v>1</v>
      </c>
      <c r="BB351" s="210">
        <v>1</v>
      </c>
      <c r="BC351" s="210">
        <v>1</v>
      </c>
      <c r="BD351" s="210">
        <v>1</v>
      </c>
      <c r="BE351" s="210">
        <v>1</v>
      </c>
      <c r="BF351" s="210">
        <v>1</v>
      </c>
      <c r="BG351" s="210">
        <v>1</v>
      </c>
      <c r="BH351" s="210">
        <v>1</v>
      </c>
      <c r="BI351" s="210">
        <v>1</v>
      </c>
      <c r="BJ351" s="210">
        <v>1</v>
      </c>
      <c r="BK351" s="210">
        <v>1</v>
      </c>
      <c r="BL351" s="210">
        <v>1</v>
      </c>
      <c r="BM351" s="210">
        <v>1</v>
      </c>
      <c r="BN351" s="210">
        <v>1</v>
      </c>
      <c r="BO351" s="210">
        <v>1</v>
      </c>
      <c r="BP351" s="210">
        <v>1</v>
      </c>
      <c r="BQ351" s="210">
        <v>1</v>
      </c>
      <c r="BR351" s="210">
        <v>1</v>
      </c>
      <c r="BS351" s="210">
        <v>1</v>
      </c>
      <c r="BT351" s="210">
        <v>1</v>
      </c>
      <c r="BU351" s="210"/>
      <c r="BV351" s="210"/>
      <c r="BW351" s="210"/>
      <c r="BX351" s="210"/>
      <c r="BY351" s="210"/>
      <c r="BZ351" s="210"/>
      <c r="CA351" s="210"/>
      <c r="CB351" s="210"/>
      <c r="CC351" s="210"/>
      <c r="CD351" s="210"/>
      <c r="CE351" s="210"/>
      <c r="CF351" s="210"/>
      <c r="CG351" s="210"/>
      <c r="CH351" s="210"/>
      <c r="CI351" s="210"/>
      <c r="CJ351" s="210"/>
      <c r="CK351" s="210"/>
      <c r="CL351" s="210"/>
      <c r="CM351" s="210"/>
      <c r="CN351" s="210"/>
      <c r="CO351" s="210"/>
      <c r="CP351" s="210"/>
      <c r="CQ351" s="210"/>
      <c r="CR351" s="210"/>
      <c r="CS351" s="144"/>
      <c r="CT351" s="144"/>
    </row>
    <row r="352" spans="1:98" ht="15">
      <c r="A352" s="208" t="s">
        <v>8334</v>
      </c>
      <c r="B352" s="285" t="s">
        <v>347</v>
      </c>
      <c r="C352" s="209" t="s">
        <v>342</v>
      </c>
      <c r="D352" s="259"/>
      <c r="E352" s="209" t="s">
        <v>2</v>
      </c>
      <c r="F352" s="209" t="s">
        <v>38</v>
      </c>
      <c r="G352" s="216" t="s">
        <v>35</v>
      </c>
      <c r="H352" s="209" t="s">
        <v>8271</v>
      </c>
      <c r="I352" s="2"/>
      <c r="J352" s="210">
        <v>0</v>
      </c>
      <c r="K352" s="210">
        <v>0</v>
      </c>
      <c r="L352" s="210">
        <v>0</v>
      </c>
      <c r="M352" s="210">
        <v>0</v>
      </c>
      <c r="N352" s="210">
        <v>0</v>
      </c>
      <c r="O352" s="210">
        <v>0</v>
      </c>
      <c r="P352" s="210">
        <v>0</v>
      </c>
      <c r="Q352" s="210">
        <v>0</v>
      </c>
      <c r="R352" s="210">
        <v>0</v>
      </c>
      <c r="S352" s="210">
        <v>0</v>
      </c>
      <c r="T352" s="210">
        <v>0</v>
      </c>
      <c r="U352" s="210">
        <v>0</v>
      </c>
      <c r="V352" s="210">
        <v>0</v>
      </c>
      <c r="W352" s="210">
        <v>0</v>
      </c>
      <c r="X352" s="210">
        <v>1</v>
      </c>
      <c r="Y352" s="210">
        <v>1</v>
      </c>
      <c r="Z352" s="210">
        <v>1</v>
      </c>
      <c r="AA352" s="210">
        <v>1</v>
      </c>
      <c r="AB352" s="210">
        <v>1</v>
      </c>
      <c r="AC352" s="210">
        <v>1</v>
      </c>
      <c r="AD352" s="210">
        <v>1</v>
      </c>
      <c r="AE352" s="210">
        <v>1</v>
      </c>
      <c r="AF352" s="210">
        <v>1</v>
      </c>
      <c r="AG352" s="210">
        <v>1</v>
      </c>
      <c r="AH352" s="210">
        <v>1</v>
      </c>
      <c r="AI352" s="210">
        <v>1</v>
      </c>
      <c r="AJ352" s="210">
        <v>1</v>
      </c>
      <c r="AK352" s="210">
        <v>1</v>
      </c>
      <c r="AL352" s="210">
        <v>1</v>
      </c>
      <c r="AM352" s="210">
        <v>1</v>
      </c>
      <c r="AN352" s="210">
        <v>1</v>
      </c>
      <c r="AO352" s="210">
        <v>1</v>
      </c>
      <c r="AP352" s="210">
        <v>1</v>
      </c>
      <c r="AQ352" s="210">
        <v>1</v>
      </c>
      <c r="AR352" s="210">
        <v>1</v>
      </c>
      <c r="AS352" s="210">
        <v>1</v>
      </c>
      <c r="AT352" s="210">
        <v>1</v>
      </c>
      <c r="AU352" s="210">
        <v>1</v>
      </c>
      <c r="AV352" s="210">
        <v>1</v>
      </c>
      <c r="AW352" s="210">
        <v>1</v>
      </c>
      <c r="AX352" s="210">
        <v>1</v>
      </c>
      <c r="AY352" s="210">
        <v>1</v>
      </c>
      <c r="AZ352" s="210">
        <v>1</v>
      </c>
      <c r="BA352" s="210">
        <v>1</v>
      </c>
      <c r="BB352" s="210">
        <v>1</v>
      </c>
      <c r="BC352" s="210">
        <v>1</v>
      </c>
      <c r="BD352" s="210">
        <v>1</v>
      </c>
      <c r="BE352" s="210">
        <v>1</v>
      </c>
      <c r="BF352" s="210">
        <v>1</v>
      </c>
      <c r="BG352" s="210">
        <v>1</v>
      </c>
      <c r="BH352" s="210">
        <v>1</v>
      </c>
      <c r="BI352" s="210">
        <v>1</v>
      </c>
      <c r="BJ352" s="210">
        <v>1</v>
      </c>
      <c r="BK352" s="210">
        <v>1</v>
      </c>
      <c r="BL352" s="210">
        <v>1</v>
      </c>
      <c r="BM352" s="210">
        <v>1</v>
      </c>
      <c r="BN352" s="210">
        <v>1</v>
      </c>
      <c r="BO352" s="210">
        <v>1</v>
      </c>
      <c r="BP352" s="210">
        <v>1</v>
      </c>
      <c r="BQ352" s="210">
        <v>1</v>
      </c>
      <c r="BR352" s="210">
        <v>1</v>
      </c>
      <c r="BS352" s="210">
        <v>1</v>
      </c>
      <c r="BT352" s="210">
        <v>1</v>
      </c>
      <c r="BU352" s="210"/>
      <c r="BV352" s="210"/>
      <c r="BW352" s="210"/>
      <c r="BX352" s="210"/>
      <c r="BY352" s="210"/>
      <c r="BZ352" s="210"/>
      <c r="CA352" s="210"/>
      <c r="CB352" s="210"/>
      <c r="CC352" s="210"/>
      <c r="CD352" s="210"/>
      <c r="CE352" s="210"/>
      <c r="CF352" s="210"/>
      <c r="CG352" s="210"/>
      <c r="CH352" s="210"/>
      <c r="CI352" s="210"/>
      <c r="CJ352" s="210"/>
      <c r="CK352" s="210"/>
      <c r="CL352" s="210"/>
      <c r="CM352" s="210"/>
      <c r="CN352" s="210"/>
      <c r="CO352" s="210"/>
      <c r="CP352" s="210"/>
      <c r="CQ352" s="210"/>
      <c r="CR352" s="210"/>
      <c r="CS352" s="144"/>
      <c r="CT352" s="144"/>
    </row>
    <row r="353" spans="1:98" ht="15">
      <c r="A353" s="208" t="s">
        <v>8334</v>
      </c>
      <c r="B353" s="285" t="s">
        <v>348</v>
      </c>
      <c r="C353" s="209" t="s">
        <v>7656</v>
      </c>
      <c r="D353" s="259"/>
      <c r="E353" s="209" t="s">
        <v>2</v>
      </c>
      <c r="F353" s="209" t="s">
        <v>38</v>
      </c>
      <c r="G353" s="216" t="s">
        <v>35</v>
      </c>
      <c r="H353" s="209" t="s">
        <v>8271</v>
      </c>
      <c r="I353" s="2"/>
      <c r="J353" s="210">
        <v>0</v>
      </c>
      <c r="K353" s="210">
        <v>0</v>
      </c>
      <c r="L353" s="210">
        <v>0</v>
      </c>
      <c r="M353" s="210">
        <v>0</v>
      </c>
      <c r="N353" s="210">
        <v>0</v>
      </c>
      <c r="O353" s="210">
        <v>0</v>
      </c>
      <c r="P353" s="210">
        <v>0</v>
      </c>
      <c r="Q353" s="210">
        <v>0</v>
      </c>
      <c r="R353" s="210">
        <v>0</v>
      </c>
      <c r="S353" s="210">
        <v>0</v>
      </c>
      <c r="T353" s="210">
        <v>1</v>
      </c>
      <c r="U353" s="210">
        <v>1</v>
      </c>
      <c r="V353" s="210">
        <v>1</v>
      </c>
      <c r="W353" s="210">
        <v>1</v>
      </c>
      <c r="X353" s="210">
        <v>1</v>
      </c>
      <c r="Y353" s="210">
        <v>1</v>
      </c>
      <c r="Z353" s="210">
        <v>1</v>
      </c>
      <c r="AA353" s="210">
        <v>1</v>
      </c>
      <c r="AB353" s="210">
        <v>1</v>
      </c>
      <c r="AC353" s="210">
        <v>1</v>
      </c>
      <c r="AD353" s="210">
        <v>1</v>
      </c>
      <c r="AE353" s="210">
        <v>1</v>
      </c>
      <c r="AF353" s="210">
        <v>1</v>
      </c>
      <c r="AG353" s="210">
        <v>1</v>
      </c>
      <c r="AH353" s="210">
        <v>1</v>
      </c>
      <c r="AI353" s="210">
        <v>1</v>
      </c>
      <c r="AJ353" s="210">
        <v>1</v>
      </c>
      <c r="AK353" s="210">
        <v>1</v>
      </c>
      <c r="AL353" s="210">
        <v>1</v>
      </c>
      <c r="AM353" s="210">
        <v>1</v>
      </c>
      <c r="AN353" s="210">
        <v>1</v>
      </c>
      <c r="AO353" s="210">
        <v>1</v>
      </c>
      <c r="AP353" s="210">
        <v>1</v>
      </c>
      <c r="AQ353" s="210">
        <v>1</v>
      </c>
      <c r="AR353" s="210">
        <v>1</v>
      </c>
      <c r="AS353" s="210">
        <v>1</v>
      </c>
      <c r="AT353" s="210">
        <v>1</v>
      </c>
      <c r="AU353" s="210">
        <v>1</v>
      </c>
      <c r="AV353" s="210">
        <v>1</v>
      </c>
      <c r="AW353" s="210">
        <v>1</v>
      </c>
      <c r="AX353" s="210">
        <v>1</v>
      </c>
      <c r="AY353" s="210">
        <v>1</v>
      </c>
      <c r="AZ353" s="210">
        <v>1</v>
      </c>
      <c r="BA353" s="210">
        <v>1</v>
      </c>
      <c r="BB353" s="210">
        <v>1</v>
      </c>
      <c r="BC353" s="210">
        <v>1</v>
      </c>
      <c r="BD353" s="210">
        <v>1</v>
      </c>
      <c r="BE353" s="210">
        <v>1</v>
      </c>
      <c r="BF353" s="210">
        <v>1</v>
      </c>
      <c r="BG353" s="210">
        <v>1</v>
      </c>
      <c r="BH353" s="210">
        <v>1</v>
      </c>
      <c r="BI353" s="210">
        <v>1</v>
      </c>
      <c r="BJ353" s="210">
        <v>1</v>
      </c>
      <c r="BK353" s="210">
        <v>1</v>
      </c>
      <c r="BL353" s="210">
        <v>1</v>
      </c>
      <c r="BM353" s="210">
        <v>1</v>
      </c>
      <c r="BN353" s="210">
        <v>1</v>
      </c>
      <c r="BO353" s="210">
        <v>1</v>
      </c>
      <c r="BP353" s="210">
        <v>1</v>
      </c>
      <c r="BQ353" s="210">
        <v>1</v>
      </c>
      <c r="BR353" s="210">
        <v>1</v>
      </c>
      <c r="BS353" s="210">
        <v>1</v>
      </c>
      <c r="BT353" s="210">
        <v>1</v>
      </c>
      <c r="BU353" s="210"/>
      <c r="BV353" s="210"/>
      <c r="BW353" s="210"/>
      <c r="BX353" s="210"/>
      <c r="BY353" s="210"/>
      <c r="BZ353" s="210"/>
      <c r="CA353" s="210"/>
      <c r="CB353" s="210"/>
      <c r="CC353" s="210"/>
      <c r="CD353" s="210"/>
      <c r="CE353" s="210"/>
      <c r="CF353" s="210"/>
      <c r="CG353" s="210"/>
      <c r="CH353" s="210"/>
      <c r="CI353" s="210"/>
      <c r="CJ353" s="210"/>
      <c r="CK353" s="210"/>
      <c r="CL353" s="210"/>
      <c r="CM353" s="210"/>
      <c r="CN353" s="210"/>
      <c r="CO353" s="210"/>
      <c r="CP353" s="210"/>
      <c r="CQ353" s="210"/>
      <c r="CR353" s="210"/>
      <c r="CS353" s="144"/>
      <c r="CT353" s="144"/>
    </row>
    <row r="354" spans="1:98" ht="15">
      <c r="A354" s="208" t="s">
        <v>8334</v>
      </c>
      <c r="B354" s="285" t="s">
        <v>349</v>
      </c>
      <c r="C354" s="209" t="s">
        <v>343</v>
      </c>
      <c r="D354" s="259"/>
      <c r="E354" s="209" t="s">
        <v>2</v>
      </c>
      <c r="F354" s="209" t="s">
        <v>38</v>
      </c>
      <c r="G354" s="216" t="s">
        <v>35</v>
      </c>
      <c r="H354" s="209" t="s">
        <v>8271</v>
      </c>
      <c r="I354" s="2"/>
      <c r="J354" s="210">
        <v>0</v>
      </c>
      <c r="K354" s="210">
        <v>0</v>
      </c>
      <c r="L354" s="210">
        <v>0</v>
      </c>
      <c r="M354" s="210">
        <v>0</v>
      </c>
      <c r="N354" s="210">
        <v>0</v>
      </c>
      <c r="O354" s="210">
        <v>0</v>
      </c>
      <c r="P354" s="210">
        <v>0</v>
      </c>
      <c r="Q354" s="210">
        <v>0</v>
      </c>
      <c r="R354" s="210">
        <v>0</v>
      </c>
      <c r="S354" s="210">
        <v>0</v>
      </c>
      <c r="T354" s="210">
        <v>0</v>
      </c>
      <c r="U354" s="210">
        <v>0</v>
      </c>
      <c r="V354" s="210">
        <v>0</v>
      </c>
      <c r="W354" s="210">
        <v>0</v>
      </c>
      <c r="X354" s="210">
        <v>1</v>
      </c>
      <c r="Y354" s="210">
        <v>1</v>
      </c>
      <c r="Z354" s="210">
        <v>1</v>
      </c>
      <c r="AA354" s="210">
        <v>1</v>
      </c>
      <c r="AB354" s="210">
        <v>1</v>
      </c>
      <c r="AC354" s="210">
        <v>1</v>
      </c>
      <c r="AD354" s="210">
        <v>1</v>
      </c>
      <c r="AE354" s="210">
        <v>1</v>
      </c>
      <c r="AF354" s="210">
        <v>1</v>
      </c>
      <c r="AG354" s="210">
        <v>1</v>
      </c>
      <c r="AH354" s="210">
        <v>1</v>
      </c>
      <c r="AI354" s="210">
        <v>1</v>
      </c>
      <c r="AJ354" s="210">
        <v>1</v>
      </c>
      <c r="AK354" s="210">
        <v>1</v>
      </c>
      <c r="AL354" s="210">
        <v>1</v>
      </c>
      <c r="AM354" s="210">
        <v>1</v>
      </c>
      <c r="AN354" s="210">
        <v>1</v>
      </c>
      <c r="AO354" s="210">
        <v>1</v>
      </c>
      <c r="AP354" s="210">
        <v>1</v>
      </c>
      <c r="AQ354" s="210">
        <v>1</v>
      </c>
      <c r="AR354" s="210">
        <v>1</v>
      </c>
      <c r="AS354" s="210">
        <v>1</v>
      </c>
      <c r="AT354" s="210">
        <v>1</v>
      </c>
      <c r="AU354" s="210">
        <v>1</v>
      </c>
      <c r="AV354" s="210">
        <v>1</v>
      </c>
      <c r="AW354" s="210">
        <v>1</v>
      </c>
      <c r="AX354" s="210">
        <v>1</v>
      </c>
      <c r="AY354" s="210">
        <v>1</v>
      </c>
      <c r="AZ354" s="210">
        <v>1</v>
      </c>
      <c r="BA354" s="210">
        <v>1</v>
      </c>
      <c r="BB354" s="210">
        <v>1</v>
      </c>
      <c r="BC354" s="210">
        <v>1</v>
      </c>
      <c r="BD354" s="210">
        <v>1</v>
      </c>
      <c r="BE354" s="210">
        <v>1</v>
      </c>
      <c r="BF354" s="210">
        <v>1</v>
      </c>
      <c r="BG354" s="210">
        <v>1</v>
      </c>
      <c r="BH354" s="210">
        <v>1</v>
      </c>
      <c r="BI354" s="210">
        <v>1</v>
      </c>
      <c r="BJ354" s="210">
        <v>1</v>
      </c>
      <c r="BK354" s="210">
        <v>1</v>
      </c>
      <c r="BL354" s="210">
        <v>1</v>
      </c>
      <c r="BM354" s="210">
        <v>1</v>
      </c>
      <c r="BN354" s="210">
        <v>1</v>
      </c>
      <c r="BO354" s="210">
        <v>1</v>
      </c>
      <c r="BP354" s="210">
        <v>1</v>
      </c>
      <c r="BQ354" s="210">
        <v>1</v>
      </c>
      <c r="BR354" s="210">
        <v>1</v>
      </c>
      <c r="BS354" s="210">
        <v>1</v>
      </c>
      <c r="BT354" s="210">
        <v>1</v>
      </c>
      <c r="BU354" s="210"/>
      <c r="BV354" s="210"/>
      <c r="BW354" s="210"/>
      <c r="BX354" s="210"/>
      <c r="BY354" s="210"/>
      <c r="BZ354" s="210"/>
      <c r="CA354" s="210"/>
      <c r="CB354" s="210"/>
      <c r="CC354" s="210"/>
      <c r="CD354" s="210"/>
      <c r="CE354" s="210"/>
      <c r="CF354" s="210"/>
      <c r="CG354" s="210"/>
      <c r="CH354" s="210"/>
      <c r="CI354" s="210"/>
      <c r="CJ354" s="210"/>
      <c r="CK354" s="210"/>
      <c r="CL354" s="210"/>
      <c r="CM354" s="210"/>
      <c r="CN354" s="210"/>
      <c r="CO354" s="210"/>
      <c r="CP354" s="210"/>
      <c r="CQ354" s="210"/>
      <c r="CR354" s="210"/>
      <c r="CS354" s="144"/>
      <c r="CT354" s="144"/>
    </row>
    <row r="355" spans="1:98" ht="15">
      <c r="A355" s="208" t="s">
        <v>8334</v>
      </c>
      <c r="B355" s="285" t="s">
        <v>354</v>
      </c>
      <c r="C355" s="209" t="s">
        <v>343</v>
      </c>
      <c r="D355" s="259"/>
      <c r="E355" s="209" t="s">
        <v>2</v>
      </c>
      <c r="F355" s="209" t="s">
        <v>38</v>
      </c>
      <c r="G355" s="216" t="s">
        <v>35</v>
      </c>
      <c r="H355" s="209" t="s">
        <v>8271</v>
      </c>
      <c r="I355" s="2"/>
      <c r="J355" s="210">
        <v>0</v>
      </c>
      <c r="K355" s="210">
        <v>0</v>
      </c>
      <c r="L355" s="210">
        <v>0</v>
      </c>
      <c r="M355" s="210">
        <v>0</v>
      </c>
      <c r="N355" s="210">
        <v>0</v>
      </c>
      <c r="O355" s="210">
        <v>0</v>
      </c>
      <c r="P355" s="210">
        <v>0</v>
      </c>
      <c r="Q355" s="210">
        <v>0</v>
      </c>
      <c r="R355" s="210">
        <v>0</v>
      </c>
      <c r="S355" s="210">
        <v>1</v>
      </c>
      <c r="T355" s="210">
        <v>1</v>
      </c>
      <c r="U355" s="210">
        <v>1</v>
      </c>
      <c r="V355" s="210">
        <v>1</v>
      </c>
      <c r="W355" s="210">
        <v>1</v>
      </c>
      <c r="X355" s="210">
        <v>1</v>
      </c>
      <c r="Y355" s="210">
        <v>1</v>
      </c>
      <c r="Z355" s="210">
        <v>1</v>
      </c>
      <c r="AA355" s="210">
        <v>1</v>
      </c>
      <c r="AB355" s="210">
        <v>1</v>
      </c>
      <c r="AC355" s="210">
        <v>1</v>
      </c>
      <c r="AD355" s="210">
        <v>1</v>
      </c>
      <c r="AE355" s="210">
        <v>1</v>
      </c>
      <c r="AF355" s="210">
        <v>1</v>
      </c>
      <c r="AG355" s="210">
        <v>1</v>
      </c>
      <c r="AH355" s="210">
        <v>1</v>
      </c>
      <c r="AI355" s="210">
        <v>1</v>
      </c>
      <c r="AJ355" s="210">
        <v>1</v>
      </c>
      <c r="AK355" s="210">
        <v>1</v>
      </c>
      <c r="AL355" s="210">
        <v>1</v>
      </c>
      <c r="AM355" s="210">
        <v>1</v>
      </c>
      <c r="AN355" s="210">
        <v>1</v>
      </c>
      <c r="AO355" s="210">
        <v>1</v>
      </c>
      <c r="AP355" s="210">
        <v>1</v>
      </c>
      <c r="AQ355" s="210">
        <v>1</v>
      </c>
      <c r="AR355" s="210">
        <v>1</v>
      </c>
      <c r="AS355" s="210">
        <v>1</v>
      </c>
      <c r="AT355" s="210">
        <v>1</v>
      </c>
      <c r="AU355" s="210">
        <v>1</v>
      </c>
      <c r="AV355" s="210">
        <v>1</v>
      </c>
      <c r="AW355" s="210">
        <v>1</v>
      </c>
      <c r="AX355" s="210">
        <v>1</v>
      </c>
      <c r="AY355" s="210">
        <v>1</v>
      </c>
      <c r="AZ355" s="210">
        <v>1</v>
      </c>
      <c r="BA355" s="210">
        <v>1</v>
      </c>
      <c r="BB355" s="210">
        <v>1</v>
      </c>
      <c r="BC355" s="210">
        <v>1</v>
      </c>
      <c r="BD355" s="210">
        <v>1</v>
      </c>
      <c r="BE355" s="210">
        <v>1</v>
      </c>
      <c r="BF355" s="210">
        <v>1</v>
      </c>
      <c r="BG355" s="210">
        <v>1</v>
      </c>
      <c r="BH355" s="210">
        <v>1</v>
      </c>
      <c r="BI355" s="210">
        <v>1</v>
      </c>
      <c r="BJ355" s="210">
        <v>1</v>
      </c>
      <c r="BK355" s="210">
        <v>1</v>
      </c>
      <c r="BL355" s="210">
        <v>1</v>
      </c>
      <c r="BM355" s="210">
        <v>1</v>
      </c>
      <c r="BN355" s="210">
        <v>1</v>
      </c>
      <c r="BO355" s="210">
        <v>1</v>
      </c>
      <c r="BP355" s="210">
        <v>1</v>
      </c>
      <c r="BQ355" s="210">
        <v>1</v>
      </c>
      <c r="BR355" s="210">
        <v>1</v>
      </c>
      <c r="BS355" s="210">
        <v>1</v>
      </c>
      <c r="BT355" s="210">
        <v>1</v>
      </c>
      <c r="BU355" s="210"/>
      <c r="BV355" s="210"/>
      <c r="BW355" s="210"/>
      <c r="BX355" s="210"/>
      <c r="BY355" s="210"/>
      <c r="BZ355" s="210"/>
      <c r="CA355" s="210"/>
      <c r="CB355" s="210"/>
      <c r="CC355" s="210"/>
      <c r="CD355" s="210"/>
      <c r="CE355" s="210"/>
      <c r="CF355" s="210"/>
      <c r="CG355" s="210"/>
      <c r="CH355" s="210"/>
      <c r="CI355" s="210"/>
      <c r="CJ355" s="210"/>
      <c r="CK355" s="210"/>
      <c r="CL355" s="210"/>
      <c r="CM355" s="210"/>
      <c r="CN355" s="210"/>
      <c r="CO355" s="210"/>
      <c r="CP355" s="210"/>
      <c r="CQ355" s="210"/>
      <c r="CR355" s="210"/>
      <c r="CS355" s="144"/>
      <c r="CT355" s="144"/>
    </row>
    <row r="356" spans="1:98" ht="15">
      <c r="A356" s="208" t="s">
        <v>8334</v>
      </c>
      <c r="B356" s="285" t="s">
        <v>355</v>
      </c>
      <c r="C356" s="209" t="s">
        <v>343</v>
      </c>
      <c r="D356" s="259"/>
      <c r="E356" s="209" t="s">
        <v>2</v>
      </c>
      <c r="F356" s="209" t="s">
        <v>38</v>
      </c>
      <c r="G356" s="216" t="s">
        <v>35</v>
      </c>
      <c r="H356" s="209" t="s">
        <v>8271</v>
      </c>
      <c r="I356" s="2"/>
      <c r="J356" s="210">
        <v>0</v>
      </c>
      <c r="K356" s="210">
        <v>0</v>
      </c>
      <c r="L356" s="210">
        <v>0</v>
      </c>
      <c r="M356" s="210">
        <v>0</v>
      </c>
      <c r="N356" s="210">
        <v>0</v>
      </c>
      <c r="O356" s="210">
        <v>0</v>
      </c>
      <c r="P356" s="210">
        <v>0</v>
      </c>
      <c r="Q356" s="210">
        <v>0</v>
      </c>
      <c r="R356" s="210">
        <v>0</v>
      </c>
      <c r="S356" s="210">
        <v>1</v>
      </c>
      <c r="T356" s="210">
        <v>1</v>
      </c>
      <c r="U356" s="210">
        <v>1</v>
      </c>
      <c r="V356" s="210">
        <v>1</v>
      </c>
      <c r="W356" s="210">
        <v>1</v>
      </c>
      <c r="X356" s="210">
        <v>1</v>
      </c>
      <c r="Y356" s="210">
        <v>1</v>
      </c>
      <c r="Z356" s="210">
        <v>1</v>
      </c>
      <c r="AA356" s="210">
        <v>1</v>
      </c>
      <c r="AB356" s="210">
        <v>1</v>
      </c>
      <c r="AC356" s="210">
        <v>1</v>
      </c>
      <c r="AD356" s="210">
        <v>1</v>
      </c>
      <c r="AE356" s="210">
        <v>1</v>
      </c>
      <c r="AF356" s="210">
        <v>1</v>
      </c>
      <c r="AG356" s="210">
        <v>1</v>
      </c>
      <c r="AH356" s="210">
        <v>1</v>
      </c>
      <c r="AI356" s="210">
        <v>1</v>
      </c>
      <c r="AJ356" s="210">
        <v>1</v>
      </c>
      <c r="AK356" s="210">
        <v>1</v>
      </c>
      <c r="AL356" s="210">
        <v>1</v>
      </c>
      <c r="AM356" s="210">
        <v>1</v>
      </c>
      <c r="AN356" s="210">
        <v>1</v>
      </c>
      <c r="AO356" s="210">
        <v>1</v>
      </c>
      <c r="AP356" s="210">
        <v>1</v>
      </c>
      <c r="AQ356" s="210">
        <v>1</v>
      </c>
      <c r="AR356" s="210">
        <v>1</v>
      </c>
      <c r="AS356" s="210">
        <v>1</v>
      </c>
      <c r="AT356" s="210">
        <v>1</v>
      </c>
      <c r="AU356" s="210">
        <v>1</v>
      </c>
      <c r="AV356" s="210">
        <v>1</v>
      </c>
      <c r="AW356" s="210">
        <v>1</v>
      </c>
      <c r="AX356" s="210">
        <v>1</v>
      </c>
      <c r="AY356" s="210">
        <v>1</v>
      </c>
      <c r="AZ356" s="210">
        <v>1</v>
      </c>
      <c r="BA356" s="210">
        <v>1</v>
      </c>
      <c r="BB356" s="210">
        <v>1</v>
      </c>
      <c r="BC356" s="210">
        <v>1</v>
      </c>
      <c r="BD356" s="210">
        <v>1</v>
      </c>
      <c r="BE356" s="210">
        <v>1</v>
      </c>
      <c r="BF356" s="210">
        <v>1</v>
      </c>
      <c r="BG356" s="210">
        <v>1</v>
      </c>
      <c r="BH356" s="210">
        <v>1</v>
      </c>
      <c r="BI356" s="210">
        <v>1</v>
      </c>
      <c r="BJ356" s="210">
        <v>1</v>
      </c>
      <c r="BK356" s="210">
        <v>1</v>
      </c>
      <c r="BL356" s="210">
        <v>1</v>
      </c>
      <c r="BM356" s="210">
        <v>1</v>
      </c>
      <c r="BN356" s="210">
        <v>1</v>
      </c>
      <c r="BO356" s="210">
        <v>1</v>
      </c>
      <c r="BP356" s="210">
        <v>1</v>
      </c>
      <c r="BQ356" s="210">
        <v>1</v>
      </c>
      <c r="BR356" s="210">
        <v>1</v>
      </c>
      <c r="BS356" s="210">
        <v>1</v>
      </c>
      <c r="BT356" s="210">
        <v>1</v>
      </c>
      <c r="BU356" s="210"/>
      <c r="BV356" s="210"/>
      <c r="BW356" s="210"/>
      <c r="BX356" s="210"/>
      <c r="BY356" s="210"/>
      <c r="BZ356" s="210"/>
      <c r="CA356" s="210"/>
      <c r="CB356" s="210"/>
      <c r="CC356" s="210"/>
      <c r="CD356" s="210"/>
      <c r="CE356" s="210"/>
      <c r="CF356" s="210"/>
      <c r="CG356" s="210"/>
      <c r="CH356" s="210"/>
      <c r="CI356" s="210"/>
      <c r="CJ356" s="210"/>
      <c r="CK356" s="210"/>
      <c r="CL356" s="210"/>
      <c r="CM356" s="210"/>
      <c r="CN356" s="210"/>
      <c r="CO356" s="210"/>
      <c r="CP356" s="210"/>
      <c r="CQ356" s="210"/>
      <c r="CR356" s="210"/>
      <c r="CS356" s="144"/>
      <c r="CT356" s="144"/>
    </row>
    <row r="357" spans="1:98" ht="15">
      <c r="A357" s="208" t="s">
        <v>8334</v>
      </c>
      <c r="B357" s="285" t="s">
        <v>356</v>
      </c>
      <c r="C357" s="209" t="s">
        <v>343</v>
      </c>
      <c r="D357" s="259"/>
      <c r="E357" s="209" t="s">
        <v>2</v>
      </c>
      <c r="F357" s="209" t="s">
        <v>38</v>
      </c>
      <c r="G357" s="216" t="s">
        <v>35</v>
      </c>
      <c r="H357" s="209" t="s">
        <v>8271</v>
      </c>
      <c r="I357" s="2"/>
      <c r="J357" s="210">
        <v>0</v>
      </c>
      <c r="K357" s="210">
        <v>0</v>
      </c>
      <c r="L357" s="210">
        <v>0</v>
      </c>
      <c r="M357" s="210">
        <v>0</v>
      </c>
      <c r="N357" s="210">
        <v>0</v>
      </c>
      <c r="O357" s="210">
        <v>0</v>
      </c>
      <c r="P357" s="210">
        <v>0</v>
      </c>
      <c r="Q357" s="210">
        <v>0</v>
      </c>
      <c r="R357" s="210">
        <v>0</v>
      </c>
      <c r="S357" s="210">
        <v>0</v>
      </c>
      <c r="T357" s="210">
        <v>1</v>
      </c>
      <c r="U357" s="210">
        <v>1</v>
      </c>
      <c r="V357" s="210">
        <v>1</v>
      </c>
      <c r="W357" s="210">
        <v>1</v>
      </c>
      <c r="X357" s="210">
        <v>1</v>
      </c>
      <c r="Y357" s="210">
        <v>1</v>
      </c>
      <c r="Z357" s="210">
        <v>1</v>
      </c>
      <c r="AA357" s="210">
        <v>1</v>
      </c>
      <c r="AB357" s="210">
        <v>1</v>
      </c>
      <c r="AC357" s="210">
        <v>1</v>
      </c>
      <c r="AD357" s="210">
        <v>1</v>
      </c>
      <c r="AE357" s="210">
        <v>1</v>
      </c>
      <c r="AF357" s="210">
        <v>1</v>
      </c>
      <c r="AG357" s="210">
        <v>1</v>
      </c>
      <c r="AH357" s="210">
        <v>1</v>
      </c>
      <c r="AI357" s="210">
        <v>1</v>
      </c>
      <c r="AJ357" s="210">
        <v>1</v>
      </c>
      <c r="AK357" s="210">
        <v>1</v>
      </c>
      <c r="AL357" s="210">
        <v>1</v>
      </c>
      <c r="AM357" s="210">
        <v>1</v>
      </c>
      <c r="AN357" s="210">
        <v>1</v>
      </c>
      <c r="AO357" s="210">
        <v>1</v>
      </c>
      <c r="AP357" s="210">
        <v>1</v>
      </c>
      <c r="AQ357" s="210">
        <v>1</v>
      </c>
      <c r="AR357" s="210">
        <v>1</v>
      </c>
      <c r="AS357" s="210">
        <v>1</v>
      </c>
      <c r="AT357" s="210">
        <v>1</v>
      </c>
      <c r="AU357" s="210">
        <v>1</v>
      </c>
      <c r="AV357" s="210">
        <v>1</v>
      </c>
      <c r="AW357" s="210">
        <v>1</v>
      </c>
      <c r="AX357" s="210">
        <v>1</v>
      </c>
      <c r="AY357" s="210">
        <v>1</v>
      </c>
      <c r="AZ357" s="210">
        <v>1</v>
      </c>
      <c r="BA357" s="210">
        <v>1</v>
      </c>
      <c r="BB357" s="210">
        <v>1</v>
      </c>
      <c r="BC357" s="210">
        <v>1</v>
      </c>
      <c r="BD357" s="210">
        <v>1</v>
      </c>
      <c r="BE357" s="210">
        <v>1</v>
      </c>
      <c r="BF357" s="210">
        <v>1</v>
      </c>
      <c r="BG357" s="210">
        <v>1</v>
      </c>
      <c r="BH357" s="210">
        <v>1</v>
      </c>
      <c r="BI357" s="210">
        <v>1</v>
      </c>
      <c r="BJ357" s="210">
        <v>1</v>
      </c>
      <c r="BK357" s="210">
        <v>1</v>
      </c>
      <c r="BL357" s="210">
        <v>1</v>
      </c>
      <c r="BM357" s="210">
        <v>1</v>
      </c>
      <c r="BN357" s="210">
        <v>1</v>
      </c>
      <c r="BO357" s="210">
        <v>1</v>
      </c>
      <c r="BP357" s="210">
        <v>1</v>
      </c>
      <c r="BQ357" s="210">
        <v>1</v>
      </c>
      <c r="BR357" s="210">
        <v>1</v>
      </c>
      <c r="BS357" s="210">
        <v>1</v>
      </c>
      <c r="BT357" s="210">
        <v>1</v>
      </c>
      <c r="BU357" s="210"/>
      <c r="BV357" s="210"/>
      <c r="BW357" s="210"/>
      <c r="BX357" s="210"/>
      <c r="BY357" s="210"/>
      <c r="BZ357" s="210"/>
      <c r="CA357" s="210"/>
      <c r="CB357" s="210"/>
      <c r="CC357" s="210"/>
      <c r="CD357" s="210"/>
      <c r="CE357" s="210"/>
      <c r="CF357" s="210"/>
      <c r="CG357" s="210"/>
      <c r="CH357" s="210"/>
      <c r="CI357" s="210"/>
      <c r="CJ357" s="210"/>
      <c r="CK357" s="210"/>
      <c r="CL357" s="210"/>
      <c r="CM357" s="210"/>
      <c r="CN357" s="210"/>
      <c r="CO357" s="210"/>
      <c r="CP357" s="210"/>
      <c r="CQ357" s="210"/>
      <c r="CR357" s="210"/>
      <c r="CS357" s="144"/>
      <c r="CT357" s="144"/>
    </row>
    <row r="358" spans="1:98" ht="15">
      <c r="A358" s="208" t="s">
        <v>8334</v>
      </c>
      <c r="B358" s="285" t="s">
        <v>357</v>
      </c>
      <c r="C358" s="209" t="s">
        <v>343</v>
      </c>
      <c r="D358" s="259"/>
      <c r="E358" s="209" t="s">
        <v>2</v>
      </c>
      <c r="F358" s="209" t="s">
        <v>38</v>
      </c>
      <c r="G358" s="216" t="s">
        <v>35</v>
      </c>
      <c r="H358" s="209" t="s">
        <v>8271</v>
      </c>
      <c r="I358" s="2"/>
      <c r="J358" s="210">
        <v>0</v>
      </c>
      <c r="K358" s="210">
        <v>0</v>
      </c>
      <c r="L358" s="210">
        <v>0</v>
      </c>
      <c r="M358" s="210">
        <v>0</v>
      </c>
      <c r="N358" s="210">
        <v>0</v>
      </c>
      <c r="O358" s="210">
        <v>0</v>
      </c>
      <c r="P358" s="210">
        <v>0</v>
      </c>
      <c r="Q358" s="210">
        <v>0</v>
      </c>
      <c r="R358" s="210">
        <v>0</v>
      </c>
      <c r="S358" s="210">
        <v>0</v>
      </c>
      <c r="T358" s="210">
        <v>1</v>
      </c>
      <c r="U358" s="210">
        <v>1</v>
      </c>
      <c r="V358" s="210">
        <v>1</v>
      </c>
      <c r="W358" s="210">
        <v>1</v>
      </c>
      <c r="X358" s="210">
        <v>1</v>
      </c>
      <c r="Y358" s="210">
        <v>1</v>
      </c>
      <c r="Z358" s="210">
        <v>1</v>
      </c>
      <c r="AA358" s="210">
        <v>1</v>
      </c>
      <c r="AB358" s="210">
        <v>1</v>
      </c>
      <c r="AC358" s="210">
        <v>1</v>
      </c>
      <c r="AD358" s="210">
        <v>1</v>
      </c>
      <c r="AE358" s="210">
        <v>1</v>
      </c>
      <c r="AF358" s="210">
        <v>1</v>
      </c>
      <c r="AG358" s="210">
        <v>1</v>
      </c>
      <c r="AH358" s="210">
        <v>1</v>
      </c>
      <c r="AI358" s="210">
        <v>1</v>
      </c>
      <c r="AJ358" s="210">
        <v>1</v>
      </c>
      <c r="AK358" s="210">
        <v>1</v>
      </c>
      <c r="AL358" s="210">
        <v>1</v>
      </c>
      <c r="AM358" s="210">
        <v>1</v>
      </c>
      <c r="AN358" s="210">
        <v>1</v>
      </c>
      <c r="AO358" s="210">
        <v>1</v>
      </c>
      <c r="AP358" s="210">
        <v>1</v>
      </c>
      <c r="AQ358" s="210">
        <v>1</v>
      </c>
      <c r="AR358" s="210">
        <v>1</v>
      </c>
      <c r="AS358" s="210">
        <v>1</v>
      </c>
      <c r="AT358" s="210">
        <v>1</v>
      </c>
      <c r="AU358" s="210">
        <v>1</v>
      </c>
      <c r="AV358" s="210">
        <v>1</v>
      </c>
      <c r="AW358" s="210">
        <v>1</v>
      </c>
      <c r="AX358" s="210">
        <v>1</v>
      </c>
      <c r="AY358" s="210">
        <v>1</v>
      </c>
      <c r="AZ358" s="210">
        <v>1</v>
      </c>
      <c r="BA358" s="210">
        <v>1</v>
      </c>
      <c r="BB358" s="210">
        <v>1</v>
      </c>
      <c r="BC358" s="210">
        <v>1</v>
      </c>
      <c r="BD358" s="210">
        <v>1</v>
      </c>
      <c r="BE358" s="210">
        <v>1</v>
      </c>
      <c r="BF358" s="210">
        <v>1</v>
      </c>
      <c r="BG358" s="210">
        <v>1</v>
      </c>
      <c r="BH358" s="210">
        <v>1</v>
      </c>
      <c r="BI358" s="210">
        <v>1</v>
      </c>
      <c r="BJ358" s="210">
        <v>1</v>
      </c>
      <c r="BK358" s="210">
        <v>1</v>
      </c>
      <c r="BL358" s="210">
        <v>1</v>
      </c>
      <c r="BM358" s="210">
        <v>1</v>
      </c>
      <c r="BN358" s="210">
        <v>1</v>
      </c>
      <c r="BO358" s="210">
        <v>1</v>
      </c>
      <c r="BP358" s="210">
        <v>1</v>
      </c>
      <c r="BQ358" s="210">
        <v>1</v>
      </c>
      <c r="BR358" s="210">
        <v>1</v>
      </c>
      <c r="BS358" s="210">
        <v>1</v>
      </c>
      <c r="BT358" s="210">
        <v>1</v>
      </c>
      <c r="BU358" s="210"/>
      <c r="BV358" s="210"/>
      <c r="BW358" s="210"/>
      <c r="BX358" s="210"/>
      <c r="BY358" s="210"/>
      <c r="BZ358" s="210"/>
      <c r="CA358" s="210"/>
      <c r="CB358" s="210"/>
      <c r="CC358" s="210"/>
      <c r="CD358" s="210"/>
      <c r="CE358" s="210"/>
      <c r="CF358" s="210"/>
      <c r="CG358" s="210"/>
      <c r="CH358" s="210"/>
      <c r="CI358" s="210"/>
      <c r="CJ358" s="210"/>
      <c r="CK358" s="210"/>
      <c r="CL358" s="210"/>
      <c r="CM358" s="210"/>
      <c r="CN358" s="210"/>
      <c r="CO358" s="210"/>
      <c r="CP358" s="210"/>
      <c r="CQ358" s="210"/>
      <c r="CR358" s="210"/>
      <c r="CS358" s="144"/>
      <c r="CT358" s="144"/>
    </row>
    <row r="359" spans="1:98" ht="15">
      <c r="A359" s="208" t="s">
        <v>8334</v>
      </c>
      <c r="B359" s="285" t="s">
        <v>358</v>
      </c>
      <c r="C359" s="209" t="s">
        <v>343</v>
      </c>
      <c r="D359" s="259"/>
      <c r="E359" s="209" t="s">
        <v>2</v>
      </c>
      <c r="F359" s="209" t="s">
        <v>38</v>
      </c>
      <c r="G359" s="216" t="s">
        <v>35</v>
      </c>
      <c r="H359" s="209" t="s">
        <v>8271</v>
      </c>
      <c r="I359" s="2"/>
      <c r="J359" s="210">
        <v>0</v>
      </c>
      <c r="K359" s="210">
        <v>0</v>
      </c>
      <c r="L359" s="210">
        <v>0</v>
      </c>
      <c r="M359" s="210">
        <v>0</v>
      </c>
      <c r="N359" s="210">
        <v>0</v>
      </c>
      <c r="O359" s="210">
        <v>0</v>
      </c>
      <c r="P359" s="210">
        <v>0</v>
      </c>
      <c r="Q359" s="210">
        <v>0</v>
      </c>
      <c r="R359" s="210">
        <v>0</v>
      </c>
      <c r="S359" s="210">
        <v>0</v>
      </c>
      <c r="T359" s="210">
        <v>1</v>
      </c>
      <c r="U359" s="210">
        <v>1</v>
      </c>
      <c r="V359" s="210">
        <v>1</v>
      </c>
      <c r="W359" s="210">
        <v>1</v>
      </c>
      <c r="X359" s="210">
        <v>1</v>
      </c>
      <c r="Y359" s="210">
        <v>1</v>
      </c>
      <c r="Z359" s="210">
        <v>1</v>
      </c>
      <c r="AA359" s="210">
        <v>1</v>
      </c>
      <c r="AB359" s="210">
        <v>1</v>
      </c>
      <c r="AC359" s="210">
        <v>1</v>
      </c>
      <c r="AD359" s="210">
        <v>1</v>
      </c>
      <c r="AE359" s="210">
        <v>1</v>
      </c>
      <c r="AF359" s="210">
        <v>1</v>
      </c>
      <c r="AG359" s="210">
        <v>1</v>
      </c>
      <c r="AH359" s="210">
        <v>1</v>
      </c>
      <c r="AI359" s="210">
        <v>1</v>
      </c>
      <c r="AJ359" s="210">
        <v>1</v>
      </c>
      <c r="AK359" s="210">
        <v>1</v>
      </c>
      <c r="AL359" s="210">
        <v>1</v>
      </c>
      <c r="AM359" s="210">
        <v>1</v>
      </c>
      <c r="AN359" s="210">
        <v>1</v>
      </c>
      <c r="AO359" s="210">
        <v>1</v>
      </c>
      <c r="AP359" s="210">
        <v>1</v>
      </c>
      <c r="AQ359" s="210">
        <v>1</v>
      </c>
      <c r="AR359" s="210">
        <v>1</v>
      </c>
      <c r="AS359" s="210">
        <v>1</v>
      </c>
      <c r="AT359" s="210">
        <v>1</v>
      </c>
      <c r="AU359" s="210">
        <v>1</v>
      </c>
      <c r="AV359" s="210">
        <v>1</v>
      </c>
      <c r="AW359" s="210">
        <v>1</v>
      </c>
      <c r="AX359" s="210">
        <v>1</v>
      </c>
      <c r="AY359" s="210">
        <v>1</v>
      </c>
      <c r="AZ359" s="210">
        <v>1</v>
      </c>
      <c r="BA359" s="210">
        <v>1</v>
      </c>
      <c r="BB359" s="210">
        <v>1</v>
      </c>
      <c r="BC359" s="210">
        <v>1</v>
      </c>
      <c r="BD359" s="210">
        <v>1</v>
      </c>
      <c r="BE359" s="210">
        <v>1</v>
      </c>
      <c r="BF359" s="210">
        <v>1</v>
      </c>
      <c r="BG359" s="210">
        <v>1</v>
      </c>
      <c r="BH359" s="210">
        <v>1</v>
      </c>
      <c r="BI359" s="210">
        <v>1</v>
      </c>
      <c r="BJ359" s="210">
        <v>1</v>
      </c>
      <c r="BK359" s="210">
        <v>1</v>
      </c>
      <c r="BL359" s="210">
        <v>1</v>
      </c>
      <c r="BM359" s="210">
        <v>1</v>
      </c>
      <c r="BN359" s="210">
        <v>1</v>
      </c>
      <c r="BO359" s="210">
        <v>1</v>
      </c>
      <c r="BP359" s="210">
        <v>1</v>
      </c>
      <c r="BQ359" s="210">
        <v>1</v>
      </c>
      <c r="BR359" s="210">
        <v>1</v>
      </c>
      <c r="BS359" s="210">
        <v>1</v>
      </c>
      <c r="BT359" s="210">
        <v>1</v>
      </c>
      <c r="BU359" s="210"/>
      <c r="BV359" s="210"/>
      <c r="BW359" s="210"/>
      <c r="BX359" s="210"/>
      <c r="BY359" s="210"/>
      <c r="BZ359" s="210"/>
      <c r="CA359" s="210"/>
      <c r="CB359" s="210"/>
      <c r="CC359" s="210"/>
      <c r="CD359" s="210"/>
      <c r="CE359" s="210"/>
      <c r="CF359" s="210"/>
      <c r="CG359" s="210"/>
      <c r="CH359" s="210"/>
      <c r="CI359" s="210"/>
      <c r="CJ359" s="210"/>
      <c r="CK359" s="210"/>
      <c r="CL359" s="210"/>
      <c r="CM359" s="210"/>
      <c r="CN359" s="210"/>
      <c r="CO359" s="210"/>
      <c r="CP359" s="210"/>
      <c r="CQ359" s="210"/>
      <c r="CR359" s="210"/>
      <c r="CS359" s="144"/>
      <c r="CT359" s="144"/>
    </row>
    <row r="360" spans="1:98" ht="15">
      <c r="A360" s="208" t="s">
        <v>8334</v>
      </c>
      <c r="B360" s="285" t="s">
        <v>359</v>
      </c>
      <c r="C360" s="209" t="s">
        <v>343</v>
      </c>
      <c r="D360" s="259"/>
      <c r="E360" s="209" t="s">
        <v>2</v>
      </c>
      <c r="F360" s="209" t="s">
        <v>38</v>
      </c>
      <c r="G360" s="216" t="s">
        <v>35</v>
      </c>
      <c r="H360" s="209" t="s">
        <v>8271</v>
      </c>
      <c r="I360" s="2"/>
      <c r="J360" s="210">
        <v>0</v>
      </c>
      <c r="K360" s="210">
        <v>0</v>
      </c>
      <c r="L360" s="210">
        <v>0</v>
      </c>
      <c r="M360" s="210">
        <v>0</v>
      </c>
      <c r="N360" s="210">
        <v>0</v>
      </c>
      <c r="O360" s="210">
        <v>0</v>
      </c>
      <c r="P360" s="210">
        <v>0</v>
      </c>
      <c r="Q360" s="210">
        <v>0</v>
      </c>
      <c r="R360" s="210">
        <v>0</v>
      </c>
      <c r="S360" s="210">
        <v>0</v>
      </c>
      <c r="T360" s="210">
        <v>1</v>
      </c>
      <c r="U360" s="210">
        <v>1</v>
      </c>
      <c r="V360" s="210">
        <v>1</v>
      </c>
      <c r="W360" s="210">
        <v>1</v>
      </c>
      <c r="X360" s="210">
        <v>1</v>
      </c>
      <c r="Y360" s="210">
        <v>1</v>
      </c>
      <c r="Z360" s="210">
        <v>1</v>
      </c>
      <c r="AA360" s="210">
        <v>1</v>
      </c>
      <c r="AB360" s="210">
        <v>1</v>
      </c>
      <c r="AC360" s="210">
        <v>1</v>
      </c>
      <c r="AD360" s="210">
        <v>1</v>
      </c>
      <c r="AE360" s="210">
        <v>1</v>
      </c>
      <c r="AF360" s="210">
        <v>1</v>
      </c>
      <c r="AG360" s="210">
        <v>1</v>
      </c>
      <c r="AH360" s="210">
        <v>1</v>
      </c>
      <c r="AI360" s="210">
        <v>1</v>
      </c>
      <c r="AJ360" s="210">
        <v>1</v>
      </c>
      <c r="AK360" s="210">
        <v>1</v>
      </c>
      <c r="AL360" s="210">
        <v>1</v>
      </c>
      <c r="AM360" s="210">
        <v>1</v>
      </c>
      <c r="AN360" s="210">
        <v>1</v>
      </c>
      <c r="AO360" s="210">
        <v>1</v>
      </c>
      <c r="AP360" s="210">
        <v>1</v>
      </c>
      <c r="AQ360" s="210">
        <v>1</v>
      </c>
      <c r="AR360" s="210">
        <v>1</v>
      </c>
      <c r="AS360" s="210">
        <v>1</v>
      </c>
      <c r="AT360" s="210">
        <v>1</v>
      </c>
      <c r="AU360" s="210">
        <v>1</v>
      </c>
      <c r="AV360" s="210">
        <v>1</v>
      </c>
      <c r="AW360" s="210">
        <v>1</v>
      </c>
      <c r="AX360" s="210">
        <v>1</v>
      </c>
      <c r="AY360" s="210">
        <v>1</v>
      </c>
      <c r="AZ360" s="210">
        <v>1</v>
      </c>
      <c r="BA360" s="210">
        <v>1</v>
      </c>
      <c r="BB360" s="210">
        <v>1</v>
      </c>
      <c r="BC360" s="210">
        <v>1</v>
      </c>
      <c r="BD360" s="210">
        <v>1</v>
      </c>
      <c r="BE360" s="210">
        <v>1</v>
      </c>
      <c r="BF360" s="210">
        <v>1</v>
      </c>
      <c r="BG360" s="210">
        <v>1</v>
      </c>
      <c r="BH360" s="210">
        <v>1</v>
      </c>
      <c r="BI360" s="210">
        <v>1</v>
      </c>
      <c r="BJ360" s="210">
        <v>1</v>
      </c>
      <c r="BK360" s="210">
        <v>1</v>
      </c>
      <c r="BL360" s="210">
        <v>1</v>
      </c>
      <c r="BM360" s="210">
        <v>1</v>
      </c>
      <c r="BN360" s="210">
        <v>1</v>
      </c>
      <c r="BO360" s="210">
        <v>1</v>
      </c>
      <c r="BP360" s="210">
        <v>1</v>
      </c>
      <c r="BQ360" s="210">
        <v>1</v>
      </c>
      <c r="BR360" s="210">
        <v>1</v>
      </c>
      <c r="BS360" s="210">
        <v>1</v>
      </c>
      <c r="BT360" s="210">
        <v>1</v>
      </c>
      <c r="BU360" s="210"/>
      <c r="BV360" s="210"/>
      <c r="BW360" s="210"/>
      <c r="BX360" s="210"/>
      <c r="BY360" s="210"/>
      <c r="BZ360" s="210"/>
      <c r="CA360" s="210"/>
      <c r="CB360" s="210"/>
      <c r="CC360" s="210"/>
      <c r="CD360" s="210"/>
      <c r="CE360" s="210"/>
      <c r="CF360" s="210"/>
      <c r="CG360" s="210"/>
      <c r="CH360" s="210"/>
      <c r="CI360" s="210"/>
      <c r="CJ360" s="210"/>
      <c r="CK360" s="210"/>
      <c r="CL360" s="210"/>
      <c r="CM360" s="210"/>
      <c r="CN360" s="210"/>
      <c r="CO360" s="210"/>
      <c r="CP360" s="210"/>
      <c r="CQ360" s="210"/>
      <c r="CR360" s="210"/>
      <c r="CS360" s="144"/>
      <c r="CT360" s="144"/>
    </row>
    <row r="361" spans="1:98" ht="15">
      <c r="A361" s="208" t="s">
        <v>8334</v>
      </c>
      <c r="B361" s="285" t="s">
        <v>360</v>
      </c>
      <c r="C361" s="209" t="s">
        <v>343</v>
      </c>
      <c r="D361" s="259"/>
      <c r="E361" s="209" t="s">
        <v>2</v>
      </c>
      <c r="F361" s="209" t="s">
        <v>38</v>
      </c>
      <c r="G361" s="216" t="s">
        <v>35</v>
      </c>
      <c r="H361" s="209" t="s">
        <v>8271</v>
      </c>
      <c r="I361" s="2"/>
      <c r="J361" s="210">
        <v>0</v>
      </c>
      <c r="K361" s="210">
        <v>0</v>
      </c>
      <c r="L361" s="210">
        <v>0</v>
      </c>
      <c r="M361" s="210">
        <v>0</v>
      </c>
      <c r="N361" s="210">
        <v>0</v>
      </c>
      <c r="O361" s="210">
        <v>0</v>
      </c>
      <c r="P361" s="210">
        <v>0</v>
      </c>
      <c r="Q361" s="210">
        <v>0</v>
      </c>
      <c r="R361" s="210">
        <v>0</v>
      </c>
      <c r="S361" s="210">
        <v>0</v>
      </c>
      <c r="T361" s="210">
        <v>1</v>
      </c>
      <c r="U361" s="210">
        <v>1</v>
      </c>
      <c r="V361" s="210">
        <v>1</v>
      </c>
      <c r="W361" s="210">
        <v>1</v>
      </c>
      <c r="X361" s="210">
        <v>1</v>
      </c>
      <c r="Y361" s="210">
        <v>1</v>
      </c>
      <c r="Z361" s="210">
        <v>1</v>
      </c>
      <c r="AA361" s="210">
        <v>1</v>
      </c>
      <c r="AB361" s="210">
        <v>1</v>
      </c>
      <c r="AC361" s="210">
        <v>1</v>
      </c>
      <c r="AD361" s="210">
        <v>1</v>
      </c>
      <c r="AE361" s="210">
        <v>1</v>
      </c>
      <c r="AF361" s="210">
        <v>1</v>
      </c>
      <c r="AG361" s="210">
        <v>1</v>
      </c>
      <c r="AH361" s="210">
        <v>1</v>
      </c>
      <c r="AI361" s="210">
        <v>1</v>
      </c>
      <c r="AJ361" s="210">
        <v>1</v>
      </c>
      <c r="AK361" s="210">
        <v>1</v>
      </c>
      <c r="AL361" s="210">
        <v>1</v>
      </c>
      <c r="AM361" s="210">
        <v>1</v>
      </c>
      <c r="AN361" s="210">
        <v>1</v>
      </c>
      <c r="AO361" s="210">
        <v>1</v>
      </c>
      <c r="AP361" s="210">
        <v>1</v>
      </c>
      <c r="AQ361" s="210">
        <v>1</v>
      </c>
      <c r="AR361" s="210">
        <v>1</v>
      </c>
      <c r="AS361" s="210">
        <v>1</v>
      </c>
      <c r="AT361" s="210">
        <v>1</v>
      </c>
      <c r="AU361" s="210">
        <v>1</v>
      </c>
      <c r="AV361" s="210">
        <v>1</v>
      </c>
      <c r="AW361" s="210">
        <v>1</v>
      </c>
      <c r="AX361" s="210">
        <v>1</v>
      </c>
      <c r="AY361" s="210">
        <v>1</v>
      </c>
      <c r="AZ361" s="210">
        <v>1</v>
      </c>
      <c r="BA361" s="210">
        <v>1</v>
      </c>
      <c r="BB361" s="210">
        <v>1</v>
      </c>
      <c r="BC361" s="210">
        <v>1</v>
      </c>
      <c r="BD361" s="210">
        <v>1</v>
      </c>
      <c r="BE361" s="210">
        <v>1</v>
      </c>
      <c r="BF361" s="210">
        <v>1</v>
      </c>
      <c r="BG361" s="210">
        <v>1</v>
      </c>
      <c r="BH361" s="210">
        <v>1</v>
      </c>
      <c r="BI361" s="210">
        <v>1</v>
      </c>
      <c r="BJ361" s="210">
        <v>1</v>
      </c>
      <c r="BK361" s="210">
        <v>1</v>
      </c>
      <c r="BL361" s="210">
        <v>1</v>
      </c>
      <c r="BM361" s="210">
        <v>1</v>
      </c>
      <c r="BN361" s="210">
        <v>1</v>
      </c>
      <c r="BO361" s="210">
        <v>1</v>
      </c>
      <c r="BP361" s="210">
        <v>1</v>
      </c>
      <c r="BQ361" s="210">
        <v>1</v>
      </c>
      <c r="BR361" s="210">
        <v>1</v>
      </c>
      <c r="BS361" s="210">
        <v>1</v>
      </c>
      <c r="BT361" s="210">
        <v>1</v>
      </c>
      <c r="BU361" s="210"/>
      <c r="BV361" s="210"/>
      <c r="BW361" s="210"/>
      <c r="BX361" s="210"/>
      <c r="BY361" s="210"/>
      <c r="BZ361" s="210"/>
      <c r="CA361" s="210"/>
      <c r="CB361" s="210"/>
      <c r="CC361" s="210"/>
      <c r="CD361" s="210"/>
      <c r="CE361" s="210"/>
      <c r="CF361" s="210"/>
      <c r="CG361" s="210"/>
      <c r="CH361" s="210"/>
      <c r="CI361" s="210"/>
      <c r="CJ361" s="210"/>
      <c r="CK361" s="210"/>
      <c r="CL361" s="210"/>
      <c r="CM361" s="210"/>
      <c r="CN361" s="210"/>
      <c r="CO361" s="210"/>
      <c r="CP361" s="210"/>
      <c r="CQ361" s="210"/>
      <c r="CR361" s="210"/>
      <c r="CS361" s="144"/>
      <c r="CT361" s="144"/>
    </row>
    <row r="362" spans="1:98" ht="15">
      <c r="A362" s="208" t="s">
        <v>8334</v>
      </c>
      <c r="B362" s="285" t="s">
        <v>361</v>
      </c>
      <c r="C362" s="209" t="s">
        <v>343</v>
      </c>
      <c r="D362" s="259"/>
      <c r="E362" s="209" t="s">
        <v>2</v>
      </c>
      <c r="F362" s="209" t="s">
        <v>38</v>
      </c>
      <c r="G362" s="216" t="s">
        <v>35</v>
      </c>
      <c r="H362" s="209" t="s">
        <v>8271</v>
      </c>
      <c r="I362" s="2"/>
      <c r="J362" s="210">
        <v>0</v>
      </c>
      <c r="K362" s="210">
        <v>0</v>
      </c>
      <c r="L362" s="210">
        <v>0</v>
      </c>
      <c r="M362" s="210">
        <v>0</v>
      </c>
      <c r="N362" s="210">
        <v>0</v>
      </c>
      <c r="O362" s="210">
        <v>0</v>
      </c>
      <c r="P362" s="210">
        <v>0</v>
      </c>
      <c r="Q362" s="210">
        <v>0</v>
      </c>
      <c r="R362" s="210">
        <v>0</v>
      </c>
      <c r="S362" s="210">
        <v>0</v>
      </c>
      <c r="T362" s="210">
        <v>1</v>
      </c>
      <c r="U362" s="210">
        <v>1</v>
      </c>
      <c r="V362" s="210">
        <v>1</v>
      </c>
      <c r="W362" s="210">
        <v>1</v>
      </c>
      <c r="X362" s="210">
        <v>1</v>
      </c>
      <c r="Y362" s="210">
        <v>1</v>
      </c>
      <c r="Z362" s="210">
        <v>1</v>
      </c>
      <c r="AA362" s="210">
        <v>1</v>
      </c>
      <c r="AB362" s="210">
        <v>1</v>
      </c>
      <c r="AC362" s="210">
        <v>1</v>
      </c>
      <c r="AD362" s="210">
        <v>1</v>
      </c>
      <c r="AE362" s="210">
        <v>1</v>
      </c>
      <c r="AF362" s="210">
        <v>1</v>
      </c>
      <c r="AG362" s="210">
        <v>1</v>
      </c>
      <c r="AH362" s="210">
        <v>1</v>
      </c>
      <c r="AI362" s="210">
        <v>1</v>
      </c>
      <c r="AJ362" s="210">
        <v>1</v>
      </c>
      <c r="AK362" s="210">
        <v>1</v>
      </c>
      <c r="AL362" s="210">
        <v>1</v>
      </c>
      <c r="AM362" s="210">
        <v>1</v>
      </c>
      <c r="AN362" s="210">
        <v>1</v>
      </c>
      <c r="AO362" s="210">
        <v>1</v>
      </c>
      <c r="AP362" s="210">
        <v>1</v>
      </c>
      <c r="AQ362" s="210">
        <v>1</v>
      </c>
      <c r="AR362" s="210">
        <v>1</v>
      </c>
      <c r="AS362" s="210">
        <v>1</v>
      </c>
      <c r="AT362" s="210">
        <v>1</v>
      </c>
      <c r="AU362" s="210">
        <v>1</v>
      </c>
      <c r="AV362" s="210">
        <v>1</v>
      </c>
      <c r="AW362" s="210">
        <v>1</v>
      </c>
      <c r="AX362" s="210">
        <v>1</v>
      </c>
      <c r="AY362" s="210">
        <v>1</v>
      </c>
      <c r="AZ362" s="210">
        <v>1</v>
      </c>
      <c r="BA362" s="210">
        <v>1</v>
      </c>
      <c r="BB362" s="210">
        <v>1</v>
      </c>
      <c r="BC362" s="210">
        <v>1</v>
      </c>
      <c r="BD362" s="210">
        <v>1</v>
      </c>
      <c r="BE362" s="210">
        <v>1</v>
      </c>
      <c r="BF362" s="210">
        <v>1</v>
      </c>
      <c r="BG362" s="210">
        <v>1</v>
      </c>
      <c r="BH362" s="210">
        <v>1</v>
      </c>
      <c r="BI362" s="210">
        <v>1</v>
      </c>
      <c r="BJ362" s="210">
        <v>1</v>
      </c>
      <c r="BK362" s="210">
        <v>1</v>
      </c>
      <c r="BL362" s="210">
        <v>1</v>
      </c>
      <c r="BM362" s="210">
        <v>1</v>
      </c>
      <c r="BN362" s="210">
        <v>1</v>
      </c>
      <c r="BO362" s="210">
        <v>1</v>
      </c>
      <c r="BP362" s="210">
        <v>1</v>
      </c>
      <c r="BQ362" s="210">
        <v>1</v>
      </c>
      <c r="BR362" s="210">
        <v>1</v>
      </c>
      <c r="BS362" s="210">
        <v>1</v>
      </c>
      <c r="BT362" s="210">
        <v>1</v>
      </c>
      <c r="BU362" s="210"/>
      <c r="BV362" s="210"/>
      <c r="BW362" s="210"/>
      <c r="BX362" s="210"/>
      <c r="BY362" s="210"/>
      <c r="BZ362" s="210"/>
      <c r="CA362" s="210"/>
      <c r="CB362" s="210"/>
      <c r="CC362" s="210"/>
      <c r="CD362" s="210"/>
      <c r="CE362" s="210"/>
      <c r="CF362" s="210"/>
      <c r="CG362" s="210"/>
      <c r="CH362" s="210"/>
      <c r="CI362" s="210"/>
      <c r="CJ362" s="210"/>
      <c r="CK362" s="210"/>
      <c r="CL362" s="210"/>
      <c r="CM362" s="210"/>
      <c r="CN362" s="210"/>
      <c r="CO362" s="210"/>
      <c r="CP362" s="210"/>
      <c r="CQ362" s="210"/>
      <c r="CR362" s="210"/>
      <c r="CS362" s="144"/>
      <c r="CT362" s="144"/>
    </row>
    <row r="363" spans="1:98" ht="15">
      <c r="A363" s="208" t="s">
        <v>8334</v>
      </c>
      <c r="B363" s="285" t="s">
        <v>362</v>
      </c>
      <c r="C363" s="209" t="s">
        <v>343</v>
      </c>
      <c r="D363" s="259"/>
      <c r="E363" s="209" t="s">
        <v>2</v>
      </c>
      <c r="F363" s="209" t="s">
        <v>38</v>
      </c>
      <c r="G363" s="216" t="s">
        <v>35</v>
      </c>
      <c r="H363" s="209" t="s">
        <v>8271</v>
      </c>
      <c r="I363" s="2"/>
      <c r="J363" s="210">
        <v>0</v>
      </c>
      <c r="K363" s="210">
        <v>0</v>
      </c>
      <c r="L363" s="210">
        <v>0</v>
      </c>
      <c r="M363" s="210">
        <v>0</v>
      </c>
      <c r="N363" s="210">
        <v>0</v>
      </c>
      <c r="O363" s="210">
        <v>0</v>
      </c>
      <c r="P363" s="210">
        <v>0</v>
      </c>
      <c r="Q363" s="210">
        <v>0</v>
      </c>
      <c r="R363" s="210">
        <v>0</v>
      </c>
      <c r="S363" s="210">
        <v>0</v>
      </c>
      <c r="T363" s="210">
        <v>1</v>
      </c>
      <c r="U363" s="210">
        <v>1</v>
      </c>
      <c r="V363" s="210">
        <v>1</v>
      </c>
      <c r="W363" s="210">
        <v>1</v>
      </c>
      <c r="X363" s="210">
        <v>1</v>
      </c>
      <c r="Y363" s="210">
        <v>1</v>
      </c>
      <c r="Z363" s="210">
        <v>1</v>
      </c>
      <c r="AA363" s="210">
        <v>1</v>
      </c>
      <c r="AB363" s="210">
        <v>1</v>
      </c>
      <c r="AC363" s="210">
        <v>1</v>
      </c>
      <c r="AD363" s="210">
        <v>1</v>
      </c>
      <c r="AE363" s="210">
        <v>1</v>
      </c>
      <c r="AF363" s="210">
        <v>1</v>
      </c>
      <c r="AG363" s="210">
        <v>1</v>
      </c>
      <c r="AH363" s="210">
        <v>1</v>
      </c>
      <c r="AI363" s="210">
        <v>1</v>
      </c>
      <c r="AJ363" s="210">
        <v>1</v>
      </c>
      <c r="AK363" s="210">
        <v>1</v>
      </c>
      <c r="AL363" s="210">
        <v>1</v>
      </c>
      <c r="AM363" s="210">
        <v>1</v>
      </c>
      <c r="AN363" s="210">
        <v>1</v>
      </c>
      <c r="AO363" s="210">
        <v>1</v>
      </c>
      <c r="AP363" s="210">
        <v>1</v>
      </c>
      <c r="AQ363" s="210">
        <v>1</v>
      </c>
      <c r="AR363" s="210">
        <v>1</v>
      </c>
      <c r="AS363" s="210">
        <v>1</v>
      </c>
      <c r="AT363" s="210">
        <v>1</v>
      </c>
      <c r="AU363" s="210">
        <v>1</v>
      </c>
      <c r="AV363" s="210">
        <v>1</v>
      </c>
      <c r="AW363" s="210">
        <v>1</v>
      </c>
      <c r="AX363" s="210">
        <v>1</v>
      </c>
      <c r="AY363" s="210">
        <v>1</v>
      </c>
      <c r="AZ363" s="210">
        <v>1</v>
      </c>
      <c r="BA363" s="210">
        <v>1</v>
      </c>
      <c r="BB363" s="210">
        <v>1</v>
      </c>
      <c r="BC363" s="210">
        <v>1</v>
      </c>
      <c r="BD363" s="210">
        <v>1</v>
      </c>
      <c r="BE363" s="210">
        <v>1</v>
      </c>
      <c r="BF363" s="210">
        <v>1</v>
      </c>
      <c r="BG363" s="210">
        <v>1</v>
      </c>
      <c r="BH363" s="210">
        <v>1</v>
      </c>
      <c r="BI363" s="210">
        <v>1</v>
      </c>
      <c r="BJ363" s="210">
        <v>1</v>
      </c>
      <c r="BK363" s="210">
        <v>1</v>
      </c>
      <c r="BL363" s="210">
        <v>1</v>
      </c>
      <c r="BM363" s="210">
        <v>1</v>
      </c>
      <c r="BN363" s="210">
        <v>1</v>
      </c>
      <c r="BO363" s="210">
        <v>1</v>
      </c>
      <c r="BP363" s="210">
        <v>1</v>
      </c>
      <c r="BQ363" s="210">
        <v>1</v>
      </c>
      <c r="BR363" s="210">
        <v>1</v>
      </c>
      <c r="BS363" s="210">
        <v>1</v>
      </c>
      <c r="BT363" s="210">
        <v>1</v>
      </c>
      <c r="BU363" s="210"/>
      <c r="BV363" s="210"/>
      <c r="BW363" s="210"/>
      <c r="BX363" s="210"/>
      <c r="BY363" s="210"/>
      <c r="BZ363" s="210"/>
      <c r="CA363" s="210"/>
      <c r="CB363" s="210"/>
      <c r="CC363" s="210"/>
      <c r="CD363" s="210"/>
      <c r="CE363" s="210"/>
      <c r="CF363" s="210"/>
      <c r="CG363" s="210"/>
      <c r="CH363" s="210"/>
      <c r="CI363" s="210"/>
      <c r="CJ363" s="210"/>
      <c r="CK363" s="210"/>
      <c r="CL363" s="210"/>
      <c r="CM363" s="210"/>
      <c r="CN363" s="210"/>
      <c r="CO363" s="210"/>
      <c r="CP363" s="210"/>
      <c r="CQ363" s="210"/>
      <c r="CR363" s="210"/>
      <c r="CS363" s="144"/>
      <c r="CT363" s="144"/>
    </row>
    <row r="364" spans="1:98" ht="15">
      <c r="A364" s="208" t="s">
        <v>8334</v>
      </c>
      <c r="B364" s="285" t="s">
        <v>364</v>
      </c>
      <c r="C364" s="209" t="s">
        <v>343</v>
      </c>
      <c r="D364" s="259"/>
      <c r="E364" s="209" t="s">
        <v>2</v>
      </c>
      <c r="F364" s="209" t="s">
        <v>38</v>
      </c>
      <c r="G364" s="216" t="s">
        <v>35</v>
      </c>
      <c r="H364" s="209" t="s">
        <v>8271</v>
      </c>
      <c r="I364" s="2"/>
      <c r="J364" s="210">
        <v>0</v>
      </c>
      <c r="K364" s="210">
        <v>0</v>
      </c>
      <c r="L364" s="210">
        <v>0</v>
      </c>
      <c r="M364" s="210">
        <v>0</v>
      </c>
      <c r="N364" s="210">
        <v>0</v>
      </c>
      <c r="O364" s="210">
        <v>0</v>
      </c>
      <c r="P364" s="210">
        <v>0</v>
      </c>
      <c r="Q364" s="210">
        <v>0</v>
      </c>
      <c r="R364" s="210">
        <v>0</v>
      </c>
      <c r="S364" s="210">
        <v>0</v>
      </c>
      <c r="T364" s="210">
        <v>1</v>
      </c>
      <c r="U364" s="210">
        <v>1</v>
      </c>
      <c r="V364" s="210">
        <v>1</v>
      </c>
      <c r="W364" s="210">
        <v>1</v>
      </c>
      <c r="X364" s="210">
        <v>1</v>
      </c>
      <c r="Y364" s="210">
        <v>1</v>
      </c>
      <c r="Z364" s="210">
        <v>1</v>
      </c>
      <c r="AA364" s="210">
        <v>1</v>
      </c>
      <c r="AB364" s="210">
        <v>1</v>
      </c>
      <c r="AC364" s="210">
        <v>1</v>
      </c>
      <c r="AD364" s="210">
        <v>1</v>
      </c>
      <c r="AE364" s="210">
        <v>1</v>
      </c>
      <c r="AF364" s="210">
        <v>1</v>
      </c>
      <c r="AG364" s="210">
        <v>1</v>
      </c>
      <c r="AH364" s="210">
        <v>1</v>
      </c>
      <c r="AI364" s="210">
        <v>1</v>
      </c>
      <c r="AJ364" s="210">
        <v>1</v>
      </c>
      <c r="AK364" s="210">
        <v>1</v>
      </c>
      <c r="AL364" s="210">
        <v>1</v>
      </c>
      <c r="AM364" s="210">
        <v>1</v>
      </c>
      <c r="AN364" s="210">
        <v>1</v>
      </c>
      <c r="AO364" s="210">
        <v>1</v>
      </c>
      <c r="AP364" s="210">
        <v>1</v>
      </c>
      <c r="AQ364" s="210">
        <v>1</v>
      </c>
      <c r="AR364" s="210">
        <v>1</v>
      </c>
      <c r="AS364" s="210">
        <v>1</v>
      </c>
      <c r="AT364" s="210">
        <v>1</v>
      </c>
      <c r="AU364" s="210">
        <v>1</v>
      </c>
      <c r="AV364" s="210">
        <v>1</v>
      </c>
      <c r="AW364" s="210">
        <v>1</v>
      </c>
      <c r="AX364" s="210">
        <v>1</v>
      </c>
      <c r="AY364" s="210">
        <v>1</v>
      </c>
      <c r="AZ364" s="210">
        <v>1</v>
      </c>
      <c r="BA364" s="210">
        <v>1</v>
      </c>
      <c r="BB364" s="210">
        <v>1</v>
      </c>
      <c r="BC364" s="210">
        <v>1</v>
      </c>
      <c r="BD364" s="210">
        <v>1</v>
      </c>
      <c r="BE364" s="210">
        <v>1</v>
      </c>
      <c r="BF364" s="210">
        <v>1</v>
      </c>
      <c r="BG364" s="210">
        <v>1</v>
      </c>
      <c r="BH364" s="210">
        <v>1</v>
      </c>
      <c r="BI364" s="210">
        <v>1</v>
      </c>
      <c r="BJ364" s="210">
        <v>1</v>
      </c>
      <c r="BK364" s="210">
        <v>1</v>
      </c>
      <c r="BL364" s="210">
        <v>1</v>
      </c>
      <c r="BM364" s="210">
        <v>1</v>
      </c>
      <c r="BN364" s="210">
        <v>1</v>
      </c>
      <c r="BO364" s="210">
        <v>1</v>
      </c>
      <c r="BP364" s="210">
        <v>1</v>
      </c>
      <c r="BQ364" s="210">
        <v>1</v>
      </c>
      <c r="BR364" s="210">
        <v>1</v>
      </c>
      <c r="BS364" s="210">
        <v>1</v>
      </c>
      <c r="BT364" s="210">
        <v>1</v>
      </c>
      <c r="BU364" s="210"/>
      <c r="BV364" s="210"/>
      <c r="BW364" s="210"/>
      <c r="BX364" s="210"/>
      <c r="BY364" s="210"/>
      <c r="BZ364" s="210"/>
      <c r="CA364" s="210"/>
      <c r="CB364" s="210"/>
      <c r="CC364" s="210"/>
      <c r="CD364" s="210"/>
      <c r="CE364" s="210"/>
      <c r="CF364" s="210"/>
      <c r="CG364" s="210"/>
      <c r="CH364" s="210"/>
      <c r="CI364" s="210"/>
      <c r="CJ364" s="210"/>
      <c r="CK364" s="210"/>
      <c r="CL364" s="210"/>
      <c r="CM364" s="210"/>
      <c r="CN364" s="210"/>
      <c r="CO364" s="210"/>
      <c r="CP364" s="210"/>
      <c r="CQ364" s="210"/>
      <c r="CR364" s="210"/>
      <c r="CS364" s="144"/>
      <c r="CT364" s="144"/>
    </row>
    <row r="365" spans="1:98" ht="15">
      <c r="A365" s="208" t="s">
        <v>8334</v>
      </c>
      <c r="B365" s="285" t="s">
        <v>366</v>
      </c>
      <c r="C365" s="209" t="s">
        <v>343</v>
      </c>
      <c r="D365" s="259"/>
      <c r="E365" s="209" t="s">
        <v>2</v>
      </c>
      <c r="F365" s="209" t="s">
        <v>38</v>
      </c>
      <c r="G365" s="216" t="s">
        <v>35</v>
      </c>
      <c r="H365" s="209" t="s">
        <v>8271</v>
      </c>
      <c r="I365" s="2"/>
      <c r="J365" s="210">
        <v>0</v>
      </c>
      <c r="K365" s="210">
        <v>0</v>
      </c>
      <c r="L365" s="210">
        <v>0</v>
      </c>
      <c r="M365" s="210">
        <v>0</v>
      </c>
      <c r="N365" s="210">
        <v>0</v>
      </c>
      <c r="O365" s="210">
        <v>0</v>
      </c>
      <c r="P365" s="210">
        <v>0</v>
      </c>
      <c r="Q365" s="210">
        <v>0</v>
      </c>
      <c r="R365" s="210">
        <v>0</v>
      </c>
      <c r="S365" s="210">
        <v>0</v>
      </c>
      <c r="T365" s="210">
        <v>1</v>
      </c>
      <c r="U365" s="210">
        <v>1</v>
      </c>
      <c r="V365" s="210">
        <v>1</v>
      </c>
      <c r="W365" s="210">
        <v>1</v>
      </c>
      <c r="X365" s="210">
        <v>1</v>
      </c>
      <c r="Y365" s="210">
        <v>1</v>
      </c>
      <c r="Z365" s="210">
        <v>1</v>
      </c>
      <c r="AA365" s="210">
        <v>1</v>
      </c>
      <c r="AB365" s="210">
        <v>1</v>
      </c>
      <c r="AC365" s="210">
        <v>1</v>
      </c>
      <c r="AD365" s="210">
        <v>1</v>
      </c>
      <c r="AE365" s="210">
        <v>1</v>
      </c>
      <c r="AF365" s="210">
        <v>1</v>
      </c>
      <c r="AG365" s="210">
        <v>1</v>
      </c>
      <c r="AH365" s="210">
        <v>1</v>
      </c>
      <c r="AI365" s="210">
        <v>1</v>
      </c>
      <c r="AJ365" s="210">
        <v>1</v>
      </c>
      <c r="AK365" s="210">
        <v>1</v>
      </c>
      <c r="AL365" s="210">
        <v>1</v>
      </c>
      <c r="AM365" s="210">
        <v>1</v>
      </c>
      <c r="AN365" s="210">
        <v>1</v>
      </c>
      <c r="AO365" s="210">
        <v>1</v>
      </c>
      <c r="AP365" s="210">
        <v>1</v>
      </c>
      <c r="AQ365" s="210">
        <v>1</v>
      </c>
      <c r="AR365" s="210">
        <v>1</v>
      </c>
      <c r="AS365" s="210">
        <v>1</v>
      </c>
      <c r="AT365" s="210">
        <v>1</v>
      </c>
      <c r="AU365" s="210">
        <v>1</v>
      </c>
      <c r="AV365" s="210">
        <v>1</v>
      </c>
      <c r="AW365" s="210">
        <v>1</v>
      </c>
      <c r="AX365" s="210">
        <v>1</v>
      </c>
      <c r="AY365" s="210">
        <v>1</v>
      </c>
      <c r="AZ365" s="210">
        <v>1</v>
      </c>
      <c r="BA365" s="210">
        <v>1</v>
      </c>
      <c r="BB365" s="210">
        <v>1</v>
      </c>
      <c r="BC365" s="210">
        <v>1</v>
      </c>
      <c r="BD365" s="210">
        <v>1</v>
      </c>
      <c r="BE365" s="210">
        <v>1</v>
      </c>
      <c r="BF365" s="210">
        <v>1</v>
      </c>
      <c r="BG365" s="210">
        <v>1</v>
      </c>
      <c r="BH365" s="210">
        <v>1</v>
      </c>
      <c r="BI365" s="210">
        <v>1</v>
      </c>
      <c r="BJ365" s="210">
        <v>1</v>
      </c>
      <c r="BK365" s="210">
        <v>1</v>
      </c>
      <c r="BL365" s="210">
        <v>1</v>
      </c>
      <c r="BM365" s="210">
        <v>1</v>
      </c>
      <c r="BN365" s="210">
        <v>1</v>
      </c>
      <c r="BO365" s="210">
        <v>1</v>
      </c>
      <c r="BP365" s="210">
        <v>1</v>
      </c>
      <c r="BQ365" s="210">
        <v>1</v>
      </c>
      <c r="BR365" s="210">
        <v>1</v>
      </c>
      <c r="BS365" s="210">
        <v>1</v>
      </c>
      <c r="BT365" s="210">
        <v>1</v>
      </c>
      <c r="BU365" s="210"/>
      <c r="BV365" s="210"/>
      <c r="BW365" s="210"/>
      <c r="BX365" s="210"/>
      <c r="BY365" s="210"/>
      <c r="BZ365" s="210"/>
      <c r="CA365" s="210"/>
      <c r="CB365" s="210"/>
      <c r="CC365" s="210"/>
      <c r="CD365" s="210"/>
      <c r="CE365" s="210"/>
      <c r="CF365" s="210"/>
      <c r="CG365" s="210"/>
      <c r="CH365" s="210"/>
      <c r="CI365" s="210"/>
      <c r="CJ365" s="210"/>
      <c r="CK365" s="210"/>
      <c r="CL365" s="210"/>
      <c r="CM365" s="210"/>
      <c r="CN365" s="210"/>
      <c r="CO365" s="210"/>
      <c r="CP365" s="210"/>
      <c r="CQ365" s="210"/>
      <c r="CR365" s="210"/>
      <c r="CS365" s="144"/>
      <c r="CT365" s="144"/>
    </row>
    <row r="366" spans="1:98" ht="15">
      <c r="A366" s="208" t="s">
        <v>8334</v>
      </c>
      <c r="B366" s="285" t="s">
        <v>368</v>
      </c>
      <c r="C366" s="209" t="s">
        <v>343</v>
      </c>
      <c r="D366" s="259"/>
      <c r="E366" s="209" t="s">
        <v>2</v>
      </c>
      <c r="F366" s="209" t="s">
        <v>38</v>
      </c>
      <c r="G366" s="216" t="s">
        <v>35</v>
      </c>
      <c r="H366" s="209" t="s">
        <v>8271</v>
      </c>
      <c r="I366" s="2"/>
      <c r="J366" s="210">
        <v>0</v>
      </c>
      <c r="K366" s="210">
        <v>0</v>
      </c>
      <c r="L366" s="210">
        <v>0</v>
      </c>
      <c r="M366" s="210">
        <v>0</v>
      </c>
      <c r="N366" s="210">
        <v>0</v>
      </c>
      <c r="O366" s="210">
        <v>0</v>
      </c>
      <c r="P366" s="210">
        <v>0</v>
      </c>
      <c r="Q366" s="210">
        <v>0</v>
      </c>
      <c r="R366" s="210">
        <v>0</v>
      </c>
      <c r="S366" s="210">
        <v>0</v>
      </c>
      <c r="T366" s="210">
        <v>1</v>
      </c>
      <c r="U366" s="210">
        <v>1</v>
      </c>
      <c r="V366" s="210">
        <v>1</v>
      </c>
      <c r="W366" s="210">
        <v>1</v>
      </c>
      <c r="X366" s="210">
        <v>1</v>
      </c>
      <c r="Y366" s="210">
        <v>1</v>
      </c>
      <c r="Z366" s="210">
        <v>1</v>
      </c>
      <c r="AA366" s="210">
        <v>1</v>
      </c>
      <c r="AB366" s="210">
        <v>1</v>
      </c>
      <c r="AC366" s="210">
        <v>1</v>
      </c>
      <c r="AD366" s="210">
        <v>1</v>
      </c>
      <c r="AE366" s="210">
        <v>1</v>
      </c>
      <c r="AF366" s="210">
        <v>1</v>
      </c>
      <c r="AG366" s="210">
        <v>1</v>
      </c>
      <c r="AH366" s="210">
        <v>1</v>
      </c>
      <c r="AI366" s="210">
        <v>1</v>
      </c>
      <c r="AJ366" s="210">
        <v>1</v>
      </c>
      <c r="AK366" s="210">
        <v>1</v>
      </c>
      <c r="AL366" s="210">
        <v>1</v>
      </c>
      <c r="AM366" s="210">
        <v>1</v>
      </c>
      <c r="AN366" s="210">
        <v>1</v>
      </c>
      <c r="AO366" s="210">
        <v>1</v>
      </c>
      <c r="AP366" s="210">
        <v>1</v>
      </c>
      <c r="AQ366" s="210">
        <v>1</v>
      </c>
      <c r="AR366" s="210">
        <v>1</v>
      </c>
      <c r="AS366" s="210">
        <v>1</v>
      </c>
      <c r="AT366" s="210">
        <v>1</v>
      </c>
      <c r="AU366" s="210">
        <v>1</v>
      </c>
      <c r="AV366" s="210">
        <v>1</v>
      </c>
      <c r="AW366" s="210">
        <v>1</v>
      </c>
      <c r="AX366" s="210">
        <v>1</v>
      </c>
      <c r="AY366" s="210">
        <v>1</v>
      </c>
      <c r="AZ366" s="210">
        <v>1</v>
      </c>
      <c r="BA366" s="210">
        <v>1</v>
      </c>
      <c r="BB366" s="210">
        <v>1</v>
      </c>
      <c r="BC366" s="210">
        <v>1</v>
      </c>
      <c r="BD366" s="210">
        <v>1</v>
      </c>
      <c r="BE366" s="210">
        <v>1</v>
      </c>
      <c r="BF366" s="210">
        <v>1</v>
      </c>
      <c r="BG366" s="210">
        <v>1</v>
      </c>
      <c r="BH366" s="210">
        <v>1</v>
      </c>
      <c r="BI366" s="210">
        <v>1</v>
      </c>
      <c r="BJ366" s="210">
        <v>1</v>
      </c>
      <c r="BK366" s="210">
        <v>1</v>
      </c>
      <c r="BL366" s="210">
        <v>1</v>
      </c>
      <c r="BM366" s="210">
        <v>1</v>
      </c>
      <c r="BN366" s="210">
        <v>1</v>
      </c>
      <c r="BO366" s="210">
        <v>1</v>
      </c>
      <c r="BP366" s="210">
        <v>1</v>
      </c>
      <c r="BQ366" s="210">
        <v>1</v>
      </c>
      <c r="BR366" s="210">
        <v>1</v>
      </c>
      <c r="BS366" s="210">
        <v>1</v>
      </c>
      <c r="BT366" s="210">
        <v>1</v>
      </c>
      <c r="BU366" s="210"/>
      <c r="BV366" s="210"/>
      <c r="BW366" s="210"/>
      <c r="BX366" s="210"/>
      <c r="BY366" s="210"/>
      <c r="BZ366" s="210"/>
      <c r="CA366" s="210"/>
      <c r="CB366" s="210"/>
      <c r="CC366" s="210"/>
      <c r="CD366" s="210"/>
      <c r="CE366" s="210"/>
      <c r="CF366" s="210"/>
      <c r="CG366" s="210"/>
      <c r="CH366" s="210"/>
      <c r="CI366" s="210"/>
      <c r="CJ366" s="210"/>
      <c r="CK366" s="210"/>
      <c r="CL366" s="210"/>
      <c r="CM366" s="210"/>
      <c r="CN366" s="210"/>
      <c r="CO366" s="210"/>
      <c r="CP366" s="210"/>
      <c r="CQ366" s="210"/>
      <c r="CR366" s="210"/>
      <c r="CS366" s="144"/>
      <c r="CT366" s="144"/>
    </row>
    <row r="367" spans="1:98" ht="15">
      <c r="A367" s="208" t="s">
        <v>8334</v>
      </c>
      <c r="B367" s="285" t="s">
        <v>370</v>
      </c>
      <c r="C367" s="209" t="s">
        <v>343</v>
      </c>
      <c r="D367" s="259"/>
      <c r="E367" s="209" t="s">
        <v>2</v>
      </c>
      <c r="F367" s="209" t="s">
        <v>38</v>
      </c>
      <c r="G367" s="216" t="s">
        <v>35</v>
      </c>
      <c r="H367" s="209" t="s">
        <v>8271</v>
      </c>
      <c r="I367" s="2"/>
      <c r="J367" s="210">
        <v>0</v>
      </c>
      <c r="K367" s="210">
        <v>0</v>
      </c>
      <c r="L367" s="210">
        <v>0</v>
      </c>
      <c r="M367" s="210">
        <v>0</v>
      </c>
      <c r="N367" s="210">
        <v>0</v>
      </c>
      <c r="O367" s="210">
        <v>0</v>
      </c>
      <c r="P367" s="210">
        <v>0</v>
      </c>
      <c r="Q367" s="210">
        <v>0</v>
      </c>
      <c r="R367" s="210">
        <v>0</v>
      </c>
      <c r="S367" s="210">
        <v>0</v>
      </c>
      <c r="T367" s="210">
        <v>1</v>
      </c>
      <c r="U367" s="210">
        <v>1</v>
      </c>
      <c r="V367" s="210">
        <v>1</v>
      </c>
      <c r="W367" s="210">
        <v>1</v>
      </c>
      <c r="X367" s="210">
        <v>1</v>
      </c>
      <c r="Y367" s="210">
        <v>1</v>
      </c>
      <c r="Z367" s="210">
        <v>1</v>
      </c>
      <c r="AA367" s="210">
        <v>1</v>
      </c>
      <c r="AB367" s="210">
        <v>1</v>
      </c>
      <c r="AC367" s="210">
        <v>1</v>
      </c>
      <c r="AD367" s="210">
        <v>1</v>
      </c>
      <c r="AE367" s="210">
        <v>1</v>
      </c>
      <c r="AF367" s="210">
        <v>1</v>
      </c>
      <c r="AG367" s="210">
        <v>1</v>
      </c>
      <c r="AH367" s="210">
        <v>1</v>
      </c>
      <c r="AI367" s="210">
        <v>1</v>
      </c>
      <c r="AJ367" s="210">
        <v>1</v>
      </c>
      <c r="AK367" s="210">
        <v>1</v>
      </c>
      <c r="AL367" s="210">
        <v>1</v>
      </c>
      <c r="AM367" s="210">
        <v>1</v>
      </c>
      <c r="AN367" s="210">
        <v>1</v>
      </c>
      <c r="AO367" s="210">
        <v>1</v>
      </c>
      <c r="AP367" s="210">
        <v>1</v>
      </c>
      <c r="AQ367" s="210">
        <v>1</v>
      </c>
      <c r="AR367" s="210">
        <v>1</v>
      </c>
      <c r="AS367" s="210">
        <v>1</v>
      </c>
      <c r="AT367" s="210">
        <v>1</v>
      </c>
      <c r="AU367" s="210">
        <v>1</v>
      </c>
      <c r="AV367" s="210">
        <v>1</v>
      </c>
      <c r="AW367" s="210">
        <v>1</v>
      </c>
      <c r="AX367" s="210">
        <v>1</v>
      </c>
      <c r="AY367" s="210">
        <v>1</v>
      </c>
      <c r="AZ367" s="210">
        <v>1</v>
      </c>
      <c r="BA367" s="210">
        <v>1</v>
      </c>
      <c r="BB367" s="210">
        <v>1</v>
      </c>
      <c r="BC367" s="210">
        <v>1</v>
      </c>
      <c r="BD367" s="210">
        <v>1</v>
      </c>
      <c r="BE367" s="210">
        <v>1</v>
      </c>
      <c r="BF367" s="210">
        <v>1</v>
      </c>
      <c r="BG367" s="210">
        <v>1</v>
      </c>
      <c r="BH367" s="210">
        <v>1</v>
      </c>
      <c r="BI367" s="210">
        <v>1</v>
      </c>
      <c r="BJ367" s="210">
        <v>1</v>
      </c>
      <c r="BK367" s="210">
        <v>1</v>
      </c>
      <c r="BL367" s="210">
        <v>1</v>
      </c>
      <c r="BM367" s="210">
        <v>1</v>
      </c>
      <c r="BN367" s="210">
        <v>1</v>
      </c>
      <c r="BO367" s="210">
        <v>1</v>
      </c>
      <c r="BP367" s="210">
        <v>1</v>
      </c>
      <c r="BQ367" s="210">
        <v>1</v>
      </c>
      <c r="BR367" s="210">
        <v>1</v>
      </c>
      <c r="BS367" s="210">
        <v>1</v>
      </c>
      <c r="BT367" s="210">
        <v>1</v>
      </c>
      <c r="BU367" s="210"/>
      <c r="BV367" s="210"/>
      <c r="BW367" s="210"/>
      <c r="BX367" s="210"/>
      <c r="BY367" s="210"/>
      <c r="BZ367" s="210"/>
      <c r="CA367" s="210"/>
      <c r="CB367" s="210"/>
      <c r="CC367" s="210"/>
      <c r="CD367" s="210"/>
      <c r="CE367" s="210"/>
      <c r="CF367" s="210"/>
      <c r="CG367" s="210"/>
      <c r="CH367" s="210"/>
      <c r="CI367" s="210"/>
      <c r="CJ367" s="210"/>
      <c r="CK367" s="210"/>
      <c r="CL367" s="210"/>
      <c r="CM367" s="210"/>
      <c r="CN367" s="210"/>
      <c r="CO367" s="210"/>
      <c r="CP367" s="210"/>
      <c r="CQ367" s="210"/>
      <c r="CR367" s="210"/>
      <c r="CS367" s="144"/>
      <c r="CT367" s="144"/>
    </row>
    <row r="368" spans="1:98" ht="15">
      <c r="A368" s="208" t="s">
        <v>8334</v>
      </c>
      <c r="B368" s="285" t="s">
        <v>373</v>
      </c>
      <c r="C368" s="209" t="s">
        <v>343</v>
      </c>
      <c r="D368" s="259"/>
      <c r="E368" s="209" t="s">
        <v>2</v>
      </c>
      <c r="F368" s="209" t="s">
        <v>38</v>
      </c>
      <c r="G368" s="216" t="s">
        <v>35</v>
      </c>
      <c r="H368" s="209" t="s">
        <v>8271</v>
      </c>
      <c r="I368" s="2"/>
      <c r="J368" s="210">
        <v>0</v>
      </c>
      <c r="K368" s="210">
        <v>0</v>
      </c>
      <c r="L368" s="210">
        <v>0</v>
      </c>
      <c r="M368" s="210">
        <v>0</v>
      </c>
      <c r="N368" s="210">
        <v>0</v>
      </c>
      <c r="O368" s="210">
        <v>0</v>
      </c>
      <c r="P368" s="210">
        <v>0</v>
      </c>
      <c r="Q368" s="210">
        <v>0</v>
      </c>
      <c r="R368" s="210">
        <v>0</v>
      </c>
      <c r="S368" s="210">
        <v>0</v>
      </c>
      <c r="T368" s="210">
        <v>1</v>
      </c>
      <c r="U368" s="210">
        <v>1</v>
      </c>
      <c r="V368" s="210">
        <v>1</v>
      </c>
      <c r="W368" s="210">
        <v>1</v>
      </c>
      <c r="X368" s="210">
        <v>1</v>
      </c>
      <c r="Y368" s="210">
        <v>1</v>
      </c>
      <c r="Z368" s="210">
        <v>1</v>
      </c>
      <c r="AA368" s="210">
        <v>1</v>
      </c>
      <c r="AB368" s="210">
        <v>1</v>
      </c>
      <c r="AC368" s="210">
        <v>1</v>
      </c>
      <c r="AD368" s="210">
        <v>1</v>
      </c>
      <c r="AE368" s="210">
        <v>1</v>
      </c>
      <c r="AF368" s="210">
        <v>1</v>
      </c>
      <c r="AG368" s="210">
        <v>1</v>
      </c>
      <c r="AH368" s="210">
        <v>1</v>
      </c>
      <c r="AI368" s="210">
        <v>1</v>
      </c>
      <c r="AJ368" s="210">
        <v>1</v>
      </c>
      <c r="AK368" s="210">
        <v>1</v>
      </c>
      <c r="AL368" s="210">
        <v>1</v>
      </c>
      <c r="AM368" s="210">
        <v>1</v>
      </c>
      <c r="AN368" s="210">
        <v>1</v>
      </c>
      <c r="AO368" s="210">
        <v>1</v>
      </c>
      <c r="AP368" s="210">
        <v>1</v>
      </c>
      <c r="AQ368" s="210">
        <v>1</v>
      </c>
      <c r="AR368" s="210">
        <v>1</v>
      </c>
      <c r="AS368" s="210">
        <v>1</v>
      </c>
      <c r="AT368" s="210">
        <v>1</v>
      </c>
      <c r="AU368" s="210">
        <v>1</v>
      </c>
      <c r="AV368" s="210">
        <v>1</v>
      </c>
      <c r="AW368" s="210">
        <v>1</v>
      </c>
      <c r="AX368" s="210">
        <v>1</v>
      </c>
      <c r="AY368" s="210">
        <v>1</v>
      </c>
      <c r="AZ368" s="210">
        <v>1</v>
      </c>
      <c r="BA368" s="210">
        <v>1</v>
      </c>
      <c r="BB368" s="210">
        <v>1</v>
      </c>
      <c r="BC368" s="210">
        <v>1</v>
      </c>
      <c r="BD368" s="210">
        <v>1</v>
      </c>
      <c r="BE368" s="210">
        <v>1</v>
      </c>
      <c r="BF368" s="210">
        <v>1</v>
      </c>
      <c r="BG368" s="210">
        <v>1</v>
      </c>
      <c r="BH368" s="210">
        <v>1</v>
      </c>
      <c r="BI368" s="210">
        <v>1</v>
      </c>
      <c r="BJ368" s="210">
        <v>1</v>
      </c>
      <c r="BK368" s="210">
        <v>1</v>
      </c>
      <c r="BL368" s="210">
        <v>1</v>
      </c>
      <c r="BM368" s="210">
        <v>1</v>
      </c>
      <c r="BN368" s="210">
        <v>1</v>
      </c>
      <c r="BO368" s="210">
        <v>1</v>
      </c>
      <c r="BP368" s="210">
        <v>1</v>
      </c>
      <c r="BQ368" s="210">
        <v>1</v>
      </c>
      <c r="BR368" s="210">
        <v>1</v>
      </c>
      <c r="BS368" s="210">
        <v>1</v>
      </c>
      <c r="BT368" s="210">
        <v>1</v>
      </c>
      <c r="BU368" s="210"/>
      <c r="BV368" s="210"/>
      <c r="BW368" s="210"/>
      <c r="BX368" s="210"/>
      <c r="BY368" s="210"/>
      <c r="BZ368" s="210"/>
      <c r="CA368" s="210"/>
      <c r="CB368" s="210"/>
      <c r="CC368" s="210"/>
      <c r="CD368" s="210"/>
      <c r="CE368" s="210"/>
      <c r="CF368" s="210"/>
      <c r="CG368" s="210"/>
      <c r="CH368" s="210"/>
      <c r="CI368" s="210"/>
      <c r="CJ368" s="210"/>
      <c r="CK368" s="210"/>
      <c r="CL368" s="210"/>
      <c r="CM368" s="210"/>
      <c r="CN368" s="210"/>
      <c r="CO368" s="210"/>
      <c r="CP368" s="210"/>
      <c r="CQ368" s="210"/>
      <c r="CR368" s="210"/>
      <c r="CS368" s="144"/>
      <c r="CT368" s="144"/>
    </row>
    <row r="369" spans="1:98" ht="15">
      <c r="A369" s="208" t="s">
        <v>8334</v>
      </c>
      <c r="B369" s="285" t="s">
        <v>376</v>
      </c>
      <c r="C369" s="209" t="s">
        <v>343</v>
      </c>
      <c r="D369" s="259"/>
      <c r="E369" s="209" t="s">
        <v>2</v>
      </c>
      <c r="F369" s="209" t="s">
        <v>38</v>
      </c>
      <c r="G369" s="216" t="s">
        <v>35</v>
      </c>
      <c r="H369" s="209" t="s">
        <v>8271</v>
      </c>
      <c r="I369" s="2"/>
      <c r="J369" s="210">
        <v>0</v>
      </c>
      <c r="K369" s="210">
        <v>0</v>
      </c>
      <c r="L369" s="210">
        <v>0</v>
      </c>
      <c r="M369" s="210">
        <v>0</v>
      </c>
      <c r="N369" s="210">
        <v>0</v>
      </c>
      <c r="O369" s="210">
        <v>0</v>
      </c>
      <c r="P369" s="210">
        <v>0</v>
      </c>
      <c r="Q369" s="210">
        <v>0</v>
      </c>
      <c r="R369" s="210">
        <v>0</v>
      </c>
      <c r="S369" s="210">
        <v>0</v>
      </c>
      <c r="T369" s="210">
        <v>1</v>
      </c>
      <c r="U369" s="210">
        <v>1</v>
      </c>
      <c r="V369" s="210">
        <v>1</v>
      </c>
      <c r="W369" s="210">
        <v>1</v>
      </c>
      <c r="X369" s="210">
        <v>1</v>
      </c>
      <c r="Y369" s="210">
        <v>1</v>
      </c>
      <c r="Z369" s="210">
        <v>1</v>
      </c>
      <c r="AA369" s="210">
        <v>1</v>
      </c>
      <c r="AB369" s="210">
        <v>1</v>
      </c>
      <c r="AC369" s="210">
        <v>1</v>
      </c>
      <c r="AD369" s="210">
        <v>1</v>
      </c>
      <c r="AE369" s="210">
        <v>1</v>
      </c>
      <c r="AF369" s="210">
        <v>1</v>
      </c>
      <c r="AG369" s="210">
        <v>1</v>
      </c>
      <c r="AH369" s="210">
        <v>1</v>
      </c>
      <c r="AI369" s="210">
        <v>1</v>
      </c>
      <c r="AJ369" s="210">
        <v>1</v>
      </c>
      <c r="AK369" s="210">
        <v>1</v>
      </c>
      <c r="AL369" s="210">
        <v>1</v>
      </c>
      <c r="AM369" s="210">
        <v>1</v>
      </c>
      <c r="AN369" s="210">
        <v>1</v>
      </c>
      <c r="AO369" s="210">
        <v>1</v>
      </c>
      <c r="AP369" s="210">
        <v>1</v>
      </c>
      <c r="AQ369" s="210">
        <v>1</v>
      </c>
      <c r="AR369" s="210">
        <v>1</v>
      </c>
      <c r="AS369" s="210">
        <v>1</v>
      </c>
      <c r="AT369" s="210">
        <v>1</v>
      </c>
      <c r="AU369" s="210">
        <v>1</v>
      </c>
      <c r="AV369" s="210">
        <v>1</v>
      </c>
      <c r="AW369" s="210">
        <v>1</v>
      </c>
      <c r="AX369" s="210">
        <v>1</v>
      </c>
      <c r="AY369" s="210">
        <v>1</v>
      </c>
      <c r="AZ369" s="210">
        <v>1</v>
      </c>
      <c r="BA369" s="210">
        <v>1</v>
      </c>
      <c r="BB369" s="210">
        <v>1</v>
      </c>
      <c r="BC369" s="210">
        <v>1</v>
      </c>
      <c r="BD369" s="210">
        <v>1</v>
      </c>
      <c r="BE369" s="210">
        <v>1</v>
      </c>
      <c r="BF369" s="210">
        <v>1</v>
      </c>
      <c r="BG369" s="210">
        <v>1</v>
      </c>
      <c r="BH369" s="210">
        <v>1</v>
      </c>
      <c r="BI369" s="210">
        <v>1</v>
      </c>
      <c r="BJ369" s="210">
        <v>1</v>
      </c>
      <c r="BK369" s="210">
        <v>1</v>
      </c>
      <c r="BL369" s="210">
        <v>1</v>
      </c>
      <c r="BM369" s="210">
        <v>1</v>
      </c>
      <c r="BN369" s="210">
        <v>1</v>
      </c>
      <c r="BO369" s="210">
        <v>1</v>
      </c>
      <c r="BP369" s="210">
        <v>1</v>
      </c>
      <c r="BQ369" s="210">
        <v>1</v>
      </c>
      <c r="BR369" s="210">
        <v>1</v>
      </c>
      <c r="BS369" s="210">
        <v>1</v>
      </c>
      <c r="BT369" s="210">
        <v>1</v>
      </c>
      <c r="BU369" s="210"/>
      <c r="BV369" s="210"/>
      <c r="BW369" s="210"/>
      <c r="BX369" s="210"/>
      <c r="BY369" s="210"/>
      <c r="BZ369" s="210"/>
      <c r="CA369" s="210"/>
      <c r="CB369" s="210"/>
      <c r="CC369" s="210"/>
      <c r="CD369" s="210"/>
      <c r="CE369" s="210"/>
      <c r="CF369" s="210"/>
      <c r="CG369" s="210"/>
      <c r="CH369" s="210"/>
      <c r="CI369" s="210"/>
      <c r="CJ369" s="210"/>
      <c r="CK369" s="210"/>
      <c r="CL369" s="210"/>
      <c r="CM369" s="210"/>
      <c r="CN369" s="210"/>
      <c r="CO369" s="210"/>
      <c r="CP369" s="210"/>
      <c r="CQ369" s="210"/>
      <c r="CR369" s="210"/>
      <c r="CS369" s="144"/>
      <c r="CT369" s="144"/>
    </row>
    <row r="370" spans="1:98" ht="15">
      <c r="A370" s="208" t="s">
        <v>8334</v>
      </c>
      <c r="B370" s="285" t="s">
        <v>379</v>
      </c>
      <c r="C370" s="209" t="s">
        <v>342</v>
      </c>
      <c r="D370" s="259"/>
      <c r="E370" s="209" t="s">
        <v>2</v>
      </c>
      <c r="F370" s="209" t="s">
        <v>38</v>
      </c>
      <c r="G370" s="216" t="s">
        <v>35</v>
      </c>
      <c r="H370" s="209" t="s">
        <v>8271</v>
      </c>
      <c r="I370" s="2"/>
      <c r="J370" s="210">
        <v>0</v>
      </c>
      <c r="K370" s="210">
        <v>0</v>
      </c>
      <c r="L370" s="210">
        <v>0</v>
      </c>
      <c r="M370" s="210">
        <v>0</v>
      </c>
      <c r="N370" s="210">
        <v>0</v>
      </c>
      <c r="O370" s="210">
        <v>0</v>
      </c>
      <c r="P370" s="210">
        <v>0</v>
      </c>
      <c r="Q370" s="210">
        <v>0</v>
      </c>
      <c r="R370" s="210">
        <v>0</v>
      </c>
      <c r="S370" s="210">
        <v>1</v>
      </c>
      <c r="T370" s="210">
        <v>1</v>
      </c>
      <c r="U370" s="210">
        <v>1</v>
      </c>
      <c r="V370" s="210">
        <v>1</v>
      </c>
      <c r="W370" s="210">
        <v>1</v>
      </c>
      <c r="X370" s="210">
        <v>1</v>
      </c>
      <c r="Y370" s="210">
        <v>1</v>
      </c>
      <c r="Z370" s="210">
        <v>1</v>
      </c>
      <c r="AA370" s="210">
        <v>1</v>
      </c>
      <c r="AB370" s="210">
        <v>1</v>
      </c>
      <c r="AC370" s="210">
        <v>1</v>
      </c>
      <c r="AD370" s="210">
        <v>1</v>
      </c>
      <c r="AE370" s="210">
        <v>1</v>
      </c>
      <c r="AF370" s="210">
        <v>1</v>
      </c>
      <c r="AG370" s="210">
        <v>1</v>
      </c>
      <c r="AH370" s="210">
        <v>1</v>
      </c>
      <c r="AI370" s="210">
        <v>1</v>
      </c>
      <c r="AJ370" s="210">
        <v>1</v>
      </c>
      <c r="AK370" s="210">
        <v>1</v>
      </c>
      <c r="AL370" s="210">
        <v>1</v>
      </c>
      <c r="AM370" s="210">
        <v>1</v>
      </c>
      <c r="AN370" s="210">
        <v>1</v>
      </c>
      <c r="AO370" s="210">
        <v>1</v>
      </c>
      <c r="AP370" s="210">
        <v>1</v>
      </c>
      <c r="AQ370" s="210">
        <v>1</v>
      </c>
      <c r="AR370" s="210">
        <v>1</v>
      </c>
      <c r="AS370" s="210">
        <v>1</v>
      </c>
      <c r="AT370" s="210">
        <v>1</v>
      </c>
      <c r="AU370" s="210">
        <v>1</v>
      </c>
      <c r="AV370" s="210">
        <v>1</v>
      </c>
      <c r="AW370" s="210">
        <v>1</v>
      </c>
      <c r="AX370" s="210">
        <v>1</v>
      </c>
      <c r="AY370" s="210">
        <v>1</v>
      </c>
      <c r="AZ370" s="210">
        <v>1</v>
      </c>
      <c r="BA370" s="210">
        <v>1</v>
      </c>
      <c r="BB370" s="210">
        <v>1</v>
      </c>
      <c r="BC370" s="210">
        <v>1</v>
      </c>
      <c r="BD370" s="210">
        <v>1</v>
      </c>
      <c r="BE370" s="210">
        <v>1</v>
      </c>
      <c r="BF370" s="210">
        <v>1</v>
      </c>
      <c r="BG370" s="210">
        <v>1</v>
      </c>
      <c r="BH370" s="210">
        <v>1</v>
      </c>
      <c r="BI370" s="210">
        <v>1</v>
      </c>
      <c r="BJ370" s="210">
        <v>1</v>
      </c>
      <c r="BK370" s="210">
        <v>1</v>
      </c>
      <c r="BL370" s="210">
        <v>1</v>
      </c>
      <c r="BM370" s="210">
        <v>1</v>
      </c>
      <c r="BN370" s="210">
        <v>1</v>
      </c>
      <c r="BO370" s="210">
        <v>1</v>
      </c>
      <c r="BP370" s="210">
        <v>1</v>
      </c>
      <c r="BQ370" s="210">
        <v>1</v>
      </c>
      <c r="BR370" s="210">
        <v>1</v>
      </c>
      <c r="BS370" s="210">
        <v>1</v>
      </c>
      <c r="BT370" s="210">
        <v>1</v>
      </c>
      <c r="BU370" s="210"/>
      <c r="BV370" s="210"/>
      <c r="BW370" s="210"/>
      <c r="BX370" s="210"/>
      <c r="BY370" s="210"/>
      <c r="BZ370" s="210"/>
      <c r="CA370" s="210"/>
      <c r="CB370" s="210"/>
      <c r="CC370" s="210"/>
      <c r="CD370" s="210"/>
      <c r="CE370" s="210"/>
      <c r="CF370" s="210"/>
      <c r="CG370" s="210"/>
      <c r="CH370" s="210"/>
      <c r="CI370" s="210"/>
      <c r="CJ370" s="210"/>
      <c r="CK370" s="210"/>
      <c r="CL370" s="210"/>
      <c r="CM370" s="210"/>
      <c r="CN370" s="210"/>
      <c r="CO370" s="210"/>
      <c r="CP370" s="210"/>
      <c r="CQ370" s="210"/>
      <c r="CR370" s="210"/>
      <c r="CS370" s="144"/>
      <c r="CT370" s="144"/>
    </row>
    <row r="371" spans="1:98" ht="15">
      <c r="A371" s="208" t="s">
        <v>8334</v>
      </c>
      <c r="B371" s="285" t="s">
        <v>381</v>
      </c>
      <c r="C371" s="209" t="s">
        <v>342</v>
      </c>
      <c r="D371" s="259"/>
      <c r="E371" s="209" t="s">
        <v>2</v>
      </c>
      <c r="F371" s="209" t="s">
        <v>38</v>
      </c>
      <c r="G371" s="216" t="s">
        <v>35</v>
      </c>
      <c r="H371" s="209" t="s">
        <v>8271</v>
      </c>
      <c r="I371" s="2"/>
      <c r="J371" s="210">
        <v>0</v>
      </c>
      <c r="K371" s="210">
        <v>0</v>
      </c>
      <c r="L371" s="210">
        <v>0</v>
      </c>
      <c r="M371" s="210">
        <v>0</v>
      </c>
      <c r="N371" s="210">
        <v>0</v>
      </c>
      <c r="O371" s="210">
        <v>0</v>
      </c>
      <c r="P371" s="210">
        <v>0</v>
      </c>
      <c r="Q371" s="210">
        <v>0</v>
      </c>
      <c r="R371" s="210">
        <v>0</v>
      </c>
      <c r="S371" s="210">
        <v>0</v>
      </c>
      <c r="T371" s="210">
        <v>1</v>
      </c>
      <c r="U371" s="210">
        <v>1</v>
      </c>
      <c r="V371" s="210">
        <v>1</v>
      </c>
      <c r="W371" s="210">
        <v>1</v>
      </c>
      <c r="X371" s="210">
        <v>1</v>
      </c>
      <c r="Y371" s="210">
        <v>1</v>
      </c>
      <c r="Z371" s="210">
        <v>1</v>
      </c>
      <c r="AA371" s="210">
        <v>1</v>
      </c>
      <c r="AB371" s="210">
        <v>1</v>
      </c>
      <c r="AC371" s="210">
        <v>1</v>
      </c>
      <c r="AD371" s="210">
        <v>1</v>
      </c>
      <c r="AE371" s="210">
        <v>1</v>
      </c>
      <c r="AF371" s="210">
        <v>1</v>
      </c>
      <c r="AG371" s="210">
        <v>1</v>
      </c>
      <c r="AH371" s="210">
        <v>1</v>
      </c>
      <c r="AI371" s="210">
        <v>1</v>
      </c>
      <c r="AJ371" s="210">
        <v>1</v>
      </c>
      <c r="AK371" s="210">
        <v>1</v>
      </c>
      <c r="AL371" s="210">
        <v>1</v>
      </c>
      <c r="AM371" s="210">
        <v>1</v>
      </c>
      <c r="AN371" s="210">
        <v>1</v>
      </c>
      <c r="AO371" s="210">
        <v>1</v>
      </c>
      <c r="AP371" s="210">
        <v>1</v>
      </c>
      <c r="AQ371" s="210">
        <v>1</v>
      </c>
      <c r="AR371" s="210">
        <v>1</v>
      </c>
      <c r="AS371" s="210">
        <v>1</v>
      </c>
      <c r="AT371" s="210">
        <v>1</v>
      </c>
      <c r="AU371" s="210">
        <v>1</v>
      </c>
      <c r="AV371" s="210">
        <v>1</v>
      </c>
      <c r="AW371" s="210">
        <v>1</v>
      </c>
      <c r="AX371" s="210">
        <v>1</v>
      </c>
      <c r="AY371" s="210">
        <v>1</v>
      </c>
      <c r="AZ371" s="210">
        <v>1</v>
      </c>
      <c r="BA371" s="210">
        <v>1</v>
      </c>
      <c r="BB371" s="210">
        <v>1</v>
      </c>
      <c r="BC371" s="210">
        <v>1</v>
      </c>
      <c r="BD371" s="210">
        <v>1</v>
      </c>
      <c r="BE371" s="210">
        <v>1</v>
      </c>
      <c r="BF371" s="210">
        <v>1</v>
      </c>
      <c r="BG371" s="210">
        <v>1</v>
      </c>
      <c r="BH371" s="210">
        <v>1</v>
      </c>
      <c r="BI371" s="210">
        <v>1</v>
      </c>
      <c r="BJ371" s="210">
        <v>1</v>
      </c>
      <c r="BK371" s="210">
        <v>1</v>
      </c>
      <c r="BL371" s="210">
        <v>1</v>
      </c>
      <c r="BM371" s="210">
        <v>1</v>
      </c>
      <c r="BN371" s="210">
        <v>1</v>
      </c>
      <c r="BO371" s="210">
        <v>1</v>
      </c>
      <c r="BP371" s="210">
        <v>1</v>
      </c>
      <c r="BQ371" s="210">
        <v>1</v>
      </c>
      <c r="BR371" s="210">
        <v>1</v>
      </c>
      <c r="BS371" s="210">
        <v>1</v>
      </c>
      <c r="BT371" s="210">
        <v>1</v>
      </c>
      <c r="BU371" s="210"/>
      <c r="BV371" s="210"/>
      <c r="BW371" s="210"/>
      <c r="BX371" s="210"/>
      <c r="BY371" s="210"/>
      <c r="BZ371" s="210"/>
      <c r="CA371" s="210"/>
      <c r="CB371" s="210"/>
      <c r="CC371" s="210"/>
      <c r="CD371" s="210"/>
      <c r="CE371" s="210"/>
      <c r="CF371" s="210"/>
      <c r="CG371" s="210"/>
      <c r="CH371" s="210"/>
      <c r="CI371" s="210"/>
      <c r="CJ371" s="210"/>
      <c r="CK371" s="210"/>
      <c r="CL371" s="210"/>
      <c r="CM371" s="210"/>
      <c r="CN371" s="210"/>
      <c r="CO371" s="210"/>
      <c r="CP371" s="210"/>
      <c r="CQ371" s="210"/>
      <c r="CR371" s="210"/>
      <c r="CS371" s="144"/>
      <c r="CT371" s="144"/>
    </row>
    <row r="372" spans="1:98" ht="15">
      <c r="A372" s="208" t="s">
        <v>8334</v>
      </c>
      <c r="B372" s="285" t="s">
        <v>383</v>
      </c>
      <c r="C372" s="209" t="s">
        <v>342</v>
      </c>
      <c r="D372" s="259"/>
      <c r="E372" s="209" t="s">
        <v>2</v>
      </c>
      <c r="F372" s="209" t="s">
        <v>38</v>
      </c>
      <c r="G372" s="216" t="s">
        <v>35</v>
      </c>
      <c r="H372" s="209" t="s">
        <v>8271</v>
      </c>
      <c r="I372" s="2"/>
      <c r="J372" s="210">
        <v>0</v>
      </c>
      <c r="K372" s="210">
        <v>0</v>
      </c>
      <c r="L372" s="210">
        <v>0</v>
      </c>
      <c r="M372" s="210">
        <v>0</v>
      </c>
      <c r="N372" s="210">
        <v>0</v>
      </c>
      <c r="O372" s="210">
        <v>0</v>
      </c>
      <c r="P372" s="210">
        <v>0</v>
      </c>
      <c r="Q372" s="210">
        <v>0</v>
      </c>
      <c r="R372" s="210">
        <v>0</v>
      </c>
      <c r="S372" s="210">
        <v>0</v>
      </c>
      <c r="T372" s="210">
        <v>1</v>
      </c>
      <c r="U372" s="210">
        <v>1</v>
      </c>
      <c r="V372" s="210">
        <v>1</v>
      </c>
      <c r="W372" s="210">
        <v>1</v>
      </c>
      <c r="X372" s="210">
        <v>1</v>
      </c>
      <c r="Y372" s="210">
        <v>1</v>
      </c>
      <c r="Z372" s="210">
        <v>1</v>
      </c>
      <c r="AA372" s="210">
        <v>1</v>
      </c>
      <c r="AB372" s="210">
        <v>1</v>
      </c>
      <c r="AC372" s="210">
        <v>1</v>
      </c>
      <c r="AD372" s="210">
        <v>1</v>
      </c>
      <c r="AE372" s="210">
        <v>1</v>
      </c>
      <c r="AF372" s="210">
        <v>1</v>
      </c>
      <c r="AG372" s="210">
        <v>1</v>
      </c>
      <c r="AH372" s="210">
        <v>1</v>
      </c>
      <c r="AI372" s="210">
        <v>1</v>
      </c>
      <c r="AJ372" s="210">
        <v>1</v>
      </c>
      <c r="AK372" s="210">
        <v>1</v>
      </c>
      <c r="AL372" s="210">
        <v>1</v>
      </c>
      <c r="AM372" s="210">
        <v>1</v>
      </c>
      <c r="AN372" s="210">
        <v>1</v>
      </c>
      <c r="AO372" s="210">
        <v>1</v>
      </c>
      <c r="AP372" s="210">
        <v>1</v>
      </c>
      <c r="AQ372" s="210">
        <v>1</v>
      </c>
      <c r="AR372" s="210">
        <v>1</v>
      </c>
      <c r="AS372" s="210">
        <v>1</v>
      </c>
      <c r="AT372" s="210">
        <v>1</v>
      </c>
      <c r="AU372" s="210">
        <v>1</v>
      </c>
      <c r="AV372" s="210">
        <v>1</v>
      </c>
      <c r="AW372" s="210">
        <v>1</v>
      </c>
      <c r="AX372" s="210">
        <v>1</v>
      </c>
      <c r="AY372" s="210">
        <v>1</v>
      </c>
      <c r="AZ372" s="210">
        <v>1</v>
      </c>
      <c r="BA372" s="210">
        <v>1</v>
      </c>
      <c r="BB372" s="210">
        <v>1</v>
      </c>
      <c r="BC372" s="210">
        <v>1</v>
      </c>
      <c r="BD372" s="210">
        <v>1</v>
      </c>
      <c r="BE372" s="210">
        <v>1</v>
      </c>
      <c r="BF372" s="210">
        <v>1</v>
      </c>
      <c r="BG372" s="210">
        <v>1</v>
      </c>
      <c r="BH372" s="210">
        <v>1</v>
      </c>
      <c r="BI372" s="210">
        <v>1</v>
      </c>
      <c r="BJ372" s="210">
        <v>1</v>
      </c>
      <c r="BK372" s="210">
        <v>1</v>
      </c>
      <c r="BL372" s="210">
        <v>1</v>
      </c>
      <c r="BM372" s="210">
        <v>1</v>
      </c>
      <c r="BN372" s="210">
        <v>1</v>
      </c>
      <c r="BO372" s="210">
        <v>1</v>
      </c>
      <c r="BP372" s="210">
        <v>1</v>
      </c>
      <c r="BQ372" s="210">
        <v>1</v>
      </c>
      <c r="BR372" s="210">
        <v>1</v>
      </c>
      <c r="BS372" s="210">
        <v>1</v>
      </c>
      <c r="BT372" s="210">
        <v>1</v>
      </c>
      <c r="BU372" s="210"/>
      <c r="BV372" s="210"/>
      <c r="BW372" s="210"/>
      <c r="BX372" s="210"/>
      <c r="BY372" s="210"/>
      <c r="BZ372" s="210"/>
      <c r="CA372" s="210"/>
      <c r="CB372" s="210"/>
      <c r="CC372" s="210"/>
      <c r="CD372" s="210"/>
      <c r="CE372" s="210"/>
      <c r="CF372" s="210"/>
      <c r="CG372" s="210"/>
      <c r="CH372" s="210"/>
      <c r="CI372" s="210"/>
      <c r="CJ372" s="210"/>
      <c r="CK372" s="210"/>
      <c r="CL372" s="210"/>
      <c r="CM372" s="210"/>
      <c r="CN372" s="210"/>
      <c r="CO372" s="210"/>
      <c r="CP372" s="210"/>
      <c r="CQ372" s="210"/>
      <c r="CR372" s="210"/>
      <c r="CS372" s="144"/>
      <c r="CT372" s="144"/>
    </row>
    <row r="373" spans="1:98" ht="15">
      <c r="A373" s="208" t="s">
        <v>8334</v>
      </c>
      <c r="B373" s="285" t="s">
        <v>385</v>
      </c>
      <c r="C373" s="209" t="s">
        <v>342</v>
      </c>
      <c r="D373" s="259"/>
      <c r="E373" s="209" t="s">
        <v>2</v>
      </c>
      <c r="F373" s="209" t="s">
        <v>38</v>
      </c>
      <c r="G373" s="216" t="s">
        <v>35</v>
      </c>
      <c r="H373" s="209" t="s">
        <v>8271</v>
      </c>
      <c r="I373" s="2"/>
      <c r="J373" s="210">
        <v>0</v>
      </c>
      <c r="K373" s="210">
        <v>0</v>
      </c>
      <c r="L373" s="210">
        <v>0</v>
      </c>
      <c r="M373" s="210">
        <v>0</v>
      </c>
      <c r="N373" s="210">
        <v>0</v>
      </c>
      <c r="O373" s="210">
        <v>0</v>
      </c>
      <c r="P373" s="210">
        <v>0</v>
      </c>
      <c r="Q373" s="210">
        <v>0</v>
      </c>
      <c r="R373" s="210">
        <v>0</v>
      </c>
      <c r="S373" s="210">
        <v>0</v>
      </c>
      <c r="T373" s="210">
        <v>1</v>
      </c>
      <c r="U373" s="210">
        <v>1</v>
      </c>
      <c r="V373" s="210">
        <v>1</v>
      </c>
      <c r="W373" s="210">
        <v>1</v>
      </c>
      <c r="X373" s="210">
        <v>1</v>
      </c>
      <c r="Y373" s="210">
        <v>1</v>
      </c>
      <c r="Z373" s="210">
        <v>1</v>
      </c>
      <c r="AA373" s="210">
        <v>1</v>
      </c>
      <c r="AB373" s="210">
        <v>1</v>
      </c>
      <c r="AC373" s="210">
        <v>1</v>
      </c>
      <c r="AD373" s="210">
        <v>1</v>
      </c>
      <c r="AE373" s="210">
        <v>1</v>
      </c>
      <c r="AF373" s="210">
        <v>1</v>
      </c>
      <c r="AG373" s="210">
        <v>1</v>
      </c>
      <c r="AH373" s="210">
        <v>1</v>
      </c>
      <c r="AI373" s="210">
        <v>1</v>
      </c>
      <c r="AJ373" s="210">
        <v>1</v>
      </c>
      <c r="AK373" s="210">
        <v>1</v>
      </c>
      <c r="AL373" s="210">
        <v>1</v>
      </c>
      <c r="AM373" s="210">
        <v>1</v>
      </c>
      <c r="AN373" s="210">
        <v>1</v>
      </c>
      <c r="AO373" s="210">
        <v>1</v>
      </c>
      <c r="AP373" s="210">
        <v>1</v>
      </c>
      <c r="AQ373" s="210">
        <v>1</v>
      </c>
      <c r="AR373" s="210">
        <v>1</v>
      </c>
      <c r="AS373" s="210">
        <v>1</v>
      </c>
      <c r="AT373" s="210">
        <v>1</v>
      </c>
      <c r="AU373" s="210">
        <v>1</v>
      </c>
      <c r="AV373" s="210">
        <v>1</v>
      </c>
      <c r="AW373" s="210">
        <v>1</v>
      </c>
      <c r="AX373" s="210">
        <v>1</v>
      </c>
      <c r="AY373" s="210">
        <v>1</v>
      </c>
      <c r="AZ373" s="210">
        <v>1</v>
      </c>
      <c r="BA373" s="210">
        <v>1</v>
      </c>
      <c r="BB373" s="210">
        <v>1</v>
      </c>
      <c r="BC373" s="210">
        <v>1</v>
      </c>
      <c r="BD373" s="210">
        <v>1</v>
      </c>
      <c r="BE373" s="210">
        <v>1</v>
      </c>
      <c r="BF373" s="210">
        <v>1</v>
      </c>
      <c r="BG373" s="210">
        <v>1</v>
      </c>
      <c r="BH373" s="210">
        <v>1</v>
      </c>
      <c r="BI373" s="210">
        <v>1</v>
      </c>
      <c r="BJ373" s="210">
        <v>1</v>
      </c>
      <c r="BK373" s="210">
        <v>1</v>
      </c>
      <c r="BL373" s="210">
        <v>1</v>
      </c>
      <c r="BM373" s="210">
        <v>1</v>
      </c>
      <c r="BN373" s="210">
        <v>1</v>
      </c>
      <c r="BO373" s="210">
        <v>1</v>
      </c>
      <c r="BP373" s="210">
        <v>1</v>
      </c>
      <c r="BQ373" s="210">
        <v>1</v>
      </c>
      <c r="BR373" s="210">
        <v>1</v>
      </c>
      <c r="BS373" s="210">
        <v>1</v>
      </c>
      <c r="BT373" s="210">
        <v>1</v>
      </c>
      <c r="BU373" s="210"/>
      <c r="BV373" s="210"/>
      <c r="BW373" s="210"/>
      <c r="BX373" s="210"/>
      <c r="BY373" s="210"/>
      <c r="BZ373" s="210"/>
      <c r="CA373" s="210"/>
      <c r="CB373" s="210"/>
      <c r="CC373" s="210"/>
      <c r="CD373" s="210"/>
      <c r="CE373" s="210"/>
      <c r="CF373" s="210"/>
      <c r="CG373" s="210"/>
      <c r="CH373" s="210"/>
      <c r="CI373" s="210"/>
      <c r="CJ373" s="210"/>
      <c r="CK373" s="210"/>
      <c r="CL373" s="210"/>
      <c r="CM373" s="210"/>
      <c r="CN373" s="210"/>
      <c r="CO373" s="210"/>
      <c r="CP373" s="210"/>
      <c r="CQ373" s="210"/>
      <c r="CR373" s="210"/>
      <c r="CS373" s="144"/>
      <c r="CT373" s="144"/>
    </row>
    <row r="374" spans="1:98" ht="15">
      <c r="A374" s="208" t="s">
        <v>8334</v>
      </c>
      <c r="B374" s="285" t="s">
        <v>387</v>
      </c>
      <c r="C374" s="209" t="s">
        <v>342</v>
      </c>
      <c r="D374" s="259"/>
      <c r="E374" s="209" t="s">
        <v>2</v>
      </c>
      <c r="F374" s="209" t="s">
        <v>38</v>
      </c>
      <c r="G374" s="216" t="s">
        <v>35</v>
      </c>
      <c r="H374" s="209" t="s">
        <v>8271</v>
      </c>
      <c r="I374" s="2"/>
      <c r="J374" s="210">
        <v>0</v>
      </c>
      <c r="K374" s="210">
        <v>0</v>
      </c>
      <c r="L374" s="210">
        <v>0</v>
      </c>
      <c r="M374" s="210">
        <v>0</v>
      </c>
      <c r="N374" s="210">
        <v>0</v>
      </c>
      <c r="O374" s="210">
        <v>0</v>
      </c>
      <c r="P374" s="210">
        <v>0</v>
      </c>
      <c r="Q374" s="210">
        <v>0</v>
      </c>
      <c r="R374" s="210">
        <v>0</v>
      </c>
      <c r="S374" s="210">
        <v>0</v>
      </c>
      <c r="T374" s="210">
        <v>1</v>
      </c>
      <c r="U374" s="210">
        <v>1</v>
      </c>
      <c r="V374" s="210">
        <v>1</v>
      </c>
      <c r="W374" s="210">
        <v>1</v>
      </c>
      <c r="X374" s="210">
        <v>1</v>
      </c>
      <c r="Y374" s="210">
        <v>1</v>
      </c>
      <c r="Z374" s="210">
        <v>1</v>
      </c>
      <c r="AA374" s="210">
        <v>1</v>
      </c>
      <c r="AB374" s="210">
        <v>1</v>
      </c>
      <c r="AC374" s="210">
        <v>1</v>
      </c>
      <c r="AD374" s="210">
        <v>1</v>
      </c>
      <c r="AE374" s="210">
        <v>1</v>
      </c>
      <c r="AF374" s="210">
        <v>1</v>
      </c>
      <c r="AG374" s="210">
        <v>1</v>
      </c>
      <c r="AH374" s="210">
        <v>1</v>
      </c>
      <c r="AI374" s="210">
        <v>1</v>
      </c>
      <c r="AJ374" s="210">
        <v>1</v>
      </c>
      <c r="AK374" s="210">
        <v>1</v>
      </c>
      <c r="AL374" s="210">
        <v>1</v>
      </c>
      <c r="AM374" s="210">
        <v>1</v>
      </c>
      <c r="AN374" s="210">
        <v>1</v>
      </c>
      <c r="AO374" s="210">
        <v>1</v>
      </c>
      <c r="AP374" s="210">
        <v>1</v>
      </c>
      <c r="AQ374" s="210">
        <v>1</v>
      </c>
      <c r="AR374" s="210">
        <v>1</v>
      </c>
      <c r="AS374" s="210">
        <v>1</v>
      </c>
      <c r="AT374" s="210">
        <v>1</v>
      </c>
      <c r="AU374" s="210">
        <v>1</v>
      </c>
      <c r="AV374" s="210">
        <v>1</v>
      </c>
      <c r="AW374" s="210">
        <v>1</v>
      </c>
      <c r="AX374" s="210">
        <v>1</v>
      </c>
      <c r="AY374" s="210">
        <v>1</v>
      </c>
      <c r="AZ374" s="210">
        <v>1</v>
      </c>
      <c r="BA374" s="210">
        <v>1</v>
      </c>
      <c r="BB374" s="210">
        <v>1</v>
      </c>
      <c r="BC374" s="210">
        <v>1</v>
      </c>
      <c r="BD374" s="210">
        <v>1</v>
      </c>
      <c r="BE374" s="210">
        <v>1</v>
      </c>
      <c r="BF374" s="210">
        <v>1</v>
      </c>
      <c r="BG374" s="210">
        <v>1</v>
      </c>
      <c r="BH374" s="210">
        <v>1</v>
      </c>
      <c r="BI374" s="210">
        <v>1</v>
      </c>
      <c r="BJ374" s="210">
        <v>1</v>
      </c>
      <c r="BK374" s="210">
        <v>1</v>
      </c>
      <c r="BL374" s="210">
        <v>1</v>
      </c>
      <c r="BM374" s="210">
        <v>1</v>
      </c>
      <c r="BN374" s="210">
        <v>1</v>
      </c>
      <c r="BO374" s="210">
        <v>1</v>
      </c>
      <c r="BP374" s="210">
        <v>1</v>
      </c>
      <c r="BQ374" s="210">
        <v>1</v>
      </c>
      <c r="BR374" s="210">
        <v>1</v>
      </c>
      <c r="BS374" s="210">
        <v>1</v>
      </c>
      <c r="BT374" s="210">
        <v>1</v>
      </c>
      <c r="BU374" s="210"/>
      <c r="BV374" s="210"/>
      <c r="BW374" s="210"/>
      <c r="BX374" s="210"/>
      <c r="BY374" s="210"/>
      <c r="BZ374" s="210"/>
      <c r="CA374" s="210"/>
      <c r="CB374" s="210"/>
      <c r="CC374" s="210"/>
      <c r="CD374" s="210"/>
      <c r="CE374" s="210"/>
      <c r="CF374" s="210"/>
      <c r="CG374" s="210"/>
      <c r="CH374" s="210"/>
      <c r="CI374" s="210"/>
      <c r="CJ374" s="210"/>
      <c r="CK374" s="210"/>
      <c r="CL374" s="210"/>
      <c r="CM374" s="210"/>
      <c r="CN374" s="210"/>
      <c r="CO374" s="210"/>
      <c r="CP374" s="210"/>
      <c r="CQ374" s="210"/>
      <c r="CR374" s="210"/>
      <c r="CS374" s="144"/>
      <c r="CT374" s="144"/>
    </row>
    <row r="375" spans="1:98" ht="15">
      <c r="A375" s="208" t="s">
        <v>8334</v>
      </c>
      <c r="B375" s="285" t="s">
        <v>389</v>
      </c>
      <c r="C375" s="209" t="s">
        <v>342</v>
      </c>
      <c r="D375" s="259"/>
      <c r="E375" s="209" t="s">
        <v>2</v>
      </c>
      <c r="F375" s="209" t="s">
        <v>38</v>
      </c>
      <c r="G375" s="216" t="s">
        <v>35</v>
      </c>
      <c r="H375" s="209" t="s">
        <v>8271</v>
      </c>
      <c r="I375" s="2"/>
      <c r="J375" s="210">
        <v>0</v>
      </c>
      <c r="K375" s="210">
        <v>0</v>
      </c>
      <c r="L375" s="210">
        <v>0</v>
      </c>
      <c r="M375" s="210">
        <v>0</v>
      </c>
      <c r="N375" s="210">
        <v>0</v>
      </c>
      <c r="O375" s="210">
        <v>0</v>
      </c>
      <c r="P375" s="210">
        <v>0</v>
      </c>
      <c r="Q375" s="210">
        <v>0</v>
      </c>
      <c r="R375" s="210">
        <v>0</v>
      </c>
      <c r="S375" s="210">
        <v>0</v>
      </c>
      <c r="T375" s="210">
        <v>1</v>
      </c>
      <c r="U375" s="210">
        <v>1</v>
      </c>
      <c r="V375" s="210">
        <v>1</v>
      </c>
      <c r="W375" s="210">
        <v>1</v>
      </c>
      <c r="X375" s="210">
        <v>1</v>
      </c>
      <c r="Y375" s="210">
        <v>1</v>
      </c>
      <c r="Z375" s="210">
        <v>1</v>
      </c>
      <c r="AA375" s="210">
        <v>1</v>
      </c>
      <c r="AB375" s="210">
        <v>1</v>
      </c>
      <c r="AC375" s="210">
        <v>1</v>
      </c>
      <c r="AD375" s="210">
        <v>1</v>
      </c>
      <c r="AE375" s="210">
        <v>1</v>
      </c>
      <c r="AF375" s="210">
        <v>1</v>
      </c>
      <c r="AG375" s="210">
        <v>1</v>
      </c>
      <c r="AH375" s="210">
        <v>1</v>
      </c>
      <c r="AI375" s="210">
        <v>1</v>
      </c>
      <c r="AJ375" s="210">
        <v>1</v>
      </c>
      <c r="AK375" s="210">
        <v>1</v>
      </c>
      <c r="AL375" s="210">
        <v>1</v>
      </c>
      <c r="AM375" s="210">
        <v>1</v>
      </c>
      <c r="AN375" s="210">
        <v>1</v>
      </c>
      <c r="AO375" s="210">
        <v>1</v>
      </c>
      <c r="AP375" s="210">
        <v>1</v>
      </c>
      <c r="AQ375" s="210">
        <v>1</v>
      </c>
      <c r="AR375" s="210">
        <v>1</v>
      </c>
      <c r="AS375" s="210">
        <v>1</v>
      </c>
      <c r="AT375" s="210">
        <v>1</v>
      </c>
      <c r="AU375" s="210">
        <v>1</v>
      </c>
      <c r="AV375" s="210">
        <v>1</v>
      </c>
      <c r="AW375" s="210">
        <v>1</v>
      </c>
      <c r="AX375" s="210">
        <v>1</v>
      </c>
      <c r="AY375" s="210">
        <v>1</v>
      </c>
      <c r="AZ375" s="210">
        <v>1</v>
      </c>
      <c r="BA375" s="210">
        <v>1</v>
      </c>
      <c r="BB375" s="210">
        <v>1</v>
      </c>
      <c r="BC375" s="210">
        <v>1</v>
      </c>
      <c r="BD375" s="210">
        <v>1</v>
      </c>
      <c r="BE375" s="210">
        <v>1</v>
      </c>
      <c r="BF375" s="210">
        <v>1</v>
      </c>
      <c r="BG375" s="210">
        <v>1</v>
      </c>
      <c r="BH375" s="210">
        <v>1</v>
      </c>
      <c r="BI375" s="210">
        <v>1</v>
      </c>
      <c r="BJ375" s="210">
        <v>1</v>
      </c>
      <c r="BK375" s="210">
        <v>1</v>
      </c>
      <c r="BL375" s="210">
        <v>1</v>
      </c>
      <c r="BM375" s="210">
        <v>1</v>
      </c>
      <c r="BN375" s="210">
        <v>1</v>
      </c>
      <c r="BO375" s="210">
        <v>1</v>
      </c>
      <c r="BP375" s="210">
        <v>1</v>
      </c>
      <c r="BQ375" s="210">
        <v>1</v>
      </c>
      <c r="BR375" s="210">
        <v>1</v>
      </c>
      <c r="BS375" s="210">
        <v>1</v>
      </c>
      <c r="BT375" s="210">
        <v>1</v>
      </c>
      <c r="BU375" s="210"/>
      <c r="BV375" s="210"/>
      <c r="BW375" s="210"/>
      <c r="BX375" s="210"/>
      <c r="BY375" s="210"/>
      <c r="BZ375" s="210"/>
      <c r="CA375" s="210"/>
      <c r="CB375" s="210"/>
      <c r="CC375" s="210"/>
      <c r="CD375" s="210"/>
      <c r="CE375" s="210"/>
      <c r="CF375" s="210"/>
      <c r="CG375" s="210"/>
      <c r="CH375" s="210"/>
      <c r="CI375" s="210"/>
      <c r="CJ375" s="210"/>
      <c r="CK375" s="210"/>
      <c r="CL375" s="210"/>
      <c r="CM375" s="210"/>
      <c r="CN375" s="210"/>
      <c r="CO375" s="210"/>
      <c r="CP375" s="210"/>
      <c r="CQ375" s="210"/>
      <c r="CR375" s="210"/>
      <c r="CS375" s="144"/>
      <c r="CT375" s="144"/>
    </row>
    <row r="376" spans="1:98" ht="15">
      <c r="A376" s="208" t="s">
        <v>8334</v>
      </c>
      <c r="B376" s="285" t="s">
        <v>391</v>
      </c>
      <c r="C376" s="209" t="s">
        <v>342</v>
      </c>
      <c r="D376" s="259"/>
      <c r="E376" s="209" t="s">
        <v>5135</v>
      </c>
      <c r="F376" s="209" t="s">
        <v>38</v>
      </c>
      <c r="G376" s="216" t="s">
        <v>35</v>
      </c>
      <c r="H376" s="209" t="s">
        <v>8271</v>
      </c>
      <c r="I376" s="2"/>
      <c r="J376" s="210">
        <v>0</v>
      </c>
      <c r="K376" s="210">
        <v>0</v>
      </c>
      <c r="L376" s="210">
        <v>0</v>
      </c>
      <c r="M376" s="210">
        <v>0</v>
      </c>
      <c r="N376" s="210">
        <v>0</v>
      </c>
      <c r="O376" s="210">
        <v>0</v>
      </c>
      <c r="P376" s="210">
        <v>0</v>
      </c>
      <c r="Q376" s="210">
        <v>0</v>
      </c>
      <c r="R376" s="210">
        <v>0</v>
      </c>
      <c r="S376" s="210">
        <v>0</v>
      </c>
      <c r="T376" s="210">
        <v>0</v>
      </c>
      <c r="U376" s="210">
        <v>0</v>
      </c>
      <c r="V376" s="210">
        <v>0</v>
      </c>
      <c r="W376" s="210">
        <v>0</v>
      </c>
      <c r="X376" s="210">
        <v>1</v>
      </c>
      <c r="Y376" s="210">
        <v>1</v>
      </c>
      <c r="Z376" s="210">
        <v>1</v>
      </c>
      <c r="AA376" s="210">
        <v>1</v>
      </c>
      <c r="AB376" s="210">
        <v>1</v>
      </c>
      <c r="AC376" s="210">
        <v>1</v>
      </c>
      <c r="AD376" s="210">
        <v>1</v>
      </c>
      <c r="AE376" s="210">
        <v>1</v>
      </c>
      <c r="AF376" s="210">
        <v>1</v>
      </c>
      <c r="AG376" s="210">
        <v>1</v>
      </c>
      <c r="AH376" s="210">
        <v>1</v>
      </c>
      <c r="AI376" s="210">
        <v>1</v>
      </c>
      <c r="AJ376" s="210">
        <v>1</v>
      </c>
      <c r="AK376" s="210">
        <v>1</v>
      </c>
      <c r="AL376" s="210">
        <v>1</v>
      </c>
      <c r="AM376" s="210">
        <v>1</v>
      </c>
      <c r="AN376" s="210">
        <v>1</v>
      </c>
      <c r="AO376" s="210">
        <v>1</v>
      </c>
      <c r="AP376" s="210">
        <v>1</v>
      </c>
      <c r="AQ376" s="210">
        <v>1</v>
      </c>
      <c r="AR376" s="210">
        <v>1</v>
      </c>
      <c r="AS376" s="210">
        <v>1</v>
      </c>
      <c r="AT376" s="210">
        <v>1</v>
      </c>
      <c r="AU376" s="210">
        <v>1</v>
      </c>
      <c r="AV376" s="210">
        <v>1</v>
      </c>
      <c r="AW376" s="210">
        <v>1</v>
      </c>
      <c r="AX376" s="210">
        <v>1</v>
      </c>
      <c r="AY376" s="210">
        <v>1</v>
      </c>
      <c r="AZ376" s="210">
        <v>1</v>
      </c>
      <c r="BA376" s="210">
        <v>1</v>
      </c>
      <c r="BB376" s="210">
        <v>1</v>
      </c>
      <c r="BC376" s="210">
        <v>1</v>
      </c>
      <c r="BD376" s="210">
        <v>1</v>
      </c>
      <c r="BE376" s="210">
        <v>1</v>
      </c>
      <c r="BF376" s="210">
        <v>1</v>
      </c>
      <c r="BG376" s="210">
        <v>1</v>
      </c>
      <c r="BH376" s="210">
        <v>1</v>
      </c>
      <c r="BI376" s="210">
        <v>1</v>
      </c>
      <c r="BJ376" s="210">
        <v>1</v>
      </c>
      <c r="BK376" s="210">
        <v>1</v>
      </c>
      <c r="BL376" s="210">
        <v>1</v>
      </c>
      <c r="BM376" s="210">
        <v>1</v>
      </c>
      <c r="BN376" s="210">
        <v>1</v>
      </c>
      <c r="BO376" s="210">
        <v>1</v>
      </c>
      <c r="BP376" s="210">
        <v>1</v>
      </c>
      <c r="BQ376" s="210">
        <v>1</v>
      </c>
      <c r="BR376" s="210">
        <v>1</v>
      </c>
      <c r="BS376" s="210">
        <v>1</v>
      </c>
      <c r="BT376" s="210">
        <v>1</v>
      </c>
      <c r="BU376" s="210"/>
      <c r="BV376" s="210"/>
      <c r="BW376" s="210"/>
      <c r="BX376" s="210"/>
      <c r="BY376" s="210"/>
      <c r="BZ376" s="210"/>
      <c r="CA376" s="210"/>
      <c r="CB376" s="210"/>
      <c r="CC376" s="210"/>
      <c r="CD376" s="210"/>
      <c r="CE376" s="210"/>
      <c r="CF376" s="210"/>
      <c r="CG376" s="210"/>
      <c r="CH376" s="210"/>
      <c r="CI376" s="210"/>
      <c r="CJ376" s="210"/>
      <c r="CK376" s="210"/>
      <c r="CL376" s="210"/>
      <c r="CM376" s="210"/>
      <c r="CN376" s="210"/>
      <c r="CO376" s="210"/>
      <c r="CP376" s="210"/>
      <c r="CQ376" s="210"/>
      <c r="CR376" s="210"/>
      <c r="CS376" s="144"/>
      <c r="CT376" s="144"/>
    </row>
    <row r="377" spans="1:98" ht="15">
      <c r="A377" s="208" t="s">
        <v>8334</v>
      </c>
      <c r="B377" s="285" t="s">
        <v>393</v>
      </c>
      <c r="C377" s="209" t="s">
        <v>342</v>
      </c>
      <c r="D377" s="259"/>
      <c r="E377" s="209" t="s">
        <v>5135</v>
      </c>
      <c r="F377" s="209" t="s">
        <v>38</v>
      </c>
      <c r="G377" s="216" t="s">
        <v>35</v>
      </c>
      <c r="H377" s="209" t="s">
        <v>8271</v>
      </c>
      <c r="I377" s="2"/>
      <c r="J377" s="210">
        <v>0</v>
      </c>
      <c r="K377" s="210">
        <v>0</v>
      </c>
      <c r="L377" s="210">
        <v>0</v>
      </c>
      <c r="M377" s="210">
        <v>0</v>
      </c>
      <c r="N377" s="210">
        <v>0</v>
      </c>
      <c r="O377" s="210">
        <v>0</v>
      </c>
      <c r="P377" s="210">
        <v>0</v>
      </c>
      <c r="Q377" s="210">
        <v>0</v>
      </c>
      <c r="R377" s="210">
        <v>0</v>
      </c>
      <c r="S377" s="210">
        <v>0</v>
      </c>
      <c r="T377" s="210">
        <v>0</v>
      </c>
      <c r="U377" s="210">
        <v>0</v>
      </c>
      <c r="V377" s="210">
        <v>0</v>
      </c>
      <c r="W377" s="210">
        <v>0</v>
      </c>
      <c r="X377" s="210">
        <v>1</v>
      </c>
      <c r="Y377" s="210">
        <v>1</v>
      </c>
      <c r="Z377" s="210">
        <v>1</v>
      </c>
      <c r="AA377" s="210">
        <v>1</v>
      </c>
      <c r="AB377" s="210">
        <v>1</v>
      </c>
      <c r="AC377" s="210">
        <v>1</v>
      </c>
      <c r="AD377" s="210">
        <v>1</v>
      </c>
      <c r="AE377" s="210">
        <v>1</v>
      </c>
      <c r="AF377" s="210">
        <v>1</v>
      </c>
      <c r="AG377" s="210">
        <v>1</v>
      </c>
      <c r="AH377" s="210">
        <v>1</v>
      </c>
      <c r="AI377" s="210">
        <v>1</v>
      </c>
      <c r="AJ377" s="210">
        <v>1</v>
      </c>
      <c r="AK377" s="210">
        <v>1</v>
      </c>
      <c r="AL377" s="210">
        <v>1</v>
      </c>
      <c r="AM377" s="210">
        <v>1</v>
      </c>
      <c r="AN377" s="210">
        <v>1</v>
      </c>
      <c r="AO377" s="210">
        <v>1</v>
      </c>
      <c r="AP377" s="210">
        <v>1</v>
      </c>
      <c r="AQ377" s="210">
        <v>1</v>
      </c>
      <c r="AR377" s="210">
        <v>1</v>
      </c>
      <c r="AS377" s="210">
        <v>1</v>
      </c>
      <c r="AT377" s="210">
        <v>1</v>
      </c>
      <c r="AU377" s="210">
        <v>1</v>
      </c>
      <c r="AV377" s="210">
        <v>1</v>
      </c>
      <c r="AW377" s="210">
        <v>1</v>
      </c>
      <c r="AX377" s="210">
        <v>1</v>
      </c>
      <c r="AY377" s="210">
        <v>1</v>
      </c>
      <c r="AZ377" s="210">
        <v>1</v>
      </c>
      <c r="BA377" s="210">
        <v>1</v>
      </c>
      <c r="BB377" s="210">
        <v>1</v>
      </c>
      <c r="BC377" s="210">
        <v>1</v>
      </c>
      <c r="BD377" s="210">
        <v>1</v>
      </c>
      <c r="BE377" s="210">
        <v>1</v>
      </c>
      <c r="BF377" s="210">
        <v>1</v>
      </c>
      <c r="BG377" s="210">
        <v>1</v>
      </c>
      <c r="BH377" s="210">
        <v>1</v>
      </c>
      <c r="BI377" s="210">
        <v>1</v>
      </c>
      <c r="BJ377" s="210">
        <v>1</v>
      </c>
      <c r="BK377" s="210">
        <v>1</v>
      </c>
      <c r="BL377" s="210">
        <v>1</v>
      </c>
      <c r="BM377" s="210">
        <v>1</v>
      </c>
      <c r="BN377" s="210">
        <v>1</v>
      </c>
      <c r="BO377" s="210">
        <v>1</v>
      </c>
      <c r="BP377" s="210">
        <v>1</v>
      </c>
      <c r="BQ377" s="210">
        <v>1</v>
      </c>
      <c r="BR377" s="210">
        <v>1</v>
      </c>
      <c r="BS377" s="210">
        <v>1</v>
      </c>
      <c r="BT377" s="210">
        <v>1</v>
      </c>
      <c r="BU377" s="210"/>
      <c r="BV377" s="210"/>
      <c r="BW377" s="210"/>
      <c r="BX377" s="210"/>
      <c r="BY377" s="210"/>
      <c r="BZ377" s="210"/>
      <c r="CA377" s="210"/>
      <c r="CB377" s="210"/>
      <c r="CC377" s="210"/>
      <c r="CD377" s="210"/>
      <c r="CE377" s="210"/>
      <c r="CF377" s="210"/>
      <c r="CG377" s="210"/>
      <c r="CH377" s="210"/>
      <c r="CI377" s="210"/>
      <c r="CJ377" s="210"/>
      <c r="CK377" s="210"/>
      <c r="CL377" s="210"/>
      <c r="CM377" s="210"/>
      <c r="CN377" s="210"/>
      <c r="CO377" s="210"/>
      <c r="CP377" s="210"/>
      <c r="CQ377" s="210"/>
      <c r="CR377" s="210"/>
      <c r="CS377" s="144"/>
      <c r="CT377" s="144"/>
    </row>
    <row r="378" spans="1:98" ht="15">
      <c r="A378" s="208" t="s">
        <v>8334</v>
      </c>
      <c r="B378" s="285" t="s">
        <v>395</v>
      </c>
      <c r="C378" s="209" t="s">
        <v>342</v>
      </c>
      <c r="D378" s="259"/>
      <c r="E378" s="209" t="s">
        <v>5135</v>
      </c>
      <c r="F378" s="209" t="s">
        <v>38</v>
      </c>
      <c r="G378" s="216" t="s">
        <v>35</v>
      </c>
      <c r="H378" s="209" t="s">
        <v>8271</v>
      </c>
      <c r="I378" s="2"/>
      <c r="J378" s="210">
        <v>0</v>
      </c>
      <c r="K378" s="210">
        <v>0</v>
      </c>
      <c r="L378" s="210">
        <v>0</v>
      </c>
      <c r="M378" s="210">
        <v>0</v>
      </c>
      <c r="N378" s="210">
        <v>0</v>
      </c>
      <c r="O378" s="210">
        <v>0</v>
      </c>
      <c r="P378" s="210">
        <v>0</v>
      </c>
      <c r="Q378" s="210">
        <v>0</v>
      </c>
      <c r="R378" s="210">
        <v>0</v>
      </c>
      <c r="S378" s="210">
        <v>0</v>
      </c>
      <c r="T378" s="210">
        <v>0</v>
      </c>
      <c r="U378" s="210">
        <v>0</v>
      </c>
      <c r="V378" s="210">
        <v>0</v>
      </c>
      <c r="W378" s="210">
        <v>0</v>
      </c>
      <c r="X378" s="210">
        <v>1</v>
      </c>
      <c r="Y378" s="210">
        <v>1</v>
      </c>
      <c r="Z378" s="210">
        <v>1</v>
      </c>
      <c r="AA378" s="210">
        <v>1</v>
      </c>
      <c r="AB378" s="210">
        <v>1</v>
      </c>
      <c r="AC378" s="210">
        <v>1</v>
      </c>
      <c r="AD378" s="210">
        <v>1</v>
      </c>
      <c r="AE378" s="210">
        <v>1</v>
      </c>
      <c r="AF378" s="210">
        <v>1</v>
      </c>
      <c r="AG378" s="210">
        <v>1</v>
      </c>
      <c r="AH378" s="210">
        <v>1</v>
      </c>
      <c r="AI378" s="210">
        <v>1</v>
      </c>
      <c r="AJ378" s="210">
        <v>1</v>
      </c>
      <c r="AK378" s="210">
        <v>1</v>
      </c>
      <c r="AL378" s="210">
        <v>1</v>
      </c>
      <c r="AM378" s="210">
        <v>1</v>
      </c>
      <c r="AN378" s="210">
        <v>1</v>
      </c>
      <c r="AO378" s="210">
        <v>1</v>
      </c>
      <c r="AP378" s="210">
        <v>1</v>
      </c>
      <c r="AQ378" s="210">
        <v>1</v>
      </c>
      <c r="AR378" s="210">
        <v>1</v>
      </c>
      <c r="AS378" s="210">
        <v>1</v>
      </c>
      <c r="AT378" s="210">
        <v>1</v>
      </c>
      <c r="AU378" s="210">
        <v>1</v>
      </c>
      <c r="AV378" s="210">
        <v>1</v>
      </c>
      <c r="AW378" s="210">
        <v>1</v>
      </c>
      <c r="AX378" s="210">
        <v>1</v>
      </c>
      <c r="AY378" s="210">
        <v>1</v>
      </c>
      <c r="AZ378" s="210">
        <v>1</v>
      </c>
      <c r="BA378" s="210">
        <v>1</v>
      </c>
      <c r="BB378" s="210">
        <v>1</v>
      </c>
      <c r="BC378" s="210">
        <v>1</v>
      </c>
      <c r="BD378" s="210">
        <v>1</v>
      </c>
      <c r="BE378" s="210">
        <v>1</v>
      </c>
      <c r="BF378" s="210">
        <v>1</v>
      </c>
      <c r="BG378" s="210">
        <v>1</v>
      </c>
      <c r="BH378" s="210">
        <v>1</v>
      </c>
      <c r="BI378" s="210">
        <v>1</v>
      </c>
      <c r="BJ378" s="210">
        <v>1</v>
      </c>
      <c r="BK378" s="210">
        <v>1</v>
      </c>
      <c r="BL378" s="210">
        <v>1</v>
      </c>
      <c r="BM378" s="210">
        <v>1</v>
      </c>
      <c r="BN378" s="210">
        <v>1</v>
      </c>
      <c r="BO378" s="210">
        <v>1</v>
      </c>
      <c r="BP378" s="210">
        <v>1</v>
      </c>
      <c r="BQ378" s="210">
        <v>1</v>
      </c>
      <c r="BR378" s="210">
        <v>1</v>
      </c>
      <c r="BS378" s="210">
        <v>1</v>
      </c>
      <c r="BT378" s="210">
        <v>1</v>
      </c>
      <c r="BU378" s="210"/>
      <c r="BV378" s="210"/>
      <c r="BW378" s="210"/>
      <c r="BX378" s="210"/>
      <c r="BY378" s="210"/>
      <c r="BZ378" s="210"/>
      <c r="CA378" s="210"/>
      <c r="CB378" s="210"/>
      <c r="CC378" s="210"/>
      <c r="CD378" s="210"/>
      <c r="CE378" s="210"/>
      <c r="CF378" s="210"/>
      <c r="CG378" s="210"/>
      <c r="CH378" s="210"/>
      <c r="CI378" s="210"/>
      <c r="CJ378" s="210"/>
      <c r="CK378" s="210"/>
      <c r="CL378" s="210"/>
      <c r="CM378" s="210"/>
      <c r="CN378" s="210"/>
      <c r="CO378" s="210"/>
      <c r="CP378" s="210"/>
      <c r="CQ378" s="210"/>
      <c r="CR378" s="210"/>
      <c r="CS378" s="144"/>
      <c r="CT378" s="144"/>
    </row>
    <row r="379" spans="1:98" ht="15">
      <c r="A379" s="208" t="s">
        <v>8334</v>
      </c>
      <c r="B379" s="285" t="s">
        <v>397</v>
      </c>
      <c r="C379" s="209" t="s">
        <v>342</v>
      </c>
      <c r="D379" s="259"/>
      <c r="E379" s="209" t="s">
        <v>5135</v>
      </c>
      <c r="F379" s="209" t="s">
        <v>38</v>
      </c>
      <c r="G379" s="216" t="s">
        <v>35</v>
      </c>
      <c r="H379" s="209" t="s">
        <v>8271</v>
      </c>
      <c r="I379" s="2"/>
      <c r="J379" s="210">
        <v>0</v>
      </c>
      <c r="K379" s="210">
        <v>0</v>
      </c>
      <c r="L379" s="210">
        <v>0</v>
      </c>
      <c r="M379" s="210">
        <v>0</v>
      </c>
      <c r="N379" s="210">
        <v>0</v>
      </c>
      <c r="O379" s="210">
        <v>0</v>
      </c>
      <c r="P379" s="210">
        <v>0</v>
      </c>
      <c r="Q379" s="210">
        <v>0</v>
      </c>
      <c r="R379" s="210">
        <v>0</v>
      </c>
      <c r="S379" s="210">
        <v>0</v>
      </c>
      <c r="T379" s="210">
        <v>0</v>
      </c>
      <c r="U379" s="210">
        <v>0</v>
      </c>
      <c r="V379" s="210">
        <v>0</v>
      </c>
      <c r="W379" s="210">
        <v>0</v>
      </c>
      <c r="X379" s="210">
        <v>1</v>
      </c>
      <c r="Y379" s="210">
        <v>1</v>
      </c>
      <c r="Z379" s="210">
        <v>1</v>
      </c>
      <c r="AA379" s="210">
        <v>1</v>
      </c>
      <c r="AB379" s="210">
        <v>1</v>
      </c>
      <c r="AC379" s="210">
        <v>1</v>
      </c>
      <c r="AD379" s="210">
        <v>1</v>
      </c>
      <c r="AE379" s="210">
        <v>1</v>
      </c>
      <c r="AF379" s="210">
        <v>1</v>
      </c>
      <c r="AG379" s="210">
        <v>1</v>
      </c>
      <c r="AH379" s="210">
        <v>1</v>
      </c>
      <c r="AI379" s="210">
        <v>1</v>
      </c>
      <c r="AJ379" s="210">
        <v>1</v>
      </c>
      <c r="AK379" s="210">
        <v>1</v>
      </c>
      <c r="AL379" s="210">
        <v>1</v>
      </c>
      <c r="AM379" s="210">
        <v>1</v>
      </c>
      <c r="AN379" s="210">
        <v>1</v>
      </c>
      <c r="AO379" s="210">
        <v>1</v>
      </c>
      <c r="AP379" s="210">
        <v>1</v>
      </c>
      <c r="AQ379" s="210">
        <v>1</v>
      </c>
      <c r="AR379" s="210">
        <v>1</v>
      </c>
      <c r="AS379" s="210">
        <v>1</v>
      </c>
      <c r="AT379" s="210">
        <v>1</v>
      </c>
      <c r="AU379" s="210">
        <v>1</v>
      </c>
      <c r="AV379" s="210">
        <v>1</v>
      </c>
      <c r="AW379" s="210">
        <v>1</v>
      </c>
      <c r="AX379" s="210">
        <v>1</v>
      </c>
      <c r="AY379" s="210">
        <v>1</v>
      </c>
      <c r="AZ379" s="210">
        <v>1</v>
      </c>
      <c r="BA379" s="210">
        <v>1</v>
      </c>
      <c r="BB379" s="210">
        <v>1</v>
      </c>
      <c r="BC379" s="210">
        <v>1</v>
      </c>
      <c r="BD379" s="210">
        <v>1</v>
      </c>
      <c r="BE379" s="210">
        <v>1</v>
      </c>
      <c r="BF379" s="210">
        <v>1</v>
      </c>
      <c r="BG379" s="210">
        <v>1</v>
      </c>
      <c r="BH379" s="210">
        <v>1</v>
      </c>
      <c r="BI379" s="210">
        <v>1</v>
      </c>
      <c r="BJ379" s="210">
        <v>1</v>
      </c>
      <c r="BK379" s="210">
        <v>1</v>
      </c>
      <c r="BL379" s="210">
        <v>1</v>
      </c>
      <c r="BM379" s="210">
        <v>1</v>
      </c>
      <c r="BN379" s="210">
        <v>1</v>
      </c>
      <c r="BO379" s="210">
        <v>1</v>
      </c>
      <c r="BP379" s="210">
        <v>1</v>
      </c>
      <c r="BQ379" s="210">
        <v>1</v>
      </c>
      <c r="BR379" s="210">
        <v>1</v>
      </c>
      <c r="BS379" s="210">
        <v>1</v>
      </c>
      <c r="BT379" s="210">
        <v>1</v>
      </c>
      <c r="BU379" s="210"/>
      <c r="BV379" s="210"/>
      <c r="BW379" s="210"/>
      <c r="BX379" s="210"/>
      <c r="BY379" s="210"/>
      <c r="BZ379" s="210"/>
      <c r="CA379" s="210"/>
      <c r="CB379" s="210"/>
      <c r="CC379" s="210"/>
      <c r="CD379" s="210"/>
      <c r="CE379" s="210"/>
      <c r="CF379" s="210"/>
      <c r="CG379" s="210"/>
      <c r="CH379" s="210"/>
      <c r="CI379" s="210"/>
      <c r="CJ379" s="210"/>
      <c r="CK379" s="210"/>
      <c r="CL379" s="210"/>
      <c r="CM379" s="210"/>
      <c r="CN379" s="210"/>
      <c r="CO379" s="210"/>
      <c r="CP379" s="210"/>
      <c r="CQ379" s="210"/>
      <c r="CR379" s="210"/>
      <c r="CS379" s="144"/>
      <c r="CT379" s="144"/>
    </row>
    <row r="380" spans="1:98" ht="15">
      <c r="A380" s="208" t="s">
        <v>8334</v>
      </c>
      <c r="B380" s="285" t="s">
        <v>399</v>
      </c>
      <c r="C380" s="209" t="s">
        <v>342</v>
      </c>
      <c r="D380" s="259"/>
      <c r="E380" s="209" t="s">
        <v>5135</v>
      </c>
      <c r="F380" s="209" t="s">
        <v>38</v>
      </c>
      <c r="G380" s="216" t="s">
        <v>35</v>
      </c>
      <c r="H380" s="209" t="s">
        <v>8271</v>
      </c>
      <c r="I380" s="2"/>
      <c r="J380" s="210">
        <v>0</v>
      </c>
      <c r="K380" s="210">
        <v>0</v>
      </c>
      <c r="L380" s="210">
        <v>0</v>
      </c>
      <c r="M380" s="210">
        <v>0</v>
      </c>
      <c r="N380" s="210">
        <v>0</v>
      </c>
      <c r="O380" s="210">
        <v>0</v>
      </c>
      <c r="P380" s="210">
        <v>0</v>
      </c>
      <c r="Q380" s="210">
        <v>0</v>
      </c>
      <c r="R380" s="210">
        <v>0</v>
      </c>
      <c r="S380" s="210">
        <v>0</v>
      </c>
      <c r="T380" s="210">
        <v>0</v>
      </c>
      <c r="U380" s="210">
        <v>0</v>
      </c>
      <c r="V380" s="210">
        <v>0</v>
      </c>
      <c r="W380" s="210">
        <v>0</v>
      </c>
      <c r="X380" s="210">
        <v>1</v>
      </c>
      <c r="Y380" s="210">
        <v>1</v>
      </c>
      <c r="Z380" s="210">
        <v>1</v>
      </c>
      <c r="AA380" s="210">
        <v>1</v>
      </c>
      <c r="AB380" s="210">
        <v>1</v>
      </c>
      <c r="AC380" s="210">
        <v>1</v>
      </c>
      <c r="AD380" s="210">
        <v>1</v>
      </c>
      <c r="AE380" s="210">
        <v>1</v>
      </c>
      <c r="AF380" s="210">
        <v>1</v>
      </c>
      <c r="AG380" s="210">
        <v>1</v>
      </c>
      <c r="AH380" s="210">
        <v>1</v>
      </c>
      <c r="AI380" s="210">
        <v>1</v>
      </c>
      <c r="AJ380" s="210">
        <v>1</v>
      </c>
      <c r="AK380" s="210">
        <v>1</v>
      </c>
      <c r="AL380" s="210">
        <v>1</v>
      </c>
      <c r="AM380" s="210">
        <v>1</v>
      </c>
      <c r="AN380" s="210">
        <v>1</v>
      </c>
      <c r="AO380" s="210">
        <v>1</v>
      </c>
      <c r="AP380" s="210">
        <v>1</v>
      </c>
      <c r="AQ380" s="210">
        <v>1</v>
      </c>
      <c r="AR380" s="210">
        <v>1</v>
      </c>
      <c r="AS380" s="210">
        <v>1</v>
      </c>
      <c r="AT380" s="210">
        <v>1</v>
      </c>
      <c r="AU380" s="210">
        <v>1</v>
      </c>
      <c r="AV380" s="210">
        <v>1</v>
      </c>
      <c r="AW380" s="210">
        <v>1</v>
      </c>
      <c r="AX380" s="210">
        <v>1</v>
      </c>
      <c r="AY380" s="210">
        <v>1</v>
      </c>
      <c r="AZ380" s="210">
        <v>1</v>
      </c>
      <c r="BA380" s="210">
        <v>1</v>
      </c>
      <c r="BB380" s="210">
        <v>1</v>
      </c>
      <c r="BC380" s="210">
        <v>1</v>
      </c>
      <c r="BD380" s="210">
        <v>1</v>
      </c>
      <c r="BE380" s="210">
        <v>1</v>
      </c>
      <c r="BF380" s="210">
        <v>1</v>
      </c>
      <c r="BG380" s="210">
        <v>1</v>
      </c>
      <c r="BH380" s="210">
        <v>1</v>
      </c>
      <c r="BI380" s="210">
        <v>1</v>
      </c>
      <c r="BJ380" s="210">
        <v>1</v>
      </c>
      <c r="BK380" s="210">
        <v>1</v>
      </c>
      <c r="BL380" s="210">
        <v>1</v>
      </c>
      <c r="BM380" s="210">
        <v>1</v>
      </c>
      <c r="BN380" s="210">
        <v>1</v>
      </c>
      <c r="BO380" s="210">
        <v>1</v>
      </c>
      <c r="BP380" s="210">
        <v>1</v>
      </c>
      <c r="BQ380" s="210">
        <v>1</v>
      </c>
      <c r="BR380" s="210">
        <v>1</v>
      </c>
      <c r="BS380" s="210">
        <v>1</v>
      </c>
      <c r="BT380" s="210">
        <v>1</v>
      </c>
      <c r="BU380" s="210"/>
      <c r="BV380" s="210"/>
      <c r="BW380" s="210"/>
      <c r="BX380" s="210"/>
      <c r="BY380" s="210"/>
      <c r="BZ380" s="210"/>
      <c r="CA380" s="210"/>
      <c r="CB380" s="210"/>
      <c r="CC380" s="210"/>
      <c r="CD380" s="210"/>
      <c r="CE380" s="210"/>
      <c r="CF380" s="210"/>
      <c r="CG380" s="210"/>
      <c r="CH380" s="210"/>
      <c r="CI380" s="210"/>
      <c r="CJ380" s="210"/>
      <c r="CK380" s="210"/>
      <c r="CL380" s="210"/>
      <c r="CM380" s="210"/>
      <c r="CN380" s="210"/>
      <c r="CO380" s="210"/>
      <c r="CP380" s="210"/>
      <c r="CQ380" s="210"/>
      <c r="CR380" s="210"/>
      <c r="CS380" s="144"/>
      <c r="CT380" s="144"/>
    </row>
    <row r="381" spans="1:98" ht="15">
      <c r="A381" s="208" t="s">
        <v>8334</v>
      </c>
      <c r="B381" s="285" t="s">
        <v>401</v>
      </c>
      <c r="C381" s="209" t="s">
        <v>342</v>
      </c>
      <c r="D381" s="259"/>
      <c r="E381" s="209" t="s">
        <v>5135</v>
      </c>
      <c r="F381" s="209" t="s">
        <v>38</v>
      </c>
      <c r="G381" s="216" t="s">
        <v>35</v>
      </c>
      <c r="H381" s="209" t="s">
        <v>8271</v>
      </c>
      <c r="I381" s="2"/>
      <c r="J381" s="210">
        <v>0</v>
      </c>
      <c r="K381" s="210">
        <v>0</v>
      </c>
      <c r="L381" s="210">
        <v>0</v>
      </c>
      <c r="M381" s="210">
        <v>0</v>
      </c>
      <c r="N381" s="210">
        <v>0</v>
      </c>
      <c r="O381" s="210">
        <v>0</v>
      </c>
      <c r="P381" s="210">
        <v>0</v>
      </c>
      <c r="Q381" s="210">
        <v>0</v>
      </c>
      <c r="R381" s="210">
        <v>0</v>
      </c>
      <c r="S381" s="210">
        <v>0</v>
      </c>
      <c r="T381" s="210">
        <v>0</v>
      </c>
      <c r="U381" s="210">
        <v>0</v>
      </c>
      <c r="V381" s="210">
        <v>0</v>
      </c>
      <c r="W381" s="210">
        <v>0</v>
      </c>
      <c r="X381" s="210">
        <v>1</v>
      </c>
      <c r="Y381" s="210">
        <v>1</v>
      </c>
      <c r="Z381" s="210">
        <v>1</v>
      </c>
      <c r="AA381" s="210">
        <v>1</v>
      </c>
      <c r="AB381" s="210">
        <v>1</v>
      </c>
      <c r="AC381" s="210">
        <v>1</v>
      </c>
      <c r="AD381" s="210">
        <v>1</v>
      </c>
      <c r="AE381" s="210">
        <v>1</v>
      </c>
      <c r="AF381" s="210">
        <v>1</v>
      </c>
      <c r="AG381" s="210">
        <v>1</v>
      </c>
      <c r="AH381" s="210">
        <v>1</v>
      </c>
      <c r="AI381" s="210">
        <v>1</v>
      </c>
      <c r="AJ381" s="210">
        <v>1</v>
      </c>
      <c r="AK381" s="210">
        <v>1</v>
      </c>
      <c r="AL381" s="210">
        <v>1</v>
      </c>
      <c r="AM381" s="210">
        <v>1</v>
      </c>
      <c r="AN381" s="210">
        <v>1</v>
      </c>
      <c r="AO381" s="210">
        <v>1</v>
      </c>
      <c r="AP381" s="210">
        <v>1</v>
      </c>
      <c r="AQ381" s="210">
        <v>1</v>
      </c>
      <c r="AR381" s="210">
        <v>1</v>
      </c>
      <c r="AS381" s="210">
        <v>1</v>
      </c>
      <c r="AT381" s="210">
        <v>1</v>
      </c>
      <c r="AU381" s="210">
        <v>1</v>
      </c>
      <c r="AV381" s="210">
        <v>1</v>
      </c>
      <c r="AW381" s="210">
        <v>1</v>
      </c>
      <c r="AX381" s="210">
        <v>1</v>
      </c>
      <c r="AY381" s="210">
        <v>1</v>
      </c>
      <c r="AZ381" s="210">
        <v>1</v>
      </c>
      <c r="BA381" s="210">
        <v>1</v>
      </c>
      <c r="BB381" s="210">
        <v>1</v>
      </c>
      <c r="BC381" s="210">
        <v>1</v>
      </c>
      <c r="BD381" s="210">
        <v>1</v>
      </c>
      <c r="BE381" s="210">
        <v>1</v>
      </c>
      <c r="BF381" s="210">
        <v>1</v>
      </c>
      <c r="BG381" s="210">
        <v>1</v>
      </c>
      <c r="BH381" s="210">
        <v>1</v>
      </c>
      <c r="BI381" s="210">
        <v>1</v>
      </c>
      <c r="BJ381" s="210">
        <v>1</v>
      </c>
      <c r="BK381" s="210">
        <v>1</v>
      </c>
      <c r="BL381" s="210">
        <v>1</v>
      </c>
      <c r="BM381" s="210">
        <v>1</v>
      </c>
      <c r="BN381" s="210">
        <v>1</v>
      </c>
      <c r="BO381" s="210">
        <v>1</v>
      </c>
      <c r="BP381" s="210">
        <v>1</v>
      </c>
      <c r="BQ381" s="210">
        <v>1</v>
      </c>
      <c r="BR381" s="210">
        <v>1</v>
      </c>
      <c r="BS381" s="210">
        <v>1</v>
      </c>
      <c r="BT381" s="210">
        <v>1</v>
      </c>
      <c r="BU381" s="210"/>
      <c r="BV381" s="210"/>
      <c r="BW381" s="210"/>
      <c r="BX381" s="210"/>
      <c r="BY381" s="210"/>
      <c r="BZ381" s="210"/>
      <c r="CA381" s="210"/>
      <c r="CB381" s="210"/>
      <c r="CC381" s="210"/>
      <c r="CD381" s="210"/>
      <c r="CE381" s="210"/>
      <c r="CF381" s="210"/>
      <c r="CG381" s="210"/>
      <c r="CH381" s="210"/>
      <c r="CI381" s="210"/>
      <c r="CJ381" s="210"/>
      <c r="CK381" s="210"/>
      <c r="CL381" s="210"/>
      <c r="CM381" s="210"/>
      <c r="CN381" s="210"/>
      <c r="CO381" s="210"/>
      <c r="CP381" s="210"/>
      <c r="CQ381" s="210"/>
      <c r="CR381" s="210"/>
      <c r="CS381" s="144"/>
      <c r="CT381" s="144"/>
    </row>
    <row r="382" spans="1:98" ht="15">
      <c r="A382" s="208" t="s">
        <v>8334</v>
      </c>
      <c r="B382" s="285" t="s">
        <v>403</v>
      </c>
      <c r="C382" s="209" t="s">
        <v>342</v>
      </c>
      <c r="D382" s="259"/>
      <c r="E382" s="209" t="s">
        <v>5135</v>
      </c>
      <c r="F382" s="209" t="s">
        <v>38</v>
      </c>
      <c r="G382" s="216" t="s">
        <v>35</v>
      </c>
      <c r="H382" s="209" t="s">
        <v>8271</v>
      </c>
      <c r="I382" s="2"/>
      <c r="J382" s="210">
        <v>0</v>
      </c>
      <c r="K382" s="210">
        <v>0</v>
      </c>
      <c r="L382" s="210">
        <v>0</v>
      </c>
      <c r="M382" s="210">
        <v>0</v>
      </c>
      <c r="N382" s="210">
        <v>0</v>
      </c>
      <c r="O382" s="210">
        <v>0</v>
      </c>
      <c r="P382" s="210">
        <v>0</v>
      </c>
      <c r="Q382" s="210">
        <v>0</v>
      </c>
      <c r="R382" s="210">
        <v>0</v>
      </c>
      <c r="S382" s="210">
        <v>0</v>
      </c>
      <c r="T382" s="210">
        <v>0</v>
      </c>
      <c r="U382" s="210">
        <v>0</v>
      </c>
      <c r="V382" s="210">
        <v>0</v>
      </c>
      <c r="W382" s="210">
        <v>0</v>
      </c>
      <c r="X382" s="210">
        <v>1</v>
      </c>
      <c r="Y382" s="210">
        <v>1</v>
      </c>
      <c r="Z382" s="210">
        <v>1</v>
      </c>
      <c r="AA382" s="210">
        <v>1</v>
      </c>
      <c r="AB382" s="210">
        <v>1</v>
      </c>
      <c r="AC382" s="210">
        <v>1</v>
      </c>
      <c r="AD382" s="210">
        <v>1</v>
      </c>
      <c r="AE382" s="210">
        <v>1</v>
      </c>
      <c r="AF382" s="210">
        <v>1</v>
      </c>
      <c r="AG382" s="210">
        <v>1</v>
      </c>
      <c r="AH382" s="210">
        <v>1</v>
      </c>
      <c r="AI382" s="210">
        <v>1</v>
      </c>
      <c r="AJ382" s="210">
        <v>1</v>
      </c>
      <c r="AK382" s="210">
        <v>1</v>
      </c>
      <c r="AL382" s="210">
        <v>1</v>
      </c>
      <c r="AM382" s="210">
        <v>1</v>
      </c>
      <c r="AN382" s="210">
        <v>1</v>
      </c>
      <c r="AO382" s="210">
        <v>1</v>
      </c>
      <c r="AP382" s="210">
        <v>1</v>
      </c>
      <c r="AQ382" s="210">
        <v>1</v>
      </c>
      <c r="AR382" s="210">
        <v>1</v>
      </c>
      <c r="AS382" s="210">
        <v>1</v>
      </c>
      <c r="AT382" s="210">
        <v>1</v>
      </c>
      <c r="AU382" s="210">
        <v>1</v>
      </c>
      <c r="AV382" s="210">
        <v>1</v>
      </c>
      <c r="AW382" s="210">
        <v>1</v>
      </c>
      <c r="AX382" s="210">
        <v>1</v>
      </c>
      <c r="AY382" s="210">
        <v>1</v>
      </c>
      <c r="AZ382" s="210">
        <v>1</v>
      </c>
      <c r="BA382" s="210">
        <v>1</v>
      </c>
      <c r="BB382" s="210">
        <v>1</v>
      </c>
      <c r="BC382" s="210">
        <v>1</v>
      </c>
      <c r="BD382" s="210">
        <v>1</v>
      </c>
      <c r="BE382" s="210">
        <v>1</v>
      </c>
      <c r="BF382" s="210">
        <v>1</v>
      </c>
      <c r="BG382" s="210">
        <v>1</v>
      </c>
      <c r="BH382" s="210">
        <v>1</v>
      </c>
      <c r="BI382" s="210">
        <v>1</v>
      </c>
      <c r="BJ382" s="210">
        <v>1</v>
      </c>
      <c r="BK382" s="210">
        <v>1</v>
      </c>
      <c r="BL382" s="210">
        <v>1</v>
      </c>
      <c r="BM382" s="210">
        <v>1</v>
      </c>
      <c r="BN382" s="210">
        <v>1</v>
      </c>
      <c r="BO382" s="210">
        <v>1</v>
      </c>
      <c r="BP382" s="210">
        <v>1</v>
      </c>
      <c r="BQ382" s="210">
        <v>1</v>
      </c>
      <c r="BR382" s="210">
        <v>1</v>
      </c>
      <c r="BS382" s="210">
        <v>1</v>
      </c>
      <c r="BT382" s="210">
        <v>1</v>
      </c>
      <c r="BU382" s="210"/>
      <c r="BV382" s="210"/>
      <c r="BW382" s="210"/>
      <c r="BX382" s="210"/>
      <c r="BY382" s="210"/>
      <c r="BZ382" s="210"/>
      <c r="CA382" s="210"/>
      <c r="CB382" s="210"/>
      <c r="CC382" s="210"/>
      <c r="CD382" s="210"/>
      <c r="CE382" s="210"/>
      <c r="CF382" s="210"/>
      <c r="CG382" s="210"/>
      <c r="CH382" s="210"/>
      <c r="CI382" s="210"/>
      <c r="CJ382" s="210"/>
      <c r="CK382" s="210"/>
      <c r="CL382" s="210"/>
      <c r="CM382" s="210"/>
      <c r="CN382" s="210"/>
      <c r="CO382" s="210"/>
      <c r="CP382" s="210"/>
      <c r="CQ382" s="210"/>
      <c r="CR382" s="210"/>
      <c r="CS382" s="144"/>
      <c r="CT382" s="144"/>
    </row>
    <row r="383" spans="1:98" ht="15">
      <c r="A383" s="208" t="s">
        <v>8334</v>
      </c>
      <c r="B383" s="285" t="s">
        <v>405</v>
      </c>
      <c r="C383" s="209" t="s">
        <v>342</v>
      </c>
      <c r="D383" s="259"/>
      <c r="E383" s="209" t="s">
        <v>5135</v>
      </c>
      <c r="F383" s="209" t="s">
        <v>38</v>
      </c>
      <c r="G383" s="216" t="s">
        <v>35</v>
      </c>
      <c r="H383" s="209" t="s">
        <v>8271</v>
      </c>
      <c r="I383" s="2"/>
      <c r="J383" s="210">
        <v>0</v>
      </c>
      <c r="K383" s="210">
        <v>0</v>
      </c>
      <c r="L383" s="210">
        <v>0</v>
      </c>
      <c r="M383" s="210">
        <v>0</v>
      </c>
      <c r="N383" s="210">
        <v>0</v>
      </c>
      <c r="O383" s="210">
        <v>0</v>
      </c>
      <c r="P383" s="210">
        <v>0</v>
      </c>
      <c r="Q383" s="210">
        <v>0</v>
      </c>
      <c r="R383" s="210">
        <v>0</v>
      </c>
      <c r="S383" s="210">
        <v>0</v>
      </c>
      <c r="T383" s="210">
        <v>0</v>
      </c>
      <c r="U383" s="210">
        <v>0</v>
      </c>
      <c r="V383" s="210">
        <v>0</v>
      </c>
      <c r="W383" s="210">
        <v>0</v>
      </c>
      <c r="X383" s="210">
        <v>1</v>
      </c>
      <c r="Y383" s="210">
        <v>1</v>
      </c>
      <c r="Z383" s="210">
        <v>1</v>
      </c>
      <c r="AA383" s="210">
        <v>1</v>
      </c>
      <c r="AB383" s="210">
        <v>1</v>
      </c>
      <c r="AC383" s="210">
        <v>1</v>
      </c>
      <c r="AD383" s="210">
        <v>1</v>
      </c>
      <c r="AE383" s="210">
        <v>1</v>
      </c>
      <c r="AF383" s="210">
        <v>1</v>
      </c>
      <c r="AG383" s="210">
        <v>1</v>
      </c>
      <c r="AH383" s="210">
        <v>1</v>
      </c>
      <c r="AI383" s="210">
        <v>1</v>
      </c>
      <c r="AJ383" s="210">
        <v>1</v>
      </c>
      <c r="AK383" s="210">
        <v>1</v>
      </c>
      <c r="AL383" s="210">
        <v>1</v>
      </c>
      <c r="AM383" s="210">
        <v>1</v>
      </c>
      <c r="AN383" s="210">
        <v>1</v>
      </c>
      <c r="AO383" s="210">
        <v>1</v>
      </c>
      <c r="AP383" s="210">
        <v>1</v>
      </c>
      <c r="AQ383" s="210">
        <v>1</v>
      </c>
      <c r="AR383" s="210">
        <v>1</v>
      </c>
      <c r="AS383" s="210">
        <v>1</v>
      </c>
      <c r="AT383" s="210">
        <v>1</v>
      </c>
      <c r="AU383" s="210">
        <v>1</v>
      </c>
      <c r="AV383" s="210">
        <v>1</v>
      </c>
      <c r="AW383" s="210">
        <v>1</v>
      </c>
      <c r="AX383" s="210">
        <v>1</v>
      </c>
      <c r="AY383" s="210">
        <v>1</v>
      </c>
      <c r="AZ383" s="210">
        <v>1</v>
      </c>
      <c r="BA383" s="210">
        <v>1</v>
      </c>
      <c r="BB383" s="210">
        <v>1</v>
      </c>
      <c r="BC383" s="210">
        <v>1</v>
      </c>
      <c r="BD383" s="210">
        <v>1</v>
      </c>
      <c r="BE383" s="210">
        <v>1</v>
      </c>
      <c r="BF383" s="210">
        <v>1</v>
      </c>
      <c r="BG383" s="210">
        <v>1</v>
      </c>
      <c r="BH383" s="210">
        <v>1</v>
      </c>
      <c r="BI383" s="210">
        <v>1</v>
      </c>
      <c r="BJ383" s="210">
        <v>1</v>
      </c>
      <c r="BK383" s="210">
        <v>1</v>
      </c>
      <c r="BL383" s="210">
        <v>1</v>
      </c>
      <c r="BM383" s="210">
        <v>1</v>
      </c>
      <c r="BN383" s="210">
        <v>1</v>
      </c>
      <c r="BO383" s="210">
        <v>1</v>
      </c>
      <c r="BP383" s="210">
        <v>1</v>
      </c>
      <c r="BQ383" s="210">
        <v>1</v>
      </c>
      <c r="BR383" s="210">
        <v>1</v>
      </c>
      <c r="BS383" s="210">
        <v>1</v>
      </c>
      <c r="BT383" s="210">
        <v>1</v>
      </c>
      <c r="BU383" s="210"/>
      <c r="BV383" s="210"/>
      <c r="BW383" s="210"/>
      <c r="BX383" s="210"/>
      <c r="BY383" s="210"/>
      <c r="BZ383" s="210"/>
      <c r="CA383" s="210"/>
      <c r="CB383" s="210"/>
      <c r="CC383" s="210"/>
      <c r="CD383" s="210"/>
      <c r="CE383" s="210"/>
      <c r="CF383" s="210"/>
      <c r="CG383" s="210"/>
      <c r="CH383" s="210"/>
      <c r="CI383" s="210"/>
      <c r="CJ383" s="210"/>
      <c r="CK383" s="210"/>
      <c r="CL383" s="210"/>
      <c r="CM383" s="210"/>
      <c r="CN383" s="210"/>
      <c r="CO383" s="210"/>
      <c r="CP383" s="210"/>
      <c r="CQ383" s="210"/>
      <c r="CR383" s="210"/>
      <c r="CS383" s="144"/>
      <c r="CT383" s="144"/>
    </row>
    <row r="384" spans="1:98" ht="15">
      <c r="A384" s="208" t="s">
        <v>8334</v>
      </c>
      <c r="B384" s="285" t="s">
        <v>407</v>
      </c>
      <c r="C384" s="209" t="s">
        <v>342</v>
      </c>
      <c r="D384" s="259"/>
      <c r="E384" s="209" t="s">
        <v>5135</v>
      </c>
      <c r="F384" s="209" t="s">
        <v>38</v>
      </c>
      <c r="G384" s="216" t="s">
        <v>35</v>
      </c>
      <c r="H384" s="209" t="s">
        <v>8271</v>
      </c>
      <c r="I384" s="2"/>
      <c r="J384" s="210">
        <v>0</v>
      </c>
      <c r="K384" s="210">
        <v>0</v>
      </c>
      <c r="L384" s="210">
        <v>0</v>
      </c>
      <c r="M384" s="210">
        <v>0</v>
      </c>
      <c r="N384" s="210">
        <v>0</v>
      </c>
      <c r="O384" s="210">
        <v>0</v>
      </c>
      <c r="P384" s="210">
        <v>0</v>
      </c>
      <c r="Q384" s="210">
        <v>0</v>
      </c>
      <c r="R384" s="210">
        <v>0</v>
      </c>
      <c r="S384" s="210">
        <v>0</v>
      </c>
      <c r="T384" s="210">
        <v>0</v>
      </c>
      <c r="U384" s="210">
        <v>0</v>
      </c>
      <c r="V384" s="210">
        <v>0</v>
      </c>
      <c r="W384" s="210">
        <v>0</v>
      </c>
      <c r="X384" s="210">
        <v>1</v>
      </c>
      <c r="Y384" s="210">
        <v>1</v>
      </c>
      <c r="Z384" s="210">
        <v>1</v>
      </c>
      <c r="AA384" s="210">
        <v>1</v>
      </c>
      <c r="AB384" s="210">
        <v>1</v>
      </c>
      <c r="AC384" s="210">
        <v>1</v>
      </c>
      <c r="AD384" s="210">
        <v>1</v>
      </c>
      <c r="AE384" s="210">
        <v>1</v>
      </c>
      <c r="AF384" s="210">
        <v>1</v>
      </c>
      <c r="AG384" s="210">
        <v>1</v>
      </c>
      <c r="AH384" s="210">
        <v>1</v>
      </c>
      <c r="AI384" s="210">
        <v>1</v>
      </c>
      <c r="AJ384" s="210">
        <v>1</v>
      </c>
      <c r="AK384" s="210">
        <v>1</v>
      </c>
      <c r="AL384" s="210">
        <v>1</v>
      </c>
      <c r="AM384" s="210">
        <v>1</v>
      </c>
      <c r="AN384" s="210">
        <v>1</v>
      </c>
      <c r="AO384" s="210">
        <v>1</v>
      </c>
      <c r="AP384" s="210">
        <v>1</v>
      </c>
      <c r="AQ384" s="210">
        <v>1</v>
      </c>
      <c r="AR384" s="210">
        <v>1</v>
      </c>
      <c r="AS384" s="210">
        <v>1</v>
      </c>
      <c r="AT384" s="210">
        <v>1</v>
      </c>
      <c r="AU384" s="210">
        <v>1</v>
      </c>
      <c r="AV384" s="210">
        <v>1</v>
      </c>
      <c r="AW384" s="210">
        <v>1</v>
      </c>
      <c r="AX384" s="210">
        <v>1</v>
      </c>
      <c r="AY384" s="210">
        <v>1</v>
      </c>
      <c r="AZ384" s="210">
        <v>1</v>
      </c>
      <c r="BA384" s="210">
        <v>1</v>
      </c>
      <c r="BB384" s="210">
        <v>1</v>
      </c>
      <c r="BC384" s="210">
        <v>1</v>
      </c>
      <c r="BD384" s="210">
        <v>1</v>
      </c>
      <c r="BE384" s="210">
        <v>1</v>
      </c>
      <c r="BF384" s="210">
        <v>1</v>
      </c>
      <c r="BG384" s="210">
        <v>1</v>
      </c>
      <c r="BH384" s="210">
        <v>1</v>
      </c>
      <c r="BI384" s="210">
        <v>1</v>
      </c>
      <c r="BJ384" s="210">
        <v>1</v>
      </c>
      <c r="BK384" s="210">
        <v>1</v>
      </c>
      <c r="BL384" s="210">
        <v>1</v>
      </c>
      <c r="BM384" s="210">
        <v>1</v>
      </c>
      <c r="BN384" s="210">
        <v>1</v>
      </c>
      <c r="BO384" s="210">
        <v>1</v>
      </c>
      <c r="BP384" s="210">
        <v>1</v>
      </c>
      <c r="BQ384" s="210">
        <v>1</v>
      </c>
      <c r="BR384" s="210">
        <v>1</v>
      </c>
      <c r="BS384" s="210">
        <v>1</v>
      </c>
      <c r="BT384" s="210">
        <v>1</v>
      </c>
      <c r="BU384" s="210"/>
      <c r="BV384" s="210"/>
      <c r="BW384" s="210"/>
      <c r="BX384" s="210"/>
      <c r="BY384" s="210"/>
      <c r="BZ384" s="210"/>
      <c r="CA384" s="210"/>
      <c r="CB384" s="210"/>
      <c r="CC384" s="210"/>
      <c r="CD384" s="210"/>
      <c r="CE384" s="210"/>
      <c r="CF384" s="210"/>
      <c r="CG384" s="210"/>
      <c r="CH384" s="210"/>
      <c r="CI384" s="210"/>
      <c r="CJ384" s="210"/>
      <c r="CK384" s="210"/>
      <c r="CL384" s="210"/>
      <c r="CM384" s="210"/>
      <c r="CN384" s="210"/>
      <c r="CO384" s="210"/>
      <c r="CP384" s="210"/>
      <c r="CQ384" s="210"/>
      <c r="CR384" s="210"/>
      <c r="CS384" s="144"/>
      <c r="CT384" s="144"/>
    </row>
    <row r="385" spans="1:98" ht="15">
      <c r="A385" s="208" t="s">
        <v>8334</v>
      </c>
      <c r="B385" s="285" t="s">
        <v>409</v>
      </c>
      <c r="C385" s="209" t="s">
        <v>342</v>
      </c>
      <c r="D385" s="259"/>
      <c r="E385" s="209" t="s">
        <v>5135</v>
      </c>
      <c r="F385" s="209" t="s">
        <v>38</v>
      </c>
      <c r="G385" s="216" t="s">
        <v>35</v>
      </c>
      <c r="H385" s="209" t="s">
        <v>8271</v>
      </c>
      <c r="I385" s="2"/>
      <c r="J385" s="210">
        <v>0</v>
      </c>
      <c r="K385" s="210">
        <v>0</v>
      </c>
      <c r="L385" s="210">
        <v>0</v>
      </c>
      <c r="M385" s="210">
        <v>0</v>
      </c>
      <c r="N385" s="210">
        <v>0</v>
      </c>
      <c r="O385" s="210">
        <v>0</v>
      </c>
      <c r="P385" s="210">
        <v>0</v>
      </c>
      <c r="Q385" s="210">
        <v>0</v>
      </c>
      <c r="R385" s="210">
        <v>0</v>
      </c>
      <c r="S385" s="210">
        <v>0</v>
      </c>
      <c r="T385" s="210">
        <v>0</v>
      </c>
      <c r="U385" s="210">
        <v>0</v>
      </c>
      <c r="V385" s="210">
        <v>0</v>
      </c>
      <c r="W385" s="210">
        <v>0</v>
      </c>
      <c r="X385" s="210">
        <v>1</v>
      </c>
      <c r="Y385" s="210">
        <v>1</v>
      </c>
      <c r="Z385" s="210">
        <v>1</v>
      </c>
      <c r="AA385" s="210">
        <v>1</v>
      </c>
      <c r="AB385" s="210">
        <v>1</v>
      </c>
      <c r="AC385" s="210">
        <v>1</v>
      </c>
      <c r="AD385" s="210">
        <v>1</v>
      </c>
      <c r="AE385" s="210">
        <v>1</v>
      </c>
      <c r="AF385" s="210">
        <v>1</v>
      </c>
      <c r="AG385" s="210">
        <v>1</v>
      </c>
      <c r="AH385" s="210">
        <v>1</v>
      </c>
      <c r="AI385" s="210">
        <v>1</v>
      </c>
      <c r="AJ385" s="210">
        <v>1</v>
      </c>
      <c r="AK385" s="210">
        <v>1</v>
      </c>
      <c r="AL385" s="210">
        <v>1</v>
      </c>
      <c r="AM385" s="210">
        <v>1</v>
      </c>
      <c r="AN385" s="210">
        <v>1</v>
      </c>
      <c r="AO385" s="210">
        <v>1</v>
      </c>
      <c r="AP385" s="210">
        <v>1</v>
      </c>
      <c r="AQ385" s="210">
        <v>1</v>
      </c>
      <c r="AR385" s="210">
        <v>1</v>
      </c>
      <c r="AS385" s="210">
        <v>1</v>
      </c>
      <c r="AT385" s="210">
        <v>1</v>
      </c>
      <c r="AU385" s="210">
        <v>1</v>
      </c>
      <c r="AV385" s="210">
        <v>1</v>
      </c>
      <c r="AW385" s="210">
        <v>1</v>
      </c>
      <c r="AX385" s="210">
        <v>1</v>
      </c>
      <c r="AY385" s="210">
        <v>1</v>
      </c>
      <c r="AZ385" s="210">
        <v>1</v>
      </c>
      <c r="BA385" s="210">
        <v>1</v>
      </c>
      <c r="BB385" s="210">
        <v>1</v>
      </c>
      <c r="BC385" s="210">
        <v>1</v>
      </c>
      <c r="BD385" s="210">
        <v>1</v>
      </c>
      <c r="BE385" s="210">
        <v>1</v>
      </c>
      <c r="BF385" s="210">
        <v>1</v>
      </c>
      <c r="BG385" s="210">
        <v>1</v>
      </c>
      <c r="BH385" s="210">
        <v>1</v>
      </c>
      <c r="BI385" s="210">
        <v>1</v>
      </c>
      <c r="BJ385" s="210">
        <v>1</v>
      </c>
      <c r="BK385" s="210">
        <v>1</v>
      </c>
      <c r="BL385" s="210">
        <v>1</v>
      </c>
      <c r="BM385" s="210">
        <v>1</v>
      </c>
      <c r="BN385" s="210">
        <v>1</v>
      </c>
      <c r="BO385" s="210">
        <v>1</v>
      </c>
      <c r="BP385" s="210">
        <v>1</v>
      </c>
      <c r="BQ385" s="210">
        <v>1</v>
      </c>
      <c r="BR385" s="210">
        <v>1</v>
      </c>
      <c r="BS385" s="210">
        <v>1</v>
      </c>
      <c r="BT385" s="210">
        <v>1</v>
      </c>
      <c r="BU385" s="210"/>
      <c r="BV385" s="210"/>
      <c r="BW385" s="210"/>
      <c r="BX385" s="210"/>
      <c r="BY385" s="210"/>
      <c r="BZ385" s="210"/>
      <c r="CA385" s="210"/>
      <c r="CB385" s="210"/>
      <c r="CC385" s="210"/>
      <c r="CD385" s="210"/>
      <c r="CE385" s="210"/>
      <c r="CF385" s="210"/>
      <c r="CG385" s="210"/>
      <c r="CH385" s="210"/>
      <c r="CI385" s="210"/>
      <c r="CJ385" s="210"/>
      <c r="CK385" s="210"/>
      <c r="CL385" s="210"/>
      <c r="CM385" s="210"/>
      <c r="CN385" s="210"/>
      <c r="CO385" s="210"/>
      <c r="CP385" s="210"/>
      <c r="CQ385" s="210"/>
      <c r="CR385" s="210"/>
      <c r="CS385" s="144"/>
      <c r="CT385" s="144"/>
    </row>
    <row r="386" spans="1:98" ht="15">
      <c r="A386" s="208" t="s">
        <v>8334</v>
      </c>
      <c r="B386" s="285" t="s">
        <v>417</v>
      </c>
      <c r="C386" s="209" t="s">
        <v>343</v>
      </c>
      <c r="D386" s="259"/>
      <c r="E386" s="209" t="s">
        <v>5138</v>
      </c>
      <c r="F386" s="209" t="s">
        <v>38</v>
      </c>
      <c r="G386" s="216" t="s">
        <v>35</v>
      </c>
      <c r="H386" s="209" t="s">
        <v>8271</v>
      </c>
      <c r="I386" s="2"/>
      <c r="J386" s="210">
        <v>0</v>
      </c>
      <c r="K386" s="210">
        <v>0</v>
      </c>
      <c r="L386" s="210">
        <v>0</v>
      </c>
      <c r="M386" s="210">
        <v>0</v>
      </c>
      <c r="N386" s="210">
        <v>0</v>
      </c>
      <c r="O386" s="210">
        <v>0</v>
      </c>
      <c r="P386" s="210">
        <v>0</v>
      </c>
      <c r="Q386" s="210">
        <v>0</v>
      </c>
      <c r="R386" s="210">
        <v>0</v>
      </c>
      <c r="S386" s="210">
        <v>0</v>
      </c>
      <c r="T386" s="210">
        <v>0</v>
      </c>
      <c r="U386" s="210">
        <v>0</v>
      </c>
      <c r="V386" s="210">
        <v>0</v>
      </c>
      <c r="W386" s="210">
        <v>0</v>
      </c>
      <c r="X386" s="210">
        <v>1</v>
      </c>
      <c r="Y386" s="210">
        <v>1</v>
      </c>
      <c r="Z386" s="210">
        <v>1</v>
      </c>
      <c r="AA386" s="210">
        <v>1</v>
      </c>
      <c r="AB386" s="210">
        <v>1</v>
      </c>
      <c r="AC386" s="210">
        <v>1</v>
      </c>
      <c r="AD386" s="210">
        <v>1</v>
      </c>
      <c r="AE386" s="210">
        <v>1</v>
      </c>
      <c r="AF386" s="210">
        <v>1</v>
      </c>
      <c r="AG386" s="210">
        <v>1</v>
      </c>
      <c r="AH386" s="210">
        <v>1</v>
      </c>
      <c r="AI386" s="210">
        <v>1</v>
      </c>
      <c r="AJ386" s="210">
        <v>1</v>
      </c>
      <c r="AK386" s="210">
        <v>1</v>
      </c>
      <c r="AL386" s="210">
        <v>1</v>
      </c>
      <c r="AM386" s="210">
        <v>1</v>
      </c>
      <c r="AN386" s="210">
        <v>1</v>
      </c>
      <c r="AO386" s="210">
        <v>1</v>
      </c>
      <c r="AP386" s="210">
        <v>1</v>
      </c>
      <c r="AQ386" s="210">
        <v>1</v>
      </c>
      <c r="AR386" s="210">
        <v>1</v>
      </c>
      <c r="AS386" s="210">
        <v>1</v>
      </c>
      <c r="AT386" s="210">
        <v>1</v>
      </c>
      <c r="AU386" s="210">
        <v>1</v>
      </c>
      <c r="AV386" s="210">
        <v>1</v>
      </c>
      <c r="AW386" s="210">
        <v>1</v>
      </c>
      <c r="AX386" s="210">
        <v>1</v>
      </c>
      <c r="AY386" s="210">
        <v>1</v>
      </c>
      <c r="AZ386" s="210">
        <v>1</v>
      </c>
      <c r="BA386" s="210">
        <v>1</v>
      </c>
      <c r="BB386" s="210">
        <v>1</v>
      </c>
      <c r="BC386" s="210">
        <v>1</v>
      </c>
      <c r="BD386" s="210">
        <v>1</v>
      </c>
      <c r="BE386" s="210">
        <v>1</v>
      </c>
      <c r="BF386" s="210">
        <v>1</v>
      </c>
      <c r="BG386" s="210">
        <v>1</v>
      </c>
      <c r="BH386" s="210">
        <v>1</v>
      </c>
      <c r="BI386" s="210">
        <v>1</v>
      </c>
      <c r="BJ386" s="210">
        <v>1</v>
      </c>
      <c r="BK386" s="210">
        <v>1</v>
      </c>
      <c r="BL386" s="210">
        <v>1</v>
      </c>
      <c r="BM386" s="210">
        <v>1</v>
      </c>
      <c r="BN386" s="210">
        <v>1</v>
      </c>
      <c r="BO386" s="210">
        <v>1</v>
      </c>
      <c r="BP386" s="210">
        <v>1</v>
      </c>
      <c r="BQ386" s="210">
        <v>1</v>
      </c>
      <c r="BR386" s="210">
        <v>1</v>
      </c>
      <c r="BS386" s="210">
        <v>1</v>
      </c>
      <c r="BT386" s="210">
        <v>1</v>
      </c>
      <c r="BU386" s="210"/>
      <c r="BV386" s="210"/>
      <c r="BW386" s="210"/>
      <c r="BX386" s="210"/>
      <c r="BY386" s="210"/>
      <c r="BZ386" s="210"/>
      <c r="CA386" s="210"/>
      <c r="CB386" s="210"/>
      <c r="CC386" s="210"/>
      <c r="CD386" s="210"/>
      <c r="CE386" s="210"/>
      <c r="CF386" s="210"/>
      <c r="CG386" s="210"/>
      <c r="CH386" s="210"/>
      <c r="CI386" s="210"/>
      <c r="CJ386" s="210"/>
      <c r="CK386" s="210"/>
      <c r="CL386" s="210"/>
      <c r="CM386" s="210"/>
      <c r="CN386" s="210"/>
      <c r="CO386" s="210"/>
      <c r="CP386" s="210"/>
      <c r="CQ386" s="210"/>
      <c r="CR386" s="210"/>
      <c r="CS386" s="144"/>
      <c r="CT386" s="144"/>
    </row>
    <row r="387" spans="1:98" ht="15">
      <c r="A387" s="208" t="s">
        <v>8334</v>
      </c>
      <c r="B387" s="285" t="s">
        <v>419</v>
      </c>
      <c r="C387" s="209" t="s">
        <v>7657</v>
      </c>
      <c r="D387" s="259"/>
      <c r="E387" s="209" t="s">
        <v>5138</v>
      </c>
      <c r="F387" s="209" t="s">
        <v>38</v>
      </c>
      <c r="G387" s="216" t="s">
        <v>35</v>
      </c>
      <c r="H387" s="209" t="s">
        <v>8271</v>
      </c>
      <c r="I387" s="2"/>
      <c r="J387" s="210">
        <v>0</v>
      </c>
      <c r="K387" s="210">
        <v>0</v>
      </c>
      <c r="L387" s="210">
        <v>0</v>
      </c>
      <c r="M387" s="210">
        <v>0</v>
      </c>
      <c r="N387" s="210">
        <v>0</v>
      </c>
      <c r="O387" s="210">
        <v>0</v>
      </c>
      <c r="P387" s="210">
        <v>0</v>
      </c>
      <c r="Q387" s="210">
        <v>0</v>
      </c>
      <c r="R387" s="210">
        <v>0</v>
      </c>
      <c r="S387" s="210">
        <v>0</v>
      </c>
      <c r="T387" s="210">
        <v>1</v>
      </c>
      <c r="U387" s="210">
        <v>1</v>
      </c>
      <c r="V387" s="210">
        <v>1</v>
      </c>
      <c r="W387" s="210">
        <v>1</v>
      </c>
      <c r="X387" s="210">
        <v>1</v>
      </c>
      <c r="Y387" s="210">
        <v>1</v>
      </c>
      <c r="Z387" s="210">
        <v>1</v>
      </c>
      <c r="AA387" s="210">
        <v>1</v>
      </c>
      <c r="AB387" s="210">
        <v>1</v>
      </c>
      <c r="AC387" s="210">
        <v>1</v>
      </c>
      <c r="AD387" s="210">
        <v>1</v>
      </c>
      <c r="AE387" s="210">
        <v>1</v>
      </c>
      <c r="AF387" s="210">
        <v>1</v>
      </c>
      <c r="AG387" s="210">
        <v>1</v>
      </c>
      <c r="AH387" s="210">
        <v>1</v>
      </c>
      <c r="AI387" s="210">
        <v>1</v>
      </c>
      <c r="AJ387" s="210">
        <v>1</v>
      </c>
      <c r="AK387" s="210">
        <v>1</v>
      </c>
      <c r="AL387" s="210">
        <v>1</v>
      </c>
      <c r="AM387" s="210">
        <v>1</v>
      </c>
      <c r="AN387" s="210">
        <v>1</v>
      </c>
      <c r="AO387" s="210">
        <v>1</v>
      </c>
      <c r="AP387" s="210">
        <v>1</v>
      </c>
      <c r="AQ387" s="210">
        <v>1</v>
      </c>
      <c r="AR387" s="210">
        <v>1</v>
      </c>
      <c r="AS387" s="210">
        <v>1</v>
      </c>
      <c r="AT387" s="210">
        <v>1</v>
      </c>
      <c r="AU387" s="210">
        <v>1</v>
      </c>
      <c r="AV387" s="210">
        <v>1</v>
      </c>
      <c r="AW387" s="210">
        <v>1</v>
      </c>
      <c r="AX387" s="210">
        <v>1</v>
      </c>
      <c r="AY387" s="210">
        <v>1</v>
      </c>
      <c r="AZ387" s="210">
        <v>1</v>
      </c>
      <c r="BA387" s="210">
        <v>1</v>
      </c>
      <c r="BB387" s="210">
        <v>1</v>
      </c>
      <c r="BC387" s="210">
        <v>1</v>
      </c>
      <c r="BD387" s="210">
        <v>1</v>
      </c>
      <c r="BE387" s="210">
        <v>1</v>
      </c>
      <c r="BF387" s="210">
        <v>1</v>
      </c>
      <c r="BG387" s="210">
        <v>1</v>
      </c>
      <c r="BH387" s="210">
        <v>1</v>
      </c>
      <c r="BI387" s="210">
        <v>1</v>
      </c>
      <c r="BJ387" s="210">
        <v>1</v>
      </c>
      <c r="BK387" s="210">
        <v>1</v>
      </c>
      <c r="BL387" s="210">
        <v>1</v>
      </c>
      <c r="BM387" s="210">
        <v>1</v>
      </c>
      <c r="BN387" s="210">
        <v>1</v>
      </c>
      <c r="BO387" s="210">
        <v>1</v>
      </c>
      <c r="BP387" s="210">
        <v>1</v>
      </c>
      <c r="BQ387" s="210">
        <v>1</v>
      </c>
      <c r="BR387" s="210">
        <v>1</v>
      </c>
      <c r="BS387" s="210">
        <v>1</v>
      </c>
      <c r="BT387" s="210">
        <v>1</v>
      </c>
      <c r="BU387" s="210"/>
      <c r="BV387" s="210"/>
      <c r="BW387" s="210"/>
      <c r="BX387" s="210"/>
      <c r="BY387" s="210"/>
      <c r="BZ387" s="210"/>
      <c r="CA387" s="210"/>
      <c r="CB387" s="210"/>
      <c r="CC387" s="210"/>
      <c r="CD387" s="210"/>
      <c r="CE387" s="210"/>
      <c r="CF387" s="210"/>
      <c r="CG387" s="210"/>
      <c r="CH387" s="210"/>
      <c r="CI387" s="210"/>
      <c r="CJ387" s="210"/>
      <c r="CK387" s="210"/>
      <c r="CL387" s="210"/>
      <c r="CM387" s="210"/>
      <c r="CN387" s="210"/>
      <c r="CO387" s="210"/>
      <c r="CP387" s="210"/>
      <c r="CQ387" s="210"/>
      <c r="CR387" s="210"/>
      <c r="CS387" s="144"/>
      <c r="CT387" s="144"/>
    </row>
    <row r="388" spans="1:98" ht="15">
      <c r="A388" s="208" t="s">
        <v>8334</v>
      </c>
      <c r="B388" s="285" t="s">
        <v>422</v>
      </c>
      <c r="C388" s="209" t="s">
        <v>7657</v>
      </c>
      <c r="D388" s="259"/>
      <c r="E388" s="209" t="s">
        <v>5155</v>
      </c>
      <c r="F388" s="209" t="s">
        <v>38</v>
      </c>
      <c r="G388" s="216" t="s">
        <v>35</v>
      </c>
      <c r="H388" s="209" t="s">
        <v>8271</v>
      </c>
      <c r="I388" s="2"/>
      <c r="J388" s="210">
        <v>0</v>
      </c>
      <c r="K388" s="210">
        <v>0</v>
      </c>
      <c r="L388" s="210">
        <v>0</v>
      </c>
      <c r="M388" s="210">
        <v>0</v>
      </c>
      <c r="N388" s="210">
        <v>0</v>
      </c>
      <c r="O388" s="210">
        <v>0</v>
      </c>
      <c r="P388" s="210">
        <v>0</v>
      </c>
      <c r="Q388" s="210">
        <v>0</v>
      </c>
      <c r="R388" s="210">
        <v>0</v>
      </c>
      <c r="S388" s="210">
        <v>0</v>
      </c>
      <c r="T388" s="210">
        <v>1</v>
      </c>
      <c r="U388" s="210">
        <v>1</v>
      </c>
      <c r="V388" s="210">
        <v>1</v>
      </c>
      <c r="W388" s="210">
        <v>1</v>
      </c>
      <c r="X388" s="210">
        <v>1</v>
      </c>
      <c r="Y388" s="210">
        <v>1</v>
      </c>
      <c r="Z388" s="210">
        <v>1</v>
      </c>
      <c r="AA388" s="210">
        <v>1</v>
      </c>
      <c r="AB388" s="210">
        <v>1</v>
      </c>
      <c r="AC388" s="210">
        <v>1</v>
      </c>
      <c r="AD388" s="210">
        <v>1</v>
      </c>
      <c r="AE388" s="210">
        <v>1</v>
      </c>
      <c r="AF388" s="210">
        <v>1</v>
      </c>
      <c r="AG388" s="210">
        <v>1</v>
      </c>
      <c r="AH388" s="210">
        <v>1</v>
      </c>
      <c r="AI388" s="210">
        <v>1</v>
      </c>
      <c r="AJ388" s="210">
        <v>1</v>
      </c>
      <c r="AK388" s="210">
        <v>1</v>
      </c>
      <c r="AL388" s="210">
        <v>1</v>
      </c>
      <c r="AM388" s="210">
        <v>1</v>
      </c>
      <c r="AN388" s="210">
        <v>1</v>
      </c>
      <c r="AO388" s="210">
        <v>1</v>
      </c>
      <c r="AP388" s="210">
        <v>1</v>
      </c>
      <c r="AQ388" s="210">
        <v>1</v>
      </c>
      <c r="AR388" s="210">
        <v>1</v>
      </c>
      <c r="AS388" s="210">
        <v>1</v>
      </c>
      <c r="AT388" s="210">
        <v>1</v>
      </c>
      <c r="AU388" s="210">
        <v>1</v>
      </c>
      <c r="AV388" s="210">
        <v>1</v>
      </c>
      <c r="AW388" s="210">
        <v>1</v>
      </c>
      <c r="AX388" s="210">
        <v>1</v>
      </c>
      <c r="AY388" s="210">
        <v>1</v>
      </c>
      <c r="AZ388" s="210">
        <v>1</v>
      </c>
      <c r="BA388" s="210">
        <v>1</v>
      </c>
      <c r="BB388" s="210">
        <v>1</v>
      </c>
      <c r="BC388" s="210">
        <v>1</v>
      </c>
      <c r="BD388" s="210">
        <v>1</v>
      </c>
      <c r="BE388" s="210">
        <v>1</v>
      </c>
      <c r="BF388" s="210">
        <v>1</v>
      </c>
      <c r="BG388" s="210">
        <v>1</v>
      </c>
      <c r="BH388" s="210">
        <v>1</v>
      </c>
      <c r="BI388" s="210">
        <v>1</v>
      </c>
      <c r="BJ388" s="210">
        <v>1</v>
      </c>
      <c r="BK388" s="210">
        <v>1</v>
      </c>
      <c r="BL388" s="210">
        <v>1</v>
      </c>
      <c r="BM388" s="210">
        <v>1</v>
      </c>
      <c r="BN388" s="210">
        <v>1</v>
      </c>
      <c r="BO388" s="210">
        <v>1</v>
      </c>
      <c r="BP388" s="210">
        <v>1</v>
      </c>
      <c r="BQ388" s="210">
        <v>1</v>
      </c>
      <c r="BR388" s="210">
        <v>1</v>
      </c>
      <c r="BS388" s="210">
        <v>1</v>
      </c>
      <c r="BT388" s="210">
        <v>1</v>
      </c>
      <c r="BU388" s="210"/>
      <c r="BV388" s="210"/>
      <c r="BW388" s="210"/>
      <c r="BX388" s="210"/>
      <c r="BY388" s="210"/>
      <c r="BZ388" s="210"/>
      <c r="CA388" s="210"/>
      <c r="CB388" s="210"/>
      <c r="CC388" s="210"/>
      <c r="CD388" s="210"/>
      <c r="CE388" s="210"/>
      <c r="CF388" s="210"/>
      <c r="CG388" s="210"/>
      <c r="CH388" s="210"/>
      <c r="CI388" s="210"/>
      <c r="CJ388" s="210"/>
      <c r="CK388" s="210"/>
      <c r="CL388" s="210"/>
      <c r="CM388" s="210"/>
      <c r="CN388" s="210"/>
      <c r="CO388" s="210"/>
      <c r="CP388" s="210"/>
      <c r="CQ388" s="210"/>
      <c r="CR388" s="210"/>
      <c r="CS388" s="144"/>
      <c r="CT388" s="144"/>
    </row>
    <row r="389" spans="1:98" ht="15">
      <c r="A389" s="208" t="s">
        <v>8334</v>
      </c>
      <c r="B389" s="285" t="s">
        <v>425</v>
      </c>
      <c r="C389" s="209" t="s">
        <v>7657</v>
      </c>
      <c r="D389" s="259"/>
      <c r="E389" s="209" t="s">
        <v>2</v>
      </c>
      <c r="F389" s="209" t="s">
        <v>38</v>
      </c>
      <c r="G389" s="216" t="s">
        <v>35</v>
      </c>
      <c r="H389" s="209" t="s">
        <v>8271</v>
      </c>
      <c r="I389" s="2"/>
      <c r="J389" s="210">
        <v>0</v>
      </c>
      <c r="K389" s="210">
        <v>0</v>
      </c>
      <c r="L389" s="210">
        <v>0</v>
      </c>
      <c r="M389" s="210">
        <v>0</v>
      </c>
      <c r="N389" s="210">
        <v>0</v>
      </c>
      <c r="O389" s="210">
        <v>0</v>
      </c>
      <c r="P389" s="210">
        <v>0</v>
      </c>
      <c r="Q389" s="210">
        <v>0</v>
      </c>
      <c r="R389" s="210">
        <v>0</v>
      </c>
      <c r="S389" s="210">
        <v>0</v>
      </c>
      <c r="T389" s="210">
        <v>0</v>
      </c>
      <c r="U389" s="210">
        <v>1</v>
      </c>
      <c r="V389" s="210">
        <v>1</v>
      </c>
      <c r="W389" s="210">
        <v>1</v>
      </c>
      <c r="X389" s="210">
        <v>1</v>
      </c>
      <c r="Y389" s="210">
        <v>1</v>
      </c>
      <c r="Z389" s="210">
        <v>1</v>
      </c>
      <c r="AA389" s="210">
        <v>1</v>
      </c>
      <c r="AB389" s="210">
        <v>1</v>
      </c>
      <c r="AC389" s="210">
        <v>1</v>
      </c>
      <c r="AD389" s="210">
        <v>1</v>
      </c>
      <c r="AE389" s="210">
        <v>1</v>
      </c>
      <c r="AF389" s="210">
        <v>1</v>
      </c>
      <c r="AG389" s="210">
        <v>1</v>
      </c>
      <c r="AH389" s="210">
        <v>1</v>
      </c>
      <c r="AI389" s="210">
        <v>1</v>
      </c>
      <c r="AJ389" s="210">
        <v>1</v>
      </c>
      <c r="AK389" s="210">
        <v>1</v>
      </c>
      <c r="AL389" s="210">
        <v>1</v>
      </c>
      <c r="AM389" s="210">
        <v>1</v>
      </c>
      <c r="AN389" s="210">
        <v>1</v>
      </c>
      <c r="AO389" s="210">
        <v>1</v>
      </c>
      <c r="AP389" s="210">
        <v>1</v>
      </c>
      <c r="AQ389" s="210">
        <v>1</v>
      </c>
      <c r="AR389" s="210">
        <v>1</v>
      </c>
      <c r="AS389" s="210">
        <v>1</v>
      </c>
      <c r="AT389" s="210">
        <v>1</v>
      </c>
      <c r="AU389" s="210">
        <v>1</v>
      </c>
      <c r="AV389" s="210">
        <v>1</v>
      </c>
      <c r="AW389" s="210">
        <v>1</v>
      </c>
      <c r="AX389" s="210">
        <v>1</v>
      </c>
      <c r="AY389" s="210">
        <v>1</v>
      </c>
      <c r="AZ389" s="210">
        <v>1</v>
      </c>
      <c r="BA389" s="210">
        <v>1</v>
      </c>
      <c r="BB389" s="210">
        <v>1</v>
      </c>
      <c r="BC389" s="210">
        <v>1</v>
      </c>
      <c r="BD389" s="210">
        <v>1</v>
      </c>
      <c r="BE389" s="210">
        <v>1</v>
      </c>
      <c r="BF389" s="210">
        <v>1</v>
      </c>
      <c r="BG389" s="210">
        <v>1</v>
      </c>
      <c r="BH389" s="210">
        <v>1</v>
      </c>
      <c r="BI389" s="210">
        <v>1</v>
      </c>
      <c r="BJ389" s="210">
        <v>1</v>
      </c>
      <c r="BK389" s="210">
        <v>1</v>
      </c>
      <c r="BL389" s="210">
        <v>1</v>
      </c>
      <c r="BM389" s="210">
        <v>1</v>
      </c>
      <c r="BN389" s="210">
        <v>1</v>
      </c>
      <c r="BO389" s="210">
        <v>1</v>
      </c>
      <c r="BP389" s="210">
        <v>1</v>
      </c>
      <c r="BQ389" s="210">
        <v>1</v>
      </c>
      <c r="BR389" s="210">
        <v>1</v>
      </c>
      <c r="BS389" s="210">
        <v>1</v>
      </c>
      <c r="BT389" s="210">
        <v>1</v>
      </c>
      <c r="BU389" s="210"/>
      <c r="BV389" s="210"/>
      <c r="BW389" s="210"/>
      <c r="BX389" s="210"/>
      <c r="BY389" s="210"/>
      <c r="BZ389" s="210"/>
      <c r="CA389" s="210"/>
      <c r="CB389" s="210"/>
      <c r="CC389" s="210"/>
      <c r="CD389" s="210"/>
      <c r="CE389" s="210"/>
      <c r="CF389" s="210"/>
      <c r="CG389" s="210"/>
      <c r="CH389" s="210"/>
      <c r="CI389" s="210"/>
      <c r="CJ389" s="210"/>
      <c r="CK389" s="210"/>
      <c r="CL389" s="210"/>
      <c r="CM389" s="210"/>
      <c r="CN389" s="210"/>
      <c r="CO389" s="210"/>
      <c r="CP389" s="210"/>
      <c r="CQ389" s="210"/>
      <c r="CR389" s="210"/>
      <c r="CS389" s="144"/>
      <c r="CT389" s="144"/>
    </row>
    <row r="390" spans="1:98" ht="15">
      <c r="A390" s="208" t="s">
        <v>8334</v>
      </c>
      <c r="B390" s="285" t="s">
        <v>7</v>
      </c>
      <c r="C390" s="209" t="s">
        <v>430</v>
      </c>
      <c r="D390" s="259"/>
      <c r="E390" s="209" t="s">
        <v>2</v>
      </c>
      <c r="F390" s="209" t="s">
        <v>38</v>
      </c>
      <c r="G390" s="216" t="s">
        <v>35</v>
      </c>
      <c r="H390" s="209" t="s">
        <v>8271</v>
      </c>
      <c r="I390" s="2"/>
      <c r="J390" s="210">
        <v>0</v>
      </c>
      <c r="K390" s="210">
        <v>0</v>
      </c>
      <c r="L390" s="210">
        <v>0</v>
      </c>
      <c r="M390" s="210">
        <v>0</v>
      </c>
      <c r="N390" s="210">
        <v>0</v>
      </c>
      <c r="O390" s="210">
        <v>0</v>
      </c>
      <c r="P390" s="210">
        <v>0</v>
      </c>
      <c r="Q390" s="210">
        <v>1</v>
      </c>
      <c r="R390" s="210">
        <v>1</v>
      </c>
      <c r="S390" s="210">
        <v>1</v>
      </c>
      <c r="T390" s="210">
        <v>1</v>
      </c>
      <c r="U390" s="210">
        <v>1</v>
      </c>
      <c r="V390" s="210">
        <v>1</v>
      </c>
      <c r="W390" s="210">
        <v>1</v>
      </c>
      <c r="X390" s="210">
        <v>1</v>
      </c>
      <c r="Y390" s="210">
        <v>1</v>
      </c>
      <c r="Z390" s="210">
        <v>1</v>
      </c>
      <c r="AA390" s="210">
        <v>1</v>
      </c>
      <c r="AB390" s="210">
        <v>1</v>
      </c>
      <c r="AC390" s="210">
        <v>1</v>
      </c>
      <c r="AD390" s="210">
        <v>1</v>
      </c>
      <c r="AE390" s="210">
        <v>1</v>
      </c>
      <c r="AF390" s="210">
        <v>1</v>
      </c>
      <c r="AG390" s="210">
        <v>1</v>
      </c>
      <c r="AH390" s="210">
        <v>1</v>
      </c>
      <c r="AI390" s="210">
        <v>1</v>
      </c>
      <c r="AJ390" s="210">
        <v>1</v>
      </c>
      <c r="AK390" s="210">
        <v>1</v>
      </c>
      <c r="AL390" s="210">
        <v>1</v>
      </c>
      <c r="AM390" s="210">
        <v>1</v>
      </c>
      <c r="AN390" s="210">
        <v>1</v>
      </c>
      <c r="AO390" s="210">
        <v>1</v>
      </c>
      <c r="AP390" s="210">
        <v>1</v>
      </c>
      <c r="AQ390" s="210">
        <v>1</v>
      </c>
      <c r="AR390" s="210">
        <v>1</v>
      </c>
      <c r="AS390" s="210">
        <v>1</v>
      </c>
      <c r="AT390" s="210">
        <v>1</v>
      </c>
      <c r="AU390" s="210">
        <v>1</v>
      </c>
      <c r="AV390" s="210">
        <v>1</v>
      </c>
      <c r="AW390" s="210">
        <v>1</v>
      </c>
      <c r="AX390" s="210">
        <v>1</v>
      </c>
      <c r="AY390" s="210">
        <v>1</v>
      </c>
      <c r="AZ390" s="210">
        <v>1</v>
      </c>
      <c r="BA390" s="210">
        <v>1</v>
      </c>
      <c r="BB390" s="210">
        <v>1</v>
      </c>
      <c r="BC390" s="210">
        <v>1</v>
      </c>
      <c r="BD390" s="210">
        <v>1</v>
      </c>
      <c r="BE390" s="210">
        <v>1</v>
      </c>
      <c r="BF390" s="210">
        <v>1</v>
      </c>
      <c r="BG390" s="210">
        <v>1</v>
      </c>
      <c r="BH390" s="210">
        <v>1</v>
      </c>
      <c r="BI390" s="210">
        <v>1</v>
      </c>
      <c r="BJ390" s="210">
        <v>1</v>
      </c>
      <c r="BK390" s="210">
        <v>1</v>
      </c>
      <c r="BL390" s="210">
        <v>1</v>
      </c>
      <c r="BM390" s="210">
        <v>1</v>
      </c>
      <c r="BN390" s="210">
        <v>1</v>
      </c>
      <c r="BO390" s="210">
        <v>1</v>
      </c>
      <c r="BP390" s="210">
        <v>1</v>
      </c>
      <c r="BQ390" s="210">
        <v>1</v>
      </c>
      <c r="BR390" s="210">
        <v>1</v>
      </c>
      <c r="BS390" s="210">
        <v>1</v>
      </c>
      <c r="BT390" s="210">
        <v>1</v>
      </c>
      <c r="BU390" s="210"/>
      <c r="BV390" s="210"/>
      <c r="BW390" s="210"/>
      <c r="BX390" s="210"/>
      <c r="BY390" s="210"/>
      <c r="BZ390" s="210"/>
      <c r="CA390" s="210"/>
      <c r="CB390" s="210"/>
      <c r="CC390" s="210"/>
      <c r="CD390" s="210"/>
      <c r="CE390" s="210"/>
      <c r="CF390" s="210"/>
      <c r="CG390" s="210"/>
      <c r="CH390" s="210"/>
      <c r="CI390" s="210"/>
      <c r="CJ390" s="210"/>
      <c r="CK390" s="210"/>
      <c r="CL390" s="210"/>
      <c r="CM390" s="210"/>
      <c r="CN390" s="210"/>
      <c r="CO390" s="210"/>
      <c r="CP390" s="210"/>
      <c r="CQ390" s="210"/>
      <c r="CR390" s="210"/>
      <c r="CS390" s="144"/>
      <c r="CT390" s="144"/>
    </row>
    <row r="391" spans="1:98" ht="15">
      <c r="A391" s="208" t="s">
        <v>8334</v>
      </c>
      <c r="B391" s="285" t="s">
        <v>431</v>
      </c>
      <c r="C391" s="209" t="s">
        <v>430</v>
      </c>
      <c r="D391" s="259"/>
      <c r="E391" s="209" t="s">
        <v>2</v>
      </c>
      <c r="F391" s="209" t="s">
        <v>38</v>
      </c>
      <c r="G391" s="216" t="s">
        <v>35</v>
      </c>
      <c r="H391" s="209" t="s">
        <v>8271</v>
      </c>
      <c r="I391" s="2"/>
      <c r="J391" s="210">
        <v>0</v>
      </c>
      <c r="K391" s="210">
        <v>0</v>
      </c>
      <c r="L391" s="210">
        <v>0</v>
      </c>
      <c r="M391" s="210">
        <v>0</v>
      </c>
      <c r="N391" s="210">
        <v>0</v>
      </c>
      <c r="O391" s="210">
        <v>0</v>
      </c>
      <c r="P391" s="210">
        <v>0</v>
      </c>
      <c r="Q391" s="210">
        <v>0</v>
      </c>
      <c r="R391" s="210">
        <v>1</v>
      </c>
      <c r="S391" s="210">
        <v>1</v>
      </c>
      <c r="T391" s="210">
        <v>1</v>
      </c>
      <c r="U391" s="210">
        <v>1</v>
      </c>
      <c r="V391" s="210">
        <v>1</v>
      </c>
      <c r="W391" s="210">
        <v>1</v>
      </c>
      <c r="X391" s="210">
        <v>1</v>
      </c>
      <c r="Y391" s="210">
        <v>1</v>
      </c>
      <c r="Z391" s="210">
        <v>1</v>
      </c>
      <c r="AA391" s="210">
        <v>1</v>
      </c>
      <c r="AB391" s="210">
        <v>1</v>
      </c>
      <c r="AC391" s="210">
        <v>1</v>
      </c>
      <c r="AD391" s="210">
        <v>1</v>
      </c>
      <c r="AE391" s="210">
        <v>1</v>
      </c>
      <c r="AF391" s="210">
        <v>1</v>
      </c>
      <c r="AG391" s="210">
        <v>1</v>
      </c>
      <c r="AH391" s="210">
        <v>1</v>
      </c>
      <c r="AI391" s="210">
        <v>1</v>
      </c>
      <c r="AJ391" s="210">
        <v>1</v>
      </c>
      <c r="AK391" s="210">
        <v>1</v>
      </c>
      <c r="AL391" s="210">
        <v>1</v>
      </c>
      <c r="AM391" s="210">
        <v>1</v>
      </c>
      <c r="AN391" s="210">
        <v>1</v>
      </c>
      <c r="AO391" s="210">
        <v>1</v>
      </c>
      <c r="AP391" s="210">
        <v>1</v>
      </c>
      <c r="AQ391" s="210">
        <v>1</v>
      </c>
      <c r="AR391" s="210">
        <v>1</v>
      </c>
      <c r="AS391" s="210">
        <v>1</v>
      </c>
      <c r="AT391" s="210">
        <v>1</v>
      </c>
      <c r="AU391" s="210">
        <v>1</v>
      </c>
      <c r="AV391" s="210">
        <v>1</v>
      </c>
      <c r="AW391" s="210">
        <v>1</v>
      </c>
      <c r="AX391" s="210">
        <v>1</v>
      </c>
      <c r="AY391" s="210">
        <v>1</v>
      </c>
      <c r="AZ391" s="210">
        <v>1</v>
      </c>
      <c r="BA391" s="210">
        <v>1</v>
      </c>
      <c r="BB391" s="210">
        <v>1</v>
      </c>
      <c r="BC391" s="210">
        <v>1</v>
      </c>
      <c r="BD391" s="210">
        <v>1</v>
      </c>
      <c r="BE391" s="210">
        <v>1</v>
      </c>
      <c r="BF391" s="210">
        <v>1</v>
      </c>
      <c r="BG391" s="210">
        <v>1</v>
      </c>
      <c r="BH391" s="210">
        <v>1</v>
      </c>
      <c r="BI391" s="210">
        <v>1</v>
      </c>
      <c r="BJ391" s="210">
        <v>1</v>
      </c>
      <c r="BK391" s="210">
        <v>1</v>
      </c>
      <c r="BL391" s="210">
        <v>1</v>
      </c>
      <c r="BM391" s="210">
        <v>1</v>
      </c>
      <c r="BN391" s="210">
        <v>1</v>
      </c>
      <c r="BO391" s="210">
        <v>1</v>
      </c>
      <c r="BP391" s="210">
        <v>1</v>
      </c>
      <c r="BQ391" s="210">
        <v>1</v>
      </c>
      <c r="BR391" s="210">
        <v>1</v>
      </c>
      <c r="BS391" s="210">
        <v>1</v>
      </c>
      <c r="BT391" s="210">
        <v>1</v>
      </c>
      <c r="BU391" s="210"/>
      <c r="BV391" s="210"/>
      <c r="BW391" s="210"/>
      <c r="BX391" s="210"/>
      <c r="BY391" s="210"/>
      <c r="BZ391" s="210"/>
      <c r="CA391" s="210"/>
      <c r="CB391" s="210"/>
      <c r="CC391" s="210"/>
      <c r="CD391" s="210"/>
      <c r="CE391" s="210"/>
      <c r="CF391" s="210"/>
      <c r="CG391" s="210"/>
      <c r="CH391" s="210"/>
      <c r="CI391" s="210"/>
      <c r="CJ391" s="210"/>
      <c r="CK391" s="210"/>
      <c r="CL391" s="210"/>
      <c r="CM391" s="210"/>
      <c r="CN391" s="210"/>
      <c r="CO391" s="210"/>
      <c r="CP391" s="210"/>
      <c r="CQ391" s="210"/>
      <c r="CR391" s="210"/>
      <c r="CS391" s="144"/>
      <c r="CT391" s="144"/>
    </row>
    <row r="392" spans="1:98" ht="15">
      <c r="A392" s="208" t="s">
        <v>8334</v>
      </c>
      <c r="B392" s="285" t="s">
        <v>432</v>
      </c>
      <c r="C392" s="209" t="s">
        <v>430</v>
      </c>
      <c r="D392" s="259"/>
      <c r="E392" s="209" t="s">
        <v>2</v>
      </c>
      <c r="F392" s="209" t="s">
        <v>38</v>
      </c>
      <c r="G392" s="216" t="s">
        <v>35</v>
      </c>
      <c r="H392" s="209" t="s">
        <v>8271</v>
      </c>
      <c r="I392" s="2"/>
      <c r="J392" s="210">
        <v>0</v>
      </c>
      <c r="K392" s="210">
        <v>0</v>
      </c>
      <c r="L392" s="210">
        <v>0</v>
      </c>
      <c r="M392" s="210">
        <v>0</v>
      </c>
      <c r="N392" s="210">
        <v>0</v>
      </c>
      <c r="O392" s="210">
        <v>0</v>
      </c>
      <c r="P392" s="210">
        <v>0</v>
      </c>
      <c r="Q392" s="210">
        <v>0</v>
      </c>
      <c r="R392" s="210">
        <v>0</v>
      </c>
      <c r="S392" s="210">
        <v>1</v>
      </c>
      <c r="T392" s="210">
        <v>1</v>
      </c>
      <c r="U392" s="210">
        <v>1</v>
      </c>
      <c r="V392" s="210">
        <v>1</v>
      </c>
      <c r="W392" s="210">
        <v>1</v>
      </c>
      <c r="X392" s="210">
        <v>1</v>
      </c>
      <c r="Y392" s="210">
        <v>1</v>
      </c>
      <c r="Z392" s="210">
        <v>1</v>
      </c>
      <c r="AA392" s="210">
        <v>1</v>
      </c>
      <c r="AB392" s="210">
        <v>1</v>
      </c>
      <c r="AC392" s="210">
        <v>1</v>
      </c>
      <c r="AD392" s="210">
        <v>1</v>
      </c>
      <c r="AE392" s="210">
        <v>1</v>
      </c>
      <c r="AF392" s="210">
        <v>1</v>
      </c>
      <c r="AG392" s="210">
        <v>1</v>
      </c>
      <c r="AH392" s="210">
        <v>1</v>
      </c>
      <c r="AI392" s="210">
        <v>1</v>
      </c>
      <c r="AJ392" s="210">
        <v>1</v>
      </c>
      <c r="AK392" s="210">
        <v>1</v>
      </c>
      <c r="AL392" s="210">
        <v>1</v>
      </c>
      <c r="AM392" s="210">
        <v>1</v>
      </c>
      <c r="AN392" s="210">
        <v>1</v>
      </c>
      <c r="AO392" s="210">
        <v>1</v>
      </c>
      <c r="AP392" s="210">
        <v>1</v>
      </c>
      <c r="AQ392" s="210">
        <v>1</v>
      </c>
      <c r="AR392" s="210">
        <v>1</v>
      </c>
      <c r="AS392" s="210">
        <v>1</v>
      </c>
      <c r="AT392" s="210">
        <v>1</v>
      </c>
      <c r="AU392" s="210">
        <v>1</v>
      </c>
      <c r="AV392" s="210">
        <v>1</v>
      </c>
      <c r="AW392" s="210">
        <v>1</v>
      </c>
      <c r="AX392" s="210">
        <v>1</v>
      </c>
      <c r="AY392" s="210">
        <v>1</v>
      </c>
      <c r="AZ392" s="210">
        <v>1</v>
      </c>
      <c r="BA392" s="210">
        <v>1</v>
      </c>
      <c r="BB392" s="210">
        <v>1</v>
      </c>
      <c r="BC392" s="210">
        <v>1</v>
      </c>
      <c r="BD392" s="210">
        <v>1</v>
      </c>
      <c r="BE392" s="210">
        <v>1</v>
      </c>
      <c r="BF392" s="210">
        <v>1</v>
      </c>
      <c r="BG392" s="210">
        <v>1</v>
      </c>
      <c r="BH392" s="210">
        <v>1</v>
      </c>
      <c r="BI392" s="210">
        <v>1</v>
      </c>
      <c r="BJ392" s="210">
        <v>1</v>
      </c>
      <c r="BK392" s="210">
        <v>1</v>
      </c>
      <c r="BL392" s="210">
        <v>1</v>
      </c>
      <c r="BM392" s="210">
        <v>1</v>
      </c>
      <c r="BN392" s="210">
        <v>1</v>
      </c>
      <c r="BO392" s="210">
        <v>1</v>
      </c>
      <c r="BP392" s="210">
        <v>1</v>
      </c>
      <c r="BQ392" s="210">
        <v>1</v>
      </c>
      <c r="BR392" s="210">
        <v>1</v>
      </c>
      <c r="BS392" s="210">
        <v>1</v>
      </c>
      <c r="BT392" s="210">
        <v>1</v>
      </c>
      <c r="BU392" s="210"/>
      <c r="BV392" s="210"/>
      <c r="BW392" s="210"/>
      <c r="BX392" s="210"/>
      <c r="BY392" s="210"/>
      <c r="BZ392" s="210"/>
      <c r="CA392" s="210"/>
      <c r="CB392" s="210"/>
      <c r="CC392" s="210"/>
      <c r="CD392" s="210"/>
      <c r="CE392" s="210"/>
      <c r="CF392" s="210"/>
      <c r="CG392" s="210"/>
      <c r="CH392" s="210"/>
      <c r="CI392" s="210"/>
      <c r="CJ392" s="210"/>
      <c r="CK392" s="210"/>
      <c r="CL392" s="210"/>
      <c r="CM392" s="210"/>
      <c r="CN392" s="210"/>
      <c r="CO392" s="210"/>
      <c r="CP392" s="210"/>
      <c r="CQ392" s="210"/>
      <c r="CR392" s="210"/>
      <c r="CS392" s="144"/>
      <c r="CT392" s="144"/>
    </row>
    <row r="393" spans="1:98" ht="15">
      <c r="A393" s="208" t="s">
        <v>8334</v>
      </c>
      <c r="B393" s="285" t="s">
        <v>433</v>
      </c>
      <c r="C393" s="209" t="s">
        <v>430</v>
      </c>
      <c r="D393" s="259"/>
      <c r="E393" s="209" t="s">
        <v>2</v>
      </c>
      <c r="F393" s="209" t="s">
        <v>38</v>
      </c>
      <c r="G393" s="216" t="s">
        <v>35</v>
      </c>
      <c r="H393" s="209" t="s">
        <v>8271</v>
      </c>
      <c r="I393" s="2"/>
      <c r="J393" s="210">
        <v>0</v>
      </c>
      <c r="K393" s="210">
        <v>0</v>
      </c>
      <c r="L393" s="210">
        <v>0</v>
      </c>
      <c r="M393" s="210">
        <v>0</v>
      </c>
      <c r="N393" s="210">
        <v>0</v>
      </c>
      <c r="O393" s="210">
        <v>0</v>
      </c>
      <c r="P393" s="210">
        <v>0</v>
      </c>
      <c r="Q393" s="210">
        <v>0</v>
      </c>
      <c r="R393" s="210">
        <v>0</v>
      </c>
      <c r="S393" s="210">
        <v>0</v>
      </c>
      <c r="T393" s="210">
        <v>1</v>
      </c>
      <c r="U393" s="210">
        <v>1</v>
      </c>
      <c r="V393" s="210">
        <v>1</v>
      </c>
      <c r="W393" s="210">
        <v>1</v>
      </c>
      <c r="X393" s="210">
        <v>1</v>
      </c>
      <c r="Y393" s="210">
        <v>1</v>
      </c>
      <c r="Z393" s="210">
        <v>1</v>
      </c>
      <c r="AA393" s="210">
        <v>1</v>
      </c>
      <c r="AB393" s="210">
        <v>1</v>
      </c>
      <c r="AC393" s="210">
        <v>1</v>
      </c>
      <c r="AD393" s="210">
        <v>1</v>
      </c>
      <c r="AE393" s="210">
        <v>1</v>
      </c>
      <c r="AF393" s="210">
        <v>1</v>
      </c>
      <c r="AG393" s="210">
        <v>1</v>
      </c>
      <c r="AH393" s="210">
        <v>1</v>
      </c>
      <c r="AI393" s="210">
        <v>1</v>
      </c>
      <c r="AJ393" s="210">
        <v>1</v>
      </c>
      <c r="AK393" s="210">
        <v>1</v>
      </c>
      <c r="AL393" s="210">
        <v>1</v>
      </c>
      <c r="AM393" s="210">
        <v>1</v>
      </c>
      <c r="AN393" s="210">
        <v>1</v>
      </c>
      <c r="AO393" s="210">
        <v>1</v>
      </c>
      <c r="AP393" s="210">
        <v>1</v>
      </c>
      <c r="AQ393" s="210">
        <v>1</v>
      </c>
      <c r="AR393" s="210">
        <v>1</v>
      </c>
      <c r="AS393" s="210">
        <v>1</v>
      </c>
      <c r="AT393" s="210">
        <v>1</v>
      </c>
      <c r="AU393" s="210">
        <v>1</v>
      </c>
      <c r="AV393" s="210">
        <v>1</v>
      </c>
      <c r="AW393" s="210">
        <v>1</v>
      </c>
      <c r="AX393" s="210">
        <v>1</v>
      </c>
      <c r="AY393" s="210">
        <v>1</v>
      </c>
      <c r="AZ393" s="210">
        <v>1</v>
      </c>
      <c r="BA393" s="210">
        <v>1</v>
      </c>
      <c r="BB393" s="210">
        <v>1</v>
      </c>
      <c r="BC393" s="210">
        <v>1</v>
      </c>
      <c r="BD393" s="210">
        <v>1</v>
      </c>
      <c r="BE393" s="210">
        <v>1</v>
      </c>
      <c r="BF393" s="210">
        <v>1</v>
      </c>
      <c r="BG393" s="210">
        <v>1</v>
      </c>
      <c r="BH393" s="210">
        <v>1</v>
      </c>
      <c r="BI393" s="210">
        <v>1</v>
      </c>
      <c r="BJ393" s="210">
        <v>1</v>
      </c>
      <c r="BK393" s="210">
        <v>1</v>
      </c>
      <c r="BL393" s="210">
        <v>1</v>
      </c>
      <c r="BM393" s="210">
        <v>1</v>
      </c>
      <c r="BN393" s="210">
        <v>1</v>
      </c>
      <c r="BO393" s="210">
        <v>1</v>
      </c>
      <c r="BP393" s="210">
        <v>1</v>
      </c>
      <c r="BQ393" s="210">
        <v>1</v>
      </c>
      <c r="BR393" s="210">
        <v>1</v>
      </c>
      <c r="BS393" s="210">
        <v>1</v>
      </c>
      <c r="BT393" s="210">
        <v>1</v>
      </c>
      <c r="BU393" s="210"/>
      <c r="BV393" s="210"/>
      <c r="BW393" s="210"/>
      <c r="BX393" s="210"/>
      <c r="BY393" s="210"/>
      <c r="BZ393" s="210"/>
      <c r="CA393" s="210"/>
      <c r="CB393" s="210"/>
      <c r="CC393" s="210"/>
      <c r="CD393" s="210"/>
      <c r="CE393" s="210"/>
      <c r="CF393" s="210"/>
      <c r="CG393" s="210"/>
      <c r="CH393" s="210"/>
      <c r="CI393" s="210"/>
      <c r="CJ393" s="210"/>
      <c r="CK393" s="210"/>
      <c r="CL393" s="210"/>
      <c r="CM393" s="210"/>
      <c r="CN393" s="210"/>
      <c r="CO393" s="210"/>
      <c r="CP393" s="210"/>
      <c r="CQ393" s="210"/>
      <c r="CR393" s="210"/>
      <c r="CS393" s="144"/>
      <c r="CT393" s="144"/>
    </row>
    <row r="394" spans="1:98" ht="15">
      <c r="A394" s="208" t="s">
        <v>8334</v>
      </c>
      <c r="B394" s="285" t="s">
        <v>434</v>
      </c>
      <c r="C394" s="209" t="s">
        <v>7659</v>
      </c>
      <c r="D394" s="259"/>
      <c r="E394" s="209" t="s">
        <v>2</v>
      </c>
      <c r="F394" s="209" t="s">
        <v>38</v>
      </c>
      <c r="G394" s="216" t="s">
        <v>35</v>
      </c>
      <c r="H394" s="209" t="s">
        <v>8271</v>
      </c>
      <c r="I394" s="2"/>
      <c r="J394" s="210">
        <v>0</v>
      </c>
      <c r="K394" s="210">
        <v>0</v>
      </c>
      <c r="L394" s="210">
        <v>0</v>
      </c>
      <c r="M394" s="210">
        <v>0</v>
      </c>
      <c r="N394" s="210">
        <v>0</v>
      </c>
      <c r="O394" s="210">
        <v>0</v>
      </c>
      <c r="P394" s="210">
        <v>0</v>
      </c>
      <c r="Q394" s="210">
        <v>1</v>
      </c>
      <c r="R394" s="210">
        <v>1</v>
      </c>
      <c r="S394" s="210">
        <v>1</v>
      </c>
      <c r="T394" s="210">
        <v>1</v>
      </c>
      <c r="U394" s="210">
        <v>1</v>
      </c>
      <c r="V394" s="210">
        <v>1</v>
      </c>
      <c r="W394" s="210">
        <v>1</v>
      </c>
      <c r="X394" s="210">
        <v>1</v>
      </c>
      <c r="Y394" s="210">
        <v>1</v>
      </c>
      <c r="Z394" s="210">
        <v>1</v>
      </c>
      <c r="AA394" s="210">
        <v>1</v>
      </c>
      <c r="AB394" s="210">
        <v>1</v>
      </c>
      <c r="AC394" s="210">
        <v>1</v>
      </c>
      <c r="AD394" s="210">
        <v>1</v>
      </c>
      <c r="AE394" s="210">
        <v>1</v>
      </c>
      <c r="AF394" s="210">
        <v>1</v>
      </c>
      <c r="AG394" s="210">
        <v>1</v>
      </c>
      <c r="AH394" s="210">
        <v>1</v>
      </c>
      <c r="AI394" s="210">
        <v>1</v>
      </c>
      <c r="AJ394" s="210">
        <v>1</v>
      </c>
      <c r="AK394" s="210">
        <v>1</v>
      </c>
      <c r="AL394" s="210">
        <v>1</v>
      </c>
      <c r="AM394" s="210">
        <v>1</v>
      </c>
      <c r="AN394" s="210">
        <v>1</v>
      </c>
      <c r="AO394" s="210">
        <v>1</v>
      </c>
      <c r="AP394" s="210">
        <v>1</v>
      </c>
      <c r="AQ394" s="210">
        <v>1</v>
      </c>
      <c r="AR394" s="210">
        <v>1</v>
      </c>
      <c r="AS394" s="210">
        <v>1</v>
      </c>
      <c r="AT394" s="210">
        <v>1</v>
      </c>
      <c r="AU394" s="210">
        <v>1</v>
      </c>
      <c r="AV394" s="210">
        <v>1</v>
      </c>
      <c r="AW394" s="210">
        <v>1</v>
      </c>
      <c r="AX394" s="210">
        <v>1</v>
      </c>
      <c r="AY394" s="210">
        <v>1</v>
      </c>
      <c r="AZ394" s="210">
        <v>1</v>
      </c>
      <c r="BA394" s="210">
        <v>1</v>
      </c>
      <c r="BB394" s="210">
        <v>1</v>
      </c>
      <c r="BC394" s="210">
        <v>1</v>
      </c>
      <c r="BD394" s="210">
        <v>1</v>
      </c>
      <c r="BE394" s="210">
        <v>1</v>
      </c>
      <c r="BF394" s="210">
        <v>1</v>
      </c>
      <c r="BG394" s="210">
        <v>1</v>
      </c>
      <c r="BH394" s="210">
        <v>1</v>
      </c>
      <c r="BI394" s="210">
        <v>1</v>
      </c>
      <c r="BJ394" s="210">
        <v>1</v>
      </c>
      <c r="BK394" s="210">
        <v>1</v>
      </c>
      <c r="BL394" s="210">
        <v>1</v>
      </c>
      <c r="BM394" s="210">
        <v>1</v>
      </c>
      <c r="BN394" s="210">
        <v>1</v>
      </c>
      <c r="BO394" s="210">
        <v>1</v>
      </c>
      <c r="BP394" s="210">
        <v>1</v>
      </c>
      <c r="BQ394" s="210">
        <v>1</v>
      </c>
      <c r="BR394" s="210">
        <v>1</v>
      </c>
      <c r="BS394" s="210">
        <v>1</v>
      </c>
      <c r="BT394" s="210">
        <v>1</v>
      </c>
      <c r="BU394" s="210"/>
      <c r="BV394" s="210"/>
      <c r="BW394" s="210"/>
      <c r="BX394" s="210"/>
      <c r="BY394" s="210"/>
      <c r="BZ394" s="210"/>
      <c r="CA394" s="210"/>
      <c r="CB394" s="210"/>
      <c r="CC394" s="210"/>
      <c r="CD394" s="210"/>
      <c r="CE394" s="210"/>
      <c r="CF394" s="210"/>
      <c r="CG394" s="210"/>
      <c r="CH394" s="210"/>
      <c r="CI394" s="210"/>
      <c r="CJ394" s="210"/>
      <c r="CK394" s="210"/>
      <c r="CL394" s="210"/>
      <c r="CM394" s="210"/>
      <c r="CN394" s="210"/>
      <c r="CO394" s="210"/>
      <c r="CP394" s="210"/>
      <c r="CQ394" s="210"/>
      <c r="CR394" s="210"/>
      <c r="CS394" s="144"/>
      <c r="CT394" s="144"/>
    </row>
    <row r="395" spans="1:98" ht="15">
      <c r="A395" s="208" t="s">
        <v>8334</v>
      </c>
      <c r="B395" s="285" t="s">
        <v>435</v>
      </c>
      <c r="C395" s="209" t="s">
        <v>430</v>
      </c>
      <c r="D395" s="259"/>
      <c r="E395" s="209" t="s">
        <v>2</v>
      </c>
      <c r="F395" s="209" t="s">
        <v>38</v>
      </c>
      <c r="G395" s="216" t="s">
        <v>35</v>
      </c>
      <c r="H395" s="209" t="s">
        <v>8271</v>
      </c>
      <c r="I395" s="2"/>
      <c r="J395" s="210">
        <v>0</v>
      </c>
      <c r="K395" s="210">
        <v>0</v>
      </c>
      <c r="L395" s="210">
        <v>0</v>
      </c>
      <c r="M395" s="210">
        <v>0</v>
      </c>
      <c r="N395" s="210">
        <v>0</v>
      </c>
      <c r="O395" s="210">
        <v>0</v>
      </c>
      <c r="P395" s="210">
        <v>0</v>
      </c>
      <c r="Q395" s="210">
        <v>0</v>
      </c>
      <c r="R395" s="210">
        <v>1</v>
      </c>
      <c r="S395" s="210">
        <v>1</v>
      </c>
      <c r="T395" s="210">
        <v>1</v>
      </c>
      <c r="U395" s="210">
        <v>1</v>
      </c>
      <c r="V395" s="210">
        <v>1</v>
      </c>
      <c r="W395" s="210">
        <v>1</v>
      </c>
      <c r="X395" s="210">
        <v>1</v>
      </c>
      <c r="Y395" s="210">
        <v>1</v>
      </c>
      <c r="Z395" s="210">
        <v>1</v>
      </c>
      <c r="AA395" s="210">
        <v>1</v>
      </c>
      <c r="AB395" s="210">
        <v>1</v>
      </c>
      <c r="AC395" s="210">
        <v>1</v>
      </c>
      <c r="AD395" s="210">
        <v>1</v>
      </c>
      <c r="AE395" s="210">
        <v>1</v>
      </c>
      <c r="AF395" s="210">
        <v>1</v>
      </c>
      <c r="AG395" s="210">
        <v>1</v>
      </c>
      <c r="AH395" s="210">
        <v>1</v>
      </c>
      <c r="AI395" s="210">
        <v>1</v>
      </c>
      <c r="AJ395" s="210">
        <v>1</v>
      </c>
      <c r="AK395" s="210">
        <v>1</v>
      </c>
      <c r="AL395" s="210">
        <v>1</v>
      </c>
      <c r="AM395" s="210">
        <v>1</v>
      </c>
      <c r="AN395" s="210">
        <v>1</v>
      </c>
      <c r="AO395" s="210">
        <v>1</v>
      </c>
      <c r="AP395" s="210">
        <v>1</v>
      </c>
      <c r="AQ395" s="210">
        <v>1</v>
      </c>
      <c r="AR395" s="210">
        <v>1</v>
      </c>
      <c r="AS395" s="210">
        <v>1</v>
      </c>
      <c r="AT395" s="210">
        <v>1</v>
      </c>
      <c r="AU395" s="210">
        <v>1</v>
      </c>
      <c r="AV395" s="210">
        <v>1</v>
      </c>
      <c r="AW395" s="210">
        <v>1</v>
      </c>
      <c r="AX395" s="210">
        <v>1</v>
      </c>
      <c r="AY395" s="210">
        <v>1</v>
      </c>
      <c r="AZ395" s="210">
        <v>1</v>
      </c>
      <c r="BA395" s="210">
        <v>1</v>
      </c>
      <c r="BB395" s="210">
        <v>1</v>
      </c>
      <c r="BC395" s="210">
        <v>1</v>
      </c>
      <c r="BD395" s="210">
        <v>1</v>
      </c>
      <c r="BE395" s="210">
        <v>1</v>
      </c>
      <c r="BF395" s="210">
        <v>1</v>
      </c>
      <c r="BG395" s="210">
        <v>1</v>
      </c>
      <c r="BH395" s="210">
        <v>1</v>
      </c>
      <c r="BI395" s="210">
        <v>1</v>
      </c>
      <c r="BJ395" s="210">
        <v>1</v>
      </c>
      <c r="BK395" s="210">
        <v>1</v>
      </c>
      <c r="BL395" s="210">
        <v>1</v>
      </c>
      <c r="BM395" s="210">
        <v>1</v>
      </c>
      <c r="BN395" s="210">
        <v>1</v>
      </c>
      <c r="BO395" s="210">
        <v>1</v>
      </c>
      <c r="BP395" s="210">
        <v>1</v>
      </c>
      <c r="BQ395" s="210">
        <v>1</v>
      </c>
      <c r="BR395" s="210">
        <v>1</v>
      </c>
      <c r="BS395" s="210">
        <v>1</v>
      </c>
      <c r="BT395" s="210">
        <v>1</v>
      </c>
      <c r="BU395" s="210"/>
      <c r="BV395" s="210"/>
      <c r="BW395" s="210"/>
      <c r="BX395" s="210"/>
      <c r="BY395" s="210"/>
      <c r="BZ395" s="210"/>
      <c r="CA395" s="210"/>
      <c r="CB395" s="210"/>
      <c r="CC395" s="210"/>
      <c r="CD395" s="210"/>
      <c r="CE395" s="210"/>
      <c r="CF395" s="210"/>
      <c r="CG395" s="210"/>
      <c r="CH395" s="210"/>
      <c r="CI395" s="210"/>
      <c r="CJ395" s="210"/>
      <c r="CK395" s="210"/>
      <c r="CL395" s="210"/>
      <c r="CM395" s="210"/>
      <c r="CN395" s="210"/>
      <c r="CO395" s="210"/>
      <c r="CP395" s="210"/>
      <c r="CQ395" s="210"/>
      <c r="CR395" s="210"/>
      <c r="CS395" s="144"/>
      <c r="CT395" s="144"/>
    </row>
    <row r="396" spans="1:98" ht="15">
      <c r="A396" s="208" t="s">
        <v>8334</v>
      </c>
      <c r="B396" s="285" t="s">
        <v>436</v>
      </c>
      <c r="C396" s="209" t="s">
        <v>430</v>
      </c>
      <c r="D396" s="259"/>
      <c r="E396" s="209" t="s">
        <v>2</v>
      </c>
      <c r="F396" s="209" t="s">
        <v>38</v>
      </c>
      <c r="G396" s="216" t="s">
        <v>35</v>
      </c>
      <c r="H396" s="209" t="s">
        <v>8271</v>
      </c>
      <c r="I396" s="2"/>
      <c r="J396" s="210">
        <v>0</v>
      </c>
      <c r="K396" s="210">
        <v>0</v>
      </c>
      <c r="L396" s="210">
        <v>0</v>
      </c>
      <c r="M396" s="210">
        <v>0</v>
      </c>
      <c r="N396" s="210">
        <v>0</v>
      </c>
      <c r="O396" s="210">
        <v>0</v>
      </c>
      <c r="P396" s="210">
        <v>0</v>
      </c>
      <c r="Q396" s="210">
        <v>0</v>
      </c>
      <c r="R396" s="210">
        <v>1</v>
      </c>
      <c r="S396" s="210">
        <v>1</v>
      </c>
      <c r="T396" s="210">
        <v>1</v>
      </c>
      <c r="U396" s="210">
        <v>1</v>
      </c>
      <c r="V396" s="210">
        <v>1</v>
      </c>
      <c r="W396" s="210">
        <v>1</v>
      </c>
      <c r="X396" s="210">
        <v>1</v>
      </c>
      <c r="Y396" s="210">
        <v>1</v>
      </c>
      <c r="Z396" s="210">
        <v>1</v>
      </c>
      <c r="AA396" s="210">
        <v>1</v>
      </c>
      <c r="AB396" s="210">
        <v>1</v>
      </c>
      <c r="AC396" s="210">
        <v>1</v>
      </c>
      <c r="AD396" s="210">
        <v>1</v>
      </c>
      <c r="AE396" s="210">
        <v>1</v>
      </c>
      <c r="AF396" s="210">
        <v>1</v>
      </c>
      <c r="AG396" s="210">
        <v>1</v>
      </c>
      <c r="AH396" s="210">
        <v>1</v>
      </c>
      <c r="AI396" s="210">
        <v>1</v>
      </c>
      <c r="AJ396" s="210">
        <v>1</v>
      </c>
      <c r="AK396" s="210">
        <v>1</v>
      </c>
      <c r="AL396" s="210">
        <v>1</v>
      </c>
      <c r="AM396" s="210">
        <v>1</v>
      </c>
      <c r="AN396" s="210">
        <v>1</v>
      </c>
      <c r="AO396" s="210">
        <v>1</v>
      </c>
      <c r="AP396" s="210">
        <v>1</v>
      </c>
      <c r="AQ396" s="210">
        <v>1</v>
      </c>
      <c r="AR396" s="210">
        <v>1</v>
      </c>
      <c r="AS396" s="210">
        <v>1</v>
      </c>
      <c r="AT396" s="210">
        <v>1</v>
      </c>
      <c r="AU396" s="210">
        <v>1</v>
      </c>
      <c r="AV396" s="210">
        <v>1</v>
      </c>
      <c r="AW396" s="210">
        <v>1</v>
      </c>
      <c r="AX396" s="210">
        <v>1</v>
      </c>
      <c r="AY396" s="210">
        <v>1</v>
      </c>
      <c r="AZ396" s="210">
        <v>1</v>
      </c>
      <c r="BA396" s="210">
        <v>1</v>
      </c>
      <c r="BB396" s="210">
        <v>1</v>
      </c>
      <c r="BC396" s="210">
        <v>1</v>
      </c>
      <c r="BD396" s="210">
        <v>1</v>
      </c>
      <c r="BE396" s="210">
        <v>1</v>
      </c>
      <c r="BF396" s="210">
        <v>1</v>
      </c>
      <c r="BG396" s="210">
        <v>1</v>
      </c>
      <c r="BH396" s="210">
        <v>1</v>
      </c>
      <c r="BI396" s="210">
        <v>1</v>
      </c>
      <c r="BJ396" s="210">
        <v>1</v>
      </c>
      <c r="BK396" s="210">
        <v>1</v>
      </c>
      <c r="BL396" s="210">
        <v>1</v>
      </c>
      <c r="BM396" s="210">
        <v>1</v>
      </c>
      <c r="BN396" s="210">
        <v>1</v>
      </c>
      <c r="BO396" s="210">
        <v>1</v>
      </c>
      <c r="BP396" s="210">
        <v>1</v>
      </c>
      <c r="BQ396" s="210">
        <v>1</v>
      </c>
      <c r="BR396" s="210">
        <v>1</v>
      </c>
      <c r="BS396" s="210">
        <v>1</v>
      </c>
      <c r="BT396" s="210">
        <v>1</v>
      </c>
      <c r="BU396" s="210"/>
      <c r="BV396" s="210"/>
      <c r="BW396" s="210"/>
      <c r="BX396" s="210"/>
      <c r="BY396" s="210"/>
      <c r="BZ396" s="210"/>
      <c r="CA396" s="210"/>
      <c r="CB396" s="210"/>
      <c r="CC396" s="210"/>
      <c r="CD396" s="210"/>
      <c r="CE396" s="210"/>
      <c r="CF396" s="210"/>
      <c r="CG396" s="210"/>
      <c r="CH396" s="210"/>
      <c r="CI396" s="210"/>
      <c r="CJ396" s="210"/>
      <c r="CK396" s="210"/>
      <c r="CL396" s="210"/>
      <c r="CM396" s="210"/>
      <c r="CN396" s="210"/>
      <c r="CO396" s="210"/>
      <c r="CP396" s="210"/>
      <c r="CQ396" s="210"/>
      <c r="CR396" s="210"/>
      <c r="CS396" s="144"/>
      <c r="CT396" s="144"/>
    </row>
    <row r="397" spans="1:98" ht="15">
      <c r="A397" s="208" t="s">
        <v>8334</v>
      </c>
      <c r="B397" s="285" t="s">
        <v>437</v>
      </c>
      <c r="C397" s="209" t="s">
        <v>430</v>
      </c>
      <c r="D397" s="259"/>
      <c r="E397" s="209" t="s">
        <v>2</v>
      </c>
      <c r="F397" s="209" t="s">
        <v>38</v>
      </c>
      <c r="G397" s="216" t="s">
        <v>35</v>
      </c>
      <c r="H397" s="209" t="s">
        <v>8271</v>
      </c>
      <c r="I397" s="2"/>
      <c r="J397" s="210">
        <v>0</v>
      </c>
      <c r="K397" s="210">
        <v>0</v>
      </c>
      <c r="L397" s="210">
        <v>0</v>
      </c>
      <c r="M397" s="210">
        <v>0</v>
      </c>
      <c r="N397" s="210">
        <v>0</v>
      </c>
      <c r="O397" s="210">
        <v>0</v>
      </c>
      <c r="P397" s="210">
        <v>0</v>
      </c>
      <c r="Q397" s="210">
        <v>0</v>
      </c>
      <c r="R397" s="210">
        <v>1</v>
      </c>
      <c r="S397" s="210">
        <v>1</v>
      </c>
      <c r="T397" s="210">
        <v>1</v>
      </c>
      <c r="U397" s="210">
        <v>1</v>
      </c>
      <c r="V397" s="210">
        <v>1</v>
      </c>
      <c r="W397" s="210">
        <v>1</v>
      </c>
      <c r="X397" s="210">
        <v>1</v>
      </c>
      <c r="Y397" s="210">
        <v>1</v>
      </c>
      <c r="Z397" s="210">
        <v>1</v>
      </c>
      <c r="AA397" s="210">
        <v>1</v>
      </c>
      <c r="AB397" s="210">
        <v>1</v>
      </c>
      <c r="AC397" s="210">
        <v>1</v>
      </c>
      <c r="AD397" s="210">
        <v>1</v>
      </c>
      <c r="AE397" s="210">
        <v>1</v>
      </c>
      <c r="AF397" s="210">
        <v>1</v>
      </c>
      <c r="AG397" s="210">
        <v>1</v>
      </c>
      <c r="AH397" s="210">
        <v>1</v>
      </c>
      <c r="AI397" s="210">
        <v>1</v>
      </c>
      <c r="AJ397" s="210">
        <v>1</v>
      </c>
      <c r="AK397" s="210">
        <v>1</v>
      </c>
      <c r="AL397" s="210">
        <v>1</v>
      </c>
      <c r="AM397" s="210">
        <v>1</v>
      </c>
      <c r="AN397" s="210">
        <v>1</v>
      </c>
      <c r="AO397" s="210">
        <v>1</v>
      </c>
      <c r="AP397" s="210">
        <v>1</v>
      </c>
      <c r="AQ397" s="210">
        <v>1</v>
      </c>
      <c r="AR397" s="210">
        <v>1</v>
      </c>
      <c r="AS397" s="210">
        <v>1</v>
      </c>
      <c r="AT397" s="210">
        <v>1</v>
      </c>
      <c r="AU397" s="210">
        <v>1</v>
      </c>
      <c r="AV397" s="210">
        <v>1</v>
      </c>
      <c r="AW397" s="210">
        <v>1</v>
      </c>
      <c r="AX397" s="210">
        <v>1</v>
      </c>
      <c r="AY397" s="210">
        <v>1</v>
      </c>
      <c r="AZ397" s="210">
        <v>1</v>
      </c>
      <c r="BA397" s="210">
        <v>1</v>
      </c>
      <c r="BB397" s="210">
        <v>1</v>
      </c>
      <c r="BC397" s="210">
        <v>1</v>
      </c>
      <c r="BD397" s="210">
        <v>1</v>
      </c>
      <c r="BE397" s="210">
        <v>1</v>
      </c>
      <c r="BF397" s="210">
        <v>1</v>
      </c>
      <c r="BG397" s="210">
        <v>1</v>
      </c>
      <c r="BH397" s="210">
        <v>1</v>
      </c>
      <c r="BI397" s="210">
        <v>1</v>
      </c>
      <c r="BJ397" s="210">
        <v>1</v>
      </c>
      <c r="BK397" s="210">
        <v>1</v>
      </c>
      <c r="BL397" s="210">
        <v>1</v>
      </c>
      <c r="BM397" s="210">
        <v>1</v>
      </c>
      <c r="BN397" s="210">
        <v>1</v>
      </c>
      <c r="BO397" s="210">
        <v>1</v>
      </c>
      <c r="BP397" s="210">
        <v>1</v>
      </c>
      <c r="BQ397" s="210">
        <v>1</v>
      </c>
      <c r="BR397" s="210">
        <v>1</v>
      </c>
      <c r="BS397" s="210">
        <v>1</v>
      </c>
      <c r="BT397" s="210">
        <v>1</v>
      </c>
      <c r="BU397" s="210"/>
      <c r="BV397" s="210"/>
      <c r="BW397" s="210"/>
      <c r="BX397" s="210"/>
      <c r="BY397" s="210"/>
      <c r="BZ397" s="210"/>
      <c r="CA397" s="210"/>
      <c r="CB397" s="210"/>
      <c r="CC397" s="210"/>
      <c r="CD397" s="210"/>
      <c r="CE397" s="210"/>
      <c r="CF397" s="210"/>
      <c r="CG397" s="210"/>
      <c r="CH397" s="210"/>
      <c r="CI397" s="210"/>
      <c r="CJ397" s="210"/>
      <c r="CK397" s="210"/>
      <c r="CL397" s="210"/>
      <c r="CM397" s="210"/>
      <c r="CN397" s="210"/>
      <c r="CO397" s="210"/>
      <c r="CP397" s="210"/>
      <c r="CQ397" s="210"/>
      <c r="CR397" s="210"/>
      <c r="CS397" s="144"/>
      <c r="CT397" s="144"/>
    </row>
    <row r="398" spans="1:98" ht="15">
      <c r="A398" s="208" t="s">
        <v>8334</v>
      </c>
      <c r="B398" s="285" t="s">
        <v>438</v>
      </c>
      <c r="C398" s="209" t="s">
        <v>430</v>
      </c>
      <c r="D398" s="259"/>
      <c r="E398" s="209" t="s">
        <v>5135</v>
      </c>
      <c r="F398" s="209" t="s">
        <v>38</v>
      </c>
      <c r="G398" s="216" t="s">
        <v>35</v>
      </c>
      <c r="H398" s="209" t="s">
        <v>8271</v>
      </c>
      <c r="I398" s="2"/>
      <c r="J398" s="210">
        <v>0</v>
      </c>
      <c r="K398" s="210">
        <v>0</v>
      </c>
      <c r="L398" s="210">
        <v>0</v>
      </c>
      <c r="M398" s="210">
        <v>0</v>
      </c>
      <c r="N398" s="210">
        <v>0</v>
      </c>
      <c r="O398" s="210">
        <v>0</v>
      </c>
      <c r="P398" s="210">
        <v>0</v>
      </c>
      <c r="Q398" s="210">
        <v>0</v>
      </c>
      <c r="R398" s="210">
        <v>0</v>
      </c>
      <c r="S398" s="210">
        <v>1</v>
      </c>
      <c r="T398" s="210">
        <v>1</v>
      </c>
      <c r="U398" s="210">
        <v>1</v>
      </c>
      <c r="V398" s="210">
        <v>1</v>
      </c>
      <c r="W398" s="210">
        <v>1</v>
      </c>
      <c r="X398" s="210">
        <v>1</v>
      </c>
      <c r="Y398" s="210">
        <v>1</v>
      </c>
      <c r="Z398" s="210">
        <v>1</v>
      </c>
      <c r="AA398" s="210">
        <v>1</v>
      </c>
      <c r="AB398" s="210">
        <v>1</v>
      </c>
      <c r="AC398" s="210">
        <v>1</v>
      </c>
      <c r="AD398" s="210">
        <v>1</v>
      </c>
      <c r="AE398" s="210">
        <v>1</v>
      </c>
      <c r="AF398" s="210">
        <v>1</v>
      </c>
      <c r="AG398" s="210">
        <v>1</v>
      </c>
      <c r="AH398" s="210">
        <v>1</v>
      </c>
      <c r="AI398" s="210">
        <v>1</v>
      </c>
      <c r="AJ398" s="210">
        <v>1</v>
      </c>
      <c r="AK398" s="210">
        <v>1</v>
      </c>
      <c r="AL398" s="210">
        <v>1</v>
      </c>
      <c r="AM398" s="210">
        <v>1</v>
      </c>
      <c r="AN398" s="210">
        <v>1</v>
      </c>
      <c r="AO398" s="210">
        <v>1</v>
      </c>
      <c r="AP398" s="210">
        <v>1</v>
      </c>
      <c r="AQ398" s="210">
        <v>1</v>
      </c>
      <c r="AR398" s="210">
        <v>1</v>
      </c>
      <c r="AS398" s="210">
        <v>1</v>
      </c>
      <c r="AT398" s="210">
        <v>1</v>
      </c>
      <c r="AU398" s="210">
        <v>1</v>
      </c>
      <c r="AV398" s="210">
        <v>1</v>
      </c>
      <c r="AW398" s="210">
        <v>1</v>
      </c>
      <c r="AX398" s="210">
        <v>1</v>
      </c>
      <c r="AY398" s="210">
        <v>1</v>
      </c>
      <c r="AZ398" s="210">
        <v>1</v>
      </c>
      <c r="BA398" s="210">
        <v>1</v>
      </c>
      <c r="BB398" s="210">
        <v>1</v>
      </c>
      <c r="BC398" s="210">
        <v>1</v>
      </c>
      <c r="BD398" s="210">
        <v>1</v>
      </c>
      <c r="BE398" s="210">
        <v>1</v>
      </c>
      <c r="BF398" s="210">
        <v>1</v>
      </c>
      <c r="BG398" s="210">
        <v>1</v>
      </c>
      <c r="BH398" s="210">
        <v>1</v>
      </c>
      <c r="BI398" s="210">
        <v>1</v>
      </c>
      <c r="BJ398" s="210">
        <v>1</v>
      </c>
      <c r="BK398" s="210">
        <v>1</v>
      </c>
      <c r="BL398" s="210">
        <v>1</v>
      </c>
      <c r="BM398" s="210">
        <v>1</v>
      </c>
      <c r="BN398" s="210">
        <v>1</v>
      </c>
      <c r="BO398" s="210">
        <v>1</v>
      </c>
      <c r="BP398" s="210">
        <v>1</v>
      </c>
      <c r="BQ398" s="210">
        <v>1</v>
      </c>
      <c r="BR398" s="210">
        <v>1</v>
      </c>
      <c r="BS398" s="210">
        <v>1</v>
      </c>
      <c r="BT398" s="210">
        <v>1</v>
      </c>
      <c r="BU398" s="210"/>
      <c r="BV398" s="210"/>
      <c r="BW398" s="210"/>
      <c r="BX398" s="210"/>
      <c r="BY398" s="210"/>
      <c r="BZ398" s="210"/>
      <c r="CA398" s="210"/>
      <c r="CB398" s="210"/>
      <c r="CC398" s="210"/>
      <c r="CD398" s="210"/>
      <c r="CE398" s="210"/>
      <c r="CF398" s="210"/>
      <c r="CG398" s="210"/>
      <c r="CH398" s="210"/>
      <c r="CI398" s="210"/>
      <c r="CJ398" s="210"/>
      <c r="CK398" s="210"/>
      <c r="CL398" s="210"/>
      <c r="CM398" s="210"/>
      <c r="CN398" s="210"/>
      <c r="CO398" s="210"/>
      <c r="CP398" s="210"/>
      <c r="CQ398" s="210"/>
      <c r="CR398" s="210"/>
      <c r="CS398" s="144"/>
      <c r="CT398" s="144"/>
    </row>
    <row r="399" spans="1:98" ht="15">
      <c r="A399" s="208" t="s">
        <v>8334</v>
      </c>
      <c r="B399" s="285" t="s">
        <v>439</v>
      </c>
      <c r="C399" s="209" t="s">
        <v>430</v>
      </c>
      <c r="D399" s="259"/>
      <c r="E399" s="209" t="s">
        <v>5135</v>
      </c>
      <c r="F399" s="209" t="s">
        <v>38</v>
      </c>
      <c r="G399" s="216" t="s">
        <v>35</v>
      </c>
      <c r="H399" s="209" t="s">
        <v>8271</v>
      </c>
      <c r="I399" s="2"/>
      <c r="J399" s="210">
        <v>0</v>
      </c>
      <c r="K399" s="210">
        <v>0</v>
      </c>
      <c r="L399" s="210">
        <v>0</v>
      </c>
      <c r="M399" s="210">
        <v>0</v>
      </c>
      <c r="N399" s="210">
        <v>0</v>
      </c>
      <c r="O399" s="210">
        <v>0</v>
      </c>
      <c r="P399" s="210">
        <v>0</v>
      </c>
      <c r="Q399" s="210">
        <v>0</v>
      </c>
      <c r="R399" s="210">
        <v>0</v>
      </c>
      <c r="S399" s="210">
        <v>0</v>
      </c>
      <c r="T399" s="210">
        <v>1</v>
      </c>
      <c r="U399" s="210">
        <v>1</v>
      </c>
      <c r="V399" s="210">
        <v>1</v>
      </c>
      <c r="W399" s="210">
        <v>1</v>
      </c>
      <c r="X399" s="210">
        <v>1</v>
      </c>
      <c r="Y399" s="210">
        <v>1</v>
      </c>
      <c r="Z399" s="210">
        <v>1</v>
      </c>
      <c r="AA399" s="210">
        <v>1</v>
      </c>
      <c r="AB399" s="210">
        <v>1</v>
      </c>
      <c r="AC399" s="210">
        <v>1</v>
      </c>
      <c r="AD399" s="210">
        <v>1</v>
      </c>
      <c r="AE399" s="210">
        <v>1</v>
      </c>
      <c r="AF399" s="210">
        <v>1</v>
      </c>
      <c r="AG399" s="210">
        <v>1</v>
      </c>
      <c r="AH399" s="210">
        <v>1</v>
      </c>
      <c r="AI399" s="210">
        <v>1</v>
      </c>
      <c r="AJ399" s="210">
        <v>1</v>
      </c>
      <c r="AK399" s="210">
        <v>1</v>
      </c>
      <c r="AL399" s="210">
        <v>1</v>
      </c>
      <c r="AM399" s="210">
        <v>1</v>
      </c>
      <c r="AN399" s="210">
        <v>1</v>
      </c>
      <c r="AO399" s="210">
        <v>1</v>
      </c>
      <c r="AP399" s="210">
        <v>1</v>
      </c>
      <c r="AQ399" s="210">
        <v>1</v>
      </c>
      <c r="AR399" s="210">
        <v>1</v>
      </c>
      <c r="AS399" s="210">
        <v>1</v>
      </c>
      <c r="AT399" s="210">
        <v>1</v>
      </c>
      <c r="AU399" s="210">
        <v>1</v>
      </c>
      <c r="AV399" s="210">
        <v>1</v>
      </c>
      <c r="AW399" s="210">
        <v>1</v>
      </c>
      <c r="AX399" s="210">
        <v>1</v>
      </c>
      <c r="AY399" s="210">
        <v>1</v>
      </c>
      <c r="AZ399" s="210">
        <v>1</v>
      </c>
      <c r="BA399" s="210">
        <v>1</v>
      </c>
      <c r="BB399" s="210">
        <v>1</v>
      </c>
      <c r="BC399" s="210">
        <v>1</v>
      </c>
      <c r="BD399" s="210">
        <v>1</v>
      </c>
      <c r="BE399" s="210">
        <v>1</v>
      </c>
      <c r="BF399" s="210">
        <v>1</v>
      </c>
      <c r="BG399" s="210">
        <v>1</v>
      </c>
      <c r="BH399" s="210">
        <v>1</v>
      </c>
      <c r="BI399" s="210">
        <v>1</v>
      </c>
      <c r="BJ399" s="210">
        <v>1</v>
      </c>
      <c r="BK399" s="210">
        <v>1</v>
      </c>
      <c r="BL399" s="210">
        <v>1</v>
      </c>
      <c r="BM399" s="210">
        <v>1</v>
      </c>
      <c r="BN399" s="210">
        <v>1</v>
      </c>
      <c r="BO399" s="210">
        <v>1</v>
      </c>
      <c r="BP399" s="210">
        <v>1</v>
      </c>
      <c r="BQ399" s="210">
        <v>1</v>
      </c>
      <c r="BR399" s="210">
        <v>1</v>
      </c>
      <c r="BS399" s="210">
        <v>1</v>
      </c>
      <c r="BT399" s="210">
        <v>1</v>
      </c>
      <c r="BU399" s="210"/>
      <c r="BV399" s="210"/>
      <c r="BW399" s="210"/>
      <c r="BX399" s="210"/>
      <c r="BY399" s="210"/>
      <c r="BZ399" s="210"/>
      <c r="CA399" s="210"/>
      <c r="CB399" s="210"/>
      <c r="CC399" s="210"/>
      <c r="CD399" s="210"/>
      <c r="CE399" s="210"/>
      <c r="CF399" s="210"/>
      <c r="CG399" s="210"/>
      <c r="CH399" s="210"/>
      <c r="CI399" s="210"/>
      <c r="CJ399" s="210"/>
      <c r="CK399" s="210"/>
      <c r="CL399" s="210"/>
      <c r="CM399" s="210"/>
      <c r="CN399" s="210"/>
      <c r="CO399" s="210"/>
      <c r="CP399" s="210"/>
      <c r="CQ399" s="210"/>
      <c r="CR399" s="210"/>
      <c r="CS399" s="144"/>
      <c r="CT399" s="144"/>
    </row>
    <row r="400" spans="1:98" ht="15">
      <c r="A400" s="208" t="s">
        <v>8334</v>
      </c>
      <c r="B400" s="285" t="s">
        <v>440</v>
      </c>
      <c r="C400" s="209" t="s">
        <v>430</v>
      </c>
      <c r="D400" s="259"/>
      <c r="E400" s="209" t="s">
        <v>5135</v>
      </c>
      <c r="F400" s="209" t="s">
        <v>38</v>
      </c>
      <c r="G400" s="216" t="s">
        <v>35</v>
      </c>
      <c r="H400" s="209" t="s">
        <v>8271</v>
      </c>
      <c r="I400" s="2"/>
      <c r="J400" s="210">
        <v>0</v>
      </c>
      <c r="K400" s="210">
        <v>0</v>
      </c>
      <c r="L400" s="210">
        <v>0</v>
      </c>
      <c r="M400" s="210">
        <v>0</v>
      </c>
      <c r="N400" s="210">
        <v>0</v>
      </c>
      <c r="O400" s="210">
        <v>0</v>
      </c>
      <c r="P400" s="210">
        <v>0</v>
      </c>
      <c r="Q400" s="210">
        <v>0</v>
      </c>
      <c r="R400" s="210">
        <v>0</v>
      </c>
      <c r="S400" s="210">
        <v>0</v>
      </c>
      <c r="T400" s="210">
        <v>1</v>
      </c>
      <c r="U400" s="210">
        <v>1</v>
      </c>
      <c r="V400" s="210">
        <v>1</v>
      </c>
      <c r="W400" s="210">
        <v>1</v>
      </c>
      <c r="X400" s="210">
        <v>1</v>
      </c>
      <c r="Y400" s="210">
        <v>1</v>
      </c>
      <c r="Z400" s="210">
        <v>1</v>
      </c>
      <c r="AA400" s="210">
        <v>1</v>
      </c>
      <c r="AB400" s="210">
        <v>1</v>
      </c>
      <c r="AC400" s="210">
        <v>1</v>
      </c>
      <c r="AD400" s="210">
        <v>1</v>
      </c>
      <c r="AE400" s="210">
        <v>1</v>
      </c>
      <c r="AF400" s="210">
        <v>1</v>
      </c>
      <c r="AG400" s="210">
        <v>1</v>
      </c>
      <c r="AH400" s="210">
        <v>1</v>
      </c>
      <c r="AI400" s="210">
        <v>1</v>
      </c>
      <c r="AJ400" s="210">
        <v>1</v>
      </c>
      <c r="AK400" s="210">
        <v>1</v>
      </c>
      <c r="AL400" s="210">
        <v>1</v>
      </c>
      <c r="AM400" s="210">
        <v>1</v>
      </c>
      <c r="AN400" s="210">
        <v>1</v>
      </c>
      <c r="AO400" s="210">
        <v>1</v>
      </c>
      <c r="AP400" s="210">
        <v>1</v>
      </c>
      <c r="AQ400" s="210">
        <v>1</v>
      </c>
      <c r="AR400" s="210">
        <v>1</v>
      </c>
      <c r="AS400" s="210">
        <v>1</v>
      </c>
      <c r="AT400" s="210">
        <v>1</v>
      </c>
      <c r="AU400" s="210">
        <v>1</v>
      </c>
      <c r="AV400" s="210">
        <v>1</v>
      </c>
      <c r="AW400" s="210">
        <v>1</v>
      </c>
      <c r="AX400" s="210">
        <v>1</v>
      </c>
      <c r="AY400" s="210">
        <v>1</v>
      </c>
      <c r="AZ400" s="210">
        <v>1</v>
      </c>
      <c r="BA400" s="210">
        <v>1</v>
      </c>
      <c r="BB400" s="210">
        <v>1</v>
      </c>
      <c r="BC400" s="210">
        <v>1</v>
      </c>
      <c r="BD400" s="210">
        <v>1</v>
      </c>
      <c r="BE400" s="210">
        <v>1</v>
      </c>
      <c r="BF400" s="210">
        <v>1</v>
      </c>
      <c r="BG400" s="210">
        <v>1</v>
      </c>
      <c r="BH400" s="210">
        <v>1</v>
      </c>
      <c r="BI400" s="210">
        <v>1</v>
      </c>
      <c r="BJ400" s="210">
        <v>1</v>
      </c>
      <c r="BK400" s="210">
        <v>1</v>
      </c>
      <c r="BL400" s="210">
        <v>1</v>
      </c>
      <c r="BM400" s="210">
        <v>1</v>
      </c>
      <c r="BN400" s="210">
        <v>1</v>
      </c>
      <c r="BO400" s="210">
        <v>1</v>
      </c>
      <c r="BP400" s="210">
        <v>1</v>
      </c>
      <c r="BQ400" s="210">
        <v>1</v>
      </c>
      <c r="BR400" s="210">
        <v>1</v>
      </c>
      <c r="BS400" s="210">
        <v>1</v>
      </c>
      <c r="BT400" s="210">
        <v>1</v>
      </c>
      <c r="BU400" s="210"/>
      <c r="BV400" s="210"/>
      <c r="BW400" s="210"/>
      <c r="BX400" s="210"/>
      <c r="BY400" s="210"/>
      <c r="BZ400" s="210"/>
      <c r="CA400" s="210"/>
      <c r="CB400" s="210"/>
      <c r="CC400" s="210"/>
      <c r="CD400" s="210"/>
      <c r="CE400" s="210"/>
      <c r="CF400" s="210"/>
      <c r="CG400" s="210"/>
      <c r="CH400" s="210"/>
      <c r="CI400" s="210"/>
      <c r="CJ400" s="210"/>
      <c r="CK400" s="210"/>
      <c r="CL400" s="210"/>
      <c r="CM400" s="210"/>
      <c r="CN400" s="210"/>
      <c r="CO400" s="210"/>
      <c r="CP400" s="210"/>
      <c r="CQ400" s="210"/>
      <c r="CR400" s="210"/>
      <c r="CS400" s="144"/>
      <c r="CT400" s="144"/>
    </row>
    <row r="401" spans="1:98" ht="15">
      <c r="A401" s="208" t="s">
        <v>8334</v>
      </c>
      <c r="B401" s="285" t="s">
        <v>441</v>
      </c>
      <c r="C401" s="209" t="s">
        <v>430</v>
      </c>
      <c r="D401" s="259"/>
      <c r="E401" s="209" t="s">
        <v>5135</v>
      </c>
      <c r="F401" s="209" t="s">
        <v>38</v>
      </c>
      <c r="G401" s="216" t="s">
        <v>35</v>
      </c>
      <c r="H401" s="209" t="s">
        <v>8271</v>
      </c>
      <c r="I401" s="2"/>
      <c r="J401" s="210">
        <v>0</v>
      </c>
      <c r="K401" s="210">
        <v>0</v>
      </c>
      <c r="L401" s="210">
        <v>0</v>
      </c>
      <c r="M401" s="210">
        <v>0</v>
      </c>
      <c r="N401" s="210">
        <v>0</v>
      </c>
      <c r="O401" s="210">
        <v>0</v>
      </c>
      <c r="P401" s="210">
        <v>0</v>
      </c>
      <c r="Q401" s="210">
        <v>0</v>
      </c>
      <c r="R401" s="210">
        <v>0</v>
      </c>
      <c r="S401" s="210">
        <v>0</v>
      </c>
      <c r="T401" s="210">
        <v>1</v>
      </c>
      <c r="U401" s="210">
        <v>1</v>
      </c>
      <c r="V401" s="210">
        <v>1</v>
      </c>
      <c r="W401" s="210">
        <v>1</v>
      </c>
      <c r="X401" s="210">
        <v>1</v>
      </c>
      <c r="Y401" s="210">
        <v>1</v>
      </c>
      <c r="Z401" s="210">
        <v>1</v>
      </c>
      <c r="AA401" s="210">
        <v>1</v>
      </c>
      <c r="AB401" s="210">
        <v>1</v>
      </c>
      <c r="AC401" s="210">
        <v>1</v>
      </c>
      <c r="AD401" s="210">
        <v>1</v>
      </c>
      <c r="AE401" s="210">
        <v>1</v>
      </c>
      <c r="AF401" s="210">
        <v>1</v>
      </c>
      <c r="AG401" s="210">
        <v>1</v>
      </c>
      <c r="AH401" s="210">
        <v>1</v>
      </c>
      <c r="AI401" s="210">
        <v>1</v>
      </c>
      <c r="AJ401" s="210">
        <v>1</v>
      </c>
      <c r="AK401" s="210">
        <v>1</v>
      </c>
      <c r="AL401" s="210">
        <v>1</v>
      </c>
      <c r="AM401" s="210">
        <v>1</v>
      </c>
      <c r="AN401" s="210">
        <v>1</v>
      </c>
      <c r="AO401" s="210">
        <v>1</v>
      </c>
      <c r="AP401" s="210">
        <v>1</v>
      </c>
      <c r="AQ401" s="210">
        <v>1</v>
      </c>
      <c r="AR401" s="210">
        <v>1</v>
      </c>
      <c r="AS401" s="210">
        <v>1</v>
      </c>
      <c r="AT401" s="210">
        <v>1</v>
      </c>
      <c r="AU401" s="210">
        <v>1</v>
      </c>
      <c r="AV401" s="210">
        <v>1</v>
      </c>
      <c r="AW401" s="210">
        <v>1</v>
      </c>
      <c r="AX401" s="210">
        <v>1</v>
      </c>
      <c r="AY401" s="210">
        <v>1</v>
      </c>
      <c r="AZ401" s="210">
        <v>1</v>
      </c>
      <c r="BA401" s="210">
        <v>1</v>
      </c>
      <c r="BB401" s="210">
        <v>1</v>
      </c>
      <c r="BC401" s="210">
        <v>1</v>
      </c>
      <c r="BD401" s="210">
        <v>1</v>
      </c>
      <c r="BE401" s="210">
        <v>1</v>
      </c>
      <c r="BF401" s="210">
        <v>1</v>
      </c>
      <c r="BG401" s="210">
        <v>1</v>
      </c>
      <c r="BH401" s="210">
        <v>1</v>
      </c>
      <c r="BI401" s="210">
        <v>1</v>
      </c>
      <c r="BJ401" s="210">
        <v>1</v>
      </c>
      <c r="BK401" s="210">
        <v>1</v>
      </c>
      <c r="BL401" s="210">
        <v>1</v>
      </c>
      <c r="BM401" s="210">
        <v>1</v>
      </c>
      <c r="BN401" s="210">
        <v>1</v>
      </c>
      <c r="BO401" s="210">
        <v>1</v>
      </c>
      <c r="BP401" s="210">
        <v>1</v>
      </c>
      <c r="BQ401" s="210">
        <v>1</v>
      </c>
      <c r="BR401" s="210">
        <v>1</v>
      </c>
      <c r="BS401" s="210">
        <v>1</v>
      </c>
      <c r="BT401" s="210">
        <v>1</v>
      </c>
      <c r="BU401" s="210"/>
      <c r="BV401" s="210"/>
      <c r="BW401" s="210"/>
      <c r="BX401" s="210"/>
      <c r="BY401" s="210"/>
      <c r="BZ401" s="210"/>
      <c r="CA401" s="210"/>
      <c r="CB401" s="210"/>
      <c r="CC401" s="210"/>
      <c r="CD401" s="210"/>
      <c r="CE401" s="210"/>
      <c r="CF401" s="210"/>
      <c r="CG401" s="210"/>
      <c r="CH401" s="210"/>
      <c r="CI401" s="210"/>
      <c r="CJ401" s="210"/>
      <c r="CK401" s="210"/>
      <c r="CL401" s="210"/>
      <c r="CM401" s="210"/>
      <c r="CN401" s="210"/>
      <c r="CO401" s="210"/>
      <c r="CP401" s="210"/>
      <c r="CQ401" s="210"/>
      <c r="CR401" s="210"/>
      <c r="CS401" s="144"/>
      <c r="CT401" s="144"/>
    </row>
    <row r="402" spans="1:98" ht="15">
      <c r="A402" s="208" t="s">
        <v>8334</v>
      </c>
      <c r="B402" s="285" t="s">
        <v>443</v>
      </c>
      <c r="C402" s="209" t="s">
        <v>7659</v>
      </c>
      <c r="D402" s="259"/>
      <c r="E402" s="209" t="s">
        <v>5138</v>
      </c>
      <c r="F402" s="209" t="s">
        <v>38</v>
      </c>
      <c r="G402" s="216" t="s">
        <v>35</v>
      </c>
      <c r="H402" s="209" t="s">
        <v>8271</v>
      </c>
      <c r="I402" s="2"/>
      <c r="J402" s="210">
        <v>0</v>
      </c>
      <c r="K402" s="210">
        <v>0</v>
      </c>
      <c r="L402" s="210">
        <v>0</v>
      </c>
      <c r="M402" s="210">
        <v>0</v>
      </c>
      <c r="N402" s="210">
        <v>0</v>
      </c>
      <c r="O402" s="210">
        <v>0</v>
      </c>
      <c r="P402" s="210">
        <v>0</v>
      </c>
      <c r="Q402" s="210">
        <v>1</v>
      </c>
      <c r="R402" s="210">
        <v>1</v>
      </c>
      <c r="S402" s="210">
        <v>1</v>
      </c>
      <c r="T402" s="210">
        <v>1</v>
      </c>
      <c r="U402" s="210">
        <v>1</v>
      </c>
      <c r="V402" s="210">
        <v>1</v>
      </c>
      <c r="W402" s="210">
        <v>1</v>
      </c>
      <c r="X402" s="210">
        <v>1</v>
      </c>
      <c r="Y402" s="210">
        <v>1</v>
      </c>
      <c r="Z402" s="210">
        <v>1</v>
      </c>
      <c r="AA402" s="210">
        <v>1</v>
      </c>
      <c r="AB402" s="210">
        <v>1</v>
      </c>
      <c r="AC402" s="210">
        <v>1</v>
      </c>
      <c r="AD402" s="210">
        <v>1</v>
      </c>
      <c r="AE402" s="210">
        <v>1</v>
      </c>
      <c r="AF402" s="210">
        <v>1</v>
      </c>
      <c r="AG402" s="210">
        <v>1</v>
      </c>
      <c r="AH402" s="210">
        <v>1</v>
      </c>
      <c r="AI402" s="210">
        <v>1</v>
      </c>
      <c r="AJ402" s="210">
        <v>1</v>
      </c>
      <c r="AK402" s="210">
        <v>1</v>
      </c>
      <c r="AL402" s="210">
        <v>1</v>
      </c>
      <c r="AM402" s="210">
        <v>1</v>
      </c>
      <c r="AN402" s="210">
        <v>1</v>
      </c>
      <c r="AO402" s="210">
        <v>1</v>
      </c>
      <c r="AP402" s="210">
        <v>1</v>
      </c>
      <c r="AQ402" s="210">
        <v>1</v>
      </c>
      <c r="AR402" s="210">
        <v>1</v>
      </c>
      <c r="AS402" s="210">
        <v>1</v>
      </c>
      <c r="AT402" s="210">
        <v>1</v>
      </c>
      <c r="AU402" s="210">
        <v>1</v>
      </c>
      <c r="AV402" s="210">
        <v>1</v>
      </c>
      <c r="AW402" s="210">
        <v>1</v>
      </c>
      <c r="AX402" s="210">
        <v>1</v>
      </c>
      <c r="AY402" s="210">
        <v>1</v>
      </c>
      <c r="AZ402" s="210">
        <v>1</v>
      </c>
      <c r="BA402" s="210">
        <v>1</v>
      </c>
      <c r="BB402" s="210">
        <v>1</v>
      </c>
      <c r="BC402" s="210">
        <v>1</v>
      </c>
      <c r="BD402" s="210">
        <v>1</v>
      </c>
      <c r="BE402" s="210">
        <v>1</v>
      </c>
      <c r="BF402" s="210">
        <v>1</v>
      </c>
      <c r="BG402" s="210">
        <v>1</v>
      </c>
      <c r="BH402" s="210">
        <v>1</v>
      </c>
      <c r="BI402" s="210">
        <v>1</v>
      </c>
      <c r="BJ402" s="210">
        <v>1</v>
      </c>
      <c r="BK402" s="210">
        <v>1</v>
      </c>
      <c r="BL402" s="210">
        <v>1</v>
      </c>
      <c r="BM402" s="210">
        <v>1</v>
      </c>
      <c r="BN402" s="210">
        <v>1</v>
      </c>
      <c r="BO402" s="210">
        <v>1</v>
      </c>
      <c r="BP402" s="210">
        <v>1</v>
      </c>
      <c r="BQ402" s="210">
        <v>1</v>
      </c>
      <c r="BR402" s="210">
        <v>1</v>
      </c>
      <c r="BS402" s="210">
        <v>1</v>
      </c>
      <c r="BT402" s="210">
        <v>1</v>
      </c>
      <c r="BU402" s="210"/>
      <c r="BV402" s="210"/>
      <c r="BW402" s="210"/>
      <c r="BX402" s="210"/>
      <c r="BY402" s="210"/>
      <c r="BZ402" s="210"/>
      <c r="CA402" s="210"/>
      <c r="CB402" s="210"/>
      <c r="CC402" s="210"/>
      <c r="CD402" s="210"/>
      <c r="CE402" s="210"/>
      <c r="CF402" s="210"/>
      <c r="CG402" s="210"/>
      <c r="CH402" s="210"/>
      <c r="CI402" s="210"/>
      <c r="CJ402" s="210"/>
      <c r="CK402" s="210"/>
      <c r="CL402" s="210"/>
      <c r="CM402" s="210"/>
      <c r="CN402" s="210"/>
      <c r="CO402" s="210"/>
      <c r="CP402" s="210"/>
      <c r="CQ402" s="210"/>
      <c r="CR402" s="210"/>
      <c r="CS402" s="144"/>
      <c r="CT402" s="144"/>
    </row>
    <row r="403" spans="1:98" ht="15">
      <c r="A403" s="208" t="s">
        <v>8334</v>
      </c>
      <c r="B403" s="285" t="s">
        <v>444</v>
      </c>
      <c r="C403" s="209" t="s">
        <v>7659</v>
      </c>
      <c r="D403" s="259"/>
      <c r="E403" s="209" t="s">
        <v>5155</v>
      </c>
      <c r="F403" s="209" t="s">
        <v>38</v>
      </c>
      <c r="G403" s="216" t="s">
        <v>35</v>
      </c>
      <c r="H403" s="209" t="s">
        <v>8271</v>
      </c>
      <c r="I403" s="2"/>
      <c r="J403" s="210">
        <v>0</v>
      </c>
      <c r="K403" s="210">
        <v>0</v>
      </c>
      <c r="L403" s="210">
        <v>0</v>
      </c>
      <c r="M403" s="210">
        <v>0</v>
      </c>
      <c r="N403" s="210">
        <v>0</v>
      </c>
      <c r="O403" s="210">
        <v>0</v>
      </c>
      <c r="P403" s="210">
        <v>0</v>
      </c>
      <c r="Q403" s="210">
        <v>1</v>
      </c>
      <c r="R403" s="210">
        <v>1</v>
      </c>
      <c r="S403" s="210">
        <v>1</v>
      </c>
      <c r="T403" s="210">
        <v>1</v>
      </c>
      <c r="U403" s="210">
        <v>1</v>
      </c>
      <c r="V403" s="210">
        <v>1</v>
      </c>
      <c r="W403" s="210">
        <v>1</v>
      </c>
      <c r="X403" s="210">
        <v>1</v>
      </c>
      <c r="Y403" s="210">
        <v>1</v>
      </c>
      <c r="Z403" s="210">
        <v>1</v>
      </c>
      <c r="AA403" s="210">
        <v>1</v>
      </c>
      <c r="AB403" s="210">
        <v>1</v>
      </c>
      <c r="AC403" s="210">
        <v>1</v>
      </c>
      <c r="AD403" s="210">
        <v>1</v>
      </c>
      <c r="AE403" s="210">
        <v>1</v>
      </c>
      <c r="AF403" s="210">
        <v>1</v>
      </c>
      <c r="AG403" s="210">
        <v>1</v>
      </c>
      <c r="AH403" s="210">
        <v>1</v>
      </c>
      <c r="AI403" s="210">
        <v>1</v>
      </c>
      <c r="AJ403" s="210">
        <v>1</v>
      </c>
      <c r="AK403" s="210">
        <v>1</v>
      </c>
      <c r="AL403" s="210">
        <v>1</v>
      </c>
      <c r="AM403" s="210">
        <v>1</v>
      </c>
      <c r="AN403" s="210">
        <v>1</v>
      </c>
      <c r="AO403" s="210">
        <v>1</v>
      </c>
      <c r="AP403" s="210">
        <v>1</v>
      </c>
      <c r="AQ403" s="210">
        <v>1</v>
      </c>
      <c r="AR403" s="210">
        <v>1</v>
      </c>
      <c r="AS403" s="210">
        <v>1</v>
      </c>
      <c r="AT403" s="210">
        <v>1</v>
      </c>
      <c r="AU403" s="210">
        <v>1</v>
      </c>
      <c r="AV403" s="210">
        <v>1</v>
      </c>
      <c r="AW403" s="210">
        <v>1</v>
      </c>
      <c r="AX403" s="210">
        <v>1</v>
      </c>
      <c r="AY403" s="210">
        <v>1</v>
      </c>
      <c r="AZ403" s="210">
        <v>1</v>
      </c>
      <c r="BA403" s="210">
        <v>1</v>
      </c>
      <c r="BB403" s="210">
        <v>1</v>
      </c>
      <c r="BC403" s="210">
        <v>1</v>
      </c>
      <c r="BD403" s="210">
        <v>1</v>
      </c>
      <c r="BE403" s="210">
        <v>1</v>
      </c>
      <c r="BF403" s="210">
        <v>1</v>
      </c>
      <c r="BG403" s="210">
        <v>1</v>
      </c>
      <c r="BH403" s="210">
        <v>1</v>
      </c>
      <c r="BI403" s="210">
        <v>1</v>
      </c>
      <c r="BJ403" s="210">
        <v>1</v>
      </c>
      <c r="BK403" s="210">
        <v>1</v>
      </c>
      <c r="BL403" s="210">
        <v>1</v>
      </c>
      <c r="BM403" s="210">
        <v>1</v>
      </c>
      <c r="BN403" s="210">
        <v>1</v>
      </c>
      <c r="BO403" s="210">
        <v>1</v>
      </c>
      <c r="BP403" s="210">
        <v>1</v>
      </c>
      <c r="BQ403" s="210">
        <v>1</v>
      </c>
      <c r="BR403" s="210">
        <v>1</v>
      </c>
      <c r="BS403" s="210">
        <v>1</v>
      </c>
      <c r="BT403" s="210">
        <v>1</v>
      </c>
      <c r="BU403" s="210"/>
      <c r="BV403" s="210"/>
      <c r="BW403" s="210"/>
      <c r="BX403" s="210"/>
      <c r="BY403" s="210"/>
      <c r="BZ403" s="210"/>
      <c r="CA403" s="210"/>
      <c r="CB403" s="210"/>
      <c r="CC403" s="210"/>
      <c r="CD403" s="210"/>
      <c r="CE403" s="210"/>
      <c r="CF403" s="210"/>
      <c r="CG403" s="210"/>
      <c r="CH403" s="210"/>
      <c r="CI403" s="210"/>
      <c r="CJ403" s="210"/>
      <c r="CK403" s="210"/>
      <c r="CL403" s="210"/>
      <c r="CM403" s="210"/>
      <c r="CN403" s="210"/>
      <c r="CO403" s="210"/>
      <c r="CP403" s="210"/>
      <c r="CQ403" s="210"/>
      <c r="CR403" s="210"/>
      <c r="CS403" s="144"/>
      <c r="CT403" s="144"/>
    </row>
    <row r="404" spans="1:98" ht="15">
      <c r="A404" s="208" t="s">
        <v>8334</v>
      </c>
      <c r="B404" s="285" t="s">
        <v>412</v>
      </c>
      <c r="C404" s="209" t="s">
        <v>7656</v>
      </c>
      <c r="D404" s="259"/>
      <c r="E404" s="209" t="s">
        <v>5136</v>
      </c>
      <c r="F404" s="209" t="s">
        <v>38</v>
      </c>
      <c r="G404" s="216" t="s">
        <v>35</v>
      </c>
      <c r="H404" s="209" t="s">
        <v>8271</v>
      </c>
      <c r="I404" s="2"/>
      <c r="J404" s="210">
        <v>0</v>
      </c>
      <c r="K404" s="210">
        <v>0</v>
      </c>
      <c r="L404" s="210">
        <v>0</v>
      </c>
      <c r="M404" s="210">
        <v>0</v>
      </c>
      <c r="N404" s="210">
        <v>0</v>
      </c>
      <c r="O404" s="210">
        <v>0</v>
      </c>
      <c r="P404" s="210">
        <v>0</v>
      </c>
      <c r="Q404" s="210">
        <v>0</v>
      </c>
      <c r="R404" s="210">
        <v>0</v>
      </c>
      <c r="S404" s="210">
        <v>0</v>
      </c>
      <c r="T404" s="210">
        <v>1</v>
      </c>
      <c r="U404" s="210">
        <v>1</v>
      </c>
      <c r="V404" s="210">
        <v>1</v>
      </c>
      <c r="W404" s="210">
        <v>1</v>
      </c>
      <c r="X404" s="210">
        <v>1</v>
      </c>
      <c r="Y404" s="210">
        <v>1</v>
      </c>
      <c r="Z404" s="210">
        <v>1</v>
      </c>
      <c r="AA404" s="210">
        <v>1</v>
      </c>
      <c r="AB404" s="210">
        <v>1</v>
      </c>
      <c r="AC404" s="210">
        <v>1</v>
      </c>
      <c r="AD404" s="210">
        <v>1</v>
      </c>
      <c r="AE404" s="210">
        <v>1</v>
      </c>
      <c r="AF404" s="210">
        <v>1</v>
      </c>
      <c r="AG404" s="210">
        <v>1</v>
      </c>
      <c r="AH404" s="210">
        <v>1</v>
      </c>
      <c r="AI404" s="210">
        <v>1</v>
      </c>
      <c r="AJ404" s="210">
        <v>1</v>
      </c>
      <c r="AK404" s="210">
        <v>1</v>
      </c>
      <c r="AL404" s="210">
        <v>1</v>
      </c>
      <c r="AM404" s="210">
        <v>1</v>
      </c>
      <c r="AN404" s="210">
        <v>1</v>
      </c>
      <c r="AO404" s="210">
        <v>1</v>
      </c>
      <c r="AP404" s="210">
        <v>1</v>
      </c>
      <c r="AQ404" s="210">
        <v>1</v>
      </c>
      <c r="AR404" s="210">
        <v>1</v>
      </c>
      <c r="AS404" s="210">
        <v>1</v>
      </c>
      <c r="AT404" s="210">
        <v>1</v>
      </c>
      <c r="AU404" s="210">
        <v>1</v>
      </c>
      <c r="AV404" s="210">
        <v>1</v>
      </c>
      <c r="AW404" s="210">
        <v>1</v>
      </c>
      <c r="AX404" s="210">
        <v>1</v>
      </c>
      <c r="AY404" s="210">
        <v>1</v>
      </c>
      <c r="AZ404" s="210">
        <v>1</v>
      </c>
      <c r="BA404" s="210">
        <v>1</v>
      </c>
      <c r="BB404" s="210">
        <v>1</v>
      </c>
      <c r="BC404" s="210">
        <v>1</v>
      </c>
      <c r="BD404" s="210">
        <v>1</v>
      </c>
      <c r="BE404" s="210">
        <v>1</v>
      </c>
      <c r="BF404" s="210">
        <v>1</v>
      </c>
      <c r="BG404" s="210">
        <v>1</v>
      </c>
      <c r="BH404" s="210">
        <v>1</v>
      </c>
      <c r="BI404" s="210">
        <v>1</v>
      </c>
      <c r="BJ404" s="210">
        <v>1</v>
      </c>
      <c r="BK404" s="210">
        <v>1</v>
      </c>
      <c r="BL404" s="210">
        <v>1</v>
      </c>
      <c r="BM404" s="210">
        <v>1</v>
      </c>
      <c r="BN404" s="210">
        <v>1</v>
      </c>
      <c r="BO404" s="210">
        <v>1</v>
      </c>
      <c r="BP404" s="210">
        <v>1</v>
      </c>
      <c r="BQ404" s="210">
        <v>1</v>
      </c>
      <c r="BR404" s="210">
        <v>1</v>
      </c>
      <c r="BS404" s="210">
        <v>1</v>
      </c>
      <c r="BT404" s="210">
        <v>1</v>
      </c>
      <c r="BU404" s="210"/>
      <c r="BV404" s="210"/>
      <c r="BW404" s="210"/>
      <c r="BX404" s="210"/>
      <c r="BY404" s="210"/>
      <c r="BZ404" s="210"/>
      <c r="CA404" s="210"/>
      <c r="CB404" s="210"/>
      <c r="CC404" s="210"/>
      <c r="CD404" s="210"/>
      <c r="CE404" s="210"/>
      <c r="CF404" s="210"/>
      <c r="CG404" s="210"/>
      <c r="CH404" s="210"/>
      <c r="CI404" s="210"/>
      <c r="CJ404" s="210"/>
      <c r="CK404" s="210"/>
      <c r="CL404" s="210"/>
      <c r="CM404" s="210"/>
      <c r="CN404" s="210"/>
      <c r="CO404" s="210"/>
      <c r="CP404" s="210"/>
      <c r="CQ404" s="210"/>
      <c r="CR404" s="210"/>
      <c r="CS404" s="144"/>
      <c r="CT404" s="144"/>
    </row>
    <row r="405" spans="1:98" ht="15">
      <c r="A405" s="208" t="s">
        <v>8334</v>
      </c>
      <c r="B405" s="285" t="s">
        <v>415</v>
      </c>
      <c r="C405" s="209" t="s">
        <v>343</v>
      </c>
      <c r="D405" s="259"/>
      <c r="E405" s="209" t="s">
        <v>5136</v>
      </c>
      <c r="F405" s="209" t="s">
        <v>38</v>
      </c>
      <c r="G405" s="216" t="s">
        <v>35</v>
      </c>
      <c r="H405" s="209" t="s">
        <v>8271</v>
      </c>
      <c r="I405" s="2"/>
      <c r="J405" s="210">
        <v>0</v>
      </c>
      <c r="K405" s="210">
        <v>0</v>
      </c>
      <c r="L405" s="210">
        <v>0</v>
      </c>
      <c r="M405" s="210">
        <v>0</v>
      </c>
      <c r="N405" s="210">
        <v>0</v>
      </c>
      <c r="O405" s="210">
        <v>0</v>
      </c>
      <c r="P405" s="210">
        <v>0</v>
      </c>
      <c r="Q405" s="210">
        <v>0</v>
      </c>
      <c r="R405" s="210">
        <v>0</v>
      </c>
      <c r="S405" s="210">
        <v>0</v>
      </c>
      <c r="T405" s="210">
        <v>0</v>
      </c>
      <c r="U405" s="210">
        <v>0</v>
      </c>
      <c r="V405" s="210">
        <v>0</v>
      </c>
      <c r="W405" s="210">
        <v>0</v>
      </c>
      <c r="X405" s="210">
        <v>1</v>
      </c>
      <c r="Y405" s="210">
        <v>1</v>
      </c>
      <c r="Z405" s="210">
        <v>1</v>
      </c>
      <c r="AA405" s="210">
        <v>1</v>
      </c>
      <c r="AB405" s="210">
        <v>1</v>
      </c>
      <c r="AC405" s="210">
        <v>1</v>
      </c>
      <c r="AD405" s="210">
        <v>1</v>
      </c>
      <c r="AE405" s="210">
        <v>1</v>
      </c>
      <c r="AF405" s="210">
        <v>1</v>
      </c>
      <c r="AG405" s="210">
        <v>1</v>
      </c>
      <c r="AH405" s="210">
        <v>1</v>
      </c>
      <c r="AI405" s="210">
        <v>1</v>
      </c>
      <c r="AJ405" s="210">
        <v>1</v>
      </c>
      <c r="AK405" s="210">
        <v>1</v>
      </c>
      <c r="AL405" s="210">
        <v>1</v>
      </c>
      <c r="AM405" s="210">
        <v>1</v>
      </c>
      <c r="AN405" s="210">
        <v>1</v>
      </c>
      <c r="AO405" s="210">
        <v>1</v>
      </c>
      <c r="AP405" s="210">
        <v>1</v>
      </c>
      <c r="AQ405" s="210">
        <v>1</v>
      </c>
      <c r="AR405" s="210">
        <v>1</v>
      </c>
      <c r="AS405" s="210">
        <v>1</v>
      </c>
      <c r="AT405" s="210">
        <v>1</v>
      </c>
      <c r="AU405" s="210">
        <v>1</v>
      </c>
      <c r="AV405" s="210">
        <v>1</v>
      </c>
      <c r="AW405" s="210">
        <v>1</v>
      </c>
      <c r="AX405" s="210">
        <v>1</v>
      </c>
      <c r="AY405" s="210">
        <v>1</v>
      </c>
      <c r="AZ405" s="210">
        <v>1</v>
      </c>
      <c r="BA405" s="210">
        <v>1</v>
      </c>
      <c r="BB405" s="210">
        <v>1</v>
      </c>
      <c r="BC405" s="210">
        <v>1</v>
      </c>
      <c r="BD405" s="210">
        <v>1</v>
      </c>
      <c r="BE405" s="210">
        <v>1</v>
      </c>
      <c r="BF405" s="210">
        <v>1</v>
      </c>
      <c r="BG405" s="210">
        <v>1</v>
      </c>
      <c r="BH405" s="210">
        <v>1</v>
      </c>
      <c r="BI405" s="210">
        <v>1</v>
      </c>
      <c r="BJ405" s="210">
        <v>1</v>
      </c>
      <c r="BK405" s="210">
        <v>1</v>
      </c>
      <c r="BL405" s="210">
        <v>1</v>
      </c>
      <c r="BM405" s="210">
        <v>1</v>
      </c>
      <c r="BN405" s="210">
        <v>1</v>
      </c>
      <c r="BO405" s="210">
        <v>1</v>
      </c>
      <c r="BP405" s="210">
        <v>1</v>
      </c>
      <c r="BQ405" s="210">
        <v>1</v>
      </c>
      <c r="BR405" s="210">
        <v>1</v>
      </c>
      <c r="BS405" s="210">
        <v>1</v>
      </c>
      <c r="BT405" s="210">
        <v>1</v>
      </c>
      <c r="BU405" s="210"/>
      <c r="BV405" s="210"/>
      <c r="BW405" s="210"/>
      <c r="BX405" s="210"/>
      <c r="BY405" s="210"/>
      <c r="BZ405" s="210"/>
      <c r="CA405" s="210"/>
      <c r="CB405" s="210"/>
      <c r="CC405" s="210"/>
      <c r="CD405" s="210"/>
      <c r="CE405" s="210"/>
      <c r="CF405" s="210"/>
      <c r="CG405" s="210"/>
      <c r="CH405" s="210"/>
      <c r="CI405" s="210"/>
      <c r="CJ405" s="210"/>
      <c r="CK405" s="210"/>
      <c r="CL405" s="210"/>
      <c r="CM405" s="210"/>
      <c r="CN405" s="210"/>
      <c r="CO405" s="210"/>
      <c r="CP405" s="210"/>
      <c r="CQ405" s="210"/>
      <c r="CR405" s="210"/>
      <c r="CS405" s="144"/>
      <c r="CT405" s="144"/>
    </row>
    <row r="406" spans="1:98" ht="15">
      <c r="A406" s="208" t="s">
        <v>8334</v>
      </c>
      <c r="B406" s="285" t="s">
        <v>442</v>
      </c>
      <c r="C406" s="209" t="s">
        <v>430</v>
      </c>
      <c r="D406" s="259"/>
      <c r="E406" s="209" t="s">
        <v>5136</v>
      </c>
      <c r="F406" s="209" t="s">
        <v>38</v>
      </c>
      <c r="G406" s="216" t="s">
        <v>35</v>
      </c>
      <c r="H406" s="209" t="s">
        <v>8271</v>
      </c>
      <c r="I406" s="2"/>
      <c r="J406" s="210">
        <v>0</v>
      </c>
      <c r="K406" s="210">
        <v>0</v>
      </c>
      <c r="L406" s="210">
        <v>0</v>
      </c>
      <c r="M406" s="210">
        <v>0</v>
      </c>
      <c r="N406" s="210">
        <v>0</v>
      </c>
      <c r="O406" s="210">
        <v>0</v>
      </c>
      <c r="P406" s="210">
        <v>0</v>
      </c>
      <c r="Q406" s="210">
        <v>0</v>
      </c>
      <c r="R406" s="210">
        <v>0</v>
      </c>
      <c r="S406" s="210">
        <v>0</v>
      </c>
      <c r="T406" s="210">
        <v>1</v>
      </c>
      <c r="U406" s="210">
        <v>1</v>
      </c>
      <c r="V406" s="210">
        <v>1</v>
      </c>
      <c r="W406" s="210">
        <v>1</v>
      </c>
      <c r="X406" s="210">
        <v>1</v>
      </c>
      <c r="Y406" s="210">
        <v>1</v>
      </c>
      <c r="Z406" s="210">
        <v>1</v>
      </c>
      <c r="AA406" s="210">
        <v>1</v>
      </c>
      <c r="AB406" s="210">
        <v>1</v>
      </c>
      <c r="AC406" s="210">
        <v>1</v>
      </c>
      <c r="AD406" s="210">
        <v>1</v>
      </c>
      <c r="AE406" s="210">
        <v>1</v>
      </c>
      <c r="AF406" s="210">
        <v>1</v>
      </c>
      <c r="AG406" s="210">
        <v>1</v>
      </c>
      <c r="AH406" s="210">
        <v>1</v>
      </c>
      <c r="AI406" s="210">
        <v>1</v>
      </c>
      <c r="AJ406" s="210">
        <v>1</v>
      </c>
      <c r="AK406" s="210">
        <v>1</v>
      </c>
      <c r="AL406" s="210">
        <v>1</v>
      </c>
      <c r="AM406" s="210">
        <v>1</v>
      </c>
      <c r="AN406" s="210">
        <v>1</v>
      </c>
      <c r="AO406" s="210">
        <v>1</v>
      </c>
      <c r="AP406" s="210">
        <v>1</v>
      </c>
      <c r="AQ406" s="210">
        <v>1</v>
      </c>
      <c r="AR406" s="210">
        <v>1</v>
      </c>
      <c r="AS406" s="210">
        <v>1</v>
      </c>
      <c r="AT406" s="210">
        <v>1</v>
      </c>
      <c r="AU406" s="210">
        <v>1</v>
      </c>
      <c r="AV406" s="210">
        <v>1</v>
      </c>
      <c r="AW406" s="210">
        <v>1</v>
      </c>
      <c r="AX406" s="210">
        <v>1</v>
      </c>
      <c r="AY406" s="210">
        <v>1</v>
      </c>
      <c r="AZ406" s="210">
        <v>1</v>
      </c>
      <c r="BA406" s="210">
        <v>1</v>
      </c>
      <c r="BB406" s="210">
        <v>1</v>
      </c>
      <c r="BC406" s="210">
        <v>1</v>
      </c>
      <c r="BD406" s="210">
        <v>1</v>
      </c>
      <c r="BE406" s="210">
        <v>1</v>
      </c>
      <c r="BF406" s="210">
        <v>1</v>
      </c>
      <c r="BG406" s="210">
        <v>1</v>
      </c>
      <c r="BH406" s="210">
        <v>1</v>
      </c>
      <c r="BI406" s="210">
        <v>1</v>
      </c>
      <c r="BJ406" s="210">
        <v>1</v>
      </c>
      <c r="BK406" s="210">
        <v>1</v>
      </c>
      <c r="BL406" s="210">
        <v>1</v>
      </c>
      <c r="BM406" s="210">
        <v>1</v>
      </c>
      <c r="BN406" s="210">
        <v>1</v>
      </c>
      <c r="BO406" s="210">
        <v>1</v>
      </c>
      <c r="BP406" s="210">
        <v>1</v>
      </c>
      <c r="BQ406" s="210">
        <v>1</v>
      </c>
      <c r="BR406" s="210">
        <v>1</v>
      </c>
      <c r="BS406" s="210">
        <v>1</v>
      </c>
      <c r="BT406" s="210">
        <v>1</v>
      </c>
      <c r="BU406" s="210"/>
      <c r="BV406" s="210"/>
      <c r="BW406" s="210"/>
      <c r="BX406" s="210"/>
      <c r="BY406" s="210"/>
      <c r="BZ406" s="210"/>
      <c r="CA406" s="210"/>
      <c r="CB406" s="210"/>
      <c r="CC406" s="210"/>
      <c r="CD406" s="210"/>
      <c r="CE406" s="210"/>
      <c r="CF406" s="210"/>
      <c r="CG406" s="210"/>
      <c r="CH406" s="210"/>
      <c r="CI406" s="210"/>
      <c r="CJ406" s="210"/>
      <c r="CK406" s="210"/>
      <c r="CL406" s="210"/>
      <c r="CM406" s="210"/>
      <c r="CN406" s="210"/>
      <c r="CO406" s="210"/>
      <c r="CP406" s="210"/>
      <c r="CQ406" s="210"/>
      <c r="CR406" s="210"/>
      <c r="CS406" s="144"/>
      <c r="CT406" s="144"/>
    </row>
    <row r="407" spans="1:98" ht="15">
      <c r="A407" s="208" t="s">
        <v>8334</v>
      </c>
      <c r="B407" s="285" t="s">
        <v>24</v>
      </c>
      <c r="C407" s="209" t="s">
        <v>28</v>
      </c>
      <c r="D407" s="259"/>
      <c r="E407" s="209" t="s">
        <v>2</v>
      </c>
      <c r="F407" s="209" t="s">
        <v>38</v>
      </c>
      <c r="G407" s="216" t="s">
        <v>35</v>
      </c>
      <c r="H407" s="209" t="s">
        <v>8271</v>
      </c>
      <c r="I407" s="2"/>
      <c r="J407" s="210">
        <v>0</v>
      </c>
      <c r="K407" s="210">
        <v>3</v>
      </c>
      <c r="L407" s="210">
        <v>3</v>
      </c>
      <c r="M407" s="210">
        <v>3</v>
      </c>
      <c r="N407" s="210">
        <v>0</v>
      </c>
      <c r="O407" s="210">
        <v>0</v>
      </c>
      <c r="P407" s="210">
        <v>0</v>
      </c>
      <c r="Q407" s="210">
        <v>3</v>
      </c>
      <c r="R407" s="210">
        <v>3</v>
      </c>
      <c r="S407" s="210">
        <v>3</v>
      </c>
      <c r="T407" s="210">
        <v>3</v>
      </c>
      <c r="U407" s="210">
        <v>3</v>
      </c>
      <c r="V407" s="210">
        <v>3</v>
      </c>
      <c r="W407" s="210">
        <v>3</v>
      </c>
      <c r="X407" s="210">
        <v>3</v>
      </c>
      <c r="Y407" s="210">
        <v>3</v>
      </c>
      <c r="Z407" s="210">
        <v>3</v>
      </c>
      <c r="AA407" s="210">
        <v>3</v>
      </c>
      <c r="AB407" s="210">
        <v>3</v>
      </c>
      <c r="AC407" s="210">
        <v>3</v>
      </c>
      <c r="AD407" s="210">
        <v>3</v>
      </c>
      <c r="AE407" s="210">
        <v>3</v>
      </c>
      <c r="AF407" s="210">
        <v>3</v>
      </c>
      <c r="AG407" s="210">
        <v>3</v>
      </c>
      <c r="AH407" s="210">
        <v>3</v>
      </c>
      <c r="AI407" s="210">
        <v>3</v>
      </c>
      <c r="AJ407" s="210">
        <v>3</v>
      </c>
      <c r="AK407" s="210">
        <v>3</v>
      </c>
      <c r="AL407" s="210">
        <v>3</v>
      </c>
      <c r="AM407" s="210">
        <v>3</v>
      </c>
      <c r="AN407" s="210">
        <v>3</v>
      </c>
      <c r="AO407" s="210">
        <v>3</v>
      </c>
      <c r="AP407" s="210">
        <v>3</v>
      </c>
      <c r="AQ407" s="210">
        <v>3</v>
      </c>
      <c r="AR407" s="210">
        <v>3</v>
      </c>
      <c r="AS407" s="210">
        <v>3</v>
      </c>
      <c r="AT407" s="210">
        <v>3</v>
      </c>
      <c r="AU407" s="210">
        <v>3</v>
      </c>
      <c r="AV407" s="210">
        <v>3</v>
      </c>
      <c r="AW407" s="210">
        <v>0</v>
      </c>
      <c r="AX407" s="210">
        <v>0</v>
      </c>
      <c r="AY407" s="210">
        <v>0</v>
      </c>
      <c r="AZ407" s="210">
        <v>0</v>
      </c>
      <c r="BA407" s="210">
        <v>0</v>
      </c>
      <c r="BB407" s="210">
        <v>0</v>
      </c>
      <c r="BC407" s="210">
        <v>0</v>
      </c>
      <c r="BD407" s="210">
        <v>0</v>
      </c>
      <c r="BE407" s="210">
        <v>0</v>
      </c>
      <c r="BF407" s="210">
        <v>0</v>
      </c>
      <c r="BG407" s="210">
        <v>0</v>
      </c>
      <c r="BH407" s="210">
        <v>0</v>
      </c>
      <c r="BI407" s="210">
        <v>0</v>
      </c>
      <c r="BJ407" s="210">
        <v>0</v>
      </c>
      <c r="BK407" s="210">
        <v>0</v>
      </c>
      <c r="BL407" s="210">
        <v>0</v>
      </c>
      <c r="BM407" s="210">
        <v>0</v>
      </c>
      <c r="BN407" s="210">
        <v>0</v>
      </c>
      <c r="BO407" s="210">
        <v>0</v>
      </c>
      <c r="BP407" s="210">
        <v>0</v>
      </c>
      <c r="BQ407" s="210">
        <v>0</v>
      </c>
      <c r="BR407" s="210">
        <v>0</v>
      </c>
      <c r="BS407" s="210">
        <v>0</v>
      </c>
      <c r="BT407" s="210">
        <v>0</v>
      </c>
      <c r="BU407" s="210"/>
      <c r="BV407" s="210"/>
      <c r="BW407" s="210"/>
      <c r="BX407" s="210"/>
      <c r="BY407" s="210"/>
      <c r="BZ407" s="210"/>
      <c r="CA407" s="210"/>
      <c r="CB407" s="210"/>
      <c r="CC407" s="210"/>
      <c r="CD407" s="210"/>
      <c r="CE407" s="210"/>
      <c r="CF407" s="210"/>
      <c r="CG407" s="210"/>
      <c r="CH407" s="210"/>
      <c r="CI407" s="210"/>
      <c r="CJ407" s="210"/>
      <c r="CK407" s="210"/>
      <c r="CL407" s="210"/>
      <c r="CM407" s="210"/>
      <c r="CN407" s="210"/>
      <c r="CO407" s="210"/>
      <c r="CP407" s="210"/>
      <c r="CQ407" s="210"/>
      <c r="CR407" s="210"/>
      <c r="CS407" s="144"/>
      <c r="CT407" s="144"/>
    </row>
    <row r="408" spans="1:98" ht="15">
      <c r="A408" s="208" t="s">
        <v>8334</v>
      </c>
      <c r="B408" s="285" t="s">
        <v>8308</v>
      </c>
      <c r="C408" s="209" t="s">
        <v>456</v>
      </c>
      <c r="D408" s="259"/>
      <c r="E408" s="209" t="s">
        <v>2</v>
      </c>
      <c r="F408" s="209" t="s">
        <v>38</v>
      </c>
      <c r="G408" s="216" t="s">
        <v>35</v>
      </c>
      <c r="H408" s="209" t="s">
        <v>8271</v>
      </c>
      <c r="I408" s="2"/>
      <c r="J408" s="210">
        <v>0</v>
      </c>
      <c r="K408" s="210">
        <v>0</v>
      </c>
      <c r="L408" s="210">
        <v>0</v>
      </c>
      <c r="M408" s="210">
        <v>0</v>
      </c>
      <c r="N408" s="210">
        <v>0</v>
      </c>
      <c r="O408" s="210">
        <v>0</v>
      </c>
      <c r="P408" s="210">
        <v>0</v>
      </c>
      <c r="Q408" s="210">
        <v>0</v>
      </c>
      <c r="R408" s="210">
        <v>0</v>
      </c>
      <c r="S408" s="210">
        <v>0</v>
      </c>
      <c r="T408" s="210">
        <v>1</v>
      </c>
      <c r="U408" s="210">
        <v>1</v>
      </c>
      <c r="V408" s="210">
        <v>1</v>
      </c>
      <c r="W408" s="210">
        <v>1</v>
      </c>
      <c r="X408" s="210">
        <v>1</v>
      </c>
      <c r="Y408" s="210">
        <v>1</v>
      </c>
      <c r="Z408" s="210">
        <v>1</v>
      </c>
      <c r="AA408" s="210">
        <v>1</v>
      </c>
      <c r="AB408" s="210">
        <v>1</v>
      </c>
      <c r="AC408" s="210">
        <v>1</v>
      </c>
      <c r="AD408" s="210">
        <v>1</v>
      </c>
      <c r="AE408" s="210">
        <v>1</v>
      </c>
      <c r="AF408" s="210">
        <v>1</v>
      </c>
      <c r="AG408" s="210">
        <v>1</v>
      </c>
      <c r="AH408" s="210">
        <v>1</v>
      </c>
      <c r="AI408" s="210">
        <v>1</v>
      </c>
      <c r="AJ408" s="210">
        <v>1</v>
      </c>
      <c r="AK408" s="210">
        <v>1</v>
      </c>
      <c r="AL408" s="210">
        <v>1</v>
      </c>
      <c r="AM408" s="210">
        <v>1</v>
      </c>
      <c r="AN408" s="210">
        <v>1</v>
      </c>
      <c r="AO408" s="210">
        <v>1</v>
      </c>
      <c r="AP408" s="210">
        <v>1</v>
      </c>
      <c r="AQ408" s="210">
        <v>1</v>
      </c>
      <c r="AR408" s="210">
        <v>1</v>
      </c>
      <c r="AS408" s="210">
        <v>1</v>
      </c>
      <c r="AT408" s="210">
        <v>1</v>
      </c>
      <c r="AU408" s="210">
        <v>1</v>
      </c>
      <c r="AV408" s="210">
        <v>1</v>
      </c>
      <c r="AW408" s="210">
        <v>1</v>
      </c>
      <c r="AX408" s="210">
        <v>1</v>
      </c>
      <c r="AY408" s="210">
        <v>1</v>
      </c>
      <c r="AZ408" s="210">
        <v>1</v>
      </c>
      <c r="BA408" s="210">
        <v>1</v>
      </c>
      <c r="BB408" s="210">
        <v>1</v>
      </c>
      <c r="BC408" s="210">
        <v>1</v>
      </c>
      <c r="BD408" s="210">
        <v>1</v>
      </c>
      <c r="BE408" s="210">
        <v>1</v>
      </c>
      <c r="BF408" s="210">
        <v>1</v>
      </c>
      <c r="BG408" s="210">
        <v>1</v>
      </c>
      <c r="BH408" s="210">
        <v>1</v>
      </c>
      <c r="BI408" s="210">
        <v>1</v>
      </c>
      <c r="BJ408" s="210">
        <v>1</v>
      </c>
      <c r="BK408" s="210">
        <v>1</v>
      </c>
      <c r="BL408" s="210">
        <v>1</v>
      </c>
      <c r="BM408" s="210">
        <v>1</v>
      </c>
      <c r="BN408" s="210">
        <v>1</v>
      </c>
      <c r="BO408" s="210">
        <v>1</v>
      </c>
      <c r="BP408" s="210">
        <v>1</v>
      </c>
      <c r="BQ408" s="210">
        <v>1</v>
      </c>
      <c r="BR408" s="210">
        <v>1</v>
      </c>
      <c r="BS408" s="210">
        <v>1</v>
      </c>
      <c r="BT408" s="210">
        <v>1</v>
      </c>
      <c r="BU408" s="210"/>
      <c r="BV408" s="210"/>
      <c r="BW408" s="210"/>
      <c r="BX408" s="210"/>
      <c r="BY408" s="210"/>
      <c r="BZ408" s="210"/>
      <c r="CA408" s="210"/>
      <c r="CB408" s="210"/>
      <c r="CC408" s="210"/>
      <c r="CD408" s="210"/>
      <c r="CE408" s="210"/>
      <c r="CF408" s="210"/>
      <c r="CG408" s="210"/>
      <c r="CH408" s="210"/>
      <c r="CI408" s="210"/>
      <c r="CJ408" s="210"/>
      <c r="CK408" s="210"/>
      <c r="CL408" s="210"/>
      <c r="CM408" s="210"/>
      <c r="CN408" s="210"/>
      <c r="CO408" s="210"/>
      <c r="CP408" s="210"/>
      <c r="CQ408" s="210"/>
      <c r="CR408" s="210"/>
      <c r="CS408" s="144"/>
      <c r="CT408" s="144"/>
    </row>
    <row r="409" spans="1:98" ht="15">
      <c r="A409" s="208" t="s">
        <v>8334</v>
      </c>
      <c r="B409" s="285" t="s">
        <v>8309</v>
      </c>
      <c r="C409" s="209" t="s">
        <v>456</v>
      </c>
      <c r="D409" s="259"/>
      <c r="E409" s="209" t="s">
        <v>2</v>
      </c>
      <c r="F409" s="209" t="s">
        <v>38</v>
      </c>
      <c r="G409" s="216" t="s">
        <v>35</v>
      </c>
      <c r="H409" s="209" t="s">
        <v>8271</v>
      </c>
      <c r="I409" s="2"/>
      <c r="J409" s="210">
        <v>0</v>
      </c>
      <c r="K409" s="210">
        <v>0</v>
      </c>
      <c r="L409" s="210">
        <v>0</v>
      </c>
      <c r="M409" s="210">
        <v>0</v>
      </c>
      <c r="N409" s="210">
        <v>0</v>
      </c>
      <c r="O409" s="210">
        <v>0</v>
      </c>
      <c r="P409" s="210">
        <v>0</v>
      </c>
      <c r="Q409" s="210">
        <v>0</v>
      </c>
      <c r="R409" s="210">
        <v>0</v>
      </c>
      <c r="S409" s="210">
        <v>0</v>
      </c>
      <c r="T409" s="210">
        <v>0</v>
      </c>
      <c r="U409" s="210">
        <v>1</v>
      </c>
      <c r="V409" s="210">
        <v>1</v>
      </c>
      <c r="W409" s="210">
        <v>1</v>
      </c>
      <c r="X409" s="210">
        <v>1</v>
      </c>
      <c r="Y409" s="210">
        <v>1</v>
      </c>
      <c r="Z409" s="210">
        <v>1</v>
      </c>
      <c r="AA409" s="210">
        <v>1</v>
      </c>
      <c r="AB409" s="210">
        <v>1</v>
      </c>
      <c r="AC409" s="210">
        <v>1</v>
      </c>
      <c r="AD409" s="210">
        <v>1</v>
      </c>
      <c r="AE409" s="210">
        <v>1</v>
      </c>
      <c r="AF409" s="210">
        <v>1</v>
      </c>
      <c r="AG409" s="210">
        <v>1</v>
      </c>
      <c r="AH409" s="210">
        <v>1</v>
      </c>
      <c r="AI409" s="210">
        <v>1</v>
      </c>
      <c r="AJ409" s="210">
        <v>1</v>
      </c>
      <c r="AK409" s="210">
        <v>1</v>
      </c>
      <c r="AL409" s="210">
        <v>1</v>
      </c>
      <c r="AM409" s="210">
        <v>1</v>
      </c>
      <c r="AN409" s="210">
        <v>1</v>
      </c>
      <c r="AO409" s="210">
        <v>1</v>
      </c>
      <c r="AP409" s="210">
        <v>1</v>
      </c>
      <c r="AQ409" s="210">
        <v>1</v>
      </c>
      <c r="AR409" s="210">
        <v>1</v>
      </c>
      <c r="AS409" s="210">
        <v>1</v>
      </c>
      <c r="AT409" s="210">
        <v>1</v>
      </c>
      <c r="AU409" s="210">
        <v>1</v>
      </c>
      <c r="AV409" s="210">
        <v>1</v>
      </c>
      <c r="AW409" s="210">
        <v>1</v>
      </c>
      <c r="AX409" s="210">
        <v>1</v>
      </c>
      <c r="AY409" s="210">
        <v>1</v>
      </c>
      <c r="AZ409" s="210">
        <v>1</v>
      </c>
      <c r="BA409" s="210">
        <v>1</v>
      </c>
      <c r="BB409" s="210">
        <v>1</v>
      </c>
      <c r="BC409" s="210">
        <v>1</v>
      </c>
      <c r="BD409" s="210">
        <v>1</v>
      </c>
      <c r="BE409" s="210">
        <v>1</v>
      </c>
      <c r="BF409" s="210">
        <v>1</v>
      </c>
      <c r="BG409" s="210">
        <v>1</v>
      </c>
      <c r="BH409" s="210">
        <v>1</v>
      </c>
      <c r="BI409" s="210">
        <v>1</v>
      </c>
      <c r="BJ409" s="210">
        <v>1</v>
      </c>
      <c r="BK409" s="210">
        <v>1</v>
      </c>
      <c r="BL409" s="210">
        <v>1</v>
      </c>
      <c r="BM409" s="210">
        <v>1</v>
      </c>
      <c r="BN409" s="210">
        <v>1</v>
      </c>
      <c r="BO409" s="210">
        <v>1</v>
      </c>
      <c r="BP409" s="210">
        <v>1</v>
      </c>
      <c r="BQ409" s="210">
        <v>1</v>
      </c>
      <c r="BR409" s="210">
        <v>1</v>
      </c>
      <c r="BS409" s="210">
        <v>1</v>
      </c>
      <c r="BT409" s="210">
        <v>1</v>
      </c>
      <c r="BU409" s="210"/>
      <c r="BV409" s="210"/>
      <c r="BW409" s="210"/>
      <c r="BX409" s="210"/>
      <c r="BY409" s="210"/>
      <c r="BZ409" s="210"/>
      <c r="CA409" s="210"/>
      <c r="CB409" s="210"/>
      <c r="CC409" s="210"/>
      <c r="CD409" s="210"/>
      <c r="CE409" s="210"/>
      <c r="CF409" s="210"/>
      <c r="CG409" s="210"/>
      <c r="CH409" s="210"/>
      <c r="CI409" s="210"/>
      <c r="CJ409" s="210"/>
      <c r="CK409" s="210"/>
      <c r="CL409" s="210"/>
      <c r="CM409" s="210"/>
      <c r="CN409" s="210"/>
      <c r="CO409" s="210"/>
      <c r="CP409" s="210"/>
      <c r="CQ409" s="210"/>
      <c r="CR409" s="210"/>
      <c r="CS409" s="144"/>
      <c r="CT409" s="144"/>
    </row>
    <row r="410" spans="1:98" ht="15">
      <c r="A410" s="208" t="s">
        <v>8334</v>
      </c>
      <c r="B410" s="285" t="s">
        <v>8275</v>
      </c>
      <c r="C410" s="209" t="s">
        <v>456</v>
      </c>
      <c r="D410" s="259"/>
      <c r="E410" s="209" t="s">
        <v>2</v>
      </c>
      <c r="F410" s="209" t="s">
        <v>38</v>
      </c>
      <c r="G410" s="216" t="s">
        <v>35</v>
      </c>
      <c r="H410" s="209" t="s">
        <v>8271</v>
      </c>
      <c r="I410" s="2"/>
      <c r="J410" s="210">
        <v>0</v>
      </c>
      <c r="K410" s="210">
        <v>0</v>
      </c>
      <c r="L410" s="210">
        <v>0</v>
      </c>
      <c r="M410" s="210">
        <v>0</v>
      </c>
      <c r="N410" s="210">
        <v>0</v>
      </c>
      <c r="O410" s="210">
        <v>0</v>
      </c>
      <c r="P410" s="210">
        <v>0</v>
      </c>
      <c r="Q410" s="210">
        <v>0</v>
      </c>
      <c r="R410" s="210">
        <v>0</v>
      </c>
      <c r="S410" s="210">
        <v>0</v>
      </c>
      <c r="T410" s="210">
        <v>1</v>
      </c>
      <c r="U410" s="210">
        <v>1</v>
      </c>
      <c r="V410" s="210">
        <v>1</v>
      </c>
      <c r="W410" s="210">
        <v>1</v>
      </c>
      <c r="X410" s="210">
        <v>1</v>
      </c>
      <c r="Y410" s="210">
        <v>1</v>
      </c>
      <c r="Z410" s="210">
        <v>1</v>
      </c>
      <c r="AA410" s="210">
        <v>1</v>
      </c>
      <c r="AB410" s="210">
        <v>1</v>
      </c>
      <c r="AC410" s="210">
        <v>1</v>
      </c>
      <c r="AD410" s="210">
        <v>1</v>
      </c>
      <c r="AE410" s="210">
        <v>1</v>
      </c>
      <c r="AF410" s="210">
        <v>1</v>
      </c>
      <c r="AG410" s="210">
        <v>1</v>
      </c>
      <c r="AH410" s="210">
        <v>1</v>
      </c>
      <c r="AI410" s="210">
        <v>1</v>
      </c>
      <c r="AJ410" s="210">
        <v>1</v>
      </c>
      <c r="AK410" s="210">
        <v>1</v>
      </c>
      <c r="AL410" s="210">
        <v>1</v>
      </c>
      <c r="AM410" s="210">
        <v>1</v>
      </c>
      <c r="AN410" s="210">
        <v>1</v>
      </c>
      <c r="AO410" s="210">
        <v>1</v>
      </c>
      <c r="AP410" s="210">
        <v>1</v>
      </c>
      <c r="AQ410" s="210">
        <v>1</v>
      </c>
      <c r="AR410" s="210">
        <v>1</v>
      </c>
      <c r="AS410" s="210">
        <v>1</v>
      </c>
      <c r="AT410" s="210">
        <v>1</v>
      </c>
      <c r="AU410" s="210">
        <v>1</v>
      </c>
      <c r="AV410" s="210">
        <v>1</v>
      </c>
      <c r="AW410" s="210">
        <v>1</v>
      </c>
      <c r="AX410" s="210">
        <v>1</v>
      </c>
      <c r="AY410" s="210">
        <v>1</v>
      </c>
      <c r="AZ410" s="210">
        <v>1</v>
      </c>
      <c r="BA410" s="210">
        <v>1</v>
      </c>
      <c r="BB410" s="210">
        <v>1</v>
      </c>
      <c r="BC410" s="210">
        <v>1</v>
      </c>
      <c r="BD410" s="210">
        <v>1</v>
      </c>
      <c r="BE410" s="210">
        <v>1</v>
      </c>
      <c r="BF410" s="210">
        <v>1</v>
      </c>
      <c r="BG410" s="210">
        <v>1</v>
      </c>
      <c r="BH410" s="210">
        <v>1</v>
      </c>
      <c r="BI410" s="210">
        <v>1</v>
      </c>
      <c r="BJ410" s="210">
        <v>1</v>
      </c>
      <c r="BK410" s="210">
        <v>1</v>
      </c>
      <c r="BL410" s="210">
        <v>1</v>
      </c>
      <c r="BM410" s="210">
        <v>1</v>
      </c>
      <c r="BN410" s="210">
        <v>1</v>
      </c>
      <c r="BO410" s="210">
        <v>1</v>
      </c>
      <c r="BP410" s="210">
        <v>1</v>
      </c>
      <c r="BQ410" s="210">
        <v>1</v>
      </c>
      <c r="BR410" s="210">
        <v>1</v>
      </c>
      <c r="BS410" s="210">
        <v>1</v>
      </c>
      <c r="BT410" s="210">
        <v>1</v>
      </c>
      <c r="BU410" s="210"/>
      <c r="BV410" s="210"/>
      <c r="BW410" s="210"/>
      <c r="BX410" s="210"/>
      <c r="BY410" s="210"/>
      <c r="BZ410" s="210"/>
      <c r="CA410" s="210"/>
      <c r="CB410" s="210"/>
      <c r="CC410" s="210"/>
      <c r="CD410" s="210"/>
      <c r="CE410" s="210"/>
      <c r="CF410" s="210"/>
      <c r="CG410" s="210"/>
      <c r="CH410" s="210"/>
      <c r="CI410" s="210"/>
      <c r="CJ410" s="210"/>
      <c r="CK410" s="210"/>
      <c r="CL410" s="210"/>
      <c r="CM410" s="210"/>
      <c r="CN410" s="210"/>
      <c r="CO410" s="210"/>
      <c r="CP410" s="210"/>
      <c r="CQ410" s="210"/>
      <c r="CR410" s="210"/>
      <c r="CS410" s="144"/>
      <c r="CT410" s="144"/>
    </row>
    <row r="411" spans="1:98" ht="15">
      <c r="A411" s="208" t="s">
        <v>8334</v>
      </c>
      <c r="B411" s="285" t="s">
        <v>8276</v>
      </c>
      <c r="C411" s="209" t="s">
        <v>456</v>
      </c>
      <c r="D411" s="259"/>
      <c r="E411" s="209" t="s">
        <v>2</v>
      </c>
      <c r="F411" s="209" t="s">
        <v>38</v>
      </c>
      <c r="G411" s="216" t="s">
        <v>35</v>
      </c>
      <c r="H411" s="209" t="s">
        <v>8271</v>
      </c>
      <c r="I411" s="2"/>
      <c r="J411" s="210">
        <v>0</v>
      </c>
      <c r="K411" s="210">
        <v>0</v>
      </c>
      <c r="L411" s="210">
        <v>0</v>
      </c>
      <c r="M411" s="210">
        <v>0</v>
      </c>
      <c r="N411" s="210">
        <v>0</v>
      </c>
      <c r="O411" s="210">
        <v>0</v>
      </c>
      <c r="P411" s="210">
        <v>0</v>
      </c>
      <c r="Q411" s="210">
        <v>0</v>
      </c>
      <c r="R411" s="210">
        <v>0</v>
      </c>
      <c r="S411" s="210">
        <v>0</v>
      </c>
      <c r="T411" s="210">
        <v>0</v>
      </c>
      <c r="U411" s="210">
        <v>1</v>
      </c>
      <c r="V411" s="210">
        <v>1</v>
      </c>
      <c r="W411" s="210">
        <v>1</v>
      </c>
      <c r="X411" s="210">
        <v>1</v>
      </c>
      <c r="Y411" s="210">
        <v>1</v>
      </c>
      <c r="Z411" s="210">
        <v>1</v>
      </c>
      <c r="AA411" s="210">
        <v>1</v>
      </c>
      <c r="AB411" s="210">
        <v>1</v>
      </c>
      <c r="AC411" s="210">
        <v>1</v>
      </c>
      <c r="AD411" s="210">
        <v>1</v>
      </c>
      <c r="AE411" s="210">
        <v>1</v>
      </c>
      <c r="AF411" s="210">
        <v>1</v>
      </c>
      <c r="AG411" s="210">
        <v>1</v>
      </c>
      <c r="AH411" s="210">
        <v>1</v>
      </c>
      <c r="AI411" s="210">
        <v>1</v>
      </c>
      <c r="AJ411" s="210">
        <v>1</v>
      </c>
      <c r="AK411" s="210">
        <v>1</v>
      </c>
      <c r="AL411" s="210">
        <v>1</v>
      </c>
      <c r="AM411" s="210">
        <v>1</v>
      </c>
      <c r="AN411" s="210">
        <v>1</v>
      </c>
      <c r="AO411" s="210">
        <v>1</v>
      </c>
      <c r="AP411" s="210">
        <v>1</v>
      </c>
      <c r="AQ411" s="210">
        <v>1</v>
      </c>
      <c r="AR411" s="210">
        <v>1</v>
      </c>
      <c r="AS411" s="210">
        <v>1</v>
      </c>
      <c r="AT411" s="210">
        <v>1</v>
      </c>
      <c r="AU411" s="210">
        <v>1</v>
      </c>
      <c r="AV411" s="210">
        <v>1</v>
      </c>
      <c r="AW411" s="210">
        <v>1</v>
      </c>
      <c r="AX411" s="210">
        <v>1</v>
      </c>
      <c r="AY411" s="210">
        <v>1</v>
      </c>
      <c r="AZ411" s="210">
        <v>1</v>
      </c>
      <c r="BA411" s="210">
        <v>1</v>
      </c>
      <c r="BB411" s="210">
        <v>1</v>
      </c>
      <c r="BC411" s="210">
        <v>1</v>
      </c>
      <c r="BD411" s="210">
        <v>1</v>
      </c>
      <c r="BE411" s="210">
        <v>1</v>
      </c>
      <c r="BF411" s="210">
        <v>1</v>
      </c>
      <c r="BG411" s="210">
        <v>1</v>
      </c>
      <c r="BH411" s="210">
        <v>1</v>
      </c>
      <c r="BI411" s="210">
        <v>1</v>
      </c>
      <c r="BJ411" s="210">
        <v>1</v>
      </c>
      <c r="BK411" s="210">
        <v>1</v>
      </c>
      <c r="BL411" s="210">
        <v>1</v>
      </c>
      <c r="BM411" s="210">
        <v>1</v>
      </c>
      <c r="BN411" s="210">
        <v>1</v>
      </c>
      <c r="BO411" s="210">
        <v>1</v>
      </c>
      <c r="BP411" s="210">
        <v>1</v>
      </c>
      <c r="BQ411" s="210">
        <v>1</v>
      </c>
      <c r="BR411" s="210">
        <v>1</v>
      </c>
      <c r="BS411" s="210">
        <v>1</v>
      </c>
      <c r="BT411" s="210">
        <v>1</v>
      </c>
      <c r="BU411" s="210"/>
      <c r="BV411" s="210"/>
      <c r="BW411" s="210"/>
      <c r="BX411" s="210"/>
      <c r="BY411" s="210"/>
      <c r="BZ411" s="210"/>
      <c r="CA411" s="210"/>
      <c r="CB411" s="210"/>
      <c r="CC411" s="210"/>
      <c r="CD411" s="210"/>
      <c r="CE411" s="210"/>
      <c r="CF411" s="210"/>
      <c r="CG411" s="210"/>
      <c r="CH411" s="210"/>
      <c r="CI411" s="210"/>
      <c r="CJ411" s="210"/>
      <c r="CK411" s="210"/>
      <c r="CL411" s="210"/>
      <c r="CM411" s="210"/>
      <c r="CN411" s="210"/>
      <c r="CO411" s="210"/>
      <c r="CP411" s="210"/>
      <c r="CQ411" s="210"/>
      <c r="CR411" s="210"/>
      <c r="CS411" s="144"/>
      <c r="CT411" s="144"/>
    </row>
    <row r="412" spans="1:98" ht="15">
      <c r="A412" s="208" t="s">
        <v>8334</v>
      </c>
      <c r="B412" s="285" t="s">
        <v>8277</v>
      </c>
      <c r="C412" s="209" t="s">
        <v>456</v>
      </c>
      <c r="D412" s="259"/>
      <c r="E412" s="209" t="s">
        <v>2</v>
      </c>
      <c r="F412" s="209" t="s">
        <v>38</v>
      </c>
      <c r="G412" s="216" t="s">
        <v>35</v>
      </c>
      <c r="H412" s="209" t="s">
        <v>8271</v>
      </c>
      <c r="I412" s="2"/>
      <c r="J412" s="210">
        <v>0</v>
      </c>
      <c r="K412" s="210">
        <v>0</v>
      </c>
      <c r="L412" s="210">
        <v>0</v>
      </c>
      <c r="M412" s="210">
        <v>0</v>
      </c>
      <c r="N412" s="210">
        <v>0</v>
      </c>
      <c r="O412" s="210">
        <v>0</v>
      </c>
      <c r="P412" s="210">
        <v>0</v>
      </c>
      <c r="Q412" s="210">
        <v>0</v>
      </c>
      <c r="R412" s="210">
        <v>0</v>
      </c>
      <c r="S412" s="210">
        <v>0</v>
      </c>
      <c r="T412" s="210">
        <v>0</v>
      </c>
      <c r="U412" s="210">
        <v>1</v>
      </c>
      <c r="V412" s="210">
        <v>1</v>
      </c>
      <c r="W412" s="210">
        <v>1</v>
      </c>
      <c r="X412" s="210">
        <v>1</v>
      </c>
      <c r="Y412" s="210">
        <v>1</v>
      </c>
      <c r="Z412" s="210">
        <v>1</v>
      </c>
      <c r="AA412" s="210">
        <v>1</v>
      </c>
      <c r="AB412" s="210">
        <v>1</v>
      </c>
      <c r="AC412" s="210">
        <v>1</v>
      </c>
      <c r="AD412" s="210">
        <v>1</v>
      </c>
      <c r="AE412" s="210">
        <v>1</v>
      </c>
      <c r="AF412" s="210">
        <v>1</v>
      </c>
      <c r="AG412" s="210">
        <v>1</v>
      </c>
      <c r="AH412" s="210">
        <v>1</v>
      </c>
      <c r="AI412" s="210">
        <v>1</v>
      </c>
      <c r="AJ412" s="210">
        <v>1</v>
      </c>
      <c r="AK412" s="210">
        <v>1</v>
      </c>
      <c r="AL412" s="210">
        <v>1</v>
      </c>
      <c r="AM412" s="210">
        <v>1</v>
      </c>
      <c r="AN412" s="210">
        <v>1</v>
      </c>
      <c r="AO412" s="210">
        <v>1</v>
      </c>
      <c r="AP412" s="210">
        <v>1</v>
      </c>
      <c r="AQ412" s="210">
        <v>1</v>
      </c>
      <c r="AR412" s="210">
        <v>1</v>
      </c>
      <c r="AS412" s="210">
        <v>1</v>
      </c>
      <c r="AT412" s="210">
        <v>1</v>
      </c>
      <c r="AU412" s="210">
        <v>1</v>
      </c>
      <c r="AV412" s="210">
        <v>1</v>
      </c>
      <c r="AW412" s="210">
        <v>1</v>
      </c>
      <c r="AX412" s="210">
        <v>1</v>
      </c>
      <c r="AY412" s="210">
        <v>1</v>
      </c>
      <c r="AZ412" s="210">
        <v>1</v>
      </c>
      <c r="BA412" s="210">
        <v>1</v>
      </c>
      <c r="BB412" s="210">
        <v>1</v>
      </c>
      <c r="BC412" s="210">
        <v>1</v>
      </c>
      <c r="BD412" s="210">
        <v>1</v>
      </c>
      <c r="BE412" s="210">
        <v>1</v>
      </c>
      <c r="BF412" s="210">
        <v>1</v>
      </c>
      <c r="BG412" s="210">
        <v>1</v>
      </c>
      <c r="BH412" s="210">
        <v>1</v>
      </c>
      <c r="BI412" s="210">
        <v>1</v>
      </c>
      <c r="BJ412" s="210">
        <v>1</v>
      </c>
      <c r="BK412" s="210">
        <v>1</v>
      </c>
      <c r="BL412" s="210">
        <v>1</v>
      </c>
      <c r="BM412" s="210">
        <v>1</v>
      </c>
      <c r="BN412" s="210">
        <v>1</v>
      </c>
      <c r="BO412" s="210">
        <v>1</v>
      </c>
      <c r="BP412" s="210">
        <v>1</v>
      </c>
      <c r="BQ412" s="210">
        <v>1</v>
      </c>
      <c r="BR412" s="210">
        <v>1</v>
      </c>
      <c r="BS412" s="210">
        <v>1</v>
      </c>
      <c r="BT412" s="210">
        <v>1</v>
      </c>
      <c r="BU412" s="210"/>
      <c r="BV412" s="210"/>
      <c r="BW412" s="210"/>
      <c r="BX412" s="210"/>
      <c r="BY412" s="210"/>
      <c r="BZ412" s="210"/>
      <c r="CA412" s="210"/>
      <c r="CB412" s="210"/>
      <c r="CC412" s="210"/>
      <c r="CD412" s="210"/>
      <c r="CE412" s="210"/>
      <c r="CF412" s="210"/>
      <c r="CG412" s="210"/>
      <c r="CH412" s="210"/>
      <c r="CI412" s="210"/>
      <c r="CJ412" s="210"/>
      <c r="CK412" s="210"/>
      <c r="CL412" s="210"/>
      <c r="CM412" s="210"/>
      <c r="CN412" s="210"/>
      <c r="CO412" s="210"/>
      <c r="CP412" s="210"/>
      <c r="CQ412" s="210"/>
      <c r="CR412" s="210"/>
      <c r="CS412" s="144"/>
      <c r="CT412" s="144"/>
    </row>
    <row r="413" spans="1:98" ht="15">
      <c r="A413" s="208" t="s">
        <v>8334</v>
      </c>
      <c r="B413" s="285" t="s">
        <v>8278</v>
      </c>
      <c r="C413" s="209" t="s">
        <v>456</v>
      </c>
      <c r="D413" s="259"/>
      <c r="E413" s="209" t="s">
        <v>2</v>
      </c>
      <c r="F413" s="209" t="s">
        <v>38</v>
      </c>
      <c r="G413" s="216" t="s">
        <v>35</v>
      </c>
      <c r="H413" s="209" t="s">
        <v>8271</v>
      </c>
      <c r="I413" s="2"/>
      <c r="J413" s="210">
        <v>0</v>
      </c>
      <c r="K413" s="210">
        <v>0</v>
      </c>
      <c r="L413" s="210">
        <v>0</v>
      </c>
      <c r="M413" s="210">
        <v>0</v>
      </c>
      <c r="N413" s="210">
        <v>0</v>
      </c>
      <c r="O413" s="210">
        <v>0</v>
      </c>
      <c r="P413" s="210">
        <v>0</v>
      </c>
      <c r="Q413" s="210">
        <v>0</v>
      </c>
      <c r="R413" s="210">
        <v>0</v>
      </c>
      <c r="S413" s="210">
        <v>0</v>
      </c>
      <c r="T413" s="210">
        <v>0</v>
      </c>
      <c r="U413" s="210">
        <v>1</v>
      </c>
      <c r="V413" s="210">
        <v>1</v>
      </c>
      <c r="W413" s="210">
        <v>1</v>
      </c>
      <c r="X413" s="210">
        <v>1</v>
      </c>
      <c r="Y413" s="210">
        <v>1</v>
      </c>
      <c r="Z413" s="210">
        <v>1</v>
      </c>
      <c r="AA413" s="210">
        <v>1</v>
      </c>
      <c r="AB413" s="210">
        <v>1</v>
      </c>
      <c r="AC413" s="210">
        <v>1</v>
      </c>
      <c r="AD413" s="210">
        <v>1</v>
      </c>
      <c r="AE413" s="210">
        <v>1</v>
      </c>
      <c r="AF413" s="210">
        <v>1</v>
      </c>
      <c r="AG413" s="210">
        <v>1</v>
      </c>
      <c r="AH413" s="210">
        <v>1</v>
      </c>
      <c r="AI413" s="210">
        <v>1</v>
      </c>
      <c r="AJ413" s="210">
        <v>1</v>
      </c>
      <c r="AK413" s="210">
        <v>1</v>
      </c>
      <c r="AL413" s="210">
        <v>1</v>
      </c>
      <c r="AM413" s="210">
        <v>1</v>
      </c>
      <c r="AN413" s="210">
        <v>1</v>
      </c>
      <c r="AO413" s="210">
        <v>1</v>
      </c>
      <c r="AP413" s="210">
        <v>1</v>
      </c>
      <c r="AQ413" s="210">
        <v>1</v>
      </c>
      <c r="AR413" s="210">
        <v>1</v>
      </c>
      <c r="AS413" s="210">
        <v>1</v>
      </c>
      <c r="AT413" s="210">
        <v>1</v>
      </c>
      <c r="AU413" s="210">
        <v>1</v>
      </c>
      <c r="AV413" s="210">
        <v>1</v>
      </c>
      <c r="AW413" s="210">
        <v>1</v>
      </c>
      <c r="AX413" s="210">
        <v>1</v>
      </c>
      <c r="AY413" s="210">
        <v>1</v>
      </c>
      <c r="AZ413" s="210">
        <v>1</v>
      </c>
      <c r="BA413" s="210">
        <v>1</v>
      </c>
      <c r="BB413" s="210">
        <v>1</v>
      </c>
      <c r="BC413" s="210">
        <v>1</v>
      </c>
      <c r="BD413" s="210">
        <v>1</v>
      </c>
      <c r="BE413" s="210">
        <v>1</v>
      </c>
      <c r="BF413" s="210">
        <v>1</v>
      </c>
      <c r="BG413" s="210">
        <v>1</v>
      </c>
      <c r="BH413" s="210">
        <v>1</v>
      </c>
      <c r="BI413" s="210">
        <v>1</v>
      </c>
      <c r="BJ413" s="210">
        <v>1</v>
      </c>
      <c r="BK413" s="210">
        <v>1</v>
      </c>
      <c r="BL413" s="210">
        <v>1</v>
      </c>
      <c r="BM413" s="210">
        <v>1</v>
      </c>
      <c r="BN413" s="210">
        <v>1</v>
      </c>
      <c r="BO413" s="210">
        <v>1</v>
      </c>
      <c r="BP413" s="210">
        <v>1</v>
      </c>
      <c r="BQ413" s="210">
        <v>1</v>
      </c>
      <c r="BR413" s="210">
        <v>1</v>
      </c>
      <c r="BS413" s="210">
        <v>1</v>
      </c>
      <c r="BT413" s="210">
        <v>1</v>
      </c>
      <c r="BU413" s="210"/>
      <c r="BV413" s="210"/>
      <c r="BW413" s="210"/>
      <c r="BX413" s="210"/>
      <c r="BY413" s="210"/>
      <c r="BZ413" s="210"/>
      <c r="CA413" s="210"/>
      <c r="CB413" s="210"/>
      <c r="CC413" s="210"/>
      <c r="CD413" s="210"/>
      <c r="CE413" s="210"/>
      <c r="CF413" s="210"/>
      <c r="CG413" s="210"/>
      <c r="CH413" s="210"/>
      <c r="CI413" s="210"/>
      <c r="CJ413" s="210"/>
      <c r="CK413" s="210"/>
      <c r="CL413" s="210"/>
      <c r="CM413" s="210"/>
      <c r="CN413" s="210"/>
      <c r="CO413" s="210"/>
      <c r="CP413" s="210"/>
      <c r="CQ413" s="210"/>
      <c r="CR413" s="210"/>
      <c r="CS413" s="144"/>
      <c r="CT413" s="144"/>
    </row>
    <row r="414" spans="1:98" ht="15">
      <c r="A414" s="208" t="s">
        <v>8334</v>
      </c>
      <c r="B414" s="285" t="s">
        <v>8279</v>
      </c>
      <c r="C414" s="209" t="s">
        <v>459</v>
      </c>
      <c r="D414" s="259"/>
      <c r="E414" s="209" t="s">
        <v>2</v>
      </c>
      <c r="F414" s="209" t="s">
        <v>38</v>
      </c>
      <c r="G414" s="216" t="s">
        <v>35</v>
      </c>
      <c r="H414" s="209" t="s">
        <v>8271</v>
      </c>
      <c r="I414" s="2"/>
      <c r="J414" s="210">
        <v>0</v>
      </c>
      <c r="K414" s="210">
        <v>0</v>
      </c>
      <c r="L414" s="210">
        <v>0</v>
      </c>
      <c r="M414" s="210">
        <v>0</v>
      </c>
      <c r="N414" s="210">
        <v>0</v>
      </c>
      <c r="O414" s="210">
        <v>0</v>
      </c>
      <c r="P414" s="210">
        <v>0</v>
      </c>
      <c r="Q414" s="210">
        <v>0</v>
      </c>
      <c r="R414" s="210">
        <v>0</v>
      </c>
      <c r="S414" s="210">
        <v>0</v>
      </c>
      <c r="T414" s="210">
        <v>1</v>
      </c>
      <c r="U414" s="210">
        <v>1</v>
      </c>
      <c r="V414" s="210">
        <v>1</v>
      </c>
      <c r="W414" s="210">
        <v>1</v>
      </c>
      <c r="X414" s="210">
        <v>1</v>
      </c>
      <c r="Y414" s="210">
        <v>1</v>
      </c>
      <c r="Z414" s="210">
        <v>1</v>
      </c>
      <c r="AA414" s="210">
        <v>1</v>
      </c>
      <c r="AB414" s="210">
        <v>1</v>
      </c>
      <c r="AC414" s="210">
        <v>1</v>
      </c>
      <c r="AD414" s="210">
        <v>1</v>
      </c>
      <c r="AE414" s="210">
        <v>1</v>
      </c>
      <c r="AF414" s="210">
        <v>1</v>
      </c>
      <c r="AG414" s="210">
        <v>1</v>
      </c>
      <c r="AH414" s="210">
        <v>1</v>
      </c>
      <c r="AI414" s="210">
        <v>1</v>
      </c>
      <c r="AJ414" s="210">
        <v>1</v>
      </c>
      <c r="AK414" s="210">
        <v>1</v>
      </c>
      <c r="AL414" s="210">
        <v>1</v>
      </c>
      <c r="AM414" s="210">
        <v>1</v>
      </c>
      <c r="AN414" s="210">
        <v>1</v>
      </c>
      <c r="AO414" s="210">
        <v>1</v>
      </c>
      <c r="AP414" s="210">
        <v>1</v>
      </c>
      <c r="AQ414" s="210">
        <v>1</v>
      </c>
      <c r="AR414" s="210">
        <v>1</v>
      </c>
      <c r="AS414" s="210">
        <v>1</v>
      </c>
      <c r="AT414" s="210">
        <v>1</v>
      </c>
      <c r="AU414" s="210">
        <v>1</v>
      </c>
      <c r="AV414" s="210">
        <v>1</v>
      </c>
      <c r="AW414" s="210">
        <v>1</v>
      </c>
      <c r="AX414" s="210">
        <v>1</v>
      </c>
      <c r="AY414" s="210">
        <v>1</v>
      </c>
      <c r="AZ414" s="210">
        <v>1</v>
      </c>
      <c r="BA414" s="210">
        <v>1</v>
      </c>
      <c r="BB414" s="210">
        <v>1</v>
      </c>
      <c r="BC414" s="210">
        <v>1</v>
      </c>
      <c r="BD414" s="210">
        <v>1</v>
      </c>
      <c r="BE414" s="210">
        <v>1</v>
      </c>
      <c r="BF414" s="210">
        <v>1</v>
      </c>
      <c r="BG414" s="210">
        <v>1</v>
      </c>
      <c r="BH414" s="210">
        <v>1</v>
      </c>
      <c r="BI414" s="210">
        <v>1</v>
      </c>
      <c r="BJ414" s="210">
        <v>1</v>
      </c>
      <c r="BK414" s="210">
        <v>1</v>
      </c>
      <c r="BL414" s="210">
        <v>1</v>
      </c>
      <c r="BM414" s="210">
        <v>1</v>
      </c>
      <c r="BN414" s="210">
        <v>1</v>
      </c>
      <c r="BO414" s="210">
        <v>1</v>
      </c>
      <c r="BP414" s="210">
        <v>1</v>
      </c>
      <c r="BQ414" s="210">
        <v>1</v>
      </c>
      <c r="BR414" s="210">
        <v>1</v>
      </c>
      <c r="BS414" s="210">
        <v>1</v>
      </c>
      <c r="BT414" s="210">
        <v>1</v>
      </c>
      <c r="BU414" s="210"/>
      <c r="BV414" s="210"/>
      <c r="BW414" s="210"/>
      <c r="BX414" s="210"/>
      <c r="BY414" s="210"/>
      <c r="BZ414" s="210"/>
      <c r="CA414" s="210"/>
      <c r="CB414" s="210"/>
      <c r="CC414" s="210"/>
      <c r="CD414" s="210"/>
      <c r="CE414" s="210"/>
      <c r="CF414" s="210"/>
      <c r="CG414" s="210"/>
      <c r="CH414" s="210"/>
      <c r="CI414" s="210"/>
      <c r="CJ414" s="210"/>
      <c r="CK414" s="210"/>
      <c r="CL414" s="210"/>
      <c r="CM414" s="210"/>
      <c r="CN414" s="210"/>
      <c r="CO414" s="210"/>
      <c r="CP414" s="210"/>
      <c r="CQ414" s="210"/>
      <c r="CR414" s="210"/>
      <c r="CS414" s="144"/>
      <c r="CT414" s="144"/>
    </row>
    <row r="415" spans="1:98" ht="15">
      <c r="A415" s="208" t="s">
        <v>8334</v>
      </c>
      <c r="B415" s="285" t="s">
        <v>8280</v>
      </c>
      <c r="C415" s="209" t="s">
        <v>459</v>
      </c>
      <c r="D415" s="259"/>
      <c r="E415" s="209" t="s">
        <v>2</v>
      </c>
      <c r="F415" s="209" t="s">
        <v>38</v>
      </c>
      <c r="G415" s="216" t="s">
        <v>35</v>
      </c>
      <c r="H415" s="209" t="s">
        <v>8271</v>
      </c>
      <c r="I415" s="2"/>
      <c r="J415" s="210">
        <v>0</v>
      </c>
      <c r="K415" s="210">
        <v>0</v>
      </c>
      <c r="L415" s="210">
        <v>0</v>
      </c>
      <c r="M415" s="210">
        <v>0</v>
      </c>
      <c r="N415" s="210">
        <v>0</v>
      </c>
      <c r="O415" s="210">
        <v>0</v>
      </c>
      <c r="P415" s="210">
        <v>0</v>
      </c>
      <c r="Q415" s="210">
        <v>0</v>
      </c>
      <c r="R415" s="210">
        <v>0</v>
      </c>
      <c r="S415" s="210">
        <v>0</v>
      </c>
      <c r="T415" s="210">
        <v>0</v>
      </c>
      <c r="U415" s="210">
        <v>1</v>
      </c>
      <c r="V415" s="210">
        <v>1</v>
      </c>
      <c r="W415" s="210">
        <v>1</v>
      </c>
      <c r="X415" s="210">
        <v>1</v>
      </c>
      <c r="Y415" s="210">
        <v>1</v>
      </c>
      <c r="Z415" s="210">
        <v>1</v>
      </c>
      <c r="AA415" s="210">
        <v>1</v>
      </c>
      <c r="AB415" s="210">
        <v>1</v>
      </c>
      <c r="AC415" s="210">
        <v>1</v>
      </c>
      <c r="AD415" s="210">
        <v>1</v>
      </c>
      <c r="AE415" s="210">
        <v>1</v>
      </c>
      <c r="AF415" s="210">
        <v>1</v>
      </c>
      <c r="AG415" s="210">
        <v>1</v>
      </c>
      <c r="AH415" s="210">
        <v>1</v>
      </c>
      <c r="AI415" s="210">
        <v>1</v>
      </c>
      <c r="AJ415" s="210">
        <v>1</v>
      </c>
      <c r="AK415" s="210">
        <v>1</v>
      </c>
      <c r="AL415" s="210">
        <v>1</v>
      </c>
      <c r="AM415" s="210">
        <v>1</v>
      </c>
      <c r="AN415" s="210">
        <v>1</v>
      </c>
      <c r="AO415" s="210">
        <v>1</v>
      </c>
      <c r="AP415" s="210">
        <v>1</v>
      </c>
      <c r="AQ415" s="210">
        <v>1</v>
      </c>
      <c r="AR415" s="210">
        <v>1</v>
      </c>
      <c r="AS415" s="210">
        <v>1</v>
      </c>
      <c r="AT415" s="210">
        <v>1</v>
      </c>
      <c r="AU415" s="210">
        <v>1</v>
      </c>
      <c r="AV415" s="210">
        <v>1</v>
      </c>
      <c r="AW415" s="210">
        <v>1</v>
      </c>
      <c r="AX415" s="210">
        <v>1</v>
      </c>
      <c r="AY415" s="210">
        <v>1</v>
      </c>
      <c r="AZ415" s="210">
        <v>1</v>
      </c>
      <c r="BA415" s="210">
        <v>1</v>
      </c>
      <c r="BB415" s="210">
        <v>1</v>
      </c>
      <c r="BC415" s="210">
        <v>1</v>
      </c>
      <c r="BD415" s="210">
        <v>1</v>
      </c>
      <c r="BE415" s="210">
        <v>1</v>
      </c>
      <c r="BF415" s="210">
        <v>1</v>
      </c>
      <c r="BG415" s="210">
        <v>1</v>
      </c>
      <c r="BH415" s="210">
        <v>1</v>
      </c>
      <c r="BI415" s="210">
        <v>1</v>
      </c>
      <c r="BJ415" s="210">
        <v>1</v>
      </c>
      <c r="BK415" s="210">
        <v>1</v>
      </c>
      <c r="BL415" s="210">
        <v>1</v>
      </c>
      <c r="BM415" s="210">
        <v>1</v>
      </c>
      <c r="BN415" s="210">
        <v>1</v>
      </c>
      <c r="BO415" s="210">
        <v>1</v>
      </c>
      <c r="BP415" s="210">
        <v>1</v>
      </c>
      <c r="BQ415" s="210">
        <v>1</v>
      </c>
      <c r="BR415" s="210">
        <v>1</v>
      </c>
      <c r="BS415" s="210">
        <v>1</v>
      </c>
      <c r="BT415" s="210">
        <v>1</v>
      </c>
      <c r="BU415" s="210"/>
      <c r="BV415" s="210"/>
      <c r="BW415" s="210"/>
      <c r="BX415" s="210"/>
      <c r="BY415" s="210"/>
      <c r="BZ415" s="210"/>
      <c r="CA415" s="210"/>
      <c r="CB415" s="210"/>
      <c r="CC415" s="210"/>
      <c r="CD415" s="210"/>
      <c r="CE415" s="210"/>
      <c r="CF415" s="210"/>
      <c r="CG415" s="210"/>
      <c r="CH415" s="210"/>
      <c r="CI415" s="210"/>
      <c r="CJ415" s="210"/>
      <c r="CK415" s="210"/>
      <c r="CL415" s="210"/>
      <c r="CM415" s="210"/>
      <c r="CN415" s="210"/>
      <c r="CO415" s="210"/>
      <c r="CP415" s="210"/>
      <c r="CQ415" s="210"/>
      <c r="CR415" s="210"/>
      <c r="CS415" s="144"/>
      <c r="CT415" s="144"/>
    </row>
    <row r="416" spans="1:98" ht="15">
      <c r="A416" s="208" t="s">
        <v>8334</v>
      </c>
      <c r="B416" s="285" t="s">
        <v>8281</v>
      </c>
      <c r="C416" s="209" t="s">
        <v>459</v>
      </c>
      <c r="D416" s="259"/>
      <c r="E416" s="209" t="s">
        <v>2</v>
      </c>
      <c r="F416" s="209" t="s">
        <v>38</v>
      </c>
      <c r="G416" s="216" t="s">
        <v>35</v>
      </c>
      <c r="H416" s="209" t="s">
        <v>8271</v>
      </c>
      <c r="I416" s="2"/>
      <c r="J416" s="210">
        <v>0</v>
      </c>
      <c r="K416" s="210">
        <v>0</v>
      </c>
      <c r="L416" s="210">
        <v>0</v>
      </c>
      <c r="M416" s="210">
        <v>0</v>
      </c>
      <c r="N416" s="210">
        <v>0</v>
      </c>
      <c r="O416" s="210">
        <v>0</v>
      </c>
      <c r="P416" s="210">
        <v>0</v>
      </c>
      <c r="Q416" s="210">
        <v>0</v>
      </c>
      <c r="R416" s="210">
        <v>0</v>
      </c>
      <c r="S416" s="210">
        <v>0</v>
      </c>
      <c r="T416" s="210">
        <v>0</v>
      </c>
      <c r="U416" s="210">
        <v>1</v>
      </c>
      <c r="V416" s="210">
        <v>1</v>
      </c>
      <c r="W416" s="210">
        <v>1</v>
      </c>
      <c r="X416" s="210">
        <v>1</v>
      </c>
      <c r="Y416" s="210">
        <v>1</v>
      </c>
      <c r="Z416" s="210">
        <v>1</v>
      </c>
      <c r="AA416" s="210">
        <v>1</v>
      </c>
      <c r="AB416" s="210">
        <v>1</v>
      </c>
      <c r="AC416" s="210">
        <v>1</v>
      </c>
      <c r="AD416" s="210">
        <v>1</v>
      </c>
      <c r="AE416" s="210">
        <v>1</v>
      </c>
      <c r="AF416" s="210">
        <v>1</v>
      </c>
      <c r="AG416" s="210">
        <v>1</v>
      </c>
      <c r="AH416" s="210">
        <v>1</v>
      </c>
      <c r="AI416" s="210">
        <v>1</v>
      </c>
      <c r="AJ416" s="210">
        <v>1</v>
      </c>
      <c r="AK416" s="210">
        <v>1</v>
      </c>
      <c r="AL416" s="210">
        <v>1</v>
      </c>
      <c r="AM416" s="210">
        <v>1</v>
      </c>
      <c r="AN416" s="210">
        <v>1</v>
      </c>
      <c r="AO416" s="210">
        <v>1</v>
      </c>
      <c r="AP416" s="210">
        <v>1</v>
      </c>
      <c r="AQ416" s="210">
        <v>1</v>
      </c>
      <c r="AR416" s="210">
        <v>1</v>
      </c>
      <c r="AS416" s="210">
        <v>1</v>
      </c>
      <c r="AT416" s="210">
        <v>1</v>
      </c>
      <c r="AU416" s="210">
        <v>1</v>
      </c>
      <c r="AV416" s="210">
        <v>1</v>
      </c>
      <c r="AW416" s="210">
        <v>1</v>
      </c>
      <c r="AX416" s="210">
        <v>1</v>
      </c>
      <c r="AY416" s="210">
        <v>1</v>
      </c>
      <c r="AZ416" s="210">
        <v>1</v>
      </c>
      <c r="BA416" s="210">
        <v>1</v>
      </c>
      <c r="BB416" s="210">
        <v>1</v>
      </c>
      <c r="BC416" s="210">
        <v>1</v>
      </c>
      <c r="BD416" s="210">
        <v>1</v>
      </c>
      <c r="BE416" s="210">
        <v>1</v>
      </c>
      <c r="BF416" s="210">
        <v>1</v>
      </c>
      <c r="BG416" s="210">
        <v>1</v>
      </c>
      <c r="BH416" s="210">
        <v>1</v>
      </c>
      <c r="BI416" s="210">
        <v>1</v>
      </c>
      <c r="BJ416" s="210">
        <v>1</v>
      </c>
      <c r="BK416" s="210">
        <v>1</v>
      </c>
      <c r="BL416" s="210">
        <v>1</v>
      </c>
      <c r="BM416" s="210">
        <v>1</v>
      </c>
      <c r="BN416" s="210">
        <v>1</v>
      </c>
      <c r="BO416" s="210">
        <v>1</v>
      </c>
      <c r="BP416" s="210">
        <v>1</v>
      </c>
      <c r="BQ416" s="210">
        <v>1</v>
      </c>
      <c r="BR416" s="210">
        <v>1</v>
      </c>
      <c r="BS416" s="210">
        <v>1</v>
      </c>
      <c r="BT416" s="210">
        <v>1</v>
      </c>
      <c r="BU416" s="210"/>
      <c r="BV416" s="210"/>
      <c r="BW416" s="210"/>
      <c r="BX416" s="210"/>
      <c r="BY416" s="210"/>
      <c r="BZ416" s="210"/>
      <c r="CA416" s="210"/>
      <c r="CB416" s="210"/>
      <c r="CC416" s="210"/>
      <c r="CD416" s="210"/>
      <c r="CE416" s="210"/>
      <c r="CF416" s="210"/>
      <c r="CG416" s="210"/>
      <c r="CH416" s="210"/>
      <c r="CI416" s="210"/>
      <c r="CJ416" s="210"/>
      <c r="CK416" s="210"/>
      <c r="CL416" s="210"/>
      <c r="CM416" s="210"/>
      <c r="CN416" s="210"/>
      <c r="CO416" s="210"/>
      <c r="CP416" s="210"/>
      <c r="CQ416" s="210"/>
      <c r="CR416" s="210"/>
      <c r="CS416" s="144"/>
      <c r="CT416" s="144"/>
    </row>
    <row r="417" spans="1:98" ht="15">
      <c r="A417" s="208" t="s">
        <v>8334</v>
      </c>
      <c r="B417" s="285" t="s">
        <v>8282</v>
      </c>
      <c r="C417" s="209" t="s">
        <v>459</v>
      </c>
      <c r="D417" s="259"/>
      <c r="E417" s="209" t="s">
        <v>2</v>
      </c>
      <c r="F417" s="209" t="s">
        <v>38</v>
      </c>
      <c r="G417" s="216" t="s">
        <v>35</v>
      </c>
      <c r="H417" s="209" t="s">
        <v>8271</v>
      </c>
      <c r="I417" s="2"/>
      <c r="J417" s="210">
        <v>0</v>
      </c>
      <c r="K417" s="210">
        <v>0</v>
      </c>
      <c r="L417" s="210">
        <v>0</v>
      </c>
      <c r="M417" s="210">
        <v>0</v>
      </c>
      <c r="N417" s="210">
        <v>0</v>
      </c>
      <c r="O417" s="210">
        <v>0</v>
      </c>
      <c r="P417" s="210">
        <v>0</v>
      </c>
      <c r="Q417" s="210">
        <v>0</v>
      </c>
      <c r="R417" s="210">
        <v>0</v>
      </c>
      <c r="S417" s="210">
        <v>0</v>
      </c>
      <c r="T417" s="210">
        <v>0</v>
      </c>
      <c r="U417" s="210">
        <v>1</v>
      </c>
      <c r="V417" s="210">
        <v>1</v>
      </c>
      <c r="W417" s="210">
        <v>1</v>
      </c>
      <c r="X417" s="210">
        <v>1</v>
      </c>
      <c r="Y417" s="210">
        <v>1</v>
      </c>
      <c r="Z417" s="210">
        <v>1</v>
      </c>
      <c r="AA417" s="210">
        <v>1</v>
      </c>
      <c r="AB417" s="210">
        <v>1</v>
      </c>
      <c r="AC417" s="210">
        <v>1</v>
      </c>
      <c r="AD417" s="210">
        <v>1</v>
      </c>
      <c r="AE417" s="210">
        <v>1</v>
      </c>
      <c r="AF417" s="210">
        <v>1</v>
      </c>
      <c r="AG417" s="210">
        <v>1</v>
      </c>
      <c r="AH417" s="210">
        <v>1</v>
      </c>
      <c r="AI417" s="210">
        <v>1</v>
      </c>
      <c r="AJ417" s="210">
        <v>1</v>
      </c>
      <c r="AK417" s="210">
        <v>1</v>
      </c>
      <c r="AL417" s="210">
        <v>1</v>
      </c>
      <c r="AM417" s="210">
        <v>1</v>
      </c>
      <c r="AN417" s="210">
        <v>1</v>
      </c>
      <c r="AO417" s="210">
        <v>1</v>
      </c>
      <c r="AP417" s="210">
        <v>1</v>
      </c>
      <c r="AQ417" s="210">
        <v>1</v>
      </c>
      <c r="AR417" s="210">
        <v>1</v>
      </c>
      <c r="AS417" s="210">
        <v>1</v>
      </c>
      <c r="AT417" s="210">
        <v>1</v>
      </c>
      <c r="AU417" s="210">
        <v>1</v>
      </c>
      <c r="AV417" s="210">
        <v>1</v>
      </c>
      <c r="AW417" s="210">
        <v>1</v>
      </c>
      <c r="AX417" s="210">
        <v>1</v>
      </c>
      <c r="AY417" s="210">
        <v>1</v>
      </c>
      <c r="AZ417" s="210">
        <v>1</v>
      </c>
      <c r="BA417" s="210">
        <v>1</v>
      </c>
      <c r="BB417" s="210">
        <v>1</v>
      </c>
      <c r="BC417" s="210">
        <v>1</v>
      </c>
      <c r="BD417" s="210">
        <v>1</v>
      </c>
      <c r="BE417" s="210">
        <v>1</v>
      </c>
      <c r="BF417" s="210">
        <v>1</v>
      </c>
      <c r="BG417" s="210">
        <v>1</v>
      </c>
      <c r="BH417" s="210">
        <v>1</v>
      </c>
      <c r="BI417" s="210">
        <v>1</v>
      </c>
      <c r="BJ417" s="210">
        <v>1</v>
      </c>
      <c r="BK417" s="210">
        <v>1</v>
      </c>
      <c r="BL417" s="210">
        <v>1</v>
      </c>
      <c r="BM417" s="210">
        <v>1</v>
      </c>
      <c r="BN417" s="210">
        <v>1</v>
      </c>
      <c r="BO417" s="210">
        <v>1</v>
      </c>
      <c r="BP417" s="210">
        <v>1</v>
      </c>
      <c r="BQ417" s="210">
        <v>1</v>
      </c>
      <c r="BR417" s="210">
        <v>1</v>
      </c>
      <c r="BS417" s="210">
        <v>1</v>
      </c>
      <c r="BT417" s="210">
        <v>1</v>
      </c>
      <c r="BU417" s="210"/>
      <c r="BV417" s="210"/>
      <c r="BW417" s="210"/>
      <c r="BX417" s="210"/>
      <c r="BY417" s="210"/>
      <c r="BZ417" s="210"/>
      <c r="CA417" s="210"/>
      <c r="CB417" s="210"/>
      <c r="CC417" s="210"/>
      <c r="CD417" s="210"/>
      <c r="CE417" s="210"/>
      <c r="CF417" s="210"/>
      <c r="CG417" s="210"/>
      <c r="CH417" s="210"/>
      <c r="CI417" s="210"/>
      <c r="CJ417" s="210"/>
      <c r="CK417" s="210"/>
      <c r="CL417" s="210"/>
      <c r="CM417" s="210"/>
      <c r="CN417" s="210"/>
      <c r="CO417" s="210"/>
      <c r="CP417" s="210"/>
      <c r="CQ417" s="210"/>
      <c r="CR417" s="210"/>
      <c r="CS417" s="144"/>
      <c r="CT417" s="144"/>
    </row>
    <row r="418" spans="1:98" ht="15">
      <c r="A418" s="208" t="s">
        <v>8334</v>
      </c>
      <c r="B418" s="285" t="s">
        <v>8287</v>
      </c>
      <c r="C418" s="209" t="s">
        <v>456</v>
      </c>
      <c r="D418" s="259"/>
      <c r="E418" s="209" t="s">
        <v>5140</v>
      </c>
      <c r="F418" s="209" t="s">
        <v>38</v>
      </c>
      <c r="G418" s="216" t="s">
        <v>35</v>
      </c>
      <c r="H418" s="209" t="s">
        <v>8271</v>
      </c>
      <c r="I418" s="2"/>
      <c r="J418" s="210">
        <v>0</v>
      </c>
      <c r="K418" s="210">
        <v>0</v>
      </c>
      <c r="L418" s="210">
        <v>0</v>
      </c>
      <c r="M418" s="210">
        <v>0</v>
      </c>
      <c r="N418" s="210">
        <v>0</v>
      </c>
      <c r="O418" s="210">
        <v>0</v>
      </c>
      <c r="P418" s="210">
        <v>0</v>
      </c>
      <c r="Q418" s="210">
        <v>0</v>
      </c>
      <c r="R418" s="210">
        <v>0</v>
      </c>
      <c r="S418" s="210">
        <v>0</v>
      </c>
      <c r="T418" s="210">
        <v>1</v>
      </c>
      <c r="U418" s="210">
        <v>1</v>
      </c>
      <c r="V418" s="210">
        <v>1</v>
      </c>
      <c r="W418" s="210">
        <v>1</v>
      </c>
      <c r="X418" s="210">
        <v>1</v>
      </c>
      <c r="Y418" s="210">
        <v>1</v>
      </c>
      <c r="Z418" s="210">
        <v>1</v>
      </c>
      <c r="AA418" s="210">
        <v>1</v>
      </c>
      <c r="AB418" s="210">
        <v>1</v>
      </c>
      <c r="AC418" s="210">
        <v>1</v>
      </c>
      <c r="AD418" s="210">
        <v>1</v>
      </c>
      <c r="AE418" s="210">
        <v>1</v>
      </c>
      <c r="AF418" s="210">
        <v>1</v>
      </c>
      <c r="AG418" s="210">
        <v>1</v>
      </c>
      <c r="AH418" s="210">
        <v>1</v>
      </c>
      <c r="AI418" s="210">
        <v>1</v>
      </c>
      <c r="AJ418" s="210">
        <v>1</v>
      </c>
      <c r="AK418" s="210">
        <v>1</v>
      </c>
      <c r="AL418" s="210">
        <v>1</v>
      </c>
      <c r="AM418" s="210">
        <v>1</v>
      </c>
      <c r="AN418" s="210">
        <v>1</v>
      </c>
      <c r="AO418" s="210">
        <v>1</v>
      </c>
      <c r="AP418" s="210">
        <v>1</v>
      </c>
      <c r="AQ418" s="210">
        <v>1</v>
      </c>
      <c r="AR418" s="210">
        <v>1</v>
      </c>
      <c r="AS418" s="210">
        <v>1</v>
      </c>
      <c r="AT418" s="210">
        <v>1</v>
      </c>
      <c r="AU418" s="210">
        <v>1</v>
      </c>
      <c r="AV418" s="210">
        <v>1</v>
      </c>
      <c r="AW418" s="210">
        <v>1</v>
      </c>
      <c r="AX418" s="210">
        <v>1</v>
      </c>
      <c r="AY418" s="210">
        <v>1</v>
      </c>
      <c r="AZ418" s="210">
        <v>1</v>
      </c>
      <c r="BA418" s="210">
        <v>1</v>
      </c>
      <c r="BB418" s="210">
        <v>1</v>
      </c>
      <c r="BC418" s="210">
        <v>1</v>
      </c>
      <c r="BD418" s="210">
        <v>1</v>
      </c>
      <c r="BE418" s="210">
        <v>1</v>
      </c>
      <c r="BF418" s="210">
        <v>1</v>
      </c>
      <c r="BG418" s="210">
        <v>1</v>
      </c>
      <c r="BH418" s="210">
        <v>1</v>
      </c>
      <c r="BI418" s="210">
        <v>1</v>
      </c>
      <c r="BJ418" s="210">
        <v>1</v>
      </c>
      <c r="BK418" s="210">
        <v>1</v>
      </c>
      <c r="BL418" s="210">
        <v>1</v>
      </c>
      <c r="BM418" s="210">
        <v>1</v>
      </c>
      <c r="BN418" s="210">
        <v>1</v>
      </c>
      <c r="BO418" s="210">
        <v>1</v>
      </c>
      <c r="BP418" s="210">
        <v>1</v>
      </c>
      <c r="BQ418" s="210">
        <v>1</v>
      </c>
      <c r="BR418" s="210">
        <v>1</v>
      </c>
      <c r="BS418" s="210">
        <v>1</v>
      </c>
      <c r="BT418" s="210">
        <v>1</v>
      </c>
      <c r="BU418" s="210"/>
      <c r="BV418" s="210"/>
      <c r="BW418" s="210"/>
      <c r="BX418" s="210"/>
      <c r="BY418" s="210"/>
      <c r="BZ418" s="210"/>
      <c r="CA418" s="210"/>
      <c r="CB418" s="210"/>
      <c r="CC418" s="210"/>
      <c r="CD418" s="210"/>
      <c r="CE418" s="210"/>
      <c r="CF418" s="210"/>
      <c r="CG418" s="210"/>
      <c r="CH418" s="210"/>
      <c r="CI418" s="210"/>
      <c r="CJ418" s="210"/>
      <c r="CK418" s="210"/>
      <c r="CL418" s="210"/>
      <c r="CM418" s="210"/>
      <c r="CN418" s="210"/>
      <c r="CO418" s="210"/>
      <c r="CP418" s="210"/>
      <c r="CQ418" s="210"/>
      <c r="CR418" s="210"/>
      <c r="CS418" s="144"/>
      <c r="CT418" s="144"/>
    </row>
    <row r="419" spans="1:98" ht="15">
      <c r="A419" s="208" t="s">
        <v>8334</v>
      </c>
      <c r="B419" s="285" t="s">
        <v>8288</v>
      </c>
      <c r="C419" s="209" t="s">
        <v>459</v>
      </c>
      <c r="D419" s="259"/>
      <c r="E419" s="209" t="s">
        <v>2594</v>
      </c>
      <c r="F419" s="209" t="s">
        <v>38</v>
      </c>
      <c r="G419" s="216" t="s">
        <v>35</v>
      </c>
      <c r="H419" s="209" t="s">
        <v>8271</v>
      </c>
      <c r="I419" s="2"/>
      <c r="J419" s="210">
        <v>0</v>
      </c>
      <c r="K419" s="210">
        <v>0</v>
      </c>
      <c r="L419" s="210">
        <v>0</v>
      </c>
      <c r="M419" s="210">
        <v>0</v>
      </c>
      <c r="N419" s="210">
        <v>0</v>
      </c>
      <c r="O419" s="210">
        <v>0</v>
      </c>
      <c r="P419" s="210">
        <v>0</v>
      </c>
      <c r="Q419" s="210">
        <v>0</v>
      </c>
      <c r="R419" s="210">
        <v>0</v>
      </c>
      <c r="S419" s="210">
        <v>0</v>
      </c>
      <c r="T419" s="210">
        <v>0</v>
      </c>
      <c r="U419" s="210">
        <v>1</v>
      </c>
      <c r="V419" s="210">
        <v>1</v>
      </c>
      <c r="W419" s="210">
        <v>1</v>
      </c>
      <c r="X419" s="210">
        <v>1</v>
      </c>
      <c r="Y419" s="210">
        <v>1</v>
      </c>
      <c r="Z419" s="210">
        <v>1</v>
      </c>
      <c r="AA419" s="210">
        <v>1</v>
      </c>
      <c r="AB419" s="210">
        <v>1</v>
      </c>
      <c r="AC419" s="210">
        <v>1</v>
      </c>
      <c r="AD419" s="210">
        <v>1</v>
      </c>
      <c r="AE419" s="210">
        <v>1</v>
      </c>
      <c r="AF419" s="210">
        <v>1</v>
      </c>
      <c r="AG419" s="210">
        <v>1</v>
      </c>
      <c r="AH419" s="210">
        <v>1</v>
      </c>
      <c r="AI419" s="210">
        <v>1</v>
      </c>
      <c r="AJ419" s="210">
        <v>1</v>
      </c>
      <c r="AK419" s="210">
        <v>1</v>
      </c>
      <c r="AL419" s="210">
        <v>1</v>
      </c>
      <c r="AM419" s="210">
        <v>1</v>
      </c>
      <c r="AN419" s="210">
        <v>1</v>
      </c>
      <c r="AO419" s="210">
        <v>1</v>
      </c>
      <c r="AP419" s="210">
        <v>1</v>
      </c>
      <c r="AQ419" s="210">
        <v>1</v>
      </c>
      <c r="AR419" s="210">
        <v>1</v>
      </c>
      <c r="AS419" s="210">
        <v>1</v>
      </c>
      <c r="AT419" s="210">
        <v>1</v>
      </c>
      <c r="AU419" s="210">
        <v>1</v>
      </c>
      <c r="AV419" s="210">
        <v>1</v>
      </c>
      <c r="AW419" s="210">
        <v>1</v>
      </c>
      <c r="AX419" s="210">
        <v>1</v>
      </c>
      <c r="AY419" s="210">
        <v>1</v>
      </c>
      <c r="AZ419" s="210">
        <v>1</v>
      </c>
      <c r="BA419" s="210">
        <v>1</v>
      </c>
      <c r="BB419" s="210">
        <v>1</v>
      </c>
      <c r="BC419" s="210">
        <v>1</v>
      </c>
      <c r="BD419" s="210">
        <v>1</v>
      </c>
      <c r="BE419" s="210">
        <v>1</v>
      </c>
      <c r="BF419" s="210">
        <v>1</v>
      </c>
      <c r="BG419" s="210">
        <v>1</v>
      </c>
      <c r="BH419" s="210">
        <v>1</v>
      </c>
      <c r="BI419" s="210">
        <v>1</v>
      </c>
      <c r="BJ419" s="210">
        <v>1</v>
      </c>
      <c r="BK419" s="210">
        <v>1</v>
      </c>
      <c r="BL419" s="210">
        <v>1</v>
      </c>
      <c r="BM419" s="210">
        <v>1</v>
      </c>
      <c r="BN419" s="210">
        <v>1</v>
      </c>
      <c r="BO419" s="210">
        <v>1</v>
      </c>
      <c r="BP419" s="210">
        <v>1</v>
      </c>
      <c r="BQ419" s="210">
        <v>1</v>
      </c>
      <c r="BR419" s="210">
        <v>1</v>
      </c>
      <c r="BS419" s="210">
        <v>1</v>
      </c>
      <c r="BT419" s="210">
        <v>1</v>
      </c>
      <c r="BU419" s="210"/>
      <c r="BV419" s="210"/>
      <c r="BW419" s="210"/>
      <c r="BX419" s="210"/>
      <c r="BY419" s="210"/>
      <c r="BZ419" s="210"/>
      <c r="CA419" s="210"/>
      <c r="CB419" s="210"/>
      <c r="CC419" s="210"/>
      <c r="CD419" s="210"/>
      <c r="CE419" s="210"/>
      <c r="CF419" s="210"/>
      <c r="CG419" s="210"/>
      <c r="CH419" s="210"/>
      <c r="CI419" s="210"/>
      <c r="CJ419" s="210"/>
      <c r="CK419" s="210"/>
      <c r="CL419" s="210"/>
      <c r="CM419" s="210"/>
      <c r="CN419" s="210"/>
      <c r="CO419" s="210"/>
      <c r="CP419" s="210"/>
      <c r="CQ419" s="210"/>
      <c r="CR419" s="210"/>
      <c r="CS419" s="144"/>
      <c r="CT419" s="144"/>
    </row>
    <row r="420" spans="1:98" ht="15">
      <c r="A420" s="208" t="s">
        <v>8334</v>
      </c>
      <c r="B420" s="285" t="s">
        <v>8285</v>
      </c>
      <c r="C420" s="209" t="s">
        <v>461</v>
      </c>
      <c r="D420" s="259"/>
      <c r="E420" s="209" t="s">
        <v>5160</v>
      </c>
      <c r="F420" s="209" t="s">
        <v>38</v>
      </c>
      <c r="G420" s="216" t="s">
        <v>35</v>
      </c>
      <c r="H420" s="209" t="s">
        <v>8271</v>
      </c>
      <c r="I420" s="2"/>
      <c r="J420" s="210">
        <v>0</v>
      </c>
      <c r="K420" s="210">
        <v>0</v>
      </c>
      <c r="L420" s="210">
        <v>0</v>
      </c>
      <c r="M420" s="210">
        <v>0</v>
      </c>
      <c r="N420" s="210">
        <v>0</v>
      </c>
      <c r="O420" s="210">
        <v>0</v>
      </c>
      <c r="P420" s="210">
        <v>0</v>
      </c>
      <c r="Q420" s="210">
        <v>0</v>
      </c>
      <c r="R420" s="210">
        <v>0</v>
      </c>
      <c r="S420" s="210">
        <v>0</v>
      </c>
      <c r="T420" s="210">
        <v>0</v>
      </c>
      <c r="U420" s="210">
        <v>1</v>
      </c>
      <c r="V420" s="210">
        <v>1</v>
      </c>
      <c r="W420" s="210">
        <v>1</v>
      </c>
      <c r="X420" s="210">
        <v>1</v>
      </c>
      <c r="Y420" s="210">
        <v>1</v>
      </c>
      <c r="Z420" s="210">
        <v>1</v>
      </c>
      <c r="AA420" s="210">
        <v>1</v>
      </c>
      <c r="AB420" s="210">
        <v>1</v>
      </c>
      <c r="AC420" s="210">
        <v>1</v>
      </c>
      <c r="AD420" s="210">
        <v>1</v>
      </c>
      <c r="AE420" s="210">
        <v>1</v>
      </c>
      <c r="AF420" s="210">
        <v>1</v>
      </c>
      <c r="AG420" s="210">
        <v>1</v>
      </c>
      <c r="AH420" s="210">
        <v>1</v>
      </c>
      <c r="AI420" s="210">
        <v>1</v>
      </c>
      <c r="AJ420" s="210">
        <v>1</v>
      </c>
      <c r="AK420" s="210">
        <v>1</v>
      </c>
      <c r="AL420" s="210">
        <v>1</v>
      </c>
      <c r="AM420" s="210">
        <v>1</v>
      </c>
      <c r="AN420" s="210">
        <v>1</v>
      </c>
      <c r="AO420" s="210">
        <v>1</v>
      </c>
      <c r="AP420" s="210">
        <v>1</v>
      </c>
      <c r="AQ420" s="210">
        <v>1</v>
      </c>
      <c r="AR420" s="210">
        <v>1</v>
      </c>
      <c r="AS420" s="210">
        <v>1</v>
      </c>
      <c r="AT420" s="210">
        <v>1</v>
      </c>
      <c r="AU420" s="210">
        <v>1</v>
      </c>
      <c r="AV420" s="210">
        <v>1</v>
      </c>
      <c r="AW420" s="210">
        <v>1</v>
      </c>
      <c r="AX420" s="210">
        <v>1</v>
      </c>
      <c r="AY420" s="210">
        <v>1</v>
      </c>
      <c r="AZ420" s="210">
        <v>1</v>
      </c>
      <c r="BA420" s="210">
        <v>1</v>
      </c>
      <c r="BB420" s="210">
        <v>1</v>
      </c>
      <c r="BC420" s="210">
        <v>1</v>
      </c>
      <c r="BD420" s="210">
        <v>1</v>
      </c>
      <c r="BE420" s="210">
        <v>1</v>
      </c>
      <c r="BF420" s="210">
        <v>1</v>
      </c>
      <c r="BG420" s="210">
        <v>1</v>
      </c>
      <c r="BH420" s="210">
        <v>1</v>
      </c>
      <c r="BI420" s="210">
        <v>1</v>
      </c>
      <c r="BJ420" s="210">
        <v>1</v>
      </c>
      <c r="BK420" s="210">
        <v>1</v>
      </c>
      <c r="BL420" s="210">
        <v>1</v>
      </c>
      <c r="BM420" s="210">
        <v>1</v>
      </c>
      <c r="BN420" s="210">
        <v>1</v>
      </c>
      <c r="BO420" s="210">
        <v>1</v>
      </c>
      <c r="BP420" s="210">
        <v>1</v>
      </c>
      <c r="BQ420" s="210">
        <v>1</v>
      </c>
      <c r="BR420" s="210">
        <v>1</v>
      </c>
      <c r="BS420" s="210">
        <v>1</v>
      </c>
      <c r="BT420" s="210">
        <v>1</v>
      </c>
      <c r="BU420" s="210"/>
      <c r="BV420" s="210"/>
      <c r="BW420" s="210"/>
      <c r="BX420" s="210"/>
      <c r="BY420" s="210"/>
      <c r="BZ420" s="210"/>
      <c r="CA420" s="210"/>
      <c r="CB420" s="210"/>
      <c r="CC420" s="210"/>
      <c r="CD420" s="210"/>
      <c r="CE420" s="210"/>
      <c r="CF420" s="210"/>
      <c r="CG420" s="210"/>
      <c r="CH420" s="210"/>
      <c r="CI420" s="210"/>
      <c r="CJ420" s="210"/>
      <c r="CK420" s="210"/>
      <c r="CL420" s="210"/>
      <c r="CM420" s="210"/>
      <c r="CN420" s="210"/>
      <c r="CO420" s="210"/>
      <c r="CP420" s="210"/>
      <c r="CQ420" s="210"/>
      <c r="CR420" s="210"/>
      <c r="CS420" s="144"/>
      <c r="CT420" s="144"/>
    </row>
    <row r="421" spans="1:98" ht="15">
      <c r="A421" s="208" t="s">
        <v>8334</v>
      </c>
      <c r="B421" s="285" t="s">
        <v>8</v>
      </c>
      <c r="C421" s="209" t="s">
        <v>465</v>
      </c>
      <c r="D421" s="259"/>
      <c r="E421" s="209" t="s">
        <v>5163</v>
      </c>
      <c r="F421" s="209" t="s">
        <v>38</v>
      </c>
      <c r="G421" s="216" t="s">
        <v>35</v>
      </c>
      <c r="H421" s="209" t="s">
        <v>8271</v>
      </c>
      <c r="I421" s="2"/>
      <c r="J421" s="210">
        <v>0</v>
      </c>
      <c r="K421" s="210">
        <v>0</v>
      </c>
      <c r="L421" s="210">
        <v>0</v>
      </c>
      <c r="M421" s="210">
        <v>0</v>
      </c>
      <c r="N421" s="210">
        <v>0</v>
      </c>
      <c r="O421" s="210">
        <v>0</v>
      </c>
      <c r="P421" s="210">
        <v>0</v>
      </c>
      <c r="Q421" s="210">
        <v>0</v>
      </c>
      <c r="R421" s="210">
        <v>0</v>
      </c>
      <c r="S421" s="210">
        <v>0</v>
      </c>
      <c r="T421" s="210">
        <v>1</v>
      </c>
      <c r="U421" s="210">
        <v>1</v>
      </c>
      <c r="V421" s="210">
        <v>1</v>
      </c>
      <c r="W421" s="210">
        <v>1</v>
      </c>
      <c r="X421" s="210">
        <v>1</v>
      </c>
      <c r="Y421" s="210">
        <v>1</v>
      </c>
      <c r="Z421" s="210">
        <v>1</v>
      </c>
      <c r="AA421" s="210">
        <v>1</v>
      </c>
      <c r="AB421" s="210">
        <v>1</v>
      </c>
      <c r="AC421" s="210">
        <v>1</v>
      </c>
      <c r="AD421" s="210">
        <v>1</v>
      </c>
      <c r="AE421" s="210">
        <v>1</v>
      </c>
      <c r="AF421" s="210">
        <v>1</v>
      </c>
      <c r="AG421" s="210">
        <v>1</v>
      </c>
      <c r="AH421" s="210">
        <v>1</v>
      </c>
      <c r="AI421" s="210">
        <v>1</v>
      </c>
      <c r="AJ421" s="210">
        <v>1</v>
      </c>
      <c r="AK421" s="210">
        <v>1</v>
      </c>
      <c r="AL421" s="210">
        <v>1</v>
      </c>
      <c r="AM421" s="210">
        <v>1</v>
      </c>
      <c r="AN421" s="210">
        <v>1</v>
      </c>
      <c r="AO421" s="210">
        <v>1</v>
      </c>
      <c r="AP421" s="210">
        <v>1</v>
      </c>
      <c r="AQ421" s="210">
        <v>1</v>
      </c>
      <c r="AR421" s="210">
        <v>1</v>
      </c>
      <c r="AS421" s="210">
        <v>1</v>
      </c>
      <c r="AT421" s="210">
        <v>1</v>
      </c>
      <c r="AU421" s="210">
        <v>1</v>
      </c>
      <c r="AV421" s="210">
        <v>1</v>
      </c>
      <c r="AW421" s="210">
        <v>1</v>
      </c>
      <c r="AX421" s="210">
        <v>1</v>
      </c>
      <c r="AY421" s="210">
        <v>1</v>
      </c>
      <c r="AZ421" s="210">
        <v>1</v>
      </c>
      <c r="BA421" s="210">
        <v>1</v>
      </c>
      <c r="BB421" s="210">
        <v>1</v>
      </c>
      <c r="BC421" s="210">
        <v>1</v>
      </c>
      <c r="BD421" s="210">
        <v>1</v>
      </c>
      <c r="BE421" s="210">
        <v>1</v>
      </c>
      <c r="BF421" s="210">
        <v>1</v>
      </c>
      <c r="BG421" s="210">
        <v>1</v>
      </c>
      <c r="BH421" s="210">
        <v>1</v>
      </c>
      <c r="BI421" s="210">
        <v>1</v>
      </c>
      <c r="BJ421" s="210">
        <v>1</v>
      </c>
      <c r="BK421" s="210">
        <v>1</v>
      </c>
      <c r="BL421" s="210">
        <v>1</v>
      </c>
      <c r="BM421" s="210">
        <v>1</v>
      </c>
      <c r="BN421" s="210">
        <v>1</v>
      </c>
      <c r="BO421" s="210">
        <v>1</v>
      </c>
      <c r="BP421" s="210">
        <v>1</v>
      </c>
      <c r="BQ421" s="210">
        <v>1</v>
      </c>
      <c r="BR421" s="210">
        <v>1</v>
      </c>
      <c r="BS421" s="210">
        <v>1</v>
      </c>
      <c r="BT421" s="210">
        <v>1</v>
      </c>
      <c r="BU421" s="210"/>
      <c r="BV421" s="210"/>
      <c r="BW421" s="210"/>
      <c r="BX421" s="210"/>
      <c r="BY421" s="210"/>
      <c r="BZ421" s="210"/>
      <c r="CA421" s="210"/>
      <c r="CB421" s="210"/>
      <c r="CC421" s="210"/>
      <c r="CD421" s="210"/>
      <c r="CE421" s="210"/>
      <c r="CF421" s="210"/>
      <c r="CG421" s="210"/>
      <c r="CH421" s="210"/>
      <c r="CI421" s="210"/>
      <c r="CJ421" s="210"/>
      <c r="CK421" s="210"/>
      <c r="CL421" s="210"/>
      <c r="CM421" s="210"/>
      <c r="CN421" s="210"/>
      <c r="CO421" s="210"/>
      <c r="CP421" s="210"/>
      <c r="CQ421" s="210"/>
      <c r="CR421" s="210"/>
      <c r="CS421" s="144"/>
      <c r="CT421" s="144"/>
    </row>
    <row r="422" spans="1:98" ht="15">
      <c r="A422" s="208" t="s">
        <v>8334</v>
      </c>
      <c r="B422" s="285" t="s">
        <v>455</v>
      </c>
      <c r="C422" s="209" t="s">
        <v>465</v>
      </c>
      <c r="D422" s="259"/>
      <c r="E422" s="209" t="s">
        <v>5163</v>
      </c>
      <c r="F422" s="209" t="s">
        <v>38</v>
      </c>
      <c r="G422" s="216" t="s">
        <v>35</v>
      </c>
      <c r="H422" s="209" t="s">
        <v>8271</v>
      </c>
      <c r="I422" s="2"/>
      <c r="J422" s="210">
        <v>0</v>
      </c>
      <c r="K422" s="210">
        <v>0</v>
      </c>
      <c r="L422" s="210">
        <v>0</v>
      </c>
      <c r="M422" s="210">
        <v>0</v>
      </c>
      <c r="N422" s="210">
        <v>0</v>
      </c>
      <c r="O422" s="210">
        <v>0</v>
      </c>
      <c r="P422" s="210">
        <v>0</v>
      </c>
      <c r="Q422" s="210">
        <v>0</v>
      </c>
      <c r="R422" s="210">
        <v>0</v>
      </c>
      <c r="S422" s="210">
        <v>0</v>
      </c>
      <c r="T422" s="210">
        <v>0</v>
      </c>
      <c r="U422" s="210">
        <v>1</v>
      </c>
      <c r="V422" s="210">
        <v>1</v>
      </c>
      <c r="W422" s="210">
        <v>1</v>
      </c>
      <c r="X422" s="210">
        <v>1</v>
      </c>
      <c r="Y422" s="210">
        <v>1</v>
      </c>
      <c r="Z422" s="210">
        <v>1</v>
      </c>
      <c r="AA422" s="210">
        <v>1</v>
      </c>
      <c r="AB422" s="210">
        <v>1</v>
      </c>
      <c r="AC422" s="210">
        <v>1</v>
      </c>
      <c r="AD422" s="210">
        <v>1</v>
      </c>
      <c r="AE422" s="210">
        <v>1</v>
      </c>
      <c r="AF422" s="210">
        <v>1</v>
      </c>
      <c r="AG422" s="210">
        <v>1</v>
      </c>
      <c r="AH422" s="210">
        <v>1</v>
      </c>
      <c r="AI422" s="210">
        <v>1</v>
      </c>
      <c r="AJ422" s="210">
        <v>1</v>
      </c>
      <c r="AK422" s="210">
        <v>1</v>
      </c>
      <c r="AL422" s="210">
        <v>1</v>
      </c>
      <c r="AM422" s="210">
        <v>1</v>
      </c>
      <c r="AN422" s="210">
        <v>1</v>
      </c>
      <c r="AO422" s="210">
        <v>1</v>
      </c>
      <c r="AP422" s="210">
        <v>1</v>
      </c>
      <c r="AQ422" s="210">
        <v>1</v>
      </c>
      <c r="AR422" s="210">
        <v>1</v>
      </c>
      <c r="AS422" s="210">
        <v>1</v>
      </c>
      <c r="AT422" s="210">
        <v>1</v>
      </c>
      <c r="AU422" s="210">
        <v>1</v>
      </c>
      <c r="AV422" s="210">
        <v>1</v>
      </c>
      <c r="AW422" s="210">
        <v>1</v>
      </c>
      <c r="AX422" s="210">
        <v>1</v>
      </c>
      <c r="AY422" s="210">
        <v>1</v>
      </c>
      <c r="AZ422" s="210">
        <v>1</v>
      </c>
      <c r="BA422" s="210">
        <v>1</v>
      </c>
      <c r="BB422" s="210">
        <v>1</v>
      </c>
      <c r="BC422" s="210">
        <v>1</v>
      </c>
      <c r="BD422" s="210">
        <v>1</v>
      </c>
      <c r="BE422" s="210">
        <v>1</v>
      </c>
      <c r="BF422" s="210">
        <v>1</v>
      </c>
      <c r="BG422" s="210">
        <v>1</v>
      </c>
      <c r="BH422" s="210">
        <v>1</v>
      </c>
      <c r="BI422" s="210">
        <v>1</v>
      </c>
      <c r="BJ422" s="210">
        <v>1</v>
      </c>
      <c r="BK422" s="210">
        <v>1</v>
      </c>
      <c r="BL422" s="210">
        <v>1</v>
      </c>
      <c r="BM422" s="210">
        <v>1</v>
      </c>
      <c r="BN422" s="210">
        <v>1</v>
      </c>
      <c r="BO422" s="210">
        <v>1</v>
      </c>
      <c r="BP422" s="210">
        <v>1</v>
      </c>
      <c r="BQ422" s="210">
        <v>1</v>
      </c>
      <c r="BR422" s="210">
        <v>1</v>
      </c>
      <c r="BS422" s="210">
        <v>1</v>
      </c>
      <c r="BT422" s="210">
        <v>1</v>
      </c>
      <c r="BU422" s="210"/>
      <c r="BV422" s="210"/>
      <c r="BW422" s="210"/>
      <c r="BX422" s="210"/>
      <c r="BY422" s="210"/>
      <c r="BZ422" s="210"/>
      <c r="CA422" s="210"/>
      <c r="CB422" s="210"/>
      <c r="CC422" s="210"/>
      <c r="CD422" s="210"/>
      <c r="CE422" s="210"/>
      <c r="CF422" s="210"/>
      <c r="CG422" s="210"/>
      <c r="CH422" s="210"/>
      <c r="CI422" s="210"/>
      <c r="CJ422" s="210"/>
      <c r="CK422" s="210"/>
      <c r="CL422" s="210"/>
      <c r="CM422" s="210"/>
      <c r="CN422" s="210"/>
      <c r="CO422" s="210"/>
      <c r="CP422" s="210"/>
      <c r="CQ422" s="210"/>
      <c r="CR422" s="210"/>
      <c r="CS422" s="144"/>
      <c r="CT422" s="144"/>
    </row>
    <row r="423" spans="1:98" ht="15">
      <c r="A423" s="208" t="s">
        <v>8334</v>
      </c>
      <c r="B423" s="285" t="s">
        <v>457</v>
      </c>
      <c r="C423" s="209" t="s">
        <v>465</v>
      </c>
      <c r="D423" s="259"/>
      <c r="E423" s="209" t="s">
        <v>5163</v>
      </c>
      <c r="F423" s="209" t="s">
        <v>38</v>
      </c>
      <c r="G423" s="216" t="s">
        <v>35</v>
      </c>
      <c r="H423" s="209" t="s">
        <v>8271</v>
      </c>
      <c r="I423" s="2"/>
      <c r="J423" s="210">
        <v>0</v>
      </c>
      <c r="K423" s="210">
        <v>0</v>
      </c>
      <c r="L423" s="210">
        <v>0</v>
      </c>
      <c r="M423" s="210">
        <v>0</v>
      </c>
      <c r="N423" s="210">
        <v>0</v>
      </c>
      <c r="O423" s="210">
        <v>0</v>
      </c>
      <c r="P423" s="210">
        <v>0</v>
      </c>
      <c r="Q423" s="210">
        <v>0</v>
      </c>
      <c r="R423" s="210">
        <v>0</v>
      </c>
      <c r="S423" s="210">
        <v>0</v>
      </c>
      <c r="T423" s="210">
        <v>0</v>
      </c>
      <c r="U423" s="210">
        <v>1</v>
      </c>
      <c r="V423" s="210">
        <v>1</v>
      </c>
      <c r="W423" s="210">
        <v>1</v>
      </c>
      <c r="X423" s="210">
        <v>1</v>
      </c>
      <c r="Y423" s="210">
        <v>1</v>
      </c>
      <c r="Z423" s="210">
        <v>1</v>
      </c>
      <c r="AA423" s="210">
        <v>1</v>
      </c>
      <c r="AB423" s="210">
        <v>1</v>
      </c>
      <c r="AC423" s="210">
        <v>1</v>
      </c>
      <c r="AD423" s="210">
        <v>1</v>
      </c>
      <c r="AE423" s="210">
        <v>1</v>
      </c>
      <c r="AF423" s="210">
        <v>1</v>
      </c>
      <c r="AG423" s="210">
        <v>1</v>
      </c>
      <c r="AH423" s="210">
        <v>1</v>
      </c>
      <c r="AI423" s="210">
        <v>1</v>
      </c>
      <c r="AJ423" s="210">
        <v>1</v>
      </c>
      <c r="AK423" s="210">
        <v>1</v>
      </c>
      <c r="AL423" s="210">
        <v>1</v>
      </c>
      <c r="AM423" s="210">
        <v>1</v>
      </c>
      <c r="AN423" s="210">
        <v>1</v>
      </c>
      <c r="AO423" s="210">
        <v>1</v>
      </c>
      <c r="AP423" s="210">
        <v>1</v>
      </c>
      <c r="AQ423" s="210">
        <v>1</v>
      </c>
      <c r="AR423" s="210">
        <v>1</v>
      </c>
      <c r="AS423" s="210">
        <v>1</v>
      </c>
      <c r="AT423" s="210">
        <v>1</v>
      </c>
      <c r="AU423" s="210">
        <v>1</v>
      </c>
      <c r="AV423" s="210">
        <v>1</v>
      </c>
      <c r="AW423" s="210">
        <v>1</v>
      </c>
      <c r="AX423" s="210">
        <v>1</v>
      </c>
      <c r="AY423" s="210">
        <v>1</v>
      </c>
      <c r="AZ423" s="210">
        <v>1</v>
      </c>
      <c r="BA423" s="210">
        <v>1</v>
      </c>
      <c r="BB423" s="210">
        <v>1</v>
      </c>
      <c r="BC423" s="210">
        <v>1</v>
      </c>
      <c r="BD423" s="210">
        <v>1</v>
      </c>
      <c r="BE423" s="210">
        <v>1</v>
      </c>
      <c r="BF423" s="210">
        <v>1</v>
      </c>
      <c r="BG423" s="210">
        <v>1</v>
      </c>
      <c r="BH423" s="210">
        <v>1</v>
      </c>
      <c r="BI423" s="210">
        <v>1</v>
      </c>
      <c r="BJ423" s="210">
        <v>1</v>
      </c>
      <c r="BK423" s="210">
        <v>1</v>
      </c>
      <c r="BL423" s="210">
        <v>1</v>
      </c>
      <c r="BM423" s="210">
        <v>1</v>
      </c>
      <c r="BN423" s="210">
        <v>1</v>
      </c>
      <c r="BO423" s="210">
        <v>1</v>
      </c>
      <c r="BP423" s="210">
        <v>1</v>
      </c>
      <c r="BQ423" s="210">
        <v>1</v>
      </c>
      <c r="BR423" s="210">
        <v>1</v>
      </c>
      <c r="BS423" s="210">
        <v>1</v>
      </c>
      <c r="BT423" s="210">
        <v>1</v>
      </c>
      <c r="BU423" s="210"/>
      <c r="BV423" s="210"/>
      <c r="BW423" s="210"/>
      <c r="BX423" s="210"/>
      <c r="BY423" s="210"/>
      <c r="BZ423" s="210"/>
      <c r="CA423" s="210"/>
      <c r="CB423" s="210"/>
      <c r="CC423" s="210"/>
      <c r="CD423" s="210"/>
      <c r="CE423" s="210"/>
      <c r="CF423" s="210"/>
      <c r="CG423" s="210"/>
      <c r="CH423" s="210"/>
      <c r="CI423" s="210"/>
      <c r="CJ423" s="210"/>
      <c r="CK423" s="210"/>
      <c r="CL423" s="210"/>
      <c r="CM423" s="210"/>
      <c r="CN423" s="210"/>
      <c r="CO423" s="210"/>
      <c r="CP423" s="210"/>
      <c r="CQ423" s="210"/>
      <c r="CR423" s="210"/>
      <c r="CS423" s="144"/>
      <c r="CT423" s="144"/>
    </row>
    <row r="424" spans="1:98" ht="15">
      <c r="A424" s="208" t="s">
        <v>8334</v>
      </c>
      <c r="B424" s="285" t="s">
        <v>458</v>
      </c>
      <c r="C424" s="209" t="s">
        <v>465</v>
      </c>
      <c r="D424" s="259"/>
      <c r="E424" s="209" t="s">
        <v>5163</v>
      </c>
      <c r="F424" s="209" t="s">
        <v>38</v>
      </c>
      <c r="G424" s="216" t="s">
        <v>35</v>
      </c>
      <c r="H424" s="209" t="s">
        <v>8271</v>
      </c>
      <c r="I424" s="2"/>
      <c r="J424" s="210">
        <v>0</v>
      </c>
      <c r="K424" s="210">
        <v>0</v>
      </c>
      <c r="L424" s="210">
        <v>0</v>
      </c>
      <c r="M424" s="210">
        <v>0</v>
      </c>
      <c r="N424" s="210">
        <v>0</v>
      </c>
      <c r="O424" s="210">
        <v>0</v>
      </c>
      <c r="P424" s="210">
        <v>0</v>
      </c>
      <c r="Q424" s="210">
        <v>0</v>
      </c>
      <c r="R424" s="210">
        <v>0</v>
      </c>
      <c r="S424" s="210">
        <v>0</v>
      </c>
      <c r="T424" s="210">
        <v>0</v>
      </c>
      <c r="U424" s="210">
        <v>1</v>
      </c>
      <c r="V424" s="210">
        <v>1</v>
      </c>
      <c r="W424" s="210">
        <v>1</v>
      </c>
      <c r="X424" s="210">
        <v>1</v>
      </c>
      <c r="Y424" s="210">
        <v>1</v>
      </c>
      <c r="Z424" s="210">
        <v>1</v>
      </c>
      <c r="AA424" s="210">
        <v>1</v>
      </c>
      <c r="AB424" s="210">
        <v>1</v>
      </c>
      <c r="AC424" s="210">
        <v>1</v>
      </c>
      <c r="AD424" s="210">
        <v>1</v>
      </c>
      <c r="AE424" s="210">
        <v>1</v>
      </c>
      <c r="AF424" s="210">
        <v>1</v>
      </c>
      <c r="AG424" s="210">
        <v>1</v>
      </c>
      <c r="AH424" s="210">
        <v>1</v>
      </c>
      <c r="AI424" s="210">
        <v>1</v>
      </c>
      <c r="AJ424" s="210">
        <v>1</v>
      </c>
      <c r="AK424" s="210">
        <v>1</v>
      </c>
      <c r="AL424" s="210">
        <v>1</v>
      </c>
      <c r="AM424" s="210">
        <v>1</v>
      </c>
      <c r="AN424" s="210">
        <v>1</v>
      </c>
      <c r="AO424" s="210">
        <v>1</v>
      </c>
      <c r="AP424" s="210">
        <v>1</v>
      </c>
      <c r="AQ424" s="210">
        <v>1</v>
      </c>
      <c r="AR424" s="210">
        <v>1</v>
      </c>
      <c r="AS424" s="210">
        <v>1</v>
      </c>
      <c r="AT424" s="210">
        <v>1</v>
      </c>
      <c r="AU424" s="210">
        <v>1</v>
      </c>
      <c r="AV424" s="210">
        <v>1</v>
      </c>
      <c r="AW424" s="210">
        <v>1</v>
      </c>
      <c r="AX424" s="210">
        <v>1</v>
      </c>
      <c r="AY424" s="210">
        <v>1</v>
      </c>
      <c r="AZ424" s="210">
        <v>1</v>
      </c>
      <c r="BA424" s="210">
        <v>1</v>
      </c>
      <c r="BB424" s="210">
        <v>1</v>
      </c>
      <c r="BC424" s="210">
        <v>1</v>
      </c>
      <c r="BD424" s="210">
        <v>1</v>
      </c>
      <c r="BE424" s="210">
        <v>1</v>
      </c>
      <c r="BF424" s="210">
        <v>1</v>
      </c>
      <c r="BG424" s="210">
        <v>1</v>
      </c>
      <c r="BH424" s="210">
        <v>1</v>
      </c>
      <c r="BI424" s="210">
        <v>1</v>
      </c>
      <c r="BJ424" s="210">
        <v>1</v>
      </c>
      <c r="BK424" s="210">
        <v>1</v>
      </c>
      <c r="BL424" s="210">
        <v>1</v>
      </c>
      <c r="BM424" s="210">
        <v>1</v>
      </c>
      <c r="BN424" s="210">
        <v>1</v>
      </c>
      <c r="BO424" s="210">
        <v>1</v>
      </c>
      <c r="BP424" s="210">
        <v>1</v>
      </c>
      <c r="BQ424" s="210">
        <v>1</v>
      </c>
      <c r="BR424" s="210">
        <v>1</v>
      </c>
      <c r="BS424" s="210">
        <v>1</v>
      </c>
      <c r="BT424" s="210">
        <v>1</v>
      </c>
      <c r="BU424" s="210"/>
      <c r="BV424" s="210"/>
      <c r="BW424" s="210"/>
      <c r="BX424" s="210"/>
      <c r="BY424" s="210"/>
      <c r="BZ424" s="210"/>
      <c r="CA424" s="210"/>
      <c r="CB424" s="210"/>
      <c r="CC424" s="210"/>
      <c r="CD424" s="210"/>
      <c r="CE424" s="210"/>
      <c r="CF424" s="210"/>
      <c r="CG424" s="210"/>
      <c r="CH424" s="210"/>
      <c r="CI424" s="210"/>
      <c r="CJ424" s="210"/>
      <c r="CK424" s="210"/>
      <c r="CL424" s="210"/>
      <c r="CM424" s="210"/>
      <c r="CN424" s="210"/>
      <c r="CO424" s="210"/>
      <c r="CP424" s="210"/>
      <c r="CQ424" s="210"/>
      <c r="CR424" s="210"/>
      <c r="CS424" s="144"/>
      <c r="CT424" s="144"/>
    </row>
    <row r="425" spans="1:98" ht="15">
      <c r="A425" s="208" t="s">
        <v>8334</v>
      </c>
      <c r="B425" s="285" t="s">
        <v>8272</v>
      </c>
      <c r="C425" s="209" t="s">
        <v>461</v>
      </c>
      <c r="D425" s="259"/>
      <c r="E425" s="209" t="s">
        <v>5155</v>
      </c>
      <c r="F425" s="209" t="s">
        <v>38</v>
      </c>
      <c r="G425" s="216" t="s">
        <v>35</v>
      </c>
      <c r="H425" s="209" t="s">
        <v>8271</v>
      </c>
      <c r="I425" s="2"/>
      <c r="J425" s="210">
        <v>0</v>
      </c>
      <c r="K425" s="210">
        <v>0</v>
      </c>
      <c r="L425" s="210">
        <v>0</v>
      </c>
      <c r="M425" s="210">
        <v>0</v>
      </c>
      <c r="N425" s="210">
        <v>0</v>
      </c>
      <c r="O425" s="210">
        <v>0</v>
      </c>
      <c r="P425" s="210">
        <v>0</v>
      </c>
      <c r="Q425" s="210">
        <v>0</v>
      </c>
      <c r="R425" s="210">
        <v>0</v>
      </c>
      <c r="S425" s="210">
        <v>0</v>
      </c>
      <c r="T425" s="210">
        <v>1</v>
      </c>
      <c r="U425" s="210">
        <v>1</v>
      </c>
      <c r="V425" s="210">
        <v>1</v>
      </c>
      <c r="W425" s="210">
        <v>1</v>
      </c>
      <c r="X425" s="210">
        <v>1</v>
      </c>
      <c r="Y425" s="210">
        <v>1</v>
      </c>
      <c r="Z425" s="210">
        <v>1</v>
      </c>
      <c r="AA425" s="210">
        <v>1</v>
      </c>
      <c r="AB425" s="210">
        <v>1</v>
      </c>
      <c r="AC425" s="210">
        <v>1</v>
      </c>
      <c r="AD425" s="210">
        <v>1</v>
      </c>
      <c r="AE425" s="210">
        <v>1</v>
      </c>
      <c r="AF425" s="210">
        <v>1</v>
      </c>
      <c r="AG425" s="210">
        <v>1</v>
      </c>
      <c r="AH425" s="210">
        <v>1</v>
      </c>
      <c r="AI425" s="210">
        <v>1</v>
      </c>
      <c r="AJ425" s="210">
        <v>1</v>
      </c>
      <c r="AK425" s="210">
        <v>1</v>
      </c>
      <c r="AL425" s="210">
        <v>1</v>
      </c>
      <c r="AM425" s="210">
        <v>1</v>
      </c>
      <c r="AN425" s="210">
        <v>1</v>
      </c>
      <c r="AO425" s="210">
        <v>1</v>
      </c>
      <c r="AP425" s="210">
        <v>1</v>
      </c>
      <c r="AQ425" s="210">
        <v>1</v>
      </c>
      <c r="AR425" s="210">
        <v>1</v>
      </c>
      <c r="AS425" s="210">
        <v>1</v>
      </c>
      <c r="AT425" s="210">
        <v>1</v>
      </c>
      <c r="AU425" s="210">
        <v>1</v>
      </c>
      <c r="AV425" s="210">
        <v>1</v>
      </c>
      <c r="AW425" s="210">
        <v>1</v>
      </c>
      <c r="AX425" s="210">
        <v>1</v>
      </c>
      <c r="AY425" s="210">
        <v>1</v>
      </c>
      <c r="AZ425" s="210">
        <v>1</v>
      </c>
      <c r="BA425" s="210">
        <v>1</v>
      </c>
      <c r="BB425" s="210">
        <v>1</v>
      </c>
      <c r="BC425" s="210">
        <v>1</v>
      </c>
      <c r="BD425" s="210">
        <v>1</v>
      </c>
      <c r="BE425" s="210">
        <v>1</v>
      </c>
      <c r="BF425" s="210">
        <v>1</v>
      </c>
      <c r="BG425" s="210">
        <v>1</v>
      </c>
      <c r="BH425" s="210">
        <v>1</v>
      </c>
      <c r="BI425" s="210">
        <v>1</v>
      </c>
      <c r="BJ425" s="210">
        <v>1</v>
      </c>
      <c r="BK425" s="210">
        <v>1</v>
      </c>
      <c r="BL425" s="210">
        <v>1</v>
      </c>
      <c r="BM425" s="210">
        <v>1</v>
      </c>
      <c r="BN425" s="210">
        <v>1</v>
      </c>
      <c r="BO425" s="210">
        <v>1</v>
      </c>
      <c r="BP425" s="210">
        <v>1</v>
      </c>
      <c r="BQ425" s="210">
        <v>1</v>
      </c>
      <c r="BR425" s="210">
        <v>1</v>
      </c>
      <c r="BS425" s="210">
        <v>1</v>
      </c>
      <c r="BT425" s="210">
        <v>1</v>
      </c>
      <c r="BU425" s="210"/>
      <c r="BV425" s="210"/>
      <c r="BW425" s="210"/>
      <c r="BX425" s="210"/>
      <c r="BY425" s="210"/>
      <c r="BZ425" s="210"/>
      <c r="CA425" s="210"/>
      <c r="CB425" s="210"/>
      <c r="CC425" s="210"/>
      <c r="CD425" s="210"/>
      <c r="CE425" s="210"/>
      <c r="CF425" s="210"/>
      <c r="CG425" s="210"/>
      <c r="CH425" s="210"/>
      <c r="CI425" s="210"/>
      <c r="CJ425" s="210"/>
      <c r="CK425" s="210"/>
      <c r="CL425" s="210"/>
      <c r="CM425" s="210"/>
      <c r="CN425" s="210"/>
      <c r="CO425" s="210"/>
      <c r="CP425" s="210"/>
      <c r="CQ425" s="210"/>
      <c r="CR425" s="210"/>
      <c r="CS425" s="144"/>
      <c r="CT425" s="144"/>
    </row>
    <row r="426" spans="1:98" ht="15">
      <c r="A426" s="208" t="s">
        <v>8334</v>
      </c>
      <c r="B426" s="285" t="s">
        <v>8273</v>
      </c>
      <c r="C426" s="209" t="s">
        <v>461</v>
      </c>
      <c r="D426" s="259"/>
      <c r="E426" s="209" t="s">
        <v>2</v>
      </c>
      <c r="F426" s="209" t="s">
        <v>38</v>
      </c>
      <c r="G426" s="216" t="s">
        <v>35</v>
      </c>
      <c r="H426" s="209" t="s">
        <v>8271</v>
      </c>
      <c r="I426" s="2"/>
      <c r="J426" s="210">
        <v>0</v>
      </c>
      <c r="K426" s="210">
        <v>0</v>
      </c>
      <c r="L426" s="210">
        <v>0</v>
      </c>
      <c r="M426" s="210">
        <v>0</v>
      </c>
      <c r="N426" s="210">
        <v>0</v>
      </c>
      <c r="O426" s="210">
        <v>0</v>
      </c>
      <c r="P426" s="210">
        <v>0</v>
      </c>
      <c r="Q426" s="210">
        <v>0</v>
      </c>
      <c r="R426" s="210">
        <v>0</v>
      </c>
      <c r="S426" s="210">
        <v>0</v>
      </c>
      <c r="T426" s="210">
        <v>0</v>
      </c>
      <c r="U426" s="210">
        <v>1</v>
      </c>
      <c r="V426" s="210">
        <v>1</v>
      </c>
      <c r="W426" s="210">
        <v>1</v>
      </c>
      <c r="X426" s="210">
        <v>1</v>
      </c>
      <c r="Y426" s="210">
        <v>1</v>
      </c>
      <c r="Z426" s="210">
        <v>1</v>
      </c>
      <c r="AA426" s="210">
        <v>1</v>
      </c>
      <c r="AB426" s="210">
        <v>1</v>
      </c>
      <c r="AC426" s="210">
        <v>1</v>
      </c>
      <c r="AD426" s="210">
        <v>1</v>
      </c>
      <c r="AE426" s="210">
        <v>1</v>
      </c>
      <c r="AF426" s="210">
        <v>1</v>
      </c>
      <c r="AG426" s="210">
        <v>1</v>
      </c>
      <c r="AH426" s="210">
        <v>1</v>
      </c>
      <c r="AI426" s="210">
        <v>1</v>
      </c>
      <c r="AJ426" s="210">
        <v>1</v>
      </c>
      <c r="AK426" s="210">
        <v>1</v>
      </c>
      <c r="AL426" s="210">
        <v>1</v>
      </c>
      <c r="AM426" s="210">
        <v>1</v>
      </c>
      <c r="AN426" s="210">
        <v>1</v>
      </c>
      <c r="AO426" s="210">
        <v>1</v>
      </c>
      <c r="AP426" s="210">
        <v>1</v>
      </c>
      <c r="AQ426" s="210">
        <v>1</v>
      </c>
      <c r="AR426" s="210">
        <v>1</v>
      </c>
      <c r="AS426" s="210">
        <v>1</v>
      </c>
      <c r="AT426" s="210">
        <v>1</v>
      </c>
      <c r="AU426" s="210">
        <v>1</v>
      </c>
      <c r="AV426" s="210">
        <v>1</v>
      </c>
      <c r="AW426" s="210">
        <v>1</v>
      </c>
      <c r="AX426" s="210">
        <v>1</v>
      </c>
      <c r="AY426" s="210">
        <v>1</v>
      </c>
      <c r="AZ426" s="210">
        <v>1</v>
      </c>
      <c r="BA426" s="210">
        <v>1</v>
      </c>
      <c r="BB426" s="210">
        <v>1</v>
      </c>
      <c r="BC426" s="210">
        <v>1</v>
      </c>
      <c r="BD426" s="210">
        <v>1</v>
      </c>
      <c r="BE426" s="210">
        <v>1</v>
      </c>
      <c r="BF426" s="210">
        <v>1</v>
      </c>
      <c r="BG426" s="210">
        <v>1</v>
      </c>
      <c r="BH426" s="210">
        <v>1</v>
      </c>
      <c r="BI426" s="210">
        <v>1</v>
      </c>
      <c r="BJ426" s="210">
        <v>1</v>
      </c>
      <c r="BK426" s="210">
        <v>1</v>
      </c>
      <c r="BL426" s="210">
        <v>1</v>
      </c>
      <c r="BM426" s="210">
        <v>1</v>
      </c>
      <c r="BN426" s="210">
        <v>1</v>
      </c>
      <c r="BO426" s="210">
        <v>1</v>
      </c>
      <c r="BP426" s="210">
        <v>1</v>
      </c>
      <c r="BQ426" s="210">
        <v>1</v>
      </c>
      <c r="BR426" s="210">
        <v>1</v>
      </c>
      <c r="BS426" s="210">
        <v>1</v>
      </c>
      <c r="BT426" s="210">
        <v>1</v>
      </c>
      <c r="BU426" s="210"/>
      <c r="BV426" s="210"/>
      <c r="BW426" s="210"/>
      <c r="BX426" s="210"/>
      <c r="BY426" s="210"/>
      <c r="BZ426" s="210"/>
      <c r="CA426" s="210"/>
      <c r="CB426" s="210"/>
      <c r="CC426" s="210"/>
      <c r="CD426" s="210"/>
      <c r="CE426" s="210"/>
      <c r="CF426" s="210"/>
      <c r="CG426" s="210"/>
      <c r="CH426" s="210"/>
      <c r="CI426" s="210"/>
      <c r="CJ426" s="210"/>
      <c r="CK426" s="210"/>
      <c r="CL426" s="210"/>
      <c r="CM426" s="210"/>
      <c r="CN426" s="210"/>
      <c r="CO426" s="210"/>
      <c r="CP426" s="210"/>
      <c r="CQ426" s="210"/>
      <c r="CR426" s="210"/>
      <c r="CS426" s="144"/>
      <c r="CT426" s="144"/>
    </row>
    <row r="427" spans="1:98" ht="15">
      <c r="A427" s="208" t="s">
        <v>8334</v>
      </c>
      <c r="B427" s="285" t="s">
        <v>8274</v>
      </c>
      <c r="C427" s="209" t="s">
        <v>461</v>
      </c>
      <c r="D427" s="259"/>
      <c r="E427" s="209" t="s">
        <v>2</v>
      </c>
      <c r="F427" s="209" t="s">
        <v>38</v>
      </c>
      <c r="G427" s="216" t="s">
        <v>35</v>
      </c>
      <c r="H427" s="209" t="s">
        <v>8271</v>
      </c>
      <c r="I427" s="2"/>
      <c r="J427" s="210">
        <v>0</v>
      </c>
      <c r="K427" s="210">
        <v>0</v>
      </c>
      <c r="L427" s="210">
        <v>0</v>
      </c>
      <c r="M427" s="210">
        <v>0</v>
      </c>
      <c r="N427" s="210">
        <v>0</v>
      </c>
      <c r="O427" s="210">
        <v>0</v>
      </c>
      <c r="P427" s="210">
        <v>0</v>
      </c>
      <c r="Q427" s="210">
        <v>0</v>
      </c>
      <c r="R427" s="210">
        <v>0</v>
      </c>
      <c r="S427" s="210">
        <v>0</v>
      </c>
      <c r="T427" s="210">
        <v>0</v>
      </c>
      <c r="U427" s="210">
        <v>0</v>
      </c>
      <c r="V427" s="210">
        <v>1</v>
      </c>
      <c r="W427" s="210">
        <v>1</v>
      </c>
      <c r="X427" s="210">
        <v>1</v>
      </c>
      <c r="Y427" s="210">
        <v>1</v>
      </c>
      <c r="Z427" s="210">
        <v>1</v>
      </c>
      <c r="AA427" s="210">
        <v>1</v>
      </c>
      <c r="AB427" s="210">
        <v>1</v>
      </c>
      <c r="AC427" s="210">
        <v>1</v>
      </c>
      <c r="AD427" s="210">
        <v>1</v>
      </c>
      <c r="AE427" s="210">
        <v>1</v>
      </c>
      <c r="AF427" s="210">
        <v>1</v>
      </c>
      <c r="AG427" s="210">
        <v>1</v>
      </c>
      <c r="AH427" s="210">
        <v>1</v>
      </c>
      <c r="AI427" s="210">
        <v>1</v>
      </c>
      <c r="AJ427" s="210">
        <v>1</v>
      </c>
      <c r="AK427" s="210">
        <v>1</v>
      </c>
      <c r="AL427" s="210">
        <v>1</v>
      </c>
      <c r="AM427" s="210">
        <v>1</v>
      </c>
      <c r="AN427" s="210">
        <v>1</v>
      </c>
      <c r="AO427" s="210">
        <v>1</v>
      </c>
      <c r="AP427" s="210">
        <v>1</v>
      </c>
      <c r="AQ427" s="210">
        <v>1</v>
      </c>
      <c r="AR427" s="210">
        <v>1</v>
      </c>
      <c r="AS427" s="210">
        <v>1</v>
      </c>
      <c r="AT427" s="210">
        <v>1</v>
      </c>
      <c r="AU427" s="210">
        <v>1</v>
      </c>
      <c r="AV427" s="210">
        <v>1</v>
      </c>
      <c r="AW427" s="210">
        <v>1</v>
      </c>
      <c r="AX427" s="210">
        <v>1</v>
      </c>
      <c r="AY427" s="210">
        <v>1</v>
      </c>
      <c r="AZ427" s="210">
        <v>1</v>
      </c>
      <c r="BA427" s="210">
        <v>1</v>
      </c>
      <c r="BB427" s="210">
        <v>1</v>
      </c>
      <c r="BC427" s="210">
        <v>1</v>
      </c>
      <c r="BD427" s="210">
        <v>1</v>
      </c>
      <c r="BE427" s="210">
        <v>1</v>
      </c>
      <c r="BF427" s="210">
        <v>1</v>
      </c>
      <c r="BG427" s="210">
        <v>1</v>
      </c>
      <c r="BH427" s="210">
        <v>1</v>
      </c>
      <c r="BI427" s="210">
        <v>1</v>
      </c>
      <c r="BJ427" s="210">
        <v>1</v>
      </c>
      <c r="BK427" s="210">
        <v>1</v>
      </c>
      <c r="BL427" s="210">
        <v>1</v>
      </c>
      <c r="BM427" s="210">
        <v>1</v>
      </c>
      <c r="BN427" s="210">
        <v>1</v>
      </c>
      <c r="BO427" s="210">
        <v>1</v>
      </c>
      <c r="BP427" s="210">
        <v>1</v>
      </c>
      <c r="BQ427" s="210">
        <v>1</v>
      </c>
      <c r="BR427" s="210">
        <v>1</v>
      </c>
      <c r="BS427" s="210">
        <v>1</v>
      </c>
      <c r="BT427" s="210">
        <v>1</v>
      </c>
      <c r="BU427" s="210"/>
      <c r="BV427" s="210"/>
      <c r="BW427" s="210"/>
      <c r="BX427" s="210"/>
      <c r="BY427" s="210"/>
      <c r="BZ427" s="210"/>
      <c r="CA427" s="210"/>
      <c r="CB427" s="210"/>
      <c r="CC427" s="210"/>
      <c r="CD427" s="210"/>
      <c r="CE427" s="210"/>
      <c r="CF427" s="210"/>
      <c r="CG427" s="210"/>
      <c r="CH427" s="210"/>
      <c r="CI427" s="210"/>
      <c r="CJ427" s="210"/>
      <c r="CK427" s="210"/>
      <c r="CL427" s="210"/>
      <c r="CM427" s="210"/>
      <c r="CN427" s="210"/>
      <c r="CO427" s="210"/>
      <c r="CP427" s="210"/>
      <c r="CQ427" s="210"/>
      <c r="CR427" s="210"/>
      <c r="CS427" s="144"/>
      <c r="CT427" s="144"/>
    </row>
    <row r="428" spans="1:98" ht="15">
      <c r="A428" s="208" t="s">
        <v>8334</v>
      </c>
      <c r="B428" s="285" t="s">
        <v>8286</v>
      </c>
      <c r="C428" s="209" t="s">
        <v>461</v>
      </c>
      <c r="D428" s="259"/>
      <c r="E428" s="209" t="s">
        <v>2</v>
      </c>
      <c r="F428" s="209" t="s">
        <v>38</v>
      </c>
      <c r="G428" s="216" t="s">
        <v>35</v>
      </c>
      <c r="H428" s="209" t="s">
        <v>8271</v>
      </c>
      <c r="I428" s="2"/>
      <c r="J428" s="210">
        <v>0</v>
      </c>
      <c r="K428" s="210">
        <v>0</v>
      </c>
      <c r="L428" s="210">
        <v>0</v>
      </c>
      <c r="M428" s="210">
        <v>0</v>
      </c>
      <c r="N428" s="210">
        <v>0</v>
      </c>
      <c r="O428" s="210">
        <v>0</v>
      </c>
      <c r="P428" s="210">
        <v>0</v>
      </c>
      <c r="Q428" s="210">
        <v>0</v>
      </c>
      <c r="R428" s="210">
        <v>0</v>
      </c>
      <c r="S428" s="210">
        <v>0</v>
      </c>
      <c r="T428" s="210">
        <v>0</v>
      </c>
      <c r="U428" s="210">
        <v>1</v>
      </c>
      <c r="V428" s="210">
        <v>1</v>
      </c>
      <c r="W428" s="210">
        <v>1</v>
      </c>
      <c r="X428" s="210">
        <v>1</v>
      </c>
      <c r="Y428" s="210">
        <v>1</v>
      </c>
      <c r="Z428" s="210">
        <v>1</v>
      </c>
      <c r="AA428" s="210">
        <v>1</v>
      </c>
      <c r="AB428" s="210">
        <v>1</v>
      </c>
      <c r="AC428" s="210">
        <v>1</v>
      </c>
      <c r="AD428" s="210">
        <v>1</v>
      </c>
      <c r="AE428" s="210">
        <v>1</v>
      </c>
      <c r="AF428" s="210">
        <v>1</v>
      </c>
      <c r="AG428" s="210">
        <v>1</v>
      </c>
      <c r="AH428" s="210">
        <v>1</v>
      </c>
      <c r="AI428" s="210">
        <v>1</v>
      </c>
      <c r="AJ428" s="210">
        <v>1</v>
      </c>
      <c r="AK428" s="210">
        <v>1</v>
      </c>
      <c r="AL428" s="210">
        <v>1</v>
      </c>
      <c r="AM428" s="210">
        <v>1</v>
      </c>
      <c r="AN428" s="210">
        <v>1</v>
      </c>
      <c r="AO428" s="210">
        <v>1</v>
      </c>
      <c r="AP428" s="210">
        <v>1</v>
      </c>
      <c r="AQ428" s="210">
        <v>1</v>
      </c>
      <c r="AR428" s="210">
        <v>1</v>
      </c>
      <c r="AS428" s="210">
        <v>1</v>
      </c>
      <c r="AT428" s="210">
        <v>1</v>
      </c>
      <c r="AU428" s="210">
        <v>1</v>
      </c>
      <c r="AV428" s="210">
        <v>1</v>
      </c>
      <c r="AW428" s="210">
        <v>1</v>
      </c>
      <c r="AX428" s="210">
        <v>1</v>
      </c>
      <c r="AY428" s="210">
        <v>1</v>
      </c>
      <c r="AZ428" s="210">
        <v>1</v>
      </c>
      <c r="BA428" s="210">
        <v>1</v>
      </c>
      <c r="BB428" s="210">
        <v>1</v>
      </c>
      <c r="BC428" s="210">
        <v>1</v>
      </c>
      <c r="BD428" s="210">
        <v>1</v>
      </c>
      <c r="BE428" s="210">
        <v>1</v>
      </c>
      <c r="BF428" s="210">
        <v>1</v>
      </c>
      <c r="BG428" s="210">
        <v>1</v>
      </c>
      <c r="BH428" s="210">
        <v>1</v>
      </c>
      <c r="BI428" s="210">
        <v>1</v>
      </c>
      <c r="BJ428" s="210">
        <v>1</v>
      </c>
      <c r="BK428" s="210">
        <v>1</v>
      </c>
      <c r="BL428" s="210">
        <v>1</v>
      </c>
      <c r="BM428" s="210">
        <v>1</v>
      </c>
      <c r="BN428" s="210">
        <v>1</v>
      </c>
      <c r="BO428" s="210">
        <v>1</v>
      </c>
      <c r="BP428" s="210">
        <v>1</v>
      </c>
      <c r="BQ428" s="210">
        <v>1</v>
      </c>
      <c r="BR428" s="210">
        <v>1</v>
      </c>
      <c r="BS428" s="210">
        <v>1</v>
      </c>
      <c r="BT428" s="210">
        <v>1</v>
      </c>
      <c r="BU428" s="210"/>
      <c r="BV428" s="210"/>
      <c r="BW428" s="210"/>
      <c r="BX428" s="210"/>
      <c r="BY428" s="210"/>
      <c r="BZ428" s="210"/>
      <c r="CA428" s="210"/>
      <c r="CB428" s="210"/>
      <c r="CC428" s="210"/>
      <c r="CD428" s="210"/>
      <c r="CE428" s="210"/>
      <c r="CF428" s="210"/>
      <c r="CG428" s="210"/>
      <c r="CH428" s="210"/>
      <c r="CI428" s="210"/>
      <c r="CJ428" s="210"/>
      <c r="CK428" s="210"/>
      <c r="CL428" s="210"/>
      <c r="CM428" s="210"/>
      <c r="CN428" s="210"/>
      <c r="CO428" s="210"/>
      <c r="CP428" s="210"/>
      <c r="CQ428" s="210"/>
      <c r="CR428" s="210"/>
      <c r="CS428" s="144"/>
      <c r="CT428" s="144"/>
    </row>
    <row r="429" spans="1:98" ht="15">
      <c r="A429" s="208" t="s">
        <v>8334</v>
      </c>
      <c r="B429" s="285" t="s">
        <v>8283</v>
      </c>
      <c r="C429" s="209" t="s">
        <v>461</v>
      </c>
      <c r="D429" s="259"/>
      <c r="E429" s="209" t="s">
        <v>2</v>
      </c>
      <c r="F429" s="209" t="s">
        <v>38</v>
      </c>
      <c r="G429" s="216" t="s">
        <v>35</v>
      </c>
      <c r="H429" s="209" t="s">
        <v>8271</v>
      </c>
      <c r="I429" s="2"/>
      <c r="J429" s="210">
        <v>0</v>
      </c>
      <c r="K429" s="210">
        <v>0</v>
      </c>
      <c r="L429" s="210">
        <v>0</v>
      </c>
      <c r="M429" s="210">
        <v>0</v>
      </c>
      <c r="N429" s="210">
        <v>0</v>
      </c>
      <c r="O429" s="210">
        <v>0</v>
      </c>
      <c r="P429" s="210">
        <v>0</v>
      </c>
      <c r="Q429" s="210">
        <v>0</v>
      </c>
      <c r="R429" s="210">
        <v>0</v>
      </c>
      <c r="S429" s="210">
        <v>0</v>
      </c>
      <c r="T429" s="210">
        <v>1</v>
      </c>
      <c r="U429" s="210">
        <v>1</v>
      </c>
      <c r="V429" s="210">
        <v>1</v>
      </c>
      <c r="W429" s="210">
        <v>1</v>
      </c>
      <c r="X429" s="210">
        <v>1</v>
      </c>
      <c r="Y429" s="210">
        <v>1</v>
      </c>
      <c r="Z429" s="210">
        <v>1</v>
      </c>
      <c r="AA429" s="210">
        <v>1</v>
      </c>
      <c r="AB429" s="210">
        <v>1</v>
      </c>
      <c r="AC429" s="210">
        <v>1</v>
      </c>
      <c r="AD429" s="210">
        <v>1</v>
      </c>
      <c r="AE429" s="210">
        <v>1</v>
      </c>
      <c r="AF429" s="210">
        <v>1</v>
      </c>
      <c r="AG429" s="210">
        <v>1</v>
      </c>
      <c r="AH429" s="210">
        <v>1</v>
      </c>
      <c r="AI429" s="210">
        <v>1</v>
      </c>
      <c r="AJ429" s="210">
        <v>1</v>
      </c>
      <c r="AK429" s="210">
        <v>1</v>
      </c>
      <c r="AL429" s="210">
        <v>1</v>
      </c>
      <c r="AM429" s="210">
        <v>1</v>
      </c>
      <c r="AN429" s="210">
        <v>1</v>
      </c>
      <c r="AO429" s="210">
        <v>1</v>
      </c>
      <c r="AP429" s="210">
        <v>1</v>
      </c>
      <c r="AQ429" s="210">
        <v>1</v>
      </c>
      <c r="AR429" s="210">
        <v>1</v>
      </c>
      <c r="AS429" s="210">
        <v>1</v>
      </c>
      <c r="AT429" s="210">
        <v>1</v>
      </c>
      <c r="AU429" s="210">
        <v>1</v>
      </c>
      <c r="AV429" s="210">
        <v>1</v>
      </c>
      <c r="AW429" s="210">
        <v>1</v>
      </c>
      <c r="AX429" s="210">
        <v>1</v>
      </c>
      <c r="AY429" s="210">
        <v>1</v>
      </c>
      <c r="AZ429" s="210">
        <v>1</v>
      </c>
      <c r="BA429" s="210">
        <v>1</v>
      </c>
      <c r="BB429" s="210">
        <v>1</v>
      </c>
      <c r="BC429" s="210">
        <v>1</v>
      </c>
      <c r="BD429" s="210">
        <v>1</v>
      </c>
      <c r="BE429" s="210">
        <v>1</v>
      </c>
      <c r="BF429" s="210">
        <v>1</v>
      </c>
      <c r="BG429" s="210">
        <v>1</v>
      </c>
      <c r="BH429" s="210">
        <v>1</v>
      </c>
      <c r="BI429" s="210">
        <v>1</v>
      </c>
      <c r="BJ429" s="210">
        <v>1</v>
      </c>
      <c r="BK429" s="210">
        <v>1</v>
      </c>
      <c r="BL429" s="210">
        <v>1</v>
      </c>
      <c r="BM429" s="210">
        <v>1</v>
      </c>
      <c r="BN429" s="210">
        <v>1</v>
      </c>
      <c r="BO429" s="210">
        <v>1</v>
      </c>
      <c r="BP429" s="210">
        <v>1</v>
      </c>
      <c r="BQ429" s="210">
        <v>1</v>
      </c>
      <c r="BR429" s="210">
        <v>1</v>
      </c>
      <c r="BS429" s="210">
        <v>1</v>
      </c>
      <c r="BT429" s="210">
        <v>1</v>
      </c>
      <c r="BU429" s="210"/>
      <c r="BV429" s="210"/>
      <c r="BW429" s="210"/>
      <c r="BX429" s="210"/>
      <c r="BY429" s="210"/>
      <c r="BZ429" s="210"/>
      <c r="CA429" s="210"/>
      <c r="CB429" s="210"/>
      <c r="CC429" s="210"/>
      <c r="CD429" s="210"/>
      <c r="CE429" s="210"/>
      <c r="CF429" s="210"/>
      <c r="CG429" s="210"/>
      <c r="CH429" s="210"/>
      <c r="CI429" s="210"/>
      <c r="CJ429" s="210"/>
      <c r="CK429" s="210"/>
      <c r="CL429" s="210"/>
      <c r="CM429" s="210"/>
      <c r="CN429" s="210"/>
      <c r="CO429" s="210"/>
      <c r="CP429" s="210"/>
      <c r="CQ429" s="210"/>
      <c r="CR429" s="210"/>
      <c r="CS429" s="144"/>
      <c r="CT429" s="144"/>
    </row>
    <row r="430" spans="1:98" ht="15">
      <c r="A430" s="208" t="s">
        <v>8334</v>
      </c>
      <c r="B430" s="285" t="s">
        <v>8284</v>
      </c>
      <c r="C430" s="209" t="s">
        <v>461</v>
      </c>
      <c r="D430" s="259"/>
      <c r="E430" s="209" t="s">
        <v>2</v>
      </c>
      <c r="F430" s="209" t="s">
        <v>38</v>
      </c>
      <c r="G430" s="216" t="s">
        <v>35</v>
      </c>
      <c r="H430" s="209" t="s">
        <v>8271</v>
      </c>
      <c r="I430" s="2"/>
      <c r="J430" s="210">
        <v>0</v>
      </c>
      <c r="K430" s="210">
        <v>0</v>
      </c>
      <c r="L430" s="210">
        <v>0</v>
      </c>
      <c r="M430" s="210">
        <v>0</v>
      </c>
      <c r="N430" s="210">
        <v>0</v>
      </c>
      <c r="O430" s="210">
        <v>0</v>
      </c>
      <c r="P430" s="210">
        <v>0</v>
      </c>
      <c r="Q430" s="210">
        <v>0</v>
      </c>
      <c r="R430" s="210">
        <v>0</v>
      </c>
      <c r="S430" s="210">
        <v>0</v>
      </c>
      <c r="T430" s="210">
        <v>0</v>
      </c>
      <c r="U430" s="210">
        <v>1</v>
      </c>
      <c r="V430" s="210">
        <v>1</v>
      </c>
      <c r="W430" s="210">
        <v>1</v>
      </c>
      <c r="X430" s="210">
        <v>1</v>
      </c>
      <c r="Y430" s="210">
        <v>1</v>
      </c>
      <c r="Z430" s="210">
        <v>1</v>
      </c>
      <c r="AA430" s="210">
        <v>1</v>
      </c>
      <c r="AB430" s="210">
        <v>1</v>
      </c>
      <c r="AC430" s="210">
        <v>1</v>
      </c>
      <c r="AD430" s="210">
        <v>1</v>
      </c>
      <c r="AE430" s="210">
        <v>1</v>
      </c>
      <c r="AF430" s="210">
        <v>1</v>
      </c>
      <c r="AG430" s="210">
        <v>1</v>
      </c>
      <c r="AH430" s="210">
        <v>1</v>
      </c>
      <c r="AI430" s="210">
        <v>1</v>
      </c>
      <c r="AJ430" s="210">
        <v>1</v>
      </c>
      <c r="AK430" s="210">
        <v>1</v>
      </c>
      <c r="AL430" s="210">
        <v>1</v>
      </c>
      <c r="AM430" s="210">
        <v>1</v>
      </c>
      <c r="AN430" s="210">
        <v>1</v>
      </c>
      <c r="AO430" s="210">
        <v>1</v>
      </c>
      <c r="AP430" s="210">
        <v>1</v>
      </c>
      <c r="AQ430" s="210">
        <v>1</v>
      </c>
      <c r="AR430" s="210">
        <v>1</v>
      </c>
      <c r="AS430" s="210">
        <v>1</v>
      </c>
      <c r="AT430" s="210">
        <v>1</v>
      </c>
      <c r="AU430" s="210">
        <v>1</v>
      </c>
      <c r="AV430" s="210">
        <v>1</v>
      </c>
      <c r="AW430" s="210">
        <v>1</v>
      </c>
      <c r="AX430" s="210">
        <v>1</v>
      </c>
      <c r="AY430" s="210">
        <v>1</v>
      </c>
      <c r="AZ430" s="210">
        <v>1</v>
      </c>
      <c r="BA430" s="210">
        <v>1</v>
      </c>
      <c r="BB430" s="210">
        <v>1</v>
      </c>
      <c r="BC430" s="210">
        <v>1</v>
      </c>
      <c r="BD430" s="210">
        <v>1</v>
      </c>
      <c r="BE430" s="210">
        <v>1</v>
      </c>
      <c r="BF430" s="210">
        <v>1</v>
      </c>
      <c r="BG430" s="210">
        <v>1</v>
      </c>
      <c r="BH430" s="210">
        <v>1</v>
      </c>
      <c r="BI430" s="210">
        <v>1</v>
      </c>
      <c r="BJ430" s="210">
        <v>1</v>
      </c>
      <c r="BK430" s="210">
        <v>1</v>
      </c>
      <c r="BL430" s="210">
        <v>1</v>
      </c>
      <c r="BM430" s="210">
        <v>1</v>
      </c>
      <c r="BN430" s="210">
        <v>1</v>
      </c>
      <c r="BO430" s="210">
        <v>1</v>
      </c>
      <c r="BP430" s="210">
        <v>1</v>
      </c>
      <c r="BQ430" s="210">
        <v>1</v>
      </c>
      <c r="BR430" s="210">
        <v>1</v>
      </c>
      <c r="BS430" s="210">
        <v>1</v>
      </c>
      <c r="BT430" s="210">
        <v>1</v>
      </c>
      <c r="BU430" s="210"/>
      <c r="BV430" s="210"/>
      <c r="BW430" s="210"/>
      <c r="BX430" s="210"/>
      <c r="BY430" s="210"/>
      <c r="BZ430" s="210"/>
      <c r="CA430" s="210"/>
      <c r="CB430" s="210"/>
      <c r="CC430" s="210"/>
      <c r="CD430" s="210"/>
      <c r="CE430" s="210"/>
      <c r="CF430" s="210"/>
      <c r="CG430" s="210"/>
      <c r="CH430" s="210"/>
      <c r="CI430" s="210"/>
      <c r="CJ430" s="210"/>
      <c r="CK430" s="210"/>
      <c r="CL430" s="210"/>
      <c r="CM430" s="210"/>
      <c r="CN430" s="210"/>
      <c r="CO430" s="210"/>
      <c r="CP430" s="210"/>
      <c r="CQ430" s="210"/>
      <c r="CR430" s="210"/>
      <c r="CS430" s="144"/>
      <c r="CT430" s="144"/>
    </row>
    <row r="431" spans="1:98" ht="15">
      <c r="A431" s="208" t="s">
        <v>8334</v>
      </c>
      <c r="B431" s="285" t="s">
        <v>454</v>
      </c>
      <c r="C431" s="209" t="s">
        <v>465</v>
      </c>
      <c r="D431" s="259"/>
      <c r="E431" s="209" t="s">
        <v>5163</v>
      </c>
      <c r="F431" s="209" t="s">
        <v>38</v>
      </c>
      <c r="G431" s="216" t="s">
        <v>35</v>
      </c>
      <c r="H431" s="209" t="s">
        <v>8271</v>
      </c>
      <c r="I431" s="2"/>
      <c r="J431" s="210">
        <v>0</v>
      </c>
      <c r="K431" s="210">
        <v>0</v>
      </c>
      <c r="L431" s="210">
        <v>0</v>
      </c>
      <c r="M431" s="210">
        <v>0</v>
      </c>
      <c r="N431" s="210">
        <v>0</v>
      </c>
      <c r="O431" s="210">
        <v>0</v>
      </c>
      <c r="P431" s="210">
        <v>0</v>
      </c>
      <c r="Q431" s="210">
        <v>0</v>
      </c>
      <c r="R431" s="210">
        <v>0</v>
      </c>
      <c r="S431" s="210">
        <v>0</v>
      </c>
      <c r="T431" s="210">
        <v>0</v>
      </c>
      <c r="U431" s="210">
        <v>0</v>
      </c>
      <c r="V431" s="210">
        <v>1</v>
      </c>
      <c r="W431" s="210">
        <v>1</v>
      </c>
      <c r="X431" s="210">
        <v>1</v>
      </c>
      <c r="Y431" s="210">
        <v>1</v>
      </c>
      <c r="Z431" s="210">
        <v>1</v>
      </c>
      <c r="AA431" s="210">
        <v>1</v>
      </c>
      <c r="AB431" s="210">
        <v>1</v>
      </c>
      <c r="AC431" s="210">
        <v>1</v>
      </c>
      <c r="AD431" s="210">
        <v>1</v>
      </c>
      <c r="AE431" s="210">
        <v>1</v>
      </c>
      <c r="AF431" s="210">
        <v>1</v>
      </c>
      <c r="AG431" s="210">
        <v>1</v>
      </c>
      <c r="AH431" s="210">
        <v>1</v>
      </c>
      <c r="AI431" s="210">
        <v>1</v>
      </c>
      <c r="AJ431" s="210">
        <v>1</v>
      </c>
      <c r="AK431" s="210">
        <v>1</v>
      </c>
      <c r="AL431" s="210">
        <v>1</v>
      </c>
      <c r="AM431" s="210">
        <v>1</v>
      </c>
      <c r="AN431" s="210">
        <v>1</v>
      </c>
      <c r="AO431" s="210">
        <v>1</v>
      </c>
      <c r="AP431" s="210">
        <v>1</v>
      </c>
      <c r="AQ431" s="210">
        <v>1</v>
      </c>
      <c r="AR431" s="210">
        <v>1</v>
      </c>
      <c r="AS431" s="210">
        <v>1</v>
      </c>
      <c r="AT431" s="210">
        <v>1</v>
      </c>
      <c r="AU431" s="210">
        <v>1</v>
      </c>
      <c r="AV431" s="210">
        <v>1</v>
      </c>
      <c r="AW431" s="210">
        <v>1</v>
      </c>
      <c r="AX431" s="210">
        <v>1</v>
      </c>
      <c r="AY431" s="210">
        <v>1</v>
      </c>
      <c r="AZ431" s="210">
        <v>1</v>
      </c>
      <c r="BA431" s="210">
        <v>1</v>
      </c>
      <c r="BB431" s="210">
        <v>1</v>
      </c>
      <c r="BC431" s="210">
        <v>1</v>
      </c>
      <c r="BD431" s="210">
        <v>1</v>
      </c>
      <c r="BE431" s="210">
        <v>1</v>
      </c>
      <c r="BF431" s="210">
        <v>1</v>
      </c>
      <c r="BG431" s="210">
        <v>1</v>
      </c>
      <c r="BH431" s="210">
        <v>1</v>
      </c>
      <c r="BI431" s="210">
        <v>1</v>
      </c>
      <c r="BJ431" s="210">
        <v>1</v>
      </c>
      <c r="BK431" s="210">
        <v>1</v>
      </c>
      <c r="BL431" s="210">
        <v>1</v>
      </c>
      <c r="BM431" s="210">
        <v>1</v>
      </c>
      <c r="BN431" s="210">
        <v>1</v>
      </c>
      <c r="BO431" s="210">
        <v>1</v>
      </c>
      <c r="BP431" s="210">
        <v>1</v>
      </c>
      <c r="BQ431" s="210">
        <v>1</v>
      </c>
      <c r="BR431" s="210">
        <v>1</v>
      </c>
      <c r="BS431" s="210">
        <v>1</v>
      </c>
      <c r="BT431" s="210">
        <v>1</v>
      </c>
      <c r="BU431" s="210"/>
      <c r="BV431" s="210"/>
      <c r="BW431" s="210"/>
      <c r="BX431" s="210"/>
      <c r="BY431" s="210"/>
      <c r="BZ431" s="210"/>
      <c r="CA431" s="210"/>
      <c r="CB431" s="210"/>
      <c r="CC431" s="210"/>
      <c r="CD431" s="210"/>
      <c r="CE431" s="210"/>
      <c r="CF431" s="210"/>
      <c r="CG431" s="210"/>
      <c r="CH431" s="210"/>
      <c r="CI431" s="210"/>
      <c r="CJ431" s="210"/>
      <c r="CK431" s="210"/>
      <c r="CL431" s="210"/>
      <c r="CM431" s="210"/>
      <c r="CN431" s="210"/>
      <c r="CO431" s="210"/>
      <c r="CP431" s="210"/>
      <c r="CQ431" s="210"/>
      <c r="CR431" s="210"/>
      <c r="CS431" s="144"/>
      <c r="CT431" s="144"/>
    </row>
    <row r="432" spans="1:98" ht="15">
      <c r="A432" s="208" t="s">
        <v>8334</v>
      </c>
      <c r="B432" s="285" t="s">
        <v>453</v>
      </c>
      <c r="C432" s="209" t="s">
        <v>465</v>
      </c>
      <c r="D432" s="259"/>
      <c r="E432" s="209" t="s">
        <v>5163</v>
      </c>
      <c r="F432" s="209" t="s">
        <v>38</v>
      </c>
      <c r="G432" s="216" t="s">
        <v>35</v>
      </c>
      <c r="H432" s="209" t="s">
        <v>8271</v>
      </c>
      <c r="I432" s="2"/>
      <c r="J432" s="210">
        <v>0</v>
      </c>
      <c r="K432" s="210">
        <v>0</v>
      </c>
      <c r="L432" s="210">
        <v>0</v>
      </c>
      <c r="M432" s="210">
        <v>0</v>
      </c>
      <c r="N432" s="210">
        <v>0</v>
      </c>
      <c r="O432" s="210">
        <v>0</v>
      </c>
      <c r="P432" s="210">
        <v>0</v>
      </c>
      <c r="Q432" s="210">
        <v>0</v>
      </c>
      <c r="R432" s="210">
        <v>0</v>
      </c>
      <c r="S432" s="210">
        <v>0</v>
      </c>
      <c r="T432" s="210">
        <v>0</v>
      </c>
      <c r="U432" s="210">
        <v>0</v>
      </c>
      <c r="V432" s="210">
        <v>1</v>
      </c>
      <c r="W432" s="210">
        <v>1</v>
      </c>
      <c r="X432" s="210">
        <v>1</v>
      </c>
      <c r="Y432" s="210">
        <v>1</v>
      </c>
      <c r="Z432" s="210">
        <v>1</v>
      </c>
      <c r="AA432" s="210">
        <v>1</v>
      </c>
      <c r="AB432" s="210">
        <v>1</v>
      </c>
      <c r="AC432" s="210">
        <v>1</v>
      </c>
      <c r="AD432" s="210">
        <v>1</v>
      </c>
      <c r="AE432" s="210">
        <v>1</v>
      </c>
      <c r="AF432" s="210">
        <v>1</v>
      </c>
      <c r="AG432" s="210">
        <v>1</v>
      </c>
      <c r="AH432" s="210">
        <v>1</v>
      </c>
      <c r="AI432" s="210">
        <v>1</v>
      </c>
      <c r="AJ432" s="210">
        <v>1</v>
      </c>
      <c r="AK432" s="210">
        <v>1</v>
      </c>
      <c r="AL432" s="210">
        <v>1</v>
      </c>
      <c r="AM432" s="210">
        <v>1</v>
      </c>
      <c r="AN432" s="210">
        <v>1</v>
      </c>
      <c r="AO432" s="210">
        <v>1</v>
      </c>
      <c r="AP432" s="210">
        <v>1</v>
      </c>
      <c r="AQ432" s="210">
        <v>1</v>
      </c>
      <c r="AR432" s="210">
        <v>1</v>
      </c>
      <c r="AS432" s="210">
        <v>1</v>
      </c>
      <c r="AT432" s="210">
        <v>1</v>
      </c>
      <c r="AU432" s="210">
        <v>1</v>
      </c>
      <c r="AV432" s="210">
        <v>1</v>
      </c>
      <c r="AW432" s="210">
        <v>1</v>
      </c>
      <c r="AX432" s="210">
        <v>1</v>
      </c>
      <c r="AY432" s="210">
        <v>1</v>
      </c>
      <c r="AZ432" s="210">
        <v>1</v>
      </c>
      <c r="BA432" s="210">
        <v>1</v>
      </c>
      <c r="BB432" s="210">
        <v>1</v>
      </c>
      <c r="BC432" s="210">
        <v>1</v>
      </c>
      <c r="BD432" s="210">
        <v>1</v>
      </c>
      <c r="BE432" s="210">
        <v>1</v>
      </c>
      <c r="BF432" s="210">
        <v>1</v>
      </c>
      <c r="BG432" s="210">
        <v>1</v>
      </c>
      <c r="BH432" s="210">
        <v>1</v>
      </c>
      <c r="BI432" s="210">
        <v>1</v>
      </c>
      <c r="BJ432" s="210">
        <v>1</v>
      </c>
      <c r="BK432" s="210">
        <v>1</v>
      </c>
      <c r="BL432" s="210">
        <v>1</v>
      </c>
      <c r="BM432" s="210">
        <v>1</v>
      </c>
      <c r="BN432" s="210">
        <v>1</v>
      </c>
      <c r="BO432" s="210">
        <v>1</v>
      </c>
      <c r="BP432" s="210">
        <v>1</v>
      </c>
      <c r="BQ432" s="210">
        <v>1</v>
      </c>
      <c r="BR432" s="210">
        <v>1</v>
      </c>
      <c r="BS432" s="210">
        <v>1</v>
      </c>
      <c r="BT432" s="210">
        <v>1</v>
      </c>
      <c r="BU432" s="210"/>
      <c r="BV432" s="210"/>
      <c r="BW432" s="210"/>
      <c r="BX432" s="210"/>
      <c r="BY432" s="210"/>
      <c r="BZ432" s="210"/>
      <c r="CA432" s="210"/>
      <c r="CB432" s="210"/>
      <c r="CC432" s="210"/>
      <c r="CD432" s="210"/>
      <c r="CE432" s="210"/>
      <c r="CF432" s="210"/>
      <c r="CG432" s="210"/>
      <c r="CH432" s="210"/>
      <c r="CI432" s="210"/>
      <c r="CJ432" s="210"/>
      <c r="CK432" s="210"/>
      <c r="CL432" s="210"/>
      <c r="CM432" s="210"/>
      <c r="CN432" s="210"/>
      <c r="CO432" s="210"/>
      <c r="CP432" s="210"/>
      <c r="CQ432" s="210"/>
      <c r="CR432" s="210"/>
      <c r="CS432" s="144"/>
      <c r="CT432" s="144"/>
    </row>
    <row r="433" spans="1:98" ht="15">
      <c r="A433" s="208" t="s">
        <v>8334</v>
      </c>
      <c r="B433" s="285" t="s">
        <v>452</v>
      </c>
      <c r="C433" s="209" t="s">
        <v>465</v>
      </c>
      <c r="D433" s="259"/>
      <c r="E433" s="209" t="s">
        <v>5163</v>
      </c>
      <c r="F433" s="209" t="s">
        <v>38</v>
      </c>
      <c r="G433" s="216" t="s">
        <v>35</v>
      </c>
      <c r="H433" s="209" t="s">
        <v>8271</v>
      </c>
      <c r="I433" s="2"/>
      <c r="J433" s="210">
        <v>0</v>
      </c>
      <c r="K433" s="210">
        <v>0</v>
      </c>
      <c r="L433" s="210">
        <v>0</v>
      </c>
      <c r="M433" s="210">
        <v>0</v>
      </c>
      <c r="N433" s="210">
        <v>0</v>
      </c>
      <c r="O433" s="210">
        <v>0</v>
      </c>
      <c r="P433" s="210">
        <v>0</v>
      </c>
      <c r="Q433" s="210">
        <v>0</v>
      </c>
      <c r="R433" s="210">
        <v>0</v>
      </c>
      <c r="S433" s="210">
        <v>0</v>
      </c>
      <c r="T433" s="210">
        <v>0</v>
      </c>
      <c r="U433" s="210">
        <v>0</v>
      </c>
      <c r="V433" s="210">
        <v>1</v>
      </c>
      <c r="W433" s="210">
        <v>1</v>
      </c>
      <c r="X433" s="210">
        <v>1</v>
      </c>
      <c r="Y433" s="210">
        <v>1</v>
      </c>
      <c r="Z433" s="210">
        <v>1</v>
      </c>
      <c r="AA433" s="210">
        <v>1</v>
      </c>
      <c r="AB433" s="210">
        <v>1</v>
      </c>
      <c r="AC433" s="210">
        <v>1</v>
      </c>
      <c r="AD433" s="210">
        <v>1</v>
      </c>
      <c r="AE433" s="210">
        <v>1</v>
      </c>
      <c r="AF433" s="210">
        <v>1</v>
      </c>
      <c r="AG433" s="210">
        <v>1</v>
      </c>
      <c r="AH433" s="210">
        <v>1</v>
      </c>
      <c r="AI433" s="210">
        <v>1</v>
      </c>
      <c r="AJ433" s="210">
        <v>1</v>
      </c>
      <c r="AK433" s="210">
        <v>1</v>
      </c>
      <c r="AL433" s="210">
        <v>1</v>
      </c>
      <c r="AM433" s="210">
        <v>1</v>
      </c>
      <c r="AN433" s="210">
        <v>1</v>
      </c>
      <c r="AO433" s="210">
        <v>1</v>
      </c>
      <c r="AP433" s="210">
        <v>1</v>
      </c>
      <c r="AQ433" s="210">
        <v>1</v>
      </c>
      <c r="AR433" s="210">
        <v>1</v>
      </c>
      <c r="AS433" s="210">
        <v>1</v>
      </c>
      <c r="AT433" s="210">
        <v>1</v>
      </c>
      <c r="AU433" s="210">
        <v>1</v>
      </c>
      <c r="AV433" s="210">
        <v>1</v>
      </c>
      <c r="AW433" s="210">
        <v>1</v>
      </c>
      <c r="AX433" s="210">
        <v>1</v>
      </c>
      <c r="AY433" s="210">
        <v>1</v>
      </c>
      <c r="AZ433" s="210">
        <v>1</v>
      </c>
      <c r="BA433" s="210">
        <v>1</v>
      </c>
      <c r="BB433" s="210">
        <v>1</v>
      </c>
      <c r="BC433" s="210">
        <v>1</v>
      </c>
      <c r="BD433" s="210">
        <v>1</v>
      </c>
      <c r="BE433" s="210">
        <v>1</v>
      </c>
      <c r="BF433" s="210">
        <v>1</v>
      </c>
      <c r="BG433" s="210">
        <v>1</v>
      </c>
      <c r="BH433" s="210">
        <v>1</v>
      </c>
      <c r="BI433" s="210">
        <v>1</v>
      </c>
      <c r="BJ433" s="210">
        <v>1</v>
      </c>
      <c r="BK433" s="210">
        <v>1</v>
      </c>
      <c r="BL433" s="210">
        <v>1</v>
      </c>
      <c r="BM433" s="210">
        <v>1</v>
      </c>
      <c r="BN433" s="210">
        <v>1</v>
      </c>
      <c r="BO433" s="210">
        <v>1</v>
      </c>
      <c r="BP433" s="210">
        <v>1</v>
      </c>
      <c r="BQ433" s="210">
        <v>1</v>
      </c>
      <c r="BR433" s="210">
        <v>1</v>
      </c>
      <c r="BS433" s="210">
        <v>1</v>
      </c>
      <c r="BT433" s="210">
        <v>1</v>
      </c>
      <c r="BU433" s="210"/>
      <c r="BV433" s="210"/>
      <c r="BW433" s="210"/>
      <c r="BX433" s="210"/>
      <c r="BY433" s="210"/>
      <c r="BZ433" s="210"/>
      <c r="CA433" s="210"/>
      <c r="CB433" s="210"/>
      <c r="CC433" s="210"/>
      <c r="CD433" s="210"/>
      <c r="CE433" s="210"/>
      <c r="CF433" s="210"/>
      <c r="CG433" s="210"/>
      <c r="CH433" s="210"/>
      <c r="CI433" s="210"/>
      <c r="CJ433" s="210"/>
      <c r="CK433" s="210"/>
      <c r="CL433" s="210"/>
      <c r="CM433" s="210"/>
      <c r="CN433" s="210"/>
      <c r="CO433" s="210"/>
      <c r="CP433" s="210"/>
      <c r="CQ433" s="210"/>
      <c r="CR433" s="210"/>
      <c r="CS433" s="144"/>
      <c r="CT433" s="144"/>
    </row>
    <row r="434" spans="1:98" ht="15">
      <c r="A434" s="208" t="s">
        <v>8334</v>
      </c>
      <c r="B434" s="285" t="s">
        <v>492</v>
      </c>
      <c r="C434" s="209" t="s">
        <v>489</v>
      </c>
      <c r="D434" s="259"/>
      <c r="E434" s="209" t="s">
        <v>2</v>
      </c>
      <c r="F434" s="209" t="s">
        <v>38</v>
      </c>
      <c r="G434" s="216" t="s">
        <v>35</v>
      </c>
      <c r="H434" s="209" t="s">
        <v>8271</v>
      </c>
      <c r="I434" s="2" t="s">
        <v>7479</v>
      </c>
      <c r="J434" s="210">
        <v>0</v>
      </c>
      <c r="K434" s="210">
        <v>0</v>
      </c>
      <c r="L434" s="210">
        <v>0</v>
      </c>
      <c r="M434" s="210">
        <v>0</v>
      </c>
      <c r="N434" s="210">
        <v>0</v>
      </c>
      <c r="O434" s="210">
        <v>0</v>
      </c>
      <c r="P434" s="210">
        <v>0</v>
      </c>
      <c r="Q434" s="210">
        <v>0</v>
      </c>
      <c r="R434" s="210">
        <v>0</v>
      </c>
      <c r="S434" s="210">
        <v>1</v>
      </c>
      <c r="T434" s="210">
        <v>1</v>
      </c>
      <c r="U434" s="210">
        <v>1</v>
      </c>
      <c r="V434" s="210">
        <v>1</v>
      </c>
      <c r="W434" s="210">
        <v>1</v>
      </c>
      <c r="X434" s="210">
        <v>1</v>
      </c>
      <c r="Y434" s="210">
        <v>1</v>
      </c>
      <c r="Z434" s="210">
        <v>1</v>
      </c>
      <c r="AA434" s="210">
        <v>1</v>
      </c>
      <c r="AB434" s="210">
        <v>1</v>
      </c>
      <c r="AC434" s="210">
        <v>1</v>
      </c>
      <c r="AD434" s="210">
        <v>1</v>
      </c>
      <c r="AE434" s="210">
        <v>1</v>
      </c>
      <c r="AF434" s="210">
        <v>1</v>
      </c>
      <c r="AG434" s="210">
        <v>1</v>
      </c>
      <c r="AH434" s="210">
        <v>1</v>
      </c>
      <c r="AI434" s="210">
        <v>1</v>
      </c>
      <c r="AJ434" s="210">
        <v>1</v>
      </c>
      <c r="AK434" s="210">
        <v>1</v>
      </c>
      <c r="AL434" s="210">
        <v>1</v>
      </c>
      <c r="AM434" s="210">
        <v>1</v>
      </c>
      <c r="AN434" s="210">
        <v>1</v>
      </c>
      <c r="AO434" s="210">
        <v>1</v>
      </c>
      <c r="AP434" s="210">
        <v>1</v>
      </c>
      <c r="AQ434" s="210">
        <v>1</v>
      </c>
      <c r="AR434" s="210">
        <v>1</v>
      </c>
      <c r="AS434" s="210">
        <v>1</v>
      </c>
      <c r="AT434" s="210">
        <v>1</v>
      </c>
      <c r="AU434" s="210">
        <v>1</v>
      </c>
      <c r="AV434" s="210">
        <v>1</v>
      </c>
      <c r="AW434" s="210">
        <v>1</v>
      </c>
      <c r="AX434" s="210">
        <v>1</v>
      </c>
      <c r="AY434" s="210">
        <v>1</v>
      </c>
      <c r="AZ434" s="210">
        <v>1</v>
      </c>
      <c r="BA434" s="210">
        <v>1</v>
      </c>
      <c r="BB434" s="210">
        <v>1</v>
      </c>
      <c r="BC434" s="210">
        <v>1</v>
      </c>
      <c r="BD434" s="210">
        <v>1</v>
      </c>
      <c r="BE434" s="210">
        <v>1</v>
      </c>
      <c r="BF434" s="210">
        <v>1</v>
      </c>
      <c r="BG434" s="210">
        <v>1</v>
      </c>
      <c r="BH434" s="210">
        <v>1</v>
      </c>
      <c r="BI434" s="210">
        <v>1</v>
      </c>
      <c r="BJ434" s="210">
        <v>1</v>
      </c>
      <c r="BK434" s="210">
        <v>1</v>
      </c>
      <c r="BL434" s="210">
        <v>1</v>
      </c>
      <c r="BM434" s="210">
        <v>1</v>
      </c>
      <c r="BN434" s="210">
        <v>1</v>
      </c>
      <c r="BO434" s="210">
        <v>1</v>
      </c>
      <c r="BP434" s="210">
        <v>1</v>
      </c>
      <c r="BQ434" s="210">
        <v>1</v>
      </c>
      <c r="BR434" s="210">
        <v>1</v>
      </c>
      <c r="BS434" s="210">
        <v>1</v>
      </c>
      <c r="BT434" s="210">
        <v>1</v>
      </c>
      <c r="BU434" s="210"/>
      <c r="BV434" s="210"/>
      <c r="BW434" s="210"/>
      <c r="BX434" s="210"/>
      <c r="BY434" s="210"/>
      <c r="BZ434" s="210"/>
      <c r="CA434" s="210"/>
      <c r="CB434" s="210"/>
      <c r="CC434" s="210"/>
      <c r="CD434" s="210"/>
      <c r="CE434" s="210"/>
      <c r="CF434" s="210"/>
      <c r="CG434" s="210"/>
      <c r="CH434" s="210"/>
      <c r="CI434" s="210"/>
      <c r="CJ434" s="210"/>
      <c r="CK434" s="210"/>
      <c r="CL434" s="210"/>
      <c r="CM434" s="210"/>
      <c r="CN434" s="210"/>
      <c r="CO434" s="210"/>
      <c r="CP434" s="210"/>
      <c r="CQ434" s="210"/>
      <c r="CR434" s="210"/>
      <c r="CS434" s="144"/>
      <c r="CT434" s="144"/>
    </row>
    <row r="435" spans="1:98" ht="15">
      <c r="A435" s="208" t="s">
        <v>8334</v>
      </c>
      <c r="B435" s="285" t="s">
        <v>493</v>
      </c>
      <c r="C435" s="209" t="s">
        <v>489</v>
      </c>
      <c r="D435" s="259"/>
      <c r="E435" s="209" t="s">
        <v>2</v>
      </c>
      <c r="F435" s="209" t="s">
        <v>38</v>
      </c>
      <c r="G435" s="216" t="s">
        <v>35</v>
      </c>
      <c r="H435" s="209" t="s">
        <v>8271</v>
      </c>
      <c r="I435" s="2" t="s">
        <v>7479</v>
      </c>
      <c r="J435" s="210">
        <v>0</v>
      </c>
      <c r="K435" s="210">
        <v>0</v>
      </c>
      <c r="L435" s="210">
        <v>0</v>
      </c>
      <c r="M435" s="210">
        <v>0</v>
      </c>
      <c r="N435" s="210">
        <v>0</v>
      </c>
      <c r="O435" s="210">
        <v>0</v>
      </c>
      <c r="P435" s="210">
        <v>0</v>
      </c>
      <c r="Q435" s="210">
        <v>0</v>
      </c>
      <c r="R435" s="210">
        <v>0</v>
      </c>
      <c r="S435" s="210">
        <v>0</v>
      </c>
      <c r="T435" s="210">
        <v>1</v>
      </c>
      <c r="U435" s="210">
        <v>1</v>
      </c>
      <c r="V435" s="210">
        <v>1</v>
      </c>
      <c r="W435" s="210">
        <v>1</v>
      </c>
      <c r="X435" s="210">
        <v>1</v>
      </c>
      <c r="Y435" s="210">
        <v>1</v>
      </c>
      <c r="Z435" s="210">
        <v>1</v>
      </c>
      <c r="AA435" s="210">
        <v>1</v>
      </c>
      <c r="AB435" s="210">
        <v>1</v>
      </c>
      <c r="AC435" s="210">
        <v>1</v>
      </c>
      <c r="AD435" s="210">
        <v>1</v>
      </c>
      <c r="AE435" s="210">
        <v>1</v>
      </c>
      <c r="AF435" s="210">
        <v>1</v>
      </c>
      <c r="AG435" s="210">
        <v>1</v>
      </c>
      <c r="AH435" s="210">
        <v>1</v>
      </c>
      <c r="AI435" s="210">
        <v>1</v>
      </c>
      <c r="AJ435" s="210">
        <v>1</v>
      </c>
      <c r="AK435" s="210">
        <v>1</v>
      </c>
      <c r="AL435" s="210">
        <v>1</v>
      </c>
      <c r="AM435" s="210">
        <v>1</v>
      </c>
      <c r="AN435" s="210">
        <v>1</v>
      </c>
      <c r="AO435" s="210">
        <v>1</v>
      </c>
      <c r="AP435" s="210">
        <v>1</v>
      </c>
      <c r="AQ435" s="210">
        <v>1</v>
      </c>
      <c r="AR435" s="210">
        <v>1</v>
      </c>
      <c r="AS435" s="210">
        <v>1</v>
      </c>
      <c r="AT435" s="210">
        <v>1</v>
      </c>
      <c r="AU435" s="210">
        <v>1</v>
      </c>
      <c r="AV435" s="210">
        <v>1</v>
      </c>
      <c r="AW435" s="210">
        <v>1</v>
      </c>
      <c r="AX435" s="210">
        <v>1</v>
      </c>
      <c r="AY435" s="210">
        <v>1</v>
      </c>
      <c r="AZ435" s="210">
        <v>1</v>
      </c>
      <c r="BA435" s="210">
        <v>1</v>
      </c>
      <c r="BB435" s="210">
        <v>1</v>
      </c>
      <c r="BC435" s="210">
        <v>1</v>
      </c>
      <c r="BD435" s="210">
        <v>1</v>
      </c>
      <c r="BE435" s="210">
        <v>1</v>
      </c>
      <c r="BF435" s="210">
        <v>1</v>
      </c>
      <c r="BG435" s="210">
        <v>1</v>
      </c>
      <c r="BH435" s="210">
        <v>1</v>
      </c>
      <c r="BI435" s="210">
        <v>1</v>
      </c>
      <c r="BJ435" s="210">
        <v>1</v>
      </c>
      <c r="BK435" s="210">
        <v>1</v>
      </c>
      <c r="BL435" s="210">
        <v>1</v>
      </c>
      <c r="BM435" s="210">
        <v>1</v>
      </c>
      <c r="BN435" s="210">
        <v>1</v>
      </c>
      <c r="BO435" s="210">
        <v>1</v>
      </c>
      <c r="BP435" s="210">
        <v>1</v>
      </c>
      <c r="BQ435" s="210">
        <v>1</v>
      </c>
      <c r="BR435" s="210">
        <v>1</v>
      </c>
      <c r="BS435" s="210">
        <v>1</v>
      </c>
      <c r="BT435" s="210">
        <v>1</v>
      </c>
      <c r="BU435" s="210"/>
      <c r="BV435" s="210"/>
      <c r="BW435" s="210"/>
      <c r="BX435" s="210"/>
      <c r="BY435" s="210"/>
      <c r="BZ435" s="210"/>
      <c r="CA435" s="210"/>
      <c r="CB435" s="210"/>
      <c r="CC435" s="210"/>
      <c r="CD435" s="210"/>
      <c r="CE435" s="210"/>
      <c r="CF435" s="210"/>
      <c r="CG435" s="210"/>
      <c r="CH435" s="210"/>
      <c r="CI435" s="210"/>
      <c r="CJ435" s="210"/>
      <c r="CK435" s="210"/>
      <c r="CL435" s="210"/>
      <c r="CM435" s="210"/>
      <c r="CN435" s="210"/>
      <c r="CO435" s="210"/>
      <c r="CP435" s="210"/>
      <c r="CQ435" s="210"/>
      <c r="CR435" s="210"/>
      <c r="CS435" s="144"/>
      <c r="CT435" s="144"/>
    </row>
    <row r="436" spans="1:98" ht="15">
      <c r="A436" s="208" t="s">
        <v>8334</v>
      </c>
      <c r="B436" s="285" t="s">
        <v>494</v>
      </c>
      <c r="C436" s="209" t="s">
        <v>489</v>
      </c>
      <c r="D436" s="259"/>
      <c r="E436" s="209" t="s">
        <v>2</v>
      </c>
      <c r="F436" s="209" t="s">
        <v>38</v>
      </c>
      <c r="G436" s="216" t="s">
        <v>35</v>
      </c>
      <c r="H436" s="209" t="s">
        <v>8271</v>
      </c>
      <c r="I436" s="2" t="s">
        <v>7479</v>
      </c>
      <c r="J436" s="210">
        <v>0</v>
      </c>
      <c r="K436" s="210">
        <v>0</v>
      </c>
      <c r="L436" s="210">
        <v>0</v>
      </c>
      <c r="M436" s="210">
        <v>0</v>
      </c>
      <c r="N436" s="210">
        <v>0</v>
      </c>
      <c r="O436" s="210">
        <v>0</v>
      </c>
      <c r="P436" s="210">
        <v>0</v>
      </c>
      <c r="Q436" s="210">
        <v>0</v>
      </c>
      <c r="R436" s="210">
        <v>0</v>
      </c>
      <c r="S436" s="210">
        <v>0</v>
      </c>
      <c r="T436" s="210">
        <v>0</v>
      </c>
      <c r="U436" s="210">
        <v>0</v>
      </c>
      <c r="V436" s="210">
        <v>0</v>
      </c>
      <c r="W436" s="210">
        <v>0</v>
      </c>
      <c r="X436" s="210">
        <v>1</v>
      </c>
      <c r="Y436" s="210">
        <v>1</v>
      </c>
      <c r="Z436" s="210">
        <v>1</v>
      </c>
      <c r="AA436" s="210">
        <v>1</v>
      </c>
      <c r="AB436" s="210">
        <v>1</v>
      </c>
      <c r="AC436" s="210">
        <v>1</v>
      </c>
      <c r="AD436" s="210">
        <v>1</v>
      </c>
      <c r="AE436" s="210">
        <v>1</v>
      </c>
      <c r="AF436" s="210">
        <v>1</v>
      </c>
      <c r="AG436" s="210">
        <v>1</v>
      </c>
      <c r="AH436" s="210">
        <v>1</v>
      </c>
      <c r="AI436" s="210">
        <v>1</v>
      </c>
      <c r="AJ436" s="210">
        <v>1</v>
      </c>
      <c r="AK436" s="210">
        <v>1</v>
      </c>
      <c r="AL436" s="210">
        <v>1</v>
      </c>
      <c r="AM436" s="210">
        <v>1</v>
      </c>
      <c r="AN436" s="210">
        <v>1</v>
      </c>
      <c r="AO436" s="210">
        <v>1</v>
      </c>
      <c r="AP436" s="210">
        <v>1</v>
      </c>
      <c r="AQ436" s="210">
        <v>1</v>
      </c>
      <c r="AR436" s="210">
        <v>1</v>
      </c>
      <c r="AS436" s="210">
        <v>1</v>
      </c>
      <c r="AT436" s="210">
        <v>1</v>
      </c>
      <c r="AU436" s="210">
        <v>1</v>
      </c>
      <c r="AV436" s="210">
        <v>1</v>
      </c>
      <c r="AW436" s="210">
        <v>1</v>
      </c>
      <c r="AX436" s="210">
        <v>1</v>
      </c>
      <c r="AY436" s="210">
        <v>1</v>
      </c>
      <c r="AZ436" s="210">
        <v>1</v>
      </c>
      <c r="BA436" s="210">
        <v>1</v>
      </c>
      <c r="BB436" s="210">
        <v>1</v>
      </c>
      <c r="BC436" s="210">
        <v>1</v>
      </c>
      <c r="BD436" s="210">
        <v>1</v>
      </c>
      <c r="BE436" s="210">
        <v>1</v>
      </c>
      <c r="BF436" s="210">
        <v>1</v>
      </c>
      <c r="BG436" s="210">
        <v>1</v>
      </c>
      <c r="BH436" s="210">
        <v>1</v>
      </c>
      <c r="BI436" s="210">
        <v>1</v>
      </c>
      <c r="BJ436" s="210">
        <v>1</v>
      </c>
      <c r="BK436" s="210">
        <v>1</v>
      </c>
      <c r="BL436" s="210">
        <v>1</v>
      </c>
      <c r="BM436" s="210">
        <v>1</v>
      </c>
      <c r="BN436" s="210">
        <v>1</v>
      </c>
      <c r="BO436" s="210">
        <v>1</v>
      </c>
      <c r="BP436" s="210">
        <v>1</v>
      </c>
      <c r="BQ436" s="210">
        <v>1</v>
      </c>
      <c r="BR436" s="210">
        <v>1</v>
      </c>
      <c r="BS436" s="210">
        <v>1</v>
      </c>
      <c r="BT436" s="210">
        <v>1</v>
      </c>
      <c r="BU436" s="210"/>
      <c r="BV436" s="210"/>
      <c r="BW436" s="210"/>
      <c r="BX436" s="210"/>
      <c r="BY436" s="210"/>
      <c r="BZ436" s="210"/>
      <c r="CA436" s="210"/>
      <c r="CB436" s="210"/>
      <c r="CC436" s="210"/>
      <c r="CD436" s="210"/>
      <c r="CE436" s="210"/>
      <c r="CF436" s="210"/>
      <c r="CG436" s="210"/>
      <c r="CH436" s="210"/>
      <c r="CI436" s="210"/>
      <c r="CJ436" s="210"/>
      <c r="CK436" s="210"/>
      <c r="CL436" s="210"/>
      <c r="CM436" s="210"/>
      <c r="CN436" s="210"/>
      <c r="CO436" s="210"/>
      <c r="CP436" s="210"/>
      <c r="CQ436" s="210"/>
      <c r="CR436" s="210"/>
      <c r="CS436" s="144"/>
      <c r="CT436" s="144"/>
    </row>
    <row r="437" spans="1:98" ht="15">
      <c r="A437" s="208" t="s">
        <v>8334</v>
      </c>
      <c r="B437" s="285" t="s">
        <v>495</v>
      </c>
      <c r="C437" s="209" t="s">
        <v>490</v>
      </c>
      <c r="D437" s="259"/>
      <c r="E437" s="209" t="s">
        <v>2</v>
      </c>
      <c r="F437" s="209" t="s">
        <v>38</v>
      </c>
      <c r="G437" s="216" t="s">
        <v>35</v>
      </c>
      <c r="H437" s="209" t="s">
        <v>8271</v>
      </c>
      <c r="I437" s="2" t="s">
        <v>7479</v>
      </c>
      <c r="J437" s="210">
        <v>0</v>
      </c>
      <c r="K437" s="210">
        <v>0</v>
      </c>
      <c r="L437" s="210">
        <v>0</v>
      </c>
      <c r="M437" s="210">
        <v>0</v>
      </c>
      <c r="N437" s="210">
        <v>0</v>
      </c>
      <c r="O437" s="210">
        <v>0</v>
      </c>
      <c r="P437" s="210">
        <v>0</v>
      </c>
      <c r="Q437" s="210">
        <v>0</v>
      </c>
      <c r="R437" s="210">
        <v>0</v>
      </c>
      <c r="S437" s="210">
        <v>1</v>
      </c>
      <c r="T437" s="210">
        <v>1</v>
      </c>
      <c r="U437" s="210">
        <v>1</v>
      </c>
      <c r="V437" s="210">
        <v>1</v>
      </c>
      <c r="W437" s="210">
        <v>1</v>
      </c>
      <c r="X437" s="210">
        <v>1</v>
      </c>
      <c r="Y437" s="210">
        <v>1</v>
      </c>
      <c r="Z437" s="210">
        <v>1</v>
      </c>
      <c r="AA437" s="210">
        <v>1</v>
      </c>
      <c r="AB437" s="210">
        <v>1</v>
      </c>
      <c r="AC437" s="210">
        <v>1</v>
      </c>
      <c r="AD437" s="210">
        <v>1</v>
      </c>
      <c r="AE437" s="210">
        <v>1</v>
      </c>
      <c r="AF437" s="210">
        <v>1</v>
      </c>
      <c r="AG437" s="210">
        <v>1</v>
      </c>
      <c r="AH437" s="210">
        <v>1</v>
      </c>
      <c r="AI437" s="210">
        <v>1</v>
      </c>
      <c r="AJ437" s="210">
        <v>1</v>
      </c>
      <c r="AK437" s="210">
        <v>1</v>
      </c>
      <c r="AL437" s="210">
        <v>1</v>
      </c>
      <c r="AM437" s="210">
        <v>1</v>
      </c>
      <c r="AN437" s="210">
        <v>1</v>
      </c>
      <c r="AO437" s="210">
        <v>1</v>
      </c>
      <c r="AP437" s="210">
        <v>1</v>
      </c>
      <c r="AQ437" s="210">
        <v>1</v>
      </c>
      <c r="AR437" s="210">
        <v>1</v>
      </c>
      <c r="AS437" s="210">
        <v>1</v>
      </c>
      <c r="AT437" s="210">
        <v>1</v>
      </c>
      <c r="AU437" s="210">
        <v>1</v>
      </c>
      <c r="AV437" s="210">
        <v>1</v>
      </c>
      <c r="AW437" s="210">
        <v>1</v>
      </c>
      <c r="AX437" s="210">
        <v>1</v>
      </c>
      <c r="AY437" s="210">
        <v>1</v>
      </c>
      <c r="AZ437" s="210">
        <v>1</v>
      </c>
      <c r="BA437" s="210">
        <v>1</v>
      </c>
      <c r="BB437" s="210">
        <v>1</v>
      </c>
      <c r="BC437" s="210">
        <v>1</v>
      </c>
      <c r="BD437" s="210">
        <v>1</v>
      </c>
      <c r="BE437" s="210">
        <v>1</v>
      </c>
      <c r="BF437" s="210">
        <v>1</v>
      </c>
      <c r="BG437" s="210">
        <v>1</v>
      </c>
      <c r="BH437" s="210">
        <v>1</v>
      </c>
      <c r="BI437" s="210">
        <v>1</v>
      </c>
      <c r="BJ437" s="210">
        <v>1</v>
      </c>
      <c r="BK437" s="210">
        <v>1</v>
      </c>
      <c r="BL437" s="210">
        <v>1</v>
      </c>
      <c r="BM437" s="210">
        <v>1</v>
      </c>
      <c r="BN437" s="210">
        <v>1</v>
      </c>
      <c r="BO437" s="210">
        <v>1</v>
      </c>
      <c r="BP437" s="210">
        <v>1</v>
      </c>
      <c r="BQ437" s="210">
        <v>1</v>
      </c>
      <c r="BR437" s="210">
        <v>1</v>
      </c>
      <c r="BS437" s="210">
        <v>1</v>
      </c>
      <c r="BT437" s="210">
        <v>1</v>
      </c>
      <c r="BU437" s="210"/>
      <c r="BV437" s="210"/>
      <c r="BW437" s="210"/>
      <c r="BX437" s="210"/>
      <c r="BY437" s="210"/>
      <c r="BZ437" s="210"/>
      <c r="CA437" s="210"/>
      <c r="CB437" s="210"/>
      <c r="CC437" s="210"/>
      <c r="CD437" s="210"/>
      <c r="CE437" s="210"/>
      <c r="CF437" s="210"/>
      <c r="CG437" s="210"/>
      <c r="CH437" s="210"/>
      <c r="CI437" s="210"/>
      <c r="CJ437" s="210"/>
      <c r="CK437" s="210"/>
      <c r="CL437" s="210"/>
      <c r="CM437" s="210"/>
      <c r="CN437" s="210"/>
      <c r="CO437" s="210"/>
      <c r="CP437" s="210"/>
      <c r="CQ437" s="210"/>
      <c r="CR437" s="210"/>
      <c r="CS437" s="144"/>
      <c r="CT437" s="144"/>
    </row>
    <row r="438" spans="1:98" ht="15">
      <c r="A438" s="208" t="s">
        <v>8334</v>
      </c>
      <c r="B438" s="285" t="s">
        <v>496</v>
      </c>
      <c r="C438" s="209" t="s">
        <v>490</v>
      </c>
      <c r="D438" s="259"/>
      <c r="E438" s="209" t="s">
        <v>2</v>
      </c>
      <c r="F438" s="209" t="s">
        <v>38</v>
      </c>
      <c r="G438" s="216" t="s">
        <v>35</v>
      </c>
      <c r="H438" s="209" t="s">
        <v>8271</v>
      </c>
      <c r="I438" s="2" t="s">
        <v>7479</v>
      </c>
      <c r="J438" s="210">
        <v>0</v>
      </c>
      <c r="K438" s="210">
        <v>0</v>
      </c>
      <c r="L438" s="210">
        <v>0</v>
      </c>
      <c r="M438" s="210">
        <v>0</v>
      </c>
      <c r="N438" s="210">
        <v>0</v>
      </c>
      <c r="O438" s="210">
        <v>0</v>
      </c>
      <c r="P438" s="210">
        <v>0</v>
      </c>
      <c r="Q438" s="210">
        <v>0</v>
      </c>
      <c r="R438" s="210">
        <v>0</v>
      </c>
      <c r="S438" s="210">
        <v>0</v>
      </c>
      <c r="T438" s="210">
        <v>1</v>
      </c>
      <c r="U438" s="210">
        <v>1</v>
      </c>
      <c r="V438" s="210">
        <v>1</v>
      </c>
      <c r="W438" s="210">
        <v>1</v>
      </c>
      <c r="X438" s="210">
        <v>1</v>
      </c>
      <c r="Y438" s="210">
        <v>1</v>
      </c>
      <c r="Z438" s="210">
        <v>1</v>
      </c>
      <c r="AA438" s="210">
        <v>1</v>
      </c>
      <c r="AB438" s="210">
        <v>1</v>
      </c>
      <c r="AC438" s="210">
        <v>1</v>
      </c>
      <c r="AD438" s="210">
        <v>1</v>
      </c>
      <c r="AE438" s="210">
        <v>1</v>
      </c>
      <c r="AF438" s="210">
        <v>1</v>
      </c>
      <c r="AG438" s="210">
        <v>1</v>
      </c>
      <c r="AH438" s="210">
        <v>1</v>
      </c>
      <c r="AI438" s="210">
        <v>1</v>
      </c>
      <c r="AJ438" s="210">
        <v>1</v>
      </c>
      <c r="AK438" s="210">
        <v>1</v>
      </c>
      <c r="AL438" s="210">
        <v>1</v>
      </c>
      <c r="AM438" s="210">
        <v>1</v>
      </c>
      <c r="AN438" s="210">
        <v>1</v>
      </c>
      <c r="AO438" s="210">
        <v>1</v>
      </c>
      <c r="AP438" s="210">
        <v>1</v>
      </c>
      <c r="AQ438" s="210">
        <v>1</v>
      </c>
      <c r="AR438" s="210">
        <v>1</v>
      </c>
      <c r="AS438" s="210">
        <v>1</v>
      </c>
      <c r="AT438" s="210">
        <v>1</v>
      </c>
      <c r="AU438" s="210">
        <v>1</v>
      </c>
      <c r="AV438" s="210">
        <v>1</v>
      </c>
      <c r="AW438" s="210">
        <v>1</v>
      </c>
      <c r="AX438" s="210">
        <v>1</v>
      </c>
      <c r="AY438" s="210">
        <v>1</v>
      </c>
      <c r="AZ438" s="210">
        <v>1</v>
      </c>
      <c r="BA438" s="210">
        <v>1</v>
      </c>
      <c r="BB438" s="210">
        <v>1</v>
      </c>
      <c r="BC438" s="210">
        <v>1</v>
      </c>
      <c r="BD438" s="210">
        <v>1</v>
      </c>
      <c r="BE438" s="210">
        <v>1</v>
      </c>
      <c r="BF438" s="210">
        <v>1</v>
      </c>
      <c r="BG438" s="210">
        <v>1</v>
      </c>
      <c r="BH438" s="210">
        <v>1</v>
      </c>
      <c r="BI438" s="210">
        <v>1</v>
      </c>
      <c r="BJ438" s="210">
        <v>1</v>
      </c>
      <c r="BK438" s="210">
        <v>1</v>
      </c>
      <c r="BL438" s="210">
        <v>1</v>
      </c>
      <c r="BM438" s="210">
        <v>1</v>
      </c>
      <c r="BN438" s="210">
        <v>1</v>
      </c>
      <c r="BO438" s="210">
        <v>1</v>
      </c>
      <c r="BP438" s="210">
        <v>1</v>
      </c>
      <c r="BQ438" s="210">
        <v>1</v>
      </c>
      <c r="BR438" s="210">
        <v>1</v>
      </c>
      <c r="BS438" s="210">
        <v>1</v>
      </c>
      <c r="BT438" s="210">
        <v>1</v>
      </c>
      <c r="BU438" s="210"/>
      <c r="BV438" s="210"/>
      <c r="BW438" s="210"/>
      <c r="BX438" s="210"/>
      <c r="BY438" s="210"/>
      <c r="BZ438" s="210"/>
      <c r="CA438" s="210"/>
      <c r="CB438" s="210"/>
      <c r="CC438" s="210"/>
      <c r="CD438" s="210"/>
      <c r="CE438" s="210"/>
      <c r="CF438" s="210"/>
      <c r="CG438" s="210"/>
      <c r="CH438" s="210"/>
      <c r="CI438" s="210"/>
      <c r="CJ438" s="210"/>
      <c r="CK438" s="210"/>
      <c r="CL438" s="210"/>
      <c r="CM438" s="210"/>
      <c r="CN438" s="210"/>
      <c r="CO438" s="210"/>
      <c r="CP438" s="210"/>
      <c r="CQ438" s="210"/>
      <c r="CR438" s="210"/>
      <c r="CS438" s="144"/>
      <c r="CT438" s="144"/>
    </row>
    <row r="439" spans="1:98" ht="15">
      <c r="A439" s="208" t="s">
        <v>8334</v>
      </c>
      <c r="B439" s="285" t="s">
        <v>497</v>
      </c>
      <c r="C439" s="209" t="s">
        <v>490</v>
      </c>
      <c r="D439" s="259"/>
      <c r="E439" s="209" t="s">
        <v>2</v>
      </c>
      <c r="F439" s="209" t="s">
        <v>38</v>
      </c>
      <c r="G439" s="216" t="s">
        <v>35</v>
      </c>
      <c r="H439" s="209" t="s">
        <v>8271</v>
      </c>
      <c r="I439" s="2" t="s">
        <v>7479</v>
      </c>
      <c r="J439" s="210">
        <v>0</v>
      </c>
      <c r="K439" s="210">
        <v>0</v>
      </c>
      <c r="L439" s="210">
        <v>0</v>
      </c>
      <c r="M439" s="210">
        <v>0</v>
      </c>
      <c r="N439" s="210">
        <v>0</v>
      </c>
      <c r="O439" s="210">
        <v>0</v>
      </c>
      <c r="P439" s="210">
        <v>0</v>
      </c>
      <c r="Q439" s="210">
        <v>0</v>
      </c>
      <c r="R439" s="210">
        <v>0</v>
      </c>
      <c r="S439" s="210">
        <v>0</v>
      </c>
      <c r="T439" s="210">
        <v>0</v>
      </c>
      <c r="U439" s="210">
        <v>0</v>
      </c>
      <c r="V439" s="210">
        <v>0</v>
      </c>
      <c r="W439" s="210">
        <v>0</v>
      </c>
      <c r="X439" s="210">
        <v>1</v>
      </c>
      <c r="Y439" s="210">
        <v>1</v>
      </c>
      <c r="Z439" s="210">
        <v>1</v>
      </c>
      <c r="AA439" s="210">
        <v>1</v>
      </c>
      <c r="AB439" s="210">
        <v>1</v>
      </c>
      <c r="AC439" s="210">
        <v>1</v>
      </c>
      <c r="AD439" s="210">
        <v>1</v>
      </c>
      <c r="AE439" s="210">
        <v>1</v>
      </c>
      <c r="AF439" s="210">
        <v>1</v>
      </c>
      <c r="AG439" s="210">
        <v>1</v>
      </c>
      <c r="AH439" s="210">
        <v>1</v>
      </c>
      <c r="AI439" s="210">
        <v>1</v>
      </c>
      <c r="AJ439" s="210">
        <v>1</v>
      </c>
      <c r="AK439" s="210">
        <v>1</v>
      </c>
      <c r="AL439" s="210">
        <v>1</v>
      </c>
      <c r="AM439" s="210">
        <v>1</v>
      </c>
      <c r="AN439" s="210">
        <v>1</v>
      </c>
      <c r="AO439" s="210">
        <v>1</v>
      </c>
      <c r="AP439" s="210">
        <v>1</v>
      </c>
      <c r="AQ439" s="210">
        <v>1</v>
      </c>
      <c r="AR439" s="210">
        <v>1</v>
      </c>
      <c r="AS439" s="210">
        <v>1</v>
      </c>
      <c r="AT439" s="210">
        <v>1</v>
      </c>
      <c r="AU439" s="210">
        <v>1</v>
      </c>
      <c r="AV439" s="210">
        <v>1</v>
      </c>
      <c r="AW439" s="210">
        <v>1</v>
      </c>
      <c r="AX439" s="210">
        <v>1</v>
      </c>
      <c r="AY439" s="210">
        <v>1</v>
      </c>
      <c r="AZ439" s="210">
        <v>1</v>
      </c>
      <c r="BA439" s="210">
        <v>1</v>
      </c>
      <c r="BB439" s="210">
        <v>1</v>
      </c>
      <c r="BC439" s="210">
        <v>1</v>
      </c>
      <c r="BD439" s="210">
        <v>1</v>
      </c>
      <c r="BE439" s="210">
        <v>1</v>
      </c>
      <c r="BF439" s="210">
        <v>1</v>
      </c>
      <c r="BG439" s="210">
        <v>1</v>
      </c>
      <c r="BH439" s="210">
        <v>1</v>
      </c>
      <c r="BI439" s="210">
        <v>1</v>
      </c>
      <c r="BJ439" s="210">
        <v>1</v>
      </c>
      <c r="BK439" s="210">
        <v>1</v>
      </c>
      <c r="BL439" s="210">
        <v>1</v>
      </c>
      <c r="BM439" s="210">
        <v>1</v>
      </c>
      <c r="BN439" s="210">
        <v>1</v>
      </c>
      <c r="BO439" s="210">
        <v>1</v>
      </c>
      <c r="BP439" s="210">
        <v>1</v>
      </c>
      <c r="BQ439" s="210">
        <v>1</v>
      </c>
      <c r="BR439" s="210">
        <v>1</v>
      </c>
      <c r="BS439" s="210">
        <v>1</v>
      </c>
      <c r="BT439" s="210">
        <v>1</v>
      </c>
      <c r="BU439" s="210"/>
      <c r="BV439" s="210"/>
      <c r="BW439" s="210"/>
      <c r="BX439" s="210"/>
      <c r="BY439" s="210"/>
      <c r="BZ439" s="210"/>
      <c r="CA439" s="210"/>
      <c r="CB439" s="210"/>
      <c r="CC439" s="210"/>
      <c r="CD439" s="210"/>
      <c r="CE439" s="210"/>
      <c r="CF439" s="210"/>
      <c r="CG439" s="210"/>
      <c r="CH439" s="210"/>
      <c r="CI439" s="210"/>
      <c r="CJ439" s="210"/>
      <c r="CK439" s="210"/>
      <c r="CL439" s="210"/>
      <c r="CM439" s="210"/>
      <c r="CN439" s="210"/>
      <c r="CO439" s="210"/>
      <c r="CP439" s="210"/>
      <c r="CQ439" s="210"/>
      <c r="CR439" s="210"/>
      <c r="CS439" s="144"/>
      <c r="CT439" s="144"/>
    </row>
    <row r="440" spans="1:98" ht="15">
      <c r="A440" s="208" t="s">
        <v>8334</v>
      </c>
      <c r="B440" s="285" t="s">
        <v>499</v>
      </c>
      <c r="C440" s="209" t="s">
        <v>7660</v>
      </c>
      <c r="D440" s="259"/>
      <c r="E440" s="209" t="s">
        <v>2</v>
      </c>
      <c r="F440" s="209" t="s">
        <v>38</v>
      </c>
      <c r="G440" s="216" t="s">
        <v>35</v>
      </c>
      <c r="H440" s="209" t="s">
        <v>8271</v>
      </c>
      <c r="I440" s="2" t="s">
        <v>7479</v>
      </c>
      <c r="J440" s="210">
        <v>0</v>
      </c>
      <c r="K440" s="210">
        <v>0</v>
      </c>
      <c r="L440" s="210">
        <v>0</v>
      </c>
      <c r="M440" s="210">
        <v>0</v>
      </c>
      <c r="N440" s="210">
        <v>0</v>
      </c>
      <c r="O440" s="210">
        <v>0</v>
      </c>
      <c r="P440" s="210">
        <v>0</v>
      </c>
      <c r="Q440" s="210">
        <v>1</v>
      </c>
      <c r="R440" s="210">
        <v>1</v>
      </c>
      <c r="S440" s="210">
        <v>1</v>
      </c>
      <c r="T440" s="210">
        <v>1</v>
      </c>
      <c r="U440" s="210">
        <v>1</v>
      </c>
      <c r="V440" s="210">
        <v>1</v>
      </c>
      <c r="W440" s="210">
        <v>1</v>
      </c>
      <c r="X440" s="210">
        <v>1</v>
      </c>
      <c r="Y440" s="210">
        <v>1</v>
      </c>
      <c r="Z440" s="210">
        <v>1</v>
      </c>
      <c r="AA440" s="210">
        <v>1</v>
      </c>
      <c r="AB440" s="210">
        <v>1</v>
      </c>
      <c r="AC440" s="210">
        <v>1</v>
      </c>
      <c r="AD440" s="210">
        <v>1</v>
      </c>
      <c r="AE440" s="210">
        <v>1</v>
      </c>
      <c r="AF440" s="210">
        <v>1</v>
      </c>
      <c r="AG440" s="210">
        <v>1</v>
      </c>
      <c r="AH440" s="210">
        <v>1</v>
      </c>
      <c r="AI440" s="210">
        <v>1</v>
      </c>
      <c r="AJ440" s="210">
        <v>1</v>
      </c>
      <c r="AK440" s="210">
        <v>1</v>
      </c>
      <c r="AL440" s="210">
        <v>1</v>
      </c>
      <c r="AM440" s="210">
        <v>1</v>
      </c>
      <c r="AN440" s="210">
        <v>1</v>
      </c>
      <c r="AO440" s="210">
        <v>1</v>
      </c>
      <c r="AP440" s="210">
        <v>1</v>
      </c>
      <c r="AQ440" s="210">
        <v>1</v>
      </c>
      <c r="AR440" s="210">
        <v>1</v>
      </c>
      <c r="AS440" s="210">
        <v>1</v>
      </c>
      <c r="AT440" s="210">
        <v>1</v>
      </c>
      <c r="AU440" s="210">
        <v>1</v>
      </c>
      <c r="AV440" s="210">
        <v>1</v>
      </c>
      <c r="AW440" s="210">
        <v>1</v>
      </c>
      <c r="AX440" s="210">
        <v>1</v>
      </c>
      <c r="AY440" s="210">
        <v>1</v>
      </c>
      <c r="AZ440" s="210">
        <v>1</v>
      </c>
      <c r="BA440" s="210">
        <v>1</v>
      </c>
      <c r="BB440" s="210">
        <v>1</v>
      </c>
      <c r="BC440" s="210">
        <v>1</v>
      </c>
      <c r="BD440" s="210">
        <v>1</v>
      </c>
      <c r="BE440" s="210">
        <v>1</v>
      </c>
      <c r="BF440" s="210">
        <v>1</v>
      </c>
      <c r="BG440" s="210">
        <v>1</v>
      </c>
      <c r="BH440" s="210">
        <v>1</v>
      </c>
      <c r="BI440" s="210">
        <v>1</v>
      </c>
      <c r="BJ440" s="210">
        <v>1</v>
      </c>
      <c r="BK440" s="210">
        <v>1</v>
      </c>
      <c r="BL440" s="210">
        <v>1</v>
      </c>
      <c r="BM440" s="210">
        <v>1</v>
      </c>
      <c r="BN440" s="210">
        <v>1</v>
      </c>
      <c r="BO440" s="210">
        <v>1</v>
      </c>
      <c r="BP440" s="210">
        <v>1</v>
      </c>
      <c r="BQ440" s="210">
        <v>1</v>
      </c>
      <c r="BR440" s="210">
        <v>1</v>
      </c>
      <c r="BS440" s="210">
        <v>1</v>
      </c>
      <c r="BT440" s="210">
        <v>1</v>
      </c>
      <c r="BU440" s="210"/>
      <c r="BV440" s="210"/>
      <c r="BW440" s="210"/>
      <c r="BX440" s="210"/>
      <c r="BY440" s="210"/>
      <c r="BZ440" s="210"/>
      <c r="CA440" s="210"/>
      <c r="CB440" s="210"/>
      <c r="CC440" s="210"/>
      <c r="CD440" s="210"/>
      <c r="CE440" s="210"/>
      <c r="CF440" s="210"/>
      <c r="CG440" s="210"/>
      <c r="CH440" s="210"/>
      <c r="CI440" s="210"/>
      <c r="CJ440" s="210"/>
      <c r="CK440" s="210"/>
      <c r="CL440" s="210"/>
      <c r="CM440" s="210"/>
      <c r="CN440" s="210"/>
      <c r="CO440" s="210"/>
      <c r="CP440" s="210"/>
      <c r="CQ440" s="210"/>
      <c r="CR440" s="210"/>
      <c r="CS440" s="144"/>
      <c r="CT440" s="144"/>
    </row>
    <row r="441" spans="1:98" ht="15">
      <c r="A441" s="208" t="s">
        <v>8334</v>
      </c>
      <c r="B441" s="285" t="s">
        <v>500</v>
      </c>
      <c r="C441" s="209" t="s">
        <v>490</v>
      </c>
      <c r="D441" s="259"/>
      <c r="E441" s="209" t="s">
        <v>2</v>
      </c>
      <c r="F441" s="209" t="s">
        <v>38</v>
      </c>
      <c r="G441" s="216" t="s">
        <v>35</v>
      </c>
      <c r="H441" s="209" t="s">
        <v>8271</v>
      </c>
      <c r="I441" s="2" t="s">
        <v>7479</v>
      </c>
      <c r="J441" s="210">
        <v>0</v>
      </c>
      <c r="K441" s="210">
        <v>0</v>
      </c>
      <c r="L441" s="210">
        <v>0</v>
      </c>
      <c r="M441" s="210">
        <v>0</v>
      </c>
      <c r="N441" s="210">
        <v>0</v>
      </c>
      <c r="O441" s="210">
        <v>0</v>
      </c>
      <c r="P441" s="210">
        <v>0</v>
      </c>
      <c r="Q441" s="210">
        <v>0</v>
      </c>
      <c r="R441" s="210">
        <v>1</v>
      </c>
      <c r="S441" s="210">
        <v>1</v>
      </c>
      <c r="T441" s="210">
        <v>1</v>
      </c>
      <c r="U441" s="210">
        <v>1</v>
      </c>
      <c r="V441" s="210">
        <v>1</v>
      </c>
      <c r="W441" s="210">
        <v>1</v>
      </c>
      <c r="X441" s="210">
        <v>1</v>
      </c>
      <c r="Y441" s="210">
        <v>1</v>
      </c>
      <c r="Z441" s="210">
        <v>1</v>
      </c>
      <c r="AA441" s="210">
        <v>1</v>
      </c>
      <c r="AB441" s="210">
        <v>1</v>
      </c>
      <c r="AC441" s="210">
        <v>1</v>
      </c>
      <c r="AD441" s="210">
        <v>1</v>
      </c>
      <c r="AE441" s="210">
        <v>1</v>
      </c>
      <c r="AF441" s="210">
        <v>1</v>
      </c>
      <c r="AG441" s="210">
        <v>1</v>
      </c>
      <c r="AH441" s="210">
        <v>1</v>
      </c>
      <c r="AI441" s="210">
        <v>1</v>
      </c>
      <c r="AJ441" s="210">
        <v>1</v>
      </c>
      <c r="AK441" s="210">
        <v>1</v>
      </c>
      <c r="AL441" s="210">
        <v>1</v>
      </c>
      <c r="AM441" s="210">
        <v>1</v>
      </c>
      <c r="AN441" s="210">
        <v>1</v>
      </c>
      <c r="AO441" s="210">
        <v>1</v>
      </c>
      <c r="AP441" s="210">
        <v>1</v>
      </c>
      <c r="AQ441" s="210">
        <v>1</v>
      </c>
      <c r="AR441" s="210">
        <v>1</v>
      </c>
      <c r="AS441" s="210">
        <v>1</v>
      </c>
      <c r="AT441" s="210">
        <v>1</v>
      </c>
      <c r="AU441" s="210">
        <v>1</v>
      </c>
      <c r="AV441" s="210">
        <v>1</v>
      </c>
      <c r="AW441" s="210">
        <v>1</v>
      </c>
      <c r="AX441" s="210">
        <v>1</v>
      </c>
      <c r="AY441" s="210">
        <v>1</v>
      </c>
      <c r="AZ441" s="210">
        <v>1</v>
      </c>
      <c r="BA441" s="210">
        <v>1</v>
      </c>
      <c r="BB441" s="210">
        <v>1</v>
      </c>
      <c r="BC441" s="210">
        <v>1</v>
      </c>
      <c r="BD441" s="210">
        <v>1</v>
      </c>
      <c r="BE441" s="210">
        <v>1</v>
      </c>
      <c r="BF441" s="210">
        <v>1</v>
      </c>
      <c r="BG441" s="210">
        <v>1</v>
      </c>
      <c r="BH441" s="210">
        <v>1</v>
      </c>
      <c r="BI441" s="210">
        <v>1</v>
      </c>
      <c r="BJ441" s="210">
        <v>1</v>
      </c>
      <c r="BK441" s="210">
        <v>1</v>
      </c>
      <c r="BL441" s="210">
        <v>1</v>
      </c>
      <c r="BM441" s="210">
        <v>1</v>
      </c>
      <c r="BN441" s="210">
        <v>1</v>
      </c>
      <c r="BO441" s="210">
        <v>1</v>
      </c>
      <c r="BP441" s="210">
        <v>1</v>
      </c>
      <c r="BQ441" s="210">
        <v>1</v>
      </c>
      <c r="BR441" s="210">
        <v>1</v>
      </c>
      <c r="BS441" s="210">
        <v>1</v>
      </c>
      <c r="BT441" s="210">
        <v>1</v>
      </c>
      <c r="BU441" s="210"/>
      <c r="BV441" s="210"/>
      <c r="BW441" s="210"/>
      <c r="BX441" s="210"/>
      <c r="BY441" s="210"/>
      <c r="BZ441" s="210"/>
      <c r="CA441" s="210"/>
      <c r="CB441" s="210"/>
      <c r="CC441" s="210"/>
      <c r="CD441" s="210"/>
      <c r="CE441" s="210"/>
      <c r="CF441" s="210"/>
      <c r="CG441" s="210"/>
      <c r="CH441" s="210"/>
      <c r="CI441" s="210"/>
      <c r="CJ441" s="210"/>
      <c r="CK441" s="210"/>
      <c r="CL441" s="210"/>
      <c r="CM441" s="210"/>
      <c r="CN441" s="210"/>
      <c r="CO441" s="210"/>
      <c r="CP441" s="210"/>
      <c r="CQ441" s="210"/>
      <c r="CR441" s="210"/>
      <c r="CS441" s="144"/>
      <c r="CT441" s="144"/>
    </row>
    <row r="442" spans="1:98" ht="15">
      <c r="A442" s="208" t="s">
        <v>8334</v>
      </c>
      <c r="B442" s="285" t="s">
        <v>501</v>
      </c>
      <c r="C442" s="209" t="s">
        <v>490</v>
      </c>
      <c r="D442" s="259"/>
      <c r="E442" s="209" t="s">
        <v>2</v>
      </c>
      <c r="F442" s="209" t="s">
        <v>38</v>
      </c>
      <c r="G442" s="216" t="s">
        <v>35</v>
      </c>
      <c r="H442" s="209" t="s">
        <v>8271</v>
      </c>
      <c r="I442" s="2" t="s">
        <v>7479</v>
      </c>
      <c r="J442" s="210">
        <v>0</v>
      </c>
      <c r="K442" s="210">
        <v>0</v>
      </c>
      <c r="L442" s="210">
        <v>0</v>
      </c>
      <c r="M442" s="210">
        <v>0</v>
      </c>
      <c r="N442" s="210">
        <v>0</v>
      </c>
      <c r="O442" s="210">
        <v>0</v>
      </c>
      <c r="P442" s="210">
        <v>0</v>
      </c>
      <c r="Q442" s="210">
        <v>0</v>
      </c>
      <c r="R442" s="210">
        <v>1</v>
      </c>
      <c r="S442" s="210">
        <v>1</v>
      </c>
      <c r="T442" s="210">
        <v>1</v>
      </c>
      <c r="U442" s="210">
        <v>1</v>
      </c>
      <c r="V442" s="210">
        <v>1</v>
      </c>
      <c r="W442" s="210">
        <v>1</v>
      </c>
      <c r="X442" s="210">
        <v>1</v>
      </c>
      <c r="Y442" s="210">
        <v>1</v>
      </c>
      <c r="Z442" s="210">
        <v>1</v>
      </c>
      <c r="AA442" s="210">
        <v>1</v>
      </c>
      <c r="AB442" s="210">
        <v>1</v>
      </c>
      <c r="AC442" s="210">
        <v>1</v>
      </c>
      <c r="AD442" s="210">
        <v>1</v>
      </c>
      <c r="AE442" s="210">
        <v>1</v>
      </c>
      <c r="AF442" s="210">
        <v>1</v>
      </c>
      <c r="AG442" s="210">
        <v>1</v>
      </c>
      <c r="AH442" s="210">
        <v>1</v>
      </c>
      <c r="AI442" s="210">
        <v>1</v>
      </c>
      <c r="AJ442" s="210">
        <v>1</v>
      </c>
      <c r="AK442" s="210">
        <v>1</v>
      </c>
      <c r="AL442" s="210">
        <v>1</v>
      </c>
      <c r="AM442" s="210">
        <v>1</v>
      </c>
      <c r="AN442" s="210">
        <v>1</v>
      </c>
      <c r="AO442" s="210">
        <v>1</v>
      </c>
      <c r="AP442" s="210">
        <v>1</v>
      </c>
      <c r="AQ442" s="210">
        <v>1</v>
      </c>
      <c r="AR442" s="210">
        <v>1</v>
      </c>
      <c r="AS442" s="210">
        <v>1</v>
      </c>
      <c r="AT442" s="210">
        <v>1</v>
      </c>
      <c r="AU442" s="210">
        <v>1</v>
      </c>
      <c r="AV442" s="210">
        <v>1</v>
      </c>
      <c r="AW442" s="210">
        <v>1</v>
      </c>
      <c r="AX442" s="210">
        <v>1</v>
      </c>
      <c r="AY442" s="210">
        <v>1</v>
      </c>
      <c r="AZ442" s="210">
        <v>1</v>
      </c>
      <c r="BA442" s="210">
        <v>1</v>
      </c>
      <c r="BB442" s="210">
        <v>1</v>
      </c>
      <c r="BC442" s="210">
        <v>1</v>
      </c>
      <c r="BD442" s="210">
        <v>1</v>
      </c>
      <c r="BE442" s="210">
        <v>1</v>
      </c>
      <c r="BF442" s="210">
        <v>1</v>
      </c>
      <c r="BG442" s="210">
        <v>1</v>
      </c>
      <c r="BH442" s="210">
        <v>1</v>
      </c>
      <c r="BI442" s="210">
        <v>1</v>
      </c>
      <c r="BJ442" s="210">
        <v>1</v>
      </c>
      <c r="BK442" s="210">
        <v>1</v>
      </c>
      <c r="BL442" s="210">
        <v>1</v>
      </c>
      <c r="BM442" s="210">
        <v>1</v>
      </c>
      <c r="BN442" s="210">
        <v>1</v>
      </c>
      <c r="BO442" s="210">
        <v>1</v>
      </c>
      <c r="BP442" s="210">
        <v>1</v>
      </c>
      <c r="BQ442" s="210">
        <v>1</v>
      </c>
      <c r="BR442" s="210">
        <v>1</v>
      </c>
      <c r="BS442" s="210">
        <v>1</v>
      </c>
      <c r="BT442" s="210">
        <v>1</v>
      </c>
      <c r="BU442" s="210"/>
      <c r="BV442" s="210"/>
      <c r="BW442" s="210"/>
      <c r="BX442" s="210"/>
      <c r="BY442" s="210"/>
      <c r="BZ442" s="210"/>
      <c r="CA442" s="210"/>
      <c r="CB442" s="210"/>
      <c r="CC442" s="210"/>
      <c r="CD442" s="210"/>
      <c r="CE442" s="210"/>
      <c r="CF442" s="210"/>
      <c r="CG442" s="210"/>
      <c r="CH442" s="210"/>
      <c r="CI442" s="210"/>
      <c r="CJ442" s="210"/>
      <c r="CK442" s="210"/>
      <c r="CL442" s="210"/>
      <c r="CM442" s="210"/>
      <c r="CN442" s="210"/>
      <c r="CO442" s="210"/>
      <c r="CP442" s="210"/>
      <c r="CQ442" s="210"/>
      <c r="CR442" s="210"/>
      <c r="CS442" s="144"/>
      <c r="CT442" s="144"/>
    </row>
    <row r="443" spans="1:98" ht="15">
      <c r="A443" s="208" t="s">
        <v>8334</v>
      </c>
      <c r="B443" s="285" t="s">
        <v>502</v>
      </c>
      <c r="C443" s="209" t="s">
        <v>490</v>
      </c>
      <c r="D443" s="259"/>
      <c r="E443" s="209" t="s">
        <v>2</v>
      </c>
      <c r="F443" s="209" t="s">
        <v>38</v>
      </c>
      <c r="G443" s="216" t="s">
        <v>35</v>
      </c>
      <c r="H443" s="209" t="s">
        <v>8271</v>
      </c>
      <c r="I443" s="2" t="s">
        <v>7479</v>
      </c>
      <c r="J443" s="210">
        <v>0</v>
      </c>
      <c r="K443" s="210">
        <v>0</v>
      </c>
      <c r="L443" s="210">
        <v>0</v>
      </c>
      <c r="M443" s="210">
        <v>0</v>
      </c>
      <c r="N443" s="210">
        <v>0</v>
      </c>
      <c r="O443" s="210">
        <v>0</v>
      </c>
      <c r="P443" s="210">
        <v>0</v>
      </c>
      <c r="Q443" s="210">
        <v>0</v>
      </c>
      <c r="R443" s="210">
        <v>1</v>
      </c>
      <c r="S443" s="210">
        <v>1</v>
      </c>
      <c r="T443" s="210">
        <v>1</v>
      </c>
      <c r="U443" s="210">
        <v>1</v>
      </c>
      <c r="V443" s="210">
        <v>1</v>
      </c>
      <c r="W443" s="210">
        <v>1</v>
      </c>
      <c r="X443" s="210">
        <v>1</v>
      </c>
      <c r="Y443" s="210">
        <v>1</v>
      </c>
      <c r="Z443" s="210">
        <v>1</v>
      </c>
      <c r="AA443" s="210">
        <v>1</v>
      </c>
      <c r="AB443" s="210">
        <v>1</v>
      </c>
      <c r="AC443" s="210">
        <v>1</v>
      </c>
      <c r="AD443" s="210">
        <v>1</v>
      </c>
      <c r="AE443" s="210">
        <v>1</v>
      </c>
      <c r="AF443" s="210">
        <v>1</v>
      </c>
      <c r="AG443" s="210">
        <v>1</v>
      </c>
      <c r="AH443" s="210">
        <v>1</v>
      </c>
      <c r="AI443" s="210">
        <v>1</v>
      </c>
      <c r="AJ443" s="210">
        <v>1</v>
      </c>
      <c r="AK443" s="210">
        <v>1</v>
      </c>
      <c r="AL443" s="210">
        <v>1</v>
      </c>
      <c r="AM443" s="210">
        <v>1</v>
      </c>
      <c r="AN443" s="210">
        <v>1</v>
      </c>
      <c r="AO443" s="210">
        <v>1</v>
      </c>
      <c r="AP443" s="210">
        <v>1</v>
      </c>
      <c r="AQ443" s="210">
        <v>1</v>
      </c>
      <c r="AR443" s="210">
        <v>1</v>
      </c>
      <c r="AS443" s="210">
        <v>1</v>
      </c>
      <c r="AT443" s="210">
        <v>1</v>
      </c>
      <c r="AU443" s="210">
        <v>1</v>
      </c>
      <c r="AV443" s="210">
        <v>1</v>
      </c>
      <c r="AW443" s="210">
        <v>1</v>
      </c>
      <c r="AX443" s="210">
        <v>1</v>
      </c>
      <c r="AY443" s="210">
        <v>1</v>
      </c>
      <c r="AZ443" s="210">
        <v>1</v>
      </c>
      <c r="BA443" s="210">
        <v>1</v>
      </c>
      <c r="BB443" s="210">
        <v>1</v>
      </c>
      <c r="BC443" s="210">
        <v>1</v>
      </c>
      <c r="BD443" s="210">
        <v>1</v>
      </c>
      <c r="BE443" s="210">
        <v>1</v>
      </c>
      <c r="BF443" s="210">
        <v>1</v>
      </c>
      <c r="BG443" s="210">
        <v>1</v>
      </c>
      <c r="BH443" s="210">
        <v>1</v>
      </c>
      <c r="BI443" s="210">
        <v>1</v>
      </c>
      <c r="BJ443" s="210">
        <v>1</v>
      </c>
      <c r="BK443" s="210">
        <v>1</v>
      </c>
      <c r="BL443" s="210">
        <v>1</v>
      </c>
      <c r="BM443" s="210">
        <v>1</v>
      </c>
      <c r="BN443" s="210">
        <v>1</v>
      </c>
      <c r="BO443" s="210">
        <v>1</v>
      </c>
      <c r="BP443" s="210">
        <v>1</v>
      </c>
      <c r="BQ443" s="210">
        <v>1</v>
      </c>
      <c r="BR443" s="210">
        <v>1</v>
      </c>
      <c r="BS443" s="210">
        <v>1</v>
      </c>
      <c r="BT443" s="210">
        <v>1</v>
      </c>
      <c r="BU443" s="210"/>
      <c r="BV443" s="210"/>
      <c r="BW443" s="210"/>
      <c r="BX443" s="210"/>
      <c r="BY443" s="210"/>
      <c r="BZ443" s="210"/>
      <c r="CA443" s="210"/>
      <c r="CB443" s="210"/>
      <c r="CC443" s="210"/>
      <c r="CD443" s="210"/>
      <c r="CE443" s="210"/>
      <c r="CF443" s="210"/>
      <c r="CG443" s="210"/>
      <c r="CH443" s="210"/>
      <c r="CI443" s="210"/>
      <c r="CJ443" s="210"/>
      <c r="CK443" s="210"/>
      <c r="CL443" s="210"/>
      <c r="CM443" s="210"/>
      <c r="CN443" s="210"/>
      <c r="CO443" s="210"/>
      <c r="CP443" s="210"/>
      <c r="CQ443" s="210"/>
      <c r="CR443" s="210"/>
      <c r="CS443" s="144"/>
      <c r="CT443" s="144"/>
    </row>
    <row r="444" spans="1:98" ht="15">
      <c r="A444" s="208" t="s">
        <v>8334</v>
      </c>
      <c r="B444" s="285" t="s">
        <v>503</v>
      </c>
      <c r="C444" s="209" t="s">
        <v>489</v>
      </c>
      <c r="D444" s="259"/>
      <c r="E444" s="209" t="s">
        <v>2</v>
      </c>
      <c r="F444" s="209" t="s">
        <v>38</v>
      </c>
      <c r="G444" s="216" t="s">
        <v>35</v>
      </c>
      <c r="H444" s="209" t="s">
        <v>8271</v>
      </c>
      <c r="I444" s="2" t="s">
        <v>7479</v>
      </c>
      <c r="J444" s="210">
        <v>0</v>
      </c>
      <c r="K444" s="210">
        <v>0</v>
      </c>
      <c r="L444" s="210">
        <v>0</v>
      </c>
      <c r="M444" s="210">
        <v>0</v>
      </c>
      <c r="N444" s="210">
        <v>0</v>
      </c>
      <c r="O444" s="210">
        <v>0</v>
      </c>
      <c r="P444" s="210">
        <v>0</v>
      </c>
      <c r="Q444" s="210">
        <v>0</v>
      </c>
      <c r="R444" s="210">
        <v>0</v>
      </c>
      <c r="S444" s="210">
        <v>1</v>
      </c>
      <c r="T444" s="210">
        <v>1</v>
      </c>
      <c r="U444" s="210">
        <v>1</v>
      </c>
      <c r="V444" s="210">
        <v>1</v>
      </c>
      <c r="W444" s="210">
        <v>1</v>
      </c>
      <c r="X444" s="210">
        <v>1</v>
      </c>
      <c r="Y444" s="210">
        <v>1</v>
      </c>
      <c r="Z444" s="210">
        <v>1</v>
      </c>
      <c r="AA444" s="210">
        <v>1</v>
      </c>
      <c r="AB444" s="210">
        <v>1</v>
      </c>
      <c r="AC444" s="210">
        <v>1</v>
      </c>
      <c r="AD444" s="210">
        <v>1</v>
      </c>
      <c r="AE444" s="210">
        <v>1</v>
      </c>
      <c r="AF444" s="210">
        <v>1</v>
      </c>
      <c r="AG444" s="210">
        <v>1</v>
      </c>
      <c r="AH444" s="210">
        <v>1</v>
      </c>
      <c r="AI444" s="210">
        <v>1</v>
      </c>
      <c r="AJ444" s="210">
        <v>1</v>
      </c>
      <c r="AK444" s="210">
        <v>1</v>
      </c>
      <c r="AL444" s="210">
        <v>1</v>
      </c>
      <c r="AM444" s="210">
        <v>1</v>
      </c>
      <c r="AN444" s="210">
        <v>1</v>
      </c>
      <c r="AO444" s="210">
        <v>1</v>
      </c>
      <c r="AP444" s="210">
        <v>1</v>
      </c>
      <c r="AQ444" s="210">
        <v>1</v>
      </c>
      <c r="AR444" s="210">
        <v>1</v>
      </c>
      <c r="AS444" s="210">
        <v>1</v>
      </c>
      <c r="AT444" s="210">
        <v>1</v>
      </c>
      <c r="AU444" s="210">
        <v>1</v>
      </c>
      <c r="AV444" s="210">
        <v>1</v>
      </c>
      <c r="AW444" s="210">
        <v>1</v>
      </c>
      <c r="AX444" s="210">
        <v>1</v>
      </c>
      <c r="AY444" s="210">
        <v>1</v>
      </c>
      <c r="AZ444" s="210">
        <v>1</v>
      </c>
      <c r="BA444" s="210">
        <v>1</v>
      </c>
      <c r="BB444" s="210">
        <v>1</v>
      </c>
      <c r="BC444" s="210">
        <v>1</v>
      </c>
      <c r="BD444" s="210">
        <v>1</v>
      </c>
      <c r="BE444" s="210">
        <v>1</v>
      </c>
      <c r="BF444" s="210">
        <v>1</v>
      </c>
      <c r="BG444" s="210">
        <v>1</v>
      </c>
      <c r="BH444" s="210">
        <v>1</v>
      </c>
      <c r="BI444" s="210">
        <v>1</v>
      </c>
      <c r="BJ444" s="210">
        <v>1</v>
      </c>
      <c r="BK444" s="210">
        <v>1</v>
      </c>
      <c r="BL444" s="210">
        <v>1</v>
      </c>
      <c r="BM444" s="210">
        <v>1</v>
      </c>
      <c r="BN444" s="210">
        <v>1</v>
      </c>
      <c r="BO444" s="210">
        <v>1</v>
      </c>
      <c r="BP444" s="210">
        <v>1</v>
      </c>
      <c r="BQ444" s="210">
        <v>1</v>
      </c>
      <c r="BR444" s="210">
        <v>1</v>
      </c>
      <c r="BS444" s="210">
        <v>1</v>
      </c>
      <c r="BT444" s="210">
        <v>1</v>
      </c>
      <c r="BU444" s="210"/>
      <c r="BV444" s="210"/>
      <c r="BW444" s="210"/>
      <c r="BX444" s="210"/>
      <c r="BY444" s="210"/>
      <c r="BZ444" s="210"/>
      <c r="CA444" s="210"/>
      <c r="CB444" s="210"/>
      <c r="CC444" s="210"/>
      <c r="CD444" s="210"/>
      <c r="CE444" s="210"/>
      <c r="CF444" s="210"/>
      <c r="CG444" s="210"/>
      <c r="CH444" s="210"/>
      <c r="CI444" s="210"/>
      <c r="CJ444" s="210"/>
      <c r="CK444" s="210"/>
      <c r="CL444" s="210"/>
      <c r="CM444" s="210"/>
      <c r="CN444" s="210"/>
      <c r="CO444" s="210"/>
      <c r="CP444" s="210"/>
      <c r="CQ444" s="210"/>
      <c r="CR444" s="210"/>
      <c r="CS444" s="144"/>
      <c r="CT444" s="144"/>
    </row>
    <row r="445" spans="1:98" ht="15">
      <c r="A445" s="208" t="s">
        <v>8334</v>
      </c>
      <c r="B445" s="285" t="s">
        <v>504</v>
      </c>
      <c r="C445" s="209" t="s">
        <v>489</v>
      </c>
      <c r="D445" s="259"/>
      <c r="E445" s="209" t="s">
        <v>2</v>
      </c>
      <c r="F445" s="209" t="s">
        <v>38</v>
      </c>
      <c r="G445" s="216" t="s">
        <v>35</v>
      </c>
      <c r="H445" s="209" t="s">
        <v>8271</v>
      </c>
      <c r="I445" s="2"/>
      <c r="J445" s="210">
        <v>0</v>
      </c>
      <c r="K445" s="210">
        <v>0</v>
      </c>
      <c r="L445" s="210">
        <v>0</v>
      </c>
      <c r="M445" s="210">
        <v>0</v>
      </c>
      <c r="N445" s="210">
        <v>0</v>
      </c>
      <c r="O445" s="210">
        <v>0</v>
      </c>
      <c r="P445" s="210">
        <v>0</v>
      </c>
      <c r="Q445" s="210">
        <v>0</v>
      </c>
      <c r="R445" s="210">
        <v>0</v>
      </c>
      <c r="S445" s="210">
        <v>1</v>
      </c>
      <c r="T445" s="210">
        <v>1</v>
      </c>
      <c r="U445" s="210">
        <v>1</v>
      </c>
      <c r="V445" s="210">
        <v>1</v>
      </c>
      <c r="W445" s="210">
        <v>1</v>
      </c>
      <c r="X445" s="210">
        <v>1</v>
      </c>
      <c r="Y445" s="210">
        <v>1</v>
      </c>
      <c r="Z445" s="210">
        <v>1</v>
      </c>
      <c r="AA445" s="210">
        <v>1</v>
      </c>
      <c r="AB445" s="210">
        <v>1</v>
      </c>
      <c r="AC445" s="210">
        <v>1</v>
      </c>
      <c r="AD445" s="210">
        <v>1</v>
      </c>
      <c r="AE445" s="210">
        <v>1</v>
      </c>
      <c r="AF445" s="210">
        <v>1</v>
      </c>
      <c r="AG445" s="210">
        <v>1</v>
      </c>
      <c r="AH445" s="210">
        <v>1</v>
      </c>
      <c r="AI445" s="210">
        <v>1</v>
      </c>
      <c r="AJ445" s="210">
        <v>1</v>
      </c>
      <c r="AK445" s="210">
        <v>1</v>
      </c>
      <c r="AL445" s="210">
        <v>1</v>
      </c>
      <c r="AM445" s="210">
        <v>1</v>
      </c>
      <c r="AN445" s="210">
        <v>1</v>
      </c>
      <c r="AO445" s="210">
        <v>1</v>
      </c>
      <c r="AP445" s="210">
        <v>1</v>
      </c>
      <c r="AQ445" s="210">
        <v>1</v>
      </c>
      <c r="AR445" s="210">
        <v>1</v>
      </c>
      <c r="AS445" s="210">
        <v>1</v>
      </c>
      <c r="AT445" s="210">
        <v>1</v>
      </c>
      <c r="AU445" s="210">
        <v>1</v>
      </c>
      <c r="AV445" s="210">
        <v>1</v>
      </c>
      <c r="AW445" s="210">
        <v>1</v>
      </c>
      <c r="AX445" s="210">
        <v>1</v>
      </c>
      <c r="AY445" s="210">
        <v>1</v>
      </c>
      <c r="AZ445" s="210">
        <v>1</v>
      </c>
      <c r="BA445" s="210">
        <v>1</v>
      </c>
      <c r="BB445" s="210">
        <v>1</v>
      </c>
      <c r="BC445" s="210">
        <v>1</v>
      </c>
      <c r="BD445" s="210">
        <v>1</v>
      </c>
      <c r="BE445" s="210">
        <v>1</v>
      </c>
      <c r="BF445" s="210">
        <v>1</v>
      </c>
      <c r="BG445" s="210">
        <v>1</v>
      </c>
      <c r="BH445" s="210">
        <v>1</v>
      </c>
      <c r="BI445" s="210">
        <v>1</v>
      </c>
      <c r="BJ445" s="210">
        <v>1</v>
      </c>
      <c r="BK445" s="210">
        <v>1</v>
      </c>
      <c r="BL445" s="210">
        <v>1</v>
      </c>
      <c r="BM445" s="210">
        <v>1</v>
      </c>
      <c r="BN445" s="210">
        <v>1</v>
      </c>
      <c r="BO445" s="210">
        <v>1</v>
      </c>
      <c r="BP445" s="210">
        <v>1</v>
      </c>
      <c r="BQ445" s="210">
        <v>1</v>
      </c>
      <c r="BR445" s="210">
        <v>1</v>
      </c>
      <c r="BS445" s="210">
        <v>1</v>
      </c>
      <c r="BT445" s="210">
        <v>1</v>
      </c>
      <c r="BU445" s="210"/>
      <c r="BV445" s="210"/>
      <c r="BW445" s="210"/>
      <c r="BX445" s="210"/>
      <c r="BY445" s="210"/>
      <c r="BZ445" s="210"/>
      <c r="CA445" s="210"/>
      <c r="CB445" s="210"/>
      <c r="CC445" s="210"/>
      <c r="CD445" s="210"/>
      <c r="CE445" s="210"/>
      <c r="CF445" s="210"/>
      <c r="CG445" s="210"/>
      <c r="CH445" s="210"/>
      <c r="CI445" s="210"/>
      <c r="CJ445" s="210"/>
      <c r="CK445" s="210"/>
      <c r="CL445" s="210"/>
      <c r="CM445" s="210"/>
      <c r="CN445" s="210"/>
      <c r="CO445" s="210"/>
      <c r="CP445" s="210"/>
      <c r="CQ445" s="210"/>
      <c r="CR445" s="210"/>
      <c r="CS445" s="144"/>
      <c r="CT445" s="144"/>
    </row>
    <row r="446" spans="1:98" ht="15">
      <c r="A446" s="208" t="s">
        <v>8334</v>
      </c>
      <c r="B446" s="285" t="s">
        <v>505</v>
      </c>
      <c r="C446" s="209" t="s">
        <v>489</v>
      </c>
      <c r="D446" s="259"/>
      <c r="E446" s="209" t="s">
        <v>2</v>
      </c>
      <c r="F446" s="209" t="s">
        <v>38</v>
      </c>
      <c r="G446" s="216" t="s">
        <v>35</v>
      </c>
      <c r="H446" s="209" t="s">
        <v>8271</v>
      </c>
      <c r="I446" s="2"/>
      <c r="J446" s="210">
        <v>0</v>
      </c>
      <c r="K446" s="210">
        <v>0</v>
      </c>
      <c r="L446" s="210">
        <v>0</v>
      </c>
      <c r="M446" s="210">
        <v>0</v>
      </c>
      <c r="N446" s="210">
        <v>0</v>
      </c>
      <c r="O446" s="210">
        <v>0</v>
      </c>
      <c r="P446" s="210">
        <v>0</v>
      </c>
      <c r="Q446" s="210">
        <v>0</v>
      </c>
      <c r="R446" s="210">
        <v>0</v>
      </c>
      <c r="S446" s="210">
        <v>1</v>
      </c>
      <c r="T446" s="210">
        <v>1</v>
      </c>
      <c r="U446" s="210">
        <v>1</v>
      </c>
      <c r="V446" s="210">
        <v>1</v>
      </c>
      <c r="W446" s="210">
        <v>1</v>
      </c>
      <c r="X446" s="210">
        <v>1</v>
      </c>
      <c r="Y446" s="210">
        <v>1</v>
      </c>
      <c r="Z446" s="210">
        <v>1</v>
      </c>
      <c r="AA446" s="210">
        <v>1</v>
      </c>
      <c r="AB446" s="210">
        <v>1</v>
      </c>
      <c r="AC446" s="210">
        <v>1</v>
      </c>
      <c r="AD446" s="210">
        <v>1</v>
      </c>
      <c r="AE446" s="210">
        <v>1</v>
      </c>
      <c r="AF446" s="210">
        <v>1</v>
      </c>
      <c r="AG446" s="210">
        <v>1</v>
      </c>
      <c r="AH446" s="210">
        <v>1</v>
      </c>
      <c r="AI446" s="210">
        <v>1</v>
      </c>
      <c r="AJ446" s="210">
        <v>1</v>
      </c>
      <c r="AK446" s="210">
        <v>1</v>
      </c>
      <c r="AL446" s="210">
        <v>1</v>
      </c>
      <c r="AM446" s="210">
        <v>1</v>
      </c>
      <c r="AN446" s="210">
        <v>1</v>
      </c>
      <c r="AO446" s="210">
        <v>1</v>
      </c>
      <c r="AP446" s="210">
        <v>1</v>
      </c>
      <c r="AQ446" s="210">
        <v>1</v>
      </c>
      <c r="AR446" s="210">
        <v>1</v>
      </c>
      <c r="AS446" s="210">
        <v>1</v>
      </c>
      <c r="AT446" s="210">
        <v>1</v>
      </c>
      <c r="AU446" s="210">
        <v>1</v>
      </c>
      <c r="AV446" s="210">
        <v>1</v>
      </c>
      <c r="AW446" s="210">
        <v>1</v>
      </c>
      <c r="AX446" s="210">
        <v>1</v>
      </c>
      <c r="AY446" s="210">
        <v>1</v>
      </c>
      <c r="AZ446" s="210">
        <v>1</v>
      </c>
      <c r="BA446" s="210">
        <v>1</v>
      </c>
      <c r="BB446" s="210">
        <v>1</v>
      </c>
      <c r="BC446" s="210">
        <v>1</v>
      </c>
      <c r="BD446" s="210">
        <v>1</v>
      </c>
      <c r="BE446" s="210">
        <v>1</v>
      </c>
      <c r="BF446" s="210">
        <v>1</v>
      </c>
      <c r="BG446" s="210">
        <v>1</v>
      </c>
      <c r="BH446" s="210">
        <v>1</v>
      </c>
      <c r="BI446" s="210">
        <v>1</v>
      </c>
      <c r="BJ446" s="210">
        <v>1</v>
      </c>
      <c r="BK446" s="210">
        <v>1</v>
      </c>
      <c r="BL446" s="210">
        <v>1</v>
      </c>
      <c r="BM446" s="210">
        <v>1</v>
      </c>
      <c r="BN446" s="210">
        <v>1</v>
      </c>
      <c r="BO446" s="210">
        <v>1</v>
      </c>
      <c r="BP446" s="210">
        <v>1</v>
      </c>
      <c r="BQ446" s="210">
        <v>1</v>
      </c>
      <c r="BR446" s="210">
        <v>1</v>
      </c>
      <c r="BS446" s="210">
        <v>1</v>
      </c>
      <c r="BT446" s="210">
        <v>1</v>
      </c>
      <c r="BU446" s="210"/>
      <c r="BV446" s="210"/>
      <c r="BW446" s="210"/>
      <c r="BX446" s="210"/>
      <c r="BY446" s="210"/>
      <c r="BZ446" s="210"/>
      <c r="CA446" s="210"/>
      <c r="CB446" s="210"/>
      <c r="CC446" s="210"/>
      <c r="CD446" s="210"/>
      <c r="CE446" s="210"/>
      <c r="CF446" s="210"/>
      <c r="CG446" s="210"/>
      <c r="CH446" s="210"/>
      <c r="CI446" s="210"/>
      <c r="CJ446" s="210"/>
      <c r="CK446" s="210"/>
      <c r="CL446" s="210"/>
      <c r="CM446" s="210"/>
      <c r="CN446" s="210"/>
      <c r="CO446" s="210"/>
      <c r="CP446" s="210"/>
      <c r="CQ446" s="210"/>
      <c r="CR446" s="210"/>
      <c r="CS446" s="144"/>
      <c r="CT446" s="144"/>
    </row>
    <row r="447" spans="1:98" ht="15">
      <c r="A447" s="208" t="s">
        <v>8334</v>
      </c>
      <c r="B447" s="285" t="s">
        <v>506</v>
      </c>
      <c r="C447" s="209" t="s">
        <v>489</v>
      </c>
      <c r="D447" s="259"/>
      <c r="E447" s="209" t="s">
        <v>2</v>
      </c>
      <c r="F447" s="209" t="s">
        <v>38</v>
      </c>
      <c r="G447" s="216" t="s">
        <v>35</v>
      </c>
      <c r="H447" s="209" t="s">
        <v>8271</v>
      </c>
      <c r="I447" s="2"/>
      <c r="J447" s="210">
        <v>0</v>
      </c>
      <c r="K447" s="210">
        <v>0</v>
      </c>
      <c r="L447" s="210">
        <v>0</v>
      </c>
      <c r="M447" s="210">
        <v>0</v>
      </c>
      <c r="N447" s="210">
        <v>0</v>
      </c>
      <c r="O447" s="210">
        <v>0</v>
      </c>
      <c r="P447" s="210">
        <v>0</v>
      </c>
      <c r="Q447" s="210">
        <v>0</v>
      </c>
      <c r="R447" s="210">
        <v>0</v>
      </c>
      <c r="S447" s="210">
        <v>1</v>
      </c>
      <c r="T447" s="210">
        <v>1</v>
      </c>
      <c r="U447" s="210">
        <v>1</v>
      </c>
      <c r="V447" s="210">
        <v>1</v>
      </c>
      <c r="W447" s="210">
        <v>1</v>
      </c>
      <c r="X447" s="210">
        <v>1</v>
      </c>
      <c r="Y447" s="210">
        <v>1</v>
      </c>
      <c r="Z447" s="210">
        <v>1</v>
      </c>
      <c r="AA447" s="210">
        <v>1</v>
      </c>
      <c r="AB447" s="210">
        <v>1</v>
      </c>
      <c r="AC447" s="210">
        <v>1</v>
      </c>
      <c r="AD447" s="210">
        <v>1</v>
      </c>
      <c r="AE447" s="210">
        <v>1</v>
      </c>
      <c r="AF447" s="210">
        <v>1</v>
      </c>
      <c r="AG447" s="210">
        <v>1</v>
      </c>
      <c r="AH447" s="210">
        <v>1</v>
      </c>
      <c r="AI447" s="210">
        <v>1</v>
      </c>
      <c r="AJ447" s="210">
        <v>1</v>
      </c>
      <c r="AK447" s="210">
        <v>1</v>
      </c>
      <c r="AL447" s="210">
        <v>1</v>
      </c>
      <c r="AM447" s="210">
        <v>1</v>
      </c>
      <c r="AN447" s="210">
        <v>1</v>
      </c>
      <c r="AO447" s="210">
        <v>1</v>
      </c>
      <c r="AP447" s="210">
        <v>1</v>
      </c>
      <c r="AQ447" s="210">
        <v>1</v>
      </c>
      <c r="AR447" s="210">
        <v>1</v>
      </c>
      <c r="AS447" s="210">
        <v>1</v>
      </c>
      <c r="AT447" s="210">
        <v>1</v>
      </c>
      <c r="AU447" s="210">
        <v>1</v>
      </c>
      <c r="AV447" s="210">
        <v>1</v>
      </c>
      <c r="AW447" s="210">
        <v>1</v>
      </c>
      <c r="AX447" s="210">
        <v>1</v>
      </c>
      <c r="AY447" s="210">
        <v>1</v>
      </c>
      <c r="AZ447" s="210">
        <v>1</v>
      </c>
      <c r="BA447" s="210">
        <v>1</v>
      </c>
      <c r="BB447" s="210">
        <v>1</v>
      </c>
      <c r="BC447" s="210">
        <v>1</v>
      </c>
      <c r="BD447" s="210">
        <v>1</v>
      </c>
      <c r="BE447" s="210">
        <v>1</v>
      </c>
      <c r="BF447" s="210">
        <v>1</v>
      </c>
      <c r="BG447" s="210">
        <v>1</v>
      </c>
      <c r="BH447" s="210">
        <v>1</v>
      </c>
      <c r="BI447" s="210">
        <v>1</v>
      </c>
      <c r="BJ447" s="210">
        <v>1</v>
      </c>
      <c r="BK447" s="210">
        <v>1</v>
      </c>
      <c r="BL447" s="210">
        <v>1</v>
      </c>
      <c r="BM447" s="210">
        <v>1</v>
      </c>
      <c r="BN447" s="210">
        <v>1</v>
      </c>
      <c r="BO447" s="210">
        <v>1</v>
      </c>
      <c r="BP447" s="210">
        <v>1</v>
      </c>
      <c r="BQ447" s="210">
        <v>1</v>
      </c>
      <c r="BR447" s="210">
        <v>1</v>
      </c>
      <c r="BS447" s="210">
        <v>1</v>
      </c>
      <c r="BT447" s="210">
        <v>1</v>
      </c>
      <c r="BU447" s="210"/>
      <c r="BV447" s="210"/>
      <c r="BW447" s="210"/>
      <c r="BX447" s="210"/>
      <c r="BY447" s="210"/>
      <c r="BZ447" s="210"/>
      <c r="CA447" s="210"/>
      <c r="CB447" s="210"/>
      <c r="CC447" s="210"/>
      <c r="CD447" s="210"/>
      <c r="CE447" s="210"/>
      <c r="CF447" s="210"/>
      <c r="CG447" s="210"/>
      <c r="CH447" s="210"/>
      <c r="CI447" s="210"/>
      <c r="CJ447" s="210"/>
      <c r="CK447" s="210"/>
      <c r="CL447" s="210"/>
      <c r="CM447" s="210"/>
      <c r="CN447" s="210"/>
      <c r="CO447" s="210"/>
      <c r="CP447" s="210"/>
      <c r="CQ447" s="210"/>
      <c r="CR447" s="210"/>
      <c r="CS447" s="144"/>
      <c r="CT447" s="144"/>
    </row>
    <row r="448" spans="1:98" ht="15">
      <c r="A448" s="208" t="s">
        <v>8334</v>
      </c>
      <c r="B448" s="285" t="s">
        <v>507</v>
      </c>
      <c r="C448" s="209" t="s">
        <v>489</v>
      </c>
      <c r="D448" s="259"/>
      <c r="E448" s="209" t="s">
        <v>2</v>
      </c>
      <c r="F448" s="209" t="s">
        <v>38</v>
      </c>
      <c r="G448" s="216" t="s">
        <v>35</v>
      </c>
      <c r="H448" s="209" t="s">
        <v>8271</v>
      </c>
      <c r="I448" s="2"/>
      <c r="J448" s="210">
        <v>0</v>
      </c>
      <c r="K448" s="210">
        <v>0</v>
      </c>
      <c r="L448" s="210">
        <v>0</v>
      </c>
      <c r="M448" s="210">
        <v>0</v>
      </c>
      <c r="N448" s="210">
        <v>0</v>
      </c>
      <c r="O448" s="210">
        <v>0</v>
      </c>
      <c r="P448" s="210">
        <v>0</v>
      </c>
      <c r="Q448" s="210">
        <v>0</v>
      </c>
      <c r="R448" s="210">
        <v>0</v>
      </c>
      <c r="S448" s="210">
        <v>0</v>
      </c>
      <c r="T448" s="210">
        <v>1</v>
      </c>
      <c r="U448" s="210">
        <v>1</v>
      </c>
      <c r="V448" s="210">
        <v>1</v>
      </c>
      <c r="W448" s="210">
        <v>1</v>
      </c>
      <c r="X448" s="210">
        <v>1</v>
      </c>
      <c r="Y448" s="210">
        <v>1</v>
      </c>
      <c r="Z448" s="210">
        <v>1</v>
      </c>
      <c r="AA448" s="210">
        <v>1</v>
      </c>
      <c r="AB448" s="210">
        <v>1</v>
      </c>
      <c r="AC448" s="210">
        <v>1</v>
      </c>
      <c r="AD448" s="210">
        <v>1</v>
      </c>
      <c r="AE448" s="210">
        <v>1</v>
      </c>
      <c r="AF448" s="210">
        <v>1</v>
      </c>
      <c r="AG448" s="210">
        <v>1</v>
      </c>
      <c r="AH448" s="210">
        <v>1</v>
      </c>
      <c r="AI448" s="210">
        <v>1</v>
      </c>
      <c r="AJ448" s="210">
        <v>1</v>
      </c>
      <c r="AK448" s="210">
        <v>1</v>
      </c>
      <c r="AL448" s="210">
        <v>1</v>
      </c>
      <c r="AM448" s="210">
        <v>1</v>
      </c>
      <c r="AN448" s="210">
        <v>1</v>
      </c>
      <c r="AO448" s="210">
        <v>1</v>
      </c>
      <c r="AP448" s="210">
        <v>1</v>
      </c>
      <c r="AQ448" s="210">
        <v>1</v>
      </c>
      <c r="AR448" s="210">
        <v>1</v>
      </c>
      <c r="AS448" s="210">
        <v>1</v>
      </c>
      <c r="AT448" s="210">
        <v>1</v>
      </c>
      <c r="AU448" s="210">
        <v>1</v>
      </c>
      <c r="AV448" s="210">
        <v>1</v>
      </c>
      <c r="AW448" s="210">
        <v>1</v>
      </c>
      <c r="AX448" s="210">
        <v>1</v>
      </c>
      <c r="AY448" s="210">
        <v>1</v>
      </c>
      <c r="AZ448" s="210">
        <v>1</v>
      </c>
      <c r="BA448" s="210">
        <v>1</v>
      </c>
      <c r="BB448" s="210">
        <v>1</v>
      </c>
      <c r="BC448" s="210">
        <v>1</v>
      </c>
      <c r="BD448" s="210">
        <v>1</v>
      </c>
      <c r="BE448" s="210">
        <v>1</v>
      </c>
      <c r="BF448" s="210">
        <v>1</v>
      </c>
      <c r="BG448" s="210">
        <v>1</v>
      </c>
      <c r="BH448" s="210">
        <v>1</v>
      </c>
      <c r="BI448" s="210">
        <v>1</v>
      </c>
      <c r="BJ448" s="210">
        <v>1</v>
      </c>
      <c r="BK448" s="210">
        <v>1</v>
      </c>
      <c r="BL448" s="210">
        <v>1</v>
      </c>
      <c r="BM448" s="210">
        <v>1</v>
      </c>
      <c r="BN448" s="210">
        <v>1</v>
      </c>
      <c r="BO448" s="210">
        <v>1</v>
      </c>
      <c r="BP448" s="210">
        <v>1</v>
      </c>
      <c r="BQ448" s="210">
        <v>1</v>
      </c>
      <c r="BR448" s="210">
        <v>1</v>
      </c>
      <c r="BS448" s="210">
        <v>1</v>
      </c>
      <c r="BT448" s="210">
        <v>1</v>
      </c>
      <c r="BU448" s="210"/>
      <c r="BV448" s="210"/>
      <c r="BW448" s="210"/>
      <c r="BX448" s="210"/>
      <c r="BY448" s="210"/>
      <c r="BZ448" s="210"/>
      <c r="CA448" s="210"/>
      <c r="CB448" s="210"/>
      <c r="CC448" s="210"/>
      <c r="CD448" s="210"/>
      <c r="CE448" s="210"/>
      <c r="CF448" s="210"/>
      <c r="CG448" s="210"/>
      <c r="CH448" s="210"/>
      <c r="CI448" s="210"/>
      <c r="CJ448" s="210"/>
      <c r="CK448" s="210"/>
      <c r="CL448" s="210"/>
      <c r="CM448" s="210"/>
      <c r="CN448" s="210"/>
      <c r="CO448" s="210"/>
      <c r="CP448" s="210"/>
      <c r="CQ448" s="210"/>
      <c r="CR448" s="210"/>
      <c r="CS448" s="144"/>
      <c r="CT448" s="144"/>
    </row>
    <row r="449" spans="1:98" ht="15">
      <c r="A449" s="208" t="s">
        <v>8334</v>
      </c>
      <c r="B449" s="285" t="s">
        <v>508</v>
      </c>
      <c r="C449" s="209" t="s">
        <v>489</v>
      </c>
      <c r="D449" s="259"/>
      <c r="E449" s="209" t="s">
        <v>2</v>
      </c>
      <c r="F449" s="209" t="s">
        <v>38</v>
      </c>
      <c r="G449" s="216" t="s">
        <v>35</v>
      </c>
      <c r="H449" s="209" t="s">
        <v>8271</v>
      </c>
      <c r="I449" s="2"/>
      <c r="J449" s="210">
        <v>0</v>
      </c>
      <c r="K449" s="210">
        <v>0</v>
      </c>
      <c r="L449" s="210">
        <v>0</v>
      </c>
      <c r="M449" s="210">
        <v>0</v>
      </c>
      <c r="N449" s="210">
        <v>0</v>
      </c>
      <c r="O449" s="210">
        <v>0</v>
      </c>
      <c r="P449" s="210">
        <v>0</v>
      </c>
      <c r="Q449" s="210">
        <v>0</v>
      </c>
      <c r="R449" s="210">
        <v>0</v>
      </c>
      <c r="S449" s="210">
        <v>0</v>
      </c>
      <c r="T449" s="210">
        <v>1</v>
      </c>
      <c r="U449" s="210">
        <v>1</v>
      </c>
      <c r="V449" s="210">
        <v>1</v>
      </c>
      <c r="W449" s="210">
        <v>1</v>
      </c>
      <c r="X449" s="210">
        <v>1</v>
      </c>
      <c r="Y449" s="210">
        <v>1</v>
      </c>
      <c r="Z449" s="210">
        <v>1</v>
      </c>
      <c r="AA449" s="210">
        <v>1</v>
      </c>
      <c r="AB449" s="210">
        <v>1</v>
      </c>
      <c r="AC449" s="210">
        <v>1</v>
      </c>
      <c r="AD449" s="210">
        <v>1</v>
      </c>
      <c r="AE449" s="210">
        <v>1</v>
      </c>
      <c r="AF449" s="210">
        <v>1</v>
      </c>
      <c r="AG449" s="210">
        <v>1</v>
      </c>
      <c r="AH449" s="210">
        <v>1</v>
      </c>
      <c r="AI449" s="210">
        <v>1</v>
      </c>
      <c r="AJ449" s="210">
        <v>1</v>
      </c>
      <c r="AK449" s="210">
        <v>1</v>
      </c>
      <c r="AL449" s="210">
        <v>1</v>
      </c>
      <c r="AM449" s="210">
        <v>1</v>
      </c>
      <c r="AN449" s="210">
        <v>1</v>
      </c>
      <c r="AO449" s="210">
        <v>1</v>
      </c>
      <c r="AP449" s="210">
        <v>1</v>
      </c>
      <c r="AQ449" s="210">
        <v>1</v>
      </c>
      <c r="AR449" s="210">
        <v>1</v>
      </c>
      <c r="AS449" s="210">
        <v>1</v>
      </c>
      <c r="AT449" s="210">
        <v>1</v>
      </c>
      <c r="AU449" s="210">
        <v>1</v>
      </c>
      <c r="AV449" s="210">
        <v>1</v>
      </c>
      <c r="AW449" s="210">
        <v>1</v>
      </c>
      <c r="AX449" s="210">
        <v>1</v>
      </c>
      <c r="AY449" s="210">
        <v>1</v>
      </c>
      <c r="AZ449" s="210">
        <v>1</v>
      </c>
      <c r="BA449" s="210">
        <v>1</v>
      </c>
      <c r="BB449" s="210">
        <v>1</v>
      </c>
      <c r="BC449" s="210">
        <v>1</v>
      </c>
      <c r="BD449" s="210">
        <v>1</v>
      </c>
      <c r="BE449" s="210">
        <v>1</v>
      </c>
      <c r="BF449" s="210">
        <v>1</v>
      </c>
      <c r="BG449" s="210">
        <v>1</v>
      </c>
      <c r="BH449" s="210">
        <v>1</v>
      </c>
      <c r="BI449" s="210">
        <v>1</v>
      </c>
      <c r="BJ449" s="210">
        <v>1</v>
      </c>
      <c r="BK449" s="210">
        <v>1</v>
      </c>
      <c r="BL449" s="210">
        <v>1</v>
      </c>
      <c r="BM449" s="210">
        <v>1</v>
      </c>
      <c r="BN449" s="210">
        <v>1</v>
      </c>
      <c r="BO449" s="210">
        <v>1</v>
      </c>
      <c r="BP449" s="210">
        <v>1</v>
      </c>
      <c r="BQ449" s="210">
        <v>1</v>
      </c>
      <c r="BR449" s="210">
        <v>1</v>
      </c>
      <c r="BS449" s="210">
        <v>1</v>
      </c>
      <c r="BT449" s="210">
        <v>1</v>
      </c>
      <c r="BU449" s="210"/>
      <c r="BV449" s="210"/>
      <c r="BW449" s="210"/>
      <c r="BX449" s="210"/>
      <c r="BY449" s="210"/>
      <c r="BZ449" s="210"/>
      <c r="CA449" s="210"/>
      <c r="CB449" s="210"/>
      <c r="CC449" s="210"/>
      <c r="CD449" s="210"/>
      <c r="CE449" s="210"/>
      <c r="CF449" s="210"/>
      <c r="CG449" s="210"/>
      <c r="CH449" s="210"/>
      <c r="CI449" s="210"/>
      <c r="CJ449" s="210"/>
      <c r="CK449" s="210"/>
      <c r="CL449" s="210"/>
      <c r="CM449" s="210"/>
      <c r="CN449" s="210"/>
      <c r="CO449" s="210"/>
      <c r="CP449" s="210"/>
      <c r="CQ449" s="210"/>
      <c r="CR449" s="210"/>
      <c r="CS449" s="144"/>
      <c r="CT449" s="144"/>
    </row>
    <row r="450" spans="1:98" ht="15">
      <c r="A450" s="208" t="s">
        <v>8334</v>
      </c>
      <c r="B450" s="285" t="s">
        <v>509</v>
      </c>
      <c r="C450" s="209" t="s">
        <v>489</v>
      </c>
      <c r="D450" s="259"/>
      <c r="E450" s="209" t="s">
        <v>2</v>
      </c>
      <c r="F450" s="209" t="s">
        <v>38</v>
      </c>
      <c r="G450" s="216" t="s">
        <v>35</v>
      </c>
      <c r="H450" s="209" t="s">
        <v>8271</v>
      </c>
      <c r="I450" s="2"/>
      <c r="J450" s="210">
        <v>0</v>
      </c>
      <c r="K450" s="210">
        <v>0</v>
      </c>
      <c r="L450" s="210">
        <v>0</v>
      </c>
      <c r="M450" s="210">
        <v>0</v>
      </c>
      <c r="N450" s="210">
        <v>0</v>
      </c>
      <c r="O450" s="210">
        <v>0</v>
      </c>
      <c r="P450" s="210">
        <v>0</v>
      </c>
      <c r="Q450" s="210">
        <v>0</v>
      </c>
      <c r="R450" s="210">
        <v>0</v>
      </c>
      <c r="S450" s="210">
        <v>0</v>
      </c>
      <c r="T450" s="210">
        <v>1</v>
      </c>
      <c r="U450" s="210">
        <v>1</v>
      </c>
      <c r="V450" s="210">
        <v>1</v>
      </c>
      <c r="W450" s="210">
        <v>1</v>
      </c>
      <c r="X450" s="210">
        <v>1</v>
      </c>
      <c r="Y450" s="210">
        <v>1</v>
      </c>
      <c r="Z450" s="210">
        <v>1</v>
      </c>
      <c r="AA450" s="210">
        <v>1</v>
      </c>
      <c r="AB450" s="210">
        <v>1</v>
      </c>
      <c r="AC450" s="210">
        <v>1</v>
      </c>
      <c r="AD450" s="210">
        <v>1</v>
      </c>
      <c r="AE450" s="210">
        <v>1</v>
      </c>
      <c r="AF450" s="210">
        <v>1</v>
      </c>
      <c r="AG450" s="210">
        <v>1</v>
      </c>
      <c r="AH450" s="210">
        <v>1</v>
      </c>
      <c r="AI450" s="210">
        <v>1</v>
      </c>
      <c r="AJ450" s="210">
        <v>1</v>
      </c>
      <c r="AK450" s="210">
        <v>1</v>
      </c>
      <c r="AL450" s="210">
        <v>1</v>
      </c>
      <c r="AM450" s="210">
        <v>1</v>
      </c>
      <c r="AN450" s="210">
        <v>1</v>
      </c>
      <c r="AO450" s="210">
        <v>1</v>
      </c>
      <c r="AP450" s="210">
        <v>1</v>
      </c>
      <c r="AQ450" s="210">
        <v>1</v>
      </c>
      <c r="AR450" s="210">
        <v>1</v>
      </c>
      <c r="AS450" s="210">
        <v>1</v>
      </c>
      <c r="AT450" s="210">
        <v>1</v>
      </c>
      <c r="AU450" s="210">
        <v>1</v>
      </c>
      <c r="AV450" s="210">
        <v>1</v>
      </c>
      <c r="AW450" s="210">
        <v>1</v>
      </c>
      <c r="AX450" s="210">
        <v>1</v>
      </c>
      <c r="AY450" s="210">
        <v>1</v>
      </c>
      <c r="AZ450" s="210">
        <v>1</v>
      </c>
      <c r="BA450" s="210">
        <v>1</v>
      </c>
      <c r="BB450" s="210">
        <v>1</v>
      </c>
      <c r="BC450" s="210">
        <v>1</v>
      </c>
      <c r="BD450" s="210">
        <v>1</v>
      </c>
      <c r="BE450" s="210">
        <v>1</v>
      </c>
      <c r="BF450" s="210">
        <v>1</v>
      </c>
      <c r="BG450" s="210">
        <v>1</v>
      </c>
      <c r="BH450" s="210">
        <v>1</v>
      </c>
      <c r="BI450" s="210">
        <v>1</v>
      </c>
      <c r="BJ450" s="210">
        <v>1</v>
      </c>
      <c r="BK450" s="210">
        <v>1</v>
      </c>
      <c r="BL450" s="210">
        <v>1</v>
      </c>
      <c r="BM450" s="210">
        <v>1</v>
      </c>
      <c r="BN450" s="210">
        <v>1</v>
      </c>
      <c r="BO450" s="210">
        <v>1</v>
      </c>
      <c r="BP450" s="210">
        <v>1</v>
      </c>
      <c r="BQ450" s="210">
        <v>1</v>
      </c>
      <c r="BR450" s="210">
        <v>1</v>
      </c>
      <c r="BS450" s="210">
        <v>1</v>
      </c>
      <c r="BT450" s="210">
        <v>1</v>
      </c>
      <c r="BU450" s="210"/>
      <c r="BV450" s="210"/>
      <c r="BW450" s="210"/>
      <c r="BX450" s="210"/>
      <c r="BY450" s="210"/>
      <c r="BZ450" s="210"/>
      <c r="CA450" s="210"/>
      <c r="CB450" s="210"/>
      <c r="CC450" s="210"/>
      <c r="CD450" s="210"/>
      <c r="CE450" s="210"/>
      <c r="CF450" s="210"/>
      <c r="CG450" s="210"/>
      <c r="CH450" s="210"/>
      <c r="CI450" s="210"/>
      <c r="CJ450" s="210"/>
      <c r="CK450" s="210"/>
      <c r="CL450" s="210"/>
      <c r="CM450" s="210"/>
      <c r="CN450" s="210"/>
      <c r="CO450" s="210"/>
      <c r="CP450" s="210"/>
      <c r="CQ450" s="210"/>
      <c r="CR450" s="210"/>
      <c r="CS450" s="144"/>
      <c r="CT450" s="144"/>
    </row>
    <row r="451" spans="1:98" ht="15">
      <c r="A451" s="208" t="s">
        <v>8334</v>
      </c>
      <c r="B451" s="285" t="s">
        <v>510</v>
      </c>
      <c r="C451" s="209" t="s">
        <v>489</v>
      </c>
      <c r="D451" s="259"/>
      <c r="E451" s="209" t="s">
        <v>2</v>
      </c>
      <c r="F451" s="209" t="s">
        <v>38</v>
      </c>
      <c r="G451" s="216" t="s">
        <v>35</v>
      </c>
      <c r="H451" s="209" t="s">
        <v>8271</v>
      </c>
      <c r="I451" s="2"/>
      <c r="J451" s="210">
        <v>0</v>
      </c>
      <c r="K451" s="210">
        <v>0</v>
      </c>
      <c r="L451" s="210">
        <v>0</v>
      </c>
      <c r="M451" s="210">
        <v>0</v>
      </c>
      <c r="N451" s="210">
        <v>0</v>
      </c>
      <c r="O451" s="210">
        <v>0</v>
      </c>
      <c r="P451" s="210">
        <v>0</v>
      </c>
      <c r="Q451" s="210">
        <v>0</v>
      </c>
      <c r="R451" s="210">
        <v>0</v>
      </c>
      <c r="S451" s="210">
        <v>0</v>
      </c>
      <c r="T451" s="210">
        <v>0</v>
      </c>
      <c r="U451" s="210">
        <v>0</v>
      </c>
      <c r="V451" s="210">
        <v>0</v>
      </c>
      <c r="W451" s="210">
        <v>0</v>
      </c>
      <c r="X451" s="210">
        <v>1</v>
      </c>
      <c r="Y451" s="210">
        <v>1</v>
      </c>
      <c r="Z451" s="210">
        <v>1</v>
      </c>
      <c r="AA451" s="210">
        <v>1</v>
      </c>
      <c r="AB451" s="210">
        <v>1</v>
      </c>
      <c r="AC451" s="210">
        <v>1</v>
      </c>
      <c r="AD451" s="210">
        <v>1</v>
      </c>
      <c r="AE451" s="210">
        <v>1</v>
      </c>
      <c r="AF451" s="210">
        <v>1</v>
      </c>
      <c r="AG451" s="210">
        <v>1</v>
      </c>
      <c r="AH451" s="210">
        <v>1</v>
      </c>
      <c r="AI451" s="210">
        <v>1</v>
      </c>
      <c r="AJ451" s="210">
        <v>1</v>
      </c>
      <c r="AK451" s="210">
        <v>1</v>
      </c>
      <c r="AL451" s="210">
        <v>1</v>
      </c>
      <c r="AM451" s="210">
        <v>1</v>
      </c>
      <c r="AN451" s="210">
        <v>1</v>
      </c>
      <c r="AO451" s="210">
        <v>1</v>
      </c>
      <c r="AP451" s="210">
        <v>1</v>
      </c>
      <c r="AQ451" s="210">
        <v>1</v>
      </c>
      <c r="AR451" s="210">
        <v>1</v>
      </c>
      <c r="AS451" s="210">
        <v>1</v>
      </c>
      <c r="AT451" s="210">
        <v>1</v>
      </c>
      <c r="AU451" s="210">
        <v>1</v>
      </c>
      <c r="AV451" s="210">
        <v>1</v>
      </c>
      <c r="AW451" s="210">
        <v>1</v>
      </c>
      <c r="AX451" s="210">
        <v>1</v>
      </c>
      <c r="AY451" s="210">
        <v>1</v>
      </c>
      <c r="AZ451" s="210">
        <v>1</v>
      </c>
      <c r="BA451" s="210">
        <v>1</v>
      </c>
      <c r="BB451" s="210">
        <v>1</v>
      </c>
      <c r="BC451" s="210">
        <v>1</v>
      </c>
      <c r="BD451" s="210">
        <v>1</v>
      </c>
      <c r="BE451" s="210">
        <v>1</v>
      </c>
      <c r="BF451" s="210">
        <v>1</v>
      </c>
      <c r="BG451" s="210">
        <v>1</v>
      </c>
      <c r="BH451" s="210">
        <v>1</v>
      </c>
      <c r="BI451" s="210">
        <v>1</v>
      </c>
      <c r="BJ451" s="210">
        <v>1</v>
      </c>
      <c r="BK451" s="210">
        <v>1</v>
      </c>
      <c r="BL451" s="210">
        <v>1</v>
      </c>
      <c r="BM451" s="210">
        <v>1</v>
      </c>
      <c r="BN451" s="210">
        <v>1</v>
      </c>
      <c r="BO451" s="210">
        <v>1</v>
      </c>
      <c r="BP451" s="210">
        <v>1</v>
      </c>
      <c r="BQ451" s="210">
        <v>1</v>
      </c>
      <c r="BR451" s="210">
        <v>1</v>
      </c>
      <c r="BS451" s="210">
        <v>1</v>
      </c>
      <c r="BT451" s="210">
        <v>1</v>
      </c>
      <c r="BU451" s="210"/>
      <c r="BV451" s="210"/>
      <c r="BW451" s="210"/>
      <c r="BX451" s="210"/>
      <c r="BY451" s="210"/>
      <c r="BZ451" s="210"/>
      <c r="CA451" s="210"/>
      <c r="CB451" s="210"/>
      <c r="CC451" s="210"/>
      <c r="CD451" s="210"/>
      <c r="CE451" s="210"/>
      <c r="CF451" s="210"/>
      <c r="CG451" s="210"/>
      <c r="CH451" s="210"/>
      <c r="CI451" s="210"/>
      <c r="CJ451" s="210"/>
      <c r="CK451" s="210"/>
      <c r="CL451" s="210"/>
      <c r="CM451" s="210"/>
      <c r="CN451" s="210"/>
      <c r="CO451" s="210"/>
      <c r="CP451" s="210"/>
      <c r="CQ451" s="210"/>
      <c r="CR451" s="210"/>
      <c r="CS451" s="144"/>
      <c r="CT451" s="144"/>
    </row>
    <row r="452" spans="1:98" ht="15">
      <c r="A452" s="208" t="s">
        <v>8334</v>
      </c>
      <c r="B452" s="285" t="s">
        <v>511</v>
      </c>
      <c r="C452" s="209" t="s">
        <v>489</v>
      </c>
      <c r="D452" s="259"/>
      <c r="E452" s="209" t="s">
        <v>2</v>
      </c>
      <c r="F452" s="209" t="s">
        <v>38</v>
      </c>
      <c r="G452" s="216" t="s">
        <v>35</v>
      </c>
      <c r="H452" s="209" t="s">
        <v>8271</v>
      </c>
      <c r="I452" s="2"/>
      <c r="J452" s="210">
        <v>0</v>
      </c>
      <c r="K452" s="210">
        <v>0</v>
      </c>
      <c r="L452" s="210">
        <v>0</v>
      </c>
      <c r="M452" s="210">
        <v>0</v>
      </c>
      <c r="N452" s="210">
        <v>0</v>
      </c>
      <c r="O452" s="210">
        <v>0</v>
      </c>
      <c r="P452" s="210">
        <v>0</v>
      </c>
      <c r="Q452" s="210">
        <v>0</v>
      </c>
      <c r="R452" s="210">
        <v>0</v>
      </c>
      <c r="S452" s="210">
        <v>0</v>
      </c>
      <c r="T452" s="210">
        <v>0</v>
      </c>
      <c r="U452" s="210">
        <v>0</v>
      </c>
      <c r="V452" s="210">
        <v>0</v>
      </c>
      <c r="W452" s="210">
        <v>0</v>
      </c>
      <c r="X452" s="210">
        <v>1</v>
      </c>
      <c r="Y452" s="210">
        <v>1</v>
      </c>
      <c r="Z452" s="210">
        <v>1</v>
      </c>
      <c r="AA452" s="210">
        <v>1</v>
      </c>
      <c r="AB452" s="210">
        <v>1</v>
      </c>
      <c r="AC452" s="210">
        <v>1</v>
      </c>
      <c r="AD452" s="210">
        <v>1</v>
      </c>
      <c r="AE452" s="210">
        <v>1</v>
      </c>
      <c r="AF452" s="210">
        <v>1</v>
      </c>
      <c r="AG452" s="210">
        <v>1</v>
      </c>
      <c r="AH452" s="210">
        <v>1</v>
      </c>
      <c r="AI452" s="210">
        <v>1</v>
      </c>
      <c r="AJ452" s="210">
        <v>1</v>
      </c>
      <c r="AK452" s="210">
        <v>1</v>
      </c>
      <c r="AL452" s="210">
        <v>1</v>
      </c>
      <c r="AM452" s="210">
        <v>1</v>
      </c>
      <c r="AN452" s="210">
        <v>1</v>
      </c>
      <c r="AO452" s="210">
        <v>1</v>
      </c>
      <c r="AP452" s="210">
        <v>1</v>
      </c>
      <c r="AQ452" s="210">
        <v>1</v>
      </c>
      <c r="AR452" s="210">
        <v>1</v>
      </c>
      <c r="AS452" s="210">
        <v>1</v>
      </c>
      <c r="AT452" s="210">
        <v>1</v>
      </c>
      <c r="AU452" s="210">
        <v>1</v>
      </c>
      <c r="AV452" s="210">
        <v>1</v>
      </c>
      <c r="AW452" s="210">
        <v>1</v>
      </c>
      <c r="AX452" s="210">
        <v>1</v>
      </c>
      <c r="AY452" s="210">
        <v>1</v>
      </c>
      <c r="AZ452" s="210">
        <v>1</v>
      </c>
      <c r="BA452" s="210">
        <v>1</v>
      </c>
      <c r="BB452" s="210">
        <v>1</v>
      </c>
      <c r="BC452" s="210">
        <v>1</v>
      </c>
      <c r="BD452" s="210">
        <v>1</v>
      </c>
      <c r="BE452" s="210">
        <v>1</v>
      </c>
      <c r="BF452" s="210">
        <v>1</v>
      </c>
      <c r="BG452" s="210">
        <v>1</v>
      </c>
      <c r="BH452" s="210">
        <v>1</v>
      </c>
      <c r="BI452" s="210">
        <v>1</v>
      </c>
      <c r="BJ452" s="210">
        <v>1</v>
      </c>
      <c r="BK452" s="210">
        <v>1</v>
      </c>
      <c r="BL452" s="210">
        <v>1</v>
      </c>
      <c r="BM452" s="210">
        <v>1</v>
      </c>
      <c r="BN452" s="210">
        <v>1</v>
      </c>
      <c r="BO452" s="210">
        <v>1</v>
      </c>
      <c r="BP452" s="210">
        <v>1</v>
      </c>
      <c r="BQ452" s="210">
        <v>1</v>
      </c>
      <c r="BR452" s="210">
        <v>1</v>
      </c>
      <c r="BS452" s="210">
        <v>1</v>
      </c>
      <c r="BT452" s="210">
        <v>1</v>
      </c>
      <c r="BU452" s="210"/>
      <c r="BV452" s="210"/>
      <c r="BW452" s="210"/>
      <c r="BX452" s="210"/>
      <c r="BY452" s="210"/>
      <c r="BZ452" s="210"/>
      <c r="CA452" s="210"/>
      <c r="CB452" s="210"/>
      <c r="CC452" s="210"/>
      <c r="CD452" s="210"/>
      <c r="CE452" s="210"/>
      <c r="CF452" s="210"/>
      <c r="CG452" s="210"/>
      <c r="CH452" s="210"/>
      <c r="CI452" s="210"/>
      <c r="CJ452" s="210"/>
      <c r="CK452" s="210"/>
      <c r="CL452" s="210"/>
      <c r="CM452" s="210"/>
      <c r="CN452" s="210"/>
      <c r="CO452" s="210"/>
      <c r="CP452" s="210"/>
      <c r="CQ452" s="210"/>
      <c r="CR452" s="210"/>
      <c r="CS452" s="144"/>
      <c r="CT452" s="144"/>
    </row>
    <row r="453" spans="1:98" ht="15">
      <c r="A453" s="208" t="s">
        <v>8334</v>
      </c>
      <c r="B453" s="285" t="s">
        <v>512</v>
      </c>
      <c r="C453" s="209" t="s">
        <v>489</v>
      </c>
      <c r="D453" s="259"/>
      <c r="E453" s="209" t="s">
        <v>5135</v>
      </c>
      <c r="F453" s="209" t="s">
        <v>38</v>
      </c>
      <c r="G453" s="216" t="s">
        <v>35</v>
      </c>
      <c r="H453" s="209" t="s">
        <v>8271</v>
      </c>
      <c r="I453" s="2" t="s">
        <v>7478</v>
      </c>
      <c r="J453" s="210">
        <v>0</v>
      </c>
      <c r="K453" s="210">
        <v>0</v>
      </c>
      <c r="L453" s="210">
        <v>0</v>
      </c>
      <c r="M453" s="210">
        <v>0</v>
      </c>
      <c r="N453" s="210">
        <v>0</v>
      </c>
      <c r="O453" s="210">
        <v>0</v>
      </c>
      <c r="P453" s="210">
        <v>0</v>
      </c>
      <c r="Q453" s="210">
        <v>0</v>
      </c>
      <c r="R453" s="210">
        <v>0</v>
      </c>
      <c r="S453" s="210">
        <v>0</v>
      </c>
      <c r="T453" s="210">
        <v>0</v>
      </c>
      <c r="U453" s="210">
        <v>0</v>
      </c>
      <c r="V453" s="210">
        <v>0</v>
      </c>
      <c r="W453" s="210">
        <v>0</v>
      </c>
      <c r="X453" s="210">
        <v>1</v>
      </c>
      <c r="Y453" s="210">
        <v>1</v>
      </c>
      <c r="Z453" s="210">
        <v>1</v>
      </c>
      <c r="AA453" s="210">
        <v>1</v>
      </c>
      <c r="AB453" s="210">
        <v>1</v>
      </c>
      <c r="AC453" s="210">
        <v>1</v>
      </c>
      <c r="AD453" s="210">
        <v>1</v>
      </c>
      <c r="AE453" s="210">
        <v>1</v>
      </c>
      <c r="AF453" s="210">
        <v>1</v>
      </c>
      <c r="AG453" s="210">
        <v>1</v>
      </c>
      <c r="AH453" s="210">
        <v>1</v>
      </c>
      <c r="AI453" s="210">
        <v>1</v>
      </c>
      <c r="AJ453" s="210">
        <v>1</v>
      </c>
      <c r="AK453" s="210">
        <v>1</v>
      </c>
      <c r="AL453" s="210">
        <v>1</v>
      </c>
      <c r="AM453" s="210">
        <v>1</v>
      </c>
      <c r="AN453" s="210">
        <v>1</v>
      </c>
      <c r="AO453" s="210">
        <v>1</v>
      </c>
      <c r="AP453" s="210">
        <v>1</v>
      </c>
      <c r="AQ453" s="210">
        <v>1</v>
      </c>
      <c r="AR453" s="210">
        <v>1</v>
      </c>
      <c r="AS453" s="210">
        <v>1</v>
      </c>
      <c r="AT453" s="210">
        <v>1</v>
      </c>
      <c r="AU453" s="210">
        <v>1</v>
      </c>
      <c r="AV453" s="210">
        <v>1</v>
      </c>
      <c r="AW453" s="210">
        <v>1</v>
      </c>
      <c r="AX453" s="210">
        <v>1</v>
      </c>
      <c r="AY453" s="210">
        <v>1</v>
      </c>
      <c r="AZ453" s="210">
        <v>1</v>
      </c>
      <c r="BA453" s="210">
        <v>1</v>
      </c>
      <c r="BB453" s="210">
        <v>1</v>
      </c>
      <c r="BC453" s="210">
        <v>1</v>
      </c>
      <c r="BD453" s="210">
        <v>1</v>
      </c>
      <c r="BE453" s="210">
        <v>1</v>
      </c>
      <c r="BF453" s="210">
        <v>1</v>
      </c>
      <c r="BG453" s="210">
        <v>1</v>
      </c>
      <c r="BH453" s="210">
        <v>1</v>
      </c>
      <c r="BI453" s="210">
        <v>1</v>
      </c>
      <c r="BJ453" s="210">
        <v>1</v>
      </c>
      <c r="BK453" s="210">
        <v>1</v>
      </c>
      <c r="BL453" s="210">
        <v>1</v>
      </c>
      <c r="BM453" s="210">
        <v>1</v>
      </c>
      <c r="BN453" s="210">
        <v>1</v>
      </c>
      <c r="BO453" s="210">
        <v>1</v>
      </c>
      <c r="BP453" s="210">
        <v>1</v>
      </c>
      <c r="BQ453" s="210">
        <v>1</v>
      </c>
      <c r="BR453" s="210">
        <v>1</v>
      </c>
      <c r="BS453" s="210">
        <v>1</v>
      </c>
      <c r="BT453" s="210">
        <v>1</v>
      </c>
      <c r="BU453" s="210"/>
      <c r="BV453" s="210"/>
      <c r="BW453" s="210"/>
      <c r="BX453" s="210"/>
      <c r="BY453" s="210"/>
      <c r="BZ453" s="210"/>
      <c r="CA453" s="210"/>
      <c r="CB453" s="210"/>
      <c r="CC453" s="210"/>
      <c r="CD453" s="210"/>
      <c r="CE453" s="210"/>
      <c r="CF453" s="210"/>
      <c r="CG453" s="210"/>
      <c r="CH453" s="210"/>
      <c r="CI453" s="210"/>
      <c r="CJ453" s="210"/>
      <c r="CK453" s="210"/>
      <c r="CL453" s="210"/>
      <c r="CM453" s="210"/>
      <c r="CN453" s="210"/>
      <c r="CO453" s="210"/>
      <c r="CP453" s="210"/>
      <c r="CQ453" s="210"/>
      <c r="CR453" s="210"/>
      <c r="CS453" s="144"/>
      <c r="CT453" s="144"/>
    </row>
    <row r="454" spans="1:98" ht="15">
      <c r="A454" s="208" t="s">
        <v>8334</v>
      </c>
      <c r="B454" s="285" t="s">
        <v>513</v>
      </c>
      <c r="C454" s="209" t="s">
        <v>490</v>
      </c>
      <c r="D454" s="259"/>
      <c r="E454" s="209" t="s">
        <v>5135</v>
      </c>
      <c r="F454" s="209" t="s">
        <v>38</v>
      </c>
      <c r="G454" s="216" t="s">
        <v>35</v>
      </c>
      <c r="H454" s="209" t="s">
        <v>8271</v>
      </c>
      <c r="I454" s="2" t="s">
        <v>7478</v>
      </c>
      <c r="J454" s="210">
        <v>0</v>
      </c>
      <c r="K454" s="210">
        <v>0</v>
      </c>
      <c r="L454" s="210">
        <v>0</v>
      </c>
      <c r="M454" s="210">
        <v>0</v>
      </c>
      <c r="N454" s="210">
        <v>0</v>
      </c>
      <c r="O454" s="210">
        <v>0</v>
      </c>
      <c r="P454" s="210">
        <v>0</v>
      </c>
      <c r="Q454" s="210">
        <v>0</v>
      </c>
      <c r="R454" s="210">
        <v>0</v>
      </c>
      <c r="S454" s="210">
        <v>1</v>
      </c>
      <c r="T454" s="210">
        <v>1</v>
      </c>
      <c r="U454" s="210">
        <v>1</v>
      </c>
      <c r="V454" s="210">
        <v>1</v>
      </c>
      <c r="W454" s="210">
        <v>1</v>
      </c>
      <c r="X454" s="210">
        <v>1</v>
      </c>
      <c r="Y454" s="210">
        <v>1</v>
      </c>
      <c r="Z454" s="210">
        <v>1</v>
      </c>
      <c r="AA454" s="210">
        <v>1</v>
      </c>
      <c r="AB454" s="210">
        <v>1</v>
      </c>
      <c r="AC454" s="210">
        <v>1</v>
      </c>
      <c r="AD454" s="210">
        <v>1</v>
      </c>
      <c r="AE454" s="210">
        <v>1</v>
      </c>
      <c r="AF454" s="210">
        <v>1</v>
      </c>
      <c r="AG454" s="210">
        <v>1</v>
      </c>
      <c r="AH454" s="210">
        <v>1</v>
      </c>
      <c r="AI454" s="210">
        <v>1</v>
      </c>
      <c r="AJ454" s="210">
        <v>1</v>
      </c>
      <c r="AK454" s="210">
        <v>1</v>
      </c>
      <c r="AL454" s="210">
        <v>1</v>
      </c>
      <c r="AM454" s="210">
        <v>1</v>
      </c>
      <c r="AN454" s="210">
        <v>1</v>
      </c>
      <c r="AO454" s="210">
        <v>1</v>
      </c>
      <c r="AP454" s="210">
        <v>1</v>
      </c>
      <c r="AQ454" s="210">
        <v>1</v>
      </c>
      <c r="AR454" s="210">
        <v>1</v>
      </c>
      <c r="AS454" s="210">
        <v>1</v>
      </c>
      <c r="AT454" s="210">
        <v>1</v>
      </c>
      <c r="AU454" s="210">
        <v>1</v>
      </c>
      <c r="AV454" s="210">
        <v>1</v>
      </c>
      <c r="AW454" s="210">
        <v>1</v>
      </c>
      <c r="AX454" s="210">
        <v>1</v>
      </c>
      <c r="AY454" s="210">
        <v>1</v>
      </c>
      <c r="AZ454" s="210">
        <v>1</v>
      </c>
      <c r="BA454" s="210">
        <v>1</v>
      </c>
      <c r="BB454" s="210">
        <v>1</v>
      </c>
      <c r="BC454" s="210">
        <v>1</v>
      </c>
      <c r="BD454" s="210">
        <v>1</v>
      </c>
      <c r="BE454" s="210">
        <v>1</v>
      </c>
      <c r="BF454" s="210">
        <v>1</v>
      </c>
      <c r="BG454" s="210">
        <v>1</v>
      </c>
      <c r="BH454" s="210">
        <v>1</v>
      </c>
      <c r="BI454" s="210">
        <v>1</v>
      </c>
      <c r="BJ454" s="210">
        <v>1</v>
      </c>
      <c r="BK454" s="210">
        <v>1</v>
      </c>
      <c r="BL454" s="210">
        <v>1</v>
      </c>
      <c r="BM454" s="210">
        <v>1</v>
      </c>
      <c r="BN454" s="210">
        <v>1</v>
      </c>
      <c r="BO454" s="210">
        <v>1</v>
      </c>
      <c r="BP454" s="210">
        <v>1</v>
      </c>
      <c r="BQ454" s="210">
        <v>1</v>
      </c>
      <c r="BR454" s="210">
        <v>1</v>
      </c>
      <c r="BS454" s="210">
        <v>1</v>
      </c>
      <c r="BT454" s="210">
        <v>1</v>
      </c>
      <c r="BU454" s="210"/>
      <c r="BV454" s="210"/>
      <c r="BW454" s="210"/>
      <c r="BX454" s="210"/>
      <c r="BY454" s="210"/>
      <c r="BZ454" s="210"/>
      <c r="CA454" s="210"/>
      <c r="CB454" s="210"/>
      <c r="CC454" s="210"/>
      <c r="CD454" s="210"/>
      <c r="CE454" s="210"/>
      <c r="CF454" s="210"/>
      <c r="CG454" s="210"/>
      <c r="CH454" s="210"/>
      <c r="CI454" s="210"/>
      <c r="CJ454" s="210"/>
      <c r="CK454" s="210"/>
      <c r="CL454" s="210"/>
      <c r="CM454" s="210"/>
      <c r="CN454" s="210"/>
      <c r="CO454" s="210"/>
      <c r="CP454" s="210"/>
      <c r="CQ454" s="210"/>
      <c r="CR454" s="210"/>
      <c r="CS454" s="144"/>
      <c r="CT454" s="144"/>
    </row>
    <row r="455" spans="1:98" ht="15">
      <c r="A455" s="208" t="s">
        <v>8334</v>
      </c>
      <c r="B455" s="285" t="s">
        <v>514</v>
      </c>
      <c r="C455" s="209" t="s">
        <v>490</v>
      </c>
      <c r="D455" s="259"/>
      <c r="E455" s="209" t="s">
        <v>5135</v>
      </c>
      <c r="F455" s="209" t="s">
        <v>38</v>
      </c>
      <c r="G455" s="216" t="s">
        <v>35</v>
      </c>
      <c r="H455" s="209" t="s">
        <v>8271</v>
      </c>
      <c r="I455" s="2" t="s">
        <v>7478</v>
      </c>
      <c r="J455" s="210">
        <v>0</v>
      </c>
      <c r="K455" s="210">
        <v>0</v>
      </c>
      <c r="L455" s="210">
        <v>0</v>
      </c>
      <c r="M455" s="210">
        <v>0</v>
      </c>
      <c r="N455" s="210">
        <v>0</v>
      </c>
      <c r="O455" s="210">
        <v>0</v>
      </c>
      <c r="P455" s="210">
        <v>0</v>
      </c>
      <c r="Q455" s="210">
        <v>0</v>
      </c>
      <c r="R455" s="210">
        <v>0</v>
      </c>
      <c r="S455" s="210">
        <v>1</v>
      </c>
      <c r="T455" s="210">
        <v>1</v>
      </c>
      <c r="U455" s="210">
        <v>1</v>
      </c>
      <c r="V455" s="210">
        <v>1</v>
      </c>
      <c r="W455" s="210">
        <v>1</v>
      </c>
      <c r="X455" s="210">
        <v>1</v>
      </c>
      <c r="Y455" s="210">
        <v>1</v>
      </c>
      <c r="Z455" s="210">
        <v>1</v>
      </c>
      <c r="AA455" s="210">
        <v>1</v>
      </c>
      <c r="AB455" s="210">
        <v>1</v>
      </c>
      <c r="AC455" s="210">
        <v>1</v>
      </c>
      <c r="AD455" s="210">
        <v>1</v>
      </c>
      <c r="AE455" s="210">
        <v>1</v>
      </c>
      <c r="AF455" s="210">
        <v>1</v>
      </c>
      <c r="AG455" s="210">
        <v>1</v>
      </c>
      <c r="AH455" s="210">
        <v>1</v>
      </c>
      <c r="AI455" s="210">
        <v>1</v>
      </c>
      <c r="AJ455" s="210">
        <v>1</v>
      </c>
      <c r="AK455" s="210">
        <v>1</v>
      </c>
      <c r="AL455" s="210">
        <v>1</v>
      </c>
      <c r="AM455" s="210">
        <v>1</v>
      </c>
      <c r="AN455" s="210">
        <v>1</v>
      </c>
      <c r="AO455" s="210">
        <v>1</v>
      </c>
      <c r="AP455" s="210">
        <v>1</v>
      </c>
      <c r="AQ455" s="210">
        <v>1</v>
      </c>
      <c r="AR455" s="210">
        <v>1</v>
      </c>
      <c r="AS455" s="210">
        <v>1</v>
      </c>
      <c r="AT455" s="210">
        <v>1</v>
      </c>
      <c r="AU455" s="210">
        <v>1</v>
      </c>
      <c r="AV455" s="210">
        <v>1</v>
      </c>
      <c r="AW455" s="210">
        <v>1</v>
      </c>
      <c r="AX455" s="210">
        <v>1</v>
      </c>
      <c r="AY455" s="210">
        <v>1</v>
      </c>
      <c r="AZ455" s="210">
        <v>1</v>
      </c>
      <c r="BA455" s="210">
        <v>1</v>
      </c>
      <c r="BB455" s="210">
        <v>1</v>
      </c>
      <c r="BC455" s="210">
        <v>1</v>
      </c>
      <c r="BD455" s="210">
        <v>1</v>
      </c>
      <c r="BE455" s="210">
        <v>1</v>
      </c>
      <c r="BF455" s="210">
        <v>1</v>
      </c>
      <c r="BG455" s="210">
        <v>1</v>
      </c>
      <c r="BH455" s="210">
        <v>1</v>
      </c>
      <c r="BI455" s="210">
        <v>1</v>
      </c>
      <c r="BJ455" s="210">
        <v>1</v>
      </c>
      <c r="BK455" s="210">
        <v>1</v>
      </c>
      <c r="BL455" s="210">
        <v>1</v>
      </c>
      <c r="BM455" s="210">
        <v>1</v>
      </c>
      <c r="BN455" s="210">
        <v>1</v>
      </c>
      <c r="BO455" s="210">
        <v>1</v>
      </c>
      <c r="BP455" s="210">
        <v>1</v>
      </c>
      <c r="BQ455" s="210">
        <v>1</v>
      </c>
      <c r="BR455" s="210">
        <v>1</v>
      </c>
      <c r="BS455" s="210">
        <v>1</v>
      </c>
      <c r="BT455" s="210">
        <v>1</v>
      </c>
      <c r="BU455" s="210"/>
      <c r="BV455" s="210"/>
      <c r="BW455" s="210"/>
      <c r="BX455" s="210"/>
      <c r="BY455" s="210"/>
      <c r="BZ455" s="210"/>
      <c r="CA455" s="210"/>
      <c r="CB455" s="210"/>
      <c r="CC455" s="210"/>
      <c r="CD455" s="210"/>
      <c r="CE455" s="210"/>
      <c r="CF455" s="210"/>
      <c r="CG455" s="210"/>
      <c r="CH455" s="210"/>
      <c r="CI455" s="210"/>
      <c r="CJ455" s="210"/>
      <c r="CK455" s="210"/>
      <c r="CL455" s="210"/>
      <c r="CM455" s="210"/>
      <c r="CN455" s="210"/>
      <c r="CO455" s="210"/>
      <c r="CP455" s="210"/>
      <c r="CQ455" s="210"/>
      <c r="CR455" s="210"/>
      <c r="CS455" s="144"/>
      <c r="CT455" s="144"/>
    </row>
    <row r="456" spans="1:98" ht="15">
      <c r="A456" s="208" t="s">
        <v>8334</v>
      </c>
      <c r="B456" s="285" t="s">
        <v>515</v>
      </c>
      <c r="C456" s="209" t="s">
        <v>490</v>
      </c>
      <c r="D456" s="259"/>
      <c r="E456" s="209" t="s">
        <v>5135</v>
      </c>
      <c r="F456" s="209" t="s">
        <v>38</v>
      </c>
      <c r="G456" s="216" t="s">
        <v>35</v>
      </c>
      <c r="H456" s="209" t="s">
        <v>8271</v>
      </c>
      <c r="I456" s="2" t="s">
        <v>7478</v>
      </c>
      <c r="J456" s="210">
        <v>0</v>
      </c>
      <c r="K456" s="210">
        <v>0</v>
      </c>
      <c r="L456" s="210">
        <v>0</v>
      </c>
      <c r="M456" s="210">
        <v>0</v>
      </c>
      <c r="N456" s="210">
        <v>0</v>
      </c>
      <c r="O456" s="210">
        <v>0</v>
      </c>
      <c r="P456" s="210">
        <v>0</v>
      </c>
      <c r="Q456" s="210">
        <v>0</v>
      </c>
      <c r="R456" s="210">
        <v>0</v>
      </c>
      <c r="S456" s="210">
        <v>1</v>
      </c>
      <c r="T456" s="210">
        <v>1</v>
      </c>
      <c r="U456" s="210">
        <v>1</v>
      </c>
      <c r="V456" s="210">
        <v>1</v>
      </c>
      <c r="W456" s="210">
        <v>1</v>
      </c>
      <c r="X456" s="210">
        <v>1</v>
      </c>
      <c r="Y456" s="210">
        <v>1</v>
      </c>
      <c r="Z456" s="210">
        <v>1</v>
      </c>
      <c r="AA456" s="210">
        <v>1</v>
      </c>
      <c r="AB456" s="210">
        <v>1</v>
      </c>
      <c r="AC456" s="210">
        <v>1</v>
      </c>
      <c r="AD456" s="210">
        <v>1</v>
      </c>
      <c r="AE456" s="210">
        <v>1</v>
      </c>
      <c r="AF456" s="210">
        <v>1</v>
      </c>
      <c r="AG456" s="210">
        <v>1</v>
      </c>
      <c r="AH456" s="210">
        <v>1</v>
      </c>
      <c r="AI456" s="210">
        <v>1</v>
      </c>
      <c r="AJ456" s="210">
        <v>1</v>
      </c>
      <c r="AK456" s="210">
        <v>1</v>
      </c>
      <c r="AL456" s="210">
        <v>1</v>
      </c>
      <c r="AM456" s="210">
        <v>1</v>
      </c>
      <c r="AN456" s="210">
        <v>1</v>
      </c>
      <c r="AO456" s="210">
        <v>1</v>
      </c>
      <c r="AP456" s="210">
        <v>1</v>
      </c>
      <c r="AQ456" s="210">
        <v>1</v>
      </c>
      <c r="AR456" s="210">
        <v>1</v>
      </c>
      <c r="AS456" s="210">
        <v>1</v>
      </c>
      <c r="AT456" s="210">
        <v>1</v>
      </c>
      <c r="AU456" s="210">
        <v>1</v>
      </c>
      <c r="AV456" s="210">
        <v>1</v>
      </c>
      <c r="AW456" s="210">
        <v>1</v>
      </c>
      <c r="AX456" s="210">
        <v>1</v>
      </c>
      <c r="AY456" s="210">
        <v>1</v>
      </c>
      <c r="AZ456" s="210">
        <v>1</v>
      </c>
      <c r="BA456" s="210">
        <v>1</v>
      </c>
      <c r="BB456" s="210">
        <v>1</v>
      </c>
      <c r="BC456" s="210">
        <v>1</v>
      </c>
      <c r="BD456" s="210">
        <v>1</v>
      </c>
      <c r="BE456" s="210">
        <v>1</v>
      </c>
      <c r="BF456" s="210">
        <v>1</v>
      </c>
      <c r="BG456" s="210">
        <v>1</v>
      </c>
      <c r="BH456" s="210">
        <v>1</v>
      </c>
      <c r="BI456" s="210">
        <v>1</v>
      </c>
      <c r="BJ456" s="210">
        <v>1</v>
      </c>
      <c r="BK456" s="210">
        <v>1</v>
      </c>
      <c r="BL456" s="210">
        <v>1</v>
      </c>
      <c r="BM456" s="210">
        <v>1</v>
      </c>
      <c r="BN456" s="210">
        <v>1</v>
      </c>
      <c r="BO456" s="210">
        <v>1</v>
      </c>
      <c r="BP456" s="210">
        <v>1</v>
      </c>
      <c r="BQ456" s="210">
        <v>1</v>
      </c>
      <c r="BR456" s="210">
        <v>1</v>
      </c>
      <c r="BS456" s="210">
        <v>1</v>
      </c>
      <c r="BT456" s="210">
        <v>1</v>
      </c>
      <c r="BU456" s="210"/>
      <c r="BV456" s="210"/>
      <c r="BW456" s="210"/>
      <c r="BX456" s="210"/>
      <c r="BY456" s="210"/>
      <c r="BZ456" s="210"/>
      <c r="CA456" s="210"/>
      <c r="CB456" s="210"/>
      <c r="CC456" s="210"/>
      <c r="CD456" s="210"/>
      <c r="CE456" s="210"/>
      <c r="CF456" s="210"/>
      <c r="CG456" s="210"/>
      <c r="CH456" s="210"/>
      <c r="CI456" s="210"/>
      <c r="CJ456" s="210"/>
      <c r="CK456" s="210"/>
      <c r="CL456" s="210"/>
      <c r="CM456" s="210"/>
      <c r="CN456" s="210"/>
      <c r="CO456" s="210"/>
      <c r="CP456" s="210"/>
      <c r="CQ456" s="210"/>
      <c r="CR456" s="210"/>
      <c r="CS456" s="144"/>
      <c r="CT456" s="144"/>
    </row>
    <row r="457" spans="1:98" ht="15">
      <c r="A457" s="208" t="s">
        <v>8334</v>
      </c>
      <c r="B457" s="285" t="s">
        <v>516</v>
      </c>
      <c r="C457" s="209" t="s">
        <v>490</v>
      </c>
      <c r="D457" s="259"/>
      <c r="E457" s="209" t="s">
        <v>5135</v>
      </c>
      <c r="F457" s="209" t="s">
        <v>38</v>
      </c>
      <c r="G457" s="216" t="s">
        <v>35</v>
      </c>
      <c r="H457" s="209" t="s">
        <v>8271</v>
      </c>
      <c r="I457" s="2" t="s">
        <v>7478</v>
      </c>
      <c r="J457" s="210">
        <v>0</v>
      </c>
      <c r="K457" s="210">
        <v>0</v>
      </c>
      <c r="L457" s="210">
        <v>0</v>
      </c>
      <c r="M457" s="210">
        <v>0</v>
      </c>
      <c r="N457" s="210">
        <v>0</v>
      </c>
      <c r="O457" s="210">
        <v>0</v>
      </c>
      <c r="P457" s="210">
        <v>0</v>
      </c>
      <c r="Q457" s="210">
        <v>0</v>
      </c>
      <c r="R457" s="210">
        <v>0</v>
      </c>
      <c r="S457" s="210">
        <v>1</v>
      </c>
      <c r="T457" s="210">
        <v>1</v>
      </c>
      <c r="U457" s="210">
        <v>1</v>
      </c>
      <c r="V457" s="210">
        <v>1</v>
      </c>
      <c r="W457" s="210">
        <v>1</v>
      </c>
      <c r="X457" s="210">
        <v>1</v>
      </c>
      <c r="Y457" s="210">
        <v>1</v>
      </c>
      <c r="Z457" s="210">
        <v>1</v>
      </c>
      <c r="AA457" s="210">
        <v>1</v>
      </c>
      <c r="AB457" s="210">
        <v>1</v>
      </c>
      <c r="AC457" s="210">
        <v>1</v>
      </c>
      <c r="AD457" s="210">
        <v>1</v>
      </c>
      <c r="AE457" s="210">
        <v>1</v>
      </c>
      <c r="AF457" s="210">
        <v>1</v>
      </c>
      <c r="AG457" s="210">
        <v>1</v>
      </c>
      <c r="AH457" s="210">
        <v>1</v>
      </c>
      <c r="AI457" s="210">
        <v>1</v>
      </c>
      <c r="AJ457" s="210">
        <v>1</v>
      </c>
      <c r="AK457" s="210">
        <v>1</v>
      </c>
      <c r="AL457" s="210">
        <v>1</v>
      </c>
      <c r="AM457" s="210">
        <v>1</v>
      </c>
      <c r="AN457" s="210">
        <v>1</v>
      </c>
      <c r="AO457" s="210">
        <v>1</v>
      </c>
      <c r="AP457" s="210">
        <v>1</v>
      </c>
      <c r="AQ457" s="210">
        <v>1</v>
      </c>
      <c r="AR457" s="210">
        <v>1</v>
      </c>
      <c r="AS457" s="210">
        <v>1</v>
      </c>
      <c r="AT457" s="210">
        <v>1</v>
      </c>
      <c r="AU457" s="210">
        <v>1</v>
      </c>
      <c r="AV457" s="210">
        <v>1</v>
      </c>
      <c r="AW457" s="210">
        <v>1</v>
      </c>
      <c r="AX457" s="210">
        <v>1</v>
      </c>
      <c r="AY457" s="210">
        <v>1</v>
      </c>
      <c r="AZ457" s="210">
        <v>1</v>
      </c>
      <c r="BA457" s="210">
        <v>1</v>
      </c>
      <c r="BB457" s="210">
        <v>1</v>
      </c>
      <c r="BC457" s="210">
        <v>1</v>
      </c>
      <c r="BD457" s="210">
        <v>1</v>
      </c>
      <c r="BE457" s="210">
        <v>1</v>
      </c>
      <c r="BF457" s="210">
        <v>1</v>
      </c>
      <c r="BG457" s="210">
        <v>1</v>
      </c>
      <c r="BH457" s="210">
        <v>1</v>
      </c>
      <c r="BI457" s="210">
        <v>1</v>
      </c>
      <c r="BJ457" s="210">
        <v>1</v>
      </c>
      <c r="BK457" s="210">
        <v>1</v>
      </c>
      <c r="BL457" s="210">
        <v>1</v>
      </c>
      <c r="BM457" s="210">
        <v>1</v>
      </c>
      <c r="BN457" s="210">
        <v>1</v>
      </c>
      <c r="BO457" s="210">
        <v>1</v>
      </c>
      <c r="BP457" s="210">
        <v>1</v>
      </c>
      <c r="BQ457" s="210">
        <v>1</v>
      </c>
      <c r="BR457" s="210">
        <v>1</v>
      </c>
      <c r="BS457" s="210">
        <v>1</v>
      </c>
      <c r="BT457" s="210">
        <v>1</v>
      </c>
      <c r="BU457" s="210"/>
      <c r="BV457" s="210"/>
      <c r="BW457" s="210"/>
      <c r="BX457" s="210"/>
      <c r="BY457" s="210"/>
      <c r="BZ457" s="210"/>
      <c r="CA457" s="210"/>
      <c r="CB457" s="210"/>
      <c r="CC457" s="210"/>
      <c r="CD457" s="210"/>
      <c r="CE457" s="210"/>
      <c r="CF457" s="210"/>
      <c r="CG457" s="210"/>
      <c r="CH457" s="210"/>
      <c r="CI457" s="210"/>
      <c r="CJ457" s="210"/>
      <c r="CK457" s="210"/>
      <c r="CL457" s="210"/>
      <c r="CM457" s="210"/>
      <c r="CN457" s="210"/>
      <c r="CO457" s="210"/>
      <c r="CP457" s="210"/>
      <c r="CQ457" s="210"/>
      <c r="CR457" s="210"/>
      <c r="CS457" s="144"/>
      <c r="CT457" s="144"/>
    </row>
    <row r="458" spans="1:98" ht="15">
      <c r="A458" s="208" t="s">
        <v>8334</v>
      </c>
      <c r="B458" s="285" t="s">
        <v>517</v>
      </c>
      <c r="C458" s="209" t="s">
        <v>490</v>
      </c>
      <c r="D458" s="259"/>
      <c r="E458" s="209" t="s">
        <v>5135</v>
      </c>
      <c r="F458" s="209" t="s">
        <v>38</v>
      </c>
      <c r="G458" s="216" t="s">
        <v>35</v>
      </c>
      <c r="H458" s="209" t="s">
        <v>8271</v>
      </c>
      <c r="I458" s="2" t="s">
        <v>7478</v>
      </c>
      <c r="J458" s="210">
        <v>0</v>
      </c>
      <c r="K458" s="210">
        <v>0</v>
      </c>
      <c r="L458" s="210">
        <v>0</v>
      </c>
      <c r="M458" s="210">
        <v>0</v>
      </c>
      <c r="N458" s="210">
        <v>0</v>
      </c>
      <c r="O458" s="210">
        <v>0</v>
      </c>
      <c r="P458" s="210">
        <v>0</v>
      </c>
      <c r="Q458" s="210">
        <v>0</v>
      </c>
      <c r="R458" s="210">
        <v>0</v>
      </c>
      <c r="S458" s="210">
        <v>0</v>
      </c>
      <c r="T458" s="210">
        <v>1</v>
      </c>
      <c r="U458" s="210">
        <v>1</v>
      </c>
      <c r="V458" s="210">
        <v>1</v>
      </c>
      <c r="W458" s="210">
        <v>1</v>
      </c>
      <c r="X458" s="210">
        <v>1</v>
      </c>
      <c r="Y458" s="210">
        <v>1</v>
      </c>
      <c r="Z458" s="210">
        <v>1</v>
      </c>
      <c r="AA458" s="210">
        <v>1</v>
      </c>
      <c r="AB458" s="210">
        <v>1</v>
      </c>
      <c r="AC458" s="210">
        <v>1</v>
      </c>
      <c r="AD458" s="210">
        <v>1</v>
      </c>
      <c r="AE458" s="210">
        <v>1</v>
      </c>
      <c r="AF458" s="210">
        <v>1</v>
      </c>
      <c r="AG458" s="210">
        <v>1</v>
      </c>
      <c r="AH458" s="210">
        <v>1</v>
      </c>
      <c r="AI458" s="210">
        <v>1</v>
      </c>
      <c r="AJ458" s="210">
        <v>1</v>
      </c>
      <c r="AK458" s="210">
        <v>1</v>
      </c>
      <c r="AL458" s="210">
        <v>1</v>
      </c>
      <c r="AM458" s="210">
        <v>1</v>
      </c>
      <c r="AN458" s="210">
        <v>1</v>
      </c>
      <c r="AO458" s="210">
        <v>1</v>
      </c>
      <c r="AP458" s="210">
        <v>1</v>
      </c>
      <c r="AQ458" s="210">
        <v>1</v>
      </c>
      <c r="AR458" s="210">
        <v>1</v>
      </c>
      <c r="AS458" s="210">
        <v>1</v>
      </c>
      <c r="AT458" s="210">
        <v>1</v>
      </c>
      <c r="AU458" s="210">
        <v>1</v>
      </c>
      <c r="AV458" s="210">
        <v>1</v>
      </c>
      <c r="AW458" s="210">
        <v>1</v>
      </c>
      <c r="AX458" s="210">
        <v>1</v>
      </c>
      <c r="AY458" s="210">
        <v>1</v>
      </c>
      <c r="AZ458" s="210">
        <v>1</v>
      </c>
      <c r="BA458" s="210">
        <v>1</v>
      </c>
      <c r="BB458" s="210">
        <v>1</v>
      </c>
      <c r="BC458" s="210">
        <v>1</v>
      </c>
      <c r="BD458" s="210">
        <v>1</v>
      </c>
      <c r="BE458" s="210">
        <v>1</v>
      </c>
      <c r="BF458" s="210">
        <v>1</v>
      </c>
      <c r="BG458" s="210">
        <v>1</v>
      </c>
      <c r="BH458" s="210">
        <v>1</v>
      </c>
      <c r="BI458" s="210">
        <v>1</v>
      </c>
      <c r="BJ458" s="210">
        <v>1</v>
      </c>
      <c r="BK458" s="210">
        <v>1</v>
      </c>
      <c r="BL458" s="210">
        <v>1</v>
      </c>
      <c r="BM458" s="210">
        <v>1</v>
      </c>
      <c r="BN458" s="210">
        <v>1</v>
      </c>
      <c r="BO458" s="210">
        <v>1</v>
      </c>
      <c r="BP458" s="210">
        <v>1</v>
      </c>
      <c r="BQ458" s="210">
        <v>1</v>
      </c>
      <c r="BR458" s="210">
        <v>1</v>
      </c>
      <c r="BS458" s="210">
        <v>1</v>
      </c>
      <c r="BT458" s="210">
        <v>1</v>
      </c>
      <c r="BU458" s="210"/>
      <c r="BV458" s="210"/>
      <c r="BW458" s="210"/>
      <c r="BX458" s="210"/>
      <c r="BY458" s="210"/>
      <c r="BZ458" s="210"/>
      <c r="CA458" s="210"/>
      <c r="CB458" s="210"/>
      <c r="CC458" s="210"/>
      <c r="CD458" s="210"/>
      <c r="CE458" s="210"/>
      <c r="CF458" s="210"/>
      <c r="CG458" s="210"/>
      <c r="CH458" s="210"/>
      <c r="CI458" s="210"/>
      <c r="CJ458" s="210"/>
      <c r="CK458" s="210"/>
      <c r="CL458" s="210"/>
      <c r="CM458" s="210"/>
      <c r="CN458" s="210"/>
      <c r="CO458" s="210"/>
      <c r="CP458" s="210"/>
      <c r="CQ458" s="210"/>
      <c r="CR458" s="210"/>
      <c r="CS458" s="144"/>
      <c r="CT458" s="144"/>
    </row>
    <row r="459" spans="1:98" ht="15">
      <c r="A459" s="208" t="s">
        <v>8334</v>
      </c>
      <c r="B459" s="285" t="s">
        <v>518</v>
      </c>
      <c r="C459" s="209" t="s">
        <v>490</v>
      </c>
      <c r="D459" s="259"/>
      <c r="E459" s="209" t="s">
        <v>5135</v>
      </c>
      <c r="F459" s="209" t="s">
        <v>38</v>
      </c>
      <c r="G459" s="216" t="s">
        <v>35</v>
      </c>
      <c r="H459" s="209" t="s">
        <v>8271</v>
      </c>
      <c r="I459" s="2" t="s">
        <v>7478</v>
      </c>
      <c r="J459" s="210">
        <v>0</v>
      </c>
      <c r="K459" s="210">
        <v>0</v>
      </c>
      <c r="L459" s="210">
        <v>0</v>
      </c>
      <c r="M459" s="210">
        <v>0</v>
      </c>
      <c r="N459" s="210">
        <v>0</v>
      </c>
      <c r="O459" s="210">
        <v>0</v>
      </c>
      <c r="P459" s="210">
        <v>0</v>
      </c>
      <c r="Q459" s="210">
        <v>0</v>
      </c>
      <c r="R459" s="210">
        <v>0</v>
      </c>
      <c r="S459" s="210">
        <v>0</v>
      </c>
      <c r="T459" s="210">
        <v>1</v>
      </c>
      <c r="U459" s="210">
        <v>1</v>
      </c>
      <c r="V459" s="210">
        <v>1</v>
      </c>
      <c r="W459" s="210">
        <v>1</v>
      </c>
      <c r="X459" s="210">
        <v>1</v>
      </c>
      <c r="Y459" s="210">
        <v>1</v>
      </c>
      <c r="Z459" s="210">
        <v>1</v>
      </c>
      <c r="AA459" s="210">
        <v>1</v>
      </c>
      <c r="AB459" s="210">
        <v>1</v>
      </c>
      <c r="AC459" s="210">
        <v>1</v>
      </c>
      <c r="AD459" s="210">
        <v>1</v>
      </c>
      <c r="AE459" s="210">
        <v>1</v>
      </c>
      <c r="AF459" s="210">
        <v>1</v>
      </c>
      <c r="AG459" s="210">
        <v>1</v>
      </c>
      <c r="AH459" s="210">
        <v>1</v>
      </c>
      <c r="AI459" s="210">
        <v>1</v>
      </c>
      <c r="AJ459" s="210">
        <v>1</v>
      </c>
      <c r="AK459" s="210">
        <v>1</v>
      </c>
      <c r="AL459" s="210">
        <v>1</v>
      </c>
      <c r="AM459" s="210">
        <v>1</v>
      </c>
      <c r="AN459" s="210">
        <v>1</v>
      </c>
      <c r="AO459" s="210">
        <v>1</v>
      </c>
      <c r="AP459" s="210">
        <v>1</v>
      </c>
      <c r="AQ459" s="210">
        <v>1</v>
      </c>
      <c r="AR459" s="210">
        <v>1</v>
      </c>
      <c r="AS459" s="210">
        <v>1</v>
      </c>
      <c r="AT459" s="210">
        <v>1</v>
      </c>
      <c r="AU459" s="210">
        <v>1</v>
      </c>
      <c r="AV459" s="210">
        <v>1</v>
      </c>
      <c r="AW459" s="210">
        <v>1</v>
      </c>
      <c r="AX459" s="210">
        <v>1</v>
      </c>
      <c r="AY459" s="210">
        <v>1</v>
      </c>
      <c r="AZ459" s="210">
        <v>1</v>
      </c>
      <c r="BA459" s="210">
        <v>1</v>
      </c>
      <c r="BB459" s="210">
        <v>1</v>
      </c>
      <c r="BC459" s="210">
        <v>1</v>
      </c>
      <c r="BD459" s="210">
        <v>1</v>
      </c>
      <c r="BE459" s="210">
        <v>1</v>
      </c>
      <c r="BF459" s="210">
        <v>1</v>
      </c>
      <c r="BG459" s="210">
        <v>1</v>
      </c>
      <c r="BH459" s="210">
        <v>1</v>
      </c>
      <c r="BI459" s="210">
        <v>1</v>
      </c>
      <c r="BJ459" s="210">
        <v>1</v>
      </c>
      <c r="BK459" s="210">
        <v>1</v>
      </c>
      <c r="BL459" s="210">
        <v>1</v>
      </c>
      <c r="BM459" s="210">
        <v>1</v>
      </c>
      <c r="BN459" s="210">
        <v>1</v>
      </c>
      <c r="BO459" s="210">
        <v>1</v>
      </c>
      <c r="BP459" s="210">
        <v>1</v>
      </c>
      <c r="BQ459" s="210">
        <v>1</v>
      </c>
      <c r="BR459" s="210">
        <v>1</v>
      </c>
      <c r="BS459" s="210">
        <v>1</v>
      </c>
      <c r="BT459" s="210">
        <v>1</v>
      </c>
      <c r="BU459" s="210"/>
      <c r="BV459" s="210"/>
      <c r="BW459" s="210"/>
      <c r="BX459" s="210"/>
      <c r="BY459" s="210"/>
      <c r="BZ459" s="210"/>
      <c r="CA459" s="210"/>
      <c r="CB459" s="210"/>
      <c r="CC459" s="210"/>
      <c r="CD459" s="210"/>
      <c r="CE459" s="210"/>
      <c r="CF459" s="210"/>
      <c r="CG459" s="210"/>
      <c r="CH459" s="210"/>
      <c r="CI459" s="210"/>
      <c r="CJ459" s="210"/>
      <c r="CK459" s="210"/>
      <c r="CL459" s="210"/>
      <c r="CM459" s="210"/>
      <c r="CN459" s="210"/>
      <c r="CO459" s="210"/>
      <c r="CP459" s="210"/>
      <c r="CQ459" s="210"/>
      <c r="CR459" s="210"/>
      <c r="CS459" s="144"/>
      <c r="CT459" s="144"/>
    </row>
    <row r="460" spans="1:98" ht="15">
      <c r="A460" s="208" t="s">
        <v>8334</v>
      </c>
      <c r="B460" s="285" t="s">
        <v>519</v>
      </c>
      <c r="C460" s="209" t="s">
        <v>490</v>
      </c>
      <c r="D460" s="259"/>
      <c r="E460" s="209" t="s">
        <v>5135</v>
      </c>
      <c r="F460" s="209" t="s">
        <v>38</v>
      </c>
      <c r="G460" s="216" t="s">
        <v>35</v>
      </c>
      <c r="H460" s="209" t="s">
        <v>8271</v>
      </c>
      <c r="I460" s="2" t="s">
        <v>7478</v>
      </c>
      <c r="J460" s="210">
        <v>0</v>
      </c>
      <c r="K460" s="210">
        <v>0</v>
      </c>
      <c r="L460" s="210">
        <v>0</v>
      </c>
      <c r="M460" s="210">
        <v>0</v>
      </c>
      <c r="N460" s="210">
        <v>0</v>
      </c>
      <c r="O460" s="210">
        <v>0</v>
      </c>
      <c r="P460" s="210">
        <v>0</v>
      </c>
      <c r="Q460" s="210">
        <v>0</v>
      </c>
      <c r="R460" s="210">
        <v>0</v>
      </c>
      <c r="S460" s="210">
        <v>0</v>
      </c>
      <c r="T460" s="210">
        <v>1</v>
      </c>
      <c r="U460" s="210">
        <v>1</v>
      </c>
      <c r="V460" s="210">
        <v>1</v>
      </c>
      <c r="W460" s="210">
        <v>1</v>
      </c>
      <c r="X460" s="210">
        <v>1</v>
      </c>
      <c r="Y460" s="210">
        <v>1</v>
      </c>
      <c r="Z460" s="210">
        <v>1</v>
      </c>
      <c r="AA460" s="210">
        <v>1</v>
      </c>
      <c r="AB460" s="210">
        <v>1</v>
      </c>
      <c r="AC460" s="210">
        <v>1</v>
      </c>
      <c r="AD460" s="210">
        <v>1</v>
      </c>
      <c r="AE460" s="210">
        <v>1</v>
      </c>
      <c r="AF460" s="210">
        <v>1</v>
      </c>
      <c r="AG460" s="210">
        <v>1</v>
      </c>
      <c r="AH460" s="210">
        <v>1</v>
      </c>
      <c r="AI460" s="210">
        <v>1</v>
      </c>
      <c r="AJ460" s="210">
        <v>1</v>
      </c>
      <c r="AK460" s="210">
        <v>1</v>
      </c>
      <c r="AL460" s="210">
        <v>1</v>
      </c>
      <c r="AM460" s="210">
        <v>1</v>
      </c>
      <c r="AN460" s="210">
        <v>1</v>
      </c>
      <c r="AO460" s="210">
        <v>1</v>
      </c>
      <c r="AP460" s="210">
        <v>1</v>
      </c>
      <c r="AQ460" s="210">
        <v>1</v>
      </c>
      <c r="AR460" s="210">
        <v>1</v>
      </c>
      <c r="AS460" s="210">
        <v>1</v>
      </c>
      <c r="AT460" s="210">
        <v>1</v>
      </c>
      <c r="AU460" s="210">
        <v>1</v>
      </c>
      <c r="AV460" s="210">
        <v>1</v>
      </c>
      <c r="AW460" s="210">
        <v>1</v>
      </c>
      <c r="AX460" s="210">
        <v>1</v>
      </c>
      <c r="AY460" s="210">
        <v>1</v>
      </c>
      <c r="AZ460" s="210">
        <v>1</v>
      </c>
      <c r="BA460" s="210">
        <v>1</v>
      </c>
      <c r="BB460" s="210">
        <v>1</v>
      </c>
      <c r="BC460" s="210">
        <v>1</v>
      </c>
      <c r="BD460" s="210">
        <v>1</v>
      </c>
      <c r="BE460" s="210">
        <v>1</v>
      </c>
      <c r="BF460" s="210">
        <v>1</v>
      </c>
      <c r="BG460" s="210">
        <v>1</v>
      </c>
      <c r="BH460" s="210">
        <v>1</v>
      </c>
      <c r="BI460" s="210">
        <v>1</v>
      </c>
      <c r="BJ460" s="210">
        <v>1</v>
      </c>
      <c r="BK460" s="210">
        <v>1</v>
      </c>
      <c r="BL460" s="210">
        <v>1</v>
      </c>
      <c r="BM460" s="210">
        <v>1</v>
      </c>
      <c r="BN460" s="210">
        <v>1</v>
      </c>
      <c r="BO460" s="210">
        <v>1</v>
      </c>
      <c r="BP460" s="210">
        <v>1</v>
      </c>
      <c r="BQ460" s="210">
        <v>1</v>
      </c>
      <c r="BR460" s="210">
        <v>1</v>
      </c>
      <c r="BS460" s="210">
        <v>1</v>
      </c>
      <c r="BT460" s="210">
        <v>1</v>
      </c>
      <c r="BU460" s="210"/>
      <c r="BV460" s="210"/>
      <c r="BW460" s="210"/>
      <c r="BX460" s="210"/>
      <c r="BY460" s="210"/>
      <c r="BZ460" s="210"/>
      <c r="CA460" s="210"/>
      <c r="CB460" s="210"/>
      <c r="CC460" s="210"/>
      <c r="CD460" s="210"/>
      <c r="CE460" s="210"/>
      <c r="CF460" s="210"/>
      <c r="CG460" s="210"/>
      <c r="CH460" s="210"/>
      <c r="CI460" s="210"/>
      <c r="CJ460" s="210"/>
      <c r="CK460" s="210"/>
      <c r="CL460" s="210"/>
      <c r="CM460" s="210"/>
      <c r="CN460" s="210"/>
      <c r="CO460" s="210"/>
      <c r="CP460" s="210"/>
      <c r="CQ460" s="210"/>
      <c r="CR460" s="210"/>
      <c r="CS460" s="144"/>
      <c r="CT460" s="144"/>
    </row>
    <row r="461" spans="1:98" ht="15">
      <c r="A461" s="208" t="s">
        <v>8334</v>
      </c>
      <c r="B461" s="285" t="s">
        <v>520</v>
      </c>
      <c r="C461" s="209" t="s">
        <v>490</v>
      </c>
      <c r="D461" s="259"/>
      <c r="E461" s="209" t="s">
        <v>5135</v>
      </c>
      <c r="F461" s="209" t="s">
        <v>38</v>
      </c>
      <c r="G461" s="216" t="s">
        <v>35</v>
      </c>
      <c r="H461" s="209" t="s">
        <v>8271</v>
      </c>
      <c r="I461" s="2" t="s">
        <v>7478</v>
      </c>
      <c r="J461" s="210">
        <v>0</v>
      </c>
      <c r="K461" s="210">
        <v>0</v>
      </c>
      <c r="L461" s="210">
        <v>0</v>
      </c>
      <c r="M461" s="210">
        <v>0</v>
      </c>
      <c r="N461" s="210">
        <v>0</v>
      </c>
      <c r="O461" s="210">
        <v>0</v>
      </c>
      <c r="P461" s="210">
        <v>0</v>
      </c>
      <c r="Q461" s="210">
        <v>0</v>
      </c>
      <c r="R461" s="210">
        <v>0</v>
      </c>
      <c r="S461" s="210">
        <v>0</v>
      </c>
      <c r="T461" s="210">
        <v>0</v>
      </c>
      <c r="U461" s="210">
        <v>0</v>
      </c>
      <c r="V461" s="210">
        <v>0</v>
      </c>
      <c r="W461" s="210">
        <v>0</v>
      </c>
      <c r="X461" s="210">
        <v>1</v>
      </c>
      <c r="Y461" s="210">
        <v>1</v>
      </c>
      <c r="Z461" s="210">
        <v>1</v>
      </c>
      <c r="AA461" s="210">
        <v>1</v>
      </c>
      <c r="AB461" s="210">
        <v>1</v>
      </c>
      <c r="AC461" s="210">
        <v>1</v>
      </c>
      <c r="AD461" s="210">
        <v>1</v>
      </c>
      <c r="AE461" s="210">
        <v>1</v>
      </c>
      <c r="AF461" s="210">
        <v>1</v>
      </c>
      <c r="AG461" s="210">
        <v>1</v>
      </c>
      <c r="AH461" s="210">
        <v>1</v>
      </c>
      <c r="AI461" s="210">
        <v>1</v>
      </c>
      <c r="AJ461" s="210">
        <v>1</v>
      </c>
      <c r="AK461" s="210">
        <v>1</v>
      </c>
      <c r="AL461" s="210">
        <v>1</v>
      </c>
      <c r="AM461" s="210">
        <v>1</v>
      </c>
      <c r="AN461" s="210">
        <v>1</v>
      </c>
      <c r="AO461" s="210">
        <v>1</v>
      </c>
      <c r="AP461" s="210">
        <v>1</v>
      </c>
      <c r="AQ461" s="210">
        <v>1</v>
      </c>
      <c r="AR461" s="210">
        <v>1</v>
      </c>
      <c r="AS461" s="210">
        <v>1</v>
      </c>
      <c r="AT461" s="210">
        <v>1</v>
      </c>
      <c r="AU461" s="210">
        <v>1</v>
      </c>
      <c r="AV461" s="210">
        <v>1</v>
      </c>
      <c r="AW461" s="210">
        <v>1</v>
      </c>
      <c r="AX461" s="210">
        <v>1</v>
      </c>
      <c r="AY461" s="210">
        <v>1</v>
      </c>
      <c r="AZ461" s="210">
        <v>1</v>
      </c>
      <c r="BA461" s="210">
        <v>1</v>
      </c>
      <c r="BB461" s="210">
        <v>1</v>
      </c>
      <c r="BC461" s="210">
        <v>1</v>
      </c>
      <c r="BD461" s="210">
        <v>1</v>
      </c>
      <c r="BE461" s="210">
        <v>1</v>
      </c>
      <c r="BF461" s="210">
        <v>1</v>
      </c>
      <c r="BG461" s="210">
        <v>1</v>
      </c>
      <c r="BH461" s="210">
        <v>1</v>
      </c>
      <c r="BI461" s="210">
        <v>1</v>
      </c>
      <c r="BJ461" s="210">
        <v>1</v>
      </c>
      <c r="BK461" s="210">
        <v>1</v>
      </c>
      <c r="BL461" s="210">
        <v>1</v>
      </c>
      <c r="BM461" s="210">
        <v>1</v>
      </c>
      <c r="BN461" s="210">
        <v>1</v>
      </c>
      <c r="BO461" s="210">
        <v>1</v>
      </c>
      <c r="BP461" s="210">
        <v>1</v>
      </c>
      <c r="BQ461" s="210">
        <v>1</v>
      </c>
      <c r="BR461" s="210">
        <v>1</v>
      </c>
      <c r="BS461" s="210">
        <v>1</v>
      </c>
      <c r="BT461" s="210">
        <v>1</v>
      </c>
      <c r="BU461" s="210"/>
      <c r="BV461" s="210"/>
      <c r="BW461" s="210"/>
      <c r="BX461" s="210"/>
      <c r="BY461" s="210"/>
      <c r="BZ461" s="210"/>
      <c r="CA461" s="210"/>
      <c r="CB461" s="210"/>
      <c r="CC461" s="210"/>
      <c r="CD461" s="210"/>
      <c r="CE461" s="210"/>
      <c r="CF461" s="210"/>
      <c r="CG461" s="210"/>
      <c r="CH461" s="210"/>
      <c r="CI461" s="210"/>
      <c r="CJ461" s="210"/>
      <c r="CK461" s="210"/>
      <c r="CL461" s="210"/>
      <c r="CM461" s="210"/>
      <c r="CN461" s="210"/>
      <c r="CO461" s="210"/>
      <c r="CP461" s="210"/>
      <c r="CQ461" s="210"/>
      <c r="CR461" s="210"/>
      <c r="CS461" s="144"/>
      <c r="CT461" s="144"/>
    </row>
    <row r="462" spans="1:98" ht="15">
      <c r="A462" s="208" t="s">
        <v>8334</v>
      </c>
      <c r="B462" s="285" t="s">
        <v>521</v>
      </c>
      <c r="C462" s="209" t="s">
        <v>490</v>
      </c>
      <c r="D462" s="259"/>
      <c r="E462" s="209" t="s">
        <v>5135</v>
      </c>
      <c r="F462" s="209" t="s">
        <v>38</v>
      </c>
      <c r="G462" s="216" t="s">
        <v>35</v>
      </c>
      <c r="H462" s="209" t="s">
        <v>8271</v>
      </c>
      <c r="I462" s="2" t="s">
        <v>7478</v>
      </c>
      <c r="J462" s="210">
        <v>0</v>
      </c>
      <c r="K462" s="210">
        <v>0</v>
      </c>
      <c r="L462" s="210">
        <v>0</v>
      </c>
      <c r="M462" s="210">
        <v>0</v>
      </c>
      <c r="N462" s="210">
        <v>0</v>
      </c>
      <c r="O462" s="210">
        <v>0</v>
      </c>
      <c r="P462" s="210">
        <v>0</v>
      </c>
      <c r="Q462" s="210">
        <v>0</v>
      </c>
      <c r="R462" s="210">
        <v>0</v>
      </c>
      <c r="S462" s="210">
        <v>0</v>
      </c>
      <c r="T462" s="210">
        <v>0</v>
      </c>
      <c r="U462" s="210">
        <v>0</v>
      </c>
      <c r="V462" s="210">
        <v>0</v>
      </c>
      <c r="W462" s="210">
        <v>0</v>
      </c>
      <c r="X462" s="210">
        <v>1</v>
      </c>
      <c r="Y462" s="210">
        <v>1</v>
      </c>
      <c r="Z462" s="210">
        <v>1</v>
      </c>
      <c r="AA462" s="210">
        <v>1</v>
      </c>
      <c r="AB462" s="210">
        <v>1</v>
      </c>
      <c r="AC462" s="210">
        <v>1</v>
      </c>
      <c r="AD462" s="210">
        <v>1</v>
      </c>
      <c r="AE462" s="210">
        <v>1</v>
      </c>
      <c r="AF462" s="210">
        <v>1</v>
      </c>
      <c r="AG462" s="210">
        <v>1</v>
      </c>
      <c r="AH462" s="210">
        <v>1</v>
      </c>
      <c r="AI462" s="210">
        <v>1</v>
      </c>
      <c r="AJ462" s="210">
        <v>1</v>
      </c>
      <c r="AK462" s="210">
        <v>1</v>
      </c>
      <c r="AL462" s="210">
        <v>1</v>
      </c>
      <c r="AM462" s="210">
        <v>1</v>
      </c>
      <c r="AN462" s="210">
        <v>1</v>
      </c>
      <c r="AO462" s="210">
        <v>1</v>
      </c>
      <c r="AP462" s="210">
        <v>1</v>
      </c>
      <c r="AQ462" s="210">
        <v>1</v>
      </c>
      <c r="AR462" s="210">
        <v>1</v>
      </c>
      <c r="AS462" s="210">
        <v>1</v>
      </c>
      <c r="AT462" s="210">
        <v>1</v>
      </c>
      <c r="AU462" s="210">
        <v>1</v>
      </c>
      <c r="AV462" s="210">
        <v>1</v>
      </c>
      <c r="AW462" s="210">
        <v>1</v>
      </c>
      <c r="AX462" s="210">
        <v>1</v>
      </c>
      <c r="AY462" s="210">
        <v>1</v>
      </c>
      <c r="AZ462" s="210">
        <v>1</v>
      </c>
      <c r="BA462" s="210">
        <v>1</v>
      </c>
      <c r="BB462" s="210">
        <v>1</v>
      </c>
      <c r="BC462" s="210">
        <v>1</v>
      </c>
      <c r="BD462" s="210">
        <v>1</v>
      </c>
      <c r="BE462" s="210">
        <v>1</v>
      </c>
      <c r="BF462" s="210">
        <v>1</v>
      </c>
      <c r="BG462" s="210">
        <v>1</v>
      </c>
      <c r="BH462" s="210">
        <v>1</v>
      </c>
      <c r="BI462" s="210">
        <v>1</v>
      </c>
      <c r="BJ462" s="210">
        <v>1</v>
      </c>
      <c r="BK462" s="210">
        <v>1</v>
      </c>
      <c r="BL462" s="210">
        <v>1</v>
      </c>
      <c r="BM462" s="210">
        <v>1</v>
      </c>
      <c r="BN462" s="210">
        <v>1</v>
      </c>
      <c r="BO462" s="210">
        <v>1</v>
      </c>
      <c r="BP462" s="210">
        <v>1</v>
      </c>
      <c r="BQ462" s="210">
        <v>1</v>
      </c>
      <c r="BR462" s="210">
        <v>1</v>
      </c>
      <c r="BS462" s="210">
        <v>1</v>
      </c>
      <c r="BT462" s="210">
        <v>1</v>
      </c>
      <c r="BU462" s="210"/>
      <c r="BV462" s="210"/>
      <c r="BW462" s="210"/>
      <c r="BX462" s="210"/>
      <c r="BY462" s="210"/>
      <c r="BZ462" s="210"/>
      <c r="CA462" s="210"/>
      <c r="CB462" s="210"/>
      <c r="CC462" s="210"/>
      <c r="CD462" s="210"/>
      <c r="CE462" s="210"/>
      <c r="CF462" s="210"/>
      <c r="CG462" s="210"/>
      <c r="CH462" s="210"/>
      <c r="CI462" s="210"/>
      <c r="CJ462" s="210"/>
      <c r="CK462" s="210"/>
      <c r="CL462" s="210"/>
      <c r="CM462" s="210"/>
      <c r="CN462" s="210"/>
      <c r="CO462" s="210"/>
      <c r="CP462" s="210"/>
      <c r="CQ462" s="210"/>
      <c r="CR462" s="210"/>
      <c r="CS462" s="144"/>
      <c r="CT462" s="144"/>
    </row>
    <row r="463" spans="1:98" ht="15">
      <c r="A463" s="208" t="s">
        <v>8334</v>
      </c>
      <c r="B463" s="285" t="s">
        <v>522</v>
      </c>
      <c r="C463" s="209" t="s">
        <v>490</v>
      </c>
      <c r="D463" s="259"/>
      <c r="E463" s="209" t="s">
        <v>5135</v>
      </c>
      <c r="F463" s="209" t="s">
        <v>38</v>
      </c>
      <c r="G463" s="216" t="s">
        <v>35</v>
      </c>
      <c r="H463" s="209" t="s">
        <v>8271</v>
      </c>
      <c r="I463" s="2" t="s">
        <v>7478</v>
      </c>
      <c r="J463" s="210">
        <v>0</v>
      </c>
      <c r="K463" s="210">
        <v>0</v>
      </c>
      <c r="L463" s="210">
        <v>0</v>
      </c>
      <c r="M463" s="210">
        <v>0</v>
      </c>
      <c r="N463" s="210">
        <v>0</v>
      </c>
      <c r="O463" s="210">
        <v>0</v>
      </c>
      <c r="P463" s="210">
        <v>0</v>
      </c>
      <c r="Q463" s="210">
        <v>0</v>
      </c>
      <c r="R463" s="210">
        <v>0</v>
      </c>
      <c r="S463" s="210">
        <v>0</v>
      </c>
      <c r="T463" s="210">
        <v>0</v>
      </c>
      <c r="U463" s="210">
        <v>0</v>
      </c>
      <c r="V463" s="210">
        <v>0</v>
      </c>
      <c r="W463" s="210">
        <v>0</v>
      </c>
      <c r="X463" s="210">
        <v>1</v>
      </c>
      <c r="Y463" s="210">
        <v>1</v>
      </c>
      <c r="Z463" s="210">
        <v>1</v>
      </c>
      <c r="AA463" s="210">
        <v>1</v>
      </c>
      <c r="AB463" s="210">
        <v>1</v>
      </c>
      <c r="AC463" s="210">
        <v>1</v>
      </c>
      <c r="AD463" s="210">
        <v>1</v>
      </c>
      <c r="AE463" s="210">
        <v>1</v>
      </c>
      <c r="AF463" s="210">
        <v>1</v>
      </c>
      <c r="AG463" s="210">
        <v>1</v>
      </c>
      <c r="AH463" s="210">
        <v>1</v>
      </c>
      <c r="AI463" s="210">
        <v>1</v>
      </c>
      <c r="AJ463" s="210">
        <v>1</v>
      </c>
      <c r="AK463" s="210">
        <v>1</v>
      </c>
      <c r="AL463" s="210">
        <v>1</v>
      </c>
      <c r="AM463" s="210">
        <v>1</v>
      </c>
      <c r="AN463" s="210">
        <v>1</v>
      </c>
      <c r="AO463" s="210">
        <v>1</v>
      </c>
      <c r="AP463" s="210">
        <v>1</v>
      </c>
      <c r="AQ463" s="210">
        <v>1</v>
      </c>
      <c r="AR463" s="210">
        <v>1</v>
      </c>
      <c r="AS463" s="210">
        <v>1</v>
      </c>
      <c r="AT463" s="210">
        <v>1</v>
      </c>
      <c r="AU463" s="210">
        <v>1</v>
      </c>
      <c r="AV463" s="210">
        <v>1</v>
      </c>
      <c r="AW463" s="210">
        <v>1</v>
      </c>
      <c r="AX463" s="210">
        <v>1</v>
      </c>
      <c r="AY463" s="210">
        <v>1</v>
      </c>
      <c r="AZ463" s="210">
        <v>1</v>
      </c>
      <c r="BA463" s="210">
        <v>1</v>
      </c>
      <c r="BB463" s="210">
        <v>1</v>
      </c>
      <c r="BC463" s="210">
        <v>1</v>
      </c>
      <c r="BD463" s="210">
        <v>1</v>
      </c>
      <c r="BE463" s="210">
        <v>1</v>
      </c>
      <c r="BF463" s="210">
        <v>1</v>
      </c>
      <c r="BG463" s="210">
        <v>1</v>
      </c>
      <c r="BH463" s="210">
        <v>1</v>
      </c>
      <c r="BI463" s="210">
        <v>1</v>
      </c>
      <c r="BJ463" s="210">
        <v>1</v>
      </c>
      <c r="BK463" s="210">
        <v>1</v>
      </c>
      <c r="BL463" s="210">
        <v>1</v>
      </c>
      <c r="BM463" s="210">
        <v>1</v>
      </c>
      <c r="BN463" s="210">
        <v>1</v>
      </c>
      <c r="BO463" s="210">
        <v>1</v>
      </c>
      <c r="BP463" s="210">
        <v>1</v>
      </c>
      <c r="BQ463" s="210">
        <v>1</v>
      </c>
      <c r="BR463" s="210">
        <v>1</v>
      </c>
      <c r="BS463" s="210">
        <v>1</v>
      </c>
      <c r="BT463" s="210">
        <v>1</v>
      </c>
      <c r="BU463" s="210"/>
      <c r="BV463" s="210"/>
      <c r="BW463" s="210"/>
      <c r="BX463" s="210"/>
      <c r="BY463" s="210"/>
      <c r="BZ463" s="210"/>
      <c r="CA463" s="210"/>
      <c r="CB463" s="210"/>
      <c r="CC463" s="210"/>
      <c r="CD463" s="210"/>
      <c r="CE463" s="210"/>
      <c r="CF463" s="210"/>
      <c r="CG463" s="210"/>
      <c r="CH463" s="210"/>
      <c r="CI463" s="210"/>
      <c r="CJ463" s="210"/>
      <c r="CK463" s="210"/>
      <c r="CL463" s="210"/>
      <c r="CM463" s="210"/>
      <c r="CN463" s="210"/>
      <c r="CO463" s="210"/>
      <c r="CP463" s="210"/>
      <c r="CQ463" s="210"/>
      <c r="CR463" s="210"/>
      <c r="CS463" s="144"/>
      <c r="CT463" s="144"/>
    </row>
    <row r="464" spans="1:98" ht="15">
      <c r="A464" s="208" t="s">
        <v>8334</v>
      </c>
      <c r="B464" s="285" t="s">
        <v>523</v>
      </c>
      <c r="C464" s="209" t="s">
        <v>490</v>
      </c>
      <c r="D464" s="259"/>
      <c r="E464" s="209" t="s">
        <v>5135</v>
      </c>
      <c r="F464" s="209" t="s">
        <v>38</v>
      </c>
      <c r="G464" s="216" t="s">
        <v>35</v>
      </c>
      <c r="H464" s="209" t="s">
        <v>8271</v>
      </c>
      <c r="I464" s="2" t="s">
        <v>7478</v>
      </c>
      <c r="J464" s="210">
        <v>0</v>
      </c>
      <c r="K464" s="210">
        <v>0</v>
      </c>
      <c r="L464" s="210">
        <v>0</v>
      </c>
      <c r="M464" s="210">
        <v>0</v>
      </c>
      <c r="N464" s="210">
        <v>0</v>
      </c>
      <c r="O464" s="210">
        <v>0</v>
      </c>
      <c r="P464" s="210">
        <v>0</v>
      </c>
      <c r="Q464" s="210">
        <v>0</v>
      </c>
      <c r="R464" s="210">
        <v>0</v>
      </c>
      <c r="S464" s="210">
        <v>0</v>
      </c>
      <c r="T464" s="210">
        <v>0</v>
      </c>
      <c r="U464" s="210">
        <v>0</v>
      </c>
      <c r="V464" s="210">
        <v>0</v>
      </c>
      <c r="W464" s="210">
        <v>0</v>
      </c>
      <c r="X464" s="210">
        <v>1</v>
      </c>
      <c r="Y464" s="210">
        <v>1</v>
      </c>
      <c r="Z464" s="210">
        <v>1</v>
      </c>
      <c r="AA464" s="210">
        <v>1</v>
      </c>
      <c r="AB464" s="210">
        <v>1</v>
      </c>
      <c r="AC464" s="210">
        <v>1</v>
      </c>
      <c r="AD464" s="210">
        <v>1</v>
      </c>
      <c r="AE464" s="210">
        <v>1</v>
      </c>
      <c r="AF464" s="210">
        <v>1</v>
      </c>
      <c r="AG464" s="210">
        <v>1</v>
      </c>
      <c r="AH464" s="210">
        <v>1</v>
      </c>
      <c r="AI464" s="210">
        <v>1</v>
      </c>
      <c r="AJ464" s="210">
        <v>1</v>
      </c>
      <c r="AK464" s="210">
        <v>1</v>
      </c>
      <c r="AL464" s="210">
        <v>1</v>
      </c>
      <c r="AM464" s="210">
        <v>1</v>
      </c>
      <c r="AN464" s="210">
        <v>1</v>
      </c>
      <c r="AO464" s="210">
        <v>1</v>
      </c>
      <c r="AP464" s="210">
        <v>1</v>
      </c>
      <c r="AQ464" s="210">
        <v>1</v>
      </c>
      <c r="AR464" s="210">
        <v>1</v>
      </c>
      <c r="AS464" s="210">
        <v>1</v>
      </c>
      <c r="AT464" s="210">
        <v>1</v>
      </c>
      <c r="AU464" s="210">
        <v>1</v>
      </c>
      <c r="AV464" s="210">
        <v>1</v>
      </c>
      <c r="AW464" s="210">
        <v>1</v>
      </c>
      <c r="AX464" s="210">
        <v>1</v>
      </c>
      <c r="AY464" s="210">
        <v>1</v>
      </c>
      <c r="AZ464" s="210">
        <v>1</v>
      </c>
      <c r="BA464" s="210">
        <v>1</v>
      </c>
      <c r="BB464" s="210">
        <v>1</v>
      </c>
      <c r="BC464" s="210">
        <v>1</v>
      </c>
      <c r="BD464" s="210">
        <v>1</v>
      </c>
      <c r="BE464" s="210">
        <v>1</v>
      </c>
      <c r="BF464" s="210">
        <v>1</v>
      </c>
      <c r="BG464" s="210">
        <v>1</v>
      </c>
      <c r="BH464" s="210">
        <v>1</v>
      </c>
      <c r="BI464" s="210">
        <v>1</v>
      </c>
      <c r="BJ464" s="210">
        <v>1</v>
      </c>
      <c r="BK464" s="210">
        <v>1</v>
      </c>
      <c r="BL464" s="210">
        <v>1</v>
      </c>
      <c r="BM464" s="210">
        <v>1</v>
      </c>
      <c r="BN464" s="210">
        <v>1</v>
      </c>
      <c r="BO464" s="210">
        <v>1</v>
      </c>
      <c r="BP464" s="210">
        <v>1</v>
      </c>
      <c r="BQ464" s="210">
        <v>1</v>
      </c>
      <c r="BR464" s="210">
        <v>1</v>
      </c>
      <c r="BS464" s="210">
        <v>1</v>
      </c>
      <c r="BT464" s="210">
        <v>1</v>
      </c>
      <c r="BU464" s="210"/>
      <c r="BV464" s="210"/>
      <c r="BW464" s="210"/>
      <c r="BX464" s="210"/>
      <c r="BY464" s="210"/>
      <c r="BZ464" s="210"/>
      <c r="CA464" s="210"/>
      <c r="CB464" s="210"/>
      <c r="CC464" s="210"/>
      <c r="CD464" s="210"/>
      <c r="CE464" s="210"/>
      <c r="CF464" s="210"/>
      <c r="CG464" s="210"/>
      <c r="CH464" s="210"/>
      <c r="CI464" s="210"/>
      <c r="CJ464" s="210"/>
      <c r="CK464" s="210"/>
      <c r="CL464" s="210"/>
      <c r="CM464" s="210"/>
      <c r="CN464" s="210"/>
      <c r="CO464" s="210"/>
      <c r="CP464" s="210"/>
      <c r="CQ464" s="210"/>
      <c r="CR464" s="210"/>
      <c r="CS464" s="144"/>
      <c r="CT464" s="144"/>
    </row>
    <row r="465" spans="1:98" ht="15">
      <c r="A465" s="208" t="s">
        <v>8334</v>
      </c>
      <c r="B465" s="285" t="s">
        <v>524</v>
      </c>
      <c r="C465" s="209" t="s">
        <v>490</v>
      </c>
      <c r="D465" s="259"/>
      <c r="E465" s="209" t="s">
        <v>5163</v>
      </c>
      <c r="F465" s="209" t="s">
        <v>38</v>
      </c>
      <c r="G465" s="216" t="s">
        <v>35</v>
      </c>
      <c r="H465" s="209" t="s">
        <v>8271</v>
      </c>
      <c r="I465" s="2"/>
      <c r="J465" s="210">
        <v>0</v>
      </c>
      <c r="K465" s="210">
        <v>0</v>
      </c>
      <c r="L465" s="210">
        <v>0</v>
      </c>
      <c r="M465" s="210">
        <v>0</v>
      </c>
      <c r="N465" s="210">
        <v>0</v>
      </c>
      <c r="O465" s="210">
        <v>0</v>
      </c>
      <c r="P465" s="210">
        <v>0</v>
      </c>
      <c r="Q465" s="210">
        <v>0</v>
      </c>
      <c r="R465" s="210">
        <v>0</v>
      </c>
      <c r="S465" s="210">
        <v>0</v>
      </c>
      <c r="T465" s="210">
        <v>0</v>
      </c>
      <c r="U465" s="210">
        <v>0</v>
      </c>
      <c r="V465" s="210">
        <v>0</v>
      </c>
      <c r="W465" s="210">
        <v>0</v>
      </c>
      <c r="X465" s="210">
        <v>1</v>
      </c>
      <c r="Y465" s="210">
        <v>1</v>
      </c>
      <c r="Z465" s="210">
        <v>1</v>
      </c>
      <c r="AA465" s="210">
        <v>1</v>
      </c>
      <c r="AB465" s="210">
        <v>1</v>
      </c>
      <c r="AC465" s="210">
        <v>1</v>
      </c>
      <c r="AD465" s="210">
        <v>1</v>
      </c>
      <c r="AE465" s="210">
        <v>1</v>
      </c>
      <c r="AF465" s="210">
        <v>1</v>
      </c>
      <c r="AG465" s="210">
        <v>1</v>
      </c>
      <c r="AH465" s="210">
        <v>1</v>
      </c>
      <c r="AI465" s="210">
        <v>1</v>
      </c>
      <c r="AJ465" s="210">
        <v>1</v>
      </c>
      <c r="AK465" s="210">
        <v>1</v>
      </c>
      <c r="AL465" s="210">
        <v>1</v>
      </c>
      <c r="AM465" s="210">
        <v>1</v>
      </c>
      <c r="AN465" s="210">
        <v>1</v>
      </c>
      <c r="AO465" s="210">
        <v>1</v>
      </c>
      <c r="AP465" s="210">
        <v>1</v>
      </c>
      <c r="AQ465" s="210">
        <v>1</v>
      </c>
      <c r="AR465" s="210">
        <v>1</v>
      </c>
      <c r="AS465" s="210">
        <v>1</v>
      </c>
      <c r="AT465" s="210">
        <v>1</v>
      </c>
      <c r="AU465" s="210">
        <v>1</v>
      </c>
      <c r="AV465" s="210">
        <v>1</v>
      </c>
      <c r="AW465" s="210">
        <v>1</v>
      </c>
      <c r="AX465" s="210">
        <v>1</v>
      </c>
      <c r="AY465" s="210">
        <v>1</v>
      </c>
      <c r="AZ465" s="210">
        <v>1</v>
      </c>
      <c r="BA465" s="210">
        <v>1</v>
      </c>
      <c r="BB465" s="210">
        <v>1</v>
      </c>
      <c r="BC465" s="210">
        <v>1</v>
      </c>
      <c r="BD465" s="210">
        <v>1</v>
      </c>
      <c r="BE465" s="210">
        <v>1</v>
      </c>
      <c r="BF465" s="210">
        <v>1</v>
      </c>
      <c r="BG465" s="210">
        <v>1</v>
      </c>
      <c r="BH465" s="210">
        <v>1</v>
      </c>
      <c r="BI465" s="210">
        <v>1</v>
      </c>
      <c r="BJ465" s="210">
        <v>1</v>
      </c>
      <c r="BK465" s="210">
        <v>1</v>
      </c>
      <c r="BL465" s="210">
        <v>1</v>
      </c>
      <c r="BM465" s="210">
        <v>1</v>
      </c>
      <c r="BN465" s="210">
        <v>1</v>
      </c>
      <c r="BO465" s="210">
        <v>1</v>
      </c>
      <c r="BP465" s="210">
        <v>1</v>
      </c>
      <c r="BQ465" s="210">
        <v>1</v>
      </c>
      <c r="BR465" s="210">
        <v>1</v>
      </c>
      <c r="BS465" s="210">
        <v>1</v>
      </c>
      <c r="BT465" s="210">
        <v>1</v>
      </c>
      <c r="BU465" s="210"/>
      <c r="BV465" s="210"/>
      <c r="BW465" s="210"/>
      <c r="BX465" s="210"/>
      <c r="BY465" s="210"/>
      <c r="BZ465" s="210"/>
      <c r="CA465" s="210"/>
      <c r="CB465" s="210"/>
      <c r="CC465" s="210"/>
      <c r="CD465" s="210"/>
      <c r="CE465" s="210"/>
      <c r="CF465" s="210"/>
      <c r="CG465" s="210"/>
      <c r="CH465" s="210"/>
      <c r="CI465" s="210"/>
      <c r="CJ465" s="210"/>
      <c r="CK465" s="210"/>
      <c r="CL465" s="210"/>
      <c r="CM465" s="210"/>
      <c r="CN465" s="210"/>
      <c r="CO465" s="210"/>
      <c r="CP465" s="210"/>
      <c r="CQ465" s="210"/>
      <c r="CR465" s="210"/>
      <c r="CS465" s="144"/>
      <c r="CT465" s="144"/>
    </row>
    <row r="466" spans="1:98" ht="15">
      <c r="A466" s="208" t="s">
        <v>8334</v>
      </c>
      <c r="B466" s="285" t="s">
        <v>525</v>
      </c>
      <c r="C466" s="209" t="s">
        <v>490</v>
      </c>
      <c r="D466" s="259"/>
      <c r="E466" s="209" t="s">
        <v>5163</v>
      </c>
      <c r="F466" s="209" t="s">
        <v>38</v>
      </c>
      <c r="G466" s="216" t="s">
        <v>35</v>
      </c>
      <c r="H466" s="209" t="s">
        <v>8271</v>
      </c>
      <c r="I466" s="2"/>
      <c r="J466" s="210">
        <v>0</v>
      </c>
      <c r="K466" s="210">
        <v>0</v>
      </c>
      <c r="L466" s="210">
        <v>0</v>
      </c>
      <c r="M466" s="210">
        <v>0</v>
      </c>
      <c r="N466" s="210">
        <v>0</v>
      </c>
      <c r="O466" s="210">
        <v>0</v>
      </c>
      <c r="P466" s="210">
        <v>0</v>
      </c>
      <c r="Q466" s="210">
        <v>0</v>
      </c>
      <c r="R466" s="210">
        <v>0</v>
      </c>
      <c r="S466" s="210">
        <v>0</v>
      </c>
      <c r="T466" s="210">
        <v>0</v>
      </c>
      <c r="U466" s="210">
        <v>0</v>
      </c>
      <c r="V466" s="210">
        <v>0</v>
      </c>
      <c r="W466" s="210">
        <v>0</v>
      </c>
      <c r="X466" s="210">
        <v>1</v>
      </c>
      <c r="Y466" s="210">
        <v>1</v>
      </c>
      <c r="Z466" s="210">
        <v>1</v>
      </c>
      <c r="AA466" s="210">
        <v>1</v>
      </c>
      <c r="AB466" s="210">
        <v>1</v>
      </c>
      <c r="AC466" s="210">
        <v>1</v>
      </c>
      <c r="AD466" s="210">
        <v>1</v>
      </c>
      <c r="AE466" s="210">
        <v>1</v>
      </c>
      <c r="AF466" s="210">
        <v>1</v>
      </c>
      <c r="AG466" s="210">
        <v>1</v>
      </c>
      <c r="AH466" s="210">
        <v>1</v>
      </c>
      <c r="AI466" s="210">
        <v>1</v>
      </c>
      <c r="AJ466" s="210">
        <v>1</v>
      </c>
      <c r="AK466" s="210">
        <v>1</v>
      </c>
      <c r="AL466" s="210">
        <v>1</v>
      </c>
      <c r="AM466" s="210">
        <v>1</v>
      </c>
      <c r="AN466" s="210">
        <v>1</v>
      </c>
      <c r="AO466" s="210">
        <v>1</v>
      </c>
      <c r="AP466" s="210">
        <v>1</v>
      </c>
      <c r="AQ466" s="210">
        <v>1</v>
      </c>
      <c r="AR466" s="210">
        <v>1</v>
      </c>
      <c r="AS466" s="210">
        <v>1</v>
      </c>
      <c r="AT466" s="210">
        <v>1</v>
      </c>
      <c r="AU466" s="210">
        <v>1</v>
      </c>
      <c r="AV466" s="210">
        <v>1</v>
      </c>
      <c r="AW466" s="210">
        <v>1</v>
      </c>
      <c r="AX466" s="210">
        <v>1</v>
      </c>
      <c r="AY466" s="210">
        <v>1</v>
      </c>
      <c r="AZ466" s="210">
        <v>1</v>
      </c>
      <c r="BA466" s="210">
        <v>1</v>
      </c>
      <c r="BB466" s="210">
        <v>1</v>
      </c>
      <c r="BC466" s="210">
        <v>1</v>
      </c>
      <c r="BD466" s="210">
        <v>1</v>
      </c>
      <c r="BE466" s="210">
        <v>1</v>
      </c>
      <c r="BF466" s="210">
        <v>1</v>
      </c>
      <c r="BG466" s="210">
        <v>1</v>
      </c>
      <c r="BH466" s="210">
        <v>1</v>
      </c>
      <c r="BI466" s="210">
        <v>1</v>
      </c>
      <c r="BJ466" s="210">
        <v>1</v>
      </c>
      <c r="BK466" s="210">
        <v>1</v>
      </c>
      <c r="BL466" s="210">
        <v>1</v>
      </c>
      <c r="BM466" s="210">
        <v>1</v>
      </c>
      <c r="BN466" s="210">
        <v>1</v>
      </c>
      <c r="BO466" s="210">
        <v>1</v>
      </c>
      <c r="BP466" s="210">
        <v>1</v>
      </c>
      <c r="BQ466" s="210">
        <v>1</v>
      </c>
      <c r="BR466" s="210">
        <v>1</v>
      </c>
      <c r="BS466" s="210">
        <v>1</v>
      </c>
      <c r="BT466" s="210">
        <v>1</v>
      </c>
      <c r="BU466" s="210"/>
      <c r="BV466" s="210"/>
      <c r="BW466" s="210"/>
      <c r="BX466" s="210"/>
      <c r="BY466" s="210"/>
      <c r="BZ466" s="210"/>
      <c r="CA466" s="210"/>
      <c r="CB466" s="210"/>
      <c r="CC466" s="210"/>
      <c r="CD466" s="210"/>
      <c r="CE466" s="210"/>
      <c r="CF466" s="210"/>
      <c r="CG466" s="210"/>
      <c r="CH466" s="210"/>
      <c r="CI466" s="210"/>
      <c r="CJ466" s="210"/>
      <c r="CK466" s="210"/>
      <c r="CL466" s="210"/>
      <c r="CM466" s="210"/>
      <c r="CN466" s="210"/>
      <c r="CO466" s="210"/>
      <c r="CP466" s="210"/>
      <c r="CQ466" s="210"/>
      <c r="CR466" s="210"/>
      <c r="CS466" s="144"/>
      <c r="CT466" s="144"/>
    </row>
    <row r="467" spans="1:98" ht="15">
      <c r="A467" s="208" t="s">
        <v>8334</v>
      </c>
      <c r="B467" s="285" t="s">
        <v>526</v>
      </c>
      <c r="C467" s="209" t="s">
        <v>490</v>
      </c>
      <c r="D467" s="259"/>
      <c r="E467" s="209" t="s">
        <v>5163</v>
      </c>
      <c r="F467" s="209" t="s">
        <v>38</v>
      </c>
      <c r="G467" s="216" t="s">
        <v>35</v>
      </c>
      <c r="H467" s="209" t="s">
        <v>8271</v>
      </c>
      <c r="I467" s="2"/>
      <c r="J467" s="210">
        <v>0</v>
      </c>
      <c r="K467" s="210">
        <v>0</v>
      </c>
      <c r="L467" s="210">
        <v>0</v>
      </c>
      <c r="M467" s="210">
        <v>0</v>
      </c>
      <c r="N467" s="210">
        <v>0</v>
      </c>
      <c r="O467" s="210">
        <v>0</v>
      </c>
      <c r="P467" s="210">
        <v>0</v>
      </c>
      <c r="Q467" s="210">
        <v>0</v>
      </c>
      <c r="R467" s="210">
        <v>0</v>
      </c>
      <c r="S467" s="210">
        <v>0</v>
      </c>
      <c r="T467" s="210">
        <v>0</v>
      </c>
      <c r="U467" s="210">
        <v>0</v>
      </c>
      <c r="V467" s="210">
        <v>0</v>
      </c>
      <c r="W467" s="210">
        <v>0</v>
      </c>
      <c r="X467" s="210">
        <v>1</v>
      </c>
      <c r="Y467" s="210">
        <v>1</v>
      </c>
      <c r="Z467" s="210">
        <v>1</v>
      </c>
      <c r="AA467" s="210">
        <v>1</v>
      </c>
      <c r="AB467" s="210">
        <v>1</v>
      </c>
      <c r="AC467" s="210">
        <v>1</v>
      </c>
      <c r="AD467" s="210">
        <v>1</v>
      </c>
      <c r="AE467" s="210">
        <v>1</v>
      </c>
      <c r="AF467" s="210">
        <v>1</v>
      </c>
      <c r="AG467" s="210">
        <v>1</v>
      </c>
      <c r="AH467" s="210">
        <v>1</v>
      </c>
      <c r="AI467" s="210">
        <v>1</v>
      </c>
      <c r="AJ467" s="210">
        <v>1</v>
      </c>
      <c r="AK467" s="210">
        <v>1</v>
      </c>
      <c r="AL467" s="210">
        <v>1</v>
      </c>
      <c r="AM467" s="210">
        <v>1</v>
      </c>
      <c r="AN467" s="210">
        <v>1</v>
      </c>
      <c r="AO467" s="210">
        <v>1</v>
      </c>
      <c r="AP467" s="210">
        <v>1</v>
      </c>
      <c r="AQ467" s="210">
        <v>1</v>
      </c>
      <c r="AR467" s="210">
        <v>1</v>
      </c>
      <c r="AS467" s="210">
        <v>1</v>
      </c>
      <c r="AT467" s="210">
        <v>1</v>
      </c>
      <c r="AU467" s="210">
        <v>1</v>
      </c>
      <c r="AV467" s="210">
        <v>1</v>
      </c>
      <c r="AW467" s="210">
        <v>1</v>
      </c>
      <c r="AX467" s="210">
        <v>1</v>
      </c>
      <c r="AY467" s="210">
        <v>1</v>
      </c>
      <c r="AZ467" s="210">
        <v>1</v>
      </c>
      <c r="BA467" s="210">
        <v>1</v>
      </c>
      <c r="BB467" s="210">
        <v>1</v>
      </c>
      <c r="BC467" s="210">
        <v>1</v>
      </c>
      <c r="BD467" s="210">
        <v>1</v>
      </c>
      <c r="BE467" s="210">
        <v>1</v>
      </c>
      <c r="BF467" s="210">
        <v>1</v>
      </c>
      <c r="BG467" s="210">
        <v>1</v>
      </c>
      <c r="BH467" s="210">
        <v>1</v>
      </c>
      <c r="BI467" s="210">
        <v>1</v>
      </c>
      <c r="BJ467" s="210">
        <v>1</v>
      </c>
      <c r="BK467" s="210">
        <v>1</v>
      </c>
      <c r="BL467" s="210">
        <v>1</v>
      </c>
      <c r="BM467" s="210">
        <v>1</v>
      </c>
      <c r="BN467" s="210">
        <v>1</v>
      </c>
      <c r="BO467" s="210">
        <v>1</v>
      </c>
      <c r="BP467" s="210">
        <v>1</v>
      </c>
      <c r="BQ467" s="210">
        <v>1</v>
      </c>
      <c r="BR467" s="210">
        <v>1</v>
      </c>
      <c r="BS467" s="210">
        <v>1</v>
      </c>
      <c r="BT467" s="210">
        <v>1</v>
      </c>
      <c r="BU467" s="210"/>
      <c r="BV467" s="210"/>
      <c r="BW467" s="210"/>
      <c r="BX467" s="210"/>
      <c r="BY467" s="210"/>
      <c r="BZ467" s="210"/>
      <c r="CA467" s="210"/>
      <c r="CB467" s="210"/>
      <c r="CC467" s="210"/>
      <c r="CD467" s="210"/>
      <c r="CE467" s="210"/>
      <c r="CF467" s="210"/>
      <c r="CG467" s="210"/>
      <c r="CH467" s="210"/>
      <c r="CI467" s="210"/>
      <c r="CJ467" s="210"/>
      <c r="CK467" s="210"/>
      <c r="CL467" s="210"/>
      <c r="CM467" s="210"/>
      <c r="CN467" s="210"/>
      <c r="CO467" s="210"/>
      <c r="CP467" s="210"/>
      <c r="CQ467" s="210"/>
      <c r="CR467" s="210"/>
      <c r="CS467" s="144"/>
      <c r="CT467" s="144"/>
    </row>
    <row r="468" spans="1:98" ht="15">
      <c r="A468" s="208" t="s">
        <v>8334</v>
      </c>
      <c r="B468" s="285" t="s">
        <v>527</v>
      </c>
      <c r="C468" s="209" t="s">
        <v>490</v>
      </c>
      <c r="D468" s="259"/>
      <c r="E468" s="209" t="s">
        <v>5163</v>
      </c>
      <c r="F468" s="209" t="s">
        <v>38</v>
      </c>
      <c r="G468" s="216" t="s">
        <v>35</v>
      </c>
      <c r="H468" s="209" t="s">
        <v>8271</v>
      </c>
      <c r="I468" s="2"/>
      <c r="J468" s="210">
        <v>0</v>
      </c>
      <c r="K468" s="210">
        <v>0</v>
      </c>
      <c r="L468" s="210">
        <v>0</v>
      </c>
      <c r="M468" s="210">
        <v>0</v>
      </c>
      <c r="N468" s="210">
        <v>0</v>
      </c>
      <c r="O468" s="210">
        <v>0</v>
      </c>
      <c r="P468" s="210">
        <v>0</v>
      </c>
      <c r="Q468" s="210">
        <v>0</v>
      </c>
      <c r="R468" s="210">
        <v>0</v>
      </c>
      <c r="S468" s="210">
        <v>0</v>
      </c>
      <c r="T468" s="210">
        <v>0</v>
      </c>
      <c r="U468" s="210">
        <v>0</v>
      </c>
      <c r="V468" s="210">
        <v>0</v>
      </c>
      <c r="W468" s="210">
        <v>0</v>
      </c>
      <c r="X468" s="210">
        <v>1</v>
      </c>
      <c r="Y468" s="210">
        <v>1</v>
      </c>
      <c r="Z468" s="210">
        <v>1</v>
      </c>
      <c r="AA468" s="210">
        <v>1</v>
      </c>
      <c r="AB468" s="210">
        <v>1</v>
      </c>
      <c r="AC468" s="210">
        <v>1</v>
      </c>
      <c r="AD468" s="210">
        <v>1</v>
      </c>
      <c r="AE468" s="210">
        <v>1</v>
      </c>
      <c r="AF468" s="210">
        <v>1</v>
      </c>
      <c r="AG468" s="210">
        <v>1</v>
      </c>
      <c r="AH468" s="210">
        <v>1</v>
      </c>
      <c r="AI468" s="210">
        <v>1</v>
      </c>
      <c r="AJ468" s="210">
        <v>1</v>
      </c>
      <c r="AK468" s="210">
        <v>1</v>
      </c>
      <c r="AL468" s="210">
        <v>1</v>
      </c>
      <c r="AM468" s="210">
        <v>1</v>
      </c>
      <c r="AN468" s="210">
        <v>1</v>
      </c>
      <c r="AO468" s="210">
        <v>1</v>
      </c>
      <c r="AP468" s="210">
        <v>1</v>
      </c>
      <c r="AQ468" s="210">
        <v>1</v>
      </c>
      <c r="AR468" s="210">
        <v>1</v>
      </c>
      <c r="AS468" s="210">
        <v>1</v>
      </c>
      <c r="AT468" s="210">
        <v>1</v>
      </c>
      <c r="AU468" s="210">
        <v>1</v>
      </c>
      <c r="AV468" s="210">
        <v>1</v>
      </c>
      <c r="AW468" s="210">
        <v>1</v>
      </c>
      <c r="AX468" s="210">
        <v>1</v>
      </c>
      <c r="AY468" s="210">
        <v>1</v>
      </c>
      <c r="AZ468" s="210">
        <v>1</v>
      </c>
      <c r="BA468" s="210">
        <v>1</v>
      </c>
      <c r="BB468" s="210">
        <v>1</v>
      </c>
      <c r="BC468" s="210">
        <v>1</v>
      </c>
      <c r="BD468" s="210">
        <v>1</v>
      </c>
      <c r="BE468" s="210">
        <v>1</v>
      </c>
      <c r="BF468" s="210">
        <v>1</v>
      </c>
      <c r="BG468" s="210">
        <v>1</v>
      </c>
      <c r="BH468" s="210">
        <v>1</v>
      </c>
      <c r="BI468" s="210">
        <v>1</v>
      </c>
      <c r="BJ468" s="210">
        <v>1</v>
      </c>
      <c r="BK468" s="210">
        <v>1</v>
      </c>
      <c r="BL468" s="210">
        <v>1</v>
      </c>
      <c r="BM468" s="210">
        <v>1</v>
      </c>
      <c r="BN468" s="210">
        <v>1</v>
      </c>
      <c r="BO468" s="210">
        <v>1</v>
      </c>
      <c r="BP468" s="210">
        <v>1</v>
      </c>
      <c r="BQ468" s="210">
        <v>1</v>
      </c>
      <c r="BR468" s="210">
        <v>1</v>
      </c>
      <c r="BS468" s="210">
        <v>1</v>
      </c>
      <c r="BT468" s="210">
        <v>1</v>
      </c>
      <c r="BU468" s="210"/>
      <c r="BV468" s="210"/>
      <c r="BW468" s="210"/>
      <c r="BX468" s="210"/>
      <c r="BY468" s="210"/>
      <c r="BZ468" s="210"/>
      <c r="CA468" s="210"/>
      <c r="CB468" s="210"/>
      <c r="CC468" s="210"/>
      <c r="CD468" s="210"/>
      <c r="CE468" s="210"/>
      <c r="CF468" s="210"/>
      <c r="CG468" s="210"/>
      <c r="CH468" s="210"/>
      <c r="CI468" s="210"/>
      <c r="CJ468" s="210"/>
      <c r="CK468" s="210"/>
      <c r="CL468" s="210"/>
      <c r="CM468" s="210"/>
      <c r="CN468" s="210"/>
      <c r="CO468" s="210"/>
      <c r="CP468" s="210"/>
      <c r="CQ468" s="210"/>
      <c r="CR468" s="210"/>
      <c r="CS468" s="144"/>
      <c r="CT468" s="144"/>
    </row>
    <row r="469" spans="1:98" ht="15">
      <c r="A469" s="208" t="s">
        <v>8334</v>
      </c>
      <c r="B469" s="285" t="s">
        <v>528</v>
      </c>
      <c r="C469" s="209" t="s">
        <v>7660</v>
      </c>
      <c r="D469" s="259"/>
      <c r="E469" s="209" t="s">
        <v>5175</v>
      </c>
      <c r="F469" s="209" t="s">
        <v>38</v>
      </c>
      <c r="G469" s="216" t="s">
        <v>35</v>
      </c>
      <c r="H469" s="209" t="s">
        <v>8271</v>
      </c>
      <c r="I469" s="2"/>
      <c r="J469" s="210">
        <v>0</v>
      </c>
      <c r="K469" s="210">
        <v>0</v>
      </c>
      <c r="L469" s="210">
        <v>0</v>
      </c>
      <c r="M469" s="210">
        <v>0</v>
      </c>
      <c r="N469" s="210">
        <v>0</v>
      </c>
      <c r="O469" s="210">
        <v>0</v>
      </c>
      <c r="P469" s="210">
        <v>0</v>
      </c>
      <c r="Q469" s="210">
        <v>1</v>
      </c>
      <c r="R469" s="210">
        <v>1</v>
      </c>
      <c r="S469" s="210">
        <v>1</v>
      </c>
      <c r="T469" s="210">
        <v>1</v>
      </c>
      <c r="U469" s="210">
        <v>1</v>
      </c>
      <c r="V469" s="210">
        <v>1</v>
      </c>
      <c r="W469" s="210">
        <v>1</v>
      </c>
      <c r="X469" s="210">
        <v>1</v>
      </c>
      <c r="Y469" s="210">
        <v>1</v>
      </c>
      <c r="Z469" s="210">
        <v>1</v>
      </c>
      <c r="AA469" s="210">
        <v>1</v>
      </c>
      <c r="AB469" s="210">
        <v>1</v>
      </c>
      <c r="AC469" s="210">
        <v>1</v>
      </c>
      <c r="AD469" s="210">
        <v>1</v>
      </c>
      <c r="AE469" s="210">
        <v>1</v>
      </c>
      <c r="AF469" s="210">
        <v>1</v>
      </c>
      <c r="AG469" s="210">
        <v>1</v>
      </c>
      <c r="AH469" s="210">
        <v>1</v>
      </c>
      <c r="AI469" s="210">
        <v>1</v>
      </c>
      <c r="AJ469" s="210">
        <v>1</v>
      </c>
      <c r="AK469" s="210">
        <v>1</v>
      </c>
      <c r="AL469" s="210">
        <v>1</v>
      </c>
      <c r="AM469" s="210">
        <v>1</v>
      </c>
      <c r="AN469" s="210">
        <v>1</v>
      </c>
      <c r="AO469" s="210">
        <v>1</v>
      </c>
      <c r="AP469" s="210">
        <v>1</v>
      </c>
      <c r="AQ469" s="210">
        <v>1</v>
      </c>
      <c r="AR469" s="210">
        <v>1</v>
      </c>
      <c r="AS469" s="210">
        <v>1</v>
      </c>
      <c r="AT469" s="210">
        <v>1</v>
      </c>
      <c r="AU469" s="210">
        <v>1</v>
      </c>
      <c r="AV469" s="210">
        <v>1</v>
      </c>
      <c r="AW469" s="210">
        <v>1</v>
      </c>
      <c r="AX469" s="210">
        <v>1</v>
      </c>
      <c r="AY469" s="210">
        <v>1</v>
      </c>
      <c r="AZ469" s="210">
        <v>1</v>
      </c>
      <c r="BA469" s="210">
        <v>1</v>
      </c>
      <c r="BB469" s="210">
        <v>1</v>
      </c>
      <c r="BC469" s="210">
        <v>1</v>
      </c>
      <c r="BD469" s="210">
        <v>1</v>
      </c>
      <c r="BE469" s="210">
        <v>1</v>
      </c>
      <c r="BF469" s="210">
        <v>1</v>
      </c>
      <c r="BG469" s="210">
        <v>1</v>
      </c>
      <c r="BH469" s="210">
        <v>1</v>
      </c>
      <c r="BI469" s="210">
        <v>1</v>
      </c>
      <c r="BJ469" s="210">
        <v>1</v>
      </c>
      <c r="BK469" s="210">
        <v>1</v>
      </c>
      <c r="BL469" s="210">
        <v>1</v>
      </c>
      <c r="BM469" s="210">
        <v>1</v>
      </c>
      <c r="BN469" s="210">
        <v>1</v>
      </c>
      <c r="BO469" s="210">
        <v>1</v>
      </c>
      <c r="BP469" s="210">
        <v>1</v>
      </c>
      <c r="BQ469" s="210">
        <v>1</v>
      </c>
      <c r="BR469" s="210">
        <v>1</v>
      </c>
      <c r="BS469" s="210">
        <v>1</v>
      </c>
      <c r="BT469" s="210">
        <v>1</v>
      </c>
      <c r="BU469" s="210"/>
      <c r="BV469" s="210"/>
      <c r="BW469" s="210"/>
      <c r="BX469" s="210"/>
      <c r="BY469" s="210"/>
      <c r="BZ469" s="210"/>
      <c r="CA469" s="210"/>
      <c r="CB469" s="210"/>
      <c r="CC469" s="210"/>
      <c r="CD469" s="210"/>
      <c r="CE469" s="210"/>
      <c r="CF469" s="210"/>
      <c r="CG469" s="210"/>
      <c r="CH469" s="210"/>
      <c r="CI469" s="210"/>
      <c r="CJ469" s="210"/>
      <c r="CK469" s="210"/>
      <c r="CL469" s="210"/>
      <c r="CM469" s="210"/>
      <c r="CN469" s="210"/>
      <c r="CO469" s="210"/>
      <c r="CP469" s="210"/>
      <c r="CQ469" s="210"/>
      <c r="CR469" s="210"/>
      <c r="CS469" s="144"/>
      <c r="CT469" s="144"/>
    </row>
    <row r="470" spans="1:98" ht="15">
      <c r="A470" s="208" t="s">
        <v>8334</v>
      </c>
      <c r="B470" s="285" t="s">
        <v>15</v>
      </c>
      <c r="C470" s="209" t="s">
        <v>1219</v>
      </c>
      <c r="D470" s="259"/>
      <c r="E470" s="209" t="s">
        <v>2</v>
      </c>
      <c r="F470" s="209" t="s">
        <v>38</v>
      </c>
      <c r="G470" s="216" t="s">
        <v>35</v>
      </c>
      <c r="H470" s="209" t="s">
        <v>8271</v>
      </c>
      <c r="I470" s="2"/>
      <c r="J470" s="210">
        <v>0</v>
      </c>
      <c r="K470" s="210">
        <v>0</v>
      </c>
      <c r="L470" s="210">
        <v>0</v>
      </c>
      <c r="M470" s="210">
        <v>0</v>
      </c>
      <c r="N470" s="210">
        <v>0</v>
      </c>
      <c r="O470" s="210">
        <v>1</v>
      </c>
      <c r="P470" s="210">
        <v>1</v>
      </c>
      <c r="Q470" s="210">
        <v>1</v>
      </c>
      <c r="R470" s="210">
        <v>1</v>
      </c>
      <c r="S470" s="210">
        <v>1</v>
      </c>
      <c r="T470" s="210">
        <v>1</v>
      </c>
      <c r="U470" s="210">
        <v>1</v>
      </c>
      <c r="V470" s="210">
        <v>1</v>
      </c>
      <c r="W470" s="210">
        <v>1</v>
      </c>
      <c r="X470" s="210">
        <v>1</v>
      </c>
      <c r="Y470" s="210">
        <v>1</v>
      </c>
      <c r="Z470" s="210">
        <v>1</v>
      </c>
      <c r="AA470" s="210">
        <v>1</v>
      </c>
      <c r="AB470" s="210">
        <v>1</v>
      </c>
      <c r="AC470" s="210">
        <v>1</v>
      </c>
      <c r="AD470" s="210">
        <v>1</v>
      </c>
      <c r="AE470" s="210">
        <v>1</v>
      </c>
      <c r="AF470" s="210">
        <v>1</v>
      </c>
      <c r="AG470" s="210">
        <v>1</v>
      </c>
      <c r="AH470" s="210">
        <v>1</v>
      </c>
      <c r="AI470" s="210">
        <v>1</v>
      </c>
      <c r="AJ470" s="210">
        <v>1</v>
      </c>
      <c r="AK470" s="210">
        <v>1</v>
      </c>
      <c r="AL470" s="210">
        <v>1</v>
      </c>
      <c r="AM470" s="210">
        <v>1</v>
      </c>
      <c r="AN470" s="210">
        <v>1</v>
      </c>
      <c r="AO470" s="210">
        <v>1</v>
      </c>
      <c r="AP470" s="210">
        <v>1</v>
      </c>
      <c r="AQ470" s="210">
        <v>1</v>
      </c>
      <c r="AR470" s="210">
        <v>1</v>
      </c>
      <c r="AS470" s="210">
        <v>1</v>
      </c>
      <c r="AT470" s="210">
        <v>1</v>
      </c>
      <c r="AU470" s="210">
        <v>1</v>
      </c>
      <c r="AV470" s="210">
        <v>1</v>
      </c>
      <c r="AW470" s="210">
        <v>1</v>
      </c>
      <c r="AX470" s="210">
        <v>1</v>
      </c>
      <c r="AY470" s="210">
        <v>1</v>
      </c>
      <c r="AZ470" s="210">
        <v>1</v>
      </c>
      <c r="BA470" s="210">
        <v>1</v>
      </c>
      <c r="BB470" s="210">
        <v>1</v>
      </c>
      <c r="BC470" s="210">
        <v>1</v>
      </c>
      <c r="BD470" s="210">
        <v>1</v>
      </c>
      <c r="BE470" s="210">
        <v>1</v>
      </c>
      <c r="BF470" s="210">
        <v>1</v>
      </c>
      <c r="BG470" s="210">
        <v>1</v>
      </c>
      <c r="BH470" s="210">
        <v>1</v>
      </c>
      <c r="BI470" s="210">
        <v>1</v>
      </c>
      <c r="BJ470" s="210">
        <v>1</v>
      </c>
      <c r="BK470" s="210">
        <v>1</v>
      </c>
      <c r="BL470" s="210">
        <v>1</v>
      </c>
      <c r="BM470" s="210">
        <v>1</v>
      </c>
      <c r="BN470" s="210">
        <v>1</v>
      </c>
      <c r="BO470" s="210">
        <v>1</v>
      </c>
      <c r="BP470" s="210">
        <v>1</v>
      </c>
      <c r="BQ470" s="210">
        <v>1</v>
      </c>
      <c r="BR470" s="210">
        <v>1</v>
      </c>
      <c r="BS470" s="210">
        <v>1</v>
      </c>
      <c r="BT470" s="210">
        <v>1</v>
      </c>
      <c r="BU470" s="210"/>
      <c r="BV470" s="210"/>
      <c r="BW470" s="210"/>
      <c r="BX470" s="210"/>
      <c r="BY470" s="210"/>
      <c r="BZ470" s="210"/>
      <c r="CA470" s="210"/>
      <c r="CB470" s="210"/>
      <c r="CC470" s="210"/>
      <c r="CD470" s="210"/>
      <c r="CE470" s="210"/>
      <c r="CF470" s="210"/>
      <c r="CG470" s="210"/>
      <c r="CH470" s="210"/>
      <c r="CI470" s="210"/>
      <c r="CJ470" s="210"/>
      <c r="CK470" s="210"/>
      <c r="CL470" s="210"/>
      <c r="CM470" s="210"/>
      <c r="CN470" s="210"/>
      <c r="CO470" s="210"/>
      <c r="CP470" s="210"/>
      <c r="CQ470" s="210"/>
      <c r="CR470" s="210"/>
      <c r="CS470" s="144"/>
      <c r="CT470" s="144"/>
    </row>
    <row r="471" spans="1:98" ht="15">
      <c r="A471" s="208" t="s">
        <v>8334</v>
      </c>
      <c r="B471" s="285" t="s">
        <v>1220</v>
      </c>
      <c r="C471" s="209" t="s">
        <v>1219</v>
      </c>
      <c r="D471" s="259"/>
      <c r="E471" s="209" t="s">
        <v>2</v>
      </c>
      <c r="F471" s="209" t="s">
        <v>38</v>
      </c>
      <c r="G471" s="216" t="s">
        <v>35</v>
      </c>
      <c r="H471" s="209" t="s">
        <v>8271</v>
      </c>
      <c r="I471" s="2"/>
      <c r="J471" s="210">
        <v>0</v>
      </c>
      <c r="K471" s="210">
        <v>0</v>
      </c>
      <c r="L471" s="210">
        <v>0</v>
      </c>
      <c r="M471" s="210">
        <v>0</v>
      </c>
      <c r="N471" s="210">
        <v>0</v>
      </c>
      <c r="O471" s="210">
        <v>0</v>
      </c>
      <c r="P471" s="210">
        <v>0</v>
      </c>
      <c r="Q471" s="210">
        <v>0</v>
      </c>
      <c r="R471" s="210">
        <v>0</v>
      </c>
      <c r="S471" s="210">
        <v>1</v>
      </c>
      <c r="T471" s="210">
        <v>1</v>
      </c>
      <c r="U471" s="210">
        <v>1</v>
      </c>
      <c r="V471" s="210">
        <v>1</v>
      </c>
      <c r="W471" s="210">
        <v>1</v>
      </c>
      <c r="X471" s="210">
        <v>1</v>
      </c>
      <c r="Y471" s="210">
        <v>1</v>
      </c>
      <c r="Z471" s="210">
        <v>1</v>
      </c>
      <c r="AA471" s="210">
        <v>1</v>
      </c>
      <c r="AB471" s="210">
        <v>1</v>
      </c>
      <c r="AC471" s="210">
        <v>1</v>
      </c>
      <c r="AD471" s="210">
        <v>1</v>
      </c>
      <c r="AE471" s="210">
        <v>1</v>
      </c>
      <c r="AF471" s="210">
        <v>1</v>
      </c>
      <c r="AG471" s="210">
        <v>1</v>
      </c>
      <c r="AH471" s="210">
        <v>1</v>
      </c>
      <c r="AI471" s="210">
        <v>1</v>
      </c>
      <c r="AJ471" s="210">
        <v>1</v>
      </c>
      <c r="AK471" s="210">
        <v>1</v>
      </c>
      <c r="AL471" s="210">
        <v>1</v>
      </c>
      <c r="AM471" s="210">
        <v>1</v>
      </c>
      <c r="AN471" s="210">
        <v>1</v>
      </c>
      <c r="AO471" s="210">
        <v>1</v>
      </c>
      <c r="AP471" s="210">
        <v>1</v>
      </c>
      <c r="AQ471" s="210">
        <v>1</v>
      </c>
      <c r="AR471" s="210">
        <v>1</v>
      </c>
      <c r="AS471" s="210">
        <v>1</v>
      </c>
      <c r="AT471" s="210">
        <v>1</v>
      </c>
      <c r="AU471" s="210">
        <v>1</v>
      </c>
      <c r="AV471" s="210">
        <v>1</v>
      </c>
      <c r="AW471" s="210">
        <v>1</v>
      </c>
      <c r="AX471" s="210">
        <v>1</v>
      </c>
      <c r="AY471" s="210">
        <v>1</v>
      </c>
      <c r="AZ471" s="210">
        <v>1</v>
      </c>
      <c r="BA471" s="210">
        <v>1</v>
      </c>
      <c r="BB471" s="210">
        <v>1</v>
      </c>
      <c r="BC471" s="210">
        <v>1</v>
      </c>
      <c r="BD471" s="210">
        <v>1</v>
      </c>
      <c r="BE471" s="210">
        <v>1</v>
      </c>
      <c r="BF471" s="210">
        <v>1</v>
      </c>
      <c r="BG471" s="210">
        <v>1</v>
      </c>
      <c r="BH471" s="210">
        <v>1</v>
      </c>
      <c r="BI471" s="210">
        <v>1</v>
      </c>
      <c r="BJ471" s="210">
        <v>1</v>
      </c>
      <c r="BK471" s="210">
        <v>1</v>
      </c>
      <c r="BL471" s="210">
        <v>1</v>
      </c>
      <c r="BM471" s="210">
        <v>1</v>
      </c>
      <c r="BN471" s="210">
        <v>1</v>
      </c>
      <c r="BO471" s="210">
        <v>1</v>
      </c>
      <c r="BP471" s="210">
        <v>1</v>
      </c>
      <c r="BQ471" s="210">
        <v>1</v>
      </c>
      <c r="BR471" s="210">
        <v>1</v>
      </c>
      <c r="BS471" s="210">
        <v>1</v>
      </c>
      <c r="BT471" s="210">
        <v>1</v>
      </c>
      <c r="BU471" s="210"/>
      <c r="BV471" s="210"/>
      <c r="BW471" s="210"/>
      <c r="BX471" s="210"/>
      <c r="BY471" s="210"/>
      <c r="BZ471" s="210"/>
      <c r="CA471" s="210"/>
      <c r="CB471" s="210"/>
      <c r="CC471" s="210"/>
      <c r="CD471" s="210"/>
      <c r="CE471" s="210"/>
      <c r="CF471" s="210"/>
      <c r="CG471" s="210"/>
      <c r="CH471" s="210"/>
      <c r="CI471" s="210"/>
      <c r="CJ471" s="210"/>
      <c r="CK471" s="210"/>
      <c r="CL471" s="210"/>
      <c r="CM471" s="210"/>
      <c r="CN471" s="210"/>
      <c r="CO471" s="210"/>
      <c r="CP471" s="210"/>
      <c r="CQ471" s="210"/>
      <c r="CR471" s="210"/>
      <c r="CS471" s="144"/>
      <c r="CT471" s="144"/>
    </row>
    <row r="472" spans="1:98" ht="15">
      <c r="A472" s="208" t="s">
        <v>8334</v>
      </c>
      <c r="B472" s="285" t="s">
        <v>1221</v>
      </c>
      <c r="C472" s="209" t="s">
        <v>1219</v>
      </c>
      <c r="D472" s="259"/>
      <c r="E472" s="209" t="s">
        <v>5135</v>
      </c>
      <c r="F472" s="209" t="s">
        <v>38</v>
      </c>
      <c r="G472" s="216" t="s">
        <v>35</v>
      </c>
      <c r="H472" s="209" t="s">
        <v>8271</v>
      </c>
      <c r="I472" s="2"/>
      <c r="J472" s="210">
        <v>0</v>
      </c>
      <c r="K472" s="210">
        <v>0</v>
      </c>
      <c r="L472" s="210">
        <v>0</v>
      </c>
      <c r="M472" s="210">
        <v>0</v>
      </c>
      <c r="N472" s="210">
        <v>0</v>
      </c>
      <c r="O472" s="210">
        <v>0</v>
      </c>
      <c r="P472" s="210">
        <v>0</v>
      </c>
      <c r="Q472" s="210">
        <v>0</v>
      </c>
      <c r="R472" s="210">
        <v>0</v>
      </c>
      <c r="S472" s="210">
        <v>0</v>
      </c>
      <c r="T472" s="210">
        <v>1</v>
      </c>
      <c r="U472" s="210">
        <v>1</v>
      </c>
      <c r="V472" s="210">
        <v>1</v>
      </c>
      <c r="W472" s="210">
        <v>1</v>
      </c>
      <c r="X472" s="210">
        <v>1</v>
      </c>
      <c r="Y472" s="210">
        <v>1</v>
      </c>
      <c r="Z472" s="210">
        <v>1</v>
      </c>
      <c r="AA472" s="210">
        <v>1</v>
      </c>
      <c r="AB472" s="210">
        <v>1</v>
      </c>
      <c r="AC472" s="210">
        <v>1</v>
      </c>
      <c r="AD472" s="210">
        <v>1</v>
      </c>
      <c r="AE472" s="210">
        <v>1</v>
      </c>
      <c r="AF472" s="210">
        <v>1</v>
      </c>
      <c r="AG472" s="210">
        <v>1</v>
      </c>
      <c r="AH472" s="210">
        <v>1</v>
      </c>
      <c r="AI472" s="210">
        <v>1</v>
      </c>
      <c r="AJ472" s="210">
        <v>1</v>
      </c>
      <c r="AK472" s="210">
        <v>1</v>
      </c>
      <c r="AL472" s="210">
        <v>1</v>
      </c>
      <c r="AM472" s="210">
        <v>1</v>
      </c>
      <c r="AN472" s="210">
        <v>1</v>
      </c>
      <c r="AO472" s="210">
        <v>1</v>
      </c>
      <c r="AP472" s="210">
        <v>1</v>
      </c>
      <c r="AQ472" s="210">
        <v>1</v>
      </c>
      <c r="AR472" s="210">
        <v>1</v>
      </c>
      <c r="AS472" s="210">
        <v>1</v>
      </c>
      <c r="AT472" s="210">
        <v>1</v>
      </c>
      <c r="AU472" s="210">
        <v>1</v>
      </c>
      <c r="AV472" s="210">
        <v>1</v>
      </c>
      <c r="AW472" s="210">
        <v>1</v>
      </c>
      <c r="AX472" s="210">
        <v>1</v>
      </c>
      <c r="AY472" s="210">
        <v>1</v>
      </c>
      <c r="AZ472" s="210">
        <v>1</v>
      </c>
      <c r="BA472" s="210">
        <v>1</v>
      </c>
      <c r="BB472" s="210">
        <v>1</v>
      </c>
      <c r="BC472" s="210">
        <v>1</v>
      </c>
      <c r="BD472" s="210">
        <v>1</v>
      </c>
      <c r="BE472" s="210">
        <v>1</v>
      </c>
      <c r="BF472" s="210">
        <v>1</v>
      </c>
      <c r="BG472" s="210">
        <v>1</v>
      </c>
      <c r="BH472" s="210">
        <v>1</v>
      </c>
      <c r="BI472" s="210">
        <v>1</v>
      </c>
      <c r="BJ472" s="210">
        <v>1</v>
      </c>
      <c r="BK472" s="210">
        <v>1</v>
      </c>
      <c r="BL472" s="210">
        <v>1</v>
      </c>
      <c r="BM472" s="210">
        <v>1</v>
      </c>
      <c r="BN472" s="210">
        <v>1</v>
      </c>
      <c r="BO472" s="210">
        <v>1</v>
      </c>
      <c r="BP472" s="210">
        <v>1</v>
      </c>
      <c r="BQ472" s="210">
        <v>1</v>
      </c>
      <c r="BR472" s="210">
        <v>1</v>
      </c>
      <c r="BS472" s="210">
        <v>1</v>
      </c>
      <c r="BT472" s="210">
        <v>1</v>
      </c>
      <c r="BU472" s="210"/>
      <c r="BV472" s="210"/>
      <c r="BW472" s="210"/>
      <c r="BX472" s="210"/>
      <c r="BY472" s="210"/>
      <c r="BZ472" s="210"/>
      <c r="CA472" s="210"/>
      <c r="CB472" s="210"/>
      <c r="CC472" s="210"/>
      <c r="CD472" s="210"/>
      <c r="CE472" s="210"/>
      <c r="CF472" s="210"/>
      <c r="CG472" s="210"/>
      <c r="CH472" s="210"/>
      <c r="CI472" s="210"/>
      <c r="CJ472" s="210"/>
      <c r="CK472" s="210"/>
      <c r="CL472" s="210"/>
      <c r="CM472" s="210"/>
      <c r="CN472" s="210"/>
      <c r="CO472" s="210"/>
      <c r="CP472" s="210"/>
      <c r="CQ472" s="210"/>
      <c r="CR472" s="210"/>
      <c r="CS472" s="144"/>
      <c r="CT472" s="144"/>
    </row>
    <row r="473" spans="1:98" ht="15">
      <c r="A473" s="208" t="s">
        <v>8334</v>
      </c>
      <c r="B473" s="285" t="s">
        <v>1222</v>
      </c>
      <c r="C473" s="209" t="s">
        <v>1219</v>
      </c>
      <c r="D473" s="259"/>
      <c r="E473" s="209" t="s">
        <v>5135</v>
      </c>
      <c r="F473" s="209" t="s">
        <v>38</v>
      </c>
      <c r="G473" s="216" t="s">
        <v>35</v>
      </c>
      <c r="H473" s="209" t="s">
        <v>8271</v>
      </c>
      <c r="I473" s="2"/>
      <c r="J473" s="210">
        <v>0</v>
      </c>
      <c r="K473" s="210">
        <v>0</v>
      </c>
      <c r="L473" s="210">
        <v>0</v>
      </c>
      <c r="M473" s="210">
        <v>0</v>
      </c>
      <c r="N473" s="210">
        <v>0</v>
      </c>
      <c r="O473" s="210">
        <v>0</v>
      </c>
      <c r="P473" s="210">
        <v>0</v>
      </c>
      <c r="Q473" s="210">
        <v>0</v>
      </c>
      <c r="R473" s="210">
        <v>0</v>
      </c>
      <c r="S473" s="210">
        <v>0</v>
      </c>
      <c r="T473" s="210">
        <v>0</v>
      </c>
      <c r="U473" s="210">
        <v>1</v>
      </c>
      <c r="V473" s="210">
        <v>1</v>
      </c>
      <c r="W473" s="210">
        <v>1</v>
      </c>
      <c r="X473" s="210">
        <v>1</v>
      </c>
      <c r="Y473" s="210">
        <v>1</v>
      </c>
      <c r="Z473" s="210">
        <v>1</v>
      </c>
      <c r="AA473" s="210">
        <v>1</v>
      </c>
      <c r="AB473" s="210">
        <v>1</v>
      </c>
      <c r="AC473" s="210">
        <v>1</v>
      </c>
      <c r="AD473" s="210">
        <v>1</v>
      </c>
      <c r="AE473" s="210">
        <v>1</v>
      </c>
      <c r="AF473" s="210">
        <v>1</v>
      </c>
      <c r="AG473" s="210">
        <v>1</v>
      </c>
      <c r="AH473" s="210">
        <v>1</v>
      </c>
      <c r="AI473" s="210">
        <v>1</v>
      </c>
      <c r="AJ473" s="210">
        <v>1</v>
      </c>
      <c r="AK473" s="210">
        <v>1</v>
      </c>
      <c r="AL473" s="210">
        <v>1</v>
      </c>
      <c r="AM473" s="210">
        <v>1</v>
      </c>
      <c r="AN473" s="210">
        <v>1</v>
      </c>
      <c r="AO473" s="210">
        <v>1</v>
      </c>
      <c r="AP473" s="210">
        <v>1</v>
      </c>
      <c r="AQ473" s="210">
        <v>1</v>
      </c>
      <c r="AR473" s="210">
        <v>1</v>
      </c>
      <c r="AS473" s="210">
        <v>1</v>
      </c>
      <c r="AT473" s="210">
        <v>1</v>
      </c>
      <c r="AU473" s="210">
        <v>1</v>
      </c>
      <c r="AV473" s="210">
        <v>1</v>
      </c>
      <c r="AW473" s="210">
        <v>1</v>
      </c>
      <c r="AX473" s="210">
        <v>1</v>
      </c>
      <c r="AY473" s="210">
        <v>1</v>
      </c>
      <c r="AZ473" s="210">
        <v>1</v>
      </c>
      <c r="BA473" s="210">
        <v>1</v>
      </c>
      <c r="BB473" s="210">
        <v>1</v>
      </c>
      <c r="BC473" s="210">
        <v>1</v>
      </c>
      <c r="BD473" s="210">
        <v>1</v>
      </c>
      <c r="BE473" s="210">
        <v>1</v>
      </c>
      <c r="BF473" s="210">
        <v>1</v>
      </c>
      <c r="BG473" s="210">
        <v>1</v>
      </c>
      <c r="BH473" s="210">
        <v>1</v>
      </c>
      <c r="BI473" s="210">
        <v>1</v>
      </c>
      <c r="BJ473" s="210">
        <v>1</v>
      </c>
      <c r="BK473" s="210">
        <v>1</v>
      </c>
      <c r="BL473" s="210">
        <v>1</v>
      </c>
      <c r="BM473" s="210">
        <v>1</v>
      </c>
      <c r="BN473" s="210">
        <v>1</v>
      </c>
      <c r="BO473" s="210">
        <v>1</v>
      </c>
      <c r="BP473" s="210">
        <v>1</v>
      </c>
      <c r="BQ473" s="210">
        <v>1</v>
      </c>
      <c r="BR473" s="210">
        <v>1</v>
      </c>
      <c r="BS473" s="210">
        <v>1</v>
      </c>
      <c r="BT473" s="210">
        <v>1</v>
      </c>
      <c r="BU473" s="210"/>
      <c r="BV473" s="210"/>
      <c r="BW473" s="210"/>
      <c r="BX473" s="210"/>
      <c r="BY473" s="210"/>
      <c r="BZ473" s="210"/>
      <c r="CA473" s="210"/>
      <c r="CB473" s="210"/>
      <c r="CC473" s="210"/>
      <c r="CD473" s="210"/>
      <c r="CE473" s="210"/>
      <c r="CF473" s="210"/>
      <c r="CG473" s="210"/>
      <c r="CH473" s="210"/>
      <c r="CI473" s="210"/>
      <c r="CJ473" s="210"/>
      <c r="CK473" s="210"/>
      <c r="CL473" s="210"/>
      <c r="CM473" s="210"/>
      <c r="CN473" s="210"/>
      <c r="CO473" s="210"/>
      <c r="CP473" s="210"/>
      <c r="CQ473" s="210"/>
      <c r="CR473" s="210"/>
      <c r="CS473" s="144"/>
      <c r="CT473" s="144"/>
    </row>
    <row r="474" spans="1:98" ht="15">
      <c r="A474" s="208" t="s">
        <v>8334</v>
      </c>
      <c r="B474" s="285" t="s">
        <v>1223</v>
      </c>
      <c r="C474" s="209" t="s">
        <v>7675</v>
      </c>
      <c r="D474" s="259"/>
      <c r="E474" s="209" t="s">
        <v>2</v>
      </c>
      <c r="F474" s="209" t="s">
        <v>38</v>
      </c>
      <c r="G474" s="216" t="s">
        <v>35</v>
      </c>
      <c r="H474" s="209" t="s">
        <v>8271</v>
      </c>
      <c r="I474" s="2"/>
      <c r="J474" s="210">
        <v>0</v>
      </c>
      <c r="K474" s="210">
        <v>0</v>
      </c>
      <c r="L474" s="210">
        <v>0</v>
      </c>
      <c r="M474" s="210">
        <v>0</v>
      </c>
      <c r="N474" s="210">
        <v>0</v>
      </c>
      <c r="O474" s="210">
        <v>0</v>
      </c>
      <c r="P474" s="210">
        <v>0</v>
      </c>
      <c r="Q474" s="210">
        <v>1</v>
      </c>
      <c r="R474" s="210">
        <v>1</v>
      </c>
      <c r="S474" s="210">
        <v>1</v>
      </c>
      <c r="T474" s="210">
        <v>1</v>
      </c>
      <c r="U474" s="210">
        <v>1</v>
      </c>
      <c r="V474" s="210">
        <v>1</v>
      </c>
      <c r="W474" s="210">
        <v>1</v>
      </c>
      <c r="X474" s="210">
        <v>1</v>
      </c>
      <c r="Y474" s="210">
        <v>1</v>
      </c>
      <c r="Z474" s="210">
        <v>1</v>
      </c>
      <c r="AA474" s="210">
        <v>1</v>
      </c>
      <c r="AB474" s="210">
        <v>1</v>
      </c>
      <c r="AC474" s="210">
        <v>1</v>
      </c>
      <c r="AD474" s="210">
        <v>1</v>
      </c>
      <c r="AE474" s="210">
        <v>1</v>
      </c>
      <c r="AF474" s="210">
        <v>1</v>
      </c>
      <c r="AG474" s="210">
        <v>1</v>
      </c>
      <c r="AH474" s="210">
        <v>1</v>
      </c>
      <c r="AI474" s="210">
        <v>1</v>
      </c>
      <c r="AJ474" s="210">
        <v>1</v>
      </c>
      <c r="AK474" s="210">
        <v>1</v>
      </c>
      <c r="AL474" s="210">
        <v>1</v>
      </c>
      <c r="AM474" s="210">
        <v>1</v>
      </c>
      <c r="AN474" s="210">
        <v>1</v>
      </c>
      <c r="AO474" s="210">
        <v>1</v>
      </c>
      <c r="AP474" s="210">
        <v>1</v>
      </c>
      <c r="AQ474" s="210">
        <v>1</v>
      </c>
      <c r="AR474" s="210">
        <v>1</v>
      </c>
      <c r="AS474" s="210">
        <v>1</v>
      </c>
      <c r="AT474" s="210">
        <v>1</v>
      </c>
      <c r="AU474" s="210">
        <v>1</v>
      </c>
      <c r="AV474" s="210">
        <v>1</v>
      </c>
      <c r="AW474" s="210">
        <v>1</v>
      </c>
      <c r="AX474" s="210">
        <v>1</v>
      </c>
      <c r="AY474" s="210">
        <v>1</v>
      </c>
      <c r="AZ474" s="210">
        <v>1</v>
      </c>
      <c r="BA474" s="210">
        <v>1</v>
      </c>
      <c r="BB474" s="210">
        <v>1</v>
      </c>
      <c r="BC474" s="210">
        <v>1</v>
      </c>
      <c r="BD474" s="210">
        <v>1</v>
      </c>
      <c r="BE474" s="210">
        <v>1</v>
      </c>
      <c r="BF474" s="210">
        <v>1</v>
      </c>
      <c r="BG474" s="210">
        <v>1</v>
      </c>
      <c r="BH474" s="210">
        <v>1</v>
      </c>
      <c r="BI474" s="210">
        <v>1</v>
      </c>
      <c r="BJ474" s="210">
        <v>1</v>
      </c>
      <c r="BK474" s="210">
        <v>1</v>
      </c>
      <c r="BL474" s="210">
        <v>1</v>
      </c>
      <c r="BM474" s="210">
        <v>1</v>
      </c>
      <c r="BN474" s="210">
        <v>1</v>
      </c>
      <c r="BO474" s="210">
        <v>1</v>
      </c>
      <c r="BP474" s="210">
        <v>1</v>
      </c>
      <c r="BQ474" s="210">
        <v>1</v>
      </c>
      <c r="BR474" s="210">
        <v>1</v>
      </c>
      <c r="BS474" s="210">
        <v>1</v>
      </c>
      <c r="BT474" s="210">
        <v>1</v>
      </c>
      <c r="BU474" s="210"/>
      <c r="BV474" s="210"/>
      <c r="BW474" s="210"/>
      <c r="BX474" s="210"/>
      <c r="BY474" s="210"/>
      <c r="BZ474" s="210"/>
      <c r="CA474" s="210"/>
      <c r="CB474" s="210"/>
      <c r="CC474" s="210"/>
      <c r="CD474" s="210"/>
      <c r="CE474" s="210"/>
      <c r="CF474" s="210"/>
      <c r="CG474" s="210"/>
      <c r="CH474" s="210"/>
      <c r="CI474" s="210"/>
      <c r="CJ474" s="210"/>
      <c r="CK474" s="210"/>
      <c r="CL474" s="210"/>
      <c r="CM474" s="210"/>
      <c r="CN474" s="210"/>
      <c r="CO474" s="210"/>
      <c r="CP474" s="210"/>
      <c r="CQ474" s="210"/>
      <c r="CR474" s="210"/>
      <c r="CS474" s="144"/>
      <c r="CT474" s="144"/>
    </row>
    <row r="475" spans="1:98" ht="15">
      <c r="A475" s="208" t="s">
        <v>8334</v>
      </c>
      <c r="B475" s="285" t="s">
        <v>1224</v>
      </c>
      <c r="C475" s="209" t="s">
        <v>7675</v>
      </c>
      <c r="D475" s="259"/>
      <c r="E475" s="209" t="s">
        <v>2</v>
      </c>
      <c r="F475" s="209" t="s">
        <v>38</v>
      </c>
      <c r="G475" s="216" t="s">
        <v>35</v>
      </c>
      <c r="H475" s="209" t="s">
        <v>8271</v>
      </c>
      <c r="I475" s="2"/>
      <c r="J475" s="210">
        <v>0</v>
      </c>
      <c r="K475" s="210">
        <v>0</v>
      </c>
      <c r="L475" s="210">
        <v>0</v>
      </c>
      <c r="M475" s="210">
        <v>0</v>
      </c>
      <c r="N475" s="210">
        <v>0</v>
      </c>
      <c r="O475" s="210">
        <v>0</v>
      </c>
      <c r="P475" s="210">
        <v>0</v>
      </c>
      <c r="Q475" s="210">
        <v>0</v>
      </c>
      <c r="R475" s="210">
        <v>0</v>
      </c>
      <c r="S475" s="210">
        <v>0</v>
      </c>
      <c r="T475" s="210">
        <v>1</v>
      </c>
      <c r="U475" s="210">
        <v>1</v>
      </c>
      <c r="V475" s="210">
        <v>1</v>
      </c>
      <c r="W475" s="210">
        <v>1</v>
      </c>
      <c r="X475" s="210">
        <v>1</v>
      </c>
      <c r="Y475" s="210">
        <v>1</v>
      </c>
      <c r="Z475" s="210">
        <v>1</v>
      </c>
      <c r="AA475" s="210">
        <v>1</v>
      </c>
      <c r="AB475" s="210">
        <v>1</v>
      </c>
      <c r="AC475" s="210">
        <v>1</v>
      </c>
      <c r="AD475" s="210">
        <v>1</v>
      </c>
      <c r="AE475" s="210">
        <v>1</v>
      </c>
      <c r="AF475" s="210">
        <v>1</v>
      </c>
      <c r="AG475" s="210">
        <v>1</v>
      </c>
      <c r="AH475" s="210">
        <v>1</v>
      </c>
      <c r="AI475" s="210">
        <v>1</v>
      </c>
      <c r="AJ475" s="210">
        <v>1</v>
      </c>
      <c r="AK475" s="210">
        <v>1</v>
      </c>
      <c r="AL475" s="210">
        <v>1</v>
      </c>
      <c r="AM475" s="210">
        <v>1</v>
      </c>
      <c r="AN475" s="210">
        <v>1</v>
      </c>
      <c r="AO475" s="210">
        <v>1</v>
      </c>
      <c r="AP475" s="210">
        <v>1</v>
      </c>
      <c r="AQ475" s="210">
        <v>1</v>
      </c>
      <c r="AR475" s="210">
        <v>1</v>
      </c>
      <c r="AS475" s="210">
        <v>1</v>
      </c>
      <c r="AT475" s="210">
        <v>1</v>
      </c>
      <c r="AU475" s="210">
        <v>1</v>
      </c>
      <c r="AV475" s="210">
        <v>1</v>
      </c>
      <c r="AW475" s="210">
        <v>1</v>
      </c>
      <c r="AX475" s="210">
        <v>1</v>
      </c>
      <c r="AY475" s="210">
        <v>1</v>
      </c>
      <c r="AZ475" s="210">
        <v>1</v>
      </c>
      <c r="BA475" s="210">
        <v>1</v>
      </c>
      <c r="BB475" s="210">
        <v>1</v>
      </c>
      <c r="BC475" s="210">
        <v>1</v>
      </c>
      <c r="BD475" s="210">
        <v>1</v>
      </c>
      <c r="BE475" s="210">
        <v>1</v>
      </c>
      <c r="BF475" s="210">
        <v>1</v>
      </c>
      <c r="BG475" s="210">
        <v>1</v>
      </c>
      <c r="BH475" s="210">
        <v>1</v>
      </c>
      <c r="BI475" s="210">
        <v>1</v>
      </c>
      <c r="BJ475" s="210">
        <v>1</v>
      </c>
      <c r="BK475" s="210">
        <v>1</v>
      </c>
      <c r="BL475" s="210">
        <v>1</v>
      </c>
      <c r="BM475" s="210">
        <v>1</v>
      </c>
      <c r="BN475" s="210">
        <v>1</v>
      </c>
      <c r="BO475" s="210">
        <v>1</v>
      </c>
      <c r="BP475" s="210">
        <v>1</v>
      </c>
      <c r="BQ475" s="210">
        <v>1</v>
      </c>
      <c r="BR475" s="210">
        <v>1</v>
      </c>
      <c r="BS475" s="210">
        <v>1</v>
      </c>
      <c r="BT475" s="210">
        <v>1</v>
      </c>
      <c r="BU475" s="210"/>
      <c r="BV475" s="210"/>
      <c r="BW475" s="210"/>
      <c r="BX475" s="210"/>
      <c r="BY475" s="210"/>
      <c r="BZ475" s="210"/>
      <c r="CA475" s="210"/>
      <c r="CB475" s="210"/>
      <c r="CC475" s="210"/>
      <c r="CD475" s="210"/>
      <c r="CE475" s="210"/>
      <c r="CF475" s="210"/>
      <c r="CG475" s="210"/>
      <c r="CH475" s="210"/>
      <c r="CI475" s="210"/>
      <c r="CJ475" s="210"/>
      <c r="CK475" s="210"/>
      <c r="CL475" s="210"/>
      <c r="CM475" s="210"/>
      <c r="CN475" s="210"/>
      <c r="CO475" s="210"/>
      <c r="CP475" s="210"/>
      <c r="CQ475" s="210"/>
      <c r="CR475" s="210"/>
      <c r="CS475" s="144"/>
      <c r="CT475" s="144"/>
    </row>
    <row r="476" spans="1:98" ht="15">
      <c r="A476" s="208" t="s">
        <v>8334</v>
      </c>
      <c r="B476" s="285" t="s">
        <v>1225</v>
      </c>
      <c r="C476" s="209" t="s">
        <v>1218</v>
      </c>
      <c r="D476" s="259"/>
      <c r="E476" s="209" t="s">
        <v>5135</v>
      </c>
      <c r="F476" s="209" t="s">
        <v>38</v>
      </c>
      <c r="G476" s="216" t="s">
        <v>35</v>
      </c>
      <c r="H476" s="209" t="s">
        <v>8271</v>
      </c>
      <c r="I476" s="2"/>
      <c r="J476" s="210">
        <v>0</v>
      </c>
      <c r="K476" s="210">
        <v>0</v>
      </c>
      <c r="L476" s="210">
        <v>0</v>
      </c>
      <c r="M476" s="210">
        <v>0</v>
      </c>
      <c r="N476" s="210">
        <v>0</v>
      </c>
      <c r="O476" s="210">
        <v>0</v>
      </c>
      <c r="P476" s="210">
        <v>0</v>
      </c>
      <c r="Q476" s="210">
        <v>0</v>
      </c>
      <c r="R476" s="210">
        <v>0</v>
      </c>
      <c r="S476" s="210">
        <v>0</v>
      </c>
      <c r="T476" s="210">
        <v>0</v>
      </c>
      <c r="U476" s="210">
        <v>1</v>
      </c>
      <c r="V476" s="210">
        <v>1</v>
      </c>
      <c r="W476" s="210">
        <v>1</v>
      </c>
      <c r="X476" s="210">
        <v>1</v>
      </c>
      <c r="Y476" s="210">
        <v>1</v>
      </c>
      <c r="Z476" s="210">
        <v>1</v>
      </c>
      <c r="AA476" s="210">
        <v>1</v>
      </c>
      <c r="AB476" s="210">
        <v>1</v>
      </c>
      <c r="AC476" s="210">
        <v>1</v>
      </c>
      <c r="AD476" s="210">
        <v>1</v>
      </c>
      <c r="AE476" s="210">
        <v>1</v>
      </c>
      <c r="AF476" s="210">
        <v>1</v>
      </c>
      <c r="AG476" s="210">
        <v>1</v>
      </c>
      <c r="AH476" s="210">
        <v>1</v>
      </c>
      <c r="AI476" s="210">
        <v>1</v>
      </c>
      <c r="AJ476" s="210">
        <v>1</v>
      </c>
      <c r="AK476" s="210">
        <v>1</v>
      </c>
      <c r="AL476" s="210">
        <v>1</v>
      </c>
      <c r="AM476" s="210">
        <v>1</v>
      </c>
      <c r="AN476" s="210">
        <v>1</v>
      </c>
      <c r="AO476" s="210">
        <v>1</v>
      </c>
      <c r="AP476" s="210">
        <v>1</v>
      </c>
      <c r="AQ476" s="210">
        <v>1</v>
      </c>
      <c r="AR476" s="210">
        <v>1</v>
      </c>
      <c r="AS476" s="210">
        <v>1</v>
      </c>
      <c r="AT476" s="210">
        <v>1</v>
      </c>
      <c r="AU476" s="210">
        <v>1</v>
      </c>
      <c r="AV476" s="210">
        <v>1</v>
      </c>
      <c r="AW476" s="210">
        <v>1</v>
      </c>
      <c r="AX476" s="210">
        <v>1</v>
      </c>
      <c r="AY476" s="210">
        <v>1</v>
      </c>
      <c r="AZ476" s="210">
        <v>1</v>
      </c>
      <c r="BA476" s="210">
        <v>1</v>
      </c>
      <c r="BB476" s="210">
        <v>1</v>
      </c>
      <c r="BC476" s="210">
        <v>1</v>
      </c>
      <c r="BD476" s="210">
        <v>1</v>
      </c>
      <c r="BE476" s="210">
        <v>1</v>
      </c>
      <c r="BF476" s="210">
        <v>1</v>
      </c>
      <c r="BG476" s="210">
        <v>1</v>
      </c>
      <c r="BH476" s="210">
        <v>1</v>
      </c>
      <c r="BI476" s="210">
        <v>1</v>
      </c>
      <c r="BJ476" s="210">
        <v>1</v>
      </c>
      <c r="BK476" s="210">
        <v>1</v>
      </c>
      <c r="BL476" s="210">
        <v>1</v>
      </c>
      <c r="BM476" s="210">
        <v>1</v>
      </c>
      <c r="BN476" s="210">
        <v>1</v>
      </c>
      <c r="BO476" s="210">
        <v>1</v>
      </c>
      <c r="BP476" s="210">
        <v>1</v>
      </c>
      <c r="BQ476" s="210">
        <v>1</v>
      </c>
      <c r="BR476" s="210">
        <v>1</v>
      </c>
      <c r="BS476" s="210">
        <v>1</v>
      </c>
      <c r="BT476" s="210">
        <v>1</v>
      </c>
      <c r="BU476" s="210"/>
      <c r="BV476" s="210"/>
      <c r="BW476" s="210"/>
      <c r="BX476" s="210"/>
      <c r="BY476" s="210"/>
      <c r="BZ476" s="210"/>
      <c r="CA476" s="210"/>
      <c r="CB476" s="210"/>
      <c r="CC476" s="210"/>
      <c r="CD476" s="210"/>
      <c r="CE476" s="210"/>
      <c r="CF476" s="210"/>
      <c r="CG476" s="210"/>
      <c r="CH476" s="210"/>
      <c r="CI476" s="210"/>
      <c r="CJ476" s="210"/>
      <c r="CK476" s="210"/>
      <c r="CL476" s="210"/>
      <c r="CM476" s="210"/>
      <c r="CN476" s="210"/>
      <c r="CO476" s="210"/>
      <c r="CP476" s="210"/>
      <c r="CQ476" s="210"/>
      <c r="CR476" s="210"/>
      <c r="CS476" s="144"/>
      <c r="CT476" s="144"/>
    </row>
    <row r="477" spans="1:98" ht="15">
      <c r="A477" s="208" t="s">
        <v>8334</v>
      </c>
      <c r="B477" s="285" t="s">
        <v>1226</v>
      </c>
      <c r="C477" s="209" t="s">
        <v>1218</v>
      </c>
      <c r="D477" s="259"/>
      <c r="E477" s="209" t="s">
        <v>5135</v>
      </c>
      <c r="F477" s="209" t="s">
        <v>38</v>
      </c>
      <c r="G477" s="216" t="s">
        <v>35</v>
      </c>
      <c r="H477" s="209" t="s">
        <v>8271</v>
      </c>
      <c r="I477" s="2"/>
      <c r="J477" s="210">
        <v>0</v>
      </c>
      <c r="K477" s="210">
        <v>0</v>
      </c>
      <c r="L477" s="210">
        <v>0</v>
      </c>
      <c r="M477" s="210">
        <v>0</v>
      </c>
      <c r="N477" s="210">
        <v>0</v>
      </c>
      <c r="O477" s="210">
        <v>0</v>
      </c>
      <c r="P477" s="210">
        <v>0</v>
      </c>
      <c r="Q477" s="210">
        <v>0</v>
      </c>
      <c r="R477" s="210">
        <v>0</v>
      </c>
      <c r="S477" s="210">
        <v>0</v>
      </c>
      <c r="T477" s="210">
        <v>0</v>
      </c>
      <c r="U477" s="210">
        <v>1</v>
      </c>
      <c r="V477" s="210">
        <v>1</v>
      </c>
      <c r="W477" s="210">
        <v>1</v>
      </c>
      <c r="X477" s="210">
        <v>1</v>
      </c>
      <c r="Y477" s="210">
        <v>1</v>
      </c>
      <c r="Z477" s="210">
        <v>1</v>
      </c>
      <c r="AA477" s="210">
        <v>1</v>
      </c>
      <c r="AB477" s="210">
        <v>1</v>
      </c>
      <c r="AC477" s="210">
        <v>1</v>
      </c>
      <c r="AD477" s="210">
        <v>1</v>
      </c>
      <c r="AE477" s="210">
        <v>1</v>
      </c>
      <c r="AF477" s="210">
        <v>1</v>
      </c>
      <c r="AG477" s="210">
        <v>1</v>
      </c>
      <c r="AH477" s="210">
        <v>1</v>
      </c>
      <c r="AI477" s="210">
        <v>1</v>
      </c>
      <c r="AJ477" s="210">
        <v>1</v>
      </c>
      <c r="AK477" s="210">
        <v>1</v>
      </c>
      <c r="AL477" s="210">
        <v>1</v>
      </c>
      <c r="AM477" s="210">
        <v>1</v>
      </c>
      <c r="AN477" s="210">
        <v>1</v>
      </c>
      <c r="AO477" s="210">
        <v>1</v>
      </c>
      <c r="AP477" s="210">
        <v>1</v>
      </c>
      <c r="AQ477" s="210">
        <v>1</v>
      </c>
      <c r="AR477" s="210">
        <v>1</v>
      </c>
      <c r="AS477" s="210">
        <v>1</v>
      </c>
      <c r="AT477" s="210">
        <v>1</v>
      </c>
      <c r="AU477" s="210">
        <v>1</v>
      </c>
      <c r="AV477" s="210">
        <v>1</v>
      </c>
      <c r="AW477" s="210">
        <v>1</v>
      </c>
      <c r="AX477" s="210">
        <v>1</v>
      </c>
      <c r="AY477" s="210">
        <v>1</v>
      </c>
      <c r="AZ477" s="210">
        <v>1</v>
      </c>
      <c r="BA477" s="210">
        <v>1</v>
      </c>
      <c r="BB477" s="210">
        <v>1</v>
      </c>
      <c r="BC477" s="210">
        <v>1</v>
      </c>
      <c r="BD477" s="210">
        <v>1</v>
      </c>
      <c r="BE477" s="210">
        <v>1</v>
      </c>
      <c r="BF477" s="210">
        <v>1</v>
      </c>
      <c r="BG477" s="210">
        <v>1</v>
      </c>
      <c r="BH477" s="210">
        <v>1</v>
      </c>
      <c r="BI477" s="210">
        <v>1</v>
      </c>
      <c r="BJ477" s="210">
        <v>1</v>
      </c>
      <c r="BK477" s="210">
        <v>1</v>
      </c>
      <c r="BL477" s="210">
        <v>1</v>
      </c>
      <c r="BM477" s="210">
        <v>1</v>
      </c>
      <c r="BN477" s="210">
        <v>1</v>
      </c>
      <c r="BO477" s="210">
        <v>1</v>
      </c>
      <c r="BP477" s="210">
        <v>1</v>
      </c>
      <c r="BQ477" s="210">
        <v>1</v>
      </c>
      <c r="BR477" s="210">
        <v>1</v>
      </c>
      <c r="BS477" s="210">
        <v>1</v>
      </c>
      <c r="BT477" s="210">
        <v>1</v>
      </c>
      <c r="BU477" s="210"/>
      <c r="BV477" s="210"/>
      <c r="BW477" s="210"/>
      <c r="BX477" s="210"/>
      <c r="BY477" s="210"/>
      <c r="BZ477" s="210"/>
      <c r="CA477" s="210"/>
      <c r="CB477" s="210"/>
      <c r="CC477" s="210"/>
      <c r="CD477" s="210"/>
      <c r="CE477" s="210"/>
      <c r="CF477" s="210"/>
      <c r="CG477" s="210"/>
      <c r="CH477" s="210"/>
      <c r="CI477" s="210"/>
      <c r="CJ477" s="210"/>
      <c r="CK477" s="210"/>
      <c r="CL477" s="210"/>
      <c r="CM477" s="210"/>
      <c r="CN477" s="210"/>
      <c r="CO477" s="210"/>
      <c r="CP477" s="210"/>
      <c r="CQ477" s="210"/>
      <c r="CR477" s="210"/>
      <c r="CS477" s="144"/>
      <c r="CT477" s="144"/>
    </row>
    <row r="478" spans="1:98" ht="15">
      <c r="A478" s="208" t="s">
        <v>8334</v>
      </c>
      <c r="B478" s="285" t="s">
        <v>1227</v>
      </c>
      <c r="C478" s="209" t="s">
        <v>1219</v>
      </c>
      <c r="D478" s="259"/>
      <c r="E478" s="209" t="s">
        <v>2</v>
      </c>
      <c r="F478" s="209" t="s">
        <v>38</v>
      </c>
      <c r="G478" s="216" t="s">
        <v>35</v>
      </c>
      <c r="H478" s="209" t="s">
        <v>8271</v>
      </c>
      <c r="I478" s="2"/>
      <c r="J478" s="210">
        <v>0</v>
      </c>
      <c r="K478" s="210">
        <v>0</v>
      </c>
      <c r="L478" s="210">
        <v>0</v>
      </c>
      <c r="M478" s="210">
        <v>0</v>
      </c>
      <c r="N478" s="210">
        <v>0</v>
      </c>
      <c r="O478" s="210">
        <v>1</v>
      </c>
      <c r="P478" s="210">
        <v>1</v>
      </c>
      <c r="Q478" s="210">
        <v>1</v>
      </c>
      <c r="R478" s="210">
        <v>1</v>
      </c>
      <c r="S478" s="210">
        <v>1</v>
      </c>
      <c r="T478" s="210">
        <v>1</v>
      </c>
      <c r="U478" s="210">
        <v>1</v>
      </c>
      <c r="V478" s="210">
        <v>1</v>
      </c>
      <c r="W478" s="210">
        <v>1</v>
      </c>
      <c r="X478" s="210">
        <v>1</v>
      </c>
      <c r="Y478" s="210">
        <v>1</v>
      </c>
      <c r="Z478" s="210">
        <v>1</v>
      </c>
      <c r="AA478" s="210">
        <v>1</v>
      </c>
      <c r="AB478" s="210">
        <v>1</v>
      </c>
      <c r="AC478" s="210">
        <v>1</v>
      </c>
      <c r="AD478" s="210">
        <v>1</v>
      </c>
      <c r="AE478" s="210">
        <v>1</v>
      </c>
      <c r="AF478" s="210">
        <v>1</v>
      </c>
      <c r="AG478" s="210">
        <v>1</v>
      </c>
      <c r="AH478" s="210">
        <v>1</v>
      </c>
      <c r="AI478" s="210">
        <v>1</v>
      </c>
      <c r="AJ478" s="210">
        <v>1</v>
      </c>
      <c r="AK478" s="210">
        <v>1</v>
      </c>
      <c r="AL478" s="210">
        <v>1</v>
      </c>
      <c r="AM478" s="210">
        <v>1</v>
      </c>
      <c r="AN478" s="210">
        <v>1</v>
      </c>
      <c r="AO478" s="210">
        <v>1</v>
      </c>
      <c r="AP478" s="210">
        <v>1</v>
      </c>
      <c r="AQ478" s="210">
        <v>1</v>
      </c>
      <c r="AR478" s="210">
        <v>1</v>
      </c>
      <c r="AS478" s="210">
        <v>1</v>
      </c>
      <c r="AT478" s="210">
        <v>1</v>
      </c>
      <c r="AU478" s="210">
        <v>1</v>
      </c>
      <c r="AV478" s="210">
        <v>1</v>
      </c>
      <c r="AW478" s="210">
        <v>1</v>
      </c>
      <c r="AX478" s="210">
        <v>1</v>
      </c>
      <c r="AY478" s="210">
        <v>1</v>
      </c>
      <c r="AZ478" s="210">
        <v>1</v>
      </c>
      <c r="BA478" s="210">
        <v>1</v>
      </c>
      <c r="BB478" s="210">
        <v>1</v>
      </c>
      <c r="BC478" s="210">
        <v>1</v>
      </c>
      <c r="BD478" s="210">
        <v>1</v>
      </c>
      <c r="BE478" s="210">
        <v>1</v>
      </c>
      <c r="BF478" s="210">
        <v>1</v>
      </c>
      <c r="BG478" s="210">
        <v>1</v>
      </c>
      <c r="BH478" s="210">
        <v>1</v>
      </c>
      <c r="BI478" s="210">
        <v>1</v>
      </c>
      <c r="BJ478" s="210">
        <v>1</v>
      </c>
      <c r="BK478" s="210">
        <v>1</v>
      </c>
      <c r="BL478" s="210">
        <v>1</v>
      </c>
      <c r="BM478" s="210">
        <v>1</v>
      </c>
      <c r="BN478" s="210">
        <v>1</v>
      </c>
      <c r="BO478" s="210">
        <v>1</v>
      </c>
      <c r="BP478" s="210">
        <v>1</v>
      </c>
      <c r="BQ478" s="210">
        <v>1</v>
      </c>
      <c r="BR478" s="210">
        <v>1</v>
      </c>
      <c r="BS478" s="210">
        <v>1</v>
      </c>
      <c r="BT478" s="210">
        <v>1</v>
      </c>
      <c r="BU478" s="210"/>
      <c r="BV478" s="210"/>
      <c r="BW478" s="210"/>
      <c r="BX478" s="210"/>
      <c r="BY478" s="210"/>
      <c r="BZ478" s="210"/>
      <c r="CA478" s="210"/>
      <c r="CB478" s="210"/>
      <c r="CC478" s="210"/>
      <c r="CD478" s="210"/>
      <c r="CE478" s="210"/>
      <c r="CF478" s="210"/>
      <c r="CG478" s="210"/>
      <c r="CH478" s="210"/>
      <c r="CI478" s="210"/>
      <c r="CJ478" s="210"/>
      <c r="CK478" s="210"/>
      <c r="CL478" s="210"/>
      <c r="CM478" s="210"/>
      <c r="CN478" s="210"/>
      <c r="CO478" s="210"/>
      <c r="CP478" s="210"/>
      <c r="CQ478" s="210"/>
      <c r="CR478" s="210"/>
      <c r="CS478" s="144"/>
      <c r="CT478" s="144"/>
    </row>
    <row r="479" spans="1:98" ht="15">
      <c r="A479" s="208" t="s">
        <v>8334</v>
      </c>
      <c r="B479" s="285" t="s">
        <v>1228</v>
      </c>
      <c r="C479" s="209" t="s">
        <v>1219</v>
      </c>
      <c r="D479" s="259"/>
      <c r="E479" s="209" t="s">
        <v>2</v>
      </c>
      <c r="F479" s="209" t="s">
        <v>38</v>
      </c>
      <c r="G479" s="216" t="s">
        <v>35</v>
      </c>
      <c r="H479" s="209" t="s">
        <v>8271</v>
      </c>
      <c r="I479" s="2"/>
      <c r="J479" s="210">
        <v>0</v>
      </c>
      <c r="K479" s="210">
        <v>0</v>
      </c>
      <c r="L479" s="210">
        <v>0</v>
      </c>
      <c r="M479" s="210">
        <v>0</v>
      </c>
      <c r="N479" s="210">
        <v>0</v>
      </c>
      <c r="O479" s="210">
        <v>0</v>
      </c>
      <c r="P479" s="210">
        <v>0</v>
      </c>
      <c r="Q479" s="210">
        <v>0</v>
      </c>
      <c r="R479" s="210">
        <v>0</v>
      </c>
      <c r="S479" s="210">
        <v>1</v>
      </c>
      <c r="T479" s="210">
        <v>1</v>
      </c>
      <c r="U479" s="210">
        <v>1</v>
      </c>
      <c r="V479" s="210">
        <v>1</v>
      </c>
      <c r="W479" s="210">
        <v>1</v>
      </c>
      <c r="X479" s="210">
        <v>1</v>
      </c>
      <c r="Y479" s="210">
        <v>1</v>
      </c>
      <c r="Z479" s="210">
        <v>1</v>
      </c>
      <c r="AA479" s="210">
        <v>1</v>
      </c>
      <c r="AB479" s="210">
        <v>1</v>
      </c>
      <c r="AC479" s="210">
        <v>1</v>
      </c>
      <c r="AD479" s="210">
        <v>1</v>
      </c>
      <c r="AE479" s="210">
        <v>1</v>
      </c>
      <c r="AF479" s="210">
        <v>1</v>
      </c>
      <c r="AG479" s="210">
        <v>1</v>
      </c>
      <c r="AH479" s="210">
        <v>1</v>
      </c>
      <c r="AI479" s="210">
        <v>1</v>
      </c>
      <c r="AJ479" s="210">
        <v>1</v>
      </c>
      <c r="AK479" s="210">
        <v>1</v>
      </c>
      <c r="AL479" s="210">
        <v>1</v>
      </c>
      <c r="AM479" s="210">
        <v>1</v>
      </c>
      <c r="AN479" s="210">
        <v>1</v>
      </c>
      <c r="AO479" s="210">
        <v>1</v>
      </c>
      <c r="AP479" s="210">
        <v>1</v>
      </c>
      <c r="AQ479" s="210">
        <v>1</v>
      </c>
      <c r="AR479" s="210">
        <v>1</v>
      </c>
      <c r="AS479" s="210">
        <v>1</v>
      </c>
      <c r="AT479" s="210">
        <v>1</v>
      </c>
      <c r="AU479" s="210">
        <v>1</v>
      </c>
      <c r="AV479" s="210">
        <v>1</v>
      </c>
      <c r="AW479" s="210">
        <v>1</v>
      </c>
      <c r="AX479" s="210">
        <v>1</v>
      </c>
      <c r="AY479" s="210">
        <v>1</v>
      </c>
      <c r="AZ479" s="210">
        <v>1</v>
      </c>
      <c r="BA479" s="210">
        <v>1</v>
      </c>
      <c r="BB479" s="210">
        <v>1</v>
      </c>
      <c r="BC479" s="210">
        <v>1</v>
      </c>
      <c r="BD479" s="210">
        <v>1</v>
      </c>
      <c r="BE479" s="210">
        <v>1</v>
      </c>
      <c r="BF479" s="210">
        <v>1</v>
      </c>
      <c r="BG479" s="210">
        <v>1</v>
      </c>
      <c r="BH479" s="210">
        <v>1</v>
      </c>
      <c r="BI479" s="210">
        <v>1</v>
      </c>
      <c r="BJ479" s="210">
        <v>1</v>
      </c>
      <c r="BK479" s="210">
        <v>1</v>
      </c>
      <c r="BL479" s="210">
        <v>1</v>
      </c>
      <c r="BM479" s="210">
        <v>1</v>
      </c>
      <c r="BN479" s="210">
        <v>1</v>
      </c>
      <c r="BO479" s="210">
        <v>1</v>
      </c>
      <c r="BP479" s="210">
        <v>1</v>
      </c>
      <c r="BQ479" s="210">
        <v>1</v>
      </c>
      <c r="BR479" s="210">
        <v>1</v>
      </c>
      <c r="BS479" s="210">
        <v>1</v>
      </c>
      <c r="BT479" s="210">
        <v>1</v>
      </c>
      <c r="BU479" s="210"/>
      <c r="BV479" s="210"/>
      <c r="BW479" s="210"/>
      <c r="BX479" s="210"/>
      <c r="BY479" s="210"/>
      <c r="BZ479" s="210"/>
      <c r="CA479" s="210"/>
      <c r="CB479" s="210"/>
      <c r="CC479" s="210"/>
      <c r="CD479" s="210"/>
      <c r="CE479" s="210"/>
      <c r="CF479" s="210"/>
      <c r="CG479" s="210"/>
      <c r="CH479" s="210"/>
      <c r="CI479" s="210"/>
      <c r="CJ479" s="210"/>
      <c r="CK479" s="210"/>
      <c r="CL479" s="210"/>
      <c r="CM479" s="210"/>
      <c r="CN479" s="210"/>
      <c r="CO479" s="210"/>
      <c r="CP479" s="210"/>
      <c r="CQ479" s="210"/>
      <c r="CR479" s="210"/>
      <c r="CS479" s="144"/>
      <c r="CT479" s="144"/>
    </row>
    <row r="480" spans="1:98" ht="15">
      <c r="A480" s="208" t="s">
        <v>8334</v>
      </c>
      <c r="B480" s="285" t="s">
        <v>1229</v>
      </c>
      <c r="C480" s="209" t="s">
        <v>1219</v>
      </c>
      <c r="D480" s="259"/>
      <c r="E480" s="209" t="s">
        <v>5140</v>
      </c>
      <c r="F480" s="209" t="s">
        <v>38</v>
      </c>
      <c r="G480" s="216" t="s">
        <v>35</v>
      </c>
      <c r="H480" s="209" t="s">
        <v>8271</v>
      </c>
      <c r="I480" s="2"/>
      <c r="J480" s="210">
        <v>0</v>
      </c>
      <c r="K480" s="210">
        <v>0</v>
      </c>
      <c r="L480" s="210">
        <v>0</v>
      </c>
      <c r="M480" s="210">
        <v>0</v>
      </c>
      <c r="N480" s="210">
        <v>0</v>
      </c>
      <c r="O480" s="210">
        <v>0</v>
      </c>
      <c r="P480" s="210">
        <v>0</v>
      </c>
      <c r="Q480" s="210">
        <v>0</v>
      </c>
      <c r="R480" s="210">
        <v>0</v>
      </c>
      <c r="S480" s="210">
        <v>0</v>
      </c>
      <c r="T480" s="210">
        <v>0.1</v>
      </c>
      <c r="U480" s="210">
        <v>0.1</v>
      </c>
      <c r="V480" s="210">
        <v>0.1</v>
      </c>
      <c r="W480" s="210">
        <v>0.1</v>
      </c>
      <c r="X480" s="210">
        <v>0.1</v>
      </c>
      <c r="Y480" s="210">
        <v>0.1</v>
      </c>
      <c r="Z480" s="210">
        <v>0.1</v>
      </c>
      <c r="AA480" s="210">
        <v>0.1</v>
      </c>
      <c r="AB480" s="210">
        <v>0.1</v>
      </c>
      <c r="AC480" s="210">
        <v>0.1</v>
      </c>
      <c r="AD480" s="210">
        <v>0.1</v>
      </c>
      <c r="AE480" s="210">
        <v>0.1</v>
      </c>
      <c r="AF480" s="210">
        <v>0.1</v>
      </c>
      <c r="AG480" s="210">
        <v>0.1</v>
      </c>
      <c r="AH480" s="210">
        <v>0.1</v>
      </c>
      <c r="AI480" s="210">
        <v>0.1</v>
      </c>
      <c r="AJ480" s="210">
        <v>0.1</v>
      </c>
      <c r="AK480" s="210">
        <v>0.1</v>
      </c>
      <c r="AL480" s="210">
        <v>0.1</v>
      </c>
      <c r="AM480" s="210">
        <v>0.1</v>
      </c>
      <c r="AN480" s="210">
        <v>0.1</v>
      </c>
      <c r="AO480" s="210">
        <v>0.1</v>
      </c>
      <c r="AP480" s="210">
        <v>0.1</v>
      </c>
      <c r="AQ480" s="210">
        <v>0.1</v>
      </c>
      <c r="AR480" s="210">
        <v>0.1</v>
      </c>
      <c r="AS480" s="210">
        <v>0.1</v>
      </c>
      <c r="AT480" s="210">
        <v>0.1</v>
      </c>
      <c r="AU480" s="210">
        <v>0.1</v>
      </c>
      <c r="AV480" s="210">
        <v>0.1</v>
      </c>
      <c r="AW480" s="210">
        <v>0.1</v>
      </c>
      <c r="AX480" s="210">
        <v>0.1</v>
      </c>
      <c r="AY480" s="210">
        <v>0.1</v>
      </c>
      <c r="AZ480" s="210">
        <v>0.1</v>
      </c>
      <c r="BA480" s="210">
        <v>0.1</v>
      </c>
      <c r="BB480" s="210">
        <v>0.1</v>
      </c>
      <c r="BC480" s="210">
        <v>0.1</v>
      </c>
      <c r="BD480" s="210">
        <v>0.1</v>
      </c>
      <c r="BE480" s="210">
        <v>0.1</v>
      </c>
      <c r="BF480" s="210">
        <v>0.1</v>
      </c>
      <c r="BG480" s="210">
        <v>0.1</v>
      </c>
      <c r="BH480" s="210">
        <v>0.1</v>
      </c>
      <c r="BI480" s="210">
        <v>0.1</v>
      </c>
      <c r="BJ480" s="210">
        <v>0.1</v>
      </c>
      <c r="BK480" s="210">
        <v>0.1</v>
      </c>
      <c r="BL480" s="210">
        <v>0.1</v>
      </c>
      <c r="BM480" s="210">
        <v>0.1</v>
      </c>
      <c r="BN480" s="210">
        <v>0.1</v>
      </c>
      <c r="BO480" s="210">
        <v>0.1</v>
      </c>
      <c r="BP480" s="210">
        <v>0.1</v>
      </c>
      <c r="BQ480" s="210">
        <v>0.1</v>
      </c>
      <c r="BR480" s="210">
        <v>0.1</v>
      </c>
      <c r="BS480" s="210">
        <v>0.1</v>
      </c>
      <c r="BT480" s="210">
        <v>0.1</v>
      </c>
      <c r="BU480" s="210"/>
      <c r="BV480" s="210"/>
      <c r="BW480" s="210"/>
      <c r="BX480" s="210"/>
      <c r="BY480" s="210"/>
      <c r="BZ480" s="210"/>
      <c r="CA480" s="210"/>
      <c r="CB480" s="210"/>
      <c r="CC480" s="210"/>
      <c r="CD480" s="210"/>
      <c r="CE480" s="210"/>
      <c r="CF480" s="210"/>
      <c r="CG480" s="210"/>
      <c r="CH480" s="210"/>
      <c r="CI480" s="210"/>
      <c r="CJ480" s="210"/>
      <c r="CK480" s="210"/>
      <c r="CL480" s="210"/>
      <c r="CM480" s="210"/>
      <c r="CN480" s="210"/>
      <c r="CO480" s="210"/>
      <c r="CP480" s="210"/>
      <c r="CQ480" s="210"/>
      <c r="CR480" s="210"/>
      <c r="CS480" s="144"/>
      <c r="CT480" s="144"/>
    </row>
    <row r="481" spans="1:98" ht="15">
      <c r="A481" s="208" t="s">
        <v>8334</v>
      </c>
      <c r="B481" s="285" t="s">
        <v>1230</v>
      </c>
      <c r="C481" s="209" t="s">
        <v>1219</v>
      </c>
      <c r="D481" s="259"/>
      <c r="E481" s="209" t="s">
        <v>5152</v>
      </c>
      <c r="F481" s="209" t="s">
        <v>38</v>
      </c>
      <c r="G481" s="216" t="s">
        <v>35</v>
      </c>
      <c r="H481" s="209" t="s">
        <v>8271</v>
      </c>
      <c r="I481" s="2"/>
      <c r="J481" s="210">
        <v>0</v>
      </c>
      <c r="K481" s="210">
        <v>0</v>
      </c>
      <c r="L481" s="210">
        <v>0</v>
      </c>
      <c r="M481" s="210">
        <v>0</v>
      </c>
      <c r="N481" s="210">
        <v>0</v>
      </c>
      <c r="O481" s="210">
        <v>0</v>
      </c>
      <c r="P481" s="210">
        <v>0</v>
      </c>
      <c r="Q481" s="210">
        <v>0</v>
      </c>
      <c r="R481" s="210">
        <v>0</v>
      </c>
      <c r="S481" s="210">
        <v>0</v>
      </c>
      <c r="T481" s="210">
        <v>0</v>
      </c>
      <c r="U481" s="210">
        <v>1</v>
      </c>
      <c r="V481" s="210">
        <v>1</v>
      </c>
      <c r="W481" s="210">
        <v>1</v>
      </c>
      <c r="X481" s="210">
        <v>1</v>
      </c>
      <c r="Y481" s="210">
        <v>1</v>
      </c>
      <c r="Z481" s="210">
        <v>1</v>
      </c>
      <c r="AA481" s="210">
        <v>1</v>
      </c>
      <c r="AB481" s="210">
        <v>1</v>
      </c>
      <c r="AC481" s="210">
        <v>1</v>
      </c>
      <c r="AD481" s="210">
        <v>1</v>
      </c>
      <c r="AE481" s="210">
        <v>1</v>
      </c>
      <c r="AF481" s="210">
        <v>1</v>
      </c>
      <c r="AG481" s="210">
        <v>1</v>
      </c>
      <c r="AH481" s="210">
        <v>1</v>
      </c>
      <c r="AI481" s="210">
        <v>1</v>
      </c>
      <c r="AJ481" s="210">
        <v>1</v>
      </c>
      <c r="AK481" s="210">
        <v>1</v>
      </c>
      <c r="AL481" s="210">
        <v>1</v>
      </c>
      <c r="AM481" s="210">
        <v>1</v>
      </c>
      <c r="AN481" s="210">
        <v>1</v>
      </c>
      <c r="AO481" s="210">
        <v>1</v>
      </c>
      <c r="AP481" s="210">
        <v>1</v>
      </c>
      <c r="AQ481" s="210">
        <v>1</v>
      </c>
      <c r="AR481" s="210">
        <v>1</v>
      </c>
      <c r="AS481" s="210">
        <v>1</v>
      </c>
      <c r="AT481" s="210">
        <v>1</v>
      </c>
      <c r="AU481" s="210">
        <v>1</v>
      </c>
      <c r="AV481" s="210">
        <v>1</v>
      </c>
      <c r="AW481" s="210">
        <v>1</v>
      </c>
      <c r="AX481" s="210">
        <v>1</v>
      </c>
      <c r="AY481" s="210">
        <v>1</v>
      </c>
      <c r="AZ481" s="210">
        <v>1</v>
      </c>
      <c r="BA481" s="210">
        <v>1</v>
      </c>
      <c r="BB481" s="210">
        <v>1</v>
      </c>
      <c r="BC481" s="210">
        <v>1</v>
      </c>
      <c r="BD481" s="210">
        <v>1</v>
      </c>
      <c r="BE481" s="210">
        <v>1</v>
      </c>
      <c r="BF481" s="210">
        <v>1</v>
      </c>
      <c r="BG481" s="210">
        <v>1</v>
      </c>
      <c r="BH481" s="210">
        <v>1</v>
      </c>
      <c r="BI481" s="210">
        <v>1</v>
      </c>
      <c r="BJ481" s="210">
        <v>1</v>
      </c>
      <c r="BK481" s="210">
        <v>1</v>
      </c>
      <c r="BL481" s="210">
        <v>1</v>
      </c>
      <c r="BM481" s="210">
        <v>1</v>
      </c>
      <c r="BN481" s="210">
        <v>1</v>
      </c>
      <c r="BO481" s="210">
        <v>1</v>
      </c>
      <c r="BP481" s="210">
        <v>1</v>
      </c>
      <c r="BQ481" s="210">
        <v>1</v>
      </c>
      <c r="BR481" s="210">
        <v>1</v>
      </c>
      <c r="BS481" s="210">
        <v>1</v>
      </c>
      <c r="BT481" s="210">
        <v>1</v>
      </c>
      <c r="BU481" s="210"/>
      <c r="BV481" s="210"/>
      <c r="BW481" s="210"/>
      <c r="BX481" s="210"/>
      <c r="BY481" s="210"/>
      <c r="BZ481" s="210"/>
      <c r="CA481" s="210"/>
      <c r="CB481" s="210"/>
      <c r="CC481" s="210"/>
      <c r="CD481" s="210"/>
      <c r="CE481" s="210"/>
      <c r="CF481" s="210"/>
      <c r="CG481" s="210"/>
      <c r="CH481" s="210"/>
      <c r="CI481" s="210"/>
      <c r="CJ481" s="210"/>
      <c r="CK481" s="210"/>
      <c r="CL481" s="210"/>
      <c r="CM481" s="210"/>
      <c r="CN481" s="210"/>
      <c r="CO481" s="210"/>
      <c r="CP481" s="210"/>
      <c r="CQ481" s="210"/>
      <c r="CR481" s="210"/>
      <c r="CS481" s="144"/>
      <c r="CT481" s="144"/>
    </row>
    <row r="482" spans="1:98" ht="15">
      <c r="A482" s="208" t="s">
        <v>8334</v>
      </c>
      <c r="B482" s="285" t="s">
        <v>1231</v>
      </c>
      <c r="C482" s="209" t="s">
        <v>1219</v>
      </c>
      <c r="D482" s="259"/>
      <c r="E482" s="209" t="s">
        <v>5153</v>
      </c>
      <c r="F482" s="209" t="s">
        <v>38</v>
      </c>
      <c r="G482" s="216" t="s">
        <v>35</v>
      </c>
      <c r="H482" s="209" t="s">
        <v>8271</v>
      </c>
      <c r="I482" s="2"/>
      <c r="J482" s="210">
        <v>0</v>
      </c>
      <c r="K482" s="210">
        <v>0</v>
      </c>
      <c r="L482" s="210">
        <v>0</v>
      </c>
      <c r="M482" s="210">
        <v>0</v>
      </c>
      <c r="N482" s="210">
        <v>0</v>
      </c>
      <c r="O482" s="210">
        <v>0</v>
      </c>
      <c r="P482" s="210">
        <v>0</v>
      </c>
      <c r="Q482" s="210">
        <v>0</v>
      </c>
      <c r="R482" s="210">
        <v>0</v>
      </c>
      <c r="S482" s="210">
        <v>0</v>
      </c>
      <c r="T482" s="210">
        <v>0</v>
      </c>
      <c r="U482" s="210">
        <v>1</v>
      </c>
      <c r="V482" s="210">
        <v>1</v>
      </c>
      <c r="W482" s="210">
        <v>1</v>
      </c>
      <c r="X482" s="210">
        <v>1</v>
      </c>
      <c r="Y482" s="210">
        <v>1</v>
      </c>
      <c r="Z482" s="210">
        <v>1</v>
      </c>
      <c r="AA482" s="210">
        <v>1</v>
      </c>
      <c r="AB482" s="210">
        <v>1</v>
      </c>
      <c r="AC482" s="210">
        <v>1</v>
      </c>
      <c r="AD482" s="210">
        <v>1</v>
      </c>
      <c r="AE482" s="210">
        <v>1</v>
      </c>
      <c r="AF482" s="210">
        <v>1</v>
      </c>
      <c r="AG482" s="210">
        <v>1</v>
      </c>
      <c r="AH482" s="210">
        <v>1</v>
      </c>
      <c r="AI482" s="210">
        <v>1</v>
      </c>
      <c r="AJ482" s="210">
        <v>1</v>
      </c>
      <c r="AK482" s="210">
        <v>1</v>
      </c>
      <c r="AL482" s="210">
        <v>1</v>
      </c>
      <c r="AM482" s="210">
        <v>1</v>
      </c>
      <c r="AN482" s="210">
        <v>1</v>
      </c>
      <c r="AO482" s="210">
        <v>1</v>
      </c>
      <c r="AP482" s="210">
        <v>1</v>
      </c>
      <c r="AQ482" s="210">
        <v>1</v>
      </c>
      <c r="AR482" s="210">
        <v>1</v>
      </c>
      <c r="AS482" s="210">
        <v>1</v>
      </c>
      <c r="AT482" s="210">
        <v>1</v>
      </c>
      <c r="AU482" s="210">
        <v>1</v>
      </c>
      <c r="AV482" s="210">
        <v>1</v>
      </c>
      <c r="AW482" s="210">
        <v>1</v>
      </c>
      <c r="AX482" s="210">
        <v>1</v>
      </c>
      <c r="AY482" s="210">
        <v>1</v>
      </c>
      <c r="AZ482" s="210">
        <v>1</v>
      </c>
      <c r="BA482" s="210">
        <v>1</v>
      </c>
      <c r="BB482" s="210">
        <v>1</v>
      </c>
      <c r="BC482" s="210">
        <v>1</v>
      </c>
      <c r="BD482" s="210">
        <v>1</v>
      </c>
      <c r="BE482" s="210">
        <v>1</v>
      </c>
      <c r="BF482" s="210">
        <v>1</v>
      </c>
      <c r="BG482" s="210">
        <v>1</v>
      </c>
      <c r="BH482" s="210">
        <v>1</v>
      </c>
      <c r="BI482" s="210">
        <v>1</v>
      </c>
      <c r="BJ482" s="210">
        <v>1</v>
      </c>
      <c r="BK482" s="210">
        <v>1</v>
      </c>
      <c r="BL482" s="210">
        <v>1</v>
      </c>
      <c r="BM482" s="210">
        <v>1</v>
      </c>
      <c r="BN482" s="210">
        <v>1</v>
      </c>
      <c r="BO482" s="210">
        <v>1</v>
      </c>
      <c r="BP482" s="210">
        <v>1</v>
      </c>
      <c r="BQ482" s="210">
        <v>1</v>
      </c>
      <c r="BR482" s="210">
        <v>1</v>
      </c>
      <c r="BS482" s="210">
        <v>1</v>
      </c>
      <c r="BT482" s="210">
        <v>1</v>
      </c>
      <c r="BU482" s="210"/>
      <c r="BV482" s="210"/>
      <c r="BW482" s="210"/>
      <c r="BX482" s="210"/>
      <c r="BY482" s="210"/>
      <c r="BZ482" s="210"/>
      <c r="CA482" s="210"/>
      <c r="CB482" s="210"/>
      <c r="CC482" s="210"/>
      <c r="CD482" s="210"/>
      <c r="CE482" s="210"/>
      <c r="CF482" s="210"/>
      <c r="CG482" s="210"/>
      <c r="CH482" s="210"/>
      <c r="CI482" s="210"/>
      <c r="CJ482" s="210"/>
      <c r="CK482" s="210"/>
      <c r="CL482" s="210"/>
      <c r="CM482" s="210"/>
      <c r="CN482" s="210"/>
      <c r="CO482" s="210"/>
      <c r="CP482" s="210"/>
      <c r="CQ482" s="210"/>
      <c r="CR482" s="210"/>
      <c r="CS482" s="144"/>
      <c r="CT482" s="144"/>
    </row>
    <row r="483" spans="1:98" ht="15">
      <c r="A483" s="208" t="s">
        <v>8334</v>
      </c>
      <c r="B483" s="285" t="s">
        <v>1232</v>
      </c>
      <c r="C483" s="209" t="s">
        <v>1219</v>
      </c>
      <c r="D483" s="259"/>
      <c r="E483" s="209" t="s">
        <v>5155</v>
      </c>
      <c r="F483" s="209" t="s">
        <v>38</v>
      </c>
      <c r="G483" s="216" t="s">
        <v>35</v>
      </c>
      <c r="H483" s="209" t="s">
        <v>8271</v>
      </c>
      <c r="I483" s="2"/>
      <c r="J483" s="210">
        <v>0</v>
      </c>
      <c r="K483" s="210">
        <v>0</v>
      </c>
      <c r="L483" s="210">
        <v>0</v>
      </c>
      <c r="M483" s="210">
        <v>0</v>
      </c>
      <c r="N483" s="210">
        <v>0</v>
      </c>
      <c r="O483" s="210">
        <v>0</v>
      </c>
      <c r="P483" s="210">
        <v>0</v>
      </c>
      <c r="Q483" s="210">
        <v>0</v>
      </c>
      <c r="R483" s="210">
        <v>0</v>
      </c>
      <c r="S483" s="210">
        <v>0</v>
      </c>
      <c r="T483" s="210">
        <v>0</v>
      </c>
      <c r="U483" s="210">
        <v>1</v>
      </c>
      <c r="V483" s="210">
        <v>1</v>
      </c>
      <c r="W483" s="210">
        <v>1</v>
      </c>
      <c r="X483" s="210">
        <v>1</v>
      </c>
      <c r="Y483" s="210">
        <v>1</v>
      </c>
      <c r="Z483" s="210">
        <v>1</v>
      </c>
      <c r="AA483" s="210">
        <v>1</v>
      </c>
      <c r="AB483" s="210">
        <v>1</v>
      </c>
      <c r="AC483" s="210">
        <v>1</v>
      </c>
      <c r="AD483" s="210">
        <v>1</v>
      </c>
      <c r="AE483" s="210">
        <v>1</v>
      </c>
      <c r="AF483" s="210">
        <v>1</v>
      </c>
      <c r="AG483" s="210">
        <v>1</v>
      </c>
      <c r="AH483" s="210">
        <v>1</v>
      </c>
      <c r="AI483" s="210">
        <v>1</v>
      </c>
      <c r="AJ483" s="210">
        <v>1</v>
      </c>
      <c r="AK483" s="210">
        <v>1</v>
      </c>
      <c r="AL483" s="210">
        <v>1</v>
      </c>
      <c r="AM483" s="210">
        <v>1</v>
      </c>
      <c r="AN483" s="210">
        <v>1</v>
      </c>
      <c r="AO483" s="210">
        <v>1</v>
      </c>
      <c r="AP483" s="210">
        <v>1</v>
      </c>
      <c r="AQ483" s="210">
        <v>1</v>
      </c>
      <c r="AR483" s="210">
        <v>1</v>
      </c>
      <c r="AS483" s="210">
        <v>1</v>
      </c>
      <c r="AT483" s="210">
        <v>1</v>
      </c>
      <c r="AU483" s="210">
        <v>1</v>
      </c>
      <c r="AV483" s="210">
        <v>1</v>
      </c>
      <c r="AW483" s="210">
        <v>1</v>
      </c>
      <c r="AX483" s="210">
        <v>1</v>
      </c>
      <c r="AY483" s="210">
        <v>1</v>
      </c>
      <c r="AZ483" s="210">
        <v>1</v>
      </c>
      <c r="BA483" s="210">
        <v>1</v>
      </c>
      <c r="BB483" s="210">
        <v>1</v>
      </c>
      <c r="BC483" s="210">
        <v>1</v>
      </c>
      <c r="BD483" s="210">
        <v>1</v>
      </c>
      <c r="BE483" s="210">
        <v>1</v>
      </c>
      <c r="BF483" s="210">
        <v>1</v>
      </c>
      <c r="BG483" s="210">
        <v>1</v>
      </c>
      <c r="BH483" s="210">
        <v>1</v>
      </c>
      <c r="BI483" s="210">
        <v>1</v>
      </c>
      <c r="BJ483" s="210">
        <v>1</v>
      </c>
      <c r="BK483" s="210">
        <v>1</v>
      </c>
      <c r="BL483" s="210">
        <v>1</v>
      </c>
      <c r="BM483" s="210">
        <v>1</v>
      </c>
      <c r="BN483" s="210">
        <v>1</v>
      </c>
      <c r="BO483" s="210">
        <v>1</v>
      </c>
      <c r="BP483" s="210">
        <v>1</v>
      </c>
      <c r="BQ483" s="210">
        <v>1</v>
      </c>
      <c r="BR483" s="210">
        <v>1</v>
      </c>
      <c r="BS483" s="210">
        <v>1</v>
      </c>
      <c r="BT483" s="210">
        <v>1</v>
      </c>
      <c r="BU483" s="210"/>
      <c r="BV483" s="210"/>
      <c r="BW483" s="210"/>
      <c r="BX483" s="210"/>
      <c r="BY483" s="210"/>
      <c r="BZ483" s="210"/>
      <c r="CA483" s="210"/>
      <c r="CB483" s="210"/>
      <c r="CC483" s="210"/>
      <c r="CD483" s="210"/>
      <c r="CE483" s="210"/>
      <c r="CF483" s="210"/>
      <c r="CG483" s="210"/>
      <c r="CH483" s="210"/>
      <c r="CI483" s="210"/>
      <c r="CJ483" s="210"/>
      <c r="CK483" s="210"/>
      <c r="CL483" s="210"/>
      <c r="CM483" s="210"/>
      <c r="CN483" s="210"/>
      <c r="CO483" s="210"/>
      <c r="CP483" s="210"/>
      <c r="CQ483" s="210"/>
      <c r="CR483" s="210"/>
      <c r="CS483" s="144"/>
      <c r="CT483" s="144"/>
    </row>
    <row r="484" spans="1:98" ht="15">
      <c r="A484" s="208" t="s">
        <v>8334</v>
      </c>
      <c r="B484" s="285" t="s">
        <v>1233</v>
      </c>
      <c r="C484" s="209" t="s">
        <v>7675</v>
      </c>
      <c r="D484" s="259"/>
      <c r="E484" s="209" t="s">
        <v>2</v>
      </c>
      <c r="F484" s="209" t="s">
        <v>38</v>
      </c>
      <c r="G484" s="216" t="s">
        <v>35</v>
      </c>
      <c r="H484" s="209" t="s">
        <v>8271</v>
      </c>
      <c r="I484" s="2"/>
      <c r="J484" s="210">
        <v>0</v>
      </c>
      <c r="K484" s="210">
        <v>0</v>
      </c>
      <c r="L484" s="210">
        <v>0</v>
      </c>
      <c r="M484" s="210">
        <v>0</v>
      </c>
      <c r="N484" s="210">
        <v>0</v>
      </c>
      <c r="O484" s="210">
        <v>0</v>
      </c>
      <c r="P484" s="210">
        <v>0</v>
      </c>
      <c r="Q484" s="210">
        <v>1</v>
      </c>
      <c r="R484" s="210">
        <v>1</v>
      </c>
      <c r="S484" s="210">
        <v>1</v>
      </c>
      <c r="T484" s="210">
        <v>1</v>
      </c>
      <c r="U484" s="210">
        <v>1</v>
      </c>
      <c r="V484" s="210">
        <v>1</v>
      </c>
      <c r="W484" s="210">
        <v>1</v>
      </c>
      <c r="X484" s="210">
        <v>1</v>
      </c>
      <c r="Y484" s="210">
        <v>1</v>
      </c>
      <c r="Z484" s="210">
        <v>1</v>
      </c>
      <c r="AA484" s="210">
        <v>1</v>
      </c>
      <c r="AB484" s="210">
        <v>1</v>
      </c>
      <c r="AC484" s="210">
        <v>1</v>
      </c>
      <c r="AD484" s="210">
        <v>1</v>
      </c>
      <c r="AE484" s="210">
        <v>1</v>
      </c>
      <c r="AF484" s="210">
        <v>1</v>
      </c>
      <c r="AG484" s="210">
        <v>1</v>
      </c>
      <c r="AH484" s="210">
        <v>1</v>
      </c>
      <c r="AI484" s="210">
        <v>1</v>
      </c>
      <c r="AJ484" s="210">
        <v>1</v>
      </c>
      <c r="AK484" s="210">
        <v>1</v>
      </c>
      <c r="AL484" s="210">
        <v>1</v>
      </c>
      <c r="AM484" s="210">
        <v>1</v>
      </c>
      <c r="AN484" s="210">
        <v>1</v>
      </c>
      <c r="AO484" s="210">
        <v>1</v>
      </c>
      <c r="AP484" s="210">
        <v>1</v>
      </c>
      <c r="AQ484" s="210">
        <v>1</v>
      </c>
      <c r="AR484" s="210">
        <v>1</v>
      </c>
      <c r="AS484" s="210">
        <v>1</v>
      </c>
      <c r="AT484" s="210">
        <v>1</v>
      </c>
      <c r="AU484" s="210">
        <v>1</v>
      </c>
      <c r="AV484" s="210">
        <v>1</v>
      </c>
      <c r="AW484" s="210">
        <v>1</v>
      </c>
      <c r="AX484" s="210">
        <v>1</v>
      </c>
      <c r="AY484" s="210">
        <v>1</v>
      </c>
      <c r="AZ484" s="210">
        <v>1</v>
      </c>
      <c r="BA484" s="210">
        <v>1</v>
      </c>
      <c r="BB484" s="210">
        <v>1</v>
      </c>
      <c r="BC484" s="210">
        <v>1</v>
      </c>
      <c r="BD484" s="210">
        <v>1</v>
      </c>
      <c r="BE484" s="210">
        <v>1</v>
      </c>
      <c r="BF484" s="210">
        <v>1</v>
      </c>
      <c r="BG484" s="210">
        <v>1</v>
      </c>
      <c r="BH484" s="210">
        <v>1</v>
      </c>
      <c r="BI484" s="210">
        <v>1</v>
      </c>
      <c r="BJ484" s="210">
        <v>1</v>
      </c>
      <c r="BK484" s="210">
        <v>1</v>
      </c>
      <c r="BL484" s="210">
        <v>1</v>
      </c>
      <c r="BM484" s="210">
        <v>1</v>
      </c>
      <c r="BN484" s="210">
        <v>1</v>
      </c>
      <c r="BO484" s="210">
        <v>1</v>
      </c>
      <c r="BP484" s="210">
        <v>1</v>
      </c>
      <c r="BQ484" s="210">
        <v>1</v>
      </c>
      <c r="BR484" s="210">
        <v>1</v>
      </c>
      <c r="BS484" s="210">
        <v>1</v>
      </c>
      <c r="BT484" s="210">
        <v>1</v>
      </c>
      <c r="BU484" s="210"/>
      <c r="BV484" s="210"/>
      <c r="BW484" s="210"/>
      <c r="BX484" s="210"/>
      <c r="BY484" s="210"/>
      <c r="BZ484" s="210"/>
      <c r="CA484" s="210"/>
      <c r="CB484" s="210"/>
      <c r="CC484" s="210"/>
      <c r="CD484" s="210"/>
      <c r="CE484" s="210"/>
      <c r="CF484" s="210"/>
      <c r="CG484" s="210"/>
      <c r="CH484" s="210"/>
      <c r="CI484" s="210"/>
      <c r="CJ484" s="210"/>
      <c r="CK484" s="210"/>
      <c r="CL484" s="210"/>
      <c r="CM484" s="210"/>
      <c r="CN484" s="210"/>
      <c r="CO484" s="210"/>
      <c r="CP484" s="210"/>
      <c r="CQ484" s="210"/>
      <c r="CR484" s="210"/>
      <c r="CS484" s="144"/>
      <c r="CT484" s="144"/>
    </row>
    <row r="485" spans="1:98" ht="15">
      <c r="A485" s="208" t="s">
        <v>8334</v>
      </c>
      <c r="B485" s="285" t="s">
        <v>1234</v>
      </c>
      <c r="C485" s="209" t="s">
        <v>7675</v>
      </c>
      <c r="D485" s="259"/>
      <c r="E485" s="209" t="s">
        <v>2</v>
      </c>
      <c r="F485" s="209" t="s">
        <v>38</v>
      </c>
      <c r="G485" s="216" t="s">
        <v>35</v>
      </c>
      <c r="H485" s="209" t="s">
        <v>8271</v>
      </c>
      <c r="I485" s="2"/>
      <c r="J485" s="210">
        <v>0</v>
      </c>
      <c r="K485" s="210">
        <v>0</v>
      </c>
      <c r="L485" s="210">
        <v>0</v>
      </c>
      <c r="M485" s="210">
        <v>0</v>
      </c>
      <c r="N485" s="210">
        <v>0</v>
      </c>
      <c r="O485" s="210">
        <v>0</v>
      </c>
      <c r="P485" s="210">
        <v>0</v>
      </c>
      <c r="Q485" s="210">
        <v>1</v>
      </c>
      <c r="R485" s="210">
        <v>1</v>
      </c>
      <c r="S485" s="210">
        <v>1</v>
      </c>
      <c r="T485" s="210">
        <v>1</v>
      </c>
      <c r="U485" s="210">
        <v>1</v>
      </c>
      <c r="V485" s="210">
        <v>1</v>
      </c>
      <c r="W485" s="210">
        <v>1</v>
      </c>
      <c r="X485" s="210">
        <v>1</v>
      </c>
      <c r="Y485" s="210">
        <v>1</v>
      </c>
      <c r="Z485" s="210">
        <v>1</v>
      </c>
      <c r="AA485" s="210">
        <v>1</v>
      </c>
      <c r="AB485" s="210">
        <v>1</v>
      </c>
      <c r="AC485" s="210">
        <v>1</v>
      </c>
      <c r="AD485" s="210">
        <v>1</v>
      </c>
      <c r="AE485" s="210">
        <v>1</v>
      </c>
      <c r="AF485" s="210">
        <v>1</v>
      </c>
      <c r="AG485" s="210">
        <v>1</v>
      </c>
      <c r="AH485" s="210">
        <v>1</v>
      </c>
      <c r="AI485" s="210">
        <v>1</v>
      </c>
      <c r="AJ485" s="210">
        <v>1</v>
      </c>
      <c r="AK485" s="210">
        <v>1</v>
      </c>
      <c r="AL485" s="210">
        <v>1</v>
      </c>
      <c r="AM485" s="210">
        <v>1</v>
      </c>
      <c r="AN485" s="210">
        <v>1</v>
      </c>
      <c r="AO485" s="210">
        <v>1</v>
      </c>
      <c r="AP485" s="210">
        <v>1</v>
      </c>
      <c r="AQ485" s="210">
        <v>1</v>
      </c>
      <c r="AR485" s="210">
        <v>1</v>
      </c>
      <c r="AS485" s="210">
        <v>1</v>
      </c>
      <c r="AT485" s="210">
        <v>1</v>
      </c>
      <c r="AU485" s="210">
        <v>1</v>
      </c>
      <c r="AV485" s="210">
        <v>1</v>
      </c>
      <c r="AW485" s="210">
        <v>1</v>
      </c>
      <c r="AX485" s="210">
        <v>1</v>
      </c>
      <c r="AY485" s="210">
        <v>1</v>
      </c>
      <c r="AZ485" s="210">
        <v>1</v>
      </c>
      <c r="BA485" s="210">
        <v>1</v>
      </c>
      <c r="BB485" s="210">
        <v>1</v>
      </c>
      <c r="BC485" s="210">
        <v>1</v>
      </c>
      <c r="BD485" s="210">
        <v>1</v>
      </c>
      <c r="BE485" s="210">
        <v>1</v>
      </c>
      <c r="BF485" s="210">
        <v>1</v>
      </c>
      <c r="BG485" s="210">
        <v>1</v>
      </c>
      <c r="BH485" s="210">
        <v>1</v>
      </c>
      <c r="BI485" s="210">
        <v>1</v>
      </c>
      <c r="BJ485" s="210">
        <v>1</v>
      </c>
      <c r="BK485" s="210">
        <v>1</v>
      </c>
      <c r="BL485" s="210">
        <v>1</v>
      </c>
      <c r="BM485" s="210">
        <v>1</v>
      </c>
      <c r="BN485" s="210">
        <v>1</v>
      </c>
      <c r="BO485" s="210">
        <v>1</v>
      </c>
      <c r="BP485" s="210">
        <v>1</v>
      </c>
      <c r="BQ485" s="210">
        <v>1</v>
      </c>
      <c r="BR485" s="210">
        <v>1</v>
      </c>
      <c r="BS485" s="210">
        <v>1</v>
      </c>
      <c r="BT485" s="210">
        <v>1</v>
      </c>
      <c r="BU485" s="210"/>
      <c r="BV485" s="210"/>
      <c r="BW485" s="210"/>
      <c r="BX485" s="210"/>
      <c r="BY485" s="210"/>
      <c r="BZ485" s="210"/>
      <c r="CA485" s="210"/>
      <c r="CB485" s="210"/>
      <c r="CC485" s="210"/>
      <c r="CD485" s="210"/>
      <c r="CE485" s="210"/>
      <c r="CF485" s="210"/>
      <c r="CG485" s="210"/>
      <c r="CH485" s="210"/>
      <c r="CI485" s="210"/>
      <c r="CJ485" s="210"/>
      <c r="CK485" s="210"/>
      <c r="CL485" s="210"/>
      <c r="CM485" s="210"/>
      <c r="CN485" s="210"/>
      <c r="CO485" s="210"/>
      <c r="CP485" s="210"/>
      <c r="CQ485" s="210"/>
      <c r="CR485" s="210"/>
      <c r="CS485" s="144"/>
      <c r="CT485" s="144"/>
    </row>
    <row r="486" spans="1:98" ht="15">
      <c r="A486" s="208" t="s">
        <v>8334</v>
      </c>
      <c r="B486" s="285" t="s">
        <v>1229</v>
      </c>
      <c r="C486" s="209" t="s">
        <v>1219</v>
      </c>
      <c r="D486" s="259"/>
      <c r="E486" s="209" t="s">
        <v>2</v>
      </c>
      <c r="F486" s="209" t="s">
        <v>38</v>
      </c>
      <c r="G486" s="216" t="s">
        <v>35</v>
      </c>
      <c r="H486" s="209" t="s">
        <v>8271</v>
      </c>
      <c r="I486" s="2"/>
      <c r="J486" s="210">
        <v>0</v>
      </c>
      <c r="K486" s="210">
        <v>0</v>
      </c>
      <c r="L486" s="210">
        <v>0</v>
      </c>
      <c r="M486" s="210">
        <v>0</v>
      </c>
      <c r="N486" s="210">
        <v>0</v>
      </c>
      <c r="O486" s="210">
        <v>0</v>
      </c>
      <c r="P486" s="210">
        <v>0</v>
      </c>
      <c r="Q486" s="210">
        <v>0</v>
      </c>
      <c r="R486" s="210">
        <v>0</v>
      </c>
      <c r="S486" s="210">
        <v>0</v>
      </c>
      <c r="T486" s="210">
        <v>0.9</v>
      </c>
      <c r="U486" s="210">
        <v>0.9</v>
      </c>
      <c r="V486" s="210">
        <v>0.9</v>
      </c>
      <c r="W486" s="210">
        <v>0.9</v>
      </c>
      <c r="X486" s="210">
        <v>0.9</v>
      </c>
      <c r="Y486" s="210">
        <v>0.9</v>
      </c>
      <c r="Z486" s="210">
        <v>0.9</v>
      </c>
      <c r="AA486" s="210">
        <v>0.9</v>
      </c>
      <c r="AB486" s="210">
        <v>0.9</v>
      </c>
      <c r="AC486" s="210">
        <v>0.9</v>
      </c>
      <c r="AD486" s="210">
        <v>0.9</v>
      </c>
      <c r="AE486" s="210">
        <v>0.9</v>
      </c>
      <c r="AF486" s="210">
        <v>0.9</v>
      </c>
      <c r="AG486" s="210">
        <v>0.9</v>
      </c>
      <c r="AH486" s="210">
        <v>0.9</v>
      </c>
      <c r="AI486" s="210">
        <v>0.9</v>
      </c>
      <c r="AJ486" s="210">
        <v>0.9</v>
      </c>
      <c r="AK486" s="210">
        <v>0.9</v>
      </c>
      <c r="AL486" s="210">
        <v>0.9</v>
      </c>
      <c r="AM486" s="210">
        <v>0.9</v>
      </c>
      <c r="AN486" s="210">
        <v>0.9</v>
      </c>
      <c r="AO486" s="210">
        <v>0.9</v>
      </c>
      <c r="AP486" s="210">
        <v>0.9</v>
      </c>
      <c r="AQ486" s="210">
        <v>0.9</v>
      </c>
      <c r="AR486" s="210">
        <v>0.9</v>
      </c>
      <c r="AS486" s="210">
        <v>0.9</v>
      </c>
      <c r="AT486" s="210">
        <v>0.9</v>
      </c>
      <c r="AU486" s="210">
        <v>0.9</v>
      </c>
      <c r="AV486" s="210">
        <v>0.9</v>
      </c>
      <c r="AW486" s="210">
        <v>0.9</v>
      </c>
      <c r="AX486" s="210">
        <v>0.9</v>
      </c>
      <c r="AY486" s="210">
        <v>0.9</v>
      </c>
      <c r="AZ486" s="210">
        <v>0.9</v>
      </c>
      <c r="BA486" s="210">
        <v>0.9</v>
      </c>
      <c r="BB486" s="210">
        <v>0.9</v>
      </c>
      <c r="BC486" s="210">
        <v>0.9</v>
      </c>
      <c r="BD486" s="210">
        <v>0.9</v>
      </c>
      <c r="BE486" s="210">
        <v>0.9</v>
      </c>
      <c r="BF486" s="210">
        <v>0.9</v>
      </c>
      <c r="BG486" s="210">
        <v>0.9</v>
      </c>
      <c r="BH486" s="210">
        <v>0.9</v>
      </c>
      <c r="BI486" s="210">
        <v>0.9</v>
      </c>
      <c r="BJ486" s="210">
        <v>0.9</v>
      </c>
      <c r="BK486" s="210">
        <v>0.9</v>
      </c>
      <c r="BL486" s="210">
        <v>0.9</v>
      </c>
      <c r="BM486" s="210">
        <v>0.9</v>
      </c>
      <c r="BN486" s="210">
        <v>0.9</v>
      </c>
      <c r="BO486" s="210">
        <v>0.9</v>
      </c>
      <c r="BP486" s="210">
        <v>0.9</v>
      </c>
      <c r="BQ486" s="210">
        <v>0.9</v>
      </c>
      <c r="BR486" s="210">
        <v>0.9</v>
      </c>
      <c r="BS486" s="210">
        <v>0.9</v>
      </c>
      <c r="BT486" s="210">
        <v>0.9</v>
      </c>
      <c r="BU486" s="210"/>
      <c r="BV486" s="210"/>
      <c r="BW486" s="210"/>
      <c r="BX486" s="210"/>
      <c r="BY486" s="210"/>
      <c r="BZ486" s="210"/>
      <c r="CA486" s="210"/>
      <c r="CB486" s="210"/>
      <c r="CC486" s="210"/>
      <c r="CD486" s="210"/>
      <c r="CE486" s="210"/>
      <c r="CF486" s="210"/>
      <c r="CG486" s="210"/>
      <c r="CH486" s="210"/>
      <c r="CI486" s="210"/>
      <c r="CJ486" s="210"/>
      <c r="CK486" s="210"/>
      <c r="CL486" s="210"/>
      <c r="CM486" s="210"/>
      <c r="CN486" s="210"/>
      <c r="CO486" s="210"/>
      <c r="CP486" s="210"/>
      <c r="CQ486" s="210"/>
      <c r="CR486" s="210"/>
      <c r="CS486" s="144"/>
      <c r="CT486" s="144"/>
    </row>
    <row r="487" spans="1:98" ht="15">
      <c r="A487" s="208" t="s">
        <v>8334</v>
      </c>
      <c r="B487" s="285" t="s">
        <v>13</v>
      </c>
      <c r="C487" s="209" t="s">
        <v>1150</v>
      </c>
      <c r="D487" s="259"/>
      <c r="E487" s="209" t="s">
        <v>2</v>
      </c>
      <c r="F487" s="209" t="s">
        <v>38</v>
      </c>
      <c r="G487" s="216" t="s">
        <v>35</v>
      </c>
      <c r="H487" s="209" t="s">
        <v>8271</v>
      </c>
      <c r="I487" s="2"/>
      <c r="J487" s="210">
        <v>0</v>
      </c>
      <c r="K487" s="210">
        <v>0</v>
      </c>
      <c r="L487" s="210">
        <v>1</v>
      </c>
      <c r="M487" s="210">
        <v>1</v>
      </c>
      <c r="N487" s="210">
        <v>1</v>
      </c>
      <c r="O487" s="210">
        <v>1</v>
      </c>
      <c r="P487" s="210">
        <v>1</v>
      </c>
      <c r="Q487" s="210">
        <v>1</v>
      </c>
      <c r="R487" s="210">
        <v>1</v>
      </c>
      <c r="S487" s="210">
        <v>1</v>
      </c>
      <c r="T487" s="210">
        <v>1</v>
      </c>
      <c r="U487" s="210">
        <v>1</v>
      </c>
      <c r="V487" s="210">
        <v>1</v>
      </c>
      <c r="W487" s="210">
        <v>1</v>
      </c>
      <c r="X487" s="210">
        <v>1</v>
      </c>
      <c r="Y487" s="210">
        <v>1</v>
      </c>
      <c r="Z487" s="210">
        <v>1</v>
      </c>
      <c r="AA487" s="210">
        <v>1</v>
      </c>
      <c r="AB487" s="210">
        <v>1</v>
      </c>
      <c r="AC487" s="210">
        <v>1</v>
      </c>
      <c r="AD487" s="210">
        <v>1</v>
      </c>
      <c r="AE487" s="210">
        <v>1</v>
      </c>
      <c r="AF487" s="210">
        <v>1</v>
      </c>
      <c r="AG487" s="210">
        <v>1</v>
      </c>
      <c r="AH487" s="210">
        <v>1</v>
      </c>
      <c r="AI487" s="210">
        <v>1</v>
      </c>
      <c r="AJ487" s="210">
        <v>1</v>
      </c>
      <c r="AK487" s="210">
        <v>1</v>
      </c>
      <c r="AL487" s="210">
        <v>1</v>
      </c>
      <c r="AM487" s="210">
        <v>1</v>
      </c>
      <c r="AN487" s="210">
        <v>1</v>
      </c>
      <c r="AO487" s="210">
        <v>1</v>
      </c>
      <c r="AP487" s="210">
        <v>1</v>
      </c>
      <c r="AQ487" s="210">
        <v>1</v>
      </c>
      <c r="AR487" s="210">
        <v>1</v>
      </c>
      <c r="AS487" s="210">
        <v>1</v>
      </c>
      <c r="AT487" s="210">
        <v>1</v>
      </c>
      <c r="AU487" s="210">
        <v>1</v>
      </c>
      <c r="AV487" s="210">
        <v>1</v>
      </c>
      <c r="AW487" s="210">
        <v>1</v>
      </c>
      <c r="AX487" s="210">
        <v>1</v>
      </c>
      <c r="AY487" s="210">
        <v>1</v>
      </c>
      <c r="AZ487" s="210">
        <v>1</v>
      </c>
      <c r="BA487" s="210">
        <v>1</v>
      </c>
      <c r="BB487" s="210">
        <v>1</v>
      </c>
      <c r="BC487" s="210">
        <v>1</v>
      </c>
      <c r="BD487" s="210">
        <v>1</v>
      </c>
      <c r="BE487" s="210">
        <v>1</v>
      </c>
      <c r="BF487" s="210">
        <v>1</v>
      </c>
      <c r="BG487" s="210">
        <v>1</v>
      </c>
      <c r="BH487" s="210">
        <v>1</v>
      </c>
      <c r="BI487" s="210">
        <v>1</v>
      </c>
      <c r="BJ487" s="210">
        <v>1</v>
      </c>
      <c r="BK487" s="210">
        <v>1</v>
      </c>
      <c r="BL487" s="210">
        <v>1</v>
      </c>
      <c r="BM487" s="210">
        <v>1</v>
      </c>
      <c r="BN487" s="210">
        <v>1</v>
      </c>
      <c r="BO487" s="210">
        <v>1</v>
      </c>
      <c r="BP487" s="210">
        <v>1</v>
      </c>
      <c r="BQ487" s="210">
        <v>1</v>
      </c>
      <c r="BR487" s="210">
        <v>1</v>
      </c>
      <c r="BS487" s="210">
        <v>1</v>
      </c>
      <c r="BT487" s="210">
        <v>1</v>
      </c>
      <c r="BU487" s="210"/>
      <c r="BV487" s="210"/>
      <c r="BW487" s="210"/>
      <c r="BX487" s="210"/>
      <c r="BY487" s="210"/>
      <c r="BZ487" s="210"/>
      <c r="CA487" s="210"/>
      <c r="CB487" s="210"/>
      <c r="CC487" s="210"/>
      <c r="CD487" s="210"/>
      <c r="CE487" s="210"/>
      <c r="CF487" s="210"/>
      <c r="CG487" s="210"/>
      <c r="CH487" s="210"/>
      <c r="CI487" s="210"/>
      <c r="CJ487" s="210"/>
      <c r="CK487" s="210"/>
      <c r="CL487" s="210"/>
      <c r="CM487" s="210"/>
      <c r="CN487" s="210"/>
      <c r="CO487" s="210"/>
      <c r="CP487" s="210"/>
      <c r="CQ487" s="210"/>
      <c r="CR487" s="210"/>
      <c r="CS487" s="144"/>
      <c r="CT487" s="144"/>
    </row>
    <row r="488" spans="1:98" ht="15">
      <c r="A488" s="208" t="s">
        <v>8334</v>
      </c>
      <c r="B488" s="285" t="s">
        <v>1153</v>
      </c>
      <c r="C488" s="209" t="s">
        <v>1150</v>
      </c>
      <c r="D488" s="259"/>
      <c r="E488" s="209" t="s">
        <v>2</v>
      </c>
      <c r="F488" s="209" t="s">
        <v>38</v>
      </c>
      <c r="G488" s="216" t="s">
        <v>35</v>
      </c>
      <c r="H488" s="209" t="s">
        <v>8271</v>
      </c>
      <c r="I488" s="2"/>
      <c r="J488" s="210">
        <v>0</v>
      </c>
      <c r="K488" s="210">
        <v>0</v>
      </c>
      <c r="L488" s="210">
        <v>0</v>
      </c>
      <c r="M488" s="210">
        <v>0</v>
      </c>
      <c r="N488" s="210">
        <v>1</v>
      </c>
      <c r="O488" s="210">
        <v>1</v>
      </c>
      <c r="P488" s="210">
        <v>1</v>
      </c>
      <c r="Q488" s="210">
        <v>1</v>
      </c>
      <c r="R488" s="210">
        <v>1</v>
      </c>
      <c r="S488" s="210">
        <v>1</v>
      </c>
      <c r="T488" s="210">
        <v>1</v>
      </c>
      <c r="U488" s="210">
        <v>1</v>
      </c>
      <c r="V488" s="210">
        <v>1</v>
      </c>
      <c r="W488" s="210">
        <v>1</v>
      </c>
      <c r="X488" s="210">
        <v>1</v>
      </c>
      <c r="Y488" s="210">
        <v>1</v>
      </c>
      <c r="Z488" s="210">
        <v>1</v>
      </c>
      <c r="AA488" s="210">
        <v>1</v>
      </c>
      <c r="AB488" s="210">
        <v>1</v>
      </c>
      <c r="AC488" s="210">
        <v>1</v>
      </c>
      <c r="AD488" s="210">
        <v>1</v>
      </c>
      <c r="AE488" s="210">
        <v>1</v>
      </c>
      <c r="AF488" s="210">
        <v>1</v>
      </c>
      <c r="AG488" s="210">
        <v>1</v>
      </c>
      <c r="AH488" s="210">
        <v>1</v>
      </c>
      <c r="AI488" s="210">
        <v>1</v>
      </c>
      <c r="AJ488" s="210">
        <v>1</v>
      </c>
      <c r="AK488" s="210">
        <v>1</v>
      </c>
      <c r="AL488" s="210">
        <v>1</v>
      </c>
      <c r="AM488" s="210">
        <v>1</v>
      </c>
      <c r="AN488" s="210">
        <v>1</v>
      </c>
      <c r="AO488" s="210">
        <v>1</v>
      </c>
      <c r="AP488" s="210">
        <v>1</v>
      </c>
      <c r="AQ488" s="210">
        <v>1</v>
      </c>
      <c r="AR488" s="210">
        <v>1</v>
      </c>
      <c r="AS488" s="210">
        <v>1</v>
      </c>
      <c r="AT488" s="210">
        <v>1</v>
      </c>
      <c r="AU488" s="210">
        <v>1</v>
      </c>
      <c r="AV488" s="210">
        <v>1</v>
      </c>
      <c r="AW488" s="210">
        <v>1</v>
      </c>
      <c r="AX488" s="210">
        <v>1</v>
      </c>
      <c r="AY488" s="210">
        <v>1</v>
      </c>
      <c r="AZ488" s="210">
        <v>1</v>
      </c>
      <c r="BA488" s="210">
        <v>1</v>
      </c>
      <c r="BB488" s="210">
        <v>1</v>
      </c>
      <c r="BC488" s="210">
        <v>1</v>
      </c>
      <c r="BD488" s="210">
        <v>1</v>
      </c>
      <c r="BE488" s="210">
        <v>1</v>
      </c>
      <c r="BF488" s="210">
        <v>1</v>
      </c>
      <c r="BG488" s="210">
        <v>1</v>
      </c>
      <c r="BH488" s="210">
        <v>1</v>
      </c>
      <c r="BI488" s="210">
        <v>1</v>
      </c>
      <c r="BJ488" s="210">
        <v>1</v>
      </c>
      <c r="BK488" s="210">
        <v>1</v>
      </c>
      <c r="BL488" s="210">
        <v>1</v>
      </c>
      <c r="BM488" s="210">
        <v>1</v>
      </c>
      <c r="BN488" s="210">
        <v>1</v>
      </c>
      <c r="BO488" s="210">
        <v>1</v>
      </c>
      <c r="BP488" s="210">
        <v>1</v>
      </c>
      <c r="BQ488" s="210">
        <v>1</v>
      </c>
      <c r="BR488" s="210">
        <v>1</v>
      </c>
      <c r="BS488" s="210">
        <v>1</v>
      </c>
      <c r="BT488" s="210">
        <v>1</v>
      </c>
      <c r="BU488" s="210"/>
      <c r="BV488" s="210"/>
      <c r="BW488" s="210"/>
      <c r="BX488" s="210"/>
      <c r="BY488" s="210"/>
      <c r="BZ488" s="210"/>
      <c r="CA488" s="210"/>
      <c r="CB488" s="210"/>
      <c r="CC488" s="210"/>
      <c r="CD488" s="210"/>
      <c r="CE488" s="210"/>
      <c r="CF488" s="210"/>
      <c r="CG488" s="210"/>
      <c r="CH488" s="210"/>
      <c r="CI488" s="210"/>
      <c r="CJ488" s="210"/>
      <c r="CK488" s="210"/>
      <c r="CL488" s="210"/>
      <c r="CM488" s="210"/>
      <c r="CN488" s="210"/>
      <c r="CO488" s="210"/>
      <c r="CP488" s="210"/>
      <c r="CQ488" s="210"/>
      <c r="CR488" s="210"/>
      <c r="CS488" s="144"/>
      <c r="CT488" s="144"/>
    </row>
    <row r="489" spans="1:98" ht="15">
      <c r="A489" s="208" t="s">
        <v>8334</v>
      </c>
      <c r="B489" s="285" t="s">
        <v>1154</v>
      </c>
      <c r="C489" s="209" t="s">
        <v>1150</v>
      </c>
      <c r="D489" s="259"/>
      <c r="E489" s="209" t="s">
        <v>2</v>
      </c>
      <c r="F489" s="209" t="s">
        <v>38</v>
      </c>
      <c r="G489" s="216" t="s">
        <v>35</v>
      </c>
      <c r="H489" s="209" t="s">
        <v>8271</v>
      </c>
      <c r="I489" s="2"/>
      <c r="J489" s="210">
        <v>0</v>
      </c>
      <c r="K489" s="210">
        <v>0</v>
      </c>
      <c r="L489" s="210">
        <v>0</v>
      </c>
      <c r="M489" s="210">
        <v>0</v>
      </c>
      <c r="N489" s="210">
        <v>0</v>
      </c>
      <c r="O489" s="210">
        <v>0</v>
      </c>
      <c r="P489" s="210">
        <v>0</v>
      </c>
      <c r="Q489" s="210">
        <v>0</v>
      </c>
      <c r="R489" s="210">
        <v>0</v>
      </c>
      <c r="S489" s="210">
        <v>0</v>
      </c>
      <c r="T489" s="210">
        <v>0</v>
      </c>
      <c r="U489" s="210">
        <v>1</v>
      </c>
      <c r="V489" s="210">
        <v>1</v>
      </c>
      <c r="W489" s="210">
        <v>1</v>
      </c>
      <c r="X489" s="210">
        <v>1</v>
      </c>
      <c r="Y489" s="210">
        <v>1</v>
      </c>
      <c r="Z489" s="210">
        <v>1</v>
      </c>
      <c r="AA489" s="210">
        <v>1</v>
      </c>
      <c r="AB489" s="210">
        <v>1</v>
      </c>
      <c r="AC489" s="210">
        <v>1</v>
      </c>
      <c r="AD489" s="210">
        <v>1</v>
      </c>
      <c r="AE489" s="210">
        <v>1</v>
      </c>
      <c r="AF489" s="210">
        <v>1</v>
      </c>
      <c r="AG489" s="210">
        <v>1</v>
      </c>
      <c r="AH489" s="210">
        <v>1</v>
      </c>
      <c r="AI489" s="210">
        <v>1</v>
      </c>
      <c r="AJ489" s="210">
        <v>1</v>
      </c>
      <c r="AK489" s="210">
        <v>1</v>
      </c>
      <c r="AL489" s="210">
        <v>1</v>
      </c>
      <c r="AM489" s="210">
        <v>1</v>
      </c>
      <c r="AN489" s="210">
        <v>1</v>
      </c>
      <c r="AO489" s="210">
        <v>1</v>
      </c>
      <c r="AP489" s="210">
        <v>1</v>
      </c>
      <c r="AQ489" s="210">
        <v>1</v>
      </c>
      <c r="AR489" s="210">
        <v>1</v>
      </c>
      <c r="AS489" s="210">
        <v>1</v>
      </c>
      <c r="AT489" s="210">
        <v>1</v>
      </c>
      <c r="AU489" s="210">
        <v>1</v>
      </c>
      <c r="AV489" s="210">
        <v>1</v>
      </c>
      <c r="AW489" s="210">
        <v>1</v>
      </c>
      <c r="AX489" s="210">
        <v>1</v>
      </c>
      <c r="AY489" s="210">
        <v>1</v>
      </c>
      <c r="AZ489" s="210">
        <v>1</v>
      </c>
      <c r="BA489" s="210">
        <v>1</v>
      </c>
      <c r="BB489" s="210">
        <v>1</v>
      </c>
      <c r="BC489" s="210">
        <v>1</v>
      </c>
      <c r="BD489" s="210">
        <v>1</v>
      </c>
      <c r="BE489" s="210">
        <v>1</v>
      </c>
      <c r="BF489" s="210">
        <v>1</v>
      </c>
      <c r="BG489" s="210">
        <v>1</v>
      </c>
      <c r="BH489" s="210">
        <v>1</v>
      </c>
      <c r="BI489" s="210">
        <v>1</v>
      </c>
      <c r="BJ489" s="210">
        <v>1</v>
      </c>
      <c r="BK489" s="210">
        <v>1</v>
      </c>
      <c r="BL489" s="210">
        <v>1</v>
      </c>
      <c r="BM489" s="210">
        <v>1</v>
      </c>
      <c r="BN489" s="210">
        <v>1</v>
      </c>
      <c r="BO489" s="210">
        <v>1</v>
      </c>
      <c r="BP489" s="210">
        <v>1</v>
      </c>
      <c r="BQ489" s="210">
        <v>1</v>
      </c>
      <c r="BR489" s="210">
        <v>1</v>
      </c>
      <c r="BS489" s="210">
        <v>1</v>
      </c>
      <c r="BT489" s="210">
        <v>1</v>
      </c>
      <c r="BU489" s="210"/>
      <c r="BV489" s="210"/>
      <c r="BW489" s="210"/>
      <c r="BX489" s="210"/>
      <c r="BY489" s="210"/>
      <c r="BZ489" s="210"/>
      <c r="CA489" s="210"/>
      <c r="CB489" s="210"/>
      <c r="CC489" s="210"/>
      <c r="CD489" s="210"/>
      <c r="CE489" s="210"/>
      <c r="CF489" s="210"/>
      <c r="CG489" s="210"/>
      <c r="CH489" s="210"/>
      <c r="CI489" s="210"/>
      <c r="CJ489" s="210"/>
      <c r="CK489" s="210"/>
      <c r="CL489" s="210"/>
      <c r="CM489" s="210"/>
      <c r="CN489" s="210"/>
      <c r="CO489" s="210"/>
      <c r="CP489" s="210"/>
      <c r="CQ489" s="210"/>
      <c r="CR489" s="210"/>
      <c r="CS489" s="144"/>
      <c r="CT489" s="144"/>
    </row>
    <row r="490" spans="1:98" ht="15">
      <c r="A490" s="208" t="s">
        <v>8334</v>
      </c>
      <c r="B490" s="285" t="s">
        <v>1155</v>
      </c>
      <c r="C490" s="209" t="s">
        <v>1150</v>
      </c>
      <c r="D490" s="259"/>
      <c r="E490" s="209" t="s">
        <v>2</v>
      </c>
      <c r="F490" s="209" t="s">
        <v>38</v>
      </c>
      <c r="G490" s="216" t="s">
        <v>35</v>
      </c>
      <c r="H490" s="209" t="s">
        <v>8271</v>
      </c>
      <c r="I490" s="2"/>
      <c r="J490" s="210">
        <v>0</v>
      </c>
      <c r="K490" s="210">
        <v>0</v>
      </c>
      <c r="L490" s="210">
        <v>0</v>
      </c>
      <c r="M490" s="210">
        <v>0</v>
      </c>
      <c r="N490" s="210">
        <v>0</v>
      </c>
      <c r="O490" s="210">
        <v>0</v>
      </c>
      <c r="P490" s="210">
        <v>0</v>
      </c>
      <c r="Q490" s="210">
        <v>0</v>
      </c>
      <c r="R490" s="210">
        <v>0</v>
      </c>
      <c r="S490" s="210">
        <v>0</v>
      </c>
      <c r="T490" s="210">
        <v>0</v>
      </c>
      <c r="U490" s="210">
        <v>0</v>
      </c>
      <c r="V490" s="210">
        <v>0</v>
      </c>
      <c r="W490" s="210">
        <v>1</v>
      </c>
      <c r="X490" s="210">
        <v>1</v>
      </c>
      <c r="Y490" s="210">
        <v>1</v>
      </c>
      <c r="Z490" s="210">
        <v>1</v>
      </c>
      <c r="AA490" s="210">
        <v>1</v>
      </c>
      <c r="AB490" s="210">
        <v>1</v>
      </c>
      <c r="AC490" s="210">
        <v>1</v>
      </c>
      <c r="AD490" s="210">
        <v>1</v>
      </c>
      <c r="AE490" s="210">
        <v>1</v>
      </c>
      <c r="AF490" s="210">
        <v>1</v>
      </c>
      <c r="AG490" s="210">
        <v>1</v>
      </c>
      <c r="AH490" s="210">
        <v>1</v>
      </c>
      <c r="AI490" s="210">
        <v>1</v>
      </c>
      <c r="AJ490" s="210">
        <v>1</v>
      </c>
      <c r="AK490" s="210">
        <v>1</v>
      </c>
      <c r="AL490" s="210">
        <v>1</v>
      </c>
      <c r="AM490" s="210">
        <v>1</v>
      </c>
      <c r="AN490" s="210">
        <v>1</v>
      </c>
      <c r="AO490" s="210">
        <v>1</v>
      </c>
      <c r="AP490" s="210">
        <v>1</v>
      </c>
      <c r="AQ490" s="210">
        <v>1</v>
      </c>
      <c r="AR490" s="210">
        <v>1</v>
      </c>
      <c r="AS490" s="210">
        <v>1</v>
      </c>
      <c r="AT490" s="210">
        <v>1</v>
      </c>
      <c r="AU490" s="210">
        <v>1</v>
      </c>
      <c r="AV490" s="210">
        <v>1</v>
      </c>
      <c r="AW490" s="210">
        <v>1</v>
      </c>
      <c r="AX490" s="210">
        <v>1</v>
      </c>
      <c r="AY490" s="210">
        <v>1</v>
      </c>
      <c r="AZ490" s="210">
        <v>1</v>
      </c>
      <c r="BA490" s="210">
        <v>1</v>
      </c>
      <c r="BB490" s="210">
        <v>1</v>
      </c>
      <c r="BC490" s="210">
        <v>1</v>
      </c>
      <c r="BD490" s="210">
        <v>1</v>
      </c>
      <c r="BE490" s="210">
        <v>1</v>
      </c>
      <c r="BF490" s="210">
        <v>1</v>
      </c>
      <c r="BG490" s="210">
        <v>1</v>
      </c>
      <c r="BH490" s="210">
        <v>1</v>
      </c>
      <c r="BI490" s="210">
        <v>1</v>
      </c>
      <c r="BJ490" s="210">
        <v>1</v>
      </c>
      <c r="BK490" s="210">
        <v>1</v>
      </c>
      <c r="BL490" s="210">
        <v>1</v>
      </c>
      <c r="BM490" s="210">
        <v>1</v>
      </c>
      <c r="BN490" s="210">
        <v>1</v>
      </c>
      <c r="BO490" s="210">
        <v>1</v>
      </c>
      <c r="BP490" s="210">
        <v>1</v>
      </c>
      <c r="BQ490" s="210">
        <v>1</v>
      </c>
      <c r="BR490" s="210">
        <v>1</v>
      </c>
      <c r="BS490" s="210">
        <v>1</v>
      </c>
      <c r="BT490" s="210">
        <v>1</v>
      </c>
      <c r="BU490" s="210"/>
      <c r="BV490" s="210"/>
      <c r="BW490" s="210"/>
      <c r="BX490" s="210"/>
      <c r="BY490" s="210"/>
      <c r="BZ490" s="210"/>
      <c r="CA490" s="210"/>
      <c r="CB490" s="210"/>
      <c r="CC490" s="210"/>
      <c r="CD490" s="210"/>
      <c r="CE490" s="210"/>
      <c r="CF490" s="210"/>
      <c r="CG490" s="210"/>
      <c r="CH490" s="210"/>
      <c r="CI490" s="210"/>
      <c r="CJ490" s="210"/>
      <c r="CK490" s="210"/>
      <c r="CL490" s="210"/>
      <c r="CM490" s="210"/>
      <c r="CN490" s="210"/>
      <c r="CO490" s="210"/>
      <c r="CP490" s="210"/>
      <c r="CQ490" s="210"/>
      <c r="CR490" s="210"/>
      <c r="CS490" s="144"/>
      <c r="CT490" s="144"/>
    </row>
    <row r="491" spans="1:98" ht="15">
      <c r="A491" s="208" t="s">
        <v>8334</v>
      </c>
      <c r="B491" s="285" t="s">
        <v>1156</v>
      </c>
      <c r="C491" s="209" t="s">
        <v>1150</v>
      </c>
      <c r="D491" s="259"/>
      <c r="E491" s="209" t="s">
        <v>5135</v>
      </c>
      <c r="F491" s="209" t="s">
        <v>38</v>
      </c>
      <c r="G491" s="216" t="s">
        <v>35</v>
      </c>
      <c r="H491" s="209" t="s">
        <v>8271</v>
      </c>
      <c r="I491" s="2"/>
      <c r="J491" s="210">
        <v>0</v>
      </c>
      <c r="K491" s="210">
        <v>0</v>
      </c>
      <c r="L491" s="210">
        <v>0</v>
      </c>
      <c r="M491" s="210">
        <v>0</v>
      </c>
      <c r="N491" s="210">
        <v>0</v>
      </c>
      <c r="O491" s="210">
        <v>0</v>
      </c>
      <c r="P491" s="210">
        <v>0</v>
      </c>
      <c r="Q491" s="210">
        <v>0</v>
      </c>
      <c r="R491" s="210">
        <v>0</v>
      </c>
      <c r="S491" s="210">
        <v>0</v>
      </c>
      <c r="T491" s="210">
        <v>0</v>
      </c>
      <c r="U491" s="210">
        <v>0</v>
      </c>
      <c r="V491" s="210">
        <v>0</v>
      </c>
      <c r="W491" s="210">
        <v>0</v>
      </c>
      <c r="X491" s="210">
        <v>0</v>
      </c>
      <c r="Y491" s="210">
        <v>1</v>
      </c>
      <c r="Z491" s="210">
        <v>1</v>
      </c>
      <c r="AA491" s="210">
        <v>1</v>
      </c>
      <c r="AB491" s="210">
        <v>1</v>
      </c>
      <c r="AC491" s="210">
        <v>1</v>
      </c>
      <c r="AD491" s="210">
        <v>1</v>
      </c>
      <c r="AE491" s="210">
        <v>1</v>
      </c>
      <c r="AF491" s="210">
        <v>1</v>
      </c>
      <c r="AG491" s="210">
        <v>1</v>
      </c>
      <c r="AH491" s="210">
        <v>1</v>
      </c>
      <c r="AI491" s="210">
        <v>1</v>
      </c>
      <c r="AJ491" s="210">
        <v>1</v>
      </c>
      <c r="AK491" s="210">
        <v>1</v>
      </c>
      <c r="AL491" s="210">
        <v>1</v>
      </c>
      <c r="AM491" s="210">
        <v>1</v>
      </c>
      <c r="AN491" s="210">
        <v>1</v>
      </c>
      <c r="AO491" s="210">
        <v>1</v>
      </c>
      <c r="AP491" s="210">
        <v>1</v>
      </c>
      <c r="AQ491" s="210">
        <v>1</v>
      </c>
      <c r="AR491" s="210">
        <v>1</v>
      </c>
      <c r="AS491" s="210">
        <v>1</v>
      </c>
      <c r="AT491" s="210">
        <v>1</v>
      </c>
      <c r="AU491" s="210">
        <v>1</v>
      </c>
      <c r="AV491" s="210">
        <v>1</v>
      </c>
      <c r="AW491" s="210">
        <v>1</v>
      </c>
      <c r="AX491" s="210">
        <v>1</v>
      </c>
      <c r="AY491" s="210">
        <v>1</v>
      </c>
      <c r="AZ491" s="210">
        <v>1</v>
      </c>
      <c r="BA491" s="210">
        <v>1</v>
      </c>
      <c r="BB491" s="210">
        <v>1</v>
      </c>
      <c r="BC491" s="210">
        <v>1</v>
      </c>
      <c r="BD491" s="210">
        <v>1</v>
      </c>
      <c r="BE491" s="210">
        <v>1</v>
      </c>
      <c r="BF491" s="210">
        <v>1</v>
      </c>
      <c r="BG491" s="210">
        <v>1</v>
      </c>
      <c r="BH491" s="210">
        <v>1</v>
      </c>
      <c r="BI491" s="210">
        <v>1</v>
      </c>
      <c r="BJ491" s="210">
        <v>1</v>
      </c>
      <c r="BK491" s="210">
        <v>1</v>
      </c>
      <c r="BL491" s="210">
        <v>1</v>
      </c>
      <c r="BM491" s="210">
        <v>1</v>
      </c>
      <c r="BN491" s="210">
        <v>1</v>
      </c>
      <c r="BO491" s="210">
        <v>1</v>
      </c>
      <c r="BP491" s="210">
        <v>1</v>
      </c>
      <c r="BQ491" s="210">
        <v>1</v>
      </c>
      <c r="BR491" s="210">
        <v>1</v>
      </c>
      <c r="BS491" s="210">
        <v>1</v>
      </c>
      <c r="BT491" s="210">
        <v>1</v>
      </c>
      <c r="BU491" s="210"/>
      <c r="BV491" s="210"/>
      <c r="BW491" s="210"/>
      <c r="BX491" s="210"/>
      <c r="BY491" s="210"/>
      <c r="BZ491" s="210"/>
      <c r="CA491" s="210"/>
      <c r="CB491" s="210"/>
      <c r="CC491" s="210"/>
      <c r="CD491" s="210"/>
      <c r="CE491" s="210"/>
      <c r="CF491" s="210"/>
      <c r="CG491" s="210"/>
      <c r="CH491" s="210"/>
      <c r="CI491" s="210"/>
      <c r="CJ491" s="210"/>
      <c r="CK491" s="210"/>
      <c r="CL491" s="210"/>
      <c r="CM491" s="210"/>
      <c r="CN491" s="210"/>
      <c r="CO491" s="210"/>
      <c r="CP491" s="210"/>
      <c r="CQ491" s="210"/>
      <c r="CR491" s="210"/>
      <c r="CS491" s="144"/>
      <c r="CT491" s="144"/>
    </row>
    <row r="492" spans="1:98" ht="15">
      <c r="A492" s="208" t="s">
        <v>8334</v>
      </c>
      <c r="B492" s="285" t="s">
        <v>8268</v>
      </c>
      <c r="C492" s="209" t="s">
        <v>8312</v>
      </c>
      <c r="D492" s="259"/>
      <c r="E492" s="209" t="s">
        <v>5135</v>
      </c>
      <c r="F492" s="209" t="s">
        <v>38</v>
      </c>
      <c r="G492" s="216" t="s">
        <v>35</v>
      </c>
      <c r="H492" s="209" t="s">
        <v>8271</v>
      </c>
      <c r="I492" s="2"/>
      <c r="J492" s="210">
        <v>0</v>
      </c>
      <c r="K492" s="210">
        <v>0</v>
      </c>
      <c r="L492" s="210">
        <v>0</v>
      </c>
      <c r="M492" s="210">
        <v>0</v>
      </c>
      <c r="N492" s="210">
        <v>0</v>
      </c>
      <c r="O492" s="210">
        <v>0</v>
      </c>
      <c r="P492" s="210">
        <v>0</v>
      </c>
      <c r="Q492" s="210">
        <v>0</v>
      </c>
      <c r="R492" s="210">
        <v>0</v>
      </c>
      <c r="S492" s="210">
        <v>0</v>
      </c>
      <c r="T492" s="210">
        <v>0</v>
      </c>
      <c r="U492" s="210">
        <v>0</v>
      </c>
      <c r="V492" s="210">
        <v>0</v>
      </c>
      <c r="W492" s="210">
        <v>0</v>
      </c>
      <c r="X492" s="210">
        <v>0</v>
      </c>
      <c r="Y492" s="210">
        <v>0</v>
      </c>
      <c r="Z492" s="210">
        <v>0</v>
      </c>
      <c r="AA492" s="210">
        <v>3</v>
      </c>
      <c r="AB492" s="210">
        <v>3</v>
      </c>
      <c r="AC492" s="210">
        <v>3</v>
      </c>
      <c r="AD492" s="210">
        <v>3</v>
      </c>
      <c r="AE492" s="210">
        <v>3</v>
      </c>
      <c r="AF492" s="210">
        <v>3</v>
      </c>
      <c r="AG492" s="210">
        <v>3</v>
      </c>
      <c r="AH492" s="210">
        <v>3</v>
      </c>
      <c r="AI492" s="210">
        <v>3</v>
      </c>
      <c r="AJ492" s="210">
        <v>3</v>
      </c>
      <c r="AK492" s="210">
        <v>3</v>
      </c>
      <c r="AL492" s="210">
        <v>3</v>
      </c>
      <c r="AM492" s="210">
        <v>3</v>
      </c>
      <c r="AN492" s="210">
        <v>3</v>
      </c>
      <c r="AO492" s="210">
        <v>3</v>
      </c>
      <c r="AP492" s="210">
        <v>3</v>
      </c>
      <c r="AQ492" s="210">
        <v>3</v>
      </c>
      <c r="AR492" s="210">
        <v>3</v>
      </c>
      <c r="AS492" s="210">
        <v>3</v>
      </c>
      <c r="AT492" s="210">
        <v>3</v>
      </c>
      <c r="AU492" s="210">
        <v>3</v>
      </c>
      <c r="AV492" s="210">
        <v>3</v>
      </c>
      <c r="AW492" s="210">
        <v>3</v>
      </c>
      <c r="AX492" s="210">
        <v>3</v>
      </c>
      <c r="AY492" s="210">
        <v>3</v>
      </c>
      <c r="AZ492" s="210">
        <v>3</v>
      </c>
      <c r="BA492" s="210">
        <v>3</v>
      </c>
      <c r="BB492" s="210">
        <v>3</v>
      </c>
      <c r="BC492" s="210">
        <v>3</v>
      </c>
      <c r="BD492" s="210">
        <v>3</v>
      </c>
      <c r="BE492" s="210">
        <v>3</v>
      </c>
      <c r="BF492" s="210">
        <v>3</v>
      </c>
      <c r="BG492" s="210">
        <v>3</v>
      </c>
      <c r="BH492" s="210">
        <v>3</v>
      </c>
      <c r="BI492" s="210">
        <v>3</v>
      </c>
      <c r="BJ492" s="210">
        <v>3</v>
      </c>
      <c r="BK492" s="210">
        <v>3</v>
      </c>
      <c r="BL492" s="210">
        <v>3</v>
      </c>
      <c r="BM492" s="210">
        <v>3</v>
      </c>
      <c r="BN492" s="210">
        <v>3</v>
      </c>
      <c r="BO492" s="210">
        <v>3</v>
      </c>
      <c r="BP492" s="210">
        <v>3</v>
      </c>
      <c r="BQ492" s="210">
        <v>3</v>
      </c>
      <c r="BR492" s="210">
        <v>3</v>
      </c>
      <c r="BS492" s="210">
        <v>3</v>
      </c>
      <c r="BT492" s="210">
        <v>3</v>
      </c>
      <c r="BU492" s="210"/>
      <c r="BV492" s="210"/>
      <c r="BW492" s="210"/>
      <c r="BX492" s="210"/>
      <c r="BY492" s="210"/>
      <c r="BZ492" s="210"/>
      <c r="CA492" s="210"/>
      <c r="CB492" s="210"/>
      <c r="CC492" s="210"/>
      <c r="CD492" s="210"/>
      <c r="CE492" s="210"/>
      <c r="CF492" s="210"/>
      <c r="CG492" s="210"/>
      <c r="CH492" s="210"/>
      <c r="CI492" s="210"/>
      <c r="CJ492" s="210"/>
      <c r="CK492" s="210"/>
      <c r="CL492" s="210"/>
      <c r="CM492" s="210"/>
      <c r="CN492" s="210"/>
      <c r="CO492" s="210"/>
      <c r="CP492" s="210"/>
      <c r="CQ492" s="210"/>
      <c r="CR492" s="210"/>
      <c r="CS492" s="144"/>
      <c r="CT492" s="144"/>
    </row>
    <row r="493" spans="1:98" ht="15">
      <c r="A493" s="208" t="s">
        <v>8334</v>
      </c>
      <c r="B493" s="285" t="s">
        <v>1157</v>
      </c>
      <c r="C493" s="209" t="s">
        <v>1150</v>
      </c>
      <c r="D493" s="259"/>
      <c r="E493" s="209" t="s">
        <v>5135</v>
      </c>
      <c r="F493" s="209" t="s">
        <v>38</v>
      </c>
      <c r="G493" s="216" t="s">
        <v>35</v>
      </c>
      <c r="H493" s="209" t="s">
        <v>8271</v>
      </c>
      <c r="I493" s="2"/>
      <c r="J493" s="210">
        <v>0</v>
      </c>
      <c r="K493" s="210">
        <v>0</v>
      </c>
      <c r="L493" s="210">
        <v>0</v>
      </c>
      <c r="M493" s="210">
        <v>0</v>
      </c>
      <c r="N493" s="210">
        <v>0</v>
      </c>
      <c r="O493" s="210">
        <v>0</v>
      </c>
      <c r="P493" s="210">
        <v>0</v>
      </c>
      <c r="Q493" s="210">
        <v>0</v>
      </c>
      <c r="R493" s="210">
        <v>0</v>
      </c>
      <c r="S493" s="210">
        <v>0</v>
      </c>
      <c r="T493" s="210">
        <v>0</v>
      </c>
      <c r="U493" s="210">
        <v>0</v>
      </c>
      <c r="V493" s="210">
        <v>0</v>
      </c>
      <c r="W493" s="210">
        <v>0</v>
      </c>
      <c r="X493" s="210">
        <v>0</v>
      </c>
      <c r="Y493" s="210">
        <v>0</v>
      </c>
      <c r="Z493" s="210">
        <v>0</v>
      </c>
      <c r="AA493" s="210">
        <v>1</v>
      </c>
      <c r="AB493" s="210">
        <v>1</v>
      </c>
      <c r="AC493" s="210">
        <v>1</v>
      </c>
      <c r="AD493" s="210">
        <v>1</v>
      </c>
      <c r="AE493" s="210">
        <v>1</v>
      </c>
      <c r="AF493" s="210">
        <v>1</v>
      </c>
      <c r="AG493" s="210">
        <v>1</v>
      </c>
      <c r="AH493" s="210">
        <v>1</v>
      </c>
      <c r="AI493" s="210">
        <v>1</v>
      </c>
      <c r="AJ493" s="210">
        <v>1</v>
      </c>
      <c r="AK493" s="210">
        <v>1</v>
      </c>
      <c r="AL493" s="210">
        <v>1</v>
      </c>
      <c r="AM493" s="210">
        <v>1</v>
      </c>
      <c r="AN493" s="210">
        <v>1</v>
      </c>
      <c r="AO493" s="210">
        <v>1</v>
      </c>
      <c r="AP493" s="210">
        <v>1</v>
      </c>
      <c r="AQ493" s="210">
        <v>1</v>
      </c>
      <c r="AR493" s="210">
        <v>1</v>
      </c>
      <c r="AS493" s="210">
        <v>1</v>
      </c>
      <c r="AT493" s="210">
        <v>1</v>
      </c>
      <c r="AU493" s="210">
        <v>1</v>
      </c>
      <c r="AV493" s="210">
        <v>1</v>
      </c>
      <c r="AW493" s="210">
        <v>1</v>
      </c>
      <c r="AX493" s="210">
        <v>1</v>
      </c>
      <c r="AY493" s="210">
        <v>1</v>
      </c>
      <c r="AZ493" s="210">
        <v>1</v>
      </c>
      <c r="BA493" s="210">
        <v>1</v>
      </c>
      <c r="BB493" s="210">
        <v>1</v>
      </c>
      <c r="BC493" s="210">
        <v>1</v>
      </c>
      <c r="BD493" s="210">
        <v>1</v>
      </c>
      <c r="BE493" s="210">
        <v>1</v>
      </c>
      <c r="BF493" s="210">
        <v>1</v>
      </c>
      <c r="BG493" s="210">
        <v>1</v>
      </c>
      <c r="BH493" s="210">
        <v>1</v>
      </c>
      <c r="BI493" s="210">
        <v>1</v>
      </c>
      <c r="BJ493" s="210">
        <v>1</v>
      </c>
      <c r="BK493" s="210">
        <v>1</v>
      </c>
      <c r="BL493" s="210">
        <v>1</v>
      </c>
      <c r="BM493" s="210">
        <v>1</v>
      </c>
      <c r="BN493" s="210">
        <v>1</v>
      </c>
      <c r="BO493" s="210">
        <v>1</v>
      </c>
      <c r="BP493" s="210">
        <v>1</v>
      </c>
      <c r="BQ493" s="210">
        <v>1</v>
      </c>
      <c r="BR493" s="210">
        <v>1</v>
      </c>
      <c r="BS493" s="210">
        <v>1</v>
      </c>
      <c r="BT493" s="210">
        <v>1</v>
      </c>
      <c r="BU493" s="210"/>
      <c r="BV493" s="210"/>
      <c r="BW493" s="210"/>
      <c r="BX493" s="210"/>
      <c r="BY493" s="210"/>
      <c r="BZ493" s="210"/>
      <c r="CA493" s="210"/>
      <c r="CB493" s="210"/>
      <c r="CC493" s="210"/>
      <c r="CD493" s="210"/>
      <c r="CE493" s="210"/>
      <c r="CF493" s="210"/>
      <c r="CG493" s="210"/>
      <c r="CH493" s="210"/>
      <c r="CI493" s="210"/>
      <c r="CJ493" s="210"/>
      <c r="CK493" s="210"/>
      <c r="CL493" s="210"/>
      <c r="CM493" s="210"/>
      <c r="CN493" s="210"/>
      <c r="CO493" s="210"/>
      <c r="CP493" s="210"/>
      <c r="CQ493" s="210"/>
      <c r="CR493" s="210"/>
      <c r="CS493" s="144"/>
      <c r="CT493" s="144"/>
    </row>
    <row r="494" spans="1:98" ht="15">
      <c r="A494" s="208" t="s">
        <v>8334</v>
      </c>
      <c r="B494" s="285" t="s">
        <v>1158</v>
      </c>
      <c r="C494" s="209" t="s">
        <v>1150</v>
      </c>
      <c r="D494" s="259"/>
      <c r="E494" s="209" t="s">
        <v>5136</v>
      </c>
      <c r="F494" s="209" t="s">
        <v>38</v>
      </c>
      <c r="G494" s="216" t="s">
        <v>35</v>
      </c>
      <c r="H494" s="209" t="s">
        <v>8271</v>
      </c>
      <c r="I494" s="2"/>
      <c r="J494" s="210">
        <v>0</v>
      </c>
      <c r="K494" s="210">
        <v>0</v>
      </c>
      <c r="L494" s="210">
        <v>0</v>
      </c>
      <c r="M494" s="210">
        <v>0</v>
      </c>
      <c r="N494" s="210">
        <v>0</v>
      </c>
      <c r="O494" s="210">
        <v>0</v>
      </c>
      <c r="P494" s="210">
        <v>0</v>
      </c>
      <c r="Q494" s="210">
        <v>0</v>
      </c>
      <c r="R494" s="210">
        <v>0</v>
      </c>
      <c r="S494" s="210">
        <v>0</v>
      </c>
      <c r="T494" s="210">
        <v>0</v>
      </c>
      <c r="U494" s="210">
        <v>1</v>
      </c>
      <c r="V494" s="210">
        <v>1</v>
      </c>
      <c r="W494" s="210">
        <v>1</v>
      </c>
      <c r="X494" s="210">
        <v>1</v>
      </c>
      <c r="Y494" s="210">
        <v>1</v>
      </c>
      <c r="Z494" s="210">
        <v>1</v>
      </c>
      <c r="AA494" s="210">
        <v>1</v>
      </c>
      <c r="AB494" s="210">
        <v>1</v>
      </c>
      <c r="AC494" s="210">
        <v>1</v>
      </c>
      <c r="AD494" s="210">
        <v>1</v>
      </c>
      <c r="AE494" s="210">
        <v>1</v>
      </c>
      <c r="AF494" s="210">
        <v>1</v>
      </c>
      <c r="AG494" s="210">
        <v>1</v>
      </c>
      <c r="AH494" s="210">
        <v>1</v>
      </c>
      <c r="AI494" s="210">
        <v>1</v>
      </c>
      <c r="AJ494" s="210">
        <v>1</v>
      </c>
      <c r="AK494" s="210">
        <v>1</v>
      </c>
      <c r="AL494" s="210">
        <v>1</v>
      </c>
      <c r="AM494" s="210">
        <v>1</v>
      </c>
      <c r="AN494" s="210">
        <v>1</v>
      </c>
      <c r="AO494" s="210">
        <v>1</v>
      </c>
      <c r="AP494" s="210">
        <v>1</v>
      </c>
      <c r="AQ494" s="210">
        <v>1</v>
      </c>
      <c r="AR494" s="210">
        <v>1</v>
      </c>
      <c r="AS494" s="210">
        <v>1</v>
      </c>
      <c r="AT494" s="210">
        <v>1</v>
      </c>
      <c r="AU494" s="210">
        <v>1</v>
      </c>
      <c r="AV494" s="210">
        <v>1</v>
      </c>
      <c r="AW494" s="210">
        <v>1</v>
      </c>
      <c r="AX494" s="210">
        <v>1</v>
      </c>
      <c r="AY494" s="210">
        <v>1</v>
      </c>
      <c r="AZ494" s="210">
        <v>1</v>
      </c>
      <c r="BA494" s="210">
        <v>1</v>
      </c>
      <c r="BB494" s="210">
        <v>1</v>
      </c>
      <c r="BC494" s="210">
        <v>1</v>
      </c>
      <c r="BD494" s="210">
        <v>1</v>
      </c>
      <c r="BE494" s="210">
        <v>1</v>
      </c>
      <c r="BF494" s="210">
        <v>1</v>
      </c>
      <c r="BG494" s="210">
        <v>1</v>
      </c>
      <c r="BH494" s="210">
        <v>1</v>
      </c>
      <c r="BI494" s="210">
        <v>1</v>
      </c>
      <c r="BJ494" s="210">
        <v>1</v>
      </c>
      <c r="BK494" s="210">
        <v>1</v>
      </c>
      <c r="BL494" s="210">
        <v>1</v>
      </c>
      <c r="BM494" s="210">
        <v>1</v>
      </c>
      <c r="BN494" s="210">
        <v>1</v>
      </c>
      <c r="BO494" s="210">
        <v>1</v>
      </c>
      <c r="BP494" s="210">
        <v>1</v>
      </c>
      <c r="BQ494" s="210">
        <v>1</v>
      </c>
      <c r="BR494" s="210">
        <v>1</v>
      </c>
      <c r="BS494" s="210">
        <v>1</v>
      </c>
      <c r="BT494" s="210">
        <v>1</v>
      </c>
      <c r="BU494" s="210"/>
      <c r="BV494" s="210"/>
      <c r="BW494" s="210"/>
      <c r="BX494" s="210"/>
      <c r="BY494" s="210"/>
      <c r="BZ494" s="210"/>
      <c r="CA494" s="210"/>
      <c r="CB494" s="210"/>
      <c r="CC494" s="210"/>
      <c r="CD494" s="210"/>
      <c r="CE494" s="210"/>
      <c r="CF494" s="210"/>
      <c r="CG494" s="210"/>
      <c r="CH494" s="210"/>
      <c r="CI494" s="210"/>
      <c r="CJ494" s="210"/>
      <c r="CK494" s="210"/>
      <c r="CL494" s="210"/>
      <c r="CM494" s="210"/>
      <c r="CN494" s="210"/>
      <c r="CO494" s="210"/>
      <c r="CP494" s="210"/>
      <c r="CQ494" s="210"/>
      <c r="CR494" s="210"/>
      <c r="CS494" s="144"/>
      <c r="CT494" s="144"/>
    </row>
    <row r="495" spans="1:98" ht="15">
      <c r="A495" s="208" t="s">
        <v>8334</v>
      </c>
      <c r="B495" s="285" t="s">
        <v>1159</v>
      </c>
      <c r="C495" s="209" t="s">
        <v>1150</v>
      </c>
      <c r="D495" s="259"/>
      <c r="E495" s="209" t="s">
        <v>5137</v>
      </c>
      <c r="F495" s="209" t="s">
        <v>38</v>
      </c>
      <c r="G495" s="216" t="s">
        <v>35</v>
      </c>
      <c r="H495" s="209" t="s">
        <v>8271</v>
      </c>
      <c r="I495" s="2"/>
      <c r="J495" s="210">
        <v>0</v>
      </c>
      <c r="K495" s="210">
        <v>0</v>
      </c>
      <c r="L495" s="210">
        <v>0</v>
      </c>
      <c r="M495" s="210">
        <v>0</v>
      </c>
      <c r="N495" s="210">
        <v>0</v>
      </c>
      <c r="O495" s="210">
        <v>0</v>
      </c>
      <c r="P495" s="210">
        <v>0</v>
      </c>
      <c r="Q495" s="210">
        <v>0</v>
      </c>
      <c r="R495" s="210">
        <v>0</v>
      </c>
      <c r="S495" s="210">
        <v>0</v>
      </c>
      <c r="T495" s="210">
        <v>0</v>
      </c>
      <c r="U495" s="210">
        <v>0</v>
      </c>
      <c r="V495" s="210">
        <v>0</v>
      </c>
      <c r="W495" s="210">
        <v>0.5</v>
      </c>
      <c r="X495" s="210">
        <v>0.5</v>
      </c>
      <c r="Y495" s="210">
        <v>0.5</v>
      </c>
      <c r="Z495" s="210">
        <v>0.5</v>
      </c>
      <c r="AA495" s="210">
        <v>0.5</v>
      </c>
      <c r="AB495" s="210">
        <v>0.5</v>
      </c>
      <c r="AC495" s="210">
        <v>0.5</v>
      </c>
      <c r="AD495" s="210">
        <v>0.5</v>
      </c>
      <c r="AE495" s="210">
        <v>0.5</v>
      </c>
      <c r="AF495" s="210">
        <v>0.5</v>
      </c>
      <c r="AG495" s="210">
        <v>0.5</v>
      </c>
      <c r="AH495" s="210">
        <v>0.5</v>
      </c>
      <c r="AI495" s="210">
        <v>0.5</v>
      </c>
      <c r="AJ495" s="210">
        <v>0.5</v>
      </c>
      <c r="AK495" s="210">
        <v>0.5</v>
      </c>
      <c r="AL495" s="210">
        <v>0.5</v>
      </c>
      <c r="AM495" s="210">
        <v>0.5</v>
      </c>
      <c r="AN495" s="210">
        <v>0.5</v>
      </c>
      <c r="AO495" s="210">
        <v>0.5</v>
      </c>
      <c r="AP495" s="210">
        <v>0.5</v>
      </c>
      <c r="AQ495" s="210">
        <v>0.5</v>
      </c>
      <c r="AR495" s="210">
        <v>0.5</v>
      </c>
      <c r="AS495" s="210">
        <v>0.5</v>
      </c>
      <c r="AT495" s="210">
        <v>0.5</v>
      </c>
      <c r="AU495" s="210">
        <v>0.5</v>
      </c>
      <c r="AV495" s="210">
        <v>0.5</v>
      </c>
      <c r="AW495" s="210">
        <v>0.5</v>
      </c>
      <c r="AX495" s="210">
        <v>0.5</v>
      </c>
      <c r="AY495" s="210">
        <v>0.5</v>
      </c>
      <c r="AZ495" s="210">
        <v>0.5</v>
      </c>
      <c r="BA495" s="210">
        <v>0.5</v>
      </c>
      <c r="BB495" s="210">
        <v>0.5</v>
      </c>
      <c r="BC495" s="210">
        <v>0.5</v>
      </c>
      <c r="BD495" s="210">
        <v>0.5</v>
      </c>
      <c r="BE495" s="210">
        <v>0.5</v>
      </c>
      <c r="BF495" s="210">
        <v>0.5</v>
      </c>
      <c r="BG495" s="210">
        <v>0.5</v>
      </c>
      <c r="BH495" s="210">
        <v>0.5</v>
      </c>
      <c r="BI495" s="210">
        <v>0.5</v>
      </c>
      <c r="BJ495" s="210">
        <v>0.5</v>
      </c>
      <c r="BK495" s="210">
        <v>0.5</v>
      </c>
      <c r="BL495" s="210">
        <v>0.5</v>
      </c>
      <c r="BM495" s="210">
        <v>0.5</v>
      </c>
      <c r="BN495" s="210">
        <v>0.5</v>
      </c>
      <c r="BO495" s="210">
        <v>0.5</v>
      </c>
      <c r="BP495" s="210">
        <v>0.5</v>
      </c>
      <c r="BQ495" s="210">
        <v>0.5</v>
      </c>
      <c r="BR495" s="210">
        <v>0.5</v>
      </c>
      <c r="BS495" s="210">
        <v>0.5</v>
      </c>
      <c r="BT495" s="210">
        <v>0.5</v>
      </c>
      <c r="BU495" s="210"/>
      <c r="BV495" s="210"/>
      <c r="BW495" s="210"/>
      <c r="BX495" s="210"/>
      <c r="BY495" s="210"/>
      <c r="BZ495" s="210"/>
      <c r="CA495" s="210"/>
      <c r="CB495" s="210"/>
      <c r="CC495" s="210"/>
      <c r="CD495" s="210"/>
      <c r="CE495" s="210"/>
      <c r="CF495" s="210"/>
      <c r="CG495" s="210"/>
      <c r="CH495" s="210"/>
      <c r="CI495" s="210"/>
      <c r="CJ495" s="210"/>
      <c r="CK495" s="210"/>
      <c r="CL495" s="210"/>
      <c r="CM495" s="210"/>
      <c r="CN495" s="210"/>
      <c r="CO495" s="210"/>
      <c r="CP495" s="210"/>
      <c r="CQ495" s="210"/>
      <c r="CR495" s="210"/>
      <c r="CS495" s="144"/>
      <c r="CT495" s="144"/>
    </row>
    <row r="496" spans="1:98" ht="15">
      <c r="A496" s="208" t="s">
        <v>8334</v>
      </c>
      <c r="B496" s="285" t="s">
        <v>1159</v>
      </c>
      <c r="C496" s="209" t="s">
        <v>1150</v>
      </c>
      <c r="D496" s="259"/>
      <c r="E496" s="209" t="s">
        <v>5138</v>
      </c>
      <c r="F496" s="209" t="s">
        <v>38</v>
      </c>
      <c r="G496" s="216" t="s">
        <v>35</v>
      </c>
      <c r="H496" s="209" t="s">
        <v>8271</v>
      </c>
      <c r="I496" s="2"/>
      <c r="J496" s="210">
        <v>0</v>
      </c>
      <c r="K496" s="210">
        <v>0</v>
      </c>
      <c r="L496" s="210">
        <v>0</v>
      </c>
      <c r="M496" s="210">
        <v>0</v>
      </c>
      <c r="N496" s="210">
        <v>0</v>
      </c>
      <c r="O496" s="210">
        <v>0</v>
      </c>
      <c r="P496" s="210">
        <v>0</v>
      </c>
      <c r="Q496" s="210">
        <v>0</v>
      </c>
      <c r="R496" s="210">
        <v>0</v>
      </c>
      <c r="S496" s="210">
        <v>0</v>
      </c>
      <c r="T496" s="210">
        <v>0</v>
      </c>
      <c r="U496" s="210">
        <v>0</v>
      </c>
      <c r="V496" s="210">
        <v>0</v>
      </c>
      <c r="W496" s="210">
        <v>0.25</v>
      </c>
      <c r="X496" s="210">
        <v>0.25</v>
      </c>
      <c r="Y496" s="210">
        <v>0.25</v>
      </c>
      <c r="Z496" s="210">
        <v>0.25</v>
      </c>
      <c r="AA496" s="210">
        <v>0.25</v>
      </c>
      <c r="AB496" s="210">
        <v>0.25</v>
      </c>
      <c r="AC496" s="210">
        <v>0.25</v>
      </c>
      <c r="AD496" s="210">
        <v>0.25</v>
      </c>
      <c r="AE496" s="210">
        <v>0.25</v>
      </c>
      <c r="AF496" s="210">
        <v>0.25</v>
      </c>
      <c r="AG496" s="210">
        <v>0.25</v>
      </c>
      <c r="AH496" s="210">
        <v>0.25</v>
      </c>
      <c r="AI496" s="210">
        <v>0.25</v>
      </c>
      <c r="AJ496" s="210">
        <v>0.25</v>
      </c>
      <c r="AK496" s="210">
        <v>0.25</v>
      </c>
      <c r="AL496" s="210">
        <v>0.25</v>
      </c>
      <c r="AM496" s="210">
        <v>0.25</v>
      </c>
      <c r="AN496" s="210">
        <v>0.25</v>
      </c>
      <c r="AO496" s="210">
        <v>0.25</v>
      </c>
      <c r="AP496" s="210">
        <v>0.25</v>
      </c>
      <c r="AQ496" s="210">
        <v>0.25</v>
      </c>
      <c r="AR496" s="210">
        <v>0.25</v>
      </c>
      <c r="AS496" s="210">
        <v>0.25</v>
      </c>
      <c r="AT496" s="210">
        <v>0.25</v>
      </c>
      <c r="AU496" s="210">
        <v>0.25</v>
      </c>
      <c r="AV496" s="210">
        <v>0.25</v>
      </c>
      <c r="AW496" s="210">
        <v>0.25</v>
      </c>
      <c r="AX496" s="210">
        <v>0.25</v>
      </c>
      <c r="AY496" s="210">
        <v>0.25</v>
      </c>
      <c r="AZ496" s="210">
        <v>0.25</v>
      </c>
      <c r="BA496" s="210">
        <v>0.25</v>
      </c>
      <c r="BB496" s="210">
        <v>0.25</v>
      </c>
      <c r="BC496" s="210">
        <v>0.25</v>
      </c>
      <c r="BD496" s="210">
        <v>0.25</v>
      </c>
      <c r="BE496" s="210">
        <v>0.25</v>
      </c>
      <c r="BF496" s="210">
        <v>0.25</v>
      </c>
      <c r="BG496" s="210">
        <v>0.25</v>
      </c>
      <c r="BH496" s="210">
        <v>0.25</v>
      </c>
      <c r="BI496" s="210">
        <v>0.25</v>
      </c>
      <c r="BJ496" s="210">
        <v>0.25</v>
      </c>
      <c r="BK496" s="210">
        <v>0.25</v>
      </c>
      <c r="BL496" s="210">
        <v>0.25</v>
      </c>
      <c r="BM496" s="210">
        <v>0.25</v>
      </c>
      <c r="BN496" s="210">
        <v>0.25</v>
      </c>
      <c r="BO496" s="210">
        <v>0.25</v>
      </c>
      <c r="BP496" s="210">
        <v>0.25</v>
      </c>
      <c r="BQ496" s="210">
        <v>0.25</v>
      </c>
      <c r="BR496" s="210">
        <v>0.25</v>
      </c>
      <c r="BS496" s="210">
        <v>0.25</v>
      </c>
      <c r="BT496" s="210">
        <v>0.25</v>
      </c>
      <c r="BU496" s="210"/>
      <c r="BV496" s="210"/>
      <c r="BW496" s="210"/>
      <c r="BX496" s="210"/>
      <c r="BY496" s="210"/>
      <c r="BZ496" s="210"/>
      <c r="CA496" s="210"/>
      <c r="CB496" s="210"/>
      <c r="CC496" s="210"/>
      <c r="CD496" s="210"/>
      <c r="CE496" s="210"/>
      <c r="CF496" s="210"/>
      <c r="CG496" s="210"/>
      <c r="CH496" s="210"/>
      <c r="CI496" s="210"/>
      <c r="CJ496" s="210"/>
      <c r="CK496" s="210"/>
      <c r="CL496" s="210"/>
      <c r="CM496" s="210"/>
      <c r="CN496" s="210"/>
      <c r="CO496" s="210"/>
      <c r="CP496" s="210"/>
      <c r="CQ496" s="210"/>
      <c r="CR496" s="210"/>
      <c r="CS496" s="144"/>
      <c r="CT496" s="144"/>
    </row>
    <row r="497" spans="1:98" ht="15">
      <c r="A497" s="208" t="s">
        <v>8334</v>
      </c>
      <c r="B497" s="285" t="s">
        <v>1159</v>
      </c>
      <c r="C497" s="209" t="s">
        <v>1150</v>
      </c>
      <c r="D497" s="259"/>
      <c r="E497" s="209" t="s">
        <v>5155</v>
      </c>
      <c r="F497" s="209" t="s">
        <v>38</v>
      </c>
      <c r="G497" s="216" t="s">
        <v>35</v>
      </c>
      <c r="H497" s="209" t="s">
        <v>8271</v>
      </c>
      <c r="I497" s="2"/>
      <c r="J497" s="210">
        <v>0</v>
      </c>
      <c r="K497" s="210">
        <v>0</v>
      </c>
      <c r="L497" s="210">
        <v>0</v>
      </c>
      <c r="M497" s="210">
        <v>0</v>
      </c>
      <c r="N497" s="210">
        <v>0</v>
      </c>
      <c r="O497" s="210">
        <v>0</v>
      </c>
      <c r="P497" s="210">
        <v>0</v>
      </c>
      <c r="Q497" s="210">
        <v>0</v>
      </c>
      <c r="R497" s="210">
        <v>0</v>
      </c>
      <c r="S497" s="210">
        <v>0</v>
      </c>
      <c r="T497" s="210">
        <v>0</v>
      </c>
      <c r="U497" s="210">
        <v>0</v>
      </c>
      <c r="V497" s="210">
        <v>0</v>
      </c>
      <c r="W497" s="210">
        <v>0.25</v>
      </c>
      <c r="X497" s="210">
        <v>0.25</v>
      </c>
      <c r="Y497" s="210">
        <v>0.25</v>
      </c>
      <c r="Z497" s="210">
        <v>0.25</v>
      </c>
      <c r="AA497" s="210">
        <v>0.25</v>
      </c>
      <c r="AB497" s="210">
        <v>0.25</v>
      </c>
      <c r="AC497" s="210">
        <v>0.25</v>
      </c>
      <c r="AD497" s="210">
        <v>0.25</v>
      </c>
      <c r="AE497" s="210">
        <v>0.25</v>
      </c>
      <c r="AF497" s="210">
        <v>0.25</v>
      </c>
      <c r="AG497" s="210">
        <v>0.25</v>
      </c>
      <c r="AH497" s="210">
        <v>0.25</v>
      </c>
      <c r="AI497" s="210">
        <v>0.25</v>
      </c>
      <c r="AJ497" s="210">
        <v>0.25</v>
      </c>
      <c r="AK497" s="210">
        <v>0.25</v>
      </c>
      <c r="AL497" s="210">
        <v>0.25</v>
      </c>
      <c r="AM497" s="210">
        <v>0.25</v>
      </c>
      <c r="AN497" s="210">
        <v>0.25</v>
      </c>
      <c r="AO497" s="210">
        <v>0.25</v>
      </c>
      <c r="AP497" s="210">
        <v>0.25</v>
      </c>
      <c r="AQ497" s="210">
        <v>0.25</v>
      </c>
      <c r="AR497" s="210">
        <v>0.25</v>
      </c>
      <c r="AS497" s="210">
        <v>0.25</v>
      </c>
      <c r="AT497" s="210">
        <v>0.25</v>
      </c>
      <c r="AU497" s="210">
        <v>0.25</v>
      </c>
      <c r="AV497" s="210">
        <v>0.25</v>
      </c>
      <c r="AW497" s="210">
        <v>0.25</v>
      </c>
      <c r="AX497" s="210">
        <v>0.25</v>
      </c>
      <c r="AY497" s="210">
        <v>0.25</v>
      </c>
      <c r="AZ497" s="210">
        <v>0.25</v>
      </c>
      <c r="BA497" s="210">
        <v>0.25</v>
      </c>
      <c r="BB497" s="210">
        <v>0.25</v>
      </c>
      <c r="BC497" s="210">
        <v>0.25</v>
      </c>
      <c r="BD497" s="210">
        <v>0.25</v>
      </c>
      <c r="BE497" s="210">
        <v>0.25</v>
      </c>
      <c r="BF497" s="210">
        <v>0.25</v>
      </c>
      <c r="BG497" s="210">
        <v>0.25</v>
      </c>
      <c r="BH497" s="210">
        <v>0.25</v>
      </c>
      <c r="BI497" s="210">
        <v>0.25</v>
      </c>
      <c r="BJ497" s="210">
        <v>0.25</v>
      </c>
      <c r="BK497" s="210">
        <v>0.25</v>
      </c>
      <c r="BL497" s="210">
        <v>0.25</v>
      </c>
      <c r="BM497" s="210">
        <v>0.25</v>
      </c>
      <c r="BN497" s="210">
        <v>0.25</v>
      </c>
      <c r="BO497" s="210">
        <v>0.25</v>
      </c>
      <c r="BP497" s="210">
        <v>0.25</v>
      </c>
      <c r="BQ497" s="210">
        <v>0.25</v>
      </c>
      <c r="BR497" s="210">
        <v>0.25</v>
      </c>
      <c r="BS497" s="210">
        <v>0.25</v>
      </c>
      <c r="BT497" s="210">
        <v>0.25</v>
      </c>
      <c r="BU497" s="210"/>
      <c r="BV497" s="210"/>
      <c r="BW497" s="210"/>
      <c r="BX497" s="210"/>
      <c r="BY497" s="210"/>
      <c r="BZ497" s="210"/>
      <c r="CA497" s="210"/>
      <c r="CB497" s="210"/>
      <c r="CC497" s="210"/>
      <c r="CD497" s="210"/>
      <c r="CE497" s="210"/>
      <c r="CF497" s="210"/>
      <c r="CG497" s="210"/>
      <c r="CH497" s="210"/>
      <c r="CI497" s="210"/>
      <c r="CJ497" s="210"/>
      <c r="CK497" s="210"/>
      <c r="CL497" s="210"/>
      <c r="CM497" s="210"/>
      <c r="CN497" s="210"/>
      <c r="CO497" s="210"/>
      <c r="CP497" s="210"/>
      <c r="CQ497" s="210"/>
      <c r="CR497" s="210"/>
      <c r="CS497" s="144"/>
      <c r="CT497" s="144"/>
    </row>
    <row r="498" spans="1:98" ht="15">
      <c r="A498" s="208" t="s">
        <v>8334</v>
      </c>
      <c r="B498" s="285" t="s">
        <v>1166</v>
      </c>
      <c r="C498" s="209" t="s">
        <v>1165</v>
      </c>
      <c r="D498" s="259"/>
      <c r="E498" s="209" t="s">
        <v>2</v>
      </c>
      <c r="F498" s="209" t="s">
        <v>38</v>
      </c>
      <c r="G498" s="216" t="s">
        <v>35</v>
      </c>
      <c r="H498" s="209" t="s">
        <v>8271</v>
      </c>
      <c r="I498" s="2"/>
      <c r="J498" s="210">
        <v>0</v>
      </c>
      <c r="K498" s="210">
        <v>0</v>
      </c>
      <c r="L498" s="210">
        <v>0</v>
      </c>
      <c r="M498" s="210">
        <v>0</v>
      </c>
      <c r="N498" s="210">
        <v>0</v>
      </c>
      <c r="O498" s="210">
        <v>0</v>
      </c>
      <c r="P498" s="210">
        <v>0</v>
      </c>
      <c r="Q498" s="210">
        <v>0</v>
      </c>
      <c r="R498" s="210">
        <v>0</v>
      </c>
      <c r="S498" s="210">
        <v>0</v>
      </c>
      <c r="T498" s="210">
        <v>1</v>
      </c>
      <c r="U498" s="210">
        <v>1</v>
      </c>
      <c r="V498" s="210">
        <v>1</v>
      </c>
      <c r="W498" s="210">
        <v>1</v>
      </c>
      <c r="X498" s="210">
        <v>1</v>
      </c>
      <c r="Y498" s="210">
        <v>1</v>
      </c>
      <c r="Z498" s="210">
        <v>1</v>
      </c>
      <c r="AA498" s="210">
        <v>1</v>
      </c>
      <c r="AB498" s="210">
        <v>1</v>
      </c>
      <c r="AC498" s="210">
        <v>1</v>
      </c>
      <c r="AD498" s="210">
        <v>1</v>
      </c>
      <c r="AE498" s="210">
        <v>1</v>
      </c>
      <c r="AF498" s="210">
        <v>1</v>
      </c>
      <c r="AG498" s="210">
        <v>1</v>
      </c>
      <c r="AH498" s="210">
        <v>1</v>
      </c>
      <c r="AI498" s="210">
        <v>1</v>
      </c>
      <c r="AJ498" s="210">
        <v>1</v>
      </c>
      <c r="AK498" s="210">
        <v>1</v>
      </c>
      <c r="AL498" s="210">
        <v>1</v>
      </c>
      <c r="AM498" s="210">
        <v>1</v>
      </c>
      <c r="AN498" s="210">
        <v>1</v>
      </c>
      <c r="AO498" s="210">
        <v>1</v>
      </c>
      <c r="AP498" s="210">
        <v>1</v>
      </c>
      <c r="AQ498" s="210">
        <v>1</v>
      </c>
      <c r="AR498" s="210">
        <v>1</v>
      </c>
      <c r="AS498" s="210">
        <v>1</v>
      </c>
      <c r="AT498" s="210">
        <v>1</v>
      </c>
      <c r="AU498" s="210">
        <v>1</v>
      </c>
      <c r="AV498" s="210">
        <v>1</v>
      </c>
      <c r="AW498" s="210">
        <v>1</v>
      </c>
      <c r="AX498" s="210">
        <v>1</v>
      </c>
      <c r="AY498" s="210">
        <v>1</v>
      </c>
      <c r="AZ498" s="210">
        <v>1</v>
      </c>
      <c r="BA498" s="210">
        <v>1</v>
      </c>
      <c r="BB498" s="210">
        <v>1</v>
      </c>
      <c r="BC498" s="210">
        <v>1</v>
      </c>
      <c r="BD498" s="210">
        <v>1</v>
      </c>
      <c r="BE498" s="210">
        <v>1</v>
      </c>
      <c r="BF498" s="210">
        <v>1</v>
      </c>
      <c r="BG498" s="210">
        <v>1</v>
      </c>
      <c r="BH498" s="210">
        <v>1</v>
      </c>
      <c r="BI498" s="210">
        <v>1</v>
      </c>
      <c r="BJ498" s="210">
        <v>1</v>
      </c>
      <c r="BK498" s="210">
        <v>1</v>
      </c>
      <c r="BL498" s="210">
        <v>1</v>
      </c>
      <c r="BM498" s="210">
        <v>1</v>
      </c>
      <c r="BN498" s="210">
        <v>1</v>
      </c>
      <c r="BO498" s="210">
        <v>1</v>
      </c>
      <c r="BP498" s="210">
        <v>1</v>
      </c>
      <c r="BQ498" s="210">
        <v>1</v>
      </c>
      <c r="BR498" s="210">
        <v>1</v>
      </c>
      <c r="BS498" s="210">
        <v>1</v>
      </c>
      <c r="BT498" s="210">
        <v>1</v>
      </c>
      <c r="BU498" s="210"/>
      <c r="BV498" s="210"/>
      <c r="BW498" s="210"/>
      <c r="BX498" s="210"/>
      <c r="BY498" s="210"/>
      <c r="BZ498" s="210"/>
      <c r="CA498" s="210"/>
      <c r="CB498" s="210"/>
      <c r="CC498" s="210"/>
      <c r="CD498" s="210"/>
      <c r="CE498" s="210"/>
      <c r="CF498" s="210"/>
      <c r="CG498" s="210"/>
      <c r="CH498" s="210"/>
      <c r="CI498" s="210"/>
      <c r="CJ498" s="210"/>
      <c r="CK498" s="210"/>
      <c r="CL498" s="210"/>
      <c r="CM498" s="210"/>
      <c r="CN498" s="210"/>
      <c r="CO498" s="210"/>
      <c r="CP498" s="210"/>
      <c r="CQ498" s="210"/>
      <c r="CR498" s="210"/>
      <c r="CS498" s="144"/>
      <c r="CT498" s="144"/>
    </row>
    <row r="499" spans="1:98" ht="15">
      <c r="A499" s="208" t="s">
        <v>8334</v>
      </c>
      <c r="B499" s="285" t="s">
        <v>1167</v>
      </c>
      <c r="C499" s="209" t="s">
        <v>1165</v>
      </c>
      <c r="D499" s="259"/>
      <c r="E499" s="209" t="s">
        <v>5135</v>
      </c>
      <c r="F499" s="209" t="s">
        <v>38</v>
      </c>
      <c r="G499" s="216" t="s">
        <v>35</v>
      </c>
      <c r="H499" s="209" t="s">
        <v>8271</v>
      </c>
      <c r="I499" s="2"/>
      <c r="J499" s="210">
        <v>0</v>
      </c>
      <c r="K499" s="210">
        <v>0</v>
      </c>
      <c r="L499" s="210">
        <v>0</v>
      </c>
      <c r="M499" s="210">
        <v>0</v>
      </c>
      <c r="N499" s="210">
        <v>0</v>
      </c>
      <c r="O499" s="210">
        <v>0</v>
      </c>
      <c r="P499" s="210">
        <v>0</v>
      </c>
      <c r="Q499" s="210">
        <v>0</v>
      </c>
      <c r="R499" s="210">
        <v>0</v>
      </c>
      <c r="S499" s="210">
        <v>0</v>
      </c>
      <c r="T499" s="210">
        <v>0</v>
      </c>
      <c r="U499" s="210">
        <v>0</v>
      </c>
      <c r="V499" s="210">
        <v>0</v>
      </c>
      <c r="W499" s="210">
        <v>0</v>
      </c>
      <c r="X499" s="210">
        <v>1</v>
      </c>
      <c r="Y499" s="210">
        <v>1</v>
      </c>
      <c r="Z499" s="210">
        <v>1</v>
      </c>
      <c r="AA499" s="210">
        <v>1</v>
      </c>
      <c r="AB499" s="210">
        <v>1</v>
      </c>
      <c r="AC499" s="210">
        <v>1</v>
      </c>
      <c r="AD499" s="210">
        <v>1</v>
      </c>
      <c r="AE499" s="210">
        <v>1</v>
      </c>
      <c r="AF499" s="210">
        <v>1</v>
      </c>
      <c r="AG499" s="210">
        <v>1</v>
      </c>
      <c r="AH499" s="210">
        <v>1</v>
      </c>
      <c r="AI499" s="210">
        <v>1</v>
      </c>
      <c r="AJ499" s="210">
        <v>1</v>
      </c>
      <c r="AK499" s="210">
        <v>1</v>
      </c>
      <c r="AL499" s="210">
        <v>1</v>
      </c>
      <c r="AM499" s="210">
        <v>1</v>
      </c>
      <c r="AN499" s="210">
        <v>1</v>
      </c>
      <c r="AO499" s="210">
        <v>1</v>
      </c>
      <c r="AP499" s="210">
        <v>1</v>
      </c>
      <c r="AQ499" s="210">
        <v>1</v>
      </c>
      <c r="AR499" s="210">
        <v>1</v>
      </c>
      <c r="AS499" s="210">
        <v>1</v>
      </c>
      <c r="AT499" s="210">
        <v>1</v>
      </c>
      <c r="AU499" s="210">
        <v>1</v>
      </c>
      <c r="AV499" s="210">
        <v>1</v>
      </c>
      <c r="AW499" s="210">
        <v>1</v>
      </c>
      <c r="AX499" s="210">
        <v>1</v>
      </c>
      <c r="AY499" s="210">
        <v>1</v>
      </c>
      <c r="AZ499" s="210">
        <v>1</v>
      </c>
      <c r="BA499" s="210">
        <v>1</v>
      </c>
      <c r="BB499" s="210">
        <v>1</v>
      </c>
      <c r="BC499" s="210">
        <v>1</v>
      </c>
      <c r="BD499" s="210">
        <v>1</v>
      </c>
      <c r="BE499" s="210">
        <v>1</v>
      </c>
      <c r="BF499" s="210">
        <v>1</v>
      </c>
      <c r="BG499" s="210">
        <v>1</v>
      </c>
      <c r="BH499" s="210">
        <v>1</v>
      </c>
      <c r="BI499" s="210">
        <v>1</v>
      </c>
      <c r="BJ499" s="210">
        <v>1</v>
      </c>
      <c r="BK499" s="210">
        <v>1</v>
      </c>
      <c r="BL499" s="210">
        <v>1</v>
      </c>
      <c r="BM499" s="210">
        <v>1</v>
      </c>
      <c r="BN499" s="210">
        <v>1</v>
      </c>
      <c r="BO499" s="210">
        <v>1</v>
      </c>
      <c r="BP499" s="210">
        <v>1</v>
      </c>
      <c r="BQ499" s="210">
        <v>1</v>
      </c>
      <c r="BR499" s="210">
        <v>1</v>
      </c>
      <c r="BS499" s="210">
        <v>1</v>
      </c>
      <c r="BT499" s="210">
        <v>1</v>
      </c>
      <c r="BU499" s="210"/>
      <c r="BV499" s="210"/>
      <c r="BW499" s="210"/>
      <c r="BX499" s="210"/>
      <c r="BY499" s="210"/>
      <c r="BZ499" s="210"/>
      <c r="CA499" s="210"/>
      <c r="CB499" s="210"/>
      <c r="CC499" s="210"/>
      <c r="CD499" s="210"/>
      <c r="CE499" s="210"/>
      <c r="CF499" s="210"/>
      <c r="CG499" s="210"/>
      <c r="CH499" s="210"/>
      <c r="CI499" s="210"/>
      <c r="CJ499" s="210"/>
      <c r="CK499" s="210"/>
      <c r="CL499" s="210"/>
      <c r="CM499" s="210"/>
      <c r="CN499" s="210"/>
      <c r="CO499" s="210"/>
      <c r="CP499" s="210"/>
      <c r="CQ499" s="210"/>
      <c r="CR499" s="210"/>
      <c r="CS499" s="144"/>
      <c r="CT499" s="144"/>
    </row>
    <row r="500" spans="1:98" ht="15">
      <c r="A500" s="208" t="s">
        <v>8334</v>
      </c>
      <c r="B500" s="285" t="s">
        <v>1168</v>
      </c>
      <c r="C500" s="209" t="s">
        <v>1165</v>
      </c>
      <c r="D500" s="259"/>
      <c r="E500" s="209" t="s">
        <v>5135</v>
      </c>
      <c r="F500" s="209" t="s">
        <v>38</v>
      </c>
      <c r="G500" s="216" t="s">
        <v>35</v>
      </c>
      <c r="H500" s="209" t="s">
        <v>8271</v>
      </c>
      <c r="I500" s="2"/>
      <c r="J500" s="210">
        <v>0</v>
      </c>
      <c r="K500" s="210">
        <v>0</v>
      </c>
      <c r="L500" s="210">
        <v>0</v>
      </c>
      <c r="M500" s="210">
        <v>0</v>
      </c>
      <c r="N500" s="210">
        <v>0</v>
      </c>
      <c r="O500" s="210">
        <v>0</v>
      </c>
      <c r="P500" s="210">
        <v>0</v>
      </c>
      <c r="Q500" s="210">
        <v>0</v>
      </c>
      <c r="R500" s="210">
        <v>0</v>
      </c>
      <c r="S500" s="210">
        <v>0</v>
      </c>
      <c r="T500" s="210">
        <v>0</v>
      </c>
      <c r="U500" s="210">
        <v>0</v>
      </c>
      <c r="V500" s="210">
        <v>0</v>
      </c>
      <c r="W500" s="210">
        <v>0</v>
      </c>
      <c r="X500" s="210">
        <v>0</v>
      </c>
      <c r="Y500" s="210">
        <v>0</v>
      </c>
      <c r="Z500" s="210">
        <v>0</v>
      </c>
      <c r="AA500" s="210">
        <v>1</v>
      </c>
      <c r="AB500" s="210">
        <v>1</v>
      </c>
      <c r="AC500" s="210">
        <v>1</v>
      </c>
      <c r="AD500" s="210">
        <v>1</v>
      </c>
      <c r="AE500" s="210">
        <v>1</v>
      </c>
      <c r="AF500" s="210">
        <v>1</v>
      </c>
      <c r="AG500" s="210">
        <v>1</v>
      </c>
      <c r="AH500" s="210">
        <v>1</v>
      </c>
      <c r="AI500" s="210">
        <v>1</v>
      </c>
      <c r="AJ500" s="210">
        <v>1</v>
      </c>
      <c r="AK500" s="210">
        <v>1</v>
      </c>
      <c r="AL500" s="210">
        <v>1</v>
      </c>
      <c r="AM500" s="210">
        <v>1</v>
      </c>
      <c r="AN500" s="210">
        <v>1</v>
      </c>
      <c r="AO500" s="210">
        <v>1</v>
      </c>
      <c r="AP500" s="210">
        <v>1</v>
      </c>
      <c r="AQ500" s="210">
        <v>1</v>
      </c>
      <c r="AR500" s="210">
        <v>1</v>
      </c>
      <c r="AS500" s="210">
        <v>1</v>
      </c>
      <c r="AT500" s="210">
        <v>1</v>
      </c>
      <c r="AU500" s="210">
        <v>1</v>
      </c>
      <c r="AV500" s="210">
        <v>1</v>
      </c>
      <c r="AW500" s="210">
        <v>1</v>
      </c>
      <c r="AX500" s="210">
        <v>1</v>
      </c>
      <c r="AY500" s="210">
        <v>1</v>
      </c>
      <c r="AZ500" s="210">
        <v>1</v>
      </c>
      <c r="BA500" s="210">
        <v>1</v>
      </c>
      <c r="BB500" s="210">
        <v>1</v>
      </c>
      <c r="BC500" s="210">
        <v>1</v>
      </c>
      <c r="BD500" s="210">
        <v>1</v>
      </c>
      <c r="BE500" s="210">
        <v>1</v>
      </c>
      <c r="BF500" s="210">
        <v>1</v>
      </c>
      <c r="BG500" s="210">
        <v>1</v>
      </c>
      <c r="BH500" s="210">
        <v>1</v>
      </c>
      <c r="BI500" s="210">
        <v>1</v>
      </c>
      <c r="BJ500" s="210">
        <v>1</v>
      </c>
      <c r="BK500" s="210">
        <v>1</v>
      </c>
      <c r="BL500" s="210">
        <v>1</v>
      </c>
      <c r="BM500" s="210">
        <v>1</v>
      </c>
      <c r="BN500" s="210">
        <v>1</v>
      </c>
      <c r="BO500" s="210">
        <v>1</v>
      </c>
      <c r="BP500" s="210">
        <v>1</v>
      </c>
      <c r="BQ500" s="210">
        <v>1</v>
      </c>
      <c r="BR500" s="210">
        <v>1</v>
      </c>
      <c r="BS500" s="210">
        <v>1</v>
      </c>
      <c r="BT500" s="210">
        <v>1</v>
      </c>
      <c r="BU500" s="210"/>
      <c r="BV500" s="210"/>
      <c r="BW500" s="210"/>
      <c r="BX500" s="210"/>
      <c r="BY500" s="210"/>
      <c r="BZ500" s="210"/>
      <c r="CA500" s="210"/>
      <c r="CB500" s="210"/>
      <c r="CC500" s="210"/>
      <c r="CD500" s="210"/>
      <c r="CE500" s="210"/>
      <c r="CF500" s="210"/>
      <c r="CG500" s="210"/>
      <c r="CH500" s="210"/>
      <c r="CI500" s="210"/>
      <c r="CJ500" s="210"/>
      <c r="CK500" s="210"/>
      <c r="CL500" s="210"/>
      <c r="CM500" s="210"/>
      <c r="CN500" s="210"/>
      <c r="CO500" s="210"/>
      <c r="CP500" s="210"/>
      <c r="CQ500" s="210"/>
      <c r="CR500" s="210"/>
      <c r="CS500" s="144"/>
      <c r="CT500" s="144"/>
    </row>
    <row r="501" spans="1:98" ht="15">
      <c r="A501" s="208" t="s">
        <v>8334</v>
      </c>
      <c r="B501" s="285" t="s">
        <v>1169</v>
      </c>
      <c r="C501" s="209" t="s">
        <v>1165</v>
      </c>
      <c r="D501" s="259"/>
      <c r="E501" s="209" t="s">
        <v>5135</v>
      </c>
      <c r="F501" s="209" t="s">
        <v>38</v>
      </c>
      <c r="G501" s="216" t="s">
        <v>35</v>
      </c>
      <c r="H501" s="209" t="s">
        <v>8271</v>
      </c>
      <c r="I501" s="2"/>
      <c r="J501" s="210">
        <v>0</v>
      </c>
      <c r="K501" s="210">
        <v>0</v>
      </c>
      <c r="L501" s="210">
        <v>0</v>
      </c>
      <c r="M501" s="210">
        <v>0</v>
      </c>
      <c r="N501" s="210">
        <v>0</v>
      </c>
      <c r="O501" s="210">
        <v>0</v>
      </c>
      <c r="P501" s="210">
        <v>0</v>
      </c>
      <c r="Q501" s="210">
        <v>0</v>
      </c>
      <c r="R501" s="210">
        <v>1</v>
      </c>
      <c r="S501" s="210">
        <v>1</v>
      </c>
      <c r="T501" s="210">
        <v>1</v>
      </c>
      <c r="U501" s="210">
        <v>1</v>
      </c>
      <c r="V501" s="210">
        <v>1</v>
      </c>
      <c r="W501" s="210">
        <v>1</v>
      </c>
      <c r="X501" s="210">
        <v>1</v>
      </c>
      <c r="Y501" s="210">
        <v>1</v>
      </c>
      <c r="Z501" s="210">
        <v>1</v>
      </c>
      <c r="AA501" s="210">
        <v>1</v>
      </c>
      <c r="AB501" s="210">
        <v>1</v>
      </c>
      <c r="AC501" s="210">
        <v>1</v>
      </c>
      <c r="AD501" s="210">
        <v>1</v>
      </c>
      <c r="AE501" s="210">
        <v>1</v>
      </c>
      <c r="AF501" s="210">
        <v>1</v>
      </c>
      <c r="AG501" s="210">
        <v>1</v>
      </c>
      <c r="AH501" s="210">
        <v>1</v>
      </c>
      <c r="AI501" s="210">
        <v>1</v>
      </c>
      <c r="AJ501" s="210">
        <v>1</v>
      </c>
      <c r="AK501" s="210">
        <v>1</v>
      </c>
      <c r="AL501" s="210">
        <v>1</v>
      </c>
      <c r="AM501" s="210">
        <v>1</v>
      </c>
      <c r="AN501" s="210">
        <v>1</v>
      </c>
      <c r="AO501" s="210">
        <v>1</v>
      </c>
      <c r="AP501" s="210">
        <v>1</v>
      </c>
      <c r="AQ501" s="210">
        <v>1</v>
      </c>
      <c r="AR501" s="210">
        <v>1</v>
      </c>
      <c r="AS501" s="210">
        <v>1</v>
      </c>
      <c r="AT501" s="210">
        <v>1</v>
      </c>
      <c r="AU501" s="210">
        <v>1</v>
      </c>
      <c r="AV501" s="210">
        <v>1</v>
      </c>
      <c r="AW501" s="210">
        <v>1</v>
      </c>
      <c r="AX501" s="210">
        <v>1</v>
      </c>
      <c r="AY501" s="210">
        <v>1</v>
      </c>
      <c r="AZ501" s="210">
        <v>1</v>
      </c>
      <c r="BA501" s="210">
        <v>1</v>
      </c>
      <c r="BB501" s="210">
        <v>1</v>
      </c>
      <c r="BC501" s="210">
        <v>1</v>
      </c>
      <c r="BD501" s="210">
        <v>1</v>
      </c>
      <c r="BE501" s="210">
        <v>1</v>
      </c>
      <c r="BF501" s="210">
        <v>1</v>
      </c>
      <c r="BG501" s="210">
        <v>1</v>
      </c>
      <c r="BH501" s="210">
        <v>1</v>
      </c>
      <c r="BI501" s="210">
        <v>1</v>
      </c>
      <c r="BJ501" s="210">
        <v>1</v>
      </c>
      <c r="BK501" s="210">
        <v>1</v>
      </c>
      <c r="BL501" s="210">
        <v>1</v>
      </c>
      <c r="BM501" s="210">
        <v>1</v>
      </c>
      <c r="BN501" s="210">
        <v>1</v>
      </c>
      <c r="BO501" s="210">
        <v>1</v>
      </c>
      <c r="BP501" s="210">
        <v>1</v>
      </c>
      <c r="BQ501" s="210">
        <v>1</v>
      </c>
      <c r="BR501" s="210">
        <v>1</v>
      </c>
      <c r="BS501" s="210">
        <v>1</v>
      </c>
      <c r="BT501" s="210">
        <v>1</v>
      </c>
      <c r="BU501" s="210"/>
      <c r="BV501" s="210"/>
      <c r="BW501" s="210"/>
      <c r="BX501" s="210"/>
      <c r="BY501" s="210"/>
      <c r="BZ501" s="210"/>
      <c r="CA501" s="210"/>
      <c r="CB501" s="210"/>
      <c r="CC501" s="210"/>
      <c r="CD501" s="210"/>
      <c r="CE501" s="210"/>
      <c r="CF501" s="210"/>
      <c r="CG501" s="210"/>
      <c r="CH501" s="210"/>
      <c r="CI501" s="210"/>
      <c r="CJ501" s="210"/>
      <c r="CK501" s="210"/>
      <c r="CL501" s="210"/>
      <c r="CM501" s="210"/>
      <c r="CN501" s="210"/>
      <c r="CO501" s="210"/>
      <c r="CP501" s="210"/>
      <c r="CQ501" s="210"/>
      <c r="CR501" s="210"/>
      <c r="CS501" s="144"/>
      <c r="CT501" s="144"/>
    </row>
    <row r="502" spans="1:98" ht="15">
      <c r="A502" s="208" t="s">
        <v>8334</v>
      </c>
      <c r="B502" s="285" t="s">
        <v>1170</v>
      </c>
      <c r="C502" s="209" t="s">
        <v>1165</v>
      </c>
      <c r="D502" s="259"/>
      <c r="E502" s="209" t="s">
        <v>5137</v>
      </c>
      <c r="F502" s="209" t="s">
        <v>38</v>
      </c>
      <c r="G502" s="216" t="s">
        <v>35</v>
      </c>
      <c r="H502" s="209" t="s">
        <v>8271</v>
      </c>
      <c r="I502" s="2"/>
      <c r="J502" s="210">
        <v>0</v>
      </c>
      <c r="K502" s="210">
        <v>0</v>
      </c>
      <c r="L502" s="210">
        <v>0</v>
      </c>
      <c r="M502" s="210">
        <v>0</v>
      </c>
      <c r="N502" s="210">
        <v>0</v>
      </c>
      <c r="O502" s="210">
        <v>0</v>
      </c>
      <c r="P502" s="210">
        <v>0</v>
      </c>
      <c r="Q502" s="210">
        <v>0</v>
      </c>
      <c r="R502" s="210">
        <v>0</v>
      </c>
      <c r="S502" s="210">
        <v>0</v>
      </c>
      <c r="T502" s="210">
        <v>1</v>
      </c>
      <c r="U502" s="210">
        <v>1</v>
      </c>
      <c r="V502" s="210">
        <v>1</v>
      </c>
      <c r="W502" s="210">
        <v>1</v>
      </c>
      <c r="X502" s="210">
        <v>1</v>
      </c>
      <c r="Y502" s="210">
        <v>1</v>
      </c>
      <c r="Z502" s="210">
        <v>1</v>
      </c>
      <c r="AA502" s="210">
        <v>1</v>
      </c>
      <c r="AB502" s="210">
        <v>1</v>
      </c>
      <c r="AC502" s="210">
        <v>1</v>
      </c>
      <c r="AD502" s="210">
        <v>1</v>
      </c>
      <c r="AE502" s="210">
        <v>1</v>
      </c>
      <c r="AF502" s="210">
        <v>1</v>
      </c>
      <c r="AG502" s="210">
        <v>1</v>
      </c>
      <c r="AH502" s="210">
        <v>1</v>
      </c>
      <c r="AI502" s="210">
        <v>1</v>
      </c>
      <c r="AJ502" s="210">
        <v>1</v>
      </c>
      <c r="AK502" s="210">
        <v>1</v>
      </c>
      <c r="AL502" s="210">
        <v>1</v>
      </c>
      <c r="AM502" s="210">
        <v>1</v>
      </c>
      <c r="AN502" s="210">
        <v>1</v>
      </c>
      <c r="AO502" s="210">
        <v>1</v>
      </c>
      <c r="AP502" s="210">
        <v>1</v>
      </c>
      <c r="AQ502" s="210">
        <v>1</v>
      </c>
      <c r="AR502" s="210">
        <v>1</v>
      </c>
      <c r="AS502" s="210">
        <v>1</v>
      </c>
      <c r="AT502" s="210">
        <v>1</v>
      </c>
      <c r="AU502" s="210">
        <v>1</v>
      </c>
      <c r="AV502" s="210">
        <v>1</v>
      </c>
      <c r="AW502" s="210">
        <v>1</v>
      </c>
      <c r="AX502" s="210">
        <v>1</v>
      </c>
      <c r="AY502" s="210">
        <v>1</v>
      </c>
      <c r="AZ502" s="210">
        <v>1</v>
      </c>
      <c r="BA502" s="210">
        <v>1</v>
      </c>
      <c r="BB502" s="210">
        <v>1</v>
      </c>
      <c r="BC502" s="210">
        <v>1</v>
      </c>
      <c r="BD502" s="210">
        <v>1</v>
      </c>
      <c r="BE502" s="210">
        <v>1</v>
      </c>
      <c r="BF502" s="210">
        <v>1</v>
      </c>
      <c r="BG502" s="210">
        <v>1</v>
      </c>
      <c r="BH502" s="210">
        <v>1</v>
      </c>
      <c r="BI502" s="210">
        <v>1</v>
      </c>
      <c r="BJ502" s="210">
        <v>1</v>
      </c>
      <c r="BK502" s="210">
        <v>1</v>
      </c>
      <c r="BL502" s="210">
        <v>1</v>
      </c>
      <c r="BM502" s="210">
        <v>1</v>
      </c>
      <c r="BN502" s="210">
        <v>1</v>
      </c>
      <c r="BO502" s="210">
        <v>1</v>
      </c>
      <c r="BP502" s="210">
        <v>1</v>
      </c>
      <c r="BQ502" s="210">
        <v>1</v>
      </c>
      <c r="BR502" s="210">
        <v>1</v>
      </c>
      <c r="BS502" s="210">
        <v>1</v>
      </c>
      <c r="BT502" s="210">
        <v>1</v>
      </c>
      <c r="BU502" s="210"/>
      <c r="BV502" s="210"/>
      <c r="BW502" s="210"/>
      <c r="BX502" s="210"/>
      <c r="BY502" s="210"/>
      <c r="BZ502" s="210"/>
      <c r="CA502" s="210"/>
      <c r="CB502" s="210"/>
      <c r="CC502" s="210"/>
      <c r="CD502" s="210"/>
      <c r="CE502" s="210"/>
      <c r="CF502" s="210"/>
      <c r="CG502" s="210"/>
      <c r="CH502" s="210"/>
      <c r="CI502" s="210"/>
      <c r="CJ502" s="210"/>
      <c r="CK502" s="210"/>
      <c r="CL502" s="210"/>
      <c r="CM502" s="210"/>
      <c r="CN502" s="210"/>
      <c r="CO502" s="210"/>
      <c r="CP502" s="210"/>
      <c r="CQ502" s="210"/>
      <c r="CR502" s="210"/>
      <c r="CS502" s="144"/>
      <c r="CT502" s="144"/>
    </row>
    <row r="503" spans="1:98" ht="15">
      <c r="A503" s="208" t="s">
        <v>8334</v>
      </c>
      <c r="B503" s="285" t="s">
        <v>1171</v>
      </c>
      <c r="C503" s="209" t="s">
        <v>1165</v>
      </c>
      <c r="D503" s="259"/>
      <c r="E503" s="209" t="s">
        <v>5138</v>
      </c>
      <c r="F503" s="209" t="s">
        <v>38</v>
      </c>
      <c r="G503" s="216" t="s">
        <v>35</v>
      </c>
      <c r="H503" s="209" t="s">
        <v>8271</v>
      </c>
      <c r="I503" s="2"/>
      <c r="J503" s="210">
        <v>0</v>
      </c>
      <c r="K503" s="210">
        <v>0</v>
      </c>
      <c r="L503" s="210">
        <v>0</v>
      </c>
      <c r="M503" s="210">
        <v>0</v>
      </c>
      <c r="N503" s="210">
        <v>0</v>
      </c>
      <c r="O503" s="210">
        <v>0</v>
      </c>
      <c r="P503" s="210">
        <v>0</v>
      </c>
      <c r="Q503" s="210">
        <v>0</v>
      </c>
      <c r="R503" s="210">
        <v>0</v>
      </c>
      <c r="S503" s="210">
        <v>0</v>
      </c>
      <c r="T503" s="210">
        <v>1</v>
      </c>
      <c r="U503" s="210">
        <v>1</v>
      </c>
      <c r="V503" s="210">
        <v>1</v>
      </c>
      <c r="W503" s="210">
        <v>1</v>
      </c>
      <c r="X503" s="210">
        <v>1</v>
      </c>
      <c r="Y503" s="210">
        <v>1</v>
      </c>
      <c r="Z503" s="210">
        <v>1</v>
      </c>
      <c r="AA503" s="210">
        <v>1</v>
      </c>
      <c r="AB503" s="210">
        <v>1</v>
      </c>
      <c r="AC503" s="210">
        <v>1</v>
      </c>
      <c r="AD503" s="210">
        <v>1</v>
      </c>
      <c r="AE503" s="210">
        <v>1</v>
      </c>
      <c r="AF503" s="210">
        <v>1</v>
      </c>
      <c r="AG503" s="210">
        <v>1</v>
      </c>
      <c r="AH503" s="210">
        <v>1</v>
      </c>
      <c r="AI503" s="210">
        <v>1</v>
      </c>
      <c r="AJ503" s="210">
        <v>1</v>
      </c>
      <c r="AK503" s="210">
        <v>1</v>
      </c>
      <c r="AL503" s="210">
        <v>1</v>
      </c>
      <c r="AM503" s="210">
        <v>1</v>
      </c>
      <c r="AN503" s="210">
        <v>1</v>
      </c>
      <c r="AO503" s="210">
        <v>1</v>
      </c>
      <c r="AP503" s="210">
        <v>1</v>
      </c>
      <c r="AQ503" s="210">
        <v>1</v>
      </c>
      <c r="AR503" s="210">
        <v>1</v>
      </c>
      <c r="AS503" s="210">
        <v>1</v>
      </c>
      <c r="AT503" s="210">
        <v>1</v>
      </c>
      <c r="AU503" s="210">
        <v>1</v>
      </c>
      <c r="AV503" s="210">
        <v>1</v>
      </c>
      <c r="AW503" s="210">
        <v>1</v>
      </c>
      <c r="AX503" s="210">
        <v>1</v>
      </c>
      <c r="AY503" s="210">
        <v>1</v>
      </c>
      <c r="AZ503" s="210">
        <v>1</v>
      </c>
      <c r="BA503" s="210">
        <v>1</v>
      </c>
      <c r="BB503" s="210">
        <v>1</v>
      </c>
      <c r="BC503" s="210">
        <v>1</v>
      </c>
      <c r="BD503" s="210">
        <v>1</v>
      </c>
      <c r="BE503" s="210">
        <v>1</v>
      </c>
      <c r="BF503" s="210">
        <v>1</v>
      </c>
      <c r="BG503" s="210">
        <v>1</v>
      </c>
      <c r="BH503" s="210">
        <v>1</v>
      </c>
      <c r="BI503" s="210">
        <v>1</v>
      </c>
      <c r="BJ503" s="210">
        <v>1</v>
      </c>
      <c r="BK503" s="210">
        <v>1</v>
      </c>
      <c r="BL503" s="210">
        <v>1</v>
      </c>
      <c r="BM503" s="210">
        <v>1</v>
      </c>
      <c r="BN503" s="210">
        <v>1</v>
      </c>
      <c r="BO503" s="210">
        <v>1</v>
      </c>
      <c r="BP503" s="210">
        <v>1</v>
      </c>
      <c r="BQ503" s="210">
        <v>1</v>
      </c>
      <c r="BR503" s="210">
        <v>1</v>
      </c>
      <c r="BS503" s="210">
        <v>1</v>
      </c>
      <c r="BT503" s="210">
        <v>1</v>
      </c>
      <c r="BU503" s="210"/>
      <c r="BV503" s="210"/>
      <c r="BW503" s="210"/>
      <c r="BX503" s="210"/>
      <c r="BY503" s="210"/>
      <c r="BZ503" s="210"/>
      <c r="CA503" s="210"/>
      <c r="CB503" s="210"/>
      <c r="CC503" s="210"/>
      <c r="CD503" s="210"/>
      <c r="CE503" s="210"/>
      <c r="CF503" s="210"/>
      <c r="CG503" s="210"/>
      <c r="CH503" s="210"/>
      <c r="CI503" s="210"/>
      <c r="CJ503" s="210"/>
      <c r="CK503" s="210"/>
      <c r="CL503" s="210"/>
      <c r="CM503" s="210"/>
      <c r="CN503" s="210"/>
      <c r="CO503" s="210"/>
      <c r="CP503" s="210"/>
      <c r="CQ503" s="210"/>
      <c r="CR503" s="210"/>
      <c r="CS503" s="144"/>
      <c r="CT503" s="144"/>
    </row>
    <row r="504" spans="1:98" ht="15">
      <c r="A504" s="208" t="s">
        <v>8334</v>
      </c>
      <c r="B504" s="285" t="s">
        <v>1172</v>
      </c>
      <c r="C504" s="209" t="s">
        <v>1165</v>
      </c>
      <c r="D504" s="259"/>
      <c r="E504" s="209" t="s">
        <v>5136</v>
      </c>
      <c r="F504" s="209" t="s">
        <v>38</v>
      </c>
      <c r="G504" s="216" t="s">
        <v>35</v>
      </c>
      <c r="H504" s="209" t="s">
        <v>8271</v>
      </c>
      <c r="I504" s="2"/>
      <c r="J504" s="210">
        <v>0</v>
      </c>
      <c r="K504" s="210">
        <v>0</v>
      </c>
      <c r="L504" s="210">
        <v>0</v>
      </c>
      <c r="M504" s="210">
        <v>0</v>
      </c>
      <c r="N504" s="210">
        <v>0</v>
      </c>
      <c r="O504" s="210">
        <v>0</v>
      </c>
      <c r="P504" s="210">
        <v>0</v>
      </c>
      <c r="Q504" s="210">
        <v>0</v>
      </c>
      <c r="R504" s="210">
        <v>0</v>
      </c>
      <c r="S504" s="210">
        <v>0</v>
      </c>
      <c r="T504" s="210">
        <v>0.5</v>
      </c>
      <c r="U504" s="210">
        <v>0.5</v>
      </c>
      <c r="V504" s="210">
        <v>0.5</v>
      </c>
      <c r="W504" s="210">
        <v>0.5</v>
      </c>
      <c r="X504" s="210">
        <v>0.5</v>
      </c>
      <c r="Y504" s="210">
        <v>0.5</v>
      </c>
      <c r="Z504" s="210">
        <v>0.5</v>
      </c>
      <c r="AA504" s="210">
        <v>0.5</v>
      </c>
      <c r="AB504" s="210">
        <v>0.5</v>
      </c>
      <c r="AC504" s="210">
        <v>0.5</v>
      </c>
      <c r="AD504" s="210">
        <v>0.5</v>
      </c>
      <c r="AE504" s="210">
        <v>0.5</v>
      </c>
      <c r="AF504" s="210">
        <v>0.5</v>
      </c>
      <c r="AG504" s="210">
        <v>0.5</v>
      </c>
      <c r="AH504" s="210">
        <v>0.5</v>
      </c>
      <c r="AI504" s="210">
        <v>0.5</v>
      </c>
      <c r="AJ504" s="210">
        <v>0.5</v>
      </c>
      <c r="AK504" s="210">
        <v>0.5</v>
      </c>
      <c r="AL504" s="210">
        <v>0.5</v>
      </c>
      <c r="AM504" s="210">
        <v>0.5</v>
      </c>
      <c r="AN504" s="210">
        <v>0.5</v>
      </c>
      <c r="AO504" s="210">
        <v>0.5</v>
      </c>
      <c r="AP504" s="210">
        <v>0.5</v>
      </c>
      <c r="AQ504" s="210">
        <v>0.5</v>
      </c>
      <c r="AR504" s="210">
        <v>0.5</v>
      </c>
      <c r="AS504" s="210">
        <v>0.5</v>
      </c>
      <c r="AT504" s="210">
        <v>0.5</v>
      </c>
      <c r="AU504" s="210">
        <v>0.5</v>
      </c>
      <c r="AV504" s="210">
        <v>0.5</v>
      </c>
      <c r="AW504" s="210">
        <v>0.5</v>
      </c>
      <c r="AX504" s="210">
        <v>0.5</v>
      </c>
      <c r="AY504" s="210">
        <v>0.5</v>
      </c>
      <c r="AZ504" s="210">
        <v>0.5</v>
      </c>
      <c r="BA504" s="210">
        <v>0.5</v>
      </c>
      <c r="BB504" s="210">
        <v>0.5</v>
      </c>
      <c r="BC504" s="210">
        <v>0.5</v>
      </c>
      <c r="BD504" s="210">
        <v>0.5</v>
      </c>
      <c r="BE504" s="210">
        <v>0.5</v>
      </c>
      <c r="BF504" s="210">
        <v>0.5</v>
      </c>
      <c r="BG504" s="210">
        <v>0.5</v>
      </c>
      <c r="BH504" s="210">
        <v>0.5</v>
      </c>
      <c r="BI504" s="210">
        <v>0.5</v>
      </c>
      <c r="BJ504" s="210">
        <v>0.5</v>
      </c>
      <c r="BK504" s="210">
        <v>0.5</v>
      </c>
      <c r="BL504" s="210">
        <v>0.5</v>
      </c>
      <c r="BM504" s="210">
        <v>0.5</v>
      </c>
      <c r="BN504" s="210">
        <v>0.5</v>
      </c>
      <c r="BO504" s="210">
        <v>0.5</v>
      </c>
      <c r="BP504" s="210">
        <v>0.5</v>
      </c>
      <c r="BQ504" s="210">
        <v>0.5</v>
      </c>
      <c r="BR504" s="210">
        <v>0.5</v>
      </c>
      <c r="BS504" s="210">
        <v>0.5</v>
      </c>
      <c r="BT504" s="210">
        <v>0.5</v>
      </c>
      <c r="BU504" s="210"/>
      <c r="BV504" s="210"/>
      <c r="BW504" s="210"/>
      <c r="BX504" s="210"/>
      <c r="BY504" s="210"/>
      <c r="BZ504" s="210"/>
      <c r="CA504" s="210"/>
      <c r="CB504" s="210"/>
      <c r="CC504" s="210"/>
      <c r="CD504" s="210"/>
      <c r="CE504" s="210"/>
      <c r="CF504" s="210"/>
      <c r="CG504" s="210"/>
      <c r="CH504" s="210"/>
      <c r="CI504" s="210"/>
      <c r="CJ504" s="210"/>
      <c r="CK504" s="210"/>
      <c r="CL504" s="210"/>
      <c r="CM504" s="210"/>
      <c r="CN504" s="210"/>
      <c r="CO504" s="210"/>
      <c r="CP504" s="210"/>
      <c r="CQ504" s="210"/>
      <c r="CR504" s="210"/>
      <c r="CS504" s="144"/>
      <c r="CT504" s="144"/>
    </row>
    <row r="505" spans="1:98" ht="15">
      <c r="A505" s="208" t="s">
        <v>8334</v>
      </c>
      <c r="B505" s="285" t="s">
        <v>1172</v>
      </c>
      <c r="C505" s="209" t="s">
        <v>1165</v>
      </c>
      <c r="D505" s="259"/>
      <c r="E505" s="209" t="s">
        <v>2590</v>
      </c>
      <c r="F505" s="209" t="s">
        <v>38</v>
      </c>
      <c r="G505" s="216" t="s">
        <v>35</v>
      </c>
      <c r="H505" s="209" t="s">
        <v>8271</v>
      </c>
      <c r="I505" s="2"/>
      <c r="J505" s="210">
        <v>0</v>
      </c>
      <c r="K505" s="210">
        <v>0</v>
      </c>
      <c r="L505" s="210">
        <v>0</v>
      </c>
      <c r="M505" s="210">
        <v>0</v>
      </c>
      <c r="N505" s="210">
        <v>0</v>
      </c>
      <c r="O505" s="210">
        <v>0</v>
      </c>
      <c r="P505" s="210">
        <v>0</v>
      </c>
      <c r="Q505" s="210">
        <v>0</v>
      </c>
      <c r="R505" s="210">
        <v>0</v>
      </c>
      <c r="S505" s="210">
        <v>0</v>
      </c>
      <c r="T505" s="210">
        <v>0.25</v>
      </c>
      <c r="U505" s="210">
        <v>0.25</v>
      </c>
      <c r="V505" s="210">
        <v>0.25</v>
      </c>
      <c r="W505" s="210">
        <v>0.25</v>
      </c>
      <c r="X505" s="210">
        <v>0.25</v>
      </c>
      <c r="Y505" s="210">
        <v>0.25</v>
      </c>
      <c r="Z505" s="210">
        <v>0.25</v>
      </c>
      <c r="AA505" s="210">
        <v>0.25</v>
      </c>
      <c r="AB505" s="210">
        <v>0.25</v>
      </c>
      <c r="AC505" s="210">
        <v>0.25</v>
      </c>
      <c r="AD505" s="210">
        <v>0.25</v>
      </c>
      <c r="AE505" s="210">
        <v>0.25</v>
      </c>
      <c r="AF505" s="210">
        <v>0.25</v>
      </c>
      <c r="AG505" s="210">
        <v>0.25</v>
      </c>
      <c r="AH505" s="210">
        <v>0.25</v>
      </c>
      <c r="AI505" s="210">
        <v>0.25</v>
      </c>
      <c r="AJ505" s="210">
        <v>0.25</v>
      </c>
      <c r="AK505" s="210">
        <v>0.25</v>
      </c>
      <c r="AL505" s="210">
        <v>0.25</v>
      </c>
      <c r="AM505" s="210">
        <v>0.25</v>
      </c>
      <c r="AN505" s="210">
        <v>0.25</v>
      </c>
      <c r="AO505" s="210">
        <v>0.25</v>
      </c>
      <c r="AP505" s="210">
        <v>0.25</v>
      </c>
      <c r="AQ505" s="210">
        <v>0.25</v>
      </c>
      <c r="AR505" s="210">
        <v>0.25</v>
      </c>
      <c r="AS505" s="210">
        <v>0.25</v>
      </c>
      <c r="AT505" s="210">
        <v>0.25</v>
      </c>
      <c r="AU505" s="210">
        <v>0.25</v>
      </c>
      <c r="AV505" s="210">
        <v>0.25</v>
      </c>
      <c r="AW505" s="210">
        <v>0.25</v>
      </c>
      <c r="AX505" s="210">
        <v>0.25</v>
      </c>
      <c r="AY505" s="210">
        <v>0.25</v>
      </c>
      <c r="AZ505" s="210">
        <v>0.25</v>
      </c>
      <c r="BA505" s="210">
        <v>0.25</v>
      </c>
      <c r="BB505" s="210">
        <v>0.25</v>
      </c>
      <c r="BC505" s="210">
        <v>0.25</v>
      </c>
      <c r="BD505" s="210">
        <v>0.25</v>
      </c>
      <c r="BE505" s="210">
        <v>0.25</v>
      </c>
      <c r="BF505" s="210">
        <v>0.25</v>
      </c>
      <c r="BG505" s="210">
        <v>0.25</v>
      </c>
      <c r="BH505" s="210">
        <v>0.25</v>
      </c>
      <c r="BI505" s="210">
        <v>0.25</v>
      </c>
      <c r="BJ505" s="210">
        <v>0.25</v>
      </c>
      <c r="BK505" s="210">
        <v>0.25</v>
      </c>
      <c r="BL505" s="210">
        <v>0.25</v>
      </c>
      <c r="BM505" s="210">
        <v>0.25</v>
      </c>
      <c r="BN505" s="210">
        <v>0.25</v>
      </c>
      <c r="BO505" s="210">
        <v>0.25</v>
      </c>
      <c r="BP505" s="210">
        <v>0.25</v>
      </c>
      <c r="BQ505" s="210">
        <v>0.25</v>
      </c>
      <c r="BR505" s="210">
        <v>0.25</v>
      </c>
      <c r="BS505" s="210">
        <v>0.25</v>
      </c>
      <c r="BT505" s="210">
        <v>0.25</v>
      </c>
      <c r="BU505" s="210"/>
      <c r="BV505" s="210"/>
      <c r="BW505" s="210"/>
      <c r="BX505" s="210"/>
      <c r="BY505" s="210"/>
      <c r="BZ505" s="210"/>
      <c r="CA505" s="210"/>
      <c r="CB505" s="210"/>
      <c r="CC505" s="210"/>
      <c r="CD505" s="210"/>
      <c r="CE505" s="210"/>
      <c r="CF505" s="210"/>
      <c r="CG505" s="210"/>
      <c r="CH505" s="210"/>
      <c r="CI505" s="210"/>
      <c r="CJ505" s="210"/>
      <c r="CK505" s="210"/>
      <c r="CL505" s="210"/>
      <c r="CM505" s="210"/>
      <c r="CN505" s="210"/>
      <c r="CO505" s="210"/>
      <c r="CP505" s="210"/>
      <c r="CQ505" s="210"/>
      <c r="CR505" s="210"/>
      <c r="CS505" s="144"/>
      <c r="CT505" s="144"/>
    </row>
    <row r="506" spans="1:98" ht="15">
      <c r="A506" s="208" t="s">
        <v>8334</v>
      </c>
      <c r="B506" s="285" t="s">
        <v>1172</v>
      </c>
      <c r="C506" s="209" t="s">
        <v>1165</v>
      </c>
      <c r="D506" s="259"/>
      <c r="E506" s="209" t="s">
        <v>5143</v>
      </c>
      <c r="F506" s="209" t="s">
        <v>38</v>
      </c>
      <c r="G506" s="216" t="s">
        <v>35</v>
      </c>
      <c r="H506" s="209" t="s">
        <v>8271</v>
      </c>
      <c r="I506" s="2"/>
      <c r="J506" s="210">
        <v>0</v>
      </c>
      <c r="K506" s="210">
        <v>0</v>
      </c>
      <c r="L506" s="210">
        <v>0</v>
      </c>
      <c r="M506" s="210">
        <v>0</v>
      </c>
      <c r="N506" s="210">
        <v>0</v>
      </c>
      <c r="O506" s="210">
        <v>0</v>
      </c>
      <c r="P506" s="210">
        <v>0</v>
      </c>
      <c r="Q506" s="210">
        <v>0</v>
      </c>
      <c r="R506" s="210">
        <v>0</v>
      </c>
      <c r="S506" s="210">
        <v>0</v>
      </c>
      <c r="T506" s="210">
        <v>0.25</v>
      </c>
      <c r="U506" s="210">
        <v>0.25</v>
      </c>
      <c r="V506" s="210">
        <v>0.25</v>
      </c>
      <c r="W506" s="210">
        <v>0.25</v>
      </c>
      <c r="X506" s="210">
        <v>0.25</v>
      </c>
      <c r="Y506" s="210">
        <v>0.25</v>
      </c>
      <c r="Z506" s="210">
        <v>0.25</v>
      </c>
      <c r="AA506" s="210">
        <v>0.25</v>
      </c>
      <c r="AB506" s="210">
        <v>0.25</v>
      </c>
      <c r="AC506" s="210">
        <v>0.25</v>
      </c>
      <c r="AD506" s="210">
        <v>0.25</v>
      </c>
      <c r="AE506" s="210">
        <v>0.25</v>
      </c>
      <c r="AF506" s="210">
        <v>0.25</v>
      </c>
      <c r="AG506" s="210">
        <v>0.25</v>
      </c>
      <c r="AH506" s="210">
        <v>0.25</v>
      </c>
      <c r="AI506" s="210">
        <v>0.25</v>
      </c>
      <c r="AJ506" s="210">
        <v>0.25</v>
      </c>
      <c r="AK506" s="210">
        <v>0.25</v>
      </c>
      <c r="AL506" s="210">
        <v>0.25</v>
      </c>
      <c r="AM506" s="210">
        <v>0.25</v>
      </c>
      <c r="AN506" s="210">
        <v>0.25</v>
      </c>
      <c r="AO506" s="210">
        <v>0.25</v>
      </c>
      <c r="AP506" s="210">
        <v>0.25</v>
      </c>
      <c r="AQ506" s="210">
        <v>0.25</v>
      </c>
      <c r="AR506" s="210">
        <v>0.25</v>
      </c>
      <c r="AS506" s="210">
        <v>0.25</v>
      </c>
      <c r="AT506" s="210">
        <v>0.25</v>
      </c>
      <c r="AU506" s="210">
        <v>0.25</v>
      </c>
      <c r="AV506" s="210">
        <v>0.25</v>
      </c>
      <c r="AW506" s="210">
        <v>0.25</v>
      </c>
      <c r="AX506" s="210">
        <v>0.25</v>
      </c>
      <c r="AY506" s="210">
        <v>0.25</v>
      </c>
      <c r="AZ506" s="210">
        <v>0.25</v>
      </c>
      <c r="BA506" s="210">
        <v>0.25</v>
      </c>
      <c r="BB506" s="210">
        <v>0.25</v>
      </c>
      <c r="BC506" s="210">
        <v>0.25</v>
      </c>
      <c r="BD506" s="210">
        <v>0.25</v>
      </c>
      <c r="BE506" s="210">
        <v>0.25</v>
      </c>
      <c r="BF506" s="210">
        <v>0.25</v>
      </c>
      <c r="BG506" s="210">
        <v>0.25</v>
      </c>
      <c r="BH506" s="210">
        <v>0.25</v>
      </c>
      <c r="BI506" s="210">
        <v>0.25</v>
      </c>
      <c r="BJ506" s="210">
        <v>0.25</v>
      </c>
      <c r="BK506" s="210">
        <v>0.25</v>
      </c>
      <c r="BL506" s="210">
        <v>0.25</v>
      </c>
      <c r="BM506" s="210">
        <v>0.25</v>
      </c>
      <c r="BN506" s="210">
        <v>0.25</v>
      </c>
      <c r="BO506" s="210">
        <v>0.25</v>
      </c>
      <c r="BP506" s="210">
        <v>0.25</v>
      </c>
      <c r="BQ506" s="210">
        <v>0.25</v>
      </c>
      <c r="BR506" s="210">
        <v>0.25</v>
      </c>
      <c r="BS506" s="210">
        <v>0.25</v>
      </c>
      <c r="BT506" s="210">
        <v>0.25</v>
      </c>
      <c r="BU506" s="210"/>
      <c r="BV506" s="210"/>
      <c r="BW506" s="210"/>
      <c r="BX506" s="210"/>
      <c r="BY506" s="210"/>
      <c r="BZ506" s="210"/>
      <c r="CA506" s="210"/>
      <c r="CB506" s="210"/>
      <c r="CC506" s="210"/>
      <c r="CD506" s="210"/>
      <c r="CE506" s="210"/>
      <c r="CF506" s="210"/>
      <c r="CG506" s="210"/>
      <c r="CH506" s="210"/>
      <c r="CI506" s="210"/>
      <c r="CJ506" s="210"/>
      <c r="CK506" s="210"/>
      <c r="CL506" s="210"/>
      <c r="CM506" s="210"/>
      <c r="CN506" s="210"/>
      <c r="CO506" s="210"/>
      <c r="CP506" s="210"/>
      <c r="CQ506" s="210"/>
      <c r="CR506" s="210"/>
      <c r="CS506" s="144"/>
      <c r="CT506" s="144"/>
    </row>
    <row r="507" spans="1:98" ht="15">
      <c r="A507" s="208" t="s">
        <v>8334</v>
      </c>
      <c r="B507" s="285" t="s">
        <v>1173</v>
      </c>
      <c r="C507" s="209" t="s">
        <v>1165</v>
      </c>
      <c r="D507" s="259"/>
      <c r="E507" s="209" t="s">
        <v>5150</v>
      </c>
      <c r="F507" s="209" t="s">
        <v>38</v>
      </c>
      <c r="G507" s="216" t="s">
        <v>35</v>
      </c>
      <c r="H507" s="209" t="s">
        <v>8271</v>
      </c>
      <c r="I507" s="2"/>
      <c r="J507" s="210">
        <v>0</v>
      </c>
      <c r="K507" s="210">
        <v>0</v>
      </c>
      <c r="L507" s="210">
        <v>0</v>
      </c>
      <c r="M507" s="210">
        <v>0</v>
      </c>
      <c r="N507" s="210">
        <v>0</v>
      </c>
      <c r="O507" s="210">
        <v>0</v>
      </c>
      <c r="P507" s="210">
        <v>0</v>
      </c>
      <c r="Q507" s="210">
        <v>0</v>
      </c>
      <c r="R507" s="210">
        <v>0</v>
      </c>
      <c r="S507" s="210">
        <v>0</v>
      </c>
      <c r="T507" s="210">
        <v>0</v>
      </c>
      <c r="U507" s="210">
        <v>0</v>
      </c>
      <c r="V507" s="210">
        <v>0</v>
      </c>
      <c r="W507" s="210">
        <v>0</v>
      </c>
      <c r="X507" s="210">
        <v>0</v>
      </c>
      <c r="Y507" s="210">
        <v>0</v>
      </c>
      <c r="Z507" s="210">
        <v>0</v>
      </c>
      <c r="AA507" s="210">
        <v>0.5</v>
      </c>
      <c r="AB507" s="210">
        <v>0.5</v>
      </c>
      <c r="AC507" s="210">
        <v>0.5</v>
      </c>
      <c r="AD507" s="210">
        <v>0.5</v>
      </c>
      <c r="AE507" s="210">
        <v>0.5</v>
      </c>
      <c r="AF507" s="210">
        <v>0.5</v>
      </c>
      <c r="AG507" s="210">
        <v>0.5</v>
      </c>
      <c r="AH507" s="210">
        <v>0.5</v>
      </c>
      <c r="AI507" s="210">
        <v>0.5</v>
      </c>
      <c r="AJ507" s="210">
        <v>0.5</v>
      </c>
      <c r="AK507" s="210">
        <v>0.5</v>
      </c>
      <c r="AL507" s="210">
        <v>0.5</v>
      </c>
      <c r="AM507" s="210">
        <v>0.5</v>
      </c>
      <c r="AN507" s="210">
        <v>0.5</v>
      </c>
      <c r="AO507" s="210">
        <v>0.5</v>
      </c>
      <c r="AP507" s="210">
        <v>0.5</v>
      </c>
      <c r="AQ507" s="210">
        <v>0.5</v>
      </c>
      <c r="AR507" s="210">
        <v>0.5</v>
      </c>
      <c r="AS507" s="210">
        <v>0.5</v>
      </c>
      <c r="AT507" s="210">
        <v>0.5</v>
      </c>
      <c r="AU507" s="210">
        <v>0.5</v>
      </c>
      <c r="AV507" s="210">
        <v>0.5</v>
      </c>
      <c r="AW507" s="210">
        <v>0.5</v>
      </c>
      <c r="AX507" s="210">
        <v>0.5</v>
      </c>
      <c r="AY507" s="210">
        <v>0.5</v>
      </c>
      <c r="AZ507" s="210">
        <v>0.5</v>
      </c>
      <c r="BA507" s="210">
        <v>0.5</v>
      </c>
      <c r="BB507" s="210">
        <v>0.5</v>
      </c>
      <c r="BC507" s="210">
        <v>0.5</v>
      </c>
      <c r="BD507" s="210">
        <v>0.5</v>
      </c>
      <c r="BE507" s="210">
        <v>0.5</v>
      </c>
      <c r="BF507" s="210">
        <v>0.5</v>
      </c>
      <c r="BG507" s="210">
        <v>0.5</v>
      </c>
      <c r="BH507" s="210">
        <v>0.5</v>
      </c>
      <c r="BI507" s="210">
        <v>0.5</v>
      </c>
      <c r="BJ507" s="210">
        <v>0.5</v>
      </c>
      <c r="BK507" s="210">
        <v>0.5</v>
      </c>
      <c r="BL507" s="210">
        <v>0.5</v>
      </c>
      <c r="BM507" s="210">
        <v>0.5</v>
      </c>
      <c r="BN507" s="210">
        <v>0.5</v>
      </c>
      <c r="BO507" s="210">
        <v>0.5</v>
      </c>
      <c r="BP507" s="210">
        <v>0.5</v>
      </c>
      <c r="BQ507" s="210">
        <v>0.5</v>
      </c>
      <c r="BR507" s="210">
        <v>0.5</v>
      </c>
      <c r="BS507" s="210">
        <v>0.5</v>
      </c>
      <c r="BT507" s="210">
        <v>0.5</v>
      </c>
      <c r="BU507" s="210"/>
      <c r="BV507" s="210"/>
      <c r="BW507" s="210"/>
      <c r="BX507" s="210"/>
      <c r="BY507" s="210"/>
      <c r="BZ507" s="210"/>
      <c r="CA507" s="210"/>
      <c r="CB507" s="210"/>
      <c r="CC507" s="210"/>
      <c r="CD507" s="210"/>
      <c r="CE507" s="210"/>
      <c r="CF507" s="210"/>
      <c r="CG507" s="210"/>
      <c r="CH507" s="210"/>
      <c r="CI507" s="210"/>
      <c r="CJ507" s="210"/>
      <c r="CK507" s="210"/>
      <c r="CL507" s="210"/>
      <c r="CM507" s="210"/>
      <c r="CN507" s="210"/>
      <c r="CO507" s="210"/>
      <c r="CP507" s="210"/>
      <c r="CQ507" s="210"/>
      <c r="CR507" s="210"/>
      <c r="CS507" s="144"/>
      <c r="CT507" s="144"/>
    </row>
    <row r="508" spans="1:98" ht="15">
      <c r="A508" s="208" t="s">
        <v>8334</v>
      </c>
      <c r="B508" s="285" t="s">
        <v>1173</v>
      </c>
      <c r="C508" s="209" t="s">
        <v>1165</v>
      </c>
      <c r="D508" s="259"/>
      <c r="E508" s="209" t="s">
        <v>5155</v>
      </c>
      <c r="F508" s="209" t="s">
        <v>38</v>
      </c>
      <c r="G508" s="216" t="s">
        <v>35</v>
      </c>
      <c r="H508" s="209" t="s">
        <v>8271</v>
      </c>
      <c r="I508" s="2"/>
      <c r="J508" s="210">
        <v>0</v>
      </c>
      <c r="K508" s="210">
        <v>0</v>
      </c>
      <c r="L508" s="210">
        <v>0</v>
      </c>
      <c r="M508" s="210">
        <v>0</v>
      </c>
      <c r="N508" s="210">
        <v>0</v>
      </c>
      <c r="O508" s="210">
        <v>0</v>
      </c>
      <c r="P508" s="210">
        <v>0</v>
      </c>
      <c r="Q508" s="210">
        <v>0</v>
      </c>
      <c r="R508" s="210">
        <v>0</v>
      </c>
      <c r="S508" s="210">
        <v>0</v>
      </c>
      <c r="T508" s="210">
        <v>0</v>
      </c>
      <c r="U508" s="210">
        <v>0</v>
      </c>
      <c r="V508" s="210">
        <v>0</v>
      </c>
      <c r="W508" s="210">
        <v>0</v>
      </c>
      <c r="X508" s="210">
        <v>0</v>
      </c>
      <c r="Y508" s="210">
        <v>0</v>
      </c>
      <c r="Z508" s="210">
        <v>0</v>
      </c>
      <c r="AA508" s="210">
        <v>0.25</v>
      </c>
      <c r="AB508" s="210">
        <v>0.25</v>
      </c>
      <c r="AC508" s="210">
        <v>0.25</v>
      </c>
      <c r="AD508" s="210">
        <v>0.25</v>
      </c>
      <c r="AE508" s="210">
        <v>0.25</v>
      </c>
      <c r="AF508" s="210">
        <v>0.25</v>
      </c>
      <c r="AG508" s="210">
        <v>0.25</v>
      </c>
      <c r="AH508" s="210">
        <v>0.25</v>
      </c>
      <c r="AI508" s="210">
        <v>0.25</v>
      </c>
      <c r="AJ508" s="210">
        <v>0.25</v>
      </c>
      <c r="AK508" s="210">
        <v>0.25</v>
      </c>
      <c r="AL508" s="210">
        <v>0.25</v>
      </c>
      <c r="AM508" s="210">
        <v>0.25</v>
      </c>
      <c r="AN508" s="210">
        <v>0.25</v>
      </c>
      <c r="AO508" s="210">
        <v>0.25</v>
      </c>
      <c r="AP508" s="210">
        <v>0.25</v>
      </c>
      <c r="AQ508" s="210">
        <v>0.25</v>
      </c>
      <c r="AR508" s="210">
        <v>0.25</v>
      </c>
      <c r="AS508" s="210">
        <v>0.25</v>
      </c>
      <c r="AT508" s="210">
        <v>0.25</v>
      </c>
      <c r="AU508" s="210">
        <v>0.25</v>
      </c>
      <c r="AV508" s="210">
        <v>0.25</v>
      </c>
      <c r="AW508" s="210">
        <v>0.25</v>
      </c>
      <c r="AX508" s="210">
        <v>0.25</v>
      </c>
      <c r="AY508" s="210">
        <v>0.25</v>
      </c>
      <c r="AZ508" s="210">
        <v>0.25</v>
      </c>
      <c r="BA508" s="210">
        <v>0.25</v>
      </c>
      <c r="BB508" s="210">
        <v>0.25</v>
      </c>
      <c r="BC508" s="210">
        <v>0.25</v>
      </c>
      <c r="BD508" s="210">
        <v>0.25</v>
      </c>
      <c r="BE508" s="210">
        <v>0.25</v>
      </c>
      <c r="BF508" s="210">
        <v>0.25</v>
      </c>
      <c r="BG508" s="210">
        <v>0.25</v>
      </c>
      <c r="BH508" s="210">
        <v>0.25</v>
      </c>
      <c r="BI508" s="210">
        <v>0.25</v>
      </c>
      <c r="BJ508" s="210">
        <v>0.25</v>
      </c>
      <c r="BK508" s="210">
        <v>0.25</v>
      </c>
      <c r="BL508" s="210">
        <v>0.25</v>
      </c>
      <c r="BM508" s="210">
        <v>0.25</v>
      </c>
      <c r="BN508" s="210">
        <v>0.25</v>
      </c>
      <c r="BO508" s="210">
        <v>0.25</v>
      </c>
      <c r="BP508" s="210">
        <v>0.25</v>
      </c>
      <c r="BQ508" s="210">
        <v>0.25</v>
      </c>
      <c r="BR508" s="210">
        <v>0.25</v>
      </c>
      <c r="BS508" s="210">
        <v>0.25</v>
      </c>
      <c r="BT508" s="210">
        <v>0.25</v>
      </c>
      <c r="BU508" s="210"/>
      <c r="BV508" s="210"/>
      <c r="BW508" s="210"/>
      <c r="BX508" s="210"/>
      <c r="BY508" s="210"/>
      <c r="BZ508" s="210"/>
      <c r="CA508" s="210"/>
      <c r="CB508" s="210"/>
      <c r="CC508" s="210"/>
      <c r="CD508" s="210"/>
      <c r="CE508" s="210"/>
      <c r="CF508" s="210"/>
      <c r="CG508" s="210"/>
      <c r="CH508" s="210"/>
      <c r="CI508" s="210"/>
      <c r="CJ508" s="210"/>
      <c r="CK508" s="210"/>
      <c r="CL508" s="210"/>
      <c r="CM508" s="210"/>
      <c r="CN508" s="210"/>
      <c r="CO508" s="210"/>
      <c r="CP508" s="210"/>
      <c r="CQ508" s="210"/>
      <c r="CR508" s="210"/>
      <c r="CS508" s="144"/>
      <c r="CT508" s="144"/>
    </row>
    <row r="509" spans="1:98" ht="15">
      <c r="A509" s="208" t="s">
        <v>8334</v>
      </c>
      <c r="B509" s="285" t="s">
        <v>1173</v>
      </c>
      <c r="C509" s="209" t="s">
        <v>1165</v>
      </c>
      <c r="D509" s="259"/>
      <c r="E509" s="209" t="s">
        <v>5175</v>
      </c>
      <c r="F509" s="209" t="s">
        <v>38</v>
      </c>
      <c r="G509" s="216" t="s">
        <v>35</v>
      </c>
      <c r="H509" s="209" t="s">
        <v>8271</v>
      </c>
      <c r="I509" s="2"/>
      <c r="J509" s="210">
        <v>0</v>
      </c>
      <c r="K509" s="210">
        <v>0</v>
      </c>
      <c r="L509" s="210">
        <v>0</v>
      </c>
      <c r="M509" s="210">
        <v>0</v>
      </c>
      <c r="N509" s="210">
        <v>0</v>
      </c>
      <c r="O509" s="210">
        <v>0</v>
      </c>
      <c r="P509" s="210">
        <v>0</v>
      </c>
      <c r="Q509" s="210">
        <v>0</v>
      </c>
      <c r="R509" s="210">
        <v>0</v>
      </c>
      <c r="S509" s="210">
        <v>0</v>
      </c>
      <c r="T509" s="210">
        <v>0</v>
      </c>
      <c r="U509" s="210">
        <v>0</v>
      </c>
      <c r="V509" s="210">
        <v>0</v>
      </c>
      <c r="W509" s="210">
        <v>0</v>
      </c>
      <c r="X509" s="210">
        <v>0</v>
      </c>
      <c r="Y509" s="210">
        <v>0</v>
      </c>
      <c r="Z509" s="210">
        <v>0</v>
      </c>
      <c r="AA509" s="210">
        <v>0.25</v>
      </c>
      <c r="AB509" s="210">
        <v>0.25</v>
      </c>
      <c r="AC509" s="210">
        <v>0.25</v>
      </c>
      <c r="AD509" s="210">
        <v>0.25</v>
      </c>
      <c r="AE509" s="210">
        <v>0.25</v>
      </c>
      <c r="AF509" s="210">
        <v>0.25</v>
      </c>
      <c r="AG509" s="210">
        <v>0.25</v>
      </c>
      <c r="AH509" s="210">
        <v>0.25</v>
      </c>
      <c r="AI509" s="210">
        <v>0.25</v>
      </c>
      <c r="AJ509" s="210">
        <v>0.25</v>
      </c>
      <c r="AK509" s="210">
        <v>0.25</v>
      </c>
      <c r="AL509" s="210">
        <v>0.25</v>
      </c>
      <c r="AM509" s="210">
        <v>0.25</v>
      </c>
      <c r="AN509" s="210">
        <v>0.25</v>
      </c>
      <c r="AO509" s="210">
        <v>0.25</v>
      </c>
      <c r="AP509" s="210">
        <v>0.25</v>
      </c>
      <c r="AQ509" s="210">
        <v>0.25</v>
      </c>
      <c r="AR509" s="210">
        <v>0.25</v>
      </c>
      <c r="AS509" s="210">
        <v>0.25</v>
      </c>
      <c r="AT509" s="210">
        <v>0.25</v>
      </c>
      <c r="AU509" s="210">
        <v>0.25</v>
      </c>
      <c r="AV509" s="210">
        <v>0.25</v>
      </c>
      <c r="AW509" s="210">
        <v>0.25</v>
      </c>
      <c r="AX509" s="210">
        <v>0.25</v>
      </c>
      <c r="AY509" s="210">
        <v>0.25</v>
      </c>
      <c r="AZ509" s="210">
        <v>0.25</v>
      </c>
      <c r="BA509" s="210">
        <v>0.25</v>
      </c>
      <c r="BB509" s="210">
        <v>0.25</v>
      </c>
      <c r="BC509" s="210">
        <v>0.25</v>
      </c>
      <c r="BD509" s="210">
        <v>0.25</v>
      </c>
      <c r="BE509" s="210">
        <v>0.25</v>
      </c>
      <c r="BF509" s="210">
        <v>0.25</v>
      </c>
      <c r="BG509" s="210">
        <v>0.25</v>
      </c>
      <c r="BH509" s="210">
        <v>0.25</v>
      </c>
      <c r="BI509" s="210">
        <v>0.25</v>
      </c>
      <c r="BJ509" s="210">
        <v>0.25</v>
      </c>
      <c r="BK509" s="210">
        <v>0.25</v>
      </c>
      <c r="BL509" s="210">
        <v>0.25</v>
      </c>
      <c r="BM509" s="210">
        <v>0.25</v>
      </c>
      <c r="BN509" s="210">
        <v>0.25</v>
      </c>
      <c r="BO509" s="210">
        <v>0.25</v>
      </c>
      <c r="BP509" s="210">
        <v>0.25</v>
      </c>
      <c r="BQ509" s="210">
        <v>0.25</v>
      </c>
      <c r="BR509" s="210">
        <v>0.25</v>
      </c>
      <c r="BS509" s="210">
        <v>0.25</v>
      </c>
      <c r="BT509" s="210">
        <v>0.25</v>
      </c>
      <c r="BU509" s="210"/>
      <c r="BV509" s="210"/>
      <c r="BW509" s="210"/>
      <c r="BX509" s="210"/>
      <c r="BY509" s="210"/>
      <c r="BZ509" s="210"/>
      <c r="CA509" s="210"/>
      <c r="CB509" s="210"/>
      <c r="CC509" s="210"/>
      <c r="CD509" s="210"/>
      <c r="CE509" s="210"/>
      <c r="CF509" s="210"/>
      <c r="CG509" s="210"/>
      <c r="CH509" s="210"/>
      <c r="CI509" s="210"/>
      <c r="CJ509" s="210"/>
      <c r="CK509" s="210"/>
      <c r="CL509" s="210"/>
      <c r="CM509" s="210"/>
      <c r="CN509" s="210"/>
      <c r="CO509" s="210"/>
      <c r="CP509" s="210"/>
      <c r="CQ509" s="210"/>
      <c r="CR509" s="210"/>
      <c r="CS509" s="144"/>
      <c r="CT509" s="144"/>
    </row>
    <row r="510" spans="1:98" ht="15">
      <c r="A510" s="208" t="s">
        <v>8334</v>
      </c>
      <c r="B510" s="285" t="s">
        <v>1364</v>
      </c>
      <c r="C510" s="209" t="s">
        <v>1365</v>
      </c>
      <c r="D510" s="259"/>
      <c r="E510" s="209" t="s">
        <v>5175</v>
      </c>
      <c r="F510" s="209" t="s">
        <v>38</v>
      </c>
      <c r="G510" s="216" t="s">
        <v>35</v>
      </c>
      <c r="H510" s="209" t="s">
        <v>8271</v>
      </c>
      <c r="I510" s="2"/>
      <c r="J510" s="210">
        <v>0</v>
      </c>
      <c r="K510" s="210">
        <v>0</v>
      </c>
      <c r="L510" s="210">
        <v>0</v>
      </c>
      <c r="M510" s="210">
        <v>0</v>
      </c>
      <c r="N510" s="210">
        <v>0</v>
      </c>
      <c r="O510" s="210">
        <v>0</v>
      </c>
      <c r="P510" s="210">
        <v>0</v>
      </c>
      <c r="Q510" s="210">
        <v>0</v>
      </c>
      <c r="R510" s="210">
        <v>0</v>
      </c>
      <c r="S510" s="210">
        <v>0</v>
      </c>
      <c r="T510" s="210">
        <v>2</v>
      </c>
      <c r="U510" s="210">
        <v>2</v>
      </c>
      <c r="V510" s="210">
        <v>2</v>
      </c>
      <c r="W510" s="210">
        <v>2</v>
      </c>
      <c r="X510" s="210">
        <v>2</v>
      </c>
      <c r="Y510" s="210">
        <v>2</v>
      </c>
      <c r="Z510" s="210">
        <v>2</v>
      </c>
      <c r="AA510" s="210">
        <v>2</v>
      </c>
      <c r="AB510" s="210">
        <v>2</v>
      </c>
      <c r="AC510" s="210">
        <v>2</v>
      </c>
      <c r="AD510" s="210">
        <v>2</v>
      </c>
      <c r="AE510" s="210">
        <v>2</v>
      </c>
      <c r="AF510" s="210">
        <v>2</v>
      </c>
      <c r="AG510" s="210">
        <v>2</v>
      </c>
      <c r="AH510" s="210">
        <v>2</v>
      </c>
      <c r="AI510" s="210">
        <v>2</v>
      </c>
      <c r="AJ510" s="210">
        <v>2</v>
      </c>
      <c r="AK510" s="210">
        <v>2</v>
      </c>
      <c r="AL510" s="210">
        <v>2</v>
      </c>
      <c r="AM510" s="210">
        <v>2</v>
      </c>
      <c r="AN510" s="210">
        <v>2</v>
      </c>
      <c r="AO510" s="210">
        <v>2</v>
      </c>
      <c r="AP510" s="210">
        <v>2</v>
      </c>
      <c r="AQ510" s="210">
        <v>2</v>
      </c>
      <c r="AR510" s="210">
        <v>2</v>
      </c>
      <c r="AS510" s="210">
        <v>2</v>
      </c>
      <c r="AT510" s="210">
        <v>2</v>
      </c>
      <c r="AU510" s="210">
        <v>2</v>
      </c>
      <c r="AV510" s="210">
        <v>2</v>
      </c>
      <c r="AW510" s="210">
        <v>2</v>
      </c>
      <c r="AX510" s="210">
        <v>2</v>
      </c>
      <c r="AY510" s="210">
        <v>2</v>
      </c>
      <c r="AZ510" s="210">
        <v>2</v>
      </c>
      <c r="BA510" s="210">
        <v>2</v>
      </c>
      <c r="BB510" s="210">
        <v>2</v>
      </c>
      <c r="BC510" s="210">
        <v>2</v>
      </c>
      <c r="BD510" s="210">
        <v>2</v>
      </c>
      <c r="BE510" s="210">
        <v>2</v>
      </c>
      <c r="BF510" s="210">
        <v>2</v>
      </c>
      <c r="BG510" s="210">
        <v>2</v>
      </c>
      <c r="BH510" s="210">
        <v>2</v>
      </c>
      <c r="BI510" s="210">
        <v>2</v>
      </c>
      <c r="BJ510" s="210">
        <v>2</v>
      </c>
      <c r="BK510" s="210">
        <v>2</v>
      </c>
      <c r="BL510" s="210">
        <v>2</v>
      </c>
      <c r="BM510" s="210">
        <v>2</v>
      </c>
      <c r="BN510" s="210">
        <v>2</v>
      </c>
      <c r="BO510" s="210">
        <v>2</v>
      </c>
      <c r="BP510" s="210">
        <v>2</v>
      </c>
      <c r="BQ510" s="210">
        <v>2</v>
      </c>
      <c r="BR510" s="210">
        <v>2</v>
      </c>
      <c r="BS510" s="210">
        <v>2</v>
      </c>
      <c r="BT510" s="210">
        <v>2</v>
      </c>
      <c r="BU510" s="210"/>
      <c r="BV510" s="210"/>
      <c r="BW510" s="210"/>
      <c r="BX510" s="210"/>
      <c r="BY510" s="210"/>
      <c r="BZ510" s="210"/>
      <c r="CA510" s="210"/>
      <c r="CB510" s="210"/>
      <c r="CC510" s="210"/>
      <c r="CD510" s="210"/>
      <c r="CE510" s="210"/>
      <c r="CF510" s="210"/>
      <c r="CG510" s="210"/>
      <c r="CH510" s="210"/>
      <c r="CI510" s="210"/>
      <c r="CJ510" s="210"/>
      <c r="CK510" s="210"/>
      <c r="CL510" s="210"/>
      <c r="CM510" s="210"/>
      <c r="CN510" s="210"/>
      <c r="CO510" s="210"/>
      <c r="CP510" s="210"/>
      <c r="CQ510" s="210"/>
      <c r="CR510" s="210"/>
      <c r="CS510" s="144" t="s">
        <v>278</v>
      </c>
      <c r="CT510" s="144"/>
    </row>
    <row r="511" spans="1:98" ht="15">
      <c r="A511" s="208" t="s">
        <v>8334</v>
      </c>
      <c r="B511" s="285" t="s">
        <v>278</v>
      </c>
      <c r="C511" s="209" t="s">
        <v>279</v>
      </c>
      <c r="D511" s="259"/>
      <c r="E511" s="209" t="s">
        <v>5175</v>
      </c>
      <c r="F511" s="209" t="s">
        <v>38</v>
      </c>
      <c r="G511" s="216" t="s">
        <v>35</v>
      </c>
      <c r="H511" s="209" t="s">
        <v>8271</v>
      </c>
      <c r="I511" s="2"/>
      <c r="J511" s="210">
        <v>0</v>
      </c>
      <c r="K511" s="210">
        <v>0</v>
      </c>
      <c r="L511" s="210">
        <v>0</v>
      </c>
      <c r="M511" s="210">
        <v>0</v>
      </c>
      <c r="N511" s="210">
        <v>0</v>
      </c>
      <c r="O511" s="210">
        <v>0</v>
      </c>
      <c r="P511" s="210">
        <v>0</v>
      </c>
      <c r="Q511" s="210">
        <v>0</v>
      </c>
      <c r="R511" s="210">
        <v>0</v>
      </c>
      <c r="S511" s="210">
        <v>0</v>
      </c>
      <c r="T511" s="210">
        <v>2</v>
      </c>
      <c r="U511" s="210">
        <v>2</v>
      </c>
      <c r="V511" s="210">
        <v>2</v>
      </c>
      <c r="W511" s="210">
        <v>2</v>
      </c>
      <c r="X511" s="210">
        <v>2</v>
      </c>
      <c r="Y511" s="210">
        <v>2</v>
      </c>
      <c r="Z511" s="210">
        <v>2</v>
      </c>
      <c r="AA511" s="210">
        <v>2</v>
      </c>
      <c r="AB511" s="210">
        <v>2</v>
      </c>
      <c r="AC511" s="210">
        <v>2</v>
      </c>
      <c r="AD511" s="210">
        <v>2</v>
      </c>
      <c r="AE511" s="210">
        <v>2</v>
      </c>
      <c r="AF511" s="210">
        <v>2</v>
      </c>
      <c r="AG511" s="210">
        <v>2</v>
      </c>
      <c r="AH511" s="210">
        <v>2</v>
      </c>
      <c r="AI511" s="210">
        <v>2</v>
      </c>
      <c r="AJ511" s="210">
        <v>2</v>
      </c>
      <c r="AK511" s="210">
        <v>2</v>
      </c>
      <c r="AL511" s="210">
        <v>2</v>
      </c>
      <c r="AM511" s="210">
        <v>2</v>
      </c>
      <c r="AN511" s="210">
        <v>2</v>
      </c>
      <c r="AO511" s="210">
        <v>2</v>
      </c>
      <c r="AP511" s="210">
        <v>2</v>
      </c>
      <c r="AQ511" s="210">
        <v>2</v>
      </c>
      <c r="AR511" s="210">
        <v>2</v>
      </c>
      <c r="AS511" s="210">
        <v>2</v>
      </c>
      <c r="AT511" s="210">
        <v>2</v>
      </c>
      <c r="AU511" s="210">
        <v>2</v>
      </c>
      <c r="AV511" s="210">
        <v>2</v>
      </c>
      <c r="AW511" s="210">
        <v>2</v>
      </c>
      <c r="AX511" s="210">
        <v>2</v>
      </c>
      <c r="AY511" s="210">
        <v>2</v>
      </c>
      <c r="AZ511" s="210">
        <v>2</v>
      </c>
      <c r="BA511" s="210">
        <v>2</v>
      </c>
      <c r="BB511" s="210">
        <v>2</v>
      </c>
      <c r="BC511" s="210">
        <v>2</v>
      </c>
      <c r="BD511" s="210">
        <v>2</v>
      </c>
      <c r="BE511" s="210">
        <v>2</v>
      </c>
      <c r="BF511" s="210">
        <v>2</v>
      </c>
      <c r="BG511" s="210">
        <v>2</v>
      </c>
      <c r="BH511" s="210">
        <v>2</v>
      </c>
      <c r="BI511" s="210">
        <v>2</v>
      </c>
      <c r="BJ511" s="210">
        <v>2</v>
      </c>
      <c r="BK511" s="210">
        <v>2</v>
      </c>
      <c r="BL511" s="210">
        <v>2</v>
      </c>
      <c r="BM511" s="210">
        <v>2</v>
      </c>
      <c r="BN511" s="210">
        <v>2</v>
      </c>
      <c r="BO511" s="210">
        <v>2</v>
      </c>
      <c r="BP511" s="210">
        <v>2</v>
      </c>
      <c r="BQ511" s="210">
        <v>2</v>
      </c>
      <c r="BR511" s="210">
        <v>2</v>
      </c>
      <c r="BS511" s="210">
        <v>2</v>
      </c>
      <c r="BT511" s="210">
        <v>2</v>
      </c>
      <c r="BU511" s="210"/>
      <c r="BV511" s="210"/>
      <c r="BW511" s="210"/>
      <c r="BX511" s="210"/>
      <c r="BY511" s="210"/>
      <c r="BZ511" s="210"/>
      <c r="CA511" s="210"/>
      <c r="CB511" s="210"/>
      <c r="CC511" s="210"/>
      <c r="CD511" s="210"/>
      <c r="CE511" s="210"/>
      <c r="CF511" s="210"/>
      <c r="CG511" s="210"/>
      <c r="CH511" s="210"/>
      <c r="CI511" s="210"/>
      <c r="CJ511" s="210"/>
      <c r="CK511" s="210"/>
      <c r="CL511" s="210"/>
      <c r="CM511" s="210"/>
      <c r="CN511" s="210"/>
      <c r="CO511" s="210"/>
      <c r="CP511" s="210"/>
      <c r="CQ511" s="210"/>
      <c r="CR511" s="210"/>
      <c r="CS511" s="144"/>
      <c r="CT511" s="144"/>
    </row>
    <row r="512" spans="1:98" ht="15">
      <c r="A512" s="208" t="s">
        <v>8334</v>
      </c>
      <c r="B512" s="285" t="s">
        <v>534</v>
      </c>
      <c r="C512" s="209" t="s">
        <v>535</v>
      </c>
      <c r="D512" s="259"/>
      <c r="E512" s="209" t="s">
        <v>5149</v>
      </c>
      <c r="F512" s="209" t="s">
        <v>38</v>
      </c>
      <c r="G512" s="216" t="s">
        <v>35</v>
      </c>
      <c r="H512" s="209" t="s">
        <v>8271</v>
      </c>
      <c r="I512" s="2"/>
      <c r="J512" s="210">
        <v>0</v>
      </c>
      <c r="K512" s="210">
        <v>0</v>
      </c>
      <c r="L512" s="210">
        <v>0</v>
      </c>
      <c r="M512" s="210">
        <v>0</v>
      </c>
      <c r="N512" s="210">
        <v>0</v>
      </c>
      <c r="O512" s="210">
        <v>1</v>
      </c>
      <c r="P512" s="210">
        <v>1</v>
      </c>
      <c r="Q512" s="210">
        <v>1</v>
      </c>
      <c r="R512" s="210">
        <v>1</v>
      </c>
      <c r="S512" s="210">
        <v>1</v>
      </c>
      <c r="T512" s="210">
        <v>1</v>
      </c>
      <c r="U512" s="210">
        <v>1</v>
      </c>
      <c r="V512" s="210">
        <v>1</v>
      </c>
      <c r="W512" s="210">
        <v>1</v>
      </c>
      <c r="X512" s="210">
        <v>1</v>
      </c>
      <c r="Y512" s="210">
        <v>1</v>
      </c>
      <c r="Z512" s="210">
        <v>1</v>
      </c>
      <c r="AA512" s="210">
        <v>1</v>
      </c>
      <c r="AB512" s="210">
        <v>1</v>
      </c>
      <c r="AC512" s="210">
        <v>1</v>
      </c>
      <c r="AD512" s="210">
        <v>1</v>
      </c>
      <c r="AE512" s="210">
        <v>1</v>
      </c>
      <c r="AF512" s="210">
        <v>1</v>
      </c>
      <c r="AG512" s="210">
        <v>1</v>
      </c>
      <c r="AH512" s="210">
        <v>1</v>
      </c>
      <c r="AI512" s="210">
        <v>1</v>
      </c>
      <c r="AJ512" s="210">
        <v>1</v>
      </c>
      <c r="AK512" s="210">
        <v>1</v>
      </c>
      <c r="AL512" s="210">
        <v>1</v>
      </c>
      <c r="AM512" s="210">
        <v>1</v>
      </c>
      <c r="AN512" s="210">
        <v>1</v>
      </c>
      <c r="AO512" s="210">
        <v>1</v>
      </c>
      <c r="AP512" s="210">
        <v>1</v>
      </c>
      <c r="AQ512" s="210">
        <v>1</v>
      </c>
      <c r="AR512" s="210">
        <v>1</v>
      </c>
      <c r="AS512" s="210">
        <v>1</v>
      </c>
      <c r="AT512" s="210">
        <v>1</v>
      </c>
      <c r="AU512" s="210">
        <v>1</v>
      </c>
      <c r="AV512" s="210">
        <v>1</v>
      </c>
      <c r="AW512" s="210">
        <v>1</v>
      </c>
      <c r="AX512" s="210">
        <v>1</v>
      </c>
      <c r="AY512" s="210">
        <v>1</v>
      </c>
      <c r="AZ512" s="210">
        <v>1</v>
      </c>
      <c r="BA512" s="210">
        <v>1</v>
      </c>
      <c r="BB512" s="210">
        <v>1</v>
      </c>
      <c r="BC512" s="210">
        <v>1</v>
      </c>
      <c r="BD512" s="210">
        <v>1</v>
      </c>
      <c r="BE512" s="210">
        <v>1</v>
      </c>
      <c r="BF512" s="210">
        <v>1</v>
      </c>
      <c r="BG512" s="210">
        <v>1</v>
      </c>
      <c r="BH512" s="210">
        <v>1</v>
      </c>
      <c r="BI512" s="210">
        <v>1</v>
      </c>
      <c r="BJ512" s="210">
        <v>1</v>
      </c>
      <c r="BK512" s="210">
        <v>1</v>
      </c>
      <c r="BL512" s="210">
        <v>1</v>
      </c>
      <c r="BM512" s="210">
        <v>1</v>
      </c>
      <c r="BN512" s="210">
        <v>1</v>
      </c>
      <c r="BO512" s="210">
        <v>1</v>
      </c>
      <c r="BP512" s="210">
        <v>1</v>
      </c>
      <c r="BQ512" s="210">
        <v>1</v>
      </c>
      <c r="BR512" s="210">
        <v>1</v>
      </c>
      <c r="BS512" s="210">
        <v>1</v>
      </c>
      <c r="BT512" s="210">
        <v>1</v>
      </c>
      <c r="BU512" s="210"/>
      <c r="BV512" s="210"/>
      <c r="BW512" s="210"/>
      <c r="BX512" s="210"/>
      <c r="BY512" s="210"/>
      <c r="BZ512" s="210"/>
      <c r="CA512" s="210"/>
      <c r="CB512" s="210"/>
      <c r="CC512" s="210"/>
      <c r="CD512" s="210"/>
      <c r="CE512" s="210"/>
      <c r="CF512" s="210"/>
      <c r="CG512" s="210"/>
      <c r="CH512" s="210"/>
      <c r="CI512" s="210"/>
      <c r="CJ512" s="210"/>
      <c r="CK512" s="210"/>
      <c r="CL512" s="210"/>
      <c r="CM512" s="210"/>
      <c r="CN512" s="210"/>
      <c r="CO512" s="210"/>
      <c r="CP512" s="210"/>
      <c r="CQ512" s="210"/>
      <c r="CR512" s="210"/>
      <c r="CS512" s="144"/>
      <c r="CT512" s="144"/>
    </row>
    <row r="513" spans="1:98" ht="15">
      <c r="A513" s="208" t="s">
        <v>8334</v>
      </c>
      <c r="B513" s="285" t="s">
        <v>536</v>
      </c>
      <c r="C513" s="209" t="s">
        <v>535</v>
      </c>
      <c r="D513" s="259"/>
      <c r="E513" s="209" t="s">
        <v>5149</v>
      </c>
      <c r="F513" s="209" t="s">
        <v>38</v>
      </c>
      <c r="G513" s="216" t="s">
        <v>35</v>
      </c>
      <c r="H513" s="209" t="s">
        <v>8271</v>
      </c>
      <c r="I513" s="2"/>
      <c r="J513" s="210">
        <v>0</v>
      </c>
      <c r="K513" s="210">
        <v>0</v>
      </c>
      <c r="L513" s="210">
        <v>0</v>
      </c>
      <c r="M513" s="210">
        <v>0</v>
      </c>
      <c r="N513" s="210">
        <v>0</v>
      </c>
      <c r="O513" s="210">
        <v>0</v>
      </c>
      <c r="P513" s="210">
        <v>0</v>
      </c>
      <c r="Q513" s="210">
        <v>0</v>
      </c>
      <c r="R513" s="210">
        <v>1</v>
      </c>
      <c r="S513" s="210">
        <v>1</v>
      </c>
      <c r="T513" s="210">
        <v>1</v>
      </c>
      <c r="U513" s="210">
        <v>1</v>
      </c>
      <c r="V513" s="210">
        <v>1</v>
      </c>
      <c r="W513" s="210">
        <v>1</v>
      </c>
      <c r="X513" s="210">
        <v>1</v>
      </c>
      <c r="Y513" s="210">
        <v>1</v>
      </c>
      <c r="Z513" s="210">
        <v>1</v>
      </c>
      <c r="AA513" s="210">
        <v>1</v>
      </c>
      <c r="AB513" s="210">
        <v>1</v>
      </c>
      <c r="AC513" s="210">
        <v>1</v>
      </c>
      <c r="AD513" s="210">
        <v>1</v>
      </c>
      <c r="AE513" s="210">
        <v>1</v>
      </c>
      <c r="AF513" s="210">
        <v>1</v>
      </c>
      <c r="AG513" s="210">
        <v>1</v>
      </c>
      <c r="AH513" s="210">
        <v>1</v>
      </c>
      <c r="AI513" s="210">
        <v>1</v>
      </c>
      <c r="AJ513" s="210">
        <v>1</v>
      </c>
      <c r="AK513" s="210">
        <v>1</v>
      </c>
      <c r="AL513" s="210">
        <v>1</v>
      </c>
      <c r="AM513" s="210">
        <v>1</v>
      </c>
      <c r="AN513" s="210">
        <v>1</v>
      </c>
      <c r="AO513" s="210">
        <v>1</v>
      </c>
      <c r="AP513" s="210">
        <v>1</v>
      </c>
      <c r="AQ513" s="210">
        <v>1</v>
      </c>
      <c r="AR513" s="210">
        <v>1</v>
      </c>
      <c r="AS513" s="210">
        <v>1</v>
      </c>
      <c r="AT513" s="210">
        <v>1</v>
      </c>
      <c r="AU513" s="210">
        <v>1</v>
      </c>
      <c r="AV513" s="210">
        <v>1</v>
      </c>
      <c r="AW513" s="210">
        <v>1</v>
      </c>
      <c r="AX513" s="210">
        <v>1</v>
      </c>
      <c r="AY513" s="210">
        <v>1</v>
      </c>
      <c r="AZ513" s="210">
        <v>1</v>
      </c>
      <c r="BA513" s="210">
        <v>1</v>
      </c>
      <c r="BB513" s="210">
        <v>1</v>
      </c>
      <c r="BC513" s="210">
        <v>1</v>
      </c>
      <c r="BD513" s="210">
        <v>1</v>
      </c>
      <c r="BE513" s="210">
        <v>1</v>
      </c>
      <c r="BF513" s="210">
        <v>1</v>
      </c>
      <c r="BG513" s="210">
        <v>1</v>
      </c>
      <c r="BH513" s="210">
        <v>1</v>
      </c>
      <c r="BI513" s="210">
        <v>1</v>
      </c>
      <c r="BJ513" s="210">
        <v>1</v>
      </c>
      <c r="BK513" s="210">
        <v>1</v>
      </c>
      <c r="BL513" s="210">
        <v>1</v>
      </c>
      <c r="BM513" s="210">
        <v>1</v>
      </c>
      <c r="BN513" s="210">
        <v>1</v>
      </c>
      <c r="BO513" s="210">
        <v>1</v>
      </c>
      <c r="BP513" s="210">
        <v>1</v>
      </c>
      <c r="BQ513" s="210">
        <v>1</v>
      </c>
      <c r="BR513" s="210">
        <v>1</v>
      </c>
      <c r="BS513" s="210">
        <v>1</v>
      </c>
      <c r="BT513" s="210">
        <v>1</v>
      </c>
      <c r="BU513" s="210"/>
      <c r="BV513" s="210"/>
      <c r="BW513" s="210"/>
      <c r="BX513" s="210"/>
      <c r="BY513" s="210"/>
      <c r="BZ513" s="210"/>
      <c r="CA513" s="210"/>
      <c r="CB513" s="210"/>
      <c r="CC513" s="210"/>
      <c r="CD513" s="210"/>
      <c r="CE513" s="210"/>
      <c r="CF513" s="210"/>
      <c r="CG513" s="210"/>
      <c r="CH513" s="210"/>
      <c r="CI513" s="210"/>
      <c r="CJ513" s="210"/>
      <c r="CK513" s="210"/>
      <c r="CL513" s="210"/>
      <c r="CM513" s="210"/>
      <c r="CN513" s="210"/>
      <c r="CO513" s="210"/>
      <c r="CP513" s="210"/>
      <c r="CQ513" s="210"/>
      <c r="CR513" s="210"/>
      <c r="CS513" s="144"/>
      <c r="CT513" s="144"/>
    </row>
    <row r="514" spans="1:98" ht="15">
      <c r="A514" s="208" t="s">
        <v>8334</v>
      </c>
      <c r="B514" s="285" t="s">
        <v>537</v>
      </c>
      <c r="C514" s="209" t="s">
        <v>535</v>
      </c>
      <c r="D514" s="259"/>
      <c r="E514" s="209" t="s">
        <v>2590</v>
      </c>
      <c r="F514" s="209" t="s">
        <v>38</v>
      </c>
      <c r="G514" s="216" t="s">
        <v>35</v>
      </c>
      <c r="H514" s="209" t="s">
        <v>8271</v>
      </c>
      <c r="I514" s="2"/>
      <c r="J514" s="210">
        <v>0</v>
      </c>
      <c r="K514" s="210">
        <v>0</v>
      </c>
      <c r="L514" s="210">
        <v>0</v>
      </c>
      <c r="M514" s="210">
        <v>0</v>
      </c>
      <c r="N514" s="210">
        <v>0</v>
      </c>
      <c r="O514" s="210">
        <v>0</v>
      </c>
      <c r="P514" s="210">
        <v>0</v>
      </c>
      <c r="Q514" s="210">
        <v>0</v>
      </c>
      <c r="R514" s="210">
        <v>0</v>
      </c>
      <c r="S514" s="210">
        <v>0</v>
      </c>
      <c r="T514" s="210">
        <v>0</v>
      </c>
      <c r="U514" s="210">
        <v>0</v>
      </c>
      <c r="V514" s="210">
        <v>0</v>
      </c>
      <c r="W514" s="210">
        <v>0</v>
      </c>
      <c r="X514" s="210">
        <v>0</v>
      </c>
      <c r="Y514" s="210">
        <v>0</v>
      </c>
      <c r="Z514" s="210">
        <v>0</v>
      </c>
      <c r="AA514" s="210">
        <v>1</v>
      </c>
      <c r="AB514" s="210">
        <v>1</v>
      </c>
      <c r="AC514" s="210">
        <v>1</v>
      </c>
      <c r="AD514" s="210">
        <v>1</v>
      </c>
      <c r="AE514" s="210">
        <v>1</v>
      </c>
      <c r="AF514" s="210">
        <v>1</v>
      </c>
      <c r="AG514" s="210">
        <v>1</v>
      </c>
      <c r="AH514" s="210">
        <v>1</v>
      </c>
      <c r="AI514" s="210">
        <v>1</v>
      </c>
      <c r="AJ514" s="210">
        <v>1</v>
      </c>
      <c r="AK514" s="210">
        <v>1</v>
      </c>
      <c r="AL514" s="210">
        <v>1</v>
      </c>
      <c r="AM514" s="210">
        <v>1</v>
      </c>
      <c r="AN514" s="210">
        <v>1</v>
      </c>
      <c r="AO514" s="210">
        <v>1</v>
      </c>
      <c r="AP514" s="210">
        <v>1</v>
      </c>
      <c r="AQ514" s="210">
        <v>1</v>
      </c>
      <c r="AR514" s="210">
        <v>1</v>
      </c>
      <c r="AS514" s="210">
        <v>1</v>
      </c>
      <c r="AT514" s="210">
        <v>1</v>
      </c>
      <c r="AU514" s="210">
        <v>1</v>
      </c>
      <c r="AV514" s="210">
        <v>1</v>
      </c>
      <c r="AW514" s="210">
        <v>1</v>
      </c>
      <c r="AX514" s="210">
        <v>1</v>
      </c>
      <c r="AY514" s="210">
        <v>1</v>
      </c>
      <c r="AZ514" s="210">
        <v>1</v>
      </c>
      <c r="BA514" s="210">
        <v>1</v>
      </c>
      <c r="BB514" s="210">
        <v>1</v>
      </c>
      <c r="BC514" s="210">
        <v>1</v>
      </c>
      <c r="BD514" s="210">
        <v>1</v>
      </c>
      <c r="BE514" s="210">
        <v>1</v>
      </c>
      <c r="BF514" s="210">
        <v>1</v>
      </c>
      <c r="BG514" s="210">
        <v>1</v>
      </c>
      <c r="BH514" s="210">
        <v>1</v>
      </c>
      <c r="BI514" s="210">
        <v>1</v>
      </c>
      <c r="BJ514" s="210">
        <v>1</v>
      </c>
      <c r="BK514" s="210">
        <v>1</v>
      </c>
      <c r="BL514" s="210">
        <v>1</v>
      </c>
      <c r="BM514" s="210">
        <v>1</v>
      </c>
      <c r="BN514" s="210">
        <v>1</v>
      </c>
      <c r="BO514" s="210">
        <v>1</v>
      </c>
      <c r="BP514" s="210">
        <v>1</v>
      </c>
      <c r="BQ514" s="210">
        <v>1</v>
      </c>
      <c r="BR514" s="210">
        <v>1</v>
      </c>
      <c r="BS514" s="210">
        <v>1</v>
      </c>
      <c r="BT514" s="210">
        <v>1</v>
      </c>
      <c r="BU514" s="210"/>
      <c r="BV514" s="210"/>
      <c r="BW514" s="210"/>
      <c r="BX514" s="210"/>
      <c r="BY514" s="210"/>
      <c r="BZ514" s="210"/>
      <c r="CA514" s="210"/>
      <c r="CB514" s="210"/>
      <c r="CC514" s="210"/>
      <c r="CD514" s="210"/>
      <c r="CE514" s="210"/>
      <c r="CF514" s="210"/>
      <c r="CG514" s="210"/>
      <c r="CH514" s="210"/>
      <c r="CI514" s="210"/>
      <c r="CJ514" s="210"/>
      <c r="CK514" s="210"/>
      <c r="CL514" s="210"/>
      <c r="CM514" s="210"/>
      <c r="CN514" s="210"/>
      <c r="CO514" s="210"/>
      <c r="CP514" s="210"/>
      <c r="CQ514" s="210"/>
      <c r="CR514" s="210"/>
      <c r="CS514" s="144"/>
      <c r="CT514" s="144"/>
    </row>
    <row r="515" spans="1:98" ht="15">
      <c r="A515" s="208" t="s">
        <v>8334</v>
      </c>
      <c r="B515" s="285" t="s">
        <v>539</v>
      </c>
      <c r="C515" s="209" t="s">
        <v>535</v>
      </c>
      <c r="D515" s="259"/>
      <c r="E515" s="209" t="s">
        <v>5149</v>
      </c>
      <c r="F515" s="209" t="s">
        <v>38</v>
      </c>
      <c r="G515" s="216" t="s">
        <v>35</v>
      </c>
      <c r="H515" s="209" t="s">
        <v>8271</v>
      </c>
      <c r="I515" s="2"/>
      <c r="J515" s="210">
        <v>0</v>
      </c>
      <c r="K515" s="210">
        <v>0</v>
      </c>
      <c r="L515" s="210">
        <v>0</v>
      </c>
      <c r="M515" s="210">
        <v>0</v>
      </c>
      <c r="N515" s="210">
        <v>0</v>
      </c>
      <c r="O515" s="210">
        <v>1</v>
      </c>
      <c r="P515" s="210">
        <v>1</v>
      </c>
      <c r="Q515" s="210">
        <v>1</v>
      </c>
      <c r="R515" s="210">
        <v>1</v>
      </c>
      <c r="S515" s="210">
        <v>1</v>
      </c>
      <c r="T515" s="210">
        <v>1</v>
      </c>
      <c r="U515" s="210">
        <v>1</v>
      </c>
      <c r="V515" s="210">
        <v>1</v>
      </c>
      <c r="W515" s="210">
        <v>1</v>
      </c>
      <c r="X515" s="210">
        <v>1</v>
      </c>
      <c r="Y515" s="210">
        <v>1</v>
      </c>
      <c r="Z515" s="210">
        <v>1</v>
      </c>
      <c r="AA515" s="210">
        <v>1</v>
      </c>
      <c r="AB515" s="210">
        <v>1</v>
      </c>
      <c r="AC515" s="210">
        <v>1</v>
      </c>
      <c r="AD515" s="210">
        <v>1</v>
      </c>
      <c r="AE515" s="210">
        <v>1</v>
      </c>
      <c r="AF515" s="210">
        <v>1</v>
      </c>
      <c r="AG515" s="210">
        <v>1</v>
      </c>
      <c r="AH515" s="210">
        <v>1</v>
      </c>
      <c r="AI515" s="210">
        <v>1</v>
      </c>
      <c r="AJ515" s="210">
        <v>1</v>
      </c>
      <c r="AK515" s="210">
        <v>1</v>
      </c>
      <c r="AL515" s="210">
        <v>1</v>
      </c>
      <c r="AM515" s="210">
        <v>1</v>
      </c>
      <c r="AN515" s="210">
        <v>1</v>
      </c>
      <c r="AO515" s="210">
        <v>1</v>
      </c>
      <c r="AP515" s="210">
        <v>1</v>
      </c>
      <c r="AQ515" s="210">
        <v>1</v>
      </c>
      <c r="AR515" s="210">
        <v>1</v>
      </c>
      <c r="AS515" s="210">
        <v>1</v>
      </c>
      <c r="AT515" s="210">
        <v>1</v>
      </c>
      <c r="AU515" s="210">
        <v>1</v>
      </c>
      <c r="AV515" s="210">
        <v>1</v>
      </c>
      <c r="AW515" s="210">
        <v>1</v>
      </c>
      <c r="AX515" s="210">
        <v>1</v>
      </c>
      <c r="AY515" s="210">
        <v>1</v>
      </c>
      <c r="AZ515" s="210">
        <v>1</v>
      </c>
      <c r="BA515" s="210">
        <v>1</v>
      </c>
      <c r="BB515" s="210">
        <v>1</v>
      </c>
      <c r="BC515" s="210">
        <v>1</v>
      </c>
      <c r="BD515" s="210">
        <v>1</v>
      </c>
      <c r="BE515" s="210">
        <v>1</v>
      </c>
      <c r="BF515" s="210">
        <v>1</v>
      </c>
      <c r="BG515" s="210">
        <v>1</v>
      </c>
      <c r="BH515" s="210">
        <v>1</v>
      </c>
      <c r="BI515" s="210">
        <v>1</v>
      </c>
      <c r="BJ515" s="210">
        <v>1</v>
      </c>
      <c r="BK515" s="210">
        <v>1</v>
      </c>
      <c r="BL515" s="210">
        <v>1</v>
      </c>
      <c r="BM515" s="210">
        <v>1</v>
      </c>
      <c r="BN515" s="210">
        <v>1</v>
      </c>
      <c r="BO515" s="210">
        <v>1</v>
      </c>
      <c r="BP515" s="210">
        <v>1</v>
      </c>
      <c r="BQ515" s="210">
        <v>1</v>
      </c>
      <c r="BR515" s="210">
        <v>1</v>
      </c>
      <c r="BS515" s="210">
        <v>1</v>
      </c>
      <c r="BT515" s="210">
        <v>1</v>
      </c>
      <c r="BU515" s="210"/>
      <c r="BV515" s="210"/>
      <c r="BW515" s="210"/>
      <c r="BX515" s="210"/>
      <c r="BY515" s="210"/>
      <c r="BZ515" s="210"/>
      <c r="CA515" s="210"/>
      <c r="CB515" s="210"/>
      <c r="CC515" s="210"/>
      <c r="CD515" s="210"/>
      <c r="CE515" s="210"/>
      <c r="CF515" s="210"/>
      <c r="CG515" s="210"/>
      <c r="CH515" s="210"/>
      <c r="CI515" s="210"/>
      <c r="CJ515" s="210"/>
      <c r="CK515" s="210"/>
      <c r="CL515" s="210"/>
      <c r="CM515" s="210"/>
      <c r="CN515" s="210"/>
      <c r="CO515" s="210"/>
      <c r="CP515" s="210"/>
      <c r="CQ515" s="210"/>
      <c r="CR515" s="210"/>
      <c r="CS515" s="144"/>
      <c r="CT515" s="144"/>
    </row>
    <row r="516" spans="1:98" ht="15">
      <c r="A516" s="208" t="s">
        <v>8334</v>
      </c>
      <c r="B516" s="285" t="s">
        <v>540</v>
      </c>
      <c r="C516" s="209" t="s">
        <v>535</v>
      </c>
      <c r="D516" s="259"/>
      <c r="E516" s="209" t="s">
        <v>5149</v>
      </c>
      <c r="F516" s="209" t="s">
        <v>38</v>
      </c>
      <c r="G516" s="216" t="s">
        <v>35</v>
      </c>
      <c r="H516" s="209" t="s">
        <v>8271</v>
      </c>
      <c r="I516" s="2"/>
      <c r="J516" s="210">
        <v>0</v>
      </c>
      <c r="K516" s="210">
        <v>0</v>
      </c>
      <c r="L516" s="210">
        <v>0</v>
      </c>
      <c r="M516" s="210">
        <v>0</v>
      </c>
      <c r="N516" s="210">
        <v>0</v>
      </c>
      <c r="O516" s="210">
        <v>1</v>
      </c>
      <c r="P516" s="210">
        <v>1</v>
      </c>
      <c r="Q516" s="210">
        <v>1</v>
      </c>
      <c r="R516" s="210">
        <v>1</v>
      </c>
      <c r="S516" s="210">
        <v>1</v>
      </c>
      <c r="T516" s="210">
        <v>1</v>
      </c>
      <c r="U516" s="210">
        <v>1</v>
      </c>
      <c r="V516" s="210">
        <v>1</v>
      </c>
      <c r="W516" s="210">
        <v>1</v>
      </c>
      <c r="X516" s="210">
        <v>1</v>
      </c>
      <c r="Y516" s="210">
        <v>1</v>
      </c>
      <c r="Z516" s="210">
        <v>1</v>
      </c>
      <c r="AA516" s="210">
        <v>1</v>
      </c>
      <c r="AB516" s="210">
        <v>1</v>
      </c>
      <c r="AC516" s="210">
        <v>1</v>
      </c>
      <c r="AD516" s="210">
        <v>1</v>
      </c>
      <c r="AE516" s="210">
        <v>1</v>
      </c>
      <c r="AF516" s="210">
        <v>1</v>
      </c>
      <c r="AG516" s="210">
        <v>1</v>
      </c>
      <c r="AH516" s="210">
        <v>1</v>
      </c>
      <c r="AI516" s="210">
        <v>1</v>
      </c>
      <c r="AJ516" s="210">
        <v>1</v>
      </c>
      <c r="AK516" s="210">
        <v>1</v>
      </c>
      <c r="AL516" s="210">
        <v>1</v>
      </c>
      <c r="AM516" s="210">
        <v>1</v>
      </c>
      <c r="AN516" s="210">
        <v>1</v>
      </c>
      <c r="AO516" s="210">
        <v>1</v>
      </c>
      <c r="AP516" s="210">
        <v>1</v>
      </c>
      <c r="AQ516" s="210">
        <v>1</v>
      </c>
      <c r="AR516" s="210">
        <v>1</v>
      </c>
      <c r="AS516" s="210">
        <v>1</v>
      </c>
      <c r="AT516" s="210">
        <v>1</v>
      </c>
      <c r="AU516" s="210">
        <v>1</v>
      </c>
      <c r="AV516" s="210">
        <v>1</v>
      </c>
      <c r="AW516" s="210">
        <v>1</v>
      </c>
      <c r="AX516" s="210">
        <v>1</v>
      </c>
      <c r="AY516" s="210">
        <v>1</v>
      </c>
      <c r="AZ516" s="210">
        <v>1</v>
      </c>
      <c r="BA516" s="210">
        <v>1</v>
      </c>
      <c r="BB516" s="210">
        <v>1</v>
      </c>
      <c r="BC516" s="210">
        <v>1</v>
      </c>
      <c r="BD516" s="210">
        <v>1</v>
      </c>
      <c r="BE516" s="210">
        <v>1</v>
      </c>
      <c r="BF516" s="210">
        <v>1</v>
      </c>
      <c r="BG516" s="210">
        <v>1</v>
      </c>
      <c r="BH516" s="210">
        <v>1</v>
      </c>
      <c r="BI516" s="210">
        <v>1</v>
      </c>
      <c r="BJ516" s="210">
        <v>1</v>
      </c>
      <c r="BK516" s="210">
        <v>1</v>
      </c>
      <c r="BL516" s="210">
        <v>1</v>
      </c>
      <c r="BM516" s="210">
        <v>1</v>
      </c>
      <c r="BN516" s="210">
        <v>1</v>
      </c>
      <c r="BO516" s="210">
        <v>1</v>
      </c>
      <c r="BP516" s="210">
        <v>1</v>
      </c>
      <c r="BQ516" s="210">
        <v>1</v>
      </c>
      <c r="BR516" s="210">
        <v>1</v>
      </c>
      <c r="BS516" s="210">
        <v>1</v>
      </c>
      <c r="BT516" s="210">
        <v>1</v>
      </c>
      <c r="BU516" s="210"/>
      <c r="BV516" s="210"/>
      <c r="BW516" s="210"/>
      <c r="BX516" s="210"/>
      <c r="BY516" s="210"/>
      <c r="BZ516" s="210"/>
      <c r="CA516" s="210"/>
      <c r="CB516" s="210"/>
      <c r="CC516" s="210"/>
      <c r="CD516" s="210"/>
      <c r="CE516" s="210"/>
      <c r="CF516" s="210"/>
      <c r="CG516" s="210"/>
      <c r="CH516" s="210"/>
      <c r="CI516" s="210"/>
      <c r="CJ516" s="210"/>
      <c r="CK516" s="210"/>
      <c r="CL516" s="210"/>
      <c r="CM516" s="210"/>
      <c r="CN516" s="210"/>
      <c r="CO516" s="210"/>
      <c r="CP516" s="210"/>
      <c r="CQ516" s="210"/>
      <c r="CR516" s="210"/>
      <c r="CS516" s="144"/>
      <c r="CT516" s="144"/>
    </row>
    <row r="517" spans="1:98" ht="15">
      <c r="A517" s="208" t="s">
        <v>8334</v>
      </c>
      <c r="B517" s="285" t="s">
        <v>541</v>
      </c>
      <c r="C517" s="209" t="s">
        <v>535</v>
      </c>
      <c r="D517" s="259"/>
      <c r="E517" s="209" t="s">
        <v>5149</v>
      </c>
      <c r="F517" s="209" t="s">
        <v>38</v>
      </c>
      <c r="G517" s="216" t="s">
        <v>35</v>
      </c>
      <c r="H517" s="209" t="s">
        <v>8271</v>
      </c>
      <c r="I517" s="2"/>
      <c r="J517" s="210">
        <v>0</v>
      </c>
      <c r="K517" s="210">
        <v>0</v>
      </c>
      <c r="L517" s="210">
        <v>0</v>
      </c>
      <c r="M517" s="210">
        <v>0</v>
      </c>
      <c r="N517" s="210">
        <v>0</v>
      </c>
      <c r="O517" s="210">
        <v>1</v>
      </c>
      <c r="P517" s="210">
        <v>1</v>
      </c>
      <c r="Q517" s="210">
        <v>1</v>
      </c>
      <c r="R517" s="210">
        <v>1</v>
      </c>
      <c r="S517" s="210">
        <v>1</v>
      </c>
      <c r="T517" s="210">
        <v>1</v>
      </c>
      <c r="U517" s="210">
        <v>1</v>
      </c>
      <c r="V517" s="210">
        <v>1</v>
      </c>
      <c r="W517" s="210">
        <v>1</v>
      </c>
      <c r="X517" s="210">
        <v>1</v>
      </c>
      <c r="Y517" s="210">
        <v>1</v>
      </c>
      <c r="Z517" s="210">
        <v>1</v>
      </c>
      <c r="AA517" s="210">
        <v>1</v>
      </c>
      <c r="AB517" s="210">
        <v>1</v>
      </c>
      <c r="AC517" s="210">
        <v>1</v>
      </c>
      <c r="AD517" s="210">
        <v>1</v>
      </c>
      <c r="AE517" s="210">
        <v>1</v>
      </c>
      <c r="AF517" s="210">
        <v>1</v>
      </c>
      <c r="AG517" s="210">
        <v>1</v>
      </c>
      <c r="AH517" s="210">
        <v>1</v>
      </c>
      <c r="AI517" s="210">
        <v>1</v>
      </c>
      <c r="AJ517" s="210">
        <v>1</v>
      </c>
      <c r="AK517" s="210">
        <v>1</v>
      </c>
      <c r="AL517" s="210">
        <v>1</v>
      </c>
      <c r="AM517" s="210">
        <v>1</v>
      </c>
      <c r="AN517" s="210">
        <v>1</v>
      </c>
      <c r="AO517" s="210">
        <v>1</v>
      </c>
      <c r="AP517" s="210">
        <v>1</v>
      </c>
      <c r="AQ517" s="210">
        <v>1</v>
      </c>
      <c r="AR517" s="210">
        <v>1</v>
      </c>
      <c r="AS517" s="210">
        <v>1</v>
      </c>
      <c r="AT517" s="210">
        <v>1</v>
      </c>
      <c r="AU517" s="210">
        <v>1</v>
      </c>
      <c r="AV517" s="210">
        <v>1</v>
      </c>
      <c r="AW517" s="210">
        <v>1</v>
      </c>
      <c r="AX517" s="210">
        <v>1</v>
      </c>
      <c r="AY517" s="210">
        <v>1</v>
      </c>
      <c r="AZ517" s="210">
        <v>1</v>
      </c>
      <c r="BA517" s="210">
        <v>1</v>
      </c>
      <c r="BB517" s="210">
        <v>1</v>
      </c>
      <c r="BC517" s="210">
        <v>1</v>
      </c>
      <c r="BD517" s="210">
        <v>1</v>
      </c>
      <c r="BE517" s="210">
        <v>1</v>
      </c>
      <c r="BF517" s="210">
        <v>1</v>
      </c>
      <c r="BG517" s="210">
        <v>1</v>
      </c>
      <c r="BH517" s="210">
        <v>1</v>
      </c>
      <c r="BI517" s="210">
        <v>1</v>
      </c>
      <c r="BJ517" s="210">
        <v>1</v>
      </c>
      <c r="BK517" s="210">
        <v>1</v>
      </c>
      <c r="BL517" s="210">
        <v>1</v>
      </c>
      <c r="BM517" s="210">
        <v>1</v>
      </c>
      <c r="BN517" s="210">
        <v>1</v>
      </c>
      <c r="BO517" s="210">
        <v>1</v>
      </c>
      <c r="BP517" s="210">
        <v>1</v>
      </c>
      <c r="BQ517" s="210">
        <v>1</v>
      </c>
      <c r="BR517" s="210">
        <v>1</v>
      </c>
      <c r="BS517" s="210">
        <v>1</v>
      </c>
      <c r="BT517" s="210">
        <v>1</v>
      </c>
      <c r="BU517" s="210"/>
      <c r="BV517" s="210"/>
      <c r="BW517" s="210"/>
      <c r="BX517" s="210"/>
      <c r="BY517" s="210"/>
      <c r="BZ517" s="210"/>
      <c r="CA517" s="210"/>
      <c r="CB517" s="210"/>
      <c r="CC517" s="210"/>
      <c r="CD517" s="210"/>
      <c r="CE517" s="210"/>
      <c r="CF517" s="210"/>
      <c r="CG517" s="210"/>
      <c r="CH517" s="210"/>
      <c r="CI517" s="210"/>
      <c r="CJ517" s="210"/>
      <c r="CK517" s="210"/>
      <c r="CL517" s="210"/>
      <c r="CM517" s="210"/>
      <c r="CN517" s="210"/>
      <c r="CO517" s="210"/>
      <c r="CP517" s="210"/>
      <c r="CQ517" s="210"/>
      <c r="CR517" s="210"/>
      <c r="CS517" s="144"/>
      <c r="CT517" s="144"/>
    </row>
    <row r="518" spans="1:98" ht="15">
      <c r="A518" s="208" t="s">
        <v>8334</v>
      </c>
      <c r="B518" s="285" t="s">
        <v>542</v>
      </c>
      <c r="C518" s="209" t="s">
        <v>535</v>
      </c>
      <c r="D518" s="259"/>
      <c r="E518" s="209" t="s">
        <v>5147</v>
      </c>
      <c r="F518" s="209" t="s">
        <v>38</v>
      </c>
      <c r="G518" s="216" t="s">
        <v>35</v>
      </c>
      <c r="H518" s="209" t="s">
        <v>8271</v>
      </c>
      <c r="I518" s="2"/>
      <c r="J518" s="210">
        <v>0</v>
      </c>
      <c r="K518" s="210">
        <v>0</v>
      </c>
      <c r="L518" s="210">
        <v>0</v>
      </c>
      <c r="M518" s="210">
        <v>0</v>
      </c>
      <c r="N518" s="210">
        <v>0</v>
      </c>
      <c r="O518" s="210">
        <v>0</v>
      </c>
      <c r="P518" s="210">
        <v>0</v>
      </c>
      <c r="Q518" s="210">
        <v>0</v>
      </c>
      <c r="R518" s="210">
        <v>1</v>
      </c>
      <c r="S518" s="210">
        <v>1</v>
      </c>
      <c r="T518" s="210">
        <v>1</v>
      </c>
      <c r="U518" s="210">
        <v>1</v>
      </c>
      <c r="V518" s="210">
        <v>1</v>
      </c>
      <c r="W518" s="210">
        <v>1</v>
      </c>
      <c r="X518" s="210">
        <v>1</v>
      </c>
      <c r="Y518" s="210">
        <v>1</v>
      </c>
      <c r="Z518" s="210">
        <v>1</v>
      </c>
      <c r="AA518" s="210">
        <v>1</v>
      </c>
      <c r="AB518" s="210">
        <v>1</v>
      </c>
      <c r="AC518" s="210">
        <v>1</v>
      </c>
      <c r="AD518" s="210">
        <v>1</v>
      </c>
      <c r="AE518" s="210">
        <v>1</v>
      </c>
      <c r="AF518" s="210">
        <v>1</v>
      </c>
      <c r="AG518" s="210">
        <v>1</v>
      </c>
      <c r="AH518" s="210">
        <v>1</v>
      </c>
      <c r="AI518" s="210">
        <v>1</v>
      </c>
      <c r="AJ518" s="210">
        <v>1</v>
      </c>
      <c r="AK518" s="210">
        <v>1</v>
      </c>
      <c r="AL518" s="210">
        <v>1</v>
      </c>
      <c r="AM518" s="210">
        <v>1</v>
      </c>
      <c r="AN518" s="210">
        <v>1</v>
      </c>
      <c r="AO518" s="210">
        <v>1</v>
      </c>
      <c r="AP518" s="210">
        <v>1</v>
      </c>
      <c r="AQ518" s="210">
        <v>1</v>
      </c>
      <c r="AR518" s="210">
        <v>1</v>
      </c>
      <c r="AS518" s="210">
        <v>1</v>
      </c>
      <c r="AT518" s="210">
        <v>1</v>
      </c>
      <c r="AU518" s="210">
        <v>1</v>
      </c>
      <c r="AV518" s="210">
        <v>1</v>
      </c>
      <c r="AW518" s="210">
        <v>1</v>
      </c>
      <c r="AX518" s="210">
        <v>1</v>
      </c>
      <c r="AY518" s="210">
        <v>1</v>
      </c>
      <c r="AZ518" s="210">
        <v>1</v>
      </c>
      <c r="BA518" s="210">
        <v>1</v>
      </c>
      <c r="BB518" s="210">
        <v>1</v>
      </c>
      <c r="BC518" s="210">
        <v>1</v>
      </c>
      <c r="BD518" s="210">
        <v>1</v>
      </c>
      <c r="BE518" s="210">
        <v>1</v>
      </c>
      <c r="BF518" s="210">
        <v>1</v>
      </c>
      <c r="BG518" s="210">
        <v>1</v>
      </c>
      <c r="BH518" s="210">
        <v>1</v>
      </c>
      <c r="BI518" s="210">
        <v>1</v>
      </c>
      <c r="BJ518" s="210">
        <v>1</v>
      </c>
      <c r="BK518" s="210">
        <v>1</v>
      </c>
      <c r="BL518" s="210">
        <v>1</v>
      </c>
      <c r="BM518" s="210">
        <v>1</v>
      </c>
      <c r="BN518" s="210">
        <v>1</v>
      </c>
      <c r="BO518" s="210">
        <v>1</v>
      </c>
      <c r="BP518" s="210">
        <v>1</v>
      </c>
      <c r="BQ518" s="210">
        <v>1</v>
      </c>
      <c r="BR518" s="210">
        <v>1</v>
      </c>
      <c r="BS518" s="210">
        <v>1</v>
      </c>
      <c r="BT518" s="210">
        <v>1</v>
      </c>
      <c r="BU518" s="210"/>
      <c r="BV518" s="210"/>
      <c r="BW518" s="210"/>
      <c r="BX518" s="210"/>
      <c r="BY518" s="210"/>
      <c r="BZ518" s="210"/>
      <c r="CA518" s="210"/>
      <c r="CB518" s="210"/>
      <c r="CC518" s="210"/>
      <c r="CD518" s="210"/>
      <c r="CE518" s="210"/>
      <c r="CF518" s="210"/>
      <c r="CG518" s="210"/>
      <c r="CH518" s="210"/>
      <c r="CI518" s="210"/>
      <c r="CJ518" s="210"/>
      <c r="CK518" s="210"/>
      <c r="CL518" s="210"/>
      <c r="CM518" s="210"/>
      <c r="CN518" s="210"/>
      <c r="CO518" s="210"/>
      <c r="CP518" s="210"/>
      <c r="CQ518" s="210"/>
      <c r="CR518" s="210"/>
      <c r="CS518" s="144"/>
      <c r="CT518" s="144"/>
    </row>
    <row r="519" spans="1:98" ht="15">
      <c r="A519" s="208" t="s">
        <v>8334</v>
      </c>
      <c r="B519" s="285" t="s">
        <v>543</v>
      </c>
      <c r="C519" s="209" t="s">
        <v>535</v>
      </c>
      <c r="D519" s="259"/>
      <c r="E519" s="209" t="s">
        <v>5147</v>
      </c>
      <c r="F519" s="209" t="s">
        <v>38</v>
      </c>
      <c r="G519" s="216" t="s">
        <v>35</v>
      </c>
      <c r="H519" s="209" t="s">
        <v>8271</v>
      </c>
      <c r="I519" s="2"/>
      <c r="J519" s="210">
        <v>0</v>
      </c>
      <c r="K519" s="210">
        <v>0</v>
      </c>
      <c r="L519" s="210">
        <v>0</v>
      </c>
      <c r="M519" s="210">
        <v>0</v>
      </c>
      <c r="N519" s="210">
        <v>0</v>
      </c>
      <c r="O519" s="210">
        <v>0</v>
      </c>
      <c r="P519" s="210">
        <v>0</v>
      </c>
      <c r="Q519" s="210">
        <v>0</v>
      </c>
      <c r="R519" s="210">
        <v>1</v>
      </c>
      <c r="S519" s="210">
        <v>1</v>
      </c>
      <c r="T519" s="210">
        <v>1</v>
      </c>
      <c r="U519" s="210">
        <v>1</v>
      </c>
      <c r="V519" s="210">
        <v>1</v>
      </c>
      <c r="W519" s="210">
        <v>1</v>
      </c>
      <c r="X519" s="210">
        <v>1</v>
      </c>
      <c r="Y519" s="210">
        <v>1</v>
      </c>
      <c r="Z519" s="210">
        <v>1</v>
      </c>
      <c r="AA519" s="210">
        <v>1</v>
      </c>
      <c r="AB519" s="210">
        <v>1</v>
      </c>
      <c r="AC519" s="210">
        <v>1</v>
      </c>
      <c r="AD519" s="210">
        <v>1</v>
      </c>
      <c r="AE519" s="210">
        <v>1</v>
      </c>
      <c r="AF519" s="210">
        <v>1</v>
      </c>
      <c r="AG519" s="210">
        <v>1</v>
      </c>
      <c r="AH519" s="210">
        <v>1</v>
      </c>
      <c r="AI519" s="210">
        <v>1</v>
      </c>
      <c r="AJ519" s="210">
        <v>1</v>
      </c>
      <c r="AK519" s="210">
        <v>1</v>
      </c>
      <c r="AL519" s="210">
        <v>1</v>
      </c>
      <c r="AM519" s="210">
        <v>1</v>
      </c>
      <c r="AN519" s="210">
        <v>1</v>
      </c>
      <c r="AO519" s="210">
        <v>1</v>
      </c>
      <c r="AP519" s="210">
        <v>1</v>
      </c>
      <c r="AQ519" s="210">
        <v>1</v>
      </c>
      <c r="AR519" s="210">
        <v>1</v>
      </c>
      <c r="AS519" s="210">
        <v>1</v>
      </c>
      <c r="AT519" s="210">
        <v>1</v>
      </c>
      <c r="AU519" s="210">
        <v>1</v>
      </c>
      <c r="AV519" s="210">
        <v>1</v>
      </c>
      <c r="AW519" s="210">
        <v>1</v>
      </c>
      <c r="AX519" s="210">
        <v>1</v>
      </c>
      <c r="AY519" s="210">
        <v>1</v>
      </c>
      <c r="AZ519" s="210">
        <v>1</v>
      </c>
      <c r="BA519" s="210">
        <v>1</v>
      </c>
      <c r="BB519" s="210">
        <v>1</v>
      </c>
      <c r="BC519" s="210">
        <v>1</v>
      </c>
      <c r="BD519" s="210">
        <v>1</v>
      </c>
      <c r="BE519" s="210">
        <v>1</v>
      </c>
      <c r="BF519" s="210">
        <v>1</v>
      </c>
      <c r="BG519" s="210">
        <v>1</v>
      </c>
      <c r="BH519" s="210">
        <v>1</v>
      </c>
      <c r="BI519" s="210">
        <v>1</v>
      </c>
      <c r="BJ519" s="210">
        <v>1</v>
      </c>
      <c r="BK519" s="210">
        <v>1</v>
      </c>
      <c r="BL519" s="210">
        <v>1</v>
      </c>
      <c r="BM519" s="210">
        <v>1</v>
      </c>
      <c r="BN519" s="210">
        <v>1</v>
      </c>
      <c r="BO519" s="210">
        <v>1</v>
      </c>
      <c r="BP519" s="210">
        <v>1</v>
      </c>
      <c r="BQ519" s="210">
        <v>1</v>
      </c>
      <c r="BR519" s="210">
        <v>1</v>
      </c>
      <c r="BS519" s="210">
        <v>1</v>
      </c>
      <c r="BT519" s="210">
        <v>1</v>
      </c>
      <c r="BU519" s="210"/>
      <c r="BV519" s="210"/>
      <c r="BW519" s="210"/>
      <c r="BX519" s="210"/>
      <c r="BY519" s="210"/>
      <c r="BZ519" s="210"/>
      <c r="CA519" s="210"/>
      <c r="CB519" s="210"/>
      <c r="CC519" s="210"/>
      <c r="CD519" s="210"/>
      <c r="CE519" s="210"/>
      <c r="CF519" s="210"/>
      <c r="CG519" s="210"/>
      <c r="CH519" s="210"/>
      <c r="CI519" s="210"/>
      <c r="CJ519" s="210"/>
      <c r="CK519" s="210"/>
      <c r="CL519" s="210"/>
      <c r="CM519" s="210"/>
      <c r="CN519" s="210"/>
      <c r="CO519" s="210"/>
      <c r="CP519" s="210"/>
      <c r="CQ519" s="210"/>
      <c r="CR519" s="210"/>
      <c r="CS519" s="144"/>
      <c r="CT519" s="144"/>
    </row>
    <row r="520" spans="1:98" ht="15">
      <c r="A520" s="208" t="s">
        <v>8334</v>
      </c>
      <c r="B520" s="285" t="s">
        <v>544</v>
      </c>
      <c r="C520" s="209" t="s">
        <v>535</v>
      </c>
      <c r="D520" s="259"/>
      <c r="E520" s="209" t="s">
        <v>5149</v>
      </c>
      <c r="F520" s="209" t="s">
        <v>38</v>
      </c>
      <c r="G520" s="216" t="s">
        <v>35</v>
      </c>
      <c r="H520" s="209" t="s">
        <v>8271</v>
      </c>
      <c r="I520" s="2"/>
      <c r="J520" s="210">
        <v>0</v>
      </c>
      <c r="K520" s="210">
        <v>0</v>
      </c>
      <c r="L520" s="210">
        <v>0</v>
      </c>
      <c r="M520" s="210">
        <v>0</v>
      </c>
      <c r="N520" s="210">
        <v>0</v>
      </c>
      <c r="O520" s="210">
        <v>0</v>
      </c>
      <c r="P520" s="210">
        <v>0</v>
      </c>
      <c r="Q520" s="210">
        <v>0</v>
      </c>
      <c r="R520" s="210">
        <v>0</v>
      </c>
      <c r="S520" s="210">
        <v>0</v>
      </c>
      <c r="T520" s="210">
        <v>0</v>
      </c>
      <c r="U520" s="210">
        <v>0</v>
      </c>
      <c r="V520" s="210">
        <v>0</v>
      </c>
      <c r="W520" s="210">
        <v>0</v>
      </c>
      <c r="X520" s="210">
        <v>0</v>
      </c>
      <c r="Y520" s="210">
        <v>0</v>
      </c>
      <c r="Z520" s="210">
        <v>0</v>
      </c>
      <c r="AA520" s="210">
        <v>1</v>
      </c>
      <c r="AB520" s="210">
        <v>1</v>
      </c>
      <c r="AC520" s="210">
        <v>1</v>
      </c>
      <c r="AD520" s="210">
        <v>1</v>
      </c>
      <c r="AE520" s="210">
        <v>1</v>
      </c>
      <c r="AF520" s="210">
        <v>1</v>
      </c>
      <c r="AG520" s="210">
        <v>1</v>
      </c>
      <c r="AH520" s="210">
        <v>1</v>
      </c>
      <c r="AI520" s="210">
        <v>1</v>
      </c>
      <c r="AJ520" s="210">
        <v>1</v>
      </c>
      <c r="AK520" s="210">
        <v>1</v>
      </c>
      <c r="AL520" s="210">
        <v>1</v>
      </c>
      <c r="AM520" s="210">
        <v>1</v>
      </c>
      <c r="AN520" s="210">
        <v>1</v>
      </c>
      <c r="AO520" s="210">
        <v>1</v>
      </c>
      <c r="AP520" s="210">
        <v>1</v>
      </c>
      <c r="AQ520" s="210">
        <v>1</v>
      </c>
      <c r="AR520" s="210">
        <v>1</v>
      </c>
      <c r="AS520" s="210">
        <v>1</v>
      </c>
      <c r="AT520" s="210">
        <v>1</v>
      </c>
      <c r="AU520" s="210">
        <v>1</v>
      </c>
      <c r="AV520" s="210">
        <v>1</v>
      </c>
      <c r="AW520" s="210">
        <v>1</v>
      </c>
      <c r="AX520" s="210">
        <v>1</v>
      </c>
      <c r="AY520" s="210">
        <v>1</v>
      </c>
      <c r="AZ520" s="210">
        <v>1</v>
      </c>
      <c r="BA520" s="210">
        <v>1</v>
      </c>
      <c r="BB520" s="210">
        <v>1</v>
      </c>
      <c r="BC520" s="210">
        <v>1</v>
      </c>
      <c r="BD520" s="210">
        <v>1</v>
      </c>
      <c r="BE520" s="210">
        <v>1</v>
      </c>
      <c r="BF520" s="210">
        <v>1</v>
      </c>
      <c r="BG520" s="210">
        <v>1</v>
      </c>
      <c r="BH520" s="210">
        <v>1</v>
      </c>
      <c r="BI520" s="210">
        <v>1</v>
      </c>
      <c r="BJ520" s="210">
        <v>1</v>
      </c>
      <c r="BK520" s="210">
        <v>1</v>
      </c>
      <c r="BL520" s="210">
        <v>1</v>
      </c>
      <c r="BM520" s="210">
        <v>1</v>
      </c>
      <c r="BN520" s="210">
        <v>1</v>
      </c>
      <c r="BO520" s="210">
        <v>1</v>
      </c>
      <c r="BP520" s="210">
        <v>1</v>
      </c>
      <c r="BQ520" s="210">
        <v>1</v>
      </c>
      <c r="BR520" s="210">
        <v>1</v>
      </c>
      <c r="BS520" s="210">
        <v>1</v>
      </c>
      <c r="BT520" s="210">
        <v>1</v>
      </c>
      <c r="BU520" s="210"/>
      <c r="BV520" s="210"/>
      <c r="BW520" s="210"/>
      <c r="BX520" s="210"/>
      <c r="BY520" s="210"/>
      <c r="BZ520" s="210"/>
      <c r="CA520" s="210"/>
      <c r="CB520" s="210"/>
      <c r="CC520" s="210"/>
      <c r="CD520" s="210"/>
      <c r="CE520" s="210"/>
      <c r="CF520" s="210"/>
      <c r="CG520" s="210"/>
      <c r="CH520" s="210"/>
      <c r="CI520" s="210"/>
      <c r="CJ520" s="210"/>
      <c r="CK520" s="210"/>
      <c r="CL520" s="210"/>
      <c r="CM520" s="210"/>
      <c r="CN520" s="210"/>
      <c r="CO520" s="210"/>
      <c r="CP520" s="210"/>
      <c r="CQ520" s="210"/>
      <c r="CR520" s="210"/>
      <c r="CS520" s="144"/>
      <c r="CT520" s="144"/>
    </row>
    <row r="521" spans="1:98" ht="15">
      <c r="A521" s="208" t="s">
        <v>8334</v>
      </c>
      <c r="B521" s="285" t="s">
        <v>545</v>
      </c>
      <c r="C521" s="209" t="s">
        <v>535</v>
      </c>
      <c r="D521" s="259"/>
      <c r="E521" s="209" t="s">
        <v>5149</v>
      </c>
      <c r="F521" s="209" t="s">
        <v>38</v>
      </c>
      <c r="G521" s="216" t="s">
        <v>35</v>
      </c>
      <c r="H521" s="209" t="s">
        <v>8271</v>
      </c>
      <c r="I521" s="2"/>
      <c r="J521" s="210">
        <v>0</v>
      </c>
      <c r="K521" s="210">
        <v>0</v>
      </c>
      <c r="L521" s="210">
        <v>0</v>
      </c>
      <c r="M521" s="210">
        <v>0</v>
      </c>
      <c r="N521" s="210">
        <v>0</v>
      </c>
      <c r="O521" s="210">
        <v>0</v>
      </c>
      <c r="P521" s="210">
        <v>0</v>
      </c>
      <c r="Q521" s="210">
        <v>0</v>
      </c>
      <c r="R521" s="210">
        <v>0</v>
      </c>
      <c r="S521" s="210">
        <v>0</v>
      </c>
      <c r="T521" s="210">
        <v>0</v>
      </c>
      <c r="U521" s="210">
        <v>0</v>
      </c>
      <c r="V521" s="210">
        <v>0</v>
      </c>
      <c r="W521" s="210">
        <v>0</v>
      </c>
      <c r="X521" s="210">
        <v>0</v>
      </c>
      <c r="Y521" s="210">
        <v>0</v>
      </c>
      <c r="Z521" s="210">
        <v>0</v>
      </c>
      <c r="AA521" s="210">
        <v>1</v>
      </c>
      <c r="AB521" s="210">
        <v>1</v>
      </c>
      <c r="AC521" s="210">
        <v>1</v>
      </c>
      <c r="AD521" s="210">
        <v>1</v>
      </c>
      <c r="AE521" s="210">
        <v>1</v>
      </c>
      <c r="AF521" s="210">
        <v>1</v>
      </c>
      <c r="AG521" s="210">
        <v>1</v>
      </c>
      <c r="AH521" s="210">
        <v>1</v>
      </c>
      <c r="AI521" s="210">
        <v>1</v>
      </c>
      <c r="AJ521" s="210">
        <v>1</v>
      </c>
      <c r="AK521" s="210">
        <v>1</v>
      </c>
      <c r="AL521" s="210">
        <v>1</v>
      </c>
      <c r="AM521" s="210">
        <v>1</v>
      </c>
      <c r="AN521" s="210">
        <v>1</v>
      </c>
      <c r="AO521" s="210">
        <v>1</v>
      </c>
      <c r="AP521" s="210">
        <v>1</v>
      </c>
      <c r="AQ521" s="210">
        <v>1</v>
      </c>
      <c r="AR521" s="210">
        <v>1</v>
      </c>
      <c r="AS521" s="210">
        <v>1</v>
      </c>
      <c r="AT521" s="210">
        <v>1</v>
      </c>
      <c r="AU521" s="210">
        <v>1</v>
      </c>
      <c r="AV521" s="210">
        <v>1</v>
      </c>
      <c r="AW521" s="210">
        <v>1</v>
      </c>
      <c r="AX521" s="210">
        <v>1</v>
      </c>
      <c r="AY521" s="210">
        <v>1</v>
      </c>
      <c r="AZ521" s="210">
        <v>1</v>
      </c>
      <c r="BA521" s="210">
        <v>1</v>
      </c>
      <c r="BB521" s="210">
        <v>1</v>
      </c>
      <c r="BC521" s="210">
        <v>1</v>
      </c>
      <c r="BD521" s="210">
        <v>1</v>
      </c>
      <c r="BE521" s="210">
        <v>1</v>
      </c>
      <c r="BF521" s="210">
        <v>1</v>
      </c>
      <c r="BG521" s="210">
        <v>1</v>
      </c>
      <c r="BH521" s="210">
        <v>1</v>
      </c>
      <c r="BI521" s="210">
        <v>1</v>
      </c>
      <c r="BJ521" s="210">
        <v>1</v>
      </c>
      <c r="BK521" s="210">
        <v>1</v>
      </c>
      <c r="BL521" s="210">
        <v>1</v>
      </c>
      <c r="BM521" s="210">
        <v>1</v>
      </c>
      <c r="BN521" s="210">
        <v>1</v>
      </c>
      <c r="BO521" s="210">
        <v>1</v>
      </c>
      <c r="BP521" s="210">
        <v>1</v>
      </c>
      <c r="BQ521" s="210">
        <v>1</v>
      </c>
      <c r="BR521" s="210">
        <v>1</v>
      </c>
      <c r="BS521" s="210">
        <v>1</v>
      </c>
      <c r="BT521" s="210">
        <v>1</v>
      </c>
      <c r="BU521" s="210"/>
      <c r="BV521" s="210"/>
      <c r="BW521" s="210"/>
      <c r="BX521" s="210"/>
      <c r="BY521" s="210"/>
      <c r="BZ521" s="210"/>
      <c r="CA521" s="210"/>
      <c r="CB521" s="210"/>
      <c r="CC521" s="210"/>
      <c r="CD521" s="210"/>
      <c r="CE521" s="210"/>
      <c r="CF521" s="210"/>
      <c r="CG521" s="210"/>
      <c r="CH521" s="210"/>
      <c r="CI521" s="210"/>
      <c r="CJ521" s="210"/>
      <c r="CK521" s="210"/>
      <c r="CL521" s="210"/>
      <c r="CM521" s="210"/>
      <c r="CN521" s="210"/>
      <c r="CO521" s="210"/>
      <c r="CP521" s="210"/>
      <c r="CQ521" s="210"/>
      <c r="CR521" s="210"/>
      <c r="CS521" s="144"/>
      <c r="CT521" s="144"/>
    </row>
    <row r="522" spans="1:98" ht="15">
      <c r="A522" s="208" t="s">
        <v>8334</v>
      </c>
      <c r="B522" s="285" t="s">
        <v>546</v>
      </c>
      <c r="C522" s="209" t="s">
        <v>535</v>
      </c>
      <c r="D522" s="259"/>
      <c r="E522" s="209" t="s">
        <v>5149</v>
      </c>
      <c r="F522" s="209" t="s">
        <v>38</v>
      </c>
      <c r="G522" s="216" t="s">
        <v>35</v>
      </c>
      <c r="H522" s="209" t="s">
        <v>8271</v>
      </c>
      <c r="I522" s="2"/>
      <c r="J522" s="210">
        <v>0</v>
      </c>
      <c r="K522" s="210">
        <v>0</v>
      </c>
      <c r="L522" s="210">
        <v>0</v>
      </c>
      <c r="M522" s="210">
        <v>0</v>
      </c>
      <c r="N522" s="210">
        <v>0</v>
      </c>
      <c r="O522" s="210">
        <v>0</v>
      </c>
      <c r="P522" s="210">
        <v>0</v>
      </c>
      <c r="Q522" s="210">
        <v>0</v>
      </c>
      <c r="R522" s="210">
        <v>0</v>
      </c>
      <c r="S522" s="210">
        <v>0</v>
      </c>
      <c r="T522" s="210">
        <v>0</v>
      </c>
      <c r="U522" s="210">
        <v>0</v>
      </c>
      <c r="V522" s="210">
        <v>0</v>
      </c>
      <c r="W522" s="210">
        <v>0</v>
      </c>
      <c r="X522" s="210">
        <v>0</v>
      </c>
      <c r="Y522" s="210">
        <v>0</v>
      </c>
      <c r="Z522" s="210">
        <v>0</v>
      </c>
      <c r="AA522" s="210">
        <v>1</v>
      </c>
      <c r="AB522" s="210">
        <v>1</v>
      </c>
      <c r="AC522" s="210">
        <v>1</v>
      </c>
      <c r="AD522" s="210">
        <v>1</v>
      </c>
      <c r="AE522" s="210">
        <v>1</v>
      </c>
      <c r="AF522" s="210">
        <v>1</v>
      </c>
      <c r="AG522" s="210">
        <v>1</v>
      </c>
      <c r="AH522" s="210">
        <v>1</v>
      </c>
      <c r="AI522" s="210">
        <v>1</v>
      </c>
      <c r="AJ522" s="210">
        <v>1</v>
      </c>
      <c r="AK522" s="210">
        <v>1</v>
      </c>
      <c r="AL522" s="210">
        <v>1</v>
      </c>
      <c r="AM522" s="210">
        <v>1</v>
      </c>
      <c r="AN522" s="210">
        <v>1</v>
      </c>
      <c r="AO522" s="210">
        <v>1</v>
      </c>
      <c r="AP522" s="210">
        <v>1</v>
      </c>
      <c r="AQ522" s="210">
        <v>1</v>
      </c>
      <c r="AR522" s="210">
        <v>1</v>
      </c>
      <c r="AS522" s="210">
        <v>1</v>
      </c>
      <c r="AT522" s="210">
        <v>1</v>
      </c>
      <c r="AU522" s="210">
        <v>1</v>
      </c>
      <c r="AV522" s="210">
        <v>1</v>
      </c>
      <c r="AW522" s="210">
        <v>1</v>
      </c>
      <c r="AX522" s="210">
        <v>1</v>
      </c>
      <c r="AY522" s="210">
        <v>1</v>
      </c>
      <c r="AZ522" s="210">
        <v>1</v>
      </c>
      <c r="BA522" s="210">
        <v>1</v>
      </c>
      <c r="BB522" s="210">
        <v>1</v>
      </c>
      <c r="BC522" s="210">
        <v>1</v>
      </c>
      <c r="BD522" s="210">
        <v>1</v>
      </c>
      <c r="BE522" s="210">
        <v>1</v>
      </c>
      <c r="BF522" s="210">
        <v>1</v>
      </c>
      <c r="BG522" s="210">
        <v>1</v>
      </c>
      <c r="BH522" s="210">
        <v>1</v>
      </c>
      <c r="BI522" s="210">
        <v>1</v>
      </c>
      <c r="BJ522" s="210">
        <v>1</v>
      </c>
      <c r="BK522" s="210">
        <v>1</v>
      </c>
      <c r="BL522" s="210">
        <v>1</v>
      </c>
      <c r="BM522" s="210">
        <v>1</v>
      </c>
      <c r="BN522" s="210">
        <v>1</v>
      </c>
      <c r="BO522" s="210">
        <v>1</v>
      </c>
      <c r="BP522" s="210">
        <v>1</v>
      </c>
      <c r="BQ522" s="210">
        <v>1</v>
      </c>
      <c r="BR522" s="210">
        <v>1</v>
      </c>
      <c r="BS522" s="210">
        <v>1</v>
      </c>
      <c r="BT522" s="210">
        <v>1</v>
      </c>
      <c r="BU522" s="210"/>
      <c r="BV522" s="210"/>
      <c r="BW522" s="210"/>
      <c r="BX522" s="210"/>
      <c r="BY522" s="210"/>
      <c r="BZ522" s="210"/>
      <c r="CA522" s="210"/>
      <c r="CB522" s="210"/>
      <c r="CC522" s="210"/>
      <c r="CD522" s="210"/>
      <c r="CE522" s="210"/>
      <c r="CF522" s="210"/>
      <c r="CG522" s="210"/>
      <c r="CH522" s="210"/>
      <c r="CI522" s="210"/>
      <c r="CJ522" s="210"/>
      <c r="CK522" s="210"/>
      <c r="CL522" s="210"/>
      <c r="CM522" s="210"/>
      <c r="CN522" s="210"/>
      <c r="CO522" s="210"/>
      <c r="CP522" s="210"/>
      <c r="CQ522" s="210"/>
      <c r="CR522" s="210"/>
      <c r="CS522" s="144"/>
      <c r="CT522" s="144"/>
    </row>
    <row r="523" spans="1:98" ht="15">
      <c r="A523" s="208" t="s">
        <v>8334</v>
      </c>
      <c r="B523" s="285" t="s">
        <v>547</v>
      </c>
      <c r="C523" s="209" t="s">
        <v>535</v>
      </c>
      <c r="D523" s="259"/>
      <c r="E523" s="209" t="s">
        <v>5143</v>
      </c>
      <c r="F523" s="209" t="s">
        <v>38</v>
      </c>
      <c r="G523" s="216" t="s">
        <v>35</v>
      </c>
      <c r="H523" s="209" t="s">
        <v>8271</v>
      </c>
      <c r="I523" s="2"/>
      <c r="J523" s="210">
        <v>0</v>
      </c>
      <c r="K523" s="210">
        <v>0</v>
      </c>
      <c r="L523" s="210">
        <v>0</v>
      </c>
      <c r="M523" s="210">
        <v>0</v>
      </c>
      <c r="N523" s="210">
        <v>0</v>
      </c>
      <c r="O523" s="210">
        <v>0</v>
      </c>
      <c r="P523" s="210">
        <v>0</v>
      </c>
      <c r="Q523" s="210">
        <v>0</v>
      </c>
      <c r="R523" s="210">
        <v>0</v>
      </c>
      <c r="S523" s="210">
        <v>0</v>
      </c>
      <c r="T523" s="210">
        <v>0</v>
      </c>
      <c r="U523" s="210">
        <v>0</v>
      </c>
      <c r="V523" s="210">
        <v>0</v>
      </c>
      <c r="W523" s="210">
        <v>0</v>
      </c>
      <c r="X523" s="210">
        <v>0</v>
      </c>
      <c r="Y523" s="210">
        <v>0</v>
      </c>
      <c r="Z523" s="210">
        <v>0</v>
      </c>
      <c r="AA523" s="210">
        <v>0.3</v>
      </c>
      <c r="AB523" s="210">
        <v>0.3</v>
      </c>
      <c r="AC523" s="210">
        <v>0.3</v>
      </c>
      <c r="AD523" s="210">
        <v>0.3</v>
      </c>
      <c r="AE523" s="210">
        <v>0.3</v>
      </c>
      <c r="AF523" s="210">
        <v>0.3</v>
      </c>
      <c r="AG523" s="210">
        <v>0.3</v>
      </c>
      <c r="AH523" s="210">
        <v>0.3</v>
      </c>
      <c r="AI523" s="210">
        <v>0.3</v>
      </c>
      <c r="AJ523" s="210">
        <v>0.3</v>
      </c>
      <c r="AK523" s="210">
        <v>0.3</v>
      </c>
      <c r="AL523" s="210">
        <v>0.3</v>
      </c>
      <c r="AM523" s="210">
        <v>0.3</v>
      </c>
      <c r="AN523" s="210">
        <v>0.3</v>
      </c>
      <c r="AO523" s="210">
        <v>0.3</v>
      </c>
      <c r="AP523" s="210">
        <v>0.3</v>
      </c>
      <c r="AQ523" s="210">
        <v>0.3</v>
      </c>
      <c r="AR523" s="210">
        <v>0.3</v>
      </c>
      <c r="AS523" s="210">
        <v>0.3</v>
      </c>
      <c r="AT523" s="210">
        <v>0.3</v>
      </c>
      <c r="AU523" s="210">
        <v>0.3</v>
      </c>
      <c r="AV523" s="210">
        <v>0.3</v>
      </c>
      <c r="AW523" s="210">
        <v>0.3</v>
      </c>
      <c r="AX523" s="210">
        <v>0.3</v>
      </c>
      <c r="AY523" s="210">
        <v>0.3</v>
      </c>
      <c r="AZ523" s="210">
        <v>0.3</v>
      </c>
      <c r="BA523" s="210">
        <v>0.3</v>
      </c>
      <c r="BB523" s="210">
        <v>0.3</v>
      </c>
      <c r="BC523" s="210">
        <v>0.3</v>
      </c>
      <c r="BD523" s="210">
        <v>0.3</v>
      </c>
      <c r="BE523" s="210">
        <v>0.3</v>
      </c>
      <c r="BF523" s="210">
        <v>0.3</v>
      </c>
      <c r="BG523" s="210">
        <v>0.3</v>
      </c>
      <c r="BH523" s="210">
        <v>0.3</v>
      </c>
      <c r="BI523" s="210">
        <v>0.3</v>
      </c>
      <c r="BJ523" s="210">
        <v>0.3</v>
      </c>
      <c r="BK523" s="210">
        <v>0.3</v>
      </c>
      <c r="BL523" s="210">
        <v>0.3</v>
      </c>
      <c r="BM523" s="210">
        <v>0.3</v>
      </c>
      <c r="BN523" s="210">
        <v>0.3</v>
      </c>
      <c r="BO523" s="210">
        <v>0.3</v>
      </c>
      <c r="BP523" s="210">
        <v>0.3</v>
      </c>
      <c r="BQ523" s="210">
        <v>0.3</v>
      </c>
      <c r="BR523" s="210">
        <v>0.3</v>
      </c>
      <c r="BS523" s="210">
        <v>0.3</v>
      </c>
      <c r="BT523" s="210">
        <v>0.3</v>
      </c>
      <c r="BU523" s="210"/>
      <c r="BV523" s="210"/>
      <c r="BW523" s="210"/>
      <c r="BX523" s="210"/>
      <c r="BY523" s="210"/>
      <c r="BZ523" s="210"/>
      <c r="CA523" s="210"/>
      <c r="CB523" s="210"/>
      <c r="CC523" s="210"/>
      <c r="CD523" s="210"/>
      <c r="CE523" s="210"/>
      <c r="CF523" s="210"/>
      <c r="CG523" s="210"/>
      <c r="CH523" s="210"/>
      <c r="CI523" s="210"/>
      <c r="CJ523" s="210"/>
      <c r="CK523" s="210"/>
      <c r="CL523" s="210"/>
      <c r="CM523" s="210"/>
      <c r="CN523" s="210"/>
      <c r="CO523" s="210"/>
      <c r="CP523" s="210"/>
      <c r="CQ523" s="210"/>
      <c r="CR523" s="210"/>
      <c r="CS523" s="144"/>
      <c r="CT523" s="144"/>
    </row>
    <row r="524" spans="1:98" ht="15">
      <c r="A524" s="208" t="s">
        <v>8334</v>
      </c>
      <c r="B524" s="285" t="s">
        <v>548</v>
      </c>
      <c r="C524" s="209" t="s">
        <v>535</v>
      </c>
      <c r="D524" s="259"/>
      <c r="E524" s="209" t="s">
        <v>5149</v>
      </c>
      <c r="F524" s="209" t="s">
        <v>38</v>
      </c>
      <c r="G524" s="216" t="s">
        <v>35</v>
      </c>
      <c r="H524" s="209" t="s">
        <v>8271</v>
      </c>
      <c r="I524" s="2"/>
      <c r="J524" s="210">
        <v>0</v>
      </c>
      <c r="K524" s="210">
        <v>0</v>
      </c>
      <c r="L524" s="210">
        <v>0</v>
      </c>
      <c r="M524" s="210">
        <v>0</v>
      </c>
      <c r="N524" s="210">
        <v>0</v>
      </c>
      <c r="O524" s="210">
        <v>0</v>
      </c>
      <c r="P524" s="210">
        <v>0</v>
      </c>
      <c r="Q524" s="210">
        <v>0</v>
      </c>
      <c r="R524" s="210">
        <v>0</v>
      </c>
      <c r="S524" s="210">
        <v>0</v>
      </c>
      <c r="T524" s="210">
        <v>0</v>
      </c>
      <c r="U524" s="210">
        <v>0</v>
      </c>
      <c r="V524" s="210">
        <v>0</v>
      </c>
      <c r="W524" s="210">
        <v>0</v>
      </c>
      <c r="X524" s="210">
        <v>0</v>
      </c>
      <c r="Y524" s="210">
        <v>0</v>
      </c>
      <c r="Z524" s="210">
        <v>0</v>
      </c>
      <c r="AA524" s="210">
        <v>1</v>
      </c>
      <c r="AB524" s="210">
        <v>1</v>
      </c>
      <c r="AC524" s="210">
        <v>1</v>
      </c>
      <c r="AD524" s="210">
        <v>1</v>
      </c>
      <c r="AE524" s="210">
        <v>1</v>
      </c>
      <c r="AF524" s="210">
        <v>1</v>
      </c>
      <c r="AG524" s="210">
        <v>1</v>
      </c>
      <c r="AH524" s="210">
        <v>1</v>
      </c>
      <c r="AI524" s="210">
        <v>1</v>
      </c>
      <c r="AJ524" s="210">
        <v>1</v>
      </c>
      <c r="AK524" s="210">
        <v>1</v>
      </c>
      <c r="AL524" s="210">
        <v>1</v>
      </c>
      <c r="AM524" s="210">
        <v>1</v>
      </c>
      <c r="AN524" s="210">
        <v>1</v>
      </c>
      <c r="AO524" s="210">
        <v>1</v>
      </c>
      <c r="AP524" s="210">
        <v>1</v>
      </c>
      <c r="AQ524" s="210">
        <v>1</v>
      </c>
      <c r="AR524" s="210">
        <v>1</v>
      </c>
      <c r="AS524" s="210">
        <v>1</v>
      </c>
      <c r="AT524" s="210">
        <v>1</v>
      </c>
      <c r="AU524" s="210">
        <v>1</v>
      </c>
      <c r="AV524" s="210">
        <v>1</v>
      </c>
      <c r="AW524" s="210">
        <v>1</v>
      </c>
      <c r="AX524" s="210">
        <v>1</v>
      </c>
      <c r="AY524" s="210">
        <v>1</v>
      </c>
      <c r="AZ524" s="210">
        <v>1</v>
      </c>
      <c r="BA524" s="210">
        <v>1</v>
      </c>
      <c r="BB524" s="210">
        <v>1</v>
      </c>
      <c r="BC524" s="210">
        <v>1</v>
      </c>
      <c r="BD524" s="210">
        <v>1</v>
      </c>
      <c r="BE524" s="210">
        <v>1</v>
      </c>
      <c r="BF524" s="210">
        <v>1</v>
      </c>
      <c r="BG524" s="210">
        <v>1</v>
      </c>
      <c r="BH524" s="210">
        <v>1</v>
      </c>
      <c r="BI524" s="210">
        <v>1</v>
      </c>
      <c r="BJ524" s="210">
        <v>1</v>
      </c>
      <c r="BK524" s="210">
        <v>1</v>
      </c>
      <c r="BL524" s="210">
        <v>1</v>
      </c>
      <c r="BM524" s="210">
        <v>1</v>
      </c>
      <c r="BN524" s="210">
        <v>1</v>
      </c>
      <c r="BO524" s="210">
        <v>1</v>
      </c>
      <c r="BP524" s="210">
        <v>1</v>
      </c>
      <c r="BQ524" s="210">
        <v>1</v>
      </c>
      <c r="BR524" s="210">
        <v>1</v>
      </c>
      <c r="BS524" s="210">
        <v>1</v>
      </c>
      <c r="BT524" s="210">
        <v>1</v>
      </c>
      <c r="BU524" s="210"/>
      <c r="BV524" s="210"/>
      <c r="BW524" s="210"/>
      <c r="BX524" s="210"/>
      <c r="BY524" s="210"/>
      <c r="BZ524" s="210"/>
      <c r="CA524" s="210"/>
      <c r="CB524" s="210"/>
      <c r="CC524" s="210"/>
      <c r="CD524" s="210"/>
      <c r="CE524" s="210"/>
      <c r="CF524" s="210"/>
      <c r="CG524" s="210"/>
      <c r="CH524" s="210"/>
      <c r="CI524" s="210"/>
      <c r="CJ524" s="210"/>
      <c r="CK524" s="210"/>
      <c r="CL524" s="210"/>
      <c r="CM524" s="210"/>
      <c r="CN524" s="210"/>
      <c r="CO524" s="210"/>
      <c r="CP524" s="210"/>
      <c r="CQ524" s="210"/>
      <c r="CR524" s="210"/>
      <c r="CS524" s="144"/>
      <c r="CT524" s="144"/>
    </row>
    <row r="525" spans="1:98" ht="15">
      <c r="A525" s="208" t="s">
        <v>8334</v>
      </c>
      <c r="B525" s="285" t="s">
        <v>549</v>
      </c>
      <c r="C525" s="209" t="s">
        <v>535</v>
      </c>
      <c r="D525" s="259"/>
      <c r="E525" s="209" t="s">
        <v>5147</v>
      </c>
      <c r="F525" s="209" t="s">
        <v>38</v>
      </c>
      <c r="G525" s="216" t="s">
        <v>35</v>
      </c>
      <c r="H525" s="209" t="s">
        <v>8271</v>
      </c>
      <c r="I525" s="2"/>
      <c r="J525" s="210">
        <v>0</v>
      </c>
      <c r="K525" s="210">
        <v>0</v>
      </c>
      <c r="L525" s="210">
        <v>0</v>
      </c>
      <c r="M525" s="210">
        <v>0</v>
      </c>
      <c r="N525" s="210">
        <v>0</v>
      </c>
      <c r="O525" s="210">
        <v>1</v>
      </c>
      <c r="P525" s="210">
        <v>1</v>
      </c>
      <c r="Q525" s="210">
        <v>1</v>
      </c>
      <c r="R525" s="210">
        <v>1</v>
      </c>
      <c r="S525" s="210">
        <v>1</v>
      </c>
      <c r="T525" s="210">
        <v>1</v>
      </c>
      <c r="U525" s="210">
        <v>1</v>
      </c>
      <c r="V525" s="210">
        <v>1</v>
      </c>
      <c r="W525" s="210">
        <v>1</v>
      </c>
      <c r="X525" s="210">
        <v>1</v>
      </c>
      <c r="Y525" s="210">
        <v>1</v>
      </c>
      <c r="Z525" s="210">
        <v>1</v>
      </c>
      <c r="AA525" s="210">
        <v>1</v>
      </c>
      <c r="AB525" s="210">
        <v>1</v>
      </c>
      <c r="AC525" s="210">
        <v>1</v>
      </c>
      <c r="AD525" s="210">
        <v>1</v>
      </c>
      <c r="AE525" s="210">
        <v>1</v>
      </c>
      <c r="AF525" s="210">
        <v>1</v>
      </c>
      <c r="AG525" s="210">
        <v>1</v>
      </c>
      <c r="AH525" s="210">
        <v>1</v>
      </c>
      <c r="AI525" s="210">
        <v>1</v>
      </c>
      <c r="AJ525" s="210">
        <v>1</v>
      </c>
      <c r="AK525" s="210">
        <v>1</v>
      </c>
      <c r="AL525" s="210">
        <v>1</v>
      </c>
      <c r="AM525" s="210">
        <v>1</v>
      </c>
      <c r="AN525" s="210">
        <v>1</v>
      </c>
      <c r="AO525" s="210">
        <v>1</v>
      </c>
      <c r="AP525" s="210">
        <v>1</v>
      </c>
      <c r="AQ525" s="210">
        <v>1</v>
      </c>
      <c r="AR525" s="210">
        <v>1</v>
      </c>
      <c r="AS525" s="210">
        <v>1</v>
      </c>
      <c r="AT525" s="210">
        <v>1</v>
      </c>
      <c r="AU525" s="210">
        <v>1</v>
      </c>
      <c r="AV525" s="210">
        <v>1</v>
      </c>
      <c r="AW525" s="210">
        <v>1</v>
      </c>
      <c r="AX525" s="210">
        <v>1</v>
      </c>
      <c r="AY525" s="210">
        <v>1</v>
      </c>
      <c r="AZ525" s="210">
        <v>1</v>
      </c>
      <c r="BA525" s="210">
        <v>1</v>
      </c>
      <c r="BB525" s="210">
        <v>1</v>
      </c>
      <c r="BC525" s="210">
        <v>1</v>
      </c>
      <c r="BD525" s="210">
        <v>1</v>
      </c>
      <c r="BE525" s="210">
        <v>1</v>
      </c>
      <c r="BF525" s="210">
        <v>1</v>
      </c>
      <c r="BG525" s="210">
        <v>1</v>
      </c>
      <c r="BH525" s="210">
        <v>1</v>
      </c>
      <c r="BI525" s="210">
        <v>1</v>
      </c>
      <c r="BJ525" s="210">
        <v>1</v>
      </c>
      <c r="BK525" s="210">
        <v>1</v>
      </c>
      <c r="BL525" s="210">
        <v>1</v>
      </c>
      <c r="BM525" s="210">
        <v>1</v>
      </c>
      <c r="BN525" s="210">
        <v>1</v>
      </c>
      <c r="BO525" s="210">
        <v>1</v>
      </c>
      <c r="BP525" s="210">
        <v>1</v>
      </c>
      <c r="BQ525" s="210">
        <v>1</v>
      </c>
      <c r="BR525" s="210">
        <v>1</v>
      </c>
      <c r="BS525" s="210">
        <v>1</v>
      </c>
      <c r="BT525" s="210">
        <v>1</v>
      </c>
      <c r="BU525" s="210"/>
      <c r="BV525" s="210"/>
      <c r="BW525" s="210"/>
      <c r="BX525" s="210"/>
      <c r="BY525" s="210"/>
      <c r="BZ525" s="210"/>
      <c r="CA525" s="210"/>
      <c r="CB525" s="210"/>
      <c r="CC525" s="210"/>
      <c r="CD525" s="210"/>
      <c r="CE525" s="210"/>
      <c r="CF525" s="210"/>
      <c r="CG525" s="210"/>
      <c r="CH525" s="210"/>
      <c r="CI525" s="210"/>
      <c r="CJ525" s="210"/>
      <c r="CK525" s="210"/>
      <c r="CL525" s="210"/>
      <c r="CM525" s="210"/>
      <c r="CN525" s="210"/>
      <c r="CO525" s="210"/>
      <c r="CP525" s="210"/>
      <c r="CQ525" s="210"/>
      <c r="CR525" s="210"/>
      <c r="CS525" s="144"/>
      <c r="CT525" s="144"/>
    </row>
    <row r="526" spans="1:98" ht="15">
      <c r="A526" s="208" t="s">
        <v>8334</v>
      </c>
      <c r="B526" s="285" t="s">
        <v>550</v>
      </c>
      <c r="C526" s="209" t="s">
        <v>535</v>
      </c>
      <c r="D526" s="259"/>
      <c r="E526" s="209" t="s">
        <v>5163</v>
      </c>
      <c r="F526" s="209" t="s">
        <v>38</v>
      </c>
      <c r="G526" s="216" t="s">
        <v>35</v>
      </c>
      <c r="H526" s="209" t="s">
        <v>8271</v>
      </c>
      <c r="I526" s="2"/>
      <c r="J526" s="210">
        <v>0</v>
      </c>
      <c r="K526" s="210">
        <v>0</v>
      </c>
      <c r="L526" s="210">
        <v>0</v>
      </c>
      <c r="M526" s="210">
        <v>0</v>
      </c>
      <c r="N526" s="210">
        <v>0</v>
      </c>
      <c r="O526" s="210">
        <v>1</v>
      </c>
      <c r="P526" s="210">
        <v>1</v>
      </c>
      <c r="Q526" s="210">
        <v>1</v>
      </c>
      <c r="R526" s="210">
        <v>1</v>
      </c>
      <c r="S526" s="210">
        <v>1</v>
      </c>
      <c r="T526" s="210">
        <v>1</v>
      </c>
      <c r="U526" s="210">
        <v>1</v>
      </c>
      <c r="V526" s="210">
        <v>1</v>
      </c>
      <c r="W526" s="210">
        <v>1</v>
      </c>
      <c r="X526" s="210">
        <v>1</v>
      </c>
      <c r="Y526" s="210">
        <v>1</v>
      </c>
      <c r="Z526" s="210">
        <v>1</v>
      </c>
      <c r="AA526" s="210">
        <v>1</v>
      </c>
      <c r="AB526" s="210">
        <v>1</v>
      </c>
      <c r="AC526" s="210">
        <v>1</v>
      </c>
      <c r="AD526" s="210">
        <v>1</v>
      </c>
      <c r="AE526" s="210">
        <v>1</v>
      </c>
      <c r="AF526" s="210">
        <v>1</v>
      </c>
      <c r="AG526" s="210">
        <v>1</v>
      </c>
      <c r="AH526" s="210">
        <v>1</v>
      </c>
      <c r="AI526" s="210">
        <v>1</v>
      </c>
      <c r="AJ526" s="210">
        <v>1</v>
      </c>
      <c r="AK526" s="210">
        <v>1</v>
      </c>
      <c r="AL526" s="210">
        <v>1</v>
      </c>
      <c r="AM526" s="210">
        <v>1</v>
      </c>
      <c r="AN526" s="210">
        <v>1</v>
      </c>
      <c r="AO526" s="210">
        <v>1</v>
      </c>
      <c r="AP526" s="210">
        <v>1</v>
      </c>
      <c r="AQ526" s="210">
        <v>1</v>
      </c>
      <c r="AR526" s="210">
        <v>1</v>
      </c>
      <c r="AS526" s="210">
        <v>1</v>
      </c>
      <c r="AT526" s="210">
        <v>1</v>
      </c>
      <c r="AU526" s="210">
        <v>1</v>
      </c>
      <c r="AV526" s="210">
        <v>1</v>
      </c>
      <c r="AW526" s="210">
        <v>1</v>
      </c>
      <c r="AX526" s="210">
        <v>1</v>
      </c>
      <c r="AY526" s="210">
        <v>1</v>
      </c>
      <c r="AZ526" s="210">
        <v>1</v>
      </c>
      <c r="BA526" s="210">
        <v>1</v>
      </c>
      <c r="BB526" s="210">
        <v>1</v>
      </c>
      <c r="BC526" s="210">
        <v>1</v>
      </c>
      <c r="BD526" s="210">
        <v>1</v>
      </c>
      <c r="BE526" s="210">
        <v>1</v>
      </c>
      <c r="BF526" s="210">
        <v>1</v>
      </c>
      <c r="BG526" s="210">
        <v>1</v>
      </c>
      <c r="BH526" s="210">
        <v>1</v>
      </c>
      <c r="BI526" s="210">
        <v>1</v>
      </c>
      <c r="BJ526" s="210">
        <v>1</v>
      </c>
      <c r="BK526" s="210">
        <v>1</v>
      </c>
      <c r="BL526" s="210">
        <v>1</v>
      </c>
      <c r="BM526" s="210">
        <v>1</v>
      </c>
      <c r="BN526" s="210">
        <v>1</v>
      </c>
      <c r="BO526" s="210">
        <v>1</v>
      </c>
      <c r="BP526" s="210">
        <v>1</v>
      </c>
      <c r="BQ526" s="210">
        <v>1</v>
      </c>
      <c r="BR526" s="210">
        <v>1</v>
      </c>
      <c r="BS526" s="210">
        <v>1</v>
      </c>
      <c r="BT526" s="210">
        <v>1</v>
      </c>
      <c r="BU526" s="210"/>
      <c r="BV526" s="210"/>
      <c r="BW526" s="210"/>
      <c r="BX526" s="210"/>
      <c r="BY526" s="210"/>
      <c r="BZ526" s="210"/>
      <c r="CA526" s="210"/>
      <c r="CB526" s="210"/>
      <c r="CC526" s="210"/>
      <c r="CD526" s="210"/>
      <c r="CE526" s="210"/>
      <c r="CF526" s="210"/>
      <c r="CG526" s="210"/>
      <c r="CH526" s="210"/>
      <c r="CI526" s="210"/>
      <c r="CJ526" s="210"/>
      <c r="CK526" s="210"/>
      <c r="CL526" s="210"/>
      <c r="CM526" s="210"/>
      <c r="CN526" s="210"/>
      <c r="CO526" s="210"/>
      <c r="CP526" s="210"/>
      <c r="CQ526" s="210"/>
      <c r="CR526" s="210"/>
      <c r="CS526" s="144"/>
      <c r="CT526" s="144"/>
    </row>
    <row r="527" spans="1:98" ht="15">
      <c r="A527" s="208" t="s">
        <v>8334</v>
      </c>
      <c r="B527" s="285" t="s">
        <v>551</v>
      </c>
      <c r="C527" s="209" t="s">
        <v>535</v>
      </c>
      <c r="D527" s="259"/>
      <c r="E527" s="209" t="s">
        <v>5149</v>
      </c>
      <c r="F527" s="209" t="s">
        <v>38</v>
      </c>
      <c r="G527" s="216" t="s">
        <v>35</v>
      </c>
      <c r="H527" s="209" t="s">
        <v>8271</v>
      </c>
      <c r="I527" s="2"/>
      <c r="J527" s="210">
        <v>0</v>
      </c>
      <c r="K527" s="210">
        <v>0</v>
      </c>
      <c r="L527" s="210">
        <v>0</v>
      </c>
      <c r="M527" s="210">
        <v>0</v>
      </c>
      <c r="N527" s="210">
        <v>0</v>
      </c>
      <c r="O527" s="210">
        <v>1</v>
      </c>
      <c r="P527" s="210">
        <v>1</v>
      </c>
      <c r="Q527" s="210">
        <v>1</v>
      </c>
      <c r="R527" s="210">
        <v>1</v>
      </c>
      <c r="S527" s="210">
        <v>1</v>
      </c>
      <c r="T527" s="210">
        <v>1</v>
      </c>
      <c r="U527" s="210">
        <v>1</v>
      </c>
      <c r="V527" s="210">
        <v>1</v>
      </c>
      <c r="W527" s="210">
        <v>1</v>
      </c>
      <c r="X527" s="210">
        <v>1</v>
      </c>
      <c r="Y527" s="210">
        <v>1</v>
      </c>
      <c r="Z527" s="210">
        <v>1</v>
      </c>
      <c r="AA527" s="210">
        <v>1</v>
      </c>
      <c r="AB527" s="210">
        <v>1</v>
      </c>
      <c r="AC527" s="210">
        <v>1</v>
      </c>
      <c r="AD527" s="210">
        <v>1</v>
      </c>
      <c r="AE527" s="210">
        <v>1</v>
      </c>
      <c r="AF527" s="210">
        <v>1</v>
      </c>
      <c r="AG527" s="210">
        <v>1</v>
      </c>
      <c r="AH527" s="210">
        <v>1</v>
      </c>
      <c r="AI527" s="210">
        <v>1</v>
      </c>
      <c r="AJ527" s="210">
        <v>1</v>
      </c>
      <c r="AK527" s="210">
        <v>1</v>
      </c>
      <c r="AL527" s="210">
        <v>1</v>
      </c>
      <c r="AM527" s="210">
        <v>1</v>
      </c>
      <c r="AN527" s="210">
        <v>1</v>
      </c>
      <c r="AO527" s="210">
        <v>1</v>
      </c>
      <c r="AP527" s="210">
        <v>1</v>
      </c>
      <c r="AQ527" s="210">
        <v>1</v>
      </c>
      <c r="AR527" s="210">
        <v>1</v>
      </c>
      <c r="AS527" s="210">
        <v>1</v>
      </c>
      <c r="AT527" s="210">
        <v>1</v>
      </c>
      <c r="AU527" s="210">
        <v>1</v>
      </c>
      <c r="AV527" s="210">
        <v>1</v>
      </c>
      <c r="AW527" s="210">
        <v>1</v>
      </c>
      <c r="AX527" s="210">
        <v>1</v>
      </c>
      <c r="AY527" s="210">
        <v>1</v>
      </c>
      <c r="AZ527" s="210">
        <v>1</v>
      </c>
      <c r="BA527" s="210">
        <v>1</v>
      </c>
      <c r="BB527" s="210">
        <v>1</v>
      </c>
      <c r="BC527" s="210">
        <v>1</v>
      </c>
      <c r="BD527" s="210">
        <v>1</v>
      </c>
      <c r="BE527" s="210">
        <v>1</v>
      </c>
      <c r="BF527" s="210">
        <v>1</v>
      </c>
      <c r="BG527" s="210">
        <v>1</v>
      </c>
      <c r="BH527" s="210">
        <v>1</v>
      </c>
      <c r="BI527" s="210">
        <v>1</v>
      </c>
      <c r="BJ527" s="210">
        <v>1</v>
      </c>
      <c r="BK527" s="210">
        <v>1</v>
      </c>
      <c r="BL527" s="210">
        <v>1</v>
      </c>
      <c r="BM527" s="210">
        <v>1</v>
      </c>
      <c r="BN527" s="210">
        <v>1</v>
      </c>
      <c r="BO527" s="210">
        <v>1</v>
      </c>
      <c r="BP527" s="210">
        <v>1</v>
      </c>
      <c r="BQ527" s="210">
        <v>1</v>
      </c>
      <c r="BR527" s="210">
        <v>1</v>
      </c>
      <c r="BS527" s="210">
        <v>1</v>
      </c>
      <c r="BT527" s="210">
        <v>1</v>
      </c>
      <c r="BU527" s="210"/>
      <c r="BV527" s="210"/>
      <c r="BW527" s="210"/>
      <c r="BX527" s="210"/>
      <c r="BY527" s="210"/>
      <c r="BZ527" s="210"/>
      <c r="CA527" s="210"/>
      <c r="CB527" s="210"/>
      <c r="CC527" s="210"/>
      <c r="CD527" s="210"/>
      <c r="CE527" s="210"/>
      <c r="CF527" s="210"/>
      <c r="CG527" s="210"/>
      <c r="CH527" s="210"/>
      <c r="CI527" s="210"/>
      <c r="CJ527" s="210"/>
      <c r="CK527" s="210"/>
      <c r="CL527" s="210"/>
      <c r="CM527" s="210"/>
      <c r="CN527" s="210"/>
      <c r="CO527" s="210"/>
      <c r="CP527" s="210"/>
      <c r="CQ527" s="210"/>
      <c r="CR527" s="210"/>
      <c r="CS527" s="144"/>
      <c r="CT527" s="144"/>
    </row>
    <row r="528" spans="1:98" ht="15">
      <c r="A528" s="208" t="s">
        <v>8334</v>
      </c>
      <c r="B528" s="285" t="s">
        <v>547</v>
      </c>
      <c r="C528" s="209" t="s">
        <v>535</v>
      </c>
      <c r="D528" s="259"/>
      <c r="E528" s="209" t="s">
        <v>2597</v>
      </c>
      <c r="F528" s="209" t="s">
        <v>38</v>
      </c>
      <c r="G528" s="216" t="s">
        <v>35</v>
      </c>
      <c r="H528" s="209" t="s">
        <v>8271</v>
      </c>
      <c r="I528" s="2"/>
      <c r="J528" s="210">
        <v>0</v>
      </c>
      <c r="K528" s="210">
        <v>0</v>
      </c>
      <c r="L528" s="210">
        <v>0</v>
      </c>
      <c r="M528" s="210">
        <v>0</v>
      </c>
      <c r="N528" s="210">
        <v>0</v>
      </c>
      <c r="O528" s="210">
        <v>0</v>
      </c>
      <c r="P528" s="210">
        <v>0</v>
      </c>
      <c r="Q528" s="210">
        <v>0</v>
      </c>
      <c r="R528" s="210">
        <v>0</v>
      </c>
      <c r="S528" s="210">
        <v>0</v>
      </c>
      <c r="T528" s="210">
        <v>0</v>
      </c>
      <c r="U528" s="210">
        <v>0</v>
      </c>
      <c r="V528" s="210">
        <v>0</v>
      </c>
      <c r="W528" s="210">
        <v>0</v>
      </c>
      <c r="X528" s="210">
        <v>0</v>
      </c>
      <c r="Y528" s="210">
        <v>0</v>
      </c>
      <c r="Z528" s="210">
        <v>0</v>
      </c>
      <c r="AA528" s="210">
        <v>0.4</v>
      </c>
      <c r="AB528" s="210">
        <v>0.4</v>
      </c>
      <c r="AC528" s="210">
        <v>0.4</v>
      </c>
      <c r="AD528" s="210">
        <v>0.4</v>
      </c>
      <c r="AE528" s="210">
        <v>0.4</v>
      </c>
      <c r="AF528" s="210">
        <v>0.4</v>
      </c>
      <c r="AG528" s="210">
        <v>0.4</v>
      </c>
      <c r="AH528" s="210">
        <v>0.4</v>
      </c>
      <c r="AI528" s="210">
        <v>0.4</v>
      </c>
      <c r="AJ528" s="210">
        <v>0.4</v>
      </c>
      <c r="AK528" s="210">
        <v>0.4</v>
      </c>
      <c r="AL528" s="210">
        <v>0.4</v>
      </c>
      <c r="AM528" s="210">
        <v>0.4</v>
      </c>
      <c r="AN528" s="210">
        <v>0.4</v>
      </c>
      <c r="AO528" s="210">
        <v>0.4</v>
      </c>
      <c r="AP528" s="210">
        <v>0.4</v>
      </c>
      <c r="AQ528" s="210">
        <v>0.4</v>
      </c>
      <c r="AR528" s="210">
        <v>0.4</v>
      </c>
      <c r="AS528" s="210">
        <v>0.4</v>
      </c>
      <c r="AT528" s="210">
        <v>0.4</v>
      </c>
      <c r="AU528" s="210">
        <v>0.4</v>
      </c>
      <c r="AV528" s="210">
        <v>0.4</v>
      </c>
      <c r="AW528" s="210">
        <v>0.4</v>
      </c>
      <c r="AX528" s="210">
        <v>0.4</v>
      </c>
      <c r="AY528" s="210">
        <v>0.4</v>
      </c>
      <c r="AZ528" s="210">
        <v>0.4</v>
      </c>
      <c r="BA528" s="210">
        <v>0.4</v>
      </c>
      <c r="BB528" s="210">
        <v>0.4</v>
      </c>
      <c r="BC528" s="210">
        <v>0.4</v>
      </c>
      <c r="BD528" s="210">
        <v>0.4</v>
      </c>
      <c r="BE528" s="210">
        <v>0.4</v>
      </c>
      <c r="BF528" s="210">
        <v>0.4</v>
      </c>
      <c r="BG528" s="210">
        <v>0.4</v>
      </c>
      <c r="BH528" s="210">
        <v>0.4</v>
      </c>
      <c r="BI528" s="210">
        <v>0.4</v>
      </c>
      <c r="BJ528" s="210">
        <v>0.4</v>
      </c>
      <c r="BK528" s="210">
        <v>0.4</v>
      </c>
      <c r="BL528" s="210">
        <v>0.4</v>
      </c>
      <c r="BM528" s="210">
        <v>0.4</v>
      </c>
      <c r="BN528" s="210">
        <v>0.4</v>
      </c>
      <c r="BO528" s="210">
        <v>0.4</v>
      </c>
      <c r="BP528" s="210">
        <v>0.4</v>
      </c>
      <c r="BQ528" s="210">
        <v>0.4</v>
      </c>
      <c r="BR528" s="210">
        <v>0.4</v>
      </c>
      <c r="BS528" s="210">
        <v>0.4</v>
      </c>
      <c r="BT528" s="210">
        <v>0.4</v>
      </c>
      <c r="BU528" s="210"/>
      <c r="BV528" s="210"/>
      <c r="BW528" s="210"/>
      <c r="BX528" s="210"/>
      <c r="BY528" s="210"/>
      <c r="BZ528" s="210"/>
      <c r="CA528" s="210"/>
      <c r="CB528" s="210"/>
      <c r="CC528" s="210"/>
      <c r="CD528" s="210"/>
      <c r="CE528" s="210"/>
      <c r="CF528" s="210"/>
      <c r="CG528" s="210"/>
      <c r="CH528" s="210"/>
      <c r="CI528" s="210"/>
      <c r="CJ528" s="210"/>
      <c r="CK528" s="210"/>
      <c r="CL528" s="210"/>
      <c r="CM528" s="210"/>
      <c r="CN528" s="210"/>
      <c r="CO528" s="210"/>
      <c r="CP528" s="210"/>
      <c r="CQ528" s="210"/>
      <c r="CR528" s="210"/>
      <c r="CS528" s="144"/>
      <c r="CT528" s="144"/>
    </row>
    <row r="529" spans="1:98" ht="15">
      <c r="A529" s="208" t="s">
        <v>8334</v>
      </c>
      <c r="B529" s="285" t="s">
        <v>547</v>
      </c>
      <c r="C529" s="209" t="s">
        <v>535</v>
      </c>
      <c r="D529" s="259"/>
      <c r="E529" s="209" t="s">
        <v>2598</v>
      </c>
      <c r="F529" s="209" t="s">
        <v>38</v>
      </c>
      <c r="G529" s="216" t="s">
        <v>35</v>
      </c>
      <c r="H529" s="209" t="s">
        <v>8271</v>
      </c>
      <c r="I529" s="2"/>
      <c r="J529" s="210">
        <v>0</v>
      </c>
      <c r="K529" s="210">
        <v>0</v>
      </c>
      <c r="L529" s="210">
        <v>0</v>
      </c>
      <c r="M529" s="210">
        <v>0</v>
      </c>
      <c r="N529" s="210">
        <v>0</v>
      </c>
      <c r="O529" s="210">
        <v>0</v>
      </c>
      <c r="P529" s="210">
        <v>0</v>
      </c>
      <c r="Q529" s="210">
        <v>0</v>
      </c>
      <c r="R529" s="210">
        <v>0</v>
      </c>
      <c r="S529" s="210">
        <v>0</v>
      </c>
      <c r="T529" s="210">
        <v>0</v>
      </c>
      <c r="U529" s="210">
        <v>0</v>
      </c>
      <c r="V529" s="210">
        <v>0</v>
      </c>
      <c r="W529" s="210">
        <v>0</v>
      </c>
      <c r="X529" s="210">
        <v>0</v>
      </c>
      <c r="Y529" s="210">
        <v>0</v>
      </c>
      <c r="Z529" s="210">
        <v>0</v>
      </c>
      <c r="AA529" s="210">
        <v>0.3</v>
      </c>
      <c r="AB529" s="210">
        <v>0.3</v>
      </c>
      <c r="AC529" s="210">
        <v>0.3</v>
      </c>
      <c r="AD529" s="210">
        <v>0.3</v>
      </c>
      <c r="AE529" s="210">
        <v>0.3</v>
      </c>
      <c r="AF529" s="210">
        <v>0.3</v>
      </c>
      <c r="AG529" s="210">
        <v>0.3</v>
      </c>
      <c r="AH529" s="210">
        <v>0.3</v>
      </c>
      <c r="AI529" s="210">
        <v>0.3</v>
      </c>
      <c r="AJ529" s="210">
        <v>0.3</v>
      </c>
      <c r="AK529" s="210">
        <v>0.3</v>
      </c>
      <c r="AL529" s="210">
        <v>0.3</v>
      </c>
      <c r="AM529" s="210">
        <v>0.3</v>
      </c>
      <c r="AN529" s="210">
        <v>0.3</v>
      </c>
      <c r="AO529" s="210">
        <v>0.3</v>
      </c>
      <c r="AP529" s="210">
        <v>0.3</v>
      </c>
      <c r="AQ529" s="210">
        <v>0.3</v>
      </c>
      <c r="AR529" s="210">
        <v>0.3</v>
      </c>
      <c r="AS529" s="210">
        <v>0.3</v>
      </c>
      <c r="AT529" s="210">
        <v>0.3</v>
      </c>
      <c r="AU529" s="210">
        <v>0.3</v>
      </c>
      <c r="AV529" s="210">
        <v>0.3</v>
      </c>
      <c r="AW529" s="210">
        <v>0.3</v>
      </c>
      <c r="AX529" s="210">
        <v>0.3</v>
      </c>
      <c r="AY529" s="210">
        <v>0.3</v>
      </c>
      <c r="AZ529" s="210">
        <v>0.3</v>
      </c>
      <c r="BA529" s="210">
        <v>0.3</v>
      </c>
      <c r="BB529" s="210">
        <v>0.3</v>
      </c>
      <c r="BC529" s="210">
        <v>0.3</v>
      </c>
      <c r="BD529" s="210">
        <v>0.3</v>
      </c>
      <c r="BE529" s="210">
        <v>0.3</v>
      </c>
      <c r="BF529" s="210">
        <v>0.3</v>
      </c>
      <c r="BG529" s="210">
        <v>0.3</v>
      </c>
      <c r="BH529" s="210">
        <v>0.3</v>
      </c>
      <c r="BI529" s="210">
        <v>0.3</v>
      </c>
      <c r="BJ529" s="210">
        <v>0.3</v>
      </c>
      <c r="BK529" s="210">
        <v>0.3</v>
      </c>
      <c r="BL529" s="210">
        <v>0.3</v>
      </c>
      <c r="BM529" s="210">
        <v>0.3</v>
      </c>
      <c r="BN529" s="210">
        <v>0.3</v>
      </c>
      <c r="BO529" s="210">
        <v>0.3</v>
      </c>
      <c r="BP529" s="210">
        <v>0.3</v>
      </c>
      <c r="BQ529" s="210">
        <v>0.3</v>
      </c>
      <c r="BR529" s="210">
        <v>0.3</v>
      </c>
      <c r="BS529" s="210">
        <v>0.3</v>
      </c>
      <c r="BT529" s="210">
        <v>0.3</v>
      </c>
      <c r="BU529" s="210"/>
      <c r="BV529" s="210"/>
      <c r="BW529" s="210"/>
      <c r="BX529" s="210"/>
      <c r="BY529" s="210"/>
      <c r="BZ529" s="210"/>
      <c r="CA529" s="210"/>
      <c r="CB529" s="210"/>
      <c r="CC529" s="210"/>
      <c r="CD529" s="210"/>
      <c r="CE529" s="210"/>
      <c r="CF529" s="210"/>
      <c r="CG529" s="210"/>
      <c r="CH529" s="210"/>
      <c r="CI529" s="210"/>
      <c r="CJ529" s="210"/>
      <c r="CK529" s="210"/>
      <c r="CL529" s="210"/>
      <c r="CM529" s="210"/>
      <c r="CN529" s="210"/>
      <c r="CO529" s="210"/>
      <c r="CP529" s="210"/>
      <c r="CQ529" s="210"/>
      <c r="CR529" s="210"/>
      <c r="CS529" s="144"/>
      <c r="CT529" s="144"/>
    </row>
    <row r="530" spans="1:98" ht="15">
      <c r="A530" s="208" t="s">
        <v>8334</v>
      </c>
      <c r="B530" s="285" t="s">
        <v>1199</v>
      </c>
      <c r="C530" s="209" t="s">
        <v>1200</v>
      </c>
      <c r="D530" s="259"/>
      <c r="E530" s="209" t="s">
        <v>5163</v>
      </c>
      <c r="F530" s="209" t="s">
        <v>38</v>
      </c>
      <c r="G530" s="216" t="s">
        <v>35</v>
      </c>
      <c r="H530" s="209" t="s">
        <v>8271</v>
      </c>
      <c r="I530" s="2"/>
      <c r="J530" s="210">
        <v>0</v>
      </c>
      <c r="K530" s="210">
        <v>0</v>
      </c>
      <c r="L530" s="210">
        <v>0</v>
      </c>
      <c r="M530" s="210">
        <v>0</v>
      </c>
      <c r="N530" s="210">
        <v>0</v>
      </c>
      <c r="O530" s="210">
        <v>1</v>
      </c>
      <c r="P530" s="210">
        <v>1</v>
      </c>
      <c r="Q530" s="210">
        <v>1</v>
      </c>
      <c r="R530" s="210">
        <v>1</v>
      </c>
      <c r="S530" s="210">
        <v>1</v>
      </c>
      <c r="T530" s="210">
        <v>1</v>
      </c>
      <c r="U530" s="210">
        <v>1</v>
      </c>
      <c r="V530" s="210">
        <v>1</v>
      </c>
      <c r="W530" s="210">
        <v>1</v>
      </c>
      <c r="X530" s="210">
        <v>1</v>
      </c>
      <c r="Y530" s="210">
        <v>1</v>
      </c>
      <c r="Z530" s="210">
        <v>1</v>
      </c>
      <c r="AA530" s="210">
        <v>1</v>
      </c>
      <c r="AB530" s="210">
        <v>1</v>
      </c>
      <c r="AC530" s="210">
        <v>1</v>
      </c>
      <c r="AD530" s="210">
        <v>1</v>
      </c>
      <c r="AE530" s="210">
        <v>1</v>
      </c>
      <c r="AF530" s="210">
        <v>1</v>
      </c>
      <c r="AG530" s="210">
        <v>1</v>
      </c>
      <c r="AH530" s="210">
        <v>1</v>
      </c>
      <c r="AI530" s="210">
        <v>1</v>
      </c>
      <c r="AJ530" s="210">
        <v>1</v>
      </c>
      <c r="AK530" s="210">
        <v>1</v>
      </c>
      <c r="AL530" s="210">
        <v>1</v>
      </c>
      <c r="AM530" s="210">
        <v>1</v>
      </c>
      <c r="AN530" s="210">
        <v>1</v>
      </c>
      <c r="AO530" s="210">
        <v>1</v>
      </c>
      <c r="AP530" s="210">
        <v>1</v>
      </c>
      <c r="AQ530" s="210">
        <v>1</v>
      </c>
      <c r="AR530" s="210">
        <v>1</v>
      </c>
      <c r="AS530" s="210">
        <v>1</v>
      </c>
      <c r="AT530" s="210">
        <v>1</v>
      </c>
      <c r="AU530" s="210">
        <v>1</v>
      </c>
      <c r="AV530" s="210">
        <v>1</v>
      </c>
      <c r="AW530" s="210">
        <v>1</v>
      </c>
      <c r="AX530" s="210">
        <v>1</v>
      </c>
      <c r="AY530" s="210">
        <v>1</v>
      </c>
      <c r="AZ530" s="210">
        <v>1</v>
      </c>
      <c r="BA530" s="210">
        <v>1</v>
      </c>
      <c r="BB530" s="210">
        <v>1</v>
      </c>
      <c r="BC530" s="210">
        <v>1</v>
      </c>
      <c r="BD530" s="210">
        <v>1</v>
      </c>
      <c r="BE530" s="210">
        <v>1</v>
      </c>
      <c r="BF530" s="210">
        <v>1</v>
      </c>
      <c r="BG530" s="210">
        <v>1</v>
      </c>
      <c r="BH530" s="210">
        <v>1</v>
      </c>
      <c r="BI530" s="210">
        <v>1</v>
      </c>
      <c r="BJ530" s="210">
        <v>1</v>
      </c>
      <c r="BK530" s="210">
        <v>1</v>
      </c>
      <c r="BL530" s="210">
        <v>1</v>
      </c>
      <c r="BM530" s="210">
        <v>1</v>
      </c>
      <c r="BN530" s="210">
        <v>1</v>
      </c>
      <c r="BO530" s="210">
        <v>1</v>
      </c>
      <c r="BP530" s="210">
        <v>1</v>
      </c>
      <c r="BQ530" s="210">
        <v>1</v>
      </c>
      <c r="BR530" s="210">
        <v>1</v>
      </c>
      <c r="BS530" s="210">
        <v>1</v>
      </c>
      <c r="BT530" s="210">
        <v>1</v>
      </c>
      <c r="BU530" s="210"/>
      <c r="BV530" s="210"/>
      <c r="BW530" s="210"/>
      <c r="BX530" s="210"/>
      <c r="BY530" s="210"/>
      <c r="BZ530" s="210"/>
      <c r="CA530" s="210"/>
      <c r="CB530" s="210"/>
      <c r="CC530" s="210"/>
      <c r="CD530" s="210"/>
      <c r="CE530" s="210"/>
      <c r="CF530" s="210"/>
      <c r="CG530" s="210"/>
      <c r="CH530" s="210"/>
      <c r="CI530" s="210"/>
      <c r="CJ530" s="210"/>
      <c r="CK530" s="210"/>
      <c r="CL530" s="210"/>
      <c r="CM530" s="210"/>
      <c r="CN530" s="210"/>
      <c r="CO530" s="210"/>
      <c r="CP530" s="210"/>
      <c r="CQ530" s="210"/>
      <c r="CR530" s="210"/>
      <c r="CS530" s="144"/>
      <c r="CT530" s="144"/>
    </row>
    <row r="531" spans="1:98" ht="15">
      <c r="A531" s="208" t="s">
        <v>8334</v>
      </c>
      <c r="B531" s="285" t="s">
        <v>1201</v>
      </c>
      <c r="C531" s="209" t="s">
        <v>1202</v>
      </c>
      <c r="D531" s="259"/>
      <c r="E531" s="209" t="s">
        <v>5163</v>
      </c>
      <c r="F531" s="209" t="s">
        <v>38</v>
      </c>
      <c r="G531" s="216" t="s">
        <v>35</v>
      </c>
      <c r="H531" s="209" t="s">
        <v>8271</v>
      </c>
      <c r="I531" s="2"/>
      <c r="J531" s="210">
        <v>0</v>
      </c>
      <c r="K531" s="210">
        <v>0</v>
      </c>
      <c r="L531" s="210">
        <v>0</v>
      </c>
      <c r="M531" s="210">
        <v>0</v>
      </c>
      <c r="N531" s="210">
        <v>0</v>
      </c>
      <c r="O531" s="210">
        <v>0</v>
      </c>
      <c r="P531" s="210">
        <v>1</v>
      </c>
      <c r="Q531" s="210">
        <v>1</v>
      </c>
      <c r="R531" s="210">
        <v>1</v>
      </c>
      <c r="S531" s="210">
        <v>1</v>
      </c>
      <c r="T531" s="210">
        <v>1</v>
      </c>
      <c r="U531" s="210">
        <v>1</v>
      </c>
      <c r="V531" s="210">
        <v>1</v>
      </c>
      <c r="W531" s="210">
        <v>1</v>
      </c>
      <c r="X531" s="210">
        <v>1</v>
      </c>
      <c r="Y531" s="210">
        <v>1</v>
      </c>
      <c r="Z531" s="210">
        <v>1</v>
      </c>
      <c r="AA531" s="210">
        <v>1</v>
      </c>
      <c r="AB531" s="210">
        <v>1</v>
      </c>
      <c r="AC531" s="210">
        <v>1</v>
      </c>
      <c r="AD531" s="210">
        <v>1</v>
      </c>
      <c r="AE531" s="210">
        <v>1</v>
      </c>
      <c r="AF531" s="210">
        <v>1</v>
      </c>
      <c r="AG531" s="210">
        <v>1</v>
      </c>
      <c r="AH531" s="210">
        <v>1</v>
      </c>
      <c r="AI531" s="210">
        <v>1</v>
      </c>
      <c r="AJ531" s="210">
        <v>1</v>
      </c>
      <c r="AK531" s="210">
        <v>1</v>
      </c>
      <c r="AL531" s="210">
        <v>1</v>
      </c>
      <c r="AM531" s="210">
        <v>1</v>
      </c>
      <c r="AN531" s="210">
        <v>1</v>
      </c>
      <c r="AO531" s="210">
        <v>1</v>
      </c>
      <c r="AP531" s="210">
        <v>1</v>
      </c>
      <c r="AQ531" s="210">
        <v>1</v>
      </c>
      <c r="AR531" s="210">
        <v>1</v>
      </c>
      <c r="AS531" s="210">
        <v>1</v>
      </c>
      <c r="AT531" s="210">
        <v>1</v>
      </c>
      <c r="AU531" s="210">
        <v>1</v>
      </c>
      <c r="AV531" s="210">
        <v>1</v>
      </c>
      <c r="AW531" s="210">
        <v>1</v>
      </c>
      <c r="AX531" s="210">
        <v>1</v>
      </c>
      <c r="AY531" s="210">
        <v>1</v>
      </c>
      <c r="AZ531" s="210">
        <v>1</v>
      </c>
      <c r="BA531" s="210">
        <v>1</v>
      </c>
      <c r="BB531" s="210">
        <v>1</v>
      </c>
      <c r="BC531" s="210">
        <v>1</v>
      </c>
      <c r="BD531" s="210">
        <v>1</v>
      </c>
      <c r="BE531" s="210">
        <v>1</v>
      </c>
      <c r="BF531" s="210">
        <v>1</v>
      </c>
      <c r="BG531" s="210">
        <v>1</v>
      </c>
      <c r="BH531" s="210">
        <v>1</v>
      </c>
      <c r="BI531" s="210">
        <v>1</v>
      </c>
      <c r="BJ531" s="210">
        <v>1</v>
      </c>
      <c r="BK531" s="210">
        <v>1</v>
      </c>
      <c r="BL531" s="210">
        <v>1</v>
      </c>
      <c r="BM531" s="210">
        <v>1</v>
      </c>
      <c r="BN531" s="210">
        <v>1</v>
      </c>
      <c r="BO531" s="210">
        <v>1</v>
      </c>
      <c r="BP531" s="210">
        <v>1</v>
      </c>
      <c r="BQ531" s="210">
        <v>1</v>
      </c>
      <c r="BR531" s="210">
        <v>1</v>
      </c>
      <c r="BS531" s="210">
        <v>1</v>
      </c>
      <c r="BT531" s="210">
        <v>1</v>
      </c>
      <c r="BU531" s="210"/>
      <c r="BV531" s="210"/>
      <c r="BW531" s="210"/>
      <c r="BX531" s="210"/>
      <c r="BY531" s="210"/>
      <c r="BZ531" s="210"/>
      <c r="CA531" s="210"/>
      <c r="CB531" s="210"/>
      <c r="CC531" s="210"/>
      <c r="CD531" s="210"/>
      <c r="CE531" s="210"/>
      <c r="CF531" s="210"/>
      <c r="CG531" s="210"/>
      <c r="CH531" s="210"/>
      <c r="CI531" s="210"/>
      <c r="CJ531" s="210"/>
      <c r="CK531" s="210"/>
      <c r="CL531" s="210"/>
      <c r="CM531" s="210"/>
      <c r="CN531" s="210"/>
      <c r="CO531" s="210"/>
      <c r="CP531" s="210"/>
      <c r="CQ531" s="210"/>
      <c r="CR531" s="210"/>
      <c r="CS531" s="144"/>
      <c r="CT531" s="144"/>
    </row>
    <row r="532" spans="1:98" ht="15">
      <c r="A532" s="208" t="s">
        <v>8334</v>
      </c>
      <c r="B532" s="285" t="s">
        <v>1203</v>
      </c>
      <c r="C532" s="209" t="s">
        <v>1200</v>
      </c>
      <c r="D532" s="259"/>
      <c r="E532" s="209" t="s">
        <v>5169</v>
      </c>
      <c r="F532" s="209" t="s">
        <v>38</v>
      </c>
      <c r="G532" s="216" t="s">
        <v>35</v>
      </c>
      <c r="H532" s="209" t="s">
        <v>8271</v>
      </c>
      <c r="I532" s="2"/>
      <c r="J532" s="210">
        <v>0</v>
      </c>
      <c r="K532" s="210">
        <v>0</v>
      </c>
      <c r="L532" s="210">
        <v>0</v>
      </c>
      <c r="M532" s="210">
        <v>0</v>
      </c>
      <c r="N532" s="210">
        <v>0</v>
      </c>
      <c r="O532" s="210">
        <v>0</v>
      </c>
      <c r="P532" s="210">
        <v>0</v>
      </c>
      <c r="Q532" s="210">
        <v>0</v>
      </c>
      <c r="R532" s="210">
        <v>0</v>
      </c>
      <c r="S532" s="210">
        <v>0</v>
      </c>
      <c r="T532" s="210">
        <v>1</v>
      </c>
      <c r="U532" s="210">
        <v>1</v>
      </c>
      <c r="V532" s="210">
        <v>1</v>
      </c>
      <c r="W532" s="210">
        <v>1</v>
      </c>
      <c r="X532" s="210">
        <v>1</v>
      </c>
      <c r="Y532" s="210">
        <v>1</v>
      </c>
      <c r="Z532" s="210">
        <v>1</v>
      </c>
      <c r="AA532" s="210">
        <v>1</v>
      </c>
      <c r="AB532" s="210">
        <v>1</v>
      </c>
      <c r="AC532" s="210">
        <v>1</v>
      </c>
      <c r="AD532" s="210">
        <v>1</v>
      </c>
      <c r="AE532" s="210">
        <v>1</v>
      </c>
      <c r="AF532" s="210">
        <v>1</v>
      </c>
      <c r="AG532" s="210">
        <v>1</v>
      </c>
      <c r="AH532" s="210">
        <v>1</v>
      </c>
      <c r="AI532" s="210">
        <v>1</v>
      </c>
      <c r="AJ532" s="210">
        <v>1</v>
      </c>
      <c r="AK532" s="210">
        <v>1</v>
      </c>
      <c r="AL532" s="210">
        <v>1</v>
      </c>
      <c r="AM532" s="210">
        <v>1</v>
      </c>
      <c r="AN532" s="210">
        <v>1</v>
      </c>
      <c r="AO532" s="210">
        <v>1</v>
      </c>
      <c r="AP532" s="210">
        <v>1</v>
      </c>
      <c r="AQ532" s="210">
        <v>1</v>
      </c>
      <c r="AR532" s="210">
        <v>1</v>
      </c>
      <c r="AS532" s="210">
        <v>1</v>
      </c>
      <c r="AT532" s="210">
        <v>1</v>
      </c>
      <c r="AU532" s="210">
        <v>1</v>
      </c>
      <c r="AV532" s="210">
        <v>1</v>
      </c>
      <c r="AW532" s="210">
        <v>1</v>
      </c>
      <c r="AX532" s="210">
        <v>1</v>
      </c>
      <c r="AY532" s="210">
        <v>1</v>
      </c>
      <c r="AZ532" s="210">
        <v>1</v>
      </c>
      <c r="BA532" s="210">
        <v>1</v>
      </c>
      <c r="BB532" s="210">
        <v>1</v>
      </c>
      <c r="BC532" s="210">
        <v>1</v>
      </c>
      <c r="BD532" s="210">
        <v>1</v>
      </c>
      <c r="BE532" s="210">
        <v>1</v>
      </c>
      <c r="BF532" s="210">
        <v>1</v>
      </c>
      <c r="BG532" s="210">
        <v>1</v>
      </c>
      <c r="BH532" s="210">
        <v>1</v>
      </c>
      <c r="BI532" s="210">
        <v>1</v>
      </c>
      <c r="BJ532" s="210">
        <v>1</v>
      </c>
      <c r="BK532" s="210">
        <v>1</v>
      </c>
      <c r="BL532" s="210">
        <v>1</v>
      </c>
      <c r="BM532" s="210">
        <v>1</v>
      </c>
      <c r="BN532" s="210">
        <v>1</v>
      </c>
      <c r="BO532" s="210">
        <v>1</v>
      </c>
      <c r="BP532" s="210">
        <v>1</v>
      </c>
      <c r="BQ532" s="210">
        <v>1</v>
      </c>
      <c r="BR532" s="210">
        <v>1</v>
      </c>
      <c r="BS532" s="210">
        <v>1</v>
      </c>
      <c r="BT532" s="210">
        <v>1</v>
      </c>
      <c r="BU532" s="210"/>
      <c r="BV532" s="210"/>
      <c r="BW532" s="210"/>
      <c r="BX532" s="210"/>
      <c r="BY532" s="210"/>
      <c r="BZ532" s="210"/>
      <c r="CA532" s="210"/>
      <c r="CB532" s="210"/>
      <c r="CC532" s="210"/>
      <c r="CD532" s="210"/>
      <c r="CE532" s="210"/>
      <c r="CF532" s="210"/>
      <c r="CG532" s="210"/>
      <c r="CH532" s="210"/>
      <c r="CI532" s="210"/>
      <c r="CJ532" s="210"/>
      <c r="CK532" s="210"/>
      <c r="CL532" s="210"/>
      <c r="CM532" s="210"/>
      <c r="CN532" s="210"/>
      <c r="CO532" s="210"/>
      <c r="CP532" s="210"/>
      <c r="CQ532" s="210"/>
      <c r="CR532" s="210"/>
      <c r="CS532" s="144"/>
      <c r="CT532" s="144"/>
    </row>
    <row r="533" spans="1:98" ht="15">
      <c r="A533" s="208" t="s">
        <v>8334</v>
      </c>
      <c r="B533" s="285" t="s">
        <v>1204</v>
      </c>
      <c r="C533" s="209" t="s">
        <v>1200</v>
      </c>
      <c r="D533" s="259"/>
      <c r="E533" s="209" t="s">
        <v>5169</v>
      </c>
      <c r="F533" s="209" t="s">
        <v>38</v>
      </c>
      <c r="G533" s="216" t="s">
        <v>35</v>
      </c>
      <c r="H533" s="209" t="s">
        <v>8271</v>
      </c>
      <c r="I533" s="2"/>
      <c r="J533" s="210">
        <v>0</v>
      </c>
      <c r="K533" s="210">
        <v>0</v>
      </c>
      <c r="L533" s="210">
        <v>0</v>
      </c>
      <c r="M533" s="210">
        <v>0</v>
      </c>
      <c r="N533" s="210">
        <v>0</v>
      </c>
      <c r="O533" s="210">
        <v>0</v>
      </c>
      <c r="P533" s="210">
        <v>0</v>
      </c>
      <c r="Q533" s="210">
        <v>0</v>
      </c>
      <c r="R533" s="210">
        <v>0</v>
      </c>
      <c r="S533" s="210">
        <v>0</v>
      </c>
      <c r="T533" s="210">
        <v>0</v>
      </c>
      <c r="U533" s="210">
        <v>0</v>
      </c>
      <c r="V533" s="210">
        <v>0</v>
      </c>
      <c r="W533" s="210">
        <v>1</v>
      </c>
      <c r="X533" s="210">
        <v>1</v>
      </c>
      <c r="Y533" s="210">
        <v>1</v>
      </c>
      <c r="Z533" s="210">
        <v>1</v>
      </c>
      <c r="AA533" s="210">
        <v>1</v>
      </c>
      <c r="AB533" s="210">
        <v>1</v>
      </c>
      <c r="AC533" s="210">
        <v>1</v>
      </c>
      <c r="AD533" s="210">
        <v>1</v>
      </c>
      <c r="AE533" s="210">
        <v>1</v>
      </c>
      <c r="AF533" s="210">
        <v>1</v>
      </c>
      <c r="AG533" s="210">
        <v>1</v>
      </c>
      <c r="AH533" s="210">
        <v>1</v>
      </c>
      <c r="AI533" s="210">
        <v>1</v>
      </c>
      <c r="AJ533" s="210">
        <v>1</v>
      </c>
      <c r="AK533" s="210">
        <v>1</v>
      </c>
      <c r="AL533" s="210">
        <v>1</v>
      </c>
      <c r="AM533" s="210">
        <v>1</v>
      </c>
      <c r="AN533" s="210">
        <v>1</v>
      </c>
      <c r="AO533" s="210">
        <v>1</v>
      </c>
      <c r="AP533" s="210">
        <v>1</v>
      </c>
      <c r="AQ533" s="210">
        <v>1</v>
      </c>
      <c r="AR533" s="210">
        <v>1</v>
      </c>
      <c r="AS533" s="210">
        <v>1</v>
      </c>
      <c r="AT533" s="210">
        <v>1</v>
      </c>
      <c r="AU533" s="210">
        <v>1</v>
      </c>
      <c r="AV533" s="210">
        <v>1</v>
      </c>
      <c r="AW533" s="210">
        <v>1</v>
      </c>
      <c r="AX533" s="210">
        <v>1</v>
      </c>
      <c r="AY533" s="210">
        <v>1</v>
      </c>
      <c r="AZ533" s="210">
        <v>1</v>
      </c>
      <c r="BA533" s="210">
        <v>1</v>
      </c>
      <c r="BB533" s="210">
        <v>1</v>
      </c>
      <c r="BC533" s="210">
        <v>1</v>
      </c>
      <c r="BD533" s="210">
        <v>1</v>
      </c>
      <c r="BE533" s="210">
        <v>1</v>
      </c>
      <c r="BF533" s="210">
        <v>1</v>
      </c>
      <c r="BG533" s="210">
        <v>1</v>
      </c>
      <c r="BH533" s="210">
        <v>1</v>
      </c>
      <c r="BI533" s="210">
        <v>1</v>
      </c>
      <c r="BJ533" s="210">
        <v>1</v>
      </c>
      <c r="BK533" s="210">
        <v>1</v>
      </c>
      <c r="BL533" s="210">
        <v>1</v>
      </c>
      <c r="BM533" s="210">
        <v>1</v>
      </c>
      <c r="BN533" s="210">
        <v>1</v>
      </c>
      <c r="BO533" s="210">
        <v>1</v>
      </c>
      <c r="BP533" s="210">
        <v>1</v>
      </c>
      <c r="BQ533" s="210">
        <v>1</v>
      </c>
      <c r="BR533" s="210">
        <v>1</v>
      </c>
      <c r="BS533" s="210">
        <v>1</v>
      </c>
      <c r="BT533" s="210">
        <v>1</v>
      </c>
      <c r="BU533" s="210"/>
      <c r="BV533" s="210"/>
      <c r="BW533" s="210"/>
      <c r="BX533" s="210"/>
      <c r="BY533" s="210"/>
      <c r="BZ533" s="210"/>
      <c r="CA533" s="210"/>
      <c r="CB533" s="210"/>
      <c r="CC533" s="210"/>
      <c r="CD533" s="210"/>
      <c r="CE533" s="210"/>
      <c r="CF533" s="210"/>
      <c r="CG533" s="210"/>
      <c r="CH533" s="210"/>
      <c r="CI533" s="210"/>
      <c r="CJ533" s="210"/>
      <c r="CK533" s="210"/>
      <c r="CL533" s="210"/>
      <c r="CM533" s="210"/>
      <c r="CN533" s="210"/>
      <c r="CO533" s="210"/>
      <c r="CP533" s="210"/>
      <c r="CQ533" s="210"/>
      <c r="CR533" s="210"/>
      <c r="CS533" s="144"/>
      <c r="CT533" s="144"/>
    </row>
    <row r="534" spans="1:98" ht="15">
      <c r="A534" s="208" t="s">
        <v>8334</v>
      </c>
      <c r="B534" s="285" t="s">
        <v>1205</v>
      </c>
      <c r="C534" s="209" t="s">
        <v>1200</v>
      </c>
      <c r="D534" s="259"/>
      <c r="E534" s="209" t="s">
        <v>5169</v>
      </c>
      <c r="F534" s="209" t="s">
        <v>38</v>
      </c>
      <c r="G534" s="216" t="s">
        <v>35</v>
      </c>
      <c r="H534" s="209" t="s">
        <v>8271</v>
      </c>
      <c r="I534" s="2"/>
      <c r="J534" s="210">
        <v>0</v>
      </c>
      <c r="K534" s="210">
        <v>0</v>
      </c>
      <c r="L534" s="210">
        <v>0</v>
      </c>
      <c r="M534" s="210">
        <v>0</v>
      </c>
      <c r="N534" s="210">
        <v>0</v>
      </c>
      <c r="O534" s="210">
        <v>0</v>
      </c>
      <c r="P534" s="210">
        <v>0</v>
      </c>
      <c r="Q534" s="210">
        <v>0</v>
      </c>
      <c r="R534" s="210">
        <v>0</v>
      </c>
      <c r="S534" s="210">
        <v>0</v>
      </c>
      <c r="T534" s="210">
        <v>0</v>
      </c>
      <c r="U534" s="210">
        <v>0</v>
      </c>
      <c r="V534" s="210">
        <v>0</v>
      </c>
      <c r="W534" s="210">
        <v>0</v>
      </c>
      <c r="X534" s="210">
        <v>1</v>
      </c>
      <c r="Y534" s="210">
        <v>1</v>
      </c>
      <c r="Z534" s="210">
        <v>1</v>
      </c>
      <c r="AA534" s="210">
        <v>1</v>
      </c>
      <c r="AB534" s="210">
        <v>1</v>
      </c>
      <c r="AC534" s="210">
        <v>1</v>
      </c>
      <c r="AD534" s="210">
        <v>1</v>
      </c>
      <c r="AE534" s="210">
        <v>1</v>
      </c>
      <c r="AF534" s="210">
        <v>1</v>
      </c>
      <c r="AG534" s="210">
        <v>1</v>
      </c>
      <c r="AH534" s="210">
        <v>1</v>
      </c>
      <c r="AI534" s="210">
        <v>1</v>
      </c>
      <c r="AJ534" s="210">
        <v>1</v>
      </c>
      <c r="AK534" s="210">
        <v>1</v>
      </c>
      <c r="AL534" s="210">
        <v>1</v>
      </c>
      <c r="AM534" s="210">
        <v>1</v>
      </c>
      <c r="AN534" s="210">
        <v>1</v>
      </c>
      <c r="AO534" s="210">
        <v>1</v>
      </c>
      <c r="AP534" s="210">
        <v>1</v>
      </c>
      <c r="AQ534" s="210">
        <v>1</v>
      </c>
      <c r="AR534" s="210">
        <v>1</v>
      </c>
      <c r="AS534" s="210">
        <v>1</v>
      </c>
      <c r="AT534" s="210">
        <v>1</v>
      </c>
      <c r="AU534" s="210">
        <v>1</v>
      </c>
      <c r="AV534" s="210">
        <v>1</v>
      </c>
      <c r="AW534" s="210">
        <v>1</v>
      </c>
      <c r="AX534" s="210">
        <v>1</v>
      </c>
      <c r="AY534" s="210">
        <v>1</v>
      </c>
      <c r="AZ534" s="210">
        <v>1</v>
      </c>
      <c r="BA534" s="210">
        <v>1</v>
      </c>
      <c r="BB534" s="210">
        <v>1</v>
      </c>
      <c r="BC534" s="210">
        <v>1</v>
      </c>
      <c r="BD534" s="210">
        <v>1</v>
      </c>
      <c r="BE534" s="210">
        <v>1</v>
      </c>
      <c r="BF534" s="210">
        <v>1</v>
      </c>
      <c r="BG534" s="210">
        <v>1</v>
      </c>
      <c r="BH534" s="210">
        <v>1</v>
      </c>
      <c r="BI534" s="210">
        <v>1</v>
      </c>
      <c r="BJ534" s="210">
        <v>1</v>
      </c>
      <c r="BK534" s="210">
        <v>1</v>
      </c>
      <c r="BL534" s="210">
        <v>1</v>
      </c>
      <c r="BM534" s="210">
        <v>1</v>
      </c>
      <c r="BN534" s="210">
        <v>1</v>
      </c>
      <c r="BO534" s="210">
        <v>1</v>
      </c>
      <c r="BP534" s="210">
        <v>1</v>
      </c>
      <c r="BQ534" s="210">
        <v>1</v>
      </c>
      <c r="BR534" s="210">
        <v>1</v>
      </c>
      <c r="BS534" s="210">
        <v>1</v>
      </c>
      <c r="BT534" s="210">
        <v>1</v>
      </c>
      <c r="BU534" s="210"/>
      <c r="BV534" s="210"/>
      <c r="BW534" s="210"/>
      <c r="BX534" s="210"/>
      <c r="BY534" s="210"/>
      <c r="BZ534" s="210"/>
      <c r="CA534" s="210"/>
      <c r="CB534" s="210"/>
      <c r="CC534" s="210"/>
      <c r="CD534" s="210"/>
      <c r="CE534" s="210"/>
      <c r="CF534" s="210"/>
      <c r="CG534" s="210"/>
      <c r="CH534" s="210"/>
      <c r="CI534" s="210"/>
      <c r="CJ534" s="210"/>
      <c r="CK534" s="210"/>
      <c r="CL534" s="210"/>
      <c r="CM534" s="210"/>
      <c r="CN534" s="210"/>
      <c r="CO534" s="210"/>
      <c r="CP534" s="210"/>
      <c r="CQ534" s="210"/>
      <c r="CR534" s="210"/>
      <c r="CS534" s="144"/>
      <c r="CT534" s="144"/>
    </row>
    <row r="535" spans="1:98" ht="15">
      <c r="A535" s="208" t="s">
        <v>8334</v>
      </c>
      <c r="B535" s="285" t="s">
        <v>1206</v>
      </c>
      <c r="C535" s="209" t="s">
        <v>1200</v>
      </c>
      <c r="D535" s="259"/>
      <c r="E535" s="209" t="s">
        <v>5169</v>
      </c>
      <c r="F535" s="209" t="s">
        <v>38</v>
      </c>
      <c r="G535" s="216" t="s">
        <v>35</v>
      </c>
      <c r="H535" s="209" t="s">
        <v>8271</v>
      </c>
      <c r="I535" s="2"/>
      <c r="J535" s="210">
        <v>0</v>
      </c>
      <c r="K535" s="210">
        <v>0</v>
      </c>
      <c r="L535" s="210">
        <v>0</v>
      </c>
      <c r="M535" s="210">
        <v>0</v>
      </c>
      <c r="N535" s="210">
        <v>0</v>
      </c>
      <c r="O535" s="210">
        <v>0</v>
      </c>
      <c r="P535" s="210">
        <v>0</v>
      </c>
      <c r="Q535" s="210">
        <v>0</v>
      </c>
      <c r="R535" s="210">
        <v>0</v>
      </c>
      <c r="S535" s="210">
        <v>0</v>
      </c>
      <c r="T535" s="210">
        <v>0</v>
      </c>
      <c r="U535" s="210">
        <v>0</v>
      </c>
      <c r="V535" s="210">
        <v>0</v>
      </c>
      <c r="W535" s="210">
        <v>0</v>
      </c>
      <c r="X535" s="210">
        <v>0</v>
      </c>
      <c r="Y535" s="210">
        <v>1</v>
      </c>
      <c r="Z535" s="210">
        <v>1</v>
      </c>
      <c r="AA535" s="210">
        <v>1</v>
      </c>
      <c r="AB535" s="210">
        <v>1</v>
      </c>
      <c r="AC535" s="210">
        <v>1</v>
      </c>
      <c r="AD535" s="210">
        <v>1</v>
      </c>
      <c r="AE535" s="210">
        <v>1</v>
      </c>
      <c r="AF535" s="210">
        <v>1</v>
      </c>
      <c r="AG535" s="210">
        <v>1</v>
      </c>
      <c r="AH535" s="210">
        <v>1</v>
      </c>
      <c r="AI535" s="210">
        <v>1</v>
      </c>
      <c r="AJ535" s="210">
        <v>1</v>
      </c>
      <c r="AK535" s="210">
        <v>1</v>
      </c>
      <c r="AL535" s="210">
        <v>1</v>
      </c>
      <c r="AM535" s="210">
        <v>1</v>
      </c>
      <c r="AN535" s="210">
        <v>1</v>
      </c>
      <c r="AO535" s="210">
        <v>1</v>
      </c>
      <c r="AP535" s="210">
        <v>1</v>
      </c>
      <c r="AQ535" s="210">
        <v>1</v>
      </c>
      <c r="AR535" s="210">
        <v>1</v>
      </c>
      <c r="AS535" s="210">
        <v>1</v>
      </c>
      <c r="AT535" s="210">
        <v>1</v>
      </c>
      <c r="AU535" s="210">
        <v>1</v>
      </c>
      <c r="AV535" s="210">
        <v>1</v>
      </c>
      <c r="AW535" s="210">
        <v>1</v>
      </c>
      <c r="AX535" s="210">
        <v>1</v>
      </c>
      <c r="AY535" s="210">
        <v>1</v>
      </c>
      <c r="AZ535" s="210">
        <v>1</v>
      </c>
      <c r="BA535" s="210">
        <v>1</v>
      </c>
      <c r="BB535" s="210">
        <v>1</v>
      </c>
      <c r="BC535" s="210">
        <v>1</v>
      </c>
      <c r="BD535" s="210">
        <v>1</v>
      </c>
      <c r="BE535" s="210">
        <v>1</v>
      </c>
      <c r="BF535" s="210">
        <v>1</v>
      </c>
      <c r="BG535" s="210">
        <v>1</v>
      </c>
      <c r="BH535" s="210">
        <v>1</v>
      </c>
      <c r="BI535" s="210">
        <v>1</v>
      </c>
      <c r="BJ535" s="210">
        <v>1</v>
      </c>
      <c r="BK535" s="210">
        <v>1</v>
      </c>
      <c r="BL535" s="210">
        <v>1</v>
      </c>
      <c r="BM535" s="210">
        <v>1</v>
      </c>
      <c r="BN535" s="210">
        <v>1</v>
      </c>
      <c r="BO535" s="210">
        <v>1</v>
      </c>
      <c r="BP535" s="210">
        <v>1</v>
      </c>
      <c r="BQ535" s="210">
        <v>1</v>
      </c>
      <c r="BR535" s="210">
        <v>1</v>
      </c>
      <c r="BS535" s="210">
        <v>1</v>
      </c>
      <c r="BT535" s="210">
        <v>1</v>
      </c>
      <c r="BU535" s="210"/>
      <c r="BV535" s="210"/>
      <c r="BW535" s="210"/>
      <c r="BX535" s="210"/>
      <c r="BY535" s="210"/>
      <c r="BZ535" s="210"/>
      <c r="CA535" s="210"/>
      <c r="CB535" s="210"/>
      <c r="CC535" s="210"/>
      <c r="CD535" s="210"/>
      <c r="CE535" s="210"/>
      <c r="CF535" s="210"/>
      <c r="CG535" s="210"/>
      <c r="CH535" s="210"/>
      <c r="CI535" s="210"/>
      <c r="CJ535" s="210"/>
      <c r="CK535" s="210"/>
      <c r="CL535" s="210"/>
      <c r="CM535" s="210"/>
      <c r="CN535" s="210"/>
      <c r="CO535" s="210"/>
      <c r="CP535" s="210"/>
      <c r="CQ535" s="210"/>
      <c r="CR535" s="210"/>
      <c r="CS535" s="144"/>
      <c r="CT535" s="144"/>
    </row>
    <row r="536" spans="1:98" ht="15">
      <c r="A536" s="208" t="s">
        <v>8334</v>
      </c>
      <c r="B536" s="285" t="s">
        <v>1207</v>
      </c>
      <c r="C536" s="209" t="s">
        <v>1200</v>
      </c>
      <c r="D536" s="259"/>
      <c r="E536" s="209" t="s">
        <v>5169</v>
      </c>
      <c r="F536" s="209" t="s">
        <v>38</v>
      </c>
      <c r="G536" s="216" t="s">
        <v>35</v>
      </c>
      <c r="H536" s="209" t="s">
        <v>8271</v>
      </c>
      <c r="I536" s="2"/>
      <c r="J536" s="210">
        <v>0</v>
      </c>
      <c r="K536" s="210">
        <v>0</v>
      </c>
      <c r="L536" s="210">
        <v>0</v>
      </c>
      <c r="M536" s="210">
        <v>0</v>
      </c>
      <c r="N536" s="210">
        <v>0</v>
      </c>
      <c r="O536" s="210">
        <v>0</v>
      </c>
      <c r="P536" s="210">
        <v>0</v>
      </c>
      <c r="Q536" s="210">
        <v>0</v>
      </c>
      <c r="R536" s="210">
        <v>0</v>
      </c>
      <c r="S536" s="210">
        <v>0</v>
      </c>
      <c r="T536" s="210">
        <v>0</v>
      </c>
      <c r="U536" s="210">
        <v>0</v>
      </c>
      <c r="V536" s="210">
        <v>0</v>
      </c>
      <c r="W536" s="210">
        <v>0</v>
      </c>
      <c r="X536" s="210">
        <v>0</v>
      </c>
      <c r="Y536" s="210">
        <v>0</v>
      </c>
      <c r="Z536" s="210">
        <v>1</v>
      </c>
      <c r="AA536" s="210">
        <v>1</v>
      </c>
      <c r="AB536" s="210">
        <v>1</v>
      </c>
      <c r="AC536" s="210">
        <v>1</v>
      </c>
      <c r="AD536" s="210">
        <v>1</v>
      </c>
      <c r="AE536" s="210">
        <v>1</v>
      </c>
      <c r="AF536" s="210">
        <v>1</v>
      </c>
      <c r="AG536" s="210">
        <v>1</v>
      </c>
      <c r="AH536" s="210">
        <v>1</v>
      </c>
      <c r="AI536" s="210">
        <v>1</v>
      </c>
      <c r="AJ536" s="210">
        <v>1</v>
      </c>
      <c r="AK536" s="210">
        <v>1</v>
      </c>
      <c r="AL536" s="210">
        <v>1</v>
      </c>
      <c r="AM536" s="210">
        <v>1</v>
      </c>
      <c r="AN536" s="210">
        <v>1</v>
      </c>
      <c r="AO536" s="210">
        <v>1</v>
      </c>
      <c r="AP536" s="210">
        <v>1</v>
      </c>
      <c r="AQ536" s="210">
        <v>1</v>
      </c>
      <c r="AR536" s="210">
        <v>1</v>
      </c>
      <c r="AS536" s="210">
        <v>1</v>
      </c>
      <c r="AT536" s="210">
        <v>1</v>
      </c>
      <c r="AU536" s="210">
        <v>1</v>
      </c>
      <c r="AV536" s="210">
        <v>1</v>
      </c>
      <c r="AW536" s="210">
        <v>1</v>
      </c>
      <c r="AX536" s="210">
        <v>1</v>
      </c>
      <c r="AY536" s="210">
        <v>1</v>
      </c>
      <c r="AZ536" s="210">
        <v>1</v>
      </c>
      <c r="BA536" s="210">
        <v>1</v>
      </c>
      <c r="BB536" s="210">
        <v>1</v>
      </c>
      <c r="BC536" s="210">
        <v>1</v>
      </c>
      <c r="BD536" s="210">
        <v>1</v>
      </c>
      <c r="BE536" s="210">
        <v>1</v>
      </c>
      <c r="BF536" s="210">
        <v>1</v>
      </c>
      <c r="BG536" s="210">
        <v>1</v>
      </c>
      <c r="BH536" s="210">
        <v>1</v>
      </c>
      <c r="BI536" s="210">
        <v>1</v>
      </c>
      <c r="BJ536" s="210">
        <v>1</v>
      </c>
      <c r="BK536" s="210">
        <v>1</v>
      </c>
      <c r="BL536" s="210">
        <v>1</v>
      </c>
      <c r="BM536" s="210">
        <v>1</v>
      </c>
      <c r="BN536" s="210">
        <v>1</v>
      </c>
      <c r="BO536" s="210">
        <v>1</v>
      </c>
      <c r="BP536" s="210">
        <v>1</v>
      </c>
      <c r="BQ536" s="210">
        <v>1</v>
      </c>
      <c r="BR536" s="210">
        <v>1</v>
      </c>
      <c r="BS536" s="210">
        <v>1</v>
      </c>
      <c r="BT536" s="210">
        <v>1</v>
      </c>
      <c r="BU536" s="210"/>
      <c r="BV536" s="210"/>
      <c r="BW536" s="210"/>
      <c r="BX536" s="210"/>
      <c r="BY536" s="210"/>
      <c r="BZ536" s="210"/>
      <c r="CA536" s="210"/>
      <c r="CB536" s="210"/>
      <c r="CC536" s="210"/>
      <c r="CD536" s="210"/>
      <c r="CE536" s="210"/>
      <c r="CF536" s="210"/>
      <c r="CG536" s="210"/>
      <c r="CH536" s="210"/>
      <c r="CI536" s="210"/>
      <c r="CJ536" s="210"/>
      <c r="CK536" s="210"/>
      <c r="CL536" s="210"/>
      <c r="CM536" s="210"/>
      <c r="CN536" s="210"/>
      <c r="CO536" s="210"/>
      <c r="CP536" s="210"/>
      <c r="CQ536" s="210"/>
      <c r="CR536" s="210"/>
      <c r="CS536" s="144"/>
      <c r="CT536" s="144"/>
    </row>
    <row r="537" spans="1:98" ht="15">
      <c r="A537" s="208" t="s">
        <v>8334</v>
      </c>
      <c r="B537" s="285" t="s">
        <v>1208</v>
      </c>
      <c r="C537" s="209" t="s">
        <v>1200</v>
      </c>
      <c r="D537" s="259"/>
      <c r="E537" s="209" t="s">
        <v>5166</v>
      </c>
      <c r="F537" s="209" t="s">
        <v>38</v>
      </c>
      <c r="G537" s="216" t="s">
        <v>35</v>
      </c>
      <c r="H537" s="209" t="s">
        <v>8271</v>
      </c>
      <c r="I537" s="2"/>
      <c r="J537" s="210">
        <v>0</v>
      </c>
      <c r="K537" s="210">
        <v>0</v>
      </c>
      <c r="L537" s="210">
        <v>0</v>
      </c>
      <c r="M537" s="210">
        <v>0</v>
      </c>
      <c r="N537" s="210">
        <v>0</v>
      </c>
      <c r="O537" s="210">
        <v>0</v>
      </c>
      <c r="P537" s="210">
        <v>0</v>
      </c>
      <c r="Q537" s="210">
        <v>0</v>
      </c>
      <c r="R537" s="210">
        <v>0</v>
      </c>
      <c r="S537" s="210">
        <v>0</v>
      </c>
      <c r="T537" s="210">
        <v>0</v>
      </c>
      <c r="U537" s="210">
        <v>0</v>
      </c>
      <c r="V537" s="210">
        <v>0</v>
      </c>
      <c r="W537" s="210">
        <v>0</v>
      </c>
      <c r="X537" s="210">
        <v>0</v>
      </c>
      <c r="Y537" s="210">
        <v>0</v>
      </c>
      <c r="Z537" s="210">
        <v>0</v>
      </c>
      <c r="AA537" s="210">
        <v>0.1</v>
      </c>
      <c r="AB537" s="210">
        <v>0.1</v>
      </c>
      <c r="AC537" s="210">
        <v>0.1</v>
      </c>
      <c r="AD537" s="210">
        <v>0.1</v>
      </c>
      <c r="AE537" s="210">
        <v>0.1</v>
      </c>
      <c r="AF537" s="210">
        <v>0.1</v>
      </c>
      <c r="AG537" s="210">
        <v>0.1</v>
      </c>
      <c r="AH537" s="210">
        <v>0.1</v>
      </c>
      <c r="AI537" s="210">
        <v>0.1</v>
      </c>
      <c r="AJ537" s="210">
        <v>0.1</v>
      </c>
      <c r="AK537" s="210">
        <v>0.1</v>
      </c>
      <c r="AL537" s="210">
        <v>0.1</v>
      </c>
      <c r="AM537" s="210">
        <v>0.1</v>
      </c>
      <c r="AN537" s="210">
        <v>0.1</v>
      </c>
      <c r="AO537" s="210">
        <v>0.1</v>
      </c>
      <c r="AP537" s="210">
        <v>0.1</v>
      </c>
      <c r="AQ537" s="210">
        <v>0.1</v>
      </c>
      <c r="AR537" s="210">
        <v>0.1</v>
      </c>
      <c r="AS537" s="210">
        <v>0.1</v>
      </c>
      <c r="AT537" s="210">
        <v>0.1</v>
      </c>
      <c r="AU537" s="210">
        <v>0.1</v>
      </c>
      <c r="AV537" s="210">
        <v>0.1</v>
      </c>
      <c r="AW537" s="210">
        <v>0.1</v>
      </c>
      <c r="AX537" s="210">
        <v>0.1</v>
      </c>
      <c r="AY537" s="210">
        <v>0.1</v>
      </c>
      <c r="AZ537" s="210">
        <v>0.1</v>
      </c>
      <c r="BA537" s="210">
        <v>0.1</v>
      </c>
      <c r="BB537" s="210">
        <v>0.1</v>
      </c>
      <c r="BC537" s="210">
        <v>0.1</v>
      </c>
      <c r="BD537" s="210">
        <v>0.1</v>
      </c>
      <c r="BE537" s="210">
        <v>0.1</v>
      </c>
      <c r="BF537" s="210">
        <v>0.1</v>
      </c>
      <c r="BG537" s="210">
        <v>0.1</v>
      </c>
      <c r="BH537" s="210">
        <v>0.1</v>
      </c>
      <c r="BI537" s="210">
        <v>0.1</v>
      </c>
      <c r="BJ537" s="210">
        <v>0.1</v>
      </c>
      <c r="BK537" s="210">
        <v>0.1</v>
      </c>
      <c r="BL537" s="210">
        <v>0.1</v>
      </c>
      <c r="BM537" s="210">
        <v>0.1</v>
      </c>
      <c r="BN537" s="210">
        <v>0.1</v>
      </c>
      <c r="BO537" s="210">
        <v>0.1</v>
      </c>
      <c r="BP537" s="210">
        <v>0.1</v>
      </c>
      <c r="BQ537" s="210">
        <v>0.1</v>
      </c>
      <c r="BR537" s="210">
        <v>0.1</v>
      </c>
      <c r="BS537" s="210">
        <v>0.1</v>
      </c>
      <c r="BT537" s="210">
        <v>0.1</v>
      </c>
      <c r="BU537" s="210"/>
      <c r="BV537" s="210"/>
      <c r="BW537" s="210"/>
      <c r="BX537" s="210"/>
      <c r="BY537" s="210"/>
      <c r="BZ537" s="210"/>
      <c r="CA537" s="210"/>
      <c r="CB537" s="210"/>
      <c r="CC537" s="210"/>
      <c r="CD537" s="210"/>
      <c r="CE537" s="210"/>
      <c r="CF537" s="210"/>
      <c r="CG537" s="210"/>
      <c r="CH537" s="210"/>
      <c r="CI537" s="210"/>
      <c r="CJ537" s="210"/>
      <c r="CK537" s="210"/>
      <c r="CL537" s="210"/>
      <c r="CM537" s="210"/>
      <c r="CN537" s="210"/>
      <c r="CO537" s="210"/>
      <c r="CP537" s="210"/>
      <c r="CQ537" s="210"/>
      <c r="CR537" s="210"/>
      <c r="CS537" s="144"/>
      <c r="CT537" s="144"/>
    </row>
    <row r="538" spans="1:98" ht="15">
      <c r="A538" s="208" t="s">
        <v>8334</v>
      </c>
      <c r="B538" s="285" t="s">
        <v>1208</v>
      </c>
      <c r="C538" s="209" t="s">
        <v>1200</v>
      </c>
      <c r="D538" s="259"/>
      <c r="E538" s="209" t="s">
        <v>5169</v>
      </c>
      <c r="F538" s="209" t="s">
        <v>38</v>
      </c>
      <c r="G538" s="216" t="s">
        <v>35</v>
      </c>
      <c r="H538" s="209" t="s">
        <v>8271</v>
      </c>
      <c r="I538" s="2"/>
      <c r="J538" s="210">
        <v>0</v>
      </c>
      <c r="K538" s="210">
        <v>0</v>
      </c>
      <c r="L538" s="210">
        <v>0</v>
      </c>
      <c r="M538" s="210">
        <v>0</v>
      </c>
      <c r="N538" s="210">
        <v>0</v>
      </c>
      <c r="O538" s="210">
        <v>0</v>
      </c>
      <c r="P538" s="210">
        <v>0</v>
      </c>
      <c r="Q538" s="210">
        <v>0</v>
      </c>
      <c r="R538" s="210">
        <v>0</v>
      </c>
      <c r="S538" s="210">
        <v>0</v>
      </c>
      <c r="T538" s="210">
        <v>0</v>
      </c>
      <c r="U538" s="210">
        <v>0</v>
      </c>
      <c r="V538" s="210">
        <v>0</v>
      </c>
      <c r="W538" s="210">
        <v>0</v>
      </c>
      <c r="X538" s="210">
        <v>0</v>
      </c>
      <c r="Y538" s="210">
        <v>0</v>
      </c>
      <c r="Z538" s="210">
        <v>0</v>
      </c>
      <c r="AA538" s="210">
        <v>0.9</v>
      </c>
      <c r="AB538" s="210">
        <v>0.9</v>
      </c>
      <c r="AC538" s="210">
        <v>0.9</v>
      </c>
      <c r="AD538" s="210">
        <v>0.9</v>
      </c>
      <c r="AE538" s="210">
        <v>0.9</v>
      </c>
      <c r="AF538" s="210">
        <v>0.9</v>
      </c>
      <c r="AG538" s="210">
        <v>0.9</v>
      </c>
      <c r="AH538" s="210">
        <v>0.9</v>
      </c>
      <c r="AI538" s="210">
        <v>0.9</v>
      </c>
      <c r="AJ538" s="210">
        <v>0.9</v>
      </c>
      <c r="AK538" s="210">
        <v>0.9</v>
      </c>
      <c r="AL538" s="210">
        <v>0.9</v>
      </c>
      <c r="AM538" s="210">
        <v>0.9</v>
      </c>
      <c r="AN538" s="210">
        <v>0.9</v>
      </c>
      <c r="AO538" s="210">
        <v>0.9</v>
      </c>
      <c r="AP538" s="210">
        <v>0.9</v>
      </c>
      <c r="AQ538" s="210">
        <v>0.9</v>
      </c>
      <c r="AR538" s="210">
        <v>0.9</v>
      </c>
      <c r="AS538" s="210">
        <v>0.9</v>
      </c>
      <c r="AT538" s="210">
        <v>0.9</v>
      </c>
      <c r="AU538" s="210">
        <v>0.9</v>
      </c>
      <c r="AV538" s="210">
        <v>0.9</v>
      </c>
      <c r="AW538" s="210">
        <v>0.9</v>
      </c>
      <c r="AX538" s="210">
        <v>0.9</v>
      </c>
      <c r="AY538" s="210">
        <v>0.9</v>
      </c>
      <c r="AZ538" s="210">
        <v>0.9</v>
      </c>
      <c r="BA538" s="210">
        <v>0.9</v>
      </c>
      <c r="BB538" s="210">
        <v>0.9</v>
      </c>
      <c r="BC538" s="210">
        <v>0.9</v>
      </c>
      <c r="BD538" s="210">
        <v>0.9</v>
      </c>
      <c r="BE538" s="210">
        <v>0.9</v>
      </c>
      <c r="BF538" s="210">
        <v>0.9</v>
      </c>
      <c r="BG538" s="210">
        <v>0.9</v>
      </c>
      <c r="BH538" s="210">
        <v>0.9</v>
      </c>
      <c r="BI538" s="210">
        <v>0.9</v>
      </c>
      <c r="BJ538" s="210">
        <v>0.9</v>
      </c>
      <c r="BK538" s="210">
        <v>0.9</v>
      </c>
      <c r="BL538" s="210">
        <v>0.9</v>
      </c>
      <c r="BM538" s="210">
        <v>0.9</v>
      </c>
      <c r="BN538" s="210">
        <v>0.9</v>
      </c>
      <c r="BO538" s="210">
        <v>0.9</v>
      </c>
      <c r="BP538" s="210">
        <v>0.9</v>
      </c>
      <c r="BQ538" s="210">
        <v>0.9</v>
      </c>
      <c r="BR538" s="210">
        <v>0.9</v>
      </c>
      <c r="BS538" s="210">
        <v>0.9</v>
      </c>
      <c r="BT538" s="210">
        <v>0.9</v>
      </c>
      <c r="BU538" s="210"/>
      <c r="BV538" s="210"/>
      <c r="BW538" s="210"/>
      <c r="BX538" s="210"/>
      <c r="BY538" s="210"/>
      <c r="BZ538" s="210"/>
      <c r="CA538" s="210"/>
      <c r="CB538" s="210"/>
      <c r="CC538" s="210"/>
      <c r="CD538" s="210"/>
      <c r="CE538" s="210"/>
      <c r="CF538" s="210"/>
      <c r="CG538" s="210"/>
      <c r="CH538" s="210"/>
      <c r="CI538" s="210"/>
      <c r="CJ538" s="210"/>
      <c r="CK538" s="210"/>
      <c r="CL538" s="210"/>
      <c r="CM538" s="210"/>
      <c r="CN538" s="210"/>
      <c r="CO538" s="210"/>
      <c r="CP538" s="210"/>
      <c r="CQ538" s="210"/>
      <c r="CR538" s="210"/>
      <c r="CS538" s="144"/>
      <c r="CT538" s="144"/>
    </row>
    <row r="539" spans="1:98" ht="15">
      <c r="A539" s="208" t="s">
        <v>8334</v>
      </c>
      <c r="B539" s="285" t="s">
        <v>1209</v>
      </c>
      <c r="C539" s="209" t="s">
        <v>1202</v>
      </c>
      <c r="D539" s="259"/>
      <c r="E539" s="209" t="s">
        <v>5165</v>
      </c>
      <c r="F539" s="209" t="s">
        <v>38</v>
      </c>
      <c r="G539" s="216" t="s">
        <v>35</v>
      </c>
      <c r="H539" s="209" t="s">
        <v>8271</v>
      </c>
      <c r="I539" s="2"/>
      <c r="J539" s="210">
        <v>0</v>
      </c>
      <c r="K539" s="210">
        <v>0</v>
      </c>
      <c r="L539" s="210">
        <v>0</v>
      </c>
      <c r="M539" s="210">
        <v>0</v>
      </c>
      <c r="N539" s="210">
        <v>0</v>
      </c>
      <c r="O539" s="210">
        <v>0</v>
      </c>
      <c r="P539" s="210">
        <v>0</v>
      </c>
      <c r="Q539" s="210">
        <v>0</v>
      </c>
      <c r="R539" s="210">
        <v>0</v>
      </c>
      <c r="S539" s="210">
        <v>0</v>
      </c>
      <c r="T539" s="210">
        <v>0</v>
      </c>
      <c r="U539" s="210">
        <v>1</v>
      </c>
      <c r="V539" s="210">
        <v>1</v>
      </c>
      <c r="W539" s="210">
        <v>1</v>
      </c>
      <c r="X539" s="210">
        <v>1</v>
      </c>
      <c r="Y539" s="210">
        <v>1</v>
      </c>
      <c r="Z539" s="210">
        <v>1</v>
      </c>
      <c r="AA539" s="210">
        <v>1</v>
      </c>
      <c r="AB539" s="210">
        <v>1</v>
      </c>
      <c r="AC539" s="210">
        <v>1</v>
      </c>
      <c r="AD539" s="210">
        <v>1</v>
      </c>
      <c r="AE539" s="210">
        <v>1</v>
      </c>
      <c r="AF539" s="210">
        <v>1</v>
      </c>
      <c r="AG539" s="210">
        <v>1</v>
      </c>
      <c r="AH539" s="210">
        <v>1</v>
      </c>
      <c r="AI539" s="210">
        <v>1</v>
      </c>
      <c r="AJ539" s="210">
        <v>1</v>
      </c>
      <c r="AK539" s="210">
        <v>1</v>
      </c>
      <c r="AL539" s="210">
        <v>1</v>
      </c>
      <c r="AM539" s="210">
        <v>1</v>
      </c>
      <c r="AN539" s="210">
        <v>1</v>
      </c>
      <c r="AO539" s="210">
        <v>1</v>
      </c>
      <c r="AP539" s="210">
        <v>1</v>
      </c>
      <c r="AQ539" s="210">
        <v>1</v>
      </c>
      <c r="AR539" s="210">
        <v>1</v>
      </c>
      <c r="AS539" s="210">
        <v>1</v>
      </c>
      <c r="AT539" s="210">
        <v>1</v>
      </c>
      <c r="AU539" s="210">
        <v>1</v>
      </c>
      <c r="AV539" s="210">
        <v>1</v>
      </c>
      <c r="AW539" s="210">
        <v>1</v>
      </c>
      <c r="AX539" s="210">
        <v>1</v>
      </c>
      <c r="AY539" s="210">
        <v>1</v>
      </c>
      <c r="AZ539" s="210">
        <v>1</v>
      </c>
      <c r="BA539" s="210">
        <v>1</v>
      </c>
      <c r="BB539" s="210">
        <v>1</v>
      </c>
      <c r="BC539" s="210">
        <v>1</v>
      </c>
      <c r="BD539" s="210">
        <v>1</v>
      </c>
      <c r="BE539" s="210">
        <v>1</v>
      </c>
      <c r="BF539" s="210">
        <v>1</v>
      </c>
      <c r="BG539" s="210">
        <v>1</v>
      </c>
      <c r="BH539" s="210">
        <v>1</v>
      </c>
      <c r="BI539" s="210">
        <v>1</v>
      </c>
      <c r="BJ539" s="210">
        <v>1</v>
      </c>
      <c r="BK539" s="210">
        <v>1</v>
      </c>
      <c r="BL539" s="210">
        <v>1</v>
      </c>
      <c r="BM539" s="210">
        <v>1</v>
      </c>
      <c r="BN539" s="210">
        <v>1</v>
      </c>
      <c r="BO539" s="210">
        <v>1</v>
      </c>
      <c r="BP539" s="210">
        <v>1</v>
      </c>
      <c r="BQ539" s="210">
        <v>1</v>
      </c>
      <c r="BR539" s="210">
        <v>1</v>
      </c>
      <c r="BS539" s="210">
        <v>1</v>
      </c>
      <c r="BT539" s="210">
        <v>1</v>
      </c>
      <c r="BU539" s="210"/>
      <c r="BV539" s="210"/>
      <c r="BW539" s="210"/>
      <c r="BX539" s="210"/>
      <c r="BY539" s="210"/>
      <c r="BZ539" s="210"/>
      <c r="CA539" s="210"/>
      <c r="CB539" s="210"/>
      <c r="CC539" s="210"/>
      <c r="CD539" s="210"/>
      <c r="CE539" s="210"/>
      <c r="CF539" s="210"/>
      <c r="CG539" s="210"/>
      <c r="CH539" s="210"/>
      <c r="CI539" s="210"/>
      <c r="CJ539" s="210"/>
      <c r="CK539" s="210"/>
      <c r="CL539" s="210"/>
      <c r="CM539" s="210"/>
      <c r="CN539" s="210"/>
      <c r="CO539" s="210"/>
      <c r="CP539" s="210"/>
      <c r="CQ539" s="210"/>
      <c r="CR539" s="210"/>
      <c r="CS539" s="144"/>
      <c r="CT539" s="144"/>
    </row>
    <row r="540" spans="1:98" ht="15">
      <c r="A540" s="208" t="s">
        <v>8334</v>
      </c>
      <c r="B540" s="285" t="s">
        <v>1210</v>
      </c>
      <c r="C540" s="209" t="s">
        <v>1202</v>
      </c>
      <c r="D540" s="259"/>
      <c r="E540" s="209" t="s">
        <v>5165</v>
      </c>
      <c r="F540" s="209" t="s">
        <v>38</v>
      </c>
      <c r="G540" s="216" t="s">
        <v>35</v>
      </c>
      <c r="H540" s="209" t="s">
        <v>8271</v>
      </c>
      <c r="I540" s="2"/>
      <c r="J540" s="210">
        <v>0</v>
      </c>
      <c r="K540" s="210">
        <v>0</v>
      </c>
      <c r="L540" s="210">
        <v>0</v>
      </c>
      <c r="M540" s="210">
        <v>0</v>
      </c>
      <c r="N540" s="210">
        <v>0</v>
      </c>
      <c r="O540" s="210">
        <v>0</v>
      </c>
      <c r="P540" s="210">
        <v>0</v>
      </c>
      <c r="Q540" s="210">
        <v>0</v>
      </c>
      <c r="R540" s="210">
        <v>0</v>
      </c>
      <c r="S540" s="210">
        <v>0</v>
      </c>
      <c r="T540" s="210">
        <v>0</v>
      </c>
      <c r="U540" s="210">
        <v>0</v>
      </c>
      <c r="V540" s="210">
        <v>1</v>
      </c>
      <c r="W540" s="210">
        <v>1</v>
      </c>
      <c r="X540" s="210">
        <v>1</v>
      </c>
      <c r="Y540" s="210">
        <v>1</v>
      </c>
      <c r="Z540" s="210">
        <v>1</v>
      </c>
      <c r="AA540" s="210">
        <v>1</v>
      </c>
      <c r="AB540" s="210">
        <v>1</v>
      </c>
      <c r="AC540" s="210">
        <v>1</v>
      </c>
      <c r="AD540" s="210">
        <v>1</v>
      </c>
      <c r="AE540" s="210">
        <v>1</v>
      </c>
      <c r="AF540" s="210">
        <v>1</v>
      </c>
      <c r="AG540" s="210">
        <v>1</v>
      </c>
      <c r="AH540" s="210">
        <v>1</v>
      </c>
      <c r="AI540" s="210">
        <v>1</v>
      </c>
      <c r="AJ540" s="210">
        <v>1</v>
      </c>
      <c r="AK540" s="210">
        <v>1</v>
      </c>
      <c r="AL540" s="210">
        <v>1</v>
      </c>
      <c r="AM540" s="210">
        <v>1</v>
      </c>
      <c r="AN540" s="210">
        <v>1</v>
      </c>
      <c r="AO540" s="210">
        <v>1</v>
      </c>
      <c r="AP540" s="210">
        <v>1</v>
      </c>
      <c r="AQ540" s="210">
        <v>1</v>
      </c>
      <c r="AR540" s="210">
        <v>1</v>
      </c>
      <c r="AS540" s="210">
        <v>1</v>
      </c>
      <c r="AT540" s="210">
        <v>1</v>
      </c>
      <c r="AU540" s="210">
        <v>1</v>
      </c>
      <c r="AV540" s="210">
        <v>1</v>
      </c>
      <c r="AW540" s="210">
        <v>1</v>
      </c>
      <c r="AX540" s="210">
        <v>1</v>
      </c>
      <c r="AY540" s="210">
        <v>1</v>
      </c>
      <c r="AZ540" s="210">
        <v>1</v>
      </c>
      <c r="BA540" s="210">
        <v>1</v>
      </c>
      <c r="BB540" s="210">
        <v>1</v>
      </c>
      <c r="BC540" s="210">
        <v>1</v>
      </c>
      <c r="BD540" s="210">
        <v>1</v>
      </c>
      <c r="BE540" s="210">
        <v>1</v>
      </c>
      <c r="BF540" s="210">
        <v>1</v>
      </c>
      <c r="BG540" s="210">
        <v>1</v>
      </c>
      <c r="BH540" s="210">
        <v>1</v>
      </c>
      <c r="BI540" s="210">
        <v>1</v>
      </c>
      <c r="BJ540" s="210">
        <v>1</v>
      </c>
      <c r="BK540" s="210">
        <v>1</v>
      </c>
      <c r="BL540" s="210">
        <v>1</v>
      </c>
      <c r="BM540" s="210">
        <v>1</v>
      </c>
      <c r="BN540" s="210">
        <v>1</v>
      </c>
      <c r="BO540" s="210">
        <v>1</v>
      </c>
      <c r="BP540" s="210">
        <v>1</v>
      </c>
      <c r="BQ540" s="210">
        <v>1</v>
      </c>
      <c r="BR540" s="210">
        <v>1</v>
      </c>
      <c r="BS540" s="210">
        <v>1</v>
      </c>
      <c r="BT540" s="210">
        <v>1</v>
      </c>
      <c r="BU540" s="210"/>
      <c r="BV540" s="210"/>
      <c r="BW540" s="210"/>
      <c r="BX540" s="210"/>
      <c r="BY540" s="210"/>
      <c r="BZ540" s="210"/>
      <c r="CA540" s="210"/>
      <c r="CB540" s="210"/>
      <c r="CC540" s="210"/>
      <c r="CD540" s="210"/>
      <c r="CE540" s="210"/>
      <c r="CF540" s="210"/>
      <c r="CG540" s="210"/>
      <c r="CH540" s="210"/>
      <c r="CI540" s="210"/>
      <c r="CJ540" s="210"/>
      <c r="CK540" s="210"/>
      <c r="CL540" s="210"/>
      <c r="CM540" s="210"/>
      <c r="CN540" s="210"/>
      <c r="CO540" s="210"/>
      <c r="CP540" s="210"/>
      <c r="CQ540" s="210"/>
      <c r="CR540" s="210"/>
      <c r="CS540" s="144"/>
      <c r="CT540" s="144"/>
    </row>
    <row r="541" spans="1:98" ht="15">
      <c r="A541" s="208" t="s">
        <v>8334</v>
      </c>
      <c r="B541" s="285" t="s">
        <v>1211</v>
      </c>
      <c r="C541" s="209" t="s">
        <v>1200</v>
      </c>
      <c r="D541" s="259"/>
      <c r="E541" s="209" t="s">
        <v>5165</v>
      </c>
      <c r="F541" s="209" t="s">
        <v>38</v>
      </c>
      <c r="G541" s="216" t="s">
        <v>35</v>
      </c>
      <c r="H541" s="209" t="s">
        <v>8271</v>
      </c>
      <c r="I541" s="2"/>
      <c r="J541" s="210">
        <v>0</v>
      </c>
      <c r="K541" s="210">
        <v>0</v>
      </c>
      <c r="L541" s="210">
        <v>0</v>
      </c>
      <c r="M541" s="210">
        <v>0</v>
      </c>
      <c r="N541" s="210">
        <v>0</v>
      </c>
      <c r="O541" s="210">
        <v>0</v>
      </c>
      <c r="P541" s="210">
        <v>0</v>
      </c>
      <c r="Q541" s="210">
        <v>0</v>
      </c>
      <c r="R541" s="210">
        <v>0</v>
      </c>
      <c r="S541" s="210">
        <v>0</v>
      </c>
      <c r="T541" s="210">
        <v>1</v>
      </c>
      <c r="U541" s="210">
        <v>1</v>
      </c>
      <c r="V541" s="210">
        <v>1</v>
      </c>
      <c r="W541" s="210">
        <v>1</v>
      </c>
      <c r="X541" s="210">
        <v>1</v>
      </c>
      <c r="Y541" s="210">
        <v>1</v>
      </c>
      <c r="Z541" s="210">
        <v>1</v>
      </c>
      <c r="AA541" s="210">
        <v>1</v>
      </c>
      <c r="AB541" s="210">
        <v>1</v>
      </c>
      <c r="AC541" s="210">
        <v>1</v>
      </c>
      <c r="AD541" s="210">
        <v>1</v>
      </c>
      <c r="AE541" s="210">
        <v>1</v>
      </c>
      <c r="AF541" s="210">
        <v>1</v>
      </c>
      <c r="AG541" s="210">
        <v>1</v>
      </c>
      <c r="AH541" s="210">
        <v>1</v>
      </c>
      <c r="AI541" s="210">
        <v>1</v>
      </c>
      <c r="AJ541" s="210">
        <v>1</v>
      </c>
      <c r="AK541" s="210">
        <v>1</v>
      </c>
      <c r="AL541" s="210">
        <v>1</v>
      </c>
      <c r="AM541" s="210">
        <v>1</v>
      </c>
      <c r="AN541" s="210">
        <v>1</v>
      </c>
      <c r="AO541" s="210">
        <v>1</v>
      </c>
      <c r="AP541" s="210">
        <v>1</v>
      </c>
      <c r="AQ541" s="210">
        <v>1</v>
      </c>
      <c r="AR541" s="210">
        <v>1</v>
      </c>
      <c r="AS541" s="210">
        <v>1</v>
      </c>
      <c r="AT541" s="210">
        <v>1</v>
      </c>
      <c r="AU541" s="210">
        <v>1</v>
      </c>
      <c r="AV541" s="210">
        <v>1</v>
      </c>
      <c r="AW541" s="210">
        <v>1</v>
      </c>
      <c r="AX541" s="210">
        <v>1</v>
      </c>
      <c r="AY541" s="210">
        <v>1</v>
      </c>
      <c r="AZ541" s="210">
        <v>1</v>
      </c>
      <c r="BA541" s="210">
        <v>1</v>
      </c>
      <c r="BB541" s="210">
        <v>1</v>
      </c>
      <c r="BC541" s="210">
        <v>1</v>
      </c>
      <c r="BD541" s="210">
        <v>1</v>
      </c>
      <c r="BE541" s="210">
        <v>1</v>
      </c>
      <c r="BF541" s="210">
        <v>1</v>
      </c>
      <c r="BG541" s="210">
        <v>1</v>
      </c>
      <c r="BH541" s="210">
        <v>1</v>
      </c>
      <c r="BI541" s="210">
        <v>1</v>
      </c>
      <c r="BJ541" s="210">
        <v>1</v>
      </c>
      <c r="BK541" s="210">
        <v>1</v>
      </c>
      <c r="BL541" s="210">
        <v>1</v>
      </c>
      <c r="BM541" s="210">
        <v>1</v>
      </c>
      <c r="BN541" s="210">
        <v>1</v>
      </c>
      <c r="BO541" s="210">
        <v>1</v>
      </c>
      <c r="BP541" s="210">
        <v>1</v>
      </c>
      <c r="BQ541" s="210">
        <v>1</v>
      </c>
      <c r="BR541" s="210">
        <v>1</v>
      </c>
      <c r="BS541" s="210">
        <v>1</v>
      </c>
      <c r="BT541" s="210">
        <v>1</v>
      </c>
      <c r="BU541" s="210"/>
      <c r="BV541" s="210"/>
      <c r="BW541" s="210"/>
      <c r="BX541" s="210"/>
      <c r="BY541" s="210"/>
      <c r="BZ541" s="210"/>
      <c r="CA541" s="210"/>
      <c r="CB541" s="210"/>
      <c r="CC541" s="210"/>
      <c r="CD541" s="210"/>
      <c r="CE541" s="210"/>
      <c r="CF541" s="210"/>
      <c r="CG541" s="210"/>
      <c r="CH541" s="210"/>
      <c r="CI541" s="210"/>
      <c r="CJ541" s="210"/>
      <c r="CK541" s="210"/>
      <c r="CL541" s="210"/>
      <c r="CM541" s="210"/>
      <c r="CN541" s="210"/>
      <c r="CO541" s="210"/>
      <c r="CP541" s="210"/>
      <c r="CQ541" s="210"/>
      <c r="CR541" s="210"/>
      <c r="CS541" s="144"/>
      <c r="CT541" s="144"/>
    </row>
    <row r="542" spans="1:98" ht="15">
      <c r="A542" s="208" t="s">
        <v>8334</v>
      </c>
      <c r="B542" s="285" t="s">
        <v>1212</v>
      </c>
      <c r="C542" s="209" t="s">
        <v>1200</v>
      </c>
      <c r="D542" s="259"/>
      <c r="E542" s="209" t="s">
        <v>5165</v>
      </c>
      <c r="F542" s="209" t="s">
        <v>38</v>
      </c>
      <c r="G542" s="216" t="s">
        <v>35</v>
      </c>
      <c r="H542" s="209" t="s">
        <v>8271</v>
      </c>
      <c r="I542" s="2"/>
      <c r="J542" s="210">
        <v>0</v>
      </c>
      <c r="K542" s="210">
        <v>0</v>
      </c>
      <c r="L542" s="210">
        <v>0</v>
      </c>
      <c r="M542" s="210">
        <v>0</v>
      </c>
      <c r="N542" s="210">
        <v>0</v>
      </c>
      <c r="O542" s="210">
        <v>0</v>
      </c>
      <c r="P542" s="210">
        <v>0</v>
      </c>
      <c r="Q542" s="210">
        <v>0</v>
      </c>
      <c r="R542" s="210">
        <v>0</v>
      </c>
      <c r="S542" s="210">
        <v>0</v>
      </c>
      <c r="T542" s="210">
        <v>0</v>
      </c>
      <c r="U542" s="210">
        <v>0</v>
      </c>
      <c r="V542" s="210">
        <v>0</v>
      </c>
      <c r="W542" s="210">
        <v>0</v>
      </c>
      <c r="X542" s="210">
        <v>1</v>
      </c>
      <c r="Y542" s="210">
        <v>1</v>
      </c>
      <c r="Z542" s="210">
        <v>1</v>
      </c>
      <c r="AA542" s="210">
        <v>1</v>
      </c>
      <c r="AB542" s="210">
        <v>1</v>
      </c>
      <c r="AC542" s="210">
        <v>1</v>
      </c>
      <c r="AD542" s="210">
        <v>1</v>
      </c>
      <c r="AE542" s="210">
        <v>1</v>
      </c>
      <c r="AF542" s="210">
        <v>1</v>
      </c>
      <c r="AG542" s="210">
        <v>1</v>
      </c>
      <c r="AH542" s="210">
        <v>1</v>
      </c>
      <c r="AI542" s="210">
        <v>1</v>
      </c>
      <c r="AJ542" s="210">
        <v>1</v>
      </c>
      <c r="AK542" s="210">
        <v>1</v>
      </c>
      <c r="AL542" s="210">
        <v>1</v>
      </c>
      <c r="AM542" s="210">
        <v>1</v>
      </c>
      <c r="AN542" s="210">
        <v>1</v>
      </c>
      <c r="AO542" s="210">
        <v>1</v>
      </c>
      <c r="AP542" s="210">
        <v>1</v>
      </c>
      <c r="AQ542" s="210">
        <v>1</v>
      </c>
      <c r="AR542" s="210">
        <v>1</v>
      </c>
      <c r="AS542" s="210">
        <v>1</v>
      </c>
      <c r="AT542" s="210">
        <v>1</v>
      </c>
      <c r="AU542" s="210">
        <v>1</v>
      </c>
      <c r="AV542" s="210">
        <v>1</v>
      </c>
      <c r="AW542" s="210">
        <v>1</v>
      </c>
      <c r="AX542" s="210">
        <v>1</v>
      </c>
      <c r="AY542" s="210">
        <v>1</v>
      </c>
      <c r="AZ542" s="210">
        <v>1</v>
      </c>
      <c r="BA542" s="210">
        <v>1</v>
      </c>
      <c r="BB542" s="210">
        <v>1</v>
      </c>
      <c r="BC542" s="210">
        <v>1</v>
      </c>
      <c r="BD542" s="210">
        <v>1</v>
      </c>
      <c r="BE542" s="210">
        <v>1</v>
      </c>
      <c r="BF542" s="210">
        <v>1</v>
      </c>
      <c r="BG542" s="210">
        <v>1</v>
      </c>
      <c r="BH542" s="210">
        <v>1</v>
      </c>
      <c r="BI542" s="210">
        <v>1</v>
      </c>
      <c r="BJ542" s="210">
        <v>1</v>
      </c>
      <c r="BK542" s="210">
        <v>1</v>
      </c>
      <c r="BL542" s="210">
        <v>1</v>
      </c>
      <c r="BM542" s="210">
        <v>1</v>
      </c>
      <c r="BN542" s="210">
        <v>1</v>
      </c>
      <c r="BO542" s="210">
        <v>1</v>
      </c>
      <c r="BP542" s="210">
        <v>1</v>
      </c>
      <c r="BQ542" s="210">
        <v>1</v>
      </c>
      <c r="BR542" s="210">
        <v>1</v>
      </c>
      <c r="BS542" s="210">
        <v>1</v>
      </c>
      <c r="BT542" s="210">
        <v>1</v>
      </c>
      <c r="BU542" s="210"/>
      <c r="BV542" s="210"/>
      <c r="BW542" s="210"/>
      <c r="BX542" s="210"/>
      <c r="BY542" s="210"/>
      <c r="BZ542" s="210"/>
      <c r="CA542" s="210"/>
      <c r="CB542" s="210"/>
      <c r="CC542" s="210"/>
      <c r="CD542" s="210"/>
      <c r="CE542" s="210"/>
      <c r="CF542" s="210"/>
      <c r="CG542" s="210"/>
      <c r="CH542" s="210"/>
      <c r="CI542" s="210"/>
      <c r="CJ542" s="210"/>
      <c r="CK542" s="210"/>
      <c r="CL542" s="210"/>
      <c r="CM542" s="210"/>
      <c r="CN542" s="210"/>
      <c r="CO542" s="210"/>
      <c r="CP542" s="210"/>
      <c r="CQ542" s="210"/>
      <c r="CR542" s="210"/>
      <c r="CS542" s="144"/>
      <c r="CT542" s="144"/>
    </row>
    <row r="543" spans="1:98" ht="15">
      <c r="A543" s="208" t="s">
        <v>8334</v>
      </c>
      <c r="B543" s="285" t="s">
        <v>1213</v>
      </c>
      <c r="C543" s="209" t="s">
        <v>1200</v>
      </c>
      <c r="D543" s="259"/>
      <c r="E543" s="209" t="s">
        <v>5165</v>
      </c>
      <c r="F543" s="209" t="s">
        <v>38</v>
      </c>
      <c r="G543" s="216" t="s">
        <v>35</v>
      </c>
      <c r="H543" s="209" t="s">
        <v>8271</v>
      </c>
      <c r="I543" s="2"/>
      <c r="J543" s="210">
        <v>0</v>
      </c>
      <c r="K543" s="210">
        <v>0</v>
      </c>
      <c r="L543" s="210">
        <v>0</v>
      </c>
      <c r="M543" s="210">
        <v>0</v>
      </c>
      <c r="N543" s="210">
        <v>0</v>
      </c>
      <c r="O543" s="210">
        <v>0</v>
      </c>
      <c r="P543" s="210">
        <v>0</v>
      </c>
      <c r="Q543" s="210">
        <v>0</v>
      </c>
      <c r="R543" s="210">
        <v>0</v>
      </c>
      <c r="S543" s="210">
        <v>0</v>
      </c>
      <c r="T543" s="210">
        <v>0</v>
      </c>
      <c r="U543" s="210">
        <v>0</v>
      </c>
      <c r="V543" s="210">
        <v>0</v>
      </c>
      <c r="W543" s="210">
        <v>0</v>
      </c>
      <c r="X543" s="210">
        <v>1</v>
      </c>
      <c r="Y543" s="210">
        <v>1</v>
      </c>
      <c r="Z543" s="210">
        <v>1</v>
      </c>
      <c r="AA543" s="210">
        <v>1</v>
      </c>
      <c r="AB543" s="210">
        <v>1</v>
      </c>
      <c r="AC543" s="210">
        <v>1</v>
      </c>
      <c r="AD543" s="210">
        <v>1</v>
      </c>
      <c r="AE543" s="210">
        <v>1</v>
      </c>
      <c r="AF543" s="210">
        <v>1</v>
      </c>
      <c r="AG543" s="210">
        <v>1</v>
      </c>
      <c r="AH543" s="210">
        <v>1</v>
      </c>
      <c r="AI543" s="210">
        <v>1</v>
      </c>
      <c r="AJ543" s="210">
        <v>1</v>
      </c>
      <c r="AK543" s="210">
        <v>1</v>
      </c>
      <c r="AL543" s="210">
        <v>1</v>
      </c>
      <c r="AM543" s="210">
        <v>1</v>
      </c>
      <c r="AN543" s="210">
        <v>1</v>
      </c>
      <c r="AO543" s="210">
        <v>1</v>
      </c>
      <c r="AP543" s="210">
        <v>1</v>
      </c>
      <c r="AQ543" s="210">
        <v>1</v>
      </c>
      <c r="AR543" s="210">
        <v>1</v>
      </c>
      <c r="AS543" s="210">
        <v>1</v>
      </c>
      <c r="AT543" s="210">
        <v>1</v>
      </c>
      <c r="AU543" s="210">
        <v>1</v>
      </c>
      <c r="AV543" s="210">
        <v>1</v>
      </c>
      <c r="AW543" s="210">
        <v>1</v>
      </c>
      <c r="AX543" s="210">
        <v>1</v>
      </c>
      <c r="AY543" s="210">
        <v>1</v>
      </c>
      <c r="AZ543" s="210">
        <v>1</v>
      </c>
      <c r="BA543" s="210">
        <v>1</v>
      </c>
      <c r="BB543" s="210">
        <v>1</v>
      </c>
      <c r="BC543" s="210">
        <v>1</v>
      </c>
      <c r="BD543" s="210">
        <v>1</v>
      </c>
      <c r="BE543" s="210">
        <v>1</v>
      </c>
      <c r="BF543" s="210">
        <v>1</v>
      </c>
      <c r="BG543" s="210">
        <v>1</v>
      </c>
      <c r="BH543" s="210">
        <v>1</v>
      </c>
      <c r="BI543" s="210">
        <v>1</v>
      </c>
      <c r="BJ543" s="210">
        <v>1</v>
      </c>
      <c r="BK543" s="210">
        <v>1</v>
      </c>
      <c r="BL543" s="210">
        <v>1</v>
      </c>
      <c r="BM543" s="210">
        <v>1</v>
      </c>
      <c r="BN543" s="210">
        <v>1</v>
      </c>
      <c r="BO543" s="210">
        <v>1</v>
      </c>
      <c r="BP543" s="210">
        <v>1</v>
      </c>
      <c r="BQ543" s="210">
        <v>1</v>
      </c>
      <c r="BR543" s="210">
        <v>1</v>
      </c>
      <c r="BS543" s="210">
        <v>1</v>
      </c>
      <c r="BT543" s="210">
        <v>1</v>
      </c>
      <c r="BU543" s="210"/>
      <c r="BV543" s="210"/>
      <c r="BW543" s="210"/>
      <c r="BX543" s="210"/>
      <c r="BY543" s="210"/>
      <c r="BZ543" s="210"/>
      <c r="CA543" s="210"/>
      <c r="CB543" s="210"/>
      <c r="CC543" s="210"/>
      <c r="CD543" s="210"/>
      <c r="CE543" s="210"/>
      <c r="CF543" s="210"/>
      <c r="CG543" s="210"/>
      <c r="CH543" s="210"/>
      <c r="CI543" s="210"/>
      <c r="CJ543" s="210"/>
      <c r="CK543" s="210"/>
      <c r="CL543" s="210"/>
      <c r="CM543" s="210"/>
      <c r="CN543" s="210"/>
      <c r="CO543" s="210"/>
      <c r="CP543" s="210"/>
      <c r="CQ543" s="210"/>
      <c r="CR543" s="210"/>
      <c r="CS543" s="144"/>
      <c r="CT543" s="144"/>
    </row>
    <row r="544" spans="1:98" ht="15">
      <c r="A544" s="208" t="s">
        <v>8334</v>
      </c>
      <c r="B544" s="285" t="s">
        <v>1214</v>
      </c>
      <c r="C544" s="209" t="s">
        <v>1200</v>
      </c>
      <c r="D544" s="259"/>
      <c r="E544" s="209" t="s">
        <v>5169</v>
      </c>
      <c r="F544" s="209" t="s">
        <v>38</v>
      </c>
      <c r="G544" s="216" t="s">
        <v>35</v>
      </c>
      <c r="H544" s="209" t="s">
        <v>8271</v>
      </c>
      <c r="I544" s="2"/>
      <c r="J544" s="210">
        <v>0</v>
      </c>
      <c r="K544" s="210">
        <v>0</v>
      </c>
      <c r="L544" s="210">
        <v>0</v>
      </c>
      <c r="M544" s="210">
        <v>0</v>
      </c>
      <c r="N544" s="210">
        <v>0</v>
      </c>
      <c r="O544" s="210">
        <v>0</v>
      </c>
      <c r="P544" s="210">
        <v>0</v>
      </c>
      <c r="Q544" s="210">
        <v>0</v>
      </c>
      <c r="R544" s="210">
        <v>0</v>
      </c>
      <c r="S544" s="210">
        <v>0</v>
      </c>
      <c r="T544" s="210">
        <v>0</v>
      </c>
      <c r="U544" s="210">
        <v>0</v>
      </c>
      <c r="V544" s="210">
        <v>0</v>
      </c>
      <c r="W544" s="210">
        <v>0</v>
      </c>
      <c r="X544" s="210">
        <v>0</v>
      </c>
      <c r="Y544" s="210">
        <v>0</v>
      </c>
      <c r="Z544" s="210">
        <v>0</v>
      </c>
      <c r="AA544" s="210">
        <v>0.5</v>
      </c>
      <c r="AB544" s="210">
        <v>0.5</v>
      </c>
      <c r="AC544" s="210">
        <v>0.5</v>
      </c>
      <c r="AD544" s="210">
        <v>0.5</v>
      </c>
      <c r="AE544" s="210">
        <v>0.5</v>
      </c>
      <c r="AF544" s="210">
        <v>0.5</v>
      </c>
      <c r="AG544" s="210">
        <v>0.5</v>
      </c>
      <c r="AH544" s="210">
        <v>0.5</v>
      </c>
      <c r="AI544" s="210">
        <v>0.5</v>
      </c>
      <c r="AJ544" s="210">
        <v>0.5</v>
      </c>
      <c r="AK544" s="210">
        <v>0.5</v>
      </c>
      <c r="AL544" s="210">
        <v>0.5</v>
      </c>
      <c r="AM544" s="210">
        <v>0.5</v>
      </c>
      <c r="AN544" s="210">
        <v>0.5</v>
      </c>
      <c r="AO544" s="210">
        <v>0.5</v>
      </c>
      <c r="AP544" s="210">
        <v>0.5</v>
      </c>
      <c r="AQ544" s="210">
        <v>0.5</v>
      </c>
      <c r="AR544" s="210">
        <v>0.5</v>
      </c>
      <c r="AS544" s="210">
        <v>0.5</v>
      </c>
      <c r="AT544" s="210">
        <v>0.5</v>
      </c>
      <c r="AU544" s="210">
        <v>0.5</v>
      </c>
      <c r="AV544" s="210">
        <v>0.5</v>
      </c>
      <c r="AW544" s="210">
        <v>0.5</v>
      </c>
      <c r="AX544" s="210">
        <v>0.5</v>
      </c>
      <c r="AY544" s="210">
        <v>0.5</v>
      </c>
      <c r="AZ544" s="210">
        <v>0.5</v>
      </c>
      <c r="BA544" s="210">
        <v>0.5</v>
      </c>
      <c r="BB544" s="210">
        <v>0.5</v>
      </c>
      <c r="BC544" s="210">
        <v>0.5</v>
      </c>
      <c r="BD544" s="210">
        <v>0.5</v>
      </c>
      <c r="BE544" s="210">
        <v>0.5</v>
      </c>
      <c r="BF544" s="210">
        <v>0.5</v>
      </c>
      <c r="BG544" s="210">
        <v>0.5</v>
      </c>
      <c r="BH544" s="210">
        <v>0.5</v>
      </c>
      <c r="BI544" s="210">
        <v>0.5</v>
      </c>
      <c r="BJ544" s="210">
        <v>0.5</v>
      </c>
      <c r="BK544" s="210">
        <v>0.5</v>
      </c>
      <c r="BL544" s="210">
        <v>0.5</v>
      </c>
      <c r="BM544" s="210">
        <v>0.5</v>
      </c>
      <c r="BN544" s="210">
        <v>0.5</v>
      </c>
      <c r="BO544" s="210">
        <v>0.5</v>
      </c>
      <c r="BP544" s="210">
        <v>0.5</v>
      </c>
      <c r="BQ544" s="210">
        <v>0.5</v>
      </c>
      <c r="BR544" s="210">
        <v>0.5</v>
      </c>
      <c r="BS544" s="210">
        <v>0.5</v>
      </c>
      <c r="BT544" s="210">
        <v>0.5</v>
      </c>
      <c r="BU544" s="210"/>
      <c r="BV544" s="210"/>
      <c r="BW544" s="210"/>
      <c r="BX544" s="210"/>
      <c r="BY544" s="210"/>
      <c r="BZ544" s="210"/>
      <c r="CA544" s="210"/>
      <c r="CB544" s="210"/>
      <c r="CC544" s="210"/>
      <c r="CD544" s="210"/>
      <c r="CE544" s="210"/>
      <c r="CF544" s="210"/>
      <c r="CG544" s="210"/>
      <c r="CH544" s="210"/>
      <c r="CI544" s="210"/>
      <c r="CJ544" s="210"/>
      <c r="CK544" s="210"/>
      <c r="CL544" s="210"/>
      <c r="CM544" s="210"/>
      <c r="CN544" s="210"/>
      <c r="CO544" s="210"/>
      <c r="CP544" s="210"/>
      <c r="CQ544" s="210"/>
      <c r="CR544" s="210"/>
      <c r="CS544" s="144"/>
      <c r="CT544" s="144"/>
    </row>
    <row r="545" spans="1:98" ht="15">
      <c r="A545" s="208" t="s">
        <v>8334</v>
      </c>
      <c r="B545" s="285" t="s">
        <v>1214</v>
      </c>
      <c r="C545" s="209" t="s">
        <v>1200</v>
      </c>
      <c r="D545" s="259"/>
      <c r="E545" s="209" t="s">
        <v>5168</v>
      </c>
      <c r="F545" s="209" t="s">
        <v>38</v>
      </c>
      <c r="G545" s="216" t="s">
        <v>35</v>
      </c>
      <c r="H545" s="209" t="s">
        <v>8271</v>
      </c>
      <c r="I545" s="2"/>
      <c r="J545" s="210">
        <v>0</v>
      </c>
      <c r="K545" s="210">
        <v>0</v>
      </c>
      <c r="L545" s="210">
        <v>0</v>
      </c>
      <c r="M545" s="210">
        <v>0</v>
      </c>
      <c r="N545" s="210">
        <v>0</v>
      </c>
      <c r="O545" s="210">
        <v>0</v>
      </c>
      <c r="P545" s="210">
        <v>0</v>
      </c>
      <c r="Q545" s="210">
        <v>0</v>
      </c>
      <c r="R545" s="210">
        <v>0</v>
      </c>
      <c r="S545" s="210">
        <v>0</v>
      </c>
      <c r="T545" s="210">
        <v>0.5</v>
      </c>
      <c r="U545" s="210">
        <v>0.5</v>
      </c>
      <c r="V545" s="210">
        <v>0.5</v>
      </c>
      <c r="W545" s="210">
        <v>0.5</v>
      </c>
      <c r="X545" s="210">
        <v>0.5</v>
      </c>
      <c r="Y545" s="210">
        <v>0.5</v>
      </c>
      <c r="Z545" s="210">
        <v>0.5</v>
      </c>
      <c r="AA545" s="210">
        <v>0.5</v>
      </c>
      <c r="AB545" s="210">
        <v>0.5</v>
      </c>
      <c r="AC545" s="210">
        <v>0.5</v>
      </c>
      <c r="AD545" s="210">
        <v>0.5</v>
      </c>
      <c r="AE545" s="210">
        <v>0.5</v>
      </c>
      <c r="AF545" s="210">
        <v>0.5</v>
      </c>
      <c r="AG545" s="210">
        <v>0.5</v>
      </c>
      <c r="AH545" s="210">
        <v>0.5</v>
      </c>
      <c r="AI545" s="210">
        <v>0.5</v>
      </c>
      <c r="AJ545" s="210">
        <v>0.5</v>
      </c>
      <c r="AK545" s="210">
        <v>0.5</v>
      </c>
      <c r="AL545" s="210">
        <v>0.5</v>
      </c>
      <c r="AM545" s="210">
        <v>0.5</v>
      </c>
      <c r="AN545" s="210">
        <v>0.5</v>
      </c>
      <c r="AO545" s="210">
        <v>0.5</v>
      </c>
      <c r="AP545" s="210">
        <v>0.5</v>
      </c>
      <c r="AQ545" s="210">
        <v>0.5</v>
      </c>
      <c r="AR545" s="210">
        <v>0.5</v>
      </c>
      <c r="AS545" s="210">
        <v>0.5</v>
      </c>
      <c r="AT545" s="210">
        <v>0.5</v>
      </c>
      <c r="AU545" s="210">
        <v>0.5</v>
      </c>
      <c r="AV545" s="210">
        <v>0.5</v>
      </c>
      <c r="AW545" s="210">
        <v>0.5</v>
      </c>
      <c r="AX545" s="210">
        <v>0.5</v>
      </c>
      <c r="AY545" s="210">
        <v>0.5</v>
      </c>
      <c r="AZ545" s="210">
        <v>0.5</v>
      </c>
      <c r="BA545" s="210">
        <v>0.5</v>
      </c>
      <c r="BB545" s="210">
        <v>0.5</v>
      </c>
      <c r="BC545" s="210">
        <v>0.5</v>
      </c>
      <c r="BD545" s="210">
        <v>0.5</v>
      </c>
      <c r="BE545" s="210">
        <v>0.5</v>
      </c>
      <c r="BF545" s="210">
        <v>0.5</v>
      </c>
      <c r="BG545" s="210">
        <v>0.5</v>
      </c>
      <c r="BH545" s="210">
        <v>0.5</v>
      </c>
      <c r="BI545" s="210">
        <v>0.5</v>
      </c>
      <c r="BJ545" s="210">
        <v>0.5</v>
      </c>
      <c r="BK545" s="210">
        <v>0.5</v>
      </c>
      <c r="BL545" s="210">
        <v>0.5</v>
      </c>
      <c r="BM545" s="210">
        <v>0.5</v>
      </c>
      <c r="BN545" s="210">
        <v>0.5</v>
      </c>
      <c r="BO545" s="210">
        <v>0.5</v>
      </c>
      <c r="BP545" s="210">
        <v>0.5</v>
      </c>
      <c r="BQ545" s="210">
        <v>0.5</v>
      </c>
      <c r="BR545" s="210">
        <v>0.5</v>
      </c>
      <c r="BS545" s="210">
        <v>0.5</v>
      </c>
      <c r="BT545" s="210">
        <v>0.5</v>
      </c>
      <c r="BU545" s="210"/>
      <c r="BV545" s="210"/>
      <c r="BW545" s="210"/>
      <c r="BX545" s="210"/>
      <c r="BY545" s="210"/>
      <c r="BZ545" s="210"/>
      <c r="CA545" s="210"/>
      <c r="CB545" s="210"/>
      <c r="CC545" s="210"/>
      <c r="CD545" s="210"/>
      <c r="CE545" s="210"/>
      <c r="CF545" s="210"/>
      <c r="CG545" s="210"/>
      <c r="CH545" s="210"/>
      <c r="CI545" s="210"/>
      <c r="CJ545" s="210"/>
      <c r="CK545" s="210"/>
      <c r="CL545" s="210"/>
      <c r="CM545" s="210"/>
      <c r="CN545" s="210"/>
      <c r="CO545" s="210"/>
      <c r="CP545" s="210"/>
      <c r="CQ545" s="210"/>
      <c r="CR545" s="210"/>
      <c r="CS545" s="144"/>
      <c r="CT545" s="144"/>
    </row>
    <row r="546" spans="1:98" ht="15">
      <c r="A546" s="208" t="s">
        <v>8334</v>
      </c>
      <c r="B546" s="285" t="s">
        <v>1179</v>
      </c>
      <c r="C546" s="209" t="s">
        <v>1180</v>
      </c>
      <c r="D546" s="259"/>
      <c r="E546" s="209" t="s">
        <v>5163</v>
      </c>
      <c r="F546" s="209" t="s">
        <v>38</v>
      </c>
      <c r="G546" s="216" t="s">
        <v>35</v>
      </c>
      <c r="H546" s="209" t="s">
        <v>8271</v>
      </c>
      <c r="I546" s="2"/>
      <c r="J546" s="210">
        <v>0</v>
      </c>
      <c r="K546" s="210">
        <v>0</v>
      </c>
      <c r="L546" s="210">
        <v>0</v>
      </c>
      <c r="M546" s="210">
        <v>0</v>
      </c>
      <c r="N546" s="210">
        <v>0</v>
      </c>
      <c r="O546" s="210">
        <v>1</v>
      </c>
      <c r="P546" s="210">
        <v>1</v>
      </c>
      <c r="Q546" s="210">
        <v>1</v>
      </c>
      <c r="R546" s="210">
        <v>1</v>
      </c>
      <c r="S546" s="210">
        <v>1</v>
      </c>
      <c r="T546" s="210">
        <v>1</v>
      </c>
      <c r="U546" s="210">
        <v>1</v>
      </c>
      <c r="V546" s="210">
        <v>1</v>
      </c>
      <c r="W546" s="210">
        <v>1</v>
      </c>
      <c r="X546" s="210">
        <v>1</v>
      </c>
      <c r="Y546" s="210">
        <v>1</v>
      </c>
      <c r="Z546" s="210">
        <v>1</v>
      </c>
      <c r="AA546" s="210">
        <v>1</v>
      </c>
      <c r="AB546" s="210">
        <v>1</v>
      </c>
      <c r="AC546" s="210">
        <v>1</v>
      </c>
      <c r="AD546" s="210">
        <v>1</v>
      </c>
      <c r="AE546" s="210">
        <v>1</v>
      </c>
      <c r="AF546" s="210">
        <v>1</v>
      </c>
      <c r="AG546" s="210">
        <v>1</v>
      </c>
      <c r="AH546" s="210">
        <v>1</v>
      </c>
      <c r="AI546" s="210">
        <v>1</v>
      </c>
      <c r="AJ546" s="210">
        <v>1</v>
      </c>
      <c r="AK546" s="210">
        <v>1</v>
      </c>
      <c r="AL546" s="210">
        <v>1</v>
      </c>
      <c r="AM546" s="210">
        <v>1</v>
      </c>
      <c r="AN546" s="210">
        <v>1</v>
      </c>
      <c r="AO546" s="210">
        <v>1</v>
      </c>
      <c r="AP546" s="210">
        <v>1</v>
      </c>
      <c r="AQ546" s="210">
        <v>1</v>
      </c>
      <c r="AR546" s="210">
        <v>1</v>
      </c>
      <c r="AS546" s="210">
        <v>1</v>
      </c>
      <c r="AT546" s="210">
        <v>1</v>
      </c>
      <c r="AU546" s="210">
        <v>1</v>
      </c>
      <c r="AV546" s="210">
        <v>1</v>
      </c>
      <c r="AW546" s="210">
        <v>1</v>
      </c>
      <c r="AX546" s="210">
        <v>1</v>
      </c>
      <c r="AY546" s="210">
        <v>1</v>
      </c>
      <c r="AZ546" s="210">
        <v>1</v>
      </c>
      <c r="BA546" s="210">
        <v>1</v>
      </c>
      <c r="BB546" s="210">
        <v>1</v>
      </c>
      <c r="BC546" s="210">
        <v>1</v>
      </c>
      <c r="BD546" s="210">
        <v>1</v>
      </c>
      <c r="BE546" s="210">
        <v>1</v>
      </c>
      <c r="BF546" s="210">
        <v>1</v>
      </c>
      <c r="BG546" s="210">
        <v>1</v>
      </c>
      <c r="BH546" s="210">
        <v>1</v>
      </c>
      <c r="BI546" s="210">
        <v>1</v>
      </c>
      <c r="BJ546" s="210">
        <v>1</v>
      </c>
      <c r="BK546" s="210">
        <v>1</v>
      </c>
      <c r="BL546" s="210">
        <v>1</v>
      </c>
      <c r="BM546" s="210">
        <v>1</v>
      </c>
      <c r="BN546" s="210">
        <v>1</v>
      </c>
      <c r="BO546" s="210">
        <v>1</v>
      </c>
      <c r="BP546" s="210">
        <v>1</v>
      </c>
      <c r="BQ546" s="210">
        <v>1</v>
      </c>
      <c r="BR546" s="210">
        <v>1</v>
      </c>
      <c r="BS546" s="210">
        <v>1</v>
      </c>
      <c r="BT546" s="210">
        <v>1</v>
      </c>
      <c r="BU546" s="210"/>
      <c r="BV546" s="210"/>
      <c r="BW546" s="210"/>
      <c r="BX546" s="210"/>
      <c r="BY546" s="210"/>
      <c r="BZ546" s="210"/>
      <c r="CA546" s="210"/>
      <c r="CB546" s="210"/>
      <c r="CC546" s="210"/>
      <c r="CD546" s="210"/>
      <c r="CE546" s="210"/>
      <c r="CF546" s="210"/>
      <c r="CG546" s="210"/>
      <c r="CH546" s="210"/>
      <c r="CI546" s="210"/>
      <c r="CJ546" s="210"/>
      <c r="CK546" s="210"/>
      <c r="CL546" s="210"/>
      <c r="CM546" s="210"/>
      <c r="CN546" s="210"/>
      <c r="CO546" s="210"/>
      <c r="CP546" s="210"/>
      <c r="CQ546" s="210"/>
      <c r="CR546" s="210"/>
      <c r="CS546" s="144"/>
      <c r="CT546" s="144"/>
    </row>
    <row r="547" spans="1:98" ht="15">
      <c r="A547" s="208" t="s">
        <v>8334</v>
      </c>
      <c r="B547" s="285" t="s">
        <v>1181</v>
      </c>
      <c r="C547" s="209" t="s">
        <v>1180</v>
      </c>
      <c r="D547" s="259"/>
      <c r="E547" s="209" t="s">
        <v>5165</v>
      </c>
      <c r="F547" s="209" t="s">
        <v>38</v>
      </c>
      <c r="G547" s="216" t="s">
        <v>35</v>
      </c>
      <c r="H547" s="209" t="s">
        <v>8271</v>
      </c>
      <c r="I547" s="2"/>
      <c r="J547" s="210">
        <v>0</v>
      </c>
      <c r="K547" s="210">
        <v>0</v>
      </c>
      <c r="L547" s="210">
        <v>0</v>
      </c>
      <c r="M547" s="210">
        <v>0</v>
      </c>
      <c r="N547" s="210">
        <v>0</v>
      </c>
      <c r="O547" s="210">
        <v>0</v>
      </c>
      <c r="P547" s="210">
        <v>1</v>
      </c>
      <c r="Q547" s="210">
        <v>1</v>
      </c>
      <c r="R547" s="210">
        <v>1</v>
      </c>
      <c r="S547" s="210">
        <v>1</v>
      </c>
      <c r="T547" s="210">
        <v>1</v>
      </c>
      <c r="U547" s="210">
        <v>1</v>
      </c>
      <c r="V547" s="210">
        <v>1</v>
      </c>
      <c r="W547" s="210">
        <v>1</v>
      </c>
      <c r="X547" s="210">
        <v>1</v>
      </c>
      <c r="Y547" s="210">
        <v>1</v>
      </c>
      <c r="Z547" s="210">
        <v>1</v>
      </c>
      <c r="AA547" s="210">
        <v>1</v>
      </c>
      <c r="AB547" s="210">
        <v>1</v>
      </c>
      <c r="AC547" s="210">
        <v>1</v>
      </c>
      <c r="AD547" s="210">
        <v>1</v>
      </c>
      <c r="AE547" s="210">
        <v>1</v>
      </c>
      <c r="AF547" s="210">
        <v>1</v>
      </c>
      <c r="AG547" s="210">
        <v>1</v>
      </c>
      <c r="AH547" s="210">
        <v>1</v>
      </c>
      <c r="AI547" s="210">
        <v>1</v>
      </c>
      <c r="AJ547" s="210">
        <v>1</v>
      </c>
      <c r="AK547" s="210">
        <v>1</v>
      </c>
      <c r="AL547" s="210">
        <v>1</v>
      </c>
      <c r="AM547" s="210">
        <v>1</v>
      </c>
      <c r="AN547" s="210">
        <v>1</v>
      </c>
      <c r="AO547" s="210">
        <v>1</v>
      </c>
      <c r="AP547" s="210">
        <v>1</v>
      </c>
      <c r="AQ547" s="210">
        <v>1</v>
      </c>
      <c r="AR547" s="210">
        <v>1</v>
      </c>
      <c r="AS547" s="210">
        <v>1</v>
      </c>
      <c r="AT547" s="210">
        <v>1</v>
      </c>
      <c r="AU547" s="210">
        <v>1</v>
      </c>
      <c r="AV547" s="210">
        <v>1</v>
      </c>
      <c r="AW547" s="210">
        <v>1</v>
      </c>
      <c r="AX547" s="210">
        <v>1</v>
      </c>
      <c r="AY547" s="210">
        <v>1</v>
      </c>
      <c r="AZ547" s="210">
        <v>1</v>
      </c>
      <c r="BA547" s="210">
        <v>1</v>
      </c>
      <c r="BB547" s="210">
        <v>1</v>
      </c>
      <c r="BC547" s="210">
        <v>1</v>
      </c>
      <c r="BD547" s="210">
        <v>1</v>
      </c>
      <c r="BE547" s="210">
        <v>1</v>
      </c>
      <c r="BF547" s="210">
        <v>1</v>
      </c>
      <c r="BG547" s="210">
        <v>1</v>
      </c>
      <c r="BH547" s="210">
        <v>1</v>
      </c>
      <c r="BI547" s="210">
        <v>1</v>
      </c>
      <c r="BJ547" s="210">
        <v>1</v>
      </c>
      <c r="BK547" s="210">
        <v>1</v>
      </c>
      <c r="BL547" s="210">
        <v>1</v>
      </c>
      <c r="BM547" s="210">
        <v>1</v>
      </c>
      <c r="BN547" s="210">
        <v>1</v>
      </c>
      <c r="BO547" s="210">
        <v>1</v>
      </c>
      <c r="BP547" s="210">
        <v>1</v>
      </c>
      <c r="BQ547" s="210">
        <v>1</v>
      </c>
      <c r="BR547" s="210">
        <v>1</v>
      </c>
      <c r="BS547" s="210">
        <v>1</v>
      </c>
      <c r="BT547" s="210">
        <v>1</v>
      </c>
      <c r="BU547" s="210"/>
      <c r="BV547" s="210"/>
      <c r="BW547" s="210"/>
      <c r="BX547" s="210"/>
      <c r="BY547" s="210"/>
      <c r="BZ547" s="210"/>
      <c r="CA547" s="210"/>
      <c r="CB547" s="210"/>
      <c r="CC547" s="210"/>
      <c r="CD547" s="210"/>
      <c r="CE547" s="210"/>
      <c r="CF547" s="210"/>
      <c r="CG547" s="210"/>
      <c r="CH547" s="210"/>
      <c r="CI547" s="210"/>
      <c r="CJ547" s="210"/>
      <c r="CK547" s="210"/>
      <c r="CL547" s="210"/>
      <c r="CM547" s="210"/>
      <c r="CN547" s="210"/>
      <c r="CO547" s="210"/>
      <c r="CP547" s="210"/>
      <c r="CQ547" s="210"/>
      <c r="CR547" s="210"/>
      <c r="CS547" s="144"/>
      <c r="CT547" s="144"/>
    </row>
    <row r="548" spans="1:98" ht="15">
      <c r="A548" s="208" t="s">
        <v>8334</v>
      </c>
      <c r="B548" s="285" t="s">
        <v>1182</v>
      </c>
      <c r="C548" s="209" t="s">
        <v>1180</v>
      </c>
      <c r="D548" s="259"/>
      <c r="E548" s="209" t="s">
        <v>5169</v>
      </c>
      <c r="F548" s="209" t="s">
        <v>38</v>
      </c>
      <c r="G548" s="216" t="s">
        <v>35</v>
      </c>
      <c r="H548" s="209" t="s">
        <v>8271</v>
      </c>
      <c r="I548" s="2"/>
      <c r="J548" s="210">
        <v>0</v>
      </c>
      <c r="K548" s="210">
        <v>0</v>
      </c>
      <c r="L548" s="210">
        <v>0</v>
      </c>
      <c r="M548" s="210">
        <v>0</v>
      </c>
      <c r="N548" s="210">
        <v>0</v>
      </c>
      <c r="O548" s="210">
        <v>0</v>
      </c>
      <c r="P548" s="210">
        <v>0</v>
      </c>
      <c r="Q548" s="210">
        <v>0</v>
      </c>
      <c r="R548" s="210">
        <v>0</v>
      </c>
      <c r="S548" s="210">
        <v>0</v>
      </c>
      <c r="T548" s="210">
        <v>1</v>
      </c>
      <c r="U548" s="210">
        <v>1</v>
      </c>
      <c r="V548" s="210">
        <v>1</v>
      </c>
      <c r="W548" s="210">
        <v>1</v>
      </c>
      <c r="X548" s="210">
        <v>1</v>
      </c>
      <c r="Y548" s="210">
        <v>1</v>
      </c>
      <c r="Z548" s="210">
        <v>1</v>
      </c>
      <c r="AA548" s="210">
        <v>1</v>
      </c>
      <c r="AB548" s="210">
        <v>1</v>
      </c>
      <c r="AC548" s="210">
        <v>1</v>
      </c>
      <c r="AD548" s="210">
        <v>1</v>
      </c>
      <c r="AE548" s="210">
        <v>1</v>
      </c>
      <c r="AF548" s="210">
        <v>1</v>
      </c>
      <c r="AG548" s="210">
        <v>1</v>
      </c>
      <c r="AH548" s="210">
        <v>1</v>
      </c>
      <c r="AI548" s="210">
        <v>1</v>
      </c>
      <c r="AJ548" s="210">
        <v>1</v>
      </c>
      <c r="AK548" s="210">
        <v>1</v>
      </c>
      <c r="AL548" s="210">
        <v>1</v>
      </c>
      <c r="AM548" s="210">
        <v>1</v>
      </c>
      <c r="AN548" s="210">
        <v>1</v>
      </c>
      <c r="AO548" s="210">
        <v>1</v>
      </c>
      <c r="AP548" s="210">
        <v>1</v>
      </c>
      <c r="AQ548" s="210">
        <v>1</v>
      </c>
      <c r="AR548" s="210">
        <v>1</v>
      </c>
      <c r="AS548" s="210">
        <v>1</v>
      </c>
      <c r="AT548" s="210">
        <v>1</v>
      </c>
      <c r="AU548" s="210">
        <v>1</v>
      </c>
      <c r="AV548" s="210">
        <v>1</v>
      </c>
      <c r="AW548" s="210">
        <v>1</v>
      </c>
      <c r="AX548" s="210">
        <v>1</v>
      </c>
      <c r="AY548" s="210">
        <v>1</v>
      </c>
      <c r="AZ548" s="210">
        <v>1</v>
      </c>
      <c r="BA548" s="210">
        <v>1</v>
      </c>
      <c r="BB548" s="210">
        <v>1</v>
      </c>
      <c r="BC548" s="210">
        <v>1</v>
      </c>
      <c r="BD548" s="210">
        <v>1</v>
      </c>
      <c r="BE548" s="210">
        <v>1</v>
      </c>
      <c r="BF548" s="210">
        <v>1</v>
      </c>
      <c r="BG548" s="210">
        <v>1</v>
      </c>
      <c r="BH548" s="210">
        <v>1</v>
      </c>
      <c r="BI548" s="210">
        <v>1</v>
      </c>
      <c r="BJ548" s="210">
        <v>1</v>
      </c>
      <c r="BK548" s="210">
        <v>1</v>
      </c>
      <c r="BL548" s="210">
        <v>1</v>
      </c>
      <c r="BM548" s="210">
        <v>1</v>
      </c>
      <c r="BN548" s="210">
        <v>1</v>
      </c>
      <c r="BO548" s="210">
        <v>1</v>
      </c>
      <c r="BP548" s="210">
        <v>1</v>
      </c>
      <c r="BQ548" s="210">
        <v>1</v>
      </c>
      <c r="BR548" s="210">
        <v>1</v>
      </c>
      <c r="BS548" s="210">
        <v>1</v>
      </c>
      <c r="BT548" s="210">
        <v>1</v>
      </c>
      <c r="BU548" s="210"/>
      <c r="BV548" s="210"/>
      <c r="BW548" s="210"/>
      <c r="BX548" s="210"/>
      <c r="BY548" s="210"/>
      <c r="BZ548" s="210"/>
      <c r="CA548" s="210"/>
      <c r="CB548" s="210"/>
      <c r="CC548" s="210"/>
      <c r="CD548" s="210"/>
      <c r="CE548" s="210"/>
      <c r="CF548" s="210"/>
      <c r="CG548" s="210"/>
      <c r="CH548" s="210"/>
      <c r="CI548" s="210"/>
      <c r="CJ548" s="210"/>
      <c r="CK548" s="210"/>
      <c r="CL548" s="210"/>
      <c r="CM548" s="210"/>
      <c r="CN548" s="210"/>
      <c r="CO548" s="210"/>
      <c r="CP548" s="210"/>
      <c r="CQ548" s="210"/>
      <c r="CR548" s="210"/>
      <c r="CS548" s="144"/>
      <c r="CT548" s="144"/>
    </row>
    <row r="549" spans="1:98" ht="15">
      <c r="A549" s="208" t="s">
        <v>8334</v>
      </c>
      <c r="B549" s="285" t="s">
        <v>1183</v>
      </c>
      <c r="C549" s="209" t="s">
        <v>1180</v>
      </c>
      <c r="D549" s="259"/>
      <c r="E549" s="209" t="s">
        <v>5152</v>
      </c>
      <c r="F549" s="209" t="s">
        <v>38</v>
      </c>
      <c r="G549" s="216" t="s">
        <v>35</v>
      </c>
      <c r="H549" s="209" t="s">
        <v>8271</v>
      </c>
      <c r="I549" s="2"/>
      <c r="J549" s="210">
        <v>0</v>
      </c>
      <c r="K549" s="210">
        <v>0</v>
      </c>
      <c r="L549" s="210">
        <v>0</v>
      </c>
      <c r="M549" s="210">
        <v>0</v>
      </c>
      <c r="N549" s="210">
        <v>0</v>
      </c>
      <c r="O549" s="210">
        <v>0</v>
      </c>
      <c r="P549" s="210">
        <v>0</v>
      </c>
      <c r="Q549" s="210">
        <v>0</v>
      </c>
      <c r="R549" s="210">
        <v>0</v>
      </c>
      <c r="S549" s="210">
        <v>0</v>
      </c>
      <c r="T549" s="210">
        <v>0</v>
      </c>
      <c r="U549" s="210">
        <v>0</v>
      </c>
      <c r="V549" s="210">
        <v>0</v>
      </c>
      <c r="W549" s="210">
        <v>0</v>
      </c>
      <c r="X549" s="210">
        <v>0</v>
      </c>
      <c r="Y549" s="210">
        <v>1</v>
      </c>
      <c r="Z549" s="210">
        <v>1</v>
      </c>
      <c r="AA549" s="210">
        <v>1</v>
      </c>
      <c r="AB549" s="210">
        <v>1</v>
      </c>
      <c r="AC549" s="210">
        <v>1</v>
      </c>
      <c r="AD549" s="210">
        <v>1</v>
      </c>
      <c r="AE549" s="210">
        <v>1</v>
      </c>
      <c r="AF549" s="210">
        <v>1</v>
      </c>
      <c r="AG549" s="210">
        <v>1</v>
      </c>
      <c r="AH549" s="210">
        <v>1</v>
      </c>
      <c r="AI549" s="210">
        <v>1</v>
      </c>
      <c r="AJ549" s="210">
        <v>1</v>
      </c>
      <c r="AK549" s="210">
        <v>1</v>
      </c>
      <c r="AL549" s="210">
        <v>1</v>
      </c>
      <c r="AM549" s="210">
        <v>1</v>
      </c>
      <c r="AN549" s="210">
        <v>1</v>
      </c>
      <c r="AO549" s="210">
        <v>1</v>
      </c>
      <c r="AP549" s="210">
        <v>1</v>
      </c>
      <c r="AQ549" s="210">
        <v>1</v>
      </c>
      <c r="AR549" s="210">
        <v>1</v>
      </c>
      <c r="AS549" s="210">
        <v>1</v>
      </c>
      <c r="AT549" s="210">
        <v>1</v>
      </c>
      <c r="AU549" s="210">
        <v>1</v>
      </c>
      <c r="AV549" s="210">
        <v>1</v>
      </c>
      <c r="AW549" s="210">
        <v>1</v>
      </c>
      <c r="AX549" s="210">
        <v>1</v>
      </c>
      <c r="AY549" s="210">
        <v>1</v>
      </c>
      <c r="AZ549" s="210">
        <v>1</v>
      </c>
      <c r="BA549" s="210">
        <v>1</v>
      </c>
      <c r="BB549" s="210">
        <v>1</v>
      </c>
      <c r="BC549" s="210">
        <v>1</v>
      </c>
      <c r="BD549" s="210">
        <v>1</v>
      </c>
      <c r="BE549" s="210">
        <v>1</v>
      </c>
      <c r="BF549" s="210">
        <v>1</v>
      </c>
      <c r="BG549" s="210">
        <v>1</v>
      </c>
      <c r="BH549" s="210">
        <v>1</v>
      </c>
      <c r="BI549" s="210">
        <v>1</v>
      </c>
      <c r="BJ549" s="210">
        <v>1</v>
      </c>
      <c r="BK549" s="210">
        <v>1</v>
      </c>
      <c r="BL549" s="210">
        <v>1</v>
      </c>
      <c r="BM549" s="210">
        <v>1</v>
      </c>
      <c r="BN549" s="210">
        <v>1</v>
      </c>
      <c r="BO549" s="210">
        <v>1</v>
      </c>
      <c r="BP549" s="210">
        <v>1</v>
      </c>
      <c r="BQ549" s="210">
        <v>1</v>
      </c>
      <c r="BR549" s="210">
        <v>1</v>
      </c>
      <c r="BS549" s="210">
        <v>1</v>
      </c>
      <c r="BT549" s="210">
        <v>1</v>
      </c>
      <c r="BU549" s="210"/>
      <c r="BV549" s="210"/>
      <c r="BW549" s="210"/>
      <c r="BX549" s="210"/>
      <c r="BY549" s="210"/>
      <c r="BZ549" s="210"/>
      <c r="CA549" s="210"/>
      <c r="CB549" s="210"/>
      <c r="CC549" s="210"/>
      <c r="CD549" s="210"/>
      <c r="CE549" s="210"/>
      <c r="CF549" s="210"/>
      <c r="CG549" s="210"/>
      <c r="CH549" s="210"/>
      <c r="CI549" s="210"/>
      <c r="CJ549" s="210"/>
      <c r="CK549" s="210"/>
      <c r="CL549" s="210"/>
      <c r="CM549" s="210"/>
      <c r="CN549" s="210"/>
      <c r="CO549" s="210"/>
      <c r="CP549" s="210"/>
      <c r="CQ549" s="210"/>
      <c r="CR549" s="210"/>
      <c r="CS549" s="144"/>
      <c r="CT549" s="144"/>
    </row>
    <row r="550" spans="1:98" ht="15">
      <c r="A550" s="208" t="s">
        <v>8334</v>
      </c>
      <c r="B550" s="285" t="s">
        <v>1184</v>
      </c>
      <c r="C550" s="209" t="s">
        <v>1180</v>
      </c>
      <c r="D550" s="259"/>
      <c r="E550" s="209" t="s">
        <v>5153</v>
      </c>
      <c r="F550" s="209" t="s">
        <v>38</v>
      </c>
      <c r="G550" s="216" t="s">
        <v>35</v>
      </c>
      <c r="H550" s="209" t="s">
        <v>8271</v>
      </c>
      <c r="I550" s="2"/>
      <c r="J550" s="210">
        <v>0</v>
      </c>
      <c r="K550" s="210">
        <v>0</v>
      </c>
      <c r="L550" s="210">
        <v>0</v>
      </c>
      <c r="M550" s="210">
        <v>0</v>
      </c>
      <c r="N550" s="210">
        <v>0</v>
      </c>
      <c r="O550" s="210">
        <v>0</v>
      </c>
      <c r="P550" s="210">
        <v>0</v>
      </c>
      <c r="Q550" s="210">
        <v>0</v>
      </c>
      <c r="R550" s="210">
        <v>0</v>
      </c>
      <c r="S550" s="210">
        <v>0</v>
      </c>
      <c r="T550" s="210">
        <v>0</v>
      </c>
      <c r="U550" s="210">
        <v>0</v>
      </c>
      <c r="V550" s="210">
        <v>0</v>
      </c>
      <c r="W550" s="210">
        <v>0</v>
      </c>
      <c r="X550" s="210">
        <v>0</v>
      </c>
      <c r="Y550" s="210">
        <v>0</v>
      </c>
      <c r="Z550" s="210">
        <v>0</v>
      </c>
      <c r="AA550" s="210">
        <v>1</v>
      </c>
      <c r="AB550" s="210">
        <v>1</v>
      </c>
      <c r="AC550" s="210">
        <v>1</v>
      </c>
      <c r="AD550" s="210">
        <v>1</v>
      </c>
      <c r="AE550" s="210">
        <v>1</v>
      </c>
      <c r="AF550" s="210">
        <v>1</v>
      </c>
      <c r="AG550" s="210">
        <v>1</v>
      </c>
      <c r="AH550" s="210">
        <v>1</v>
      </c>
      <c r="AI550" s="210">
        <v>1</v>
      </c>
      <c r="AJ550" s="210">
        <v>1</v>
      </c>
      <c r="AK550" s="210">
        <v>1</v>
      </c>
      <c r="AL550" s="210">
        <v>1</v>
      </c>
      <c r="AM550" s="210">
        <v>1</v>
      </c>
      <c r="AN550" s="210">
        <v>1</v>
      </c>
      <c r="AO550" s="210">
        <v>1</v>
      </c>
      <c r="AP550" s="210">
        <v>1</v>
      </c>
      <c r="AQ550" s="210">
        <v>1</v>
      </c>
      <c r="AR550" s="210">
        <v>1</v>
      </c>
      <c r="AS550" s="210">
        <v>1</v>
      </c>
      <c r="AT550" s="210">
        <v>1</v>
      </c>
      <c r="AU550" s="210">
        <v>1</v>
      </c>
      <c r="AV550" s="210">
        <v>1</v>
      </c>
      <c r="AW550" s="210">
        <v>1</v>
      </c>
      <c r="AX550" s="210">
        <v>1</v>
      </c>
      <c r="AY550" s="210">
        <v>1</v>
      </c>
      <c r="AZ550" s="210">
        <v>1</v>
      </c>
      <c r="BA550" s="210">
        <v>1</v>
      </c>
      <c r="BB550" s="210">
        <v>1</v>
      </c>
      <c r="BC550" s="210">
        <v>1</v>
      </c>
      <c r="BD550" s="210">
        <v>1</v>
      </c>
      <c r="BE550" s="210">
        <v>1</v>
      </c>
      <c r="BF550" s="210">
        <v>1</v>
      </c>
      <c r="BG550" s="210">
        <v>1</v>
      </c>
      <c r="BH550" s="210">
        <v>1</v>
      </c>
      <c r="BI550" s="210">
        <v>1</v>
      </c>
      <c r="BJ550" s="210">
        <v>1</v>
      </c>
      <c r="BK550" s="210">
        <v>1</v>
      </c>
      <c r="BL550" s="210">
        <v>1</v>
      </c>
      <c r="BM550" s="210">
        <v>1</v>
      </c>
      <c r="BN550" s="210">
        <v>1</v>
      </c>
      <c r="BO550" s="210">
        <v>1</v>
      </c>
      <c r="BP550" s="210">
        <v>1</v>
      </c>
      <c r="BQ550" s="210">
        <v>1</v>
      </c>
      <c r="BR550" s="210">
        <v>1</v>
      </c>
      <c r="BS550" s="210">
        <v>1</v>
      </c>
      <c r="BT550" s="210">
        <v>1</v>
      </c>
      <c r="BU550" s="210"/>
      <c r="BV550" s="210"/>
      <c r="BW550" s="210"/>
      <c r="BX550" s="210"/>
      <c r="BY550" s="210"/>
      <c r="BZ550" s="210"/>
      <c r="CA550" s="210"/>
      <c r="CB550" s="210"/>
      <c r="CC550" s="210"/>
      <c r="CD550" s="210"/>
      <c r="CE550" s="210"/>
      <c r="CF550" s="210"/>
      <c r="CG550" s="210"/>
      <c r="CH550" s="210"/>
      <c r="CI550" s="210"/>
      <c r="CJ550" s="210"/>
      <c r="CK550" s="210"/>
      <c r="CL550" s="210"/>
      <c r="CM550" s="210"/>
      <c r="CN550" s="210"/>
      <c r="CO550" s="210"/>
      <c r="CP550" s="210"/>
      <c r="CQ550" s="210"/>
      <c r="CR550" s="210"/>
      <c r="CS550" s="144"/>
      <c r="CT550" s="144"/>
    </row>
    <row r="551" spans="1:98" ht="15">
      <c r="A551" s="208" t="s">
        <v>8334</v>
      </c>
      <c r="B551" s="285" t="s">
        <v>1185</v>
      </c>
      <c r="C551" s="209" t="s">
        <v>1180</v>
      </c>
      <c r="D551" s="259"/>
      <c r="E551" s="209" t="s">
        <v>5166</v>
      </c>
      <c r="F551" s="209" t="s">
        <v>38</v>
      </c>
      <c r="G551" s="216" t="s">
        <v>35</v>
      </c>
      <c r="H551" s="209" t="s">
        <v>8271</v>
      </c>
      <c r="I551" s="2"/>
      <c r="J551" s="210">
        <v>0</v>
      </c>
      <c r="K551" s="210">
        <v>0</v>
      </c>
      <c r="L551" s="210">
        <v>0</v>
      </c>
      <c r="M551" s="210">
        <v>0</v>
      </c>
      <c r="N551" s="210">
        <v>0</v>
      </c>
      <c r="O551" s="210">
        <v>0</v>
      </c>
      <c r="P551" s="210">
        <v>0</v>
      </c>
      <c r="Q551" s="210">
        <v>0</v>
      </c>
      <c r="R551" s="210">
        <v>0</v>
      </c>
      <c r="S551" s="210">
        <v>0</v>
      </c>
      <c r="T551" s="210">
        <v>1</v>
      </c>
      <c r="U551" s="210">
        <v>1</v>
      </c>
      <c r="V551" s="210">
        <v>1</v>
      </c>
      <c r="W551" s="210">
        <v>1</v>
      </c>
      <c r="X551" s="210">
        <v>1</v>
      </c>
      <c r="Y551" s="210">
        <v>1</v>
      </c>
      <c r="Z551" s="210">
        <v>1</v>
      </c>
      <c r="AA551" s="210">
        <v>1</v>
      </c>
      <c r="AB551" s="210">
        <v>1</v>
      </c>
      <c r="AC551" s="210">
        <v>1</v>
      </c>
      <c r="AD551" s="210">
        <v>1</v>
      </c>
      <c r="AE551" s="210">
        <v>1</v>
      </c>
      <c r="AF551" s="210">
        <v>1</v>
      </c>
      <c r="AG551" s="210">
        <v>1</v>
      </c>
      <c r="AH551" s="210">
        <v>1</v>
      </c>
      <c r="AI551" s="210">
        <v>1</v>
      </c>
      <c r="AJ551" s="210">
        <v>1</v>
      </c>
      <c r="AK551" s="210">
        <v>1</v>
      </c>
      <c r="AL551" s="210">
        <v>1</v>
      </c>
      <c r="AM551" s="210">
        <v>1</v>
      </c>
      <c r="AN551" s="210">
        <v>1</v>
      </c>
      <c r="AO551" s="210">
        <v>1</v>
      </c>
      <c r="AP551" s="210">
        <v>1</v>
      </c>
      <c r="AQ551" s="210">
        <v>1</v>
      </c>
      <c r="AR551" s="210">
        <v>1</v>
      </c>
      <c r="AS551" s="210">
        <v>1</v>
      </c>
      <c r="AT551" s="210">
        <v>1</v>
      </c>
      <c r="AU551" s="210">
        <v>1</v>
      </c>
      <c r="AV551" s="210">
        <v>1</v>
      </c>
      <c r="AW551" s="210">
        <v>1</v>
      </c>
      <c r="AX551" s="210">
        <v>1</v>
      </c>
      <c r="AY551" s="210">
        <v>1</v>
      </c>
      <c r="AZ551" s="210">
        <v>1</v>
      </c>
      <c r="BA551" s="210">
        <v>1</v>
      </c>
      <c r="BB551" s="210">
        <v>1</v>
      </c>
      <c r="BC551" s="210">
        <v>1</v>
      </c>
      <c r="BD551" s="210">
        <v>1</v>
      </c>
      <c r="BE551" s="210">
        <v>1</v>
      </c>
      <c r="BF551" s="210">
        <v>1</v>
      </c>
      <c r="BG551" s="210">
        <v>1</v>
      </c>
      <c r="BH551" s="210">
        <v>1</v>
      </c>
      <c r="BI551" s="210">
        <v>1</v>
      </c>
      <c r="BJ551" s="210">
        <v>1</v>
      </c>
      <c r="BK551" s="210">
        <v>1</v>
      </c>
      <c r="BL551" s="210">
        <v>1</v>
      </c>
      <c r="BM551" s="210">
        <v>1</v>
      </c>
      <c r="BN551" s="210">
        <v>1</v>
      </c>
      <c r="BO551" s="210">
        <v>1</v>
      </c>
      <c r="BP551" s="210">
        <v>1</v>
      </c>
      <c r="BQ551" s="210">
        <v>1</v>
      </c>
      <c r="BR551" s="210">
        <v>1</v>
      </c>
      <c r="BS551" s="210">
        <v>1</v>
      </c>
      <c r="BT551" s="210">
        <v>1</v>
      </c>
      <c r="BU551" s="210"/>
      <c r="BV551" s="210"/>
      <c r="BW551" s="210"/>
      <c r="BX551" s="210"/>
      <c r="BY551" s="210"/>
      <c r="BZ551" s="210"/>
      <c r="CA551" s="210"/>
      <c r="CB551" s="210"/>
      <c r="CC551" s="210"/>
      <c r="CD551" s="210"/>
      <c r="CE551" s="210"/>
      <c r="CF551" s="210"/>
      <c r="CG551" s="210"/>
      <c r="CH551" s="210"/>
      <c r="CI551" s="210"/>
      <c r="CJ551" s="210"/>
      <c r="CK551" s="210"/>
      <c r="CL551" s="210"/>
      <c r="CM551" s="210"/>
      <c r="CN551" s="210"/>
      <c r="CO551" s="210"/>
      <c r="CP551" s="210"/>
      <c r="CQ551" s="210"/>
      <c r="CR551" s="210"/>
      <c r="CS551" s="144"/>
      <c r="CT551" s="144"/>
    </row>
    <row r="552" spans="1:98" ht="15">
      <c r="A552" s="208" t="s">
        <v>8334</v>
      </c>
      <c r="B552" s="285" t="s">
        <v>1186</v>
      </c>
      <c r="C552" s="209" t="s">
        <v>1180</v>
      </c>
      <c r="D552" s="259"/>
      <c r="E552" s="209" t="s">
        <v>5168</v>
      </c>
      <c r="F552" s="209" t="s">
        <v>38</v>
      </c>
      <c r="G552" s="216" t="s">
        <v>35</v>
      </c>
      <c r="H552" s="209" t="s">
        <v>8271</v>
      </c>
      <c r="I552" s="2"/>
      <c r="J552" s="210">
        <v>0</v>
      </c>
      <c r="K552" s="210">
        <v>0</v>
      </c>
      <c r="L552" s="210">
        <v>0</v>
      </c>
      <c r="M552" s="210">
        <v>0</v>
      </c>
      <c r="N552" s="210">
        <v>0</v>
      </c>
      <c r="O552" s="210">
        <v>0</v>
      </c>
      <c r="P552" s="210">
        <v>0</v>
      </c>
      <c r="Q552" s="210">
        <v>0</v>
      </c>
      <c r="R552" s="210">
        <v>0</v>
      </c>
      <c r="S552" s="210">
        <v>0</v>
      </c>
      <c r="T552" s="210">
        <v>1</v>
      </c>
      <c r="U552" s="210">
        <v>1</v>
      </c>
      <c r="V552" s="210">
        <v>1</v>
      </c>
      <c r="W552" s="210">
        <v>1</v>
      </c>
      <c r="X552" s="210">
        <v>1</v>
      </c>
      <c r="Y552" s="210">
        <v>1</v>
      </c>
      <c r="Z552" s="210">
        <v>1</v>
      </c>
      <c r="AA552" s="210">
        <v>1</v>
      </c>
      <c r="AB552" s="210">
        <v>1</v>
      </c>
      <c r="AC552" s="210">
        <v>1</v>
      </c>
      <c r="AD552" s="210">
        <v>1</v>
      </c>
      <c r="AE552" s="210">
        <v>1</v>
      </c>
      <c r="AF552" s="210">
        <v>1</v>
      </c>
      <c r="AG552" s="210">
        <v>1</v>
      </c>
      <c r="AH552" s="210">
        <v>1</v>
      </c>
      <c r="AI552" s="210">
        <v>1</v>
      </c>
      <c r="AJ552" s="210">
        <v>1</v>
      </c>
      <c r="AK552" s="210">
        <v>1</v>
      </c>
      <c r="AL552" s="210">
        <v>1</v>
      </c>
      <c r="AM552" s="210">
        <v>1</v>
      </c>
      <c r="AN552" s="210">
        <v>1</v>
      </c>
      <c r="AO552" s="210">
        <v>1</v>
      </c>
      <c r="AP552" s="210">
        <v>1</v>
      </c>
      <c r="AQ552" s="210">
        <v>1</v>
      </c>
      <c r="AR552" s="210">
        <v>1</v>
      </c>
      <c r="AS552" s="210">
        <v>1</v>
      </c>
      <c r="AT552" s="210">
        <v>1</v>
      </c>
      <c r="AU552" s="210">
        <v>1</v>
      </c>
      <c r="AV552" s="210">
        <v>1</v>
      </c>
      <c r="AW552" s="210">
        <v>1</v>
      </c>
      <c r="AX552" s="210">
        <v>1</v>
      </c>
      <c r="AY552" s="210">
        <v>1</v>
      </c>
      <c r="AZ552" s="210">
        <v>1</v>
      </c>
      <c r="BA552" s="210">
        <v>1</v>
      </c>
      <c r="BB552" s="210">
        <v>1</v>
      </c>
      <c r="BC552" s="210">
        <v>1</v>
      </c>
      <c r="BD552" s="210">
        <v>1</v>
      </c>
      <c r="BE552" s="210">
        <v>1</v>
      </c>
      <c r="BF552" s="210">
        <v>1</v>
      </c>
      <c r="BG552" s="210">
        <v>1</v>
      </c>
      <c r="BH552" s="210">
        <v>1</v>
      </c>
      <c r="BI552" s="210">
        <v>1</v>
      </c>
      <c r="BJ552" s="210">
        <v>1</v>
      </c>
      <c r="BK552" s="210">
        <v>1</v>
      </c>
      <c r="BL552" s="210">
        <v>1</v>
      </c>
      <c r="BM552" s="210">
        <v>1</v>
      </c>
      <c r="BN552" s="210">
        <v>1</v>
      </c>
      <c r="BO552" s="210">
        <v>1</v>
      </c>
      <c r="BP552" s="210">
        <v>1</v>
      </c>
      <c r="BQ552" s="210">
        <v>1</v>
      </c>
      <c r="BR552" s="210">
        <v>1</v>
      </c>
      <c r="BS552" s="210">
        <v>1</v>
      </c>
      <c r="BT552" s="210">
        <v>1</v>
      </c>
      <c r="BU552" s="210"/>
      <c r="BV552" s="210"/>
      <c r="BW552" s="210"/>
      <c r="BX552" s="210"/>
      <c r="BY552" s="210"/>
      <c r="BZ552" s="210"/>
      <c r="CA552" s="210"/>
      <c r="CB552" s="210"/>
      <c r="CC552" s="210"/>
      <c r="CD552" s="210"/>
      <c r="CE552" s="210"/>
      <c r="CF552" s="210"/>
      <c r="CG552" s="210"/>
      <c r="CH552" s="210"/>
      <c r="CI552" s="210"/>
      <c r="CJ552" s="210"/>
      <c r="CK552" s="210"/>
      <c r="CL552" s="210"/>
      <c r="CM552" s="210"/>
      <c r="CN552" s="210"/>
      <c r="CO552" s="210"/>
      <c r="CP552" s="210"/>
      <c r="CQ552" s="210"/>
      <c r="CR552" s="210"/>
      <c r="CS552" s="144"/>
      <c r="CT552" s="144"/>
    </row>
    <row r="553" spans="1:98" ht="15">
      <c r="A553" s="208" t="s">
        <v>8334</v>
      </c>
      <c r="B553" s="285" t="s">
        <v>1187</v>
      </c>
      <c r="C553" s="209" t="s">
        <v>1180</v>
      </c>
      <c r="D553" s="259"/>
      <c r="E553" s="209" t="s">
        <v>5169</v>
      </c>
      <c r="F553" s="209" t="s">
        <v>38</v>
      </c>
      <c r="G553" s="216" t="s">
        <v>35</v>
      </c>
      <c r="H553" s="209" t="s">
        <v>8271</v>
      </c>
      <c r="I553" s="2"/>
      <c r="J553" s="210">
        <v>0</v>
      </c>
      <c r="K553" s="210">
        <v>0</v>
      </c>
      <c r="L553" s="210">
        <v>0</v>
      </c>
      <c r="M553" s="210">
        <v>0</v>
      </c>
      <c r="N553" s="210">
        <v>0</v>
      </c>
      <c r="O553" s="210">
        <v>0</v>
      </c>
      <c r="P553" s="210">
        <v>0</v>
      </c>
      <c r="Q553" s="210">
        <v>0</v>
      </c>
      <c r="R553" s="210">
        <v>0</v>
      </c>
      <c r="S553" s="210">
        <v>0</v>
      </c>
      <c r="T553" s="210">
        <v>1</v>
      </c>
      <c r="U553" s="210">
        <v>1</v>
      </c>
      <c r="V553" s="210">
        <v>1</v>
      </c>
      <c r="W553" s="210">
        <v>1</v>
      </c>
      <c r="X553" s="210">
        <v>1</v>
      </c>
      <c r="Y553" s="210">
        <v>1</v>
      </c>
      <c r="Z553" s="210">
        <v>1</v>
      </c>
      <c r="AA553" s="210">
        <v>1</v>
      </c>
      <c r="AB553" s="210">
        <v>1</v>
      </c>
      <c r="AC553" s="210">
        <v>1</v>
      </c>
      <c r="AD553" s="210">
        <v>1</v>
      </c>
      <c r="AE553" s="210">
        <v>1</v>
      </c>
      <c r="AF553" s="210">
        <v>1</v>
      </c>
      <c r="AG553" s="210">
        <v>1</v>
      </c>
      <c r="AH553" s="210">
        <v>1</v>
      </c>
      <c r="AI553" s="210">
        <v>1</v>
      </c>
      <c r="AJ553" s="210">
        <v>1</v>
      </c>
      <c r="AK553" s="210">
        <v>1</v>
      </c>
      <c r="AL553" s="210">
        <v>1</v>
      </c>
      <c r="AM553" s="210">
        <v>1</v>
      </c>
      <c r="AN553" s="210">
        <v>1</v>
      </c>
      <c r="AO553" s="210">
        <v>1</v>
      </c>
      <c r="AP553" s="210">
        <v>1</v>
      </c>
      <c r="AQ553" s="210">
        <v>1</v>
      </c>
      <c r="AR553" s="210">
        <v>1</v>
      </c>
      <c r="AS553" s="210">
        <v>1</v>
      </c>
      <c r="AT553" s="210">
        <v>1</v>
      </c>
      <c r="AU553" s="210">
        <v>1</v>
      </c>
      <c r="AV553" s="210">
        <v>1</v>
      </c>
      <c r="AW553" s="210">
        <v>1</v>
      </c>
      <c r="AX553" s="210">
        <v>1</v>
      </c>
      <c r="AY553" s="210">
        <v>1</v>
      </c>
      <c r="AZ553" s="210">
        <v>1</v>
      </c>
      <c r="BA553" s="210">
        <v>1</v>
      </c>
      <c r="BB553" s="210">
        <v>1</v>
      </c>
      <c r="BC553" s="210">
        <v>1</v>
      </c>
      <c r="BD553" s="210">
        <v>1</v>
      </c>
      <c r="BE553" s="210">
        <v>1</v>
      </c>
      <c r="BF553" s="210">
        <v>1</v>
      </c>
      <c r="BG553" s="210">
        <v>1</v>
      </c>
      <c r="BH553" s="210">
        <v>1</v>
      </c>
      <c r="BI553" s="210">
        <v>1</v>
      </c>
      <c r="BJ553" s="210">
        <v>1</v>
      </c>
      <c r="BK553" s="210">
        <v>1</v>
      </c>
      <c r="BL553" s="210">
        <v>1</v>
      </c>
      <c r="BM553" s="210">
        <v>1</v>
      </c>
      <c r="BN553" s="210">
        <v>1</v>
      </c>
      <c r="BO553" s="210">
        <v>1</v>
      </c>
      <c r="BP553" s="210">
        <v>1</v>
      </c>
      <c r="BQ553" s="210">
        <v>1</v>
      </c>
      <c r="BR553" s="210">
        <v>1</v>
      </c>
      <c r="BS553" s="210">
        <v>1</v>
      </c>
      <c r="BT553" s="210">
        <v>1</v>
      </c>
      <c r="BU553" s="210"/>
      <c r="BV553" s="210"/>
      <c r="BW553" s="210"/>
      <c r="BX553" s="210"/>
      <c r="BY553" s="210"/>
      <c r="BZ553" s="210"/>
      <c r="CA553" s="210"/>
      <c r="CB553" s="210"/>
      <c r="CC553" s="210"/>
      <c r="CD553" s="210"/>
      <c r="CE553" s="210"/>
      <c r="CF553" s="210"/>
      <c r="CG553" s="210"/>
      <c r="CH553" s="210"/>
      <c r="CI553" s="210"/>
      <c r="CJ553" s="210"/>
      <c r="CK553" s="210"/>
      <c r="CL553" s="210"/>
      <c r="CM553" s="210"/>
      <c r="CN553" s="210"/>
      <c r="CO553" s="210"/>
      <c r="CP553" s="210"/>
      <c r="CQ553" s="210"/>
      <c r="CR553" s="210"/>
      <c r="CS553" s="144"/>
      <c r="CT553" s="144"/>
    </row>
    <row r="554" spans="1:98" ht="15">
      <c r="A554" s="208" t="s">
        <v>8334</v>
      </c>
      <c r="B554" s="285" t="s">
        <v>1188</v>
      </c>
      <c r="C554" s="209" t="s">
        <v>1180</v>
      </c>
      <c r="D554" s="259"/>
      <c r="E554" s="209" t="s">
        <v>5169</v>
      </c>
      <c r="F554" s="209" t="s">
        <v>38</v>
      </c>
      <c r="G554" s="216" t="s">
        <v>35</v>
      </c>
      <c r="H554" s="209" t="s">
        <v>8271</v>
      </c>
      <c r="I554" s="2"/>
      <c r="J554" s="210">
        <v>0</v>
      </c>
      <c r="K554" s="210">
        <v>0</v>
      </c>
      <c r="L554" s="210">
        <v>0</v>
      </c>
      <c r="M554" s="210">
        <v>0</v>
      </c>
      <c r="N554" s="210">
        <v>0</v>
      </c>
      <c r="O554" s="210">
        <v>0</v>
      </c>
      <c r="P554" s="210">
        <v>0</v>
      </c>
      <c r="Q554" s="210">
        <v>0</v>
      </c>
      <c r="R554" s="210">
        <v>0</v>
      </c>
      <c r="S554" s="210">
        <v>0</v>
      </c>
      <c r="T554" s="210">
        <v>1</v>
      </c>
      <c r="U554" s="210">
        <v>1</v>
      </c>
      <c r="V554" s="210">
        <v>1</v>
      </c>
      <c r="W554" s="210">
        <v>1</v>
      </c>
      <c r="X554" s="210">
        <v>1</v>
      </c>
      <c r="Y554" s="210">
        <v>1</v>
      </c>
      <c r="Z554" s="210">
        <v>1</v>
      </c>
      <c r="AA554" s="210">
        <v>1</v>
      </c>
      <c r="AB554" s="210">
        <v>1</v>
      </c>
      <c r="AC554" s="210">
        <v>1</v>
      </c>
      <c r="AD554" s="210">
        <v>1</v>
      </c>
      <c r="AE554" s="210">
        <v>1</v>
      </c>
      <c r="AF554" s="210">
        <v>1</v>
      </c>
      <c r="AG554" s="210">
        <v>1</v>
      </c>
      <c r="AH554" s="210">
        <v>1</v>
      </c>
      <c r="AI554" s="210">
        <v>1</v>
      </c>
      <c r="AJ554" s="210">
        <v>1</v>
      </c>
      <c r="AK554" s="210">
        <v>1</v>
      </c>
      <c r="AL554" s="210">
        <v>1</v>
      </c>
      <c r="AM554" s="210">
        <v>1</v>
      </c>
      <c r="AN554" s="210">
        <v>1</v>
      </c>
      <c r="AO554" s="210">
        <v>1</v>
      </c>
      <c r="AP554" s="210">
        <v>1</v>
      </c>
      <c r="AQ554" s="210">
        <v>1</v>
      </c>
      <c r="AR554" s="210">
        <v>1</v>
      </c>
      <c r="AS554" s="210">
        <v>1</v>
      </c>
      <c r="AT554" s="210">
        <v>1</v>
      </c>
      <c r="AU554" s="210">
        <v>1</v>
      </c>
      <c r="AV554" s="210">
        <v>1</v>
      </c>
      <c r="AW554" s="210">
        <v>1</v>
      </c>
      <c r="AX554" s="210">
        <v>1</v>
      </c>
      <c r="AY554" s="210">
        <v>1</v>
      </c>
      <c r="AZ554" s="210">
        <v>1</v>
      </c>
      <c r="BA554" s="210">
        <v>1</v>
      </c>
      <c r="BB554" s="210">
        <v>1</v>
      </c>
      <c r="BC554" s="210">
        <v>1</v>
      </c>
      <c r="BD554" s="210">
        <v>1</v>
      </c>
      <c r="BE554" s="210">
        <v>1</v>
      </c>
      <c r="BF554" s="210">
        <v>1</v>
      </c>
      <c r="BG554" s="210">
        <v>1</v>
      </c>
      <c r="BH554" s="210">
        <v>1</v>
      </c>
      <c r="BI554" s="210">
        <v>1</v>
      </c>
      <c r="BJ554" s="210">
        <v>1</v>
      </c>
      <c r="BK554" s="210">
        <v>1</v>
      </c>
      <c r="BL554" s="210">
        <v>1</v>
      </c>
      <c r="BM554" s="210">
        <v>1</v>
      </c>
      <c r="BN554" s="210">
        <v>1</v>
      </c>
      <c r="BO554" s="210">
        <v>1</v>
      </c>
      <c r="BP554" s="210">
        <v>1</v>
      </c>
      <c r="BQ554" s="210">
        <v>1</v>
      </c>
      <c r="BR554" s="210">
        <v>1</v>
      </c>
      <c r="BS554" s="210">
        <v>1</v>
      </c>
      <c r="BT554" s="210">
        <v>1</v>
      </c>
      <c r="BU554" s="210"/>
      <c r="BV554" s="210"/>
      <c r="BW554" s="210"/>
      <c r="BX554" s="210"/>
      <c r="BY554" s="210"/>
      <c r="BZ554" s="210"/>
      <c r="CA554" s="210"/>
      <c r="CB554" s="210"/>
      <c r="CC554" s="210"/>
      <c r="CD554" s="210"/>
      <c r="CE554" s="210"/>
      <c r="CF554" s="210"/>
      <c r="CG554" s="210"/>
      <c r="CH554" s="210"/>
      <c r="CI554" s="210"/>
      <c r="CJ554" s="210"/>
      <c r="CK554" s="210"/>
      <c r="CL554" s="210"/>
      <c r="CM554" s="210"/>
      <c r="CN554" s="210"/>
      <c r="CO554" s="210"/>
      <c r="CP554" s="210"/>
      <c r="CQ554" s="210"/>
      <c r="CR554" s="210"/>
      <c r="CS554" s="144"/>
      <c r="CT554" s="144"/>
    </row>
    <row r="555" spans="1:98" ht="15">
      <c r="A555" s="208" t="s">
        <v>8334</v>
      </c>
      <c r="B555" s="285" t="s">
        <v>1189</v>
      </c>
      <c r="C555" s="209" t="s">
        <v>1180</v>
      </c>
      <c r="D555" s="259"/>
      <c r="E555" s="209" t="s">
        <v>5165</v>
      </c>
      <c r="F555" s="209" t="s">
        <v>38</v>
      </c>
      <c r="G555" s="216" t="s">
        <v>35</v>
      </c>
      <c r="H555" s="209" t="s">
        <v>8271</v>
      </c>
      <c r="I555" s="2"/>
      <c r="J555" s="210">
        <v>0</v>
      </c>
      <c r="K555" s="210">
        <v>0</v>
      </c>
      <c r="L555" s="210">
        <v>0</v>
      </c>
      <c r="M555" s="210">
        <v>0</v>
      </c>
      <c r="N555" s="210">
        <v>0</v>
      </c>
      <c r="O555" s="210">
        <v>0</v>
      </c>
      <c r="P555" s="210">
        <v>0</v>
      </c>
      <c r="Q555" s="210">
        <v>0</v>
      </c>
      <c r="R555" s="210">
        <v>0</v>
      </c>
      <c r="S555" s="210">
        <v>0</v>
      </c>
      <c r="T555" s="210">
        <v>0</v>
      </c>
      <c r="U555" s="210">
        <v>0</v>
      </c>
      <c r="V555" s="210">
        <v>0</v>
      </c>
      <c r="W555" s="210">
        <v>0</v>
      </c>
      <c r="X555" s="210">
        <v>0</v>
      </c>
      <c r="Y555" s="210">
        <v>1</v>
      </c>
      <c r="Z555" s="210">
        <v>1</v>
      </c>
      <c r="AA555" s="210">
        <v>1</v>
      </c>
      <c r="AB555" s="210">
        <v>1</v>
      </c>
      <c r="AC555" s="210">
        <v>1</v>
      </c>
      <c r="AD555" s="210">
        <v>1</v>
      </c>
      <c r="AE555" s="210">
        <v>1</v>
      </c>
      <c r="AF555" s="210">
        <v>1</v>
      </c>
      <c r="AG555" s="210">
        <v>1</v>
      </c>
      <c r="AH555" s="210">
        <v>1</v>
      </c>
      <c r="AI555" s="210">
        <v>1</v>
      </c>
      <c r="AJ555" s="210">
        <v>1</v>
      </c>
      <c r="AK555" s="210">
        <v>1</v>
      </c>
      <c r="AL555" s="210">
        <v>1</v>
      </c>
      <c r="AM555" s="210">
        <v>1</v>
      </c>
      <c r="AN555" s="210">
        <v>1</v>
      </c>
      <c r="AO555" s="210">
        <v>1</v>
      </c>
      <c r="AP555" s="210">
        <v>1</v>
      </c>
      <c r="AQ555" s="210">
        <v>1</v>
      </c>
      <c r="AR555" s="210">
        <v>1</v>
      </c>
      <c r="AS555" s="210">
        <v>1</v>
      </c>
      <c r="AT555" s="210">
        <v>1</v>
      </c>
      <c r="AU555" s="210">
        <v>1</v>
      </c>
      <c r="AV555" s="210">
        <v>1</v>
      </c>
      <c r="AW555" s="210">
        <v>1</v>
      </c>
      <c r="AX555" s="210">
        <v>1</v>
      </c>
      <c r="AY555" s="210">
        <v>1</v>
      </c>
      <c r="AZ555" s="210">
        <v>1</v>
      </c>
      <c r="BA555" s="210">
        <v>1</v>
      </c>
      <c r="BB555" s="210">
        <v>1</v>
      </c>
      <c r="BC555" s="210">
        <v>1</v>
      </c>
      <c r="BD555" s="210">
        <v>1</v>
      </c>
      <c r="BE555" s="210">
        <v>1</v>
      </c>
      <c r="BF555" s="210">
        <v>1</v>
      </c>
      <c r="BG555" s="210">
        <v>1</v>
      </c>
      <c r="BH555" s="210">
        <v>1</v>
      </c>
      <c r="BI555" s="210">
        <v>1</v>
      </c>
      <c r="BJ555" s="210">
        <v>1</v>
      </c>
      <c r="BK555" s="210">
        <v>1</v>
      </c>
      <c r="BL555" s="210">
        <v>1</v>
      </c>
      <c r="BM555" s="210">
        <v>1</v>
      </c>
      <c r="BN555" s="210">
        <v>1</v>
      </c>
      <c r="BO555" s="210">
        <v>1</v>
      </c>
      <c r="BP555" s="210">
        <v>1</v>
      </c>
      <c r="BQ555" s="210">
        <v>1</v>
      </c>
      <c r="BR555" s="210">
        <v>1</v>
      </c>
      <c r="BS555" s="210">
        <v>1</v>
      </c>
      <c r="BT555" s="210">
        <v>1</v>
      </c>
      <c r="BU555" s="210"/>
      <c r="BV555" s="210"/>
      <c r="BW555" s="210"/>
      <c r="BX555" s="210"/>
      <c r="BY555" s="210"/>
      <c r="BZ555" s="210"/>
      <c r="CA555" s="210"/>
      <c r="CB555" s="210"/>
      <c r="CC555" s="210"/>
      <c r="CD555" s="210"/>
      <c r="CE555" s="210"/>
      <c r="CF555" s="210"/>
      <c r="CG555" s="210"/>
      <c r="CH555" s="210"/>
      <c r="CI555" s="210"/>
      <c r="CJ555" s="210"/>
      <c r="CK555" s="210"/>
      <c r="CL555" s="210"/>
      <c r="CM555" s="210"/>
      <c r="CN555" s="210"/>
      <c r="CO555" s="210"/>
      <c r="CP555" s="210"/>
      <c r="CQ555" s="210"/>
      <c r="CR555" s="210"/>
      <c r="CS555" s="144"/>
      <c r="CT555" s="144"/>
    </row>
    <row r="556" spans="1:98" ht="15">
      <c r="A556" s="208" t="s">
        <v>8334</v>
      </c>
      <c r="B556" s="285" t="s">
        <v>1190</v>
      </c>
      <c r="C556" s="209" t="s">
        <v>1180</v>
      </c>
      <c r="D556" s="259"/>
      <c r="E556" s="209" t="s">
        <v>5165</v>
      </c>
      <c r="F556" s="209" t="s">
        <v>38</v>
      </c>
      <c r="G556" s="216" t="s">
        <v>35</v>
      </c>
      <c r="H556" s="209" t="s">
        <v>8271</v>
      </c>
      <c r="I556" s="2"/>
      <c r="J556" s="210">
        <v>0</v>
      </c>
      <c r="K556" s="210">
        <v>0</v>
      </c>
      <c r="L556" s="210">
        <v>0</v>
      </c>
      <c r="M556" s="210">
        <v>0</v>
      </c>
      <c r="N556" s="210">
        <v>0</v>
      </c>
      <c r="O556" s="210">
        <v>0</v>
      </c>
      <c r="P556" s="210">
        <v>0</v>
      </c>
      <c r="Q556" s="210">
        <v>0</v>
      </c>
      <c r="R556" s="210">
        <v>0</v>
      </c>
      <c r="S556" s="210">
        <v>0</v>
      </c>
      <c r="T556" s="210">
        <v>0</v>
      </c>
      <c r="U556" s="210">
        <v>0</v>
      </c>
      <c r="V556" s="210">
        <v>0</v>
      </c>
      <c r="W556" s="210">
        <v>0</v>
      </c>
      <c r="X556" s="210">
        <v>0</v>
      </c>
      <c r="Y556" s="210">
        <v>1</v>
      </c>
      <c r="Z556" s="210">
        <v>1</v>
      </c>
      <c r="AA556" s="210">
        <v>1</v>
      </c>
      <c r="AB556" s="210">
        <v>1</v>
      </c>
      <c r="AC556" s="210">
        <v>1</v>
      </c>
      <c r="AD556" s="210">
        <v>1</v>
      </c>
      <c r="AE556" s="210">
        <v>1</v>
      </c>
      <c r="AF556" s="210">
        <v>1</v>
      </c>
      <c r="AG556" s="210">
        <v>1</v>
      </c>
      <c r="AH556" s="210">
        <v>1</v>
      </c>
      <c r="AI556" s="210">
        <v>1</v>
      </c>
      <c r="AJ556" s="210">
        <v>1</v>
      </c>
      <c r="AK556" s="210">
        <v>1</v>
      </c>
      <c r="AL556" s="210">
        <v>1</v>
      </c>
      <c r="AM556" s="210">
        <v>1</v>
      </c>
      <c r="AN556" s="210">
        <v>1</v>
      </c>
      <c r="AO556" s="210">
        <v>1</v>
      </c>
      <c r="AP556" s="210">
        <v>1</v>
      </c>
      <c r="AQ556" s="210">
        <v>1</v>
      </c>
      <c r="AR556" s="210">
        <v>1</v>
      </c>
      <c r="AS556" s="210">
        <v>1</v>
      </c>
      <c r="AT556" s="210">
        <v>1</v>
      </c>
      <c r="AU556" s="210">
        <v>1</v>
      </c>
      <c r="AV556" s="210">
        <v>1</v>
      </c>
      <c r="AW556" s="210">
        <v>1</v>
      </c>
      <c r="AX556" s="210">
        <v>1</v>
      </c>
      <c r="AY556" s="210">
        <v>1</v>
      </c>
      <c r="AZ556" s="210">
        <v>1</v>
      </c>
      <c r="BA556" s="210">
        <v>1</v>
      </c>
      <c r="BB556" s="210">
        <v>1</v>
      </c>
      <c r="BC556" s="210">
        <v>1</v>
      </c>
      <c r="BD556" s="210">
        <v>1</v>
      </c>
      <c r="BE556" s="210">
        <v>1</v>
      </c>
      <c r="BF556" s="210">
        <v>1</v>
      </c>
      <c r="BG556" s="210">
        <v>1</v>
      </c>
      <c r="BH556" s="210">
        <v>1</v>
      </c>
      <c r="BI556" s="210">
        <v>1</v>
      </c>
      <c r="BJ556" s="210">
        <v>1</v>
      </c>
      <c r="BK556" s="210">
        <v>1</v>
      </c>
      <c r="BL556" s="210">
        <v>1</v>
      </c>
      <c r="BM556" s="210">
        <v>1</v>
      </c>
      <c r="BN556" s="210">
        <v>1</v>
      </c>
      <c r="BO556" s="210">
        <v>1</v>
      </c>
      <c r="BP556" s="210">
        <v>1</v>
      </c>
      <c r="BQ556" s="210">
        <v>1</v>
      </c>
      <c r="BR556" s="210">
        <v>1</v>
      </c>
      <c r="BS556" s="210">
        <v>1</v>
      </c>
      <c r="BT556" s="210">
        <v>1</v>
      </c>
      <c r="BU556" s="210"/>
      <c r="BV556" s="210"/>
      <c r="BW556" s="210"/>
      <c r="BX556" s="210"/>
      <c r="BY556" s="210"/>
      <c r="BZ556" s="210"/>
      <c r="CA556" s="210"/>
      <c r="CB556" s="210"/>
      <c r="CC556" s="210"/>
      <c r="CD556" s="210"/>
      <c r="CE556" s="210"/>
      <c r="CF556" s="210"/>
      <c r="CG556" s="210"/>
      <c r="CH556" s="210"/>
      <c r="CI556" s="210"/>
      <c r="CJ556" s="210"/>
      <c r="CK556" s="210"/>
      <c r="CL556" s="210"/>
      <c r="CM556" s="210"/>
      <c r="CN556" s="210"/>
      <c r="CO556" s="210"/>
      <c r="CP556" s="210"/>
      <c r="CQ556" s="210"/>
      <c r="CR556" s="210"/>
      <c r="CS556" s="144"/>
      <c r="CT556" s="144"/>
    </row>
    <row r="557" spans="1:98" ht="15">
      <c r="A557" s="208" t="s">
        <v>8334</v>
      </c>
      <c r="B557" s="285" t="s">
        <v>1191</v>
      </c>
      <c r="C557" s="209" t="s">
        <v>1180</v>
      </c>
      <c r="D557" s="259"/>
      <c r="E557" s="209" t="s">
        <v>5165</v>
      </c>
      <c r="F557" s="209" t="s">
        <v>38</v>
      </c>
      <c r="G557" s="216" t="s">
        <v>35</v>
      </c>
      <c r="H557" s="209" t="s">
        <v>8271</v>
      </c>
      <c r="I557" s="2"/>
      <c r="J557" s="210">
        <v>0</v>
      </c>
      <c r="K557" s="210">
        <v>0</v>
      </c>
      <c r="L557" s="210">
        <v>0</v>
      </c>
      <c r="M557" s="210">
        <v>0</v>
      </c>
      <c r="N557" s="210">
        <v>0</v>
      </c>
      <c r="O557" s="210">
        <v>0</v>
      </c>
      <c r="P557" s="210">
        <v>0</v>
      </c>
      <c r="Q557" s="210">
        <v>0</v>
      </c>
      <c r="R557" s="210">
        <v>0</v>
      </c>
      <c r="S557" s="210">
        <v>0</v>
      </c>
      <c r="T557" s="210">
        <v>0</v>
      </c>
      <c r="U557" s="210">
        <v>0</v>
      </c>
      <c r="V557" s="210">
        <v>0</v>
      </c>
      <c r="W557" s="210">
        <v>0</v>
      </c>
      <c r="X557" s="210">
        <v>0</v>
      </c>
      <c r="Y557" s="210">
        <v>1</v>
      </c>
      <c r="Z557" s="210">
        <v>1</v>
      </c>
      <c r="AA557" s="210">
        <v>1</v>
      </c>
      <c r="AB557" s="210">
        <v>1</v>
      </c>
      <c r="AC557" s="210">
        <v>1</v>
      </c>
      <c r="AD557" s="210">
        <v>1</v>
      </c>
      <c r="AE557" s="210">
        <v>1</v>
      </c>
      <c r="AF557" s="210">
        <v>1</v>
      </c>
      <c r="AG557" s="210">
        <v>1</v>
      </c>
      <c r="AH557" s="210">
        <v>1</v>
      </c>
      <c r="AI557" s="210">
        <v>1</v>
      </c>
      <c r="AJ557" s="210">
        <v>1</v>
      </c>
      <c r="AK557" s="210">
        <v>1</v>
      </c>
      <c r="AL557" s="210">
        <v>1</v>
      </c>
      <c r="AM557" s="210">
        <v>1</v>
      </c>
      <c r="AN557" s="210">
        <v>1</v>
      </c>
      <c r="AO557" s="210">
        <v>1</v>
      </c>
      <c r="AP557" s="210">
        <v>1</v>
      </c>
      <c r="AQ557" s="210">
        <v>1</v>
      </c>
      <c r="AR557" s="210">
        <v>1</v>
      </c>
      <c r="AS557" s="210">
        <v>1</v>
      </c>
      <c r="AT557" s="210">
        <v>1</v>
      </c>
      <c r="AU557" s="210">
        <v>1</v>
      </c>
      <c r="AV557" s="210">
        <v>1</v>
      </c>
      <c r="AW557" s="210">
        <v>1</v>
      </c>
      <c r="AX557" s="210">
        <v>1</v>
      </c>
      <c r="AY557" s="210">
        <v>1</v>
      </c>
      <c r="AZ557" s="210">
        <v>1</v>
      </c>
      <c r="BA557" s="210">
        <v>1</v>
      </c>
      <c r="BB557" s="210">
        <v>1</v>
      </c>
      <c r="BC557" s="210">
        <v>1</v>
      </c>
      <c r="BD557" s="210">
        <v>1</v>
      </c>
      <c r="BE557" s="210">
        <v>1</v>
      </c>
      <c r="BF557" s="210">
        <v>1</v>
      </c>
      <c r="BG557" s="210">
        <v>1</v>
      </c>
      <c r="BH557" s="210">
        <v>1</v>
      </c>
      <c r="BI557" s="210">
        <v>1</v>
      </c>
      <c r="BJ557" s="210">
        <v>1</v>
      </c>
      <c r="BK557" s="210">
        <v>1</v>
      </c>
      <c r="BL557" s="210">
        <v>1</v>
      </c>
      <c r="BM557" s="210">
        <v>1</v>
      </c>
      <c r="BN557" s="210">
        <v>1</v>
      </c>
      <c r="BO557" s="210">
        <v>1</v>
      </c>
      <c r="BP557" s="210">
        <v>1</v>
      </c>
      <c r="BQ557" s="210">
        <v>1</v>
      </c>
      <c r="BR557" s="210">
        <v>1</v>
      </c>
      <c r="BS557" s="210">
        <v>1</v>
      </c>
      <c r="BT557" s="210">
        <v>1</v>
      </c>
      <c r="BU557" s="210"/>
      <c r="BV557" s="210"/>
      <c r="BW557" s="210"/>
      <c r="BX557" s="210"/>
      <c r="BY557" s="210"/>
      <c r="BZ557" s="210"/>
      <c r="CA557" s="210"/>
      <c r="CB557" s="210"/>
      <c r="CC557" s="210"/>
      <c r="CD557" s="210"/>
      <c r="CE557" s="210"/>
      <c r="CF557" s="210"/>
      <c r="CG557" s="210"/>
      <c r="CH557" s="210"/>
      <c r="CI557" s="210"/>
      <c r="CJ557" s="210"/>
      <c r="CK557" s="210"/>
      <c r="CL557" s="210"/>
      <c r="CM557" s="210"/>
      <c r="CN557" s="210"/>
      <c r="CO557" s="210"/>
      <c r="CP557" s="210"/>
      <c r="CQ557" s="210"/>
      <c r="CR557" s="210"/>
      <c r="CS557" s="144"/>
      <c r="CT557" s="144"/>
    </row>
    <row r="558" spans="1:98" ht="15">
      <c r="A558" s="208" t="s">
        <v>8334</v>
      </c>
      <c r="B558" s="285" t="s">
        <v>1192</v>
      </c>
      <c r="C558" s="209" t="s">
        <v>1180</v>
      </c>
      <c r="D558" s="259"/>
      <c r="E558" s="209" t="s">
        <v>5163</v>
      </c>
      <c r="F558" s="209" t="s">
        <v>38</v>
      </c>
      <c r="G558" s="216" t="s">
        <v>35</v>
      </c>
      <c r="H558" s="209" t="s">
        <v>8271</v>
      </c>
      <c r="I558" s="2"/>
      <c r="J558" s="210">
        <v>0</v>
      </c>
      <c r="K558" s="210">
        <v>0</v>
      </c>
      <c r="L558" s="210">
        <v>0</v>
      </c>
      <c r="M558" s="210">
        <v>0</v>
      </c>
      <c r="N558" s="210">
        <v>0</v>
      </c>
      <c r="O558" s="210">
        <v>0</v>
      </c>
      <c r="P558" s="210">
        <v>0</v>
      </c>
      <c r="Q558" s="210">
        <v>0</v>
      </c>
      <c r="R558" s="210">
        <v>0</v>
      </c>
      <c r="S558" s="210">
        <v>0</v>
      </c>
      <c r="T558" s="210">
        <v>0</v>
      </c>
      <c r="U558" s="210">
        <v>0</v>
      </c>
      <c r="V558" s="210">
        <v>0</v>
      </c>
      <c r="W558" s="210">
        <v>0</v>
      </c>
      <c r="X558" s="210">
        <v>0</v>
      </c>
      <c r="Y558" s="210">
        <v>1</v>
      </c>
      <c r="Z558" s="210">
        <v>1</v>
      </c>
      <c r="AA558" s="210">
        <v>1</v>
      </c>
      <c r="AB558" s="210">
        <v>1</v>
      </c>
      <c r="AC558" s="210">
        <v>1</v>
      </c>
      <c r="AD558" s="210">
        <v>1</v>
      </c>
      <c r="AE558" s="210">
        <v>1</v>
      </c>
      <c r="AF558" s="210">
        <v>1</v>
      </c>
      <c r="AG558" s="210">
        <v>1</v>
      </c>
      <c r="AH558" s="210">
        <v>1</v>
      </c>
      <c r="AI558" s="210">
        <v>1</v>
      </c>
      <c r="AJ558" s="210">
        <v>1</v>
      </c>
      <c r="AK558" s="210">
        <v>1</v>
      </c>
      <c r="AL558" s="210">
        <v>1</v>
      </c>
      <c r="AM558" s="210">
        <v>1</v>
      </c>
      <c r="AN558" s="210">
        <v>1</v>
      </c>
      <c r="AO558" s="210">
        <v>1</v>
      </c>
      <c r="AP558" s="210">
        <v>1</v>
      </c>
      <c r="AQ558" s="210">
        <v>1</v>
      </c>
      <c r="AR558" s="210">
        <v>1</v>
      </c>
      <c r="AS558" s="210">
        <v>1</v>
      </c>
      <c r="AT558" s="210">
        <v>1</v>
      </c>
      <c r="AU558" s="210">
        <v>1</v>
      </c>
      <c r="AV558" s="210">
        <v>1</v>
      </c>
      <c r="AW558" s="210">
        <v>1</v>
      </c>
      <c r="AX558" s="210">
        <v>1</v>
      </c>
      <c r="AY558" s="210">
        <v>1</v>
      </c>
      <c r="AZ558" s="210">
        <v>1</v>
      </c>
      <c r="BA558" s="210">
        <v>1</v>
      </c>
      <c r="BB558" s="210">
        <v>1</v>
      </c>
      <c r="BC558" s="210">
        <v>1</v>
      </c>
      <c r="BD558" s="210">
        <v>1</v>
      </c>
      <c r="BE558" s="210">
        <v>1</v>
      </c>
      <c r="BF558" s="210">
        <v>1</v>
      </c>
      <c r="BG558" s="210">
        <v>1</v>
      </c>
      <c r="BH558" s="210">
        <v>1</v>
      </c>
      <c r="BI558" s="210">
        <v>1</v>
      </c>
      <c r="BJ558" s="210">
        <v>1</v>
      </c>
      <c r="BK558" s="210">
        <v>1</v>
      </c>
      <c r="BL558" s="210">
        <v>1</v>
      </c>
      <c r="BM558" s="210">
        <v>1</v>
      </c>
      <c r="BN558" s="210">
        <v>1</v>
      </c>
      <c r="BO558" s="210">
        <v>1</v>
      </c>
      <c r="BP558" s="210">
        <v>1</v>
      </c>
      <c r="BQ558" s="210">
        <v>1</v>
      </c>
      <c r="BR558" s="210">
        <v>1</v>
      </c>
      <c r="BS558" s="210">
        <v>1</v>
      </c>
      <c r="BT558" s="210">
        <v>1</v>
      </c>
      <c r="BU558" s="210"/>
      <c r="BV558" s="210"/>
      <c r="BW558" s="210"/>
      <c r="BX558" s="210"/>
      <c r="BY558" s="210"/>
      <c r="BZ558" s="210"/>
      <c r="CA558" s="210"/>
      <c r="CB558" s="210"/>
      <c r="CC558" s="210"/>
      <c r="CD558" s="210"/>
      <c r="CE558" s="210"/>
      <c r="CF558" s="210"/>
      <c r="CG558" s="210"/>
      <c r="CH558" s="210"/>
      <c r="CI558" s="210"/>
      <c r="CJ558" s="210"/>
      <c r="CK558" s="210"/>
      <c r="CL558" s="210"/>
      <c r="CM558" s="210"/>
      <c r="CN558" s="210"/>
      <c r="CO558" s="210"/>
      <c r="CP558" s="210"/>
      <c r="CQ558" s="210"/>
      <c r="CR558" s="210"/>
      <c r="CS558" s="144"/>
      <c r="CT558" s="144"/>
    </row>
    <row r="559" spans="1:98" ht="15">
      <c r="A559" s="208" t="s">
        <v>8334</v>
      </c>
      <c r="B559" s="285" t="s">
        <v>1193</v>
      </c>
      <c r="C559" s="209" t="s">
        <v>1180</v>
      </c>
      <c r="D559" s="259"/>
      <c r="E559" s="209" t="s">
        <v>5163</v>
      </c>
      <c r="F559" s="209" t="s">
        <v>38</v>
      </c>
      <c r="G559" s="216" t="s">
        <v>35</v>
      </c>
      <c r="H559" s="209" t="s">
        <v>8271</v>
      </c>
      <c r="I559" s="2"/>
      <c r="J559" s="210">
        <v>0</v>
      </c>
      <c r="K559" s="210">
        <v>0</v>
      </c>
      <c r="L559" s="210">
        <v>0</v>
      </c>
      <c r="M559" s="210">
        <v>0</v>
      </c>
      <c r="N559" s="210">
        <v>0</v>
      </c>
      <c r="O559" s="210">
        <v>0</v>
      </c>
      <c r="P559" s="210">
        <v>0</v>
      </c>
      <c r="Q559" s="210">
        <v>0</v>
      </c>
      <c r="R559" s="210">
        <v>0</v>
      </c>
      <c r="S559" s="210">
        <v>0</v>
      </c>
      <c r="T559" s="210">
        <v>0</v>
      </c>
      <c r="U559" s="210">
        <v>0</v>
      </c>
      <c r="V559" s="210">
        <v>0</v>
      </c>
      <c r="W559" s="210">
        <v>0</v>
      </c>
      <c r="X559" s="210">
        <v>0</v>
      </c>
      <c r="Y559" s="210">
        <v>1</v>
      </c>
      <c r="Z559" s="210">
        <v>1</v>
      </c>
      <c r="AA559" s="210">
        <v>1</v>
      </c>
      <c r="AB559" s="210">
        <v>1</v>
      </c>
      <c r="AC559" s="210">
        <v>1</v>
      </c>
      <c r="AD559" s="210">
        <v>1</v>
      </c>
      <c r="AE559" s="210">
        <v>1</v>
      </c>
      <c r="AF559" s="210">
        <v>1</v>
      </c>
      <c r="AG559" s="210">
        <v>1</v>
      </c>
      <c r="AH559" s="210">
        <v>1</v>
      </c>
      <c r="AI559" s="210">
        <v>1</v>
      </c>
      <c r="AJ559" s="210">
        <v>1</v>
      </c>
      <c r="AK559" s="210">
        <v>1</v>
      </c>
      <c r="AL559" s="210">
        <v>1</v>
      </c>
      <c r="AM559" s="210">
        <v>1</v>
      </c>
      <c r="AN559" s="210">
        <v>1</v>
      </c>
      <c r="AO559" s="210">
        <v>1</v>
      </c>
      <c r="AP559" s="210">
        <v>1</v>
      </c>
      <c r="AQ559" s="210">
        <v>1</v>
      </c>
      <c r="AR559" s="210">
        <v>1</v>
      </c>
      <c r="AS559" s="210">
        <v>1</v>
      </c>
      <c r="AT559" s="210">
        <v>1</v>
      </c>
      <c r="AU559" s="210">
        <v>1</v>
      </c>
      <c r="AV559" s="210">
        <v>1</v>
      </c>
      <c r="AW559" s="210">
        <v>1</v>
      </c>
      <c r="AX559" s="210">
        <v>1</v>
      </c>
      <c r="AY559" s="210">
        <v>1</v>
      </c>
      <c r="AZ559" s="210">
        <v>1</v>
      </c>
      <c r="BA559" s="210">
        <v>1</v>
      </c>
      <c r="BB559" s="210">
        <v>1</v>
      </c>
      <c r="BC559" s="210">
        <v>1</v>
      </c>
      <c r="BD559" s="210">
        <v>1</v>
      </c>
      <c r="BE559" s="210">
        <v>1</v>
      </c>
      <c r="BF559" s="210">
        <v>1</v>
      </c>
      <c r="BG559" s="210">
        <v>1</v>
      </c>
      <c r="BH559" s="210">
        <v>1</v>
      </c>
      <c r="BI559" s="210">
        <v>1</v>
      </c>
      <c r="BJ559" s="210">
        <v>1</v>
      </c>
      <c r="BK559" s="210">
        <v>1</v>
      </c>
      <c r="BL559" s="210">
        <v>1</v>
      </c>
      <c r="BM559" s="210">
        <v>1</v>
      </c>
      <c r="BN559" s="210">
        <v>1</v>
      </c>
      <c r="BO559" s="210">
        <v>1</v>
      </c>
      <c r="BP559" s="210">
        <v>1</v>
      </c>
      <c r="BQ559" s="210">
        <v>1</v>
      </c>
      <c r="BR559" s="210">
        <v>1</v>
      </c>
      <c r="BS559" s="210">
        <v>1</v>
      </c>
      <c r="BT559" s="210">
        <v>1</v>
      </c>
      <c r="BU559" s="210"/>
      <c r="BV559" s="210"/>
      <c r="BW559" s="210"/>
      <c r="BX559" s="210"/>
      <c r="BY559" s="210"/>
      <c r="BZ559" s="210"/>
      <c r="CA559" s="210"/>
      <c r="CB559" s="210"/>
      <c r="CC559" s="210"/>
      <c r="CD559" s="210"/>
      <c r="CE559" s="210"/>
      <c r="CF559" s="210"/>
      <c r="CG559" s="210"/>
      <c r="CH559" s="210"/>
      <c r="CI559" s="210"/>
      <c r="CJ559" s="210"/>
      <c r="CK559" s="210"/>
      <c r="CL559" s="210"/>
      <c r="CM559" s="210"/>
      <c r="CN559" s="210"/>
      <c r="CO559" s="210"/>
      <c r="CP559" s="210"/>
      <c r="CQ559" s="210"/>
      <c r="CR559" s="210"/>
      <c r="CS559" s="144"/>
      <c r="CT559" s="144"/>
    </row>
    <row r="560" spans="1:98" ht="15">
      <c r="A560" s="208" t="s">
        <v>8334</v>
      </c>
      <c r="B560" s="285" t="s">
        <v>7501</v>
      </c>
      <c r="C560" s="209" t="s">
        <v>7674</v>
      </c>
      <c r="D560" s="259"/>
      <c r="E560" s="209" t="s">
        <v>5169</v>
      </c>
      <c r="F560" s="209" t="s">
        <v>38</v>
      </c>
      <c r="G560" s="216" t="s">
        <v>35</v>
      </c>
      <c r="H560" s="209" t="s">
        <v>8271</v>
      </c>
      <c r="I560" s="2"/>
      <c r="J560" s="210">
        <v>0</v>
      </c>
      <c r="K560" s="210">
        <v>0</v>
      </c>
      <c r="L560" s="210">
        <v>0</v>
      </c>
      <c r="M560" s="210">
        <v>0</v>
      </c>
      <c r="N560" s="210">
        <v>0</v>
      </c>
      <c r="O560" s="210">
        <v>0</v>
      </c>
      <c r="P560" s="210">
        <v>0</v>
      </c>
      <c r="Q560" s="210">
        <v>0</v>
      </c>
      <c r="R560" s="210">
        <v>0</v>
      </c>
      <c r="S560" s="210">
        <v>0</v>
      </c>
      <c r="T560" s="210">
        <v>0</v>
      </c>
      <c r="U560" s="210">
        <v>0</v>
      </c>
      <c r="V560" s="210">
        <v>0</v>
      </c>
      <c r="W560" s="210">
        <v>0</v>
      </c>
      <c r="X560" s="210">
        <v>0</v>
      </c>
      <c r="Y560" s="210">
        <v>0</v>
      </c>
      <c r="Z560" s="210">
        <v>0</v>
      </c>
      <c r="AA560" s="210">
        <v>8</v>
      </c>
      <c r="AB560" s="210">
        <v>8</v>
      </c>
      <c r="AC560" s="210">
        <v>8</v>
      </c>
      <c r="AD560" s="210">
        <v>8</v>
      </c>
      <c r="AE560" s="210">
        <v>8</v>
      </c>
      <c r="AF560" s="210">
        <v>8</v>
      </c>
      <c r="AG560" s="210">
        <v>8</v>
      </c>
      <c r="AH560" s="210">
        <v>8</v>
      </c>
      <c r="AI560" s="210">
        <v>8</v>
      </c>
      <c r="AJ560" s="210">
        <v>8</v>
      </c>
      <c r="AK560" s="210">
        <v>8</v>
      </c>
      <c r="AL560" s="210">
        <v>8</v>
      </c>
      <c r="AM560" s="210">
        <v>8</v>
      </c>
      <c r="AN560" s="210">
        <v>8</v>
      </c>
      <c r="AO560" s="210">
        <v>8</v>
      </c>
      <c r="AP560" s="210">
        <v>8</v>
      </c>
      <c r="AQ560" s="210">
        <v>8</v>
      </c>
      <c r="AR560" s="210">
        <v>8</v>
      </c>
      <c r="AS560" s="210">
        <v>8</v>
      </c>
      <c r="AT560" s="210">
        <v>8</v>
      </c>
      <c r="AU560" s="210">
        <v>8</v>
      </c>
      <c r="AV560" s="210">
        <v>8</v>
      </c>
      <c r="AW560" s="210">
        <v>8</v>
      </c>
      <c r="AX560" s="210">
        <v>8</v>
      </c>
      <c r="AY560" s="210">
        <v>8</v>
      </c>
      <c r="AZ560" s="210">
        <v>8</v>
      </c>
      <c r="BA560" s="210">
        <v>8</v>
      </c>
      <c r="BB560" s="210">
        <v>8</v>
      </c>
      <c r="BC560" s="210">
        <v>8</v>
      </c>
      <c r="BD560" s="210">
        <v>8</v>
      </c>
      <c r="BE560" s="210">
        <v>8</v>
      </c>
      <c r="BF560" s="210">
        <v>8</v>
      </c>
      <c r="BG560" s="210">
        <v>8</v>
      </c>
      <c r="BH560" s="210">
        <v>8</v>
      </c>
      <c r="BI560" s="210">
        <v>8</v>
      </c>
      <c r="BJ560" s="210">
        <v>8</v>
      </c>
      <c r="BK560" s="210">
        <v>8</v>
      </c>
      <c r="BL560" s="210">
        <v>8</v>
      </c>
      <c r="BM560" s="210">
        <v>8</v>
      </c>
      <c r="BN560" s="210">
        <v>8</v>
      </c>
      <c r="BO560" s="210">
        <v>8</v>
      </c>
      <c r="BP560" s="210">
        <v>8</v>
      </c>
      <c r="BQ560" s="210">
        <v>8</v>
      </c>
      <c r="BR560" s="210">
        <v>8</v>
      </c>
      <c r="BS560" s="210">
        <v>8</v>
      </c>
      <c r="BT560" s="210">
        <v>8</v>
      </c>
      <c r="BU560" s="210"/>
      <c r="BV560" s="210"/>
      <c r="BW560" s="210"/>
      <c r="BX560" s="210"/>
      <c r="BY560" s="210"/>
      <c r="BZ560" s="210"/>
      <c r="CA560" s="210"/>
      <c r="CB560" s="210"/>
      <c r="CC560" s="210"/>
      <c r="CD560" s="210"/>
      <c r="CE560" s="210"/>
      <c r="CF560" s="210"/>
      <c r="CG560" s="210"/>
      <c r="CH560" s="210"/>
      <c r="CI560" s="210"/>
      <c r="CJ560" s="210"/>
      <c r="CK560" s="210"/>
      <c r="CL560" s="210"/>
      <c r="CM560" s="210"/>
      <c r="CN560" s="210"/>
      <c r="CO560" s="210"/>
      <c r="CP560" s="210"/>
      <c r="CQ560" s="210"/>
      <c r="CR560" s="210"/>
      <c r="CS560" s="144"/>
      <c r="CT560" s="144"/>
    </row>
    <row r="561" spans="1:98" ht="15">
      <c r="A561" s="208" t="s">
        <v>8334</v>
      </c>
      <c r="B561" s="285" t="s">
        <v>1269</v>
      </c>
      <c r="C561" s="209" t="s">
        <v>1270</v>
      </c>
      <c r="D561" s="259"/>
      <c r="E561" s="209" t="s">
        <v>5163</v>
      </c>
      <c r="F561" s="209" t="s">
        <v>38</v>
      </c>
      <c r="G561" s="216" t="s">
        <v>35</v>
      </c>
      <c r="H561" s="209" t="s">
        <v>8271</v>
      </c>
      <c r="I561" s="2"/>
      <c r="J561" s="210">
        <v>0</v>
      </c>
      <c r="K561" s="210">
        <v>0</v>
      </c>
      <c r="L561" s="210">
        <v>0</v>
      </c>
      <c r="M561" s="210">
        <v>0</v>
      </c>
      <c r="N561" s="210">
        <v>0</v>
      </c>
      <c r="O561" s="210">
        <v>0</v>
      </c>
      <c r="P561" s="210">
        <v>0</v>
      </c>
      <c r="Q561" s="210">
        <v>0</v>
      </c>
      <c r="R561" s="210">
        <v>11</v>
      </c>
      <c r="S561" s="210">
        <v>11</v>
      </c>
      <c r="T561" s="210">
        <v>11</v>
      </c>
      <c r="U561" s="210">
        <v>11</v>
      </c>
      <c r="V561" s="210">
        <v>11</v>
      </c>
      <c r="W561" s="210">
        <v>11</v>
      </c>
      <c r="X561" s="210">
        <v>11</v>
      </c>
      <c r="Y561" s="210">
        <v>11</v>
      </c>
      <c r="Z561" s="210">
        <v>11</v>
      </c>
      <c r="AA561" s="210">
        <v>11</v>
      </c>
      <c r="AB561" s="210">
        <v>11</v>
      </c>
      <c r="AC561" s="210">
        <v>11</v>
      </c>
      <c r="AD561" s="210">
        <v>11</v>
      </c>
      <c r="AE561" s="210">
        <v>11</v>
      </c>
      <c r="AF561" s="210">
        <v>11</v>
      </c>
      <c r="AG561" s="210">
        <v>11</v>
      </c>
      <c r="AH561" s="210">
        <v>11</v>
      </c>
      <c r="AI561" s="210">
        <v>11</v>
      </c>
      <c r="AJ561" s="210">
        <v>11</v>
      </c>
      <c r="AK561" s="210">
        <v>11</v>
      </c>
      <c r="AL561" s="210">
        <v>11</v>
      </c>
      <c r="AM561" s="210">
        <v>11</v>
      </c>
      <c r="AN561" s="210">
        <v>11</v>
      </c>
      <c r="AO561" s="210">
        <v>11</v>
      </c>
      <c r="AP561" s="210">
        <v>11</v>
      </c>
      <c r="AQ561" s="210">
        <v>11</v>
      </c>
      <c r="AR561" s="210">
        <v>11</v>
      </c>
      <c r="AS561" s="210">
        <v>11</v>
      </c>
      <c r="AT561" s="210">
        <v>11</v>
      </c>
      <c r="AU561" s="210">
        <v>11</v>
      </c>
      <c r="AV561" s="210">
        <v>11</v>
      </c>
      <c r="AW561" s="210">
        <v>11</v>
      </c>
      <c r="AX561" s="210">
        <v>11</v>
      </c>
      <c r="AY561" s="210">
        <v>11</v>
      </c>
      <c r="AZ561" s="210">
        <v>11</v>
      </c>
      <c r="BA561" s="210">
        <v>11</v>
      </c>
      <c r="BB561" s="210">
        <v>11</v>
      </c>
      <c r="BC561" s="210">
        <v>11</v>
      </c>
      <c r="BD561" s="210">
        <v>11</v>
      </c>
      <c r="BE561" s="210">
        <v>11</v>
      </c>
      <c r="BF561" s="210">
        <v>11</v>
      </c>
      <c r="BG561" s="210">
        <v>11</v>
      </c>
      <c r="BH561" s="210">
        <v>11</v>
      </c>
      <c r="BI561" s="210">
        <v>11</v>
      </c>
      <c r="BJ561" s="210">
        <v>11</v>
      </c>
      <c r="BK561" s="210">
        <v>11</v>
      </c>
      <c r="BL561" s="210">
        <v>11</v>
      </c>
      <c r="BM561" s="210">
        <v>11</v>
      </c>
      <c r="BN561" s="210">
        <v>11</v>
      </c>
      <c r="BO561" s="210">
        <v>11</v>
      </c>
      <c r="BP561" s="210">
        <v>11</v>
      </c>
      <c r="BQ561" s="210">
        <v>11</v>
      </c>
      <c r="BR561" s="210">
        <v>11</v>
      </c>
      <c r="BS561" s="210">
        <v>11</v>
      </c>
      <c r="BT561" s="210">
        <v>11</v>
      </c>
      <c r="BU561" s="210"/>
      <c r="BV561" s="210"/>
      <c r="BW561" s="210"/>
      <c r="BX561" s="210"/>
      <c r="BY561" s="210"/>
      <c r="BZ561" s="210"/>
      <c r="CA561" s="210"/>
      <c r="CB561" s="210"/>
      <c r="CC561" s="210"/>
      <c r="CD561" s="210"/>
      <c r="CE561" s="210"/>
      <c r="CF561" s="210"/>
      <c r="CG561" s="210"/>
      <c r="CH561" s="210"/>
      <c r="CI561" s="210"/>
      <c r="CJ561" s="210"/>
      <c r="CK561" s="210"/>
      <c r="CL561" s="210"/>
      <c r="CM561" s="210"/>
      <c r="CN561" s="210"/>
      <c r="CO561" s="210"/>
      <c r="CP561" s="210"/>
      <c r="CQ561" s="210"/>
      <c r="CR561" s="210"/>
      <c r="CS561" s="144"/>
      <c r="CT561" s="144"/>
    </row>
    <row r="562" spans="1:98" ht="15">
      <c r="A562" s="208" t="s">
        <v>8334</v>
      </c>
      <c r="B562" s="285" t="s">
        <v>1271</v>
      </c>
      <c r="C562" s="209" t="s">
        <v>1272</v>
      </c>
      <c r="D562" s="259"/>
      <c r="E562" s="209" t="s">
        <v>5163</v>
      </c>
      <c r="F562" s="209" t="s">
        <v>38</v>
      </c>
      <c r="G562" s="216" t="s">
        <v>35</v>
      </c>
      <c r="H562" s="209" t="s">
        <v>8271</v>
      </c>
      <c r="I562" s="2"/>
      <c r="J562" s="210">
        <v>0</v>
      </c>
      <c r="K562" s="210">
        <v>0</v>
      </c>
      <c r="L562" s="210">
        <v>0</v>
      </c>
      <c r="M562" s="210">
        <v>0</v>
      </c>
      <c r="N562" s="210">
        <v>0</v>
      </c>
      <c r="O562" s="210">
        <v>0</v>
      </c>
      <c r="P562" s="210">
        <v>0</v>
      </c>
      <c r="Q562" s="210">
        <v>0</v>
      </c>
      <c r="R562" s="210">
        <v>3</v>
      </c>
      <c r="S562" s="210">
        <v>3</v>
      </c>
      <c r="T562" s="210">
        <v>3</v>
      </c>
      <c r="U562" s="210">
        <v>3</v>
      </c>
      <c r="V562" s="210">
        <v>3</v>
      </c>
      <c r="W562" s="210">
        <v>3</v>
      </c>
      <c r="X562" s="210">
        <v>3</v>
      </c>
      <c r="Y562" s="210">
        <v>3</v>
      </c>
      <c r="Z562" s="210">
        <v>3</v>
      </c>
      <c r="AA562" s="210">
        <v>3</v>
      </c>
      <c r="AB562" s="210">
        <v>3</v>
      </c>
      <c r="AC562" s="210">
        <v>3</v>
      </c>
      <c r="AD562" s="210">
        <v>3</v>
      </c>
      <c r="AE562" s="210">
        <v>3</v>
      </c>
      <c r="AF562" s="210">
        <v>3</v>
      </c>
      <c r="AG562" s="210">
        <v>3</v>
      </c>
      <c r="AH562" s="210">
        <v>3</v>
      </c>
      <c r="AI562" s="210">
        <v>3</v>
      </c>
      <c r="AJ562" s="210">
        <v>3</v>
      </c>
      <c r="AK562" s="210">
        <v>3</v>
      </c>
      <c r="AL562" s="210">
        <v>3</v>
      </c>
      <c r="AM562" s="210">
        <v>3</v>
      </c>
      <c r="AN562" s="210">
        <v>3</v>
      </c>
      <c r="AO562" s="210">
        <v>3</v>
      </c>
      <c r="AP562" s="210">
        <v>3</v>
      </c>
      <c r="AQ562" s="210">
        <v>3</v>
      </c>
      <c r="AR562" s="210">
        <v>3</v>
      </c>
      <c r="AS562" s="210">
        <v>3</v>
      </c>
      <c r="AT562" s="210">
        <v>3</v>
      </c>
      <c r="AU562" s="210">
        <v>3</v>
      </c>
      <c r="AV562" s="210">
        <v>3</v>
      </c>
      <c r="AW562" s="210">
        <v>3</v>
      </c>
      <c r="AX562" s="210">
        <v>3</v>
      </c>
      <c r="AY562" s="210">
        <v>3</v>
      </c>
      <c r="AZ562" s="210">
        <v>3</v>
      </c>
      <c r="BA562" s="210">
        <v>3</v>
      </c>
      <c r="BB562" s="210">
        <v>3</v>
      </c>
      <c r="BC562" s="210">
        <v>3</v>
      </c>
      <c r="BD562" s="210">
        <v>3</v>
      </c>
      <c r="BE562" s="210">
        <v>3</v>
      </c>
      <c r="BF562" s="210">
        <v>3</v>
      </c>
      <c r="BG562" s="210">
        <v>3</v>
      </c>
      <c r="BH562" s="210">
        <v>3</v>
      </c>
      <c r="BI562" s="210">
        <v>3</v>
      </c>
      <c r="BJ562" s="210">
        <v>3</v>
      </c>
      <c r="BK562" s="210">
        <v>3</v>
      </c>
      <c r="BL562" s="210">
        <v>3</v>
      </c>
      <c r="BM562" s="210">
        <v>3</v>
      </c>
      <c r="BN562" s="210">
        <v>3</v>
      </c>
      <c r="BO562" s="210">
        <v>3</v>
      </c>
      <c r="BP562" s="210">
        <v>3</v>
      </c>
      <c r="BQ562" s="210">
        <v>3</v>
      </c>
      <c r="BR562" s="210">
        <v>3</v>
      </c>
      <c r="BS562" s="210">
        <v>3</v>
      </c>
      <c r="BT562" s="210">
        <v>3</v>
      </c>
      <c r="BU562" s="210"/>
      <c r="BV562" s="210"/>
      <c r="BW562" s="210"/>
      <c r="BX562" s="210"/>
      <c r="BY562" s="210"/>
      <c r="BZ562" s="210"/>
      <c r="CA562" s="210"/>
      <c r="CB562" s="210"/>
      <c r="CC562" s="210"/>
      <c r="CD562" s="210"/>
      <c r="CE562" s="210"/>
      <c r="CF562" s="210"/>
      <c r="CG562" s="210"/>
      <c r="CH562" s="210"/>
      <c r="CI562" s="210"/>
      <c r="CJ562" s="210"/>
      <c r="CK562" s="210"/>
      <c r="CL562" s="210"/>
      <c r="CM562" s="210"/>
      <c r="CN562" s="210"/>
      <c r="CO562" s="210"/>
      <c r="CP562" s="210"/>
      <c r="CQ562" s="210"/>
      <c r="CR562" s="210"/>
      <c r="CS562" s="144"/>
      <c r="CT562" s="144"/>
    </row>
    <row r="563" spans="1:98" ht="15">
      <c r="A563" s="208" t="s">
        <v>8334</v>
      </c>
      <c r="B563" s="285" t="s">
        <v>7500</v>
      </c>
      <c r="C563" s="209" t="s">
        <v>7678</v>
      </c>
      <c r="D563" s="259"/>
      <c r="E563" s="209" t="s">
        <v>5163</v>
      </c>
      <c r="F563" s="209" t="s">
        <v>38</v>
      </c>
      <c r="G563" s="216" t="s">
        <v>35</v>
      </c>
      <c r="H563" s="209" t="s">
        <v>8271</v>
      </c>
      <c r="I563" s="2"/>
      <c r="J563" s="210">
        <v>0</v>
      </c>
      <c r="K563" s="210">
        <v>0</v>
      </c>
      <c r="L563" s="210">
        <v>0</v>
      </c>
      <c r="M563" s="210">
        <v>0</v>
      </c>
      <c r="N563" s="210">
        <v>0</v>
      </c>
      <c r="O563" s="210">
        <v>0</v>
      </c>
      <c r="P563" s="210">
        <v>0</v>
      </c>
      <c r="Q563" s="210">
        <v>10</v>
      </c>
      <c r="R563" s="210">
        <v>10</v>
      </c>
      <c r="S563" s="210">
        <v>10</v>
      </c>
      <c r="T563" s="210">
        <v>10</v>
      </c>
      <c r="U563" s="210">
        <v>10</v>
      </c>
      <c r="V563" s="210">
        <v>10</v>
      </c>
      <c r="W563" s="210">
        <v>10</v>
      </c>
      <c r="X563" s="210">
        <v>10</v>
      </c>
      <c r="Y563" s="210">
        <v>10</v>
      </c>
      <c r="Z563" s="210">
        <v>10</v>
      </c>
      <c r="AA563" s="210">
        <v>10</v>
      </c>
      <c r="AB563" s="210">
        <v>10</v>
      </c>
      <c r="AC563" s="210">
        <v>10</v>
      </c>
      <c r="AD563" s="210">
        <v>10</v>
      </c>
      <c r="AE563" s="210">
        <v>10</v>
      </c>
      <c r="AF563" s="210">
        <v>10</v>
      </c>
      <c r="AG563" s="210">
        <v>10</v>
      </c>
      <c r="AH563" s="210">
        <v>10</v>
      </c>
      <c r="AI563" s="210">
        <v>10</v>
      </c>
      <c r="AJ563" s="210">
        <v>10</v>
      </c>
      <c r="AK563" s="210">
        <v>10</v>
      </c>
      <c r="AL563" s="210">
        <v>10</v>
      </c>
      <c r="AM563" s="210">
        <v>10</v>
      </c>
      <c r="AN563" s="210">
        <v>10</v>
      </c>
      <c r="AO563" s="210">
        <v>10</v>
      </c>
      <c r="AP563" s="210">
        <v>10</v>
      </c>
      <c r="AQ563" s="210">
        <v>10</v>
      </c>
      <c r="AR563" s="210">
        <v>10</v>
      </c>
      <c r="AS563" s="210">
        <v>10</v>
      </c>
      <c r="AT563" s="210">
        <v>10</v>
      </c>
      <c r="AU563" s="210">
        <v>10</v>
      </c>
      <c r="AV563" s="210">
        <v>10</v>
      </c>
      <c r="AW563" s="210">
        <v>10</v>
      </c>
      <c r="AX563" s="210">
        <v>10</v>
      </c>
      <c r="AY563" s="210">
        <v>10</v>
      </c>
      <c r="AZ563" s="210">
        <v>10</v>
      </c>
      <c r="BA563" s="210">
        <v>10</v>
      </c>
      <c r="BB563" s="210">
        <v>10</v>
      </c>
      <c r="BC563" s="210">
        <v>10</v>
      </c>
      <c r="BD563" s="210">
        <v>10</v>
      </c>
      <c r="BE563" s="210">
        <v>10</v>
      </c>
      <c r="BF563" s="210">
        <v>10</v>
      </c>
      <c r="BG563" s="210">
        <v>10</v>
      </c>
      <c r="BH563" s="210">
        <v>10</v>
      </c>
      <c r="BI563" s="210">
        <v>10</v>
      </c>
      <c r="BJ563" s="210">
        <v>10</v>
      </c>
      <c r="BK563" s="210">
        <v>10</v>
      </c>
      <c r="BL563" s="210">
        <v>10</v>
      </c>
      <c r="BM563" s="210">
        <v>10</v>
      </c>
      <c r="BN563" s="210">
        <v>10</v>
      </c>
      <c r="BO563" s="210">
        <v>10</v>
      </c>
      <c r="BP563" s="210">
        <v>10</v>
      </c>
      <c r="BQ563" s="210">
        <v>10</v>
      </c>
      <c r="BR563" s="210">
        <v>10</v>
      </c>
      <c r="BS563" s="210">
        <v>10</v>
      </c>
      <c r="BT563" s="210">
        <v>10</v>
      </c>
      <c r="BU563" s="210"/>
      <c r="BV563" s="210"/>
      <c r="BW563" s="210"/>
      <c r="BX563" s="210"/>
      <c r="BY563" s="210"/>
      <c r="BZ563" s="210"/>
      <c r="CA563" s="210"/>
      <c r="CB563" s="210"/>
      <c r="CC563" s="210"/>
      <c r="CD563" s="210"/>
      <c r="CE563" s="210"/>
      <c r="CF563" s="210"/>
      <c r="CG563" s="210"/>
      <c r="CH563" s="210"/>
      <c r="CI563" s="210"/>
      <c r="CJ563" s="210"/>
      <c r="CK563" s="210"/>
      <c r="CL563" s="210"/>
      <c r="CM563" s="210"/>
      <c r="CN563" s="210"/>
      <c r="CO563" s="210"/>
      <c r="CP563" s="210"/>
      <c r="CQ563" s="210"/>
      <c r="CR563" s="210"/>
      <c r="CS563" s="144"/>
      <c r="CT563" s="144"/>
    </row>
    <row r="564" spans="1:98" ht="15">
      <c r="A564" s="208" t="s">
        <v>8334</v>
      </c>
      <c r="B564" s="285" t="s">
        <v>11</v>
      </c>
      <c r="C564" s="209" t="s">
        <v>562</v>
      </c>
      <c r="D564" s="259"/>
      <c r="E564" s="209" t="s">
        <v>2</v>
      </c>
      <c r="F564" s="209" t="s">
        <v>38</v>
      </c>
      <c r="G564" s="216" t="s">
        <v>35</v>
      </c>
      <c r="H564" s="209" t="s">
        <v>8271</v>
      </c>
      <c r="I564" s="2"/>
      <c r="J564" s="210">
        <v>0</v>
      </c>
      <c r="K564" s="210">
        <v>0</v>
      </c>
      <c r="L564" s="210">
        <v>0</v>
      </c>
      <c r="M564" s="210">
        <v>0</v>
      </c>
      <c r="N564" s="210">
        <v>0</v>
      </c>
      <c r="O564" s="210">
        <v>0</v>
      </c>
      <c r="P564" s="210">
        <v>1</v>
      </c>
      <c r="Q564" s="210">
        <v>1</v>
      </c>
      <c r="R564" s="210">
        <v>1</v>
      </c>
      <c r="S564" s="210">
        <v>1</v>
      </c>
      <c r="T564" s="210">
        <v>1</v>
      </c>
      <c r="U564" s="210">
        <v>1</v>
      </c>
      <c r="V564" s="210">
        <v>1</v>
      </c>
      <c r="W564" s="210">
        <v>1</v>
      </c>
      <c r="X564" s="210">
        <v>1</v>
      </c>
      <c r="Y564" s="210">
        <v>1</v>
      </c>
      <c r="Z564" s="210">
        <v>1</v>
      </c>
      <c r="AA564" s="210">
        <v>1</v>
      </c>
      <c r="AB564" s="210">
        <v>1</v>
      </c>
      <c r="AC564" s="210">
        <v>1</v>
      </c>
      <c r="AD564" s="210">
        <v>1</v>
      </c>
      <c r="AE564" s="210">
        <v>1</v>
      </c>
      <c r="AF564" s="210">
        <v>1</v>
      </c>
      <c r="AG564" s="210">
        <v>1</v>
      </c>
      <c r="AH564" s="210">
        <v>1</v>
      </c>
      <c r="AI564" s="210">
        <v>1</v>
      </c>
      <c r="AJ564" s="210">
        <v>1</v>
      </c>
      <c r="AK564" s="210">
        <v>1</v>
      </c>
      <c r="AL564" s="210">
        <v>1</v>
      </c>
      <c r="AM564" s="210">
        <v>1</v>
      </c>
      <c r="AN564" s="210">
        <v>1</v>
      </c>
      <c r="AO564" s="210">
        <v>1</v>
      </c>
      <c r="AP564" s="210">
        <v>1</v>
      </c>
      <c r="AQ564" s="210">
        <v>1</v>
      </c>
      <c r="AR564" s="210">
        <v>1</v>
      </c>
      <c r="AS564" s="210">
        <v>1</v>
      </c>
      <c r="AT564" s="210">
        <v>1</v>
      </c>
      <c r="AU564" s="210">
        <v>1</v>
      </c>
      <c r="AV564" s="210">
        <v>1</v>
      </c>
      <c r="AW564" s="210">
        <v>1</v>
      </c>
      <c r="AX564" s="210">
        <v>1</v>
      </c>
      <c r="AY564" s="210">
        <v>1</v>
      </c>
      <c r="AZ564" s="210">
        <v>1</v>
      </c>
      <c r="BA564" s="210">
        <v>1</v>
      </c>
      <c r="BB564" s="210">
        <v>1</v>
      </c>
      <c r="BC564" s="210">
        <v>1</v>
      </c>
      <c r="BD564" s="210">
        <v>1</v>
      </c>
      <c r="BE564" s="210">
        <v>1</v>
      </c>
      <c r="BF564" s="210">
        <v>1</v>
      </c>
      <c r="BG564" s="210">
        <v>1</v>
      </c>
      <c r="BH564" s="210">
        <v>1</v>
      </c>
      <c r="BI564" s="210">
        <v>1</v>
      </c>
      <c r="BJ564" s="210">
        <v>1</v>
      </c>
      <c r="BK564" s="210">
        <v>1</v>
      </c>
      <c r="BL564" s="210">
        <v>1</v>
      </c>
      <c r="BM564" s="210">
        <v>1</v>
      </c>
      <c r="BN564" s="210">
        <v>1</v>
      </c>
      <c r="BO564" s="210">
        <v>1</v>
      </c>
      <c r="BP564" s="210">
        <v>1</v>
      </c>
      <c r="BQ564" s="210">
        <v>1</v>
      </c>
      <c r="BR564" s="210">
        <v>1</v>
      </c>
      <c r="BS564" s="210">
        <v>1</v>
      </c>
      <c r="BT564" s="210">
        <v>1</v>
      </c>
      <c r="BU564" s="210"/>
      <c r="BV564" s="210"/>
      <c r="BW564" s="210"/>
      <c r="BX564" s="210"/>
      <c r="BY564" s="210"/>
      <c r="BZ564" s="210"/>
      <c r="CA564" s="210"/>
      <c r="CB564" s="210"/>
      <c r="CC564" s="210"/>
      <c r="CD564" s="210"/>
      <c r="CE564" s="210"/>
      <c r="CF564" s="210"/>
      <c r="CG564" s="210"/>
      <c r="CH564" s="210"/>
      <c r="CI564" s="210"/>
      <c r="CJ564" s="210"/>
      <c r="CK564" s="210"/>
      <c r="CL564" s="210"/>
      <c r="CM564" s="210"/>
      <c r="CN564" s="210"/>
      <c r="CO564" s="210"/>
      <c r="CP564" s="210"/>
      <c r="CQ564" s="210"/>
      <c r="CR564" s="210"/>
      <c r="CS564" s="144"/>
      <c r="CT564" s="144"/>
    </row>
    <row r="565" spans="1:98" ht="15">
      <c r="A565" s="208" t="s">
        <v>8334</v>
      </c>
      <c r="B565" s="285" t="s">
        <v>568</v>
      </c>
      <c r="C565" s="209" t="s">
        <v>562</v>
      </c>
      <c r="D565" s="259"/>
      <c r="E565" s="209" t="s">
        <v>2</v>
      </c>
      <c r="F565" s="209" t="s">
        <v>38</v>
      </c>
      <c r="G565" s="216" t="s">
        <v>35</v>
      </c>
      <c r="H565" s="209" t="s">
        <v>8271</v>
      </c>
      <c r="I565" s="2"/>
      <c r="J565" s="210">
        <v>0</v>
      </c>
      <c r="K565" s="210">
        <v>0</v>
      </c>
      <c r="L565" s="210">
        <v>0</v>
      </c>
      <c r="M565" s="210">
        <v>0</v>
      </c>
      <c r="N565" s="210">
        <v>0</v>
      </c>
      <c r="O565" s="210">
        <v>0</v>
      </c>
      <c r="P565" s="210">
        <v>0</v>
      </c>
      <c r="Q565" s="210">
        <v>1</v>
      </c>
      <c r="R565" s="210">
        <v>1</v>
      </c>
      <c r="S565" s="210">
        <v>1</v>
      </c>
      <c r="T565" s="210">
        <v>1</v>
      </c>
      <c r="U565" s="210">
        <v>1</v>
      </c>
      <c r="V565" s="210">
        <v>1</v>
      </c>
      <c r="W565" s="210">
        <v>1</v>
      </c>
      <c r="X565" s="210">
        <v>1</v>
      </c>
      <c r="Y565" s="210">
        <v>1</v>
      </c>
      <c r="Z565" s="210">
        <v>1</v>
      </c>
      <c r="AA565" s="210">
        <v>1</v>
      </c>
      <c r="AB565" s="210">
        <v>1</v>
      </c>
      <c r="AC565" s="210">
        <v>1</v>
      </c>
      <c r="AD565" s="210">
        <v>1</v>
      </c>
      <c r="AE565" s="210">
        <v>1</v>
      </c>
      <c r="AF565" s="210">
        <v>1</v>
      </c>
      <c r="AG565" s="210">
        <v>1</v>
      </c>
      <c r="AH565" s="210">
        <v>1</v>
      </c>
      <c r="AI565" s="210">
        <v>1</v>
      </c>
      <c r="AJ565" s="210">
        <v>1</v>
      </c>
      <c r="AK565" s="210">
        <v>1</v>
      </c>
      <c r="AL565" s="210">
        <v>1</v>
      </c>
      <c r="AM565" s="210">
        <v>1</v>
      </c>
      <c r="AN565" s="210">
        <v>1</v>
      </c>
      <c r="AO565" s="210">
        <v>1</v>
      </c>
      <c r="AP565" s="210">
        <v>1</v>
      </c>
      <c r="AQ565" s="210">
        <v>1</v>
      </c>
      <c r="AR565" s="210">
        <v>1</v>
      </c>
      <c r="AS565" s="210">
        <v>1</v>
      </c>
      <c r="AT565" s="210">
        <v>1</v>
      </c>
      <c r="AU565" s="210">
        <v>1</v>
      </c>
      <c r="AV565" s="210">
        <v>1</v>
      </c>
      <c r="AW565" s="210">
        <v>1</v>
      </c>
      <c r="AX565" s="210">
        <v>1</v>
      </c>
      <c r="AY565" s="210">
        <v>1</v>
      </c>
      <c r="AZ565" s="210">
        <v>1</v>
      </c>
      <c r="BA565" s="210">
        <v>1</v>
      </c>
      <c r="BB565" s="210">
        <v>1</v>
      </c>
      <c r="BC565" s="210">
        <v>1</v>
      </c>
      <c r="BD565" s="210">
        <v>1</v>
      </c>
      <c r="BE565" s="210">
        <v>1</v>
      </c>
      <c r="BF565" s="210">
        <v>1</v>
      </c>
      <c r="BG565" s="210">
        <v>1</v>
      </c>
      <c r="BH565" s="210">
        <v>1</v>
      </c>
      <c r="BI565" s="210">
        <v>1</v>
      </c>
      <c r="BJ565" s="210">
        <v>1</v>
      </c>
      <c r="BK565" s="210">
        <v>1</v>
      </c>
      <c r="BL565" s="210">
        <v>1</v>
      </c>
      <c r="BM565" s="210">
        <v>1</v>
      </c>
      <c r="BN565" s="210">
        <v>1</v>
      </c>
      <c r="BO565" s="210">
        <v>1</v>
      </c>
      <c r="BP565" s="210">
        <v>1</v>
      </c>
      <c r="BQ565" s="210">
        <v>1</v>
      </c>
      <c r="BR565" s="210">
        <v>1</v>
      </c>
      <c r="BS565" s="210">
        <v>1</v>
      </c>
      <c r="BT565" s="210">
        <v>1</v>
      </c>
      <c r="BU565" s="210"/>
      <c r="BV565" s="210"/>
      <c r="BW565" s="210"/>
      <c r="BX565" s="210"/>
      <c r="BY565" s="210"/>
      <c r="BZ565" s="210"/>
      <c r="CA565" s="210"/>
      <c r="CB565" s="210"/>
      <c r="CC565" s="210"/>
      <c r="CD565" s="210"/>
      <c r="CE565" s="210"/>
      <c r="CF565" s="210"/>
      <c r="CG565" s="210"/>
      <c r="CH565" s="210"/>
      <c r="CI565" s="210"/>
      <c r="CJ565" s="210"/>
      <c r="CK565" s="210"/>
      <c r="CL565" s="210"/>
      <c r="CM565" s="210"/>
      <c r="CN565" s="210"/>
      <c r="CO565" s="210"/>
      <c r="CP565" s="210"/>
      <c r="CQ565" s="210"/>
      <c r="CR565" s="210"/>
      <c r="CS565" s="144"/>
      <c r="CT565" s="144"/>
    </row>
    <row r="566" spans="1:98" ht="15">
      <c r="A566" s="208" t="s">
        <v>8334</v>
      </c>
      <c r="B566" s="285" t="s">
        <v>569</v>
      </c>
      <c r="C566" s="209" t="s">
        <v>562</v>
      </c>
      <c r="D566" s="259"/>
      <c r="E566" s="209" t="s">
        <v>2</v>
      </c>
      <c r="F566" s="209" t="s">
        <v>38</v>
      </c>
      <c r="G566" s="216" t="s">
        <v>35</v>
      </c>
      <c r="H566" s="209" t="s">
        <v>8271</v>
      </c>
      <c r="I566" s="2"/>
      <c r="J566" s="210">
        <v>0</v>
      </c>
      <c r="K566" s="210">
        <v>0</v>
      </c>
      <c r="L566" s="210">
        <v>0</v>
      </c>
      <c r="M566" s="210">
        <v>0</v>
      </c>
      <c r="N566" s="210">
        <v>0</v>
      </c>
      <c r="O566" s="210">
        <v>0</v>
      </c>
      <c r="P566" s="210">
        <v>0</v>
      </c>
      <c r="Q566" s="210">
        <v>0</v>
      </c>
      <c r="R566" s="210">
        <v>0</v>
      </c>
      <c r="S566" s="210">
        <v>0</v>
      </c>
      <c r="T566" s="210">
        <v>1</v>
      </c>
      <c r="U566" s="210">
        <v>1</v>
      </c>
      <c r="V566" s="210">
        <v>1</v>
      </c>
      <c r="W566" s="210">
        <v>1</v>
      </c>
      <c r="X566" s="210">
        <v>1</v>
      </c>
      <c r="Y566" s="210">
        <v>1</v>
      </c>
      <c r="Z566" s="210">
        <v>1</v>
      </c>
      <c r="AA566" s="210">
        <v>1</v>
      </c>
      <c r="AB566" s="210">
        <v>1</v>
      </c>
      <c r="AC566" s="210">
        <v>1</v>
      </c>
      <c r="AD566" s="210">
        <v>1</v>
      </c>
      <c r="AE566" s="210">
        <v>1</v>
      </c>
      <c r="AF566" s="210">
        <v>1</v>
      </c>
      <c r="AG566" s="210">
        <v>1</v>
      </c>
      <c r="AH566" s="210">
        <v>1</v>
      </c>
      <c r="AI566" s="210">
        <v>1</v>
      </c>
      <c r="AJ566" s="210">
        <v>1</v>
      </c>
      <c r="AK566" s="210">
        <v>1</v>
      </c>
      <c r="AL566" s="210">
        <v>1</v>
      </c>
      <c r="AM566" s="210">
        <v>1</v>
      </c>
      <c r="AN566" s="210">
        <v>1</v>
      </c>
      <c r="AO566" s="210">
        <v>1</v>
      </c>
      <c r="AP566" s="210">
        <v>1</v>
      </c>
      <c r="AQ566" s="210">
        <v>1</v>
      </c>
      <c r="AR566" s="210">
        <v>1</v>
      </c>
      <c r="AS566" s="210">
        <v>1</v>
      </c>
      <c r="AT566" s="210">
        <v>1</v>
      </c>
      <c r="AU566" s="210">
        <v>1</v>
      </c>
      <c r="AV566" s="210">
        <v>1</v>
      </c>
      <c r="AW566" s="210">
        <v>1</v>
      </c>
      <c r="AX566" s="210">
        <v>1</v>
      </c>
      <c r="AY566" s="210">
        <v>1</v>
      </c>
      <c r="AZ566" s="210">
        <v>1</v>
      </c>
      <c r="BA566" s="210">
        <v>1</v>
      </c>
      <c r="BB566" s="210">
        <v>1</v>
      </c>
      <c r="BC566" s="210">
        <v>1</v>
      </c>
      <c r="BD566" s="210">
        <v>1</v>
      </c>
      <c r="BE566" s="210">
        <v>1</v>
      </c>
      <c r="BF566" s="210">
        <v>1</v>
      </c>
      <c r="BG566" s="210">
        <v>1</v>
      </c>
      <c r="BH566" s="210">
        <v>1</v>
      </c>
      <c r="BI566" s="210">
        <v>1</v>
      </c>
      <c r="BJ566" s="210">
        <v>1</v>
      </c>
      <c r="BK566" s="210">
        <v>1</v>
      </c>
      <c r="BL566" s="210">
        <v>1</v>
      </c>
      <c r="BM566" s="210">
        <v>1</v>
      </c>
      <c r="BN566" s="210">
        <v>1</v>
      </c>
      <c r="BO566" s="210">
        <v>1</v>
      </c>
      <c r="BP566" s="210">
        <v>1</v>
      </c>
      <c r="BQ566" s="210">
        <v>1</v>
      </c>
      <c r="BR566" s="210">
        <v>1</v>
      </c>
      <c r="BS566" s="210">
        <v>1</v>
      </c>
      <c r="BT566" s="210">
        <v>1</v>
      </c>
      <c r="BU566" s="210"/>
      <c r="BV566" s="210"/>
      <c r="BW566" s="210"/>
      <c r="BX566" s="210"/>
      <c r="BY566" s="210"/>
      <c r="BZ566" s="210"/>
      <c r="CA566" s="210"/>
      <c r="CB566" s="210"/>
      <c r="CC566" s="210"/>
      <c r="CD566" s="210"/>
      <c r="CE566" s="210"/>
      <c r="CF566" s="210"/>
      <c r="CG566" s="210"/>
      <c r="CH566" s="210"/>
      <c r="CI566" s="210"/>
      <c r="CJ566" s="210"/>
      <c r="CK566" s="210"/>
      <c r="CL566" s="210"/>
      <c r="CM566" s="210"/>
      <c r="CN566" s="210"/>
      <c r="CO566" s="210"/>
      <c r="CP566" s="210"/>
      <c r="CQ566" s="210"/>
      <c r="CR566" s="210"/>
      <c r="CS566" s="144"/>
      <c r="CT566" s="144"/>
    </row>
    <row r="567" spans="1:98" ht="15">
      <c r="A567" s="208" t="s">
        <v>8334</v>
      </c>
      <c r="B567" s="285" t="s">
        <v>570</v>
      </c>
      <c r="C567" s="209" t="s">
        <v>562</v>
      </c>
      <c r="D567" s="259"/>
      <c r="E567" s="209" t="s">
        <v>2</v>
      </c>
      <c r="F567" s="209" t="s">
        <v>38</v>
      </c>
      <c r="G567" s="216" t="s">
        <v>35</v>
      </c>
      <c r="H567" s="209" t="s">
        <v>8271</v>
      </c>
      <c r="I567" s="2"/>
      <c r="J567" s="210">
        <v>0</v>
      </c>
      <c r="K567" s="210">
        <v>0</v>
      </c>
      <c r="L567" s="210">
        <v>0</v>
      </c>
      <c r="M567" s="210">
        <v>0</v>
      </c>
      <c r="N567" s="210">
        <v>0</v>
      </c>
      <c r="O567" s="210">
        <v>0</v>
      </c>
      <c r="P567" s="210">
        <v>0</v>
      </c>
      <c r="Q567" s="210">
        <v>0</v>
      </c>
      <c r="R567" s="210">
        <v>0</v>
      </c>
      <c r="S567" s="210">
        <v>0</v>
      </c>
      <c r="T567" s="210">
        <v>0</v>
      </c>
      <c r="U567" s="210">
        <v>1</v>
      </c>
      <c r="V567" s="210">
        <v>1</v>
      </c>
      <c r="W567" s="210">
        <v>1</v>
      </c>
      <c r="X567" s="210">
        <v>1</v>
      </c>
      <c r="Y567" s="210">
        <v>1</v>
      </c>
      <c r="Z567" s="210">
        <v>1</v>
      </c>
      <c r="AA567" s="210">
        <v>1</v>
      </c>
      <c r="AB567" s="210">
        <v>1</v>
      </c>
      <c r="AC567" s="210">
        <v>1</v>
      </c>
      <c r="AD567" s="210">
        <v>1</v>
      </c>
      <c r="AE567" s="210">
        <v>1</v>
      </c>
      <c r="AF567" s="210">
        <v>1</v>
      </c>
      <c r="AG567" s="210">
        <v>1</v>
      </c>
      <c r="AH567" s="210">
        <v>1</v>
      </c>
      <c r="AI567" s="210">
        <v>1</v>
      </c>
      <c r="AJ567" s="210">
        <v>1</v>
      </c>
      <c r="AK567" s="210">
        <v>1</v>
      </c>
      <c r="AL567" s="210">
        <v>1</v>
      </c>
      <c r="AM567" s="210">
        <v>1</v>
      </c>
      <c r="AN567" s="210">
        <v>1</v>
      </c>
      <c r="AO567" s="210">
        <v>1</v>
      </c>
      <c r="AP567" s="210">
        <v>1</v>
      </c>
      <c r="AQ567" s="210">
        <v>1</v>
      </c>
      <c r="AR567" s="210">
        <v>1</v>
      </c>
      <c r="AS567" s="210">
        <v>1</v>
      </c>
      <c r="AT567" s="210">
        <v>1</v>
      </c>
      <c r="AU567" s="210">
        <v>1</v>
      </c>
      <c r="AV567" s="210">
        <v>1</v>
      </c>
      <c r="AW567" s="210">
        <v>1</v>
      </c>
      <c r="AX567" s="210">
        <v>1</v>
      </c>
      <c r="AY567" s="210">
        <v>1</v>
      </c>
      <c r="AZ567" s="210">
        <v>1</v>
      </c>
      <c r="BA567" s="210">
        <v>1</v>
      </c>
      <c r="BB567" s="210">
        <v>1</v>
      </c>
      <c r="BC567" s="210">
        <v>1</v>
      </c>
      <c r="BD567" s="210">
        <v>1</v>
      </c>
      <c r="BE567" s="210">
        <v>1</v>
      </c>
      <c r="BF567" s="210">
        <v>1</v>
      </c>
      <c r="BG567" s="210">
        <v>1</v>
      </c>
      <c r="BH567" s="210">
        <v>1</v>
      </c>
      <c r="BI567" s="210">
        <v>1</v>
      </c>
      <c r="BJ567" s="210">
        <v>1</v>
      </c>
      <c r="BK567" s="210">
        <v>1</v>
      </c>
      <c r="BL567" s="210">
        <v>1</v>
      </c>
      <c r="BM567" s="210">
        <v>1</v>
      </c>
      <c r="BN567" s="210">
        <v>1</v>
      </c>
      <c r="BO567" s="210">
        <v>1</v>
      </c>
      <c r="BP567" s="210">
        <v>1</v>
      </c>
      <c r="BQ567" s="210">
        <v>1</v>
      </c>
      <c r="BR567" s="210">
        <v>1</v>
      </c>
      <c r="BS567" s="210">
        <v>1</v>
      </c>
      <c r="BT567" s="210">
        <v>1</v>
      </c>
      <c r="BU567" s="210"/>
      <c r="BV567" s="210"/>
      <c r="BW567" s="210"/>
      <c r="BX567" s="210"/>
      <c r="BY567" s="210"/>
      <c r="BZ567" s="210"/>
      <c r="CA567" s="210"/>
      <c r="CB567" s="210"/>
      <c r="CC567" s="210"/>
      <c r="CD567" s="210"/>
      <c r="CE567" s="210"/>
      <c r="CF567" s="210"/>
      <c r="CG567" s="210"/>
      <c r="CH567" s="210"/>
      <c r="CI567" s="210"/>
      <c r="CJ567" s="210"/>
      <c r="CK567" s="210"/>
      <c r="CL567" s="210"/>
      <c r="CM567" s="210"/>
      <c r="CN567" s="210"/>
      <c r="CO567" s="210"/>
      <c r="CP567" s="210"/>
      <c r="CQ567" s="210"/>
      <c r="CR567" s="210"/>
      <c r="CS567" s="144"/>
      <c r="CT567" s="144"/>
    </row>
    <row r="568" spans="1:98" ht="15">
      <c r="A568" s="208" t="s">
        <v>8334</v>
      </c>
      <c r="B568" s="285" t="s">
        <v>571</v>
      </c>
      <c r="C568" s="209" t="s">
        <v>562</v>
      </c>
      <c r="D568" s="259"/>
      <c r="E568" s="209" t="s">
        <v>2</v>
      </c>
      <c r="F568" s="209" t="s">
        <v>38</v>
      </c>
      <c r="G568" s="216" t="s">
        <v>35</v>
      </c>
      <c r="H568" s="209" t="s">
        <v>8271</v>
      </c>
      <c r="I568" s="2"/>
      <c r="J568" s="210">
        <v>0</v>
      </c>
      <c r="K568" s="210">
        <v>0</v>
      </c>
      <c r="L568" s="210">
        <v>0</v>
      </c>
      <c r="M568" s="210">
        <v>0</v>
      </c>
      <c r="N568" s="210">
        <v>0</v>
      </c>
      <c r="O568" s="210">
        <v>0</v>
      </c>
      <c r="P568" s="210">
        <v>0</v>
      </c>
      <c r="Q568" s="210">
        <v>0</v>
      </c>
      <c r="R568" s="210">
        <v>0</v>
      </c>
      <c r="S568" s="210">
        <v>0</v>
      </c>
      <c r="T568" s="210">
        <v>0</v>
      </c>
      <c r="U568" s="210">
        <v>0</v>
      </c>
      <c r="V568" s="210">
        <v>0</v>
      </c>
      <c r="W568" s="210">
        <v>0</v>
      </c>
      <c r="X568" s="210">
        <v>0</v>
      </c>
      <c r="Y568" s="210">
        <v>0</v>
      </c>
      <c r="Z568" s="210">
        <v>0</v>
      </c>
      <c r="AA568" s="210">
        <v>0</v>
      </c>
      <c r="AB568" s="210">
        <v>0</v>
      </c>
      <c r="AC568" s="210">
        <v>0</v>
      </c>
      <c r="AD568" s="210">
        <v>0</v>
      </c>
      <c r="AE568" s="210">
        <v>0</v>
      </c>
      <c r="AF568" s="210">
        <v>0</v>
      </c>
      <c r="AG568" s="210">
        <v>0</v>
      </c>
      <c r="AH568" s="210">
        <v>1</v>
      </c>
      <c r="AI568" s="210">
        <v>1</v>
      </c>
      <c r="AJ568" s="210">
        <v>1</v>
      </c>
      <c r="AK568" s="210">
        <v>1</v>
      </c>
      <c r="AL568" s="210">
        <v>1</v>
      </c>
      <c r="AM568" s="210">
        <v>1</v>
      </c>
      <c r="AN568" s="210">
        <v>1</v>
      </c>
      <c r="AO568" s="210">
        <v>1</v>
      </c>
      <c r="AP568" s="210">
        <v>1</v>
      </c>
      <c r="AQ568" s="210">
        <v>1</v>
      </c>
      <c r="AR568" s="210">
        <v>1</v>
      </c>
      <c r="AS568" s="210">
        <v>1</v>
      </c>
      <c r="AT568" s="210">
        <v>1</v>
      </c>
      <c r="AU568" s="210">
        <v>1</v>
      </c>
      <c r="AV568" s="210">
        <v>1</v>
      </c>
      <c r="AW568" s="210">
        <v>1</v>
      </c>
      <c r="AX568" s="210">
        <v>1</v>
      </c>
      <c r="AY568" s="210">
        <v>1</v>
      </c>
      <c r="AZ568" s="210">
        <v>1</v>
      </c>
      <c r="BA568" s="210">
        <v>1</v>
      </c>
      <c r="BB568" s="210">
        <v>1</v>
      </c>
      <c r="BC568" s="210">
        <v>1</v>
      </c>
      <c r="BD568" s="210">
        <v>1</v>
      </c>
      <c r="BE568" s="210">
        <v>1</v>
      </c>
      <c r="BF568" s="210">
        <v>1</v>
      </c>
      <c r="BG568" s="210">
        <v>1</v>
      </c>
      <c r="BH568" s="210">
        <v>1</v>
      </c>
      <c r="BI568" s="210">
        <v>1</v>
      </c>
      <c r="BJ568" s="210">
        <v>1</v>
      </c>
      <c r="BK568" s="210">
        <v>1</v>
      </c>
      <c r="BL568" s="210">
        <v>1</v>
      </c>
      <c r="BM568" s="210">
        <v>1</v>
      </c>
      <c r="BN568" s="210">
        <v>1</v>
      </c>
      <c r="BO568" s="210">
        <v>1</v>
      </c>
      <c r="BP568" s="210">
        <v>1</v>
      </c>
      <c r="BQ568" s="210">
        <v>1</v>
      </c>
      <c r="BR568" s="210">
        <v>1</v>
      </c>
      <c r="BS568" s="210">
        <v>1</v>
      </c>
      <c r="BT568" s="210">
        <v>1</v>
      </c>
      <c r="BU568" s="210"/>
      <c r="BV568" s="210"/>
      <c r="BW568" s="210"/>
      <c r="BX568" s="210"/>
      <c r="BY568" s="210"/>
      <c r="BZ568" s="210"/>
      <c r="CA568" s="210"/>
      <c r="CB568" s="210"/>
      <c r="CC568" s="210"/>
      <c r="CD568" s="210"/>
      <c r="CE568" s="210"/>
      <c r="CF568" s="210"/>
      <c r="CG568" s="210"/>
      <c r="CH568" s="210"/>
      <c r="CI568" s="210"/>
      <c r="CJ568" s="210"/>
      <c r="CK568" s="210"/>
      <c r="CL568" s="210"/>
      <c r="CM568" s="210"/>
      <c r="CN568" s="210"/>
      <c r="CO568" s="210"/>
      <c r="CP568" s="210"/>
      <c r="CQ568" s="210"/>
      <c r="CR568" s="210"/>
      <c r="CS568" s="144"/>
      <c r="CT568" s="144"/>
    </row>
    <row r="569" spans="1:98" ht="15">
      <c r="A569" s="208" t="s">
        <v>8334</v>
      </c>
      <c r="B569" s="285" t="s">
        <v>573</v>
      </c>
      <c r="C569" s="209" t="s">
        <v>562</v>
      </c>
      <c r="D569" s="259"/>
      <c r="E569" s="209" t="s">
        <v>2</v>
      </c>
      <c r="F569" s="209" t="s">
        <v>38</v>
      </c>
      <c r="G569" s="216" t="s">
        <v>35</v>
      </c>
      <c r="H569" s="209" t="s">
        <v>8271</v>
      </c>
      <c r="I569" s="2"/>
      <c r="J569" s="210">
        <v>0</v>
      </c>
      <c r="K569" s="210">
        <v>0</v>
      </c>
      <c r="L569" s="210">
        <v>0</v>
      </c>
      <c r="M569" s="210">
        <v>0</v>
      </c>
      <c r="N569" s="210">
        <v>0</v>
      </c>
      <c r="O569" s="210">
        <v>0</v>
      </c>
      <c r="P569" s="210">
        <v>0</v>
      </c>
      <c r="Q569" s="210">
        <v>0</v>
      </c>
      <c r="R569" s="210">
        <v>0</v>
      </c>
      <c r="S569" s="210">
        <v>0</v>
      </c>
      <c r="T569" s="210">
        <v>0</v>
      </c>
      <c r="U569" s="210">
        <v>0</v>
      </c>
      <c r="V569" s="210">
        <v>0</v>
      </c>
      <c r="W569" s="210">
        <v>0</v>
      </c>
      <c r="X569" s="210">
        <v>0</v>
      </c>
      <c r="Y569" s="210">
        <v>1</v>
      </c>
      <c r="Z569" s="210">
        <v>1</v>
      </c>
      <c r="AA569" s="210">
        <v>1</v>
      </c>
      <c r="AB569" s="210">
        <v>1</v>
      </c>
      <c r="AC569" s="210">
        <v>1</v>
      </c>
      <c r="AD569" s="210">
        <v>1</v>
      </c>
      <c r="AE569" s="210">
        <v>1</v>
      </c>
      <c r="AF569" s="210">
        <v>1</v>
      </c>
      <c r="AG569" s="210">
        <v>1</v>
      </c>
      <c r="AH569" s="210">
        <v>1</v>
      </c>
      <c r="AI569" s="210">
        <v>1</v>
      </c>
      <c r="AJ569" s="210">
        <v>1</v>
      </c>
      <c r="AK569" s="210">
        <v>1</v>
      </c>
      <c r="AL569" s="210">
        <v>1</v>
      </c>
      <c r="AM569" s="210">
        <v>1</v>
      </c>
      <c r="AN569" s="210">
        <v>1</v>
      </c>
      <c r="AO569" s="210">
        <v>1</v>
      </c>
      <c r="AP569" s="210">
        <v>1</v>
      </c>
      <c r="AQ569" s="210">
        <v>1</v>
      </c>
      <c r="AR569" s="210">
        <v>1</v>
      </c>
      <c r="AS569" s="210">
        <v>1</v>
      </c>
      <c r="AT569" s="210">
        <v>1</v>
      </c>
      <c r="AU569" s="210">
        <v>1</v>
      </c>
      <c r="AV569" s="210">
        <v>1</v>
      </c>
      <c r="AW569" s="210">
        <v>1</v>
      </c>
      <c r="AX569" s="210">
        <v>1</v>
      </c>
      <c r="AY569" s="210">
        <v>1</v>
      </c>
      <c r="AZ569" s="210">
        <v>1</v>
      </c>
      <c r="BA569" s="210">
        <v>1</v>
      </c>
      <c r="BB569" s="210">
        <v>1</v>
      </c>
      <c r="BC569" s="210">
        <v>1</v>
      </c>
      <c r="BD569" s="210">
        <v>1</v>
      </c>
      <c r="BE569" s="210">
        <v>1</v>
      </c>
      <c r="BF569" s="210">
        <v>1</v>
      </c>
      <c r="BG569" s="210">
        <v>1</v>
      </c>
      <c r="BH569" s="210">
        <v>1</v>
      </c>
      <c r="BI569" s="210">
        <v>1</v>
      </c>
      <c r="BJ569" s="210">
        <v>1</v>
      </c>
      <c r="BK569" s="210">
        <v>1</v>
      </c>
      <c r="BL569" s="210">
        <v>1</v>
      </c>
      <c r="BM569" s="210">
        <v>1</v>
      </c>
      <c r="BN569" s="210">
        <v>1</v>
      </c>
      <c r="BO569" s="210">
        <v>1</v>
      </c>
      <c r="BP569" s="210">
        <v>1</v>
      </c>
      <c r="BQ569" s="210">
        <v>1</v>
      </c>
      <c r="BR569" s="210">
        <v>1</v>
      </c>
      <c r="BS569" s="210">
        <v>1</v>
      </c>
      <c r="BT569" s="210">
        <v>1</v>
      </c>
      <c r="BU569" s="210"/>
      <c r="BV569" s="210"/>
      <c r="BW569" s="210"/>
      <c r="BX569" s="210"/>
      <c r="BY569" s="210"/>
      <c r="BZ569" s="210"/>
      <c r="CA569" s="210"/>
      <c r="CB569" s="210"/>
      <c r="CC569" s="210"/>
      <c r="CD569" s="210"/>
      <c r="CE569" s="210"/>
      <c r="CF569" s="210"/>
      <c r="CG569" s="210"/>
      <c r="CH569" s="210"/>
      <c r="CI569" s="210"/>
      <c r="CJ569" s="210"/>
      <c r="CK569" s="210"/>
      <c r="CL569" s="210"/>
      <c r="CM569" s="210"/>
      <c r="CN569" s="210"/>
      <c r="CO569" s="210"/>
      <c r="CP569" s="210"/>
      <c r="CQ569" s="210"/>
      <c r="CR569" s="210"/>
      <c r="CS569" s="144"/>
      <c r="CT569" s="144"/>
    </row>
    <row r="570" spans="1:98" ht="15">
      <c r="A570" s="208" t="s">
        <v>8334</v>
      </c>
      <c r="B570" s="285" t="s">
        <v>574</v>
      </c>
      <c r="C570" s="209" t="s">
        <v>562</v>
      </c>
      <c r="D570" s="259"/>
      <c r="E570" s="209" t="s">
        <v>2</v>
      </c>
      <c r="F570" s="209" t="s">
        <v>38</v>
      </c>
      <c r="G570" s="216" t="s">
        <v>35</v>
      </c>
      <c r="H570" s="209" t="s">
        <v>8271</v>
      </c>
      <c r="I570" s="2"/>
      <c r="J570" s="210">
        <v>0</v>
      </c>
      <c r="K570" s="210">
        <v>0</v>
      </c>
      <c r="L570" s="210">
        <v>0</v>
      </c>
      <c r="M570" s="210">
        <v>0</v>
      </c>
      <c r="N570" s="210">
        <v>0</v>
      </c>
      <c r="O570" s="210">
        <v>0</v>
      </c>
      <c r="P570" s="210">
        <v>0</v>
      </c>
      <c r="Q570" s="210">
        <v>0</v>
      </c>
      <c r="R570" s="210">
        <v>0</v>
      </c>
      <c r="S570" s="210">
        <v>0</v>
      </c>
      <c r="T570" s="210">
        <v>0</v>
      </c>
      <c r="U570" s="210">
        <v>0</v>
      </c>
      <c r="V570" s="210">
        <v>0</v>
      </c>
      <c r="W570" s="210">
        <v>0</v>
      </c>
      <c r="X570" s="210">
        <v>0</v>
      </c>
      <c r="Y570" s="210">
        <v>0</v>
      </c>
      <c r="Z570" s="210">
        <v>1</v>
      </c>
      <c r="AA570" s="210">
        <v>1</v>
      </c>
      <c r="AB570" s="210">
        <v>1</v>
      </c>
      <c r="AC570" s="210">
        <v>1</v>
      </c>
      <c r="AD570" s="210">
        <v>1</v>
      </c>
      <c r="AE570" s="210">
        <v>1</v>
      </c>
      <c r="AF570" s="210">
        <v>1</v>
      </c>
      <c r="AG570" s="210">
        <v>1</v>
      </c>
      <c r="AH570" s="210">
        <v>1</v>
      </c>
      <c r="AI570" s="210">
        <v>1</v>
      </c>
      <c r="AJ570" s="210">
        <v>1</v>
      </c>
      <c r="AK570" s="210">
        <v>1</v>
      </c>
      <c r="AL570" s="210">
        <v>1</v>
      </c>
      <c r="AM570" s="210">
        <v>1</v>
      </c>
      <c r="AN570" s="210">
        <v>1</v>
      </c>
      <c r="AO570" s="210">
        <v>1</v>
      </c>
      <c r="AP570" s="210">
        <v>1</v>
      </c>
      <c r="AQ570" s="210">
        <v>1</v>
      </c>
      <c r="AR570" s="210">
        <v>1</v>
      </c>
      <c r="AS570" s="210">
        <v>1</v>
      </c>
      <c r="AT570" s="210">
        <v>1</v>
      </c>
      <c r="AU570" s="210">
        <v>1</v>
      </c>
      <c r="AV570" s="210">
        <v>1</v>
      </c>
      <c r="AW570" s="210">
        <v>1</v>
      </c>
      <c r="AX570" s="210">
        <v>1</v>
      </c>
      <c r="AY570" s="210">
        <v>1</v>
      </c>
      <c r="AZ570" s="210">
        <v>1</v>
      </c>
      <c r="BA570" s="210">
        <v>1</v>
      </c>
      <c r="BB570" s="210">
        <v>1</v>
      </c>
      <c r="BC570" s="210">
        <v>1</v>
      </c>
      <c r="BD570" s="210">
        <v>1</v>
      </c>
      <c r="BE570" s="210">
        <v>1</v>
      </c>
      <c r="BF570" s="210">
        <v>1</v>
      </c>
      <c r="BG570" s="210">
        <v>1</v>
      </c>
      <c r="BH570" s="210">
        <v>1</v>
      </c>
      <c r="BI570" s="210">
        <v>1</v>
      </c>
      <c r="BJ570" s="210">
        <v>1</v>
      </c>
      <c r="BK570" s="210">
        <v>1</v>
      </c>
      <c r="BL570" s="210">
        <v>1</v>
      </c>
      <c r="BM570" s="210">
        <v>1</v>
      </c>
      <c r="BN570" s="210">
        <v>1</v>
      </c>
      <c r="BO570" s="210">
        <v>1</v>
      </c>
      <c r="BP570" s="210">
        <v>1</v>
      </c>
      <c r="BQ570" s="210">
        <v>1</v>
      </c>
      <c r="BR570" s="210">
        <v>1</v>
      </c>
      <c r="BS570" s="210">
        <v>1</v>
      </c>
      <c r="BT570" s="210">
        <v>1</v>
      </c>
      <c r="BU570" s="210"/>
      <c r="BV570" s="210"/>
      <c r="BW570" s="210"/>
      <c r="BX570" s="210"/>
      <c r="BY570" s="210"/>
      <c r="BZ570" s="210"/>
      <c r="CA570" s="210"/>
      <c r="CB570" s="210"/>
      <c r="CC570" s="210"/>
      <c r="CD570" s="210"/>
      <c r="CE570" s="210"/>
      <c r="CF570" s="210"/>
      <c r="CG570" s="210"/>
      <c r="CH570" s="210"/>
      <c r="CI570" s="210"/>
      <c r="CJ570" s="210"/>
      <c r="CK570" s="210"/>
      <c r="CL570" s="210"/>
      <c r="CM570" s="210"/>
      <c r="CN570" s="210"/>
      <c r="CO570" s="210"/>
      <c r="CP570" s="210"/>
      <c r="CQ570" s="210"/>
      <c r="CR570" s="210"/>
      <c r="CS570" s="144"/>
      <c r="CT570" s="144"/>
    </row>
    <row r="571" spans="1:98" ht="15">
      <c r="A571" s="208" t="s">
        <v>8334</v>
      </c>
      <c r="B571" s="285" t="s">
        <v>576</v>
      </c>
      <c r="C571" s="209" t="s">
        <v>562</v>
      </c>
      <c r="D571" s="259"/>
      <c r="E571" s="209" t="s">
        <v>2</v>
      </c>
      <c r="F571" s="209" t="s">
        <v>38</v>
      </c>
      <c r="G571" s="216" t="s">
        <v>35</v>
      </c>
      <c r="H571" s="209" t="s">
        <v>8271</v>
      </c>
      <c r="I571" s="2"/>
      <c r="J571" s="210">
        <v>0</v>
      </c>
      <c r="K571" s="210">
        <v>0</v>
      </c>
      <c r="L571" s="210">
        <v>0</v>
      </c>
      <c r="M571" s="210">
        <v>0</v>
      </c>
      <c r="N571" s="210">
        <v>0</v>
      </c>
      <c r="O571" s="210">
        <v>0</v>
      </c>
      <c r="P571" s="210">
        <v>0</v>
      </c>
      <c r="Q571" s="210">
        <v>0</v>
      </c>
      <c r="R571" s="210">
        <v>0</v>
      </c>
      <c r="S571" s="210">
        <v>0</v>
      </c>
      <c r="T571" s="210">
        <v>0</v>
      </c>
      <c r="U571" s="210">
        <v>0</v>
      </c>
      <c r="V571" s="210">
        <v>0</v>
      </c>
      <c r="W571" s="210">
        <v>0</v>
      </c>
      <c r="X571" s="210">
        <v>0</v>
      </c>
      <c r="Y571" s="210">
        <v>0</v>
      </c>
      <c r="Z571" s="210">
        <v>0</v>
      </c>
      <c r="AA571" s="210">
        <v>1</v>
      </c>
      <c r="AB571" s="210">
        <v>1</v>
      </c>
      <c r="AC571" s="210">
        <v>1</v>
      </c>
      <c r="AD571" s="210">
        <v>1</v>
      </c>
      <c r="AE571" s="210">
        <v>1</v>
      </c>
      <c r="AF571" s="210">
        <v>1</v>
      </c>
      <c r="AG571" s="210">
        <v>1</v>
      </c>
      <c r="AH571" s="210">
        <v>1</v>
      </c>
      <c r="AI571" s="210">
        <v>1</v>
      </c>
      <c r="AJ571" s="210">
        <v>1</v>
      </c>
      <c r="AK571" s="210">
        <v>1</v>
      </c>
      <c r="AL571" s="210">
        <v>1</v>
      </c>
      <c r="AM571" s="210">
        <v>1</v>
      </c>
      <c r="AN571" s="210">
        <v>1</v>
      </c>
      <c r="AO571" s="210">
        <v>1</v>
      </c>
      <c r="AP571" s="210">
        <v>1</v>
      </c>
      <c r="AQ571" s="210">
        <v>1</v>
      </c>
      <c r="AR571" s="210">
        <v>1</v>
      </c>
      <c r="AS571" s="210">
        <v>1</v>
      </c>
      <c r="AT571" s="210">
        <v>1</v>
      </c>
      <c r="AU571" s="210">
        <v>1</v>
      </c>
      <c r="AV571" s="210">
        <v>1</v>
      </c>
      <c r="AW571" s="210">
        <v>1</v>
      </c>
      <c r="AX571" s="210">
        <v>1</v>
      </c>
      <c r="AY571" s="210">
        <v>1</v>
      </c>
      <c r="AZ571" s="210">
        <v>1</v>
      </c>
      <c r="BA571" s="210">
        <v>1</v>
      </c>
      <c r="BB571" s="210">
        <v>1</v>
      </c>
      <c r="BC571" s="210">
        <v>1</v>
      </c>
      <c r="BD571" s="210">
        <v>1</v>
      </c>
      <c r="BE571" s="210">
        <v>1</v>
      </c>
      <c r="BF571" s="210">
        <v>1</v>
      </c>
      <c r="BG571" s="210">
        <v>1</v>
      </c>
      <c r="BH571" s="210">
        <v>1</v>
      </c>
      <c r="BI571" s="210">
        <v>1</v>
      </c>
      <c r="BJ571" s="210">
        <v>1</v>
      </c>
      <c r="BK571" s="210">
        <v>1</v>
      </c>
      <c r="BL571" s="210">
        <v>1</v>
      </c>
      <c r="BM571" s="210">
        <v>1</v>
      </c>
      <c r="BN571" s="210">
        <v>1</v>
      </c>
      <c r="BO571" s="210">
        <v>1</v>
      </c>
      <c r="BP571" s="210">
        <v>1</v>
      </c>
      <c r="BQ571" s="210">
        <v>1</v>
      </c>
      <c r="BR571" s="210">
        <v>1</v>
      </c>
      <c r="BS571" s="210">
        <v>1</v>
      </c>
      <c r="BT571" s="210">
        <v>1</v>
      </c>
      <c r="BU571" s="210"/>
      <c r="BV571" s="210"/>
      <c r="BW571" s="210"/>
      <c r="BX571" s="210"/>
      <c r="BY571" s="210"/>
      <c r="BZ571" s="210"/>
      <c r="CA571" s="210"/>
      <c r="CB571" s="210"/>
      <c r="CC571" s="210"/>
      <c r="CD571" s="210"/>
      <c r="CE571" s="210"/>
      <c r="CF571" s="210"/>
      <c r="CG571" s="210"/>
      <c r="CH571" s="210"/>
      <c r="CI571" s="210"/>
      <c r="CJ571" s="210"/>
      <c r="CK571" s="210"/>
      <c r="CL571" s="210"/>
      <c r="CM571" s="210"/>
      <c r="CN571" s="210"/>
      <c r="CO571" s="210"/>
      <c r="CP571" s="210"/>
      <c r="CQ571" s="210"/>
      <c r="CR571" s="210"/>
      <c r="CS571" s="144"/>
      <c r="CT571" s="144"/>
    </row>
    <row r="572" spans="1:98" ht="15">
      <c r="A572" s="208" t="s">
        <v>8334</v>
      </c>
      <c r="B572" s="285" t="s">
        <v>577</v>
      </c>
      <c r="C572" s="209" t="s">
        <v>562</v>
      </c>
      <c r="D572" s="259"/>
      <c r="E572" s="209" t="s">
        <v>2</v>
      </c>
      <c r="F572" s="209" t="s">
        <v>38</v>
      </c>
      <c r="G572" s="216" t="s">
        <v>35</v>
      </c>
      <c r="H572" s="209" t="s">
        <v>8271</v>
      </c>
      <c r="I572" s="2"/>
      <c r="J572" s="210">
        <v>0</v>
      </c>
      <c r="K572" s="210">
        <v>0</v>
      </c>
      <c r="L572" s="210">
        <v>0</v>
      </c>
      <c r="M572" s="210">
        <v>0</v>
      </c>
      <c r="N572" s="210">
        <v>0</v>
      </c>
      <c r="O572" s="210">
        <v>0</v>
      </c>
      <c r="P572" s="210">
        <v>1</v>
      </c>
      <c r="Q572" s="210">
        <v>1</v>
      </c>
      <c r="R572" s="210">
        <v>1</v>
      </c>
      <c r="S572" s="210">
        <v>1</v>
      </c>
      <c r="T572" s="210">
        <v>1</v>
      </c>
      <c r="U572" s="210">
        <v>1</v>
      </c>
      <c r="V572" s="210">
        <v>1</v>
      </c>
      <c r="W572" s="210">
        <v>1</v>
      </c>
      <c r="X572" s="210">
        <v>1</v>
      </c>
      <c r="Y572" s="210">
        <v>1</v>
      </c>
      <c r="Z572" s="210">
        <v>1</v>
      </c>
      <c r="AA572" s="210">
        <v>1</v>
      </c>
      <c r="AB572" s="210">
        <v>1</v>
      </c>
      <c r="AC572" s="210">
        <v>1</v>
      </c>
      <c r="AD572" s="210">
        <v>1</v>
      </c>
      <c r="AE572" s="210">
        <v>1</v>
      </c>
      <c r="AF572" s="210">
        <v>1</v>
      </c>
      <c r="AG572" s="210">
        <v>1</v>
      </c>
      <c r="AH572" s="210">
        <v>1</v>
      </c>
      <c r="AI572" s="210">
        <v>1</v>
      </c>
      <c r="AJ572" s="210">
        <v>1</v>
      </c>
      <c r="AK572" s="210">
        <v>1</v>
      </c>
      <c r="AL572" s="210">
        <v>1</v>
      </c>
      <c r="AM572" s="210">
        <v>1</v>
      </c>
      <c r="AN572" s="210">
        <v>1</v>
      </c>
      <c r="AO572" s="210">
        <v>1</v>
      </c>
      <c r="AP572" s="210">
        <v>1</v>
      </c>
      <c r="AQ572" s="210">
        <v>1</v>
      </c>
      <c r="AR572" s="210">
        <v>1</v>
      </c>
      <c r="AS572" s="210">
        <v>1</v>
      </c>
      <c r="AT572" s="210">
        <v>1</v>
      </c>
      <c r="AU572" s="210">
        <v>1</v>
      </c>
      <c r="AV572" s="210">
        <v>1</v>
      </c>
      <c r="AW572" s="210">
        <v>1</v>
      </c>
      <c r="AX572" s="210">
        <v>1</v>
      </c>
      <c r="AY572" s="210">
        <v>1</v>
      </c>
      <c r="AZ572" s="210">
        <v>1</v>
      </c>
      <c r="BA572" s="210">
        <v>1</v>
      </c>
      <c r="BB572" s="210">
        <v>1</v>
      </c>
      <c r="BC572" s="210">
        <v>1</v>
      </c>
      <c r="BD572" s="210">
        <v>1</v>
      </c>
      <c r="BE572" s="210">
        <v>1</v>
      </c>
      <c r="BF572" s="210">
        <v>1</v>
      </c>
      <c r="BG572" s="210">
        <v>1</v>
      </c>
      <c r="BH572" s="210">
        <v>1</v>
      </c>
      <c r="BI572" s="210">
        <v>1</v>
      </c>
      <c r="BJ572" s="210">
        <v>1</v>
      </c>
      <c r="BK572" s="210">
        <v>1</v>
      </c>
      <c r="BL572" s="210">
        <v>1</v>
      </c>
      <c r="BM572" s="210">
        <v>1</v>
      </c>
      <c r="BN572" s="210">
        <v>1</v>
      </c>
      <c r="BO572" s="210">
        <v>1</v>
      </c>
      <c r="BP572" s="210">
        <v>1</v>
      </c>
      <c r="BQ572" s="210">
        <v>1</v>
      </c>
      <c r="BR572" s="210">
        <v>1</v>
      </c>
      <c r="BS572" s="210">
        <v>1</v>
      </c>
      <c r="BT572" s="210">
        <v>1</v>
      </c>
      <c r="BU572" s="210"/>
      <c r="BV572" s="210"/>
      <c r="BW572" s="210"/>
      <c r="BX572" s="210"/>
      <c r="BY572" s="210"/>
      <c r="BZ572" s="210"/>
      <c r="CA572" s="210"/>
      <c r="CB572" s="210"/>
      <c r="CC572" s="210"/>
      <c r="CD572" s="210"/>
      <c r="CE572" s="210"/>
      <c r="CF572" s="210"/>
      <c r="CG572" s="210"/>
      <c r="CH572" s="210"/>
      <c r="CI572" s="210"/>
      <c r="CJ572" s="210"/>
      <c r="CK572" s="210"/>
      <c r="CL572" s="210"/>
      <c r="CM572" s="210"/>
      <c r="CN572" s="210"/>
      <c r="CO572" s="210"/>
      <c r="CP572" s="210"/>
      <c r="CQ572" s="210"/>
      <c r="CR572" s="210"/>
      <c r="CS572" s="144"/>
      <c r="CT572" s="144"/>
    </row>
    <row r="573" spans="1:98" ht="15">
      <c r="A573" s="208" t="s">
        <v>8334</v>
      </c>
      <c r="B573" s="285" t="s">
        <v>582</v>
      </c>
      <c r="C573" s="209" t="s">
        <v>558</v>
      </c>
      <c r="D573" s="259"/>
      <c r="E573" s="209" t="s">
        <v>2</v>
      </c>
      <c r="F573" s="209" t="s">
        <v>38</v>
      </c>
      <c r="G573" s="216" t="s">
        <v>35</v>
      </c>
      <c r="H573" s="209" t="s">
        <v>8271</v>
      </c>
      <c r="I573" s="2"/>
      <c r="J573" s="210">
        <v>0</v>
      </c>
      <c r="K573" s="210">
        <v>0</v>
      </c>
      <c r="L573" s="210">
        <v>1</v>
      </c>
      <c r="M573" s="210">
        <v>1</v>
      </c>
      <c r="N573" s="210">
        <v>1</v>
      </c>
      <c r="O573" s="210">
        <v>1</v>
      </c>
      <c r="P573" s="210">
        <v>1</v>
      </c>
      <c r="Q573" s="210">
        <v>1</v>
      </c>
      <c r="R573" s="210">
        <v>1</v>
      </c>
      <c r="S573" s="210">
        <v>1</v>
      </c>
      <c r="T573" s="210">
        <v>1</v>
      </c>
      <c r="U573" s="210">
        <v>1</v>
      </c>
      <c r="V573" s="210">
        <v>1</v>
      </c>
      <c r="W573" s="210">
        <v>1</v>
      </c>
      <c r="X573" s="210">
        <v>1</v>
      </c>
      <c r="Y573" s="210">
        <v>1</v>
      </c>
      <c r="Z573" s="210">
        <v>1</v>
      </c>
      <c r="AA573" s="210">
        <v>1</v>
      </c>
      <c r="AB573" s="210">
        <v>1</v>
      </c>
      <c r="AC573" s="210">
        <v>1</v>
      </c>
      <c r="AD573" s="210">
        <v>1</v>
      </c>
      <c r="AE573" s="210">
        <v>1</v>
      </c>
      <c r="AF573" s="210">
        <v>1</v>
      </c>
      <c r="AG573" s="210">
        <v>1</v>
      </c>
      <c r="AH573" s="210">
        <v>1</v>
      </c>
      <c r="AI573" s="210">
        <v>1</v>
      </c>
      <c r="AJ573" s="210">
        <v>1</v>
      </c>
      <c r="AK573" s="210">
        <v>1</v>
      </c>
      <c r="AL573" s="210">
        <v>1</v>
      </c>
      <c r="AM573" s="210">
        <v>1</v>
      </c>
      <c r="AN573" s="210">
        <v>1</v>
      </c>
      <c r="AO573" s="210">
        <v>1</v>
      </c>
      <c r="AP573" s="210">
        <v>1</v>
      </c>
      <c r="AQ573" s="210">
        <v>1</v>
      </c>
      <c r="AR573" s="210">
        <v>1</v>
      </c>
      <c r="AS573" s="210">
        <v>1</v>
      </c>
      <c r="AT573" s="210">
        <v>1</v>
      </c>
      <c r="AU573" s="210">
        <v>1</v>
      </c>
      <c r="AV573" s="210">
        <v>1</v>
      </c>
      <c r="AW573" s="210">
        <v>1</v>
      </c>
      <c r="AX573" s="210">
        <v>1</v>
      </c>
      <c r="AY573" s="210">
        <v>1</v>
      </c>
      <c r="AZ573" s="210">
        <v>1</v>
      </c>
      <c r="BA573" s="210">
        <v>1</v>
      </c>
      <c r="BB573" s="210">
        <v>1</v>
      </c>
      <c r="BC573" s="210">
        <v>1</v>
      </c>
      <c r="BD573" s="210">
        <v>1</v>
      </c>
      <c r="BE573" s="210">
        <v>1</v>
      </c>
      <c r="BF573" s="210">
        <v>1</v>
      </c>
      <c r="BG573" s="210">
        <v>1</v>
      </c>
      <c r="BH573" s="210">
        <v>1</v>
      </c>
      <c r="BI573" s="210">
        <v>1</v>
      </c>
      <c r="BJ573" s="210">
        <v>1</v>
      </c>
      <c r="BK573" s="210">
        <v>1</v>
      </c>
      <c r="BL573" s="210">
        <v>1</v>
      </c>
      <c r="BM573" s="210">
        <v>1</v>
      </c>
      <c r="BN573" s="210">
        <v>1</v>
      </c>
      <c r="BO573" s="210">
        <v>1</v>
      </c>
      <c r="BP573" s="210">
        <v>1</v>
      </c>
      <c r="BQ573" s="210">
        <v>1</v>
      </c>
      <c r="BR573" s="210">
        <v>1</v>
      </c>
      <c r="BS573" s="210">
        <v>1</v>
      </c>
      <c r="BT573" s="210">
        <v>1</v>
      </c>
      <c r="BU573" s="210"/>
      <c r="BV573" s="210"/>
      <c r="BW573" s="210"/>
      <c r="BX573" s="210"/>
      <c r="BY573" s="210"/>
      <c r="BZ573" s="210"/>
      <c r="CA573" s="210"/>
      <c r="CB573" s="210"/>
      <c r="CC573" s="210"/>
      <c r="CD573" s="210"/>
      <c r="CE573" s="210"/>
      <c r="CF573" s="210"/>
      <c r="CG573" s="210"/>
      <c r="CH573" s="210"/>
      <c r="CI573" s="210"/>
      <c r="CJ573" s="210"/>
      <c r="CK573" s="210"/>
      <c r="CL573" s="210"/>
      <c r="CM573" s="210"/>
      <c r="CN573" s="210"/>
      <c r="CO573" s="210"/>
      <c r="CP573" s="210"/>
      <c r="CQ573" s="210"/>
      <c r="CR573" s="210"/>
      <c r="CS573" s="144"/>
      <c r="CT573" s="144"/>
    </row>
    <row r="574" spans="1:98" ht="15">
      <c r="A574" s="208" t="s">
        <v>8334</v>
      </c>
      <c r="B574" s="285" t="s">
        <v>583</v>
      </c>
      <c r="C574" s="209" t="s">
        <v>558</v>
      </c>
      <c r="D574" s="259"/>
      <c r="E574" s="209" t="s">
        <v>2</v>
      </c>
      <c r="F574" s="209" t="s">
        <v>38</v>
      </c>
      <c r="G574" s="216" t="s">
        <v>35</v>
      </c>
      <c r="H574" s="209" t="s">
        <v>8271</v>
      </c>
      <c r="I574" s="2"/>
      <c r="J574" s="210">
        <v>0</v>
      </c>
      <c r="K574" s="210">
        <v>0</v>
      </c>
      <c r="L574" s="210">
        <v>1</v>
      </c>
      <c r="M574" s="210">
        <v>1</v>
      </c>
      <c r="N574" s="210">
        <v>1</v>
      </c>
      <c r="O574" s="210">
        <v>1</v>
      </c>
      <c r="P574" s="210">
        <v>1</v>
      </c>
      <c r="Q574" s="210">
        <v>1</v>
      </c>
      <c r="R574" s="210">
        <v>1</v>
      </c>
      <c r="S574" s="210">
        <v>1</v>
      </c>
      <c r="T574" s="210">
        <v>1</v>
      </c>
      <c r="U574" s="210">
        <v>1</v>
      </c>
      <c r="V574" s="210">
        <v>1</v>
      </c>
      <c r="W574" s="210">
        <v>1</v>
      </c>
      <c r="X574" s="210">
        <v>1</v>
      </c>
      <c r="Y574" s="210">
        <v>1</v>
      </c>
      <c r="Z574" s="210">
        <v>1</v>
      </c>
      <c r="AA574" s="210">
        <v>1</v>
      </c>
      <c r="AB574" s="210">
        <v>1</v>
      </c>
      <c r="AC574" s="210">
        <v>1</v>
      </c>
      <c r="AD574" s="210">
        <v>1</v>
      </c>
      <c r="AE574" s="210">
        <v>1</v>
      </c>
      <c r="AF574" s="210">
        <v>1</v>
      </c>
      <c r="AG574" s="210">
        <v>1</v>
      </c>
      <c r="AH574" s="210">
        <v>1</v>
      </c>
      <c r="AI574" s="210">
        <v>1</v>
      </c>
      <c r="AJ574" s="210">
        <v>1</v>
      </c>
      <c r="AK574" s="210">
        <v>1</v>
      </c>
      <c r="AL574" s="210">
        <v>1</v>
      </c>
      <c r="AM574" s="210">
        <v>1</v>
      </c>
      <c r="AN574" s="210">
        <v>1</v>
      </c>
      <c r="AO574" s="210">
        <v>1</v>
      </c>
      <c r="AP574" s="210">
        <v>1</v>
      </c>
      <c r="AQ574" s="210">
        <v>1</v>
      </c>
      <c r="AR574" s="210">
        <v>1</v>
      </c>
      <c r="AS574" s="210">
        <v>1</v>
      </c>
      <c r="AT574" s="210">
        <v>1</v>
      </c>
      <c r="AU574" s="210">
        <v>1</v>
      </c>
      <c r="AV574" s="210">
        <v>1</v>
      </c>
      <c r="AW574" s="210">
        <v>1</v>
      </c>
      <c r="AX574" s="210">
        <v>1</v>
      </c>
      <c r="AY574" s="210">
        <v>1</v>
      </c>
      <c r="AZ574" s="210">
        <v>1</v>
      </c>
      <c r="BA574" s="210">
        <v>1</v>
      </c>
      <c r="BB574" s="210">
        <v>1</v>
      </c>
      <c r="BC574" s="210">
        <v>1</v>
      </c>
      <c r="BD574" s="210">
        <v>1</v>
      </c>
      <c r="BE574" s="210">
        <v>1</v>
      </c>
      <c r="BF574" s="210">
        <v>1</v>
      </c>
      <c r="BG574" s="210">
        <v>1</v>
      </c>
      <c r="BH574" s="210">
        <v>1</v>
      </c>
      <c r="BI574" s="210">
        <v>1</v>
      </c>
      <c r="BJ574" s="210">
        <v>1</v>
      </c>
      <c r="BK574" s="210">
        <v>1</v>
      </c>
      <c r="BL574" s="210">
        <v>1</v>
      </c>
      <c r="BM574" s="210">
        <v>1</v>
      </c>
      <c r="BN574" s="210">
        <v>1</v>
      </c>
      <c r="BO574" s="210">
        <v>1</v>
      </c>
      <c r="BP574" s="210">
        <v>1</v>
      </c>
      <c r="BQ574" s="210">
        <v>1</v>
      </c>
      <c r="BR574" s="210">
        <v>1</v>
      </c>
      <c r="BS574" s="210">
        <v>1</v>
      </c>
      <c r="BT574" s="210">
        <v>1</v>
      </c>
      <c r="BU574" s="210"/>
      <c r="BV574" s="210"/>
      <c r="BW574" s="210"/>
      <c r="BX574" s="210"/>
      <c r="BY574" s="210"/>
      <c r="BZ574" s="210"/>
      <c r="CA574" s="210"/>
      <c r="CB574" s="210"/>
      <c r="CC574" s="210"/>
      <c r="CD574" s="210"/>
      <c r="CE574" s="210"/>
      <c r="CF574" s="210"/>
      <c r="CG574" s="210"/>
      <c r="CH574" s="210"/>
      <c r="CI574" s="210"/>
      <c r="CJ574" s="210"/>
      <c r="CK574" s="210"/>
      <c r="CL574" s="210"/>
      <c r="CM574" s="210"/>
      <c r="CN574" s="210"/>
      <c r="CO574" s="210"/>
      <c r="CP574" s="210"/>
      <c r="CQ574" s="210"/>
      <c r="CR574" s="210"/>
      <c r="CS574" s="144"/>
      <c r="CT574" s="144"/>
    </row>
    <row r="575" spans="1:98" ht="15">
      <c r="A575" s="208" t="s">
        <v>8334</v>
      </c>
      <c r="B575" s="285" t="s">
        <v>584</v>
      </c>
      <c r="C575" s="209" t="s">
        <v>558</v>
      </c>
      <c r="D575" s="259"/>
      <c r="E575" s="209" t="s">
        <v>2</v>
      </c>
      <c r="F575" s="209" t="s">
        <v>38</v>
      </c>
      <c r="G575" s="216" t="s">
        <v>35</v>
      </c>
      <c r="H575" s="209" t="s">
        <v>8271</v>
      </c>
      <c r="I575" s="2"/>
      <c r="J575" s="210">
        <v>0</v>
      </c>
      <c r="K575" s="210">
        <v>0</v>
      </c>
      <c r="L575" s="210">
        <v>1</v>
      </c>
      <c r="M575" s="210">
        <v>1</v>
      </c>
      <c r="N575" s="210">
        <v>1</v>
      </c>
      <c r="O575" s="210">
        <v>1</v>
      </c>
      <c r="P575" s="210">
        <v>1</v>
      </c>
      <c r="Q575" s="210">
        <v>1</v>
      </c>
      <c r="R575" s="210">
        <v>1</v>
      </c>
      <c r="S575" s="210">
        <v>1</v>
      </c>
      <c r="T575" s="210">
        <v>1</v>
      </c>
      <c r="U575" s="210">
        <v>1</v>
      </c>
      <c r="V575" s="210">
        <v>1</v>
      </c>
      <c r="W575" s="210">
        <v>1</v>
      </c>
      <c r="X575" s="210">
        <v>1</v>
      </c>
      <c r="Y575" s="210">
        <v>1</v>
      </c>
      <c r="Z575" s="210">
        <v>1</v>
      </c>
      <c r="AA575" s="210">
        <v>1</v>
      </c>
      <c r="AB575" s="210">
        <v>1</v>
      </c>
      <c r="AC575" s="210">
        <v>1</v>
      </c>
      <c r="AD575" s="210">
        <v>1</v>
      </c>
      <c r="AE575" s="210">
        <v>1</v>
      </c>
      <c r="AF575" s="210">
        <v>1</v>
      </c>
      <c r="AG575" s="210">
        <v>1</v>
      </c>
      <c r="AH575" s="210">
        <v>1</v>
      </c>
      <c r="AI575" s="210">
        <v>1</v>
      </c>
      <c r="AJ575" s="210">
        <v>1</v>
      </c>
      <c r="AK575" s="210">
        <v>1</v>
      </c>
      <c r="AL575" s="210">
        <v>1</v>
      </c>
      <c r="AM575" s="210">
        <v>1</v>
      </c>
      <c r="AN575" s="210">
        <v>1</v>
      </c>
      <c r="AO575" s="210">
        <v>1</v>
      </c>
      <c r="AP575" s="210">
        <v>1</v>
      </c>
      <c r="AQ575" s="210">
        <v>1</v>
      </c>
      <c r="AR575" s="210">
        <v>1</v>
      </c>
      <c r="AS575" s="210">
        <v>1</v>
      </c>
      <c r="AT575" s="210">
        <v>1</v>
      </c>
      <c r="AU575" s="210">
        <v>1</v>
      </c>
      <c r="AV575" s="210">
        <v>1</v>
      </c>
      <c r="AW575" s="210">
        <v>1</v>
      </c>
      <c r="AX575" s="210">
        <v>1</v>
      </c>
      <c r="AY575" s="210">
        <v>1</v>
      </c>
      <c r="AZ575" s="210">
        <v>1</v>
      </c>
      <c r="BA575" s="210">
        <v>1</v>
      </c>
      <c r="BB575" s="210">
        <v>1</v>
      </c>
      <c r="BC575" s="210">
        <v>1</v>
      </c>
      <c r="BD575" s="210">
        <v>1</v>
      </c>
      <c r="BE575" s="210">
        <v>1</v>
      </c>
      <c r="BF575" s="210">
        <v>1</v>
      </c>
      <c r="BG575" s="210">
        <v>1</v>
      </c>
      <c r="BH575" s="210">
        <v>1</v>
      </c>
      <c r="BI575" s="210">
        <v>1</v>
      </c>
      <c r="BJ575" s="210">
        <v>1</v>
      </c>
      <c r="BK575" s="210">
        <v>1</v>
      </c>
      <c r="BL575" s="210">
        <v>1</v>
      </c>
      <c r="BM575" s="210">
        <v>1</v>
      </c>
      <c r="BN575" s="210">
        <v>1</v>
      </c>
      <c r="BO575" s="210">
        <v>1</v>
      </c>
      <c r="BP575" s="210">
        <v>1</v>
      </c>
      <c r="BQ575" s="210">
        <v>1</v>
      </c>
      <c r="BR575" s="210">
        <v>1</v>
      </c>
      <c r="BS575" s="210">
        <v>1</v>
      </c>
      <c r="BT575" s="210">
        <v>1</v>
      </c>
      <c r="BU575" s="210"/>
      <c r="BV575" s="210"/>
      <c r="BW575" s="210"/>
      <c r="BX575" s="210"/>
      <c r="BY575" s="210"/>
      <c r="BZ575" s="210"/>
      <c r="CA575" s="210"/>
      <c r="CB575" s="210"/>
      <c r="CC575" s="210"/>
      <c r="CD575" s="210"/>
      <c r="CE575" s="210"/>
      <c r="CF575" s="210"/>
      <c r="CG575" s="210"/>
      <c r="CH575" s="210"/>
      <c r="CI575" s="210"/>
      <c r="CJ575" s="210"/>
      <c r="CK575" s="210"/>
      <c r="CL575" s="210"/>
      <c r="CM575" s="210"/>
      <c r="CN575" s="210"/>
      <c r="CO575" s="210"/>
      <c r="CP575" s="210"/>
      <c r="CQ575" s="210"/>
      <c r="CR575" s="210"/>
      <c r="CS575" s="144"/>
      <c r="CT575" s="144"/>
    </row>
    <row r="576" spans="1:98" ht="15">
      <c r="A576" s="208" t="s">
        <v>8334</v>
      </c>
      <c r="B576" s="285" t="s">
        <v>585</v>
      </c>
      <c r="C576" s="209" t="s">
        <v>558</v>
      </c>
      <c r="D576" s="259"/>
      <c r="E576" s="209" t="s">
        <v>2</v>
      </c>
      <c r="F576" s="209" t="s">
        <v>38</v>
      </c>
      <c r="G576" s="216" t="s">
        <v>35</v>
      </c>
      <c r="H576" s="209" t="s">
        <v>8271</v>
      </c>
      <c r="I576" s="2"/>
      <c r="J576" s="210">
        <v>0</v>
      </c>
      <c r="K576" s="210">
        <v>0</v>
      </c>
      <c r="L576" s="210">
        <v>1</v>
      </c>
      <c r="M576" s="210">
        <v>1</v>
      </c>
      <c r="N576" s="210">
        <v>1</v>
      </c>
      <c r="O576" s="210">
        <v>1</v>
      </c>
      <c r="P576" s="210">
        <v>1</v>
      </c>
      <c r="Q576" s="210">
        <v>1</v>
      </c>
      <c r="R576" s="210">
        <v>1</v>
      </c>
      <c r="S576" s="210">
        <v>1</v>
      </c>
      <c r="T576" s="210">
        <v>1</v>
      </c>
      <c r="U576" s="210">
        <v>1</v>
      </c>
      <c r="V576" s="210">
        <v>1</v>
      </c>
      <c r="W576" s="210">
        <v>1</v>
      </c>
      <c r="X576" s="210">
        <v>1</v>
      </c>
      <c r="Y576" s="210">
        <v>1</v>
      </c>
      <c r="Z576" s="210">
        <v>1</v>
      </c>
      <c r="AA576" s="210">
        <v>1</v>
      </c>
      <c r="AB576" s="210">
        <v>1</v>
      </c>
      <c r="AC576" s="210">
        <v>1</v>
      </c>
      <c r="AD576" s="210">
        <v>1</v>
      </c>
      <c r="AE576" s="210">
        <v>1</v>
      </c>
      <c r="AF576" s="210">
        <v>1</v>
      </c>
      <c r="AG576" s="210">
        <v>1</v>
      </c>
      <c r="AH576" s="210">
        <v>1</v>
      </c>
      <c r="AI576" s="210">
        <v>1</v>
      </c>
      <c r="AJ576" s="210">
        <v>1</v>
      </c>
      <c r="AK576" s="210">
        <v>1</v>
      </c>
      <c r="AL576" s="210">
        <v>1</v>
      </c>
      <c r="AM576" s="210">
        <v>1</v>
      </c>
      <c r="AN576" s="210">
        <v>1</v>
      </c>
      <c r="AO576" s="210">
        <v>1</v>
      </c>
      <c r="AP576" s="210">
        <v>1</v>
      </c>
      <c r="AQ576" s="210">
        <v>1</v>
      </c>
      <c r="AR576" s="210">
        <v>1</v>
      </c>
      <c r="AS576" s="210">
        <v>1</v>
      </c>
      <c r="AT576" s="210">
        <v>1</v>
      </c>
      <c r="AU576" s="210">
        <v>1</v>
      </c>
      <c r="AV576" s="210">
        <v>1</v>
      </c>
      <c r="AW576" s="210">
        <v>1</v>
      </c>
      <c r="AX576" s="210">
        <v>1</v>
      </c>
      <c r="AY576" s="210">
        <v>1</v>
      </c>
      <c r="AZ576" s="210">
        <v>1</v>
      </c>
      <c r="BA576" s="210">
        <v>1</v>
      </c>
      <c r="BB576" s="210">
        <v>1</v>
      </c>
      <c r="BC576" s="210">
        <v>1</v>
      </c>
      <c r="BD576" s="210">
        <v>1</v>
      </c>
      <c r="BE576" s="210">
        <v>1</v>
      </c>
      <c r="BF576" s="210">
        <v>1</v>
      </c>
      <c r="BG576" s="210">
        <v>1</v>
      </c>
      <c r="BH576" s="210">
        <v>1</v>
      </c>
      <c r="BI576" s="210">
        <v>1</v>
      </c>
      <c r="BJ576" s="210">
        <v>1</v>
      </c>
      <c r="BK576" s="210">
        <v>1</v>
      </c>
      <c r="BL576" s="210">
        <v>1</v>
      </c>
      <c r="BM576" s="210">
        <v>1</v>
      </c>
      <c r="BN576" s="210">
        <v>1</v>
      </c>
      <c r="BO576" s="210">
        <v>1</v>
      </c>
      <c r="BP576" s="210">
        <v>1</v>
      </c>
      <c r="BQ576" s="210">
        <v>1</v>
      </c>
      <c r="BR576" s="210">
        <v>1</v>
      </c>
      <c r="BS576" s="210">
        <v>1</v>
      </c>
      <c r="BT576" s="210">
        <v>1</v>
      </c>
      <c r="BU576" s="210"/>
      <c r="BV576" s="210"/>
      <c r="BW576" s="210"/>
      <c r="BX576" s="210"/>
      <c r="BY576" s="210"/>
      <c r="BZ576" s="210"/>
      <c r="CA576" s="210"/>
      <c r="CB576" s="210"/>
      <c r="CC576" s="210"/>
      <c r="CD576" s="210"/>
      <c r="CE576" s="210"/>
      <c r="CF576" s="210"/>
      <c r="CG576" s="210"/>
      <c r="CH576" s="210"/>
      <c r="CI576" s="210"/>
      <c r="CJ576" s="210"/>
      <c r="CK576" s="210"/>
      <c r="CL576" s="210"/>
      <c r="CM576" s="210"/>
      <c r="CN576" s="210"/>
      <c r="CO576" s="210"/>
      <c r="CP576" s="210"/>
      <c r="CQ576" s="210"/>
      <c r="CR576" s="210"/>
      <c r="CS576" s="144"/>
      <c r="CT576" s="144"/>
    </row>
    <row r="577" spans="1:98" ht="15">
      <c r="A577" s="208" t="s">
        <v>8334</v>
      </c>
      <c r="B577" s="285" t="s">
        <v>586</v>
      </c>
      <c r="C577" s="209" t="s">
        <v>558</v>
      </c>
      <c r="D577" s="259"/>
      <c r="E577" s="209" t="s">
        <v>2</v>
      </c>
      <c r="F577" s="209" t="s">
        <v>38</v>
      </c>
      <c r="G577" s="216" t="s">
        <v>35</v>
      </c>
      <c r="H577" s="209" t="s">
        <v>8271</v>
      </c>
      <c r="I577" s="2"/>
      <c r="J577" s="210">
        <v>0</v>
      </c>
      <c r="K577" s="210">
        <v>0</v>
      </c>
      <c r="L577" s="210">
        <v>1</v>
      </c>
      <c r="M577" s="210">
        <v>1</v>
      </c>
      <c r="N577" s="210">
        <v>1</v>
      </c>
      <c r="O577" s="210">
        <v>1</v>
      </c>
      <c r="P577" s="210">
        <v>1</v>
      </c>
      <c r="Q577" s="210">
        <v>1</v>
      </c>
      <c r="R577" s="210">
        <v>1</v>
      </c>
      <c r="S577" s="210">
        <v>1</v>
      </c>
      <c r="T577" s="210">
        <v>1</v>
      </c>
      <c r="U577" s="210">
        <v>1</v>
      </c>
      <c r="V577" s="210">
        <v>1</v>
      </c>
      <c r="W577" s="210">
        <v>1</v>
      </c>
      <c r="X577" s="210">
        <v>1</v>
      </c>
      <c r="Y577" s="210">
        <v>1</v>
      </c>
      <c r="Z577" s="210">
        <v>1</v>
      </c>
      <c r="AA577" s="210">
        <v>1</v>
      </c>
      <c r="AB577" s="210">
        <v>1</v>
      </c>
      <c r="AC577" s="210">
        <v>1</v>
      </c>
      <c r="AD577" s="210">
        <v>1</v>
      </c>
      <c r="AE577" s="210">
        <v>1</v>
      </c>
      <c r="AF577" s="210">
        <v>1</v>
      </c>
      <c r="AG577" s="210">
        <v>1</v>
      </c>
      <c r="AH577" s="210">
        <v>1</v>
      </c>
      <c r="AI577" s="210">
        <v>1</v>
      </c>
      <c r="AJ577" s="210">
        <v>1</v>
      </c>
      <c r="AK577" s="210">
        <v>1</v>
      </c>
      <c r="AL577" s="210">
        <v>1</v>
      </c>
      <c r="AM577" s="210">
        <v>1</v>
      </c>
      <c r="AN577" s="210">
        <v>1</v>
      </c>
      <c r="AO577" s="210">
        <v>1</v>
      </c>
      <c r="AP577" s="210">
        <v>1</v>
      </c>
      <c r="AQ577" s="210">
        <v>1</v>
      </c>
      <c r="AR577" s="210">
        <v>1</v>
      </c>
      <c r="AS577" s="210">
        <v>1</v>
      </c>
      <c r="AT577" s="210">
        <v>1</v>
      </c>
      <c r="AU577" s="210">
        <v>1</v>
      </c>
      <c r="AV577" s="210">
        <v>1</v>
      </c>
      <c r="AW577" s="210">
        <v>1</v>
      </c>
      <c r="AX577" s="210">
        <v>1</v>
      </c>
      <c r="AY577" s="210">
        <v>1</v>
      </c>
      <c r="AZ577" s="210">
        <v>1</v>
      </c>
      <c r="BA577" s="210">
        <v>1</v>
      </c>
      <c r="BB577" s="210">
        <v>1</v>
      </c>
      <c r="BC577" s="210">
        <v>1</v>
      </c>
      <c r="BD577" s="210">
        <v>1</v>
      </c>
      <c r="BE577" s="210">
        <v>1</v>
      </c>
      <c r="BF577" s="210">
        <v>1</v>
      </c>
      <c r="BG577" s="210">
        <v>1</v>
      </c>
      <c r="BH577" s="210">
        <v>1</v>
      </c>
      <c r="BI577" s="210">
        <v>1</v>
      </c>
      <c r="BJ577" s="210">
        <v>1</v>
      </c>
      <c r="BK577" s="210">
        <v>1</v>
      </c>
      <c r="BL577" s="210">
        <v>1</v>
      </c>
      <c r="BM577" s="210">
        <v>1</v>
      </c>
      <c r="BN577" s="210">
        <v>1</v>
      </c>
      <c r="BO577" s="210">
        <v>1</v>
      </c>
      <c r="BP577" s="210">
        <v>1</v>
      </c>
      <c r="BQ577" s="210">
        <v>1</v>
      </c>
      <c r="BR577" s="210">
        <v>1</v>
      </c>
      <c r="BS577" s="210">
        <v>1</v>
      </c>
      <c r="BT577" s="210">
        <v>1</v>
      </c>
      <c r="BU577" s="210"/>
      <c r="BV577" s="210"/>
      <c r="BW577" s="210"/>
      <c r="BX577" s="210"/>
      <c r="BY577" s="210"/>
      <c r="BZ577" s="210"/>
      <c r="CA577" s="210"/>
      <c r="CB577" s="210"/>
      <c r="CC577" s="210"/>
      <c r="CD577" s="210"/>
      <c r="CE577" s="210"/>
      <c r="CF577" s="210"/>
      <c r="CG577" s="210"/>
      <c r="CH577" s="210"/>
      <c r="CI577" s="210"/>
      <c r="CJ577" s="210"/>
      <c r="CK577" s="210"/>
      <c r="CL577" s="210"/>
      <c r="CM577" s="210"/>
      <c r="CN577" s="210"/>
      <c r="CO577" s="210"/>
      <c r="CP577" s="210"/>
      <c r="CQ577" s="210"/>
      <c r="CR577" s="210"/>
      <c r="CS577" s="144"/>
      <c r="CT577" s="144"/>
    </row>
    <row r="578" spans="1:98" ht="15">
      <c r="A578" s="208" t="s">
        <v>8334</v>
      </c>
      <c r="B578" s="285" t="s">
        <v>587</v>
      </c>
      <c r="C578" s="209" t="s">
        <v>558</v>
      </c>
      <c r="D578" s="259"/>
      <c r="E578" s="209" t="s">
        <v>2</v>
      </c>
      <c r="F578" s="209" t="s">
        <v>38</v>
      </c>
      <c r="G578" s="216" t="s">
        <v>35</v>
      </c>
      <c r="H578" s="209" t="s">
        <v>8271</v>
      </c>
      <c r="I578" s="2"/>
      <c r="J578" s="210">
        <v>0</v>
      </c>
      <c r="K578" s="210">
        <v>0</v>
      </c>
      <c r="L578" s="210">
        <v>1</v>
      </c>
      <c r="M578" s="210">
        <v>1</v>
      </c>
      <c r="N578" s="210">
        <v>1</v>
      </c>
      <c r="O578" s="210">
        <v>1</v>
      </c>
      <c r="P578" s="210">
        <v>1</v>
      </c>
      <c r="Q578" s="210">
        <v>1</v>
      </c>
      <c r="R578" s="210">
        <v>1</v>
      </c>
      <c r="S578" s="210">
        <v>1</v>
      </c>
      <c r="T578" s="210">
        <v>1</v>
      </c>
      <c r="U578" s="210">
        <v>1</v>
      </c>
      <c r="V578" s="210">
        <v>1</v>
      </c>
      <c r="W578" s="210">
        <v>1</v>
      </c>
      <c r="X578" s="210">
        <v>1</v>
      </c>
      <c r="Y578" s="210">
        <v>1</v>
      </c>
      <c r="Z578" s="210">
        <v>1</v>
      </c>
      <c r="AA578" s="210">
        <v>1</v>
      </c>
      <c r="AB578" s="210">
        <v>1</v>
      </c>
      <c r="AC578" s="210">
        <v>1</v>
      </c>
      <c r="AD578" s="210">
        <v>1</v>
      </c>
      <c r="AE578" s="210">
        <v>1</v>
      </c>
      <c r="AF578" s="210">
        <v>1</v>
      </c>
      <c r="AG578" s="210">
        <v>1</v>
      </c>
      <c r="AH578" s="210">
        <v>1</v>
      </c>
      <c r="AI578" s="210">
        <v>1</v>
      </c>
      <c r="AJ578" s="210">
        <v>1</v>
      </c>
      <c r="AK578" s="210">
        <v>1</v>
      </c>
      <c r="AL578" s="210">
        <v>1</v>
      </c>
      <c r="AM578" s="210">
        <v>1</v>
      </c>
      <c r="AN578" s="210">
        <v>1</v>
      </c>
      <c r="AO578" s="210">
        <v>1</v>
      </c>
      <c r="AP578" s="210">
        <v>1</v>
      </c>
      <c r="AQ578" s="210">
        <v>1</v>
      </c>
      <c r="AR578" s="210">
        <v>1</v>
      </c>
      <c r="AS578" s="210">
        <v>1</v>
      </c>
      <c r="AT578" s="210">
        <v>1</v>
      </c>
      <c r="AU578" s="210">
        <v>1</v>
      </c>
      <c r="AV578" s="210">
        <v>1</v>
      </c>
      <c r="AW578" s="210">
        <v>1</v>
      </c>
      <c r="AX578" s="210">
        <v>1</v>
      </c>
      <c r="AY578" s="210">
        <v>1</v>
      </c>
      <c r="AZ578" s="210">
        <v>1</v>
      </c>
      <c r="BA578" s="210">
        <v>1</v>
      </c>
      <c r="BB578" s="210">
        <v>1</v>
      </c>
      <c r="BC578" s="210">
        <v>1</v>
      </c>
      <c r="BD578" s="210">
        <v>1</v>
      </c>
      <c r="BE578" s="210">
        <v>1</v>
      </c>
      <c r="BF578" s="210">
        <v>1</v>
      </c>
      <c r="BG578" s="210">
        <v>1</v>
      </c>
      <c r="BH578" s="210">
        <v>1</v>
      </c>
      <c r="BI578" s="210">
        <v>1</v>
      </c>
      <c r="BJ578" s="210">
        <v>1</v>
      </c>
      <c r="BK578" s="210">
        <v>1</v>
      </c>
      <c r="BL578" s="210">
        <v>1</v>
      </c>
      <c r="BM578" s="210">
        <v>1</v>
      </c>
      <c r="BN578" s="210">
        <v>1</v>
      </c>
      <c r="BO578" s="210">
        <v>1</v>
      </c>
      <c r="BP578" s="210">
        <v>1</v>
      </c>
      <c r="BQ578" s="210">
        <v>1</v>
      </c>
      <c r="BR578" s="210">
        <v>1</v>
      </c>
      <c r="BS578" s="210">
        <v>1</v>
      </c>
      <c r="BT578" s="210">
        <v>1</v>
      </c>
      <c r="BU578" s="210"/>
      <c r="BV578" s="210"/>
      <c r="BW578" s="210"/>
      <c r="BX578" s="210"/>
      <c r="BY578" s="210"/>
      <c r="BZ578" s="210"/>
      <c r="CA578" s="210"/>
      <c r="CB578" s="210"/>
      <c r="CC578" s="210"/>
      <c r="CD578" s="210"/>
      <c r="CE578" s="210"/>
      <c r="CF578" s="210"/>
      <c r="CG578" s="210"/>
      <c r="CH578" s="210"/>
      <c r="CI578" s="210"/>
      <c r="CJ578" s="210"/>
      <c r="CK578" s="210"/>
      <c r="CL578" s="210"/>
      <c r="CM578" s="210"/>
      <c r="CN578" s="210"/>
      <c r="CO578" s="210"/>
      <c r="CP578" s="210"/>
      <c r="CQ578" s="210"/>
      <c r="CR578" s="210"/>
      <c r="CS578" s="144"/>
      <c r="CT578" s="144"/>
    </row>
    <row r="579" spans="1:98" ht="15">
      <c r="A579" s="208" t="s">
        <v>8334</v>
      </c>
      <c r="B579" s="285" t="s">
        <v>588</v>
      </c>
      <c r="C579" s="209" t="s">
        <v>558</v>
      </c>
      <c r="D579" s="259"/>
      <c r="E579" s="209" t="s">
        <v>2</v>
      </c>
      <c r="F579" s="209" t="s">
        <v>38</v>
      </c>
      <c r="G579" s="216" t="s">
        <v>35</v>
      </c>
      <c r="H579" s="209" t="s">
        <v>8271</v>
      </c>
      <c r="I579" s="2"/>
      <c r="J579" s="210">
        <v>0</v>
      </c>
      <c r="K579" s="210">
        <v>0</v>
      </c>
      <c r="L579" s="210">
        <v>1</v>
      </c>
      <c r="M579" s="210">
        <v>1</v>
      </c>
      <c r="N579" s="210">
        <v>1</v>
      </c>
      <c r="O579" s="210">
        <v>1</v>
      </c>
      <c r="P579" s="210">
        <v>1</v>
      </c>
      <c r="Q579" s="210">
        <v>1</v>
      </c>
      <c r="R579" s="210">
        <v>1</v>
      </c>
      <c r="S579" s="210">
        <v>1</v>
      </c>
      <c r="T579" s="210">
        <v>1</v>
      </c>
      <c r="U579" s="210">
        <v>1</v>
      </c>
      <c r="V579" s="210">
        <v>1</v>
      </c>
      <c r="W579" s="210">
        <v>1</v>
      </c>
      <c r="X579" s="210">
        <v>1</v>
      </c>
      <c r="Y579" s="210">
        <v>1</v>
      </c>
      <c r="Z579" s="210">
        <v>1</v>
      </c>
      <c r="AA579" s="210">
        <v>1</v>
      </c>
      <c r="AB579" s="210">
        <v>1</v>
      </c>
      <c r="AC579" s="210">
        <v>1</v>
      </c>
      <c r="AD579" s="210">
        <v>1</v>
      </c>
      <c r="AE579" s="210">
        <v>1</v>
      </c>
      <c r="AF579" s="210">
        <v>1</v>
      </c>
      <c r="AG579" s="210">
        <v>1</v>
      </c>
      <c r="AH579" s="210">
        <v>1</v>
      </c>
      <c r="AI579" s="210">
        <v>1</v>
      </c>
      <c r="AJ579" s="210">
        <v>1</v>
      </c>
      <c r="AK579" s="210">
        <v>1</v>
      </c>
      <c r="AL579" s="210">
        <v>1</v>
      </c>
      <c r="AM579" s="210">
        <v>1</v>
      </c>
      <c r="AN579" s="210">
        <v>1</v>
      </c>
      <c r="AO579" s="210">
        <v>1</v>
      </c>
      <c r="AP579" s="210">
        <v>1</v>
      </c>
      <c r="AQ579" s="210">
        <v>1</v>
      </c>
      <c r="AR579" s="210">
        <v>1</v>
      </c>
      <c r="AS579" s="210">
        <v>1</v>
      </c>
      <c r="AT579" s="210">
        <v>1</v>
      </c>
      <c r="AU579" s="210">
        <v>1</v>
      </c>
      <c r="AV579" s="210">
        <v>1</v>
      </c>
      <c r="AW579" s="210">
        <v>1</v>
      </c>
      <c r="AX579" s="210">
        <v>1</v>
      </c>
      <c r="AY579" s="210">
        <v>1</v>
      </c>
      <c r="AZ579" s="210">
        <v>1</v>
      </c>
      <c r="BA579" s="210">
        <v>1</v>
      </c>
      <c r="BB579" s="210">
        <v>1</v>
      </c>
      <c r="BC579" s="210">
        <v>1</v>
      </c>
      <c r="BD579" s="210">
        <v>1</v>
      </c>
      <c r="BE579" s="210">
        <v>1</v>
      </c>
      <c r="BF579" s="210">
        <v>1</v>
      </c>
      <c r="BG579" s="210">
        <v>1</v>
      </c>
      <c r="BH579" s="210">
        <v>1</v>
      </c>
      <c r="BI579" s="210">
        <v>1</v>
      </c>
      <c r="BJ579" s="210">
        <v>1</v>
      </c>
      <c r="BK579" s="210">
        <v>1</v>
      </c>
      <c r="BL579" s="210">
        <v>1</v>
      </c>
      <c r="BM579" s="210">
        <v>1</v>
      </c>
      <c r="BN579" s="210">
        <v>1</v>
      </c>
      <c r="BO579" s="210">
        <v>1</v>
      </c>
      <c r="BP579" s="210">
        <v>1</v>
      </c>
      <c r="BQ579" s="210">
        <v>1</v>
      </c>
      <c r="BR579" s="210">
        <v>1</v>
      </c>
      <c r="BS579" s="210">
        <v>1</v>
      </c>
      <c r="BT579" s="210">
        <v>1</v>
      </c>
      <c r="BU579" s="210"/>
      <c r="BV579" s="210"/>
      <c r="BW579" s="210"/>
      <c r="BX579" s="210"/>
      <c r="BY579" s="210"/>
      <c r="BZ579" s="210"/>
      <c r="CA579" s="210"/>
      <c r="CB579" s="210"/>
      <c r="CC579" s="210"/>
      <c r="CD579" s="210"/>
      <c r="CE579" s="210"/>
      <c r="CF579" s="210"/>
      <c r="CG579" s="210"/>
      <c r="CH579" s="210"/>
      <c r="CI579" s="210"/>
      <c r="CJ579" s="210"/>
      <c r="CK579" s="210"/>
      <c r="CL579" s="210"/>
      <c r="CM579" s="210"/>
      <c r="CN579" s="210"/>
      <c r="CO579" s="210"/>
      <c r="CP579" s="210"/>
      <c r="CQ579" s="210"/>
      <c r="CR579" s="210"/>
      <c r="CS579" s="144"/>
      <c r="CT579" s="144"/>
    </row>
    <row r="580" spans="1:98" ht="15">
      <c r="A580" s="208" t="s">
        <v>8334</v>
      </c>
      <c r="B580" s="285" t="s">
        <v>589</v>
      </c>
      <c r="C580" s="209" t="s">
        <v>558</v>
      </c>
      <c r="D580" s="259"/>
      <c r="E580" s="209" t="s">
        <v>2</v>
      </c>
      <c r="F580" s="209" t="s">
        <v>38</v>
      </c>
      <c r="G580" s="216" t="s">
        <v>35</v>
      </c>
      <c r="H580" s="209" t="s">
        <v>8271</v>
      </c>
      <c r="I580" s="2"/>
      <c r="J580" s="210">
        <v>0</v>
      </c>
      <c r="K580" s="210">
        <v>0</v>
      </c>
      <c r="L580" s="210">
        <v>1</v>
      </c>
      <c r="M580" s="210">
        <v>1</v>
      </c>
      <c r="N580" s="210">
        <v>1</v>
      </c>
      <c r="O580" s="210">
        <v>1</v>
      </c>
      <c r="P580" s="210">
        <v>1</v>
      </c>
      <c r="Q580" s="210">
        <v>1</v>
      </c>
      <c r="R580" s="210">
        <v>1</v>
      </c>
      <c r="S580" s="210">
        <v>1</v>
      </c>
      <c r="T580" s="210">
        <v>1</v>
      </c>
      <c r="U580" s="210">
        <v>1</v>
      </c>
      <c r="V580" s="210">
        <v>1</v>
      </c>
      <c r="W580" s="210">
        <v>1</v>
      </c>
      <c r="X580" s="210">
        <v>1</v>
      </c>
      <c r="Y580" s="210">
        <v>1</v>
      </c>
      <c r="Z580" s="210">
        <v>1</v>
      </c>
      <c r="AA580" s="210">
        <v>1</v>
      </c>
      <c r="AB580" s="210">
        <v>1</v>
      </c>
      <c r="AC580" s="210">
        <v>1</v>
      </c>
      <c r="AD580" s="210">
        <v>1</v>
      </c>
      <c r="AE580" s="210">
        <v>1</v>
      </c>
      <c r="AF580" s="210">
        <v>1</v>
      </c>
      <c r="AG580" s="210">
        <v>1</v>
      </c>
      <c r="AH580" s="210">
        <v>1</v>
      </c>
      <c r="AI580" s="210">
        <v>1</v>
      </c>
      <c r="AJ580" s="210">
        <v>1</v>
      </c>
      <c r="AK580" s="210">
        <v>1</v>
      </c>
      <c r="AL580" s="210">
        <v>1</v>
      </c>
      <c r="AM580" s="210">
        <v>1</v>
      </c>
      <c r="AN580" s="210">
        <v>1</v>
      </c>
      <c r="AO580" s="210">
        <v>1</v>
      </c>
      <c r="AP580" s="210">
        <v>1</v>
      </c>
      <c r="AQ580" s="210">
        <v>1</v>
      </c>
      <c r="AR580" s="210">
        <v>1</v>
      </c>
      <c r="AS580" s="210">
        <v>1</v>
      </c>
      <c r="AT580" s="210">
        <v>1</v>
      </c>
      <c r="AU580" s="210">
        <v>1</v>
      </c>
      <c r="AV580" s="210">
        <v>1</v>
      </c>
      <c r="AW580" s="210">
        <v>1</v>
      </c>
      <c r="AX580" s="210">
        <v>1</v>
      </c>
      <c r="AY580" s="210">
        <v>1</v>
      </c>
      <c r="AZ580" s="210">
        <v>1</v>
      </c>
      <c r="BA580" s="210">
        <v>1</v>
      </c>
      <c r="BB580" s="210">
        <v>1</v>
      </c>
      <c r="BC580" s="210">
        <v>1</v>
      </c>
      <c r="BD580" s="210">
        <v>1</v>
      </c>
      <c r="BE580" s="210">
        <v>1</v>
      </c>
      <c r="BF580" s="210">
        <v>1</v>
      </c>
      <c r="BG580" s="210">
        <v>1</v>
      </c>
      <c r="BH580" s="210">
        <v>1</v>
      </c>
      <c r="BI580" s="210">
        <v>1</v>
      </c>
      <c r="BJ580" s="210">
        <v>1</v>
      </c>
      <c r="BK580" s="210">
        <v>1</v>
      </c>
      <c r="BL580" s="210">
        <v>1</v>
      </c>
      <c r="BM580" s="210">
        <v>1</v>
      </c>
      <c r="BN580" s="210">
        <v>1</v>
      </c>
      <c r="BO580" s="210">
        <v>1</v>
      </c>
      <c r="BP580" s="210">
        <v>1</v>
      </c>
      <c r="BQ580" s="210">
        <v>1</v>
      </c>
      <c r="BR580" s="210">
        <v>1</v>
      </c>
      <c r="BS580" s="210">
        <v>1</v>
      </c>
      <c r="BT580" s="210">
        <v>1</v>
      </c>
      <c r="BU580" s="210"/>
      <c r="BV580" s="210"/>
      <c r="BW580" s="210"/>
      <c r="BX580" s="210"/>
      <c r="BY580" s="210"/>
      <c r="BZ580" s="210"/>
      <c r="CA580" s="210"/>
      <c r="CB580" s="210"/>
      <c r="CC580" s="210"/>
      <c r="CD580" s="210"/>
      <c r="CE580" s="210"/>
      <c r="CF580" s="210"/>
      <c r="CG580" s="210"/>
      <c r="CH580" s="210"/>
      <c r="CI580" s="210"/>
      <c r="CJ580" s="210"/>
      <c r="CK580" s="210"/>
      <c r="CL580" s="210"/>
      <c r="CM580" s="210"/>
      <c r="CN580" s="210"/>
      <c r="CO580" s="210"/>
      <c r="CP580" s="210"/>
      <c r="CQ580" s="210"/>
      <c r="CR580" s="210"/>
      <c r="CS580" s="144"/>
      <c r="CT580" s="144"/>
    </row>
    <row r="581" spans="1:98" ht="15">
      <c r="A581" s="208" t="s">
        <v>8334</v>
      </c>
      <c r="B581" s="285" t="s">
        <v>590</v>
      </c>
      <c r="C581" s="209" t="s">
        <v>562</v>
      </c>
      <c r="D581" s="259"/>
      <c r="E581" s="209" t="s">
        <v>2</v>
      </c>
      <c r="F581" s="209" t="s">
        <v>38</v>
      </c>
      <c r="G581" s="216" t="s">
        <v>35</v>
      </c>
      <c r="H581" s="209" t="s">
        <v>8271</v>
      </c>
      <c r="I581" s="2"/>
      <c r="J581" s="210">
        <v>0</v>
      </c>
      <c r="K581" s="210">
        <v>0</v>
      </c>
      <c r="L581" s="210">
        <v>0</v>
      </c>
      <c r="M581" s="210">
        <v>0</v>
      </c>
      <c r="N581" s="210">
        <v>0</v>
      </c>
      <c r="O581" s="210">
        <v>0</v>
      </c>
      <c r="P581" s="210">
        <v>1</v>
      </c>
      <c r="Q581" s="210">
        <v>1</v>
      </c>
      <c r="R581" s="210">
        <v>1</v>
      </c>
      <c r="S581" s="210">
        <v>1</v>
      </c>
      <c r="T581" s="210">
        <v>1</v>
      </c>
      <c r="U581" s="210">
        <v>1</v>
      </c>
      <c r="V581" s="210">
        <v>1</v>
      </c>
      <c r="W581" s="210">
        <v>1</v>
      </c>
      <c r="X581" s="210">
        <v>1</v>
      </c>
      <c r="Y581" s="210">
        <v>1</v>
      </c>
      <c r="Z581" s="210">
        <v>1</v>
      </c>
      <c r="AA581" s="210">
        <v>1</v>
      </c>
      <c r="AB581" s="210">
        <v>1</v>
      </c>
      <c r="AC581" s="210">
        <v>1</v>
      </c>
      <c r="AD581" s="210">
        <v>1</v>
      </c>
      <c r="AE581" s="210">
        <v>1</v>
      </c>
      <c r="AF581" s="210">
        <v>1</v>
      </c>
      <c r="AG581" s="210">
        <v>1</v>
      </c>
      <c r="AH581" s="210">
        <v>1</v>
      </c>
      <c r="AI581" s="210">
        <v>1</v>
      </c>
      <c r="AJ581" s="210">
        <v>1</v>
      </c>
      <c r="AK581" s="210">
        <v>1</v>
      </c>
      <c r="AL581" s="210">
        <v>1</v>
      </c>
      <c r="AM581" s="210">
        <v>1</v>
      </c>
      <c r="AN581" s="210">
        <v>1</v>
      </c>
      <c r="AO581" s="210">
        <v>1</v>
      </c>
      <c r="AP581" s="210">
        <v>1</v>
      </c>
      <c r="AQ581" s="210">
        <v>1</v>
      </c>
      <c r="AR581" s="210">
        <v>1</v>
      </c>
      <c r="AS581" s="210">
        <v>1</v>
      </c>
      <c r="AT581" s="210">
        <v>1</v>
      </c>
      <c r="AU581" s="210">
        <v>1</v>
      </c>
      <c r="AV581" s="210">
        <v>1</v>
      </c>
      <c r="AW581" s="210">
        <v>1</v>
      </c>
      <c r="AX581" s="210">
        <v>1</v>
      </c>
      <c r="AY581" s="210">
        <v>1</v>
      </c>
      <c r="AZ581" s="210">
        <v>1</v>
      </c>
      <c r="BA581" s="210">
        <v>1</v>
      </c>
      <c r="BB581" s="210">
        <v>1</v>
      </c>
      <c r="BC581" s="210">
        <v>1</v>
      </c>
      <c r="BD581" s="210">
        <v>1</v>
      </c>
      <c r="BE581" s="210">
        <v>1</v>
      </c>
      <c r="BF581" s="210">
        <v>1</v>
      </c>
      <c r="BG581" s="210">
        <v>1</v>
      </c>
      <c r="BH581" s="210">
        <v>1</v>
      </c>
      <c r="BI581" s="210">
        <v>1</v>
      </c>
      <c r="BJ581" s="210">
        <v>1</v>
      </c>
      <c r="BK581" s="210">
        <v>1</v>
      </c>
      <c r="BL581" s="210">
        <v>1</v>
      </c>
      <c r="BM581" s="210">
        <v>1</v>
      </c>
      <c r="BN581" s="210">
        <v>1</v>
      </c>
      <c r="BO581" s="210">
        <v>1</v>
      </c>
      <c r="BP581" s="210">
        <v>1</v>
      </c>
      <c r="BQ581" s="210">
        <v>1</v>
      </c>
      <c r="BR581" s="210">
        <v>1</v>
      </c>
      <c r="BS581" s="210">
        <v>1</v>
      </c>
      <c r="BT581" s="210">
        <v>1</v>
      </c>
      <c r="BU581" s="210"/>
      <c r="BV581" s="210"/>
      <c r="BW581" s="210"/>
      <c r="BX581" s="210"/>
      <c r="BY581" s="210"/>
      <c r="BZ581" s="210"/>
      <c r="CA581" s="210"/>
      <c r="CB581" s="210"/>
      <c r="CC581" s="210"/>
      <c r="CD581" s="210"/>
      <c r="CE581" s="210"/>
      <c r="CF581" s="210"/>
      <c r="CG581" s="210"/>
      <c r="CH581" s="210"/>
      <c r="CI581" s="210"/>
      <c r="CJ581" s="210"/>
      <c r="CK581" s="210"/>
      <c r="CL581" s="210"/>
      <c r="CM581" s="210"/>
      <c r="CN581" s="210"/>
      <c r="CO581" s="210"/>
      <c r="CP581" s="210"/>
      <c r="CQ581" s="210"/>
      <c r="CR581" s="210"/>
      <c r="CS581" s="144"/>
      <c r="CT581" s="144"/>
    </row>
    <row r="582" spans="1:98" ht="15">
      <c r="A582" s="208" t="s">
        <v>8334</v>
      </c>
      <c r="B582" s="285" t="s">
        <v>591</v>
      </c>
      <c r="C582" s="209" t="s">
        <v>562</v>
      </c>
      <c r="D582" s="259"/>
      <c r="E582" s="209" t="s">
        <v>2</v>
      </c>
      <c r="F582" s="209" t="s">
        <v>38</v>
      </c>
      <c r="G582" s="216" t="s">
        <v>35</v>
      </c>
      <c r="H582" s="209" t="s">
        <v>8271</v>
      </c>
      <c r="I582" s="2"/>
      <c r="J582" s="210">
        <v>0</v>
      </c>
      <c r="K582" s="210">
        <v>0</v>
      </c>
      <c r="L582" s="210">
        <v>0</v>
      </c>
      <c r="M582" s="210">
        <v>0</v>
      </c>
      <c r="N582" s="210">
        <v>0</v>
      </c>
      <c r="O582" s="210">
        <v>0</v>
      </c>
      <c r="P582" s="210">
        <v>1</v>
      </c>
      <c r="Q582" s="210">
        <v>1</v>
      </c>
      <c r="R582" s="210">
        <v>1</v>
      </c>
      <c r="S582" s="210">
        <v>1</v>
      </c>
      <c r="T582" s="210">
        <v>1</v>
      </c>
      <c r="U582" s="210">
        <v>1</v>
      </c>
      <c r="V582" s="210">
        <v>1</v>
      </c>
      <c r="W582" s="210">
        <v>1</v>
      </c>
      <c r="X582" s="210">
        <v>1</v>
      </c>
      <c r="Y582" s="210">
        <v>1</v>
      </c>
      <c r="Z582" s="210">
        <v>1</v>
      </c>
      <c r="AA582" s="210">
        <v>1</v>
      </c>
      <c r="AB582" s="210">
        <v>1</v>
      </c>
      <c r="AC582" s="210">
        <v>1</v>
      </c>
      <c r="AD582" s="210">
        <v>1</v>
      </c>
      <c r="AE582" s="210">
        <v>1</v>
      </c>
      <c r="AF582" s="210">
        <v>1</v>
      </c>
      <c r="AG582" s="210">
        <v>1</v>
      </c>
      <c r="AH582" s="210">
        <v>1</v>
      </c>
      <c r="AI582" s="210">
        <v>1</v>
      </c>
      <c r="AJ582" s="210">
        <v>1</v>
      </c>
      <c r="AK582" s="210">
        <v>1</v>
      </c>
      <c r="AL582" s="210">
        <v>1</v>
      </c>
      <c r="AM582" s="210">
        <v>1</v>
      </c>
      <c r="AN582" s="210">
        <v>1</v>
      </c>
      <c r="AO582" s="210">
        <v>1</v>
      </c>
      <c r="AP582" s="210">
        <v>1</v>
      </c>
      <c r="AQ582" s="210">
        <v>1</v>
      </c>
      <c r="AR582" s="210">
        <v>1</v>
      </c>
      <c r="AS582" s="210">
        <v>1</v>
      </c>
      <c r="AT582" s="210">
        <v>1</v>
      </c>
      <c r="AU582" s="210">
        <v>1</v>
      </c>
      <c r="AV582" s="210">
        <v>1</v>
      </c>
      <c r="AW582" s="210">
        <v>1</v>
      </c>
      <c r="AX582" s="210">
        <v>1</v>
      </c>
      <c r="AY582" s="210">
        <v>1</v>
      </c>
      <c r="AZ582" s="210">
        <v>1</v>
      </c>
      <c r="BA582" s="210">
        <v>1</v>
      </c>
      <c r="BB582" s="210">
        <v>1</v>
      </c>
      <c r="BC582" s="210">
        <v>1</v>
      </c>
      <c r="BD582" s="210">
        <v>1</v>
      </c>
      <c r="BE582" s="210">
        <v>1</v>
      </c>
      <c r="BF582" s="210">
        <v>1</v>
      </c>
      <c r="BG582" s="210">
        <v>1</v>
      </c>
      <c r="BH582" s="210">
        <v>1</v>
      </c>
      <c r="BI582" s="210">
        <v>1</v>
      </c>
      <c r="BJ582" s="210">
        <v>1</v>
      </c>
      <c r="BK582" s="210">
        <v>1</v>
      </c>
      <c r="BL582" s="210">
        <v>1</v>
      </c>
      <c r="BM582" s="210">
        <v>1</v>
      </c>
      <c r="BN582" s="210">
        <v>1</v>
      </c>
      <c r="BO582" s="210">
        <v>1</v>
      </c>
      <c r="BP582" s="210">
        <v>1</v>
      </c>
      <c r="BQ582" s="210">
        <v>1</v>
      </c>
      <c r="BR582" s="210">
        <v>1</v>
      </c>
      <c r="BS582" s="210">
        <v>1</v>
      </c>
      <c r="BT582" s="210">
        <v>1</v>
      </c>
      <c r="BU582" s="210"/>
      <c r="BV582" s="210"/>
      <c r="BW582" s="210"/>
      <c r="BX582" s="210"/>
      <c r="BY582" s="210"/>
      <c r="BZ582" s="210"/>
      <c r="CA582" s="210"/>
      <c r="CB582" s="210"/>
      <c r="CC582" s="210"/>
      <c r="CD582" s="210"/>
      <c r="CE582" s="210"/>
      <c r="CF582" s="210"/>
      <c r="CG582" s="210"/>
      <c r="CH582" s="210"/>
      <c r="CI582" s="210"/>
      <c r="CJ582" s="210"/>
      <c r="CK582" s="210"/>
      <c r="CL582" s="210"/>
      <c r="CM582" s="210"/>
      <c r="CN582" s="210"/>
      <c r="CO582" s="210"/>
      <c r="CP582" s="210"/>
      <c r="CQ582" s="210"/>
      <c r="CR582" s="210"/>
      <c r="CS582" s="144"/>
      <c r="CT582" s="144"/>
    </row>
    <row r="583" spans="1:98" ht="15">
      <c r="A583" s="208" t="s">
        <v>8334</v>
      </c>
      <c r="B583" s="285" t="s">
        <v>592</v>
      </c>
      <c r="C583" s="209" t="s">
        <v>562</v>
      </c>
      <c r="D583" s="259"/>
      <c r="E583" s="209" t="s">
        <v>2</v>
      </c>
      <c r="F583" s="209" t="s">
        <v>38</v>
      </c>
      <c r="G583" s="216" t="s">
        <v>35</v>
      </c>
      <c r="H583" s="209" t="s">
        <v>8271</v>
      </c>
      <c r="I583" s="2"/>
      <c r="J583" s="210">
        <v>0</v>
      </c>
      <c r="K583" s="210">
        <v>0</v>
      </c>
      <c r="L583" s="210">
        <v>0</v>
      </c>
      <c r="M583" s="210">
        <v>0</v>
      </c>
      <c r="N583" s="210">
        <v>0</v>
      </c>
      <c r="O583" s="210">
        <v>0</v>
      </c>
      <c r="P583" s="210">
        <v>1</v>
      </c>
      <c r="Q583" s="210">
        <v>1</v>
      </c>
      <c r="R583" s="210">
        <v>1</v>
      </c>
      <c r="S583" s="210">
        <v>1</v>
      </c>
      <c r="T583" s="210">
        <v>1</v>
      </c>
      <c r="U583" s="210">
        <v>1</v>
      </c>
      <c r="V583" s="210">
        <v>1</v>
      </c>
      <c r="W583" s="210">
        <v>1</v>
      </c>
      <c r="X583" s="210">
        <v>1</v>
      </c>
      <c r="Y583" s="210">
        <v>1</v>
      </c>
      <c r="Z583" s="210">
        <v>1</v>
      </c>
      <c r="AA583" s="210">
        <v>1</v>
      </c>
      <c r="AB583" s="210">
        <v>1</v>
      </c>
      <c r="AC583" s="210">
        <v>1</v>
      </c>
      <c r="AD583" s="210">
        <v>1</v>
      </c>
      <c r="AE583" s="210">
        <v>1</v>
      </c>
      <c r="AF583" s="210">
        <v>1</v>
      </c>
      <c r="AG583" s="210">
        <v>1</v>
      </c>
      <c r="AH583" s="210">
        <v>1</v>
      </c>
      <c r="AI583" s="210">
        <v>1</v>
      </c>
      <c r="AJ583" s="210">
        <v>1</v>
      </c>
      <c r="AK583" s="210">
        <v>1</v>
      </c>
      <c r="AL583" s="210">
        <v>1</v>
      </c>
      <c r="AM583" s="210">
        <v>1</v>
      </c>
      <c r="AN583" s="210">
        <v>1</v>
      </c>
      <c r="AO583" s="210">
        <v>1</v>
      </c>
      <c r="AP583" s="210">
        <v>1</v>
      </c>
      <c r="AQ583" s="210">
        <v>1</v>
      </c>
      <c r="AR583" s="210">
        <v>1</v>
      </c>
      <c r="AS583" s="210">
        <v>1</v>
      </c>
      <c r="AT583" s="210">
        <v>1</v>
      </c>
      <c r="AU583" s="210">
        <v>1</v>
      </c>
      <c r="AV583" s="210">
        <v>1</v>
      </c>
      <c r="AW583" s="210">
        <v>1</v>
      </c>
      <c r="AX583" s="210">
        <v>1</v>
      </c>
      <c r="AY583" s="210">
        <v>1</v>
      </c>
      <c r="AZ583" s="210">
        <v>1</v>
      </c>
      <c r="BA583" s="210">
        <v>1</v>
      </c>
      <c r="BB583" s="210">
        <v>1</v>
      </c>
      <c r="BC583" s="210">
        <v>1</v>
      </c>
      <c r="BD583" s="210">
        <v>1</v>
      </c>
      <c r="BE583" s="210">
        <v>1</v>
      </c>
      <c r="BF583" s="210">
        <v>1</v>
      </c>
      <c r="BG583" s="210">
        <v>1</v>
      </c>
      <c r="BH583" s="210">
        <v>1</v>
      </c>
      <c r="BI583" s="210">
        <v>1</v>
      </c>
      <c r="BJ583" s="210">
        <v>1</v>
      </c>
      <c r="BK583" s="210">
        <v>1</v>
      </c>
      <c r="BL583" s="210">
        <v>1</v>
      </c>
      <c r="BM583" s="210">
        <v>1</v>
      </c>
      <c r="BN583" s="210">
        <v>1</v>
      </c>
      <c r="BO583" s="210">
        <v>1</v>
      </c>
      <c r="BP583" s="210">
        <v>1</v>
      </c>
      <c r="BQ583" s="210">
        <v>1</v>
      </c>
      <c r="BR583" s="210">
        <v>1</v>
      </c>
      <c r="BS583" s="210">
        <v>1</v>
      </c>
      <c r="BT583" s="210">
        <v>1</v>
      </c>
      <c r="BU583" s="210"/>
      <c r="BV583" s="210"/>
      <c r="BW583" s="210"/>
      <c r="BX583" s="210"/>
      <c r="BY583" s="210"/>
      <c r="BZ583" s="210"/>
      <c r="CA583" s="210"/>
      <c r="CB583" s="210"/>
      <c r="CC583" s="210"/>
      <c r="CD583" s="210"/>
      <c r="CE583" s="210"/>
      <c r="CF583" s="210"/>
      <c r="CG583" s="210"/>
      <c r="CH583" s="210"/>
      <c r="CI583" s="210"/>
      <c r="CJ583" s="210"/>
      <c r="CK583" s="210"/>
      <c r="CL583" s="210"/>
      <c r="CM583" s="210"/>
      <c r="CN583" s="210"/>
      <c r="CO583" s="210"/>
      <c r="CP583" s="210"/>
      <c r="CQ583" s="210"/>
      <c r="CR583" s="210"/>
      <c r="CS583" s="144"/>
      <c r="CT583" s="144"/>
    </row>
    <row r="584" spans="1:98" ht="15">
      <c r="A584" s="208" t="s">
        <v>8334</v>
      </c>
      <c r="B584" s="285" t="s">
        <v>593</v>
      </c>
      <c r="C584" s="209" t="s">
        <v>562</v>
      </c>
      <c r="D584" s="259"/>
      <c r="E584" s="209" t="s">
        <v>2</v>
      </c>
      <c r="F584" s="209" t="s">
        <v>38</v>
      </c>
      <c r="G584" s="216" t="s">
        <v>35</v>
      </c>
      <c r="H584" s="209" t="s">
        <v>8271</v>
      </c>
      <c r="I584" s="2"/>
      <c r="J584" s="210">
        <v>0</v>
      </c>
      <c r="K584" s="210">
        <v>0</v>
      </c>
      <c r="L584" s="210">
        <v>0</v>
      </c>
      <c r="M584" s="210">
        <v>0</v>
      </c>
      <c r="N584" s="210">
        <v>0</v>
      </c>
      <c r="O584" s="210">
        <v>0</v>
      </c>
      <c r="P584" s="210">
        <v>1</v>
      </c>
      <c r="Q584" s="210">
        <v>1</v>
      </c>
      <c r="R584" s="210">
        <v>1</v>
      </c>
      <c r="S584" s="210">
        <v>1</v>
      </c>
      <c r="T584" s="210">
        <v>1</v>
      </c>
      <c r="U584" s="210">
        <v>1</v>
      </c>
      <c r="V584" s="210">
        <v>1</v>
      </c>
      <c r="W584" s="210">
        <v>1</v>
      </c>
      <c r="X584" s="210">
        <v>1</v>
      </c>
      <c r="Y584" s="210">
        <v>1</v>
      </c>
      <c r="Z584" s="210">
        <v>1</v>
      </c>
      <c r="AA584" s="210">
        <v>1</v>
      </c>
      <c r="AB584" s="210">
        <v>1</v>
      </c>
      <c r="AC584" s="210">
        <v>1</v>
      </c>
      <c r="AD584" s="210">
        <v>1</v>
      </c>
      <c r="AE584" s="210">
        <v>1</v>
      </c>
      <c r="AF584" s="210">
        <v>1</v>
      </c>
      <c r="AG584" s="210">
        <v>1</v>
      </c>
      <c r="AH584" s="210">
        <v>1</v>
      </c>
      <c r="AI584" s="210">
        <v>1</v>
      </c>
      <c r="AJ584" s="210">
        <v>1</v>
      </c>
      <c r="AK584" s="210">
        <v>1</v>
      </c>
      <c r="AL584" s="210">
        <v>1</v>
      </c>
      <c r="AM584" s="210">
        <v>1</v>
      </c>
      <c r="AN584" s="210">
        <v>1</v>
      </c>
      <c r="AO584" s="210">
        <v>1</v>
      </c>
      <c r="AP584" s="210">
        <v>1</v>
      </c>
      <c r="AQ584" s="210">
        <v>1</v>
      </c>
      <c r="AR584" s="210">
        <v>1</v>
      </c>
      <c r="AS584" s="210">
        <v>1</v>
      </c>
      <c r="AT584" s="210">
        <v>1</v>
      </c>
      <c r="AU584" s="210">
        <v>1</v>
      </c>
      <c r="AV584" s="210">
        <v>1</v>
      </c>
      <c r="AW584" s="210">
        <v>1</v>
      </c>
      <c r="AX584" s="210">
        <v>1</v>
      </c>
      <c r="AY584" s="210">
        <v>1</v>
      </c>
      <c r="AZ584" s="210">
        <v>1</v>
      </c>
      <c r="BA584" s="210">
        <v>1</v>
      </c>
      <c r="BB584" s="210">
        <v>1</v>
      </c>
      <c r="BC584" s="210">
        <v>1</v>
      </c>
      <c r="BD584" s="210">
        <v>1</v>
      </c>
      <c r="BE584" s="210">
        <v>1</v>
      </c>
      <c r="BF584" s="210">
        <v>1</v>
      </c>
      <c r="BG584" s="210">
        <v>1</v>
      </c>
      <c r="BH584" s="210">
        <v>1</v>
      </c>
      <c r="BI584" s="210">
        <v>1</v>
      </c>
      <c r="BJ584" s="210">
        <v>1</v>
      </c>
      <c r="BK584" s="210">
        <v>1</v>
      </c>
      <c r="BL584" s="210">
        <v>1</v>
      </c>
      <c r="BM584" s="210">
        <v>1</v>
      </c>
      <c r="BN584" s="210">
        <v>1</v>
      </c>
      <c r="BO584" s="210">
        <v>1</v>
      </c>
      <c r="BP584" s="210">
        <v>1</v>
      </c>
      <c r="BQ584" s="210">
        <v>1</v>
      </c>
      <c r="BR584" s="210">
        <v>1</v>
      </c>
      <c r="BS584" s="210">
        <v>1</v>
      </c>
      <c r="BT584" s="210">
        <v>1</v>
      </c>
      <c r="BU584" s="210"/>
      <c r="BV584" s="210"/>
      <c r="BW584" s="210"/>
      <c r="BX584" s="210"/>
      <c r="BY584" s="210"/>
      <c r="BZ584" s="210"/>
      <c r="CA584" s="210"/>
      <c r="CB584" s="210"/>
      <c r="CC584" s="210"/>
      <c r="CD584" s="210"/>
      <c r="CE584" s="210"/>
      <c r="CF584" s="210"/>
      <c r="CG584" s="210"/>
      <c r="CH584" s="210"/>
      <c r="CI584" s="210"/>
      <c r="CJ584" s="210"/>
      <c r="CK584" s="210"/>
      <c r="CL584" s="210"/>
      <c r="CM584" s="210"/>
      <c r="CN584" s="210"/>
      <c r="CO584" s="210"/>
      <c r="CP584" s="210"/>
      <c r="CQ584" s="210"/>
      <c r="CR584" s="210"/>
      <c r="CS584" s="144"/>
      <c r="CT584" s="144"/>
    </row>
    <row r="585" spans="1:98" ht="15">
      <c r="A585" s="208" t="s">
        <v>8334</v>
      </c>
      <c r="B585" s="285" t="s">
        <v>594</v>
      </c>
      <c r="C585" s="209" t="s">
        <v>562</v>
      </c>
      <c r="D585" s="259"/>
      <c r="E585" s="209" t="s">
        <v>2</v>
      </c>
      <c r="F585" s="209" t="s">
        <v>38</v>
      </c>
      <c r="G585" s="216" t="s">
        <v>35</v>
      </c>
      <c r="H585" s="209" t="s">
        <v>8271</v>
      </c>
      <c r="I585" s="2"/>
      <c r="J585" s="210">
        <v>0</v>
      </c>
      <c r="K585" s="210">
        <v>0</v>
      </c>
      <c r="L585" s="210">
        <v>0</v>
      </c>
      <c r="M585" s="210">
        <v>0</v>
      </c>
      <c r="N585" s="210">
        <v>0</v>
      </c>
      <c r="O585" s="210">
        <v>0</v>
      </c>
      <c r="P585" s="210">
        <v>1</v>
      </c>
      <c r="Q585" s="210">
        <v>1</v>
      </c>
      <c r="R585" s="210">
        <v>1</v>
      </c>
      <c r="S585" s="210">
        <v>1</v>
      </c>
      <c r="T585" s="210">
        <v>1</v>
      </c>
      <c r="U585" s="210">
        <v>1</v>
      </c>
      <c r="V585" s="210">
        <v>1</v>
      </c>
      <c r="W585" s="210">
        <v>1</v>
      </c>
      <c r="X585" s="210">
        <v>1</v>
      </c>
      <c r="Y585" s="210">
        <v>1</v>
      </c>
      <c r="Z585" s="210">
        <v>1</v>
      </c>
      <c r="AA585" s="210">
        <v>1</v>
      </c>
      <c r="AB585" s="210">
        <v>1</v>
      </c>
      <c r="AC585" s="210">
        <v>1</v>
      </c>
      <c r="AD585" s="210">
        <v>1</v>
      </c>
      <c r="AE585" s="210">
        <v>1</v>
      </c>
      <c r="AF585" s="210">
        <v>1</v>
      </c>
      <c r="AG585" s="210">
        <v>1</v>
      </c>
      <c r="AH585" s="210">
        <v>1</v>
      </c>
      <c r="AI585" s="210">
        <v>1</v>
      </c>
      <c r="AJ585" s="210">
        <v>1</v>
      </c>
      <c r="AK585" s="210">
        <v>1</v>
      </c>
      <c r="AL585" s="210">
        <v>1</v>
      </c>
      <c r="AM585" s="210">
        <v>1</v>
      </c>
      <c r="AN585" s="210">
        <v>1</v>
      </c>
      <c r="AO585" s="210">
        <v>1</v>
      </c>
      <c r="AP585" s="210">
        <v>1</v>
      </c>
      <c r="AQ585" s="210">
        <v>1</v>
      </c>
      <c r="AR585" s="210">
        <v>1</v>
      </c>
      <c r="AS585" s="210">
        <v>1</v>
      </c>
      <c r="AT585" s="210">
        <v>1</v>
      </c>
      <c r="AU585" s="210">
        <v>1</v>
      </c>
      <c r="AV585" s="210">
        <v>1</v>
      </c>
      <c r="AW585" s="210">
        <v>1</v>
      </c>
      <c r="AX585" s="210">
        <v>1</v>
      </c>
      <c r="AY585" s="210">
        <v>1</v>
      </c>
      <c r="AZ585" s="210">
        <v>1</v>
      </c>
      <c r="BA585" s="210">
        <v>1</v>
      </c>
      <c r="BB585" s="210">
        <v>1</v>
      </c>
      <c r="BC585" s="210">
        <v>1</v>
      </c>
      <c r="BD585" s="210">
        <v>1</v>
      </c>
      <c r="BE585" s="210">
        <v>1</v>
      </c>
      <c r="BF585" s="210">
        <v>1</v>
      </c>
      <c r="BG585" s="210">
        <v>1</v>
      </c>
      <c r="BH585" s="210">
        <v>1</v>
      </c>
      <c r="BI585" s="210">
        <v>1</v>
      </c>
      <c r="BJ585" s="210">
        <v>1</v>
      </c>
      <c r="BK585" s="210">
        <v>1</v>
      </c>
      <c r="BL585" s="210">
        <v>1</v>
      </c>
      <c r="BM585" s="210">
        <v>1</v>
      </c>
      <c r="BN585" s="210">
        <v>1</v>
      </c>
      <c r="BO585" s="210">
        <v>1</v>
      </c>
      <c r="BP585" s="210">
        <v>1</v>
      </c>
      <c r="BQ585" s="210">
        <v>1</v>
      </c>
      <c r="BR585" s="210">
        <v>1</v>
      </c>
      <c r="BS585" s="210">
        <v>1</v>
      </c>
      <c r="BT585" s="210">
        <v>1</v>
      </c>
      <c r="BU585" s="210"/>
      <c r="BV585" s="210"/>
      <c r="BW585" s="210"/>
      <c r="BX585" s="210"/>
      <c r="BY585" s="210"/>
      <c r="BZ585" s="210"/>
      <c r="CA585" s="210"/>
      <c r="CB585" s="210"/>
      <c r="CC585" s="210"/>
      <c r="CD585" s="210"/>
      <c r="CE585" s="210"/>
      <c r="CF585" s="210"/>
      <c r="CG585" s="210"/>
      <c r="CH585" s="210"/>
      <c r="CI585" s="210"/>
      <c r="CJ585" s="210"/>
      <c r="CK585" s="210"/>
      <c r="CL585" s="210"/>
      <c r="CM585" s="210"/>
      <c r="CN585" s="210"/>
      <c r="CO585" s="210"/>
      <c r="CP585" s="210"/>
      <c r="CQ585" s="210"/>
      <c r="CR585" s="210"/>
      <c r="CS585" s="144"/>
      <c r="CT585" s="144"/>
    </row>
    <row r="586" spans="1:98" ht="15">
      <c r="A586" s="208" t="s">
        <v>8334</v>
      </c>
      <c r="B586" s="285" t="s">
        <v>595</v>
      </c>
      <c r="C586" s="209" t="s">
        <v>562</v>
      </c>
      <c r="D586" s="259"/>
      <c r="E586" s="209" t="s">
        <v>2</v>
      </c>
      <c r="F586" s="209" t="s">
        <v>38</v>
      </c>
      <c r="G586" s="216" t="s">
        <v>35</v>
      </c>
      <c r="H586" s="209" t="s">
        <v>8271</v>
      </c>
      <c r="I586" s="2"/>
      <c r="J586" s="210">
        <v>0</v>
      </c>
      <c r="K586" s="210">
        <v>0</v>
      </c>
      <c r="L586" s="210">
        <v>0</v>
      </c>
      <c r="M586" s="210">
        <v>0</v>
      </c>
      <c r="N586" s="210">
        <v>0</v>
      </c>
      <c r="O586" s="210">
        <v>0</v>
      </c>
      <c r="P586" s="210">
        <v>1</v>
      </c>
      <c r="Q586" s="210">
        <v>1</v>
      </c>
      <c r="R586" s="210">
        <v>1</v>
      </c>
      <c r="S586" s="210">
        <v>1</v>
      </c>
      <c r="T586" s="210">
        <v>1</v>
      </c>
      <c r="U586" s="210">
        <v>1</v>
      </c>
      <c r="V586" s="210">
        <v>1</v>
      </c>
      <c r="W586" s="210">
        <v>1</v>
      </c>
      <c r="X586" s="210">
        <v>1</v>
      </c>
      <c r="Y586" s="210">
        <v>1</v>
      </c>
      <c r="Z586" s="210">
        <v>1</v>
      </c>
      <c r="AA586" s="210">
        <v>1</v>
      </c>
      <c r="AB586" s="210">
        <v>1</v>
      </c>
      <c r="AC586" s="210">
        <v>1</v>
      </c>
      <c r="AD586" s="210">
        <v>1</v>
      </c>
      <c r="AE586" s="210">
        <v>1</v>
      </c>
      <c r="AF586" s="210">
        <v>1</v>
      </c>
      <c r="AG586" s="210">
        <v>1</v>
      </c>
      <c r="AH586" s="210">
        <v>1</v>
      </c>
      <c r="AI586" s="210">
        <v>1</v>
      </c>
      <c r="AJ586" s="210">
        <v>1</v>
      </c>
      <c r="AK586" s="210">
        <v>1</v>
      </c>
      <c r="AL586" s="210">
        <v>1</v>
      </c>
      <c r="AM586" s="210">
        <v>1</v>
      </c>
      <c r="AN586" s="210">
        <v>1</v>
      </c>
      <c r="AO586" s="210">
        <v>1</v>
      </c>
      <c r="AP586" s="210">
        <v>1</v>
      </c>
      <c r="AQ586" s="210">
        <v>1</v>
      </c>
      <c r="AR586" s="210">
        <v>1</v>
      </c>
      <c r="AS586" s="210">
        <v>1</v>
      </c>
      <c r="AT586" s="210">
        <v>1</v>
      </c>
      <c r="AU586" s="210">
        <v>1</v>
      </c>
      <c r="AV586" s="210">
        <v>1</v>
      </c>
      <c r="AW586" s="210">
        <v>1</v>
      </c>
      <c r="AX586" s="210">
        <v>1</v>
      </c>
      <c r="AY586" s="210">
        <v>1</v>
      </c>
      <c r="AZ586" s="210">
        <v>1</v>
      </c>
      <c r="BA586" s="210">
        <v>1</v>
      </c>
      <c r="BB586" s="210">
        <v>1</v>
      </c>
      <c r="BC586" s="210">
        <v>1</v>
      </c>
      <c r="BD586" s="210">
        <v>1</v>
      </c>
      <c r="BE586" s="210">
        <v>1</v>
      </c>
      <c r="BF586" s="210">
        <v>1</v>
      </c>
      <c r="BG586" s="210">
        <v>1</v>
      </c>
      <c r="BH586" s="210">
        <v>1</v>
      </c>
      <c r="BI586" s="210">
        <v>1</v>
      </c>
      <c r="BJ586" s="210">
        <v>1</v>
      </c>
      <c r="BK586" s="210">
        <v>1</v>
      </c>
      <c r="BL586" s="210">
        <v>1</v>
      </c>
      <c r="BM586" s="210">
        <v>1</v>
      </c>
      <c r="BN586" s="210">
        <v>1</v>
      </c>
      <c r="BO586" s="210">
        <v>1</v>
      </c>
      <c r="BP586" s="210">
        <v>1</v>
      </c>
      <c r="BQ586" s="210">
        <v>1</v>
      </c>
      <c r="BR586" s="210">
        <v>1</v>
      </c>
      <c r="BS586" s="210">
        <v>1</v>
      </c>
      <c r="BT586" s="210">
        <v>1</v>
      </c>
      <c r="BU586" s="210"/>
      <c r="BV586" s="210"/>
      <c r="BW586" s="210"/>
      <c r="BX586" s="210"/>
      <c r="BY586" s="210"/>
      <c r="BZ586" s="210"/>
      <c r="CA586" s="210"/>
      <c r="CB586" s="210"/>
      <c r="CC586" s="210"/>
      <c r="CD586" s="210"/>
      <c r="CE586" s="210"/>
      <c r="CF586" s="210"/>
      <c r="CG586" s="210"/>
      <c r="CH586" s="210"/>
      <c r="CI586" s="210"/>
      <c r="CJ586" s="210"/>
      <c r="CK586" s="210"/>
      <c r="CL586" s="210"/>
      <c r="CM586" s="210"/>
      <c r="CN586" s="210"/>
      <c r="CO586" s="210"/>
      <c r="CP586" s="210"/>
      <c r="CQ586" s="210"/>
      <c r="CR586" s="210"/>
      <c r="CS586" s="144"/>
      <c r="CT586" s="144"/>
    </row>
    <row r="587" spans="1:98" ht="15">
      <c r="A587" s="208" t="s">
        <v>8334</v>
      </c>
      <c r="B587" s="285" t="s">
        <v>596</v>
      </c>
      <c r="C587" s="209" t="s">
        <v>562</v>
      </c>
      <c r="D587" s="259"/>
      <c r="E587" s="209" t="s">
        <v>2</v>
      </c>
      <c r="F587" s="209" t="s">
        <v>38</v>
      </c>
      <c r="G587" s="216" t="s">
        <v>35</v>
      </c>
      <c r="H587" s="209" t="s">
        <v>8271</v>
      </c>
      <c r="I587" s="2"/>
      <c r="J587" s="210">
        <v>0</v>
      </c>
      <c r="K587" s="210">
        <v>0</v>
      </c>
      <c r="L587" s="210">
        <v>0</v>
      </c>
      <c r="M587" s="210">
        <v>0</v>
      </c>
      <c r="N587" s="210">
        <v>0</v>
      </c>
      <c r="O587" s="210">
        <v>0</v>
      </c>
      <c r="P587" s="210">
        <v>1</v>
      </c>
      <c r="Q587" s="210">
        <v>1</v>
      </c>
      <c r="R587" s="210">
        <v>1</v>
      </c>
      <c r="S587" s="210">
        <v>1</v>
      </c>
      <c r="T587" s="210">
        <v>1</v>
      </c>
      <c r="U587" s="210">
        <v>1</v>
      </c>
      <c r="V587" s="210">
        <v>1</v>
      </c>
      <c r="W587" s="210">
        <v>1</v>
      </c>
      <c r="X587" s="210">
        <v>1</v>
      </c>
      <c r="Y587" s="210">
        <v>1</v>
      </c>
      <c r="Z587" s="210">
        <v>1</v>
      </c>
      <c r="AA587" s="210">
        <v>1</v>
      </c>
      <c r="AB587" s="210">
        <v>1</v>
      </c>
      <c r="AC587" s="210">
        <v>1</v>
      </c>
      <c r="AD587" s="210">
        <v>1</v>
      </c>
      <c r="AE587" s="210">
        <v>1</v>
      </c>
      <c r="AF587" s="210">
        <v>1</v>
      </c>
      <c r="AG587" s="210">
        <v>1</v>
      </c>
      <c r="AH587" s="210">
        <v>1</v>
      </c>
      <c r="AI587" s="210">
        <v>1</v>
      </c>
      <c r="AJ587" s="210">
        <v>1</v>
      </c>
      <c r="AK587" s="210">
        <v>1</v>
      </c>
      <c r="AL587" s="210">
        <v>1</v>
      </c>
      <c r="AM587" s="210">
        <v>1</v>
      </c>
      <c r="AN587" s="210">
        <v>1</v>
      </c>
      <c r="AO587" s="210">
        <v>1</v>
      </c>
      <c r="AP587" s="210">
        <v>1</v>
      </c>
      <c r="AQ587" s="210">
        <v>1</v>
      </c>
      <c r="AR587" s="210">
        <v>1</v>
      </c>
      <c r="AS587" s="210">
        <v>1</v>
      </c>
      <c r="AT587" s="210">
        <v>1</v>
      </c>
      <c r="AU587" s="210">
        <v>1</v>
      </c>
      <c r="AV587" s="210">
        <v>1</v>
      </c>
      <c r="AW587" s="210">
        <v>1</v>
      </c>
      <c r="AX587" s="210">
        <v>1</v>
      </c>
      <c r="AY587" s="210">
        <v>1</v>
      </c>
      <c r="AZ587" s="210">
        <v>1</v>
      </c>
      <c r="BA587" s="210">
        <v>1</v>
      </c>
      <c r="BB587" s="210">
        <v>1</v>
      </c>
      <c r="BC587" s="210">
        <v>1</v>
      </c>
      <c r="BD587" s="210">
        <v>1</v>
      </c>
      <c r="BE587" s="210">
        <v>1</v>
      </c>
      <c r="BF587" s="210">
        <v>1</v>
      </c>
      <c r="BG587" s="210">
        <v>1</v>
      </c>
      <c r="BH587" s="210">
        <v>1</v>
      </c>
      <c r="BI587" s="210">
        <v>1</v>
      </c>
      <c r="BJ587" s="210">
        <v>1</v>
      </c>
      <c r="BK587" s="210">
        <v>1</v>
      </c>
      <c r="BL587" s="210">
        <v>1</v>
      </c>
      <c r="BM587" s="210">
        <v>1</v>
      </c>
      <c r="BN587" s="210">
        <v>1</v>
      </c>
      <c r="BO587" s="210">
        <v>1</v>
      </c>
      <c r="BP587" s="210">
        <v>1</v>
      </c>
      <c r="BQ587" s="210">
        <v>1</v>
      </c>
      <c r="BR587" s="210">
        <v>1</v>
      </c>
      <c r="BS587" s="210">
        <v>1</v>
      </c>
      <c r="BT587" s="210">
        <v>1</v>
      </c>
      <c r="BU587" s="210"/>
      <c r="BV587" s="210"/>
      <c r="BW587" s="210"/>
      <c r="BX587" s="210"/>
      <c r="BY587" s="210"/>
      <c r="BZ587" s="210"/>
      <c r="CA587" s="210"/>
      <c r="CB587" s="210"/>
      <c r="CC587" s="210"/>
      <c r="CD587" s="210"/>
      <c r="CE587" s="210"/>
      <c r="CF587" s="210"/>
      <c r="CG587" s="210"/>
      <c r="CH587" s="210"/>
      <c r="CI587" s="210"/>
      <c r="CJ587" s="210"/>
      <c r="CK587" s="210"/>
      <c r="CL587" s="210"/>
      <c r="CM587" s="210"/>
      <c r="CN587" s="210"/>
      <c r="CO587" s="210"/>
      <c r="CP587" s="210"/>
      <c r="CQ587" s="210"/>
      <c r="CR587" s="210"/>
      <c r="CS587" s="144"/>
      <c r="CT587" s="144"/>
    </row>
    <row r="588" spans="1:98" ht="15">
      <c r="A588" s="208" t="s">
        <v>8334</v>
      </c>
      <c r="B588" s="285" t="s">
        <v>597</v>
      </c>
      <c r="C588" s="209" t="s">
        <v>562</v>
      </c>
      <c r="D588" s="259"/>
      <c r="E588" s="209" t="s">
        <v>2</v>
      </c>
      <c r="F588" s="209" t="s">
        <v>38</v>
      </c>
      <c r="G588" s="216" t="s">
        <v>35</v>
      </c>
      <c r="H588" s="209" t="s">
        <v>8271</v>
      </c>
      <c r="I588" s="2"/>
      <c r="J588" s="210">
        <v>0</v>
      </c>
      <c r="K588" s="210">
        <v>0</v>
      </c>
      <c r="L588" s="210">
        <v>0</v>
      </c>
      <c r="M588" s="210">
        <v>0</v>
      </c>
      <c r="N588" s="210">
        <v>0</v>
      </c>
      <c r="O588" s="210">
        <v>0</v>
      </c>
      <c r="P588" s="210">
        <v>1</v>
      </c>
      <c r="Q588" s="210">
        <v>1</v>
      </c>
      <c r="R588" s="210">
        <v>1</v>
      </c>
      <c r="S588" s="210">
        <v>1</v>
      </c>
      <c r="T588" s="210">
        <v>1</v>
      </c>
      <c r="U588" s="210">
        <v>1</v>
      </c>
      <c r="V588" s="210">
        <v>1</v>
      </c>
      <c r="W588" s="210">
        <v>1</v>
      </c>
      <c r="X588" s="210">
        <v>1</v>
      </c>
      <c r="Y588" s="210">
        <v>1</v>
      </c>
      <c r="Z588" s="210">
        <v>1</v>
      </c>
      <c r="AA588" s="210">
        <v>1</v>
      </c>
      <c r="AB588" s="210">
        <v>1</v>
      </c>
      <c r="AC588" s="210">
        <v>1</v>
      </c>
      <c r="AD588" s="210">
        <v>1</v>
      </c>
      <c r="AE588" s="210">
        <v>1</v>
      </c>
      <c r="AF588" s="210">
        <v>1</v>
      </c>
      <c r="AG588" s="210">
        <v>1</v>
      </c>
      <c r="AH588" s="210">
        <v>1</v>
      </c>
      <c r="AI588" s="210">
        <v>1</v>
      </c>
      <c r="AJ588" s="210">
        <v>1</v>
      </c>
      <c r="AK588" s="210">
        <v>1</v>
      </c>
      <c r="AL588" s="210">
        <v>1</v>
      </c>
      <c r="AM588" s="210">
        <v>1</v>
      </c>
      <c r="AN588" s="210">
        <v>1</v>
      </c>
      <c r="AO588" s="210">
        <v>1</v>
      </c>
      <c r="AP588" s="210">
        <v>1</v>
      </c>
      <c r="AQ588" s="210">
        <v>1</v>
      </c>
      <c r="AR588" s="210">
        <v>1</v>
      </c>
      <c r="AS588" s="210">
        <v>1</v>
      </c>
      <c r="AT588" s="210">
        <v>1</v>
      </c>
      <c r="AU588" s="210">
        <v>1</v>
      </c>
      <c r="AV588" s="210">
        <v>1</v>
      </c>
      <c r="AW588" s="210">
        <v>1</v>
      </c>
      <c r="AX588" s="210">
        <v>1</v>
      </c>
      <c r="AY588" s="210">
        <v>1</v>
      </c>
      <c r="AZ588" s="210">
        <v>1</v>
      </c>
      <c r="BA588" s="210">
        <v>1</v>
      </c>
      <c r="BB588" s="210">
        <v>1</v>
      </c>
      <c r="BC588" s="210">
        <v>1</v>
      </c>
      <c r="BD588" s="210">
        <v>1</v>
      </c>
      <c r="BE588" s="210">
        <v>1</v>
      </c>
      <c r="BF588" s="210">
        <v>1</v>
      </c>
      <c r="BG588" s="210">
        <v>1</v>
      </c>
      <c r="BH588" s="210">
        <v>1</v>
      </c>
      <c r="BI588" s="210">
        <v>1</v>
      </c>
      <c r="BJ588" s="210">
        <v>1</v>
      </c>
      <c r="BK588" s="210">
        <v>1</v>
      </c>
      <c r="BL588" s="210">
        <v>1</v>
      </c>
      <c r="BM588" s="210">
        <v>1</v>
      </c>
      <c r="BN588" s="210">
        <v>1</v>
      </c>
      <c r="BO588" s="210">
        <v>1</v>
      </c>
      <c r="BP588" s="210">
        <v>1</v>
      </c>
      <c r="BQ588" s="210">
        <v>1</v>
      </c>
      <c r="BR588" s="210">
        <v>1</v>
      </c>
      <c r="BS588" s="210">
        <v>1</v>
      </c>
      <c r="BT588" s="210">
        <v>1</v>
      </c>
      <c r="BU588" s="210"/>
      <c r="BV588" s="210"/>
      <c r="BW588" s="210"/>
      <c r="BX588" s="210"/>
      <c r="BY588" s="210"/>
      <c r="BZ588" s="210"/>
      <c r="CA588" s="210"/>
      <c r="CB588" s="210"/>
      <c r="CC588" s="210"/>
      <c r="CD588" s="210"/>
      <c r="CE588" s="210"/>
      <c r="CF588" s="210"/>
      <c r="CG588" s="210"/>
      <c r="CH588" s="210"/>
      <c r="CI588" s="210"/>
      <c r="CJ588" s="210"/>
      <c r="CK588" s="210"/>
      <c r="CL588" s="210"/>
      <c r="CM588" s="210"/>
      <c r="CN588" s="210"/>
      <c r="CO588" s="210"/>
      <c r="CP588" s="210"/>
      <c r="CQ588" s="210"/>
      <c r="CR588" s="210"/>
      <c r="CS588" s="144"/>
      <c r="CT588" s="144"/>
    </row>
    <row r="589" spans="1:98" ht="15">
      <c r="A589" s="208" t="s">
        <v>8334</v>
      </c>
      <c r="B589" s="285" t="s">
        <v>598</v>
      </c>
      <c r="C589" s="209" t="s">
        <v>562</v>
      </c>
      <c r="D589" s="259"/>
      <c r="E589" s="209" t="s">
        <v>2</v>
      </c>
      <c r="F589" s="209" t="s">
        <v>38</v>
      </c>
      <c r="G589" s="216" t="s">
        <v>35</v>
      </c>
      <c r="H589" s="209" t="s">
        <v>8271</v>
      </c>
      <c r="I589" s="2"/>
      <c r="J589" s="210">
        <v>0</v>
      </c>
      <c r="K589" s="210">
        <v>0</v>
      </c>
      <c r="L589" s="210">
        <v>0</v>
      </c>
      <c r="M589" s="210">
        <v>0</v>
      </c>
      <c r="N589" s="210">
        <v>0</v>
      </c>
      <c r="O589" s="210">
        <v>0</v>
      </c>
      <c r="P589" s="210">
        <v>1</v>
      </c>
      <c r="Q589" s="210">
        <v>1</v>
      </c>
      <c r="R589" s="210">
        <v>1</v>
      </c>
      <c r="S589" s="210">
        <v>1</v>
      </c>
      <c r="T589" s="210">
        <v>1</v>
      </c>
      <c r="U589" s="210">
        <v>1</v>
      </c>
      <c r="V589" s="210">
        <v>1</v>
      </c>
      <c r="W589" s="210">
        <v>1</v>
      </c>
      <c r="X589" s="210">
        <v>1</v>
      </c>
      <c r="Y589" s="210">
        <v>1</v>
      </c>
      <c r="Z589" s="210">
        <v>1</v>
      </c>
      <c r="AA589" s="210">
        <v>1</v>
      </c>
      <c r="AB589" s="210">
        <v>1</v>
      </c>
      <c r="AC589" s="210">
        <v>1</v>
      </c>
      <c r="AD589" s="210">
        <v>1</v>
      </c>
      <c r="AE589" s="210">
        <v>1</v>
      </c>
      <c r="AF589" s="210">
        <v>1</v>
      </c>
      <c r="AG589" s="210">
        <v>1</v>
      </c>
      <c r="AH589" s="210">
        <v>1</v>
      </c>
      <c r="AI589" s="210">
        <v>1</v>
      </c>
      <c r="AJ589" s="210">
        <v>1</v>
      </c>
      <c r="AK589" s="210">
        <v>1</v>
      </c>
      <c r="AL589" s="210">
        <v>1</v>
      </c>
      <c r="AM589" s="210">
        <v>1</v>
      </c>
      <c r="AN589" s="210">
        <v>1</v>
      </c>
      <c r="AO589" s="210">
        <v>1</v>
      </c>
      <c r="AP589" s="210">
        <v>1</v>
      </c>
      <c r="AQ589" s="210">
        <v>1</v>
      </c>
      <c r="AR589" s="210">
        <v>1</v>
      </c>
      <c r="AS589" s="210">
        <v>1</v>
      </c>
      <c r="AT589" s="210">
        <v>1</v>
      </c>
      <c r="AU589" s="210">
        <v>1</v>
      </c>
      <c r="AV589" s="210">
        <v>1</v>
      </c>
      <c r="AW589" s="210">
        <v>1</v>
      </c>
      <c r="AX589" s="210">
        <v>1</v>
      </c>
      <c r="AY589" s="210">
        <v>1</v>
      </c>
      <c r="AZ589" s="210">
        <v>1</v>
      </c>
      <c r="BA589" s="210">
        <v>1</v>
      </c>
      <c r="BB589" s="210">
        <v>1</v>
      </c>
      <c r="BC589" s="210">
        <v>1</v>
      </c>
      <c r="BD589" s="210">
        <v>1</v>
      </c>
      <c r="BE589" s="210">
        <v>1</v>
      </c>
      <c r="BF589" s="210">
        <v>1</v>
      </c>
      <c r="BG589" s="210">
        <v>1</v>
      </c>
      <c r="BH589" s="210">
        <v>1</v>
      </c>
      <c r="BI589" s="210">
        <v>1</v>
      </c>
      <c r="BJ589" s="210">
        <v>1</v>
      </c>
      <c r="BK589" s="210">
        <v>1</v>
      </c>
      <c r="BL589" s="210">
        <v>1</v>
      </c>
      <c r="BM589" s="210">
        <v>1</v>
      </c>
      <c r="BN589" s="210">
        <v>1</v>
      </c>
      <c r="BO589" s="210">
        <v>1</v>
      </c>
      <c r="BP589" s="210">
        <v>1</v>
      </c>
      <c r="BQ589" s="210">
        <v>1</v>
      </c>
      <c r="BR589" s="210">
        <v>1</v>
      </c>
      <c r="BS589" s="210">
        <v>1</v>
      </c>
      <c r="BT589" s="210">
        <v>1</v>
      </c>
      <c r="BU589" s="210"/>
      <c r="BV589" s="210"/>
      <c r="BW589" s="210"/>
      <c r="BX589" s="210"/>
      <c r="BY589" s="210"/>
      <c r="BZ589" s="210"/>
      <c r="CA589" s="210"/>
      <c r="CB589" s="210"/>
      <c r="CC589" s="210"/>
      <c r="CD589" s="210"/>
      <c r="CE589" s="210"/>
      <c r="CF589" s="210"/>
      <c r="CG589" s="210"/>
      <c r="CH589" s="210"/>
      <c r="CI589" s="210"/>
      <c r="CJ589" s="210"/>
      <c r="CK589" s="210"/>
      <c r="CL589" s="210"/>
      <c r="CM589" s="210"/>
      <c r="CN589" s="210"/>
      <c r="CO589" s="210"/>
      <c r="CP589" s="210"/>
      <c r="CQ589" s="210"/>
      <c r="CR589" s="210"/>
      <c r="CS589" s="144"/>
      <c r="CT589" s="144"/>
    </row>
    <row r="590" spans="1:98" ht="15">
      <c r="A590" s="208" t="s">
        <v>8334</v>
      </c>
      <c r="B590" s="285" t="s">
        <v>599</v>
      </c>
      <c r="C590" s="209" t="s">
        <v>562</v>
      </c>
      <c r="D590" s="259"/>
      <c r="E590" s="209" t="s">
        <v>2</v>
      </c>
      <c r="F590" s="209" t="s">
        <v>38</v>
      </c>
      <c r="G590" s="216" t="s">
        <v>35</v>
      </c>
      <c r="H590" s="209" t="s">
        <v>8271</v>
      </c>
      <c r="I590" s="2"/>
      <c r="J590" s="210">
        <v>0</v>
      </c>
      <c r="K590" s="210">
        <v>0</v>
      </c>
      <c r="L590" s="210">
        <v>0</v>
      </c>
      <c r="M590" s="210">
        <v>0</v>
      </c>
      <c r="N590" s="210">
        <v>0</v>
      </c>
      <c r="O590" s="210">
        <v>0</v>
      </c>
      <c r="P590" s="210">
        <v>1</v>
      </c>
      <c r="Q590" s="210">
        <v>1</v>
      </c>
      <c r="R590" s="210">
        <v>1</v>
      </c>
      <c r="S590" s="210">
        <v>1</v>
      </c>
      <c r="T590" s="210">
        <v>1</v>
      </c>
      <c r="U590" s="210">
        <v>1</v>
      </c>
      <c r="V590" s="210">
        <v>1</v>
      </c>
      <c r="W590" s="210">
        <v>1</v>
      </c>
      <c r="X590" s="210">
        <v>1</v>
      </c>
      <c r="Y590" s="210">
        <v>1</v>
      </c>
      <c r="Z590" s="210">
        <v>1</v>
      </c>
      <c r="AA590" s="210">
        <v>1</v>
      </c>
      <c r="AB590" s="210">
        <v>1</v>
      </c>
      <c r="AC590" s="210">
        <v>1</v>
      </c>
      <c r="AD590" s="210">
        <v>1</v>
      </c>
      <c r="AE590" s="210">
        <v>1</v>
      </c>
      <c r="AF590" s="210">
        <v>1</v>
      </c>
      <c r="AG590" s="210">
        <v>1</v>
      </c>
      <c r="AH590" s="210">
        <v>1</v>
      </c>
      <c r="AI590" s="210">
        <v>1</v>
      </c>
      <c r="AJ590" s="210">
        <v>1</v>
      </c>
      <c r="AK590" s="210">
        <v>1</v>
      </c>
      <c r="AL590" s="210">
        <v>1</v>
      </c>
      <c r="AM590" s="210">
        <v>1</v>
      </c>
      <c r="AN590" s="210">
        <v>1</v>
      </c>
      <c r="AO590" s="210">
        <v>1</v>
      </c>
      <c r="AP590" s="210">
        <v>1</v>
      </c>
      <c r="AQ590" s="210">
        <v>1</v>
      </c>
      <c r="AR590" s="210">
        <v>1</v>
      </c>
      <c r="AS590" s="210">
        <v>1</v>
      </c>
      <c r="AT590" s="210">
        <v>1</v>
      </c>
      <c r="AU590" s="210">
        <v>1</v>
      </c>
      <c r="AV590" s="210">
        <v>1</v>
      </c>
      <c r="AW590" s="210">
        <v>1</v>
      </c>
      <c r="AX590" s="210">
        <v>1</v>
      </c>
      <c r="AY590" s="210">
        <v>1</v>
      </c>
      <c r="AZ590" s="210">
        <v>1</v>
      </c>
      <c r="BA590" s="210">
        <v>1</v>
      </c>
      <c r="BB590" s="210">
        <v>1</v>
      </c>
      <c r="BC590" s="210">
        <v>1</v>
      </c>
      <c r="BD590" s="210">
        <v>1</v>
      </c>
      <c r="BE590" s="210">
        <v>1</v>
      </c>
      <c r="BF590" s="210">
        <v>1</v>
      </c>
      <c r="BG590" s="210">
        <v>1</v>
      </c>
      <c r="BH590" s="210">
        <v>1</v>
      </c>
      <c r="BI590" s="210">
        <v>1</v>
      </c>
      <c r="BJ590" s="210">
        <v>1</v>
      </c>
      <c r="BK590" s="210">
        <v>1</v>
      </c>
      <c r="BL590" s="210">
        <v>1</v>
      </c>
      <c r="BM590" s="210">
        <v>1</v>
      </c>
      <c r="BN590" s="210">
        <v>1</v>
      </c>
      <c r="BO590" s="210">
        <v>1</v>
      </c>
      <c r="BP590" s="210">
        <v>1</v>
      </c>
      <c r="BQ590" s="210">
        <v>1</v>
      </c>
      <c r="BR590" s="210">
        <v>1</v>
      </c>
      <c r="BS590" s="210">
        <v>1</v>
      </c>
      <c r="BT590" s="210">
        <v>1</v>
      </c>
      <c r="BU590" s="210"/>
      <c r="BV590" s="210"/>
      <c r="BW590" s="210"/>
      <c r="BX590" s="210"/>
      <c r="BY590" s="210"/>
      <c r="BZ590" s="210"/>
      <c r="CA590" s="210"/>
      <c r="CB590" s="210"/>
      <c r="CC590" s="210"/>
      <c r="CD590" s="210"/>
      <c r="CE590" s="210"/>
      <c r="CF590" s="210"/>
      <c r="CG590" s="210"/>
      <c r="CH590" s="210"/>
      <c r="CI590" s="210"/>
      <c r="CJ590" s="210"/>
      <c r="CK590" s="210"/>
      <c r="CL590" s="210"/>
      <c r="CM590" s="210"/>
      <c r="CN590" s="210"/>
      <c r="CO590" s="210"/>
      <c r="CP590" s="210"/>
      <c r="CQ590" s="210"/>
      <c r="CR590" s="210"/>
      <c r="CS590" s="144"/>
      <c r="CT590" s="144"/>
    </row>
    <row r="591" spans="1:98" ht="15">
      <c r="A591" s="208" t="s">
        <v>8334</v>
      </c>
      <c r="B591" s="285" t="s">
        <v>600</v>
      </c>
      <c r="C591" s="209" t="s">
        <v>562</v>
      </c>
      <c r="D591" s="259"/>
      <c r="E591" s="209" t="s">
        <v>2</v>
      </c>
      <c r="F591" s="209" t="s">
        <v>38</v>
      </c>
      <c r="G591" s="216" t="s">
        <v>35</v>
      </c>
      <c r="H591" s="209" t="s">
        <v>8271</v>
      </c>
      <c r="I591" s="2"/>
      <c r="J591" s="210">
        <v>0</v>
      </c>
      <c r="K591" s="210">
        <v>0</v>
      </c>
      <c r="L591" s="210">
        <v>0</v>
      </c>
      <c r="M591" s="210">
        <v>0</v>
      </c>
      <c r="N591" s="210">
        <v>0</v>
      </c>
      <c r="O591" s="210">
        <v>0</v>
      </c>
      <c r="P591" s="210">
        <v>1</v>
      </c>
      <c r="Q591" s="210">
        <v>1</v>
      </c>
      <c r="R591" s="210">
        <v>1</v>
      </c>
      <c r="S591" s="210">
        <v>1</v>
      </c>
      <c r="T591" s="210">
        <v>1</v>
      </c>
      <c r="U591" s="210">
        <v>1</v>
      </c>
      <c r="V591" s="210">
        <v>1</v>
      </c>
      <c r="W591" s="210">
        <v>1</v>
      </c>
      <c r="X591" s="210">
        <v>1</v>
      </c>
      <c r="Y591" s="210">
        <v>1</v>
      </c>
      <c r="Z591" s="210">
        <v>1</v>
      </c>
      <c r="AA591" s="210">
        <v>1</v>
      </c>
      <c r="AB591" s="210">
        <v>1</v>
      </c>
      <c r="AC591" s="210">
        <v>1</v>
      </c>
      <c r="AD591" s="210">
        <v>1</v>
      </c>
      <c r="AE591" s="210">
        <v>1</v>
      </c>
      <c r="AF591" s="210">
        <v>1</v>
      </c>
      <c r="AG591" s="210">
        <v>1</v>
      </c>
      <c r="AH591" s="210">
        <v>1</v>
      </c>
      <c r="AI591" s="210">
        <v>1</v>
      </c>
      <c r="AJ591" s="210">
        <v>1</v>
      </c>
      <c r="AK591" s="210">
        <v>1</v>
      </c>
      <c r="AL591" s="210">
        <v>1</v>
      </c>
      <c r="AM591" s="210">
        <v>1</v>
      </c>
      <c r="AN591" s="210">
        <v>1</v>
      </c>
      <c r="AO591" s="210">
        <v>1</v>
      </c>
      <c r="AP591" s="210">
        <v>1</v>
      </c>
      <c r="AQ591" s="210">
        <v>1</v>
      </c>
      <c r="AR591" s="210">
        <v>1</v>
      </c>
      <c r="AS591" s="210">
        <v>1</v>
      </c>
      <c r="AT591" s="210">
        <v>1</v>
      </c>
      <c r="AU591" s="210">
        <v>1</v>
      </c>
      <c r="AV591" s="210">
        <v>1</v>
      </c>
      <c r="AW591" s="210">
        <v>1</v>
      </c>
      <c r="AX591" s="210">
        <v>1</v>
      </c>
      <c r="AY591" s="210">
        <v>1</v>
      </c>
      <c r="AZ591" s="210">
        <v>1</v>
      </c>
      <c r="BA591" s="210">
        <v>1</v>
      </c>
      <c r="BB591" s="210">
        <v>1</v>
      </c>
      <c r="BC591" s="210">
        <v>1</v>
      </c>
      <c r="BD591" s="210">
        <v>1</v>
      </c>
      <c r="BE591" s="210">
        <v>1</v>
      </c>
      <c r="BF591" s="210">
        <v>1</v>
      </c>
      <c r="BG591" s="210">
        <v>1</v>
      </c>
      <c r="BH591" s="210">
        <v>1</v>
      </c>
      <c r="BI591" s="210">
        <v>1</v>
      </c>
      <c r="BJ591" s="210">
        <v>1</v>
      </c>
      <c r="BK591" s="210">
        <v>1</v>
      </c>
      <c r="BL591" s="210">
        <v>1</v>
      </c>
      <c r="BM591" s="210">
        <v>1</v>
      </c>
      <c r="BN591" s="210">
        <v>1</v>
      </c>
      <c r="BO591" s="210">
        <v>1</v>
      </c>
      <c r="BP591" s="210">
        <v>1</v>
      </c>
      <c r="BQ591" s="210">
        <v>1</v>
      </c>
      <c r="BR591" s="210">
        <v>1</v>
      </c>
      <c r="BS591" s="210">
        <v>1</v>
      </c>
      <c r="BT591" s="210">
        <v>1</v>
      </c>
      <c r="BU591" s="210"/>
      <c r="BV591" s="210"/>
      <c r="BW591" s="210"/>
      <c r="BX591" s="210"/>
      <c r="BY591" s="210"/>
      <c r="BZ591" s="210"/>
      <c r="CA591" s="210"/>
      <c r="CB591" s="210"/>
      <c r="CC591" s="210"/>
      <c r="CD591" s="210"/>
      <c r="CE591" s="210"/>
      <c r="CF591" s="210"/>
      <c r="CG591" s="210"/>
      <c r="CH591" s="210"/>
      <c r="CI591" s="210"/>
      <c r="CJ591" s="210"/>
      <c r="CK591" s="210"/>
      <c r="CL591" s="210"/>
      <c r="CM591" s="210"/>
      <c r="CN591" s="210"/>
      <c r="CO591" s="210"/>
      <c r="CP591" s="210"/>
      <c r="CQ591" s="210"/>
      <c r="CR591" s="210"/>
      <c r="CS591" s="144"/>
      <c r="CT591" s="144"/>
    </row>
    <row r="592" spans="1:98" ht="15">
      <c r="A592" s="208" t="s">
        <v>8334</v>
      </c>
      <c r="B592" s="285" t="s">
        <v>601</v>
      </c>
      <c r="C592" s="209" t="s">
        <v>562</v>
      </c>
      <c r="D592" s="259"/>
      <c r="E592" s="209" t="s">
        <v>2</v>
      </c>
      <c r="F592" s="209" t="s">
        <v>38</v>
      </c>
      <c r="G592" s="216" t="s">
        <v>35</v>
      </c>
      <c r="H592" s="209" t="s">
        <v>8271</v>
      </c>
      <c r="I592" s="2"/>
      <c r="J592" s="210">
        <v>0</v>
      </c>
      <c r="K592" s="210">
        <v>0</v>
      </c>
      <c r="L592" s="210">
        <v>0</v>
      </c>
      <c r="M592" s="210">
        <v>0</v>
      </c>
      <c r="N592" s="210">
        <v>0</v>
      </c>
      <c r="O592" s="210">
        <v>0</v>
      </c>
      <c r="P592" s="210">
        <v>1</v>
      </c>
      <c r="Q592" s="210">
        <v>1</v>
      </c>
      <c r="R592" s="210">
        <v>1</v>
      </c>
      <c r="S592" s="210">
        <v>1</v>
      </c>
      <c r="T592" s="210">
        <v>1</v>
      </c>
      <c r="U592" s="210">
        <v>1</v>
      </c>
      <c r="V592" s="210">
        <v>1</v>
      </c>
      <c r="W592" s="210">
        <v>1</v>
      </c>
      <c r="X592" s="210">
        <v>1</v>
      </c>
      <c r="Y592" s="210">
        <v>1</v>
      </c>
      <c r="Z592" s="210">
        <v>1</v>
      </c>
      <c r="AA592" s="210">
        <v>1</v>
      </c>
      <c r="AB592" s="210">
        <v>1</v>
      </c>
      <c r="AC592" s="210">
        <v>1</v>
      </c>
      <c r="AD592" s="210">
        <v>1</v>
      </c>
      <c r="AE592" s="210">
        <v>1</v>
      </c>
      <c r="AF592" s="210">
        <v>1</v>
      </c>
      <c r="AG592" s="210">
        <v>1</v>
      </c>
      <c r="AH592" s="210">
        <v>1</v>
      </c>
      <c r="AI592" s="210">
        <v>1</v>
      </c>
      <c r="AJ592" s="210">
        <v>1</v>
      </c>
      <c r="AK592" s="210">
        <v>1</v>
      </c>
      <c r="AL592" s="210">
        <v>1</v>
      </c>
      <c r="AM592" s="210">
        <v>1</v>
      </c>
      <c r="AN592" s="210">
        <v>1</v>
      </c>
      <c r="AO592" s="210">
        <v>1</v>
      </c>
      <c r="AP592" s="210">
        <v>1</v>
      </c>
      <c r="AQ592" s="210">
        <v>1</v>
      </c>
      <c r="AR592" s="210">
        <v>1</v>
      </c>
      <c r="AS592" s="210">
        <v>1</v>
      </c>
      <c r="AT592" s="210">
        <v>1</v>
      </c>
      <c r="AU592" s="210">
        <v>1</v>
      </c>
      <c r="AV592" s="210">
        <v>1</v>
      </c>
      <c r="AW592" s="210">
        <v>1</v>
      </c>
      <c r="AX592" s="210">
        <v>1</v>
      </c>
      <c r="AY592" s="210">
        <v>1</v>
      </c>
      <c r="AZ592" s="210">
        <v>1</v>
      </c>
      <c r="BA592" s="210">
        <v>1</v>
      </c>
      <c r="BB592" s="210">
        <v>1</v>
      </c>
      <c r="BC592" s="210">
        <v>1</v>
      </c>
      <c r="BD592" s="210">
        <v>1</v>
      </c>
      <c r="BE592" s="210">
        <v>1</v>
      </c>
      <c r="BF592" s="210">
        <v>1</v>
      </c>
      <c r="BG592" s="210">
        <v>1</v>
      </c>
      <c r="BH592" s="210">
        <v>1</v>
      </c>
      <c r="BI592" s="210">
        <v>1</v>
      </c>
      <c r="BJ592" s="210">
        <v>1</v>
      </c>
      <c r="BK592" s="210">
        <v>1</v>
      </c>
      <c r="BL592" s="210">
        <v>1</v>
      </c>
      <c r="BM592" s="210">
        <v>1</v>
      </c>
      <c r="BN592" s="210">
        <v>1</v>
      </c>
      <c r="BO592" s="210">
        <v>1</v>
      </c>
      <c r="BP592" s="210">
        <v>1</v>
      </c>
      <c r="BQ592" s="210">
        <v>1</v>
      </c>
      <c r="BR592" s="210">
        <v>1</v>
      </c>
      <c r="BS592" s="210">
        <v>1</v>
      </c>
      <c r="BT592" s="210">
        <v>1</v>
      </c>
      <c r="BU592" s="210"/>
      <c r="BV592" s="210"/>
      <c r="BW592" s="210"/>
      <c r="BX592" s="210"/>
      <c r="BY592" s="210"/>
      <c r="BZ592" s="210"/>
      <c r="CA592" s="210"/>
      <c r="CB592" s="210"/>
      <c r="CC592" s="210"/>
      <c r="CD592" s="210"/>
      <c r="CE592" s="210"/>
      <c r="CF592" s="210"/>
      <c r="CG592" s="210"/>
      <c r="CH592" s="210"/>
      <c r="CI592" s="210"/>
      <c r="CJ592" s="210"/>
      <c r="CK592" s="210"/>
      <c r="CL592" s="210"/>
      <c r="CM592" s="210"/>
      <c r="CN592" s="210"/>
      <c r="CO592" s="210"/>
      <c r="CP592" s="210"/>
      <c r="CQ592" s="210"/>
      <c r="CR592" s="210"/>
      <c r="CS592" s="144"/>
      <c r="CT592" s="144"/>
    </row>
    <row r="593" spans="1:98" ht="15">
      <c r="A593" s="208" t="s">
        <v>8334</v>
      </c>
      <c r="B593" s="285" t="s">
        <v>602</v>
      </c>
      <c r="C593" s="209" t="s">
        <v>562</v>
      </c>
      <c r="D593" s="259"/>
      <c r="E593" s="209" t="s">
        <v>2</v>
      </c>
      <c r="F593" s="209" t="s">
        <v>38</v>
      </c>
      <c r="G593" s="216" t="s">
        <v>35</v>
      </c>
      <c r="H593" s="209" t="s">
        <v>8271</v>
      </c>
      <c r="I593" s="2"/>
      <c r="J593" s="210">
        <v>0</v>
      </c>
      <c r="K593" s="210">
        <v>0</v>
      </c>
      <c r="L593" s="210">
        <v>0</v>
      </c>
      <c r="M593" s="210">
        <v>0</v>
      </c>
      <c r="N593" s="210">
        <v>0</v>
      </c>
      <c r="O593" s="210">
        <v>0</v>
      </c>
      <c r="P593" s="210">
        <v>1</v>
      </c>
      <c r="Q593" s="210">
        <v>1</v>
      </c>
      <c r="R593" s="210">
        <v>1</v>
      </c>
      <c r="S593" s="210">
        <v>1</v>
      </c>
      <c r="T593" s="210">
        <v>1</v>
      </c>
      <c r="U593" s="210">
        <v>1</v>
      </c>
      <c r="V593" s="210">
        <v>1</v>
      </c>
      <c r="W593" s="210">
        <v>1</v>
      </c>
      <c r="X593" s="210">
        <v>1</v>
      </c>
      <c r="Y593" s="210">
        <v>1</v>
      </c>
      <c r="Z593" s="210">
        <v>1</v>
      </c>
      <c r="AA593" s="210">
        <v>1</v>
      </c>
      <c r="AB593" s="210">
        <v>1</v>
      </c>
      <c r="AC593" s="210">
        <v>1</v>
      </c>
      <c r="AD593" s="210">
        <v>1</v>
      </c>
      <c r="AE593" s="210">
        <v>1</v>
      </c>
      <c r="AF593" s="210">
        <v>1</v>
      </c>
      <c r="AG593" s="210">
        <v>1</v>
      </c>
      <c r="AH593" s="210">
        <v>1</v>
      </c>
      <c r="AI593" s="210">
        <v>1</v>
      </c>
      <c r="AJ593" s="210">
        <v>1</v>
      </c>
      <c r="AK593" s="210">
        <v>1</v>
      </c>
      <c r="AL593" s="210">
        <v>1</v>
      </c>
      <c r="AM593" s="210">
        <v>1</v>
      </c>
      <c r="AN593" s="210">
        <v>1</v>
      </c>
      <c r="AO593" s="210">
        <v>1</v>
      </c>
      <c r="AP593" s="210">
        <v>1</v>
      </c>
      <c r="AQ593" s="210">
        <v>1</v>
      </c>
      <c r="AR593" s="210">
        <v>1</v>
      </c>
      <c r="AS593" s="210">
        <v>1</v>
      </c>
      <c r="AT593" s="210">
        <v>1</v>
      </c>
      <c r="AU593" s="210">
        <v>1</v>
      </c>
      <c r="AV593" s="210">
        <v>1</v>
      </c>
      <c r="AW593" s="210">
        <v>1</v>
      </c>
      <c r="AX593" s="210">
        <v>1</v>
      </c>
      <c r="AY593" s="210">
        <v>1</v>
      </c>
      <c r="AZ593" s="210">
        <v>1</v>
      </c>
      <c r="BA593" s="210">
        <v>1</v>
      </c>
      <c r="BB593" s="210">
        <v>1</v>
      </c>
      <c r="BC593" s="210">
        <v>1</v>
      </c>
      <c r="BD593" s="210">
        <v>1</v>
      </c>
      <c r="BE593" s="210">
        <v>1</v>
      </c>
      <c r="BF593" s="210">
        <v>1</v>
      </c>
      <c r="BG593" s="210">
        <v>1</v>
      </c>
      <c r="BH593" s="210">
        <v>1</v>
      </c>
      <c r="BI593" s="210">
        <v>1</v>
      </c>
      <c r="BJ593" s="210">
        <v>1</v>
      </c>
      <c r="BK593" s="210">
        <v>1</v>
      </c>
      <c r="BL593" s="210">
        <v>1</v>
      </c>
      <c r="BM593" s="210">
        <v>1</v>
      </c>
      <c r="BN593" s="210">
        <v>1</v>
      </c>
      <c r="BO593" s="210">
        <v>1</v>
      </c>
      <c r="BP593" s="210">
        <v>1</v>
      </c>
      <c r="BQ593" s="210">
        <v>1</v>
      </c>
      <c r="BR593" s="210">
        <v>1</v>
      </c>
      <c r="BS593" s="210">
        <v>1</v>
      </c>
      <c r="BT593" s="210">
        <v>1</v>
      </c>
      <c r="BU593" s="210"/>
      <c r="BV593" s="210"/>
      <c r="BW593" s="210"/>
      <c r="BX593" s="210"/>
      <c r="BY593" s="210"/>
      <c r="BZ593" s="210"/>
      <c r="CA593" s="210"/>
      <c r="CB593" s="210"/>
      <c r="CC593" s="210"/>
      <c r="CD593" s="210"/>
      <c r="CE593" s="210"/>
      <c r="CF593" s="210"/>
      <c r="CG593" s="210"/>
      <c r="CH593" s="210"/>
      <c r="CI593" s="210"/>
      <c r="CJ593" s="210"/>
      <c r="CK593" s="210"/>
      <c r="CL593" s="210"/>
      <c r="CM593" s="210"/>
      <c r="CN593" s="210"/>
      <c r="CO593" s="210"/>
      <c r="CP593" s="210"/>
      <c r="CQ593" s="210"/>
      <c r="CR593" s="210"/>
      <c r="CS593" s="144"/>
      <c r="CT593" s="144"/>
    </row>
    <row r="594" spans="1:98" ht="15">
      <c r="A594" s="208" t="s">
        <v>8334</v>
      </c>
      <c r="B594" s="285" t="s">
        <v>603</v>
      </c>
      <c r="C594" s="209" t="s">
        <v>562</v>
      </c>
      <c r="D594" s="259"/>
      <c r="E594" s="209" t="s">
        <v>2</v>
      </c>
      <c r="F594" s="209" t="s">
        <v>38</v>
      </c>
      <c r="G594" s="216" t="s">
        <v>35</v>
      </c>
      <c r="H594" s="209" t="s">
        <v>8271</v>
      </c>
      <c r="I594" s="2"/>
      <c r="J594" s="210">
        <v>0</v>
      </c>
      <c r="K594" s="210">
        <v>0</v>
      </c>
      <c r="L594" s="210">
        <v>0</v>
      </c>
      <c r="M594" s="210">
        <v>0</v>
      </c>
      <c r="N594" s="210">
        <v>0</v>
      </c>
      <c r="O594" s="210">
        <v>0</v>
      </c>
      <c r="P594" s="210">
        <v>1</v>
      </c>
      <c r="Q594" s="210">
        <v>1</v>
      </c>
      <c r="R594" s="210">
        <v>1</v>
      </c>
      <c r="S594" s="210">
        <v>1</v>
      </c>
      <c r="T594" s="210">
        <v>1</v>
      </c>
      <c r="U594" s="210">
        <v>1</v>
      </c>
      <c r="V594" s="210">
        <v>1</v>
      </c>
      <c r="W594" s="210">
        <v>1</v>
      </c>
      <c r="X594" s="210">
        <v>1</v>
      </c>
      <c r="Y594" s="210">
        <v>1</v>
      </c>
      <c r="Z594" s="210">
        <v>1</v>
      </c>
      <c r="AA594" s="210">
        <v>1</v>
      </c>
      <c r="AB594" s="210">
        <v>1</v>
      </c>
      <c r="AC594" s="210">
        <v>1</v>
      </c>
      <c r="AD594" s="210">
        <v>1</v>
      </c>
      <c r="AE594" s="210">
        <v>1</v>
      </c>
      <c r="AF594" s="210">
        <v>1</v>
      </c>
      <c r="AG594" s="210">
        <v>1</v>
      </c>
      <c r="AH594" s="210">
        <v>1</v>
      </c>
      <c r="AI594" s="210">
        <v>1</v>
      </c>
      <c r="AJ594" s="210">
        <v>1</v>
      </c>
      <c r="AK594" s="210">
        <v>1</v>
      </c>
      <c r="AL594" s="210">
        <v>1</v>
      </c>
      <c r="AM594" s="210">
        <v>1</v>
      </c>
      <c r="AN594" s="210">
        <v>1</v>
      </c>
      <c r="AO594" s="210">
        <v>1</v>
      </c>
      <c r="AP594" s="210">
        <v>1</v>
      </c>
      <c r="AQ594" s="210">
        <v>1</v>
      </c>
      <c r="AR594" s="210">
        <v>1</v>
      </c>
      <c r="AS594" s="210">
        <v>1</v>
      </c>
      <c r="AT594" s="210">
        <v>1</v>
      </c>
      <c r="AU594" s="210">
        <v>1</v>
      </c>
      <c r="AV594" s="210">
        <v>1</v>
      </c>
      <c r="AW594" s="210">
        <v>1</v>
      </c>
      <c r="AX594" s="210">
        <v>1</v>
      </c>
      <c r="AY594" s="210">
        <v>1</v>
      </c>
      <c r="AZ594" s="210">
        <v>1</v>
      </c>
      <c r="BA594" s="210">
        <v>1</v>
      </c>
      <c r="BB594" s="210">
        <v>1</v>
      </c>
      <c r="BC594" s="210">
        <v>1</v>
      </c>
      <c r="BD594" s="210">
        <v>1</v>
      </c>
      <c r="BE594" s="210">
        <v>1</v>
      </c>
      <c r="BF594" s="210">
        <v>1</v>
      </c>
      <c r="BG594" s="210">
        <v>1</v>
      </c>
      <c r="BH594" s="210">
        <v>1</v>
      </c>
      <c r="BI594" s="210">
        <v>1</v>
      </c>
      <c r="BJ594" s="210">
        <v>1</v>
      </c>
      <c r="BK594" s="210">
        <v>1</v>
      </c>
      <c r="BL594" s="210">
        <v>1</v>
      </c>
      <c r="BM594" s="210">
        <v>1</v>
      </c>
      <c r="BN594" s="210">
        <v>1</v>
      </c>
      <c r="BO594" s="210">
        <v>1</v>
      </c>
      <c r="BP594" s="210">
        <v>1</v>
      </c>
      <c r="BQ594" s="210">
        <v>1</v>
      </c>
      <c r="BR594" s="210">
        <v>1</v>
      </c>
      <c r="BS594" s="210">
        <v>1</v>
      </c>
      <c r="BT594" s="210">
        <v>1</v>
      </c>
      <c r="BU594" s="210"/>
      <c r="BV594" s="210"/>
      <c r="BW594" s="210"/>
      <c r="BX594" s="210"/>
      <c r="BY594" s="210"/>
      <c r="BZ594" s="210"/>
      <c r="CA594" s="210"/>
      <c r="CB594" s="210"/>
      <c r="CC594" s="210"/>
      <c r="CD594" s="210"/>
      <c r="CE594" s="210"/>
      <c r="CF594" s="210"/>
      <c r="CG594" s="210"/>
      <c r="CH594" s="210"/>
      <c r="CI594" s="210"/>
      <c r="CJ594" s="210"/>
      <c r="CK594" s="210"/>
      <c r="CL594" s="210"/>
      <c r="CM594" s="210"/>
      <c r="CN594" s="210"/>
      <c r="CO594" s="210"/>
      <c r="CP594" s="210"/>
      <c r="CQ594" s="210"/>
      <c r="CR594" s="210"/>
      <c r="CS594" s="144"/>
      <c r="CT594" s="144"/>
    </row>
    <row r="595" spans="1:98" ht="15">
      <c r="A595" s="208" t="s">
        <v>8334</v>
      </c>
      <c r="B595" s="285" t="s">
        <v>604</v>
      </c>
      <c r="C595" s="209" t="s">
        <v>562</v>
      </c>
      <c r="D595" s="259"/>
      <c r="E595" s="209" t="s">
        <v>2</v>
      </c>
      <c r="F595" s="209" t="s">
        <v>38</v>
      </c>
      <c r="G595" s="216" t="s">
        <v>35</v>
      </c>
      <c r="H595" s="209" t="s">
        <v>8271</v>
      </c>
      <c r="I595" s="2"/>
      <c r="J595" s="210">
        <v>0</v>
      </c>
      <c r="K595" s="210">
        <v>0</v>
      </c>
      <c r="L595" s="210">
        <v>0</v>
      </c>
      <c r="M595" s="210">
        <v>0</v>
      </c>
      <c r="N595" s="210">
        <v>0</v>
      </c>
      <c r="O595" s="210">
        <v>0</v>
      </c>
      <c r="P595" s="210">
        <v>1</v>
      </c>
      <c r="Q595" s="210">
        <v>1</v>
      </c>
      <c r="R595" s="210">
        <v>1</v>
      </c>
      <c r="S595" s="210">
        <v>1</v>
      </c>
      <c r="T595" s="210">
        <v>1</v>
      </c>
      <c r="U595" s="210">
        <v>1</v>
      </c>
      <c r="V595" s="210">
        <v>1</v>
      </c>
      <c r="W595" s="210">
        <v>1</v>
      </c>
      <c r="X595" s="210">
        <v>1</v>
      </c>
      <c r="Y595" s="210">
        <v>1</v>
      </c>
      <c r="Z595" s="210">
        <v>1</v>
      </c>
      <c r="AA595" s="210">
        <v>1</v>
      </c>
      <c r="AB595" s="210">
        <v>1</v>
      </c>
      <c r="AC595" s="210">
        <v>1</v>
      </c>
      <c r="AD595" s="210">
        <v>1</v>
      </c>
      <c r="AE595" s="210">
        <v>1</v>
      </c>
      <c r="AF595" s="210">
        <v>1</v>
      </c>
      <c r="AG595" s="210">
        <v>1</v>
      </c>
      <c r="AH595" s="210">
        <v>1</v>
      </c>
      <c r="AI595" s="210">
        <v>1</v>
      </c>
      <c r="AJ595" s="210">
        <v>1</v>
      </c>
      <c r="AK595" s="210">
        <v>1</v>
      </c>
      <c r="AL595" s="210">
        <v>1</v>
      </c>
      <c r="AM595" s="210">
        <v>1</v>
      </c>
      <c r="AN595" s="210">
        <v>1</v>
      </c>
      <c r="AO595" s="210">
        <v>1</v>
      </c>
      <c r="AP595" s="210">
        <v>1</v>
      </c>
      <c r="AQ595" s="210">
        <v>1</v>
      </c>
      <c r="AR595" s="210">
        <v>1</v>
      </c>
      <c r="AS595" s="210">
        <v>1</v>
      </c>
      <c r="AT595" s="210">
        <v>1</v>
      </c>
      <c r="AU595" s="210">
        <v>1</v>
      </c>
      <c r="AV595" s="210">
        <v>1</v>
      </c>
      <c r="AW595" s="210">
        <v>1</v>
      </c>
      <c r="AX595" s="210">
        <v>1</v>
      </c>
      <c r="AY595" s="210">
        <v>1</v>
      </c>
      <c r="AZ595" s="210">
        <v>1</v>
      </c>
      <c r="BA595" s="210">
        <v>1</v>
      </c>
      <c r="BB595" s="210">
        <v>1</v>
      </c>
      <c r="BC595" s="210">
        <v>1</v>
      </c>
      <c r="BD595" s="210">
        <v>1</v>
      </c>
      <c r="BE595" s="210">
        <v>1</v>
      </c>
      <c r="BF595" s="210">
        <v>1</v>
      </c>
      <c r="BG595" s="210">
        <v>1</v>
      </c>
      <c r="BH595" s="210">
        <v>1</v>
      </c>
      <c r="BI595" s="210">
        <v>1</v>
      </c>
      <c r="BJ595" s="210">
        <v>1</v>
      </c>
      <c r="BK595" s="210">
        <v>1</v>
      </c>
      <c r="BL595" s="210">
        <v>1</v>
      </c>
      <c r="BM595" s="210">
        <v>1</v>
      </c>
      <c r="BN595" s="210">
        <v>1</v>
      </c>
      <c r="BO595" s="210">
        <v>1</v>
      </c>
      <c r="BP595" s="210">
        <v>1</v>
      </c>
      <c r="BQ595" s="210">
        <v>1</v>
      </c>
      <c r="BR595" s="210">
        <v>1</v>
      </c>
      <c r="BS595" s="210">
        <v>1</v>
      </c>
      <c r="BT595" s="210">
        <v>1</v>
      </c>
      <c r="BU595" s="210"/>
      <c r="BV595" s="210"/>
      <c r="BW595" s="210"/>
      <c r="BX595" s="210"/>
      <c r="BY595" s="210"/>
      <c r="BZ595" s="210"/>
      <c r="CA595" s="210"/>
      <c r="CB595" s="210"/>
      <c r="CC595" s="210"/>
      <c r="CD595" s="210"/>
      <c r="CE595" s="210"/>
      <c r="CF595" s="210"/>
      <c r="CG595" s="210"/>
      <c r="CH595" s="210"/>
      <c r="CI595" s="210"/>
      <c r="CJ595" s="210"/>
      <c r="CK595" s="210"/>
      <c r="CL595" s="210"/>
      <c r="CM595" s="210"/>
      <c r="CN595" s="210"/>
      <c r="CO595" s="210"/>
      <c r="CP595" s="210"/>
      <c r="CQ595" s="210"/>
      <c r="CR595" s="210"/>
      <c r="CS595" s="144"/>
      <c r="CT595" s="144"/>
    </row>
    <row r="596" spans="1:98" ht="15">
      <c r="A596" s="208" t="s">
        <v>8334</v>
      </c>
      <c r="B596" s="285" t="s">
        <v>605</v>
      </c>
      <c r="C596" s="209" t="s">
        <v>562</v>
      </c>
      <c r="D596" s="259"/>
      <c r="E596" s="209" t="s">
        <v>2</v>
      </c>
      <c r="F596" s="209" t="s">
        <v>38</v>
      </c>
      <c r="G596" s="216" t="s">
        <v>35</v>
      </c>
      <c r="H596" s="209" t="s">
        <v>8271</v>
      </c>
      <c r="I596" s="2"/>
      <c r="J596" s="210">
        <v>0</v>
      </c>
      <c r="K596" s="210">
        <v>0</v>
      </c>
      <c r="L596" s="210">
        <v>0</v>
      </c>
      <c r="M596" s="210">
        <v>0</v>
      </c>
      <c r="N596" s="210">
        <v>0</v>
      </c>
      <c r="O596" s="210">
        <v>0</v>
      </c>
      <c r="P596" s="210">
        <v>1</v>
      </c>
      <c r="Q596" s="210">
        <v>1</v>
      </c>
      <c r="R596" s="210">
        <v>1</v>
      </c>
      <c r="S596" s="210">
        <v>1</v>
      </c>
      <c r="T596" s="210">
        <v>1</v>
      </c>
      <c r="U596" s="210">
        <v>1</v>
      </c>
      <c r="V596" s="210">
        <v>1</v>
      </c>
      <c r="W596" s="210">
        <v>1</v>
      </c>
      <c r="X596" s="210">
        <v>1</v>
      </c>
      <c r="Y596" s="210">
        <v>1</v>
      </c>
      <c r="Z596" s="210">
        <v>1</v>
      </c>
      <c r="AA596" s="210">
        <v>1</v>
      </c>
      <c r="AB596" s="210">
        <v>1</v>
      </c>
      <c r="AC596" s="210">
        <v>1</v>
      </c>
      <c r="AD596" s="210">
        <v>1</v>
      </c>
      <c r="AE596" s="210">
        <v>1</v>
      </c>
      <c r="AF596" s="210">
        <v>1</v>
      </c>
      <c r="AG596" s="210">
        <v>1</v>
      </c>
      <c r="AH596" s="210">
        <v>1</v>
      </c>
      <c r="AI596" s="210">
        <v>1</v>
      </c>
      <c r="AJ596" s="210">
        <v>1</v>
      </c>
      <c r="AK596" s="210">
        <v>1</v>
      </c>
      <c r="AL596" s="210">
        <v>1</v>
      </c>
      <c r="AM596" s="210">
        <v>1</v>
      </c>
      <c r="AN596" s="210">
        <v>1</v>
      </c>
      <c r="AO596" s="210">
        <v>1</v>
      </c>
      <c r="AP596" s="210">
        <v>1</v>
      </c>
      <c r="AQ596" s="210">
        <v>1</v>
      </c>
      <c r="AR596" s="210">
        <v>1</v>
      </c>
      <c r="AS596" s="210">
        <v>1</v>
      </c>
      <c r="AT596" s="210">
        <v>1</v>
      </c>
      <c r="AU596" s="210">
        <v>1</v>
      </c>
      <c r="AV596" s="210">
        <v>1</v>
      </c>
      <c r="AW596" s="210">
        <v>1</v>
      </c>
      <c r="AX596" s="210">
        <v>1</v>
      </c>
      <c r="AY596" s="210">
        <v>1</v>
      </c>
      <c r="AZ596" s="210">
        <v>1</v>
      </c>
      <c r="BA596" s="210">
        <v>1</v>
      </c>
      <c r="BB596" s="210">
        <v>1</v>
      </c>
      <c r="BC596" s="210">
        <v>1</v>
      </c>
      <c r="BD596" s="210">
        <v>1</v>
      </c>
      <c r="BE596" s="210">
        <v>1</v>
      </c>
      <c r="BF596" s="210">
        <v>1</v>
      </c>
      <c r="BG596" s="210">
        <v>1</v>
      </c>
      <c r="BH596" s="210">
        <v>1</v>
      </c>
      <c r="BI596" s="210">
        <v>1</v>
      </c>
      <c r="BJ596" s="210">
        <v>1</v>
      </c>
      <c r="BK596" s="210">
        <v>1</v>
      </c>
      <c r="BL596" s="210">
        <v>1</v>
      </c>
      <c r="BM596" s="210">
        <v>1</v>
      </c>
      <c r="BN596" s="210">
        <v>1</v>
      </c>
      <c r="BO596" s="210">
        <v>1</v>
      </c>
      <c r="BP596" s="210">
        <v>1</v>
      </c>
      <c r="BQ596" s="210">
        <v>1</v>
      </c>
      <c r="BR596" s="210">
        <v>1</v>
      </c>
      <c r="BS596" s="210">
        <v>1</v>
      </c>
      <c r="BT596" s="210">
        <v>1</v>
      </c>
      <c r="BU596" s="210"/>
      <c r="BV596" s="210"/>
      <c r="BW596" s="210"/>
      <c r="BX596" s="210"/>
      <c r="BY596" s="210"/>
      <c r="BZ596" s="210"/>
      <c r="CA596" s="210"/>
      <c r="CB596" s="210"/>
      <c r="CC596" s="210"/>
      <c r="CD596" s="210"/>
      <c r="CE596" s="210"/>
      <c r="CF596" s="210"/>
      <c r="CG596" s="210"/>
      <c r="CH596" s="210"/>
      <c r="CI596" s="210"/>
      <c r="CJ596" s="210"/>
      <c r="CK596" s="210"/>
      <c r="CL596" s="210"/>
      <c r="CM596" s="210"/>
      <c r="CN596" s="210"/>
      <c r="CO596" s="210"/>
      <c r="CP596" s="210"/>
      <c r="CQ596" s="210"/>
      <c r="CR596" s="210"/>
      <c r="CS596" s="144"/>
      <c r="CT596" s="144"/>
    </row>
    <row r="597" spans="1:98" ht="15">
      <c r="A597" s="208" t="s">
        <v>8334</v>
      </c>
      <c r="B597" s="285" t="s">
        <v>606</v>
      </c>
      <c r="C597" s="209" t="s">
        <v>562</v>
      </c>
      <c r="D597" s="259"/>
      <c r="E597" s="209" t="s">
        <v>2</v>
      </c>
      <c r="F597" s="209" t="s">
        <v>38</v>
      </c>
      <c r="G597" s="216" t="s">
        <v>35</v>
      </c>
      <c r="H597" s="209" t="s">
        <v>8271</v>
      </c>
      <c r="I597" s="2"/>
      <c r="J597" s="210">
        <v>0</v>
      </c>
      <c r="K597" s="210">
        <v>0</v>
      </c>
      <c r="L597" s="210">
        <v>0</v>
      </c>
      <c r="M597" s="210">
        <v>0</v>
      </c>
      <c r="N597" s="210">
        <v>0</v>
      </c>
      <c r="O597" s="210">
        <v>0</v>
      </c>
      <c r="P597" s="210">
        <v>1</v>
      </c>
      <c r="Q597" s="210">
        <v>1</v>
      </c>
      <c r="R597" s="210">
        <v>1</v>
      </c>
      <c r="S597" s="210">
        <v>1</v>
      </c>
      <c r="T597" s="210">
        <v>1</v>
      </c>
      <c r="U597" s="210">
        <v>1</v>
      </c>
      <c r="V597" s="210">
        <v>1</v>
      </c>
      <c r="W597" s="210">
        <v>1</v>
      </c>
      <c r="X597" s="210">
        <v>1</v>
      </c>
      <c r="Y597" s="210">
        <v>1</v>
      </c>
      <c r="Z597" s="210">
        <v>1</v>
      </c>
      <c r="AA597" s="210">
        <v>1</v>
      </c>
      <c r="AB597" s="210">
        <v>1</v>
      </c>
      <c r="AC597" s="210">
        <v>1</v>
      </c>
      <c r="AD597" s="210">
        <v>1</v>
      </c>
      <c r="AE597" s="210">
        <v>1</v>
      </c>
      <c r="AF597" s="210">
        <v>1</v>
      </c>
      <c r="AG597" s="210">
        <v>1</v>
      </c>
      <c r="AH597" s="210">
        <v>1</v>
      </c>
      <c r="AI597" s="210">
        <v>1</v>
      </c>
      <c r="AJ597" s="210">
        <v>1</v>
      </c>
      <c r="AK597" s="210">
        <v>1</v>
      </c>
      <c r="AL597" s="210">
        <v>1</v>
      </c>
      <c r="AM597" s="210">
        <v>1</v>
      </c>
      <c r="AN597" s="210">
        <v>1</v>
      </c>
      <c r="AO597" s="210">
        <v>1</v>
      </c>
      <c r="AP597" s="210">
        <v>1</v>
      </c>
      <c r="AQ597" s="210">
        <v>1</v>
      </c>
      <c r="AR597" s="210">
        <v>1</v>
      </c>
      <c r="AS597" s="210">
        <v>1</v>
      </c>
      <c r="AT597" s="210">
        <v>1</v>
      </c>
      <c r="AU597" s="210">
        <v>1</v>
      </c>
      <c r="AV597" s="210">
        <v>1</v>
      </c>
      <c r="AW597" s="210">
        <v>1</v>
      </c>
      <c r="AX597" s="210">
        <v>1</v>
      </c>
      <c r="AY597" s="210">
        <v>1</v>
      </c>
      <c r="AZ597" s="210">
        <v>1</v>
      </c>
      <c r="BA597" s="210">
        <v>1</v>
      </c>
      <c r="BB597" s="210">
        <v>1</v>
      </c>
      <c r="BC597" s="210">
        <v>1</v>
      </c>
      <c r="BD597" s="210">
        <v>1</v>
      </c>
      <c r="BE597" s="210">
        <v>1</v>
      </c>
      <c r="BF597" s="210">
        <v>1</v>
      </c>
      <c r="BG597" s="210">
        <v>1</v>
      </c>
      <c r="BH597" s="210">
        <v>1</v>
      </c>
      <c r="BI597" s="210">
        <v>1</v>
      </c>
      <c r="BJ597" s="210">
        <v>1</v>
      </c>
      <c r="BK597" s="210">
        <v>1</v>
      </c>
      <c r="BL597" s="210">
        <v>1</v>
      </c>
      <c r="BM597" s="210">
        <v>1</v>
      </c>
      <c r="BN597" s="210">
        <v>1</v>
      </c>
      <c r="BO597" s="210">
        <v>1</v>
      </c>
      <c r="BP597" s="210">
        <v>1</v>
      </c>
      <c r="BQ597" s="210">
        <v>1</v>
      </c>
      <c r="BR597" s="210">
        <v>1</v>
      </c>
      <c r="BS597" s="210">
        <v>1</v>
      </c>
      <c r="BT597" s="210">
        <v>1</v>
      </c>
      <c r="BU597" s="210"/>
      <c r="BV597" s="210"/>
      <c r="BW597" s="210"/>
      <c r="BX597" s="210"/>
      <c r="BY597" s="210"/>
      <c r="BZ597" s="210"/>
      <c r="CA597" s="210"/>
      <c r="CB597" s="210"/>
      <c r="CC597" s="210"/>
      <c r="CD597" s="210"/>
      <c r="CE597" s="210"/>
      <c r="CF597" s="210"/>
      <c r="CG597" s="210"/>
      <c r="CH597" s="210"/>
      <c r="CI597" s="210"/>
      <c r="CJ597" s="210"/>
      <c r="CK597" s="210"/>
      <c r="CL597" s="210"/>
      <c r="CM597" s="210"/>
      <c r="CN597" s="210"/>
      <c r="CO597" s="210"/>
      <c r="CP597" s="210"/>
      <c r="CQ597" s="210"/>
      <c r="CR597" s="210"/>
      <c r="CS597" s="144"/>
      <c r="CT597" s="144"/>
    </row>
    <row r="598" spans="1:98" ht="15">
      <c r="A598" s="208" t="s">
        <v>8334</v>
      </c>
      <c r="B598" s="285" t="s">
        <v>608</v>
      </c>
      <c r="C598" s="209" t="s">
        <v>562</v>
      </c>
      <c r="D598" s="259"/>
      <c r="E598" s="209" t="s">
        <v>2</v>
      </c>
      <c r="F598" s="209" t="s">
        <v>38</v>
      </c>
      <c r="G598" s="216" t="s">
        <v>35</v>
      </c>
      <c r="H598" s="209" t="s">
        <v>8271</v>
      </c>
      <c r="I598" s="2"/>
      <c r="J598" s="210">
        <v>0</v>
      </c>
      <c r="K598" s="210">
        <v>0</v>
      </c>
      <c r="L598" s="210">
        <v>0</v>
      </c>
      <c r="M598" s="210">
        <v>0</v>
      </c>
      <c r="N598" s="210">
        <v>0</v>
      </c>
      <c r="O598" s="210">
        <v>0</v>
      </c>
      <c r="P598" s="210">
        <v>1</v>
      </c>
      <c r="Q598" s="210">
        <v>1</v>
      </c>
      <c r="R598" s="210">
        <v>1</v>
      </c>
      <c r="S598" s="210">
        <v>1</v>
      </c>
      <c r="T598" s="210">
        <v>1</v>
      </c>
      <c r="U598" s="210">
        <v>1</v>
      </c>
      <c r="V598" s="210">
        <v>1</v>
      </c>
      <c r="W598" s="210">
        <v>1</v>
      </c>
      <c r="X598" s="210">
        <v>1</v>
      </c>
      <c r="Y598" s="210">
        <v>1</v>
      </c>
      <c r="Z598" s="210">
        <v>1</v>
      </c>
      <c r="AA598" s="210">
        <v>1</v>
      </c>
      <c r="AB598" s="210">
        <v>1</v>
      </c>
      <c r="AC598" s="210">
        <v>1</v>
      </c>
      <c r="AD598" s="210">
        <v>1</v>
      </c>
      <c r="AE598" s="210">
        <v>1</v>
      </c>
      <c r="AF598" s="210">
        <v>1</v>
      </c>
      <c r="AG598" s="210">
        <v>1</v>
      </c>
      <c r="AH598" s="210">
        <v>1</v>
      </c>
      <c r="AI598" s="210">
        <v>1</v>
      </c>
      <c r="AJ598" s="210">
        <v>1</v>
      </c>
      <c r="AK598" s="210">
        <v>1</v>
      </c>
      <c r="AL598" s="210">
        <v>1</v>
      </c>
      <c r="AM598" s="210">
        <v>1</v>
      </c>
      <c r="AN598" s="210">
        <v>1</v>
      </c>
      <c r="AO598" s="210">
        <v>1</v>
      </c>
      <c r="AP598" s="210">
        <v>1</v>
      </c>
      <c r="AQ598" s="210">
        <v>1</v>
      </c>
      <c r="AR598" s="210">
        <v>1</v>
      </c>
      <c r="AS598" s="210">
        <v>1</v>
      </c>
      <c r="AT598" s="210">
        <v>1</v>
      </c>
      <c r="AU598" s="210">
        <v>1</v>
      </c>
      <c r="AV598" s="210">
        <v>1</v>
      </c>
      <c r="AW598" s="210">
        <v>1</v>
      </c>
      <c r="AX598" s="210">
        <v>1</v>
      </c>
      <c r="AY598" s="210">
        <v>1</v>
      </c>
      <c r="AZ598" s="210">
        <v>1</v>
      </c>
      <c r="BA598" s="210">
        <v>1</v>
      </c>
      <c r="BB598" s="210">
        <v>1</v>
      </c>
      <c r="BC598" s="210">
        <v>1</v>
      </c>
      <c r="BD598" s="210">
        <v>1</v>
      </c>
      <c r="BE598" s="210">
        <v>1</v>
      </c>
      <c r="BF598" s="210">
        <v>1</v>
      </c>
      <c r="BG598" s="210">
        <v>1</v>
      </c>
      <c r="BH598" s="210">
        <v>1</v>
      </c>
      <c r="BI598" s="210">
        <v>1</v>
      </c>
      <c r="BJ598" s="210">
        <v>1</v>
      </c>
      <c r="BK598" s="210">
        <v>1</v>
      </c>
      <c r="BL598" s="210">
        <v>1</v>
      </c>
      <c r="BM598" s="210">
        <v>1</v>
      </c>
      <c r="BN598" s="210">
        <v>1</v>
      </c>
      <c r="BO598" s="210">
        <v>1</v>
      </c>
      <c r="BP598" s="210">
        <v>1</v>
      </c>
      <c r="BQ598" s="210">
        <v>1</v>
      </c>
      <c r="BR598" s="210">
        <v>1</v>
      </c>
      <c r="BS598" s="210">
        <v>1</v>
      </c>
      <c r="BT598" s="210">
        <v>1</v>
      </c>
      <c r="BU598" s="210"/>
      <c r="BV598" s="210"/>
      <c r="BW598" s="210"/>
      <c r="BX598" s="210"/>
      <c r="BY598" s="210"/>
      <c r="BZ598" s="210"/>
      <c r="CA598" s="210"/>
      <c r="CB598" s="210"/>
      <c r="CC598" s="210"/>
      <c r="CD598" s="210"/>
      <c r="CE598" s="210"/>
      <c r="CF598" s="210"/>
      <c r="CG598" s="210"/>
      <c r="CH598" s="210"/>
      <c r="CI598" s="210"/>
      <c r="CJ598" s="210"/>
      <c r="CK598" s="210"/>
      <c r="CL598" s="210"/>
      <c r="CM598" s="210"/>
      <c r="CN598" s="210"/>
      <c r="CO598" s="210"/>
      <c r="CP598" s="210"/>
      <c r="CQ598" s="210"/>
      <c r="CR598" s="210"/>
      <c r="CS598" s="144"/>
      <c r="CT598" s="144"/>
    </row>
    <row r="599" spans="1:98" ht="15">
      <c r="A599" s="208" t="s">
        <v>8334</v>
      </c>
      <c r="B599" s="285" t="s">
        <v>610</v>
      </c>
      <c r="C599" s="209" t="s">
        <v>562</v>
      </c>
      <c r="D599" s="259"/>
      <c r="E599" s="209" t="s">
        <v>2</v>
      </c>
      <c r="F599" s="209" t="s">
        <v>38</v>
      </c>
      <c r="G599" s="216" t="s">
        <v>35</v>
      </c>
      <c r="H599" s="209" t="s">
        <v>8271</v>
      </c>
      <c r="I599" s="2"/>
      <c r="J599" s="210">
        <v>0</v>
      </c>
      <c r="K599" s="210">
        <v>0</v>
      </c>
      <c r="L599" s="210">
        <v>0</v>
      </c>
      <c r="M599" s="210">
        <v>0</v>
      </c>
      <c r="N599" s="210">
        <v>0</v>
      </c>
      <c r="O599" s="210">
        <v>0</v>
      </c>
      <c r="P599" s="210">
        <v>1</v>
      </c>
      <c r="Q599" s="210">
        <v>1</v>
      </c>
      <c r="R599" s="210">
        <v>1</v>
      </c>
      <c r="S599" s="210">
        <v>1</v>
      </c>
      <c r="T599" s="210">
        <v>1</v>
      </c>
      <c r="U599" s="210">
        <v>1</v>
      </c>
      <c r="V599" s="210">
        <v>1</v>
      </c>
      <c r="W599" s="210">
        <v>1</v>
      </c>
      <c r="X599" s="210">
        <v>1</v>
      </c>
      <c r="Y599" s="210">
        <v>1</v>
      </c>
      <c r="Z599" s="210">
        <v>1</v>
      </c>
      <c r="AA599" s="210">
        <v>1</v>
      </c>
      <c r="AB599" s="210">
        <v>1</v>
      </c>
      <c r="AC599" s="210">
        <v>1</v>
      </c>
      <c r="AD599" s="210">
        <v>1</v>
      </c>
      <c r="AE599" s="210">
        <v>1</v>
      </c>
      <c r="AF599" s="210">
        <v>1</v>
      </c>
      <c r="AG599" s="210">
        <v>1</v>
      </c>
      <c r="AH599" s="210">
        <v>1</v>
      </c>
      <c r="AI599" s="210">
        <v>1</v>
      </c>
      <c r="AJ599" s="210">
        <v>1</v>
      </c>
      <c r="AK599" s="210">
        <v>1</v>
      </c>
      <c r="AL599" s="210">
        <v>1</v>
      </c>
      <c r="AM599" s="210">
        <v>1</v>
      </c>
      <c r="AN599" s="210">
        <v>1</v>
      </c>
      <c r="AO599" s="210">
        <v>1</v>
      </c>
      <c r="AP599" s="210">
        <v>1</v>
      </c>
      <c r="AQ599" s="210">
        <v>1</v>
      </c>
      <c r="AR599" s="210">
        <v>1</v>
      </c>
      <c r="AS599" s="210">
        <v>1</v>
      </c>
      <c r="AT599" s="210">
        <v>1</v>
      </c>
      <c r="AU599" s="210">
        <v>1</v>
      </c>
      <c r="AV599" s="210">
        <v>1</v>
      </c>
      <c r="AW599" s="210">
        <v>1</v>
      </c>
      <c r="AX599" s="210">
        <v>1</v>
      </c>
      <c r="AY599" s="210">
        <v>1</v>
      </c>
      <c r="AZ599" s="210">
        <v>1</v>
      </c>
      <c r="BA599" s="210">
        <v>1</v>
      </c>
      <c r="BB599" s="210">
        <v>1</v>
      </c>
      <c r="BC599" s="210">
        <v>1</v>
      </c>
      <c r="BD599" s="210">
        <v>1</v>
      </c>
      <c r="BE599" s="210">
        <v>1</v>
      </c>
      <c r="BF599" s="210">
        <v>1</v>
      </c>
      <c r="BG599" s="210">
        <v>1</v>
      </c>
      <c r="BH599" s="210">
        <v>1</v>
      </c>
      <c r="BI599" s="210">
        <v>1</v>
      </c>
      <c r="BJ599" s="210">
        <v>1</v>
      </c>
      <c r="BK599" s="210">
        <v>1</v>
      </c>
      <c r="BL599" s="210">
        <v>1</v>
      </c>
      <c r="BM599" s="210">
        <v>1</v>
      </c>
      <c r="BN599" s="210">
        <v>1</v>
      </c>
      <c r="BO599" s="210">
        <v>1</v>
      </c>
      <c r="BP599" s="210">
        <v>1</v>
      </c>
      <c r="BQ599" s="210">
        <v>1</v>
      </c>
      <c r="BR599" s="210">
        <v>1</v>
      </c>
      <c r="BS599" s="210">
        <v>1</v>
      </c>
      <c r="BT599" s="210">
        <v>1</v>
      </c>
      <c r="BU599" s="210"/>
      <c r="BV599" s="210"/>
      <c r="BW599" s="210"/>
      <c r="BX599" s="210"/>
      <c r="BY599" s="210"/>
      <c r="BZ599" s="210"/>
      <c r="CA599" s="210"/>
      <c r="CB599" s="210"/>
      <c r="CC599" s="210"/>
      <c r="CD599" s="210"/>
      <c r="CE599" s="210"/>
      <c r="CF599" s="210"/>
      <c r="CG599" s="210"/>
      <c r="CH599" s="210"/>
      <c r="CI599" s="210"/>
      <c r="CJ599" s="210"/>
      <c r="CK599" s="210"/>
      <c r="CL599" s="210"/>
      <c r="CM599" s="210"/>
      <c r="CN599" s="210"/>
      <c r="CO599" s="210"/>
      <c r="CP599" s="210"/>
      <c r="CQ599" s="210"/>
      <c r="CR599" s="210"/>
      <c r="CS599" s="144"/>
      <c r="CT599" s="144"/>
    </row>
    <row r="600" spans="1:98" ht="15">
      <c r="A600" s="208" t="s">
        <v>8334</v>
      </c>
      <c r="B600" s="285" t="s">
        <v>612</v>
      </c>
      <c r="C600" s="209" t="s">
        <v>562</v>
      </c>
      <c r="D600" s="259"/>
      <c r="E600" s="209" t="s">
        <v>2</v>
      </c>
      <c r="F600" s="209" t="s">
        <v>38</v>
      </c>
      <c r="G600" s="216" t="s">
        <v>35</v>
      </c>
      <c r="H600" s="209" t="s">
        <v>8271</v>
      </c>
      <c r="I600" s="2"/>
      <c r="J600" s="210">
        <v>0</v>
      </c>
      <c r="K600" s="210">
        <v>0</v>
      </c>
      <c r="L600" s="210">
        <v>0</v>
      </c>
      <c r="M600" s="210">
        <v>0</v>
      </c>
      <c r="N600" s="210">
        <v>0</v>
      </c>
      <c r="O600" s="210">
        <v>0</v>
      </c>
      <c r="P600" s="210">
        <v>1</v>
      </c>
      <c r="Q600" s="210">
        <v>1</v>
      </c>
      <c r="R600" s="210">
        <v>1</v>
      </c>
      <c r="S600" s="210">
        <v>1</v>
      </c>
      <c r="T600" s="210">
        <v>1</v>
      </c>
      <c r="U600" s="210">
        <v>1</v>
      </c>
      <c r="V600" s="210">
        <v>1</v>
      </c>
      <c r="W600" s="210">
        <v>1</v>
      </c>
      <c r="X600" s="210">
        <v>1</v>
      </c>
      <c r="Y600" s="210">
        <v>1</v>
      </c>
      <c r="Z600" s="210">
        <v>1</v>
      </c>
      <c r="AA600" s="210">
        <v>1</v>
      </c>
      <c r="AB600" s="210">
        <v>1</v>
      </c>
      <c r="AC600" s="210">
        <v>1</v>
      </c>
      <c r="AD600" s="210">
        <v>1</v>
      </c>
      <c r="AE600" s="210">
        <v>1</v>
      </c>
      <c r="AF600" s="210">
        <v>1</v>
      </c>
      <c r="AG600" s="210">
        <v>1</v>
      </c>
      <c r="AH600" s="210">
        <v>1</v>
      </c>
      <c r="AI600" s="210">
        <v>1</v>
      </c>
      <c r="AJ600" s="210">
        <v>1</v>
      </c>
      <c r="AK600" s="210">
        <v>1</v>
      </c>
      <c r="AL600" s="210">
        <v>1</v>
      </c>
      <c r="AM600" s="210">
        <v>1</v>
      </c>
      <c r="AN600" s="210">
        <v>1</v>
      </c>
      <c r="AO600" s="210">
        <v>1</v>
      </c>
      <c r="AP600" s="210">
        <v>1</v>
      </c>
      <c r="AQ600" s="210">
        <v>1</v>
      </c>
      <c r="AR600" s="210">
        <v>1</v>
      </c>
      <c r="AS600" s="210">
        <v>1</v>
      </c>
      <c r="AT600" s="210">
        <v>1</v>
      </c>
      <c r="AU600" s="210">
        <v>1</v>
      </c>
      <c r="AV600" s="210">
        <v>1</v>
      </c>
      <c r="AW600" s="210">
        <v>1</v>
      </c>
      <c r="AX600" s="210">
        <v>1</v>
      </c>
      <c r="AY600" s="210">
        <v>1</v>
      </c>
      <c r="AZ600" s="210">
        <v>1</v>
      </c>
      <c r="BA600" s="210">
        <v>1</v>
      </c>
      <c r="BB600" s="210">
        <v>1</v>
      </c>
      <c r="BC600" s="210">
        <v>1</v>
      </c>
      <c r="BD600" s="210">
        <v>1</v>
      </c>
      <c r="BE600" s="210">
        <v>1</v>
      </c>
      <c r="BF600" s="210">
        <v>1</v>
      </c>
      <c r="BG600" s="210">
        <v>1</v>
      </c>
      <c r="BH600" s="210">
        <v>1</v>
      </c>
      <c r="BI600" s="210">
        <v>1</v>
      </c>
      <c r="BJ600" s="210">
        <v>1</v>
      </c>
      <c r="BK600" s="210">
        <v>1</v>
      </c>
      <c r="BL600" s="210">
        <v>1</v>
      </c>
      <c r="BM600" s="210">
        <v>1</v>
      </c>
      <c r="BN600" s="210">
        <v>1</v>
      </c>
      <c r="BO600" s="210">
        <v>1</v>
      </c>
      <c r="BP600" s="210">
        <v>1</v>
      </c>
      <c r="BQ600" s="210">
        <v>1</v>
      </c>
      <c r="BR600" s="210">
        <v>1</v>
      </c>
      <c r="BS600" s="210">
        <v>1</v>
      </c>
      <c r="BT600" s="210">
        <v>1</v>
      </c>
      <c r="BU600" s="210"/>
      <c r="BV600" s="210"/>
      <c r="BW600" s="210"/>
      <c r="BX600" s="210"/>
      <c r="BY600" s="210"/>
      <c r="BZ600" s="210"/>
      <c r="CA600" s="210"/>
      <c r="CB600" s="210"/>
      <c r="CC600" s="210"/>
      <c r="CD600" s="210"/>
      <c r="CE600" s="210"/>
      <c r="CF600" s="210"/>
      <c r="CG600" s="210"/>
      <c r="CH600" s="210"/>
      <c r="CI600" s="210"/>
      <c r="CJ600" s="210"/>
      <c r="CK600" s="210"/>
      <c r="CL600" s="210"/>
      <c r="CM600" s="210"/>
      <c r="CN600" s="210"/>
      <c r="CO600" s="210"/>
      <c r="CP600" s="210"/>
      <c r="CQ600" s="210"/>
      <c r="CR600" s="210"/>
      <c r="CS600" s="144"/>
      <c r="CT600" s="144"/>
    </row>
    <row r="601" spans="1:98" ht="15">
      <c r="A601" s="208" t="s">
        <v>8334</v>
      </c>
      <c r="B601" s="285" t="s">
        <v>614</v>
      </c>
      <c r="C601" s="209" t="s">
        <v>562</v>
      </c>
      <c r="D601" s="259"/>
      <c r="E601" s="209" t="s">
        <v>2</v>
      </c>
      <c r="F601" s="209" t="s">
        <v>38</v>
      </c>
      <c r="G601" s="216" t="s">
        <v>35</v>
      </c>
      <c r="H601" s="209" t="s">
        <v>8271</v>
      </c>
      <c r="I601" s="2"/>
      <c r="J601" s="210">
        <v>0</v>
      </c>
      <c r="K601" s="210">
        <v>0</v>
      </c>
      <c r="L601" s="210">
        <v>0</v>
      </c>
      <c r="M601" s="210">
        <v>0</v>
      </c>
      <c r="N601" s="210">
        <v>0</v>
      </c>
      <c r="O601" s="210">
        <v>0</v>
      </c>
      <c r="P601" s="210">
        <v>1</v>
      </c>
      <c r="Q601" s="210">
        <v>1</v>
      </c>
      <c r="R601" s="210">
        <v>1</v>
      </c>
      <c r="S601" s="210">
        <v>1</v>
      </c>
      <c r="T601" s="210">
        <v>1</v>
      </c>
      <c r="U601" s="210">
        <v>1</v>
      </c>
      <c r="V601" s="210">
        <v>1</v>
      </c>
      <c r="W601" s="210">
        <v>1</v>
      </c>
      <c r="X601" s="210">
        <v>1</v>
      </c>
      <c r="Y601" s="210">
        <v>1</v>
      </c>
      <c r="Z601" s="210">
        <v>1</v>
      </c>
      <c r="AA601" s="210">
        <v>1</v>
      </c>
      <c r="AB601" s="210">
        <v>1</v>
      </c>
      <c r="AC601" s="210">
        <v>1</v>
      </c>
      <c r="AD601" s="210">
        <v>1</v>
      </c>
      <c r="AE601" s="210">
        <v>1</v>
      </c>
      <c r="AF601" s="210">
        <v>1</v>
      </c>
      <c r="AG601" s="210">
        <v>1</v>
      </c>
      <c r="AH601" s="210">
        <v>1</v>
      </c>
      <c r="AI601" s="210">
        <v>1</v>
      </c>
      <c r="AJ601" s="210">
        <v>1</v>
      </c>
      <c r="AK601" s="210">
        <v>1</v>
      </c>
      <c r="AL601" s="210">
        <v>1</v>
      </c>
      <c r="AM601" s="210">
        <v>1</v>
      </c>
      <c r="AN601" s="210">
        <v>1</v>
      </c>
      <c r="AO601" s="210">
        <v>1</v>
      </c>
      <c r="AP601" s="210">
        <v>1</v>
      </c>
      <c r="AQ601" s="210">
        <v>1</v>
      </c>
      <c r="AR601" s="210">
        <v>1</v>
      </c>
      <c r="AS601" s="210">
        <v>1</v>
      </c>
      <c r="AT601" s="210">
        <v>1</v>
      </c>
      <c r="AU601" s="210">
        <v>1</v>
      </c>
      <c r="AV601" s="210">
        <v>1</v>
      </c>
      <c r="AW601" s="210">
        <v>1</v>
      </c>
      <c r="AX601" s="210">
        <v>1</v>
      </c>
      <c r="AY601" s="210">
        <v>1</v>
      </c>
      <c r="AZ601" s="210">
        <v>1</v>
      </c>
      <c r="BA601" s="210">
        <v>1</v>
      </c>
      <c r="BB601" s="210">
        <v>1</v>
      </c>
      <c r="BC601" s="210">
        <v>1</v>
      </c>
      <c r="BD601" s="210">
        <v>1</v>
      </c>
      <c r="BE601" s="210">
        <v>1</v>
      </c>
      <c r="BF601" s="210">
        <v>1</v>
      </c>
      <c r="BG601" s="210">
        <v>1</v>
      </c>
      <c r="BH601" s="210">
        <v>1</v>
      </c>
      <c r="BI601" s="210">
        <v>1</v>
      </c>
      <c r="BJ601" s="210">
        <v>1</v>
      </c>
      <c r="BK601" s="210">
        <v>1</v>
      </c>
      <c r="BL601" s="210">
        <v>1</v>
      </c>
      <c r="BM601" s="210">
        <v>1</v>
      </c>
      <c r="BN601" s="210">
        <v>1</v>
      </c>
      <c r="BO601" s="210">
        <v>1</v>
      </c>
      <c r="BP601" s="210">
        <v>1</v>
      </c>
      <c r="BQ601" s="210">
        <v>1</v>
      </c>
      <c r="BR601" s="210">
        <v>1</v>
      </c>
      <c r="BS601" s="210">
        <v>1</v>
      </c>
      <c r="BT601" s="210">
        <v>1</v>
      </c>
      <c r="BU601" s="210"/>
      <c r="BV601" s="210"/>
      <c r="BW601" s="210"/>
      <c r="BX601" s="210"/>
      <c r="BY601" s="210"/>
      <c r="BZ601" s="210"/>
      <c r="CA601" s="210"/>
      <c r="CB601" s="210"/>
      <c r="CC601" s="210"/>
      <c r="CD601" s="210"/>
      <c r="CE601" s="210"/>
      <c r="CF601" s="210"/>
      <c r="CG601" s="210"/>
      <c r="CH601" s="210"/>
      <c r="CI601" s="210"/>
      <c r="CJ601" s="210"/>
      <c r="CK601" s="210"/>
      <c r="CL601" s="210"/>
      <c r="CM601" s="210"/>
      <c r="CN601" s="210"/>
      <c r="CO601" s="210"/>
      <c r="CP601" s="210"/>
      <c r="CQ601" s="210"/>
      <c r="CR601" s="210"/>
      <c r="CS601" s="144"/>
      <c r="CT601" s="144"/>
    </row>
    <row r="602" spans="1:98" ht="15">
      <c r="A602" s="208" t="s">
        <v>8334</v>
      </c>
      <c r="B602" s="285" t="s">
        <v>616</v>
      </c>
      <c r="C602" s="209" t="s">
        <v>562</v>
      </c>
      <c r="D602" s="259"/>
      <c r="E602" s="209" t="s">
        <v>2</v>
      </c>
      <c r="F602" s="209" t="s">
        <v>38</v>
      </c>
      <c r="G602" s="216" t="s">
        <v>35</v>
      </c>
      <c r="H602" s="209" t="s">
        <v>8271</v>
      </c>
      <c r="I602" s="2"/>
      <c r="J602" s="210">
        <v>0</v>
      </c>
      <c r="K602" s="210">
        <v>0</v>
      </c>
      <c r="L602" s="210">
        <v>0</v>
      </c>
      <c r="M602" s="210">
        <v>0</v>
      </c>
      <c r="N602" s="210">
        <v>0</v>
      </c>
      <c r="O602" s="210">
        <v>0</v>
      </c>
      <c r="P602" s="210">
        <v>1</v>
      </c>
      <c r="Q602" s="210">
        <v>1</v>
      </c>
      <c r="R602" s="210">
        <v>1</v>
      </c>
      <c r="S602" s="210">
        <v>1</v>
      </c>
      <c r="T602" s="210">
        <v>1</v>
      </c>
      <c r="U602" s="210">
        <v>1</v>
      </c>
      <c r="V602" s="210">
        <v>1</v>
      </c>
      <c r="W602" s="210">
        <v>1</v>
      </c>
      <c r="X602" s="210">
        <v>1</v>
      </c>
      <c r="Y602" s="210">
        <v>1</v>
      </c>
      <c r="Z602" s="210">
        <v>1</v>
      </c>
      <c r="AA602" s="210">
        <v>1</v>
      </c>
      <c r="AB602" s="210">
        <v>1</v>
      </c>
      <c r="AC602" s="210">
        <v>1</v>
      </c>
      <c r="AD602" s="210">
        <v>1</v>
      </c>
      <c r="AE602" s="210">
        <v>1</v>
      </c>
      <c r="AF602" s="210">
        <v>1</v>
      </c>
      <c r="AG602" s="210">
        <v>1</v>
      </c>
      <c r="AH602" s="210">
        <v>1</v>
      </c>
      <c r="AI602" s="210">
        <v>1</v>
      </c>
      <c r="AJ602" s="210">
        <v>1</v>
      </c>
      <c r="AK602" s="210">
        <v>1</v>
      </c>
      <c r="AL602" s="210">
        <v>1</v>
      </c>
      <c r="AM602" s="210">
        <v>1</v>
      </c>
      <c r="AN602" s="210">
        <v>1</v>
      </c>
      <c r="AO602" s="210">
        <v>1</v>
      </c>
      <c r="AP602" s="210">
        <v>1</v>
      </c>
      <c r="AQ602" s="210">
        <v>1</v>
      </c>
      <c r="AR602" s="210">
        <v>1</v>
      </c>
      <c r="AS602" s="210">
        <v>1</v>
      </c>
      <c r="AT602" s="210">
        <v>1</v>
      </c>
      <c r="AU602" s="210">
        <v>1</v>
      </c>
      <c r="AV602" s="210">
        <v>1</v>
      </c>
      <c r="AW602" s="210">
        <v>1</v>
      </c>
      <c r="AX602" s="210">
        <v>1</v>
      </c>
      <c r="AY602" s="210">
        <v>1</v>
      </c>
      <c r="AZ602" s="210">
        <v>1</v>
      </c>
      <c r="BA602" s="210">
        <v>1</v>
      </c>
      <c r="BB602" s="210">
        <v>1</v>
      </c>
      <c r="BC602" s="210">
        <v>1</v>
      </c>
      <c r="BD602" s="210">
        <v>1</v>
      </c>
      <c r="BE602" s="210">
        <v>1</v>
      </c>
      <c r="BF602" s="210">
        <v>1</v>
      </c>
      <c r="BG602" s="210">
        <v>1</v>
      </c>
      <c r="BH602" s="210">
        <v>1</v>
      </c>
      <c r="BI602" s="210">
        <v>1</v>
      </c>
      <c r="BJ602" s="210">
        <v>1</v>
      </c>
      <c r="BK602" s="210">
        <v>1</v>
      </c>
      <c r="BL602" s="210">
        <v>1</v>
      </c>
      <c r="BM602" s="210">
        <v>1</v>
      </c>
      <c r="BN602" s="210">
        <v>1</v>
      </c>
      <c r="BO602" s="210">
        <v>1</v>
      </c>
      <c r="BP602" s="210">
        <v>1</v>
      </c>
      <c r="BQ602" s="210">
        <v>1</v>
      </c>
      <c r="BR602" s="210">
        <v>1</v>
      </c>
      <c r="BS602" s="210">
        <v>1</v>
      </c>
      <c r="BT602" s="210">
        <v>1</v>
      </c>
      <c r="BU602" s="210"/>
      <c r="BV602" s="210"/>
      <c r="BW602" s="210"/>
      <c r="BX602" s="210"/>
      <c r="BY602" s="210"/>
      <c r="BZ602" s="210"/>
      <c r="CA602" s="210"/>
      <c r="CB602" s="210"/>
      <c r="CC602" s="210"/>
      <c r="CD602" s="210"/>
      <c r="CE602" s="210"/>
      <c r="CF602" s="210"/>
      <c r="CG602" s="210"/>
      <c r="CH602" s="210"/>
      <c r="CI602" s="210"/>
      <c r="CJ602" s="210"/>
      <c r="CK602" s="210"/>
      <c r="CL602" s="210"/>
      <c r="CM602" s="210"/>
      <c r="CN602" s="210"/>
      <c r="CO602" s="210"/>
      <c r="CP602" s="210"/>
      <c r="CQ602" s="210"/>
      <c r="CR602" s="210"/>
      <c r="CS602" s="144"/>
      <c r="CT602" s="144"/>
    </row>
    <row r="603" spans="1:98" ht="15">
      <c r="A603" s="208" t="s">
        <v>8334</v>
      </c>
      <c r="B603" s="285" t="s">
        <v>618</v>
      </c>
      <c r="C603" s="209" t="s">
        <v>562</v>
      </c>
      <c r="D603" s="259"/>
      <c r="E603" s="209" t="s">
        <v>2</v>
      </c>
      <c r="F603" s="209" t="s">
        <v>38</v>
      </c>
      <c r="G603" s="216" t="s">
        <v>35</v>
      </c>
      <c r="H603" s="209" t="s">
        <v>8271</v>
      </c>
      <c r="I603" s="2"/>
      <c r="J603" s="210">
        <v>0</v>
      </c>
      <c r="K603" s="210">
        <v>0</v>
      </c>
      <c r="L603" s="210">
        <v>0</v>
      </c>
      <c r="M603" s="210">
        <v>0</v>
      </c>
      <c r="N603" s="210">
        <v>0</v>
      </c>
      <c r="O603" s="210">
        <v>0</v>
      </c>
      <c r="P603" s="210">
        <v>1</v>
      </c>
      <c r="Q603" s="210">
        <v>1</v>
      </c>
      <c r="R603" s="210">
        <v>1</v>
      </c>
      <c r="S603" s="210">
        <v>1</v>
      </c>
      <c r="T603" s="210">
        <v>1</v>
      </c>
      <c r="U603" s="210">
        <v>1</v>
      </c>
      <c r="V603" s="210">
        <v>1</v>
      </c>
      <c r="W603" s="210">
        <v>1</v>
      </c>
      <c r="X603" s="210">
        <v>1</v>
      </c>
      <c r="Y603" s="210">
        <v>1</v>
      </c>
      <c r="Z603" s="210">
        <v>1</v>
      </c>
      <c r="AA603" s="210">
        <v>1</v>
      </c>
      <c r="AB603" s="210">
        <v>1</v>
      </c>
      <c r="AC603" s="210">
        <v>1</v>
      </c>
      <c r="AD603" s="210">
        <v>1</v>
      </c>
      <c r="AE603" s="210">
        <v>1</v>
      </c>
      <c r="AF603" s="210">
        <v>1</v>
      </c>
      <c r="AG603" s="210">
        <v>1</v>
      </c>
      <c r="AH603" s="210">
        <v>1</v>
      </c>
      <c r="AI603" s="210">
        <v>1</v>
      </c>
      <c r="AJ603" s="210">
        <v>1</v>
      </c>
      <c r="AK603" s="210">
        <v>1</v>
      </c>
      <c r="AL603" s="210">
        <v>1</v>
      </c>
      <c r="AM603" s="210">
        <v>1</v>
      </c>
      <c r="AN603" s="210">
        <v>1</v>
      </c>
      <c r="AO603" s="210">
        <v>1</v>
      </c>
      <c r="AP603" s="210">
        <v>1</v>
      </c>
      <c r="AQ603" s="210">
        <v>1</v>
      </c>
      <c r="AR603" s="210">
        <v>1</v>
      </c>
      <c r="AS603" s="210">
        <v>1</v>
      </c>
      <c r="AT603" s="210">
        <v>1</v>
      </c>
      <c r="AU603" s="210">
        <v>1</v>
      </c>
      <c r="AV603" s="210">
        <v>1</v>
      </c>
      <c r="AW603" s="210">
        <v>1</v>
      </c>
      <c r="AX603" s="210">
        <v>1</v>
      </c>
      <c r="AY603" s="210">
        <v>1</v>
      </c>
      <c r="AZ603" s="210">
        <v>1</v>
      </c>
      <c r="BA603" s="210">
        <v>1</v>
      </c>
      <c r="BB603" s="210">
        <v>1</v>
      </c>
      <c r="BC603" s="210">
        <v>1</v>
      </c>
      <c r="BD603" s="210">
        <v>1</v>
      </c>
      <c r="BE603" s="210">
        <v>1</v>
      </c>
      <c r="BF603" s="210">
        <v>1</v>
      </c>
      <c r="BG603" s="210">
        <v>1</v>
      </c>
      <c r="BH603" s="210">
        <v>1</v>
      </c>
      <c r="BI603" s="210">
        <v>1</v>
      </c>
      <c r="BJ603" s="210">
        <v>1</v>
      </c>
      <c r="BK603" s="210">
        <v>1</v>
      </c>
      <c r="BL603" s="210">
        <v>1</v>
      </c>
      <c r="BM603" s="210">
        <v>1</v>
      </c>
      <c r="BN603" s="210">
        <v>1</v>
      </c>
      <c r="BO603" s="210">
        <v>1</v>
      </c>
      <c r="BP603" s="210">
        <v>1</v>
      </c>
      <c r="BQ603" s="210">
        <v>1</v>
      </c>
      <c r="BR603" s="210">
        <v>1</v>
      </c>
      <c r="BS603" s="210">
        <v>1</v>
      </c>
      <c r="BT603" s="210">
        <v>1</v>
      </c>
      <c r="BU603" s="210"/>
      <c r="BV603" s="210"/>
      <c r="BW603" s="210"/>
      <c r="BX603" s="210"/>
      <c r="BY603" s="210"/>
      <c r="BZ603" s="210"/>
      <c r="CA603" s="210"/>
      <c r="CB603" s="210"/>
      <c r="CC603" s="210"/>
      <c r="CD603" s="210"/>
      <c r="CE603" s="210"/>
      <c r="CF603" s="210"/>
      <c r="CG603" s="210"/>
      <c r="CH603" s="210"/>
      <c r="CI603" s="210"/>
      <c r="CJ603" s="210"/>
      <c r="CK603" s="210"/>
      <c r="CL603" s="210"/>
      <c r="CM603" s="210"/>
      <c r="CN603" s="210"/>
      <c r="CO603" s="210"/>
      <c r="CP603" s="210"/>
      <c r="CQ603" s="210"/>
      <c r="CR603" s="210"/>
      <c r="CS603" s="144"/>
      <c r="CT603" s="144"/>
    </row>
    <row r="604" spans="1:98" ht="15">
      <c r="A604" s="208" t="s">
        <v>8334</v>
      </c>
      <c r="B604" s="285" t="s">
        <v>621</v>
      </c>
      <c r="C604" s="209" t="s">
        <v>562</v>
      </c>
      <c r="D604" s="259"/>
      <c r="E604" s="209" t="s">
        <v>2</v>
      </c>
      <c r="F604" s="209" t="s">
        <v>38</v>
      </c>
      <c r="G604" s="216" t="s">
        <v>35</v>
      </c>
      <c r="H604" s="209" t="s">
        <v>8271</v>
      </c>
      <c r="I604" s="2"/>
      <c r="J604" s="210">
        <v>0</v>
      </c>
      <c r="K604" s="210">
        <v>0</v>
      </c>
      <c r="L604" s="210">
        <v>0</v>
      </c>
      <c r="M604" s="210">
        <v>0</v>
      </c>
      <c r="N604" s="210">
        <v>0</v>
      </c>
      <c r="O604" s="210">
        <v>0</v>
      </c>
      <c r="P604" s="210">
        <v>1</v>
      </c>
      <c r="Q604" s="210">
        <v>1</v>
      </c>
      <c r="R604" s="210">
        <v>1</v>
      </c>
      <c r="S604" s="210">
        <v>1</v>
      </c>
      <c r="T604" s="210">
        <v>1</v>
      </c>
      <c r="U604" s="210">
        <v>1</v>
      </c>
      <c r="V604" s="210">
        <v>1</v>
      </c>
      <c r="W604" s="210">
        <v>1</v>
      </c>
      <c r="X604" s="210">
        <v>1</v>
      </c>
      <c r="Y604" s="210">
        <v>1</v>
      </c>
      <c r="Z604" s="210">
        <v>1</v>
      </c>
      <c r="AA604" s="210">
        <v>1</v>
      </c>
      <c r="AB604" s="210">
        <v>1</v>
      </c>
      <c r="AC604" s="210">
        <v>1</v>
      </c>
      <c r="AD604" s="210">
        <v>1</v>
      </c>
      <c r="AE604" s="210">
        <v>1</v>
      </c>
      <c r="AF604" s="210">
        <v>1</v>
      </c>
      <c r="AG604" s="210">
        <v>1</v>
      </c>
      <c r="AH604" s="210">
        <v>1</v>
      </c>
      <c r="AI604" s="210">
        <v>1</v>
      </c>
      <c r="AJ604" s="210">
        <v>1</v>
      </c>
      <c r="AK604" s="210">
        <v>1</v>
      </c>
      <c r="AL604" s="210">
        <v>1</v>
      </c>
      <c r="AM604" s="210">
        <v>1</v>
      </c>
      <c r="AN604" s="210">
        <v>1</v>
      </c>
      <c r="AO604" s="210">
        <v>1</v>
      </c>
      <c r="AP604" s="210">
        <v>1</v>
      </c>
      <c r="AQ604" s="210">
        <v>1</v>
      </c>
      <c r="AR604" s="210">
        <v>1</v>
      </c>
      <c r="AS604" s="210">
        <v>1</v>
      </c>
      <c r="AT604" s="210">
        <v>1</v>
      </c>
      <c r="AU604" s="210">
        <v>1</v>
      </c>
      <c r="AV604" s="210">
        <v>1</v>
      </c>
      <c r="AW604" s="210">
        <v>1</v>
      </c>
      <c r="AX604" s="210">
        <v>1</v>
      </c>
      <c r="AY604" s="210">
        <v>1</v>
      </c>
      <c r="AZ604" s="210">
        <v>1</v>
      </c>
      <c r="BA604" s="210">
        <v>1</v>
      </c>
      <c r="BB604" s="210">
        <v>1</v>
      </c>
      <c r="BC604" s="210">
        <v>1</v>
      </c>
      <c r="BD604" s="210">
        <v>1</v>
      </c>
      <c r="BE604" s="210">
        <v>1</v>
      </c>
      <c r="BF604" s="210">
        <v>1</v>
      </c>
      <c r="BG604" s="210">
        <v>1</v>
      </c>
      <c r="BH604" s="210">
        <v>1</v>
      </c>
      <c r="BI604" s="210">
        <v>1</v>
      </c>
      <c r="BJ604" s="210">
        <v>1</v>
      </c>
      <c r="BK604" s="210">
        <v>1</v>
      </c>
      <c r="BL604" s="210">
        <v>1</v>
      </c>
      <c r="BM604" s="210">
        <v>1</v>
      </c>
      <c r="BN604" s="210">
        <v>1</v>
      </c>
      <c r="BO604" s="210">
        <v>1</v>
      </c>
      <c r="BP604" s="210">
        <v>1</v>
      </c>
      <c r="BQ604" s="210">
        <v>1</v>
      </c>
      <c r="BR604" s="210">
        <v>1</v>
      </c>
      <c r="BS604" s="210">
        <v>1</v>
      </c>
      <c r="BT604" s="210">
        <v>1</v>
      </c>
      <c r="BU604" s="210"/>
      <c r="BV604" s="210"/>
      <c r="BW604" s="210"/>
      <c r="BX604" s="210"/>
      <c r="BY604" s="210"/>
      <c r="BZ604" s="210"/>
      <c r="CA604" s="210"/>
      <c r="CB604" s="210"/>
      <c r="CC604" s="210"/>
      <c r="CD604" s="210"/>
      <c r="CE604" s="210"/>
      <c r="CF604" s="210"/>
      <c r="CG604" s="210"/>
      <c r="CH604" s="210"/>
      <c r="CI604" s="210"/>
      <c r="CJ604" s="210"/>
      <c r="CK604" s="210"/>
      <c r="CL604" s="210"/>
      <c r="CM604" s="210"/>
      <c r="CN604" s="210"/>
      <c r="CO604" s="210"/>
      <c r="CP604" s="210"/>
      <c r="CQ604" s="210"/>
      <c r="CR604" s="210"/>
      <c r="CS604" s="144"/>
      <c r="CT604" s="144"/>
    </row>
    <row r="605" spans="1:98" ht="15">
      <c r="A605" s="208" t="s">
        <v>8334</v>
      </c>
      <c r="B605" s="285" t="s">
        <v>624</v>
      </c>
      <c r="C605" s="209" t="s">
        <v>562</v>
      </c>
      <c r="D605" s="259"/>
      <c r="E605" s="209" t="s">
        <v>2</v>
      </c>
      <c r="F605" s="209" t="s">
        <v>38</v>
      </c>
      <c r="G605" s="216" t="s">
        <v>35</v>
      </c>
      <c r="H605" s="209" t="s">
        <v>8271</v>
      </c>
      <c r="I605" s="2"/>
      <c r="J605" s="210">
        <v>0</v>
      </c>
      <c r="K605" s="210">
        <v>0</v>
      </c>
      <c r="L605" s="210">
        <v>0</v>
      </c>
      <c r="M605" s="210">
        <v>0</v>
      </c>
      <c r="N605" s="210">
        <v>0</v>
      </c>
      <c r="O605" s="210">
        <v>0</v>
      </c>
      <c r="P605" s="210">
        <v>1</v>
      </c>
      <c r="Q605" s="210">
        <v>1</v>
      </c>
      <c r="R605" s="210">
        <v>1</v>
      </c>
      <c r="S605" s="210">
        <v>1</v>
      </c>
      <c r="T605" s="210">
        <v>1</v>
      </c>
      <c r="U605" s="210">
        <v>1</v>
      </c>
      <c r="V605" s="210">
        <v>1</v>
      </c>
      <c r="W605" s="210">
        <v>1</v>
      </c>
      <c r="X605" s="210">
        <v>1</v>
      </c>
      <c r="Y605" s="210">
        <v>1</v>
      </c>
      <c r="Z605" s="210">
        <v>1</v>
      </c>
      <c r="AA605" s="210">
        <v>1</v>
      </c>
      <c r="AB605" s="210">
        <v>1</v>
      </c>
      <c r="AC605" s="210">
        <v>1</v>
      </c>
      <c r="AD605" s="210">
        <v>1</v>
      </c>
      <c r="AE605" s="210">
        <v>1</v>
      </c>
      <c r="AF605" s="210">
        <v>1</v>
      </c>
      <c r="AG605" s="210">
        <v>1</v>
      </c>
      <c r="AH605" s="210">
        <v>1</v>
      </c>
      <c r="AI605" s="210">
        <v>1</v>
      </c>
      <c r="AJ605" s="210">
        <v>1</v>
      </c>
      <c r="AK605" s="210">
        <v>1</v>
      </c>
      <c r="AL605" s="210">
        <v>1</v>
      </c>
      <c r="AM605" s="210">
        <v>1</v>
      </c>
      <c r="AN605" s="210">
        <v>1</v>
      </c>
      <c r="AO605" s="210">
        <v>1</v>
      </c>
      <c r="AP605" s="210">
        <v>1</v>
      </c>
      <c r="AQ605" s="210">
        <v>1</v>
      </c>
      <c r="AR605" s="210">
        <v>1</v>
      </c>
      <c r="AS605" s="210">
        <v>1</v>
      </c>
      <c r="AT605" s="210">
        <v>1</v>
      </c>
      <c r="AU605" s="210">
        <v>1</v>
      </c>
      <c r="AV605" s="210">
        <v>1</v>
      </c>
      <c r="AW605" s="210">
        <v>1</v>
      </c>
      <c r="AX605" s="210">
        <v>1</v>
      </c>
      <c r="AY605" s="210">
        <v>1</v>
      </c>
      <c r="AZ605" s="210">
        <v>1</v>
      </c>
      <c r="BA605" s="210">
        <v>1</v>
      </c>
      <c r="BB605" s="210">
        <v>1</v>
      </c>
      <c r="BC605" s="210">
        <v>1</v>
      </c>
      <c r="BD605" s="210">
        <v>1</v>
      </c>
      <c r="BE605" s="210">
        <v>1</v>
      </c>
      <c r="BF605" s="210">
        <v>1</v>
      </c>
      <c r="BG605" s="210">
        <v>1</v>
      </c>
      <c r="BH605" s="210">
        <v>1</v>
      </c>
      <c r="BI605" s="210">
        <v>1</v>
      </c>
      <c r="BJ605" s="210">
        <v>1</v>
      </c>
      <c r="BK605" s="210">
        <v>1</v>
      </c>
      <c r="BL605" s="210">
        <v>1</v>
      </c>
      <c r="BM605" s="210">
        <v>1</v>
      </c>
      <c r="BN605" s="210">
        <v>1</v>
      </c>
      <c r="BO605" s="210">
        <v>1</v>
      </c>
      <c r="BP605" s="210">
        <v>1</v>
      </c>
      <c r="BQ605" s="210">
        <v>1</v>
      </c>
      <c r="BR605" s="210">
        <v>1</v>
      </c>
      <c r="BS605" s="210">
        <v>1</v>
      </c>
      <c r="BT605" s="210">
        <v>1</v>
      </c>
      <c r="BU605" s="210"/>
      <c r="BV605" s="210"/>
      <c r="BW605" s="210"/>
      <c r="BX605" s="210"/>
      <c r="BY605" s="210"/>
      <c r="BZ605" s="210"/>
      <c r="CA605" s="210"/>
      <c r="CB605" s="210"/>
      <c r="CC605" s="210"/>
      <c r="CD605" s="210"/>
      <c r="CE605" s="210"/>
      <c r="CF605" s="210"/>
      <c r="CG605" s="210"/>
      <c r="CH605" s="210"/>
      <c r="CI605" s="210"/>
      <c r="CJ605" s="210"/>
      <c r="CK605" s="210"/>
      <c r="CL605" s="210"/>
      <c r="CM605" s="210"/>
      <c r="CN605" s="210"/>
      <c r="CO605" s="210"/>
      <c r="CP605" s="210"/>
      <c r="CQ605" s="210"/>
      <c r="CR605" s="210"/>
      <c r="CS605" s="144"/>
      <c r="CT605" s="144"/>
    </row>
    <row r="606" spans="1:98" ht="15">
      <c r="A606" s="208" t="s">
        <v>8334</v>
      </c>
      <c r="B606" s="285" t="s">
        <v>627</v>
      </c>
      <c r="C606" s="209" t="s">
        <v>562</v>
      </c>
      <c r="D606" s="259"/>
      <c r="E606" s="209" t="s">
        <v>2</v>
      </c>
      <c r="F606" s="209" t="s">
        <v>38</v>
      </c>
      <c r="G606" s="216" t="s">
        <v>35</v>
      </c>
      <c r="H606" s="209" t="s">
        <v>8271</v>
      </c>
      <c r="I606" s="2"/>
      <c r="J606" s="210">
        <v>0</v>
      </c>
      <c r="K606" s="210">
        <v>0</v>
      </c>
      <c r="L606" s="210">
        <v>0</v>
      </c>
      <c r="M606" s="210">
        <v>0</v>
      </c>
      <c r="N606" s="210">
        <v>0</v>
      </c>
      <c r="O606" s="210">
        <v>0</v>
      </c>
      <c r="P606" s="210">
        <v>1</v>
      </c>
      <c r="Q606" s="210">
        <v>1</v>
      </c>
      <c r="R606" s="210">
        <v>1</v>
      </c>
      <c r="S606" s="210">
        <v>1</v>
      </c>
      <c r="T606" s="210">
        <v>1</v>
      </c>
      <c r="U606" s="210">
        <v>1</v>
      </c>
      <c r="V606" s="210">
        <v>1</v>
      </c>
      <c r="W606" s="210">
        <v>1</v>
      </c>
      <c r="X606" s="210">
        <v>1</v>
      </c>
      <c r="Y606" s="210">
        <v>1</v>
      </c>
      <c r="Z606" s="210">
        <v>1</v>
      </c>
      <c r="AA606" s="210">
        <v>1</v>
      </c>
      <c r="AB606" s="210">
        <v>1</v>
      </c>
      <c r="AC606" s="210">
        <v>1</v>
      </c>
      <c r="AD606" s="210">
        <v>1</v>
      </c>
      <c r="AE606" s="210">
        <v>1</v>
      </c>
      <c r="AF606" s="210">
        <v>1</v>
      </c>
      <c r="AG606" s="210">
        <v>1</v>
      </c>
      <c r="AH606" s="210">
        <v>1</v>
      </c>
      <c r="AI606" s="210">
        <v>1</v>
      </c>
      <c r="AJ606" s="210">
        <v>1</v>
      </c>
      <c r="AK606" s="210">
        <v>1</v>
      </c>
      <c r="AL606" s="210">
        <v>1</v>
      </c>
      <c r="AM606" s="210">
        <v>1</v>
      </c>
      <c r="AN606" s="210">
        <v>1</v>
      </c>
      <c r="AO606" s="210">
        <v>1</v>
      </c>
      <c r="AP606" s="210">
        <v>1</v>
      </c>
      <c r="AQ606" s="210">
        <v>1</v>
      </c>
      <c r="AR606" s="210">
        <v>1</v>
      </c>
      <c r="AS606" s="210">
        <v>1</v>
      </c>
      <c r="AT606" s="210">
        <v>1</v>
      </c>
      <c r="AU606" s="210">
        <v>1</v>
      </c>
      <c r="AV606" s="210">
        <v>1</v>
      </c>
      <c r="AW606" s="210">
        <v>1</v>
      </c>
      <c r="AX606" s="210">
        <v>1</v>
      </c>
      <c r="AY606" s="210">
        <v>1</v>
      </c>
      <c r="AZ606" s="210">
        <v>1</v>
      </c>
      <c r="BA606" s="210">
        <v>1</v>
      </c>
      <c r="BB606" s="210">
        <v>1</v>
      </c>
      <c r="BC606" s="210">
        <v>1</v>
      </c>
      <c r="BD606" s="210">
        <v>1</v>
      </c>
      <c r="BE606" s="210">
        <v>1</v>
      </c>
      <c r="BF606" s="210">
        <v>1</v>
      </c>
      <c r="BG606" s="210">
        <v>1</v>
      </c>
      <c r="BH606" s="210">
        <v>1</v>
      </c>
      <c r="BI606" s="210">
        <v>1</v>
      </c>
      <c r="BJ606" s="210">
        <v>1</v>
      </c>
      <c r="BK606" s="210">
        <v>1</v>
      </c>
      <c r="BL606" s="210">
        <v>1</v>
      </c>
      <c r="BM606" s="210">
        <v>1</v>
      </c>
      <c r="BN606" s="210">
        <v>1</v>
      </c>
      <c r="BO606" s="210">
        <v>1</v>
      </c>
      <c r="BP606" s="210">
        <v>1</v>
      </c>
      <c r="BQ606" s="210">
        <v>1</v>
      </c>
      <c r="BR606" s="210">
        <v>1</v>
      </c>
      <c r="BS606" s="210">
        <v>1</v>
      </c>
      <c r="BT606" s="210">
        <v>1</v>
      </c>
      <c r="BU606" s="210"/>
      <c r="BV606" s="210"/>
      <c r="BW606" s="210"/>
      <c r="BX606" s="210"/>
      <c r="BY606" s="210"/>
      <c r="BZ606" s="210"/>
      <c r="CA606" s="210"/>
      <c r="CB606" s="210"/>
      <c r="CC606" s="210"/>
      <c r="CD606" s="210"/>
      <c r="CE606" s="210"/>
      <c r="CF606" s="210"/>
      <c r="CG606" s="210"/>
      <c r="CH606" s="210"/>
      <c r="CI606" s="210"/>
      <c r="CJ606" s="210"/>
      <c r="CK606" s="210"/>
      <c r="CL606" s="210"/>
      <c r="CM606" s="210"/>
      <c r="CN606" s="210"/>
      <c r="CO606" s="210"/>
      <c r="CP606" s="210"/>
      <c r="CQ606" s="210"/>
      <c r="CR606" s="210"/>
      <c r="CS606" s="144"/>
      <c r="CT606" s="144"/>
    </row>
    <row r="607" spans="1:98" ht="15">
      <c r="A607" s="208" t="s">
        <v>8334</v>
      </c>
      <c r="B607" s="285" t="s">
        <v>630</v>
      </c>
      <c r="C607" s="209" t="s">
        <v>562</v>
      </c>
      <c r="D607" s="259"/>
      <c r="E607" s="209" t="s">
        <v>2</v>
      </c>
      <c r="F607" s="209" t="s">
        <v>38</v>
      </c>
      <c r="G607" s="216" t="s">
        <v>35</v>
      </c>
      <c r="H607" s="209" t="s">
        <v>8271</v>
      </c>
      <c r="I607" s="2"/>
      <c r="J607" s="210">
        <v>0</v>
      </c>
      <c r="K607" s="210">
        <v>0</v>
      </c>
      <c r="L607" s="210">
        <v>0</v>
      </c>
      <c r="M607" s="210">
        <v>0</v>
      </c>
      <c r="N607" s="210">
        <v>0</v>
      </c>
      <c r="O607" s="210">
        <v>0</v>
      </c>
      <c r="P607" s="210">
        <v>1</v>
      </c>
      <c r="Q607" s="210">
        <v>1</v>
      </c>
      <c r="R607" s="210">
        <v>1</v>
      </c>
      <c r="S607" s="210">
        <v>1</v>
      </c>
      <c r="T607" s="210">
        <v>1</v>
      </c>
      <c r="U607" s="210">
        <v>1</v>
      </c>
      <c r="V607" s="210">
        <v>1</v>
      </c>
      <c r="W607" s="210">
        <v>1</v>
      </c>
      <c r="X607" s="210">
        <v>1</v>
      </c>
      <c r="Y607" s="210">
        <v>1</v>
      </c>
      <c r="Z607" s="210">
        <v>1</v>
      </c>
      <c r="AA607" s="210">
        <v>1</v>
      </c>
      <c r="AB607" s="210">
        <v>1</v>
      </c>
      <c r="AC607" s="210">
        <v>1</v>
      </c>
      <c r="AD607" s="210">
        <v>1</v>
      </c>
      <c r="AE607" s="210">
        <v>1</v>
      </c>
      <c r="AF607" s="210">
        <v>1</v>
      </c>
      <c r="AG607" s="210">
        <v>1</v>
      </c>
      <c r="AH607" s="210">
        <v>1</v>
      </c>
      <c r="AI607" s="210">
        <v>1</v>
      </c>
      <c r="AJ607" s="210">
        <v>1</v>
      </c>
      <c r="AK607" s="210">
        <v>1</v>
      </c>
      <c r="AL607" s="210">
        <v>1</v>
      </c>
      <c r="AM607" s="210">
        <v>1</v>
      </c>
      <c r="AN607" s="210">
        <v>1</v>
      </c>
      <c r="AO607" s="210">
        <v>1</v>
      </c>
      <c r="AP607" s="210">
        <v>1</v>
      </c>
      <c r="AQ607" s="210">
        <v>1</v>
      </c>
      <c r="AR607" s="210">
        <v>1</v>
      </c>
      <c r="AS607" s="210">
        <v>1</v>
      </c>
      <c r="AT607" s="210">
        <v>1</v>
      </c>
      <c r="AU607" s="210">
        <v>1</v>
      </c>
      <c r="AV607" s="210">
        <v>1</v>
      </c>
      <c r="AW607" s="210">
        <v>1</v>
      </c>
      <c r="AX607" s="210">
        <v>1</v>
      </c>
      <c r="AY607" s="210">
        <v>1</v>
      </c>
      <c r="AZ607" s="210">
        <v>1</v>
      </c>
      <c r="BA607" s="210">
        <v>1</v>
      </c>
      <c r="BB607" s="210">
        <v>1</v>
      </c>
      <c r="BC607" s="210">
        <v>1</v>
      </c>
      <c r="BD607" s="210">
        <v>1</v>
      </c>
      <c r="BE607" s="210">
        <v>1</v>
      </c>
      <c r="BF607" s="210">
        <v>1</v>
      </c>
      <c r="BG607" s="210">
        <v>1</v>
      </c>
      <c r="BH607" s="210">
        <v>1</v>
      </c>
      <c r="BI607" s="210">
        <v>1</v>
      </c>
      <c r="BJ607" s="210">
        <v>1</v>
      </c>
      <c r="BK607" s="210">
        <v>1</v>
      </c>
      <c r="BL607" s="210">
        <v>1</v>
      </c>
      <c r="BM607" s="210">
        <v>1</v>
      </c>
      <c r="BN607" s="210">
        <v>1</v>
      </c>
      <c r="BO607" s="210">
        <v>1</v>
      </c>
      <c r="BP607" s="210">
        <v>1</v>
      </c>
      <c r="BQ607" s="210">
        <v>1</v>
      </c>
      <c r="BR607" s="210">
        <v>1</v>
      </c>
      <c r="BS607" s="210">
        <v>1</v>
      </c>
      <c r="BT607" s="210">
        <v>1</v>
      </c>
      <c r="BU607" s="210"/>
      <c r="BV607" s="210"/>
      <c r="BW607" s="210"/>
      <c r="BX607" s="210"/>
      <c r="BY607" s="210"/>
      <c r="BZ607" s="210"/>
      <c r="CA607" s="210"/>
      <c r="CB607" s="210"/>
      <c r="CC607" s="210"/>
      <c r="CD607" s="210"/>
      <c r="CE607" s="210"/>
      <c r="CF607" s="210"/>
      <c r="CG607" s="210"/>
      <c r="CH607" s="210"/>
      <c r="CI607" s="210"/>
      <c r="CJ607" s="210"/>
      <c r="CK607" s="210"/>
      <c r="CL607" s="210"/>
      <c r="CM607" s="210"/>
      <c r="CN607" s="210"/>
      <c r="CO607" s="210"/>
      <c r="CP607" s="210"/>
      <c r="CQ607" s="210"/>
      <c r="CR607" s="210"/>
      <c r="CS607" s="144"/>
      <c r="CT607" s="144"/>
    </row>
    <row r="608" spans="1:98" ht="15">
      <c r="A608" s="208" t="s">
        <v>8334</v>
      </c>
      <c r="B608" s="285" t="s">
        <v>633</v>
      </c>
      <c r="C608" s="209" t="s">
        <v>562</v>
      </c>
      <c r="D608" s="259"/>
      <c r="E608" s="209" t="s">
        <v>2</v>
      </c>
      <c r="F608" s="209" t="s">
        <v>38</v>
      </c>
      <c r="G608" s="216" t="s">
        <v>35</v>
      </c>
      <c r="H608" s="209" t="s">
        <v>8271</v>
      </c>
      <c r="I608" s="2"/>
      <c r="J608" s="210">
        <v>0</v>
      </c>
      <c r="K608" s="210">
        <v>0</v>
      </c>
      <c r="L608" s="210">
        <v>0</v>
      </c>
      <c r="M608" s="210">
        <v>0</v>
      </c>
      <c r="N608" s="210">
        <v>0</v>
      </c>
      <c r="O608" s="210">
        <v>0</v>
      </c>
      <c r="P608" s="210">
        <v>1</v>
      </c>
      <c r="Q608" s="210">
        <v>1</v>
      </c>
      <c r="R608" s="210">
        <v>1</v>
      </c>
      <c r="S608" s="210">
        <v>1</v>
      </c>
      <c r="T608" s="210">
        <v>1</v>
      </c>
      <c r="U608" s="210">
        <v>1</v>
      </c>
      <c r="V608" s="210">
        <v>1</v>
      </c>
      <c r="W608" s="210">
        <v>1</v>
      </c>
      <c r="X608" s="210">
        <v>1</v>
      </c>
      <c r="Y608" s="210">
        <v>1</v>
      </c>
      <c r="Z608" s="210">
        <v>1</v>
      </c>
      <c r="AA608" s="210">
        <v>1</v>
      </c>
      <c r="AB608" s="210">
        <v>1</v>
      </c>
      <c r="AC608" s="210">
        <v>1</v>
      </c>
      <c r="AD608" s="210">
        <v>1</v>
      </c>
      <c r="AE608" s="210">
        <v>1</v>
      </c>
      <c r="AF608" s="210">
        <v>1</v>
      </c>
      <c r="AG608" s="210">
        <v>1</v>
      </c>
      <c r="AH608" s="210">
        <v>1</v>
      </c>
      <c r="AI608" s="210">
        <v>1</v>
      </c>
      <c r="AJ608" s="210">
        <v>1</v>
      </c>
      <c r="AK608" s="210">
        <v>1</v>
      </c>
      <c r="AL608" s="210">
        <v>1</v>
      </c>
      <c r="AM608" s="210">
        <v>1</v>
      </c>
      <c r="AN608" s="210">
        <v>1</v>
      </c>
      <c r="AO608" s="210">
        <v>1</v>
      </c>
      <c r="AP608" s="210">
        <v>1</v>
      </c>
      <c r="AQ608" s="210">
        <v>1</v>
      </c>
      <c r="AR608" s="210">
        <v>1</v>
      </c>
      <c r="AS608" s="210">
        <v>1</v>
      </c>
      <c r="AT608" s="210">
        <v>1</v>
      </c>
      <c r="AU608" s="210">
        <v>1</v>
      </c>
      <c r="AV608" s="210">
        <v>1</v>
      </c>
      <c r="AW608" s="210">
        <v>1</v>
      </c>
      <c r="AX608" s="210">
        <v>1</v>
      </c>
      <c r="AY608" s="210">
        <v>1</v>
      </c>
      <c r="AZ608" s="210">
        <v>1</v>
      </c>
      <c r="BA608" s="210">
        <v>1</v>
      </c>
      <c r="BB608" s="210">
        <v>1</v>
      </c>
      <c r="BC608" s="210">
        <v>1</v>
      </c>
      <c r="BD608" s="210">
        <v>1</v>
      </c>
      <c r="BE608" s="210">
        <v>1</v>
      </c>
      <c r="BF608" s="210">
        <v>1</v>
      </c>
      <c r="BG608" s="210">
        <v>1</v>
      </c>
      <c r="BH608" s="210">
        <v>1</v>
      </c>
      <c r="BI608" s="210">
        <v>1</v>
      </c>
      <c r="BJ608" s="210">
        <v>1</v>
      </c>
      <c r="BK608" s="210">
        <v>1</v>
      </c>
      <c r="BL608" s="210">
        <v>1</v>
      </c>
      <c r="BM608" s="210">
        <v>1</v>
      </c>
      <c r="BN608" s="210">
        <v>1</v>
      </c>
      <c r="BO608" s="210">
        <v>1</v>
      </c>
      <c r="BP608" s="210">
        <v>1</v>
      </c>
      <c r="BQ608" s="210">
        <v>1</v>
      </c>
      <c r="BR608" s="210">
        <v>1</v>
      </c>
      <c r="BS608" s="210">
        <v>1</v>
      </c>
      <c r="BT608" s="210">
        <v>1</v>
      </c>
      <c r="BU608" s="210"/>
      <c r="BV608" s="210"/>
      <c r="BW608" s="210"/>
      <c r="BX608" s="210"/>
      <c r="BY608" s="210"/>
      <c r="BZ608" s="210"/>
      <c r="CA608" s="210"/>
      <c r="CB608" s="210"/>
      <c r="CC608" s="210"/>
      <c r="CD608" s="210"/>
      <c r="CE608" s="210"/>
      <c r="CF608" s="210"/>
      <c r="CG608" s="210"/>
      <c r="CH608" s="210"/>
      <c r="CI608" s="210"/>
      <c r="CJ608" s="210"/>
      <c r="CK608" s="210"/>
      <c r="CL608" s="210"/>
      <c r="CM608" s="210"/>
      <c r="CN608" s="210"/>
      <c r="CO608" s="210"/>
      <c r="CP608" s="210"/>
      <c r="CQ608" s="210"/>
      <c r="CR608" s="210"/>
      <c r="CS608" s="144"/>
      <c r="CT608" s="144"/>
    </row>
    <row r="609" spans="1:98" ht="15">
      <c r="A609" s="208" t="s">
        <v>8334</v>
      </c>
      <c r="B609" s="285" t="s">
        <v>636</v>
      </c>
      <c r="C609" s="209" t="s">
        <v>562</v>
      </c>
      <c r="D609" s="259"/>
      <c r="E609" s="209" t="s">
        <v>2</v>
      </c>
      <c r="F609" s="209" t="s">
        <v>38</v>
      </c>
      <c r="G609" s="216" t="s">
        <v>35</v>
      </c>
      <c r="H609" s="209" t="s">
        <v>8271</v>
      </c>
      <c r="I609" s="2"/>
      <c r="J609" s="210">
        <v>0</v>
      </c>
      <c r="K609" s="210">
        <v>0</v>
      </c>
      <c r="L609" s="210">
        <v>0</v>
      </c>
      <c r="M609" s="210">
        <v>0</v>
      </c>
      <c r="N609" s="210">
        <v>0</v>
      </c>
      <c r="O609" s="210">
        <v>0</v>
      </c>
      <c r="P609" s="210">
        <v>1</v>
      </c>
      <c r="Q609" s="210">
        <v>1</v>
      </c>
      <c r="R609" s="210">
        <v>1</v>
      </c>
      <c r="S609" s="210">
        <v>1</v>
      </c>
      <c r="T609" s="210">
        <v>1</v>
      </c>
      <c r="U609" s="210">
        <v>1</v>
      </c>
      <c r="V609" s="210">
        <v>1</v>
      </c>
      <c r="W609" s="210">
        <v>1</v>
      </c>
      <c r="X609" s="210">
        <v>1</v>
      </c>
      <c r="Y609" s="210">
        <v>1</v>
      </c>
      <c r="Z609" s="210">
        <v>1</v>
      </c>
      <c r="AA609" s="210">
        <v>1</v>
      </c>
      <c r="AB609" s="210">
        <v>1</v>
      </c>
      <c r="AC609" s="210">
        <v>1</v>
      </c>
      <c r="AD609" s="210">
        <v>1</v>
      </c>
      <c r="AE609" s="210">
        <v>1</v>
      </c>
      <c r="AF609" s="210">
        <v>1</v>
      </c>
      <c r="AG609" s="210">
        <v>1</v>
      </c>
      <c r="AH609" s="210">
        <v>1</v>
      </c>
      <c r="AI609" s="210">
        <v>1</v>
      </c>
      <c r="AJ609" s="210">
        <v>1</v>
      </c>
      <c r="AK609" s="210">
        <v>1</v>
      </c>
      <c r="AL609" s="210">
        <v>1</v>
      </c>
      <c r="AM609" s="210">
        <v>1</v>
      </c>
      <c r="AN609" s="210">
        <v>1</v>
      </c>
      <c r="AO609" s="210">
        <v>1</v>
      </c>
      <c r="AP609" s="210">
        <v>1</v>
      </c>
      <c r="AQ609" s="210">
        <v>1</v>
      </c>
      <c r="AR609" s="210">
        <v>1</v>
      </c>
      <c r="AS609" s="210">
        <v>1</v>
      </c>
      <c r="AT609" s="210">
        <v>1</v>
      </c>
      <c r="AU609" s="210">
        <v>1</v>
      </c>
      <c r="AV609" s="210">
        <v>1</v>
      </c>
      <c r="AW609" s="210">
        <v>1</v>
      </c>
      <c r="AX609" s="210">
        <v>1</v>
      </c>
      <c r="AY609" s="210">
        <v>1</v>
      </c>
      <c r="AZ609" s="210">
        <v>1</v>
      </c>
      <c r="BA609" s="210">
        <v>1</v>
      </c>
      <c r="BB609" s="210">
        <v>1</v>
      </c>
      <c r="BC609" s="210">
        <v>1</v>
      </c>
      <c r="BD609" s="210">
        <v>1</v>
      </c>
      <c r="BE609" s="210">
        <v>1</v>
      </c>
      <c r="BF609" s="210">
        <v>1</v>
      </c>
      <c r="BG609" s="210">
        <v>1</v>
      </c>
      <c r="BH609" s="210">
        <v>1</v>
      </c>
      <c r="BI609" s="210">
        <v>1</v>
      </c>
      <c r="BJ609" s="210">
        <v>1</v>
      </c>
      <c r="BK609" s="210">
        <v>1</v>
      </c>
      <c r="BL609" s="210">
        <v>1</v>
      </c>
      <c r="BM609" s="210">
        <v>1</v>
      </c>
      <c r="BN609" s="210">
        <v>1</v>
      </c>
      <c r="BO609" s="210">
        <v>1</v>
      </c>
      <c r="BP609" s="210">
        <v>1</v>
      </c>
      <c r="BQ609" s="210">
        <v>1</v>
      </c>
      <c r="BR609" s="210">
        <v>1</v>
      </c>
      <c r="BS609" s="210">
        <v>1</v>
      </c>
      <c r="BT609" s="210">
        <v>1</v>
      </c>
      <c r="BU609" s="210"/>
      <c r="BV609" s="210"/>
      <c r="BW609" s="210"/>
      <c r="BX609" s="210"/>
      <c r="BY609" s="210"/>
      <c r="BZ609" s="210"/>
      <c r="CA609" s="210"/>
      <c r="CB609" s="210"/>
      <c r="CC609" s="210"/>
      <c r="CD609" s="210"/>
      <c r="CE609" s="210"/>
      <c r="CF609" s="210"/>
      <c r="CG609" s="210"/>
      <c r="CH609" s="210"/>
      <c r="CI609" s="210"/>
      <c r="CJ609" s="210"/>
      <c r="CK609" s="210"/>
      <c r="CL609" s="210"/>
      <c r="CM609" s="210"/>
      <c r="CN609" s="210"/>
      <c r="CO609" s="210"/>
      <c r="CP609" s="210"/>
      <c r="CQ609" s="210"/>
      <c r="CR609" s="210"/>
      <c r="CS609" s="144"/>
      <c r="CT609" s="144"/>
    </row>
    <row r="610" spans="1:98" ht="15">
      <c r="A610" s="208" t="s">
        <v>8334</v>
      </c>
      <c r="B610" s="285" t="s">
        <v>639</v>
      </c>
      <c r="C610" s="209" t="s">
        <v>562</v>
      </c>
      <c r="D610" s="259"/>
      <c r="E610" s="209" t="s">
        <v>2</v>
      </c>
      <c r="F610" s="209" t="s">
        <v>38</v>
      </c>
      <c r="G610" s="216" t="s">
        <v>35</v>
      </c>
      <c r="H610" s="209" t="s">
        <v>8271</v>
      </c>
      <c r="I610" s="2"/>
      <c r="J610" s="210">
        <v>0</v>
      </c>
      <c r="K610" s="210">
        <v>0</v>
      </c>
      <c r="L610" s="210">
        <v>0</v>
      </c>
      <c r="M610" s="210">
        <v>0</v>
      </c>
      <c r="N610" s="210">
        <v>0</v>
      </c>
      <c r="O610" s="210">
        <v>0</v>
      </c>
      <c r="P610" s="210">
        <v>0</v>
      </c>
      <c r="Q610" s="210">
        <v>1</v>
      </c>
      <c r="R610" s="210">
        <v>1</v>
      </c>
      <c r="S610" s="210">
        <v>1</v>
      </c>
      <c r="T610" s="210">
        <v>1</v>
      </c>
      <c r="U610" s="210">
        <v>1</v>
      </c>
      <c r="V610" s="210">
        <v>1</v>
      </c>
      <c r="W610" s="210">
        <v>1</v>
      </c>
      <c r="X610" s="210">
        <v>1</v>
      </c>
      <c r="Y610" s="210">
        <v>1</v>
      </c>
      <c r="Z610" s="210">
        <v>1</v>
      </c>
      <c r="AA610" s="210">
        <v>1</v>
      </c>
      <c r="AB610" s="210">
        <v>1</v>
      </c>
      <c r="AC610" s="210">
        <v>1</v>
      </c>
      <c r="AD610" s="210">
        <v>1</v>
      </c>
      <c r="AE610" s="210">
        <v>1</v>
      </c>
      <c r="AF610" s="210">
        <v>1</v>
      </c>
      <c r="AG610" s="210">
        <v>1</v>
      </c>
      <c r="AH610" s="210">
        <v>1</v>
      </c>
      <c r="AI610" s="210">
        <v>1</v>
      </c>
      <c r="AJ610" s="210">
        <v>1</v>
      </c>
      <c r="AK610" s="210">
        <v>1</v>
      </c>
      <c r="AL610" s="210">
        <v>1</v>
      </c>
      <c r="AM610" s="210">
        <v>1</v>
      </c>
      <c r="AN610" s="210">
        <v>1</v>
      </c>
      <c r="AO610" s="210">
        <v>1</v>
      </c>
      <c r="AP610" s="210">
        <v>1</v>
      </c>
      <c r="AQ610" s="210">
        <v>1</v>
      </c>
      <c r="AR610" s="210">
        <v>1</v>
      </c>
      <c r="AS610" s="210">
        <v>1</v>
      </c>
      <c r="AT610" s="210">
        <v>1</v>
      </c>
      <c r="AU610" s="210">
        <v>1</v>
      </c>
      <c r="AV610" s="210">
        <v>1</v>
      </c>
      <c r="AW610" s="210">
        <v>1</v>
      </c>
      <c r="AX610" s="210">
        <v>1</v>
      </c>
      <c r="AY610" s="210">
        <v>1</v>
      </c>
      <c r="AZ610" s="210">
        <v>1</v>
      </c>
      <c r="BA610" s="210">
        <v>1</v>
      </c>
      <c r="BB610" s="210">
        <v>1</v>
      </c>
      <c r="BC610" s="210">
        <v>1</v>
      </c>
      <c r="BD610" s="210">
        <v>1</v>
      </c>
      <c r="BE610" s="210">
        <v>1</v>
      </c>
      <c r="BF610" s="210">
        <v>1</v>
      </c>
      <c r="BG610" s="210">
        <v>1</v>
      </c>
      <c r="BH610" s="210">
        <v>1</v>
      </c>
      <c r="BI610" s="210">
        <v>1</v>
      </c>
      <c r="BJ610" s="210">
        <v>1</v>
      </c>
      <c r="BK610" s="210">
        <v>1</v>
      </c>
      <c r="BL610" s="210">
        <v>1</v>
      </c>
      <c r="BM610" s="210">
        <v>1</v>
      </c>
      <c r="BN610" s="210">
        <v>1</v>
      </c>
      <c r="BO610" s="210">
        <v>1</v>
      </c>
      <c r="BP610" s="210">
        <v>1</v>
      </c>
      <c r="BQ610" s="210">
        <v>1</v>
      </c>
      <c r="BR610" s="210">
        <v>1</v>
      </c>
      <c r="BS610" s="210">
        <v>1</v>
      </c>
      <c r="BT610" s="210">
        <v>1</v>
      </c>
      <c r="BU610" s="210"/>
      <c r="BV610" s="210"/>
      <c r="BW610" s="210"/>
      <c r="BX610" s="210"/>
      <c r="BY610" s="210"/>
      <c r="BZ610" s="210"/>
      <c r="CA610" s="210"/>
      <c r="CB610" s="210"/>
      <c r="CC610" s="210"/>
      <c r="CD610" s="210"/>
      <c r="CE610" s="210"/>
      <c r="CF610" s="210"/>
      <c r="CG610" s="210"/>
      <c r="CH610" s="210"/>
      <c r="CI610" s="210"/>
      <c r="CJ610" s="210"/>
      <c r="CK610" s="210"/>
      <c r="CL610" s="210"/>
      <c r="CM610" s="210"/>
      <c r="CN610" s="210"/>
      <c r="CO610" s="210"/>
      <c r="CP610" s="210"/>
      <c r="CQ610" s="210"/>
      <c r="CR610" s="210"/>
      <c r="CS610" s="144"/>
      <c r="CT610" s="144"/>
    </row>
    <row r="611" spans="1:98" ht="15">
      <c r="A611" s="208" t="s">
        <v>8334</v>
      </c>
      <c r="B611" s="285" t="s">
        <v>642</v>
      </c>
      <c r="C611" s="209" t="s">
        <v>562</v>
      </c>
      <c r="D611" s="259"/>
      <c r="E611" s="209" t="s">
        <v>2</v>
      </c>
      <c r="F611" s="209" t="s">
        <v>38</v>
      </c>
      <c r="G611" s="216" t="s">
        <v>35</v>
      </c>
      <c r="H611" s="209" t="s">
        <v>8271</v>
      </c>
      <c r="I611" s="2"/>
      <c r="J611" s="210">
        <v>0</v>
      </c>
      <c r="K611" s="210">
        <v>0</v>
      </c>
      <c r="L611" s="210">
        <v>0</v>
      </c>
      <c r="M611" s="210">
        <v>0</v>
      </c>
      <c r="N611" s="210">
        <v>0</v>
      </c>
      <c r="O611" s="210">
        <v>0</v>
      </c>
      <c r="P611" s="210">
        <v>0</v>
      </c>
      <c r="Q611" s="210">
        <v>1</v>
      </c>
      <c r="R611" s="210">
        <v>1</v>
      </c>
      <c r="S611" s="210">
        <v>1</v>
      </c>
      <c r="T611" s="210">
        <v>1</v>
      </c>
      <c r="U611" s="210">
        <v>1</v>
      </c>
      <c r="V611" s="210">
        <v>1</v>
      </c>
      <c r="W611" s="210">
        <v>1</v>
      </c>
      <c r="X611" s="210">
        <v>1</v>
      </c>
      <c r="Y611" s="210">
        <v>1</v>
      </c>
      <c r="Z611" s="210">
        <v>1</v>
      </c>
      <c r="AA611" s="210">
        <v>1</v>
      </c>
      <c r="AB611" s="210">
        <v>1</v>
      </c>
      <c r="AC611" s="210">
        <v>1</v>
      </c>
      <c r="AD611" s="210">
        <v>1</v>
      </c>
      <c r="AE611" s="210">
        <v>1</v>
      </c>
      <c r="AF611" s="210">
        <v>1</v>
      </c>
      <c r="AG611" s="210">
        <v>1</v>
      </c>
      <c r="AH611" s="210">
        <v>1</v>
      </c>
      <c r="AI611" s="210">
        <v>1</v>
      </c>
      <c r="AJ611" s="210">
        <v>1</v>
      </c>
      <c r="AK611" s="210">
        <v>1</v>
      </c>
      <c r="AL611" s="210">
        <v>1</v>
      </c>
      <c r="AM611" s="210">
        <v>1</v>
      </c>
      <c r="AN611" s="210">
        <v>1</v>
      </c>
      <c r="AO611" s="210">
        <v>1</v>
      </c>
      <c r="AP611" s="210">
        <v>1</v>
      </c>
      <c r="AQ611" s="210">
        <v>1</v>
      </c>
      <c r="AR611" s="210">
        <v>1</v>
      </c>
      <c r="AS611" s="210">
        <v>1</v>
      </c>
      <c r="AT611" s="210">
        <v>1</v>
      </c>
      <c r="AU611" s="210">
        <v>1</v>
      </c>
      <c r="AV611" s="210">
        <v>1</v>
      </c>
      <c r="AW611" s="210">
        <v>1</v>
      </c>
      <c r="AX611" s="210">
        <v>1</v>
      </c>
      <c r="AY611" s="210">
        <v>1</v>
      </c>
      <c r="AZ611" s="210">
        <v>1</v>
      </c>
      <c r="BA611" s="210">
        <v>1</v>
      </c>
      <c r="BB611" s="210">
        <v>1</v>
      </c>
      <c r="BC611" s="210">
        <v>1</v>
      </c>
      <c r="BD611" s="210">
        <v>1</v>
      </c>
      <c r="BE611" s="210">
        <v>1</v>
      </c>
      <c r="BF611" s="210">
        <v>1</v>
      </c>
      <c r="BG611" s="210">
        <v>1</v>
      </c>
      <c r="BH611" s="210">
        <v>1</v>
      </c>
      <c r="BI611" s="210">
        <v>1</v>
      </c>
      <c r="BJ611" s="210">
        <v>1</v>
      </c>
      <c r="BK611" s="210">
        <v>1</v>
      </c>
      <c r="BL611" s="210">
        <v>1</v>
      </c>
      <c r="BM611" s="210">
        <v>1</v>
      </c>
      <c r="BN611" s="210">
        <v>1</v>
      </c>
      <c r="BO611" s="210">
        <v>1</v>
      </c>
      <c r="BP611" s="210">
        <v>1</v>
      </c>
      <c r="BQ611" s="210">
        <v>1</v>
      </c>
      <c r="BR611" s="210">
        <v>1</v>
      </c>
      <c r="BS611" s="210">
        <v>1</v>
      </c>
      <c r="BT611" s="210">
        <v>1</v>
      </c>
      <c r="BU611" s="210"/>
      <c r="BV611" s="210"/>
      <c r="BW611" s="210"/>
      <c r="BX611" s="210"/>
      <c r="BY611" s="210"/>
      <c r="BZ611" s="210"/>
      <c r="CA611" s="210"/>
      <c r="CB611" s="210"/>
      <c r="CC611" s="210"/>
      <c r="CD611" s="210"/>
      <c r="CE611" s="210"/>
      <c r="CF611" s="210"/>
      <c r="CG611" s="210"/>
      <c r="CH611" s="210"/>
      <c r="CI611" s="210"/>
      <c r="CJ611" s="210"/>
      <c r="CK611" s="210"/>
      <c r="CL611" s="210"/>
      <c r="CM611" s="210"/>
      <c r="CN611" s="210"/>
      <c r="CO611" s="210"/>
      <c r="CP611" s="210"/>
      <c r="CQ611" s="210"/>
      <c r="CR611" s="210"/>
      <c r="CS611" s="144"/>
      <c r="CT611" s="144"/>
    </row>
    <row r="612" spans="1:98" ht="15">
      <c r="A612" s="208" t="s">
        <v>8334</v>
      </c>
      <c r="B612" s="285" t="s">
        <v>645</v>
      </c>
      <c r="C612" s="209" t="s">
        <v>562</v>
      </c>
      <c r="D612" s="259"/>
      <c r="E612" s="209" t="s">
        <v>2</v>
      </c>
      <c r="F612" s="209" t="s">
        <v>38</v>
      </c>
      <c r="G612" s="216" t="s">
        <v>35</v>
      </c>
      <c r="H612" s="209" t="s">
        <v>8271</v>
      </c>
      <c r="I612" s="2"/>
      <c r="J612" s="210">
        <v>0</v>
      </c>
      <c r="K612" s="210">
        <v>0</v>
      </c>
      <c r="L612" s="210">
        <v>0</v>
      </c>
      <c r="M612" s="210">
        <v>0</v>
      </c>
      <c r="N612" s="210">
        <v>0</v>
      </c>
      <c r="O612" s="210">
        <v>0</v>
      </c>
      <c r="P612" s="210">
        <v>0</v>
      </c>
      <c r="Q612" s="210">
        <v>1</v>
      </c>
      <c r="R612" s="210">
        <v>1</v>
      </c>
      <c r="S612" s="210">
        <v>1</v>
      </c>
      <c r="T612" s="210">
        <v>1</v>
      </c>
      <c r="U612" s="210">
        <v>1</v>
      </c>
      <c r="V612" s="210">
        <v>1</v>
      </c>
      <c r="W612" s="210">
        <v>1</v>
      </c>
      <c r="X612" s="210">
        <v>1</v>
      </c>
      <c r="Y612" s="210">
        <v>1</v>
      </c>
      <c r="Z612" s="210">
        <v>1</v>
      </c>
      <c r="AA612" s="210">
        <v>1</v>
      </c>
      <c r="AB612" s="210">
        <v>1</v>
      </c>
      <c r="AC612" s="210">
        <v>1</v>
      </c>
      <c r="AD612" s="210">
        <v>1</v>
      </c>
      <c r="AE612" s="210">
        <v>1</v>
      </c>
      <c r="AF612" s="210">
        <v>1</v>
      </c>
      <c r="AG612" s="210">
        <v>1</v>
      </c>
      <c r="AH612" s="210">
        <v>1</v>
      </c>
      <c r="AI612" s="210">
        <v>1</v>
      </c>
      <c r="AJ612" s="210">
        <v>1</v>
      </c>
      <c r="AK612" s="210">
        <v>1</v>
      </c>
      <c r="AL612" s="210">
        <v>1</v>
      </c>
      <c r="AM612" s="210">
        <v>1</v>
      </c>
      <c r="AN612" s="210">
        <v>1</v>
      </c>
      <c r="AO612" s="210">
        <v>1</v>
      </c>
      <c r="AP612" s="210">
        <v>1</v>
      </c>
      <c r="AQ612" s="210">
        <v>1</v>
      </c>
      <c r="AR612" s="210">
        <v>1</v>
      </c>
      <c r="AS612" s="210">
        <v>1</v>
      </c>
      <c r="AT612" s="210">
        <v>1</v>
      </c>
      <c r="AU612" s="210">
        <v>1</v>
      </c>
      <c r="AV612" s="210">
        <v>1</v>
      </c>
      <c r="AW612" s="210">
        <v>1</v>
      </c>
      <c r="AX612" s="210">
        <v>1</v>
      </c>
      <c r="AY612" s="210">
        <v>1</v>
      </c>
      <c r="AZ612" s="210">
        <v>1</v>
      </c>
      <c r="BA612" s="210">
        <v>1</v>
      </c>
      <c r="BB612" s="210">
        <v>1</v>
      </c>
      <c r="BC612" s="210">
        <v>1</v>
      </c>
      <c r="BD612" s="210">
        <v>1</v>
      </c>
      <c r="BE612" s="210">
        <v>1</v>
      </c>
      <c r="BF612" s="210">
        <v>1</v>
      </c>
      <c r="BG612" s="210">
        <v>1</v>
      </c>
      <c r="BH612" s="210">
        <v>1</v>
      </c>
      <c r="BI612" s="210">
        <v>1</v>
      </c>
      <c r="BJ612" s="210">
        <v>1</v>
      </c>
      <c r="BK612" s="210">
        <v>1</v>
      </c>
      <c r="BL612" s="210">
        <v>1</v>
      </c>
      <c r="BM612" s="210">
        <v>1</v>
      </c>
      <c r="BN612" s="210">
        <v>1</v>
      </c>
      <c r="BO612" s="210">
        <v>1</v>
      </c>
      <c r="BP612" s="210">
        <v>1</v>
      </c>
      <c r="BQ612" s="210">
        <v>1</v>
      </c>
      <c r="BR612" s="210">
        <v>1</v>
      </c>
      <c r="BS612" s="210">
        <v>1</v>
      </c>
      <c r="BT612" s="210">
        <v>1</v>
      </c>
      <c r="BU612" s="210"/>
      <c r="BV612" s="210"/>
      <c r="BW612" s="210"/>
      <c r="BX612" s="210"/>
      <c r="BY612" s="210"/>
      <c r="BZ612" s="210"/>
      <c r="CA612" s="210"/>
      <c r="CB612" s="210"/>
      <c r="CC612" s="210"/>
      <c r="CD612" s="210"/>
      <c r="CE612" s="210"/>
      <c r="CF612" s="210"/>
      <c r="CG612" s="210"/>
      <c r="CH612" s="210"/>
      <c r="CI612" s="210"/>
      <c r="CJ612" s="210"/>
      <c r="CK612" s="210"/>
      <c r="CL612" s="210"/>
      <c r="CM612" s="210"/>
      <c r="CN612" s="210"/>
      <c r="CO612" s="210"/>
      <c r="CP612" s="210"/>
      <c r="CQ612" s="210"/>
      <c r="CR612" s="210"/>
      <c r="CS612" s="144"/>
      <c r="CT612" s="144"/>
    </row>
    <row r="613" spans="1:98" ht="15">
      <c r="A613" s="208" t="s">
        <v>8334</v>
      </c>
      <c r="B613" s="285" t="s">
        <v>648</v>
      </c>
      <c r="C613" s="209" t="s">
        <v>562</v>
      </c>
      <c r="D613" s="259"/>
      <c r="E613" s="209" t="s">
        <v>2</v>
      </c>
      <c r="F613" s="209" t="s">
        <v>38</v>
      </c>
      <c r="G613" s="216" t="s">
        <v>35</v>
      </c>
      <c r="H613" s="209" t="s">
        <v>8271</v>
      </c>
      <c r="I613" s="2"/>
      <c r="J613" s="210">
        <v>0</v>
      </c>
      <c r="K613" s="210">
        <v>0</v>
      </c>
      <c r="L613" s="210">
        <v>0</v>
      </c>
      <c r="M613" s="210">
        <v>0</v>
      </c>
      <c r="N613" s="210">
        <v>0</v>
      </c>
      <c r="O613" s="210">
        <v>0</v>
      </c>
      <c r="P613" s="210">
        <v>0</v>
      </c>
      <c r="Q613" s="210">
        <v>1</v>
      </c>
      <c r="R613" s="210">
        <v>1</v>
      </c>
      <c r="S613" s="210">
        <v>1</v>
      </c>
      <c r="T613" s="210">
        <v>1</v>
      </c>
      <c r="U613" s="210">
        <v>1</v>
      </c>
      <c r="V613" s="210">
        <v>1</v>
      </c>
      <c r="W613" s="210">
        <v>1</v>
      </c>
      <c r="X613" s="210">
        <v>1</v>
      </c>
      <c r="Y613" s="210">
        <v>1</v>
      </c>
      <c r="Z613" s="210">
        <v>1</v>
      </c>
      <c r="AA613" s="210">
        <v>1</v>
      </c>
      <c r="AB613" s="210">
        <v>1</v>
      </c>
      <c r="AC613" s="210">
        <v>1</v>
      </c>
      <c r="AD613" s="210">
        <v>1</v>
      </c>
      <c r="AE613" s="210">
        <v>1</v>
      </c>
      <c r="AF613" s="210">
        <v>1</v>
      </c>
      <c r="AG613" s="210">
        <v>1</v>
      </c>
      <c r="AH613" s="210">
        <v>1</v>
      </c>
      <c r="AI613" s="210">
        <v>1</v>
      </c>
      <c r="AJ613" s="210">
        <v>1</v>
      </c>
      <c r="AK613" s="210">
        <v>1</v>
      </c>
      <c r="AL613" s="210">
        <v>1</v>
      </c>
      <c r="AM613" s="210">
        <v>1</v>
      </c>
      <c r="AN613" s="210">
        <v>1</v>
      </c>
      <c r="AO613" s="210">
        <v>1</v>
      </c>
      <c r="AP613" s="210">
        <v>1</v>
      </c>
      <c r="AQ613" s="210">
        <v>1</v>
      </c>
      <c r="AR613" s="210">
        <v>1</v>
      </c>
      <c r="AS613" s="210">
        <v>1</v>
      </c>
      <c r="AT613" s="210">
        <v>1</v>
      </c>
      <c r="AU613" s="210">
        <v>1</v>
      </c>
      <c r="AV613" s="210">
        <v>1</v>
      </c>
      <c r="AW613" s="210">
        <v>1</v>
      </c>
      <c r="AX613" s="210">
        <v>1</v>
      </c>
      <c r="AY613" s="210">
        <v>1</v>
      </c>
      <c r="AZ613" s="210">
        <v>1</v>
      </c>
      <c r="BA613" s="210">
        <v>1</v>
      </c>
      <c r="BB613" s="210">
        <v>1</v>
      </c>
      <c r="BC613" s="210">
        <v>1</v>
      </c>
      <c r="BD613" s="210">
        <v>1</v>
      </c>
      <c r="BE613" s="210">
        <v>1</v>
      </c>
      <c r="BF613" s="210">
        <v>1</v>
      </c>
      <c r="BG613" s="210">
        <v>1</v>
      </c>
      <c r="BH613" s="210">
        <v>1</v>
      </c>
      <c r="BI613" s="210">
        <v>1</v>
      </c>
      <c r="BJ613" s="210">
        <v>1</v>
      </c>
      <c r="BK613" s="210">
        <v>1</v>
      </c>
      <c r="BL613" s="210">
        <v>1</v>
      </c>
      <c r="BM613" s="210">
        <v>1</v>
      </c>
      <c r="BN613" s="210">
        <v>1</v>
      </c>
      <c r="BO613" s="210">
        <v>1</v>
      </c>
      <c r="BP613" s="210">
        <v>1</v>
      </c>
      <c r="BQ613" s="210">
        <v>1</v>
      </c>
      <c r="BR613" s="210">
        <v>1</v>
      </c>
      <c r="BS613" s="210">
        <v>1</v>
      </c>
      <c r="BT613" s="210">
        <v>1</v>
      </c>
      <c r="BU613" s="210"/>
      <c r="BV613" s="210"/>
      <c r="BW613" s="210"/>
      <c r="BX613" s="210"/>
      <c r="BY613" s="210"/>
      <c r="BZ613" s="210"/>
      <c r="CA613" s="210"/>
      <c r="CB613" s="210"/>
      <c r="CC613" s="210"/>
      <c r="CD613" s="210"/>
      <c r="CE613" s="210"/>
      <c r="CF613" s="210"/>
      <c r="CG613" s="210"/>
      <c r="CH613" s="210"/>
      <c r="CI613" s="210"/>
      <c r="CJ613" s="210"/>
      <c r="CK613" s="210"/>
      <c r="CL613" s="210"/>
      <c r="CM613" s="210"/>
      <c r="CN613" s="210"/>
      <c r="CO613" s="210"/>
      <c r="CP613" s="210"/>
      <c r="CQ613" s="210"/>
      <c r="CR613" s="210"/>
      <c r="CS613" s="144"/>
      <c r="CT613" s="144"/>
    </row>
    <row r="614" spans="1:98" ht="15">
      <c r="A614" s="208" t="s">
        <v>8334</v>
      </c>
      <c r="B614" s="285" t="s">
        <v>651</v>
      </c>
      <c r="C614" s="209" t="s">
        <v>562</v>
      </c>
      <c r="D614" s="259"/>
      <c r="E614" s="209" t="s">
        <v>2</v>
      </c>
      <c r="F614" s="209" t="s">
        <v>38</v>
      </c>
      <c r="G614" s="216" t="s">
        <v>35</v>
      </c>
      <c r="H614" s="209" t="s">
        <v>8271</v>
      </c>
      <c r="I614" s="2"/>
      <c r="J614" s="210">
        <v>0</v>
      </c>
      <c r="K614" s="210">
        <v>0</v>
      </c>
      <c r="L614" s="210">
        <v>0</v>
      </c>
      <c r="M614" s="210">
        <v>0</v>
      </c>
      <c r="N614" s="210">
        <v>0</v>
      </c>
      <c r="O614" s="210">
        <v>0</v>
      </c>
      <c r="P614" s="210">
        <v>0</v>
      </c>
      <c r="Q614" s="210">
        <v>1</v>
      </c>
      <c r="R614" s="210">
        <v>1</v>
      </c>
      <c r="S614" s="210">
        <v>1</v>
      </c>
      <c r="T614" s="210">
        <v>1</v>
      </c>
      <c r="U614" s="210">
        <v>1</v>
      </c>
      <c r="V614" s="210">
        <v>1</v>
      </c>
      <c r="W614" s="210">
        <v>1</v>
      </c>
      <c r="X614" s="210">
        <v>1</v>
      </c>
      <c r="Y614" s="210">
        <v>1</v>
      </c>
      <c r="Z614" s="210">
        <v>1</v>
      </c>
      <c r="AA614" s="210">
        <v>1</v>
      </c>
      <c r="AB614" s="210">
        <v>1</v>
      </c>
      <c r="AC614" s="210">
        <v>1</v>
      </c>
      <c r="AD614" s="210">
        <v>1</v>
      </c>
      <c r="AE614" s="210">
        <v>1</v>
      </c>
      <c r="AF614" s="210">
        <v>1</v>
      </c>
      <c r="AG614" s="210">
        <v>1</v>
      </c>
      <c r="AH614" s="210">
        <v>1</v>
      </c>
      <c r="AI614" s="210">
        <v>1</v>
      </c>
      <c r="AJ614" s="210">
        <v>1</v>
      </c>
      <c r="AK614" s="210">
        <v>1</v>
      </c>
      <c r="AL614" s="210">
        <v>1</v>
      </c>
      <c r="AM614" s="210">
        <v>1</v>
      </c>
      <c r="AN614" s="210">
        <v>1</v>
      </c>
      <c r="AO614" s="210">
        <v>1</v>
      </c>
      <c r="AP614" s="210">
        <v>1</v>
      </c>
      <c r="AQ614" s="210">
        <v>1</v>
      </c>
      <c r="AR614" s="210">
        <v>1</v>
      </c>
      <c r="AS614" s="210">
        <v>1</v>
      </c>
      <c r="AT614" s="210">
        <v>1</v>
      </c>
      <c r="AU614" s="210">
        <v>1</v>
      </c>
      <c r="AV614" s="210">
        <v>1</v>
      </c>
      <c r="AW614" s="210">
        <v>1</v>
      </c>
      <c r="AX614" s="210">
        <v>1</v>
      </c>
      <c r="AY614" s="210">
        <v>1</v>
      </c>
      <c r="AZ614" s="210">
        <v>1</v>
      </c>
      <c r="BA614" s="210">
        <v>1</v>
      </c>
      <c r="BB614" s="210">
        <v>1</v>
      </c>
      <c r="BC614" s="210">
        <v>1</v>
      </c>
      <c r="BD614" s="210">
        <v>1</v>
      </c>
      <c r="BE614" s="210">
        <v>1</v>
      </c>
      <c r="BF614" s="210">
        <v>1</v>
      </c>
      <c r="BG614" s="210">
        <v>1</v>
      </c>
      <c r="BH614" s="210">
        <v>1</v>
      </c>
      <c r="BI614" s="210">
        <v>1</v>
      </c>
      <c r="BJ614" s="210">
        <v>1</v>
      </c>
      <c r="BK614" s="210">
        <v>1</v>
      </c>
      <c r="BL614" s="210">
        <v>1</v>
      </c>
      <c r="BM614" s="210">
        <v>1</v>
      </c>
      <c r="BN614" s="210">
        <v>1</v>
      </c>
      <c r="BO614" s="210">
        <v>1</v>
      </c>
      <c r="BP614" s="210">
        <v>1</v>
      </c>
      <c r="BQ614" s="210">
        <v>1</v>
      </c>
      <c r="BR614" s="210">
        <v>1</v>
      </c>
      <c r="BS614" s="210">
        <v>1</v>
      </c>
      <c r="BT614" s="210">
        <v>1</v>
      </c>
      <c r="BU614" s="210"/>
      <c r="BV614" s="210"/>
      <c r="BW614" s="210"/>
      <c r="BX614" s="210"/>
      <c r="BY614" s="210"/>
      <c r="BZ614" s="210"/>
      <c r="CA614" s="210"/>
      <c r="CB614" s="210"/>
      <c r="CC614" s="210"/>
      <c r="CD614" s="210"/>
      <c r="CE614" s="210"/>
      <c r="CF614" s="210"/>
      <c r="CG614" s="210"/>
      <c r="CH614" s="210"/>
      <c r="CI614" s="210"/>
      <c r="CJ614" s="210"/>
      <c r="CK614" s="210"/>
      <c r="CL614" s="210"/>
      <c r="CM614" s="210"/>
      <c r="CN614" s="210"/>
      <c r="CO614" s="210"/>
      <c r="CP614" s="210"/>
      <c r="CQ614" s="210"/>
      <c r="CR614" s="210"/>
      <c r="CS614" s="144"/>
      <c r="CT614" s="144"/>
    </row>
    <row r="615" spans="1:98" ht="15">
      <c r="A615" s="208" t="s">
        <v>8334</v>
      </c>
      <c r="B615" s="285" t="s">
        <v>654</v>
      </c>
      <c r="C615" s="209" t="s">
        <v>562</v>
      </c>
      <c r="D615" s="259"/>
      <c r="E615" s="209" t="s">
        <v>2</v>
      </c>
      <c r="F615" s="209" t="s">
        <v>38</v>
      </c>
      <c r="G615" s="216" t="s">
        <v>35</v>
      </c>
      <c r="H615" s="209" t="s">
        <v>8271</v>
      </c>
      <c r="I615" s="2"/>
      <c r="J615" s="210">
        <v>0</v>
      </c>
      <c r="K615" s="210">
        <v>0</v>
      </c>
      <c r="L615" s="210">
        <v>0</v>
      </c>
      <c r="M615" s="210">
        <v>0</v>
      </c>
      <c r="N615" s="210">
        <v>0</v>
      </c>
      <c r="O615" s="210">
        <v>0</v>
      </c>
      <c r="P615" s="210">
        <v>0</v>
      </c>
      <c r="Q615" s="210">
        <v>1</v>
      </c>
      <c r="R615" s="210">
        <v>1</v>
      </c>
      <c r="S615" s="210">
        <v>1</v>
      </c>
      <c r="T615" s="210">
        <v>1</v>
      </c>
      <c r="U615" s="210">
        <v>1</v>
      </c>
      <c r="V615" s="210">
        <v>1</v>
      </c>
      <c r="W615" s="210">
        <v>1</v>
      </c>
      <c r="X615" s="210">
        <v>1</v>
      </c>
      <c r="Y615" s="210">
        <v>1</v>
      </c>
      <c r="Z615" s="210">
        <v>1</v>
      </c>
      <c r="AA615" s="210">
        <v>1</v>
      </c>
      <c r="AB615" s="210">
        <v>1</v>
      </c>
      <c r="AC615" s="210">
        <v>1</v>
      </c>
      <c r="AD615" s="210">
        <v>1</v>
      </c>
      <c r="AE615" s="210">
        <v>1</v>
      </c>
      <c r="AF615" s="210">
        <v>1</v>
      </c>
      <c r="AG615" s="210">
        <v>1</v>
      </c>
      <c r="AH615" s="210">
        <v>1</v>
      </c>
      <c r="AI615" s="210">
        <v>1</v>
      </c>
      <c r="AJ615" s="210">
        <v>1</v>
      </c>
      <c r="AK615" s="210">
        <v>1</v>
      </c>
      <c r="AL615" s="210">
        <v>1</v>
      </c>
      <c r="AM615" s="210">
        <v>1</v>
      </c>
      <c r="AN615" s="210">
        <v>1</v>
      </c>
      <c r="AO615" s="210">
        <v>1</v>
      </c>
      <c r="AP615" s="210">
        <v>1</v>
      </c>
      <c r="AQ615" s="210">
        <v>1</v>
      </c>
      <c r="AR615" s="210">
        <v>1</v>
      </c>
      <c r="AS615" s="210">
        <v>1</v>
      </c>
      <c r="AT615" s="210">
        <v>1</v>
      </c>
      <c r="AU615" s="210">
        <v>1</v>
      </c>
      <c r="AV615" s="210">
        <v>1</v>
      </c>
      <c r="AW615" s="210">
        <v>1</v>
      </c>
      <c r="AX615" s="210">
        <v>1</v>
      </c>
      <c r="AY615" s="210">
        <v>1</v>
      </c>
      <c r="AZ615" s="210">
        <v>1</v>
      </c>
      <c r="BA615" s="210">
        <v>1</v>
      </c>
      <c r="BB615" s="210">
        <v>1</v>
      </c>
      <c r="BC615" s="210">
        <v>1</v>
      </c>
      <c r="BD615" s="210">
        <v>1</v>
      </c>
      <c r="BE615" s="210">
        <v>1</v>
      </c>
      <c r="BF615" s="210">
        <v>1</v>
      </c>
      <c r="BG615" s="210">
        <v>1</v>
      </c>
      <c r="BH615" s="210">
        <v>1</v>
      </c>
      <c r="BI615" s="210">
        <v>1</v>
      </c>
      <c r="BJ615" s="210">
        <v>1</v>
      </c>
      <c r="BK615" s="210">
        <v>1</v>
      </c>
      <c r="BL615" s="210">
        <v>1</v>
      </c>
      <c r="BM615" s="210">
        <v>1</v>
      </c>
      <c r="BN615" s="210">
        <v>1</v>
      </c>
      <c r="BO615" s="210">
        <v>1</v>
      </c>
      <c r="BP615" s="210">
        <v>1</v>
      </c>
      <c r="BQ615" s="210">
        <v>1</v>
      </c>
      <c r="BR615" s="210">
        <v>1</v>
      </c>
      <c r="BS615" s="210">
        <v>1</v>
      </c>
      <c r="BT615" s="210">
        <v>1</v>
      </c>
      <c r="BU615" s="210"/>
      <c r="BV615" s="210"/>
      <c r="BW615" s="210"/>
      <c r="BX615" s="210"/>
      <c r="BY615" s="210"/>
      <c r="BZ615" s="210"/>
      <c r="CA615" s="210"/>
      <c r="CB615" s="210"/>
      <c r="CC615" s="210"/>
      <c r="CD615" s="210"/>
      <c r="CE615" s="210"/>
      <c r="CF615" s="210"/>
      <c r="CG615" s="210"/>
      <c r="CH615" s="210"/>
      <c r="CI615" s="210"/>
      <c r="CJ615" s="210"/>
      <c r="CK615" s="210"/>
      <c r="CL615" s="210"/>
      <c r="CM615" s="210"/>
      <c r="CN615" s="210"/>
      <c r="CO615" s="210"/>
      <c r="CP615" s="210"/>
      <c r="CQ615" s="210"/>
      <c r="CR615" s="210"/>
      <c r="CS615" s="144"/>
      <c r="CT615" s="144"/>
    </row>
    <row r="616" spans="1:98" ht="15">
      <c r="A616" s="208" t="s">
        <v>8334</v>
      </c>
      <c r="B616" s="285" t="s">
        <v>657</v>
      </c>
      <c r="C616" s="209" t="s">
        <v>562</v>
      </c>
      <c r="D616" s="259"/>
      <c r="E616" s="209" t="s">
        <v>2</v>
      </c>
      <c r="F616" s="209" t="s">
        <v>38</v>
      </c>
      <c r="G616" s="216" t="s">
        <v>35</v>
      </c>
      <c r="H616" s="209" t="s">
        <v>8271</v>
      </c>
      <c r="I616" s="2"/>
      <c r="J616" s="210">
        <v>0</v>
      </c>
      <c r="K616" s="210">
        <v>0</v>
      </c>
      <c r="L616" s="210">
        <v>0</v>
      </c>
      <c r="M616" s="210">
        <v>0</v>
      </c>
      <c r="N616" s="210">
        <v>0</v>
      </c>
      <c r="O616" s="210">
        <v>0</v>
      </c>
      <c r="P616" s="210">
        <v>0</v>
      </c>
      <c r="Q616" s="210">
        <v>1</v>
      </c>
      <c r="R616" s="210">
        <v>1</v>
      </c>
      <c r="S616" s="210">
        <v>1</v>
      </c>
      <c r="T616" s="210">
        <v>1</v>
      </c>
      <c r="U616" s="210">
        <v>1</v>
      </c>
      <c r="V616" s="210">
        <v>1</v>
      </c>
      <c r="W616" s="210">
        <v>1</v>
      </c>
      <c r="X616" s="210">
        <v>1</v>
      </c>
      <c r="Y616" s="210">
        <v>1</v>
      </c>
      <c r="Z616" s="210">
        <v>1</v>
      </c>
      <c r="AA616" s="210">
        <v>1</v>
      </c>
      <c r="AB616" s="210">
        <v>1</v>
      </c>
      <c r="AC616" s="210">
        <v>1</v>
      </c>
      <c r="AD616" s="210">
        <v>1</v>
      </c>
      <c r="AE616" s="210">
        <v>1</v>
      </c>
      <c r="AF616" s="210">
        <v>1</v>
      </c>
      <c r="AG616" s="210">
        <v>1</v>
      </c>
      <c r="AH616" s="210">
        <v>1</v>
      </c>
      <c r="AI616" s="210">
        <v>1</v>
      </c>
      <c r="AJ616" s="210">
        <v>1</v>
      </c>
      <c r="AK616" s="210">
        <v>1</v>
      </c>
      <c r="AL616" s="210">
        <v>1</v>
      </c>
      <c r="AM616" s="210">
        <v>1</v>
      </c>
      <c r="AN616" s="210">
        <v>1</v>
      </c>
      <c r="AO616" s="210">
        <v>1</v>
      </c>
      <c r="AP616" s="210">
        <v>1</v>
      </c>
      <c r="AQ616" s="210">
        <v>1</v>
      </c>
      <c r="AR616" s="210">
        <v>1</v>
      </c>
      <c r="AS616" s="210">
        <v>1</v>
      </c>
      <c r="AT616" s="210">
        <v>1</v>
      </c>
      <c r="AU616" s="210">
        <v>1</v>
      </c>
      <c r="AV616" s="210">
        <v>1</v>
      </c>
      <c r="AW616" s="210">
        <v>1</v>
      </c>
      <c r="AX616" s="210">
        <v>1</v>
      </c>
      <c r="AY616" s="210">
        <v>1</v>
      </c>
      <c r="AZ616" s="210">
        <v>1</v>
      </c>
      <c r="BA616" s="210">
        <v>1</v>
      </c>
      <c r="BB616" s="210">
        <v>1</v>
      </c>
      <c r="BC616" s="210">
        <v>1</v>
      </c>
      <c r="BD616" s="210">
        <v>1</v>
      </c>
      <c r="BE616" s="210">
        <v>1</v>
      </c>
      <c r="BF616" s="210">
        <v>1</v>
      </c>
      <c r="BG616" s="210">
        <v>1</v>
      </c>
      <c r="BH616" s="210">
        <v>1</v>
      </c>
      <c r="BI616" s="210">
        <v>1</v>
      </c>
      <c r="BJ616" s="210">
        <v>1</v>
      </c>
      <c r="BK616" s="210">
        <v>1</v>
      </c>
      <c r="BL616" s="210">
        <v>1</v>
      </c>
      <c r="BM616" s="210">
        <v>1</v>
      </c>
      <c r="BN616" s="210">
        <v>1</v>
      </c>
      <c r="BO616" s="210">
        <v>1</v>
      </c>
      <c r="BP616" s="210">
        <v>1</v>
      </c>
      <c r="BQ616" s="210">
        <v>1</v>
      </c>
      <c r="BR616" s="210">
        <v>1</v>
      </c>
      <c r="BS616" s="210">
        <v>1</v>
      </c>
      <c r="BT616" s="210">
        <v>1</v>
      </c>
      <c r="BU616" s="210"/>
      <c r="BV616" s="210"/>
      <c r="BW616" s="210"/>
      <c r="BX616" s="210"/>
      <c r="BY616" s="210"/>
      <c r="BZ616" s="210"/>
      <c r="CA616" s="210"/>
      <c r="CB616" s="210"/>
      <c r="CC616" s="210"/>
      <c r="CD616" s="210"/>
      <c r="CE616" s="210"/>
      <c r="CF616" s="210"/>
      <c r="CG616" s="210"/>
      <c r="CH616" s="210"/>
      <c r="CI616" s="210"/>
      <c r="CJ616" s="210"/>
      <c r="CK616" s="210"/>
      <c r="CL616" s="210"/>
      <c r="CM616" s="210"/>
      <c r="CN616" s="210"/>
      <c r="CO616" s="210"/>
      <c r="CP616" s="210"/>
      <c r="CQ616" s="210"/>
      <c r="CR616" s="210"/>
      <c r="CS616" s="144"/>
      <c r="CT616" s="144"/>
    </row>
    <row r="617" spans="1:98" ht="15">
      <c r="A617" s="208" t="s">
        <v>8334</v>
      </c>
      <c r="B617" s="285" t="s">
        <v>660</v>
      </c>
      <c r="C617" s="209" t="s">
        <v>562</v>
      </c>
      <c r="D617" s="259"/>
      <c r="E617" s="209" t="s">
        <v>2</v>
      </c>
      <c r="F617" s="209" t="s">
        <v>38</v>
      </c>
      <c r="G617" s="216" t="s">
        <v>35</v>
      </c>
      <c r="H617" s="209" t="s">
        <v>8271</v>
      </c>
      <c r="I617" s="2"/>
      <c r="J617" s="210">
        <v>0</v>
      </c>
      <c r="K617" s="210">
        <v>0</v>
      </c>
      <c r="L617" s="210">
        <v>0</v>
      </c>
      <c r="M617" s="210">
        <v>0</v>
      </c>
      <c r="N617" s="210">
        <v>0</v>
      </c>
      <c r="O617" s="210">
        <v>0</v>
      </c>
      <c r="P617" s="210">
        <v>0</v>
      </c>
      <c r="Q617" s="210">
        <v>1</v>
      </c>
      <c r="R617" s="210">
        <v>1</v>
      </c>
      <c r="S617" s="210">
        <v>1</v>
      </c>
      <c r="T617" s="210">
        <v>1</v>
      </c>
      <c r="U617" s="210">
        <v>1</v>
      </c>
      <c r="V617" s="210">
        <v>1</v>
      </c>
      <c r="W617" s="210">
        <v>1</v>
      </c>
      <c r="X617" s="210">
        <v>1</v>
      </c>
      <c r="Y617" s="210">
        <v>1</v>
      </c>
      <c r="Z617" s="210">
        <v>1</v>
      </c>
      <c r="AA617" s="210">
        <v>1</v>
      </c>
      <c r="AB617" s="210">
        <v>1</v>
      </c>
      <c r="AC617" s="210">
        <v>1</v>
      </c>
      <c r="AD617" s="210">
        <v>1</v>
      </c>
      <c r="AE617" s="210">
        <v>1</v>
      </c>
      <c r="AF617" s="210">
        <v>1</v>
      </c>
      <c r="AG617" s="210">
        <v>1</v>
      </c>
      <c r="AH617" s="210">
        <v>1</v>
      </c>
      <c r="AI617" s="210">
        <v>1</v>
      </c>
      <c r="AJ617" s="210">
        <v>1</v>
      </c>
      <c r="AK617" s="210">
        <v>1</v>
      </c>
      <c r="AL617" s="210">
        <v>1</v>
      </c>
      <c r="AM617" s="210">
        <v>1</v>
      </c>
      <c r="AN617" s="210">
        <v>1</v>
      </c>
      <c r="AO617" s="210">
        <v>1</v>
      </c>
      <c r="AP617" s="210">
        <v>1</v>
      </c>
      <c r="AQ617" s="210">
        <v>1</v>
      </c>
      <c r="AR617" s="210">
        <v>1</v>
      </c>
      <c r="AS617" s="210">
        <v>1</v>
      </c>
      <c r="AT617" s="210">
        <v>1</v>
      </c>
      <c r="AU617" s="210">
        <v>1</v>
      </c>
      <c r="AV617" s="210">
        <v>1</v>
      </c>
      <c r="AW617" s="210">
        <v>1</v>
      </c>
      <c r="AX617" s="210">
        <v>1</v>
      </c>
      <c r="AY617" s="210">
        <v>1</v>
      </c>
      <c r="AZ617" s="210">
        <v>1</v>
      </c>
      <c r="BA617" s="210">
        <v>1</v>
      </c>
      <c r="BB617" s="210">
        <v>1</v>
      </c>
      <c r="BC617" s="210">
        <v>1</v>
      </c>
      <c r="BD617" s="210">
        <v>1</v>
      </c>
      <c r="BE617" s="210">
        <v>1</v>
      </c>
      <c r="BF617" s="210">
        <v>1</v>
      </c>
      <c r="BG617" s="210">
        <v>1</v>
      </c>
      <c r="BH617" s="210">
        <v>1</v>
      </c>
      <c r="BI617" s="210">
        <v>1</v>
      </c>
      <c r="BJ617" s="210">
        <v>1</v>
      </c>
      <c r="BK617" s="210">
        <v>1</v>
      </c>
      <c r="BL617" s="210">
        <v>1</v>
      </c>
      <c r="BM617" s="210">
        <v>1</v>
      </c>
      <c r="BN617" s="210">
        <v>1</v>
      </c>
      <c r="BO617" s="210">
        <v>1</v>
      </c>
      <c r="BP617" s="210">
        <v>1</v>
      </c>
      <c r="BQ617" s="210">
        <v>1</v>
      </c>
      <c r="BR617" s="210">
        <v>1</v>
      </c>
      <c r="BS617" s="210">
        <v>1</v>
      </c>
      <c r="BT617" s="210">
        <v>1</v>
      </c>
      <c r="BU617" s="210"/>
      <c r="BV617" s="210"/>
      <c r="BW617" s="210"/>
      <c r="BX617" s="210"/>
      <c r="BY617" s="210"/>
      <c r="BZ617" s="210"/>
      <c r="CA617" s="210"/>
      <c r="CB617" s="210"/>
      <c r="CC617" s="210"/>
      <c r="CD617" s="210"/>
      <c r="CE617" s="210"/>
      <c r="CF617" s="210"/>
      <c r="CG617" s="210"/>
      <c r="CH617" s="210"/>
      <c r="CI617" s="210"/>
      <c r="CJ617" s="210"/>
      <c r="CK617" s="210"/>
      <c r="CL617" s="210"/>
      <c r="CM617" s="210"/>
      <c r="CN617" s="210"/>
      <c r="CO617" s="210"/>
      <c r="CP617" s="210"/>
      <c r="CQ617" s="210"/>
      <c r="CR617" s="210"/>
      <c r="CS617" s="144"/>
      <c r="CT617" s="144"/>
    </row>
    <row r="618" spans="1:98" ht="15">
      <c r="A618" s="208" t="s">
        <v>8334</v>
      </c>
      <c r="B618" s="285" t="s">
        <v>663</v>
      </c>
      <c r="C618" s="209" t="s">
        <v>562</v>
      </c>
      <c r="D618" s="259"/>
      <c r="E618" s="209" t="s">
        <v>2</v>
      </c>
      <c r="F618" s="209" t="s">
        <v>38</v>
      </c>
      <c r="G618" s="216" t="s">
        <v>35</v>
      </c>
      <c r="H618" s="209" t="s">
        <v>8271</v>
      </c>
      <c r="I618" s="2"/>
      <c r="J618" s="210">
        <v>0</v>
      </c>
      <c r="K618" s="210">
        <v>0</v>
      </c>
      <c r="L618" s="210">
        <v>0</v>
      </c>
      <c r="M618" s="210">
        <v>0</v>
      </c>
      <c r="N618" s="210">
        <v>0</v>
      </c>
      <c r="O618" s="210">
        <v>0</v>
      </c>
      <c r="P618" s="210">
        <v>0</v>
      </c>
      <c r="Q618" s="210">
        <v>1</v>
      </c>
      <c r="R618" s="210">
        <v>1</v>
      </c>
      <c r="S618" s="210">
        <v>1</v>
      </c>
      <c r="T618" s="210">
        <v>1</v>
      </c>
      <c r="U618" s="210">
        <v>1</v>
      </c>
      <c r="V618" s="210">
        <v>1</v>
      </c>
      <c r="W618" s="210">
        <v>1</v>
      </c>
      <c r="X618" s="210">
        <v>1</v>
      </c>
      <c r="Y618" s="210">
        <v>1</v>
      </c>
      <c r="Z618" s="210">
        <v>1</v>
      </c>
      <c r="AA618" s="210">
        <v>1</v>
      </c>
      <c r="AB618" s="210">
        <v>1</v>
      </c>
      <c r="AC618" s="210">
        <v>1</v>
      </c>
      <c r="AD618" s="210">
        <v>1</v>
      </c>
      <c r="AE618" s="210">
        <v>1</v>
      </c>
      <c r="AF618" s="210">
        <v>1</v>
      </c>
      <c r="AG618" s="210">
        <v>1</v>
      </c>
      <c r="AH618" s="210">
        <v>1</v>
      </c>
      <c r="AI618" s="210">
        <v>1</v>
      </c>
      <c r="AJ618" s="210">
        <v>1</v>
      </c>
      <c r="AK618" s="210">
        <v>1</v>
      </c>
      <c r="AL618" s="210">
        <v>1</v>
      </c>
      <c r="AM618" s="210">
        <v>1</v>
      </c>
      <c r="AN618" s="210">
        <v>1</v>
      </c>
      <c r="AO618" s="210">
        <v>1</v>
      </c>
      <c r="AP618" s="210">
        <v>1</v>
      </c>
      <c r="AQ618" s="210">
        <v>1</v>
      </c>
      <c r="AR618" s="210">
        <v>1</v>
      </c>
      <c r="AS618" s="210">
        <v>1</v>
      </c>
      <c r="AT618" s="210">
        <v>1</v>
      </c>
      <c r="AU618" s="210">
        <v>1</v>
      </c>
      <c r="AV618" s="210">
        <v>1</v>
      </c>
      <c r="AW618" s="210">
        <v>1</v>
      </c>
      <c r="AX618" s="210">
        <v>1</v>
      </c>
      <c r="AY618" s="210">
        <v>1</v>
      </c>
      <c r="AZ618" s="210">
        <v>1</v>
      </c>
      <c r="BA618" s="210">
        <v>1</v>
      </c>
      <c r="BB618" s="210">
        <v>1</v>
      </c>
      <c r="BC618" s="210">
        <v>1</v>
      </c>
      <c r="BD618" s="210">
        <v>1</v>
      </c>
      <c r="BE618" s="210">
        <v>1</v>
      </c>
      <c r="BF618" s="210">
        <v>1</v>
      </c>
      <c r="BG618" s="210">
        <v>1</v>
      </c>
      <c r="BH618" s="210">
        <v>1</v>
      </c>
      <c r="BI618" s="210">
        <v>1</v>
      </c>
      <c r="BJ618" s="210">
        <v>1</v>
      </c>
      <c r="BK618" s="210">
        <v>1</v>
      </c>
      <c r="BL618" s="210">
        <v>1</v>
      </c>
      <c r="BM618" s="210">
        <v>1</v>
      </c>
      <c r="BN618" s="210">
        <v>1</v>
      </c>
      <c r="BO618" s="210">
        <v>1</v>
      </c>
      <c r="BP618" s="210">
        <v>1</v>
      </c>
      <c r="BQ618" s="210">
        <v>1</v>
      </c>
      <c r="BR618" s="210">
        <v>1</v>
      </c>
      <c r="BS618" s="210">
        <v>1</v>
      </c>
      <c r="BT618" s="210">
        <v>1</v>
      </c>
      <c r="BU618" s="210"/>
      <c r="BV618" s="210"/>
      <c r="BW618" s="210"/>
      <c r="BX618" s="210"/>
      <c r="BY618" s="210"/>
      <c r="BZ618" s="210"/>
      <c r="CA618" s="210"/>
      <c r="CB618" s="210"/>
      <c r="CC618" s="210"/>
      <c r="CD618" s="210"/>
      <c r="CE618" s="210"/>
      <c r="CF618" s="210"/>
      <c r="CG618" s="210"/>
      <c r="CH618" s="210"/>
      <c r="CI618" s="210"/>
      <c r="CJ618" s="210"/>
      <c r="CK618" s="210"/>
      <c r="CL618" s="210"/>
      <c r="CM618" s="210"/>
      <c r="CN618" s="210"/>
      <c r="CO618" s="210"/>
      <c r="CP618" s="210"/>
      <c r="CQ618" s="210"/>
      <c r="CR618" s="210"/>
      <c r="CS618" s="144"/>
      <c r="CT618" s="144"/>
    </row>
    <row r="619" spans="1:98" ht="15">
      <c r="A619" s="208" t="s">
        <v>8334</v>
      </c>
      <c r="B619" s="285" t="s">
        <v>666</v>
      </c>
      <c r="C619" s="209" t="s">
        <v>562</v>
      </c>
      <c r="D619" s="259"/>
      <c r="E619" s="209" t="s">
        <v>2</v>
      </c>
      <c r="F619" s="209" t="s">
        <v>38</v>
      </c>
      <c r="G619" s="216" t="s">
        <v>35</v>
      </c>
      <c r="H619" s="209" t="s">
        <v>8271</v>
      </c>
      <c r="I619" s="2"/>
      <c r="J619" s="210">
        <v>0</v>
      </c>
      <c r="K619" s="210">
        <v>0</v>
      </c>
      <c r="L619" s="210">
        <v>0</v>
      </c>
      <c r="M619" s="210">
        <v>0</v>
      </c>
      <c r="N619" s="210">
        <v>0</v>
      </c>
      <c r="O619" s="210">
        <v>0</v>
      </c>
      <c r="P619" s="210">
        <v>0</v>
      </c>
      <c r="Q619" s="210">
        <v>1</v>
      </c>
      <c r="R619" s="210">
        <v>1</v>
      </c>
      <c r="S619" s="210">
        <v>1</v>
      </c>
      <c r="T619" s="210">
        <v>1</v>
      </c>
      <c r="U619" s="210">
        <v>1</v>
      </c>
      <c r="V619" s="210">
        <v>1</v>
      </c>
      <c r="W619" s="210">
        <v>1</v>
      </c>
      <c r="X619" s="210">
        <v>1</v>
      </c>
      <c r="Y619" s="210">
        <v>1</v>
      </c>
      <c r="Z619" s="210">
        <v>1</v>
      </c>
      <c r="AA619" s="210">
        <v>1</v>
      </c>
      <c r="AB619" s="210">
        <v>1</v>
      </c>
      <c r="AC619" s="210">
        <v>1</v>
      </c>
      <c r="AD619" s="210">
        <v>1</v>
      </c>
      <c r="AE619" s="210">
        <v>1</v>
      </c>
      <c r="AF619" s="210">
        <v>1</v>
      </c>
      <c r="AG619" s="210">
        <v>1</v>
      </c>
      <c r="AH619" s="210">
        <v>1</v>
      </c>
      <c r="AI619" s="210">
        <v>1</v>
      </c>
      <c r="AJ619" s="210">
        <v>1</v>
      </c>
      <c r="AK619" s="210">
        <v>1</v>
      </c>
      <c r="AL619" s="210">
        <v>1</v>
      </c>
      <c r="AM619" s="210">
        <v>1</v>
      </c>
      <c r="AN619" s="210">
        <v>1</v>
      </c>
      <c r="AO619" s="210">
        <v>1</v>
      </c>
      <c r="AP619" s="210">
        <v>1</v>
      </c>
      <c r="AQ619" s="210">
        <v>1</v>
      </c>
      <c r="AR619" s="210">
        <v>1</v>
      </c>
      <c r="AS619" s="210">
        <v>1</v>
      </c>
      <c r="AT619" s="210">
        <v>1</v>
      </c>
      <c r="AU619" s="210">
        <v>1</v>
      </c>
      <c r="AV619" s="210">
        <v>1</v>
      </c>
      <c r="AW619" s="210">
        <v>1</v>
      </c>
      <c r="AX619" s="210">
        <v>1</v>
      </c>
      <c r="AY619" s="210">
        <v>1</v>
      </c>
      <c r="AZ619" s="210">
        <v>1</v>
      </c>
      <c r="BA619" s="210">
        <v>1</v>
      </c>
      <c r="BB619" s="210">
        <v>1</v>
      </c>
      <c r="BC619" s="210">
        <v>1</v>
      </c>
      <c r="BD619" s="210">
        <v>1</v>
      </c>
      <c r="BE619" s="210">
        <v>1</v>
      </c>
      <c r="BF619" s="210">
        <v>1</v>
      </c>
      <c r="BG619" s="210">
        <v>1</v>
      </c>
      <c r="BH619" s="210">
        <v>1</v>
      </c>
      <c r="BI619" s="210">
        <v>1</v>
      </c>
      <c r="BJ619" s="210">
        <v>1</v>
      </c>
      <c r="BK619" s="210">
        <v>1</v>
      </c>
      <c r="BL619" s="210">
        <v>1</v>
      </c>
      <c r="BM619" s="210">
        <v>1</v>
      </c>
      <c r="BN619" s="210">
        <v>1</v>
      </c>
      <c r="BO619" s="210">
        <v>1</v>
      </c>
      <c r="BP619" s="210">
        <v>1</v>
      </c>
      <c r="BQ619" s="210">
        <v>1</v>
      </c>
      <c r="BR619" s="210">
        <v>1</v>
      </c>
      <c r="BS619" s="210">
        <v>1</v>
      </c>
      <c r="BT619" s="210">
        <v>1</v>
      </c>
      <c r="BU619" s="210"/>
      <c r="BV619" s="210"/>
      <c r="BW619" s="210"/>
      <c r="BX619" s="210"/>
      <c r="BY619" s="210"/>
      <c r="BZ619" s="210"/>
      <c r="CA619" s="210"/>
      <c r="CB619" s="210"/>
      <c r="CC619" s="210"/>
      <c r="CD619" s="210"/>
      <c r="CE619" s="210"/>
      <c r="CF619" s="210"/>
      <c r="CG619" s="210"/>
      <c r="CH619" s="210"/>
      <c r="CI619" s="210"/>
      <c r="CJ619" s="210"/>
      <c r="CK619" s="210"/>
      <c r="CL619" s="210"/>
      <c r="CM619" s="210"/>
      <c r="CN619" s="210"/>
      <c r="CO619" s="210"/>
      <c r="CP619" s="210"/>
      <c r="CQ619" s="210"/>
      <c r="CR619" s="210"/>
      <c r="CS619" s="144"/>
      <c r="CT619" s="144"/>
    </row>
    <row r="620" spans="1:98" ht="15">
      <c r="A620" s="208" t="s">
        <v>8334</v>
      </c>
      <c r="B620" s="285" t="s">
        <v>669</v>
      </c>
      <c r="C620" s="209" t="s">
        <v>562</v>
      </c>
      <c r="D620" s="259"/>
      <c r="E620" s="209" t="s">
        <v>2</v>
      </c>
      <c r="F620" s="209" t="s">
        <v>38</v>
      </c>
      <c r="G620" s="216" t="s">
        <v>35</v>
      </c>
      <c r="H620" s="209" t="s">
        <v>8271</v>
      </c>
      <c r="I620" s="2"/>
      <c r="J620" s="210">
        <v>0</v>
      </c>
      <c r="K620" s="210">
        <v>0</v>
      </c>
      <c r="L620" s="210">
        <v>0</v>
      </c>
      <c r="M620" s="210">
        <v>0</v>
      </c>
      <c r="N620" s="210">
        <v>0</v>
      </c>
      <c r="O620" s="210">
        <v>0</v>
      </c>
      <c r="P620" s="210">
        <v>0</v>
      </c>
      <c r="Q620" s="210">
        <v>1</v>
      </c>
      <c r="R620" s="210">
        <v>1</v>
      </c>
      <c r="S620" s="210">
        <v>1</v>
      </c>
      <c r="T620" s="210">
        <v>1</v>
      </c>
      <c r="U620" s="210">
        <v>1</v>
      </c>
      <c r="V620" s="210">
        <v>1</v>
      </c>
      <c r="W620" s="210">
        <v>1</v>
      </c>
      <c r="X620" s="210">
        <v>1</v>
      </c>
      <c r="Y620" s="210">
        <v>1</v>
      </c>
      <c r="Z620" s="210">
        <v>1</v>
      </c>
      <c r="AA620" s="210">
        <v>1</v>
      </c>
      <c r="AB620" s="210">
        <v>1</v>
      </c>
      <c r="AC620" s="210">
        <v>1</v>
      </c>
      <c r="AD620" s="210">
        <v>1</v>
      </c>
      <c r="AE620" s="210">
        <v>1</v>
      </c>
      <c r="AF620" s="210">
        <v>1</v>
      </c>
      <c r="AG620" s="210">
        <v>1</v>
      </c>
      <c r="AH620" s="210">
        <v>1</v>
      </c>
      <c r="AI620" s="210">
        <v>1</v>
      </c>
      <c r="AJ620" s="210">
        <v>1</v>
      </c>
      <c r="AK620" s="210">
        <v>1</v>
      </c>
      <c r="AL620" s="210">
        <v>1</v>
      </c>
      <c r="AM620" s="210">
        <v>1</v>
      </c>
      <c r="AN620" s="210">
        <v>1</v>
      </c>
      <c r="AO620" s="210">
        <v>1</v>
      </c>
      <c r="AP620" s="210">
        <v>1</v>
      </c>
      <c r="AQ620" s="210">
        <v>1</v>
      </c>
      <c r="AR620" s="210">
        <v>1</v>
      </c>
      <c r="AS620" s="210">
        <v>1</v>
      </c>
      <c r="AT620" s="210">
        <v>1</v>
      </c>
      <c r="AU620" s="210">
        <v>1</v>
      </c>
      <c r="AV620" s="210">
        <v>1</v>
      </c>
      <c r="AW620" s="210">
        <v>1</v>
      </c>
      <c r="AX620" s="210">
        <v>1</v>
      </c>
      <c r="AY620" s="210">
        <v>1</v>
      </c>
      <c r="AZ620" s="210">
        <v>1</v>
      </c>
      <c r="BA620" s="210">
        <v>1</v>
      </c>
      <c r="BB620" s="210">
        <v>1</v>
      </c>
      <c r="BC620" s="210">
        <v>1</v>
      </c>
      <c r="BD620" s="210">
        <v>1</v>
      </c>
      <c r="BE620" s="210">
        <v>1</v>
      </c>
      <c r="BF620" s="210">
        <v>1</v>
      </c>
      <c r="BG620" s="210">
        <v>1</v>
      </c>
      <c r="BH620" s="210">
        <v>1</v>
      </c>
      <c r="BI620" s="210">
        <v>1</v>
      </c>
      <c r="BJ620" s="210">
        <v>1</v>
      </c>
      <c r="BK620" s="210">
        <v>1</v>
      </c>
      <c r="BL620" s="210">
        <v>1</v>
      </c>
      <c r="BM620" s="210">
        <v>1</v>
      </c>
      <c r="BN620" s="210">
        <v>1</v>
      </c>
      <c r="BO620" s="210">
        <v>1</v>
      </c>
      <c r="BP620" s="210">
        <v>1</v>
      </c>
      <c r="BQ620" s="210">
        <v>1</v>
      </c>
      <c r="BR620" s="210">
        <v>1</v>
      </c>
      <c r="BS620" s="210">
        <v>1</v>
      </c>
      <c r="BT620" s="210">
        <v>1</v>
      </c>
      <c r="BU620" s="210"/>
      <c r="BV620" s="210"/>
      <c r="BW620" s="210"/>
      <c r="BX620" s="210"/>
      <c r="BY620" s="210"/>
      <c r="BZ620" s="210"/>
      <c r="CA620" s="210"/>
      <c r="CB620" s="210"/>
      <c r="CC620" s="210"/>
      <c r="CD620" s="210"/>
      <c r="CE620" s="210"/>
      <c r="CF620" s="210"/>
      <c r="CG620" s="210"/>
      <c r="CH620" s="210"/>
      <c r="CI620" s="210"/>
      <c r="CJ620" s="210"/>
      <c r="CK620" s="210"/>
      <c r="CL620" s="210"/>
      <c r="CM620" s="210"/>
      <c r="CN620" s="210"/>
      <c r="CO620" s="210"/>
      <c r="CP620" s="210"/>
      <c r="CQ620" s="210"/>
      <c r="CR620" s="210"/>
      <c r="CS620" s="144"/>
      <c r="CT620" s="144"/>
    </row>
    <row r="621" spans="1:98" ht="15">
      <c r="A621" s="208" t="s">
        <v>8334</v>
      </c>
      <c r="B621" s="285" t="s">
        <v>672</v>
      </c>
      <c r="C621" s="209" t="s">
        <v>562</v>
      </c>
      <c r="D621" s="259"/>
      <c r="E621" s="209" t="s">
        <v>2</v>
      </c>
      <c r="F621" s="209" t="s">
        <v>38</v>
      </c>
      <c r="G621" s="216" t="s">
        <v>35</v>
      </c>
      <c r="H621" s="209" t="s">
        <v>8271</v>
      </c>
      <c r="I621" s="2"/>
      <c r="J621" s="210">
        <v>0</v>
      </c>
      <c r="K621" s="210">
        <v>0</v>
      </c>
      <c r="L621" s="210">
        <v>0</v>
      </c>
      <c r="M621" s="210">
        <v>0</v>
      </c>
      <c r="N621" s="210">
        <v>0</v>
      </c>
      <c r="O621" s="210">
        <v>0</v>
      </c>
      <c r="P621" s="210">
        <v>0</v>
      </c>
      <c r="Q621" s="210">
        <v>1</v>
      </c>
      <c r="R621" s="210">
        <v>1</v>
      </c>
      <c r="S621" s="210">
        <v>1</v>
      </c>
      <c r="T621" s="210">
        <v>1</v>
      </c>
      <c r="U621" s="210">
        <v>1</v>
      </c>
      <c r="V621" s="210">
        <v>1</v>
      </c>
      <c r="W621" s="210">
        <v>1</v>
      </c>
      <c r="X621" s="210">
        <v>1</v>
      </c>
      <c r="Y621" s="210">
        <v>1</v>
      </c>
      <c r="Z621" s="210">
        <v>1</v>
      </c>
      <c r="AA621" s="210">
        <v>1</v>
      </c>
      <c r="AB621" s="210">
        <v>1</v>
      </c>
      <c r="AC621" s="210">
        <v>1</v>
      </c>
      <c r="AD621" s="210">
        <v>1</v>
      </c>
      <c r="AE621" s="210">
        <v>1</v>
      </c>
      <c r="AF621" s="210">
        <v>1</v>
      </c>
      <c r="AG621" s="210">
        <v>1</v>
      </c>
      <c r="AH621" s="210">
        <v>1</v>
      </c>
      <c r="AI621" s="210">
        <v>1</v>
      </c>
      <c r="AJ621" s="210">
        <v>1</v>
      </c>
      <c r="AK621" s="210">
        <v>1</v>
      </c>
      <c r="AL621" s="210">
        <v>1</v>
      </c>
      <c r="AM621" s="210">
        <v>1</v>
      </c>
      <c r="AN621" s="210">
        <v>1</v>
      </c>
      <c r="AO621" s="210">
        <v>1</v>
      </c>
      <c r="AP621" s="210">
        <v>1</v>
      </c>
      <c r="AQ621" s="210">
        <v>1</v>
      </c>
      <c r="AR621" s="210">
        <v>1</v>
      </c>
      <c r="AS621" s="210">
        <v>1</v>
      </c>
      <c r="AT621" s="210">
        <v>1</v>
      </c>
      <c r="AU621" s="210">
        <v>1</v>
      </c>
      <c r="AV621" s="210">
        <v>1</v>
      </c>
      <c r="AW621" s="210">
        <v>1</v>
      </c>
      <c r="AX621" s="210">
        <v>1</v>
      </c>
      <c r="AY621" s="210">
        <v>1</v>
      </c>
      <c r="AZ621" s="210">
        <v>1</v>
      </c>
      <c r="BA621" s="210">
        <v>1</v>
      </c>
      <c r="BB621" s="210">
        <v>1</v>
      </c>
      <c r="BC621" s="210">
        <v>1</v>
      </c>
      <c r="BD621" s="210">
        <v>1</v>
      </c>
      <c r="BE621" s="210">
        <v>1</v>
      </c>
      <c r="BF621" s="210">
        <v>1</v>
      </c>
      <c r="BG621" s="210">
        <v>1</v>
      </c>
      <c r="BH621" s="210">
        <v>1</v>
      </c>
      <c r="BI621" s="210">
        <v>1</v>
      </c>
      <c r="BJ621" s="210">
        <v>1</v>
      </c>
      <c r="BK621" s="210">
        <v>1</v>
      </c>
      <c r="BL621" s="210">
        <v>1</v>
      </c>
      <c r="BM621" s="210">
        <v>1</v>
      </c>
      <c r="BN621" s="210">
        <v>1</v>
      </c>
      <c r="BO621" s="210">
        <v>1</v>
      </c>
      <c r="BP621" s="210">
        <v>1</v>
      </c>
      <c r="BQ621" s="210">
        <v>1</v>
      </c>
      <c r="BR621" s="210">
        <v>1</v>
      </c>
      <c r="BS621" s="210">
        <v>1</v>
      </c>
      <c r="BT621" s="210">
        <v>1</v>
      </c>
      <c r="BU621" s="210"/>
      <c r="BV621" s="210"/>
      <c r="BW621" s="210"/>
      <c r="BX621" s="210"/>
      <c r="BY621" s="210"/>
      <c r="BZ621" s="210"/>
      <c r="CA621" s="210"/>
      <c r="CB621" s="210"/>
      <c r="CC621" s="210"/>
      <c r="CD621" s="210"/>
      <c r="CE621" s="210"/>
      <c r="CF621" s="210"/>
      <c r="CG621" s="210"/>
      <c r="CH621" s="210"/>
      <c r="CI621" s="210"/>
      <c r="CJ621" s="210"/>
      <c r="CK621" s="210"/>
      <c r="CL621" s="210"/>
      <c r="CM621" s="210"/>
      <c r="CN621" s="210"/>
      <c r="CO621" s="210"/>
      <c r="CP621" s="210"/>
      <c r="CQ621" s="210"/>
      <c r="CR621" s="210"/>
      <c r="CS621" s="144"/>
      <c r="CT621" s="144"/>
    </row>
    <row r="622" spans="1:98" ht="15">
      <c r="A622" s="208" t="s">
        <v>8334</v>
      </c>
      <c r="B622" s="285" t="s">
        <v>675</v>
      </c>
      <c r="C622" s="209" t="s">
        <v>562</v>
      </c>
      <c r="D622" s="259"/>
      <c r="E622" s="209" t="s">
        <v>2</v>
      </c>
      <c r="F622" s="209" t="s">
        <v>38</v>
      </c>
      <c r="G622" s="216" t="s">
        <v>35</v>
      </c>
      <c r="H622" s="209" t="s">
        <v>8271</v>
      </c>
      <c r="I622" s="2"/>
      <c r="J622" s="210">
        <v>0</v>
      </c>
      <c r="K622" s="210">
        <v>0</v>
      </c>
      <c r="L622" s="210">
        <v>0</v>
      </c>
      <c r="M622" s="210">
        <v>0</v>
      </c>
      <c r="N622" s="210">
        <v>0</v>
      </c>
      <c r="O622" s="210">
        <v>0</v>
      </c>
      <c r="P622" s="210">
        <v>0</v>
      </c>
      <c r="Q622" s="210">
        <v>1</v>
      </c>
      <c r="R622" s="210">
        <v>1</v>
      </c>
      <c r="S622" s="210">
        <v>1</v>
      </c>
      <c r="T622" s="210">
        <v>1</v>
      </c>
      <c r="U622" s="210">
        <v>1</v>
      </c>
      <c r="V622" s="210">
        <v>1</v>
      </c>
      <c r="W622" s="210">
        <v>1</v>
      </c>
      <c r="X622" s="210">
        <v>1</v>
      </c>
      <c r="Y622" s="210">
        <v>1</v>
      </c>
      <c r="Z622" s="210">
        <v>1</v>
      </c>
      <c r="AA622" s="210">
        <v>1</v>
      </c>
      <c r="AB622" s="210">
        <v>1</v>
      </c>
      <c r="AC622" s="210">
        <v>1</v>
      </c>
      <c r="AD622" s="210">
        <v>1</v>
      </c>
      <c r="AE622" s="210">
        <v>1</v>
      </c>
      <c r="AF622" s="210">
        <v>1</v>
      </c>
      <c r="AG622" s="210">
        <v>1</v>
      </c>
      <c r="AH622" s="210">
        <v>1</v>
      </c>
      <c r="AI622" s="210">
        <v>1</v>
      </c>
      <c r="AJ622" s="210">
        <v>1</v>
      </c>
      <c r="AK622" s="210">
        <v>1</v>
      </c>
      <c r="AL622" s="210">
        <v>1</v>
      </c>
      <c r="AM622" s="210">
        <v>1</v>
      </c>
      <c r="AN622" s="210">
        <v>1</v>
      </c>
      <c r="AO622" s="210">
        <v>1</v>
      </c>
      <c r="AP622" s="210">
        <v>1</v>
      </c>
      <c r="AQ622" s="210">
        <v>1</v>
      </c>
      <c r="AR622" s="210">
        <v>1</v>
      </c>
      <c r="AS622" s="210">
        <v>1</v>
      </c>
      <c r="AT622" s="210">
        <v>1</v>
      </c>
      <c r="AU622" s="210">
        <v>1</v>
      </c>
      <c r="AV622" s="210">
        <v>1</v>
      </c>
      <c r="AW622" s="210">
        <v>1</v>
      </c>
      <c r="AX622" s="210">
        <v>1</v>
      </c>
      <c r="AY622" s="210">
        <v>1</v>
      </c>
      <c r="AZ622" s="210">
        <v>1</v>
      </c>
      <c r="BA622" s="210">
        <v>1</v>
      </c>
      <c r="BB622" s="210">
        <v>1</v>
      </c>
      <c r="BC622" s="210">
        <v>1</v>
      </c>
      <c r="BD622" s="210">
        <v>1</v>
      </c>
      <c r="BE622" s="210">
        <v>1</v>
      </c>
      <c r="BF622" s="210">
        <v>1</v>
      </c>
      <c r="BG622" s="210">
        <v>1</v>
      </c>
      <c r="BH622" s="210">
        <v>1</v>
      </c>
      <c r="BI622" s="210">
        <v>1</v>
      </c>
      <c r="BJ622" s="210">
        <v>1</v>
      </c>
      <c r="BK622" s="210">
        <v>1</v>
      </c>
      <c r="BL622" s="210">
        <v>1</v>
      </c>
      <c r="BM622" s="210">
        <v>1</v>
      </c>
      <c r="BN622" s="210">
        <v>1</v>
      </c>
      <c r="BO622" s="210">
        <v>1</v>
      </c>
      <c r="BP622" s="210">
        <v>1</v>
      </c>
      <c r="BQ622" s="210">
        <v>1</v>
      </c>
      <c r="BR622" s="210">
        <v>1</v>
      </c>
      <c r="BS622" s="210">
        <v>1</v>
      </c>
      <c r="BT622" s="210">
        <v>1</v>
      </c>
      <c r="BU622" s="210"/>
      <c r="BV622" s="210"/>
      <c r="BW622" s="210"/>
      <c r="BX622" s="210"/>
      <c r="BY622" s="210"/>
      <c r="BZ622" s="210"/>
      <c r="CA622" s="210"/>
      <c r="CB622" s="210"/>
      <c r="CC622" s="210"/>
      <c r="CD622" s="210"/>
      <c r="CE622" s="210"/>
      <c r="CF622" s="210"/>
      <c r="CG622" s="210"/>
      <c r="CH622" s="210"/>
      <c r="CI622" s="210"/>
      <c r="CJ622" s="210"/>
      <c r="CK622" s="210"/>
      <c r="CL622" s="210"/>
      <c r="CM622" s="210"/>
      <c r="CN622" s="210"/>
      <c r="CO622" s="210"/>
      <c r="CP622" s="210"/>
      <c r="CQ622" s="210"/>
      <c r="CR622" s="210"/>
      <c r="CS622" s="144"/>
      <c r="CT622" s="144"/>
    </row>
    <row r="623" spans="1:98" ht="15">
      <c r="A623" s="208" t="s">
        <v>8334</v>
      </c>
      <c r="B623" s="285" t="s">
        <v>678</v>
      </c>
      <c r="C623" s="209" t="s">
        <v>562</v>
      </c>
      <c r="D623" s="259"/>
      <c r="E623" s="209" t="s">
        <v>2</v>
      </c>
      <c r="F623" s="209" t="s">
        <v>38</v>
      </c>
      <c r="G623" s="216" t="s">
        <v>35</v>
      </c>
      <c r="H623" s="209" t="s">
        <v>8271</v>
      </c>
      <c r="I623" s="2"/>
      <c r="J623" s="210">
        <v>0</v>
      </c>
      <c r="K623" s="210">
        <v>0</v>
      </c>
      <c r="L623" s="210">
        <v>0</v>
      </c>
      <c r="M623" s="210">
        <v>0</v>
      </c>
      <c r="N623" s="210">
        <v>0</v>
      </c>
      <c r="O623" s="210">
        <v>0</v>
      </c>
      <c r="P623" s="210">
        <v>0</v>
      </c>
      <c r="Q623" s="210">
        <v>1</v>
      </c>
      <c r="R623" s="210">
        <v>1</v>
      </c>
      <c r="S623" s="210">
        <v>1</v>
      </c>
      <c r="T623" s="210">
        <v>1</v>
      </c>
      <c r="U623" s="210">
        <v>1</v>
      </c>
      <c r="V623" s="210">
        <v>1</v>
      </c>
      <c r="W623" s="210">
        <v>1</v>
      </c>
      <c r="X623" s="210">
        <v>1</v>
      </c>
      <c r="Y623" s="210">
        <v>1</v>
      </c>
      <c r="Z623" s="210">
        <v>1</v>
      </c>
      <c r="AA623" s="210">
        <v>1</v>
      </c>
      <c r="AB623" s="210">
        <v>1</v>
      </c>
      <c r="AC623" s="210">
        <v>1</v>
      </c>
      <c r="AD623" s="210">
        <v>1</v>
      </c>
      <c r="AE623" s="210">
        <v>1</v>
      </c>
      <c r="AF623" s="210">
        <v>1</v>
      </c>
      <c r="AG623" s="210">
        <v>1</v>
      </c>
      <c r="AH623" s="210">
        <v>1</v>
      </c>
      <c r="AI623" s="210">
        <v>1</v>
      </c>
      <c r="AJ623" s="210">
        <v>1</v>
      </c>
      <c r="AK623" s="210">
        <v>1</v>
      </c>
      <c r="AL623" s="210">
        <v>1</v>
      </c>
      <c r="AM623" s="210">
        <v>1</v>
      </c>
      <c r="AN623" s="210">
        <v>1</v>
      </c>
      <c r="AO623" s="210">
        <v>1</v>
      </c>
      <c r="AP623" s="210">
        <v>1</v>
      </c>
      <c r="AQ623" s="210">
        <v>1</v>
      </c>
      <c r="AR623" s="210">
        <v>1</v>
      </c>
      <c r="AS623" s="210">
        <v>1</v>
      </c>
      <c r="AT623" s="210">
        <v>1</v>
      </c>
      <c r="AU623" s="210">
        <v>1</v>
      </c>
      <c r="AV623" s="210">
        <v>1</v>
      </c>
      <c r="AW623" s="210">
        <v>1</v>
      </c>
      <c r="AX623" s="210">
        <v>1</v>
      </c>
      <c r="AY623" s="210">
        <v>1</v>
      </c>
      <c r="AZ623" s="210">
        <v>1</v>
      </c>
      <c r="BA623" s="210">
        <v>1</v>
      </c>
      <c r="BB623" s="210">
        <v>1</v>
      </c>
      <c r="BC623" s="210">
        <v>1</v>
      </c>
      <c r="BD623" s="210">
        <v>1</v>
      </c>
      <c r="BE623" s="210">
        <v>1</v>
      </c>
      <c r="BF623" s="210">
        <v>1</v>
      </c>
      <c r="BG623" s="210">
        <v>1</v>
      </c>
      <c r="BH623" s="210">
        <v>1</v>
      </c>
      <c r="BI623" s="210">
        <v>1</v>
      </c>
      <c r="BJ623" s="210">
        <v>1</v>
      </c>
      <c r="BK623" s="210">
        <v>1</v>
      </c>
      <c r="BL623" s="210">
        <v>1</v>
      </c>
      <c r="BM623" s="210">
        <v>1</v>
      </c>
      <c r="BN623" s="210">
        <v>1</v>
      </c>
      <c r="BO623" s="210">
        <v>1</v>
      </c>
      <c r="BP623" s="210">
        <v>1</v>
      </c>
      <c r="BQ623" s="210">
        <v>1</v>
      </c>
      <c r="BR623" s="210">
        <v>1</v>
      </c>
      <c r="BS623" s="210">
        <v>1</v>
      </c>
      <c r="BT623" s="210">
        <v>1</v>
      </c>
      <c r="BU623" s="210"/>
      <c r="BV623" s="210"/>
      <c r="BW623" s="210"/>
      <c r="BX623" s="210"/>
      <c r="BY623" s="210"/>
      <c r="BZ623" s="210"/>
      <c r="CA623" s="210"/>
      <c r="CB623" s="210"/>
      <c r="CC623" s="210"/>
      <c r="CD623" s="210"/>
      <c r="CE623" s="210"/>
      <c r="CF623" s="210"/>
      <c r="CG623" s="210"/>
      <c r="CH623" s="210"/>
      <c r="CI623" s="210"/>
      <c r="CJ623" s="210"/>
      <c r="CK623" s="210"/>
      <c r="CL623" s="210"/>
      <c r="CM623" s="210"/>
      <c r="CN623" s="210"/>
      <c r="CO623" s="210"/>
      <c r="CP623" s="210"/>
      <c r="CQ623" s="210"/>
      <c r="CR623" s="210"/>
      <c r="CS623" s="144"/>
      <c r="CT623" s="144"/>
    </row>
    <row r="624" spans="1:98" ht="15">
      <c r="A624" s="208" t="s">
        <v>8334</v>
      </c>
      <c r="B624" s="285" t="s">
        <v>681</v>
      </c>
      <c r="C624" s="209" t="s">
        <v>562</v>
      </c>
      <c r="D624" s="259"/>
      <c r="E624" s="209" t="s">
        <v>2</v>
      </c>
      <c r="F624" s="209" t="s">
        <v>38</v>
      </c>
      <c r="G624" s="216" t="s">
        <v>35</v>
      </c>
      <c r="H624" s="209" t="s">
        <v>8271</v>
      </c>
      <c r="I624" s="2"/>
      <c r="J624" s="210">
        <v>0</v>
      </c>
      <c r="K624" s="210">
        <v>0</v>
      </c>
      <c r="L624" s="210">
        <v>0</v>
      </c>
      <c r="M624" s="210">
        <v>0</v>
      </c>
      <c r="N624" s="210">
        <v>0</v>
      </c>
      <c r="O624" s="210">
        <v>0</v>
      </c>
      <c r="P624" s="210">
        <v>0</v>
      </c>
      <c r="Q624" s="210">
        <v>1</v>
      </c>
      <c r="R624" s="210">
        <v>1</v>
      </c>
      <c r="S624" s="210">
        <v>1</v>
      </c>
      <c r="T624" s="210">
        <v>1</v>
      </c>
      <c r="U624" s="210">
        <v>1</v>
      </c>
      <c r="V624" s="210">
        <v>1</v>
      </c>
      <c r="W624" s="210">
        <v>1</v>
      </c>
      <c r="X624" s="210">
        <v>1</v>
      </c>
      <c r="Y624" s="210">
        <v>1</v>
      </c>
      <c r="Z624" s="210">
        <v>1</v>
      </c>
      <c r="AA624" s="210">
        <v>1</v>
      </c>
      <c r="AB624" s="210">
        <v>1</v>
      </c>
      <c r="AC624" s="210">
        <v>1</v>
      </c>
      <c r="AD624" s="210">
        <v>1</v>
      </c>
      <c r="AE624" s="210">
        <v>1</v>
      </c>
      <c r="AF624" s="210">
        <v>1</v>
      </c>
      <c r="AG624" s="210">
        <v>1</v>
      </c>
      <c r="AH624" s="210">
        <v>1</v>
      </c>
      <c r="AI624" s="210">
        <v>1</v>
      </c>
      <c r="AJ624" s="210">
        <v>1</v>
      </c>
      <c r="AK624" s="210">
        <v>1</v>
      </c>
      <c r="AL624" s="210">
        <v>1</v>
      </c>
      <c r="AM624" s="210">
        <v>1</v>
      </c>
      <c r="AN624" s="210">
        <v>1</v>
      </c>
      <c r="AO624" s="210">
        <v>1</v>
      </c>
      <c r="AP624" s="210">
        <v>1</v>
      </c>
      <c r="AQ624" s="210">
        <v>1</v>
      </c>
      <c r="AR624" s="210">
        <v>1</v>
      </c>
      <c r="AS624" s="210">
        <v>1</v>
      </c>
      <c r="AT624" s="210">
        <v>1</v>
      </c>
      <c r="AU624" s="210">
        <v>1</v>
      </c>
      <c r="AV624" s="210">
        <v>1</v>
      </c>
      <c r="AW624" s="210">
        <v>1</v>
      </c>
      <c r="AX624" s="210">
        <v>1</v>
      </c>
      <c r="AY624" s="210">
        <v>1</v>
      </c>
      <c r="AZ624" s="210">
        <v>1</v>
      </c>
      <c r="BA624" s="210">
        <v>1</v>
      </c>
      <c r="BB624" s="210">
        <v>1</v>
      </c>
      <c r="BC624" s="210">
        <v>1</v>
      </c>
      <c r="BD624" s="210">
        <v>1</v>
      </c>
      <c r="BE624" s="210">
        <v>1</v>
      </c>
      <c r="BF624" s="210">
        <v>1</v>
      </c>
      <c r="BG624" s="210">
        <v>1</v>
      </c>
      <c r="BH624" s="210">
        <v>1</v>
      </c>
      <c r="BI624" s="210">
        <v>1</v>
      </c>
      <c r="BJ624" s="210">
        <v>1</v>
      </c>
      <c r="BK624" s="210">
        <v>1</v>
      </c>
      <c r="BL624" s="210">
        <v>1</v>
      </c>
      <c r="BM624" s="210">
        <v>1</v>
      </c>
      <c r="BN624" s="210">
        <v>1</v>
      </c>
      <c r="BO624" s="210">
        <v>1</v>
      </c>
      <c r="BP624" s="210">
        <v>1</v>
      </c>
      <c r="BQ624" s="210">
        <v>1</v>
      </c>
      <c r="BR624" s="210">
        <v>1</v>
      </c>
      <c r="BS624" s="210">
        <v>1</v>
      </c>
      <c r="BT624" s="210">
        <v>1</v>
      </c>
      <c r="BU624" s="210"/>
      <c r="BV624" s="210"/>
      <c r="BW624" s="210"/>
      <c r="BX624" s="210"/>
      <c r="BY624" s="210"/>
      <c r="BZ624" s="210"/>
      <c r="CA624" s="210"/>
      <c r="CB624" s="210"/>
      <c r="CC624" s="210"/>
      <c r="CD624" s="210"/>
      <c r="CE624" s="210"/>
      <c r="CF624" s="210"/>
      <c r="CG624" s="210"/>
      <c r="CH624" s="210"/>
      <c r="CI624" s="210"/>
      <c r="CJ624" s="210"/>
      <c r="CK624" s="210"/>
      <c r="CL624" s="210"/>
      <c r="CM624" s="210"/>
      <c r="CN624" s="210"/>
      <c r="CO624" s="210"/>
      <c r="CP624" s="210"/>
      <c r="CQ624" s="210"/>
      <c r="CR624" s="210"/>
      <c r="CS624" s="144"/>
      <c r="CT624" s="144"/>
    </row>
    <row r="625" spans="1:98" ht="15">
      <c r="A625" s="208" t="s">
        <v>8334</v>
      </c>
      <c r="B625" s="285" t="s">
        <v>684</v>
      </c>
      <c r="C625" s="209" t="s">
        <v>562</v>
      </c>
      <c r="D625" s="259"/>
      <c r="E625" s="209" t="s">
        <v>2</v>
      </c>
      <c r="F625" s="209" t="s">
        <v>38</v>
      </c>
      <c r="G625" s="216" t="s">
        <v>35</v>
      </c>
      <c r="H625" s="209" t="s">
        <v>8271</v>
      </c>
      <c r="I625" s="2"/>
      <c r="J625" s="210">
        <v>0</v>
      </c>
      <c r="K625" s="210">
        <v>0</v>
      </c>
      <c r="L625" s="210">
        <v>0</v>
      </c>
      <c r="M625" s="210">
        <v>0</v>
      </c>
      <c r="N625" s="210">
        <v>0</v>
      </c>
      <c r="O625" s="210">
        <v>0</v>
      </c>
      <c r="P625" s="210">
        <v>0</v>
      </c>
      <c r="Q625" s="210">
        <v>1</v>
      </c>
      <c r="R625" s="210">
        <v>1</v>
      </c>
      <c r="S625" s="210">
        <v>1</v>
      </c>
      <c r="T625" s="210">
        <v>1</v>
      </c>
      <c r="U625" s="210">
        <v>1</v>
      </c>
      <c r="V625" s="210">
        <v>1</v>
      </c>
      <c r="W625" s="210">
        <v>1</v>
      </c>
      <c r="X625" s="210">
        <v>1</v>
      </c>
      <c r="Y625" s="210">
        <v>1</v>
      </c>
      <c r="Z625" s="210">
        <v>1</v>
      </c>
      <c r="AA625" s="210">
        <v>1</v>
      </c>
      <c r="AB625" s="210">
        <v>1</v>
      </c>
      <c r="AC625" s="210">
        <v>1</v>
      </c>
      <c r="AD625" s="210">
        <v>1</v>
      </c>
      <c r="AE625" s="210">
        <v>1</v>
      </c>
      <c r="AF625" s="210">
        <v>1</v>
      </c>
      <c r="AG625" s="210">
        <v>1</v>
      </c>
      <c r="AH625" s="210">
        <v>1</v>
      </c>
      <c r="AI625" s="210">
        <v>1</v>
      </c>
      <c r="AJ625" s="210">
        <v>1</v>
      </c>
      <c r="AK625" s="210">
        <v>1</v>
      </c>
      <c r="AL625" s="210">
        <v>1</v>
      </c>
      <c r="AM625" s="210">
        <v>1</v>
      </c>
      <c r="AN625" s="210">
        <v>1</v>
      </c>
      <c r="AO625" s="210">
        <v>1</v>
      </c>
      <c r="AP625" s="210">
        <v>1</v>
      </c>
      <c r="AQ625" s="210">
        <v>1</v>
      </c>
      <c r="AR625" s="210">
        <v>1</v>
      </c>
      <c r="AS625" s="210">
        <v>1</v>
      </c>
      <c r="AT625" s="210">
        <v>1</v>
      </c>
      <c r="AU625" s="210">
        <v>1</v>
      </c>
      <c r="AV625" s="210">
        <v>1</v>
      </c>
      <c r="AW625" s="210">
        <v>1</v>
      </c>
      <c r="AX625" s="210">
        <v>1</v>
      </c>
      <c r="AY625" s="210">
        <v>1</v>
      </c>
      <c r="AZ625" s="210">
        <v>1</v>
      </c>
      <c r="BA625" s="210">
        <v>1</v>
      </c>
      <c r="BB625" s="210">
        <v>1</v>
      </c>
      <c r="BC625" s="210">
        <v>1</v>
      </c>
      <c r="BD625" s="210">
        <v>1</v>
      </c>
      <c r="BE625" s="210">
        <v>1</v>
      </c>
      <c r="BF625" s="210">
        <v>1</v>
      </c>
      <c r="BG625" s="210">
        <v>1</v>
      </c>
      <c r="BH625" s="210">
        <v>1</v>
      </c>
      <c r="BI625" s="210">
        <v>1</v>
      </c>
      <c r="BJ625" s="210">
        <v>1</v>
      </c>
      <c r="BK625" s="210">
        <v>1</v>
      </c>
      <c r="BL625" s="210">
        <v>1</v>
      </c>
      <c r="BM625" s="210">
        <v>1</v>
      </c>
      <c r="BN625" s="210">
        <v>1</v>
      </c>
      <c r="BO625" s="210">
        <v>1</v>
      </c>
      <c r="BP625" s="210">
        <v>1</v>
      </c>
      <c r="BQ625" s="210">
        <v>1</v>
      </c>
      <c r="BR625" s="210">
        <v>1</v>
      </c>
      <c r="BS625" s="210">
        <v>1</v>
      </c>
      <c r="BT625" s="210">
        <v>1</v>
      </c>
      <c r="BU625" s="210"/>
      <c r="BV625" s="210"/>
      <c r="BW625" s="210"/>
      <c r="BX625" s="210"/>
      <c r="BY625" s="210"/>
      <c r="BZ625" s="210"/>
      <c r="CA625" s="210"/>
      <c r="CB625" s="210"/>
      <c r="CC625" s="210"/>
      <c r="CD625" s="210"/>
      <c r="CE625" s="210"/>
      <c r="CF625" s="210"/>
      <c r="CG625" s="210"/>
      <c r="CH625" s="210"/>
      <c r="CI625" s="210"/>
      <c r="CJ625" s="210"/>
      <c r="CK625" s="210"/>
      <c r="CL625" s="210"/>
      <c r="CM625" s="210"/>
      <c r="CN625" s="210"/>
      <c r="CO625" s="210"/>
      <c r="CP625" s="210"/>
      <c r="CQ625" s="210"/>
      <c r="CR625" s="210"/>
      <c r="CS625" s="144"/>
      <c r="CT625" s="144"/>
    </row>
    <row r="626" spans="1:98" ht="15">
      <c r="A626" s="208" t="s">
        <v>8334</v>
      </c>
      <c r="B626" s="285" t="s">
        <v>687</v>
      </c>
      <c r="C626" s="209" t="s">
        <v>562</v>
      </c>
      <c r="D626" s="259"/>
      <c r="E626" s="209" t="s">
        <v>2</v>
      </c>
      <c r="F626" s="209" t="s">
        <v>38</v>
      </c>
      <c r="G626" s="216" t="s">
        <v>35</v>
      </c>
      <c r="H626" s="209" t="s">
        <v>8271</v>
      </c>
      <c r="I626" s="2"/>
      <c r="J626" s="210">
        <v>0</v>
      </c>
      <c r="K626" s="210">
        <v>0</v>
      </c>
      <c r="L626" s="210">
        <v>0</v>
      </c>
      <c r="M626" s="210">
        <v>0</v>
      </c>
      <c r="N626" s="210">
        <v>0</v>
      </c>
      <c r="O626" s="210">
        <v>0</v>
      </c>
      <c r="P626" s="210">
        <v>0</v>
      </c>
      <c r="Q626" s="210">
        <v>1</v>
      </c>
      <c r="R626" s="210">
        <v>1</v>
      </c>
      <c r="S626" s="210">
        <v>1</v>
      </c>
      <c r="T626" s="210">
        <v>1</v>
      </c>
      <c r="U626" s="210">
        <v>1</v>
      </c>
      <c r="V626" s="210">
        <v>1</v>
      </c>
      <c r="W626" s="210">
        <v>1</v>
      </c>
      <c r="X626" s="210">
        <v>1</v>
      </c>
      <c r="Y626" s="210">
        <v>1</v>
      </c>
      <c r="Z626" s="210">
        <v>1</v>
      </c>
      <c r="AA626" s="210">
        <v>1</v>
      </c>
      <c r="AB626" s="210">
        <v>1</v>
      </c>
      <c r="AC626" s="210">
        <v>1</v>
      </c>
      <c r="AD626" s="210">
        <v>1</v>
      </c>
      <c r="AE626" s="210">
        <v>1</v>
      </c>
      <c r="AF626" s="210">
        <v>1</v>
      </c>
      <c r="AG626" s="210">
        <v>1</v>
      </c>
      <c r="AH626" s="210">
        <v>1</v>
      </c>
      <c r="AI626" s="210">
        <v>1</v>
      </c>
      <c r="AJ626" s="210">
        <v>1</v>
      </c>
      <c r="AK626" s="210">
        <v>1</v>
      </c>
      <c r="AL626" s="210">
        <v>1</v>
      </c>
      <c r="AM626" s="210">
        <v>1</v>
      </c>
      <c r="AN626" s="210">
        <v>1</v>
      </c>
      <c r="AO626" s="210">
        <v>1</v>
      </c>
      <c r="AP626" s="210">
        <v>1</v>
      </c>
      <c r="AQ626" s="210">
        <v>1</v>
      </c>
      <c r="AR626" s="210">
        <v>1</v>
      </c>
      <c r="AS626" s="210">
        <v>1</v>
      </c>
      <c r="AT626" s="210">
        <v>1</v>
      </c>
      <c r="AU626" s="210">
        <v>1</v>
      </c>
      <c r="AV626" s="210">
        <v>1</v>
      </c>
      <c r="AW626" s="210">
        <v>1</v>
      </c>
      <c r="AX626" s="210">
        <v>1</v>
      </c>
      <c r="AY626" s="210">
        <v>1</v>
      </c>
      <c r="AZ626" s="210">
        <v>1</v>
      </c>
      <c r="BA626" s="210">
        <v>1</v>
      </c>
      <c r="BB626" s="210">
        <v>1</v>
      </c>
      <c r="BC626" s="210">
        <v>1</v>
      </c>
      <c r="BD626" s="210">
        <v>1</v>
      </c>
      <c r="BE626" s="210">
        <v>1</v>
      </c>
      <c r="BF626" s="210">
        <v>1</v>
      </c>
      <c r="BG626" s="210">
        <v>1</v>
      </c>
      <c r="BH626" s="210">
        <v>1</v>
      </c>
      <c r="BI626" s="210">
        <v>1</v>
      </c>
      <c r="BJ626" s="210">
        <v>1</v>
      </c>
      <c r="BK626" s="210">
        <v>1</v>
      </c>
      <c r="BL626" s="210">
        <v>1</v>
      </c>
      <c r="BM626" s="210">
        <v>1</v>
      </c>
      <c r="BN626" s="210">
        <v>1</v>
      </c>
      <c r="BO626" s="210">
        <v>1</v>
      </c>
      <c r="BP626" s="210">
        <v>1</v>
      </c>
      <c r="BQ626" s="210">
        <v>1</v>
      </c>
      <c r="BR626" s="210">
        <v>1</v>
      </c>
      <c r="BS626" s="210">
        <v>1</v>
      </c>
      <c r="BT626" s="210">
        <v>1</v>
      </c>
      <c r="BU626" s="210"/>
      <c r="BV626" s="210"/>
      <c r="BW626" s="210"/>
      <c r="BX626" s="210"/>
      <c r="BY626" s="210"/>
      <c r="BZ626" s="210"/>
      <c r="CA626" s="210"/>
      <c r="CB626" s="210"/>
      <c r="CC626" s="210"/>
      <c r="CD626" s="210"/>
      <c r="CE626" s="210"/>
      <c r="CF626" s="210"/>
      <c r="CG626" s="210"/>
      <c r="CH626" s="210"/>
      <c r="CI626" s="210"/>
      <c r="CJ626" s="210"/>
      <c r="CK626" s="210"/>
      <c r="CL626" s="210"/>
      <c r="CM626" s="210"/>
      <c r="CN626" s="210"/>
      <c r="CO626" s="210"/>
      <c r="CP626" s="210"/>
      <c r="CQ626" s="210"/>
      <c r="CR626" s="210"/>
      <c r="CS626" s="144"/>
      <c r="CT626" s="144"/>
    </row>
    <row r="627" spans="1:98" ht="15">
      <c r="A627" s="208" t="s">
        <v>8334</v>
      </c>
      <c r="B627" s="285" t="s">
        <v>690</v>
      </c>
      <c r="C627" s="209" t="s">
        <v>562</v>
      </c>
      <c r="D627" s="259"/>
      <c r="E627" s="209" t="s">
        <v>2</v>
      </c>
      <c r="F627" s="209" t="s">
        <v>38</v>
      </c>
      <c r="G627" s="216" t="s">
        <v>35</v>
      </c>
      <c r="H627" s="209" t="s">
        <v>8271</v>
      </c>
      <c r="I627" s="2"/>
      <c r="J627" s="210">
        <v>0</v>
      </c>
      <c r="K627" s="210">
        <v>0</v>
      </c>
      <c r="L627" s="210">
        <v>0</v>
      </c>
      <c r="M627" s="210">
        <v>0</v>
      </c>
      <c r="N627" s="210">
        <v>0</v>
      </c>
      <c r="O627" s="210">
        <v>0</v>
      </c>
      <c r="P627" s="210">
        <v>0</v>
      </c>
      <c r="Q627" s="210">
        <v>1</v>
      </c>
      <c r="R627" s="210">
        <v>1</v>
      </c>
      <c r="S627" s="210">
        <v>1</v>
      </c>
      <c r="T627" s="210">
        <v>1</v>
      </c>
      <c r="U627" s="210">
        <v>1</v>
      </c>
      <c r="V627" s="210">
        <v>1</v>
      </c>
      <c r="W627" s="210">
        <v>1</v>
      </c>
      <c r="X627" s="210">
        <v>1</v>
      </c>
      <c r="Y627" s="210">
        <v>1</v>
      </c>
      <c r="Z627" s="210">
        <v>1</v>
      </c>
      <c r="AA627" s="210">
        <v>1</v>
      </c>
      <c r="AB627" s="210">
        <v>1</v>
      </c>
      <c r="AC627" s="210">
        <v>1</v>
      </c>
      <c r="AD627" s="210">
        <v>1</v>
      </c>
      <c r="AE627" s="210">
        <v>1</v>
      </c>
      <c r="AF627" s="210">
        <v>1</v>
      </c>
      <c r="AG627" s="210">
        <v>1</v>
      </c>
      <c r="AH627" s="210">
        <v>1</v>
      </c>
      <c r="AI627" s="210">
        <v>1</v>
      </c>
      <c r="AJ627" s="210">
        <v>1</v>
      </c>
      <c r="AK627" s="210">
        <v>1</v>
      </c>
      <c r="AL627" s="210">
        <v>1</v>
      </c>
      <c r="AM627" s="210">
        <v>1</v>
      </c>
      <c r="AN627" s="210">
        <v>1</v>
      </c>
      <c r="AO627" s="210">
        <v>1</v>
      </c>
      <c r="AP627" s="210">
        <v>1</v>
      </c>
      <c r="AQ627" s="210">
        <v>1</v>
      </c>
      <c r="AR627" s="210">
        <v>1</v>
      </c>
      <c r="AS627" s="210">
        <v>1</v>
      </c>
      <c r="AT627" s="210">
        <v>1</v>
      </c>
      <c r="AU627" s="210">
        <v>1</v>
      </c>
      <c r="AV627" s="210">
        <v>1</v>
      </c>
      <c r="AW627" s="210">
        <v>1</v>
      </c>
      <c r="AX627" s="210">
        <v>1</v>
      </c>
      <c r="AY627" s="210">
        <v>1</v>
      </c>
      <c r="AZ627" s="210">
        <v>1</v>
      </c>
      <c r="BA627" s="210">
        <v>1</v>
      </c>
      <c r="BB627" s="210">
        <v>1</v>
      </c>
      <c r="BC627" s="210">
        <v>1</v>
      </c>
      <c r="BD627" s="210">
        <v>1</v>
      </c>
      <c r="BE627" s="210">
        <v>1</v>
      </c>
      <c r="BF627" s="210">
        <v>1</v>
      </c>
      <c r="BG627" s="210">
        <v>1</v>
      </c>
      <c r="BH627" s="210">
        <v>1</v>
      </c>
      <c r="BI627" s="210">
        <v>1</v>
      </c>
      <c r="BJ627" s="210">
        <v>1</v>
      </c>
      <c r="BK627" s="210">
        <v>1</v>
      </c>
      <c r="BL627" s="210">
        <v>1</v>
      </c>
      <c r="BM627" s="210">
        <v>1</v>
      </c>
      <c r="BN627" s="210">
        <v>1</v>
      </c>
      <c r="BO627" s="210">
        <v>1</v>
      </c>
      <c r="BP627" s="210">
        <v>1</v>
      </c>
      <c r="BQ627" s="210">
        <v>1</v>
      </c>
      <c r="BR627" s="210">
        <v>1</v>
      </c>
      <c r="BS627" s="210">
        <v>1</v>
      </c>
      <c r="BT627" s="210">
        <v>1</v>
      </c>
      <c r="BU627" s="210"/>
      <c r="BV627" s="210"/>
      <c r="BW627" s="210"/>
      <c r="BX627" s="210"/>
      <c r="BY627" s="210"/>
      <c r="BZ627" s="210"/>
      <c r="CA627" s="210"/>
      <c r="CB627" s="210"/>
      <c r="CC627" s="210"/>
      <c r="CD627" s="210"/>
      <c r="CE627" s="210"/>
      <c r="CF627" s="210"/>
      <c r="CG627" s="210"/>
      <c r="CH627" s="210"/>
      <c r="CI627" s="210"/>
      <c r="CJ627" s="210"/>
      <c r="CK627" s="210"/>
      <c r="CL627" s="210"/>
      <c r="CM627" s="210"/>
      <c r="CN627" s="210"/>
      <c r="CO627" s="210"/>
      <c r="CP627" s="210"/>
      <c r="CQ627" s="210"/>
      <c r="CR627" s="210"/>
      <c r="CS627" s="144"/>
      <c r="CT627" s="144"/>
    </row>
    <row r="628" spans="1:98" ht="15">
      <c r="A628" s="208" t="s">
        <v>8334</v>
      </c>
      <c r="B628" s="285" t="s">
        <v>693</v>
      </c>
      <c r="C628" s="209" t="s">
        <v>562</v>
      </c>
      <c r="D628" s="259"/>
      <c r="E628" s="209" t="s">
        <v>2</v>
      </c>
      <c r="F628" s="209" t="s">
        <v>38</v>
      </c>
      <c r="G628" s="216" t="s">
        <v>35</v>
      </c>
      <c r="H628" s="209" t="s">
        <v>8271</v>
      </c>
      <c r="I628" s="2"/>
      <c r="J628" s="210">
        <v>0</v>
      </c>
      <c r="K628" s="210">
        <v>0</v>
      </c>
      <c r="L628" s="210">
        <v>0</v>
      </c>
      <c r="M628" s="210">
        <v>0</v>
      </c>
      <c r="N628" s="210">
        <v>0</v>
      </c>
      <c r="O628" s="210">
        <v>0</v>
      </c>
      <c r="P628" s="210">
        <v>0</v>
      </c>
      <c r="Q628" s="210">
        <v>1</v>
      </c>
      <c r="R628" s="210">
        <v>1</v>
      </c>
      <c r="S628" s="210">
        <v>1</v>
      </c>
      <c r="T628" s="210">
        <v>1</v>
      </c>
      <c r="U628" s="210">
        <v>1</v>
      </c>
      <c r="V628" s="210">
        <v>1</v>
      </c>
      <c r="W628" s="210">
        <v>1</v>
      </c>
      <c r="X628" s="210">
        <v>1</v>
      </c>
      <c r="Y628" s="210">
        <v>1</v>
      </c>
      <c r="Z628" s="210">
        <v>1</v>
      </c>
      <c r="AA628" s="210">
        <v>1</v>
      </c>
      <c r="AB628" s="210">
        <v>1</v>
      </c>
      <c r="AC628" s="210">
        <v>1</v>
      </c>
      <c r="AD628" s="210">
        <v>1</v>
      </c>
      <c r="AE628" s="210">
        <v>1</v>
      </c>
      <c r="AF628" s="210">
        <v>1</v>
      </c>
      <c r="AG628" s="210">
        <v>1</v>
      </c>
      <c r="AH628" s="210">
        <v>1</v>
      </c>
      <c r="AI628" s="210">
        <v>1</v>
      </c>
      <c r="AJ628" s="210">
        <v>1</v>
      </c>
      <c r="AK628" s="210">
        <v>1</v>
      </c>
      <c r="AL628" s="210">
        <v>1</v>
      </c>
      <c r="AM628" s="210">
        <v>1</v>
      </c>
      <c r="AN628" s="210">
        <v>1</v>
      </c>
      <c r="AO628" s="210">
        <v>1</v>
      </c>
      <c r="AP628" s="210">
        <v>1</v>
      </c>
      <c r="AQ628" s="210">
        <v>1</v>
      </c>
      <c r="AR628" s="210">
        <v>1</v>
      </c>
      <c r="AS628" s="210">
        <v>1</v>
      </c>
      <c r="AT628" s="210">
        <v>1</v>
      </c>
      <c r="AU628" s="210">
        <v>1</v>
      </c>
      <c r="AV628" s="210">
        <v>1</v>
      </c>
      <c r="AW628" s="210">
        <v>1</v>
      </c>
      <c r="AX628" s="210">
        <v>1</v>
      </c>
      <c r="AY628" s="210">
        <v>1</v>
      </c>
      <c r="AZ628" s="210">
        <v>1</v>
      </c>
      <c r="BA628" s="210">
        <v>1</v>
      </c>
      <c r="BB628" s="210">
        <v>1</v>
      </c>
      <c r="BC628" s="210">
        <v>1</v>
      </c>
      <c r="BD628" s="210">
        <v>1</v>
      </c>
      <c r="BE628" s="210">
        <v>1</v>
      </c>
      <c r="BF628" s="210">
        <v>1</v>
      </c>
      <c r="BG628" s="210">
        <v>1</v>
      </c>
      <c r="BH628" s="210">
        <v>1</v>
      </c>
      <c r="BI628" s="210">
        <v>1</v>
      </c>
      <c r="BJ628" s="210">
        <v>1</v>
      </c>
      <c r="BK628" s="210">
        <v>1</v>
      </c>
      <c r="BL628" s="210">
        <v>1</v>
      </c>
      <c r="BM628" s="210">
        <v>1</v>
      </c>
      <c r="BN628" s="210">
        <v>1</v>
      </c>
      <c r="BO628" s="210">
        <v>1</v>
      </c>
      <c r="BP628" s="210">
        <v>1</v>
      </c>
      <c r="BQ628" s="210">
        <v>1</v>
      </c>
      <c r="BR628" s="210">
        <v>1</v>
      </c>
      <c r="BS628" s="210">
        <v>1</v>
      </c>
      <c r="BT628" s="210">
        <v>1</v>
      </c>
      <c r="BU628" s="210"/>
      <c r="BV628" s="210"/>
      <c r="BW628" s="210"/>
      <c r="BX628" s="210"/>
      <c r="BY628" s="210"/>
      <c r="BZ628" s="210"/>
      <c r="CA628" s="210"/>
      <c r="CB628" s="210"/>
      <c r="CC628" s="210"/>
      <c r="CD628" s="210"/>
      <c r="CE628" s="210"/>
      <c r="CF628" s="210"/>
      <c r="CG628" s="210"/>
      <c r="CH628" s="210"/>
      <c r="CI628" s="210"/>
      <c r="CJ628" s="210"/>
      <c r="CK628" s="210"/>
      <c r="CL628" s="210"/>
      <c r="CM628" s="210"/>
      <c r="CN628" s="210"/>
      <c r="CO628" s="210"/>
      <c r="CP628" s="210"/>
      <c r="CQ628" s="210"/>
      <c r="CR628" s="210"/>
      <c r="CS628" s="144"/>
      <c r="CT628" s="144"/>
    </row>
    <row r="629" spans="1:98" ht="15">
      <c r="A629" s="208" t="s">
        <v>8334</v>
      </c>
      <c r="B629" s="285" t="s">
        <v>696</v>
      </c>
      <c r="C629" s="209" t="s">
        <v>562</v>
      </c>
      <c r="D629" s="259"/>
      <c r="E629" s="209" t="s">
        <v>2</v>
      </c>
      <c r="F629" s="209" t="s">
        <v>38</v>
      </c>
      <c r="G629" s="216" t="s">
        <v>35</v>
      </c>
      <c r="H629" s="209" t="s">
        <v>8271</v>
      </c>
      <c r="I629" s="2"/>
      <c r="J629" s="210">
        <v>0</v>
      </c>
      <c r="K629" s="210">
        <v>0</v>
      </c>
      <c r="L629" s="210">
        <v>0</v>
      </c>
      <c r="M629" s="210">
        <v>0</v>
      </c>
      <c r="N629" s="210">
        <v>0</v>
      </c>
      <c r="O629" s="210">
        <v>0</v>
      </c>
      <c r="P629" s="210">
        <v>0</v>
      </c>
      <c r="Q629" s="210">
        <v>1</v>
      </c>
      <c r="R629" s="210">
        <v>1</v>
      </c>
      <c r="S629" s="210">
        <v>1</v>
      </c>
      <c r="T629" s="210">
        <v>1</v>
      </c>
      <c r="U629" s="210">
        <v>1</v>
      </c>
      <c r="V629" s="210">
        <v>1</v>
      </c>
      <c r="W629" s="210">
        <v>1</v>
      </c>
      <c r="X629" s="210">
        <v>1</v>
      </c>
      <c r="Y629" s="210">
        <v>1</v>
      </c>
      <c r="Z629" s="210">
        <v>1</v>
      </c>
      <c r="AA629" s="210">
        <v>1</v>
      </c>
      <c r="AB629" s="210">
        <v>1</v>
      </c>
      <c r="AC629" s="210">
        <v>1</v>
      </c>
      <c r="AD629" s="210">
        <v>1</v>
      </c>
      <c r="AE629" s="210">
        <v>1</v>
      </c>
      <c r="AF629" s="210">
        <v>1</v>
      </c>
      <c r="AG629" s="210">
        <v>1</v>
      </c>
      <c r="AH629" s="210">
        <v>1</v>
      </c>
      <c r="AI629" s="210">
        <v>1</v>
      </c>
      <c r="AJ629" s="210">
        <v>1</v>
      </c>
      <c r="AK629" s="210">
        <v>1</v>
      </c>
      <c r="AL629" s="210">
        <v>1</v>
      </c>
      <c r="AM629" s="210">
        <v>1</v>
      </c>
      <c r="AN629" s="210">
        <v>1</v>
      </c>
      <c r="AO629" s="210">
        <v>1</v>
      </c>
      <c r="AP629" s="210">
        <v>1</v>
      </c>
      <c r="AQ629" s="210">
        <v>1</v>
      </c>
      <c r="AR629" s="210">
        <v>1</v>
      </c>
      <c r="AS629" s="210">
        <v>1</v>
      </c>
      <c r="AT629" s="210">
        <v>1</v>
      </c>
      <c r="AU629" s="210">
        <v>1</v>
      </c>
      <c r="AV629" s="210">
        <v>1</v>
      </c>
      <c r="AW629" s="210">
        <v>1</v>
      </c>
      <c r="AX629" s="210">
        <v>1</v>
      </c>
      <c r="AY629" s="210">
        <v>1</v>
      </c>
      <c r="AZ629" s="210">
        <v>1</v>
      </c>
      <c r="BA629" s="210">
        <v>1</v>
      </c>
      <c r="BB629" s="210">
        <v>1</v>
      </c>
      <c r="BC629" s="210">
        <v>1</v>
      </c>
      <c r="BD629" s="210">
        <v>1</v>
      </c>
      <c r="BE629" s="210">
        <v>1</v>
      </c>
      <c r="BF629" s="210">
        <v>1</v>
      </c>
      <c r="BG629" s="210">
        <v>1</v>
      </c>
      <c r="BH629" s="210">
        <v>1</v>
      </c>
      <c r="BI629" s="210">
        <v>1</v>
      </c>
      <c r="BJ629" s="210">
        <v>1</v>
      </c>
      <c r="BK629" s="210">
        <v>1</v>
      </c>
      <c r="BL629" s="210">
        <v>1</v>
      </c>
      <c r="BM629" s="210">
        <v>1</v>
      </c>
      <c r="BN629" s="210">
        <v>1</v>
      </c>
      <c r="BO629" s="210">
        <v>1</v>
      </c>
      <c r="BP629" s="210">
        <v>1</v>
      </c>
      <c r="BQ629" s="210">
        <v>1</v>
      </c>
      <c r="BR629" s="210">
        <v>1</v>
      </c>
      <c r="BS629" s="210">
        <v>1</v>
      </c>
      <c r="BT629" s="210">
        <v>1</v>
      </c>
      <c r="BU629" s="210"/>
      <c r="BV629" s="210"/>
      <c r="BW629" s="210"/>
      <c r="BX629" s="210"/>
      <c r="BY629" s="210"/>
      <c r="BZ629" s="210"/>
      <c r="CA629" s="210"/>
      <c r="CB629" s="210"/>
      <c r="CC629" s="210"/>
      <c r="CD629" s="210"/>
      <c r="CE629" s="210"/>
      <c r="CF629" s="210"/>
      <c r="CG629" s="210"/>
      <c r="CH629" s="210"/>
      <c r="CI629" s="210"/>
      <c r="CJ629" s="210"/>
      <c r="CK629" s="210"/>
      <c r="CL629" s="210"/>
      <c r="CM629" s="210"/>
      <c r="CN629" s="210"/>
      <c r="CO629" s="210"/>
      <c r="CP629" s="210"/>
      <c r="CQ629" s="210"/>
      <c r="CR629" s="210"/>
      <c r="CS629" s="144"/>
      <c r="CT629" s="144"/>
    </row>
    <row r="630" spans="1:98" ht="15">
      <c r="A630" s="208" t="s">
        <v>8334</v>
      </c>
      <c r="B630" s="285" t="s">
        <v>699</v>
      </c>
      <c r="C630" s="209" t="s">
        <v>562</v>
      </c>
      <c r="D630" s="259"/>
      <c r="E630" s="209" t="s">
        <v>2</v>
      </c>
      <c r="F630" s="209" t="s">
        <v>38</v>
      </c>
      <c r="G630" s="216" t="s">
        <v>35</v>
      </c>
      <c r="H630" s="209" t="s">
        <v>8271</v>
      </c>
      <c r="I630" s="2"/>
      <c r="J630" s="210">
        <v>0</v>
      </c>
      <c r="K630" s="210">
        <v>0</v>
      </c>
      <c r="L630" s="210">
        <v>0</v>
      </c>
      <c r="M630" s="210">
        <v>0</v>
      </c>
      <c r="N630" s="210">
        <v>0</v>
      </c>
      <c r="O630" s="210">
        <v>0</v>
      </c>
      <c r="P630" s="210">
        <v>0</v>
      </c>
      <c r="Q630" s="210">
        <v>1</v>
      </c>
      <c r="R630" s="210">
        <v>1</v>
      </c>
      <c r="S630" s="210">
        <v>1</v>
      </c>
      <c r="T630" s="210">
        <v>1</v>
      </c>
      <c r="U630" s="210">
        <v>1</v>
      </c>
      <c r="V630" s="210">
        <v>1</v>
      </c>
      <c r="W630" s="210">
        <v>1</v>
      </c>
      <c r="X630" s="210">
        <v>1</v>
      </c>
      <c r="Y630" s="210">
        <v>1</v>
      </c>
      <c r="Z630" s="210">
        <v>1</v>
      </c>
      <c r="AA630" s="210">
        <v>1</v>
      </c>
      <c r="AB630" s="210">
        <v>1</v>
      </c>
      <c r="AC630" s="210">
        <v>1</v>
      </c>
      <c r="AD630" s="210">
        <v>1</v>
      </c>
      <c r="AE630" s="210">
        <v>1</v>
      </c>
      <c r="AF630" s="210">
        <v>1</v>
      </c>
      <c r="AG630" s="210">
        <v>1</v>
      </c>
      <c r="AH630" s="210">
        <v>1</v>
      </c>
      <c r="AI630" s="210">
        <v>1</v>
      </c>
      <c r="AJ630" s="210">
        <v>1</v>
      </c>
      <c r="AK630" s="210">
        <v>1</v>
      </c>
      <c r="AL630" s="210">
        <v>1</v>
      </c>
      <c r="AM630" s="210">
        <v>1</v>
      </c>
      <c r="AN630" s="210">
        <v>1</v>
      </c>
      <c r="AO630" s="210">
        <v>1</v>
      </c>
      <c r="AP630" s="210">
        <v>1</v>
      </c>
      <c r="AQ630" s="210">
        <v>1</v>
      </c>
      <c r="AR630" s="210">
        <v>1</v>
      </c>
      <c r="AS630" s="210">
        <v>1</v>
      </c>
      <c r="AT630" s="210">
        <v>1</v>
      </c>
      <c r="AU630" s="210">
        <v>1</v>
      </c>
      <c r="AV630" s="210">
        <v>1</v>
      </c>
      <c r="AW630" s="210">
        <v>1</v>
      </c>
      <c r="AX630" s="210">
        <v>1</v>
      </c>
      <c r="AY630" s="210">
        <v>1</v>
      </c>
      <c r="AZ630" s="210">
        <v>1</v>
      </c>
      <c r="BA630" s="210">
        <v>1</v>
      </c>
      <c r="BB630" s="210">
        <v>1</v>
      </c>
      <c r="BC630" s="210">
        <v>1</v>
      </c>
      <c r="BD630" s="210">
        <v>1</v>
      </c>
      <c r="BE630" s="210">
        <v>1</v>
      </c>
      <c r="BF630" s="210">
        <v>1</v>
      </c>
      <c r="BG630" s="210">
        <v>1</v>
      </c>
      <c r="BH630" s="210">
        <v>1</v>
      </c>
      <c r="BI630" s="210">
        <v>1</v>
      </c>
      <c r="BJ630" s="210">
        <v>1</v>
      </c>
      <c r="BK630" s="210">
        <v>1</v>
      </c>
      <c r="BL630" s="210">
        <v>1</v>
      </c>
      <c r="BM630" s="210">
        <v>1</v>
      </c>
      <c r="BN630" s="210">
        <v>1</v>
      </c>
      <c r="BO630" s="210">
        <v>1</v>
      </c>
      <c r="BP630" s="210">
        <v>1</v>
      </c>
      <c r="BQ630" s="210">
        <v>1</v>
      </c>
      <c r="BR630" s="210">
        <v>1</v>
      </c>
      <c r="BS630" s="210">
        <v>1</v>
      </c>
      <c r="BT630" s="210">
        <v>1</v>
      </c>
      <c r="BU630" s="210"/>
      <c r="BV630" s="210"/>
      <c r="BW630" s="210"/>
      <c r="BX630" s="210"/>
      <c r="BY630" s="210"/>
      <c r="BZ630" s="210"/>
      <c r="CA630" s="210"/>
      <c r="CB630" s="210"/>
      <c r="CC630" s="210"/>
      <c r="CD630" s="210"/>
      <c r="CE630" s="210"/>
      <c r="CF630" s="210"/>
      <c r="CG630" s="210"/>
      <c r="CH630" s="210"/>
      <c r="CI630" s="210"/>
      <c r="CJ630" s="210"/>
      <c r="CK630" s="210"/>
      <c r="CL630" s="210"/>
      <c r="CM630" s="210"/>
      <c r="CN630" s="210"/>
      <c r="CO630" s="210"/>
      <c r="CP630" s="210"/>
      <c r="CQ630" s="210"/>
      <c r="CR630" s="210"/>
      <c r="CS630" s="144"/>
      <c r="CT630" s="144"/>
    </row>
    <row r="631" spans="1:98" ht="15">
      <c r="A631" s="208" t="s">
        <v>8334</v>
      </c>
      <c r="B631" s="285" t="s">
        <v>702</v>
      </c>
      <c r="C631" s="209" t="s">
        <v>562</v>
      </c>
      <c r="D631" s="259"/>
      <c r="E631" s="209" t="s">
        <v>2</v>
      </c>
      <c r="F631" s="209" t="s">
        <v>38</v>
      </c>
      <c r="G631" s="216" t="s">
        <v>35</v>
      </c>
      <c r="H631" s="209" t="s">
        <v>8271</v>
      </c>
      <c r="I631" s="2"/>
      <c r="J631" s="210">
        <v>0</v>
      </c>
      <c r="K631" s="210">
        <v>0</v>
      </c>
      <c r="L631" s="210">
        <v>0</v>
      </c>
      <c r="M631" s="210">
        <v>0</v>
      </c>
      <c r="N631" s="210">
        <v>0</v>
      </c>
      <c r="O631" s="210">
        <v>0</v>
      </c>
      <c r="P631" s="210">
        <v>0</v>
      </c>
      <c r="Q631" s="210">
        <v>1</v>
      </c>
      <c r="R631" s="210">
        <v>1</v>
      </c>
      <c r="S631" s="210">
        <v>1</v>
      </c>
      <c r="T631" s="210">
        <v>1</v>
      </c>
      <c r="U631" s="210">
        <v>1</v>
      </c>
      <c r="V631" s="210">
        <v>1</v>
      </c>
      <c r="W631" s="210">
        <v>1</v>
      </c>
      <c r="X631" s="210">
        <v>1</v>
      </c>
      <c r="Y631" s="210">
        <v>1</v>
      </c>
      <c r="Z631" s="210">
        <v>1</v>
      </c>
      <c r="AA631" s="210">
        <v>1</v>
      </c>
      <c r="AB631" s="210">
        <v>1</v>
      </c>
      <c r="AC631" s="210">
        <v>1</v>
      </c>
      <c r="AD631" s="210">
        <v>1</v>
      </c>
      <c r="AE631" s="210">
        <v>1</v>
      </c>
      <c r="AF631" s="210">
        <v>1</v>
      </c>
      <c r="AG631" s="210">
        <v>1</v>
      </c>
      <c r="AH631" s="210">
        <v>1</v>
      </c>
      <c r="AI631" s="210">
        <v>1</v>
      </c>
      <c r="AJ631" s="210">
        <v>1</v>
      </c>
      <c r="AK631" s="210">
        <v>1</v>
      </c>
      <c r="AL631" s="210">
        <v>1</v>
      </c>
      <c r="AM631" s="210">
        <v>1</v>
      </c>
      <c r="AN631" s="210">
        <v>1</v>
      </c>
      <c r="AO631" s="210">
        <v>1</v>
      </c>
      <c r="AP631" s="210">
        <v>1</v>
      </c>
      <c r="AQ631" s="210">
        <v>1</v>
      </c>
      <c r="AR631" s="210">
        <v>1</v>
      </c>
      <c r="AS631" s="210">
        <v>1</v>
      </c>
      <c r="AT631" s="210">
        <v>1</v>
      </c>
      <c r="AU631" s="210">
        <v>1</v>
      </c>
      <c r="AV631" s="210">
        <v>1</v>
      </c>
      <c r="AW631" s="210">
        <v>1</v>
      </c>
      <c r="AX631" s="210">
        <v>1</v>
      </c>
      <c r="AY631" s="210">
        <v>1</v>
      </c>
      <c r="AZ631" s="210">
        <v>1</v>
      </c>
      <c r="BA631" s="210">
        <v>1</v>
      </c>
      <c r="BB631" s="210">
        <v>1</v>
      </c>
      <c r="BC631" s="210">
        <v>1</v>
      </c>
      <c r="BD631" s="210">
        <v>1</v>
      </c>
      <c r="BE631" s="210">
        <v>1</v>
      </c>
      <c r="BF631" s="210">
        <v>1</v>
      </c>
      <c r="BG631" s="210">
        <v>1</v>
      </c>
      <c r="BH631" s="210">
        <v>1</v>
      </c>
      <c r="BI631" s="210">
        <v>1</v>
      </c>
      <c r="BJ631" s="210">
        <v>1</v>
      </c>
      <c r="BK631" s="210">
        <v>1</v>
      </c>
      <c r="BL631" s="210">
        <v>1</v>
      </c>
      <c r="BM631" s="210">
        <v>1</v>
      </c>
      <c r="BN631" s="210">
        <v>1</v>
      </c>
      <c r="BO631" s="210">
        <v>1</v>
      </c>
      <c r="BP631" s="210">
        <v>1</v>
      </c>
      <c r="BQ631" s="210">
        <v>1</v>
      </c>
      <c r="BR631" s="210">
        <v>1</v>
      </c>
      <c r="BS631" s="210">
        <v>1</v>
      </c>
      <c r="BT631" s="210">
        <v>1</v>
      </c>
      <c r="BU631" s="210"/>
      <c r="BV631" s="210"/>
      <c r="BW631" s="210"/>
      <c r="BX631" s="210"/>
      <c r="BY631" s="210"/>
      <c r="BZ631" s="210"/>
      <c r="CA631" s="210"/>
      <c r="CB631" s="210"/>
      <c r="CC631" s="210"/>
      <c r="CD631" s="210"/>
      <c r="CE631" s="210"/>
      <c r="CF631" s="210"/>
      <c r="CG631" s="210"/>
      <c r="CH631" s="210"/>
      <c r="CI631" s="210"/>
      <c r="CJ631" s="210"/>
      <c r="CK631" s="210"/>
      <c r="CL631" s="210"/>
      <c r="CM631" s="210"/>
      <c r="CN631" s="210"/>
      <c r="CO631" s="210"/>
      <c r="CP631" s="210"/>
      <c r="CQ631" s="210"/>
      <c r="CR631" s="210"/>
      <c r="CS631" s="144"/>
      <c r="CT631" s="144"/>
    </row>
    <row r="632" spans="1:98" ht="15">
      <c r="A632" s="208" t="s">
        <v>8334</v>
      </c>
      <c r="B632" s="285" t="s">
        <v>705</v>
      </c>
      <c r="C632" s="209" t="s">
        <v>562</v>
      </c>
      <c r="D632" s="259"/>
      <c r="E632" s="209" t="s">
        <v>2</v>
      </c>
      <c r="F632" s="209" t="s">
        <v>38</v>
      </c>
      <c r="G632" s="216" t="s">
        <v>35</v>
      </c>
      <c r="H632" s="209" t="s">
        <v>8271</v>
      </c>
      <c r="I632" s="2"/>
      <c r="J632" s="210">
        <v>0</v>
      </c>
      <c r="K632" s="210">
        <v>0</v>
      </c>
      <c r="L632" s="210">
        <v>0</v>
      </c>
      <c r="M632" s="210">
        <v>0</v>
      </c>
      <c r="N632" s="210">
        <v>0</v>
      </c>
      <c r="O632" s="210">
        <v>0</v>
      </c>
      <c r="P632" s="210">
        <v>0</v>
      </c>
      <c r="Q632" s="210">
        <v>1</v>
      </c>
      <c r="R632" s="210">
        <v>1</v>
      </c>
      <c r="S632" s="210">
        <v>1</v>
      </c>
      <c r="T632" s="210">
        <v>1</v>
      </c>
      <c r="U632" s="210">
        <v>1</v>
      </c>
      <c r="V632" s="210">
        <v>1</v>
      </c>
      <c r="W632" s="210">
        <v>1</v>
      </c>
      <c r="X632" s="210">
        <v>1</v>
      </c>
      <c r="Y632" s="210">
        <v>1</v>
      </c>
      <c r="Z632" s="210">
        <v>1</v>
      </c>
      <c r="AA632" s="210">
        <v>1</v>
      </c>
      <c r="AB632" s="210">
        <v>1</v>
      </c>
      <c r="AC632" s="210">
        <v>1</v>
      </c>
      <c r="AD632" s="210">
        <v>1</v>
      </c>
      <c r="AE632" s="210">
        <v>1</v>
      </c>
      <c r="AF632" s="210">
        <v>1</v>
      </c>
      <c r="AG632" s="210">
        <v>1</v>
      </c>
      <c r="AH632" s="210">
        <v>1</v>
      </c>
      <c r="AI632" s="210">
        <v>1</v>
      </c>
      <c r="AJ632" s="210">
        <v>1</v>
      </c>
      <c r="AK632" s="210">
        <v>1</v>
      </c>
      <c r="AL632" s="210">
        <v>1</v>
      </c>
      <c r="AM632" s="210">
        <v>1</v>
      </c>
      <c r="AN632" s="210">
        <v>1</v>
      </c>
      <c r="AO632" s="210">
        <v>1</v>
      </c>
      <c r="AP632" s="210">
        <v>1</v>
      </c>
      <c r="AQ632" s="210">
        <v>1</v>
      </c>
      <c r="AR632" s="210">
        <v>1</v>
      </c>
      <c r="AS632" s="210">
        <v>1</v>
      </c>
      <c r="AT632" s="210">
        <v>1</v>
      </c>
      <c r="AU632" s="210">
        <v>1</v>
      </c>
      <c r="AV632" s="210">
        <v>1</v>
      </c>
      <c r="AW632" s="210">
        <v>1</v>
      </c>
      <c r="AX632" s="210">
        <v>1</v>
      </c>
      <c r="AY632" s="210">
        <v>1</v>
      </c>
      <c r="AZ632" s="210">
        <v>1</v>
      </c>
      <c r="BA632" s="210">
        <v>1</v>
      </c>
      <c r="BB632" s="210">
        <v>1</v>
      </c>
      <c r="BC632" s="210">
        <v>1</v>
      </c>
      <c r="BD632" s="210">
        <v>1</v>
      </c>
      <c r="BE632" s="210">
        <v>1</v>
      </c>
      <c r="BF632" s="210">
        <v>1</v>
      </c>
      <c r="BG632" s="210">
        <v>1</v>
      </c>
      <c r="BH632" s="210">
        <v>1</v>
      </c>
      <c r="BI632" s="210">
        <v>1</v>
      </c>
      <c r="BJ632" s="210">
        <v>1</v>
      </c>
      <c r="BK632" s="210">
        <v>1</v>
      </c>
      <c r="BL632" s="210">
        <v>1</v>
      </c>
      <c r="BM632" s="210">
        <v>1</v>
      </c>
      <c r="BN632" s="210">
        <v>1</v>
      </c>
      <c r="BO632" s="210">
        <v>1</v>
      </c>
      <c r="BP632" s="210">
        <v>1</v>
      </c>
      <c r="BQ632" s="210">
        <v>1</v>
      </c>
      <c r="BR632" s="210">
        <v>1</v>
      </c>
      <c r="BS632" s="210">
        <v>1</v>
      </c>
      <c r="BT632" s="210">
        <v>1</v>
      </c>
      <c r="BU632" s="210"/>
      <c r="BV632" s="210"/>
      <c r="BW632" s="210"/>
      <c r="BX632" s="210"/>
      <c r="BY632" s="210"/>
      <c r="BZ632" s="210"/>
      <c r="CA632" s="210"/>
      <c r="CB632" s="210"/>
      <c r="CC632" s="210"/>
      <c r="CD632" s="210"/>
      <c r="CE632" s="210"/>
      <c r="CF632" s="210"/>
      <c r="CG632" s="210"/>
      <c r="CH632" s="210"/>
      <c r="CI632" s="210"/>
      <c r="CJ632" s="210"/>
      <c r="CK632" s="210"/>
      <c r="CL632" s="210"/>
      <c r="CM632" s="210"/>
      <c r="CN632" s="210"/>
      <c r="CO632" s="210"/>
      <c r="CP632" s="210"/>
      <c r="CQ632" s="210"/>
      <c r="CR632" s="210"/>
      <c r="CS632" s="144"/>
      <c r="CT632" s="144"/>
    </row>
    <row r="633" spans="1:98" ht="15">
      <c r="A633" s="208" t="s">
        <v>8334</v>
      </c>
      <c r="B633" s="285" t="s">
        <v>708</v>
      </c>
      <c r="C633" s="209" t="s">
        <v>562</v>
      </c>
      <c r="D633" s="259"/>
      <c r="E633" s="209" t="s">
        <v>2</v>
      </c>
      <c r="F633" s="209" t="s">
        <v>38</v>
      </c>
      <c r="G633" s="216" t="s">
        <v>35</v>
      </c>
      <c r="H633" s="209" t="s">
        <v>8271</v>
      </c>
      <c r="I633" s="2"/>
      <c r="J633" s="210">
        <v>0</v>
      </c>
      <c r="K633" s="210">
        <v>0</v>
      </c>
      <c r="L633" s="210">
        <v>0</v>
      </c>
      <c r="M633" s="210">
        <v>0</v>
      </c>
      <c r="N633" s="210">
        <v>0</v>
      </c>
      <c r="O633" s="210">
        <v>0</v>
      </c>
      <c r="P633" s="210">
        <v>0</v>
      </c>
      <c r="Q633" s="210">
        <v>1</v>
      </c>
      <c r="R633" s="210">
        <v>1</v>
      </c>
      <c r="S633" s="210">
        <v>1</v>
      </c>
      <c r="T633" s="210">
        <v>1</v>
      </c>
      <c r="U633" s="210">
        <v>1</v>
      </c>
      <c r="V633" s="210">
        <v>1</v>
      </c>
      <c r="W633" s="210">
        <v>1</v>
      </c>
      <c r="X633" s="210">
        <v>1</v>
      </c>
      <c r="Y633" s="210">
        <v>1</v>
      </c>
      <c r="Z633" s="210">
        <v>1</v>
      </c>
      <c r="AA633" s="210">
        <v>1</v>
      </c>
      <c r="AB633" s="210">
        <v>1</v>
      </c>
      <c r="AC633" s="210">
        <v>1</v>
      </c>
      <c r="AD633" s="210">
        <v>1</v>
      </c>
      <c r="AE633" s="210">
        <v>1</v>
      </c>
      <c r="AF633" s="210">
        <v>1</v>
      </c>
      <c r="AG633" s="210">
        <v>1</v>
      </c>
      <c r="AH633" s="210">
        <v>1</v>
      </c>
      <c r="AI633" s="210">
        <v>1</v>
      </c>
      <c r="AJ633" s="210">
        <v>1</v>
      </c>
      <c r="AK633" s="210">
        <v>1</v>
      </c>
      <c r="AL633" s="210">
        <v>1</v>
      </c>
      <c r="AM633" s="210">
        <v>1</v>
      </c>
      <c r="AN633" s="210">
        <v>1</v>
      </c>
      <c r="AO633" s="210">
        <v>1</v>
      </c>
      <c r="AP633" s="210">
        <v>1</v>
      </c>
      <c r="AQ633" s="210">
        <v>1</v>
      </c>
      <c r="AR633" s="210">
        <v>1</v>
      </c>
      <c r="AS633" s="210">
        <v>1</v>
      </c>
      <c r="AT633" s="210">
        <v>1</v>
      </c>
      <c r="AU633" s="210">
        <v>1</v>
      </c>
      <c r="AV633" s="210">
        <v>1</v>
      </c>
      <c r="AW633" s="210">
        <v>1</v>
      </c>
      <c r="AX633" s="210">
        <v>1</v>
      </c>
      <c r="AY633" s="210">
        <v>1</v>
      </c>
      <c r="AZ633" s="210">
        <v>1</v>
      </c>
      <c r="BA633" s="210">
        <v>1</v>
      </c>
      <c r="BB633" s="210">
        <v>1</v>
      </c>
      <c r="BC633" s="210">
        <v>1</v>
      </c>
      <c r="BD633" s="210">
        <v>1</v>
      </c>
      <c r="BE633" s="210">
        <v>1</v>
      </c>
      <c r="BF633" s="210">
        <v>1</v>
      </c>
      <c r="BG633" s="210">
        <v>1</v>
      </c>
      <c r="BH633" s="210">
        <v>1</v>
      </c>
      <c r="BI633" s="210">
        <v>1</v>
      </c>
      <c r="BJ633" s="210">
        <v>1</v>
      </c>
      <c r="BK633" s="210">
        <v>1</v>
      </c>
      <c r="BL633" s="210">
        <v>1</v>
      </c>
      <c r="BM633" s="210">
        <v>1</v>
      </c>
      <c r="BN633" s="210">
        <v>1</v>
      </c>
      <c r="BO633" s="210">
        <v>1</v>
      </c>
      <c r="BP633" s="210">
        <v>1</v>
      </c>
      <c r="BQ633" s="210">
        <v>1</v>
      </c>
      <c r="BR633" s="210">
        <v>1</v>
      </c>
      <c r="BS633" s="210">
        <v>1</v>
      </c>
      <c r="BT633" s="210">
        <v>1</v>
      </c>
      <c r="BU633" s="210"/>
      <c r="BV633" s="210"/>
      <c r="BW633" s="210"/>
      <c r="BX633" s="210"/>
      <c r="BY633" s="210"/>
      <c r="BZ633" s="210"/>
      <c r="CA633" s="210"/>
      <c r="CB633" s="210"/>
      <c r="CC633" s="210"/>
      <c r="CD633" s="210"/>
      <c r="CE633" s="210"/>
      <c r="CF633" s="210"/>
      <c r="CG633" s="210"/>
      <c r="CH633" s="210"/>
      <c r="CI633" s="210"/>
      <c r="CJ633" s="210"/>
      <c r="CK633" s="210"/>
      <c r="CL633" s="210"/>
      <c r="CM633" s="210"/>
      <c r="CN633" s="210"/>
      <c r="CO633" s="210"/>
      <c r="CP633" s="210"/>
      <c r="CQ633" s="210"/>
      <c r="CR633" s="210"/>
      <c r="CS633" s="144"/>
      <c r="CT633" s="144"/>
    </row>
    <row r="634" spans="1:98" ht="15">
      <c r="A634" s="208" t="s">
        <v>8334</v>
      </c>
      <c r="B634" s="285" t="s">
        <v>711</v>
      </c>
      <c r="C634" s="209" t="s">
        <v>562</v>
      </c>
      <c r="D634" s="259"/>
      <c r="E634" s="209" t="s">
        <v>2</v>
      </c>
      <c r="F634" s="209" t="s">
        <v>38</v>
      </c>
      <c r="G634" s="216" t="s">
        <v>35</v>
      </c>
      <c r="H634" s="209" t="s">
        <v>8271</v>
      </c>
      <c r="I634" s="2"/>
      <c r="J634" s="210">
        <v>0</v>
      </c>
      <c r="K634" s="210">
        <v>0</v>
      </c>
      <c r="L634" s="210">
        <v>0</v>
      </c>
      <c r="M634" s="210">
        <v>0</v>
      </c>
      <c r="N634" s="210">
        <v>0</v>
      </c>
      <c r="O634" s="210">
        <v>0</v>
      </c>
      <c r="P634" s="210">
        <v>0</v>
      </c>
      <c r="Q634" s="210">
        <v>1</v>
      </c>
      <c r="R634" s="210">
        <v>1</v>
      </c>
      <c r="S634" s="210">
        <v>1</v>
      </c>
      <c r="T634" s="210">
        <v>1</v>
      </c>
      <c r="U634" s="210">
        <v>1</v>
      </c>
      <c r="V634" s="210">
        <v>1</v>
      </c>
      <c r="W634" s="210">
        <v>1</v>
      </c>
      <c r="X634" s="210">
        <v>1</v>
      </c>
      <c r="Y634" s="210">
        <v>1</v>
      </c>
      <c r="Z634" s="210">
        <v>1</v>
      </c>
      <c r="AA634" s="210">
        <v>1</v>
      </c>
      <c r="AB634" s="210">
        <v>1</v>
      </c>
      <c r="AC634" s="210">
        <v>1</v>
      </c>
      <c r="AD634" s="210">
        <v>1</v>
      </c>
      <c r="AE634" s="210">
        <v>1</v>
      </c>
      <c r="AF634" s="210">
        <v>1</v>
      </c>
      <c r="AG634" s="210">
        <v>1</v>
      </c>
      <c r="AH634" s="210">
        <v>1</v>
      </c>
      <c r="AI634" s="210">
        <v>1</v>
      </c>
      <c r="AJ634" s="210">
        <v>1</v>
      </c>
      <c r="AK634" s="210">
        <v>1</v>
      </c>
      <c r="AL634" s="210">
        <v>1</v>
      </c>
      <c r="AM634" s="210">
        <v>1</v>
      </c>
      <c r="AN634" s="210">
        <v>1</v>
      </c>
      <c r="AO634" s="210">
        <v>1</v>
      </c>
      <c r="AP634" s="210">
        <v>1</v>
      </c>
      <c r="AQ634" s="210">
        <v>1</v>
      </c>
      <c r="AR634" s="210">
        <v>1</v>
      </c>
      <c r="AS634" s="210">
        <v>1</v>
      </c>
      <c r="AT634" s="210">
        <v>1</v>
      </c>
      <c r="AU634" s="210">
        <v>1</v>
      </c>
      <c r="AV634" s="210">
        <v>1</v>
      </c>
      <c r="AW634" s="210">
        <v>1</v>
      </c>
      <c r="AX634" s="210">
        <v>1</v>
      </c>
      <c r="AY634" s="210">
        <v>1</v>
      </c>
      <c r="AZ634" s="210">
        <v>1</v>
      </c>
      <c r="BA634" s="210">
        <v>1</v>
      </c>
      <c r="BB634" s="210">
        <v>1</v>
      </c>
      <c r="BC634" s="210">
        <v>1</v>
      </c>
      <c r="BD634" s="210">
        <v>1</v>
      </c>
      <c r="BE634" s="210">
        <v>1</v>
      </c>
      <c r="BF634" s="210">
        <v>1</v>
      </c>
      <c r="BG634" s="210">
        <v>1</v>
      </c>
      <c r="BH634" s="210">
        <v>1</v>
      </c>
      <c r="BI634" s="210">
        <v>1</v>
      </c>
      <c r="BJ634" s="210">
        <v>1</v>
      </c>
      <c r="BK634" s="210">
        <v>1</v>
      </c>
      <c r="BL634" s="210">
        <v>1</v>
      </c>
      <c r="BM634" s="210">
        <v>1</v>
      </c>
      <c r="BN634" s="210">
        <v>1</v>
      </c>
      <c r="BO634" s="210">
        <v>1</v>
      </c>
      <c r="BP634" s="210">
        <v>1</v>
      </c>
      <c r="BQ634" s="210">
        <v>1</v>
      </c>
      <c r="BR634" s="210">
        <v>1</v>
      </c>
      <c r="BS634" s="210">
        <v>1</v>
      </c>
      <c r="BT634" s="210">
        <v>1</v>
      </c>
      <c r="BU634" s="210"/>
      <c r="BV634" s="210"/>
      <c r="BW634" s="210"/>
      <c r="BX634" s="210"/>
      <c r="BY634" s="210"/>
      <c r="BZ634" s="210"/>
      <c r="CA634" s="210"/>
      <c r="CB634" s="210"/>
      <c r="CC634" s="210"/>
      <c r="CD634" s="210"/>
      <c r="CE634" s="210"/>
      <c r="CF634" s="210"/>
      <c r="CG634" s="210"/>
      <c r="CH634" s="210"/>
      <c r="CI634" s="210"/>
      <c r="CJ634" s="210"/>
      <c r="CK634" s="210"/>
      <c r="CL634" s="210"/>
      <c r="CM634" s="210"/>
      <c r="CN634" s="210"/>
      <c r="CO634" s="210"/>
      <c r="CP634" s="210"/>
      <c r="CQ634" s="210"/>
      <c r="CR634" s="210"/>
      <c r="CS634" s="144"/>
      <c r="CT634" s="144"/>
    </row>
    <row r="635" spans="1:98" ht="15">
      <c r="A635" s="208" t="s">
        <v>8334</v>
      </c>
      <c r="B635" s="285" t="s">
        <v>714</v>
      </c>
      <c r="C635" s="209" t="s">
        <v>562</v>
      </c>
      <c r="D635" s="259"/>
      <c r="E635" s="209" t="s">
        <v>2</v>
      </c>
      <c r="F635" s="209" t="s">
        <v>38</v>
      </c>
      <c r="G635" s="216" t="s">
        <v>35</v>
      </c>
      <c r="H635" s="209" t="s">
        <v>8271</v>
      </c>
      <c r="I635" s="2"/>
      <c r="J635" s="210">
        <v>0</v>
      </c>
      <c r="K635" s="210">
        <v>0</v>
      </c>
      <c r="L635" s="210">
        <v>0</v>
      </c>
      <c r="M635" s="210">
        <v>0</v>
      </c>
      <c r="N635" s="210">
        <v>0</v>
      </c>
      <c r="O635" s="210">
        <v>0</v>
      </c>
      <c r="P635" s="210">
        <v>0</v>
      </c>
      <c r="Q635" s="210">
        <v>1</v>
      </c>
      <c r="R635" s="210">
        <v>1</v>
      </c>
      <c r="S635" s="210">
        <v>1</v>
      </c>
      <c r="T635" s="210">
        <v>1</v>
      </c>
      <c r="U635" s="210">
        <v>1</v>
      </c>
      <c r="V635" s="210">
        <v>1</v>
      </c>
      <c r="W635" s="210">
        <v>1</v>
      </c>
      <c r="X635" s="210">
        <v>1</v>
      </c>
      <c r="Y635" s="210">
        <v>1</v>
      </c>
      <c r="Z635" s="210">
        <v>1</v>
      </c>
      <c r="AA635" s="210">
        <v>1</v>
      </c>
      <c r="AB635" s="210">
        <v>1</v>
      </c>
      <c r="AC635" s="210">
        <v>1</v>
      </c>
      <c r="AD635" s="210">
        <v>1</v>
      </c>
      <c r="AE635" s="210">
        <v>1</v>
      </c>
      <c r="AF635" s="210">
        <v>1</v>
      </c>
      <c r="AG635" s="210">
        <v>1</v>
      </c>
      <c r="AH635" s="210">
        <v>1</v>
      </c>
      <c r="AI635" s="210">
        <v>1</v>
      </c>
      <c r="AJ635" s="210">
        <v>1</v>
      </c>
      <c r="AK635" s="210">
        <v>1</v>
      </c>
      <c r="AL635" s="210">
        <v>1</v>
      </c>
      <c r="AM635" s="210">
        <v>1</v>
      </c>
      <c r="AN635" s="210">
        <v>1</v>
      </c>
      <c r="AO635" s="210">
        <v>1</v>
      </c>
      <c r="AP635" s="210">
        <v>1</v>
      </c>
      <c r="AQ635" s="210">
        <v>1</v>
      </c>
      <c r="AR635" s="210">
        <v>1</v>
      </c>
      <c r="AS635" s="210">
        <v>1</v>
      </c>
      <c r="AT635" s="210">
        <v>1</v>
      </c>
      <c r="AU635" s="210">
        <v>1</v>
      </c>
      <c r="AV635" s="210">
        <v>1</v>
      </c>
      <c r="AW635" s="210">
        <v>1</v>
      </c>
      <c r="AX635" s="210">
        <v>1</v>
      </c>
      <c r="AY635" s="210">
        <v>1</v>
      </c>
      <c r="AZ635" s="210">
        <v>1</v>
      </c>
      <c r="BA635" s="210">
        <v>1</v>
      </c>
      <c r="BB635" s="210">
        <v>1</v>
      </c>
      <c r="BC635" s="210">
        <v>1</v>
      </c>
      <c r="BD635" s="210">
        <v>1</v>
      </c>
      <c r="BE635" s="210">
        <v>1</v>
      </c>
      <c r="BF635" s="210">
        <v>1</v>
      </c>
      <c r="BG635" s="210">
        <v>1</v>
      </c>
      <c r="BH635" s="210">
        <v>1</v>
      </c>
      <c r="BI635" s="210">
        <v>1</v>
      </c>
      <c r="BJ635" s="210">
        <v>1</v>
      </c>
      <c r="BK635" s="210">
        <v>1</v>
      </c>
      <c r="BL635" s="210">
        <v>1</v>
      </c>
      <c r="BM635" s="210">
        <v>1</v>
      </c>
      <c r="BN635" s="210">
        <v>1</v>
      </c>
      <c r="BO635" s="210">
        <v>1</v>
      </c>
      <c r="BP635" s="210">
        <v>1</v>
      </c>
      <c r="BQ635" s="210">
        <v>1</v>
      </c>
      <c r="BR635" s="210">
        <v>1</v>
      </c>
      <c r="BS635" s="210">
        <v>1</v>
      </c>
      <c r="BT635" s="210">
        <v>1</v>
      </c>
      <c r="BU635" s="210"/>
      <c r="BV635" s="210"/>
      <c r="BW635" s="210"/>
      <c r="BX635" s="210"/>
      <c r="BY635" s="210"/>
      <c r="BZ635" s="210"/>
      <c r="CA635" s="210"/>
      <c r="CB635" s="210"/>
      <c r="CC635" s="210"/>
      <c r="CD635" s="210"/>
      <c r="CE635" s="210"/>
      <c r="CF635" s="210"/>
      <c r="CG635" s="210"/>
      <c r="CH635" s="210"/>
      <c r="CI635" s="210"/>
      <c r="CJ635" s="210"/>
      <c r="CK635" s="210"/>
      <c r="CL635" s="210"/>
      <c r="CM635" s="210"/>
      <c r="CN635" s="210"/>
      <c r="CO635" s="210"/>
      <c r="CP635" s="210"/>
      <c r="CQ635" s="210"/>
      <c r="CR635" s="210"/>
      <c r="CS635" s="144"/>
      <c r="CT635" s="144"/>
    </row>
    <row r="636" spans="1:98" ht="15">
      <c r="A636" s="208" t="s">
        <v>8334</v>
      </c>
      <c r="B636" s="285" t="s">
        <v>717</v>
      </c>
      <c r="C636" s="209" t="s">
        <v>562</v>
      </c>
      <c r="D636" s="259"/>
      <c r="E636" s="209" t="s">
        <v>2</v>
      </c>
      <c r="F636" s="209" t="s">
        <v>38</v>
      </c>
      <c r="G636" s="216" t="s">
        <v>35</v>
      </c>
      <c r="H636" s="209" t="s">
        <v>8271</v>
      </c>
      <c r="I636" s="2"/>
      <c r="J636" s="210">
        <v>0</v>
      </c>
      <c r="K636" s="210">
        <v>0</v>
      </c>
      <c r="L636" s="210">
        <v>0</v>
      </c>
      <c r="M636" s="210">
        <v>0</v>
      </c>
      <c r="N636" s="210">
        <v>0</v>
      </c>
      <c r="O636" s="210">
        <v>0</v>
      </c>
      <c r="P636" s="210">
        <v>0</v>
      </c>
      <c r="Q636" s="210">
        <v>1</v>
      </c>
      <c r="R636" s="210">
        <v>1</v>
      </c>
      <c r="S636" s="210">
        <v>1</v>
      </c>
      <c r="T636" s="210">
        <v>1</v>
      </c>
      <c r="U636" s="210">
        <v>1</v>
      </c>
      <c r="V636" s="210">
        <v>1</v>
      </c>
      <c r="W636" s="210">
        <v>1</v>
      </c>
      <c r="X636" s="210">
        <v>1</v>
      </c>
      <c r="Y636" s="210">
        <v>1</v>
      </c>
      <c r="Z636" s="210">
        <v>1</v>
      </c>
      <c r="AA636" s="210">
        <v>1</v>
      </c>
      <c r="AB636" s="210">
        <v>1</v>
      </c>
      <c r="AC636" s="210">
        <v>1</v>
      </c>
      <c r="AD636" s="210">
        <v>1</v>
      </c>
      <c r="AE636" s="210">
        <v>1</v>
      </c>
      <c r="AF636" s="210">
        <v>1</v>
      </c>
      <c r="AG636" s="210">
        <v>1</v>
      </c>
      <c r="AH636" s="210">
        <v>1</v>
      </c>
      <c r="AI636" s="210">
        <v>1</v>
      </c>
      <c r="AJ636" s="210">
        <v>1</v>
      </c>
      <c r="AK636" s="210">
        <v>1</v>
      </c>
      <c r="AL636" s="210">
        <v>1</v>
      </c>
      <c r="AM636" s="210">
        <v>1</v>
      </c>
      <c r="AN636" s="210">
        <v>1</v>
      </c>
      <c r="AO636" s="210">
        <v>1</v>
      </c>
      <c r="AP636" s="210">
        <v>1</v>
      </c>
      <c r="AQ636" s="210">
        <v>1</v>
      </c>
      <c r="AR636" s="210">
        <v>1</v>
      </c>
      <c r="AS636" s="210">
        <v>1</v>
      </c>
      <c r="AT636" s="210">
        <v>1</v>
      </c>
      <c r="AU636" s="210">
        <v>1</v>
      </c>
      <c r="AV636" s="210">
        <v>1</v>
      </c>
      <c r="AW636" s="210">
        <v>1</v>
      </c>
      <c r="AX636" s="210">
        <v>1</v>
      </c>
      <c r="AY636" s="210">
        <v>1</v>
      </c>
      <c r="AZ636" s="210">
        <v>1</v>
      </c>
      <c r="BA636" s="210">
        <v>1</v>
      </c>
      <c r="BB636" s="210">
        <v>1</v>
      </c>
      <c r="BC636" s="210">
        <v>1</v>
      </c>
      <c r="BD636" s="210">
        <v>1</v>
      </c>
      <c r="BE636" s="210">
        <v>1</v>
      </c>
      <c r="BF636" s="210">
        <v>1</v>
      </c>
      <c r="BG636" s="210">
        <v>1</v>
      </c>
      <c r="BH636" s="210">
        <v>1</v>
      </c>
      <c r="BI636" s="210">
        <v>1</v>
      </c>
      <c r="BJ636" s="210">
        <v>1</v>
      </c>
      <c r="BK636" s="210">
        <v>1</v>
      </c>
      <c r="BL636" s="210">
        <v>1</v>
      </c>
      <c r="BM636" s="210">
        <v>1</v>
      </c>
      <c r="BN636" s="210">
        <v>1</v>
      </c>
      <c r="BO636" s="210">
        <v>1</v>
      </c>
      <c r="BP636" s="210">
        <v>1</v>
      </c>
      <c r="BQ636" s="210">
        <v>1</v>
      </c>
      <c r="BR636" s="210">
        <v>1</v>
      </c>
      <c r="BS636" s="210">
        <v>1</v>
      </c>
      <c r="BT636" s="210">
        <v>1</v>
      </c>
      <c r="BU636" s="210"/>
      <c r="BV636" s="210"/>
      <c r="BW636" s="210"/>
      <c r="BX636" s="210"/>
      <c r="BY636" s="210"/>
      <c r="BZ636" s="210"/>
      <c r="CA636" s="210"/>
      <c r="CB636" s="210"/>
      <c r="CC636" s="210"/>
      <c r="CD636" s="210"/>
      <c r="CE636" s="210"/>
      <c r="CF636" s="210"/>
      <c r="CG636" s="210"/>
      <c r="CH636" s="210"/>
      <c r="CI636" s="210"/>
      <c r="CJ636" s="210"/>
      <c r="CK636" s="210"/>
      <c r="CL636" s="210"/>
      <c r="CM636" s="210"/>
      <c r="CN636" s="210"/>
      <c r="CO636" s="210"/>
      <c r="CP636" s="210"/>
      <c r="CQ636" s="210"/>
      <c r="CR636" s="210"/>
      <c r="CS636" s="144"/>
      <c r="CT636" s="144"/>
    </row>
    <row r="637" spans="1:98" ht="15">
      <c r="A637" s="208" t="s">
        <v>8334</v>
      </c>
      <c r="B637" s="285" t="s">
        <v>720</v>
      </c>
      <c r="C637" s="209" t="s">
        <v>562</v>
      </c>
      <c r="D637" s="259"/>
      <c r="E637" s="209" t="s">
        <v>2</v>
      </c>
      <c r="F637" s="209" t="s">
        <v>38</v>
      </c>
      <c r="G637" s="216" t="s">
        <v>35</v>
      </c>
      <c r="H637" s="209" t="s">
        <v>8271</v>
      </c>
      <c r="I637" s="2"/>
      <c r="J637" s="210">
        <v>0</v>
      </c>
      <c r="K637" s="210">
        <v>0</v>
      </c>
      <c r="L637" s="210">
        <v>0</v>
      </c>
      <c r="M637" s="210">
        <v>0</v>
      </c>
      <c r="N637" s="210">
        <v>0</v>
      </c>
      <c r="O637" s="210">
        <v>0</v>
      </c>
      <c r="P637" s="210">
        <v>0</v>
      </c>
      <c r="Q637" s="210">
        <v>1</v>
      </c>
      <c r="R637" s="210">
        <v>1</v>
      </c>
      <c r="S637" s="210">
        <v>1</v>
      </c>
      <c r="T637" s="210">
        <v>1</v>
      </c>
      <c r="U637" s="210">
        <v>1</v>
      </c>
      <c r="V637" s="210">
        <v>1</v>
      </c>
      <c r="W637" s="210">
        <v>1</v>
      </c>
      <c r="X637" s="210">
        <v>1</v>
      </c>
      <c r="Y637" s="210">
        <v>1</v>
      </c>
      <c r="Z637" s="210">
        <v>1</v>
      </c>
      <c r="AA637" s="210">
        <v>1</v>
      </c>
      <c r="AB637" s="210">
        <v>1</v>
      </c>
      <c r="AC637" s="210">
        <v>1</v>
      </c>
      <c r="AD637" s="210">
        <v>1</v>
      </c>
      <c r="AE637" s="210">
        <v>1</v>
      </c>
      <c r="AF637" s="210">
        <v>1</v>
      </c>
      <c r="AG637" s="210">
        <v>1</v>
      </c>
      <c r="AH637" s="210">
        <v>1</v>
      </c>
      <c r="AI637" s="210">
        <v>1</v>
      </c>
      <c r="AJ637" s="210">
        <v>1</v>
      </c>
      <c r="AK637" s="210">
        <v>1</v>
      </c>
      <c r="AL637" s="210">
        <v>1</v>
      </c>
      <c r="AM637" s="210">
        <v>1</v>
      </c>
      <c r="AN637" s="210">
        <v>1</v>
      </c>
      <c r="AO637" s="210">
        <v>1</v>
      </c>
      <c r="AP637" s="210">
        <v>1</v>
      </c>
      <c r="AQ637" s="210">
        <v>1</v>
      </c>
      <c r="AR637" s="210">
        <v>1</v>
      </c>
      <c r="AS637" s="210">
        <v>1</v>
      </c>
      <c r="AT637" s="210">
        <v>1</v>
      </c>
      <c r="AU637" s="210">
        <v>1</v>
      </c>
      <c r="AV637" s="210">
        <v>1</v>
      </c>
      <c r="AW637" s="210">
        <v>1</v>
      </c>
      <c r="AX637" s="210">
        <v>1</v>
      </c>
      <c r="AY637" s="210">
        <v>1</v>
      </c>
      <c r="AZ637" s="210">
        <v>1</v>
      </c>
      <c r="BA637" s="210">
        <v>1</v>
      </c>
      <c r="BB637" s="210">
        <v>1</v>
      </c>
      <c r="BC637" s="210">
        <v>1</v>
      </c>
      <c r="BD637" s="210">
        <v>1</v>
      </c>
      <c r="BE637" s="210">
        <v>1</v>
      </c>
      <c r="BF637" s="210">
        <v>1</v>
      </c>
      <c r="BG637" s="210">
        <v>1</v>
      </c>
      <c r="BH637" s="210">
        <v>1</v>
      </c>
      <c r="BI637" s="210">
        <v>1</v>
      </c>
      <c r="BJ637" s="210">
        <v>1</v>
      </c>
      <c r="BK637" s="210">
        <v>1</v>
      </c>
      <c r="BL637" s="210">
        <v>1</v>
      </c>
      <c r="BM637" s="210">
        <v>1</v>
      </c>
      <c r="BN637" s="210">
        <v>1</v>
      </c>
      <c r="BO637" s="210">
        <v>1</v>
      </c>
      <c r="BP637" s="210">
        <v>1</v>
      </c>
      <c r="BQ637" s="210">
        <v>1</v>
      </c>
      <c r="BR637" s="210">
        <v>1</v>
      </c>
      <c r="BS637" s="210">
        <v>1</v>
      </c>
      <c r="BT637" s="210">
        <v>1</v>
      </c>
      <c r="BU637" s="210"/>
      <c r="BV637" s="210"/>
      <c r="BW637" s="210"/>
      <c r="BX637" s="210"/>
      <c r="BY637" s="210"/>
      <c r="BZ637" s="210"/>
      <c r="CA637" s="210"/>
      <c r="CB637" s="210"/>
      <c r="CC637" s="210"/>
      <c r="CD637" s="210"/>
      <c r="CE637" s="210"/>
      <c r="CF637" s="210"/>
      <c r="CG637" s="210"/>
      <c r="CH637" s="210"/>
      <c r="CI637" s="210"/>
      <c r="CJ637" s="210"/>
      <c r="CK637" s="210"/>
      <c r="CL637" s="210"/>
      <c r="CM637" s="210"/>
      <c r="CN637" s="210"/>
      <c r="CO637" s="210"/>
      <c r="CP637" s="210"/>
      <c r="CQ637" s="210"/>
      <c r="CR637" s="210"/>
      <c r="CS637" s="144"/>
      <c r="CT637" s="144"/>
    </row>
    <row r="638" spans="1:98" ht="15">
      <c r="A638" s="208" t="s">
        <v>8334</v>
      </c>
      <c r="B638" s="285" t="s">
        <v>723</v>
      </c>
      <c r="C638" s="209" t="s">
        <v>562</v>
      </c>
      <c r="D638" s="259"/>
      <c r="E638" s="209" t="s">
        <v>2</v>
      </c>
      <c r="F638" s="209" t="s">
        <v>38</v>
      </c>
      <c r="G638" s="216" t="s">
        <v>35</v>
      </c>
      <c r="H638" s="209" t="s">
        <v>8271</v>
      </c>
      <c r="I638" s="2"/>
      <c r="J638" s="210">
        <v>0</v>
      </c>
      <c r="K638" s="210">
        <v>0</v>
      </c>
      <c r="L638" s="210">
        <v>0</v>
      </c>
      <c r="M638" s="210">
        <v>0</v>
      </c>
      <c r="N638" s="210">
        <v>0</v>
      </c>
      <c r="O638" s="210">
        <v>0</v>
      </c>
      <c r="P638" s="210">
        <v>0</v>
      </c>
      <c r="Q638" s="210">
        <v>1</v>
      </c>
      <c r="R638" s="210">
        <v>1</v>
      </c>
      <c r="S638" s="210">
        <v>1</v>
      </c>
      <c r="T638" s="210">
        <v>1</v>
      </c>
      <c r="U638" s="210">
        <v>1</v>
      </c>
      <c r="V638" s="210">
        <v>1</v>
      </c>
      <c r="W638" s="210">
        <v>1</v>
      </c>
      <c r="X638" s="210">
        <v>1</v>
      </c>
      <c r="Y638" s="210">
        <v>1</v>
      </c>
      <c r="Z638" s="210">
        <v>1</v>
      </c>
      <c r="AA638" s="210">
        <v>1</v>
      </c>
      <c r="AB638" s="210">
        <v>1</v>
      </c>
      <c r="AC638" s="210">
        <v>1</v>
      </c>
      <c r="AD638" s="210">
        <v>1</v>
      </c>
      <c r="AE638" s="210">
        <v>1</v>
      </c>
      <c r="AF638" s="210">
        <v>1</v>
      </c>
      <c r="AG638" s="210">
        <v>1</v>
      </c>
      <c r="AH638" s="210">
        <v>1</v>
      </c>
      <c r="AI638" s="210">
        <v>1</v>
      </c>
      <c r="AJ638" s="210">
        <v>1</v>
      </c>
      <c r="AK638" s="210">
        <v>1</v>
      </c>
      <c r="AL638" s="210">
        <v>1</v>
      </c>
      <c r="AM638" s="210">
        <v>1</v>
      </c>
      <c r="AN638" s="210">
        <v>1</v>
      </c>
      <c r="AO638" s="210">
        <v>1</v>
      </c>
      <c r="AP638" s="210">
        <v>1</v>
      </c>
      <c r="AQ638" s="210">
        <v>1</v>
      </c>
      <c r="AR638" s="210">
        <v>1</v>
      </c>
      <c r="AS638" s="210">
        <v>1</v>
      </c>
      <c r="AT638" s="210">
        <v>1</v>
      </c>
      <c r="AU638" s="210">
        <v>1</v>
      </c>
      <c r="AV638" s="210">
        <v>1</v>
      </c>
      <c r="AW638" s="210">
        <v>1</v>
      </c>
      <c r="AX638" s="210">
        <v>1</v>
      </c>
      <c r="AY638" s="210">
        <v>1</v>
      </c>
      <c r="AZ638" s="210">
        <v>1</v>
      </c>
      <c r="BA638" s="210">
        <v>1</v>
      </c>
      <c r="BB638" s="210">
        <v>1</v>
      </c>
      <c r="BC638" s="210">
        <v>1</v>
      </c>
      <c r="BD638" s="210">
        <v>1</v>
      </c>
      <c r="BE638" s="210">
        <v>1</v>
      </c>
      <c r="BF638" s="210">
        <v>1</v>
      </c>
      <c r="BG638" s="210">
        <v>1</v>
      </c>
      <c r="BH638" s="210">
        <v>1</v>
      </c>
      <c r="BI638" s="210">
        <v>1</v>
      </c>
      <c r="BJ638" s="210">
        <v>1</v>
      </c>
      <c r="BK638" s="210">
        <v>1</v>
      </c>
      <c r="BL638" s="210">
        <v>1</v>
      </c>
      <c r="BM638" s="210">
        <v>1</v>
      </c>
      <c r="BN638" s="210">
        <v>1</v>
      </c>
      <c r="BO638" s="210">
        <v>1</v>
      </c>
      <c r="BP638" s="210">
        <v>1</v>
      </c>
      <c r="BQ638" s="210">
        <v>1</v>
      </c>
      <c r="BR638" s="210">
        <v>1</v>
      </c>
      <c r="BS638" s="210">
        <v>1</v>
      </c>
      <c r="BT638" s="210">
        <v>1</v>
      </c>
      <c r="BU638" s="210"/>
      <c r="BV638" s="210"/>
      <c r="BW638" s="210"/>
      <c r="BX638" s="210"/>
      <c r="BY638" s="210"/>
      <c r="BZ638" s="210"/>
      <c r="CA638" s="210"/>
      <c r="CB638" s="210"/>
      <c r="CC638" s="210"/>
      <c r="CD638" s="210"/>
      <c r="CE638" s="210"/>
      <c r="CF638" s="210"/>
      <c r="CG638" s="210"/>
      <c r="CH638" s="210"/>
      <c r="CI638" s="210"/>
      <c r="CJ638" s="210"/>
      <c r="CK638" s="210"/>
      <c r="CL638" s="210"/>
      <c r="CM638" s="210"/>
      <c r="CN638" s="210"/>
      <c r="CO638" s="210"/>
      <c r="CP638" s="210"/>
      <c r="CQ638" s="210"/>
      <c r="CR638" s="210"/>
      <c r="CS638" s="144"/>
      <c r="CT638" s="144"/>
    </row>
    <row r="639" spans="1:98" ht="15">
      <c r="A639" s="208" t="s">
        <v>8334</v>
      </c>
      <c r="B639" s="285" t="s">
        <v>726</v>
      </c>
      <c r="C639" s="209" t="s">
        <v>562</v>
      </c>
      <c r="D639" s="259"/>
      <c r="E639" s="209" t="s">
        <v>2</v>
      </c>
      <c r="F639" s="209" t="s">
        <v>38</v>
      </c>
      <c r="G639" s="216" t="s">
        <v>35</v>
      </c>
      <c r="H639" s="209" t="s">
        <v>8271</v>
      </c>
      <c r="I639" s="2"/>
      <c r="J639" s="210">
        <v>0</v>
      </c>
      <c r="K639" s="210">
        <v>0</v>
      </c>
      <c r="L639" s="210">
        <v>0</v>
      </c>
      <c r="M639" s="210">
        <v>0</v>
      </c>
      <c r="N639" s="210">
        <v>0</v>
      </c>
      <c r="O639" s="210">
        <v>0</v>
      </c>
      <c r="P639" s="210">
        <v>0</v>
      </c>
      <c r="Q639" s="210">
        <v>1</v>
      </c>
      <c r="R639" s="210">
        <v>1</v>
      </c>
      <c r="S639" s="210">
        <v>1</v>
      </c>
      <c r="T639" s="210">
        <v>1</v>
      </c>
      <c r="U639" s="210">
        <v>1</v>
      </c>
      <c r="V639" s="210">
        <v>1</v>
      </c>
      <c r="W639" s="210">
        <v>1</v>
      </c>
      <c r="X639" s="210">
        <v>1</v>
      </c>
      <c r="Y639" s="210">
        <v>1</v>
      </c>
      <c r="Z639" s="210">
        <v>1</v>
      </c>
      <c r="AA639" s="210">
        <v>1</v>
      </c>
      <c r="AB639" s="210">
        <v>1</v>
      </c>
      <c r="AC639" s="210">
        <v>1</v>
      </c>
      <c r="AD639" s="210">
        <v>1</v>
      </c>
      <c r="AE639" s="210">
        <v>1</v>
      </c>
      <c r="AF639" s="210">
        <v>1</v>
      </c>
      <c r="AG639" s="210">
        <v>1</v>
      </c>
      <c r="AH639" s="210">
        <v>1</v>
      </c>
      <c r="AI639" s="210">
        <v>1</v>
      </c>
      <c r="AJ639" s="210">
        <v>1</v>
      </c>
      <c r="AK639" s="210">
        <v>1</v>
      </c>
      <c r="AL639" s="210">
        <v>1</v>
      </c>
      <c r="AM639" s="210">
        <v>1</v>
      </c>
      <c r="AN639" s="210">
        <v>1</v>
      </c>
      <c r="AO639" s="210">
        <v>1</v>
      </c>
      <c r="AP639" s="210">
        <v>1</v>
      </c>
      <c r="AQ639" s="210">
        <v>1</v>
      </c>
      <c r="AR639" s="210">
        <v>1</v>
      </c>
      <c r="AS639" s="210">
        <v>1</v>
      </c>
      <c r="AT639" s="210">
        <v>1</v>
      </c>
      <c r="AU639" s="210">
        <v>1</v>
      </c>
      <c r="AV639" s="210">
        <v>1</v>
      </c>
      <c r="AW639" s="210">
        <v>1</v>
      </c>
      <c r="AX639" s="210">
        <v>1</v>
      </c>
      <c r="AY639" s="210">
        <v>1</v>
      </c>
      <c r="AZ639" s="210">
        <v>1</v>
      </c>
      <c r="BA639" s="210">
        <v>1</v>
      </c>
      <c r="BB639" s="210">
        <v>1</v>
      </c>
      <c r="BC639" s="210">
        <v>1</v>
      </c>
      <c r="BD639" s="210">
        <v>1</v>
      </c>
      <c r="BE639" s="210">
        <v>1</v>
      </c>
      <c r="BF639" s="210">
        <v>1</v>
      </c>
      <c r="BG639" s="210">
        <v>1</v>
      </c>
      <c r="BH639" s="210">
        <v>1</v>
      </c>
      <c r="BI639" s="210">
        <v>1</v>
      </c>
      <c r="BJ639" s="210">
        <v>1</v>
      </c>
      <c r="BK639" s="210">
        <v>1</v>
      </c>
      <c r="BL639" s="210">
        <v>1</v>
      </c>
      <c r="BM639" s="210">
        <v>1</v>
      </c>
      <c r="BN639" s="210">
        <v>1</v>
      </c>
      <c r="BO639" s="210">
        <v>1</v>
      </c>
      <c r="BP639" s="210">
        <v>1</v>
      </c>
      <c r="BQ639" s="210">
        <v>1</v>
      </c>
      <c r="BR639" s="210">
        <v>1</v>
      </c>
      <c r="BS639" s="210">
        <v>1</v>
      </c>
      <c r="BT639" s="210">
        <v>1</v>
      </c>
      <c r="BU639" s="210"/>
      <c r="BV639" s="210"/>
      <c r="BW639" s="210"/>
      <c r="BX639" s="210"/>
      <c r="BY639" s="210"/>
      <c r="BZ639" s="210"/>
      <c r="CA639" s="210"/>
      <c r="CB639" s="210"/>
      <c r="CC639" s="210"/>
      <c r="CD639" s="210"/>
      <c r="CE639" s="210"/>
      <c r="CF639" s="210"/>
      <c r="CG639" s="210"/>
      <c r="CH639" s="210"/>
      <c r="CI639" s="210"/>
      <c r="CJ639" s="210"/>
      <c r="CK639" s="210"/>
      <c r="CL639" s="210"/>
      <c r="CM639" s="210"/>
      <c r="CN639" s="210"/>
      <c r="CO639" s="210"/>
      <c r="CP639" s="210"/>
      <c r="CQ639" s="210"/>
      <c r="CR639" s="210"/>
      <c r="CS639" s="144"/>
      <c r="CT639" s="144"/>
    </row>
    <row r="640" spans="1:98" ht="15">
      <c r="A640" s="208" t="s">
        <v>8334</v>
      </c>
      <c r="B640" s="285" t="s">
        <v>729</v>
      </c>
      <c r="C640" s="209" t="s">
        <v>562</v>
      </c>
      <c r="D640" s="259"/>
      <c r="E640" s="209" t="s">
        <v>2</v>
      </c>
      <c r="F640" s="209" t="s">
        <v>38</v>
      </c>
      <c r="G640" s="216" t="s">
        <v>35</v>
      </c>
      <c r="H640" s="209" t="s">
        <v>8271</v>
      </c>
      <c r="I640" s="2"/>
      <c r="J640" s="210">
        <v>0</v>
      </c>
      <c r="K640" s="210">
        <v>0</v>
      </c>
      <c r="L640" s="210">
        <v>0</v>
      </c>
      <c r="M640" s="210">
        <v>0</v>
      </c>
      <c r="N640" s="210">
        <v>0</v>
      </c>
      <c r="O640" s="210">
        <v>0</v>
      </c>
      <c r="P640" s="210">
        <v>0</v>
      </c>
      <c r="Q640" s="210">
        <v>1</v>
      </c>
      <c r="R640" s="210">
        <v>1</v>
      </c>
      <c r="S640" s="210">
        <v>1</v>
      </c>
      <c r="T640" s="210">
        <v>1</v>
      </c>
      <c r="U640" s="210">
        <v>1</v>
      </c>
      <c r="V640" s="210">
        <v>1</v>
      </c>
      <c r="W640" s="210">
        <v>1</v>
      </c>
      <c r="X640" s="210">
        <v>1</v>
      </c>
      <c r="Y640" s="210">
        <v>1</v>
      </c>
      <c r="Z640" s="210">
        <v>1</v>
      </c>
      <c r="AA640" s="210">
        <v>1</v>
      </c>
      <c r="AB640" s="210">
        <v>1</v>
      </c>
      <c r="AC640" s="210">
        <v>1</v>
      </c>
      <c r="AD640" s="210">
        <v>1</v>
      </c>
      <c r="AE640" s="210">
        <v>1</v>
      </c>
      <c r="AF640" s="210">
        <v>1</v>
      </c>
      <c r="AG640" s="210">
        <v>1</v>
      </c>
      <c r="AH640" s="210">
        <v>1</v>
      </c>
      <c r="AI640" s="210">
        <v>1</v>
      </c>
      <c r="AJ640" s="210">
        <v>1</v>
      </c>
      <c r="AK640" s="210">
        <v>1</v>
      </c>
      <c r="AL640" s="210">
        <v>1</v>
      </c>
      <c r="AM640" s="210">
        <v>1</v>
      </c>
      <c r="AN640" s="210">
        <v>1</v>
      </c>
      <c r="AO640" s="210">
        <v>1</v>
      </c>
      <c r="AP640" s="210">
        <v>1</v>
      </c>
      <c r="AQ640" s="210">
        <v>1</v>
      </c>
      <c r="AR640" s="210">
        <v>1</v>
      </c>
      <c r="AS640" s="210">
        <v>1</v>
      </c>
      <c r="AT640" s="210">
        <v>1</v>
      </c>
      <c r="AU640" s="210">
        <v>1</v>
      </c>
      <c r="AV640" s="210">
        <v>1</v>
      </c>
      <c r="AW640" s="210">
        <v>1</v>
      </c>
      <c r="AX640" s="210">
        <v>1</v>
      </c>
      <c r="AY640" s="210">
        <v>1</v>
      </c>
      <c r="AZ640" s="210">
        <v>1</v>
      </c>
      <c r="BA640" s="210">
        <v>1</v>
      </c>
      <c r="BB640" s="210">
        <v>1</v>
      </c>
      <c r="BC640" s="210">
        <v>1</v>
      </c>
      <c r="BD640" s="210">
        <v>1</v>
      </c>
      <c r="BE640" s="210">
        <v>1</v>
      </c>
      <c r="BF640" s="210">
        <v>1</v>
      </c>
      <c r="BG640" s="210">
        <v>1</v>
      </c>
      <c r="BH640" s="210">
        <v>1</v>
      </c>
      <c r="BI640" s="210">
        <v>1</v>
      </c>
      <c r="BJ640" s="210">
        <v>1</v>
      </c>
      <c r="BK640" s="210">
        <v>1</v>
      </c>
      <c r="BL640" s="210">
        <v>1</v>
      </c>
      <c r="BM640" s="210">
        <v>1</v>
      </c>
      <c r="BN640" s="210">
        <v>1</v>
      </c>
      <c r="BO640" s="210">
        <v>1</v>
      </c>
      <c r="BP640" s="210">
        <v>1</v>
      </c>
      <c r="BQ640" s="210">
        <v>1</v>
      </c>
      <c r="BR640" s="210">
        <v>1</v>
      </c>
      <c r="BS640" s="210">
        <v>1</v>
      </c>
      <c r="BT640" s="210">
        <v>1</v>
      </c>
      <c r="BU640" s="210"/>
      <c r="BV640" s="210"/>
      <c r="BW640" s="210"/>
      <c r="BX640" s="210"/>
      <c r="BY640" s="210"/>
      <c r="BZ640" s="210"/>
      <c r="CA640" s="210"/>
      <c r="CB640" s="210"/>
      <c r="CC640" s="210"/>
      <c r="CD640" s="210"/>
      <c r="CE640" s="210"/>
      <c r="CF640" s="210"/>
      <c r="CG640" s="210"/>
      <c r="CH640" s="210"/>
      <c r="CI640" s="210"/>
      <c r="CJ640" s="210"/>
      <c r="CK640" s="210"/>
      <c r="CL640" s="210"/>
      <c r="CM640" s="210"/>
      <c r="CN640" s="210"/>
      <c r="CO640" s="210"/>
      <c r="CP640" s="210"/>
      <c r="CQ640" s="210"/>
      <c r="CR640" s="210"/>
      <c r="CS640" s="144"/>
      <c r="CT640" s="144"/>
    </row>
    <row r="641" spans="1:98" ht="15">
      <c r="A641" s="208" t="s">
        <v>8334</v>
      </c>
      <c r="B641" s="285" t="s">
        <v>732</v>
      </c>
      <c r="C641" s="209" t="s">
        <v>562</v>
      </c>
      <c r="D641" s="259"/>
      <c r="E641" s="209" t="s">
        <v>2</v>
      </c>
      <c r="F641" s="209" t="s">
        <v>38</v>
      </c>
      <c r="G641" s="216" t="s">
        <v>35</v>
      </c>
      <c r="H641" s="209" t="s">
        <v>8271</v>
      </c>
      <c r="I641" s="2"/>
      <c r="J641" s="210">
        <v>0</v>
      </c>
      <c r="K641" s="210">
        <v>0</v>
      </c>
      <c r="L641" s="210">
        <v>0</v>
      </c>
      <c r="M641" s="210">
        <v>0</v>
      </c>
      <c r="N641" s="210">
        <v>0</v>
      </c>
      <c r="O641" s="210">
        <v>0</v>
      </c>
      <c r="P641" s="210">
        <v>0</v>
      </c>
      <c r="Q641" s="210">
        <v>1</v>
      </c>
      <c r="R641" s="210">
        <v>1</v>
      </c>
      <c r="S641" s="210">
        <v>1</v>
      </c>
      <c r="T641" s="210">
        <v>1</v>
      </c>
      <c r="U641" s="210">
        <v>1</v>
      </c>
      <c r="V641" s="210">
        <v>1</v>
      </c>
      <c r="W641" s="210">
        <v>1</v>
      </c>
      <c r="X641" s="210">
        <v>1</v>
      </c>
      <c r="Y641" s="210">
        <v>1</v>
      </c>
      <c r="Z641" s="210">
        <v>1</v>
      </c>
      <c r="AA641" s="210">
        <v>1</v>
      </c>
      <c r="AB641" s="210">
        <v>1</v>
      </c>
      <c r="AC641" s="210">
        <v>1</v>
      </c>
      <c r="AD641" s="210">
        <v>1</v>
      </c>
      <c r="AE641" s="210">
        <v>1</v>
      </c>
      <c r="AF641" s="210">
        <v>1</v>
      </c>
      <c r="AG641" s="210">
        <v>1</v>
      </c>
      <c r="AH641" s="210">
        <v>1</v>
      </c>
      <c r="AI641" s="210">
        <v>1</v>
      </c>
      <c r="AJ641" s="210">
        <v>1</v>
      </c>
      <c r="AK641" s="210">
        <v>1</v>
      </c>
      <c r="AL641" s="210">
        <v>1</v>
      </c>
      <c r="AM641" s="210">
        <v>1</v>
      </c>
      <c r="AN641" s="210">
        <v>1</v>
      </c>
      <c r="AO641" s="210">
        <v>1</v>
      </c>
      <c r="AP641" s="210">
        <v>1</v>
      </c>
      <c r="AQ641" s="210">
        <v>1</v>
      </c>
      <c r="AR641" s="210">
        <v>1</v>
      </c>
      <c r="AS641" s="210">
        <v>1</v>
      </c>
      <c r="AT641" s="210">
        <v>1</v>
      </c>
      <c r="AU641" s="210">
        <v>1</v>
      </c>
      <c r="AV641" s="210">
        <v>1</v>
      </c>
      <c r="AW641" s="210">
        <v>1</v>
      </c>
      <c r="AX641" s="210">
        <v>1</v>
      </c>
      <c r="AY641" s="210">
        <v>1</v>
      </c>
      <c r="AZ641" s="210">
        <v>1</v>
      </c>
      <c r="BA641" s="210">
        <v>1</v>
      </c>
      <c r="BB641" s="210">
        <v>1</v>
      </c>
      <c r="BC641" s="210">
        <v>1</v>
      </c>
      <c r="BD641" s="210">
        <v>1</v>
      </c>
      <c r="BE641" s="210">
        <v>1</v>
      </c>
      <c r="BF641" s="210">
        <v>1</v>
      </c>
      <c r="BG641" s="210">
        <v>1</v>
      </c>
      <c r="BH641" s="210">
        <v>1</v>
      </c>
      <c r="BI641" s="210">
        <v>1</v>
      </c>
      <c r="BJ641" s="210">
        <v>1</v>
      </c>
      <c r="BK641" s="210">
        <v>1</v>
      </c>
      <c r="BL641" s="210">
        <v>1</v>
      </c>
      <c r="BM641" s="210">
        <v>1</v>
      </c>
      <c r="BN641" s="210">
        <v>1</v>
      </c>
      <c r="BO641" s="210">
        <v>1</v>
      </c>
      <c r="BP641" s="210">
        <v>1</v>
      </c>
      <c r="BQ641" s="210">
        <v>1</v>
      </c>
      <c r="BR641" s="210">
        <v>1</v>
      </c>
      <c r="BS641" s="210">
        <v>1</v>
      </c>
      <c r="BT641" s="210">
        <v>1</v>
      </c>
      <c r="BU641" s="210"/>
      <c r="BV641" s="210"/>
      <c r="BW641" s="210"/>
      <c r="BX641" s="210"/>
      <c r="BY641" s="210"/>
      <c r="BZ641" s="210"/>
      <c r="CA641" s="210"/>
      <c r="CB641" s="210"/>
      <c r="CC641" s="210"/>
      <c r="CD641" s="210"/>
      <c r="CE641" s="210"/>
      <c r="CF641" s="210"/>
      <c r="CG641" s="210"/>
      <c r="CH641" s="210"/>
      <c r="CI641" s="210"/>
      <c r="CJ641" s="210"/>
      <c r="CK641" s="210"/>
      <c r="CL641" s="210"/>
      <c r="CM641" s="210"/>
      <c r="CN641" s="210"/>
      <c r="CO641" s="210"/>
      <c r="CP641" s="210"/>
      <c r="CQ641" s="210"/>
      <c r="CR641" s="210"/>
      <c r="CS641" s="144"/>
      <c r="CT641" s="144"/>
    </row>
    <row r="642" spans="1:98" ht="15">
      <c r="A642" s="208" t="s">
        <v>8334</v>
      </c>
      <c r="B642" s="285" t="s">
        <v>735</v>
      </c>
      <c r="C642" s="209" t="s">
        <v>562</v>
      </c>
      <c r="D642" s="259"/>
      <c r="E642" s="209" t="s">
        <v>2</v>
      </c>
      <c r="F642" s="209" t="s">
        <v>38</v>
      </c>
      <c r="G642" s="216" t="s">
        <v>35</v>
      </c>
      <c r="H642" s="209" t="s">
        <v>8271</v>
      </c>
      <c r="I642" s="2"/>
      <c r="J642" s="210">
        <v>0</v>
      </c>
      <c r="K642" s="210">
        <v>0</v>
      </c>
      <c r="L642" s="210">
        <v>0</v>
      </c>
      <c r="M642" s="210">
        <v>0</v>
      </c>
      <c r="N642" s="210">
        <v>0</v>
      </c>
      <c r="O642" s="210">
        <v>0</v>
      </c>
      <c r="P642" s="210">
        <v>0</v>
      </c>
      <c r="Q642" s="210">
        <v>1</v>
      </c>
      <c r="R642" s="210">
        <v>1</v>
      </c>
      <c r="S642" s="210">
        <v>1</v>
      </c>
      <c r="T642" s="210">
        <v>1</v>
      </c>
      <c r="U642" s="210">
        <v>1</v>
      </c>
      <c r="V642" s="210">
        <v>1</v>
      </c>
      <c r="W642" s="210">
        <v>1</v>
      </c>
      <c r="X642" s="210">
        <v>1</v>
      </c>
      <c r="Y642" s="210">
        <v>1</v>
      </c>
      <c r="Z642" s="210">
        <v>1</v>
      </c>
      <c r="AA642" s="210">
        <v>1</v>
      </c>
      <c r="AB642" s="210">
        <v>1</v>
      </c>
      <c r="AC642" s="210">
        <v>1</v>
      </c>
      <c r="AD642" s="210">
        <v>1</v>
      </c>
      <c r="AE642" s="210">
        <v>1</v>
      </c>
      <c r="AF642" s="210">
        <v>1</v>
      </c>
      <c r="AG642" s="210">
        <v>1</v>
      </c>
      <c r="AH642" s="210">
        <v>1</v>
      </c>
      <c r="AI642" s="210">
        <v>1</v>
      </c>
      <c r="AJ642" s="210">
        <v>1</v>
      </c>
      <c r="AK642" s="210">
        <v>1</v>
      </c>
      <c r="AL642" s="210">
        <v>1</v>
      </c>
      <c r="AM642" s="210">
        <v>1</v>
      </c>
      <c r="AN642" s="210">
        <v>1</v>
      </c>
      <c r="AO642" s="210">
        <v>1</v>
      </c>
      <c r="AP642" s="210">
        <v>1</v>
      </c>
      <c r="AQ642" s="210">
        <v>1</v>
      </c>
      <c r="AR642" s="210">
        <v>1</v>
      </c>
      <c r="AS642" s="210">
        <v>1</v>
      </c>
      <c r="AT642" s="210">
        <v>1</v>
      </c>
      <c r="AU642" s="210">
        <v>1</v>
      </c>
      <c r="AV642" s="210">
        <v>1</v>
      </c>
      <c r="AW642" s="210">
        <v>1</v>
      </c>
      <c r="AX642" s="210">
        <v>1</v>
      </c>
      <c r="AY642" s="210">
        <v>1</v>
      </c>
      <c r="AZ642" s="210">
        <v>1</v>
      </c>
      <c r="BA642" s="210">
        <v>1</v>
      </c>
      <c r="BB642" s="210">
        <v>1</v>
      </c>
      <c r="BC642" s="210">
        <v>1</v>
      </c>
      <c r="BD642" s="210">
        <v>1</v>
      </c>
      <c r="BE642" s="210">
        <v>1</v>
      </c>
      <c r="BF642" s="210">
        <v>1</v>
      </c>
      <c r="BG642" s="210">
        <v>1</v>
      </c>
      <c r="BH642" s="210">
        <v>1</v>
      </c>
      <c r="BI642" s="210">
        <v>1</v>
      </c>
      <c r="BJ642" s="210">
        <v>1</v>
      </c>
      <c r="BK642" s="210">
        <v>1</v>
      </c>
      <c r="BL642" s="210">
        <v>1</v>
      </c>
      <c r="BM642" s="210">
        <v>1</v>
      </c>
      <c r="BN642" s="210">
        <v>1</v>
      </c>
      <c r="BO642" s="210">
        <v>1</v>
      </c>
      <c r="BP642" s="210">
        <v>1</v>
      </c>
      <c r="BQ642" s="210">
        <v>1</v>
      </c>
      <c r="BR642" s="210">
        <v>1</v>
      </c>
      <c r="BS642" s="210">
        <v>1</v>
      </c>
      <c r="BT642" s="210">
        <v>1</v>
      </c>
      <c r="BU642" s="210"/>
      <c r="BV642" s="210"/>
      <c r="BW642" s="210"/>
      <c r="BX642" s="210"/>
      <c r="BY642" s="210"/>
      <c r="BZ642" s="210"/>
      <c r="CA642" s="210"/>
      <c r="CB642" s="210"/>
      <c r="CC642" s="210"/>
      <c r="CD642" s="210"/>
      <c r="CE642" s="210"/>
      <c r="CF642" s="210"/>
      <c r="CG642" s="210"/>
      <c r="CH642" s="210"/>
      <c r="CI642" s="210"/>
      <c r="CJ642" s="210"/>
      <c r="CK642" s="210"/>
      <c r="CL642" s="210"/>
      <c r="CM642" s="210"/>
      <c r="CN642" s="210"/>
      <c r="CO642" s="210"/>
      <c r="CP642" s="210"/>
      <c r="CQ642" s="210"/>
      <c r="CR642" s="210"/>
      <c r="CS642" s="144"/>
      <c r="CT642" s="144"/>
    </row>
    <row r="643" spans="1:98" ht="15">
      <c r="A643" s="208" t="s">
        <v>8334</v>
      </c>
      <c r="B643" s="285" t="s">
        <v>738</v>
      </c>
      <c r="C643" s="209" t="s">
        <v>562</v>
      </c>
      <c r="D643" s="259"/>
      <c r="E643" s="209" t="s">
        <v>2</v>
      </c>
      <c r="F643" s="209" t="s">
        <v>38</v>
      </c>
      <c r="G643" s="216" t="s">
        <v>35</v>
      </c>
      <c r="H643" s="209" t="s">
        <v>8271</v>
      </c>
      <c r="I643" s="2"/>
      <c r="J643" s="210">
        <v>0</v>
      </c>
      <c r="K643" s="210">
        <v>0</v>
      </c>
      <c r="L643" s="210">
        <v>0</v>
      </c>
      <c r="M643" s="210">
        <v>0</v>
      </c>
      <c r="N643" s="210">
        <v>0</v>
      </c>
      <c r="O643" s="210">
        <v>0</v>
      </c>
      <c r="P643" s="210">
        <v>0</v>
      </c>
      <c r="Q643" s="210">
        <v>1</v>
      </c>
      <c r="R643" s="210">
        <v>1</v>
      </c>
      <c r="S643" s="210">
        <v>1</v>
      </c>
      <c r="T643" s="210">
        <v>1</v>
      </c>
      <c r="U643" s="210">
        <v>1</v>
      </c>
      <c r="V643" s="210">
        <v>1</v>
      </c>
      <c r="W643" s="210">
        <v>1</v>
      </c>
      <c r="X643" s="210">
        <v>1</v>
      </c>
      <c r="Y643" s="210">
        <v>1</v>
      </c>
      <c r="Z643" s="210">
        <v>1</v>
      </c>
      <c r="AA643" s="210">
        <v>1</v>
      </c>
      <c r="AB643" s="210">
        <v>1</v>
      </c>
      <c r="AC643" s="210">
        <v>1</v>
      </c>
      <c r="AD643" s="210">
        <v>1</v>
      </c>
      <c r="AE643" s="210">
        <v>1</v>
      </c>
      <c r="AF643" s="210">
        <v>1</v>
      </c>
      <c r="AG643" s="210">
        <v>1</v>
      </c>
      <c r="AH643" s="210">
        <v>1</v>
      </c>
      <c r="AI643" s="210">
        <v>1</v>
      </c>
      <c r="AJ643" s="210">
        <v>1</v>
      </c>
      <c r="AK643" s="210">
        <v>1</v>
      </c>
      <c r="AL643" s="210">
        <v>1</v>
      </c>
      <c r="AM643" s="210">
        <v>1</v>
      </c>
      <c r="AN643" s="210">
        <v>1</v>
      </c>
      <c r="AO643" s="210">
        <v>1</v>
      </c>
      <c r="AP643" s="210">
        <v>1</v>
      </c>
      <c r="AQ643" s="210">
        <v>1</v>
      </c>
      <c r="AR643" s="210">
        <v>1</v>
      </c>
      <c r="AS643" s="210">
        <v>1</v>
      </c>
      <c r="AT643" s="210">
        <v>1</v>
      </c>
      <c r="AU643" s="210">
        <v>1</v>
      </c>
      <c r="AV643" s="210">
        <v>1</v>
      </c>
      <c r="AW643" s="210">
        <v>1</v>
      </c>
      <c r="AX643" s="210">
        <v>1</v>
      </c>
      <c r="AY643" s="210">
        <v>1</v>
      </c>
      <c r="AZ643" s="210">
        <v>1</v>
      </c>
      <c r="BA643" s="210">
        <v>1</v>
      </c>
      <c r="BB643" s="210">
        <v>1</v>
      </c>
      <c r="BC643" s="210">
        <v>1</v>
      </c>
      <c r="BD643" s="210">
        <v>1</v>
      </c>
      <c r="BE643" s="210">
        <v>1</v>
      </c>
      <c r="BF643" s="210">
        <v>1</v>
      </c>
      <c r="BG643" s="210">
        <v>1</v>
      </c>
      <c r="BH643" s="210">
        <v>1</v>
      </c>
      <c r="BI643" s="210">
        <v>1</v>
      </c>
      <c r="BJ643" s="210">
        <v>1</v>
      </c>
      <c r="BK643" s="210">
        <v>1</v>
      </c>
      <c r="BL643" s="210">
        <v>1</v>
      </c>
      <c r="BM643" s="210">
        <v>1</v>
      </c>
      <c r="BN643" s="210">
        <v>1</v>
      </c>
      <c r="BO643" s="210">
        <v>1</v>
      </c>
      <c r="BP643" s="210">
        <v>1</v>
      </c>
      <c r="BQ643" s="210">
        <v>1</v>
      </c>
      <c r="BR643" s="210">
        <v>1</v>
      </c>
      <c r="BS643" s="210">
        <v>1</v>
      </c>
      <c r="BT643" s="210">
        <v>1</v>
      </c>
      <c r="BU643" s="210"/>
      <c r="BV643" s="210"/>
      <c r="BW643" s="210"/>
      <c r="BX643" s="210"/>
      <c r="BY643" s="210"/>
      <c r="BZ643" s="210"/>
      <c r="CA643" s="210"/>
      <c r="CB643" s="210"/>
      <c r="CC643" s="210"/>
      <c r="CD643" s="210"/>
      <c r="CE643" s="210"/>
      <c r="CF643" s="210"/>
      <c r="CG643" s="210"/>
      <c r="CH643" s="210"/>
      <c r="CI643" s="210"/>
      <c r="CJ643" s="210"/>
      <c r="CK643" s="210"/>
      <c r="CL643" s="210"/>
      <c r="CM643" s="210"/>
      <c r="CN643" s="210"/>
      <c r="CO643" s="210"/>
      <c r="CP643" s="210"/>
      <c r="CQ643" s="210"/>
      <c r="CR643" s="210"/>
      <c r="CS643" s="144"/>
      <c r="CT643" s="144"/>
    </row>
    <row r="644" spans="1:98" ht="15">
      <c r="A644" s="208" t="s">
        <v>8334</v>
      </c>
      <c r="B644" s="285" t="s">
        <v>741</v>
      </c>
      <c r="C644" s="209" t="s">
        <v>562</v>
      </c>
      <c r="D644" s="259"/>
      <c r="E644" s="209" t="s">
        <v>2</v>
      </c>
      <c r="F644" s="209" t="s">
        <v>38</v>
      </c>
      <c r="G644" s="216" t="s">
        <v>35</v>
      </c>
      <c r="H644" s="209" t="s">
        <v>8271</v>
      </c>
      <c r="I644" s="2"/>
      <c r="J644" s="210">
        <v>0</v>
      </c>
      <c r="K644" s="210">
        <v>0</v>
      </c>
      <c r="L644" s="210">
        <v>0</v>
      </c>
      <c r="M644" s="210">
        <v>0</v>
      </c>
      <c r="N644" s="210">
        <v>0</v>
      </c>
      <c r="O644" s="210">
        <v>0</v>
      </c>
      <c r="P644" s="210">
        <v>0</v>
      </c>
      <c r="Q644" s="210">
        <v>1</v>
      </c>
      <c r="R644" s="210">
        <v>1</v>
      </c>
      <c r="S644" s="210">
        <v>1</v>
      </c>
      <c r="T644" s="210">
        <v>1</v>
      </c>
      <c r="U644" s="210">
        <v>1</v>
      </c>
      <c r="V644" s="210">
        <v>1</v>
      </c>
      <c r="W644" s="210">
        <v>1</v>
      </c>
      <c r="X644" s="210">
        <v>1</v>
      </c>
      <c r="Y644" s="210">
        <v>1</v>
      </c>
      <c r="Z644" s="210">
        <v>1</v>
      </c>
      <c r="AA644" s="210">
        <v>1</v>
      </c>
      <c r="AB644" s="210">
        <v>1</v>
      </c>
      <c r="AC644" s="210">
        <v>1</v>
      </c>
      <c r="AD644" s="210">
        <v>1</v>
      </c>
      <c r="AE644" s="210">
        <v>1</v>
      </c>
      <c r="AF644" s="210">
        <v>1</v>
      </c>
      <c r="AG644" s="210">
        <v>1</v>
      </c>
      <c r="AH644" s="210">
        <v>1</v>
      </c>
      <c r="AI644" s="210">
        <v>1</v>
      </c>
      <c r="AJ644" s="210">
        <v>1</v>
      </c>
      <c r="AK644" s="210">
        <v>1</v>
      </c>
      <c r="AL644" s="210">
        <v>1</v>
      </c>
      <c r="AM644" s="210">
        <v>1</v>
      </c>
      <c r="AN644" s="210">
        <v>1</v>
      </c>
      <c r="AO644" s="210">
        <v>1</v>
      </c>
      <c r="AP644" s="210">
        <v>1</v>
      </c>
      <c r="AQ644" s="210">
        <v>1</v>
      </c>
      <c r="AR644" s="210">
        <v>1</v>
      </c>
      <c r="AS644" s="210">
        <v>1</v>
      </c>
      <c r="AT644" s="210">
        <v>1</v>
      </c>
      <c r="AU644" s="210">
        <v>1</v>
      </c>
      <c r="AV644" s="210">
        <v>1</v>
      </c>
      <c r="AW644" s="210">
        <v>1</v>
      </c>
      <c r="AX644" s="210">
        <v>1</v>
      </c>
      <c r="AY644" s="210">
        <v>1</v>
      </c>
      <c r="AZ644" s="210">
        <v>1</v>
      </c>
      <c r="BA644" s="210">
        <v>1</v>
      </c>
      <c r="BB644" s="210">
        <v>1</v>
      </c>
      <c r="BC644" s="210">
        <v>1</v>
      </c>
      <c r="BD644" s="210">
        <v>1</v>
      </c>
      <c r="BE644" s="210">
        <v>1</v>
      </c>
      <c r="BF644" s="210">
        <v>1</v>
      </c>
      <c r="BG644" s="210">
        <v>1</v>
      </c>
      <c r="BH644" s="210">
        <v>1</v>
      </c>
      <c r="BI644" s="210">
        <v>1</v>
      </c>
      <c r="BJ644" s="210">
        <v>1</v>
      </c>
      <c r="BK644" s="210">
        <v>1</v>
      </c>
      <c r="BL644" s="210">
        <v>1</v>
      </c>
      <c r="BM644" s="210">
        <v>1</v>
      </c>
      <c r="BN644" s="210">
        <v>1</v>
      </c>
      <c r="BO644" s="210">
        <v>1</v>
      </c>
      <c r="BP644" s="210">
        <v>1</v>
      </c>
      <c r="BQ644" s="210">
        <v>1</v>
      </c>
      <c r="BR644" s="210">
        <v>1</v>
      </c>
      <c r="BS644" s="210">
        <v>1</v>
      </c>
      <c r="BT644" s="210">
        <v>1</v>
      </c>
      <c r="BU644" s="210"/>
      <c r="BV644" s="210"/>
      <c r="BW644" s="210"/>
      <c r="BX644" s="210"/>
      <c r="BY644" s="210"/>
      <c r="BZ644" s="210"/>
      <c r="CA644" s="210"/>
      <c r="CB644" s="210"/>
      <c r="CC644" s="210"/>
      <c r="CD644" s="210"/>
      <c r="CE644" s="210"/>
      <c r="CF644" s="210"/>
      <c r="CG644" s="210"/>
      <c r="CH644" s="210"/>
      <c r="CI644" s="210"/>
      <c r="CJ644" s="210"/>
      <c r="CK644" s="210"/>
      <c r="CL644" s="210"/>
      <c r="CM644" s="210"/>
      <c r="CN644" s="210"/>
      <c r="CO644" s="210"/>
      <c r="CP644" s="210"/>
      <c r="CQ644" s="210"/>
      <c r="CR644" s="210"/>
      <c r="CS644" s="144"/>
      <c r="CT644" s="144"/>
    </row>
    <row r="645" spans="1:98" ht="15">
      <c r="A645" s="208" t="s">
        <v>8334</v>
      </c>
      <c r="B645" s="285" t="s">
        <v>744</v>
      </c>
      <c r="C645" s="209" t="s">
        <v>562</v>
      </c>
      <c r="D645" s="259"/>
      <c r="E645" s="209" t="s">
        <v>2</v>
      </c>
      <c r="F645" s="209" t="s">
        <v>38</v>
      </c>
      <c r="G645" s="216" t="s">
        <v>35</v>
      </c>
      <c r="H645" s="209" t="s">
        <v>8271</v>
      </c>
      <c r="I645" s="2"/>
      <c r="J645" s="210">
        <v>0</v>
      </c>
      <c r="K645" s="210">
        <v>0</v>
      </c>
      <c r="L645" s="210">
        <v>0</v>
      </c>
      <c r="M645" s="210">
        <v>0</v>
      </c>
      <c r="N645" s="210">
        <v>0</v>
      </c>
      <c r="O645" s="210">
        <v>0</v>
      </c>
      <c r="P645" s="210">
        <v>0</v>
      </c>
      <c r="Q645" s="210">
        <v>1</v>
      </c>
      <c r="R645" s="210">
        <v>1</v>
      </c>
      <c r="S645" s="210">
        <v>1</v>
      </c>
      <c r="T645" s="210">
        <v>1</v>
      </c>
      <c r="U645" s="210">
        <v>1</v>
      </c>
      <c r="V645" s="210">
        <v>1</v>
      </c>
      <c r="W645" s="210">
        <v>1</v>
      </c>
      <c r="X645" s="210">
        <v>1</v>
      </c>
      <c r="Y645" s="210">
        <v>1</v>
      </c>
      <c r="Z645" s="210">
        <v>1</v>
      </c>
      <c r="AA645" s="210">
        <v>1</v>
      </c>
      <c r="AB645" s="210">
        <v>1</v>
      </c>
      <c r="AC645" s="210">
        <v>1</v>
      </c>
      <c r="AD645" s="210">
        <v>1</v>
      </c>
      <c r="AE645" s="210">
        <v>1</v>
      </c>
      <c r="AF645" s="210">
        <v>1</v>
      </c>
      <c r="AG645" s="210">
        <v>1</v>
      </c>
      <c r="AH645" s="210">
        <v>1</v>
      </c>
      <c r="AI645" s="210">
        <v>1</v>
      </c>
      <c r="AJ645" s="210">
        <v>1</v>
      </c>
      <c r="AK645" s="210">
        <v>1</v>
      </c>
      <c r="AL645" s="210">
        <v>1</v>
      </c>
      <c r="AM645" s="210">
        <v>1</v>
      </c>
      <c r="AN645" s="210">
        <v>1</v>
      </c>
      <c r="AO645" s="210">
        <v>1</v>
      </c>
      <c r="AP645" s="210">
        <v>1</v>
      </c>
      <c r="AQ645" s="210">
        <v>1</v>
      </c>
      <c r="AR645" s="210">
        <v>1</v>
      </c>
      <c r="AS645" s="210">
        <v>1</v>
      </c>
      <c r="AT645" s="210">
        <v>1</v>
      </c>
      <c r="AU645" s="210">
        <v>1</v>
      </c>
      <c r="AV645" s="210">
        <v>1</v>
      </c>
      <c r="AW645" s="210">
        <v>1</v>
      </c>
      <c r="AX645" s="210">
        <v>1</v>
      </c>
      <c r="AY645" s="210">
        <v>1</v>
      </c>
      <c r="AZ645" s="210">
        <v>1</v>
      </c>
      <c r="BA645" s="210">
        <v>1</v>
      </c>
      <c r="BB645" s="210">
        <v>1</v>
      </c>
      <c r="BC645" s="210">
        <v>1</v>
      </c>
      <c r="BD645" s="210">
        <v>1</v>
      </c>
      <c r="BE645" s="210">
        <v>1</v>
      </c>
      <c r="BF645" s="210">
        <v>1</v>
      </c>
      <c r="BG645" s="210">
        <v>1</v>
      </c>
      <c r="BH645" s="210">
        <v>1</v>
      </c>
      <c r="BI645" s="210">
        <v>1</v>
      </c>
      <c r="BJ645" s="210">
        <v>1</v>
      </c>
      <c r="BK645" s="210">
        <v>1</v>
      </c>
      <c r="BL645" s="210">
        <v>1</v>
      </c>
      <c r="BM645" s="210">
        <v>1</v>
      </c>
      <c r="BN645" s="210">
        <v>1</v>
      </c>
      <c r="BO645" s="210">
        <v>1</v>
      </c>
      <c r="BP645" s="210">
        <v>1</v>
      </c>
      <c r="BQ645" s="210">
        <v>1</v>
      </c>
      <c r="BR645" s="210">
        <v>1</v>
      </c>
      <c r="BS645" s="210">
        <v>1</v>
      </c>
      <c r="BT645" s="210">
        <v>1</v>
      </c>
      <c r="BU645" s="210"/>
      <c r="BV645" s="210"/>
      <c r="BW645" s="210"/>
      <c r="BX645" s="210"/>
      <c r="BY645" s="210"/>
      <c r="BZ645" s="210"/>
      <c r="CA645" s="210"/>
      <c r="CB645" s="210"/>
      <c r="CC645" s="210"/>
      <c r="CD645" s="210"/>
      <c r="CE645" s="210"/>
      <c r="CF645" s="210"/>
      <c r="CG645" s="210"/>
      <c r="CH645" s="210"/>
      <c r="CI645" s="210"/>
      <c r="CJ645" s="210"/>
      <c r="CK645" s="210"/>
      <c r="CL645" s="210"/>
      <c r="CM645" s="210"/>
      <c r="CN645" s="210"/>
      <c r="CO645" s="210"/>
      <c r="CP645" s="210"/>
      <c r="CQ645" s="210"/>
      <c r="CR645" s="210"/>
      <c r="CS645" s="144"/>
      <c r="CT645" s="144"/>
    </row>
    <row r="646" spans="1:98" ht="15">
      <c r="A646" s="208" t="s">
        <v>8334</v>
      </c>
      <c r="B646" s="285" t="s">
        <v>747</v>
      </c>
      <c r="C646" s="209" t="s">
        <v>562</v>
      </c>
      <c r="D646" s="259"/>
      <c r="E646" s="209" t="s">
        <v>2</v>
      </c>
      <c r="F646" s="209" t="s">
        <v>38</v>
      </c>
      <c r="G646" s="216" t="s">
        <v>35</v>
      </c>
      <c r="H646" s="209" t="s">
        <v>8271</v>
      </c>
      <c r="I646" s="2"/>
      <c r="J646" s="210">
        <v>0</v>
      </c>
      <c r="K646" s="210">
        <v>0</v>
      </c>
      <c r="L646" s="210">
        <v>0</v>
      </c>
      <c r="M646" s="210">
        <v>0</v>
      </c>
      <c r="N646" s="210">
        <v>0</v>
      </c>
      <c r="O646" s="210">
        <v>0</v>
      </c>
      <c r="P646" s="210">
        <v>0</v>
      </c>
      <c r="Q646" s="210">
        <v>1</v>
      </c>
      <c r="R646" s="210">
        <v>1</v>
      </c>
      <c r="S646" s="210">
        <v>1</v>
      </c>
      <c r="T646" s="210">
        <v>1</v>
      </c>
      <c r="U646" s="210">
        <v>1</v>
      </c>
      <c r="V646" s="210">
        <v>1</v>
      </c>
      <c r="W646" s="210">
        <v>1</v>
      </c>
      <c r="X646" s="210">
        <v>1</v>
      </c>
      <c r="Y646" s="210">
        <v>1</v>
      </c>
      <c r="Z646" s="210">
        <v>1</v>
      </c>
      <c r="AA646" s="210">
        <v>1</v>
      </c>
      <c r="AB646" s="210">
        <v>1</v>
      </c>
      <c r="AC646" s="210">
        <v>1</v>
      </c>
      <c r="AD646" s="210">
        <v>1</v>
      </c>
      <c r="AE646" s="210">
        <v>1</v>
      </c>
      <c r="AF646" s="210">
        <v>1</v>
      </c>
      <c r="AG646" s="210">
        <v>1</v>
      </c>
      <c r="AH646" s="210">
        <v>1</v>
      </c>
      <c r="AI646" s="210">
        <v>1</v>
      </c>
      <c r="AJ646" s="210">
        <v>1</v>
      </c>
      <c r="AK646" s="210">
        <v>1</v>
      </c>
      <c r="AL646" s="210">
        <v>1</v>
      </c>
      <c r="AM646" s="210">
        <v>1</v>
      </c>
      <c r="AN646" s="210">
        <v>1</v>
      </c>
      <c r="AO646" s="210">
        <v>1</v>
      </c>
      <c r="AP646" s="210">
        <v>1</v>
      </c>
      <c r="AQ646" s="210">
        <v>1</v>
      </c>
      <c r="AR646" s="210">
        <v>1</v>
      </c>
      <c r="AS646" s="210">
        <v>1</v>
      </c>
      <c r="AT646" s="210">
        <v>1</v>
      </c>
      <c r="AU646" s="210">
        <v>1</v>
      </c>
      <c r="AV646" s="210">
        <v>1</v>
      </c>
      <c r="AW646" s="210">
        <v>1</v>
      </c>
      <c r="AX646" s="210">
        <v>1</v>
      </c>
      <c r="AY646" s="210">
        <v>1</v>
      </c>
      <c r="AZ646" s="210">
        <v>1</v>
      </c>
      <c r="BA646" s="210">
        <v>1</v>
      </c>
      <c r="BB646" s="210">
        <v>1</v>
      </c>
      <c r="BC646" s="210">
        <v>1</v>
      </c>
      <c r="BD646" s="210">
        <v>1</v>
      </c>
      <c r="BE646" s="210">
        <v>1</v>
      </c>
      <c r="BF646" s="210">
        <v>1</v>
      </c>
      <c r="BG646" s="210">
        <v>1</v>
      </c>
      <c r="BH646" s="210">
        <v>1</v>
      </c>
      <c r="BI646" s="210">
        <v>1</v>
      </c>
      <c r="BJ646" s="210">
        <v>1</v>
      </c>
      <c r="BK646" s="210">
        <v>1</v>
      </c>
      <c r="BL646" s="210">
        <v>1</v>
      </c>
      <c r="BM646" s="210">
        <v>1</v>
      </c>
      <c r="BN646" s="210">
        <v>1</v>
      </c>
      <c r="BO646" s="210">
        <v>1</v>
      </c>
      <c r="BP646" s="210">
        <v>1</v>
      </c>
      <c r="BQ646" s="210">
        <v>1</v>
      </c>
      <c r="BR646" s="210">
        <v>1</v>
      </c>
      <c r="BS646" s="210">
        <v>1</v>
      </c>
      <c r="BT646" s="210">
        <v>1</v>
      </c>
      <c r="BU646" s="210"/>
      <c r="BV646" s="210"/>
      <c r="BW646" s="210"/>
      <c r="BX646" s="210"/>
      <c r="BY646" s="210"/>
      <c r="BZ646" s="210"/>
      <c r="CA646" s="210"/>
      <c r="CB646" s="210"/>
      <c r="CC646" s="210"/>
      <c r="CD646" s="210"/>
      <c r="CE646" s="210"/>
      <c r="CF646" s="210"/>
      <c r="CG646" s="210"/>
      <c r="CH646" s="210"/>
      <c r="CI646" s="210"/>
      <c r="CJ646" s="210"/>
      <c r="CK646" s="210"/>
      <c r="CL646" s="210"/>
      <c r="CM646" s="210"/>
      <c r="CN646" s="210"/>
      <c r="CO646" s="210"/>
      <c r="CP646" s="210"/>
      <c r="CQ646" s="210"/>
      <c r="CR646" s="210"/>
      <c r="CS646" s="144"/>
      <c r="CT646" s="144"/>
    </row>
    <row r="647" spans="1:98" ht="15">
      <c r="A647" s="208" t="s">
        <v>8334</v>
      </c>
      <c r="B647" s="285" t="s">
        <v>750</v>
      </c>
      <c r="C647" s="209" t="s">
        <v>562</v>
      </c>
      <c r="D647" s="259"/>
      <c r="E647" s="209" t="s">
        <v>2</v>
      </c>
      <c r="F647" s="209" t="s">
        <v>38</v>
      </c>
      <c r="G647" s="216" t="s">
        <v>35</v>
      </c>
      <c r="H647" s="209" t="s">
        <v>8271</v>
      </c>
      <c r="I647" s="2"/>
      <c r="J647" s="210">
        <v>0</v>
      </c>
      <c r="K647" s="210">
        <v>0</v>
      </c>
      <c r="L647" s="210">
        <v>0</v>
      </c>
      <c r="M647" s="210">
        <v>0</v>
      </c>
      <c r="N647" s="210">
        <v>0</v>
      </c>
      <c r="O647" s="210">
        <v>0</v>
      </c>
      <c r="P647" s="210">
        <v>0</v>
      </c>
      <c r="Q647" s="210">
        <v>1</v>
      </c>
      <c r="R647" s="210">
        <v>1</v>
      </c>
      <c r="S647" s="210">
        <v>1</v>
      </c>
      <c r="T647" s="210">
        <v>1</v>
      </c>
      <c r="U647" s="210">
        <v>1</v>
      </c>
      <c r="V647" s="210">
        <v>1</v>
      </c>
      <c r="W647" s="210">
        <v>1</v>
      </c>
      <c r="X647" s="210">
        <v>1</v>
      </c>
      <c r="Y647" s="210">
        <v>1</v>
      </c>
      <c r="Z647" s="210">
        <v>1</v>
      </c>
      <c r="AA647" s="210">
        <v>1</v>
      </c>
      <c r="AB647" s="210">
        <v>1</v>
      </c>
      <c r="AC647" s="210">
        <v>1</v>
      </c>
      <c r="AD647" s="210">
        <v>1</v>
      </c>
      <c r="AE647" s="210">
        <v>1</v>
      </c>
      <c r="AF647" s="210">
        <v>1</v>
      </c>
      <c r="AG647" s="210">
        <v>1</v>
      </c>
      <c r="AH647" s="210">
        <v>1</v>
      </c>
      <c r="AI647" s="210">
        <v>1</v>
      </c>
      <c r="AJ647" s="210">
        <v>1</v>
      </c>
      <c r="AK647" s="210">
        <v>1</v>
      </c>
      <c r="AL647" s="210">
        <v>1</v>
      </c>
      <c r="AM647" s="210">
        <v>1</v>
      </c>
      <c r="AN647" s="210">
        <v>1</v>
      </c>
      <c r="AO647" s="210">
        <v>1</v>
      </c>
      <c r="AP647" s="210">
        <v>1</v>
      </c>
      <c r="AQ647" s="210">
        <v>1</v>
      </c>
      <c r="AR647" s="210">
        <v>1</v>
      </c>
      <c r="AS647" s="210">
        <v>1</v>
      </c>
      <c r="AT647" s="210">
        <v>1</v>
      </c>
      <c r="AU647" s="210">
        <v>1</v>
      </c>
      <c r="AV647" s="210">
        <v>1</v>
      </c>
      <c r="AW647" s="210">
        <v>1</v>
      </c>
      <c r="AX647" s="210">
        <v>1</v>
      </c>
      <c r="AY647" s="210">
        <v>1</v>
      </c>
      <c r="AZ647" s="210">
        <v>1</v>
      </c>
      <c r="BA647" s="210">
        <v>1</v>
      </c>
      <c r="BB647" s="210">
        <v>1</v>
      </c>
      <c r="BC647" s="210">
        <v>1</v>
      </c>
      <c r="BD647" s="210">
        <v>1</v>
      </c>
      <c r="BE647" s="210">
        <v>1</v>
      </c>
      <c r="BF647" s="210">
        <v>1</v>
      </c>
      <c r="BG647" s="210">
        <v>1</v>
      </c>
      <c r="BH647" s="210">
        <v>1</v>
      </c>
      <c r="BI647" s="210">
        <v>1</v>
      </c>
      <c r="BJ647" s="210">
        <v>1</v>
      </c>
      <c r="BK647" s="210">
        <v>1</v>
      </c>
      <c r="BL647" s="210">
        <v>1</v>
      </c>
      <c r="BM647" s="210">
        <v>1</v>
      </c>
      <c r="BN647" s="210">
        <v>1</v>
      </c>
      <c r="BO647" s="210">
        <v>1</v>
      </c>
      <c r="BP647" s="210">
        <v>1</v>
      </c>
      <c r="BQ647" s="210">
        <v>1</v>
      </c>
      <c r="BR647" s="210">
        <v>1</v>
      </c>
      <c r="BS647" s="210">
        <v>1</v>
      </c>
      <c r="BT647" s="210">
        <v>1</v>
      </c>
      <c r="BU647" s="210"/>
      <c r="BV647" s="210"/>
      <c r="BW647" s="210"/>
      <c r="BX647" s="210"/>
      <c r="BY647" s="210"/>
      <c r="BZ647" s="210"/>
      <c r="CA647" s="210"/>
      <c r="CB647" s="210"/>
      <c r="CC647" s="210"/>
      <c r="CD647" s="210"/>
      <c r="CE647" s="210"/>
      <c r="CF647" s="210"/>
      <c r="CG647" s="210"/>
      <c r="CH647" s="210"/>
      <c r="CI647" s="210"/>
      <c r="CJ647" s="210"/>
      <c r="CK647" s="210"/>
      <c r="CL647" s="210"/>
      <c r="CM647" s="210"/>
      <c r="CN647" s="210"/>
      <c r="CO647" s="210"/>
      <c r="CP647" s="210"/>
      <c r="CQ647" s="210"/>
      <c r="CR647" s="210"/>
      <c r="CS647" s="144"/>
      <c r="CT647" s="144"/>
    </row>
    <row r="648" spans="1:98" ht="15">
      <c r="A648" s="208" t="s">
        <v>8334</v>
      </c>
      <c r="B648" s="285" t="s">
        <v>753</v>
      </c>
      <c r="C648" s="209" t="s">
        <v>562</v>
      </c>
      <c r="D648" s="259"/>
      <c r="E648" s="209" t="s">
        <v>2</v>
      </c>
      <c r="F648" s="209" t="s">
        <v>38</v>
      </c>
      <c r="G648" s="216" t="s">
        <v>35</v>
      </c>
      <c r="H648" s="209" t="s">
        <v>8271</v>
      </c>
      <c r="I648" s="2"/>
      <c r="J648" s="210">
        <v>0</v>
      </c>
      <c r="K648" s="210">
        <v>0</v>
      </c>
      <c r="L648" s="210">
        <v>0</v>
      </c>
      <c r="M648" s="210">
        <v>0</v>
      </c>
      <c r="N648" s="210">
        <v>0</v>
      </c>
      <c r="O648" s="210">
        <v>0</v>
      </c>
      <c r="P648" s="210">
        <v>0</v>
      </c>
      <c r="Q648" s="210">
        <v>1</v>
      </c>
      <c r="R648" s="210">
        <v>1</v>
      </c>
      <c r="S648" s="210">
        <v>1</v>
      </c>
      <c r="T648" s="210">
        <v>1</v>
      </c>
      <c r="U648" s="210">
        <v>1</v>
      </c>
      <c r="V648" s="210">
        <v>1</v>
      </c>
      <c r="W648" s="210">
        <v>1</v>
      </c>
      <c r="X648" s="210">
        <v>1</v>
      </c>
      <c r="Y648" s="210">
        <v>1</v>
      </c>
      <c r="Z648" s="210">
        <v>1</v>
      </c>
      <c r="AA648" s="210">
        <v>1</v>
      </c>
      <c r="AB648" s="210">
        <v>1</v>
      </c>
      <c r="AC648" s="210">
        <v>1</v>
      </c>
      <c r="AD648" s="210">
        <v>1</v>
      </c>
      <c r="AE648" s="210">
        <v>1</v>
      </c>
      <c r="AF648" s="210">
        <v>1</v>
      </c>
      <c r="AG648" s="210">
        <v>1</v>
      </c>
      <c r="AH648" s="210">
        <v>1</v>
      </c>
      <c r="AI648" s="210">
        <v>1</v>
      </c>
      <c r="AJ648" s="210">
        <v>1</v>
      </c>
      <c r="AK648" s="210">
        <v>1</v>
      </c>
      <c r="AL648" s="210">
        <v>1</v>
      </c>
      <c r="AM648" s="210">
        <v>1</v>
      </c>
      <c r="AN648" s="210">
        <v>1</v>
      </c>
      <c r="AO648" s="210">
        <v>1</v>
      </c>
      <c r="AP648" s="210">
        <v>1</v>
      </c>
      <c r="AQ648" s="210">
        <v>1</v>
      </c>
      <c r="AR648" s="210">
        <v>1</v>
      </c>
      <c r="AS648" s="210">
        <v>1</v>
      </c>
      <c r="AT648" s="210">
        <v>1</v>
      </c>
      <c r="AU648" s="210">
        <v>1</v>
      </c>
      <c r="AV648" s="210">
        <v>1</v>
      </c>
      <c r="AW648" s="210">
        <v>1</v>
      </c>
      <c r="AX648" s="210">
        <v>1</v>
      </c>
      <c r="AY648" s="210">
        <v>1</v>
      </c>
      <c r="AZ648" s="210">
        <v>1</v>
      </c>
      <c r="BA648" s="210">
        <v>1</v>
      </c>
      <c r="BB648" s="210">
        <v>1</v>
      </c>
      <c r="BC648" s="210">
        <v>1</v>
      </c>
      <c r="BD648" s="210">
        <v>1</v>
      </c>
      <c r="BE648" s="210">
        <v>1</v>
      </c>
      <c r="BF648" s="210">
        <v>1</v>
      </c>
      <c r="BG648" s="210">
        <v>1</v>
      </c>
      <c r="BH648" s="210">
        <v>1</v>
      </c>
      <c r="BI648" s="210">
        <v>1</v>
      </c>
      <c r="BJ648" s="210">
        <v>1</v>
      </c>
      <c r="BK648" s="210">
        <v>1</v>
      </c>
      <c r="BL648" s="210">
        <v>1</v>
      </c>
      <c r="BM648" s="210">
        <v>1</v>
      </c>
      <c r="BN648" s="210">
        <v>1</v>
      </c>
      <c r="BO648" s="210">
        <v>1</v>
      </c>
      <c r="BP648" s="210">
        <v>1</v>
      </c>
      <c r="BQ648" s="210">
        <v>1</v>
      </c>
      <c r="BR648" s="210">
        <v>1</v>
      </c>
      <c r="BS648" s="210">
        <v>1</v>
      </c>
      <c r="BT648" s="210">
        <v>1</v>
      </c>
      <c r="BU648" s="210"/>
      <c r="BV648" s="210"/>
      <c r="BW648" s="210"/>
      <c r="BX648" s="210"/>
      <c r="BY648" s="210"/>
      <c r="BZ648" s="210"/>
      <c r="CA648" s="210"/>
      <c r="CB648" s="210"/>
      <c r="CC648" s="210"/>
      <c r="CD648" s="210"/>
      <c r="CE648" s="210"/>
      <c r="CF648" s="210"/>
      <c r="CG648" s="210"/>
      <c r="CH648" s="210"/>
      <c r="CI648" s="210"/>
      <c r="CJ648" s="210"/>
      <c r="CK648" s="210"/>
      <c r="CL648" s="210"/>
      <c r="CM648" s="210"/>
      <c r="CN648" s="210"/>
      <c r="CO648" s="210"/>
      <c r="CP648" s="210"/>
      <c r="CQ648" s="210"/>
      <c r="CR648" s="210"/>
      <c r="CS648" s="144"/>
      <c r="CT648" s="144"/>
    </row>
    <row r="649" spans="1:98" ht="15">
      <c r="A649" s="208" t="s">
        <v>8334</v>
      </c>
      <c r="B649" s="285" t="s">
        <v>756</v>
      </c>
      <c r="C649" s="209" t="s">
        <v>562</v>
      </c>
      <c r="D649" s="259"/>
      <c r="E649" s="209" t="s">
        <v>2</v>
      </c>
      <c r="F649" s="209" t="s">
        <v>38</v>
      </c>
      <c r="G649" s="216" t="s">
        <v>35</v>
      </c>
      <c r="H649" s="209" t="s">
        <v>8271</v>
      </c>
      <c r="I649" s="2"/>
      <c r="J649" s="210">
        <v>0</v>
      </c>
      <c r="K649" s="210">
        <v>0</v>
      </c>
      <c r="L649" s="210">
        <v>0</v>
      </c>
      <c r="M649" s="210">
        <v>0</v>
      </c>
      <c r="N649" s="210">
        <v>0</v>
      </c>
      <c r="O649" s="210">
        <v>0</v>
      </c>
      <c r="P649" s="210">
        <v>0</v>
      </c>
      <c r="Q649" s="210">
        <v>1</v>
      </c>
      <c r="R649" s="210">
        <v>1</v>
      </c>
      <c r="S649" s="210">
        <v>1</v>
      </c>
      <c r="T649" s="210">
        <v>1</v>
      </c>
      <c r="U649" s="210">
        <v>1</v>
      </c>
      <c r="V649" s="210">
        <v>1</v>
      </c>
      <c r="W649" s="210">
        <v>1</v>
      </c>
      <c r="X649" s="210">
        <v>1</v>
      </c>
      <c r="Y649" s="210">
        <v>1</v>
      </c>
      <c r="Z649" s="210">
        <v>1</v>
      </c>
      <c r="AA649" s="210">
        <v>1</v>
      </c>
      <c r="AB649" s="210">
        <v>1</v>
      </c>
      <c r="AC649" s="210">
        <v>1</v>
      </c>
      <c r="AD649" s="210">
        <v>1</v>
      </c>
      <c r="AE649" s="210">
        <v>1</v>
      </c>
      <c r="AF649" s="210">
        <v>1</v>
      </c>
      <c r="AG649" s="210">
        <v>1</v>
      </c>
      <c r="AH649" s="210">
        <v>1</v>
      </c>
      <c r="AI649" s="210">
        <v>1</v>
      </c>
      <c r="AJ649" s="210">
        <v>1</v>
      </c>
      <c r="AK649" s="210">
        <v>1</v>
      </c>
      <c r="AL649" s="210">
        <v>1</v>
      </c>
      <c r="AM649" s="210">
        <v>1</v>
      </c>
      <c r="AN649" s="210">
        <v>1</v>
      </c>
      <c r="AO649" s="210">
        <v>1</v>
      </c>
      <c r="AP649" s="210">
        <v>1</v>
      </c>
      <c r="AQ649" s="210">
        <v>1</v>
      </c>
      <c r="AR649" s="210">
        <v>1</v>
      </c>
      <c r="AS649" s="210">
        <v>1</v>
      </c>
      <c r="AT649" s="210">
        <v>1</v>
      </c>
      <c r="AU649" s="210">
        <v>1</v>
      </c>
      <c r="AV649" s="210">
        <v>1</v>
      </c>
      <c r="AW649" s="210">
        <v>1</v>
      </c>
      <c r="AX649" s="210">
        <v>1</v>
      </c>
      <c r="AY649" s="210">
        <v>1</v>
      </c>
      <c r="AZ649" s="210">
        <v>1</v>
      </c>
      <c r="BA649" s="210">
        <v>1</v>
      </c>
      <c r="BB649" s="210">
        <v>1</v>
      </c>
      <c r="BC649" s="210">
        <v>1</v>
      </c>
      <c r="BD649" s="210">
        <v>1</v>
      </c>
      <c r="BE649" s="210">
        <v>1</v>
      </c>
      <c r="BF649" s="210">
        <v>1</v>
      </c>
      <c r="BG649" s="210">
        <v>1</v>
      </c>
      <c r="BH649" s="210">
        <v>1</v>
      </c>
      <c r="BI649" s="210">
        <v>1</v>
      </c>
      <c r="BJ649" s="210">
        <v>1</v>
      </c>
      <c r="BK649" s="210">
        <v>1</v>
      </c>
      <c r="BL649" s="210">
        <v>1</v>
      </c>
      <c r="BM649" s="210">
        <v>1</v>
      </c>
      <c r="BN649" s="210">
        <v>1</v>
      </c>
      <c r="BO649" s="210">
        <v>1</v>
      </c>
      <c r="BP649" s="210">
        <v>1</v>
      </c>
      <c r="BQ649" s="210">
        <v>1</v>
      </c>
      <c r="BR649" s="210">
        <v>1</v>
      </c>
      <c r="BS649" s="210">
        <v>1</v>
      </c>
      <c r="BT649" s="210">
        <v>1</v>
      </c>
      <c r="BU649" s="210"/>
      <c r="BV649" s="210"/>
      <c r="BW649" s="210"/>
      <c r="BX649" s="210"/>
      <c r="BY649" s="210"/>
      <c r="BZ649" s="210"/>
      <c r="CA649" s="210"/>
      <c r="CB649" s="210"/>
      <c r="CC649" s="210"/>
      <c r="CD649" s="210"/>
      <c r="CE649" s="210"/>
      <c r="CF649" s="210"/>
      <c r="CG649" s="210"/>
      <c r="CH649" s="210"/>
      <c r="CI649" s="210"/>
      <c r="CJ649" s="210"/>
      <c r="CK649" s="210"/>
      <c r="CL649" s="210"/>
      <c r="CM649" s="210"/>
      <c r="CN649" s="210"/>
      <c r="CO649" s="210"/>
      <c r="CP649" s="210"/>
      <c r="CQ649" s="210"/>
      <c r="CR649" s="210"/>
      <c r="CS649" s="144"/>
      <c r="CT649" s="144"/>
    </row>
    <row r="650" spans="1:98" ht="15">
      <c r="A650" s="208" t="s">
        <v>8334</v>
      </c>
      <c r="B650" s="285" t="s">
        <v>759</v>
      </c>
      <c r="C650" s="209" t="s">
        <v>562</v>
      </c>
      <c r="D650" s="259"/>
      <c r="E650" s="209" t="s">
        <v>2</v>
      </c>
      <c r="F650" s="209" t="s">
        <v>38</v>
      </c>
      <c r="G650" s="216" t="s">
        <v>35</v>
      </c>
      <c r="H650" s="209" t="s">
        <v>8271</v>
      </c>
      <c r="I650" s="2"/>
      <c r="J650" s="210">
        <v>0</v>
      </c>
      <c r="K650" s="210">
        <v>0</v>
      </c>
      <c r="L650" s="210">
        <v>0</v>
      </c>
      <c r="M650" s="210">
        <v>0</v>
      </c>
      <c r="N650" s="210">
        <v>0</v>
      </c>
      <c r="O650" s="210">
        <v>0</v>
      </c>
      <c r="P650" s="210">
        <v>0</v>
      </c>
      <c r="Q650" s="210">
        <v>1</v>
      </c>
      <c r="R650" s="210">
        <v>1</v>
      </c>
      <c r="S650" s="210">
        <v>1</v>
      </c>
      <c r="T650" s="210">
        <v>1</v>
      </c>
      <c r="U650" s="210">
        <v>1</v>
      </c>
      <c r="V650" s="210">
        <v>1</v>
      </c>
      <c r="W650" s="210">
        <v>1</v>
      </c>
      <c r="X650" s="210">
        <v>1</v>
      </c>
      <c r="Y650" s="210">
        <v>1</v>
      </c>
      <c r="Z650" s="210">
        <v>1</v>
      </c>
      <c r="AA650" s="210">
        <v>1</v>
      </c>
      <c r="AB650" s="210">
        <v>1</v>
      </c>
      <c r="AC650" s="210">
        <v>1</v>
      </c>
      <c r="AD650" s="210">
        <v>1</v>
      </c>
      <c r="AE650" s="210">
        <v>1</v>
      </c>
      <c r="AF650" s="210">
        <v>1</v>
      </c>
      <c r="AG650" s="210">
        <v>1</v>
      </c>
      <c r="AH650" s="210">
        <v>1</v>
      </c>
      <c r="AI650" s="210">
        <v>1</v>
      </c>
      <c r="AJ650" s="210">
        <v>1</v>
      </c>
      <c r="AK650" s="210">
        <v>1</v>
      </c>
      <c r="AL650" s="210">
        <v>1</v>
      </c>
      <c r="AM650" s="210">
        <v>1</v>
      </c>
      <c r="AN650" s="210">
        <v>1</v>
      </c>
      <c r="AO650" s="210">
        <v>1</v>
      </c>
      <c r="AP650" s="210">
        <v>1</v>
      </c>
      <c r="AQ650" s="210">
        <v>1</v>
      </c>
      <c r="AR650" s="210">
        <v>1</v>
      </c>
      <c r="AS650" s="210">
        <v>1</v>
      </c>
      <c r="AT650" s="210">
        <v>1</v>
      </c>
      <c r="AU650" s="210">
        <v>1</v>
      </c>
      <c r="AV650" s="210">
        <v>1</v>
      </c>
      <c r="AW650" s="210">
        <v>1</v>
      </c>
      <c r="AX650" s="210">
        <v>1</v>
      </c>
      <c r="AY650" s="210">
        <v>1</v>
      </c>
      <c r="AZ650" s="210">
        <v>1</v>
      </c>
      <c r="BA650" s="210">
        <v>1</v>
      </c>
      <c r="BB650" s="210">
        <v>1</v>
      </c>
      <c r="BC650" s="210">
        <v>1</v>
      </c>
      <c r="BD650" s="210">
        <v>1</v>
      </c>
      <c r="BE650" s="210">
        <v>1</v>
      </c>
      <c r="BF650" s="210">
        <v>1</v>
      </c>
      <c r="BG650" s="210">
        <v>1</v>
      </c>
      <c r="BH650" s="210">
        <v>1</v>
      </c>
      <c r="BI650" s="210">
        <v>1</v>
      </c>
      <c r="BJ650" s="210">
        <v>1</v>
      </c>
      <c r="BK650" s="210">
        <v>1</v>
      </c>
      <c r="BL650" s="210">
        <v>1</v>
      </c>
      <c r="BM650" s="210">
        <v>1</v>
      </c>
      <c r="BN650" s="210">
        <v>1</v>
      </c>
      <c r="BO650" s="210">
        <v>1</v>
      </c>
      <c r="BP650" s="210">
        <v>1</v>
      </c>
      <c r="BQ650" s="210">
        <v>1</v>
      </c>
      <c r="BR650" s="210">
        <v>1</v>
      </c>
      <c r="BS650" s="210">
        <v>1</v>
      </c>
      <c r="BT650" s="210">
        <v>1</v>
      </c>
      <c r="BU650" s="210"/>
      <c r="BV650" s="210"/>
      <c r="BW650" s="210"/>
      <c r="BX650" s="210"/>
      <c r="BY650" s="210"/>
      <c r="BZ650" s="210"/>
      <c r="CA650" s="210"/>
      <c r="CB650" s="210"/>
      <c r="CC650" s="210"/>
      <c r="CD650" s="210"/>
      <c r="CE650" s="210"/>
      <c r="CF650" s="210"/>
      <c r="CG650" s="210"/>
      <c r="CH650" s="210"/>
      <c r="CI650" s="210"/>
      <c r="CJ650" s="210"/>
      <c r="CK650" s="210"/>
      <c r="CL650" s="210"/>
      <c r="CM650" s="210"/>
      <c r="CN650" s="210"/>
      <c r="CO650" s="210"/>
      <c r="CP650" s="210"/>
      <c r="CQ650" s="210"/>
      <c r="CR650" s="210"/>
      <c r="CS650" s="144"/>
      <c r="CT650" s="144"/>
    </row>
    <row r="651" spans="1:98" ht="15">
      <c r="A651" s="208" t="s">
        <v>8334</v>
      </c>
      <c r="B651" s="285" t="s">
        <v>762</v>
      </c>
      <c r="C651" s="209" t="s">
        <v>562</v>
      </c>
      <c r="D651" s="259"/>
      <c r="E651" s="209" t="s">
        <v>2</v>
      </c>
      <c r="F651" s="209" t="s">
        <v>38</v>
      </c>
      <c r="G651" s="216" t="s">
        <v>35</v>
      </c>
      <c r="H651" s="209" t="s">
        <v>8271</v>
      </c>
      <c r="I651" s="2"/>
      <c r="J651" s="210">
        <v>0</v>
      </c>
      <c r="K651" s="210">
        <v>0</v>
      </c>
      <c r="L651" s="210">
        <v>0</v>
      </c>
      <c r="M651" s="210">
        <v>0</v>
      </c>
      <c r="N651" s="210">
        <v>0</v>
      </c>
      <c r="O651" s="210">
        <v>0</v>
      </c>
      <c r="P651" s="210">
        <v>0</v>
      </c>
      <c r="Q651" s="210">
        <v>0</v>
      </c>
      <c r="R651" s="210">
        <v>0</v>
      </c>
      <c r="S651" s="210">
        <v>0</v>
      </c>
      <c r="T651" s="210">
        <v>1</v>
      </c>
      <c r="U651" s="210">
        <v>1</v>
      </c>
      <c r="V651" s="210">
        <v>1</v>
      </c>
      <c r="W651" s="210">
        <v>1</v>
      </c>
      <c r="X651" s="210">
        <v>1</v>
      </c>
      <c r="Y651" s="210">
        <v>1</v>
      </c>
      <c r="Z651" s="210">
        <v>1</v>
      </c>
      <c r="AA651" s="210">
        <v>1</v>
      </c>
      <c r="AB651" s="210">
        <v>1</v>
      </c>
      <c r="AC651" s="210">
        <v>1</v>
      </c>
      <c r="AD651" s="210">
        <v>1</v>
      </c>
      <c r="AE651" s="210">
        <v>1</v>
      </c>
      <c r="AF651" s="210">
        <v>1</v>
      </c>
      <c r="AG651" s="210">
        <v>1</v>
      </c>
      <c r="AH651" s="210">
        <v>1</v>
      </c>
      <c r="AI651" s="210">
        <v>1</v>
      </c>
      <c r="AJ651" s="210">
        <v>1</v>
      </c>
      <c r="AK651" s="210">
        <v>1</v>
      </c>
      <c r="AL651" s="210">
        <v>1</v>
      </c>
      <c r="AM651" s="210">
        <v>1</v>
      </c>
      <c r="AN651" s="210">
        <v>1</v>
      </c>
      <c r="AO651" s="210">
        <v>1</v>
      </c>
      <c r="AP651" s="210">
        <v>1</v>
      </c>
      <c r="AQ651" s="210">
        <v>1</v>
      </c>
      <c r="AR651" s="210">
        <v>1</v>
      </c>
      <c r="AS651" s="210">
        <v>1</v>
      </c>
      <c r="AT651" s="210">
        <v>1</v>
      </c>
      <c r="AU651" s="210">
        <v>1</v>
      </c>
      <c r="AV651" s="210">
        <v>1</v>
      </c>
      <c r="AW651" s="210">
        <v>1</v>
      </c>
      <c r="AX651" s="210">
        <v>1</v>
      </c>
      <c r="AY651" s="210">
        <v>1</v>
      </c>
      <c r="AZ651" s="210">
        <v>1</v>
      </c>
      <c r="BA651" s="210">
        <v>1</v>
      </c>
      <c r="BB651" s="210">
        <v>1</v>
      </c>
      <c r="BC651" s="210">
        <v>1</v>
      </c>
      <c r="BD651" s="210">
        <v>1</v>
      </c>
      <c r="BE651" s="210">
        <v>1</v>
      </c>
      <c r="BF651" s="210">
        <v>1</v>
      </c>
      <c r="BG651" s="210">
        <v>1</v>
      </c>
      <c r="BH651" s="210">
        <v>1</v>
      </c>
      <c r="BI651" s="210">
        <v>1</v>
      </c>
      <c r="BJ651" s="210">
        <v>1</v>
      </c>
      <c r="BK651" s="210">
        <v>1</v>
      </c>
      <c r="BL651" s="210">
        <v>1</v>
      </c>
      <c r="BM651" s="210">
        <v>1</v>
      </c>
      <c r="BN651" s="210">
        <v>1</v>
      </c>
      <c r="BO651" s="210">
        <v>1</v>
      </c>
      <c r="BP651" s="210">
        <v>1</v>
      </c>
      <c r="BQ651" s="210">
        <v>1</v>
      </c>
      <c r="BR651" s="210">
        <v>1</v>
      </c>
      <c r="BS651" s="210">
        <v>1</v>
      </c>
      <c r="BT651" s="210">
        <v>1</v>
      </c>
      <c r="BU651" s="210"/>
      <c r="BV651" s="210"/>
      <c r="BW651" s="210"/>
      <c r="BX651" s="210"/>
      <c r="BY651" s="210"/>
      <c r="BZ651" s="210"/>
      <c r="CA651" s="210"/>
      <c r="CB651" s="210"/>
      <c r="CC651" s="210"/>
      <c r="CD651" s="210"/>
      <c r="CE651" s="210"/>
      <c r="CF651" s="210"/>
      <c r="CG651" s="210"/>
      <c r="CH651" s="210"/>
      <c r="CI651" s="210"/>
      <c r="CJ651" s="210"/>
      <c r="CK651" s="210"/>
      <c r="CL651" s="210"/>
      <c r="CM651" s="210"/>
      <c r="CN651" s="210"/>
      <c r="CO651" s="210"/>
      <c r="CP651" s="210"/>
      <c r="CQ651" s="210"/>
      <c r="CR651" s="210"/>
      <c r="CS651" s="144"/>
      <c r="CT651" s="144"/>
    </row>
    <row r="652" spans="1:98" ht="15">
      <c r="A652" s="208" t="s">
        <v>8334</v>
      </c>
      <c r="B652" s="285" t="s">
        <v>765</v>
      </c>
      <c r="C652" s="209" t="s">
        <v>562</v>
      </c>
      <c r="D652" s="259"/>
      <c r="E652" s="209" t="s">
        <v>2</v>
      </c>
      <c r="F652" s="209" t="s">
        <v>38</v>
      </c>
      <c r="G652" s="216" t="s">
        <v>35</v>
      </c>
      <c r="H652" s="209" t="s">
        <v>8271</v>
      </c>
      <c r="I652" s="2"/>
      <c r="J652" s="210">
        <v>0</v>
      </c>
      <c r="K652" s="210">
        <v>0</v>
      </c>
      <c r="L652" s="210">
        <v>0</v>
      </c>
      <c r="M652" s="210">
        <v>0</v>
      </c>
      <c r="N652" s="210">
        <v>0</v>
      </c>
      <c r="O652" s="210">
        <v>0</v>
      </c>
      <c r="P652" s="210">
        <v>0</v>
      </c>
      <c r="Q652" s="210">
        <v>0</v>
      </c>
      <c r="R652" s="210">
        <v>0</v>
      </c>
      <c r="S652" s="210">
        <v>0</v>
      </c>
      <c r="T652" s="210">
        <v>1</v>
      </c>
      <c r="U652" s="210">
        <v>1</v>
      </c>
      <c r="V652" s="210">
        <v>1</v>
      </c>
      <c r="W652" s="210">
        <v>1</v>
      </c>
      <c r="X652" s="210">
        <v>1</v>
      </c>
      <c r="Y652" s="210">
        <v>1</v>
      </c>
      <c r="Z652" s="210">
        <v>1</v>
      </c>
      <c r="AA652" s="210">
        <v>1</v>
      </c>
      <c r="AB652" s="210">
        <v>1</v>
      </c>
      <c r="AC652" s="210">
        <v>1</v>
      </c>
      <c r="AD652" s="210">
        <v>1</v>
      </c>
      <c r="AE652" s="210">
        <v>1</v>
      </c>
      <c r="AF652" s="210">
        <v>1</v>
      </c>
      <c r="AG652" s="210">
        <v>1</v>
      </c>
      <c r="AH652" s="210">
        <v>1</v>
      </c>
      <c r="AI652" s="210">
        <v>1</v>
      </c>
      <c r="AJ652" s="210">
        <v>1</v>
      </c>
      <c r="AK652" s="210">
        <v>1</v>
      </c>
      <c r="AL652" s="210">
        <v>1</v>
      </c>
      <c r="AM652" s="210">
        <v>1</v>
      </c>
      <c r="AN652" s="210">
        <v>1</v>
      </c>
      <c r="AO652" s="210">
        <v>1</v>
      </c>
      <c r="AP652" s="210">
        <v>1</v>
      </c>
      <c r="AQ652" s="210">
        <v>1</v>
      </c>
      <c r="AR652" s="210">
        <v>1</v>
      </c>
      <c r="AS652" s="210">
        <v>1</v>
      </c>
      <c r="AT652" s="210">
        <v>1</v>
      </c>
      <c r="AU652" s="210">
        <v>1</v>
      </c>
      <c r="AV652" s="210">
        <v>1</v>
      </c>
      <c r="AW652" s="210">
        <v>1</v>
      </c>
      <c r="AX652" s="210">
        <v>1</v>
      </c>
      <c r="AY652" s="210">
        <v>1</v>
      </c>
      <c r="AZ652" s="210">
        <v>1</v>
      </c>
      <c r="BA652" s="210">
        <v>1</v>
      </c>
      <c r="BB652" s="210">
        <v>1</v>
      </c>
      <c r="BC652" s="210">
        <v>1</v>
      </c>
      <c r="BD652" s="210">
        <v>1</v>
      </c>
      <c r="BE652" s="210">
        <v>1</v>
      </c>
      <c r="BF652" s="210">
        <v>1</v>
      </c>
      <c r="BG652" s="210">
        <v>1</v>
      </c>
      <c r="BH652" s="210">
        <v>1</v>
      </c>
      <c r="BI652" s="210">
        <v>1</v>
      </c>
      <c r="BJ652" s="210">
        <v>1</v>
      </c>
      <c r="BK652" s="210">
        <v>1</v>
      </c>
      <c r="BL652" s="210">
        <v>1</v>
      </c>
      <c r="BM652" s="210">
        <v>1</v>
      </c>
      <c r="BN652" s="210">
        <v>1</v>
      </c>
      <c r="BO652" s="210">
        <v>1</v>
      </c>
      <c r="BP652" s="210">
        <v>1</v>
      </c>
      <c r="BQ652" s="210">
        <v>1</v>
      </c>
      <c r="BR652" s="210">
        <v>1</v>
      </c>
      <c r="BS652" s="210">
        <v>1</v>
      </c>
      <c r="BT652" s="210">
        <v>1</v>
      </c>
      <c r="BU652" s="210"/>
      <c r="BV652" s="210"/>
      <c r="BW652" s="210"/>
      <c r="BX652" s="210"/>
      <c r="BY652" s="210"/>
      <c r="BZ652" s="210"/>
      <c r="CA652" s="210"/>
      <c r="CB652" s="210"/>
      <c r="CC652" s="210"/>
      <c r="CD652" s="210"/>
      <c r="CE652" s="210"/>
      <c r="CF652" s="210"/>
      <c r="CG652" s="210"/>
      <c r="CH652" s="210"/>
      <c r="CI652" s="210"/>
      <c r="CJ652" s="210"/>
      <c r="CK652" s="210"/>
      <c r="CL652" s="210"/>
      <c r="CM652" s="210"/>
      <c r="CN652" s="210"/>
      <c r="CO652" s="210"/>
      <c r="CP652" s="210"/>
      <c r="CQ652" s="210"/>
      <c r="CR652" s="210"/>
      <c r="CS652" s="144"/>
      <c r="CT652" s="144"/>
    </row>
    <row r="653" spans="1:98" ht="15">
      <c r="A653" s="208" t="s">
        <v>8334</v>
      </c>
      <c r="B653" s="285" t="s">
        <v>768</v>
      </c>
      <c r="C653" s="209" t="s">
        <v>562</v>
      </c>
      <c r="D653" s="259"/>
      <c r="E653" s="209" t="s">
        <v>2</v>
      </c>
      <c r="F653" s="209" t="s">
        <v>38</v>
      </c>
      <c r="G653" s="216" t="s">
        <v>35</v>
      </c>
      <c r="H653" s="209" t="s">
        <v>8271</v>
      </c>
      <c r="I653" s="2"/>
      <c r="J653" s="210">
        <v>0</v>
      </c>
      <c r="K653" s="210">
        <v>0</v>
      </c>
      <c r="L653" s="210">
        <v>0</v>
      </c>
      <c r="M653" s="210">
        <v>0</v>
      </c>
      <c r="N653" s="210">
        <v>0</v>
      </c>
      <c r="O653" s="210">
        <v>0</v>
      </c>
      <c r="P653" s="210">
        <v>0</v>
      </c>
      <c r="Q653" s="210">
        <v>0</v>
      </c>
      <c r="R653" s="210">
        <v>0</v>
      </c>
      <c r="S653" s="210">
        <v>0</v>
      </c>
      <c r="T653" s="210">
        <v>1</v>
      </c>
      <c r="U653" s="210">
        <v>1</v>
      </c>
      <c r="V653" s="210">
        <v>1</v>
      </c>
      <c r="W653" s="210">
        <v>1</v>
      </c>
      <c r="X653" s="210">
        <v>1</v>
      </c>
      <c r="Y653" s="210">
        <v>1</v>
      </c>
      <c r="Z653" s="210">
        <v>1</v>
      </c>
      <c r="AA653" s="210">
        <v>1</v>
      </c>
      <c r="AB653" s="210">
        <v>1</v>
      </c>
      <c r="AC653" s="210">
        <v>1</v>
      </c>
      <c r="AD653" s="210">
        <v>1</v>
      </c>
      <c r="AE653" s="210">
        <v>1</v>
      </c>
      <c r="AF653" s="210">
        <v>1</v>
      </c>
      <c r="AG653" s="210">
        <v>1</v>
      </c>
      <c r="AH653" s="210">
        <v>1</v>
      </c>
      <c r="AI653" s="210">
        <v>1</v>
      </c>
      <c r="AJ653" s="210">
        <v>1</v>
      </c>
      <c r="AK653" s="210">
        <v>1</v>
      </c>
      <c r="AL653" s="210">
        <v>1</v>
      </c>
      <c r="AM653" s="210">
        <v>1</v>
      </c>
      <c r="AN653" s="210">
        <v>1</v>
      </c>
      <c r="AO653" s="210">
        <v>1</v>
      </c>
      <c r="AP653" s="210">
        <v>1</v>
      </c>
      <c r="AQ653" s="210">
        <v>1</v>
      </c>
      <c r="AR653" s="210">
        <v>1</v>
      </c>
      <c r="AS653" s="210">
        <v>1</v>
      </c>
      <c r="AT653" s="210">
        <v>1</v>
      </c>
      <c r="AU653" s="210">
        <v>1</v>
      </c>
      <c r="AV653" s="210">
        <v>1</v>
      </c>
      <c r="AW653" s="210">
        <v>1</v>
      </c>
      <c r="AX653" s="210">
        <v>1</v>
      </c>
      <c r="AY653" s="210">
        <v>1</v>
      </c>
      <c r="AZ653" s="210">
        <v>1</v>
      </c>
      <c r="BA653" s="210">
        <v>1</v>
      </c>
      <c r="BB653" s="210">
        <v>1</v>
      </c>
      <c r="BC653" s="210">
        <v>1</v>
      </c>
      <c r="BD653" s="210">
        <v>1</v>
      </c>
      <c r="BE653" s="210">
        <v>1</v>
      </c>
      <c r="BF653" s="210">
        <v>1</v>
      </c>
      <c r="BG653" s="210">
        <v>1</v>
      </c>
      <c r="BH653" s="210">
        <v>1</v>
      </c>
      <c r="BI653" s="210">
        <v>1</v>
      </c>
      <c r="BJ653" s="210">
        <v>1</v>
      </c>
      <c r="BK653" s="210">
        <v>1</v>
      </c>
      <c r="BL653" s="210">
        <v>1</v>
      </c>
      <c r="BM653" s="210">
        <v>1</v>
      </c>
      <c r="BN653" s="210">
        <v>1</v>
      </c>
      <c r="BO653" s="210">
        <v>1</v>
      </c>
      <c r="BP653" s="210">
        <v>1</v>
      </c>
      <c r="BQ653" s="210">
        <v>1</v>
      </c>
      <c r="BR653" s="210">
        <v>1</v>
      </c>
      <c r="BS653" s="210">
        <v>1</v>
      </c>
      <c r="BT653" s="210">
        <v>1</v>
      </c>
      <c r="BU653" s="210"/>
      <c r="BV653" s="210"/>
      <c r="BW653" s="210"/>
      <c r="BX653" s="210"/>
      <c r="BY653" s="210"/>
      <c r="BZ653" s="210"/>
      <c r="CA653" s="210"/>
      <c r="CB653" s="210"/>
      <c r="CC653" s="210"/>
      <c r="CD653" s="210"/>
      <c r="CE653" s="210"/>
      <c r="CF653" s="210"/>
      <c r="CG653" s="210"/>
      <c r="CH653" s="210"/>
      <c r="CI653" s="210"/>
      <c r="CJ653" s="210"/>
      <c r="CK653" s="210"/>
      <c r="CL653" s="210"/>
      <c r="CM653" s="210"/>
      <c r="CN653" s="210"/>
      <c r="CO653" s="210"/>
      <c r="CP653" s="210"/>
      <c r="CQ653" s="210"/>
      <c r="CR653" s="210"/>
      <c r="CS653" s="144"/>
      <c r="CT653" s="144"/>
    </row>
    <row r="654" spans="1:98" ht="15">
      <c r="A654" s="208" t="s">
        <v>8334</v>
      </c>
      <c r="B654" s="285" t="s">
        <v>771</v>
      </c>
      <c r="C654" s="209" t="s">
        <v>562</v>
      </c>
      <c r="D654" s="259"/>
      <c r="E654" s="209" t="s">
        <v>2</v>
      </c>
      <c r="F654" s="209" t="s">
        <v>38</v>
      </c>
      <c r="G654" s="216" t="s">
        <v>35</v>
      </c>
      <c r="H654" s="209" t="s">
        <v>8271</v>
      </c>
      <c r="I654" s="2"/>
      <c r="J654" s="210">
        <v>0</v>
      </c>
      <c r="K654" s="210">
        <v>0</v>
      </c>
      <c r="L654" s="210">
        <v>0</v>
      </c>
      <c r="M654" s="210">
        <v>0</v>
      </c>
      <c r="N654" s="210">
        <v>0</v>
      </c>
      <c r="O654" s="210">
        <v>0</v>
      </c>
      <c r="P654" s="210">
        <v>0</v>
      </c>
      <c r="Q654" s="210">
        <v>0</v>
      </c>
      <c r="R654" s="210">
        <v>0</v>
      </c>
      <c r="S654" s="210">
        <v>0</v>
      </c>
      <c r="T654" s="210">
        <v>1</v>
      </c>
      <c r="U654" s="210">
        <v>1</v>
      </c>
      <c r="V654" s="210">
        <v>1</v>
      </c>
      <c r="W654" s="210">
        <v>1</v>
      </c>
      <c r="X654" s="210">
        <v>1</v>
      </c>
      <c r="Y654" s="210">
        <v>1</v>
      </c>
      <c r="Z654" s="210">
        <v>1</v>
      </c>
      <c r="AA654" s="210">
        <v>1</v>
      </c>
      <c r="AB654" s="210">
        <v>1</v>
      </c>
      <c r="AC654" s="210">
        <v>1</v>
      </c>
      <c r="AD654" s="210">
        <v>1</v>
      </c>
      <c r="AE654" s="210">
        <v>1</v>
      </c>
      <c r="AF654" s="210">
        <v>1</v>
      </c>
      <c r="AG654" s="210">
        <v>1</v>
      </c>
      <c r="AH654" s="210">
        <v>1</v>
      </c>
      <c r="AI654" s="210">
        <v>1</v>
      </c>
      <c r="AJ654" s="210">
        <v>1</v>
      </c>
      <c r="AK654" s="210">
        <v>1</v>
      </c>
      <c r="AL654" s="210">
        <v>1</v>
      </c>
      <c r="AM654" s="210">
        <v>1</v>
      </c>
      <c r="AN654" s="210">
        <v>1</v>
      </c>
      <c r="AO654" s="210">
        <v>1</v>
      </c>
      <c r="AP654" s="210">
        <v>1</v>
      </c>
      <c r="AQ654" s="210">
        <v>1</v>
      </c>
      <c r="AR654" s="210">
        <v>1</v>
      </c>
      <c r="AS654" s="210">
        <v>1</v>
      </c>
      <c r="AT654" s="210">
        <v>1</v>
      </c>
      <c r="AU654" s="210">
        <v>1</v>
      </c>
      <c r="AV654" s="210">
        <v>1</v>
      </c>
      <c r="AW654" s="210">
        <v>1</v>
      </c>
      <c r="AX654" s="210">
        <v>1</v>
      </c>
      <c r="AY654" s="210">
        <v>1</v>
      </c>
      <c r="AZ654" s="210">
        <v>1</v>
      </c>
      <c r="BA654" s="210">
        <v>1</v>
      </c>
      <c r="BB654" s="210">
        <v>1</v>
      </c>
      <c r="BC654" s="210">
        <v>1</v>
      </c>
      <c r="BD654" s="210">
        <v>1</v>
      </c>
      <c r="BE654" s="210">
        <v>1</v>
      </c>
      <c r="BF654" s="210">
        <v>1</v>
      </c>
      <c r="BG654" s="210">
        <v>1</v>
      </c>
      <c r="BH654" s="210">
        <v>1</v>
      </c>
      <c r="BI654" s="210">
        <v>1</v>
      </c>
      <c r="BJ654" s="210">
        <v>1</v>
      </c>
      <c r="BK654" s="210">
        <v>1</v>
      </c>
      <c r="BL654" s="210">
        <v>1</v>
      </c>
      <c r="BM654" s="210">
        <v>1</v>
      </c>
      <c r="BN654" s="210">
        <v>1</v>
      </c>
      <c r="BO654" s="210">
        <v>1</v>
      </c>
      <c r="BP654" s="210">
        <v>1</v>
      </c>
      <c r="BQ654" s="210">
        <v>1</v>
      </c>
      <c r="BR654" s="210">
        <v>1</v>
      </c>
      <c r="BS654" s="210">
        <v>1</v>
      </c>
      <c r="BT654" s="210">
        <v>1</v>
      </c>
      <c r="BU654" s="210"/>
      <c r="BV654" s="210"/>
      <c r="BW654" s="210"/>
      <c r="BX654" s="210"/>
      <c r="BY654" s="210"/>
      <c r="BZ654" s="210"/>
      <c r="CA654" s="210"/>
      <c r="CB654" s="210"/>
      <c r="CC654" s="210"/>
      <c r="CD654" s="210"/>
      <c r="CE654" s="210"/>
      <c r="CF654" s="210"/>
      <c r="CG654" s="210"/>
      <c r="CH654" s="210"/>
      <c r="CI654" s="210"/>
      <c r="CJ654" s="210"/>
      <c r="CK654" s="210"/>
      <c r="CL654" s="210"/>
      <c r="CM654" s="210"/>
      <c r="CN654" s="210"/>
      <c r="CO654" s="210"/>
      <c r="CP654" s="210"/>
      <c r="CQ654" s="210"/>
      <c r="CR654" s="210"/>
      <c r="CS654" s="144"/>
      <c r="CT654" s="144"/>
    </row>
    <row r="655" spans="1:98" ht="15">
      <c r="A655" s="208" t="s">
        <v>8334</v>
      </c>
      <c r="B655" s="285" t="s">
        <v>774</v>
      </c>
      <c r="C655" s="209" t="s">
        <v>562</v>
      </c>
      <c r="D655" s="259"/>
      <c r="E655" s="209" t="s">
        <v>2</v>
      </c>
      <c r="F655" s="209" t="s">
        <v>38</v>
      </c>
      <c r="G655" s="216" t="s">
        <v>35</v>
      </c>
      <c r="H655" s="209" t="s">
        <v>8271</v>
      </c>
      <c r="I655" s="2"/>
      <c r="J655" s="210">
        <v>0</v>
      </c>
      <c r="K655" s="210">
        <v>0</v>
      </c>
      <c r="L655" s="210">
        <v>0</v>
      </c>
      <c r="M655" s="210">
        <v>0</v>
      </c>
      <c r="N655" s="210">
        <v>0</v>
      </c>
      <c r="O655" s="210">
        <v>0</v>
      </c>
      <c r="P655" s="210">
        <v>0</v>
      </c>
      <c r="Q655" s="210">
        <v>0</v>
      </c>
      <c r="R655" s="210">
        <v>0</v>
      </c>
      <c r="S655" s="210">
        <v>0</v>
      </c>
      <c r="T655" s="210">
        <v>1</v>
      </c>
      <c r="U655" s="210">
        <v>1</v>
      </c>
      <c r="V655" s="210">
        <v>1</v>
      </c>
      <c r="W655" s="210">
        <v>1</v>
      </c>
      <c r="X655" s="210">
        <v>1</v>
      </c>
      <c r="Y655" s="210">
        <v>1</v>
      </c>
      <c r="Z655" s="210">
        <v>1</v>
      </c>
      <c r="AA655" s="210">
        <v>1</v>
      </c>
      <c r="AB655" s="210">
        <v>1</v>
      </c>
      <c r="AC655" s="210">
        <v>1</v>
      </c>
      <c r="AD655" s="210">
        <v>1</v>
      </c>
      <c r="AE655" s="210">
        <v>1</v>
      </c>
      <c r="AF655" s="210">
        <v>1</v>
      </c>
      <c r="AG655" s="210">
        <v>1</v>
      </c>
      <c r="AH655" s="210">
        <v>1</v>
      </c>
      <c r="AI655" s="210">
        <v>1</v>
      </c>
      <c r="AJ655" s="210">
        <v>1</v>
      </c>
      <c r="AK655" s="210">
        <v>1</v>
      </c>
      <c r="AL655" s="210">
        <v>1</v>
      </c>
      <c r="AM655" s="210">
        <v>1</v>
      </c>
      <c r="AN655" s="210">
        <v>1</v>
      </c>
      <c r="AO655" s="210">
        <v>1</v>
      </c>
      <c r="AP655" s="210">
        <v>1</v>
      </c>
      <c r="AQ655" s="210">
        <v>1</v>
      </c>
      <c r="AR655" s="210">
        <v>1</v>
      </c>
      <c r="AS655" s="210">
        <v>1</v>
      </c>
      <c r="AT655" s="210">
        <v>1</v>
      </c>
      <c r="AU655" s="210">
        <v>1</v>
      </c>
      <c r="AV655" s="210">
        <v>1</v>
      </c>
      <c r="AW655" s="210">
        <v>1</v>
      </c>
      <c r="AX655" s="210">
        <v>1</v>
      </c>
      <c r="AY655" s="210">
        <v>1</v>
      </c>
      <c r="AZ655" s="210">
        <v>1</v>
      </c>
      <c r="BA655" s="210">
        <v>1</v>
      </c>
      <c r="BB655" s="210">
        <v>1</v>
      </c>
      <c r="BC655" s="210">
        <v>1</v>
      </c>
      <c r="BD655" s="210">
        <v>1</v>
      </c>
      <c r="BE655" s="210">
        <v>1</v>
      </c>
      <c r="BF655" s="210">
        <v>1</v>
      </c>
      <c r="BG655" s="210">
        <v>1</v>
      </c>
      <c r="BH655" s="210">
        <v>1</v>
      </c>
      <c r="BI655" s="210">
        <v>1</v>
      </c>
      <c r="BJ655" s="210">
        <v>1</v>
      </c>
      <c r="BK655" s="210">
        <v>1</v>
      </c>
      <c r="BL655" s="210">
        <v>1</v>
      </c>
      <c r="BM655" s="210">
        <v>1</v>
      </c>
      <c r="BN655" s="210">
        <v>1</v>
      </c>
      <c r="BO655" s="210">
        <v>1</v>
      </c>
      <c r="BP655" s="210">
        <v>1</v>
      </c>
      <c r="BQ655" s="210">
        <v>1</v>
      </c>
      <c r="BR655" s="210">
        <v>1</v>
      </c>
      <c r="BS655" s="210">
        <v>1</v>
      </c>
      <c r="BT655" s="210">
        <v>1</v>
      </c>
      <c r="BU655" s="210"/>
      <c r="BV655" s="210"/>
      <c r="BW655" s="210"/>
      <c r="BX655" s="210"/>
      <c r="BY655" s="210"/>
      <c r="BZ655" s="210"/>
      <c r="CA655" s="210"/>
      <c r="CB655" s="210"/>
      <c r="CC655" s="210"/>
      <c r="CD655" s="210"/>
      <c r="CE655" s="210"/>
      <c r="CF655" s="210"/>
      <c r="CG655" s="210"/>
      <c r="CH655" s="210"/>
      <c r="CI655" s="210"/>
      <c r="CJ655" s="210"/>
      <c r="CK655" s="210"/>
      <c r="CL655" s="210"/>
      <c r="CM655" s="210"/>
      <c r="CN655" s="210"/>
      <c r="CO655" s="210"/>
      <c r="CP655" s="210"/>
      <c r="CQ655" s="210"/>
      <c r="CR655" s="210"/>
      <c r="CS655" s="144"/>
      <c r="CT655" s="144"/>
    </row>
    <row r="656" spans="1:98" ht="15">
      <c r="A656" s="208" t="s">
        <v>8334</v>
      </c>
      <c r="B656" s="285" t="s">
        <v>777</v>
      </c>
      <c r="C656" s="209" t="s">
        <v>562</v>
      </c>
      <c r="D656" s="259"/>
      <c r="E656" s="209" t="s">
        <v>2</v>
      </c>
      <c r="F656" s="209" t="s">
        <v>38</v>
      </c>
      <c r="G656" s="216" t="s">
        <v>35</v>
      </c>
      <c r="H656" s="209" t="s">
        <v>8271</v>
      </c>
      <c r="I656" s="2"/>
      <c r="J656" s="210">
        <v>0</v>
      </c>
      <c r="K656" s="210">
        <v>0</v>
      </c>
      <c r="L656" s="210">
        <v>0</v>
      </c>
      <c r="M656" s="210">
        <v>0</v>
      </c>
      <c r="N656" s="210">
        <v>0</v>
      </c>
      <c r="O656" s="210">
        <v>0</v>
      </c>
      <c r="P656" s="210">
        <v>0</v>
      </c>
      <c r="Q656" s="210">
        <v>0</v>
      </c>
      <c r="R656" s="210">
        <v>0</v>
      </c>
      <c r="S656" s="210">
        <v>0</v>
      </c>
      <c r="T656" s="210">
        <v>1</v>
      </c>
      <c r="U656" s="210">
        <v>1</v>
      </c>
      <c r="V656" s="210">
        <v>1</v>
      </c>
      <c r="W656" s="210">
        <v>1</v>
      </c>
      <c r="X656" s="210">
        <v>1</v>
      </c>
      <c r="Y656" s="210">
        <v>1</v>
      </c>
      <c r="Z656" s="210">
        <v>1</v>
      </c>
      <c r="AA656" s="210">
        <v>1</v>
      </c>
      <c r="AB656" s="210">
        <v>1</v>
      </c>
      <c r="AC656" s="210">
        <v>1</v>
      </c>
      <c r="AD656" s="210">
        <v>1</v>
      </c>
      <c r="AE656" s="210">
        <v>1</v>
      </c>
      <c r="AF656" s="210">
        <v>1</v>
      </c>
      <c r="AG656" s="210">
        <v>1</v>
      </c>
      <c r="AH656" s="210">
        <v>1</v>
      </c>
      <c r="AI656" s="210">
        <v>1</v>
      </c>
      <c r="AJ656" s="210">
        <v>1</v>
      </c>
      <c r="AK656" s="210">
        <v>1</v>
      </c>
      <c r="AL656" s="210">
        <v>1</v>
      </c>
      <c r="AM656" s="210">
        <v>1</v>
      </c>
      <c r="AN656" s="210">
        <v>1</v>
      </c>
      <c r="AO656" s="210">
        <v>1</v>
      </c>
      <c r="AP656" s="210">
        <v>1</v>
      </c>
      <c r="AQ656" s="210">
        <v>1</v>
      </c>
      <c r="AR656" s="210">
        <v>1</v>
      </c>
      <c r="AS656" s="210">
        <v>1</v>
      </c>
      <c r="AT656" s="210">
        <v>1</v>
      </c>
      <c r="AU656" s="210">
        <v>1</v>
      </c>
      <c r="AV656" s="210">
        <v>1</v>
      </c>
      <c r="AW656" s="210">
        <v>1</v>
      </c>
      <c r="AX656" s="210">
        <v>1</v>
      </c>
      <c r="AY656" s="210">
        <v>1</v>
      </c>
      <c r="AZ656" s="210">
        <v>1</v>
      </c>
      <c r="BA656" s="210">
        <v>1</v>
      </c>
      <c r="BB656" s="210">
        <v>1</v>
      </c>
      <c r="BC656" s="210">
        <v>1</v>
      </c>
      <c r="BD656" s="210">
        <v>1</v>
      </c>
      <c r="BE656" s="210">
        <v>1</v>
      </c>
      <c r="BF656" s="210">
        <v>1</v>
      </c>
      <c r="BG656" s="210">
        <v>1</v>
      </c>
      <c r="BH656" s="210">
        <v>1</v>
      </c>
      <c r="BI656" s="210">
        <v>1</v>
      </c>
      <c r="BJ656" s="210">
        <v>1</v>
      </c>
      <c r="BK656" s="210">
        <v>1</v>
      </c>
      <c r="BL656" s="210">
        <v>1</v>
      </c>
      <c r="BM656" s="210">
        <v>1</v>
      </c>
      <c r="BN656" s="210">
        <v>1</v>
      </c>
      <c r="BO656" s="210">
        <v>1</v>
      </c>
      <c r="BP656" s="210">
        <v>1</v>
      </c>
      <c r="BQ656" s="210">
        <v>1</v>
      </c>
      <c r="BR656" s="210">
        <v>1</v>
      </c>
      <c r="BS656" s="210">
        <v>1</v>
      </c>
      <c r="BT656" s="210">
        <v>1</v>
      </c>
      <c r="BU656" s="210"/>
      <c r="BV656" s="210"/>
      <c r="BW656" s="210"/>
      <c r="BX656" s="210"/>
      <c r="BY656" s="210"/>
      <c r="BZ656" s="210"/>
      <c r="CA656" s="210"/>
      <c r="CB656" s="210"/>
      <c r="CC656" s="210"/>
      <c r="CD656" s="210"/>
      <c r="CE656" s="210"/>
      <c r="CF656" s="210"/>
      <c r="CG656" s="210"/>
      <c r="CH656" s="210"/>
      <c r="CI656" s="210"/>
      <c r="CJ656" s="210"/>
      <c r="CK656" s="210"/>
      <c r="CL656" s="210"/>
      <c r="CM656" s="210"/>
      <c r="CN656" s="210"/>
      <c r="CO656" s="210"/>
      <c r="CP656" s="210"/>
      <c r="CQ656" s="210"/>
      <c r="CR656" s="210"/>
      <c r="CS656" s="144"/>
      <c r="CT656" s="144"/>
    </row>
    <row r="657" spans="1:98" ht="15">
      <c r="A657" s="208" t="s">
        <v>8334</v>
      </c>
      <c r="B657" s="285" t="s">
        <v>780</v>
      </c>
      <c r="C657" s="209" t="s">
        <v>562</v>
      </c>
      <c r="D657" s="259"/>
      <c r="E657" s="209" t="s">
        <v>2</v>
      </c>
      <c r="F657" s="209" t="s">
        <v>38</v>
      </c>
      <c r="G657" s="216" t="s">
        <v>35</v>
      </c>
      <c r="H657" s="209" t="s">
        <v>8271</v>
      </c>
      <c r="I657" s="2"/>
      <c r="J657" s="210">
        <v>0</v>
      </c>
      <c r="K657" s="210">
        <v>0</v>
      </c>
      <c r="L657" s="210">
        <v>0</v>
      </c>
      <c r="M657" s="210">
        <v>0</v>
      </c>
      <c r="N657" s="210">
        <v>0</v>
      </c>
      <c r="O657" s="210">
        <v>0</v>
      </c>
      <c r="P657" s="210">
        <v>0</v>
      </c>
      <c r="Q657" s="210">
        <v>0</v>
      </c>
      <c r="R657" s="210">
        <v>0</v>
      </c>
      <c r="S657" s="210">
        <v>0</v>
      </c>
      <c r="T657" s="210">
        <v>1</v>
      </c>
      <c r="U657" s="210">
        <v>1</v>
      </c>
      <c r="V657" s="210">
        <v>1</v>
      </c>
      <c r="W657" s="210">
        <v>1</v>
      </c>
      <c r="X657" s="210">
        <v>1</v>
      </c>
      <c r="Y657" s="210">
        <v>1</v>
      </c>
      <c r="Z657" s="210">
        <v>1</v>
      </c>
      <c r="AA657" s="210">
        <v>1</v>
      </c>
      <c r="AB657" s="210">
        <v>1</v>
      </c>
      <c r="AC657" s="210">
        <v>1</v>
      </c>
      <c r="AD657" s="210">
        <v>1</v>
      </c>
      <c r="AE657" s="210">
        <v>1</v>
      </c>
      <c r="AF657" s="210">
        <v>1</v>
      </c>
      <c r="AG657" s="210">
        <v>1</v>
      </c>
      <c r="AH657" s="210">
        <v>1</v>
      </c>
      <c r="AI657" s="210">
        <v>1</v>
      </c>
      <c r="AJ657" s="210">
        <v>1</v>
      </c>
      <c r="AK657" s="210">
        <v>1</v>
      </c>
      <c r="AL657" s="210">
        <v>1</v>
      </c>
      <c r="AM657" s="210">
        <v>1</v>
      </c>
      <c r="AN657" s="210">
        <v>1</v>
      </c>
      <c r="AO657" s="210">
        <v>1</v>
      </c>
      <c r="AP657" s="210">
        <v>1</v>
      </c>
      <c r="AQ657" s="210">
        <v>1</v>
      </c>
      <c r="AR657" s="210">
        <v>1</v>
      </c>
      <c r="AS657" s="210">
        <v>1</v>
      </c>
      <c r="AT657" s="210">
        <v>1</v>
      </c>
      <c r="AU657" s="210">
        <v>1</v>
      </c>
      <c r="AV657" s="210">
        <v>1</v>
      </c>
      <c r="AW657" s="210">
        <v>1</v>
      </c>
      <c r="AX657" s="210">
        <v>1</v>
      </c>
      <c r="AY657" s="210">
        <v>1</v>
      </c>
      <c r="AZ657" s="210">
        <v>1</v>
      </c>
      <c r="BA657" s="210">
        <v>1</v>
      </c>
      <c r="BB657" s="210">
        <v>1</v>
      </c>
      <c r="BC657" s="210">
        <v>1</v>
      </c>
      <c r="BD657" s="210">
        <v>1</v>
      </c>
      <c r="BE657" s="210">
        <v>1</v>
      </c>
      <c r="BF657" s="210">
        <v>1</v>
      </c>
      <c r="BG657" s="210">
        <v>1</v>
      </c>
      <c r="BH657" s="210">
        <v>1</v>
      </c>
      <c r="BI657" s="210">
        <v>1</v>
      </c>
      <c r="BJ657" s="210">
        <v>1</v>
      </c>
      <c r="BK657" s="210">
        <v>1</v>
      </c>
      <c r="BL657" s="210">
        <v>1</v>
      </c>
      <c r="BM657" s="210">
        <v>1</v>
      </c>
      <c r="BN657" s="210">
        <v>1</v>
      </c>
      <c r="BO657" s="210">
        <v>1</v>
      </c>
      <c r="BP657" s="210">
        <v>1</v>
      </c>
      <c r="BQ657" s="210">
        <v>1</v>
      </c>
      <c r="BR657" s="210">
        <v>1</v>
      </c>
      <c r="BS657" s="210">
        <v>1</v>
      </c>
      <c r="BT657" s="210">
        <v>1</v>
      </c>
      <c r="BU657" s="210"/>
      <c r="BV657" s="210"/>
      <c r="BW657" s="210"/>
      <c r="BX657" s="210"/>
      <c r="BY657" s="210"/>
      <c r="BZ657" s="210"/>
      <c r="CA657" s="210"/>
      <c r="CB657" s="210"/>
      <c r="CC657" s="210"/>
      <c r="CD657" s="210"/>
      <c r="CE657" s="210"/>
      <c r="CF657" s="210"/>
      <c r="CG657" s="210"/>
      <c r="CH657" s="210"/>
      <c r="CI657" s="210"/>
      <c r="CJ657" s="210"/>
      <c r="CK657" s="210"/>
      <c r="CL657" s="210"/>
      <c r="CM657" s="210"/>
      <c r="CN657" s="210"/>
      <c r="CO657" s="210"/>
      <c r="CP657" s="210"/>
      <c r="CQ657" s="210"/>
      <c r="CR657" s="210"/>
      <c r="CS657" s="144"/>
      <c r="CT657" s="144"/>
    </row>
    <row r="658" spans="1:98" ht="15">
      <c r="A658" s="208" t="s">
        <v>8334</v>
      </c>
      <c r="B658" s="285" t="s">
        <v>783</v>
      </c>
      <c r="C658" s="209" t="s">
        <v>562</v>
      </c>
      <c r="D658" s="259"/>
      <c r="E658" s="209" t="s">
        <v>2</v>
      </c>
      <c r="F658" s="209" t="s">
        <v>38</v>
      </c>
      <c r="G658" s="216" t="s">
        <v>35</v>
      </c>
      <c r="H658" s="209" t="s">
        <v>8271</v>
      </c>
      <c r="I658" s="2"/>
      <c r="J658" s="210">
        <v>0</v>
      </c>
      <c r="K658" s="210">
        <v>0</v>
      </c>
      <c r="L658" s="210">
        <v>0</v>
      </c>
      <c r="M658" s="210">
        <v>0</v>
      </c>
      <c r="N658" s="210">
        <v>0</v>
      </c>
      <c r="O658" s="210">
        <v>0</v>
      </c>
      <c r="P658" s="210">
        <v>0</v>
      </c>
      <c r="Q658" s="210">
        <v>0</v>
      </c>
      <c r="R658" s="210">
        <v>0</v>
      </c>
      <c r="S658" s="210">
        <v>0</v>
      </c>
      <c r="T658" s="210">
        <v>1</v>
      </c>
      <c r="U658" s="210">
        <v>1</v>
      </c>
      <c r="V658" s="210">
        <v>1</v>
      </c>
      <c r="W658" s="210">
        <v>1</v>
      </c>
      <c r="X658" s="210">
        <v>1</v>
      </c>
      <c r="Y658" s="210">
        <v>1</v>
      </c>
      <c r="Z658" s="210">
        <v>1</v>
      </c>
      <c r="AA658" s="210">
        <v>1</v>
      </c>
      <c r="AB658" s="210">
        <v>1</v>
      </c>
      <c r="AC658" s="210">
        <v>1</v>
      </c>
      <c r="AD658" s="210">
        <v>1</v>
      </c>
      <c r="AE658" s="210">
        <v>1</v>
      </c>
      <c r="AF658" s="210">
        <v>1</v>
      </c>
      <c r="AG658" s="210">
        <v>1</v>
      </c>
      <c r="AH658" s="210">
        <v>1</v>
      </c>
      <c r="AI658" s="210">
        <v>1</v>
      </c>
      <c r="AJ658" s="210">
        <v>1</v>
      </c>
      <c r="AK658" s="210">
        <v>1</v>
      </c>
      <c r="AL658" s="210">
        <v>1</v>
      </c>
      <c r="AM658" s="210">
        <v>1</v>
      </c>
      <c r="AN658" s="210">
        <v>1</v>
      </c>
      <c r="AO658" s="210">
        <v>1</v>
      </c>
      <c r="AP658" s="210">
        <v>1</v>
      </c>
      <c r="AQ658" s="210">
        <v>1</v>
      </c>
      <c r="AR658" s="210">
        <v>1</v>
      </c>
      <c r="AS658" s="210">
        <v>1</v>
      </c>
      <c r="AT658" s="210">
        <v>1</v>
      </c>
      <c r="AU658" s="210">
        <v>1</v>
      </c>
      <c r="AV658" s="210">
        <v>1</v>
      </c>
      <c r="AW658" s="210">
        <v>1</v>
      </c>
      <c r="AX658" s="210">
        <v>1</v>
      </c>
      <c r="AY658" s="210">
        <v>1</v>
      </c>
      <c r="AZ658" s="210">
        <v>1</v>
      </c>
      <c r="BA658" s="210">
        <v>1</v>
      </c>
      <c r="BB658" s="210">
        <v>1</v>
      </c>
      <c r="BC658" s="210">
        <v>1</v>
      </c>
      <c r="BD658" s="210">
        <v>1</v>
      </c>
      <c r="BE658" s="210">
        <v>1</v>
      </c>
      <c r="BF658" s="210">
        <v>1</v>
      </c>
      <c r="BG658" s="210">
        <v>1</v>
      </c>
      <c r="BH658" s="210">
        <v>1</v>
      </c>
      <c r="BI658" s="210">
        <v>1</v>
      </c>
      <c r="BJ658" s="210">
        <v>1</v>
      </c>
      <c r="BK658" s="210">
        <v>1</v>
      </c>
      <c r="BL658" s="210">
        <v>1</v>
      </c>
      <c r="BM658" s="210">
        <v>1</v>
      </c>
      <c r="BN658" s="210">
        <v>1</v>
      </c>
      <c r="BO658" s="210">
        <v>1</v>
      </c>
      <c r="BP658" s="210">
        <v>1</v>
      </c>
      <c r="BQ658" s="210">
        <v>1</v>
      </c>
      <c r="BR658" s="210">
        <v>1</v>
      </c>
      <c r="BS658" s="210">
        <v>1</v>
      </c>
      <c r="BT658" s="210">
        <v>1</v>
      </c>
      <c r="BU658" s="210"/>
      <c r="BV658" s="210"/>
      <c r="BW658" s="210"/>
      <c r="BX658" s="210"/>
      <c r="BY658" s="210"/>
      <c r="BZ658" s="210"/>
      <c r="CA658" s="210"/>
      <c r="CB658" s="210"/>
      <c r="CC658" s="210"/>
      <c r="CD658" s="210"/>
      <c r="CE658" s="210"/>
      <c r="CF658" s="210"/>
      <c r="CG658" s="210"/>
      <c r="CH658" s="210"/>
      <c r="CI658" s="210"/>
      <c r="CJ658" s="210"/>
      <c r="CK658" s="210"/>
      <c r="CL658" s="210"/>
      <c r="CM658" s="210"/>
      <c r="CN658" s="210"/>
      <c r="CO658" s="210"/>
      <c r="CP658" s="210"/>
      <c r="CQ658" s="210"/>
      <c r="CR658" s="210"/>
      <c r="CS658" s="144"/>
      <c r="CT658" s="144"/>
    </row>
    <row r="659" spans="1:98" ht="15">
      <c r="A659" s="208" t="s">
        <v>8334</v>
      </c>
      <c r="B659" s="285" t="s">
        <v>786</v>
      </c>
      <c r="C659" s="209" t="s">
        <v>562</v>
      </c>
      <c r="D659" s="259"/>
      <c r="E659" s="209" t="s">
        <v>2</v>
      </c>
      <c r="F659" s="209" t="s">
        <v>38</v>
      </c>
      <c r="G659" s="216" t="s">
        <v>35</v>
      </c>
      <c r="H659" s="209" t="s">
        <v>8271</v>
      </c>
      <c r="I659" s="2"/>
      <c r="J659" s="210">
        <v>0</v>
      </c>
      <c r="K659" s="210">
        <v>0</v>
      </c>
      <c r="L659" s="210">
        <v>0</v>
      </c>
      <c r="M659" s="210">
        <v>0</v>
      </c>
      <c r="N659" s="210">
        <v>0</v>
      </c>
      <c r="O659" s="210">
        <v>0</v>
      </c>
      <c r="P659" s="210">
        <v>0</v>
      </c>
      <c r="Q659" s="210">
        <v>0</v>
      </c>
      <c r="R659" s="210">
        <v>0</v>
      </c>
      <c r="S659" s="210">
        <v>0</v>
      </c>
      <c r="T659" s="210">
        <v>1</v>
      </c>
      <c r="U659" s="210">
        <v>1</v>
      </c>
      <c r="V659" s="210">
        <v>1</v>
      </c>
      <c r="W659" s="210">
        <v>1</v>
      </c>
      <c r="X659" s="210">
        <v>1</v>
      </c>
      <c r="Y659" s="210">
        <v>1</v>
      </c>
      <c r="Z659" s="210">
        <v>1</v>
      </c>
      <c r="AA659" s="210">
        <v>1</v>
      </c>
      <c r="AB659" s="210">
        <v>1</v>
      </c>
      <c r="AC659" s="210">
        <v>1</v>
      </c>
      <c r="AD659" s="210">
        <v>1</v>
      </c>
      <c r="AE659" s="210">
        <v>1</v>
      </c>
      <c r="AF659" s="210">
        <v>1</v>
      </c>
      <c r="AG659" s="210">
        <v>1</v>
      </c>
      <c r="AH659" s="210">
        <v>1</v>
      </c>
      <c r="AI659" s="210">
        <v>1</v>
      </c>
      <c r="AJ659" s="210">
        <v>1</v>
      </c>
      <c r="AK659" s="210">
        <v>1</v>
      </c>
      <c r="AL659" s="210">
        <v>1</v>
      </c>
      <c r="AM659" s="210">
        <v>1</v>
      </c>
      <c r="AN659" s="210">
        <v>1</v>
      </c>
      <c r="AO659" s="210">
        <v>1</v>
      </c>
      <c r="AP659" s="210">
        <v>1</v>
      </c>
      <c r="AQ659" s="210">
        <v>1</v>
      </c>
      <c r="AR659" s="210">
        <v>1</v>
      </c>
      <c r="AS659" s="210">
        <v>1</v>
      </c>
      <c r="AT659" s="210">
        <v>1</v>
      </c>
      <c r="AU659" s="210">
        <v>1</v>
      </c>
      <c r="AV659" s="210">
        <v>1</v>
      </c>
      <c r="AW659" s="210">
        <v>1</v>
      </c>
      <c r="AX659" s="210">
        <v>1</v>
      </c>
      <c r="AY659" s="210">
        <v>1</v>
      </c>
      <c r="AZ659" s="210">
        <v>1</v>
      </c>
      <c r="BA659" s="210">
        <v>1</v>
      </c>
      <c r="BB659" s="210">
        <v>1</v>
      </c>
      <c r="BC659" s="210">
        <v>1</v>
      </c>
      <c r="BD659" s="210">
        <v>1</v>
      </c>
      <c r="BE659" s="210">
        <v>1</v>
      </c>
      <c r="BF659" s="210">
        <v>1</v>
      </c>
      <c r="BG659" s="210">
        <v>1</v>
      </c>
      <c r="BH659" s="210">
        <v>1</v>
      </c>
      <c r="BI659" s="210">
        <v>1</v>
      </c>
      <c r="BJ659" s="210">
        <v>1</v>
      </c>
      <c r="BK659" s="210">
        <v>1</v>
      </c>
      <c r="BL659" s="210">
        <v>1</v>
      </c>
      <c r="BM659" s="210">
        <v>1</v>
      </c>
      <c r="BN659" s="210">
        <v>1</v>
      </c>
      <c r="BO659" s="210">
        <v>1</v>
      </c>
      <c r="BP659" s="210">
        <v>1</v>
      </c>
      <c r="BQ659" s="210">
        <v>1</v>
      </c>
      <c r="BR659" s="210">
        <v>1</v>
      </c>
      <c r="BS659" s="210">
        <v>1</v>
      </c>
      <c r="BT659" s="210">
        <v>1</v>
      </c>
      <c r="BU659" s="210"/>
      <c r="BV659" s="210"/>
      <c r="BW659" s="210"/>
      <c r="BX659" s="210"/>
      <c r="BY659" s="210"/>
      <c r="BZ659" s="210"/>
      <c r="CA659" s="210"/>
      <c r="CB659" s="210"/>
      <c r="CC659" s="210"/>
      <c r="CD659" s="210"/>
      <c r="CE659" s="210"/>
      <c r="CF659" s="210"/>
      <c r="CG659" s="210"/>
      <c r="CH659" s="210"/>
      <c r="CI659" s="210"/>
      <c r="CJ659" s="210"/>
      <c r="CK659" s="210"/>
      <c r="CL659" s="210"/>
      <c r="CM659" s="210"/>
      <c r="CN659" s="210"/>
      <c r="CO659" s="210"/>
      <c r="CP659" s="210"/>
      <c r="CQ659" s="210"/>
      <c r="CR659" s="210"/>
      <c r="CS659" s="144"/>
      <c r="CT659" s="144"/>
    </row>
    <row r="660" spans="1:98" ht="15">
      <c r="A660" s="208" t="s">
        <v>8334</v>
      </c>
      <c r="B660" s="285" t="s">
        <v>789</v>
      </c>
      <c r="C660" s="209" t="s">
        <v>562</v>
      </c>
      <c r="D660" s="259"/>
      <c r="E660" s="209" t="s">
        <v>2</v>
      </c>
      <c r="F660" s="209" t="s">
        <v>38</v>
      </c>
      <c r="G660" s="216" t="s">
        <v>35</v>
      </c>
      <c r="H660" s="209" t="s">
        <v>8271</v>
      </c>
      <c r="I660" s="2"/>
      <c r="J660" s="210">
        <v>0</v>
      </c>
      <c r="K660" s="210">
        <v>0</v>
      </c>
      <c r="L660" s="210">
        <v>0</v>
      </c>
      <c r="M660" s="210">
        <v>0</v>
      </c>
      <c r="N660" s="210">
        <v>0</v>
      </c>
      <c r="O660" s="210">
        <v>0</v>
      </c>
      <c r="P660" s="210">
        <v>0</v>
      </c>
      <c r="Q660" s="210">
        <v>0</v>
      </c>
      <c r="R660" s="210">
        <v>0</v>
      </c>
      <c r="S660" s="210">
        <v>0</v>
      </c>
      <c r="T660" s="210">
        <v>1</v>
      </c>
      <c r="U660" s="210">
        <v>1</v>
      </c>
      <c r="V660" s="210">
        <v>1</v>
      </c>
      <c r="W660" s="210">
        <v>1</v>
      </c>
      <c r="X660" s="210">
        <v>1</v>
      </c>
      <c r="Y660" s="210">
        <v>1</v>
      </c>
      <c r="Z660" s="210">
        <v>1</v>
      </c>
      <c r="AA660" s="210">
        <v>1</v>
      </c>
      <c r="AB660" s="210">
        <v>1</v>
      </c>
      <c r="AC660" s="210">
        <v>1</v>
      </c>
      <c r="AD660" s="210">
        <v>1</v>
      </c>
      <c r="AE660" s="210">
        <v>1</v>
      </c>
      <c r="AF660" s="210">
        <v>1</v>
      </c>
      <c r="AG660" s="210">
        <v>1</v>
      </c>
      <c r="AH660" s="210">
        <v>1</v>
      </c>
      <c r="AI660" s="210">
        <v>1</v>
      </c>
      <c r="AJ660" s="210">
        <v>1</v>
      </c>
      <c r="AK660" s="210">
        <v>1</v>
      </c>
      <c r="AL660" s="210">
        <v>1</v>
      </c>
      <c r="AM660" s="210">
        <v>1</v>
      </c>
      <c r="AN660" s="210">
        <v>1</v>
      </c>
      <c r="AO660" s="210">
        <v>1</v>
      </c>
      <c r="AP660" s="210">
        <v>1</v>
      </c>
      <c r="AQ660" s="210">
        <v>1</v>
      </c>
      <c r="AR660" s="210">
        <v>1</v>
      </c>
      <c r="AS660" s="210">
        <v>1</v>
      </c>
      <c r="AT660" s="210">
        <v>1</v>
      </c>
      <c r="AU660" s="210">
        <v>1</v>
      </c>
      <c r="AV660" s="210">
        <v>1</v>
      </c>
      <c r="AW660" s="210">
        <v>1</v>
      </c>
      <c r="AX660" s="210">
        <v>1</v>
      </c>
      <c r="AY660" s="210">
        <v>1</v>
      </c>
      <c r="AZ660" s="210">
        <v>1</v>
      </c>
      <c r="BA660" s="210">
        <v>1</v>
      </c>
      <c r="BB660" s="210">
        <v>1</v>
      </c>
      <c r="BC660" s="210">
        <v>1</v>
      </c>
      <c r="BD660" s="210">
        <v>1</v>
      </c>
      <c r="BE660" s="210">
        <v>1</v>
      </c>
      <c r="BF660" s="210">
        <v>1</v>
      </c>
      <c r="BG660" s="210">
        <v>1</v>
      </c>
      <c r="BH660" s="210">
        <v>1</v>
      </c>
      <c r="BI660" s="210">
        <v>1</v>
      </c>
      <c r="BJ660" s="210">
        <v>1</v>
      </c>
      <c r="BK660" s="210">
        <v>1</v>
      </c>
      <c r="BL660" s="210">
        <v>1</v>
      </c>
      <c r="BM660" s="210">
        <v>1</v>
      </c>
      <c r="BN660" s="210">
        <v>1</v>
      </c>
      <c r="BO660" s="210">
        <v>1</v>
      </c>
      <c r="BP660" s="210">
        <v>1</v>
      </c>
      <c r="BQ660" s="210">
        <v>1</v>
      </c>
      <c r="BR660" s="210">
        <v>1</v>
      </c>
      <c r="BS660" s="210">
        <v>1</v>
      </c>
      <c r="BT660" s="210">
        <v>1</v>
      </c>
      <c r="BU660" s="210"/>
      <c r="BV660" s="210"/>
      <c r="BW660" s="210"/>
      <c r="BX660" s="210"/>
      <c r="BY660" s="210"/>
      <c r="BZ660" s="210"/>
      <c r="CA660" s="210"/>
      <c r="CB660" s="210"/>
      <c r="CC660" s="210"/>
      <c r="CD660" s="210"/>
      <c r="CE660" s="210"/>
      <c r="CF660" s="210"/>
      <c r="CG660" s="210"/>
      <c r="CH660" s="210"/>
      <c r="CI660" s="210"/>
      <c r="CJ660" s="210"/>
      <c r="CK660" s="210"/>
      <c r="CL660" s="210"/>
      <c r="CM660" s="210"/>
      <c r="CN660" s="210"/>
      <c r="CO660" s="210"/>
      <c r="CP660" s="210"/>
      <c r="CQ660" s="210"/>
      <c r="CR660" s="210"/>
      <c r="CS660" s="144"/>
      <c r="CT660" s="144"/>
    </row>
    <row r="661" spans="1:98" ht="15">
      <c r="A661" s="208" t="s">
        <v>8334</v>
      </c>
      <c r="B661" s="285" t="s">
        <v>792</v>
      </c>
      <c r="C661" s="209" t="s">
        <v>562</v>
      </c>
      <c r="D661" s="259"/>
      <c r="E661" s="209" t="s">
        <v>2</v>
      </c>
      <c r="F661" s="209" t="s">
        <v>38</v>
      </c>
      <c r="G661" s="216" t="s">
        <v>35</v>
      </c>
      <c r="H661" s="209" t="s">
        <v>8271</v>
      </c>
      <c r="I661" s="2"/>
      <c r="J661" s="210">
        <v>0</v>
      </c>
      <c r="K661" s="210">
        <v>0</v>
      </c>
      <c r="L661" s="210">
        <v>0</v>
      </c>
      <c r="M661" s="210">
        <v>0</v>
      </c>
      <c r="N661" s="210">
        <v>0</v>
      </c>
      <c r="O661" s="210">
        <v>0</v>
      </c>
      <c r="P661" s="210">
        <v>0</v>
      </c>
      <c r="Q661" s="210">
        <v>0</v>
      </c>
      <c r="R661" s="210">
        <v>0</v>
      </c>
      <c r="S661" s="210">
        <v>0</v>
      </c>
      <c r="T661" s="210">
        <v>1</v>
      </c>
      <c r="U661" s="210">
        <v>1</v>
      </c>
      <c r="V661" s="210">
        <v>1</v>
      </c>
      <c r="W661" s="210">
        <v>1</v>
      </c>
      <c r="X661" s="210">
        <v>1</v>
      </c>
      <c r="Y661" s="210">
        <v>1</v>
      </c>
      <c r="Z661" s="210">
        <v>1</v>
      </c>
      <c r="AA661" s="210">
        <v>1</v>
      </c>
      <c r="AB661" s="210">
        <v>1</v>
      </c>
      <c r="AC661" s="210">
        <v>1</v>
      </c>
      <c r="AD661" s="210">
        <v>1</v>
      </c>
      <c r="AE661" s="210">
        <v>1</v>
      </c>
      <c r="AF661" s="210">
        <v>1</v>
      </c>
      <c r="AG661" s="210">
        <v>1</v>
      </c>
      <c r="AH661" s="210">
        <v>1</v>
      </c>
      <c r="AI661" s="210">
        <v>1</v>
      </c>
      <c r="AJ661" s="210">
        <v>1</v>
      </c>
      <c r="AK661" s="210">
        <v>1</v>
      </c>
      <c r="AL661" s="210">
        <v>1</v>
      </c>
      <c r="AM661" s="210">
        <v>1</v>
      </c>
      <c r="AN661" s="210">
        <v>1</v>
      </c>
      <c r="AO661" s="210">
        <v>1</v>
      </c>
      <c r="AP661" s="210">
        <v>1</v>
      </c>
      <c r="AQ661" s="210">
        <v>1</v>
      </c>
      <c r="AR661" s="210">
        <v>1</v>
      </c>
      <c r="AS661" s="210">
        <v>1</v>
      </c>
      <c r="AT661" s="210">
        <v>1</v>
      </c>
      <c r="AU661" s="210">
        <v>1</v>
      </c>
      <c r="AV661" s="210">
        <v>1</v>
      </c>
      <c r="AW661" s="210">
        <v>1</v>
      </c>
      <c r="AX661" s="210">
        <v>1</v>
      </c>
      <c r="AY661" s="210">
        <v>1</v>
      </c>
      <c r="AZ661" s="210">
        <v>1</v>
      </c>
      <c r="BA661" s="210">
        <v>1</v>
      </c>
      <c r="BB661" s="210">
        <v>1</v>
      </c>
      <c r="BC661" s="210">
        <v>1</v>
      </c>
      <c r="BD661" s="210">
        <v>1</v>
      </c>
      <c r="BE661" s="210">
        <v>1</v>
      </c>
      <c r="BF661" s="210">
        <v>1</v>
      </c>
      <c r="BG661" s="210">
        <v>1</v>
      </c>
      <c r="BH661" s="210">
        <v>1</v>
      </c>
      <c r="BI661" s="210">
        <v>1</v>
      </c>
      <c r="BJ661" s="210">
        <v>1</v>
      </c>
      <c r="BK661" s="210">
        <v>1</v>
      </c>
      <c r="BL661" s="210">
        <v>1</v>
      </c>
      <c r="BM661" s="210">
        <v>1</v>
      </c>
      <c r="BN661" s="210">
        <v>1</v>
      </c>
      <c r="BO661" s="210">
        <v>1</v>
      </c>
      <c r="BP661" s="210">
        <v>1</v>
      </c>
      <c r="BQ661" s="210">
        <v>1</v>
      </c>
      <c r="BR661" s="210">
        <v>1</v>
      </c>
      <c r="BS661" s="210">
        <v>1</v>
      </c>
      <c r="BT661" s="210">
        <v>1</v>
      </c>
      <c r="BU661" s="210"/>
      <c r="BV661" s="210"/>
      <c r="BW661" s="210"/>
      <c r="BX661" s="210"/>
      <c r="BY661" s="210"/>
      <c r="BZ661" s="210"/>
      <c r="CA661" s="210"/>
      <c r="CB661" s="210"/>
      <c r="CC661" s="210"/>
      <c r="CD661" s="210"/>
      <c r="CE661" s="210"/>
      <c r="CF661" s="210"/>
      <c r="CG661" s="210"/>
      <c r="CH661" s="210"/>
      <c r="CI661" s="210"/>
      <c r="CJ661" s="210"/>
      <c r="CK661" s="210"/>
      <c r="CL661" s="210"/>
      <c r="CM661" s="210"/>
      <c r="CN661" s="210"/>
      <c r="CO661" s="210"/>
      <c r="CP661" s="210"/>
      <c r="CQ661" s="210"/>
      <c r="CR661" s="210"/>
      <c r="CS661" s="144"/>
      <c r="CT661" s="144"/>
    </row>
    <row r="662" spans="1:98" ht="15">
      <c r="A662" s="208" t="s">
        <v>8334</v>
      </c>
      <c r="B662" s="285" t="s">
        <v>795</v>
      </c>
      <c r="C662" s="209" t="s">
        <v>562</v>
      </c>
      <c r="D662" s="259"/>
      <c r="E662" s="209" t="s">
        <v>2</v>
      </c>
      <c r="F662" s="209" t="s">
        <v>38</v>
      </c>
      <c r="G662" s="216" t="s">
        <v>35</v>
      </c>
      <c r="H662" s="209" t="s">
        <v>8271</v>
      </c>
      <c r="I662" s="2"/>
      <c r="J662" s="210">
        <v>0</v>
      </c>
      <c r="K662" s="210">
        <v>0</v>
      </c>
      <c r="L662" s="210">
        <v>0</v>
      </c>
      <c r="M662" s="210">
        <v>0</v>
      </c>
      <c r="N662" s="210">
        <v>0</v>
      </c>
      <c r="O662" s="210">
        <v>0</v>
      </c>
      <c r="P662" s="210">
        <v>0</v>
      </c>
      <c r="Q662" s="210">
        <v>0</v>
      </c>
      <c r="R662" s="210">
        <v>0</v>
      </c>
      <c r="S662" s="210">
        <v>0</v>
      </c>
      <c r="T662" s="210">
        <v>1</v>
      </c>
      <c r="U662" s="210">
        <v>1</v>
      </c>
      <c r="V662" s="210">
        <v>1</v>
      </c>
      <c r="W662" s="210">
        <v>1</v>
      </c>
      <c r="X662" s="210">
        <v>1</v>
      </c>
      <c r="Y662" s="210">
        <v>1</v>
      </c>
      <c r="Z662" s="210">
        <v>1</v>
      </c>
      <c r="AA662" s="210">
        <v>1</v>
      </c>
      <c r="AB662" s="210">
        <v>1</v>
      </c>
      <c r="AC662" s="210">
        <v>1</v>
      </c>
      <c r="AD662" s="210">
        <v>1</v>
      </c>
      <c r="AE662" s="210">
        <v>1</v>
      </c>
      <c r="AF662" s="210">
        <v>1</v>
      </c>
      <c r="AG662" s="210">
        <v>1</v>
      </c>
      <c r="AH662" s="210">
        <v>1</v>
      </c>
      <c r="AI662" s="210">
        <v>1</v>
      </c>
      <c r="AJ662" s="210">
        <v>1</v>
      </c>
      <c r="AK662" s="210">
        <v>1</v>
      </c>
      <c r="AL662" s="210">
        <v>1</v>
      </c>
      <c r="AM662" s="210">
        <v>1</v>
      </c>
      <c r="AN662" s="210">
        <v>1</v>
      </c>
      <c r="AO662" s="210">
        <v>1</v>
      </c>
      <c r="AP662" s="210">
        <v>1</v>
      </c>
      <c r="AQ662" s="210">
        <v>1</v>
      </c>
      <c r="AR662" s="210">
        <v>1</v>
      </c>
      <c r="AS662" s="210">
        <v>1</v>
      </c>
      <c r="AT662" s="210">
        <v>1</v>
      </c>
      <c r="AU662" s="210">
        <v>1</v>
      </c>
      <c r="AV662" s="210">
        <v>1</v>
      </c>
      <c r="AW662" s="210">
        <v>1</v>
      </c>
      <c r="AX662" s="210">
        <v>1</v>
      </c>
      <c r="AY662" s="210">
        <v>1</v>
      </c>
      <c r="AZ662" s="210">
        <v>1</v>
      </c>
      <c r="BA662" s="210">
        <v>1</v>
      </c>
      <c r="BB662" s="210">
        <v>1</v>
      </c>
      <c r="BC662" s="210">
        <v>1</v>
      </c>
      <c r="BD662" s="210">
        <v>1</v>
      </c>
      <c r="BE662" s="210">
        <v>1</v>
      </c>
      <c r="BF662" s="210">
        <v>1</v>
      </c>
      <c r="BG662" s="210">
        <v>1</v>
      </c>
      <c r="BH662" s="210">
        <v>1</v>
      </c>
      <c r="BI662" s="210">
        <v>1</v>
      </c>
      <c r="BJ662" s="210">
        <v>1</v>
      </c>
      <c r="BK662" s="210">
        <v>1</v>
      </c>
      <c r="BL662" s="210">
        <v>1</v>
      </c>
      <c r="BM662" s="210">
        <v>1</v>
      </c>
      <c r="BN662" s="210">
        <v>1</v>
      </c>
      <c r="BO662" s="210">
        <v>1</v>
      </c>
      <c r="BP662" s="210">
        <v>1</v>
      </c>
      <c r="BQ662" s="210">
        <v>1</v>
      </c>
      <c r="BR662" s="210">
        <v>1</v>
      </c>
      <c r="BS662" s="210">
        <v>1</v>
      </c>
      <c r="BT662" s="210">
        <v>1</v>
      </c>
      <c r="BU662" s="210"/>
      <c r="BV662" s="210"/>
      <c r="BW662" s="210"/>
      <c r="BX662" s="210"/>
      <c r="BY662" s="210"/>
      <c r="BZ662" s="210"/>
      <c r="CA662" s="210"/>
      <c r="CB662" s="210"/>
      <c r="CC662" s="210"/>
      <c r="CD662" s="210"/>
      <c r="CE662" s="210"/>
      <c r="CF662" s="210"/>
      <c r="CG662" s="210"/>
      <c r="CH662" s="210"/>
      <c r="CI662" s="210"/>
      <c r="CJ662" s="210"/>
      <c r="CK662" s="210"/>
      <c r="CL662" s="210"/>
      <c r="CM662" s="210"/>
      <c r="CN662" s="210"/>
      <c r="CO662" s="210"/>
      <c r="CP662" s="210"/>
      <c r="CQ662" s="210"/>
      <c r="CR662" s="210"/>
      <c r="CS662" s="144"/>
      <c r="CT662" s="144"/>
    </row>
    <row r="663" spans="1:98" ht="15">
      <c r="A663" s="208" t="s">
        <v>8334</v>
      </c>
      <c r="B663" s="285" t="s">
        <v>798</v>
      </c>
      <c r="C663" s="209" t="s">
        <v>562</v>
      </c>
      <c r="D663" s="259"/>
      <c r="E663" s="209" t="s">
        <v>5175</v>
      </c>
      <c r="F663" s="209" t="s">
        <v>38</v>
      </c>
      <c r="G663" s="216" t="s">
        <v>35</v>
      </c>
      <c r="H663" s="209" t="s">
        <v>8271</v>
      </c>
      <c r="I663" s="2"/>
      <c r="J663" s="210">
        <v>0</v>
      </c>
      <c r="K663" s="210">
        <v>0</v>
      </c>
      <c r="L663" s="210">
        <v>0</v>
      </c>
      <c r="M663" s="210">
        <v>0</v>
      </c>
      <c r="N663" s="210">
        <v>0</v>
      </c>
      <c r="O663" s="210">
        <v>0</v>
      </c>
      <c r="P663" s="210">
        <v>0</v>
      </c>
      <c r="Q663" s="210">
        <v>0</v>
      </c>
      <c r="R663" s="210">
        <v>0</v>
      </c>
      <c r="S663" s="210">
        <v>0</v>
      </c>
      <c r="T663" s="210">
        <v>1</v>
      </c>
      <c r="U663" s="210">
        <v>1</v>
      </c>
      <c r="V663" s="210">
        <v>1</v>
      </c>
      <c r="W663" s="210">
        <v>1</v>
      </c>
      <c r="X663" s="210">
        <v>1</v>
      </c>
      <c r="Y663" s="210">
        <v>1</v>
      </c>
      <c r="Z663" s="210">
        <v>1</v>
      </c>
      <c r="AA663" s="210">
        <v>1</v>
      </c>
      <c r="AB663" s="210">
        <v>1</v>
      </c>
      <c r="AC663" s="210">
        <v>1</v>
      </c>
      <c r="AD663" s="210">
        <v>1</v>
      </c>
      <c r="AE663" s="210">
        <v>1</v>
      </c>
      <c r="AF663" s="210">
        <v>1</v>
      </c>
      <c r="AG663" s="210">
        <v>1</v>
      </c>
      <c r="AH663" s="210">
        <v>1</v>
      </c>
      <c r="AI663" s="210">
        <v>1</v>
      </c>
      <c r="AJ663" s="210">
        <v>1</v>
      </c>
      <c r="AK663" s="210">
        <v>1</v>
      </c>
      <c r="AL663" s="210">
        <v>1</v>
      </c>
      <c r="AM663" s="210">
        <v>1</v>
      </c>
      <c r="AN663" s="210">
        <v>1</v>
      </c>
      <c r="AO663" s="210">
        <v>1</v>
      </c>
      <c r="AP663" s="210">
        <v>1</v>
      </c>
      <c r="AQ663" s="210">
        <v>1</v>
      </c>
      <c r="AR663" s="210">
        <v>1</v>
      </c>
      <c r="AS663" s="210">
        <v>1</v>
      </c>
      <c r="AT663" s="210">
        <v>1</v>
      </c>
      <c r="AU663" s="210">
        <v>1</v>
      </c>
      <c r="AV663" s="210">
        <v>1</v>
      </c>
      <c r="AW663" s="210">
        <v>1</v>
      </c>
      <c r="AX663" s="210">
        <v>1</v>
      </c>
      <c r="AY663" s="210">
        <v>1</v>
      </c>
      <c r="AZ663" s="210">
        <v>1</v>
      </c>
      <c r="BA663" s="210">
        <v>1</v>
      </c>
      <c r="BB663" s="210">
        <v>1</v>
      </c>
      <c r="BC663" s="210">
        <v>1</v>
      </c>
      <c r="BD663" s="210">
        <v>1</v>
      </c>
      <c r="BE663" s="210">
        <v>1</v>
      </c>
      <c r="BF663" s="210">
        <v>1</v>
      </c>
      <c r="BG663" s="210">
        <v>1</v>
      </c>
      <c r="BH663" s="210">
        <v>1</v>
      </c>
      <c r="BI663" s="210">
        <v>1</v>
      </c>
      <c r="BJ663" s="210">
        <v>1</v>
      </c>
      <c r="BK663" s="210">
        <v>1</v>
      </c>
      <c r="BL663" s="210">
        <v>1</v>
      </c>
      <c r="BM663" s="210">
        <v>1</v>
      </c>
      <c r="BN663" s="210">
        <v>1</v>
      </c>
      <c r="BO663" s="210">
        <v>1</v>
      </c>
      <c r="BP663" s="210">
        <v>1</v>
      </c>
      <c r="BQ663" s="210">
        <v>1</v>
      </c>
      <c r="BR663" s="210">
        <v>1</v>
      </c>
      <c r="BS663" s="210">
        <v>1</v>
      </c>
      <c r="BT663" s="210">
        <v>1</v>
      </c>
      <c r="BU663" s="210"/>
      <c r="BV663" s="210"/>
      <c r="BW663" s="210"/>
      <c r="BX663" s="210"/>
      <c r="BY663" s="210"/>
      <c r="BZ663" s="210"/>
      <c r="CA663" s="210"/>
      <c r="CB663" s="210"/>
      <c r="CC663" s="210"/>
      <c r="CD663" s="210"/>
      <c r="CE663" s="210"/>
      <c r="CF663" s="210"/>
      <c r="CG663" s="210"/>
      <c r="CH663" s="210"/>
      <c r="CI663" s="210"/>
      <c r="CJ663" s="210"/>
      <c r="CK663" s="210"/>
      <c r="CL663" s="210"/>
      <c r="CM663" s="210"/>
      <c r="CN663" s="210"/>
      <c r="CO663" s="210"/>
      <c r="CP663" s="210"/>
      <c r="CQ663" s="210"/>
      <c r="CR663" s="210"/>
      <c r="CS663" s="144"/>
      <c r="CT663" s="144"/>
    </row>
    <row r="664" spans="1:98" ht="15">
      <c r="A664" s="208" t="s">
        <v>8334</v>
      </c>
      <c r="B664" s="285" t="s">
        <v>801</v>
      </c>
      <c r="C664" s="209" t="s">
        <v>562</v>
      </c>
      <c r="D664" s="259"/>
      <c r="E664" s="209" t="s">
        <v>5135</v>
      </c>
      <c r="F664" s="209" t="s">
        <v>38</v>
      </c>
      <c r="G664" s="216" t="s">
        <v>35</v>
      </c>
      <c r="H664" s="209" t="s">
        <v>8271</v>
      </c>
      <c r="I664" s="2"/>
      <c r="J664" s="210">
        <v>0</v>
      </c>
      <c r="K664" s="210">
        <v>0</v>
      </c>
      <c r="L664" s="210">
        <v>0</v>
      </c>
      <c r="M664" s="210">
        <v>0</v>
      </c>
      <c r="N664" s="210">
        <v>0</v>
      </c>
      <c r="O664" s="210">
        <v>0</v>
      </c>
      <c r="P664" s="210">
        <v>0</v>
      </c>
      <c r="Q664" s="210">
        <v>0</v>
      </c>
      <c r="R664" s="210">
        <v>0</v>
      </c>
      <c r="S664" s="210">
        <v>0</v>
      </c>
      <c r="T664" s="210">
        <v>1</v>
      </c>
      <c r="U664" s="210">
        <v>1</v>
      </c>
      <c r="V664" s="210">
        <v>1</v>
      </c>
      <c r="W664" s="210">
        <v>1</v>
      </c>
      <c r="X664" s="210">
        <v>1</v>
      </c>
      <c r="Y664" s="210">
        <v>1</v>
      </c>
      <c r="Z664" s="210">
        <v>1</v>
      </c>
      <c r="AA664" s="210">
        <v>1</v>
      </c>
      <c r="AB664" s="210">
        <v>1</v>
      </c>
      <c r="AC664" s="210">
        <v>1</v>
      </c>
      <c r="AD664" s="210">
        <v>1</v>
      </c>
      <c r="AE664" s="210">
        <v>1</v>
      </c>
      <c r="AF664" s="210">
        <v>1</v>
      </c>
      <c r="AG664" s="210">
        <v>1</v>
      </c>
      <c r="AH664" s="210">
        <v>1</v>
      </c>
      <c r="AI664" s="210">
        <v>1</v>
      </c>
      <c r="AJ664" s="210">
        <v>1</v>
      </c>
      <c r="AK664" s="210">
        <v>1</v>
      </c>
      <c r="AL664" s="210">
        <v>1</v>
      </c>
      <c r="AM664" s="210">
        <v>1</v>
      </c>
      <c r="AN664" s="210">
        <v>1</v>
      </c>
      <c r="AO664" s="210">
        <v>1</v>
      </c>
      <c r="AP664" s="210">
        <v>1</v>
      </c>
      <c r="AQ664" s="210">
        <v>1</v>
      </c>
      <c r="AR664" s="210">
        <v>1</v>
      </c>
      <c r="AS664" s="210">
        <v>1</v>
      </c>
      <c r="AT664" s="210">
        <v>1</v>
      </c>
      <c r="AU664" s="210">
        <v>1</v>
      </c>
      <c r="AV664" s="210">
        <v>1</v>
      </c>
      <c r="AW664" s="210">
        <v>1</v>
      </c>
      <c r="AX664" s="210">
        <v>1</v>
      </c>
      <c r="AY664" s="210">
        <v>1</v>
      </c>
      <c r="AZ664" s="210">
        <v>1</v>
      </c>
      <c r="BA664" s="210">
        <v>1</v>
      </c>
      <c r="BB664" s="210">
        <v>1</v>
      </c>
      <c r="BC664" s="210">
        <v>1</v>
      </c>
      <c r="BD664" s="210">
        <v>1</v>
      </c>
      <c r="BE664" s="210">
        <v>1</v>
      </c>
      <c r="BF664" s="210">
        <v>1</v>
      </c>
      <c r="BG664" s="210">
        <v>1</v>
      </c>
      <c r="BH664" s="210">
        <v>1</v>
      </c>
      <c r="BI664" s="210">
        <v>1</v>
      </c>
      <c r="BJ664" s="210">
        <v>1</v>
      </c>
      <c r="BK664" s="210">
        <v>1</v>
      </c>
      <c r="BL664" s="210">
        <v>1</v>
      </c>
      <c r="BM664" s="210">
        <v>1</v>
      </c>
      <c r="BN664" s="210">
        <v>1</v>
      </c>
      <c r="BO664" s="210">
        <v>1</v>
      </c>
      <c r="BP664" s="210">
        <v>1</v>
      </c>
      <c r="BQ664" s="210">
        <v>1</v>
      </c>
      <c r="BR664" s="210">
        <v>1</v>
      </c>
      <c r="BS664" s="210">
        <v>1</v>
      </c>
      <c r="BT664" s="210">
        <v>1</v>
      </c>
      <c r="BU664" s="210"/>
      <c r="BV664" s="210"/>
      <c r="BW664" s="210"/>
      <c r="BX664" s="210"/>
      <c r="BY664" s="210"/>
      <c r="BZ664" s="210"/>
      <c r="CA664" s="210"/>
      <c r="CB664" s="210"/>
      <c r="CC664" s="210"/>
      <c r="CD664" s="210"/>
      <c r="CE664" s="210"/>
      <c r="CF664" s="210"/>
      <c r="CG664" s="210"/>
      <c r="CH664" s="210"/>
      <c r="CI664" s="210"/>
      <c r="CJ664" s="210"/>
      <c r="CK664" s="210"/>
      <c r="CL664" s="210"/>
      <c r="CM664" s="210"/>
      <c r="CN664" s="210"/>
      <c r="CO664" s="210"/>
      <c r="CP664" s="210"/>
      <c r="CQ664" s="210"/>
      <c r="CR664" s="210"/>
      <c r="CS664" s="144"/>
      <c r="CT664" s="144"/>
    </row>
    <row r="665" spans="1:98" ht="15">
      <c r="A665" s="208" t="s">
        <v>8334</v>
      </c>
      <c r="B665" s="285" t="s">
        <v>804</v>
      </c>
      <c r="C665" s="209" t="s">
        <v>562</v>
      </c>
      <c r="D665" s="259"/>
      <c r="E665" s="209" t="s">
        <v>5135</v>
      </c>
      <c r="F665" s="209" t="s">
        <v>38</v>
      </c>
      <c r="G665" s="216" t="s">
        <v>35</v>
      </c>
      <c r="H665" s="209" t="s">
        <v>8271</v>
      </c>
      <c r="I665" s="2"/>
      <c r="J665" s="210">
        <v>0</v>
      </c>
      <c r="K665" s="210">
        <v>0</v>
      </c>
      <c r="L665" s="210">
        <v>0</v>
      </c>
      <c r="M665" s="210">
        <v>0</v>
      </c>
      <c r="N665" s="210">
        <v>0</v>
      </c>
      <c r="O665" s="210">
        <v>0</v>
      </c>
      <c r="P665" s="210">
        <v>0</v>
      </c>
      <c r="Q665" s="210">
        <v>0</v>
      </c>
      <c r="R665" s="210">
        <v>0</v>
      </c>
      <c r="S665" s="210">
        <v>0</v>
      </c>
      <c r="T665" s="210">
        <v>1</v>
      </c>
      <c r="U665" s="210">
        <v>1</v>
      </c>
      <c r="V665" s="210">
        <v>1</v>
      </c>
      <c r="W665" s="210">
        <v>1</v>
      </c>
      <c r="X665" s="210">
        <v>1</v>
      </c>
      <c r="Y665" s="210">
        <v>1</v>
      </c>
      <c r="Z665" s="210">
        <v>1</v>
      </c>
      <c r="AA665" s="210">
        <v>1</v>
      </c>
      <c r="AB665" s="210">
        <v>1</v>
      </c>
      <c r="AC665" s="210">
        <v>1</v>
      </c>
      <c r="AD665" s="210">
        <v>1</v>
      </c>
      <c r="AE665" s="210">
        <v>1</v>
      </c>
      <c r="AF665" s="210">
        <v>1</v>
      </c>
      <c r="AG665" s="210">
        <v>1</v>
      </c>
      <c r="AH665" s="210">
        <v>1</v>
      </c>
      <c r="AI665" s="210">
        <v>1</v>
      </c>
      <c r="AJ665" s="210">
        <v>1</v>
      </c>
      <c r="AK665" s="210">
        <v>1</v>
      </c>
      <c r="AL665" s="210">
        <v>1</v>
      </c>
      <c r="AM665" s="210">
        <v>1</v>
      </c>
      <c r="AN665" s="210">
        <v>1</v>
      </c>
      <c r="AO665" s="210">
        <v>1</v>
      </c>
      <c r="AP665" s="210">
        <v>1</v>
      </c>
      <c r="AQ665" s="210">
        <v>1</v>
      </c>
      <c r="AR665" s="210">
        <v>1</v>
      </c>
      <c r="AS665" s="210">
        <v>1</v>
      </c>
      <c r="AT665" s="210">
        <v>1</v>
      </c>
      <c r="AU665" s="210">
        <v>1</v>
      </c>
      <c r="AV665" s="210">
        <v>1</v>
      </c>
      <c r="AW665" s="210">
        <v>1</v>
      </c>
      <c r="AX665" s="210">
        <v>1</v>
      </c>
      <c r="AY665" s="210">
        <v>1</v>
      </c>
      <c r="AZ665" s="210">
        <v>1</v>
      </c>
      <c r="BA665" s="210">
        <v>1</v>
      </c>
      <c r="BB665" s="210">
        <v>1</v>
      </c>
      <c r="BC665" s="210">
        <v>1</v>
      </c>
      <c r="BD665" s="210">
        <v>1</v>
      </c>
      <c r="BE665" s="210">
        <v>1</v>
      </c>
      <c r="BF665" s="210">
        <v>1</v>
      </c>
      <c r="BG665" s="210">
        <v>1</v>
      </c>
      <c r="BH665" s="210">
        <v>1</v>
      </c>
      <c r="BI665" s="210">
        <v>1</v>
      </c>
      <c r="BJ665" s="210">
        <v>1</v>
      </c>
      <c r="BK665" s="210">
        <v>1</v>
      </c>
      <c r="BL665" s="210">
        <v>1</v>
      </c>
      <c r="BM665" s="210">
        <v>1</v>
      </c>
      <c r="BN665" s="210">
        <v>1</v>
      </c>
      <c r="BO665" s="210">
        <v>1</v>
      </c>
      <c r="BP665" s="210">
        <v>1</v>
      </c>
      <c r="BQ665" s="210">
        <v>1</v>
      </c>
      <c r="BR665" s="210">
        <v>1</v>
      </c>
      <c r="BS665" s="210">
        <v>1</v>
      </c>
      <c r="BT665" s="210">
        <v>1</v>
      </c>
      <c r="BU665" s="210"/>
      <c r="BV665" s="210"/>
      <c r="BW665" s="210"/>
      <c r="BX665" s="210"/>
      <c r="BY665" s="210"/>
      <c r="BZ665" s="210"/>
      <c r="CA665" s="210"/>
      <c r="CB665" s="210"/>
      <c r="CC665" s="210"/>
      <c r="CD665" s="210"/>
      <c r="CE665" s="210"/>
      <c r="CF665" s="210"/>
      <c r="CG665" s="210"/>
      <c r="CH665" s="210"/>
      <c r="CI665" s="210"/>
      <c r="CJ665" s="210"/>
      <c r="CK665" s="210"/>
      <c r="CL665" s="210"/>
      <c r="CM665" s="210"/>
      <c r="CN665" s="210"/>
      <c r="CO665" s="210"/>
      <c r="CP665" s="210"/>
      <c r="CQ665" s="210"/>
      <c r="CR665" s="210"/>
      <c r="CS665" s="144"/>
      <c r="CT665" s="144"/>
    </row>
    <row r="666" spans="1:98" ht="15">
      <c r="A666" s="208" t="s">
        <v>8334</v>
      </c>
      <c r="B666" s="285" t="s">
        <v>807</v>
      </c>
      <c r="C666" s="209" t="s">
        <v>562</v>
      </c>
      <c r="D666" s="259"/>
      <c r="E666" s="209" t="s">
        <v>5135</v>
      </c>
      <c r="F666" s="209" t="s">
        <v>38</v>
      </c>
      <c r="G666" s="216" t="s">
        <v>35</v>
      </c>
      <c r="H666" s="209" t="s">
        <v>8271</v>
      </c>
      <c r="I666" s="2"/>
      <c r="J666" s="210">
        <v>0</v>
      </c>
      <c r="K666" s="210">
        <v>0</v>
      </c>
      <c r="L666" s="210">
        <v>0</v>
      </c>
      <c r="M666" s="210">
        <v>0</v>
      </c>
      <c r="N666" s="210">
        <v>0</v>
      </c>
      <c r="O666" s="210">
        <v>0</v>
      </c>
      <c r="P666" s="210">
        <v>0</v>
      </c>
      <c r="Q666" s="210">
        <v>0</v>
      </c>
      <c r="R666" s="210">
        <v>0</v>
      </c>
      <c r="S666" s="210">
        <v>0</v>
      </c>
      <c r="T666" s="210">
        <v>1</v>
      </c>
      <c r="U666" s="210">
        <v>1</v>
      </c>
      <c r="V666" s="210">
        <v>1</v>
      </c>
      <c r="W666" s="210">
        <v>1</v>
      </c>
      <c r="X666" s="210">
        <v>1</v>
      </c>
      <c r="Y666" s="210">
        <v>1</v>
      </c>
      <c r="Z666" s="210">
        <v>1</v>
      </c>
      <c r="AA666" s="210">
        <v>1</v>
      </c>
      <c r="AB666" s="210">
        <v>1</v>
      </c>
      <c r="AC666" s="210">
        <v>1</v>
      </c>
      <c r="AD666" s="210">
        <v>1</v>
      </c>
      <c r="AE666" s="210">
        <v>1</v>
      </c>
      <c r="AF666" s="210">
        <v>1</v>
      </c>
      <c r="AG666" s="210">
        <v>1</v>
      </c>
      <c r="AH666" s="210">
        <v>1</v>
      </c>
      <c r="AI666" s="210">
        <v>1</v>
      </c>
      <c r="AJ666" s="210">
        <v>1</v>
      </c>
      <c r="AK666" s="210">
        <v>1</v>
      </c>
      <c r="AL666" s="210">
        <v>1</v>
      </c>
      <c r="AM666" s="210">
        <v>1</v>
      </c>
      <c r="AN666" s="210">
        <v>1</v>
      </c>
      <c r="AO666" s="210">
        <v>1</v>
      </c>
      <c r="AP666" s="210">
        <v>1</v>
      </c>
      <c r="AQ666" s="210">
        <v>1</v>
      </c>
      <c r="AR666" s="210">
        <v>1</v>
      </c>
      <c r="AS666" s="210">
        <v>1</v>
      </c>
      <c r="AT666" s="210">
        <v>1</v>
      </c>
      <c r="AU666" s="210">
        <v>1</v>
      </c>
      <c r="AV666" s="210">
        <v>1</v>
      </c>
      <c r="AW666" s="210">
        <v>1</v>
      </c>
      <c r="AX666" s="210">
        <v>1</v>
      </c>
      <c r="AY666" s="210">
        <v>1</v>
      </c>
      <c r="AZ666" s="210">
        <v>1</v>
      </c>
      <c r="BA666" s="210">
        <v>1</v>
      </c>
      <c r="BB666" s="210">
        <v>1</v>
      </c>
      <c r="BC666" s="210">
        <v>1</v>
      </c>
      <c r="BD666" s="210">
        <v>1</v>
      </c>
      <c r="BE666" s="210">
        <v>1</v>
      </c>
      <c r="BF666" s="210">
        <v>1</v>
      </c>
      <c r="BG666" s="210">
        <v>1</v>
      </c>
      <c r="BH666" s="210">
        <v>1</v>
      </c>
      <c r="BI666" s="210">
        <v>1</v>
      </c>
      <c r="BJ666" s="210">
        <v>1</v>
      </c>
      <c r="BK666" s="210">
        <v>1</v>
      </c>
      <c r="BL666" s="210">
        <v>1</v>
      </c>
      <c r="BM666" s="210">
        <v>1</v>
      </c>
      <c r="BN666" s="210">
        <v>1</v>
      </c>
      <c r="BO666" s="210">
        <v>1</v>
      </c>
      <c r="BP666" s="210">
        <v>1</v>
      </c>
      <c r="BQ666" s="210">
        <v>1</v>
      </c>
      <c r="BR666" s="210">
        <v>1</v>
      </c>
      <c r="BS666" s="210">
        <v>1</v>
      </c>
      <c r="BT666" s="210">
        <v>1</v>
      </c>
      <c r="BU666" s="210"/>
      <c r="BV666" s="210"/>
      <c r="BW666" s="210"/>
      <c r="BX666" s="210"/>
      <c r="BY666" s="210"/>
      <c r="BZ666" s="210"/>
      <c r="CA666" s="210"/>
      <c r="CB666" s="210"/>
      <c r="CC666" s="210"/>
      <c r="CD666" s="210"/>
      <c r="CE666" s="210"/>
      <c r="CF666" s="210"/>
      <c r="CG666" s="210"/>
      <c r="CH666" s="210"/>
      <c r="CI666" s="210"/>
      <c r="CJ666" s="210"/>
      <c r="CK666" s="210"/>
      <c r="CL666" s="210"/>
      <c r="CM666" s="210"/>
      <c r="CN666" s="210"/>
      <c r="CO666" s="210"/>
      <c r="CP666" s="210"/>
      <c r="CQ666" s="210"/>
      <c r="CR666" s="210"/>
      <c r="CS666" s="144"/>
      <c r="CT666" s="144"/>
    </row>
    <row r="667" spans="1:98" ht="15">
      <c r="A667" s="208" t="s">
        <v>8334</v>
      </c>
      <c r="B667" s="285" t="s">
        <v>810</v>
      </c>
      <c r="C667" s="209" t="s">
        <v>562</v>
      </c>
      <c r="D667" s="259"/>
      <c r="E667" s="209" t="s">
        <v>5135</v>
      </c>
      <c r="F667" s="209" t="s">
        <v>38</v>
      </c>
      <c r="G667" s="216" t="s">
        <v>35</v>
      </c>
      <c r="H667" s="209" t="s">
        <v>8271</v>
      </c>
      <c r="I667" s="2"/>
      <c r="J667" s="210">
        <v>0</v>
      </c>
      <c r="K667" s="210">
        <v>0</v>
      </c>
      <c r="L667" s="210">
        <v>0</v>
      </c>
      <c r="M667" s="210">
        <v>0</v>
      </c>
      <c r="N667" s="210">
        <v>0</v>
      </c>
      <c r="O667" s="210">
        <v>0</v>
      </c>
      <c r="P667" s="210">
        <v>0</v>
      </c>
      <c r="Q667" s="210">
        <v>0</v>
      </c>
      <c r="R667" s="210">
        <v>0</v>
      </c>
      <c r="S667" s="210">
        <v>0</v>
      </c>
      <c r="T667" s="210">
        <v>1</v>
      </c>
      <c r="U667" s="210">
        <v>1</v>
      </c>
      <c r="V667" s="210">
        <v>1</v>
      </c>
      <c r="W667" s="210">
        <v>1</v>
      </c>
      <c r="X667" s="210">
        <v>1</v>
      </c>
      <c r="Y667" s="210">
        <v>1</v>
      </c>
      <c r="Z667" s="210">
        <v>1</v>
      </c>
      <c r="AA667" s="210">
        <v>1</v>
      </c>
      <c r="AB667" s="210">
        <v>1</v>
      </c>
      <c r="AC667" s="210">
        <v>1</v>
      </c>
      <c r="AD667" s="210">
        <v>1</v>
      </c>
      <c r="AE667" s="210">
        <v>1</v>
      </c>
      <c r="AF667" s="210">
        <v>1</v>
      </c>
      <c r="AG667" s="210">
        <v>1</v>
      </c>
      <c r="AH667" s="210">
        <v>1</v>
      </c>
      <c r="AI667" s="210">
        <v>1</v>
      </c>
      <c r="AJ667" s="210">
        <v>1</v>
      </c>
      <c r="AK667" s="210">
        <v>1</v>
      </c>
      <c r="AL667" s="210">
        <v>1</v>
      </c>
      <c r="AM667" s="210">
        <v>1</v>
      </c>
      <c r="AN667" s="210">
        <v>1</v>
      </c>
      <c r="AO667" s="210">
        <v>1</v>
      </c>
      <c r="AP667" s="210">
        <v>1</v>
      </c>
      <c r="AQ667" s="210">
        <v>1</v>
      </c>
      <c r="AR667" s="210">
        <v>1</v>
      </c>
      <c r="AS667" s="210">
        <v>1</v>
      </c>
      <c r="AT667" s="210">
        <v>1</v>
      </c>
      <c r="AU667" s="210">
        <v>1</v>
      </c>
      <c r="AV667" s="210">
        <v>1</v>
      </c>
      <c r="AW667" s="210">
        <v>1</v>
      </c>
      <c r="AX667" s="210">
        <v>1</v>
      </c>
      <c r="AY667" s="210">
        <v>1</v>
      </c>
      <c r="AZ667" s="210">
        <v>1</v>
      </c>
      <c r="BA667" s="210">
        <v>1</v>
      </c>
      <c r="BB667" s="210">
        <v>1</v>
      </c>
      <c r="BC667" s="210">
        <v>1</v>
      </c>
      <c r="BD667" s="210">
        <v>1</v>
      </c>
      <c r="BE667" s="210">
        <v>1</v>
      </c>
      <c r="BF667" s="210">
        <v>1</v>
      </c>
      <c r="BG667" s="210">
        <v>1</v>
      </c>
      <c r="BH667" s="210">
        <v>1</v>
      </c>
      <c r="BI667" s="210">
        <v>1</v>
      </c>
      <c r="BJ667" s="210">
        <v>1</v>
      </c>
      <c r="BK667" s="210">
        <v>1</v>
      </c>
      <c r="BL667" s="210">
        <v>1</v>
      </c>
      <c r="BM667" s="210">
        <v>1</v>
      </c>
      <c r="BN667" s="210">
        <v>1</v>
      </c>
      <c r="BO667" s="210">
        <v>1</v>
      </c>
      <c r="BP667" s="210">
        <v>1</v>
      </c>
      <c r="BQ667" s="210">
        <v>1</v>
      </c>
      <c r="BR667" s="210">
        <v>1</v>
      </c>
      <c r="BS667" s="210">
        <v>1</v>
      </c>
      <c r="BT667" s="210">
        <v>1</v>
      </c>
      <c r="BU667" s="210"/>
      <c r="BV667" s="210"/>
      <c r="BW667" s="210"/>
      <c r="BX667" s="210"/>
      <c r="BY667" s="210"/>
      <c r="BZ667" s="210"/>
      <c r="CA667" s="210"/>
      <c r="CB667" s="210"/>
      <c r="CC667" s="210"/>
      <c r="CD667" s="210"/>
      <c r="CE667" s="210"/>
      <c r="CF667" s="210"/>
      <c r="CG667" s="210"/>
      <c r="CH667" s="210"/>
      <c r="CI667" s="210"/>
      <c r="CJ667" s="210"/>
      <c r="CK667" s="210"/>
      <c r="CL667" s="210"/>
      <c r="CM667" s="210"/>
      <c r="CN667" s="210"/>
      <c r="CO667" s="210"/>
      <c r="CP667" s="210"/>
      <c r="CQ667" s="210"/>
      <c r="CR667" s="210"/>
      <c r="CS667" s="144"/>
      <c r="CT667" s="144"/>
    </row>
    <row r="668" spans="1:98" ht="15">
      <c r="A668" s="208" t="s">
        <v>8334</v>
      </c>
      <c r="B668" s="285" t="s">
        <v>813</v>
      </c>
      <c r="C668" s="209" t="s">
        <v>562</v>
      </c>
      <c r="D668" s="259"/>
      <c r="E668" s="209" t="s">
        <v>5135</v>
      </c>
      <c r="F668" s="209" t="s">
        <v>38</v>
      </c>
      <c r="G668" s="216" t="s">
        <v>35</v>
      </c>
      <c r="H668" s="209" t="s">
        <v>8271</v>
      </c>
      <c r="I668" s="2"/>
      <c r="J668" s="210">
        <v>0</v>
      </c>
      <c r="K668" s="210">
        <v>0</v>
      </c>
      <c r="L668" s="210">
        <v>0</v>
      </c>
      <c r="M668" s="210">
        <v>0</v>
      </c>
      <c r="N668" s="210">
        <v>0</v>
      </c>
      <c r="O668" s="210">
        <v>0</v>
      </c>
      <c r="P668" s="210">
        <v>0</v>
      </c>
      <c r="Q668" s="210">
        <v>0</v>
      </c>
      <c r="R668" s="210">
        <v>0</v>
      </c>
      <c r="S668" s="210">
        <v>0</v>
      </c>
      <c r="T668" s="210">
        <v>1</v>
      </c>
      <c r="U668" s="210">
        <v>1</v>
      </c>
      <c r="V668" s="210">
        <v>1</v>
      </c>
      <c r="W668" s="210">
        <v>1</v>
      </c>
      <c r="X668" s="210">
        <v>1</v>
      </c>
      <c r="Y668" s="210">
        <v>1</v>
      </c>
      <c r="Z668" s="210">
        <v>1</v>
      </c>
      <c r="AA668" s="210">
        <v>1</v>
      </c>
      <c r="AB668" s="210">
        <v>1</v>
      </c>
      <c r="AC668" s="210">
        <v>1</v>
      </c>
      <c r="AD668" s="210">
        <v>1</v>
      </c>
      <c r="AE668" s="210">
        <v>1</v>
      </c>
      <c r="AF668" s="210">
        <v>1</v>
      </c>
      <c r="AG668" s="210">
        <v>1</v>
      </c>
      <c r="AH668" s="210">
        <v>1</v>
      </c>
      <c r="AI668" s="210">
        <v>1</v>
      </c>
      <c r="AJ668" s="210">
        <v>1</v>
      </c>
      <c r="AK668" s="210">
        <v>1</v>
      </c>
      <c r="AL668" s="210">
        <v>1</v>
      </c>
      <c r="AM668" s="210">
        <v>1</v>
      </c>
      <c r="AN668" s="210">
        <v>1</v>
      </c>
      <c r="AO668" s="210">
        <v>1</v>
      </c>
      <c r="AP668" s="210">
        <v>1</v>
      </c>
      <c r="AQ668" s="210">
        <v>1</v>
      </c>
      <c r="AR668" s="210">
        <v>1</v>
      </c>
      <c r="AS668" s="210">
        <v>1</v>
      </c>
      <c r="AT668" s="210">
        <v>1</v>
      </c>
      <c r="AU668" s="210">
        <v>1</v>
      </c>
      <c r="AV668" s="210">
        <v>1</v>
      </c>
      <c r="AW668" s="210">
        <v>1</v>
      </c>
      <c r="AX668" s="210">
        <v>1</v>
      </c>
      <c r="AY668" s="210">
        <v>1</v>
      </c>
      <c r="AZ668" s="210">
        <v>1</v>
      </c>
      <c r="BA668" s="210">
        <v>1</v>
      </c>
      <c r="BB668" s="210">
        <v>1</v>
      </c>
      <c r="BC668" s="210">
        <v>1</v>
      </c>
      <c r="BD668" s="210">
        <v>1</v>
      </c>
      <c r="BE668" s="210">
        <v>1</v>
      </c>
      <c r="BF668" s="210">
        <v>1</v>
      </c>
      <c r="BG668" s="210">
        <v>1</v>
      </c>
      <c r="BH668" s="210">
        <v>1</v>
      </c>
      <c r="BI668" s="210">
        <v>1</v>
      </c>
      <c r="BJ668" s="210">
        <v>1</v>
      </c>
      <c r="BK668" s="210">
        <v>1</v>
      </c>
      <c r="BL668" s="210">
        <v>1</v>
      </c>
      <c r="BM668" s="210">
        <v>1</v>
      </c>
      <c r="BN668" s="210">
        <v>1</v>
      </c>
      <c r="BO668" s="210">
        <v>1</v>
      </c>
      <c r="BP668" s="210">
        <v>1</v>
      </c>
      <c r="BQ668" s="210">
        <v>1</v>
      </c>
      <c r="BR668" s="210">
        <v>1</v>
      </c>
      <c r="BS668" s="210">
        <v>1</v>
      </c>
      <c r="BT668" s="210">
        <v>1</v>
      </c>
      <c r="BU668" s="210"/>
      <c r="BV668" s="210"/>
      <c r="BW668" s="210"/>
      <c r="BX668" s="210"/>
      <c r="BY668" s="210"/>
      <c r="BZ668" s="210"/>
      <c r="CA668" s="210"/>
      <c r="CB668" s="210"/>
      <c r="CC668" s="210"/>
      <c r="CD668" s="210"/>
      <c r="CE668" s="210"/>
      <c r="CF668" s="210"/>
      <c r="CG668" s="210"/>
      <c r="CH668" s="210"/>
      <c r="CI668" s="210"/>
      <c r="CJ668" s="210"/>
      <c r="CK668" s="210"/>
      <c r="CL668" s="210"/>
      <c r="CM668" s="210"/>
      <c r="CN668" s="210"/>
      <c r="CO668" s="210"/>
      <c r="CP668" s="210"/>
      <c r="CQ668" s="210"/>
      <c r="CR668" s="210"/>
      <c r="CS668" s="144"/>
      <c r="CT668" s="144"/>
    </row>
    <row r="669" spans="1:98" ht="15">
      <c r="A669" s="208" t="s">
        <v>8334</v>
      </c>
      <c r="B669" s="285" t="s">
        <v>816</v>
      </c>
      <c r="C669" s="209" t="s">
        <v>562</v>
      </c>
      <c r="D669" s="259"/>
      <c r="E669" s="209" t="s">
        <v>5135</v>
      </c>
      <c r="F669" s="209" t="s">
        <v>38</v>
      </c>
      <c r="G669" s="216" t="s">
        <v>35</v>
      </c>
      <c r="H669" s="209" t="s">
        <v>8271</v>
      </c>
      <c r="I669" s="2"/>
      <c r="J669" s="210">
        <v>0</v>
      </c>
      <c r="K669" s="210">
        <v>0</v>
      </c>
      <c r="L669" s="210">
        <v>0</v>
      </c>
      <c r="M669" s="210">
        <v>0</v>
      </c>
      <c r="N669" s="210">
        <v>0</v>
      </c>
      <c r="O669" s="210">
        <v>0</v>
      </c>
      <c r="P669" s="210">
        <v>0</v>
      </c>
      <c r="Q669" s="210">
        <v>0</v>
      </c>
      <c r="R669" s="210">
        <v>0</v>
      </c>
      <c r="S669" s="210">
        <v>0</v>
      </c>
      <c r="T669" s="210">
        <v>1</v>
      </c>
      <c r="U669" s="210">
        <v>1</v>
      </c>
      <c r="V669" s="210">
        <v>1</v>
      </c>
      <c r="W669" s="210">
        <v>1</v>
      </c>
      <c r="X669" s="210">
        <v>1</v>
      </c>
      <c r="Y669" s="210">
        <v>1</v>
      </c>
      <c r="Z669" s="210">
        <v>1</v>
      </c>
      <c r="AA669" s="210">
        <v>1</v>
      </c>
      <c r="AB669" s="210">
        <v>1</v>
      </c>
      <c r="AC669" s="210">
        <v>1</v>
      </c>
      <c r="AD669" s="210">
        <v>1</v>
      </c>
      <c r="AE669" s="210">
        <v>1</v>
      </c>
      <c r="AF669" s="210">
        <v>1</v>
      </c>
      <c r="AG669" s="210">
        <v>1</v>
      </c>
      <c r="AH669" s="210">
        <v>1</v>
      </c>
      <c r="AI669" s="210">
        <v>1</v>
      </c>
      <c r="AJ669" s="210">
        <v>1</v>
      </c>
      <c r="AK669" s="210">
        <v>1</v>
      </c>
      <c r="AL669" s="210">
        <v>1</v>
      </c>
      <c r="AM669" s="210">
        <v>1</v>
      </c>
      <c r="AN669" s="210">
        <v>1</v>
      </c>
      <c r="AO669" s="210">
        <v>1</v>
      </c>
      <c r="AP669" s="210">
        <v>1</v>
      </c>
      <c r="AQ669" s="210">
        <v>1</v>
      </c>
      <c r="AR669" s="210">
        <v>1</v>
      </c>
      <c r="AS669" s="210">
        <v>1</v>
      </c>
      <c r="AT669" s="210">
        <v>1</v>
      </c>
      <c r="AU669" s="210">
        <v>1</v>
      </c>
      <c r="AV669" s="210">
        <v>1</v>
      </c>
      <c r="AW669" s="210">
        <v>1</v>
      </c>
      <c r="AX669" s="210">
        <v>1</v>
      </c>
      <c r="AY669" s="210">
        <v>1</v>
      </c>
      <c r="AZ669" s="210">
        <v>1</v>
      </c>
      <c r="BA669" s="210">
        <v>1</v>
      </c>
      <c r="BB669" s="210">
        <v>1</v>
      </c>
      <c r="BC669" s="210">
        <v>1</v>
      </c>
      <c r="BD669" s="210">
        <v>1</v>
      </c>
      <c r="BE669" s="210">
        <v>1</v>
      </c>
      <c r="BF669" s="210">
        <v>1</v>
      </c>
      <c r="BG669" s="210">
        <v>1</v>
      </c>
      <c r="BH669" s="210">
        <v>1</v>
      </c>
      <c r="BI669" s="210">
        <v>1</v>
      </c>
      <c r="BJ669" s="210">
        <v>1</v>
      </c>
      <c r="BK669" s="210">
        <v>1</v>
      </c>
      <c r="BL669" s="210">
        <v>1</v>
      </c>
      <c r="BM669" s="210">
        <v>1</v>
      </c>
      <c r="BN669" s="210">
        <v>1</v>
      </c>
      <c r="BO669" s="210">
        <v>1</v>
      </c>
      <c r="BP669" s="210">
        <v>1</v>
      </c>
      <c r="BQ669" s="210">
        <v>1</v>
      </c>
      <c r="BR669" s="210">
        <v>1</v>
      </c>
      <c r="BS669" s="210">
        <v>1</v>
      </c>
      <c r="BT669" s="210">
        <v>1</v>
      </c>
      <c r="BU669" s="210"/>
      <c r="BV669" s="210"/>
      <c r="BW669" s="210"/>
      <c r="BX669" s="210"/>
      <c r="BY669" s="210"/>
      <c r="BZ669" s="210"/>
      <c r="CA669" s="210"/>
      <c r="CB669" s="210"/>
      <c r="CC669" s="210"/>
      <c r="CD669" s="210"/>
      <c r="CE669" s="210"/>
      <c r="CF669" s="210"/>
      <c r="CG669" s="210"/>
      <c r="CH669" s="210"/>
      <c r="CI669" s="210"/>
      <c r="CJ669" s="210"/>
      <c r="CK669" s="210"/>
      <c r="CL669" s="210"/>
      <c r="CM669" s="210"/>
      <c r="CN669" s="210"/>
      <c r="CO669" s="210"/>
      <c r="CP669" s="210"/>
      <c r="CQ669" s="210"/>
      <c r="CR669" s="210"/>
      <c r="CS669" s="144"/>
      <c r="CT669" s="144"/>
    </row>
    <row r="670" spans="1:98" ht="15">
      <c r="A670" s="208" t="s">
        <v>8334</v>
      </c>
      <c r="B670" s="285" t="s">
        <v>819</v>
      </c>
      <c r="C670" s="209" t="s">
        <v>562</v>
      </c>
      <c r="D670" s="259"/>
      <c r="E670" s="209" t="s">
        <v>5135</v>
      </c>
      <c r="F670" s="209" t="s">
        <v>38</v>
      </c>
      <c r="G670" s="216" t="s">
        <v>35</v>
      </c>
      <c r="H670" s="209" t="s">
        <v>8271</v>
      </c>
      <c r="I670" s="2"/>
      <c r="J670" s="210">
        <v>0</v>
      </c>
      <c r="K670" s="210">
        <v>0</v>
      </c>
      <c r="L670" s="210">
        <v>0</v>
      </c>
      <c r="M670" s="210">
        <v>0</v>
      </c>
      <c r="N670" s="210">
        <v>0</v>
      </c>
      <c r="O670" s="210">
        <v>0</v>
      </c>
      <c r="P670" s="210">
        <v>0</v>
      </c>
      <c r="Q670" s="210">
        <v>0</v>
      </c>
      <c r="R670" s="210">
        <v>0</v>
      </c>
      <c r="S670" s="210">
        <v>0</v>
      </c>
      <c r="T670" s="210">
        <v>1</v>
      </c>
      <c r="U670" s="210">
        <v>1</v>
      </c>
      <c r="V670" s="210">
        <v>1</v>
      </c>
      <c r="W670" s="210">
        <v>1</v>
      </c>
      <c r="X670" s="210">
        <v>1</v>
      </c>
      <c r="Y670" s="210">
        <v>1</v>
      </c>
      <c r="Z670" s="210">
        <v>1</v>
      </c>
      <c r="AA670" s="210">
        <v>1</v>
      </c>
      <c r="AB670" s="210">
        <v>1</v>
      </c>
      <c r="AC670" s="210">
        <v>1</v>
      </c>
      <c r="AD670" s="210">
        <v>1</v>
      </c>
      <c r="AE670" s="210">
        <v>1</v>
      </c>
      <c r="AF670" s="210">
        <v>1</v>
      </c>
      <c r="AG670" s="210">
        <v>1</v>
      </c>
      <c r="AH670" s="210">
        <v>1</v>
      </c>
      <c r="AI670" s="210">
        <v>1</v>
      </c>
      <c r="AJ670" s="210">
        <v>1</v>
      </c>
      <c r="AK670" s="210">
        <v>1</v>
      </c>
      <c r="AL670" s="210">
        <v>1</v>
      </c>
      <c r="AM670" s="210">
        <v>1</v>
      </c>
      <c r="AN670" s="210">
        <v>1</v>
      </c>
      <c r="AO670" s="210">
        <v>1</v>
      </c>
      <c r="AP670" s="210">
        <v>1</v>
      </c>
      <c r="AQ670" s="210">
        <v>1</v>
      </c>
      <c r="AR670" s="210">
        <v>1</v>
      </c>
      <c r="AS670" s="210">
        <v>1</v>
      </c>
      <c r="AT670" s="210">
        <v>1</v>
      </c>
      <c r="AU670" s="210">
        <v>1</v>
      </c>
      <c r="AV670" s="210">
        <v>1</v>
      </c>
      <c r="AW670" s="210">
        <v>1</v>
      </c>
      <c r="AX670" s="210">
        <v>1</v>
      </c>
      <c r="AY670" s="210">
        <v>1</v>
      </c>
      <c r="AZ670" s="210">
        <v>1</v>
      </c>
      <c r="BA670" s="210">
        <v>1</v>
      </c>
      <c r="BB670" s="210">
        <v>1</v>
      </c>
      <c r="BC670" s="210">
        <v>1</v>
      </c>
      <c r="BD670" s="210">
        <v>1</v>
      </c>
      <c r="BE670" s="210">
        <v>1</v>
      </c>
      <c r="BF670" s="210">
        <v>1</v>
      </c>
      <c r="BG670" s="210">
        <v>1</v>
      </c>
      <c r="BH670" s="210">
        <v>1</v>
      </c>
      <c r="BI670" s="210">
        <v>1</v>
      </c>
      <c r="BJ670" s="210">
        <v>1</v>
      </c>
      <c r="BK670" s="210">
        <v>1</v>
      </c>
      <c r="BL670" s="210">
        <v>1</v>
      </c>
      <c r="BM670" s="210">
        <v>1</v>
      </c>
      <c r="BN670" s="210">
        <v>1</v>
      </c>
      <c r="BO670" s="210">
        <v>1</v>
      </c>
      <c r="BP670" s="210">
        <v>1</v>
      </c>
      <c r="BQ670" s="210">
        <v>1</v>
      </c>
      <c r="BR670" s="210">
        <v>1</v>
      </c>
      <c r="BS670" s="210">
        <v>1</v>
      </c>
      <c r="BT670" s="210">
        <v>1</v>
      </c>
      <c r="BU670" s="210"/>
      <c r="BV670" s="210"/>
      <c r="BW670" s="210"/>
      <c r="BX670" s="210"/>
      <c r="BY670" s="210"/>
      <c r="BZ670" s="210"/>
      <c r="CA670" s="210"/>
      <c r="CB670" s="210"/>
      <c r="CC670" s="210"/>
      <c r="CD670" s="210"/>
      <c r="CE670" s="210"/>
      <c r="CF670" s="210"/>
      <c r="CG670" s="210"/>
      <c r="CH670" s="210"/>
      <c r="CI670" s="210"/>
      <c r="CJ670" s="210"/>
      <c r="CK670" s="210"/>
      <c r="CL670" s="210"/>
      <c r="CM670" s="210"/>
      <c r="CN670" s="210"/>
      <c r="CO670" s="210"/>
      <c r="CP670" s="210"/>
      <c r="CQ670" s="210"/>
      <c r="CR670" s="210"/>
      <c r="CS670" s="144"/>
      <c r="CT670" s="144"/>
    </row>
    <row r="671" spans="1:98" ht="15">
      <c r="A671" s="208" t="s">
        <v>8334</v>
      </c>
      <c r="B671" s="285" t="s">
        <v>822</v>
      </c>
      <c r="C671" s="209" t="s">
        <v>562</v>
      </c>
      <c r="D671" s="259"/>
      <c r="E671" s="209" t="s">
        <v>5135</v>
      </c>
      <c r="F671" s="209" t="s">
        <v>38</v>
      </c>
      <c r="G671" s="216" t="s">
        <v>35</v>
      </c>
      <c r="H671" s="209" t="s">
        <v>8271</v>
      </c>
      <c r="I671" s="2"/>
      <c r="J671" s="210">
        <v>0</v>
      </c>
      <c r="K671" s="210">
        <v>0</v>
      </c>
      <c r="L671" s="210">
        <v>0</v>
      </c>
      <c r="M671" s="210">
        <v>0</v>
      </c>
      <c r="N671" s="210">
        <v>0</v>
      </c>
      <c r="O671" s="210">
        <v>0</v>
      </c>
      <c r="P671" s="210">
        <v>0</v>
      </c>
      <c r="Q671" s="210">
        <v>0</v>
      </c>
      <c r="R671" s="210">
        <v>0</v>
      </c>
      <c r="S671" s="210">
        <v>0</v>
      </c>
      <c r="T671" s="210">
        <v>1</v>
      </c>
      <c r="U671" s="210">
        <v>1</v>
      </c>
      <c r="V671" s="210">
        <v>1</v>
      </c>
      <c r="W671" s="210">
        <v>1</v>
      </c>
      <c r="X671" s="210">
        <v>1</v>
      </c>
      <c r="Y671" s="210">
        <v>1</v>
      </c>
      <c r="Z671" s="210">
        <v>1</v>
      </c>
      <c r="AA671" s="210">
        <v>1</v>
      </c>
      <c r="AB671" s="210">
        <v>1</v>
      </c>
      <c r="AC671" s="210">
        <v>1</v>
      </c>
      <c r="AD671" s="210">
        <v>1</v>
      </c>
      <c r="AE671" s="210">
        <v>1</v>
      </c>
      <c r="AF671" s="210">
        <v>1</v>
      </c>
      <c r="AG671" s="210">
        <v>1</v>
      </c>
      <c r="AH671" s="210">
        <v>1</v>
      </c>
      <c r="AI671" s="210">
        <v>1</v>
      </c>
      <c r="AJ671" s="210">
        <v>1</v>
      </c>
      <c r="AK671" s="210">
        <v>1</v>
      </c>
      <c r="AL671" s="210">
        <v>1</v>
      </c>
      <c r="AM671" s="210">
        <v>1</v>
      </c>
      <c r="AN671" s="210">
        <v>1</v>
      </c>
      <c r="AO671" s="210">
        <v>1</v>
      </c>
      <c r="AP671" s="210">
        <v>1</v>
      </c>
      <c r="AQ671" s="210">
        <v>1</v>
      </c>
      <c r="AR671" s="210">
        <v>1</v>
      </c>
      <c r="AS671" s="210">
        <v>1</v>
      </c>
      <c r="AT671" s="210">
        <v>1</v>
      </c>
      <c r="AU671" s="210">
        <v>1</v>
      </c>
      <c r="AV671" s="210">
        <v>1</v>
      </c>
      <c r="AW671" s="210">
        <v>1</v>
      </c>
      <c r="AX671" s="210">
        <v>1</v>
      </c>
      <c r="AY671" s="210">
        <v>1</v>
      </c>
      <c r="AZ671" s="210">
        <v>1</v>
      </c>
      <c r="BA671" s="210">
        <v>1</v>
      </c>
      <c r="BB671" s="210">
        <v>1</v>
      </c>
      <c r="BC671" s="210">
        <v>1</v>
      </c>
      <c r="BD671" s="210">
        <v>1</v>
      </c>
      <c r="BE671" s="210">
        <v>1</v>
      </c>
      <c r="BF671" s="210">
        <v>1</v>
      </c>
      <c r="BG671" s="210">
        <v>1</v>
      </c>
      <c r="BH671" s="210">
        <v>1</v>
      </c>
      <c r="BI671" s="210">
        <v>1</v>
      </c>
      <c r="BJ671" s="210">
        <v>1</v>
      </c>
      <c r="BK671" s="210">
        <v>1</v>
      </c>
      <c r="BL671" s="210">
        <v>1</v>
      </c>
      <c r="BM671" s="210">
        <v>1</v>
      </c>
      <c r="BN671" s="210">
        <v>1</v>
      </c>
      <c r="BO671" s="210">
        <v>1</v>
      </c>
      <c r="BP671" s="210">
        <v>1</v>
      </c>
      <c r="BQ671" s="210">
        <v>1</v>
      </c>
      <c r="BR671" s="210">
        <v>1</v>
      </c>
      <c r="BS671" s="210">
        <v>1</v>
      </c>
      <c r="BT671" s="210">
        <v>1</v>
      </c>
      <c r="BU671" s="210"/>
      <c r="BV671" s="210"/>
      <c r="BW671" s="210"/>
      <c r="BX671" s="210"/>
      <c r="BY671" s="210"/>
      <c r="BZ671" s="210"/>
      <c r="CA671" s="210"/>
      <c r="CB671" s="210"/>
      <c r="CC671" s="210"/>
      <c r="CD671" s="210"/>
      <c r="CE671" s="210"/>
      <c r="CF671" s="210"/>
      <c r="CG671" s="210"/>
      <c r="CH671" s="210"/>
      <c r="CI671" s="210"/>
      <c r="CJ671" s="210"/>
      <c r="CK671" s="210"/>
      <c r="CL671" s="210"/>
      <c r="CM671" s="210"/>
      <c r="CN671" s="210"/>
      <c r="CO671" s="210"/>
      <c r="CP671" s="210"/>
      <c r="CQ671" s="210"/>
      <c r="CR671" s="210"/>
      <c r="CS671" s="144"/>
      <c r="CT671" s="144"/>
    </row>
    <row r="672" spans="1:98" ht="15">
      <c r="A672" s="208" t="s">
        <v>8334</v>
      </c>
      <c r="B672" s="285" t="s">
        <v>825</v>
      </c>
      <c r="C672" s="209" t="s">
        <v>562</v>
      </c>
      <c r="D672" s="259"/>
      <c r="E672" s="209" t="s">
        <v>5135</v>
      </c>
      <c r="F672" s="209" t="s">
        <v>38</v>
      </c>
      <c r="G672" s="216" t="s">
        <v>35</v>
      </c>
      <c r="H672" s="209" t="s">
        <v>8271</v>
      </c>
      <c r="I672" s="2"/>
      <c r="J672" s="210">
        <v>0</v>
      </c>
      <c r="K672" s="210">
        <v>0</v>
      </c>
      <c r="L672" s="210">
        <v>0</v>
      </c>
      <c r="M672" s="210">
        <v>0</v>
      </c>
      <c r="N672" s="210">
        <v>0</v>
      </c>
      <c r="O672" s="210">
        <v>0</v>
      </c>
      <c r="P672" s="210">
        <v>0</v>
      </c>
      <c r="Q672" s="210">
        <v>0</v>
      </c>
      <c r="R672" s="210">
        <v>0</v>
      </c>
      <c r="S672" s="210">
        <v>0</v>
      </c>
      <c r="T672" s="210">
        <v>1</v>
      </c>
      <c r="U672" s="210">
        <v>1</v>
      </c>
      <c r="V672" s="210">
        <v>1</v>
      </c>
      <c r="W672" s="210">
        <v>1</v>
      </c>
      <c r="X672" s="210">
        <v>1</v>
      </c>
      <c r="Y672" s="210">
        <v>1</v>
      </c>
      <c r="Z672" s="210">
        <v>1</v>
      </c>
      <c r="AA672" s="210">
        <v>1</v>
      </c>
      <c r="AB672" s="210">
        <v>1</v>
      </c>
      <c r="AC672" s="210">
        <v>1</v>
      </c>
      <c r="AD672" s="210">
        <v>1</v>
      </c>
      <c r="AE672" s="210">
        <v>1</v>
      </c>
      <c r="AF672" s="210">
        <v>1</v>
      </c>
      <c r="AG672" s="210">
        <v>1</v>
      </c>
      <c r="AH672" s="210">
        <v>1</v>
      </c>
      <c r="AI672" s="210">
        <v>1</v>
      </c>
      <c r="AJ672" s="210">
        <v>1</v>
      </c>
      <c r="AK672" s="210">
        <v>1</v>
      </c>
      <c r="AL672" s="210">
        <v>1</v>
      </c>
      <c r="AM672" s="210">
        <v>1</v>
      </c>
      <c r="AN672" s="210">
        <v>1</v>
      </c>
      <c r="AO672" s="210">
        <v>1</v>
      </c>
      <c r="AP672" s="210">
        <v>1</v>
      </c>
      <c r="AQ672" s="210">
        <v>1</v>
      </c>
      <c r="AR672" s="210">
        <v>1</v>
      </c>
      <c r="AS672" s="210">
        <v>1</v>
      </c>
      <c r="AT672" s="210">
        <v>1</v>
      </c>
      <c r="AU672" s="210">
        <v>1</v>
      </c>
      <c r="AV672" s="210">
        <v>1</v>
      </c>
      <c r="AW672" s="210">
        <v>1</v>
      </c>
      <c r="AX672" s="210">
        <v>1</v>
      </c>
      <c r="AY672" s="210">
        <v>1</v>
      </c>
      <c r="AZ672" s="210">
        <v>1</v>
      </c>
      <c r="BA672" s="210">
        <v>1</v>
      </c>
      <c r="BB672" s="210">
        <v>1</v>
      </c>
      <c r="BC672" s="210">
        <v>1</v>
      </c>
      <c r="BD672" s="210">
        <v>1</v>
      </c>
      <c r="BE672" s="210">
        <v>1</v>
      </c>
      <c r="BF672" s="210">
        <v>1</v>
      </c>
      <c r="BG672" s="210">
        <v>1</v>
      </c>
      <c r="BH672" s="210">
        <v>1</v>
      </c>
      <c r="BI672" s="210">
        <v>1</v>
      </c>
      <c r="BJ672" s="210">
        <v>1</v>
      </c>
      <c r="BK672" s="210">
        <v>1</v>
      </c>
      <c r="BL672" s="210">
        <v>1</v>
      </c>
      <c r="BM672" s="210">
        <v>1</v>
      </c>
      <c r="BN672" s="210">
        <v>1</v>
      </c>
      <c r="BO672" s="210">
        <v>1</v>
      </c>
      <c r="BP672" s="210">
        <v>1</v>
      </c>
      <c r="BQ672" s="210">
        <v>1</v>
      </c>
      <c r="BR672" s="210">
        <v>1</v>
      </c>
      <c r="BS672" s="210">
        <v>1</v>
      </c>
      <c r="BT672" s="210">
        <v>1</v>
      </c>
      <c r="BU672" s="210"/>
      <c r="BV672" s="210"/>
      <c r="BW672" s="210"/>
      <c r="BX672" s="210"/>
      <c r="BY672" s="210"/>
      <c r="BZ672" s="210"/>
      <c r="CA672" s="210"/>
      <c r="CB672" s="210"/>
      <c r="CC672" s="210"/>
      <c r="CD672" s="210"/>
      <c r="CE672" s="210"/>
      <c r="CF672" s="210"/>
      <c r="CG672" s="210"/>
      <c r="CH672" s="210"/>
      <c r="CI672" s="210"/>
      <c r="CJ672" s="210"/>
      <c r="CK672" s="210"/>
      <c r="CL672" s="210"/>
      <c r="CM672" s="210"/>
      <c r="CN672" s="210"/>
      <c r="CO672" s="210"/>
      <c r="CP672" s="210"/>
      <c r="CQ672" s="210"/>
      <c r="CR672" s="210"/>
      <c r="CS672" s="144"/>
      <c r="CT672" s="144"/>
    </row>
    <row r="673" spans="1:98" ht="15">
      <c r="A673" s="208" t="s">
        <v>8334</v>
      </c>
      <c r="B673" s="285" t="s">
        <v>828</v>
      </c>
      <c r="C673" s="209" t="s">
        <v>562</v>
      </c>
      <c r="D673" s="259"/>
      <c r="E673" s="209" t="s">
        <v>5135</v>
      </c>
      <c r="F673" s="209" t="s">
        <v>38</v>
      </c>
      <c r="G673" s="216" t="s">
        <v>35</v>
      </c>
      <c r="H673" s="209" t="s">
        <v>8271</v>
      </c>
      <c r="I673" s="2"/>
      <c r="J673" s="210">
        <v>0</v>
      </c>
      <c r="K673" s="210">
        <v>0</v>
      </c>
      <c r="L673" s="210">
        <v>0</v>
      </c>
      <c r="M673" s="210">
        <v>0</v>
      </c>
      <c r="N673" s="210">
        <v>0</v>
      </c>
      <c r="O673" s="210">
        <v>0</v>
      </c>
      <c r="P673" s="210">
        <v>0</v>
      </c>
      <c r="Q673" s="210">
        <v>0</v>
      </c>
      <c r="R673" s="210">
        <v>0</v>
      </c>
      <c r="S673" s="210">
        <v>0</v>
      </c>
      <c r="T673" s="210">
        <v>1</v>
      </c>
      <c r="U673" s="210">
        <v>1</v>
      </c>
      <c r="V673" s="210">
        <v>1</v>
      </c>
      <c r="W673" s="210">
        <v>1</v>
      </c>
      <c r="X673" s="210">
        <v>1</v>
      </c>
      <c r="Y673" s="210">
        <v>1</v>
      </c>
      <c r="Z673" s="210">
        <v>1</v>
      </c>
      <c r="AA673" s="210">
        <v>1</v>
      </c>
      <c r="AB673" s="210">
        <v>1</v>
      </c>
      <c r="AC673" s="210">
        <v>1</v>
      </c>
      <c r="AD673" s="210">
        <v>1</v>
      </c>
      <c r="AE673" s="210">
        <v>1</v>
      </c>
      <c r="AF673" s="210">
        <v>1</v>
      </c>
      <c r="AG673" s="210">
        <v>1</v>
      </c>
      <c r="AH673" s="210">
        <v>1</v>
      </c>
      <c r="AI673" s="210">
        <v>1</v>
      </c>
      <c r="AJ673" s="210">
        <v>1</v>
      </c>
      <c r="AK673" s="210">
        <v>1</v>
      </c>
      <c r="AL673" s="210">
        <v>1</v>
      </c>
      <c r="AM673" s="210">
        <v>1</v>
      </c>
      <c r="AN673" s="210">
        <v>1</v>
      </c>
      <c r="AO673" s="210">
        <v>1</v>
      </c>
      <c r="AP673" s="210">
        <v>1</v>
      </c>
      <c r="AQ673" s="210">
        <v>1</v>
      </c>
      <c r="AR673" s="210">
        <v>1</v>
      </c>
      <c r="AS673" s="210">
        <v>1</v>
      </c>
      <c r="AT673" s="210">
        <v>1</v>
      </c>
      <c r="AU673" s="210">
        <v>1</v>
      </c>
      <c r="AV673" s="210">
        <v>1</v>
      </c>
      <c r="AW673" s="210">
        <v>1</v>
      </c>
      <c r="AX673" s="210">
        <v>1</v>
      </c>
      <c r="AY673" s="210">
        <v>1</v>
      </c>
      <c r="AZ673" s="210">
        <v>1</v>
      </c>
      <c r="BA673" s="210">
        <v>1</v>
      </c>
      <c r="BB673" s="210">
        <v>1</v>
      </c>
      <c r="BC673" s="210">
        <v>1</v>
      </c>
      <c r="BD673" s="210">
        <v>1</v>
      </c>
      <c r="BE673" s="210">
        <v>1</v>
      </c>
      <c r="BF673" s="210">
        <v>1</v>
      </c>
      <c r="BG673" s="210">
        <v>1</v>
      </c>
      <c r="BH673" s="210">
        <v>1</v>
      </c>
      <c r="BI673" s="210">
        <v>1</v>
      </c>
      <c r="BJ673" s="210">
        <v>1</v>
      </c>
      <c r="BK673" s="210">
        <v>1</v>
      </c>
      <c r="BL673" s="210">
        <v>1</v>
      </c>
      <c r="BM673" s="210">
        <v>1</v>
      </c>
      <c r="BN673" s="210">
        <v>1</v>
      </c>
      <c r="BO673" s="210">
        <v>1</v>
      </c>
      <c r="BP673" s="210">
        <v>1</v>
      </c>
      <c r="BQ673" s="210">
        <v>1</v>
      </c>
      <c r="BR673" s="210">
        <v>1</v>
      </c>
      <c r="BS673" s="210">
        <v>1</v>
      </c>
      <c r="BT673" s="210">
        <v>1</v>
      </c>
      <c r="BU673" s="210"/>
      <c r="BV673" s="210"/>
      <c r="BW673" s="210"/>
      <c r="BX673" s="210"/>
      <c r="BY673" s="210"/>
      <c r="BZ673" s="210"/>
      <c r="CA673" s="210"/>
      <c r="CB673" s="210"/>
      <c r="CC673" s="210"/>
      <c r="CD673" s="210"/>
      <c r="CE673" s="210"/>
      <c r="CF673" s="210"/>
      <c r="CG673" s="210"/>
      <c r="CH673" s="210"/>
      <c r="CI673" s="210"/>
      <c r="CJ673" s="210"/>
      <c r="CK673" s="210"/>
      <c r="CL673" s="210"/>
      <c r="CM673" s="210"/>
      <c r="CN673" s="210"/>
      <c r="CO673" s="210"/>
      <c r="CP673" s="210"/>
      <c r="CQ673" s="210"/>
      <c r="CR673" s="210"/>
      <c r="CS673" s="144"/>
      <c r="CT673" s="144"/>
    </row>
    <row r="674" spans="1:98" ht="15">
      <c r="A674" s="208" t="s">
        <v>8334</v>
      </c>
      <c r="B674" s="285" t="s">
        <v>831</v>
      </c>
      <c r="C674" s="209" t="s">
        <v>562</v>
      </c>
      <c r="D674" s="259"/>
      <c r="E674" s="209" t="s">
        <v>5135</v>
      </c>
      <c r="F674" s="209" t="s">
        <v>38</v>
      </c>
      <c r="G674" s="216" t="s">
        <v>35</v>
      </c>
      <c r="H674" s="209" t="s">
        <v>8271</v>
      </c>
      <c r="I674" s="2"/>
      <c r="J674" s="210">
        <v>0</v>
      </c>
      <c r="K674" s="210">
        <v>0</v>
      </c>
      <c r="L674" s="210">
        <v>0</v>
      </c>
      <c r="M674" s="210">
        <v>0</v>
      </c>
      <c r="N674" s="210">
        <v>0</v>
      </c>
      <c r="O674" s="210">
        <v>0</v>
      </c>
      <c r="P674" s="210">
        <v>0</v>
      </c>
      <c r="Q674" s="210">
        <v>0</v>
      </c>
      <c r="R674" s="210">
        <v>0</v>
      </c>
      <c r="S674" s="210">
        <v>0</v>
      </c>
      <c r="T674" s="210">
        <v>0</v>
      </c>
      <c r="U674" s="210">
        <v>1</v>
      </c>
      <c r="V674" s="210">
        <v>1</v>
      </c>
      <c r="W674" s="210">
        <v>1</v>
      </c>
      <c r="X674" s="210">
        <v>1</v>
      </c>
      <c r="Y674" s="210">
        <v>1</v>
      </c>
      <c r="Z674" s="210">
        <v>1</v>
      </c>
      <c r="AA674" s="210">
        <v>1</v>
      </c>
      <c r="AB674" s="210">
        <v>1</v>
      </c>
      <c r="AC674" s="210">
        <v>1</v>
      </c>
      <c r="AD674" s="210">
        <v>1</v>
      </c>
      <c r="AE674" s="210">
        <v>1</v>
      </c>
      <c r="AF674" s="210">
        <v>1</v>
      </c>
      <c r="AG674" s="210">
        <v>1</v>
      </c>
      <c r="AH674" s="210">
        <v>1</v>
      </c>
      <c r="AI674" s="210">
        <v>1</v>
      </c>
      <c r="AJ674" s="210">
        <v>1</v>
      </c>
      <c r="AK674" s="210">
        <v>1</v>
      </c>
      <c r="AL674" s="210">
        <v>1</v>
      </c>
      <c r="AM674" s="210">
        <v>1</v>
      </c>
      <c r="AN674" s="210">
        <v>1</v>
      </c>
      <c r="AO674" s="210">
        <v>1</v>
      </c>
      <c r="AP674" s="210">
        <v>1</v>
      </c>
      <c r="AQ674" s="210">
        <v>1</v>
      </c>
      <c r="AR674" s="210">
        <v>1</v>
      </c>
      <c r="AS674" s="210">
        <v>1</v>
      </c>
      <c r="AT674" s="210">
        <v>1</v>
      </c>
      <c r="AU674" s="210">
        <v>1</v>
      </c>
      <c r="AV674" s="210">
        <v>1</v>
      </c>
      <c r="AW674" s="210">
        <v>1</v>
      </c>
      <c r="AX674" s="210">
        <v>1</v>
      </c>
      <c r="AY674" s="210">
        <v>1</v>
      </c>
      <c r="AZ674" s="210">
        <v>1</v>
      </c>
      <c r="BA674" s="210">
        <v>1</v>
      </c>
      <c r="BB674" s="210">
        <v>1</v>
      </c>
      <c r="BC674" s="210">
        <v>1</v>
      </c>
      <c r="BD674" s="210">
        <v>1</v>
      </c>
      <c r="BE674" s="210">
        <v>1</v>
      </c>
      <c r="BF674" s="210">
        <v>1</v>
      </c>
      <c r="BG674" s="210">
        <v>1</v>
      </c>
      <c r="BH674" s="210">
        <v>1</v>
      </c>
      <c r="BI674" s="210">
        <v>1</v>
      </c>
      <c r="BJ674" s="210">
        <v>1</v>
      </c>
      <c r="BK674" s="210">
        <v>1</v>
      </c>
      <c r="BL674" s="210">
        <v>1</v>
      </c>
      <c r="BM674" s="210">
        <v>1</v>
      </c>
      <c r="BN674" s="210">
        <v>1</v>
      </c>
      <c r="BO674" s="210">
        <v>1</v>
      </c>
      <c r="BP674" s="210">
        <v>1</v>
      </c>
      <c r="BQ674" s="210">
        <v>1</v>
      </c>
      <c r="BR674" s="210">
        <v>1</v>
      </c>
      <c r="BS674" s="210">
        <v>1</v>
      </c>
      <c r="BT674" s="210">
        <v>1</v>
      </c>
      <c r="BU674" s="210"/>
      <c r="BV674" s="210"/>
      <c r="BW674" s="210"/>
      <c r="BX674" s="210"/>
      <c r="BY674" s="210"/>
      <c r="BZ674" s="210"/>
      <c r="CA674" s="210"/>
      <c r="CB674" s="210"/>
      <c r="CC674" s="210"/>
      <c r="CD674" s="210"/>
      <c r="CE674" s="210"/>
      <c r="CF674" s="210"/>
      <c r="CG674" s="210"/>
      <c r="CH674" s="210"/>
      <c r="CI674" s="210"/>
      <c r="CJ674" s="210"/>
      <c r="CK674" s="210"/>
      <c r="CL674" s="210"/>
      <c r="CM674" s="210"/>
      <c r="CN674" s="210"/>
      <c r="CO674" s="210"/>
      <c r="CP674" s="210"/>
      <c r="CQ674" s="210"/>
      <c r="CR674" s="210"/>
      <c r="CS674" s="144"/>
      <c r="CT674" s="144"/>
    </row>
    <row r="675" spans="1:98" ht="15">
      <c r="A675" s="208" t="s">
        <v>8334</v>
      </c>
      <c r="B675" s="285" t="s">
        <v>834</v>
      </c>
      <c r="C675" s="209" t="s">
        <v>562</v>
      </c>
      <c r="D675" s="259"/>
      <c r="E675" s="209" t="s">
        <v>5135</v>
      </c>
      <c r="F675" s="209" t="s">
        <v>38</v>
      </c>
      <c r="G675" s="216" t="s">
        <v>35</v>
      </c>
      <c r="H675" s="209" t="s">
        <v>8271</v>
      </c>
      <c r="I675" s="2"/>
      <c r="J675" s="210">
        <v>0</v>
      </c>
      <c r="K675" s="210">
        <v>0</v>
      </c>
      <c r="L675" s="210">
        <v>0</v>
      </c>
      <c r="M675" s="210">
        <v>0</v>
      </c>
      <c r="N675" s="210">
        <v>0</v>
      </c>
      <c r="O675" s="210">
        <v>0</v>
      </c>
      <c r="P675" s="210">
        <v>0</v>
      </c>
      <c r="Q675" s="210">
        <v>0</v>
      </c>
      <c r="R675" s="210">
        <v>0</v>
      </c>
      <c r="S675" s="210">
        <v>0</v>
      </c>
      <c r="T675" s="210">
        <v>0</v>
      </c>
      <c r="U675" s="210">
        <v>1</v>
      </c>
      <c r="V675" s="210">
        <v>1</v>
      </c>
      <c r="W675" s="210">
        <v>1</v>
      </c>
      <c r="X675" s="210">
        <v>1</v>
      </c>
      <c r="Y675" s="210">
        <v>1</v>
      </c>
      <c r="Z675" s="210">
        <v>1</v>
      </c>
      <c r="AA675" s="210">
        <v>1</v>
      </c>
      <c r="AB675" s="210">
        <v>1</v>
      </c>
      <c r="AC675" s="210">
        <v>1</v>
      </c>
      <c r="AD675" s="210">
        <v>1</v>
      </c>
      <c r="AE675" s="210">
        <v>1</v>
      </c>
      <c r="AF675" s="210">
        <v>1</v>
      </c>
      <c r="AG675" s="210">
        <v>1</v>
      </c>
      <c r="AH675" s="210">
        <v>1</v>
      </c>
      <c r="AI675" s="210">
        <v>1</v>
      </c>
      <c r="AJ675" s="210">
        <v>1</v>
      </c>
      <c r="AK675" s="210">
        <v>1</v>
      </c>
      <c r="AL675" s="210">
        <v>1</v>
      </c>
      <c r="AM675" s="210">
        <v>1</v>
      </c>
      <c r="AN675" s="210">
        <v>1</v>
      </c>
      <c r="AO675" s="210">
        <v>1</v>
      </c>
      <c r="AP675" s="210">
        <v>1</v>
      </c>
      <c r="AQ675" s="210">
        <v>1</v>
      </c>
      <c r="AR675" s="210">
        <v>1</v>
      </c>
      <c r="AS675" s="210">
        <v>1</v>
      </c>
      <c r="AT675" s="210">
        <v>1</v>
      </c>
      <c r="AU675" s="210">
        <v>1</v>
      </c>
      <c r="AV675" s="210">
        <v>1</v>
      </c>
      <c r="AW675" s="210">
        <v>1</v>
      </c>
      <c r="AX675" s="210">
        <v>1</v>
      </c>
      <c r="AY675" s="210">
        <v>1</v>
      </c>
      <c r="AZ675" s="210">
        <v>1</v>
      </c>
      <c r="BA675" s="210">
        <v>1</v>
      </c>
      <c r="BB675" s="210">
        <v>1</v>
      </c>
      <c r="BC675" s="210">
        <v>1</v>
      </c>
      <c r="BD675" s="210">
        <v>1</v>
      </c>
      <c r="BE675" s="210">
        <v>1</v>
      </c>
      <c r="BF675" s="210">
        <v>1</v>
      </c>
      <c r="BG675" s="210">
        <v>1</v>
      </c>
      <c r="BH675" s="210">
        <v>1</v>
      </c>
      <c r="BI675" s="210">
        <v>1</v>
      </c>
      <c r="BJ675" s="210">
        <v>1</v>
      </c>
      <c r="BK675" s="210">
        <v>1</v>
      </c>
      <c r="BL675" s="210">
        <v>1</v>
      </c>
      <c r="BM675" s="210">
        <v>1</v>
      </c>
      <c r="BN675" s="210">
        <v>1</v>
      </c>
      <c r="BO675" s="210">
        <v>1</v>
      </c>
      <c r="BP675" s="210">
        <v>1</v>
      </c>
      <c r="BQ675" s="210">
        <v>1</v>
      </c>
      <c r="BR675" s="210">
        <v>1</v>
      </c>
      <c r="BS675" s="210">
        <v>1</v>
      </c>
      <c r="BT675" s="210">
        <v>1</v>
      </c>
      <c r="BU675" s="210"/>
      <c r="BV675" s="210"/>
      <c r="BW675" s="210"/>
      <c r="BX675" s="210"/>
      <c r="BY675" s="210"/>
      <c r="BZ675" s="210"/>
      <c r="CA675" s="210"/>
      <c r="CB675" s="210"/>
      <c r="CC675" s="210"/>
      <c r="CD675" s="210"/>
      <c r="CE675" s="210"/>
      <c r="CF675" s="210"/>
      <c r="CG675" s="210"/>
      <c r="CH675" s="210"/>
      <c r="CI675" s="210"/>
      <c r="CJ675" s="210"/>
      <c r="CK675" s="210"/>
      <c r="CL675" s="210"/>
      <c r="CM675" s="210"/>
      <c r="CN675" s="210"/>
      <c r="CO675" s="210"/>
      <c r="CP675" s="210"/>
      <c r="CQ675" s="210"/>
      <c r="CR675" s="210"/>
      <c r="CS675" s="144"/>
      <c r="CT675" s="144"/>
    </row>
    <row r="676" spans="1:98" ht="15">
      <c r="A676" s="208" t="s">
        <v>8334</v>
      </c>
      <c r="B676" s="285" t="s">
        <v>837</v>
      </c>
      <c r="C676" s="209" t="s">
        <v>562</v>
      </c>
      <c r="D676" s="259"/>
      <c r="E676" s="209" t="s">
        <v>5135</v>
      </c>
      <c r="F676" s="209" t="s">
        <v>38</v>
      </c>
      <c r="G676" s="216" t="s">
        <v>35</v>
      </c>
      <c r="H676" s="209" t="s">
        <v>8271</v>
      </c>
      <c r="I676" s="2"/>
      <c r="J676" s="210">
        <v>0</v>
      </c>
      <c r="K676" s="210">
        <v>0</v>
      </c>
      <c r="L676" s="210">
        <v>0</v>
      </c>
      <c r="M676" s="210">
        <v>0</v>
      </c>
      <c r="N676" s="210">
        <v>0</v>
      </c>
      <c r="O676" s="210">
        <v>0</v>
      </c>
      <c r="P676" s="210">
        <v>0</v>
      </c>
      <c r="Q676" s="210">
        <v>0</v>
      </c>
      <c r="R676" s="210">
        <v>0</v>
      </c>
      <c r="S676" s="210">
        <v>0</v>
      </c>
      <c r="T676" s="210">
        <v>0</v>
      </c>
      <c r="U676" s="210">
        <v>1</v>
      </c>
      <c r="V676" s="210">
        <v>1</v>
      </c>
      <c r="W676" s="210">
        <v>1</v>
      </c>
      <c r="X676" s="210">
        <v>1</v>
      </c>
      <c r="Y676" s="210">
        <v>1</v>
      </c>
      <c r="Z676" s="210">
        <v>1</v>
      </c>
      <c r="AA676" s="210">
        <v>1</v>
      </c>
      <c r="AB676" s="210">
        <v>1</v>
      </c>
      <c r="AC676" s="210">
        <v>1</v>
      </c>
      <c r="AD676" s="210">
        <v>1</v>
      </c>
      <c r="AE676" s="210">
        <v>1</v>
      </c>
      <c r="AF676" s="210">
        <v>1</v>
      </c>
      <c r="AG676" s="210">
        <v>1</v>
      </c>
      <c r="AH676" s="210">
        <v>1</v>
      </c>
      <c r="AI676" s="210">
        <v>1</v>
      </c>
      <c r="AJ676" s="210">
        <v>1</v>
      </c>
      <c r="AK676" s="210">
        <v>1</v>
      </c>
      <c r="AL676" s="210">
        <v>1</v>
      </c>
      <c r="AM676" s="210">
        <v>1</v>
      </c>
      <c r="AN676" s="210">
        <v>1</v>
      </c>
      <c r="AO676" s="210">
        <v>1</v>
      </c>
      <c r="AP676" s="210">
        <v>1</v>
      </c>
      <c r="AQ676" s="210">
        <v>1</v>
      </c>
      <c r="AR676" s="210">
        <v>1</v>
      </c>
      <c r="AS676" s="210">
        <v>1</v>
      </c>
      <c r="AT676" s="210">
        <v>1</v>
      </c>
      <c r="AU676" s="210">
        <v>1</v>
      </c>
      <c r="AV676" s="210">
        <v>1</v>
      </c>
      <c r="AW676" s="210">
        <v>1</v>
      </c>
      <c r="AX676" s="210">
        <v>1</v>
      </c>
      <c r="AY676" s="210">
        <v>1</v>
      </c>
      <c r="AZ676" s="210">
        <v>1</v>
      </c>
      <c r="BA676" s="210">
        <v>1</v>
      </c>
      <c r="BB676" s="210">
        <v>1</v>
      </c>
      <c r="BC676" s="210">
        <v>1</v>
      </c>
      <c r="BD676" s="210">
        <v>1</v>
      </c>
      <c r="BE676" s="210">
        <v>1</v>
      </c>
      <c r="BF676" s="210">
        <v>1</v>
      </c>
      <c r="BG676" s="210">
        <v>1</v>
      </c>
      <c r="BH676" s="210">
        <v>1</v>
      </c>
      <c r="BI676" s="210">
        <v>1</v>
      </c>
      <c r="BJ676" s="210">
        <v>1</v>
      </c>
      <c r="BK676" s="210">
        <v>1</v>
      </c>
      <c r="BL676" s="210">
        <v>1</v>
      </c>
      <c r="BM676" s="210">
        <v>1</v>
      </c>
      <c r="BN676" s="210">
        <v>1</v>
      </c>
      <c r="BO676" s="210">
        <v>1</v>
      </c>
      <c r="BP676" s="210">
        <v>1</v>
      </c>
      <c r="BQ676" s="210">
        <v>1</v>
      </c>
      <c r="BR676" s="210">
        <v>1</v>
      </c>
      <c r="BS676" s="210">
        <v>1</v>
      </c>
      <c r="BT676" s="210">
        <v>1</v>
      </c>
      <c r="BU676" s="210"/>
      <c r="BV676" s="210"/>
      <c r="BW676" s="210"/>
      <c r="BX676" s="210"/>
      <c r="BY676" s="210"/>
      <c r="BZ676" s="210"/>
      <c r="CA676" s="210"/>
      <c r="CB676" s="210"/>
      <c r="CC676" s="210"/>
      <c r="CD676" s="210"/>
      <c r="CE676" s="210"/>
      <c r="CF676" s="210"/>
      <c r="CG676" s="210"/>
      <c r="CH676" s="210"/>
      <c r="CI676" s="210"/>
      <c r="CJ676" s="210"/>
      <c r="CK676" s="210"/>
      <c r="CL676" s="210"/>
      <c r="CM676" s="210"/>
      <c r="CN676" s="210"/>
      <c r="CO676" s="210"/>
      <c r="CP676" s="210"/>
      <c r="CQ676" s="210"/>
      <c r="CR676" s="210"/>
      <c r="CS676" s="144"/>
      <c r="CT676" s="144"/>
    </row>
    <row r="677" spans="1:98" ht="15">
      <c r="A677" s="208" t="s">
        <v>8334</v>
      </c>
      <c r="B677" s="285" t="s">
        <v>840</v>
      </c>
      <c r="C677" s="209" t="s">
        <v>562</v>
      </c>
      <c r="D677" s="259"/>
      <c r="E677" s="209" t="s">
        <v>5135</v>
      </c>
      <c r="F677" s="209" t="s">
        <v>38</v>
      </c>
      <c r="G677" s="216" t="s">
        <v>35</v>
      </c>
      <c r="H677" s="209" t="s">
        <v>8271</v>
      </c>
      <c r="I677" s="2"/>
      <c r="J677" s="210">
        <v>0</v>
      </c>
      <c r="K677" s="210">
        <v>0</v>
      </c>
      <c r="L677" s="210">
        <v>0</v>
      </c>
      <c r="M677" s="210">
        <v>0</v>
      </c>
      <c r="N677" s="210">
        <v>0</v>
      </c>
      <c r="O677" s="210">
        <v>0</v>
      </c>
      <c r="P677" s="210">
        <v>0</v>
      </c>
      <c r="Q677" s="210">
        <v>0</v>
      </c>
      <c r="R677" s="210">
        <v>0</v>
      </c>
      <c r="S677" s="210">
        <v>0</v>
      </c>
      <c r="T677" s="210">
        <v>0</v>
      </c>
      <c r="U677" s="210">
        <v>1</v>
      </c>
      <c r="V677" s="210">
        <v>1</v>
      </c>
      <c r="W677" s="210">
        <v>1</v>
      </c>
      <c r="X677" s="210">
        <v>1</v>
      </c>
      <c r="Y677" s="210">
        <v>1</v>
      </c>
      <c r="Z677" s="210">
        <v>1</v>
      </c>
      <c r="AA677" s="210">
        <v>1</v>
      </c>
      <c r="AB677" s="210">
        <v>1</v>
      </c>
      <c r="AC677" s="210">
        <v>1</v>
      </c>
      <c r="AD677" s="210">
        <v>1</v>
      </c>
      <c r="AE677" s="210">
        <v>1</v>
      </c>
      <c r="AF677" s="210">
        <v>1</v>
      </c>
      <c r="AG677" s="210">
        <v>1</v>
      </c>
      <c r="AH677" s="210">
        <v>1</v>
      </c>
      <c r="AI677" s="210">
        <v>1</v>
      </c>
      <c r="AJ677" s="210">
        <v>1</v>
      </c>
      <c r="AK677" s="210">
        <v>1</v>
      </c>
      <c r="AL677" s="210">
        <v>1</v>
      </c>
      <c r="AM677" s="210">
        <v>1</v>
      </c>
      <c r="AN677" s="210">
        <v>1</v>
      </c>
      <c r="AO677" s="210">
        <v>1</v>
      </c>
      <c r="AP677" s="210">
        <v>1</v>
      </c>
      <c r="AQ677" s="210">
        <v>1</v>
      </c>
      <c r="AR677" s="210">
        <v>1</v>
      </c>
      <c r="AS677" s="210">
        <v>1</v>
      </c>
      <c r="AT677" s="210">
        <v>1</v>
      </c>
      <c r="AU677" s="210">
        <v>1</v>
      </c>
      <c r="AV677" s="210">
        <v>1</v>
      </c>
      <c r="AW677" s="210">
        <v>1</v>
      </c>
      <c r="AX677" s="210">
        <v>1</v>
      </c>
      <c r="AY677" s="210">
        <v>1</v>
      </c>
      <c r="AZ677" s="210">
        <v>1</v>
      </c>
      <c r="BA677" s="210">
        <v>1</v>
      </c>
      <c r="BB677" s="210">
        <v>1</v>
      </c>
      <c r="BC677" s="210">
        <v>1</v>
      </c>
      <c r="BD677" s="210">
        <v>1</v>
      </c>
      <c r="BE677" s="210">
        <v>1</v>
      </c>
      <c r="BF677" s="210">
        <v>1</v>
      </c>
      <c r="BG677" s="210">
        <v>1</v>
      </c>
      <c r="BH677" s="210">
        <v>1</v>
      </c>
      <c r="BI677" s="210">
        <v>1</v>
      </c>
      <c r="BJ677" s="210">
        <v>1</v>
      </c>
      <c r="BK677" s="210">
        <v>1</v>
      </c>
      <c r="BL677" s="210">
        <v>1</v>
      </c>
      <c r="BM677" s="210">
        <v>1</v>
      </c>
      <c r="BN677" s="210">
        <v>1</v>
      </c>
      <c r="BO677" s="210">
        <v>1</v>
      </c>
      <c r="BP677" s="210">
        <v>1</v>
      </c>
      <c r="BQ677" s="210">
        <v>1</v>
      </c>
      <c r="BR677" s="210">
        <v>1</v>
      </c>
      <c r="BS677" s="210">
        <v>1</v>
      </c>
      <c r="BT677" s="210">
        <v>1</v>
      </c>
      <c r="BU677" s="210"/>
      <c r="BV677" s="210"/>
      <c r="BW677" s="210"/>
      <c r="BX677" s="210"/>
      <c r="BY677" s="210"/>
      <c r="BZ677" s="210"/>
      <c r="CA677" s="210"/>
      <c r="CB677" s="210"/>
      <c r="CC677" s="210"/>
      <c r="CD677" s="210"/>
      <c r="CE677" s="210"/>
      <c r="CF677" s="210"/>
      <c r="CG677" s="210"/>
      <c r="CH677" s="210"/>
      <c r="CI677" s="210"/>
      <c r="CJ677" s="210"/>
      <c r="CK677" s="210"/>
      <c r="CL677" s="210"/>
      <c r="CM677" s="210"/>
      <c r="CN677" s="210"/>
      <c r="CO677" s="210"/>
      <c r="CP677" s="210"/>
      <c r="CQ677" s="210"/>
      <c r="CR677" s="210"/>
      <c r="CS677" s="144"/>
      <c r="CT677" s="144"/>
    </row>
    <row r="678" spans="1:98" ht="15">
      <c r="A678" s="208" t="s">
        <v>8334</v>
      </c>
      <c r="B678" s="285" t="s">
        <v>843</v>
      </c>
      <c r="C678" s="209" t="s">
        <v>562</v>
      </c>
      <c r="D678" s="259"/>
      <c r="E678" s="209" t="s">
        <v>5135</v>
      </c>
      <c r="F678" s="209" t="s">
        <v>38</v>
      </c>
      <c r="G678" s="216" t="s">
        <v>35</v>
      </c>
      <c r="H678" s="209" t="s">
        <v>8271</v>
      </c>
      <c r="I678" s="2"/>
      <c r="J678" s="210">
        <v>0</v>
      </c>
      <c r="K678" s="210">
        <v>0</v>
      </c>
      <c r="L678" s="210">
        <v>0</v>
      </c>
      <c r="M678" s="210">
        <v>0</v>
      </c>
      <c r="N678" s="210">
        <v>0</v>
      </c>
      <c r="O678" s="210">
        <v>0</v>
      </c>
      <c r="P678" s="210">
        <v>0</v>
      </c>
      <c r="Q678" s="210">
        <v>0</v>
      </c>
      <c r="R678" s="210">
        <v>0</v>
      </c>
      <c r="S678" s="210">
        <v>0</v>
      </c>
      <c r="T678" s="210">
        <v>0</v>
      </c>
      <c r="U678" s="210">
        <v>1</v>
      </c>
      <c r="V678" s="210">
        <v>1</v>
      </c>
      <c r="W678" s="210">
        <v>1</v>
      </c>
      <c r="X678" s="210">
        <v>1</v>
      </c>
      <c r="Y678" s="210">
        <v>1</v>
      </c>
      <c r="Z678" s="210">
        <v>1</v>
      </c>
      <c r="AA678" s="210">
        <v>1</v>
      </c>
      <c r="AB678" s="210">
        <v>1</v>
      </c>
      <c r="AC678" s="210">
        <v>1</v>
      </c>
      <c r="AD678" s="210">
        <v>1</v>
      </c>
      <c r="AE678" s="210">
        <v>1</v>
      </c>
      <c r="AF678" s="210">
        <v>1</v>
      </c>
      <c r="AG678" s="210">
        <v>1</v>
      </c>
      <c r="AH678" s="210">
        <v>1</v>
      </c>
      <c r="AI678" s="210">
        <v>1</v>
      </c>
      <c r="AJ678" s="210">
        <v>1</v>
      </c>
      <c r="AK678" s="210">
        <v>1</v>
      </c>
      <c r="AL678" s="210">
        <v>1</v>
      </c>
      <c r="AM678" s="210">
        <v>1</v>
      </c>
      <c r="AN678" s="210">
        <v>1</v>
      </c>
      <c r="AO678" s="210">
        <v>1</v>
      </c>
      <c r="AP678" s="210">
        <v>1</v>
      </c>
      <c r="AQ678" s="210">
        <v>1</v>
      </c>
      <c r="AR678" s="210">
        <v>1</v>
      </c>
      <c r="AS678" s="210">
        <v>1</v>
      </c>
      <c r="AT678" s="210">
        <v>1</v>
      </c>
      <c r="AU678" s="210">
        <v>1</v>
      </c>
      <c r="AV678" s="210">
        <v>1</v>
      </c>
      <c r="AW678" s="210">
        <v>1</v>
      </c>
      <c r="AX678" s="210">
        <v>1</v>
      </c>
      <c r="AY678" s="210">
        <v>1</v>
      </c>
      <c r="AZ678" s="210">
        <v>1</v>
      </c>
      <c r="BA678" s="210">
        <v>1</v>
      </c>
      <c r="BB678" s="210">
        <v>1</v>
      </c>
      <c r="BC678" s="210">
        <v>1</v>
      </c>
      <c r="BD678" s="210">
        <v>1</v>
      </c>
      <c r="BE678" s="210">
        <v>1</v>
      </c>
      <c r="BF678" s="210">
        <v>1</v>
      </c>
      <c r="BG678" s="210">
        <v>1</v>
      </c>
      <c r="BH678" s="210">
        <v>1</v>
      </c>
      <c r="BI678" s="210">
        <v>1</v>
      </c>
      <c r="BJ678" s="210">
        <v>1</v>
      </c>
      <c r="BK678" s="210">
        <v>1</v>
      </c>
      <c r="BL678" s="210">
        <v>1</v>
      </c>
      <c r="BM678" s="210">
        <v>1</v>
      </c>
      <c r="BN678" s="210">
        <v>1</v>
      </c>
      <c r="BO678" s="210">
        <v>1</v>
      </c>
      <c r="BP678" s="210">
        <v>1</v>
      </c>
      <c r="BQ678" s="210">
        <v>1</v>
      </c>
      <c r="BR678" s="210">
        <v>1</v>
      </c>
      <c r="BS678" s="210">
        <v>1</v>
      </c>
      <c r="BT678" s="210">
        <v>1</v>
      </c>
      <c r="BU678" s="210"/>
      <c r="BV678" s="210"/>
      <c r="BW678" s="210"/>
      <c r="BX678" s="210"/>
      <c r="BY678" s="210"/>
      <c r="BZ678" s="210"/>
      <c r="CA678" s="210"/>
      <c r="CB678" s="210"/>
      <c r="CC678" s="210"/>
      <c r="CD678" s="210"/>
      <c r="CE678" s="210"/>
      <c r="CF678" s="210"/>
      <c r="CG678" s="210"/>
      <c r="CH678" s="210"/>
      <c r="CI678" s="210"/>
      <c r="CJ678" s="210"/>
      <c r="CK678" s="210"/>
      <c r="CL678" s="210"/>
      <c r="CM678" s="210"/>
      <c r="CN678" s="210"/>
      <c r="CO678" s="210"/>
      <c r="CP678" s="210"/>
      <c r="CQ678" s="210"/>
      <c r="CR678" s="210"/>
      <c r="CS678" s="144"/>
      <c r="CT678" s="144"/>
    </row>
    <row r="679" spans="1:98" ht="15">
      <c r="A679" s="208" t="s">
        <v>8334</v>
      </c>
      <c r="B679" s="285" t="s">
        <v>846</v>
      </c>
      <c r="C679" s="209" t="s">
        <v>562</v>
      </c>
      <c r="D679" s="259"/>
      <c r="E679" s="209" t="s">
        <v>5135</v>
      </c>
      <c r="F679" s="209" t="s">
        <v>38</v>
      </c>
      <c r="G679" s="216" t="s">
        <v>35</v>
      </c>
      <c r="H679" s="209" t="s">
        <v>8271</v>
      </c>
      <c r="I679" s="2"/>
      <c r="J679" s="210">
        <v>0</v>
      </c>
      <c r="K679" s="210">
        <v>0</v>
      </c>
      <c r="L679" s="210">
        <v>0</v>
      </c>
      <c r="M679" s="210">
        <v>0</v>
      </c>
      <c r="N679" s="210">
        <v>0</v>
      </c>
      <c r="O679" s="210">
        <v>0</v>
      </c>
      <c r="P679" s="210">
        <v>0</v>
      </c>
      <c r="Q679" s="210">
        <v>0</v>
      </c>
      <c r="R679" s="210">
        <v>0</v>
      </c>
      <c r="S679" s="210">
        <v>0</v>
      </c>
      <c r="T679" s="210">
        <v>0</v>
      </c>
      <c r="U679" s="210">
        <v>1</v>
      </c>
      <c r="V679" s="210">
        <v>1</v>
      </c>
      <c r="W679" s="210">
        <v>1</v>
      </c>
      <c r="X679" s="210">
        <v>1</v>
      </c>
      <c r="Y679" s="210">
        <v>1</v>
      </c>
      <c r="Z679" s="210">
        <v>1</v>
      </c>
      <c r="AA679" s="210">
        <v>1</v>
      </c>
      <c r="AB679" s="210">
        <v>1</v>
      </c>
      <c r="AC679" s="210">
        <v>1</v>
      </c>
      <c r="AD679" s="210">
        <v>1</v>
      </c>
      <c r="AE679" s="210">
        <v>1</v>
      </c>
      <c r="AF679" s="210">
        <v>1</v>
      </c>
      <c r="AG679" s="210">
        <v>1</v>
      </c>
      <c r="AH679" s="210">
        <v>1</v>
      </c>
      <c r="AI679" s="210">
        <v>1</v>
      </c>
      <c r="AJ679" s="210">
        <v>1</v>
      </c>
      <c r="AK679" s="210">
        <v>1</v>
      </c>
      <c r="AL679" s="210">
        <v>1</v>
      </c>
      <c r="AM679" s="210">
        <v>1</v>
      </c>
      <c r="AN679" s="210">
        <v>1</v>
      </c>
      <c r="AO679" s="210">
        <v>1</v>
      </c>
      <c r="AP679" s="210">
        <v>1</v>
      </c>
      <c r="AQ679" s="210">
        <v>1</v>
      </c>
      <c r="AR679" s="210">
        <v>1</v>
      </c>
      <c r="AS679" s="210">
        <v>1</v>
      </c>
      <c r="AT679" s="210">
        <v>1</v>
      </c>
      <c r="AU679" s="210">
        <v>1</v>
      </c>
      <c r="AV679" s="210">
        <v>1</v>
      </c>
      <c r="AW679" s="210">
        <v>1</v>
      </c>
      <c r="AX679" s="210">
        <v>1</v>
      </c>
      <c r="AY679" s="210">
        <v>1</v>
      </c>
      <c r="AZ679" s="210">
        <v>1</v>
      </c>
      <c r="BA679" s="210">
        <v>1</v>
      </c>
      <c r="BB679" s="210">
        <v>1</v>
      </c>
      <c r="BC679" s="210">
        <v>1</v>
      </c>
      <c r="BD679" s="210">
        <v>1</v>
      </c>
      <c r="BE679" s="210">
        <v>1</v>
      </c>
      <c r="BF679" s="210">
        <v>1</v>
      </c>
      <c r="BG679" s="210">
        <v>1</v>
      </c>
      <c r="BH679" s="210">
        <v>1</v>
      </c>
      <c r="BI679" s="210">
        <v>1</v>
      </c>
      <c r="BJ679" s="210">
        <v>1</v>
      </c>
      <c r="BK679" s="210">
        <v>1</v>
      </c>
      <c r="BL679" s="210">
        <v>1</v>
      </c>
      <c r="BM679" s="210">
        <v>1</v>
      </c>
      <c r="BN679" s="210">
        <v>1</v>
      </c>
      <c r="BO679" s="210">
        <v>1</v>
      </c>
      <c r="BP679" s="210">
        <v>1</v>
      </c>
      <c r="BQ679" s="210">
        <v>1</v>
      </c>
      <c r="BR679" s="210">
        <v>1</v>
      </c>
      <c r="BS679" s="210">
        <v>1</v>
      </c>
      <c r="BT679" s="210">
        <v>1</v>
      </c>
      <c r="BU679" s="210"/>
      <c r="BV679" s="210"/>
      <c r="BW679" s="210"/>
      <c r="BX679" s="210"/>
      <c r="BY679" s="210"/>
      <c r="BZ679" s="210"/>
      <c r="CA679" s="210"/>
      <c r="CB679" s="210"/>
      <c r="CC679" s="210"/>
      <c r="CD679" s="210"/>
      <c r="CE679" s="210"/>
      <c r="CF679" s="210"/>
      <c r="CG679" s="210"/>
      <c r="CH679" s="210"/>
      <c r="CI679" s="210"/>
      <c r="CJ679" s="210"/>
      <c r="CK679" s="210"/>
      <c r="CL679" s="210"/>
      <c r="CM679" s="210"/>
      <c r="CN679" s="210"/>
      <c r="CO679" s="210"/>
      <c r="CP679" s="210"/>
      <c r="CQ679" s="210"/>
      <c r="CR679" s="210"/>
      <c r="CS679" s="144"/>
      <c r="CT679" s="144"/>
    </row>
    <row r="680" spans="1:98" ht="15">
      <c r="A680" s="208" t="s">
        <v>8334</v>
      </c>
      <c r="B680" s="285" t="s">
        <v>849</v>
      </c>
      <c r="C680" s="209" t="s">
        <v>562</v>
      </c>
      <c r="D680" s="259"/>
      <c r="E680" s="209" t="s">
        <v>5135</v>
      </c>
      <c r="F680" s="209" t="s">
        <v>38</v>
      </c>
      <c r="G680" s="216" t="s">
        <v>35</v>
      </c>
      <c r="H680" s="209" t="s">
        <v>8271</v>
      </c>
      <c r="I680" s="2"/>
      <c r="J680" s="210">
        <v>0</v>
      </c>
      <c r="K680" s="210">
        <v>0</v>
      </c>
      <c r="L680" s="210">
        <v>0</v>
      </c>
      <c r="M680" s="210">
        <v>0</v>
      </c>
      <c r="N680" s="210">
        <v>0</v>
      </c>
      <c r="O680" s="210">
        <v>0</v>
      </c>
      <c r="P680" s="210">
        <v>0</v>
      </c>
      <c r="Q680" s="210">
        <v>0</v>
      </c>
      <c r="R680" s="210">
        <v>0</v>
      </c>
      <c r="S680" s="210">
        <v>0</v>
      </c>
      <c r="T680" s="210">
        <v>0</v>
      </c>
      <c r="U680" s="210">
        <v>1</v>
      </c>
      <c r="V680" s="210">
        <v>1</v>
      </c>
      <c r="W680" s="210">
        <v>1</v>
      </c>
      <c r="X680" s="210">
        <v>1</v>
      </c>
      <c r="Y680" s="210">
        <v>1</v>
      </c>
      <c r="Z680" s="210">
        <v>1</v>
      </c>
      <c r="AA680" s="210">
        <v>1</v>
      </c>
      <c r="AB680" s="210">
        <v>1</v>
      </c>
      <c r="AC680" s="210">
        <v>1</v>
      </c>
      <c r="AD680" s="210">
        <v>1</v>
      </c>
      <c r="AE680" s="210">
        <v>1</v>
      </c>
      <c r="AF680" s="210">
        <v>1</v>
      </c>
      <c r="AG680" s="210">
        <v>1</v>
      </c>
      <c r="AH680" s="210">
        <v>1</v>
      </c>
      <c r="AI680" s="210">
        <v>1</v>
      </c>
      <c r="AJ680" s="210">
        <v>1</v>
      </c>
      <c r="AK680" s="210">
        <v>1</v>
      </c>
      <c r="AL680" s="210">
        <v>1</v>
      </c>
      <c r="AM680" s="210">
        <v>1</v>
      </c>
      <c r="AN680" s="210">
        <v>1</v>
      </c>
      <c r="AO680" s="210">
        <v>1</v>
      </c>
      <c r="AP680" s="210">
        <v>1</v>
      </c>
      <c r="AQ680" s="210">
        <v>1</v>
      </c>
      <c r="AR680" s="210">
        <v>1</v>
      </c>
      <c r="AS680" s="210">
        <v>1</v>
      </c>
      <c r="AT680" s="210">
        <v>1</v>
      </c>
      <c r="AU680" s="210">
        <v>1</v>
      </c>
      <c r="AV680" s="210">
        <v>1</v>
      </c>
      <c r="AW680" s="210">
        <v>1</v>
      </c>
      <c r="AX680" s="210">
        <v>1</v>
      </c>
      <c r="AY680" s="210">
        <v>1</v>
      </c>
      <c r="AZ680" s="210">
        <v>1</v>
      </c>
      <c r="BA680" s="210">
        <v>1</v>
      </c>
      <c r="BB680" s="210">
        <v>1</v>
      </c>
      <c r="BC680" s="210">
        <v>1</v>
      </c>
      <c r="BD680" s="210">
        <v>1</v>
      </c>
      <c r="BE680" s="210">
        <v>1</v>
      </c>
      <c r="BF680" s="210">
        <v>1</v>
      </c>
      <c r="BG680" s="210">
        <v>1</v>
      </c>
      <c r="BH680" s="210">
        <v>1</v>
      </c>
      <c r="BI680" s="210">
        <v>1</v>
      </c>
      <c r="BJ680" s="210">
        <v>1</v>
      </c>
      <c r="BK680" s="210">
        <v>1</v>
      </c>
      <c r="BL680" s="210">
        <v>1</v>
      </c>
      <c r="BM680" s="210">
        <v>1</v>
      </c>
      <c r="BN680" s="210">
        <v>1</v>
      </c>
      <c r="BO680" s="210">
        <v>1</v>
      </c>
      <c r="BP680" s="210">
        <v>1</v>
      </c>
      <c r="BQ680" s="210">
        <v>1</v>
      </c>
      <c r="BR680" s="210">
        <v>1</v>
      </c>
      <c r="BS680" s="210">
        <v>1</v>
      </c>
      <c r="BT680" s="210">
        <v>1</v>
      </c>
      <c r="BU680" s="210"/>
      <c r="BV680" s="210"/>
      <c r="BW680" s="210"/>
      <c r="BX680" s="210"/>
      <c r="BY680" s="210"/>
      <c r="BZ680" s="210"/>
      <c r="CA680" s="210"/>
      <c r="CB680" s="210"/>
      <c r="CC680" s="210"/>
      <c r="CD680" s="210"/>
      <c r="CE680" s="210"/>
      <c r="CF680" s="210"/>
      <c r="CG680" s="210"/>
      <c r="CH680" s="210"/>
      <c r="CI680" s="210"/>
      <c r="CJ680" s="210"/>
      <c r="CK680" s="210"/>
      <c r="CL680" s="210"/>
      <c r="CM680" s="210"/>
      <c r="CN680" s="210"/>
      <c r="CO680" s="210"/>
      <c r="CP680" s="210"/>
      <c r="CQ680" s="210"/>
      <c r="CR680" s="210"/>
      <c r="CS680" s="144"/>
      <c r="CT680" s="144"/>
    </row>
    <row r="681" spans="1:98" ht="15">
      <c r="A681" s="208" t="s">
        <v>8334</v>
      </c>
      <c r="B681" s="285" t="s">
        <v>852</v>
      </c>
      <c r="C681" s="209" t="s">
        <v>562</v>
      </c>
      <c r="D681" s="259"/>
      <c r="E681" s="209" t="s">
        <v>5135</v>
      </c>
      <c r="F681" s="209" t="s">
        <v>38</v>
      </c>
      <c r="G681" s="216" t="s">
        <v>35</v>
      </c>
      <c r="H681" s="209" t="s">
        <v>8271</v>
      </c>
      <c r="I681" s="2"/>
      <c r="J681" s="210">
        <v>0</v>
      </c>
      <c r="K681" s="210">
        <v>0</v>
      </c>
      <c r="L681" s="210">
        <v>0</v>
      </c>
      <c r="M681" s="210">
        <v>0</v>
      </c>
      <c r="N681" s="210">
        <v>0</v>
      </c>
      <c r="O681" s="210">
        <v>0</v>
      </c>
      <c r="P681" s="210">
        <v>0</v>
      </c>
      <c r="Q681" s="210">
        <v>0</v>
      </c>
      <c r="R681" s="210">
        <v>0</v>
      </c>
      <c r="S681" s="210">
        <v>0</v>
      </c>
      <c r="T681" s="210">
        <v>0</v>
      </c>
      <c r="U681" s="210">
        <v>1</v>
      </c>
      <c r="V681" s="210">
        <v>1</v>
      </c>
      <c r="W681" s="210">
        <v>1</v>
      </c>
      <c r="X681" s="210">
        <v>1</v>
      </c>
      <c r="Y681" s="210">
        <v>1</v>
      </c>
      <c r="Z681" s="210">
        <v>1</v>
      </c>
      <c r="AA681" s="210">
        <v>1</v>
      </c>
      <c r="AB681" s="210">
        <v>1</v>
      </c>
      <c r="AC681" s="210">
        <v>1</v>
      </c>
      <c r="AD681" s="210">
        <v>1</v>
      </c>
      <c r="AE681" s="210">
        <v>1</v>
      </c>
      <c r="AF681" s="210">
        <v>1</v>
      </c>
      <c r="AG681" s="210">
        <v>1</v>
      </c>
      <c r="AH681" s="210">
        <v>1</v>
      </c>
      <c r="AI681" s="210">
        <v>1</v>
      </c>
      <c r="AJ681" s="210">
        <v>1</v>
      </c>
      <c r="AK681" s="210">
        <v>1</v>
      </c>
      <c r="AL681" s="210">
        <v>1</v>
      </c>
      <c r="AM681" s="210">
        <v>1</v>
      </c>
      <c r="AN681" s="210">
        <v>1</v>
      </c>
      <c r="AO681" s="210">
        <v>1</v>
      </c>
      <c r="AP681" s="210">
        <v>1</v>
      </c>
      <c r="AQ681" s="210">
        <v>1</v>
      </c>
      <c r="AR681" s="210">
        <v>1</v>
      </c>
      <c r="AS681" s="210">
        <v>1</v>
      </c>
      <c r="AT681" s="210">
        <v>1</v>
      </c>
      <c r="AU681" s="210">
        <v>1</v>
      </c>
      <c r="AV681" s="210">
        <v>1</v>
      </c>
      <c r="AW681" s="210">
        <v>1</v>
      </c>
      <c r="AX681" s="210">
        <v>1</v>
      </c>
      <c r="AY681" s="210">
        <v>1</v>
      </c>
      <c r="AZ681" s="210">
        <v>1</v>
      </c>
      <c r="BA681" s="210">
        <v>1</v>
      </c>
      <c r="BB681" s="210">
        <v>1</v>
      </c>
      <c r="BC681" s="210">
        <v>1</v>
      </c>
      <c r="BD681" s="210">
        <v>1</v>
      </c>
      <c r="BE681" s="210">
        <v>1</v>
      </c>
      <c r="BF681" s="210">
        <v>1</v>
      </c>
      <c r="BG681" s="210">
        <v>1</v>
      </c>
      <c r="BH681" s="210">
        <v>1</v>
      </c>
      <c r="BI681" s="210">
        <v>1</v>
      </c>
      <c r="BJ681" s="210">
        <v>1</v>
      </c>
      <c r="BK681" s="210">
        <v>1</v>
      </c>
      <c r="BL681" s="210">
        <v>1</v>
      </c>
      <c r="BM681" s="210">
        <v>1</v>
      </c>
      <c r="BN681" s="210">
        <v>1</v>
      </c>
      <c r="BO681" s="210">
        <v>1</v>
      </c>
      <c r="BP681" s="210">
        <v>1</v>
      </c>
      <c r="BQ681" s="210">
        <v>1</v>
      </c>
      <c r="BR681" s="210">
        <v>1</v>
      </c>
      <c r="BS681" s="210">
        <v>1</v>
      </c>
      <c r="BT681" s="210">
        <v>1</v>
      </c>
      <c r="BU681" s="210"/>
      <c r="BV681" s="210"/>
      <c r="BW681" s="210"/>
      <c r="BX681" s="210"/>
      <c r="BY681" s="210"/>
      <c r="BZ681" s="210"/>
      <c r="CA681" s="210"/>
      <c r="CB681" s="210"/>
      <c r="CC681" s="210"/>
      <c r="CD681" s="210"/>
      <c r="CE681" s="210"/>
      <c r="CF681" s="210"/>
      <c r="CG681" s="210"/>
      <c r="CH681" s="210"/>
      <c r="CI681" s="210"/>
      <c r="CJ681" s="210"/>
      <c r="CK681" s="210"/>
      <c r="CL681" s="210"/>
      <c r="CM681" s="210"/>
      <c r="CN681" s="210"/>
      <c r="CO681" s="210"/>
      <c r="CP681" s="210"/>
      <c r="CQ681" s="210"/>
      <c r="CR681" s="210"/>
      <c r="CS681" s="144"/>
      <c r="CT681" s="144"/>
    </row>
    <row r="682" spans="1:98" ht="15">
      <c r="A682" s="208" t="s">
        <v>8334</v>
      </c>
      <c r="B682" s="285" t="s">
        <v>855</v>
      </c>
      <c r="C682" s="209" t="s">
        <v>562</v>
      </c>
      <c r="D682" s="259"/>
      <c r="E682" s="209" t="s">
        <v>5135</v>
      </c>
      <c r="F682" s="209" t="s">
        <v>38</v>
      </c>
      <c r="G682" s="216" t="s">
        <v>35</v>
      </c>
      <c r="H682" s="209" t="s">
        <v>8271</v>
      </c>
      <c r="I682" s="2"/>
      <c r="J682" s="210">
        <v>0</v>
      </c>
      <c r="K682" s="210">
        <v>0</v>
      </c>
      <c r="L682" s="210">
        <v>0</v>
      </c>
      <c r="M682" s="210">
        <v>0</v>
      </c>
      <c r="N682" s="210">
        <v>0</v>
      </c>
      <c r="O682" s="210">
        <v>0</v>
      </c>
      <c r="P682" s="210">
        <v>0</v>
      </c>
      <c r="Q682" s="210">
        <v>0</v>
      </c>
      <c r="R682" s="210">
        <v>0</v>
      </c>
      <c r="S682" s="210">
        <v>0</v>
      </c>
      <c r="T682" s="210">
        <v>0</v>
      </c>
      <c r="U682" s="210">
        <v>1</v>
      </c>
      <c r="V682" s="210">
        <v>1</v>
      </c>
      <c r="W682" s="210">
        <v>1</v>
      </c>
      <c r="X682" s="210">
        <v>1</v>
      </c>
      <c r="Y682" s="210">
        <v>1</v>
      </c>
      <c r="Z682" s="210">
        <v>1</v>
      </c>
      <c r="AA682" s="210">
        <v>1</v>
      </c>
      <c r="AB682" s="210">
        <v>1</v>
      </c>
      <c r="AC682" s="210">
        <v>1</v>
      </c>
      <c r="AD682" s="210">
        <v>1</v>
      </c>
      <c r="AE682" s="210">
        <v>1</v>
      </c>
      <c r="AF682" s="210">
        <v>1</v>
      </c>
      <c r="AG682" s="210">
        <v>1</v>
      </c>
      <c r="AH682" s="210">
        <v>1</v>
      </c>
      <c r="AI682" s="210">
        <v>1</v>
      </c>
      <c r="AJ682" s="210">
        <v>1</v>
      </c>
      <c r="AK682" s="210">
        <v>1</v>
      </c>
      <c r="AL682" s="210">
        <v>1</v>
      </c>
      <c r="AM682" s="210">
        <v>1</v>
      </c>
      <c r="AN682" s="210">
        <v>1</v>
      </c>
      <c r="AO682" s="210">
        <v>1</v>
      </c>
      <c r="AP682" s="210">
        <v>1</v>
      </c>
      <c r="AQ682" s="210">
        <v>1</v>
      </c>
      <c r="AR682" s="210">
        <v>1</v>
      </c>
      <c r="AS682" s="210">
        <v>1</v>
      </c>
      <c r="AT682" s="210">
        <v>1</v>
      </c>
      <c r="AU682" s="210">
        <v>1</v>
      </c>
      <c r="AV682" s="210">
        <v>1</v>
      </c>
      <c r="AW682" s="210">
        <v>1</v>
      </c>
      <c r="AX682" s="210">
        <v>1</v>
      </c>
      <c r="AY682" s="210">
        <v>1</v>
      </c>
      <c r="AZ682" s="210">
        <v>1</v>
      </c>
      <c r="BA682" s="210">
        <v>1</v>
      </c>
      <c r="BB682" s="210">
        <v>1</v>
      </c>
      <c r="BC682" s="210">
        <v>1</v>
      </c>
      <c r="BD682" s="210">
        <v>1</v>
      </c>
      <c r="BE682" s="210">
        <v>1</v>
      </c>
      <c r="BF682" s="210">
        <v>1</v>
      </c>
      <c r="BG682" s="210">
        <v>1</v>
      </c>
      <c r="BH682" s="210">
        <v>1</v>
      </c>
      <c r="BI682" s="210">
        <v>1</v>
      </c>
      <c r="BJ682" s="210">
        <v>1</v>
      </c>
      <c r="BK682" s="210">
        <v>1</v>
      </c>
      <c r="BL682" s="210">
        <v>1</v>
      </c>
      <c r="BM682" s="210">
        <v>1</v>
      </c>
      <c r="BN682" s="210">
        <v>1</v>
      </c>
      <c r="BO682" s="210">
        <v>1</v>
      </c>
      <c r="BP682" s="210">
        <v>1</v>
      </c>
      <c r="BQ682" s="210">
        <v>1</v>
      </c>
      <c r="BR682" s="210">
        <v>1</v>
      </c>
      <c r="BS682" s="210">
        <v>1</v>
      </c>
      <c r="BT682" s="210">
        <v>1</v>
      </c>
      <c r="BU682" s="210"/>
      <c r="BV682" s="210"/>
      <c r="BW682" s="210"/>
      <c r="BX682" s="210"/>
      <c r="BY682" s="210"/>
      <c r="BZ682" s="210"/>
      <c r="CA682" s="210"/>
      <c r="CB682" s="210"/>
      <c r="CC682" s="210"/>
      <c r="CD682" s="210"/>
      <c r="CE682" s="210"/>
      <c r="CF682" s="210"/>
      <c r="CG682" s="210"/>
      <c r="CH682" s="210"/>
      <c r="CI682" s="210"/>
      <c r="CJ682" s="210"/>
      <c r="CK682" s="210"/>
      <c r="CL682" s="210"/>
      <c r="CM682" s="210"/>
      <c r="CN682" s="210"/>
      <c r="CO682" s="210"/>
      <c r="CP682" s="210"/>
      <c r="CQ682" s="210"/>
      <c r="CR682" s="210"/>
      <c r="CS682" s="144"/>
      <c r="CT682" s="144"/>
    </row>
    <row r="683" spans="1:98" ht="15">
      <c r="A683" s="208" t="s">
        <v>8334</v>
      </c>
      <c r="B683" s="285" t="s">
        <v>858</v>
      </c>
      <c r="C683" s="209" t="s">
        <v>562</v>
      </c>
      <c r="D683" s="259"/>
      <c r="E683" s="209" t="s">
        <v>5135</v>
      </c>
      <c r="F683" s="209" t="s">
        <v>38</v>
      </c>
      <c r="G683" s="216" t="s">
        <v>35</v>
      </c>
      <c r="H683" s="209" t="s">
        <v>8271</v>
      </c>
      <c r="I683" s="2"/>
      <c r="J683" s="210">
        <v>0</v>
      </c>
      <c r="K683" s="210">
        <v>0</v>
      </c>
      <c r="L683" s="210">
        <v>0</v>
      </c>
      <c r="M683" s="210">
        <v>0</v>
      </c>
      <c r="N683" s="210">
        <v>0</v>
      </c>
      <c r="O683" s="210">
        <v>0</v>
      </c>
      <c r="P683" s="210">
        <v>0</v>
      </c>
      <c r="Q683" s="210">
        <v>0</v>
      </c>
      <c r="R683" s="210">
        <v>0</v>
      </c>
      <c r="S683" s="210">
        <v>0</v>
      </c>
      <c r="T683" s="210">
        <v>0</v>
      </c>
      <c r="U683" s="210">
        <v>1</v>
      </c>
      <c r="V683" s="210">
        <v>1</v>
      </c>
      <c r="W683" s="210">
        <v>1</v>
      </c>
      <c r="X683" s="210">
        <v>1</v>
      </c>
      <c r="Y683" s="210">
        <v>1</v>
      </c>
      <c r="Z683" s="210">
        <v>1</v>
      </c>
      <c r="AA683" s="210">
        <v>1</v>
      </c>
      <c r="AB683" s="210">
        <v>1</v>
      </c>
      <c r="AC683" s="210">
        <v>1</v>
      </c>
      <c r="AD683" s="210">
        <v>1</v>
      </c>
      <c r="AE683" s="210">
        <v>1</v>
      </c>
      <c r="AF683" s="210">
        <v>1</v>
      </c>
      <c r="AG683" s="210">
        <v>1</v>
      </c>
      <c r="AH683" s="210">
        <v>1</v>
      </c>
      <c r="AI683" s="210">
        <v>1</v>
      </c>
      <c r="AJ683" s="210">
        <v>1</v>
      </c>
      <c r="AK683" s="210">
        <v>1</v>
      </c>
      <c r="AL683" s="210">
        <v>1</v>
      </c>
      <c r="AM683" s="210">
        <v>1</v>
      </c>
      <c r="AN683" s="210">
        <v>1</v>
      </c>
      <c r="AO683" s="210">
        <v>1</v>
      </c>
      <c r="AP683" s="210">
        <v>1</v>
      </c>
      <c r="AQ683" s="210">
        <v>1</v>
      </c>
      <c r="AR683" s="210">
        <v>1</v>
      </c>
      <c r="AS683" s="210">
        <v>1</v>
      </c>
      <c r="AT683" s="210">
        <v>1</v>
      </c>
      <c r="AU683" s="210">
        <v>1</v>
      </c>
      <c r="AV683" s="210">
        <v>1</v>
      </c>
      <c r="AW683" s="210">
        <v>1</v>
      </c>
      <c r="AX683" s="210">
        <v>1</v>
      </c>
      <c r="AY683" s="210">
        <v>1</v>
      </c>
      <c r="AZ683" s="210">
        <v>1</v>
      </c>
      <c r="BA683" s="210">
        <v>1</v>
      </c>
      <c r="BB683" s="210">
        <v>1</v>
      </c>
      <c r="BC683" s="210">
        <v>1</v>
      </c>
      <c r="BD683" s="210">
        <v>1</v>
      </c>
      <c r="BE683" s="210">
        <v>1</v>
      </c>
      <c r="BF683" s="210">
        <v>1</v>
      </c>
      <c r="BG683" s="210">
        <v>1</v>
      </c>
      <c r="BH683" s="210">
        <v>1</v>
      </c>
      <c r="BI683" s="210">
        <v>1</v>
      </c>
      <c r="BJ683" s="210">
        <v>1</v>
      </c>
      <c r="BK683" s="210">
        <v>1</v>
      </c>
      <c r="BL683" s="210">
        <v>1</v>
      </c>
      <c r="BM683" s="210">
        <v>1</v>
      </c>
      <c r="BN683" s="210">
        <v>1</v>
      </c>
      <c r="BO683" s="210">
        <v>1</v>
      </c>
      <c r="BP683" s="210">
        <v>1</v>
      </c>
      <c r="BQ683" s="210">
        <v>1</v>
      </c>
      <c r="BR683" s="210">
        <v>1</v>
      </c>
      <c r="BS683" s="210">
        <v>1</v>
      </c>
      <c r="BT683" s="210">
        <v>1</v>
      </c>
      <c r="BU683" s="210"/>
      <c r="BV683" s="210"/>
      <c r="BW683" s="210"/>
      <c r="BX683" s="210"/>
      <c r="BY683" s="210"/>
      <c r="BZ683" s="210"/>
      <c r="CA683" s="210"/>
      <c r="CB683" s="210"/>
      <c r="CC683" s="210"/>
      <c r="CD683" s="210"/>
      <c r="CE683" s="210"/>
      <c r="CF683" s="210"/>
      <c r="CG683" s="210"/>
      <c r="CH683" s="210"/>
      <c r="CI683" s="210"/>
      <c r="CJ683" s="210"/>
      <c r="CK683" s="210"/>
      <c r="CL683" s="210"/>
      <c r="CM683" s="210"/>
      <c r="CN683" s="210"/>
      <c r="CO683" s="210"/>
      <c r="CP683" s="210"/>
      <c r="CQ683" s="210"/>
      <c r="CR683" s="210"/>
      <c r="CS683" s="144"/>
      <c r="CT683" s="144"/>
    </row>
    <row r="684" spans="1:98" ht="15">
      <c r="A684" s="208" t="s">
        <v>8334</v>
      </c>
      <c r="B684" s="285" t="s">
        <v>861</v>
      </c>
      <c r="C684" s="209" t="s">
        <v>562</v>
      </c>
      <c r="D684" s="259"/>
      <c r="E684" s="209" t="s">
        <v>5135</v>
      </c>
      <c r="F684" s="209" t="s">
        <v>38</v>
      </c>
      <c r="G684" s="216" t="s">
        <v>35</v>
      </c>
      <c r="H684" s="209" t="s">
        <v>8271</v>
      </c>
      <c r="I684" s="2"/>
      <c r="J684" s="210">
        <v>0</v>
      </c>
      <c r="K684" s="210">
        <v>0</v>
      </c>
      <c r="L684" s="210">
        <v>0</v>
      </c>
      <c r="M684" s="210">
        <v>0</v>
      </c>
      <c r="N684" s="210">
        <v>0</v>
      </c>
      <c r="O684" s="210">
        <v>0</v>
      </c>
      <c r="P684" s="210">
        <v>0</v>
      </c>
      <c r="Q684" s="210">
        <v>0</v>
      </c>
      <c r="R684" s="210">
        <v>0</v>
      </c>
      <c r="S684" s="210">
        <v>0</v>
      </c>
      <c r="T684" s="210">
        <v>0</v>
      </c>
      <c r="U684" s="210">
        <v>1</v>
      </c>
      <c r="V684" s="210">
        <v>1</v>
      </c>
      <c r="W684" s="210">
        <v>1</v>
      </c>
      <c r="X684" s="210">
        <v>1</v>
      </c>
      <c r="Y684" s="210">
        <v>1</v>
      </c>
      <c r="Z684" s="210">
        <v>1</v>
      </c>
      <c r="AA684" s="210">
        <v>1</v>
      </c>
      <c r="AB684" s="210">
        <v>1</v>
      </c>
      <c r="AC684" s="210">
        <v>1</v>
      </c>
      <c r="AD684" s="210">
        <v>1</v>
      </c>
      <c r="AE684" s="210">
        <v>1</v>
      </c>
      <c r="AF684" s="210">
        <v>1</v>
      </c>
      <c r="AG684" s="210">
        <v>1</v>
      </c>
      <c r="AH684" s="210">
        <v>1</v>
      </c>
      <c r="AI684" s="210">
        <v>1</v>
      </c>
      <c r="AJ684" s="210">
        <v>1</v>
      </c>
      <c r="AK684" s="210">
        <v>1</v>
      </c>
      <c r="AL684" s="210">
        <v>1</v>
      </c>
      <c r="AM684" s="210">
        <v>1</v>
      </c>
      <c r="AN684" s="210">
        <v>1</v>
      </c>
      <c r="AO684" s="210">
        <v>1</v>
      </c>
      <c r="AP684" s="210">
        <v>1</v>
      </c>
      <c r="AQ684" s="210">
        <v>1</v>
      </c>
      <c r="AR684" s="210">
        <v>1</v>
      </c>
      <c r="AS684" s="210">
        <v>1</v>
      </c>
      <c r="AT684" s="210">
        <v>1</v>
      </c>
      <c r="AU684" s="210">
        <v>1</v>
      </c>
      <c r="AV684" s="210">
        <v>1</v>
      </c>
      <c r="AW684" s="210">
        <v>1</v>
      </c>
      <c r="AX684" s="210">
        <v>1</v>
      </c>
      <c r="AY684" s="210">
        <v>1</v>
      </c>
      <c r="AZ684" s="210">
        <v>1</v>
      </c>
      <c r="BA684" s="210">
        <v>1</v>
      </c>
      <c r="BB684" s="210">
        <v>1</v>
      </c>
      <c r="BC684" s="210">
        <v>1</v>
      </c>
      <c r="BD684" s="210">
        <v>1</v>
      </c>
      <c r="BE684" s="210">
        <v>1</v>
      </c>
      <c r="BF684" s="210">
        <v>1</v>
      </c>
      <c r="BG684" s="210">
        <v>1</v>
      </c>
      <c r="BH684" s="210">
        <v>1</v>
      </c>
      <c r="BI684" s="210">
        <v>1</v>
      </c>
      <c r="BJ684" s="210">
        <v>1</v>
      </c>
      <c r="BK684" s="210">
        <v>1</v>
      </c>
      <c r="BL684" s="210">
        <v>1</v>
      </c>
      <c r="BM684" s="210">
        <v>1</v>
      </c>
      <c r="BN684" s="210">
        <v>1</v>
      </c>
      <c r="BO684" s="210">
        <v>1</v>
      </c>
      <c r="BP684" s="210">
        <v>1</v>
      </c>
      <c r="BQ684" s="210">
        <v>1</v>
      </c>
      <c r="BR684" s="210">
        <v>1</v>
      </c>
      <c r="BS684" s="210">
        <v>1</v>
      </c>
      <c r="BT684" s="210">
        <v>1</v>
      </c>
      <c r="BU684" s="210"/>
      <c r="BV684" s="210"/>
      <c r="BW684" s="210"/>
      <c r="BX684" s="210"/>
      <c r="BY684" s="210"/>
      <c r="BZ684" s="210"/>
      <c r="CA684" s="210"/>
      <c r="CB684" s="210"/>
      <c r="CC684" s="210"/>
      <c r="CD684" s="210"/>
      <c r="CE684" s="210"/>
      <c r="CF684" s="210"/>
      <c r="CG684" s="210"/>
      <c r="CH684" s="210"/>
      <c r="CI684" s="210"/>
      <c r="CJ684" s="210"/>
      <c r="CK684" s="210"/>
      <c r="CL684" s="210"/>
      <c r="CM684" s="210"/>
      <c r="CN684" s="210"/>
      <c r="CO684" s="210"/>
      <c r="CP684" s="210"/>
      <c r="CQ684" s="210"/>
      <c r="CR684" s="210"/>
      <c r="CS684" s="144"/>
      <c r="CT684" s="144"/>
    </row>
    <row r="685" spans="1:98" ht="15">
      <c r="A685" s="208" t="s">
        <v>8334</v>
      </c>
      <c r="B685" s="285" t="s">
        <v>864</v>
      </c>
      <c r="C685" s="209" t="s">
        <v>562</v>
      </c>
      <c r="D685" s="259"/>
      <c r="E685" s="209" t="s">
        <v>5135</v>
      </c>
      <c r="F685" s="209" t="s">
        <v>38</v>
      </c>
      <c r="G685" s="216" t="s">
        <v>35</v>
      </c>
      <c r="H685" s="209" t="s">
        <v>8271</v>
      </c>
      <c r="I685" s="2"/>
      <c r="J685" s="210">
        <v>0</v>
      </c>
      <c r="K685" s="210">
        <v>0</v>
      </c>
      <c r="L685" s="210">
        <v>0</v>
      </c>
      <c r="M685" s="210">
        <v>0</v>
      </c>
      <c r="N685" s="210">
        <v>0</v>
      </c>
      <c r="O685" s="210">
        <v>0</v>
      </c>
      <c r="P685" s="210">
        <v>0</v>
      </c>
      <c r="Q685" s="210">
        <v>0</v>
      </c>
      <c r="R685" s="210">
        <v>0</v>
      </c>
      <c r="S685" s="210">
        <v>0</v>
      </c>
      <c r="T685" s="210">
        <v>0</v>
      </c>
      <c r="U685" s="210">
        <v>1</v>
      </c>
      <c r="V685" s="210">
        <v>1</v>
      </c>
      <c r="W685" s="210">
        <v>1</v>
      </c>
      <c r="X685" s="210">
        <v>1</v>
      </c>
      <c r="Y685" s="210">
        <v>1</v>
      </c>
      <c r="Z685" s="210">
        <v>1</v>
      </c>
      <c r="AA685" s="210">
        <v>1</v>
      </c>
      <c r="AB685" s="210">
        <v>1</v>
      </c>
      <c r="AC685" s="210">
        <v>1</v>
      </c>
      <c r="AD685" s="210">
        <v>1</v>
      </c>
      <c r="AE685" s="210">
        <v>1</v>
      </c>
      <c r="AF685" s="210">
        <v>1</v>
      </c>
      <c r="AG685" s="210">
        <v>1</v>
      </c>
      <c r="AH685" s="210">
        <v>1</v>
      </c>
      <c r="AI685" s="210">
        <v>1</v>
      </c>
      <c r="AJ685" s="210">
        <v>1</v>
      </c>
      <c r="AK685" s="210">
        <v>1</v>
      </c>
      <c r="AL685" s="210">
        <v>1</v>
      </c>
      <c r="AM685" s="210">
        <v>1</v>
      </c>
      <c r="AN685" s="210">
        <v>1</v>
      </c>
      <c r="AO685" s="210">
        <v>1</v>
      </c>
      <c r="AP685" s="210">
        <v>1</v>
      </c>
      <c r="AQ685" s="210">
        <v>1</v>
      </c>
      <c r="AR685" s="210">
        <v>1</v>
      </c>
      <c r="AS685" s="210">
        <v>1</v>
      </c>
      <c r="AT685" s="210">
        <v>1</v>
      </c>
      <c r="AU685" s="210">
        <v>1</v>
      </c>
      <c r="AV685" s="210">
        <v>1</v>
      </c>
      <c r="AW685" s="210">
        <v>1</v>
      </c>
      <c r="AX685" s="210">
        <v>1</v>
      </c>
      <c r="AY685" s="210">
        <v>1</v>
      </c>
      <c r="AZ685" s="210">
        <v>1</v>
      </c>
      <c r="BA685" s="210">
        <v>1</v>
      </c>
      <c r="BB685" s="210">
        <v>1</v>
      </c>
      <c r="BC685" s="210">
        <v>1</v>
      </c>
      <c r="BD685" s="210">
        <v>1</v>
      </c>
      <c r="BE685" s="210">
        <v>1</v>
      </c>
      <c r="BF685" s="210">
        <v>1</v>
      </c>
      <c r="BG685" s="210">
        <v>1</v>
      </c>
      <c r="BH685" s="210">
        <v>1</v>
      </c>
      <c r="BI685" s="210">
        <v>1</v>
      </c>
      <c r="BJ685" s="210">
        <v>1</v>
      </c>
      <c r="BK685" s="210">
        <v>1</v>
      </c>
      <c r="BL685" s="210">
        <v>1</v>
      </c>
      <c r="BM685" s="210">
        <v>1</v>
      </c>
      <c r="BN685" s="210">
        <v>1</v>
      </c>
      <c r="BO685" s="210">
        <v>1</v>
      </c>
      <c r="BP685" s="210">
        <v>1</v>
      </c>
      <c r="BQ685" s="210">
        <v>1</v>
      </c>
      <c r="BR685" s="210">
        <v>1</v>
      </c>
      <c r="BS685" s="210">
        <v>1</v>
      </c>
      <c r="BT685" s="210">
        <v>1</v>
      </c>
      <c r="BU685" s="210"/>
      <c r="BV685" s="210"/>
      <c r="BW685" s="210"/>
      <c r="BX685" s="210"/>
      <c r="BY685" s="210"/>
      <c r="BZ685" s="210"/>
      <c r="CA685" s="210"/>
      <c r="CB685" s="210"/>
      <c r="CC685" s="210"/>
      <c r="CD685" s="210"/>
      <c r="CE685" s="210"/>
      <c r="CF685" s="210"/>
      <c r="CG685" s="210"/>
      <c r="CH685" s="210"/>
      <c r="CI685" s="210"/>
      <c r="CJ685" s="210"/>
      <c r="CK685" s="210"/>
      <c r="CL685" s="210"/>
      <c r="CM685" s="210"/>
      <c r="CN685" s="210"/>
      <c r="CO685" s="210"/>
      <c r="CP685" s="210"/>
      <c r="CQ685" s="210"/>
      <c r="CR685" s="210"/>
      <c r="CS685" s="144"/>
      <c r="CT685" s="144"/>
    </row>
    <row r="686" spans="1:98" ht="15">
      <c r="A686" s="208" t="s">
        <v>8334</v>
      </c>
      <c r="B686" s="285" t="s">
        <v>867</v>
      </c>
      <c r="C686" s="209" t="s">
        <v>562</v>
      </c>
      <c r="D686" s="259"/>
      <c r="E686" s="209" t="s">
        <v>5135</v>
      </c>
      <c r="F686" s="209" t="s">
        <v>38</v>
      </c>
      <c r="G686" s="216" t="s">
        <v>35</v>
      </c>
      <c r="H686" s="209" t="s">
        <v>8271</v>
      </c>
      <c r="I686" s="2"/>
      <c r="J686" s="210">
        <v>0</v>
      </c>
      <c r="K686" s="210">
        <v>0</v>
      </c>
      <c r="L686" s="210">
        <v>0</v>
      </c>
      <c r="M686" s="210">
        <v>0</v>
      </c>
      <c r="N686" s="210">
        <v>0</v>
      </c>
      <c r="O686" s="210">
        <v>0</v>
      </c>
      <c r="P686" s="210">
        <v>0</v>
      </c>
      <c r="Q686" s="210">
        <v>0</v>
      </c>
      <c r="R686" s="210">
        <v>0</v>
      </c>
      <c r="S686" s="210">
        <v>0</v>
      </c>
      <c r="T686" s="210">
        <v>0</v>
      </c>
      <c r="U686" s="210">
        <v>1</v>
      </c>
      <c r="V686" s="210">
        <v>1</v>
      </c>
      <c r="W686" s="210">
        <v>1</v>
      </c>
      <c r="X686" s="210">
        <v>1</v>
      </c>
      <c r="Y686" s="210">
        <v>1</v>
      </c>
      <c r="Z686" s="210">
        <v>1</v>
      </c>
      <c r="AA686" s="210">
        <v>1</v>
      </c>
      <c r="AB686" s="210">
        <v>1</v>
      </c>
      <c r="AC686" s="210">
        <v>1</v>
      </c>
      <c r="AD686" s="210">
        <v>1</v>
      </c>
      <c r="AE686" s="210">
        <v>1</v>
      </c>
      <c r="AF686" s="210">
        <v>1</v>
      </c>
      <c r="AG686" s="210">
        <v>1</v>
      </c>
      <c r="AH686" s="210">
        <v>1</v>
      </c>
      <c r="AI686" s="210">
        <v>1</v>
      </c>
      <c r="AJ686" s="210">
        <v>1</v>
      </c>
      <c r="AK686" s="210">
        <v>1</v>
      </c>
      <c r="AL686" s="210">
        <v>1</v>
      </c>
      <c r="AM686" s="210">
        <v>1</v>
      </c>
      <c r="AN686" s="210">
        <v>1</v>
      </c>
      <c r="AO686" s="210">
        <v>1</v>
      </c>
      <c r="AP686" s="210">
        <v>1</v>
      </c>
      <c r="AQ686" s="210">
        <v>1</v>
      </c>
      <c r="AR686" s="210">
        <v>1</v>
      </c>
      <c r="AS686" s="210">
        <v>1</v>
      </c>
      <c r="AT686" s="210">
        <v>1</v>
      </c>
      <c r="AU686" s="210">
        <v>1</v>
      </c>
      <c r="AV686" s="210">
        <v>1</v>
      </c>
      <c r="AW686" s="210">
        <v>1</v>
      </c>
      <c r="AX686" s="210">
        <v>1</v>
      </c>
      <c r="AY686" s="210">
        <v>1</v>
      </c>
      <c r="AZ686" s="210">
        <v>1</v>
      </c>
      <c r="BA686" s="210">
        <v>1</v>
      </c>
      <c r="BB686" s="210">
        <v>1</v>
      </c>
      <c r="BC686" s="210">
        <v>1</v>
      </c>
      <c r="BD686" s="210">
        <v>1</v>
      </c>
      <c r="BE686" s="210">
        <v>1</v>
      </c>
      <c r="BF686" s="210">
        <v>1</v>
      </c>
      <c r="BG686" s="210">
        <v>1</v>
      </c>
      <c r="BH686" s="210">
        <v>1</v>
      </c>
      <c r="BI686" s="210">
        <v>1</v>
      </c>
      <c r="BJ686" s="210">
        <v>1</v>
      </c>
      <c r="BK686" s="210">
        <v>1</v>
      </c>
      <c r="BL686" s="210">
        <v>1</v>
      </c>
      <c r="BM686" s="210">
        <v>1</v>
      </c>
      <c r="BN686" s="210">
        <v>1</v>
      </c>
      <c r="BO686" s="210">
        <v>1</v>
      </c>
      <c r="BP686" s="210">
        <v>1</v>
      </c>
      <c r="BQ686" s="210">
        <v>1</v>
      </c>
      <c r="BR686" s="210">
        <v>1</v>
      </c>
      <c r="BS686" s="210">
        <v>1</v>
      </c>
      <c r="BT686" s="210">
        <v>1</v>
      </c>
      <c r="BU686" s="210"/>
      <c r="BV686" s="210"/>
      <c r="BW686" s="210"/>
      <c r="BX686" s="210"/>
      <c r="BY686" s="210"/>
      <c r="BZ686" s="210"/>
      <c r="CA686" s="210"/>
      <c r="CB686" s="210"/>
      <c r="CC686" s="210"/>
      <c r="CD686" s="210"/>
      <c r="CE686" s="210"/>
      <c r="CF686" s="210"/>
      <c r="CG686" s="210"/>
      <c r="CH686" s="210"/>
      <c r="CI686" s="210"/>
      <c r="CJ686" s="210"/>
      <c r="CK686" s="210"/>
      <c r="CL686" s="210"/>
      <c r="CM686" s="210"/>
      <c r="CN686" s="210"/>
      <c r="CO686" s="210"/>
      <c r="CP686" s="210"/>
      <c r="CQ686" s="210"/>
      <c r="CR686" s="210"/>
      <c r="CS686" s="144"/>
      <c r="CT686" s="144"/>
    </row>
    <row r="687" spans="1:98" ht="15">
      <c r="A687" s="208" t="s">
        <v>8334</v>
      </c>
      <c r="B687" s="285" t="s">
        <v>870</v>
      </c>
      <c r="C687" s="209" t="s">
        <v>562</v>
      </c>
      <c r="D687" s="259"/>
      <c r="E687" s="209" t="s">
        <v>5135</v>
      </c>
      <c r="F687" s="209" t="s">
        <v>38</v>
      </c>
      <c r="G687" s="216" t="s">
        <v>35</v>
      </c>
      <c r="H687" s="209" t="s">
        <v>8271</v>
      </c>
      <c r="I687" s="2"/>
      <c r="J687" s="210">
        <v>0</v>
      </c>
      <c r="K687" s="210">
        <v>0</v>
      </c>
      <c r="L687" s="210">
        <v>0</v>
      </c>
      <c r="M687" s="210">
        <v>0</v>
      </c>
      <c r="N687" s="210">
        <v>0</v>
      </c>
      <c r="O687" s="210">
        <v>0</v>
      </c>
      <c r="P687" s="210">
        <v>0</v>
      </c>
      <c r="Q687" s="210">
        <v>0</v>
      </c>
      <c r="R687" s="210">
        <v>0</v>
      </c>
      <c r="S687" s="210">
        <v>0</v>
      </c>
      <c r="T687" s="210">
        <v>0</v>
      </c>
      <c r="U687" s="210">
        <v>1</v>
      </c>
      <c r="V687" s="210">
        <v>1</v>
      </c>
      <c r="W687" s="210">
        <v>1</v>
      </c>
      <c r="X687" s="210">
        <v>1</v>
      </c>
      <c r="Y687" s="210">
        <v>1</v>
      </c>
      <c r="Z687" s="210">
        <v>1</v>
      </c>
      <c r="AA687" s="210">
        <v>1</v>
      </c>
      <c r="AB687" s="210">
        <v>1</v>
      </c>
      <c r="AC687" s="210">
        <v>1</v>
      </c>
      <c r="AD687" s="210">
        <v>1</v>
      </c>
      <c r="AE687" s="210">
        <v>1</v>
      </c>
      <c r="AF687" s="210">
        <v>1</v>
      </c>
      <c r="AG687" s="210">
        <v>1</v>
      </c>
      <c r="AH687" s="210">
        <v>1</v>
      </c>
      <c r="AI687" s="210">
        <v>1</v>
      </c>
      <c r="AJ687" s="210">
        <v>1</v>
      </c>
      <c r="AK687" s="210">
        <v>1</v>
      </c>
      <c r="AL687" s="210">
        <v>1</v>
      </c>
      <c r="AM687" s="210">
        <v>1</v>
      </c>
      <c r="AN687" s="210">
        <v>1</v>
      </c>
      <c r="AO687" s="210">
        <v>1</v>
      </c>
      <c r="AP687" s="210">
        <v>1</v>
      </c>
      <c r="AQ687" s="210">
        <v>1</v>
      </c>
      <c r="AR687" s="210">
        <v>1</v>
      </c>
      <c r="AS687" s="210">
        <v>1</v>
      </c>
      <c r="AT687" s="210">
        <v>1</v>
      </c>
      <c r="AU687" s="210">
        <v>1</v>
      </c>
      <c r="AV687" s="210">
        <v>1</v>
      </c>
      <c r="AW687" s="210">
        <v>1</v>
      </c>
      <c r="AX687" s="210">
        <v>1</v>
      </c>
      <c r="AY687" s="210">
        <v>1</v>
      </c>
      <c r="AZ687" s="210">
        <v>1</v>
      </c>
      <c r="BA687" s="210">
        <v>1</v>
      </c>
      <c r="BB687" s="210">
        <v>1</v>
      </c>
      <c r="BC687" s="210">
        <v>1</v>
      </c>
      <c r="BD687" s="210">
        <v>1</v>
      </c>
      <c r="BE687" s="210">
        <v>1</v>
      </c>
      <c r="BF687" s="210">
        <v>1</v>
      </c>
      <c r="BG687" s="210">
        <v>1</v>
      </c>
      <c r="BH687" s="210">
        <v>1</v>
      </c>
      <c r="BI687" s="210">
        <v>1</v>
      </c>
      <c r="BJ687" s="210">
        <v>1</v>
      </c>
      <c r="BK687" s="210">
        <v>1</v>
      </c>
      <c r="BL687" s="210">
        <v>1</v>
      </c>
      <c r="BM687" s="210">
        <v>1</v>
      </c>
      <c r="BN687" s="210">
        <v>1</v>
      </c>
      <c r="BO687" s="210">
        <v>1</v>
      </c>
      <c r="BP687" s="210">
        <v>1</v>
      </c>
      <c r="BQ687" s="210">
        <v>1</v>
      </c>
      <c r="BR687" s="210">
        <v>1</v>
      </c>
      <c r="BS687" s="210">
        <v>1</v>
      </c>
      <c r="BT687" s="210">
        <v>1</v>
      </c>
      <c r="BU687" s="210"/>
      <c r="BV687" s="210"/>
      <c r="BW687" s="210"/>
      <c r="BX687" s="210"/>
      <c r="BY687" s="210"/>
      <c r="BZ687" s="210"/>
      <c r="CA687" s="210"/>
      <c r="CB687" s="210"/>
      <c r="CC687" s="210"/>
      <c r="CD687" s="210"/>
      <c r="CE687" s="210"/>
      <c r="CF687" s="210"/>
      <c r="CG687" s="210"/>
      <c r="CH687" s="210"/>
      <c r="CI687" s="210"/>
      <c r="CJ687" s="210"/>
      <c r="CK687" s="210"/>
      <c r="CL687" s="210"/>
      <c r="CM687" s="210"/>
      <c r="CN687" s="210"/>
      <c r="CO687" s="210"/>
      <c r="CP687" s="210"/>
      <c r="CQ687" s="210"/>
      <c r="CR687" s="210"/>
      <c r="CS687" s="144"/>
      <c r="CT687" s="144"/>
    </row>
    <row r="688" spans="1:98" ht="15">
      <c r="A688" s="208" t="s">
        <v>8334</v>
      </c>
      <c r="B688" s="285" t="s">
        <v>873</v>
      </c>
      <c r="C688" s="209" t="s">
        <v>562</v>
      </c>
      <c r="D688" s="259"/>
      <c r="E688" s="209" t="s">
        <v>5135</v>
      </c>
      <c r="F688" s="209" t="s">
        <v>38</v>
      </c>
      <c r="G688" s="216" t="s">
        <v>35</v>
      </c>
      <c r="H688" s="209" t="s">
        <v>8271</v>
      </c>
      <c r="I688" s="2"/>
      <c r="J688" s="210">
        <v>0</v>
      </c>
      <c r="K688" s="210">
        <v>0</v>
      </c>
      <c r="L688" s="210">
        <v>0</v>
      </c>
      <c r="M688" s="210">
        <v>0</v>
      </c>
      <c r="N688" s="210">
        <v>0</v>
      </c>
      <c r="O688" s="210">
        <v>0</v>
      </c>
      <c r="P688" s="210">
        <v>0</v>
      </c>
      <c r="Q688" s="210">
        <v>0</v>
      </c>
      <c r="R688" s="210">
        <v>0</v>
      </c>
      <c r="S688" s="210">
        <v>0</v>
      </c>
      <c r="T688" s="210">
        <v>0</v>
      </c>
      <c r="U688" s="210">
        <v>1</v>
      </c>
      <c r="V688" s="210">
        <v>1</v>
      </c>
      <c r="W688" s="210">
        <v>1</v>
      </c>
      <c r="X688" s="210">
        <v>1</v>
      </c>
      <c r="Y688" s="210">
        <v>1</v>
      </c>
      <c r="Z688" s="210">
        <v>1</v>
      </c>
      <c r="AA688" s="210">
        <v>1</v>
      </c>
      <c r="AB688" s="210">
        <v>1</v>
      </c>
      <c r="AC688" s="210">
        <v>1</v>
      </c>
      <c r="AD688" s="210">
        <v>1</v>
      </c>
      <c r="AE688" s="210">
        <v>1</v>
      </c>
      <c r="AF688" s="210">
        <v>1</v>
      </c>
      <c r="AG688" s="210">
        <v>1</v>
      </c>
      <c r="AH688" s="210">
        <v>1</v>
      </c>
      <c r="AI688" s="210">
        <v>1</v>
      </c>
      <c r="AJ688" s="210">
        <v>1</v>
      </c>
      <c r="AK688" s="210">
        <v>1</v>
      </c>
      <c r="AL688" s="210">
        <v>1</v>
      </c>
      <c r="AM688" s="210">
        <v>1</v>
      </c>
      <c r="AN688" s="210">
        <v>1</v>
      </c>
      <c r="AO688" s="210">
        <v>1</v>
      </c>
      <c r="AP688" s="210">
        <v>1</v>
      </c>
      <c r="AQ688" s="210">
        <v>1</v>
      </c>
      <c r="AR688" s="210">
        <v>1</v>
      </c>
      <c r="AS688" s="210">
        <v>1</v>
      </c>
      <c r="AT688" s="210">
        <v>1</v>
      </c>
      <c r="AU688" s="210">
        <v>1</v>
      </c>
      <c r="AV688" s="210">
        <v>1</v>
      </c>
      <c r="AW688" s="210">
        <v>1</v>
      </c>
      <c r="AX688" s="210">
        <v>1</v>
      </c>
      <c r="AY688" s="210">
        <v>1</v>
      </c>
      <c r="AZ688" s="210">
        <v>1</v>
      </c>
      <c r="BA688" s="210">
        <v>1</v>
      </c>
      <c r="BB688" s="210">
        <v>1</v>
      </c>
      <c r="BC688" s="210">
        <v>1</v>
      </c>
      <c r="BD688" s="210">
        <v>1</v>
      </c>
      <c r="BE688" s="210">
        <v>1</v>
      </c>
      <c r="BF688" s="210">
        <v>1</v>
      </c>
      <c r="BG688" s="210">
        <v>1</v>
      </c>
      <c r="BH688" s="210">
        <v>1</v>
      </c>
      <c r="BI688" s="210">
        <v>1</v>
      </c>
      <c r="BJ688" s="210">
        <v>1</v>
      </c>
      <c r="BK688" s="210">
        <v>1</v>
      </c>
      <c r="BL688" s="210">
        <v>1</v>
      </c>
      <c r="BM688" s="210">
        <v>1</v>
      </c>
      <c r="BN688" s="210">
        <v>1</v>
      </c>
      <c r="BO688" s="210">
        <v>1</v>
      </c>
      <c r="BP688" s="210">
        <v>1</v>
      </c>
      <c r="BQ688" s="210">
        <v>1</v>
      </c>
      <c r="BR688" s="210">
        <v>1</v>
      </c>
      <c r="BS688" s="210">
        <v>1</v>
      </c>
      <c r="BT688" s="210">
        <v>1</v>
      </c>
      <c r="BU688" s="210"/>
      <c r="BV688" s="210"/>
      <c r="BW688" s="210"/>
      <c r="BX688" s="210"/>
      <c r="BY688" s="210"/>
      <c r="BZ688" s="210"/>
      <c r="CA688" s="210"/>
      <c r="CB688" s="210"/>
      <c r="CC688" s="210"/>
      <c r="CD688" s="210"/>
      <c r="CE688" s="210"/>
      <c r="CF688" s="210"/>
      <c r="CG688" s="210"/>
      <c r="CH688" s="210"/>
      <c r="CI688" s="210"/>
      <c r="CJ688" s="210"/>
      <c r="CK688" s="210"/>
      <c r="CL688" s="210"/>
      <c r="CM688" s="210"/>
      <c r="CN688" s="210"/>
      <c r="CO688" s="210"/>
      <c r="CP688" s="210"/>
      <c r="CQ688" s="210"/>
      <c r="CR688" s="210"/>
      <c r="CS688" s="144"/>
      <c r="CT688" s="144"/>
    </row>
    <row r="689" spans="1:98" ht="15">
      <c r="A689" s="208" t="s">
        <v>8334</v>
      </c>
      <c r="B689" s="285" t="s">
        <v>876</v>
      </c>
      <c r="C689" s="209" t="s">
        <v>562</v>
      </c>
      <c r="D689" s="259"/>
      <c r="E689" s="209" t="s">
        <v>5135</v>
      </c>
      <c r="F689" s="209" t="s">
        <v>38</v>
      </c>
      <c r="G689" s="216" t="s">
        <v>35</v>
      </c>
      <c r="H689" s="209" t="s">
        <v>8271</v>
      </c>
      <c r="I689" s="2"/>
      <c r="J689" s="210">
        <v>0</v>
      </c>
      <c r="K689" s="210">
        <v>0</v>
      </c>
      <c r="L689" s="210">
        <v>0</v>
      </c>
      <c r="M689" s="210">
        <v>0</v>
      </c>
      <c r="N689" s="210">
        <v>0</v>
      </c>
      <c r="O689" s="210">
        <v>0</v>
      </c>
      <c r="P689" s="210">
        <v>0</v>
      </c>
      <c r="Q689" s="210">
        <v>0</v>
      </c>
      <c r="R689" s="210">
        <v>0</v>
      </c>
      <c r="S689" s="210">
        <v>0</v>
      </c>
      <c r="T689" s="210">
        <v>0</v>
      </c>
      <c r="U689" s="210">
        <v>1</v>
      </c>
      <c r="V689" s="210">
        <v>1</v>
      </c>
      <c r="W689" s="210">
        <v>1</v>
      </c>
      <c r="X689" s="210">
        <v>1</v>
      </c>
      <c r="Y689" s="210">
        <v>1</v>
      </c>
      <c r="Z689" s="210">
        <v>1</v>
      </c>
      <c r="AA689" s="210">
        <v>1</v>
      </c>
      <c r="AB689" s="210">
        <v>1</v>
      </c>
      <c r="AC689" s="210">
        <v>1</v>
      </c>
      <c r="AD689" s="210">
        <v>1</v>
      </c>
      <c r="AE689" s="210">
        <v>1</v>
      </c>
      <c r="AF689" s="210">
        <v>1</v>
      </c>
      <c r="AG689" s="210">
        <v>1</v>
      </c>
      <c r="AH689" s="210">
        <v>1</v>
      </c>
      <c r="AI689" s="210">
        <v>1</v>
      </c>
      <c r="AJ689" s="210">
        <v>1</v>
      </c>
      <c r="AK689" s="210">
        <v>1</v>
      </c>
      <c r="AL689" s="210">
        <v>1</v>
      </c>
      <c r="AM689" s="210">
        <v>1</v>
      </c>
      <c r="AN689" s="210">
        <v>1</v>
      </c>
      <c r="AO689" s="210">
        <v>1</v>
      </c>
      <c r="AP689" s="210">
        <v>1</v>
      </c>
      <c r="AQ689" s="210">
        <v>1</v>
      </c>
      <c r="AR689" s="210">
        <v>1</v>
      </c>
      <c r="AS689" s="210">
        <v>1</v>
      </c>
      <c r="AT689" s="210">
        <v>1</v>
      </c>
      <c r="AU689" s="210">
        <v>1</v>
      </c>
      <c r="AV689" s="210">
        <v>1</v>
      </c>
      <c r="AW689" s="210">
        <v>1</v>
      </c>
      <c r="AX689" s="210">
        <v>1</v>
      </c>
      <c r="AY689" s="210">
        <v>1</v>
      </c>
      <c r="AZ689" s="210">
        <v>1</v>
      </c>
      <c r="BA689" s="210">
        <v>1</v>
      </c>
      <c r="BB689" s="210">
        <v>1</v>
      </c>
      <c r="BC689" s="210">
        <v>1</v>
      </c>
      <c r="BD689" s="210">
        <v>1</v>
      </c>
      <c r="BE689" s="210">
        <v>1</v>
      </c>
      <c r="BF689" s="210">
        <v>1</v>
      </c>
      <c r="BG689" s="210">
        <v>1</v>
      </c>
      <c r="BH689" s="210">
        <v>1</v>
      </c>
      <c r="BI689" s="210">
        <v>1</v>
      </c>
      <c r="BJ689" s="210">
        <v>1</v>
      </c>
      <c r="BK689" s="210">
        <v>1</v>
      </c>
      <c r="BL689" s="210">
        <v>1</v>
      </c>
      <c r="BM689" s="210">
        <v>1</v>
      </c>
      <c r="BN689" s="210">
        <v>1</v>
      </c>
      <c r="BO689" s="210">
        <v>1</v>
      </c>
      <c r="BP689" s="210">
        <v>1</v>
      </c>
      <c r="BQ689" s="210">
        <v>1</v>
      </c>
      <c r="BR689" s="210">
        <v>1</v>
      </c>
      <c r="BS689" s="210">
        <v>1</v>
      </c>
      <c r="BT689" s="210">
        <v>1</v>
      </c>
      <c r="BU689" s="210"/>
      <c r="BV689" s="210"/>
      <c r="BW689" s="210"/>
      <c r="BX689" s="210"/>
      <c r="BY689" s="210"/>
      <c r="BZ689" s="210"/>
      <c r="CA689" s="210"/>
      <c r="CB689" s="210"/>
      <c r="CC689" s="210"/>
      <c r="CD689" s="210"/>
      <c r="CE689" s="210"/>
      <c r="CF689" s="210"/>
      <c r="CG689" s="210"/>
      <c r="CH689" s="210"/>
      <c r="CI689" s="210"/>
      <c r="CJ689" s="210"/>
      <c r="CK689" s="210"/>
      <c r="CL689" s="210"/>
      <c r="CM689" s="210"/>
      <c r="CN689" s="210"/>
      <c r="CO689" s="210"/>
      <c r="CP689" s="210"/>
      <c r="CQ689" s="210"/>
      <c r="CR689" s="210"/>
      <c r="CS689" s="144"/>
      <c r="CT689" s="144"/>
    </row>
    <row r="690" spans="1:98" ht="15">
      <c r="A690" s="208" t="s">
        <v>8334</v>
      </c>
      <c r="B690" s="285" t="s">
        <v>879</v>
      </c>
      <c r="C690" s="209" t="s">
        <v>562</v>
      </c>
      <c r="D690" s="259"/>
      <c r="E690" s="209" t="s">
        <v>5135</v>
      </c>
      <c r="F690" s="209" t="s">
        <v>38</v>
      </c>
      <c r="G690" s="216" t="s">
        <v>35</v>
      </c>
      <c r="H690" s="209" t="s">
        <v>8271</v>
      </c>
      <c r="I690" s="2"/>
      <c r="J690" s="210">
        <v>0</v>
      </c>
      <c r="K690" s="210">
        <v>0</v>
      </c>
      <c r="L690" s="210">
        <v>0</v>
      </c>
      <c r="M690" s="210">
        <v>0</v>
      </c>
      <c r="N690" s="210">
        <v>0</v>
      </c>
      <c r="O690" s="210">
        <v>0</v>
      </c>
      <c r="P690" s="210">
        <v>0</v>
      </c>
      <c r="Q690" s="210">
        <v>0</v>
      </c>
      <c r="R690" s="210">
        <v>0</v>
      </c>
      <c r="S690" s="210">
        <v>0</v>
      </c>
      <c r="T690" s="210">
        <v>0</v>
      </c>
      <c r="U690" s="210">
        <v>1</v>
      </c>
      <c r="V690" s="210">
        <v>1</v>
      </c>
      <c r="W690" s="210">
        <v>1</v>
      </c>
      <c r="X690" s="210">
        <v>1</v>
      </c>
      <c r="Y690" s="210">
        <v>1</v>
      </c>
      <c r="Z690" s="210">
        <v>1</v>
      </c>
      <c r="AA690" s="210">
        <v>1</v>
      </c>
      <c r="AB690" s="210">
        <v>1</v>
      </c>
      <c r="AC690" s="210">
        <v>1</v>
      </c>
      <c r="AD690" s="210">
        <v>1</v>
      </c>
      <c r="AE690" s="210">
        <v>1</v>
      </c>
      <c r="AF690" s="210">
        <v>1</v>
      </c>
      <c r="AG690" s="210">
        <v>1</v>
      </c>
      <c r="AH690" s="210">
        <v>1</v>
      </c>
      <c r="AI690" s="210">
        <v>1</v>
      </c>
      <c r="AJ690" s="210">
        <v>1</v>
      </c>
      <c r="AK690" s="210">
        <v>1</v>
      </c>
      <c r="AL690" s="210">
        <v>1</v>
      </c>
      <c r="AM690" s="210">
        <v>1</v>
      </c>
      <c r="AN690" s="210">
        <v>1</v>
      </c>
      <c r="AO690" s="210">
        <v>1</v>
      </c>
      <c r="AP690" s="210">
        <v>1</v>
      </c>
      <c r="AQ690" s="210">
        <v>1</v>
      </c>
      <c r="AR690" s="210">
        <v>1</v>
      </c>
      <c r="AS690" s="210">
        <v>1</v>
      </c>
      <c r="AT690" s="210">
        <v>1</v>
      </c>
      <c r="AU690" s="210">
        <v>1</v>
      </c>
      <c r="AV690" s="210">
        <v>1</v>
      </c>
      <c r="AW690" s="210">
        <v>1</v>
      </c>
      <c r="AX690" s="210">
        <v>1</v>
      </c>
      <c r="AY690" s="210">
        <v>1</v>
      </c>
      <c r="AZ690" s="210">
        <v>1</v>
      </c>
      <c r="BA690" s="210">
        <v>1</v>
      </c>
      <c r="BB690" s="210">
        <v>1</v>
      </c>
      <c r="BC690" s="210">
        <v>1</v>
      </c>
      <c r="BD690" s="210">
        <v>1</v>
      </c>
      <c r="BE690" s="210">
        <v>1</v>
      </c>
      <c r="BF690" s="210">
        <v>1</v>
      </c>
      <c r="BG690" s="210">
        <v>1</v>
      </c>
      <c r="BH690" s="210">
        <v>1</v>
      </c>
      <c r="BI690" s="210">
        <v>1</v>
      </c>
      <c r="BJ690" s="210">
        <v>1</v>
      </c>
      <c r="BK690" s="210">
        <v>1</v>
      </c>
      <c r="BL690" s="210">
        <v>1</v>
      </c>
      <c r="BM690" s="210">
        <v>1</v>
      </c>
      <c r="BN690" s="210">
        <v>1</v>
      </c>
      <c r="BO690" s="210">
        <v>1</v>
      </c>
      <c r="BP690" s="210">
        <v>1</v>
      </c>
      <c r="BQ690" s="210">
        <v>1</v>
      </c>
      <c r="BR690" s="210">
        <v>1</v>
      </c>
      <c r="BS690" s="210">
        <v>1</v>
      </c>
      <c r="BT690" s="210">
        <v>1</v>
      </c>
      <c r="BU690" s="210"/>
      <c r="BV690" s="210"/>
      <c r="BW690" s="210"/>
      <c r="BX690" s="210"/>
      <c r="BY690" s="210"/>
      <c r="BZ690" s="210"/>
      <c r="CA690" s="210"/>
      <c r="CB690" s="210"/>
      <c r="CC690" s="210"/>
      <c r="CD690" s="210"/>
      <c r="CE690" s="210"/>
      <c r="CF690" s="210"/>
      <c r="CG690" s="210"/>
      <c r="CH690" s="210"/>
      <c r="CI690" s="210"/>
      <c r="CJ690" s="210"/>
      <c r="CK690" s="210"/>
      <c r="CL690" s="210"/>
      <c r="CM690" s="210"/>
      <c r="CN690" s="210"/>
      <c r="CO690" s="210"/>
      <c r="CP690" s="210"/>
      <c r="CQ690" s="210"/>
      <c r="CR690" s="210"/>
      <c r="CS690" s="144"/>
      <c r="CT690" s="144"/>
    </row>
    <row r="691" spans="1:98" ht="15">
      <c r="A691" s="208" t="s">
        <v>8334</v>
      </c>
      <c r="B691" s="285" t="s">
        <v>882</v>
      </c>
      <c r="C691" s="209" t="s">
        <v>562</v>
      </c>
      <c r="D691" s="259"/>
      <c r="E691" s="209" t="s">
        <v>5135</v>
      </c>
      <c r="F691" s="209" t="s">
        <v>38</v>
      </c>
      <c r="G691" s="216" t="s">
        <v>35</v>
      </c>
      <c r="H691" s="209" t="s">
        <v>8271</v>
      </c>
      <c r="I691" s="2"/>
      <c r="J691" s="210">
        <v>0</v>
      </c>
      <c r="K691" s="210">
        <v>0</v>
      </c>
      <c r="L691" s="210">
        <v>0</v>
      </c>
      <c r="M691" s="210">
        <v>0</v>
      </c>
      <c r="N691" s="210">
        <v>0</v>
      </c>
      <c r="O691" s="210">
        <v>0</v>
      </c>
      <c r="P691" s="210">
        <v>0</v>
      </c>
      <c r="Q691" s="210">
        <v>0</v>
      </c>
      <c r="R691" s="210">
        <v>0</v>
      </c>
      <c r="S691" s="210">
        <v>0</v>
      </c>
      <c r="T691" s="210">
        <v>0</v>
      </c>
      <c r="U691" s="210">
        <v>1</v>
      </c>
      <c r="V691" s="210">
        <v>1</v>
      </c>
      <c r="W691" s="210">
        <v>1</v>
      </c>
      <c r="X691" s="210">
        <v>1</v>
      </c>
      <c r="Y691" s="210">
        <v>1</v>
      </c>
      <c r="Z691" s="210">
        <v>1</v>
      </c>
      <c r="AA691" s="210">
        <v>1</v>
      </c>
      <c r="AB691" s="210">
        <v>1</v>
      </c>
      <c r="AC691" s="210">
        <v>1</v>
      </c>
      <c r="AD691" s="210">
        <v>1</v>
      </c>
      <c r="AE691" s="210">
        <v>1</v>
      </c>
      <c r="AF691" s="210">
        <v>1</v>
      </c>
      <c r="AG691" s="210">
        <v>1</v>
      </c>
      <c r="AH691" s="210">
        <v>1</v>
      </c>
      <c r="AI691" s="210">
        <v>1</v>
      </c>
      <c r="AJ691" s="210">
        <v>1</v>
      </c>
      <c r="AK691" s="210">
        <v>1</v>
      </c>
      <c r="AL691" s="210">
        <v>1</v>
      </c>
      <c r="AM691" s="210">
        <v>1</v>
      </c>
      <c r="AN691" s="210">
        <v>1</v>
      </c>
      <c r="AO691" s="210">
        <v>1</v>
      </c>
      <c r="AP691" s="210">
        <v>1</v>
      </c>
      <c r="AQ691" s="210">
        <v>1</v>
      </c>
      <c r="AR691" s="210">
        <v>1</v>
      </c>
      <c r="AS691" s="210">
        <v>1</v>
      </c>
      <c r="AT691" s="210">
        <v>1</v>
      </c>
      <c r="AU691" s="210">
        <v>1</v>
      </c>
      <c r="AV691" s="210">
        <v>1</v>
      </c>
      <c r="AW691" s="210">
        <v>1</v>
      </c>
      <c r="AX691" s="210">
        <v>1</v>
      </c>
      <c r="AY691" s="210">
        <v>1</v>
      </c>
      <c r="AZ691" s="210">
        <v>1</v>
      </c>
      <c r="BA691" s="210">
        <v>1</v>
      </c>
      <c r="BB691" s="210">
        <v>1</v>
      </c>
      <c r="BC691" s="210">
        <v>1</v>
      </c>
      <c r="BD691" s="210">
        <v>1</v>
      </c>
      <c r="BE691" s="210">
        <v>1</v>
      </c>
      <c r="BF691" s="210">
        <v>1</v>
      </c>
      <c r="BG691" s="210">
        <v>1</v>
      </c>
      <c r="BH691" s="210">
        <v>1</v>
      </c>
      <c r="BI691" s="210">
        <v>1</v>
      </c>
      <c r="BJ691" s="210">
        <v>1</v>
      </c>
      <c r="BK691" s="210">
        <v>1</v>
      </c>
      <c r="BL691" s="210">
        <v>1</v>
      </c>
      <c r="BM691" s="210">
        <v>1</v>
      </c>
      <c r="BN691" s="210">
        <v>1</v>
      </c>
      <c r="BO691" s="210">
        <v>1</v>
      </c>
      <c r="BP691" s="210">
        <v>1</v>
      </c>
      <c r="BQ691" s="210">
        <v>1</v>
      </c>
      <c r="BR691" s="210">
        <v>1</v>
      </c>
      <c r="BS691" s="210">
        <v>1</v>
      </c>
      <c r="BT691" s="210">
        <v>1</v>
      </c>
      <c r="BU691" s="210"/>
      <c r="BV691" s="210"/>
      <c r="BW691" s="210"/>
      <c r="BX691" s="210"/>
      <c r="BY691" s="210"/>
      <c r="BZ691" s="210"/>
      <c r="CA691" s="210"/>
      <c r="CB691" s="210"/>
      <c r="CC691" s="210"/>
      <c r="CD691" s="210"/>
      <c r="CE691" s="210"/>
      <c r="CF691" s="210"/>
      <c r="CG691" s="210"/>
      <c r="CH691" s="210"/>
      <c r="CI691" s="210"/>
      <c r="CJ691" s="210"/>
      <c r="CK691" s="210"/>
      <c r="CL691" s="210"/>
      <c r="CM691" s="210"/>
      <c r="CN691" s="210"/>
      <c r="CO691" s="210"/>
      <c r="CP691" s="210"/>
      <c r="CQ691" s="210"/>
      <c r="CR691" s="210"/>
      <c r="CS691" s="144"/>
      <c r="CT691" s="144"/>
    </row>
    <row r="692" spans="1:98" ht="15">
      <c r="A692" s="208" t="s">
        <v>8334</v>
      </c>
      <c r="B692" s="285" t="s">
        <v>885</v>
      </c>
      <c r="C692" s="209" t="s">
        <v>562</v>
      </c>
      <c r="D692" s="259"/>
      <c r="E692" s="209" t="s">
        <v>5163</v>
      </c>
      <c r="F692" s="209" t="s">
        <v>38</v>
      </c>
      <c r="G692" s="216" t="s">
        <v>35</v>
      </c>
      <c r="H692" s="209" t="s">
        <v>8271</v>
      </c>
      <c r="I692" s="2"/>
      <c r="J692" s="210">
        <v>0</v>
      </c>
      <c r="K692" s="210">
        <v>0</v>
      </c>
      <c r="L692" s="210">
        <v>0</v>
      </c>
      <c r="M692" s="210">
        <v>0</v>
      </c>
      <c r="N692" s="210">
        <v>0</v>
      </c>
      <c r="O692" s="210">
        <v>0</v>
      </c>
      <c r="P692" s="210">
        <v>0</v>
      </c>
      <c r="Q692" s="210">
        <v>0</v>
      </c>
      <c r="R692" s="210">
        <v>0</v>
      </c>
      <c r="S692" s="210">
        <v>0</v>
      </c>
      <c r="T692" s="210">
        <v>0</v>
      </c>
      <c r="U692" s="210">
        <v>1</v>
      </c>
      <c r="V692" s="210">
        <v>1</v>
      </c>
      <c r="W692" s="210">
        <v>1</v>
      </c>
      <c r="X692" s="210">
        <v>1</v>
      </c>
      <c r="Y692" s="210">
        <v>1</v>
      </c>
      <c r="Z692" s="210">
        <v>1</v>
      </c>
      <c r="AA692" s="210">
        <v>1</v>
      </c>
      <c r="AB692" s="210">
        <v>1</v>
      </c>
      <c r="AC692" s="210">
        <v>1</v>
      </c>
      <c r="AD692" s="210">
        <v>1</v>
      </c>
      <c r="AE692" s="210">
        <v>1</v>
      </c>
      <c r="AF692" s="210">
        <v>1</v>
      </c>
      <c r="AG692" s="210">
        <v>1</v>
      </c>
      <c r="AH692" s="210">
        <v>1</v>
      </c>
      <c r="AI692" s="210">
        <v>1</v>
      </c>
      <c r="AJ692" s="210">
        <v>1</v>
      </c>
      <c r="AK692" s="210">
        <v>1</v>
      </c>
      <c r="AL692" s="210">
        <v>1</v>
      </c>
      <c r="AM692" s="210">
        <v>1</v>
      </c>
      <c r="AN692" s="210">
        <v>1</v>
      </c>
      <c r="AO692" s="210">
        <v>1</v>
      </c>
      <c r="AP692" s="210">
        <v>1</v>
      </c>
      <c r="AQ692" s="210">
        <v>1</v>
      </c>
      <c r="AR692" s="210">
        <v>1</v>
      </c>
      <c r="AS692" s="210">
        <v>1</v>
      </c>
      <c r="AT692" s="210">
        <v>1</v>
      </c>
      <c r="AU692" s="210">
        <v>1</v>
      </c>
      <c r="AV692" s="210">
        <v>1</v>
      </c>
      <c r="AW692" s="210">
        <v>1</v>
      </c>
      <c r="AX692" s="210">
        <v>1</v>
      </c>
      <c r="AY692" s="210">
        <v>1</v>
      </c>
      <c r="AZ692" s="210">
        <v>1</v>
      </c>
      <c r="BA692" s="210">
        <v>1</v>
      </c>
      <c r="BB692" s="210">
        <v>1</v>
      </c>
      <c r="BC692" s="210">
        <v>1</v>
      </c>
      <c r="BD692" s="210">
        <v>1</v>
      </c>
      <c r="BE692" s="210">
        <v>1</v>
      </c>
      <c r="BF692" s="210">
        <v>1</v>
      </c>
      <c r="BG692" s="210">
        <v>1</v>
      </c>
      <c r="BH692" s="210">
        <v>1</v>
      </c>
      <c r="BI692" s="210">
        <v>1</v>
      </c>
      <c r="BJ692" s="210">
        <v>1</v>
      </c>
      <c r="BK692" s="210">
        <v>1</v>
      </c>
      <c r="BL692" s="210">
        <v>1</v>
      </c>
      <c r="BM692" s="210">
        <v>1</v>
      </c>
      <c r="BN692" s="210">
        <v>1</v>
      </c>
      <c r="BO692" s="210">
        <v>1</v>
      </c>
      <c r="BP692" s="210">
        <v>1</v>
      </c>
      <c r="BQ692" s="210">
        <v>1</v>
      </c>
      <c r="BR692" s="210">
        <v>1</v>
      </c>
      <c r="BS692" s="210">
        <v>1</v>
      </c>
      <c r="BT692" s="210">
        <v>1</v>
      </c>
      <c r="BU692" s="210"/>
      <c r="BV692" s="210"/>
      <c r="BW692" s="210"/>
      <c r="BX692" s="210"/>
      <c r="BY692" s="210"/>
      <c r="BZ692" s="210"/>
      <c r="CA692" s="210"/>
      <c r="CB692" s="210"/>
      <c r="CC692" s="210"/>
      <c r="CD692" s="210"/>
      <c r="CE692" s="210"/>
      <c r="CF692" s="210"/>
      <c r="CG692" s="210"/>
      <c r="CH692" s="210"/>
      <c r="CI692" s="210"/>
      <c r="CJ692" s="210"/>
      <c r="CK692" s="210"/>
      <c r="CL692" s="210"/>
      <c r="CM692" s="210"/>
      <c r="CN692" s="210"/>
      <c r="CO692" s="210"/>
      <c r="CP692" s="210"/>
      <c r="CQ692" s="210"/>
      <c r="CR692" s="210"/>
      <c r="CS692" s="144"/>
      <c r="CT692" s="144"/>
    </row>
    <row r="693" spans="1:98" ht="15">
      <c r="A693" s="208" t="s">
        <v>8334</v>
      </c>
      <c r="B693" s="285" t="s">
        <v>888</v>
      </c>
      <c r="C693" s="209" t="s">
        <v>562</v>
      </c>
      <c r="D693" s="259"/>
      <c r="E693" s="209" t="s">
        <v>5163</v>
      </c>
      <c r="F693" s="209" t="s">
        <v>38</v>
      </c>
      <c r="G693" s="216" t="s">
        <v>35</v>
      </c>
      <c r="H693" s="209" t="s">
        <v>8271</v>
      </c>
      <c r="I693" s="2"/>
      <c r="J693" s="210">
        <v>0</v>
      </c>
      <c r="K693" s="210">
        <v>0</v>
      </c>
      <c r="L693" s="210">
        <v>0</v>
      </c>
      <c r="M693" s="210">
        <v>0</v>
      </c>
      <c r="N693" s="210">
        <v>0</v>
      </c>
      <c r="O693" s="210">
        <v>0</v>
      </c>
      <c r="P693" s="210">
        <v>0</v>
      </c>
      <c r="Q693" s="210">
        <v>0</v>
      </c>
      <c r="R693" s="210">
        <v>0</v>
      </c>
      <c r="S693" s="210">
        <v>0</v>
      </c>
      <c r="T693" s="210">
        <v>0</v>
      </c>
      <c r="U693" s="210">
        <v>1</v>
      </c>
      <c r="V693" s="210">
        <v>1</v>
      </c>
      <c r="W693" s="210">
        <v>1</v>
      </c>
      <c r="X693" s="210">
        <v>1</v>
      </c>
      <c r="Y693" s="210">
        <v>1</v>
      </c>
      <c r="Z693" s="210">
        <v>1</v>
      </c>
      <c r="AA693" s="210">
        <v>1</v>
      </c>
      <c r="AB693" s="210">
        <v>1</v>
      </c>
      <c r="AC693" s="210">
        <v>1</v>
      </c>
      <c r="AD693" s="210">
        <v>1</v>
      </c>
      <c r="AE693" s="210">
        <v>1</v>
      </c>
      <c r="AF693" s="210">
        <v>1</v>
      </c>
      <c r="AG693" s="210">
        <v>1</v>
      </c>
      <c r="AH693" s="210">
        <v>1</v>
      </c>
      <c r="AI693" s="210">
        <v>1</v>
      </c>
      <c r="AJ693" s="210">
        <v>1</v>
      </c>
      <c r="AK693" s="210">
        <v>1</v>
      </c>
      <c r="AL693" s="210">
        <v>1</v>
      </c>
      <c r="AM693" s="210">
        <v>1</v>
      </c>
      <c r="AN693" s="210">
        <v>1</v>
      </c>
      <c r="AO693" s="210">
        <v>1</v>
      </c>
      <c r="AP693" s="210">
        <v>1</v>
      </c>
      <c r="AQ693" s="210">
        <v>1</v>
      </c>
      <c r="AR693" s="210">
        <v>1</v>
      </c>
      <c r="AS693" s="210">
        <v>1</v>
      </c>
      <c r="AT693" s="210">
        <v>1</v>
      </c>
      <c r="AU693" s="210">
        <v>1</v>
      </c>
      <c r="AV693" s="210">
        <v>1</v>
      </c>
      <c r="AW693" s="210">
        <v>1</v>
      </c>
      <c r="AX693" s="210">
        <v>1</v>
      </c>
      <c r="AY693" s="210">
        <v>1</v>
      </c>
      <c r="AZ693" s="210">
        <v>1</v>
      </c>
      <c r="BA693" s="210">
        <v>1</v>
      </c>
      <c r="BB693" s="210">
        <v>1</v>
      </c>
      <c r="BC693" s="210">
        <v>1</v>
      </c>
      <c r="BD693" s="210">
        <v>1</v>
      </c>
      <c r="BE693" s="210">
        <v>1</v>
      </c>
      <c r="BF693" s="210">
        <v>1</v>
      </c>
      <c r="BG693" s="210">
        <v>1</v>
      </c>
      <c r="BH693" s="210">
        <v>1</v>
      </c>
      <c r="BI693" s="210">
        <v>1</v>
      </c>
      <c r="BJ693" s="210">
        <v>1</v>
      </c>
      <c r="BK693" s="210">
        <v>1</v>
      </c>
      <c r="BL693" s="210">
        <v>1</v>
      </c>
      <c r="BM693" s="210">
        <v>1</v>
      </c>
      <c r="BN693" s="210">
        <v>1</v>
      </c>
      <c r="BO693" s="210">
        <v>1</v>
      </c>
      <c r="BP693" s="210">
        <v>1</v>
      </c>
      <c r="BQ693" s="210">
        <v>1</v>
      </c>
      <c r="BR693" s="210">
        <v>1</v>
      </c>
      <c r="BS693" s="210">
        <v>1</v>
      </c>
      <c r="BT693" s="210">
        <v>1</v>
      </c>
      <c r="BU693" s="210"/>
      <c r="BV693" s="210"/>
      <c r="BW693" s="210"/>
      <c r="BX693" s="210"/>
      <c r="BY693" s="210"/>
      <c r="BZ693" s="210"/>
      <c r="CA693" s="210"/>
      <c r="CB693" s="210"/>
      <c r="CC693" s="210"/>
      <c r="CD693" s="210"/>
      <c r="CE693" s="210"/>
      <c r="CF693" s="210"/>
      <c r="CG693" s="210"/>
      <c r="CH693" s="210"/>
      <c r="CI693" s="210"/>
      <c r="CJ693" s="210"/>
      <c r="CK693" s="210"/>
      <c r="CL693" s="210"/>
      <c r="CM693" s="210"/>
      <c r="CN693" s="210"/>
      <c r="CO693" s="210"/>
      <c r="CP693" s="210"/>
      <c r="CQ693" s="210"/>
      <c r="CR693" s="210"/>
      <c r="CS693" s="144"/>
      <c r="CT693" s="144"/>
    </row>
    <row r="694" spans="1:98" ht="15">
      <c r="A694" s="208" t="s">
        <v>8334</v>
      </c>
      <c r="B694" s="285" t="s">
        <v>891</v>
      </c>
      <c r="C694" s="209" t="s">
        <v>562</v>
      </c>
      <c r="D694" s="259"/>
      <c r="E694" s="209" t="s">
        <v>5163</v>
      </c>
      <c r="F694" s="209" t="s">
        <v>38</v>
      </c>
      <c r="G694" s="216" t="s">
        <v>35</v>
      </c>
      <c r="H694" s="209" t="s">
        <v>8271</v>
      </c>
      <c r="I694" s="2"/>
      <c r="J694" s="210">
        <v>0</v>
      </c>
      <c r="K694" s="210">
        <v>0</v>
      </c>
      <c r="L694" s="210">
        <v>0</v>
      </c>
      <c r="M694" s="210">
        <v>0</v>
      </c>
      <c r="N694" s="210">
        <v>0</v>
      </c>
      <c r="O694" s="210">
        <v>0</v>
      </c>
      <c r="P694" s="210">
        <v>0</v>
      </c>
      <c r="Q694" s="210">
        <v>0</v>
      </c>
      <c r="R694" s="210">
        <v>0</v>
      </c>
      <c r="S694" s="210">
        <v>0</v>
      </c>
      <c r="T694" s="210">
        <v>0</v>
      </c>
      <c r="U694" s="210">
        <v>1</v>
      </c>
      <c r="V694" s="210">
        <v>1</v>
      </c>
      <c r="W694" s="210">
        <v>1</v>
      </c>
      <c r="X694" s="210">
        <v>1</v>
      </c>
      <c r="Y694" s="210">
        <v>1</v>
      </c>
      <c r="Z694" s="210">
        <v>1</v>
      </c>
      <c r="AA694" s="210">
        <v>1</v>
      </c>
      <c r="AB694" s="210">
        <v>1</v>
      </c>
      <c r="AC694" s="210">
        <v>1</v>
      </c>
      <c r="AD694" s="210">
        <v>1</v>
      </c>
      <c r="AE694" s="210">
        <v>1</v>
      </c>
      <c r="AF694" s="210">
        <v>1</v>
      </c>
      <c r="AG694" s="210">
        <v>1</v>
      </c>
      <c r="AH694" s="210">
        <v>1</v>
      </c>
      <c r="AI694" s="210">
        <v>1</v>
      </c>
      <c r="AJ694" s="210">
        <v>1</v>
      </c>
      <c r="AK694" s="210">
        <v>1</v>
      </c>
      <c r="AL694" s="210">
        <v>1</v>
      </c>
      <c r="AM694" s="210">
        <v>1</v>
      </c>
      <c r="AN694" s="210">
        <v>1</v>
      </c>
      <c r="AO694" s="210">
        <v>1</v>
      </c>
      <c r="AP694" s="210">
        <v>1</v>
      </c>
      <c r="AQ694" s="210">
        <v>1</v>
      </c>
      <c r="AR694" s="210">
        <v>1</v>
      </c>
      <c r="AS694" s="210">
        <v>1</v>
      </c>
      <c r="AT694" s="210">
        <v>1</v>
      </c>
      <c r="AU694" s="210">
        <v>1</v>
      </c>
      <c r="AV694" s="210">
        <v>1</v>
      </c>
      <c r="AW694" s="210">
        <v>1</v>
      </c>
      <c r="AX694" s="210">
        <v>1</v>
      </c>
      <c r="AY694" s="210">
        <v>1</v>
      </c>
      <c r="AZ694" s="210">
        <v>1</v>
      </c>
      <c r="BA694" s="210">
        <v>1</v>
      </c>
      <c r="BB694" s="210">
        <v>1</v>
      </c>
      <c r="BC694" s="210">
        <v>1</v>
      </c>
      <c r="BD694" s="210">
        <v>1</v>
      </c>
      <c r="BE694" s="210">
        <v>1</v>
      </c>
      <c r="BF694" s="210">
        <v>1</v>
      </c>
      <c r="BG694" s="210">
        <v>1</v>
      </c>
      <c r="BH694" s="210">
        <v>1</v>
      </c>
      <c r="BI694" s="210">
        <v>1</v>
      </c>
      <c r="BJ694" s="210">
        <v>1</v>
      </c>
      <c r="BK694" s="210">
        <v>1</v>
      </c>
      <c r="BL694" s="210">
        <v>1</v>
      </c>
      <c r="BM694" s="210">
        <v>1</v>
      </c>
      <c r="BN694" s="210">
        <v>1</v>
      </c>
      <c r="BO694" s="210">
        <v>1</v>
      </c>
      <c r="BP694" s="210">
        <v>1</v>
      </c>
      <c r="BQ694" s="210">
        <v>1</v>
      </c>
      <c r="BR694" s="210">
        <v>1</v>
      </c>
      <c r="BS694" s="210">
        <v>1</v>
      </c>
      <c r="BT694" s="210">
        <v>1</v>
      </c>
      <c r="BU694" s="210"/>
      <c r="BV694" s="210"/>
      <c r="BW694" s="210"/>
      <c r="BX694" s="210"/>
      <c r="BY694" s="210"/>
      <c r="BZ694" s="210"/>
      <c r="CA694" s="210"/>
      <c r="CB694" s="210"/>
      <c r="CC694" s="210"/>
      <c r="CD694" s="210"/>
      <c r="CE694" s="210"/>
      <c r="CF694" s="210"/>
      <c r="CG694" s="210"/>
      <c r="CH694" s="210"/>
      <c r="CI694" s="210"/>
      <c r="CJ694" s="210"/>
      <c r="CK694" s="210"/>
      <c r="CL694" s="210"/>
      <c r="CM694" s="210"/>
      <c r="CN694" s="210"/>
      <c r="CO694" s="210"/>
      <c r="CP694" s="210"/>
      <c r="CQ694" s="210"/>
      <c r="CR694" s="210"/>
      <c r="CS694" s="144"/>
      <c r="CT694" s="144"/>
    </row>
    <row r="695" spans="1:98" ht="15">
      <c r="A695" s="208" t="s">
        <v>8334</v>
      </c>
      <c r="B695" s="285" t="s">
        <v>894</v>
      </c>
      <c r="C695" s="209" t="s">
        <v>562</v>
      </c>
      <c r="D695" s="259"/>
      <c r="E695" s="209" t="s">
        <v>5163</v>
      </c>
      <c r="F695" s="209" t="s">
        <v>38</v>
      </c>
      <c r="G695" s="216" t="s">
        <v>35</v>
      </c>
      <c r="H695" s="209" t="s">
        <v>8271</v>
      </c>
      <c r="I695" s="2"/>
      <c r="J695" s="210">
        <v>0</v>
      </c>
      <c r="K695" s="210">
        <v>0</v>
      </c>
      <c r="L695" s="210">
        <v>0</v>
      </c>
      <c r="M695" s="210">
        <v>0</v>
      </c>
      <c r="N695" s="210">
        <v>0</v>
      </c>
      <c r="O695" s="210">
        <v>0</v>
      </c>
      <c r="P695" s="210">
        <v>0</v>
      </c>
      <c r="Q695" s="210">
        <v>0</v>
      </c>
      <c r="R695" s="210">
        <v>0</v>
      </c>
      <c r="S695" s="210">
        <v>0</v>
      </c>
      <c r="T695" s="210">
        <v>0</v>
      </c>
      <c r="U695" s="210">
        <v>1</v>
      </c>
      <c r="V695" s="210">
        <v>1</v>
      </c>
      <c r="W695" s="210">
        <v>1</v>
      </c>
      <c r="X695" s="210">
        <v>1</v>
      </c>
      <c r="Y695" s="210">
        <v>1</v>
      </c>
      <c r="Z695" s="210">
        <v>1</v>
      </c>
      <c r="AA695" s="210">
        <v>1</v>
      </c>
      <c r="AB695" s="210">
        <v>1</v>
      </c>
      <c r="AC695" s="210">
        <v>1</v>
      </c>
      <c r="AD695" s="210">
        <v>1</v>
      </c>
      <c r="AE695" s="210">
        <v>1</v>
      </c>
      <c r="AF695" s="210">
        <v>1</v>
      </c>
      <c r="AG695" s="210">
        <v>1</v>
      </c>
      <c r="AH695" s="210">
        <v>1</v>
      </c>
      <c r="AI695" s="210">
        <v>1</v>
      </c>
      <c r="AJ695" s="210">
        <v>1</v>
      </c>
      <c r="AK695" s="210">
        <v>1</v>
      </c>
      <c r="AL695" s="210">
        <v>1</v>
      </c>
      <c r="AM695" s="210">
        <v>1</v>
      </c>
      <c r="AN695" s="210">
        <v>1</v>
      </c>
      <c r="AO695" s="210">
        <v>1</v>
      </c>
      <c r="AP695" s="210">
        <v>1</v>
      </c>
      <c r="AQ695" s="210">
        <v>1</v>
      </c>
      <c r="AR695" s="210">
        <v>1</v>
      </c>
      <c r="AS695" s="210">
        <v>1</v>
      </c>
      <c r="AT695" s="210">
        <v>1</v>
      </c>
      <c r="AU695" s="210">
        <v>1</v>
      </c>
      <c r="AV695" s="210">
        <v>1</v>
      </c>
      <c r="AW695" s="210">
        <v>1</v>
      </c>
      <c r="AX695" s="210">
        <v>1</v>
      </c>
      <c r="AY695" s="210">
        <v>1</v>
      </c>
      <c r="AZ695" s="210">
        <v>1</v>
      </c>
      <c r="BA695" s="210">
        <v>1</v>
      </c>
      <c r="BB695" s="210">
        <v>1</v>
      </c>
      <c r="BC695" s="210">
        <v>1</v>
      </c>
      <c r="BD695" s="210">
        <v>1</v>
      </c>
      <c r="BE695" s="210">
        <v>1</v>
      </c>
      <c r="BF695" s="210">
        <v>1</v>
      </c>
      <c r="BG695" s="210">
        <v>1</v>
      </c>
      <c r="BH695" s="210">
        <v>1</v>
      </c>
      <c r="BI695" s="210">
        <v>1</v>
      </c>
      <c r="BJ695" s="210">
        <v>1</v>
      </c>
      <c r="BK695" s="210">
        <v>1</v>
      </c>
      <c r="BL695" s="210">
        <v>1</v>
      </c>
      <c r="BM695" s="210">
        <v>1</v>
      </c>
      <c r="BN695" s="210">
        <v>1</v>
      </c>
      <c r="BO695" s="210">
        <v>1</v>
      </c>
      <c r="BP695" s="210">
        <v>1</v>
      </c>
      <c r="BQ695" s="210">
        <v>1</v>
      </c>
      <c r="BR695" s="210">
        <v>1</v>
      </c>
      <c r="BS695" s="210">
        <v>1</v>
      </c>
      <c r="BT695" s="210">
        <v>1</v>
      </c>
      <c r="BU695" s="210"/>
      <c r="BV695" s="210"/>
      <c r="BW695" s="210"/>
      <c r="BX695" s="210"/>
      <c r="BY695" s="210"/>
      <c r="BZ695" s="210"/>
      <c r="CA695" s="210"/>
      <c r="CB695" s="210"/>
      <c r="CC695" s="210"/>
      <c r="CD695" s="210"/>
      <c r="CE695" s="210"/>
      <c r="CF695" s="210"/>
      <c r="CG695" s="210"/>
      <c r="CH695" s="210"/>
      <c r="CI695" s="210"/>
      <c r="CJ695" s="210"/>
      <c r="CK695" s="210"/>
      <c r="CL695" s="210"/>
      <c r="CM695" s="210"/>
      <c r="CN695" s="210"/>
      <c r="CO695" s="210"/>
      <c r="CP695" s="210"/>
      <c r="CQ695" s="210"/>
      <c r="CR695" s="210"/>
      <c r="CS695" s="144"/>
      <c r="CT695" s="144"/>
    </row>
    <row r="696" spans="1:98" ht="15">
      <c r="A696" s="208" t="s">
        <v>8334</v>
      </c>
      <c r="B696" s="285" t="s">
        <v>897</v>
      </c>
      <c r="C696" s="209" t="s">
        <v>562</v>
      </c>
      <c r="D696" s="259"/>
      <c r="E696" s="209" t="s">
        <v>5163</v>
      </c>
      <c r="F696" s="209" t="s">
        <v>38</v>
      </c>
      <c r="G696" s="216" t="s">
        <v>35</v>
      </c>
      <c r="H696" s="209" t="s">
        <v>8271</v>
      </c>
      <c r="I696" s="2"/>
      <c r="J696" s="210">
        <v>0</v>
      </c>
      <c r="K696" s="210">
        <v>0</v>
      </c>
      <c r="L696" s="210">
        <v>0</v>
      </c>
      <c r="M696" s="210">
        <v>0</v>
      </c>
      <c r="N696" s="210">
        <v>0</v>
      </c>
      <c r="O696" s="210">
        <v>0</v>
      </c>
      <c r="P696" s="210">
        <v>0</v>
      </c>
      <c r="Q696" s="210">
        <v>0</v>
      </c>
      <c r="R696" s="210">
        <v>0</v>
      </c>
      <c r="S696" s="210">
        <v>0</v>
      </c>
      <c r="T696" s="210">
        <v>0</v>
      </c>
      <c r="U696" s="210">
        <v>1</v>
      </c>
      <c r="V696" s="210">
        <v>1</v>
      </c>
      <c r="W696" s="210">
        <v>1</v>
      </c>
      <c r="X696" s="210">
        <v>1</v>
      </c>
      <c r="Y696" s="210">
        <v>1</v>
      </c>
      <c r="Z696" s="210">
        <v>1</v>
      </c>
      <c r="AA696" s="210">
        <v>1</v>
      </c>
      <c r="AB696" s="210">
        <v>1</v>
      </c>
      <c r="AC696" s="210">
        <v>1</v>
      </c>
      <c r="AD696" s="210">
        <v>1</v>
      </c>
      <c r="AE696" s="210">
        <v>1</v>
      </c>
      <c r="AF696" s="210">
        <v>1</v>
      </c>
      <c r="AG696" s="210">
        <v>1</v>
      </c>
      <c r="AH696" s="210">
        <v>1</v>
      </c>
      <c r="AI696" s="210">
        <v>1</v>
      </c>
      <c r="AJ696" s="210">
        <v>1</v>
      </c>
      <c r="AK696" s="210">
        <v>1</v>
      </c>
      <c r="AL696" s="210">
        <v>1</v>
      </c>
      <c r="AM696" s="210">
        <v>1</v>
      </c>
      <c r="AN696" s="210">
        <v>1</v>
      </c>
      <c r="AO696" s="210">
        <v>1</v>
      </c>
      <c r="AP696" s="210">
        <v>1</v>
      </c>
      <c r="AQ696" s="210">
        <v>1</v>
      </c>
      <c r="AR696" s="210">
        <v>1</v>
      </c>
      <c r="AS696" s="210">
        <v>1</v>
      </c>
      <c r="AT696" s="210">
        <v>1</v>
      </c>
      <c r="AU696" s="210">
        <v>1</v>
      </c>
      <c r="AV696" s="210">
        <v>1</v>
      </c>
      <c r="AW696" s="210">
        <v>1</v>
      </c>
      <c r="AX696" s="210">
        <v>1</v>
      </c>
      <c r="AY696" s="210">
        <v>1</v>
      </c>
      <c r="AZ696" s="210">
        <v>1</v>
      </c>
      <c r="BA696" s="210">
        <v>1</v>
      </c>
      <c r="BB696" s="210">
        <v>1</v>
      </c>
      <c r="BC696" s="210">
        <v>1</v>
      </c>
      <c r="BD696" s="210">
        <v>1</v>
      </c>
      <c r="BE696" s="210">
        <v>1</v>
      </c>
      <c r="BF696" s="210">
        <v>1</v>
      </c>
      <c r="BG696" s="210">
        <v>1</v>
      </c>
      <c r="BH696" s="210">
        <v>1</v>
      </c>
      <c r="BI696" s="210">
        <v>1</v>
      </c>
      <c r="BJ696" s="210">
        <v>1</v>
      </c>
      <c r="BK696" s="210">
        <v>1</v>
      </c>
      <c r="BL696" s="210">
        <v>1</v>
      </c>
      <c r="BM696" s="210">
        <v>1</v>
      </c>
      <c r="BN696" s="210">
        <v>1</v>
      </c>
      <c r="BO696" s="210">
        <v>1</v>
      </c>
      <c r="BP696" s="210">
        <v>1</v>
      </c>
      <c r="BQ696" s="210">
        <v>1</v>
      </c>
      <c r="BR696" s="210">
        <v>1</v>
      </c>
      <c r="BS696" s="210">
        <v>1</v>
      </c>
      <c r="BT696" s="210">
        <v>1</v>
      </c>
      <c r="BU696" s="210"/>
      <c r="BV696" s="210"/>
      <c r="BW696" s="210"/>
      <c r="BX696" s="210"/>
      <c r="BY696" s="210"/>
      <c r="BZ696" s="210"/>
      <c r="CA696" s="210"/>
      <c r="CB696" s="210"/>
      <c r="CC696" s="210"/>
      <c r="CD696" s="210"/>
      <c r="CE696" s="210"/>
      <c r="CF696" s="210"/>
      <c r="CG696" s="210"/>
      <c r="CH696" s="210"/>
      <c r="CI696" s="210"/>
      <c r="CJ696" s="210"/>
      <c r="CK696" s="210"/>
      <c r="CL696" s="210"/>
      <c r="CM696" s="210"/>
      <c r="CN696" s="210"/>
      <c r="CO696" s="210"/>
      <c r="CP696" s="210"/>
      <c r="CQ696" s="210"/>
      <c r="CR696" s="210"/>
      <c r="CS696" s="144"/>
      <c r="CT696" s="144"/>
    </row>
    <row r="697" spans="1:98" ht="15">
      <c r="A697" s="208" t="s">
        <v>8334</v>
      </c>
      <c r="B697" s="285" t="s">
        <v>900</v>
      </c>
      <c r="C697" s="209" t="s">
        <v>562</v>
      </c>
      <c r="D697" s="259"/>
      <c r="E697" s="209" t="s">
        <v>5163</v>
      </c>
      <c r="F697" s="209" t="s">
        <v>38</v>
      </c>
      <c r="G697" s="216" t="s">
        <v>35</v>
      </c>
      <c r="H697" s="209" t="s">
        <v>8271</v>
      </c>
      <c r="I697" s="2"/>
      <c r="J697" s="210">
        <v>0</v>
      </c>
      <c r="K697" s="210">
        <v>0</v>
      </c>
      <c r="L697" s="210">
        <v>0</v>
      </c>
      <c r="M697" s="210">
        <v>0</v>
      </c>
      <c r="N697" s="210">
        <v>0</v>
      </c>
      <c r="O697" s="210">
        <v>0</v>
      </c>
      <c r="P697" s="210">
        <v>0</v>
      </c>
      <c r="Q697" s="210">
        <v>0</v>
      </c>
      <c r="R697" s="210">
        <v>0</v>
      </c>
      <c r="S697" s="210">
        <v>0</v>
      </c>
      <c r="T697" s="210">
        <v>0</v>
      </c>
      <c r="U697" s="210">
        <v>1</v>
      </c>
      <c r="V697" s="210">
        <v>1</v>
      </c>
      <c r="W697" s="210">
        <v>1</v>
      </c>
      <c r="X697" s="210">
        <v>1</v>
      </c>
      <c r="Y697" s="210">
        <v>1</v>
      </c>
      <c r="Z697" s="210">
        <v>1</v>
      </c>
      <c r="AA697" s="210">
        <v>1</v>
      </c>
      <c r="AB697" s="210">
        <v>1</v>
      </c>
      <c r="AC697" s="210">
        <v>1</v>
      </c>
      <c r="AD697" s="210">
        <v>1</v>
      </c>
      <c r="AE697" s="210">
        <v>1</v>
      </c>
      <c r="AF697" s="210">
        <v>1</v>
      </c>
      <c r="AG697" s="210">
        <v>1</v>
      </c>
      <c r="AH697" s="210">
        <v>1</v>
      </c>
      <c r="AI697" s="210">
        <v>1</v>
      </c>
      <c r="AJ697" s="210">
        <v>1</v>
      </c>
      <c r="AK697" s="210">
        <v>1</v>
      </c>
      <c r="AL697" s="210">
        <v>1</v>
      </c>
      <c r="AM697" s="210">
        <v>1</v>
      </c>
      <c r="AN697" s="210">
        <v>1</v>
      </c>
      <c r="AO697" s="210">
        <v>1</v>
      </c>
      <c r="AP697" s="210">
        <v>1</v>
      </c>
      <c r="AQ697" s="210">
        <v>1</v>
      </c>
      <c r="AR697" s="210">
        <v>1</v>
      </c>
      <c r="AS697" s="210">
        <v>1</v>
      </c>
      <c r="AT697" s="210">
        <v>1</v>
      </c>
      <c r="AU697" s="210">
        <v>1</v>
      </c>
      <c r="AV697" s="210">
        <v>1</v>
      </c>
      <c r="AW697" s="210">
        <v>1</v>
      </c>
      <c r="AX697" s="210">
        <v>1</v>
      </c>
      <c r="AY697" s="210">
        <v>1</v>
      </c>
      <c r="AZ697" s="210">
        <v>1</v>
      </c>
      <c r="BA697" s="210">
        <v>1</v>
      </c>
      <c r="BB697" s="210">
        <v>1</v>
      </c>
      <c r="BC697" s="210">
        <v>1</v>
      </c>
      <c r="BD697" s="210">
        <v>1</v>
      </c>
      <c r="BE697" s="210">
        <v>1</v>
      </c>
      <c r="BF697" s="210">
        <v>1</v>
      </c>
      <c r="BG697" s="210">
        <v>1</v>
      </c>
      <c r="BH697" s="210">
        <v>1</v>
      </c>
      <c r="BI697" s="210">
        <v>1</v>
      </c>
      <c r="BJ697" s="210">
        <v>1</v>
      </c>
      <c r="BK697" s="210">
        <v>1</v>
      </c>
      <c r="BL697" s="210">
        <v>1</v>
      </c>
      <c r="BM697" s="210">
        <v>1</v>
      </c>
      <c r="BN697" s="210">
        <v>1</v>
      </c>
      <c r="BO697" s="210">
        <v>1</v>
      </c>
      <c r="BP697" s="210">
        <v>1</v>
      </c>
      <c r="BQ697" s="210">
        <v>1</v>
      </c>
      <c r="BR697" s="210">
        <v>1</v>
      </c>
      <c r="BS697" s="210">
        <v>1</v>
      </c>
      <c r="BT697" s="210">
        <v>1</v>
      </c>
      <c r="BU697" s="210"/>
      <c r="BV697" s="210"/>
      <c r="BW697" s="210"/>
      <c r="BX697" s="210"/>
      <c r="BY697" s="210"/>
      <c r="BZ697" s="210"/>
      <c r="CA697" s="210"/>
      <c r="CB697" s="210"/>
      <c r="CC697" s="210"/>
      <c r="CD697" s="210"/>
      <c r="CE697" s="210"/>
      <c r="CF697" s="210"/>
      <c r="CG697" s="210"/>
      <c r="CH697" s="210"/>
      <c r="CI697" s="210"/>
      <c r="CJ697" s="210"/>
      <c r="CK697" s="210"/>
      <c r="CL697" s="210"/>
      <c r="CM697" s="210"/>
      <c r="CN697" s="210"/>
      <c r="CO697" s="210"/>
      <c r="CP697" s="210"/>
      <c r="CQ697" s="210"/>
      <c r="CR697" s="210"/>
      <c r="CS697" s="144"/>
      <c r="CT697" s="144"/>
    </row>
    <row r="698" spans="1:98" ht="15">
      <c r="A698" s="208" t="s">
        <v>8334</v>
      </c>
      <c r="B698" s="285" t="s">
        <v>903</v>
      </c>
      <c r="C698" s="209" t="s">
        <v>562</v>
      </c>
      <c r="D698" s="259"/>
      <c r="E698" s="209" t="s">
        <v>5163</v>
      </c>
      <c r="F698" s="209" t="s">
        <v>38</v>
      </c>
      <c r="G698" s="216" t="s">
        <v>35</v>
      </c>
      <c r="H698" s="209" t="s">
        <v>8271</v>
      </c>
      <c r="I698" s="2"/>
      <c r="J698" s="210">
        <v>0</v>
      </c>
      <c r="K698" s="210">
        <v>0</v>
      </c>
      <c r="L698" s="210">
        <v>0</v>
      </c>
      <c r="M698" s="210">
        <v>0</v>
      </c>
      <c r="N698" s="210">
        <v>0</v>
      </c>
      <c r="O698" s="210">
        <v>0</v>
      </c>
      <c r="P698" s="210">
        <v>0</v>
      </c>
      <c r="Q698" s="210">
        <v>0</v>
      </c>
      <c r="R698" s="210">
        <v>0</v>
      </c>
      <c r="S698" s="210">
        <v>0</v>
      </c>
      <c r="T698" s="210">
        <v>0</v>
      </c>
      <c r="U698" s="210">
        <v>1</v>
      </c>
      <c r="V698" s="210">
        <v>1</v>
      </c>
      <c r="W698" s="210">
        <v>1</v>
      </c>
      <c r="X698" s="210">
        <v>1</v>
      </c>
      <c r="Y698" s="210">
        <v>1</v>
      </c>
      <c r="Z698" s="210">
        <v>1</v>
      </c>
      <c r="AA698" s="210">
        <v>1</v>
      </c>
      <c r="AB698" s="210">
        <v>1</v>
      </c>
      <c r="AC698" s="210">
        <v>1</v>
      </c>
      <c r="AD698" s="210">
        <v>1</v>
      </c>
      <c r="AE698" s="210">
        <v>1</v>
      </c>
      <c r="AF698" s="210">
        <v>1</v>
      </c>
      <c r="AG698" s="210">
        <v>1</v>
      </c>
      <c r="AH698" s="210">
        <v>1</v>
      </c>
      <c r="AI698" s="210">
        <v>1</v>
      </c>
      <c r="AJ698" s="210">
        <v>1</v>
      </c>
      <c r="AK698" s="210">
        <v>1</v>
      </c>
      <c r="AL698" s="210">
        <v>1</v>
      </c>
      <c r="AM698" s="210">
        <v>1</v>
      </c>
      <c r="AN698" s="210">
        <v>1</v>
      </c>
      <c r="AO698" s="210">
        <v>1</v>
      </c>
      <c r="AP698" s="210">
        <v>1</v>
      </c>
      <c r="AQ698" s="210">
        <v>1</v>
      </c>
      <c r="AR698" s="210">
        <v>1</v>
      </c>
      <c r="AS698" s="210">
        <v>1</v>
      </c>
      <c r="AT698" s="210">
        <v>1</v>
      </c>
      <c r="AU698" s="210">
        <v>1</v>
      </c>
      <c r="AV698" s="210">
        <v>1</v>
      </c>
      <c r="AW698" s="210">
        <v>1</v>
      </c>
      <c r="AX698" s="210">
        <v>1</v>
      </c>
      <c r="AY698" s="210">
        <v>1</v>
      </c>
      <c r="AZ698" s="210">
        <v>1</v>
      </c>
      <c r="BA698" s="210">
        <v>1</v>
      </c>
      <c r="BB698" s="210">
        <v>1</v>
      </c>
      <c r="BC698" s="210">
        <v>1</v>
      </c>
      <c r="BD698" s="210">
        <v>1</v>
      </c>
      <c r="BE698" s="210">
        <v>1</v>
      </c>
      <c r="BF698" s="210">
        <v>1</v>
      </c>
      <c r="BG698" s="210">
        <v>1</v>
      </c>
      <c r="BH698" s="210">
        <v>1</v>
      </c>
      <c r="BI698" s="210">
        <v>1</v>
      </c>
      <c r="BJ698" s="210">
        <v>1</v>
      </c>
      <c r="BK698" s="210">
        <v>1</v>
      </c>
      <c r="BL698" s="210">
        <v>1</v>
      </c>
      <c r="BM698" s="210">
        <v>1</v>
      </c>
      <c r="BN698" s="210">
        <v>1</v>
      </c>
      <c r="BO698" s="210">
        <v>1</v>
      </c>
      <c r="BP698" s="210">
        <v>1</v>
      </c>
      <c r="BQ698" s="210">
        <v>1</v>
      </c>
      <c r="BR698" s="210">
        <v>1</v>
      </c>
      <c r="BS698" s="210">
        <v>1</v>
      </c>
      <c r="BT698" s="210">
        <v>1</v>
      </c>
      <c r="BU698" s="210"/>
      <c r="BV698" s="210"/>
      <c r="BW698" s="210"/>
      <c r="BX698" s="210"/>
      <c r="BY698" s="210"/>
      <c r="BZ698" s="210"/>
      <c r="CA698" s="210"/>
      <c r="CB698" s="210"/>
      <c r="CC698" s="210"/>
      <c r="CD698" s="210"/>
      <c r="CE698" s="210"/>
      <c r="CF698" s="210"/>
      <c r="CG698" s="210"/>
      <c r="CH698" s="210"/>
      <c r="CI698" s="210"/>
      <c r="CJ698" s="210"/>
      <c r="CK698" s="210"/>
      <c r="CL698" s="210"/>
      <c r="CM698" s="210"/>
      <c r="CN698" s="210"/>
      <c r="CO698" s="210"/>
      <c r="CP698" s="210"/>
      <c r="CQ698" s="210"/>
      <c r="CR698" s="210"/>
      <c r="CS698" s="144"/>
      <c r="CT698" s="144"/>
    </row>
    <row r="699" spans="1:98" ht="15">
      <c r="A699" s="208" t="s">
        <v>8334</v>
      </c>
      <c r="B699" s="285" t="s">
        <v>906</v>
      </c>
      <c r="C699" s="209" t="s">
        <v>562</v>
      </c>
      <c r="D699" s="259"/>
      <c r="E699" s="209" t="s">
        <v>5163</v>
      </c>
      <c r="F699" s="209" t="s">
        <v>38</v>
      </c>
      <c r="G699" s="216" t="s">
        <v>35</v>
      </c>
      <c r="H699" s="209" t="s">
        <v>8271</v>
      </c>
      <c r="I699" s="2"/>
      <c r="J699" s="210">
        <v>0</v>
      </c>
      <c r="K699" s="210">
        <v>0</v>
      </c>
      <c r="L699" s="210">
        <v>0</v>
      </c>
      <c r="M699" s="210">
        <v>0</v>
      </c>
      <c r="N699" s="210">
        <v>0</v>
      </c>
      <c r="O699" s="210">
        <v>0</v>
      </c>
      <c r="P699" s="210">
        <v>0</v>
      </c>
      <c r="Q699" s="210">
        <v>0</v>
      </c>
      <c r="R699" s="210">
        <v>0</v>
      </c>
      <c r="S699" s="210">
        <v>0</v>
      </c>
      <c r="T699" s="210">
        <v>0</v>
      </c>
      <c r="U699" s="210">
        <v>1</v>
      </c>
      <c r="V699" s="210">
        <v>1</v>
      </c>
      <c r="W699" s="210">
        <v>1</v>
      </c>
      <c r="X699" s="210">
        <v>1</v>
      </c>
      <c r="Y699" s="210">
        <v>1</v>
      </c>
      <c r="Z699" s="210">
        <v>1</v>
      </c>
      <c r="AA699" s="210">
        <v>1</v>
      </c>
      <c r="AB699" s="210">
        <v>1</v>
      </c>
      <c r="AC699" s="210">
        <v>1</v>
      </c>
      <c r="AD699" s="210">
        <v>1</v>
      </c>
      <c r="AE699" s="210">
        <v>1</v>
      </c>
      <c r="AF699" s="210">
        <v>1</v>
      </c>
      <c r="AG699" s="210">
        <v>1</v>
      </c>
      <c r="AH699" s="210">
        <v>1</v>
      </c>
      <c r="AI699" s="210">
        <v>1</v>
      </c>
      <c r="AJ699" s="210">
        <v>1</v>
      </c>
      <c r="AK699" s="210">
        <v>1</v>
      </c>
      <c r="AL699" s="210">
        <v>1</v>
      </c>
      <c r="AM699" s="210">
        <v>1</v>
      </c>
      <c r="AN699" s="210">
        <v>1</v>
      </c>
      <c r="AO699" s="210">
        <v>1</v>
      </c>
      <c r="AP699" s="210">
        <v>1</v>
      </c>
      <c r="AQ699" s="210">
        <v>1</v>
      </c>
      <c r="AR699" s="210">
        <v>1</v>
      </c>
      <c r="AS699" s="210">
        <v>1</v>
      </c>
      <c r="AT699" s="210">
        <v>1</v>
      </c>
      <c r="AU699" s="210">
        <v>1</v>
      </c>
      <c r="AV699" s="210">
        <v>1</v>
      </c>
      <c r="AW699" s="210">
        <v>1</v>
      </c>
      <c r="AX699" s="210">
        <v>1</v>
      </c>
      <c r="AY699" s="210">
        <v>1</v>
      </c>
      <c r="AZ699" s="210">
        <v>1</v>
      </c>
      <c r="BA699" s="210">
        <v>1</v>
      </c>
      <c r="BB699" s="210">
        <v>1</v>
      </c>
      <c r="BC699" s="210">
        <v>1</v>
      </c>
      <c r="BD699" s="210">
        <v>1</v>
      </c>
      <c r="BE699" s="210">
        <v>1</v>
      </c>
      <c r="BF699" s="210">
        <v>1</v>
      </c>
      <c r="BG699" s="210">
        <v>1</v>
      </c>
      <c r="BH699" s="210">
        <v>1</v>
      </c>
      <c r="BI699" s="210">
        <v>1</v>
      </c>
      <c r="BJ699" s="210">
        <v>1</v>
      </c>
      <c r="BK699" s="210">
        <v>1</v>
      </c>
      <c r="BL699" s="210">
        <v>1</v>
      </c>
      <c r="BM699" s="210">
        <v>1</v>
      </c>
      <c r="BN699" s="210">
        <v>1</v>
      </c>
      <c r="BO699" s="210">
        <v>1</v>
      </c>
      <c r="BP699" s="210">
        <v>1</v>
      </c>
      <c r="BQ699" s="210">
        <v>1</v>
      </c>
      <c r="BR699" s="210">
        <v>1</v>
      </c>
      <c r="BS699" s="210">
        <v>1</v>
      </c>
      <c r="BT699" s="210">
        <v>1</v>
      </c>
      <c r="BU699" s="210"/>
      <c r="BV699" s="210"/>
      <c r="BW699" s="210"/>
      <c r="BX699" s="210"/>
      <c r="BY699" s="210"/>
      <c r="BZ699" s="210"/>
      <c r="CA699" s="210"/>
      <c r="CB699" s="210"/>
      <c r="CC699" s="210"/>
      <c r="CD699" s="210"/>
      <c r="CE699" s="210"/>
      <c r="CF699" s="210"/>
      <c r="CG699" s="210"/>
      <c r="CH699" s="210"/>
      <c r="CI699" s="210"/>
      <c r="CJ699" s="210"/>
      <c r="CK699" s="210"/>
      <c r="CL699" s="210"/>
      <c r="CM699" s="210"/>
      <c r="CN699" s="210"/>
      <c r="CO699" s="210"/>
      <c r="CP699" s="210"/>
      <c r="CQ699" s="210"/>
      <c r="CR699" s="210"/>
      <c r="CS699" s="144"/>
      <c r="CT699" s="144"/>
    </row>
    <row r="700" spans="1:98" ht="15">
      <c r="A700" s="208" t="s">
        <v>8334</v>
      </c>
      <c r="B700" s="285" t="s">
        <v>909</v>
      </c>
      <c r="C700" s="209" t="s">
        <v>562</v>
      </c>
      <c r="D700" s="259"/>
      <c r="E700" s="209" t="s">
        <v>5163</v>
      </c>
      <c r="F700" s="209" t="s">
        <v>38</v>
      </c>
      <c r="G700" s="216" t="s">
        <v>35</v>
      </c>
      <c r="H700" s="209" t="s">
        <v>8271</v>
      </c>
      <c r="I700" s="2"/>
      <c r="J700" s="210">
        <v>0</v>
      </c>
      <c r="K700" s="210">
        <v>0</v>
      </c>
      <c r="L700" s="210">
        <v>0</v>
      </c>
      <c r="M700" s="210">
        <v>0</v>
      </c>
      <c r="N700" s="210">
        <v>0</v>
      </c>
      <c r="O700" s="210">
        <v>0</v>
      </c>
      <c r="P700" s="210">
        <v>0</v>
      </c>
      <c r="Q700" s="210">
        <v>0</v>
      </c>
      <c r="R700" s="210">
        <v>0</v>
      </c>
      <c r="S700" s="210">
        <v>0</v>
      </c>
      <c r="T700" s="210">
        <v>0</v>
      </c>
      <c r="U700" s="210">
        <v>1</v>
      </c>
      <c r="V700" s="210">
        <v>1</v>
      </c>
      <c r="W700" s="210">
        <v>1</v>
      </c>
      <c r="X700" s="210">
        <v>1</v>
      </c>
      <c r="Y700" s="210">
        <v>1</v>
      </c>
      <c r="Z700" s="210">
        <v>1</v>
      </c>
      <c r="AA700" s="210">
        <v>1</v>
      </c>
      <c r="AB700" s="210">
        <v>1</v>
      </c>
      <c r="AC700" s="210">
        <v>1</v>
      </c>
      <c r="AD700" s="210">
        <v>1</v>
      </c>
      <c r="AE700" s="210">
        <v>1</v>
      </c>
      <c r="AF700" s="210">
        <v>1</v>
      </c>
      <c r="AG700" s="210">
        <v>1</v>
      </c>
      <c r="AH700" s="210">
        <v>1</v>
      </c>
      <c r="AI700" s="210">
        <v>1</v>
      </c>
      <c r="AJ700" s="210">
        <v>1</v>
      </c>
      <c r="AK700" s="210">
        <v>1</v>
      </c>
      <c r="AL700" s="210">
        <v>1</v>
      </c>
      <c r="AM700" s="210">
        <v>1</v>
      </c>
      <c r="AN700" s="210">
        <v>1</v>
      </c>
      <c r="AO700" s="210">
        <v>1</v>
      </c>
      <c r="AP700" s="210">
        <v>1</v>
      </c>
      <c r="AQ700" s="210">
        <v>1</v>
      </c>
      <c r="AR700" s="210">
        <v>1</v>
      </c>
      <c r="AS700" s="210">
        <v>1</v>
      </c>
      <c r="AT700" s="210">
        <v>1</v>
      </c>
      <c r="AU700" s="210">
        <v>1</v>
      </c>
      <c r="AV700" s="210">
        <v>1</v>
      </c>
      <c r="AW700" s="210">
        <v>1</v>
      </c>
      <c r="AX700" s="210">
        <v>1</v>
      </c>
      <c r="AY700" s="210">
        <v>1</v>
      </c>
      <c r="AZ700" s="210">
        <v>1</v>
      </c>
      <c r="BA700" s="210">
        <v>1</v>
      </c>
      <c r="BB700" s="210">
        <v>1</v>
      </c>
      <c r="BC700" s="210">
        <v>1</v>
      </c>
      <c r="BD700" s="210">
        <v>1</v>
      </c>
      <c r="BE700" s="210">
        <v>1</v>
      </c>
      <c r="BF700" s="210">
        <v>1</v>
      </c>
      <c r="BG700" s="210">
        <v>1</v>
      </c>
      <c r="BH700" s="210">
        <v>1</v>
      </c>
      <c r="BI700" s="210">
        <v>1</v>
      </c>
      <c r="BJ700" s="210">
        <v>1</v>
      </c>
      <c r="BK700" s="210">
        <v>1</v>
      </c>
      <c r="BL700" s="210">
        <v>1</v>
      </c>
      <c r="BM700" s="210">
        <v>1</v>
      </c>
      <c r="BN700" s="210">
        <v>1</v>
      </c>
      <c r="BO700" s="210">
        <v>1</v>
      </c>
      <c r="BP700" s="210">
        <v>1</v>
      </c>
      <c r="BQ700" s="210">
        <v>1</v>
      </c>
      <c r="BR700" s="210">
        <v>1</v>
      </c>
      <c r="BS700" s="210">
        <v>1</v>
      </c>
      <c r="BT700" s="210">
        <v>1</v>
      </c>
      <c r="BU700" s="210"/>
      <c r="BV700" s="210"/>
      <c r="BW700" s="210"/>
      <c r="BX700" s="210"/>
      <c r="BY700" s="210"/>
      <c r="BZ700" s="210"/>
      <c r="CA700" s="210"/>
      <c r="CB700" s="210"/>
      <c r="CC700" s="210"/>
      <c r="CD700" s="210"/>
      <c r="CE700" s="210"/>
      <c r="CF700" s="210"/>
      <c r="CG700" s="210"/>
      <c r="CH700" s="210"/>
      <c r="CI700" s="210"/>
      <c r="CJ700" s="210"/>
      <c r="CK700" s="210"/>
      <c r="CL700" s="210"/>
      <c r="CM700" s="210"/>
      <c r="CN700" s="210"/>
      <c r="CO700" s="210"/>
      <c r="CP700" s="210"/>
      <c r="CQ700" s="210"/>
      <c r="CR700" s="210"/>
      <c r="CS700" s="144"/>
      <c r="CT700" s="144"/>
    </row>
    <row r="701" spans="1:98" ht="15">
      <c r="A701" s="208" t="s">
        <v>8334</v>
      </c>
      <c r="B701" s="285" t="s">
        <v>912</v>
      </c>
      <c r="C701" s="209" t="s">
        <v>562</v>
      </c>
      <c r="D701" s="259"/>
      <c r="E701" s="209" t="s">
        <v>5163</v>
      </c>
      <c r="F701" s="209" t="s">
        <v>38</v>
      </c>
      <c r="G701" s="216" t="s">
        <v>35</v>
      </c>
      <c r="H701" s="209" t="s">
        <v>8271</v>
      </c>
      <c r="I701" s="2"/>
      <c r="J701" s="210">
        <v>0</v>
      </c>
      <c r="K701" s="210">
        <v>0</v>
      </c>
      <c r="L701" s="210">
        <v>0</v>
      </c>
      <c r="M701" s="210">
        <v>0</v>
      </c>
      <c r="N701" s="210">
        <v>0</v>
      </c>
      <c r="O701" s="210">
        <v>0</v>
      </c>
      <c r="P701" s="210">
        <v>0</v>
      </c>
      <c r="Q701" s="210">
        <v>0</v>
      </c>
      <c r="R701" s="210">
        <v>0</v>
      </c>
      <c r="S701" s="210">
        <v>0</v>
      </c>
      <c r="T701" s="210">
        <v>0</v>
      </c>
      <c r="U701" s="210">
        <v>1</v>
      </c>
      <c r="V701" s="210">
        <v>1</v>
      </c>
      <c r="W701" s="210">
        <v>1</v>
      </c>
      <c r="X701" s="210">
        <v>1</v>
      </c>
      <c r="Y701" s="210">
        <v>1</v>
      </c>
      <c r="Z701" s="210">
        <v>1</v>
      </c>
      <c r="AA701" s="210">
        <v>1</v>
      </c>
      <c r="AB701" s="210">
        <v>1</v>
      </c>
      <c r="AC701" s="210">
        <v>1</v>
      </c>
      <c r="AD701" s="210">
        <v>1</v>
      </c>
      <c r="AE701" s="210">
        <v>1</v>
      </c>
      <c r="AF701" s="210">
        <v>1</v>
      </c>
      <c r="AG701" s="210">
        <v>1</v>
      </c>
      <c r="AH701" s="210">
        <v>1</v>
      </c>
      <c r="AI701" s="210">
        <v>1</v>
      </c>
      <c r="AJ701" s="210">
        <v>1</v>
      </c>
      <c r="AK701" s="210">
        <v>1</v>
      </c>
      <c r="AL701" s="210">
        <v>1</v>
      </c>
      <c r="AM701" s="210">
        <v>1</v>
      </c>
      <c r="AN701" s="210">
        <v>1</v>
      </c>
      <c r="AO701" s="210">
        <v>1</v>
      </c>
      <c r="AP701" s="210">
        <v>1</v>
      </c>
      <c r="AQ701" s="210">
        <v>1</v>
      </c>
      <c r="AR701" s="210">
        <v>1</v>
      </c>
      <c r="AS701" s="210">
        <v>1</v>
      </c>
      <c r="AT701" s="210">
        <v>1</v>
      </c>
      <c r="AU701" s="210">
        <v>1</v>
      </c>
      <c r="AV701" s="210">
        <v>1</v>
      </c>
      <c r="AW701" s="210">
        <v>1</v>
      </c>
      <c r="AX701" s="210">
        <v>1</v>
      </c>
      <c r="AY701" s="210">
        <v>1</v>
      </c>
      <c r="AZ701" s="210">
        <v>1</v>
      </c>
      <c r="BA701" s="210">
        <v>1</v>
      </c>
      <c r="BB701" s="210">
        <v>1</v>
      </c>
      <c r="BC701" s="210">
        <v>1</v>
      </c>
      <c r="BD701" s="210">
        <v>1</v>
      </c>
      <c r="BE701" s="210">
        <v>1</v>
      </c>
      <c r="BF701" s="210">
        <v>1</v>
      </c>
      <c r="BG701" s="210">
        <v>1</v>
      </c>
      <c r="BH701" s="210">
        <v>1</v>
      </c>
      <c r="BI701" s="210">
        <v>1</v>
      </c>
      <c r="BJ701" s="210">
        <v>1</v>
      </c>
      <c r="BK701" s="210">
        <v>1</v>
      </c>
      <c r="BL701" s="210">
        <v>1</v>
      </c>
      <c r="BM701" s="210">
        <v>1</v>
      </c>
      <c r="BN701" s="210">
        <v>1</v>
      </c>
      <c r="BO701" s="210">
        <v>1</v>
      </c>
      <c r="BP701" s="210">
        <v>1</v>
      </c>
      <c r="BQ701" s="210">
        <v>1</v>
      </c>
      <c r="BR701" s="210">
        <v>1</v>
      </c>
      <c r="BS701" s="210">
        <v>1</v>
      </c>
      <c r="BT701" s="210">
        <v>1</v>
      </c>
      <c r="BU701" s="210"/>
      <c r="BV701" s="210"/>
      <c r="BW701" s="210"/>
      <c r="BX701" s="210"/>
      <c r="BY701" s="210"/>
      <c r="BZ701" s="210"/>
      <c r="CA701" s="210"/>
      <c r="CB701" s="210"/>
      <c r="CC701" s="210"/>
      <c r="CD701" s="210"/>
      <c r="CE701" s="210"/>
      <c r="CF701" s="210"/>
      <c r="CG701" s="210"/>
      <c r="CH701" s="210"/>
      <c r="CI701" s="210"/>
      <c r="CJ701" s="210"/>
      <c r="CK701" s="210"/>
      <c r="CL701" s="210"/>
      <c r="CM701" s="210"/>
      <c r="CN701" s="210"/>
      <c r="CO701" s="210"/>
      <c r="CP701" s="210"/>
      <c r="CQ701" s="210"/>
      <c r="CR701" s="210"/>
      <c r="CS701" s="144"/>
      <c r="CT701" s="144"/>
    </row>
    <row r="702" spans="1:98" ht="15">
      <c r="A702" s="208" t="s">
        <v>8334</v>
      </c>
      <c r="B702" s="285" t="s">
        <v>915</v>
      </c>
      <c r="C702" s="209" t="s">
        <v>562</v>
      </c>
      <c r="D702" s="259"/>
      <c r="E702" s="209" t="s">
        <v>5163</v>
      </c>
      <c r="F702" s="209" t="s">
        <v>38</v>
      </c>
      <c r="G702" s="216" t="s">
        <v>35</v>
      </c>
      <c r="H702" s="209" t="s">
        <v>8271</v>
      </c>
      <c r="I702" s="2"/>
      <c r="J702" s="210">
        <v>0</v>
      </c>
      <c r="K702" s="210">
        <v>0</v>
      </c>
      <c r="L702" s="210">
        <v>0</v>
      </c>
      <c r="M702" s="210">
        <v>0</v>
      </c>
      <c r="N702" s="210">
        <v>0</v>
      </c>
      <c r="O702" s="210">
        <v>0</v>
      </c>
      <c r="P702" s="210">
        <v>0</v>
      </c>
      <c r="Q702" s="210">
        <v>0</v>
      </c>
      <c r="R702" s="210">
        <v>0</v>
      </c>
      <c r="S702" s="210">
        <v>0</v>
      </c>
      <c r="T702" s="210">
        <v>0</v>
      </c>
      <c r="U702" s="210">
        <v>1</v>
      </c>
      <c r="V702" s="210">
        <v>1</v>
      </c>
      <c r="W702" s="210">
        <v>1</v>
      </c>
      <c r="X702" s="210">
        <v>1</v>
      </c>
      <c r="Y702" s="210">
        <v>1</v>
      </c>
      <c r="Z702" s="210">
        <v>1</v>
      </c>
      <c r="AA702" s="210">
        <v>1</v>
      </c>
      <c r="AB702" s="210">
        <v>1</v>
      </c>
      <c r="AC702" s="210">
        <v>1</v>
      </c>
      <c r="AD702" s="210">
        <v>1</v>
      </c>
      <c r="AE702" s="210">
        <v>1</v>
      </c>
      <c r="AF702" s="210">
        <v>1</v>
      </c>
      <c r="AG702" s="210">
        <v>1</v>
      </c>
      <c r="AH702" s="210">
        <v>1</v>
      </c>
      <c r="AI702" s="210">
        <v>1</v>
      </c>
      <c r="AJ702" s="210">
        <v>1</v>
      </c>
      <c r="AK702" s="210">
        <v>1</v>
      </c>
      <c r="AL702" s="210">
        <v>1</v>
      </c>
      <c r="AM702" s="210">
        <v>1</v>
      </c>
      <c r="AN702" s="210">
        <v>1</v>
      </c>
      <c r="AO702" s="210">
        <v>1</v>
      </c>
      <c r="AP702" s="210">
        <v>1</v>
      </c>
      <c r="AQ702" s="210">
        <v>1</v>
      </c>
      <c r="AR702" s="210">
        <v>1</v>
      </c>
      <c r="AS702" s="210">
        <v>1</v>
      </c>
      <c r="AT702" s="210">
        <v>1</v>
      </c>
      <c r="AU702" s="210">
        <v>1</v>
      </c>
      <c r="AV702" s="210">
        <v>1</v>
      </c>
      <c r="AW702" s="210">
        <v>1</v>
      </c>
      <c r="AX702" s="210">
        <v>1</v>
      </c>
      <c r="AY702" s="210">
        <v>1</v>
      </c>
      <c r="AZ702" s="210">
        <v>1</v>
      </c>
      <c r="BA702" s="210">
        <v>1</v>
      </c>
      <c r="BB702" s="210">
        <v>1</v>
      </c>
      <c r="BC702" s="210">
        <v>1</v>
      </c>
      <c r="BD702" s="210">
        <v>1</v>
      </c>
      <c r="BE702" s="210">
        <v>1</v>
      </c>
      <c r="BF702" s="210">
        <v>1</v>
      </c>
      <c r="BG702" s="210">
        <v>1</v>
      </c>
      <c r="BH702" s="210">
        <v>1</v>
      </c>
      <c r="BI702" s="210">
        <v>1</v>
      </c>
      <c r="BJ702" s="210">
        <v>1</v>
      </c>
      <c r="BK702" s="210">
        <v>1</v>
      </c>
      <c r="BL702" s="210">
        <v>1</v>
      </c>
      <c r="BM702" s="210">
        <v>1</v>
      </c>
      <c r="BN702" s="210">
        <v>1</v>
      </c>
      <c r="BO702" s="210">
        <v>1</v>
      </c>
      <c r="BP702" s="210">
        <v>1</v>
      </c>
      <c r="BQ702" s="210">
        <v>1</v>
      </c>
      <c r="BR702" s="210">
        <v>1</v>
      </c>
      <c r="BS702" s="210">
        <v>1</v>
      </c>
      <c r="BT702" s="210">
        <v>1</v>
      </c>
      <c r="BU702" s="210"/>
      <c r="BV702" s="210"/>
      <c r="BW702" s="210"/>
      <c r="BX702" s="210"/>
      <c r="BY702" s="210"/>
      <c r="BZ702" s="210"/>
      <c r="CA702" s="210"/>
      <c r="CB702" s="210"/>
      <c r="CC702" s="210"/>
      <c r="CD702" s="210"/>
      <c r="CE702" s="210"/>
      <c r="CF702" s="210"/>
      <c r="CG702" s="210"/>
      <c r="CH702" s="210"/>
      <c r="CI702" s="210"/>
      <c r="CJ702" s="210"/>
      <c r="CK702" s="210"/>
      <c r="CL702" s="210"/>
      <c r="CM702" s="210"/>
      <c r="CN702" s="210"/>
      <c r="CO702" s="210"/>
      <c r="CP702" s="210"/>
      <c r="CQ702" s="210"/>
      <c r="CR702" s="210"/>
      <c r="CS702" s="144"/>
      <c r="CT702" s="144"/>
    </row>
    <row r="703" spans="1:98" ht="15">
      <c r="A703" s="208" t="s">
        <v>8334</v>
      </c>
      <c r="B703" s="285" t="s">
        <v>918</v>
      </c>
      <c r="C703" s="209" t="s">
        <v>562</v>
      </c>
      <c r="D703" s="259"/>
      <c r="E703" s="209" t="s">
        <v>5163</v>
      </c>
      <c r="F703" s="209" t="s">
        <v>38</v>
      </c>
      <c r="G703" s="216" t="s">
        <v>35</v>
      </c>
      <c r="H703" s="209" t="s">
        <v>8271</v>
      </c>
      <c r="I703" s="2"/>
      <c r="J703" s="210">
        <v>0</v>
      </c>
      <c r="K703" s="210">
        <v>0</v>
      </c>
      <c r="L703" s="210">
        <v>0</v>
      </c>
      <c r="M703" s="210">
        <v>0</v>
      </c>
      <c r="N703" s="210">
        <v>0</v>
      </c>
      <c r="O703" s="210">
        <v>0</v>
      </c>
      <c r="P703" s="210">
        <v>0</v>
      </c>
      <c r="Q703" s="210">
        <v>0</v>
      </c>
      <c r="R703" s="210">
        <v>0</v>
      </c>
      <c r="S703" s="210">
        <v>0</v>
      </c>
      <c r="T703" s="210">
        <v>0</v>
      </c>
      <c r="U703" s="210">
        <v>1</v>
      </c>
      <c r="V703" s="210">
        <v>1</v>
      </c>
      <c r="W703" s="210">
        <v>1</v>
      </c>
      <c r="X703" s="210">
        <v>1</v>
      </c>
      <c r="Y703" s="210">
        <v>1</v>
      </c>
      <c r="Z703" s="210">
        <v>1</v>
      </c>
      <c r="AA703" s="210">
        <v>1</v>
      </c>
      <c r="AB703" s="210">
        <v>1</v>
      </c>
      <c r="AC703" s="210">
        <v>1</v>
      </c>
      <c r="AD703" s="210">
        <v>1</v>
      </c>
      <c r="AE703" s="210">
        <v>1</v>
      </c>
      <c r="AF703" s="210">
        <v>1</v>
      </c>
      <c r="AG703" s="210">
        <v>1</v>
      </c>
      <c r="AH703" s="210">
        <v>1</v>
      </c>
      <c r="AI703" s="210">
        <v>1</v>
      </c>
      <c r="AJ703" s="210">
        <v>1</v>
      </c>
      <c r="AK703" s="210">
        <v>1</v>
      </c>
      <c r="AL703" s="210">
        <v>1</v>
      </c>
      <c r="AM703" s="210">
        <v>1</v>
      </c>
      <c r="AN703" s="210">
        <v>1</v>
      </c>
      <c r="AO703" s="210">
        <v>1</v>
      </c>
      <c r="AP703" s="210">
        <v>1</v>
      </c>
      <c r="AQ703" s="210">
        <v>1</v>
      </c>
      <c r="AR703" s="210">
        <v>1</v>
      </c>
      <c r="AS703" s="210">
        <v>1</v>
      </c>
      <c r="AT703" s="210">
        <v>1</v>
      </c>
      <c r="AU703" s="210">
        <v>1</v>
      </c>
      <c r="AV703" s="210">
        <v>1</v>
      </c>
      <c r="AW703" s="210">
        <v>1</v>
      </c>
      <c r="AX703" s="210">
        <v>1</v>
      </c>
      <c r="AY703" s="210">
        <v>1</v>
      </c>
      <c r="AZ703" s="210">
        <v>1</v>
      </c>
      <c r="BA703" s="210">
        <v>1</v>
      </c>
      <c r="BB703" s="210">
        <v>1</v>
      </c>
      <c r="BC703" s="210">
        <v>1</v>
      </c>
      <c r="BD703" s="210">
        <v>1</v>
      </c>
      <c r="BE703" s="210">
        <v>1</v>
      </c>
      <c r="BF703" s="210">
        <v>1</v>
      </c>
      <c r="BG703" s="210">
        <v>1</v>
      </c>
      <c r="BH703" s="210">
        <v>1</v>
      </c>
      <c r="BI703" s="210">
        <v>1</v>
      </c>
      <c r="BJ703" s="210">
        <v>1</v>
      </c>
      <c r="BK703" s="210">
        <v>1</v>
      </c>
      <c r="BL703" s="210">
        <v>1</v>
      </c>
      <c r="BM703" s="210">
        <v>1</v>
      </c>
      <c r="BN703" s="210">
        <v>1</v>
      </c>
      <c r="BO703" s="210">
        <v>1</v>
      </c>
      <c r="BP703" s="210">
        <v>1</v>
      </c>
      <c r="BQ703" s="210">
        <v>1</v>
      </c>
      <c r="BR703" s="210">
        <v>1</v>
      </c>
      <c r="BS703" s="210">
        <v>1</v>
      </c>
      <c r="BT703" s="210">
        <v>1</v>
      </c>
      <c r="BU703" s="210"/>
      <c r="BV703" s="210"/>
      <c r="BW703" s="210"/>
      <c r="BX703" s="210"/>
      <c r="BY703" s="210"/>
      <c r="BZ703" s="210"/>
      <c r="CA703" s="210"/>
      <c r="CB703" s="210"/>
      <c r="CC703" s="210"/>
      <c r="CD703" s="210"/>
      <c r="CE703" s="210"/>
      <c r="CF703" s="210"/>
      <c r="CG703" s="210"/>
      <c r="CH703" s="210"/>
      <c r="CI703" s="210"/>
      <c r="CJ703" s="210"/>
      <c r="CK703" s="210"/>
      <c r="CL703" s="210"/>
      <c r="CM703" s="210"/>
      <c r="CN703" s="210"/>
      <c r="CO703" s="210"/>
      <c r="CP703" s="210"/>
      <c r="CQ703" s="210"/>
      <c r="CR703" s="210"/>
      <c r="CS703" s="144"/>
      <c r="CT703" s="144"/>
    </row>
    <row r="704" spans="1:98" ht="15">
      <c r="A704" s="208" t="s">
        <v>8334</v>
      </c>
      <c r="B704" s="285" t="s">
        <v>921</v>
      </c>
      <c r="C704" s="209" t="s">
        <v>562</v>
      </c>
      <c r="D704" s="259"/>
      <c r="E704" s="209" t="s">
        <v>5163</v>
      </c>
      <c r="F704" s="209" t="s">
        <v>38</v>
      </c>
      <c r="G704" s="216" t="s">
        <v>35</v>
      </c>
      <c r="H704" s="209" t="s">
        <v>8271</v>
      </c>
      <c r="I704" s="2"/>
      <c r="J704" s="210">
        <v>0</v>
      </c>
      <c r="K704" s="210">
        <v>0</v>
      </c>
      <c r="L704" s="210">
        <v>0</v>
      </c>
      <c r="M704" s="210">
        <v>0</v>
      </c>
      <c r="N704" s="210">
        <v>0</v>
      </c>
      <c r="O704" s="210">
        <v>0</v>
      </c>
      <c r="P704" s="210">
        <v>0</v>
      </c>
      <c r="Q704" s="210">
        <v>0</v>
      </c>
      <c r="R704" s="210">
        <v>0</v>
      </c>
      <c r="S704" s="210">
        <v>0</v>
      </c>
      <c r="T704" s="210">
        <v>0</v>
      </c>
      <c r="U704" s="210">
        <v>1</v>
      </c>
      <c r="V704" s="210">
        <v>1</v>
      </c>
      <c r="W704" s="210">
        <v>1</v>
      </c>
      <c r="X704" s="210">
        <v>1</v>
      </c>
      <c r="Y704" s="210">
        <v>1</v>
      </c>
      <c r="Z704" s="210">
        <v>1</v>
      </c>
      <c r="AA704" s="210">
        <v>1</v>
      </c>
      <c r="AB704" s="210">
        <v>1</v>
      </c>
      <c r="AC704" s="210">
        <v>1</v>
      </c>
      <c r="AD704" s="210">
        <v>1</v>
      </c>
      <c r="AE704" s="210">
        <v>1</v>
      </c>
      <c r="AF704" s="210">
        <v>1</v>
      </c>
      <c r="AG704" s="210">
        <v>1</v>
      </c>
      <c r="AH704" s="210">
        <v>1</v>
      </c>
      <c r="AI704" s="210">
        <v>1</v>
      </c>
      <c r="AJ704" s="210">
        <v>1</v>
      </c>
      <c r="AK704" s="210">
        <v>1</v>
      </c>
      <c r="AL704" s="210">
        <v>1</v>
      </c>
      <c r="AM704" s="210">
        <v>1</v>
      </c>
      <c r="AN704" s="210">
        <v>1</v>
      </c>
      <c r="AO704" s="210">
        <v>1</v>
      </c>
      <c r="AP704" s="210">
        <v>1</v>
      </c>
      <c r="AQ704" s="210">
        <v>1</v>
      </c>
      <c r="AR704" s="210">
        <v>1</v>
      </c>
      <c r="AS704" s="210">
        <v>1</v>
      </c>
      <c r="AT704" s="210">
        <v>1</v>
      </c>
      <c r="AU704" s="210">
        <v>1</v>
      </c>
      <c r="AV704" s="210">
        <v>1</v>
      </c>
      <c r="AW704" s="210">
        <v>1</v>
      </c>
      <c r="AX704" s="210">
        <v>1</v>
      </c>
      <c r="AY704" s="210">
        <v>1</v>
      </c>
      <c r="AZ704" s="210">
        <v>1</v>
      </c>
      <c r="BA704" s="210">
        <v>1</v>
      </c>
      <c r="BB704" s="210">
        <v>1</v>
      </c>
      <c r="BC704" s="210">
        <v>1</v>
      </c>
      <c r="BD704" s="210">
        <v>1</v>
      </c>
      <c r="BE704" s="210">
        <v>1</v>
      </c>
      <c r="BF704" s="210">
        <v>1</v>
      </c>
      <c r="BG704" s="210">
        <v>1</v>
      </c>
      <c r="BH704" s="210">
        <v>1</v>
      </c>
      <c r="BI704" s="210">
        <v>1</v>
      </c>
      <c r="BJ704" s="210">
        <v>1</v>
      </c>
      <c r="BK704" s="210">
        <v>1</v>
      </c>
      <c r="BL704" s="210">
        <v>1</v>
      </c>
      <c r="BM704" s="210">
        <v>1</v>
      </c>
      <c r="BN704" s="210">
        <v>1</v>
      </c>
      <c r="BO704" s="210">
        <v>1</v>
      </c>
      <c r="BP704" s="210">
        <v>1</v>
      </c>
      <c r="BQ704" s="210">
        <v>1</v>
      </c>
      <c r="BR704" s="210">
        <v>1</v>
      </c>
      <c r="BS704" s="210">
        <v>1</v>
      </c>
      <c r="BT704" s="210">
        <v>1</v>
      </c>
      <c r="BU704" s="210"/>
      <c r="BV704" s="210"/>
      <c r="BW704" s="210"/>
      <c r="BX704" s="210"/>
      <c r="BY704" s="210"/>
      <c r="BZ704" s="210"/>
      <c r="CA704" s="210"/>
      <c r="CB704" s="210"/>
      <c r="CC704" s="210"/>
      <c r="CD704" s="210"/>
      <c r="CE704" s="210"/>
      <c r="CF704" s="210"/>
      <c r="CG704" s="210"/>
      <c r="CH704" s="210"/>
      <c r="CI704" s="210"/>
      <c r="CJ704" s="210"/>
      <c r="CK704" s="210"/>
      <c r="CL704" s="210"/>
      <c r="CM704" s="210"/>
      <c r="CN704" s="210"/>
      <c r="CO704" s="210"/>
      <c r="CP704" s="210"/>
      <c r="CQ704" s="210"/>
      <c r="CR704" s="210"/>
      <c r="CS704" s="144"/>
      <c r="CT704" s="144"/>
    </row>
    <row r="705" spans="1:98" ht="15">
      <c r="A705" s="208" t="s">
        <v>8334</v>
      </c>
      <c r="B705" s="285" t="s">
        <v>924</v>
      </c>
      <c r="C705" s="209" t="s">
        <v>562</v>
      </c>
      <c r="D705" s="259"/>
      <c r="E705" s="209" t="s">
        <v>5163</v>
      </c>
      <c r="F705" s="209" t="s">
        <v>38</v>
      </c>
      <c r="G705" s="216" t="s">
        <v>35</v>
      </c>
      <c r="H705" s="209" t="s">
        <v>8271</v>
      </c>
      <c r="I705" s="2"/>
      <c r="J705" s="210">
        <v>0</v>
      </c>
      <c r="K705" s="210">
        <v>0</v>
      </c>
      <c r="L705" s="210">
        <v>0</v>
      </c>
      <c r="M705" s="210">
        <v>0</v>
      </c>
      <c r="N705" s="210">
        <v>0</v>
      </c>
      <c r="O705" s="210">
        <v>0</v>
      </c>
      <c r="P705" s="210">
        <v>0</v>
      </c>
      <c r="Q705" s="210">
        <v>0</v>
      </c>
      <c r="R705" s="210">
        <v>0</v>
      </c>
      <c r="S705" s="210">
        <v>0</v>
      </c>
      <c r="T705" s="210">
        <v>0</v>
      </c>
      <c r="U705" s="210">
        <v>1</v>
      </c>
      <c r="V705" s="210">
        <v>1</v>
      </c>
      <c r="W705" s="210">
        <v>1</v>
      </c>
      <c r="X705" s="210">
        <v>1</v>
      </c>
      <c r="Y705" s="210">
        <v>1</v>
      </c>
      <c r="Z705" s="210">
        <v>1</v>
      </c>
      <c r="AA705" s="210">
        <v>1</v>
      </c>
      <c r="AB705" s="210">
        <v>1</v>
      </c>
      <c r="AC705" s="210">
        <v>1</v>
      </c>
      <c r="AD705" s="210">
        <v>1</v>
      </c>
      <c r="AE705" s="210">
        <v>1</v>
      </c>
      <c r="AF705" s="210">
        <v>1</v>
      </c>
      <c r="AG705" s="210">
        <v>1</v>
      </c>
      <c r="AH705" s="210">
        <v>1</v>
      </c>
      <c r="AI705" s="210">
        <v>1</v>
      </c>
      <c r="AJ705" s="210">
        <v>1</v>
      </c>
      <c r="AK705" s="210">
        <v>1</v>
      </c>
      <c r="AL705" s="210">
        <v>1</v>
      </c>
      <c r="AM705" s="210">
        <v>1</v>
      </c>
      <c r="AN705" s="210">
        <v>1</v>
      </c>
      <c r="AO705" s="210">
        <v>1</v>
      </c>
      <c r="AP705" s="210">
        <v>1</v>
      </c>
      <c r="AQ705" s="210">
        <v>1</v>
      </c>
      <c r="AR705" s="210">
        <v>1</v>
      </c>
      <c r="AS705" s="210">
        <v>1</v>
      </c>
      <c r="AT705" s="210">
        <v>1</v>
      </c>
      <c r="AU705" s="210">
        <v>1</v>
      </c>
      <c r="AV705" s="210">
        <v>1</v>
      </c>
      <c r="AW705" s="210">
        <v>1</v>
      </c>
      <c r="AX705" s="210">
        <v>1</v>
      </c>
      <c r="AY705" s="210">
        <v>1</v>
      </c>
      <c r="AZ705" s="210">
        <v>1</v>
      </c>
      <c r="BA705" s="210">
        <v>1</v>
      </c>
      <c r="BB705" s="210">
        <v>1</v>
      </c>
      <c r="BC705" s="210">
        <v>1</v>
      </c>
      <c r="BD705" s="210">
        <v>1</v>
      </c>
      <c r="BE705" s="210">
        <v>1</v>
      </c>
      <c r="BF705" s="210">
        <v>1</v>
      </c>
      <c r="BG705" s="210">
        <v>1</v>
      </c>
      <c r="BH705" s="210">
        <v>1</v>
      </c>
      <c r="BI705" s="210">
        <v>1</v>
      </c>
      <c r="BJ705" s="210">
        <v>1</v>
      </c>
      <c r="BK705" s="210">
        <v>1</v>
      </c>
      <c r="BL705" s="210">
        <v>1</v>
      </c>
      <c r="BM705" s="210">
        <v>1</v>
      </c>
      <c r="BN705" s="210">
        <v>1</v>
      </c>
      <c r="BO705" s="210">
        <v>1</v>
      </c>
      <c r="BP705" s="210">
        <v>1</v>
      </c>
      <c r="BQ705" s="210">
        <v>1</v>
      </c>
      <c r="BR705" s="210">
        <v>1</v>
      </c>
      <c r="BS705" s="210">
        <v>1</v>
      </c>
      <c r="BT705" s="210">
        <v>1</v>
      </c>
      <c r="BU705" s="210"/>
      <c r="BV705" s="210"/>
      <c r="BW705" s="210"/>
      <c r="BX705" s="210"/>
      <c r="BY705" s="210"/>
      <c r="BZ705" s="210"/>
      <c r="CA705" s="210"/>
      <c r="CB705" s="210"/>
      <c r="CC705" s="210"/>
      <c r="CD705" s="210"/>
      <c r="CE705" s="210"/>
      <c r="CF705" s="210"/>
      <c r="CG705" s="210"/>
      <c r="CH705" s="210"/>
      <c r="CI705" s="210"/>
      <c r="CJ705" s="210"/>
      <c r="CK705" s="210"/>
      <c r="CL705" s="210"/>
      <c r="CM705" s="210"/>
      <c r="CN705" s="210"/>
      <c r="CO705" s="210"/>
      <c r="CP705" s="210"/>
      <c r="CQ705" s="210"/>
      <c r="CR705" s="210"/>
      <c r="CS705" s="144"/>
      <c r="CT705" s="144"/>
    </row>
    <row r="706" spans="1:98" ht="15">
      <c r="A706" s="208" t="s">
        <v>8334</v>
      </c>
      <c r="B706" s="285" t="s">
        <v>927</v>
      </c>
      <c r="C706" s="209" t="s">
        <v>562</v>
      </c>
      <c r="D706" s="259"/>
      <c r="E706" s="209" t="s">
        <v>5163</v>
      </c>
      <c r="F706" s="209" t="s">
        <v>38</v>
      </c>
      <c r="G706" s="216" t="s">
        <v>35</v>
      </c>
      <c r="H706" s="209" t="s">
        <v>8271</v>
      </c>
      <c r="I706" s="2"/>
      <c r="J706" s="210">
        <v>0</v>
      </c>
      <c r="K706" s="210">
        <v>0</v>
      </c>
      <c r="L706" s="210">
        <v>0</v>
      </c>
      <c r="M706" s="210">
        <v>0</v>
      </c>
      <c r="N706" s="210">
        <v>0</v>
      </c>
      <c r="O706" s="210">
        <v>0</v>
      </c>
      <c r="P706" s="210">
        <v>0</v>
      </c>
      <c r="Q706" s="210">
        <v>0</v>
      </c>
      <c r="R706" s="210">
        <v>0</v>
      </c>
      <c r="S706" s="210">
        <v>0</v>
      </c>
      <c r="T706" s="210">
        <v>0</v>
      </c>
      <c r="U706" s="210">
        <v>1</v>
      </c>
      <c r="V706" s="210">
        <v>1</v>
      </c>
      <c r="W706" s="210">
        <v>1</v>
      </c>
      <c r="X706" s="210">
        <v>1</v>
      </c>
      <c r="Y706" s="210">
        <v>1</v>
      </c>
      <c r="Z706" s="210">
        <v>1</v>
      </c>
      <c r="AA706" s="210">
        <v>1</v>
      </c>
      <c r="AB706" s="210">
        <v>1</v>
      </c>
      <c r="AC706" s="210">
        <v>1</v>
      </c>
      <c r="AD706" s="210">
        <v>1</v>
      </c>
      <c r="AE706" s="210">
        <v>1</v>
      </c>
      <c r="AF706" s="210">
        <v>1</v>
      </c>
      <c r="AG706" s="210">
        <v>1</v>
      </c>
      <c r="AH706" s="210">
        <v>1</v>
      </c>
      <c r="AI706" s="210">
        <v>1</v>
      </c>
      <c r="AJ706" s="210">
        <v>1</v>
      </c>
      <c r="AK706" s="210">
        <v>1</v>
      </c>
      <c r="AL706" s="210">
        <v>1</v>
      </c>
      <c r="AM706" s="210">
        <v>1</v>
      </c>
      <c r="AN706" s="210">
        <v>1</v>
      </c>
      <c r="AO706" s="210">
        <v>1</v>
      </c>
      <c r="AP706" s="210">
        <v>1</v>
      </c>
      <c r="AQ706" s="210">
        <v>1</v>
      </c>
      <c r="AR706" s="210">
        <v>1</v>
      </c>
      <c r="AS706" s="210">
        <v>1</v>
      </c>
      <c r="AT706" s="210">
        <v>1</v>
      </c>
      <c r="AU706" s="210">
        <v>1</v>
      </c>
      <c r="AV706" s="210">
        <v>1</v>
      </c>
      <c r="AW706" s="210">
        <v>1</v>
      </c>
      <c r="AX706" s="210">
        <v>1</v>
      </c>
      <c r="AY706" s="210">
        <v>1</v>
      </c>
      <c r="AZ706" s="210">
        <v>1</v>
      </c>
      <c r="BA706" s="210">
        <v>1</v>
      </c>
      <c r="BB706" s="210">
        <v>1</v>
      </c>
      <c r="BC706" s="210">
        <v>1</v>
      </c>
      <c r="BD706" s="210">
        <v>1</v>
      </c>
      <c r="BE706" s="210">
        <v>1</v>
      </c>
      <c r="BF706" s="210">
        <v>1</v>
      </c>
      <c r="BG706" s="210">
        <v>1</v>
      </c>
      <c r="BH706" s="210">
        <v>1</v>
      </c>
      <c r="BI706" s="210">
        <v>1</v>
      </c>
      <c r="BJ706" s="210">
        <v>1</v>
      </c>
      <c r="BK706" s="210">
        <v>1</v>
      </c>
      <c r="BL706" s="210">
        <v>1</v>
      </c>
      <c r="BM706" s="210">
        <v>1</v>
      </c>
      <c r="BN706" s="210">
        <v>1</v>
      </c>
      <c r="BO706" s="210">
        <v>1</v>
      </c>
      <c r="BP706" s="210">
        <v>1</v>
      </c>
      <c r="BQ706" s="210">
        <v>1</v>
      </c>
      <c r="BR706" s="210">
        <v>1</v>
      </c>
      <c r="BS706" s="210">
        <v>1</v>
      </c>
      <c r="BT706" s="210">
        <v>1</v>
      </c>
      <c r="BU706" s="210"/>
      <c r="BV706" s="210"/>
      <c r="BW706" s="210"/>
      <c r="BX706" s="210"/>
      <c r="BY706" s="210"/>
      <c r="BZ706" s="210"/>
      <c r="CA706" s="210"/>
      <c r="CB706" s="210"/>
      <c r="CC706" s="210"/>
      <c r="CD706" s="210"/>
      <c r="CE706" s="210"/>
      <c r="CF706" s="210"/>
      <c r="CG706" s="210"/>
      <c r="CH706" s="210"/>
      <c r="CI706" s="210"/>
      <c r="CJ706" s="210"/>
      <c r="CK706" s="210"/>
      <c r="CL706" s="210"/>
      <c r="CM706" s="210"/>
      <c r="CN706" s="210"/>
      <c r="CO706" s="210"/>
      <c r="CP706" s="210"/>
      <c r="CQ706" s="210"/>
      <c r="CR706" s="210"/>
      <c r="CS706" s="144"/>
      <c r="CT706" s="144"/>
    </row>
    <row r="707" spans="1:98" ht="15">
      <c r="A707" s="208" t="s">
        <v>8334</v>
      </c>
      <c r="B707" s="285" t="s">
        <v>930</v>
      </c>
      <c r="C707" s="209" t="s">
        <v>562</v>
      </c>
      <c r="D707" s="259"/>
      <c r="E707" s="209" t="s">
        <v>5163</v>
      </c>
      <c r="F707" s="209" t="s">
        <v>38</v>
      </c>
      <c r="G707" s="216" t="s">
        <v>35</v>
      </c>
      <c r="H707" s="209" t="s">
        <v>8271</v>
      </c>
      <c r="I707" s="2"/>
      <c r="J707" s="210">
        <v>0</v>
      </c>
      <c r="K707" s="210">
        <v>0</v>
      </c>
      <c r="L707" s="210">
        <v>0</v>
      </c>
      <c r="M707" s="210">
        <v>0</v>
      </c>
      <c r="N707" s="210">
        <v>0</v>
      </c>
      <c r="O707" s="210">
        <v>0</v>
      </c>
      <c r="P707" s="210">
        <v>0</v>
      </c>
      <c r="Q707" s="210">
        <v>0</v>
      </c>
      <c r="R707" s="210">
        <v>0</v>
      </c>
      <c r="S707" s="210">
        <v>0</v>
      </c>
      <c r="T707" s="210">
        <v>0</v>
      </c>
      <c r="U707" s="210">
        <v>1</v>
      </c>
      <c r="V707" s="210">
        <v>1</v>
      </c>
      <c r="W707" s="210">
        <v>1</v>
      </c>
      <c r="X707" s="210">
        <v>1</v>
      </c>
      <c r="Y707" s="210">
        <v>1</v>
      </c>
      <c r="Z707" s="210">
        <v>1</v>
      </c>
      <c r="AA707" s="210">
        <v>1</v>
      </c>
      <c r="AB707" s="210">
        <v>1</v>
      </c>
      <c r="AC707" s="210">
        <v>1</v>
      </c>
      <c r="AD707" s="210">
        <v>1</v>
      </c>
      <c r="AE707" s="210">
        <v>1</v>
      </c>
      <c r="AF707" s="210">
        <v>1</v>
      </c>
      <c r="AG707" s="210">
        <v>1</v>
      </c>
      <c r="AH707" s="210">
        <v>1</v>
      </c>
      <c r="AI707" s="210">
        <v>1</v>
      </c>
      <c r="AJ707" s="210">
        <v>1</v>
      </c>
      <c r="AK707" s="210">
        <v>1</v>
      </c>
      <c r="AL707" s="210">
        <v>1</v>
      </c>
      <c r="AM707" s="210">
        <v>1</v>
      </c>
      <c r="AN707" s="210">
        <v>1</v>
      </c>
      <c r="AO707" s="210">
        <v>1</v>
      </c>
      <c r="AP707" s="210">
        <v>1</v>
      </c>
      <c r="AQ707" s="210">
        <v>1</v>
      </c>
      <c r="AR707" s="210">
        <v>1</v>
      </c>
      <c r="AS707" s="210">
        <v>1</v>
      </c>
      <c r="AT707" s="210">
        <v>1</v>
      </c>
      <c r="AU707" s="210">
        <v>1</v>
      </c>
      <c r="AV707" s="210">
        <v>1</v>
      </c>
      <c r="AW707" s="210">
        <v>1</v>
      </c>
      <c r="AX707" s="210">
        <v>1</v>
      </c>
      <c r="AY707" s="210">
        <v>1</v>
      </c>
      <c r="AZ707" s="210">
        <v>1</v>
      </c>
      <c r="BA707" s="210">
        <v>1</v>
      </c>
      <c r="BB707" s="210">
        <v>1</v>
      </c>
      <c r="BC707" s="210">
        <v>1</v>
      </c>
      <c r="BD707" s="210">
        <v>1</v>
      </c>
      <c r="BE707" s="210">
        <v>1</v>
      </c>
      <c r="BF707" s="210">
        <v>1</v>
      </c>
      <c r="BG707" s="210">
        <v>1</v>
      </c>
      <c r="BH707" s="210">
        <v>1</v>
      </c>
      <c r="BI707" s="210">
        <v>1</v>
      </c>
      <c r="BJ707" s="210">
        <v>1</v>
      </c>
      <c r="BK707" s="210">
        <v>1</v>
      </c>
      <c r="BL707" s="210">
        <v>1</v>
      </c>
      <c r="BM707" s="210">
        <v>1</v>
      </c>
      <c r="BN707" s="210">
        <v>1</v>
      </c>
      <c r="BO707" s="210">
        <v>1</v>
      </c>
      <c r="BP707" s="210">
        <v>1</v>
      </c>
      <c r="BQ707" s="210">
        <v>1</v>
      </c>
      <c r="BR707" s="210">
        <v>1</v>
      </c>
      <c r="BS707" s="210">
        <v>1</v>
      </c>
      <c r="BT707" s="210">
        <v>1</v>
      </c>
      <c r="BU707" s="210"/>
      <c r="BV707" s="210"/>
      <c r="BW707" s="210"/>
      <c r="BX707" s="210"/>
      <c r="BY707" s="210"/>
      <c r="BZ707" s="210"/>
      <c r="CA707" s="210"/>
      <c r="CB707" s="210"/>
      <c r="CC707" s="210"/>
      <c r="CD707" s="210"/>
      <c r="CE707" s="210"/>
      <c r="CF707" s="210"/>
      <c r="CG707" s="210"/>
      <c r="CH707" s="210"/>
      <c r="CI707" s="210"/>
      <c r="CJ707" s="210"/>
      <c r="CK707" s="210"/>
      <c r="CL707" s="210"/>
      <c r="CM707" s="210"/>
      <c r="CN707" s="210"/>
      <c r="CO707" s="210"/>
      <c r="CP707" s="210"/>
      <c r="CQ707" s="210"/>
      <c r="CR707" s="210"/>
      <c r="CS707" s="144"/>
      <c r="CT707" s="144"/>
    </row>
    <row r="708" spans="1:98" ht="15">
      <c r="A708" s="208" t="s">
        <v>8334</v>
      </c>
      <c r="B708" s="285" t="s">
        <v>933</v>
      </c>
      <c r="C708" s="209" t="s">
        <v>562</v>
      </c>
      <c r="D708" s="259"/>
      <c r="E708" s="209" t="s">
        <v>5163</v>
      </c>
      <c r="F708" s="209" t="s">
        <v>38</v>
      </c>
      <c r="G708" s="216" t="s">
        <v>35</v>
      </c>
      <c r="H708" s="209" t="s">
        <v>8271</v>
      </c>
      <c r="I708" s="2"/>
      <c r="J708" s="210">
        <v>0</v>
      </c>
      <c r="K708" s="210">
        <v>0</v>
      </c>
      <c r="L708" s="210">
        <v>0</v>
      </c>
      <c r="M708" s="210">
        <v>0</v>
      </c>
      <c r="N708" s="210">
        <v>0</v>
      </c>
      <c r="O708" s="210">
        <v>0</v>
      </c>
      <c r="P708" s="210">
        <v>0</v>
      </c>
      <c r="Q708" s="210">
        <v>0</v>
      </c>
      <c r="R708" s="210">
        <v>0</v>
      </c>
      <c r="S708" s="210">
        <v>0</v>
      </c>
      <c r="T708" s="210">
        <v>0</v>
      </c>
      <c r="U708" s="210">
        <v>1</v>
      </c>
      <c r="V708" s="210">
        <v>1</v>
      </c>
      <c r="W708" s="210">
        <v>1</v>
      </c>
      <c r="X708" s="210">
        <v>1</v>
      </c>
      <c r="Y708" s="210">
        <v>1</v>
      </c>
      <c r="Z708" s="210">
        <v>1</v>
      </c>
      <c r="AA708" s="210">
        <v>1</v>
      </c>
      <c r="AB708" s="210">
        <v>1</v>
      </c>
      <c r="AC708" s="210">
        <v>1</v>
      </c>
      <c r="AD708" s="210">
        <v>1</v>
      </c>
      <c r="AE708" s="210">
        <v>1</v>
      </c>
      <c r="AF708" s="210">
        <v>1</v>
      </c>
      <c r="AG708" s="210">
        <v>1</v>
      </c>
      <c r="AH708" s="210">
        <v>1</v>
      </c>
      <c r="AI708" s="210">
        <v>1</v>
      </c>
      <c r="AJ708" s="210">
        <v>1</v>
      </c>
      <c r="AK708" s="210">
        <v>1</v>
      </c>
      <c r="AL708" s="210">
        <v>1</v>
      </c>
      <c r="AM708" s="210">
        <v>1</v>
      </c>
      <c r="AN708" s="210">
        <v>1</v>
      </c>
      <c r="AO708" s="210">
        <v>1</v>
      </c>
      <c r="AP708" s="210">
        <v>1</v>
      </c>
      <c r="AQ708" s="210">
        <v>1</v>
      </c>
      <c r="AR708" s="210">
        <v>1</v>
      </c>
      <c r="AS708" s="210">
        <v>1</v>
      </c>
      <c r="AT708" s="210">
        <v>1</v>
      </c>
      <c r="AU708" s="210">
        <v>1</v>
      </c>
      <c r="AV708" s="210">
        <v>1</v>
      </c>
      <c r="AW708" s="210">
        <v>1</v>
      </c>
      <c r="AX708" s="210">
        <v>1</v>
      </c>
      <c r="AY708" s="210">
        <v>1</v>
      </c>
      <c r="AZ708" s="210">
        <v>1</v>
      </c>
      <c r="BA708" s="210">
        <v>1</v>
      </c>
      <c r="BB708" s="210">
        <v>1</v>
      </c>
      <c r="BC708" s="210">
        <v>1</v>
      </c>
      <c r="BD708" s="210">
        <v>1</v>
      </c>
      <c r="BE708" s="210">
        <v>1</v>
      </c>
      <c r="BF708" s="210">
        <v>1</v>
      </c>
      <c r="BG708" s="210">
        <v>1</v>
      </c>
      <c r="BH708" s="210">
        <v>1</v>
      </c>
      <c r="BI708" s="210">
        <v>1</v>
      </c>
      <c r="BJ708" s="210">
        <v>1</v>
      </c>
      <c r="BK708" s="210">
        <v>1</v>
      </c>
      <c r="BL708" s="210">
        <v>1</v>
      </c>
      <c r="BM708" s="210">
        <v>1</v>
      </c>
      <c r="BN708" s="210">
        <v>1</v>
      </c>
      <c r="BO708" s="210">
        <v>1</v>
      </c>
      <c r="BP708" s="210">
        <v>1</v>
      </c>
      <c r="BQ708" s="210">
        <v>1</v>
      </c>
      <c r="BR708" s="210">
        <v>1</v>
      </c>
      <c r="BS708" s="210">
        <v>1</v>
      </c>
      <c r="BT708" s="210">
        <v>1</v>
      </c>
      <c r="BU708" s="210"/>
      <c r="BV708" s="210"/>
      <c r="BW708" s="210"/>
      <c r="BX708" s="210"/>
      <c r="BY708" s="210"/>
      <c r="BZ708" s="210"/>
      <c r="CA708" s="210"/>
      <c r="CB708" s="210"/>
      <c r="CC708" s="210"/>
      <c r="CD708" s="210"/>
      <c r="CE708" s="210"/>
      <c r="CF708" s="210"/>
      <c r="CG708" s="210"/>
      <c r="CH708" s="210"/>
      <c r="CI708" s="210"/>
      <c r="CJ708" s="210"/>
      <c r="CK708" s="210"/>
      <c r="CL708" s="210"/>
      <c r="CM708" s="210"/>
      <c r="CN708" s="210"/>
      <c r="CO708" s="210"/>
      <c r="CP708" s="210"/>
      <c r="CQ708" s="210"/>
      <c r="CR708" s="210"/>
      <c r="CS708" s="144"/>
      <c r="CT708" s="144"/>
    </row>
    <row r="709" spans="1:98" ht="15">
      <c r="A709" s="208" t="s">
        <v>8334</v>
      </c>
      <c r="B709" s="285" t="s">
        <v>936</v>
      </c>
      <c r="C709" s="209" t="s">
        <v>562</v>
      </c>
      <c r="D709" s="259"/>
      <c r="E709" s="209" t="s">
        <v>5163</v>
      </c>
      <c r="F709" s="209" t="s">
        <v>38</v>
      </c>
      <c r="G709" s="216" t="s">
        <v>35</v>
      </c>
      <c r="H709" s="209" t="s">
        <v>8271</v>
      </c>
      <c r="I709" s="2"/>
      <c r="J709" s="210">
        <v>0</v>
      </c>
      <c r="K709" s="210">
        <v>0</v>
      </c>
      <c r="L709" s="210">
        <v>0</v>
      </c>
      <c r="M709" s="210">
        <v>0</v>
      </c>
      <c r="N709" s="210">
        <v>0</v>
      </c>
      <c r="O709" s="210">
        <v>0</v>
      </c>
      <c r="P709" s="210">
        <v>0</v>
      </c>
      <c r="Q709" s="210">
        <v>0</v>
      </c>
      <c r="R709" s="210">
        <v>0</v>
      </c>
      <c r="S709" s="210">
        <v>0</v>
      </c>
      <c r="T709" s="210">
        <v>0</v>
      </c>
      <c r="U709" s="210">
        <v>0</v>
      </c>
      <c r="V709" s="210">
        <v>0</v>
      </c>
      <c r="W709" s="210">
        <v>0</v>
      </c>
      <c r="X709" s="210">
        <v>0</v>
      </c>
      <c r="Y709" s="210">
        <v>0</v>
      </c>
      <c r="Z709" s="210">
        <v>0</v>
      </c>
      <c r="AA709" s="210">
        <v>0</v>
      </c>
      <c r="AB709" s="210">
        <v>0</v>
      </c>
      <c r="AC709" s="210">
        <v>0</v>
      </c>
      <c r="AD709" s="210">
        <v>0</v>
      </c>
      <c r="AE709" s="210">
        <v>0</v>
      </c>
      <c r="AF709" s="210">
        <v>0</v>
      </c>
      <c r="AG709" s="210">
        <v>0</v>
      </c>
      <c r="AH709" s="210">
        <v>1</v>
      </c>
      <c r="AI709" s="210">
        <v>1</v>
      </c>
      <c r="AJ709" s="210">
        <v>1</v>
      </c>
      <c r="AK709" s="210">
        <v>1</v>
      </c>
      <c r="AL709" s="210">
        <v>1</v>
      </c>
      <c r="AM709" s="210">
        <v>1</v>
      </c>
      <c r="AN709" s="210">
        <v>1</v>
      </c>
      <c r="AO709" s="210">
        <v>1</v>
      </c>
      <c r="AP709" s="210">
        <v>1</v>
      </c>
      <c r="AQ709" s="210">
        <v>1</v>
      </c>
      <c r="AR709" s="210">
        <v>1</v>
      </c>
      <c r="AS709" s="210">
        <v>1</v>
      </c>
      <c r="AT709" s="210">
        <v>1</v>
      </c>
      <c r="AU709" s="210">
        <v>1</v>
      </c>
      <c r="AV709" s="210">
        <v>1</v>
      </c>
      <c r="AW709" s="210">
        <v>1</v>
      </c>
      <c r="AX709" s="210">
        <v>1</v>
      </c>
      <c r="AY709" s="210">
        <v>1</v>
      </c>
      <c r="AZ709" s="210">
        <v>1</v>
      </c>
      <c r="BA709" s="210">
        <v>1</v>
      </c>
      <c r="BB709" s="210">
        <v>1</v>
      </c>
      <c r="BC709" s="210">
        <v>1</v>
      </c>
      <c r="BD709" s="210">
        <v>1</v>
      </c>
      <c r="BE709" s="210">
        <v>1</v>
      </c>
      <c r="BF709" s="210">
        <v>1</v>
      </c>
      <c r="BG709" s="210">
        <v>1</v>
      </c>
      <c r="BH709" s="210">
        <v>1</v>
      </c>
      <c r="BI709" s="210">
        <v>1</v>
      </c>
      <c r="BJ709" s="210">
        <v>1</v>
      </c>
      <c r="BK709" s="210">
        <v>1</v>
      </c>
      <c r="BL709" s="210">
        <v>1</v>
      </c>
      <c r="BM709" s="210">
        <v>1</v>
      </c>
      <c r="BN709" s="210">
        <v>1</v>
      </c>
      <c r="BO709" s="210">
        <v>1</v>
      </c>
      <c r="BP709" s="210">
        <v>1</v>
      </c>
      <c r="BQ709" s="210">
        <v>1</v>
      </c>
      <c r="BR709" s="210">
        <v>1</v>
      </c>
      <c r="BS709" s="210">
        <v>1</v>
      </c>
      <c r="BT709" s="210">
        <v>1</v>
      </c>
      <c r="BU709" s="210"/>
      <c r="BV709" s="210"/>
      <c r="BW709" s="210"/>
      <c r="BX709" s="210"/>
      <c r="BY709" s="210"/>
      <c r="BZ709" s="210"/>
      <c r="CA709" s="210"/>
      <c r="CB709" s="210"/>
      <c r="CC709" s="210"/>
      <c r="CD709" s="210"/>
      <c r="CE709" s="210"/>
      <c r="CF709" s="210"/>
      <c r="CG709" s="210"/>
      <c r="CH709" s="210"/>
      <c r="CI709" s="210"/>
      <c r="CJ709" s="210"/>
      <c r="CK709" s="210"/>
      <c r="CL709" s="210"/>
      <c r="CM709" s="210"/>
      <c r="CN709" s="210"/>
      <c r="CO709" s="210"/>
      <c r="CP709" s="210"/>
      <c r="CQ709" s="210"/>
      <c r="CR709" s="210"/>
      <c r="CS709" s="144"/>
      <c r="CT709" s="144"/>
    </row>
    <row r="710" spans="1:98" ht="15">
      <c r="A710" s="208" t="s">
        <v>8334</v>
      </c>
      <c r="B710" s="285" t="s">
        <v>939</v>
      </c>
      <c r="C710" s="209" t="s">
        <v>562</v>
      </c>
      <c r="D710" s="259"/>
      <c r="E710" s="209" t="s">
        <v>5163</v>
      </c>
      <c r="F710" s="209" t="s">
        <v>38</v>
      </c>
      <c r="G710" s="216" t="s">
        <v>35</v>
      </c>
      <c r="H710" s="209" t="s">
        <v>8271</v>
      </c>
      <c r="I710" s="2"/>
      <c r="J710" s="210">
        <v>0</v>
      </c>
      <c r="K710" s="210">
        <v>0</v>
      </c>
      <c r="L710" s="210">
        <v>0</v>
      </c>
      <c r="M710" s="210">
        <v>0</v>
      </c>
      <c r="N710" s="210">
        <v>0</v>
      </c>
      <c r="O710" s="210">
        <v>0</v>
      </c>
      <c r="P710" s="210">
        <v>0</v>
      </c>
      <c r="Q710" s="210">
        <v>0</v>
      </c>
      <c r="R710" s="210">
        <v>0</v>
      </c>
      <c r="S710" s="210">
        <v>0</v>
      </c>
      <c r="T710" s="210">
        <v>0</v>
      </c>
      <c r="U710" s="210">
        <v>0</v>
      </c>
      <c r="V710" s="210">
        <v>0</v>
      </c>
      <c r="W710" s="210">
        <v>0</v>
      </c>
      <c r="X710" s="210">
        <v>0</v>
      </c>
      <c r="Y710" s="210">
        <v>0</v>
      </c>
      <c r="Z710" s="210">
        <v>0</v>
      </c>
      <c r="AA710" s="210">
        <v>0</v>
      </c>
      <c r="AB710" s="210">
        <v>0</v>
      </c>
      <c r="AC710" s="210">
        <v>0</v>
      </c>
      <c r="AD710" s="210">
        <v>0</v>
      </c>
      <c r="AE710" s="210">
        <v>0</v>
      </c>
      <c r="AF710" s="210">
        <v>0</v>
      </c>
      <c r="AG710" s="210">
        <v>0</v>
      </c>
      <c r="AH710" s="210">
        <v>1</v>
      </c>
      <c r="AI710" s="210">
        <v>1</v>
      </c>
      <c r="AJ710" s="210">
        <v>1</v>
      </c>
      <c r="AK710" s="210">
        <v>1</v>
      </c>
      <c r="AL710" s="210">
        <v>1</v>
      </c>
      <c r="AM710" s="210">
        <v>1</v>
      </c>
      <c r="AN710" s="210">
        <v>1</v>
      </c>
      <c r="AO710" s="210">
        <v>1</v>
      </c>
      <c r="AP710" s="210">
        <v>1</v>
      </c>
      <c r="AQ710" s="210">
        <v>1</v>
      </c>
      <c r="AR710" s="210">
        <v>1</v>
      </c>
      <c r="AS710" s="210">
        <v>1</v>
      </c>
      <c r="AT710" s="210">
        <v>1</v>
      </c>
      <c r="AU710" s="210">
        <v>1</v>
      </c>
      <c r="AV710" s="210">
        <v>1</v>
      </c>
      <c r="AW710" s="210">
        <v>1</v>
      </c>
      <c r="AX710" s="210">
        <v>1</v>
      </c>
      <c r="AY710" s="210">
        <v>1</v>
      </c>
      <c r="AZ710" s="210">
        <v>1</v>
      </c>
      <c r="BA710" s="210">
        <v>1</v>
      </c>
      <c r="BB710" s="210">
        <v>1</v>
      </c>
      <c r="BC710" s="210">
        <v>1</v>
      </c>
      <c r="BD710" s="210">
        <v>1</v>
      </c>
      <c r="BE710" s="210">
        <v>1</v>
      </c>
      <c r="BF710" s="210">
        <v>1</v>
      </c>
      <c r="BG710" s="210">
        <v>1</v>
      </c>
      <c r="BH710" s="210">
        <v>1</v>
      </c>
      <c r="BI710" s="210">
        <v>1</v>
      </c>
      <c r="BJ710" s="210">
        <v>1</v>
      </c>
      <c r="BK710" s="210">
        <v>1</v>
      </c>
      <c r="BL710" s="210">
        <v>1</v>
      </c>
      <c r="BM710" s="210">
        <v>1</v>
      </c>
      <c r="BN710" s="210">
        <v>1</v>
      </c>
      <c r="BO710" s="210">
        <v>1</v>
      </c>
      <c r="BP710" s="210">
        <v>1</v>
      </c>
      <c r="BQ710" s="210">
        <v>1</v>
      </c>
      <c r="BR710" s="210">
        <v>1</v>
      </c>
      <c r="BS710" s="210">
        <v>1</v>
      </c>
      <c r="BT710" s="210">
        <v>1</v>
      </c>
      <c r="BU710" s="210"/>
      <c r="BV710" s="210"/>
      <c r="BW710" s="210"/>
      <c r="BX710" s="210"/>
      <c r="BY710" s="210"/>
      <c r="BZ710" s="210"/>
      <c r="CA710" s="210"/>
      <c r="CB710" s="210"/>
      <c r="CC710" s="210"/>
      <c r="CD710" s="210"/>
      <c r="CE710" s="210"/>
      <c r="CF710" s="210"/>
      <c r="CG710" s="210"/>
      <c r="CH710" s="210"/>
      <c r="CI710" s="210"/>
      <c r="CJ710" s="210"/>
      <c r="CK710" s="210"/>
      <c r="CL710" s="210"/>
      <c r="CM710" s="210"/>
      <c r="CN710" s="210"/>
      <c r="CO710" s="210"/>
      <c r="CP710" s="210"/>
      <c r="CQ710" s="210"/>
      <c r="CR710" s="210"/>
      <c r="CS710" s="144"/>
      <c r="CT710" s="144"/>
    </row>
    <row r="711" spans="1:98" ht="15">
      <c r="A711" s="208" t="s">
        <v>8334</v>
      </c>
      <c r="B711" s="285" t="s">
        <v>942</v>
      </c>
      <c r="C711" s="209" t="s">
        <v>562</v>
      </c>
      <c r="D711" s="259"/>
      <c r="E711" s="209" t="s">
        <v>5163</v>
      </c>
      <c r="F711" s="209" t="s">
        <v>38</v>
      </c>
      <c r="G711" s="216" t="s">
        <v>35</v>
      </c>
      <c r="H711" s="209" t="s">
        <v>8271</v>
      </c>
      <c r="I711" s="2"/>
      <c r="J711" s="210">
        <v>0</v>
      </c>
      <c r="K711" s="210">
        <v>0</v>
      </c>
      <c r="L711" s="210">
        <v>0</v>
      </c>
      <c r="M711" s="210">
        <v>0</v>
      </c>
      <c r="N711" s="210">
        <v>0</v>
      </c>
      <c r="O711" s="210">
        <v>0</v>
      </c>
      <c r="P711" s="210">
        <v>0</v>
      </c>
      <c r="Q711" s="210">
        <v>0</v>
      </c>
      <c r="R711" s="210">
        <v>0</v>
      </c>
      <c r="S711" s="210">
        <v>0</v>
      </c>
      <c r="T711" s="210">
        <v>0</v>
      </c>
      <c r="U711" s="210">
        <v>0</v>
      </c>
      <c r="V711" s="210">
        <v>0</v>
      </c>
      <c r="W711" s="210">
        <v>0</v>
      </c>
      <c r="X711" s="210">
        <v>0</v>
      </c>
      <c r="Y711" s="210">
        <v>0</v>
      </c>
      <c r="Z711" s="210">
        <v>0</v>
      </c>
      <c r="AA711" s="210">
        <v>0</v>
      </c>
      <c r="AB711" s="210">
        <v>0</v>
      </c>
      <c r="AC711" s="210">
        <v>0</v>
      </c>
      <c r="AD711" s="210">
        <v>0</v>
      </c>
      <c r="AE711" s="210">
        <v>0</v>
      </c>
      <c r="AF711" s="210">
        <v>0</v>
      </c>
      <c r="AG711" s="210">
        <v>0</v>
      </c>
      <c r="AH711" s="210">
        <v>1</v>
      </c>
      <c r="AI711" s="210">
        <v>1</v>
      </c>
      <c r="AJ711" s="210">
        <v>1</v>
      </c>
      <c r="AK711" s="210">
        <v>1</v>
      </c>
      <c r="AL711" s="210">
        <v>1</v>
      </c>
      <c r="AM711" s="210">
        <v>1</v>
      </c>
      <c r="AN711" s="210">
        <v>1</v>
      </c>
      <c r="AO711" s="210">
        <v>1</v>
      </c>
      <c r="AP711" s="210">
        <v>1</v>
      </c>
      <c r="AQ711" s="210">
        <v>1</v>
      </c>
      <c r="AR711" s="210">
        <v>1</v>
      </c>
      <c r="AS711" s="210">
        <v>1</v>
      </c>
      <c r="AT711" s="210">
        <v>1</v>
      </c>
      <c r="AU711" s="210">
        <v>1</v>
      </c>
      <c r="AV711" s="210">
        <v>1</v>
      </c>
      <c r="AW711" s="210">
        <v>1</v>
      </c>
      <c r="AX711" s="210">
        <v>1</v>
      </c>
      <c r="AY711" s="210">
        <v>1</v>
      </c>
      <c r="AZ711" s="210">
        <v>1</v>
      </c>
      <c r="BA711" s="210">
        <v>1</v>
      </c>
      <c r="BB711" s="210">
        <v>1</v>
      </c>
      <c r="BC711" s="210">
        <v>1</v>
      </c>
      <c r="BD711" s="210">
        <v>1</v>
      </c>
      <c r="BE711" s="210">
        <v>1</v>
      </c>
      <c r="BF711" s="210">
        <v>1</v>
      </c>
      <c r="BG711" s="210">
        <v>1</v>
      </c>
      <c r="BH711" s="210">
        <v>1</v>
      </c>
      <c r="BI711" s="210">
        <v>1</v>
      </c>
      <c r="BJ711" s="210">
        <v>1</v>
      </c>
      <c r="BK711" s="210">
        <v>1</v>
      </c>
      <c r="BL711" s="210">
        <v>1</v>
      </c>
      <c r="BM711" s="210">
        <v>1</v>
      </c>
      <c r="BN711" s="210">
        <v>1</v>
      </c>
      <c r="BO711" s="210">
        <v>1</v>
      </c>
      <c r="BP711" s="210">
        <v>1</v>
      </c>
      <c r="BQ711" s="210">
        <v>1</v>
      </c>
      <c r="BR711" s="210">
        <v>1</v>
      </c>
      <c r="BS711" s="210">
        <v>1</v>
      </c>
      <c r="BT711" s="210">
        <v>1</v>
      </c>
      <c r="BU711" s="210"/>
      <c r="BV711" s="210"/>
      <c r="BW711" s="210"/>
      <c r="BX711" s="210"/>
      <c r="BY711" s="210"/>
      <c r="BZ711" s="210"/>
      <c r="CA711" s="210"/>
      <c r="CB711" s="210"/>
      <c r="CC711" s="210"/>
      <c r="CD711" s="210"/>
      <c r="CE711" s="210"/>
      <c r="CF711" s="210"/>
      <c r="CG711" s="210"/>
      <c r="CH711" s="210"/>
      <c r="CI711" s="210"/>
      <c r="CJ711" s="210"/>
      <c r="CK711" s="210"/>
      <c r="CL711" s="210"/>
      <c r="CM711" s="210"/>
      <c r="CN711" s="210"/>
      <c r="CO711" s="210"/>
      <c r="CP711" s="210"/>
      <c r="CQ711" s="210"/>
      <c r="CR711" s="210"/>
      <c r="CS711" s="144"/>
      <c r="CT711" s="144"/>
    </row>
    <row r="712" spans="1:98" ht="15">
      <c r="A712" s="208" t="s">
        <v>8334</v>
      </c>
      <c r="B712" s="285" t="s">
        <v>945</v>
      </c>
      <c r="C712" s="209" t="s">
        <v>562</v>
      </c>
      <c r="D712" s="259"/>
      <c r="E712" s="209" t="s">
        <v>5163</v>
      </c>
      <c r="F712" s="209" t="s">
        <v>38</v>
      </c>
      <c r="G712" s="216" t="s">
        <v>35</v>
      </c>
      <c r="H712" s="209" t="s">
        <v>8271</v>
      </c>
      <c r="I712" s="2"/>
      <c r="J712" s="210">
        <v>0</v>
      </c>
      <c r="K712" s="210">
        <v>0</v>
      </c>
      <c r="L712" s="210">
        <v>0</v>
      </c>
      <c r="M712" s="210">
        <v>0</v>
      </c>
      <c r="N712" s="210">
        <v>0</v>
      </c>
      <c r="O712" s="210">
        <v>0</v>
      </c>
      <c r="P712" s="210">
        <v>0</v>
      </c>
      <c r="Q712" s="210">
        <v>0</v>
      </c>
      <c r="R712" s="210">
        <v>0</v>
      </c>
      <c r="S712" s="210">
        <v>0</v>
      </c>
      <c r="T712" s="210">
        <v>0</v>
      </c>
      <c r="U712" s="210">
        <v>0</v>
      </c>
      <c r="V712" s="210">
        <v>0</v>
      </c>
      <c r="W712" s="210">
        <v>0</v>
      </c>
      <c r="X712" s="210">
        <v>0</v>
      </c>
      <c r="Y712" s="210">
        <v>0</v>
      </c>
      <c r="Z712" s="210">
        <v>0</v>
      </c>
      <c r="AA712" s="210">
        <v>0</v>
      </c>
      <c r="AB712" s="210">
        <v>0</v>
      </c>
      <c r="AC712" s="210">
        <v>0</v>
      </c>
      <c r="AD712" s="210">
        <v>0</v>
      </c>
      <c r="AE712" s="210">
        <v>0</v>
      </c>
      <c r="AF712" s="210">
        <v>0</v>
      </c>
      <c r="AG712" s="210">
        <v>0</v>
      </c>
      <c r="AH712" s="210">
        <v>1</v>
      </c>
      <c r="AI712" s="210">
        <v>1</v>
      </c>
      <c r="AJ712" s="210">
        <v>1</v>
      </c>
      <c r="AK712" s="210">
        <v>1</v>
      </c>
      <c r="AL712" s="210">
        <v>1</v>
      </c>
      <c r="AM712" s="210">
        <v>1</v>
      </c>
      <c r="AN712" s="210">
        <v>1</v>
      </c>
      <c r="AO712" s="210">
        <v>1</v>
      </c>
      <c r="AP712" s="210">
        <v>1</v>
      </c>
      <c r="AQ712" s="210">
        <v>1</v>
      </c>
      <c r="AR712" s="210">
        <v>1</v>
      </c>
      <c r="AS712" s="210">
        <v>1</v>
      </c>
      <c r="AT712" s="210">
        <v>1</v>
      </c>
      <c r="AU712" s="210">
        <v>1</v>
      </c>
      <c r="AV712" s="210">
        <v>1</v>
      </c>
      <c r="AW712" s="210">
        <v>1</v>
      </c>
      <c r="AX712" s="210">
        <v>1</v>
      </c>
      <c r="AY712" s="210">
        <v>1</v>
      </c>
      <c r="AZ712" s="210">
        <v>1</v>
      </c>
      <c r="BA712" s="210">
        <v>1</v>
      </c>
      <c r="BB712" s="210">
        <v>1</v>
      </c>
      <c r="BC712" s="210">
        <v>1</v>
      </c>
      <c r="BD712" s="210">
        <v>1</v>
      </c>
      <c r="BE712" s="210">
        <v>1</v>
      </c>
      <c r="BF712" s="210">
        <v>1</v>
      </c>
      <c r="BG712" s="210">
        <v>1</v>
      </c>
      <c r="BH712" s="210">
        <v>1</v>
      </c>
      <c r="BI712" s="210">
        <v>1</v>
      </c>
      <c r="BJ712" s="210">
        <v>1</v>
      </c>
      <c r="BK712" s="210">
        <v>1</v>
      </c>
      <c r="BL712" s="210">
        <v>1</v>
      </c>
      <c r="BM712" s="210">
        <v>1</v>
      </c>
      <c r="BN712" s="210">
        <v>1</v>
      </c>
      <c r="BO712" s="210">
        <v>1</v>
      </c>
      <c r="BP712" s="210">
        <v>1</v>
      </c>
      <c r="BQ712" s="210">
        <v>1</v>
      </c>
      <c r="BR712" s="210">
        <v>1</v>
      </c>
      <c r="BS712" s="210">
        <v>1</v>
      </c>
      <c r="BT712" s="210">
        <v>1</v>
      </c>
      <c r="BU712" s="210"/>
      <c r="BV712" s="210"/>
      <c r="BW712" s="210"/>
      <c r="BX712" s="210"/>
      <c r="BY712" s="210"/>
      <c r="BZ712" s="210"/>
      <c r="CA712" s="210"/>
      <c r="CB712" s="210"/>
      <c r="CC712" s="210"/>
      <c r="CD712" s="210"/>
      <c r="CE712" s="210"/>
      <c r="CF712" s="210"/>
      <c r="CG712" s="210"/>
      <c r="CH712" s="210"/>
      <c r="CI712" s="210"/>
      <c r="CJ712" s="210"/>
      <c r="CK712" s="210"/>
      <c r="CL712" s="210"/>
      <c r="CM712" s="210"/>
      <c r="CN712" s="210"/>
      <c r="CO712" s="210"/>
      <c r="CP712" s="210"/>
      <c r="CQ712" s="210"/>
      <c r="CR712" s="210"/>
      <c r="CS712" s="144"/>
      <c r="CT712" s="144"/>
    </row>
    <row r="713" spans="1:98" ht="15">
      <c r="A713" s="208" t="s">
        <v>8334</v>
      </c>
      <c r="B713" s="285" t="s">
        <v>948</v>
      </c>
      <c r="C713" s="209" t="s">
        <v>562</v>
      </c>
      <c r="D713" s="259"/>
      <c r="E713" s="209" t="s">
        <v>5163</v>
      </c>
      <c r="F713" s="209" t="s">
        <v>38</v>
      </c>
      <c r="G713" s="216" t="s">
        <v>35</v>
      </c>
      <c r="H713" s="209" t="s">
        <v>8271</v>
      </c>
      <c r="I713" s="2"/>
      <c r="J713" s="210">
        <v>0</v>
      </c>
      <c r="K713" s="210">
        <v>0</v>
      </c>
      <c r="L713" s="210">
        <v>0</v>
      </c>
      <c r="M713" s="210">
        <v>0</v>
      </c>
      <c r="N713" s="210">
        <v>0</v>
      </c>
      <c r="O713" s="210">
        <v>0</v>
      </c>
      <c r="P713" s="210">
        <v>0</v>
      </c>
      <c r="Q713" s="210">
        <v>0</v>
      </c>
      <c r="R713" s="210">
        <v>0</v>
      </c>
      <c r="S713" s="210">
        <v>0</v>
      </c>
      <c r="T713" s="210">
        <v>0</v>
      </c>
      <c r="U713" s="210">
        <v>0</v>
      </c>
      <c r="V713" s="210">
        <v>0</v>
      </c>
      <c r="W713" s="210">
        <v>0</v>
      </c>
      <c r="X713" s="210">
        <v>0</v>
      </c>
      <c r="Y713" s="210">
        <v>0</v>
      </c>
      <c r="Z713" s="210">
        <v>0</v>
      </c>
      <c r="AA713" s="210">
        <v>0</v>
      </c>
      <c r="AB713" s="210">
        <v>0</v>
      </c>
      <c r="AC713" s="210">
        <v>0</v>
      </c>
      <c r="AD713" s="210">
        <v>0</v>
      </c>
      <c r="AE713" s="210">
        <v>0</v>
      </c>
      <c r="AF713" s="210">
        <v>0</v>
      </c>
      <c r="AG713" s="210">
        <v>0</v>
      </c>
      <c r="AH713" s="210">
        <v>1</v>
      </c>
      <c r="AI713" s="210">
        <v>1</v>
      </c>
      <c r="AJ713" s="210">
        <v>1</v>
      </c>
      <c r="AK713" s="210">
        <v>1</v>
      </c>
      <c r="AL713" s="210">
        <v>1</v>
      </c>
      <c r="AM713" s="210">
        <v>1</v>
      </c>
      <c r="AN713" s="210">
        <v>1</v>
      </c>
      <c r="AO713" s="210">
        <v>1</v>
      </c>
      <c r="AP713" s="210">
        <v>1</v>
      </c>
      <c r="AQ713" s="210">
        <v>1</v>
      </c>
      <c r="AR713" s="210">
        <v>1</v>
      </c>
      <c r="AS713" s="210">
        <v>1</v>
      </c>
      <c r="AT713" s="210">
        <v>1</v>
      </c>
      <c r="AU713" s="210">
        <v>1</v>
      </c>
      <c r="AV713" s="210">
        <v>1</v>
      </c>
      <c r="AW713" s="210">
        <v>1</v>
      </c>
      <c r="AX713" s="210">
        <v>1</v>
      </c>
      <c r="AY713" s="210">
        <v>1</v>
      </c>
      <c r="AZ713" s="210">
        <v>1</v>
      </c>
      <c r="BA713" s="210">
        <v>1</v>
      </c>
      <c r="BB713" s="210">
        <v>1</v>
      </c>
      <c r="BC713" s="210">
        <v>1</v>
      </c>
      <c r="BD713" s="210">
        <v>1</v>
      </c>
      <c r="BE713" s="210">
        <v>1</v>
      </c>
      <c r="BF713" s="210">
        <v>1</v>
      </c>
      <c r="BG713" s="210">
        <v>1</v>
      </c>
      <c r="BH713" s="210">
        <v>1</v>
      </c>
      <c r="BI713" s="210">
        <v>1</v>
      </c>
      <c r="BJ713" s="210">
        <v>1</v>
      </c>
      <c r="BK713" s="210">
        <v>1</v>
      </c>
      <c r="BL713" s="210">
        <v>1</v>
      </c>
      <c r="BM713" s="210">
        <v>1</v>
      </c>
      <c r="BN713" s="210">
        <v>1</v>
      </c>
      <c r="BO713" s="210">
        <v>1</v>
      </c>
      <c r="BP713" s="210">
        <v>1</v>
      </c>
      <c r="BQ713" s="210">
        <v>1</v>
      </c>
      <c r="BR713" s="210">
        <v>1</v>
      </c>
      <c r="BS713" s="210">
        <v>1</v>
      </c>
      <c r="BT713" s="210">
        <v>1</v>
      </c>
      <c r="BU713" s="210"/>
      <c r="BV713" s="210"/>
      <c r="BW713" s="210"/>
      <c r="BX713" s="210"/>
      <c r="BY713" s="210"/>
      <c r="BZ713" s="210"/>
      <c r="CA713" s="210"/>
      <c r="CB713" s="210"/>
      <c r="CC713" s="210"/>
      <c r="CD713" s="210"/>
      <c r="CE713" s="210"/>
      <c r="CF713" s="210"/>
      <c r="CG713" s="210"/>
      <c r="CH713" s="210"/>
      <c r="CI713" s="210"/>
      <c r="CJ713" s="210"/>
      <c r="CK713" s="210"/>
      <c r="CL713" s="210"/>
      <c r="CM713" s="210"/>
      <c r="CN713" s="210"/>
      <c r="CO713" s="210"/>
      <c r="CP713" s="210"/>
      <c r="CQ713" s="210"/>
      <c r="CR713" s="210"/>
      <c r="CS713" s="144"/>
      <c r="CT713" s="144"/>
    </row>
    <row r="714" spans="1:98" ht="15">
      <c r="A714" s="208" t="s">
        <v>8334</v>
      </c>
      <c r="B714" s="285" t="s">
        <v>951</v>
      </c>
      <c r="C714" s="209" t="s">
        <v>562</v>
      </c>
      <c r="D714" s="259"/>
      <c r="E714" s="209" t="s">
        <v>5163</v>
      </c>
      <c r="F714" s="209" t="s">
        <v>38</v>
      </c>
      <c r="G714" s="216" t="s">
        <v>35</v>
      </c>
      <c r="H714" s="209" t="s">
        <v>8271</v>
      </c>
      <c r="I714" s="2"/>
      <c r="J714" s="210">
        <v>0</v>
      </c>
      <c r="K714" s="210">
        <v>0</v>
      </c>
      <c r="L714" s="210">
        <v>0</v>
      </c>
      <c r="M714" s="210">
        <v>0</v>
      </c>
      <c r="N714" s="210">
        <v>0</v>
      </c>
      <c r="O714" s="210">
        <v>0</v>
      </c>
      <c r="P714" s="210">
        <v>0</v>
      </c>
      <c r="Q714" s="210">
        <v>0</v>
      </c>
      <c r="R714" s="210">
        <v>0</v>
      </c>
      <c r="S714" s="210">
        <v>0</v>
      </c>
      <c r="T714" s="210">
        <v>0</v>
      </c>
      <c r="U714" s="210">
        <v>0</v>
      </c>
      <c r="V714" s="210">
        <v>0</v>
      </c>
      <c r="W714" s="210">
        <v>0</v>
      </c>
      <c r="X714" s="210">
        <v>0</v>
      </c>
      <c r="Y714" s="210">
        <v>0</v>
      </c>
      <c r="Z714" s="210">
        <v>0</v>
      </c>
      <c r="AA714" s="210">
        <v>0</v>
      </c>
      <c r="AB714" s="210">
        <v>0</v>
      </c>
      <c r="AC714" s="210">
        <v>0</v>
      </c>
      <c r="AD714" s="210">
        <v>0</v>
      </c>
      <c r="AE714" s="210">
        <v>0</v>
      </c>
      <c r="AF714" s="210">
        <v>0</v>
      </c>
      <c r="AG714" s="210">
        <v>0</v>
      </c>
      <c r="AH714" s="210">
        <v>1</v>
      </c>
      <c r="AI714" s="210">
        <v>1</v>
      </c>
      <c r="AJ714" s="210">
        <v>1</v>
      </c>
      <c r="AK714" s="210">
        <v>1</v>
      </c>
      <c r="AL714" s="210">
        <v>1</v>
      </c>
      <c r="AM714" s="210">
        <v>1</v>
      </c>
      <c r="AN714" s="210">
        <v>1</v>
      </c>
      <c r="AO714" s="210">
        <v>1</v>
      </c>
      <c r="AP714" s="210">
        <v>1</v>
      </c>
      <c r="AQ714" s="210">
        <v>1</v>
      </c>
      <c r="AR714" s="210">
        <v>1</v>
      </c>
      <c r="AS714" s="210">
        <v>1</v>
      </c>
      <c r="AT714" s="210">
        <v>1</v>
      </c>
      <c r="AU714" s="210">
        <v>1</v>
      </c>
      <c r="AV714" s="210">
        <v>1</v>
      </c>
      <c r="AW714" s="210">
        <v>1</v>
      </c>
      <c r="AX714" s="210">
        <v>1</v>
      </c>
      <c r="AY714" s="210">
        <v>1</v>
      </c>
      <c r="AZ714" s="210">
        <v>1</v>
      </c>
      <c r="BA714" s="210">
        <v>1</v>
      </c>
      <c r="BB714" s="210">
        <v>1</v>
      </c>
      <c r="BC714" s="210">
        <v>1</v>
      </c>
      <c r="BD714" s="210">
        <v>1</v>
      </c>
      <c r="BE714" s="210">
        <v>1</v>
      </c>
      <c r="BF714" s="210">
        <v>1</v>
      </c>
      <c r="BG714" s="210">
        <v>1</v>
      </c>
      <c r="BH714" s="210">
        <v>1</v>
      </c>
      <c r="BI714" s="210">
        <v>1</v>
      </c>
      <c r="BJ714" s="210">
        <v>1</v>
      </c>
      <c r="BK714" s="210">
        <v>1</v>
      </c>
      <c r="BL714" s="210">
        <v>1</v>
      </c>
      <c r="BM714" s="210">
        <v>1</v>
      </c>
      <c r="BN714" s="210">
        <v>1</v>
      </c>
      <c r="BO714" s="210">
        <v>1</v>
      </c>
      <c r="BP714" s="210">
        <v>1</v>
      </c>
      <c r="BQ714" s="210">
        <v>1</v>
      </c>
      <c r="BR714" s="210">
        <v>1</v>
      </c>
      <c r="BS714" s="210">
        <v>1</v>
      </c>
      <c r="BT714" s="210">
        <v>1</v>
      </c>
      <c r="BU714" s="210"/>
      <c r="BV714" s="210"/>
      <c r="BW714" s="210"/>
      <c r="BX714" s="210"/>
      <c r="BY714" s="210"/>
      <c r="BZ714" s="210"/>
      <c r="CA714" s="210"/>
      <c r="CB714" s="210"/>
      <c r="CC714" s="210"/>
      <c r="CD714" s="210"/>
      <c r="CE714" s="210"/>
      <c r="CF714" s="210"/>
      <c r="CG714" s="210"/>
      <c r="CH714" s="210"/>
      <c r="CI714" s="210"/>
      <c r="CJ714" s="210"/>
      <c r="CK714" s="210"/>
      <c r="CL714" s="210"/>
      <c r="CM714" s="210"/>
      <c r="CN714" s="210"/>
      <c r="CO714" s="210"/>
      <c r="CP714" s="210"/>
      <c r="CQ714" s="210"/>
      <c r="CR714" s="210"/>
      <c r="CS714" s="144"/>
      <c r="CT714" s="144"/>
    </row>
    <row r="715" spans="1:98" ht="15">
      <c r="A715" s="208" t="s">
        <v>8334</v>
      </c>
      <c r="B715" s="285" t="s">
        <v>954</v>
      </c>
      <c r="C715" s="209" t="s">
        <v>562</v>
      </c>
      <c r="D715" s="259"/>
      <c r="E715" s="209" t="s">
        <v>5163</v>
      </c>
      <c r="F715" s="209" t="s">
        <v>38</v>
      </c>
      <c r="G715" s="216" t="s">
        <v>35</v>
      </c>
      <c r="H715" s="209" t="s">
        <v>8271</v>
      </c>
      <c r="I715" s="2"/>
      <c r="J715" s="210">
        <v>0</v>
      </c>
      <c r="K715" s="210">
        <v>0</v>
      </c>
      <c r="L715" s="210">
        <v>0</v>
      </c>
      <c r="M715" s="210">
        <v>0</v>
      </c>
      <c r="N715" s="210">
        <v>0</v>
      </c>
      <c r="O715" s="210">
        <v>0</v>
      </c>
      <c r="P715" s="210">
        <v>0</v>
      </c>
      <c r="Q715" s="210">
        <v>0</v>
      </c>
      <c r="R715" s="210">
        <v>0</v>
      </c>
      <c r="S715" s="210">
        <v>0</v>
      </c>
      <c r="T715" s="210">
        <v>0</v>
      </c>
      <c r="U715" s="210">
        <v>0</v>
      </c>
      <c r="V715" s="210">
        <v>0</v>
      </c>
      <c r="W715" s="210">
        <v>0</v>
      </c>
      <c r="X715" s="210">
        <v>0</v>
      </c>
      <c r="Y715" s="210">
        <v>0</v>
      </c>
      <c r="Z715" s="210">
        <v>0</v>
      </c>
      <c r="AA715" s="210">
        <v>0</v>
      </c>
      <c r="AB715" s="210">
        <v>0</v>
      </c>
      <c r="AC715" s="210">
        <v>0</v>
      </c>
      <c r="AD715" s="210">
        <v>0</v>
      </c>
      <c r="AE715" s="210">
        <v>0</v>
      </c>
      <c r="AF715" s="210">
        <v>0</v>
      </c>
      <c r="AG715" s="210">
        <v>0</v>
      </c>
      <c r="AH715" s="210">
        <v>1</v>
      </c>
      <c r="AI715" s="210">
        <v>1</v>
      </c>
      <c r="AJ715" s="210">
        <v>1</v>
      </c>
      <c r="AK715" s="210">
        <v>1</v>
      </c>
      <c r="AL715" s="210">
        <v>1</v>
      </c>
      <c r="AM715" s="210">
        <v>1</v>
      </c>
      <c r="AN715" s="210">
        <v>1</v>
      </c>
      <c r="AO715" s="210">
        <v>1</v>
      </c>
      <c r="AP715" s="210">
        <v>1</v>
      </c>
      <c r="AQ715" s="210">
        <v>1</v>
      </c>
      <c r="AR715" s="210">
        <v>1</v>
      </c>
      <c r="AS715" s="210">
        <v>1</v>
      </c>
      <c r="AT715" s="210">
        <v>1</v>
      </c>
      <c r="AU715" s="210">
        <v>1</v>
      </c>
      <c r="AV715" s="210">
        <v>1</v>
      </c>
      <c r="AW715" s="210">
        <v>1</v>
      </c>
      <c r="AX715" s="210">
        <v>1</v>
      </c>
      <c r="AY715" s="210">
        <v>1</v>
      </c>
      <c r="AZ715" s="210">
        <v>1</v>
      </c>
      <c r="BA715" s="210">
        <v>1</v>
      </c>
      <c r="BB715" s="210">
        <v>1</v>
      </c>
      <c r="BC715" s="210">
        <v>1</v>
      </c>
      <c r="BD715" s="210">
        <v>1</v>
      </c>
      <c r="BE715" s="210">
        <v>1</v>
      </c>
      <c r="BF715" s="210">
        <v>1</v>
      </c>
      <c r="BG715" s="210">
        <v>1</v>
      </c>
      <c r="BH715" s="210">
        <v>1</v>
      </c>
      <c r="BI715" s="210">
        <v>1</v>
      </c>
      <c r="BJ715" s="210">
        <v>1</v>
      </c>
      <c r="BK715" s="210">
        <v>1</v>
      </c>
      <c r="BL715" s="210">
        <v>1</v>
      </c>
      <c r="BM715" s="210">
        <v>1</v>
      </c>
      <c r="BN715" s="210">
        <v>1</v>
      </c>
      <c r="BO715" s="210">
        <v>1</v>
      </c>
      <c r="BP715" s="210">
        <v>1</v>
      </c>
      <c r="BQ715" s="210">
        <v>1</v>
      </c>
      <c r="BR715" s="210">
        <v>1</v>
      </c>
      <c r="BS715" s="210">
        <v>1</v>
      </c>
      <c r="BT715" s="210">
        <v>1</v>
      </c>
      <c r="BU715" s="210"/>
      <c r="BV715" s="210"/>
      <c r="BW715" s="210"/>
      <c r="BX715" s="210"/>
      <c r="BY715" s="210"/>
      <c r="BZ715" s="210"/>
      <c r="CA715" s="210"/>
      <c r="CB715" s="210"/>
      <c r="CC715" s="210"/>
      <c r="CD715" s="210"/>
      <c r="CE715" s="210"/>
      <c r="CF715" s="210"/>
      <c r="CG715" s="210"/>
      <c r="CH715" s="210"/>
      <c r="CI715" s="210"/>
      <c r="CJ715" s="210"/>
      <c r="CK715" s="210"/>
      <c r="CL715" s="210"/>
      <c r="CM715" s="210"/>
      <c r="CN715" s="210"/>
      <c r="CO715" s="210"/>
      <c r="CP715" s="210"/>
      <c r="CQ715" s="210"/>
      <c r="CR715" s="210"/>
      <c r="CS715" s="144"/>
      <c r="CT715" s="144"/>
    </row>
    <row r="716" spans="1:98" ht="15">
      <c r="A716" s="208" t="s">
        <v>8334</v>
      </c>
      <c r="B716" s="285" t="s">
        <v>957</v>
      </c>
      <c r="C716" s="209" t="s">
        <v>562</v>
      </c>
      <c r="D716" s="259"/>
      <c r="E716" s="209" t="s">
        <v>5163</v>
      </c>
      <c r="F716" s="209" t="s">
        <v>38</v>
      </c>
      <c r="G716" s="216" t="s">
        <v>35</v>
      </c>
      <c r="H716" s="209" t="s">
        <v>8271</v>
      </c>
      <c r="I716" s="2"/>
      <c r="J716" s="210">
        <v>0</v>
      </c>
      <c r="K716" s="210">
        <v>0</v>
      </c>
      <c r="L716" s="210">
        <v>0</v>
      </c>
      <c r="M716" s="210">
        <v>0</v>
      </c>
      <c r="N716" s="210">
        <v>0</v>
      </c>
      <c r="O716" s="210">
        <v>0</v>
      </c>
      <c r="P716" s="210">
        <v>0</v>
      </c>
      <c r="Q716" s="210">
        <v>0</v>
      </c>
      <c r="R716" s="210">
        <v>0</v>
      </c>
      <c r="S716" s="210">
        <v>0</v>
      </c>
      <c r="T716" s="210">
        <v>0</v>
      </c>
      <c r="U716" s="210">
        <v>0</v>
      </c>
      <c r="V716" s="210">
        <v>0</v>
      </c>
      <c r="W716" s="210">
        <v>0</v>
      </c>
      <c r="X716" s="210">
        <v>0</v>
      </c>
      <c r="Y716" s="210">
        <v>0</v>
      </c>
      <c r="Z716" s="210">
        <v>0</v>
      </c>
      <c r="AA716" s="210">
        <v>0</v>
      </c>
      <c r="AB716" s="210">
        <v>0</v>
      </c>
      <c r="AC716" s="210">
        <v>0</v>
      </c>
      <c r="AD716" s="210">
        <v>0</v>
      </c>
      <c r="AE716" s="210">
        <v>0</v>
      </c>
      <c r="AF716" s="210">
        <v>0</v>
      </c>
      <c r="AG716" s="210">
        <v>0</v>
      </c>
      <c r="AH716" s="210">
        <v>1</v>
      </c>
      <c r="AI716" s="210">
        <v>1</v>
      </c>
      <c r="AJ716" s="210">
        <v>1</v>
      </c>
      <c r="AK716" s="210">
        <v>1</v>
      </c>
      <c r="AL716" s="210">
        <v>1</v>
      </c>
      <c r="AM716" s="210">
        <v>1</v>
      </c>
      <c r="AN716" s="210">
        <v>1</v>
      </c>
      <c r="AO716" s="210">
        <v>1</v>
      </c>
      <c r="AP716" s="210">
        <v>1</v>
      </c>
      <c r="AQ716" s="210">
        <v>1</v>
      </c>
      <c r="AR716" s="210">
        <v>1</v>
      </c>
      <c r="AS716" s="210">
        <v>1</v>
      </c>
      <c r="AT716" s="210">
        <v>1</v>
      </c>
      <c r="AU716" s="210">
        <v>1</v>
      </c>
      <c r="AV716" s="210">
        <v>1</v>
      </c>
      <c r="AW716" s="210">
        <v>1</v>
      </c>
      <c r="AX716" s="210">
        <v>1</v>
      </c>
      <c r="AY716" s="210">
        <v>1</v>
      </c>
      <c r="AZ716" s="210">
        <v>1</v>
      </c>
      <c r="BA716" s="210">
        <v>1</v>
      </c>
      <c r="BB716" s="210">
        <v>1</v>
      </c>
      <c r="BC716" s="210">
        <v>1</v>
      </c>
      <c r="BD716" s="210">
        <v>1</v>
      </c>
      <c r="BE716" s="210">
        <v>1</v>
      </c>
      <c r="BF716" s="210">
        <v>1</v>
      </c>
      <c r="BG716" s="210">
        <v>1</v>
      </c>
      <c r="BH716" s="210">
        <v>1</v>
      </c>
      <c r="BI716" s="210">
        <v>1</v>
      </c>
      <c r="BJ716" s="210">
        <v>1</v>
      </c>
      <c r="BK716" s="210">
        <v>1</v>
      </c>
      <c r="BL716" s="210">
        <v>1</v>
      </c>
      <c r="BM716" s="210">
        <v>1</v>
      </c>
      <c r="BN716" s="210">
        <v>1</v>
      </c>
      <c r="BO716" s="210">
        <v>1</v>
      </c>
      <c r="BP716" s="210">
        <v>1</v>
      </c>
      <c r="BQ716" s="210">
        <v>1</v>
      </c>
      <c r="BR716" s="210">
        <v>1</v>
      </c>
      <c r="BS716" s="210">
        <v>1</v>
      </c>
      <c r="BT716" s="210">
        <v>1</v>
      </c>
      <c r="BU716" s="210"/>
      <c r="BV716" s="210"/>
      <c r="BW716" s="210"/>
      <c r="BX716" s="210"/>
      <c r="BY716" s="210"/>
      <c r="BZ716" s="210"/>
      <c r="CA716" s="210"/>
      <c r="CB716" s="210"/>
      <c r="CC716" s="210"/>
      <c r="CD716" s="210"/>
      <c r="CE716" s="210"/>
      <c r="CF716" s="210"/>
      <c r="CG716" s="210"/>
      <c r="CH716" s="210"/>
      <c r="CI716" s="210"/>
      <c r="CJ716" s="210"/>
      <c r="CK716" s="210"/>
      <c r="CL716" s="210"/>
      <c r="CM716" s="210"/>
      <c r="CN716" s="210"/>
      <c r="CO716" s="210"/>
      <c r="CP716" s="210"/>
      <c r="CQ716" s="210"/>
      <c r="CR716" s="210"/>
      <c r="CS716" s="144"/>
      <c r="CT716" s="144"/>
    </row>
    <row r="717" spans="1:98" ht="15">
      <c r="A717" s="208" t="s">
        <v>8334</v>
      </c>
      <c r="B717" s="285" t="s">
        <v>960</v>
      </c>
      <c r="C717" s="209" t="s">
        <v>562</v>
      </c>
      <c r="D717" s="259"/>
      <c r="E717" s="209" t="s">
        <v>5163</v>
      </c>
      <c r="F717" s="209" t="s">
        <v>38</v>
      </c>
      <c r="G717" s="216" t="s">
        <v>35</v>
      </c>
      <c r="H717" s="209" t="s">
        <v>8271</v>
      </c>
      <c r="I717" s="2"/>
      <c r="J717" s="210">
        <v>0</v>
      </c>
      <c r="K717" s="210">
        <v>0</v>
      </c>
      <c r="L717" s="210">
        <v>0</v>
      </c>
      <c r="M717" s="210">
        <v>0</v>
      </c>
      <c r="N717" s="210">
        <v>0</v>
      </c>
      <c r="O717" s="210">
        <v>0</v>
      </c>
      <c r="P717" s="210">
        <v>0</v>
      </c>
      <c r="Q717" s="210">
        <v>0</v>
      </c>
      <c r="R717" s="210">
        <v>0</v>
      </c>
      <c r="S717" s="210">
        <v>0</v>
      </c>
      <c r="T717" s="210">
        <v>0</v>
      </c>
      <c r="U717" s="210">
        <v>0</v>
      </c>
      <c r="V717" s="210">
        <v>0</v>
      </c>
      <c r="W717" s="210">
        <v>0</v>
      </c>
      <c r="X717" s="210">
        <v>0</v>
      </c>
      <c r="Y717" s="210">
        <v>0</v>
      </c>
      <c r="Z717" s="210">
        <v>0</v>
      </c>
      <c r="AA717" s="210">
        <v>0</v>
      </c>
      <c r="AB717" s="210">
        <v>0</v>
      </c>
      <c r="AC717" s="210">
        <v>0</v>
      </c>
      <c r="AD717" s="210">
        <v>0</v>
      </c>
      <c r="AE717" s="210">
        <v>0</v>
      </c>
      <c r="AF717" s="210">
        <v>0</v>
      </c>
      <c r="AG717" s="210">
        <v>0</v>
      </c>
      <c r="AH717" s="210">
        <v>1</v>
      </c>
      <c r="AI717" s="210">
        <v>1</v>
      </c>
      <c r="AJ717" s="210">
        <v>1</v>
      </c>
      <c r="AK717" s="210">
        <v>1</v>
      </c>
      <c r="AL717" s="210">
        <v>1</v>
      </c>
      <c r="AM717" s="210">
        <v>1</v>
      </c>
      <c r="AN717" s="210">
        <v>1</v>
      </c>
      <c r="AO717" s="210">
        <v>1</v>
      </c>
      <c r="AP717" s="210">
        <v>1</v>
      </c>
      <c r="AQ717" s="210">
        <v>1</v>
      </c>
      <c r="AR717" s="210">
        <v>1</v>
      </c>
      <c r="AS717" s="210">
        <v>1</v>
      </c>
      <c r="AT717" s="210">
        <v>1</v>
      </c>
      <c r="AU717" s="210">
        <v>1</v>
      </c>
      <c r="AV717" s="210">
        <v>1</v>
      </c>
      <c r="AW717" s="210">
        <v>1</v>
      </c>
      <c r="AX717" s="210">
        <v>1</v>
      </c>
      <c r="AY717" s="210">
        <v>1</v>
      </c>
      <c r="AZ717" s="210">
        <v>1</v>
      </c>
      <c r="BA717" s="210">
        <v>1</v>
      </c>
      <c r="BB717" s="210">
        <v>1</v>
      </c>
      <c r="BC717" s="210">
        <v>1</v>
      </c>
      <c r="BD717" s="210">
        <v>1</v>
      </c>
      <c r="BE717" s="210">
        <v>1</v>
      </c>
      <c r="BF717" s="210">
        <v>1</v>
      </c>
      <c r="BG717" s="210">
        <v>1</v>
      </c>
      <c r="BH717" s="210">
        <v>1</v>
      </c>
      <c r="BI717" s="210">
        <v>1</v>
      </c>
      <c r="BJ717" s="210">
        <v>1</v>
      </c>
      <c r="BK717" s="210">
        <v>1</v>
      </c>
      <c r="BL717" s="210">
        <v>1</v>
      </c>
      <c r="BM717" s="210">
        <v>1</v>
      </c>
      <c r="BN717" s="210">
        <v>1</v>
      </c>
      <c r="BO717" s="210">
        <v>1</v>
      </c>
      <c r="BP717" s="210">
        <v>1</v>
      </c>
      <c r="BQ717" s="210">
        <v>1</v>
      </c>
      <c r="BR717" s="210">
        <v>1</v>
      </c>
      <c r="BS717" s="210">
        <v>1</v>
      </c>
      <c r="BT717" s="210">
        <v>1</v>
      </c>
      <c r="BU717" s="210"/>
      <c r="BV717" s="210"/>
      <c r="BW717" s="210"/>
      <c r="BX717" s="210"/>
      <c r="BY717" s="210"/>
      <c r="BZ717" s="210"/>
      <c r="CA717" s="210"/>
      <c r="CB717" s="210"/>
      <c r="CC717" s="210"/>
      <c r="CD717" s="210"/>
      <c r="CE717" s="210"/>
      <c r="CF717" s="210"/>
      <c r="CG717" s="210"/>
      <c r="CH717" s="210"/>
      <c r="CI717" s="210"/>
      <c r="CJ717" s="210"/>
      <c r="CK717" s="210"/>
      <c r="CL717" s="210"/>
      <c r="CM717" s="210"/>
      <c r="CN717" s="210"/>
      <c r="CO717" s="210"/>
      <c r="CP717" s="210"/>
      <c r="CQ717" s="210"/>
      <c r="CR717" s="210"/>
      <c r="CS717" s="144"/>
      <c r="CT717" s="144"/>
    </row>
    <row r="718" spans="1:98" ht="15">
      <c r="A718" s="208" t="s">
        <v>8334</v>
      </c>
      <c r="B718" s="285" t="s">
        <v>963</v>
      </c>
      <c r="C718" s="209" t="s">
        <v>562</v>
      </c>
      <c r="D718" s="259"/>
      <c r="E718" s="209" t="s">
        <v>5163</v>
      </c>
      <c r="F718" s="209" t="s">
        <v>38</v>
      </c>
      <c r="G718" s="216" t="s">
        <v>35</v>
      </c>
      <c r="H718" s="209" t="s">
        <v>8271</v>
      </c>
      <c r="I718" s="2"/>
      <c r="J718" s="210">
        <v>0</v>
      </c>
      <c r="K718" s="210">
        <v>0</v>
      </c>
      <c r="L718" s="210">
        <v>0</v>
      </c>
      <c r="M718" s="210">
        <v>0</v>
      </c>
      <c r="N718" s="210">
        <v>0</v>
      </c>
      <c r="O718" s="210">
        <v>0</v>
      </c>
      <c r="P718" s="210">
        <v>0</v>
      </c>
      <c r="Q718" s="210">
        <v>0</v>
      </c>
      <c r="R718" s="210">
        <v>0</v>
      </c>
      <c r="S718" s="210">
        <v>0</v>
      </c>
      <c r="T718" s="210">
        <v>0</v>
      </c>
      <c r="U718" s="210">
        <v>0</v>
      </c>
      <c r="V718" s="210">
        <v>0</v>
      </c>
      <c r="W718" s="210">
        <v>0</v>
      </c>
      <c r="X718" s="210">
        <v>0</v>
      </c>
      <c r="Y718" s="210">
        <v>0</v>
      </c>
      <c r="Z718" s="210">
        <v>0</v>
      </c>
      <c r="AA718" s="210">
        <v>0</v>
      </c>
      <c r="AB718" s="210">
        <v>0</v>
      </c>
      <c r="AC718" s="210">
        <v>0</v>
      </c>
      <c r="AD718" s="210">
        <v>0</v>
      </c>
      <c r="AE718" s="210">
        <v>0</v>
      </c>
      <c r="AF718" s="210">
        <v>0</v>
      </c>
      <c r="AG718" s="210">
        <v>0</v>
      </c>
      <c r="AH718" s="210">
        <v>1</v>
      </c>
      <c r="AI718" s="210">
        <v>1</v>
      </c>
      <c r="AJ718" s="210">
        <v>1</v>
      </c>
      <c r="AK718" s="210">
        <v>1</v>
      </c>
      <c r="AL718" s="210">
        <v>1</v>
      </c>
      <c r="AM718" s="210">
        <v>1</v>
      </c>
      <c r="AN718" s="210">
        <v>1</v>
      </c>
      <c r="AO718" s="210">
        <v>1</v>
      </c>
      <c r="AP718" s="210">
        <v>1</v>
      </c>
      <c r="AQ718" s="210">
        <v>1</v>
      </c>
      <c r="AR718" s="210">
        <v>1</v>
      </c>
      <c r="AS718" s="210">
        <v>1</v>
      </c>
      <c r="AT718" s="210">
        <v>1</v>
      </c>
      <c r="AU718" s="210">
        <v>1</v>
      </c>
      <c r="AV718" s="210">
        <v>1</v>
      </c>
      <c r="AW718" s="210">
        <v>1</v>
      </c>
      <c r="AX718" s="210">
        <v>1</v>
      </c>
      <c r="AY718" s="210">
        <v>1</v>
      </c>
      <c r="AZ718" s="210">
        <v>1</v>
      </c>
      <c r="BA718" s="210">
        <v>1</v>
      </c>
      <c r="BB718" s="210">
        <v>1</v>
      </c>
      <c r="BC718" s="210">
        <v>1</v>
      </c>
      <c r="BD718" s="210">
        <v>1</v>
      </c>
      <c r="BE718" s="210">
        <v>1</v>
      </c>
      <c r="BF718" s="210">
        <v>1</v>
      </c>
      <c r="BG718" s="210">
        <v>1</v>
      </c>
      <c r="BH718" s="210">
        <v>1</v>
      </c>
      <c r="BI718" s="210">
        <v>1</v>
      </c>
      <c r="BJ718" s="210">
        <v>1</v>
      </c>
      <c r="BK718" s="210">
        <v>1</v>
      </c>
      <c r="BL718" s="210">
        <v>1</v>
      </c>
      <c r="BM718" s="210">
        <v>1</v>
      </c>
      <c r="BN718" s="210">
        <v>1</v>
      </c>
      <c r="BO718" s="210">
        <v>1</v>
      </c>
      <c r="BP718" s="210">
        <v>1</v>
      </c>
      <c r="BQ718" s="210">
        <v>1</v>
      </c>
      <c r="BR718" s="210">
        <v>1</v>
      </c>
      <c r="BS718" s="210">
        <v>1</v>
      </c>
      <c r="BT718" s="210">
        <v>1</v>
      </c>
      <c r="BU718" s="210"/>
      <c r="BV718" s="210"/>
      <c r="BW718" s="210"/>
      <c r="BX718" s="210"/>
      <c r="BY718" s="210"/>
      <c r="BZ718" s="210"/>
      <c r="CA718" s="210"/>
      <c r="CB718" s="210"/>
      <c r="CC718" s="210"/>
      <c r="CD718" s="210"/>
      <c r="CE718" s="210"/>
      <c r="CF718" s="210"/>
      <c r="CG718" s="210"/>
      <c r="CH718" s="210"/>
      <c r="CI718" s="210"/>
      <c r="CJ718" s="210"/>
      <c r="CK718" s="210"/>
      <c r="CL718" s="210"/>
      <c r="CM718" s="210"/>
      <c r="CN718" s="210"/>
      <c r="CO718" s="210"/>
      <c r="CP718" s="210"/>
      <c r="CQ718" s="210"/>
      <c r="CR718" s="210"/>
      <c r="CS718" s="144"/>
      <c r="CT718" s="144"/>
    </row>
    <row r="719" spans="1:98" ht="15">
      <c r="A719" s="208" t="s">
        <v>8334</v>
      </c>
      <c r="B719" s="285" t="s">
        <v>966</v>
      </c>
      <c r="C719" s="209" t="s">
        <v>562</v>
      </c>
      <c r="D719" s="259"/>
      <c r="E719" s="209" t="s">
        <v>2598</v>
      </c>
      <c r="F719" s="209" t="s">
        <v>38</v>
      </c>
      <c r="G719" s="216" t="s">
        <v>35</v>
      </c>
      <c r="H719" s="209" t="s">
        <v>8271</v>
      </c>
      <c r="I719" s="2"/>
      <c r="J719" s="210">
        <v>0</v>
      </c>
      <c r="K719" s="210">
        <v>0</v>
      </c>
      <c r="L719" s="210">
        <v>0</v>
      </c>
      <c r="M719" s="210">
        <v>0</v>
      </c>
      <c r="N719" s="210">
        <v>0</v>
      </c>
      <c r="O719" s="210">
        <v>0</v>
      </c>
      <c r="P719" s="210">
        <v>0</v>
      </c>
      <c r="Q719" s="210">
        <v>0</v>
      </c>
      <c r="R719" s="210">
        <v>0</v>
      </c>
      <c r="S719" s="210">
        <v>0</v>
      </c>
      <c r="T719" s="210">
        <v>1</v>
      </c>
      <c r="U719" s="210">
        <v>1</v>
      </c>
      <c r="V719" s="210">
        <v>1</v>
      </c>
      <c r="W719" s="210">
        <v>1</v>
      </c>
      <c r="X719" s="210">
        <v>1</v>
      </c>
      <c r="Y719" s="210">
        <v>1</v>
      </c>
      <c r="Z719" s="210">
        <v>1</v>
      </c>
      <c r="AA719" s="210">
        <v>1</v>
      </c>
      <c r="AB719" s="210">
        <v>1</v>
      </c>
      <c r="AC719" s="210">
        <v>1</v>
      </c>
      <c r="AD719" s="210">
        <v>1</v>
      </c>
      <c r="AE719" s="210">
        <v>1</v>
      </c>
      <c r="AF719" s="210">
        <v>1</v>
      </c>
      <c r="AG719" s="210">
        <v>1</v>
      </c>
      <c r="AH719" s="210">
        <v>1</v>
      </c>
      <c r="AI719" s="210">
        <v>1</v>
      </c>
      <c r="AJ719" s="210">
        <v>1</v>
      </c>
      <c r="AK719" s="210">
        <v>1</v>
      </c>
      <c r="AL719" s="210">
        <v>1</v>
      </c>
      <c r="AM719" s="210">
        <v>1</v>
      </c>
      <c r="AN719" s="210">
        <v>1</v>
      </c>
      <c r="AO719" s="210">
        <v>1</v>
      </c>
      <c r="AP719" s="210">
        <v>1</v>
      </c>
      <c r="AQ719" s="210">
        <v>1</v>
      </c>
      <c r="AR719" s="210">
        <v>1</v>
      </c>
      <c r="AS719" s="210">
        <v>1</v>
      </c>
      <c r="AT719" s="210">
        <v>1</v>
      </c>
      <c r="AU719" s="210">
        <v>1</v>
      </c>
      <c r="AV719" s="210">
        <v>1</v>
      </c>
      <c r="AW719" s="210">
        <v>1</v>
      </c>
      <c r="AX719" s="210">
        <v>1</v>
      </c>
      <c r="AY719" s="210">
        <v>1</v>
      </c>
      <c r="AZ719" s="210">
        <v>1</v>
      </c>
      <c r="BA719" s="210">
        <v>1</v>
      </c>
      <c r="BB719" s="210">
        <v>1</v>
      </c>
      <c r="BC719" s="210">
        <v>1</v>
      </c>
      <c r="BD719" s="210">
        <v>1</v>
      </c>
      <c r="BE719" s="210">
        <v>1</v>
      </c>
      <c r="BF719" s="210">
        <v>1</v>
      </c>
      <c r="BG719" s="210">
        <v>1</v>
      </c>
      <c r="BH719" s="210">
        <v>1</v>
      </c>
      <c r="BI719" s="210">
        <v>1</v>
      </c>
      <c r="BJ719" s="210">
        <v>1</v>
      </c>
      <c r="BK719" s="210">
        <v>1</v>
      </c>
      <c r="BL719" s="210">
        <v>1</v>
      </c>
      <c r="BM719" s="210">
        <v>1</v>
      </c>
      <c r="BN719" s="210">
        <v>1</v>
      </c>
      <c r="BO719" s="210">
        <v>1</v>
      </c>
      <c r="BP719" s="210">
        <v>1</v>
      </c>
      <c r="BQ719" s="210">
        <v>1</v>
      </c>
      <c r="BR719" s="210">
        <v>1</v>
      </c>
      <c r="BS719" s="210">
        <v>1</v>
      </c>
      <c r="BT719" s="210">
        <v>1</v>
      </c>
      <c r="BU719" s="210"/>
      <c r="BV719" s="210"/>
      <c r="BW719" s="210"/>
      <c r="BX719" s="210"/>
      <c r="BY719" s="210"/>
      <c r="BZ719" s="210"/>
      <c r="CA719" s="210"/>
      <c r="CB719" s="210"/>
      <c r="CC719" s="210"/>
      <c r="CD719" s="210"/>
      <c r="CE719" s="210"/>
      <c r="CF719" s="210"/>
      <c r="CG719" s="210"/>
      <c r="CH719" s="210"/>
      <c r="CI719" s="210"/>
      <c r="CJ719" s="210"/>
      <c r="CK719" s="210"/>
      <c r="CL719" s="210"/>
      <c r="CM719" s="210"/>
      <c r="CN719" s="210"/>
      <c r="CO719" s="210"/>
      <c r="CP719" s="210"/>
      <c r="CQ719" s="210"/>
      <c r="CR719" s="210"/>
      <c r="CS719" s="144"/>
      <c r="CT719" s="144"/>
    </row>
    <row r="720" spans="1:98" ht="15">
      <c r="A720" s="208" t="s">
        <v>8334</v>
      </c>
      <c r="B720" s="285" t="s">
        <v>969</v>
      </c>
      <c r="C720" s="209" t="s">
        <v>562</v>
      </c>
      <c r="D720" s="259"/>
      <c r="E720" s="209" t="s">
        <v>5136</v>
      </c>
      <c r="F720" s="209" t="s">
        <v>38</v>
      </c>
      <c r="G720" s="216" t="s">
        <v>35</v>
      </c>
      <c r="H720" s="209" t="s">
        <v>8271</v>
      </c>
      <c r="I720" s="2"/>
      <c r="J720" s="210">
        <v>0</v>
      </c>
      <c r="K720" s="210">
        <v>0</v>
      </c>
      <c r="L720" s="210">
        <v>0</v>
      </c>
      <c r="M720" s="210">
        <v>0</v>
      </c>
      <c r="N720" s="210">
        <v>0</v>
      </c>
      <c r="O720" s="210">
        <v>0</v>
      </c>
      <c r="P720" s="210">
        <v>0</v>
      </c>
      <c r="Q720" s="210">
        <v>0</v>
      </c>
      <c r="R720" s="210">
        <v>0</v>
      </c>
      <c r="S720" s="210">
        <v>0</v>
      </c>
      <c r="T720" s="210">
        <v>0</v>
      </c>
      <c r="U720" s="210">
        <v>0</v>
      </c>
      <c r="V720" s="210">
        <v>0</v>
      </c>
      <c r="W720" s="210">
        <v>0</v>
      </c>
      <c r="X720" s="210">
        <v>0</v>
      </c>
      <c r="Y720" s="210">
        <v>0</v>
      </c>
      <c r="Z720" s="210">
        <v>0</v>
      </c>
      <c r="AA720" s="210">
        <v>0</v>
      </c>
      <c r="AB720" s="210">
        <v>0</v>
      </c>
      <c r="AC720" s="210">
        <v>0</v>
      </c>
      <c r="AD720" s="210">
        <v>0</v>
      </c>
      <c r="AE720" s="210">
        <v>0</v>
      </c>
      <c r="AF720" s="210">
        <v>0</v>
      </c>
      <c r="AG720" s="210">
        <v>0</v>
      </c>
      <c r="AH720" s="210">
        <v>1</v>
      </c>
      <c r="AI720" s="210">
        <v>1</v>
      </c>
      <c r="AJ720" s="210">
        <v>1</v>
      </c>
      <c r="AK720" s="210">
        <v>1</v>
      </c>
      <c r="AL720" s="210">
        <v>1</v>
      </c>
      <c r="AM720" s="210">
        <v>1</v>
      </c>
      <c r="AN720" s="210">
        <v>1</v>
      </c>
      <c r="AO720" s="210">
        <v>1</v>
      </c>
      <c r="AP720" s="210">
        <v>1</v>
      </c>
      <c r="AQ720" s="210">
        <v>1</v>
      </c>
      <c r="AR720" s="210">
        <v>1</v>
      </c>
      <c r="AS720" s="210">
        <v>1</v>
      </c>
      <c r="AT720" s="210">
        <v>1</v>
      </c>
      <c r="AU720" s="210">
        <v>1</v>
      </c>
      <c r="AV720" s="210">
        <v>1</v>
      </c>
      <c r="AW720" s="210">
        <v>1</v>
      </c>
      <c r="AX720" s="210">
        <v>1</v>
      </c>
      <c r="AY720" s="210">
        <v>1</v>
      </c>
      <c r="AZ720" s="210">
        <v>1</v>
      </c>
      <c r="BA720" s="210">
        <v>1</v>
      </c>
      <c r="BB720" s="210">
        <v>1</v>
      </c>
      <c r="BC720" s="210">
        <v>1</v>
      </c>
      <c r="BD720" s="210">
        <v>1</v>
      </c>
      <c r="BE720" s="210">
        <v>1</v>
      </c>
      <c r="BF720" s="210">
        <v>1</v>
      </c>
      <c r="BG720" s="210">
        <v>1</v>
      </c>
      <c r="BH720" s="210">
        <v>1</v>
      </c>
      <c r="BI720" s="210">
        <v>1</v>
      </c>
      <c r="BJ720" s="210">
        <v>1</v>
      </c>
      <c r="BK720" s="210">
        <v>1</v>
      </c>
      <c r="BL720" s="210">
        <v>1</v>
      </c>
      <c r="BM720" s="210">
        <v>1</v>
      </c>
      <c r="BN720" s="210">
        <v>1</v>
      </c>
      <c r="BO720" s="210">
        <v>1</v>
      </c>
      <c r="BP720" s="210">
        <v>1</v>
      </c>
      <c r="BQ720" s="210">
        <v>1</v>
      </c>
      <c r="BR720" s="210">
        <v>1</v>
      </c>
      <c r="BS720" s="210">
        <v>1</v>
      </c>
      <c r="BT720" s="210">
        <v>1</v>
      </c>
      <c r="BU720" s="210"/>
      <c r="BV720" s="210"/>
      <c r="BW720" s="210"/>
      <c r="BX720" s="210"/>
      <c r="BY720" s="210"/>
      <c r="BZ720" s="210"/>
      <c r="CA720" s="210"/>
      <c r="CB720" s="210"/>
      <c r="CC720" s="210"/>
      <c r="CD720" s="210"/>
      <c r="CE720" s="210"/>
      <c r="CF720" s="210"/>
      <c r="CG720" s="210"/>
      <c r="CH720" s="210"/>
      <c r="CI720" s="210"/>
      <c r="CJ720" s="210"/>
      <c r="CK720" s="210"/>
      <c r="CL720" s="210"/>
      <c r="CM720" s="210"/>
      <c r="CN720" s="210"/>
      <c r="CO720" s="210"/>
      <c r="CP720" s="210"/>
      <c r="CQ720" s="210"/>
      <c r="CR720" s="210"/>
      <c r="CS720" s="144"/>
      <c r="CT720" s="144"/>
    </row>
    <row r="721" spans="1:98" ht="15">
      <c r="A721" s="208" t="s">
        <v>8334</v>
      </c>
      <c r="B721" s="285" t="s">
        <v>972</v>
      </c>
      <c r="C721" s="209" t="s">
        <v>562</v>
      </c>
      <c r="D721" s="259"/>
      <c r="E721" s="209" t="s">
        <v>5136</v>
      </c>
      <c r="F721" s="209" t="s">
        <v>38</v>
      </c>
      <c r="G721" s="216" t="s">
        <v>35</v>
      </c>
      <c r="H721" s="209" t="s">
        <v>8271</v>
      </c>
      <c r="I721" s="2"/>
      <c r="J721" s="210">
        <v>0</v>
      </c>
      <c r="K721" s="210">
        <v>0</v>
      </c>
      <c r="L721" s="210">
        <v>0</v>
      </c>
      <c r="M721" s="210">
        <v>0</v>
      </c>
      <c r="N721" s="210">
        <v>0</v>
      </c>
      <c r="O721" s="210">
        <v>0</v>
      </c>
      <c r="P721" s="210">
        <v>0</v>
      </c>
      <c r="Q721" s="210">
        <v>0</v>
      </c>
      <c r="R721" s="210">
        <v>0</v>
      </c>
      <c r="S721" s="210">
        <v>0</v>
      </c>
      <c r="T721" s="210">
        <v>0</v>
      </c>
      <c r="U721" s="210">
        <v>0</v>
      </c>
      <c r="V721" s="210">
        <v>0</v>
      </c>
      <c r="W721" s="210">
        <v>0</v>
      </c>
      <c r="X721" s="210">
        <v>0</v>
      </c>
      <c r="Y721" s="210">
        <v>0</v>
      </c>
      <c r="Z721" s="210">
        <v>0</v>
      </c>
      <c r="AA721" s="210">
        <v>0</v>
      </c>
      <c r="AB721" s="210">
        <v>0</v>
      </c>
      <c r="AC721" s="210">
        <v>0</v>
      </c>
      <c r="AD721" s="210">
        <v>0</v>
      </c>
      <c r="AE721" s="210">
        <v>0</v>
      </c>
      <c r="AF721" s="210">
        <v>0</v>
      </c>
      <c r="AG721" s="210">
        <v>0</v>
      </c>
      <c r="AH721" s="210">
        <v>1</v>
      </c>
      <c r="AI721" s="210">
        <v>1</v>
      </c>
      <c r="AJ721" s="210">
        <v>1</v>
      </c>
      <c r="AK721" s="210">
        <v>1</v>
      </c>
      <c r="AL721" s="210">
        <v>1</v>
      </c>
      <c r="AM721" s="210">
        <v>1</v>
      </c>
      <c r="AN721" s="210">
        <v>1</v>
      </c>
      <c r="AO721" s="210">
        <v>1</v>
      </c>
      <c r="AP721" s="210">
        <v>1</v>
      </c>
      <c r="AQ721" s="210">
        <v>1</v>
      </c>
      <c r="AR721" s="210">
        <v>1</v>
      </c>
      <c r="AS721" s="210">
        <v>1</v>
      </c>
      <c r="AT721" s="210">
        <v>1</v>
      </c>
      <c r="AU721" s="210">
        <v>1</v>
      </c>
      <c r="AV721" s="210">
        <v>1</v>
      </c>
      <c r="AW721" s="210">
        <v>1</v>
      </c>
      <c r="AX721" s="210">
        <v>1</v>
      </c>
      <c r="AY721" s="210">
        <v>1</v>
      </c>
      <c r="AZ721" s="210">
        <v>1</v>
      </c>
      <c r="BA721" s="210">
        <v>1</v>
      </c>
      <c r="BB721" s="210">
        <v>1</v>
      </c>
      <c r="BC721" s="210">
        <v>1</v>
      </c>
      <c r="BD721" s="210">
        <v>1</v>
      </c>
      <c r="BE721" s="210">
        <v>1</v>
      </c>
      <c r="BF721" s="210">
        <v>1</v>
      </c>
      <c r="BG721" s="210">
        <v>1</v>
      </c>
      <c r="BH721" s="210">
        <v>1</v>
      </c>
      <c r="BI721" s="210">
        <v>1</v>
      </c>
      <c r="BJ721" s="210">
        <v>1</v>
      </c>
      <c r="BK721" s="210">
        <v>1</v>
      </c>
      <c r="BL721" s="210">
        <v>1</v>
      </c>
      <c r="BM721" s="210">
        <v>1</v>
      </c>
      <c r="BN721" s="210">
        <v>1</v>
      </c>
      <c r="BO721" s="210">
        <v>1</v>
      </c>
      <c r="BP721" s="210">
        <v>1</v>
      </c>
      <c r="BQ721" s="210">
        <v>1</v>
      </c>
      <c r="BR721" s="210">
        <v>1</v>
      </c>
      <c r="BS721" s="210">
        <v>1</v>
      </c>
      <c r="BT721" s="210">
        <v>1</v>
      </c>
      <c r="BU721" s="210"/>
      <c r="BV721" s="210"/>
      <c r="BW721" s="210"/>
      <c r="BX721" s="210"/>
      <c r="BY721" s="210"/>
      <c r="BZ721" s="210"/>
      <c r="CA721" s="210"/>
      <c r="CB721" s="210"/>
      <c r="CC721" s="210"/>
      <c r="CD721" s="210"/>
      <c r="CE721" s="210"/>
      <c r="CF721" s="210"/>
      <c r="CG721" s="210"/>
      <c r="CH721" s="210"/>
      <c r="CI721" s="210"/>
      <c r="CJ721" s="210"/>
      <c r="CK721" s="210"/>
      <c r="CL721" s="210"/>
      <c r="CM721" s="210"/>
      <c r="CN721" s="210"/>
      <c r="CO721" s="210"/>
      <c r="CP721" s="210"/>
      <c r="CQ721" s="210"/>
      <c r="CR721" s="210"/>
      <c r="CS721" s="144"/>
      <c r="CT721" s="144"/>
    </row>
    <row r="722" spans="1:98" ht="15">
      <c r="A722" s="208" t="s">
        <v>8334</v>
      </c>
      <c r="B722" s="285" t="s">
        <v>975</v>
      </c>
      <c r="C722" s="209" t="s">
        <v>562</v>
      </c>
      <c r="D722" s="259"/>
      <c r="E722" s="209" t="s">
        <v>5136</v>
      </c>
      <c r="F722" s="209" t="s">
        <v>38</v>
      </c>
      <c r="G722" s="216" t="s">
        <v>35</v>
      </c>
      <c r="H722" s="209" t="s">
        <v>8271</v>
      </c>
      <c r="I722" s="2"/>
      <c r="J722" s="210">
        <v>0</v>
      </c>
      <c r="K722" s="210">
        <v>0</v>
      </c>
      <c r="L722" s="210">
        <v>0</v>
      </c>
      <c r="M722" s="210">
        <v>0</v>
      </c>
      <c r="N722" s="210">
        <v>0</v>
      </c>
      <c r="O722" s="210">
        <v>0</v>
      </c>
      <c r="P722" s="210">
        <v>0</v>
      </c>
      <c r="Q722" s="210">
        <v>0</v>
      </c>
      <c r="R722" s="210">
        <v>0</v>
      </c>
      <c r="S722" s="210">
        <v>0</v>
      </c>
      <c r="T722" s="210">
        <v>0</v>
      </c>
      <c r="U722" s="210">
        <v>0</v>
      </c>
      <c r="V722" s="210">
        <v>0</v>
      </c>
      <c r="W722" s="210">
        <v>0</v>
      </c>
      <c r="X722" s="210">
        <v>0</v>
      </c>
      <c r="Y722" s="210">
        <v>0</v>
      </c>
      <c r="Z722" s="210">
        <v>0</v>
      </c>
      <c r="AA722" s="210">
        <v>0</v>
      </c>
      <c r="AB722" s="210">
        <v>0</v>
      </c>
      <c r="AC722" s="210">
        <v>0</v>
      </c>
      <c r="AD722" s="210">
        <v>0</v>
      </c>
      <c r="AE722" s="210">
        <v>0</v>
      </c>
      <c r="AF722" s="210">
        <v>0</v>
      </c>
      <c r="AG722" s="210">
        <v>0</v>
      </c>
      <c r="AH722" s="210">
        <v>1</v>
      </c>
      <c r="AI722" s="210">
        <v>1</v>
      </c>
      <c r="AJ722" s="210">
        <v>1</v>
      </c>
      <c r="AK722" s="210">
        <v>1</v>
      </c>
      <c r="AL722" s="210">
        <v>1</v>
      </c>
      <c r="AM722" s="210">
        <v>1</v>
      </c>
      <c r="AN722" s="210">
        <v>1</v>
      </c>
      <c r="AO722" s="210">
        <v>1</v>
      </c>
      <c r="AP722" s="210">
        <v>1</v>
      </c>
      <c r="AQ722" s="210">
        <v>1</v>
      </c>
      <c r="AR722" s="210">
        <v>1</v>
      </c>
      <c r="AS722" s="210">
        <v>1</v>
      </c>
      <c r="AT722" s="210">
        <v>1</v>
      </c>
      <c r="AU722" s="210">
        <v>1</v>
      </c>
      <c r="AV722" s="210">
        <v>1</v>
      </c>
      <c r="AW722" s="210">
        <v>1</v>
      </c>
      <c r="AX722" s="210">
        <v>1</v>
      </c>
      <c r="AY722" s="210">
        <v>1</v>
      </c>
      <c r="AZ722" s="210">
        <v>1</v>
      </c>
      <c r="BA722" s="210">
        <v>1</v>
      </c>
      <c r="BB722" s="210">
        <v>1</v>
      </c>
      <c r="BC722" s="210">
        <v>1</v>
      </c>
      <c r="BD722" s="210">
        <v>1</v>
      </c>
      <c r="BE722" s="210">
        <v>1</v>
      </c>
      <c r="BF722" s="210">
        <v>1</v>
      </c>
      <c r="BG722" s="210">
        <v>1</v>
      </c>
      <c r="BH722" s="210">
        <v>1</v>
      </c>
      <c r="BI722" s="210">
        <v>1</v>
      </c>
      <c r="BJ722" s="210">
        <v>1</v>
      </c>
      <c r="BK722" s="210">
        <v>1</v>
      </c>
      <c r="BL722" s="210">
        <v>1</v>
      </c>
      <c r="BM722" s="210">
        <v>1</v>
      </c>
      <c r="BN722" s="210">
        <v>1</v>
      </c>
      <c r="BO722" s="210">
        <v>1</v>
      </c>
      <c r="BP722" s="210">
        <v>1</v>
      </c>
      <c r="BQ722" s="210">
        <v>1</v>
      </c>
      <c r="BR722" s="210">
        <v>1</v>
      </c>
      <c r="BS722" s="210">
        <v>1</v>
      </c>
      <c r="BT722" s="210">
        <v>1</v>
      </c>
      <c r="BU722" s="210"/>
      <c r="BV722" s="210"/>
      <c r="BW722" s="210"/>
      <c r="BX722" s="210"/>
      <c r="BY722" s="210"/>
      <c r="BZ722" s="210"/>
      <c r="CA722" s="210"/>
      <c r="CB722" s="210"/>
      <c r="CC722" s="210"/>
      <c r="CD722" s="210"/>
      <c r="CE722" s="210"/>
      <c r="CF722" s="210"/>
      <c r="CG722" s="210"/>
      <c r="CH722" s="210"/>
      <c r="CI722" s="210"/>
      <c r="CJ722" s="210"/>
      <c r="CK722" s="210"/>
      <c r="CL722" s="210"/>
      <c r="CM722" s="210"/>
      <c r="CN722" s="210"/>
      <c r="CO722" s="210"/>
      <c r="CP722" s="210"/>
      <c r="CQ722" s="210"/>
      <c r="CR722" s="210"/>
      <c r="CS722" s="144"/>
      <c r="CT722" s="144"/>
    </row>
    <row r="723" spans="1:98" ht="15">
      <c r="A723" s="208" t="s">
        <v>8334</v>
      </c>
      <c r="B723" s="285" t="s">
        <v>978</v>
      </c>
      <c r="C723" s="209" t="s">
        <v>562</v>
      </c>
      <c r="D723" s="259"/>
      <c r="E723" s="209" t="s">
        <v>5136</v>
      </c>
      <c r="F723" s="209" t="s">
        <v>38</v>
      </c>
      <c r="G723" s="216" t="s">
        <v>35</v>
      </c>
      <c r="H723" s="209" t="s">
        <v>8271</v>
      </c>
      <c r="I723" s="2"/>
      <c r="J723" s="210">
        <v>0</v>
      </c>
      <c r="K723" s="210">
        <v>0</v>
      </c>
      <c r="L723" s="210">
        <v>0</v>
      </c>
      <c r="M723" s="210">
        <v>0</v>
      </c>
      <c r="N723" s="210">
        <v>0</v>
      </c>
      <c r="O723" s="210">
        <v>0</v>
      </c>
      <c r="P723" s="210">
        <v>0</v>
      </c>
      <c r="Q723" s="210">
        <v>0</v>
      </c>
      <c r="R723" s="210">
        <v>0</v>
      </c>
      <c r="S723" s="210">
        <v>0</v>
      </c>
      <c r="T723" s="210">
        <v>0</v>
      </c>
      <c r="U723" s="210">
        <v>0</v>
      </c>
      <c r="V723" s="210">
        <v>0</v>
      </c>
      <c r="W723" s="210">
        <v>0</v>
      </c>
      <c r="X723" s="210">
        <v>0</v>
      </c>
      <c r="Y723" s="210">
        <v>0</v>
      </c>
      <c r="Z723" s="210">
        <v>0</v>
      </c>
      <c r="AA723" s="210">
        <v>0</v>
      </c>
      <c r="AB723" s="210">
        <v>0</v>
      </c>
      <c r="AC723" s="210">
        <v>0</v>
      </c>
      <c r="AD723" s="210">
        <v>0</v>
      </c>
      <c r="AE723" s="210">
        <v>0</v>
      </c>
      <c r="AF723" s="210">
        <v>0</v>
      </c>
      <c r="AG723" s="210">
        <v>0</v>
      </c>
      <c r="AH723" s="210">
        <v>1</v>
      </c>
      <c r="AI723" s="210">
        <v>1</v>
      </c>
      <c r="AJ723" s="210">
        <v>1</v>
      </c>
      <c r="AK723" s="210">
        <v>1</v>
      </c>
      <c r="AL723" s="210">
        <v>1</v>
      </c>
      <c r="AM723" s="210">
        <v>1</v>
      </c>
      <c r="AN723" s="210">
        <v>1</v>
      </c>
      <c r="AO723" s="210">
        <v>1</v>
      </c>
      <c r="AP723" s="210">
        <v>1</v>
      </c>
      <c r="AQ723" s="210">
        <v>1</v>
      </c>
      <c r="AR723" s="210">
        <v>1</v>
      </c>
      <c r="AS723" s="210">
        <v>1</v>
      </c>
      <c r="AT723" s="210">
        <v>1</v>
      </c>
      <c r="AU723" s="210">
        <v>1</v>
      </c>
      <c r="AV723" s="210">
        <v>1</v>
      </c>
      <c r="AW723" s="210">
        <v>1</v>
      </c>
      <c r="AX723" s="210">
        <v>1</v>
      </c>
      <c r="AY723" s="210">
        <v>1</v>
      </c>
      <c r="AZ723" s="210">
        <v>1</v>
      </c>
      <c r="BA723" s="210">
        <v>1</v>
      </c>
      <c r="BB723" s="210">
        <v>1</v>
      </c>
      <c r="BC723" s="210">
        <v>1</v>
      </c>
      <c r="BD723" s="210">
        <v>1</v>
      </c>
      <c r="BE723" s="210">
        <v>1</v>
      </c>
      <c r="BF723" s="210">
        <v>1</v>
      </c>
      <c r="BG723" s="210">
        <v>1</v>
      </c>
      <c r="BH723" s="210">
        <v>1</v>
      </c>
      <c r="BI723" s="210">
        <v>1</v>
      </c>
      <c r="BJ723" s="210">
        <v>1</v>
      </c>
      <c r="BK723" s="210">
        <v>1</v>
      </c>
      <c r="BL723" s="210">
        <v>1</v>
      </c>
      <c r="BM723" s="210">
        <v>1</v>
      </c>
      <c r="BN723" s="210">
        <v>1</v>
      </c>
      <c r="BO723" s="210">
        <v>1</v>
      </c>
      <c r="BP723" s="210">
        <v>1</v>
      </c>
      <c r="BQ723" s="210">
        <v>1</v>
      </c>
      <c r="BR723" s="210">
        <v>1</v>
      </c>
      <c r="BS723" s="210">
        <v>1</v>
      </c>
      <c r="BT723" s="210">
        <v>1</v>
      </c>
      <c r="BU723" s="210"/>
      <c r="BV723" s="210"/>
      <c r="BW723" s="210"/>
      <c r="BX723" s="210"/>
      <c r="BY723" s="210"/>
      <c r="BZ723" s="210"/>
      <c r="CA723" s="210"/>
      <c r="CB723" s="210"/>
      <c r="CC723" s="210"/>
      <c r="CD723" s="210"/>
      <c r="CE723" s="210"/>
      <c r="CF723" s="210"/>
      <c r="CG723" s="210"/>
      <c r="CH723" s="210"/>
      <c r="CI723" s="210"/>
      <c r="CJ723" s="210"/>
      <c r="CK723" s="210"/>
      <c r="CL723" s="210"/>
      <c r="CM723" s="210"/>
      <c r="CN723" s="210"/>
      <c r="CO723" s="210"/>
      <c r="CP723" s="210"/>
      <c r="CQ723" s="210"/>
      <c r="CR723" s="210"/>
      <c r="CS723" s="144"/>
      <c r="CT723" s="144"/>
    </row>
    <row r="724" spans="1:98" ht="15">
      <c r="A724" s="208" t="s">
        <v>8334</v>
      </c>
      <c r="B724" s="285" t="s">
        <v>981</v>
      </c>
      <c r="C724" s="209" t="s">
        <v>562</v>
      </c>
      <c r="D724" s="259"/>
      <c r="E724" s="209" t="s">
        <v>5136</v>
      </c>
      <c r="F724" s="209" t="s">
        <v>38</v>
      </c>
      <c r="G724" s="216" t="s">
        <v>35</v>
      </c>
      <c r="H724" s="209" t="s">
        <v>8271</v>
      </c>
      <c r="I724" s="2"/>
      <c r="J724" s="210">
        <v>0</v>
      </c>
      <c r="K724" s="210">
        <v>0</v>
      </c>
      <c r="L724" s="210">
        <v>0</v>
      </c>
      <c r="M724" s="210">
        <v>0</v>
      </c>
      <c r="N724" s="210">
        <v>0</v>
      </c>
      <c r="O724" s="210">
        <v>0</v>
      </c>
      <c r="P724" s="210">
        <v>0</v>
      </c>
      <c r="Q724" s="210">
        <v>0</v>
      </c>
      <c r="R724" s="210">
        <v>0</v>
      </c>
      <c r="S724" s="210">
        <v>0</v>
      </c>
      <c r="T724" s="210">
        <v>0</v>
      </c>
      <c r="U724" s="210">
        <v>0</v>
      </c>
      <c r="V724" s="210">
        <v>0</v>
      </c>
      <c r="W724" s="210">
        <v>0</v>
      </c>
      <c r="X724" s="210">
        <v>0</v>
      </c>
      <c r="Y724" s="210">
        <v>0</v>
      </c>
      <c r="Z724" s="210">
        <v>0</v>
      </c>
      <c r="AA724" s="210">
        <v>0</v>
      </c>
      <c r="AB724" s="210">
        <v>0</v>
      </c>
      <c r="AC724" s="210">
        <v>0</v>
      </c>
      <c r="AD724" s="210">
        <v>0</v>
      </c>
      <c r="AE724" s="210">
        <v>0</v>
      </c>
      <c r="AF724" s="210">
        <v>0</v>
      </c>
      <c r="AG724" s="210">
        <v>0</v>
      </c>
      <c r="AH724" s="210">
        <v>1</v>
      </c>
      <c r="AI724" s="210">
        <v>1</v>
      </c>
      <c r="AJ724" s="210">
        <v>1</v>
      </c>
      <c r="AK724" s="210">
        <v>1</v>
      </c>
      <c r="AL724" s="210">
        <v>1</v>
      </c>
      <c r="AM724" s="210">
        <v>1</v>
      </c>
      <c r="AN724" s="210">
        <v>1</v>
      </c>
      <c r="AO724" s="210">
        <v>1</v>
      </c>
      <c r="AP724" s="210">
        <v>1</v>
      </c>
      <c r="AQ724" s="210">
        <v>1</v>
      </c>
      <c r="AR724" s="210">
        <v>1</v>
      </c>
      <c r="AS724" s="210">
        <v>1</v>
      </c>
      <c r="AT724" s="210">
        <v>1</v>
      </c>
      <c r="AU724" s="210">
        <v>1</v>
      </c>
      <c r="AV724" s="210">
        <v>1</v>
      </c>
      <c r="AW724" s="210">
        <v>1</v>
      </c>
      <c r="AX724" s="210">
        <v>1</v>
      </c>
      <c r="AY724" s="210">
        <v>1</v>
      </c>
      <c r="AZ724" s="210">
        <v>1</v>
      </c>
      <c r="BA724" s="210">
        <v>1</v>
      </c>
      <c r="BB724" s="210">
        <v>1</v>
      </c>
      <c r="BC724" s="210">
        <v>1</v>
      </c>
      <c r="BD724" s="210">
        <v>1</v>
      </c>
      <c r="BE724" s="210">
        <v>1</v>
      </c>
      <c r="BF724" s="210">
        <v>1</v>
      </c>
      <c r="BG724" s="210">
        <v>1</v>
      </c>
      <c r="BH724" s="210">
        <v>1</v>
      </c>
      <c r="BI724" s="210">
        <v>1</v>
      </c>
      <c r="BJ724" s="210">
        <v>1</v>
      </c>
      <c r="BK724" s="210">
        <v>1</v>
      </c>
      <c r="BL724" s="210">
        <v>1</v>
      </c>
      <c r="BM724" s="210">
        <v>1</v>
      </c>
      <c r="BN724" s="210">
        <v>1</v>
      </c>
      <c r="BO724" s="210">
        <v>1</v>
      </c>
      <c r="BP724" s="210">
        <v>1</v>
      </c>
      <c r="BQ724" s="210">
        <v>1</v>
      </c>
      <c r="BR724" s="210">
        <v>1</v>
      </c>
      <c r="BS724" s="210">
        <v>1</v>
      </c>
      <c r="BT724" s="210">
        <v>1</v>
      </c>
      <c r="BU724" s="210"/>
      <c r="BV724" s="210"/>
      <c r="BW724" s="210"/>
      <c r="BX724" s="210"/>
      <c r="BY724" s="210"/>
      <c r="BZ724" s="210"/>
      <c r="CA724" s="210"/>
      <c r="CB724" s="210"/>
      <c r="CC724" s="210"/>
      <c r="CD724" s="210"/>
      <c r="CE724" s="210"/>
      <c r="CF724" s="210"/>
      <c r="CG724" s="210"/>
      <c r="CH724" s="210"/>
      <c r="CI724" s="210"/>
      <c r="CJ724" s="210"/>
      <c r="CK724" s="210"/>
      <c r="CL724" s="210"/>
      <c r="CM724" s="210"/>
      <c r="CN724" s="210"/>
      <c r="CO724" s="210"/>
      <c r="CP724" s="210"/>
      <c r="CQ724" s="210"/>
      <c r="CR724" s="210"/>
      <c r="CS724" s="144"/>
      <c r="CT724" s="144"/>
    </row>
    <row r="725" spans="1:98" ht="15">
      <c r="A725" s="208" t="s">
        <v>8334</v>
      </c>
      <c r="B725" s="285" t="s">
        <v>984</v>
      </c>
      <c r="C725" s="209" t="s">
        <v>562</v>
      </c>
      <c r="D725" s="259"/>
      <c r="E725" s="209" t="s">
        <v>5136</v>
      </c>
      <c r="F725" s="209" t="s">
        <v>38</v>
      </c>
      <c r="G725" s="216" t="s">
        <v>35</v>
      </c>
      <c r="H725" s="209" t="s">
        <v>8271</v>
      </c>
      <c r="I725" s="2"/>
      <c r="J725" s="210">
        <v>0</v>
      </c>
      <c r="K725" s="210">
        <v>0</v>
      </c>
      <c r="L725" s="210">
        <v>0</v>
      </c>
      <c r="M725" s="210">
        <v>0</v>
      </c>
      <c r="N725" s="210">
        <v>0</v>
      </c>
      <c r="O725" s="210">
        <v>0</v>
      </c>
      <c r="P725" s="210">
        <v>0</v>
      </c>
      <c r="Q725" s="210">
        <v>0</v>
      </c>
      <c r="R725" s="210">
        <v>0</v>
      </c>
      <c r="S725" s="210">
        <v>0</v>
      </c>
      <c r="T725" s="210">
        <v>0</v>
      </c>
      <c r="U725" s="210">
        <v>0</v>
      </c>
      <c r="V725" s="210">
        <v>0</v>
      </c>
      <c r="W725" s="210">
        <v>0</v>
      </c>
      <c r="X725" s="210">
        <v>0</v>
      </c>
      <c r="Y725" s="210">
        <v>0</v>
      </c>
      <c r="Z725" s="210">
        <v>0</v>
      </c>
      <c r="AA725" s="210">
        <v>0</v>
      </c>
      <c r="AB725" s="210">
        <v>0</v>
      </c>
      <c r="AC725" s="210">
        <v>0</v>
      </c>
      <c r="AD725" s="210">
        <v>0</v>
      </c>
      <c r="AE725" s="210">
        <v>0</v>
      </c>
      <c r="AF725" s="210">
        <v>0</v>
      </c>
      <c r="AG725" s="210">
        <v>0</v>
      </c>
      <c r="AH725" s="210">
        <v>1</v>
      </c>
      <c r="AI725" s="210">
        <v>1</v>
      </c>
      <c r="AJ725" s="210">
        <v>1</v>
      </c>
      <c r="AK725" s="210">
        <v>1</v>
      </c>
      <c r="AL725" s="210">
        <v>1</v>
      </c>
      <c r="AM725" s="210">
        <v>1</v>
      </c>
      <c r="AN725" s="210">
        <v>1</v>
      </c>
      <c r="AO725" s="210">
        <v>1</v>
      </c>
      <c r="AP725" s="210">
        <v>1</v>
      </c>
      <c r="AQ725" s="210">
        <v>1</v>
      </c>
      <c r="AR725" s="210">
        <v>1</v>
      </c>
      <c r="AS725" s="210">
        <v>1</v>
      </c>
      <c r="AT725" s="210">
        <v>1</v>
      </c>
      <c r="AU725" s="210">
        <v>1</v>
      </c>
      <c r="AV725" s="210">
        <v>1</v>
      </c>
      <c r="AW725" s="210">
        <v>1</v>
      </c>
      <c r="AX725" s="210">
        <v>1</v>
      </c>
      <c r="AY725" s="210">
        <v>1</v>
      </c>
      <c r="AZ725" s="210">
        <v>1</v>
      </c>
      <c r="BA725" s="210">
        <v>1</v>
      </c>
      <c r="BB725" s="210">
        <v>1</v>
      </c>
      <c r="BC725" s="210">
        <v>1</v>
      </c>
      <c r="BD725" s="210">
        <v>1</v>
      </c>
      <c r="BE725" s="210">
        <v>1</v>
      </c>
      <c r="BF725" s="210">
        <v>1</v>
      </c>
      <c r="BG725" s="210">
        <v>1</v>
      </c>
      <c r="BH725" s="210">
        <v>1</v>
      </c>
      <c r="BI725" s="210">
        <v>1</v>
      </c>
      <c r="BJ725" s="210">
        <v>1</v>
      </c>
      <c r="BK725" s="210">
        <v>1</v>
      </c>
      <c r="BL725" s="210">
        <v>1</v>
      </c>
      <c r="BM725" s="210">
        <v>1</v>
      </c>
      <c r="BN725" s="210">
        <v>1</v>
      </c>
      <c r="BO725" s="210">
        <v>1</v>
      </c>
      <c r="BP725" s="210">
        <v>1</v>
      </c>
      <c r="BQ725" s="210">
        <v>1</v>
      </c>
      <c r="BR725" s="210">
        <v>1</v>
      </c>
      <c r="BS725" s="210">
        <v>1</v>
      </c>
      <c r="BT725" s="210">
        <v>1</v>
      </c>
      <c r="BU725" s="210"/>
      <c r="BV725" s="210"/>
      <c r="BW725" s="210"/>
      <c r="BX725" s="210"/>
      <c r="BY725" s="210"/>
      <c r="BZ725" s="210"/>
      <c r="CA725" s="210"/>
      <c r="CB725" s="210"/>
      <c r="CC725" s="210"/>
      <c r="CD725" s="210"/>
      <c r="CE725" s="210"/>
      <c r="CF725" s="210"/>
      <c r="CG725" s="210"/>
      <c r="CH725" s="210"/>
      <c r="CI725" s="210"/>
      <c r="CJ725" s="210"/>
      <c r="CK725" s="210"/>
      <c r="CL725" s="210"/>
      <c r="CM725" s="210"/>
      <c r="CN725" s="210"/>
      <c r="CO725" s="210"/>
      <c r="CP725" s="210"/>
      <c r="CQ725" s="210"/>
      <c r="CR725" s="210"/>
      <c r="CS725" s="144"/>
      <c r="CT725" s="144"/>
    </row>
    <row r="726" spans="1:98" ht="15">
      <c r="A726" s="208" t="s">
        <v>8334</v>
      </c>
      <c r="B726" s="285" t="s">
        <v>987</v>
      </c>
      <c r="C726" s="209" t="s">
        <v>562</v>
      </c>
      <c r="D726" s="259"/>
      <c r="E726" s="209" t="s">
        <v>5136</v>
      </c>
      <c r="F726" s="209" t="s">
        <v>38</v>
      </c>
      <c r="G726" s="216" t="s">
        <v>35</v>
      </c>
      <c r="H726" s="209" t="s">
        <v>8271</v>
      </c>
      <c r="I726" s="2"/>
      <c r="J726" s="210">
        <v>0</v>
      </c>
      <c r="K726" s="210">
        <v>0</v>
      </c>
      <c r="L726" s="210">
        <v>0</v>
      </c>
      <c r="M726" s="210">
        <v>0</v>
      </c>
      <c r="N726" s="210">
        <v>0</v>
      </c>
      <c r="O726" s="210">
        <v>0</v>
      </c>
      <c r="P726" s="210">
        <v>0</v>
      </c>
      <c r="Q726" s="210">
        <v>0</v>
      </c>
      <c r="R726" s="210">
        <v>0</v>
      </c>
      <c r="S726" s="210">
        <v>0</v>
      </c>
      <c r="T726" s="210">
        <v>0</v>
      </c>
      <c r="U726" s="210">
        <v>0</v>
      </c>
      <c r="V726" s="210">
        <v>0</v>
      </c>
      <c r="W726" s="210">
        <v>0</v>
      </c>
      <c r="X726" s="210">
        <v>0</v>
      </c>
      <c r="Y726" s="210">
        <v>0</v>
      </c>
      <c r="Z726" s="210">
        <v>0</v>
      </c>
      <c r="AA726" s="210">
        <v>0</v>
      </c>
      <c r="AB726" s="210">
        <v>0</v>
      </c>
      <c r="AC726" s="210">
        <v>0</v>
      </c>
      <c r="AD726" s="210">
        <v>0</v>
      </c>
      <c r="AE726" s="210">
        <v>0</v>
      </c>
      <c r="AF726" s="210">
        <v>0</v>
      </c>
      <c r="AG726" s="210">
        <v>0</v>
      </c>
      <c r="AH726" s="210">
        <v>1</v>
      </c>
      <c r="AI726" s="210">
        <v>1</v>
      </c>
      <c r="AJ726" s="210">
        <v>1</v>
      </c>
      <c r="AK726" s="210">
        <v>1</v>
      </c>
      <c r="AL726" s="210">
        <v>1</v>
      </c>
      <c r="AM726" s="210">
        <v>1</v>
      </c>
      <c r="AN726" s="210">
        <v>1</v>
      </c>
      <c r="AO726" s="210">
        <v>1</v>
      </c>
      <c r="AP726" s="210">
        <v>1</v>
      </c>
      <c r="AQ726" s="210">
        <v>1</v>
      </c>
      <c r="AR726" s="210">
        <v>1</v>
      </c>
      <c r="AS726" s="210">
        <v>1</v>
      </c>
      <c r="AT726" s="210">
        <v>1</v>
      </c>
      <c r="AU726" s="210">
        <v>1</v>
      </c>
      <c r="AV726" s="210">
        <v>1</v>
      </c>
      <c r="AW726" s="210">
        <v>1</v>
      </c>
      <c r="AX726" s="210">
        <v>1</v>
      </c>
      <c r="AY726" s="210">
        <v>1</v>
      </c>
      <c r="AZ726" s="210">
        <v>1</v>
      </c>
      <c r="BA726" s="210">
        <v>1</v>
      </c>
      <c r="BB726" s="210">
        <v>1</v>
      </c>
      <c r="BC726" s="210">
        <v>1</v>
      </c>
      <c r="BD726" s="210">
        <v>1</v>
      </c>
      <c r="BE726" s="210">
        <v>1</v>
      </c>
      <c r="BF726" s="210">
        <v>1</v>
      </c>
      <c r="BG726" s="210">
        <v>1</v>
      </c>
      <c r="BH726" s="210">
        <v>1</v>
      </c>
      <c r="BI726" s="210">
        <v>1</v>
      </c>
      <c r="BJ726" s="210">
        <v>1</v>
      </c>
      <c r="BK726" s="210">
        <v>1</v>
      </c>
      <c r="BL726" s="210">
        <v>1</v>
      </c>
      <c r="BM726" s="210">
        <v>1</v>
      </c>
      <c r="BN726" s="210">
        <v>1</v>
      </c>
      <c r="BO726" s="210">
        <v>1</v>
      </c>
      <c r="BP726" s="210">
        <v>1</v>
      </c>
      <c r="BQ726" s="210">
        <v>1</v>
      </c>
      <c r="BR726" s="210">
        <v>1</v>
      </c>
      <c r="BS726" s="210">
        <v>1</v>
      </c>
      <c r="BT726" s="210">
        <v>1</v>
      </c>
      <c r="BU726" s="210"/>
      <c r="BV726" s="210"/>
      <c r="BW726" s="210"/>
      <c r="BX726" s="210"/>
      <c r="BY726" s="210"/>
      <c r="BZ726" s="210"/>
      <c r="CA726" s="210"/>
      <c r="CB726" s="210"/>
      <c r="CC726" s="210"/>
      <c r="CD726" s="210"/>
      <c r="CE726" s="210"/>
      <c r="CF726" s="210"/>
      <c r="CG726" s="210"/>
      <c r="CH726" s="210"/>
      <c r="CI726" s="210"/>
      <c r="CJ726" s="210"/>
      <c r="CK726" s="210"/>
      <c r="CL726" s="210"/>
      <c r="CM726" s="210"/>
      <c r="CN726" s="210"/>
      <c r="CO726" s="210"/>
      <c r="CP726" s="210"/>
      <c r="CQ726" s="210"/>
      <c r="CR726" s="210"/>
      <c r="CS726" s="144"/>
      <c r="CT726" s="144"/>
    </row>
    <row r="727" spans="1:98" ht="15">
      <c r="A727" s="208" t="s">
        <v>8334</v>
      </c>
      <c r="B727" s="285" t="s">
        <v>990</v>
      </c>
      <c r="C727" s="209" t="s">
        <v>562</v>
      </c>
      <c r="D727" s="259"/>
      <c r="E727" s="209" t="s">
        <v>5136</v>
      </c>
      <c r="F727" s="209" t="s">
        <v>38</v>
      </c>
      <c r="G727" s="216" t="s">
        <v>35</v>
      </c>
      <c r="H727" s="209" t="s">
        <v>8271</v>
      </c>
      <c r="I727" s="2"/>
      <c r="J727" s="210">
        <v>0</v>
      </c>
      <c r="K727" s="210">
        <v>0</v>
      </c>
      <c r="L727" s="210">
        <v>0</v>
      </c>
      <c r="M727" s="210">
        <v>0</v>
      </c>
      <c r="N727" s="210">
        <v>0</v>
      </c>
      <c r="O727" s="210">
        <v>0</v>
      </c>
      <c r="P727" s="210">
        <v>0</v>
      </c>
      <c r="Q727" s="210">
        <v>0</v>
      </c>
      <c r="R727" s="210">
        <v>0</v>
      </c>
      <c r="S727" s="210">
        <v>0</v>
      </c>
      <c r="T727" s="210">
        <v>0</v>
      </c>
      <c r="U727" s="210">
        <v>0</v>
      </c>
      <c r="V727" s="210">
        <v>0</v>
      </c>
      <c r="W727" s="210">
        <v>0</v>
      </c>
      <c r="X727" s="210">
        <v>0</v>
      </c>
      <c r="Y727" s="210">
        <v>0</v>
      </c>
      <c r="Z727" s="210">
        <v>0</v>
      </c>
      <c r="AA727" s="210">
        <v>0</v>
      </c>
      <c r="AB727" s="210">
        <v>0</v>
      </c>
      <c r="AC727" s="210">
        <v>0</v>
      </c>
      <c r="AD727" s="210">
        <v>0</v>
      </c>
      <c r="AE727" s="210">
        <v>0</v>
      </c>
      <c r="AF727" s="210">
        <v>0</v>
      </c>
      <c r="AG727" s="210">
        <v>0</v>
      </c>
      <c r="AH727" s="210">
        <v>1</v>
      </c>
      <c r="AI727" s="210">
        <v>1</v>
      </c>
      <c r="AJ727" s="210">
        <v>1</v>
      </c>
      <c r="AK727" s="210">
        <v>1</v>
      </c>
      <c r="AL727" s="210">
        <v>1</v>
      </c>
      <c r="AM727" s="210">
        <v>1</v>
      </c>
      <c r="AN727" s="210">
        <v>1</v>
      </c>
      <c r="AO727" s="210">
        <v>1</v>
      </c>
      <c r="AP727" s="210">
        <v>1</v>
      </c>
      <c r="AQ727" s="210">
        <v>1</v>
      </c>
      <c r="AR727" s="210">
        <v>1</v>
      </c>
      <c r="AS727" s="210">
        <v>1</v>
      </c>
      <c r="AT727" s="210">
        <v>1</v>
      </c>
      <c r="AU727" s="210">
        <v>1</v>
      </c>
      <c r="AV727" s="210">
        <v>1</v>
      </c>
      <c r="AW727" s="210">
        <v>1</v>
      </c>
      <c r="AX727" s="210">
        <v>1</v>
      </c>
      <c r="AY727" s="210">
        <v>1</v>
      </c>
      <c r="AZ727" s="210">
        <v>1</v>
      </c>
      <c r="BA727" s="210">
        <v>1</v>
      </c>
      <c r="BB727" s="210">
        <v>1</v>
      </c>
      <c r="BC727" s="210">
        <v>1</v>
      </c>
      <c r="BD727" s="210">
        <v>1</v>
      </c>
      <c r="BE727" s="210">
        <v>1</v>
      </c>
      <c r="BF727" s="210">
        <v>1</v>
      </c>
      <c r="BG727" s="210">
        <v>1</v>
      </c>
      <c r="BH727" s="210">
        <v>1</v>
      </c>
      <c r="BI727" s="210">
        <v>1</v>
      </c>
      <c r="BJ727" s="210">
        <v>1</v>
      </c>
      <c r="BK727" s="210">
        <v>1</v>
      </c>
      <c r="BL727" s="210">
        <v>1</v>
      </c>
      <c r="BM727" s="210">
        <v>1</v>
      </c>
      <c r="BN727" s="210">
        <v>1</v>
      </c>
      <c r="BO727" s="210">
        <v>1</v>
      </c>
      <c r="BP727" s="210">
        <v>1</v>
      </c>
      <c r="BQ727" s="210">
        <v>1</v>
      </c>
      <c r="BR727" s="210">
        <v>1</v>
      </c>
      <c r="BS727" s="210">
        <v>1</v>
      </c>
      <c r="BT727" s="210">
        <v>1</v>
      </c>
      <c r="BU727" s="210"/>
      <c r="BV727" s="210"/>
      <c r="BW727" s="210"/>
      <c r="BX727" s="210"/>
      <c r="BY727" s="210"/>
      <c r="BZ727" s="210"/>
      <c r="CA727" s="210"/>
      <c r="CB727" s="210"/>
      <c r="CC727" s="210"/>
      <c r="CD727" s="210"/>
      <c r="CE727" s="210"/>
      <c r="CF727" s="210"/>
      <c r="CG727" s="210"/>
      <c r="CH727" s="210"/>
      <c r="CI727" s="210"/>
      <c r="CJ727" s="210"/>
      <c r="CK727" s="210"/>
      <c r="CL727" s="210"/>
      <c r="CM727" s="210"/>
      <c r="CN727" s="210"/>
      <c r="CO727" s="210"/>
      <c r="CP727" s="210"/>
      <c r="CQ727" s="210"/>
      <c r="CR727" s="210"/>
      <c r="CS727" s="144"/>
      <c r="CT727" s="144"/>
    </row>
    <row r="728" spans="1:98" ht="15">
      <c r="A728" s="208" t="s">
        <v>8334</v>
      </c>
      <c r="B728" s="285" t="s">
        <v>7503</v>
      </c>
      <c r="C728" s="209" t="s">
        <v>7491</v>
      </c>
      <c r="D728" s="259"/>
      <c r="E728" s="209" t="s">
        <v>5136</v>
      </c>
      <c r="F728" s="209" t="s">
        <v>38</v>
      </c>
      <c r="G728" s="216" t="s">
        <v>35</v>
      </c>
      <c r="H728" s="209" t="s">
        <v>8271</v>
      </c>
      <c r="I728" s="2"/>
      <c r="J728" s="210">
        <v>0</v>
      </c>
      <c r="K728" s="210">
        <v>0</v>
      </c>
      <c r="L728" s="210">
        <v>0</v>
      </c>
      <c r="M728" s="210">
        <v>0</v>
      </c>
      <c r="N728" s="210">
        <v>0</v>
      </c>
      <c r="O728" s="210">
        <v>0</v>
      </c>
      <c r="P728" s="210">
        <v>0</v>
      </c>
      <c r="Q728" s="210">
        <v>0</v>
      </c>
      <c r="R728" s="210">
        <v>0</v>
      </c>
      <c r="S728" s="210">
        <v>0</v>
      </c>
      <c r="T728" s="210">
        <v>13</v>
      </c>
      <c r="U728" s="210">
        <v>13</v>
      </c>
      <c r="V728" s="210">
        <v>13</v>
      </c>
      <c r="W728" s="210">
        <v>13</v>
      </c>
      <c r="X728" s="210">
        <v>13</v>
      </c>
      <c r="Y728" s="210">
        <v>13</v>
      </c>
      <c r="Z728" s="210">
        <v>13</v>
      </c>
      <c r="AA728" s="210">
        <v>13</v>
      </c>
      <c r="AB728" s="210">
        <v>13</v>
      </c>
      <c r="AC728" s="210">
        <v>13</v>
      </c>
      <c r="AD728" s="210">
        <v>13</v>
      </c>
      <c r="AE728" s="210">
        <v>13</v>
      </c>
      <c r="AF728" s="210">
        <v>13</v>
      </c>
      <c r="AG728" s="210">
        <v>13</v>
      </c>
      <c r="AH728" s="210">
        <v>13</v>
      </c>
      <c r="AI728" s="210">
        <v>13</v>
      </c>
      <c r="AJ728" s="210">
        <v>13</v>
      </c>
      <c r="AK728" s="210">
        <v>13</v>
      </c>
      <c r="AL728" s="210">
        <v>13</v>
      </c>
      <c r="AM728" s="210">
        <v>13</v>
      </c>
      <c r="AN728" s="210">
        <v>13</v>
      </c>
      <c r="AO728" s="210">
        <v>13</v>
      </c>
      <c r="AP728" s="210">
        <v>13</v>
      </c>
      <c r="AQ728" s="210">
        <v>13</v>
      </c>
      <c r="AR728" s="210">
        <v>13</v>
      </c>
      <c r="AS728" s="210">
        <v>13</v>
      </c>
      <c r="AT728" s="210">
        <v>13</v>
      </c>
      <c r="AU728" s="210">
        <v>13</v>
      </c>
      <c r="AV728" s="210">
        <v>13</v>
      </c>
      <c r="AW728" s="210">
        <v>13</v>
      </c>
      <c r="AX728" s="210">
        <v>13</v>
      </c>
      <c r="AY728" s="210">
        <v>13</v>
      </c>
      <c r="AZ728" s="210">
        <v>13</v>
      </c>
      <c r="BA728" s="210">
        <v>13</v>
      </c>
      <c r="BB728" s="210">
        <v>13</v>
      </c>
      <c r="BC728" s="210">
        <v>13</v>
      </c>
      <c r="BD728" s="210">
        <v>13</v>
      </c>
      <c r="BE728" s="210">
        <v>13</v>
      </c>
      <c r="BF728" s="210">
        <v>13</v>
      </c>
      <c r="BG728" s="210">
        <v>13</v>
      </c>
      <c r="BH728" s="210">
        <v>13</v>
      </c>
      <c r="BI728" s="210">
        <v>13</v>
      </c>
      <c r="BJ728" s="210">
        <v>13</v>
      </c>
      <c r="BK728" s="210">
        <v>13</v>
      </c>
      <c r="BL728" s="210">
        <v>13</v>
      </c>
      <c r="BM728" s="210">
        <v>13</v>
      </c>
      <c r="BN728" s="210">
        <v>13</v>
      </c>
      <c r="BO728" s="210">
        <v>13</v>
      </c>
      <c r="BP728" s="210">
        <v>13</v>
      </c>
      <c r="BQ728" s="210">
        <v>13</v>
      </c>
      <c r="BR728" s="210">
        <v>13</v>
      </c>
      <c r="BS728" s="210">
        <v>13</v>
      </c>
      <c r="BT728" s="210">
        <v>13</v>
      </c>
      <c r="BU728" s="210"/>
      <c r="BV728" s="210"/>
      <c r="BW728" s="210"/>
      <c r="BX728" s="210"/>
      <c r="BY728" s="210"/>
      <c r="BZ728" s="210"/>
      <c r="CA728" s="210"/>
      <c r="CB728" s="210"/>
      <c r="CC728" s="210"/>
      <c r="CD728" s="210"/>
      <c r="CE728" s="210"/>
      <c r="CF728" s="210"/>
      <c r="CG728" s="210"/>
      <c r="CH728" s="210"/>
      <c r="CI728" s="210"/>
      <c r="CJ728" s="210"/>
      <c r="CK728" s="210"/>
      <c r="CL728" s="210"/>
      <c r="CM728" s="210"/>
      <c r="CN728" s="210"/>
      <c r="CO728" s="210"/>
      <c r="CP728" s="210"/>
      <c r="CQ728" s="210"/>
      <c r="CR728" s="210"/>
      <c r="CS728" s="144"/>
      <c r="CT728" s="144"/>
    </row>
    <row r="729" spans="1:98" ht="15">
      <c r="A729" s="208" t="s">
        <v>8334</v>
      </c>
      <c r="B729" s="285" t="s">
        <v>993</v>
      </c>
      <c r="C729" s="209" t="s">
        <v>562</v>
      </c>
      <c r="D729" s="259"/>
      <c r="E729" s="209" t="s">
        <v>5136</v>
      </c>
      <c r="F729" s="209" t="s">
        <v>38</v>
      </c>
      <c r="G729" s="216" t="s">
        <v>35</v>
      </c>
      <c r="H729" s="209" t="s">
        <v>8271</v>
      </c>
      <c r="I729" s="2"/>
      <c r="J729" s="210">
        <v>0</v>
      </c>
      <c r="K729" s="210">
        <v>0</v>
      </c>
      <c r="L729" s="210">
        <v>0</v>
      </c>
      <c r="M729" s="210">
        <v>0</v>
      </c>
      <c r="N729" s="210">
        <v>0</v>
      </c>
      <c r="O729" s="210">
        <v>0</v>
      </c>
      <c r="P729" s="210">
        <v>0</v>
      </c>
      <c r="Q729" s="210">
        <v>0</v>
      </c>
      <c r="R729" s="210">
        <v>0</v>
      </c>
      <c r="S729" s="210">
        <v>0</v>
      </c>
      <c r="T729" s="210">
        <v>0</v>
      </c>
      <c r="U729" s="210">
        <v>0</v>
      </c>
      <c r="V729" s="210">
        <v>0</v>
      </c>
      <c r="W729" s="210">
        <v>0</v>
      </c>
      <c r="X729" s="210">
        <v>0</v>
      </c>
      <c r="Y729" s="210">
        <v>1</v>
      </c>
      <c r="Z729" s="210">
        <v>1</v>
      </c>
      <c r="AA729" s="210">
        <v>1</v>
      </c>
      <c r="AB729" s="210">
        <v>1</v>
      </c>
      <c r="AC729" s="210">
        <v>1</v>
      </c>
      <c r="AD729" s="210">
        <v>1</v>
      </c>
      <c r="AE729" s="210">
        <v>1</v>
      </c>
      <c r="AF729" s="210">
        <v>1</v>
      </c>
      <c r="AG729" s="210">
        <v>1</v>
      </c>
      <c r="AH729" s="210">
        <v>1</v>
      </c>
      <c r="AI729" s="210">
        <v>1</v>
      </c>
      <c r="AJ729" s="210">
        <v>1</v>
      </c>
      <c r="AK729" s="210">
        <v>1</v>
      </c>
      <c r="AL729" s="210">
        <v>1</v>
      </c>
      <c r="AM729" s="210">
        <v>1</v>
      </c>
      <c r="AN729" s="210">
        <v>1</v>
      </c>
      <c r="AO729" s="210">
        <v>1</v>
      </c>
      <c r="AP729" s="210">
        <v>1</v>
      </c>
      <c r="AQ729" s="210">
        <v>1</v>
      </c>
      <c r="AR729" s="210">
        <v>1</v>
      </c>
      <c r="AS729" s="210">
        <v>1</v>
      </c>
      <c r="AT729" s="210">
        <v>1</v>
      </c>
      <c r="AU729" s="210">
        <v>1</v>
      </c>
      <c r="AV729" s="210">
        <v>1</v>
      </c>
      <c r="AW729" s="210">
        <v>1</v>
      </c>
      <c r="AX729" s="210">
        <v>1</v>
      </c>
      <c r="AY729" s="210">
        <v>1</v>
      </c>
      <c r="AZ729" s="210">
        <v>1</v>
      </c>
      <c r="BA729" s="210">
        <v>1</v>
      </c>
      <c r="BB729" s="210">
        <v>1</v>
      </c>
      <c r="BC729" s="210">
        <v>1</v>
      </c>
      <c r="BD729" s="210">
        <v>1</v>
      </c>
      <c r="BE729" s="210">
        <v>1</v>
      </c>
      <c r="BF729" s="210">
        <v>1</v>
      </c>
      <c r="BG729" s="210">
        <v>1</v>
      </c>
      <c r="BH729" s="210">
        <v>1</v>
      </c>
      <c r="BI729" s="210">
        <v>1</v>
      </c>
      <c r="BJ729" s="210">
        <v>1</v>
      </c>
      <c r="BK729" s="210">
        <v>1</v>
      </c>
      <c r="BL729" s="210">
        <v>1</v>
      </c>
      <c r="BM729" s="210">
        <v>1</v>
      </c>
      <c r="BN729" s="210">
        <v>1</v>
      </c>
      <c r="BO729" s="210">
        <v>1</v>
      </c>
      <c r="BP729" s="210">
        <v>1</v>
      </c>
      <c r="BQ729" s="210">
        <v>1</v>
      </c>
      <c r="BR729" s="210">
        <v>1</v>
      </c>
      <c r="BS729" s="210">
        <v>1</v>
      </c>
      <c r="BT729" s="210">
        <v>1</v>
      </c>
      <c r="BU729" s="210"/>
      <c r="BV729" s="210"/>
      <c r="BW729" s="210"/>
      <c r="BX729" s="210"/>
      <c r="BY729" s="210"/>
      <c r="BZ729" s="210"/>
      <c r="CA729" s="210"/>
      <c r="CB729" s="210"/>
      <c r="CC729" s="210"/>
      <c r="CD729" s="210"/>
      <c r="CE729" s="210"/>
      <c r="CF729" s="210"/>
      <c r="CG729" s="210"/>
      <c r="CH729" s="210"/>
      <c r="CI729" s="210"/>
      <c r="CJ729" s="210"/>
      <c r="CK729" s="210"/>
      <c r="CL729" s="210"/>
      <c r="CM729" s="210"/>
      <c r="CN729" s="210"/>
      <c r="CO729" s="210"/>
      <c r="CP729" s="210"/>
      <c r="CQ729" s="210"/>
      <c r="CR729" s="210"/>
      <c r="CS729" s="144"/>
      <c r="CT729" s="144"/>
    </row>
    <row r="730" spans="1:98" ht="15">
      <c r="A730" s="208" t="s">
        <v>8334</v>
      </c>
      <c r="B730" s="285" t="s">
        <v>996</v>
      </c>
      <c r="C730" s="209" t="s">
        <v>562</v>
      </c>
      <c r="D730" s="259"/>
      <c r="E730" s="209" t="s">
        <v>5136</v>
      </c>
      <c r="F730" s="209" t="s">
        <v>38</v>
      </c>
      <c r="G730" s="216" t="s">
        <v>35</v>
      </c>
      <c r="H730" s="209" t="s">
        <v>8271</v>
      </c>
      <c r="I730" s="2"/>
      <c r="J730" s="210">
        <v>0</v>
      </c>
      <c r="K730" s="210">
        <v>0</v>
      </c>
      <c r="L730" s="210">
        <v>0</v>
      </c>
      <c r="M730" s="210">
        <v>0</v>
      </c>
      <c r="N730" s="210">
        <v>0</v>
      </c>
      <c r="O730" s="210">
        <v>0</v>
      </c>
      <c r="P730" s="210">
        <v>0</v>
      </c>
      <c r="Q730" s="210">
        <v>0</v>
      </c>
      <c r="R730" s="210">
        <v>0</v>
      </c>
      <c r="S730" s="210">
        <v>0</v>
      </c>
      <c r="T730" s="210">
        <v>0</v>
      </c>
      <c r="U730" s="210">
        <v>0</v>
      </c>
      <c r="V730" s="210">
        <v>0</v>
      </c>
      <c r="W730" s="210">
        <v>0</v>
      </c>
      <c r="X730" s="210">
        <v>0</v>
      </c>
      <c r="Y730" s="210">
        <v>1</v>
      </c>
      <c r="Z730" s="210">
        <v>1</v>
      </c>
      <c r="AA730" s="210">
        <v>1</v>
      </c>
      <c r="AB730" s="210">
        <v>1</v>
      </c>
      <c r="AC730" s="210">
        <v>1</v>
      </c>
      <c r="AD730" s="210">
        <v>1</v>
      </c>
      <c r="AE730" s="210">
        <v>1</v>
      </c>
      <c r="AF730" s="210">
        <v>1</v>
      </c>
      <c r="AG730" s="210">
        <v>1</v>
      </c>
      <c r="AH730" s="210">
        <v>1</v>
      </c>
      <c r="AI730" s="210">
        <v>1</v>
      </c>
      <c r="AJ730" s="210">
        <v>1</v>
      </c>
      <c r="AK730" s="210">
        <v>1</v>
      </c>
      <c r="AL730" s="210">
        <v>1</v>
      </c>
      <c r="AM730" s="210">
        <v>1</v>
      </c>
      <c r="AN730" s="210">
        <v>1</v>
      </c>
      <c r="AO730" s="210">
        <v>1</v>
      </c>
      <c r="AP730" s="210">
        <v>1</v>
      </c>
      <c r="AQ730" s="210">
        <v>1</v>
      </c>
      <c r="AR730" s="210">
        <v>1</v>
      </c>
      <c r="AS730" s="210">
        <v>1</v>
      </c>
      <c r="AT730" s="210">
        <v>1</v>
      </c>
      <c r="AU730" s="210">
        <v>1</v>
      </c>
      <c r="AV730" s="210">
        <v>1</v>
      </c>
      <c r="AW730" s="210">
        <v>1</v>
      </c>
      <c r="AX730" s="210">
        <v>1</v>
      </c>
      <c r="AY730" s="210">
        <v>1</v>
      </c>
      <c r="AZ730" s="210">
        <v>1</v>
      </c>
      <c r="BA730" s="210">
        <v>1</v>
      </c>
      <c r="BB730" s="210">
        <v>1</v>
      </c>
      <c r="BC730" s="210">
        <v>1</v>
      </c>
      <c r="BD730" s="210">
        <v>1</v>
      </c>
      <c r="BE730" s="210">
        <v>1</v>
      </c>
      <c r="BF730" s="210">
        <v>1</v>
      </c>
      <c r="BG730" s="210">
        <v>1</v>
      </c>
      <c r="BH730" s="210">
        <v>1</v>
      </c>
      <c r="BI730" s="210">
        <v>1</v>
      </c>
      <c r="BJ730" s="210">
        <v>1</v>
      </c>
      <c r="BK730" s="210">
        <v>1</v>
      </c>
      <c r="BL730" s="210">
        <v>1</v>
      </c>
      <c r="BM730" s="210">
        <v>1</v>
      </c>
      <c r="BN730" s="210">
        <v>1</v>
      </c>
      <c r="BO730" s="210">
        <v>1</v>
      </c>
      <c r="BP730" s="210">
        <v>1</v>
      </c>
      <c r="BQ730" s="210">
        <v>1</v>
      </c>
      <c r="BR730" s="210">
        <v>1</v>
      </c>
      <c r="BS730" s="210">
        <v>1</v>
      </c>
      <c r="BT730" s="210">
        <v>1</v>
      </c>
      <c r="BU730" s="210"/>
      <c r="BV730" s="210"/>
      <c r="BW730" s="210"/>
      <c r="BX730" s="210"/>
      <c r="BY730" s="210"/>
      <c r="BZ730" s="210"/>
      <c r="CA730" s="210"/>
      <c r="CB730" s="210"/>
      <c r="CC730" s="210"/>
      <c r="CD730" s="210"/>
      <c r="CE730" s="210"/>
      <c r="CF730" s="210"/>
      <c r="CG730" s="210"/>
      <c r="CH730" s="210"/>
      <c r="CI730" s="210"/>
      <c r="CJ730" s="210"/>
      <c r="CK730" s="210"/>
      <c r="CL730" s="210"/>
      <c r="CM730" s="210"/>
      <c r="CN730" s="210"/>
      <c r="CO730" s="210"/>
      <c r="CP730" s="210"/>
      <c r="CQ730" s="210"/>
      <c r="CR730" s="210"/>
      <c r="CS730" s="144"/>
      <c r="CT730" s="144"/>
    </row>
    <row r="731" spans="1:98" ht="15">
      <c r="A731" s="208" t="s">
        <v>8334</v>
      </c>
      <c r="B731" s="285" t="s">
        <v>999</v>
      </c>
      <c r="C731" s="209" t="s">
        <v>562</v>
      </c>
      <c r="D731" s="259"/>
      <c r="E731" s="209" t="s">
        <v>5150</v>
      </c>
      <c r="F731" s="209" t="s">
        <v>38</v>
      </c>
      <c r="G731" s="216" t="s">
        <v>35</v>
      </c>
      <c r="H731" s="209" t="s">
        <v>8271</v>
      </c>
      <c r="I731" s="2"/>
      <c r="J731" s="210">
        <v>0</v>
      </c>
      <c r="K731" s="210">
        <v>0</v>
      </c>
      <c r="L731" s="210">
        <v>0</v>
      </c>
      <c r="M731" s="210">
        <v>0</v>
      </c>
      <c r="N731" s="210">
        <v>0</v>
      </c>
      <c r="O731" s="210">
        <v>0</v>
      </c>
      <c r="P731" s="210">
        <v>0</v>
      </c>
      <c r="Q731" s="210">
        <v>0</v>
      </c>
      <c r="R731" s="210">
        <v>0</v>
      </c>
      <c r="S731" s="210">
        <v>0</v>
      </c>
      <c r="T731" s="210">
        <v>0</v>
      </c>
      <c r="U731" s="210">
        <v>0</v>
      </c>
      <c r="V731" s="210">
        <v>0</v>
      </c>
      <c r="W731" s="210">
        <v>0</v>
      </c>
      <c r="X731" s="210">
        <v>0</v>
      </c>
      <c r="Y731" s="210">
        <v>1</v>
      </c>
      <c r="Z731" s="210">
        <v>1</v>
      </c>
      <c r="AA731" s="210">
        <v>1</v>
      </c>
      <c r="AB731" s="210">
        <v>1</v>
      </c>
      <c r="AC731" s="210">
        <v>1</v>
      </c>
      <c r="AD731" s="210">
        <v>1</v>
      </c>
      <c r="AE731" s="210">
        <v>1</v>
      </c>
      <c r="AF731" s="210">
        <v>1</v>
      </c>
      <c r="AG731" s="210">
        <v>1</v>
      </c>
      <c r="AH731" s="210">
        <v>1</v>
      </c>
      <c r="AI731" s="210">
        <v>1</v>
      </c>
      <c r="AJ731" s="210">
        <v>1</v>
      </c>
      <c r="AK731" s="210">
        <v>1</v>
      </c>
      <c r="AL731" s="210">
        <v>1</v>
      </c>
      <c r="AM731" s="210">
        <v>1</v>
      </c>
      <c r="AN731" s="210">
        <v>1</v>
      </c>
      <c r="AO731" s="210">
        <v>1</v>
      </c>
      <c r="AP731" s="210">
        <v>1</v>
      </c>
      <c r="AQ731" s="210">
        <v>1</v>
      </c>
      <c r="AR731" s="210">
        <v>1</v>
      </c>
      <c r="AS731" s="210">
        <v>1</v>
      </c>
      <c r="AT731" s="210">
        <v>1</v>
      </c>
      <c r="AU731" s="210">
        <v>1</v>
      </c>
      <c r="AV731" s="210">
        <v>1</v>
      </c>
      <c r="AW731" s="210">
        <v>1</v>
      </c>
      <c r="AX731" s="210">
        <v>1</v>
      </c>
      <c r="AY731" s="210">
        <v>1</v>
      </c>
      <c r="AZ731" s="210">
        <v>1</v>
      </c>
      <c r="BA731" s="210">
        <v>1</v>
      </c>
      <c r="BB731" s="210">
        <v>1</v>
      </c>
      <c r="BC731" s="210">
        <v>1</v>
      </c>
      <c r="BD731" s="210">
        <v>1</v>
      </c>
      <c r="BE731" s="210">
        <v>1</v>
      </c>
      <c r="BF731" s="210">
        <v>1</v>
      </c>
      <c r="BG731" s="210">
        <v>1</v>
      </c>
      <c r="BH731" s="210">
        <v>1</v>
      </c>
      <c r="BI731" s="210">
        <v>1</v>
      </c>
      <c r="BJ731" s="210">
        <v>1</v>
      </c>
      <c r="BK731" s="210">
        <v>1</v>
      </c>
      <c r="BL731" s="210">
        <v>1</v>
      </c>
      <c r="BM731" s="210">
        <v>1</v>
      </c>
      <c r="BN731" s="210">
        <v>1</v>
      </c>
      <c r="BO731" s="210">
        <v>1</v>
      </c>
      <c r="BP731" s="210">
        <v>1</v>
      </c>
      <c r="BQ731" s="210">
        <v>1</v>
      </c>
      <c r="BR731" s="210">
        <v>1</v>
      </c>
      <c r="BS731" s="210">
        <v>1</v>
      </c>
      <c r="BT731" s="210">
        <v>1</v>
      </c>
      <c r="BU731" s="210"/>
      <c r="BV731" s="210"/>
      <c r="BW731" s="210"/>
      <c r="BX731" s="210"/>
      <c r="BY731" s="210"/>
      <c r="BZ731" s="210"/>
      <c r="CA731" s="210"/>
      <c r="CB731" s="210"/>
      <c r="CC731" s="210"/>
      <c r="CD731" s="210"/>
      <c r="CE731" s="210"/>
      <c r="CF731" s="210"/>
      <c r="CG731" s="210"/>
      <c r="CH731" s="210"/>
      <c r="CI731" s="210"/>
      <c r="CJ731" s="210"/>
      <c r="CK731" s="210"/>
      <c r="CL731" s="210"/>
      <c r="CM731" s="210"/>
      <c r="CN731" s="210"/>
      <c r="CO731" s="210"/>
      <c r="CP731" s="210"/>
      <c r="CQ731" s="210"/>
      <c r="CR731" s="210"/>
      <c r="CS731" s="144"/>
      <c r="CT731" s="144"/>
    </row>
    <row r="732" spans="1:98" ht="15">
      <c r="A732" s="208" t="s">
        <v>8334</v>
      </c>
      <c r="B732" s="285" t="s">
        <v>1002</v>
      </c>
      <c r="C732" s="209" t="s">
        <v>562</v>
      </c>
      <c r="D732" s="259"/>
      <c r="E732" s="209" t="s">
        <v>5137</v>
      </c>
      <c r="F732" s="209" t="s">
        <v>38</v>
      </c>
      <c r="G732" s="216" t="s">
        <v>35</v>
      </c>
      <c r="H732" s="209" t="s">
        <v>8271</v>
      </c>
      <c r="I732" s="2"/>
      <c r="J732" s="210">
        <v>0</v>
      </c>
      <c r="K732" s="210">
        <v>0</v>
      </c>
      <c r="L732" s="210">
        <v>0</v>
      </c>
      <c r="M732" s="210">
        <v>0</v>
      </c>
      <c r="N732" s="210">
        <v>0</v>
      </c>
      <c r="O732" s="210">
        <v>0</v>
      </c>
      <c r="P732" s="210">
        <v>0</v>
      </c>
      <c r="Q732" s="210">
        <v>0</v>
      </c>
      <c r="R732" s="210">
        <v>0</v>
      </c>
      <c r="S732" s="210">
        <v>0</v>
      </c>
      <c r="T732" s="210">
        <v>0</v>
      </c>
      <c r="U732" s="210">
        <v>0</v>
      </c>
      <c r="V732" s="210">
        <v>0</v>
      </c>
      <c r="W732" s="210">
        <v>0</v>
      </c>
      <c r="X732" s="210">
        <v>0</v>
      </c>
      <c r="Y732" s="210">
        <v>1</v>
      </c>
      <c r="Z732" s="210">
        <v>1</v>
      </c>
      <c r="AA732" s="210">
        <v>1</v>
      </c>
      <c r="AB732" s="210">
        <v>1</v>
      </c>
      <c r="AC732" s="210">
        <v>1</v>
      </c>
      <c r="AD732" s="210">
        <v>1</v>
      </c>
      <c r="AE732" s="210">
        <v>1</v>
      </c>
      <c r="AF732" s="210">
        <v>1</v>
      </c>
      <c r="AG732" s="210">
        <v>1</v>
      </c>
      <c r="AH732" s="210">
        <v>1</v>
      </c>
      <c r="AI732" s="210">
        <v>1</v>
      </c>
      <c r="AJ732" s="210">
        <v>1</v>
      </c>
      <c r="AK732" s="210">
        <v>1</v>
      </c>
      <c r="AL732" s="210">
        <v>1</v>
      </c>
      <c r="AM732" s="210">
        <v>1</v>
      </c>
      <c r="AN732" s="210">
        <v>1</v>
      </c>
      <c r="AO732" s="210">
        <v>1</v>
      </c>
      <c r="AP732" s="210">
        <v>1</v>
      </c>
      <c r="AQ732" s="210">
        <v>1</v>
      </c>
      <c r="AR732" s="210">
        <v>1</v>
      </c>
      <c r="AS732" s="210">
        <v>1</v>
      </c>
      <c r="AT732" s="210">
        <v>1</v>
      </c>
      <c r="AU732" s="210">
        <v>1</v>
      </c>
      <c r="AV732" s="210">
        <v>1</v>
      </c>
      <c r="AW732" s="210">
        <v>1</v>
      </c>
      <c r="AX732" s="210">
        <v>1</v>
      </c>
      <c r="AY732" s="210">
        <v>1</v>
      </c>
      <c r="AZ732" s="210">
        <v>1</v>
      </c>
      <c r="BA732" s="210">
        <v>1</v>
      </c>
      <c r="BB732" s="210">
        <v>1</v>
      </c>
      <c r="BC732" s="210">
        <v>1</v>
      </c>
      <c r="BD732" s="210">
        <v>1</v>
      </c>
      <c r="BE732" s="210">
        <v>1</v>
      </c>
      <c r="BF732" s="210">
        <v>1</v>
      </c>
      <c r="BG732" s="210">
        <v>1</v>
      </c>
      <c r="BH732" s="210">
        <v>1</v>
      </c>
      <c r="BI732" s="210">
        <v>1</v>
      </c>
      <c r="BJ732" s="210">
        <v>1</v>
      </c>
      <c r="BK732" s="210">
        <v>1</v>
      </c>
      <c r="BL732" s="210">
        <v>1</v>
      </c>
      <c r="BM732" s="210">
        <v>1</v>
      </c>
      <c r="BN732" s="210">
        <v>1</v>
      </c>
      <c r="BO732" s="210">
        <v>1</v>
      </c>
      <c r="BP732" s="210">
        <v>1</v>
      </c>
      <c r="BQ732" s="210">
        <v>1</v>
      </c>
      <c r="BR732" s="210">
        <v>1</v>
      </c>
      <c r="BS732" s="210">
        <v>1</v>
      </c>
      <c r="BT732" s="210">
        <v>1</v>
      </c>
      <c r="BU732" s="210"/>
      <c r="BV732" s="210"/>
      <c r="BW732" s="210"/>
      <c r="BX732" s="210"/>
      <c r="BY732" s="210"/>
      <c r="BZ732" s="210"/>
      <c r="CA732" s="210"/>
      <c r="CB732" s="210"/>
      <c r="CC732" s="210"/>
      <c r="CD732" s="210"/>
      <c r="CE732" s="210"/>
      <c r="CF732" s="210"/>
      <c r="CG732" s="210"/>
      <c r="CH732" s="210"/>
      <c r="CI732" s="210"/>
      <c r="CJ732" s="210"/>
      <c r="CK732" s="210"/>
      <c r="CL732" s="210"/>
      <c r="CM732" s="210"/>
      <c r="CN732" s="210"/>
      <c r="CO732" s="210"/>
      <c r="CP732" s="210"/>
      <c r="CQ732" s="210"/>
      <c r="CR732" s="210"/>
      <c r="CS732" s="144"/>
      <c r="CT732" s="144"/>
    </row>
    <row r="733" spans="1:98" ht="15">
      <c r="A733" s="208" t="s">
        <v>8334</v>
      </c>
      <c r="B733" s="285" t="s">
        <v>1005</v>
      </c>
      <c r="C733" s="209" t="s">
        <v>562</v>
      </c>
      <c r="D733" s="259"/>
      <c r="E733" s="209" t="s">
        <v>5137</v>
      </c>
      <c r="F733" s="209" t="s">
        <v>38</v>
      </c>
      <c r="G733" s="216" t="s">
        <v>35</v>
      </c>
      <c r="H733" s="209" t="s">
        <v>8271</v>
      </c>
      <c r="I733" s="2"/>
      <c r="J733" s="210">
        <v>0</v>
      </c>
      <c r="K733" s="210">
        <v>0</v>
      </c>
      <c r="L733" s="210">
        <v>0</v>
      </c>
      <c r="M733" s="210">
        <v>0</v>
      </c>
      <c r="N733" s="210">
        <v>0</v>
      </c>
      <c r="O733" s="210">
        <v>0</v>
      </c>
      <c r="P733" s="210">
        <v>0</v>
      </c>
      <c r="Q733" s="210">
        <v>0</v>
      </c>
      <c r="R733" s="210">
        <v>0</v>
      </c>
      <c r="S733" s="210">
        <v>0</v>
      </c>
      <c r="T733" s="210">
        <v>0</v>
      </c>
      <c r="U733" s="210">
        <v>0</v>
      </c>
      <c r="V733" s="210">
        <v>0</v>
      </c>
      <c r="W733" s="210">
        <v>0</v>
      </c>
      <c r="X733" s="210">
        <v>0</v>
      </c>
      <c r="Y733" s="210">
        <v>1</v>
      </c>
      <c r="Z733" s="210">
        <v>1</v>
      </c>
      <c r="AA733" s="210">
        <v>1</v>
      </c>
      <c r="AB733" s="210">
        <v>1</v>
      </c>
      <c r="AC733" s="210">
        <v>1</v>
      </c>
      <c r="AD733" s="210">
        <v>1</v>
      </c>
      <c r="AE733" s="210">
        <v>1</v>
      </c>
      <c r="AF733" s="210">
        <v>1</v>
      </c>
      <c r="AG733" s="210">
        <v>1</v>
      </c>
      <c r="AH733" s="210">
        <v>1</v>
      </c>
      <c r="AI733" s="210">
        <v>1</v>
      </c>
      <c r="AJ733" s="210">
        <v>1</v>
      </c>
      <c r="AK733" s="210">
        <v>1</v>
      </c>
      <c r="AL733" s="210">
        <v>1</v>
      </c>
      <c r="AM733" s="210">
        <v>1</v>
      </c>
      <c r="AN733" s="210">
        <v>1</v>
      </c>
      <c r="AO733" s="210">
        <v>1</v>
      </c>
      <c r="AP733" s="210">
        <v>1</v>
      </c>
      <c r="AQ733" s="210">
        <v>1</v>
      </c>
      <c r="AR733" s="210">
        <v>1</v>
      </c>
      <c r="AS733" s="210">
        <v>1</v>
      </c>
      <c r="AT733" s="210">
        <v>1</v>
      </c>
      <c r="AU733" s="210">
        <v>1</v>
      </c>
      <c r="AV733" s="210">
        <v>1</v>
      </c>
      <c r="AW733" s="210">
        <v>1</v>
      </c>
      <c r="AX733" s="210">
        <v>1</v>
      </c>
      <c r="AY733" s="210">
        <v>1</v>
      </c>
      <c r="AZ733" s="210">
        <v>1</v>
      </c>
      <c r="BA733" s="210">
        <v>1</v>
      </c>
      <c r="BB733" s="210">
        <v>1</v>
      </c>
      <c r="BC733" s="210">
        <v>1</v>
      </c>
      <c r="BD733" s="210">
        <v>1</v>
      </c>
      <c r="BE733" s="210">
        <v>1</v>
      </c>
      <c r="BF733" s="210">
        <v>1</v>
      </c>
      <c r="BG733" s="210">
        <v>1</v>
      </c>
      <c r="BH733" s="210">
        <v>1</v>
      </c>
      <c r="BI733" s="210">
        <v>1</v>
      </c>
      <c r="BJ733" s="210">
        <v>1</v>
      </c>
      <c r="BK733" s="210">
        <v>1</v>
      </c>
      <c r="BL733" s="210">
        <v>1</v>
      </c>
      <c r="BM733" s="210">
        <v>1</v>
      </c>
      <c r="BN733" s="210">
        <v>1</v>
      </c>
      <c r="BO733" s="210">
        <v>1</v>
      </c>
      <c r="BP733" s="210">
        <v>1</v>
      </c>
      <c r="BQ733" s="210">
        <v>1</v>
      </c>
      <c r="BR733" s="210">
        <v>1</v>
      </c>
      <c r="BS733" s="210">
        <v>1</v>
      </c>
      <c r="BT733" s="210">
        <v>1</v>
      </c>
      <c r="BU733" s="210"/>
      <c r="BV733" s="210"/>
      <c r="BW733" s="210"/>
      <c r="BX733" s="210"/>
      <c r="BY733" s="210"/>
      <c r="BZ733" s="210"/>
      <c r="CA733" s="210"/>
      <c r="CB733" s="210"/>
      <c r="CC733" s="210"/>
      <c r="CD733" s="210"/>
      <c r="CE733" s="210"/>
      <c r="CF733" s="210"/>
      <c r="CG733" s="210"/>
      <c r="CH733" s="210"/>
      <c r="CI733" s="210"/>
      <c r="CJ733" s="210"/>
      <c r="CK733" s="210"/>
      <c r="CL733" s="210"/>
      <c r="CM733" s="210"/>
      <c r="CN733" s="210"/>
      <c r="CO733" s="210"/>
      <c r="CP733" s="210"/>
      <c r="CQ733" s="210"/>
      <c r="CR733" s="210"/>
      <c r="CS733" s="144"/>
      <c r="CT733" s="144"/>
    </row>
    <row r="734" spans="1:98" ht="15">
      <c r="A734" s="208" t="s">
        <v>8334</v>
      </c>
      <c r="B734" s="285" t="s">
        <v>1008</v>
      </c>
      <c r="C734" s="209" t="s">
        <v>562</v>
      </c>
      <c r="D734" s="259"/>
      <c r="E734" s="209" t="s">
        <v>5137</v>
      </c>
      <c r="F734" s="209" t="s">
        <v>38</v>
      </c>
      <c r="G734" s="216" t="s">
        <v>35</v>
      </c>
      <c r="H734" s="209" t="s">
        <v>8271</v>
      </c>
      <c r="I734" s="2"/>
      <c r="J734" s="210">
        <v>0</v>
      </c>
      <c r="K734" s="210">
        <v>0</v>
      </c>
      <c r="L734" s="210">
        <v>0</v>
      </c>
      <c r="M734" s="210">
        <v>0</v>
      </c>
      <c r="N734" s="210">
        <v>0</v>
      </c>
      <c r="O734" s="210">
        <v>0</v>
      </c>
      <c r="P734" s="210">
        <v>0</v>
      </c>
      <c r="Q734" s="210">
        <v>0</v>
      </c>
      <c r="R734" s="210">
        <v>0</v>
      </c>
      <c r="S734" s="210">
        <v>0</v>
      </c>
      <c r="T734" s="210">
        <v>0</v>
      </c>
      <c r="U734" s="210">
        <v>0</v>
      </c>
      <c r="V734" s="210">
        <v>0</v>
      </c>
      <c r="W734" s="210">
        <v>0</v>
      </c>
      <c r="X734" s="210">
        <v>0</v>
      </c>
      <c r="Y734" s="210">
        <v>1</v>
      </c>
      <c r="Z734" s="210">
        <v>1</v>
      </c>
      <c r="AA734" s="210">
        <v>1</v>
      </c>
      <c r="AB734" s="210">
        <v>1</v>
      </c>
      <c r="AC734" s="210">
        <v>1</v>
      </c>
      <c r="AD734" s="210">
        <v>1</v>
      </c>
      <c r="AE734" s="210">
        <v>1</v>
      </c>
      <c r="AF734" s="210">
        <v>1</v>
      </c>
      <c r="AG734" s="210">
        <v>1</v>
      </c>
      <c r="AH734" s="210">
        <v>1</v>
      </c>
      <c r="AI734" s="210">
        <v>1</v>
      </c>
      <c r="AJ734" s="210">
        <v>1</v>
      </c>
      <c r="AK734" s="210">
        <v>1</v>
      </c>
      <c r="AL734" s="210">
        <v>1</v>
      </c>
      <c r="AM734" s="210">
        <v>1</v>
      </c>
      <c r="AN734" s="210">
        <v>1</v>
      </c>
      <c r="AO734" s="210">
        <v>1</v>
      </c>
      <c r="AP734" s="210">
        <v>1</v>
      </c>
      <c r="AQ734" s="210">
        <v>1</v>
      </c>
      <c r="AR734" s="210">
        <v>1</v>
      </c>
      <c r="AS734" s="210">
        <v>1</v>
      </c>
      <c r="AT734" s="210">
        <v>1</v>
      </c>
      <c r="AU734" s="210">
        <v>1</v>
      </c>
      <c r="AV734" s="210">
        <v>1</v>
      </c>
      <c r="AW734" s="210">
        <v>1</v>
      </c>
      <c r="AX734" s="210">
        <v>1</v>
      </c>
      <c r="AY734" s="210">
        <v>1</v>
      </c>
      <c r="AZ734" s="210">
        <v>1</v>
      </c>
      <c r="BA734" s="210">
        <v>1</v>
      </c>
      <c r="BB734" s="210">
        <v>1</v>
      </c>
      <c r="BC734" s="210">
        <v>1</v>
      </c>
      <c r="BD734" s="210">
        <v>1</v>
      </c>
      <c r="BE734" s="210">
        <v>1</v>
      </c>
      <c r="BF734" s="210">
        <v>1</v>
      </c>
      <c r="BG734" s="210">
        <v>1</v>
      </c>
      <c r="BH734" s="210">
        <v>1</v>
      </c>
      <c r="BI734" s="210">
        <v>1</v>
      </c>
      <c r="BJ734" s="210">
        <v>1</v>
      </c>
      <c r="BK734" s="210">
        <v>1</v>
      </c>
      <c r="BL734" s="210">
        <v>1</v>
      </c>
      <c r="BM734" s="210">
        <v>1</v>
      </c>
      <c r="BN734" s="210">
        <v>1</v>
      </c>
      <c r="BO734" s="210">
        <v>1</v>
      </c>
      <c r="BP734" s="210">
        <v>1</v>
      </c>
      <c r="BQ734" s="210">
        <v>1</v>
      </c>
      <c r="BR734" s="210">
        <v>1</v>
      </c>
      <c r="BS734" s="210">
        <v>1</v>
      </c>
      <c r="BT734" s="210">
        <v>1</v>
      </c>
      <c r="BU734" s="210"/>
      <c r="BV734" s="210"/>
      <c r="BW734" s="210"/>
      <c r="BX734" s="210"/>
      <c r="BY734" s="210"/>
      <c r="BZ734" s="210"/>
      <c r="CA734" s="210"/>
      <c r="CB734" s="210"/>
      <c r="CC734" s="210"/>
      <c r="CD734" s="210"/>
      <c r="CE734" s="210"/>
      <c r="CF734" s="210"/>
      <c r="CG734" s="210"/>
      <c r="CH734" s="210"/>
      <c r="CI734" s="210"/>
      <c r="CJ734" s="210"/>
      <c r="CK734" s="210"/>
      <c r="CL734" s="210"/>
      <c r="CM734" s="210"/>
      <c r="CN734" s="210"/>
      <c r="CO734" s="210"/>
      <c r="CP734" s="210"/>
      <c r="CQ734" s="210"/>
      <c r="CR734" s="210"/>
      <c r="CS734" s="144"/>
      <c r="CT734" s="144"/>
    </row>
    <row r="735" spans="1:98" ht="15">
      <c r="A735" s="208" t="s">
        <v>8334</v>
      </c>
      <c r="B735" s="285" t="s">
        <v>1011</v>
      </c>
      <c r="C735" s="209" t="s">
        <v>562</v>
      </c>
      <c r="D735" s="259"/>
      <c r="E735" s="209" t="s">
        <v>5137</v>
      </c>
      <c r="F735" s="209" t="s">
        <v>38</v>
      </c>
      <c r="G735" s="216" t="s">
        <v>35</v>
      </c>
      <c r="H735" s="209" t="s">
        <v>8271</v>
      </c>
      <c r="I735" s="2"/>
      <c r="J735" s="210">
        <v>0</v>
      </c>
      <c r="K735" s="210">
        <v>0</v>
      </c>
      <c r="L735" s="210">
        <v>0</v>
      </c>
      <c r="M735" s="210">
        <v>0</v>
      </c>
      <c r="N735" s="210">
        <v>0</v>
      </c>
      <c r="O735" s="210">
        <v>0</v>
      </c>
      <c r="P735" s="210">
        <v>0</v>
      </c>
      <c r="Q735" s="210">
        <v>0</v>
      </c>
      <c r="R735" s="210">
        <v>0</v>
      </c>
      <c r="S735" s="210">
        <v>0</v>
      </c>
      <c r="T735" s="210">
        <v>0</v>
      </c>
      <c r="U735" s="210">
        <v>0</v>
      </c>
      <c r="V735" s="210">
        <v>0</v>
      </c>
      <c r="W735" s="210">
        <v>0</v>
      </c>
      <c r="X735" s="210">
        <v>0</v>
      </c>
      <c r="Y735" s="210">
        <v>1</v>
      </c>
      <c r="Z735" s="210">
        <v>1</v>
      </c>
      <c r="AA735" s="210">
        <v>1</v>
      </c>
      <c r="AB735" s="210">
        <v>1</v>
      </c>
      <c r="AC735" s="210">
        <v>1</v>
      </c>
      <c r="AD735" s="210">
        <v>1</v>
      </c>
      <c r="AE735" s="210">
        <v>1</v>
      </c>
      <c r="AF735" s="210">
        <v>1</v>
      </c>
      <c r="AG735" s="210">
        <v>1</v>
      </c>
      <c r="AH735" s="210">
        <v>1</v>
      </c>
      <c r="AI735" s="210">
        <v>1</v>
      </c>
      <c r="AJ735" s="210">
        <v>1</v>
      </c>
      <c r="AK735" s="210">
        <v>1</v>
      </c>
      <c r="AL735" s="210">
        <v>1</v>
      </c>
      <c r="AM735" s="210">
        <v>1</v>
      </c>
      <c r="AN735" s="210">
        <v>1</v>
      </c>
      <c r="AO735" s="210">
        <v>1</v>
      </c>
      <c r="AP735" s="210">
        <v>1</v>
      </c>
      <c r="AQ735" s="210">
        <v>1</v>
      </c>
      <c r="AR735" s="210">
        <v>1</v>
      </c>
      <c r="AS735" s="210">
        <v>1</v>
      </c>
      <c r="AT735" s="210">
        <v>1</v>
      </c>
      <c r="AU735" s="210">
        <v>1</v>
      </c>
      <c r="AV735" s="210">
        <v>1</v>
      </c>
      <c r="AW735" s="210">
        <v>1</v>
      </c>
      <c r="AX735" s="210">
        <v>1</v>
      </c>
      <c r="AY735" s="210">
        <v>1</v>
      </c>
      <c r="AZ735" s="210">
        <v>1</v>
      </c>
      <c r="BA735" s="210">
        <v>1</v>
      </c>
      <c r="BB735" s="210">
        <v>1</v>
      </c>
      <c r="BC735" s="210">
        <v>1</v>
      </c>
      <c r="BD735" s="210">
        <v>1</v>
      </c>
      <c r="BE735" s="210">
        <v>1</v>
      </c>
      <c r="BF735" s="210">
        <v>1</v>
      </c>
      <c r="BG735" s="210">
        <v>1</v>
      </c>
      <c r="BH735" s="210">
        <v>1</v>
      </c>
      <c r="BI735" s="210">
        <v>1</v>
      </c>
      <c r="BJ735" s="210">
        <v>1</v>
      </c>
      <c r="BK735" s="210">
        <v>1</v>
      </c>
      <c r="BL735" s="210">
        <v>1</v>
      </c>
      <c r="BM735" s="210">
        <v>1</v>
      </c>
      <c r="BN735" s="210">
        <v>1</v>
      </c>
      <c r="BO735" s="210">
        <v>1</v>
      </c>
      <c r="BP735" s="210">
        <v>1</v>
      </c>
      <c r="BQ735" s="210">
        <v>1</v>
      </c>
      <c r="BR735" s="210">
        <v>1</v>
      </c>
      <c r="BS735" s="210">
        <v>1</v>
      </c>
      <c r="BT735" s="210">
        <v>1</v>
      </c>
      <c r="BU735" s="210"/>
      <c r="BV735" s="210"/>
      <c r="BW735" s="210"/>
      <c r="BX735" s="210"/>
      <c r="BY735" s="210"/>
      <c r="BZ735" s="210"/>
      <c r="CA735" s="210"/>
      <c r="CB735" s="210"/>
      <c r="CC735" s="210"/>
      <c r="CD735" s="210"/>
      <c r="CE735" s="210"/>
      <c r="CF735" s="210"/>
      <c r="CG735" s="210"/>
      <c r="CH735" s="210"/>
      <c r="CI735" s="210"/>
      <c r="CJ735" s="210"/>
      <c r="CK735" s="210"/>
      <c r="CL735" s="210"/>
      <c r="CM735" s="210"/>
      <c r="CN735" s="210"/>
      <c r="CO735" s="210"/>
      <c r="CP735" s="210"/>
      <c r="CQ735" s="210"/>
      <c r="CR735" s="210"/>
      <c r="CS735" s="144"/>
      <c r="CT735" s="144"/>
    </row>
    <row r="736" spans="1:98" ht="15">
      <c r="A736" s="208" t="s">
        <v>8334</v>
      </c>
      <c r="B736" s="285" t="s">
        <v>1014</v>
      </c>
      <c r="C736" s="209" t="s">
        <v>562</v>
      </c>
      <c r="D736" s="259"/>
      <c r="E736" s="209" t="s">
        <v>5137</v>
      </c>
      <c r="F736" s="209" t="s">
        <v>38</v>
      </c>
      <c r="G736" s="216" t="s">
        <v>35</v>
      </c>
      <c r="H736" s="209" t="s">
        <v>8271</v>
      </c>
      <c r="I736" s="2"/>
      <c r="J736" s="210">
        <v>0</v>
      </c>
      <c r="K736" s="210">
        <v>0</v>
      </c>
      <c r="L736" s="210">
        <v>0</v>
      </c>
      <c r="M736" s="210">
        <v>0</v>
      </c>
      <c r="N736" s="210">
        <v>0</v>
      </c>
      <c r="O736" s="210">
        <v>0</v>
      </c>
      <c r="P736" s="210">
        <v>0</v>
      </c>
      <c r="Q736" s="210">
        <v>0</v>
      </c>
      <c r="R736" s="210">
        <v>0</v>
      </c>
      <c r="S736" s="210">
        <v>0</v>
      </c>
      <c r="T736" s="210">
        <v>0</v>
      </c>
      <c r="U736" s="210">
        <v>0</v>
      </c>
      <c r="V736" s="210">
        <v>0</v>
      </c>
      <c r="W736" s="210">
        <v>0</v>
      </c>
      <c r="X736" s="210">
        <v>0</v>
      </c>
      <c r="Y736" s="210">
        <v>1</v>
      </c>
      <c r="Z736" s="210">
        <v>1</v>
      </c>
      <c r="AA736" s="210">
        <v>1</v>
      </c>
      <c r="AB736" s="210">
        <v>1</v>
      </c>
      <c r="AC736" s="210">
        <v>1</v>
      </c>
      <c r="AD736" s="210">
        <v>1</v>
      </c>
      <c r="AE736" s="210">
        <v>1</v>
      </c>
      <c r="AF736" s="210">
        <v>1</v>
      </c>
      <c r="AG736" s="210">
        <v>1</v>
      </c>
      <c r="AH736" s="210">
        <v>1</v>
      </c>
      <c r="AI736" s="210">
        <v>1</v>
      </c>
      <c r="AJ736" s="210">
        <v>1</v>
      </c>
      <c r="AK736" s="210">
        <v>1</v>
      </c>
      <c r="AL736" s="210">
        <v>1</v>
      </c>
      <c r="AM736" s="210">
        <v>1</v>
      </c>
      <c r="AN736" s="210">
        <v>1</v>
      </c>
      <c r="AO736" s="210">
        <v>1</v>
      </c>
      <c r="AP736" s="210">
        <v>1</v>
      </c>
      <c r="AQ736" s="210">
        <v>1</v>
      </c>
      <c r="AR736" s="210">
        <v>1</v>
      </c>
      <c r="AS736" s="210">
        <v>1</v>
      </c>
      <c r="AT736" s="210">
        <v>1</v>
      </c>
      <c r="AU736" s="210">
        <v>1</v>
      </c>
      <c r="AV736" s="210">
        <v>1</v>
      </c>
      <c r="AW736" s="210">
        <v>1</v>
      </c>
      <c r="AX736" s="210">
        <v>1</v>
      </c>
      <c r="AY736" s="210">
        <v>1</v>
      </c>
      <c r="AZ736" s="210">
        <v>1</v>
      </c>
      <c r="BA736" s="210">
        <v>1</v>
      </c>
      <c r="BB736" s="210">
        <v>1</v>
      </c>
      <c r="BC736" s="210">
        <v>1</v>
      </c>
      <c r="BD736" s="210">
        <v>1</v>
      </c>
      <c r="BE736" s="210">
        <v>1</v>
      </c>
      <c r="BF736" s="210">
        <v>1</v>
      </c>
      <c r="BG736" s="210">
        <v>1</v>
      </c>
      <c r="BH736" s="210">
        <v>1</v>
      </c>
      <c r="BI736" s="210">
        <v>1</v>
      </c>
      <c r="BJ736" s="210">
        <v>1</v>
      </c>
      <c r="BK736" s="210">
        <v>1</v>
      </c>
      <c r="BL736" s="210">
        <v>1</v>
      </c>
      <c r="BM736" s="210">
        <v>1</v>
      </c>
      <c r="BN736" s="210">
        <v>1</v>
      </c>
      <c r="BO736" s="210">
        <v>1</v>
      </c>
      <c r="BP736" s="210">
        <v>1</v>
      </c>
      <c r="BQ736" s="210">
        <v>1</v>
      </c>
      <c r="BR736" s="210">
        <v>1</v>
      </c>
      <c r="BS736" s="210">
        <v>1</v>
      </c>
      <c r="BT736" s="210">
        <v>1</v>
      </c>
      <c r="BU736" s="210"/>
      <c r="BV736" s="210"/>
      <c r="BW736" s="210"/>
      <c r="BX736" s="210"/>
      <c r="BY736" s="210"/>
      <c r="BZ736" s="210"/>
      <c r="CA736" s="210"/>
      <c r="CB736" s="210"/>
      <c r="CC736" s="210"/>
      <c r="CD736" s="210"/>
      <c r="CE736" s="210"/>
      <c r="CF736" s="210"/>
      <c r="CG736" s="210"/>
      <c r="CH736" s="210"/>
      <c r="CI736" s="210"/>
      <c r="CJ736" s="210"/>
      <c r="CK736" s="210"/>
      <c r="CL736" s="210"/>
      <c r="CM736" s="210"/>
      <c r="CN736" s="210"/>
      <c r="CO736" s="210"/>
      <c r="CP736" s="210"/>
      <c r="CQ736" s="210"/>
      <c r="CR736" s="210"/>
      <c r="CS736" s="144"/>
      <c r="CT736" s="144"/>
    </row>
    <row r="737" spans="1:98" ht="15">
      <c r="A737" s="208" t="s">
        <v>8334</v>
      </c>
      <c r="B737" s="285" t="s">
        <v>1017</v>
      </c>
      <c r="C737" s="209" t="s">
        <v>562</v>
      </c>
      <c r="D737" s="259"/>
      <c r="E737" s="209" t="s">
        <v>5137</v>
      </c>
      <c r="F737" s="209" t="s">
        <v>38</v>
      </c>
      <c r="G737" s="216" t="s">
        <v>35</v>
      </c>
      <c r="H737" s="209" t="s">
        <v>8271</v>
      </c>
      <c r="I737" s="2"/>
      <c r="J737" s="210">
        <v>0</v>
      </c>
      <c r="K737" s="210">
        <v>0</v>
      </c>
      <c r="L737" s="210">
        <v>0</v>
      </c>
      <c r="M737" s="210">
        <v>0</v>
      </c>
      <c r="N737" s="210">
        <v>0</v>
      </c>
      <c r="O737" s="210">
        <v>0</v>
      </c>
      <c r="P737" s="210">
        <v>0</v>
      </c>
      <c r="Q737" s="210">
        <v>0</v>
      </c>
      <c r="R737" s="210">
        <v>0</v>
      </c>
      <c r="S737" s="210">
        <v>0</v>
      </c>
      <c r="T737" s="210">
        <v>0</v>
      </c>
      <c r="U737" s="210">
        <v>0</v>
      </c>
      <c r="V737" s="210">
        <v>0</v>
      </c>
      <c r="W737" s="210">
        <v>0</v>
      </c>
      <c r="X737" s="210">
        <v>0</v>
      </c>
      <c r="Y737" s="210">
        <v>1</v>
      </c>
      <c r="Z737" s="210">
        <v>1</v>
      </c>
      <c r="AA737" s="210">
        <v>1</v>
      </c>
      <c r="AB737" s="210">
        <v>1</v>
      </c>
      <c r="AC737" s="210">
        <v>1</v>
      </c>
      <c r="AD737" s="210">
        <v>1</v>
      </c>
      <c r="AE737" s="210">
        <v>1</v>
      </c>
      <c r="AF737" s="210">
        <v>1</v>
      </c>
      <c r="AG737" s="210">
        <v>1</v>
      </c>
      <c r="AH737" s="210">
        <v>1</v>
      </c>
      <c r="AI737" s="210">
        <v>1</v>
      </c>
      <c r="AJ737" s="210">
        <v>1</v>
      </c>
      <c r="AK737" s="210">
        <v>1</v>
      </c>
      <c r="AL737" s="210">
        <v>1</v>
      </c>
      <c r="AM737" s="210">
        <v>1</v>
      </c>
      <c r="AN737" s="210">
        <v>1</v>
      </c>
      <c r="AO737" s="210">
        <v>1</v>
      </c>
      <c r="AP737" s="210">
        <v>1</v>
      </c>
      <c r="AQ737" s="210">
        <v>1</v>
      </c>
      <c r="AR737" s="210">
        <v>1</v>
      </c>
      <c r="AS737" s="210">
        <v>1</v>
      </c>
      <c r="AT737" s="210">
        <v>1</v>
      </c>
      <c r="AU737" s="210">
        <v>1</v>
      </c>
      <c r="AV737" s="210">
        <v>1</v>
      </c>
      <c r="AW737" s="210">
        <v>1</v>
      </c>
      <c r="AX737" s="210">
        <v>1</v>
      </c>
      <c r="AY737" s="210">
        <v>1</v>
      </c>
      <c r="AZ737" s="210">
        <v>1</v>
      </c>
      <c r="BA737" s="210">
        <v>1</v>
      </c>
      <c r="BB737" s="210">
        <v>1</v>
      </c>
      <c r="BC737" s="210">
        <v>1</v>
      </c>
      <c r="BD737" s="210">
        <v>1</v>
      </c>
      <c r="BE737" s="210">
        <v>1</v>
      </c>
      <c r="BF737" s="210">
        <v>1</v>
      </c>
      <c r="BG737" s="210">
        <v>1</v>
      </c>
      <c r="BH737" s="210">
        <v>1</v>
      </c>
      <c r="BI737" s="210">
        <v>1</v>
      </c>
      <c r="BJ737" s="210">
        <v>1</v>
      </c>
      <c r="BK737" s="210">
        <v>1</v>
      </c>
      <c r="BL737" s="210">
        <v>1</v>
      </c>
      <c r="BM737" s="210">
        <v>1</v>
      </c>
      <c r="BN737" s="210">
        <v>1</v>
      </c>
      <c r="BO737" s="210">
        <v>1</v>
      </c>
      <c r="BP737" s="210">
        <v>1</v>
      </c>
      <c r="BQ737" s="210">
        <v>1</v>
      </c>
      <c r="BR737" s="210">
        <v>1</v>
      </c>
      <c r="BS737" s="210">
        <v>1</v>
      </c>
      <c r="BT737" s="210">
        <v>1</v>
      </c>
      <c r="BU737" s="210"/>
      <c r="BV737" s="210"/>
      <c r="BW737" s="210"/>
      <c r="BX737" s="210"/>
      <c r="BY737" s="210"/>
      <c r="BZ737" s="210"/>
      <c r="CA737" s="210"/>
      <c r="CB737" s="210"/>
      <c r="CC737" s="210"/>
      <c r="CD737" s="210"/>
      <c r="CE737" s="210"/>
      <c r="CF737" s="210"/>
      <c r="CG737" s="210"/>
      <c r="CH737" s="210"/>
      <c r="CI737" s="210"/>
      <c r="CJ737" s="210"/>
      <c r="CK737" s="210"/>
      <c r="CL737" s="210"/>
      <c r="CM737" s="210"/>
      <c r="CN737" s="210"/>
      <c r="CO737" s="210"/>
      <c r="CP737" s="210"/>
      <c r="CQ737" s="210"/>
      <c r="CR737" s="210"/>
      <c r="CS737" s="144"/>
      <c r="CT737" s="144"/>
    </row>
    <row r="738" spans="1:98" ht="15">
      <c r="A738" s="208" t="s">
        <v>8334</v>
      </c>
      <c r="B738" s="285" t="s">
        <v>1020</v>
      </c>
      <c r="C738" s="209" t="s">
        <v>562</v>
      </c>
      <c r="D738" s="259"/>
      <c r="E738" s="209" t="s">
        <v>5137</v>
      </c>
      <c r="F738" s="209" t="s">
        <v>38</v>
      </c>
      <c r="G738" s="216" t="s">
        <v>35</v>
      </c>
      <c r="H738" s="209" t="s">
        <v>8271</v>
      </c>
      <c r="I738" s="2"/>
      <c r="J738" s="210">
        <v>0</v>
      </c>
      <c r="K738" s="210">
        <v>0</v>
      </c>
      <c r="L738" s="210">
        <v>0</v>
      </c>
      <c r="M738" s="210">
        <v>0</v>
      </c>
      <c r="N738" s="210">
        <v>0</v>
      </c>
      <c r="O738" s="210">
        <v>0</v>
      </c>
      <c r="P738" s="210">
        <v>0</v>
      </c>
      <c r="Q738" s="210">
        <v>0</v>
      </c>
      <c r="R738" s="210">
        <v>0</v>
      </c>
      <c r="S738" s="210">
        <v>0</v>
      </c>
      <c r="T738" s="210">
        <v>0</v>
      </c>
      <c r="U738" s="210">
        <v>0</v>
      </c>
      <c r="V738" s="210">
        <v>0</v>
      </c>
      <c r="W738" s="210">
        <v>0</v>
      </c>
      <c r="X738" s="210">
        <v>0</v>
      </c>
      <c r="Y738" s="210">
        <v>0</v>
      </c>
      <c r="Z738" s="210">
        <v>1</v>
      </c>
      <c r="AA738" s="210">
        <v>1</v>
      </c>
      <c r="AB738" s="210">
        <v>1</v>
      </c>
      <c r="AC738" s="210">
        <v>1</v>
      </c>
      <c r="AD738" s="210">
        <v>1</v>
      </c>
      <c r="AE738" s="210">
        <v>1</v>
      </c>
      <c r="AF738" s="210">
        <v>1</v>
      </c>
      <c r="AG738" s="210">
        <v>1</v>
      </c>
      <c r="AH738" s="210">
        <v>1</v>
      </c>
      <c r="AI738" s="210">
        <v>1</v>
      </c>
      <c r="AJ738" s="210">
        <v>1</v>
      </c>
      <c r="AK738" s="210">
        <v>1</v>
      </c>
      <c r="AL738" s="210">
        <v>1</v>
      </c>
      <c r="AM738" s="210">
        <v>1</v>
      </c>
      <c r="AN738" s="210">
        <v>1</v>
      </c>
      <c r="AO738" s="210">
        <v>1</v>
      </c>
      <c r="AP738" s="210">
        <v>1</v>
      </c>
      <c r="AQ738" s="210">
        <v>1</v>
      </c>
      <c r="AR738" s="210">
        <v>1</v>
      </c>
      <c r="AS738" s="210">
        <v>1</v>
      </c>
      <c r="AT738" s="210">
        <v>1</v>
      </c>
      <c r="AU738" s="210">
        <v>1</v>
      </c>
      <c r="AV738" s="210">
        <v>1</v>
      </c>
      <c r="AW738" s="210">
        <v>1</v>
      </c>
      <c r="AX738" s="210">
        <v>1</v>
      </c>
      <c r="AY738" s="210">
        <v>1</v>
      </c>
      <c r="AZ738" s="210">
        <v>1</v>
      </c>
      <c r="BA738" s="210">
        <v>1</v>
      </c>
      <c r="BB738" s="210">
        <v>1</v>
      </c>
      <c r="BC738" s="210">
        <v>1</v>
      </c>
      <c r="BD738" s="210">
        <v>1</v>
      </c>
      <c r="BE738" s="210">
        <v>1</v>
      </c>
      <c r="BF738" s="210">
        <v>1</v>
      </c>
      <c r="BG738" s="210">
        <v>1</v>
      </c>
      <c r="BH738" s="210">
        <v>1</v>
      </c>
      <c r="BI738" s="210">
        <v>1</v>
      </c>
      <c r="BJ738" s="210">
        <v>1</v>
      </c>
      <c r="BK738" s="210">
        <v>1</v>
      </c>
      <c r="BL738" s="210">
        <v>1</v>
      </c>
      <c r="BM738" s="210">
        <v>1</v>
      </c>
      <c r="BN738" s="210">
        <v>1</v>
      </c>
      <c r="BO738" s="210">
        <v>1</v>
      </c>
      <c r="BP738" s="210">
        <v>1</v>
      </c>
      <c r="BQ738" s="210">
        <v>1</v>
      </c>
      <c r="BR738" s="210">
        <v>1</v>
      </c>
      <c r="BS738" s="210">
        <v>1</v>
      </c>
      <c r="BT738" s="210">
        <v>1</v>
      </c>
      <c r="BU738" s="210"/>
      <c r="BV738" s="210"/>
      <c r="BW738" s="210"/>
      <c r="BX738" s="210"/>
      <c r="BY738" s="210"/>
      <c r="BZ738" s="210"/>
      <c r="CA738" s="210"/>
      <c r="CB738" s="210"/>
      <c r="CC738" s="210"/>
      <c r="CD738" s="210"/>
      <c r="CE738" s="210"/>
      <c r="CF738" s="210"/>
      <c r="CG738" s="210"/>
      <c r="CH738" s="210"/>
      <c r="CI738" s="210"/>
      <c r="CJ738" s="210"/>
      <c r="CK738" s="210"/>
      <c r="CL738" s="210"/>
      <c r="CM738" s="210"/>
      <c r="CN738" s="210"/>
      <c r="CO738" s="210"/>
      <c r="CP738" s="210"/>
      <c r="CQ738" s="210"/>
      <c r="CR738" s="210"/>
      <c r="CS738" s="144"/>
      <c r="CT738" s="144"/>
    </row>
    <row r="739" spans="1:98" ht="15">
      <c r="A739" s="208" t="s">
        <v>8334</v>
      </c>
      <c r="B739" s="285" t="s">
        <v>1023</v>
      </c>
      <c r="C739" s="209" t="s">
        <v>562</v>
      </c>
      <c r="D739" s="259"/>
      <c r="E739" s="209" t="s">
        <v>5137</v>
      </c>
      <c r="F739" s="209" t="s">
        <v>38</v>
      </c>
      <c r="G739" s="216" t="s">
        <v>35</v>
      </c>
      <c r="H739" s="209" t="s">
        <v>8271</v>
      </c>
      <c r="I739" s="2"/>
      <c r="J739" s="210">
        <v>0</v>
      </c>
      <c r="K739" s="210">
        <v>0</v>
      </c>
      <c r="L739" s="210">
        <v>0</v>
      </c>
      <c r="M739" s="210">
        <v>0</v>
      </c>
      <c r="N739" s="210">
        <v>0</v>
      </c>
      <c r="O739" s="210">
        <v>0</v>
      </c>
      <c r="P739" s="210">
        <v>0</v>
      </c>
      <c r="Q739" s="210">
        <v>0</v>
      </c>
      <c r="R739" s="210">
        <v>0</v>
      </c>
      <c r="S739" s="210">
        <v>0</v>
      </c>
      <c r="T739" s="210">
        <v>0</v>
      </c>
      <c r="U739" s="210">
        <v>0</v>
      </c>
      <c r="V739" s="210">
        <v>0</v>
      </c>
      <c r="W739" s="210">
        <v>0</v>
      </c>
      <c r="X739" s="210">
        <v>0</v>
      </c>
      <c r="Y739" s="210">
        <v>0</v>
      </c>
      <c r="Z739" s="210">
        <v>1</v>
      </c>
      <c r="AA739" s="210">
        <v>1</v>
      </c>
      <c r="AB739" s="210">
        <v>1</v>
      </c>
      <c r="AC739" s="210">
        <v>1</v>
      </c>
      <c r="AD739" s="210">
        <v>1</v>
      </c>
      <c r="AE739" s="210">
        <v>1</v>
      </c>
      <c r="AF739" s="210">
        <v>1</v>
      </c>
      <c r="AG739" s="210">
        <v>1</v>
      </c>
      <c r="AH739" s="210">
        <v>1</v>
      </c>
      <c r="AI739" s="210">
        <v>1</v>
      </c>
      <c r="AJ739" s="210">
        <v>1</v>
      </c>
      <c r="AK739" s="210">
        <v>1</v>
      </c>
      <c r="AL739" s="210">
        <v>1</v>
      </c>
      <c r="AM739" s="210">
        <v>1</v>
      </c>
      <c r="AN739" s="210">
        <v>1</v>
      </c>
      <c r="AO739" s="210">
        <v>1</v>
      </c>
      <c r="AP739" s="210">
        <v>1</v>
      </c>
      <c r="AQ739" s="210">
        <v>1</v>
      </c>
      <c r="AR739" s="210">
        <v>1</v>
      </c>
      <c r="AS739" s="210">
        <v>1</v>
      </c>
      <c r="AT739" s="210">
        <v>1</v>
      </c>
      <c r="AU739" s="210">
        <v>1</v>
      </c>
      <c r="AV739" s="210">
        <v>1</v>
      </c>
      <c r="AW739" s="210">
        <v>1</v>
      </c>
      <c r="AX739" s="210">
        <v>1</v>
      </c>
      <c r="AY739" s="210">
        <v>1</v>
      </c>
      <c r="AZ739" s="210">
        <v>1</v>
      </c>
      <c r="BA739" s="210">
        <v>1</v>
      </c>
      <c r="BB739" s="210">
        <v>1</v>
      </c>
      <c r="BC739" s="210">
        <v>1</v>
      </c>
      <c r="BD739" s="210">
        <v>1</v>
      </c>
      <c r="BE739" s="210">
        <v>1</v>
      </c>
      <c r="BF739" s="210">
        <v>1</v>
      </c>
      <c r="BG739" s="210">
        <v>1</v>
      </c>
      <c r="BH739" s="210">
        <v>1</v>
      </c>
      <c r="BI739" s="210">
        <v>1</v>
      </c>
      <c r="BJ739" s="210">
        <v>1</v>
      </c>
      <c r="BK739" s="210">
        <v>1</v>
      </c>
      <c r="BL739" s="210">
        <v>1</v>
      </c>
      <c r="BM739" s="210">
        <v>1</v>
      </c>
      <c r="BN739" s="210">
        <v>1</v>
      </c>
      <c r="BO739" s="210">
        <v>1</v>
      </c>
      <c r="BP739" s="210">
        <v>1</v>
      </c>
      <c r="BQ739" s="210">
        <v>1</v>
      </c>
      <c r="BR739" s="210">
        <v>1</v>
      </c>
      <c r="BS739" s="210">
        <v>1</v>
      </c>
      <c r="BT739" s="210">
        <v>1</v>
      </c>
      <c r="BU739" s="210"/>
      <c r="BV739" s="210"/>
      <c r="BW739" s="210"/>
      <c r="BX739" s="210"/>
      <c r="BY739" s="210"/>
      <c r="BZ739" s="210"/>
      <c r="CA739" s="210"/>
      <c r="CB739" s="210"/>
      <c r="CC739" s="210"/>
      <c r="CD739" s="210"/>
      <c r="CE739" s="210"/>
      <c r="CF739" s="210"/>
      <c r="CG739" s="210"/>
      <c r="CH739" s="210"/>
      <c r="CI739" s="210"/>
      <c r="CJ739" s="210"/>
      <c r="CK739" s="210"/>
      <c r="CL739" s="210"/>
      <c r="CM739" s="210"/>
      <c r="CN739" s="210"/>
      <c r="CO739" s="210"/>
      <c r="CP739" s="210"/>
      <c r="CQ739" s="210"/>
      <c r="CR739" s="210"/>
      <c r="CS739" s="144"/>
      <c r="CT739" s="144"/>
    </row>
    <row r="740" spans="1:98" ht="15">
      <c r="A740" s="208" t="s">
        <v>8334</v>
      </c>
      <c r="B740" s="285" t="s">
        <v>7504</v>
      </c>
      <c r="C740" s="209" t="s">
        <v>7491</v>
      </c>
      <c r="D740" s="259"/>
      <c r="E740" s="209" t="s">
        <v>5137</v>
      </c>
      <c r="F740" s="209" t="s">
        <v>38</v>
      </c>
      <c r="G740" s="216" t="s">
        <v>35</v>
      </c>
      <c r="H740" s="209" t="s">
        <v>8271</v>
      </c>
      <c r="I740" s="2"/>
      <c r="J740" s="210">
        <v>0</v>
      </c>
      <c r="K740" s="210">
        <v>0</v>
      </c>
      <c r="L740" s="210">
        <v>0</v>
      </c>
      <c r="M740" s="210">
        <v>0</v>
      </c>
      <c r="N740" s="210">
        <v>0</v>
      </c>
      <c r="O740" s="210">
        <v>0</v>
      </c>
      <c r="P740" s="210">
        <v>0</v>
      </c>
      <c r="Q740" s="210">
        <v>0</v>
      </c>
      <c r="R740" s="210">
        <v>0</v>
      </c>
      <c r="S740" s="210">
        <v>0</v>
      </c>
      <c r="T740" s="210">
        <v>5</v>
      </c>
      <c r="U740" s="210">
        <v>5</v>
      </c>
      <c r="V740" s="210">
        <v>5</v>
      </c>
      <c r="W740" s="210">
        <v>5</v>
      </c>
      <c r="X740" s="210">
        <v>5</v>
      </c>
      <c r="Y740" s="210">
        <v>5</v>
      </c>
      <c r="Z740" s="210">
        <v>5</v>
      </c>
      <c r="AA740" s="210">
        <v>5</v>
      </c>
      <c r="AB740" s="210">
        <v>5</v>
      </c>
      <c r="AC740" s="210">
        <v>10</v>
      </c>
      <c r="AD740" s="210">
        <v>10</v>
      </c>
      <c r="AE740" s="210">
        <v>10</v>
      </c>
      <c r="AF740" s="210">
        <v>10</v>
      </c>
      <c r="AG740" s="210">
        <v>10</v>
      </c>
      <c r="AH740" s="210">
        <v>10</v>
      </c>
      <c r="AI740" s="210">
        <v>10</v>
      </c>
      <c r="AJ740" s="210">
        <v>10</v>
      </c>
      <c r="AK740" s="210">
        <v>10</v>
      </c>
      <c r="AL740" s="210">
        <v>10</v>
      </c>
      <c r="AM740" s="210">
        <v>10</v>
      </c>
      <c r="AN740" s="210">
        <v>10</v>
      </c>
      <c r="AO740" s="210">
        <v>10</v>
      </c>
      <c r="AP740" s="210">
        <v>10</v>
      </c>
      <c r="AQ740" s="210">
        <v>10</v>
      </c>
      <c r="AR740" s="210">
        <v>10</v>
      </c>
      <c r="AS740" s="210">
        <v>10</v>
      </c>
      <c r="AT740" s="210">
        <v>10</v>
      </c>
      <c r="AU740" s="210">
        <v>10</v>
      </c>
      <c r="AV740" s="210">
        <v>10</v>
      </c>
      <c r="AW740" s="210">
        <v>10</v>
      </c>
      <c r="AX740" s="210">
        <v>10</v>
      </c>
      <c r="AY740" s="210">
        <v>10</v>
      </c>
      <c r="AZ740" s="210">
        <v>10</v>
      </c>
      <c r="BA740" s="210">
        <v>10</v>
      </c>
      <c r="BB740" s="210">
        <v>10</v>
      </c>
      <c r="BC740" s="210">
        <v>10</v>
      </c>
      <c r="BD740" s="210">
        <v>10</v>
      </c>
      <c r="BE740" s="210">
        <v>10</v>
      </c>
      <c r="BF740" s="210">
        <v>10</v>
      </c>
      <c r="BG740" s="210">
        <v>10</v>
      </c>
      <c r="BH740" s="210">
        <v>10</v>
      </c>
      <c r="BI740" s="210">
        <v>10</v>
      </c>
      <c r="BJ740" s="210">
        <v>10</v>
      </c>
      <c r="BK740" s="210">
        <v>10</v>
      </c>
      <c r="BL740" s="210">
        <v>10</v>
      </c>
      <c r="BM740" s="210">
        <v>10</v>
      </c>
      <c r="BN740" s="210">
        <v>10</v>
      </c>
      <c r="BO740" s="210">
        <v>10</v>
      </c>
      <c r="BP740" s="210">
        <v>10</v>
      </c>
      <c r="BQ740" s="210">
        <v>10</v>
      </c>
      <c r="BR740" s="210">
        <v>10</v>
      </c>
      <c r="BS740" s="210">
        <v>10</v>
      </c>
      <c r="BT740" s="210">
        <v>10</v>
      </c>
      <c r="BU740" s="210"/>
      <c r="BV740" s="210"/>
      <c r="BW740" s="210"/>
      <c r="BX740" s="210"/>
      <c r="BY740" s="210"/>
      <c r="BZ740" s="210"/>
      <c r="CA740" s="210"/>
      <c r="CB740" s="210"/>
      <c r="CC740" s="210"/>
      <c r="CD740" s="210"/>
      <c r="CE740" s="210"/>
      <c r="CF740" s="210"/>
      <c r="CG740" s="210"/>
      <c r="CH740" s="210"/>
      <c r="CI740" s="210"/>
      <c r="CJ740" s="210"/>
      <c r="CK740" s="210"/>
      <c r="CL740" s="210"/>
      <c r="CM740" s="210"/>
      <c r="CN740" s="210"/>
      <c r="CO740" s="210"/>
      <c r="CP740" s="210"/>
      <c r="CQ740" s="210"/>
      <c r="CR740" s="210"/>
      <c r="CS740" s="144"/>
      <c r="CT740" s="144"/>
    </row>
    <row r="741" spans="1:98" ht="15">
      <c r="A741" s="208" t="s">
        <v>8334</v>
      </c>
      <c r="B741" s="285" t="s">
        <v>1026</v>
      </c>
      <c r="C741" s="209" t="s">
        <v>562</v>
      </c>
      <c r="D741" s="259"/>
      <c r="E741" s="209" t="s">
        <v>5137</v>
      </c>
      <c r="F741" s="209" t="s">
        <v>38</v>
      </c>
      <c r="G741" s="216" t="s">
        <v>35</v>
      </c>
      <c r="H741" s="209" t="s">
        <v>8271</v>
      </c>
      <c r="I741" s="2"/>
      <c r="J741" s="210">
        <v>0</v>
      </c>
      <c r="K741" s="210">
        <v>0</v>
      </c>
      <c r="L741" s="210">
        <v>0</v>
      </c>
      <c r="M741" s="210">
        <v>0</v>
      </c>
      <c r="N741" s="210">
        <v>0</v>
      </c>
      <c r="O741" s="210">
        <v>0</v>
      </c>
      <c r="P741" s="210">
        <v>0</v>
      </c>
      <c r="Q741" s="210">
        <v>0</v>
      </c>
      <c r="R741" s="210">
        <v>0</v>
      </c>
      <c r="S741" s="210">
        <v>0</v>
      </c>
      <c r="T741" s="210">
        <v>0</v>
      </c>
      <c r="U741" s="210">
        <v>0</v>
      </c>
      <c r="V741" s="210">
        <v>0</v>
      </c>
      <c r="W741" s="210">
        <v>0</v>
      </c>
      <c r="X741" s="210">
        <v>0</v>
      </c>
      <c r="Y741" s="210">
        <v>0</v>
      </c>
      <c r="Z741" s="210">
        <v>1</v>
      </c>
      <c r="AA741" s="210">
        <v>1</v>
      </c>
      <c r="AB741" s="210">
        <v>1</v>
      </c>
      <c r="AC741" s="210">
        <v>1</v>
      </c>
      <c r="AD741" s="210">
        <v>1</v>
      </c>
      <c r="AE741" s="210">
        <v>1</v>
      </c>
      <c r="AF741" s="210">
        <v>1</v>
      </c>
      <c r="AG741" s="210">
        <v>1</v>
      </c>
      <c r="AH741" s="210">
        <v>1</v>
      </c>
      <c r="AI741" s="210">
        <v>1</v>
      </c>
      <c r="AJ741" s="210">
        <v>1</v>
      </c>
      <c r="AK741" s="210">
        <v>1</v>
      </c>
      <c r="AL741" s="210">
        <v>1</v>
      </c>
      <c r="AM741" s="210">
        <v>1</v>
      </c>
      <c r="AN741" s="210">
        <v>1</v>
      </c>
      <c r="AO741" s="210">
        <v>1</v>
      </c>
      <c r="AP741" s="210">
        <v>1</v>
      </c>
      <c r="AQ741" s="210">
        <v>1</v>
      </c>
      <c r="AR741" s="210">
        <v>1</v>
      </c>
      <c r="AS741" s="210">
        <v>1</v>
      </c>
      <c r="AT741" s="210">
        <v>1</v>
      </c>
      <c r="AU741" s="210">
        <v>1</v>
      </c>
      <c r="AV741" s="210">
        <v>1</v>
      </c>
      <c r="AW741" s="210">
        <v>1</v>
      </c>
      <c r="AX741" s="210">
        <v>1</v>
      </c>
      <c r="AY741" s="210">
        <v>1</v>
      </c>
      <c r="AZ741" s="210">
        <v>1</v>
      </c>
      <c r="BA741" s="210">
        <v>1</v>
      </c>
      <c r="BB741" s="210">
        <v>1</v>
      </c>
      <c r="BC741" s="210">
        <v>1</v>
      </c>
      <c r="BD741" s="210">
        <v>1</v>
      </c>
      <c r="BE741" s="210">
        <v>1</v>
      </c>
      <c r="BF741" s="210">
        <v>1</v>
      </c>
      <c r="BG741" s="210">
        <v>1</v>
      </c>
      <c r="BH741" s="210">
        <v>1</v>
      </c>
      <c r="BI741" s="210">
        <v>1</v>
      </c>
      <c r="BJ741" s="210">
        <v>1</v>
      </c>
      <c r="BK741" s="210">
        <v>1</v>
      </c>
      <c r="BL741" s="210">
        <v>1</v>
      </c>
      <c r="BM741" s="210">
        <v>1</v>
      </c>
      <c r="BN741" s="210">
        <v>1</v>
      </c>
      <c r="BO741" s="210">
        <v>1</v>
      </c>
      <c r="BP741" s="210">
        <v>1</v>
      </c>
      <c r="BQ741" s="210">
        <v>1</v>
      </c>
      <c r="BR741" s="210">
        <v>1</v>
      </c>
      <c r="BS741" s="210">
        <v>1</v>
      </c>
      <c r="BT741" s="210">
        <v>1</v>
      </c>
      <c r="BU741" s="210"/>
      <c r="BV741" s="210"/>
      <c r="BW741" s="210"/>
      <c r="BX741" s="210"/>
      <c r="BY741" s="210"/>
      <c r="BZ741" s="210"/>
      <c r="CA741" s="210"/>
      <c r="CB741" s="210"/>
      <c r="CC741" s="210"/>
      <c r="CD741" s="210"/>
      <c r="CE741" s="210"/>
      <c r="CF741" s="210"/>
      <c r="CG741" s="210"/>
      <c r="CH741" s="210"/>
      <c r="CI741" s="210"/>
      <c r="CJ741" s="210"/>
      <c r="CK741" s="210"/>
      <c r="CL741" s="210"/>
      <c r="CM741" s="210"/>
      <c r="CN741" s="210"/>
      <c r="CO741" s="210"/>
      <c r="CP741" s="210"/>
      <c r="CQ741" s="210"/>
      <c r="CR741" s="210"/>
      <c r="CS741" s="144"/>
      <c r="CT741" s="144"/>
    </row>
    <row r="742" spans="1:98" ht="15">
      <c r="A742" s="208" t="s">
        <v>8334</v>
      </c>
      <c r="B742" s="285" t="s">
        <v>1029</v>
      </c>
      <c r="C742" s="209" t="s">
        <v>562</v>
      </c>
      <c r="D742" s="259"/>
      <c r="E742" s="209" t="s">
        <v>2597</v>
      </c>
      <c r="F742" s="209" t="s">
        <v>38</v>
      </c>
      <c r="G742" s="216" t="s">
        <v>35</v>
      </c>
      <c r="H742" s="209" t="s">
        <v>8271</v>
      </c>
      <c r="I742" s="2"/>
      <c r="J742" s="210">
        <v>0</v>
      </c>
      <c r="K742" s="210">
        <v>0</v>
      </c>
      <c r="L742" s="210">
        <v>0</v>
      </c>
      <c r="M742" s="210">
        <v>0</v>
      </c>
      <c r="N742" s="210">
        <v>0</v>
      </c>
      <c r="O742" s="210">
        <v>0</v>
      </c>
      <c r="P742" s="210">
        <v>0</v>
      </c>
      <c r="Q742" s="210">
        <v>0</v>
      </c>
      <c r="R742" s="210">
        <v>0</v>
      </c>
      <c r="S742" s="210">
        <v>0</v>
      </c>
      <c r="T742" s="210">
        <v>0</v>
      </c>
      <c r="U742" s="210">
        <v>0</v>
      </c>
      <c r="V742" s="210">
        <v>0</v>
      </c>
      <c r="W742" s="210">
        <v>0</v>
      </c>
      <c r="X742" s="210">
        <v>0</v>
      </c>
      <c r="Y742" s="210">
        <v>0</v>
      </c>
      <c r="Z742" s="210">
        <v>1</v>
      </c>
      <c r="AA742" s="210">
        <v>1</v>
      </c>
      <c r="AB742" s="210">
        <v>1</v>
      </c>
      <c r="AC742" s="210">
        <v>1</v>
      </c>
      <c r="AD742" s="210">
        <v>1</v>
      </c>
      <c r="AE742" s="210">
        <v>1</v>
      </c>
      <c r="AF742" s="210">
        <v>1</v>
      </c>
      <c r="AG742" s="210">
        <v>1</v>
      </c>
      <c r="AH742" s="210">
        <v>1</v>
      </c>
      <c r="AI742" s="210">
        <v>1</v>
      </c>
      <c r="AJ742" s="210">
        <v>1</v>
      </c>
      <c r="AK742" s="210">
        <v>1</v>
      </c>
      <c r="AL742" s="210">
        <v>1</v>
      </c>
      <c r="AM742" s="210">
        <v>1</v>
      </c>
      <c r="AN742" s="210">
        <v>1</v>
      </c>
      <c r="AO742" s="210">
        <v>1</v>
      </c>
      <c r="AP742" s="210">
        <v>1</v>
      </c>
      <c r="AQ742" s="210">
        <v>1</v>
      </c>
      <c r="AR742" s="210">
        <v>1</v>
      </c>
      <c r="AS742" s="210">
        <v>1</v>
      </c>
      <c r="AT742" s="210">
        <v>1</v>
      </c>
      <c r="AU742" s="210">
        <v>1</v>
      </c>
      <c r="AV742" s="210">
        <v>1</v>
      </c>
      <c r="AW742" s="210">
        <v>1</v>
      </c>
      <c r="AX742" s="210">
        <v>1</v>
      </c>
      <c r="AY742" s="210">
        <v>1</v>
      </c>
      <c r="AZ742" s="210">
        <v>1</v>
      </c>
      <c r="BA742" s="210">
        <v>1</v>
      </c>
      <c r="BB742" s="210">
        <v>1</v>
      </c>
      <c r="BC742" s="210">
        <v>1</v>
      </c>
      <c r="BD742" s="210">
        <v>1</v>
      </c>
      <c r="BE742" s="210">
        <v>1</v>
      </c>
      <c r="BF742" s="210">
        <v>1</v>
      </c>
      <c r="BG742" s="210">
        <v>1</v>
      </c>
      <c r="BH742" s="210">
        <v>1</v>
      </c>
      <c r="BI742" s="210">
        <v>1</v>
      </c>
      <c r="BJ742" s="210">
        <v>1</v>
      </c>
      <c r="BK742" s="210">
        <v>1</v>
      </c>
      <c r="BL742" s="210">
        <v>1</v>
      </c>
      <c r="BM742" s="210">
        <v>1</v>
      </c>
      <c r="BN742" s="210">
        <v>1</v>
      </c>
      <c r="BO742" s="210">
        <v>1</v>
      </c>
      <c r="BP742" s="210">
        <v>1</v>
      </c>
      <c r="BQ742" s="210">
        <v>1</v>
      </c>
      <c r="BR742" s="210">
        <v>1</v>
      </c>
      <c r="BS742" s="210">
        <v>1</v>
      </c>
      <c r="BT742" s="210">
        <v>1</v>
      </c>
      <c r="BU742" s="210"/>
      <c r="BV742" s="210"/>
      <c r="BW742" s="210"/>
      <c r="BX742" s="210"/>
      <c r="BY742" s="210"/>
      <c r="BZ742" s="210"/>
      <c r="CA742" s="210"/>
      <c r="CB742" s="210"/>
      <c r="CC742" s="210"/>
      <c r="CD742" s="210"/>
      <c r="CE742" s="210"/>
      <c r="CF742" s="210"/>
      <c r="CG742" s="210"/>
      <c r="CH742" s="210"/>
      <c r="CI742" s="210"/>
      <c r="CJ742" s="210"/>
      <c r="CK742" s="210"/>
      <c r="CL742" s="210"/>
      <c r="CM742" s="210"/>
      <c r="CN742" s="210"/>
      <c r="CO742" s="210"/>
      <c r="CP742" s="210"/>
      <c r="CQ742" s="210"/>
      <c r="CR742" s="210"/>
      <c r="CS742" s="144"/>
      <c r="CT742" s="144"/>
    </row>
    <row r="743" spans="1:98" ht="15">
      <c r="A743" s="208" t="s">
        <v>8334</v>
      </c>
      <c r="B743" s="285" t="s">
        <v>1032</v>
      </c>
      <c r="C743" s="209" t="s">
        <v>562</v>
      </c>
      <c r="D743" s="259"/>
      <c r="E743" s="209" t="s">
        <v>5138</v>
      </c>
      <c r="F743" s="209" t="s">
        <v>38</v>
      </c>
      <c r="G743" s="216" t="s">
        <v>35</v>
      </c>
      <c r="H743" s="209" t="s">
        <v>8271</v>
      </c>
      <c r="I743" s="2"/>
      <c r="J743" s="210">
        <v>0</v>
      </c>
      <c r="K743" s="210">
        <v>0</v>
      </c>
      <c r="L743" s="210">
        <v>0</v>
      </c>
      <c r="M743" s="210">
        <v>0</v>
      </c>
      <c r="N743" s="210">
        <v>0</v>
      </c>
      <c r="O743" s="210">
        <v>0</v>
      </c>
      <c r="P743" s="210">
        <v>0</v>
      </c>
      <c r="Q743" s="210">
        <v>0</v>
      </c>
      <c r="R743" s="210">
        <v>0</v>
      </c>
      <c r="S743" s="210">
        <v>0</v>
      </c>
      <c r="T743" s="210">
        <v>0</v>
      </c>
      <c r="U743" s="210">
        <v>0</v>
      </c>
      <c r="V743" s="210">
        <v>0</v>
      </c>
      <c r="W743" s="210">
        <v>0</v>
      </c>
      <c r="X743" s="210">
        <v>0</v>
      </c>
      <c r="Y743" s="210">
        <v>0</v>
      </c>
      <c r="Z743" s="210">
        <v>1</v>
      </c>
      <c r="AA743" s="210">
        <v>1</v>
      </c>
      <c r="AB743" s="210">
        <v>1</v>
      </c>
      <c r="AC743" s="210">
        <v>1</v>
      </c>
      <c r="AD743" s="210">
        <v>1</v>
      </c>
      <c r="AE743" s="210">
        <v>1</v>
      </c>
      <c r="AF743" s="210">
        <v>1</v>
      </c>
      <c r="AG743" s="210">
        <v>1</v>
      </c>
      <c r="AH743" s="210">
        <v>1</v>
      </c>
      <c r="AI743" s="210">
        <v>1</v>
      </c>
      <c r="AJ743" s="210">
        <v>1</v>
      </c>
      <c r="AK743" s="210">
        <v>1</v>
      </c>
      <c r="AL743" s="210">
        <v>1</v>
      </c>
      <c r="AM743" s="210">
        <v>1</v>
      </c>
      <c r="AN743" s="210">
        <v>1</v>
      </c>
      <c r="AO743" s="210">
        <v>1</v>
      </c>
      <c r="AP743" s="210">
        <v>1</v>
      </c>
      <c r="AQ743" s="210">
        <v>1</v>
      </c>
      <c r="AR743" s="210">
        <v>1</v>
      </c>
      <c r="AS743" s="210">
        <v>1</v>
      </c>
      <c r="AT743" s="210">
        <v>1</v>
      </c>
      <c r="AU743" s="210">
        <v>1</v>
      </c>
      <c r="AV743" s="210">
        <v>1</v>
      </c>
      <c r="AW743" s="210">
        <v>1</v>
      </c>
      <c r="AX743" s="210">
        <v>1</v>
      </c>
      <c r="AY743" s="210">
        <v>1</v>
      </c>
      <c r="AZ743" s="210">
        <v>1</v>
      </c>
      <c r="BA743" s="210">
        <v>1</v>
      </c>
      <c r="BB743" s="210">
        <v>1</v>
      </c>
      <c r="BC743" s="210">
        <v>1</v>
      </c>
      <c r="BD743" s="210">
        <v>1</v>
      </c>
      <c r="BE743" s="210">
        <v>1</v>
      </c>
      <c r="BF743" s="210">
        <v>1</v>
      </c>
      <c r="BG743" s="210">
        <v>1</v>
      </c>
      <c r="BH743" s="210">
        <v>1</v>
      </c>
      <c r="BI743" s="210">
        <v>1</v>
      </c>
      <c r="BJ743" s="210">
        <v>1</v>
      </c>
      <c r="BK743" s="210">
        <v>1</v>
      </c>
      <c r="BL743" s="210">
        <v>1</v>
      </c>
      <c r="BM743" s="210">
        <v>1</v>
      </c>
      <c r="BN743" s="210">
        <v>1</v>
      </c>
      <c r="BO743" s="210">
        <v>1</v>
      </c>
      <c r="BP743" s="210">
        <v>1</v>
      </c>
      <c r="BQ743" s="210">
        <v>1</v>
      </c>
      <c r="BR743" s="210">
        <v>1</v>
      </c>
      <c r="BS743" s="210">
        <v>1</v>
      </c>
      <c r="BT743" s="210">
        <v>1</v>
      </c>
      <c r="BU743" s="210"/>
      <c r="BV743" s="210"/>
      <c r="BW743" s="210"/>
      <c r="BX743" s="210"/>
      <c r="BY743" s="210"/>
      <c r="BZ743" s="210"/>
      <c r="CA743" s="210"/>
      <c r="CB743" s="210"/>
      <c r="CC743" s="210"/>
      <c r="CD743" s="210"/>
      <c r="CE743" s="210"/>
      <c r="CF743" s="210"/>
      <c r="CG743" s="210"/>
      <c r="CH743" s="210"/>
      <c r="CI743" s="210"/>
      <c r="CJ743" s="210"/>
      <c r="CK743" s="210"/>
      <c r="CL743" s="210"/>
      <c r="CM743" s="210"/>
      <c r="CN743" s="210"/>
      <c r="CO743" s="210"/>
      <c r="CP743" s="210"/>
      <c r="CQ743" s="210"/>
      <c r="CR743" s="210"/>
      <c r="CS743" s="144"/>
      <c r="CT743" s="144"/>
    </row>
    <row r="744" spans="1:98" ht="15">
      <c r="A744" s="208" t="s">
        <v>8334</v>
      </c>
      <c r="B744" s="285" t="s">
        <v>1035</v>
      </c>
      <c r="C744" s="209" t="s">
        <v>562</v>
      </c>
      <c r="D744" s="259"/>
      <c r="E744" s="209" t="s">
        <v>5138</v>
      </c>
      <c r="F744" s="209" t="s">
        <v>38</v>
      </c>
      <c r="G744" s="216" t="s">
        <v>35</v>
      </c>
      <c r="H744" s="209" t="s">
        <v>8271</v>
      </c>
      <c r="I744" s="2"/>
      <c r="J744" s="210">
        <v>0</v>
      </c>
      <c r="K744" s="210">
        <v>0</v>
      </c>
      <c r="L744" s="210">
        <v>0</v>
      </c>
      <c r="M744" s="210">
        <v>0</v>
      </c>
      <c r="N744" s="210">
        <v>0</v>
      </c>
      <c r="O744" s="210">
        <v>0</v>
      </c>
      <c r="P744" s="210">
        <v>0</v>
      </c>
      <c r="Q744" s="210">
        <v>0</v>
      </c>
      <c r="R744" s="210">
        <v>0</v>
      </c>
      <c r="S744" s="210">
        <v>0</v>
      </c>
      <c r="T744" s="210">
        <v>0</v>
      </c>
      <c r="U744" s="210">
        <v>0</v>
      </c>
      <c r="V744" s="210">
        <v>0</v>
      </c>
      <c r="W744" s="210">
        <v>0</v>
      </c>
      <c r="X744" s="210">
        <v>0</v>
      </c>
      <c r="Y744" s="210">
        <v>0</v>
      </c>
      <c r="Z744" s="210">
        <v>1</v>
      </c>
      <c r="AA744" s="210">
        <v>1</v>
      </c>
      <c r="AB744" s="210">
        <v>1</v>
      </c>
      <c r="AC744" s="210">
        <v>1</v>
      </c>
      <c r="AD744" s="210">
        <v>1</v>
      </c>
      <c r="AE744" s="210">
        <v>1</v>
      </c>
      <c r="AF744" s="210">
        <v>1</v>
      </c>
      <c r="AG744" s="210">
        <v>1</v>
      </c>
      <c r="AH744" s="210">
        <v>1</v>
      </c>
      <c r="AI744" s="210">
        <v>1</v>
      </c>
      <c r="AJ744" s="210">
        <v>1</v>
      </c>
      <c r="AK744" s="210">
        <v>1</v>
      </c>
      <c r="AL744" s="210">
        <v>1</v>
      </c>
      <c r="AM744" s="210">
        <v>1</v>
      </c>
      <c r="AN744" s="210">
        <v>1</v>
      </c>
      <c r="AO744" s="210">
        <v>1</v>
      </c>
      <c r="AP744" s="210">
        <v>1</v>
      </c>
      <c r="AQ744" s="210">
        <v>1</v>
      </c>
      <c r="AR744" s="210">
        <v>1</v>
      </c>
      <c r="AS744" s="210">
        <v>1</v>
      </c>
      <c r="AT744" s="210">
        <v>1</v>
      </c>
      <c r="AU744" s="210">
        <v>1</v>
      </c>
      <c r="AV744" s="210">
        <v>1</v>
      </c>
      <c r="AW744" s="210">
        <v>1</v>
      </c>
      <c r="AX744" s="210">
        <v>1</v>
      </c>
      <c r="AY744" s="210">
        <v>1</v>
      </c>
      <c r="AZ744" s="210">
        <v>1</v>
      </c>
      <c r="BA744" s="210">
        <v>1</v>
      </c>
      <c r="BB744" s="210">
        <v>1</v>
      </c>
      <c r="BC744" s="210">
        <v>1</v>
      </c>
      <c r="BD744" s="210">
        <v>1</v>
      </c>
      <c r="BE744" s="210">
        <v>1</v>
      </c>
      <c r="BF744" s="210">
        <v>1</v>
      </c>
      <c r="BG744" s="210">
        <v>1</v>
      </c>
      <c r="BH744" s="210">
        <v>1</v>
      </c>
      <c r="BI744" s="210">
        <v>1</v>
      </c>
      <c r="BJ744" s="210">
        <v>1</v>
      </c>
      <c r="BK744" s="210">
        <v>1</v>
      </c>
      <c r="BL744" s="210">
        <v>1</v>
      </c>
      <c r="BM744" s="210">
        <v>1</v>
      </c>
      <c r="BN744" s="210">
        <v>1</v>
      </c>
      <c r="BO744" s="210">
        <v>1</v>
      </c>
      <c r="BP744" s="210">
        <v>1</v>
      </c>
      <c r="BQ744" s="210">
        <v>1</v>
      </c>
      <c r="BR744" s="210">
        <v>1</v>
      </c>
      <c r="BS744" s="210">
        <v>1</v>
      </c>
      <c r="BT744" s="210">
        <v>1</v>
      </c>
      <c r="BU744" s="210"/>
      <c r="BV744" s="210"/>
      <c r="BW744" s="210"/>
      <c r="BX744" s="210"/>
      <c r="BY744" s="210"/>
      <c r="BZ744" s="210"/>
      <c r="CA744" s="210"/>
      <c r="CB744" s="210"/>
      <c r="CC744" s="210"/>
      <c r="CD744" s="210"/>
      <c r="CE744" s="210"/>
      <c r="CF744" s="210"/>
      <c r="CG744" s="210"/>
      <c r="CH744" s="210"/>
      <c r="CI744" s="210"/>
      <c r="CJ744" s="210"/>
      <c r="CK744" s="210"/>
      <c r="CL744" s="210"/>
      <c r="CM744" s="210"/>
      <c r="CN744" s="210"/>
      <c r="CO744" s="210"/>
      <c r="CP744" s="210"/>
      <c r="CQ744" s="210"/>
      <c r="CR744" s="210"/>
      <c r="CS744" s="144"/>
      <c r="CT744" s="144"/>
    </row>
    <row r="745" spans="1:98" ht="15">
      <c r="A745" s="208" t="s">
        <v>8334</v>
      </c>
      <c r="B745" s="285" t="s">
        <v>1038</v>
      </c>
      <c r="C745" s="209" t="s">
        <v>562</v>
      </c>
      <c r="D745" s="259"/>
      <c r="E745" s="209" t="s">
        <v>5138</v>
      </c>
      <c r="F745" s="209" t="s">
        <v>38</v>
      </c>
      <c r="G745" s="216" t="s">
        <v>35</v>
      </c>
      <c r="H745" s="209" t="s">
        <v>8271</v>
      </c>
      <c r="I745" s="2"/>
      <c r="J745" s="210">
        <v>0</v>
      </c>
      <c r="K745" s="210">
        <v>0</v>
      </c>
      <c r="L745" s="210">
        <v>0</v>
      </c>
      <c r="M745" s="210">
        <v>0</v>
      </c>
      <c r="N745" s="210">
        <v>0</v>
      </c>
      <c r="O745" s="210">
        <v>0</v>
      </c>
      <c r="P745" s="210">
        <v>0</v>
      </c>
      <c r="Q745" s="210">
        <v>0</v>
      </c>
      <c r="R745" s="210">
        <v>0</v>
      </c>
      <c r="S745" s="210">
        <v>0</v>
      </c>
      <c r="T745" s="210">
        <v>0</v>
      </c>
      <c r="U745" s="210">
        <v>0</v>
      </c>
      <c r="V745" s="210">
        <v>0</v>
      </c>
      <c r="W745" s="210">
        <v>0</v>
      </c>
      <c r="X745" s="210">
        <v>0</v>
      </c>
      <c r="Y745" s="210">
        <v>0</v>
      </c>
      <c r="Z745" s="210">
        <v>1</v>
      </c>
      <c r="AA745" s="210">
        <v>1</v>
      </c>
      <c r="AB745" s="210">
        <v>1</v>
      </c>
      <c r="AC745" s="210">
        <v>1</v>
      </c>
      <c r="AD745" s="210">
        <v>1</v>
      </c>
      <c r="AE745" s="210">
        <v>1</v>
      </c>
      <c r="AF745" s="210">
        <v>1</v>
      </c>
      <c r="AG745" s="210">
        <v>1</v>
      </c>
      <c r="AH745" s="210">
        <v>1</v>
      </c>
      <c r="AI745" s="210">
        <v>1</v>
      </c>
      <c r="AJ745" s="210">
        <v>1</v>
      </c>
      <c r="AK745" s="210">
        <v>1</v>
      </c>
      <c r="AL745" s="210">
        <v>1</v>
      </c>
      <c r="AM745" s="210">
        <v>1</v>
      </c>
      <c r="AN745" s="210">
        <v>1</v>
      </c>
      <c r="AO745" s="210">
        <v>1</v>
      </c>
      <c r="AP745" s="210">
        <v>1</v>
      </c>
      <c r="AQ745" s="210">
        <v>1</v>
      </c>
      <c r="AR745" s="210">
        <v>1</v>
      </c>
      <c r="AS745" s="210">
        <v>1</v>
      </c>
      <c r="AT745" s="210">
        <v>1</v>
      </c>
      <c r="AU745" s="210">
        <v>1</v>
      </c>
      <c r="AV745" s="210">
        <v>1</v>
      </c>
      <c r="AW745" s="210">
        <v>1</v>
      </c>
      <c r="AX745" s="210">
        <v>1</v>
      </c>
      <c r="AY745" s="210">
        <v>1</v>
      </c>
      <c r="AZ745" s="210">
        <v>1</v>
      </c>
      <c r="BA745" s="210">
        <v>1</v>
      </c>
      <c r="BB745" s="210">
        <v>1</v>
      </c>
      <c r="BC745" s="210">
        <v>1</v>
      </c>
      <c r="BD745" s="210">
        <v>1</v>
      </c>
      <c r="BE745" s="210">
        <v>1</v>
      </c>
      <c r="BF745" s="210">
        <v>1</v>
      </c>
      <c r="BG745" s="210">
        <v>1</v>
      </c>
      <c r="BH745" s="210">
        <v>1</v>
      </c>
      <c r="BI745" s="210">
        <v>1</v>
      </c>
      <c r="BJ745" s="210">
        <v>1</v>
      </c>
      <c r="BK745" s="210">
        <v>1</v>
      </c>
      <c r="BL745" s="210">
        <v>1</v>
      </c>
      <c r="BM745" s="210">
        <v>1</v>
      </c>
      <c r="BN745" s="210">
        <v>1</v>
      </c>
      <c r="BO745" s="210">
        <v>1</v>
      </c>
      <c r="BP745" s="210">
        <v>1</v>
      </c>
      <c r="BQ745" s="210">
        <v>1</v>
      </c>
      <c r="BR745" s="210">
        <v>1</v>
      </c>
      <c r="BS745" s="210">
        <v>1</v>
      </c>
      <c r="BT745" s="210">
        <v>1</v>
      </c>
      <c r="BU745" s="210"/>
      <c r="BV745" s="210"/>
      <c r="BW745" s="210"/>
      <c r="BX745" s="210"/>
      <c r="BY745" s="210"/>
      <c r="BZ745" s="210"/>
      <c r="CA745" s="210"/>
      <c r="CB745" s="210"/>
      <c r="CC745" s="210"/>
      <c r="CD745" s="210"/>
      <c r="CE745" s="210"/>
      <c r="CF745" s="210"/>
      <c r="CG745" s="210"/>
      <c r="CH745" s="210"/>
      <c r="CI745" s="210"/>
      <c r="CJ745" s="210"/>
      <c r="CK745" s="210"/>
      <c r="CL745" s="210"/>
      <c r="CM745" s="210"/>
      <c r="CN745" s="210"/>
      <c r="CO745" s="210"/>
      <c r="CP745" s="210"/>
      <c r="CQ745" s="210"/>
      <c r="CR745" s="210"/>
      <c r="CS745" s="144"/>
      <c r="CT745" s="144"/>
    </row>
    <row r="746" spans="1:98" ht="15">
      <c r="A746" s="208" t="s">
        <v>8334</v>
      </c>
      <c r="B746" s="285" t="s">
        <v>1041</v>
      </c>
      <c r="C746" s="209" t="s">
        <v>562</v>
      </c>
      <c r="D746" s="259"/>
      <c r="E746" s="209" t="s">
        <v>5138</v>
      </c>
      <c r="F746" s="209" t="s">
        <v>38</v>
      </c>
      <c r="G746" s="216" t="s">
        <v>35</v>
      </c>
      <c r="H746" s="209" t="s">
        <v>8271</v>
      </c>
      <c r="I746" s="2"/>
      <c r="J746" s="210">
        <v>0</v>
      </c>
      <c r="K746" s="210">
        <v>0</v>
      </c>
      <c r="L746" s="210">
        <v>0</v>
      </c>
      <c r="M746" s="210">
        <v>0</v>
      </c>
      <c r="N746" s="210">
        <v>0</v>
      </c>
      <c r="O746" s="210">
        <v>0</v>
      </c>
      <c r="P746" s="210">
        <v>0</v>
      </c>
      <c r="Q746" s="210">
        <v>0</v>
      </c>
      <c r="R746" s="210">
        <v>0</v>
      </c>
      <c r="S746" s="210">
        <v>0</v>
      </c>
      <c r="T746" s="210">
        <v>0</v>
      </c>
      <c r="U746" s="210">
        <v>0</v>
      </c>
      <c r="V746" s="210">
        <v>0</v>
      </c>
      <c r="W746" s="210">
        <v>0</v>
      </c>
      <c r="X746" s="210">
        <v>0</v>
      </c>
      <c r="Y746" s="210">
        <v>0</v>
      </c>
      <c r="Z746" s="210">
        <v>1</v>
      </c>
      <c r="AA746" s="210">
        <v>1</v>
      </c>
      <c r="AB746" s="210">
        <v>1</v>
      </c>
      <c r="AC746" s="210">
        <v>1</v>
      </c>
      <c r="AD746" s="210">
        <v>1</v>
      </c>
      <c r="AE746" s="210">
        <v>1</v>
      </c>
      <c r="AF746" s="210">
        <v>1</v>
      </c>
      <c r="AG746" s="210">
        <v>1</v>
      </c>
      <c r="AH746" s="210">
        <v>1</v>
      </c>
      <c r="AI746" s="210">
        <v>1</v>
      </c>
      <c r="AJ746" s="210">
        <v>1</v>
      </c>
      <c r="AK746" s="210">
        <v>1</v>
      </c>
      <c r="AL746" s="210">
        <v>1</v>
      </c>
      <c r="AM746" s="210">
        <v>1</v>
      </c>
      <c r="AN746" s="210">
        <v>1</v>
      </c>
      <c r="AO746" s="210">
        <v>1</v>
      </c>
      <c r="AP746" s="210">
        <v>1</v>
      </c>
      <c r="AQ746" s="210">
        <v>1</v>
      </c>
      <c r="AR746" s="210">
        <v>1</v>
      </c>
      <c r="AS746" s="210">
        <v>1</v>
      </c>
      <c r="AT746" s="210">
        <v>1</v>
      </c>
      <c r="AU746" s="210">
        <v>1</v>
      </c>
      <c r="AV746" s="210">
        <v>1</v>
      </c>
      <c r="AW746" s="210">
        <v>1</v>
      </c>
      <c r="AX746" s="210">
        <v>1</v>
      </c>
      <c r="AY746" s="210">
        <v>1</v>
      </c>
      <c r="AZ746" s="210">
        <v>1</v>
      </c>
      <c r="BA746" s="210">
        <v>1</v>
      </c>
      <c r="BB746" s="210">
        <v>1</v>
      </c>
      <c r="BC746" s="210">
        <v>1</v>
      </c>
      <c r="BD746" s="210">
        <v>1</v>
      </c>
      <c r="BE746" s="210">
        <v>1</v>
      </c>
      <c r="BF746" s="210">
        <v>1</v>
      </c>
      <c r="BG746" s="210">
        <v>1</v>
      </c>
      <c r="BH746" s="210">
        <v>1</v>
      </c>
      <c r="BI746" s="210">
        <v>1</v>
      </c>
      <c r="BJ746" s="210">
        <v>1</v>
      </c>
      <c r="BK746" s="210">
        <v>1</v>
      </c>
      <c r="BL746" s="210">
        <v>1</v>
      </c>
      <c r="BM746" s="210">
        <v>1</v>
      </c>
      <c r="BN746" s="210">
        <v>1</v>
      </c>
      <c r="BO746" s="210">
        <v>1</v>
      </c>
      <c r="BP746" s="210">
        <v>1</v>
      </c>
      <c r="BQ746" s="210">
        <v>1</v>
      </c>
      <c r="BR746" s="210">
        <v>1</v>
      </c>
      <c r="BS746" s="210">
        <v>1</v>
      </c>
      <c r="BT746" s="210">
        <v>1</v>
      </c>
      <c r="BU746" s="210"/>
      <c r="BV746" s="210"/>
      <c r="BW746" s="210"/>
      <c r="BX746" s="210"/>
      <c r="BY746" s="210"/>
      <c r="BZ746" s="210"/>
      <c r="CA746" s="210"/>
      <c r="CB746" s="210"/>
      <c r="CC746" s="210"/>
      <c r="CD746" s="210"/>
      <c r="CE746" s="210"/>
      <c r="CF746" s="210"/>
      <c r="CG746" s="210"/>
      <c r="CH746" s="210"/>
      <c r="CI746" s="210"/>
      <c r="CJ746" s="210"/>
      <c r="CK746" s="210"/>
      <c r="CL746" s="210"/>
      <c r="CM746" s="210"/>
      <c r="CN746" s="210"/>
      <c r="CO746" s="210"/>
      <c r="CP746" s="210"/>
      <c r="CQ746" s="210"/>
      <c r="CR746" s="210"/>
      <c r="CS746" s="144"/>
      <c r="CT746" s="144"/>
    </row>
    <row r="747" spans="1:98" ht="15">
      <c r="A747" s="208" t="s">
        <v>8334</v>
      </c>
      <c r="B747" s="285" t="s">
        <v>1044</v>
      </c>
      <c r="C747" s="209" t="s">
        <v>562</v>
      </c>
      <c r="D747" s="259"/>
      <c r="E747" s="209" t="s">
        <v>5138</v>
      </c>
      <c r="F747" s="209" t="s">
        <v>38</v>
      </c>
      <c r="G747" s="216" t="s">
        <v>35</v>
      </c>
      <c r="H747" s="209" t="s">
        <v>8271</v>
      </c>
      <c r="I747" s="2"/>
      <c r="J747" s="210">
        <v>0</v>
      </c>
      <c r="K747" s="210">
        <v>0</v>
      </c>
      <c r="L747" s="210">
        <v>0</v>
      </c>
      <c r="M747" s="210">
        <v>0</v>
      </c>
      <c r="N747" s="210">
        <v>0</v>
      </c>
      <c r="O747" s="210">
        <v>0</v>
      </c>
      <c r="P747" s="210">
        <v>0</v>
      </c>
      <c r="Q747" s="210">
        <v>0</v>
      </c>
      <c r="R747" s="210">
        <v>0</v>
      </c>
      <c r="S747" s="210">
        <v>0</v>
      </c>
      <c r="T747" s="210">
        <v>0</v>
      </c>
      <c r="U747" s="210">
        <v>0</v>
      </c>
      <c r="V747" s="210">
        <v>0</v>
      </c>
      <c r="W747" s="210">
        <v>0</v>
      </c>
      <c r="X747" s="210">
        <v>0</v>
      </c>
      <c r="Y747" s="210">
        <v>0</v>
      </c>
      <c r="Z747" s="210">
        <v>1</v>
      </c>
      <c r="AA747" s="210">
        <v>1</v>
      </c>
      <c r="AB747" s="210">
        <v>1</v>
      </c>
      <c r="AC747" s="210">
        <v>1</v>
      </c>
      <c r="AD747" s="210">
        <v>1</v>
      </c>
      <c r="AE747" s="210">
        <v>1</v>
      </c>
      <c r="AF747" s="210">
        <v>1</v>
      </c>
      <c r="AG747" s="210">
        <v>1</v>
      </c>
      <c r="AH747" s="210">
        <v>1</v>
      </c>
      <c r="AI747" s="210">
        <v>1</v>
      </c>
      <c r="AJ747" s="210">
        <v>1</v>
      </c>
      <c r="AK747" s="210">
        <v>1</v>
      </c>
      <c r="AL747" s="210">
        <v>1</v>
      </c>
      <c r="AM747" s="210">
        <v>1</v>
      </c>
      <c r="AN747" s="210">
        <v>1</v>
      </c>
      <c r="AO747" s="210">
        <v>1</v>
      </c>
      <c r="AP747" s="210">
        <v>1</v>
      </c>
      <c r="AQ747" s="210">
        <v>1</v>
      </c>
      <c r="AR747" s="210">
        <v>1</v>
      </c>
      <c r="AS747" s="210">
        <v>1</v>
      </c>
      <c r="AT747" s="210">
        <v>1</v>
      </c>
      <c r="AU747" s="210">
        <v>1</v>
      </c>
      <c r="AV747" s="210">
        <v>1</v>
      </c>
      <c r="AW747" s="210">
        <v>1</v>
      </c>
      <c r="AX747" s="210">
        <v>1</v>
      </c>
      <c r="AY747" s="210">
        <v>1</v>
      </c>
      <c r="AZ747" s="210">
        <v>1</v>
      </c>
      <c r="BA747" s="210">
        <v>1</v>
      </c>
      <c r="BB747" s="210">
        <v>1</v>
      </c>
      <c r="BC747" s="210">
        <v>1</v>
      </c>
      <c r="BD747" s="210">
        <v>1</v>
      </c>
      <c r="BE747" s="210">
        <v>1</v>
      </c>
      <c r="BF747" s="210">
        <v>1</v>
      </c>
      <c r="BG747" s="210">
        <v>1</v>
      </c>
      <c r="BH747" s="210">
        <v>1</v>
      </c>
      <c r="BI747" s="210">
        <v>1</v>
      </c>
      <c r="BJ747" s="210">
        <v>1</v>
      </c>
      <c r="BK747" s="210">
        <v>1</v>
      </c>
      <c r="BL747" s="210">
        <v>1</v>
      </c>
      <c r="BM747" s="210">
        <v>1</v>
      </c>
      <c r="BN747" s="210">
        <v>1</v>
      </c>
      <c r="BO747" s="210">
        <v>1</v>
      </c>
      <c r="BP747" s="210">
        <v>1</v>
      </c>
      <c r="BQ747" s="210">
        <v>1</v>
      </c>
      <c r="BR747" s="210">
        <v>1</v>
      </c>
      <c r="BS747" s="210">
        <v>1</v>
      </c>
      <c r="BT747" s="210">
        <v>1</v>
      </c>
      <c r="BU747" s="210"/>
      <c r="BV747" s="210"/>
      <c r="BW747" s="210"/>
      <c r="BX747" s="210"/>
      <c r="BY747" s="210"/>
      <c r="BZ747" s="210"/>
      <c r="CA747" s="210"/>
      <c r="CB747" s="210"/>
      <c r="CC747" s="210"/>
      <c r="CD747" s="210"/>
      <c r="CE747" s="210"/>
      <c r="CF747" s="210"/>
      <c r="CG747" s="210"/>
      <c r="CH747" s="210"/>
      <c r="CI747" s="210"/>
      <c r="CJ747" s="210"/>
      <c r="CK747" s="210"/>
      <c r="CL747" s="210"/>
      <c r="CM747" s="210"/>
      <c r="CN747" s="210"/>
      <c r="CO747" s="210"/>
      <c r="CP747" s="210"/>
      <c r="CQ747" s="210"/>
      <c r="CR747" s="210"/>
      <c r="CS747" s="144"/>
      <c r="CT747" s="144"/>
    </row>
    <row r="748" spans="1:98" ht="15">
      <c r="A748" s="208" t="s">
        <v>8334</v>
      </c>
      <c r="B748" s="285" t="s">
        <v>1047</v>
      </c>
      <c r="C748" s="209" t="s">
        <v>562</v>
      </c>
      <c r="D748" s="259"/>
      <c r="E748" s="209" t="s">
        <v>5138</v>
      </c>
      <c r="F748" s="209" t="s">
        <v>38</v>
      </c>
      <c r="G748" s="216" t="s">
        <v>35</v>
      </c>
      <c r="H748" s="209" t="s">
        <v>8271</v>
      </c>
      <c r="I748" s="2"/>
      <c r="J748" s="210">
        <v>0</v>
      </c>
      <c r="K748" s="210">
        <v>0</v>
      </c>
      <c r="L748" s="210">
        <v>0</v>
      </c>
      <c r="M748" s="210">
        <v>0</v>
      </c>
      <c r="N748" s="210">
        <v>0</v>
      </c>
      <c r="O748" s="210">
        <v>0</v>
      </c>
      <c r="P748" s="210">
        <v>0</v>
      </c>
      <c r="Q748" s="210">
        <v>0</v>
      </c>
      <c r="R748" s="210">
        <v>0</v>
      </c>
      <c r="S748" s="210">
        <v>0</v>
      </c>
      <c r="T748" s="210">
        <v>0</v>
      </c>
      <c r="U748" s="210">
        <v>0</v>
      </c>
      <c r="V748" s="210">
        <v>0</v>
      </c>
      <c r="W748" s="210">
        <v>0</v>
      </c>
      <c r="X748" s="210">
        <v>0</v>
      </c>
      <c r="Y748" s="210">
        <v>0</v>
      </c>
      <c r="Z748" s="210">
        <v>0</v>
      </c>
      <c r="AA748" s="210">
        <v>1</v>
      </c>
      <c r="AB748" s="210">
        <v>1</v>
      </c>
      <c r="AC748" s="210">
        <v>1</v>
      </c>
      <c r="AD748" s="210">
        <v>1</v>
      </c>
      <c r="AE748" s="210">
        <v>1</v>
      </c>
      <c r="AF748" s="210">
        <v>1</v>
      </c>
      <c r="AG748" s="210">
        <v>1</v>
      </c>
      <c r="AH748" s="210">
        <v>1</v>
      </c>
      <c r="AI748" s="210">
        <v>1</v>
      </c>
      <c r="AJ748" s="210">
        <v>1</v>
      </c>
      <c r="AK748" s="210">
        <v>1</v>
      </c>
      <c r="AL748" s="210">
        <v>1</v>
      </c>
      <c r="AM748" s="210">
        <v>1</v>
      </c>
      <c r="AN748" s="210">
        <v>1</v>
      </c>
      <c r="AO748" s="210">
        <v>1</v>
      </c>
      <c r="AP748" s="210">
        <v>1</v>
      </c>
      <c r="AQ748" s="210">
        <v>1</v>
      </c>
      <c r="AR748" s="210">
        <v>1</v>
      </c>
      <c r="AS748" s="210">
        <v>1</v>
      </c>
      <c r="AT748" s="210">
        <v>1</v>
      </c>
      <c r="AU748" s="210">
        <v>1</v>
      </c>
      <c r="AV748" s="210">
        <v>1</v>
      </c>
      <c r="AW748" s="210">
        <v>1</v>
      </c>
      <c r="AX748" s="210">
        <v>1</v>
      </c>
      <c r="AY748" s="210">
        <v>1</v>
      </c>
      <c r="AZ748" s="210">
        <v>1</v>
      </c>
      <c r="BA748" s="210">
        <v>1</v>
      </c>
      <c r="BB748" s="210">
        <v>1</v>
      </c>
      <c r="BC748" s="210">
        <v>1</v>
      </c>
      <c r="BD748" s="210">
        <v>1</v>
      </c>
      <c r="BE748" s="210">
        <v>1</v>
      </c>
      <c r="BF748" s="210">
        <v>1</v>
      </c>
      <c r="BG748" s="210">
        <v>1</v>
      </c>
      <c r="BH748" s="210">
        <v>1</v>
      </c>
      <c r="BI748" s="210">
        <v>1</v>
      </c>
      <c r="BJ748" s="210">
        <v>1</v>
      </c>
      <c r="BK748" s="210">
        <v>1</v>
      </c>
      <c r="BL748" s="210">
        <v>1</v>
      </c>
      <c r="BM748" s="210">
        <v>1</v>
      </c>
      <c r="BN748" s="210">
        <v>1</v>
      </c>
      <c r="BO748" s="210">
        <v>1</v>
      </c>
      <c r="BP748" s="210">
        <v>1</v>
      </c>
      <c r="BQ748" s="210">
        <v>1</v>
      </c>
      <c r="BR748" s="210">
        <v>1</v>
      </c>
      <c r="BS748" s="210">
        <v>1</v>
      </c>
      <c r="BT748" s="210">
        <v>1</v>
      </c>
      <c r="BU748" s="210"/>
      <c r="BV748" s="210"/>
      <c r="BW748" s="210"/>
      <c r="BX748" s="210"/>
      <c r="BY748" s="210"/>
      <c r="BZ748" s="210"/>
      <c r="CA748" s="210"/>
      <c r="CB748" s="210"/>
      <c r="CC748" s="210"/>
      <c r="CD748" s="210"/>
      <c r="CE748" s="210"/>
      <c r="CF748" s="210"/>
      <c r="CG748" s="210"/>
      <c r="CH748" s="210"/>
      <c r="CI748" s="210"/>
      <c r="CJ748" s="210"/>
      <c r="CK748" s="210"/>
      <c r="CL748" s="210"/>
      <c r="CM748" s="210"/>
      <c r="CN748" s="210"/>
      <c r="CO748" s="210"/>
      <c r="CP748" s="210"/>
      <c r="CQ748" s="210"/>
      <c r="CR748" s="210"/>
      <c r="CS748" s="144"/>
      <c r="CT748" s="144"/>
    </row>
    <row r="749" spans="1:98" ht="15">
      <c r="A749" s="208" t="s">
        <v>8334</v>
      </c>
      <c r="B749" s="285" t="s">
        <v>1050</v>
      </c>
      <c r="C749" s="209" t="s">
        <v>562</v>
      </c>
      <c r="D749" s="259"/>
      <c r="E749" s="209" t="s">
        <v>5138</v>
      </c>
      <c r="F749" s="209" t="s">
        <v>38</v>
      </c>
      <c r="G749" s="216" t="s">
        <v>35</v>
      </c>
      <c r="H749" s="209" t="s">
        <v>8271</v>
      </c>
      <c r="I749" s="2"/>
      <c r="J749" s="210">
        <v>0</v>
      </c>
      <c r="K749" s="210">
        <v>0</v>
      </c>
      <c r="L749" s="210">
        <v>0</v>
      </c>
      <c r="M749" s="210">
        <v>0</v>
      </c>
      <c r="N749" s="210">
        <v>0</v>
      </c>
      <c r="O749" s="210">
        <v>0</v>
      </c>
      <c r="P749" s="210">
        <v>0</v>
      </c>
      <c r="Q749" s="210">
        <v>0</v>
      </c>
      <c r="R749" s="210">
        <v>0</v>
      </c>
      <c r="S749" s="210">
        <v>0</v>
      </c>
      <c r="T749" s="210">
        <v>0</v>
      </c>
      <c r="U749" s="210">
        <v>0</v>
      </c>
      <c r="V749" s="210">
        <v>0</v>
      </c>
      <c r="W749" s="210">
        <v>0</v>
      </c>
      <c r="X749" s="210">
        <v>0</v>
      </c>
      <c r="Y749" s="210">
        <v>0</v>
      </c>
      <c r="Z749" s="210">
        <v>0</v>
      </c>
      <c r="AA749" s="210">
        <v>1</v>
      </c>
      <c r="AB749" s="210">
        <v>1</v>
      </c>
      <c r="AC749" s="210">
        <v>1</v>
      </c>
      <c r="AD749" s="210">
        <v>1</v>
      </c>
      <c r="AE749" s="210">
        <v>1</v>
      </c>
      <c r="AF749" s="210">
        <v>1</v>
      </c>
      <c r="AG749" s="210">
        <v>1</v>
      </c>
      <c r="AH749" s="210">
        <v>1</v>
      </c>
      <c r="AI749" s="210">
        <v>1</v>
      </c>
      <c r="AJ749" s="210">
        <v>1</v>
      </c>
      <c r="AK749" s="210">
        <v>1</v>
      </c>
      <c r="AL749" s="210">
        <v>1</v>
      </c>
      <c r="AM749" s="210">
        <v>1</v>
      </c>
      <c r="AN749" s="210">
        <v>1</v>
      </c>
      <c r="AO749" s="210">
        <v>1</v>
      </c>
      <c r="AP749" s="210">
        <v>1</v>
      </c>
      <c r="AQ749" s="210">
        <v>1</v>
      </c>
      <c r="AR749" s="210">
        <v>1</v>
      </c>
      <c r="AS749" s="210">
        <v>1</v>
      </c>
      <c r="AT749" s="210">
        <v>1</v>
      </c>
      <c r="AU749" s="210">
        <v>1</v>
      </c>
      <c r="AV749" s="210">
        <v>1</v>
      </c>
      <c r="AW749" s="210">
        <v>1</v>
      </c>
      <c r="AX749" s="210">
        <v>1</v>
      </c>
      <c r="AY749" s="210">
        <v>1</v>
      </c>
      <c r="AZ749" s="210">
        <v>1</v>
      </c>
      <c r="BA749" s="210">
        <v>1</v>
      </c>
      <c r="BB749" s="210">
        <v>1</v>
      </c>
      <c r="BC749" s="210">
        <v>1</v>
      </c>
      <c r="BD749" s="210">
        <v>1</v>
      </c>
      <c r="BE749" s="210">
        <v>1</v>
      </c>
      <c r="BF749" s="210">
        <v>1</v>
      </c>
      <c r="BG749" s="210">
        <v>1</v>
      </c>
      <c r="BH749" s="210">
        <v>1</v>
      </c>
      <c r="BI749" s="210">
        <v>1</v>
      </c>
      <c r="BJ749" s="210">
        <v>1</v>
      </c>
      <c r="BK749" s="210">
        <v>1</v>
      </c>
      <c r="BL749" s="210">
        <v>1</v>
      </c>
      <c r="BM749" s="210">
        <v>1</v>
      </c>
      <c r="BN749" s="210">
        <v>1</v>
      </c>
      <c r="BO749" s="210">
        <v>1</v>
      </c>
      <c r="BP749" s="210">
        <v>1</v>
      </c>
      <c r="BQ749" s="210">
        <v>1</v>
      </c>
      <c r="BR749" s="210">
        <v>1</v>
      </c>
      <c r="BS749" s="210">
        <v>1</v>
      </c>
      <c r="BT749" s="210">
        <v>1</v>
      </c>
      <c r="BU749" s="210"/>
      <c r="BV749" s="210"/>
      <c r="BW749" s="210"/>
      <c r="BX749" s="210"/>
      <c r="BY749" s="210"/>
      <c r="BZ749" s="210"/>
      <c r="CA749" s="210"/>
      <c r="CB749" s="210"/>
      <c r="CC749" s="210"/>
      <c r="CD749" s="210"/>
      <c r="CE749" s="210"/>
      <c r="CF749" s="210"/>
      <c r="CG749" s="210"/>
      <c r="CH749" s="210"/>
      <c r="CI749" s="210"/>
      <c r="CJ749" s="210"/>
      <c r="CK749" s="210"/>
      <c r="CL749" s="210"/>
      <c r="CM749" s="210"/>
      <c r="CN749" s="210"/>
      <c r="CO749" s="210"/>
      <c r="CP749" s="210"/>
      <c r="CQ749" s="210"/>
      <c r="CR749" s="210"/>
      <c r="CS749" s="144"/>
      <c r="CT749" s="144"/>
    </row>
    <row r="750" spans="1:98" ht="15">
      <c r="A750" s="208" t="s">
        <v>8334</v>
      </c>
      <c r="B750" s="285" t="s">
        <v>7505</v>
      </c>
      <c r="C750" s="209" t="s">
        <v>7491</v>
      </c>
      <c r="D750" s="259"/>
      <c r="E750" s="209" t="s">
        <v>5138</v>
      </c>
      <c r="F750" s="209" t="s">
        <v>38</v>
      </c>
      <c r="G750" s="216" t="s">
        <v>35</v>
      </c>
      <c r="H750" s="209" t="s">
        <v>8271</v>
      </c>
      <c r="I750" s="2"/>
      <c r="J750" s="210">
        <v>0</v>
      </c>
      <c r="K750" s="210">
        <v>0</v>
      </c>
      <c r="L750" s="210">
        <v>0</v>
      </c>
      <c r="M750" s="210">
        <v>0</v>
      </c>
      <c r="N750" s="210">
        <v>0</v>
      </c>
      <c r="O750" s="210">
        <v>0</v>
      </c>
      <c r="P750" s="210">
        <v>0</v>
      </c>
      <c r="Q750" s="210">
        <v>0</v>
      </c>
      <c r="R750" s="210">
        <v>0</v>
      </c>
      <c r="S750" s="210">
        <v>0</v>
      </c>
      <c r="T750" s="210">
        <v>0</v>
      </c>
      <c r="U750" s="210">
        <v>5</v>
      </c>
      <c r="V750" s="210">
        <v>5</v>
      </c>
      <c r="W750" s="210">
        <v>5</v>
      </c>
      <c r="X750" s="210">
        <v>5</v>
      </c>
      <c r="Y750" s="210">
        <v>5</v>
      </c>
      <c r="Z750" s="210">
        <v>5</v>
      </c>
      <c r="AA750" s="210">
        <v>5</v>
      </c>
      <c r="AB750" s="210">
        <v>5</v>
      </c>
      <c r="AC750" s="210">
        <v>5</v>
      </c>
      <c r="AD750" s="210">
        <v>8</v>
      </c>
      <c r="AE750" s="210">
        <v>8</v>
      </c>
      <c r="AF750" s="210">
        <v>8</v>
      </c>
      <c r="AG750" s="210">
        <v>8</v>
      </c>
      <c r="AH750" s="210">
        <v>8</v>
      </c>
      <c r="AI750" s="210">
        <v>8</v>
      </c>
      <c r="AJ750" s="210">
        <v>8</v>
      </c>
      <c r="AK750" s="210">
        <v>8</v>
      </c>
      <c r="AL750" s="210">
        <v>8</v>
      </c>
      <c r="AM750" s="210">
        <v>8</v>
      </c>
      <c r="AN750" s="210">
        <v>8</v>
      </c>
      <c r="AO750" s="210">
        <v>8</v>
      </c>
      <c r="AP750" s="210">
        <v>8</v>
      </c>
      <c r="AQ750" s="210">
        <v>8</v>
      </c>
      <c r="AR750" s="210">
        <v>8</v>
      </c>
      <c r="AS750" s="210">
        <v>8</v>
      </c>
      <c r="AT750" s="210">
        <v>8</v>
      </c>
      <c r="AU750" s="210">
        <v>8</v>
      </c>
      <c r="AV750" s="210">
        <v>8</v>
      </c>
      <c r="AW750" s="210">
        <v>8</v>
      </c>
      <c r="AX750" s="210">
        <v>8</v>
      </c>
      <c r="AY750" s="210">
        <v>8</v>
      </c>
      <c r="AZ750" s="210">
        <v>8</v>
      </c>
      <c r="BA750" s="210">
        <v>8</v>
      </c>
      <c r="BB750" s="210">
        <v>8</v>
      </c>
      <c r="BC750" s="210">
        <v>8</v>
      </c>
      <c r="BD750" s="210">
        <v>8</v>
      </c>
      <c r="BE750" s="210">
        <v>8</v>
      </c>
      <c r="BF750" s="210">
        <v>8</v>
      </c>
      <c r="BG750" s="210">
        <v>8</v>
      </c>
      <c r="BH750" s="210">
        <v>8</v>
      </c>
      <c r="BI750" s="210">
        <v>8</v>
      </c>
      <c r="BJ750" s="210">
        <v>8</v>
      </c>
      <c r="BK750" s="210">
        <v>8</v>
      </c>
      <c r="BL750" s="210">
        <v>8</v>
      </c>
      <c r="BM750" s="210">
        <v>8</v>
      </c>
      <c r="BN750" s="210">
        <v>8</v>
      </c>
      <c r="BO750" s="210">
        <v>8</v>
      </c>
      <c r="BP750" s="210">
        <v>8</v>
      </c>
      <c r="BQ750" s="210">
        <v>8</v>
      </c>
      <c r="BR750" s="210">
        <v>8</v>
      </c>
      <c r="BS750" s="210">
        <v>8</v>
      </c>
      <c r="BT750" s="210">
        <v>8</v>
      </c>
      <c r="BU750" s="210"/>
      <c r="BV750" s="210"/>
      <c r="BW750" s="210"/>
      <c r="BX750" s="210"/>
      <c r="BY750" s="210"/>
      <c r="BZ750" s="210"/>
      <c r="CA750" s="210"/>
      <c r="CB750" s="210"/>
      <c r="CC750" s="210"/>
      <c r="CD750" s="210"/>
      <c r="CE750" s="210"/>
      <c r="CF750" s="210"/>
      <c r="CG750" s="210"/>
      <c r="CH750" s="210"/>
      <c r="CI750" s="210"/>
      <c r="CJ750" s="210"/>
      <c r="CK750" s="210"/>
      <c r="CL750" s="210"/>
      <c r="CM750" s="210"/>
      <c r="CN750" s="210"/>
      <c r="CO750" s="210"/>
      <c r="CP750" s="210"/>
      <c r="CQ750" s="210"/>
      <c r="CR750" s="210"/>
      <c r="CS750" s="144"/>
      <c r="CT750" s="144"/>
    </row>
    <row r="751" spans="1:98" ht="15">
      <c r="A751" s="208" t="s">
        <v>8334</v>
      </c>
      <c r="B751" s="285" t="s">
        <v>1053</v>
      </c>
      <c r="C751" s="209" t="s">
        <v>562</v>
      </c>
      <c r="D751" s="259"/>
      <c r="E751" s="209" t="s">
        <v>5138</v>
      </c>
      <c r="F751" s="209" t="s">
        <v>38</v>
      </c>
      <c r="G751" s="216" t="s">
        <v>35</v>
      </c>
      <c r="H751" s="209" t="s">
        <v>8271</v>
      </c>
      <c r="I751" s="2"/>
      <c r="J751" s="210">
        <v>0</v>
      </c>
      <c r="K751" s="210">
        <v>0</v>
      </c>
      <c r="L751" s="210">
        <v>0</v>
      </c>
      <c r="M751" s="210">
        <v>0</v>
      </c>
      <c r="N751" s="210">
        <v>0</v>
      </c>
      <c r="O751" s="210">
        <v>0</v>
      </c>
      <c r="P751" s="210">
        <v>0</v>
      </c>
      <c r="Q751" s="210">
        <v>0</v>
      </c>
      <c r="R751" s="210">
        <v>0</v>
      </c>
      <c r="S751" s="210">
        <v>0</v>
      </c>
      <c r="T751" s="210">
        <v>0</v>
      </c>
      <c r="U751" s="210">
        <v>0</v>
      </c>
      <c r="V751" s="210">
        <v>0</v>
      </c>
      <c r="W751" s="210">
        <v>0</v>
      </c>
      <c r="X751" s="210">
        <v>0</v>
      </c>
      <c r="Y751" s="210">
        <v>0</v>
      </c>
      <c r="Z751" s="210">
        <v>0</v>
      </c>
      <c r="AA751" s="210">
        <v>1</v>
      </c>
      <c r="AB751" s="210">
        <v>1</v>
      </c>
      <c r="AC751" s="210">
        <v>1</v>
      </c>
      <c r="AD751" s="210">
        <v>1</v>
      </c>
      <c r="AE751" s="210">
        <v>1</v>
      </c>
      <c r="AF751" s="210">
        <v>1</v>
      </c>
      <c r="AG751" s="210">
        <v>1</v>
      </c>
      <c r="AH751" s="210">
        <v>1</v>
      </c>
      <c r="AI751" s="210">
        <v>1</v>
      </c>
      <c r="AJ751" s="210">
        <v>1</v>
      </c>
      <c r="AK751" s="210">
        <v>1</v>
      </c>
      <c r="AL751" s="210">
        <v>1</v>
      </c>
      <c r="AM751" s="210">
        <v>1</v>
      </c>
      <c r="AN751" s="210">
        <v>1</v>
      </c>
      <c r="AO751" s="210">
        <v>1</v>
      </c>
      <c r="AP751" s="210">
        <v>1</v>
      </c>
      <c r="AQ751" s="210">
        <v>1</v>
      </c>
      <c r="AR751" s="210">
        <v>1</v>
      </c>
      <c r="AS751" s="210">
        <v>1</v>
      </c>
      <c r="AT751" s="210">
        <v>1</v>
      </c>
      <c r="AU751" s="210">
        <v>1</v>
      </c>
      <c r="AV751" s="210">
        <v>1</v>
      </c>
      <c r="AW751" s="210">
        <v>1</v>
      </c>
      <c r="AX751" s="210">
        <v>1</v>
      </c>
      <c r="AY751" s="210">
        <v>1</v>
      </c>
      <c r="AZ751" s="210">
        <v>1</v>
      </c>
      <c r="BA751" s="210">
        <v>1</v>
      </c>
      <c r="BB751" s="210">
        <v>1</v>
      </c>
      <c r="BC751" s="210">
        <v>1</v>
      </c>
      <c r="BD751" s="210">
        <v>1</v>
      </c>
      <c r="BE751" s="210">
        <v>1</v>
      </c>
      <c r="BF751" s="210">
        <v>1</v>
      </c>
      <c r="BG751" s="210">
        <v>1</v>
      </c>
      <c r="BH751" s="210">
        <v>1</v>
      </c>
      <c r="BI751" s="210">
        <v>1</v>
      </c>
      <c r="BJ751" s="210">
        <v>1</v>
      </c>
      <c r="BK751" s="210">
        <v>1</v>
      </c>
      <c r="BL751" s="210">
        <v>1</v>
      </c>
      <c r="BM751" s="210">
        <v>1</v>
      </c>
      <c r="BN751" s="210">
        <v>1</v>
      </c>
      <c r="BO751" s="210">
        <v>1</v>
      </c>
      <c r="BP751" s="210">
        <v>1</v>
      </c>
      <c r="BQ751" s="210">
        <v>1</v>
      </c>
      <c r="BR751" s="210">
        <v>1</v>
      </c>
      <c r="BS751" s="210">
        <v>1</v>
      </c>
      <c r="BT751" s="210">
        <v>1</v>
      </c>
      <c r="BU751" s="210"/>
      <c r="BV751" s="210"/>
      <c r="BW751" s="210"/>
      <c r="BX751" s="210"/>
      <c r="BY751" s="210"/>
      <c r="BZ751" s="210"/>
      <c r="CA751" s="210"/>
      <c r="CB751" s="210"/>
      <c r="CC751" s="210"/>
      <c r="CD751" s="210"/>
      <c r="CE751" s="210"/>
      <c r="CF751" s="210"/>
      <c r="CG751" s="210"/>
      <c r="CH751" s="210"/>
      <c r="CI751" s="210"/>
      <c r="CJ751" s="210"/>
      <c r="CK751" s="210"/>
      <c r="CL751" s="210"/>
      <c r="CM751" s="210"/>
      <c r="CN751" s="210"/>
      <c r="CO751" s="210"/>
      <c r="CP751" s="210"/>
      <c r="CQ751" s="210"/>
      <c r="CR751" s="210"/>
      <c r="CS751" s="144"/>
      <c r="CT751" s="144"/>
    </row>
    <row r="752" spans="1:98" ht="15">
      <c r="A752" s="208" t="s">
        <v>8334</v>
      </c>
      <c r="B752" s="285" t="s">
        <v>1056</v>
      </c>
      <c r="C752" s="209" t="s">
        <v>562</v>
      </c>
      <c r="D752" s="259"/>
      <c r="E752" s="209" t="s">
        <v>5155</v>
      </c>
      <c r="F752" s="209" t="s">
        <v>38</v>
      </c>
      <c r="G752" s="216" t="s">
        <v>35</v>
      </c>
      <c r="H752" s="209" t="s">
        <v>8271</v>
      </c>
      <c r="I752" s="2"/>
      <c r="J752" s="210">
        <v>0</v>
      </c>
      <c r="K752" s="210">
        <v>0</v>
      </c>
      <c r="L752" s="210">
        <v>0</v>
      </c>
      <c r="M752" s="210">
        <v>0</v>
      </c>
      <c r="N752" s="210">
        <v>0</v>
      </c>
      <c r="O752" s="210">
        <v>0</v>
      </c>
      <c r="P752" s="210">
        <v>0</v>
      </c>
      <c r="Q752" s="210">
        <v>0</v>
      </c>
      <c r="R752" s="210">
        <v>0</v>
      </c>
      <c r="S752" s="210">
        <v>0</v>
      </c>
      <c r="T752" s="210">
        <v>0</v>
      </c>
      <c r="U752" s="210">
        <v>0</v>
      </c>
      <c r="V752" s="210">
        <v>0</v>
      </c>
      <c r="W752" s="210">
        <v>0</v>
      </c>
      <c r="X752" s="210">
        <v>0</v>
      </c>
      <c r="Y752" s="210">
        <v>0</v>
      </c>
      <c r="Z752" s="210">
        <v>0</v>
      </c>
      <c r="AA752" s="210">
        <v>1</v>
      </c>
      <c r="AB752" s="210">
        <v>1</v>
      </c>
      <c r="AC752" s="210">
        <v>1</v>
      </c>
      <c r="AD752" s="210">
        <v>1</v>
      </c>
      <c r="AE752" s="210">
        <v>1</v>
      </c>
      <c r="AF752" s="210">
        <v>1</v>
      </c>
      <c r="AG752" s="210">
        <v>1</v>
      </c>
      <c r="AH752" s="210">
        <v>1</v>
      </c>
      <c r="AI752" s="210">
        <v>1</v>
      </c>
      <c r="AJ752" s="210">
        <v>1</v>
      </c>
      <c r="AK752" s="210">
        <v>1</v>
      </c>
      <c r="AL752" s="210">
        <v>1</v>
      </c>
      <c r="AM752" s="210">
        <v>1</v>
      </c>
      <c r="AN752" s="210">
        <v>1</v>
      </c>
      <c r="AO752" s="210">
        <v>1</v>
      </c>
      <c r="AP752" s="210">
        <v>1</v>
      </c>
      <c r="AQ752" s="210">
        <v>1</v>
      </c>
      <c r="AR752" s="210">
        <v>1</v>
      </c>
      <c r="AS752" s="210">
        <v>1</v>
      </c>
      <c r="AT752" s="210">
        <v>1</v>
      </c>
      <c r="AU752" s="210">
        <v>1</v>
      </c>
      <c r="AV752" s="210">
        <v>1</v>
      </c>
      <c r="AW752" s="210">
        <v>1</v>
      </c>
      <c r="AX752" s="210">
        <v>1</v>
      </c>
      <c r="AY752" s="210">
        <v>1</v>
      </c>
      <c r="AZ752" s="210">
        <v>1</v>
      </c>
      <c r="BA752" s="210">
        <v>1</v>
      </c>
      <c r="BB752" s="210">
        <v>1</v>
      </c>
      <c r="BC752" s="210">
        <v>1</v>
      </c>
      <c r="BD752" s="210">
        <v>1</v>
      </c>
      <c r="BE752" s="210">
        <v>1</v>
      </c>
      <c r="BF752" s="210">
        <v>1</v>
      </c>
      <c r="BG752" s="210">
        <v>1</v>
      </c>
      <c r="BH752" s="210">
        <v>1</v>
      </c>
      <c r="BI752" s="210">
        <v>1</v>
      </c>
      <c r="BJ752" s="210">
        <v>1</v>
      </c>
      <c r="BK752" s="210">
        <v>1</v>
      </c>
      <c r="BL752" s="210">
        <v>1</v>
      </c>
      <c r="BM752" s="210">
        <v>1</v>
      </c>
      <c r="BN752" s="210">
        <v>1</v>
      </c>
      <c r="BO752" s="210">
        <v>1</v>
      </c>
      <c r="BP752" s="210">
        <v>1</v>
      </c>
      <c r="BQ752" s="210">
        <v>1</v>
      </c>
      <c r="BR752" s="210">
        <v>1</v>
      </c>
      <c r="BS752" s="210">
        <v>1</v>
      </c>
      <c r="BT752" s="210">
        <v>1</v>
      </c>
      <c r="BU752" s="210"/>
      <c r="BV752" s="210"/>
      <c r="BW752" s="210"/>
      <c r="BX752" s="210"/>
      <c r="BY752" s="210"/>
      <c r="BZ752" s="210"/>
      <c r="CA752" s="210"/>
      <c r="CB752" s="210"/>
      <c r="CC752" s="210"/>
      <c r="CD752" s="210"/>
      <c r="CE752" s="210"/>
      <c r="CF752" s="210"/>
      <c r="CG752" s="210"/>
      <c r="CH752" s="210"/>
      <c r="CI752" s="210"/>
      <c r="CJ752" s="210"/>
      <c r="CK752" s="210"/>
      <c r="CL752" s="210"/>
      <c r="CM752" s="210"/>
      <c r="CN752" s="210"/>
      <c r="CO752" s="210"/>
      <c r="CP752" s="210"/>
      <c r="CQ752" s="210"/>
      <c r="CR752" s="210"/>
      <c r="CS752" s="144"/>
      <c r="CT752" s="144"/>
    </row>
    <row r="753" spans="1:98" ht="15">
      <c r="A753" s="208" t="s">
        <v>8334</v>
      </c>
      <c r="B753" s="285" t="s">
        <v>1059</v>
      </c>
      <c r="C753" s="209" t="s">
        <v>562</v>
      </c>
      <c r="D753" s="259"/>
      <c r="E753" s="209" t="s">
        <v>5135</v>
      </c>
      <c r="F753" s="209" t="s">
        <v>38</v>
      </c>
      <c r="G753" s="216" t="s">
        <v>35</v>
      </c>
      <c r="H753" s="209" t="s">
        <v>8271</v>
      </c>
      <c r="I753" s="2"/>
      <c r="J753" s="210">
        <v>0</v>
      </c>
      <c r="K753" s="210">
        <v>0</v>
      </c>
      <c r="L753" s="210">
        <v>0</v>
      </c>
      <c r="M753" s="210">
        <v>0</v>
      </c>
      <c r="N753" s="210">
        <v>0</v>
      </c>
      <c r="O753" s="210">
        <v>0</v>
      </c>
      <c r="P753" s="210">
        <v>0</v>
      </c>
      <c r="Q753" s="210">
        <v>0</v>
      </c>
      <c r="R753" s="210">
        <v>0</v>
      </c>
      <c r="S753" s="210">
        <v>0</v>
      </c>
      <c r="T753" s="210">
        <v>0</v>
      </c>
      <c r="U753" s="210">
        <v>0</v>
      </c>
      <c r="V753" s="210">
        <v>0</v>
      </c>
      <c r="W753" s="210">
        <v>0</v>
      </c>
      <c r="X753" s="210">
        <v>0</v>
      </c>
      <c r="Y753" s="210">
        <v>0</v>
      </c>
      <c r="Z753" s="210">
        <v>0</v>
      </c>
      <c r="AA753" s="210">
        <v>1</v>
      </c>
      <c r="AB753" s="210">
        <v>1</v>
      </c>
      <c r="AC753" s="210">
        <v>1</v>
      </c>
      <c r="AD753" s="210">
        <v>1</v>
      </c>
      <c r="AE753" s="210">
        <v>1</v>
      </c>
      <c r="AF753" s="210">
        <v>1</v>
      </c>
      <c r="AG753" s="210">
        <v>1</v>
      </c>
      <c r="AH753" s="210">
        <v>1</v>
      </c>
      <c r="AI753" s="210">
        <v>1</v>
      </c>
      <c r="AJ753" s="210">
        <v>1</v>
      </c>
      <c r="AK753" s="210">
        <v>1</v>
      </c>
      <c r="AL753" s="210">
        <v>1</v>
      </c>
      <c r="AM753" s="210">
        <v>1</v>
      </c>
      <c r="AN753" s="210">
        <v>1</v>
      </c>
      <c r="AO753" s="210">
        <v>1</v>
      </c>
      <c r="AP753" s="210">
        <v>1</v>
      </c>
      <c r="AQ753" s="210">
        <v>1</v>
      </c>
      <c r="AR753" s="210">
        <v>1</v>
      </c>
      <c r="AS753" s="210">
        <v>1</v>
      </c>
      <c r="AT753" s="210">
        <v>1</v>
      </c>
      <c r="AU753" s="210">
        <v>1</v>
      </c>
      <c r="AV753" s="210">
        <v>1</v>
      </c>
      <c r="AW753" s="210">
        <v>1</v>
      </c>
      <c r="AX753" s="210">
        <v>1</v>
      </c>
      <c r="AY753" s="210">
        <v>1</v>
      </c>
      <c r="AZ753" s="210">
        <v>1</v>
      </c>
      <c r="BA753" s="210">
        <v>1</v>
      </c>
      <c r="BB753" s="210">
        <v>1</v>
      </c>
      <c r="BC753" s="210">
        <v>1</v>
      </c>
      <c r="BD753" s="210">
        <v>1</v>
      </c>
      <c r="BE753" s="210">
        <v>1</v>
      </c>
      <c r="BF753" s="210">
        <v>1</v>
      </c>
      <c r="BG753" s="210">
        <v>1</v>
      </c>
      <c r="BH753" s="210">
        <v>1</v>
      </c>
      <c r="BI753" s="210">
        <v>1</v>
      </c>
      <c r="BJ753" s="210">
        <v>1</v>
      </c>
      <c r="BK753" s="210">
        <v>1</v>
      </c>
      <c r="BL753" s="210">
        <v>1</v>
      </c>
      <c r="BM753" s="210">
        <v>1</v>
      </c>
      <c r="BN753" s="210">
        <v>1</v>
      </c>
      <c r="BO753" s="210">
        <v>1</v>
      </c>
      <c r="BP753" s="210">
        <v>1</v>
      </c>
      <c r="BQ753" s="210">
        <v>1</v>
      </c>
      <c r="BR753" s="210">
        <v>1</v>
      </c>
      <c r="BS753" s="210">
        <v>1</v>
      </c>
      <c r="BT753" s="210">
        <v>1</v>
      </c>
      <c r="BU753" s="210"/>
      <c r="BV753" s="210"/>
      <c r="BW753" s="210"/>
      <c r="BX753" s="210"/>
      <c r="BY753" s="210"/>
      <c r="BZ753" s="210"/>
      <c r="CA753" s="210"/>
      <c r="CB753" s="210"/>
      <c r="CC753" s="210"/>
      <c r="CD753" s="210"/>
      <c r="CE753" s="210"/>
      <c r="CF753" s="210"/>
      <c r="CG753" s="210"/>
      <c r="CH753" s="210"/>
      <c r="CI753" s="210"/>
      <c r="CJ753" s="210"/>
      <c r="CK753" s="210"/>
      <c r="CL753" s="210"/>
      <c r="CM753" s="210"/>
      <c r="CN753" s="210"/>
      <c r="CO753" s="210"/>
      <c r="CP753" s="210"/>
      <c r="CQ753" s="210"/>
      <c r="CR753" s="210"/>
      <c r="CS753" s="144"/>
      <c r="CT753" s="144"/>
    </row>
    <row r="754" spans="1:98" ht="15">
      <c r="A754" s="208" t="s">
        <v>8334</v>
      </c>
      <c r="B754" s="285" t="s">
        <v>1062</v>
      </c>
      <c r="C754" s="209" t="s">
        <v>562</v>
      </c>
      <c r="D754" s="259"/>
      <c r="E754" s="209" t="s">
        <v>5135</v>
      </c>
      <c r="F754" s="209" t="s">
        <v>38</v>
      </c>
      <c r="G754" s="216" t="s">
        <v>35</v>
      </c>
      <c r="H754" s="209" t="s">
        <v>8271</v>
      </c>
      <c r="I754" s="2"/>
      <c r="J754" s="210">
        <v>0</v>
      </c>
      <c r="K754" s="210">
        <v>0</v>
      </c>
      <c r="L754" s="210">
        <v>0</v>
      </c>
      <c r="M754" s="210">
        <v>0</v>
      </c>
      <c r="N754" s="210">
        <v>0</v>
      </c>
      <c r="O754" s="210">
        <v>0</v>
      </c>
      <c r="P754" s="210">
        <v>0</v>
      </c>
      <c r="Q754" s="210">
        <v>0</v>
      </c>
      <c r="R754" s="210">
        <v>0</v>
      </c>
      <c r="S754" s="210">
        <v>0</v>
      </c>
      <c r="T754" s="210">
        <v>0</v>
      </c>
      <c r="U754" s="210">
        <v>0</v>
      </c>
      <c r="V754" s="210">
        <v>0</v>
      </c>
      <c r="W754" s="210">
        <v>0</v>
      </c>
      <c r="X754" s="210">
        <v>0</v>
      </c>
      <c r="Y754" s="210">
        <v>0</v>
      </c>
      <c r="Z754" s="210">
        <v>0</v>
      </c>
      <c r="AA754" s="210">
        <v>1</v>
      </c>
      <c r="AB754" s="210">
        <v>1</v>
      </c>
      <c r="AC754" s="210">
        <v>1</v>
      </c>
      <c r="AD754" s="210">
        <v>1</v>
      </c>
      <c r="AE754" s="210">
        <v>1</v>
      </c>
      <c r="AF754" s="210">
        <v>1</v>
      </c>
      <c r="AG754" s="210">
        <v>1</v>
      </c>
      <c r="AH754" s="210">
        <v>1</v>
      </c>
      <c r="AI754" s="210">
        <v>1</v>
      </c>
      <c r="AJ754" s="210">
        <v>1</v>
      </c>
      <c r="AK754" s="210">
        <v>1</v>
      </c>
      <c r="AL754" s="210">
        <v>1</v>
      </c>
      <c r="AM754" s="210">
        <v>1</v>
      </c>
      <c r="AN754" s="210">
        <v>1</v>
      </c>
      <c r="AO754" s="210">
        <v>1</v>
      </c>
      <c r="AP754" s="210">
        <v>1</v>
      </c>
      <c r="AQ754" s="210">
        <v>1</v>
      </c>
      <c r="AR754" s="210">
        <v>1</v>
      </c>
      <c r="AS754" s="210">
        <v>1</v>
      </c>
      <c r="AT754" s="210">
        <v>1</v>
      </c>
      <c r="AU754" s="210">
        <v>1</v>
      </c>
      <c r="AV754" s="210">
        <v>1</v>
      </c>
      <c r="AW754" s="210">
        <v>1</v>
      </c>
      <c r="AX754" s="210">
        <v>1</v>
      </c>
      <c r="AY754" s="210">
        <v>1</v>
      </c>
      <c r="AZ754" s="210">
        <v>1</v>
      </c>
      <c r="BA754" s="210">
        <v>1</v>
      </c>
      <c r="BB754" s="210">
        <v>1</v>
      </c>
      <c r="BC754" s="210">
        <v>1</v>
      </c>
      <c r="BD754" s="210">
        <v>1</v>
      </c>
      <c r="BE754" s="210">
        <v>1</v>
      </c>
      <c r="BF754" s="210">
        <v>1</v>
      </c>
      <c r="BG754" s="210">
        <v>1</v>
      </c>
      <c r="BH754" s="210">
        <v>1</v>
      </c>
      <c r="BI754" s="210">
        <v>1</v>
      </c>
      <c r="BJ754" s="210">
        <v>1</v>
      </c>
      <c r="BK754" s="210">
        <v>1</v>
      </c>
      <c r="BL754" s="210">
        <v>1</v>
      </c>
      <c r="BM754" s="210">
        <v>1</v>
      </c>
      <c r="BN754" s="210">
        <v>1</v>
      </c>
      <c r="BO754" s="210">
        <v>1</v>
      </c>
      <c r="BP754" s="210">
        <v>1</v>
      </c>
      <c r="BQ754" s="210">
        <v>1</v>
      </c>
      <c r="BR754" s="210">
        <v>1</v>
      </c>
      <c r="BS754" s="210">
        <v>1</v>
      </c>
      <c r="BT754" s="210">
        <v>1</v>
      </c>
      <c r="BU754" s="210"/>
      <c r="BV754" s="210"/>
      <c r="BW754" s="210"/>
      <c r="BX754" s="210"/>
      <c r="BY754" s="210"/>
      <c r="BZ754" s="210"/>
      <c r="CA754" s="210"/>
      <c r="CB754" s="210"/>
      <c r="CC754" s="210"/>
      <c r="CD754" s="210"/>
      <c r="CE754" s="210"/>
      <c r="CF754" s="210"/>
      <c r="CG754" s="210"/>
      <c r="CH754" s="210"/>
      <c r="CI754" s="210"/>
      <c r="CJ754" s="210"/>
      <c r="CK754" s="210"/>
      <c r="CL754" s="210"/>
      <c r="CM754" s="210"/>
      <c r="CN754" s="210"/>
      <c r="CO754" s="210"/>
      <c r="CP754" s="210"/>
      <c r="CQ754" s="210"/>
      <c r="CR754" s="210"/>
      <c r="CS754" s="144"/>
      <c r="CT754" s="144"/>
    </row>
    <row r="755" spans="1:98" ht="15">
      <c r="A755" s="208" t="s">
        <v>8334</v>
      </c>
      <c r="B755" s="285" t="s">
        <v>1065</v>
      </c>
      <c r="C755" s="209" t="s">
        <v>562</v>
      </c>
      <c r="D755" s="259"/>
      <c r="E755" s="209" t="s">
        <v>5135</v>
      </c>
      <c r="F755" s="209" t="s">
        <v>38</v>
      </c>
      <c r="G755" s="216" t="s">
        <v>35</v>
      </c>
      <c r="H755" s="209" t="s">
        <v>8271</v>
      </c>
      <c r="I755" s="2"/>
      <c r="J755" s="210">
        <v>0</v>
      </c>
      <c r="K755" s="210">
        <v>0</v>
      </c>
      <c r="L755" s="210">
        <v>0</v>
      </c>
      <c r="M755" s="210">
        <v>0</v>
      </c>
      <c r="N755" s="210">
        <v>0</v>
      </c>
      <c r="O755" s="210">
        <v>0</v>
      </c>
      <c r="P755" s="210">
        <v>0</v>
      </c>
      <c r="Q755" s="210">
        <v>0</v>
      </c>
      <c r="R755" s="210">
        <v>0</v>
      </c>
      <c r="S755" s="210">
        <v>0</v>
      </c>
      <c r="T755" s="210">
        <v>0</v>
      </c>
      <c r="U755" s="210">
        <v>0</v>
      </c>
      <c r="V755" s="210">
        <v>0</v>
      </c>
      <c r="W755" s="210">
        <v>0</v>
      </c>
      <c r="X755" s="210">
        <v>0</v>
      </c>
      <c r="Y755" s="210">
        <v>0</v>
      </c>
      <c r="Z755" s="210">
        <v>0</v>
      </c>
      <c r="AA755" s="210">
        <v>1</v>
      </c>
      <c r="AB755" s="210">
        <v>1</v>
      </c>
      <c r="AC755" s="210">
        <v>1</v>
      </c>
      <c r="AD755" s="210">
        <v>1</v>
      </c>
      <c r="AE755" s="210">
        <v>1</v>
      </c>
      <c r="AF755" s="210">
        <v>1</v>
      </c>
      <c r="AG755" s="210">
        <v>1</v>
      </c>
      <c r="AH755" s="210">
        <v>1</v>
      </c>
      <c r="AI755" s="210">
        <v>1</v>
      </c>
      <c r="AJ755" s="210">
        <v>1</v>
      </c>
      <c r="AK755" s="210">
        <v>1</v>
      </c>
      <c r="AL755" s="210">
        <v>1</v>
      </c>
      <c r="AM755" s="210">
        <v>1</v>
      </c>
      <c r="AN755" s="210">
        <v>1</v>
      </c>
      <c r="AO755" s="210">
        <v>1</v>
      </c>
      <c r="AP755" s="210">
        <v>1</v>
      </c>
      <c r="AQ755" s="210">
        <v>1</v>
      </c>
      <c r="AR755" s="210">
        <v>1</v>
      </c>
      <c r="AS755" s="210">
        <v>1</v>
      </c>
      <c r="AT755" s="210">
        <v>1</v>
      </c>
      <c r="AU755" s="210">
        <v>1</v>
      </c>
      <c r="AV755" s="210">
        <v>1</v>
      </c>
      <c r="AW755" s="210">
        <v>1</v>
      </c>
      <c r="AX755" s="210">
        <v>1</v>
      </c>
      <c r="AY755" s="210">
        <v>1</v>
      </c>
      <c r="AZ755" s="210">
        <v>1</v>
      </c>
      <c r="BA755" s="210">
        <v>1</v>
      </c>
      <c r="BB755" s="210">
        <v>1</v>
      </c>
      <c r="BC755" s="210">
        <v>1</v>
      </c>
      <c r="BD755" s="210">
        <v>1</v>
      </c>
      <c r="BE755" s="210">
        <v>1</v>
      </c>
      <c r="BF755" s="210">
        <v>1</v>
      </c>
      <c r="BG755" s="210">
        <v>1</v>
      </c>
      <c r="BH755" s="210">
        <v>1</v>
      </c>
      <c r="BI755" s="210">
        <v>1</v>
      </c>
      <c r="BJ755" s="210">
        <v>1</v>
      </c>
      <c r="BK755" s="210">
        <v>1</v>
      </c>
      <c r="BL755" s="210">
        <v>1</v>
      </c>
      <c r="BM755" s="210">
        <v>1</v>
      </c>
      <c r="BN755" s="210">
        <v>1</v>
      </c>
      <c r="BO755" s="210">
        <v>1</v>
      </c>
      <c r="BP755" s="210">
        <v>1</v>
      </c>
      <c r="BQ755" s="210">
        <v>1</v>
      </c>
      <c r="BR755" s="210">
        <v>1</v>
      </c>
      <c r="BS755" s="210">
        <v>1</v>
      </c>
      <c r="BT755" s="210">
        <v>1</v>
      </c>
      <c r="BU755" s="210"/>
      <c r="BV755" s="210"/>
      <c r="BW755" s="210"/>
      <c r="BX755" s="210"/>
      <c r="BY755" s="210"/>
      <c r="BZ755" s="210"/>
      <c r="CA755" s="210"/>
      <c r="CB755" s="210"/>
      <c r="CC755" s="210"/>
      <c r="CD755" s="210"/>
      <c r="CE755" s="210"/>
      <c r="CF755" s="210"/>
      <c r="CG755" s="210"/>
      <c r="CH755" s="210"/>
      <c r="CI755" s="210"/>
      <c r="CJ755" s="210"/>
      <c r="CK755" s="210"/>
      <c r="CL755" s="210"/>
      <c r="CM755" s="210"/>
      <c r="CN755" s="210"/>
      <c r="CO755" s="210"/>
      <c r="CP755" s="210"/>
      <c r="CQ755" s="210"/>
      <c r="CR755" s="210"/>
      <c r="CS755" s="144"/>
      <c r="CT755" s="144"/>
    </row>
    <row r="756" spans="1:98" ht="15">
      <c r="A756" s="208" t="s">
        <v>8334</v>
      </c>
      <c r="B756" s="285" t="s">
        <v>1068</v>
      </c>
      <c r="C756" s="209" t="s">
        <v>562</v>
      </c>
      <c r="D756" s="259"/>
      <c r="E756" s="209" t="s">
        <v>5135</v>
      </c>
      <c r="F756" s="209" t="s">
        <v>38</v>
      </c>
      <c r="G756" s="216" t="s">
        <v>35</v>
      </c>
      <c r="H756" s="209" t="s">
        <v>8271</v>
      </c>
      <c r="I756" s="2"/>
      <c r="J756" s="210">
        <v>0</v>
      </c>
      <c r="K756" s="210">
        <v>0</v>
      </c>
      <c r="L756" s="210">
        <v>0</v>
      </c>
      <c r="M756" s="210">
        <v>0</v>
      </c>
      <c r="N756" s="210">
        <v>0</v>
      </c>
      <c r="O756" s="210">
        <v>0</v>
      </c>
      <c r="P756" s="210">
        <v>0</v>
      </c>
      <c r="Q756" s="210">
        <v>0</v>
      </c>
      <c r="R756" s="210">
        <v>0</v>
      </c>
      <c r="S756" s="210">
        <v>0</v>
      </c>
      <c r="T756" s="210">
        <v>0</v>
      </c>
      <c r="U756" s="210">
        <v>0</v>
      </c>
      <c r="V756" s="210">
        <v>0</v>
      </c>
      <c r="W756" s="210">
        <v>0</v>
      </c>
      <c r="X756" s="210">
        <v>0</v>
      </c>
      <c r="Y756" s="210">
        <v>0</v>
      </c>
      <c r="Z756" s="210">
        <v>0</v>
      </c>
      <c r="AA756" s="210">
        <v>1</v>
      </c>
      <c r="AB756" s="210">
        <v>1</v>
      </c>
      <c r="AC756" s="210">
        <v>1</v>
      </c>
      <c r="AD756" s="210">
        <v>1</v>
      </c>
      <c r="AE756" s="210">
        <v>1</v>
      </c>
      <c r="AF756" s="210">
        <v>1</v>
      </c>
      <c r="AG756" s="210">
        <v>1</v>
      </c>
      <c r="AH756" s="210">
        <v>1</v>
      </c>
      <c r="AI756" s="210">
        <v>1</v>
      </c>
      <c r="AJ756" s="210">
        <v>1</v>
      </c>
      <c r="AK756" s="210">
        <v>1</v>
      </c>
      <c r="AL756" s="210">
        <v>1</v>
      </c>
      <c r="AM756" s="210">
        <v>1</v>
      </c>
      <c r="AN756" s="210">
        <v>1</v>
      </c>
      <c r="AO756" s="210">
        <v>1</v>
      </c>
      <c r="AP756" s="210">
        <v>1</v>
      </c>
      <c r="AQ756" s="210">
        <v>1</v>
      </c>
      <c r="AR756" s="210">
        <v>1</v>
      </c>
      <c r="AS756" s="210">
        <v>1</v>
      </c>
      <c r="AT756" s="210">
        <v>1</v>
      </c>
      <c r="AU756" s="210">
        <v>1</v>
      </c>
      <c r="AV756" s="210">
        <v>1</v>
      </c>
      <c r="AW756" s="210">
        <v>1</v>
      </c>
      <c r="AX756" s="210">
        <v>1</v>
      </c>
      <c r="AY756" s="210">
        <v>1</v>
      </c>
      <c r="AZ756" s="210">
        <v>1</v>
      </c>
      <c r="BA756" s="210">
        <v>1</v>
      </c>
      <c r="BB756" s="210">
        <v>1</v>
      </c>
      <c r="BC756" s="210">
        <v>1</v>
      </c>
      <c r="BD756" s="210">
        <v>1</v>
      </c>
      <c r="BE756" s="210">
        <v>1</v>
      </c>
      <c r="BF756" s="210">
        <v>1</v>
      </c>
      <c r="BG756" s="210">
        <v>1</v>
      </c>
      <c r="BH756" s="210">
        <v>1</v>
      </c>
      <c r="BI756" s="210">
        <v>1</v>
      </c>
      <c r="BJ756" s="210">
        <v>1</v>
      </c>
      <c r="BK756" s="210">
        <v>1</v>
      </c>
      <c r="BL756" s="210">
        <v>1</v>
      </c>
      <c r="BM756" s="210">
        <v>1</v>
      </c>
      <c r="BN756" s="210">
        <v>1</v>
      </c>
      <c r="BO756" s="210">
        <v>1</v>
      </c>
      <c r="BP756" s="210">
        <v>1</v>
      </c>
      <c r="BQ756" s="210">
        <v>1</v>
      </c>
      <c r="BR756" s="210">
        <v>1</v>
      </c>
      <c r="BS756" s="210">
        <v>1</v>
      </c>
      <c r="BT756" s="210">
        <v>1</v>
      </c>
      <c r="BU756" s="210"/>
      <c r="BV756" s="210"/>
      <c r="BW756" s="210"/>
      <c r="BX756" s="210"/>
      <c r="BY756" s="210"/>
      <c r="BZ756" s="210"/>
      <c r="CA756" s="210"/>
      <c r="CB756" s="210"/>
      <c r="CC756" s="210"/>
      <c r="CD756" s="210"/>
      <c r="CE756" s="210"/>
      <c r="CF756" s="210"/>
      <c r="CG756" s="210"/>
      <c r="CH756" s="210"/>
      <c r="CI756" s="210"/>
      <c r="CJ756" s="210"/>
      <c r="CK756" s="210"/>
      <c r="CL756" s="210"/>
      <c r="CM756" s="210"/>
      <c r="CN756" s="210"/>
      <c r="CO756" s="210"/>
      <c r="CP756" s="210"/>
      <c r="CQ756" s="210"/>
      <c r="CR756" s="210"/>
      <c r="CS756" s="144"/>
      <c r="CT756" s="144"/>
    </row>
    <row r="757" spans="1:98" ht="15">
      <c r="A757" s="208" t="s">
        <v>8334</v>
      </c>
      <c r="B757" s="285" t="s">
        <v>1071</v>
      </c>
      <c r="C757" s="209" t="s">
        <v>562</v>
      </c>
      <c r="D757" s="259"/>
      <c r="E757" s="209" t="s">
        <v>5135</v>
      </c>
      <c r="F757" s="209" t="s">
        <v>38</v>
      </c>
      <c r="G757" s="216" t="s">
        <v>35</v>
      </c>
      <c r="H757" s="209" t="s">
        <v>8271</v>
      </c>
      <c r="I757" s="2"/>
      <c r="J757" s="210">
        <v>0</v>
      </c>
      <c r="K757" s="210">
        <v>0</v>
      </c>
      <c r="L757" s="210">
        <v>0</v>
      </c>
      <c r="M757" s="210">
        <v>0</v>
      </c>
      <c r="N757" s="210">
        <v>0</v>
      </c>
      <c r="O757" s="210">
        <v>0</v>
      </c>
      <c r="P757" s="210">
        <v>0</v>
      </c>
      <c r="Q757" s="210">
        <v>0</v>
      </c>
      <c r="R757" s="210">
        <v>0</v>
      </c>
      <c r="S757" s="210">
        <v>0</v>
      </c>
      <c r="T757" s="210">
        <v>0</v>
      </c>
      <c r="U757" s="210">
        <v>0</v>
      </c>
      <c r="V757" s="210">
        <v>0</v>
      </c>
      <c r="W757" s="210">
        <v>0</v>
      </c>
      <c r="X757" s="210">
        <v>0</v>
      </c>
      <c r="Y757" s="210">
        <v>0</v>
      </c>
      <c r="Z757" s="210">
        <v>0</v>
      </c>
      <c r="AA757" s="210">
        <v>1</v>
      </c>
      <c r="AB757" s="210">
        <v>1</v>
      </c>
      <c r="AC757" s="210">
        <v>1</v>
      </c>
      <c r="AD757" s="210">
        <v>1</v>
      </c>
      <c r="AE757" s="210">
        <v>1</v>
      </c>
      <c r="AF757" s="210">
        <v>1</v>
      </c>
      <c r="AG757" s="210">
        <v>1</v>
      </c>
      <c r="AH757" s="210">
        <v>1</v>
      </c>
      <c r="AI757" s="210">
        <v>1</v>
      </c>
      <c r="AJ757" s="210">
        <v>1</v>
      </c>
      <c r="AK757" s="210">
        <v>1</v>
      </c>
      <c r="AL757" s="210">
        <v>1</v>
      </c>
      <c r="AM757" s="210">
        <v>1</v>
      </c>
      <c r="AN757" s="210">
        <v>1</v>
      </c>
      <c r="AO757" s="210">
        <v>1</v>
      </c>
      <c r="AP757" s="210">
        <v>1</v>
      </c>
      <c r="AQ757" s="210">
        <v>1</v>
      </c>
      <c r="AR757" s="210">
        <v>1</v>
      </c>
      <c r="AS757" s="210">
        <v>1</v>
      </c>
      <c r="AT757" s="210">
        <v>1</v>
      </c>
      <c r="AU757" s="210">
        <v>1</v>
      </c>
      <c r="AV757" s="210">
        <v>1</v>
      </c>
      <c r="AW757" s="210">
        <v>1</v>
      </c>
      <c r="AX757" s="210">
        <v>1</v>
      </c>
      <c r="AY757" s="210">
        <v>1</v>
      </c>
      <c r="AZ757" s="210">
        <v>1</v>
      </c>
      <c r="BA757" s="210">
        <v>1</v>
      </c>
      <c r="BB757" s="210">
        <v>1</v>
      </c>
      <c r="BC757" s="210">
        <v>1</v>
      </c>
      <c r="BD757" s="210">
        <v>1</v>
      </c>
      <c r="BE757" s="210">
        <v>1</v>
      </c>
      <c r="BF757" s="210">
        <v>1</v>
      </c>
      <c r="BG757" s="210">
        <v>1</v>
      </c>
      <c r="BH757" s="210">
        <v>1</v>
      </c>
      <c r="BI757" s="210">
        <v>1</v>
      </c>
      <c r="BJ757" s="210">
        <v>1</v>
      </c>
      <c r="BK757" s="210">
        <v>1</v>
      </c>
      <c r="BL757" s="210">
        <v>1</v>
      </c>
      <c r="BM757" s="210">
        <v>1</v>
      </c>
      <c r="BN757" s="210">
        <v>1</v>
      </c>
      <c r="BO757" s="210">
        <v>1</v>
      </c>
      <c r="BP757" s="210">
        <v>1</v>
      </c>
      <c r="BQ757" s="210">
        <v>1</v>
      </c>
      <c r="BR757" s="210">
        <v>1</v>
      </c>
      <c r="BS757" s="210">
        <v>1</v>
      </c>
      <c r="BT757" s="210">
        <v>1</v>
      </c>
      <c r="BU757" s="210"/>
      <c r="BV757" s="210"/>
      <c r="BW757" s="210"/>
      <c r="BX757" s="210"/>
      <c r="BY757" s="210"/>
      <c r="BZ757" s="210"/>
      <c r="CA757" s="210"/>
      <c r="CB757" s="210"/>
      <c r="CC757" s="210"/>
      <c r="CD757" s="210"/>
      <c r="CE757" s="210"/>
      <c r="CF757" s="210"/>
      <c r="CG757" s="210"/>
      <c r="CH757" s="210"/>
      <c r="CI757" s="210"/>
      <c r="CJ757" s="210"/>
      <c r="CK757" s="210"/>
      <c r="CL757" s="210"/>
      <c r="CM757" s="210"/>
      <c r="CN757" s="210"/>
      <c r="CO757" s="210"/>
      <c r="CP757" s="210"/>
      <c r="CQ757" s="210"/>
      <c r="CR757" s="210"/>
      <c r="CS757" s="144"/>
      <c r="CT757" s="144"/>
    </row>
    <row r="758" spans="1:98" ht="15">
      <c r="A758" s="208" t="s">
        <v>8334</v>
      </c>
      <c r="B758" s="285" t="s">
        <v>1074</v>
      </c>
      <c r="C758" s="209" t="s">
        <v>562</v>
      </c>
      <c r="D758" s="259"/>
      <c r="E758" s="209" t="s">
        <v>5135</v>
      </c>
      <c r="F758" s="209" t="s">
        <v>38</v>
      </c>
      <c r="G758" s="216" t="s">
        <v>35</v>
      </c>
      <c r="H758" s="209" t="s">
        <v>8271</v>
      </c>
      <c r="I758" s="2"/>
      <c r="J758" s="210">
        <v>0</v>
      </c>
      <c r="K758" s="210">
        <v>0</v>
      </c>
      <c r="L758" s="210">
        <v>0</v>
      </c>
      <c r="M758" s="210">
        <v>0</v>
      </c>
      <c r="N758" s="210">
        <v>0</v>
      </c>
      <c r="O758" s="210">
        <v>0</v>
      </c>
      <c r="P758" s="210">
        <v>1</v>
      </c>
      <c r="Q758" s="210">
        <v>1</v>
      </c>
      <c r="R758" s="210">
        <v>1</v>
      </c>
      <c r="S758" s="210">
        <v>1</v>
      </c>
      <c r="T758" s="210">
        <v>1</v>
      </c>
      <c r="U758" s="210">
        <v>1</v>
      </c>
      <c r="V758" s="210">
        <v>1</v>
      </c>
      <c r="W758" s="210">
        <v>1</v>
      </c>
      <c r="X758" s="210">
        <v>1</v>
      </c>
      <c r="Y758" s="210">
        <v>1</v>
      </c>
      <c r="Z758" s="210">
        <v>1</v>
      </c>
      <c r="AA758" s="210">
        <v>1</v>
      </c>
      <c r="AB758" s="210">
        <v>1</v>
      </c>
      <c r="AC758" s="210">
        <v>1</v>
      </c>
      <c r="AD758" s="210">
        <v>1</v>
      </c>
      <c r="AE758" s="210">
        <v>1</v>
      </c>
      <c r="AF758" s="210">
        <v>1</v>
      </c>
      <c r="AG758" s="210">
        <v>1</v>
      </c>
      <c r="AH758" s="210">
        <v>1</v>
      </c>
      <c r="AI758" s="210">
        <v>1</v>
      </c>
      <c r="AJ758" s="210">
        <v>1</v>
      </c>
      <c r="AK758" s="210">
        <v>1</v>
      </c>
      <c r="AL758" s="210">
        <v>1</v>
      </c>
      <c r="AM758" s="210">
        <v>1</v>
      </c>
      <c r="AN758" s="210">
        <v>1</v>
      </c>
      <c r="AO758" s="210">
        <v>1</v>
      </c>
      <c r="AP758" s="210">
        <v>1</v>
      </c>
      <c r="AQ758" s="210">
        <v>1</v>
      </c>
      <c r="AR758" s="210">
        <v>1</v>
      </c>
      <c r="AS758" s="210">
        <v>1</v>
      </c>
      <c r="AT758" s="210">
        <v>1</v>
      </c>
      <c r="AU758" s="210">
        <v>1</v>
      </c>
      <c r="AV758" s="210">
        <v>1</v>
      </c>
      <c r="AW758" s="210">
        <v>1</v>
      </c>
      <c r="AX758" s="210">
        <v>1</v>
      </c>
      <c r="AY758" s="210">
        <v>1</v>
      </c>
      <c r="AZ758" s="210">
        <v>1</v>
      </c>
      <c r="BA758" s="210">
        <v>1</v>
      </c>
      <c r="BB758" s="210">
        <v>1</v>
      </c>
      <c r="BC758" s="210">
        <v>1</v>
      </c>
      <c r="BD758" s="210">
        <v>1</v>
      </c>
      <c r="BE758" s="210">
        <v>1</v>
      </c>
      <c r="BF758" s="210">
        <v>1</v>
      </c>
      <c r="BG758" s="210">
        <v>1</v>
      </c>
      <c r="BH758" s="210">
        <v>1</v>
      </c>
      <c r="BI758" s="210">
        <v>1</v>
      </c>
      <c r="BJ758" s="210">
        <v>1</v>
      </c>
      <c r="BK758" s="210">
        <v>1</v>
      </c>
      <c r="BL758" s="210">
        <v>1</v>
      </c>
      <c r="BM758" s="210">
        <v>1</v>
      </c>
      <c r="BN758" s="210">
        <v>1</v>
      </c>
      <c r="BO758" s="210">
        <v>1</v>
      </c>
      <c r="BP758" s="210">
        <v>1</v>
      </c>
      <c r="BQ758" s="210">
        <v>1</v>
      </c>
      <c r="BR758" s="210">
        <v>1</v>
      </c>
      <c r="BS758" s="210">
        <v>1</v>
      </c>
      <c r="BT758" s="210">
        <v>1</v>
      </c>
      <c r="BU758" s="210"/>
      <c r="BV758" s="210"/>
      <c r="BW758" s="210"/>
      <c r="BX758" s="210"/>
      <c r="BY758" s="210"/>
      <c r="BZ758" s="210"/>
      <c r="CA758" s="210"/>
      <c r="CB758" s="210"/>
      <c r="CC758" s="210"/>
      <c r="CD758" s="210"/>
      <c r="CE758" s="210"/>
      <c r="CF758" s="210"/>
      <c r="CG758" s="210"/>
      <c r="CH758" s="210"/>
      <c r="CI758" s="210"/>
      <c r="CJ758" s="210"/>
      <c r="CK758" s="210"/>
      <c r="CL758" s="210"/>
      <c r="CM758" s="210"/>
      <c r="CN758" s="210"/>
      <c r="CO758" s="210"/>
      <c r="CP758" s="210"/>
      <c r="CQ758" s="210"/>
      <c r="CR758" s="210"/>
      <c r="CS758" s="144"/>
      <c r="CT758" s="144"/>
    </row>
    <row r="759" spans="1:98" ht="15">
      <c r="A759" s="208" t="s">
        <v>8334</v>
      </c>
      <c r="B759" s="285" t="s">
        <v>1077</v>
      </c>
      <c r="C759" s="209" t="s">
        <v>562</v>
      </c>
      <c r="D759" s="259"/>
      <c r="E759" s="209" t="s">
        <v>5135</v>
      </c>
      <c r="F759" s="209" t="s">
        <v>38</v>
      </c>
      <c r="G759" s="216" t="s">
        <v>35</v>
      </c>
      <c r="H759" s="209" t="s">
        <v>8271</v>
      </c>
      <c r="I759" s="2"/>
      <c r="J759" s="210">
        <v>0</v>
      </c>
      <c r="K759" s="210">
        <v>0</v>
      </c>
      <c r="L759" s="210">
        <v>0</v>
      </c>
      <c r="M759" s="210">
        <v>0</v>
      </c>
      <c r="N759" s="210">
        <v>0</v>
      </c>
      <c r="O759" s="210">
        <v>0</v>
      </c>
      <c r="P759" s="210">
        <v>1</v>
      </c>
      <c r="Q759" s="210">
        <v>1</v>
      </c>
      <c r="R759" s="210">
        <v>1</v>
      </c>
      <c r="S759" s="210">
        <v>1</v>
      </c>
      <c r="T759" s="210">
        <v>1</v>
      </c>
      <c r="U759" s="210">
        <v>1</v>
      </c>
      <c r="V759" s="210">
        <v>1</v>
      </c>
      <c r="W759" s="210">
        <v>1</v>
      </c>
      <c r="X759" s="210">
        <v>1</v>
      </c>
      <c r="Y759" s="210">
        <v>1</v>
      </c>
      <c r="Z759" s="210">
        <v>1</v>
      </c>
      <c r="AA759" s="210">
        <v>1</v>
      </c>
      <c r="AB759" s="210">
        <v>1</v>
      </c>
      <c r="AC759" s="210">
        <v>1</v>
      </c>
      <c r="AD759" s="210">
        <v>1</v>
      </c>
      <c r="AE759" s="210">
        <v>1</v>
      </c>
      <c r="AF759" s="210">
        <v>1</v>
      </c>
      <c r="AG759" s="210">
        <v>1</v>
      </c>
      <c r="AH759" s="210">
        <v>1</v>
      </c>
      <c r="AI759" s="210">
        <v>1</v>
      </c>
      <c r="AJ759" s="210">
        <v>1</v>
      </c>
      <c r="AK759" s="210">
        <v>1</v>
      </c>
      <c r="AL759" s="210">
        <v>1</v>
      </c>
      <c r="AM759" s="210">
        <v>1</v>
      </c>
      <c r="AN759" s="210">
        <v>1</v>
      </c>
      <c r="AO759" s="210">
        <v>1</v>
      </c>
      <c r="AP759" s="210">
        <v>1</v>
      </c>
      <c r="AQ759" s="210">
        <v>1</v>
      </c>
      <c r="AR759" s="210">
        <v>1</v>
      </c>
      <c r="AS759" s="210">
        <v>1</v>
      </c>
      <c r="AT759" s="210">
        <v>1</v>
      </c>
      <c r="AU759" s="210">
        <v>1</v>
      </c>
      <c r="AV759" s="210">
        <v>1</v>
      </c>
      <c r="AW759" s="210">
        <v>1</v>
      </c>
      <c r="AX759" s="210">
        <v>1</v>
      </c>
      <c r="AY759" s="210">
        <v>1</v>
      </c>
      <c r="AZ759" s="210">
        <v>1</v>
      </c>
      <c r="BA759" s="210">
        <v>1</v>
      </c>
      <c r="BB759" s="210">
        <v>1</v>
      </c>
      <c r="BC759" s="210">
        <v>1</v>
      </c>
      <c r="BD759" s="210">
        <v>1</v>
      </c>
      <c r="BE759" s="210">
        <v>1</v>
      </c>
      <c r="BF759" s="210">
        <v>1</v>
      </c>
      <c r="BG759" s="210">
        <v>1</v>
      </c>
      <c r="BH759" s="210">
        <v>1</v>
      </c>
      <c r="BI759" s="210">
        <v>1</v>
      </c>
      <c r="BJ759" s="210">
        <v>1</v>
      </c>
      <c r="BK759" s="210">
        <v>1</v>
      </c>
      <c r="BL759" s="210">
        <v>1</v>
      </c>
      <c r="BM759" s="210">
        <v>1</v>
      </c>
      <c r="BN759" s="210">
        <v>1</v>
      </c>
      <c r="BO759" s="210">
        <v>1</v>
      </c>
      <c r="BP759" s="210">
        <v>1</v>
      </c>
      <c r="BQ759" s="210">
        <v>1</v>
      </c>
      <c r="BR759" s="210">
        <v>1</v>
      </c>
      <c r="BS759" s="210">
        <v>1</v>
      </c>
      <c r="BT759" s="210">
        <v>1</v>
      </c>
      <c r="BU759" s="210"/>
      <c r="BV759" s="210"/>
      <c r="BW759" s="210"/>
      <c r="BX759" s="210"/>
      <c r="BY759" s="210"/>
      <c r="BZ759" s="210"/>
      <c r="CA759" s="210"/>
      <c r="CB759" s="210"/>
      <c r="CC759" s="210"/>
      <c r="CD759" s="210"/>
      <c r="CE759" s="210"/>
      <c r="CF759" s="210"/>
      <c r="CG759" s="210"/>
      <c r="CH759" s="210"/>
      <c r="CI759" s="210"/>
      <c r="CJ759" s="210"/>
      <c r="CK759" s="210"/>
      <c r="CL759" s="210"/>
      <c r="CM759" s="210"/>
      <c r="CN759" s="210"/>
      <c r="CO759" s="210"/>
      <c r="CP759" s="210"/>
      <c r="CQ759" s="210"/>
      <c r="CR759" s="210"/>
      <c r="CS759" s="144"/>
      <c r="CT759" s="144"/>
    </row>
    <row r="760" spans="1:98" ht="15">
      <c r="A760" s="208" t="s">
        <v>8334</v>
      </c>
      <c r="B760" s="285" t="s">
        <v>1080</v>
      </c>
      <c r="C760" s="209" t="s">
        <v>562</v>
      </c>
      <c r="D760" s="259"/>
      <c r="E760" s="209" t="s">
        <v>5135</v>
      </c>
      <c r="F760" s="209" t="s">
        <v>38</v>
      </c>
      <c r="G760" s="216" t="s">
        <v>35</v>
      </c>
      <c r="H760" s="209" t="s">
        <v>8271</v>
      </c>
      <c r="I760" s="2"/>
      <c r="J760" s="210">
        <v>0</v>
      </c>
      <c r="K760" s="210">
        <v>0</v>
      </c>
      <c r="L760" s="210">
        <v>0</v>
      </c>
      <c r="M760" s="210">
        <v>0</v>
      </c>
      <c r="N760" s="210">
        <v>0</v>
      </c>
      <c r="O760" s="210">
        <v>0</v>
      </c>
      <c r="P760" s="210">
        <v>1</v>
      </c>
      <c r="Q760" s="210">
        <v>1</v>
      </c>
      <c r="R760" s="210">
        <v>1</v>
      </c>
      <c r="S760" s="210">
        <v>1</v>
      </c>
      <c r="T760" s="210">
        <v>1</v>
      </c>
      <c r="U760" s="210">
        <v>1</v>
      </c>
      <c r="V760" s="210">
        <v>1</v>
      </c>
      <c r="W760" s="210">
        <v>1</v>
      </c>
      <c r="X760" s="210">
        <v>1</v>
      </c>
      <c r="Y760" s="210">
        <v>1</v>
      </c>
      <c r="Z760" s="210">
        <v>1</v>
      </c>
      <c r="AA760" s="210">
        <v>1</v>
      </c>
      <c r="AB760" s="210">
        <v>1</v>
      </c>
      <c r="AC760" s="210">
        <v>1</v>
      </c>
      <c r="AD760" s="210">
        <v>1</v>
      </c>
      <c r="AE760" s="210">
        <v>1</v>
      </c>
      <c r="AF760" s="210">
        <v>1</v>
      </c>
      <c r="AG760" s="210">
        <v>1</v>
      </c>
      <c r="AH760" s="210">
        <v>1</v>
      </c>
      <c r="AI760" s="210">
        <v>1</v>
      </c>
      <c r="AJ760" s="210">
        <v>1</v>
      </c>
      <c r="AK760" s="210">
        <v>1</v>
      </c>
      <c r="AL760" s="210">
        <v>1</v>
      </c>
      <c r="AM760" s="210">
        <v>1</v>
      </c>
      <c r="AN760" s="210">
        <v>1</v>
      </c>
      <c r="AO760" s="210">
        <v>1</v>
      </c>
      <c r="AP760" s="210">
        <v>1</v>
      </c>
      <c r="AQ760" s="210">
        <v>1</v>
      </c>
      <c r="AR760" s="210">
        <v>1</v>
      </c>
      <c r="AS760" s="210">
        <v>1</v>
      </c>
      <c r="AT760" s="210">
        <v>1</v>
      </c>
      <c r="AU760" s="210">
        <v>1</v>
      </c>
      <c r="AV760" s="210">
        <v>1</v>
      </c>
      <c r="AW760" s="210">
        <v>1</v>
      </c>
      <c r="AX760" s="210">
        <v>1</v>
      </c>
      <c r="AY760" s="210">
        <v>1</v>
      </c>
      <c r="AZ760" s="210">
        <v>1</v>
      </c>
      <c r="BA760" s="210">
        <v>1</v>
      </c>
      <c r="BB760" s="210">
        <v>1</v>
      </c>
      <c r="BC760" s="210">
        <v>1</v>
      </c>
      <c r="BD760" s="210">
        <v>1</v>
      </c>
      <c r="BE760" s="210">
        <v>1</v>
      </c>
      <c r="BF760" s="210">
        <v>1</v>
      </c>
      <c r="BG760" s="210">
        <v>1</v>
      </c>
      <c r="BH760" s="210">
        <v>1</v>
      </c>
      <c r="BI760" s="210">
        <v>1</v>
      </c>
      <c r="BJ760" s="210">
        <v>1</v>
      </c>
      <c r="BK760" s="210">
        <v>1</v>
      </c>
      <c r="BL760" s="210">
        <v>1</v>
      </c>
      <c r="BM760" s="210">
        <v>1</v>
      </c>
      <c r="BN760" s="210">
        <v>1</v>
      </c>
      <c r="BO760" s="210">
        <v>1</v>
      </c>
      <c r="BP760" s="210">
        <v>1</v>
      </c>
      <c r="BQ760" s="210">
        <v>1</v>
      </c>
      <c r="BR760" s="210">
        <v>1</v>
      </c>
      <c r="BS760" s="210">
        <v>1</v>
      </c>
      <c r="BT760" s="210">
        <v>1</v>
      </c>
      <c r="BU760" s="210"/>
      <c r="BV760" s="210"/>
      <c r="BW760" s="210"/>
      <c r="BX760" s="210"/>
      <c r="BY760" s="210"/>
      <c r="BZ760" s="210"/>
      <c r="CA760" s="210"/>
      <c r="CB760" s="210"/>
      <c r="CC760" s="210"/>
      <c r="CD760" s="210"/>
      <c r="CE760" s="210"/>
      <c r="CF760" s="210"/>
      <c r="CG760" s="210"/>
      <c r="CH760" s="210"/>
      <c r="CI760" s="210"/>
      <c r="CJ760" s="210"/>
      <c r="CK760" s="210"/>
      <c r="CL760" s="210"/>
      <c r="CM760" s="210"/>
      <c r="CN760" s="210"/>
      <c r="CO760" s="210"/>
      <c r="CP760" s="210"/>
      <c r="CQ760" s="210"/>
      <c r="CR760" s="210"/>
      <c r="CS760" s="144"/>
      <c r="CT760" s="144"/>
    </row>
    <row r="761" spans="1:98" ht="15">
      <c r="A761" s="208" t="s">
        <v>8334</v>
      </c>
      <c r="B761" s="285" t="s">
        <v>1083</v>
      </c>
      <c r="C761" s="209" t="s">
        <v>562</v>
      </c>
      <c r="D761" s="259"/>
      <c r="E761" s="209" t="s">
        <v>5135</v>
      </c>
      <c r="F761" s="209" t="s">
        <v>38</v>
      </c>
      <c r="G761" s="216" t="s">
        <v>35</v>
      </c>
      <c r="H761" s="209" t="s">
        <v>8271</v>
      </c>
      <c r="I761" s="2"/>
      <c r="J761" s="210">
        <v>0</v>
      </c>
      <c r="K761" s="210">
        <v>0</v>
      </c>
      <c r="L761" s="210">
        <v>0</v>
      </c>
      <c r="M761" s="210">
        <v>0</v>
      </c>
      <c r="N761" s="210">
        <v>0</v>
      </c>
      <c r="O761" s="210">
        <v>0</v>
      </c>
      <c r="P761" s="210">
        <v>1</v>
      </c>
      <c r="Q761" s="210">
        <v>1</v>
      </c>
      <c r="R761" s="210">
        <v>1</v>
      </c>
      <c r="S761" s="210">
        <v>1</v>
      </c>
      <c r="T761" s="210">
        <v>1</v>
      </c>
      <c r="U761" s="210">
        <v>1</v>
      </c>
      <c r="V761" s="210">
        <v>1</v>
      </c>
      <c r="W761" s="210">
        <v>1</v>
      </c>
      <c r="X761" s="210">
        <v>1</v>
      </c>
      <c r="Y761" s="210">
        <v>1</v>
      </c>
      <c r="Z761" s="210">
        <v>1</v>
      </c>
      <c r="AA761" s="210">
        <v>1</v>
      </c>
      <c r="AB761" s="210">
        <v>1</v>
      </c>
      <c r="AC761" s="210">
        <v>1</v>
      </c>
      <c r="AD761" s="210">
        <v>1</v>
      </c>
      <c r="AE761" s="210">
        <v>1</v>
      </c>
      <c r="AF761" s="210">
        <v>1</v>
      </c>
      <c r="AG761" s="210">
        <v>1</v>
      </c>
      <c r="AH761" s="210">
        <v>1</v>
      </c>
      <c r="AI761" s="210">
        <v>1</v>
      </c>
      <c r="AJ761" s="210">
        <v>1</v>
      </c>
      <c r="AK761" s="210">
        <v>1</v>
      </c>
      <c r="AL761" s="210">
        <v>1</v>
      </c>
      <c r="AM761" s="210">
        <v>1</v>
      </c>
      <c r="AN761" s="210">
        <v>1</v>
      </c>
      <c r="AO761" s="210">
        <v>1</v>
      </c>
      <c r="AP761" s="210">
        <v>1</v>
      </c>
      <c r="AQ761" s="210">
        <v>1</v>
      </c>
      <c r="AR761" s="210">
        <v>1</v>
      </c>
      <c r="AS761" s="210">
        <v>1</v>
      </c>
      <c r="AT761" s="210">
        <v>1</v>
      </c>
      <c r="AU761" s="210">
        <v>1</v>
      </c>
      <c r="AV761" s="210">
        <v>1</v>
      </c>
      <c r="AW761" s="210">
        <v>1</v>
      </c>
      <c r="AX761" s="210">
        <v>1</v>
      </c>
      <c r="AY761" s="210">
        <v>1</v>
      </c>
      <c r="AZ761" s="210">
        <v>1</v>
      </c>
      <c r="BA761" s="210">
        <v>1</v>
      </c>
      <c r="BB761" s="210">
        <v>1</v>
      </c>
      <c r="BC761" s="210">
        <v>1</v>
      </c>
      <c r="BD761" s="210">
        <v>1</v>
      </c>
      <c r="BE761" s="210">
        <v>1</v>
      </c>
      <c r="BF761" s="210">
        <v>1</v>
      </c>
      <c r="BG761" s="210">
        <v>1</v>
      </c>
      <c r="BH761" s="210">
        <v>1</v>
      </c>
      <c r="BI761" s="210">
        <v>1</v>
      </c>
      <c r="BJ761" s="210">
        <v>1</v>
      </c>
      <c r="BK761" s="210">
        <v>1</v>
      </c>
      <c r="BL761" s="210">
        <v>1</v>
      </c>
      <c r="BM761" s="210">
        <v>1</v>
      </c>
      <c r="BN761" s="210">
        <v>1</v>
      </c>
      <c r="BO761" s="210">
        <v>1</v>
      </c>
      <c r="BP761" s="210">
        <v>1</v>
      </c>
      <c r="BQ761" s="210">
        <v>1</v>
      </c>
      <c r="BR761" s="210">
        <v>1</v>
      </c>
      <c r="BS761" s="210">
        <v>1</v>
      </c>
      <c r="BT761" s="210">
        <v>1</v>
      </c>
      <c r="BU761" s="210"/>
      <c r="BV761" s="210"/>
      <c r="BW761" s="210"/>
      <c r="BX761" s="210"/>
      <c r="BY761" s="210"/>
      <c r="BZ761" s="210"/>
      <c r="CA761" s="210"/>
      <c r="CB761" s="210"/>
      <c r="CC761" s="210"/>
      <c r="CD761" s="210"/>
      <c r="CE761" s="210"/>
      <c r="CF761" s="210"/>
      <c r="CG761" s="210"/>
      <c r="CH761" s="210"/>
      <c r="CI761" s="210"/>
      <c r="CJ761" s="210"/>
      <c r="CK761" s="210"/>
      <c r="CL761" s="210"/>
      <c r="CM761" s="210"/>
      <c r="CN761" s="210"/>
      <c r="CO761" s="210"/>
      <c r="CP761" s="210"/>
      <c r="CQ761" s="210"/>
      <c r="CR761" s="210"/>
      <c r="CS761" s="144"/>
      <c r="CT761" s="144"/>
    </row>
    <row r="762" spans="1:98" ht="15">
      <c r="A762" s="208" t="s">
        <v>8334</v>
      </c>
      <c r="B762" s="285" t="s">
        <v>1086</v>
      </c>
      <c r="C762" s="209" t="s">
        <v>562</v>
      </c>
      <c r="D762" s="259"/>
      <c r="E762" s="209" t="s">
        <v>5140</v>
      </c>
      <c r="F762" s="209" t="s">
        <v>38</v>
      </c>
      <c r="G762" s="216" t="s">
        <v>35</v>
      </c>
      <c r="H762" s="209" t="s">
        <v>8271</v>
      </c>
      <c r="I762" s="2"/>
      <c r="J762" s="210">
        <v>0</v>
      </c>
      <c r="K762" s="210">
        <v>0</v>
      </c>
      <c r="L762" s="210">
        <v>0</v>
      </c>
      <c r="M762" s="210">
        <v>0</v>
      </c>
      <c r="N762" s="210">
        <v>0</v>
      </c>
      <c r="O762" s="210">
        <v>0</v>
      </c>
      <c r="P762" s="210">
        <v>1</v>
      </c>
      <c r="Q762" s="210">
        <v>1</v>
      </c>
      <c r="R762" s="210">
        <v>1</v>
      </c>
      <c r="S762" s="210">
        <v>1</v>
      </c>
      <c r="T762" s="210">
        <v>1</v>
      </c>
      <c r="U762" s="210">
        <v>1</v>
      </c>
      <c r="V762" s="210">
        <v>1</v>
      </c>
      <c r="W762" s="210">
        <v>1</v>
      </c>
      <c r="X762" s="210">
        <v>1</v>
      </c>
      <c r="Y762" s="210">
        <v>1</v>
      </c>
      <c r="Z762" s="210">
        <v>1</v>
      </c>
      <c r="AA762" s="210">
        <v>1</v>
      </c>
      <c r="AB762" s="210">
        <v>1</v>
      </c>
      <c r="AC762" s="210">
        <v>1</v>
      </c>
      <c r="AD762" s="210">
        <v>1</v>
      </c>
      <c r="AE762" s="210">
        <v>1</v>
      </c>
      <c r="AF762" s="210">
        <v>1</v>
      </c>
      <c r="AG762" s="210">
        <v>1</v>
      </c>
      <c r="AH762" s="210">
        <v>1</v>
      </c>
      <c r="AI762" s="210">
        <v>1</v>
      </c>
      <c r="AJ762" s="210">
        <v>1</v>
      </c>
      <c r="AK762" s="210">
        <v>1</v>
      </c>
      <c r="AL762" s="210">
        <v>1</v>
      </c>
      <c r="AM762" s="210">
        <v>1</v>
      </c>
      <c r="AN762" s="210">
        <v>1</v>
      </c>
      <c r="AO762" s="210">
        <v>1</v>
      </c>
      <c r="AP762" s="210">
        <v>1</v>
      </c>
      <c r="AQ762" s="210">
        <v>1</v>
      </c>
      <c r="AR762" s="210">
        <v>1</v>
      </c>
      <c r="AS762" s="210">
        <v>1</v>
      </c>
      <c r="AT762" s="210">
        <v>1</v>
      </c>
      <c r="AU762" s="210">
        <v>1</v>
      </c>
      <c r="AV762" s="210">
        <v>1</v>
      </c>
      <c r="AW762" s="210">
        <v>1</v>
      </c>
      <c r="AX762" s="210">
        <v>1</v>
      </c>
      <c r="AY762" s="210">
        <v>1</v>
      </c>
      <c r="AZ762" s="210">
        <v>1</v>
      </c>
      <c r="BA762" s="210">
        <v>1</v>
      </c>
      <c r="BB762" s="210">
        <v>1</v>
      </c>
      <c r="BC762" s="210">
        <v>1</v>
      </c>
      <c r="BD762" s="210">
        <v>1</v>
      </c>
      <c r="BE762" s="210">
        <v>1</v>
      </c>
      <c r="BF762" s="210">
        <v>1</v>
      </c>
      <c r="BG762" s="210">
        <v>1</v>
      </c>
      <c r="BH762" s="210">
        <v>1</v>
      </c>
      <c r="BI762" s="210">
        <v>1</v>
      </c>
      <c r="BJ762" s="210">
        <v>1</v>
      </c>
      <c r="BK762" s="210">
        <v>1</v>
      </c>
      <c r="BL762" s="210">
        <v>1</v>
      </c>
      <c r="BM762" s="210">
        <v>1</v>
      </c>
      <c r="BN762" s="210">
        <v>1</v>
      </c>
      <c r="BO762" s="210">
        <v>1</v>
      </c>
      <c r="BP762" s="210">
        <v>1</v>
      </c>
      <c r="BQ762" s="210">
        <v>1</v>
      </c>
      <c r="BR762" s="210">
        <v>1</v>
      </c>
      <c r="BS762" s="210">
        <v>1</v>
      </c>
      <c r="BT762" s="210">
        <v>1</v>
      </c>
      <c r="BU762" s="210"/>
      <c r="BV762" s="210"/>
      <c r="BW762" s="210"/>
      <c r="BX762" s="210"/>
      <c r="BY762" s="210"/>
      <c r="BZ762" s="210"/>
      <c r="CA762" s="210"/>
      <c r="CB762" s="210"/>
      <c r="CC762" s="210"/>
      <c r="CD762" s="210"/>
      <c r="CE762" s="210"/>
      <c r="CF762" s="210"/>
      <c r="CG762" s="210"/>
      <c r="CH762" s="210"/>
      <c r="CI762" s="210"/>
      <c r="CJ762" s="210"/>
      <c r="CK762" s="210"/>
      <c r="CL762" s="210"/>
      <c r="CM762" s="210"/>
      <c r="CN762" s="210"/>
      <c r="CO762" s="210"/>
      <c r="CP762" s="210"/>
      <c r="CQ762" s="210"/>
      <c r="CR762" s="210"/>
      <c r="CS762" s="144"/>
      <c r="CT762" s="144"/>
    </row>
    <row r="763" spans="1:98" ht="15">
      <c r="A763" s="208" t="s">
        <v>8334</v>
      </c>
      <c r="B763" s="285" t="s">
        <v>7503</v>
      </c>
      <c r="C763" s="209" t="s">
        <v>7491</v>
      </c>
      <c r="D763" s="259"/>
      <c r="E763" s="209" t="s">
        <v>2590</v>
      </c>
      <c r="F763" s="209" t="s">
        <v>38</v>
      </c>
      <c r="G763" s="216" t="s">
        <v>35</v>
      </c>
      <c r="H763" s="209" t="s">
        <v>8271</v>
      </c>
      <c r="I763" s="2"/>
      <c r="J763" s="210">
        <v>0</v>
      </c>
      <c r="K763" s="210">
        <v>0</v>
      </c>
      <c r="L763" s="210">
        <v>0</v>
      </c>
      <c r="M763" s="210">
        <v>0</v>
      </c>
      <c r="N763" s="210">
        <v>0</v>
      </c>
      <c r="O763" s="210">
        <v>0</v>
      </c>
      <c r="P763" s="210">
        <v>1</v>
      </c>
      <c r="Q763" s="210">
        <v>1</v>
      </c>
      <c r="R763" s="210">
        <v>1</v>
      </c>
      <c r="S763" s="210">
        <v>1</v>
      </c>
      <c r="T763" s="210">
        <v>1</v>
      </c>
      <c r="U763" s="210">
        <v>1</v>
      </c>
      <c r="V763" s="210">
        <v>1</v>
      </c>
      <c r="W763" s="210">
        <v>1</v>
      </c>
      <c r="X763" s="210">
        <v>1</v>
      </c>
      <c r="Y763" s="210">
        <v>1</v>
      </c>
      <c r="Z763" s="210">
        <v>1</v>
      </c>
      <c r="AA763" s="210">
        <v>1</v>
      </c>
      <c r="AB763" s="210">
        <v>1</v>
      </c>
      <c r="AC763" s="210">
        <v>1</v>
      </c>
      <c r="AD763" s="210">
        <v>1</v>
      </c>
      <c r="AE763" s="210">
        <v>1</v>
      </c>
      <c r="AF763" s="210">
        <v>1</v>
      </c>
      <c r="AG763" s="210">
        <v>1</v>
      </c>
      <c r="AH763" s="210">
        <v>1</v>
      </c>
      <c r="AI763" s="210">
        <v>1</v>
      </c>
      <c r="AJ763" s="210">
        <v>1</v>
      </c>
      <c r="AK763" s="210">
        <v>1</v>
      </c>
      <c r="AL763" s="210">
        <v>1</v>
      </c>
      <c r="AM763" s="210">
        <v>1</v>
      </c>
      <c r="AN763" s="210">
        <v>1</v>
      </c>
      <c r="AO763" s="210">
        <v>1</v>
      </c>
      <c r="AP763" s="210">
        <v>1</v>
      </c>
      <c r="AQ763" s="210">
        <v>1</v>
      </c>
      <c r="AR763" s="210">
        <v>1</v>
      </c>
      <c r="AS763" s="210">
        <v>1</v>
      </c>
      <c r="AT763" s="210">
        <v>1</v>
      </c>
      <c r="AU763" s="210">
        <v>1</v>
      </c>
      <c r="AV763" s="210">
        <v>1</v>
      </c>
      <c r="AW763" s="210">
        <v>1</v>
      </c>
      <c r="AX763" s="210">
        <v>1</v>
      </c>
      <c r="AY763" s="210">
        <v>1</v>
      </c>
      <c r="AZ763" s="210">
        <v>1</v>
      </c>
      <c r="BA763" s="210">
        <v>1</v>
      </c>
      <c r="BB763" s="210">
        <v>1</v>
      </c>
      <c r="BC763" s="210">
        <v>1</v>
      </c>
      <c r="BD763" s="210">
        <v>1</v>
      </c>
      <c r="BE763" s="210">
        <v>1</v>
      </c>
      <c r="BF763" s="210">
        <v>1</v>
      </c>
      <c r="BG763" s="210">
        <v>1</v>
      </c>
      <c r="BH763" s="210">
        <v>1</v>
      </c>
      <c r="BI763" s="210">
        <v>1</v>
      </c>
      <c r="BJ763" s="210">
        <v>1</v>
      </c>
      <c r="BK763" s="210">
        <v>1</v>
      </c>
      <c r="BL763" s="210">
        <v>1</v>
      </c>
      <c r="BM763" s="210">
        <v>1</v>
      </c>
      <c r="BN763" s="210">
        <v>1</v>
      </c>
      <c r="BO763" s="210">
        <v>1</v>
      </c>
      <c r="BP763" s="210">
        <v>1</v>
      </c>
      <c r="BQ763" s="210">
        <v>1</v>
      </c>
      <c r="BR763" s="210">
        <v>1</v>
      </c>
      <c r="BS763" s="210">
        <v>1</v>
      </c>
      <c r="BT763" s="210">
        <v>1</v>
      </c>
      <c r="BU763" s="210"/>
      <c r="BV763" s="210"/>
      <c r="BW763" s="210"/>
      <c r="BX763" s="210"/>
      <c r="BY763" s="210"/>
      <c r="BZ763" s="210"/>
      <c r="CA763" s="210"/>
      <c r="CB763" s="210"/>
      <c r="CC763" s="210"/>
      <c r="CD763" s="210"/>
      <c r="CE763" s="210"/>
      <c r="CF763" s="210"/>
      <c r="CG763" s="210"/>
      <c r="CH763" s="210"/>
      <c r="CI763" s="210"/>
      <c r="CJ763" s="210"/>
      <c r="CK763" s="210"/>
      <c r="CL763" s="210"/>
      <c r="CM763" s="210"/>
      <c r="CN763" s="210"/>
      <c r="CO763" s="210"/>
      <c r="CP763" s="210"/>
      <c r="CQ763" s="210"/>
      <c r="CR763" s="210"/>
      <c r="CS763" s="144"/>
      <c r="CT763" s="144"/>
    </row>
    <row r="764" spans="1:98" ht="15">
      <c r="A764" s="208" t="s">
        <v>8334</v>
      </c>
      <c r="B764" s="285" t="s">
        <v>1089</v>
      </c>
      <c r="C764" s="209" t="s">
        <v>562</v>
      </c>
      <c r="D764" s="259"/>
      <c r="E764" s="209" t="s">
        <v>2590</v>
      </c>
      <c r="F764" s="209" t="s">
        <v>38</v>
      </c>
      <c r="G764" s="216" t="s">
        <v>35</v>
      </c>
      <c r="H764" s="209" t="s">
        <v>8271</v>
      </c>
      <c r="I764" s="2"/>
      <c r="J764" s="210">
        <v>0</v>
      </c>
      <c r="K764" s="210">
        <v>0</v>
      </c>
      <c r="L764" s="210">
        <v>0</v>
      </c>
      <c r="M764" s="210">
        <v>0</v>
      </c>
      <c r="N764" s="210">
        <v>0</v>
      </c>
      <c r="O764" s="210">
        <v>0</v>
      </c>
      <c r="P764" s="210">
        <v>1</v>
      </c>
      <c r="Q764" s="210">
        <v>1</v>
      </c>
      <c r="R764" s="210">
        <v>1</v>
      </c>
      <c r="S764" s="210">
        <v>1</v>
      </c>
      <c r="T764" s="210">
        <v>1</v>
      </c>
      <c r="U764" s="210">
        <v>1</v>
      </c>
      <c r="V764" s="210">
        <v>1</v>
      </c>
      <c r="W764" s="210">
        <v>1</v>
      </c>
      <c r="X764" s="210">
        <v>1</v>
      </c>
      <c r="Y764" s="210">
        <v>1</v>
      </c>
      <c r="Z764" s="210">
        <v>1</v>
      </c>
      <c r="AA764" s="210">
        <v>1</v>
      </c>
      <c r="AB764" s="210">
        <v>1</v>
      </c>
      <c r="AC764" s="210">
        <v>1</v>
      </c>
      <c r="AD764" s="210">
        <v>1</v>
      </c>
      <c r="AE764" s="210">
        <v>1</v>
      </c>
      <c r="AF764" s="210">
        <v>1</v>
      </c>
      <c r="AG764" s="210">
        <v>1</v>
      </c>
      <c r="AH764" s="210">
        <v>1</v>
      </c>
      <c r="AI764" s="210">
        <v>1</v>
      </c>
      <c r="AJ764" s="210">
        <v>1</v>
      </c>
      <c r="AK764" s="210">
        <v>1</v>
      </c>
      <c r="AL764" s="210">
        <v>1</v>
      </c>
      <c r="AM764" s="210">
        <v>1</v>
      </c>
      <c r="AN764" s="210">
        <v>1</v>
      </c>
      <c r="AO764" s="210">
        <v>1</v>
      </c>
      <c r="AP764" s="210">
        <v>1</v>
      </c>
      <c r="AQ764" s="210">
        <v>1</v>
      </c>
      <c r="AR764" s="210">
        <v>1</v>
      </c>
      <c r="AS764" s="210">
        <v>1</v>
      </c>
      <c r="AT764" s="210">
        <v>1</v>
      </c>
      <c r="AU764" s="210">
        <v>1</v>
      </c>
      <c r="AV764" s="210">
        <v>1</v>
      </c>
      <c r="AW764" s="210">
        <v>1</v>
      </c>
      <c r="AX764" s="210">
        <v>1</v>
      </c>
      <c r="AY764" s="210">
        <v>1</v>
      </c>
      <c r="AZ764" s="210">
        <v>1</v>
      </c>
      <c r="BA764" s="210">
        <v>1</v>
      </c>
      <c r="BB764" s="210">
        <v>1</v>
      </c>
      <c r="BC764" s="210">
        <v>1</v>
      </c>
      <c r="BD764" s="210">
        <v>1</v>
      </c>
      <c r="BE764" s="210">
        <v>1</v>
      </c>
      <c r="BF764" s="210">
        <v>1</v>
      </c>
      <c r="BG764" s="210">
        <v>1</v>
      </c>
      <c r="BH764" s="210">
        <v>1</v>
      </c>
      <c r="BI764" s="210">
        <v>1</v>
      </c>
      <c r="BJ764" s="210">
        <v>1</v>
      </c>
      <c r="BK764" s="210">
        <v>1</v>
      </c>
      <c r="BL764" s="210">
        <v>1</v>
      </c>
      <c r="BM764" s="210">
        <v>1</v>
      </c>
      <c r="BN764" s="210">
        <v>1</v>
      </c>
      <c r="BO764" s="210">
        <v>1</v>
      </c>
      <c r="BP764" s="210">
        <v>1</v>
      </c>
      <c r="BQ764" s="210">
        <v>1</v>
      </c>
      <c r="BR764" s="210">
        <v>1</v>
      </c>
      <c r="BS764" s="210">
        <v>1</v>
      </c>
      <c r="BT764" s="210">
        <v>1</v>
      </c>
      <c r="BU764" s="210"/>
      <c r="BV764" s="210"/>
      <c r="BW764" s="210"/>
      <c r="BX764" s="210"/>
      <c r="BY764" s="210"/>
      <c r="BZ764" s="210"/>
      <c r="CA764" s="210"/>
      <c r="CB764" s="210"/>
      <c r="CC764" s="210"/>
      <c r="CD764" s="210"/>
      <c r="CE764" s="210"/>
      <c r="CF764" s="210"/>
      <c r="CG764" s="210"/>
      <c r="CH764" s="210"/>
      <c r="CI764" s="210"/>
      <c r="CJ764" s="210"/>
      <c r="CK764" s="210"/>
      <c r="CL764" s="210"/>
      <c r="CM764" s="210"/>
      <c r="CN764" s="210"/>
      <c r="CO764" s="210"/>
      <c r="CP764" s="210"/>
      <c r="CQ764" s="210"/>
      <c r="CR764" s="210"/>
      <c r="CS764" s="144"/>
      <c r="CT764" s="144"/>
    </row>
    <row r="765" spans="1:98" ht="15">
      <c r="A765" s="208" t="s">
        <v>8334</v>
      </c>
      <c r="B765" s="285" t="s">
        <v>1092</v>
      </c>
      <c r="C765" s="209" t="s">
        <v>562</v>
      </c>
      <c r="D765" s="259"/>
      <c r="E765" s="209" t="s">
        <v>2594</v>
      </c>
      <c r="F765" s="209" t="s">
        <v>38</v>
      </c>
      <c r="G765" s="216" t="s">
        <v>35</v>
      </c>
      <c r="H765" s="209" t="s">
        <v>8271</v>
      </c>
      <c r="I765" s="2"/>
      <c r="J765" s="210">
        <v>0</v>
      </c>
      <c r="K765" s="210">
        <v>0</v>
      </c>
      <c r="L765" s="210">
        <v>0</v>
      </c>
      <c r="M765" s="210">
        <v>0</v>
      </c>
      <c r="N765" s="210">
        <v>0</v>
      </c>
      <c r="O765" s="210">
        <v>0</v>
      </c>
      <c r="P765" s="210">
        <v>1</v>
      </c>
      <c r="Q765" s="210">
        <v>1</v>
      </c>
      <c r="R765" s="210">
        <v>1</v>
      </c>
      <c r="S765" s="210">
        <v>1</v>
      </c>
      <c r="T765" s="210">
        <v>1</v>
      </c>
      <c r="U765" s="210">
        <v>1</v>
      </c>
      <c r="V765" s="210">
        <v>1</v>
      </c>
      <c r="W765" s="210">
        <v>1</v>
      </c>
      <c r="X765" s="210">
        <v>1</v>
      </c>
      <c r="Y765" s="210">
        <v>1</v>
      </c>
      <c r="Z765" s="210">
        <v>1</v>
      </c>
      <c r="AA765" s="210">
        <v>1</v>
      </c>
      <c r="AB765" s="210">
        <v>1</v>
      </c>
      <c r="AC765" s="210">
        <v>1</v>
      </c>
      <c r="AD765" s="210">
        <v>1</v>
      </c>
      <c r="AE765" s="210">
        <v>1</v>
      </c>
      <c r="AF765" s="210">
        <v>1</v>
      </c>
      <c r="AG765" s="210">
        <v>1</v>
      </c>
      <c r="AH765" s="210">
        <v>1</v>
      </c>
      <c r="AI765" s="210">
        <v>1</v>
      </c>
      <c r="AJ765" s="210">
        <v>1</v>
      </c>
      <c r="AK765" s="210">
        <v>1</v>
      </c>
      <c r="AL765" s="210">
        <v>1</v>
      </c>
      <c r="AM765" s="210">
        <v>1</v>
      </c>
      <c r="AN765" s="210">
        <v>1</v>
      </c>
      <c r="AO765" s="210">
        <v>1</v>
      </c>
      <c r="AP765" s="210">
        <v>1</v>
      </c>
      <c r="AQ765" s="210">
        <v>1</v>
      </c>
      <c r="AR765" s="210">
        <v>1</v>
      </c>
      <c r="AS765" s="210">
        <v>1</v>
      </c>
      <c r="AT765" s="210">
        <v>1</v>
      </c>
      <c r="AU765" s="210">
        <v>1</v>
      </c>
      <c r="AV765" s="210">
        <v>1</v>
      </c>
      <c r="AW765" s="210">
        <v>1</v>
      </c>
      <c r="AX765" s="210">
        <v>1</v>
      </c>
      <c r="AY765" s="210">
        <v>1</v>
      </c>
      <c r="AZ765" s="210">
        <v>1</v>
      </c>
      <c r="BA765" s="210">
        <v>1</v>
      </c>
      <c r="BB765" s="210">
        <v>1</v>
      </c>
      <c r="BC765" s="210">
        <v>1</v>
      </c>
      <c r="BD765" s="210">
        <v>1</v>
      </c>
      <c r="BE765" s="210">
        <v>1</v>
      </c>
      <c r="BF765" s="210">
        <v>1</v>
      </c>
      <c r="BG765" s="210">
        <v>1</v>
      </c>
      <c r="BH765" s="210">
        <v>1</v>
      </c>
      <c r="BI765" s="210">
        <v>1</v>
      </c>
      <c r="BJ765" s="210">
        <v>1</v>
      </c>
      <c r="BK765" s="210">
        <v>1</v>
      </c>
      <c r="BL765" s="210">
        <v>1</v>
      </c>
      <c r="BM765" s="210">
        <v>1</v>
      </c>
      <c r="BN765" s="210">
        <v>1</v>
      </c>
      <c r="BO765" s="210">
        <v>1</v>
      </c>
      <c r="BP765" s="210">
        <v>1</v>
      </c>
      <c r="BQ765" s="210">
        <v>1</v>
      </c>
      <c r="BR765" s="210">
        <v>1</v>
      </c>
      <c r="BS765" s="210">
        <v>1</v>
      </c>
      <c r="BT765" s="210">
        <v>1</v>
      </c>
      <c r="BU765" s="210"/>
      <c r="BV765" s="210"/>
      <c r="BW765" s="210"/>
      <c r="BX765" s="210"/>
      <c r="BY765" s="210"/>
      <c r="BZ765" s="210"/>
      <c r="CA765" s="210"/>
      <c r="CB765" s="210"/>
      <c r="CC765" s="210"/>
      <c r="CD765" s="210"/>
      <c r="CE765" s="210"/>
      <c r="CF765" s="210"/>
      <c r="CG765" s="210"/>
      <c r="CH765" s="210"/>
      <c r="CI765" s="210"/>
      <c r="CJ765" s="210"/>
      <c r="CK765" s="210"/>
      <c r="CL765" s="210"/>
      <c r="CM765" s="210"/>
      <c r="CN765" s="210"/>
      <c r="CO765" s="210"/>
      <c r="CP765" s="210"/>
      <c r="CQ765" s="210"/>
      <c r="CR765" s="210"/>
      <c r="CS765" s="144"/>
      <c r="CT765" s="144"/>
    </row>
    <row r="766" spans="1:98" ht="15">
      <c r="A766" s="208" t="s">
        <v>8334</v>
      </c>
      <c r="B766" s="285" t="s">
        <v>1095</v>
      </c>
      <c r="C766" s="209" t="s">
        <v>562</v>
      </c>
      <c r="D766" s="259"/>
      <c r="E766" s="209" t="s">
        <v>5143</v>
      </c>
      <c r="F766" s="209" t="s">
        <v>38</v>
      </c>
      <c r="G766" s="216" t="s">
        <v>35</v>
      </c>
      <c r="H766" s="209" t="s">
        <v>8271</v>
      </c>
      <c r="I766" s="2"/>
      <c r="J766" s="210">
        <v>0</v>
      </c>
      <c r="K766" s="210">
        <v>0</v>
      </c>
      <c r="L766" s="210">
        <v>0</v>
      </c>
      <c r="M766" s="210">
        <v>0</v>
      </c>
      <c r="N766" s="210">
        <v>0</v>
      </c>
      <c r="O766" s="210">
        <v>0</v>
      </c>
      <c r="P766" s="210">
        <v>0.25</v>
      </c>
      <c r="Q766" s="210">
        <v>0.25</v>
      </c>
      <c r="R766" s="210">
        <v>0.25</v>
      </c>
      <c r="S766" s="210">
        <v>0.25</v>
      </c>
      <c r="T766" s="210">
        <v>0.25</v>
      </c>
      <c r="U766" s="210">
        <v>0.25</v>
      </c>
      <c r="V766" s="210">
        <v>0.25</v>
      </c>
      <c r="W766" s="210">
        <v>0.25</v>
      </c>
      <c r="X766" s="210">
        <v>0.25</v>
      </c>
      <c r="Y766" s="210">
        <v>0.25</v>
      </c>
      <c r="Z766" s="210">
        <v>0.25</v>
      </c>
      <c r="AA766" s="210">
        <v>0.25</v>
      </c>
      <c r="AB766" s="210">
        <v>0.25</v>
      </c>
      <c r="AC766" s="210">
        <v>0.25</v>
      </c>
      <c r="AD766" s="210">
        <v>0.25</v>
      </c>
      <c r="AE766" s="210">
        <v>0.25</v>
      </c>
      <c r="AF766" s="210">
        <v>0.25</v>
      </c>
      <c r="AG766" s="210">
        <v>0.25</v>
      </c>
      <c r="AH766" s="210">
        <v>0.25</v>
      </c>
      <c r="AI766" s="210">
        <v>0.25</v>
      </c>
      <c r="AJ766" s="210">
        <v>0.25</v>
      </c>
      <c r="AK766" s="210">
        <v>0.25</v>
      </c>
      <c r="AL766" s="210">
        <v>0.25</v>
      </c>
      <c r="AM766" s="210">
        <v>0.25</v>
      </c>
      <c r="AN766" s="210">
        <v>0.25</v>
      </c>
      <c r="AO766" s="210">
        <v>0.25</v>
      </c>
      <c r="AP766" s="210">
        <v>0.25</v>
      </c>
      <c r="AQ766" s="210">
        <v>0.25</v>
      </c>
      <c r="AR766" s="210">
        <v>0.25</v>
      </c>
      <c r="AS766" s="210">
        <v>0.25</v>
      </c>
      <c r="AT766" s="210">
        <v>0.25</v>
      </c>
      <c r="AU766" s="210">
        <v>0.25</v>
      </c>
      <c r="AV766" s="210">
        <v>0.25</v>
      </c>
      <c r="AW766" s="210">
        <v>0.25</v>
      </c>
      <c r="AX766" s="210">
        <v>0.25</v>
      </c>
      <c r="AY766" s="210">
        <v>0.25</v>
      </c>
      <c r="AZ766" s="210">
        <v>0.25</v>
      </c>
      <c r="BA766" s="210">
        <v>0.25</v>
      </c>
      <c r="BB766" s="210">
        <v>0.25</v>
      </c>
      <c r="BC766" s="210">
        <v>0.25</v>
      </c>
      <c r="BD766" s="210">
        <v>0.25</v>
      </c>
      <c r="BE766" s="210">
        <v>0.25</v>
      </c>
      <c r="BF766" s="210">
        <v>0.25</v>
      </c>
      <c r="BG766" s="210">
        <v>0.25</v>
      </c>
      <c r="BH766" s="210">
        <v>0.25</v>
      </c>
      <c r="BI766" s="210">
        <v>0.25</v>
      </c>
      <c r="BJ766" s="210">
        <v>0.25</v>
      </c>
      <c r="BK766" s="210">
        <v>0.25</v>
      </c>
      <c r="BL766" s="210">
        <v>0.25</v>
      </c>
      <c r="BM766" s="210">
        <v>0.25</v>
      </c>
      <c r="BN766" s="210">
        <v>0.25</v>
      </c>
      <c r="BO766" s="210">
        <v>0.25</v>
      </c>
      <c r="BP766" s="210">
        <v>0.25</v>
      </c>
      <c r="BQ766" s="210">
        <v>0.25</v>
      </c>
      <c r="BR766" s="210">
        <v>0.25</v>
      </c>
      <c r="BS766" s="210">
        <v>0.25</v>
      </c>
      <c r="BT766" s="210">
        <v>0.25</v>
      </c>
      <c r="BU766" s="210"/>
      <c r="BV766" s="210"/>
      <c r="BW766" s="210"/>
      <c r="BX766" s="210"/>
      <c r="BY766" s="210"/>
      <c r="BZ766" s="210"/>
      <c r="CA766" s="210"/>
      <c r="CB766" s="210"/>
      <c r="CC766" s="210"/>
      <c r="CD766" s="210"/>
      <c r="CE766" s="210"/>
      <c r="CF766" s="210"/>
      <c r="CG766" s="210"/>
      <c r="CH766" s="210"/>
      <c r="CI766" s="210"/>
      <c r="CJ766" s="210"/>
      <c r="CK766" s="210"/>
      <c r="CL766" s="210"/>
      <c r="CM766" s="210"/>
      <c r="CN766" s="210"/>
      <c r="CO766" s="210"/>
      <c r="CP766" s="210"/>
      <c r="CQ766" s="210"/>
      <c r="CR766" s="210"/>
      <c r="CS766" s="144"/>
      <c r="CT766" s="144"/>
    </row>
    <row r="767" spans="1:98" ht="15">
      <c r="A767" s="208" t="s">
        <v>8334</v>
      </c>
      <c r="B767" s="285" t="s">
        <v>1098</v>
      </c>
      <c r="C767" s="209" t="s">
        <v>562</v>
      </c>
      <c r="D767" s="259"/>
      <c r="E767" s="209" t="s">
        <v>2595</v>
      </c>
      <c r="F767" s="209" t="s">
        <v>38</v>
      </c>
      <c r="G767" s="216" t="s">
        <v>35</v>
      </c>
      <c r="H767" s="209" t="s">
        <v>8271</v>
      </c>
      <c r="I767" s="2"/>
      <c r="J767" s="210">
        <v>0</v>
      </c>
      <c r="K767" s="210">
        <v>0</v>
      </c>
      <c r="L767" s="210">
        <v>0</v>
      </c>
      <c r="M767" s="210">
        <v>0</v>
      </c>
      <c r="N767" s="210">
        <v>0</v>
      </c>
      <c r="O767" s="210">
        <v>0</v>
      </c>
      <c r="P767" s="210">
        <v>1</v>
      </c>
      <c r="Q767" s="210">
        <v>1</v>
      </c>
      <c r="R767" s="210">
        <v>1</v>
      </c>
      <c r="S767" s="210">
        <v>1</v>
      </c>
      <c r="T767" s="210">
        <v>1</v>
      </c>
      <c r="U767" s="210">
        <v>1</v>
      </c>
      <c r="V767" s="210">
        <v>1</v>
      </c>
      <c r="W767" s="210">
        <v>1</v>
      </c>
      <c r="X767" s="210">
        <v>1</v>
      </c>
      <c r="Y767" s="210">
        <v>1</v>
      </c>
      <c r="Z767" s="210">
        <v>1</v>
      </c>
      <c r="AA767" s="210">
        <v>1</v>
      </c>
      <c r="AB767" s="210">
        <v>1</v>
      </c>
      <c r="AC767" s="210">
        <v>1</v>
      </c>
      <c r="AD767" s="210">
        <v>1</v>
      </c>
      <c r="AE767" s="210">
        <v>1</v>
      </c>
      <c r="AF767" s="210">
        <v>1</v>
      </c>
      <c r="AG767" s="210">
        <v>1</v>
      </c>
      <c r="AH767" s="210">
        <v>1</v>
      </c>
      <c r="AI767" s="210">
        <v>1</v>
      </c>
      <c r="AJ767" s="210">
        <v>1</v>
      </c>
      <c r="AK767" s="210">
        <v>1</v>
      </c>
      <c r="AL767" s="210">
        <v>1</v>
      </c>
      <c r="AM767" s="210">
        <v>1</v>
      </c>
      <c r="AN767" s="210">
        <v>1</v>
      </c>
      <c r="AO767" s="210">
        <v>1</v>
      </c>
      <c r="AP767" s="210">
        <v>1</v>
      </c>
      <c r="AQ767" s="210">
        <v>1</v>
      </c>
      <c r="AR767" s="210">
        <v>1</v>
      </c>
      <c r="AS767" s="210">
        <v>1</v>
      </c>
      <c r="AT767" s="210">
        <v>1</v>
      </c>
      <c r="AU767" s="210">
        <v>1</v>
      </c>
      <c r="AV767" s="210">
        <v>1</v>
      </c>
      <c r="AW767" s="210">
        <v>1</v>
      </c>
      <c r="AX767" s="210">
        <v>1</v>
      </c>
      <c r="AY767" s="210">
        <v>1</v>
      </c>
      <c r="AZ767" s="210">
        <v>1</v>
      </c>
      <c r="BA767" s="210">
        <v>1</v>
      </c>
      <c r="BB767" s="210">
        <v>1</v>
      </c>
      <c r="BC767" s="210">
        <v>1</v>
      </c>
      <c r="BD767" s="210">
        <v>1</v>
      </c>
      <c r="BE767" s="210">
        <v>1</v>
      </c>
      <c r="BF767" s="210">
        <v>1</v>
      </c>
      <c r="BG767" s="210">
        <v>1</v>
      </c>
      <c r="BH767" s="210">
        <v>1</v>
      </c>
      <c r="BI767" s="210">
        <v>1</v>
      </c>
      <c r="BJ767" s="210">
        <v>1</v>
      </c>
      <c r="BK767" s="210">
        <v>1</v>
      </c>
      <c r="BL767" s="210">
        <v>1</v>
      </c>
      <c r="BM767" s="210">
        <v>1</v>
      </c>
      <c r="BN767" s="210">
        <v>1</v>
      </c>
      <c r="BO767" s="210">
        <v>1</v>
      </c>
      <c r="BP767" s="210">
        <v>1</v>
      </c>
      <c r="BQ767" s="210">
        <v>1</v>
      </c>
      <c r="BR767" s="210">
        <v>1</v>
      </c>
      <c r="BS767" s="210">
        <v>1</v>
      </c>
      <c r="BT767" s="210">
        <v>1</v>
      </c>
      <c r="BU767" s="210"/>
      <c r="BV767" s="210"/>
      <c r="BW767" s="210"/>
      <c r="BX767" s="210"/>
      <c r="BY767" s="210"/>
      <c r="BZ767" s="210"/>
      <c r="CA767" s="210"/>
      <c r="CB767" s="210"/>
      <c r="CC767" s="210"/>
      <c r="CD767" s="210"/>
      <c r="CE767" s="210"/>
      <c r="CF767" s="210"/>
      <c r="CG767" s="210"/>
      <c r="CH767" s="210"/>
      <c r="CI767" s="210"/>
      <c r="CJ767" s="210"/>
      <c r="CK767" s="210"/>
      <c r="CL767" s="210"/>
      <c r="CM767" s="210"/>
      <c r="CN767" s="210"/>
      <c r="CO767" s="210"/>
      <c r="CP767" s="210"/>
      <c r="CQ767" s="210"/>
      <c r="CR767" s="210"/>
      <c r="CS767" s="144"/>
      <c r="CT767" s="144"/>
    </row>
    <row r="768" spans="1:98" ht="15">
      <c r="A768" s="208" t="s">
        <v>8334</v>
      </c>
      <c r="B768" s="285" t="s">
        <v>7490</v>
      </c>
      <c r="C768" s="209" t="s">
        <v>7491</v>
      </c>
      <c r="D768" s="259"/>
      <c r="E768" s="209" t="s">
        <v>2</v>
      </c>
      <c r="F768" s="209" t="s">
        <v>38</v>
      </c>
      <c r="G768" s="216" t="s">
        <v>35</v>
      </c>
      <c r="H768" s="209" t="s">
        <v>8271</v>
      </c>
      <c r="I768" s="2"/>
      <c r="J768" s="210">
        <v>0</v>
      </c>
      <c r="K768" s="210">
        <v>0</v>
      </c>
      <c r="L768" s="210">
        <v>0</v>
      </c>
      <c r="M768" s="210">
        <v>0</v>
      </c>
      <c r="N768" s="210">
        <v>0</v>
      </c>
      <c r="O768" s="210">
        <v>0</v>
      </c>
      <c r="P768" s="210">
        <v>0</v>
      </c>
      <c r="Q768" s="210">
        <v>0</v>
      </c>
      <c r="R768" s="210">
        <v>0</v>
      </c>
      <c r="S768" s="210">
        <v>0</v>
      </c>
      <c r="T768" s="210">
        <v>0</v>
      </c>
      <c r="U768" s="210">
        <v>0</v>
      </c>
      <c r="V768" s="210">
        <v>0</v>
      </c>
      <c r="W768" s="210">
        <v>0</v>
      </c>
      <c r="X768" s="210">
        <v>0</v>
      </c>
      <c r="Y768" s="210">
        <v>0</v>
      </c>
      <c r="Z768" s="210">
        <v>0</v>
      </c>
      <c r="AA768" s="210">
        <v>30</v>
      </c>
      <c r="AB768" s="210">
        <v>30</v>
      </c>
      <c r="AC768" s="210">
        <v>30</v>
      </c>
      <c r="AD768" s="210">
        <v>30</v>
      </c>
      <c r="AE768" s="210">
        <v>30</v>
      </c>
      <c r="AF768" s="210">
        <v>30</v>
      </c>
      <c r="AG768" s="210">
        <v>30</v>
      </c>
      <c r="AH768" s="210">
        <v>30</v>
      </c>
      <c r="AI768" s="210">
        <v>30</v>
      </c>
      <c r="AJ768" s="210">
        <v>30</v>
      </c>
      <c r="AK768" s="210">
        <v>30</v>
      </c>
      <c r="AL768" s="210">
        <v>30</v>
      </c>
      <c r="AM768" s="210">
        <v>30</v>
      </c>
      <c r="AN768" s="210">
        <v>30</v>
      </c>
      <c r="AO768" s="210">
        <v>30</v>
      </c>
      <c r="AP768" s="210">
        <v>30</v>
      </c>
      <c r="AQ768" s="210">
        <v>30</v>
      </c>
      <c r="AR768" s="210">
        <v>30</v>
      </c>
      <c r="AS768" s="210">
        <v>30</v>
      </c>
      <c r="AT768" s="210">
        <v>30</v>
      </c>
      <c r="AU768" s="210">
        <v>30</v>
      </c>
      <c r="AV768" s="210">
        <v>30</v>
      </c>
      <c r="AW768" s="210">
        <v>30</v>
      </c>
      <c r="AX768" s="210">
        <v>30</v>
      </c>
      <c r="AY768" s="210">
        <v>30</v>
      </c>
      <c r="AZ768" s="210">
        <v>30</v>
      </c>
      <c r="BA768" s="210">
        <v>30</v>
      </c>
      <c r="BB768" s="210">
        <v>30</v>
      </c>
      <c r="BC768" s="210">
        <v>30</v>
      </c>
      <c r="BD768" s="210">
        <v>30</v>
      </c>
      <c r="BE768" s="210">
        <v>30</v>
      </c>
      <c r="BF768" s="210">
        <v>30</v>
      </c>
      <c r="BG768" s="210">
        <v>30</v>
      </c>
      <c r="BH768" s="210">
        <v>30</v>
      </c>
      <c r="BI768" s="210">
        <v>30</v>
      </c>
      <c r="BJ768" s="210">
        <v>30</v>
      </c>
      <c r="BK768" s="210">
        <v>30</v>
      </c>
      <c r="BL768" s="210">
        <v>30</v>
      </c>
      <c r="BM768" s="210">
        <v>30</v>
      </c>
      <c r="BN768" s="210">
        <v>30</v>
      </c>
      <c r="BO768" s="210">
        <v>30</v>
      </c>
      <c r="BP768" s="210">
        <v>30</v>
      </c>
      <c r="BQ768" s="210">
        <v>30</v>
      </c>
      <c r="BR768" s="210">
        <v>30</v>
      </c>
      <c r="BS768" s="210">
        <v>30</v>
      </c>
      <c r="BT768" s="210">
        <v>30</v>
      </c>
      <c r="BU768" s="210"/>
      <c r="BV768" s="210"/>
      <c r="BW768" s="210"/>
      <c r="BX768" s="210"/>
      <c r="BY768" s="210"/>
      <c r="BZ768" s="210"/>
      <c r="CA768" s="210"/>
      <c r="CB768" s="210"/>
      <c r="CC768" s="210"/>
      <c r="CD768" s="210"/>
      <c r="CE768" s="210"/>
      <c r="CF768" s="210"/>
      <c r="CG768" s="210"/>
      <c r="CH768" s="210"/>
      <c r="CI768" s="210"/>
      <c r="CJ768" s="210"/>
      <c r="CK768" s="210"/>
      <c r="CL768" s="210"/>
      <c r="CM768" s="210"/>
      <c r="CN768" s="210"/>
      <c r="CO768" s="210"/>
      <c r="CP768" s="210"/>
      <c r="CQ768" s="210"/>
      <c r="CR768" s="210"/>
      <c r="CS768" s="144"/>
      <c r="CT768" s="144"/>
    </row>
    <row r="769" spans="1:98" ht="15">
      <c r="A769" s="208" t="s">
        <v>8334</v>
      </c>
      <c r="B769" s="285" t="s">
        <v>7492</v>
      </c>
      <c r="C769" s="209" t="s">
        <v>7491</v>
      </c>
      <c r="D769" s="259"/>
      <c r="E769" s="209" t="s">
        <v>2</v>
      </c>
      <c r="F769" s="209" t="s">
        <v>38</v>
      </c>
      <c r="G769" s="216" t="s">
        <v>35</v>
      </c>
      <c r="H769" s="209" t="s">
        <v>8271</v>
      </c>
      <c r="I769" s="2"/>
      <c r="J769" s="210">
        <v>0</v>
      </c>
      <c r="K769" s="210">
        <v>0</v>
      </c>
      <c r="L769" s="210">
        <v>0</v>
      </c>
      <c r="M769" s="210">
        <v>0</v>
      </c>
      <c r="N769" s="210">
        <v>0</v>
      </c>
      <c r="O769" s="210">
        <v>0</v>
      </c>
      <c r="P769" s="210">
        <v>0</v>
      </c>
      <c r="Q769" s="210">
        <v>0</v>
      </c>
      <c r="R769" s="210">
        <v>0</v>
      </c>
      <c r="S769" s="210">
        <v>0</v>
      </c>
      <c r="T769" s="210">
        <v>0</v>
      </c>
      <c r="U769" s="210">
        <v>0</v>
      </c>
      <c r="V769" s="210">
        <v>0</v>
      </c>
      <c r="W769" s="210">
        <v>0</v>
      </c>
      <c r="X769" s="210">
        <v>0</v>
      </c>
      <c r="Y769" s="210">
        <v>0</v>
      </c>
      <c r="Z769" s="210">
        <v>0</v>
      </c>
      <c r="AA769" s="210">
        <v>0</v>
      </c>
      <c r="AB769" s="210">
        <v>25</v>
      </c>
      <c r="AC769" s="210">
        <v>25</v>
      </c>
      <c r="AD769" s="210">
        <v>25</v>
      </c>
      <c r="AE769" s="210">
        <v>25</v>
      </c>
      <c r="AF769" s="210">
        <v>25</v>
      </c>
      <c r="AG769" s="210">
        <v>25</v>
      </c>
      <c r="AH769" s="210">
        <v>25</v>
      </c>
      <c r="AI769" s="210">
        <v>25</v>
      </c>
      <c r="AJ769" s="210">
        <v>25</v>
      </c>
      <c r="AK769" s="210">
        <v>25</v>
      </c>
      <c r="AL769" s="210">
        <v>25</v>
      </c>
      <c r="AM769" s="210">
        <v>25</v>
      </c>
      <c r="AN769" s="210">
        <v>25</v>
      </c>
      <c r="AO769" s="210">
        <v>25</v>
      </c>
      <c r="AP769" s="210">
        <v>25</v>
      </c>
      <c r="AQ769" s="210">
        <v>25</v>
      </c>
      <c r="AR769" s="210">
        <v>25</v>
      </c>
      <c r="AS769" s="210">
        <v>25</v>
      </c>
      <c r="AT769" s="210">
        <v>25</v>
      </c>
      <c r="AU769" s="210">
        <v>25</v>
      </c>
      <c r="AV769" s="210">
        <v>25</v>
      </c>
      <c r="AW769" s="210">
        <v>25</v>
      </c>
      <c r="AX769" s="210">
        <v>25</v>
      </c>
      <c r="AY769" s="210">
        <v>25</v>
      </c>
      <c r="AZ769" s="210">
        <v>25</v>
      </c>
      <c r="BA769" s="210">
        <v>25</v>
      </c>
      <c r="BB769" s="210">
        <v>25</v>
      </c>
      <c r="BC769" s="210">
        <v>25</v>
      </c>
      <c r="BD769" s="210">
        <v>25</v>
      </c>
      <c r="BE769" s="210">
        <v>25</v>
      </c>
      <c r="BF769" s="210">
        <v>25</v>
      </c>
      <c r="BG769" s="210">
        <v>25</v>
      </c>
      <c r="BH769" s="210">
        <v>25</v>
      </c>
      <c r="BI769" s="210">
        <v>25</v>
      </c>
      <c r="BJ769" s="210">
        <v>25</v>
      </c>
      <c r="BK769" s="210">
        <v>25</v>
      </c>
      <c r="BL769" s="210">
        <v>25</v>
      </c>
      <c r="BM769" s="210">
        <v>25</v>
      </c>
      <c r="BN769" s="210">
        <v>25</v>
      </c>
      <c r="BO769" s="210">
        <v>25</v>
      </c>
      <c r="BP769" s="210">
        <v>25</v>
      </c>
      <c r="BQ769" s="210">
        <v>25</v>
      </c>
      <c r="BR769" s="210">
        <v>25</v>
      </c>
      <c r="BS769" s="210">
        <v>25</v>
      </c>
      <c r="BT769" s="210">
        <v>25</v>
      </c>
      <c r="BU769" s="210"/>
      <c r="BV769" s="210"/>
      <c r="BW769" s="210"/>
      <c r="BX769" s="210"/>
      <c r="BY769" s="210"/>
      <c r="BZ769" s="210"/>
      <c r="CA769" s="210"/>
      <c r="CB769" s="210"/>
      <c r="CC769" s="210"/>
      <c r="CD769" s="210"/>
      <c r="CE769" s="210"/>
      <c r="CF769" s="210"/>
      <c r="CG769" s="210"/>
      <c r="CH769" s="210"/>
      <c r="CI769" s="210"/>
      <c r="CJ769" s="210"/>
      <c r="CK769" s="210"/>
      <c r="CL769" s="210"/>
      <c r="CM769" s="210"/>
      <c r="CN769" s="210"/>
      <c r="CO769" s="210"/>
      <c r="CP769" s="210"/>
      <c r="CQ769" s="210"/>
      <c r="CR769" s="210"/>
      <c r="CS769" s="144"/>
      <c r="CT769" s="144"/>
    </row>
    <row r="770" spans="1:98" ht="15">
      <c r="A770" s="208" t="s">
        <v>8334</v>
      </c>
      <c r="B770" s="285" t="s">
        <v>7493</v>
      </c>
      <c r="C770" s="209" t="s">
        <v>7491</v>
      </c>
      <c r="D770" s="259"/>
      <c r="E770" s="209" t="s">
        <v>5147</v>
      </c>
      <c r="F770" s="209" t="s">
        <v>38</v>
      </c>
      <c r="G770" s="216" t="s">
        <v>35</v>
      </c>
      <c r="H770" s="209" t="s">
        <v>8271</v>
      </c>
      <c r="I770" s="2"/>
      <c r="J770" s="210">
        <v>0</v>
      </c>
      <c r="K770" s="210">
        <v>0</v>
      </c>
      <c r="L770" s="210">
        <v>0</v>
      </c>
      <c r="M770" s="210">
        <v>0</v>
      </c>
      <c r="N770" s="210">
        <v>0</v>
      </c>
      <c r="O770" s="210">
        <v>2</v>
      </c>
      <c r="P770" s="210">
        <v>2</v>
      </c>
      <c r="Q770" s="210">
        <v>2</v>
      </c>
      <c r="R770" s="210">
        <v>2</v>
      </c>
      <c r="S770" s="210">
        <v>2</v>
      </c>
      <c r="T770" s="210">
        <v>2</v>
      </c>
      <c r="U770" s="210">
        <v>2</v>
      </c>
      <c r="V770" s="210">
        <v>2</v>
      </c>
      <c r="W770" s="210">
        <v>2</v>
      </c>
      <c r="X770" s="210">
        <v>2</v>
      </c>
      <c r="Y770" s="210">
        <v>2</v>
      </c>
      <c r="Z770" s="210">
        <v>2</v>
      </c>
      <c r="AA770" s="210">
        <v>2</v>
      </c>
      <c r="AB770" s="210">
        <v>2</v>
      </c>
      <c r="AC770" s="210">
        <v>2</v>
      </c>
      <c r="AD770" s="210">
        <v>2</v>
      </c>
      <c r="AE770" s="210">
        <v>2</v>
      </c>
      <c r="AF770" s="210">
        <v>2</v>
      </c>
      <c r="AG770" s="210">
        <v>2</v>
      </c>
      <c r="AH770" s="210">
        <v>2</v>
      </c>
      <c r="AI770" s="210">
        <v>2</v>
      </c>
      <c r="AJ770" s="210">
        <v>2</v>
      </c>
      <c r="AK770" s="210">
        <v>2</v>
      </c>
      <c r="AL770" s="210">
        <v>2</v>
      </c>
      <c r="AM770" s="210">
        <v>2</v>
      </c>
      <c r="AN770" s="210">
        <v>2</v>
      </c>
      <c r="AO770" s="210">
        <v>2</v>
      </c>
      <c r="AP770" s="210">
        <v>2</v>
      </c>
      <c r="AQ770" s="210">
        <v>2</v>
      </c>
      <c r="AR770" s="210">
        <v>2</v>
      </c>
      <c r="AS770" s="210">
        <v>2</v>
      </c>
      <c r="AT770" s="210">
        <v>2</v>
      </c>
      <c r="AU770" s="210">
        <v>2</v>
      </c>
      <c r="AV770" s="210">
        <v>2</v>
      </c>
      <c r="AW770" s="210">
        <v>2</v>
      </c>
      <c r="AX770" s="210">
        <v>2</v>
      </c>
      <c r="AY770" s="210">
        <v>2</v>
      </c>
      <c r="AZ770" s="210">
        <v>2</v>
      </c>
      <c r="BA770" s="210">
        <v>2</v>
      </c>
      <c r="BB770" s="210">
        <v>2</v>
      </c>
      <c r="BC770" s="210">
        <v>2</v>
      </c>
      <c r="BD770" s="210">
        <v>2</v>
      </c>
      <c r="BE770" s="210">
        <v>2</v>
      </c>
      <c r="BF770" s="210">
        <v>2</v>
      </c>
      <c r="BG770" s="210">
        <v>2</v>
      </c>
      <c r="BH770" s="210">
        <v>2</v>
      </c>
      <c r="BI770" s="210">
        <v>2</v>
      </c>
      <c r="BJ770" s="210">
        <v>2</v>
      </c>
      <c r="BK770" s="210">
        <v>2</v>
      </c>
      <c r="BL770" s="210">
        <v>2</v>
      </c>
      <c r="BM770" s="210">
        <v>2</v>
      </c>
      <c r="BN770" s="210">
        <v>2</v>
      </c>
      <c r="BO770" s="210">
        <v>2</v>
      </c>
      <c r="BP770" s="210">
        <v>2</v>
      </c>
      <c r="BQ770" s="210">
        <v>2</v>
      </c>
      <c r="BR770" s="210">
        <v>2</v>
      </c>
      <c r="BS770" s="210">
        <v>2</v>
      </c>
      <c r="BT770" s="210">
        <v>2</v>
      </c>
      <c r="BU770" s="210"/>
      <c r="BV770" s="210"/>
      <c r="BW770" s="210"/>
      <c r="BX770" s="210"/>
      <c r="BY770" s="210"/>
      <c r="BZ770" s="210"/>
      <c r="CA770" s="210"/>
      <c r="CB770" s="210"/>
      <c r="CC770" s="210"/>
      <c r="CD770" s="210"/>
      <c r="CE770" s="210"/>
      <c r="CF770" s="210"/>
      <c r="CG770" s="210"/>
      <c r="CH770" s="210"/>
      <c r="CI770" s="210"/>
      <c r="CJ770" s="210"/>
      <c r="CK770" s="210"/>
      <c r="CL770" s="210"/>
      <c r="CM770" s="210"/>
      <c r="CN770" s="210"/>
      <c r="CO770" s="210"/>
      <c r="CP770" s="210"/>
      <c r="CQ770" s="210"/>
      <c r="CR770" s="210"/>
      <c r="CS770" s="144"/>
      <c r="CT770" s="144"/>
    </row>
    <row r="771" spans="1:98" ht="15">
      <c r="A771" s="208" t="s">
        <v>8334</v>
      </c>
      <c r="B771" s="285" t="s">
        <v>7493</v>
      </c>
      <c r="C771" s="209" t="s">
        <v>7491</v>
      </c>
      <c r="D771" s="259"/>
      <c r="E771" s="209" t="s">
        <v>5135</v>
      </c>
      <c r="F771" s="209" t="s">
        <v>38</v>
      </c>
      <c r="G771" s="216" t="s">
        <v>35</v>
      </c>
      <c r="H771" s="209" t="s">
        <v>8271</v>
      </c>
      <c r="I771" s="2"/>
      <c r="J771" s="210">
        <v>0</v>
      </c>
      <c r="K771" s="210">
        <v>0</v>
      </c>
      <c r="L771" s="210">
        <v>0</v>
      </c>
      <c r="M771" s="210">
        <v>0</v>
      </c>
      <c r="N771" s="210">
        <v>0</v>
      </c>
      <c r="O771" s="210">
        <v>0</v>
      </c>
      <c r="P771" s="210">
        <v>0</v>
      </c>
      <c r="Q771" s="210">
        <v>0</v>
      </c>
      <c r="R771" s="210">
        <v>0</v>
      </c>
      <c r="S771" s="210">
        <v>0</v>
      </c>
      <c r="T771" s="210">
        <v>0</v>
      </c>
      <c r="U771" s="210">
        <v>0</v>
      </c>
      <c r="V771" s="210">
        <v>0</v>
      </c>
      <c r="W771" s="210">
        <v>0</v>
      </c>
      <c r="X771" s="210">
        <v>0</v>
      </c>
      <c r="Y771" s="210">
        <v>0</v>
      </c>
      <c r="Z771" s="210">
        <v>0</v>
      </c>
      <c r="AA771" s="210">
        <v>0</v>
      </c>
      <c r="AB771" s="210">
        <v>0</v>
      </c>
      <c r="AC771" s="210">
        <v>51</v>
      </c>
      <c r="AD771" s="210">
        <v>51</v>
      </c>
      <c r="AE771" s="210">
        <v>51</v>
      </c>
      <c r="AF771" s="210">
        <v>51</v>
      </c>
      <c r="AG771" s="210">
        <v>51</v>
      </c>
      <c r="AH771" s="210">
        <v>51</v>
      </c>
      <c r="AI771" s="210">
        <v>51</v>
      </c>
      <c r="AJ771" s="210">
        <v>51</v>
      </c>
      <c r="AK771" s="210">
        <v>51</v>
      </c>
      <c r="AL771" s="210">
        <v>51</v>
      </c>
      <c r="AM771" s="210">
        <v>51</v>
      </c>
      <c r="AN771" s="210">
        <v>51</v>
      </c>
      <c r="AO771" s="210">
        <v>51</v>
      </c>
      <c r="AP771" s="210">
        <v>51</v>
      </c>
      <c r="AQ771" s="210">
        <v>51</v>
      </c>
      <c r="AR771" s="210">
        <v>51</v>
      </c>
      <c r="AS771" s="210">
        <v>51</v>
      </c>
      <c r="AT771" s="210">
        <v>51</v>
      </c>
      <c r="AU771" s="210">
        <v>51</v>
      </c>
      <c r="AV771" s="210">
        <v>51</v>
      </c>
      <c r="AW771" s="210">
        <v>51</v>
      </c>
      <c r="AX771" s="210">
        <v>51</v>
      </c>
      <c r="AY771" s="210">
        <v>51</v>
      </c>
      <c r="AZ771" s="210">
        <v>51</v>
      </c>
      <c r="BA771" s="210">
        <v>51</v>
      </c>
      <c r="BB771" s="210">
        <v>51</v>
      </c>
      <c r="BC771" s="210">
        <v>51</v>
      </c>
      <c r="BD771" s="210">
        <v>51</v>
      </c>
      <c r="BE771" s="210">
        <v>51</v>
      </c>
      <c r="BF771" s="210">
        <v>51</v>
      </c>
      <c r="BG771" s="210">
        <v>51</v>
      </c>
      <c r="BH771" s="210">
        <v>51</v>
      </c>
      <c r="BI771" s="210">
        <v>51</v>
      </c>
      <c r="BJ771" s="210">
        <v>51</v>
      </c>
      <c r="BK771" s="210">
        <v>51</v>
      </c>
      <c r="BL771" s="210">
        <v>51</v>
      </c>
      <c r="BM771" s="210">
        <v>51</v>
      </c>
      <c r="BN771" s="210">
        <v>51</v>
      </c>
      <c r="BO771" s="210">
        <v>51</v>
      </c>
      <c r="BP771" s="210">
        <v>51</v>
      </c>
      <c r="BQ771" s="210">
        <v>51</v>
      </c>
      <c r="BR771" s="210">
        <v>51</v>
      </c>
      <c r="BS771" s="210">
        <v>51</v>
      </c>
      <c r="BT771" s="210">
        <v>51</v>
      </c>
      <c r="BU771" s="210"/>
      <c r="BV771" s="210"/>
      <c r="BW771" s="210"/>
      <c r="BX771" s="210"/>
      <c r="BY771" s="210"/>
      <c r="BZ771" s="210"/>
      <c r="CA771" s="210"/>
      <c r="CB771" s="210"/>
      <c r="CC771" s="210"/>
      <c r="CD771" s="210"/>
      <c r="CE771" s="210"/>
      <c r="CF771" s="210"/>
      <c r="CG771" s="210"/>
      <c r="CH771" s="210"/>
      <c r="CI771" s="210"/>
      <c r="CJ771" s="210"/>
      <c r="CK771" s="210"/>
      <c r="CL771" s="210"/>
      <c r="CM771" s="210"/>
      <c r="CN771" s="210"/>
      <c r="CO771" s="210"/>
      <c r="CP771" s="210"/>
      <c r="CQ771" s="210"/>
      <c r="CR771" s="210"/>
      <c r="CS771" s="144"/>
      <c r="CT771" s="144"/>
    </row>
    <row r="772" spans="1:98" ht="15">
      <c r="A772" s="208" t="s">
        <v>8334</v>
      </c>
      <c r="B772" s="285" t="s">
        <v>1095</v>
      </c>
      <c r="C772" s="209" t="s">
        <v>562</v>
      </c>
      <c r="D772" s="259"/>
      <c r="E772" s="209" t="s">
        <v>2</v>
      </c>
      <c r="F772" s="209" t="s">
        <v>38</v>
      </c>
      <c r="G772" s="216" t="s">
        <v>35</v>
      </c>
      <c r="H772" s="209" t="s">
        <v>8271</v>
      </c>
      <c r="I772" s="2"/>
      <c r="J772" s="210">
        <v>0</v>
      </c>
      <c r="K772" s="210">
        <v>0</v>
      </c>
      <c r="L772" s="210">
        <v>0</v>
      </c>
      <c r="M772" s="210">
        <v>0</v>
      </c>
      <c r="N772" s="210">
        <v>0</v>
      </c>
      <c r="O772" s="210">
        <v>0</v>
      </c>
      <c r="P772" s="210">
        <v>0.75</v>
      </c>
      <c r="Q772" s="210">
        <v>0.75</v>
      </c>
      <c r="R772" s="210">
        <v>0.75</v>
      </c>
      <c r="S772" s="210">
        <v>0.75</v>
      </c>
      <c r="T772" s="210">
        <v>0.75</v>
      </c>
      <c r="U772" s="210">
        <v>0.75</v>
      </c>
      <c r="V772" s="210">
        <v>0.75</v>
      </c>
      <c r="W772" s="210">
        <v>0.75</v>
      </c>
      <c r="X772" s="210">
        <v>0.75</v>
      </c>
      <c r="Y772" s="210">
        <v>0.75</v>
      </c>
      <c r="Z772" s="210">
        <v>0.75</v>
      </c>
      <c r="AA772" s="210">
        <v>0.75</v>
      </c>
      <c r="AB772" s="210">
        <v>0.75</v>
      </c>
      <c r="AC772" s="210">
        <v>0.75</v>
      </c>
      <c r="AD772" s="210">
        <v>0.75</v>
      </c>
      <c r="AE772" s="210">
        <v>0.75</v>
      </c>
      <c r="AF772" s="210">
        <v>0.75</v>
      </c>
      <c r="AG772" s="210">
        <v>0.75</v>
      </c>
      <c r="AH772" s="210">
        <v>0.75</v>
      </c>
      <c r="AI772" s="210">
        <v>0.75</v>
      </c>
      <c r="AJ772" s="210">
        <v>0.75</v>
      </c>
      <c r="AK772" s="210">
        <v>0.75</v>
      </c>
      <c r="AL772" s="210">
        <v>0.75</v>
      </c>
      <c r="AM772" s="210">
        <v>0.75</v>
      </c>
      <c r="AN772" s="210">
        <v>0.75</v>
      </c>
      <c r="AO772" s="210">
        <v>0.75</v>
      </c>
      <c r="AP772" s="210">
        <v>0.75</v>
      </c>
      <c r="AQ772" s="210">
        <v>0.75</v>
      </c>
      <c r="AR772" s="210">
        <v>0.75</v>
      </c>
      <c r="AS772" s="210">
        <v>0.75</v>
      </c>
      <c r="AT772" s="210">
        <v>0.75</v>
      </c>
      <c r="AU772" s="210">
        <v>0.75</v>
      </c>
      <c r="AV772" s="210">
        <v>0.75</v>
      </c>
      <c r="AW772" s="210">
        <v>0.75</v>
      </c>
      <c r="AX772" s="210">
        <v>0.75</v>
      </c>
      <c r="AY772" s="210">
        <v>0.75</v>
      </c>
      <c r="AZ772" s="210">
        <v>0.75</v>
      </c>
      <c r="BA772" s="210">
        <v>0.75</v>
      </c>
      <c r="BB772" s="210">
        <v>0.75</v>
      </c>
      <c r="BC772" s="210">
        <v>0.75</v>
      </c>
      <c r="BD772" s="210">
        <v>0.75</v>
      </c>
      <c r="BE772" s="210">
        <v>0.75</v>
      </c>
      <c r="BF772" s="210">
        <v>0.75</v>
      </c>
      <c r="BG772" s="210">
        <v>0.75</v>
      </c>
      <c r="BH772" s="210">
        <v>0.75</v>
      </c>
      <c r="BI772" s="210">
        <v>0.75</v>
      </c>
      <c r="BJ772" s="210">
        <v>0.75</v>
      </c>
      <c r="BK772" s="210">
        <v>0.75</v>
      </c>
      <c r="BL772" s="210">
        <v>0.75</v>
      </c>
      <c r="BM772" s="210">
        <v>0.75</v>
      </c>
      <c r="BN772" s="210">
        <v>0.75</v>
      </c>
      <c r="BO772" s="210">
        <v>0.75</v>
      </c>
      <c r="BP772" s="210">
        <v>0.75</v>
      </c>
      <c r="BQ772" s="210">
        <v>0.75</v>
      </c>
      <c r="BR772" s="210">
        <v>0.75</v>
      </c>
      <c r="BS772" s="210">
        <v>0.75</v>
      </c>
      <c r="BT772" s="210">
        <v>0.75</v>
      </c>
      <c r="BU772" s="210"/>
      <c r="BV772" s="210"/>
      <c r="BW772" s="210"/>
      <c r="BX772" s="210"/>
      <c r="BY772" s="210"/>
      <c r="BZ772" s="210"/>
      <c r="CA772" s="210"/>
      <c r="CB772" s="210"/>
      <c r="CC772" s="210"/>
      <c r="CD772" s="210"/>
      <c r="CE772" s="210"/>
      <c r="CF772" s="210"/>
      <c r="CG772" s="210"/>
      <c r="CH772" s="210"/>
      <c r="CI772" s="210"/>
      <c r="CJ772" s="210"/>
      <c r="CK772" s="210"/>
      <c r="CL772" s="210"/>
      <c r="CM772" s="210"/>
      <c r="CN772" s="210"/>
      <c r="CO772" s="210"/>
      <c r="CP772" s="210"/>
      <c r="CQ772" s="210"/>
      <c r="CR772" s="210"/>
      <c r="CS772" s="144"/>
      <c r="CT772" s="144"/>
    </row>
    <row r="773" spans="1:98" ht="15">
      <c r="A773" s="208" t="s">
        <v>8334</v>
      </c>
      <c r="B773" s="285" t="s">
        <v>20</v>
      </c>
      <c r="C773" s="209" t="s">
        <v>559</v>
      </c>
      <c r="D773" s="259"/>
      <c r="E773" s="209" t="s">
        <v>2594</v>
      </c>
      <c r="F773" s="209" t="s">
        <v>38</v>
      </c>
      <c r="G773" s="216" t="s">
        <v>35</v>
      </c>
      <c r="H773" s="209" t="s">
        <v>8271</v>
      </c>
      <c r="I773" s="2"/>
      <c r="J773" s="210">
        <v>0</v>
      </c>
      <c r="K773" s="210">
        <v>0</v>
      </c>
      <c r="L773" s="210">
        <v>0</v>
      </c>
      <c r="M773" s="210">
        <v>0</v>
      </c>
      <c r="N773" s="210">
        <v>0</v>
      </c>
      <c r="O773" s="210">
        <v>0</v>
      </c>
      <c r="P773" s="210">
        <v>1</v>
      </c>
      <c r="Q773" s="210">
        <v>1</v>
      </c>
      <c r="R773" s="210">
        <v>1</v>
      </c>
      <c r="S773" s="210">
        <v>1</v>
      </c>
      <c r="T773" s="210">
        <v>1</v>
      </c>
      <c r="U773" s="210">
        <v>1</v>
      </c>
      <c r="V773" s="210">
        <v>1</v>
      </c>
      <c r="W773" s="210">
        <v>1</v>
      </c>
      <c r="X773" s="210">
        <v>1</v>
      </c>
      <c r="Y773" s="210">
        <v>1</v>
      </c>
      <c r="Z773" s="210">
        <v>1</v>
      </c>
      <c r="AA773" s="210">
        <v>1</v>
      </c>
      <c r="AB773" s="210">
        <v>1</v>
      </c>
      <c r="AC773" s="210">
        <v>1</v>
      </c>
      <c r="AD773" s="210">
        <v>1</v>
      </c>
      <c r="AE773" s="210">
        <v>1</v>
      </c>
      <c r="AF773" s="210">
        <v>1</v>
      </c>
      <c r="AG773" s="210">
        <v>1</v>
      </c>
      <c r="AH773" s="210">
        <v>1</v>
      </c>
      <c r="AI773" s="210">
        <v>1</v>
      </c>
      <c r="AJ773" s="210">
        <v>1</v>
      </c>
      <c r="AK773" s="210">
        <v>1</v>
      </c>
      <c r="AL773" s="210">
        <v>1</v>
      </c>
      <c r="AM773" s="210">
        <v>1</v>
      </c>
      <c r="AN773" s="210">
        <v>1</v>
      </c>
      <c r="AO773" s="210">
        <v>1</v>
      </c>
      <c r="AP773" s="210">
        <v>1</v>
      </c>
      <c r="AQ773" s="210">
        <v>1</v>
      </c>
      <c r="AR773" s="210">
        <v>1</v>
      </c>
      <c r="AS773" s="210">
        <v>1</v>
      </c>
      <c r="AT773" s="210">
        <v>1</v>
      </c>
      <c r="AU773" s="210">
        <v>1</v>
      </c>
      <c r="AV773" s="210">
        <v>1</v>
      </c>
      <c r="AW773" s="210">
        <v>1</v>
      </c>
      <c r="AX773" s="210">
        <v>1</v>
      </c>
      <c r="AY773" s="210">
        <v>1</v>
      </c>
      <c r="AZ773" s="210">
        <v>1</v>
      </c>
      <c r="BA773" s="210">
        <v>1</v>
      </c>
      <c r="BB773" s="210">
        <v>1</v>
      </c>
      <c r="BC773" s="210">
        <v>1</v>
      </c>
      <c r="BD773" s="210">
        <v>1</v>
      </c>
      <c r="BE773" s="210">
        <v>1</v>
      </c>
      <c r="BF773" s="210">
        <v>1</v>
      </c>
      <c r="BG773" s="210">
        <v>1</v>
      </c>
      <c r="BH773" s="210">
        <v>1</v>
      </c>
      <c r="BI773" s="210">
        <v>1</v>
      </c>
      <c r="BJ773" s="210">
        <v>1</v>
      </c>
      <c r="BK773" s="210">
        <v>1</v>
      </c>
      <c r="BL773" s="210">
        <v>1</v>
      </c>
      <c r="BM773" s="210">
        <v>1</v>
      </c>
      <c r="BN773" s="210">
        <v>1</v>
      </c>
      <c r="BO773" s="210">
        <v>1</v>
      </c>
      <c r="BP773" s="210">
        <v>1</v>
      </c>
      <c r="BQ773" s="210">
        <v>1</v>
      </c>
      <c r="BR773" s="210">
        <v>1</v>
      </c>
      <c r="BS773" s="210">
        <v>1</v>
      </c>
      <c r="BT773" s="210">
        <v>1</v>
      </c>
      <c r="BU773" s="210"/>
      <c r="BV773" s="210"/>
      <c r="BW773" s="210"/>
      <c r="BX773" s="210"/>
      <c r="BY773" s="210"/>
      <c r="BZ773" s="210"/>
      <c r="CA773" s="210"/>
      <c r="CB773" s="210"/>
      <c r="CC773" s="210"/>
      <c r="CD773" s="210"/>
      <c r="CE773" s="210"/>
      <c r="CF773" s="210"/>
      <c r="CG773" s="210"/>
      <c r="CH773" s="210"/>
      <c r="CI773" s="210"/>
      <c r="CJ773" s="210"/>
      <c r="CK773" s="210"/>
      <c r="CL773" s="210"/>
      <c r="CM773" s="210"/>
      <c r="CN773" s="210"/>
      <c r="CO773" s="210"/>
      <c r="CP773" s="210"/>
      <c r="CQ773" s="210"/>
      <c r="CR773" s="210"/>
      <c r="CS773" s="144" t="s">
        <v>557</v>
      </c>
      <c r="CT773" s="144"/>
    </row>
    <row r="774" spans="1:98" ht="15">
      <c r="A774" s="208" t="s">
        <v>8334</v>
      </c>
      <c r="B774" s="285" t="s">
        <v>20</v>
      </c>
      <c r="C774" s="209" t="s">
        <v>559</v>
      </c>
      <c r="D774" s="259"/>
      <c r="E774" s="209" t="s">
        <v>2595</v>
      </c>
      <c r="F774" s="209" t="s">
        <v>38</v>
      </c>
      <c r="G774" s="216" t="s">
        <v>35</v>
      </c>
      <c r="H774" s="209" t="s">
        <v>8271</v>
      </c>
      <c r="I774" s="2"/>
      <c r="J774" s="210">
        <v>0</v>
      </c>
      <c r="K774" s="210">
        <v>0</v>
      </c>
      <c r="L774" s="210">
        <v>0</v>
      </c>
      <c r="M774" s="210">
        <v>0</v>
      </c>
      <c r="N774" s="210">
        <v>0</v>
      </c>
      <c r="O774" s="210">
        <v>0</v>
      </c>
      <c r="P774" s="210">
        <v>1</v>
      </c>
      <c r="Q774" s="210">
        <v>1</v>
      </c>
      <c r="R774" s="210">
        <v>1</v>
      </c>
      <c r="S774" s="210">
        <v>1</v>
      </c>
      <c r="T774" s="210">
        <v>1</v>
      </c>
      <c r="U774" s="210">
        <v>1</v>
      </c>
      <c r="V774" s="210">
        <v>1</v>
      </c>
      <c r="W774" s="210">
        <v>1</v>
      </c>
      <c r="X774" s="210">
        <v>1</v>
      </c>
      <c r="Y774" s="210">
        <v>1</v>
      </c>
      <c r="Z774" s="210">
        <v>1</v>
      </c>
      <c r="AA774" s="210">
        <v>1</v>
      </c>
      <c r="AB774" s="210">
        <v>1</v>
      </c>
      <c r="AC774" s="210">
        <v>1</v>
      </c>
      <c r="AD774" s="210">
        <v>1</v>
      </c>
      <c r="AE774" s="210">
        <v>1</v>
      </c>
      <c r="AF774" s="210">
        <v>1</v>
      </c>
      <c r="AG774" s="210">
        <v>1</v>
      </c>
      <c r="AH774" s="210">
        <v>1</v>
      </c>
      <c r="AI774" s="210">
        <v>1</v>
      </c>
      <c r="AJ774" s="210">
        <v>1</v>
      </c>
      <c r="AK774" s="210">
        <v>1</v>
      </c>
      <c r="AL774" s="210">
        <v>1</v>
      </c>
      <c r="AM774" s="210">
        <v>1</v>
      </c>
      <c r="AN774" s="210">
        <v>1</v>
      </c>
      <c r="AO774" s="210">
        <v>1</v>
      </c>
      <c r="AP774" s="210">
        <v>1</v>
      </c>
      <c r="AQ774" s="210">
        <v>1</v>
      </c>
      <c r="AR774" s="210">
        <v>1</v>
      </c>
      <c r="AS774" s="210">
        <v>1</v>
      </c>
      <c r="AT774" s="210">
        <v>1</v>
      </c>
      <c r="AU774" s="210">
        <v>1</v>
      </c>
      <c r="AV774" s="210">
        <v>1</v>
      </c>
      <c r="AW774" s="210">
        <v>1</v>
      </c>
      <c r="AX774" s="210">
        <v>1</v>
      </c>
      <c r="AY774" s="210">
        <v>1</v>
      </c>
      <c r="AZ774" s="210">
        <v>1</v>
      </c>
      <c r="BA774" s="210">
        <v>1</v>
      </c>
      <c r="BB774" s="210">
        <v>1</v>
      </c>
      <c r="BC774" s="210">
        <v>1</v>
      </c>
      <c r="BD774" s="210">
        <v>1</v>
      </c>
      <c r="BE774" s="210">
        <v>1</v>
      </c>
      <c r="BF774" s="210">
        <v>1</v>
      </c>
      <c r="BG774" s="210">
        <v>1</v>
      </c>
      <c r="BH774" s="210">
        <v>1</v>
      </c>
      <c r="BI774" s="210">
        <v>1</v>
      </c>
      <c r="BJ774" s="210">
        <v>1</v>
      </c>
      <c r="BK774" s="210">
        <v>1</v>
      </c>
      <c r="BL774" s="210">
        <v>1</v>
      </c>
      <c r="BM774" s="210">
        <v>1</v>
      </c>
      <c r="BN774" s="210">
        <v>1</v>
      </c>
      <c r="BO774" s="210">
        <v>1</v>
      </c>
      <c r="BP774" s="210">
        <v>1</v>
      </c>
      <c r="BQ774" s="210">
        <v>1</v>
      </c>
      <c r="BR774" s="210">
        <v>1</v>
      </c>
      <c r="BS774" s="210">
        <v>1</v>
      </c>
      <c r="BT774" s="210">
        <v>1</v>
      </c>
      <c r="BU774" s="210"/>
      <c r="BV774" s="210"/>
      <c r="BW774" s="210"/>
      <c r="BX774" s="210"/>
      <c r="BY774" s="210"/>
      <c r="BZ774" s="210"/>
      <c r="CA774" s="210"/>
      <c r="CB774" s="210"/>
      <c r="CC774" s="210"/>
      <c r="CD774" s="210"/>
      <c r="CE774" s="210"/>
      <c r="CF774" s="210"/>
      <c r="CG774" s="210"/>
      <c r="CH774" s="210"/>
      <c r="CI774" s="210"/>
      <c r="CJ774" s="210"/>
      <c r="CK774" s="210"/>
      <c r="CL774" s="210"/>
      <c r="CM774" s="210"/>
      <c r="CN774" s="210"/>
      <c r="CO774" s="210"/>
      <c r="CP774" s="210"/>
      <c r="CQ774" s="210"/>
      <c r="CR774" s="210"/>
      <c r="CS774" s="144" t="s">
        <v>557</v>
      </c>
      <c r="CT774" s="144"/>
    </row>
    <row r="775" spans="1:98" ht="15">
      <c r="A775" s="208" t="s">
        <v>8334</v>
      </c>
      <c r="B775" s="285" t="s">
        <v>20</v>
      </c>
      <c r="C775" s="209" t="s">
        <v>559</v>
      </c>
      <c r="D775" s="259"/>
      <c r="E775" s="209" t="s">
        <v>2597</v>
      </c>
      <c r="F775" s="209" t="s">
        <v>38</v>
      </c>
      <c r="G775" s="216" t="s">
        <v>35</v>
      </c>
      <c r="H775" s="209" t="s">
        <v>8271</v>
      </c>
      <c r="I775" s="2"/>
      <c r="J775" s="210">
        <v>0</v>
      </c>
      <c r="K775" s="210">
        <v>0</v>
      </c>
      <c r="L775" s="210">
        <v>0</v>
      </c>
      <c r="M775" s="210">
        <v>0</v>
      </c>
      <c r="N775" s="210">
        <v>0</v>
      </c>
      <c r="O775" s="210">
        <v>0</v>
      </c>
      <c r="P775" s="210">
        <v>0</v>
      </c>
      <c r="Q775" s="210">
        <v>0</v>
      </c>
      <c r="R775" s="210">
        <v>0</v>
      </c>
      <c r="S775" s="210">
        <v>0</v>
      </c>
      <c r="T775" s="210">
        <v>0</v>
      </c>
      <c r="U775" s="210">
        <v>0</v>
      </c>
      <c r="V775" s="210">
        <v>0</v>
      </c>
      <c r="W775" s="210">
        <v>0</v>
      </c>
      <c r="X775" s="210">
        <v>0</v>
      </c>
      <c r="Y775" s="210">
        <v>0</v>
      </c>
      <c r="Z775" s="210">
        <v>1</v>
      </c>
      <c r="AA775" s="210">
        <v>1</v>
      </c>
      <c r="AB775" s="210">
        <v>1</v>
      </c>
      <c r="AC775" s="210">
        <v>1</v>
      </c>
      <c r="AD775" s="210">
        <v>1</v>
      </c>
      <c r="AE775" s="210">
        <v>1</v>
      </c>
      <c r="AF775" s="210">
        <v>1</v>
      </c>
      <c r="AG775" s="210">
        <v>1</v>
      </c>
      <c r="AH775" s="210">
        <v>1</v>
      </c>
      <c r="AI775" s="210">
        <v>1</v>
      </c>
      <c r="AJ775" s="210">
        <v>1</v>
      </c>
      <c r="AK775" s="210">
        <v>1</v>
      </c>
      <c r="AL775" s="210">
        <v>1</v>
      </c>
      <c r="AM775" s="210">
        <v>1</v>
      </c>
      <c r="AN775" s="210">
        <v>1</v>
      </c>
      <c r="AO775" s="210">
        <v>1</v>
      </c>
      <c r="AP775" s="210">
        <v>1</v>
      </c>
      <c r="AQ775" s="210">
        <v>1</v>
      </c>
      <c r="AR775" s="210">
        <v>1</v>
      </c>
      <c r="AS775" s="210">
        <v>1</v>
      </c>
      <c r="AT775" s="210">
        <v>1</v>
      </c>
      <c r="AU775" s="210">
        <v>1</v>
      </c>
      <c r="AV775" s="210">
        <v>1</v>
      </c>
      <c r="AW775" s="210">
        <v>1</v>
      </c>
      <c r="AX775" s="210">
        <v>1</v>
      </c>
      <c r="AY775" s="210">
        <v>1</v>
      </c>
      <c r="AZ775" s="210">
        <v>1</v>
      </c>
      <c r="BA775" s="210">
        <v>1</v>
      </c>
      <c r="BB775" s="210">
        <v>1</v>
      </c>
      <c r="BC775" s="210">
        <v>1</v>
      </c>
      <c r="BD775" s="210">
        <v>1</v>
      </c>
      <c r="BE775" s="210">
        <v>1</v>
      </c>
      <c r="BF775" s="210">
        <v>1</v>
      </c>
      <c r="BG775" s="210">
        <v>1</v>
      </c>
      <c r="BH775" s="210">
        <v>1</v>
      </c>
      <c r="BI775" s="210">
        <v>1</v>
      </c>
      <c r="BJ775" s="210">
        <v>1</v>
      </c>
      <c r="BK775" s="210">
        <v>1</v>
      </c>
      <c r="BL775" s="210">
        <v>1</v>
      </c>
      <c r="BM775" s="210">
        <v>1</v>
      </c>
      <c r="BN775" s="210">
        <v>1</v>
      </c>
      <c r="BO775" s="210">
        <v>1</v>
      </c>
      <c r="BP775" s="210">
        <v>1</v>
      </c>
      <c r="BQ775" s="210">
        <v>1</v>
      </c>
      <c r="BR775" s="210">
        <v>1</v>
      </c>
      <c r="BS775" s="210">
        <v>1</v>
      </c>
      <c r="BT775" s="210">
        <v>1</v>
      </c>
      <c r="BU775" s="210"/>
      <c r="BV775" s="210"/>
      <c r="BW775" s="210"/>
      <c r="BX775" s="210"/>
      <c r="BY775" s="210"/>
      <c r="BZ775" s="210"/>
      <c r="CA775" s="210"/>
      <c r="CB775" s="210"/>
      <c r="CC775" s="210"/>
      <c r="CD775" s="210"/>
      <c r="CE775" s="210"/>
      <c r="CF775" s="210"/>
      <c r="CG775" s="210"/>
      <c r="CH775" s="210"/>
      <c r="CI775" s="210"/>
      <c r="CJ775" s="210"/>
      <c r="CK775" s="210"/>
      <c r="CL775" s="210"/>
      <c r="CM775" s="210"/>
      <c r="CN775" s="210"/>
      <c r="CO775" s="210"/>
      <c r="CP775" s="210"/>
      <c r="CQ775" s="210"/>
      <c r="CR775" s="210"/>
      <c r="CS775" s="144" t="s">
        <v>557</v>
      </c>
      <c r="CT775" s="144"/>
    </row>
    <row r="776" spans="1:98" ht="15">
      <c r="A776" s="208" t="s">
        <v>8334</v>
      </c>
      <c r="B776" s="285" t="s">
        <v>20</v>
      </c>
      <c r="C776" s="209" t="s">
        <v>559</v>
      </c>
      <c r="D776" s="259"/>
      <c r="E776" s="209" t="s">
        <v>2598</v>
      </c>
      <c r="F776" s="209" t="s">
        <v>38</v>
      </c>
      <c r="G776" s="216" t="s">
        <v>35</v>
      </c>
      <c r="H776" s="209" t="s">
        <v>8271</v>
      </c>
      <c r="I776" s="2"/>
      <c r="J776" s="210">
        <v>0</v>
      </c>
      <c r="K776" s="210">
        <v>0</v>
      </c>
      <c r="L776" s="210">
        <v>0</v>
      </c>
      <c r="M776" s="210">
        <v>0</v>
      </c>
      <c r="N776" s="210">
        <v>0</v>
      </c>
      <c r="O776" s="210">
        <v>0</v>
      </c>
      <c r="P776" s="210">
        <v>0</v>
      </c>
      <c r="Q776" s="210">
        <v>0</v>
      </c>
      <c r="R776" s="210">
        <v>0</v>
      </c>
      <c r="S776" s="210">
        <v>0</v>
      </c>
      <c r="T776" s="210">
        <v>1</v>
      </c>
      <c r="U776" s="210">
        <v>1</v>
      </c>
      <c r="V776" s="210">
        <v>1</v>
      </c>
      <c r="W776" s="210">
        <v>1</v>
      </c>
      <c r="X776" s="210">
        <v>1</v>
      </c>
      <c r="Y776" s="210">
        <v>1</v>
      </c>
      <c r="Z776" s="210">
        <v>1</v>
      </c>
      <c r="AA776" s="210">
        <v>1</v>
      </c>
      <c r="AB776" s="210">
        <v>1</v>
      </c>
      <c r="AC776" s="210">
        <v>1</v>
      </c>
      <c r="AD776" s="210">
        <v>1</v>
      </c>
      <c r="AE776" s="210">
        <v>1</v>
      </c>
      <c r="AF776" s="210">
        <v>1</v>
      </c>
      <c r="AG776" s="210">
        <v>1</v>
      </c>
      <c r="AH776" s="210">
        <v>1</v>
      </c>
      <c r="AI776" s="210">
        <v>1</v>
      </c>
      <c r="AJ776" s="210">
        <v>1</v>
      </c>
      <c r="AK776" s="210">
        <v>1</v>
      </c>
      <c r="AL776" s="210">
        <v>1</v>
      </c>
      <c r="AM776" s="210">
        <v>1</v>
      </c>
      <c r="AN776" s="210">
        <v>1</v>
      </c>
      <c r="AO776" s="210">
        <v>1</v>
      </c>
      <c r="AP776" s="210">
        <v>1</v>
      </c>
      <c r="AQ776" s="210">
        <v>1</v>
      </c>
      <c r="AR776" s="210">
        <v>1</v>
      </c>
      <c r="AS776" s="210">
        <v>1</v>
      </c>
      <c r="AT776" s="210">
        <v>1</v>
      </c>
      <c r="AU776" s="210">
        <v>1</v>
      </c>
      <c r="AV776" s="210">
        <v>1</v>
      </c>
      <c r="AW776" s="210">
        <v>1</v>
      </c>
      <c r="AX776" s="210">
        <v>1</v>
      </c>
      <c r="AY776" s="210">
        <v>1</v>
      </c>
      <c r="AZ776" s="210">
        <v>1</v>
      </c>
      <c r="BA776" s="210">
        <v>1</v>
      </c>
      <c r="BB776" s="210">
        <v>1</v>
      </c>
      <c r="BC776" s="210">
        <v>1</v>
      </c>
      <c r="BD776" s="210">
        <v>1</v>
      </c>
      <c r="BE776" s="210">
        <v>1</v>
      </c>
      <c r="BF776" s="210">
        <v>1</v>
      </c>
      <c r="BG776" s="210">
        <v>1</v>
      </c>
      <c r="BH776" s="210">
        <v>1</v>
      </c>
      <c r="BI776" s="210">
        <v>1</v>
      </c>
      <c r="BJ776" s="210">
        <v>1</v>
      </c>
      <c r="BK776" s="210">
        <v>1</v>
      </c>
      <c r="BL776" s="210">
        <v>1</v>
      </c>
      <c r="BM776" s="210">
        <v>1</v>
      </c>
      <c r="BN776" s="210">
        <v>1</v>
      </c>
      <c r="BO776" s="210">
        <v>1</v>
      </c>
      <c r="BP776" s="210">
        <v>1</v>
      </c>
      <c r="BQ776" s="210">
        <v>1</v>
      </c>
      <c r="BR776" s="210">
        <v>1</v>
      </c>
      <c r="BS776" s="210">
        <v>1</v>
      </c>
      <c r="BT776" s="210">
        <v>1</v>
      </c>
      <c r="BU776" s="210"/>
      <c r="BV776" s="210"/>
      <c r="BW776" s="210"/>
      <c r="BX776" s="210"/>
      <c r="BY776" s="210"/>
      <c r="BZ776" s="210"/>
      <c r="CA776" s="210"/>
      <c r="CB776" s="210"/>
      <c r="CC776" s="210"/>
      <c r="CD776" s="210"/>
      <c r="CE776" s="210"/>
      <c r="CF776" s="210"/>
      <c r="CG776" s="210"/>
      <c r="CH776" s="210"/>
      <c r="CI776" s="210"/>
      <c r="CJ776" s="210"/>
      <c r="CK776" s="210"/>
      <c r="CL776" s="210"/>
      <c r="CM776" s="210"/>
      <c r="CN776" s="210"/>
      <c r="CO776" s="210"/>
      <c r="CP776" s="210"/>
      <c r="CQ776" s="210"/>
      <c r="CR776" s="210"/>
      <c r="CS776" s="144" t="s">
        <v>557</v>
      </c>
      <c r="CT776" s="144"/>
    </row>
    <row r="777" spans="1:98" ht="15">
      <c r="A777" s="208" t="s">
        <v>8334</v>
      </c>
      <c r="B777" s="285" t="s">
        <v>20</v>
      </c>
      <c r="C777" s="209" t="s">
        <v>559</v>
      </c>
      <c r="D777" s="259"/>
      <c r="E777" s="209" t="s">
        <v>2598</v>
      </c>
      <c r="F777" s="209" t="s">
        <v>38</v>
      </c>
      <c r="G777" s="216" t="s">
        <v>35</v>
      </c>
      <c r="H777" s="209" t="s">
        <v>8271</v>
      </c>
      <c r="I777" s="2"/>
      <c r="J777" s="210">
        <v>0</v>
      </c>
      <c r="K777" s="210">
        <v>0</v>
      </c>
      <c r="L777" s="210">
        <v>0.13264702958346744</v>
      </c>
      <c r="M777" s="210">
        <v>0.13264702958346744</v>
      </c>
      <c r="N777" s="210">
        <v>0.13264702958346744</v>
      </c>
      <c r="O777" s="210">
        <v>0.13264702958346744</v>
      </c>
      <c r="P777" s="210">
        <v>0.13264702958346744</v>
      </c>
      <c r="Q777" s="210">
        <v>0.13264702958346744</v>
      </c>
      <c r="R777" s="210">
        <v>0.13264702958346744</v>
      </c>
      <c r="S777" s="210">
        <v>0.13264702958346744</v>
      </c>
      <c r="T777" s="210">
        <v>0.13264702958346744</v>
      </c>
      <c r="U777" s="210">
        <v>0.13264702958346744</v>
      </c>
      <c r="V777" s="210">
        <v>0.19897054437520117</v>
      </c>
      <c r="W777" s="210">
        <v>0.19897054437520117</v>
      </c>
      <c r="X777" s="210">
        <v>0.19897054437520117</v>
      </c>
      <c r="Y777" s="210">
        <v>0.19897054437520117</v>
      </c>
      <c r="Z777" s="210">
        <v>0.19897054437520117</v>
      </c>
      <c r="AA777" s="210">
        <v>0.19897054437520117</v>
      </c>
      <c r="AB777" s="210">
        <v>0.19897054437520117</v>
      </c>
      <c r="AC777" s="210">
        <v>0.19897054437520117</v>
      </c>
      <c r="AD777" s="210">
        <v>0.19897054437520117</v>
      </c>
      <c r="AE777" s="210">
        <v>0.19897054437520117</v>
      </c>
      <c r="AF777" s="210">
        <v>0.19897054437520117</v>
      </c>
      <c r="AG777" s="210">
        <v>0.19897054437520117</v>
      </c>
      <c r="AH777" s="210">
        <v>0.19897054437520117</v>
      </c>
      <c r="AI777" s="210">
        <v>0.19897054437520117</v>
      </c>
      <c r="AJ777" s="210">
        <v>0.19897054437520117</v>
      </c>
      <c r="AK777" s="210">
        <v>0.19897054437520117</v>
      </c>
      <c r="AL777" s="210">
        <v>0.19897054437520117</v>
      </c>
      <c r="AM777" s="210">
        <v>0.19897054437520117</v>
      </c>
      <c r="AN777" s="210">
        <v>0.19897054437520117</v>
      </c>
      <c r="AO777" s="210">
        <v>0.19897054437520117</v>
      </c>
      <c r="AP777" s="210">
        <v>0.19897054437520117</v>
      </c>
      <c r="AQ777" s="210">
        <v>0.19897054437520117</v>
      </c>
      <c r="AR777" s="210">
        <v>0.19897054437520117</v>
      </c>
      <c r="AS777" s="210">
        <v>0.19897054437520117</v>
      </c>
      <c r="AT777" s="210">
        <v>0.19897054437520117</v>
      </c>
      <c r="AU777" s="210">
        <v>0.19897054437520117</v>
      </c>
      <c r="AV777" s="210">
        <v>0.19897054437520117</v>
      </c>
      <c r="AW777" s="210">
        <v>0.19897054437520117</v>
      </c>
      <c r="AX777" s="210">
        <v>0.19897054437520117</v>
      </c>
      <c r="AY777" s="210">
        <v>0.19897054437520117</v>
      </c>
      <c r="AZ777" s="210">
        <v>0.19897054437520117</v>
      </c>
      <c r="BA777" s="210">
        <v>0.19897054437520117</v>
      </c>
      <c r="BB777" s="210">
        <v>0.19897054437520117</v>
      </c>
      <c r="BC777" s="210">
        <v>0.19897054437520117</v>
      </c>
      <c r="BD777" s="210">
        <v>0.19897054437520117</v>
      </c>
      <c r="BE777" s="210">
        <v>0.19897054437520117</v>
      </c>
      <c r="BF777" s="210">
        <v>0.19897054437520117</v>
      </c>
      <c r="BG777" s="210">
        <v>0.19897054437520117</v>
      </c>
      <c r="BH777" s="210">
        <v>0.19897054437520117</v>
      </c>
      <c r="BI777" s="210">
        <v>0.19897054437520117</v>
      </c>
      <c r="BJ777" s="210">
        <v>0.19897054437520117</v>
      </c>
      <c r="BK777" s="210">
        <v>0.19897054437520117</v>
      </c>
      <c r="BL777" s="210">
        <v>0.19897054437520117</v>
      </c>
      <c r="BM777" s="210">
        <v>0.19897054437520117</v>
      </c>
      <c r="BN777" s="210">
        <v>0.19897054437520117</v>
      </c>
      <c r="BO777" s="210">
        <v>0.19897054437520117</v>
      </c>
      <c r="BP777" s="210">
        <v>0.19897054437520117</v>
      </c>
      <c r="BQ777" s="210">
        <v>0.19897054437520117</v>
      </c>
      <c r="BR777" s="210">
        <v>0.19897054437520117</v>
      </c>
      <c r="BS777" s="210">
        <v>0.19897054437520117</v>
      </c>
      <c r="BT777" s="210">
        <v>0.19897054437520117</v>
      </c>
      <c r="BU777" s="210"/>
      <c r="BV777" s="210"/>
      <c r="BW777" s="210"/>
      <c r="BX777" s="210"/>
      <c r="BY777" s="210"/>
      <c r="BZ777" s="210"/>
      <c r="CA777" s="210"/>
      <c r="CB777" s="210"/>
      <c r="CC777" s="210"/>
      <c r="CD777" s="210"/>
      <c r="CE777" s="210"/>
      <c r="CF777" s="210"/>
      <c r="CG777" s="210"/>
      <c r="CH777" s="210"/>
      <c r="CI777" s="210"/>
      <c r="CJ777" s="210"/>
      <c r="CK777" s="210"/>
      <c r="CL777" s="210"/>
      <c r="CM777" s="210"/>
      <c r="CN777" s="210"/>
      <c r="CO777" s="210"/>
      <c r="CP777" s="210"/>
      <c r="CQ777" s="210"/>
      <c r="CR777" s="210"/>
      <c r="CS777" s="144" t="s">
        <v>1105</v>
      </c>
      <c r="CT777" s="144"/>
    </row>
    <row r="778" spans="1:98" ht="15">
      <c r="A778" s="208" t="s">
        <v>8334</v>
      </c>
      <c r="B778" s="285" t="s">
        <v>20</v>
      </c>
      <c r="C778" s="209" t="s">
        <v>559</v>
      </c>
      <c r="D778" s="259"/>
      <c r="E778" s="209" t="s">
        <v>2602</v>
      </c>
      <c r="F778" s="209" t="s">
        <v>38</v>
      </c>
      <c r="G778" s="216" t="s">
        <v>35</v>
      </c>
      <c r="H778" s="209" t="s">
        <v>8271</v>
      </c>
      <c r="I778" s="2"/>
      <c r="J778" s="210">
        <v>0</v>
      </c>
      <c r="K778" s="210">
        <v>0</v>
      </c>
      <c r="L778" s="210">
        <v>4.1372026678226639E-3</v>
      </c>
      <c r="M778" s="210">
        <v>4.1372026678226639E-3</v>
      </c>
      <c r="N778" s="210">
        <v>4.1372026678226639E-3</v>
      </c>
      <c r="O778" s="210">
        <v>4.1372026678226639E-3</v>
      </c>
      <c r="P778" s="210">
        <v>4.1372026678226639E-3</v>
      </c>
      <c r="Q778" s="210">
        <v>4.1372026678226639E-3</v>
      </c>
      <c r="R778" s="210">
        <v>4.1372026678226639E-3</v>
      </c>
      <c r="S778" s="210">
        <v>4.1372026678226639E-3</v>
      </c>
      <c r="T778" s="210">
        <v>4.1372026678226639E-3</v>
      </c>
      <c r="U778" s="210">
        <v>4.1372026678226639E-3</v>
      </c>
      <c r="V778" s="210">
        <v>4.1372026678226639E-3</v>
      </c>
      <c r="W778" s="210">
        <v>4.1372026678226639E-3</v>
      </c>
      <c r="X778" s="210">
        <v>4.1372026678226639E-3</v>
      </c>
      <c r="Y778" s="210">
        <v>4.1372026678226639E-3</v>
      </c>
      <c r="Z778" s="210">
        <v>4.1372026678226639E-3</v>
      </c>
      <c r="AA778" s="210">
        <v>4.1372026678226639E-3</v>
      </c>
      <c r="AB778" s="210">
        <v>4.1372026678226639E-3</v>
      </c>
      <c r="AC778" s="210">
        <v>4.1372026678226639E-3</v>
      </c>
      <c r="AD778" s="210">
        <v>4.1372026678226639E-3</v>
      </c>
      <c r="AE778" s="210">
        <v>4.1372026678226639E-3</v>
      </c>
      <c r="AF778" s="210">
        <v>4.1372026678226639E-3</v>
      </c>
      <c r="AG778" s="210">
        <v>4.1372026678226639E-3</v>
      </c>
      <c r="AH778" s="210">
        <v>4.1372026678226639E-3</v>
      </c>
      <c r="AI778" s="210">
        <v>4.1372026678226639E-3</v>
      </c>
      <c r="AJ778" s="210">
        <v>4.1372026678226639E-3</v>
      </c>
      <c r="AK778" s="210">
        <v>4.1372026678226639E-3</v>
      </c>
      <c r="AL778" s="210">
        <v>4.1372026678226639E-3</v>
      </c>
      <c r="AM778" s="210">
        <v>4.1372026678226639E-3</v>
      </c>
      <c r="AN778" s="210">
        <v>4.1372026678226639E-3</v>
      </c>
      <c r="AO778" s="210">
        <v>4.1372026678226639E-3</v>
      </c>
      <c r="AP778" s="210">
        <v>4.1372026678226639E-3</v>
      </c>
      <c r="AQ778" s="210">
        <v>4.1372026678226639E-3</v>
      </c>
      <c r="AR778" s="210">
        <v>4.1372026678226639E-3</v>
      </c>
      <c r="AS778" s="210">
        <v>4.1372026678226639E-3</v>
      </c>
      <c r="AT778" s="210">
        <v>4.1372026678226639E-3</v>
      </c>
      <c r="AU778" s="210">
        <v>4.1372026678226639E-3</v>
      </c>
      <c r="AV778" s="210">
        <v>4.1372026678226639E-3</v>
      </c>
      <c r="AW778" s="210">
        <v>4.1372026678226639E-3</v>
      </c>
      <c r="AX778" s="210">
        <v>4.1372026678226639E-3</v>
      </c>
      <c r="AY778" s="210">
        <v>4.1372026678226639E-3</v>
      </c>
      <c r="AZ778" s="210">
        <v>4.1372026678226639E-3</v>
      </c>
      <c r="BA778" s="210">
        <v>4.1372026678226639E-3</v>
      </c>
      <c r="BB778" s="210">
        <v>4.1372026678226639E-3</v>
      </c>
      <c r="BC778" s="210">
        <v>4.1372026678226639E-3</v>
      </c>
      <c r="BD778" s="210">
        <v>4.1372026678226639E-3</v>
      </c>
      <c r="BE778" s="210">
        <v>4.1372026678226639E-3</v>
      </c>
      <c r="BF778" s="210">
        <v>4.1372026678226639E-3</v>
      </c>
      <c r="BG778" s="210">
        <v>4.1372026678226639E-3</v>
      </c>
      <c r="BH778" s="210">
        <v>4.1372026678226639E-3</v>
      </c>
      <c r="BI778" s="210">
        <v>4.1372026678226639E-3</v>
      </c>
      <c r="BJ778" s="210">
        <v>4.1372026678226639E-3</v>
      </c>
      <c r="BK778" s="210">
        <v>4.1372026678226639E-3</v>
      </c>
      <c r="BL778" s="210">
        <v>4.1372026678226639E-3</v>
      </c>
      <c r="BM778" s="210">
        <v>4.1372026678226639E-3</v>
      </c>
      <c r="BN778" s="210">
        <v>4.1372026678226639E-3</v>
      </c>
      <c r="BO778" s="210">
        <v>4.1372026678226639E-3</v>
      </c>
      <c r="BP778" s="210">
        <v>4.1372026678226639E-3</v>
      </c>
      <c r="BQ778" s="210">
        <v>4.1372026678226639E-3</v>
      </c>
      <c r="BR778" s="210">
        <v>4.1372026678226639E-3</v>
      </c>
      <c r="BS778" s="210">
        <v>4.1372026678226639E-3</v>
      </c>
      <c r="BT778" s="210">
        <v>4.1372026678226639E-3</v>
      </c>
      <c r="BU778" s="210"/>
      <c r="BV778" s="210"/>
      <c r="BW778" s="210"/>
      <c r="BX778" s="210"/>
      <c r="BY778" s="210"/>
      <c r="BZ778" s="210"/>
      <c r="CA778" s="210"/>
      <c r="CB778" s="210"/>
      <c r="CC778" s="210"/>
      <c r="CD778" s="210"/>
      <c r="CE778" s="210"/>
      <c r="CF778" s="210"/>
      <c r="CG778" s="210"/>
      <c r="CH778" s="210"/>
      <c r="CI778" s="210"/>
      <c r="CJ778" s="210"/>
      <c r="CK778" s="210"/>
      <c r="CL778" s="210"/>
      <c r="CM778" s="210"/>
      <c r="CN778" s="210"/>
      <c r="CO778" s="210"/>
      <c r="CP778" s="210"/>
      <c r="CQ778" s="210"/>
      <c r="CR778" s="210"/>
      <c r="CS778" s="144" t="s">
        <v>1105</v>
      </c>
      <c r="CT778" s="144"/>
    </row>
    <row r="779" spans="1:98" ht="15">
      <c r="A779" s="208" t="s">
        <v>8334</v>
      </c>
      <c r="B779" s="285" t="s">
        <v>20</v>
      </c>
      <c r="C779" s="209" t="s">
        <v>559</v>
      </c>
      <c r="D779" s="259"/>
      <c r="E779" s="209" t="s">
        <v>2606</v>
      </c>
      <c r="F779" s="209" t="s">
        <v>38</v>
      </c>
      <c r="G779" s="216" t="s">
        <v>35</v>
      </c>
      <c r="H779" s="209" t="s">
        <v>8271</v>
      </c>
      <c r="I779" s="2"/>
      <c r="J779" s="210">
        <v>0</v>
      </c>
      <c r="K779" s="210">
        <v>0</v>
      </c>
      <c r="L779" s="210">
        <v>3.2429945214458043E-2</v>
      </c>
      <c r="M779" s="210">
        <v>3.2429945214458043E-2</v>
      </c>
      <c r="N779" s="210">
        <v>3.2429945214458043E-2</v>
      </c>
      <c r="O779" s="210">
        <v>3.2429945214458043E-2</v>
      </c>
      <c r="P779" s="210">
        <v>3.2429945214458043E-2</v>
      </c>
      <c r="Q779" s="210">
        <v>3.2429945214458043E-2</v>
      </c>
      <c r="R779" s="210">
        <v>3.2429945214458043E-2</v>
      </c>
      <c r="S779" s="210">
        <v>3.2429945214458043E-2</v>
      </c>
      <c r="T779" s="210">
        <v>3.2429945214458043E-2</v>
      </c>
      <c r="U779" s="210">
        <v>3.2429945214458043E-2</v>
      </c>
      <c r="V779" s="210">
        <v>3.2429945214458043E-2</v>
      </c>
      <c r="W779" s="210">
        <v>3.2429945214458043E-2</v>
      </c>
      <c r="X779" s="210">
        <v>3.2429945214458043E-2</v>
      </c>
      <c r="Y779" s="210">
        <v>3.2429945214458043E-2</v>
      </c>
      <c r="Z779" s="210">
        <v>3.2429945214458043E-2</v>
      </c>
      <c r="AA779" s="210">
        <v>3.2429945214458043E-2</v>
      </c>
      <c r="AB779" s="210">
        <v>3.2429945214458043E-2</v>
      </c>
      <c r="AC779" s="210">
        <v>3.2429945214458043E-2</v>
      </c>
      <c r="AD779" s="210">
        <v>3.2429945214458043E-2</v>
      </c>
      <c r="AE779" s="210">
        <v>3.2429945214458043E-2</v>
      </c>
      <c r="AF779" s="210">
        <v>3.2429945214458043E-2</v>
      </c>
      <c r="AG779" s="210">
        <v>3.2429945214458043E-2</v>
      </c>
      <c r="AH779" s="210">
        <v>3.2429945214458043E-2</v>
      </c>
      <c r="AI779" s="210">
        <v>3.2429945214458043E-2</v>
      </c>
      <c r="AJ779" s="210">
        <v>3.2429945214458043E-2</v>
      </c>
      <c r="AK779" s="210">
        <v>3.2429945214458043E-2</v>
      </c>
      <c r="AL779" s="210">
        <v>3.2429945214458043E-2</v>
      </c>
      <c r="AM779" s="210">
        <v>3.2429945214458043E-2</v>
      </c>
      <c r="AN779" s="210">
        <v>3.2429945214458043E-2</v>
      </c>
      <c r="AO779" s="210">
        <v>3.2429945214458043E-2</v>
      </c>
      <c r="AP779" s="210">
        <v>3.2429945214458043E-2</v>
      </c>
      <c r="AQ779" s="210">
        <v>3.2429945214458043E-2</v>
      </c>
      <c r="AR779" s="210">
        <v>3.2429945214458043E-2</v>
      </c>
      <c r="AS779" s="210">
        <v>3.2429945214458043E-2</v>
      </c>
      <c r="AT779" s="210">
        <v>3.2429945214458043E-2</v>
      </c>
      <c r="AU779" s="210">
        <v>3.2429945214458043E-2</v>
      </c>
      <c r="AV779" s="210">
        <v>3.2429945214458043E-2</v>
      </c>
      <c r="AW779" s="210">
        <v>3.2429945214458043E-2</v>
      </c>
      <c r="AX779" s="210">
        <v>3.2429945214458043E-2</v>
      </c>
      <c r="AY779" s="210">
        <v>3.2429945214458043E-2</v>
      </c>
      <c r="AZ779" s="210">
        <v>3.2429945214458043E-2</v>
      </c>
      <c r="BA779" s="210">
        <v>3.2429945214458043E-2</v>
      </c>
      <c r="BB779" s="210">
        <v>3.2429945214458043E-2</v>
      </c>
      <c r="BC779" s="210">
        <v>3.2429945214458043E-2</v>
      </c>
      <c r="BD779" s="210">
        <v>3.2429945214458043E-2</v>
      </c>
      <c r="BE779" s="210">
        <v>3.2429945214458043E-2</v>
      </c>
      <c r="BF779" s="210">
        <v>3.2429945214458043E-2</v>
      </c>
      <c r="BG779" s="210">
        <v>3.2429945214458043E-2</v>
      </c>
      <c r="BH779" s="210">
        <v>3.2429945214458043E-2</v>
      </c>
      <c r="BI779" s="210">
        <v>3.2429945214458043E-2</v>
      </c>
      <c r="BJ779" s="210">
        <v>3.2429945214458043E-2</v>
      </c>
      <c r="BK779" s="210">
        <v>3.2429945214458043E-2</v>
      </c>
      <c r="BL779" s="210">
        <v>3.2429945214458043E-2</v>
      </c>
      <c r="BM779" s="210">
        <v>3.2429945214458043E-2</v>
      </c>
      <c r="BN779" s="210">
        <v>3.2429945214458043E-2</v>
      </c>
      <c r="BO779" s="210">
        <v>3.2429945214458043E-2</v>
      </c>
      <c r="BP779" s="210">
        <v>3.2429945214458043E-2</v>
      </c>
      <c r="BQ779" s="210">
        <v>3.2429945214458043E-2</v>
      </c>
      <c r="BR779" s="210">
        <v>3.2429945214458043E-2</v>
      </c>
      <c r="BS779" s="210">
        <v>3.2429945214458043E-2</v>
      </c>
      <c r="BT779" s="210">
        <v>3.2429945214458043E-2</v>
      </c>
      <c r="BU779" s="210"/>
      <c r="BV779" s="210"/>
      <c r="BW779" s="210"/>
      <c r="BX779" s="210"/>
      <c r="BY779" s="210"/>
      <c r="BZ779" s="210"/>
      <c r="CA779" s="210"/>
      <c r="CB779" s="210"/>
      <c r="CC779" s="210"/>
      <c r="CD779" s="210"/>
      <c r="CE779" s="210"/>
      <c r="CF779" s="210"/>
      <c r="CG779" s="210"/>
      <c r="CH779" s="210"/>
      <c r="CI779" s="210"/>
      <c r="CJ779" s="210"/>
      <c r="CK779" s="210"/>
      <c r="CL779" s="210"/>
      <c r="CM779" s="210"/>
      <c r="CN779" s="210"/>
      <c r="CO779" s="210"/>
      <c r="CP779" s="210"/>
      <c r="CQ779" s="210"/>
      <c r="CR779" s="210"/>
      <c r="CS779" s="144" t="s">
        <v>557</v>
      </c>
      <c r="CT779" s="144"/>
    </row>
    <row r="780" spans="1:98" ht="15">
      <c r="A780" s="208" t="s">
        <v>8334</v>
      </c>
      <c r="B780" s="285" t="s">
        <v>20</v>
      </c>
      <c r="C780" s="209" t="s">
        <v>559</v>
      </c>
      <c r="D780" s="259"/>
      <c r="E780" s="209" t="s">
        <v>2590</v>
      </c>
      <c r="F780" s="209" t="s">
        <v>38</v>
      </c>
      <c r="G780" s="216" t="s">
        <v>35</v>
      </c>
      <c r="H780" s="209" t="s">
        <v>8271</v>
      </c>
      <c r="I780" s="2"/>
      <c r="J780" s="210">
        <v>0</v>
      </c>
      <c r="K780" s="210">
        <v>0</v>
      </c>
      <c r="L780" s="210">
        <v>0</v>
      </c>
      <c r="M780" s="210">
        <v>0</v>
      </c>
      <c r="N780" s="210">
        <v>0</v>
      </c>
      <c r="O780" s="210">
        <v>0</v>
      </c>
      <c r="P780" s="210">
        <v>2</v>
      </c>
      <c r="Q780" s="210">
        <v>2</v>
      </c>
      <c r="R780" s="210">
        <v>2</v>
      </c>
      <c r="S780" s="210">
        <v>2</v>
      </c>
      <c r="T780" s="210">
        <v>2</v>
      </c>
      <c r="U780" s="210">
        <v>2</v>
      </c>
      <c r="V780" s="210">
        <v>2</v>
      </c>
      <c r="W780" s="210">
        <v>2</v>
      </c>
      <c r="X780" s="210">
        <v>2</v>
      </c>
      <c r="Y780" s="210">
        <v>2</v>
      </c>
      <c r="Z780" s="210">
        <v>2</v>
      </c>
      <c r="AA780" s="210">
        <v>2</v>
      </c>
      <c r="AB780" s="210">
        <v>2</v>
      </c>
      <c r="AC780" s="210">
        <v>2</v>
      </c>
      <c r="AD780" s="210">
        <v>2</v>
      </c>
      <c r="AE780" s="210">
        <v>2</v>
      </c>
      <c r="AF780" s="210">
        <v>2</v>
      </c>
      <c r="AG780" s="210">
        <v>2</v>
      </c>
      <c r="AH780" s="210">
        <v>2</v>
      </c>
      <c r="AI780" s="210">
        <v>2</v>
      </c>
      <c r="AJ780" s="210">
        <v>2</v>
      </c>
      <c r="AK780" s="210">
        <v>2</v>
      </c>
      <c r="AL780" s="210">
        <v>2</v>
      </c>
      <c r="AM780" s="210">
        <v>2</v>
      </c>
      <c r="AN780" s="210">
        <v>2</v>
      </c>
      <c r="AO780" s="210">
        <v>2</v>
      </c>
      <c r="AP780" s="210">
        <v>2</v>
      </c>
      <c r="AQ780" s="210">
        <v>2</v>
      </c>
      <c r="AR780" s="210">
        <v>2</v>
      </c>
      <c r="AS780" s="210">
        <v>2</v>
      </c>
      <c r="AT780" s="210">
        <v>2</v>
      </c>
      <c r="AU780" s="210">
        <v>2</v>
      </c>
      <c r="AV780" s="210">
        <v>2</v>
      </c>
      <c r="AW780" s="210">
        <v>2</v>
      </c>
      <c r="AX780" s="210">
        <v>2</v>
      </c>
      <c r="AY780" s="210">
        <v>2</v>
      </c>
      <c r="AZ780" s="210">
        <v>2</v>
      </c>
      <c r="BA780" s="210">
        <v>2</v>
      </c>
      <c r="BB780" s="210">
        <v>2</v>
      </c>
      <c r="BC780" s="210">
        <v>2</v>
      </c>
      <c r="BD780" s="210">
        <v>2</v>
      </c>
      <c r="BE780" s="210">
        <v>2</v>
      </c>
      <c r="BF780" s="210">
        <v>2</v>
      </c>
      <c r="BG780" s="210">
        <v>2</v>
      </c>
      <c r="BH780" s="210">
        <v>2</v>
      </c>
      <c r="BI780" s="210">
        <v>2</v>
      </c>
      <c r="BJ780" s="210">
        <v>2</v>
      </c>
      <c r="BK780" s="210">
        <v>2</v>
      </c>
      <c r="BL780" s="210">
        <v>2</v>
      </c>
      <c r="BM780" s="210">
        <v>2</v>
      </c>
      <c r="BN780" s="210">
        <v>2</v>
      </c>
      <c r="BO780" s="210">
        <v>2</v>
      </c>
      <c r="BP780" s="210">
        <v>2</v>
      </c>
      <c r="BQ780" s="210">
        <v>2</v>
      </c>
      <c r="BR780" s="210">
        <v>2</v>
      </c>
      <c r="BS780" s="210">
        <v>2</v>
      </c>
      <c r="BT780" s="210">
        <v>2</v>
      </c>
      <c r="BU780" s="210"/>
      <c r="BV780" s="210"/>
      <c r="BW780" s="210"/>
      <c r="BX780" s="210"/>
      <c r="BY780" s="210"/>
      <c r="BZ780" s="210"/>
      <c r="CA780" s="210"/>
      <c r="CB780" s="210"/>
      <c r="CC780" s="210"/>
      <c r="CD780" s="210"/>
      <c r="CE780" s="210"/>
      <c r="CF780" s="210"/>
      <c r="CG780" s="210"/>
      <c r="CH780" s="210"/>
      <c r="CI780" s="210"/>
      <c r="CJ780" s="210"/>
      <c r="CK780" s="210"/>
      <c r="CL780" s="210"/>
      <c r="CM780" s="210"/>
      <c r="CN780" s="210"/>
      <c r="CO780" s="210"/>
      <c r="CP780" s="210"/>
      <c r="CQ780" s="210"/>
      <c r="CR780" s="210"/>
      <c r="CS780" s="144" t="s">
        <v>557</v>
      </c>
      <c r="CT780" s="144"/>
    </row>
    <row r="781" spans="1:98" ht="15">
      <c r="A781" s="208" t="s">
        <v>8334</v>
      </c>
      <c r="B781" s="285" t="s">
        <v>20</v>
      </c>
      <c r="C781" s="209" t="s">
        <v>559</v>
      </c>
      <c r="D781" s="259"/>
      <c r="E781" s="209" t="s">
        <v>2</v>
      </c>
      <c r="F781" s="209" t="s">
        <v>38</v>
      </c>
      <c r="G781" s="216" t="s">
        <v>35</v>
      </c>
      <c r="H781" s="209" t="s">
        <v>8271</v>
      </c>
      <c r="I781" s="2"/>
      <c r="J781" s="210">
        <v>0</v>
      </c>
      <c r="K781" s="210">
        <v>0</v>
      </c>
      <c r="L781" s="210">
        <v>8</v>
      </c>
      <c r="M781" s="210">
        <v>8</v>
      </c>
      <c r="N781" s="210">
        <v>8</v>
      </c>
      <c r="O781" s="210">
        <v>8</v>
      </c>
      <c r="P781" s="210">
        <v>39.75</v>
      </c>
      <c r="Q781" s="210">
        <v>81.75</v>
      </c>
      <c r="R781" s="210">
        <v>81.75</v>
      </c>
      <c r="S781" s="210">
        <v>81.75</v>
      </c>
      <c r="T781" s="210">
        <v>94.75</v>
      </c>
      <c r="U781" s="210">
        <v>95.75</v>
      </c>
      <c r="V781" s="210">
        <v>95.75</v>
      </c>
      <c r="W781" s="210">
        <v>95.75</v>
      </c>
      <c r="X781" s="210">
        <v>95.75</v>
      </c>
      <c r="Y781" s="210">
        <v>96.75</v>
      </c>
      <c r="Z781" s="210">
        <v>97.75</v>
      </c>
      <c r="AA781" s="210">
        <v>128.75</v>
      </c>
      <c r="AB781" s="210">
        <v>153.75</v>
      </c>
      <c r="AC781" s="210">
        <v>153.75</v>
      </c>
      <c r="AD781" s="210">
        <v>153.75</v>
      </c>
      <c r="AE781" s="210">
        <v>153.75</v>
      </c>
      <c r="AF781" s="210">
        <v>153.75</v>
      </c>
      <c r="AG781" s="210">
        <v>153.75</v>
      </c>
      <c r="AH781" s="210">
        <v>154.75</v>
      </c>
      <c r="AI781" s="210">
        <v>154.75</v>
      </c>
      <c r="AJ781" s="210">
        <v>154.75</v>
      </c>
      <c r="AK781" s="210">
        <v>154.75</v>
      </c>
      <c r="AL781" s="210">
        <v>154.75</v>
      </c>
      <c r="AM781" s="210">
        <v>154.75</v>
      </c>
      <c r="AN781" s="210">
        <v>154.75</v>
      </c>
      <c r="AO781" s="210">
        <v>154.75</v>
      </c>
      <c r="AP781" s="210">
        <v>154.75</v>
      </c>
      <c r="AQ781" s="210">
        <v>154.75</v>
      </c>
      <c r="AR781" s="210">
        <v>154.75</v>
      </c>
      <c r="AS781" s="210">
        <v>154.75</v>
      </c>
      <c r="AT781" s="210">
        <v>154.75</v>
      </c>
      <c r="AU781" s="210">
        <v>154.75</v>
      </c>
      <c r="AV781" s="210">
        <v>154.75</v>
      </c>
      <c r="AW781" s="210">
        <v>154.75</v>
      </c>
      <c r="AX781" s="210">
        <v>154.75</v>
      </c>
      <c r="AY781" s="210">
        <v>154.75</v>
      </c>
      <c r="AZ781" s="210">
        <v>154.75</v>
      </c>
      <c r="BA781" s="210">
        <v>154.75</v>
      </c>
      <c r="BB781" s="210">
        <v>154.75</v>
      </c>
      <c r="BC781" s="210">
        <v>154.75</v>
      </c>
      <c r="BD781" s="210">
        <v>154.75</v>
      </c>
      <c r="BE781" s="210">
        <v>154.75</v>
      </c>
      <c r="BF781" s="210">
        <v>154.75</v>
      </c>
      <c r="BG781" s="210">
        <v>154.75</v>
      </c>
      <c r="BH781" s="210">
        <v>154.75</v>
      </c>
      <c r="BI781" s="210">
        <v>154.75</v>
      </c>
      <c r="BJ781" s="210">
        <v>154.75</v>
      </c>
      <c r="BK781" s="210">
        <v>154.75</v>
      </c>
      <c r="BL781" s="210">
        <v>154.75</v>
      </c>
      <c r="BM781" s="210">
        <v>154.75</v>
      </c>
      <c r="BN781" s="210">
        <v>154.75</v>
      </c>
      <c r="BO781" s="210">
        <v>154.75</v>
      </c>
      <c r="BP781" s="210">
        <v>154.75</v>
      </c>
      <c r="BQ781" s="210">
        <v>154.75</v>
      </c>
      <c r="BR781" s="210">
        <v>154.75</v>
      </c>
      <c r="BS781" s="210">
        <v>154.75</v>
      </c>
      <c r="BT781" s="210">
        <v>155.69942845089614</v>
      </c>
      <c r="BU781" s="210"/>
      <c r="BV781" s="210"/>
      <c r="BW781" s="210"/>
      <c r="BX781" s="210"/>
      <c r="BY781" s="210"/>
      <c r="BZ781" s="210"/>
      <c r="CA781" s="210"/>
      <c r="CB781" s="210"/>
      <c r="CC781" s="210"/>
      <c r="CD781" s="210"/>
      <c r="CE781" s="210"/>
      <c r="CF781" s="210"/>
      <c r="CG781" s="210"/>
      <c r="CH781" s="210"/>
      <c r="CI781" s="210"/>
      <c r="CJ781" s="210"/>
      <c r="CK781" s="210"/>
      <c r="CL781" s="210"/>
      <c r="CM781" s="210"/>
      <c r="CN781" s="210"/>
      <c r="CO781" s="210"/>
      <c r="CP781" s="210"/>
      <c r="CQ781" s="210"/>
      <c r="CR781" s="210"/>
      <c r="CS781" s="144" t="s">
        <v>557</v>
      </c>
      <c r="CT781" s="144"/>
    </row>
    <row r="782" spans="1:98" ht="15">
      <c r="A782" s="208" t="s">
        <v>8334</v>
      </c>
      <c r="B782" s="285" t="s">
        <v>20</v>
      </c>
      <c r="C782" s="209" t="s">
        <v>559</v>
      </c>
      <c r="D782" s="259"/>
      <c r="E782" s="209" t="s">
        <v>5147</v>
      </c>
      <c r="F782" s="209" t="s">
        <v>38</v>
      </c>
      <c r="G782" s="216" t="s">
        <v>35</v>
      </c>
      <c r="H782" s="209" t="s">
        <v>8271</v>
      </c>
      <c r="I782" s="2"/>
      <c r="J782" s="210">
        <v>0</v>
      </c>
      <c r="K782" s="210">
        <v>0</v>
      </c>
      <c r="L782" s="210">
        <v>0</v>
      </c>
      <c r="M782" s="210">
        <v>0</v>
      </c>
      <c r="N782" s="210">
        <v>0</v>
      </c>
      <c r="O782" s="210">
        <v>0</v>
      </c>
      <c r="P782" s="210">
        <v>2</v>
      </c>
      <c r="Q782" s="210">
        <v>2</v>
      </c>
      <c r="R782" s="210">
        <v>2</v>
      </c>
      <c r="S782" s="210">
        <v>2</v>
      </c>
      <c r="T782" s="210">
        <v>2</v>
      </c>
      <c r="U782" s="210">
        <v>2</v>
      </c>
      <c r="V782" s="210">
        <v>2</v>
      </c>
      <c r="W782" s="210">
        <v>2</v>
      </c>
      <c r="X782" s="210">
        <v>2</v>
      </c>
      <c r="Y782" s="210">
        <v>2</v>
      </c>
      <c r="Z782" s="210">
        <v>2</v>
      </c>
      <c r="AA782" s="210">
        <v>2</v>
      </c>
      <c r="AB782" s="210">
        <v>2</v>
      </c>
      <c r="AC782" s="210">
        <v>2</v>
      </c>
      <c r="AD782" s="210">
        <v>2</v>
      </c>
      <c r="AE782" s="210">
        <v>2</v>
      </c>
      <c r="AF782" s="210">
        <v>2</v>
      </c>
      <c r="AG782" s="210">
        <v>2</v>
      </c>
      <c r="AH782" s="210">
        <v>2</v>
      </c>
      <c r="AI782" s="210">
        <v>2</v>
      </c>
      <c r="AJ782" s="210">
        <v>2</v>
      </c>
      <c r="AK782" s="210">
        <v>2</v>
      </c>
      <c r="AL782" s="210">
        <v>2</v>
      </c>
      <c r="AM782" s="210">
        <v>2</v>
      </c>
      <c r="AN782" s="210">
        <v>2</v>
      </c>
      <c r="AO782" s="210">
        <v>2</v>
      </c>
      <c r="AP782" s="210">
        <v>2</v>
      </c>
      <c r="AQ782" s="210">
        <v>2</v>
      </c>
      <c r="AR782" s="210">
        <v>2</v>
      </c>
      <c r="AS782" s="210">
        <v>2</v>
      </c>
      <c r="AT782" s="210">
        <v>2</v>
      </c>
      <c r="AU782" s="210">
        <v>2</v>
      </c>
      <c r="AV782" s="210">
        <v>2</v>
      </c>
      <c r="AW782" s="210">
        <v>2</v>
      </c>
      <c r="AX782" s="210">
        <v>2</v>
      </c>
      <c r="AY782" s="210">
        <v>2</v>
      </c>
      <c r="AZ782" s="210">
        <v>2</v>
      </c>
      <c r="BA782" s="210">
        <v>2</v>
      </c>
      <c r="BB782" s="210">
        <v>2</v>
      </c>
      <c r="BC782" s="210">
        <v>2</v>
      </c>
      <c r="BD782" s="210">
        <v>2</v>
      </c>
      <c r="BE782" s="210">
        <v>2</v>
      </c>
      <c r="BF782" s="210">
        <v>2</v>
      </c>
      <c r="BG782" s="210">
        <v>2</v>
      </c>
      <c r="BH782" s="210">
        <v>2</v>
      </c>
      <c r="BI782" s="210">
        <v>2</v>
      </c>
      <c r="BJ782" s="210">
        <v>2</v>
      </c>
      <c r="BK782" s="210">
        <v>2</v>
      </c>
      <c r="BL782" s="210">
        <v>2</v>
      </c>
      <c r="BM782" s="210">
        <v>2</v>
      </c>
      <c r="BN782" s="210">
        <v>2</v>
      </c>
      <c r="BO782" s="210">
        <v>2</v>
      </c>
      <c r="BP782" s="210">
        <v>2</v>
      </c>
      <c r="BQ782" s="210">
        <v>2</v>
      </c>
      <c r="BR782" s="210">
        <v>2</v>
      </c>
      <c r="BS782" s="210">
        <v>2</v>
      </c>
      <c r="BT782" s="210">
        <v>2</v>
      </c>
      <c r="BU782" s="210"/>
      <c r="BV782" s="210"/>
      <c r="BW782" s="210"/>
      <c r="BX782" s="210"/>
      <c r="BY782" s="210"/>
      <c r="BZ782" s="210"/>
      <c r="CA782" s="210"/>
      <c r="CB782" s="210"/>
      <c r="CC782" s="210"/>
      <c r="CD782" s="210"/>
      <c r="CE782" s="210"/>
      <c r="CF782" s="210"/>
      <c r="CG782" s="210"/>
      <c r="CH782" s="210"/>
      <c r="CI782" s="210"/>
      <c r="CJ782" s="210"/>
      <c r="CK782" s="210"/>
      <c r="CL782" s="210"/>
      <c r="CM782" s="210"/>
      <c r="CN782" s="210"/>
      <c r="CO782" s="210"/>
      <c r="CP782" s="210"/>
      <c r="CQ782" s="210"/>
      <c r="CR782" s="210"/>
      <c r="CS782" s="144" t="s">
        <v>557</v>
      </c>
      <c r="CT782" s="144"/>
    </row>
    <row r="783" spans="1:98" ht="15">
      <c r="A783" s="208" t="s">
        <v>8334</v>
      </c>
      <c r="B783" s="285" t="s">
        <v>20</v>
      </c>
      <c r="C783" s="209" t="s">
        <v>559</v>
      </c>
      <c r="D783" s="259"/>
      <c r="E783" s="209" t="s">
        <v>5135</v>
      </c>
      <c r="F783" s="209" t="s">
        <v>38</v>
      </c>
      <c r="G783" s="216" t="s">
        <v>35</v>
      </c>
      <c r="H783" s="209" t="s">
        <v>8271</v>
      </c>
      <c r="I783" s="2"/>
      <c r="J783" s="210">
        <v>0</v>
      </c>
      <c r="K783" s="210">
        <v>0</v>
      </c>
      <c r="L783" s="210">
        <v>0</v>
      </c>
      <c r="M783" s="210">
        <v>0</v>
      </c>
      <c r="N783" s="210">
        <v>0</v>
      </c>
      <c r="O783" s="210">
        <v>0</v>
      </c>
      <c r="P783" s="210">
        <v>0</v>
      </c>
      <c r="Q783" s="210">
        <v>0</v>
      </c>
      <c r="R783" s="210">
        <v>0</v>
      </c>
      <c r="S783" s="210">
        <v>0</v>
      </c>
      <c r="T783" s="210">
        <v>10</v>
      </c>
      <c r="U783" s="210">
        <v>28</v>
      </c>
      <c r="V783" s="210">
        <v>28</v>
      </c>
      <c r="W783" s="210">
        <v>28</v>
      </c>
      <c r="X783" s="210">
        <v>28</v>
      </c>
      <c r="Y783" s="210">
        <v>28</v>
      </c>
      <c r="Z783" s="210">
        <v>28</v>
      </c>
      <c r="AA783" s="210">
        <v>28</v>
      </c>
      <c r="AB783" s="210">
        <v>28</v>
      </c>
      <c r="AC783" s="210">
        <v>88</v>
      </c>
      <c r="AD783" s="210">
        <v>88</v>
      </c>
      <c r="AE783" s="210">
        <v>88</v>
      </c>
      <c r="AF783" s="210">
        <v>88</v>
      </c>
      <c r="AG783" s="210">
        <v>88</v>
      </c>
      <c r="AH783" s="210">
        <v>88</v>
      </c>
      <c r="AI783" s="210">
        <v>88</v>
      </c>
      <c r="AJ783" s="210">
        <v>88</v>
      </c>
      <c r="AK783" s="210">
        <v>88</v>
      </c>
      <c r="AL783" s="210">
        <v>88</v>
      </c>
      <c r="AM783" s="210">
        <v>88</v>
      </c>
      <c r="AN783" s="210">
        <v>88</v>
      </c>
      <c r="AO783" s="210">
        <v>88</v>
      </c>
      <c r="AP783" s="210">
        <v>88</v>
      </c>
      <c r="AQ783" s="210">
        <v>88</v>
      </c>
      <c r="AR783" s="210">
        <v>88</v>
      </c>
      <c r="AS783" s="210">
        <v>88</v>
      </c>
      <c r="AT783" s="210">
        <v>88</v>
      </c>
      <c r="AU783" s="210">
        <v>88</v>
      </c>
      <c r="AV783" s="210">
        <v>88</v>
      </c>
      <c r="AW783" s="210">
        <v>88</v>
      </c>
      <c r="AX783" s="210">
        <v>88</v>
      </c>
      <c r="AY783" s="210">
        <v>88</v>
      </c>
      <c r="AZ783" s="210">
        <v>88</v>
      </c>
      <c r="BA783" s="210">
        <v>88</v>
      </c>
      <c r="BB783" s="210">
        <v>88</v>
      </c>
      <c r="BC783" s="210">
        <v>88</v>
      </c>
      <c r="BD783" s="210">
        <v>88</v>
      </c>
      <c r="BE783" s="210">
        <v>88</v>
      </c>
      <c r="BF783" s="210">
        <v>88</v>
      </c>
      <c r="BG783" s="210">
        <v>88</v>
      </c>
      <c r="BH783" s="210">
        <v>88</v>
      </c>
      <c r="BI783" s="210">
        <v>88</v>
      </c>
      <c r="BJ783" s="210">
        <v>88</v>
      </c>
      <c r="BK783" s="210">
        <v>88</v>
      </c>
      <c r="BL783" s="210">
        <v>88</v>
      </c>
      <c r="BM783" s="210">
        <v>88</v>
      </c>
      <c r="BN783" s="210">
        <v>88</v>
      </c>
      <c r="BO783" s="210">
        <v>88</v>
      </c>
      <c r="BP783" s="210">
        <v>88</v>
      </c>
      <c r="BQ783" s="210">
        <v>88</v>
      </c>
      <c r="BR783" s="210">
        <v>88</v>
      </c>
      <c r="BS783" s="210">
        <v>88</v>
      </c>
      <c r="BT783" s="210">
        <v>88</v>
      </c>
      <c r="BU783" s="210"/>
      <c r="BV783" s="210"/>
      <c r="BW783" s="210"/>
      <c r="BX783" s="210"/>
      <c r="BY783" s="210"/>
      <c r="BZ783" s="210"/>
      <c r="CA783" s="210"/>
      <c r="CB783" s="210"/>
      <c r="CC783" s="210"/>
      <c r="CD783" s="210"/>
      <c r="CE783" s="210"/>
      <c r="CF783" s="210"/>
      <c r="CG783" s="210"/>
      <c r="CH783" s="210"/>
      <c r="CI783" s="210"/>
      <c r="CJ783" s="210"/>
      <c r="CK783" s="210"/>
      <c r="CL783" s="210"/>
      <c r="CM783" s="210"/>
      <c r="CN783" s="210"/>
      <c r="CO783" s="210"/>
      <c r="CP783" s="210"/>
      <c r="CQ783" s="210"/>
      <c r="CR783" s="210"/>
      <c r="CS783" s="144" t="s">
        <v>557</v>
      </c>
      <c r="CT783" s="144"/>
    </row>
    <row r="784" spans="1:98" ht="15">
      <c r="A784" s="208" t="s">
        <v>8334</v>
      </c>
      <c r="B784" s="285" t="s">
        <v>20</v>
      </c>
      <c r="C784" s="209" t="s">
        <v>559</v>
      </c>
      <c r="D784" s="259"/>
      <c r="E784" s="209" t="s">
        <v>5136</v>
      </c>
      <c r="F784" s="209" t="s">
        <v>38</v>
      </c>
      <c r="G784" s="216" t="s">
        <v>35</v>
      </c>
      <c r="H784" s="209" t="s">
        <v>8271</v>
      </c>
      <c r="I784" s="2"/>
      <c r="J784" s="210">
        <v>0</v>
      </c>
      <c r="K784" s="210">
        <v>0</v>
      </c>
      <c r="L784" s="210">
        <v>0</v>
      </c>
      <c r="M784" s="210">
        <v>0</v>
      </c>
      <c r="N784" s="210">
        <v>0</v>
      </c>
      <c r="O784" s="210">
        <v>0</v>
      </c>
      <c r="P784" s="210">
        <v>0</v>
      </c>
      <c r="Q784" s="210">
        <v>0</v>
      </c>
      <c r="R784" s="210">
        <v>0</v>
      </c>
      <c r="S784" s="210">
        <v>0</v>
      </c>
      <c r="T784" s="210">
        <v>13</v>
      </c>
      <c r="U784" s="210">
        <v>13</v>
      </c>
      <c r="V784" s="210">
        <v>13</v>
      </c>
      <c r="W784" s="210">
        <v>13</v>
      </c>
      <c r="X784" s="210">
        <v>13</v>
      </c>
      <c r="Y784" s="210">
        <v>15</v>
      </c>
      <c r="Z784" s="210">
        <v>15</v>
      </c>
      <c r="AA784" s="210">
        <v>15</v>
      </c>
      <c r="AB784" s="210">
        <v>15</v>
      </c>
      <c r="AC784" s="210">
        <v>15</v>
      </c>
      <c r="AD784" s="210">
        <v>15</v>
      </c>
      <c r="AE784" s="210">
        <v>15</v>
      </c>
      <c r="AF784" s="210">
        <v>15</v>
      </c>
      <c r="AG784" s="210">
        <v>15</v>
      </c>
      <c r="AH784" s="210">
        <v>23</v>
      </c>
      <c r="AI784" s="210">
        <v>23</v>
      </c>
      <c r="AJ784" s="210">
        <v>23</v>
      </c>
      <c r="AK784" s="210">
        <v>23</v>
      </c>
      <c r="AL784" s="210">
        <v>23</v>
      </c>
      <c r="AM784" s="210">
        <v>23</v>
      </c>
      <c r="AN784" s="210">
        <v>23</v>
      </c>
      <c r="AO784" s="210">
        <v>23</v>
      </c>
      <c r="AP784" s="210">
        <v>23</v>
      </c>
      <c r="AQ784" s="210">
        <v>23</v>
      </c>
      <c r="AR784" s="210">
        <v>23</v>
      </c>
      <c r="AS784" s="210">
        <v>23</v>
      </c>
      <c r="AT784" s="210">
        <v>23</v>
      </c>
      <c r="AU784" s="210">
        <v>23</v>
      </c>
      <c r="AV784" s="210">
        <v>23</v>
      </c>
      <c r="AW784" s="210">
        <v>23</v>
      </c>
      <c r="AX784" s="210">
        <v>23</v>
      </c>
      <c r="AY784" s="210">
        <v>23</v>
      </c>
      <c r="AZ784" s="210">
        <v>23</v>
      </c>
      <c r="BA784" s="210">
        <v>23</v>
      </c>
      <c r="BB784" s="210">
        <v>23</v>
      </c>
      <c r="BC784" s="210">
        <v>23</v>
      </c>
      <c r="BD784" s="210">
        <v>23</v>
      </c>
      <c r="BE784" s="210">
        <v>23</v>
      </c>
      <c r="BF784" s="210">
        <v>23</v>
      </c>
      <c r="BG784" s="210">
        <v>23</v>
      </c>
      <c r="BH784" s="210">
        <v>23</v>
      </c>
      <c r="BI784" s="210">
        <v>23</v>
      </c>
      <c r="BJ784" s="210">
        <v>23</v>
      </c>
      <c r="BK784" s="210">
        <v>23</v>
      </c>
      <c r="BL784" s="210">
        <v>23</v>
      </c>
      <c r="BM784" s="210">
        <v>23</v>
      </c>
      <c r="BN784" s="210">
        <v>23</v>
      </c>
      <c r="BO784" s="210">
        <v>23</v>
      </c>
      <c r="BP784" s="210">
        <v>23</v>
      </c>
      <c r="BQ784" s="210">
        <v>23</v>
      </c>
      <c r="BR784" s="210">
        <v>23</v>
      </c>
      <c r="BS784" s="210">
        <v>23</v>
      </c>
      <c r="BT784" s="210">
        <v>23</v>
      </c>
      <c r="BU784" s="210"/>
      <c r="BV784" s="210"/>
      <c r="BW784" s="210"/>
      <c r="BX784" s="210"/>
      <c r="BY784" s="210"/>
      <c r="BZ784" s="210"/>
      <c r="CA784" s="210"/>
      <c r="CB784" s="210"/>
      <c r="CC784" s="210"/>
      <c r="CD784" s="210"/>
      <c r="CE784" s="210"/>
      <c r="CF784" s="210"/>
      <c r="CG784" s="210"/>
      <c r="CH784" s="210"/>
      <c r="CI784" s="210"/>
      <c r="CJ784" s="210"/>
      <c r="CK784" s="210"/>
      <c r="CL784" s="210"/>
      <c r="CM784" s="210"/>
      <c r="CN784" s="210"/>
      <c r="CO784" s="210"/>
      <c r="CP784" s="210"/>
      <c r="CQ784" s="210"/>
      <c r="CR784" s="210"/>
      <c r="CS784" s="144" t="s">
        <v>557</v>
      </c>
      <c r="CT784" s="144"/>
    </row>
    <row r="785" spans="1:98" ht="15">
      <c r="A785" s="208" t="s">
        <v>8334</v>
      </c>
      <c r="B785" s="285" t="s">
        <v>20</v>
      </c>
      <c r="C785" s="209" t="s">
        <v>559</v>
      </c>
      <c r="D785" s="259"/>
      <c r="E785" s="209" t="s">
        <v>5138</v>
      </c>
      <c r="F785" s="209" t="s">
        <v>38</v>
      </c>
      <c r="G785" s="216" t="s">
        <v>35</v>
      </c>
      <c r="H785" s="209" t="s">
        <v>8271</v>
      </c>
      <c r="I785" s="2"/>
      <c r="J785" s="210">
        <v>0</v>
      </c>
      <c r="K785" s="210">
        <v>0</v>
      </c>
      <c r="L785" s="210">
        <v>0</v>
      </c>
      <c r="M785" s="210">
        <v>0</v>
      </c>
      <c r="N785" s="210">
        <v>0</v>
      </c>
      <c r="O785" s="210">
        <v>0</v>
      </c>
      <c r="P785" s="210">
        <v>0</v>
      </c>
      <c r="Q785" s="210">
        <v>0</v>
      </c>
      <c r="R785" s="210">
        <v>0</v>
      </c>
      <c r="S785" s="210">
        <v>0</v>
      </c>
      <c r="T785" s="210">
        <v>0</v>
      </c>
      <c r="U785" s="210">
        <v>5</v>
      </c>
      <c r="V785" s="210">
        <v>5</v>
      </c>
      <c r="W785" s="210">
        <v>5</v>
      </c>
      <c r="X785" s="210">
        <v>5</v>
      </c>
      <c r="Y785" s="210">
        <v>5</v>
      </c>
      <c r="Z785" s="210">
        <v>10</v>
      </c>
      <c r="AA785" s="210">
        <v>13</v>
      </c>
      <c r="AB785" s="210">
        <v>13</v>
      </c>
      <c r="AC785" s="210">
        <v>13</v>
      </c>
      <c r="AD785" s="210">
        <v>13</v>
      </c>
      <c r="AE785" s="210">
        <v>13</v>
      </c>
      <c r="AF785" s="210">
        <v>13</v>
      </c>
      <c r="AG785" s="210">
        <v>13</v>
      </c>
      <c r="AH785" s="210">
        <v>13</v>
      </c>
      <c r="AI785" s="210">
        <v>13</v>
      </c>
      <c r="AJ785" s="210">
        <v>13</v>
      </c>
      <c r="AK785" s="210">
        <v>13</v>
      </c>
      <c r="AL785" s="210">
        <v>13</v>
      </c>
      <c r="AM785" s="210">
        <v>13</v>
      </c>
      <c r="AN785" s="210">
        <v>13</v>
      </c>
      <c r="AO785" s="210">
        <v>13</v>
      </c>
      <c r="AP785" s="210">
        <v>13</v>
      </c>
      <c r="AQ785" s="210">
        <v>13</v>
      </c>
      <c r="AR785" s="210">
        <v>13</v>
      </c>
      <c r="AS785" s="210">
        <v>13</v>
      </c>
      <c r="AT785" s="210">
        <v>13</v>
      </c>
      <c r="AU785" s="210">
        <v>13</v>
      </c>
      <c r="AV785" s="210">
        <v>13</v>
      </c>
      <c r="AW785" s="210">
        <v>13</v>
      </c>
      <c r="AX785" s="210">
        <v>13</v>
      </c>
      <c r="AY785" s="210">
        <v>13</v>
      </c>
      <c r="AZ785" s="210">
        <v>13</v>
      </c>
      <c r="BA785" s="210">
        <v>13</v>
      </c>
      <c r="BB785" s="210">
        <v>13</v>
      </c>
      <c r="BC785" s="210">
        <v>13</v>
      </c>
      <c r="BD785" s="210">
        <v>13</v>
      </c>
      <c r="BE785" s="210">
        <v>13</v>
      </c>
      <c r="BF785" s="210">
        <v>13</v>
      </c>
      <c r="BG785" s="210">
        <v>13</v>
      </c>
      <c r="BH785" s="210">
        <v>13</v>
      </c>
      <c r="BI785" s="210">
        <v>13</v>
      </c>
      <c r="BJ785" s="210">
        <v>13</v>
      </c>
      <c r="BK785" s="210">
        <v>13</v>
      </c>
      <c r="BL785" s="210">
        <v>13</v>
      </c>
      <c r="BM785" s="210">
        <v>13</v>
      </c>
      <c r="BN785" s="210">
        <v>13</v>
      </c>
      <c r="BO785" s="210">
        <v>13</v>
      </c>
      <c r="BP785" s="210">
        <v>13</v>
      </c>
      <c r="BQ785" s="210">
        <v>13</v>
      </c>
      <c r="BR785" s="210">
        <v>13</v>
      </c>
      <c r="BS785" s="210">
        <v>13</v>
      </c>
      <c r="BT785" s="210">
        <v>13</v>
      </c>
      <c r="BU785" s="210"/>
      <c r="BV785" s="210"/>
      <c r="BW785" s="210"/>
      <c r="BX785" s="210"/>
      <c r="BY785" s="210"/>
      <c r="BZ785" s="210"/>
      <c r="CA785" s="210"/>
      <c r="CB785" s="210"/>
      <c r="CC785" s="210"/>
      <c r="CD785" s="210"/>
      <c r="CE785" s="210"/>
      <c r="CF785" s="210"/>
      <c r="CG785" s="210"/>
      <c r="CH785" s="210"/>
      <c r="CI785" s="210"/>
      <c r="CJ785" s="210"/>
      <c r="CK785" s="210"/>
      <c r="CL785" s="210"/>
      <c r="CM785" s="210"/>
      <c r="CN785" s="210"/>
      <c r="CO785" s="210"/>
      <c r="CP785" s="210"/>
      <c r="CQ785" s="210"/>
      <c r="CR785" s="210"/>
      <c r="CS785" s="144" t="s">
        <v>557</v>
      </c>
      <c r="CT785" s="144"/>
    </row>
    <row r="786" spans="1:98" ht="15">
      <c r="A786" s="208" t="s">
        <v>8334</v>
      </c>
      <c r="B786" s="285" t="s">
        <v>20</v>
      </c>
      <c r="C786" s="209" t="s">
        <v>559</v>
      </c>
      <c r="D786" s="259"/>
      <c r="E786" s="209" t="s">
        <v>5143</v>
      </c>
      <c r="F786" s="209" t="s">
        <v>38</v>
      </c>
      <c r="G786" s="216" t="s">
        <v>35</v>
      </c>
      <c r="H786" s="209" t="s">
        <v>8271</v>
      </c>
      <c r="I786" s="2"/>
      <c r="J786" s="210">
        <v>0</v>
      </c>
      <c r="K786" s="210">
        <v>0</v>
      </c>
      <c r="L786" s="210">
        <v>0</v>
      </c>
      <c r="M786" s="210">
        <v>0</v>
      </c>
      <c r="N786" s="210">
        <v>0</v>
      </c>
      <c r="O786" s="210">
        <v>0</v>
      </c>
      <c r="P786" s="210">
        <v>0.25</v>
      </c>
      <c r="Q786" s="210">
        <v>0.25</v>
      </c>
      <c r="R786" s="210">
        <v>0.25</v>
      </c>
      <c r="S786" s="210">
        <v>0.25</v>
      </c>
      <c r="T786" s="210">
        <v>0.25</v>
      </c>
      <c r="U786" s="210">
        <v>0.25</v>
      </c>
      <c r="V786" s="210">
        <v>0.25</v>
      </c>
      <c r="W786" s="210">
        <v>0.25</v>
      </c>
      <c r="X786" s="210">
        <v>0.25</v>
      </c>
      <c r="Y786" s="210">
        <v>0.25</v>
      </c>
      <c r="Z786" s="210">
        <v>0.25</v>
      </c>
      <c r="AA786" s="210">
        <v>0.25</v>
      </c>
      <c r="AB786" s="210">
        <v>0.25</v>
      </c>
      <c r="AC786" s="210">
        <v>0.25</v>
      </c>
      <c r="AD786" s="210">
        <v>0.25</v>
      </c>
      <c r="AE786" s="210">
        <v>0.25</v>
      </c>
      <c r="AF786" s="210">
        <v>0.25</v>
      </c>
      <c r="AG786" s="210">
        <v>0.25</v>
      </c>
      <c r="AH786" s="210">
        <v>0.25</v>
      </c>
      <c r="AI786" s="210">
        <v>0.25</v>
      </c>
      <c r="AJ786" s="210">
        <v>0.25</v>
      </c>
      <c r="AK786" s="210">
        <v>0.25</v>
      </c>
      <c r="AL786" s="210">
        <v>0.25</v>
      </c>
      <c r="AM786" s="210">
        <v>0.25</v>
      </c>
      <c r="AN786" s="210">
        <v>0.25</v>
      </c>
      <c r="AO786" s="210">
        <v>0.25</v>
      </c>
      <c r="AP786" s="210">
        <v>0.25</v>
      </c>
      <c r="AQ786" s="210">
        <v>0.25</v>
      </c>
      <c r="AR786" s="210">
        <v>0.25</v>
      </c>
      <c r="AS786" s="210">
        <v>0.25</v>
      </c>
      <c r="AT786" s="210">
        <v>0.25</v>
      </c>
      <c r="AU786" s="210">
        <v>0.25</v>
      </c>
      <c r="AV786" s="210">
        <v>0.25</v>
      </c>
      <c r="AW786" s="210">
        <v>0.25</v>
      </c>
      <c r="AX786" s="210">
        <v>0.25</v>
      </c>
      <c r="AY786" s="210">
        <v>0.25</v>
      </c>
      <c r="AZ786" s="210">
        <v>0.25</v>
      </c>
      <c r="BA786" s="210">
        <v>0.25</v>
      </c>
      <c r="BB786" s="210">
        <v>0.25</v>
      </c>
      <c r="BC786" s="210">
        <v>0.25</v>
      </c>
      <c r="BD786" s="210">
        <v>0.25</v>
      </c>
      <c r="BE786" s="210">
        <v>0.25</v>
      </c>
      <c r="BF786" s="210">
        <v>0.25</v>
      </c>
      <c r="BG786" s="210">
        <v>0.25</v>
      </c>
      <c r="BH786" s="210">
        <v>0.25</v>
      </c>
      <c r="BI786" s="210">
        <v>0.25</v>
      </c>
      <c r="BJ786" s="210">
        <v>0.25</v>
      </c>
      <c r="BK786" s="210">
        <v>0.25</v>
      </c>
      <c r="BL786" s="210">
        <v>0.25</v>
      </c>
      <c r="BM786" s="210">
        <v>0.25</v>
      </c>
      <c r="BN786" s="210">
        <v>0.25</v>
      </c>
      <c r="BO786" s="210">
        <v>0.25</v>
      </c>
      <c r="BP786" s="210">
        <v>0.25</v>
      </c>
      <c r="BQ786" s="210">
        <v>0.25</v>
      </c>
      <c r="BR786" s="210">
        <v>0.25</v>
      </c>
      <c r="BS786" s="210">
        <v>0.25</v>
      </c>
      <c r="BT786" s="210">
        <v>0.25</v>
      </c>
      <c r="BU786" s="210"/>
      <c r="BV786" s="210"/>
      <c r="BW786" s="210"/>
      <c r="BX786" s="210"/>
      <c r="BY786" s="210"/>
      <c r="BZ786" s="210"/>
      <c r="CA786" s="210"/>
      <c r="CB786" s="210"/>
      <c r="CC786" s="210"/>
      <c r="CD786" s="210"/>
      <c r="CE786" s="210"/>
      <c r="CF786" s="210"/>
      <c r="CG786" s="210"/>
      <c r="CH786" s="210"/>
      <c r="CI786" s="210"/>
      <c r="CJ786" s="210"/>
      <c r="CK786" s="210"/>
      <c r="CL786" s="210"/>
      <c r="CM786" s="210"/>
      <c r="CN786" s="210"/>
      <c r="CO786" s="210"/>
      <c r="CP786" s="210"/>
      <c r="CQ786" s="210"/>
      <c r="CR786" s="210"/>
      <c r="CS786" s="144" t="s">
        <v>557</v>
      </c>
      <c r="CT786" s="144"/>
    </row>
    <row r="787" spans="1:98" ht="15">
      <c r="A787" s="208" t="s">
        <v>8334</v>
      </c>
      <c r="B787" s="285" t="s">
        <v>20</v>
      </c>
      <c r="C787" s="209" t="s">
        <v>559</v>
      </c>
      <c r="D787" s="259"/>
      <c r="E787" s="209" t="s">
        <v>5155</v>
      </c>
      <c r="F787" s="209" t="s">
        <v>38</v>
      </c>
      <c r="G787" s="216" t="s">
        <v>35</v>
      </c>
      <c r="H787" s="209" t="s">
        <v>8271</v>
      </c>
      <c r="I787" s="2"/>
      <c r="J787" s="210">
        <v>0</v>
      </c>
      <c r="K787" s="210">
        <v>0</v>
      </c>
      <c r="L787" s="210">
        <v>0</v>
      </c>
      <c r="M787" s="210">
        <v>0</v>
      </c>
      <c r="N787" s="210">
        <v>0</v>
      </c>
      <c r="O787" s="210">
        <v>0</v>
      </c>
      <c r="P787" s="210">
        <v>0</v>
      </c>
      <c r="Q787" s="210">
        <v>0</v>
      </c>
      <c r="R787" s="210">
        <v>0</v>
      </c>
      <c r="S787" s="210">
        <v>0</v>
      </c>
      <c r="T787" s="210">
        <v>0</v>
      </c>
      <c r="U787" s="210">
        <v>0</v>
      </c>
      <c r="V787" s="210">
        <v>0</v>
      </c>
      <c r="W787" s="210">
        <v>0</v>
      </c>
      <c r="X787" s="210">
        <v>0</v>
      </c>
      <c r="Y787" s="210">
        <v>0</v>
      </c>
      <c r="Z787" s="210">
        <v>0</v>
      </c>
      <c r="AA787" s="210">
        <v>1</v>
      </c>
      <c r="AB787" s="210">
        <v>1</v>
      </c>
      <c r="AC787" s="210">
        <v>1</v>
      </c>
      <c r="AD787" s="210">
        <v>1</v>
      </c>
      <c r="AE787" s="210">
        <v>1</v>
      </c>
      <c r="AF787" s="210">
        <v>1</v>
      </c>
      <c r="AG787" s="210">
        <v>1</v>
      </c>
      <c r="AH787" s="210">
        <v>1</v>
      </c>
      <c r="AI787" s="210">
        <v>1</v>
      </c>
      <c r="AJ787" s="210">
        <v>1</v>
      </c>
      <c r="AK787" s="210">
        <v>1</v>
      </c>
      <c r="AL787" s="210">
        <v>1</v>
      </c>
      <c r="AM787" s="210">
        <v>1</v>
      </c>
      <c r="AN787" s="210">
        <v>1</v>
      </c>
      <c r="AO787" s="210">
        <v>1</v>
      </c>
      <c r="AP787" s="210">
        <v>1</v>
      </c>
      <c r="AQ787" s="210">
        <v>1</v>
      </c>
      <c r="AR787" s="210">
        <v>1</v>
      </c>
      <c r="AS787" s="210">
        <v>1</v>
      </c>
      <c r="AT787" s="210">
        <v>1</v>
      </c>
      <c r="AU787" s="210">
        <v>1</v>
      </c>
      <c r="AV787" s="210">
        <v>1</v>
      </c>
      <c r="AW787" s="210">
        <v>1</v>
      </c>
      <c r="AX787" s="210">
        <v>1</v>
      </c>
      <c r="AY787" s="210">
        <v>1</v>
      </c>
      <c r="AZ787" s="210">
        <v>1</v>
      </c>
      <c r="BA787" s="210">
        <v>1</v>
      </c>
      <c r="BB787" s="210">
        <v>1</v>
      </c>
      <c r="BC787" s="210">
        <v>1</v>
      </c>
      <c r="BD787" s="210">
        <v>1</v>
      </c>
      <c r="BE787" s="210">
        <v>1</v>
      </c>
      <c r="BF787" s="210">
        <v>1</v>
      </c>
      <c r="BG787" s="210">
        <v>1</v>
      </c>
      <c r="BH787" s="210">
        <v>1</v>
      </c>
      <c r="BI787" s="210">
        <v>1</v>
      </c>
      <c r="BJ787" s="210">
        <v>1</v>
      </c>
      <c r="BK787" s="210">
        <v>1</v>
      </c>
      <c r="BL787" s="210">
        <v>1</v>
      </c>
      <c r="BM787" s="210">
        <v>1</v>
      </c>
      <c r="BN787" s="210">
        <v>1</v>
      </c>
      <c r="BO787" s="210">
        <v>1</v>
      </c>
      <c r="BP787" s="210">
        <v>1</v>
      </c>
      <c r="BQ787" s="210">
        <v>1</v>
      </c>
      <c r="BR787" s="210">
        <v>1</v>
      </c>
      <c r="BS787" s="210">
        <v>1</v>
      </c>
      <c r="BT787" s="210">
        <v>1</v>
      </c>
      <c r="BU787" s="210"/>
      <c r="BV787" s="210"/>
      <c r="BW787" s="210"/>
      <c r="BX787" s="210"/>
      <c r="BY787" s="210"/>
      <c r="BZ787" s="210"/>
      <c r="CA787" s="210"/>
      <c r="CB787" s="210"/>
      <c r="CC787" s="210"/>
      <c r="CD787" s="210"/>
      <c r="CE787" s="210"/>
      <c r="CF787" s="210"/>
      <c r="CG787" s="210"/>
      <c r="CH787" s="210"/>
      <c r="CI787" s="210"/>
      <c r="CJ787" s="210"/>
      <c r="CK787" s="210"/>
      <c r="CL787" s="210"/>
      <c r="CM787" s="210"/>
      <c r="CN787" s="210"/>
      <c r="CO787" s="210"/>
      <c r="CP787" s="210"/>
      <c r="CQ787" s="210"/>
      <c r="CR787" s="210"/>
      <c r="CS787" s="144" t="s">
        <v>557</v>
      </c>
      <c r="CT787" s="144"/>
    </row>
    <row r="788" spans="1:98" ht="15">
      <c r="A788" s="208" t="s">
        <v>8334</v>
      </c>
      <c r="B788" s="285" t="s">
        <v>20</v>
      </c>
      <c r="C788" s="209" t="s">
        <v>559</v>
      </c>
      <c r="D788" s="259"/>
      <c r="E788" s="209" t="s">
        <v>5163</v>
      </c>
      <c r="F788" s="209" t="s">
        <v>38</v>
      </c>
      <c r="G788" s="216" t="s">
        <v>35</v>
      </c>
      <c r="H788" s="209" t="s">
        <v>8271</v>
      </c>
      <c r="I788" s="2"/>
      <c r="J788" s="210">
        <v>0</v>
      </c>
      <c r="K788" s="210">
        <v>0</v>
      </c>
      <c r="L788" s="210">
        <v>0</v>
      </c>
      <c r="M788" s="210">
        <v>0</v>
      </c>
      <c r="N788" s="210">
        <v>0</v>
      </c>
      <c r="O788" s="210">
        <v>0</v>
      </c>
      <c r="P788" s="210">
        <v>0</v>
      </c>
      <c r="Q788" s="210">
        <v>0</v>
      </c>
      <c r="R788" s="210">
        <v>0</v>
      </c>
      <c r="S788" s="210">
        <v>0</v>
      </c>
      <c r="T788" s="210">
        <v>0</v>
      </c>
      <c r="U788" s="210">
        <v>17.000000000000004</v>
      </c>
      <c r="V788" s="210">
        <v>17.000000000000004</v>
      </c>
      <c r="W788" s="210">
        <v>17.000000000000004</v>
      </c>
      <c r="X788" s="210">
        <v>17.000000000000004</v>
      </c>
      <c r="Y788" s="210">
        <v>17.000000000000004</v>
      </c>
      <c r="Z788" s="210">
        <v>17.000000000000004</v>
      </c>
      <c r="AA788" s="210">
        <v>17.000000000000004</v>
      </c>
      <c r="AB788" s="210">
        <v>17.000000000000004</v>
      </c>
      <c r="AC788" s="210">
        <v>17.000000000000004</v>
      </c>
      <c r="AD788" s="210">
        <v>17.000000000000004</v>
      </c>
      <c r="AE788" s="210">
        <v>17.000000000000004</v>
      </c>
      <c r="AF788" s="210">
        <v>17.000000000000004</v>
      </c>
      <c r="AG788" s="210">
        <v>17.000000000000004</v>
      </c>
      <c r="AH788" s="210">
        <v>27.000000000000004</v>
      </c>
      <c r="AI788" s="210">
        <v>27.000000000000004</v>
      </c>
      <c r="AJ788" s="210">
        <v>27.000000000000004</v>
      </c>
      <c r="AK788" s="210">
        <v>27.000000000000004</v>
      </c>
      <c r="AL788" s="210">
        <v>27.000000000000004</v>
      </c>
      <c r="AM788" s="210">
        <v>27.000000000000004</v>
      </c>
      <c r="AN788" s="210">
        <v>27.000000000000004</v>
      </c>
      <c r="AO788" s="210">
        <v>27.000000000000004</v>
      </c>
      <c r="AP788" s="210">
        <v>27.000000000000004</v>
      </c>
      <c r="AQ788" s="210">
        <v>27.000000000000004</v>
      </c>
      <c r="AR788" s="210">
        <v>27.000000000000004</v>
      </c>
      <c r="AS788" s="210">
        <v>27.000000000000004</v>
      </c>
      <c r="AT788" s="210">
        <v>27.000000000000004</v>
      </c>
      <c r="AU788" s="210">
        <v>27.000000000000004</v>
      </c>
      <c r="AV788" s="210">
        <v>27.000000000000004</v>
      </c>
      <c r="AW788" s="210">
        <v>27.000000000000004</v>
      </c>
      <c r="AX788" s="210">
        <v>27.000000000000004</v>
      </c>
      <c r="AY788" s="210">
        <v>27.000000000000004</v>
      </c>
      <c r="AZ788" s="210">
        <v>27.000000000000004</v>
      </c>
      <c r="BA788" s="210">
        <v>27.000000000000004</v>
      </c>
      <c r="BB788" s="210">
        <v>27.000000000000004</v>
      </c>
      <c r="BC788" s="210">
        <v>27.000000000000004</v>
      </c>
      <c r="BD788" s="210">
        <v>27.000000000000004</v>
      </c>
      <c r="BE788" s="210">
        <v>27.000000000000004</v>
      </c>
      <c r="BF788" s="210">
        <v>27.000000000000004</v>
      </c>
      <c r="BG788" s="210">
        <v>27.000000000000004</v>
      </c>
      <c r="BH788" s="210">
        <v>27.000000000000004</v>
      </c>
      <c r="BI788" s="210">
        <v>27.000000000000004</v>
      </c>
      <c r="BJ788" s="210">
        <v>27.000000000000004</v>
      </c>
      <c r="BK788" s="210">
        <v>27.000000000000004</v>
      </c>
      <c r="BL788" s="210">
        <v>27.000000000000004</v>
      </c>
      <c r="BM788" s="210">
        <v>27.000000000000004</v>
      </c>
      <c r="BN788" s="210">
        <v>27.000000000000004</v>
      </c>
      <c r="BO788" s="210">
        <v>27.000000000000004</v>
      </c>
      <c r="BP788" s="210">
        <v>27.000000000000004</v>
      </c>
      <c r="BQ788" s="210">
        <v>27.000000000000004</v>
      </c>
      <c r="BR788" s="210">
        <v>27.000000000000004</v>
      </c>
      <c r="BS788" s="210">
        <v>27.000000000000004</v>
      </c>
      <c r="BT788" s="210">
        <v>27.000000000000004</v>
      </c>
      <c r="BU788" s="210"/>
      <c r="BV788" s="210"/>
      <c r="BW788" s="210"/>
      <c r="BX788" s="210"/>
      <c r="BY788" s="210"/>
      <c r="BZ788" s="210"/>
      <c r="CA788" s="210"/>
      <c r="CB788" s="210"/>
      <c r="CC788" s="210"/>
      <c r="CD788" s="210"/>
      <c r="CE788" s="210"/>
      <c r="CF788" s="210"/>
      <c r="CG788" s="210"/>
      <c r="CH788" s="210"/>
      <c r="CI788" s="210"/>
      <c r="CJ788" s="210"/>
      <c r="CK788" s="210"/>
      <c r="CL788" s="210"/>
      <c r="CM788" s="210"/>
      <c r="CN788" s="210"/>
      <c r="CO788" s="210"/>
      <c r="CP788" s="210"/>
      <c r="CQ788" s="210"/>
      <c r="CR788" s="210"/>
      <c r="CS788" s="144" t="s">
        <v>557</v>
      </c>
      <c r="CT788" s="144"/>
    </row>
    <row r="789" spans="1:98" ht="15">
      <c r="A789" s="208" t="s">
        <v>8334</v>
      </c>
      <c r="B789" s="285" t="s">
        <v>20</v>
      </c>
      <c r="C789" s="209" t="s">
        <v>559</v>
      </c>
      <c r="D789" s="259"/>
      <c r="E789" s="209" t="s">
        <v>5175</v>
      </c>
      <c r="F789" s="209" t="s">
        <v>38</v>
      </c>
      <c r="G789" s="216" t="s">
        <v>35</v>
      </c>
      <c r="H789" s="209" t="s">
        <v>8271</v>
      </c>
      <c r="I789" s="2"/>
      <c r="J789" s="210">
        <v>0</v>
      </c>
      <c r="K789" s="210">
        <v>0</v>
      </c>
      <c r="L789" s="210">
        <v>0</v>
      </c>
      <c r="M789" s="210">
        <v>0</v>
      </c>
      <c r="N789" s="210">
        <v>0</v>
      </c>
      <c r="O789" s="210">
        <v>0</v>
      </c>
      <c r="P789" s="210">
        <v>0</v>
      </c>
      <c r="Q789" s="210">
        <v>0</v>
      </c>
      <c r="R789" s="210">
        <v>0</v>
      </c>
      <c r="S789" s="210">
        <v>0</v>
      </c>
      <c r="T789" s="210">
        <v>1</v>
      </c>
      <c r="U789" s="210">
        <v>1</v>
      </c>
      <c r="V789" s="210">
        <v>1</v>
      </c>
      <c r="W789" s="210">
        <v>1</v>
      </c>
      <c r="X789" s="210">
        <v>1</v>
      </c>
      <c r="Y789" s="210">
        <v>1</v>
      </c>
      <c r="Z789" s="210">
        <v>1</v>
      </c>
      <c r="AA789" s="210">
        <v>1</v>
      </c>
      <c r="AB789" s="210">
        <v>1</v>
      </c>
      <c r="AC789" s="210">
        <v>1</v>
      </c>
      <c r="AD789" s="210">
        <v>1</v>
      </c>
      <c r="AE789" s="210">
        <v>1</v>
      </c>
      <c r="AF789" s="210">
        <v>1</v>
      </c>
      <c r="AG789" s="210">
        <v>1</v>
      </c>
      <c r="AH789" s="210">
        <v>1</v>
      </c>
      <c r="AI789" s="210">
        <v>1</v>
      </c>
      <c r="AJ789" s="210">
        <v>1</v>
      </c>
      <c r="AK789" s="210">
        <v>1</v>
      </c>
      <c r="AL789" s="210">
        <v>1</v>
      </c>
      <c r="AM789" s="210">
        <v>1</v>
      </c>
      <c r="AN789" s="210">
        <v>1</v>
      </c>
      <c r="AO789" s="210">
        <v>1</v>
      </c>
      <c r="AP789" s="210">
        <v>1</v>
      </c>
      <c r="AQ789" s="210">
        <v>1</v>
      </c>
      <c r="AR789" s="210">
        <v>1</v>
      </c>
      <c r="AS789" s="210">
        <v>1</v>
      </c>
      <c r="AT789" s="210">
        <v>1</v>
      </c>
      <c r="AU789" s="210">
        <v>1</v>
      </c>
      <c r="AV789" s="210">
        <v>1</v>
      </c>
      <c r="AW789" s="210">
        <v>1</v>
      </c>
      <c r="AX789" s="210">
        <v>1</v>
      </c>
      <c r="AY789" s="210">
        <v>1</v>
      </c>
      <c r="AZ789" s="210">
        <v>1</v>
      </c>
      <c r="BA789" s="210">
        <v>1</v>
      </c>
      <c r="BB789" s="210">
        <v>1</v>
      </c>
      <c r="BC789" s="210">
        <v>1</v>
      </c>
      <c r="BD789" s="210">
        <v>1</v>
      </c>
      <c r="BE789" s="210">
        <v>1</v>
      </c>
      <c r="BF789" s="210">
        <v>1</v>
      </c>
      <c r="BG789" s="210">
        <v>1</v>
      </c>
      <c r="BH789" s="210">
        <v>1</v>
      </c>
      <c r="BI789" s="210">
        <v>1</v>
      </c>
      <c r="BJ789" s="210">
        <v>1</v>
      </c>
      <c r="BK789" s="210">
        <v>1</v>
      </c>
      <c r="BL789" s="210">
        <v>1</v>
      </c>
      <c r="BM789" s="210">
        <v>1</v>
      </c>
      <c r="BN789" s="210">
        <v>1</v>
      </c>
      <c r="BO789" s="210">
        <v>1</v>
      </c>
      <c r="BP789" s="210">
        <v>1</v>
      </c>
      <c r="BQ789" s="210">
        <v>1</v>
      </c>
      <c r="BR789" s="210">
        <v>1</v>
      </c>
      <c r="BS789" s="210">
        <v>1</v>
      </c>
      <c r="BT789" s="210">
        <v>1</v>
      </c>
      <c r="BU789" s="210"/>
      <c r="BV789" s="210"/>
      <c r="BW789" s="210"/>
      <c r="BX789" s="210"/>
      <c r="BY789" s="210"/>
      <c r="BZ789" s="210"/>
      <c r="CA789" s="210"/>
      <c r="CB789" s="210"/>
      <c r="CC789" s="210"/>
      <c r="CD789" s="210"/>
      <c r="CE789" s="210"/>
      <c r="CF789" s="210"/>
      <c r="CG789" s="210"/>
      <c r="CH789" s="210"/>
      <c r="CI789" s="210"/>
      <c r="CJ789" s="210"/>
      <c r="CK789" s="210"/>
      <c r="CL789" s="210"/>
      <c r="CM789" s="210"/>
      <c r="CN789" s="210"/>
      <c r="CO789" s="210"/>
      <c r="CP789" s="210"/>
      <c r="CQ789" s="210"/>
      <c r="CR789" s="210"/>
      <c r="CS789" s="144" t="s">
        <v>557</v>
      </c>
      <c r="CT789" s="144"/>
    </row>
    <row r="790" spans="1:98" ht="15">
      <c r="A790" s="208" t="s">
        <v>8334</v>
      </c>
      <c r="B790" s="285" t="s">
        <v>20</v>
      </c>
      <c r="C790" s="209" t="s">
        <v>559</v>
      </c>
      <c r="D790" s="259"/>
      <c r="E790" s="209" t="s">
        <v>5150</v>
      </c>
      <c r="F790" s="209" t="s">
        <v>38</v>
      </c>
      <c r="G790" s="216" t="s">
        <v>35</v>
      </c>
      <c r="H790" s="209" t="s">
        <v>8271</v>
      </c>
      <c r="I790" s="2"/>
      <c r="J790" s="210">
        <v>0</v>
      </c>
      <c r="K790" s="210">
        <v>0</v>
      </c>
      <c r="L790" s="210">
        <v>0</v>
      </c>
      <c r="M790" s="210">
        <v>0</v>
      </c>
      <c r="N790" s="210">
        <v>0</v>
      </c>
      <c r="O790" s="210">
        <v>0</v>
      </c>
      <c r="P790" s="210">
        <v>0</v>
      </c>
      <c r="Q790" s="210">
        <v>0</v>
      </c>
      <c r="R790" s="210">
        <v>0</v>
      </c>
      <c r="S790" s="210">
        <v>0</v>
      </c>
      <c r="T790" s="210">
        <v>0</v>
      </c>
      <c r="U790" s="210">
        <v>0</v>
      </c>
      <c r="V790" s="210">
        <v>0</v>
      </c>
      <c r="W790" s="210">
        <v>0</v>
      </c>
      <c r="X790" s="210">
        <v>0</v>
      </c>
      <c r="Y790" s="210">
        <v>1</v>
      </c>
      <c r="Z790" s="210">
        <v>1</v>
      </c>
      <c r="AA790" s="210">
        <v>1</v>
      </c>
      <c r="AB790" s="210">
        <v>1</v>
      </c>
      <c r="AC790" s="210">
        <v>1</v>
      </c>
      <c r="AD790" s="210">
        <v>1</v>
      </c>
      <c r="AE790" s="210">
        <v>1</v>
      </c>
      <c r="AF790" s="210">
        <v>1</v>
      </c>
      <c r="AG790" s="210">
        <v>1</v>
      </c>
      <c r="AH790" s="210">
        <v>1</v>
      </c>
      <c r="AI790" s="210">
        <v>1</v>
      </c>
      <c r="AJ790" s="210">
        <v>1</v>
      </c>
      <c r="AK790" s="210">
        <v>1</v>
      </c>
      <c r="AL790" s="210">
        <v>1</v>
      </c>
      <c r="AM790" s="210">
        <v>1</v>
      </c>
      <c r="AN790" s="210">
        <v>1</v>
      </c>
      <c r="AO790" s="210">
        <v>1</v>
      </c>
      <c r="AP790" s="210">
        <v>1</v>
      </c>
      <c r="AQ790" s="210">
        <v>1</v>
      </c>
      <c r="AR790" s="210">
        <v>1</v>
      </c>
      <c r="AS790" s="210">
        <v>1</v>
      </c>
      <c r="AT790" s="210">
        <v>1</v>
      </c>
      <c r="AU790" s="210">
        <v>1</v>
      </c>
      <c r="AV790" s="210">
        <v>1</v>
      </c>
      <c r="AW790" s="210">
        <v>1</v>
      </c>
      <c r="AX790" s="210">
        <v>1</v>
      </c>
      <c r="AY790" s="210">
        <v>1</v>
      </c>
      <c r="AZ790" s="210">
        <v>1</v>
      </c>
      <c r="BA790" s="210">
        <v>1</v>
      </c>
      <c r="BB790" s="210">
        <v>1</v>
      </c>
      <c r="BC790" s="210">
        <v>1</v>
      </c>
      <c r="BD790" s="210">
        <v>1</v>
      </c>
      <c r="BE790" s="210">
        <v>1</v>
      </c>
      <c r="BF790" s="210">
        <v>1</v>
      </c>
      <c r="BG790" s="210">
        <v>1</v>
      </c>
      <c r="BH790" s="210">
        <v>1</v>
      </c>
      <c r="BI790" s="210">
        <v>1</v>
      </c>
      <c r="BJ790" s="210">
        <v>1</v>
      </c>
      <c r="BK790" s="210">
        <v>1</v>
      </c>
      <c r="BL790" s="210">
        <v>1</v>
      </c>
      <c r="BM790" s="210">
        <v>1</v>
      </c>
      <c r="BN790" s="210">
        <v>1</v>
      </c>
      <c r="BO790" s="210">
        <v>1</v>
      </c>
      <c r="BP790" s="210">
        <v>1</v>
      </c>
      <c r="BQ790" s="210">
        <v>1</v>
      </c>
      <c r="BR790" s="210">
        <v>1</v>
      </c>
      <c r="BS790" s="210">
        <v>1</v>
      </c>
      <c r="BT790" s="210">
        <v>1</v>
      </c>
      <c r="BU790" s="210"/>
      <c r="BV790" s="210"/>
      <c r="BW790" s="210"/>
      <c r="BX790" s="210"/>
      <c r="BY790" s="210"/>
      <c r="BZ790" s="210"/>
      <c r="CA790" s="210"/>
      <c r="CB790" s="210"/>
      <c r="CC790" s="210"/>
      <c r="CD790" s="210"/>
      <c r="CE790" s="210"/>
      <c r="CF790" s="210"/>
      <c r="CG790" s="210"/>
      <c r="CH790" s="210"/>
      <c r="CI790" s="210"/>
      <c r="CJ790" s="210"/>
      <c r="CK790" s="210"/>
      <c r="CL790" s="210"/>
      <c r="CM790" s="210"/>
      <c r="CN790" s="210"/>
      <c r="CO790" s="210"/>
      <c r="CP790" s="210"/>
      <c r="CQ790" s="210"/>
      <c r="CR790" s="210"/>
      <c r="CS790" s="144" t="s">
        <v>557</v>
      </c>
      <c r="CT790" s="144"/>
    </row>
    <row r="791" spans="1:98" ht="15">
      <c r="A791" s="208" t="s">
        <v>8334</v>
      </c>
      <c r="B791" s="285" t="s">
        <v>20</v>
      </c>
      <c r="C791" s="209" t="s">
        <v>559</v>
      </c>
      <c r="D791" s="259"/>
      <c r="E791" s="209" t="s">
        <v>5137</v>
      </c>
      <c r="F791" s="209" t="s">
        <v>38</v>
      </c>
      <c r="G791" s="216" t="s">
        <v>35</v>
      </c>
      <c r="H791" s="209" t="s">
        <v>8271</v>
      </c>
      <c r="I791" s="2"/>
      <c r="J791" s="210">
        <v>0</v>
      </c>
      <c r="K791" s="210">
        <v>0</v>
      </c>
      <c r="L791" s="210">
        <v>0</v>
      </c>
      <c r="M791" s="210">
        <v>0</v>
      </c>
      <c r="N791" s="210">
        <v>0</v>
      </c>
      <c r="O791" s="210">
        <v>0</v>
      </c>
      <c r="P791" s="210">
        <v>0</v>
      </c>
      <c r="Q791" s="210">
        <v>0</v>
      </c>
      <c r="R791" s="210">
        <v>0</v>
      </c>
      <c r="S791" s="210">
        <v>0</v>
      </c>
      <c r="T791" s="210">
        <v>5</v>
      </c>
      <c r="U791" s="210">
        <v>5</v>
      </c>
      <c r="V791" s="210">
        <v>5</v>
      </c>
      <c r="W791" s="210">
        <v>5</v>
      </c>
      <c r="X791" s="210">
        <v>5</v>
      </c>
      <c r="Y791" s="210">
        <v>11</v>
      </c>
      <c r="Z791" s="210">
        <v>14</v>
      </c>
      <c r="AA791" s="210">
        <v>14</v>
      </c>
      <c r="AB791" s="210">
        <v>14</v>
      </c>
      <c r="AC791" s="210">
        <v>19</v>
      </c>
      <c r="AD791" s="210">
        <v>19</v>
      </c>
      <c r="AE791" s="210">
        <v>19</v>
      </c>
      <c r="AF791" s="210">
        <v>19</v>
      </c>
      <c r="AG791" s="210">
        <v>19</v>
      </c>
      <c r="AH791" s="210">
        <v>19</v>
      </c>
      <c r="AI791" s="210">
        <v>19</v>
      </c>
      <c r="AJ791" s="210">
        <v>19</v>
      </c>
      <c r="AK791" s="210">
        <v>19</v>
      </c>
      <c r="AL791" s="210">
        <v>19</v>
      </c>
      <c r="AM791" s="210">
        <v>19</v>
      </c>
      <c r="AN791" s="210">
        <v>19</v>
      </c>
      <c r="AO791" s="210">
        <v>19</v>
      </c>
      <c r="AP791" s="210">
        <v>19</v>
      </c>
      <c r="AQ791" s="210">
        <v>19</v>
      </c>
      <c r="AR791" s="210">
        <v>19</v>
      </c>
      <c r="AS791" s="210">
        <v>19</v>
      </c>
      <c r="AT791" s="210">
        <v>19</v>
      </c>
      <c r="AU791" s="210">
        <v>19</v>
      </c>
      <c r="AV791" s="210">
        <v>19</v>
      </c>
      <c r="AW791" s="210">
        <v>19</v>
      </c>
      <c r="AX791" s="210">
        <v>19</v>
      </c>
      <c r="AY791" s="210">
        <v>19</v>
      </c>
      <c r="AZ791" s="210">
        <v>19</v>
      </c>
      <c r="BA791" s="210">
        <v>19</v>
      </c>
      <c r="BB791" s="210">
        <v>19</v>
      </c>
      <c r="BC791" s="210">
        <v>19</v>
      </c>
      <c r="BD791" s="210">
        <v>19</v>
      </c>
      <c r="BE791" s="210">
        <v>19</v>
      </c>
      <c r="BF791" s="210">
        <v>19</v>
      </c>
      <c r="BG791" s="210">
        <v>19</v>
      </c>
      <c r="BH791" s="210">
        <v>19</v>
      </c>
      <c r="BI791" s="210">
        <v>19</v>
      </c>
      <c r="BJ791" s="210">
        <v>19</v>
      </c>
      <c r="BK791" s="210">
        <v>19</v>
      </c>
      <c r="BL791" s="210">
        <v>19</v>
      </c>
      <c r="BM791" s="210">
        <v>19</v>
      </c>
      <c r="BN791" s="210">
        <v>19</v>
      </c>
      <c r="BO791" s="210">
        <v>19</v>
      </c>
      <c r="BP791" s="210">
        <v>19</v>
      </c>
      <c r="BQ791" s="210">
        <v>19</v>
      </c>
      <c r="BR791" s="210">
        <v>19</v>
      </c>
      <c r="BS791" s="210">
        <v>19</v>
      </c>
      <c r="BT791" s="210">
        <v>19</v>
      </c>
      <c r="BU791" s="210"/>
      <c r="BV791" s="210"/>
      <c r="BW791" s="210"/>
      <c r="BX791" s="210"/>
      <c r="BY791" s="210"/>
      <c r="BZ791" s="210"/>
      <c r="CA791" s="210"/>
      <c r="CB791" s="210"/>
      <c r="CC791" s="210"/>
      <c r="CD791" s="210"/>
      <c r="CE791" s="210"/>
      <c r="CF791" s="210"/>
      <c r="CG791" s="210"/>
      <c r="CH791" s="210"/>
      <c r="CI791" s="210"/>
      <c r="CJ791" s="210"/>
      <c r="CK791" s="210"/>
      <c r="CL791" s="210"/>
      <c r="CM791" s="210"/>
      <c r="CN791" s="210"/>
      <c r="CO791" s="210"/>
      <c r="CP791" s="210"/>
      <c r="CQ791" s="210"/>
      <c r="CR791" s="210"/>
      <c r="CS791" s="144" t="s">
        <v>557</v>
      </c>
      <c r="CT791" s="144"/>
    </row>
    <row r="792" spans="1:98" ht="15">
      <c r="A792" s="208" t="s">
        <v>8334</v>
      </c>
      <c r="B792" s="285" t="s">
        <v>20</v>
      </c>
      <c r="C792" s="209" t="s">
        <v>559</v>
      </c>
      <c r="D792" s="259"/>
      <c r="E792" s="209" t="s">
        <v>5140</v>
      </c>
      <c r="F792" s="209" t="s">
        <v>38</v>
      </c>
      <c r="G792" s="216" t="s">
        <v>35</v>
      </c>
      <c r="H792" s="209" t="s">
        <v>8271</v>
      </c>
      <c r="I792" s="2"/>
      <c r="J792" s="210">
        <v>0</v>
      </c>
      <c r="K792" s="210">
        <v>0</v>
      </c>
      <c r="L792" s="210">
        <v>0</v>
      </c>
      <c r="M792" s="210">
        <v>0</v>
      </c>
      <c r="N792" s="210">
        <v>0</v>
      </c>
      <c r="O792" s="210">
        <v>0</v>
      </c>
      <c r="P792" s="210">
        <v>1</v>
      </c>
      <c r="Q792" s="210">
        <v>1</v>
      </c>
      <c r="R792" s="210">
        <v>1</v>
      </c>
      <c r="S792" s="210">
        <v>1</v>
      </c>
      <c r="T792" s="210">
        <v>1</v>
      </c>
      <c r="U792" s="210">
        <v>1</v>
      </c>
      <c r="V792" s="210">
        <v>1</v>
      </c>
      <c r="W792" s="210">
        <v>1</v>
      </c>
      <c r="X792" s="210">
        <v>1</v>
      </c>
      <c r="Y792" s="210">
        <v>1</v>
      </c>
      <c r="Z792" s="210">
        <v>1</v>
      </c>
      <c r="AA792" s="210">
        <v>1</v>
      </c>
      <c r="AB792" s="210">
        <v>1</v>
      </c>
      <c r="AC792" s="210">
        <v>1</v>
      </c>
      <c r="AD792" s="210">
        <v>1</v>
      </c>
      <c r="AE792" s="210">
        <v>1</v>
      </c>
      <c r="AF792" s="210">
        <v>1</v>
      </c>
      <c r="AG792" s="210">
        <v>1</v>
      </c>
      <c r="AH792" s="210">
        <v>1</v>
      </c>
      <c r="AI792" s="210">
        <v>1</v>
      </c>
      <c r="AJ792" s="210">
        <v>1</v>
      </c>
      <c r="AK792" s="210">
        <v>1</v>
      </c>
      <c r="AL792" s="210">
        <v>1</v>
      </c>
      <c r="AM792" s="210">
        <v>1</v>
      </c>
      <c r="AN792" s="210">
        <v>1</v>
      </c>
      <c r="AO792" s="210">
        <v>1</v>
      </c>
      <c r="AP792" s="210">
        <v>1</v>
      </c>
      <c r="AQ792" s="210">
        <v>1</v>
      </c>
      <c r="AR792" s="210">
        <v>1</v>
      </c>
      <c r="AS792" s="210">
        <v>1</v>
      </c>
      <c r="AT792" s="210">
        <v>1</v>
      </c>
      <c r="AU792" s="210">
        <v>1</v>
      </c>
      <c r="AV792" s="210">
        <v>1</v>
      </c>
      <c r="AW792" s="210">
        <v>1</v>
      </c>
      <c r="AX792" s="210">
        <v>1</v>
      </c>
      <c r="AY792" s="210">
        <v>1</v>
      </c>
      <c r="AZ792" s="210">
        <v>1</v>
      </c>
      <c r="BA792" s="210">
        <v>1</v>
      </c>
      <c r="BB792" s="210">
        <v>1</v>
      </c>
      <c r="BC792" s="210">
        <v>1</v>
      </c>
      <c r="BD792" s="210">
        <v>1</v>
      </c>
      <c r="BE792" s="210">
        <v>1</v>
      </c>
      <c r="BF792" s="210">
        <v>1</v>
      </c>
      <c r="BG792" s="210">
        <v>1</v>
      </c>
      <c r="BH792" s="210">
        <v>1</v>
      </c>
      <c r="BI792" s="210">
        <v>1</v>
      </c>
      <c r="BJ792" s="210">
        <v>1</v>
      </c>
      <c r="BK792" s="210">
        <v>1</v>
      </c>
      <c r="BL792" s="210">
        <v>1</v>
      </c>
      <c r="BM792" s="210">
        <v>1</v>
      </c>
      <c r="BN792" s="210">
        <v>1</v>
      </c>
      <c r="BO792" s="210">
        <v>1</v>
      </c>
      <c r="BP792" s="210">
        <v>1</v>
      </c>
      <c r="BQ792" s="210">
        <v>1</v>
      </c>
      <c r="BR792" s="210">
        <v>1</v>
      </c>
      <c r="BS792" s="210">
        <v>1</v>
      </c>
      <c r="BT792" s="210">
        <v>1</v>
      </c>
      <c r="BU792" s="210"/>
      <c r="BV792" s="210"/>
      <c r="BW792" s="210"/>
      <c r="BX792" s="210"/>
      <c r="BY792" s="210"/>
      <c r="BZ792" s="210"/>
      <c r="CA792" s="210"/>
      <c r="CB792" s="210"/>
      <c r="CC792" s="210"/>
      <c r="CD792" s="210"/>
      <c r="CE792" s="210"/>
      <c r="CF792" s="210"/>
      <c r="CG792" s="210"/>
      <c r="CH792" s="210"/>
      <c r="CI792" s="210"/>
      <c r="CJ792" s="210"/>
      <c r="CK792" s="210"/>
      <c r="CL792" s="210"/>
      <c r="CM792" s="210"/>
      <c r="CN792" s="210"/>
      <c r="CO792" s="210"/>
      <c r="CP792" s="210"/>
      <c r="CQ792" s="210"/>
      <c r="CR792" s="210"/>
      <c r="CS792" s="144" t="s">
        <v>557</v>
      </c>
      <c r="CT792" s="144"/>
    </row>
    <row r="793" spans="1:98" ht="15">
      <c r="A793" s="208" t="s">
        <v>8334</v>
      </c>
      <c r="B793" s="285" t="s">
        <v>20</v>
      </c>
      <c r="C793" s="209" t="s">
        <v>559</v>
      </c>
      <c r="D793" s="259"/>
      <c r="E793" s="209" t="s">
        <v>6625</v>
      </c>
      <c r="F793" s="209" t="s">
        <v>38</v>
      </c>
      <c r="G793" s="216" t="s">
        <v>35</v>
      </c>
      <c r="H793" s="209" t="s">
        <v>8271</v>
      </c>
      <c r="I793" s="2"/>
      <c r="J793" s="210"/>
      <c r="K793" s="210"/>
      <c r="L793" s="210"/>
      <c r="M793" s="210"/>
      <c r="N793" s="210"/>
      <c r="O793" s="210"/>
      <c r="P793" s="210"/>
      <c r="Q793" s="210"/>
      <c r="R793" s="210">
        <v>1</v>
      </c>
      <c r="S793" s="210">
        <v>1</v>
      </c>
      <c r="T793" s="210">
        <v>1</v>
      </c>
      <c r="U793" s="210">
        <v>1</v>
      </c>
      <c r="V793" s="210">
        <v>1</v>
      </c>
      <c r="W793" s="210">
        <v>1</v>
      </c>
      <c r="X793" s="210">
        <v>1</v>
      </c>
      <c r="Y793" s="210">
        <v>1</v>
      </c>
      <c r="Z793" s="210">
        <v>1</v>
      </c>
      <c r="AA793" s="210">
        <v>1</v>
      </c>
      <c r="AB793" s="210">
        <v>1</v>
      </c>
      <c r="AC793" s="210">
        <v>1</v>
      </c>
      <c r="AD793" s="210">
        <v>1</v>
      </c>
      <c r="AE793" s="210">
        <v>1</v>
      </c>
      <c r="AF793" s="210">
        <v>1</v>
      </c>
      <c r="AG793" s="210">
        <v>1</v>
      </c>
      <c r="AH793" s="210">
        <v>1</v>
      </c>
      <c r="AI793" s="210">
        <v>1</v>
      </c>
      <c r="AJ793" s="210">
        <v>1</v>
      </c>
      <c r="AK793" s="210">
        <v>1</v>
      </c>
      <c r="AL793" s="210">
        <v>1</v>
      </c>
      <c r="AM793" s="210">
        <v>1</v>
      </c>
      <c r="AN793" s="210">
        <v>1</v>
      </c>
      <c r="AO793" s="210">
        <v>1</v>
      </c>
      <c r="AP793" s="210">
        <v>1</v>
      </c>
      <c r="AQ793" s="210">
        <v>1</v>
      </c>
      <c r="AR793" s="210">
        <v>1</v>
      </c>
      <c r="AS793" s="210">
        <v>1</v>
      </c>
      <c r="AT793" s="210">
        <v>1</v>
      </c>
      <c r="AU793" s="210">
        <v>1</v>
      </c>
      <c r="AV793" s="210">
        <v>1</v>
      </c>
      <c r="AW793" s="210">
        <v>1</v>
      </c>
      <c r="AX793" s="210">
        <v>1</v>
      </c>
      <c r="AY793" s="210">
        <v>1</v>
      </c>
      <c r="AZ793" s="210">
        <v>1</v>
      </c>
      <c r="BA793" s="210">
        <v>1</v>
      </c>
      <c r="BB793" s="210">
        <v>1</v>
      </c>
      <c r="BC793" s="210">
        <v>1</v>
      </c>
      <c r="BD793" s="210">
        <v>1</v>
      </c>
      <c r="BE793" s="210">
        <v>1</v>
      </c>
      <c r="BF793" s="210">
        <v>1</v>
      </c>
      <c r="BG793" s="210">
        <v>1</v>
      </c>
      <c r="BH793" s="210">
        <v>1</v>
      </c>
      <c r="BI793" s="210">
        <v>1</v>
      </c>
      <c r="BJ793" s="210">
        <v>1</v>
      </c>
      <c r="BK793" s="210">
        <v>1</v>
      </c>
      <c r="BL793" s="210">
        <v>1</v>
      </c>
      <c r="BM793" s="210">
        <v>1</v>
      </c>
      <c r="BN793" s="210">
        <v>1</v>
      </c>
      <c r="BO793" s="210">
        <v>1</v>
      </c>
      <c r="BP793" s="210">
        <v>1</v>
      </c>
      <c r="BQ793" s="210">
        <v>1</v>
      </c>
      <c r="BR793" s="210">
        <v>1</v>
      </c>
      <c r="BS793" s="210">
        <v>1</v>
      </c>
      <c r="BT793" s="210">
        <v>1</v>
      </c>
      <c r="BU793" s="210"/>
      <c r="BV793" s="210"/>
      <c r="BW793" s="210"/>
      <c r="BX793" s="210"/>
      <c r="BY793" s="210"/>
      <c r="BZ793" s="210"/>
      <c r="CA793" s="210"/>
      <c r="CB793" s="210"/>
      <c r="CC793" s="210"/>
      <c r="CD793" s="210"/>
      <c r="CE793" s="210"/>
      <c r="CF793" s="210"/>
      <c r="CG793" s="210"/>
      <c r="CH793" s="210"/>
      <c r="CI793" s="210"/>
      <c r="CJ793" s="210"/>
      <c r="CK793" s="210"/>
      <c r="CL793" s="210"/>
      <c r="CM793" s="210"/>
      <c r="CN793" s="210"/>
      <c r="CO793" s="210"/>
      <c r="CP793" s="210"/>
      <c r="CQ793" s="210"/>
      <c r="CR793" s="210"/>
      <c r="CS793" s="144" t="s">
        <v>1290</v>
      </c>
      <c r="CT793" s="144"/>
    </row>
    <row r="794" spans="1:98" ht="15">
      <c r="A794" s="208" t="s">
        <v>8334</v>
      </c>
      <c r="B794" s="285" t="s">
        <v>20</v>
      </c>
      <c r="C794" s="209" t="s">
        <v>559</v>
      </c>
      <c r="D794" s="259"/>
      <c r="E794" s="209" t="s">
        <v>7511</v>
      </c>
      <c r="F794" s="209" t="s">
        <v>38</v>
      </c>
      <c r="G794" s="216" t="s">
        <v>35</v>
      </c>
      <c r="H794" s="209" t="s">
        <v>8271</v>
      </c>
      <c r="I794" s="2"/>
      <c r="J794" s="210"/>
      <c r="K794" s="210"/>
      <c r="L794" s="210"/>
      <c r="M794" s="210"/>
      <c r="N794" s="210"/>
      <c r="O794" s="210"/>
      <c r="P794" s="210"/>
      <c r="Q794" s="210"/>
      <c r="R794" s="210">
        <v>2</v>
      </c>
      <c r="S794" s="210">
        <v>2</v>
      </c>
      <c r="T794" s="210">
        <v>2</v>
      </c>
      <c r="U794" s="210">
        <v>2</v>
      </c>
      <c r="V794" s="210">
        <v>2</v>
      </c>
      <c r="W794" s="210">
        <v>2</v>
      </c>
      <c r="X794" s="210">
        <v>2</v>
      </c>
      <c r="Y794" s="210">
        <v>2</v>
      </c>
      <c r="Z794" s="210">
        <v>2</v>
      </c>
      <c r="AA794" s="210">
        <v>2</v>
      </c>
      <c r="AB794" s="210">
        <v>2</v>
      </c>
      <c r="AC794" s="210">
        <v>2</v>
      </c>
      <c r="AD794" s="210">
        <v>2</v>
      </c>
      <c r="AE794" s="210">
        <v>2</v>
      </c>
      <c r="AF794" s="210">
        <v>2</v>
      </c>
      <c r="AG794" s="210">
        <v>2</v>
      </c>
      <c r="AH794" s="210">
        <v>2</v>
      </c>
      <c r="AI794" s="210">
        <v>2</v>
      </c>
      <c r="AJ794" s="210">
        <v>2</v>
      </c>
      <c r="AK794" s="210">
        <v>2</v>
      </c>
      <c r="AL794" s="210">
        <v>2</v>
      </c>
      <c r="AM794" s="210">
        <v>2</v>
      </c>
      <c r="AN794" s="210">
        <v>2</v>
      </c>
      <c r="AO794" s="210">
        <v>2</v>
      </c>
      <c r="AP794" s="210">
        <v>2</v>
      </c>
      <c r="AQ794" s="210">
        <v>2</v>
      </c>
      <c r="AR794" s="210">
        <v>2</v>
      </c>
      <c r="AS794" s="210">
        <v>2</v>
      </c>
      <c r="AT794" s="210">
        <v>2</v>
      </c>
      <c r="AU794" s="210">
        <v>2</v>
      </c>
      <c r="AV794" s="210">
        <v>2</v>
      </c>
      <c r="AW794" s="210">
        <v>2</v>
      </c>
      <c r="AX794" s="210">
        <v>2</v>
      </c>
      <c r="AY794" s="210">
        <v>2</v>
      </c>
      <c r="AZ794" s="210">
        <v>2</v>
      </c>
      <c r="BA794" s="210">
        <v>2</v>
      </c>
      <c r="BB794" s="210">
        <v>2</v>
      </c>
      <c r="BC794" s="210">
        <v>2</v>
      </c>
      <c r="BD794" s="210">
        <v>2</v>
      </c>
      <c r="BE794" s="210">
        <v>2</v>
      </c>
      <c r="BF794" s="210">
        <v>2</v>
      </c>
      <c r="BG794" s="210">
        <v>2</v>
      </c>
      <c r="BH794" s="210">
        <v>2</v>
      </c>
      <c r="BI794" s="210">
        <v>2</v>
      </c>
      <c r="BJ794" s="210">
        <v>2</v>
      </c>
      <c r="BK794" s="210">
        <v>2</v>
      </c>
      <c r="BL794" s="210">
        <v>2</v>
      </c>
      <c r="BM794" s="210">
        <v>2</v>
      </c>
      <c r="BN794" s="210">
        <v>2</v>
      </c>
      <c r="BO794" s="210">
        <v>2</v>
      </c>
      <c r="BP794" s="210">
        <v>2</v>
      </c>
      <c r="BQ794" s="210">
        <v>2</v>
      </c>
      <c r="BR794" s="210">
        <v>2</v>
      </c>
      <c r="BS794" s="210">
        <v>2</v>
      </c>
      <c r="BT794" s="210">
        <v>2</v>
      </c>
      <c r="BU794" s="210"/>
      <c r="BV794" s="210"/>
      <c r="BW794" s="210"/>
      <c r="BX794" s="210"/>
      <c r="BY794" s="210"/>
      <c r="BZ794" s="210"/>
      <c r="CA794" s="210"/>
      <c r="CB794" s="210"/>
      <c r="CC794" s="210"/>
      <c r="CD794" s="210"/>
      <c r="CE794" s="210"/>
      <c r="CF794" s="210"/>
      <c r="CG794" s="210"/>
      <c r="CH794" s="210"/>
      <c r="CI794" s="210"/>
      <c r="CJ794" s="210"/>
      <c r="CK794" s="210"/>
      <c r="CL794" s="210"/>
      <c r="CM794" s="210"/>
      <c r="CN794" s="210"/>
      <c r="CO794" s="210"/>
      <c r="CP794" s="210"/>
      <c r="CQ794" s="210"/>
      <c r="CR794" s="210"/>
      <c r="CS794" s="144" t="s">
        <v>1960</v>
      </c>
      <c r="CT794" s="144"/>
    </row>
    <row r="795" spans="1:98" ht="15">
      <c r="A795" s="208" t="s">
        <v>8334</v>
      </c>
      <c r="B795" s="285" t="s">
        <v>20</v>
      </c>
      <c r="C795" s="209" t="s">
        <v>559</v>
      </c>
      <c r="D795" s="259"/>
      <c r="E795" s="209" t="s">
        <v>6627</v>
      </c>
      <c r="F795" s="209" t="s">
        <v>38</v>
      </c>
      <c r="G795" s="216" t="s">
        <v>35</v>
      </c>
      <c r="H795" s="209" t="s">
        <v>8271</v>
      </c>
      <c r="I795" s="2"/>
      <c r="J795" s="210"/>
      <c r="K795" s="210"/>
      <c r="L795" s="210"/>
      <c r="M795" s="210"/>
      <c r="N795" s="210"/>
      <c r="O795" s="210"/>
      <c r="P795" s="210"/>
      <c r="Q795" s="210"/>
      <c r="R795" s="210">
        <v>2</v>
      </c>
      <c r="S795" s="210">
        <v>2</v>
      </c>
      <c r="T795" s="210">
        <v>2</v>
      </c>
      <c r="U795" s="210">
        <v>2</v>
      </c>
      <c r="V795" s="210">
        <v>2</v>
      </c>
      <c r="W795" s="210">
        <v>2</v>
      </c>
      <c r="X795" s="210">
        <v>2</v>
      </c>
      <c r="Y795" s="210">
        <v>2</v>
      </c>
      <c r="Z795" s="210">
        <v>2</v>
      </c>
      <c r="AA795" s="210">
        <v>2</v>
      </c>
      <c r="AB795" s="210">
        <v>2</v>
      </c>
      <c r="AC795" s="210">
        <v>2</v>
      </c>
      <c r="AD795" s="210">
        <v>2</v>
      </c>
      <c r="AE795" s="210">
        <v>2</v>
      </c>
      <c r="AF795" s="210">
        <v>2</v>
      </c>
      <c r="AG795" s="210">
        <v>2</v>
      </c>
      <c r="AH795" s="210">
        <v>2</v>
      </c>
      <c r="AI795" s="210">
        <v>2</v>
      </c>
      <c r="AJ795" s="210">
        <v>2</v>
      </c>
      <c r="AK795" s="210">
        <v>2</v>
      </c>
      <c r="AL795" s="210">
        <v>2</v>
      </c>
      <c r="AM795" s="210">
        <v>2</v>
      </c>
      <c r="AN795" s="210">
        <v>2</v>
      </c>
      <c r="AO795" s="210">
        <v>2</v>
      </c>
      <c r="AP795" s="210">
        <v>2</v>
      </c>
      <c r="AQ795" s="210">
        <v>2</v>
      </c>
      <c r="AR795" s="210">
        <v>2</v>
      </c>
      <c r="AS795" s="210">
        <v>2</v>
      </c>
      <c r="AT795" s="210">
        <v>2</v>
      </c>
      <c r="AU795" s="210">
        <v>2</v>
      </c>
      <c r="AV795" s="210">
        <v>2</v>
      </c>
      <c r="AW795" s="210">
        <v>2</v>
      </c>
      <c r="AX795" s="210">
        <v>2</v>
      </c>
      <c r="AY795" s="210">
        <v>2</v>
      </c>
      <c r="AZ795" s="210">
        <v>2</v>
      </c>
      <c r="BA795" s="210">
        <v>2</v>
      </c>
      <c r="BB795" s="210">
        <v>2</v>
      </c>
      <c r="BC795" s="210">
        <v>2</v>
      </c>
      <c r="BD795" s="210">
        <v>2</v>
      </c>
      <c r="BE795" s="210">
        <v>2</v>
      </c>
      <c r="BF795" s="210">
        <v>2</v>
      </c>
      <c r="BG795" s="210">
        <v>2</v>
      </c>
      <c r="BH795" s="210">
        <v>2</v>
      </c>
      <c r="BI795" s="210">
        <v>2</v>
      </c>
      <c r="BJ795" s="210">
        <v>2</v>
      </c>
      <c r="BK795" s="210">
        <v>2</v>
      </c>
      <c r="BL795" s="210">
        <v>2</v>
      </c>
      <c r="BM795" s="210">
        <v>2</v>
      </c>
      <c r="BN795" s="210">
        <v>2</v>
      </c>
      <c r="BO795" s="210">
        <v>2</v>
      </c>
      <c r="BP795" s="210">
        <v>2</v>
      </c>
      <c r="BQ795" s="210">
        <v>2</v>
      </c>
      <c r="BR795" s="210">
        <v>2</v>
      </c>
      <c r="BS795" s="210">
        <v>2</v>
      </c>
      <c r="BT795" s="210">
        <v>2</v>
      </c>
      <c r="BU795" s="210"/>
      <c r="BV795" s="210"/>
      <c r="BW795" s="210"/>
      <c r="BX795" s="210"/>
      <c r="BY795" s="210"/>
      <c r="BZ795" s="210"/>
      <c r="CA795" s="210"/>
      <c r="CB795" s="210"/>
      <c r="CC795" s="210"/>
      <c r="CD795" s="210"/>
      <c r="CE795" s="210"/>
      <c r="CF795" s="210"/>
      <c r="CG795" s="210"/>
      <c r="CH795" s="210"/>
      <c r="CI795" s="210"/>
      <c r="CJ795" s="210"/>
      <c r="CK795" s="210"/>
      <c r="CL795" s="210"/>
      <c r="CM795" s="210"/>
      <c r="CN795" s="210"/>
      <c r="CO795" s="210"/>
      <c r="CP795" s="210"/>
      <c r="CQ795" s="210"/>
      <c r="CR795" s="210"/>
      <c r="CS795" s="144" t="s">
        <v>1964</v>
      </c>
      <c r="CT795" s="144"/>
    </row>
    <row r="796" spans="1:98" ht="15">
      <c r="A796" s="208" t="s">
        <v>8334</v>
      </c>
      <c r="B796" s="285" t="s">
        <v>20</v>
      </c>
      <c r="C796" s="209" t="s">
        <v>559</v>
      </c>
      <c r="D796" s="259"/>
      <c r="E796" s="209" t="s">
        <v>7512</v>
      </c>
      <c r="F796" s="209" t="s">
        <v>38</v>
      </c>
      <c r="G796" s="216" t="s">
        <v>35</v>
      </c>
      <c r="H796" s="209" t="s">
        <v>8271</v>
      </c>
      <c r="I796" s="2"/>
      <c r="J796" s="210"/>
      <c r="K796" s="210"/>
      <c r="L796" s="210"/>
      <c r="M796" s="210"/>
      <c r="N796" s="210"/>
      <c r="O796" s="210"/>
      <c r="P796" s="210"/>
      <c r="Q796" s="210"/>
      <c r="R796" s="210">
        <v>1</v>
      </c>
      <c r="S796" s="210">
        <v>1</v>
      </c>
      <c r="T796" s="210">
        <v>1</v>
      </c>
      <c r="U796" s="210">
        <v>1</v>
      </c>
      <c r="V796" s="210">
        <v>1</v>
      </c>
      <c r="W796" s="210">
        <v>1</v>
      </c>
      <c r="X796" s="210">
        <v>1</v>
      </c>
      <c r="Y796" s="210">
        <v>1</v>
      </c>
      <c r="Z796" s="210">
        <v>1</v>
      </c>
      <c r="AA796" s="210">
        <v>1</v>
      </c>
      <c r="AB796" s="210">
        <v>1</v>
      </c>
      <c r="AC796" s="210">
        <v>1</v>
      </c>
      <c r="AD796" s="210">
        <v>1</v>
      </c>
      <c r="AE796" s="210">
        <v>1</v>
      </c>
      <c r="AF796" s="210">
        <v>1</v>
      </c>
      <c r="AG796" s="210">
        <v>1</v>
      </c>
      <c r="AH796" s="210">
        <v>1</v>
      </c>
      <c r="AI796" s="210">
        <v>1</v>
      </c>
      <c r="AJ796" s="210">
        <v>1</v>
      </c>
      <c r="AK796" s="210">
        <v>1</v>
      </c>
      <c r="AL796" s="210">
        <v>1</v>
      </c>
      <c r="AM796" s="210">
        <v>1</v>
      </c>
      <c r="AN796" s="210">
        <v>1</v>
      </c>
      <c r="AO796" s="210">
        <v>1</v>
      </c>
      <c r="AP796" s="210">
        <v>1</v>
      </c>
      <c r="AQ796" s="210">
        <v>1</v>
      </c>
      <c r="AR796" s="210">
        <v>1</v>
      </c>
      <c r="AS796" s="210">
        <v>1</v>
      </c>
      <c r="AT796" s="210">
        <v>1</v>
      </c>
      <c r="AU796" s="210">
        <v>1</v>
      </c>
      <c r="AV796" s="210">
        <v>1</v>
      </c>
      <c r="AW796" s="210">
        <v>1</v>
      </c>
      <c r="AX796" s="210">
        <v>1</v>
      </c>
      <c r="AY796" s="210">
        <v>1</v>
      </c>
      <c r="AZ796" s="210">
        <v>1</v>
      </c>
      <c r="BA796" s="210">
        <v>1</v>
      </c>
      <c r="BB796" s="210">
        <v>1</v>
      </c>
      <c r="BC796" s="210">
        <v>1</v>
      </c>
      <c r="BD796" s="210">
        <v>1</v>
      </c>
      <c r="BE796" s="210">
        <v>1</v>
      </c>
      <c r="BF796" s="210">
        <v>1</v>
      </c>
      <c r="BG796" s="210">
        <v>1</v>
      </c>
      <c r="BH796" s="210">
        <v>1</v>
      </c>
      <c r="BI796" s="210">
        <v>1</v>
      </c>
      <c r="BJ796" s="210">
        <v>1</v>
      </c>
      <c r="BK796" s="210">
        <v>1</v>
      </c>
      <c r="BL796" s="210">
        <v>1</v>
      </c>
      <c r="BM796" s="210">
        <v>1</v>
      </c>
      <c r="BN796" s="210">
        <v>1</v>
      </c>
      <c r="BO796" s="210">
        <v>1</v>
      </c>
      <c r="BP796" s="210">
        <v>1</v>
      </c>
      <c r="BQ796" s="210">
        <v>1</v>
      </c>
      <c r="BR796" s="210">
        <v>1</v>
      </c>
      <c r="BS796" s="210">
        <v>1</v>
      </c>
      <c r="BT796" s="210">
        <v>1</v>
      </c>
      <c r="BU796" s="210"/>
      <c r="BV796" s="210"/>
      <c r="BW796" s="210"/>
      <c r="BX796" s="210"/>
      <c r="BY796" s="210"/>
      <c r="BZ796" s="210"/>
      <c r="CA796" s="210"/>
      <c r="CB796" s="210"/>
      <c r="CC796" s="210"/>
      <c r="CD796" s="210"/>
      <c r="CE796" s="210"/>
      <c r="CF796" s="210"/>
      <c r="CG796" s="210"/>
      <c r="CH796" s="210"/>
      <c r="CI796" s="210"/>
      <c r="CJ796" s="210"/>
      <c r="CK796" s="210"/>
      <c r="CL796" s="210"/>
      <c r="CM796" s="210"/>
      <c r="CN796" s="210"/>
      <c r="CO796" s="210"/>
      <c r="CP796" s="210"/>
      <c r="CQ796" s="210"/>
      <c r="CR796" s="210"/>
      <c r="CS796" s="144" t="s">
        <v>1971</v>
      </c>
      <c r="CT796" s="144"/>
    </row>
    <row r="797" spans="1:98" ht="15">
      <c r="A797" s="208" t="s">
        <v>8334</v>
      </c>
      <c r="B797" s="285" t="s">
        <v>20</v>
      </c>
      <c r="C797" s="209" t="s">
        <v>559</v>
      </c>
      <c r="D797" s="259"/>
      <c r="E797" s="209" t="s">
        <v>6629</v>
      </c>
      <c r="F797" s="209" t="s">
        <v>38</v>
      </c>
      <c r="G797" s="216" t="s">
        <v>35</v>
      </c>
      <c r="H797" s="209" t="s">
        <v>8271</v>
      </c>
      <c r="I797" s="2"/>
      <c r="J797" s="210"/>
      <c r="K797" s="210"/>
      <c r="L797" s="210"/>
      <c r="M797" s="210"/>
      <c r="N797" s="210"/>
      <c r="O797" s="210"/>
      <c r="P797" s="210"/>
      <c r="Q797" s="210"/>
      <c r="R797" s="210">
        <v>8</v>
      </c>
      <c r="S797" s="210">
        <v>8</v>
      </c>
      <c r="T797" s="210">
        <v>8</v>
      </c>
      <c r="U797" s="210">
        <v>8</v>
      </c>
      <c r="V797" s="210">
        <v>8</v>
      </c>
      <c r="W797" s="210">
        <v>8</v>
      </c>
      <c r="X797" s="210">
        <v>8</v>
      </c>
      <c r="Y797" s="210">
        <v>8</v>
      </c>
      <c r="Z797" s="210">
        <v>8</v>
      </c>
      <c r="AA797" s="210">
        <v>8</v>
      </c>
      <c r="AB797" s="210">
        <v>8</v>
      </c>
      <c r="AC797" s="210">
        <v>8</v>
      </c>
      <c r="AD797" s="210">
        <v>8</v>
      </c>
      <c r="AE797" s="210">
        <v>8</v>
      </c>
      <c r="AF797" s="210">
        <v>8</v>
      </c>
      <c r="AG797" s="210">
        <v>8</v>
      </c>
      <c r="AH797" s="210">
        <v>8</v>
      </c>
      <c r="AI797" s="210">
        <v>8</v>
      </c>
      <c r="AJ797" s="210">
        <v>8</v>
      </c>
      <c r="AK797" s="210">
        <v>8</v>
      </c>
      <c r="AL797" s="210">
        <v>8</v>
      </c>
      <c r="AM797" s="210">
        <v>8</v>
      </c>
      <c r="AN797" s="210">
        <v>8</v>
      </c>
      <c r="AO797" s="210">
        <v>8</v>
      </c>
      <c r="AP797" s="210">
        <v>8</v>
      </c>
      <c r="AQ797" s="210">
        <v>8</v>
      </c>
      <c r="AR797" s="210">
        <v>8</v>
      </c>
      <c r="AS797" s="210">
        <v>8</v>
      </c>
      <c r="AT797" s="210">
        <v>8</v>
      </c>
      <c r="AU797" s="210">
        <v>8</v>
      </c>
      <c r="AV797" s="210">
        <v>8</v>
      </c>
      <c r="AW797" s="210">
        <v>8</v>
      </c>
      <c r="AX797" s="210">
        <v>8</v>
      </c>
      <c r="AY797" s="210">
        <v>8</v>
      </c>
      <c r="AZ797" s="210">
        <v>8</v>
      </c>
      <c r="BA797" s="210">
        <v>8</v>
      </c>
      <c r="BB797" s="210">
        <v>8</v>
      </c>
      <c r="BC797" s="210">
        <v>8</v>
      </c>
      <c r="BD797" s="210">
        <v>8</v>
      </c>
      <c r="BE797" s="210">
        <v>8</v>
      </c>
      <c r="BF797" s="210">
        <v>8</v>
      </c>
      <c r="BG797" s="210">
        <v>8</v>
      </c>
      <c r="BH797" s="210">
        <v>8</v>
      </c>
      <c r="BI797" s="210">
        <v>8</v>
      </c>
      <c r="BJ797" s="210">
        <v>8</v>
      </c>
      <c r="BK797" s="210">
        <v>8</v>
      </c>
      <c r="BL797" s="210">
        <v>8</v>
      </c>
      <c r="BM797" s="210">
        <v>8</v>
      </c>
      <c r="BN797" s="210">
        <v>8</v>
      </c>
      <c r="BO797" s="210">
        <v>8</v>
      </c>
      <c r="BP797" s="210">
        <v>8</v>
      </c>
      <c r="BQ797" s="210">
        <v>8</v>
      </c>
      <c r="BR797" s="210">
        <v>8</v>
      </c>
      <c r="BS797" s="210">
        <v>8</v>
      </c>
      <c r="BT797" s="210">
        <v>8</v>
      </c>
      <c r="BU797" s="210"/>
      <c r="BV797" s="210"/>
      <c r="BW797" s="210"/>
      <c r="BX797" s="210"/>
      <c r="BY797" s="210"/>
      <c r="BZ797" s="210"/>
      <c r="CA797" s="210"/>
      <c r="CB797" s="210"/>
      <c r="CC797" s="210"/>
      <c r="CD797" s="210"/>
      <c r="CE797" s="210"/>
      <c r="CF797" s="210"/>
      <c r="CG797" s="210"/>
      <c r="CH797" s="210"/>
      <c r="CI797" s="210"/>
      <c r="CJ797" s="210"/>
      <c r="CK797" s="210"/>
      <c r="CL797" s="210"/>
      <c r="CM797" s="210"/>
      <c r="CN797" s="210"/>
      <c r="CO797" s="210"/>
      <c r="CP797" s="210"/>
      <c r="CQ797" s="210"/>
      <c r="CR797" s="210"/>
      <c r="CS797" s="144" t="s">
        <v>1978</v>
      </c>
      <c r="CT797" s="144"/>
    </row>
    <row r="798" spans="1:98" ht="15">
      <c r="A798" s="208" t="s">
        <v>8334</v>
      </c>
      <c r="B798" s="285" t="s">
        <v>20</v>
      </c>
      <c r="C798" s="209" t="s">
        <v>559</v>
      </c>
      <c r="D798" s="259"/>
      <c r="E798" s="209" t="s">
        <v>6631</v>
      </c>
      <c r="F798" s="209" t="s">
        <v>38</v>
      </c>
      <c r="G798" s="216" t="s">
        <v>35</v>
      </c>
      <c r="H798" s="209" t="s">
        <v>8271</v>
      </c>
      <c r="I798" s="2"/>
      <c r="J798" s="210"/>
      <c r="K798" s="210"/>
      <c r="L798" s="210"/>
      <c r="M798" s="210"/>
      <c r="N798" s="210"/>
      <c r="O798" s="210"/>
      <c r="P798" s="210"/>
      <c r="Q798" s="210"/>
      <c r="R798" s="210">
        <v>4</v>
      </c>
      <c r="S798" s="210">
        <v>4</v>
      </c>
      <c r="T798" s="210">
        <v>4</v>
      </c>
      <c r="U798" s="210">
        <v>4</v>
      </c>
      <c r="V798" s="210">
        <v>4</v>
      </c>
      <c r="W798" s="210">
        <v>4</v>
      </c>
      <c r="X798" s="210">
        <v>4</v>
      </c>
      <c r="Y798" s="210">
        <v>4</v>
      </c>
      <c r="Z798" s="210">
        <v>4</v>
      </c>
      <c r="AA798" s="210">
        <v>4</v>
      </c>
      <c r="AB798" s="210">
        <v>4</v>
      </c>
      <c r="AC798" s="210">
        <v>4</v>
      </c>
      <c r="AD798" s="210">
        <v>4</v>
      </c>
      <c r="AE798" s="210">
        <v>4</v>
      </c>
      <c r="AF798" s="210">
        <v>4</v>
      </c>
      <c r="AG798" s="210">
        <v>4</v>
      </c>
      <c r="AH798" s="210">
        <v>4</v>
      </c>
      <c r="AI798" s="210">
        <v>4</v>
      </c>
      <c r="AJ798" s="210">
        <v>4</v>
      </c>
      <c r="AK798" s="210">
        <v>4</v>
      </c>
      <c r="AL798" s="210">
        <v>4</v>
      </c>
      <c r="AM798" s="210">
        <v>4</v>
      </c>
      <c r="AN798" s="210">
        <v>4</v>
      </c>
      <c r="AO798" s="210">
        <v>4</v>
      </c>
      <c r="AP798" s="210">
        <v>4</v>
      </c>
      <c r="AQ798" s="210">
        <v>4</v>
      </c>
      <c r="AR798" s="210">
        <v>4</v>
      </c>
      <c r="AS798" s="210">
        <v>4</v>
      </c>
      <c r="AT798" s="210">
        <v>4</v>
      </c>
      <c r="AU798" s="210">
        <v>4</v>
      </c>
      <c r="AV798" s="210">
        <v>4</v>
      </c>
      <c r="AW798" s="210">
        <v>4</v>
      </c>
      <c r="AX798" s="210">
        <v>4</v>
      </c>
      <c r="AY798" s="210">
        <v>4</v>
      </c>
      <c r="AZ798" s="210">
        <v>4</v>
      </c>
      <c r="BA798" s="210">
        <v>4</v>
      </c>
      <c r="BB798" s="210">
        <v>4</v>
      </c>
      <c r="BC798" s="210">
        <v>4</v>
      </c>
      <c r="BD798" s="210">
        <v>4</v>
      </c>
      <c r="BE798" s="210">
        <v>4</v>
      </c>
      <c r="BF798" s="210">
        <v>4</v>
      </c>
      <c r="BG798" s="210">
        <v>4</v>
      </c>
      <c r="BH798" s="210">
        <v>4</v>
      </c>
      <c r="BI798" s="210">
        <v>4</v>
      </c>
      <c r="BJ798" s="210">
        <v>4</v>
      </c>
      <c r="BK798" s="210">
        <v>4</v>
      </c>
      <c r="BL798" s="210">
        <v>4</v>
      </c>
      <c r="BM798" s="210">
        <v>4</v>
      </c>
      <c r="BN798" s="210">
        <v>4</v>
      </c>
      <c r="BO798" s="210">
        <v>4</v>
      </c>
      <c r="BP798" s="210">
        <v>4</v>
      </c>
      <c r="BQ798" s="210">
        <v>4</v>
      </c>
      <c r="BR798" s="210">
        <v>4</v>
      </c>
      <c r="BS798" s="210">
        <v>4</v>
      </c>
      <c r="BT798" s="210">
        <v>4</v>
      </c>
      <c r="BU798" s="210"/>
      <c r="BV798" s="210"/>
      <c r="BW798" s="210"/>
      <c r="BX798" s="210"/>
      <c r="BY798" s="210"/>
      <c r="BZ798" s="210"/>
      <c r="CA798" s="210"/>
      <c r="CB798" s="210"/>
      <c r="CC798" s="210"/>
      <c r="CD798" s="210"/>
      <c r="CE798" s="210"/>
      <c r="CF798" s="210"/>
      <c r="CG798" s="210"/>
      <c r="CH798" s="210"/>
      <c r="CI798" s="210"/>
      <c r="CJ798" s="210"/>
      <c r="CK798" s="210"/>
      <c r="CL798" s="210"/>
      <c r="CM798" s="210"/>
      <c r="CN798" s="210"/>
      <c r="CO798" s="210"/>
      <c r="CP798" s="210"/>
      <c r="CQ798" s="210"/>
      <c r="CR798" s="210"/>
      <c r="CS798" s="144" t="s">
        <v>1996</v>
      </c>
      <c r="CT798" s="144"/>
    </row>
    <row r="799" spans="1:98" ht="15">
      <c r="A799" s="208" t="s">
        <v>8334</v>
      </c>
      <c r="B799" s="285" t="s">
        <v>20</v>
      </c>
      <c r="C799" s="209" t="s">
        <v>559</v>
      </c>
      <c r="D799" s="259"/>
      <c r="E799" s="209" t="s">
        <v>6633</v>
      </c>
      <c r="F799" s="209" t="s">
        <v>38</v>
      </c>
      <c r="G799" s="216" t="s">
        <v>35</v>
      </c>
      <c r="H799" s="209" t="s">
        <v>8271</v>
      </c>
      <c r="I799" s="2"/>
      <c r="J799" s="210"/>
      <c r="K799" s="210"/>
      <c r="L799" s="210"/>
      <c r="M799" s="210"/>
      <c r="N799" s="210"/>
      <c r="O799" s="210"/>
      <c r="P799" s="210"/>
      <c r="Q799" s="210"/>
      <c r="R799" s="210">
        <v>4</v>
      </c>
      <c r="S799" s="210">
        <v>4</v>
      </c>
      <c r="T799" s="210">
        <v>4</v>
      </c>
      <c r="U799" s="210">
        <v>4</v>
      </c>
      <c r="V799" s="210">
        <v>4</v>
      </c>
      <c r="W799" s="210">
        <v>4</v>
      </c>
      <c r="X799" s="210">
        <v>4</v>
      </c>
      <c r="Y799" s="210">
        <v>4</v>
      </c>
      <c r="Z799" s="210">
        <v>4</v>
      </c>
      <c r="AA799" s="210">
        <v>4</v>
      </c>
      <c r="AB799" s="210">
        <v>4</v>
      </c>
      <c r="AC799" s="210">
        <v>4</v>
      </c>
      <c r="AD799" s="210">
        <v>4</v>
      </c>
      <c r="AE799" s="210">
        <v>4</v>
      </c>
      <c r="AF799" s="210">
        <v>4</v>
      </c>
      <c r="AG799" s="210">
        <v>4</v>
      </c>
      <c r="AH799" s="210">
        <v>4</v>
      </c>
      <c r="AI799" s="210">
        <v>4</v>
      </c>
      <c r="AJ799" s="210">
        <v>4</v>
      </c>
      <c r="AK799" s="210">
        <v>4</v>
      </c>
      <c r="AL799" s="210">
        <v>4</v>
      </c>
      <c r="AM799" s="210">
        <v>4</v>
      </c>
      <c r="AN799" s="210">
        <v>4</v>
      </c>
      <c r="AO799" s="210">
        <v>4</v>
      </c>
      <c r="AP799" s="210">
        <v>4</v>
      </c>
      <c r="AQ799" s="210">
        <v>4</v>
      </c>
      <c r="AR799" s="210">
        <v>4</v>
      </c>
      <c r="AS799" s="210">
        <v>4</v>
      </c>
      <c r="AT799" s="210">
        <v>4</v>
      </c>
      <c r="AU799" s="210">
        <v>4</v>
      </c>
      <c r="AV799" s="210">
        <v>4</v>
      </c>
      <c r="AW799" s="210">
        <v>4</v>
      </c>
      <c r="AX799" s="210">
        <v>4</v>
      </c>
      <c r="AY799" s="210">
        <v>4</v>
      </c>
      <c r="AZ799" s="210">
        <v>4</v>
      </c>
      <c r="BA799" s="210">
        <v>4</v>
      </c>
      <c r="BB799" s="210">
        <v>4</v>
      </c>
      <c r="BC799" s="210">
        <v>4</v>
      </c>
      <c r="BD799" s="210">
        <v>4</v>
      </c>
      <c r="BE799" s="210">
        <v>4</v>
      </c>
      <c r="BF799" s="210">
        <v>4</v>
      </c>
      <c r="BG799" s="210">
        <v>4</v>
      </c>
      <c r="BH799" s="210">
        <v>4</v>
      </c>
      <c r="BI799" s="210">
        <v>4</v>
      </c>
      <c r="BJ799" s="210">
        <v>4</v>
      </c>
      <c r="BK799" s="210">
        <v>4</v>
      </c>
      <c r="BL799" s="210">
        <v>4</v>
      </c>
      <c r="BM799" s="210">
        <v>4</v>
      </c>
      <c r="BN799" s="210">
        <v>4</v>
      </c>
      <c r="BO799" s="210">
        <v>4</v>
      </c>
      <c r="BP799" s="210">
        <v>4</v>
      </c>
      <c r="BQ799" s="210">
        <v>4</v>
      </c>
      <c r="BR799" s="210">
        <v>4</v>
      </c>
      <c r="BS799" s="210">
        <v>4</v>
      </c>
      <c r="BT799" s="210">
        <v>4</v>
      </c>
      <c r="BU799" s="210"/>
      <c r="BV799" s="210"/>
      <c r="BW799" s="210"/>
      <c r="BX799" s="210"/>
      <c r="BY799" s="210"/>
      <c r="BZ799" s="210"/>
      <c r="CA799" s="210"/>
      <c r="CB799" s="210"/>
      <c r="CC799" s="210"/>
      <c r="CD799" s="210"/>
      <c r="CE799" s="210"/>
      <c r="CF799" s="210"/>
      <c r="CG799" s="210"/>
      <c r="CH799" s="210"/>
      <c r="CI799" s="210"/>
      <c r="CJ799" s="210"/>
      <c r="CK799" s="210"/>
      <c r="CL799" s="210"/>
      <c r="CM799" s="210"/>
      <c r="CN799" s="210"/>
      <c r="CO799" s="210"/>
      <c r="CP799" s="210"/>
      <c r="CQ799" s="210"/>
      <c r="CR799" s="210"/>
      <c r="CS799" s="144" t="s">
        <v>2033</v>
      </c>
      <c r="CT799" s="144"/>
    </row>
    <row r="800" spans="1:98" ht="15">
      <c r="A800" s="208" t="s">
        <v>8334</v>
      </c>
      <c r="B800" s="285" t="s">
        <v>1362</v>
      </c>
      <c r="C800" s="209" t="s">
        <v>1363</v>
      </c>
      <c r="D800" s="259"/>
      <c r="E800" s="209" t="s">
        <v>5163</v>
      </c>
      <c r="F800" s="209" t="s">
        <v>38</v>
      </c>
      <c r="G800" s="216" t="s">
        <v>35</v>
      </c>
      <c r="H800" s="209" t="s">
        <v>8271</v>
      </c>
      <c r="I800" s="2"/>
      <c r="J800" s="210">
        <v>0</v>
      </c>
      <c r="K800" s="210">
        <v>0</v>
      </c>
      <c r="L800" s="210">
        <v>0</v>
      </c>
      <c r="M800" s="210">
        <v>0</v>
      </c>
      <c r="N800" s="210">
        <v>0</v>
      </c>
      <c r="O800" s="210">
        <v>1</v>
      </c>
      <c r="P800" s="210">
        <v>1</v>
      </c>
      <c r="Q800" s="210">
        <v>1</v>
      </c>
      <c r="R800" s="210">
        <v>1</v>
      </c>
      <c r="S800" s="210">
        <v>1</v>
      </c>
      <c r="T800" s="210">
        <v>1</v>
      </c>
      <c r="U800" s="210">
        <v>1</v>
      </c>
      <c r="V800" s="210">
        <v>1</v>
      </c>
      <c r="W800" s="210">
        <v>1</v>
      </c>
      <c r="X800" s="210">
        <v>1</v>
      </c>
      <c r="Y800" s="210">
        <v>3</v>
      </c>
      <c r="Z800" s="210">
        <v>3</v>
      </c>
      <c r="AA800" s="210">
        <v>3</v>
      </c>
      <c r="AB800" s="210">
        <v>3</v>
      </c>
      <c r="AC800" s="210">
        <v>3</v>
      </c>
      <c r="AD800" s="210">
        <v>3</v>
      </c>
      <c r="AE800" s="210">
        <v>3</v>
      </c>
      <c r="AF800" s="210">
        <v>3</v>
      </c>
      <c r="AG800" s="210">
        <v>3</v>
      </c>
      <c r="AH800" s="210">
        <v>3</v>
      </c>
      <c r="AI800" s="210">
        <v>3</v>
      </c>
      <c r="AJ800" s="210">
        <v>3</v>
      </c>
      <c r="AK800" s="210">
        <v>3</v>
      </c>
      <c r="AL800" s="210">
        <v>3</v>
      </c>
      <c r="AM800" s="210">
        <v>3</v>
      </c>
      <c r="AN800" s="210">
        <v>3</v>
      </c>
      <c r="AO800" s="210">
        <v>3</v>
      </c>
      <c r="AP800" s="210">
        <v>3</v>
      </c>
      <c r="AQ800" s="210">
        <v>3</v>
      </c>
      <c r="AR800" s="210">
        <v>3</v>
      </c>
      <c r="AS800" s="210">
        <v>3</v>
      </c>
      <c r="AT800" s="210">
        <v>3</v>
      </c>
      <c r="AU800" s="210">
        <v>3</v>
      </c>
      <c r="AV800" s="210">
        <v>3</v>
      </c>
      <c r="AW800" s="210">
        <v>3</v>
      </c>
      <c r="AX800" s="210">
        <v>3</v>
      </c>
      <c r="AY800" s="210">
        <v>3</v>
      </c>
      <c r="AZ800" s="210">
        <v>3</v>
      </c>
      <c r="BA800" s="210">
        <v>3</v>
      </c>
      <c r="BB800" s="210">
        <v>3</v>
      </c>
      <c r="BC800" s="210">
        <v>3</v>
      </c>
      <c r="BD800" s="210">
        <v>3</v>
      </c>
      <c r="BE800" s="210">
        <v>3</v>
      </c>
      <c r="BF800" s="210">
        <v>3</v>
      </c>
      <c r="BG800" s="210">
        <v>3</v>
      </c>
      <c r="BH800" s="210">
        <v>3</v>
      </c>
      <c r="BI800" s="210">
        <v>3</v>
      </c>
      <c r="BJ800" s="210">
        <v>3</v>
      </c>
      <c r="BK800" s="210">
        <v>3</v>
      </c>
      <c r="BL800" s="210">
        <v>3</v>
      </c>
      <c r="BM800" s="210">
        <v>3</v>
      </c>
      <c r="BN800" s="210">
        <v>3</v>
      </c>
      <c r="BO800" s="210">
        <v>3</v>
      </c>
      <c r="BP800" s="210">
        <v>3</v>
      </c>
      <c r="BQ800" s="210">
        <v>3</v>
      </c>
      <c r="BR800" s="210">
        <v>3</v>
      </c>
      <c r="BS800" s="210">
        <v>3</v>
      </c>
      <c r="BT800" s="210">
        <v>3</v>
      </c>
      <c r="BU800" s="210"/>
      <c r="BV800" s="210"/>
      <c r="BW800" s="210"/>
      <c r="BX800" s="210"/>
      <c r="BY800" s="210"/>
      <c r="BZ800" s="210"/>
      <c r="CA800" s="210"/>
      <c r="CB800" s="210"/>
      <c r="CC800" s="210"/>
      <c r="CD800" s="210"/>
      <c r="CE800" s="210"/>
      <c r="CF800" s="210"/>
      <c r="CG800" s="210"/>
      <c r="CH800" s="210"/>
      <c r="CI800" s="210"/>
      <c r="CJ800" s="210"/>
      <c r="CK800" s="210"/>
      <c r="CL800" s="210"/>
      <c r="CM800" s="210"/>
      <c r="CN800" s="210"/>
      <c r="CO800" s="210"/>
      <c r="CP800" s="210"/>
      <c r="CQ800" s="210"/>
      <c r="CR800" s="210"/>
      <c r="CS800" s="144" t="s">
        <v>1193</v>
      </c>
      <c r="CT800" s="144"/>
    </row>
    <row r="801" spans="1:98" ht="15">
      <c r="A801" s="208" t="s">
        <v>8334</v>
      </c>
      <c r="B801" s="285" t="s">
        <v>1362</v>
      </c>
      <c r="C801" s="209" t="s">
        <v>1363</v>
      </c>
      <c r="D801" s="259"/>
      <c r="E801" s="209" t="s">
        <v>5165</v>
      </c>
      <c r="F801" s="209" t="s">
        <v>38</v>
      </c>
      <c r="G801" s="216" t="s">
        <v>35</v>
      </c>
      <c r="H801" s="209" t="s">
        <v>8271</v>
      </c>
      <c r="I801" s="2"/>
      <c r="J801" s="210">
        <v>0</v>
      </c>
      <c r="K801" s="210">
        <v>0</v>
      </c>
      <c r="L801" s="210">
        <v>0</v>
      </c>
      <c r="M801" s="210">
        <v>0</v>
      </c>
      <c r="N801" s="210">
        <v>0</v>
      </c>
      <c r="O801" s="210">
        <v>0</v>
      </c>
      <c r="P801" s="210">
        <v>1</v>
      </c>
      <c r="Q801" s="210">
        <v>1</v>
      </c>
      <c r="R801" s="210">
        <v>1</v>
      </c>
      <c r="S801" s="210">
        <v>1</v>
      </c>
      <c r="T801" s="210">
        <v>1</v>
      </c>
      <c r="U801" s="210">
        <v>1</v>
      </c>
      <c r="V801" s="210">
        <v>1</v>
      </c>
      <c r="W801" s="210">
        <v>1</v>
      </c>
      <c r="X801" s="210">
        <v>1</v>
      </c>
      <c r="Y801" s="210">
        <v>4</v>
      </c>
      <c r="Z801" s="210">
        <v>4</v>
      </c>
      <c r="AA801" s="210">
        <v>4</v>
      </c>
      <c r="AB801" s="210">
        <v>4</v>
      </c>
      <c r="AC801" s="210">
        <v>4</v>
      </c>
      <c r="AD801" s="210">
        <v>4</v>
      </c>
      <c r="AE801" s="210">
        <v>4</v>
      </c>
      <c r="AF801" s="210">
        <v>4</v>
      </c>
      <c r="AG801" s="210">
        <v>4</v>
      </c>
      <c r="AH801" s="210">
        <v>4</v>
      </c>
      <c r="AI801" s="210">
        <v>4</v>
      </c>
      <c r="AJ801" s="210">
        <v>4</v>
      </c>
      <c r="AK801" s="210">
        <v>4</v>
      </c>
      <c r="AL801" s="210">
        <v>4</v>
      </c>
      <c r="AM801" s="210">
        <v>4</v>
      </c>
      <c r="AN801" s="210">
        <v>4</v>
      </c>
      <c r="AO801" s="210">
        <v>4</v>
      </c>
      <c r="AP801" s="210">
        <v>4</v>
      </c>
      <c r="AQ801" s="210">
        <v>4</v>
      </c>
      <c r="AR801" s="210">
        <v>4</v>
      </c>
      <c r="AS801" s="210">
        <v>4</v>
      </c>
      <c r="AT801" s="210">
        <v>4</v>
      </c>
      <c r="AU801" s="210">
        <v>4</v>
      </c>
      <c r="AV801" s="210">
        <v>4</v>
      </c>
      <c r="AW801" s="210">
        <v>4</v>
      </c>
      <c r="AX801" s="210">
        <v>4</v>
      </c>
      <c r="AY801" s="210">
        <v>4</v>
      </c>
      <c r="AZ801" s="210">
        <v>4</v>
      </c>
      <c r="BA801" s="210">
        <v>4</v>
      </c>
      <c r="BB801" s="210">
        <v>4</v>
      </c>
      <c r="BC801" s="210">
        <v>4</v>
      </c>
      <c r="BD801" s="210">
        <v>4</v>
      </c>
      <c r="BE801" s="210">
        <v>4</v>
      </c>
      <c r="BF801" s="210">
        <v>4</v>
      </c>
      <c r="BG801" s="210">
        <v>4</v>
      </c>
      <c r="BH801" s="210">
        <v>4</v>
      </c>
      <c r="BI801" s="210">
        <v>4</v>
      </c>
      <c r="BJ801" s="210">
        <v>4</v>
      </c>
      <c r="BK801" s="210">
        <v>4</v>
      </c>
      <c r="BL801" s="210">
        <v>4</v>
      </c>
      <c r="BM801" s="210">
        <v>4</v>
      </c>
      <c r="BN801" s="210">
        <v>4</v>
      </c>
      <c r="BO801" s="210">
        <v>4</v>
      </c>
      <c r="BP801" s="210">
        <v>4</v>
      </c>
      <c r="BQ801" s="210">
        <v>4</v>
      </c>
      <c r="BR801" s="210">
        <v>4</v>
      </c>
      <c r="BS801" s="210">
        <v>4</v>
      </c>
      <c r="BT801" s="210">
        <v>4</v>
      </c>
      <c r="BU801" s="210"/>
      <c r="BV801" s="210"/>
      <c r="BW801" s="210"/>
      <c r="BX801" s="210"/>
      <c r="BY801" s="210"/>
      <c r="BZ801" s="210"/>
      <c r="CA801" s="210"/>
      <c r="CB801" s="210"/>
      <c r="CC801" s="210"/>
      <c r="CD801" s="210"/>
      <c r="CE801" s="210"/>
      <c r="CF801" s="210"/>
      <c r="CG801" s="210"/>
      <c r="CH801" s="210"/>
      <c r="CI801" s="210"/>
      <c r="CJ801" s="210"/>
      <c r="CK801" s="210"/>
      <c r="CL801" s="210"/>
      <c r="CM801" s="210"/>
      <c r="CN801" s="210"/>
      <c r="CO801" s="210"/>
      <c r="CP801" s="210"/>
      <c r="CQ801" s="210"/>
      <c r="CR801" s="210"/>
      <c r="CS801" s="144" t="s">
        <v>1181</v>
      </c>
      <c r="CT801" s="144"/>
    </row>
    <row r="802" spans="1:98" ht="15">
      <c r="A802" s="208" t="s">
        <v>8334</v>
      </c>
      <c r="B802" s="285" t="s">
        <v>1362</v>
      </c>
      <c r="C802" s="209" t="s">
        <v>1363</v>
      </c>
      <c r="D802" s="259"/>
      <c r="E802" s="209" t="s">
        <v>5152</v>
      </c>
      <c r="F802" s="209" t="s">
        <v>38</v>
      </c>
      <c r="G802" s="216" t="s">
        <v>35</v>
      </c>
      <c r="H802" s="209" t="s">
        <v>8271</v>
      </c>
      <c r="I802" s="2"/>
      <c r="J802" s="210">
        <v>0</v>
      </c>
      <c r="K802" s="210">
        <v>0</v>
      </c>
      <c r="L802" s="210">
        <v>0</v>
      </c>
      <c r="M802" s="210">
        <v>0</v>
      </c>
      <c r="N802" s="210">
        <v>0</v>
      </c>
      <c r="O802" s="210">
        <v>0</v>
      </c>
      <c r="P802" s="210">
        <v>0</v>
      </c>
      <c r="Q802" s="210">
        <v>0</v>
      </c>
      <c r="R802" s="210">
        <v>0</v>
      </c>
      <c r="S802" s="210">
        <v>0</v>
      </c>
      <c r="T802" s="210">
        <v>0</v>
      </c>
      <c r="U802" s="210">
        <v>0</v>
      </c>
      <c r="V802" s="210">
        <v>0</v>
      </c>
      <c r="W802" s="210">
        <v>0</v>
      </c>
      <c r="X802" s="210">
        <v>0</v>
      </c>
      <c r="Y802" s="210">
        <v>1</v>
      </c>
      <c r="Z802" s="210">
        <v>1</v>
      </c>
      <c r="AA802" s="210">
        <v>1</v>
      </c>
      <c r="AB802" s="210">
        <v>1</v>
      </c>
      <c r="AC802" s="210">
        <v>1</v>
      </c>
      <c r="AD802" s="210">
        <v>1</v>
      </c>
      <c r="AE802" s="210">
        <v>1</v>
      </c>
      <c r="AF802" s="210">
        <v>1</v>
      </c>
      <c r="AG802" s="210">
        <v>1</v>
      </c>
      <c r="AH802" s="210">
        <v>1</v>
      </c>
      <c r="AI802" s="210">
        <v>1</v>
      </c>
      <c r="AJ802" s="210">
        <v>1</v>
      </c>
      <c r="AK802" s="210">
        <v>1</v>
      </c>
      <c r="AL802" s="210">
        <v>1</v>
      </c>
      <c r="AM802" s="210">
        <v>1</v>
      </c>
      <c r="AN802" s="210">
        <v>1</v>
      </c>
      <c r="AO802" s="210">
        <v>1</v>
      </c>
      <c r="AP802" s="210">
        <v>1</v>
      </c>
      <c r="AQ802" s="210">
        <v>1</v>
      </c>
      <c r="AR802" s="210">
        <v>1</v>
      </c>
      <c r="AS802" s="210">
        <v>1</v>
      </c>
      <c r="AT802" s="210">
        <v>1</v>
      </c>
      <c r="AU802" s="210">
        <v>1</v>
      </c>
      <c r="AV802" s="210">
        <v>1</v>
      </c>
      <c r="AW802" s="210">
        <v>1</v>
      </c>
      <c r="AX802" s="210">
        <v>1</v>
      </c>
      <c r="AY802" s="210">
        <v>1</v>
      </c>
      <c r="AZ802" s="210">
        <v>1</v>
      </c>
      <c r="BA802" s="210">
        <v>1</v>
      </c>
      <c r="BB802" s="210">
        <v>1</v>
      </c>
      <c r="BC802" s="210">
        <v>1</v>
      </c>
      <c r="BD802" s="210">
        <v>1</v>
      </c>
      <c r="BE802" s="210">
        <v>1</v>
      </c>
      <c r="BF802" s="210">
        <v>1</v>
      </c>
      <c r="BG802" s="210">
        <v>1</v>
      </c>
      <c r="BH802" s="210">
        <v>1</v>
      </c>
      <c r="BI802" s="210">
        <v>1</v>
      </c>
      <c r="BJ802" s="210">
        <v>1</v>
      </c>
      <c r="BK802" s="210">
        <v>1</v>
      </c>
      <c r="BL802" s="210">
        <v>1</v>
      </c>
      <c r="BM802" s="210">
        <v>1</v>
      </c>
      <c r="BN802" s="210">
        <v>1</v>
      </c>
      <c r="BO802" s="210">
        <v>1</v>
      </c>
      <c r="BP802" s="210">
        <v>1</v>
      </c>
      <c r="BQ802" s="210">
        <v>1</v>
      </c>
      <c r="BR802" s="210">
        <v>1</v>
      </c>
      <c r="BS802" s="210">
        <v>1</v>
      </c>
      <c r="BT802" s="210">
        <v>1</v>
      </c>
      <c r="BU802" s="210"/>
      <c r="BV802" s="210"/>
      <c r="BW802" s="210"/>
      <c r="BX802" s="210"/>
      <c r="BY802" s="210"/>
      <c r="BZ802" s="210"/>
      <c r="CA802" s="210"/>
      <c r="CB802" s="210"/>
      <c r="CC802" s="210"/>
      <c r="CD802" s="210"/>
      <c r="CE802" s="210"/>
      <c r="CF802" s="210"/>
      <c r="CG802" s="210"/>
      <c r="CH802" s="210"/>
      <c r="CI802" s="210"/>
      <c r="CJ802" s="210"/>
      <c r="CK802" s="210"/>
      <c r="CL802" s="210"/>
      <c r="CM802" s="210"/>
      <c r="CN802" s="210"/>
      <c r="CO802" s="210"/>
      <c r="CP802" s="210"/>
      <c r="CQ802" s="210"/>
      <c r="CR802" s="210"/>
      <c r="CS802" s="144" t="s">
        <v>1179</v>
      </c>
      <c r="CT802" s="144"/>
    </row>
    <row r="803" spans="1:98" ht="15">
      <c r="A803" s="208" t="s">
        <v>8334</v>
      </c>
      <c r="B803" s="285" t="s">
        <v>1362</v>
      </c>
      <c r="C803" s="209" t="s">
        <v>1363</v>
      </c>
      <c r="D803" s="259"/>
      <c r="E803" s="209" t="s">
        <v>5153</v>
      </c>
      <c r="F803" s="209" t="s">
        <v>38</v>
      </c>
      <c r="G803" s="216" t="s">
        <v>35</v>
      </c>
      <c r="H803" s="209" t="s">
        <v>8271</v>
      </c>
      <c r="I803" s="2"/>
      <c r="J803" s="210">
        <v>0</v>
      </c>
      <c r="K803" s="210">
        <v>0</v>
      </c>
      <c r="L803" s="210">
        <v>0</v>
      </c>
      <c r="M803" s="210">
        <v>0</v>
      </c>
      <c r="N803" s="210">
        <v>0</v>
      </c>
      <c r="O803" s="210">
        <v>0</v>
      </c>
      <c r="P803" s="210">
        <v>0</v>
      </c>
      <c r="Q803" s="210">
        <v>0</v>
      </c>
      <c r="R803" s="210">
        <v>0</v>
      </c>
      <c r="S803" s="210">
        <v>0</v>
      </c>
      <c r="T803" s="210">
        <v>0</v>
      </c>
      <c r="U803" s="210">
        <v>0</v>
      </c>
      <c r="V803" s="210">
        <v>0</v>
      </c>
      <c r="W803" s="210">
        <v>0</v>
      </c>
      <c r="X803" s="210">
        <v>0</v>
      </c>
      <c r="Y803" s="210">
        <v>0</v>
      </c>
      <c r="Z803" s="210">
        <v>0</v>
      </c>
      <c r="AA803" s="210">
        <v>1</v>
      </c>
      <c r="AB803" s="210">
        <v>1</v>
      </c>
      <c r="AC803" s="210">
        <v>1</v>
      </c>
      <c r="AD803" s="210">
        <v>1</v>
      </c>
      <c r="AE803" s="210">
        <v>1</v>
      </c>
      <c r="AF803" s="210">
        <v>1</v>
      </c>
      <c r="AG803" s="210">
        <v>1</v>
      </c>
      <c r="AH803" s="210">
        <v>1</v>
      </c>
      <c r="AI803" s="210">
        <v>1</v>
      </c>
      <c r="AJ803" s="210">
        <v>1</v>
      </c>
      <c r="AK803" s="210">
        <v>1</v>
      </c>
      <c r="AL803" s="210">
        <v>1</v>
      </c>
      <c r="AM803" s="210">
        <v>1</v>
      </c>
      <c r="AN803" s="210">
        <v>1</v>
      </c>
      <c r="AO803" s="210">
        <v>1</v>
      </c>
      <c r="AP803" s="210">
        <v>1</v>
      </c>
      <c r="AQ803" s="210">
        <v>1</v>
      </c>
      <c r="AR803" s="210">
        <v>1</v>
      </c>
      <c r="AS803" s="210">
        <v>1</v>
      </c>
      <c r="AT803" s="210">
        <v>1</v>
      </c>
      <c r="AU803" s="210">
        <v>1</v>
      </c>
      <c r="AV803" s="210">
        <v>1</v>
      </c>
      <c r="AW803" s="210">
        <v>1</v>
      </c>
      <c r="AX803" s="210">
        <v>1</v>
      </c>
      <c r="AY803" s="210">
        <v>1</v>
      </c>
      <c r="AZ803" s="210">
        <v>1</v>
      </c>
      <c r="BA803" s="210">
        <v>1</v>
      </c>
      <c r="BB803" s="210">
        <v>1</v>
      </c>
      <c r="BC803" s="210">
        <v>1</v>
      </c>
      <c r="BD803" s="210">
        <v>1</v>
      </c>
      <c r="BE803" s="210">
        <v>1</v>
      </c>
      <c r="BF803" s="210">
        <v>1</v>
      </c>
      <c r="BG803" s="210">
        <v>1</v>
      </c>
      <c r="BH803" s="210">
        <v>1</v>
      </c>
      <c r="BI803" s="210">
        <v>1</v>
      </c>
      <c r="BJ803" s="210">
        <v>1</v>
      </c>
      <c r="BK803" s="210">
        <v>1</v>
      </c>
      <c r="BL803" s="210">
        <v>1</v>
      </c>
      <c r="BM803" s="210">
        <v>1</v>
      </c>
      <c r="BN803" s="210">
        <v>1</v>
      </c>
      <c r="BO803" s="210">
        <v>1</v>
      </c>
      <c r="BP803" s="210">
        <v>1</v>
      </c>
      <c r="BQ803" s="210">
        <v>1</v>
      </c>
      <c r="BR803" s="210">
        <v>1</v>
      </c>
      <c r="BS803" s="210">
        <v>1</v>
      </c>
      <c r="BT803" s="210">
        <v>1</v>
      </c>
      <c r="BU803" s="210"/>
      <c r="BV803" s="210"/>
      <c r="BW803" s="210"/>
      <c r="BX803" s="210"/>
      <c r="BY803" s="210"/>
      <c r="BZ803" s="210"/>
      <c r="CA803" s="210"/>
      <c r="CB803" s="210"/>
      <c r="CC803" s="210"/>
      <c r="CD803" s="210"/>
      <c r="CE803" s="210"/>
      <c r="CF803" s="210"/>
      <c r="CG803" s="210"/>
      <c r="CH803" s="210"/>
      <c r="CI803" s="210"/>
      <c r="CJ803" s="210"/>
      <c r="CK803" s="210"/>
      <c r="CL803" s="210"/>
      <c r="CM803" s="210"/>
      <c r="CN803" s="210"/>
      <c r="CO803" s="210"/>
      <c r="CP803" s="210"/>
      <c r="CQ803" s="210"/>
      <c r="CR803" s="210"/>
      <c r="CS803" s="144" t="s">
        <v>9</v>
      </c>
      <c r="CT803" s="144"/>
    </row>
    <row r="804" spans="1:98" ht="15">
      <c r="A804" s="208" t="s">
        <v>8334</v>
      </c>
      <c r="B804" s="285" t="s">
        <v>1362</v>
      </c>
      <c r="C804" s="209" t="s">
        <v>1363</v>
      </c>
      <c r="D804" s="259"/>
      <c r="E804" s="209" t="s">
        <v>5166</v>
      </c>
      <c r="F804" s="209" t="s">
        <v>38</v>
      </c>
      <c r="G804" s="216" t="s">
        <v>35</v>
      </c>
      <c r="H804" s="209" t="s">
        <v>8271</v>
      </c>
      <c r="I804" s="2"/>
      <c r="J804" s="210">
        <v>0</v>
      </c>
      <c r="K804" s="210">
        <v>0</v>
      </c>
      <c r="L804" s="210">
        <v>0</v>
      </c>
      <c r="M804" s="210">
        <v>0</v>
      </c>
      <c r="N804" s="210">
        <v>0</v>
      </c>
      <c r="O804" s="210">
        <v>0</v>
      </c>
      <c r="P804" s="210">
        <v>0</v>
      </c>
      <c r="Q804" s="210">
        <v>0</v>
      </c>
      <c r="R804" s="210">
        <v>0</v>
      </c>
      <c r="S804" s="210">
        <v>0</v>
      </c>
      <c r="T804" s="210">
        <v>1</v>
      </c>
      <c r="U804" s="210">
        <v>1</v>
      </c>
      <c r="V804" s="210">
        <v>1</v>
      </c>
      <c r="W804" s="210">
        <v>1</v>
      </c>
      <c r="X804" s="210">
        <v>1</v>
      </c>
      <c r="Y804" s="210">
        <v>1</v>
      </c>
      <c r="Z804" s="210">
        <v>1</v>
      </c>
      <c r="AA804" s="210">
        <v>1</v>
      </c>
      <c r="AB804" s="210">
        <v>1</v>
      </c>
      <c r="AC804" s="210">
        <v>1</v>
      </c>
      <c r="AD804" s="210">
        <v>1</v>
      </c>
      <c r="AE804" s="210">
        <v>1</v>
      </c>
      <c r="AF804" s="210">
        <v>1</v>
      </c>
      <c r="AG804" s="210">
        <v>1</v>
      </c>
      <c r="AH804" s="210">
        <v>1</v>
      </c>
      <c r="AI804" s="210">
        <v>1</v>
      </c>
      <c r="AJ804" s="210">
        <v>1</v>
      </c>
      <c r="AK804" s="210">
        <v>1</v>
      </c>
      <c r="AL804" s="210">
        <v>1</v>
      </c>
      <c r="AM804" s="210">
        <v>1</v>
      </c>
      <c r="AN804" s="210">
        <v>1</v>
      </c>
      <c r="AO804" s="210">
        <v>1</v>
      </c>
      <c r="AP804" s="210">
        <v>1</v>
      </c>
      <c r="AQ804" s="210">
        <v>1</v>
      </c>
      <c r="AR804" s="210">
        <v>1</v>
      </c>
      <c r="AS804" s="210">
        <v>1</v>
      </c>
      <c r="AT804" s="210">
        <v>1</v>
      </c>
      <c r="AU804" s="210">
        <v>1</v>
      </c>
      <c r="AV804" s="210">
        <v>1</v>
      </c>
      <c r="AW804" s="210">
        <v>1</v>
      </c>
      <c r="AX804" s="210">
        <v>1</v>
      </c>
      <c r="AY804" s="210">
        <v>1</v>
      </c>
      <c r="AZ804" s="210">
        <v>1</v>
      </c>
      <c r="BA804" s="210">
        <v>1</v>
      </c>
      <c r="BB804" s="210">
        <v>1</v>
      </c>
      <c r="BC804" s="210">
        <v>1</v>
      </c>
      <c r="BD804" s="210">
        <v>1</v>
      </c>
      <c r="BE804" s="210">
        <v>1</v>
      </c>
      <c r="BF804" s="210">
        <v>1</v>
      </c>
      <c r="BG804" s="210">
        <v>1</v>
      </c>
      <c r="BH804" s="210">
        <v>1</v>
      </c>
      <c r="BI804" s="210">
        <v>1</v>
      </c>
      <c r="BJ804" s="210">
        <v>1</v>
      </c>
      <c r="BK804" s="210">
        <v>1</v>
      </c>
      <c r="BL804" s="210">
        <v>1</v>
      </c>
      <c r="BM804" s="210">
        <v>1</v>
      </c>
      <c r="BN804" s="210">
        <v>1</v>
      </c>
      <c r="BO804" s="210">
        <v>1</v>
      </c>
      <c r="BP804" s="210">
        <v>1</v>
      </c>
      <c r="BQ804" s="210">
        <v>1</v>
      </c>
      <c r="BR804" s="210">
        <v>1</v>
      </c>
      <c r="BS804" s="210">
        <v>1</v>
      </c>
      <c r="BT804" s="210">
        <v>1</v>
      </c>
      <c r="BU804" s="210"/>
      <c r="BV804" s="210"/>
      <c r="BW804" s="210"/>
      <c r="BX804" s="210"/>
      <c r="BY804" s="210"/>
      <c r="BZ804" s="210"/>
      <c r="CA804" s="210"/>
      <c r="CB804" s="210"/>
      <c r="CC804" s="210"/>
      <c r="CD804" s="210"/>
      <c r="CE804" s="210"/>
      <c r="CF804" s="210"/>
      <c r="CG804" s="210"/>
      <c r="CH804" s="210"/>
      <c r="CI804" s="210"/>
      <c r="CJ804" s="210"/>
      <c r="CK804" s="210"/>
      <c r="CL804" s="210"/>
      <c r="CM804" s="210"/>
      <c r="CN804" s="210"/>
      <c r="CO804" s="210"/>
      <c r="CP804" s="210"/>
      <c r="CQ804" s="210"/>
      <c r="CR804" s="210"/>
      <c r="CS804" s="144" t="s">
        <v>1185</v>
      </c>
      <c r="CT804" s="144"/>
    </row>
    <row r="805" spans="1:98" ht="15">
      <c r="A805" s="208" t="s">
        <v>8334</v>
      </c>
      <c r="B805" s="285" t="s">
        <v>1362</v>
      </c>
      <c r="C805" s="209" t="s">
        <v>1363</v>
      </c>
      <c r="D805" s="259"/>
      <c r="E805" s="209" t="s">
        <v>5168</v>
      </c>
      <c r="F805" s="209" t="s">
        <v>38</v>
      </c>
      <c r="G805" s="216" t="s">
        <v>35</v>
      </c>
      <c r="H805" s="209" t="s">
        <v>8271</v>
      </c>
      <c r="I805" s="2"/>
      <c r="J805" s="210">
        <v>0</v>
      </c>
      <c r="K805" s="210">
        <v>0</v>
      </c>
      <c r="L805" s="210">
        <v>0</v>
      </c>
      <c r="M805" s="210">
        <v>0</v>
      </c>
      <c r="N805" s="210">
        <v>0</v>
      </c>
      <c r="O805" s="210">
        <v>0</v>
      </c>
      <c r="P805" s="210">
        <v>0</v>
      </c>
      <c r="Q805" s="210">
        <v>0</v>
      </c>
      <c r="R805" s="210">
        <v>0</v>
      </c>
      <c r="S805" s="210">
        <v>0</v>
      </c>
      <c r="T805" s="210">
        <v>1</v>
      </c>
      <c r="U805" s="210">
        <v>1</v>
      </c>
      <c r="V805" s="210">
        <v>1</v>
      </c>
      <c r="W805" s="210">
        <v>1</v>
      </c>
      <c r="X805" s="210">
        <v>1</v>
      </c>
      <c r="Y805" s="210">
        <v>1</v>
      </c>
      <c r="Z805" s="210">
        <v>1</v>
      </c>
      <c r="AA805" s="210">
        <v>1</v>
      </c>
      <c r="AB805" s="210">
        <v>1</v>
      </c>
      <c r="AC805" s="210">
        <v>1</v>
      </c>
      <c r="AD805" s="210">
        <v>1</v>
      </c>
      <c r="AE805" s="210">
        <v>1</v>
      </c>
      <c r="AF805" s="210">
        <v>1</v>
      </c>
      <c r="AG805" s="210">
        <v>1</v>
      </c>
      <c r="AH805" s="210">
        <v>1</v>
      </c>
      <c r="AI805" s="210">
        <v>1</v>
      </c>
      <c r="AJ805" s="210">
        <v>1</v>
      </c>
      <c r="AK805" s="210">
        <v>1</v>
      </c>
      <c r="AL805" s="210">
        <v>1</v>
      </c>
      <c r="AM805" s="210">
        <v>1</v>
      </c>
      <c r="AN805" s="210">
        <v>1</v>
      </c>
      <c r="AO805" s="210">
        <v>1</v>
      </c>
      <c r="AP805" s="210">
        <v>1</v>
      </c>
      <c r="AQ805" s="210">
        <v>1</v>
      </c>
      <c r="AR805" s="210">
        <v>1</v>
      </c>
      <c r="AS805" s="210">
        <v>1</v>
      </c>
      <c r="AT805" s="210">
        <v>1</v>
      </c>
      <c r="AU805" s="210">
        <v>1</v>
      </c>
      <c r="AV805" s="210">
        <v>1</v>
      </c>
      <c r="AW805" s="210">
        <v>1</v>
      </c>
      <c r="AX805" s="210">
        <v>1</v>
      </c>
      <c r="AY805" s="210">
        <v>1</v>
      </c>
      <c r="AZ805" s="210">
        <v>1</v>
      </c>
      <c r="BA805" s="210">
        <v>1</v>
      </c>
      <c r="BB805" s="210">
        <v>1</v>
      </c>
      <c r="BC805" s="210">
        <v>1</v>
      </c>
      <c r="BD805" s="210">
        <v>1</v>
      </c>
      <c r="BE805" s="210">
        <v>1</v>
      </c>
      <c r="BF805" s="210">
        <v>1</v>
      </c>
      <c r="BG805" s="210">
        <v>1</v>
      </c>
      <c r="BH805" s="210">
        <v>1</v>
      </c>
      <c r="BI805" s="210">
        <v>1</v>
      </c>
      <c r="BJ805" s="210">
        <v>1</v>
      </c>
      <c r="BK805" s="210">
        <v>1</v>
      </c>
      <c r="BL805" s="210">
        <v>1</v>
      </c>
      <c r="BM805" s="210">
        <v>1</v>
      </c>
      <c r="BN805" s="210">
        <v>1</v>
      </c>
      <c r="BO805" s="210">
        <v>1</v>
      </c>
      <c r="BP805" s="210">
        <v>1</v>
      </c>
      <c r="BQ805" s="210">
        <v>1</v>
      </c>
      <c r="BR805" s="210">
        <v>1</v>
      </c>
      <c r="BS805" s="210">
        <v>1</v>
      </c>
      <c r="BT805" s="210">
        <v>1</v>
      </c>
      <c r="BU805" s="210"/>
      <c r="BV805" s="210"/>
      <c r="BW805" s="210"/>
      <c r="BX805" s="210"/>
      <c r="BY805" s="210"/>
      <c r="BZ805" s="210"/>
      <c r="CA805" s="210"/>
      <c r="CB805" s="210"/>
      <c r="CC805" s="210"/>
      <c r="CD805" s="210"/>
      <c r="CE805" s="210"/>
      <c r="CF805" s="210"/>
      <c r="CG805" s="210"/>
      <c r="CH805" s="210"/>
      <c r="CI805" s="210"/>
      <c r="CJ805" s="210"/>
      <c r="CK805" s="210"/>
      <c r="CL805" s="210"/>
      <c r="CM805" s="210"/>
      <c r="CN805" s="210"/>
      <c r="CO805" s="210"/>
      <c r="CP805" s="210"/>
      <c r="CQ805" s="210"/>
      <c r="CR805" s="210"/>
      <c r="CS805" s="144" t="s">
        <v>1186</v>
      </c>
      <c r="CT805" s="144"/>
    </row>
    <row r="806" spans="1:98" ht="15">
      <c r="A806" s="208" t="s">
        <v>8334</v>
      </c>
      <c r="B806" s="285" t="s">
        <v>1362</v>
      </c>
      <c r="C806" s="209" t="s">
        <v>1363</v>
      </c>
      <c r="D806" s="259"/>
      <c r="E806" s="209" t="s">
        <v>5169</v>
      </c>
      <c r="F806" s="209" t="s">
        <v>38</v>
      </c>
      <c r="G806" s="216" t="s">
        <v>35</v>
      </c>
      <c r="H806" s="209" t="s">
        <v>8271</v>
      </c>
      <c r="I806" s="2"/>
      <c r="J806" s="210">
        <v>0</v>
      </c>
      <c r="K806" s="210">
        <v>0</v>
      </c>
      <c r="L806" s="210">
        <v>0</v>
      </c>
      <c r="M806" s="210">
        <v>0</v>
      </c>
      <c r="N806" s="210">
        <v>0</v>
      </c>
      <c r="O806" s="210">
        <v>0</v>
      </c>
      <c r="P806" s="210">
        <v>0</v>
      </c>
      <c r="Q806" s="210">
        <v>0</v>
      </c>
      <c r="R806" s="210">
        <v>0</v>
      </c>
      <c r="S806" s="210">
        <v>0</v>
      </c>
      <c r="T806" s="210">
        <v>3</v>
      </c>
      <c r="U806" s="210">
        <v>3</v>
      </c>
      <c r="V806" s="210">
        <v>3</v>
      </c>
      <c r="W806" s="210">
        <v>3</v>
      </c>
      <c r="X806" s="210">
        <v>3</v>
      </c>
      <c r="Y806" s="210">
        <v>3</v>
      </c>
      <c r="Z806" s="210">
        <v>3</v>
      </c>
      <c r="AA806" s="210">
        <v>11</v>
      </c>
      <c r="AB806" s="210">
        <v>11</v>
      </c>
      <c r="AC806" s="210">
        <v>11</v>
      </c>
      <c r="AD806" s="210">
        <v>11</v>
      </c>
      <c r="AE806" s="210">
        <v>11</v>
      </c>
      <c r="AF806" s="210">
        <v>11</v>
      </c>
      <c r="AG806" s="210">
        <v>11</v>
      </c>
      <c r="AH806" s="210">
        <v>11</v>
      </c>
      <c r="AI806" s="210">
        <v>11</v>
      </c>
      <c r="AJ806" s="210">
        <v>11</v>
      </c>
      <c r="AK806" s="210">
        <v>11</v>
      </c>
      <c r="AL806" s="210">
        <v>11</v>
      </c>
      <c r="AM806" s="210">
        <v>11</v>
      </c>
      <c r="AN806" s="210">
        <v>11</v>
      </c>
      <c r="AO806" s="210">
        <v>11</v>
      </c>
      <c r="AP806" s="210">
        <v>11</v>
      </c>
      <c r="AQ806" s="210">
        <v>11</v>
      </c>
      <c r="AR806" s="210">
        <v>11</v>
      </c>
      <c r="AS806" s="210">
        <v>11</v>
      </c>
      <c r="AT806" s="210">
        <v>11</v>
      </c>
      <c r="AU806" s="210">
        <v>11</v>
      </c>
      <c r="AV806" s="210">
        <v>11</v>
      </c>
      <c r="AW806" s="210">
        <v>11</v>
      </c>
      <c r="AX806" s="210">
        <v>11</v>
      </c>
      <c r="AY806" s="210">
        <v>11</v>
      </c>
      <c r="AZ806" s="210">
        <v>11</v>
      </c>
      <c r="BA806" s="210">
        <v>11</v>
      </c>
      <c r="BB806" s="210">
        <v>11</v>
      </c>
      <c r="BC806" s="210">
        <v>11</v>
      </c>
      <c r="BD806" s="210">
        <v>11</v>
      </c>
      <c r="BE806" s="210">
        <v>11</v>
      </c>
      <c r="BF806" s="210">
        <v>11</v>
      </c>
      <c r="BG806" s="210">
        <v>11</v>
      </c>
      <c r="BH806" s="210">
        <v>11</v>
      </c>
      <c r="BI806" s="210">
        <v>11</v>
      </c>
      <c r="BJ806" s="210">
        <v>11</v>
      </c>
      <c r="BK806" s="210">
        <v>11</v>
      </c>
      <c r="BL806" s="210">
        <v>11</v>
      </c>
      <c r="BM806" s="210">
        <v>11</v>
      </c>
      <c r="BN806" s="210">
        <v>11</v>
      </c>
      <c r="BO806" s="210">
        <v>11</v>
      </c>
      <c r="BP806" s="210">
        <v>11</v>
      </c>
      <c r="BQ806" s="210">
        <v>11</v>
      </c>
      <c r="BR806" s="210">
        <v>11</v>
      </c>
      <c r="BS806" s="210">
        <v>11</v>
      </c>
      <c r="BT806" s="210">
        <v>11</v>
      </c>
      <c r="BU806" s="210"/>
      <c r="BV806" s="210"/>
      <c r="BW806" s="210"/>
      <c r="BX806" s="210"/>
      <c r="BY806" s="210"/>
      <c r="BZ806" s="210"/>
      <c r="CA806" s="210"/>
      <c r="CB806" s="210"/>
      <c r="CC806" s="210"/>
      <c r="CD806" s="210"/>
      <c r="CE806" s="210"/>
      <c r="CF806" s="210"/>
      <c r="CG806" s="210"/>
      <c r="CH806" s="210"/>
      <c r="CI806" s="210"/>
      <c r="CJ806" s="210"/>
      <c r="CK806" s="210"/>
      <c r="CL806" s="210"/>
      <c r="CM806" s="210"/>
      <c r="CN806" s="210"/>
      <c r="CO806" s="210"/>
      <c r="CP806" s="210"/>
      <c r="CQ806" s="210"/>
      <c r="CR806" s="210"/>
      <c r="CS806" s="144" t="s">
        <v>7501</v>
      </c>
      <c r="CT806" s="144"/>
    </row>
    <row r="807" spans="1:98" ht="15">
      <c r="A807" s="208" t="s">
        <v>8334</v>
      </c>
      <c r="B807" s="285" t="s">
        <v>1362</v>
      </c>
      <c r="C807" s="209" t="s">
        <v>1363</v>
      </c>
      <c r="D807" s="259"/>
      <c r="E807" s="209" t="s">
        <v>6619</v>
      </c>
      <c r="F807" s="209" t="s">
        <v>38</v>
      </c>
      <c r="G807" s="216" t="s">
        <v>35</v>
      </c>
      <c r="H807" s="209" t="s">
        <v>8271</v>
      </c>
      <c r="I807" s="2"/>
      <c r="J807" s="210"/>
      <c r="K807" s="210"/>
      <c r="L807" s="210"/>
      <c r="M807" s="210"/>
      <c r="N807" s="210"/>
      <c r="O807" s="210"/>
      <c r="P807" s="210"/>
      <c r="Q807" s="210"/>
      <c r="R807" s="210">
        <v>5</v>
      </c>
      <c r="S807" s="210">
        <v>5</v>
      </c>
      <c r="T807" s="210">
        <v>5</v>
      </c>
      <c r="U807" s="210">
        <v>5</v>
      </c>
      <c r="V807" s="210">
        <v>5</v>
      </c>
      <c r="W807" s="210">
        <v>5</v>
      </c>
      <c r="X807" s="210">
        <v>5</v>
      </c>
      <c r="Y807" s="210">
        <v>5</v>
      </c>
      <c r="Z807" s="210">
        <v>5</v>
      </c>
      <c r="AA807" s="210">
        <v>5</v>
      </c>
      <c r="AB807" s="210">
        <v>5</v>
      </c>
      <c r="AC807" s="210">
        <v>5</v>
      </c>
      <c r="AD807" s="210">
        <v>5</v>
      </c>
      <c r="AE807" s="210">
        <v>5</v>
      </c>
      <c r="AF807" s="210">
        <v>5</v>
      </c>
      <c r="AG807" s="210">
        <v>5</v>
      </c>
      <c r="AH807" s="210">
        <v>5</v>
      </c>
      <c r="AI807" s="210">
        <v>5</v>
      </c>
      <c r="AJ807" s="210">
        <v>5</v>
      </c>
      <c r="AK807" s="210">
        <v>5</v>
      </c>
      <c r="AL807" s="210">
        <v>5</v>
      </c>
      <c r="AM807" s="210">
        <v>5</v>
      </c>
      <c r="AN807" s="210">
        <v>5</v>
      </c>
      <c r="AO807" s="210">
        <v>5</v>
      </c>
      <c r="AP807" s="210">
        <v>5</v>
      </c>
      <c r="AQ807" s="210">
        <v>5</v>
      </c>
      <c r="AR807" s="210">
        <v>5</v>
      </c>
      <c r="AS807" s="210">
        <v>5</v>
      </c>
      <c r="AT807" s="210">
        <v>5</v>
      </c>
      <c r="AU807" s="210">
        <v>5</v>
      </c>
      <c r="AV807" s="210">
        <v>5</v>
      </c>
      <c r="AW807" s="210">
        <v>5</v>
      </c>
      <c r="AX807" s="210">
        <v>5</v>
      </c>
      <c r="AY807" s="210">
        <v>5</v>
      </c>
      <c r="AZ807" s="210">
        <v>5</v>
      </c>
      <c r="BA807" s="210">
        <v>5</v>
      </c>
      <c r="BB807" s="210">
        <v>5</v>
      </c>
      <c r="BC807" s="210">
        <v>5</v>
      </c>
      <c r="BD807" s="210">
        <v>5</v>
      </c>
      <c r="BE807" s="210">
        <v>5</v>
      </c>
      <c r="BF807" s="210">
        <v>5</v>
      </c>
      <c r="BG807" s="210">
        <v>5</v>
      </c>
      <c r="BH807" s="210">
        <v>5</v>
      </c>
      <c r="BI807" s="210">
        <v>5</v>
      </c>
      <c r="BJ807" s="210">
        <v>5</v>
      </c>
      <c r="BK807" s="210">
        <v>5</v>
      </c>
      <c r="BL807" s="210">
        <v>5</v>
      </c>
      <c r="BM807" s="210">
        <v>5</v>
      </c>
      <c r="BN807" s="210">
        <v>5</v>
      </c>
      <c r="BO807" s="210">
        <v>5</v>
      </c>
      <c r="BP807" s="210">
        <v>5</v>
      </c>
      <c r="BQ807" s="210">
        <v>5</v>
      </c>
      <c r="BR807" s="210">
        <v>5</v>
      </c>
      <c r="BS807" s="210">
        <v>5</v>
      </c>
      <c r="BT807" s="210">
        <v>5</v>
      </c>
      <c r="BU807" s="210"/>
      <c r="BV807" s="210"/>
      <c r="BW807" s="210"/>
      <c r="BX807" s="210"/>
      <c r="BY807" s="210"/>
      <c r="BZ807" s="210"/>
      <c r="CA807" s="210"/>
      <c r="CB807" s="210"/>
      <c r="CC807" s="210"/>
      <c r="CD807" s="210"/>
      <c r="CE807" s="210"/>
      <c r="CF807" s="210"/>
      <c r="CG807" s="210"/>
      <c r="CH807" s="210"/>
      <c r="CI807" s="210"/>
      <c r="CJ807" s="210"/>
      <c r="CK807" s="210"/>
      <c r="CL807" s="210"/>
      <c r="CM807" s="210"/>
      <c r="CN807" s="210"/>
      <c r="CO807" s="210"/>
      <c r="CP807" s="210"/>
      <c r="CQ807" s="210"/>
      <c r="CR807" s="210"/>
      <c r="CS807" s="144" t="s">
        <v>1926</v>
      </c>
      <c r="CT807" s="144"/>
    </row>
    <row r="808" spans="1:98" ht="15">
      <c r="A808" s="208" t="s">
        <v>8334</v>
      </c>
      <c r="B808" s="285" t="s">
        <v>1362</v>
      </c>
      <c r="C808" s="209" t="s">
        <v>1363</v>
      </c>
      <c r="D808" s="259"/>
      <c r="E808" s="209" t="s">
        <v>6621</v>
      </c>
      <c r="F808" s="209" t="s">
        <v>38</v>
      </c>
      <c r="G808" s="216" t="s">
        <v>35</v>
      </c>
      <c r="H808" s="209" t="s">
        <v>8271</v>
      </c>
      <c r="I808" s="2"/>
      <c r="J808" s="210"/>
      <c r="K808" s="210"/>
      <c r="L808" s="210"/>
      <c r="M808" s="210"/>
      <c r="N808" s="210"/>
      <c r="O808" s="210"/>
      <c r="P808" s="210"/>
      <c r="Q808" s="210"/>
      <c r="R808" s="210">
        <v>2</v>
      </c>
      <c r="S808" s="210">
        <v>2</v>
      </c>
      <c r="T808" s="210">
        <v>2</v>
      </c>
      <c r="U808" s="210">
        <v>2</v>
      </c>
      <c r="V808" s="210">
        <v>2</v>
      </c>
      <c r="W808" s="210">
        <v>2</v>
      </c>
      <c r="X808" s="210">
        <v>2</v>
      </c>
      <c r="Y808" s="210">
        <v>2</v>
      </c>
      <c r="Z808" s="210">
        <v>2</v>
      </c>
      <c r="AA808" s="210">
        <v>2</v>
      </c>
      <c r="AB808" s="210">
        <v>2</v>
      </c>
      <c r="AC808" s="210">
        <v>2</v>
      </c>
      <c r="AD808" s="210">
        <v>2</v>
      </c>
      <c r="AE808" s="210">
        <v>2</v>
      </c>
      <c r="AF808" s="210">
        <v>2</v>
      </c>
      <c r="AG808" s="210">
        <v>2</v>
      </c>
      <c r="AH808" s="210">
        <v>2</v>
      </c>
      <c r="AI808" s="210">
        <v>2</v>
      </c>
      <c r="AJ808" s="210">
        <v>2</v>
      </c>
      <c r="AK808" s="210">
        <v>2</v>
      </c>
      <c r="AL808" s="210">
        <v>2</v>
      </c>
      <c r="AM808" s="210">
        <v>2</v>
      </c>
      <c r="AN808" s="210">
        <v>2</v>
      </c>
      <c r="AO808" s="210">
        <v>2</v>
      </c>
      <c r="AP808" s="210">
        <v>2</v>
      </c>
      <c r="AQ808" s="210">
        <v>2</v>
      </c>
      <c r="AR808" s="210">
        <v>2</v>
      </c>
      <c r="AS808" s="210">
        <v>2</v>
      </c>
      <c r="AT808" s="210">
        <v>2</v>
      </c>
      <c r="AU808" s="210">
        <v>2</v>
      </c>
      <c r="AV808" s="210">
        <v>2</v>
      </c>
      <c r="AW808" s="210">
        <v>2</v>
      </c>
      <c r="AX808" s="210">
        <v>2</v>
      </c>
      <c r="AY808" s="210">
        <v>2</v>
      </c>
      <c r="AZ808" s="210">
        <v>2</v>
      </c>
      <c r="BA808" s="210">
        <v>2</v>
      </c>
      <c r="BB808" s="210">
        <v>2</v>
      </c>
      <c r="BC808" s="210">
        <v>2</v>
      </c>
      <c r="BD808" s="210">
        <v>2</v>
      </c>
      <c r="BE808" s="210">
        <v>2</v>
      </c>
      <c r="BF808" s="210">
        <v>2</v>
      </c>
      <c r="BG808" s="210">
        <v>2</v>
      </c>
      <c r="BH808" s="210">
        <v>2</v>
      </c>
      <c r="BI808" s="210">
        <v>2</v>
      </c>
      <c r="BJ808" s="210">
        <v>2</v>
      </c>
      <c r="BK808" s="210">
        <v>2</v>
      </c>
      <c r="BL808" s="210">
        <v>2</v>
      </c>
      <c r="BM808" s="210">
        <v>2</v>
      </c>
      <c r="BN808" s="210">
        <v>2</v>
      </c>
      <c r="BO808" s="210">
        <v>2</v>
      </c>
      <c r="BP808" s="210">
        <v>2</v>
      </c>
      <c r="BQ808" s="210">
        <v>2</v>
      </c>
      <c r="BR808" s="210">
        <v>2</v>
      </c>
      <c r="BS808" s="210">
        <v>2</v>
      </c>
      <c r="BT808" s="210">
        <v>2</v>
      </c>
      <c r="BU808" s="210"/>
      <c r="BV808" s="210"/>
      <c r="BW808" s="210"/>
      <c r="BX808" s="210"/>
      <c r="BY808" s="210"/>
      <c r="BZ808" s="210"/>
      <c r="CA808" s="210"/>
      <c r="CB808" s="210"/>
      <c r="CC808" s="210"/>
      <c r="CD808" s="210"/>
      <c r="CE808" s="210"/>
      <c r="CF808" s="210"/>
      <c r="CG808" s="210"/>
      <c r="CH808" s="210"/>
      <c r="CI808" s="210"/>
      <c r="CJ808" s="210"/>
      <c r="CK808" s="210"/>
      <c r="CL808" s="210"/>
      <c r="CM808" s="210"/>
      <c r="CN808" s="210"/>
      <c r="CO808" s="210"/>
      <c r="CP808" s="210"/>
      <c r="CQ808" s="210"/>
      <c r="CR808" s="210"/>
      <c r="CS808" s="144" t="s">
        <v>1928</v>
      </c>
      <c r="CT808" s="144"/>
    </row>
    <row r="809" spans="1:98" ht="15">
      <c r="A809" s="208" t="s">
        <v>8334</v>
      </c>
      <c r="B809" s="285" t="s">
        <v>179</v>
      </c>
      <c r="C809" s="209" t="s">
        <v>180</v>
      </c>
      <c r="D809" s="259"/>
      <c r="E809" s="209" t="s">
        <v>2603</v>
      </c>
      <c r="F809" s="209" t="s">
        <v>38</v>
      </c>
      <c r="G809" s="216" t="s">
        <v>35</v>
      </c>
      <c r="H809" s="209" t="s">
        <v>8271</v>
      </c>
      <c r="I809" s="2"/>
      <c r="J809" s="210">
        <v>0</v>
      </c>
      <c r="K809" s="210">
        <v>0</v>
      </c>
      <c r="L809" s="210">
        <v>0</v>
      </c>
      <c r="M809" s="210">
        <v>0</v>
      </c>
      <c r="N809" s="210">
        <v>0</v>
      </c>
      <c r="O809" s="210">
        <v>1</v>
      </c>
      <c r="P809" s="210">
        <v>2</v>
      </c>
      <c r="Q809" s="210">
        <v>3</v>
      </c>
      <c r="R809" s="210">
        <v>3</v>
      </c>
      <c r="S809" s="210">
        <v>4</v>
      </c>
      <c r="T809" s="210">
        <v>7</v>
      </c>
      <c r="U809" s="210">
        <v>9</v>
      </c>
      <c r="V809" s="210">
        <v>10</v>
      </c>
      <c r="W809" s="210">
        <v>10</v>
      </c>
      <c r="X809" s="210">
        <v>12</v>
      </c>
      <c r="Y809" s="210">
        <v>12</v>
      </c>
      <c r="Z809" s="210">
        <v>12</v>
      </c>
      <c r="AA809" s="210">
        <v>12</v>
      </c>
      <c r="AB809" s="210">
        <v>12</v>
      </c>
      <c r="AC809" s="210">
        <v>12</v>
      </c>
      <c r="AD809" s="210">
        <v>12</v>
      </c>
      <c r="AE809" s="210">
        <v>12</v>
      </c>
      <c r="AF809" s="210">
        <v>12</v>
      </c>
      <c r="AG809" s="210">
        <v>12</v>
      </c>
      <c r="AH809" s="210">
        <v>12</v>
      </c>
      <c r="AI809" s="210">
        <v>12</v>
      </c>
      <c r="AJ809" s="210">
        <v>12</v>
      </c>
      <c r="AK809" s="210">
        <v>12</v>
      </c>
      <c r="AL809" s="210">
        <v>12</v>
      </c>
      <c r="AM809" s="210">
        <v>12</v>
      </c>
      <c r="AN809" s="210">
        <v>12</v>
      </c>
      <c r="AO809" s="210">
        <v>12</v>
      </c>
      <c r="AP809" s="210">
        <v>12</v>
      </c>
      <c r="AQ809" s="210">
        <v>12</v>
      </c>
      <c r="AR809" s="210">
        <v>12</v>
      </c>
      <c r="AS809" s="210">
        <v>12</v>
      </c>
      <c r="AT809" s="210">
        <v>12</v>
      </c>
      <c r="AU809" s="210">
        <v>12</v>
      </c>
      <c r="AV809" s="210">
        <v>12</v>
      </c>
      <c r="AW809" s="210">
        <v>12</v>
      </c>
      <c r="AX809" s="210">
        <v>12</v>
      </c>
      <c r="AY809" s="210">
        <v>12</v>
      </c>
      <c r="AZ809" s="210">
        <v>12</v>
      </c>
      <c r="BA809" s="210">
        <v>12</v>
      </c>
      <c r="BB809" s="210">
        <v>12</v>
      </c>
      <c r="BC809" s="210">
        <v>12</v>
      </c>
      <c r="BD809" s="210">
        <v>12</v>
      </c>
      <c r="BE809" s="210">
        <v>12</v>
      </c>
      <c r="BF809" s="210">
        <v>12</v>
      </c>
      <c r="BG809" s="210">
        <v>12</v>
      </c>
      <c r="BH809" s="210">
        <v>12</v>
      </c>
      <c r="BI809" s="210">
        <v>12</v>
      </c>
      <c r="BJ809" s="210">
        <v>12</v>
      </c>
      <c r="BK809" s="210">
        <v>12</v>
      </c>
      <c r="BL809" s="210">
        <v>12</v>
      </c>
      <c r="BM809" s="210">
        <v>12</v>
      </c>
      <c r="BN809" s="210">
        <v>12</v>
      </c>
      <c r="BO809" s="210">
        <v>12</v>
      </c>
      <c r="BP809" s="210">
        <v>12</v>
      </c>
      <c r="BQ809" s="210">
        <v>12</v>
      </c>
      <c r="BR809" s="210">
        <v>12</v>
      </c>
      <c r="BS809" s="210">
        <v>12</v>
      </c>
      <c r="BT809" s="210">
        <v>12</v>
      </c>
      <c r="BU809" s="210"/>
      <c r="BV809" s="210"/>
      <c r="BW809" s="210"/>
      <c r="BX809" s="210"/>
      <c r="BY809" s="210"/>
      <c r="BZ809" s="210"/>
      <c r="CA809" s="210"/>
      <c r="CB809" s="210"/>
      <c r="CC809" s="210"/>
      <c r="CD809" s="210"/>
      <c r="CE809" s="210"/>
      <c r="CF809" s="210"/>
      <c r="CG809" s="210"/>
      <c r="CH809" s="210"/>
      <c r="CI809" s="210"/>
      <c r="CJ809" s="210"/>
      <c r="CK809" s="210"/>
      <c r="CL809" s="210"/>
      <c r="CM809" s="210"/>
      <c r="CN809" s="210"/>
      <c r="CO809" s="210"/>
      <c r="CP809" s="210"/>
      <c r="CQ809" s="210"/>
      <c r="CR809" s="210"/>
      <c r="CS809" s="144" t="s">
        <v>177</v>
      </c>
      <c r="CT809" s="144"/>
    </row>
    <row r="810" spans="1:98" ht="15">
      <c r="A810" s="208" t="s">
        <v>8334</v>
      </c>
      <c r="B810" s="285" t="s">
        <v>179</v>
      </c>
      <c r="C810" s="209" t="s">
        <v>180</v>
      </c>
      <c r="D810" s="259"/>
      <c r="E810" s="209" t="s">
        <v>2596</v>
      </c>
      <c r="F810" s="209" t="s">
        <v>38</v>
      </c>
      <c r="G810" s="216" t="s">
        <v>35</v>
      </c>
      <c r="H810" s="209" t="s">
        <v>8271</v>
      </c>
      <c r="I810" s="2"/>
      <c r="J810" s="210">
        <v>0</v>
      </c>
      <c r="K810" s="210">
        <v>0</v>
      </c>
      <c r="L810" s="210">
        <v>0</v>
      </c>
      <c r="M810" s="210">
        <v>0</v>
      </c>
      <c r="N810" s="210">
        <v>0</v>
      </c>
      <c r="O810" s="210">
        <v>2</v>
      </c>
      <c r="P810" s="210">
        <v>2</v>
      </c>
      <c r="Q810" s="210">
        <v>2</v>
      </c>
      <c r="R810" s="210">
        <v>2</v>
      </c>
      <c r="S810" s="210">
        <v>2</v>
      </c>
      <c r="T810" s="210">
        <v>2</v>
      </c>
      <c r="U810" s="210">
        <v>2</v>
      </c>
      <c r="V810" s="210">
        <v>3</v>
      </c>
      <c r="W810" s="210">
        <v>3</v>
      </c>
      <c r="X810" s="210">
        <v>3</v>
      </c>
      <c r="Y810" s="210">
        <v>3</v>
      </c>
      <c r="Z810" s="210">
        <v>3</v>
      </c>
      <c r="AA810" s="210">
        <v>3</v>
      </c>
      <c r="AB810" s="210">
        <v>3</v>
      </c>
      <c r="AC810" s="210">
        <v>3</v>
      </c>
      <c r="AD810" s="210">
        <v>3</v>
      </c>
      <c r="AE810" s="210">
        <v>3</v>
      </c>
      <c r="AF810" s="210">
        <v>3</v>
      </c>
      <c r="AG810" s="210">
        <v>3</v>
      </c>
      <c r="AH810" s="210">
        <v>3</v>
      </c>
      <c r="AI810" s="210">
        <v>3</v>
      </c>
      <c r="AJ810" s="210">
        <v>3</v>
      </c>
      <c r="AK810" s="210">
        <v>3</v>
      </c>
      <c r="AL810" s="210">
        <v>3</v>
      </c>
      <c r="AM810" s="210">
        <v>3</v>
      </c>
      <c r="AN810" s="210">
        <v>3</v>
      </c>
      <c r="AO810" s="210">
        <v>3</v>
      </c>
      <c r="AP810" s="210">
        <v>3</v>
      </c>
      <c r="AQ810" s="210">
        <v>3</v>
      </c>
      <c r="AR810" s="210">
        <v>3</v>
      </c>
      <c r="AS810" s="210">
        <v>3</v>
      </c>
      <c r="AT810" s="210">
        <v>3</v>
      </c>
      <c r="AU810" s="210">
        <v>3</v>
      </c>
      <c r="AV810" s="210">
        <v>3</v>
      </c>
      <c r="AW810" s="210">
        <v>3</v>
      </c>
      <c r="AX810" s="210">
        <v>3</v>
      </c>
      <c r="AY810" s="210">
        <v>3</v>
      </c>
      <c r="AZ810" s="210">
        <v>3</v>
      </c>
      <c r="BA810" s="210">
        <v>3</v>
      </c>
      <c r="BB810" s="210">
        <v>3</v>
      </c>
      <c r="BC810" s="210">
        <v>3</v>
      </c>
      <c r="BD810" s="210">
        <v>3</v>
      </c>
      <c r="BE810" s="210">
        <v>3</v>
      </c>
      <c r="BF810" s="210">
        <v>3</v>
      </c>
      <c r="BG810" s="210">
        <v>3</v>
      </c>
      <c r="BH810" s="210">
        <v>3</v>
      </c>
      <c r="BI810" s="210">
        <v>3</v>
      </c>
      <c r="BJ810" s="210">
        <v>3</v>
      </c>
      <c r="BK810" s="210">
        <v>3</v>
      </c>
      <c r="BL810" s="210">
        <v>3</v>
      </c>
      <c r="BM810" s="210">
        <v>3</v>
      </c>
      <c r="BN810" s="210">
        <v>3</v>
      </c>
      <c r="BO810" s="210">
        <v>3</v>
      </c>
      <c r="BP810" s="210">
        <v>3</v>
      </c>
      <c r="BQ810" s="210">
        <v>3</v>
      </c>
      <c r="BR810" s="210">
        <v>3</v>
      </c>
      <c r="BS810" s="210">
        <v>3</v>
      </c>
      <c r="BT810" s="210">
        <v>3</v>
      </c>
      <c r="BU810" s="210"/>
      <c r="BV810" s="210"/>
      <c r="BW810" s="210"/>
      <c r="BX810" s="210"/>
      <c r="BY810" s="210"/>
      <c r="BZ810" s="210"/>
      <c r="CA810" s="210"/>
      <c r="CB810" s="210"/>
      <c r="CC810" s="210"/>
      <c r="CD810" s="210"/>
      <c r="CE810" s="210"/>
      <c r="CF810" s="210"/>
      <c r="CG810" s="210"/>
      <c r="CH810" s="210"/>
      <c r="CI810" s="210"/>
      <c r="CJ810" s="210"/>
      <c r="CK810" s="210"/>
      <c r="CL810" s="210"/>
      <c r="CM810" s="210"/>
      <c r="CN810" s="210"/>
      <c r="CO810" s="210"/>
      <c r="CP810" s="210"/>
      <c r="CQ810" s="210"/>
      <c r="CR810" s="210"/>
      <c r="CS810" s="144" t="s">
        <v>177</v>
      </c>
      <c r="CT810" s="144"/>
    </row>
    <row r="811" spans="1:98" ht="15">
      <c r="A811" s="208" t="s">
        <v>8334</v>
      </c>
      <c r="B811" s="285" t="s">
        <v>19</v>
      </c>
      <c r="C811" s="209" t="s">
        <v>31</v>
      </c>
      <c r="D811" s="259"/>
      <c r="E811" s="209" t="s">
        <v>2</v>
      </c>
      <c r="F811" s="209" t="s">
        <v>38</v>
      </c>
      <c r="G811" s="216" t="s">
        <v>35</v>
      </c>
      <c r="H811" s="209" t="s">
        <v>8271</v>
      </c>
      <c r="I811" s="2"/>
      <c r="J811" s="210">
        <v>0</v>
      </c>
      <c r="K811" s="210">
        <v>0</v>
      </c>
      <c r="L811" s="210">
        <v>0</v>
      </c>
      <c r="M811" s="210">
        <v>0</v>
      </c>
      <c r="N811" s="210">
        <v>0</v>
      </c>
      <c r="O811" s="210">
        <v>0</v>
      </c>
      <c r="P811" s="210">
        <v>0</v>
      </c>
      <c r="Q811" s="210">
        <v>1</v>
      </c>
      <c r="R811" s="210">
        <v>4</v>
      </c>
      <c r="S811" s="210">
        <v>10</v>
      </c>
      <c r="T811" s="210">
        <v>14.999999999999998</v>
      </c>
      <c r="U811" s="210">
        <v>14.999999999999998</v>
      </c>
      <c r="V811" s="210">
        <v>14.999999999999998</v>
      </c>
      <c r="W811" s="210">
        <v>14.999999999999998</v>
      </c>
      <c r="X811" s="210">
        <v>19</v>
      </c>
      <c r="Y811" s="210">
        <v>19</v>
      </c>
      <c r="Z811" s="210">
        <v>19</v>
      </c>
      <c r="AA811" s="210">
        <v>19</v>
      </c>
      <c r="AB811" s="210">
        <v>19</v>
      </c>
      <c r="AC811" s="210">
        <v>19</v>
      </c>
      <c r="AD811" s="210">
        <v>19</v>
      </c>
      <c r="AE811" s="210">
        <v>19</v>
      </c>
      <c r="AF811" s="210">
        <v>19</v>
      </c>
      <c r="AG811" s="210">
        <v>19</v>
      </c>
      <c r="AH811" s="210">
        <v>19</v>
      </c>
      <c r="AI811" s="210">
        <v>19</v>
      </c>
      <c r="AJ811" s="210">
        <v>19</v>
      </c>
      <c r="AK811" s="210">
        <v>19</v>
      </c>
      <c r="AL811" s="210">
        <v>19</v>
      </c>
      <c r="AM811" s="210">
        <v>19</v>
      </c>
      <c r="AN811" s="210">
        <v>19</v>
      </c>
      <c r="AO811" s="210">
        <v>19</v>
      </c>
      <c r="AP811" s="210">
        <v>19</v>
      </c>
      <c r="AQ811" s="210">
        <v>19</v>
      </c>
      <c r="AR811" s="210">
        <v>19</v>
      </c>
      <c r="AS811" s="210">
        <v>19</v>
      </c>
      <c r="AT811" s="210">
        <v>19</v>
      </c>
      <c r="AU811" s="210">
        <v>19</v>
      </c>
      <c r="AV811" s="210">
        <v>19</v>
      </c>
      <c r="AW811" s="210">
        <v>19</v>
      </c>
      <c r="AX811" s="210">
        <v>19</v>
      </c>
      <c r="AY811" s="210">
        <v>19</v>
      </c>
      <c r="AZ811" s="210">
        <v>19</v>
      </c>
      <c r="BA811" s="210">
        <v>19</v>
      </c>
      <c r="BB811" s="210">
        <v>19</v>
      </c>
      <c r="BC811" s="210">
        <v>19</v>
      </c>
      <c r="BD811" s="210">
        <v>19</v>
      </c>
      <c r="BE811" s="210">
        <v>19</v>
      </c>
      <c r="BF811" s="210">
        <v>19</v>
      </c>
      <c r="BG811" s="210">
        <v>19</v>
      </c>
      <c r="BH811" s="210">
        <v>19</v>
      </c>
      <c r="BI811" s="210">
        <v>19</v>
      </c>
      <c r="BJ811" s="210">
        <v>19</v>
      </c>
      <c r="BK811" s="210">
        <v>19</v>
      </c>
      <c r="BL811" s="210">
        <v>19</v>
      </c>
      <c r="BM811" s="210">
        <v>19</v>
      </c>
      <c r="BN811" s="210">
        <v>19</v>
      </c>
      <c r="BO811" s="210">
        <v>19</v>
      </c>
      <c r="BP811" s="210">
        <v>19</v>
      </c>
      <c r="BQ811" s="210">
        <v>19</v>
      </c>
      <c r="BR811" s="210">
        <v>19</v>
      </c>
      <c r="BS811" s="210">
        <v>19</v>
      </c>
      <c r="BT811" s="210">
        <v>19</v>
      </c>
      <c r="BU811" s="210"/>
      <c r="BV811" s="210"/>
      <c r="BW811" s="210"/>
      <c r="BX811" s="210"/>
      <c r="BY811" s="210"/>
      <c r="BZ811" s="210"/>
      <c r="CA811" s="210"/>
      <c r="CB811" s="210"/>
      <c r="CC811" s="210"/>
      <c r="CD811" s="210"/>
      <c r="CE811" s="210"/>
      <c r="CF811" s="210"/>
      <c r="CG811" s="210"/>
      <c r="CH811" s="210"/>
      <c r="CI811" s="210"/>
      <c r="CJ811" s="210"/>
      <c r="CK811" s="210"/>
      <c r="CL811" s="210"/>
      <c r="CM811" s="210"/>
      <c r="CN811" s="210"/>
      <c r="CO811" s="210"/>
      <c r="CP811" s="210"/>
      <c r="CQ811" s="210"/>
      <c r="CR811" s="210"/>
      <c r="CS811" s="144" t="s">
        <v>9</v>
      </c>
      <c r="CT811" s="144"/>
    </row>
    <row r="812" spans="1:98" ht="15">
      <c r="A812" s="208" t="s">
        <v>8334</v>
      </c>
      <c r="B812" s="285" t="s">
        <v>19</v>
      </c>
      <c r="C812" s="209" t="s">
        <v>31</v>
      </c>
      <c r="D812" s="259"/>
      <c r="E812" s="209" t="s">
        <v>5135</v>
      </c>
      <c r="F812" s="209" t="s">
        <v>38</v>
      </c>
      <c r="G812" s="216" t="s">
        <v>35</v>
      </c>
      <c r="H812" s="209" t="s">
        <v>8271</v>
      </c>
      <c r="I812" s="2"/>
      <c r="J812" s="210">
        <v>0</v>
      </c>
      <c r="K812" s="210">
        <v>0</v>
      </c>
      <c r="L812" s="210">
        <v>0</v>
      </c>
      <c r="M812" s="210">
        <v>0</v>
      </c>
      <c r="N812" s="210">
        <v>0</v>
      </c>
      <c r="O812" s="210">
        <v>0</v>
      </c>
      <c r="P812" s="210">
        <v>0</v>
      </c>
      <c r="Q812" s="210">
        <v>0</v>
      </c>
      <c r="R812" s="210">
        <v>0</v>
      </c>
      <c r="S812" s="210">
        <v>4</v>
      </c>
      <c r="T812" s="210">
        <v>7</v>
      </c>
      <c r="U812" s="210">
        <v>7</v>
      </c>
      <c r="V812" s="210">
        <v>7</v>
      </c>
      <c r="W812" s="210">
        <v>7</v>
      </c>
      <c r="X812" s="210">
        <v>12</v>
      </c>
      <c r="Y812" s="210">
        <v>12</v>
      </c>
      <c r="Z812" s="210">
        <v>12</v>
      </c>
      <c r="AA812" s="210">
        <v>12</v>
      </c>
      <c r="AB812" s="210">
        <v>12</v>
      </c>
      <c r="AC812" s="210">
        <v>12</v>
      </c>
      <c r="AD812" s="210">
        <v>12</v>
      </c>
      <c r="AE812" s="210">
        <v>12</v>
      </c>
      <c r="AF812" s="210">
        <v>12</v>
      </c>
      <c r="AG812" s="210">
        <v>12</v>
      </c>
      <c r="AH812" s="210">
        <v>12</v>
      </c>
      <c r="AI812" s="210">
        <v>12</v>
      </c>
      <c r="AJ812" s="210">
        <v>12</v>
      </c>
      <c r="AK812" s="210">
        <v>12</v>
      </c>
      <c r="AL812" s="210">
        <v>12</v>
      </c>
      <c r="AM812" s="210">
        <v>12</v>
      </c>
      <c r="AN812" s="210">
        <v>12</v>
      </c>
      <c r="AO812" s="210">
        <v>12</v>
      </c>
      <c r="AP812" s="210">
        <v>12</v>
      </c>
      <c r="AQ812" s="210">
        <v>12</v>
      </c>
      <c r="AR812" s="210">
        <v>12</v>
      </c>
      <c r="AS812" s="210">
        <v>12</v>
      </c>
      <c r="AT812" s="210">
        <v>12</v>
      </c>
      <c r="AU812" s="210">
        <v>12</v>
      </c>
      <c r="AV812" s="210">
        <v>12</v>
      </c>
      <c r="AW812" s="210">
        <v>12</v>
      </c>
      <c r="AX812" s="210">
        <v>12</v>
      </c>
      <c r="AY812" s="210">
        <v>12</v>
      </c>
      <c r="AZ812" s="210">
        <v>12</v>
      </c>
      <c r="BA812" s="210">
        <v>12</v>
      </c>
      <c r="BB812" s="210">
        <v>12</v>
      </c>
      <c r="BC812" s="210">
        <v>12</v>
      </c>
      <c r="BD812" s="210">
        <v>12</v>
      </c>
      <c r="BE812" s="210">
        <v>12</v>
      </c>
      <c r="BF812" s="210">
        <v>12</v>
      </c>
      <c r="BG812" s="210">
        <v>12</v>
      </c>
      <c r="BH812" s="210">
        <v>12</v>
      </c>
      <c r="BI812" s="210">
        <v>12</v>
      </c>
      <c r="BJ812" s="210">
        <v>12</v>
      </c>
      <c r="BK812" s="210">
        <v>12</v>
      </c>
      <c r="BL812" s="210">
        <v>12</v>
      </c>
      <c r="BM812" s="210">
        <v>12</v>
      </c>
      <c r="BN812" s="210">
        <v>12</v>
      </c>
      <c r="BO812" s="210">
        <v>12</v>
      </c>
      <c r="BP812" s="210">
        <v>12</v>
      </c>
      <c r="BQ812" s="210">
        <v>12</v>
      </c>
      <c r="BR812" s="210">
        <v>12</v>
      </c>
      <c r="BS812" s="210">
        <v>12</v>
      </c>
      <c r="BT812" s="210">
        <v>12</v>
      </c>
      <c r="BU812" s="210"/>
      <c r="BV812" s="210"/>
      <c r="BW812" s="210"/>
      <c r="BX812" s="210"/>
      <c r="BY812" s="210"/>
      <c r="BZ812" s="210"/>
      <c r="CA812" s="210"/>
      <c r="CB812" s="210"/>
      <c r="CC812" s="210"/>
      <c r="CD812" s="210"/>
      <c r="CE812" s="210"/>
      <c r="CF812" s="210"/>
      <c r="CG812" s="210"/>
      <c r="CH812" s="210"/>
      <c r="CI812" s="210"/>
      <c r="CJ812" s="210"/>
      <c r="CK812" s="210"/>
      <c r="CL812" s="210"/>
      <c r="CM812" s="210"/>
      <c r="CN812" s="210"/>
      <c r="CO812" s="210"/>
      <c r="CP812" s="210"/>
      <c r="CQ812" s="210"/>
      <c r="CR812" s="210"/>
      <c r="CS812" s="144" t="s">
        <v>9</v>
      </c>
      <c r="CT812" s="144"/>
    </row>
    <row r="813" spans="1:98" ht="15">
      <c r="A813" s="208" t="s">
        <v>8334</v>
      </c>
      <c r="B813" s="285" t="s">
        <v>19</v>
      </c>
      <c r="C813" s="209" t="s">
        <v>31</v>
      </c>
      <c r="D813" s="259"/>
      <c r="E813" s="209" t="s">
        <v>5163</v>
      </c>
      <c r="F813" s="209" t="s">
        <v>38</v>
      </c>
      <c r="G813" s="216" t="s">
        <v>35</v>
      </c>
      <c r="H813" s="209" t="s">
        <v>8271</v>
      </c>
      <c r="I813" s="2"/>
      <c r="J813" s="210">
        <v>0</v>
      </c>
      <c r="K813" s="210">
        <v>0</v>
      </c>
      <c r="L813" s="210">
        <v>0</v>
      </c>
      <c r="M813" s="210">
        <v>0</v>
      </c>
      <c r="N813" s="210">
        <v>0</v>
      </c>
      <c r="O813" s="210">
        <v>1</v>
      </c>
      <c r="P813" s="210">
        <v>1</v>
      </c>
      <c r="Q813" s="210">
        <v>1</v>
      </c>
      <c r="R813" s="210">
        <v>1</v>
      </c>
      <c r="S813" s="210">
        <v>1</v>
      </c>
      <c r="T813" s="210">
        <v>1</v>
      </c>
      <c r="U813" s="210">
        <v>1</v>
      </c>
      <c r="V813" s="210">
        <v>1</v>
      </c>
      <c r="W813" s="210">
        <v>1</v>
      </c>
      <c r="X813" s="210">
        <v>5</v>
      </c>
      <c r="Y813" s="210">
        <v>5</v>
      </c>
      <c r="Z813" s="210">
        <v>5</v>
      </c>
      <c r="AA813" s="210">
        <v>5</v>
      </c>
      <c r="AB813" s="210">
        <v>5</v>
      </c>
      <c r="AC813" s="210">
        <v>5</v>
      </c>
      <c r="AD813" s="210">
        <v>5</v>
      </c>
      <c r="AE813" s="210">
        <v>5</v>
      </c>
      <c r="AF813" s="210">
        <v>5</v>
      </c>
      <c r="AG813" s="210">
        <v>5</v>
      </c>
      <c r="AH813" s="210">
        <v>5</v>
      </c>
      <c r="AI813" s="210">
        <v>5</v>
      </c>
      <c r="AJ813" s="210">
        <v>5</v>
      </c>
      <c r="AK813" s="210">
        <v>5</v>
      </c>
      <c r="AL813" s="210">
        <v>5</v>
      </c>
      <c r="AM813" s="210">
        <v>5</v>
      </c>
      <c r="AN813" s="210">
        <v>5</v>
      </c>
      <c r="AO813" s="210">
        <v>5</v>
      </c>
      <c r="AP813" s="210">
        <v>5</v>
      </c>
      <c r="AQ813" s="210">
        <v>5</v>
      </c>
      <c r="AR813" s="210">
        <v>5</v>
      </c>
      <c r="AS813" s="210">
        <v>5</v>
      </c>
      <c r="AT813" s="210">
        <v>5</v>
      </c>
      <c r="AU813" s="210">
        <v>5</v>
      </c>
      <c r="AV813" s="210">
        <v>5</v>
      </c>
      <c r="AW813" s="210">
        <v>5</v>
      </c>
      <c r="AX813" s="210">
        <v>5</v>
      </c>
      <c r="AY813" s="210">
        <v>5</v>
      </c>
      <c r="AZ813" s="210">
        <v>5</v>
      </c>
      <c r="BA813" s="210">
        <v>5</v>
      </c>
      <c r="BB813" s="210">
        <v>5</v>
      </c>
      <c r="BC813" s="210">
        <v>5</v>
      </c>
      <c r="BD813" s="210">
        <v>5</v>
      </c>
      <c r="BE813" s="210">
        <v>5</v>
      </c>
      <c r="BF813" s="210">
        <v>5</v>
      </c>
      <c r="BG813" s="210">
        <v>5</v>
      </c>
      <c r="BH813" s="210">
        <v>5</v>
      </c>
      <c r="BI813" s="210">
        <v>5</v>
      </c>
      <c r="BJ813" s="210">
        <v>5</v>
      </c>
      <c r="BK813" s="210">
        <v>5</v>
      </c>
      <c r="BL813" s="210">
        <v>5</v>
      </c>
      <c r="BM813" s="210">
        <v>5</v>
      </c>
      <c r="BN813" s="210">
        <v>5</v>
      </c>
      <c r="BO813" s="210">
        <v>5</v>
      </c>
      <c r="BP813" s="210">
        <v>5</v>
      </c>
      <c r="BQ813" s="210">
        <v>5</v>
      </c>
      <c r="BR813" s="210">
        <v>5</v>
      </c>
      <c r="BS813" s="210">
        <v>5</v>
      </c>
      <c r="BT813" s="210">
        <v>5</v>
      </c>
      <c r="BU813" s="210"/>
      <c r="BV813" s="210"/>
      <c r="BW813" s="210"/>
      <c r="BX813" s="210"/>
      <c r="BY813" s="210"/>
      <c r="BZ813" s="210"/>
      <c r="CA813" s="210"/>
      <c r="CB813" s="210"/>
      <c r="CC813" s="210"/>
      <c r="CD813" s="210"/>
      <c r="CE813" s="210"/>
      <c r="CF813" s="210"/>
      <c r="CG813" s="210"/>
      <c r="CH813" s="210"/>
      <c r="CI813" s="210"/>
      <c r="CJ813" s="210"/>
      <c r="CK813" s="210"/>
      <c r="CL813" s="210"/>
      <c r="CM813" s="210"/>
      <c r="CN813" s="210"/>
      <c r="CO813" s="210"/>
      <c r="CP813" s="210"/>
      <c r="CQ813" s="210"/>
      <c r="CR813" s="210"/>
      <c r="CS813" s="144" t="s">
        <v>9</v>
      </c>
      <c r="CT813" s="144"/>
    </row>
    <row r="814" spans="1:98" ht="15">
      <c r="A814" s="208" t="s">
        <v>8334</v>
      </c>
      <c r="B814" s="285" t="s">
        <v>19</v>
      </c>
      <c r="C814" s="209" t="s">
        <v>31</v>
      </c>
      <c r="D814" s="259"/>
      <c r="E814" s="209" t="s">
        <v>5175</v>
      </c>
      <c r="F814" s="209" t="s">
        <v>38</v>
      </c>
      <c r="G814" s="216" t="s">
        <v>35</v>
      </c>
      <c r="H814" s="209" t="s">
        <v>8271</v>
      </c>
      <c r="I814" s="2"/>
      <c r="J814" s="210">
        <v>0</v>
      </c>
      <c r="K814" s="210">
        <v>0</v>
      </c>
      <c r="L814" s="210">
        <v>0</v>
      </c>
      <c r="M814" s="210">
        <v>0</v>
      </c>
      <c r="N814" s="210">
        <v>0</v>
      </c>
      <c r="O814" s="210">
        <v>0</v>
      </c>
      <c r="P814" s="210">
        <v>0</v>
      </c>
      <c r="Q814" s="210">
        <v>1</v>
      </c>
      <c r="R814" s="210">
        <v>1</v>
      </c>
      <c r="S814" s="210">
        <v>1</v>
      </c>
      <c r="T814" s="210">
        <v>1</v>
      </c>
      <c r="U814" s="210">
        <v>1</v>
      </c>
      <c r="V814" s="210">
        <v>1</v>
      </c>
      <c r="W814" s="210">
        <v>1</v>
      </c>
      <c r="X814" s="210">
        <v>1</v>
      </c>
      <c r="Y814" s="210">
        <v>1</v>
      </c>
      <c r="Z814" s="210">
        <v>1</v>
      </c>
      <c r="AA814" s="210">
        <v>1</v>
      </c>
      <c r="AB814" s="210">
        <v>1</v>
      </c>
      <c r="AC814" s="210">
        <v>1</v>
      </c>
      <c r="AD814" s="210">
        <v>1</v>
      </c>
      <c r="AE814" s="210">
        <v>1</v>
      </c>
      <c r="AF814" s="210">
        <v>1</v>
      </c>
      <c r="AG814" s="210">
        <v>1</v>
      </c>
      <c r="AH814" s="210">
        <v>1</v>
      </c>
      <c r="AI814" s="210">
        <v>1</v>
      </c>
      <c r="AJ814" s="210">
        <v>1</v>
      </c>
      <c r="AK814" s="210">
        <v>1</v>
      </c>
      <c r="AL814" s="210">
        <v>1</v>
      </c>
      <c r="AM814" s="210">
        <v>1</v>
      </c>
      <c r="AN814" s="210">
        <v>1</v>
      </c>
      <c r="AO814" s="210">
        <v>1</v>
      </c>
      <c r="AP814" s="210">
        <v>1</v>
      </c>
      <c r="AQ814" s="210">
        <v>1</v>
      </c>
      <c r="AR814" s="210">
        <v>1</v>
      </c>
      <c r="AS814" s="210">
        <v>1</v>
      </c>
      <c r="AT814" s="210">
        <v>1</v>
      </c>
      <c r="AU814" s="210">
        <v>1</v>
      </c>
      <c r="AV814" s="210">
        <v>1</v>
      </c>
      <c r="AW814" s="210">
        <v>1</v>
      </c>
      <c r="AX814" s="210">
        <v>1</v>
      </c>
      <c r="AY814" s="210">
        <v>1</v>
      </c>
      <c r="AZ814" s="210">
        <v>1</v>
      </c>
      <c r="BA814" s="210">
        <v>1</v>
      </c>
      <c r="BB814" s="210">
        <v>1</v>
      </c>
      <c r="BC814" s="210">
        <v>1</v>
      </c>
      <c r="BD814" s="210">
        <v>1</v>
      </c>
      <c r="BE814" s="210">
        <v>1</v>
      </c>
      <c r="BF814" s="210">
        <v>1</v>
      </c>
      <c r="BG814" s="210">
        <v>1</v>
      </c>
      <c r="BH814" s="210">
        <v>1</v>
      </c>
      <c r="BI814" s="210">
        <v>1</v>
      </c>
      <c r="BJ814" s="210">
        <v>1</v>
      </c>
      <c r="BK814" s="210">
        <v>1</v>
      </c>
      <c r="BL814" s="210">
        <v>1</v>
      </c>
      <c r="BM814" s="210">
        <v>1</v>
      </c>
      <c r="BN814" s="210">
        <v>1</v>
      </c>
      <c r="BO814" s="210">
        <v>1</v>
      </c>
      <c r="BP814" s="210">
        <v>1</v>
      </c>
      <c r="BQ814" s="210">
        <v>1</v>
      </c>
      <c r="BR814" s="210">
        <v>1</v>
      </c>
      <c r="BS814" s="210">
        <v>1</v>
      </c>
      <c r="BT814" s="210">
        <v>1</v>
      </c>
      <c r="BU814" s="210"/>
      <c r="BV814" s="210"/>
      <c r="BW814" s="210"/>
      <c r="BX814" s="210"/>
      <c r="BY814" s="210"/>
      <c r="BZ814" s="210"/>
      <c r="CA814" s="210"/>
      <c r="CB814" s="210"/>
      <c r="CC814" s="210"/>
      <c r="CD814" s="210"/>
      <c r="CE814" s="210"/>
      <c r="CF814" s="210"/>
      <c r="CG814" s="210"/>
      <c r="CH814" s="210"/>
      <c r="CI814" s="210"/>
      <c r="CJ814" s="210"/>
      <c r="CK814" s="210"/>
      <c r="CL814" s="210"/>
      <c r="CM814" s="210"/>
      <c r="CN814" s="210"/>
      <c r="CO814" s="210"/>
      <c r="CP814" s="210"/>
      <c r="CQ814" s="210"/>
      <c r="CR814" s="210"/>
      <c r="CS814" s="144" t="s">
        <v>9</v>
      </c>
      <c r="CT814" s="144"/>
    </row>
    <row r="815" spans="1:98" ht="15">
      <c r="A815" s="208" t="s">
        <v>8334</v>
      </c>
      <c r="B815" s="285" t="s">
        <v>23</v>
      </c>
      <c r="C815" s="209" t="s">
        <v>34</v>
      </c>
      <c r="D815" s="259"/>
      <c r="E815" s="209" t="s">
        <v>5135</v>
      </c>
      <c r="F815" s="209" t="s">
        <v>38</v>
      </c>
      <c r="G815" s="216" t="s">
        <v>35</v>
      </c>
      <c r="H815" s="209" t="s">
        <v>8271</v>
      </c>
      <c r="I815" s="2"/>
      <c r="J815" s="210">
        <v>0</v>
      </c>
      <c r="K815" s="210">
        <v>0</v>
      </c>
      <c r="L815" s="210">
        <v>0</v>
      </c>
      <c r="M815" s="210">
        <v>0</v>
      </c>
      <c r="N815" s="210">
        <v>0</v>
      </c>
      <c r="O815" s="210">
        <v>0</v>
      </c>
      <c r="P815" s="210">
        <v>0</v>
      </c>
      <c r="Q815" s="210">
        <v>0</v>
      </c>
      <c r="R815" s="210">
        <v>0</v>
      </c>
      <c r="S815" s="210">
        <v>0</v>
      </c>
      <c r="T815" s="210">
        <v>1</v>
      </c>
      <c r="U815" s="210">
        <v>4</v>
      </c>
      <c r="V815" s="210">
        <v>4</v>
      </c>
      <c r="W815" s="210">
        <v>4</v>
      </c>
      <c r="X815" s="210">
        <v>4</v>
      </c>
      <c r="Y815" s="210">
        <v>4</v>
      </c>
      <c r="Z815" s="210">
        <v>4</v>
      </c>
      <c r="AA815" s="210">
        <v>4</v>
      </c>
      <c r="AB815" s="210">
        <v>4</v>
      </c>
      <c r="AC815" s="210">
        <v>4</v>
      </c>
      <c r="AD815" s="210">
        <v>4</v>
      </c>
      <c r="AE815" s="210">
        <v>4</v>
      </c>
      <c r="AF815" s="210">
        <v>4</v>
      </c>
      <c r="AG815" s="210">
        <v>4</v>
      </c>
      <c r="AH815" s="210">
        <v>4</v>
      </c>
      <c r="AI815" s="210">
        <v>4</v>
      </c>
      <c r="AJ815" s="210">
        <v>4</v>
      </c>
      <c r="AK815" s="210">
        <v>4</v>
      </c>
      <c r="AL815" s="210">
        <v>4</v>
      </c>
      <c r="AM815" s="210">
        <v>4</v>
      </c>
      <c r="AN815" s="210">
        <v>4</v>
      </c>
      <c r="AO815" s="210">
        <v>4</v>
      </c>
      <c r="AP815" s="210">
        <v>4</v>
      </c>
      <c r="AQ815" s="210">
        <v>4</v>
      </c>
      <c r="AR815" s="210">
        <v>4</v>
      </c>
      <c r="AS815" s="210">
        <v>4</v>
      </c>
      <c r="AT815" s="210">
        <v>4</v>
      </c>
      <c r="AU815" s="210">
        <v>4</v>
      </c>
      <c r="AV815" s="210">
        <v>4</v>
      </c>
      <c r="AW815" s="210">
        <v>4</v>
      </c>
      <c r="AX815" s="210">
        <v>4</v>
      </c>
      <c r="AY815" s="210">
        <v>4</v>
      </c>
      <c r="AZ815" s="210">
        <v>4</v>
      </c>
      <c r="BA815" s="210">
        <v>4</v>
      </c>
      <c r="BB815" s="210">
        <v>4</v>
      </c>
      <c r="BC815" s="210">
        <v>4</v>
      </c>
      <c r="BD815" s="210">
        <v>4</v>
      </c>
      <c r="BE815" s="210">
        <v>4</v>
      </c>
      <c r="BF815" s="210">
        <v>4</v>
      </c>
      <c r="BG815" s="210">
        <v>4</v>
      </c>
      <c r="BH815" s="210">
        <v>4</v>
      </c>
      <c r="BI815" s="210">
        <v>4</v>
      </c>
      <c r="BJ815" s="210">
        <v>4</v>
      </c>
      <c r="BK815" s="210">
        <v>4</v>
      </c>
      <c r="BL815" s="210">
        <v>4</v>
      </c>
      <c r="BM815" s="210">
        <v>4</v>
      </c>
      <c r="BN815" s="210">
        <v>4</v>
      </c>
      <c r="BO815" s="210">
        <v>4</v>
      </c>
      <c r="BP815" s="210">
        <v>4</v>
      </c>
      <c r="BQ815" s="210">
        <v>4</v>
      </c>
      <c r="BR815" s="210">
        <v>4</v>
      </c>
      <c r="BS815" s="210">
        <v>4</v>
      </c>
      <c r="BT815" s="210">
        <v>4</v>
      </c>
      <c r="BU815" s="210"/>
      <c r="BV815" s="210"/>
      <c r="BW815" s="210"/>
      <c r="BX815" s="210"/>
      <c r="BY815" s="210"/>
      <c r="BZ815" s="210"/>
      <c r="CA815" s="210"/>
      <c r="CB815" s="210"/>
      <c r="CC815" s="210"/>
      <c r="CD815" s="210"/>
      <c r="CE815" s="210"/>
      <c r="CF815" s="210"/>
      <c r="CG815" s="210"/>
      <c r="CH815" s="210"/>
      <c r="CI815" s="210"/>
      <c r="CJ815" s="210"/>
      <c r="CK815" s="210"/>
      <c r="CL815" s="210"/>
      <c r="CM815" s="210"/>
      <c r="CN815" s="210"/>
      <c r="CO815" s="210"/>
      <c r="CP815" s="210"/>
      <c r="CQ815" s="210"/>
      <c r="CR815" s="210"/>
      <c r="CS815" s="144" t="s">
        <v>1199</v>
      </c>
      <c r="CT815" s="144"/>
    </row>
    <row r="816" spans="1:98" ht="15">
      <c r="A816" s="208" t="s">
        <v>8334</v>
      </c>
      <c r="B816" s="285" t="s">
        <v>23</v>
      </c>
      <c r="C816" s="209" t="s">
        <v>34</v>
      </c>
      <c r="D816" s="259"/>
      <c r="E816" s="209" t="s">
        <v>2</v>
      </c>
      <c r="F816" s="209" t="s">
        <v>38</v>
      </c>
      <c r="G816" s="216" t="s">
        <v>35</v>
      </c>
      <c r="H816" s="209" t="s">
        <v>8271</v>
      </c>
      <c r="I816" s="2"/>
      <c r="J816" s="210">
        <v>0</v>
      </c>
      <c r="K816" s="210">
        <v>0</v>
      </c>
      <c r="L816" s="210">
        <v>0</v>
      </c>
      <c r="M816" s="210">
        <v>0</v>
      </c>
      <c r="N816" s="210">
        <v>0</v>
      </c>
      <c r="O816" s="210">
        <v>2</v>
      </c>
      <c r="P816" s="210">
        <v>2</v>
      </c>
      <c r="Q816" s="210">
        <v>5</v>
      </c>
      <c r="R816" s="210">
        <v>5</v>
      </c>
      <c r="S816" s="210">
        <v>7</v>
      </c>
      <c r="T816" s="210">
        <v>8.9</v>
      </c>
      <c r="U816" s="210">
        <v>8.9</v>
      </c>
      <c r="V816" s="210">
        <v>8.9</v>
      </c>
      <c r="W816" s="210">
        <v>8.9</v>
      </c>
      <c r="X816" s="210">
        <v>8.9</v>
      </c>
      <c r="Y816" s="210">
        <v>8.9</v>
      </c>
      <c r="Z816" s="210">
        <v>8.9</v>
      </c>
      <c r="AA816" s="210">
        <v>8.9</v>
      </c>
      <c r="AB816" s="210">
        <v>8.9</v>
      </c>
      <c r="AC816" s="210">
        <v>8.9</v>
      </c>
      <c r="AD816" s="210">
        <v>8.9</v>
      </c>
      <c r="AE816" s="210">
        <v>8.9</v>
      </c>
      <c r="AF816" s="210">
        <v>8.9</v>
      </c>
      <c r="AG816" s="210">
        <v>8.9</v>
      </c>
      <c r="AH816" s="210">
        <v>8.9</v>
      </c>
      <c r="AI816" s="210">
        <v>8.9</v>
      </c>
      <c r="AJ816" s="210">
        <v>8.9</v>
      </c>
      <c r="AK816" s="210">
        <v>8.9</v>
      </c>
      <c r="AL816" s="210">
        <v>8.9</v>
      </c>
      <c r="AM816" s="210">
        <v>8.9</v>
      </c>
      <c r="AN816" s="210">
        <v>8.9</v>
      </c>
      <c r="AO816" s="210">
        <v>8.9</v>
      </c>
      <c r="AP816" s="210">
        <v>8.9</v>
      </c>
      <c r="AQ816" s="210">
        <v>8.9</v>
      </c>
      <c r="AR816" s="210">
        <v>8.9</v>
      </c>
      <c r="AS816" s="210">
        <v>8.9</v>
      </c>
      <c r="AT816" s="210">
        <v>8.9</v>
      </c>
      <c r="AU816" s="210">
        <v>8.9</v>
      </c>
      <c r="AV816" s="210">
        <v>8.9</v>
      </c>
      <c r="AW816" s="210">
        <v>8.9</v>
      </c>
      <c r="AX816" s="210">
        <v>8.9</v>
      </c>
      <c r="AY816" s="210">
        <v>8.9</v>
      </c>
      <c r="AZ816" s="210">
        <v>8.9</v>
      </c>
      <c r="BA816" s="210">
        <v>8.9</v>
      </c>
      <c r="BB816" s="210">
        <v>8.9</v>
      </c>
      <c r="BC816" s="210">
        <v>8.9</v>
      </c>
      <c r="BD816" s="210">
        <v>8.9</v>
      </c>
      <c r="BE816" s="210">
        <v>8.9</v>
      </c>
      <c r="BF816" s="210">
        <v>8.9</v>
      </c>
      <c r="BG816" s="210">
        <v>8.9</v>
      </c>
      <c r="BH816" s="210">
        <v>8.9</v>
      </c>
      <c r="BI816" s="210">
        <v>8.9</v>
      </c>
      <c r="BJ816" s="210">
        <v>8.9</v>
      </c>
      <c r="BK816" s="210">
        <v>8.9</v>
      </c>
      <c r="BL816" s="210">
        <v>8.9</v>
      </c>
      <c r="BM816" s="210">
        <v>8.9</v>
      </c>
      <c r="BN816" s="210">
        <v>8.9</v>
      </c>
      <c r="BO816" s="210">
        <v>8.9</v>
      </c>
      <c r="BP816" s="210">
        <v>8.9</v>
      </c>
      <c r="BQ816" s="210">
        <v>8.9</v>
      </c>
      <c r="BR816" s="210">
        <v>8.9</v>
      </c>
      <c r="BS816" s="210">
        <v>8.9</v>
      </c>
      <c r="BT816" s="210">
        <v>8.9</v>
      </c>
      <c r="BU816" s="210"/>
      <c r="BV816" s="210"/>
      <c r="BW816" s="210"/>
      <c r="BX816" s="210"/>
      <c r="BY816" s="210"/>
      <c r="BZ816" s="210"/>
      <c r="CA816" s="210"/>
      <c r="CB816" s="210"/>
      <c r="CC816" s="210"/>
      <c r="CD816" s="210"/>
      <c r="CE816" s="210"/>
      <c r="CF816" s="210"/>
      <c r="CG816" s="210"/>
      <c r="CH816" s="210"/>
      <c r="CI816" s="210"/>
      <c r="CJ816" s="210"/>
      <c r="CK816" s="210"/>
      <c r="CL816" s="210"/>
      <c r="CM816" s="210"/>
      <c r="CN816" s="210"/>
      <c r="CO816" s="210"/>
      <c r="CP816" s="210"/>
      <c r="CQ816" s="210"/>
      <c r="CR816" s="210"/>
      <c r="CS816" s="144" t="s">
        <v>1199</v>
      </c>
      <c r="CT816" s="144"/>
    </row>
    <row r="817" spans="1:98" ht="15">
      <c r="A817" s="208" t="s">
        <v>8334</v>
      </c>
      <c r="B817" s="285" t="s">
        <v>23</v>
      </c>
      <c r="C817" s="209" t="s">
        <v>34</v>
      </c>
      <c r="D817" s="259"/>
      <c r="E817" s="209" t="s">
        <v>5140</v>
      </c>
      <c r="F817" s="209" t="s">
        <v>38</v>
      </c>
      <c r="G817" s="216" t="s">
        <v>35</v>
      </c>
      <c r="H817" s="209" t="s">
        <v>8271</v>
      </c>
      <c r="I817" s="2"/>
      <c r="J817" s="210">
        <v>0</v>
      </c>
      <c r="K817" s="210">
        <v>0</v>
      </c>
      <c r="L817" s="210">
        <v>0</v>
      </c>
      <c r="M817" s="210">
        <v>0</v>
      </c>
      <c r="N817" s="210">
        <v>0</v>
      </c>
      <c r="O817" s="210">
        <v>0</v>
      </c>
      <c r="P817" s="210">
        <v>0</v>
      </c>
      <c r="Q817" s="210">
        <v>0</v>
      </c>
      <c r="R817" s="210">
        <v>0</v>
      </c>
      <c r="S817" s="210">
        <v>0</v>
      </c>
      <c r="T817" s="210">
        <v>0.1</v>
      </c>
      <c r="U817" s="210">
        <v>0.1</v>
      </c>
      <c r="V817" s="210">
        <v>0.1</v>
      </c>
      <c r="W817" s="210">
        <v>0.1</v>
      </c>
      <c r="X817" s="210">
        <v>0.1</v>
      </c>
      <c r="Y817" s="210">
        <v>0.1</v>
      </c>
      <c r="Z817" s="210">
        <v>0.1</v>
      </c>
      <c r="AA817" s="210">
        <v>0.1</v>
      </c>
      <c r="AB817" s="210">
        <v>0.1</v>
      </c>
      <c r="AC817" s="210">
        <v>0.1</v>
      </c>
      <c r="AD817" s="210">
        <v>0.1</v>
      </c>
      <c r="AE817" s="210">
        <v>0.1</v>
      </c>
      <c r="AF817" s="210">
        <v>0.1</v>
      </c>
      <c r="AG817" s="210">
        <v>0.1</v>
      </c>
      <c r="AH817" s="210">
        <v>0.1</v>
      </c>
      <c r="AI817" s="210">
        <v>0.1</v>
      </c>
      <c r="AJ817" s="210">
        <v>0.1</v>
      </c>
      <c r="AK817" s="210">
        <v>0.1</v>
      </c>
      <c r="AL817" s="210">
        <v>0.1</v>
      </c>
      <c r="AM817" s="210">
        <v>0.1</v>
      </c>
      <c r="AN817" s="210">
        <v>0.1</v>
      </c>
      <c r="AO817" s="210">
        <v>0.1</v>
      </c>
      <c r="AP817" s="210">
        <v>0.1</v>
      </c>
      <c r="AQ817" s="210">
        <v>0.1</v>
      </c>
      <c r="AR817" s="210">
        <v>0.1</v>
      </c>
      <c r="AS817" s="210">
        <v>0.1</v>
      </c>
      <c r="AT817" s="210">
        <v>0.1</v>
      </c>
      <c r="AU817" s="210">
        <v>0.1</v>
      </c>
      <c r="AV817" s="210">
        <v>0.1</v>
      </c>
      <c r="AW817" s="210">
        <v>0.1</v>
      </c>
      <c r="AX817" s="210">
        <v>0.1</v>
      </c>
      <c r="AY817" s="210">
        <v>0.1</v>
      </c>
      <c r="AZ817" s="210">
        <v>0.1</v>
      </c>
      <c r="BA817" s="210">
        <v>0.1</v>
      </c>
      <c r="BB817" s="210">
        <v>0.1</v>
      </c>
      <c r="BC817" s="210">
        <v>0.1</v>
      </c>
      <c r="BD817" s="210">
        <v>0.1</v>
      </c>
      <c r="BE817" s="210">
        <v>0.1</v>
      </c>
      <c r="BF817" s="210">
        <v>0.1</v>
      </c>
      <c r="BG817" s="210">
        <v>0.1</v>
      </c>
      <c r="BH817" s="210">
        <v>0.1</v>
      </c>
      <c r="BI817" s="210">
        <v>0.1</v>
      </c>
      <c r="BJ817" s="210">
        <v>0.1</v>
      </c>
      <c r="BK817" s="210">
        <v>0.1</v>
      </c>
      <c r="BL817" s="210">
        <v>0.1</v>
      </c>
      <c r="BM817" s="210">
        <v>0.1</v>
      </c>
      <c r="BN817" s="210">
        <v>0.1</v>
      </c>
      <c r="BO817" s="210">
        <v>0.1</v>
      </c>
      <c r="BP817" s="210">
        <v>0.1</v>
      </c>
      <c r="BQ817" s="210">
        <v>0.1</v>
      </c>
      <c r="BR817" s="210">
        <v>0.1</v>
      </c>
      <c r="BS817" s="210">
        <v>0.1</v>
      </c>
      <c r="BT817" s="210">
        <v>0.1</v>
      </c>
      <c r="BU817" s="210"/>
      <c r="BV817" s="210"/>
      <c r="BW817" s="210"/>
      <c r="BX817" s="210"/>
      <c r="BY817" s="210"/>
      <c r="BZ817" s="210"/>
      <c r="CA817" s="210"/>
      <c r="CB817" s="210"/>
      <c r="CC817" s="210"/>
      <c r="CD817" s="210"/>
      <c r="CE817" s="210"/>
      <c r="CF817" s="210"/>
      <c r="CG817" s="210"/>
      <c r="CH817" s="210"/>
      <c r="CI817" s="210"/>
      <c r="CJ817" s="210"/>
      <c r="CK817" s="210"/>
      <c r="CL817" s="210"/>
      <c r="CM817" s="210"/>
      <c r="CN817" s="210"/>
      <c r="CO817" s="210"/>
      <c r="CP817" s="210"/>
      <c r="CQ817" s="210"/>
      <c r="CR817" s="210"/>
      <c r="CS817" s="144" t="s">
        <v>1199</v>
      </c>
      <c r="CT817" s="144"/>
    </row>
    <row r="818" spans="1:98" ht="15">
      <c r="A818" s="208" t="s">
        <v>8334</v>
      </c>
      <c r="B818" s="285" t="s">
        <v>23</v>
      </c>
      <c r="C818" s="209" t="s">
        <v>34</v>
      </c>
      <c r="D818" s="259"/>
      <c r="E818" s="209" t="s">
        <v>5152</v>
      </c>
      <c r="F818" s="209" t="s">
        <v>38</v>
      </c>
      <c r="G818" s="216" t="s">
        <v>35</v>
      </c>
      <c r="H818" s="209" t="s">
        <v>8271</v>
      </c>
      <c r="I818" s="2"/>
      <c r="J818" s="210">
        <v>0</v>
      </c>
      <c r="K818" s="210">
        <v>0</v>
      </c>
      <c r="L818" s="210">
        <v>0</v>
      </c>
      <c r="M818" s="210">
        <v>0</v>
      </c>
      <c r="N818" s="210">
        <v>0</v>
      </c>
      <c r="O818" s="210">
        <v>0</v>
      </c>
      <c r="P818" s="210">
        <v>0</v>
      </c>
      <c r="Q818" s="210">
        <v>0</v>
      </c>
      <c r="R818" s="210">
        <v>0</v>
      </c>
      <c r="S818" s="210">
        <v>0</v>
      </c>
      <c r="T818" s="210">
        <v>0</v>
      </c>
      <c r="U818" s="210">
        <v>1</v>
      </c>
      <c r="V818" s="210">
        <v>1</v>
      </c>
      <c r="W818" s="210">
        <v>1</v>
      </c>
      <c r="X818" s="210">
        <v>1</v>
      </c>
      <c r="Y818" s="210">
        <v>1</v>
      </c>
      <c r="Z818" s="210">
        <v>1</v>
      </c>
      <c r="AA818" s="210">
        <v>1</v>
      </c>
      <c r="AB818" s="210">
        <v>1</v>
      </c>
      <c r="AC818" s="210">
        <v>1</v>
      </c>
      <c r="AD818" s="210">
        <v>1</v>
      </c>
      <c r="AE818" s="210">
        <v>1</v>
      </c>
      <c r="AF818" s="210">
        <v>1</v>
      </c>
      <c r="AG818" s="210">
        <v>1</v>
      </c>
      <c r="AH818" s="210">
        <v>1</v>
      </c>
      <c r="AI818" s="210">
        <v>1</v>
      </c>
      <c r="AJ818" s="210">
        <v>1</v>
      </c>
      <c r="AK818" s="210">
        <v>1</v>
      </c>
      <c r="AL818" s="210">
        <v>1</v>
      </c>
      <c r="AM818" s="210">
        <v>1</v>
      </c>
      <c r="AN818" s="210">
        <v>1</v>
      </c>
      <c r="AO818" s="210">
        <v>1</v>
      </c>
      <c r="AP818" s="210">
        <v>1</v>
      </c>
      <c r="AQ818" s="210">
        <v>1</v>
      </c>
      <c r="AR818" s="210">
        <v>1</v>
      </c>
      <c r="AS818" s="210">
        <v>1</v>
      </c>
      <c r="AT818" s="210">
        <v>1</v>
      </c>
      <c r="AU818" s="210">
        <v>1</v>
      </c>
      <c r="AV818" s="210">
        <v>1</v>
      </c>
      <c r="AW818" s="210">
        <v>1</v>
      </c>
      <c r="AX818" s="210">
        <v>1</v>
      </c>
      <c r="AY818" s="210">
        <v>1</v>
      </c>
      <c r="AZ818" s="210">
        <v>1</v>
      </c>
      <c r="BA818" s="210">
        <v>1</v>
      </c>
      <c r="BB818" s="210">
        <v>1</v>
      </c>
      <c r="BC818" s="210">
        <v>1</v>
      </c>
      <c r="BD818" s="210">
        <v>1</v>
      </c>
      <c r="BE818" s="210">
        <v>1</v>
      </c>
      <c r="BF818" s="210">
        <v>1</v>
      </c>
      <c r="BG818" s="210">
        <v>1</v>
      </c>
      <c r="BH818" s="210">
        <v>1</v>
      </c>
      <c r="BI818" s="210">
        <v>1</v>
      </c>
      <c r="BJ818" s="210">
        <v>1</v>
      </c>
      <c r="BK818" s="210">
        <v>1</v>
      </c>
      <c r="BL818" s="210">
        <v>1</v>
      </c>
      <c r="BM818" s="210">
        <v>1</v>
      </c>
      <c r="BN818" s="210">
        <v>1</v>
      </c>
      <c r="BO818" s="210">
        <v>1</v>
      </c>
      <c r="BP818" s="210">
        <v>1</v>
      </c>
      <c r="BQ818" s="210">
        <v>1</v>
      </c>
      <c r="BR818" s="210">
        <v>1</v>
      </c>
      <c r="BS818" s="210">
        <v>1</v>
      </c>
      <c r="BT818" s="210">
        <v>1</v>
      </c>
      <c r="BU818" s="210"/>
      <c r="BV818" s="210"/>
      <c r="BW818" s="210"/>
      <c r="BX818" s="210"/>
      <c r="BY818" s="210"/>
      <c r="BZ818" s="210"/>
      <c r="CA818" s="210"/>
      <c r="CB818" s="210"/>
      <c r="CC818" s="210"/>
      <c r="CD818" s="210"/>
      <c r="CE818" s="210"/>
      <c r="CF818" s="210"/>
      <c r="CG818" s="210"/>
      <c r="CH818" s="210"/>
      <c r="CI818" s="210"/>
      <c r="CJ818" s="210"/>
      <c r="CK818" s="210"/>
      <c r="CL818" s="210"/>
      <c r="CM818" s="210"/>
      <c r="CN818" s="210"/>
      <c r="CO818" s="210"/>
      <c r="CP818" s="210"/>
      <c r="CQ818" s="210"/>
      <c r="CR818" s="210"/>
      <c r="CS818" s="144" t="s">
        <v>1199</v>
      </c>
      <c r="CT818" s="144"/>
    </row>
    <row r="819" spans="1:98" ht="15">
      <c r="A819" s="208" t="s">
        <v>8334</v>
      </c>
      <c r="B819" s="285" t="s">
        <v>23</v>
      </c>
      <c r="C819" s="209" t="s">
        <v>34</v>
      </c>
      <c r="D819" s="259"/>
      <c r="E819" s="209" t="s">
        <v>5153</v>
      </c>
      <c r="F819" s="209" t="s">
        <v>38</v>
      </c>
      <c r="G819" s="216" t="s">
        <v>35</v>
      </c>
      <c r="H819" s="209" t="s">
        <v>8271</v>
      </c>
      <c r="I819" s="2"/>
      <c r="J819" s="210">
        <v>0</v>
      </c>
      <c r="K819" s="210">
        <v>0</v>
      </c>
      <c r="L819" s="210">
        <v>0</v>
      </c>
      <c r="M819" s="210">
        <v>0</v>
      </c>
      <c r="N819" s="210">
        <v>0</v>
      </c>
      <c r="O819" s="210">
        <v>0</v>
      </c>
      <c r="P819" s="210">
        <v>0</v>
      </c>
      <c r="Q819" s="210">
        <v>0</v>
      </c>
      <c r="R819" s="210">
        <v>0</v>
      </c>
      <c r="S819" s="210">
        <v>0</v>
      </c>
      <c r="T819" s="210">
        <v>0</v>
      </c>
      <c r="U819" s="210">
        <v>1</v>
      </c>
      <c r="V819" s="210">
        <v>1</v>
      </c>
      <c r="W819" s="210">
        <v>1</v>
      </c>
      <c r="X819" s="210">
        <v>1</v>
      </c>
      <c r="Y819" s="210">
        <v>1</v>
      </c>
      <c r="Z819" s="210">
        <v>1</v>
      </c>
      <c r="AA819" s="210">
        <v>1</v>
      </c>
      <c r="AB819" s="210">
        <v>1</v>
      </c>
      <c r="AC819" s="210">
        <v>1</v>
      </c>
      <c r="AD819" s="210">
        <v>1</v>
      </c>
      <c r="AE819" s="210">
        <v>1</v>
      </c>
      <c r="AF819" s="210">
        <v>1</v>
      </c>
      <c r="AG819" s="210">
        <v>1</v>
      </c>
      <c r="AH819" s="210">
        <v>1</v>
      </c>
      <c r="AI819" s="210">
        <v>1</v>
      </c>
      <c r="AJ819" s="210">
        <v>1</v>
      </c>
      <c r="AK819" s="210">
        <v>1</v>
      </c>
      <c r="AL819" s="210">
        <v>1</v>
      </c>
      <c r="AM819" s="210">
        <v>1</v>
      </c>
      <c r="AN819" s="210">
        <v>1</v>
      </c>
      <c r="AO819" s="210">
        <v>1</v>
      </c>
      <c r="AP819" s="210">
        <v>1</v>
      </c>
      <c r="AQ819" s="210">
        <v>1</v>
      </c>
      <c r="AR819" s="210">
        <v>1</v>
      </c>
      <c r="AS819" s="210">
        <v>1</v>
      </c>
      <c r="AT819" s="210">
        <v>1</v>
      </c>
      <c r="AU819" s="210">
        <v>1</v>
      </c>
      <c r="AV819" s="210">
        <v>1</v>
      </c>
      <c r="AW819" s="210">
        <v>1</v>
      </c>
      <c r="AX819" s="210">
        <v>1</v>
      </c>
      <c r="AY819" s="210">
        <v>1</v>
      </c>
      <c r="AZ819" s="210">
        <v>1</v>
      </c>
      <c r="BA819" s="210">
        <v>1</v>
      </c>
      <c r="BB819" s="210">
        <v>1</v>
      </c>
      <c r="BC819" s="210">
        <v>1</v>
      </c>
      <c r="BD819" s="210">
        <v>1</v>
      </c>
      <c r="BE819" s="210">
        <v>1</v>
      </c>
      <c r="BF819" s="210">
        <v>1</v>
      </c>
      <c r="BG819" s="210">
        <v>1</v>
      </c>
      <c r="BH819" s="210">
        <v>1</v>
      </c>
      <c r="BI819" s="210">
        <v>1</v>
      </c>
      <c r="BJ819" s="210">
        <v>1</v>
      </c>
      <c r="BK819" s="210">
        <v>1</v>
      </c>
      <c r="BL819" s="210">
        <v>1</v>
      </c>
      <c r="BM819" s="210">
        <v>1</v>
      </c>
      <c r="BN819" s="210">
        <v>1</v>
      </c>
      <c r="BO819" s="210">
        <v>1</v>
      </c>
      <c r="BP819" s="210">
        <v>1</v>
      </c>
      <c r="BQ819" s="210">
        <v>1</v>
      </c>
      <c r="BR819" s="210">
        <v>1</v>
      </c>
      <c r="BS819" s="210">
        <v>1</v>
      </c>
      <c r="BT819" s="210">
        <v>1</v>
      </c>
      <c r="BU819" s="210"/>
      <c r="BV819" s="210"/>
      <c r="BW819" s="210"/>
      <c r="BX819" s="210"/>
      <c r="BY819" s="210"/>
      <c r="BZ819" s="210"/>
      <c r="CA819" s="210"/>
      <c r="CB819" s="210"/>
      <c r="CC819" s="210"/>
      <c r="CD819" s="210"/>
      <c r="CE819" s="210"/>
      <c r="CF819" s="210"/>
      <c r="CG819" s="210"/>
      <c r="CH819" s="210"/>
      <c r="CI819" s="210"/>
      <c r="CJ819" s="210"/>
      <c r="CK819" s="210"/>
      <c r="CL819" s="210"/>
      <c r="CM819" s="210"/>
      <c r="CN819" s="210"/>
      <c r="CO819" s="210"/>
      <c r="CP819" s="210"/>
      <c r="CQ819" s="210"/>
      <c r="CR819" s="210"/>
      <c r="CS819" s="144" t="s">
        <v>1199</v>
      </c>
      <c r="CT819" s="144"/>
    </row>
    <row r="820" spans="1:98" ht="15">
      <c r="A820" s="208" t="s">
        <v>8334</v>
      </c>
      <c r="B820" s="285" t="s">
        <v>23</v>
      </c>
      <c r="C820" s="209" t="s">
        <v>34</v>
      </c>
      <c r="D820" s="259"/>
      <c r="E820" s="209" t="s">
        <v>5155</v>
      </c>
      <c r="F820" s="209" t="s">
        <v>38</v>
      </c>
      <c r="G820" s="216" t="s">
        <v>35</v>
      </c>
      <c r="H820" s="209" t="s">
        <v>8271</v>
      </c>
      <c r="I820" s="2"/>
      <c r="J820" s="210">
        <v>0</v>
      </c>
      <c r="K820" s="210">
        <v>0</v>
      </c>
      <c r="L820" s="210">
        <v>0</v>
      </c>
      <c r="M820" s="210">
        <v>0</v>
      </c>
      <c r="N820" s="210">
        <v>0</v>
      </c>
      <c r="O820" s="210">
        <v>0</v>
      </c>
      <c r="P820" s="210">
        <v>0</v>
      </c>
      <c r="Q820" s="210">
        <v>0</v>
      </c>
      <c r="R820" s="210">
        <v>0</v>
      </c>
      <c r="S820" s="210">
        <v>0</v>
      </c>
      <c r="T820" s="210">
        <v>0</v>
      </c>
      <c r="U820" s="210">
        <v>1</v>
      </c>
      <c r="V820" s="210">
        <v>1</v>
      </c>
      <c r="W820" s="210">
        <v>1</v>
      </c>
      <c r="X820" s="210">
        <v>1</v>
      </c>
      <c r="Y820" s="210">
        <v>1</v>
      </c>
      <c r="Z820" s="210">
        <v>1</v>
      </c>
      <c r="AA820" s="210">
        <v>1</v>
      </c>
      <c r="AB820" s="210">
        <v>1</v>
      </c>
      <c r="AC820" s="210">
        <v>1</v>
      </c>
      <c r="AD820" s="210">
        <v>1</v>
      </c>
      <c r="AE820" s="210">
        <v>1</v>
      </c>
      <c r="AF820" s="210">
        <v>1</v>
      </c>
      <c r="AG820" s="210">
        <v>1</v>
      </c>
      <c r="AH820" s="210">
        <v>1</v>
      </c>
      <c r="AI820" s="210">
        <v>1</v>
      </c>
      <c r="AJ820" s="210">
        <v>1</v>
      </c>
      <c r="AK820" s="210">
        <v>1</v>
      </c>
      <c r="AL820" s="210">
        <v>1</v>
      </c>
      <c r="AM820" s="210">
        <v>1</v>
      </c>
      <c r="AN820" s="210">
        <v>1</v>
      </c>
      <c r="AO820" s="210">
        <v>1</v>
      </c>
      <c r="AP820" s="210">
        <v>1</v>
      </c>
      <c r="AQ820" s="210">
        <v>1</v>
      </c>
      <c r="AR820" s="210">
        <v>1</v>
      </c>
      <c r="AS820" s="210">
        <v>1</v>
      </c>
      <c r="AT820" s="210">
        <v>1</v>
      </c>
      <c r="AU820" s="210">
        <v>1</v>
      </c>
      <c r="AV820" s="210">
        <v>1</v>
      </c>
      <c r="AW820" s="210">
        <v>1</v>
      </c>
      <c r="AX820" s="210">
        <v>1</v>
      </c>
      <c r="AY820" s="210">
        <v>1</v>
      </c>
      <c r="AZ820" s="210">
        <v>1</v>
      </c>
      <c r="BA820" s="210">
        <v>1</v>
      </c>
      <c r="BB820" s="210">
        <v>1</v>
      </c>
      <c r="BC820" s="210">
        <v>1</v>
      </c>
      <c r="BD820" s="210">
        <v>1</v>
      </c>
      <c r="BE820" s="210">
        <v>1</v>
      </c>
      <c r="BF820" s="210">
        <v>1</v>
      </c>
      <c r="BG820" s="210">
        <v>1</v>
      </c>
      <c r="BH820" s="210">
        <v>1</v>
      </c>
      <c r="BI820" s="210">
        <v>1</v>
      </c>
      <c r="BJ820" s="210">
        <v>1</v>
      </c>
      <c r="BK820" s="210">
        <v>1</v>
      </c>
      <c r="BL820" s="210">
        <v>1</v>
      </c>
      <c r="BM820" s="210">
        <v>1</v>
      </c>
      <c r="BN820" s="210">
        <v>1</v>
      </c>
      <c r="BO820" s="210">
        <v>1</v>
      </c>
      <c r="BP820" s="210">
        <v>1</v>
      </c>
      <c r="BQ820" s="210">
        <v>1</v>
      </c>
      <c r="BR820" s="210">
        <v>1</v>
      </c>
      <c r="BS820" s="210">
        <v>1</v>
      </c>
      <c r="BT820" s="210">
        <v>1</v>
      </c>
      <c r="BU820" s="210"/>
      <c r="BV820" s="210"/>
      <c r="BW820" s="210"/>
      <c r="BX820" s="210"/>
      <c r="BY820" s="210"/>
      <c r="BZ820" s="210"/>
      <c r="CA820" s="210"/>
      <c r="CB820" s="210"/>
      <c r="CC820" s="210"/>
      <c r="CD820" s="210"/>
      <c r="CE820" s="210"/>
      <c r="CF820" s="210"/>
      <c r="CG820" s="210"/>
      <c r="CH820" s="210"/>
      <c r="CI820" s="210"/>
      <c r="CJ820" s="210"/>
      <c r="CK820" s="210"/>
      <c r="CL820" s="210"/>
      <c r="CM820" s="210"/>
      <c r="CN820" s="210"/>
      <c r="CO820" s="210"/>
      <c r="CP820" s="210"/>
      <c r="CQ820" s="210"/>
      <c r="CR820" s="210"/>
      <c r="CS820" s="144" t="s">
        <v>1199</v>
      </c>
      <c r="CT820" s="144"/>
    </row>
    <row r="821" spans="1:98" ht="15">
      <c r="A821" s="208" t="s">
        <v>8334</v>
      </c>
      <c r="B821" s="285" t="s">
        <v>21</v>
      </c>
      <c r="C821" s="209" t="s">
        <v>32</v>
      </c>
      <c r="D821" s="259"/>
      <c r="E821" s="209" t="s">
        <v>2</v>
      </c>
      <c r="F821" s="209" t="s">
        <v>38</v>
      </c>
      <c r="G821" s="216" t="s">
        <v>35</v>
      </c>
      <c r="H821" s="209" t="s">
        <v>8271</v>
      </c>
      <c r="I821" s="2"/>
      <c r="J821" s="210">
        <v>0</v>
      </c>
      <c r="K821" s="210">
        <v>0</v>
      </c>
      <c r="L821" s="210">
        <v>1</v>
      </c>
      <c r="M821" s="210">
        <v>1</v>
      </c>
      <c r="N821" s="210">
        <v>2</v>
      </c>
      <c r="O821" s="210">
        <v>2</v>
      </c>
      <c r="P821" s="210">
        <v>2</v>
      </c>
      <c r="Q821" s="210">
        <v>2</v>
      </c>
      <c r="R821" s="210">
        <v>2</v>
      </c>
      <c r="S821" s="210">
        <v>2</v>
      </c>
      <c r="T821" s="210">
        <v>2</v>
      </c>
      <c r="U821" s="210">
        <v>3</v>
      </c>
      <c r="V821" s="210">
        <v>3</v>
      </c>
      <c r="W821" s="210">
        <v>4</v>
      </c>
      <c r="X821" s="210">
        <v>4</v>
      </c>
      <c r="Y821" s="210">
        <v>4</v>
      </c>
      <c r="Z821" s="210">
        <v>4</v>
      </c>
      <c r="AA821" s="210">
        <v>4</v>
      </c>
      <c r="AB821" s="210">
        <v>4</v>
      </c>
      <c r="AC821" s="210">
        <v>4</v>
      </c>
      <c r="AD821" s="210">
        <v>4</v>
      </c>
      <c r="AE821" s="210">
        <v>4</v>
      </c>
      <c r="AF821" s="210">
        <v>4</v>
      </c>
      <c r="AG821" s="210">
        <v>4</v>
      </c>
      <c r="AH821" s="210">
        <v>4</v>
      </c>
      <c r="AI821" s="210">
        <v>4</v>
      </c>
      <c r="AJ821" s="210">
        <v>4</v>
      </c>
      <c r="AK821" s="210">
        <v>4</v>
      </c>
      <c r="AL821" s="210">
        <v>4</v>
      </c>
      <c r="AM821" s="210">
        <v>4</v>
      </c>
      <c r="AN821" s="210">
        <v>4</v>
      </c>
      <c r="AO821" s="210">
        <v>4</v>
      </c>
      <c r="AP821" s="210">
        <v>4</v>
      </c>
      <c r="AQ821" s="210">
        <v>4</v>
      </c>
      <c r="AR821" s="210">
        <v>4</v>
      </c>
      <c r="AS821" s="210">
        <v>4</v>
      </c>
      <c r="AT821" s="210">
        <v>4</v>
      </c>
      <c r="AU821" s="210">
        <v>4</v>
      </c>
      <c r="AV821" s="210">
        <v>4</v>
      </c>
      <c r="AW821" s="210">
        <v>4</v>
      </c>
      <c r="AX821" s="210">
        <v>4</v>
      </c>
      <c r="AY821" s="210">
        <v>4</v>
      </c>
      <c r="AZ821" s="210">
        <v>4</v>
      </c>
      <c r="BA821" s="210">
        <v>4</v>
      </c>
      <c r="BB821" s="210">
        <v>4</v>
      </c>
      <c r="BC821" s="210">
        <v>4</v>
      </c>
      <c r="BD821" s="210">
        <v>4</v>
      </c>
      <c r="BE821" s="210">
        <v>4</v>
      </c>
      <c r="BF821" s="210">
        <v>4</v>
      </c>
      <c r="BG821" s="210">
        <v>4</v>
      </c>
      <c r="BH821" s="210">
        <v>4</v>
      </c>
      <c r="BI821" s="210">
        <v>4</v>
      </c>
      <c r="BJ821" s="210">
        <v>4</v>
      </c>
      <c r="BK821" s="210">
        <v>4</v>
      </c>
      <c r="BL821" s="210">
        <v>4</v>
      </c>
      <c r="BM821" s="210">
        <v>4</v>
      </c>
      <c r="BN821" s="210">
        <v>4</v>
      </c>
      <c r="BO821" s="210">
        <v>4</v>
      </c>
      <c r="BP821" s="210">
        <v>4</v>
      </c>
      <c r="BQ821" s="210">
        <v>4</v>
      </c>
      <c r="BR821" s="210">
        <v>4</v>
      </c>
      <c r="BS821" s="210">
        <v>4</v>
      </c>
      <c r="BT821" s="210">
        <v>4</v>
      </c>
      <c r="BU821" s="210"/>
      <c r="BV821" s="210"/>
      <c r="BW821" s="210"/>
      <c r="BX821" s="210"/>
      <c r="BY821" s="210"/>
      <c r="BZ821" s="210"/>
      <c r="CA821" s="210"/>
      <c r="CB821" s="210"/>
      <c r="CC821" s="210"/>
      <c r="CD821" s="210"/>
      <c r="CE821" s="210"/>
      <c r="CF821" s="210"/>
      <c r="CG821" s="210"/>
      <c r="CH821" s="210"/>
      <c r="CI821" s="210"/>
      <c r="CJ821" s="210"/>
      <c r="CK821" s="210"/>
      <c r="CL821" s="210"/>
      <c r="CM821" s="210"/>
      <c r="CN821" s="210"/>
      <c r="CO821" s="210"/>
      <c r="CP821" s="210"/>
      <c r="CQ821" s="210"/>
      <c r="CR821" s="210"/>
      <c r="CS821" s="144" t="s">
        <v>13</v>
      </c>
      <c r="CT821" s="144"/>
    </row>
    <row r="822" spans="1:98" ht="15">
      <c r="A822" s="208" t="s">
        <v>8334</v>
      </c>
      <c r="B822" s="285" t="s">
        <v>21</v>
      </c>
      <c r="C822" s="209" t="s">
        <v>32</v>
      </c>
      <c r="D822" s="259"/>
      <c r="E822" s="209" t="s">
        <v>5135</v>
      </c>
      <c r="F822" s="209" t="s">
        <v>38</v>
      </c>
      <c r="G822" s="216" t="s">
        <v>35</v>
      </c>
      <c r="H822" s="209" t="s">
        <v>8271</v>
      </c>
      <c r="I822" s="2"/>
      <c r="J822" s="210">
        <v>0</v>
      </c>
      <c r="K822" s="210">
        <v>0</v>
      </c>
      <c r="L822" s="210">
        <v>0</v>
      </c>
      <c r="M822" s="210">
        <v>0</v>
      </c>
      <c r="N822" s="210">
        <v>0</v>
      </c>
      <c r="O822" s="210">
        <v>0</v>
      </c>
      <c r="P822" s="210">
        <v>0</v>
      </c>
      <c r="Q822" s="210">
        <v>0</v>
      </c>
      <c r="R822" s="210">
        <v>0</v>
      </c>
      <c r="S822" s="210">
        <v>0</v>
      </c>
      <c r="T822" s="210">
        <v>0</v>
      </c>
      <c r="U822" s="210">
        <v>0</v>
      </c>
      <c r="V822" s="210">
        <v>0</v>
      </c>
      <c r="W822" s="210">
        <v>0</v>
      </c>
      <c r="X822" s="210">
        <v>0</v>
      </c>
      <c r="Y822" s="210">
        <v>1</v>
      </c>
      <c r="Z822" s="210">
        <v>1</v>
      </c>
      <c r="AA822" s="210">
        <v>5</v>
      </c>
      <c r="AB822" s="210">
        <v>5</v>
      </c>
      <c r="AC822" s="210">
        <v>5</v>
      </c>
      <c r="AD822" s="210">
        <v>5</v>
      </c>
      <c r="AE822" s="210">
        <v>5</v>
      </c>
      <c r="AF822" s="210">
        <v>5</v>
      </c>
      <c r="AG822" s="210">
        <v>5</v>
      </c>
      <c r="AH822" s="210">
        <v>5</v>
      </c>
      <c r="AI822" s="210">
        <v>5</v>
      </c>
      <c r="AJ822" s="210">
        <v>5</v>
      </c>
      <c r="AK822" s="210">
        <v>5</v>
      </c>
      <c r="AL822" s="210">
        <v>5</v>
      </c>
      <c r="AM822" s="210">
        <v>5</v>
      </c>
      <c r="AN822" s="210">
        <v>5</v>
      </c>
      <c r="AO822" s="210">
        <v>5</v>
      </c>
      <c r="AP822" s="210">
        <v>5</v>
      </c>
      <c r="AQ822" s="210">
        <v>5</v>
      </c>
      <c r="AR822" s="210">
        <v>5</v>
      </c>
      <c r="AS822" s="210">
        <v>5</v>
      </c>
      <c r="AT822" s="210">
        <v>5</v>
      </c>
      <c r="AU822" s="210">
        <v>5</v>
      </c>
      <c r="AV822" s="210">
        <v>5</v>
      </c>
      <c r="AW822" s="210">
        <v>5</v>
      </c>
      <c r="AX822" s="210">
        <v>5</v>
      </c>
      <c r="AY822" s="210">
        <v>5</v>
      </c>
      <c r="AZ822" s="210">
        <v>5</v>
      </c>
      <c r="BA822" s="210">
        <v>5</v>
      </c>
      <c r="BB822" s="210">
        <v>5</v>
      </c>
      <c r="BC822" s="210">
        <v>5</v>
      </c>
      <c r="BD822" s="210">
        <v>5</v>
      </c>
      <c r="BE822" s="210">
        <v>5</v>
      </c>
      <c r="BF822" s="210">
        <v>5</v>
      </c>
      <c r="BG822" s="210">
        <v>5</v>
      </c>
      <c r="BH822" s="210">
        <v>5</v>
      </c>
      <c r="BI822" s="210">
        <v>5</v>
      </c>
      <c r="BJ822" s="210">
        <v>5</v>
      </c>
      <c r="BK822" s="210">
        <v>5</v>
      </c>
      <c r="BL822" s="210">
        <v>5</v>
      </c>
      <c r="BM822" s="210">
        <v>5</v>
      </c>
      <c r="BN822" s="210">
        <v>5</v>
      </c>
      <c r="BO822" s="210">
        <v>5</v>
      </c>
      <c r="BP822" s="210">
        <v>5</v>
      </c>
      <c r="BQ822" s="210">
        <v>5</v>
      </c>
      <c r="BR822" s="210">
        <v>5</v>
      </c>
      <c r="BS822" s="210">
        <v>5</v>
      </c>
      <c r="BT822" s="210">
        <v>5</v>
      </c>
      <c r="BU822" s="210"/>
      <c r="BV822" s="210"/>
      <c r="BW822" s="210"/>
      <c r="BX822" s="210"/>
      <c r="BY822" s="210"/>
      <c r="BZ822" s="210"/>
      <c r="CA822" s="210"/>
      <c r="CB822" s="210"/>
      <c r="CC822" s="210"/>
      <c r="CD822" s="210"/>
      <c r="CE822" s="210"/>
      <c r="CF822" s="210"/>
      <c r="CG822" s="210"/>
      <c r="CH822" s="210"/>
      <c r="CI822" s="210"/>
      <c r="CJ822" s="210"/>
      <c r="CK822" s="210"/>
      <c r="CL822" s="210"/>
      <c r="CM822" s="210"/>
      <c r="CN822" s="210"/>
      <c r="CO822" s="210"/>
      <c r="CP822" s="210"/>
      <c r="CQ822" s="210"/>
      <c r="CR822" s="210"/>
      <c r="CS822" s="144" t="s">
        <v>13</v>
      </c>
      <c r="CT822" s="144"/>
    </row>
    <row r="823" spans="1:98" ht="15">
      <c r="A823" s="208" t="s">
        <v>8334</v>
      </c>
      <c r="B823" s="285" t="s">
        <v>21</v>
      </c>
      <c r="C823" s="209" t="s">
        <v>32</v>
      </c>
      <c r="D823" s="259"/>
      <c r="E823" s="209" t="s">
        <v>5136</v>
      </c>
      <c r="F823" s="209" t="s">
        <v>38</v>
      </c>
      <c r="G823" s="216" t="s">
        <v>35</v>
      </c>
      <c r="H823" s="209" t="s">
        <v>8271</v>
      </c>
      <c r="I823" s="2"/>
      <c r="J823" s="210">
        <v>0</v>
      </c>
      <c r="K823" s="210">
        <v>0</v>
      </c>
      <c r="L823" s="210">
        <v>0</v>
      </c>
      <c r="M823" s="210">
        <v>0</v>
      </c>
      <c r="N823" s="210">
        <v>0</v>
      </c>
      <c r="O823" s="210">
        <v>0</v>
      </c>
      <c r="P823" s="210">
        <v>0</v>
      </c>
      <c r="Q823" s="210">
        <v>0</v>
      </c>
      <c r="R823" s="210">
        <v>0</v>
      </c>
      <c r="S823" s="210">
        <v>0</v>
      </c>
      <c r="T823" s="210">
        <v>0</v>
      </c>
      <c r="U823" s="210">
        <v>1</v>
      </c>
      <c r="V823" s="210">
        <v>1</v>
      </c>
      <c r="W823" s="210">
        <v>1</v>
      </c>
      <c r="X823" s="210">
        <v>1</v>
      </c>
      <c r="Y823" s="210">
        <v>1</v>
      </c>
      <c r="Z823" s="210">
        <v>1</v>
      </c>
      <c r="AA823" s="210">
        <v>1</v>
      </c>
      <c r="AB823" s="210">
        <v>1</v>
      </c>
      <c r="AC823" s="210">
        <v>1</v>
      </c>
      <c r="AD823" s="210">
        <v>1</v>
      </c>
      <c r="AE823" s="210">
        <v>1</v>
      </c>
      <c r="AF823" s="210">
        <v>1</v>
      </c>
      <c r="AG823" s="210">
        <v>1</v>
      </c>
      <c r="AH823" s="210">
        <v>1</v>
      </c>
      <c r="AI823" s="210">
        <v>1</v>
      </c>
      <c r="AJ823" s="210">
        <v>1</v>
      </c>
      <c r="AK823" s="210">
        <v>1</v>
      </c>
      <c r="AL823" s="210">
        <v>1</v>
      </c>
      <c r="AM823" s="210">
        <v>1</v>
      </c>
      <c r="AN823" s="210">
        <v>1</v>
      </c>
      <c r="AO823" s="210">
        <v>1</v>
      </c>
      <c r="AP823" s="210">
        <v>1</v>
      </c>
      <c r="AQ823" s="210">
        <v>1</v>
      </c>
      <c r="AR823" s="210">
        <v>1</v>
      </c>
      <c r="AS823" s="210">
        <v>1</v>
      </c>
      <c r="AT823" s="210">
        <v>1</v>
      </c>
      <c r="AU823" s="210">
        <v>1</v>
      </c>
      <c r="AV823" s="210">
        <v>1</v>
      </c>
      <c r="AW823" s="210">
        <v>1</v>
      </c>
      <c r="AX823" s="210">
        <v>1</v>
      </c>
      <c r="AY823" s="210">
        <v>1</v>
      </c>
      <c r="AZ823" s="210">
        <v>1</v>
      </c>
      <c r="BA823" s="210">
        <v>1</v>
      </c>
      <c r="BB823" s="210">
        <v>1</v>
      </c>
      <c r="BC823" s="210">
        <v>1</v>
      </c>
      <c r="BD823" s="210">
        <v>1</v>
      </c>
      <c r="BE823" s="210">
        <v>1</v>
      </c>
      <c r="BF823" s="210">
        <v>1</v>
      </c>
      <c r="BG823" s="210">
        <v>1</v>
      </c>
      <c r="BH823" s="210">
        <v>1</v>
      </c>
      <c r="BI823" s="210">
        <v>1</v>
      </c>
      <c r="BJ823" s="210">
        <v>1</v>
      </c>
      <c r="BK823" s="210">
        <v>1</v>
      </c>
      <c r="BL823" s="210">
        <v>1</v>
      </c>
      <c r="BM823" s="210">
        <v>1</v>
      </c>
      <c r="BN823" s="210">
        <v>1</v>
      </c>
      <c r="BO823" s="210">
        <v>1</v>
      </c>
      <c r="BP823" s="210">
        <v>1</v>
      </c>
      <c r="BQ823" s="210">
        <v>1</v>
      </c>
      <c r="BR823" s="210">
        <v>1</v>
      </c>
      <c r="BS823" s="210">
        <v>1</v>
      </c>
      <c r="BT823" s="210">
        <v>1</v>
      </c>
      <c r="BU823" s="210"/>
      <c r="BV823" s="210"/>
      <c r="BW823" s="210"/>
      <c r="BX823" s="210"/>
      <c r="BY823" s="210"/>
      <c r="BZ823" s="210"/>
      <c r="CA823" s="210"/>
      <c r="CB823" s="210"/>
      <c r="CC823" s="210"/>
      <c r="CD823" s="210"/>
      <c r="CE823" s="210"/>
      <c r="CF823" s="210"/>
      <c r="CG823" s="210"/>
      <c r="CH823" s="210"/>
      <c r="CI823" s="210"/>
      <c r="CJ823" s="210"/>
      <c r="CK823" s="210"/>
      <c r="CL823" s="210"/>
      <c r="CM823" s="210"/>
      <c r="CN823" s="210"/>
      <c r="CO823" s="210"/>
      <c r="CP823" s="210"/>
      <c r="CQ823" s="210"/>
      <c r="CR823" s="210"/>
      <c r="CS823" s="144" t="s">
        <v>13</v>
      </c>
      <c r="CT823" s="144"/>
    </row>
    <row r="824" spans="1:98" ht="15">
      <c r="A824" s="208" t="s">
        <v>8334</v>
      </c>
      <c r="B824" s="285" t="s">
        <v>21</v>
      </c>
      <c r="C824" s="209" t="s">
        <v>32</v>
      </c>
      <c r="D824" s="259"/>
      <c r="E824" s="209" t="s">
        <v>5137</v>
      </c>
      <c r="F824" s="209" t="s">
        <v>38</v>
      </c>
      <c r="G824" s="216" t="s">
        <v>35</v>
      </c>
      <c r="H824" s="209" t="s">
        <v>8271</v>
      </c>
      <c r="I824" s="2"/>
      <c r="J824" s="210">
        <v>0</v>
      </c>
      <c r="K824" s="210">
        <v>0</v>
      </c>
      <c r="L824" s="210">
        <v>0</v>
      </c>
      <c r="M824" s="210">
        <v>0</v>
      </c>
      <c r="N824" s="210">
        <v>0</v>
      </c>
      <c r="O824" s="210">
        <v>0</v>
      </c>
      <c r="P824" s="210">
        <v>0</v>
      </c>
      <c r="Q824" s="210">
        <v>0</v>
      </c>
      <c r="R824" s="210">
        <v>0</v>
      </c>
      <c r="S824" s="210">
        <v>0</v>
      </c>
      <c r="T824" s="210">
        <v>0</v>
      </c>
      <c r="U824" s="210">
        <v>0</v>
      </c>
      <c r="V824" s="210">
        <v>0</v>
      </c>
      <c r="W824" s="210">
        <v>0.5</v>
      </c>
      <c r="X824" s="210">
        <v>0.5</v>
      </c>
      <c r="Y824" s="210">
        <v>0.5</v>
      </c>
      <c r="Z824" s="210">
        <v>0.5</v>
      </c>
      <c r="AA824" s="210">
        <v>0.5</v>
      </c>
      <c r="AB824" s="210">
        <v>0.5</v>
      </c>
      <c r="AC824" s="210">
        <v>0.5</v>
      </c>
      <c r="AD824" s="210">
        <v>0.5</v>
      </c>
      <c r="AE824" s="210">
        <v>0.5</v>
      </c>
      <c r="AF824" s="210">
        <v>0.5</v>
      </c>
      <c r="AG824" s="210">
        <v>0.5</v>
      </c>
      <c r="AH824" s="210">
        <v>0.5</v>
      </c>
      <c r="AI824" s="210">
        <v>0.5</v>
      </c>
      <c r="AJ824" s="210">
        <v>0.5</v>
      </c>
      <c r="AK824" s="210">
        <v>0.5</v>
      </c>
      <c r="AL824" s="210">
        <v>0.5</v>
      </c>
      <c r="AM824" s="210">
        <v>0.5</v>
      </c>
      <c r="AN824" s="210">
        <v>0.5</v>
      </c>
      <c r="AO824" s="210">
        <v>0.5</v>
      </c>
      <c r="AP824" s="210">
        <v>0.5</v>
      </c>
      <c r="AQ824" s="210">
        <v>0.5</v>
      </c>
      <c r="AR824" s="210">
        <v>0.5</v>
      </c>
      <c r="AS824" s="210">
        <v>0.5</v>
      </c>
      <c r="AT824" s="210">
        <v>0.5</v>
      </c>
      <c r="AU824" s="210">
        <v>0.5</v>
      </c>
      <c r="AV824" s="210">
        <v>0.5</v>
      </c>
      <c r="AW824" s="210">
        <v>0.5</v>
      </c>
      <c r="AX824" s="210">
        <v>0.5</v>
      </c>
      <c r="AY824" s="210">
        <v>0.5</v>
      </c>
      <c r="AZ824" s="210">
        <v>0.5</v>
      </c>
      <c r="BA824" s="210">
        <v>0.5</v>
      </c>
      <c r="BB824" s="210">
        <v>0.5</v>
      </c>
      <c r="BC824" s="210">
        <v>0.5</v>
      </c>
      <c r="BD824" s="210">
        <v>0.5</v>
      </c>
      <c r="BE824" s="210">
        <v>0.5</v>
      </c>
      <c r="BF824" s="210">
        <v>0.5</v>
      </c>
      <c r="BG824" s="210">
        <v>0.5</v>
      </c>
      <c r="BH824" s="210">
        <v>0.5</v>
      </c>
      <c r="BI824" s="210">
        <v>0.5</v>
      </c>
      <c r="BJ824" s="210">
        <v>0.5</v>
      </c>
      <c r="BK824" s="210">
        <v>0.5</v>
      </c>
      <c r="BL824" s="210">
        <v>0.5</v>
      </c>
      <c r="BM824" s="210">
        <v>0.5</v>
      </c>
      <c r="BN824" s="210">
        <v>0.5</v>
      </c>
      <c r="BO824" s="210">
        <v>0.5</v>
      </c>
      <c r="BP824" s="210">
        <v>0.5</v>
      </c>
      <c r="BQ824" s="210">
        <v>0.5</v>
      </c>
      <c r="BR824" s="210">
        <v>0.5</v>
      </c>
      <c r="BS824" s="210">
        <v>0.5</v>
      </c>
      <c r="BT824" s="210">
        <v>0.5</v>
      </c>
      <c r="BU824" s="210"/>
      <c r="BV824" s="210"/>
      <c r="BW824" s="210"/>
      <c r="BX824" s="210"/>
      <c r="BY824" s="210"/>
      <c r="BZ824" s="210"/>
      <c r="CA824" s="210"/>
      <c r="CB824" s="210"/>
      <c r="CC824" s="210"/>
      <c r="CD824" s="210"/>
      <c r="CE824" s="210"/>
      <c r="CF824" s="210"/>
      <c r="CG824" s="210"/>
      <c r="CH824" s="210"/>
      <c r="CI824" s="210"/>
      <c r="CJ824" s="210"/>
      <c r="CK824" s="210"/>
      <c r="CL824" s="210"/>
      <c r="CM824" s="210"/>
      <c r="CN824" s="210"/>
      <c r="CO824" s="210"/>
      <c r="CP824" s="210"/>
      <c r="CQ824" s="210"/>
      <c r="CR824" s="210"/>
      <c r="CS824" s="144" t="s">
        <v>13</v>
      </c>
      <c r="CT824" s="144"/>
    </row>
    <row r="825" spans="1:98" ht="15">
      <c r="A825" s="208" t="s">
        <v>8334</v>
      </c>
      <c r="B825" s="285" t="s">
        <v>21</v>
      </c>
      <c r="C825" s="209" t="s">
        <v>32</v>
      </c>
      <c r="D825" s="259"/>
      <c r="E825" s="209" t="s">
        <v>5138</v>
      </c>
      <c r="F825" s="209" t="s">
        <v>38</v>
      </c>
      <c r="G825" s="216" t="s">
        <v>35</v>
      </c>
      <c r="H825" s="209" t="s">
        <v>8271</v>
      </c>
      <c r="I825" s="2"/>
      <c r="J825" s="210">
        <v>0</v>
      </c>
      <c r="K825" s="210">
        <v>0</v>
      </c>
      <c r="L825" s="210">
        <v>0</v>
      </c>
      <c r="M825" s="210">
        <v>0</v>
      </c>
      <c r="N825" s="210">
        <v>0</v>
      </c>
      <c r="O825" s="210">
        <v>0</v>
      </c>
      <c r="P825" s="210">
        <v>0</v>
      </c>
      <c r="Q825" s="210">
        <v>0</v>
      </c>
      <c r="R825" s="210">
        <v>0</v>
      </c>
      <c r="S825" s="210">
        <v>0</v>
      </c>
      <c r="T825" s="210">
        <v>0</v>
      </c>
      <c r="U825" s="210">
        <v>0</v>
      </c>
      <c r="V825" s="210">
        <v>0</v>
      </c>
      <c r="W825" s="210">
        <v>0.25</v>
      </c>
      <c r="X825" s="210">
        <v>0.25</v>
      </c>
      <c r="Y825" s="210">
        <v>0.25</v>
      </c>
      <c r="Z825" s="210">
        <v>0.25</v>
      </c>
      <c r="AA825" s="210">
        <v>0.25</v>
      </c>
      <c r="AB825" s="210">
        <v>0.25</v>
      </c>
      <c r="AC825" s="210">
        <v>0.25</v>
      </c>
      <c r="AD825" s="210">
        <v>0.25</v>
      </c>
      <c r="AE825" s="210">
        <v>0.25</v>
      </c>
      <c r="AF825" s="210">
        <v>0.25</v>
      </c>
      <c r="AG825" s="210">
        <v>0.25</v>
      </c>
      <c r="AH825" s="210">
        <v>0.25</v>
      </c>
      <c r="AI825" s="210">
        <v>0.25</v>
      </c>
      <c r="AJ825" s="210">
        <v>0.25</v>
      </c>
      <c r="AK825" s="210">
        <v>0.25</v>
      </c>
      <c r="AL825" s="210">
        <v>0.25</v>
      </c>
      <c r="AM825" s="210">
        <v>0.25</v>
      </c>
      <c r="AN825" s="210">
        <v>0.25</v>
      </c>
      <c r="AO825" s="210">
        <v>0.25</v>
      </c>
      <c r="AP825" s="210">
        <v>0.25</v>
      </c>
      <c r="AQ825" s="210">
        <v>0.25</v>
      </c>
      <c r="AR825" s="210">
        <v>0.25</v>
      </c>
      <c r="AS825" s="210">
        <v>0.25</v>
      </c>
      <c r="AT825" s="210">
        <v>0.25</v>
      </c>
      <c r="AU825" s="210">
        <v>0.25</v>
      </c>
      <c r="AV825" s="210">
        <v>0.25</v>
      </c>
      <c r="AW825" s="210">
        <v>0.25</v>
      </c>
      <c r="AX825" s="210">
        <v>0.25</v>
      </c>
      <c r="AY825" s="210">
        <v>0.25</v>
      </c>
      <c r="AZ825" s="210">
        <v>0.25</v>
      </c>
      <c r="BA825" s="210">
        <v>0.25</v>
      </c>
      <c r="BB825" s="210">
        <v>0.25</v>
      </c>
      <c r="BC825" s="210">
        <v>0.25</v>
      </c>
      <c r="BD825" s="210">
        <v>0.25</v>
      </c>
      <c r="BE825" s="210">
        <v>0.25</v>
      </c>
      <c r="BF825" s="210">
        <v>0.25</v>
      </c>
      <c r="BG825" s="210">
        <v>0.25</v>
      </c>
      <c r="BH825" s="210">
        <v>0.25</v>
      </c>
      <c r="BI825" s="210">
        <v>0.25</v>
      </c>
      <c r="BJ825" s="210">
        <v>0.25</v>
      </c>
      <c r="BK825" s="210">
        <v>0.25</v>
      </c>
      <c r="BL825" s="210">
        <v>0.25</v>
      </c>
      <c r="BM825" s="210">
        <v>0.25</v>
      </c>
      <c r="BN825" s="210">
        <v>0.25</v>
      </c>
      <c r="BO825" s="210">
        <v>0.25</v>
      </c>
      <c r="BP825" s="210">
        <v>0.25</v>
      </c>
      <c r="BQ825" s="210">
        <v>0.25</v>
      </c>
      <c r="BR825" s="210">
        <v>0.25</v>
      </c>
      <c r="BS825" s="210">
        <v>0.25</v>
      </c>
      <c r="BT825" s="210">
        <v>0.25</v>
      </c>
      <c r="BU825" s="210"/>
      <c r="BV825" s="210"/>
      <c r="BW825" s="210"/>
      <c r="BX825" s="210"/>
      <c r="BY825" s="210"/>
      <c r="BZ825" s="210"/>
      <c r="CA825" s="210"/>
      <c r="CB825" s="210"/>
      <c r="CC825" s="210"/>
      <c r="CD825" s="210"/>
      <c r="CE825" s="210"/>
      <c r="CF825" s="210"/>
      <c r="CG825" s="210"/>
      <c r="CH825" s="210"/>
      <c r="CI825" s="210"/>
      <c r="CJ825" s="210"/>
      <c r="CK825" s="210"/>
      <c r="CL825" s="210"/>
      <c r="CM825" s="210"/>
      <c r="CN825" s="210"/>
      <c r="CO825" s="210"/>
      <c r="CP825" s="210"/>
      <c r="CQ825" s="210"/>
      <c r="CR825" s="210"/>
      <c r="CS825" s="144" t="s">
        <v>13</v>
      </c>
      <c r="CT825" s="144"/>
    </row>
    <row r="826" spans="1:98" ht="15">
      <c r="A826" s="208" t="s">
        <v>8334</v>
      </c>
      <c r="B826" s="285" t="s">
        <v>21</v>
      </c>
      <c r="C826" s="209" t="s">
        <v>32</v>
      </c>
      <c r="D826" s="259"/>
      <c r="E826" s="209" t="s">
        <v>5155</v>
      </c>
      <c r="F826" s="209" t="s">
        <v>38</v>
      </c>
      <c r="G826" s="216" t="s">
        <v>35</v>
      </c>
      <c r="H826" s="209" t="s">
        <v>8271</v>
      </c>
      <c r="I826" s="2"/>
      <c r="J826" s="210">
        <v>0</v>
      </c>
      <c r="K826" s="210">
        <v>0</v>
      </c>
      <c r="L826" s="210">
        <v>0</v>
      </c>
      <c r="M826" s="210">
        <v>0</v>
      </c>
      <c r="N826" s="210">
        <v>0</v>
      </c>
      <c r="O826" s="210">
        <v>0</v>
      </c>
      <c r="P826" s="210">
        <v>0</v>
      </c>
      <c r="Q826" s="210">
        <v>0</v>
      </c>
      <c r="R826" s="210">
        <v>0</v>
      </c>
      <c r="S826" s="210">
        <v>0</v>
      </c>
      <c r="T826" s="210">
        <v>0</v>
      </c>
      <c r="U826" s="210">
        <v>0</v>
      </c>
      <c r="V826" s="210">
        <v>0</v>
      </c>
      <c r="W826" s="210">
        <v>0.25</v>
      </c>
      <c r="X826" s="210">
        <v>0.25</v>
      </c>
      <c r="Y826" s="210">
        <v>0.25</v>
      </c>
      <c r="Z826" s="210">
        <v>0.25</v>
      </c>
      <c r="AA826" s="210">
        <v>0.25</v>
      </c>
      <c r="AB826" s="210">
        <v>0.25</v>
      </c>
      <c r="AC826" s="210">
        <v>0.25</v>
      </c>
      <c r="AD826" s="210">
        <v>0.25</v>
      </c>
      <c r="AE826" s="210">
        <v>0.25</v>
      </c>
      <c r="AF826" s="210">
        <v>0.25</v>
      </c>
      <c r="AG826" s="210">
        <v>0.25</v>
      </c>
      <c r="AH826" s="210">
        <v>0.25</v>
      </c>
      <c r="AI826" s="210">
        <v>0.25</v>
      </c>
      <c r="AJ826" s="210">
        <v>0.25</v>
      </c>
      <c r="AK826" s="210">
        <v>0.25</v>
      </c>
      <c r="AL826" s="210">
        <v>0.25</v>
      </c>
      <c r="AM826" s="210">
        <v>0.25</v>
      </c>
      <c r="AN826" s="210">
        <v>0.25</v>
      </c>
      <c r="AO826" s="210">
        <v>0.25</v>
      </c>
      <c r="AP826" s="210">
        <v>0.25</v>
      </c>
      <c r="AQ826" s="210">
        <v>0.25</v>
      </c>
      <c r="AR826" s="210">
        <v>0.25</v>
      </c>
      <c r="AS826" s="210">
        <v>0.25</v>
      </c>
      <c r="AT826" s="210">
        <v>0.25</v>
      </c>
      <c r="AU826" s="210">
        <v>0.25</v>
      </c>
      <c r="AV826" s="210">
        <v>0.25</v>
      </c>
      <c r="AW826" s="210">
        <v>0.25</v>
      </c>
      <c r="AX826" s="210">
        <v>0.25</v>
      </c>
      <c r="AY826" s="210">
        <v>0.25</v>
      </c>
      <c r="AZ826" s="210">
        <v>0.25</v>
      </c>
      <c r="BA826" s="210">
        <v>0.25</v>
      </c>
      <c r="BB826" s="210">
        <v>0.25</v>
      </c>
      <c r="BC826" s="210">
        <v>0.25</v>
      </c>
      <c r="BD826" s="210">
        <v>0.25</v>
      </c>
      <c r="BE826" s="210">
        <v>0.25</v>
      </c>
      <c r="BF826" s="210">
        <v>0.25</v>
      </c>
      <c r="BG826" s="210">
        <v>0.25</v>
      </c>
      <c r="BH826" s="210">
        <v>0.25</v>
      </c>
      <c r="BI826" s="210">
        <v>0.25</v>
      </c>
      <c r="BJ826" s="210">
        <v>0.25</v>
      </c>
      <c r="BK826" s="210">
        <v>0.25</v>
      </c>
      <c r="BL826" s="210">
        <v>0.25</v>
      </c>
      <c r="BM826" s="210">
        <v>0.25</v>
      </c>
      <c r="BN826" s="210">
        <v>0.25</v>
      </c>
      <c r="BO826" s="210">
        <v>0.25</v>
      </c>
      <c r="BP826" s="210">
        <v>0.25</v>
      </c>
      <c r="BQ826" s="210">
        <v>0.25</v>
      </c>
      <c r="BR826" s="210">
        <v>0.25</v>
      </c>
      <c r="BS826" s="210">
        <v>0.25</v>
      </c>
      <c r="BT826" s="210">
        <v>0.25</v>
      </c>
      <c r="BU826" s="210"/>
      <c r="BV826" s="210"/>
      <c r="BW826" s="210"/>
      <c r="BX826" s="210"/>
      <c r="BY826" s="210"/>
      <c r="BZ826" s="210"/>
      <c r="CA826" s="210"/>
      <c r="CB826" s="210"/>
      <c r="CC826" s="210"/>
      <c r="CD826" s="210"/>
      <c r="CE826" s="210"/>
      <c r="CF826" s="210"/>
      <c r="CG826" s="210"/>
      <c r="CH826" s="210"/>
      <c r="CI826" s="210"/>
      <c r="CJ826" s="210"/>
      <c r="CK826" s="210"/>
      <c r="CL826" s="210"/>
      <c r="CM826" s="210"/>
      <c r="CN826" s="210"/>
      <c r="CO826" s="210"/>
      <c r="CP826" s="210"/>
      <c r="CQ826" s="210"/>
      <c r="CR826" s="210"/>
      <c r="CS826" s="144" t="s">
        <v>13</v>
      </c>
      <c r="CT826" s="144"/>
    </row>
    <row r="827" spans="1:98" ht="15">
      <c r="A827" s="208" t="s">
        <v>8334</v>
      </c>
      <c r="B827" s="285" t="s">
        <v>22</v>
      </c>
      <c r="C827" s="209" t="s">
        <v>33</v>
      </c>
      <c r="D827" s="259"/>
      <c r="E827" s="209" t="s">
        <v>2</v>
      </c>
      <c r="F827" s="209" t="s">
        <v>38</v>
      </c>
      <c r="G827" s="216" t="s">
        <v>35</v>
      </c>
      <c r="H827" s="209" t="s">
        <v>8271</v>
      </c>
      <c r="I827" s="2"/>
      <c r="J827" s="210">
        <v>0</v>
      </c>
      <c r="K827" s="210">
        <v>0</v>
      </c>
      <c r="L827" s="210">
        <v>0</v>
      </c>
      <c r="M827" s="210">
        <v>0</v>
      </c>
      <c r="N827" s="210">
        <v>0</v>
      </c>
      <c r="O827" s="210">
        <v>0</v>
      </c>
      <c r="P827" s="210">
        <v>0</v>
      </c>
      <c r="Q827" s="210">
        <v>0</v>
      </c>
      <c r="R827" s="210">
        <v>0</v>
      </c>
      <c r="S827" s="210">
        <v>0</v>
      </c>
      <c r="T827" s="210">
        <v>1</v>
      </c>
      <c r="U827" s="210">
        <v>1</v>
      </c>
      <c r="V827" s="210">
        <v>1</v>
      </c>
      <c r="W827" s="210">
        <v>1</v>
      </c>
      <c r="X827" s="210">
        <v>1</v>
      </c>
      <c r="Y827" s="210">
        <v>1</v>
      </c>
      <c r="Z827" s="210">
        <v>1</v>
      </c>
      <c r="AA827" s="210">
        <v>1</v>
      </c>
      <c r="AB827" s="210">
        <v>1</v>
      </c>
      <c r="AC827" s="210">
        <v>1</v>
      </c>
      <c r="AD827" s="210">
        <v>1</v>
      </c>
      <c r="AE827" s="210">
        <v>1</v>
      </c>
      <c r="AF827" s="210">
        <v>1</v>
      </c>
      <c r="AG827" s="210">
        <v>1</v>
      </c>
      <c r="AH827" s="210">
        <v>1</v>
      </c>
      <c r="AI827" s="210">
        <v>1</v>
      </c>
      <c r="AJ827" s="210">
        <v>1</v>
      </c>
      <c r="AK827" s="210">
        <v>1</v>
      </c>
      <c r="AL827" s="210">
        <v>1</v>
      </c>
      <c r="AM827" s="210">
        <v>1</v>
      </c>
      <c r="AN827" s="210">
        <v>1</v>
      </c>
      <c r="AO827" s="210">
        <v>1</v>
      </c>
      <c r="AP827" s="210">
        <v>1</v>
      </c>
      <c r="AQ827" s="210">
        <v>1</v>
      </c>
      <c r="AR827" s="210">
        <v>1</v>
      </c>
      <c r="AS827" s="210">
        <v>1</v>
      </c>
      <c r="AT827" s="210">
        <v>1</v>
      </c>
      <c r="AU827" s="210">
        <v>1</v>
      </c>
      <c r="AV827" s="210">
        <v>1</v>
      </c>
      <c r="AW827" s="210">
        <v>1</v>
      </c>
      <c r="AX827" s="210">
        <v>1</v>
      </c>
      <c r="AY827" s="210">
        <v>1</v>
      </c>
      <c r="AZ827" s="210">
        <v>1</v>
      </c>
      <c r="BA827" s="210">
        <v>1</v>
      </c>
      <c r="BB827" s="210">
        <v>1</v>
      </c>
      <c r="BC827" s="210">
        <v>1</v>
      </c>
      <c r="BD827" s="210">
        <v>1</v>
      </c>
      <c r="BE827" s="210">
        <v>1</v>
      </c>
      <c r="BF827" s="210">
        <v>1</v>
      </c>
      <c r="BG827" s="210">
        <v>1</v>
      </c>
      <c r="BH827" s="210">
        <v>1</v>
      </c>
      <c r="BI827" s="210">
        <v>1</v>
      </c>
      <c r="BJ827" s="210">
        <v>1</v>
      </c>
      <c r="BK827" s="210">
        <v>1</v>
      </c>
      <c r="BL827" s="210">
        <v>1</v>
      </c>
      <c r="BM827" s="210">
        <v>1</v>
      </c>
      <c r="BN827" s="210">
        <v>1</v>
      </c>
      <c r="BO827" s="210">
        <v>1</v>
      </c>
      <c r="BP827" s="210">
        <v>1</v>
      </c>
      <c r="BQ827" s="210">
        <v>1</v>
      </c>
      <c r="BR827" s="210">
        <v>1</v>
      </c>
      <c r="BS827" s="210">
        <v>1</v>
      </c>
      <c r="BT827" s="210">
        <v>1</v>
      </c>
      <c r="BU827" s="210"/>
      <c r="BV827" s="210"/>
      <c r="BW827" s="210"/>
      <c r="BX827" s="210"/>
      <c r="BY827" s="210"/>
      <c r="BZ827" s="210"/>
      <c r="CA827" s="210"/>
      <c r="CB827" s="210"/>
      <c r="CC827" s="210"/>
      <c r="CD827" s="210"/>
      <c r="CE827" s="210"/>
      <c r="CF827" s="210"/>
      <c r="CG827" s="210"/>
      <c r="CH827" s="210"/>
      <c r="CI827" s="210"/>
      <c r="CJ827" s="210"/>
      <c r="CK827" s="210"/>
      <c r="CL827" s="210"/>
      <c r="CM827" s="210"/>
      <c r="CN827" s="210"/>
      <c r="CO827" s="210"/>
      <c r="CP827" s="210"/>
      <c r="CQ827" s="210"/>
      <c r="CR827" s="210"/>
      <c r="CS827" s="144" t="s">
        <v>14</v>
      </c>
      <c r="CT827" s="144"/>
    </row>
    <row r="828" spans="1:98" ht="15">
      <c r="A828" s="208" t="s">
        <v>8334</v>
      </c>
      <c r="B828" s="285" t="s">
        <v>22</v>
      </c>
      <c r="C828" s="209" t="s">
        <v>33</v>
      </c>
      <c r="D828" s="259"/>
      <c r="E828" s="209" t="s">
        <v>5135</v>
      </c>
      <c r="F828" s="209" t="s">
        <v>38</v>
      </c>
      <c r="G828" s="216" t="s">
        <v>35</v>
      </c>
      <c r="H828" s="209" t="s">
        <v>8271</v>
      </c>
      <c r="I828" s="2"/>
      <c r="J828" s="210">
        <v>0</v>
      </c>
      <c r="K828" s="210">
        <v>0</v>
      </c>
      <c r="L828" s="210">
        <v>0</v>
      </c>
      <c r="M828" s="210">
        <v>0</v>
      </c>
      <c r="N828" s="210">
        <v>0</v>
      </c>
      <c r="O828" s="210">
        <v>0</v>
      </c>
      <c r="P828" s="210">
        <v>0</v>
      </c>
      <c r="Q828" s="210">
        <v>0</v>
      </c>
      <c r="R828" s="210">
        <v>1</v>
      </c>
      <c r="S828" s="210">
        <v>1</v>
      </c>
      <c r="T828" s="210">
        <v>1</v>
      </c>
      <c r="U828" s="210">
        <v>1</v>
      </c>
      <c r="V828" s="210">
        <v>1</v>
      </c>
      <c r="W828" s="210">
        <v>1</v>
      </c>
      <c r="X828" s="210">
        <v>2</v>
      </c>
      <c r="Y828" s="210">
        <v>2</v>
      </c>
      <c r="Z828" s="210">
        <v>2</v>
      </c>
      <c r="AA828" s="210">
        <v>3</v>
      </c>
      <c r="AB828" s="210">
        <v>3</v>
      </c>
      <c r="AC828" s="210">
        <v>3</v>
      </c>
      <c r="AD828" s="210">
        <v>3</v>
      </c>
      <c r="AE828" s="210">
        <v>3</v>
      </c>
      <c r="AF828" s="210">
        <v>3</v>
      </c>
      <c r="AG828" s="210">
        <v>3</v>
      </c>
      <c r="AH828" s="210">
        <v>3</v>
      </c>
      <c r="AI828" s="210">
        <v>3</v>
      </c>
      <c r="AJ828" s="210">
        <v>3</v>
      </c>
      <c r="AK828" s="210">
        <v>3</v>
      </c>
      <c r="AL828" s="210">
        <v>3</v>
      </c>
      <c r="AM828" s="210">
        <v>3</v>
      </c>
      <c r="AN828" s="210">
        <v>3</v>
      </c>
      <c r="AO828" s="210">
        <v>3</v>
      </c>
      <c r="AP828" s="210">
        <v>3</v>
      </c>
      <c r="AQ828" s="210">
        <v>3</v>
      </c>
      <c r="AR828" s="210">
        <v>3</v>
      </c>
      <c r="AS828" s="210">
        <v>3</v>
      </c>
      <c r="AT828" s="210">
        <v>3</v>
      </c>
      <c r="AU828" s="210">
        <v>3</v>
      </c>
      <c r="AV828" s="210">
        <v>3</v>
      </c>
      <c r="AW828" s="210">
        <v>3</v>
      </c>
      <c r="AX828" s="210">
        <v>3</v>
      </c>
      <c r="AY828" s="210">
        <v>3</v>
      </c>
      <c r="AZ828" s="210">
        <v>3</v>
      </c>
      <c r="BA828" s="210">
        <v>3</v>
      </c>
      <c r="BB828" s="210">
        <v>3</v>
      </c>
      <c r="BC828" s="210">
        <v>3</v>
      </c>
      <c r="BD828" s="210">
        <v>3</v>
      </c>
      <c r="BE828" s="210">
        <v>3</v>
      </c>
      <c r="BF828" s="210">
        <v>3</v>
      </c>
      <c r="BG828" s="210">
        <v>3</v>
      </c>
      <c r="BH828" s="210">
        <v>3</v>
      </c>
      <c r="BI828" s="210">
        <v>3</v>
      </c>
      <c r="BJ828" s="210">
        <v>3</v>
      </c>
      <c r="BK828" s="210">
        <v>3</v>
      </c>
      <c r="BL828" s="210">
        <v>3</v>
      </c>
      <c r="BM828" s="210">
        <v>3</v>
      </c>
      <c r="BN828" s="210">
        <v>3</v>
      </c>
      <c r="BO828" s="210">
        <v>3</v>
      </c>
      <c r="BP828" s="210">
        <v>3</v>
      </c>
      <c r="BQ828" s="210">
        <v>3</v>
      </c>
      <c r="BR828" s="210">
        <v>3</v>
      </c>
      <c r="BS828" s="210">
        <v>3</v>
      </c>
      <c r="BT828" s="210">
        <v>3</v>
      </c>
      <c r="BU828" s="210"/>
      <c r="BV828" s="210"/>
      <c r="BW828" s="210"/>
      <c r="BX828" s="210"/>
      <c r="BY828" s="210"/>
      <c r="BZ828" s="210"/>
      <c r="CA828" s="210"/>
      <c r="CB828" s="210"/>
      <c r="CC828" s="210"/>
      <c r="CD828" s="210"/>
      <c r="CE828" s="210"/>
      <c r="CF828" s="210"/>
      <c r="CG828" s="210"/>
      <c r="CH828" s="210"/>
      <c r="CI828" s="210"/>
      <c r="CJ828" s="210"/>
      <c r="CK828" s="210"/>
      <c r="CL828" s="210"/>
      <c r="CM828" s="210"/>
      <c r="CN828" s="210"/>
      <c r="CO828" s="210"/>
      <c r="CP828" s="210"/>
      <c r="CQ828" s="210"/>
      <c r="CR828" s="210"/>
      <c r="CS828" s="144" t="s">
        <v>14</v>
      </c>
      <c r="CT828" s="144"/>
    </row>
    <row r="829" spans="1:98" ht="15">
      <c r="A829" s="208" t="s">
        <v>8334</v>
      </c>
      <c r="B829" s="285" t="s">
        <v>22</v>
      </c>
      <c r="C829" s="209" t="s">
        <v>33</v>
      </c>
      <c r="D829" s="259"/>
      <c r="E829" s="209" t="s">
        <v>5137</v>
      </c>
      <c r="F829" s="209" t="s">
        <v>38</v>
      </c>
      <c r="G829" s="216" t="s">
        <v>35</v>
      </c>
      <c r="H829" s="209" t="s">
        <v>8271</v>
      </c>
      <c r="I829" s="2"/>
      <c r="J829" s="210">
        <v>0</v>
      </c>
      <c r="K829" s="210">
        <v>0</v>
      </c>
      <c r="L829" s="210">
        <v>0</v>
      </c>
      <c r="M829" s="210">
        <v>0</v>
      </c>
      <c r="N829" s="210">
        <v>0</v>
      </c>
      <c r="O829" s="210">
        <v>0</v>
      </c>
      <c r="P829" s="210">
        <v>0</v>
      </c>
      <c r="Q829" s="210">
        <v>0</v>
      </c>
      <c r="R829" s="210">
        <v>0</v>
      </c>
      <c r="S829" s="210">
        <v>0</v>
      </c>
      <c r="T829" s="210">
        <v>1</v>
      </c>
      <c r="U829" s="210">
        <v>1</v>
      </c>
      <c r="V829" s="210">
        <v>1</v>
      </c>
      <c r="W829" s="210">
        <v>1</v>
      </c>
      <c r="X829" s="210">
        <v>1</v>
      </c>
      <c r="Y829" s="210">
        <v>1</v>
      </c>
      <c r="Z829" s="210">
        <v>1</v>
      </c>
      <c r="AA829" s="210">
        <v>1</v>
      </c>
      <c r="AB829" s="210">
        <v>1</v>
      </c>
      <c r="AC829" s="210">
        <v>1</v>
      </c>
      <c r="AD829" s="210">
        <v>1</v>
      </c>
      <c r="AE829" s="210">
        <v>1</v>
      </c>
      <c r="AF829" s="210">
        <v>1</v>
      </c>
      <c r="AG829" s="210">
        <v>1</v>
      </c>
      <c r="AH829" s="210">
        <v>1</v>
      </c>
      <c r="AI829" s="210">
        <v>1</v>
      </c>
      <c r="AJ829" s="210">
        <v>1</v>
      </c>
      <c r="AK829" s="210">
        <v>1</v>
      </c>
      <c r="AL829" s="210">
        <v>1</v>
      </c>
      <c r="AM829" s="210">
        <v>1</v>
      </c>
      <c r="AN829" s="210">
        <v>1</v>
      </c>
      <c r="AO829" s="210">
        <v>1</v>
      </c>
      <c r="AP829" s="210">
        <v>1</v>
      </c>
      <c r="AQ829" s="210">
        <v>1</v>
      </c>
      <c r="AR829" s="210">
        <v>1</v>
      </c>
      <c r="AS829" s="210">
        <v>1</v>
      </c>
      <c r="AT829" s="210">
        <v>1</v>
      </c>
      <c r="AU829" s="210">
        <v>1</v>
      </c>
      <c r="AV829" s="210">
        <v>1</v>
      </c>
      <c r="AW829" s="210">
        <v>1</v>
      </c>
      <c r="AX829" s="210">
        <v>1</v>
      </c>
      <c r="AY829" s="210">
        <v>1</v>
      </c>
      <c r="AZ829" s="210">
        <v>1</v>
      </c>
      <c r="BA829" s="210">
        <v>1</v>
      </c>
      <c r="BB829" s="210">
        <v>1</v>
      </c>
      <c r="BC829" s="210">
        <v>1</v>
      </c>
      <c r="BD829" s="210">
        <v>1</v>
      </c>
      <c r="BE829" s="210">
        <v>1</v>
      </c>
      <c r="BF829" s="210">
        <v>1</v>
      </c>
      <c r="BG829" s="210">
        <v>1</v>
      </c>
      <c r="BH829" s="210">
        <v>1</v>
      </c>
      <c r="BI829" s="210">
        <v>1</v>
      </c>
      <c r="BJ829" s="210">
        <v>1</v>
      </c>
      <c r="BK829" s="210">
        <v>1</v>
      </c>
      <c r="BL829" s="210">
        <v>1</v>
      </c>
      <c r="BM829" s="210">
        <v>1</v>
      </c>
      <c r="BN829" s="210">
        <v>1</v>
      </c>
      <c r="BO829" s="210">
        <v>1</v>
      </c>
      <c r="BP829" s="210">
        <v>1</v>
      </c>
      <c r="BQ829" s="210">
        <v>1</v>
      </c>
      <c r="BR829" s="210">
        <v>1</v>
      </c>
      <c r="BS829" s="210">
        <v>1</v>
      </c>
      <c r="BT829" s="210">
        <v>1</v>
      </c>
      <c r="BU829" s="210"/>
      <c r="BV829" s="210"/>
      <c r="BW829" s="210"/>
      <c r="BX829" s="210"/>
      <c r="BY829" s="210"/>
      <c r="BZ829" s="210"/>
      <c r="CA829" s="210"/>
      <c r="CB829" s="210"/>
      <c r="CC829" s="210"/>
      <c r="CD829" s="210"/>
      <c r="CE829" s="210"/>
      <c r="CF829" s="210"/>
      <c r="CG829" s="210"/>
      <c r="CH829" s="210"/>
      <c r="CI829" s="210"/>
      <c r="CJ829" s="210"/>
      <c r="CK829" s="210"/>
      <c r="CL829" s="210"/>
      <c r="CM829" s="210"/>
      <c r="CN829" s="210"/>
      <c r="CO829" s="210"/>
      <c r="CP829" s="210"/>
      <c r="CQ829" s="210"/>
      <c r="CR829" s="210"/>
      <c r="CS829" s="144" t="s">
        <v>14</v>
      </c>
      <c r="CT829" s="144"/>
    </row>
    <row r="830" spans="1:98" ht="15">
      <c r="A830" s="208" t="s">
        <v>8334</v>
      </c>
      <c r="B830" s="285" t="s">
        <v>22</v>
      </c>
      <c r="C830" s="209" t="s">
        <v>33</v>
      </c>
      <c r="D830" s="259"/>
      <c r="E830" s="209" t="s">
        <v>5138</v>
      </c>
      <c r="F830" s="209" t="s">
        <v>38</v>
      </c>
      <c r="G830" s="216" t="s">
        <v>35</v>
      </c>
      <c r="H830" s="209" t="s">
        <v>8271</v>
      </c>
      <c r="I830" s="2"/>
      <c r="J830" s="210">
        <v>0</v>
      </c>
      <c r="K830" s="210">
        <v>0</v>
      </c>
      <c r="L830" s="210">
        <v>0</v>
      </c>
      <c r="M830" s="210">
        <v>0</v>
      </c>
      <c r="N830" s="210">
        <v>0</v>
      </c>
      <c r="O830" s="210">
        <v>0</v>
      </c>
      <c r="P830" s="210">
        <v>0</v>
      </c>
      <c r="Q830" s="210">
        <v>0</v>
      </c>
      <c r="R830" s="210">
        <v>0</v>
      </c>
      <c r="S830" s="210">
        <v>0</v>
      </c>
      <c r="T830" s="210">
        <v>1</v>
      </c>
      <c r="U830" s="210">
        <v>1</v>
      </c>
      <c r="V830" s="210">
        <v>1</v>
      </c>
      <c r="W830" s="210">
        <v>1</v>
      </c>
      <c r="X830" s="210">
        <v>1</v>
      </c>
      <c r="Y830" s="210">
        <v>1</v>
      </c>
      <c r="Z830" s="210">
        <v>1</v>
      </c>
      <c r="AA830" s="210">
        <v>1</v>
      </c>
      <c r="AB830" s="210">
        <v>1</v>
      </c>
      <c r="AC830" s="210">
        <v>1</v>
      </c>
      <c r="AD830" s="210">
        <v>1</v>
      </c>
      <c r="AE830" s="210">
        <v>1</v>
      </c>
      <c r="AF830" s="210">
        <v>1</v>
      </c>
      <c r="AG830" s="210">
        <v>1</v>
      </c>
      <c r="AH830" s="210">
        <v>1</v>
      </c>
      <c r="AI830" s="210">
        <v>1</v>
      </c>
      <c r="AJ830" s="210">
        <v>1</v>
      </c>
      <c r="AK830" s="210">
        <v>1</v>
      </c>
      <c r="AL830" s="210">
        <v>1</v>
      </c>
      <c r="AM830" s="210">
        <v>1</v>
      </c>
      <c r="AN830" s="210">
        <v>1</v>
      </c>
      <c r="AO830" s="210">
        <v>1</v>
      </c>
      <c r="AP830" s="210">
        <v>1</v>
      </c>
      <c r="AQ830" s="210">
        <v>1</v>
      </c>
      <c r="AR830" s="210">
        <v>1</v>
      </c>
      <c r="AS830" s="210">
        <v>1</v>
      </c>
      <c r="AT830" s="210">
        <v>1</v>
      </c>
      <c r="AU830" s="210">
        <v>1</v>
      </c>
      <c r="AV830" s="210">
        <v>1</v>
      </c>
      <c r="AW830" s="210">
        <v>1</v>
      </c>
      <c r="AX830" s="210">
        <v>1</v>
      </c>
      <c r="AY830" s="210">
        <v>1</v>
      </c>
      <c r="AZ830" s="210">
        <v>1</v>
      </c>
      <c r="BA830" s="210">
        <v>1</v>
      </c>
      <c r="BB830" s="210">
        <v>1</v>
      </c>
      <c r="BC830" s="210">
        <v>1</v>
      </c>
      <c r="BD830" s="210">
        <v>1</v>
      </c>
      <c r="BE830" s="210">
        <v>1</v>
      </c>
      <c r="BF830" s="210">
        <v>1</v>
      </c>
      <c r="BG830" s="210">
        <v>1</v>
      </c>
      <c r="BH830" s="210">
        <v>1</v>
      </c>
      <c r="BI830" s="210">
        <v>1</v>
      </c>
      <c r="BJ830" s="210">
        <v>1</v>
      </c>
      <c r="BK830" s="210">
        <v>1</v>
      </c>
      <c r="BL830" s="210">
        <v>1</v>
      </c>
      <c r="BM830" s="210">
        <v>1</v>
      </c>
      <c r="BN830" s="210">
        <v>1</v>
      </c>
      <c r="BO830" s="210">
        <v>1</v>
      </c>
      <c r="BP830" s="210">
        <v>1</v>
      </c>
      <c r="BQ830" s="210">
        <v>1</v>
      </c>
      <c r="BR830" s="210">
        <v>1</v>
      </c>
      <c r="BS830" s="210">
        <v>1</v>
      </c>
      <c r="BT830" s="210">
        <v>1</v>
      </c>
      <c r="BU830" s="210"/>
      <c r="BV830" s="210"/>
      <c r="BW830" s="210"/>
      <c r="BX830" s="210"/>
      <c r="BY830" s="210"/>
      <c r="BZ830" s="210"/>
      <c r="CA830" s="210"/>
      <c r="CB830" s="210"/>
      <c r="CC830" s="210"/>
      <c r="CD830" s="210"/>
      <c r="CE830" s="210"/>
      <c r="CF830" s="210"/>
      <c r="CG830" s="210"/>
      <c r="CH830" s="210"/>
      <c r="CI830" s="210"/>
      <c r="CJ830" s="210"/>
      <c r="CK830" s="210"/>
      <c r="CL830" s="210"/>
      <c r="CM830" s="210"/>
      <c r="CN830" s="210"/>
      <c r="CO830" s="210"/>
      <c r="CP830" s="210"/>
      <c r="CQ830" s="210"/>
      <c r="CR830" s="210"/>
      <c r="CS830" s="144" t="s">
        <v>14</v>
      </c>
      <c r="CT830" s="144"/>
    </row>
    <row r="831" spans="1:98" ht="15">
      <c r="A831" s="208" t="s">
        <v>8334</v>
      </c>
      <c r="B831" s="285" t="s">
        <v>22</v>
      </c>
      <c r="C831" s="209" t="s">
        <v>33</v>
      </c>
      <c r="D831" s="259"/>
      <c r="E831" s="209" t="s">
        <v>5136</v>
      </c>
      <c r="F831" s="209" t="s">
        <v>38</v>
      </c>
      <c r="G831" s="216" t="s">
        <v>35</v>
      </c>
      <c r="H831" s="209" t="s">
        <v>8271</v>
      </c>
      <c r="I831" s="2"/>
      <c r="J831" s="210">
        <v>0</v>
      </c>
      <c r="K831" s="210">
        <v>0</v>
      </c>
      <c r="L831" s="210">
        <v>0</v>
      </c>
      <c r="M831" s="210">
        <v>0</v>
      </c>
      <c r="N831" s="210">
        <v>0</v>
      </c>
      <c r="O831" s="210">
        <v>0</v>
      </c>
      <c r="P831" s="210">
        <v>0</v>
      </c>
      <c r="Q831" s="210">
        <v>0</v>
      </c>
      <c r="R831" s="210">
        <v>0</v>
      </c>
      <c r="S831" s="210">
        <v>0</v>
      </c>
      <c r="T831" s="210">
        <v>0.5</v>
      </c>
      <c r="U831" s="210">
        <v>0.5</v>
      </c>
      <c r="V831" s="210">
        <v>0.5</v>
      </c>
      <c r="W831" s="210">
        <v>0.5</v>
      </c>
      <c r="X831" s="210">
        <v>0.5</v>
      </c>
      <c r="Y831" s="210">
        <v>0.5</v>
      </c>
      <c r="Z831" s="210">
        <v>0.5</v>
      </c>
      <c r="AA831" s="210">
        <v>0.5</v>
      </c>
      <c r="AB831" s="210">
        <v>0.5</v>
      </c>
      <c r="AC831" s="210">
        <v>0.5</v>
      </c>
      <c r="AD831" s="210">
        <v>0.5</v>
      </c>
      <c r="AE831" s="210">
        <v>0.5</v>
      </c>
      <c r="AF831" s="210">
        <v>0.5</v>
      </c>
      <c r="AG831" s="210">
        <v>0.5</v>
      </c>
      <c r="AH831" s="210">
        <v>0.5</v>
      </c>
      <c r="AI831" s="210">
        <v>0.5</v>
      </c>
      <c r="AJ831" s="210">
        <v>0.5</v>
      </c>
      <c r="AK831" s="210">
        <v>0.5</v>
      </c>
      <c r="AL831" s="210">
        <v>0.5</v>
      </c>
      <c r="AM831" s="210">
        <v>0.5</v>
      </c>
      <c r="AN831" s="210">
        <v>0.5</v>
      </c>
      <c r="AO831" s="210">
        <v>0.5</v>
      </c>
      <c r="AP831" s="210">
        <v>0.5</v>
      </c>
      <c r="AQ831" s="210">
        <v>0.5</v>
      </c>
      <c r="AR831" s="210">
        <v>0.5</v>
      </c>
      <c r="AS831" s="210">
        <v>0.5</v>
      </c>
      <c r="AT831" s="210">
        <v>0.5</v>
      </c>
      <c r="AU831" s="210">
        <v>0.5</v>
      </c>
      <c r="AV831" s="210">
        <v>0.5</v>
      </c>
      <c r="AW831" s="210">
        <v>0.5</v>
      </c>
      <c r="AX831" s="210">
        <v>0.5</v>
      </c>
      <c r="AY831" s="210">
        <v>0.5</v>
      </c>
      <c r="AZ831" s="210">
        <v>0.5</v>
      </c>
      <c r="BA831" s="210">
        <v>0.5</v>
      </c>
      <c r="BB831" s="210">
        <v>0.5</v>
      </c>
      <c r="BC831" s="210">
        <v>0.5</v>
      </c>
      <c r="BD831" s="210">
        <v>0.5</v>
      </c>
      <c r="BE831" s="210">
        <v>0.5</v>
      </c>
      <c r="BF831" s="210">
        <v>0.5</v>
      </c>
      <c r="BG831" s="210">
        <v>0.5</v>
      </c>
      <c r="BH831" s="210">
        <v>0.5</v>
      </c>
      <c r="BI831" s="210">
        <v>0.5</v>
      </c>
      <c r="BJ831" s="210">
        <v>0.5</v>
      </c>
      <c r="BK831" s="210">
        <v>0.5</v>
      </c>
      <c r="BL831" s="210">
        <v>0.5</v>
      </c>
      <c r="BM831" s="210">
        <v>0.5</v>
      </c>
      <c r="BN831" s="210">
        <v>0.5</v>
      </c>
      <c r="BO831" s="210">
        <v>0.5</v>
      </c>
      <c r="BP831" s="210">
        <v>0.5</v>
      </c>
      <c r="BQ831" s="210">
        <v>0.5</v>
      </c>
      <c r="BR831" s="210">
        <v>0.5</v>
      </c>
      <c r="BS831" s="210">
        <v>0.5</v>
      </c>
      <c r="BT831" s="210">
        <v>0.5</v>
      </c>
      <c r="BU831" s="210"/>
      <c r="BV831" s="210"/>
      <c r="BW831" s="210"/>
      <c r="BX831" s="210"/>
      <c r="BY831" s="210"/>
      <c r="BZ831" s="210"/>
      <c r="CA831" s="210"/>
      <c r="CB831" s="210"/>
      <c r="CC831" s="210"/>
      <c r="CD831" s="210"/>
      <c r="CE831" s="210"/>
      <c r="CF831" s="210"/>
      <c r="CG831" s="210"/>
      <c r="CH831" s="210"/>
      <c r="CI831" s="210"/>
      <c r="CJ831" s="210"/>
      <c r="CK831" s="210"/>
      <c r="CL831" s="210"/>
      <c r="CM831" s="210"/>
      <c r="CN831" s="210"/>
      <c r="CO831" s="210"/>
      <c r="CP831" s="210"/>
      <c r="CQ831" s="210"/>
      <c r="CR831" s="210"/>
      <c r="CS831" s="144" t="s">
        <v>14</v>
      </c>
      <c r="CT831" s="144"/>
    </row>
    <row r="832" spans="1:98" ht="15">
      <c r="A832" s="208" t="s">
        <v>8334</v>
      </c>
      <c r="B832" s="285" t="s">
        <v>22</v>
      </c>
      <c r="C832" s="209" t="s">
        <v>33</v>
      </c>
      <c r="D832" s="259"/>
      <c r="E832" s="209" t="s">
        <v>2590</v>
      </c>
      <c r="F832" s="209" t="s">
        <v>38</v>
      </c>
      <c r="G832" s="216" t="s">
        <v>35</v>
      </c>
      <c r="H832" s="209" t="s">
        <v>8271</v>
      </c>
      <c r="I832" s="2"/>
      <c r="J832" s="210">
        <v>0</v>
      </c>
      <c r="K832" s="210">
        <v>0</v>
      </c>
      <c r="L832" s="210">
        <v>0</v>
      </c>
      <c r="M832" s="210">
        <v>0</v>
      </c>
      <c r="N832" s="210">
        <v>0</v>
      </c>
      <c r="O832" s="210">
        <v>0</v>
      </c>
      <c r="P832" s="210">
        <v>0</v>
      </c>
      <c r="Q832" s="210">
        <v>0</v>
      </c>
      <c r="R832" s="210">
        <v>0</v>
      </c>
      <c r="S832" s="210">
        <v>0</v>
      </c>
      <c r="T832" s="210">
        <v>0.25</v>
      </c>
      <c r="U832" s="210">
        <v>0.25</v>
      </c>
      <c r="V832" s="210">
        <v>0.25</v>
      </c>
      <c r="W832" s="210">
        <v>0.25</v>
      </c>
      <c r="X832" s="210">
        <v>0.25</v>
      </c>
      <c r="Y832" s="210">
        <v>0.25</v>
      </c>
      <c r="Z832" s="210">
        <v>0.25</v>
      </c>
      <c r="AA832" s="210">
        <v>0.25</v>
      </c>
      <c r="AB832" s="210">
        <v>0.25</v>
      </c>
      <c r="AC832" s="210">
        <v>0.25</v>
      </c>
      <c r="AD832" s="210">
        <v>0.25</v>
      </c>
      <c r="AE832" s="210">
        <v>0.25</v>
      </c>
      <c r="AF832" s="210">
        <v>0.25</v>
      </c>
      <c r="AG832" s="210">
        <v>0.25</v>
      </c>
      <c r="AH832" s="210">
        <v>0.25</v>
      </c>
      <c r="AI832" s="210">
        <v>0.25</v>
      </c>
      <c r="AJ832" s="210">
        <v>0.25</v>
      </c>
      <c r="AK832" s="210">
        <v>0.25</v>
      </c>
      <c r="AL832" s="210">
        <v>0.25</v>
      </c>
      <c r="AM832" s="210">
        <v>0.25</v>
      </c>
      <c r="AN832" s="210">
        <v>0.25</v>
      </c>
      <c r="AO832" s="210">
        <v>0.25</v>
      </c>
      <c r="AP832" s="210">
        <v>0.25</v>
      </c>
      <c r="AQ832" s="210">
        <v>0.25</v>
      </c>
      <c r="AR832" s="210">
        <v>0.25</v>
      </c>
      <c r="AS832" s="210">
        <v>0.25</v>
      </c>
      <c r="AT832" s="210">
        <v>0.25</v>
      </c>
      <c r="AU832" s="210">
        <v>0.25</v>
      </c>
      <c r="AV832" s="210">
        <v>0.25</v>
      </c>
      <c r="AW832" s="210">
        <v>0.25</v>
      </c>
      <c r="AX832" s="210">
        <v>0.25</v>
      </c>
      <c r="AY832" s="210">
        <v>0.25</v>
      </c>
      <c r="AZ832" s="210">
        <v>0.25</v>
      </c>
      <c r="BA832" s="210">
        <v>0.25</v>
      </c>
      <c r="BB832" s="210">
        <v>0.25</v>
      </c>
      <c r="BC832" s="210">
        <v>0.25</v>
      </c>
      <c r="BD832" s="210">
        <v>0.25</v>
      </c>
      <c r="BE832" s="210">
        <v>0.25</v>
      </c>
      <c r="BF832" s="210">
        <v>0.25</v>
      </c>
      <c r="BG832" s="210">
        <v>0.25</v>
      </c>
      <c r="BH832" s="210">
        <v>0.25</v>
      </c>
      <c r="BI832" s="210">
        <v>0.25</v>
      </c>
      <c r="BJ832" s="210">
        <v>0.25</v>
      </c>
      <c r="BK832" s="210">
        <v>0.25</v>
      </c>
      <c r="BL832" s="210">
        <v>0.25</v>
      </c>
      <c r="BM832" s="210">
        <v>0.25</v>
      </c>
      <c r="BN832" s="210">
        <v>0.25</v>
      </c>
      <c r="BO832" s="210">
        <v>0.25</v>
      </c>
      <c r="BP832" s="210">
        <v>0.25</v>
      </c>
      <c r="BQ832" s="210">
        <v>0.25</v>
      </c>
      <c r="BR832" s="210">
        <v>0.25</v>
      </c>
      <c r="BS832" s="210">
        <v>0.25</v>
      </c>
      <c r="BT832" s="210">
        <v>0.25</v>
      </c>
      <c r="BU832" s="210"/>
      <c r="BV832" s="210"/>
      <c r="BW832" s="210"/>
      <c r="BX832" s="210"/>
      <c r="BY832" s="210"/>
      <c r="BZ832" s="210"/>
      <c r="CA832" s="210"/>
      <c r="CB832" s="210"/>
      <c r="CC832" s="210"/>
      <c r="CD832" s="210"/>
      <c r="CE832" s="210"/>
      <c r="CF832" s="210"/>
      <c r="CG832" s="210"/>
      <c r="CH832" s="210"/>
      <c r="CI832" s="210"/>
      <c r="CJ832" s="210"/>
      <c r="CK832" s="210"/>
      <c r="CL832" s="210"/>
      <c r="CM832" s="210"/>
      <c r="CN832" s="210"/>
      <c r="CO832" s="210"/>
      <c r="CP832" s="210"/>
      <c r="CQ832" s="210"/>
      <c r="CR832" s="210"/>
      <c r="CS832" s="144" t="s">
        <v>14</v>
      </c>
      <c r="CT832" s="144"/>
    </row>
    <row r="833" spans="1:98" ht="15">
      <c r="A833" s="208" t="s">
        <v>8334</v>
      </c>
      <c r="B833" s="285" t="s">
        <v>22</v>
      </c>
      <c r="C833" s="209" t="s">
        <v>33</v>
      </c>
      <c r="D833" s="259"/>
      <c r="E833" s="209" t="s">
        <v>5143</v>
      </c>
      <c r="F833" s="209" t="s">
        <v>38</v>
      </c>
      <c r="G833" s="216" t="s">
        <v>35</v>
      </c>
      <c r="H833" s="209" t="s">
        <v>8271</v>
      </c>
      <c r="I833" s="2"/>
      <c r="J833" s="210">
        <v>0</v>
      </c>
      <c r="K833" s="210">
        <v>0</v>
      </c>
      <c r="L833" s="210">
        <v>0</v>
      </c>
      <c r="M833" s="210">
        <v>0</v>
      </c>
      <c r="N833" s="210">
        <v>0</v>
      </c>
      <c r="O833" s="210">
        <v>0</v>
      </c>
      <c r="P833" s="210">
        <v>0</v>
      </c>
      <c r="Q833" s="210">
        <v>0</v>
      </c>
      <c r="R833" s="210">
        <v>0</v>
      </c>
      <c r="S833" s="210">
        <v>0</v>
      </c>
      <c r="T833" s="210">
        <v>0.25</v>
      </c>
      <c r="U833" s="210">
        <v>0.25</v>
      </c>
      <c r="V833" s="210">
        <v>0.25</v>
      </c>
      <c r="W833" s="210">
        <v>0.25</v>
      </c>
      <c r="X833" s="210">
        <v>0.25</v>
      </c>
      <c r="Y833" s="210">
        <v>0.25</v>
      </c>
      <c r="Z833" s="210">
        <v>0.25</v>
      </c>
      <c r="AA833" s="210">
        <v>0.25</v>
      </c>
      <c r="AB833" s="210">
        <v>0.25</v>
      </c>
      <c r="AC833" s="210">
        <v>0.25</v>
      </c>
      <c r="AD833" s="210">
        <v>0.25</v>
      </c>
      <c r="AE833" s="210">
        <v>0.25</v>
      </c>
      <c r="AF833" s="210">
        <v>0.25</v>
      </c>
      <c r="AG833" s="210">
        <v>0.25</v>
      </c>
      <c r="AH833" s="210">
        <v>0.25</v>
      </c>
      <c r="AI833" s="210">
        <v>0.25</v>
      </c>
      <c r="AJ833" s="210">
        <v>0.25</v>
      </c>
      <c r="AK833" s="210">
        <v>0.25</v>
      </c>
      <c r="AL833" s="210">
        <v>0.25</v>
      </c>
      <c r="AM833" s="210">
        <v>0.25</v>
      </c>
      <c r="AN833" s="210">
        <v>0.25</v>
      </c>
      <c r="AO833" s="210">
        <v>0.25</v>
      </c>
      <c r="AP833" s="210">
        <v>0.25</v>
      </c>
      <c r="AQ833" s="210">
        <v>0.25</v>
      </c>
      <c r="AR833" s="210">
        <v>0.25</v>
      </c>
      <c r="AS833" s="210">
        <v>0.25</v>
      </c>
      <c r="AT833" s="210">
        <v>0.25</v>
      </c>
      <c r="AU833" s="210">
        <v>0.25</v>
      </c>
      <c r="AV833" s="210">
        <v>0.25</v>
      </c>
      <c r="AW833" s="210">
        <v>0.25</v>
      </c>
      <c r="AX833" s="210">
        <v>0.25</v>
      </c>
      <c r="AY833" s="210">
        <v>0.25</v>
      </c>
      <c r="AZ833" s="210">
        <v>0.25</v>
      </c>
      <c r="BA833" s="210">
        <v>0.25</v>
      </c>
      <c r="BB833" s="210">
        <v>0.25</v>
      </c>
      <c r="BC833" s="210">
        <v>0.25</v>
      </c>
      <c r="BD833" s="210">
        <v>0.25</v>
      </c>
      <c r="BE833" s="210">
        <v>0.25</v>
      </c>
      <c r="BF833" s="210">
        <v>0.25</v>
      </c>
      <c r="BG833" s="210">
        <v>0.25</v>
      </c>
      <c r="BH833" s="210">
        <v>0.25</v>
      </c>
      <c r="BI833" s="210">
        <v>0.25</v>
      </c>
      <c r="BJ833" s="210">
        <v>0.25</v>
      </c>
      <c r="BK833" s="210">
        <v>0.25</v>
      </c>
      <c r="BL833" s="210">
        <v>0.25</v>
      </c>
      <c r="BM833" s="210">
        <v>0.25</v>
      </c>
      <c r="BN833" s="210">
        <v>0.25</v>
      </c>
      <c r="BO833" s="210">
        <v>0.25</v>
      </c>
      <c r="BP833" s="210">
        <v>0.25</v>
      </c>
      <c r="BQ833" s="210">
        <v>0.25</v>
      </c>
      <c r="BR833" s="210">
        <v>0.25</v>
      </c>
      <c r="BS833" s="210">
        <v>0.25</v>
      </c>
      <c r="BT833" s="210">
        <v>0.25</v>
      </c>
      <c r="BU833" s="210"/>
      <c r="BV833" s="210"/>
      <c r="BW833" s="210"/>
      <c r="BX833" s="210"/>
      <c r="BY833" s="210"/>
      <c r="BZ833" s="210"/>
      <c r="CA833" s="210"/>
      <c r="CB833" s="210"/>
      <c r="CC833" s="210"/>
      <c r="CD833" s="210"/>
      <c r="CE833" s="210"/>
      <c r="CF833" s="210"/>
      <c r="CG833" s="210"/>
      <c r="CH833" s="210"/>
      <c r="CI833" s="210"/>
      <c r="CJ833" s="210"/>
      <c r="CK833" s="210"/>
      <c r="CL833" s="210"/>
      <c r="CM833" s="210"/>
      <c r="CN833" s="210"/>
      <c r="CO833" s="210"/>
      <c r="CP833" s="210"/>
      <c r="CQ833" s="210"/>
      <c r="CR833" s="210"/>
      <c r="CS833" s="144" t="s">
        <v>14</v>
      </c>
      <c r="CT833" s="144"/>
    </row>
    <row r="834" spans="1:98" ht="15">
      <c r="A834" s="208" t="s">
        <v>8334</v>
      </c>
      <c r="B834" s="285" t="s">
        <v>22</v>
      </c>
      <c r="C834" s="209" t="s">
        <v>33</v>
      </c>
      <c r="D834" s="259"/>
      <c r="E834" s="209" t="s">
        <v>5150</v>
      </c>
      <c r="F834" s="209" t="s">
        <v>38</v>
      </c>
      <c r="G834" s="216" t="s">
        <v>35</v>
      </c>
      <c r="H834" s="209" t="s">
        <v>8271</v>
      </c>
      <c r="I834" s="2"/>
      <c r="J834" s="210">
        <v>0</v>
      </c>
      <c r="K834" s="210">
        <v>0</v>
      </c>
      <c r="L834" s="210">
        <v>0</v>
      </c>
      <c r="M834" s="210">
        <v>0</v>
      </c>
      <c r="N834" s="210">
        <v>0</v>
      </c>
      <c r="O834" s="210">
        <v>0</v>
      </c>
      <c r="P834" s="210">
        <v>0</v>
      </c>
      <c r="Q834" s="210">
        <v>0</v>
      </c>
      <c r="R834" s="210">
        <v>0</v>
      </c>
      <c r="S834" s="210">
        <v>0</v>
      </c>
      <c r="T834" s="210">
        <v>0</v>
      </c>
      <c r="U834" s="210">
        <v>0</v>
      </c>
      <c r="V834" s="210">
        <v>0</v>
      </c>
      <c r="W834" s="210">
        <v>0</v>
      </c>
      <c r="X834" s="210">
        <v>0</v>
      </c>
      <c r="Y834" s="210">
        <v>0</v>
      </c>
      <c r="Z834" s="210">
        <v>0</v>
      </c>
      <c r="AA834" s="210">
        <v>0.5</v>
      </c>
      <c r="AB834" s="210">
        <v>0.5</v>
      </c>
      <c r="AC834" s="210">
        <v>0.5</v>
      </c>
      <c r="AD834" s="210">
        <v>0.5</v>
      </c>
      <c r="AE834" s="210">
        <v>0.5</v>
      </c>
      <c r="AF834" s="210">
        <v>0.5</v>
      </c>
      <c r="AG834" s="210">
        <v>0.5</v>
      </c>
      <c r="AH834" s="210">
        <v>0.5</v>
      </c>
      <c r="AI834" s="210">
        <v>0.5</v>
      </c>
      <c r="AJ834" s="210">
        <v>0.5</v>
      </c>
      <c r="AK834" s="210">
        <v>0.5</v>
      </c>
      <c r="AL834" s="210">
        <v>0.5</v>
      </c>
      <c r="AM834" s="210">
        <v>0.5</v>
      </c>
      <c r="AN834" s="210">
        <v>0.5</v>
      </c>
      <c r="AO834" s="210">
        <v>0.5</v>
      </c>
      <c r="AP834" s="210">
        <v>0.5</v>
      </c>
      <c r="AQ834" s="210">
        <v>0.5</v>
      </c>
      <c r="AR834" s="210">
        <v>0.5</v>
      </c>
      <c r="AS834" s="210">
        <v>0.5</v>
      </c>
      <c r="AT834" s="210">
        <v>0.5</v>
      </c>
      <c r="AU834" s="210">
        <v>0.5</v>
      </c>
      <c r="AV834" s="210">
        <v>0.5</v>
      </c>
      <c r="AW834" s="210">
        <v>0.5</v>
      </c>
      <c r="AX834" s="210">
        <v>0.5</v>
      </c>
      <c r="AY834" s="210">
        <v>0.5</v>
      </c>
      <c r="AZ834" s="210">
        <v>0.5</v>
      </c>
      <c r="BA834" s="210">
        <v>0.5</v>
      </c>
      <c r="BB834" s="210">
        <v>0.5</v>
      </c>
      <c r="BC834" s="210">
        <v>0.5</v>
      </c>
      <c r="BD834" s="210">
        <v>0.5</v>
      </c>
      <c r="BE834" s="210">
        <v>0.5</v>
      </c>
      <c r="BF834" s="210">
        <v>0.5</v>
      </c>
      <c r="BG834" s="210">
        <v>0.5</v>
      </c>
      <c r="BH834" s="210">
        <v>0.5</v>
      </c>
      <c r="BI834" s="210">
        <v>0.5</v>
      </c>
      <c r="BJ834" s="210">
        <v>0.5</v>
      </c>
      <c r="BK834" s="210">
        <v>0.5</v>
      </c>
      <c r="BL834" s="210">
        <v>0.5</v>
      </c>
      <c r="BM834" s="210">
        <v>0.5</v>
      </c>
      <c r="BN834" s="210">
        <v>0.5</v>
      </c>
      <c r="BO834" s="210">
        <v>0.5</v>
      </c>
      <c r="BP834" s="210">
        <v>0.5</v>
      </c>
      <c r="BQ834" s="210">
        <v>0.5</v>
      </c>
      <c r="BR834" s="210">
        <v>0.5</v>
      </c>
      <c r="BS834" s="210">
        <v>0.5</v>
      </c>
      <c r="BT834" s="210">
        <v>0.5</v>
      </c>
      <c r="BU834" s="210"/>
      <c r="BV834" s="210"/>
      <c r="BW834" s="210"/>
      <c r="BX834" s="210"/>
      <c r="BY834" s="210"/>
      <c r="BZ834" s="210"/>
      <c r="CA834" s="210"/>
      <c r="CB834" s="210"/>
      <c r="CC834" s="210"/>
      <c r="CD834" s="210"/>
      <c r="CE834" s="210"/>
      <c r="CF834" s="210"/>
      <c r="CG834" s="210"/>
      <c r="CH834" s="210"/>
      <c r="CI834" s="210"/>
      <c r="CJ834" s="210"/>
      <c r="CK834" s="210"/>
      <c r="CL834" s="210"/>
      <c r="CM834" s="210"/>
      <c r="CN834" s="210"/>
      <c r="CO834" s="210"/>
      <c r="CP834" s="210"/>
      <c r="CQ834" s="210"/>
      <c r="CR834" s="210"/>
      <c r="CS834" s="144" t="s">
        <v>14</v>
      </c>
      <c r="CT834" s="144"/>
    </row>
    <row r="835" spans="1:98" ht="15">
      <c r="A835" s="208" t="s">
        <v>8334</v>
      </c>
      <c r="B835" s="285" t="s">
        <v>22</v>
      </c>
      <c r="C835" s="209" t="s">
        <v>33</v>
      </c>
      <c r="D835" s="259"/>
      <c r="E835" s="209" t="s">
        <v>5155</v>
      </c>
      <c r="F835" s="209" t="s">
        <v>38</v>
      </c>
      <c r="G835" s="216" t="s">
        <v>35</v>
      </c>
      <c r="H835" s="209" t="s">
        <v>8271</v>
      </c>
      <c r="I835" s="2"/>
      <c r="J835" s="210">
        <v>0</v>
      </c>
      <c r="K835" s="210">
        <v>0</v>
      </c>
      <c r="L835" s="210">
        <v>0</v>
      </c>
      <c r="M835" s="210">
        <v>0</v>
      </c>
      <c r="N835" s="210">
        <v>0</v>
      </c>
      <c r="O835" s="210">
        <v>0</v>
      </c>
      <c r="P835" s="210">
        <v>0</v>
      </c>
      <c r="Q835" s="210">
        <v>0</v>
      </c>
      <c r="R835" s="210">
        <v>0</v>
      </c>
      <c r="S835" s="210">
        <v>0</v>
      </c>
      <c r="T835" s="210">
        <v>0</v>
      </c>
      <c r="U835" s="210">
        <v>0</v>
      </c>
      <c r="V835" s="210">
        <v>0</v>
      </c>
      <c r="W835" s="210">
        <v>0</v>
      </c>
      <c r="X835" s="210">
        <v>0</v>
      </c>
      <c r="Y835" s="210">
        <v>0</v>
      </c>
      <c r="Z835" s="210">
        <v>0</v>
      </c>
      <c r="AA835" s="210">
        <v>0.25</v>
      </c>
      <c r="AB835" s="210">
        <v>0.25</v>
      </c>
      <c r="AC835" s="210">
        <v>0.25</v>
      </c>
      <c r="AD835" s="210">
        <v>0.25</v>
      </c>
      <c r="AE835" s="210">
        <v>0.25</v>
      </c>
      <c r="AF835" s="210">
        <v>0.25</v>
      </c>
      <c r="AG835" s="210">
        <v>0.25</v>
      </c>
      <c r="AH835" s="210">
        <v>0.25</v>
      </c>
      <c r="AI835" s="210">
        <v>0.25</v>
      </c>
      <c r="AJ835" s="210">
        <v>0.25</v>
      </c>
      <c r="AK835" s="210">
        <v>0.25</v>
      </c>
      <c r="AL835" s="210">
        <v>0.25</v>
      </c>
      <c r="AM835" s="210">
        <v>0.25</v>
      </c>
      <c r="AN835" s="210">
        <v>0.25</v>
      </c>
      <c r="AO835" s="210">
        <v>0.25</v>
      </c>
      <c r="AP835" s="210">
        <v>0.25</v>
      </c>
      <c r="AQ835" s="210">
        <v>0.25</v>
      </c>
      <c r="AR835" s="210">
        <v>0.25</v>
      </c>
      <c r="AS835" s="210">
        <v>0.25</v>
      </c>
      <c r="AT835" s="210">
        <v>0.25</v>
      </c>
      <c r="AU835" s="210">
        <v>0.25</v>
      </c>
      <c r="AV835" s="210">
        <v>0.25</v>
      </c>
      <c r="AW835" s="210">
        <v>0.25</v>
      </c>
      <c r="AX835" s="210">
        <v>0.25</v>
      </c>
      <c r="AY835" s="210">
        <v>0.25</v>
      </c>
      <c r="AZ835" s="210">
        <v>0.25</v>
      </c>
      <c r="BA835" s="210">
        <v>0.25</v>
      </c>
      <c r="BB835" s="210">
        <v>0.25</v>
      </c>
      <c r="BC835" s="210">
        <v>0.25</v>
      </c>
      <c r="BD835" s="210">
        <v>0.25</v>
      </c>
      <c r="BE835" s="210">
        <v>0.25</v>
      </c>
      <c r="BF835" s="210">
        <v>0.25</v>
      </c>
      <c r="BG835" s="210">
        <v>0.25</v>
      </c>
      <c r="BH835" s="210">
        <v>0.25</v>
      </c>
      <c r="BI835" s="210">
        <v>0.25</v>
      </c>
      <c r="BJ835" s="210">
        <v>0.25</v>
      </c>
      <c r="BK835" s="210">
        <v>0.25</v>
      </c>
      <c r="BL835" s="210">
        <v>0.25</v>
      </c>
      <c r="BM835" s="210">
        <v>0.25</v>
      </c>
      <c r="BN835" s="210">
        <v>0.25</v>
      </c>
      <c r="BO835" s="210">
        <v>0.25</v>
      </c>
      <c r="BP835" s="210">
        <v>0.25</v>
      </c>
      <c r="BQ835" s="210">
        <v>0.25</v>
      </c>
      <c r="BR835" s="210">
        <v>0.25</v>
      </c>
      <c r="BS835" s="210">
        <v>0.25</v>
      </c>
      <c r="BT835" s="210">
        <v>0.25</v>
      </c>
      <c r="BU835" s="210"/>
      <c r="BV835" s="210"/>
      <c r="BW835" s="210"/>
      <c r="BX835" s="210"/>
      <c r="BY835" s="210"/>
      <c r="BZ835" s="210"/>
      <c r="CA835" s="210"/>
      <c r="CB835" s="210"/>
      <c r="CC835" s="210"/>
      <c r="CD835" s="210"/>
      <c r="CE835" s="210"/>
      <c r="CF835" s="210"/>
      <c r="CG835" s="210"/>
      <c r="CH835" s="210"/>
      <c r="CI835" s="210"/>
      <c r="CJ835" s="210"/>
      <c r="CK835" s="210"/>
      <c r="CL835" s="210"/>
      <c r="CM835" s="210"/>
      <c r="CN835" s="210"/>
      <c r="CO835" s="210"/>
      <c r="CP835" s="210"/>
      <c r="CQ835" s="210"/>
      <c r="CR835" s="210"/>
      <c r="CS835" s="144" t="s">
        <v>14</v>
      </c>
      <c r="CT835" s="144"/>
    </row>
    <row r="836" spans="1:98" ht="15">
      <c r="A836" s="208" t="s">
        <v>8334</v>
      </c>
      <c r="B836" s="285" t="s">
        <v>22</v>
      </c>
      <c r="C836" s="209" t="s">
        <v>33</v>
      </c>
      <c r="D836" s="259"/>
      <c r="E836" s="209" t="s">
        <v>5175</v>
      </c>
      <c r="F836" s="209" t="s">
        <v>38</v>
      </c>
      <c r="G836" s="216" t="s">
        <v>35</v>
      </c>
      <c r="H836" s="209" t="s">
        <v>8271</v>
      </c>
      <c r="I836" s="2"/>
      <c r="J836" s="210">
        <v>0</v>
      </c>
      <c r="K836" s="210">
        <v>0</v>
      </c>
      <c r="L836" s="210">
        <v>0</v>
      </c>
      <c r="M836" s="210">
        <v>0</v>
      </c>
      <c r="N836" s="210">
        <v>0</v>
      </c>
      <c r="O836" s="210">
        <v>0</v>
      </c>
      <c r="P836" s="210">
        <v>0</v>
      </c>
      <c r="Q836" s="210">
        <v>0</v>
      </c>
      <c r="R836" s="210">
        <v>0</v>
      </c>
      <c r="S836" s="210">
        <v>0</v>
      </c>
      <c r="T836" s="210">
        <v>0</v>
      </c>
      <c r="U836" s="210">
        <v>0</v>
      </c>
      <c r="V836" s="210">
        <v>0</v>
      </c>
      <c r="W836" s="210">
        <v>0</v>
      </c>
      <c r="X836" s="210">
        <v>0</v>
      </c>
      <c r="Y836" s="210">
        <v>0</v>
      </c>
      <c r="Z836" s="210">
        <v>0</v>
      </c>
      <c r="AA836" s="210">
        <v>0.25</v>
      </c>
      <c r="AB836" s="210">
        <v>0.25</v>
      </c>
      <c r="AC836" s="210">
        <v>0.25</v>
      </c>
      <c r="AD836" s="210">
        <v>0.25</v>
      </c>
      <c r="AE836" s="210">
        <v>0.25</v>
      </c>
      <c r="AF836" s="210">
        <v>0.25</v>
      </c>
      <c r="AG836" s="210">
        <v>0.25</v>
      </c>
      <c r="AH836" s="210">
        <v>0.25</v>
      </c>
      <c r="AI836" s="210">
        <v>0.25</v>
      </c>
      <c r="AJ836" s="210">
        <v>0.25</v>
      </c>
      <c r="AK836" s="210">
        <v>0.25</v>
      </c>
      <c r="AL836" s="210">
        <v>0.25</v>
      </c>
      <c r="AM836" s="210">
        <v>0.25</v>
      </c>
      <c r="AN836" s="210">
        <v>0.25</v>
      </c>
      <c r="AO836" s="210">
        <v>0.25</v>
      </c>
      <c r="AP836" s="210">
        <v>0.25</v>
      </c>
      <c r="AQ836" s="210">
        <v>0.25</v>
      </c>
      <c r="AR836" s="210">
        <v>0.25</v>
      </c>
      <c r="AS836" s="210">
        <v>0.25</v>
      </c>
      <c r="AT836" s="210">
        <v>0.25</v>
      </c>
      <c r="AU836" s="210">
        <v>0.25</v>
      </c>
      <c r="AV836" s="210">
        <v>0.25</v>
      </c>
      <c r="AW836" s="210">
        <v>0.25</v>
      </c>
      <c r="AX836" s="210">
        <v>0.25</v>
      </c>
      <c r="AY836" s="210">
        <v>0.25</v>
      </c>
      <c r="AZ836" s="210">
        <v>0.25</v>
      </c>
      <c r="BA836" s="210">
        <v>0.25</v>
      </c>
      <c r="BB836" s="210">
        <v>0.25</v>
      </c>
      <c r="BC836" s="210">
        <v>0.25</v>
      </c>
      <c r="BD836" s="210">
        <v>0.25</v>
      </c>
      <c r="BE836" s="210">
        <v>0.25</v>
      </c>
      <c r="BF836" s="210">
        <v>0.25</v>
      </c>
      <c r="BG836" s="210">
        <v>0.25</v>
      </c>
      <c r="BH836" s="210">
        <v>0.25</v>
      </c>
      <c r="BI836" s="210">
        <v>0.25</v>
      </c>
      <c r="BJ836" s="210">
        <v>0.25</v>
      </c>
      <c r="BK836" s="210">
        <v>0.25</v>
      </c>
      <c r="BL836" s="210">
        <v>0.25</v>
      </c>
      <c r="BM836" s="210">
        <v>0.25</v>
      </c>
      <c r="BN836" s="210">
        <v>0.25</v>
      </c>
      <c r="BO836" s="210">
        <v>0.25</v>
      </c>
      <c r="BP836" s="210">
        <v>0.25</v>
      </c>
      <c r="BQ836" s="210">
        <v>0.25</v>
      </c>
      <c r="BR836" s="210">
        <v>0.25</v>
      </c>
      <c r="BS836" s="210">
        <v>0.25</v>
      </c>
      <c r="BT836" s="210">
        <v>0.25</v>
      </c>
      <c r="BU836" s="210"/>
      <c r="BV836" s="210"/>
      <c r="BW836" s="210"/>
      <c r="BX836" s="210"/>
      <c r="BY836" s="210"/>
      <c r="BZ836" s="210"/>
      <c r="CA836" s="210"/>
      <c r="CB836" s="210"/>
      <c r="CC836" s="210"/>
      <c r="CD836" s="210"/>
      <c r="CE836" s="210"/>
      <c r="CF836" s="210"/>
      <c r="CG836" s="210"/>
      <c r="CH836" s="210"/>
      <c r="CI836" s="210"/>
      <c r="CJ836" s="210"/>
      <c r="CK836" s="210"/>
      <c r="CL836" s="210"/>
      <c r="CM836" s="210"/>
      <c r="CN836" s="210"/>
      <c r="CO836" s="210"/>
      <c r="CP836" s="210"/>
      <c r="CQ836" s="210"/>
      <c r="CR836" s="210"/>
      <c r="CS836" s="144" t="s">
        <v>14</v>
      </c>
      <c r="CT836" s="144"/>
    </row>
    <row r="837" spans="1:98" ht="15">
      <c r="A837" s="208" t="s">
        <v>8334</v>
      </c>
      <c r="B837" s="285" t="s">
        <v>19</v>
      </c>
      <c r="C837" s="209" t="s">
        <v>31</v>
      </c>
      <c r="D837" s="259"/>
      <c r="E837" s="209" t="s">
        <v>5149</v>
      </c>
      <c r="F837" s="209" t="s">
        <v>38</v>
      </c>
      <c r="G837" s="216" t="s">
        <v>35</v>
      </c>
      <c r="H837" s="209" t="s">
        <v>8271</v>
      </c>
      <c r="I837" s="2"/>
      <c r="J837" s="210">
        <v>0</v>
      </c>
      <c r="K837" s="210">
        <v>0</v>
      </c>
      <c r="L837" s="210">
        <v>0</v>
      </c>
      <c r="M837" s="210">
        <v>0</v>
      </c>
      <c r="N837" s="210">
        <v>0</v>
      </c>
      <c r="O837" s="210">
        <v>5</v>
      </c>
      <c r="P837" s="210">
        <v>5</v>
      </c>
      <c r="Q837" s="210">
        <v>5</v>
      </c>
      <c r="R837" s="210">
        <v>6</v>
      </c>
      <c r="S837" s="210">
        <v>6</v>
      </c>
      <c r="T837" s="210">
        <v>6</v>
      </c>
      <c r="U837" s="210">
        <v>6</v>
      </c>
      <c r="V837" s="210">
        <v>6</v>
      </c>
      <c r="W837" s="210">
        <v>6</v>
      </c>
      <c r="X837" s="210">
        <v>6</v>
      </c>
      <c r="Y837" s="210">
        <v>6</v>
      </c>
      <c r="Z837" s="210">
        <v>6</v>
      </c>
      <c r="AA837" s="210">
        <v>10</v>
      </c>
      <c r="AB837" s="210">
        <v>10</v>
      </c>
      <c r="AC837" s="210">
        <v>10</v>
      </c>
      <c r="AD837" s="210">
        <v>10</v>
      </c>
      <c r="AE837" s="210">
        <v>10</v>
      </c>
      <c r="AF837" s="210">
        <v>10</v>
      </c>
      <c r="AG837" s="210">
        <v>10</v>
      </c>
      <c r="AH837" s="210">
        <v>10</v>
      </c>
      <c r="AI837" s="210">
        <v>10</v>
      </c>
      <c r="AJ837" s="210">
        <v>10</v>
      </c>
      <c r="AK837" s="210">
        <v>10</v>
      </c>
      <c r="AL837" s="210">
        <v>10</v>
      </c>
      <c r="AM837" s="210">
        <v>10</v>
      </c>
      <c r="AN837" s="210">
        <v>10</v>
      </c>
      <c r="AO837" s="210">
        <v>10</v>
      </c>
      <c r="AP837" s="210">
        <v>10</v>
      </c>
      <c r="AQ837" s="210">
        <v>10</v>
      </c>
      <c r="AR837" s="210">
        <v>10</v>
      </c>
      <c r="AS837" s="210">
        <v>10</v>
      </c>
      <c r="AT837" s="210">
        <v>10</v>
      </c>
      <c r="AU837" s="210">
        <v>10</v>
      </c>
      <c r="AV837" s="210">
        <v>10</v>
      </c>
      <c r="AW837" s="210">
        <v>10</v>
      </c>
      <c r="AX837" s="210">
        <v>10</v>
      </c>
      <c r="AY837" s="210">
        <v>10</v>
      </c>
      <c r="AZ837" s="210">
        <v>10</v>
      </c>
      <c r="BA837" s="210">
        <v>10</v>
      </c>
      <c r="BB837" s="210">
        <v>10</v>
      </c>
      <c r="BC837" s="210">
        <v>10</v>
      </c>
      <c r="BD837" s="210">
        <v>10</v>
      </c>
      <c r="BE837" s="210">
        <v>10</v>
      </c>
      <c r="BF837" s="210">
        <v>10</v>
      </c>
      <c r="BG837" s="210">
        <v>10</v>
      </c>
      <c r="BH837" s="210">
        <v>10</v>
      </c>
      <c r="BI837" s="210">
        <v>10</v>
      </c>
      <c r="BJ837" s="210">
        <v>10</v>
      </c>
      <c r="BK837" s="210">
        <v>10</v>
      </c>
      <c r="BL837" s="210">
        <v>10</v>
      </c>
      <c r="BM837" s="210">
        <v>10</v>
      </c>
      <c r="BN837" s="210">
        <v>10</v>
      </c>
      <c r="BO837" s="210">
        <v>10</v>
      </c>
      <c r="BP837" s="210">
        <v>10</v>
      </c>
      <c r="BQ837" s="210">
        <v>10</v>
      </c>
      <c r="BR837" s="210">
        <v>10</v>
      </c>
      <c r="BS837" s="210">
        <v>10</v>
      </c>
      <c r="BT837" s="210">
        <v>10</v>
      </c>
      <c r="BU837" s="210"/>
      <c r="BV837" s="210"/>
      <c r="BW837" s="210"/>
      <c r="BX837" s="210"/>
      <c r="BY837" s="210"/>
      <c r="BZ837" s="210"/>
      <c r="CA837" s="210"/>
      <c r="CB837" s="210"/>
      <c r="CC837" s="210"/>
      <c r="CD837" s="210"/>
      <c r="CE837" s="210"/>
      <c r="CF837" s="210"/>
      <c r="CG837" s="210"/>
      <c r="CH837" s="210"/>
      <c r="CI837" s="210"/>
      <c r="CJ837" s="210"/>
      <c r="CK837" s="210"/>
      <c r="CL837" s="210"/>
      <c r="CM837" s="210"/>
      <c r="CN837" s="210"/>
      <c r="CO837" s="210"/>
      <c r="CP837" s="210"/>
      <c r="CQ837" s="210"/>
      <c r="CR837" s="210"/>
      <c r="CS837" s="144" t="s">
        <v>534</v>
      </c>
      <c r="CT837" s="144"/>
    </row>
    <row r="838" spans="1:98" ht="15">
      <c r="A838" s="208" t="s">
        <v>8334</v>
      </c>
      <c r="B838" s="285" t="s">
        <v>19</v>
      </c>
      <c r="C838" s="209" t="s">
        <v>31</v>
      </c>
      <c r="D838" s="259"/>
      <c r="E838" s="209" t="s">
        <v>2590</v>
      </c>
      <c r="F838" s="209" t="s">
        <v>38</v>
      </c>
      <c r="G838" s="216" t="s">
        <v>35</v>
      </c>
      <c r="H838" s="209" t="s">
        <v>8271</v>
      </c>
      <c r="I838" s="2"/>
      <c r="J838" s="210">
        <v>0</v>
      </c>
      <c r="K838" s="210">
        <v>0</v>
      </c>
      <c r="L838" s="210">
        <v>0</v>
      </c>
      <c r="M838" s="210">
        <v>0</v>
      </c>
      <c r="N838" s="210">
        <v>0</v>
      </c>
      <c r="O838" s="210">
        <v>0</v>
      </c>
      <c r="P838" s="210">
        <v>0</v>
      </c>
      <c r="Q838" s="210">
        <v>0</v>
      </c>
      <c r="R838" s="210">
        <v>0</v>
      </c>
      <c r="S838" s="210">
        <v>0</v>
      </c>
      <c r="T838" s="210">
        <v>0</v>
      </c>
      <c r="U838" s="210">
        <v>0</v>
      </c>
      <c r="V838" s="210">
        <v>0</v>
      </c>
      <c r="W838" s="210">
        <v>0</v>
      </c>
      <c r="X838" s="210">
        <v>0</v>
      </c>
      <c r="Y838" s="210">
        <v>0</v>
      </c>
      <c r="Z838" s="210">
        <v>0</v>
      </c>
      <c r="AA838" s="210">
        <v>1</v>
      </c>
      <c r="AB838" s="210">
        <v>1</v>
      </c>
      <c r="AC838" s="210">
        <v>1</v>
      </c>
      <c r="AD838" s="210">
        <v>1</v>
      </c>
      <c r="AE838" s="210">
        <v>1</v>
      </c>
      <c r="AF838" s="210">
        <v>1</v>
      </c>
      <c r="AG838" s="210">
        <v>1</v>
      </c>
      <c r="AH838" s="210">
        <v>1</v>
      </c>
      <c r="AI838" s="210">
        <v>1</v>
      </c>
      <c r="AJ838" s="210">
        <v>1</v>
      </c>
      <c r="AK838" s="210">
        <v>1</v>
      </c>
      <c r="AL838" s="210">
        <v>1</v>
      </c>
      <c r="AM838" s="210">
        <v>1</v>
      </c>
      <c r="AN838" s="210">
        <v>1</v>
      </c>
      <c r="AO838" s="210">
        <v>1</v>
      </c>
      <c r="AP838" s="210">
        <v>1</v>
      </c>
      <c r="AQ838" s="210">
        <v>1</v>
      </c>
      <c r="AR838" s="210">
        <v>1</v>
      </c>
      <c r="AS838" s="210">
        <v>1</v>
      </c>
      <c r="AT838" s="210">
        <v>1</v>
      </c>
      <c r="AU838" s="210">
        <v>1</v>
      </c>
      <c r="AV838" s="210">
        <v>1</v>
      </c>
      <c r="AW838" s="210">
        <v>1</v>
      </c>
      <c r="AX838" s="210">
        <v>1</v>
      </c>
      <c r="AY838" s="210">
        <v>1</v>
      </c>
      <c r="AZ838" s="210">
        <v>1</v>
      </c>
      <c r="BA838" s="210">
        <v>1</v>
      </c>
      <c r="BB838" s="210">
        <v>1</v>
      </c>
      <c r="BC838" s="210">
        <v>1</v>
      </c>
      <c r="BD838" s="210">
        <v>1</v>
      </c>
      <c r="BE838" s="210">
        <v>1</v>
      </c>
      <c r="BF838" s="210">
        <v>1</v>
      </c>
      <c r="BG838" s="210">
        <v>1</v>
      </c>
      <c r="BH838" s="210">
        <v>1</v>
      </c>
      <c r="BI838" s="210">
        <v>1</v>
      </c>
      <c r="BJ838" s="210">
        <v>1</v>
      </c>
      <c r="BK838" s="210">
        <v>1</v>
      </c>
      <c r="BL838" s="210">
        <v>1</v>
      </c>
      <c r="BM838" s="210">
        <v>1</v>
      </c>
      <c r="BN838" s="210">
        <v>1</v>
      </c>
      <c r="BO838" s="210">
        <v>1</v>
      </c>
      <c r="BP838" s="210">
        <v>1</v>
      </c>
      <c r="BQ838" s="210">
        <v>1</v>
      </c>
      <c r="BR838" s="210">
        <v>1</v>
      </c>
      <c r="BS838" s="210">
        <v>1</v>
      </c>
      <c r="BT838" s="210">
        <v>1</v>
      </c>
      <c r="BU838" s="210"/>
      <c r="BV838" s="210"/>
      <c r="BW838" s="210"/>
      <c r="BX838" s="210"/>
      <c r="BY838" s="210"/>
      <c r="BZ838" s="210"/>
      <c r="CA838" s="210"/>
      <c r="CB838" s="210"/>
      <c r="CC838" s="210"/>
      <c r="CD838" s="210"/>
      <c r="CE838" s="210"/>
      <c r="CF838" s="210"/>
      <c r="CG838" s="210"/>
      <c r="CH838" s="210"/>
      <c r="CI838" s="210"/>
      <c r="CJ838" s="210"/>
      <c r="CK838" s="210"/>
      <c r="CL838" s="210"/>
      <c r="CM838" s="210"/>
      <c r="CN838" s="210"/>
      <c r="CO838" s="210"/>
      <c r="CP838" s="210"/>
      <c r="CQ838" s="210"/>
      <c r="CR838" s="210"/>
      <c r="CS838" s="144" t="s">
        <v>9</v>
      </c>
      <c r="CT838" s="144"/>
    </row>
    <row r="839" spans="1:98" ht="15">
      <c r="A839" s="208" t="s">
        <v>8334</v>
      </c>
      <c r="B839" s="285" t="s">
        <v>19</v>
      </c>
      <c r="C839" s="209" t="s">
        <v>31</v>
      </c>
      <c r="D839" s="259"/>
      <c r="E839" s="209" t="s">
        <v>5147</v>
      </c>
      <c r="F839" s="209" t="s">
        <v>38</v>
      </c>
      <c r="G839" s="216" t="s">
        <v>35</v>
      </c>
      <c r="H839" s="209" t="s">
        <v>8271</v>
      </c>
      <c r="I839" s="2"/>
      <c r="J839" s="210">
        <v>0</v>
      </c>
      <c r="K839" s="210">
        <v>0</v>
      </c>
      <c r="L839" s="210">
        <v>0</v>
      </c>
      <c r="M839" s="210">
        <v>0</v>
      </c>
      <c r="N839" s="210">
        <v>0</v>
      </c>
      <c r="O839" s="210">
        <v>1</v>
      </c>
      <c r="P839" s="210">
        <v>1</v>
      </c>
      <c r="Q839" s="210">
        <v>1</v>
      </c>
      <c r="R839" s="210">
        <v>3</v>
      </c>
      <c r="S839" s="210">
        <v>3</v>
      </c>
      <c r="T839" s="210">
        <v>3</v>
      </c>
      <c r="U839" s="210">
        <v>3</v>
      </c>
      <c r="V839" s="210">
        <v>3</v>
      </c>
      <c r="W839" s="210">
        <v>3</v>
      </c>
      <c r="X839" s="210">
        <v>3</v>
      </c>
      <c r="Y839" s="210">
        <v>3</v>
      </c>
      <c r="Z839" s="210">
        <v>3</v>
      </c>
      <c r="AA839" s="210">
        <v>3</v>
      </c>
      <c r="AB839" s="210">
        <v>3</v>
      </c>
      <c r="AC839" s="210">
        <v>3</v>
      </c>
      <c r="AD839" s="210">
        <v>3</v>
      </c>
      <c r="AE839" s="210">
        <v>3</v>
      </c>
      <c r="AF839" s="210">
        <v>3</v>
      </c>
      <c r="AG839" s="210">
        <v>3</v>
      </c>
      <c r="AH839" s="210">
        <v>3</v>
      </c>
      <c r="AI839" s="210">
        <v>3</v>
      </c>
      <c r="AJ839" s="210">
        <v>3</v>
      </c>
      <c r="AK839" s="210">
        <v>3</v>
      </c>
      <c r="AL839" s="210">
        <v>3</v>
      </c>
      <c r="AM839" s="210">
        <v>3</v>
      </c>
      <c r="AN839" s="210">
        <v>3</v>
      </c>
      <c r="AO839" s="210">
        <v>3</v>
      </c>
      <c r="AP839" s="210">
        <v>3</v>
      </c>
      <c r="AQ839" s="210">
        <v>3</v>
      </c>
      <c r="AR839" s="210">
        <v>3</v>
      </c>
      <c r="AS839" s="210">
        <v>3</v>
      </c>
      <c r="AT839" s="210">
        <v>3</v>
      </c>
      <c r="AU839" s="210">
        <v>3</v>
      </c>
      <c r="AV839" s="210">
        <v>3</v>
      </c>
      <c r="AW839" s="210">
        <v>3</v>
      </c>
      <c r="AX839" s="210">
        <v>3</v>
      </c>
      <c r="AY839" s="210">
        <v>3</v>
      </c>
      <c r="AZ839" s="210">
        <v>3</v>
      </c>
      <c r="BA839" s="210">
        <v>3</v>
      </c>
      <c r="BB839" s="210">
        <v>3</v>
      </c>
      <c r="BC839" s="210">
        <v>3</v>
      </c>
      <c r="BD839" s="210">
        <v>3</v>
      </c>
      <c r="BE839" s="210">
        <v>3</v>
      </c>
      <c r="BF839" s="210">
        <v>3</v>
      </c>
      <c r="BG839" s="210">
        <v>3</v>
      </c>
      <c r="BH839" s="210">
        <v>3</v>
      </c>
      <c r="BI839" s="210">
        <v>3</v>
      </c>
      <c r="BJ839" s="210">
        <v>3</v>
      </c>
      <c r="BK839" s="210">
        <v>3</v>
      </c>
      <c r="BL839" s="210">
        <v>3</v>
      </c>
      <c r="BM839" s="210">
        <v>3</v>
      </c>
      <c r="BN839" s="210">
        <v>3</v>
      </c>
      <c r="BO839" s="210">
        <v>3</v>
      </c>
      <c r="BP839" s="210">
        <v>3</v>
      </c>
      <c r="BQ839" s="210">
        <v>3</v>
      </c>
      <c r="BR839" s="210">
        <v>3</v>
      </c>
      <c r="BS839" s="210">
        <v>3</v>
      </c>
      <c r="BT839" s="210">
        <v>3</v>
      </c>
      <c r="BU839" s="210"/>
      <c r="BV839" s="210"/>
      <c r="BW839" s="210"/>
      <c r="BX839" s="210"/>
      <c r="BY839" s="210"/>
      <c r="BZ839" s="210"/>
      <c r="CA839" s="210"/>
      <c r="CB839" s="210"/>
      <c r="CC839" s="210"/>
      <c r="CD839" s="210"/>
      <c r="CE839" s="210"/>
      <c r="CF839" s="210"/>
      <c r="CG839" s="210"/>
      <c r="CH839" s="210"/>
      <c r="CI839" s="210"/>
      <c r="CJ839" s="210"/>
      <c r="CK839" s="210"/>
      <c r="CL839" s="210"/>
      <c r="CM839" s="210"/>
      <c r="CN839" s="210"/>
      <c r="CO839" s="210"/>
      <c r="CP839" s="210"/>
      <c r="CQ839" s="210"/>
      <c r="CR839" s="210"/>
      <c r="CS839" s="144" t="s">
        <v>9</v>
      </c>
      <c r="CT839" s="144"/>
    </row>
    <row r="840" spans="1:98" ht="15">
      <c r="A840" s="208" t="s">
        <v>8334</v>
      </c>
      <c r="B840" s="285" t="s">
        <v>19</v>
      </c>
      <c r="C840" s="209" t="s">
        <v>31</v>
      </c>
      <c r="D840" s="259"/>
      <c r="E840" s="209" t="s">
        <v>5143</v>
      </c>
      <c r="F840" s="209" t="s">
        <v>38</v>
      </c>
      <c r="G840" s="216" t="s">
        <v>35</v>
      </c>
      <c r="H840" s="209" t="s">
        <v>8271</v>
      </c>
      <c r="I840" s="2"/>
      <c r="J840" s="210">
        <v>0</v>
      </c>
      <c r="K840" s="210">
        <v>0</v>
      </c>
      <c r="L840" s="210">
        <v>0</v>
      </c>
      <c r="M840" s="210">
        <v>0</v>
      </c>
      <c r="N840" s="210">
        <v>0</v>
      </c>
      <c r="O840" s="210">
        <v>0</v>
      </c>
      <c r="P840" s="210">
        <v>0</v>
      </c>
      <c r="Q840" s="210">
        <v>0</v>
      </c>
      <c r="R840" s="210">
        <v>0</v>
      </c>
      <c r="S840" s="210">
        <v>0</v>
      </c>
      <c r="T840" s="210">
        <v>0</v>
      </c>
      <c r="U840" s="210">
        <v>0</v>
      </c>
      <c r="V840" s="210">
        <v>0</v>
      </c>
      <c r="W840" s="210">
        <v>0</v>
      </c>
      <c r="X840" s="210">
        <v>0</v>
      </c>
      <c r="Y840" s="210">
        <v>0</v>
      </c>
      <c r="Z840" s="210">
        <v>0</v>
      </c>
      <c r="AA840" s="210">
        <v>0.3</v>
      </c>
      <c r="AB840" s="210">
        <v>0.3</v>
      </c>
      <c r="AC840" s="210">
        <v>0.3</v>
      </c>
      <c r="AD840" s="210">
        <v>0.3</v>
      </c>
      <c r="AE840" s="210">
        <v>0.3</v>
      </c>
      <c r="AF840" s="210">
        <v>0.3</v>
      </c>
      <c r="AG840" s="210">
        <v>0.3</v>
      </c>
      <c r="AH840" s="210">
        <v>0.3</v>
      </c>
      <c r="AI840" s="210">
        <v>0.3</v>
      </c>
      <c r="AJ840" s="210">
        <v>0.3</v>
      </c>
      <c r="AK840" s="210">
        <v>0.3</v>
      </c>
      <c r="AL840" s="210">
        <v>0.3</v>
      </c>
      <c r="AM840" s="210">
        <v>0.3</v>
      </c>
      <c r="AN840" s="210">
        <v>0.3</v>
      </c>
      <c r="AO840" s="210">
        <v>0.3</v>
      </c>
      <c r="AP840" s="210">
        <v>0.3</v>
      </c>
      <c r="AQ840" s="210">
        <v>0.3</v>
      </c>
      <c r="AR840" s="210">
        <v>0.3</v>
      </c>
      <c r="AS840" s="210">
        <v>0.3</v>
      </c>
      <c r="AT840" s="210">
        <v>0.3</v>
      </c>
      <c r="AU840" s="210">
        <v>0.3</v>
      </c>
      <c r="AV840" s="210">
        <v>0.3</v>
      </c>
      <c r="AW840" s="210">
        <v>0.3</v>
      </c>
      <c r="AX840" s="210">
        <v>0.3</v>
      </c>
      <c r="AY840" s="210">
        <v>0.3</v>
      </c>
      <c r="AZ840" s="210">
        <v>0.3</v>
      </c>
      <c r="BA840" s="210">
        <v>0.3</v>
      </c>
      <c r="BB840" s="210">
        <v>0.3</v>
      </c>
      <c r="BC840" s="210">
        <v>0.3</v>
      </c>
      <c r="BD840" s="210">
        <v>0.3</v>
      </c>
      <c r="BE840" s="210">
        <v>0.3</v>
      </c>
      <c r="BF840" s="210">
        <v>0.3</v>
      </c>
      <c r="BG840" s="210">
        <v>0.3</v>
      </c>
      <c r="BH840" s="210">
        <v>0.3</v>
      </c>
      <c r="BI840" s="210">
        <v>0.3</v>
      </c>
      <c r="BJ840" s="210">
        <v>0.3</v>
      </c>
      <c r="BK840" s="210">
        <v>0.3</v>
      </c>
      <c r="BL840" s="210">
        <v>0.3</v>
      </c>
      <c r="BM840" s="210">
        <v>0.3</v>
      </c>
      <c r="BN840" s="210">
        <v>0.3</v>
      </c>
      <c r="BO840" s="210">
        <v>0.3</v>
      </c>
      <c r="BP840" s="210">
        <v>0.3</v>
      </c>
      <c r="BQ840" s="210">
        <v>0.3</v>
      </c>
      <c r="BR840" s="210">
        <v>0.3</v>
      </c>
      <c r="BS840" s="210">
        <v>0.3</v>
      </c>
      <c r="BT840" s="210">
        <v>0.3</v>
      </c>
      <c r="BU840" s="210"/>
      <c r="BV840" s="210"/>
      <c r="BW840" s="210"/>
      <c r="BX840" s="210"/>
      <c r="BY840" s="210"/>
      <c r="BZ840" s="210"/>
      <c r="CA840" s="210"/>
      <c r="CB840" s="210"/>
      <c r="CC840" s="210"/>
      <c r="CD840" s="210"/>
      <c r="CE840" s="210"/>
      <c r="CF840" s="210"/>
      <c r="CG840" s="210"/>
      <c r="CH840" s="210"/>
      <c r="CI840" s="210"/>
      <c r="CJ840" s="210"/>
      <c r="CK840" s="210"/>
      <c r="CL840" s="210"/>
      <c r="CM840" s="210"/>
      <c r="CN840" s="210"/>
      <c r="CO840" s="210"/>
      <c r="CP840" s="210"/>
      <c r="CQ840" s="210"/>
      <c r="CR840" s="210"/>
      <c r="CS840" s="144" t="s">
        <v>9</v>
      </c>
      <c r="CT840" s="144"/>
    </row>
    <row r="841" spans="1:98" ht="15">
      <c r="A841" s="208" t="s">
        <v>8334</v>
      </c>
      <c r="B841" s="285" t="s">
        <v>19</v>
      </c>
      <c r="C841" s="209" t="s">
        <v>31</v>
      </c>
      <c r="D841" s="259"/>
      <c r="E841" s="209" t="s">
        <v>2597</v>
      </c>
      <c r="F841" s="209" t="s">
        <v>38</v>
      </c>
      <c r="G841" s="216" t="s">
        <v>35</v>
      </c>
      <c r="H841" s="209" t="s">
        <v>8271</v>
      </c>
      <c r="I841" s="2"/>
      <c r="J841" s="210">
        <v>0</v>
      </c>
      <c r="K841" s="210">
        <v>0</v>
      </c>
      <c r="L841" s="210">
        <v>0</v>
      </c>
      <c r="M841" s="210">
        <v>0</v>
      </c>
      <c r="N841" s="210">
        <v>0</v>
      </c>
      <c r="O841" s="210">
        <v>0</v>
      </c>
      <c r="P841" s="210">
        <v>0</v>
      </c>
      <c r="Q841" s="210">
        <v>0</v>
      </c>
      <c r="R841" s="210">
        <v>0</v>
      </c>
      <c r="S841" s="210">
        <v>0</v>
      </c>
      <c r="T841" s="210">
        <v>0</v>
      </c>
      <c r="U841" s="210">
        <v>0</v>
      </c>
      <c r="V841" s="210">
        <v>0</v>
      </c>
      <c r="W841" s="210">
        <v>0</v>
      </c>
      <c r="X841" s="210">
        <v>0</v>
      </c>
      <c r="Y841" s="210">
        <v>0</v>
      </c>
      <c r="Z841" s="210">
        <v>0</v>
      </c>
      <c r="AA841" s="210">
        <v>0.4</v>
      </c>
      <c r="AB841" s="210">
        <v>0.4</v>
      </c>
      <c r="AC841" s="210">
        <v>0.4</v>
      </c>
      <c r="AD841" s="210">
        <v>0.4</v>
      </c>
      <c r="AE841" s="210">
        <v>0.4</v>
      </c>
      <c r="AF841" s="210">
        <v>0.4</v>
      </c>
      <c r="AG841" s="210">
        <v>0.4</v>
      </c>
      <c r="AH841" s="210">
        <v>0.4</v>
      </c>
      <c r="AI841" s="210">
        <v>0.4</v>
      </c>
      <c r="AJ841" s="210">
        <v>0.4</v>
      </c>
      <c r="AK841" s="210">
        <v>0.4</v>
      </c>
      <c r="AL841" s="210">
        <v>0.4</v>
      </c>
      <c r="AM841" s="210">
        <v>0.4</v>
      </c>
      <c r="AN841" s="210">
        <v>0.4</v>
      </c>
      <c r="AO841" s="210">
        <v>0.4</v>
      </c>
      <c r="AP841" s="210">
        <v>0.4</v>
      </c>
      <c r="AQ841" s="210">
        <v>0.4</v>
      </c>
      <c r="AR841" s="210">
        <v>0.4</v>
      </c>
      <c r="AS841" s="210">
        <v>0.4</v>
      </c>
      <c r="AT841" s="210">
        <v>0.4</v>
      </c>
      <c r="AU841" s="210">
        <v>0.4</v>
      </c>
      <c r="AV841" s="210">
        <v>0.4</v>
      </c>
      <c r="AW841" s="210">
        <v>0.4</v>
      </c>
      <c r="AX841" s="210">
        <v>0.4</v>
      </c>
      <c r="AY841" s="210">
        <v>0.4</v>
      </c>
      <c r="AZ841" s="210">
        <v>0.4</v>
      </c>
      <c r="BA841" s="210">
        <v>0.4</v>
      </c>
      <c r="BB841" s="210">
        <v>0.4</v>
      </c>
      <c r="BC841" s="210">
        <v>0.4</v>
      </c>
      <c r="BD841" s="210">
        <v>0.4</v>
      </c>
      <c r="BE841" s="210">
        <v>0.4</v>
      </c>
      <c r="BF841" s="210">
        <v>0.4</v>
      </c>
      <c r="BG841" s="210">
        <v>0.4</v>
      </c>
      <c r="BH841" s="210">
        <v>0.4</v>
      </c>
      <c r="BI841" s="210">
        <v>0.4</v>
      </c>
      <c r="BJ841" s="210">
        <v>0.4</v>
      </c>
      <c r="BK841" s="210">
        <v>0.4</v>
      </c>
      <c r="BL841" s="210">
        <v>0.4</v>
      </c>
      <c r="BM841" s="210">
        <v>0.4</v>
      </c>
      <c r="BN841" s="210">
        <v>0.4</v>
      </c>
      <c r="BO841" s="210">
        <v>0.4</v>
      </c>
      <c r="BP841" s="210">
        <v>0.4</v>
      </c>
      <c r="BQ841" s="210">
        <v>0.4</v>
      </c>
      <c r="BR841" s="210">
        <v>0.4</v>
      </c>
      <c r="BS841" s="210">
        <v>0.4</v>
      </c>
      <c r="BT841" s="210">
        <v>0.4</v>
      </c>
      <c r="BU841" s="210"/>
      <c r="BV841" s="210"/>
      <c r="BW841" s="210"/>
      <c r="BX841" s="210"/>
      <c r="BY841" s="210"/>
      <c r="BZ841" s="210"/>
      <c r="CA841" s="210"/>
      <c r="CB841" s="210"/>
      <c r="CC841" s="210"/>
      <c r="CD841" s="210"/>
      <c r="CE841" s="210"/>
      <c r="CF841" s="210"/>
      <c r="CG841" s="210"/>
      <c r="CH841" s="210"/>
      <c r="CI841" s="210"/>
      <c r="CJ841" s="210"/>
      <c r="CK841" s="210"/>
      <c r="CL841" s="210"/>
      <c r="CM841" s="210"/>
      <c r="CN841" s="210"/>
      <c r="CO841" s="210"/>
      <c r="CP841" s="210"/>
      <c r="CQ841" s="210"/>
      <c r="CR841" s="210"/>
      <c r="CS841" s="144" t="s">
        <v>9</v>
      </c>
      <c r="CT841" s="144"/>
    </row>
    <row r="842" spans="1:98" ht="15">
      <c r="A842" s="208" t="s">
        <v>8334</v>
      </c>
      <c r="B842" s="285" t="s">
        <v>19</v>
      </c>
      <c r="C842" s="209" t="s">
        <v>31</v>
      </c>
      <c r="D842" s="259"/>
      <c r="E842" s="209" t="s">
        <v>2598</v>
      </c>
      <c r="F842" s="209" t="s">
        <v>38</v>
      </c>
      <c r="G842" s="216" t="s">
        <v>35</v>
      </c>
      <c r="H842" s="209" t="s">
        <v>8271</v>
      </c>
      <c r="I842" s="2"/>
      <c r="J842" s="210">
        <v>0</v>
      </c>
      <c r="K842" s="210">
        <v>0</v>
      </c>
      <c r="L842" s="210">
        <v>0</v>
      </c>
      <c r="M842" s="210">
        <v>0</v>
      </c>
      <c r="N842" s="210">
        <v>0</v>
      </c>
      <c r="O842" s="210">
        <v>0</v>
      </c>
      <c r="P842" s="210">
        <v>0</v>
      </c>
      <c r="Q842" s="210">
        <v>0</v>
      </c>
      <c r="R842" s="210">
        <v>0</v>
      </c>
      <c r="S842" s="210">
        <v>0</v>
      </c>
      <c r="T842" s="210">
        <v>0</v>
      </c>
      <c r="U842" s="210">
        <v>0</v>
      </c>
      <c r="V842" s="210">
        <v>0</v>
      </c>
      <c r="W842" s="210">
        <v>0</v>
      </c>
      <c r="X842" s="210">
        <v>0</v>
      </c>
      <c r="Y842" s="210">
        <v>0</v>
      </c>
      <c r="Z842" s="210">
        <v>0</v>
      </c>
      <c r="AA842" s="210">
        <v>0.3</v>
      </c>
      <c r="AB842" s="210">
        <v>0.3</v>
      </c>
      <c r="AC842" s="210">
        <v>0.3</v>
      </c>
      <c r="AD842" s="210">
        <v>0.3</v>
      </c>
      <c r="AE842" s="210">
        <v>0.3</v>
      </c>
      <c r="AF842" s="210">
        <v>0.3</v>
      </c>
      <c r="AG842" s="210">
        <v>0.3</v>
      </c>
      <c r="AH842" s="210">
        <v>0.3</v>
      </c>
      <c r="AI842" s="210">
        <v>0.3</v>
      </c>
      <c r="AJ842" s="210">
        <v>0.3</v>
      </c>
      <c r="AK842" s="210">
        <v>0.3</v>
      </c>
      <c r="AL842" s="210">
        <v>0.3</v>
      </c>
      <c r="AM842" s="210">
        <v>0.3</v>
      </c>
      <c r="AN842" s="210">
        <v>0.3</v>
      </c>
      <c r="AO842" s="210">
        <v>0.3</v>
      </c>
      <c r="AP842" s="210">
        <v>0.3</v>
      </c>
      <c r="AQ842" s="210">
        <v>0.3</v>
      </c>
      <c r="AR842" s="210">
        <v>0.3</v>
      </c>
      <c r="AS842" s="210">
        <v>0.3</v>
      </c>
      <c r="AT842" s="210">
        <v>0.3</v>
      </c>
      <c r="AU842" s="210">
        <v>0.3</v>
      </c>
      <c r="AV842" s="210">
        <v>0.3</v>
      </c>
      <c r="AW842" s="210">
        <v>0.3</v>
      </c>
      <c r="AX842" s="210">
        <v>0.3</v>
      </c>
      <c r="AY842" s="210">
        <v>0.3</v>
      </c>
      <c r="AZ842" s="210">
        <v>0.3</v>
      </c>
      <c r="BA842" s="210">
        <v>0.3</v>
      </c>
      <c r="BB842" s="210">
        <v>0.3</v>
      </c>
      <c r="BC842" s="210">
        <v>0.3</v>
      </c>
      <c r="BD842" s="210">
        <v>0.3</v>
      </c>
      <c r="BE842" s="210">
        <v>0.3</v>
      </c>
      <c r="BF842" s="210">
        <v>0.3</v>
      </c>
      <c r="BG842" s="210">
        <v>0.3</v>
      </c>
      <c r="BH842" s="210">
        <v>0.3</v>
      </c>
      <c r="BI842" s="210">
        <v>0.3</v>
      </c>
      <c r="BJ842" s="210">
        <v>0.3</v>
      </c>
      <c r="BK842" s="210">
        <v>0.3</v>
      </c>
      <c r="BL842" s="210">
        <v>0.3</v>
      </c>
      <c r="BM842" s="210">
        <v>0.3</v>
      </c>
      <c r="BN842" s="210">
        <v>0.3</v>
      </c>
      <c r="BO842" s="210">
        <v>0.3</v>
      </c>
      <c r="BP842" s="210">
        <v>0.3</v>
      </c>
      <c r="BQ842" s="210">
        <v>0.3</v>
      </c>
      <c r="BR842" s="210">
        <v>0.3</v>
      </c>
      <c r="BS842" s="210">
        <v>0.3</v>
      </c>
      <c r="BT842" s="210">
        <v>0.3</v>
      </c>
      <c r="BU842" s="210"/>
      <c r="BV842" s="210"/>
      <c r="BW842" s="210"/>
      <c r="BX842" s="210"/>
      <c r="BY842" s="210"/>
      <c r="BZ842" s="210"/>
      <c r="CA842" s="210"/>
      <c r="CB842" s="210"/>
      <c r="CC842" s="210"/>
      <c r="CD842" s="210"/>
      <c r="CE842" s="210"/>
      <c r="CF842" s="210"/>
      <c r="CG842" s="210"/>
      <c r="CH842" s="210"/>
      <c r="CI842" s="210"/>
      <c r="CJ842" s="210"/>
      <c r="CK842" s="210"/>
      <c r="CL842" s="210"/>
      <c r="CM842" s="210"/>
      <c r="CN842" s="210"/>
      <c r="CO842" s="210"/>
      <c r="CP842" s="210"/>
      <c r="CQ842" s="210"/>
      <c r="CR842" s="210"/>
      <c r="CS842" s="144" t="s">
        <v>547</v>
      </c>
      <c r="CT842" s="144"/>
    </row>
    <row r="843" spans="1:98" ht="15">
      <c r="A843" s="208" t="s">
        <v>8334</v>
      </c>
      <c r="B843" s="285" t="s">
        <v>23</v>
      </c>
      <c r="C843" s="209" t="s">
        <v>34</v>
      </c>
      <c r="D843" s="259"/>
      <c r="E843" s="209" t="s">
        <v>5163</v>
      </c>
      <c r="F843" s="209" t="s">
        <v>38</v>
      </c>
      <c r="G843" s="216" t="s">
        <v>35</v>
      </c>
      <c r="H843" s="209" t="s">
        <v>8271</v>
      </c>
      <c r="I843" s="2"/>
      <c r="J843" s="210">
        <v>0</v>
      </c>
      <c r="K843" s="210">
        <v>0</v>
      </c>
      <c r="L843" s="210">
        <v>0</v>
      </c>
      <c r="M843" s="210">
        <v>0</v>
      </c>
      <c r="N843" s="210">
        <v>0</v>
      </c>
      <c r="O843" s="210">
        <v>1</v>
      </c>
      <c r="P843" s="210">
        <v>2</v>
      </c>
      <c r="Q843" s="210">
        <v>2</v>
      </c>
      <c r="R843" s="210">
        <v>2</v>
      </c>
      <c r="S843" s="210">
        <v>2</v>
      </c>
      <c r="T843" s="210">
        <v>2</v>
      </c>
      <c r="U843" s="210">
        <v>2</v>
      </c>
      <c r="V843" s="210">
        <v>2</v>
      </c>
      <c r="W843" s="210">
        <v>2</v>
      </c>
      <c r="X843" s="210">
        <v>2</v>
      </c>
      <c r="Y843" s="210">
        <v>2</v>
      </c>
      <c r="Z843" s="210">
        <v>2</v>
      </c>
      <c r="AA843" s="210">
        <v>2</v>
      </c>
      <c r="AB843" s="210">
        <v>2</v>
      </c>
      <c r="AC843" s="210">
        <v>2</v>
      </c>
      <c r="AD843" s="210">
        <v>2</v>
      </c>
      <c r="AE843" s="210">
        <v>2</v>
      </c>
      <c r="AF843" s="210">
        <v>2</v>
      </c>
      <c r="AG843" s="210">
        <v>2</v>
      </c>
      <c r="AH843" s="210">
        <v>2</v>
      </c>
      <c r="AI843" s="210">
        <v>2</v>
      </c>
      <c r="AJ843" s="210">
        <v>2</v>
      </c>
      <c r="AK843" s="210">
        <v>2</v>
      </c>
      <c r="AL843" s="210">
        <v>2</v>
      </c>
      <c r="AM843" s="210">
        <v>2</v>
      </c>
      <c r="AN843" s="210">
        <v>2</v>
      </c>
      <c r="AO843" s="210">
        <v>2</v>
      </c>
      <c r="AP843" s="210">
        <v>2</v>
      </c>
      <c r="AQ843" s="210">
        <v>2</v>
      </c>
      <c r="AR843" s="210">
        <v>2</v>
      </c>
      <c r="AS843" s="210">
        <v>2</v>
      </c>
      <c r="AT843" s="210">
        <v>2</v>
      </c>
      <c r="AU843" s="210">
        <v>2</v>
      </c>
      <c r="AV843" s="210">
        <v>2</v>
      </c>
      <c r="AW843" s="210">
        <v>2</v>
      </c>
      <c r="AX843" s="210">
        <v>2</v>
      </c>
      <c r="AY843" s="210">
        <v>2</v>
      </c>
      <c r="AZ843" s="210">
        <v>2</v>
      </c>
      <c r="BA843" s="210">
        <v>2</v>
      </c>
      <c r="BB843" s="210">
        <v>2</v>
      </c>
      <c r="BC843" s="210">
        <v>2</v>
      </c>
      <c r="BD843" s="210">
        <v>2</v>
      </c>
      <c r="BE843" s="210">
        <v>2</v>
      </c>
      <c r="BF843" s="210">
        <v>2</v>
      </c>
      <c r="BG843" s="210">
        <v>2</v>
      </c>
      <c r="BH843" s="210">
        <v>2</v>
      </c>
      <c r="BI843" s="210">
        <v>2</v>
      </c>
      <c r="BJ843" s="210">
        <v>2</v>
      </c>
      <c r="BK843" s="210">
        <v>2</v>
      </c>
      <c r="BL843" s="210">
        <v>2</v>
      </c>
      <c r="BM843" s="210">
        <v>2</v>
      </c>
      <c r="BN843" s="210">
        <v>2</v>
      </c>
      <c r="BO843" s="210">
        <v>2</v>
      </c>
      <c r="BP843" s="210">
        <v>2</v>
      </c>
      <c r="BQ843" s="210">
        <v>2</v>
      </c>
      <c r="BR843" s="210">
        <v>2</v>
      </c>
      <c r="BS843" s="210">
        <v>2</v>
      </c>
      <c r="BT843" s="210">
        <v>2</v>
      </c>
      <c r="BU843" s="210"/>
      <c r="BV843" s="210"/>
      <c r="BW843" s="210"/>
      <c r="BX843" s="210"/>
      <c r="BY843" s="210"/>
      <c r="BZ843" s="210"/>
      <c r="CA843" s="210"/>
      <c r="CB843" s="210"/>
      <c r="CC843" s="210"/>
      <c r="CD843" s="210"/>
      <c r="CE843" s="210"/>
      <c r="CF843" s="210"/>
      <c r="CG843" s="210"/>
      <c r="CH843" s="210"/>
      <c r="CI843" s="210"/>
      <c r="CJ843" s="210"/>
      <c r="CK843" s="210"/>
      <c r="CL843" s="210"/>
      <c r="CM843" s="210"/>
      <c r="CN843" s="210"/>
      <c r="CO843" s="210"/>
      <c r="CP843" s="210"/>
      <c r="CQ843" s="210"/>
      <c r="CR843" s="210"/>
      <c r="CS843" s="144" t="s">
        <v>1199</v>
      </c>
      <c r="CT843" s="144"/>
    </row>
    <row r="844" spans="1:98" ht="15">
      <c r="A844" s="208" t="s">
        <v>8334</v>
      </c>
      <c r="B844" s="285" t="s">
        <v>23</v>
      </c>
      <c r="C844" s="209" t="s">
        <v>34</v>
      </c>
      <c r="D844" s="259"/>
      <c r="E844" s="209" t="s">
        <v>5169</v>
      </c>
      <c r="F844" s="209" t="s">
        <v>38</v>
      </c>
      <c r="G844" s="216" t="s">
        <v>35</v>
      </c>
      <c r="H844" s="209" t="s">
        <v>8271</v>
      </c>
      <c r="I844" s="2"/>
      <c r="J844" s="210">
        <v>0</v>
      </c>
      <c r="K844" s="210">
        <v>0</v>
      </c>
      <c r="L844" s="210">
        <v>0</v>
      </c>
      <c r="M844" s="210">
        <v>0</v>
      </c>
      <c r="N844" s="210">
        <v>0</v>
      </c>
      <c r="O844" s="210">
        <v>0</v>
      </c>
      <c r="P844" s="210">
        <v>0</v>
      </c>
      <c r="Q844" s="210">
        <v>0</v>
      </c>
      <c r="R844" s="210">
        <v>0</v>
      </c>
      <c r="S844" s="210">
        <v>0</v>
      </c>
      <c r="T844" s="210">
        <v>1</v>
      </c>
      <c r="U844" s="210">
        <v>1</v>
      </c>
      <c r="V844" s="210">
        <v>1</v>
      </c>
      <c r="W844" s="210">
        <v>2</v>
      </c>
      <c r="X844" s="210">
        <v>3</v>
      </c>
      <c r="Y844" s="210">
        <v>4</v>
      </c>
      <c r="Z844" s="210">
        <v>5</v>
      </c>
      <c r="AA844" s="210">
        <v>6.4</v>
      </c>
      <c r="AB844" s="210">
        <v>6.4</v>
      </c>
      <c r="AC844" s="210">
        <v>6.4</v>
      </c>
      <c r="AD844" s="210">
        <v>6.4</v>
      </c>
      <c r="AE844" s="210">
        <v>6.4</v>
      </c>
      <c r="AF844" s="210">
        <v>6.4</v>
      </c>
      <c r="AG844" s="210">
        <v>6.4</v>
      </c>
      <c r="AH844" s="210">
        <v>6.4</v>
      </c>
      <c r="AI844" s="210">
        <v>6.4</v>
      </c>
      <c r="AJ844" s="210">
        <v>6.4</v>
      </c>
      <c r="AK844" s="210">
        <v>6.4</v>
      </c>
      <c r="AL844" s="210">
        <v>6.4</v>
      </c>
      <c r="AM844" s="210">
        <v>6.4</v>
      </c>
      <c r="AN844" s="210">
        <v>6.4</v>
      </c>
      <c r="AO844" s="210">
        <v>6.4</v>
      </c>
      <c r="AP844" s="210">
        <v>6.4</v>
      </c>
      <c r="AQ844" s="210">
        <v>6.4</v>
      </c>
      <c r="AR844" s="210">
        <v>6.4</v>
      </c>
      <c r="AS844" s="210">
        <v>6.4</v>
      </c>
      <c r="AT844" s="210">
        <v>6.4</v>
      </c>
      <c r="AU844" s="210">
        <v>6.4</v>
      </c>
      <c r="AV844" s="210">
        <v>6.4</v>
      </c>
      <c r="AW844" s="210">
        <v>6.4</v>
      </c>
      <c r="AX844" s="210">
        <v>6.4</v>
      </c>
      <c r="AY844" s="210">
        <v>6.4</v>
      </c>
      <c r="AZ844" s="210">
        <v>6.4</v>
      </c>
      <c r="BA844" s="210">
        <v>6.4</v>
      </c>
      <c r="BB844" s="210">
        <v>6.4</v>
      </c>
      <c r="BC844" s="210">
        <v>6.4</v>
      </c>
      <c r="BD844" s="210">
        <v>6.4</v>
      </c>
      <c r="BE844" s="210">
        <v>6.4</v>
      </c>
      <c r="BF844" s="210">
        <v>6.4</v>
      </c>
      <c r="BG844" s="210">
        <v>6.4</v>
      </c>
      <c r="BH844" s="210">
        <v>6.4</v>
      </c>
      <c r="BI844" s="210">
        <v>6.4</v>
      </c>
      <c r="BJ844" s="210">
        <v>6.4</v>
      </c>
      <c r="BK844" s="210">
        <v>6.4</v>
      </c>
      <c r="BL844" s="210">
        <v>6.4</v>
      </c>
      <c r="BM844" s="210">
        <v>6.4</v>
      </c>
      <c r="BN844" s="210">
        <v>6.4</v>
      </c>
      <c r="BO844" s="210">
        <v>6.4</v>
      </c>
      <c r="BP844" s="210">
        <v>6.4</v>
      </c>
      <c r="BQ844" s="210">
        <v>6.4</v>
      </c>
      <c r="BR844" s="210">
        <v>6.4</v>
      </c>
      <c r="BS844" s="210">
        <v>6.4</v>
      </c>
      <c r="BT844" s="210">
        <v>6.4</v>
      </c>
      <c r="BU844" s="210"/>
      <c r="BV844" s="210"/>
      <c r="BW844" s="210"/>
      <c r="BX844" s="210"/>
      <c r="BY844" s="210"/>
      <c r="BZ844" s="210"/>
      <c r="CA844" s="210"/>
      <c r="CB844" s="210"/>
      <c r="CC844" s="210"/>
      <c r="CD844" s="210"/>
      <c r="CE844" s="210"/>
      <c r="CF844" s="210"/>
      <c r="CG844" s="210"/>
      <c r="CH844" s="210"/>
      <c r="CI844" s="210"/>
      <c r="CJ844" s="210"/>
      <c r="CK844" s="210"/>
      <c r="CL844" s="210"/>
      <c r="CM844" s="210"/>
      <c r="CN844" s="210"/>
      <c r="CO844" s="210"/>
      <c r="CP844" s="210"/>
      <c r="CQ844" s="210"/>
      <c r="CR844" s="210"/>
      <c r="CS844" s="144" t="s">
        <v>1199</v>
      </c>
      <c r="CT844" s="144"/>
    </row>
    <row r="845" spans="1:98" ht="15">
      <c r="A845" s="208" t="s">
        <v>8334</v>
      </c>
      <c r="B845" s="285" t="s">
        <v>23</v>
      </c>
      <c r="C845" s="209" t="s">
        <v>34</v>
      </c>
      <c r="D845" s="259"/>
      <c r="E845" s="209" t="s">
        <v>5166</v>
      </c>
      <c r="F845" s="209" t="s">
        <v>38</v>
      </c>
      <c r="G845" s="216" t="s">
        <v>35</v>
      </c>
      <c r="H845" s="209" t="s">
        <v>8271</v>
      </c>
      <c r="I845" s="2"/>
      <c r="J845" s="210">
        <v>0</v>
      </c>
      <c r="K845" s="210">
        <v>0</v>
      </c>
      <c r="L845" s="210">
        <v>0</v>
      </c>
      <c r="M845" s="210">
        <v>0</v>
      </c>
      <c r="N845" s="210">
        <v>0</v>
      </c>
      <c r="O845" s="210">
        <v>0</v>
      </c>
      <c r="P845" s="210">
        <v>0</v>
      </c>
      <c r="Q845" s="210">
        <v>0</v>
      </c>
      <c r="R845" s="210">
        <v>0</v>
      </c>
      <c r="S845" s="210">
        <v>0</v>
      </c>
      <c r="T845" s="210">
        <v>0</v>
      </c>
      <c r="U845" s="210">
        <v>0</v>
      </c>
      <c r="V845" s="210">
        <v>0</v>
      </c>
      <c r="W845" s="210">
        <v>0</v>
      </c>
      <c r="X845" s="210">
        <v>0</v>
      </c>
      <c r="Y845" s="210">
        <v>0</v>
      </c>
      <c r="Z845" s="210">
        <v>0</v>
      </c>
      <c r="AA845" s="210">
        <v>0.1</v>
      </c>
      <c r="AB845" s="210">
        <v>0.1</v>
      </c>
      <c r="AC845" s="210">
        <v>0.1</v>
      </c>
      <c r="AD845" s="210">
        <v>0.1</v>
      </c>
      <c r="AE845" s="210">
        <v>0.1</v>
      </c>
      <c r="AF845" s="210">
        <v>0.1</v>
      </c>
      <c r="AG845" s="210">
        <v>0.1</v>
      </c>
      <c r="AH845" s="210">
        <v>0.1</v>
      </c>
      <c r="AI845" s="210">
        <v>0.1</v>
      </c>
      <c r="AJ845" s="210">
        <v>0.1</v>
      </c>
      <c r="AK845" s="210">
        <v>0.1</v>
      </c>
      <c r="AL845" s="210">
        <v>0.1</v>
      </c>
      <c r="AM845" s="210">
        <v>0.1</v>
      </c>
      <c r="AN845" s="210">
        <v>0.1</v>
      </c>
      <c r="AO845" s="210">
        <v>0.1</v>
      </c>
      <c r="AP845" s="210">
        <v>0.1</v>
      </c>
      <c r="AQ845" s="210">
        <v>0.1</v>
      </c>
      <c r="AR845" s="210">
        <v>0.1</v>
      </c>
      <c r="AS845" s="210">
        <v>0.1</v>
      </c>
      <c r="AT845" s="210">
        <v>0.1</v>
      </c>
      <c r="AU845" s="210">
        <v>0.1</v>
      </c>
      <c r="AV845" s="210">
        <v>0.1</v>
      </c>
      <c r="AW845" s="210">
        <v>0.1</v>
      </c>
      <c r="AX845" s="210">
        <v>0.1</v>
      </c>
      <c r="AY845" s="210">
        <v>0.1</v>
      </c>
      <c r="AZ845" s="210">
        <v>0.1</v>
      </c>
      <c r="BA845" s="210">
        <v>0.1</v>
      </c>
      <c r="BB845" s="210">
        <v>0.1</v>
      </c>
      <c r="BC845" s="210">
        <v>0.1</v>
      </c>
      <c r="BD845" s="210">
        <v>0.1</v>
      </c>
      <c r="BE845" s="210">
        <v>0.1</v>
      </c>
      <c r="BF845" s="210">
        <v>0.1</v>
      </c>
      <c r="BG845" s="210">
        <v>0.1</v>
      </c>
      <c r="BH845" s="210">
        <v>0.1</v>
      </c>
      <c r="BI845" s="210">
        <v>0.1</v>
      </c>
      <c r="BJ845" s="210">
        <v>0.1</v>
      </c>
      <c r="BK845" s="210">
        <v>0.1</v>
      </c>
      <c r="BL845" s="210">
        <v>0.1</v>
      </c>
      <c r="BM845" s="210">
        <v>0.1</v>
      </c>
      <c r="BN845" s="210">
        <v>0.1</v>
      </c>
      <c r="BO845" s="210">
        <v>0.1</v>
      </c>
      <c r="BP845" s="210">
        <v>0.1</v>
      </c>
      <c r="BQ845" s="210">
        <v>0.1</v>
      </c>
      <c r="BR845" s="210">
        <v>0.1</v>
      </c>
      <c r="BS845" s="210">
        <v>0.1</v>
      </c>
      <c r="BT845" s="210">
        <v>0.1</v>
      </c>
      <c r="BU845" s="210"/>
      <c r="BV845" s="210"/>
      <c r="BW845" s="210"/>
      <c r="BX845" s="210"/>
      <c r="BY845" s="210"/>
      <c r="BZ845" s="210"/>
      <c r="CA845" s="210"/>
      <c r="CB845" s="210"/>
      <c r="CC845" s="210"/>
      <c r="CD845" s="210"/>
      <c r="CE845" s="210"/>
      <c r="CF845" s="210"/>
      <c r="CG845" s="210"/>
      <c r="CH845" s="210"/>
      <c r="CI845" s="210"/>
      <c r="CJ845" s="210"/>
      <c r="CK845" s="210"/>
      <c r="CL845" s="210"/>
      <c r="CM845" s="210"/>
      <c r="CN845" s="210"/>
      <c r="CO845" s="210"/>
      <c r="CP845" s="210"/>
      <c r="CQ845" s="210"/>
      <c r="CR845" s="210"/>
      <c r="CS845" s="144" t="s">
        <v>1199</v>
      </c>
      <c r="CT845" s="144"/>
    </row>
    <row r="846" spans="1:98" ht="15">
      <c r="A846" s="208" t="s">
        <v>8334</v>
      </c>
      <c r="B846" s="285" t="s">
        <v>23</v>
      </c>
      <c r="C846" s="209" t="s">
        <v>34</v>
      </c>
      <c r="D846" s="259"/>
      <c r="E846" s="209" t="s">
        <v>5165</v>
      </c>
      <c r="F846" s="209" t="s">
        <v>38</v>
      </c>
      <c r="G846" s="216" t="s">
        <v>35</v>
      </c>
      <c r="H846" s="209" t="s">
        <v>8271</v>
      </c>
      <c r="I846" s="2"/>
      <c r="J846" s="210">
        <v>0</v>
      </c>
      <c r="K846" s="210">
        <v>0</v>
      </c>
      <c r="L846" s="210">
        <v>0</v>
      </c>
      <c r="M846" s="210">
        <v>0</v>
      </c>
      <c r="N846" s="210">
        <v>0</v>
      </c>
      <c r="O846" s="210">
        <v>0</v>
      </c>
      <c r="P846" s="210">
        <v>0</v>
      </c>
      <c r="Q846" s="210">
        <v>0</v>
      </c>
      <c r="R846" s="210">
        <v>0</v>
      </c>
      <c r="S846" s="210">
        <v>0</v>
      </c>
      <c r="T846" s="210">
        <v>1</v>
      </c>
      <c r="U846" s="210">
        <v>2</v>
      </c>
      <c r="V846" s="210">
        <v>3</v>
      </c>
      <c r="W846" s="210">
        <v>3</v>
      </c>
      <c r="X846" s="210">
        <v>5</v>
      </c>
      <c r="Y846" s="210">
        <v>5</v>
      </c>
      <c r="Z846" s="210">
        <v>5</v>
      </c>
      <c r="AA846" s="210">
        <v>5</v>
      </c>
      <c r="AB846" s="210">
        <v>5</v>
      </c>
      <c r="AC846" s="210">
        <v>5</v>
      </c>
      <c r="AD846" s="210">
        <v>5</v>
      </c>
      <c r="AE846" s="210">
        <v>5</v>
      </c>
      <c r="AF846" s="210">
        <v>5</v>
      </c>
      <c r="AG846" s="210">
        <v>5</v>
      </c>
      <c r="AH846" s="210">
        <v>5</v>
      </c>
      <c r="AI846" s="210">
        <v>5</v>
      </c>
      <c r="AJ846" s="210">
        <v>5</v>
      </c>
      <c r="AK846" s="210">
        <v>5</v>
      </c>
      <c r="AL846" s="210">
        <v>5</v>
      </c>
      <c r="AM846" s="210">
        <v>5</v>
      </c>
      <c r="AN846" s="210">
        <v>5</v>
      </c>
      <c r="AO846" s="210">
        <v>5</v>
      </c>
      <c r="AP846" s="210">
        <v>5</v>
      </c>
      <c r="AQ846" s="210">
        <v>5</v>
      </c>
      <c r="AR846" s="210">
        <v>5</v>
      </c>
      <c r="AS846" s="210">
        <v>5</v>
      </c>
      <c r="AT846" s="210">
        <v>5</v>
      </c>
      <c r="AU846" s="210">
        <v>5</v>
      </c>
      <c r="AV846" s="210">
        <v>5</v>
      </c>
      <c r="AW846" s="210">
        <v>5</v>
      </c>
      <c r="AX846" s="210">
        <v>5</v>
      </c>
      <c r="AY846" s="210">
        <v>5</v>
      </c>
      <c r="AZ846" s="210">
        <v>5</v>
      </c>
      <c r="BA846" s="210">
        <v>5</v>
      </c>
      <c r="BB846" s="210">
        <v>5</v>
      </c>
      <c r="BC846" s="210">
        <v>5</v>
      </c>
      <c r="BD846" s="210">
        <v>5</v>
      </c>
      <c r="BE846" s="210">
        <v>5</v>
      </c>
      <c r="BF846" s="210">
        <v>5</v>
      </c>
      <c r="BG846" s="210">
        <v>5</v>
      </c>
      <c r="BH846" s="210">
        <v>5</v>
      </c>
      <c r="BI846" s="210">
        <v>5</v>
      </c>
      <c r="BJ846" s="210">
        <v>5</v>
      </c>
      <c r="BK846" s="210">
        <v>5</v>
      </c>
      <c r="BL846" s="210">
        <v>5</v>
      </c>
      <c r="BM846" s="210">
        <v>5</v>
      </c>
      <c r="BN846" s="210">
        <v>5</v>
      </c>
      <c r="BO846" s="210">
        <v>5</v>
      </c>
      <c r="BP846" s="210">
        <v>5</v>
      </c>
      <c r="BQ846" s="210">
        <v>5</v>
      </c>
      <c r="BR846" s="210">
        <v>5</v>
      </c>
      <c r="BS846" s="210">
        <v>5</v>
      </c>
      <c r="BT846" s="210">
        <v>5</v>
      </c>
      <c r="BU846" s="210"/>
      <c r="BV846" s="210"/>
      <c r="BW846" s="210"/>
      <c r="BX846" s="210"/>
      <c r="BY846" s="210"/>
      <c r="BZ846" s="210"/>
      <c r="CA846" s="210"/>
      <c r="CB846" s="210"/>
      <c r="CC846" s="210"/>
      <c r="CD846" s="210"/>
      <c r="CE846" s="210"/>
      <c r="CF846" s="210"/>
      <c r="CG846" s="210"/>
      <c r="CH846" s="210"/>
      <c r="CI846" s="210"/>
      <c r="CJ846" s="210"/>
      <c r="CK846" s="210"/>
      <c r="CL846" s="210"/>
      <c r="CM846" s="210"/>
      <c r="CN846" s="210"/>
      <c r="CO846" s="210"/>
      <c r="CP846" s="210"/>
      <c r="CQ846" s="210"/>
      <c r="CR846" s="210"/>
      <c r="CS846" s="144" t="s">
        <v>1199</v>
      </c>
      <c r="CT846" s="144"/>
    </row>
    <row r="847" spans="1:98" ht="15">
      <c r="A847" s="208" t="s">
        <v>8334</v>
      </c>
      <c r="B847" s="285" t="s">
        <v>23</v>
      </c>
      <c r="C847" s="209" t="s">
        <v>34</v>
      </c>
      <c r="D847" s="259"/>
      <c r="E847" s="209" t="s">
        <v>5168</v>
      </c>
      <c r="F847" s="209" t="s">
        <v>38</v>
      </c>
      <c r="G847" s="216" t="s">
        <v>35</v>
      </c>
      <c r="H847" s="209" t="s">
        <v>8271</v>
      </c>
      <c r="I847" s="2"/>
      <c r="J847" s="210">
        <v>0</v>
      </c>
      <c r="K847" s="210">
        <v>0</v>
      </c>
      <c r="L847" s="210">
        <v>0</v>
      </c>
      <c r="M847" s="210">
        <v>0</v>
      </c>
      <c r="N847" s="210">
        <v>0</v>
      </c>
      <c r="O847" s="210">
        <v>0</v>
      </c>
      <c r="P847" s="210">
        <v>0</v>
      </c>
      <c r="Q847" s="210">
        <v>0</v>
      </c>
      <c r="R847" s="210">
        <v>0</v>
      </c>
      <c r="S847" s="210">
        <v>0</v>
      </c>
      <c r="T847" s="210">
        <v>0.5</v>
      </c>
      <c r="U847" s="210">
        <v>0.5</v>
      </c>
      <c r="V847" s="210">
        <v>0.5</v>
      </c>
      <c r="W847" s="210">
        <v>0.5</v>
      </c>
      <c r="X847" s="210">
        <v>0.5</v>
      </c>
      <c r="Y847" s="210">
        <v>0.5</v>
      </c>
      <c r="Z847" s="210">
        <v>0.5</v>
      </c>
      <c r="AA847" s="210">
        <v>0.5</v>
      </c>
      <c r="AB847" s="210">
        <v>0.5</v>
      </c>
      <c r="AC847" s="210">
        <v>0.5</v>
      </c>
      <c r="AD847" s="210">
        <v>0.5</v>
      </c>
      <c r="AE847" s="210">
        <v>0.5</v>
      </c>
      <c r="AF847" s="210">
        <v>0.5</v>
      </c>
      <c r="AG847" s="210">
        <v>0.5</v>
      </c>
      <c r="AH847" s="210">
        <v>0.5</v>
      </c>
      <c r="AI847" s="210">
        <v>0.5</v>
      </c>
      <c r="AJ847" s="210">
        <v>0.5</v>
      </c>
      <c r="AK847" s="210">
        <v>0.5</v>
      </c>
      <c r="AL847" s="210">
        <v>0.5</v>
      </c>
      <c r="AM847" s="210">
        <v>0.5</v>
      </c>
      <c r="AN847" s="210">
        <v>0.5</v>
      </c>
      <c r="AO847" s="210">
        <v>0.5</v>
      </c>
      <c r="AP847" s="210">
        <v>0.5</v>
      </c>
      <c r="AQ847" s="210">
        <v>0.5</v>
      </c>
      <c r="AR847" s="210">
        <v>0.5</v>
      </c>
      <c r="AS847" s="210">
        <v>0.5</v>
      </c>
      <c r="AT847" s="210">
        <v>0.5</v>
      </c>
      <c r="AU847" s="210">
        <v>0.5</v>
      </c>
      <c r="AV847" s="210">
        <v>0.5</v>
      </c>
      <c r="AW847" s="210">
        <v>0.5</v>
      </c>
      <c r="AX847" s="210">
        <v>0.5</v>
      </c>
      <c r="AY847" s="210">
        <v>0.5</v>
      </c>
      <c r="AZ847" s="210">
        <v>0.5</v>
      </c>
      <c r="BA847" s="210">
        <v>0.5</v>
      </c>
      <c r="BB847" s="210">
        <v>0.5</v>
      </c>
      <c r="BC847" s="210">
        <v>0.5</v>
      </c>
      <c r="BD847" s="210">
        <v>0.5</v>
      </c>
      <c r="BE847" s="210">
        <v>0.5</v>
      </c>
      <c r="BF847" s="210">
        <v>0.5</v>
      </c>
      <c r="BG847" s="210">
        <v>0.5</v>
      </c>
      <c r="BH847" s="210">
        <v>0.5</v>
      </c>
      <c r="BI847" s="210">
        <v>0.5</v>
      </c>
      <c r="BJ847" s="210">
        <v>0.5</v>
      </c>
      <c r="BK847" s="210">
        <v>0.5</v>
      </c>
      <c r="BL847" s="210">
        <v>0.5</v>
      </c>
      <c r="BM847" s="210">
        <v>0.5</v>
      </c>
      <c r="BN847" s="210">
        <v>0.5</v>
      </c>
      <c r="BO847" s="210">
        <v>0.5</v>
      </c>
      <c r="BP847" s="210">
        <v>0.5</v>
      </c>
      <c r="BQ847" s="210">
        <v>0.5</v>
      </c>
      <c r="BR847" s="210">
        <v>0.5</v>
      </c>
      <c r="BS847" s="210">
        <v>0.5</v>
      </c>
      <c r="BT847" s="210">
        <v>0.5</v>
      </c>
      <c r="BU847" s="210"/>
      <c r="BV847" s="210"/>
      <c r="BW847" s="210"/>
      <c r="BX847" s="210"/>
      <c r="BY847" s="210"/>
      <c r="BZ847" s="210"/>
      <c r="CA847" s="210"/>
      <c r="CB847" s="210"/>
      <c r="CC847" s="210"/>
      <c r="CD847" s="210"/>
      <c r="CE847" s="210"/>
      <c r="CF847" s="210"/>
      <c r="CG847" s="210"/>
      <c r="CH847" s="210"/>
      <c r="CI847" s="210"/>
      <c r="CJ847" s="210"/>
      <c r="CK847" s="210"/>
      <c r="CL847" s="210"/>
      <c r="CM847" s="210"/>
      <c r="CN847" s="210"/>
      <c r="CO847" s="210"/>
      <c r="CP847" s="210"/>
      <c r="CQ847" s="210"/>
      <c r="CR847" s="210"/>
      <c r="CS847" s="144" t="s">
        <v>1199</v>
      </c>
      <c r="CT847" s="144"/>
    </row>
    <row r="848" spans="1:98" ht="15">
      <c r="A848" s="208" t="s">
        <v>8334</v>
      </c>
      <c r="B848" s="285" t="s">
        <v>1356</v>
      </c>
      <c r="C848" s="209" t="s">
        <v>1357</v>
      </c>
      <c r="D848" s="259"/>
      <c r="E848" s="209" t="s">
        <v>6607</v>
      </c>
      <c r="F848" s="209" t="s">
        <v>38</v>
      </c>
      <c r="G848" s="216" t="s">
        <v>35</v>
      </c>
      <c r="H848" s="209" t="s">
        <v>8271</v>
      </c>
      <c r="I848" s="2"/>
      <c r="J848" s="210"/>
      <c r="K848" s="210"/>
      <c r="L848" s="210"/>
      <c r="M848" s="210"/>
      <c r="N848" s="210"/>
      <c r="O848" s="210"/>
      <c r="P848" s="210"/>
      <c r="Q848" s="210"/>
      <c r="R848" s="210">
        <v>6</v>
      </c>
      <c r="S848" s="210">
        <v>6</v>
      </c>
      <c r="T848" s="210">
        <v>6</v>
      </c>
      <c r="U848" s="210">
        <v>6</v>
      </c>
      <c r="V848" s="210">
        <v>6</v>
      </c>
      <c r="W848" s="210">
        <v>6</v>
      </c>
      <c r="X848" s="210">
        <v>6</v>
      </c>
      <c r="Y848" s="210">
        <v>6</v>
      </c>
      <c r="Z848" s="210">
        <v>6</v>
      </c>
      <c r="AA848" s="210">
        <v>6</v>
      </c>
      <c r="AB848" s="210">
        <v>6</v>
      </c>
      <c r="AC848" s="210">
        <v>6</v>
      </c>
      <c r="AD848" s="210">
        <v>6</v>
      </c>
      <c r="AE848" s="210">
        <v>6</v>
      </c>
      <c r="AF848" s="210">
        <v>6</v>
      </c>
      <c r="AG848" s="210">
        <v>6</v>
      </c>
      <c r="AH848" s="210">
        <v>6</v>
      </c>
      <c r="AI848" s="210">
        <v>6</v>
      </c>
      <c r="AJ848" s="210">
        <v>6</v>
      </c>
      <c r="AK848" s="210">
        <v>6</v>
      </c>
      <c r="AL848" s="210">
        <v>6</v>
      </c>
      <c r="AM848" s="210">
        <v>6</v>
      </c>
      <c r="AN848" s="210">
        <v>6</v>
      </c>
      <c r="AO848" s="210">
        <v>6</v>
      </c>
      <c r="AP848" s="210">
        <v>6</v>
      </c>
      <c r="AQ848" s="210">
        <v>6</v>
      </c>
      <c r="AR848" s="210">
        <v>6</v>
      </c>
      <c r="AS848" s="210">
        <v>6</v>
      </c>
      <c r="AT848" s="210">
        <v>6</v>
      </c>
      <c r="AU848" s="210">
        <v>6</v>
      </c>
      <c r="AV848" s="210">
        <v>6</v>
      </c>
      <c r="AW848" s="210">
        <v>6</v>
      </c>
      <c r="AX848" s="210">
        <v>6</v>
      </c>
      <c r="AY848" s="210">
        <v>6</v>
      </c>
      <c r="AZ848" s="210">
        <v>6</v>
      </c>
      <c r="BA848" s="210">
        <v>6</v>
      </c>
      <c r="BB848" s="210">
        <v>6</v>
      </c>
      <c r="BC848" s="210">
        <v>6</v>
      </c>
      <c r="BD848" s="210">
        <v>6</v>
      </c>
      <c r="BE848" s="210">
        <v>6</v>
      </c>
      <c r="BF848" s="210">
        <v>6</v>
      </c>
      <c r="BG848" s="210">
        <v>6</v>
      </c>
      <c r="BH848" s="210">
        <v>6</v>
      </c>
      <c r="BI848" s="210">
        <v>6</v>
      </c>
      <c r="BJ848" s="210">
        <v>6</v>
      </c>
      <c r="BK848" s="210">
        <v>6</v>
      </c>
      <c r="BL848" s="210">
        <v>6</v>
      </c>
      <c r="BM848" s="210">
        <v>6</v>
      </c>
      <c r="BN848" s="210">
        <v>6</v>
      </c>
      <c r="BO848" s="210">
        <v>6</v>
      </c>
      <c r="BP848" s="210">
        <v>6</v>
      </c>
      <c r="BQ848" s="210">
        <v>6</v>
      </c>
      <c r="BR848" s="210">
        <v>6</v>
      </c>
      <c r="BS848" s="210">
        <v>6</v>
      </c>
      <c r="BT848" s="210">
        <v>6</v>
      </c>
      <c r="BU848" s="210"/>
      <c r="BV848" s="210"/>
      <c r="BW848" s="210"/>
      <c r="BX848" s="210"/>
      <c r="BY848" s="210"/>
      <c r="BZ848" s="210"/>
      <c r="CA848" s="210"/>
      <c r="CB848" s="210"/>
      <c r="CC848" s="210"/>
      <c r="CD848" s="210"/>
      <c r="CE848" s="210"/>
      <c r="CF848" s="210"/>
      <c r="CG848" s="210"/>
      <c r="CH848" s="210"/>
      <c r="CI848" s="210"/>
      <c r="CJ848" s="210"/>
      <c r="CK848" s="210"/>
      <c r="CL848" s="210"/>
      <c r="CM848" s="210"/>
      <c r="CN848" s="210"/>
      <c r="CO848" s="210"/>
      <c r="CP848" s="210"/>
      <c r="CQ848" s="210"/>
      <c r="CR848" s="210"/>
      <c r="CS848" s="144" t="s">
        <v>2007</v>
      </c>
      <c r="CT848" s="144"/>
    </row>
    <row r="849" spans="1:98" ht="15">
      <c r="A849" s="208" t="s">
        <v>8334</v>
      </c>
      <c r="B849" s="285" t="s">
        <v>157</v>
      </c>
      <c r="C849" s="209" t="s">
        <v>158</v>
      </c>
      <c r="D849" s="259"/>
      <c r="E849" s="209" t="s">
        <v>2605</v>
      </c>
      <c r="F849" s="209" t="s">
        <v>1704</v>
      </c>
      <c r="G849" s="216" t="s">
        <v>35</v>
      </c>
      <c r="H849" s="209" t="s">
        <v>8271</v>
      </c>
      <c r="I849" s="2" t="s">
        <v>8266</v>
      </c>
      <c r="J849" s="210">
        <v>0</v>
      </c>
      <c r="K849" s="210">
        <v>0</v>
      </c>
      <c r="L849" s="210">
        <v>0</v>
      </c>
      <c r="M849" s="210">
        <v>0</v>
      </c>
      <c r="N849" s="210">
        <v>0</v>
      </c>
      <c r="O849" s="210">
        <v>0</v>
      </c>
      <c r="P849" s="210">
        <v>0</v>
      </c>
      <c r="Q849" s="210">
        <v>1.0945099213716098E-2</v>
      </c>
      <c r="R849" s="210">
        <v>1.0945099213716098E-2</v>
      </c>
      <c r="S849" s="210">
        <v>1.0945099213716098E-2</v>
      </c>
      <c r="T849" s="210">
        <v>1.0945099213716098E-2</v>
      </c>
      <c r="U849" s="210">
        <v>1.0945099213716098E-2</v>
      </c>
      <c r="V849" s="210">
        <v>1.0945099213716098E-2</v>
      </c>
      <c r="W849" s="210">
        <v>1.0945099213716098E-2</v>
      </c>
      <c r="X849" s="210">
        <v>1.0945099213716098E-2</v>
      </c>
      <c r="Y849" s="210">
        <v>1.0945099213716098E-2</v>
      </c>
      <c r="Z849" s="210">
        <v>1.0945099213716098E-2</v>
      </c>
      <c r="AA849" s="210">
        <v>1.0945099213716098E-2</v>
      </c>
      <c r="AB849" s="210">
        <v>1.0945099213716098E-2</v>
      </c>
      <c r="AC849" s="210">
        <v>1.0945099213716098E-2</v>
      </c>
      <c r="AD849" s="210">
        <v>1.0945099213716098E-2</v>
      </c>
      <c r="AE849" s="210">
        <v>1.0945099213716098E-2</v>
      </c>
      <c r="AF849" s="210">
        <v>1.0945099213716098E-2</v>
      </c>
      <c r="AG849" s="210">
        <v>1.0945099213716098E-2</v>
      </c>
      <c r="AH849" s="210">
        <v>1.0945099213716098E-2</v>
      </c>
      <c r="AI849" s="210">
        <v>1.0945099213716098E-2</v>
      </c>
      <c r="AJ849" s="210">
        <v>1.0945099213716098E-2</v>
      </c>
      <c r="AK849" s="210">
        <v>1.0945099213716098E-2</v>
      </c>
      <c r="AL849" s="210">
        <v>1.0945099213716098E-2</v>
      </c>
      <c r="AM849" s="210">
        <v>1.0945099213716098E-2</v>
      </c>
      <c r="AN849" s="210">
        <v>1.0945099213716098E-2</v>
      </c>
      <c r="AO849" s="210">
        <v>1.0945099213716098E-2</v>
      </c>
      <c r="AP849" s="210">
        <v>1.0945099213716098E-2</v>
      </c>
      <c r="AQ849" s="210">
        <v>1.0945099213716098E-2</v>
      </c>
      <c r="AR849" s="210">
        <v>1.0945099213716098E-2</v>
      </c>
      <c r="AS849" s="210">
        <v>1.0945099213716098E-2</v>
      </c>
      <c r="AT849" s="210">
        <v>1.0945099213716098E-2</v>
      </c>
      <c r="AU849" s="210">
        <v>1.0945099213716098E-2</v>
      </c>
      <c r="AV849" s="210">
        <v>1.0945099213716098E-2</v>
      </c>
      <c r="AW849" s="210">
        <v>1.0945099213716098E-2</v>
      </c>
      <c r="AX849" s="210">
        <v>1.0945099213716098E-2</v>
      </c>
      <c r="AY849" s="210">
        <v>1.0945099213716098E-2</v>
      </c>
      <c r="AZ849" s="210">
        <v>1.0945099213716098E-2</v>
      </c>
      <c r="BA849" s="210">
        <v>1.0945099213716098E-2</v>
      </c>
      <c r="BB849" s="210">
        <v>1.0945099213716098E-2</v>
      </c>
      <c r="BC849" s="210">
        <v>1.0945099213716098E-2</v>
      </c>
      <c r="BD849" s="210">
        <v>1.0945099213716098E-2</v>
      </c>
      <c r="BE849" s="210">
        <v>1.0945099213716098E-2</v>
      </c>
      <c r="BF849" s="210">
        <v>1.0945099213716098E-2</v>
      </c>
      <c r="BG849" s="210">
        <v>1.0945099213716098E-2</v>
      </c>
      <c r="BH849" s="210">
        <v>1.0945099213716098E-2</v>
      </c>
      <c r="BI849" s="210">
        <v>1.0945099213716098E-2</v>
      </c>
      <c r="BJ849" s="210">
        <v>1.0945099213716098E-2</v>
      </c>
      <c r="BK849" s="210">
        <v>1.0945099213716098E-2</v>
      </c>
      <c r="BL849" s="210">
        <v>1.0945099213716098E-2</v>
      </c>
      <c r="BM849" s="210">
        <v>1.0945099213716098E-2</v>
      </c>
      <c r="BN849" s="210">
        <v>1.0945099213716098E-2</v>
      </c>
      <c r="BO849" s="210">
        <v>1.0945099213716098E-2</v>
      </c>
      <c r="BP849" s="210">
        <v>1.0945099213716098E-2</v>
      </c>
      <c r="BQ849" s="210">
        <v>1.0945099213716098E-2</v>
      </c>
      <c r="BR849" s="210">
        <v>1.0945099213716098E-2</v>
      </c>
      <c r="BS849" s="210">
        <v>1.0945099213716098E-2</v>
      </c>
      <c r="BT849" s="210">
        <v>1.0945099213716098E-2</v>
      </c>
      <c r="BU849" s="210"/>
      <c r="BV849" s="210"/>
      <c r="BW849" s="210"/>
      <c r="BX849" s="210"/>
      <c r="BY849" s="210"/>
      <c r="BZ849" s="210"/>
      <c r="CA849" s="210"/>
      <c r="CB849" s="210"/>
      <c r="CC849" s="210"/>
      <c r="CD849" s="210"/>
      <c r="CE849" s="210"/>
      <c r="CF849" s="210"/>
      <c r="CG849" s="210"/>
      <c r="CH849" s="210"/>
      <c r="CI849" s="210"/>
      <c r="CJ849" s="210"/>
      <c r="CK849" s="210"/>
      <c r="CL849" s="210"/>
      <c r="CM849" s="210"/>
      <c r="CN849" s="210"/>
      <c r="CO849" s="210"/>
      <c r="CP849" s="210"/>
      <c r="CQ849" s="210"/>
      <c r="CR849" s="210"/>
      <c r="CS849" s="144" t="s">
        <v>171</v>
      </c>
      <c r="CT849" s="144"/>
    </row>
    <row r="850" spans="1:98" ht="15">
      <c r="A850" s="208" t="s">
        <v>8334</v>
      </c>
      <c r="B850" s="285" t="s">
        <v>157</v>
      </c>
      <c r="C850" s="209" t="s">
        <v>158</v>
      </c>
      <c r="D850" s="259"/>
      <c r="E850" s="209" t="s">
        <v>2605</v>
      </c>
      <c r="F850" s="209" t="s">
        <v>38</v>
      </c>
      <c r="G850" s="216" t="s">
        <v>35</v>
      </c>
      <c r="H850" s="209" t="s">
        <v>8271</v>
      </c>
      <c r="I850" s="2" t="s">
        <v>8266</v>
      </c>
      <c r="J850" s="210">
        <v>0</v>
      </c>
      <c r="K850" s="210">
        <v>0</v>
      </c>
      <c r="L850" s="210">
        <v>0</v>
      </c>
      <c r="M850" s="210">
        <v>0</v>
      </c>
      <c r="N850" s="210">
        <v>0</v>
      </c>
      <c r="O850" s="210">
        <v>0</v>
      </c>
      <c r="P850" s="210">
        <v>0</v>
      </c>
      <c r="Q850" s="210">
        <v>6.2473299633198941E-2</v>
      </c>
      <c r="R850" s="210">
        <v>6.2473299633198941E-2</v>
      </c>
      <c r="S850" s="210">
        <v>6.2473299633198941E-2</v>
      </c>
      <c r="T850" s="210">
        <v>6.2473299633198941E-2</v>
      </c>
      <c r="U850" s="210">
        <v>6.2473299633198941E-2</v>
      </c>
      <c r="V850" s="210">
        <v>6.2473299633198941E-2</v>
      </c>
      <c r="W850" s="210">
        <v>6.2473299633198941E-2</v>
      </c>
      <c r="X850" s="210">
        <v>6.2473299633198941E-2</v>
      </c>
      <c r="Y850" s="210">
        <v>6.2473299633198941E-2</v>
      </c>
      <c r="Z850" s="210">
        <v>6.2473299633198941E-2</v>
      </c>
      <c r="AA850" s="210">
        <v>6.2473299633198941E-2</v>
      </c>
      <c r="AB850" s="210">
        <v>6.2473299633198941E-2</v>
      </c>
      <c r="AC850" s="210">
        <v>6.2473299633198941E-2</v>
      </c>
      <c r="AD850" s="210">
        <v>6.2473299633198941E-2</v>
      </c>
      <c r="AE850" s="210">
        <v>6.2473299633198941E-2</v>
      </c>
      <c r="AF850" s="210">
        <v>6.2473299633198941E-2</v>
      </c>
      <c r="AG850" s="210">
        <v>6.2473299633198941E-2</v>
      </c>
      <c r="AH850" s="210">
        <v>6.2473299633198941E-2</v>
      </c>
      <c r="AI850" s="210">
        <v>6.2473299633198941E-2</v>
      </c>
      <c r="AJ850" s="210">
        <v>6.2473299633198941E-2</v>
      </c>
      <c r="AK850" s="210">
        <v>6.2473299633198941E-2</v>
      </c>
      <c r="AL850" s="210">
        <v>6.2473299633198941E-2</v>
      </c>
      <c r="AM850" s="210">
        <v>6.2473299633198941E-2</v>
      </c>
      <c r="AN850" s="210">
        <v>6.2473299633198941E-2</v>
      </c>
      <c r="AO850" s="210">
        <v>6.2473299633198941E-2</v>
      </c>
      <c r="AP850" s="210">
        <v>6.2473299633198941E-2</v>
      </c>
      <c r="AQ850" s="210">
        <v>6.2473299633198941E-2</v>
      </c>
      <c r="AR850" s="210">
        <v>6.2473299633198941E-2</v>
      </c>
      <c r="AS850" s="210">
        <v>6.2473299633198941E-2</v>
      </c>
      <c r="AT850" s="210">
        <v>6.2473299633198941E-2</v>
      </c>
      <c r="AU850" s="210">
        <v>6.2473299633198941E-2</v>
      </c>
      <c r="AV850" s="210">
        <v>6.2473299633198941E-2</v>
      </c>
      <c r="AW850" s="210">
        <v>6.2473299633198941E-2</v>
      </c>
      <c r="AX850" s="210">
        <v>6.2473299633198941E-2</v>
      </c>
      <c r="AY850" s="210">
        <v>6.2473299633198941E-2</v>
      </c>
      <c r="AZ850" s="210">
        <v>6.2473299633198941E-2</v>
      </c>
      <c r="BA850" s="210">
        <v>6.2473299633198941E-2</v>
      </c>
      <c r="BB850" s="210">
        <v>6.2473299633198941E-2</v>
      </c>
      <c r="BC850" s="210">
        <v>6.2473299633198941E-2</v>
      </c>
      <c r="BD850" s="210">
        <v>6.2473299633198941E-2</v>
      </c>
      <c r="BE850" s="210">
        <v>6.2473299633198941E-2</v>
      </c>
      <c r="BF850" s="210">
        <v>6.2473299633198941E-2</v>
      </c>
      <c r="BG850" s="210">
        <v>6.2473299633198941E-2</v>
      </c>
      <c r="BH850" s="210">
        <v>6.2473299633198941E-2</v>
      </c>
      <c r="BI850" s="210">
        <v>6.2473299633198941E-2</v>
      </c>
      <c r="BJ850" s="210">
        <v>6.2473299633198941E-2</v>
      </c>
      <c r="BK850" s="210">
        <v>6.2473299633198941E-2</v>
      </c>
      <c r="BL850" s="210">
        <v>6.2473299633198941E-2</v>
      </c>
      <c r="BM850" s="210">
        <v>6.2473299633198941E-2</v>
      </c>
      <c r="BN850" s="210">
        <v>6.2473299633198941E-2</v>
      </c>
      <c r="BO850" s="210">
        <v>6.2473299633198941E-2</v>
      </c>
      <c r="BP850" s="210">
        <v>6.2473299633198941E-2</v>
      </c>
      <c r="BQ850" s="210">
        <v>6.2473299633198941E-2</v>
      </c>
      <c r="BR850" s="210">
        <v>6.2473299633198941E-2</v>
      </c>
      <c r="BS850" s="210">
        <v>6.2473299633198941E-2</v>
      </c>
      <c r="BT850" s="210">
        <v>6.2473299633198941E-2</v>
      </c>
      <c r="BU850" s="210"/>
      <c r="BV850" s="210"/>
      <c r="BW850" s="210"/>
      <c r="BX850" s="210"/>
      <c r="BY850" s="210"/>
      <c r="BZ850" s="210"/>
      <c r="CA850" s="210"/>
      <c r="CB850" s="210"/>
      <c r="CC850" s="210"/>
      <c r="CD850" s="210"/>
      <c r="CE850" s="210"/>
      <c r="CF850" s="210"/>
      <c r="CG850" s="210"/>
      <c r="CH850" s="210"/>
      <c r="CI850" s="210"/>
      <c r="CJ850" s="210"/>
      <c r="CK850" s="210"/>
      <c r="CL850" s="210"/>
      <c r="CM850" s="210"/>
      <c r="CN850" s="210"/>
      <c r="CO850" s="210"/>
      <c r="CP850" s="210"/>
      <c r="CQ850" s="210"/>
      <c r="CR850" s="210"/>
      <c r="CS850" s="144" t="s">
        <v>171</v>
      </c>
      <c r="CT850" s="144"/>
    </row>
    <row r="851" spans="1:98" ht="15">
      <c r="A851" s="208" t="s">
        <v>8334</v>
      </c>
      <c r="B851" s="285" t="s">
        <v>157</v>
      </c>
      <c r="C851" s="209" t="s">
        <v>158</v>
      </c>
      <c r="D851" s="259"/>
      <c r="E851" s="209" t="s">
        <v>2605</v>
      </c>
      <c r="F851" s="209" t="s">
        <v>1705</v>
      </c>
      <c r="G851" s="216" t="s">
        <v>35</v>
      </c>
      <c r="H851" s="209" t="s">
        <v>8271</v>
      </c>
      <c r="I851" s="2" t="s">
        <v>8266</v>
      </c>
      <c r="J851" s="210">
        <v>0</v>
      </c>
      <c r="K851" s="210">
        <v>0</v>
      </c>
      <c r="L851" s="210">
        <v>0</v>
      </c>
      <c r="M851" s="210">
        <v>0</v>
      </c>
      <c r="N851" s="210">
        <v>0</v>
      </c>
      <c r="O851" s="210">
        <v>0</v>
      </c>
      <c r="P851" s="210">
        <v>0</v>
      </c>
      <c r="Q851" s="210">
        <v>6.7660613321154075E-3</v>
      </c>
      <c r="R851" s="210">
        <v>6.7660613321154075E-3</v>
      </c>
      <c r="S851" s="210">
        <v>6.7660613321154075E-3</v>
      </c>
      <c r="T851" s="210">
        <v>6.7660613321154075E-3</v>
      </c>
      <c r="U851" s="210">
        <v>6.7660613321154075E-3</v>
      </c>
      <c r="V851" s="210">
        <v>6.7660613321154075E-3</v>
      </c>
      <c r="W851" s="210">
        <v>6.7660613321154075E-3</v>
      </c>
      <c r="X851" s="210">
        <v>6.7660613321154075E-3</v>
      </c>
      <c r="Y851" s="210">
        <v>6.7660613321154075E-3</v>
      </c>
      <c r="Z851" s="210">
        <v>6.7660613321154075E-3</v>
      </c>
      <c r="AA851" s="210">
        <v>6.7660613321154075E-3</v>
      </c>
      <c r="AB851" s="210">
        <v>6.7660613321154075E-3</v>
      </c>
      <c r="AC851" s="210">
        <v>6.7660613321154075E-3</v>
      </c>
      <c r="AD851" s="210">
        <v>6.7660613321154075E-3</v>
      </c>
      <c r="AE851" s="210">
        <v>6.7660613321154075E-3</v>
      </c>
      <c r="AF851" s="210">
        <v>6.7660613321154075E-3</v>
      </c>
      <c r="AG851" s="210">
        <v>6.7660613321154075E-3</v>
      </c>
      <c r="AH851" s="210">
        <v>6.7660613321154075E-3</v>
      </c>
      <c r="AI851" s="210">
        <v>6.7660613321154075E-3</v>
      </c>
      <c r="AJ851" s="210">
        <v>6.7660613321154075E-3</v>
      </c>
      <c r="AK851" s="210">
        <v>6.7660613321154075E-3</v>
      </c>
      <c r="AL851" s="210">
        <v>6.7660613321154075E-3</v>
      </c>
      <c r="AM851" s="210">
        <v>6.7660613321154075E-3</v>
      </c>
      <c r="AN851" s="210">
        <v>6.7660613321154075E-3</v>
      </c>
      <c r="AO851" s="210">
        <v>6.7660613321154075E-3</v>
      </c>
      <c r="AP851" s="210">
        <v>6.7660613321154075E-3</v>
      </c>
      <c r="AQ851" s="210">
        <v>6.7660613321154075E-3</v>
      </c>
      <c r="AR851" s="210">
        <v>6.7660613321154075E-3</v>
      </c>
      <c r="AS851" s="210">
        <v>6.7660613321154075E-3</v>
      </c>
      <c r="AT851" s="210">
        <v>6.7660613321154075E-3</v>
      </c>
      <c r="AU851" s="210">
        <v>6.7660613321154075E-3</v>
      </c>
      <c r="AV851" s="210">
        <v>6.7660613321154075E-3</v>
      </c>
      <c r="AW851" s="210">
        <v>6.7660613321154075E-3</v>
      </c>
      <c r="AX851" s="210">
        <v>6.7660613321154075E-3</v>
      </c>
      <c r="AY851" s="210">
        <v>6.7660613321154075E-3</v>
      </c>
      <c r="AZ851" s="210">
        <v>6.7660613321154075E-3</v>
      </c>
      <c r="BA851" s="210">
        <v>6.7660613321154075E-3</v>
      </c>
      <c r="BB851" s="210">
        <v>6.7660613321154075E-3</v>
      </c>
      <c r="BC851" s="210">
        <v>6.7660613321154075E-3</v>
      </c>
      <c r="BD851" s="210">
        <v>6.7660613321154075E-3</v>
      </c>
      <c r="BE851" s="210">
        <v>6.7660613321154075E-3</v>
      </c>
      <c r="BF851" s="210">
        <v>6.7660613321154075E-3</v>
      </c>
      <c r="BG851" s="210">
        <v>6.7660613321154075E-3</v>
      </c>
      <c r="BH851" s="210">
        <v>6.7660613321154075E-3</v>
      </c>
      <c r="BI851" s="210">
        <v>6.7660613321154075E-3</v>
      </c>
      <c r="BJ851" s="210">
        <v>6.7660613321154075E-3</v>
      </c>
      <c r="BK851" s="210">
        <v>6.7660613321154075E-3</v>
      </c>
      <c r="BL851" s="210">
        <v>6.7660613321154075E-3</v>
      </c>
      <c r="BM851" s="210">
        <v>6.7660613321154075E-3</v>
      </c>
      <c r="BN851" s="210">
        <v>6.7660613321154075E-3</v>
      </c>
      <c r="BO851" s="210">
        <v>6.7660613321154075E-3</v>
      </c>
      <c r="BP851" s="210">
        <v>6.7660613321154075E-3</v>
      </c>
      <c r="BQ851" s="210">
        <v>6.7660613321154075E-3</v>
      </c>
      <c r="BR851" s="210">
        <v>6.7660613321154075E-3</v>
      </c>
      <c r="BS851" s="210">
        <v>6.7660613321154075E-3</v>
      </c>
      <c r="BT851" s="210">
        <v>6.7660613321154075E-3</v>
      </c>
      <c r="BU851" s="210"/>
      <c r="BV851" s="210"/>
      <c r="BW851" s="210"/>
      <c r="BX851" s="210"/>
      <c r="BY851" s="210"/>
      <c r="BZ851" s="210"/>
      <c r="CA851" s="210"/>
      <c r="CB851" s="210"/>
      <c r="CC851" s="210"/>
      <c r="CD851" s="210"/>
      <c r="CE851" s="210"/>
      <c r="CF851" s="210"/>
      <c r="CG851" s="210"/>
      <c r="CH851" s="210"/>
      <c r="CI851" s="210"/>
      <c r="CJ851" s="210"/>
      <c r="CK851" s="210"/>
      <c r="CL851" s="210"/>
      <c r="CM851" s="210"/>
      <c r="CN851" s="210"/>
      <c r="CO851" s="210"/>
      <c r="CP851" s="210"/>
      <c r="CQ851" s="210"/>
      <c r="CR851" s="210"/>
      <c r="CS851" s="144" t="s">
        <v>171</v>
      </c>
      <c r="CT851" s="144"/>
    </row>
    <row r="852" spans="1:98" ht="15">
      <c r="A852" s="208" t="s">
        <v>8334</v>
      </c>
      <c r="B852" s="285" t="s">
        <v>157</v>
      </c>
      <c r="C852" s="209" t="s">
        <v>158</v>
      </c>
      <c r="D852" s="259"/>
      <c r="E852" s="209" t="s">
        <v>2605</v>
      </c>
      <c r="F852" s="209" t="s">
        <v>1703</v>
      </c>
      <c r="G852" s="216" t="s">
        <v>35</v>
      </c>
      <c r="H852" s="209" t="s">
        <v>8271</v>
      </c>
      <c r="I852" s="2" t="s">
        <v>8266</v>
      </c>
      <c r="J852" s="210">
        <v>0</v>
      </c>
      <c r="K852" s="210">
        <v>0</v>
      </c>
      <c r="L852" s="210">
        <v>0</v>
      </c>
      <c r="M852" s="210">
        <v>0</v>
      </c>
      <c r="N852" s="210">
        <v>0</v>
      </c>
      <c r="O852" s="210">
        <v>0</v>
      </c>
      <c r="P852" s="210">
        <v>0</v>
      </c>
      <c r="Q852" s="210">
        <v>8.7560793709728843E-3</v>
      </c>
      <c r="R852" s="210">
        <v>8.7560793709728843E-3</v>
      </c>
      <c r="S852" s="210">
        <v>8.7560793709728843E-3</v>
      </c>
      <c r="T852" s="210">
        <v>8.7560793709728843E-3</v>
      </c>
      <c r="U852" s="210">
        <v>8.7560793709728843E-3</v>
      </c>
      <c r="V852" s="210">
        <v>8.7560793709728843E-3</v>
      </c>
      <c r="W852" s="210">
        <v>8.7560793709728843E-3</v>
      </c>
      <c r="X852" s="210">
        <v>8.7560793709728843E-3</v>
      </c>
      <c r="Y852" s="210">
        <v>8.7560793709728843E-3</v>
      </c>
      <c r="Z852" s="210">
        <v>8.7560793709728843E-3</v>
      </c>
      <c r="AA852" s="210">
        <v>8.7560793709728843E-3</v>
      </c>
      <c r="AB852" s="210">
        <v>8.7560793709728843E-3</v>
      </c>
      <c r="AC852" s="210">
        <v>8.7560793709728843E-3</v>
      </c>
      <c r="AD852" s="210">
        <v>8.7560793709728843E-3</v>
      </c>
      <c r="AE852" s="210">
        <v>8.7560793709728843E-3</v>
      </c>
      <c r="AF852" s="210">
        <v>8.7560793709728843E-3</v>
      </c>
      <c r="AG852" s="210">
        <v>8.7560793709728843E-3</v>
      </c>
      <c r="AH852" s="210">
        <v>8.7560793709728843E-3</v>
      </c>
      <c r="AI852" s="210">
        <v>8.7560793709728843E-3</v>
      </c>
      <c r="AJ852" s="210">
        <v>8.7560793709728843E-3</v>
      </c>
      <c r="AK852" s="210">
        <v>8.7560793709728843E-3</v>
      </c>
      <c r="AL852" s="210">
        <v>8.7560793709728843E-3</v>
      </c>
      <c r="AM852" s="210">
        <v>8.7560793709728843E-3</v>
      </c>
      <c r="AN852" s="210">
        <v>8.7560793709728843E-3</v>
      </c>
      <c r="AO852" s="210">
        <v>8.7560793709728843E-3</v>
      </c>
      <c r="AP852" s="210">
        <v>8.7560793709728843E-3</v>
      </c>
      <c r="AQ852" s="210">
        <v>8.7560793709728843E-3</v>
      </c>
      <c r="AR852" s="210">
        <v>8.7560793709728843E-3</v>
      </c>
      <c r="AS852" s="210">
        <v>8.7560793709728843E-3</v>
      </c>
      <c r="AT852" s="210">
        <v>8.7560793709728843E-3</v>
      </c>
      <c r="AU852" s="210">
        <v>8.7560793709728843E-3</v>
      </c>
      <c r="AV852" s="210">
        <v>8.7560793709728843E-3</v>
      </c>
      <c r="AW852" s="210">
        <v>8.7560793709728843E-3</v>
      </c>
      <c r="AX852" s="210">
        <v>8.7560793709728843E-3</v>
      </c>
      <c r="AY852" s="210">
        <v>8.7560793709728843E-3</v>
      </c>
      <c r="AZ852" s="210">
        <v>8.7560793709728843E-3</v>
      </c>
      <c r="BA852" s="210">
        <v>8.7560793709728843E-3</v>
      </c>
      <c r="BB852" s="210">
        <v>8.7560793709728843E-3</v>
      </c>
      <c r="BC852" s="210">
        <v>8.7560793709728843E-3</v>
      </c>
      <c r="BD852" s="210">
        <v>8.7560793709728843E-3</v>
      </c>
      <c r="BE852" s="210">
        <v>8.7560793709728843E-3</v>
      </c>
      <c r="BF852" s="210">
        <v>8.7560793709728843E-3</v>
      </c>
      <c r="BG852" s="210">
        <v>8.7560793709728843E-3</v>
      </c>
      <c r="BH852" s="210">
        <v>8.7560793709728843E-3</v>
      </c>
      <c r="BI852" s="210">
        <v>8.7560793709728843E-3</v>
      </c>
      <c r="BJ852" s="210">
        <v>8.7560793709728843E-3</v>
      </c>
      <c r="BK852" s="210">
        <v>8.7560793709728843E-3</v>
      </c>
      <c r="BL852" s="210">
        <v>8.7560793709728843E-3</v>
      </c>
      <c r="BM852" s="210">
        <v>8.7560793709728843E-3</v>
      </c>
      <c r="BN852" s="210">
        <v>8.7560793709728843E-3</v>
      </c>
      <c r="BO852" s="210">
        <v>8.7560793709728843E-3</v>
      </c>
      <c r="BP852" s="210">
        <v>8.7560793709728843E-3</v>
      </c>
      <c r="BQ852" s="210">
        <v>8.7560793709728843E-3</v>
      </c>
      <c r="BR852" s="210">
        <v>8.7560793709728843E-3</v>
      </c>
      <c r="BS852" s="210">
        <v>8.7560793709728843E-3</v>
      </c>
      <c r="BT852" s="210">
        <v>8.7560793709728843E-3</v>
      </c>
      <c r="BU852" s="210"/>
      <c r="BV852" s="210"/>
      <c r="BW852" s="210"/>
      <c r="BX852" s="210"/>
      <c r="BY852" s="210"/>
      <c r="BZ852" s="210"/>
      <c r="CA852" s="210"/>
      <c r="CB852" s="210"/>
      <c r="CC852" s="210"/>
      <c r="CD852" s="210"/>
      <c r="CE852" s="210"/>
      <c r="CF852" s="210"/>
      <c r="CG852" s="210"/>
      <c r="CH852" s="210"/>
      <c r="CI852" s="210"/>
      <c r="CJ852" s="210"/>
      <c r="CK852" s="210"/>
      <c r="CL852" s="210"/>
      <c r="CM852" s="210"/>
      <c r="CN852" s="210"/>
      <c r="CO852" s="210"/>
      <c r="CP852" s="210"/>
      <c r="CQ852" s="210"/>
      <c r="CR852" s="210"/>
      <c r="CS852" s="144" t="s">
        <v>171</v>
      </c>
      <c r="CT852" s="144"/>
    </row>
    <row r="853" spans="1:98" ht="15">
      <c r="A853" s="208" t="s">
        <v>8334</v>
      </c>
      <c r="B853" s="285" t="s">
        <v>157</v>
      </c>
      <c r="C853" s="209" t="s">
        <v>158</v>
      </c>
      <c r="D853" s="259"/>
      <c r="E853" s="209" t="s">
        <v>2606</v>
      </c>
      <c r="F853" s="209" t="s">
        <v>1704</v>
      </c>
      <c r="G853" s="216" t="s">
        <v>35</v>
      </c>
      <c r="H853" s="209" t="s">
        <v>8271</v>
      </c>
      <c r="I853" s="2" t="s">
        <v>8266</v>
      </c>
      <c r="J853" s="210">
        <v>0</v>
      </c>
      <c r="K853" s="210">
        <v>0</v>
      </c>
      <c r="L853" s="210">
        <v>0</v>
      </c>
      <c r="M853" s="210">
        <v>0</v>
      </c>
      <c r="N853" s="210">
        <v>0</v>
      </c>
      <c r="O853" s="210">
        <v>0</v>
      </c>
      <c r="P853" s="210">
        <v>0</v>
      </c>
      <c r="Q853" s="210">
        <v>1.5738992453429228E-3</v>
      </c>
      <c r="R853" s="210">
        <v>1.5738992453429228E-3</v>
      </c>
      <c r="S853" s="210">
        <v>1.5738992453429228E-3</v>
      </c>
      <c r="T853" s="210">
        <v>1.5738992453429228E-3</v>
      </c>
      <c r="U853" s="210">
        <v>1.5738992453429228E-3</v>
      </c>
      <c r="V853" s="210">
        <v>1.5738992453429228E-3</v>
      </c>
      <c r="W853" s="210">
        <v>1.5738992453429228E-3</v>
      </c>
      <c r="X853" s="210">
        <v>1.5738992453429228E-3</v>
      </c>
      <c r="Y853" s="210">
        <v>1.5738992453429228E-3</v>
      </c>
      <c r="Z853" s="210">
        <v>1.5738992453429228E-3</v>
      </c>
      <c r="AA853" s="210">
        <v>1.5738992453429228E-3</v>
      </c>
      <c r="AB853" s="210">
        <v>1.5738992453429228E-3</v>
      </c>
      <c r="AC853" s="210">
        <v>1.5738992453429228E-3</v>
      </c>
      <c r="AD853" s="210">
        <v>1.5738992453429228E-3</v>
      </c>
      <c r="AE853" s="210">
        <v>1.5738992453429228E-3</v>
      </c>
      <c r="AF853" s="210">
        <v>1.5738992453429228E-3</v>
      </c>
      <c r="AG853" s="210">
        <v>1.5738992453429228E-3</v>
      </c>
      <c r="AH853" s="210">
        <v>1.5738992453429228E-3</v>
      </c>
      <c r="AI853" s="210">
        <v>1.5738992453429228E-3</v>
      </c>
      <c r="AJ853" s="210">
        <v>1.5738992453429228E-3</v>
      </c>
      <c r="AK853" s="210">
        <v>1.5738992453429228E-3</v>
      </c>
      <c r="AL853" s="210">
        <v>1.5738992453429228E-3</v>
      </c>
      <c r="AM853" s="210">
        <v>1.5738992453429228E-3</v>
      </c>
      <c r="AN853" s="210">
        <v>1.5738992453429228E-3</v>
      </c>
      <c r="AO853" s="210">
        <v>1.5738992453429228E-3</v>
      </c>
      <c r="AP853" s="210">
        <v>1.5738992453429228E-3</v>
      </c>
      <c r="AQ853" s="210">
        <v>1.5738992453429228E-3</v>
      </c>
      <c r="AR853" s="210">
        <v>1.5738992453429228E-3</v>
      </c>
      <c r="AS853" s="210">
        <v>1.5738992453429228E-3</v>
      </c>
      <c r="AT853" s="210">
        <v>1.5738992453429228E-3</v>
      </c>
      <c r="AU853" s="210">
        <v>1.5738992453429228E-3</v>
      </c>
      <c r="AV853" s="210">
        <v>1.5738992453429228E-3</v>
      </c>
      <c r="AW853" s="210">
        <v>1.5738992453429228E-3</v>
      </c>
      <c r="AX853" s="210">
        <v>1.5738992453429228E-3</v>
      </c>
      <c r="AY853" s="210">
        <v>1.5738992453429228E-3</v>
      </c>
      <c r="AZ853" s="210">
        <v>1.5738992453429228E-3</v>
      </c>
      <c r="BA853" s="210">
        <v>1.5738992453429228E-3</v>
      </c>
      <c r="BB853" s="210">
        <v>1.5738992453429228E-3</v>
      </c>
      <c r="BC853" s="210">
        <v>1.5738992453429228E-3</v>
      </c>
      <c r="BD853" s="210">
        <v>1.5738992453429228E-3</v>
      </c>
      <c r="BE853" s="210">
        <v>1.5738992453429228E-3</v>
      </c>
      <c r="BF853" s="210">
        <v>1.5738992453429228E-3</v>
      </c>
      <c r="BG853" s="210">
        <v>1.5738992453429228E-3</v>
      </c>
      <c r="BH853" s="210">
        <v>1.5738992453429228E-3</v>
      </c>
      <c r="BI853" s="210">
        <v>1.5738992453429228E-3</v>
      </c>
      <c r="BJ853" s="210">
        <v>1.5738992453429228E-3</v>
      </c>
      <c r="BK853" s="210">
        <v>1.5738992453429228E-3</v>
      </c>
      <c r="BL853" s="210">
        <v>1.5738992453429228E-3</v>
      </c>
      <c r="BM853" s="210">
        <v>1.5738992453429228E-3</v>
      </c>
      <c r="BN853" s="210">
        <v>1.5738992453429228E-3</v>
      </c>
      <c r="BO853" s="210">
        <v>1.5738992453429228E-3</v>
      </c>
      <c r="BP853" s="210">
        <v>1.5738992453429228E-3</v>
      </c>
      <c r="BQ853" s="210">
        <v>1.5738992453429228E-3</v>
      </c>
      <c r="BR853" s="210">
        <v>1.5738992453429228E-3</v>
      </c>
      <c r="BS853" s="210">
        <v>1.5738992453429228E-3</v>
      </c>
      <c r="BT853" s="210">
        <v>1.5738992453429228E-3</v>
      </c>
      <c r="BU853" s="210"/>
      <c r="BV853" s="210"/>
      <c r="BW853" s="210"/>
      <c r="BX853" s="210"/>
      <c r="BY853" s="210"/>
      <c r="BZ853" s="210"/>
      <c r="CA853" s="210"/>
      <c r="CB853" s="210"/>
      <c r="CC853" s="210"/>
      <c r="CD853" s="210"/>
      <c r="CE853" s="210"/>
      <c r="CF853" s="210"/>
      <c r="CG853" s="210"/>
      <c r="CH853" s="210"/>
      <c r="CI853" s="210"/>
      <c r="CJ853" s="210"/>
      <c r="CK853" s="210"/>
      <c r="CL853" s="210"/>
      <c r="CM853" s="210"/>
      <c r="CN853" s="210"/>
      <c r="CO853" s="210"/>
      <c r="CP853" s="210"/>
      <c r="CQ853" s="210"/>
      <c r="CR853" s="210"/>
      <c r="CS853" s="144" t="s">
        <v>171</v>
      </c>
      <c r="CT853" s="144"/>
    </row>
    <row r="854" spans="1:98" ht="15">
      <c r="A854" s="208" t="s">
        <v>8334</v>
      </c>
      <c r="B854" s="285" t="s">
        <v>157</v>
      </c>
      <c r="C854" s="209" t="s">
        <v>158</v>
      </c>
      <c r="D854" s="259"/>
      <c r="E854" s="209" t="s">
        <v>2606</v>
      </c>
      <c r="F854" s="209" t="s">
        <v>38</v>
      </c>
      <c r="G854" s="216" t="s">
        <v>35</v>
      </c>
      <c r="H854" s="209" t="s">
        <v>8271</v>
      </c>
      <c r="I854" s="2" t="s">
        <v>8266</v>
      </c>
      <c r="J854" s="210">
        <v>0</v>
      </c>
      <c r="K854" s="210">
        <v>0</v>
      </c>
      <c r="L854" s="210">
        <v>0</v>
      </c>
      <c r="M854" s="210">
        <v>0</v>
      </c>
      <c r="N854" s="210">
        <v>0</v>
      </c>
      <c r="O854" s="210">
        <v>0</v>
      </c>
      <c r="P854" s="210">
        <v>0</v>
      </c>
      <c r="Q854" s="210">
        <v>4.572592885806518E-2</v>
      </c>
      <c r="R854" s="210">
        <v>4.572592885806518E-2</v>
      </c>
      <c r="S854" s="210">
        <v>4.572592885806518E-2</v>
      </c>
      <c r="T854" s="210">
        <v>4.572592885806518E-2</v>
      </c>
      <c r="U854" s="210">
        <v>4.572592885806518E-2</v>
      </c>
      <c r="V854" s="210">
        <v>4.572592885806518E-2</v>
      </c>
      <c r="W854" s="210">
        <v>4.572592885806518E-2</v>
      </c>
      <c r="X854" s="210">
        <v>4.572592885806518E-2</v>
      </c>
      <c r="Y854" s="210">
        <v>4.572592885806518E-2</v>
      </c>
      <c r="Z854" s="210">
        <v>4.572592885806518E-2</v>
      </c>
      <c r="AA854" s="210">
        <v>4.572592885806518E-2</v>
      </c>
      <c r="AB854" s="210">
        <v>4.572592885806518E-2</v>
      </c>
      <c r="AC854" s="210">
        <v>4.572592885806518E-2</v>
      </c>
      <c r="AD854" s="210">
        <v>4.572592885806518E-2</v>
      </c>
      <c r="AE854" s="210">
        <v>4.572592885806518E-2</v>
      </c>
      <c r="AF854" s="210">
        <v>4.572592885806518E-2</v>
      </c>
      <c r="AG854" s="210">
        <v>4.572592885806518E-2</v>
      </c>
      <c r="AH854" s="210">
        <v>4.572592885806518E-2</v>
      </c>
      <c r="AI854" s="210">
        <v>4.572592885806518E-2</v>
      </c>
      <c r="AJ854" s="210">
        <v>4.572592885806518E-2</v>
      </c>
      <c r="AK854" s="210">
        <v>4.572592885806518E-2</v>
      </c>
      <c r="AL854" s="210">
        <v>4.572592885806518E-2</v>
      </c>
      <c r="AM854" s="210">
        <v>4.572592885806518E-2</v>
      </c>
      <c r="AN854" s="210">
        <v>4.572592885806518E-2</v>
      </c>
      <c r="AO854" s="210">
        <v>4.572592885806518E-2</v>
      </c>
      <c r="AP854" s="210">
        <v>4.572592885806518E-2</v>
      </c>
      <c r="AQ854" s="210">
        <v>4.572592885806518E-2</v>
      </c>
      <c r="AR854" s="210">
        <v>4.572592885806518E-2</v>
      </c>
      <c r="AS854" s="210">
        <v>4.572592885806518E-2</v>
      </c>
      <c r="AT854" s="210">
        <v>4.572592885806518E-2</v>
      </c>
      <c r="AU854" s="210">
        <v>4.572592885806518E-2</v>
      </c>
      <c r="AV854" s="210">
        <v>4.572592885806518E-2</v>
      </c>
      <c r="AW854" s="210">
        <v>4.572592885806518E-2</v>
      </c>
      <c r="AX854" s="210">
        <v>4.572592885806518E-2</v>
      </c>
      <c r="AY854" s="210">
        <v>4.572592885806518E-2</v>
      </c>
      <c r="AZ854" s="210">
        <v>4.572592885806518E-2</v>
      </c>
      <c r="BA854" s="210">
        <v>4.572592885806518E-2</v>
      </c>
      <c r="BB854" s="210">
        <v>4.572592885806518E-2</v>
      </c>
      <c r="BC854" s="210">
        <v>4.572592885806518E-2</v>
      </c>
      <c r="BD854" s="210">
        <v>4.572592885806518E-2</v>
      </c>
      <c r="BE854" s="210">
        <v>4.572592885806518E-2</v>
      </c>
      <c r="BF854" s="210">
        <v>4.572592885806518E-2</v>
      </c>
      <c r="BG854" s="210">
        <v>4.572592885806518E-2</v>
      </c>
      <c r="BH854" s="210">
        <v>4.572592885806518E-2</v>
      </c>
      <c r="BI854" s="210">
        <v>4.572592885806518E-2</v>
      </c>
      <c r="BJ854" s="210">
        <v>4.572592885806518E-2</v>
      </c>
      <c r="BK854" s="210">
        <v>4.572592885806518E-2</v>
      </c>
      <c r="BL854" s="210">
        <v>4.572592885806518E-2</v>
      </c>
      <c r="BM854" s="210">
        <v>4.572592885806518E-2</v>
      </c>
      <c r="BN854" s="210">
        <v>4.572592885806518E-2</v>
      </c>
      <c r="BO854" s="210">
        <v>4.572592885806518E-2</v>
      </c>
      <c r="BP854" s="210">
        <v>4.572592885806518E-2</v>
      </c>
      <c r="BQ854" s="210">
        <v>4.572592885806518E-2</v>
      </c>
      <c r="BR854" s="210">
        <v>4.572592885806518E-2</v>
      </c>
      <c r="BS854" s="210">
        <v>4.572592885806518E-2</v>
      </c>
      <c r="BT854" s="210">
        <v>4.572592885806518E-2</v>
      </c>
      <c r="BU854" s="210"/>
      <c r="BV854" s="210"/>
      <c r="BW854" s="210"/>
      <c r="BX854" s="210"/>
      <c r="BY854" s="210"/>
      <c r="BZ854" s="210"/>
      <c r="CA854" s="210"/>
      <c r="CB854" s="210"/>
      <c r="CC854" s="210"/>
      <c r="CD854" s="210"/>
      <c r="CE854" s="210"/>
      <c r="CF854" s="210"/>
      <c r="CG854" s="210"/>
      <c r="CH854" s="210"/>
      <c r="CI854" s="210"/>
      <c r="CJ854" s="210"/>
      <c r="CK854" s="210"/>
      <c r="CL854" s="210"/>
      <c r="CM854" s="210"/>
      <c r="CN854" s="210"/>
      <c r="CO854" s="210"/>
      <c r="CP854" s="210"/>
      <c r="CQ854" s="210"/>
      <c r="CR854" s="210"/>
      <c r="CS854" s="144" t="s">
        <v>171</v>
      </c>
      <c r="CT854" s="144"/>
    </row>
    <row r="855" spans="1:98" ht="15">
      <c r="A855" s="208" t="s">
        <v>8334</v>
      </c>
      <c r="B855" s="285" t="s">
        <v>157</v>
      </c>
      <c r="C855" s="209" t="s">
        <v>158</v>
      </c>
      <c r="D855" s="259"/>
      <c r="E855" s="209" t="s">
        <v>2606</v>
      </c>
      <c r="F855" s="209" t="s">
        <v>1705</v>
      </c>
      <c r="G855" s="216" t="s">
        <v>35</v>
      </c>
      <c r="H855" s="209" t="s">
        <v>8271</v>
      </c>
      <c r="I855" s="2" t="s">
        <v>8266</v>
      </c>
      <c r="J855" s="210">
        <v>0</v>
      </c>
      <c r="K855" s="210">
        <v>0</v>
      </c>
      <c r="L855" s="210">
        <v>0</v>
      </c>
      <c r="M855" s="210">
        <v>0</v>
      </c>
      <c r="N855" s="210">
        <v>0</v>
      </c>
      <c r="O855" s="210">
        <v>0</v>
      </c>
      <c r="P855" s="210">
        <v>0</v>
      </c>
      <c r="Q855" s="210">
        <v>1.0003466860894748E-3</v>
      </c>
      <c r="R855" s="210">
        <v>1.0003466860894748E-3</v>
      </c>
      <c r="S855" s="210">
        <v>1.0003466860894748E-3</v>
      </c>
      <c r="T855" s="210">
        <v>1.0003466860894748E-3</v>
      </c>
      <c r="U855" s="210">
        <v>1.0003466860894748E-3</v>
      </c>
      <c r="V855" s="210">
        <v>1.0003466860894748E-3</v>
      </c>
      <c r="W855" s="210">
        <v>1.0003466860894748E-3</v>
      </c>
      <c r="X855" s="210">
        <v>1.0003466860894748E-3</v>
      </c>
      <c r="Y855" s="210">
        <v>1.0003466860894748E-3</v>
      </c>
      <c r="Z855" s="210">
        <v>1.0003466860894748E-3</v>
      </c>
      <c r="AA855" s="210">
        <v>1.0003466860894748E-3</v>
      </c>
      <c r="AB855" s="210">
        <v>1.0003466860894748E-3</v>
      </c>
      <c r="AC855" s="210">
        <v>1.0003466860894748E-3</v>
      </c>
      <c r="AD855" s="210">
        <v>1.0003466860894748E-3</v>
      </c>
      <c r="AE855" s="210">
        <v>1.0003466860894748E-3</v>
      </c>
      <c r="AF855" s="210">
        <v>1.0003466860894748E-3</v>
      </c>
      <c r="AG855" s="210">
        <v>1.0003466860894748E-3</v>
      </c>
      <c r="AH855" s="210">
        <v>1.0003466860894748E-3</v>
      </c>
      <c r="AI855" s="210">
        <v>1.0003466860894748E-3</v>
      </c>
      <c r="AJ855" s="210">
        <v>1.0003466860894748E-3</v>
      </c>
      <c r="AK855" s="210">
        <v>1.0003466860894748E-3</v>
      </c>
      <c r="AL855" s="210">
        <v>1.0003466860894748E-3</v>
      </c>
      <c r="AM855" s="210">
        <v>1.0003466860894748E-3</v>
      </c>
      <c r="AN855" s="210">
        <v>1.0003466860894748E-3</v>
      </c>
      <c r="AO855" s="210">
        <v>1.0003466860894748E-3</v>
      </c>
      <c r="AP855" s="210">
        <v>1.0003466860894748E-3</v>
      </c>
      <c r="AQ855" s="210">
        <v>1.0003466860894748E-3</v>
      </c>
      <c r="AR855" s="210">
        <v>1.0003466860894748E-3</v>
      </c>
      <c r="AS855" s="210">
        <v>1.0003466860894748E-3</v>
      </c>
      <c r="AT855" s="210">
        <v>1.0003466860894748E-3</v>
      </c>
      <c r="AU855" s="210">
        <v>1.0003466860894748E-3</v>
      </c>
      <c r="AV855" s="210">
        <v>1.0003466860894748E-3</v>
      </c>
      <c r="AW855" s="210">
        <v>1.0003466860894748E-3</v>
      </c>
      <c r="AX855" s="210">
        <v>1.0003466860894748E-3</v>
      </c>
      <c r="AY855" s="210">
        <v>1.0003466860894748E-3</v>
      </c>
      <c r="AZ855" s="210">
        <v>1.0003466860894748E-3</v>
      </c>
      <c r="BA855" s="210">
        <v>1.0003466860894748E-3</v>
      </c>
      <c r="BB855" s="210">
        <v>1.0003466860894748E-3</v>
      </c>
      <c r="BC855" s="210">
        <v>1.0003466860894748E-3</v>
      </c>
      <c r="BD855" s="210">
        <v>1.0003466860894748E-3</v>
      </c>
      <c r="BE855" s="210">
        <v>1.0003466860894748E-3</v>
      </c>
      <c r="BF855" s="210">
        <v>1.0003466860894748E-3</v>
      </c>
      <c r="BG855" s="210">
        <v>1.0003466860894748E-3</v>
      </c>
      <c r="BH855" s="210">
        <v>1.0003466860894748E-3</v>
      </c>
      <c r="BI855" s="210">
        <v>1.0003466860894748E-3</v>
      </c>
      <c r="BJ855" s="210">
        <v>1.0003466860894748E-3</v>
      </c>
      <c r="BK855" s="210">
        <v>1.0003466860894748E-3</v>
      </c>
      <c r="BL855" s="210">
        <v>1.0003466860894748E-3</v>
      </c>
      <c r="BM855" s="210">
        <v>1.0003466860894748E-3</v>
      </c>
      <c r="BN855" s="210">
        <v>1.0003466860894748E-3</v>
      </c>
      <c r="BO855" s="210">
        <v>1.0003466860894748E-3</v>
      </c>
      <c r="BP855" s="210">
        <v>1.0003466860894748E-3</v>
      </c>
      <c r="BQ855" s="210">
        <v>1.0003466860894748E-3</v>
      </c>
      <c r="BR855" s="210">
        <v>1.0003466860894748E-3</v>
      </c>
      <c r="BS855" s="210">
        <v>1.0003466860894748E-3</v>
      </c>
      <c r="BT855" s="210">
        <v>1.0003466860894748E-3</v>
      </c>
      <c r="BU855" s="210"/>
      <c r="BV855" s="210"/>
      <c r="BW855" s="210"/>
      <c r="BX855" s="210"/>
      <c r="BY855" s="210"/>
      <c r="BZ855" s="210"/>
      <c r="CA855" s="210"/>
      <c r="CB855" s="210"/>
      <c r="CC855" s="210"/>
      <c r="CD855" s="210"/>
      <c r="CE855" s="210"/>
      <c r="CF855" s="210"/>
      <c r="CG855" s="210"/>
      <c r="CH855" s="210"/>
      <c r="CI855" s="210"/>
      <c r="CJ855" s="210"/>
      <c r="CK855" s="210"/>
      <c r="CL855" s="210"/>
      <c r="CM855" s="210"/>
      <c r="CN855" s="210"/>
      <c r="CO855" s="210"/>
      <c r="CP855" s="210"/>
      <c r="CQ855" s="210"/>
      <c r="CR855" s="210"/>
      <c r="CS855" s="144" t="s">
        <v>171</v>
      </c>
      <c r="CT855" s="144"/>
    </row>
    <row r="856" spans="1:98" ht="15">
      <c r="A856" s="208" t="s">
        <v>8334</v>
      </c>
      <c r="B856" s="285" t="s">
        <v>157</v>
      </c>
      <c r="C856" s="209" t="s">
        <v>158</v>
      </c>
      <c r="D856" s="259"/>
      <c r="E856" s="209" t="s">
        <v>2606</v>
      </c>
      <c r="F856" s="209" t="s">
        <v>1703</v>
      </c>
      <c r="G856" s="216" t="s">
        <v>35</v>
      </c>
      <c r="H856" s="209" t="s">
        <v>8271</v>
      </c>
      <c r="I856" s="2" t="s">
        <v>8266</v>
      </c>
      <c r="J856" s="210">
        <v>0</v>
      </c>
      <c r="K856" s="210">
        <v>0</v>
      </c>
      <c r="L856" s="210">
        <v>0</v>
      </c>
      <c r="M856" s="210">
        <v>0</v>
      </c>
      <c r="N856" s="210">
        <v>0</v>
      </c>
      <c r="O856" s="210">
        <v>0</v>
      </c>
      <c r="P856" s="210">
        <v>0</v>
      </c>
      <c r="Q856" s="210">
        <v>1.9468782935255116E-3</v>
      </c>
      <c r="R856" s="210">
        <v>1.9468782935255116E-3</v>
      </c>
      <c r="S856" s="210">
        <v>1.9468782935255116E-3</v>
      </c>
      <c r="T856" s="210">
        <v>1.9468782935255116E-3</v>
      </c>
      <c r="U856" s="210">
        <v>1.9468782935255116E-3</v>
      </c>
      <c r="V856" s="210">
        <v>1.9468782935255116E-3</v>
      </c>
      <c r="W856" s="210">
        <v>1.9468782935255116E-3</v>
      </c>
      <c r="X856" s="210">
        <v>1.9468782935255116E-3</v>
      </c>
      <c r="Y856" s="210">
        <v>1.9468782935255116E-3</v>
      </c>
      <c r="Z856" s="210">
        <v>1.9468782935255116E-3</v>
      </c>
      <c r="AA856" s="210">
        <v>1.9468782935255116E-3</v>
      </c>
      <c r="AB856" s="210">
        <v>1.9468782935255116E-3</v>
      </c>
      <c r="AC856" s="210">
        <v>1.9468782935255116E-3</v>
      </c>
      <c r="AD856" s="210">
        <v>1.9468782935255116E-3</v>
      </c>
      <c r="AE856" s="210">
        <v>1.9468782935255116E-3</v>
      </c>
      <c r="AF856" s="210">
        <v>1.9468782935255116E-3</v>
      </c>
      <c r="AG856" s="210">
        <v>1.9468782935255116E-3</v>
      </c>
      <c r="AH856" s="210">
        <v>1.9468782935255116E-3</v>
      </c>
      <c r="AI856" s="210">
        <v>1.9468782935255116E-3</v>
      </c>
      <c r="AJ856" s="210">
        <v>1.9468782935255116E-3</v>
      </c>
      <c r="AK856" s="210">
        <v>1.9468782935255116E-3</v>
      </c>
      <c r="AL856" s="210">
        <v>1.9468782935255116E-3</v>
      </c>
      <c r="AM856" s="210">
        <v>1.9468782935255116E-3</v>
      </c>
      <c r="AN856" s="210">
        <v>1.9468782935255116E-3</v>
      </c>
      <c r="AO856" s="210">
        <v>1.9468782935255116E-3</v>
      </c>
      <c r="AP856" s="210">
        <v>1.9468782935255116E-3</v>
      </c>
      <c r="AQ856" s="210">
        <v>1.9468782935255116E-3</v>
      </c>
      <c r="AR856" s="210">
        <v>1.9468782935255116E-3</v>
      </c>
      <c r="AS856" s="210">
        <v>1.9468782935255116E-3</v>
      </c>
      <c r="AT856" s="210">
        <v>1.9468782935255116E-3</v>
      </c>
      <c r="AU856" s="210">
        <v>1.9468782935255116E-3</v>
      </c>
      <c r="AV856" s="210">
        <v>1.9468782935255116E-3</v>
      </c>
      <c r="AW856" s="210">
        <v>1.9468782935255116E-3</v>
      </c>
      <c r="AX856" s="210">
        <v>1.9468782935255116E-3</v>
      </c>
      <c r="AY856" s="210">
        <v>1.9468782935255116E-3</v>
      </c>
      <c r="AZ856" s="210">
        <v>1.9468782935255116E-3</v>
      </c>
      <c r="BA856" s="210">
        <v>1.9468782935255116E-3</v>
      </c>
      <c r="BB856" s="210">
        <v>1.9468782935255116E-3</v>
      </c>
      <c r="BC856" s="210">
        <v>1.9468782935255116E-3</v>
      </c>
      <c r="BD856" s="210">
        <v>1.9468782935255116E-3</v>
      </c>
      <c r="BE856" s="210">
        <v>1.9468782935255116E-3</v>
      </c>
      <c r="BF856" s="210">
        <v>1.9468782935255116E-3</v>
      </c>
      <c r="BG856" s="210">
        <v>1.9468782935255116E-3</v>
      </c>
      <c r="BH856" s="210">
        <v>1.9468782935255116E-3</v>
      </c>
      <c r="BI856" s="210">
        <v>1.9468782935255116E-3</v>
      </c>
      <c r="BJ856" s="210">
        <v>1.9468782935255116E-3</v>
      </c>
      <c r="BK856" s="210">
        <v>1.9468782935255116E-3</v>
      </c>
      <c r="BL856" s="210">
        <v>1.9468782935255116E-3</v>
      </c>
      <c r="BM856" s="210">
        <v>1.9468782935255116E-3</v>
      </c>
      <c r="BN856" s="210">
        <v>1.9468782935255116E-3</v>
      </c>
      <c r="BO856" s="210">
        <v>1.9468782935255116E-3</v>
      </c>
      <c r="BP856" s="210">
        <v>1.9468782935255116E-3</v>
      </c>
      <c r="BQ856" s="210">
        <v>1.9468782935255116E-3</v>
      </c>
      <c r="BR856" s="210">
        <v>1.9468782935255116E-3</v>
      </c>
      <c r="BS856" s="210">
        <v>1.9468782935255116E-3</v>
      </c>
      <c r="BT856" s="210">
        <v>1.9468782935255116E-3</v>
      </c>
      <c r="BU856" s="210"/>
      <c r="BV856" s="210"/>
      <c r="BW856" s="210"/>
      <c r="BX856" s="210"/>
      <c r="BY856" s="210"/>
      <c r="BZ856" s="210"/>
      <c r="CA856" s="210"/>
      <c r="CB856" s="210"/>
      <c r="CC856" s="210"/>
      <c r="CD856" s="210"/>
      <c r="CE856" s="210"/>
      <c r="CF856" s="210"/>
      <c r="CG856" s="210"/>
      <c r="CH856" s="210"/>
      <c r="CI856" s="210"/>
      <c r="CJ856" s="210"/>
      <c r="CK856" s="210"/>
      <c r="CL856" s="210"/>
      <c r="CM856" s="210"/>
      <c r="CN856" s="210"/>
      <c r="CO856" s="210"/>
      <c r="CP856" s="210"/>
      <c r="CQ856" s="210"/>
      <c r="CR856" s="210"/>
      <c r="CS856" s="144" t="s">
        <v>171</v>
      </c>
      <c r="CT856" s="144"/>
    </row>
    <row r="857" spans="1:98" ht="15">
      <c r="A857" s="208" t="s">
        <v>8334</v>
      </c>
      <c r="B857" s="285" t="s">
        <v>121</v>
      </c>
      <c r="C857" s="209" t="s">
        <v>122</v>
      </c>
      <c r="D857" s="259"/>
      <c r="E857" s="209" t="s">
        <v>5149</v>
      </c>
      <c r="F857" s="209" t="s">
        <v>38</v>
      </c>
      <c r="G857" s="216" t="s">
        <v>35</v>
      </c>
      <c r="H857" s="209" t="s">
        <v>8271</v>
      </c>
      <c r="I857" s="2"/>
      <c r="J857" s="210">
        <v>0</v>
      </c>
      <c r="K857" s="210">
        <v>0</v>
      </c>
      <c r="L857" s="210">
        <v>0</v>
      </c>
      <c r="M857" s="210">
        <v>0</v>
      </c>
      <c r="N857" s="210">
        <v>0</v>
      </c>
      <c r="O857" s="210">
        <v>0</v>
      </c>
      <c r="P857" s="210">
        <v>0</v>
      </c>
      <c r="Q857" s="210">
        <v>0</v>
      </c>
      <c r="R857" s="210">
        <v>2</v>
      </c>
      <c r="S857" s="210">
        <v>2</v>
      </c>
      <c r="T857" s="210">
        <v>2</v>
      </c>
      <c r="U857" s="210">
        <v>2</v>
      </c>
      <c r="V857" s="210">
        <v>2</v>
      </c>
      <c r="W857" s="210">
        <v>2</v>
      </c>
      <c r="X857" s="210">
        <v>2</v>
      </c>
      <c r="Y857" s="210">
        <v>2</v>
      </c>
      <c r="Z857" s="210">
        <v>2</v>
      </c>
      <c r="AA857" s="210">
        <v>2</v>
      </c>
      <c r="AB857" s="210">
        <v>2</v>
      </c>
      <c r="AC857" s="210">
        <v>2</v>
      </c>
      <c r="AD857" s="210">
        <v>2</v>
      </c>
      <c r="AE857" s="210">
        <v>2</v>
      </c>
      <c r="AF857" s="210">
        <v>2</v>
      </c>
      <c r="AG857" s="210">
        <v>2</v>
      </c>
      <c r="AH857" s="210">
        <v>2</v>
      </c>
      <c r="AI857" s="210">
        <v>2</v>
      </c>
      <c r="AJ857" s="210">
        <v>2</v>
      </c>
      <c r="AK857" s="210">
        <v>2</v>
      </c>
      <c r="AL857" s="210">
        <v>2</v>
      </c>
      <c r="AM857" s="210">
        <v>2</v>
      </c>
      <c r="AN857" s="210">
        <v>2</v>
      </c>
      <c r="AO857" s="210">
        <v>2</v>
      </c>
      <c r="AP857" s="210">
        <v>2</v>
      </c>
      <c r="AQ857" s="210">
        <v>2</v>
      </c>
      <c r="AR857" s="210">
        <v>2</v>
      </c>
      <c r="AS857" s="210">
        <v>2</v>
      </c>
      <c r="AT857" s="210">
        <v>2</v>
      </c>
      <c r="AU857" s="210">
        <v>2</v>
      </c>
      <c r="AV857" s="210">
        <v>2</v>
      </c>
      <c r="AW857" s="210">
        <v>2</v>
      </c>
      <c r="AX857" s="210">
        <v>2</v>
      </c>
      <c r="AY857" s="210">
        <v>2</v>
      </c>
      <c r="AZ857" s="210">
        <v>2</v>
      </c>
      <c r="BA857" s="210">
        <v>2</v>
      </c>
      <c r="BB857" s="210">
        <v>2</v>
      </c>
      <c r="BC857" s="210">
        <v>2</v>
      </c>
      <c r="BD857" s="210">
        <v>2</v>
      </c>
      <c r="BE857" s="210">
        <v>2</v>
      </c>
      <c r="BF857" s="210">
        <v>2</v>
      </c>
      <c r="BG857" s="210">
        <v>2</v>
      </c>
      <c r="BH857" s="210">
        <v>2</v>
      </c>
      <c r="BI857" s="210">
        <v>2</v>
      </c>
      <c r="BJ857" s="210">
        <v>2</v>
      </c>
      <c r="BK857" s="210">
        <v>2</v>
      </c>
      <c r="BL857" s="210">
        <v>2</v>
      </c>
      <c r="BM857" s="210">
        <v>2</v>
      </c>
      <c r="BN857" s="210">
        <v>2</v>
      </c>
      <c r="BO857" s="210">
        <v>2</v>
      </c>
      <c r="BP857" s="210">
        <v>2</v>
      </c>
      <c r="BQ857" s="210">
        <v>2</v>
      </c>
      <c r="BR857" s="210">
        <v>2</v>
      </c>
      <c r="BS857" s="210">
        <v>2</v>
      </c>
      <c r="BT857" s="210">
        <v>2</v>
      </c>
      <c r="BU857" s="210"/>
      <c r="BV857" s="210"/>
      <c r="BW857" s="210"/>
      <c r="BX857" s="210"/>
      <c r="BY857" s="210"/>
      <c r="BZ857" s="210"/>
      <c r="CA857" s="210"/>
      <c r="CB857" s="210"/>
      <c r="CC857" s="210"/>
      <c r="CD857" s="210"/>
      <c r="CE857" s="210"/>
      <c r="CF857" s="210"/>
      <c r="CG857" s="210"/>
      <c r="CH857" s="210"/>
      <c r="CI857" s="210"/>
      <c r="CJ857" s="210"/>
      <c r="CK857" s="210"/>
      <c r="CL857" s="210"/>
      <c r="CM857" s="210"/>
      <c r="CN857" s="210"/>
      <c r="CO857" s="210"/>
      <c r="CP857" s="210"/>
      <c r="CQ857" s="210"/>
      <c r="CR857" s="210"/>
      <c r="CS857" s="144"/>
      <c r="CT857" s="144"/>
    </row>
    <row r="858" spans="1:98" ht="15">
      <c r="A858" s="208" t="s">
        <v>8334</v>
      </c>
      <c r="B858" s="285" t="s">
        <v>1283</v>
      </c>
      <c r="C858" s="209" t="s">
        <v>1284</v>
      </c>
      <c r="D858" s="259"/>
      <c r="E858" s="209" t="s">
        <v>5149</v>
      </c>
      <c r="F858" s="209" t="s">
        <v>38</v>
      </c>
      <c r="G858" s="216" t="s">
        <v>35</v>
      </c>
      <c r="H858" s="209" t="s">
        <v>8271</v>
      </c>
      <c r="I858" s="2"/>
      <c r="J858" s="210">
        <v>0</v>
      </c>
      <c r="K858" s="210">
        <v>0</v>
      </c>
      <c r="L858" s="210">
        <v>0</v>
      </c>
      <c r="M858" s="210">
        <v>0</v>
      </c>
      <c r="N858" s="210">
        <v>0</v>
      </c>
      <c r="O858" s="210">
        <v>0</v>
      </c>
      <c r="P858" s="210">
        <v>0</v>
      </c>
      <c r="Q858" s="210">
        <v>0</v>
      </c>
      <c r="R858" s="210">
        <v>2</v>
      </c>
      <c r="S858" s="210">
        <v>2</v>
      </c>
      <c r="T858" s="210">
        <v>2</v>
      </c>
      <c r="U858" s="210">
        <v>2</v>
      </c>
      <c r="V858" s="210">
        <v>2</v>
      </c>
      <c r="W858" s="210">
        <v>2</v>
      </c>
      <c r="X858" s="210">
        <v>2</v>
      </c>
      <c r="Y858" s="210">
        <v>2</v>
      </c>
      <c r="Z858" s="210">
        <v>2</v>
      </c>
      <c r="AA858" s="210">
        <v>2</v>
      </c>
      <c r="AB858" s="210">
        <v>2</v>
      </c>
      <c r="AC858" s="210">
        <v>2</v>
      </c>
      <c r="AD858" s="210">
        <v>2</v>
      </c>
      <c r="AE858" s="210">
        <v>2</v>
      </c>
      <c r="AF858" s="210">
        <v>2</v>
      </c>
      <c r="AG858" s="210">
        <v>2</v>
      </c>
      <c r="AH858" s="210">
        <v>2</v>
      </c>
      <c r="AI858" s="210">
        <v>2</v>
      </c>
      <c r="AJ858" s="210">
        <v>2</v>
      </c>
      <c r="AK858" s="210">
        <v>2</v>
      </c>
      <c r="AL858" s="210">
        <v>2</v>
      </c>
      <c r="AM858" s="210">
        <v>2</v>
      </c>
      <c r="AN858" s="210">
        <v>2</v>
      </c>
      <c r="AO858" s="210">
        <v>2</v>
      </c>
      <c r="AP858" s="210">
        <v>2</v>
      </c>
      <c r="AQ858" s="210">
        <v>2</v>
      </c>
      <c r="AR858" s="210">
        <v>2</v>
      </c>
      <c r="AS858" s="210">
        <v>2</v>
      </c>
      <c r="AT858" s="210">
        <v>2</v>
      </c>
      <c r="AU858" s="210">
        <v>2</v>
      </c>
      <c r="AV858" s="210">
        <v>2</v>
      </c>
      <c r="AW858" s="210">
        <v>2</v>
      </c>
      <c r="AX858" s="210">
        <v>2</v>
      </c>
      <c r="AY858" s="210">
        <v>2</v>
      </c>
      <c r="AZ858" s="210">
        <v>2</v>
      </c>
      <c r="BA858" s="210">
        <v>2</v>
      </c>
      <c r="BB858" s="210">
        <v>2</v>
      </c>
      <c r="BC858" s="210">
        <v>2</v>
      </c>
      <c r="BD858" s="210">
        <v>2</v>
      </c>
      <c r="BE858" s="210">
        <v>2</v>
      </c>
      <c r="BF858" s="210">
        <v>2</v>
      </c>
      <c r="BG858" s="210">
        <v>2</v>
      </c>
      <c r="BH858" s="210">
        <v>2</v>
      </c>
      <c r="BI858" s="210">
        <v>2</v>
      </c>
      <c r="BJ858" s="210">
        <v>2</v>
      </c>
      <c r="BK858" s="210">
        <v>2</v>
      </c>
      <c r="BL858" s="210">
        <v>2</v>
      </c>
      <c r="BM858" s="210">
        <v>2</v>
      </c>
      <c r="BN858" s="210">
        <v>2</v>
      </c>
      <c r="BO858" s="210">
        <v>2</v>
      </c>
      <c r="BP858" s="210">
        <v>2</v>
      </c>
      <c r="BQ858" s="210">
        <v>2</v>
      </c>
      <c r="BR858" s="210">
        <v>2</v>
      </c>
      <c r="BS858" s="210">
        <v>2</v>
      </c>
      <c r="BT858" s="210">
        <v>2</v>
      </c>
      <c r="BU858" s="210"/>
      <c r="BV858" s="210"/>
      <c r="BW858" s="210"/>
      <c r="BX858" s="210"/>
      <c r="BY858" s="210"/>
      <c r="BZ858" s="210"/>
      <c r="CA858" s="210"/>
      <c r="CB858" s="210"/>
      <c r="CC858" s="210"/>
      <c r="CD858" s="210"/>
      <c r="CE858" s="210"/>
      <c r="CF858" s="210"/>
      <c r="CG858" s="210"/>
      <c r="CH858" s="210"/>
      <c r="CI858" s="210"/>
      <c r="CJ858" s="210"/>
      <c r="CK858" s="210"/>
      <c r="CL858" s="210"/>
      <c r="CM858" s="210"/>
      <c r="CN858" s="210"/>
      <c r="CO858" s="210"/>
      <c r="CP858" s="210"/>
      <c r="CQ858" s="210"/>
      <c r="CR858" s="210"/>
      <c r="CS858" s="144"/>
      <c r="CT858" s="144"/>
    </row>
    <row r="859" spans="1:98" ht="15">
      <c r="A859" s="208" t="s">
        <v>8334</v>
      </c>
      <c r="B859" s="285" t="s">
        <v>1240</v>
      </c>
      <c r="C859" s="209" t="s">
        <v>1241</v>
      </c>
      <c r="D859" s="259"/>
      <c r="E859" s="209" t="s">
        <v>5149</v>
      </c>
      <c r="F859" s="209" t="s">
        <v>38</v>
      </c>
      <c r="G859" s="216" t="s">
        <v>35</v>
      </c>
      <c r="H859" s="209" t="s">
        <v>8271</v>
      </c>
      <c r="I859" s="2"/>
      <c r="J859" s="210">
        <v>0</v>
      </c>
      <c r="K859" s="210">
        <v>0</v>
      </c>
      <c r="L859" s="210">
        <v>0</v>
      </c>
      <c r="M859" s="210">
        <v>0</v>
      </c>
      <c r="N859" s="210">
        <v>0</v>
      </c>
      <c r="O859" s="210">
        <v>0</v>
      </c>
      <c r="P859" s="210">
        <v>1</v>
      </c>
      <c r="Q859" s="210">
        <v>1</v>
      </c>
      <c r="R859" s="210">
        <v>1</v>
      </c>
      <c r="S859" s="210">
        <v>1</v>
      </c>
      <c r="T859" s="210">
        <v>1</v>
      </c>
      <c r="U859" s="210">
        <v>1</v>
      </c>
      <c r="V859" s="210">
        <v>1</v>
      </c>
      <c r="W859" s="210">
        <v>1</v>
      </c>
      <c r="X859" s="210">
        <v>1</v>
      </c>
      <c r="Y859" s="210">
        <v>1</v>
      </c>
      <c r="Z859" s="210">
        <v>1</v>
      </c>
      <c r="AA859" s="210">
        <v>1</v>
      </c>
      <c r="AB859" s="210">
        <v>1</v>
      </c>
      <c r="AC859" s="210">
        <v>1</v>
      </c>
      <c r="AD859" s="210">
        <v>1</v>
      </c>
      <c r="AE859" s="210">
        <v>1</v>
      </c>
      <c r="AF859" s="210">
        <v>1</v>
      </c>
      <c r="AG859" s="210">
        <v>1</v>
      </c>
      <c r="AH859" s="210">
        <v>1</v>
      </c>
      <c r="AI859" s="210">
        <v>1</v>
      </c>
      <c r="AJ859" s="210">
        <v>1</v>
      </c>
      <c r="AK859" s="210">
        <v>1</v>
      </c>
      <c r="AL859" s="210">
        <v>1</v>
      </c>
      <c r="AM859" s="210">
        <v>1</v>
      </c>
      <c r="AN859" s="210">
        <v>1</v>
      </c>
      <c r="AO859" s="210">
        <v>1</v>
      </c>
      <c r="AP859" s="210">
        <v>1</v>
      </c>
      <c r="AQ859" s="210">
        <v>1</v>
      </c>
      <c r="AR859" s="210">
        <v>1</v>
      </c>
      <c r="AS859" s="210">
        <v>1</v>
      </c>
      <c r="AT859" s="210">
        <v>1</v>
      </c>
      <c r="AU859" s="210">
        <v>1</v>
      </c>
      <c r="AV859" s="210">
        <v>1</v>
      </c>
      <c r="AW859" s="210">
        <v>1</v>
      </c>
      <c r="AX859" s="210">
        <v>1</v>
      </c>
      <c r="AY859" s="210">
        <v>1</v>
      </c>
      <c r="AZ859" s="210">
        <v>1</v>
      </c>
      <c r="BA859" s="210">
        <v>1</v>
      </c>
      <c r="BB859" s="210">
        <v>1</v>
      </c>
      <c r="BC859" s="210">
        <v>1</v>
      </c>
      <c r="BD859" s="210">
        <v>1</v>
      </c>
      <c r="BE859" s="210">
        <v>1</v>
      </c>
      <c r="BF859" s="210">
        <v>1</v>
      </c>
      <c r="BG859" s="210">
        <v>1</v>
      </c>
      <c r="BH859" s="210">
        <v>1</v>
      </c>
      <c r="BI859" s="210">
        <v>1</v>
      </c>
      <c r="BJ859" s="210">
        <v>1</v>
      </c>
      <c r="BK859" s="210">
        <v>1</v>
      </c>
      <c r="BL859" s="210">
        <v>1</v>
      </c>
      <c r="BM859" s="210">
        <v>1</v>
      </c>
      <c r="BN859" s="210">
        <v>1</v>
      </c>
      <c r="BO859" s="210">
        <v>1</v>
      </c>
      <c r="BP859" s="210">
        <v>1</v>
      </c>
      <c r="BQ859" s="210">
        <v>1</v>
      </c>
      <c r="BR859" s="210">
        <v>1</v>
      </c>
      <c r="BS859" s="210">
        <v>1</v>
      </c>
      <c r="BT859" s="210">
        <v>1</v>
      </c>
      <c r="BU859" s="210"/>
      <c r="BV859" s="210"/>
      <c r="BW859" s="210"/>
      <c r="BX859" s="210"/>
      <c r="BY859" s="210"/>
      <c r="BZ859" s="210"/>
      <c r="CA859" s="210"/>
      <c r="CB859" s="210"/>
      <c r="CC859" s="210"/>
      <c r="CD859" s="210"/>
      <c r="CE859" s="210"/>
      <c r="CF859" s="210"/>
      <c r="CG859" s="210"/>
      <c r="CH859" s="210"/>
      <c r="CI859" s="210"/>
      <c r="CJ859" s="210"/>
      <c r="CK859" s="210"/>
      <c r="CL859" s="210"/>
      <c r="CM859" s="210"/>
      <c r="CN859" s="210"/>
      <c r="CO859" s="210"/>
      <c r="CP859" s="210"/>
      <c r="CQ859" s="210"/>
      <c r="CR859" s="210"/>
      <c r="CS859" s="144"/>
      <c r="CT859" s="144"/>
    </row>
    <row r="860" spans="1:98" ht="15">
      <c r="A860" s="208" t="s">
        <v>8334</v>
      </c>
      <c r="B860" s="285" t="s">
        <v>1242</v>
      </c>
      <c r="C860" s="209" t="s">
        <v>1243</v>
      </c>
      <c r="D860" s="259"/>
      <c r="E860" s="209" t="s">
        <v>5149</v>
      </c>
      <c r="F860" s="209" t="s">
        <v>38</v>
      </c>
      <c r="G860" s="216" t="s">
        <v>35</v>
      </c>
      <c r="H860" s="209" t="s">
        <v>8271</v>
      </c>
      <c r="I860" s="2"/>
      <c r="J860" s="210">
        <v>0</v>
      </c>
      <c r="K860" s="210">
        <v>0</v>
      </c>
      <c r="L860" s="210">
        <v>0</v>
      </c>
      <c r="M860" s="210">
        <v>0</v>
      </c>
      <c r="N860" s="210">
        <v>0</v>
      </c>
      <c r="O860" s="210">
        <v>0</v>
      </c>
      <c r="P860" s="210">
        <v>0</v>
      </c>
      <c r="Q860" s="210">
        <v>1</v>
      </c>
      <c r="R860" s="210">
        <v>1</v>
      </c>
      <c r="S860" s="210">
        <v>1</v>
      </c>
      <c r="T860" s="210">
        <v>1</v>
      </c>
      <c r="U860" s="210">
        <v>1</v>
      </c>
      <c r="V860" s="210">
        <v>1</v>
      </c>
      <c r="W860" s="210">
        <v>1</v>
      </c>
      <c r="X860" s="210">
        <v>1</v>
      </c>
      <c r="Y860" s="210">
        <v>1</v>
      </c>
      <c r="Z860" s="210">
        <v>1</v>
      </c>
      <c r="AA860" s="210">
        <v>1</v>
      </c>
      <c r="AB860" s="210">
        <v>1</v>
      </c>
      <c r="AC860" s="210">
        <v>1</v>
      </c>
      <c r="AD860" s="210">
        <v>1</v>
      </c>
      <c r="AE860" s="210">
        <v>1</v>
      </c>
      <c r="AF860" s="210">
        <v>1</v>
      </c>
      <c r="AG860" s="210">
        <v>1</v>
      </c>
      <c r="AH860" s="210">
        <v>1</v>
      </c>
      <c r="AI860" s="210">
        <v>1</v>
      </c>
      <c r="AJ860" s="210">
        <v>1</v>
      </c>
      <c r="AK860" s="210">
        <v>1</v>
      </c>
      <c r="AL860" s="210">
        <v>1</v>
      </c>
      <c r="AM860" s="210">
        <v>1</v>
      </c>
      <c r="AN860" s="210">
        <v>1</v>
      </c>
      <c r="AO860" s="210">
        <v>1</v>
      </c>
      <c r="AP860" s="210">
        <v>1</v>
      </c>
      <c r="AQ860" s="210">
        <v>1</v>
      </c>
      <c r="AR860" s="210">
        <v>1</v>
      </c>
      <c r="AS860" s="210">
        <v>1</v>
      </c>
      <c r="AT860" s="210">
        <v>1</v>
      </c>
      <c r="AU860" s="210">
        <v>1</v>
      </c>
      <c r="AV860" s="210">
        <v>1</v>
      </c>
      <c r="AW860" s="210">
        <v>1</v>
      </c>
      <c r="AX860" s="210">
        <v>1</v>
      </c>
      <c r="AY860" s="210">
        <v>1</v>
      </c>
      <c r="AZ860" s="210">
        <v>1</v>
      </c>
      <c r="BA860" s="210">
        <v>1</v>
      </c>
      <c r="BB860" s="210">
        <v>1</v>
      </c>
      <c r="BC860" s="210">
        <v>1</v>
      </c>
      <c r="BD860" s="210">
        <v>1</v>
      </c>
      <c r="BE860" s="210">
        <v>1</v>
      </c>
      <c r="BF860" s="210">
        <v>1</v>
      </c>
      <c r="BG860" s="210">
        <v>1</v>
      </c>
      <c r="BH860" s="210">
        <v>1</v>
      </c>
      <c r="BI860" s="210">
        <v>1</v>
      </c>
      <c r="BJ860" s="210">
        <v>1</v>
      </c>
      <c r="BK860" s="210">
        <v>1</v>
      </c>
      <c r="BL860" s="210">
        <v>1</v>
      </c>
      <c r="BM860" s="210">
        <v>1</v>
      </c>
      <c r="BN860" s="210">
        <v>1</v>
      </c>
      <c r="BO860" s="210">
        <v>1</v>
      </c>
      <c r="BP860" s="210">
        <v>1</v>
      </c>
      <c r="BQ860" s="210">
        <v>1</v>
      </c>
      <c r="BR860" s="210">
        <v>1</v>
      </c>
      <c r="BS860" s="210">
        <v>1</v>
      </c>
      <c r="BT860" s="210">
        <v>1</v>
      </c>
      <c r="BU860" s="210"/>
      <c r="BV860" s="210"/>
      <c r="BW860" s="210"/>
      <c r="BX860" s="210"/>
      <c r="BY860" s="210"/>
      <c r="BZ860" s="210"/>
      <c r="CA860" s="210"/>
      <c r="CB860" s="210"/>
      <c r="CC860" s="210"/>
      <c r="CD860" s="210"/>
      <c r="CE860" s="210"/>
      <c r="CF860" s="210"/>
      <c r="CG860" s="210"/>
      <c r="CH860" s="210"/>
      <c r="CI860" s="210"/>
      <c r="CJ860" s="210"/>
      <c r="CK860" s="210"/>
      <c r="CL860" s="210"/>
      <c r="CM860" s="210"/>
      <c r="CN860" s="210"/>
      <c r="CO860" s="210"/>
      <c r="CP860" s="210"/>
      <c r="CQ860" s="210"/>
      <c r="CR860" s="210"/>
      <c r="CS860" s="144"/>
      <c r="CT860" s="144"/>
    </row>
    <row r="861" spans="1:98" ht="15">
      <c r="A861" s="208" t="s">
        <v>8334</v>
      </c>
      <c r="B861" s="285" t="s">
        <v>1896</v>
      </c>
      <c r="C861" s="209" t="s">
        <v>1897</v>
      </c>
      <c r="D861" s="259"/>
      <c r="E861" s="209" t="s">
        <v>6151</v>
      </c>
      <c r="F861" s="209" t="s">
        <v>38</v>
      </c>
      <c r="G861" s="216" t="s">
        <v>35</v>
      </c>
      <c r="H861" s="209" t="s">
        <v>8271</v>
      </c>
      <c r="I861" s="2"/>
      <c r="J861" s="210"/>
      <c r="K861" s="210"/>
      <c r="L861" s="210"/>
      <c r="M861" s="210"/>
      <c r="N861" s="210"/>
      <c r="O861" s="210"/>
      <c r="P861" s="210"/>
      <c r="Q861" s="210"/>
      <c r="R861" s="210">
        <v>5</v>
      </c>
      <c r="S861" s="210">
        <v>5</v>
      </c>
      <c r="T861" s="210">
        <v>5</v>
      </c>
      <c r="U861" s="210">
        <v>5</v>
      </c>
      <c r="V861" s="210">
        <v>5</v>
      </c>
      <c r="W861" s="210">
        <v>5</v>
      </c>
      <c r="X861" s="210">
        <v>5</v>
      </c>
      <c r="Y861" s="210">
        <v>5</v>
      </c>
      <c r="Z861" s="210">
        <v>5</v>
      </c>
      <c r="AA861" s="210">
        <v>5</v>
      </c>
      <c r="AB861" s="210">
        <v>5</v>
      </c>
      <c r="AC861" s="210">
        <v>5</v>
      </c>
      <c r="AD861" s="210">
        <v>5</v>
      </c>
      <c r="AE861" s="210">
        <v>5</v>
      </c>
      <c r="AF861" s="210">
        <v>5</v>
      </c>
      <c r="AG861" s="210">
        <v>5</v>
      </c>
      <c r="AH861" s="210">
        <v>5</v>
      </c>
      <c r="AI861" s="210">
        <v>5</v>
      </c>
      <c r="AJ861" s="210">
        <v>5</v>
      </c>
      <c r="AK861" s="210">
        <v>5</v>
      </c>
      <c r="AL861" s="210">
        <v>5</v>
      </c>
      <c r="AM861" s="210">
        <v>5</v>
      </c>
      <c r="AN861" s="210">
        <v>5</v>
      </c>
      <c r="AO861" s="210">
        <v>5</v>
      </c>
      <c r="AP861" s="210">
        <v>5</v>
      </c>
      <c r="AQ861" s="210">
        <v>5</v>
      </c>
      <c r="AR861" s="210">
        <v>5</v>
      </c>
      <c r="AS861" s="210">
        <v>5</v>
      </c>
      <c r="AT861" s="210">
        <v>5</v>
      </c>
      <c r="AU861" s="210">
        <v>5</v>
      </c>
      <c r="AV861" s="210">
        <v>5</v>
      </c>
      <c r="AW861" s="210">
        <v>5</v>
      </c>
      <c r="AX861" s="210">
        <v>5</v>
      </c>
      <c r="AY861" s="210">
        <v>5</v>
      </c>
      <c r="AZ861" s="210">
        <v>5</v>
      </c>
      <c r="BA861" s="210">
        <v>5</v>
      </c>
      <c r="BB861" s="210">
        <v>5</v>
      </c>
      <c r="BC861" s="210">
        <v>5</v>
      </c>
      <c r="BD861" s="210">
        <v>5</v>
      </c>
      <c r="BE861" s="210">
        <v>5</v>
      </c>
      <c r="BF861" s="210">
        <v>5</v>
      </c>
      <c r="BG861" s="210">
        <v>5</v>
      </c>
      <c r="BH861" s="210">
        <v>5</v>
      </c>
      <c r="BI861" s="210">
        <v>5</v>
      </c>
      <c r="BJ861" s="210">
        <v>5</v>
      </c>
      <c r="BK861" s="210">
        <v>5</v>
      </c>
      <c r="BL861" s="210">
        <v>5</v>
      </c>
      <c r="BM861" s="210">
        <v>5</v>
      </c>
      <c r="BN861" s="210">
        <v>5</v>
      </c>
      <c r="BO861" s="210">
        <v>5</v>
      </c>
      <c r="BP861" s="210">
        <v>5</v>
      </c>
      <c r="BQ861" s="210">
        <v>5</v>
      </c>
      <c r="BR861" s="210">
        <v>5</v>
      </c>
      <c r="BS861" s="210">
        <v>5</v>
      </c>
      <c r="BT861" s="210">
        <v>5</v>
      </c>
      <c r="BU861" s="210"/>
      <c r="BV861" s="210"/>
      <c r="BW861" s="210"/>
      <c r="BX861" s="210"/>
      <c r="BY861" s="210"/>
      <c r="BZ861" s="210"/>
      <c r="CA861" s="210"/>
      <c r="CB861" s="210"/>
      <c r="CC861" s="210"/>
      <c r="CD861" s="210"/>
      <c r="CE861" s="210"/>
      <c r="CF861" s="210"/>
      <c r="CG861" s="210"/>
      <c r="CH861" s="210"/>
      <c r="CI861" s="210"/>
      <c r="CJ861" s="210"/>
      <c r="CK861" s="210"/>
      <c r="CL861" s="210"/>
      <c r="CM861" s="210"/>
      <c r="CN861" s="210"/>
      <c r="CO861" s="210"/>
      <c r="CP861" s="210"/>
      <c r="CQ861" s="210"/>
      <c r="CR861" s="210"/>
      <c r="CS861" s="144"/>
      <c r="CT861" s="144"/>
    </row>
    <row r="862" spans="1:98" ht="15">
      <c r="A862" s="208" t="s">
        <v>8334</v>
      </c>
      <c r="B862" s="285" t="s">
        <v>1898</v>
      </c>
      <c r="C862" s="209" t="s">
        <v>1899</v>
      </c>
      <c r="D862" s="259"/>
      <c r="E862" s="209" t="s">
        <v>6153</v>
      </c>
      <c r="F862" s="209" t="s">
        <v>38</v>
      </c>
      <c r="G862" s="216" t="s">
        <v>35</v>
      </c>
      <c r="H862" s="209" t="s">
        <v>8271</v>
      </c>
      <c r="I862" s="2"/>
      <c r="J862" s="210"/>
      <c r="K862" s="210"/>
      <c r="L862" s="210"/>
      <c r="M862" s="210"/>
      <c r="N862" s="210"/>
      <c r="O862" s="210"/>
      <c r="P862" s="210"/>
      <c r="Q862" s="210"/>
      <c r="R862" s="210">
        <v>3</v>
      </c>
      <c r="S862" s="210">
        <v>3</v>
      </c>
      <c r="T862" s="210">
        <v>3</v>
      </c>
      <c r="U862" s="210">
        <v>3</v>
      </c>
      <c r="V862" s="210">
        <v>3</v>
      </c>
      <c r="W862" s="210">
        <v>3</v>
      </c>
      <c r="X862" s="210">
        <v>3</v>
      </c>
      <c r="Y862" s="210">
        <v>3</v>
      </c>
      <c r="Z862" s="210">
        <v>3</v>
      </c>
      <c r="AA862" s="210">
        <v>3</v>
      </c>
      <c r="AB862" s="210">
        <v>3</v>
      </c>
      <c r="AC862" s="210">
        <v>3</v>
      </c>
      <c r="AD862" s="210">
        <v>3</v>
      </c>
      <c r="AE862" s="210">
        <v>3</v>
      </c>
      <c r="AF862" s="210">
        <v>3</v>
      </c>
      <c r="AG862" s="210">
        <v>3</v>
      </c>
      <c r="AH862" s="210">
        <v>3</v>
      </c>
      <c r="AI862" s="210">
        <v>3</v>
      </c>
      <c r="AJ862" s="210">
        <v>3</v>
      </c>
      <c r="AK862" s="210">
        <v>3</v>
      </c>
      <c r="AL862" s="210">
        <v>3</v>
      </c>
      <c r="AM862" s="210">
        <v>3</v>
      </c>
      <c r="AN862" s="210">
        <v>3</v>
      </c>
      <c r="AO862" s="210">
        <v>3</v>
      </c>
      <c r="AP862" s="210">
        <v>3</v>
      </c>
      <c r="AQ862" s="210">
        <v>3</v>
      </c>
      <c r="AR862" s="210">
        <v>3</v>
      </c>
      <c r="AS862" s="210">
        <v>3</v>
      </c>
      <c r="AT862" s="210">
        <v>3</v>
      </c>
      <c r="AU862" s="210">
        <v>3</v>
      </c>
      <c r="AV862" s="210">
        <v>3</v>
      </c>
      <c r="AW862" s="210">
        <v>3</v>
      </c>
      <c r="AX862" s="210">
        <v>3</v>
      </c>
      <c r="AY862" s="210">
        <v>3</v>
      </c>
      <c r="AZ862" s="210">
        <v>3</v>
      </c>
      <c r="BA862" s="210">
        <v>3</v>
      </c>
      <c r="BB862" s="210">
        <v>3</v>
      </c>
      <c r="BC862" s="210">
        <v>3</v>
      </c>
      <c r="BD862" s="210">
        <v>3</v>
      </c>
      <c r="BE862" s="210">
        <v>3</v>
      </c>
      <c r="BF862" s="210">
        <v>3</v>
      </c>
      <c r="BG862" s="210">
        <v>3</v>
      </c>
      <c r="BH862" s="210">
        <v>3</v>
      </c>
      <c r="BI862" s="210">
        <v>3</v>
      </c>
      <c r="BJ862" s="210">
        <v>3</v>
      </c>
      <c r="BK862" s="210">
        <v>3</v>
      </c>
      <c r="BL862" s="210">
        <v>3</v>
      </c>
      <c r="BM862" s="210">
        <v>3</v>
      </c>
      <c r="BN862" s="210">
        <v>3</v>
      </c>
      <c r="BO862" s="210">
        <v>3</v>
      </c>
      <c r="BP862" s="210">
        <v>3</v>
      </c>
      <c r="BQ862" s="210">
        <v>3</v>
      </c>
      <c r="BR862" s="210">
        <v>3</v>
      </c>
      <c r="BS862" s="210">
        <v>3</v>
      </c>
      <c r="BT862" s="210">
        <v>3</v>
      </c>
      <c r="BU862" s="210"/>
      <c r="BV862" s="210"/>
      <c r="BW862" s="210"/>
      <c r="BX862" s="210"/>
      <c r="BY862" s="210"/>
      <c r="BZ862" s="210"/>
      <c r="CA862" s="210"/>
      <c r="CB862" s="210"/>
      <c r="CC862" s="210"/>
      <c r="CD862" s="210"/>
      <c r="CE862" s="210"/>
      <c r="CF862" s="210"/>
      <c r="CG862" s="210"/>
      <c r="CH862" s="210"/>
      <c r="CI862" s="210"/>
      <c r="CJ862" s="210"/>
      <c r="CK862" s="210"/>
      <c r="CL862" s="210"/>
      <c r="CM862" s="210"/>
      <c r="CN862" s="210"/>
      <c r="CO862" s="210"/>
      <c r="CP862" s="210"/>
      <c r="CQ862" s="210"/>
      <c r="CR862" s="210"/>
      <c r="CS862" s="144"/>
      <c r="CT862" s="144"/>
    </row>
    <row r="863" spans="1:98" ht="15">
      <c r="A863" s="208" t="s">
        <v>8334</v>
      </c>
      <c r="B863" s="285" t="s">
        <v>2007</v>
      </c>
      <c r="C863" s="209" t="s">
        <v>2008</v>
      </c>
      <c r="D863" s="259"/>
      <c r="E863" s="209" t="s">
        <v>6154</v>
      </c>
      <c r="F863" s="209" t="s">
        <v>38</v>
      </c>
      <c r="G863" s="216" t="s">
        <v>35</v>
      </c>
      <c r="H863" s="209" t="s">
        <v>8271</v>
      </c>
      <c r="I863" s="2"/>
      <c r="J863" s="210"/>
      <c r="K863" s="210"/>
      <c r="L863" s="210"/>
      <c r="M863" s="210"/>
      <c r="N863" s="210"/>
      <c r="O863" s="210"/>
      <c r="P863" s="210"/>
      <c r="Q863" s="210"/>
      <c r="R863" s="210">
        <v>6</v>
      </c>
      <c r="S863" s="210">
        <v>6</v>
      </c>
      <c r="T863" s="210">
        <v>6</v>
      </c>
      <c r="U863" s="210">
        <v>6</v>
      </c>
      <c r="V863" s="210">
        <v>6</v>
      </c>
      <c r="W863" s="210">
        <v>6</v>
      </c>
      <c r="X863" s="210">
        <v>6</v>
      </c>
      <c r="Y863" s="210">
        <v>6</v>
      </c>
      <c r="Z863" s="210">
        <v>6</v>
      </c>
      <c r="AA863" s="210">
        <v>6</v>
      </c>
      <c r="AB863" s="210">
        <v>6</v>
      </c>
      <c r="AC863" s="210">
        <v>6</v>
      </c>
      <c r="AD863" s="210">
        <v>6</v>
      </c>
      <c r="AE863" s="210">
        <v>6</v>
      </c>
      <c r="AF863" s="210">
        <v>6</v>
      </c>
      <c r="AG863" s="210">
        <v>6</v>
      </c>
      <c r="AH863" s="210">
        <v>6</v>
      </c>
      <c r="AI863" s="210">
        <v>6</v>
      </c>
      <c r="AJ863" s="210">
        <v>6</v>
      </c>
      <c r="AK863" s="210">
        <v>6</v>
      </c>
      <c r="AL863" s="210">
        <v>6</v>
      </c>
      <c r="AM863" s="210">
        <v>6</v>
      </c>
      <c r="AN863" s="210">
        <v>6</v>
      </c>
      <c r="AO863" s="210">
        <v>6</v>
      </c>
      <c r="AP863" s="210">
        <v>6</v>
      </c>
      <c r="AQ863" s="210">
        <v>6</v>
      </c>
      <c r="AR863" s="210">
        <v>6</v>
      </c>
      <c r="AS863" s="210">
        <v>6</v>
      </c>
      <c r="AT863" s="210">
        <v>6</v>
      </c>
      <c r="AU863" s="210">
        <v>6</v>
      </c>
      <c r="AV863" s="210">
        <v>6</v>
      </c>
      <c r="AW863" s="210">
        <v>6</v>
      </c>
      <c r="AX863" s="210">
        <v>6</v>
      </c>
      <c r="AY863" s="210">
        <v>6</v>
      </c>
      <c r="AZ863" s="210">
        <v>6</v>
      </c>
      <c r="BA863" s="210">
        <v>6</v>
      </c>
      <c r="BB863" s="210">
        <v>6</v>
      </c>
      <c r="BC863" s="210">
        <v>6</v>
      </c>
      <c r="BD863" s="210">
        <v>6</v>
      </c>
      <c r="BE863" s="210">
        <v>6</v>
      </c>
      <c r="BF863" s="210">
        <v>6</v>
      </c>
      <c r="BG863" s="210">
        <v>6</v>
      </c>
      <c r="BH863" s="210">
        <v>6</v>
      </c>
      <c r="BI863" s="210">
        <v>6</v>
      </c>
      <c r="BJ863" s="210">
        <v>6</v>
      </c>
      <c r="BK863" s="210">
        <v>6</v>
      </c>
      <c r="BL863" s="210">
        <v>6</v>
      </c>
      <c r="BM863" s="210">
        <v>6</v>
      </c>
      <c r="BN863" s="210">
        <v>6</v>
      </c>
      <c r="BO863" s="210">
        <v>6</v>
      </c>
      <c r="BP863" s="210">
        <v>6</v>
      </c>
      <c r="BQ863" s="210">
        <v>6</v>
      </c>
      <c r="BR863" s="210">
        <v>6</v>
      </c>
      <c r="BS863" s="210">
        <v>6</v>
      </c>
      <c r="BT863" s="210">
        <v>6</v>
      </c>
      <c r="BU863" s="210"/>
      <c r="BV863" s="210"/>
      <c r="BW863" s="210"/>
      <c r="BX863" s="210"/>
      <c r="BY863" s="210"/>
      <c r="BZ863" s="210"/>
      <c r="CA863" s="210"/>
      <c r="CB863" s="210"/>
      <c r="CC863" s="210"/>
      <c r="CD863" s="210"/>
      <c r="CE863" s="210"/>
      <c r="CF863" s="210"/>
      <c r="CG863" s="210"/>
      <c r="CH863" s="210"/>
      <c r="CI863" s="210"/>
      <c r="CJ863" s="210"/>
      <c r="CK863" s="210"/>
      <c r="CL863" s="210"/>
      <c r="CM863" s="210"/>
      <c r="CN863" s="210"/>
      <c r="CO863" s="210"/>
      <c r="CP863" s="210"/>
      <c r="CQ863" s="210"/>
      <c r="CR863" s="210"/>
      <c r="CS863" s="144"/>
      <c r="CT863" s="144"/>
    </row>
    <row r="864" spans="1:98" ht="15">
      <c r="A864" s="208" t="s">
        <v>8334</v>
      </c>
      <c r="B864" s="285" t="s">
        <v>2027</v>
      </c>
      <c r="C864" s="209" t="s">
        <v>2012</v>
      </c>
      <c r="D864" s="259"/>
      <c r="E864" s="209" t="s">
        <v>6157</v>
      </c>
      <c r="F864" s="209" t="s">
        <v>38</v>
      </c>
      <c r="G864" s="216" t="s">
        <v>35</v>
      </c>
      <c r="H864" s="209" t="s">
        <v>8271</v>
      </c>
      <c r="I864" s="2"/>
      <c r="J864" s="210"/>
      <c r="K864" s="210"/>
      <c r="L864" s="210"/>
      <c r="M864" s="210"/>
      <c r="N864" s="210"/>
      <c r="O864" s="210"/>
      <c r="P864" s="210"/>
      <c r="Q864" s="210"/>
      <c r="R864" s="210">
        <v>2</v>
      </c>
      <c r="S864" s="210">
        <v>2</v>
      </c>
      <c r="T864" s="210">
        <v>2</v>
      </c>
      <c r="U864" s="210">
        <v>2</v>
      </c>
      <c r="V864" s="210">
        <v>2</v>
      </c>
      <c r="W864" s="210">
        <v>2</v>
      </c>
      <c r="X864" s="210">
        <v>2</v>
      </c>
      <c r="Y864" s="210">
        <v>2</v>
      </c>
      <c r="Z864" s="210">
        <v>2</v>
      </c>
      <c r="AA864" s="210">
        <v>2</v>
      </c>
      <c r="AB864" s="210">
        <v>2</v>
      </c>
      <c r="AC864" s="210">
        <v>2</v>
      </c>
      <c r="AD864" s="210">
        <v>2</v>
      </c>
      <c r="AE864" s="210">
        <v>2</v>
      </c>
      <c r="AF864" s="210">
        <v>2</v>
      </c>
      <c r="AG864" s="210">
        <v>2</v>
      </c>
      <c r="AH864" s="210">
        <v>2</v>
      </c>
      <c r="AI864" s="210">
        <v>2</v>
      </c>
      <c r="AJ864" s="210">
        <v>2</v>
      </c>
      <c r="AK864" s="210">
        <v>2</v>
      </c>
      <c r="AL864" s="210">
        <v>2</v>
      </c>
      <c r="AM864" s="210">
        <v>2</v>
      </c>
      <c r="AN864" s="210">
        <v>2</v>
      </c>
      <c r="AO864" s="210">
        <v>2</v>
      </c>
      <c r="AP864" s="210">
        <v>2</v>
      </c>
      <c r="AQ864" s="210">
        <v>2</v>
      </c>
      <c r="AR864" s="210">
        <v>2</v>
      </c>
      <c r="AS864" s="210">
        <v>2</v>
      </c>
      <c r="AT864" s="210">
        <v>2</v>
      </c>
      <c r="AU864" s="210">
        <v>2</v>
      </c>
      <c r="AV864" s="210">
        <v>2</v>
      </c>
      <c r="AW864" s="210">
        <v>2</v>
      </c>
      <c r="AX864" s="210">
        <v>2</v>
      </c>
      <c r="AY864" s="210">
        <v>2</v>
      </c>
      <c r="AZ864" s="210">
        <v>2</v>
      </c>
      <c r="BA864" s="210">
        <v>2</v>
      </c>
      <c r="BB864" s="210">
        <v>2</v>
      </c>
      <c r="BC864" s="210">
        <v>2</v>
      </c>
      <c r="BD864" s="210">
        <v>2</v>
      </c>
      <c r="BE864" s="210">
        <v>2</v>
      </c>
      <c r="BF864" s="210">
        <v>2</v>
      </c>
      <c r="BG864" s="210">
        <v>2</v>
      </c>
      <c r="BH864" s="210">
        <v>2</v>
      </c>
      <c r="BI864" s="210">
        <v>2</v>
      </c>
      <c r="BJ864" s="210">
        <v>2</v>
      </c>
      <c r="BK864" s="210">
        <v>2</v>
      </c>
      <c r="BL864" s="210">
        <v>2</v>
      </c>
      <c r="BM864" s="210">
        <v>2</v>
      </c>
      <c r="BN864" s="210">
        <v>2</v>
      </c>
      <c r="BO864" s="210">
        <v>2</v>
      </c>
      <c r="BP864" s="210">
        <v>2</v>
      </c>
      <c r="BQ864" s="210">
        <v>2</v>
      </c>
      <c r="BR864" s="210">
        <v>2</v>
      </c>
      <c r="BS864" s="210">
        <v>2</v>
      </c>
      <c r="BT864" s="210">
        <v>2</v>
      </c>
      <c r="BU864" s="210"/>
      <c r="BV864" s="210"/>
      <c r="BW864" s="210"/>
      <c r="BX864" s="210"/>
      <c r="BY864" s="210"/>
      <c r="BZ864" s="210"/>
      <c r="CA864" s="210"/>
      <c r="CB864" s="210"/>
      <c r="CC864" s="210"/>
      <c r="CD864" s="210"/>
      <c r="CE864" s="210"/>
      <c r="CF864" s="210"/>
      <c r="CG864" s="210"/>
      <c r="CH864" s="210"/>
      <c r="CI864" s="210"/>
      <c r="CJ864" s="210"/>
      <c r="CK864" s="210"/>
      <c r="CL864" s="210"/>
      <c r="CM864" s="210"/>
      <c r="CN864" s="210"/>
      <c r="CO864" s="210"/>
      <c r="CP864" s="210"/>
      <c r="CQ864" s="210"/>
      <c r="CR864" s="210"/>
      <c r="CS864" s="144"/>
      <c r="CT864" s="144"/>
    </row>
    <row r="865" spans="1:98" ht="15">
      <c r="A865" s="208" t="s">
        <v>8334</v>
      </c>
      <c r="B865" s="285" t="s">
        <v>2015</v>
      </c>
      <c r="C865" s="209" t="s">
        <v>2016</v>
      </c>
      <c r="D865" s="259"/>
      <c r="E865" s="209" t="s">
        <v>6159</v>
      </c>
      <c r="F865" s="209" t="s">
        <v>38</v>
      </c>
      <c r="G865" s="216" t="s">
        <v>35</v>
      </c>
      <c r="H865" s="209" t="s">
        <v>8271</v>
      </c>
      <c r="I865" s="2"/>
      <c r="J865" s="210"/>
      <c r="K865" s="210"/>
      <c r="L865" s="210"/>
      <c r="M865" s="210"/>
      <c r="N865" s="210"/>
      <c r="O865" s="210"/>
      <c r="P865" s="210"/>
      <c r="Q865" s="210"/>
      <c r="R865" s="210">
        <v>2</v>
      </c>
      <c r="S865" s="210">
        <v>2</v>
      </c>
      <c r="T865" s="210">
        <v>2</v>
      </c>
      <c r="U865" s="210">
        <v>2</v>
      </c>
      <c r="V865" s="210">
        <v>2</v>
      </c>
      <c r="W865" s="210">
        <v>2</v>
      </c>
      <c r="X865" s="210">
        <v>2</v>
      </c>
      <c r="Y865" s="210">
        <v>2</v>
      </c>
      <c r="Z865" s="210">
        <v>2</v>
      </c>
      <c r="AA865" s="210">
        <v>2</v>
      </c>
      <c r="AB865" s="210">
        <v>2</v>
      </c>
      <c r="AC865" s="210">
        <v>2</v>
      </c>
      <c r="AD865" s="210">
        <v>2</v>
      </c>
      <c r="AE865" s="210">
        <v>2</v>
      </c>
      <c r="AF865" s="210">
        <v>2</v>
      </c>
      <c r="AG865" s="210">
        <v>2</v>
      </c>
      <c r="AH865" s="210">
        <v>2</v>
      </c>
      <c r="AI865" s="210">
        <v>2</v>
      </c>
      <c r="AJ865" s="210">
        <v>2</v>
      </c>
      <c r="AK865" s="210">
        <v>2</v>
      </c>
      <c r="AL865" s="210">
        <v>2</v>
      </c>
      <c r="AM865" s="210">
        <v>2</v>
      </c>
      <c r="AN865" s="210">
        <v>2</v>
      </c>
      <c r="AO865" s="210">
        <v>2</v>
      </c>
      <c r="AP865" s="210">
        <v>2</v>
      </c>
      <c r="AQ865" s="210">
        <v>2</v>
      </c>
      <c r="AR865" s="210">
        <v>2</v>
      </c>
      <c r="AS865" s="210">
        <v>2</v>
      </c>
      <c r="AT865" s="210">
        <v>2</v>
      </c>
      <c r="AU865" s="210">
        <v>2</v>
      </c>
      <c r="AV865" s="210">
        <v>2</v>
      </c>
      <c r="AW865" s="210">
        <v>2</v>
      </c>
      <c r="AX865" s="210">
        <v>2</v>
      </c>
      <c r="AY865" s="210">
        <v>2</v>
      </c>
      <c r="AZ865" s="210">
        <v>2</v>
      </c>
      <c r="BA865" s="210">
        <v>2</v>
      </c>
      <c r="BB865" s="210">
        <v>2</v>
      </c>
      <c r="BC865" s="210">
        <v>2</v>
      </c>
      <c r="BD865" s="210">
        <v>2</v>
      </c>
      <c r="BE865" s="210">
        <v>2</v>
      </c>
      <c r="BF865" s="210">
        <v>2</v>
      </c>
      <c r="BG865" s="210">
        <v>2</v>
      </c>
      <c r="BH865" s="210">
        <v>2</v>
      </c>
      <c r="BI865" s="210">
        <v>2</v>
      </c>
      <c r="BJ865" s="210">
        <v>2</v>
      </c>
      <c r="BK865" s="210">
        <v>2</v>
      </c>
      <c r="BL865" s="210">
        <v>2</v>
      </c>
      <c r="BM865" s="210">
        <v>2</v>
      </c>
      <c r="BN865" s="210">
        <v>2</v>
      </c>
      <c r="BO865" s="210">
        <v>2</v>
      </c>
      <c r="BP865" s="210">
        <v>2</v>
      </c>
      <c r="BQ865" s="210">
        <v>2</v>
      </c>
      <c r="BR865" s="210">
        <v>2</v>
      </c>
      <c r="BS865" s="210">
        <v>2</v>
      </c>
      <c r="BT865" s="210">
        <v>2</v>
      </c>
      <c r="BU865" s="210"/>
      <c r="BV865" s="210"/>
      <c r="BW865" s="210"/>
      <c r="BX865" s="210"/>
      <c r="BY865" s="210"/>
      <c r="BZ865" s="210"/>
      <c r="CA865" s="210"/>
      <c r="CB865" s="210"/>
      <c r="CC865" s="210"/>
      <c r="CD865" s="210"/>
      <c r="CE865" s="210"/>
      <c r="CF865" s="210"/>
      <c r="CG865" s="210"/>
      <c r="CH865" s="210"/>
      <c r="CI865" s="210"/>
      <c r="CJ865" s="210"/>
      <c r="CK865" s="210"/>
      <c r="CL865" s="210"/>
      <c r="CM865" s="210"/>
      <c r="CN865" s="210"/>
      <c r="CO865" s="210"/>
      <c r="CP865" s="210"/>
      <c r="CQ865" s="210"/>
      <c r="CR865" s="210"/>
      <c r="CS865" s="144"/>
      <c r="CT865" s="144"/>
    </row>
    <row r="866" spans="1:98" ht="15">
      <c r="A866" s="208" t="s">
        <v>8334</v>
      </c>
      <c r="B866" s="285" t="s">
        <v>2018</v>
      </c>
      <c r="C866" s="209" t="s">
        <v>2019</v>
      </c>
      <c r="D866" s="259"/>
      <c r="E866" s="209" t="s">
        <v>6161</v>
      </c>
      <c r="F866" s="209" t="s">
        <v>38</v>
      </c>
      <c r="G866" s="216" t="s">
        <v>35</v>
      </c>
      <c r="H866" s="209" t="s">
        <v>8271</v>
      </c>
      <c r="I866" s="2"/>
      <c r="J866" s="210"/>
      <c r="K866" s="210"/>
      <c r="L866" s="210"/>
      <c r="M866" s="210"/>
      <c r="N866" s="210"/>
      <c r="O866" s="210"/>
      <c r="P866" s="210"/>
      <c r="Q866" s="210"/>
      <c r="R866" s="210">
        <v>4</v>
      </c>
      <c r="S866" s="210">
        <v>4</v>
      </c>
      <c r="T866" s="210">
        <v>4</v>
      </c>
      <c r="U866" s="210">
        <v>4</v>
      </c>
      <c r="V866" s="210">
        <v>4</v>
      </c>
      <c r="W866" s="210">
        <v>4</v>
      </c>
      <c r="X866" s="210">
        <v>4</v>
      </c>
      <c r="Y866" s="210">
        <v>4</v>
      </c>
      <c r="Z866" s="210">
        <v>4</v>
      </c>
      <c r="AA866" s="210">
        <v>4</v>
      </c>
      <c r="AB866" s="210">
        <v>4</v>
      </c>
      <c r="AC866" s="210">
        <v>4</v>
      </c>
      <c r="AD866" s="210">
        <v>4</v>
      </c>
      <c r="AE866" s="210">
        <v>4</v>
      </c>
      <c r="AF866" s="210">
        <v>4</v>
      </c>
      <c r="AG866" s="210">
        <v>4</v>
      </c>
      <c r="AH866" s="210">
        <v>4</v>
      </c>
      <c r="AI866" s="210">
        <v>4</v>
      </c>
      <c r="AJ866" s="210">
        <v>4</v>
      </c>
      <c r="AK866" s="210">
        <v>4</v>
      </c>
      <c r="AL866" s="210">
        <v>4</v>
      </c>
      <c r="AM866" s="210">
        <v>4</v>
      </c>
      <c r="AN866" s="210">
        <v>4</v>
      </c>
      <c r="AO866" s="210">
        <v>4</v>
      </c>
      <c r="AP866" s="210">
        <v>4</v>
      </c>
      <c r="AQ866" s="210">
        <v>4</v>
      </c>
      <c r="AR866" s="210">
        <v>4</v>
      </c>
      <c r="AS866" s="210">
        <v>4</v>
      </c>
      <c r="AT866" s="210">
        <v>4</v>
      </c>
      <c r="AU866" s="210">
        <v>4</v>
      </c>
      <c r="AV866" s="210">
        <v>4</v>
      </c>
      <c r="AW866" s="210">
        <v>4</v>
      </c>
      <c r="AX866" s="210">
        <v>4</v>
      </c>
      <c r="AY866" s="210">
        <v>4</v>
      </c>
      <c r="AZ866" s="210">
        <v>4</v>
      </c>
      <c r="BA866" s="210">
        <v>4</v>
      </c>
      <c r="BB866" s="210">
        <v>4</v>
      </c>
      <c r="BC866" s="210">
        <v>4</v>
      </c>
      <c r="BD866" s="210">
        <v>4</v>
      </c>
      <c r="BE866" s="210">
        <v>4</v>
      </c>
      <c r="BF866" s="210">
        <v>4</v>
      </c>
      <c r="BG866" s="210">
        <v>4</v>
      </c>
      <c r="BH866" s="210">
        <v>4</v>
      </c>
      <c r="BI866" s="210">
        <v>4</v>
      </c>
      <c r="BJ866" s="210">
        <v>4</v>
      </c>
      <c r="BK866" s="210">
        <v>4</v>
      </c>
      <c r="BL866" s="210">
        <v>4</v>
      </c>
      <c r="BM866" s="210">
        <v>4</v>
      </c>
      <c r="BN866" s="210">
        <v>4</v>
      </c>
      <c r="BO866" s="210">
        <v>4</v>
      </c>
      <c r="BP866" s="210">
        <v>4</v>
      </c>
      <c r="BQ866" s="210">
        <v>4</v>
      </c>
      <c r="BR866" s="210">
        <v>4</v>
      </c>
      <c r="BS866" s="210">
        <v>4</v>
      </c>
      <c r="BT866" s="210">
        <v>4</v>
      </c>
      <c r="BU866" s="210"/>
      <c r="BV866" s="210"/>
      <c r="BW866" s="210"/>
      <c r="BX866" s="210"/>
      <c r="BY866" s="210"/>
      <c r="BZ866" s="210"/>
      <c r="CA866" s="210"/>
      <c r="CB866" s="210"/>
      <c r="CC866" s="210"/>
      <c r="CD866" s="210"/>
      <c r="CE866" s="210"/>
      <c r="CF866" s="210"/>
      <c r="CG866" s="210"/>
      <c r="CH866" s="210"/>
      <c r="CI866" s="210"/>
      <c r="CJ866" s="210"/>
      <c r="CK866" s="210"/>
      <c r="CL866" s="210"/>
      <c r="CM866" s="210"/>
      <c r="CN866" s="210"/>
      <c r="CO866" s="210"/>
      <c r="CP866" s="210"/>
      <c r="CQ866" s="210"/>
      <c r="CR866" s="210"/>
      <c r="CS866" s="144"/>
      <c r="CT866" s="144"/>
    </row>
    <row r="867" spans="1:98" ht="15">
      <c r="A867" s="208" t="s">
        <v>8334</v>
      </c>
      <c r="B867" s="285" t="s">
        <v>2028</v>
      </c>
      <c r="C867" s="209" t="s">
        <v>2019</v>
      </c>
      <c r="D867" s="259"/>
      <c r="E867" s="209" t="s">
        <v>6163</v>
      </c>
      <c r="F867" s="209" t="s">
        <v>38</v>
      </c>
      <c r="G867" s="216" t="s">
        <v>35</v>
      </c>
      <c r="H867" s="209" t="s">
        <v>8271</v>
      </c>
      <c r="I867" s="2"/>
      <c r="J867" s="210"/>
      <c r="K867" s="210"/>
      <c r="L867" s="210"/>
      <c r="M867" s="210"/>
      <c r="N867" s="210"/>
      <c r="O867" s="210"/>
      <c r="P867" s="210"/>
      <c r="Q867" s="210"/>
      <c r="R867" s="210">
        <v>4</v>
      </c>
      <c r="S867" s="210">
        <v>4</v>
      </c>
      <c r="T867" s="210">
        <v>4</v>
      </c>
      <c r="U867" s="210">
        <v>4</v>
      </c>
      <c r="V867" s="210">
        <v>4</v>
      </c>
      <c r="W867" s="210">
        <v>4</v>
      </c>
      <c r="X867" s="210">
        <v>4</v>
      </c>
      <c r="Y867" s="210">
        <v>4</v>
      </c>
      <c r="Z867" s="210">
        <v>4</v>
      </c>
      <c r="AA867" s="210">
        <v>4</v>
      </c>
      <c r="AB867" s="210">
        <v>4</v>
      </c>
      <c r="AC867" s="210">
        <v>4</v>
      </c>
      <c r="AD867" s="210">
        <v>4</v>
      </c>
      <c r="AE867" s="210">
        <v>4</v>
      </c>
      <c r="AF867" s="210">
        <v>4</v>
      </c>
      <c r="AG867" s="210">
        <v>4</v>
      </c>
      <c r="AH867" s="210">
        <v>4</v>
      </c>
      <c r="AI867" s="210">
        <v>4</v>
      </c>
      <c r="AJ867" s="210">
        <v>4</v>
      </c>
      <c r="AK867" s="210">
        <v>4</v>
      </c>
      <c r="AL867" s="210">
        <v>4</v>
      </c>
      <c r="AM867" s="210">
        <v>4</v>
      </c>
      <c r="AN867" s="210">
        <v>4</v>
      </c>
      <c r="AO867" s="210">
        <v>4</v>
      </c>
      <c r="AP867" s="210">
        <v>4</v>
      </c>
      <c r="AQ867" s="210">
        <v>4</v>
      </c>
      <c r="AR867" s="210">
        <v>4</v>
      </c>
      <c r="AS867" s="210">
        <v>4</v>
      </c>
      <c r="AT867" s="210">
        <v>4</v>
      </c>
      <c r="AU867" s="210">
        <v>4</v>
      </c>
      <c r="AV867" s="210">
        <v>4</v>
      </c>
      <c r="AW867" s="210">
        <v>4</v>
      </c>
      <c r="AX867" s="210">
        <v>4</v>
      </c>
      <c r="AY867" s="210">
        <v>4</v>
      </c>
      <c r="AZ867" s="210">
        <v>4</v>
      </c>
      <c r="BA867" s="210">
        <v>4</v>
      </c>
      <c r="BB867" s="210">
        <v>4</v>
      </c>
      <c r="BC867" s="210">
        <v>4</v>
      </c>
      <c r="BD867" s="210">
        <v>4</v>
      </c>
      <c r="BE867" s="210">
        <v>4</v>
      </c>
      <c r="BF867" s="210">
        <v>4</v>
      </c>
      <c r="BG867" s="210">
        <v>4</v>
      </c>
      <c r="BH867" s="210">
        <v>4</v>
      </c>
      <c r="BI867" s="210">
        <v>4</v>
      </c>
      <c r="BJ867" s="210">
        <v>4</v>
      </c>
      <c r="BK867" s="210">
        <v>4</v>
      </c>
      <c r="BL867" s="210">
        <v>4</v>
      </c>
      <c r="BM867" s="210">
        <v>4</v>
      </c>
      <c r="BN867" s="210">
        <v>4</v>
      </c>
      <c r="BO867" s="210">
        <v>4</v>
      </c>
      <c r="BP867" s="210">
        <v>4</v>
      </c>
      <c r="BQ867" s="210">
        <v>4</v>
      </c>
      <c r="BR867" s="210">
        <v>4</v>
      </c>
      <c r="BS867" s="210">
        <v>4</v>
      </c>
      <c r="BT867" s="210">
        <v>4</v>
      </c>
      <c r="BU867" s="210"/>
      <c r="BV867" s="210"/>
      <c r="BW867" s="210"/>
      <c r="BX867" s="210"/>
      <c r="BY867" s="210"/>
      <c r="BZ867" s="210"/>
      <c r="CA867" s="210"/>
      <c r="CB867" s="210"/>
      <c r="CC867" s="210"/>
      <c r="CD867" s="210"/>
      <c r="CE867" s="210"/>
      <c r="CF867" s="210"/>
      <c r="CG867" s="210"/>
      <c r="CH867" s="210"/>
      <c r="CI867" s="210"/>
      <c r="CJ867" s="210"/>
      <c r="CK867" s="210"/>
      <c r="CL867" s="210"/>
      <c r="CM867" s="210"/>
      <c r="CN867" s="210"/>
      <c r="CO867" s="210"/>
      <c r="CP867" s="210"/>
      <c r="CQ867" s="210"/>
      <c r="CR867" s="210"/>
      <c r="CS867" s="144"/>
      <c r="CT867" s="144"/>
    </row>
    <row r="868" spans="1:98" ht="15">
      <c r="A868" s="208" t="s">
        <v>8334</v>
      </c>
      <c r="B868" s="285" t="s">
        <v>1902</v>
      </c>
      <c r="C868" s="209" t="s">
        <v>1903</v>
      </c>
      <c r="D868" s="259"/>
      <c r="E868" s="209" t="s">
        <v>6165</v>
      </c>
      <c r="F868" s="209" t="s">
        <v>38</v>
      </c>
      <c r="G868" s="216" t="s">
        <v>35</v>
      </c>
      <c r="H868" s="209" t="s">
        <v>8271</v>
      </c>
      <c r="I868" s="2"/>
      <c r="J868" s="210"/>
      <c r="K868" s="210"/>
      <c r="L868" s="210"/>
      <c r="M868" s="210"/>
      <c r="N868" s="210"/>
      <c r="O868" s="210"/>
      <c r="P868" s="210"/>
      <c r="Q868" s="210"/>
      <c r="R868" s="210">
        <v>5</v>
      </c>
      <c r="S868" s="210">
        <v>5</v>
      </c>
      <c r="T868" s="210">
        <v>5</v>
      </c>
      <c r="U868" s="210">
        <v>5</v>
      </c>
      <c r="V868" s="210">
        <v>5</v>
      </c>
      <c r="W868" s="210">
        <v>5</v>
      </c>
      <c r="X868" s="210">
        <v>5</v>
      </c>
      <c r="Y868" s="210">
        <v>5</v>
      </c>
      <c r="Z868" s="210">
        <v>5</v>
      </c>
      <c r="AA868" s="210">
        <v>5</v>
      </c>
      <c r="AB868" s="210">
        <v>5</v>
      </c>
      <c r="AC868" s="210">
        <v>5</v>
      </c>
      <c r="AD868" s="210">
        <v>5</v>
      </c>
      <c r="AE868" s="210">
        <v>5</v>
      </c>
      <c r="AF868" s="210">
        <v>5</v>
      </c>
      <c r="AG868" s="210">
        <v>5</v>
      </c>
      <c r="AH868" s="210">
        <v>5</v>
      </c>
      <c r="AI868" s="210">
        <v>5</v>
      </c>
      <c r="AJ868" s="210">
        <v>5</v>
      </c>
      <c r="AK868" s="210">
        <v>5</v>
      </c>
      <c r="AL868" s="210">
        <v>5</v>
      </c>
      <c r="AM868" s="210">
        <v>5</v>
      </c>
      <c r="AN868" s="210">
        <v>5</v>
      </c>
      <c r="AO868" s="210">
        <v>5</v>
      </c>
      <c r="AP868" s="210">
        <v>5</v>
      </c>
      <c r="AQ868" s="210">
        <v>5</v>
      </c>
      <c r="AR868" s="210">
        <v>5</v>
      </c>
      <c r="AS868" s="210">
        <v>5</v>
      </c>
      <c r="AT868" s="210">
        <v>5</v>
      </c>
      <c r="AU868" s="210">
        <v>5</v>
      </c>
      <c r="AV868" s="210">
        <v>5</v>
      </c>
      <c r="AW868" s="210">
        <v>5</v>
      </c>
      <c r="AX868" s="210">
        <v>5</v>
      </c>
      <c r="AY868" s="210">
        <v>5</v>
      </c>
      <c r="AZ868" s="210">
        <v>5</v>
      </c>
      <c r="BA868" s="210">
        <v>5</v>
      </c>
      <c r="BB868" s="210">
        <v>5</v>
      </c>
      <c r="BC868" s="210">
        <v>5</v>
      </c>
      <c r="BD868" s="210">
        <v>5</v>
      </c>
      <c r="BE868" s="210">
        <v>5</v>
      </c>
      <c r="BF868" s="210">
        <v>5</v>
      </c>
      <c r="BG868" s="210">
        <v>5</v>
      </c>
      <c r="BH868" s="210">
        <v>5</v>
      </c>
      <c r="BI868" s="210">
        <v>5</v>
      </c>
      <c r="BJ868" s="210">
        <v>5</v>
      </c>
      <c r="BK868" s="210">
        <v>5</v>
      </c>
      <c r="BL868" s="210">
        <v>5</v>
      </c>
      <c r="BM868" s="210">
        <v>5</v>
      </c>
      <c r="BN868" s="210">
        <v>5</v>
      </c>
      <c r="BO868" s="210">
        <v>5</v>
      </c>
      <c r="BP868" s="210">
        <v>5</v>
      </c>
      <c r="BQ868" s="210">
        <v>5</v>
      </c>
      <c r="BR868" s="210">
        <v>5</v>
      </c>
      <c r="BS868" s="210">
        <v>5</v>
      </c>
      <c r="BT868" s="210">
        <v>5</v>
      </c>
      <c r="BU868" s="210"/>
      <c r="BV868" s="210"/>
      <c r="BW868" s="210"/>
      <c r="BX868" s="210"/>
      <c r="BY868" s="210"/>
      <c r="BZ868" s="210"/>
      <c r="CA868" s="210"/>
      <c r="CB868" s="210"/>
      <c r="CC868" s="210"/>
      <c r="CD868" s="210"/>
      <c r="CE868" s="210"/>
      <c r="CF868" s="210"/>
      <c r="CG868" s="210"/>
      <c r="CH868" s="210"/>
      <c r="CI868" s="210"/>
      <c r="CJ868" s="210"/>
      <c r="CK868" s="210"/>
      <c r="CL868" s="210"/>
      <c r="CM868" s="210"/>
      <c r="CN868" s="210"/>
      <c r="CO868" s="210"/>
      <c r="CP868" s="210"/>
      <c r="CQ868" s="210"/>
      <c r="CR868" s="210"/>
      <c r="CS868" s="144"/>
      <c r="CT868" s="144"/>
    </row>
    <row r="869" spans="1:98" ht="15">
      <c r="A869" s="208" t="s">
        <v>8334</v>
      </c>
      <c r="B869" s="285" t="s">
        <v>1909</v>
      </c>
      <c r="C869" s="209" t="s">
        <v>1910</v>
      </c>
      <c r="D869" s="259"/>
      <c r="E869" s="209" t="s">
        <v>6167</v>
      </c>
      <c r="F869" s="209" t="s">
        <v>38</v>
      </c>
      <c r="G869" s="216" t="s">
        <v>35</v>
      </c>
      <c r="H869" s="209" t="s">
        <v>8271</v>
      </c>
      <c r="I869" s="2"/>
      <c r="J869" s="210"/>
      <c r="K869" s="210"/>
      <c r="L869" s="210"/>
      <c r="M869" s="210"/>
      <c r="N869" s="210"/>
      <c r="O869" s="210"/>
      <c r="P869" s="210"/>
      <c r="Q869" s="210"/>
      <c r="R869" s="210">
        <v>2</v>
      </c>
      <c r="S869" s="210">
        <v>2</v>
      </c>
      <c r="T869" s="210">
        <v>2</v>
      </c>
      <c r="U869" s="210">
        <v>2</v>
      </c>
      <c r="V869" s="210">
        <v>2</v>
      </c>
      <c r="W869" s="210">
        <v>2</v>
      </c>
      <c r="X869" s="210">
        <v>2</v>
      </c>
      <c r="Y869" s="210">
        <v>2</v>
      </c>
      <c r="Z869" s="210">
        <v>2</v>
      </c>
      <c r="AA869" s="210">
        <v>2</v>
      </c>
      <c r="AB869" s="210">
        <v>2</v>
      </c>
      <c r="AC869" s="210">
        <v>2</v>
      </c>
      <c r="AD869" s="210">
        <v>2</v>
      </c>
      <c r="AE869" s="210">
        <v>2</v>
      </c>
      <c r="AF869" s="210">
        <v>2</v>
      </c>
      <c r="AG869" s="210">
        <v>2</v>
      </c>
      <c r="AH869" s="210">
        <v>2</v>
      </c>
      <c r="AI869" s="210">
        <v>2</v>
      </c>
      <c r="AJ869" s="210">
        <v>2</v>
      </c>
      <c r="AK869" s="210">
        <v>2</v>
      </c>
      <c r="AL869" s="210">
        <v>2</v>
      </c>
      <c r="AM869" s="210">
        <v>2</v>
      </c>
      <c r="AN869" s="210">
        <v>2</v>
      </c>
      <c r="AO869" s="210">
        <v>2</v>
      </c>
      <c r="AP869" s="210">
        <v>2</v>
      </c>
      <c r="AQ869" s="210">
        <v>2</v>
      </c>
      <c r="AR869" s="210">
        <v>2</v>
      </c>
      <c r="AS869" s="210">
        <v>2</v>
      </c>
      <c r="AT869" s="210">
        <v>2</v>
      </c>
      <c r="AU869" s="210">
        <v>2</v>
      </c>
      <c r="AV869" s="210">
        <v>2</v>
      </c>
      <c r="AW869" s="210">
        <v>2</v>
      </c>
      <c r="AX869" s="210">
        <v>2</v>
      </c>
      <c r="AY869" s="210">
        <v>2</v>
      </c>
      <c r="AZ869" s="210">
        <v>2</v>
      </c>
      <c r="BA869" s="210">
        <v>2</v>
      </c>
      <c r="BB869" s="210">
        <v>2</v>
      </c>
      <c r="BC869" s="210">
        <v>2</v>
      </c>
      <c r="BD869" s="210">
        <v>2</v>
      </c>
      <c r="BE869" s="210">
        <v>2</v>
      </c>
      <c r="BF869" s="210">
        <v>2</v>
      </c>
      <c r="BG869" s="210">
        <v>2</v>
      </c>
      <c r="BH869" s="210">
        <v>2</v>
      </c>
      <c r="BI869" s="210">
        <v>2</v>
      </c>
      <c r="BJ869" s="210">
        <v>2</v>
      </c>
      <c r="BK869" s="210">
        <v>2</v>
      </c>
      <c r="BL869" s="210">
        <v>2</v>
      </c>
      <c r="BM869" s="210">
        <v>2</v>
      </c>
      <c r="BN869" s="210">
        <v>2</v>
      </c>
      <c r="BO869" s="210">
        <v>2</v>
      </c>
      <c r="BP869" s="210">
        <v>2</v>
      </c>
      <c r="BQ869" s="210">
        <v>2</v>
      </c>
      <c r="BR869" s="210">
        <v>2</v>
      </c>
      <c r="BS869" s="210">
        <v>2</v>
      </c>
      <c r="BT869" s="210">
        <v>2</v>
      </c>
      <c r="BU869" s="210"/>
      <c r="BV869" s="210"/>
      <c r="BW869" s="210"/>
      <c r="BX869" s="210"/>
      <c r="BY869" s="210"/>
      <c r="BZ869" s="210"/>
      <c r="CA869" s="210"/>
      <c r="CB869" s="210"/>
      <c r="CC869" s="210"/>
      <c r="CD869" s="210"/>
      <c r="CE869" s="210"/>
      <c r="CF869" s="210"/>
      <c r="CG869" s="210"/>
      <c r="CH869" s="210"/>
      <c r="CI869" s="210"/>
      <c r="CJ869" s="210"/>
      <c r="CK869" s="210"/>
      <c r="CL869" s="210"/>
      <c r="CM869" s="210"/>
      <c r="CN869" s="210"/>
      <c r="CO869" s="210"/>
      <c r="CP869" s="210"/>
      <c r="CQ869" s="210"/>
      <c r="CR869" s="210"/>
      <c r="CS869" s="144"/>
      <c r="CT869" s="144"/>
    </row>
    <row r="870" spans="1:98" ht="15">
      <c r="A870" s="208" t="s">
        <v>8334</v>
      </c>
      <c r="B870" s="285" t="s">
        <v>1911</v>
      </c>
      <c r="C870" s="209" t="s">
        <v>1908</v>
      </c>
      <c r="D870" s="259"/>
      <c r="E870" s="209" t="s">
        <v>6169</v>
      </c>
      <c r="F870" s="209" t="s">
        <v>38</v>
      </c>
      <c r="G870" s="216" t="s">
        <v>35</v>
      </c>
      <c r="H870" s="209" t="s">
        <v>8271</v>
      </c>
      <c r="I870" s="2"/>
      <c r="J870" s="210"/>
      <c r="K870" s="210"/>
      <c r="L870" s="210"/>
      <c r="M870" s="210"/>
      <c r="N870" s="210"/>
      <c r="O870" s="210"/>
      <c r="P870" s="210"/>
      <c r="Q870" s="210"/>
      <c r="R870" s="210">
        <v>2</v>
      </c>
      <c r="S870" s="210">
        <v>2</v>
      </c>
      <c r="T870" s="210">
        <v>2</v>
      </c>
      <c r="U870" s="210">
        <v>2</v>
      </c>
      <c r="V870" s="210">
        <v>2</v>
      </c>
      <c r="W870" s="210">
        <v>2</v>
      </c>
      <c r="X870" s="210">
        <v>2</v>
      </c>
      <c r="Y870" s="210">
        <v>2</v>
      </c>
      <c r="Z870" s="210">
        <v>2</v>
      </c>
      <c r="AA870" s="210">
        <v>2</v>
      </c>
      <c r="AB870" s="210">
        <v>2</v>
      </c>
      <c r="AC870" s="210">
        <v>2</v>
      </c>
      <c r="AD870" s="210">
        <v>2</v>
      </c>
      <c r="AE870" s="210">
        <v>2</v>
      </c>
      <c r="AF870" s="210">
        <v>2</v>
      </c>
      <c r="AG870" s="210">
        <v>2</v>
      </c>
      <c r="AH870" s="210">
        <v>2</v>
      </c>
      <c r="AI870" s="210">
        <v>2</v>
      </c>
      <c r="AJ870" s="210">
        <v>2</v>
      </c>
      <c r="AK870" s="210">
        <v>2</v>
      </c>
      <c r="AL870" s="210">
        <v>2</v>
      </c>
      <c r="AM870" s="210">
        <v>2</v>
      </c>
      <c r="AN870" s="210">
        <v>2</v>
      </c>
      <c r="AO870" s="210">
        <v>2</v>
      </c>
      <c r="AP870" s="210">
        <v>2</v>
      </c>
      <c r="AQ870" s="210">
        <v>2</v>
      </c>
      <c r="AR870" s="210">
        <v>2</v>
      </c>
      <c r="AS870" s="210">
        <v>2</v>
      </c>
      <c r="AT870" s="210">
        <v>2</v>
      </c>
      <c r="AU870" s="210">
        <v>2</v>
      </c>
      <c r="AV870" s="210">
        <v>2</v>
      </c>
      <c r="AW870" s="210">
        <v>2</v>
      </c>
      <c r="AX870" s="210">
        <v>2</v>
      </c>
      <c r="AY870" s="210">
        <v>2</v>
      </c>
      <c r="AZ870" s="210">
        <v>2</v>
      </c>
      <c r="BA870" s="210">
        <v>2</v>
      </c>
      <c r="BB870" s="210">
        <v>2</v>
      </c>
      <c r="BC870" s="210">
        <v>2</v>
      </c>
      <c r="BD870" s="210">
        <v>2</v>
      </c>
      <c r="BE870" s="210">
        <v>2</v>
      </c>
      <c r="BF870" s="210">
        <v>2</v>
      </c>
      <c r="BG870" s="210">
        <v>2</v>
      </c>
      <c r="BH870" s="210">
        <v>2</v>
      </c>
      <c r="BI870" s="210">
        <v>2</v>
      </c>
      <c r="BJ870" s="210">
        <v>2</v>
      </c>
      <c r="BK870" s="210">
        <v>2</v>
      </c>
      <c r="BL870" s="210">
        <v>2</v>
      </c>
      <c r="BM870" s="210">
        <v>2</v>
      </c>
      <c r="BN870" s="210">
        <v>2</v>
      </c>
      <c r="BO870" s="210">
        <v>2</v>
      </c>
      <c r="BP870" s="210">
        <v>2</v>
      </c>
      <c r="BQ870" s="210">
        <v>2</v>
      </c>
      <c r="BR870" s="210">
        <v>2</v>
      </c>
      <c r="BS870" s="210">
        <v>2</v>
      </c>
      <c r="BT870" s="210">
        <v>2</v>
      </c>
      <c r="BU870" s="210"/>
      <c r="BV870" s="210"/>
      <c r="BW870" s="210"/>
      <c r="BX870" s="210"/>
      <c r="BY870" s="210"/>
      <c r="BZ870" s="210"/>
      <c r="CA870" s="210"/>
      <c r="CB870" s="210"/>
      <c r="CC870" s="210"/>
      <c r="CD870" s="210"/>
      <c r="CE870" s="210"/>
      <c r="CF870" s="210"/>
      <c r="CG870" s="210"/>
      <c r="CH870" s="210"/>
      <c r="CI870" s="210"/>
      <c r="CJ870" s="210"/>
      <c r="CK870" s="210"/>
      <c r="CL870" s="210"/>
      <c r="CM870" s="210"/>
      <c r="CN870" s="210"/>
      <c r="CO870" s="210"/>
      <c r="CP870" s="210"/>
      <c r="CQ870" s="210"/>
      <c r="CR870" s="210"/>
      <c r="CS870" s="144"/>
      <c r="CT870" s="144"/>
    </row>
    <row r="871" spans="1:98" ht="15">
      <c r="A871" s="208" t="s">
        <v>8334</v>
      </c>
      <c r="B871" s="285" t="s">
        <v>1912</v>
      </c>
      <c r="C871" s="209" t="s">
        <v>1910</v>
      </c>
      <c r="D871" s="259"/>
      <c r="E871" s="209" t="s">
        <v>6171</v>
      </c>
      <c r="F871" s="209" t="s">
        <v>38</v>
      </c>
      <c r="G871" s="216" t="s">
        <v>35</v>
      </c>
      <c r="H871" s="209" t="s">
        <v>8271</v>
      </c>
      <c r="I871" s="2"/>
      <c r="J871" s="210"/>
      <c r="K871" s="210"/>
      <c r="L871" s="210"/>
      <c r="M871" s="210"/>
      <c r="N871" s="210"/>
      <c r="O871" s="210"/>
      <c r="P871" s="210"/>
      <c r="Q871" s="210"/>
      <c r="R871" s="210">
        <v>1</v>
      </c>
      <c r="S871" s="210">
        <v>1</v>
      </c>
      <c r="T871" s="210">
        <v>1</v>
      </c>
      <c r="U871" s="210">
        <v>1</v>
      </c>
      <c r="V871" s="210">
        <v>1</v>
      </c>
      <c r="W871" s="210">
        <v>1</v>
      </c>
      <c r="X871" s="210">
        <v>1</v>
      </c>
      <c r="Y871" s="210">
        <v>1</v>
      </c>
      <c r="Z871" s="210">
        <v>1</v>
      </c>
      <c r="AA871" s="210">
        <v>1</v>
      </c>
      <c r="AB871" s="210">
        <v>1</v>
      </c>
      <c r="AC871" s="210">
        <v>1</v>
      </c>
      <c r="AD871" s="210">
        <v>1</v>
      </c>
      <c r="AE871" s="210">
        <v>1</v>
      </c>
      <c r="AF871" s="210">
        <v>1</v>
      </c>
      <c r="AG871" s="210">
        <v>1</v>
      </c>
      <c r="AH871" s="210">
        <v>1</v>
      </c>
      <c r="AI871" s="210">
        <v>1</v>
      </c>
      <c r="AJ871" s="210">
        <v>1</v>
      </c>
      <c r="AK871" s="210">
        <v>1</v>
      </c>
      <c r="AL871" s="210">
        <v>1</v>
      </c>
      <c r="AM871" s="210">
        <v>1</v>
      </c>
      <c r="AN871" s="210">
        <v>1</v>
      </c>
      <c r="AO871" s="210">
        <v>1</v>
      </c>
      <c r="AP871" s="210">
        <v>1</v>
      </c>
      <c r="AQ871" s="210">
        <v>1</v>
      </c>
      <c r="AR871" s="210">
        <v>1</v>
      </c>
      <c r="AS871" s="210">
        <v>1</v>
      </c>
      <c r="AT871" s="210">
        <v>1</v>
      </c>
      <c r="AU871" s="210">
        <v>1</v>
      </c>
      <c r="AV871" s="210">
        <v>1</v>
      </c>
      <c r="AW871" s="210">
        <v>1</v>
      </c>
      <c r="AX871" s="210">
        <v>1</v>
      </c>
      <c r="AY871" s="210">
        <v>1</v>
      </c>
      <c r="AZ871" s="210">
        <v>1</v>
      </c>
      <c r="BA871" s="210">
        <v>1</v>
      </c>
      <c r="BB871" s="210">
        <v>1</v>
      </c>
      <c r="BC871" s="210">
        <v>1</v>
      </c>
      <c r="BD871" s="210">
        <v>1</v>
      </c>
      <c r="BE871" s="210">
        <v>1</v>
      </c>
      <c r="BF871" s="210">
        <v>1</v>
      </c>
      <c r="BG871" s="210">
        <v>1</v>
      </c>
      <c r="BH871" s="210">
        <v>1</v>
      </c>
      <c r="BI871" s="210">
        <v>1</v>
      </c>
      <c r="BJ871" s="210">
        <v>1</v>
      </c>
      <c r="BK871" s="210">
        <v>1</v>
      </c>
      <c r="BL871" s="210">
        <v>1</v>
      </c>
      <c r="BM871" s="210">
        <v>1</v>
      </c>
      <c r="BN871" s="210">
        <v>1</v>
      </c>
      <c r="BO871" s="210">
        <v>1</v>
      </c>
      <c r="BP871" s="210">
        <v>1</v>
      </c>
      <c r="BQ871" s="210">
        <v>1</v>
      </c>
      <c r="BR871" s="210">
        <v>1</v>
      </c>
      <c r="BS871" s="210">
        <v>1</v>
      </c>
      <c r="BT871" s="210">
        <v>1</v>
      </c>
      <c r="BU871" s="210"/>
      <c r="BV871" s="210"/>
      <c r="BW871" s="210"/>
      <c r="BX871" s="210"/>
      <c r="BY871" s="210"/>
      <c r="BZ871" s="210"/>
      <c r="CA871" s="210"/>
      <c r="CB871" s="210"/>
      <c r="CC871" s="210"/>
      <c r="CD871" s="210"/>
      <c r="CE871" s="210"/>
      <c r="CF871" s="210"/>
      <c r="CG871" s="210"/>
      <c r="CH871" s="210"/>
      <c r="CI871" s="210"/>
      <c r="CJ871" s="210"/>
      <c r="CK871" s="210"/>
      <c r="CL871" s="210"/>
      <c r="CM871" s="210"/>
      <c r="CN871" s="210"/>
      <c r="CO871" s="210"/>
      <c r="CP871" s="210"/>
      <c r="CQ871" s="210"/>
      <c r="CR871" s="210"/>
      <c r="CS871" s="144"/>
      <c r="CT871" s="144"/>
    </row>
    <row r="872" spans="1:98" ht="15">
      <c r="A872" s="208" t="s">
        <v>8334</v>
      </c>
      <c r="B872" s="285" t="s">
        <v>1913</v>
      </c>
      <c r="C872" s="209" t="s">
        <v>1910</v>
      </c>
      <c r="D872" s="259"/>
      <c r="E872" s="209" t="s">
        <v>6173</v>
      </c>
      <c r="F872" s="209" t="s">
        <v>38</v>
      </c>
      <c r="G872" s="216" t="s">
        <v>35</v>
      </c>
      <c r="H872" s="209" t="s">
        <v>8271</v>
      </c>
      <c r="I872" s="2"/>
      <c r="J872" s="210"/>
      <c r="K872" s="210"/>
      <c r="L872" s="210"/>
      <c r="M872" s="210"/>
      <c r="N872" s="210"/>
      <c r="O872" s="210"/>
      <c r="P872" s="210"/>
      <c r="Q872" s="210"/>
      <c r="R872" s="210">
        <v>2</v>
      </c>
      <c r="S872" s="210">
        <v>2</v>
      </c>
      <c r="T872" s="210">
        <v>2</v>
      </c>
      <c r="U872" s="210">
        <v>2</v>
      </c>
      <c r="V872" s="210">
        <v>2</v>
      </c>
      <c r="W872" s="210">
        <v>2</v>
      </c>
      <c r="X872" s="210">
        <v>2</v>
      </c>
      <c r="Y872" s="210">
        <v>2</v>
      </c>
      <c r="Z872" s="210">
        <v>2</v>
      </c>
      <c r="AA872" s="210">
        <v>2</v>
      </c>
      <c r="AB872" s="210">
        <v>2</v>
      </c>
      <c r="AC872" s="210">
        <v>2</v>
      </c>
      <c r="AD872" s="210">
        <v>2</v>
      </c>
      <c r="AE872" s="210">
        <v>2</v>
      </c>
      <c r="AF872" s="210">
        <v>2</v>
      </c>
      <c r="AG872" s="210">
        <v>2</v>
      </c>
      <c r="AH872" s="210">
        <v>2</v>
      </c>
      <c r="AI872" s="210">
        <v>2</v>
      </c>
      <c r="AJ872" s="210">
        <v>2</v>
      </c>
      <c r="AK872" s="210">
        <v>2</v>
      </c>
      <c r="AL872" s="210">
        <v>2</v>
      </c>
      <c r="AM872" s="210">
        <v>2</v>
      </c>
      <c r="AN872" s="210">
        <v>2</v>
      </c>
      <c r="AO872" s="210">
        <v>2</v>
      </c>
      <c r="AP872" s="210">
        <v>2</v>
      </c>
      <c r="AQ872" s="210">
        <v>2</v>
      </c>
      <c r="AR872" s="210">
        <v>2</v>
      </c>
      <c r="AS872" s="210">
        <v>2</v>
      </c>
      <c r="AT872" s="210">
        <v>2</v>
      </c>
      <c r="AU872" s="210">
        <v>2</v>
      </c>
      <c r="AV872" s="210">
        <v>2</v>
      </c>
      <c r="AW872" s="210">
        <v>2</v>
      </c>
      <c r="AX872" s="210">
        <v>2</v>
      </c>
      <c r="AY872" s="210">
        <v>2</v>
      </c>
      <c r="AZ872" s="210">
        <v>2</v>
      </c>
      <c r="BA872" s="210">
        <v>2</v>
      </c>
      <c r="BB872" s="210">
        <v>2</v>
      </c>
      <c r="BC872" s="210">
        <v>2</v>
      </c>
      <c r="BD872" s="210">
        <v>2</v>
      </c>
      <c r="BE872" s="210">
        <v>2</v>
      </c>
      <c r="BF872" s="210">
        <v>2</v>
      </c>
      <c r="BG872" s="210">
        <v>2</v>
      </c>
      <c r="BH872" s="210">
        <v>2</v>
      </c>
      <c r="BI872" s="210">
        <v>2</v>
      </c>
      <c r="BJ872" s="210">
        <v>2</v>
      </c>
      <c r="BK872" s="210">
        <v>2</v>
      </c>
      <c r="BL872" s="210">
        <v>2</v>
      </c>
      <c r="BM872" s="210">
        <v>2</v>
      </c>
      <c r="BN872" s="210">
        <v>2</v>
      </c>
      <c r="BO872" s="210">
        <v>2</v>
      </c>
      <c r="BP872" s="210">
        <v>2</v>
      </c>
      <c r="BQ872" s="210">
        <v>2</v>
      </c>
      <c r="BR872" s="210">
        <v>2</v>
      </c>
      <c r="BS872" s="210">
        <v>2</v>
      </c>
      <c r="BT872" s="210">
        <v>2</v>
      </c>
      <c r="BU872" s="210"/>
      <c r="BV872" s="210"/>
      <c r="BW872" s="210"/>
      <c r="BX872" s="210"/>
      <c r="BY872" s="210"/>
      <c r="BZ872" s="210"/>
      <c r="CA872" s="210"/>
      <c r="CB872" s="210"/>
      <c r="CC872" s="210"/>
      <c r="CD872" s="210"/>
      <c r="CE872" s="210"/>
      <c r="CF872" s="210"/>
      <c r="CG872" s="210"/>
      <c r="CH872" s="210"/>
      <c r="CI872" s="210"/>
      <c r="CJ872" s="210"/>
      <c r="CK872" s="210"/>
      <c r="CL872" s="210"/>
      <c r="CM872" s="210"/>
      <c r="CN872" s="210"/>
      <c r="CO872" s="210"/>
      <c r="CP872" s="210"/>
      <c r="CQ872" s="210"/>
      <c r="CR872" s="210"/>
      <c r="CS872" s="144"/>
      <c r="CT872" s="144"/>
    </row>
    <row r="873" spans="1:98" ht="15">
      <c r="A873" s="208" t="s">
        <v>8334</v>
      </c>
      <c r="B873" s="285" t="s">
        <v>1914</v>
      </c>
      <c r="C873" s="209" t="s">
        <v>1910</v>
      </c>
      <c r="D873" s="259"/>
      <c r="E873" s="209" t="s">
        <v>6175</v>
      </c>
      <c r="F873" s="209" t="s">
        <v>38</v>
      </c>
      <c r="G873" s="216" t="s">
        <v>35</v>
      </c>
      <c r="H873" s="209" t="s">
        <v>8271</v>
      </c>
      <c r="I873" s="2"/>
      <c r="J873" s="210"/>
      <c r="K873" s="210"/>
      <c r="L873" s="210"/>
      <c r="M873" s="210"/>
      <c r="N873" s="210"/>
      <c r="O873" s="210"/>
      <c r="P873" s="210"/>
      <c r="Q873" s="210"/>
      <c r="R873" s="210">
        <v>2</v>
      </c>
      <c r="S873" s="210">
        <v>2</v>
      </c>
      <c r="T873" s="210">
        <v>2</v>
      </c>
      <c r="U873" s="210">
        <v>2</v>
      </c>
      <c r="V873" s="210">
        <v>2</v>
      </c>
      <c r="W873" s="210">
        <v>2</v>
      </c>
      <c r="X873" s="210">
        <v>2</v>
      </c>
      <c r="Y873" s="210">
        <v>2</v>
      </c>
      <c r="Z873" s="210">
        <v>2</v>
      </c>
      <c r="AA873" s="210">
        <v>2</v>
      </c>
      <c r="AB873" s="210">
        <v>2</v>
      </c>
      <c r="AC873" s="210">
        <v>2</v>
      </c>
      <c r="AD873" s="210">
        <v>2</v>
      </c>
      <c r="AE873" s="210">
        <v>2</v>
      </c>
      <c r="AF873" s="210">
        <v>2</v>
      </c>
      <c r="AG873" s="210">
        <v>2</v>
      </c>
      <c r="AH873" s="210">
        <v>2</v>
      </c>
      <c r="AI873" s="210">
        <v>2</v>
      </c>
      <c r="AJ873" s="210">
        <v>2</v>
      </c>
      <c r="AK873" s="210">
        <v>2</v>
      </c>
      <c r="AL873" s="210">
        <v>2</v>
      </c>
      <c r="AM873" s="210">
        <v>2</v>
      </c>
      <c r="AN873" s="210">
        <v>2</v>
      </c>
      <c r="AO873" s="210">
        <v>2</v>
      </c>
      <c r="AP873" s="210">
        <v>2</v>
      </c>
      <c r="AQ873" s="210">
        <v>2</v>
      </c>
      <c r="AR873" s="210">
        <v>2</v>
      </c>
      <c r="AS873" s="210">
        <v>2</v>
      </c>
      <c r="AT873" s="210">
        <v>2</v>
      </c>
      <c r="AU873" s="210">
        <v>2</v>
      </c>
      <c r="AV873" s="210">
        <v>2</v>
      </c>
      <c r="AW873" s="210">
        <v>2</v>
      </c>
      <c r="AX873" s="210">
        <v>2</v>
      </c>
      <c r="AY873" s="210">
        <v>2</v>
      </c>
      <c r="AZ873" s="210">
        <v>2</v>
      </c>
      <c r="BA873" s="210">
        <v>2</v>
      </c>
      <c r="BB873" s="210">
        <v>2</v>
      </c>
      <c r="BC873" s="210">
        <v>2</v>
      </c>
      <c r="BD873" s="210">
        <v>2</v>
      </c>
      <c r="BE873" s="210">
        <v>2</v>
      </c>
      <c r="BF873" s="210">
        <v>2</v>
      </c>
      <c r="BG873" s="210">
        <v>2</v>
      </c>
      <c r="BH873" s="210">
        <v>2</v>
      </c>
      <c r="BI873" s="210">
        <v>2</v>
      </c>
      <c r="BJ873" s="210">
        <v>2</v>
      </c>
      <c r="BK873" s="210">
        <v>2</v>
      </c>
      <c r="BL873" s="210">
        <v>2</v>
      </c>
      <c r="BM873" s="210">
        <v>2</v>
      </c>
      <c r="BN873" s="210">
        <v>2</v>
      </c>
      <c r="BO873" s="210">
        <v>2</v>
      </c>
      <c r="BP873" s="210">
        <v>2</v>
      </c>
      <c r="BQ873" s="210">
        <v>2</v>
      </c>
      <c r="BR873" s="210">
        <v>2</v>
      </c>
      <c r="BS873" s="210">
        <v>2</v>
      </c>
      <c r="BT873" s="210">
        <v>2</v>
      </c>
      <c r="BU873" s="210"/>
      <c r="BV873" s="210"/>
      <c r="BW873" s="210"/>
      <c r="BX873" s="210"/>
      <c r="BY873" s="210"/>
      <c r="BZ873" s="210"/>
      <c r="CA873" s="210"/>
      <c r="CB873" s="210"/>
      <c r="CC873" s="210"/>
      <c r="CD873" s="210"/>
      <c r="CE873" s="210"/>
      <c r="CF873" s="210"/>
      <c r="CG873" s="210"/>
      <c r="CH873" s="210"/>
      <c r="CI873" s="210"/>
      <c r="CJ873" s="210"/>
      <c r="CK873" s="210"/>
      <c r="CL873" s="210"/>
      <c r="CM873" s="210"/>
      <c r="CN873" s="210"/>
      <c r="CO873" s="210"/>
      <c r="CP873" s="210"/>
      <c r="CQ873" s="210"/>
      <c r="CR873" s="210"/>
      <c r="CS873" s="144"/>
      <c r="CT873" s="144"/>
    </row>
    <row r="874" spans="1:98" ht="15">
      <c r="A874" s="208" t="s">
        <v>8334</v>
      </c>
      <c r="B874" s="285" t="s">
        <v>1915</v>
      </c>
      <c r="C874" s="209" t="s">
        <v>1910</v>
      </c>
      <c r="D874" s="259"/>
      <c r="E874" s="209" t="s">
        <v>6177</v>
      </c>
      <c r="F874" s="209" t="s">
        <v>38</v>
      </c>
      <c r="G874" s="216" t="s">
        <v>35</v>
      </c>
      <c r="H874" s="209" t="s">
        <v>8271</v>
      </c>
      <c r="I874" s="2"/>
      <c r="J874" s="210"/>
      <c r="K874" s="210"/>
      <c r="L874" s="210"/>
      <c r="M874" s="210"/>
      <c r="N874" s="210"/>
      <c r="O874" s="210"/>
      <c r="P874" s="210"/>
      <c r="Q874" s="210"/>
      <c r="R874" s="210">
        <v>1</v>
      </c>
      <c r="S874" s="210">
        <v>1</v>
      </c>
      <c r="T874" s="210">
        <v>1</v>
      </c>
      <c r="U874" s="210">
        <v>1</v>
      </c>
      <c r="V874" s="210">
        <v>1</v>
      </c>
      <c r="W874" s="210">
        <v>1</v>
      </c>
      <c r="X874" s="210">
        <v>1</v>
      </c>
      <c r="Y874" s="210">
        <v>1</v>
      </c>
      <c r="Z874" s="210">
        <v>1</v>
      </c>
      <c r="AA874" s="210">
        <v>1</v>
      </c>
      <c r="AB874" s="210">
        <v>1</v>
      </c>
      <c r="AC874" s="210">
        <v>1</v>
      </c>
      <c r="AD874" s="210">
        <v>1</v>
      </c>
      <c r="AE874" s="210">
        <v>1</v>
      </c>
      <c r="AF874" s="210">
        <v>1</v>
      </c>
      <c r="AG874" s="210">
        <v>1</v>
      </c>
      <c r="AH874" s="210">
        <v>1</v>
      </c>
      <c r="AI874" s="210">
        <v>1</v>
      </c>
      <c r="AJ874" s="210">
        <v>1</v>
      </c>
      <c r="AK874" s="210">
        <v>1</v>
      </c>
      <c r="AL874" s="210">
        <v>1</v>
      </c>
      <c r="AM874" s="210">
        <v>1</v>
      </c>
      <c r="AN874" s="210">
        <v>1</v>
      </c>
      <c r="AO874" s="210">
        <v>1</v>
      </c>
      <c r="AP874" s="210">
        <v>1</v>
      </c>
      <c r="AQ874" s="210">
        <v>1</v>
      </c>
      <c r="AR874" s="210">
        <v>1</v>
      </c>
      <c r="AS874" s="210">
        <v>1</v>
      </c>
      <c r="AT874" s="210">
        <v>1</v>
      </c>
      <c r="AU874" s="210">
        <v>1</v>
      </c>
      <c r="AV874" s="210">
        <v>1</v>
      </c>
      <c r="AW874" s="210">
        <v>1</v>
      </c>
      <c r="AX874" s="210">
        <v>1</v>
      </c>
      <c r="AY874" s="210">
        <v>1</v>
      </c>
      <c r="AZ874" s="210">
        <v>1</v>
      </c>
      <c r="BA874" s="210">
        <v>1</v>
      </c>
      <c r="BB874" s="210">
        <v>1</v>
      </c>
      <c r="BC874" s="210">
        <v>1</v>
      </c>
      <c r="BD874" s="210">
        <v>1</v>
      </c>
      <c r="BE874" s="210">
        <v>1</v>
      </c>
      <c r="BF874" s="210">
        <v>1</v>
      </c>
      <c r="BG874" s="210">
        <v>1</v>
      </c>
      <c r="BH874" s="210">
        <v>1</v>
      </c>
      <c r="BI874" s="210">
        <v>1</v>
      </c>
      <c r="BJ874" s="210">
        <v>1</v>
      </c>
      <c r="BK874" s="210">
        <v>1</v>
      </c>
      <c r="BL874" s="210">
        <v>1</v>
      </c>
      <c r="BM874" s="210">
        <v>1</v>
      </c>
      <c r="BN874" s="210">
        <v>1</v>
      </c>
      <c r="BO874" s="210">
        <v>1</v>
      </c>
      <c r="BP874" s="210">
        <v>1</v>
      </c>
      <c r="BQ874" s="210">
        <v>1</v>
      </c>
      <c r="BR874" s="210">
        <v>1</v>
      </c>
      <c r="BS874" s="210">
        <v>1</v>
      </c>
      <c r="BT874" s="210">
        <v>1</v>
      </c>
      <c r="BU874" s="210"/>
      <c r="BV874" s="210"/>
      <c r="BW874" s="210"/>
      <c r="BX874" s="210"/>
      <c r="BY874" s="210"/>
      <c r="BZ874" s="210"/>
      <c r="CA874" s="210"/>
      <c r="CB874" s="210"/>
      <c r="CC874" s="210"/>
      <c r="CD874" s="210"/>
      <c r="CE874" s="210"/>
      <c r="CF874" s="210"/>
      <c r="CG874" s="210"/>
      <c r="CH874" s="210"/>
      <c r="CI874" s="210"/>
      <c r="CJ874" s="210"/>
      <c r="CK874" s="210"/>
      <c r="CL874" s="210"/>
      <c r="CM874" s="210"/>
      <c r="CN874" s="210"/>
      <c r="CO874" s="210"/>
      <c r="CP874" s="210"/>
      <c r="CQ874" s="210"/>
      <c r="CR874" s="210"/>
      <c r="CS874" s="144"/>
      <c r="CT874" s="144"/>
    </row>
    <row r="875" spans="1:98" ht="15">
      <c r="A875" s="208" t="s">
        <v>8334</v>
      </c>
      <c r="B875" s="285" t="s">
        <v>1907</v>
      </c>
      <c r="C875" s="209" t="s">
        <v>1908</v>
      </c>
      <c r="D875" s="259"/>
      <c r="E875" s="209" t="s">
        <v>6179</v>
      </c>
      <c r="F875" s="209" t="s">
        <v>38</v>
      </c>
      <c r="G875" s="216" t="s">
        <v>35</v>
      </c>
      <c r="H875" s="209" t="s">
        <v>8271</v>
      </c>
      <c r="I875" s="2"/>
      <c r="J875" s="210"/>
      <c r="K875" s="210"/>
      <c r="L875" s="210"/>
      <c r="M875" s="210"/>
      <c r="N875" s="210"/>
      <c r="O875" s="210"/>
      <c r="P875" s="210"/>
      <c r="Q875" s="210"/>
      <c r="R875" s="210">
        <v>10</v>
      </c>
      <c r="S875" s="210">
        <v>10</v>
      </c>
      <c r="T875" s="210">
        <v>10</v>
      </c>
      <c r="U875" s="210">
        <v>10</v>
      </c>
      <c r="V875" s="210">
        <v>10</v>
      </c>
      <c r="W875" s="210">
        <v>10</v>
      </c>
      <c r="X875" s="210">
        <v>10</v>
      </c>
      <c r="Y875" s="210">
        <v>10</v>
      </c>
      <c r="Z875" s="210">
        <v>10</v>
      </c>
      <c r="AA875" s="210">
        <v>10</v>
      </c>
      <c r="AB875" s="210">
        <v>10</v>
      </c>
      <c r="AC875" s="210">
        <v>10</v>
      </c>
      <c r="AD875" s="210">
        <v>10</v>
      </c>
      <c r="AE875" s="210">
        <v>10</v>
      </c>
      <c r="AF875" s="210">
        <v>10</v>
      </c>
      <c r="AG875" s="210">
        <v>10</v>
      </c>
      <c r="AH875" s="210">
        <v>10</v>
      </c>
      <c r="AI875" s="210">
        <v>10</v>
      </c>
      <c r="AJ875" s="210">
        <v>10</v>
      </c>
      <c r="AK875" s="210">
        <v>10</v>
      </c>
      <c r="AL875" s="210">
        <v>10</v>
      </c>
      <c r="AM875" s="210">
        <v>10</v>
      </c>
      <c r="AN875" s="210">
        <v>10</v>
      </c>
      <c r="AO875" s="210">
        <v>10</v>
      </c>
      <c r="AP875" s="210">
        <v>10</v>
      </c>
      <c r="AQ875" s="210">
        <v>10</v>
      </c>
      <c r="AR875" s="210">
        <v>10</v>
      </c>
      <c r="AS875" s="210">
        <v>10</v>
      </c>
      <c r="AT875" s="210">
        <v>10</v>
      </c>
      <c r="AU875" s="210">
        <v>10</v>
      </c>
      <c r="AV875" s="210">
        <v>10</v>
      </c>
      <c r="AW875" s="210">
        <v>10</v>
      </c>
      <c r="AX875" s="210">
        <v>10</v>
      </c>
      <c r="AY875" s="210">
        <v>10</v>
      </c>
      <c r="AZ875" s="210">
        <v>10</v>
      </c>
      <c r="BA875" s="210">
        <v>10</v>
      </c>
      <c r="BB875" s="210">
        <v>10</v>
      </c>
      <c r="BC875" s="210">
        <v>10</v>
      </c>
      <c r="BD875" s="210">
        <v>10</v>
      </c>
      <c r="BE875" s="210">
        <v>10</v>
      </c>
      <c r="BF875" s="210">
        <v>10</v>
      </c>
      <c r="BG875" s="210">
        <v>10</v>
      </c>
      <c r="BH875" s="210">
        <v>10</v>
      </c>
      <c r="BI875" s="210">
        <v>10</v>
      </c>
      <c r="BJ875" s="210">
        <v>10</v>
      </c>
      <c r="BK875" s="210">
        <v>10</v>
      </c>
      <c r="BL875" s="210">
        <v>10</v>
      </c>
      <c r="BM875" s="210">
        <v>10</v>
      </c>
      <c r="BN875" s="210">
        <v>10</v>
      </c>
      <c r="BO875" s="210">
        <v>10</v>
      </c>
      <c r="BP875" s="210">
        <v>10</v>
      </c>
      <c r="BQ875" s="210">
        <v>10</v>
      </c>
      <c r="BR875" s="210">
        <v>10</v>
      </c>
      <c r="BS875" s="210">
        <v>10</v>
      </c>
      <c r="BT875" s="210">
        <v>10</v>
      </c>
      <c r="BU875" s="210"/>
      <c r="BV875" s="210"/>
      <c r="BW875" s="210"/>
      <c r="BX875" s="210"/>
      <c r="BY875" s="210"/>
      <c r="BZ875" s="210"/>
      <c r="CA875" s="210"/>
      <c r="CB875" s="210"/>
      <c r="CC875" s="210"/>
      <c r="CD875" s="210"/>
      <c r="CE875" s="210"/>
      <c r="CF875" s="210"/>
      <c r="CG875" s="210"/>
      <c r="CH875" s="210"/>
      <c r="CI875" s="210"/>
      <c r="CJ875" s="210"/>
      <c r="CK875" s="210"/>
      <c r="CL875" s="210"/>
      <c r="CM875" s="210"/>
      <c r="CN875" s="210"/>
      <c r="CO875" s="210"/>
      <c r="CP875" s="210"/>
      <c r="CQ875" s="210"/>
      <c r="CR875" s="210"/>
      <c r="CS875" s="144"/>
      <c r="CT875" s="144"/>
    </row>
    <row r="876" spans="1:98" ht="15">
      <c r="A876" s="208" t="s">
        <v>8334</v>
      </c>
      <c r="B876" s="285" t="s">
        <v>1926</v>
      </c>
      <c r="C876" s="209" t="s">
        <v>1927</v>
      </c>
      <c r="D876" s="259"/>
      <c r="E876" s="209" t="s">
        <v>6181</v>
      </c>
      <c r="F876" s="209" t="s">
        <v>38</v>
      </c>
      <c r="G876" s="216" t="s">
        <v>35</v>
      </c>
      <c r="H876" s="209" t="s">
        <v>8271</v>
      </c>
      <c r="I876" s="2"/>
      <c r="J876" s="210"/>
      <c r="K876" s="210"/>
      <c r="L876" s="210"/>
      <c r="M876" s="210"/>
      <c r="N876" s="210"/>
      <c r="O876" s="210"/>
      <c r="P876" s="210"/>
      <c r="Q876" s="210"/>
      <c r="R876" s="210">
        <v>5</v>
      </c>
      <c r="S876" s="210">
        <v>5</v>
      </c>
      <c r="T876" s="210">
        <v>5</v>
      </c>
      <c r="U876" s="210">
        <v>5</v>
      </c>
      <c r="V876" s="210">
        <v>5</v>
      </c>
      <c r="W876" s="210">
        <v>5</v>
      </c>
      <c r="X876" s="210">
        <v>5</v>
      </c>
      <c r="Y876" s="210">
        <v>5</v>
      </c>
      <c r="Z876" s="210">
        <v>5</v>
      </c>
      <c r="AA876" s="210">
        <v>5</v>
      </c>
      <c r="AB876" s="210">
        <v>5</v>
      </c>
      <c r="AC876" s="210">
        <v>5</v>
      </c>
      <c r="AD876" s="210">
        <v>5</v>
      </c>
      <c r="AE876" s="210">
        <v>5</v>
      </c>
      <c r="AF876" s="210">
        <v>5</v>
      </c>
      <c r="AG876" s="210">
        <v>5</v>
      </c>
      <c r="AH876" s="210">
        <v>5</v>
      </c>
      <c r="AI876" s="210">
        <v>5</v>
      </c>
      <c r="AJ876" s="210">
        <v>5</v>
      </c>
      <c r="AK876" s="210">
        <v>5</v>
      </c>
      <c r="AL876" s="210">
        <v>5</v>
      </c>
      <c r="AM876" s="210">
        <v>5</v>
      </c>
      <c r="AN876" s="210">
        <v>5</v>
      </c>
      <c r="AO876" s="210">
        <v>5</v>
      </c>
      <c r="AP876" s="210">
        <v>5</v>
      </c>
      <c r="AQ876" s="210">
        <v>5</v>
      </c>
      <c r="AR876" s="210">
        <v>5</v>
      </c>
      <c r="AS876" s="210">
        <v>5</v>
      </c>
      <c r="AT876" s="210">
        <v>5</v>
      </c>
      <c r="AU876" s="210">
        <v>5</v>
      </c>
      <c r="AV876" s="210">
        <v>5</v>
      </c>
      <c r="AW876" s="210">
        <v>5</v>
      </c>
      <c r="AX876" s="210">
        <v>5</v>
      </c>
      <c r="AY876" s="210">
        <v>5</v>
      </c>
      <c r="AZ876" s="210">
        <v>5</v>
      </c>
      <c r="BA876" s="210">
        <v>5</v>
      </c>
      <c r="BB876" s="210">
        <v>5</v>
      </c>
      <c r="BC876" s="210">
        <v>5</v>
      </c>
      <c r="BD876" s="210">
        <v>5</v>
      </c>
      <c r="BE876" s="210">
        <v>5</v>
      </c>
      <c r="BF876" s="210">
        <v>5</v>
      </c>
      <c r="BG876" s="210">
        <v>5</v>
      </c>
      <c r="BH876" s="210">
        <v>5</v>
      </c>
      <c r="BI876" s="210">
        <v>5</v>
      </c>
      <c r="BJ876" s="210">
        <v>5</v>
      </c>
      <c r="BK876" s="210">
        <v>5</v>
      </c>
      <c r="BL876" s="210">
        <v>5</v>
      </c>
      <c r="BM876" s="210">
        <v>5</v>
      </c>
      <c r="BN876" s="210">
        <v>5</v>
      </c>
      <c r="BO876" s="210">
        <v>5</v>
      </c>
      <c r="BP876" s="210">
        <v>5</v>
      </c>
      <c r="BQ876" s="210">
        <v>5</v>
      </c>
      <c r="BR876" s="210">
        <v>5</v>
      </c>
      <c r="BS876" s="210">
        <v>5</v>
      </c>
      <c r="BT876" s="210">
        <v>5</v>
      </c>
      <c r="BU876" s="210"/>
      <c r="BV876" s="210"/>
      <c r="BW876" s="210"/>
      <c r="BX876" s="210"/>
      <c r="BY876" s="210"/>
      <c r="BZ876" s="210"/>
      <c r="CA876" s="210"/>
      <c r="CB876" s="210"/>
      <c r="CC876" s="210"/>
      <c r="CD876" s="210"/>
      <c r="CE876" s="210"/>
      <c r="CF876" s="210"/>
      <c r="CG876" s="210"/>
      <c r="CH876" s="210"/>
      <c r="CI876" s="210"/>
      <c r="CJ876" s="210"/>
      <c r="CK876" s="210"/>
      <c r="CL876" s="210"/>
      <c r="CM876" s="210"/>
      <c r="CN876" s="210"/>
      <c r="CO876" s="210"/>
      <c r="CP876" s="210"/>
      <c r="CQ876" s="210"/>
      <c r="CR876" s="210"/>
      <c r="CS876" s="144"/>
      <c r="CT876" s="144"/>
    </row>
    <row r="877" spans="1:98" ht="15">
      <c r="A877" s="208" t="s">
        <v>8334</v>
      </c>
      <c r="B877" s="285" t="s">
        <v>1928</v>
      </c>
      <c r="C877" s="209" t="s">
        <v>1929</v>
      </c>
      <c r="D877" s="259"/>
      <c r="E877" s="209" t="s">
        <v>6183</v>
      </c>
      <c r="F877" s="209" t="s">
        <v>38</v>
      </c>
      <c r="G877" s="216" t="s">
        <v>35</v>
      </c>
      <c r="H877" s="209" t="s">
        <v>8271</v>
      </c>
      <c r="I877" s="2"/>
      <c r="J877" s="210"/>
      <c r="K877" s="210"/>
      <c r="L877" s="210"/>
      <c r="M877" s="210"/>
      <c r="N877" s="210"/>
      <c r="O877" s="210"/>
      <c r="P877" s="210"/>
      <c r="Q877" s="210"/>
      <c r="R877" s="210">
        <v>2</v>
      </c>
      <c r="S877" s="210">
        <v>2</v>
      </c>
      <c r="T877" s="210">
        <v>2</v>
      </c>
      <c r="U877" s="210">
        <v>2</v>
      </c>
      <c r="V877" s="210">
        <v>2</v>
      </c>
      <c r="W877" s="210">
        <v>2</v>
      </c>
      <c r="X877" s="210">
        <v>2</v>
      </c>
      <c r="Y877" s="210">
        <v>2</v>
      </c>
      <c r="Z877" s="210">
        <v>2</v>
      </c>
      <c r="AA877" s="210">
        <v>2</v>
      </c>
      <c r="AB877" s="210">
        <v>2</v>
      </c>
      <c r="AC877" s="210">
        <v>2</v>
      </c>
      <c r="AD877" s="210">
        <v>2</v>
      </c>
      <c r="AE877" s="210">
        <v>2</v>
      </c>
      <c r="AF877" s="210">
        <v>2</v>
      </c>
      <c r="AG877" s="210">
        <v>2</v>
      </c>
      <c r="AH877" s="210">
        <v>2</v>
      </c>
      <c r="AI877" s="210">
        <v>2</v>
      </c>
      <c r="AJ877" s="210">
        <v>2</v>
      </c>
      <c r="AK877" s="210">
        <v>2</v>
      </c>
      <c r="AL877" s="210">
        <v>2</v>
      </c>
      <c r="AM877" s="210">
        <v>2</v>
      </c>
      <c r="AN877" s="210">
        <v>2</v>
      </c>
      <c r="AO877" s="210">
        <v>2</v>
      </c>
      <c r="AP877" s="210">
        <v>2</v>
      </c>
      <c r="AQ877" s="210">
        <v>2</v>
      </c>
      <c r="AR877" s="210">
        <v>2</v>
      </c>
      <c r="AS877" s="210">
        <v>2</v>
      </c>
      <c r="AT877" s="210">
        <v>2</v>
      </c>
      <c r="AU877" s="210">
        <v>2</v>
      </c>
      <c r="AV877" s="210">
        <v>2</v>
      </c>
      <c r="AW877" s="210">
        <v>2</v>
      </c>
      <c r="AX877" s="210">
        <v>2</v>
      </c>
      <c r="AY877" s="210">
        <v>2</v>
      </c>
      <c r="AZ877" s="210">
        <v>2</v>
      </c>
      <c r="BA877" s="210">
        <v>2</v>
      </c>
      <c r="BB877" s="210">
        <v>2</v>
      </c>
      <c r="BC877" s="210">
        <v>2</v>
      </c>
      <c r="BD877" s="210">
        <v>2</v>
      </c>
      <c r="BE877" s="210">
        <v>2</v>
      </c>
      <c r="BF877" s="210">
        <v>2</v>
      </c>
      <c r="BG877" s="210">
        <v>2</v>
      </c>
      <c r="BH877" s="210">
        <v>2</v>
      </c>
      <c r="BI877" s="210">
        <v>2</v>
      </c>
      <c r="BJ877" s="210">
        <v>2</v>
      </c>
      <c r="BK877" s="210">
        <v>2</v>
      </c>
      <c r="BL877" s="210">
        <v>2</v>
      </c>
      <c r="BM877" s="210">
        <v>2</v>
      </c>
      <c r="BN877" s="210">
        <v>2</v>
      </c>
      <c r="BO877" s="210">
        <v>2</v>
      </c>
      <c r="BP877" s="210">
        <v>2</v>
      </c>
      <c r="BQ877" s="210">
        <v>2</v>
      </c>
      <c r="BR877" s="210">
        <v>2</v>
      </c>
      <c r="BS877" s="210">
        <v>2</v>
      </c>
      <c r="BT877" s="210">
        <v>2</v>
      </c>
      <c r="BU877" s="210"/>
      <c r="BV877" s="210"/>
      <c r="BW877" s="210"/>
      <c r="BX877" s="210"/>
      <c r="BY877" s="210"/>
      <c r="BZ877" s="210"/>
      <c r="CA877" s="210"/>
      <c r="CB877" s="210"/>
      <c r="CC877" s="210"/>
      <c r="CD877" s="210"/>
      <c r="CE877" s="210"/>
      <c r="CF877" s="210"/>
      <c r="CG877" s="210"/>
      <c r="CH877" s="210"/>
      <c r="CI877" s="210"/>
      <c r="CJ877" s="210"/>
      <c r="CK877" s="210"/>
      <c r="CL877" s="210"/>
      <c r="CM877" s="210"/>
      <c r="CN877" s="210"/>
      <c r="CO877" s="210"/>
      <c r="CP877" s="210"/>
      <c r="CQ877" s="210"/>
      <c r="CR877" s="210"/>
      <c r="CS877" s="144"/>
      <c r="CT877" s="144"/>
    </row>
    <row r="878" spans="1:98" ht="15">
      <c r="A878" s="208" t="s">
        <v>8334</v>
      </c>
      <c r="B878" s="285" t="s">
        <v>8246</v>
      </c>
      <c r="C878" s="209" t="s">
        <v>1291</v>
      </c>
      <c r="D878" s="259"/>
      <c r="E878" s="209" t="s">
        <v>6187</v>
      </c>
      <c r="F878" s="209" t="s">
        <v>38</v>
      </c>
      <c r="G878" s="216" t="s">
        <v>35</v>
      </c>
      <c r="H878" s="209" t="s">
        <v>8271</v>
      </c>
      <c r="I878" s="2"/>
      <c r="J878" s="210"/>
      <c r="K878" s="210"/>
      <c r="L878" s="210"/>
      <c r="M878" s="210"/>
      <c r="N878" s="210"/>
      <c r="O878" s="210"/>
      <c r="P878" s="210"/>
      <c r="Q878" s="210"/>
      <c r="R878" s="210">
        <v>1</v>
      </c>
      <c r="S878" s="210">
        <v>1</v>
      </c>
      <c r="T878" s="210">
        <v>1</v>
      </c>
      <c r="U878" s="210">
        <v>1</v>
      </c>
      <c r="V878" s="210">
        <v>1</v>
      </c>
      <c r="W878" s="210">
        <v>1</v>
      </c>
      <c r="X878" s="210">
        <v>1</v>
      </c>
      <c r="Y878" s="210">
        <v>1</v>
      </c>
      <c r="Z878" s="210">
        <v>1</v>
      </c>
      <c r="AA878" s="210">
        <v>1</v>
      </c>
      <c r="AB878" s="210">
        <v>1</v>
      </c>
      <c r="AC878" s="210">
        <v>1</v>
      </c>
      <c r="AD878" s="210">
        <v>1</v>
      </c>
      <c r="AE878" s="210">
        <v>1</v>
      </c>
      <c r="AF878" s="210">
        <v>1</v>
      </c>
      <c r="AG878" s="210">
        <v>1</v>
      </c>
      <c r="AH878" s="210">
        <v>1</v>
      </c>
      <c r="AI878" s="210">
        <v>1</v>
      </c>
      <c r="AJ878" s="210">
        <v>1</v>
      </c>
      <c r="AK878" s="210">
        <v>1</v>
      </c>
      <c r="AL878" s="210">
        <v>1</v>
      </c>
      <c r="AM878" s="210">
        <v>1</v>
      </c>
      <c r="AN878" s="210">
        <v>1</v>
      </c>
      <c r="AO878" s="210">
        <v>1</v>
      </c>
      <c r="AP878" s="210">
        <v>1</v>
      </c>
      <c r="AQ878" s="210">
        <v>1</v>
      </c>
      <c r="AR878" s="210">
        <v>1</v>
      </c>
      <c r="AS878" s="210">
        <v>1</v>
      </c>
      <c r="AT878" s="210">
        <v>1</v>
      </c>
      <c r="AU878" s="210">
        <v>1</v>
      </c>
      <c r="AV878" s="210">
        <v>1</v>
      </c>
      <c r="AW878" s="210">
        <v>1</v>
      </c>
      <c r="AX878" s="210">
        <v>1</v>
      </c>
      <c r="AY878" s="210">
        <v>1</v>
      </c>
      <c r="AZ878" s="210">
        <v>1</v>
      </c>
      <c r="BA878" s="210">
        <v>1</v>
      </c>
      <c r="BB878" s="210">
        <v>1</v>
      </c>
      <c r="BC878" s="210">
        <v>1</v>
      </c>
      <c r="BD878" s="210">
        <v>1</v>
      </c>
      <c r="BE878" s="210">
        <v>1</v>
      </c>
      <c r="BF878" s="210">
        <v>1</v>
      </c>
      <c r="BG878" s="210">
        <v>1</v>
      </c>
      <c r="BH878" s="210">
        <v>1</v>
      </c>
      <c r="BI878" s="210">
        <v>1</v>
      </c>
      <c r="BJ878" s="210">
        <v>1</v>
      </c>
      <c r="BK878" s="210">
        <v>1</v>
      </c>
      <c r="BL878" s="210">
        <v>1</v>
      </c>
      <c r="BM878" s="210">
        <v>1</v>
      </c>
      <c r="BN878" s="210">
        <v>1</v>
      </c>
      <c r="BO878" s="210">
        <v>1</v>
      </c>
      <c r="BP878" s="210">
        <v>1</v>
      </c>
      <c r="BQ878" s="210">
        <v>1</v>
      </c>
      <c r="BR878" s="210">
        <v>1</v>
      </c>
      <c r="BS878" s="210">
        <v>1</v>
      </c>
      <c r="BT878" s="210">
        <v>1</v>
      </c>
      <c r="BU878" s="210"/>
      <c r="BV878" s="210"/>
      <c r="BW878" s="210"/>
      <c r="BX878" s="210"/>
      <c r="BY878" s="210"/>
      <c r="BZ878" s="210"/>
      <c r="CA878" s="210"/>
      <c r="CB878" s="210"/>
      <c r="CC878" s="210"/>
      <c r="CD878" s="210"/>
      <c r="CE878" s="210"/>
      <c r="CF878" s="210"/>
      <c r="CG878" s="210"/>
      <c r="CH878" s="210"/>
      <c r="CI878" s="210"/>
      <c r="CJ878" s="210"/>
      <c r="CK878" s="210"/>
      <c r="CL878" s="210"/>
      <c r="CM878" s="210"/>
      <c r="CN878" s="210"/>
      <c r="CO878" s="210"/>
      <c r="CP878" s="210"/>
      <c r="CQ878" s="210"/>
      <c r="CR878" s="210"/>
      <c r="CS878" s="144"/>
      <c r="CT878" s="144"/>
    </row>
    <row r="879" spans="1:98" ht="15">
      <c r="A879" s="208" t="s">
        <v>8334</v>
      </c>
      <c r="B879" s="285" t="s">
        <v>1960</v>
      </c>
      <c r="C879" s="209" t="s">
        <v>1961</v>
      </c>
      <c r="D879" s="259"/>
      <c r="E879" s="209" t="s">
        <v>6190</v>
      </c>
      <c r="F879" s="209" t="s">
        <v>38</v>
      </c>
      <c r="G879" s="216" t="s">
        <v>35</v>
      </c>
      <c r="H879" s="209" t="s">
        <v>8271</v>
      </c>
      <c r="I879" s="2"/>
      <c r="J879" s="210"/>
      <c r="K879" s="210"/>
      <c r="L879" s="210"/>
      <c r="M879" s="210"/>
      <c r="N879" s="210"/>
      <c r="O879" s="210"/>
      <c r="P879" s="210"/>
      <c r="Q879" s="210"/>
      <c r="R879" s="210">
        <v>2</v>
      </c>
      <c r="S879" s="210">
        <v>2</v>
      </c>
      <c r="T879" s="210">
        <v>2</v>
      </c>
      <c r="U879" s="210">
        <v>2</v>
      </c>
      <c r="V879" s="210">
        <v>2</v>
      </c>
      <c r="W879" s="210">
        <v>2</v>
      </c>
      <c r="X879" s="210">
        <v>2</v>
      </c>
      <c r="Y879" s="210">
        <v>2</v>
      </c>
      <c r="Z879" s="210">
        <v>2</v>
      </c>
      <c r="AA879" s="210">
        <v>2</v>
      </c>
      <c r="AB879" s="210">
        <v>2</v>
      </c>
      <c r="AC879" s="210">
        <v>2</v>
      </c>
      <c r="AD879" s="210">
        <v>2</v>
      </c>
      <c r="AE879" s="210">
        <v>2</v>
      </c>
      <c r="AF879" s="210">
        <v>2</v>
      </c>
      <c r="AG879" s="210">
        <v>2</v>
      </c>
      <c r="AH879" s="210">
        <v>2</v>
      </c>
      <c r="AI879" s="210">
        <v>2</v>
      </c>
      <c r="AJ879" s="210">
        <v>2</v>
      </c>
      <c r="AK879" s="210">
        <v>2</v>
      </c>
      <c r="AL879" s="210">
        <v>2</v>
      </c>
      <c r="AM879" s="210">
        <v>2</v>
      </c>
      <c r="AN879" s="210">
        <v>2</v>
      </c>
      <c r="AO879" s="210">
        <v>2</v>
      </c>
      <c r="AP879" s="210">
        <v>2</v>
      </c>
      <c r="AQ879" s="210">
        <v>2</v>
      </c>
      <c r="AR879" s="210">
        <v>2</v>
      </c>
      <c r="AS879" s="210">
        <v>2</v>
      </c>
      <c r="AT879" s="210">
        <v>2</v>
      </c>
      <c r="AU879" s="210">
        <v>2</v>
      </c>
      <c r="AV879" s="210">
        <v>2</v>
      </c>
      <c r="AW879" s="210">
        <v>2</v>
      </c>
      <c r="AX879" s="210">
        <v>2</v>
      </c>
      <c r="AY879" s="210">
        <v>2</v>
      </c>
      <c r="AZ879" s="210">
        <v>2</v>
      </c>
      <c r="BA879" s="210">
        <v>2</v>
      </c>
      <c r="BB879" s="210">
        <v>2</v>
      </c>
      <c r="BC879" s="210">
        <v>2</v>
      </c>
      <c r="BD879" s="210">
        <v>2</v>
      </c>
      <c r="BE879" s="210">
        <v>2</v>
      </c>
      <c r="BF879" s="210">
        <v>2</v>
      </c>
      <c r="BG879" s="210">
        <v>2</v>
      </c>
      <c r="BH879" s="210">
        <v>2</v>
      </c>
      <c r="BI879" s="210">
        <v>2</v>
      </c>
      <c r="BJ879" s="210">
        <v>2</v>
      </c>
      <c r="BK879" s="210">
        <v>2</v>
      </c>
      <c r="BL879" s="210">
        <v>2</v>
      </c>
      <c r="BM879" s="210">
        <v>2</v>
      </c>
      <c r="BN879" s="210">
        <v>2</v>
      </c>
      <c r="BO879" s="210">
        <v>2</v>
      </c>
      <c r="BP879" s="210">
        <v>2</v>
      </c>
      <c r="BQ879" s="210">
        <v>2</v>
      </c>
      <c r="BR879" s="210">
        <v>2</v>
      </c>
      <c r="BS879" s="210">
        <v>2</v>
      </c>
      <c r="BT879" s="210">
        <v>2</v>
      </c>
      <c r="BU879" s="210"/>
      <c r="BV879" s="210"/>
      <c r="BW879" s="210"/>
      <c r="BX879" s="210"/>
      <c r="BY879" s="210"/>
      <c r="BZ879" s="210"/>
      <c r="CA879" s="210"/>
      <c r="CB879" s="210"/>
      <c r="CC879" s="210"/>
      <c r="CD879" s="210"/>
      <c r="CE879" s="210"/>
      <c r="CF879" s="210"/>
      <c r="CG879" s="210"/>
      <c r="CH879" s="210"/>
      <c r="CI879" s="210"/>
      <c r="CJ879" s="210"/>
      <c r="CK879" s="210"/>
      <c r="CL879" s="210"/>
      <c r="CM879" s="210"/>
      <c r="CN879" s="210"/>
      <c r="CO879" s="210"/>
      <c r="CP879" s="210"/>
      <c r="CQ879" s="210"/>
      <c r="CR879" s="210"/>
      <c r="CS879" s="144"/>
      <c r="CT879" s="144"/>
    </row>
    <row r="880" spans="1:98" ht="15">
      <c r="A880" s="208" t="s">
        <v>8334</v>
      </c>
      <c r="B880" s="285" t="s">
        <v>1964</v>
      </c>
      <c r="C880" s="209" t="s">
        <v>1965</v>
      </c>
      <c r="D880" s="259"/>
      <c r="E880" s="209" t="s">
        <v>6192</v>
      </c>
      <c r="F880" s="209" t="s">
        <v>38</v>
      </c>
      <c r="G880" s="216" t="s">
        <v>35</v>
      </c>
      <c r="H880" s="209" t="s">
        <v>8271</v>
      </c>
      <c r="I880" s="2"/>
      <c r="J880" s="210"/>
      <c r="K880" s="210"/>
      <c r="L880" s="210"/>
      <c r="M880" s="210"/>
      <c r="N880" s="210"/>
      <c r="O880" s="210"/>
      <c r="P880" s="210"/>
      <c r="Q880" s="210"/>
      <c r="R880" s="210">
        <v>2</v>
      </c>
      <c r="S880" s="210">
        <v>2</v>
      </c>
      <c r="T880" s="210">
        <v>2</v>
      </c>
      <c r="U880" s="210">
        <v>2</v>
      </c>
      <c r="V880" s="210">
        <v>2</v>
      </c>
      <c r="W880" s="210">
        <v>2</v>
      </c>
      <c r="X880" s="210">
        <v>2</v>
      </c>
      <c r="Y880" s="210">
        <v>2</v>
      </c>
      <c r="Z880" s="210">
        <v>2</v>
      </c>
      <c r="AA880" s="210">
        <v>2</v>
      </c>
      <c r="AB880" s="210">
        <v>2</v>
      </c>
      <c r="AC880" s="210">
        <v>2</v>
      </c>
      <c r="AD880" s="210">
        <v>2</v>
      </c>
      <c r="AE880" s="210">
        <v>2</v>
      </c>
      <c r="AF880" s="210">
        <v>2</v>
      </c>
      <c r="AG880" s="210">
        <v>2</v>
      </c>
      <c r="AH880" s="210">
        <v>2</v>
      </c>
      <c r="AI880" s="210">
        <v>2</v>
      </c>
      <c r="AJ880" s="210">
        <v>2</v>
      </c>
      <c r="AK880" s="210">
        <v>2</v>
      </c>
      <c r="AL880" s="210">
        <v>2</v>
      </c>
      <c r="AM880" s="210">
        <v>2</v>
      </c>
      <c r="AN880" s="210">
        <v>2</v>
      </c>
      <c r="AO880" s="210">
        <v>2</v>
      </c>
      <c r="AP880" s="210">
        <v>2</v>
      </c>
      <c r="AQ880" s="210">
        <v>2</v>
      </c>
      <c r="AR880" s="210">
        <v>2</v>
      </c>
      <c r="AS880" s="210">
        <v>2</v>
      </c>
      <c r="AT880" s="210">
        <v>2</v>
      </c>
      <c r="AU880" s="210">
        <v>2</v>
      </c>
      <c r="AV880" s="210">
        <v>2</v>
      </c>
      <c r="AW880" s="210">
        <v>2</v>
      </c>
      <c r="AX880" s="210">
        <v>2</v>
      </c>
      <c r="AY880" s="210">
        <v>2</v>
      </c>
      <c r="AZ880" s="210">
        <v>2</v>
      </c>
      <c r="BA880" s="210">
        <v>2</v>
      </c>
      <c r="BB880" s="210">
        <v>2</v>
      </c>
      <c r="BC880" s="210">
        <v>2</v>
      </c>
      <c r="BD880" s="210">
        <v>2</v>
      </c>
      <c r="BE880" s="210">
        <v>2</v>
      </c>
      <c r="BF880" s="210">
        <v>2</v>
      </c>
      <c r="BG880" s="210">
        <v>2</v>
      </c>
      <c r="BH880" s="210">
        <v>2</v>
      </c>
      <c r="BI880" s="210">
        <v>2</v>
      </c>
      <c r="BJ880" s="210">
        <v>2</v>
      </c>
      <c r="BK880" s="210">
        <v>2</v>
      </c>
      <c r="BL880" s="210">
        <v>2</v>
      </c>
      <c r="BM880" s="210">
        <v>2</v>
      </c>
      <c r="BN880" s="210">
        <v>2</v>
      </c>
      <c r="BO880" s="210">
        <v>2</v>
      </c>
      <c r="BP880" s="210">
        <v>2</v>
      </c>
      <c r="BQ880" s="210">
        <v>2</v>
      </c>
      <c r="BR880" s="210">
        <v>2</v>
      </c>
      <c r="BS880" s="210">
        <v>2</v>
      </c>
      <c r="BT880" s="210">
        <v>2</v>
      </c>
      <c r="BU880" s="210"/>
      <c r="BV880" s="210"/>
      <c r="BW880" s="210"/>
      <c r="BX880" s="210"/>
      <c r="BY880" s="210"/>
      <c r="BZ880" s="210"/>
      <c r="CA880" s="210"/>
      <c r="CB880" s="210"/>
      <c r="CC880" s="210"/>
      <c r="CD880" s="210"/>
      <c r="CE880" s="210"/>
      <c r="CF880" s="210"/>
      <c r="CG880" s="210"/>
      <c r="CH880" s="210"/>
      <c r="CI880" s="210"/>
      <c r="CJ880" s="210"/>
      <c r="CK880" s="210"/>
      <c r="CL880" s="210"/>
      <c r="CM880" s="210"/>
      <c r="CN880" s="210"/>
      <c r="CO880" s="210"/>
      <c r="CP880" s="210"/>
      <c r="CQ880" s="210"/>
      <c r="CR880" s="210"/>
      <c r="CS880" s="144"/>
      <c r="CT880" s="144"/>
    </row>
    <row r="881" spans="1:98" ht="15">
      <c r="A881" s="208" t="s">
        <v>8334</v>
      </c>
      <c r="B881" s="285" t="s">
        <v>1971</v>
      </c>
      <c r="C881" s="209" t="s">
        <v>1972</v>
      </c>
      <c r="D881" s="259"/>
      <c r="E881" s="209" t="s">
        <v>6194</v>
      </c>
      <c r="F881" s="209" t="s">
        <v>38</v>
      </c>
      <c r="G881" s="216" t="s">
        <v>35</v>
      </c>
      <c r="H881" s="209" t="s">
        <v>8271</v>
      </c>
      <c r="I881" s="2"/>
      <c r="J881" s="210"/>
      <c r="K881" s="210"/>
      <c r="L881" s="210"/>
      <c r="M881" s="210"/>
      <c r="N881" s="210"/>
      <c r="O881" s="210"/>
      <c r="P881" s="210"/>
      <c r="Q881" s="210"/>
      <c r="R881" s="210">
        <v>1</v>
      </c>
      <c r="S881" s="210">
        <v>1</v>
      </c>
      <c r="T881" s="210">
        <v>1</v>
      </c>
      <c r="U881" s="210">
        <v>1</v>
      </c>
      <c r="V881" s="210">
        <v>1</v>
      </c>
      <c r="W881" s="210">
        <v>1</v>
      </c>
      <c r="X881" s="210">
        <v>1</v>
      </c>
      <c r="Y881" s="210">
        <v>1</v>
      </c>
      <c r="Z881" s="210">
        <v>1</v>
      </c>
      <c r="AA881" s="210">
        <v>1</v>
      </c>
      <c r="AB881" s="210">
        <v>1</v>
      </c>
      <c r="AC881" s="210">
        <v>1</v>
      </c>
      <c r="AD881" s="210">
        <v>1</v>
      </c>
      <c r="AE881" s="210">
        <v>1</v>
      </c>
      <c r="AF881" s="210">
        <v>1</v>
      </c>
      <c r="AG881" s="210">
        <v>1</v>
      </c>
      <c r="AH881" s="210">
        <v>1</v>
      </c>
      <c r="AI881" s="210">
        <v>1</v>
      </c>
      <c r="AJ881" s="210">
        <v>1</v>
      </c>
      <c r="AK881" s="210">
        <v>1</v>
      </c>
      <c r="AL881" s="210">
        <v>1</v>
      </c>
      <c r="AM881" s="210">
        <v>1</v>
      </c>
      <c r="AN881" s="210">
        <v>1</v>
      </c>
      <c r="AO881" s="210">
        <v>1</v>
      </c>
      <c r="AP881" s="210">
        <v>1</v>
      </c>
      <c r="AQ881" s="210">
        <v>1</v>
      </c>
      <c r="AR881" s="210">
        <v>1</v>
      </c>
      <c r="AS881" s="210">
        <v>1</v>
      </c>
      <c r="AT881" s="210">
        <v>1</v>
      </c>
      <c r="AU881" s="210">
        <v>1</v>
      </c>
      <c r="AV881" s="210">
        <v>1</v>
      </c>
      <c r="AW881" s="210">
        <v>1</v>
      </c>
      <c r="AX881" s="210">
        <v>1</v>
      </c>
      <c r="AY881" s="210">
        <v>1</v>
      </c>
      <c r="AZ881" s="210">
        <v>1</v>
      </c>
      <c r="BA881" s="210">
        <v>1</v>
      </c>
      <c r="BB881" s="210">
        <v>1</v>
      </c>
      <c r="BC881" s="210">
        <v>1</v>
      </c>
      <c r="BD881" s="210">
        <v>1</v>
      </c>
      <c r="BE881" s="210">
        <v>1</v>
      </c>
      <c r="BF881" s="210">
        <v>1</v>
      </c>
      <c r="BG881" s="210">
        <v>1</v>
      </c>
      <c r="BH881" s="210">
        <v>1</v>
      </c>
      <c r="BI881" s="210">
        <v>1</v>
      </c>
      <c r="BJ881" s="210">
        <v>1</v>
      </c>
      <c r="BK881" s="210">
        <v>1</v>
      </c>
      <c r="BL881" s="210">
        <v>1</v>
      </c>
      <c r="BM881" s="210">
        <v>1</v>
      </c>
      <c r="BN881" s="210">
        <v>1</v>
      </c>
      <c r="BO881" s="210">
        <v>1</v>
      </c>
      <c r="BP881" s="210">
        <v>1</v>
      </c>
      <c r="BQ881" s="210">
        <v>1</v>
      </c>
      <c r="BR881" s="210">
        <v>1</v>
      </c>
      <c r="BS881" s="210">
        <v>1</v>
      </c>
      <c r="BT881" s="210">
        <v>1</v>
      </c>
      <c r="BU881" s="210"/>
      <c r="BV881" s="210"/>
      <c r="BW881" s="210"/>
      <c r="BX881" s="210"/>
      <c r="BY881" s="210"/>
      <c r="BZ881" s="210"/>
      <c r="CA881" s="210"/>
      <c r="CB881" s="210"/>
      <c r="CC881" s="210"/>
      <c r="CD881" s="210"/>
      <c r="CE881" s="210"/>
      <c r="CF881" s="210"/>
      <c r="CG881" s="210"/>
      <c r="CH881" s="210"/>
      <c r="CI881" s="210"/>
      <c r="CJ881" s="210"/>
      <c r="CK881" s="210"/>
      <c r="CL881" s="210"/>
      <c r="CM881" s="210"/>
      <c r="CN881" s="210"/>
      <c r="CO881" s="210"/>
      <c r="CP881" s="210"/>
      <c r="CQ881" s="210"/>
      <c r="CR881" s="210"/>
      <c r="CS881" s="144"/>
      <c r="CT881" s="144"/>
    </row>
    <row r="882" spans="1:98" ht="15">
      <c r="A882" s="208" t="s">
        <v>8334</v>
      </c>
      <c r="B882" s="285" t="s">
        <v>1978</v>
      </c>
      <c r="C882" s="209" t="s">
        <v>1979</v>
      </c>
      <c r="D882" s="259"/>
      <c r="E882" s="209" t="s">
        <v>6196</v>
      </c>
      <c r="F882" s="209" t="s">
        <v>38</v>
      </c>
      <c r="G882" s="216" t="s">
        <v>35</v>
      </c>
      <c r="H882" s="209" t="s">
        <v>8271</v>
      </c>
      <c r="I882" s="2"/>
      <c r="J882" s="210"/>
      <c r="K882" s="210"/>
      <c r="L882" s="210"/>
      <c r="M882" s="210"/>
      <c r="N882" s="210"/>
      <c r="O882" s="210"/>
      <c r="P882" s="210"/>
      <c r="Q882" s="210"/>
      <c r="R882" s="210">
        <v>8</v>
      </c>
      <c r="S882" s="210">
        <v>8</v>
      </c>
      <c r="T882" s="210">
        <v>8</v>
      </c>
      <c r="U882" s="210">
        <v>8</v>
      </c>
      <c r="V882" s="210">
        <v>8</v>
      </c>
      <c r="W882" s="210">
        <v>8</v>
      </c>
      <c r="X882" s="210">
        <v>8</v>
      </c>
      <c r="Y882" s="210">
        <v>8</v>
      </c>
      <c r="Z882" s="210">
        <v>8</v>
      </c>
      <c r="AA882" s="210">
        <v>8</v>
      </c>
      <c r="AB882" s="210">
        <v>8</v>
      </c>
      <c r="AC882" s="210">
        <v>8</v>
      </c>
      <c r="AD882" s="210">
        <v>8</v>
      </c>
      <c r="AE882" s="210">
        <v>8</v>
      </c>
      <c r="AF882" s="210">
        <v>8</v>
      </c>
      <c r="AG882" s="210">
        <v>8</v>
      </c>
      <c r="AH882" s="210">
        <v>8</v>
      </c>
      <c r="AI882" s="210">
        <v>8</v>
      </c>
      <c r="AJ882" s="210">
        <v>8</v>
      </c>
      <c r="AK882" s="210">
        <v>8</v>
      </c>
      <c r="AL882" s="210">
        <v>8</v>
      </c>
      <c r="AM882" s="210">
        <v>8</v>
      </c>
      <c r="AN882" s="210">
        <v>8</v>
      </c>
      <c r="AO882" s="210">
        <v>8</v>
      </c>
      <c r="AP882" s="210">
        <v>8</v>
      </c>
      <c r="AQ882" s="210">
        <v>8</v>
      </c>
      <c r="AR882" s="210">
        <v>8</v>
      </c>
      <c r="AS882" s="210">
        <v>8</v>
      </c>
      <c r="AT882" s="210">
        <v>8</v>
      </c>
      <c r="AU882" s="210">
        <v>8</v>
      </c>
      <c r="AV882" s="210">
        <v>8</v>
      </c>
      <c r="AW882" s="210">
        <v>8</v>
      </c>
      <c r="AX882" s="210">
        <v>8</v>
      </c>
      <c r="AY882" s="210">
        <v>8</v>
      </c>
      <c r="AZ882" s="210">
        <v>8</v>
      </c>
      <c r="BA882" s="210">
        <v>8</v>
      </c>
      <c r="BB882" s="210">
        <v>8</v>
      </c>
      <c r="BC882" s="210">
        <v>8</v>
      </c>
      <c r="BD882" s="210">
        <v>8</v>
      </c>
      <c r="BE882" s="210">
        <v>8</v>
      </c>
      <c r="BF882" s="210">
        <v>8</v>
      </c>
      <c r="BG882" s="210">
        <v>8</v>
      </c>
      <c r="BH882" s="210">
        <v>8</v>
      </c>
      <c r="BI882" s="210">
        <v>8</v>
      </c>
      <c r="BJ882" s="210">
        <v>8</v>
      </c>
      <c r="BK882" s="210">
        <v>8</v>
      </c>
      <c r="BL882" s="210">
        <v>8</v>
      </c>
      <c r="BM882" s="210">
        <v>8</v>
      </c>
      <c r="BN882" s="210">
        <v>8</v>
      </c>
      <c r="BO882" s="210">
        <v>8</v>
      </c>
      <c r="BP882" s="210">
        <v>8</v>
      </c>
      <c r="BQ882" s="210">
        <v>8</v>
      </c>
      <c r="BR882" s="210">
        <v>8</v>
      </c>
      <c r="BS882" s="210">
        <v>8</v>
      </c>
      <c r="BT882" s="210">
        <v>8</v>
      </c>
      <c r="BU882" s="210"/>
      <c r="BV882" s="210"/>
      <c r="BW882" s="210"/>
      <c r="BX882" s="210"/>
      <c r="BY882" s="210"/>
      <c r="BZ882" s="210"/>
      <c r="CA882" s="210"/>
      <c r="CB882" s="210"/>
      <c r="CC882" s="210"/>
      <c r="CD882" s="210"/>
      <c r="CE882" s="210"/>
      <c r="CF882" s="210"/>
      <c r="CG882" s="210"/>
      <c r="CH882" s="210"/>
      <c r="CI882" s="210"/>
      <c r="CJ882" s="210"/>
      <c r="CK882" s="210"/>
      <c r="CL882" s="210"/>
      <c r="CM882" s="210"/>
      <c r="CN882" s="210"/>
      <c r="CO882" s="210"/>
      <c r="CP882" s="210"/>
      <c r="CQ882" s="210"/>
      <c r="CR882" s="210"/>
      <c r="CS882" s="144"/>
      <c r="CT882" s="144"/>
    </row>
    <row r="883" spans="1:98" ht="15">
      <c r="A883" s="208" t="s">
        <v>8334</v>
      </c>
      <c r="B883" s="285" t="s">
        <v>1996</v>
      </c>
      <c r="C883" s="209" t="s">
        <v>1997</v>
      </c>
      <c r="D883" s="259"/>
      <c r="E883" s="209" t="s">
        <v>6198</v>
      </c>
      <c r="F883" s="209" t="s">
        <v>38</v>
      </c>
      <c r="G883" s="216" t="s">
        <v>35</v>
      </c>
      <c r="H883" s="209" t="s">
        <v>8271</v>
      </c>
      <c r="I883" s="2"/>
      <c r="J883" s="210"/>
      <c r="K883" s="210"/>
      <c r="L883" s="210"/>
      <c r="M883" s="210"/>
      <c r="N883" s="210"/>
      <c r="O883" s="210"/>
      <c r="P883" s="210"/>
      <c r="Q883" s="210"/>
      <c r="R883" s="210">
        <v>4</v>
      </c>
      <c r="S883" s="210">
        <v>4</v>
      </c>
      <c r="T883" s="210">
        <v>4</v>
      </c>
      <c r="U883" s="210">
        <v>4</v>
      </c>
      <c r="V883" s="210">
        <v>4</v>
      </c>
      <c r="W883" s="210">
        <v>4</v>
      </c>
      <c r="X883" s="210">
        <v>4</v>
      </c>
      <c r="Y883" s="210">
        <v>4</v>
      </c>
      <c r="Z883" s="210">
        <v>4</v>
      </c>
      <c r="AA883" s="210">
        <v>4</v>
      </c>
      <c r="AB883" s="210">
        <v>4</v>
      </c>
      <c r="AC883" s="210">
        <v>4</v>
      </c>
      <c r="AD883" s="210">
        <v>4</v>
      </c>
      <c r="AE883" s="210">
        <v>4</v>
      </c>
      <c r="AF883" s="210">
        <v>4</v>
      </c>
      <c r="AG883" s="210">
        <v>4</v>
      </c>
      <c r="AH883" s="210">
        <v>4</v>
      </c>
      <c r="AI883" s="210">
        <v>4</v>
      </c>
      <c r="AJ883" s="210">
        <v>4</v>
      </c>
      <c r="AK883" s="210">
        <v>4</v>
      </c>
      <c r="AL883" s="210">
        <v>4</v>
      </c>
      <c r="AM883" s="210">
        <v>4</v>
      </c>
      <c r="AN883" s="210">
        <v>4</v>
      </c>
      <c r="AO883" s="210">
        <v>4</v>
      </c>
      <c r="AP883" s="210">
        <v>4</v>
      </c>
      <c r="AQ883" s="210">
        <v>4</v>
      </c>
      <c r="AR883" s="210">
        <v>4</v>
      </c>
      <c r="AS883" s="210">
        <v>4</v>
      </c>
      <c r="AT883" s="210">
        <v>4</v>
      </c>
      <c r="AU883" s="210">
        <v>4</v>
      </c>
      <c r="AV883" s="210">
        <v>4</v>
      </c>
      <c r="AW883" s="210">
        <v>4</v>
      </c>
      <c r="AX883" s="210">
        <v>4</v>
      </c>
      <c r="AY883" s="210">
        <v>4</v>
      </c>
      <c r="AZ883" s="210">
        <v>4</v>
      </c>
      <c r="BA883" s="210">
        <v>4</v>
      </c>
      <c r="BB883" s="210">
        <v>4</v>
      </c>
      <c r="BC883" s="210">
        <v>4</v>
      </c>
      <c r="BD883" s="210">
        <v>4</v>
      </c>
      <c r="BE883" s="210">
        <v>4</v>
      </c>
      <c r="BF883" s="210">
        <v>4</v>
      </c>
      <c r="BG883" s="210">
        <v>4</v>
      </c>
      <c r="BH883" s="210">
        <v>4</v>
      </c>
      <c r="BI883" s="210">
        <v>4</v>
      </c>
      <c r="BJ883" s="210">
        <v>4</v>
      </c>
      <c r="BK883" s="210">
        <v>4</v>
      </c>
      <c r="BL883" s="210">
        <v>4</v>
      </c>
      <c r="BM883" s="210">
        <v>4</v>
      </c>
      <c r="BN883" s="210">
        <v>4</v>
      </c>
      <c r="BO883" s="210">
        <v>4</v>
      </c>
      <c r="BP883" s="210">
        <v>4</v>
      </c>
      <c r="BQ883" s="210">
        <v>4</v>
      </c>
      <c r="BR883" s="210">
        <v>4</v>
      </c>
      <c r="BS883" s="210">
        <v>4</v>
      </c>
      <c r="BT883" s="210">
        <v>4</v>
      </c>
      <c r="BU883" s="210"/>
      <c r="BV883" s="210"/>
      <c r="BW883" s="210"/>
      <c r="BX883" s="210"/>
      <c r="BY883" s="210"/>
      <c r="BZ883" s="210"/>
      <c r="CA883" s="210"/>
      <c r="CB883" s="210"/>
      <c r="CC883" s="210"/>
      <c r="CD883" s="210"/>
      <c r="CE883" s="210"/>
      <c r="CF883" s="210"/>
      <c r="CG883" s="210"/>
      <c r="CH883" s="210"/>
      <c r="CI883" s="210"/>
      <c r="CJ883" s="210"/>
      <c r="CK883" s="210"/>
      <c r="CL883" s="210"/>
      <c r="CM883" s="210"/>
      <c r="CN883" s="210"/>
      <c r="CO883" s="210"/>
      <c r="CP883" s="210"/>
      <c r="CQ883" s="210"/>
      <c r="CR883" s="210"/>
      <c r="CS883" s="144"/>
      <c r="CT883" s="144"/>
    </row>
    <row r="884" spans="1:98" ht="15">
      <c r="A884" s="208" t="s">
        <v>8334</v>
      </c>
      <c r="B884" s="285" t="s">
        <v>1240</v>
      </c>
      <c r="C884" s="209" t="s">
        <v>1241</v>
      </c>
      <c r="D884" s="259"/>
      <c r="E884" s="209" t="s">
        <v>6200</v>
      </c>
      <c r="F884" s="209" t="s">
        <v>38</v>
      </c>
      <c r="G884" s="216" t="s">
        <v>35</v>
      </c>
      <c r="H884" s="209" t="s">
        <v>8271</v>
      </c>
      <c r="I884" s="2"/>
      <c r="J884" s="210"/>
      <c r="K884" s="210"/>
      <c r="L884" s="210"/>
      <c r="M884" s="210"/>
      <c r="N884" s="210"/>
      <c r="O884" s="210"/>
      <c r="P884" s="210"/>
      <c r="Q884" s="210"/>
      <c r="R884" s="210">
        <v>5</v>
      </c>
      <c r="S884" s="210">
        <v>5</v>
      </c>
      <c r="T884" s="210">
        <v>5</v>
      </c>
      <c r="U884" s="210">
        <v>5</v>
      </c>
      <c r="V884" s="210">
        <v>5</v>
      </c>
      <c r="W884" s="210">
        <v>5</v>
      </c>
      <c r="X884" s="210">
        <v>5</v>
      </c>
      <c r="Y884" s="210">
        <v>5</v>
      </c>
      <c r="Z884" s="210">
        <v>5</v>
      </c>
      <c r="AA884" s="210">
        <v>5</v>
      </c>
      <c r="AB884" s="210">
        <v>5</v>
      </c>
      <c r="AC884" s="210">
        <v>5</v>
      </c>
      <c r="AD884" s="210">
        <v>5</v>
      </c>
      <c r="AE884" s="210">
        <v>5</v>
      </c>
      <c r="AF884" s="210">
        <v>5</v>
      </c>
      <c r="AG884" s="210">
        <v>5</v>
      </c>
      <c r="AH884" s="210">
        <v>5</v>
      </c>
      <c r="AI884" s="210">
        <v>5</v>
      </c>
      <c r="AJ884" s="210">
        <v>5</v>
      </c>
      <c r="AK884" s="210">
        <v>5</v>
      </c>
      <c r="AL884" s="210">
        <v>5</v>
      </c>
      <c r="AM884" s="210">
        <v>5</v>
      </c>
      <c r="AN884" s="210">
        <v>5</v>
      </c>
      <c r="AO884" s="210">
        <v>5</v>
      </c>
      <c r="AP884" s="210">
        <v>5</v>
      </c>
      <c r="AQ884" s="210">
        <v>5</v>
      </c>
      <c r="AR884" s="210">
        <v>5</v>
      </c>
      <c r="AS884" s="210">
        <v>5</v>
      </c>
      <c r="AT884" s="210">
        <v>5</v>
      </c>
      <c r="AU884" s="210">
        <v>5</v>
      </c>
      <c r="AV884" s="210">
        <v>5</v>
      </c>
      <c r="AW884" s="210">
        <v>5</v>
      </c>
      <c r="AX884" s="210">
        <v>5</v>
      </c>
      <c r="AY884" s="210">
        <v>5</v>
      </c>
      <c r="AZ884" s="210">
        <v>5</v>
      </c>
      <c r="BA884" s="210">
        <v>5</v>
      </c>
      <c r="BB884" s="210">
        <v>5</v>
      </c>
      <c r="BC884" s="210">
        <v>5</v>
      </c>
      <c r="BD884" s="210">
        <v>5</v>
      </c>
      <c r="BE884" s="210">
        <v>5</v>
      </c>
      <c r="BF884" s="210">
        <v>5</v>
      </c>
      <c r="BG884" s="210">
        <v>5</v>
      </c>
      <c r="BH884" s="210">
        <v>5</v>
      </c>
      <c r="BI884" s="210">
        <v>5</v>
      </c>
      <c r="BJ884" s="210">
        <v>5</v>
      </c>
      <c r="BK884" s="210">
        <v>5</v>
      </c>
      <c r="BL884" s="210">
        <v>5</v>
      </c>
      <c r="BM884" s="210">
        <v>5</v>
      </c>
      <c r="BN884" s="210">
        <v>5</v>
      </c>
      <c r="BO884" s="210">
        <v>5</v>
      </c>
      <c r="BP884" s="210">
        <v>5</v>
      </c>
      <c r="BQ884" s="210">
        <v>5</v>
      </c>
      <c r="BR884" s="210">
        <v>5</v>
      </c>
      <c r="BS884" s="210">
        <v>5</v>
      </c>
      <c r="BT884" s="210">
        <v>5</v>
      </c>
      <c r="BU884" s="210"/>
      <c r="BV884" s="210"/>
      <c r="BW884" s="210"/>
      <c r="BX884" s="210"/>
      <c r="BY884" s="210"/>
      <c r="BZ884" s="210"/>
      <c r="CA884" s="210"/>
      <c r="CB884" s="210"/>
      <c r="CC884" s="210"/>
      <c r="CD884" s="210"/>
      <c r="CE884" s="210"/>
      <c r="CF884" s="210"/>
      <c r="CG884" s="210"/>
      <c r="CH884" s="210"/>
      <c r="CI884" s="210"/>
      <c r="CJ884" s="210"/>
      <c r="CK884" s="210"/>
      <c r="CL884" s="210"/>
      <c r="CM884" s="210"/>
      <c r="CN884" s="210"/>
      <c r="CO884" s="210"/>
      <c r="CP884" s="210"/>
      <c r="CQ884" s="210"/>
      <c r="CR884" s="210"/>
      <c r="CS884" s="144"/>
      <c r="CT884" s="144"/>
    </row>
    <row r="885" spans="1:98" ht="15">
      <c r="A885" s="208" t="s">
        <v>8334</v>
      </c>
      <c r="B885" s="285" t="s">
        <v>1249</v>
      </c>
      <c r="C885" s="209" t="s">
        <v>1243</v>
      </c>
      <c r="D885" s="259"/>
      <c r="E885" s="209" t="s">
        <v>6202</v>
      </c>
      <c r="F885" s="209" t="s">
        <v>38</v>
      </c>
      <c r="G885" s="216" t="s">
        <v>35</v>
      </c>
      <c r="H885" s="209" t="s">
        <v>8271</v>
      </c>
      <c r="I885" s="2"/>
      <c r="J885" s="210"/>
      <c r="K885" s="210"/>
      <c r="L885" s="210"/>
      <c r="M885" s="210"/>
      <c r="N885" s="210"/>
      <c r="O885" s="210"/>
      <c r="P885" s="210"/>
      <c r="Q885" s="210"/>
      <c r="R885" s="210">
        <v>10</v>
      </c>
      <c r="S885" s="210">
        <v>10</v>
      </c>
      <c r="T885" s="210">
        <v>10</v>
      </c>
      <c r="U885" s="210">
        <v>10</v>
      </c>
      <c r="V885" s="210">
        <v>10</v>
      </c>
      <c r="W885" s="210">
        <v>10</v>
      </c>
      <c r="X885" s="210">
        <v>10</v>
      </c>
      <c r="Y885" s="210">
        <v>10</v>
      </c>
      <c r="Z885" s="210">
        <v>10</v>
      </c>
      <c r="AA885" s="210">
        <v>10</v>
      </c>
      <c r="AB885" s="210">
        <v>10</v>
      </c>
      <c r="AC885" s="210">
        <v>10</v>
      </c>
      <c r="AD885" s="210">
        <v>10</v>
      </c>
      <c r="AE885" s="210">
        <v>10</v>
      </c>
      <c r="AF885" s="210">
        <v>10</v>
      </c>
      <c r="AG885" s="210">
        <v>10</v>
      </c>
      <c r="AH885" s="210">
        <v>10</v>
      </c>
      <c r="AI885" s="210">
        <v>10</v>
      </c>
      <c r="AJ885" s="210">
        <v>10</v>
      </c>
      <c r="AK885" s="210">
        <v>10</v>
      </c>
      <c r="AL885" s="210">
        <v>10</v>
      </c>
      <c r="AM885" s="210">
        <v>10</v>
      </c>
      <c r="AN885" s="210">
        <v>10</v>
      </c>
      <c r="AO885" s="210">
        <v>10</v>
      </c>
      <c r="AP885" s="210">
        <v>10</v>
      </c>
      <c r="AQ885" s="210">
        <v>10</v>
      </c>
      <c r="AR885" s="210">
        <v>10</v>
      </c>
      <c r="AS885" s="210">
        <v>10</v>
      </c>
      <c r="AT885" s="210">
        <v>10</v>
      </c>
      <c r="AU885" s="210">
        <v>10</v>
      </c>
      <c r="AV885" s="210">
        <v>10</v>
      </c>
      <c r="AW885" s="210">
        <v>10</v>
      </c>
      <c r="AX885" s="210">
        <v>10</v>
      </c>
      <c r="AY885" s="210">
        <v>10</v>
      </c>
      <c r="AZ885" s="210">
        <v>10</v>
      </c>
      <c r="BA885" s="210">
        <v>10</v>
      </c>
      <c r="BB885" s="210">
        <v>10</v>
      </c>
      <c r="BC885" s="210">
        <v>10</v>
      </c>
      <c r="BD885" s="210">
        <v>10</v>
      </c>
      <c r="BE885" s="210">
        <v>10</v>
      </c>
      <c r="BF885" s="210">
        <v>10</v>
      </c>
      <c r="BG885" s="210">
        <v>10</v>
      </c>
      <c r="BH885" s="210">
        <v>10</v>
      </c>
      <c r="BI885" s="210">
        <v>10</v>
      </c>
      <c r="BJ885" s="210">
        <v>10</v>
      </c>
      <c r="BK885" s="210">
        <v>10</v>
      </c>
      <c r="BL885" s="210">
        <v>10</v>
      </c>
      <c r="BM885" s="210">
        <v>10</v>
      </c>
      <c r="BN885" s="210">
        <v>10</v>
      </c>
      <c r="BO885" s="210">
        <v>10</v>
      </c>
      <c r="BP885" s="210">
        <v>10</v>
      </c>
      <c r="BQ885" s="210">
        <v>10</v>
      </c>
      <c r="BR885" s="210">
        <v>10</v>
      </c>
      <c r="BS885" s="210">
        <v>10</v>
      </c>
      <c r="BT885" s="210">
        <v>10</v>
      </c>
      <c r="BU885" s="210"/>
      <c r="BV885" s="210"/>
      <c r="BW885" s="210"/>
      <c r="BX885" s="210"/>
      <c r="BY885" s="210"/>
      <c r="BZ885" s="210"/>
      <c r="CA885" s="210"/>
      <c r="CB885" s="210"/>
      <c r="CC885" s="210"/>
      <c r="CD885" s="210"/>
      <c r="CE885" s="210"/>
      <c r="CF885" s="210"/>
      <c r="CG885" s="210"/>
      <c r="CH885" s="210"/>
      <c r="CI885" s="210"/>
      <c r="CJ885" s="210"/>
      <c r="CK885" s="210"/>
      <c r="CL885" s="210"/>
      <c r="CM885" s="210"/>
      <c r="CN885" s="210"/>
      <c r="CO885" s="210"/>
      <c r="CP885" s="210"/>
      <c r="CQ885" s="210"/>
      <c r="CR885" s="210"/>
      <c r="CS885" s="144"/>
      <c r="CT885" s="144"/>
    </row>
    <row r="886" spans="1:98" ht="15">
      <c r="A886" s="208" t="s">
        <v>8334</v>
      </c>
      <c r="B886" s="285" t="s">
        <v>1259</v>
      </c>
      <c r="C886" s="209" t="s">
        <v>1245</v>
      </c>
      <c r="D886" s="259"/>
      <c r="E886" s="209" t="s">
        <v>7513</v>
      </c>
      <c r="F886" s="209" t="s">
        <v>38</v>
      </c>
      <c r="G886" s="216" t="s">
        <v>35</v>
      </c>
      <c r="H886" s="209" t="s">
        <v>8271</v>
      </c>
      <c r="I886" s="2"/>
      <c r="J886" s="210"/>
      <c r="K886" s="210"/>
      <c r="L886" s="210"/>
      <c r="M886" s="210"/>
      <c r="N886" s="210"/>
      <c r="O886" s="210"/>
      <c r="P886" s="210"/>
      <c r="Q886" s="210"/>
      <c r="R886" s="210">
        <v>4</v>
      </c>
      <c r="S886" s="210">
        <v>4</v>
      </c>
      <c r="T886" s="210">
        <v>4</v>
      </c>
      <c r="U886" s="210">
        <v>4</v>
      </c>
      <c r="V886" s="210">
        <v>4</v>
      </c>
      <c r="W886" s="210">
        <v>4</v>
      </c>
      <c r="X886" s="210">
        <v>4</v>
      </c>
      <c r="Y886" s="210">
        <v>4</v>
      </c>
      <c r="Z886" s="210">
        <v>4</v>
      </c>
      <c r="AA886" s="210">
        <v>4</v>
      </c>
      <c r="AB886" s="210">
        <v>4</v>
      </c>
      <c r="AC886" s="210">
        <v>4</v>
      </c>
      <c r="AD886" s="210">
        <v>4</v>
      </c>
      <c r="AE886" s="210">
        <v>4</v>
      </c>
      <c r="AF886" s="210">
        <v>4</v>
      </c>
      <c r="AG886" s="210">
        <v>4</v>
      </c>
      <c r="AH886" s="210">
        <v>4</v>
      </c>
      <c r="AI886" s="210">
        <v>4</v>
      </c>
      <c r="AJ886" s="210">
        <v>4</v>
      </c>
      <c r="AK886" s="210">
        <v>4</v>
      </c>
      <c r="AL886" s="210">
        <v>4</v>
      </c>
      <c r="AM886" s="210">
        <v>4</v>
      </c>
      <c r="AN886" s="210">
        <v>4</v>
      </c>
      <c r="AO886" s="210">
        <v>4</v>
      </c>
      <c r="AP886" s="210">
        <v>4</v>
      </c>
      <c r="AQ886" s="210">
        <v>4</v>
      </c>
      <c r="AR886" s="210">
        <v>4</v>
      </c>
      <c r="AS886" s="210">
        <v>4</v>
      </c>
      <c r="AT886" s="210">
        <v>4</v>
      </c>
      <c r="AU886" s="210">
        <v>4</v>
      </c>
      <c r="AV886" s="210">
        <v>4</v>
      </c>
      <c r="AW886" s="210">
        <v>4</v>
      </c>
      <c r="AX886" s="210">
        <v>4</v>
      </c>
      <c r="AY886" s="210">
        <v>4</v>
      </c>
      <c r="AZ886" s="210">
        <v>4</v>
      </c>
      <c r="BA886" s="210">
        <v>4</v>
      </c>
      <c r="BB886" s="210">
        <v>4</v>
      </c>
      <c r="BC886" s="210">
        <v>4</v>
      </c>
      <c r="BD886" s="210">
        <v>4</v>
      </c>
      <c r="BE886" s="210">
        <v>4</v>
      </c>
      <c r="BF886" s="210">
        <v>4</v>
      </c>
      <c r="BG886" s="210">
        <v>4</v>
      </c>
      <c r="BH886" s="210">
        <v>4</v>
      </c>
      <c r="BI886" s="210">
        <v>4</v>
      </c>
      <c r="BJ886" s="210">
        <v>4</v>
      </c>
      <c r="BK886" s="210">
        <v>4</v>
      </c>
      <c r="BL886" s="210">
        <v>4</v>
      </c>
      <c r="BM886" s="210">
        <v>4</v>
      </c>
      <c r="BN886" s="210">
        <v>4</v>
      </c>
      <c r="BO886" s="210">
        <v>4</v>
      </c>
      <c r="BP886" s="210">
        <v>4</v>
      </c>
      <c r="BQ886" s="210">
        <v>4</v>
      </c>
      <c r="BR886" s="210">
        <v>4</v>
      </c>
      <c r="BS886" s="210">
        <v>4</v>
      </c>
      <c r="BT886" s="210">
        <v>4</v>
      </c>
      <c r="BU886" s="210"/>
      <c r="BV886" s="210"/>
      <c r="BW886" s="210"/>
      <c r="BX886" s="210"/>
      <c r="BY886" s="210"/>
      <c r="BZ886" s="210"/>
      <c r="CA886" s="210"/>
      <c r="CB886" s="210"/>
      <c r="CC886" s="210"/>
      <c r="CD886" s="210"/>
      <c r="CE886" s="210"/>
      <c r="CF886" s="210"/>
      <c r="CG886" s="210"/>
      <c r="CH886" s="210"/>
      <c r="CI886" s="210"/>
      <c r="CJ886" s="210"/>
      <c r="CK886" s="210"/>
      <c r="CL886" s="210"/>
      <c r="CM886" s="210"/>
      <c r="CN886" s="210"/>
      <c r="CO886" s="210"/>
      <c r="CP886" s="210"/>
      <c r="CQ886" s="210"/>
      <c r="CR886" s="210"/>
      <c r="CS886" s="144"/>
      <c r="CT886" s="144"/>
    </row>
    <row r="887" spans="1:98" ht="15">
      <c r="A887" s="208" t="s">
        <v>8334</v>
      </c>
      <c r="B887" s="285" t="s">
        <v>1921</v>
      </c>
      <c r="C887" s="209" t="s">
        <v>1922</v>
      </c>
      <c r="D887" s="259"/>
      <c r="E887" s="209" t="s">
        <v>6204</v>
      </c>
      <c r="F887" s="209" t="s">
        <v>38</v>
      </c>
      <c r="G887" s="216" t="s">
        <v>35</v>
      </c>
      <c r="H887" s="209" t="s">
        <v>8271</v>
      </c>
      <c r="I887" s="2"/>
      <c r="J887" s="210"/>
      <c r="K887" s="210"/>
      <c r="L887" s="210"/>
      <c r="M887" s="210"/>
      <c r="N887" s="210"/>
      <c r="O887" s="210"/>
      <c r="P887" s="210"/>
      <c r="Q887" s="210"/>
      <c r="R887" s="210">
        <v>6</v>
      </c>
      <c r="S887" s="210">
        <v>6</v>
      </c>
      <c r="T887" s="210">
        <v>6</v>
      </c>
      <c r="U887" s="210">
        <v>6</v>
      </c>
      <c r="V887" s="210">
        <v>6</v>
      </c>
      <c r="W887" s="210">
        <v>6</v>
      </c>
      <c r="X887" s="210">
        <v>6</v>
      </c>
      <c r="Y887" s="210">
        <v>6</v>
      </c>
      <c r="Z887" s="210">
        <v>6</v>
      </c>
      <c r="AA887" s="210">
        <v>6</v>
      </c>
      <c r="AB887" s="210">
        <v>6</v>
      </c>
      <c r="AC887" s="210">
        <v>6</v>
      </c>
      <c r="AD887" s="210">
        <v>6</v>
      </c>
      <c r="AE887" s="210">
        <v>6</v>
      </c>
      <c r="AF887" s="210">
        <v>6</v>
      </c>
      <c r="AG887" s="210">
        <v>6</v>
      </c>
      <c r="AH887" s="210">
        <v>6</v>
      </c>
      <c r="AI887" s="210">
        <v>6</v>
      </c>
      <c r="AJ887" s="210">
        <v>6</v>
      </c>
      <c r="AK887" s="210">
        <v>6</v>
      </c>
      <c r="AL887" s="210">
        <v>6</v>
      </c>
      <c r="AM887" s="210">
        <v>6</v>
      </c>
      <c r="AN887" s="210">
        <v>6</v>
      </c>
      <c r="AO887" s="210">
        <v>6</v>
      </c>
      <c r="AP887" s="210">
        <v>6</v>
      </c>
      <c r="AQ887" s="210">
        <v>6</v>
      </c>
      <c r="AR887" s="210">
        <v>6</v>
      </c>
      <c r="AS887" s="210">
        <v>6</v>
      </c>
      <c r="AT887" s="210">
        <v>6</v>
      </c>
      <c r="AU887" s="210">
        <v>6</v>
      </c>
      <c r="AV887" s="210">
        <v>6</v>
      </c>
      <c r="AW887" s="210">
        <v>6</v>
      </c>
      <c r="AX887" s="210">
        <v>6</v>
      </c>
      <c r="AY887" s="210">
        <v>6</v>
      </c>
      <c r="AZ887" s="210">
        <v>6</v>
      </c>
      <c r="BA887" s="210">
        <v>6</v>
      </c>
      <c r="BB887" s="210">
        <v>6</v>
      </c>
      <c r="BC887" s="210">
        <v>6</v>
      </c>
      <c r="BD887" s="210">
        <v>6</v>
      </c>
      <c r="BE887" s="210">
        <v>6</v>
      </c>
      <c r="BF887" s="210">
        <v>6</v>
      </c>
      <c r="BG887" s="210">
        <v>6</v>
      </c>
      <c r="BH887" s="210">
        <v>6</v>
      </c>
      <c r="BI887" s="210">
        <v>6</v>
      </c>
      <c r="BJ887" s="210">
        <v>6</v>
      </c>
      <c r="BK887" s="210">
        <v>6</v>
      </c>
      <c r="BL887" s="210">
        <v>6</v>
      </c>
      <c r="BM887" s="210">
        <v>6</v>
      </c>
      <c r="BN887" s="210">
        <v>6</v>
      </c>
      <c r="BO887" s="210">
        <v>6</v>
      </c>
      <c r="BP887" s="210">
        <v>6</v>
      </c>
      <c r="BQ887" s="210">
        <v>6</v>
      </c>
      <c r="BR887" s="210">
        <v>6</v>
      </c>
      <c r="BS887" s="210">
        <v>6</v>
      </c>
      <c r="BT887" s="210">
        <v>6</v>
      </c>
      <c r="BU887" s="210"/>
      <c r="BV887" s="210"/>
      <c r="BW887" s="210"/>
      <c r="BX887" s="210"/>
      <c r="BY887" s="210"/>
      <c r="BZ887" s="210"/>
      <c r="CA887" s="210"/>
      <c r="CB887" s="210"/>
      <c r="CC887" s="210"/>
      <c r="CD887" s="210"/>
      <c r="CE887" s="210"/>
      <c r="CF887" s="210"/>
      <c r="CG887" s="210"/>
      <c r="CH887" s="210"/>
      <c r="CI887" s="210"/>
      <c r="CJ887" s="210"/>
      <c r="CK887" s="210"/>
      <c r="CL887" s="210"/>
      <c r="CM887" s="210"/>
      <c r="CN887" s="210"/>
      <c r="CO887" s="210"/>
      <c r="CP887" s="210"/>
      <c r="CQ887" s="210"/>
      <c r="CR887" s="210"/>
      <c r="CS887" s="144"/>
      <c r="CT887" s="144"/>
    </row>
    <row r="888" spans="1:98" ht="15">
      <c r="A888" s="208" t="s">
        <v>8334</v>
      </c>
      <c r="B888" s="285" t="s">
        <v>2033</v>
      </c>
      <c r="C888" s="209" t="s">
        <v>2034</v>
      </c>
      <c r="D888" s="259"/>
      <c r="E888" s="209" t="s">
        <v>6207</v>
      </c>
      <c r="F888" s="209" t="s">
        <v>38</v>
      </c>
      <c r="G888" s="216" t="s">
        <v>35</v>
      </c>
      <c r="H888" s="209" t="s">
        <v>8271</v>
      </c>
      <c r="I888" s="2"/>
      <c r="J888" s="210"/>
      <c r="K888" s="210"/>
      <c r="L888" s="210"/>
      <c r="M888" s="210"/>
      <c r="N888" s="210"/>
      <c r="O888" s="210"/>
      <c r="P888" s="210"/>
      <c r="Q888" s="210"/>
      <c r="R888" s="210">
        <v>4</v>
      </c>
      <c r="S888" s="210">
        <v>4</v>
      </c>
      <c r="T888" s="210">
        <v>4</v>
      </c>
      <c r="U888" s="210">
        <v>4</v>
      </c>
      <c r="V888" s="210">
        <v>4</v>
      </c>
      <c r="W888" s="210">
        <v>4</v>
      </c>
      <c r="X888" s="210">
        <v>4</v>
      </c>
      <c r="Y888" s="210">
        <v>4</v>
      </c>
      <c r="Z888" s="210">
        <v>4</v>
      </c>
      <c r="AA888" s="210">
        <v>4</v>
      </c>
      <c r="AB888" s="210">
        <v>4</v>
      </c>
      <c r="AC888" s="210">
        <v>4</v>
      </c>
      <c r="AD888" s="210">
        <v>4</v>
      </c>
      <c r="AE888" s="210">
        <v>4</v>
      </c>
      <c r="AF888" s="210">
        <v>4</v>
      </c>
      <c r="AG888" s="210">
        <v>4</v>
      </c>
      <c r="AH888" s="210">
        <v>4</v>
      </c>
      <c r="AI888" s="210">
        <v>4</v>
      </c>
      <c r="AJ888" s="210">
        <v>4</v>
      </c>
      <c r="AK888" s="210">
        <v>4</v>
      </c>
      <c r="AL888" s="210">
        <v>4</v>
      </c>
      <c r="AM888" s="210">
        <v>4</v>
      </c>
      <c r="AN888" s="210">
        <v>4</v>
      </c>
      <c r="AO888" s="210">
        <v>4</v>
      </c>
      <c r="AP888" s="210">
        <v>4</v>
      </c>
      <c r="AQ888" s="210">
        <v>4</v>
      </c>
      <c r="AR888" s="210">
        <v>4</v>
      </c>
      <c r="AS888" s="210">
        <v>4</v>
      </c>
      <c r="AT888" s="210">
        <v>4</v>
      </c>
      <c r="AU888" s="210">
        <v>4</v>
      </c>
      <c r="AV888" s="210">
        <v>4</v>
      </c>
      <c r="AW888" s="210">
        <v>4</v>
      </c>
      <c r="AX888" s="210">
        <v>4</v>
      </c>
      <c r="AY888" s="210">
        <v>4</v>
      </c>
      <c r="AZ888" s="210">
        <v>4</v>
      </c>
      <c r="BA888" s="210">
        <v>4</v>
      </c>
      <c r="BB888" s="210">
        <v>4</v>
      </c>
      <c r="BC888" s="210">
        <v>4</v>
      </c>
      <c r="BD888" s="210">
        <v>4</v>
      </c>
      <c r="BE888" s="210">
        <v>4</v>
      </c>
      <c r="BF888" s="210">
        <v>4</v>
      </c>
      <c r="BG888" s="210">
        <v>4</v>
      </c>
      <c r="BH888" s="210">
        <v>4</v>
      </c>
      <c r="BI888" s="210">
        <v>4</v>
      </c>
      <c r="BJ888" s="210">
        <v>4</v>
      </c>
      <c r="BK888" s="210">
        <v>4</v>
      </c>
      <c r="BL888" s="210">
        <v>4</v>
      </c>
      <c r="BM888" s="210">
        <v>4</v>
      </c>
      <c r="BN888" s="210">
        <v>4</v>
      </c>
      <c r="BO888" s="210">
        <v>4</v>
      </c>
      <c r="BP888" s="210">
        <v>4</v>
      </c>
      <c r="BQ888" s="210">
        <v>4</v>
      </c>
      <c r="BR888" s="210">
        <v>4</v>
      </c>
      <c r="BS888" s="210">
        <v>4</v>
      </c>
      <c r="BT888" s="210">
        <v>4</v>
      </c>
      <c r="BU888" s="210"/>
      <c r="BV888" s="210"/>
      <c r="BW888" s="210"/>
      <c r="BX888" s="210"/>
      <c r="BY888" s="210"/>
      <c r="BZ888" s="210"/>
      <c r="CA888" s="210"/>
      <c r="CB888" s="210"/>
      <c r="CC888" s="210"/>
      <c r="CD888" s="210"/>
      <c r="CE888" s="210"/>
      <c r="CF888" s="210"/>
      <c r="CG888" s="210"/>
      <c r="CH888" s="210"/>
      <c r="CI888" s="210"/>
      <c r="CJ888" s="210"/>
      <c r="CK888" s="210"/>
      <c r="CL888" s="210"/>
      <c r="CM888" s="210"/>
      <c r="CN888" s="210"/>
      <c r="CO888" s="210"/>
      <c r="CP888" s="210"/>
      <c r="CQ888" s="210"/>
      <c r="CR888" s="210"/>
      <c r="CS888" s="144"/>
      <c r="CT888" s="144"/>
    </row>
    <row r="889" spans="1:98" ht="15">
      <c r="A889" s="208" t="s">
        <v>8334</v>
      </c>
      <c r="B889" s="285" t="s">
        <v>2041</v>
      </c>
      <c r="C889" s="209" t="s">
        <v>2042</v>
      </c>
      <c r="D889" s="259"/>
      <c r="E889" s="209" t="s">
        <v>6209</v>
      </c>
      <c r="F889" s="209" t="s">
        <v>38</v>
      </c>
      <c r="G889" s="216" t="s">
        <v>35</v>
      </c>
      <c r="H889" s="209" t="s">
        <v>8271</v>
      </c>
      <c r="I889" s="2"/>
      <c r="J889" s="210"/>
      <c r="K889" s="210"/>
      <c r="L889" s="210"/>
      <c r="M889" s="210"/>
      <c r="N889" s="210"/>
      <c r="O889" s="210"/>
      <c r="P889" s="210"/>
      <c r="Q889" s="210"/>
      <c r="R889" s="210">
        <v>14</v>
      </c>
      <c r="S889" s="210">
        <v>14</v>
      </c>
      <c r="T889" s="210">
        <v>14</v>
      </c>
      <c r="U889" s="210">
        <v>14</v>
      </c>
      <c r="V889" s="210">
        <v>14</v>
      </c>
      <c r="W889" s="210">
        <v>14</v>
      </c>
      <c r="X889" s="210">
        <v>14</v>
      </c>
      <c r="Y889" s="210">
        <v>14</v>
      </c>
      <c r="Z889" s="210">
        <v>14</v>
      </c>
      <c r="AA889" s="210">
        <v>14</v>
      </c>
      <c r="AB889" s="210">
        <v>14</v>
      </c>
      <c r="AC889" s="210">
        <v>14</v>
      </c>
      <c r="AD889" s="210">
        <v>14</v>
      </c>
      <c r="AE889" s="210">
        <v>14</v>
      </c>
      <c r="AF889" s="210">
        <v>14</v>
      </c>
      <c r="AG889" s="210">
        <v>14</v>
      </c>
      <c r="AH889" s="210">
        <v>14</v>
      </c>
      <c r="AI889" s="210">
        <v>14</v>
      </c>
      <c r="AJ889" s="210">
        <v>14</v>
      </c>
      <c r="AK889" s="210">
        <v>14</v>
      </c>
      <c r="AL889" s="210">
        <v>14</v>
      </c>
      <c r="AM889" s="210">
        <v>14</v>
      </c>
      <c r="AN889" s="210">
        <v>14</v>
      </c>
      <c r="AO889" s="210">
        <v>14</v>
      </c>
      <c r="AP889" s="210">
        <v>14</v>
      </c>
      <c r="AQ889" s="210">
        <v>14</v>
      </c>
      <c r="AR889" s="210">
        <v>14</v>
      </c>
      <c r="AS889" s="210">
        <v>14</v>
      </c>
      <c r="AT889" s="210">
        <v>14</v>
      </c>
      <c r="AU889" s="210">
        <v>14</v>
      </c>
      <c r="AV889" s="210">
        <v>14</v>
      </c>
      <c r="AW889" s="210">
        <v>14</v>
      </c>
      <c r="AX889" s="210">
        <v>14</v>
      </c>
      <c r="AY889" s="210">
        <v>14</v>
      </c>
      <c r="AZ889" s="210">
        <v>14</v>
      </c>
      <c r="BA889" s="210">
        <v>14</v>
      </c>
      <c r="BB889" s="210">
        <v>14</v>
      </c>
      <c r="BC889" s="210">
        <v>14</v>
      </c>
      <c r="BD889" s="210">
        <v>14</v>
      </c>
      <c r="BE889" s="210">
        <v>14</v>
      </c>
      <c r="BF889" s="210">
        <v>14</v>
      </c>
      <c r="BG889" s="210">
        <v>14</v>
      </c>
      <c r="BH889" s="210">
        <v>14</v>
      </c>
      <c r="BI889" s="210">
        <v>14</v>
      </c>
      <c r="BJ889" s="210">
        <v>14</v>
      </c>
      <c r="BK889" s="210">
        <v>14</v>
      </c>
      <c r="BL889" s="210">
        <v>14</v>
      </c>
      <c r="BM889" s="210">
        <v>14</v>
      </c>
      <c r="BN889" s="210">
        <v>14</v>
      </c>
      <c r="BO889" s="210">
        <v>14</v>
      </c>
      <c r="BP889" s="210">
        <v>14</v>
      </c>
      <c r="BQ889" s="210">
        <v>14</v>
      </c>
      <c r="BR889" s="210">
        <v>14</v>
      </c>
      <c r="BS889" s="210">
        <v>14</v>
      </c>
      <c r="BT889" s="210">
        <v>14</v>
      </c>
      <c r="BU889" s="210"/>
      <c r="BV889" s="210"/>
      <c r="BW889" s="210"/>
      <c r="BX889" s="210"/>
      <c r="BY889" s="210"/>
      <c r="BZ889" s="210"/>
      <c r="CA889" s="210"/>
      <c r="CB889" s="210"/>
      <c r="CC889" s="210"/>
      <c r="CD889" s="210"/>
      <c r="CE889" s="210"/>
      <c r="CF889" s="210"/>
      <c r="CG889" s="210"/>
      <c r="CH889" s="210"/>
      <c r="CI889" s="210"/>
      <c r="CJ889" s="210"/>
      <c r="CK889" s="210"/>
      <c r="CL889" s="210"/>
      <c r="CM889" s="210"/>
      <c r="CN889" s="210"/>
      <c r="CO889" s="210"/>
      <c r="CP889" s="210"/>
      <c r="CQ889" s="210"/>
      <c r="CR889" s="210"/>
      <c r="CS889" s="144"/>
      <c r="CT889" s="144"/>
    </row>
    <row r="890" spans="1:98" ht="15">
      <c r="A890" s="208" t="s">
        <v>8334</v>
      </c>
      <c r="B890" s="285" t="s">
        <v>2051</v>
      </c>
      <c r="C890" s="209" t="s">
        <v>2052</v>
      </c>
      <c r="D890" s="259"/>
      <c r="E890" s="209" t="s">
        <v>6211</v>
      </c>
      <c r="F890" s="209" t="s">
        <v>38</v>
      </c>
      <c r="G890" s="216" t="s">
        <v>35</v>
      </c>
      <c r="H890" s="209" t="s">
        <v>8271</v>
      </c>
      <c r="I890" s="2"/>
      <c r="J890" s="210"/>
      <c r="K890" s="210"/>
      <c r="L890" s="210"/>
      <c r="M890" s="210"/>
      <c r="N890" s="210"/>
      <c r="O890" s="210"/>
      <c r="P890" s="210"/>
      <c r="Q890" s="210"/>
      <c r="R890" s="210">
        <v>14</v>
      </c>
      <c r="S890" s="210">
        <v>14</v>
      </c>
      <c r="T890" s="210">
        <v>14</v>
      </c>
      <c r="U890" s="210">
        <v>14</v>
      </c>
      <c r="V890" s="210">
        <v>14</v>
      </c>
      <c r="W890" s="210">
        <v>14</v>
      </c>
      <c r="X890" s="210">
        <v>14</v>
      </c>
      <c r="Y890" s="210">
        <v>14</v>
      </c>
      <c r="Z890" s="210">
        <v>14</v>
      </c>
      <c r="AA890" s="210">
        <v>14</v>
      </c>
      <c r="AB890" s="210">
        <v>14</v>
      </c>
      <c r="AC890" s="210">
        <v>14</v>
      </c>
      <c r="AD890" s="210">
        <v>14</v>
      </c>
      <c r="AE890" s="210">
        <v>14</v>
      </c>
      <c r="AF890" s="210">
        <v>14</v>
      </c>
      <c r="AG890" s="210">
        <v>14</v>
      </c>
      <c r="AH890" s="210">
        <v>14</v>
      </c>
      <c r="AI890" s="210">
        <v>14</v>
      </c>
      <c r="AJ890" s="210">
        <v>14</v>
      </c>
      <c r="AK890" s="210">
        <v>14</v>
      </c>
      <c r="AL890" s="210">
        <v>14</v>
      </c>
      <c r="AM890" s="210">
        <v>14</v>
      </c>
      <c r="AN890" s="210">
        <v>14</v>
      </c>
      <c r="AO890" s="210">
        <v>14</v>
      </c>
      <c r="AP890" s="210">
        <v>14</v>
      </c>
      <c r="AQ890" s="210">
        <v>14</v>
      </c>
      <c r="AR890" s="210">
        <v>14</v>
      </c>
      <c r="AS890" s="210">
        <v>14</v>
      </c>
      <c r="AT890" s="210">
        <v>14</v>
      </c>
      <c r="AU890" s="210">
        <v>14</v>
      </c>
      <c r="AV890" s="210">
        <v>14</v>
      </c>
      <c r="AW890" s="210">
        <v>14</v>
      </c>
      <c r="AX890" s="210">
        <v>14</v>
      </c>
      <c r="AY890" s="210">
        <v>14</v>
      </c>
      <c r="AZ890" s="210">
        <v>14</v>
      </c>
      <c r="BA890" s="210">
        <v>14</v>
      </c>
      <c r="BB890" s="210">
        <v>14</v>
      </c>
      <c r="BC890" s="210">
        <v>14</v>
      </c>
      <c r="BD890" s="210">
        <v>14</v>
      </c>
      <c r="BE890" s="210">
        <v>14</v>
      </c>
      <c r="BF890" s="210">
        <v>14</v>
      </c>
      <c r="BG890" s="210">
        <v>14</v>
      </c>
      <c r="BH890" s="210">
        <v>14</v>
      </c>
      <c r="BI890" s="210">
        <v>14</v>
      </c>
      <c r="BJ890" s="210">
        <v>14</v>
      </c>
      <c r="BK890" s="210">
        <v>14</v>
      </c>
      <c r="BL890" s="210">
        <v>14</v>
      </c>
      <c r="BM890" s="210">
        <v>14</v>
      </c>
      <c r="BN890" s="210">
        <v>14</v>
      </c>
      <c r="BO890" s="210">
        <v>14</v>
      </c>
      <c r="BP890" s="210">
        <v>14</v>
      </c>
      <c r="BQ890" s="210">
        <v>14</v>
      </c>
      <c r="BR890" s="210">
        <v>14</v>
      </c>
      <c r="BS890" s="210">
        <v>14</v>
      </c>
      <c r="BT890" s="210">
        <v>14</v>
      </c>
      <c r="BU890" s="210"/>
      <c r="BV890" s="210"/>
      <c r="BW890" s="210"/>
      <c r="BX890" s="210"/>
      <c r="BY890" s="210"/>
      <c r="BZ890" s="210"/>
      <c r="CA890" s="210"/>
      <c r="CB890" s="210"/>
      <c r="CC890" s="210"/>
      <c r="CD890" s="210"/>
      <c r="CE890" s="210"/>
      <c r="CF890" s="210"/>
      <c r="CG890" s="210"/>
      <c r="CH890" s="210"/>
      <c r="CI890" s="210"/>
      <c r="CJ890" s="210"/>
      <c r="CK890" s="210"/>
      <c r="CL890" s="210"/>
      <c r="CM890" s="210"/>
      <c r="CN890" s="210"/>
      <c r="CO890" s="210"/>
      <c r="CP890" s="210"/>
      <c r="CQ890" s="210"/>
      <c r="CR890" s="210"/>
      <c r="CS890" s="144"/>
      <c r="CT890" s="144"/>
    </row>
    <row r="891" spans="1:98" ht="15">
      <c r="A891" s="208" t="s">
        <v>8334</v>
      </c>
      <c r="B891" s="285" t="s">
        <v>2057</v>
      </c>
      <c r="C891" s="209" t="s">
        <v>2058</v>
      </c>
      <c r="D891" s="259"/>
      <c r="E891" s="209" t="s">
        <v>6213</v>
      </c>
      <c r="F891" s="209" t="s">
        <v>38</v>
      </c>
      <c r="G891" s="216" t="s">
        <v>35</v>
      </c>
      <c r="H891" s="209" t="s">
        <v>8271</v>
      </c>
      <c r="I891" s="2"/>
      <c r="J891" s="210"/>
      <c r="K891" s="210"/>
      <c r="L891" s="210"/>
      <c r="M891" s="210"/>
      <c r="N891" s="210"/>
      <c r="O891" s="210"/>
      <c r="P891" s="210"/>
      <c r="Q891" s="210"/>
      <c r="R891" s="210">
        <v>14</v>
      </c>
      <c r="S891" s="210">
        <v>14</v>
      </c>
      <c r="T891" s="210">
        <v>14</v>
      </c>
      <c r="U891" s="210">
        <v>14</v>
      </c>
      <c r="V891" s="210">
        <v>14</v>
      </c>
      <c r="W891" s="210">
        <v>14</v>
      </c>
      <c r="X891" s="210">
        <v>14</v>
      </c>
      <c r="Y891" s="210">
        <v>14</v>
      </c>
      <c r="Z891" s="210">
        <v>14</v>
      </c>
      <c r="AA891" s="210">
        <v>14</v>
      </c>
      <c r="AB891" s="210">
        <v>14</v>
      </c>
      <c r="AC891" s="210">
        <v>14</v>
      </c>
      <c r="AD891" s="210">
        <v>14</v>
      </c>
      <c r="AE891" s="210">
        <v>14</v>
      </c>
      <c r="AF891" s="210">
        <v>14</v>
      </c>
      <c r="AG891" s="210">
        <v>14</v>
      </c>
      <c r="AH891" s="210">
        <v>14</v>
      </c>
      <c r="AI891" s="210">
        <v>14</v>
      </c>
      <c r="AJ891" s="210">
        <v>14</v>
      </c>
      <c r="AK891" s="210">
        <v>14</v>
      </c>
      <c r="AL891" s="210">
        <v>14</v>
      </c>
      <c r="AM891" s="210">
        <v>14</v>
      </c>
      <c r="AN891" s="210">
        <v>14</v>
      </c>
      <c r="AO891" s="210">
        <v>14</v>
      </c>
      <c r="AP891" s="210">
        <v>14</v>
      </c>
      <c r="AQ891" s="210">
        <v>14</v>
      </c>
      <c r="AR891" s="210">
        <v>14</v>
      </c>
      <c r="AS891" s="210">
        <v>14</v>
      </c>
      <c r="AT891" s="210">
        <v>14</v>
      </c>
      <c r="AU891" s="210">
        <v>14</v>
      </c>
      <c r="AV891" s="210">
        <v>14</v>
      </c>
      <c r="AW891" s="210">
        <v>14</v>
      </c>
      <c r="AX891" s="210">
        <v>14</v>
      </c>
      <c r="AY891" s="210">
        <v>14</v>
      </c>
      <c r="AZ891" s="210">
        <v>14</v>
      </c>
      <c r="BA891" s="210">
        <v>14</v>
      </c>
      <c r="BB891" s="210">
        <v>14</v>
      </c>
      <c r="BC891" s="210">
        <v>14</v>
      </c>
      <c r="BD891" s="210">
        <v>14</v>
      </c>
      <c r="BE891" s="210">
        <v>14</v>
      </c>
      <c r="BF891" s="210">
        <v>14</v>
      </c>
      <c r="BG891" s="210">
        <v>14</v>
      </c>
      <c r="BH891" s="210">
        <v>14</v>
      </c>
      <c r="BI891" s="210">
        <v>14</v>
      </c>
      <c r="BJ891" s="210">
        <v>14</v>
      </c>
      <c r="BK891" s="210">
        <v>14</v>
      </c>
      <c r="BL891" s="210">
        <v>14</v>
      </c>
      <c r="BM891" s="210">
        <v>14</v>
      </c>
      <c r="BN891" s="210">
        <v>14</v>
      </c>
      <c r="BO891" s="210">
        <v>14</v>
      </c>
      <c r="BP891" s="210">
        <v>14</v>
      </c>
      <c r="BQ891" s="210">
        <v>14</v>
      </c>
      <c r="BR891" s="210">
        <v>14</v>
      </c>
      <c r="BS891" s="210">
        <v>14</v>
      </c>
      <c r="BT891" s="210">
        <v>14</v>
      </c>
      <c r="BU891" s="210"/>
      <c r="BV891" s="210"/>
      <c r="BW891" s="210"/>
      <c r="BX891" s="210"/>
      <c r="BY891" s="210"/>
      <c r="BZ891" s="210"/>
      <c r="CA891" s="210"/>
      <c r="CB891" s="210"/>
      <c r="CC891" s="210"/>
      <c r="CD891" s="210"/>
      <c r="CE891" s="210"/>
      <c r="CF891" s="210"/>
      <c r="CG891" s="210"/>
      <c r="CH891" s="210"/>
      <c r="CI891" s="210"/>
      <c r="CJ891" s="210"/>
      <c r="CK891" s="210"/>
      <c r="CL891" s="210"/>
      <c r="CM891" s="210"/>
      <c r="CN891" s="210"/>
      <c r="CO891" s="210"/>
      <c r="CP891" s="210"/>
      <c r="CQ891" s="210"/>
      <c r="CR891" s="210"/>
      <c r="CS891" s="144"/>
      <c r="CT891" s="144"/>
    </row>
    <row r="892" spans="1:98" ht="15">
      <c r="A892" s="208" t="s">
        <v>8334</v>
      </c>
      <c r="B892" s="285" t="s">
        <v>2063</v>
      </c>
      <c r="C892" s="209" t="s">
        <v>2064</v>
      </c>
      <c r="D892" s="259"/>
      <c r="E892" s="209" t="s">
        <v>6215</v>
      </c>
      <c r="F892" s="209" t="s">
        <v>38</v>
      </c>
      <c r="G892" s="216" t="s">
        <v>35</v>
      </c>
      <c r="H892" s="209" t="s">
        <v>8271</v>
      </c>
      <c r="I892" s="2"/>
      <c r="J892" s="210"/>
      <c r="K892" s="210"/>
      <c r="L892" s="210"/>
      <c r="M892" s="210"/>
      <c r="N892" s="210"/>
      <c r="O892" s="210"/>
      <c r="P892" s="210"/>
      <c r="Q892" s="210"/>
      <c r="R892" s="210">
        <v>14</v>
      </c>
      <c r="S892" s="210">
        <v>14</v>
      </c>
      <c r="T892" s="210">
        <v>14</v>
      </c>
      <c r="U892" s="210">
        <v>14</v>
      </c>
      <c r="V892" s="210">
        <v>14</v>
      </c>
      <c r="W892" s="210">
        <v>14</v>
      </c>
      <c r="X892" s="210">
        <v>14</v>
      </c>
      <c r="Y892" s="210">
        <v>14</v>
      </c>
      <c r="Z892" s="210">
        <v>14</v>
      </c>
      <c r="AA892" s="210">
        <v>14</v>
      </c>
      <c r="AB892" s="210">
        <v>14</v>
      </c>
      <c r="AC892" s="210">
        <v>14</v>
      </c>
      <c r="AD892" s="210">
        <v>14</v>
      </c>
      <c r="AE892" s="210">
        <v>14</v>
      </c>
      <c r="AF892" s="210">
        <v>14</v>
      </c>
      <c r="AG892" s="210">
        <v>14</v>
      </c>
      <c r="AH892" s="210">
        <v>14</v>
      </c>
      <c r="AI892" s="210">
        <v>14</v>
      </c>
      <c r="AJ892" s="210">
        <v>14</v>
      </c>
      <c r="AK892" s="210">
        <v>14</v>
      </c>
      <c r="AL892" s="210">
        <v>14</v>
      </c>
      <c r="AM892" s="210">
        <v>14</v>
      </c>
      <c r="AN892" s="210">
        <v>14</v>
      </c>
      <c r="AO892" s="210">
        <v>14</v>
      </c>
      <c r="AP892" s="210">
        <v>14</v>
      </c>
      <c r="AQ892" s="210">
        <v>14</v>
      </c>
      <c r="AR892" s="210">
        <v>14</v>
      </c>
      <c r="AS892" s="210">
        <v>14</v>
      </c>
      <c r="AT892" s="210">
        <v>14</v>
      </c>
      <c r="AU892" s="210">
        <v>14</v>
      </c>
      <c r="AV892" s="210">
        <v>14</v>
      </c>
      <c r="AW892" s="210">
        <v>14</v>
      </c>
      <c r="AX892" s="210">
        <v>14</v>
      </c>
      <c r="AY892" s="210">
        <v>14</v>
      </c>
      <c r="AZ892" s="210">
        <v>14</v>
      </c>
      <c r="BA892" s="210">
        <v>14</v>
      </c>
      <c r="BB892" s="210">
        <v>14</v>
      </c>
      <c r="BC892" s="210">
        <v>14</v>
      </c>
      <c r="BD892" s="210">
        <v>14</v>
      </c>
      <c r="BE892" s="210">
        <v>14</v>
      </c>
      <c r="BF892" s="210">
        <v>14</v>
      </c>
      <c r="BG892" s="210">
        <v>14</v>
      </c>
      <c r="BH892" s="210">
        <v>14</v>
      </c>
      <c r="BI892" s="210">
        <v>14</v>
      </c>
      <c r="BJ892" s="210">
        <v>14</v>
      </c>
      <c r="BK892" s="210">
        <v>14</v>
      </c>
      <c r="BL892" s="210">
        <v>14</v>
      </c>
      <c r="BM892" s="210">
        <v>14</v>
      </c>
      <c r="BN892" s="210">
        <v>14</v>
      </c>
      <c r="BO892" s="210">
        <v>14</v>
      </c>
      <c r="BP892" s="210">
        <v>14</v>
      </c>
      <c r="BQ892" s="210">
        <v>14</v>
      </c>
      <c r="BR892" s="210">
        <v>14</v>
      </c>
      <c r="BS892" s="210">
        <v>14</v>
      </c>
      <c r="BT892" s="210">
        <v>14</v>
      </c>
      <c r="BU892" s="210"/>
      <c r="BV892" s="210"/>
      <c r="BW892" s="210"/>
      <c r="BX892" s="210"/>
      <c r="BY892" s="210"/>
      <c r="BZ892" s="210"/>
      <c r="CA892" s="210"/>
      <c r="CB892" s="210"/>
      <c r="CC892" s="210"/>
      <c r="CD892" s="210"/>
      <c r="CE892" s="210"/>
      <c r="CF892" s="210"/>
      <c r="CG892" s="210"/>
      <c r="CH892" s="210"/>
      <c r="CI892" s="210"/>
      <c r="CJ892" s="210"/>
      <c r="CK892" s="210"/>
      <c r="CL892" s="210"/>
      <c r="CM892" s="210"/>
      <c r="CN892" s="210"/>
      <c r="CO892" s="210"/>
      <c r="CP892" s="210"/>
      <c r="CQ892" s="210"/>
      <c r="CR892" s="210"/>
      <c r="CS892" s="144"/>
      <c r="CT892" s="144"/>
    </row>
    <row r="893" spans="1:98" ht="15">
      <c r="A893" s="208" t="s">
        <v>8334</v>
      </c>
      <c r="B893" s="285" t="s">
        <v>2068</v>
      </c>
      <c r="C893" s="209" t="s">
        <v>2069</v>
      </c>
      <c r="D893" s="259"/>
      <c r="E893" s="209" t="s">
        <v>6217</v>
      </c>
      <c r="F893" s="209" t="s">
        <v>38</v>
      </c>
      <c r="G893" s="216" t="s">
        <v>35</v>
      </c>
      <c r="H893" s="209" t="s">
        <v>8271</v>
      </c>
      <c r="I893" s="2"/>
      <c r="J893" s="210"/>
      <c r="K893" s="210"/>
      <c r="L893" s="210"/>
      <c r="M893" s="210"/>
      <c r="N893" s="210"/>
      <c r="O893" s="210"/>
      <c r="P893" s="210"/>
      <c r="Q893" s="210"/>
      <c r="R893" s="210">
        <v>14</v>
      </c>
      <c r="S893" s="210">
        <v>14</v>
      </c>
      <c r="T893" s="210">
        <v>14</v>
      </c>
      <c r="U893" s="210">
        <v>14</v>
      </c>
      <c r="V893" s="210">
        <v>14</v>
      </c>
      <c r="W893" s="210">
        <v>14</v>
      </c>
      <c r="X893" s="210">
        <v>14</v>
      </c>
      <c r="Y893" s="210">
        <v>14</v>
      </c>
      <c r="Z893" s="210">
        <v>14</v>
      </c>
      <c r="AA893" s="210">
        <v>14</v>
      </c>
      <c r="AB893" s="210">
        <v>14</v>
      </c>
      <c r="AC893" s="210">
        <v>14</v>
      </c>
      <c r="AD893" s="210">
        <v>14</v>
      </c>
      <c r="AE893" s="210">
        <v>14</v>
      </c>
      <c r="AF893" s="210">
        <v>14</v>
      </c>
      <c r="AG893" s="210">
        <v>14</v>
      </c>
      <c r="AH893" s="210">
        <v>14</v>
      </c>
      <c r="AI893" s="210">
        <v>14</v>
      </c>
      <c r="AJ893" s="210">
        <v>14</v>
      </c>
      <c r="AK893" s="210">
        <v>14</v>
      </c>
      <c r="AL893" s="210">
        <v>14</v>
      </c>
      <c r="AM893" s="210">
        <v>14</v>
      </c>
      <c r="AN893" s="210">
        <v>14</v>
      </c>
      <c r="AO893" s="210">
        <v>14</v>
      </c>
      <c r="AP893" s="210">
        <v>14</v>
      </c>
      <c r="AQ893" s="210">
        <v>14</v>
      </c>
      <c r="AR893" s="210">
        <v>14</v>
      </c>
      <c r="AS893" s="210">
        <v>14</v>
      </c>
      <c r="AT893" s="210">
        <v>14</v>
      </c>
      <c r="AU893" s="210">
        <v>14</v>
      </c>
      <c r="AV893" s="210">
        <v>14</v>
      </c>
      <c r="AW893" s="210">
        <v>14</v>
      </c>
      <c r="AX893" s="210">
        <v>14</v>
      </c>
      <c r="AY893" s="210">
        <v>14</v>
      </c>
      <c r="AZ893" s="210">
        <v>14</v>
      </c>
      <c r="BA893" s="210">
        <v>14</v>
      </c>
      <c r="BB893" s="210">
        <v>14</v>
      </c>
      <c r="BC893" s="210">
        <v>14</v>
      </c>
      <c r="BD893" s="210">
        <v>14</v>
      </c>
      <c r="BE893" s="210">
        <v>14</v>
      </c>
      <c r="BF893" s="210">
        <v>14</v>
      </c>
      <c r="BG893" s="210">
        <v>14</v>
      </c>
      <c r="BH893" s="210">
        <v>14</v>
      </c>
      <c r="BI893" s="210">
        <v>14</v>
      </c>
      <c r="BJ893" s="210">
        <v>14</v>
      </c>
      <c r="BK893" s="210">
        <v>14</v>
      </c>
      <c r="BL893" s="210">
        <v>14</v>
      </c>
      <c r="BM893" s="210">
        <v>14</v>
      </c>
      <c r="BN893" s="210">
        <v>14</v>
      </c>
      <c r="BO893" s="210">
        <v>14</v>
      </c>
      <c r="BP893" s="210">
        <v>14</v>
      </c>
      <c r="BQ893" s="210">
        <v>14</v>
      </c>
      <c r="BR893" s="210">
        <v>14</v>
      </c>
      <c r="BS893" s="210">
        <v>14</v>
      </c>
      <c r="BT893" s="210">
        <v>14</v>
      </c>
      <c r="BU893" s="210"/>
      <c r="BV893" s="210"/>
      <c r="BW893" s="210"/>
      <c r="BX893" s="210"/>
      <c r="BY893" s="210"/>
      <c r="BZ893" s="210"/>
      <c r="CA893" s="210"/>
      <c r="CB893" s="210"/>
      <c r="CC893" s="210"/>
      <c r="CD893" s="210"/>
      <c r="CE893" s="210"/>
      <c r="CF893" s="210"/>
      <c r="CG893" s="210"/>
      <c r="CH893" s="210"/>
      <c r="CI893" s="210"/>
      <c r="CJ893" s="210"/>
      <c r="CK893" s="210"/>
      <c r="CL893" s="210"/>
      <c r="CM893" s="210"/>
      <c r="CN893" s="210"/>
      <c r="CO893" s="210"/>
      <c r="CP893" s="210"/>
      <c r="CQ893" s="210"/>
      <c r="CR893" s="210"/>
      <c r="CS893" s="144"/>
      <c r="CT893" s="144"/>
    </row>
    <row r="894" spans="1:98" ht="15">
      <c r="A894" s="208" t="s">
        <v>8334</v>
      </c>
      <c r="B894" s="285" t="s">
        <v>2074</v>
      </c>
      <c r="C894" s="209" t="s">
        <v>2075</v>
      </c>
      <c r="D894" s="259"/>
      <c r="E894" s="209" t="s">
        <v>6219</v>
      </c>
      <c r="F894" s="209" t="s">
        <v>38</v>
      </c>
      <c r="G894" s="216" t="s">
        <v>35</v>
      </c>
      <c r="H894" s="209" t="s">
        <v>8271</v>
      </c>
      <c r="I894" s="2"/>
      <c r="J894" s="210"/>
      <c r="K894" s="210"/>
      <c r="L894" s="210"/>
      <c r="M894" s="210"/>
      <c r="N894" s="210"/>
      <c r="O894" s="210"/>
      <c r="P894" s="210"/>
      <c r="Q894" s="210"/>
      <c r="R894" s="210">
        <v>7</v>
      </c>
      <c r="S894" s="210">
        <v>7</v>
      </c>
      <c r="T894" s="210">
        <v>7</v>
      </c>
      <c r="U894" s="210">
        <v>7</v>
      </c>
      <c r="V894" s="210">
        <v>7</v>
      </c>
      <c r="W894" s="210">
        <v>7</v>
      </c>
      <c r="X894" s="210">
        <v>7</v>
      </c>
      <c r="Y894" s="210">
        <v>7</v>
      </c>
      <c r="Z894" s="210">
        <v>7</v>
      </c>
      <c r="AA894" s="210">
        <v>7</v>
      </c>
      <c r="AB894" s="210">
        <v>7</v>
      </c>
      <c r="AC894" s="210">
        <v>7</v>
      </c>
      <c r="AD894" s="210">
        <v>7</v>
      </c>
      <c r="AE894" s="210">
        <v>7</v>
      </c>
      <c r="AF894" s="210">
        <v>7</v>
      </c>
      <c r="AG894" s="210">
        <v>7</v>
      </c>
      <c r="AH894" s="210">
        <v>7</v>
      </c>
      <c r="AI894" s="210">
        <v>7</v>
      </c>
      <c r="AJ894" s="210">
        <v>7</v>
      </c>
      <c r="AK894" s="210">
        <v>7</v>
      </c>
      <c r="AL894" s="210">
        <v>7</v>
      </c>
      <c r="AM894" s="210">
        <v>7</v>
      </c>
      <c r="AN894" s="210">
        <v>7</v>
      </c>
      <c r="AO894" s="210">
        <v>7</v>
      </c>
      <c r="AP894" s="210">
        <v>7</v>
      </c>
      <c r="AQ894" s="210">
        <v>7</v>
      </c>
      <c r="AR894" s="210">
        <v>7</v>
      </c>
      <c r="AS894" s="210">
        <v>7</v>
      </c>
      <c r="AT894" s="210">
        <v>7</v>
      </c>
      <c r="AU894" s="210">
        <v>7</v>
      </c>
      <c r="AV894" s="210">
        <v>7</v>
      </c>
      <c r="AW894" s="210">
        <v>7</v>
      </c>
      <c r="AX894" s="210">
        <v>7</v>
      </c>
      <c r="AY894" s="210">
        <v>7</v>
      </c>
      <c r="AZ894" s="210">
        <v>7</v>
      </c>
      <c r="BA894" s="210">
        <v>7</v>
      </c>
      <c r="BB894" s="210">
        <v>7</v>
      </c>
      <c r="BC894" s="210">
        <v>7</v>
      </c>
      <c r="BD894" s="210">
        <v>7</v>
      </c>
      <c r="BE894" s="210">
        <v>7</v>
      </c>
      <c r="BF894" s="210">
        <v>7</v>
      </c>
      <c r="BG894" s="210">
        <v>7</v>
      </c>
      <c r="BH894" s="210">
        <v>7</v>
      </c>
      <c r="BI894" s="210">
        <v>7</v>
      </c>
      <c r="BJ894" s="210">
        <v>7</v>
      </c>
      <c r="BK894" s="210">
        <v>7</v>
      </c>
      <c r="BL894" s="210">
        <v>7</v>
      </c>
      <c r="BM894" s="210">
        <v>7</v>
      </c>
      <c r="BN894" s="210">
        <v>7</v>
      </c>
      <c r="BO894" s="210">
        <v>7</v>
      </c>
      <c r="BP894" s="210">
        <v>7</v>
      </c>
      <c r="BQ894" s="210">
        <v>7</v>
      </c>
      <c r="BR894" s="210">
        <v>7</v>
      </c>
      <c r="BS894" s="210">
        <v>7</v>
      </c>
      <c r="BT894" s="210">
        <v>7</v>
      </c>
      <c r="BU894" s="210"/>
      <c r="BV894" s="210"/>
      <c r="BW894" s="210"/>
      <c r="BX894" s="210"/>
      <c r="BY894" s="210"/>
      <c r="BZ894" s="210"/>
      <c r="CA894" s="210"/>
      <c r="CB894" s="210"/>
      <c r="CC894" s="210"/>
      <c r="CD894" s="210"/>
      <c r="CE894" s="210"/>
      <c r="CF894" s="210"/>
      <c r="CG894" s="210"/>
      <c r="CH894" s="210"/>
      <c r="CI894" s="210"/>
      <c r="CJ894" s="210"/>
      <c r="CK894" s="210"/>
      <c r="CL894" s="210"/>
      <c r="CM894" s="210"/>
      <c r="CN894" s="210"/>
      <c r="CO894" s="210"/>
      <c r="CP894" s="210"/>
      <c r="CQ894" s="210"/>
      <c r="CR894" s="210"/>
      <c r="CS894" s="144"/>
      <c r="CT894" s="144"/>
    </row>
    <row r="895" spans="1:98" ht="15">
      <c r="A895" s="208" t="s">
        <v>8334</v>
      </c>
      <c r="B895" s="285" t="s">
        <v>2165</v>
      </c>
      <c r="C895" s="209" t="s">
        <v>2166</v>
      </c>
      <c r="D895" s="259"/>
      <c r="E895" s="209" t="s">
        <v>6227</v>
      </c>
      <c r="F895" s="209" t="s">
        <v>38</v>
      </c>
      <c r="G895" s="216" t="s">
        <v>35</v>
      </c>
      <c r="H895" s="209" t="s">
        <v>8271</v>
      </c>
      <c r="I895" s="2"/>
      <c r="J895" s="210"/>
      <c r="K895" s="210"/>
      <c r="L895" s="210"/>
      <c r="M895" s="210"/>
      <c r="N895" s="210"/>
      <c r="O895" s="210"/>
      <c r="P895" s="210"/>
      <c r="Q895" s="210"/>
      <c r="R895" s="210">
        <v>89</v>
      </c>
      <c r="S895" s="210">
        <v>89</v>
      </c>
      <c r="T895" s="210">
        <v>89</v>
      </c>
      <c r="U895" s="210">
        <v>89</v>
      </c>
      <c r="V895" s="210">
        <v>89</v>
      </c>
      <c r="W895" s="210">
        <v>89</v>
      </c>
      <c r="X895" s="210">
        <v>89</v>
      </c>
      <c r="Y895" s="210">
        <v>89</v>
      </c>
      <c r="Z895" s="210">
        <v>89</v>
      </c>
      <c r="AA895" s="210">
        <v>89</v>
      </c>
      <c r="AB895" s="210">
        <v>89</v>
      </c>
      <c r="AC895" s="210">
        <v>89</v>
      </c>
      <c r="AD895" s="210">
        <v>89</v>
      </c>
      <c r="AE895" s="210">
        <v>89</v>
      </c>
      <c r="AF895" s="210">
        <v>89</v>
      </c>
      <c r="AG895" s="210">
        <v>89</v>
      </c>
      <c r="AH895" s="210">
        <v>89</v>
      </c>
      <c r="AI895" s="210">
        <v>89</v>
      </c>
      <c r="AJ895" s="210">
        <v>89</v>
      </c>
      <c r="AK895" s="210">
        <v>89</v>
      </c>
      <c r="AL895" s="210">
        <v>89</v>
      </c>
      <c r="AM895" s="210">
        <v>89</v>
      </c>
      <c r="AN895" s="210">
        <v>89</v>
      </c>
      <c r="AO895" s="210">
        <v>89</v>
      </c>
      <c r="AP895" s="210">
        <v>89</v>
      </c>
      <c r="AQ895" s="210">
        <v>89</v>
      </c>
      <c r="AR895" s="210">
        <v>89</v>
      </c>
      <c r="AS895" s="210">
        <v>89</v>
      </c>
      <c r="AT895" s="210">
        <v>89</v>
      </c>
      <c r="AU895" s="210">
        <v>89</v>
      </c>
      <c r="AV895" s="210">
        <v>89</v>
      </c>
      <c r="AW895" s="210">
        <v>89</v>
      </c>
      <c r="AX895" s="210">
        <v>89</v>
      </c>
      <c r="AY895" s="210">
        <v>89</v>
      </c>
      <c r="AZ895" s="210">
        <v>89</v>
      </c>
      <c r="BA895" s="210">
        <v>89</v>
      </c>
      <c r="BB895" s="210">
        <v>89</v>
      </c>
      <c r="BC895" s="210">
        <v>89</v>
      </c>
      <c r="BD895" s="210">
        <v>89</v>
      </c>
      <c r="BE895" s="210">
        <v>89</v>
      </c>
      <c r="BF895" s="210">
        <v>89</v>
      </c>
      <c r="BG895" s="210">
        <v>89</v>
      </c>
      <c r="BH895" s="210">
        <v>89</v>
      </c>
      <c r="BI895" s="210">
        <v>89</v>
      </c>
      <c r="BJ895" s="210">
        <v>89</v>
      </c>
      <c r="BK895" s="210">
        <v>89</v>
      </c>
      <c r="BL895" s="210">
        <v>89</v>
      </c>
      <c r="BM895" s="210">
        <v>89</v>
      </c>
      <c r="BN895" s="210">
        <v>89</v>
      </c>
      <c r="BO895" s="210">
        <v>89</v>
      </c>
      <c r="BP895" s="210">
        <v>89</v>
      </c>
      <c r="BQ895" s="210">
        <v>89</v>
      </c>
      <c r="BR895" s="210">
        <v>89</v>
      </c>
      <c r="BS895" s="210">
        <v>89</v>
      </c>
      <c r="BT895" s="210">
        <v>89</v>
      </c>
      <c r="BU895" s="210"/>
      <c r="BV895" s="210"/>
      <c r="BW895" s="210"/>
      <c r="BX895" s="210"/>
      <c r="BY895" s="210"/>
      <c r="BZ895" s="210"/>
      <c r="CA895" s="210"/>
      <c r="CB895" s="210"/>
      <c r="CC895" s="210"/>
      <c r="CD895" s="210"/>
      <c r="CE895" s="210"/>
      <c r="CF895" s="210"/>
      <c r="CG895" s="210"/>
      <c r="CH895" s="210"/>
      <c r="CI895" s="210"/>
      <c r="CJ895" s="210"/>
      <c r="CK895" s="210"/>
      <c r="CL895" s="210"/>
      <c r="CM895" s="210"/>
      <c r="CN895" s="210"/>
      <c r="CO895" s="210"/>
      <c r="CP895" s="210"/>
      <c r="CQ895" s="210"/>
      <c r="CR895" s="210"/>
      <c r="CS895" s="144"/>
      <c r="CT895" s="144"/>
    </row>
    <row r="896" spans="1:98" ht="15">
      <c r="A896" s="208" t="s">
        <v>8334</v>
      </c>
      <c r="B896" s="285" t="s">
        <v>2167</v>
      </c>
      <c r="C896" s="209" t="s">
        <v>2168</v>
      </c>
      <c r="D896" s="259"/>
      <c r="E896" s="209" t="s">
        <v>6229</v>
      </c>
      <c r="F896" s="209" t="s">
        <v>38</v>
      </c>
      <c r="G896" s="216" t="s">
        <v>35</v>
      </c>
      <c r="H896" s="209" t="s">
        <v>8271</v>
      </c>
      <c r="I896" s="2"/>
      <c r="J896" s="210"/>
      <c r="K896" s="210"/>
      <c r="L896" s="210"/>
      <c r="M896" s="210"/>
      <c r="N896" s="210"/>
      <c r="O896" s="210"/>
      <c r="P896" s="210"/>
      <c r="Q896" s="210"/>
      <c r="R896" s="210">
        <v>2</v>
      </c>
      <c r="S896" s="210">
        <v>2</v>
      </c>
      <c r="T896" s="210">
        <v>2</v>
      </c>
      <c r="U896" s="210">
        <v>2</v>
      </c>
      <c r="V896" s="210">
        <v>2</v>
      </c>
      <c r="W896" s="210">
        <v>2</v>
      </c>
      <c r="X896" s="210">
        <v>2</v>
      </c>
      <c r="Y896" s="210">
        <v>2</v>
      </c>
      <c r="Z896" s="210">
        <v>2</v>
      </c>
      <c r="AA896" s="210">
        <v>2</v>
      </c>
      <c r="AB896" s="210">
        <v>2</v>
      </c>
      <c r="AC896" s="210">
        <v>2</v>
      </c>
      <c r="AD896" s="210">
        <v>2</v>
      </c>
      <c r="AE896" s="210">
        <v>2</v>
      </c>
      <c r="AF896" s="210">
        <v>2</v>
      </c>
      <c r="AG896" s="210">
        <v>2</v>
      </c>
      <c r="AH896" s="210">
        <v>2</v>
      </c>
      <c r="AI896" s="210">
        <v>2</v>
      </c>
      <c r="AJ896" s="210">
        <v>2</v>
      </c>
      <c r="AK896" s="210">
        <v>2</v>
      </c>
      <c r="AL896" s="210">
        <v>2</v>
      </c>
      <c r="AM896" s="210">
        <v>2</v>
      </c>
      <c r="AN896" s="210">
        <v>2</v>
      </c>
      <c r="AO896" s="210">
        <v>2</v>
      </c>
      <c r="AP896" s="210">
        <v>2</v>
      </c>
      <c r="AQ896" s="210">
        <v>2</v>
      </c>
      <c r="AR896" s="210">
        <v>2</v>
      </c>
      <c r="AS896" s="210">
        <v>2</v>
      </c>
      <c r="AT896" s="210">
        <v>2</v>
      </c>
      <c r="AU896" s="210">
        <v>2</v>
      </c>
      <c r="AV896" s="210">
        <v>2</v>
      </c>
      <c r="AW896" s="210">
        <v>2</v>
      </c>
      <c r="AX896" s="210">
        <v>2</v>
      </c>
      <c r="AY896" s="210">
        <v>2</v>
      </c>
      <c r="AZ896" s="210">
        <v>2</v>
      </c>
      <c r="BA896" s="210">
        <v>2</v>
      </c>
      <c r="BB896" s="210">
        <v>2</v>
      </c>
      <c r="BC896" s="210">
        <v>2</v>
      </c>
      <c r="BD896" s="210">
        <v>2</v>
      </c>
      <c r="BE896" s="210">
        <v>2</v>
      </c>
      <c r="BF896" s="210">
        <v>2</v>
      </c>
      <c r="BG896" s="210">
        <v>2</v>
      </c>
      <c r="BH896" s="210">
        <v>2</v>
      </c>
      <c r="BI896" s="210">
        <v>2</v>
      </c>
      <c r="BJ896" s="210">
        <v>2</v>
      </c>
      <c r="BK896" s="210">
        <v>2</v>
      </c>
      <c r="BL896" s="210">
        <v>2</v>
      </c>
      <c r="BM896" s="210">
        <v>2</v>
      </c>
      <c r="BN896" s="210">
        <v>2</v>
      </c>
      <c r="BO896" s="210">
        <v>2</v>
      </c>
      <c r="BP896" s="210">
        <v>2</v>
      </c>
      <c r="BQ896" s="210">
        <v>2</v>
      </c>
      <c r="BR896" s="210">
        <v>2</v>
      </c>
      <c r="BS896" s="210">
        <v>2</v>
      </c>
      <c r="BT896" s="210">
        <v>2</v>
      </c>
      <c r="BU896" s="210"/>
      <c r="BV896" s="210"/>
      <c r="BW896" s="210"/>
      <c r="BX896" s="210"/>
      <c r="BY896" s="210"/>
      <c r="BZ896" s="210"/>
      <c r="CA896" s="210"/>
      <c r="CB896" s="210"/>
      <c r="CC896" s="210"/>
      <c r="CD896" s="210"/>
      <c r="CE896" s="210"/>
      <c r="CF896" s="210"/>
      <c r="CG896" s="210"/>
      <c r="CH896" s="210"/>
      <c r="CI896" s="210"/>
      <c r="CJ896" s="210"/>
      <c r="CK896" s="210"/>
      <c r="CL896" s="210"/>
      <c r="CM896" s="210"/>
      <c r="CN896" s="210"/>
      <c r="CO896" s="210"/>
      <c r="CP896" s="210"/>
      <c r="CQ896" s="210"/>
      <c r="CR896" s="210"/>
      <c r="CS896" s="144"/>
      <c r="CT896" s="144"/>
    </row>
    <row r="897" spans="1:98" ht="15">
      <c r="A897" s="208" t="s">
        <v>8334</v>
      </c>
      <c r="B897" s="285" t="s">
        <v>2169</v>
      </c>
      <c r="C897" s="209" t="s">
        <v>2170</v>
      </c>
      <c r="D897" s="259"/>
      <c r="E897" s="209" t="s">
        <v>6231</v>
      </c>
      <c r="F897" s="209" t="s">
        <v>38</v>
      </c>
      <c r="G897" s="216" t="s">
        <v>35</v>
      </c>
      <c r="H897" s="209" t="s">
        <v>8271</v>
      </c>
      <c r="I897" s="2"/>
      <c r="J897" s="210"/>
      <c r="K897" s="210"/>
      <c r="L897" s="210"/>
      <c r="M897" s="210"/>
      <c r="N897" s="210"/>
      <c r="O897" s="210"/>
      <c r="P897" s="210"/>
      <c r="Q897" s="210"/>
      <c r="R897" s="210">
        <v>1</v>
      </c>
      <c r="S897" s="210">
        <v>1</v>
      </c>
      <c r="T897" s="210">
        <v>1</v>
      </c>
      <c r="U897" s="210">
        <v>1</v>
      </c>
      <c r="V897" s="210">
        <v>1</v>
      </c>
      <c r="W897" s="210">
        <v>1</v>
      </c>
      <c r="X897" s="210">
        <v>1</v>
      </c>
      <c r="Y897" s="210">
        <v>1</v>
      </c>
      <c r="Z897" s="210">
        <v>1</v>
      </c>
      <c r="AA897" s="210">
        <v>1</v>
      </c>
      <c r="AB897" s="210">
        <v>1</v>
      </c>
      <c r="AC897" s="210">
        <v>1</v>
      </c>
      <c r="AD897" s="210">
        <v>1</v>
      </c>
      <c r="AE897" s="210">
        <v>1</v>
      </c>
      <c r="AF897" s="210">
        <v>1</v>
      </c>
      <c r="AG897" s="210">
        <v>1</v>
      </c>
      <c r="AH897" s="210">
        <v>1</v>
      </c>
      <c r="AI897" s="210">
        <v>1</v>
      </c>
      <c r="AJ897" s="210">
        <v>1</v>
      </c>
      <c r="AK897" s="210">
        <v>1</v>
      </c>
      <c r="AL897" s="210">
        <v>1</v>
      </c>
      <c r="AM897" s="210">
        <v>1</v>
      </c>
      <c r="AN897" s="210">
        <v>1</v>
      </c>
      <c r="AO897" s="210">
        <v>1</v>
      </c>
      <c r="AP897" s="210">
        <v>1</v>
      </c>
      <c r="AQ897" s="210">
        <v>1</v>
      </c>
      <c r="AR897" s="210">
        <v>1</v>
      </c>
      <c r="AS897" s="210">
        <v>1</v>
      </c>
      <c r="AT897" s="210">
        <v>1</v>
      </c>
      <c r="AU897" s="210">
        <v>1</v>
      </c>
      <c r="AV897" s="210">
        <v>1</v>
      </c>
      <c r="AW897" s="210">
        <v>1</v>
      </c>
      <c r="AX897" s="210">
        <v>1</v>
      </c>
      <c r="AY897" s="210">
        <v>1</v>
      </c>
      <c r="AZ897" s="210">
        <v>1</v>
      </c>
      <c r="BA897" s="210">
        <v>1</v>
      </c>
      <c r="BB897" s="210">
        <v>1</v>
      </c>
      <c r="BC897" s="210">
        <v>1</v>
      </c>
      <c r="BD897" s="210">
        <v>1</v>
      </c>
      <c r="BE897" s="210">
        <v>1</v>
      </c>
      <c r="BF897" s="210">
        <v>1</v>
      </c>
      <c r="BG897" s="210">
        <v>1</v>
      </c>
      <c r="BH897" s="210">
        <v>1</v>
      </c>
      <c r="BI897" s="210">
        <v>1</v>
      </c>
      <c r="BJ897" s="210">
        <v>1</v>
      </c>
      <c r="BK897" s="210">
        <v>1</v>
      </c>
      <c r="BL897" s="210">
        <v>1</v>
      </c>
      <c r="BM897" s="210">
        <v>1</v>
      </c>
      <c r="BN897" s="210">
        <v>1</v>
      </c>
      <c r="BO897" s="210">
        <v>1</v>
      </c>
      <c r="BP897" s="210">
        <v>1</v>
      </c>
      <c r="BQ897" s="210">
        <v>1</v>
      </c>
      <c r="BR897" s="210">
        <v>1</v>
      </c>
      <c r="BS897" s="210">
        <v>1</v>
      </c>
      <c r="BT897" s="210">
        <v>1</v>
      </c>
      <c r="BU897" s="210"/>
      <c r="BV897" s="210"/>
      <c r="BW897" s="210"/>
      <c r="BX897" s="210"/>
      <c r="BY897" s="210"/>
      <c r="BZ897" s="210"/>
      <c r="CA897" s="210"/>
      <c r="CB897" s="210"/>
      <c r="CC897" s="210"/>
      <c r="CD897" s="210"/>
      <c r="CE897" s="210"/>
      <c r="CF897" s="210"/>
      <c r="CG897" s="210"/>
      <c r="CH897" s="210"/>
      <c r="CI897" s="210"/>
      <c r="CJ897" s="210"/>
      <c r="CK897" s="210"/>
      <c r="CL897" s="210"/>
      <c r="CM897" s="210"/>
      <c r="CN897" s="210"/>
      <c r="CO897" s="210"/>
      <c r="CP897" s="210"/>
      <c r="CQ897" s="210"/>
      <c r="CR897" s="210"/>
      <c r="CS897" s="144"/>
      <c r="CT897" s="144"/>
    </row>
    <row r="898" spans="1:98" ht="15">
      <c r="A898" s="208" t="s">
        <v>8334</v>
      </c>
      <c r="B898" s="285" t="s">
        <v>2175</v>
      </c>
      <c r="C898" s="209" t="s">
        <v>2176</v>
      </c>
      <c r="D898" s="259"/>
      <c r="E898" s="209" t="s">
        <v>6234</v>
      </c>
      <c r="F898" s="209" t="s">
        <v>38</v>
      </c>
      <c r="G898" s="216" t="s">
        <v>35</v>
      </c>
      <c r="H898" s="209" t="s">
        <v>8271</v>
      </c>
      <c r="I898" s="2"/>
      <c r="J898" s="210"/>
      <c r="K898" s="210"/>
      <c r="L898" s="210"/>
      <c r="M898" s="210"/>
      <c r="N898" s="210"/>
      <c r="O898" s="210"/>
      <c r="P898" s="210"/>
      <c r="Q898" s="210"/>
      <c r="R898" s="210">
        <v>8</v>
      </c>
      <c r="S898" s="210">
        <v>8</v>
      </c>
      <c r="T898" s="210">
        <v>8</v>
      </c>
      <c r="U898" s="210">
        <v>8</v>
      </c>
      <c r="V898" s="210">
        <v>8</v>
      </c>
      <c r="W898" s="210">
        <v>8</v>
      </c>
      <c r="X898" s="210">
        <v>8</v>
      </c>
      <c r="Y898" s="210">
        <v>8</v>
      </c>
      <c r="Z898" s="210">
        <v>8</v>
      </c>
      <c r="AA898" s="210">
        <v>8</v>
      </c>
      <c r="AB898" s="210">
        <v>8</v>
      </c>
      <c r="AC898" s="210">
        <v>8</v>
      </c>
      <c r="AD898" s="210">
        <v>8</v>
      </c>
      <c r="AE898" s="210">
        <v>8</v>
      </c>
      <c r="AF898" s="210">
        <v>8</v>
      </c>
      <c r="AG898" s="210">
        <v>8</v>
      </c>
      <c r="AH898" s="210">
        <v>8</v>
      </c>
      <c r="AI898" s="210">
        <v>8</v>
      </c>
      <c r="AJ898" s="210">
        <v>8</v>
      </c>
      <c r="AK898" s="210">
        <v>8</v>
      </c>
      <c r="AL898" s="210">
        <v>8</v>
      </c>
      <c r="AM898" s="210">
        <v>8</v>
      </c>
      <c r="AN898" s="210">
        <v>8</v>
      </c>
      <c r="AO898" s="210">
        <v>8</v>
      </c>
      <c r="AP898" s="210">
        <v>8</v>
      </c>
      <c r="AQ898" s="210">
        <v>8</v>
      </c>
      <c r="AR898" s="210">
        <v>8</v>
      </c>
      <c r="AS898" s="210">
        <v>8</v>
      </c>
      <c r="AT898" s="210">
        <v>8</v>
      </c>
      <c r="AU898" s="210">
        <v>8</v>
      </c>
      <c r="AV898" s="210">
        <v>8</v>
      </c>
      <c r="AW898" s="210">
        <v>8</v>
      </c>
      <c r="AX898" s="210">
        <v>8</v>
      </c>
      <c r="AY898" s="210">
        <v>8</v>
      </c>
      <c r="AZ898" s="210">
        <v>8</v>
      </c>
      <c r="BA898" s="210">
        <v>8</v>
      </c>
      <c r="BB898" s="210">
        <v>8</v>
      </c>
      <c r="BC898" s="210">
        <v>8</v>
      </c>
      <c r="BD898" s="210">
        <v>8</v>
      </c>
      <c r="BE898" s="210">
        <v>8</v>
      </c>
      <c r="BF898" s="210">
        <v>8</v>
      </c>
      <c r="BG898" s="210">
        <v>8</v>
      </c>
      <c r="BH898" s="210">
        <v>8</v>
      </c>
      <c r="BI898" s="210">
        <v>8</v>
      </c>
      <c r="BJ898" s="210">
        <v>8</v>
      </c>
      <c r="BK898" s="210">
        <v>8</v>
      </c>
      <c r="BL898" s="210">
        <v>8</v>
      </c>
      <c r="BM898" s="210">
        <v>8</v>
      </c>
      <c r="BN898" s="210">
        <v>8</v>
      </c>
      <c r="BO898" s="210">
        <v>8</v>
      </c>
      <c r="BP898" s="210">
        <v>8</v>
      </c>
      <c r="BQ898" s="210">
        <v>8</v>
      </c>
      <c r="BR898" s="210">
        <v>8</v>
      </c>
      <c r="BS898" s="210">
        <v>8</v>
      </c>
      <c r="BT898" s="210">
        <v>8</v>
      </c>
      <c r="BU898" s="210"/>
      <c r="BV898" s="210"/>
      <c r="BW898" s="210"/>
      <c r="BX898" s="210"/>
      <c r="BY898" s="210"/>
      <c r="BZ898" s="210"/>
      <c r="CA898" s="210"/>
      <c r="CB898" s="210"/>
      <c r="CC898" s="210"/>
      <c r="CD898" s="210"/>
      <c r="CE898" s="210"/>
      <c r="CF898" s="210"/>
      <c r="CG898" s="210"/>
      <c r="CH898" s="210"/>
      <c r="CI898" s="210"/>
      <c r="CJ898" s="210"/>
      <c r="CK898" s="210"/>
      <c r="CL898" s="210"/>
      <c r="CM898" s="210"/>
      <c r="CN898" s="210"/>
      <c r="CO898" s="210"/>
      <c r="CP898" s="210"/>
      <c r="CQ898" s="210"/>
      <c r="CR898" s="210"/>
      <c r="CS898" s="144"/>
      <c r="CT898" s="144"/>
    </row>
    <row r="899" spans="1:98" ht="15">
      <c r="A899" s="208" t="s">
        <v>8334</v>
      </c>
      <c r="B899" s="285" t="s">
        <v>2181</v>
      </c>
      <c r="C899" s="209" t="s">
        <v>2182</v>
      </c>
      <c r="D899" s="259"/>
      <c r="E899" s="209" t="s">
        <v>6236</v>
      </c>
      <c r="F899" s="209" t="s">
        <v>38</v>
      </c>
      <c r="G899" s="216" t="s">
        <v>35</v>
      </c>
      <c r="H899" s="209" t="s">
        <v>8271</v>
      </c>
      <c r="I899" s="2"/>
      <c r="J899" s="210"/>
      <c r="K899" s="210"/>
      <c r="L899" s="210"/>
      <c r="M899" s="210"/>
      <c r="N899" s="210"/>
      <c r="O899" s="210"/>
      <c r="P899" s="210"/>
      <c r="Q899" s="210"/>
      <c r="R899" s="210">
        <v>9</v>
      </c>
      <c r="S899" s="210">
        <v>9</v>
      </c>
      <c r="T899" s="210">
        <v>9</v>
      </c>
      <c r="U899" s="210">
        <v>9</v>
      </c>
      <c r="V899" s="210">
        <v>9</v>
      </c>
      <c r="W899" s="210">
        <v>9</v>
      </c>
      <c r="X899" s="210">
        <v>9</v>
      </c>
      <c r="Y899" s="210">
        <v>9</v>
      </c>
      <c r="Z899" s="210">
        <v>9</v>
      </c>
      <c r="AA899" s="210">
        <v>9</v>
      </c>
      <c r="AB899" s="210">
        <v>9</v>
      </c>
      <c r="AC899" s="210">
        <v>9</v>
      </c>
      <c r="AD899" s="210">
        <v>9</v>
      </c>
      <c r="AE899" s="210">
        <v>9</v>
      </c>
      <c r="AF899" s="210">
        <v>9</v>
      </c>
      <c r="AG899" s="210">
        <v>9</v>
      </c>
      <c r="AH899" s="210">
        <v>9</v>
      </c>
      <c r="AI899" s="210">
        <v>9</v>
      </c>
      <c r="AJ899" s="210">
        <v>9</v>
      </c>
      <c r="AK899" s="210">
        <v>9</v>
      </c>
      <c r="AL899" s="210">
        <v>9</v>
      </c>
      <c r="AM899" s="210">
        <v>9</v>
      </c>
      <c r="AN899" s="210">
        <v>9</v>
      </c>
      <c r="AO899" s="210">
        <v>9</v>
      </c>
      <c r="AP899" s="210">
        <v>9</v>
      </c>
      <c r="AQ899" s="210">
        <v>9</v>
      </c>
      <c r="AR899" s="210">
        <v>9</v>
      </c>
      <c r="AS899" s="210">
        <v>9</v>
      </c>
      <c r="AT899" s="210">
        <v>9</v>
      </c>
      <c r="AU899" s="210">
        <v>9</v>
      </c>
      <c r="AV899" s="210">
        <v>9</v>
      </c>
      <c r="AW899" s="210">
        <v>9</v>
      </c>
      <c r="AX899" s="210">
        <v>9</v>
      </c>
      <c r="AY899" s="210">
        <v>9</v>
      </c>
      <c r="AZ899" s="210">
        <v>9</v>
      </c>
      <c r="BA899" s="210">
        <v>9</v>
      </c>
      <c r="BB899" s="210">
        <v>9</v>
      </c>
      <c r="BC899" s="210">
        <v>9</v>
      </c>
      <c r="BD899" s="210">
        <v>9</v>
      </c>
      <c r="BE899" s="210">
        <v>9</v>
      </c>
      <c r="BF899" s="210">
        <v>9</v>
      </c>
      <c r="BG899" s="210">
        <v>9</v>
      </c>
      <c r="BH899" s="210">
        <v>9</v>
      </c>
      <c r="BI899" s="210">
        <v>9</v>
      </c>
      <c r="BJ899" s="210">
        <v>9</v>
      </c>
      <c r="BK899" s="210">
        <v>9</v>
      </c>
      <c r="BL899" s="210">
        <v>9</v>
      </c>
      <c r="BM899" s="210">
        <v>9</v>
      </c>
      <c r="BN899" s="210">
        <v>9</v>
      </c>
      <c r="BO899" s="210">
        <v>9</v>
      </c>
      <c r="BP899" s="210">
        <v>9</v>
      </c>
      <c r="BQ899" s="210">
        <v>9</v>
      </c>
      <c r="BR899" s="210">
        <v>9</v>
      </c>
      <c r="BS899" s="210">
        <v>9</v>
      </c>
      <c r="BT899" s="210">
        <v>9</v>
      </c>
      <c r="BU899" s="210"/>
      <c r="BV899" s="210"/>
      <c r="BW899" s="210"/>
      <c r="BX899" s="210"/>
      <c r="BY899" s="210"/>
      <c r="BZ899" s="210"/>
      <c r="CA899" s="210"/>
      <c r="CB899" s="210"/>
      <c r="CC899" s="210"/>
      <c r="CD899" s="210"/>
      <c r="CE899" s="210"/>
      <c r="CF899" s="210"/>
      <c r="CG899" s="210"/>
      <c r="CH899" s="210"/>
      <c r="CI899" s="210"/>
      <c r="CJ899" s="210"/>
      <c r="CK899" s="210"/>
      <c r="CL899" s="210"/>
      <c r="CM899" s="210"/>
      <c r="CN899" s="210"/>
      <c r="CO899" s="210"/>
      <c r="CP899" s="210"/>
      <c r="CQ899" s="210"/>
      <c r="CR899" s="210"/>
      <c r="CS899" s="144"/>
      <c r="CT899" s="144"/>
    </row>
    <row r="900" spans="1:98" ht="15">
      <c r="A900" s="208" t="s">
        <v>8334</v>
      </c>
      <c r="B900" s="285" t="s">
        <v>2183</v>
      </c>
      <c r="C900" s="209" t="s">
        <v>2184</v>
      </c>
      <c r="D900" s="259"/>
      <c r="E900" s="209" t="s">
        <v>6238</v>
      </c>
      <c r="F900" s="209" t="s">
        <v>38</v>
      </c>
      <c r="G900" s="216" t="s">
        <v>35</v>
      </c>
      <c r="H900" s="209" t="s">
        <v>8271</v>
      </c>
      <c r="I900" s="2"/>
      <c r="J900" s="210"/>
      <c r="K900" s="210"/>
      <c r="L900" s="210"/>
      <c r="M900" s="210"/>
      <c r="N900" s="210"/>
      <c r="O900" s="210"/>
      <c r="P900" s="210"/>
      <c r="Q900" s="210"/>
      <c r="R900" s="210">
        <v>3</v>
      </c>
      <c r="S900" s="210">
        <v>3</v>
      </c>
      <c r="T900" s="210">
        <v>3</v>
      </c>
      <c r="U900" s="210">
        <v>3</v>
      </c>
      <c r="V900" s="210">
        <v>3</v>
      </c>
      <c r="W900" s="210">
        <v>3</v>
      </c>
      <c r="X900" s="210">
        <v>3</v>
      </c>
      <c r="Y900" s="210">
        <v>3</v>
      </c>
      <c r="Z900" s="210">
        <v>3</v>
      </c>
      <c r="AA900" s="210">
        <v>3</v>
      </c>
      <c r="AB900" s="210">
        <v>3</v>
      </c>
      <c r="AC900" s="210">
        <v>3</v>
      </c>
      <c r="AD900" s="210">
        <v>3</v>
      </c>
      <c r="AE900" s="210">
        <v>3</v>
      </c>
      <c r="AF900" s="210">
        <v>3</v>
      </c>
      <c r="AG900" s="210">
        <v>3</v>
      </c>
      <c r="AH900" s="210">
        <v>3</v>
      </c>
      <c r="AI900" s="210">
        <v>3</v>
      </c>
      <c r="AJ900" s="210">
        <v>3</v>
      </c>
      <c r="AK900" s="210">
        <v>3</v>
      </c>
      <c r="AL900" s="210">
        <v>3</v>
      </c>
      <c r="AM900" s="210">
        <v>3</v>
      </c>
      <c r="AN900" s="210">
        <v>3</v>
      </c>
      <c r="AO900" s="210">
        <v>3</v>
      </c>
      <c r="AP900" s="210">
        <v>3</v>
      </c>
      <c r="AQ900" s="210">
        <v>3</v>
      </c>
      <c r="AR900" s="210">
        <v>3</v>
      </c>
      <c r="AS900" s="210">
        <v>3</v>
      </c>
      <c r="AT900" s="210">
        <v>3</v>
      </c>
      <c r="AU900" s="210">
        <v>3</v>
      </c>
      <c r="AV900" s="210">
        <v>3</v>
      </c>
      <c r="AW900" s="210">
        <v>3</v>
      </c>
      <c r="AX900" s="210">
        <v>3</v>
      </c>
      <c r="AY900" s="210">
        <v>3</v>
      </c>
      <c r="AZ900" s="210">
        <v>3</v>
      </c>
      <c r="BA900" s="210">
        <v>3</v>
      </c>
      <c r="BB900" s="210">
        <v>3</v>
      </c>
      <c r="BC900" s="210">
        <v>3</v>
      </c>
      <c r="BD900" s="210">
        <v>3</v>
      </c>
      <c r="BE900" s="210">
        <v>3</v>
      </c>
      <c r="BF900" s="210">
        <v>3</v>
      </c>
      <c r="BG900" s="210">
        <v>3</v>
      </c>
      <c r="BH900" s="210">
        <v>3</v>
      </c>
      <c r="BI900" s="210">
        <v>3</v>
      </c>
      <c r="BJ900" s="210">
        <v>3</v>
      </c>
      <c r="BK900" s="210">
        <v>3</v>
      </c>
      <c r="BL900" s="210">
        <v>3</v>
      </c>
      <c r="BM900" s="210">
        <v>3</v>
      </c>
      <c r="BN900" s="210">
        <v>3</v>
      </c>
      <c r="BO900" s="210">
        <v>3</v>
      </c>
      <c r="BP900" s="210">
        <v>3</v>
      </c>
      <c r="BQ900" s="210">
        <v>3</v>
      </c>
      <c r="BR900" s="210">
        <v>3</v>
      </c>
      <c r="BS900" s="210">
        <v>3</v>
      </c>
      <c r="BT900" s="210">
        <v>3</v>
      </c>
      <c r="BU900" s="210"/>
      <c r="BV900" s="210"/>
      <c r="BW900" s="210"/>
      <c r="BX900" s="210"/>
      <c r="BY900" s="210"/>
      <c r="BZ900" s="210"/>
      <c r="CA900" s="210"/>
      <c r="CB900" s="210"/>
      <c r="CC900" s="210"/>
      <c r="CD900" s="210"/>
      <c r="CE900" s="210"/>
      <c r="CF900" s="210"/>
      <c r="CG900" s="210"/>
      <c r="CH900" s="210"/>
      <c r="CI900" s="210"/>
      <c r="CJ900" s="210"/>
      <c r="CK900" s="210"/>
      <c r="CL900" s="210"/>
      <c r="CM900" s="210"/>
      <c r="CN900" s="210"/>
      <c r="CO900" s="210"/>
      <c r="CP900" s="210"/>
      <c r="CQ900" s="210"/>
      <c r="CR900" s="210"/>
      <c r="CS900" s="144"/>
      <c r="CT900" s="144"/>
    </row>
    <row r="901" spans="1:98" ht="15">
      <c r="A901" s="208" t="s">
        <v>8334</v>
      </c>
      <c r="B901" s="285" t="s">
        <v>2185</v>
      </c>
      <c r="C901" s="209" t="s">
        <v>2186</v>
      </c>
      <c r="D901" s="259"/>
      <c r="E901" s="209" t="s">
        <v>6241</v>
      </c>
      <c r="F901" s="209" t="s">
        <v>38</v>
      </c>
      <c r="G901" s="216" t="s">
        <v>35</v>
      </c>
      <c r="H901" s="209" t="s">
        <v>8271</v>
      </c>
      <c r="I901" s="2"/>
      <c r="J901" s="210"/>
      <c r="K901" s="210"/>
      <c r="L901" s="210"/>
      <c r="M901" s="210"/>
      <c r="N901" s="210"/>
      <c r="O901" s="210"/>
      <c r="P901" s="210"/>
      <c r="Q901" s="210"/>
      <c r="R901" s="210">
        <v>8</v>
      </c>
      <c r="S901" s="210">
        <v>8</v>
      </c>
      <c r="T901" s="210">
        <v>8</v>
      </c>
      <c r="U901" s="210">
        <v>8</v>
      </c>
      <c r="V901" s="210">
        <v>8</v>
      </c>
      <c r="W901" s="210">
        <v>8</v>
      </c>
      <c r="X901" s="210">
        <v>8</v>
      </c>
      <c r="Y901" s="210">
        <v>8</v>
      </c>
      <c r="Z901" s="210">
        <v>8</v>
      </c>
      <c r="AA901" s="210">
        <v>8</v>
      </c>
      <c r="AB901" s="210">
        <v>8</v>
      </c>
      <c r="AC901" s="210">
        <v>8</v>
      </c>
      <c r="AD901" s="210">
        <v>8</v>
      </c>
      <c r="AE901" s="210">
        <v>8</v>
      </c>
      <c r="AF901" s="210">
        <v>8</v>
      </c>
      <c r="AG901" s="210">
        <v>8</v>
      </c>
      <c r="AH901" s="210">
        <v>8</v>
      </c>
      <c r="AI901" s="210">
        <v>8</v>
      </c>
      <c r="AJ901" s="210">
        <v>8</v>
      </c>
      <c r="AK901" s="210">
        <v>8</v>
      </c>
      <c r="AL901" s="210">
        <v>8</v>
      </c>
      <c r="AM901" s="210">
        <v>8</v>
      </c>
      <c r="AN901" s="210">
        <v>8</v>
      </c>
      <c r="AO901" s="210">
        <v>8</v>
      </c>
      <c r="AP901" s="210">
        <v>8</v>
      </c>
      <c r="AQ901" s="210">
        <v>8</v>
      </c>
      <c r="AR901" s="210">
        <v>8</v>
      </c>
      <c r="AS901" s="210">
        <v>8</v>
      </c>
      <c r="AT901" s="210">
        <v>8</v>
      </c>
      <c r="AU901" s="210">
        <v>8</v>
      </c>
      <c r="AV901" s="210">
        <v>8</v>
      </c>
      <c r="AW901" s="210">
        <v>8</v>
      </c>
      <c r="AX901" s="210">
        <v>8</v>
      </c>
      <c r="AY901" s="210">
        <v>8</v>
      </c>
      <c r="AZ901" s="210">
        <v>8</v>
      </c>
      <c r="BA901" s="210">
        <v>8</v>
      </c>
      <c r="BB901" s="210">
        <v>8</v>
      </c>
      <c r="BC901" s="210">
        <v>8</v>
      </c>
      <c r="BD901" s="210">
        <v>8</v>
      </c>
      <c r="BE901" s="210">
        <v>8</v>
      </c>
      <c r="BF901" s="210">
        <v>8</v>
      </c>
      <c r="BG901" s="210">
        <v>8</v>
      </c>
      <c r="BH901" s="210">
        <v>8</v>
      </c>
      <c r="BI901" s="210">
        <v>8</v>
      </c>
      <c r="BJ901" s="210">
        <v>8</v>
      </c>
      <c r="BK901" s="210">
        <v>8</v>
      </c>
      <c r="BL901" s="210">
        <v>8</v>
      </c>
      <c r="BM901" s="210">
        <v>8</v>
      </c>
      <c r="BN901" s="210">
        <v>8</v>
      </c>
      <c r="BO901" s="210">
        <v>8</v>
      </c>
      <c r="BP901" s="210">
        <v>8</v>
      </c>
      <c r="BQ901" s="210">
        <v>8</v>
      </c>
      <c r="BR901" s="210">
        <v>8</v>
      </c>
      <c r="BS901" s="210">
        <v>8</v>
      </c>
      <c r="BT901" s="210">
        <v>8</v>
      </c>
      <c r="BU901" s="210"/>
      <c r="BV901" s="210"/>
      <c r="BW901" s="210"/>
      <c r="BX901" s="210"/>
      <c r="BY901" s="210"/>
      <c r="BZ901" s="210"/>
      <c r="CA901" s="210"/>
      <c r="CB901" s="210"/>
      <c r="CC901" s="210"/>
      <c r="CD901" s="210"/>
      <c r="CE901" s="210"/>
      <c r="CF901" s="210"/>
      <c r="CG901" s="210"/>
      <c r="CH901" s="210"/>
      <c r="CI901" s="210"/>
      <c r="CJ901" s="210"/>
      <c r="CK901" s="210"/>
      <c r="CL901" s="210"/>
      <c r="CM901" s="210"/>
      <c r="CN901" s="210"/>
      <c r="CO901" s="210"/>
      <c r="CP901" s="210"/>
      <c r="CQ901" s="210"/>
      <c r="CR901" s="210"/>
      <c r="CS901" s="144"/>
      <c r="CT901" s="144"/>
    </row>
    <row r="902" spans="1:98" ht="15">
      <c r="A902" s="208" t="s">
        <v>8334</v>
      </c>
      <c r="B902" s="285" t="s">
        <v>2191</v>
      </c>
      <c r="C902" s="209" t="s">
        <v>2192</v>
      </c>
      <c r="D902" s="259"/>
      <c r="E902" s="209" t="s">
        <v>6244</v>
      </c>
      <c r="F902" s="209" t="s">
        <v>38</v>
      </c>
      <c r="G902" s="216" t="s">
        <v>35</v>
      </c>
      <c r="H902" s="209" t="s">
        <v>8271</v>
      </c>
      <c r="I902" s="2"/>
      <c r="J902" s="210"/>
      <c r="K902" s="210"/>
      <c r="L902" s="210"/>
      <c r="M902" s="210"/>
      <c r="N902" s="210"/>
      <c r="O902" s="210"/>
      <c r="P902" s="210"/>
      <c r="Q902" s="210"/>
      <c r="R902" s="210">
        <v>38</v>
      </c>
      <c r="S902" s="210">
        <v>38</v>
      </c>
      <c r="T902" s="210">
        <v>38</v>
      </c>
      <c r="U902" s="210">
        <v>38</v>
      </c>
      <c r="V902" s="210">
        <v>38</v>
      </c>
      <c r="W902" s="210">
        <v>38</v>
      </c>
      <c r="X902" s="210">
        <v>38</v>
      </c>
      <c r="Y902" s="210">
        <v>38</v>
      </c>
      <c r="Z902" s="210">
        <v>38</v>
      </c>
      <c r="AA902" s="210">
        <v>38</v>
      </c>
      <c r="AB902" s="210">
        <v>38</v>
      </c>
      <c r="AC902" s="210">
        <v>38</v>
      </c>
      <c r="AD902" s="210">
        <v>38</v>
      </c>
      <c r="AE902" s="210">
        <v>38</v>
      </c>
      <c r="AF902" s="210">
        <v>38</v>
      </c>
      <c r="AG902" s="210">
        <v>38</v>
      </c>
      <c r="AH902" s="210">
        <v>38</v>
      </c>
      <c r="AI902" s="210">
        <v>38</v>
      </c>
      <c r="AJ902" s="210">
        <v>38</v>
      </c>
      <c r="AK902" s="210">
        <v>38</v>
      </c>
      <c r="AL902" s="210">
        <v>38</v>
      </c>
      <c r="AM902" s="210">
        <v>38</v>
      </c>
      <c r="AN902" s="210">
        <v>38</v>
      </c>
      <c r="AO902" s="210">
        <v>38</v>
      </c>
      <c r="AP902" s="210">
        <v>38</v>
      </c>
      <c r="AQ902" s="210">
        <v>38</v>
      </c>
      <c r="AR902" s="210">
        <v>38</v>
      </c>
      <c r="AS902" s="210">
        <v>38</v>
      </c>
      <c r="AT902" s="210">
        <v>38</v>
      </c>
      <c r="AU902" s="210">
        <v>38</v>
      </c>
      <c r="AV902" s="210">
        <v>38</v>
      </c>
      <c r="AW902" s="210">
        <v>38</v>
      </c>
      <c r="AX902" s="210">
        <v>38</v>
      </c>
      <c r="AY902" s="210">
        <v>38</v>
      </c>
      <c r="AZ902" s="210">
        <v>38</v>
      </c>
      <c r="BA902" s="210">
        <v>38</v>
      </c>
      <c r="BB902" s="210">
        <v>38</v>
      </c>
      <c r="BC902" s="210">
        <v>38</v>
      </c>
      <c r="BD902" s="210">
        <v>38</v>
      </c>
      <c r="BE902" s="210">
        <v>38</v>
      </c>
      <c r="BF902" s="210">
        <v>38</v>
      </c>
      <c r="BG902" s="210">
        <v>38</v>
      </c>
      <c r="BH902" s="210">
        <v>38</v>
      </c>
      <c r="BI902" s="210">
        <v>38</v>
      </c>
      <c r="BJ902" s="210">
        <v>38</v>
      </c>
      <c r="BK902" s="210">
        <v>38</v>
      </c>
      <c r="BL902" s="210">
        <v>38</v>
      </c>
      <c r="BM902" s="210">
        <v>38</v>
      </c>
      <c r="BN902" s="210">
        <v>38</v>
      </c>
      <c r="BO902" s="210">
        <v>38</v>
      </c>
      <c r="BP902" s="210">
        <v>38</v>
      </c>
      <c r="BQ902" s="210">
        <v>38</v>
      </c>
      <c r="BR902" s="210">
        <v>38</v>
      </c>
      <c r="BS902" s="210">
        <v>38</v>
      </c>
      <c r="BT902" s="210">
        <v>38</v>
      </c>
      <c r="BU902" s="210"/>
      <c r="BV902" s="210"/>
      <c r="BW902" s="210"/>
      <c r="BX902" s="210"/>
      <c r="BY902" s="210"/>
      <c r="BZ902" s="210"/>
      <c r="CA902" s="210"/>
      <c r="CB902" s="210"/>
      <c r="CC902" s="210"/>
      <c r="CD902" s="210"/>
      <c r="CE902" s="210"/>
      <c r="CF902" s="210"/>
      <c r="CG902" s="210"/>
      <c r="CH902" s="210"/>
      <c r="CI902" s="210"/>
      <c r="CJ902" s="210"/>
      <c r="CK902" s="210"/>
      <c r="CL902" s="210"/>
      <c r="CM902" s="210"/>
      <c r="CN902" s="210"/>
      <c r="CO902" s="210"/>
      <c r="CP902" s="210"/>
      <c r="CQ902" s="210"/>
      <c r="CR902" s="210"/>
      <c r="CS902" s="144"/>
      <c r="CT902" s="144"/>
    </row>
    <row r="903" spans="1:98" ht="15">
      <c r="A903" s="208" t="s">
        <v>8334</v>
      </c>
      <c r="B903" s="285" t="s">
        <v>2197</v>
      </c>
      <c r="C903" s="209" t="s">
        <v>2198</v>
      </c>
      <c r="D903" s="259"/>
      <c r="E903" s="209" t="s">
        <v>6246</v>
      </c>
      <c r="F903" s="209" t="s">
        <v>38</v>
      </c>
      <c r="G903" s="216" t="s">
        <v>35</v>
      </c>
      <c r="H903" s="209" t="s">
        <v>8271</v>
      </c>
      <c r="I903" s="2"/>
      <c r="J903" s="210"/>
      <c r="K903" s="210"/>
      <c r="L903" s="210"/>
      <c r="M903" s="210"/>
      <c r="N903" s="210"/>
      <c r="O903" s="210"/>
      <c r="P903" s="210"/>
      <c r="Q903" s="210"/>
      <c r="R903" s="210">
        <v>2</v>
      </c>
      <c r="S903" s="210">
        <v>2</v>
      </c>
      <c r="T903" s="210">
        <v>2</v>
      </c>
      <c r="U903" s="210">
        <v>2</v>
      </c>
      <c r="V903" s="210">
        <v>2</v>
      </c>
      <c r="W903" s="210">
        <v>2</v>
      </c>
      <c r="X903" s="210">
        <v>2</v>
      </c>
      <c r="Y903" s="210">
        <v>2</v>
      </c>
      <c r="Z903" s="210">
        <v>2</v>
      </c>
      <c r="AA903" s="210">
        <v>2</v>
      </c>
      <c r="AB903" s="210">
        <v>2</v>
      </c>
      <c r="AC903" s="210">
        <v>2</v>
      </c>
      <c r="AD903" s="210">
        <v>2</v>
      </c>
      <c r="AE903" s="210">
        <v>2</v>
      </c>
      <c r="AF903" s="210">
        <v>2</v>
      </c>
      <c r="AG903" s="210">
        <v>2</v>
      </c>
      <c r="AH903" s="210">
        <v>2</v>
      </c>
      <c r="AI903" s="210">
        <v>2</v>
      </c>
      <c r="AJ903" s="210">
        <v>2</v>
      </c>
      <c r="AK903" s="210">
        <v>2</v>
      </c>
      <c r="AL903" s="210">
        <v>2</v>
      </c>
      <c r="AM903" s="210">
        <v>2</v>
      </c>
      <c r="AN903" s="210">
        <v>2</v>
      </c>
      <c r="AO903" s="210">
        <v>2</v>
      </c>
      <c r="AP903" s="210">
        <v>2</v>
      </c>
      <c r="AQ903" s="210">
        <v>2</v>
      </c>
      <c r="AR903" s="210">
        <v>2</v>
      </c>
      <c r="AS903" s="210">
        <v>2</v>
      </c>
      <c r="AT903" s="210">
        <v>2</v>
      </c>
      <c r="AU903" s="210">
        <v>2</v>
      </c>
      <c r="AV903" s="210">
        <v>2</v>
      </c>
      <c r="AW903" s="210">
        <v>2</v>
      </c>
      <c r="AX903" s="210">
        <v>2</v>
      </c>
      <c r="AY903" s="210">
        <v>2</v>
      </c>
      <c r="AZ903" s="210">
        <v>2</v>
      </c>
      <c r="BA903" s="210">
        <v>2</v>
      </c>
      <c r="BB903" s="210">
        <v>2</v>
      </c>
      <c r="BC903" s="210">
        <v>2</v>
      </c>
      <c r="BD903" s="210">
        <v>2</v>
      </c>
      <c r="BE903" s="210">
        <v>2</v>
      </c>
      <c r="BF903" s="210">
        <v>2</v>
      </c>
      <c r="BG903" s="210">
        <v>2</v>
      </c>
      <c r="BH903" s="210">
        <v>2</v>
      </c>
      <c r="BI903" s="210">
        <v>2</v>
      </c>
      <c r="BJ903" s="210">
        <v>2</v>
      </c>
      <c r="BK903" s="210">
        <v>2</v>
      </c>
      <c r="BL903" s="210">
        <v>2</v>
      </c>
      <c r="BM903" s="210">
        <v>2</v>
      </c>
      <c r="BN903" s="210">
        <v>2</v>
      </c>
      <c r="BO903" s="210">
        <v>2</v>
      </c>
      <c r="BP903" s="210">
        <v>2</v>
      </c>
      <c r="BQ903" s="210">
        <v>2</v>
      </c>
      <c r="BR903" s="210">
        <v>2</v>
      </c>
      <c r="BS903" s="210">
        <v>2</v>
      </c>
      <c r="BT903" s="210">
        <v>2</v>
      </c>
      <c r="BU903" s="210"/>
      <c r="BV903" s="210"/>
      <c r="BW903" s="210"/>
      <c r="BX903" s="210"/>
      <c r="BY903" s="210"/>
      <c r="BZ903" s="210"/>
      <c r="CA903" s="210"/>
      <c r="CB903" s="210"/>
      <c r="CC903" s="210"/>
      <c r="CD903" s="210"/>
      <c r="CE903" s="210"/>
      <c r="CF903" s="210"/>
      <c r="CG903" s="210"/>
      <c r="CH903" s="210"/>
      <c r="CI903" s="210"/>
      <c r="CJ903" s="210"/>
      <c r="CK903" s="210"/>
      <c r="CL903" s="210"/>
      <c r="CM903" s="210"/>
      <c r="CN903" s="210"/>
      <c r="CO903" s="210"/>
      <c r="CP903" s="210"/>
      <c r="CQ903" s="210"/>
      <c r="CR903" s="210"/>
      <c r="CS903" s="144"/>
      <c r="CT903" s="144"/>
    </row>
    <row r="904" spans="1:98" ht="15">
      <c r="A904" s="208" t="s">
        <v>8334</v>
      </c>
      <c r="B904" s="285" t="s">
        <v>2199</v>
      </c>
      <c r="C904" s="209" t="s">
        <v>2200</v>
      </c>
      <c r="D904" s="259"/>
      <c r="E904" s="209" t="s">
        <v>6250</v>
      </c>
      <c r="F904" s="209" t="s">
        <v>38</v>
      </c>
      <c r="G904" s="216" t="s">
        <v>35</v>
      </c>
      <c r="H904" s="209" t="s">
        <v>8271</v>
      </c>
      <c r="I904" s="2"/>
      <c r="J904" s="210"/>
      <c r="K904" s="210"/>
      <c r="L904" s="210"/>
      <c r="M904" s="210"/>
      <c r="N904" s="210"/>
      <c r="O904" s="210"/>
      <c r="P904" s="210"/>
      <c r="Q904" s="210"/>
      <c r="R904" s="210">
        <v>1</v>
      </c>
      <c r="S904" s="210">
        <v>1</v>
      </c>
      <c r="T904" s="210">
        <v>1</v>
      </c>
      <c r="U904" s="210">
        <v>1</v>
      </c>
      <c r="V904" s="210">
        <v>1</v>
      </c>
      <c r="W904" s="210">
        <v>1</v>
      </c>
      <c r="X904" s="210">
        <v>1</v>
      </c>
      <c r="Y904" s="210">
        <v>1</v>
      </c>
      <c r="Z904" s="210">
        <v>1</v>
      </c>
      <c r="AA904" s="210">
        <v>1</v>
      </c>
      <c r="AB904" s="210">
        <v>1</v>
      </c>
      <c r="AC904" s="210">
        <v>1</v>
      </c>
      <c r="AD904" s="210">
        <v>1</v>
      </c>
      <c r="AE904" s="210">
        <v>1</v>
      </c>
      <c r="AF904" s="210">
        <v>1</v>
      </c>
      <c r="AG904" s="210">
        <v>1</v>
      </c>
      <c r="AH904" s="210">
        <v>1</v>
      </c>
      <c r="AI904" s="210">
        <v>1</v>
      </c>
      <c r="AJ904" s="210">
        <v>1</v>
      </c>
      <c r="AK904" s="210">
        <v>1</v>
      </c>
      <c r="AL904" s="210">
        <v>1</v>
      </c>
      <c r="AM904" s="210">
        <v>1</v>
      </c>
      <c r="AN904" s="210">
        <v>1</v>
      </c>
      <c r="AO904" s="210">
        <v>1</v>
      </c>
      <c r="AP904" s="210">
        <v>1</v>
      </c>
      <c r="AQ904" s="210">
        <v>1</v>
      </c>
      <c r="AR904" s="210">
        <v>1</v>
      </c>
      <c r="AS904" s="210">
        <v>1</v>
      </c>
      <c r="AT904" s="210">
        <v>1</v>
      </c>
      <c r="AU904" s="210">
        <v>1</v>
      </c>
      <c r="AV904" s="210">
        <v>1</v>
      </c>
      <c r="AW904" s="210">
        <v>1</v>
      </c>
      <c r="AX904" s="210">
        <v>1</v>
      </c>
      <c r="AY904" s="210">
        <v>1</v>
      </c>
      <c r="AZ904" s="210">
        <v>1</v>
      </c>
      <c r="BA904" s="210">
        <v>1</v>
      </c>
      <c r="BB904" s="210">
        <v>1</v>
      </c>
      <c r="BC904" s="210">
        <v>1</v>
      </c>
      <c r="BD904" s="210">
        <v>1</v>
      </c>
      <c r="BE904" s="210">
        <v>1</v>
      </c>
      <c r="BF904" s="210">
        <v>1</v>
      </c>
      <c r="BG904" s="210">
        <v>1</v>
      </c>
      <c r="BH904" s="210">
        <v>1</v>
      </c>
      <c r="BI904" s="210">
        <v>1</v>
      </c>
      <c r="BJ904" s="210">
        <v>1</v>
      </c>
      <c r="BK904" s="210">
        <v>1</v>
      </c>
      <c r="BL904" s="210">
        <v>1</v>
      </c>
      <c r="BM904" s="210">
        <v>1</v>
      </c>
      <c r="BN904" s="210">
        <v>1</v>
      </c>
      <c r="BO904" s="210">
        <v>1</v>
      </c>
      <c r="BP904" s="210">
        <v>1</v>
      </c>
      <c r="BQ904" s="210">
        <v>1</v>
      </c>
      <c r="BR904" s="210">
        <v>1</v>
      </c>
      <c r="BS904" s="210">
        <v>1</v>
      </c>
      <c r="BT904" s="210">
        <v>1</v>
      </c>
      <c r="BU904" s="210"/>
      <c r="BV904" s="210"/>
      <c r="BW904" s="210"/>
      <c r="BX904" s="210"/>
      <c r="BY904" s="210"/>
      <c r="BZ904" s="210"/>
      <c r="CA904" s="210"/>
      <c r="CB904" s="210"/>
      <c r="CC904" s="210"/>
      <c r="CD904" s="210"/>
      <c r="CE904" s="210"/>
      <c r="CF904" s="210"/>
      <c r="CG904" s="210"/>
      <c r="CH904" s="210"/>
      <c r="CI904" s="210"/>
      <c r="CJ904" s="210"/>
      <c r="CK904" s="210"/>
      <c r="CL904" s="210"/>
      <c r="CM904" s="210"/>
      <c r="CN904" s="210"/>
      <c r="CO904" s="210"/>
      <c r="CP904" s="210"/>
      <c r="CQ904" s="210"/>
      <c r="CR904" s="210"/>
      <c r="CS904" s="144"/>
      <c r="CT904" s="144"/>
    </row>
    <row r="905" spans="1:98" ht="15">
      <c r="A905" s="208" t="s">
        <v>8334</v>
      </c>
      <c r="B905" s="285" t="s">
        <v>7529</v>
      </c>
      <c r="C905" s="209" t="s">
        <v>2373</v>
      </c>
      <c r="D905" s="259"/>
      <c r="E905" s="209" t="s">
        <v>7506</v>
      </c>
      <c r="F905" s="209" t="s">
        <v>38</v>
      </c>
      <c r="G905" s="216" t="s">
        <v>35</v>
      </c>
      <c r="H905" s="209" t="s">
        <v>8271</v>
      </c>
      <c r="I905" s="2"/>
      <c r="J905" s="210"/>
      <c r="K905" s="210"/>
      <c r="L905" s="210"/>
      <c r="M905" s="210"/>
      <c r="N905" s="210"/>
      <c r="O905" s="210"/>
      <c r="P905" s="210"/>
      <c r="Q905" s="210"/>
      <c r="R905" s="210">
        <v>5</v>
      </c>
      <c r="S905" s="210">
        <v>5</v>
      </c>
      <c r="T905" s="210">
        <v>5</v>
      </c>
      <c r="U905" s="210">
        <v>5</v>
      </c>
      <c r="V905" s="210">
        <v>5</v>
      </c>
      <c r="W905" s="210">
        <v>5</v>
      </c>
      <c r="X905" s="210">
        <v>5</v>
      </c>
      <c r="Y905" s="210">
        <v>5</v>
      </c>
      <c r="Z905" s="210">
        <v>5</v>
      </c>
      <c r="AA905" s="210">
        <v>5</v>
      </c>
      <c r="AB905" s="210">
        <v>5</v>
      </c>
      <c r="AC905" s="210">
        <v>5</v>
      </c>
      <c r="AD905" s="210">
        <v>5</v>
      </c>
      <c r="AE905" s="210">
        <v>5</v>
      </c>
      <c r="AF905" s="210">
        <v>5</v>
      </c>
      <c r="AG905" s="210">
        <v>5</v>
      </c>
      <c r="AH905" s="210">
        <v>5</v>
      </c>
      <c r="AI905" s="210">
        <v>5</v>
      </c>
      <c r="AJ905" s="210">
        <v>5</v>
      </c>
      <c r="AK905" s="210">
        <v>5</v>
      </c>
      <c r="AL905" s="210">
        <v>5</v>
      </c>
      <c r="AM905" s="210">
        <v>5</v>
      </c>
      <c r="AN905" s="210">
        <v>5</v>
      </c>
      <c r="AO905" s="210">
        <v>5</v>
      </c>
      <c r="AP905" s="210">
        <v>5</v>
      </c>
      <c r="AQ905" s="210">
        <v>5</v>
      </c>
      <c r="AR905" s="210">
        <v>5</v>
      </c>
      <c r="AS905" s="210">
        <v>5</v>
      </c>
      <c r="AT905" s="210">
        <v>5</v>
      </c>
      <c r="AU905" s="210">
        <v>5</v>
      </c>
      <c r="AV905" s="210">
        <v>5</v>
      </c>
      <c r="AW905" s="210">
        <v>5</v>
      </c>
      <c r="AX905" s="210">
        <v>5</v>
      </c>
      <c r="AY905" s="210">
        <v>5</v>
      </c>
      <c r="AZ905" s="210">
        <v>5</v>
      </c>
      <c r="BA905" s="210">
        <v>5</v>
      </c>
      <c r="BB905" s="210">
        <v>5</v>
      </c>
      <c r="BC905" s="210">
        <v>5</v>
      </c>
      <c r="BD905" s="210">
        <v>5</v>
      </c>
      <c r="BE905" s="210">
        <v>5</v>
      </c>
      <c r="BF905" s="210">
        <v>5</v>
      </c>
      <c r="BG905" s="210">
        <v>5</v>
      </c>
      <c r="BH905" s="210">
        <v>5</v>
      </c>
      <c r="BI905" s="210">
        <v>5</v>
      </c>
      <c r="BJ905" s="210">
        <v>5</v>
      </c>
      <c r="BK905" s="210">
        <v>5</v>
      </c>
      <c r="BL905" s="210">
        <v>5</v>
      </c>
      <c r="BM905" s="210">
        <v>5</v>
      </c>
      <c r="BN905" s="210">
        <v>5</v>
      </c>
      <c r="BO905" s="210">
        <v>5</v>
      </c>
      <c r="BP905" s="210">
        <v>5</v>
      </c>
      <c r="BQ905" s="210">
        <v>5</v>
      </c>
      <c r="BR905" s="210">
        <v>5</v>
      </c>
      <c r="BS905" s="210">
        <v>5</v>
      </c>
      <c r="BT905" s="210">
        <v>5</v>
      </c>
      <c r="BU905" s="210"/>
      <c r="BV905" s="210"/>
      <c r="BW905" s="210"/>
      <c r="BX905" s="210"/>
      <c r="BY905" s="210"/>
      <c r="BZ905" s="210"/>
      <c r="CA905" s="210"/>
      <c r="CB905" s="210"/>
      <c r="CC905" s="210"/>
      <c r="CD905" s="210"/>
      <c r="CE905" s="210"/>
      <c r="CF905" s="210"/>
      <c r="CG905" s="210"/>
      <c r="CH905" s="210"/>
      <c r="CI905" s="210"/>
      <c r="CJ905" s="210"/>
      <c r="CK905" s="210"/>
      <c r="CL905" s="210"/>
      <c r="CM905" s="210"/>
      <c r="CN905" s="210"/>
      <c r="CO905" s="210"/>
      <c r="CP905" s="210"/>
      <c r="CQ905" s="210"/>
      <c r="CR905" s="210"/>
      <c r="CS905" s="144" t="s">
        <v>1896</v>
      </c>
      <c r="CT905" s="144"/>
    </row>
    <row r="906" spans="1:98" ht="15">
      <c r="A906" s="208" t="s">
        <v>8334</v>
      </c>
      <c r="B906" s="285" t="s">
        <v>7529</v>
      </c>
      <c r="C906" s="209" t="s">
        <v>2373</v>
      </c>
      <c r="D906" s="259"/>
      <c r="E906" s="209" t="s">
        <v>7507</v>
      </c>
      <c r="F906" s="209" t="s">
        <v>38</v>
      </c>
      <c r="G906" s="216" t="s">
        <v>35</v>
      </c>
      <c r="H906" s="209" t="s">
        <v>8271</v>
      </c>
      <c r="I906" s="2"/>
      <c r="J906" s="210"/>
      <c r="K906" s="210"/>
      <c r="L906" s="210"/>
      <c r="M906" s="210"/>
      <c r="N906" s="210"/>
      <c r="O906" s="210"/>
      <c r="P906" s="210"/>
      <c r="Q906" s="210"/>
      <c r="R906" s="210">
        <v>3</v>
      </c>
      <c r="S906" s="210">
        <v>3</v>
      </c>
      <c r="T906" s="210">
        <v>3</v>
      </c>
      <c r="U906" s="210">
        <v>3</v>
      </c>
      <c r="V906" s="210">
        <v>3</v>
      </c>
      <c r="W906" s="210">
        <v>3</v>
      </c>
      <c r="X906" s="210">
        <v>3</v>
      </c>
      <c r="Y906" s="210">
        <v>3</v>
      </c>
      <c r="Z906" s="210">
        <v>3</v>
      </c>
      <c r="AA906" s="210">
        <v>3</v>
      </c>
      <c r="AB906" s="210">
        <v>3</v>
      </c>
      <c r="AC906" s="210">
        <v>3</v>
      </c>
      <c r="AD906" s="210">
        <v>3</v>
      </c>
      <c r="AE906" s="210">
        <v>3</v>
      </c>
      <c r="AF906" s="210">
        <v>3</v>
      </c>
      <c r="AG906" s="210">
        <v>3</v>
      </c>
      <c r="AH906" s="210">
        <v>3</v>
      </c>
      <c r="AI906" s="210">
        <v>3</v>
      </c>
      <c r="AJ906" s="210">
        <v>3</v>
      </c>
      <c r="AK906" s="210">
        <v>3</v>
      </c>
      <c r="AL906" s="210">
        <v>3</v>
      </c>
      <c r="AM906" s="210">
        <v>3</v>
      </c>
      <c r="AN906" s="210">
        <v>3</v>
      </c>
      <c r="AO906" s="210">
        <v>3</v>
      </c>
      <c r="AP906" s="210">
        <v>3</v>
      </c>
      <c r="AQ906" s="210">
        <v>3</v>
      </c>
      <c r="AR906" s="210">
        <v>3</v>
      </c>
      <c r="AS906" s="210">
        <v>3</v>
      </c>
      <c r="AT906" s="210">
        <v>3</v>
      </c>
      <c r="AU906" s="210">
        <v>3</v>
      </c>
      <c r="AV906" s="210">
        <v>3</v>
      </c>
      <c r="AW906" s="210">
        <v>3</v>
      </c>
      <c r="AX906" s="210">
        <v>3</v>
      </c>
      <c r="AY906" s="210">
        <v>3</v>
      </c>
      <c r="AZ906" s="210">
        <v>3</v>
      </c>
      <c r="BA906" s="210">
        <v>3</v>
      </c>
      <c r="BB906" s="210">
        <v>3</v>
      </c>
      <c r="BC906" s="210">
        <v>3</v>
      </c>
      <c r="BD906" s="210">
        <v>3</v>
      </c>
      <c r="BE906" s="210">
        <v>3</v>
      </c>
      <c r="BF906" s="210">
        <v>3</v>
      </c>
      <c r="BG906" s="210">
        <v>3</v>
      </c>
      <c r="BH906" s="210">
        <v>3</v>
      </c>
      <c r="BI906" s="210">
        <v>3</v>
      </c>
      <c r="BJ906" s="210">
        <v>3</v>
      </c>
      <c r="BK906" s="210">
        <v>3</v>
      </c>
      <c r="BL906" s="210">
        <v>3</v>
      </c>
      <c r="BM906" s="210">
        <v>3</v>
      </c>
      <c r="BN906" s="210">
        <v>3</v>
      </c>
      <c r="BO906" s="210">
        <v>3</v>
      </c>
      <c r="BP906" s="210">
        <v>3</v>
      </c>
      <c r="BQ906" s="210">
        <v>3</v>
      </c>
      <c r="BR906" s="210">
        <v>3</v>
      </c>
      <c r="BS906" s="210">
        <v>3</v>
      </c>
      <c r="BT906" s="210">
        <v>3</v>
      </c>
      <c r="BU906" s="210"/>
      <c r="BV906" s="210"/>
      <c r="BW906" s="210"/>
      <c r="BX906" s="210"/>
      <c r="BY906" s="210"/>
      <c r="BZ906" s="210"/>
      <c r="CA906" s="210"/>
      <c r="CB906" s="210"/>
      <c r="CC906" s="210"/>
      <c r="CD906" s="210"/>
      <c r="CE906" s="210"/>
      <c r="CF906" s="210"/>
      <c r="CG906" s="210"/>
      <c r="CH906" s="210"/>
      <c r="CI906" s="210"/>
      <c r="CJ906" s="210"/>
      <c r="CK906" s="210"/>
      <c r="CL906" s="210"/>
      <c r="CM906" s="210"/>
      <c r="CN906" s="210"/>
      <c r="CO906" s="210"/>
      <c r="CP906" s="210"/>
      <c r="CQ906" s="210"/>
      <c r="CR906" s="210"/>
      <c r="CS906" s="144" t="s">
        <v>1898</v>
      </c>
      <c r="CT906" s="144"/>
    </row>
    <row r="907" spans="1:98" ht="15">
      <c r="A907" s="208" t="s">
        <v>8334</v>
      </c>
      <c r="B907" s="285" t="s">
        <v>2043</v>
      </c>
      <c r="C907" s="209" t="s">
        <v>2044</v>
      </c>
      <c r="D907" s="259"/>
      <c r="E907" s="209" t="s">
        <v>6221</v>
      </c>
      <c r="F907" s="209" t="s">
        <v>38</v>
      </c>
      <c r="G907" s="216" t="s">
        <v>35</v>
      </c>
      <c r="H907" s="209" t="s">
        <v>8271</v>
      </c>
      <c r="I907" s="2"/>
      <c r="J907" s="210"/>
      <c r="K907" s="210"/>
      <c r="L907" s="210"/>
      <c r="M907" s="210"/>
      <c r="N907" s="210"/>
      <c r="O907" s="210"/>
      <c r="P907" s="210"/>
      <c r="Q907" s="210"/>
      <c r="R907" s="210">
        <v>8</v>
      </c>
      <c r="S907" s="210">
        <v>8</v>
      </c>
      <c r="T907" s="210">
        <v>8</v>
      </c>
      <c r="U907" s="210">
        <v>8</v>
      </c>
      <c r="V907" s="210">
        <v>8</v>
      </c>
      <c r="W907" s="210">
        <v>8</v>
      </c>
      <c r="X907" s="210">
        <v>8</v>
      </c>
      <c r="Y907" s="210">
        <v>8</v>
      </c>
      <c r="Z907" s="210">
        <v>8</v>
      </c>
      <c r="AA907" s="210">
        <v>8</v>
      </c>
      <c r="AB907" s="210">
        <v>8</v>
      </c>
      <c r="AC907" s="210">
        <v>8</v>
      </c>
      <c r="AD907" s="210">
        <v>8</v>
      </c>
      <c r="AE907" s="210">
        <v>8</v>
      </c>
      <c r="AF907" s="210">
        <v>8</v>
      </c>
      <c r="AG907" s="210">
        <v>8</v>
      </c>
      <c r="AH907" s="210">
        <v>8</v>
      </c>
      <c r="AI907" s="210">
        <v>8</v>
      </c>
      <c r="AJ907" s="210">
        <v>8</v>
      </c>
      <c r="AK907" s="210">
        <v>8</v>
      </c>
      <c r="AL907" s="210">
        <v>8</v>
      </c>
      <c r="AM907" s="210">
        <v>8</v>
      </c>
      <c r="AN907" s="210">
        <v>8</v>
      </c>
      <c r="AO907" s="210">
        <v>8</v>
      </c>
      <c r="AP907" s="210">
        <v>8</v>
      </c>
      <c r="AQ907" s="210">
        <v>8</v>
      </c>
      <c r="AR907" s="210">
        <v>8</v>
      </c>
      <c r="AS907" s="210">
        <v>8</v>
      </c>
      <c r="AT907" s="210">
        <v>8</v>
      </c>
      <c r="AU907" s="210">
        <v>8</v>
      </c>
      <c r="AV907" s="210">
        <v>8</v>
      </c>
      <c r="AW907" s="210">
        <v>8</v>
      </c>
      <c r="AX907" s="210">
        <v>8</v>
      </c>
      <c r="AY907" s="210">
        <v>8</v>
      </c>
      <c r="AZ907" s="210">
        <v>8</v>
      </c>
      <c r="BA907" s="210">
        <v>8</v>
      </c>
      <c r="BB907" s="210">
        <v>8</v>
      </c>
      <c r="BC907" s="210">
        <v>8</v>
      </c>
      <c r="BD907" s="210">
        <v>8</v>
      </c>
      <c r="BE907" s="210">
        <v>8</v>
      </c>
      <c r="BF907" s="210">
        <v>8</v>
      </c>
      <c r="BG907" s="210">
        <v>8</v>
      </c>
      <c r="BH907" s="210">
        <v>8</v>
      </c>
      <c r="BI907" s="210">
        <v>8</v>
      </c>
      <c r="BJ907" s="210">
        <v>8</v>
      </c>
      <c r="BK907" s="210">
        <v>8</v>
      </c>
      <c r="BL907" s="210">
        <v>8</v>
      </c>
      <c r="BM907" s="210">
        <v>8</v>
      </c>
      <c r="BN907" s="210">
        <v>8</v>
      </c>
      <c r="BO907" s="210">
        <v>8</v>
      </c>
      <c r="BP907" s="210">
        <v>8</v>
      </c>
      <c r="BQ907" s="210">
        <v>8</v>
      </c>
      <c r="BR907" s="210">
        <v>8</v>
      </c>
      <c r="BS907" s="210">
        <v>8</v>
      </c>
      <c r="BT907" s="210">
        <v>8</v>
      </c>
      <c r="BU907" s="210"/>
      <c r="BV907" s="210"/>
      <c r="BW907" s="210"/>
      <c r="BX907" s="210"/>
      <c r="BY907" s="210"/>
      <c r="BZ907" s="210"/>
      <c r="CA907" s="210"/>
      <c r="CB907" s="210"/>
      <c r="CC907" s="210"/>
      <c r="CD907" s="210"/>
      <c r="CE907" s="210"/>
      <c r="CF907" s="210"/>
      <c r="CG907" s="210"/>
      <c r="CH907" s="210"/>
      <c r="CI907" s="210"/>
      <c r="CJ907" s="210"/>
      <c r="CK907" s="210"/>
      <c r="CL907" s="210"/>
      <c r="CM907" s="210"/>
      <c r="CN907" s="210"/>
      <c r="CO907" s="210"/>
      <c r="CP907" s="210"/>
      <c r="CQ907" s="210"/>
      <c r="CR907" s="210"/>
      <c r="CS907" s="144"/>
      <c r="CT907" s="144"/>
    </row>
    <row r="908" spans="1:98" ht="15">
      <c r="A908" s="208" t="s">
        <v>8334</v>
      </c>
      <c r="B908" s="285" t="s">
        <v>2045</v>
      </c>
      <c r="C908" s="209" t="s">
        <v>2046</v>
      </c>
      <c r="D908" s="259"/>
      <c r="E908" s="209" t="s">
        <v>6221</v>
      </c>
      <c r="F908" s="209" t="s">
        <v>38</v>
      </c>
      <c r="G908" s="216" t="s">
        <v>35</v>
      </c>
      <c r="H908" s="209" t="s">
        <v>8271</v>
      </c>
      <c r="I908" s="2"/>
      <c r="J908" s="210"/>
      <c r="K908" s="210"/>
      <c r="L908" s="210"/>
      <c r="M908" s="210"/>
      <c r="N908" s="210"/>
      <c r="O908" s="210"/>
      <c r="P908" s="210"/>
      <c r="Q908" s="210"/>
      <c r="R908" s="210">
        <v>8</v>
      </c>
      <c r="S908" s="210">
        <v>8</v>
      </c>
      <c r="T908" s="210">
        <v>8</v>
      </c>
      <c r="U908" s="210">
        <v>8</v>
      </c>
      <c r="V908" s="210">
        <v>8</v>
      </c>
      <c r="W908" s="210">
        <v>8</v>
      </c>
      <c r="X908" s="210">
        <v>8</v>
      </c>
      <c r="Y908" s="210">
        <v>8</v>
      </c>
      <c r="Z908" s="210">
        <v>8</v>
      </c>
      <c r="AA908" s="210">
        <v>8</v>
      </c>
      <c r="AB908" s="210">
        <v>8</v>
      </c>
      <c r="AC908" s="210">
        <v>8</v>
      </c>
      <c r="AD908" s="210">
        <v>8</v>
      </c>
      <c r="AE908" s="210">
        <v>8</v>
      </c>
      <c r="AF908" s="210">
        <v>8</v>
      </c>
      <c r="AG908" s="210">
        <v>8</v>
      </c>
      <c r="AH908" s="210">
        <v>8</v>
      </c>
      <c r="AI908" s="210">
        <v>8</v>
      </c>
      <c r="AJ908" s="210">
        <v>8</v>
      </c>
      <c r="AK908" s="210">
        <v>8</v>
      </c>
      <c r="AL908" s="210">
        <v>8</v>
      </c>
      <c r="AM908" s="210">
        <v>8</v>
      </c>
      <c r="AN908" s="210">
        <v>8</v>
      </c>
      <c r="AO908" s="210">
        <v>8</v>
      </c>
      <c r="AP908" s="210">
        <v>8</v>
      </c>
      <c r="AQ908" s="210">
        <v>8</v>
      </c>
      <c r="AR908" s="210">
        <v>8</v>
      </c>
      <c r="AS908" s="210">
        <v>8</v>
      </c>
      <c r="AT908" s="210">
        <v>8</v>
      </c>
      <c r="AU908" s="210">
        <v>8</v>
      </c>
      <c r="AV908" s="210">
        <v>8</v>
      </c>
      <c r="AW908" s="210">
        <v>8</v>
      </c>
      <c r="AX908" s="210">
        <v>8</v>
      </c>
      <c r="AY908" s="210">
        <v>8</v>
      </c>
      <c r="AZ908" s="210">
        <v>8</v>
      </c>
      <c r="BA908" s="210">
        <v>8</v>
      </c>
      <c r="BB908" s="210">
        <v>8</v>
      </c>
      <c r="BC908" s="210">
        <v>8</v>
      </c>
      <c r="BD908" s="210">
        <v>8</v>
      </c>
      <c r="BE908" s="210">
        <v>8</v>
      </c>
      <c r="BF908" s="210">
        <v>8</v>
      </c>
      <c r="BG908" s="210">
        <v>8</v>
      </c>
      <c r="BH908" s="210">
        <v>8</v>
      </c>
      <c r="BI908" s="210">
        <v>8</v>
      </c>
      <c r="BJ908" s="210">
        <v>8</v>
      </c>
      <c r="BK908" s="210">
        <v>8</v>
      </c>
      <c r="BL908" s="210">
        <v>8</v>
      </c>
      <c r="BM908" s="210">
        <v>8</v>
      </c>
      <c r="BN908" s="210">
        <v>8</v>
      </c>
      <c r="BO908" s="210">
        <v>8</v>
      </c>
      <c r="BP908" s="210">
        <v>8</v>
      </c>
      <c r="BQ908" s="210">
        <v>8</v>
      </c>
      <c r="BR908" s="210">
        <v>8</v>
      </c>
      <c r="BS908" s="210">
        <v>8</v>
      </c>
      <c r="BT908" s="210">
        <v>8</v>
      </c>
      <c r="BU908" s="210"/>
      <c r="BV908" s="210"/>
      <c r="BW908" s="210"/>
      <c r="BX908" s="210"/>
      <c r="BY908" s="210"/>
      <c r="BZ908" s="210"/>
      <c r="CA908" s="210"/>
      <c r="CB908" s="210"/>
      <c r="CC908" s="210"/>
      <c r="CD908" s="210"/>
      <c r="CE908" s="210"/>
      <c r="CF908" s="210"/>
      <c r="CG908" s="210"/>
      <c r="CH908" s="210"/>
      <c r="CI908" s="210"/>
      <c r="CJ908" s="210"/>
      <c r="CK908" s="210"/>
      <c r="CL908" s="210"/>
      <c r="CM908" s="210"/>
      <c r="CN908" s="210"/>
      <c r="CO908" s="210"/>
      <c r="CP908" s="210"/>
      <c r="CQ908" s="210"/>
      <c r="CR908" s="210"/>
      <c r="CS908" s="144"/>
      <c r="CT908" s="144"/>
    </row>
    <row r="909" spans="1:98" ht="15">
      <c r="A909" s="208" t="s">
        <v>8334</v>
      </c>
      <c r="B909" s="285" t="s">
        <v>2103</v>
      </c>
      <c r="C909" s="209" t="s">
        <v>2104</v>
      </c>
      <c r="D909" s="259"/>
      <c r="E909" s="209" t="s">
        <v>6221</v>
      </c>
      <c r="F909" s="209" t="s">
        <v>38</v>
      </c>
      <c r="G909" s="216" t="s">
        <v>35</v>
      </c>
      <c r="H909" s="209" t="s">
        <v>8271</v>
      </c>
      <c r="I909" s="2"/>
      <c r="J909" s="210"/>
      <c r="K909" s="210"/>
      <c r="L909" s="210"/>
      <c r="M909" s="210"/>
      <c r="N909" s="210"/>
      <c r="O909" s="210"/>
      <c r="P909" s="210"/>
      <c r="Q909" s="210"/>
      <c r="R909" s="210">
        <v>5</v>
      </c>
      <c r="S909" s="210">
        <v>5</v>
      </c>
      <c r="T909" s="210">
        <v>5</v>
      </c>
      <c r="U909" s="210">
        <v>5</v>
      </c>
      <c r="V909" s="210">
        <v>5</v>
      </c>
      <c r="W909" s="210">
        <v>5</v>
      </c>
      <c r="X909" s="210">
        <v>5</v>
      </c>
      <c r="Y909" s="210">
        <v>5</v>
      </c>
      <c r="Z909" s="210">
        <v>5</v>
      </c>
      <c r="AA909" s="210">
        <v>5</v>
      </c>
      <c r="AB909" s="210">
        <v>5</v>
      </c>
      <c r="AC909" s="210">
        <v>5</v>
      </c>
      <c r="AD909" s="210">
        <v>5</v>
      </c>
      <c r="AE909" s="210">
        <v>5</v>
      </c>
      <c r="AF909" s="210">
        <v>5</v>
      </c>
      <c r="AG909" s="210">
        <v>5</v>
      </c>
      <c r="AH909" s="210">
        <v>5</v>
      </c>
      <c r="AI909" s="210">
        <v>5</v>
      </c>
      <c r="AJ909" s="210">
        <v>5</v>
      </c>
      <c r="AK909" s="210">
        <v>5</v>
      </c>
      <c r="AL909" s="210">
        <v>5</v>
      </c>
      <c r="AM909" s="210">
        <v>5</v>
      </c>
      <c r="AN909" s="210">
        <v>5</v>
      </c>
      <c r="AO909" s="210">
        <v>5</v>
      </c>
      <c r="AP909" s="210">
        <v>5</v>
      </c>
      <c r="AQ909" s="210">
        <v>5</v>
      </c>
      <c r="AR909" s="210">
        <v>5</v>
      </c>
      <c r="AS909" s="210">
        <v>5</v>
      </c>
      <c r="AT909" s="210">
        <v>5</v>
      </c>
      <c r="AU909" s="210">
        <v>5</v>
      </c>
      <c r="AV909" s="210">
        <v>5</v>
      </c>
      <c r="AW909" s="210">
        <v>5</v>
      </c>
      <c r="AX909" s="210">
        <v>5</v>
      </c>
      <c r="AY909" s="210">
        <v>5</v>
      </c>
      <c r="AZ909" s="210">
        <v>5</v>
      </c>
      <c r="BA909" s="210">
        <v>5</v>
      </c>
      <c r="BB909" s="210">
        <v>5</v>
      </c>
      <c r="BC909" s="210">
        <v>5</v>
      </c>
      <c r="BD909" s="210">
        <v>5</v>
      </c>
      <c r="BE909" s="210">
        <v>5</v>
      </c>
      <c r="BF909" s="210">
        <v>5</v>
      </c>
      <c r="BG909" s="210">
        <v>5</v>
      </c>
      <c r="BH909" s="210">
        <v>5</v>
      </c>
      <c r="BI909" s="210">
        <v>5</v>
      </c>
      <c r="BJ909" s="210">
        <v>5</v>
      </c>
      <c r="BK909" s="210">
        <v>5</v>
      </c>
      <c r="BL909" s="210">
        <v>5</v>
      </c>
      <c r="BM909" s="210">
        <v>5</v>
      </c>
      <c r="BN909" s="210">
        <v>5</v>
      </c>
      <c r="BO909" s="210">
        <v>5</v>
      </c>
      <c r="BP909" s="210">
        <v>5</v>
      </c>
      <c r="BQ909" s="210">
        <v>5</v>
      </c>
      <c r="BR909" s="210">
        <v>5</v>
      </c>
      <c r="BS909" s="210">
        <v>5</v>
      </c>
      <c r="BT909" s="210">
        <v>5</v>
      </c>
      <c r="BU909" s="210"/>
      <c r="BV909" s="210"/>
      <c r="BW909" s="210"/>
      <c r="BX909" s="210"/>
      <c r="BY909" s="210"/>
      <c r="BZ909" s="210"/>
      <c r="CA909" s="210"/>
      <c r="CB909" s="210"/>
      <c r="CC909" s="210"/>
      <c r="CD909" s="210"/>
      <c r="CE909" s="210"/>
      <c r="CF909" s="210"/>
      <c r="CG909" s="210"/>
      <c r="CH909" s="210"/>
      <c r="CI909" s="210"/>
      <c r="CJ909" s="210"/>
      <c r="CK909" s="210"/>
      <c r="CL909" s="210"/>
      <c r="CM909" s="210"/>
      <c r="CN909" s="210"/>
      <c r="CO909" s="210"/>
      <c r="CP909" s="210"/>
      <c r="CQ909" s="210"/>
      <c r="CR909" s="210"/>
      <c r="CS909" s="144"/>
      <c r="CT909" s="144"/>
    </row>
    <row r="910" spans="1:98" ht="15">
      <c r="A910" s="208" t="s">
        <v>8334</v>
      </c>
      <c r="B910" s="285" t="s">
        <v>2105</v>
      </c>
      <c r="C910" s="209" t="s">
        <v>2106</v>
      </c>
      <c r="D910" s="259"/>
      <c r="E910" s="209" t="s">
        <v>6221</v>
      </c>
      <c r="F910" s="209" t="s">
        <v>38</v>
      </c>
      <c r="G910" s="216" t="s">
        <v>35</v>
      </c>
      <c r="H910" s="209" t="s">
        <v>8271</v>
      </c>
      <c r="I910" s="2"/>
      <c r="J910" s="210"/>
      <c r="K910" s="210"/>
      <c r="L910" s="210"/>
      <c r="M910" s="210"/>
      <c r="N910" s="210"/>
      <c r="O910" s="210"/>
      <c r="P910" s="210"/>
      <c r="Q910" s="210"/>
      <c r="R910" s="210">
        <v>2</v>
      </c>
      <c r="S910" s="210">
        <v>2</v>
      </c>
      <c r="T910" s="210">
        <v>2</v>
      </c>
      <c r="U910" s="210">
        <v>2</v>
      </c>
      <c r="V910" s="210">
        <v>2</v>
      </c>
      <c r="W910" s="210">
        <v>2</v>
      </c>
      <c r="X910" s="210">
        <v>2</v>
      </c>
      <c r="Y910" s="210">
        <v>2</v>
      </c>
      <c r="Z910" s="210">
        <v>2</v>
      </c>
      <c r="AA910" s="210">
        <v>2</v>
      </c>
      <c r="AB910" s="210">
        <v>2</v>
      </c>
      <c r="AC910" s="210">
        <v>2</v>
      </c>
      <c r="AD910" s="210">
        <v>2</v>
      </c>
      <c r="AE910" s="210">
        <v>2</v>
      </c>
      <c r="AF910" s="210">
        <v>2</v>
      </c>
      <c r="AG910" s="210">
        <v>2</v>
      </c>
      <c r="AH910" s="210">
        <v>2</v>
      </c>
      <c r="AI910" s="210">
        <v>2</v>
      </c>
      <c r="AJ910" s="210">
        <v>2</v>
      </c>
      <c r="AK910" s="210">
        <v>2</v>
      </c>
      <c r="AL910" s="210">
        <v>2</v>
      </c>
      <c r="AM910" s="210">
        <v>2</v>
      </c>
      <c r="AN910" s="210">
        <v>2</v>
      </c>
      <c r="AO910" s="210">
        <v>2</v>
      </c>
      <c r="AP910" s="210">
        <v>2</v>
      </c>
      <c r="AQ910" s="210">
        <v>2</v>
      </c>
      <c r="AR910" s="210">
        <v>2</v>
      </c>
      <c r="AS910" s="210">
        <v>2</v>
      </c>
      <c r="AT910" s="210">
        <v>2</v>
      </c>
      <c r="AU910" s="210">
        <v>2</v>
      </c>
      <c r="AV910" s="210">
        <v>2</v>
      </c>
      <c r="AW910" s="210">
        <v>2</v>
      </c>
      <c r="AX910" s="210">
        <v>2</v>
      </c>
      <c r="AY910" s="210">
        <v>2</v>
      </c>
      <c r="AZ910" s="210">
        <v>2</v>
      </c>
      <c r="BA910" s="210">
        <v>2</v>
      </c>
      <c r="BB910" s="210">
        <v>2</v>
      </c>
      <c r="BC910" s="210">
        <v>2</v>
      </c>
      <c r="BD910" s="210">
        <v>2</v>
      </c>
      <c r="BE910" s="210">
        <v>2</v>
      </c>
      <c r="BF910" s="210">
        <v>2</v>
      </c>
      <c r="BG910" s="210">
        <v>2</v>
      </c>
      <c r="BH910" s="210">
        <v>2</v>
      </c>
      <c r="BI910" s="210">
        <v>2</v>
      </c>
      <c r="BJ910" s="210">
        <v>2</v>
      </c>
      <c r="BK910" s="210">
        <v>2</v>
      </c>
      <c r="BL910" s="210">
        <v>2</v>
      </c>
      <c r="BM910" s="210">
        <v>2</v>
      </c>
      <c r="BN910" s="210">
        <v>2</v>
      </c>
      <c r="BO910" s="210">
        <v>2</v>
      </c>
      <c r="BP910" s="210">
        <v>2</v>
      </c>
      <c r="BQ910" s="210">
        <v>2</v>
      </c>
      <c r="BR910" s="210">
        <v>2</v>
      </c>
      <c r="BS910" s="210">
        <v>2</v>
      </c>
      <c r="BT910" s="210">
        <v>2</v>
      </c>
      <c r="BU910" s="210"/>
      <c r="BV910" s="210"/>
      <c r="BW910" s="210"/>
      <c r="BX910" s="210"/>
      <c r="BY910" s="210"/>
      <c r="BZ910" s="210"/>
      <c r="CA910" s="210"/>
      <c r="CB910" s="210"/>
      <c r="CC910" s="210"/>
      <c r="CD910" s="210"/>
      <c r="CE910" s="210"/>
      <c r="CF910" s="210"/>
      <c r="CG910" s="210"/>
      <c r="CH910" s="210"/>
      <c r="CI910" s="210"/>
      <c r="CJ910" s="210"/>
      <c r="CK910" s="210"/>
      <c r="CL910" s="210"/>
      <c r="CM910" s="210"/>
      <c r="CN910" s="210"/>
      <c r="CO910" s="210"/>
      <c r="CP910" s="210"/>
      <c r="CQ910" s="210"/>
      <c r="CR910" s="210"/>
      <c r="CS910" s="144"/>
      <c r="CT910" s="144"/>
    </row>
    <row r="911" spans="1:98" ht="15">
      <c r="A911" s="208" t="s">
        <v>8334</v>
      </c>
      <c r="B911" s="285" t="s">
        <v>2097</v>
      </c>
      <c r="C911" s="209" t="s">
        <v>2098</v>
      </c>
      <c r="D911" s="259"/>
      <c r="E911" s="209" t="s">
        <v>6221</v>
      </c>
      <c r="F911" s="209" t="s">
        <v>38</v>
      </c>
      <c r="G911" s="216" t="s">
        <v>35</v>
      </c>
      <c r="H911" s="209" t="s">
        <v>8271</v>
      </c>
      <c r="I911" s="2"/>
      <c r="J911" s="210"/>
      <c r="K911" s="210"/>
      <c r="L911" s="210"/>
      <c r="M911" s="210"/>
      <c r="N911" s="210"/>
      <c r="O911" s="210"/>
      <c r="P911" s="210"/>
      <c r="Q911" s="210"/>
      <c r="R911" s="210">
        <v>5</v>
      </c>
      <c r="S911" s="210">
        <v>5</v>
      </c>
      <c r="T911" s="210">
        <v>5</v>
      </c>
      <c r="U911" s="210">
        <v>5</v>
      </c>
      <c r="V911" s="210">
        <v>5</v>
      </c>
      <c r="W911" s="210">
        <v>5</v>
      </c>
      <c r="X911" s="210">
        <v>5</v>
      </c>
      <c r="Y911" s="210">
        <v>5</v>
      </c>
      <c r="Z911" s="210">
        <v>5</v>
      </c>
      <c r="AA911" s="210">
        <v>5</v>
      </c>
      <c r="AB911" s="210">
        <v>5</v>
      </c>
      <c r="AC911" s="210">
        <v>5</v>
      </c>
      <c r="AD911" s="210">
        <v>5</v>
      </c>
      <c r="AE911" s="210">
        <v>5</v>
      </c>
      <c r="AF911" s="210">
        <v>5</v>
      </c>
      <c r="AG911" s="210">
        <v>5</v>
      </c>
      <c r="AH911" s="210">
        <v>5</v>
      </c>
      <c r="AI911" s="210">
        <v>5</v>
      </c>
      <c r="AJ911" s="210">
        <v>5</v>
      </c>
      <c r="AK911" s="210">
        <v>5</v>
      </c>
      <c r="AL911" s="210">
        <v>5</v>
      </c>
      <c r="AM911" s="210">
        <v>5</v>
      </c>
      <c r="AN911" s="210">
        <v>5</v>
      </c>
      <c r="AO911" s="210">
        <v>5</v>
      </c>
      <c r="AP911" s="210">
        <v>5</v>
      </c>
      <c r="AQ911" s="210">
        <v>5</v>
      </c>
      <c r="AR911" s="210">
        <v>5</v>
      </c>
      <c r="AS911" s="210">
        <v>5</v>
      </c>
      <c r="AT911" s="210">
        <v>5</v>
      </c>
      <c r="AU911" s="210">
        <v>5</v>
      </c>
      <c r="AV911" s="210">
        <v>5</v>
      </c>
      <c r="AW911" s="210">
        <v>5</v>
      </c>
      <c r="AX911" s="210">
        <v>5</v>
      </c>
      <c r="AY911" s="210">
        <v>5</v>
      </c>
      <c r="AZ911" s="210">
        <v>5</v>
      </c>
      <c r="BA911" s="210">
        <v>5</v>
      </c>
      <c r="BB911" s="210">
        <v>5</v>
      </c>
      <c r="BC911" s="210">
        <v>5</v>
      </c>
      <c r="BD911" s="210">
        <v>5</v>
      </c>
      <c r="BE911" s="210">
        <v>5</v>
      </c>
      <c r="BF911" s="210">
        <v>5</v>
      </c>
      <c r="BG911" s="210">
        <v>5</v>
      </c>
      <c r="BH911" s="210">
        <v>5</v>
      </c>
      <c r="BI911" s="210">
        <v>5</v>
      </c>
      <c r="BJ911" s="210">
        <v>5</v>
      </c>
      <c r="BK911" s="210">
        <v>5</v>
      </c>
      <c r="BL911" s="210">
        <v>5</v>
      </c>
      <c r="BM911" s="210">
        <v>5</v>
      </c>
      <c r="BN911" s="210">
        <v>5</v>
      </c>
      <c r="BO911" s="210">
        <v>5</v>
      </c>
      <c r="BP911" s="210">
        <v>5</v>
      </c>
      <c r="BQ911" s="210">
        <v>5</v>
      </c>
      <c r="BR911" s="210">
        <v>5</v>
      </c>
      <c r="BS911" s="210">
        <v>5</v>
      </c>
      <c r="BT911" s="210">
        <v>5</v>
      </c>
      <c r="BU911" s="210"/>
      <c r="BV911" s="210"/>
      <c r="BW911" s="210"/>
      <c r="BX911" s="210"/>
      <c r="BY911" s="210"/>
      <c r="BZ911" s="210"/>
      <c r="CA911" s="210"/>
      <c r="CB911" s="210"/>
      <c r="CC911" s="210"/>
      <c r="CD911" s="210"/>
      <c r="CE911" s="210"/>
      <c r="CF911" s="210"/>
      <c r="CG911" s="210"/>
      <c r="CH911" s="210"/>
      <c r="CI911" s="210"/>
      <c r="CJ911" s="210"/>
      <c r="CK911" s="210"/>
      <c r="CL911" s="210"/>
      <c r="CM911" s="210"/>
      <c r="CN911" s="210"/>
      <c r="CO911" s="210"/>
      <c r="CP911" s="210"/>
      <c r="CQ911" s="210"/>
      <c r="CR911" s="210"/>
      <c r="CS911" s="144"/>
      <c r="CT911" s="144"/>
    </row>
    <row r="912" spans="1:98" ht="15">
      <c r="A912" s="208" t="s">
        <v>8334</v>
      </c>
      <c r="B912" s="285" t="s">
        <v>2099</v>
      </c>
      <c r="C912" s="209" t="s">
        <v>2100</v>
      </c>
      <c r="D912" s="259"/>
      <c r="E912" s="209" t="s">
        <v>6221</v>
      </c>
      <c r="F912" s="209" t="s">
        <v>38</v>
      </c>
      <c r="G912" s="216" t="s">
        <v>35</v>
      </c>
      <c r="H912" s="209" t="s">
        <v>8271</v>
      </c>
      <c r="I912" s="2"/>
      <c r="J912" s="210"/>
      <c r="K912" s="210"/>
      <c r="L912" s="210"/>
      <c r="M912" s="210"/>
      <c r="N912" s="210"/>
      <c r="O912" s="210"/>
      <c r="P912" s="210"/>
      <c r="Q912" s="210"/>
      <c r="R912" s="210">
        <v>12</v>
      </c>
      <c r="S912" s="210">
        <v>12</v>
      </c>
      <c r="T912" s="210">
        <v>12</v>
      </c>
      <c r="U912" s="210">
        <v>12</v>
      </c>
      <c r="V912" s="210">
        <v>12</v>
      </c>
      <c r="W912" s="210">
        <v>12</v>
      </c>
      <c r="X912" s="210">
        <v>12</v>
      </c>
      <c r="Y912" s="210">
        <v>12</v>
      </c>
      <c r="Z912" s="210">
        <v>12</v>
      </c>
      <c r="AA912" s="210">
        <v>12</v>
      </c>
      <c r="AB912" s="210">
        <v>12</v>
      </c>
      <c r="AC912" s="210">
        <v>12</v>
      </c>
      <c r="AD912" s="210">
        <v>12</v>
      </c>
      <c r="AE912" s="210">
        <v>12</v>
      </c>
      <c r="AF912" s="210">
        <v>12</v>
      </c>
      <c r="AG912" s="210">
        <v>12</v>
      </c>
      <c r="AH912" s="210">
        <v>12</v>
      </c>
      <c r="AI912" s="210">
        <v>12</v>
      </c>
      <c r="AJ912" s="210">
        <v>12</v>
      </c>
      <c r="AK912" s="210">
        <v>12</v>
      </c>
      <c r="AL912" s="210">
        <v>12</v>
      </c>
      <c r="AM912" s="210">
        <v>12</v>
      </c>
      <c r="AN912" s="210">
        <v>12</v>
      </c>
      <c r="AO912" s="210">
        <v>12</v>
      </c>
      <c r="AP912" s="210">
        <v>12</v>
      </c>
      <c r="AQ912" s="210">
        <v>12</v>
      </c>
      <c r="AR912" s="210">
        <v>12</v>
      </c>
      <c r="AS912" s="210">
        <v>12</v>
      </c>
      <c r="AT912" s="210">
        <v>12</v>
      </c>
      <c r="AU912" s="210">
        <v>12</v>
      </c>
      <c r="AV912" s="210">
        <v>12</v>
      </c>
      <c r="AW912" s="210">
        <v>12</v>
      </c>
      <c r="AX912" s="210">
        <v>12</v>
      </c>
      <c r="AY912" s="210">
        <v>12</v>
      </c>
      <c r="AZ912" s="210">
        <v>12</v>
      </c>
      <c r="BA912" s="210">
        <v>12</v>
      </c>
      <c r="BB912" s="210">
        <v>12</v>
      </c>
      <c r="BC912" s="210">
        <v>12</v>
      </c>
      <c r="BD912" s="210">
        <v>12</v>
      </c>
      <c r="BE912" s="210">
        <v>12</v>
      </c>
      <c r="BF912" s="210">
        <v>12</v>
      </c>
      <c r="BG912" s="210">
        <v>12</v>
      </c>
      <c r="BH912" s="210">
        <v>12</v>
      </c>
      <c r="BI912" s="210">
        <v>12</v>
      </c>
      <c r="BJ912" s="210">
        <v>12</v>
      </c>
      <c r="BK912" s="210">
        <v>12</v>
      </c>
      <c r="BL912" s="210">
        <v>12</v>
      </c>
      <c r="BM912" s="210">
        <v>12</v>
      </c>
      <c r="BN912" s="210">
        <v>12</v>
      </c>
      <c r="BO912" s="210">
        <v>12</v>
      </c>
      <c r="BP912" s="210">
        <v>12</v>
      </c>
      <c r="BQ912" s="210">
        <v>12</v>
      </c>
      <c r="BR912" s="210">
        <v>12</v>
      </c>
      <c r="BS912" s="210">
        <v>12</v>
      </c>
      <c r="BT912" s="210">
        <v>12</v>
      </c>
      <c r="BU912" s="210"/>
      <c r="BV912" s="210"/>
      <c r="BW912" s="210"/>
      <c r="BX912" s="210"/>
      <c r="BY912" s="210"/>
      <c r="BZ912" s="210"/>
      <c r="CA912" s="210"/>
      <c r="CB912" s="210"/>
      <c r="CC912" s="210"/>
      <c r="CD912" s="210"/>
      <c r="CE912" s="210"/>
      <c r="CF912" s="210"/>
      <c r="CG912" s="210"/>
      <c r="CH912" s="210"/>
      <c r="CI912" s="210"/>
      <c r="CJ912" s="210"/>
      <c r="CK912" s="210"/>
      <c r="CL912" s="210"/>
      <c r="CM912" s="210"/>
      <c r="CN912" s="210"/>
      <c r="CO912" s="210"/>
      <c r="CP912" s="210"/>
      <c r="CQ912" s="210"/>
      <c r="CR912" s="210"/>
      <c r="CS912" s="144"/>
      <c r="CT912" s="144"/>
    </row>
    <row r="913" spans="1:98" ht="15">
      <c r="A913" s="208" t="s">
        <v>8334</v>
      </c>
      <c r="B913" s="285" t="s">
        <v>2085</v>
      </c>
      <c r="C913" s="209" t="s">
        <v>2086</v>
      </c>
      <c r="D913" s="259"/>
      <c r="E913" s="209" t="s">
        <v>6221</v>
      </c>
      <c r="F913" s="209" t="s">
        <v>38</v>
      </c>
      <c r="G913" s="216" t="s">
        <v>35</v>
      </c>
      <c r="H913" s="209" t="s">
        <v>8271</v>
      </c>
      <c r="I913" s="2"/>
      <c r="J913" s="210"/>
      <c r="K913" s="210"/>
      <c r="L913" s="210"/>
      <c r="M913" s="210"/>
      <c r="N913" s="210"/>
      <c r="O913" s="210"/>
      <c r="P913" s="210"/>
      <c r="Q913" s="210"/>
      <c r="R913" s="210">
        <v>5</v>
      </c>
      <c r="S913" s="210">
        <v>5</v>
      </c>
      <c r="T913" s="210">
        <v>5</v>
      </c>
      <c r="U913" s="210">
        <v>5</v>
      </c>
      <c r="V913" s="210">
        <v>5</v>
      </c>
      <c r="W913" s="210">
        <v>5</v>
      </c>
      <c r="X913" s="210">
        <v>5</v>
      </c>
      <c r="Y913" s="210">
        <v>5</v>
      </c>
      <c r="Z913" s="210">
        <v>5</v>
      </c>
      <c r="AA913" s="210">
        <v>5</v>
      </c>
      <c r="AB913" s="210">
        <v>5</v>
      </c>
      <c r="AC913" s="210">
        <v>5</v>
      </c>
      <c r="AD913" s="210">
        <v>5</v>
      </c>
      <c r="AE913" s="210">
        <v>5</v>
      </c>
      <c r="AF913" s="210">
        <v>5</v>
      </c>
      <c r="AG913" s="210">
        <v>5</v>
      </c>
      <c r="AH913" s="210">
        <v>5</v>
      </c>
      <c r="AI913" s="210">
        <v>5</v>
      </c>
      <c r="AJ913" s="210">
        <v>5</v>
      </c>
      <c r="AK913" s="210">
        <v>5</v>
      </c>
      <c r="AL913" s="210">
        <v>5</v>
      </c>
      <c r="AM913" s="210">
        <v>5</v>
      </c>
      <c r="AN913" s="210">
        <v>5</v>
      </c>
      <c r="AO913" s="210">
        <v>5</v>
      </c>
      <c r="AP913" s="210">
        <v>5</v>
      </c>
      <c r="AQ913" s="210">
        <v>5</v>
      </c>
      <c r="AR913" s="210">
        <v>5</v>
      </c>
      <c r="AS913" s="210">
        <v>5</v>
      </c>
      <c r="AT913" s="210">
        <v>5</v>
      </c>
      <c r="AU913" s="210">
        <v>5</v>
      </c>
      <c r="AV913" s="210">
        <v>5</v>
      </c>
      <c r="AW913" s="210">
        <v>5</v>
      </c>
      <c r="AX913" s="210">
        <v>5</v>
      </c>
      <c r="AY913" s="210">
        <v>5</v>
      </c>
      <c r="AZ913" s="210">
        <v>5</v>
      </c>
      <c r="BA913" s="210">
        <v>5</v>
      </c>
      <c r="BB913" s="210">
        <v>5</v>
      </c>
      <c r="BC913" s="210">
        <v>5</v>
      </c>
      <c r="BD913" s="210">
        <v>5</v>
      </c>
      <c r="BE913" s="210">
        <v>5</v>
      </c>
      <c r="BF913" s="210">
        <v>5</v>
      </c>
      <c r="BG913" s="210">
        <v>5</v>
      </c>
      <c r="BH913" s="210">
        <v>5</v>
      </c>
      <c r="BI913" s="210">
        <v>5</v>
      </c>
      <c r="BJ913" s="210">
        <v>5</v>
      </c>
      <c r="BK913" s="210">
        <v>5</v>
      </c>
      <c r="BL913" s="210">
        <v>5</v>
      </c>
      <c r="BM913" s="210">
        <v>5</v>
      </c>
      <c r="BN913" s="210">
        <v>5</v>
      </c>
      <c r="BO913" s="210">
        <v>5</v>
      </c>
      <c r="BP913" s="210">
        <v>5</v>
      </c>
      <c r="BQ913" s="210">
        <v>5</v>
      </c>
      <c r="BR913" s="210">
        <v>5</v>
      </c>
      <c r="BS913" s="210">
        <v>5</v>
      </c>
      <c r="BT913" s="210">
        <v>5</v>
      </c>
      <c r="BU913" s="210"/>
      <c r="BV913" s="210"/>
      <c r="BW913" s="210"/>
      <c r="BX913" s="210"/>
      <c r="BY913" s="210"/>
      <c r="BZ913" s="210"/>
      <c r="CA913" s="210"/>
      <c r="CB913" s="210"/>
      <c r="CC913" s="210"/>
      <c r="CD913" s="210"/>
      <c r="CE913" s="210"/>
      <c r="CF913" s="210"/>
      <c r="CG913" s="210"/>
      <c r="CH913" s="210"/>
      <c r="CI913" s="210"/>
      <c r="CJ913" s="210"/>
      <c r="CK913" s="210"/>
      <c r="CL913" s="210"/>
      <c r="CM913" s="210"/>
      <c r="CN913" s="210"/>
      <c r="CO913" s="210"/>
      <c r="CP913" s="210"/>
      <c r="CQ913" s="210"/>
      <c r="CR913" s="210"/>
      <c r="CS913" s="144"/>
      <c r="CT913" s="144"/>
    </row>
    <row r="914" spans="1:98" ht="15">
      <c r="A914" s="208" t="s">
        <v>8334</v>
      </c>
      <c r="B914" s="285" t="s">
        <v>2087</v>
      </c>
      <c r="C914" s="209" t="s">
        <v>2088</v>
      </c>
      <c r="D914" s="259"/>
      <c r="E914" s="209" t="s">
        <v>6221</v>
      </c>
      <c r="F914" s="209" t="s">
        <v>38</v>
      </c>
      <c r="G914" s="216" t="s">
        <v>35</v>
      </c>
      <c r="H914" s="209" t="s">
        <v>8271</v>
      </c>
      <c r="I914" s="2"/>
      <c r="J914" s="210"/>
      <c r="K914" s="210"/>
      <c r="L914" s="210"/>
      <c r="M914" s="210"/>
      <c r="N914" s="210"/>
      <c r="O914" s="210"/>
      <c r="P914" s="210"/>
      <c r="Q914" s="210"/>
      <c r="R914" s="210">
        <v>5</v>
      </c>
      <c r="S914" s="210">
        <v>5</v>
      </c>
      <c r="T914" s="210">
        <v>5</v>
      </c>
      <c r="U914" s="210">
        <v>5</v>
      </c>
      <c r="V914" s="210">
        <v>5</v>
      </c>
      <c r="W914" s="210">
        <v>5</v>
      </c>
      <c r="X914" s="210">
        <v>5</v>
      </c>
      <c r="Y914" s="210">
        <v>5</v>
      </c>
      <c r="Z914" s="210">
        <v>5</v>
      </c>
      <c r="AA914" s="210">
        <v>5</v>
      </c>
      <c r="AB914" s="210">
        <v>5</v>
      </c>
      <c r="AC914" s="210">
        <v>5</v>
      </c>
      <c r="AD914" s="210">
        <v>5</v>
      </c>
      <c r="AE914" s="210">
        <v>5</v>
      </c>
      <c r="AF914" s="210">
        <v>5</v>
      </c>
      <c r="AG914" s="210">
        <v>5</v>
      </c>
      <c r="AH914" s="210">
        <v>5</v>
      </c>
      <c r="AI914" s="210">
        <v>5</v>
      </c>
      <c r="AJ914" s="210">
        <v>5</v>
      </c>
      <c r="AK914" s="210">
        <v>5</v>
      </c>
      <c r="AL914" s="210">
        <v>5</v>
      </c>
      <c r="AM914" s="210">
        <v>5</v>
      </c>
      <c r="AN914" s="210">
        <v>5</v>
      </c>
      <c r="AO914" s="210">
        <v>5</v>
      </c>
      <c r="AP914" s="210">
        <v>5</v>
      </c>
      <c r="AQ914" s="210">
        <v>5</v>
      </c>
      <c r="AR914" s="210">
        <v>5</v>
      </c>
      <c r="AS914" s="210">
        <v>5</v>
      </c>
      <c r="AT914" s="210">
        <v>5</v>
      </c>
      <c r="AU914" s="210">
        <v>5</v>
      </c>
      <c r="AV914" s="210">
        <v>5</v>
      </c>
      <c r="AW914" s="210">
        <v>5</v>
      </c>
      <c r="AX914" s="210">
        <v>5</v>
      </c>
      <c r="AY914" s="210">
        <v>5</v>
      </c>
      <c r="AZ914" s="210">
        <v>5</v>
      </c>
      <c r="BA914" s="210">
        <v>5</v>
      </c>
      <c r="BB914" s="210">
        <v>5</v>
      </c>
      <c r="BC914" s="210">
        <v>5</v>
      </c>
      <c r="BD914" s="210">
        <v>5</v>
      </c>
      <c r="BE914" s="210">
        <v>5</v>
      </c>
      <c r="BF914" s="210">
        <v>5</v>
      </c>
      <c r="BG914" s="210">
        <v>5</v>
      </c>
      <c r="BH914" s="210">
        <v>5</v>
      </c>
      <c r="BI914" s="210">
        <v>5</v>
      </c>
      <c r="BJ914" s="210">
        <v>5</v>
      </c>
      <c r="BK914" s="210">
        <v>5</v>
      </c>
      <c r="BL914" s="210">
        <v>5</v>
      </c>
      <c r="BM914" s="210">
        <v>5</v>
      </c>
      <c r="BN914" s="210">
        <v>5</v>
      </c>
      <c r="BO914" s="210">
        <v>5</v>
      </c>
      <c r="BP914" s="210">
        <v>5</v>
      </c>
      <c r="BQ914" s="210">
        <v>5</v>
      </c>
      <c r="BR914" s="210">
        <v>5</v>
      </c>
      <c r="BS914" s="210">
        <v>5</v>
      </c>
      <c r="BT914" s="210">
        <v>5</v>
      </c>
      <c r="BU914" s="210"/>
      <c r="BV914" s="210"/>
      <c r="BW914" s="210"/>
      <c r="BX914" s="210"/>
      <c r="BY914" s="210"/>
      <c r="BZ914" s="210"/>
      <c r="CA914" s="210"/>
      <c r="CB914" s="210"/>
      <c r="CC914" s="210"/>
      <c r="CD914" s="210"/>
      <c r="CE914" s="210"/>
      <c r="CF914" s="210"/>
      <c r="CG914" s="210"/>
      <c r="CH914" s="210"/>
      <c r="CI914" s="210"/>
      <c r="CJ914" s="210"/>
      <c r="CK914" s="210"/>
      <c r="CL914" s="210"/>
      <c r="CM914" s="210"/>
      <c r="CN914" s="210"/>
      <c r="CO914" s="210"/>
      <c r="CP914" s="210"/>
      <c r="CQ914" s="210"/>
      <c r="CR914" s="210"/>
      <c r="CS914" s="144"/>
      <c r="CT914" s="144"/>
    </row>
    <row r="915" spans="1:98" ht="15">
      <c r="A915" s="208" t="s">
        <v>8334</v>
      </c>
      <c r="B915" s="285" t="s">
        <v>2091</v>
      </c>
      <c r="C915" s="209" t="s">
        <v>2092</v>
      </c>
      <c r="D915" s="259"/>
      <c r="E915" s="209" t="s">
        <v>6221</v>
      </c>
      <c r="F915" s="209" t="s">
        <v>38</v>
      </c>
      <c r="G915" s="216" t="s">
        <v>35</v>
      </c>
      <c r="H915" s="209" t="s">
        <v>8271</v>
      </c>
      <c r="I915" s="2"/>
      <c r="J915" s="210"/>
      <c r="K915" s="210"/>
      <c r="L915" s="210"/>
      <c r="M915" s="210"/>
      <c r="N915" s="210"/>
      <c r="O915" s="210"/>
      <c r="P915" s="210"/>
      <c r="Q915" s="210"/>
      <c r="R915" s="210">
        <v>3</v>
      </c>
      <c r="S915" s="210">
        <v>3</v>
      </c>
      <c r="T915" s="210">
        <v>3</v>
      </c>
      <c r="U915" s="210">
        <v>3</v>
      </c>
      <c r="V915" s="210">
        <v>3</v>
      </c>
      <c r="W915" s="210">
        <v>3</v>
      </c>
      <c r="X915" s="210">
        <v>3</v>
      </c>
      <c r="Y915" s="210">
        <v>3</v>
      </c>
      <c r="Z915" s="210">
        <v>3</v>
      </c>
      <c r="AA915" s="210">
        <v>3</v>
      </c>
      <c r="AB915" s="210">
        <v>3</v>
      </c>
      <c r="AC915" s="210">
        <v>3</v>
      </c>
      <c r="AD915" s="210">
        <v>3</v>
      </c>
      <c r="AE915" s="210">
        <v>3</v>
      </c>
      <c r="AF915" s="210">
        <v>3</v>
      </c>
      <c r="AG915" s="210">
        <v>3</v>
      </c>
      <c r="AH915" s="210">
        <v>3</v>
      </c>
      <c r="AI915" s="210">
        <v>3</v>
      </c>
      <c r="AJ915" s="210">
        <v>3</v>
      </c>
      <c r="AK915" s="210">
        <v>3</v>
      </c>
      <c r="AL915" s="210">
        <v>3</v>
      </c>
      <c r="AM915" s="210">
        <v>3</v>
      </c>
      <c r="AN915" s="210">
        <v>3</v>
      </c>
      <c r="AO915" s="210">
        <v>3</v>
      </c>
      <c r="AP915" s="210">
        <v>3</v>
      </c>
      <c r="AQ915" s="210">
        <v>3</v>
      </c>
      <c r="AR915" s="210">
        <v>3</v>
      </c>
      <c r="AS915" s="210">
        <v>3</v>
      </c>
      <c r="AT915" s="210">
        <v>3</v>
      </c>
      <c r="AU915" s="210">
        <v>3</v>
      </c>
      <c r="AV915" s="210">
        <v>3</v>
      </c>
      <c r="AW915" s="210">
        <v>3</v>
      </c>
      <c r="AX915" s="210">
        <v>3</v>
      </c>
      <c r="AY915" s="210">
        <v>3</v>
      </c>
      <c r="AZ915" s="210">
        <v>3</v>
      </c>
      <c r="BA915" s="210">
        <v>3</v>
      </c>
      <c r="BB915" s="210">
        <v>3</v>
      </c>
      <c r="BC915" s="210">
        <v>3</v>
      </c>
      <c r="BD915" s="210">
        <v>3</v>
      </c>
      <c r="BE915" s="210">
        <v>3</v>
      </c>
      <c r="BF915" s="210">
        <v>3</v>
      </c>
      <c r="BG915" s="210">
        <v>3</v>
      </c>
      <c r="BH915" s="210">
        <v>3</v>
      </c>
      <c r="BI915" s="210">
        <v>3</v>
      </c>
      <c r="BJ915" s="210">
        <v>3</v>
      </c>
      <c r="BK915" s="210">
        <v>3</v>
      </c>
      <c r="BL915" s="210">
        <v>3</v>
      </c>
      <c r="BM915" s="210">
        <v>3</v>
      </c>
      <c r="BN915" s="210">
        <v>3</v>
      </c>
      <c r="BO915" s="210">
        <v>3</v>
      </c>
      <c r="BP915" s="210">
        <v>3</v>
      </c>
      <c r="BQ915" s="210">
        <v>3</v>
      </c>
      <c r="BR915" s="210">
        <v>3</v>
      </c>
      <c r="BS915" s="210">
        <v>3</v>
      </c>
      <c r="BT915" s="210">
        <v>3</v>
      </c>
      <c r="BU915" s="210"/>
      <c r="BV915" s="210"/>
      <c r="BW915" s="210"/>
      <c r="BX915" s="210"/>
      <c r="BY915" s="210"/>
      <c r="BZ915" s="210"/>
      <c r="CA915" s="210"/>
      <c r="CB915" s="210"/>
      <c r="CC915" s="210"/>
      <c r="CD915" s="210"/>
      <c r="CE915" s="210"/>
      <c r="CF915" s="210"/>
      <c r="CG915" s="210"/>
      <c r="CH915" s="210"/>
      <c r="CI915" s="210"/>
      <c r="CJ915" s="210"/>
      <c r="CK915" s="210"/>
      <c r="CL915" s="210"/>
      <c r="CM915" s="210"/>
      <c r="CN915" s="210"/>
      <c r="CO915" s="210"/>
      <c r="CP915" s="210"/>
      <c r="CQ915" s="210"/>
      <c r="CR915" s="210"/>
      <c r="CS915" s="144"/>
      <c r="CT915" s="144"/>
    </row>
    <row r="916" spans="1:98" ht="15">
      <c r="A916" s="208" t="s">
        <v>8334</v>
      </c>
      <c r="B916" s="285" t="s">
        <v>2093</v>
      </c>
      <c r="C916" s="209" t="s">
        <v>2094</v>
      </c>
      <c r="D916" s="259"/>
      <c r="E916" s="209" t="s">
        <v>6221</v>
      </c>
      <c r="F916" s="209" t="s">
        <v>38</v>
      </c>
      <c r="G916" s="216" t="s">
        <v>35</v>
      </c>
      <c r="H916" s="209" t="s">
        <v>8271</v>
      </c>
      <c r="I916" s="2"/>
      <c r="J916" s="210"/>
      <c r="K916" s="210"/>
      <c r="L916" s="210"/>
      <c r="M916" s="210"/>
      <c r="N916" s="210"/>
      <c r="O916" s="210"/>
      <c r="P916" s="210"/>
      <c r="Q916" s="210"/>
      <c r="R916" s="210">
        <v>2</v>
      </c>
      <c r="S916" s="210">
        <v>2</v>
      </c>
      <c r="T916" s="210">
        <v>2</v>
      </c>
      <c r="U916" s="210">
        <v>2</v>
      </c>
      <c r="V916" s="210">
        <v>2</v>
      </c>
      <c r="W916" s="210">
        <v>2</v>
      </c>
      <c r="X916" s="210">
        <v>2</v>
      </c>
      <c r="Y916" s="210">
        <v>2</v>
      </c>
      <c r="Z916" s="210">
        <v>2</v>
      </c>
      <c r="AA916" s="210">
        <v>2</v>
      </c>
      <c r="AB916" s="210">
        <v>2</v>
      </c>
      <c r="AC916" s="210">
        <v>2</v>
      </c>
      <c r="AD916" s="210">
        <v>2</v>
      </c>
      <c r="AE916" s="210">
        <v>2</v>
      </c>
      <c r="AF916" s="210">
        <v>2</v>
      </c>
      <c r="AG916" s="210">
        <v>2</v>
      </c>
      <c r="AH916" s="210">
        <v>2</v>
      </c>
      <c r="AI916" s="210">
        <v>2</v>
      </c>
      <c r="AJ916" s="210">
        <v>2</v>
      </c>
      <c r="AK916" s="210">
        <v>2</v>
      </c>
      <c r="AL916" s="210">
        <v>2</v>
      </c>
      <c r="AM916" s="210">
        <v>2</v>
      </c>
      <c r="AN916" s="210">
        <v>2</v>
      </c>
      <c r="AO916" s="210">
        <v>2</v>
      </c>
      <c r="AP916" s="210">
        <v>2</v>
      </c>
      <c r="AQ916" s="210">
        <v>2</v>
      </c>
      <c r="AR916" s="210">
        <v>2</v>
      </c>
      <c r="AS916" s="210">
        <v>2</v>
      </c>
      <c r="AT916" s="210">
        <v>2</v>
      </c>
      <c r="AU916" s="210">
        <v>2</v>
      </c>
      <c r="AV916" s="210">
        <v>2</v>
      </c>
      <c r="AW916" s="210">
        <v>2</v>
      </c>
      <c r="AX916" s="210">
        <v>2</v>
      </c>
      <c r="AY916" s="210">
        <v>2</v>
      </c>
      <c r="AZ916" s="210">
        <v>2</v>
      </c>
      <c r="BA916" s="210">
        <v>2</v>
      </c>
      <c r="BB916" s="210">
        <v>2</v>
      </c>
      <c r="BC916" s="210">
        <v>2</v>
      </c>
      <c r="BD916" s="210">
        <v>2</v>
      </c>
      <c r="BE916" s="210">
        <v>2</v>
      </c>
      <c r="BF916" s="210">
        <v>2</v>
      </c>
      <c r="BG916" s="210">
        <v>2</v>
      </c>
      <c r="BH916" s="210">
        <v>2</v>
      </c>
      <c r="BI916" s="210">
        <v>2</v>
      </c>
      <c r="BJ916" s="210">
        <v>2</v>
      </c>
      <c r="BK916" s="210">
        <v>2</v>
      </c>
      <c r="BL916" s="210">
        <v>2</v>
      </c>
      <c r="BM916" s="210">
        <v>2</v>
      </c>
      <c r="BN916" s="210">
        <v>2</v>
      </c>
      <c r="BO916" s="210">
        <v>2</v>
      </c>
      <c r="BP916" s="210">
        <v>2</v>
      </c>
      <c r="BQ916" s="210">
        <v>2</v>
      </c>
      <c r="BR916" s="210">
        <v>2</v>
      </c>
      <c r="BS916" s="210">
        <v>2</v>
      </c>
      <c r="BT916" s="210">
        <v>2</v>
      </c>
      <c r="BU916" s="210"/>
      <c r="BV916" s="210"/>
      <c r="BW916" s="210"/>
      <c r="BX916" s="210"/>
      <c r="BY916" s="210"/>
      <c r="BZ916" s="210"/>
      <c r="CA916" s="210"/>
      <c r="CB916" s="210"/>
      <c r="CC916" s="210"/>
      <c r="CD916" s="210"/>
      <c r="CE916" s="210"/>
      <c r="CF916" s="210"/>
      <c r="CG916" s="210"/>
      <c r="CH916" s="210"/>
      <c r="CI916" s="210"/>
      <c r="CJ916" s="210"/>
      <c r="CK916" s="210"/>
      <c r="CL916" s="210"/>
      <c r="CM916" s="210"/>
      <c r="CN916" s="210"/>
      <c r="CO916" s="210"/>
      <c r="CP916" s="210"/>
      <c r="CQ916" s="210"/>
      <c r="CR916" s="210"/>
      <c r="CS916" s="144"/>
      <c r="CT916" s="144"/>
    </row>
    <row r="917" spans="1:98" ht="15">
      <c r="A917" s="208" t="s">
        <v>8334</v>
      </c>
      <c r="B917" s="285" t="s">
        <v>2109</v>
      </c>
      <c r="C917" s="209" t="s">
        <v>2110</v>
      </c>
      <c r="D917" s="259"/>
      <c r="E917" s="209" t="s">
        <v>6221</v>
      </c>
      <c r="F917" s="209" t="s">
        <v>38</v>
      </c>
      <c r="G917" s="216" t="s">
        <v>35</v>
      </c>
      <c r="H917" s="209" t="s">
        <v>8271</v>
      </c>
      <c r="I917" s="2"/>
      <c r="J917" s="210"/>
      <c r="K917" s="210"/>
      <c r="L917" s="210"/>
      <c r="M917" s="210"/>
      <c r="N917" s="210"/>
      <c r="O917" s="210"/>
      <c r="P917" s="210"/>
      <c r="Q917" s="210"/>
      <c r="R917" s="210">
        <v>6</v>
      </c>
      <c r="S917" s="210">
        <v>6</v>
      </c>
      <c r="T917" s="210">
        <v>6</v>
      </c>
      <c r="U917" s="210">
        <v>6</v>
      </c>
      <c r="V917" s="210">
        <v>6</v>
      </c>
      <c r="W917" s="210">
        <v>6</v>
      </c>
      <c r="X917" s="210">
        <v>6</v>
      </c>
      <c r="Y917" s="210">
        <v>6</v>
      </c>
      <c r="Z917" s="210">
        <v>6</v>
      </c>
      <c r="AA917" s="210">
        <v>6</v>
      </c>
      <c r="AB917" s="210">
        <v>6</v>
      </c>
      <c r="AC917" s="210">
        <v>6</v>
      </c>
      <c r="AD917" s="210">
        <v>6</v>
      </c>
      <c r="AE917" s="210">
        <v>6</v>
      </c>
      <c r="AF917" s="210">
        <v>6</v>
      </c>
      <c r="AG917" s="210">
        <v>6</v>
      </c>
      <c r="AH917" s="210">
        <v>6</v>
      </c>
      <c r="AI917" s="210">
        <v>6</v>
      </c>
      <c r="AJ917" s="210">
        <v>6</v>
      </c>
      <c r="AK917" s="210">
        <v>6</v>
      </c>
      <c r="AL917" s="210">
        <v>6</v>
      </c>
      <c r="AM917" s="210">
        <v>6</v>
      </c>
      <c r="AN917" s="210">
        <v>6</v>
      </c>
      <c r="AO917" s="210">
        <v>6</v>
      </c>
      <c r="AP917" s="210">
        <v>6</v>
      </c>
      <c r="AQ917" s="210">
        <v>6</v>
      </c>
      <c r="AR917" s="210">
        <v>6</v>
      </c>
      <c r="AS917" s="210">
        <v>6</v>
      </c>
      <c r="AT917" s="210">
        <v>6</v>
      </c>
      <c r="AU917" s="210">
        <v>6</v>
      </c>
      <c r="AV917" s="210">
        <v>6</v>
      </c>
      <c r="AW917" s="210">
        <v>6</v>
      </c>
      <c r="AX917" s="210">
        <v>6</v>
      </c>
      <c r="AY917" s="210">
        <v>6</v>
      </c>
      <c r="AZ917" s="210">
        <v>6</v>
      </c>
      <c r="BA917" s="210">
        <v>6</v>
      </c>
      <c r="BB917" s="210">
        <v>6</v>
      </c>
      <c r="BC917" s="210">
        <v>6</v>
      </c>
      <c r="BD917" s="210">
        <v>6</v>
      </c>
      <c r="BE917" s="210">
        <v>6</v>
      </c>
      <c r="BF917" s="210">
        <v>6</v>
      </c>
      <c r="BG917" s="210">
        <v>6</v>
      </c>
      <c r="BH917" s="210">
        <v>6</v>
      </c>
      <c r="BI917" s="210">
        <v>6</v>
      </c>
      <c r="BJ917" s="210">
        <v>6</v>
      </c>
      <c r="BK917" s="210">
        <v>6</v>
      </c>
      <c r="BL917" s="210">
        <v>6</v>
      </c>
      <c r="BM917" s="210">
        <v>6</v>
      </c>
      <c r="BN917" s="210">
        <v>6</v>
      </c>
      <c r="BO917" s="210">
        <v>6</v>
      </c>
      <c r="BP917" s="210">
        <v>6</v>
      </c>
      <c r="BQ917" s="210">
        <v>6</v>
      </c>
      <c r="BR917" s="210">
        <v>6</v>
      </c>
      <c r="BS917" s="210">
        <v>6</v>
      </c>
      <c r="BT917" s="210">
        <v>6</v>
      </c>
      <c r="BU917" s="210"/>
      <c r="BV917" s="210"/>
      <c r="BW917" s="210"/>
      <c r="BX917" s="210"/>
      <c r="BY917" s="210"/>
      <c r="BZ917" s="210"/>
      <c r="CA917" s="210"/>
      <c r="CB917" s="210"/>
      <c r="CC917" s="210"/>
      <c r="CD917" s="210"/>
      <c r="CE917" s="210"/>
      <c r="CF917" s="210"/>
      <c r="CG917" s="210"/>
      <c r="CH917" s="210"/>
      <c r="CI917" s="210"/>
      <c r="CJ917" s="210"/>
      <c r="CK917" s="210"/>
      <c r="CL917" s="210"/>
      <c r="CM917" s="210"/>
      <c r="CN917" s="210"/>
      <c r="CO917" s="210"/>
      <c r="CP917" s="210"/>
      <c r="CQ917" s="210"/>
      <c r="CR917" s="210"/>
      <c r="CS917" s="144"/>
      <c r="CT917" s="144"/>
    </row>
    <row r="918" spans="1:98" ht="15">
      <c r="A918" s="208" t="s">
        <v>8334</v>
      </c>
      <c r="B918" s="285" t="s">
        <v>2113</v>
      </c>
      <c r="C918" s="209" t="s">
        <v>2114</v>
      </c>
      <c r="D918" s="259"/>
      <c r="E918" s="209" t="s">
        <v>6221</v>
      </c>
      <c r="F918" s="209" t="s">
        <v>38</v>
      </c>
      <c r="G918" s="216" t="s">
        <v>35</v>
      </c>
      <c r="H918" s="209" t="s">
        <v>8271</v>
      </c>
      <c r="I918" s="2"/>
      <c r="J918" s="210"/>
      <c r="K918" s="210"/>
      <c r="L918" s="210"/>
      <c r="M918" s="210"/>
      <c r="N918" s="210"/>
      <c r="O918" s="210"/>
      <c r="P918" s="210"/>
      <c r="Q918" s="210"/>
      <c r="R918" s="210">
        <v>3</v>
      </c>
      <c r="S918" s="210">
        <v>3</v>
      </c>
      <c r="T918" s="210">
        <v>3</v>
      </c>
      <c r="U918" s="210">
        <v>3</v>
      </c>
      <c r="V918" s="210">
        <v>3</v>
      </c>
      <c r="W918" s="210">
        <v>3</v>
      </c>
      <c r="X918" s="210">
        <v>3</v>
      </c>
      <c r="Y918" s="210">
        <v>3</v>
      </c>
      <c r="Z918" s="210">
        <v>3</v>
      </c>
      <c r="AA918" s="210">
        <v>3</v>
      </c>
      <c r="AB918" s="210">
        <v>3</v>
      </c>
      <c r="AC918" s="210">
        <v>3</v>
      </c>
      <c r="AD918" s="210">
        <v>3</v>
      </c>
      <c r="AE918" s="210">
        <v>3</v>
      </c>
      <c r="AF918" s="210">
        <v>3</v>
      </c>
      <c r="AG918" s="210">
        <v>3</v>
      </c>
      <c r="AH918" s="210">
        <v>3</v>
      </c>
      <c r="AI918" s="210">
        <v>3</v>
      </c>
      <c r="AJ918" s="210">
        <v>3</v>
      </c>
      <c r="AK918" s="210">
        <v>3</v>
      </c>
      <c r="AL918" s="210">
        <v>3</v>
      </c>
      <c r="AM918" s="210">
        <v>3</v>
      </c>
      <c r="AN918" s="210">
        <v>3</v>
      </c>
      <c r="AO918" s="210">
        <v>3</v>
      </c>
      <c r="AP918" s="210">
        <v>3</v>
      </c>
      <c r="AQ918" s="210">
        <v>3</v>
      </c>
      <c r="AR918" s="210">
        <v>3</v>
      </c>
      <c r="AS918" s="210">
        <v>3</v>
      </c>
      <c r="AT918" s="210">
        <v>3</v>
      </c>
      <c r="AU918" s="210">
        <v>3</v>
      </c>
      <c r="AV918" s="210">
        <v>3</v>
      </c>
      <c r="AW918" s="210">
        <v>3</v>
      </c>
      <c r="AX918" s="210">
        <v>3</v>
      </c>
      <c r="AY918" s="210">
        <v>3</v>
      </c>
      <c r="AZ918" s="210">
        <v>3</v>
      </c>
      <c r="BA918" s="210">
        <v>3</v>
      </c>
      <c r="BB918" s="210">
        <v>3</v>
      </c>
      <c r="BC918" s="210">
        <v>3</v>
      </c>
      <c r="BD918" s="210">
        <v>3</v>
      </c>
      <c r="BE918" s="210">
        <v>3</v>
      </c>
      <c r="BF918" s="210">
        <v>3</v>
      </c>
      <c r="BG918" s="210">
        <v>3</v>
      </c>
      <c r="BH918" s="210">
        <v>3</v>
      </c>
      <c r="BI918" s="210">
        <v>3</v>
      </c>
      <c r="BJ918" s="210">
        <v>3</v>
      </c>
      <c r="BK918" s="210">
        <v>3</v>
      </c>
      <c r="BL918" s="210">
        <v>3</v>
      </c>
      <c r="BM918" s="210">
        <v>3</v>
      </c>
      <c r="BN918" s="210">
        <v>3</v>
      </c>
      <c r="BO918" s="210">
        <v>3</v>
      </c>
      <c r="BP918" s="210">
        <v>3</v>
      </c>
      <c r="BQ918" s="210">
        <v>3</v>
      </c>
      <c r="BR918" s="210">
        <v>3</v>
      </c>
      <c r="BS918" s="210">
        <v>3</v>
      </c>
      <c r="BT918" s="210">
        <v>3</v>
      </c>
      <c r="BU918" s="210"/>
      <c r="BV918" s="210"/>
      <c r="BW918" s="210"/>
      <c r="BX918" s="210"/>
      <c r="BY918" s="210"/>
      <c r="BZ918" s="210"/>
      <c r="CA918" s="210"/>
      <c r="CB918" s="210"/>
      <c r="CC918" s="210"/>
      <c r="CD918" s="210"/>
      <c r="CE918" s="210"/>
      <c r="CF918" s="210"/>
      <c r="CG918" s="210"/>
      <c r="CH918" s="210"/>
      <c r="CI918" s="210"/>
      <c r="CJ918" s="210"/>
      <c r="CK918" s="210"/>
      <c r="CL918" s="210"/>
      <c r="CM918" s="210"/>
      <c r="CN918" s="210"/>
      <c r="CO918" s="210"/>
      <c r="CP918" s="210"/>
      <c r="CQ918" s="210"/>
      <c r="CR918" s="210"/>
      <c r="CS918" s="144"/>
      <c r="CT918" s="144"/>
    </row>
    <row r="919" spans="1:98" ht="15">
      <c r="A919" s="208" t="s">
        <v>8334</v>
      </c>
      <c r="B919" s="285" t="s">
        <v>2117</v>
      </c>
      <c r="C919" s="209" t="s">
        <v>2118</v>
      </c>
      <c r="D919" s="259"/>
      <c r="E919" s="209" t="s">
        <v>6221</v>
      </c>
      <c r="F919" s="209" t="s">
        <v>38</v>
      </c>
      <c r="G919" s="216" t="s">
        <v>35</v>
      </c>
      <c r="H919" s="209" t="s">
        <v>8271</v>
      </c>
      <c r="I919" s="2"/>
      <c r="J919" s="210"/>
      <c r="K919" s="210"/>
      <c r="L919" s="210"/>
      <c r="M919" s="210"/>
      <c r="N919" s="210"/>
      <c r="O919" s="210"/>
      <c r="P919" s="210"/>
      <c r="Q919" s="210"/>
      <c r="R919" s="210">
        <v>6</v>
      </c>
      <c r="S919" s="210">
        <v>6</v>
      </c>
      <c r="T919" s="210">
        <v>6</v>
      </c>
      <c r="U919" s="210">
        <v>6</v>
      </c>
      <c r="V919" s="210">
        <v>6</v>
      </c>
      <c r="W919" s="210">
        <v>6</v>
      </c>
      <c r="X919" s="210">
        <v>6</v>
      </c>
      <c r="Y919" s="210">
        <v>6</v>
      </c>
      <c r="Z919" s="210">
        <v>6</v>
      </c>
      <c r="AA919" s="210">
        <v>6</v>
      </c>
      <c r="AB919" s="210">
        <v>6</v>
      </c>
      <c r="AC919" s="210">
        <v>6</v>
      </c>
      <c r="AD919" s="210">
        <v>6</v>
      </c>
      <c r="AE919" s="210">
        <v>6</v>
      </c>
      <c r="AF919" s="210">
        <v>6</v>
      </c>
      <c r="AG919" s="210">
        <v>6</v>
      </c>
      <c r="AH919" s="210">
        <v>6</v>
      </c>
      <c r="AI919" s="210">
        <v>6</v>
      </c>
      <c r="AJ919" s="210">
        <v>6</v>
      </c>
      <c r="AK919" s="210">
        <v>6</v>
      </c>
      <c r="AL919" s="210">
        <v>6</v>
      </c>
      <c r="AM919" s="210">
        <v>6</v>
      </c>
      <c r="AN919" s="210">
        <v>6</v>
      </c>
      <c r="AO919" s="210">
        <v>6</v>
      </c>
      <c r="AP919" s="210">
        <v>6</v>
      </c>
      <c r="AQ919" s="210">
        <v>6</v>
      </c>
      <c r="AR919" s="210">
        <v>6</v>
      </c>
      <c r="AS919" s="210">
        <v>6</v>
      </c>
      <c r="AT919" s="210">
        <v>6</v>
      </c>
      <c r="AU919" s="210">
        <v>6</v>
      </c>
      <c r="AV919" s="210">
        <v>6</v>
      </c>
      <c r="AW919" s="210">
        <v>6</v>
      </c>
      <c r="AX919" s="210">
        <v>6</v>
      </c>
      <c r="AY919" s="210">
        <v>6</v>
      </c>
      <c r="AZ919" s="210">
        <v>6</v>
      </c>
      <c r="BA919" s="210">
        <v>6</v>
      </c>
      <c r="BB919" s="210">
        <v>6</v>
      </c>
      <c r="BC919" s="210">
        <v>6</v>
      </c>
      <c r="BD919" s="210">
        <v>6</v>
      </c>
      <c r="BE919" s="210">
        <v>6</v>
      </c>
      <c r="BF919" s="210">
        <v>6</v>
      </c>
      <c r="BG919" s="210">
        <v>6</v>
      </c>
      <c r="BH919" s="210">
        <v>6</v>
      </c>
      <c r="BI919" s="210">
        <v>6</v>
      </c>
      <c r="BJ919" s="210">
        <v>6</v>
      </c>
      <c r="BK919" s="210">
        <v>6</v>
      </c>
      <c r="BL919" s="210">
        <v>6</v>
      </c>
      <c r="BM919" s="210">
        <v>6</v>
      </c>
      <c r="BN919" s="210">
        <v>6</v>
      </c>
      <c r="BO919" s="210">
        <v>6</v>
      </c>
      <c r="BP919" s="210">
        <v>6</v>
      </c>
      <c r="BQ919" s="210">
        <v>6</v>
      </c>
      <c r="BR919" s="210">
        <v>6</v>
      </c>
      <c r="BS919" s="210">
        <v>6</v>
      </c>
      <c r="BT919" s="210">
        <v>6</v>
      </c>
      <c r="BU919" s="210"/>
      <c r="BV919" s="210"/>
      <c r="BW919" s="210"/>
      <c r="BX919" s="210"/>
      <c r="BY919" s="210"/>
      <c r="BZ919" s="210"/>
      <c r="CA919" s="210"/>
      <c r="CB919" s="210"/>
      <c r="CC919" s="210"/>
      <c r="CD919" s="210"/>
      <c r="CE919" s="210"/>
      <c r="CF919" s="210"/>
      <c r="CG919" s="210"/>
      <c r="CH919" s="210"/>
      <c r="CI919" s="210"/>
      <c r="CJ919" s="210"/>
      <c r="CK919" s="210"/>
      <c r="CL919" s="210"/>
      <c r="CM919" s="210"/>
      <c r="CN919" s="210"/>
      <c r="CO919" s="210"/>
      <c r="CP919" s="210"/>
      <c r="CQ919" s="210"/>
      <c r="CR919" s="210"/>
      <c r="CS919" s="144"/>
      <c r="CT919" s="144"/>
    </row>
    <row r="920" spans="1:98" ht="15">
      <c r="A920" s="208" t="s">
        <v>8334</v>
      </c>
      <c r="B920" s="285" t="s">
        <v>2121</v>
      </c>
      <c r="C920" s="209" t="s">
        <v>2122</v>
      </c>
      <c r="D920" s="259"/>
      <c r="E920" s="209" t="s">
        <v>6221</v>
      </c>
      <c r="F920" s="209" t="s">
        <v>38</v>
      </c>
      <c r="G920" s="216" t="s">
        <v>35</v>
      </c>
      <c r="H920" s="209" t="s">
        <v>8271</v>
      </c>
      <c r="I920" s="2"/>
      <c r="J920" s="210"/>
      <c r="K920" s="210"/>
      <c r="L920" s="210"/>
      <c r="M920" s="210"/>
      <c r="N920" s="210"/>
      <c r="O920" s="210"/>
      <c r="P920" s="210"/>
      <c r="Q920" s="210"/>
      <c r="R920" s="210">
        <v>10</v>
      </c>
      <c r="S920" s="210">
        <v>10</v>
      </c>
      <c r="T920" s="210">
        <v>10</v>
      </c>
      <c r="U920" s="210">
        <v>10</v>
      </c>
      <c r="V920" s="210">
        <v>10</v>
      </c>
      <c r="W920" s="210">
        <v>10</v>
      </c>
      <c r="X920" s="210">
        <v>10</v>
      </c>
      <c r="Y920" s="210">
        <v>10</v>
      </c>
      <c r="Z920" s="210">
        <v>10</v>
      </c>
      <c r="AA920" s="210">
        <v>10</v>
      </c>
      <c r="AB920" s="210">
        <v>10</v>
      </c>
      <c r="AC920" s="210">
        <v>10</v>
      </c>
      <c r="AD920" s="210">
        <v>10</v>
      </c>
      <c r="AE920" s="210">
        <v>10</v>
      </c>
      <c r="AF920" s="210">
        <v>10</v>
      </c>
      <c r="AG920" s="210">
        <v>10</v>
      </c>
      <c r="AH920" s="210">
        <v>10</v>
      </c>
      <c r="AI920" s="210">
        <v>10</v>
      </c>
      <c r="AJ920" s="210">
        <v>10</v>
      </c>
      <c r="AK920" s="210">
        <v>10</v>
      </c>
      <c r="AL920" s="210">
        <v>10</v>
      </c>
      <c r="AM920" s="210">
        <v>10</v>
      </c>
      <c r="AN920" s="210">
        <v>10</v>
      </c>
      <c r="AO920" s="210">
        <v>10</v>
      </c>
      <c r="AP920" s="210">
        <v>10</v>
      </c>
      <c r="AQ920" s="210">
        <v>10</v>
      </c>
      <c r="AR920" s="210">
        <v>10</v>
      </c>
      <c r="AS920" s="210">
        <v>10</v>
      </c>
      <c r="AT920" s="210">
        <v>10</v>
      </c>
      <c r="AU920" s="210">
        <v>10</v>
      </c>
      <c r="AV920" s="210">
        <v>10</v>
      </c>
      <c r="AW920" s="210">
        <v>10</v>
      </c>
      <c r="AX920" s="210">
        <v>10</v>
      </c>
      <c r="AY920" s="210">
        <v>10</v>
      </c>
      <c r="AZ920" s="210">
        <v>10</v>
      </c>
      <c r="BA920" s="210">
        <v>10</v>
      </c>
      <c r="BB920" s="210">
        <v>10</v>
      </c>
      <c r="BC920" s="210">
        <v>10</v>
      </c>
      <c r="BD920" s="210">
        <v>10</v>
      </c>
      <c r="BE920" s="210">
        <v>10</v>
      </c>
      <c r="BF920" s="210">
        <v>10</v>
      </c>
      <c r="BG920" s="210">
        <v>10</v>
      </c>
      <c r="BH920" s="210">
        <v>10</v>
      </c>
      <c r="BI920" s="210">
        <v>10</v>
      </c>
      <c r="BJ920" s="210">
        <v>10</v>
      </c>
      <c r="BK920" s="210">
        <v>10</v>
      </c>
      <c r="BL920" s="210">
        <v>10</v>
      </c>
      <c r="BM920" s="210">
        <v>10</v>
      </c>
      <c r="BN920" s="210">
        <v>10</v>
      </c>
      <c r="BO920" s="210">
        <v>10</v>
      </c>
      <c r="BP920" s="210">
        <v>10</v>
      </c>
      <c r="BQ920" s="210">
        <v>10</v>
      </c>
      <c r="BR920" s="210">
        <v>10</v>
      </c>
      <c r="BS920" s="210">
        <v>10</v>
      </c>
      <c r="BT920" s="210">
        <v>10</v>
      </c>
      <c r="BU920" s="210"/>
      <c r="BV920" s="210"/>
      <c r="BW920" s="210"/>
      <c r="BX920" s="210"/>
      <c r="BY920" s="210"/>
      <c r="BZ920" s="210"/>
      <c r="CA920" s="210"/>
      <c r="CB920" s="210"/>
      <c r="CC920" s="210"/>
      <c r="CD920" s="210"/>
      <c r="CE920" s="210"/>
      <c r="CF920" s="210"/>
      <c r="CG920" s="210"/>
      <c r="CH920" s="210"/>
      <c r="CI920" s="210"/>
      <c r="CJ920" s="210"/>
      <c r="CK920" s="210"/>
      <c r="CL920" s="210"/>
      <c r="CM920" s="210"/>
      <c r="CN920" s="210"/>
      <c r="CO920" s="210"/>
      <c r="CP920" s="210"/>
      <c r="CQ920" s="210"/>
      <c r="CR920" s="210"/>
      <c r="CS920" s="144"/>
      <c r="CT920" s="144"/>
    </row>
    <row r="921" spans="1:98" ht="15">
      <c r="A921" s="208" t="s">
        <v>8334</v>
      </c>
      <c r="B921" s="285" t="s">
        <v>2123</v>
      </c>
      <c r="C921" s="209" t="s">
        <v>2124</v>
      </c>
      <c r="D921" s="259"/>
      <c r="E921" s="209" t="s">
        <v>6221</v>
      </c>
      <c r="F921" s="209" t="s">
        <v>38</v>
      </c>
      <c r="G921" s="216" t="s">
        <v>35</v>
      </c>
      <c r="H921" s="209" t="s">
        <v>8271</v>
      </c>
      <c r="I921" s="2"/>
      <c r="J921" s="210"/>
      <c r="K921" s="210"/>
      <c r="L921" s="210"/>
      <c r="M921" s="210"/>
      <c r="N921" s="210"/>
      <c r="O921" s="210"/>
      <c r="P921" s="210"/>
      <c r="Q921" s="210"/>
      <c r="R921" s="210">
        <v>20</v>
      </c>
      <c r="S921" s="210">
        <v>20</v>
      </c>
      <c r="T921" s="210">
        <v>20</v>
      </c>
      <c r="U921" s="210">
        <v>20</v>
      </c>
      <c r="V921" s="210">
        <v>20</v>
      </c>
      <c r="W921" s="210">
        <v>20</v>
      </c>
      <c r="X921" s="210">
        <v>20</v>
      </c>
      <c r="Y921" s="210">
        <v>20</v>
      </c>
      <c r="Z921" s="210">
        <v>20</v>
      </c>
      <c r="AA921" s="210">
        <v>20</v>
      </c>
      <c r="AB921" s="210">
        <v>20</v>
      </c>
      <c r="AC921" s="210">
        <v>20</v>
      </c>
      <c r="AD921" s="210">
        <v>20</v>
      </c>
      <c r="AE921" s="210">
        <v>20</v>
      </c>
      <c r="AF921" s="210">
        <v>20</v>
      </c>
      <c r="AG921" s="210">
        <v>20</v>
      </c>
      <c r="AH921" s="210">
        <v>20</v>
      </c>
      <c r="AI921" s="210">
        <v>20</v>
      </c>
      <c r="AJ921" s="210">
        <v>20</v>
      </c>
      <c r="AK921" s="210">
        <v>20</v>
      </c>
      <c r="AL921" s="210">
        <v>20</v>
      </c>
      <c r="AM921" s="210">
        <v>20</v>
      </c>
      <c r="AN921" s="210">
        <v>20</v>
      </c>
      <c r="AO921" s="210">
        <v>20</v>
      </c>
      <c r="AP921" s="210">
        <v>20</v>
      </c>
      <c r="AQ921" s="210">
        <v>20</v>
      </c>
      <c r="AR921" s="210">
        <v>20</v>
      </c>
      <c r="AS921" s="210">
        <v>20</v>
      </c>
      <c r="AT921" s="210">
        <v>20</v>
      </c>
      <c r="AU921" s="210">
        <v>20</v>
      </c>
      <c r="AV921" s="210">
        <v>20</v>
      </c>
      <c r="AW921" s="210">
        <v>20</v>
      </c>
      <c r="AX921" s="210">
        <v>20</v>
      </c>
      <c r="AY921" s="210">
        <v>20</v>
      </c>
      <c r="AZ921" s="210">
        <v>20</v>
      </c>
      <c r="BA921" s="210">
        <v>20</v>
      </c>
      <c r="BB921" s="210">
        <v>20</v>
      </c>
      <c r="BC921" s="210">
        <v>20</v>
      </c>
      <c r="BD921" s="210">
        <v>20</v>
      </c>
      <c r="BE921" s="210">
        <v>20</v>
      </c>
      <c r="BF921" s="210">
        <v>20</v>
      </c>
      <c r="BG921" s="210">
        <v>20</v>
      </c>
      <c r="BH921" s="210">
        <v>20</v>
      </c>
      <c r="BI921" s="210">
        <v>20</v>
      </c>
      <c r="BJ921" s="210">
        <v>20</v>
      </c>
      <c r="BK921" s="210">
        <v>20</v>
      </c>
      <c r="BL921" s="210">
        <v>20</v>
      </c>
      <c r="BM921" s="210">
        <v>20</v>
      </c>
      <c r="BN921" s="210">
        <v>20</v>
      </c>
      <c r="BO921" s="210">
        <v>20</v>
      </c>
      <c r="BP921" s="210">
        <v>20</v>
      </c>
      <c r="BQ921" s="210">
        <v>20</v>
      </c>
      <c r="BR921" s="210">
        <v>20</v>
      </c>
      <c r="BS921" s="210">
        <v>20</v>
      </c>
      <c r="BT921" s="210">
        <v>20</v>
      </c>
      <c r="BU921" s="210"/>
      <c r="BV921" s="210"/>
      <c r="BW921" s="210"/>
      <c r="BX921" s="210"/>
      <c r="BY921" s="210"/>
      <c r="BZ921" s="210"/>
      <c r="CA921" s="210"/>
      <c r="CB921" s="210"/>
      <c r="CC921" s="210"/>
      <c r="CD921" s="210"/>
      <c r="CE921" s="210"/>
      <c r="CF921" s="210"/>
      <c r="CG921" s="210"/>
      <c r="CH921" s="210"/>
      <c r="CI921" s="210"/>
      <c r="CJ921" s="210"/>
      <c r="CK921" s="210"/>
      <c r="CL921" s="210"/>
      <c r="CM921" s="210"/>
      <c r="CN921" s="210"/>
      <c r="CO921" s="210"/>
      <c r="CP921" s="210"/>
      <c r="CQ921" s="210"/>
      <c r="CR921" s="210"/>
      <c r="CS921" s="144"/>
      <c r="CT921" s="144"/>
    </row>
    <row r="922" spans="1:98" ht="15">
      <c r="A922" s="208" t="s">
        <v>8334</v>
      </c>
      <c r="B922" s="285" t="s">
        <v>2125</v>
      </c>
      <c r="C922" s="209" t="s">
        <v>2126</v>
      </c>
      <c r="D922" s="259"/>
      <c r="E922" s="209" t="s">
        <v>6221</v>
      </c>
      <c r="F922" s="209" t="s">
        <v>38</v>
      </c>
      <c r="G922" s="216" t="s">
        <v>35</v>
      </c>
      <c r="H922" s="209" t="s">
        <v>8271</v>
      </c>
      <c r="I922" s="2"/>
      <c r="J922" s="210"/>
      <c r="K922" s="210"/>
      <c r="L922" s="210"/>
      <c r="M922" s="210"/>
      <c r="N922" s="210"/>
      <c r="O922" s="210"/>
      <c r="P922" s="210"/>
      <c r="Q922" s="210"/>
      <c r="R922" s="210">
        <v>4</v>
      </c>
      <c r="S922" s="210">
        <v>4</v>
      </c>
      <c r="T922" s="210">
        <v>4</v>
      </c>
      <c r="U922" s="210">
        <v>4</v>
      </c>
      <c r="V922" s="210">
        <v>4</v>
      </c>
      <c r="W922" s="210">
        <v>4</v>
      </c>
      <c r="X922" s="210">
        <v>4</v>
      </c>
      <c r="Y922" s="210">
        <v>4</v>
      </c>
      <c r="Z922" s="210">
        <v>4</v>
      </c>
      <c r="AA922" s="210">
        <v>4</v>
      </c>
      <c r="AB922" s="210">
        <v>4</v>
      </c>
      <c r="AC922" s="210">
        <v>4</v>
      </c>
      <c r="AD922" s="210">
        <v>4</v>
      </c>
      <c r="AE922" s="210">
        <v>4</v>
      </c>
      <c r="AF922" s="210">
        <v>4</v>
      </c>
      <c r="AG922" s="210">
        <v>4</v>
      </c>
      <c r="AH922" s="210">
        <v>4</v>
      </c>
      <c r="AI922" s="210">
        <v>4</v>
      </c>
      <c r="AJ922" s="210">
        <v>4</v>
      </c>
      <c r="AK922" s="210">
        <v>4</v>
      </c>
      <c r="AL922" s="210">
        <v>4</v>
      </c>
      <c r="AM922" s="210">
        <v>4</v>
      </c>
      <c r="AN922" s="210">
        <v>4</v>
      </c>
      <c r="AO922" s="210">
        <v>4</v>
      </c>
      <c r="AP922" s="210">
        <v>4</v>
      </c>
      <c r="AQ922" s="210">
        <v>4</v>
      </c>
      <c r="AR922" s="210">
        <v>4</v>
      </c>
      <c r="AS922" s="210">
        <v>4</v>
      </c>
      <c r="AT922" s="210">
        <v>4</v>
      </c>
      <c r="AU922" s="210">
        <v>4</v>
      </c>
      <c r="AV922" s="210">
        <v>4</v>
      </c>
      <c r="AW922" s="210">
        <v>4</v>
      </c>
      <c r="AX922" s="210">
        <v>4</v>
      </c>
      <c r="AY922" s="210">
        <v>4</v>
      </c>
      <c r="AZ922" s="210">
        <v>4</v>
      </c>
      <c r="BA922" s="210">
        <v>4</v>
      </c>
      <c r="BB922" s="210">
        <v>4</v>
      </c>
      <c r="BC922" s="210">
        <v>4</v>
      </c>
      <c r="BD922" s="210">
        <v>4</v>
      </c>
      <c r="BE922" s="210">
        <v>4</v>
      </c>
      <c r="BF922" s="210">
        <v>4</v>
      </c>
      <c r="BG922" s="210">
        <v>4</v>
      </c>
      <c r="BH922" s="210">
        <v>4</v>
      </c>
      <c r="BI922" s="210">
        <v>4</v>
      </c>
      <c r="BJ922" s="210">
        <v>4</v>
      </c>
      <c r="BK922" s="210">
        <v>4</v>
      </c>
      <c r="BL922" s="210">
        <v>4</v>
      </c>
      <c r="BM922" s="210">
        <v>4</v>
      </c>
      <c r="BN922" s="210">
        <v>4</v>
      </c>
      <c r="BO922" s="210">
        <v>4</v>
      </c>
      <c r="BP922" s="210">
        <v>4</v>
      </c>
      <c r="BQ922" s="210">
        <v>4</v>
      </c>
      <c r="BR922" s="210">
        <v>4</v>
      </c>
      <c r="BS922" s="210">
        <v>4</v>
      </c>
      <c r="BT922" s="210">
        <v>4</v>
      </c>
      <c r="BU922" s="210"/>
      <c r="BV922" s="210"/>
      <c r="BW922" s="210"/>
      <c r="BX922" s="210"/>
      <c r="BY922" s="210"/>
      <c r="BZ922" s="210"/>
      <c r="CA922" s="210"/>
      <c r="CB922" s="210"/>
      <c r="CC922" s="210"/>
      <c r="CD922" s="210"/>
      <c r="CE922" s="210"/>
      <c r="CF922" s="210"/>
      <c r="CG922" s="210"/>
      <c r="CH922" s="210"/>
      <c r="CI922" s="210"/>
      <c r="CJ922" s="210"/>
      <c r="CK922" s="210"/>
      <c r="CL922" s="210"/>
      <c r="CM922" s="210"/>
      <c r="CN922" s="210"/>
      <c r="CO922" s="210"/>
      <c r="CP922" s="210"/>
      <c r="CQ922" s="210"/>
      <c r="CR922" s="210"/>
      <c r="CS922" s="144"/>
      <c r="CT922" s="144"/>
    </row>
    <row r="923" spans="1:98" ht="15">
      <c r="A923" s="208" t="s">
        <v>8334</v>
      </c>
      <c r="B923" s="285" t="s">
        <v>2127</v>
      </c>
      <c r="C923" s="209" t="s">
        <v>2128</v>
      </c>
      <c r="D923" s="259"/>
      <c r="E923" s="209" t="s">
        <v>6221</v>
      </c>
      <c r="F923" s="209" t="s">
        <v>38</v>
      </c>
      <c r="G923" s="216" t="s">
        <v>35</v>
      </c>
      <c r="H923" s="209" t="s">
        <v>8271</v>
      </c>
      <c r="I923" s="2"/>
      <c r="J923" s="210"/>
      <c r="K923" s="210"/>
      <c r="L923" s="210"/>
      <c r="M923" s="210"/>
      <c r="N923" s="210"/>
      <c r="O923" s="210"/>
      <c r="P923" s="210"/>
      <c r="Q923" s="210"/>
      <c r="R923" s="210">
        <v>30</v>
      </c>
      <c r="S923" s="210">
        <v>30</v>
      </c>
      <c r="T923" s="210">
        <v>30</v>
      </c>
      <c r="U923" s="210">
        <v>30</v>
      </c>
      <c r="V923" s="210">
        <v>30</v>
      </c>
      <c r="W923" s="210">
        <v>30</v>
      </c>
      <c r="X923" s="210">
        <v>30</v>
      </c>
      <c r="Y923" s="210">
        <v>30</v>
      </c>
      <c r="Z923" s="210">
        <v>30</v>
      </c>
      <c r="AA923" s="210">
        <v>30</v>
      </c>
      <c r="AB923" s="210">
        <v>30</v>
      </c>
      <c r="AC923" s="210">
        <v>30</v>
      </c>
      <c r="AD923" s="210">
        <v>30</v>
      </c>
      <c r="AE923" s="210">
        <v>30</v>
      </c>
      <c r="AF923" s="210">
        <v>30</v>
      </c>
      <c r="AG923" s="210">
        <v>30</v>
      </c>
      <c r="AH923" s="210">
        <v>30</v>
      </c>
      <c r="AI923" s="210">
        <v>30</v>
      </c>
      <c r="AJ923" s="210">
        <v>30</v>
      </c>
      <c r="AK923" s="210">
        <v>30</v>
      </c>
      <c r="AL923" s="210">
        <v>30</v>
      </c>
      <c r="AM923" s="210">
        <v>30</v>
      </c>
      <c r="AN923" s="210">
        <v>30</v>
      </c>
      <c r="AO923" s="210">
        <v>30</v>
      </c>
      <c r="AP923" s="210">
        <v>30</v>
      </c>
      <c r="AQ923" s="210">
        <v>30</v>
      </c>
      <c r="AR923" s="210">
        <v>30</v>
      </c>
      <c r="AS923" s="210">
        <v>30</v>
      </c>
      <c r="AT923" s="210">
        <v>30</v>
      </c>
      <c r="AU923" s="210">
        <v>30</v>
      </c>
      <c r="AV923" s="210">
        <v>30</v>
      </c>
      <c r="AW923" s="210">
        <v>30</v>
      </c>
      <c r="AX923" s="210">
        <v>30</v>
      </c>
      <c r="AY923" s="210">
        <v>30</v>
      </c>
      <c r="AZ923" s="210">
        <v>30</v>
      </c>
      <c r="BA923" s="210">
        <v>30</v>
      </c>
      <c r="BB923" s="210">
        <v>30</v>
      </c>
      <c r="BC923" s="210">
        <v>30</v>
      </c>
      <c r="BD923" s="210">
        <v>30</v>
      </c>
      <c r="BE923" s="210">
        <v>30</v>
      </c>
      <c r="BF923" s="210">
        <v>30</v>
      </c>
      <c r="BG923" s="210">
        <v>30</v>
      </c>
      <c r="BH923" s="210">
        <v>30</v>
      </c>
      <c r="BI923" s="210">
        <v>30</v>
      </c>
      <c r="BJ923" s="210">
        <v>30</v>
      </c>
      <c r="BK923" s="210">
        <v>30</v>
      </c>
      <c r="BL923" s="210">
        <v>30</v>
      </c>
      <c r="BM923" s="210">
        <v>30</v>
      </c>
      <c r="BN923" s="210">
        <v>30</v>
      </c>
      <c r="BO923" s="210">
        <v>30</v>
      </c>
      <c r="BP923" s="210">
        <v>30</v>
      </c>
      <c r="BQ923" s="210">
        <v>30</v>
      </c>
      <c r="BR923" s="210">
        <v>30</v>
      </c>
      <c r="BS923" s="210">
        <v>30</v>
      </c>
      <c r="BT923" s="210">
        <v>30</v>
      </c>
      <c r="BU923" s="210"/>
      <c r="BV923" s="210"/>
      <c r="BW923" s="210"/>
      <c r="BX923" s="210"/>
      <c r="BY923" s="210"/>
      <c r="BZ923" s="210"/>
      <c r="CA923" s="210"/>
      <c r="CB923" s="210"/>
      <c r="CC923" s="210"/>
      <c r="CD923" s="210"/>
      <c r="CE923" s="210"/>
      <c r="CF923" s="210"/>
      <c r="CG923" s="210"/>
      <c r="CH923" s="210"/>
      <c r="CI923" s="210"/>
      <c r="CJ923" s="210"/>
      <c r="CK923" s="210"/>
      <c r="CL923" s="210"/>
      <c r="CM923" s="210"/>
      <c r="CN923" s="210"/>
      <c r="CO923" s="210"/>
      <c r="CP923" s="210"/>
      <c r="CQ923" s="210"/>
      <c r="CR923" s="210"/>
      <c r="CS923" s="144"/>
      <c r="CT923" s="144"/>
    </row>
    <row r="924" spans="1:98" ht="15">
      <c r="A924" s="208" t="s">
        <v>8334</v>
      </c>
      <c r="B924" s="285" t="s">
        <v>2131</v>
      </c>
      <c r="C924" s="209" t="s">
        <v>2132</v>
      </c>
      <c r="D924" s="259"/>
      <c r="E924" s="209" t="s">
        <v>6221</v>
      </c>
      <c r="F924" s="209" t="s">
        <v>38</v>
      </c>
      <c r="G924" s="216" t="s">
        <v>35</v>
      </c>
      <c r="H924" s="209" t="s">
        <v>8271</v>
      </c>
      <c r="I924" s="2"/>
      <c r="J924" s="210"/>
      <c r="K924" s="210"/>
      <c r="L924" s="210"/>
      <c r="M924" s="210"/>
      <c r="N924" s="210"/>
      <c r="O924" s="210"/>
      <c r="P924" s="210"/>
      <c r="Q924" s="210"/>
      <c r="R924" s="210">
        <v>6</v>
      </c>
      <c r="S924" s="210">
        <v>6</v>
      </c>
      <c r="T924" s="210">
        <v>6</v>
      </c>
      <c r="U924" s="210">
        <v>6</v>
      </c>
      <c r="V924" s="210">
        <v>6</v>
      </c>
      <c r="W924" s="210">
        <v>6</v>
      </c>
      <c r="X924" s="210">
        <v>6</v>
      </c>
      <c r="Y924" s="210">
        <v>6</v>
      </c>
      <c r="Z924" s="210">
        <v>6</v>
      </c>
      <c r="AA924" s="210">
        <v>6</v>
      </c>
      <c r="AB924" s="210">
        <v>6</v>
      </c>
      <c r="AC924" s="210">
        <v>6</v>
      </c>
      <c r="AD924" s="210">
        <v>6</v>
      </c>
      <c r="AE924" s="210">
        <v>6</v>
      </c>
      <c r="AF924" s="210">
        <v>6</v>
      </c>
      <c r="AG924" s="210">
        <v>6</v>
      </c>
      <c r="AH924" s="210">
        <v>6</v>
      </c>
      <c r="AI924" s="210">
        <v>6</v>
      </c>
      <c r="AJ924" s="210">
        <v>6</v>
      </c>
      <c r="AK924" s="210">
        <v>6</v>
      </c>
      <c r="AL924" s="210">
        <v>6</v>
      </c>
      <c r="AM924" s="210">
        <v>6</v>
      </c>
      <c r="AN924" s="210">
        <v>6</v>
      </c>
      <c r="AO924" s="210">
        <v>6</v>
      </c>
      <c r="AP924" s="210">
        <v>6</v>
      </c>
      <c r="AQ924" s="210">
        <v>6</v>
      </c>
      <c r="AR924" s="210">
        <v>6</v>
      </c>
      <c r="AS924" s="210">
        <v>6</v>
      </c>
      <c r="AT924" s="210">
        <v>6</v>
      </c>
      <c r="AU924" s="210">
        <v>6</v>
      </c>
      <c r="AV924" s="210">
        <v>6</v>
      </c>
      <c r="AW924" s="210">
        <v>6</v>
      </c>
      <c r="AX924" s="210">
        <v>6</v>
      </c>
      <c r="AY924" s="210">
        <v>6</v>
      </c>
      <c r="AZ924" s="210">
        <v>6</v>
      </c>
      <c r="BA924" s="210">
        <v>6</v>
      </c>
      <c r="BB924" s="210">
        <v>6</v>
      </c>
      <c r="BC924" s="210">
        <v>6</v>
      </c>
      <c r="BD924" s="210">
        <v>6</v>
      </c>
      <c r="BE924" s="210">
        <v>6</v>
      </c>
      <c r="BF924" s="210">
        <v>6</v>
      </c>
      <c r="BG924" s="210">
        <v>6</v>
      </c>
      <c r="BH924" s="210">
        <v>6</v>
      </c>
      <c r="BI924" s="210">
        <v>6</v>
      </c>
      <c r="BJ924" s="210">
        <v>6</v>
      </c>
      <c r="BK924" s="210">
        <v>6</v>
      </c>
      <c r="BL924" s="210">
        <v>6</v>
      </c>
      <c r="BM924" s="210">
        <v>6</v>
      </c>
      <c r="BN924" s="210">
        <v>6</v>
      </c>
      <c r="BO924" s="210">
        <v>6</v>
      </c>
      <c r="BP924" s="210">
        <v>6</v>
      </c>
      <c r="BQ924" s="210">
        <v>6</v>
      </c>
      <c r="BR924" s="210">
        <v>6</v>
      </c>
      <c r="BS924" s="210">
        <v>6</v>
      </c>
      <c r="BT924" s="210">
        <v>6</v>
      </c>
      <c r="BU924" s="210"/>
      <c r="BV924" s="210"/>
      <c r="BW924" s="210"/>
      <c r="BX924" s="210"/>
      <c r="BY924" s="210"/>
      <c r="BZ924" s="210"/>
      <c r="CA924" s="210"/>
      <c r="CB924" s="210"/>
      <c r="CC924" s="210"/>
      <c r="CD924" s="210"/>
      <c r="CE924" s="210"/>
      <c r="CF924" s="210"/>
      <c r="CG924" s="210"/>
      <c r="CH924" s="210"/>
      <c r="CI924" s="210"/>
      <c r="CJ924" s="210"/>
      <c r="CK924" s="210"/>
      <c r="CL924" s="210"/>
      <c r="CM924" s="210"/>
      <c r="CN924" s="210"/>
      <c r="CO924" s="210"/>
      <c r="CP924" s="210"/>
      <c r="CQ924" s="210"/>
      <c r="CR924" s="210"/>
      <c r="CS924" s="144"/>
      <c r="CT924" s="144"/>
    </row>
    <row r="925" spans="1:98" ht="15">
      <c r="A925" s="208" t="s">
        <v>8334</v>
      </c>
      <c r="B925" s="285" t="s">
        <v>2133</v>
      </c>
      <c r="C925" s="209" t="s">
        <v>2134</v>
      </c>
      <c r="D925" s="259"/>
      <c r="E925" s="209" t="s">
        <v>6221</v>
      </c>
      <c r="F925" s="209" t="s">
        <v>38</v>
      </c>
      <c r="G925" s="216" t="s">
        <v>35</v>
      </c>
      <c r="H925" s="209" t="s">
        <v>8271</v>
      </c>
      <c r="I925" s="2"/>
      <c r="J925" s="210"/>
      <c r="K925" s="210"/>
      <c r="L925" s="210"/>
      <c r="M925" s="210"/>
      <c r="N925" s="210"/>
      <c r="O925" s="210"/>
      <c r="P925" s="210"/>
      <c r="Q925" s="210"/>
      <c r="R925" s="210">
        <v>25</v>
      </c>
      <c r="S925" s="210">
        <v>25</v>
      </c>
      <c r="T925" s="210">
        <v>25</v>
      </c>
      <c r="U925" s="210">
        <v>25</v>
      </c>
      <c r="V925" s="210">
        <v>25</v>
      </c>
      <c r="W925" s="210">
        <v>25</v>
      </c>
      <c r="X925" s="210">
        <v>25</v>
      </c>
      <c r="Y925" s="210">
        <v>25</v>
      </c>
      <c r="Z925" s="210">
        <v>25</v>
      </c>
      <c r="AA925" s="210">
        <v>25</v>
      </c>
      <c r="AB925" s="210">
        <v>25</v>
      </c>
      <c r="AC925" s="210">
        <v>25</v>
      </c>
      <c r="AD925" s="210">
        <v>25</v>
      </c>
      <c r="AE925" s="210">
        <v>25</v>
      </c>
      <c r="AF925" s="210">
        <v>25</v>
      </c>
      <c r="AG925" s="210">
        <v>25</v>
      </c>
      <c r="AH925" s="210">
        <v>25</v>
      </c>
      <c r="AI925" s="210">
        <v>25</v>
      </c>
      <c r="AJ925" s="210">
        <v>25</v>
      </c>
      <c r="AK925" s="210">
        <v>25</v>
      </c>
      <c r="AL925" s="210">
        <v>25</v>
      </c>
      <c r="AM925" s="210">
        <v>25</v>
      </c>
      <c r="AN925" s="210">
        <v>25</v>
      </c>
      <c r="AO925" s="210">
        <v>25</v>
      </c>
      <c r="AP925" s="210">
        <v>25</v>
      </c>
      <c r="AQ925" s="210">
        <v>25</v>
      </c>
      <c r="AR925" s="210">
        <v>25</v>
      </c>
      <c r="AS925" s="210">
        <v>25</v>
      </c>
      <c r="AT925" s="210">
        <v>25</v>
      </c>
      <c r="AU925" s="210">
        <v>25</v>
      </c>
      <c r="AV925" s="210">
        <v>25</v>
      </c>
      <c r="AW925" s="210">
        <v>25</v>
      </c>
      <c r="AX925" s="210">
        <v>25</v>
      </c>
      <c r="AY925" s="210">
        <v>25</v>
      </c>
      <c r="AZ925" s="210">
        <v>25</v>
      </c>
      <c r="BA925" s="210">
        <v>25</v>
      </c>
      <c r="BB925" s="210">
        <v>25</v>
      </c>
      <c r="BC925" s="210">
        <v>25</v>
      </c>
      <c r="BD925" s="210">
        <v>25</v>
      </c>
      <c r="BE925" s="210">
        <v>25</v>
      </c>
      <c r="BF925" s="210">
        <v>25</v>
      </c>
      <c r="BG925" s="210">
        <v>25</v>
      </c>
      <c r="BH925" s="210">
        <v>25</v>
      </c>
      <c r="BI925" s="210">
        <v>25</v>
      </c>
      <c r="BJ925" s="210">
        <v>25</v>
      </c>
      <c r="BK925" s="210">
        <v>25</v>
      </c>
      <c r="BL925" s="210">
        <v>25</v>
      </c>
      <c r="BM925" s="210">
        <v>25</v>
      </c>
      <c r="BN925" s="210">
        <v>25</v>
      </c>
      <c r="BO925" s="210">
        <v>25</v>
      </c>
      <c r="BP925" s="210">
        <v>25</v>
      </c>
      <c r="BQ925" s="210">
        <v>25</v>
      </c>
      <c r="BR925" s="210">
        <v>25</v>
      </c>
      <c r="BS925" s="210">
        <v>25</v>
      </c>
      <c r="BT925" s="210">
        <v>25</v>
      </c>
      <c r="BU925" s="210"/>
      <c r="BV925" s="210"/>
      <c r="BW925" s="210"/>
      <c r="BX925" s="210"/>
      <c r="BY925" s="210"/>
      <c r="BZ925" s="210"/>
      <c r="CA925" s="210"/>
      <c r="CB925" s="210"/>
      <c r="CC925" s="210"/>
      <c r="CD925" s="210"/>
      <c r="CE925" s="210"/>
      <c r="CF925" s="210"/>
      <c r="CG925" s="210"/>
      <c r="CH925" s="210"/>
      <c r="CI925" s="210"/>
      <c r="CJ925" s="210"/>
      <c r="CK925" s="210"/>
      <c r="CL925" s="210"/>
      <c r="CM925" s="210"/>
      <c r="CN925" s="210"/>
      <c r="CO925" s="210"/>
      <c r="CP925" s="210"/>
      <c r="CQ925" s="210"/>
      <c r="CR925" s="210"/>
      <c r="CS925" s="144"/>
      <c r="CT925" s="144"/>
    </row>
    <row r="926" spans="1:98" ht="15">
      <c r="A926" s="208" t="s">
        <v>8334</v>
      </c>
      <c r="B926" s="285" t="s">
        <v>2137</v>
      </c>
      <c r="C926" s="209" t="s">
        <v>2138</v>
      </c>
      <c r="D926" s="259"/>
      <c r="E926" s="209" t="s">
        <v>6221</v>
      </c>
      <c r="F926" s="209" t="s">
        <v>38</v>
      </c>
      <c r="G926" s="216" t="s">
        <v>35</v>
      </c>
      <c r="H926" s="209" t="s">
        <v>8271</v>
      </c>
      <c r="I926" s="2"/>
      <c r="J926" s="210"/>
      <c r="K926" s="210"/>
      <c r="L926" s="210"/>
      <c r="M926" s="210"/>
      <c r="N926" s="210"/>
      <c r="O926" s="210"/>
      <c r="P926" s="210"/>
      <c r="Q926" s="210"/>
      <c r="R926" s="210">
        <v>3</v>
      </c>
      <c r="S926" s="210">
        <v>3</v>
      </c>
      <c r="T926" s="210">
        <v>3</v>
      </c>
      <c r="U926" s="210">
        <v>3</v>
      </c>
      <c r="V926" s="210">
        <v>3</v>
      </c>
      <c r="W926" s="210">
        <v>3</v>
      </c>
      <c r="X926" s="210">
        <v>3</v>
      </c>
      <c r="Y926" s="210">
        <v>3</v>
      </c>
      <c r="Z926" s="210">
        <v>3</v>
      </c>
      <c r="AA926" s="210">
        <v>3</v>
      </c>
      <c r="AB926" s="210">
        <v>3</v>
      </c>
      <c r="AC926" s="210">
        <v>3</v>
      </c>
      <c r="AD926" s="210">
        <v>3</v>
      </c>
      <c r="AE926" s="210">
        <v>3</v>
      </c>
      <c r="AF926" s="210">
        <v>3</v>
      </c>
      <c r="AG926" s="210">
        <v>3</v>
      </c>
      <c r="AH926" s="210">
        <v>3</v>
      </c>
      <c r="AI926" s="210">
        <v>3</v>
      </c>
      <c r="AJ926" s="210">
        <v>3</v>
      </c>
      <c r="AK926" s="210">
        <v>3</v>
      </c>
      <c r="AL926" s="210">
        <v>3</v>
      </c>
      <c r="AM926" s="210">
        <v>3</v>
      </c>
      <c r="AN926" s="210">
        <v>3</v>
      </c>
      <c r="AO926" s="210">
        <v>3</v>
      </c>
      <c r="AP926" s="210">
        <v>3</v>
      </c>
      <c r="AQ926" s="210">
        <v>3</v>
      </c>
      <c r="AR926" s="210">
        <v>3</v>
      </c>
      <c r="AS926" s="210">
        <v>3</v>
      </c>
      <c r="AT926" s="210">
        <v>3</v>
      </c>
      <c r="AU926" s="210">
        <v>3</v>
      </c>
      <c r="AV926" s="210">
        <v>3</v>
      </c>
      <c r="AW926" s="210">
        <v>3</v>
      </c>
      <c r="AX926" s="210">
        <v>3</v>
      </c>
      <c r="AY926" s="210">
        <v>3</v>
      </c>
      <c r="AZ926" s="210">
        <v>3</v>
      </c>
      <c r="BA926" s="210">
        <v>3</v>
      </c>
      <c r="BB926" s="210">
        <v>3</v>
      </c>
      <c r="BC926" s="210">
        <v>3</v>
      </c>
      <c r="BD926" s="210">
        <v>3</v>
      </c>
      <c r="BE926" s="210">
        <v>3</v>
      </c>
      <c r="BF926" s="210">
        <v>3</v>
      </c>
      <c r="BG926" s="210">
        <v>3</v>
      </c>
      <c r="BH926" s="210">
        <v>3</v>
      </c>
      <c r="BI926" s="210">
        <v>3</v>
      </c>
      <c r="BJ926" s="210">
        <v>3</v>
      </c>
      <c r="BK926" s="210">
        <v>3</v>
      </c>
      <c r="BL926" s="210">
        <v>3</v>
      </c>
      <c r="BM926" s="210">
        <v>3</v>
      </c>
      <c r="BN926" s="210">
        <v>3</v>
      </c>
      <c r="BO926" s="210">
        <v>3</v>
      </c>
      <c r="BP926" s="210">
        <v>3</v>
      </c>
      <c r="BQ926" s="210">
        <v>3</v>
      </c>
      <c r="BR926" s="210">
        <v>3</v>
      </c>
      <c r="BS926" s="210">
        <v>3</v>
      </c>
      <c r="BT926" s="210">
        <v>3</v>
      </c>
      <c r="BU926" s="210"/>
      <c r="BV926" s="210"/>
      <c r="BW926" s="210"/>
      <c r="BX926" s="210"/>
      <c r="BY926" s="210"/>
      <c r="BZ926" s="210"/>
      <c r="CA926" s="210"/>
      <c r="CB926" s="210"/>
      <c r="CC926" s="210"/>
      <c r="CD926" s="210"/>
      <c r="CE926" s="210"/>
      <c r="CF926" s="210"/>
      <c r="CG926" s="210"/>
      <c r="CH926" s="210"/>
      <c r="CI926" s="210"/>
      <c r="CJ926" s="210"/>
      <c r="CK926" s="210"/>
      <c r="CL926" s="210"/>
      <c r="CM926" s="210"/>
      <c r="CN926" s="210"/>
      <c r="CO926" s="210"/>
      <c r="CP926" s="210"/>
      <c r="CQ926" s="210"/>
      <c r="CR926" s="210"/>
      <c r="CS926" s="144"/>
      <c r="CT926" s="144"/>
    </row>
    <row r="927" spans="1:98" ht="15">
      <c r="A927" s="208" t="s">
        <v>8334</v>
      </c>
      <c r="B927" s="285" t="s">
        <v>2141</v>
      </c>
      <c r="C927" s="209" t="s">
        <v>2142</v>
      </c>
      <c r="D927" s="259"/>
      <c r="E927" s="209" t="s">
        <v>6221</v>
      </c>
      <c r="F927" s="209" t="s">
        <v>38</v>
      </c>
      <c r="G927" s="216" t="s">
        <v>35</v>
      </c>
      <c r="H927" s="209" t="s">
        <v>8271</v>
      </c>
      <c r="I927" s="2"/>
      <c r="J927" s="210"/>
      <c r="K927" s="210"/>
      <c r="L927" s="210"/>
      <c r="M927" s="210"/>
      <c r="N927" s="210"/>
      <c r="O927" s="210"/>
      <c r="P927" s="210"/>
      <c r="Q927" s="210"/>
      <c r="R927" s="210">
        <v>2</v>
      </c>
      <c r="S927" s="210">
        <v>2</v>
      </c>
      <c r="T927" s="210">
        <v>2</v>
      </c>
      <c r="U927" s="210">
        <v>2</v>
      </c>
      <c r="V927" s="210">
        <v>2</v>
      </c>
      <c r="W927" s="210">
        <v>2</v>
      </c>
      <c r="X927" s="210">
        <v>2</v>
      </c>
      <c r="Y927" s="210">
        <v>2</v>
      </c>
      <c r="Z927" s="210">
        <v>2</v>
      </c>
      <c r="AA927" s="210">
        <v>2</v>
      </c>
      <c r="AB927" s="210">
        <v>2</v>
      </c>
      <c r="AC927" s="210">
        <v>2</v>
      </c>
      <c r="AD927" s="210">
        <v>2</v>
      </c>
      <c r="AE927" s="210">
        <v>2</v>
      </c>
      <c r="AF927" s="210">
        <v>2</v>
      </c>
      <c r="AG927" s="210">
        <v>2</v>
      </c>
      <c r="AH927" s="210">
        <v>2</v>
      </c>
      <c r="AI927" s="210">
        <v>2</v>
      </c>
      <c r="AJ927" s="210">
        <v>2</v>
      </c>
      <c r="AK927" s="210">
        <v>2</v>
      </c>
      <c r="AL927" s="210">
        <v>2</v>
      </c>
      <c r="AM927" s="210">
        <v>2</v>
      </c>
      <c r="AN927" s="210">
        <v>2</v>
      </c>
      <c r="AO927" s="210">
        <v>2</v>
      </c>
      <c r="AP927" s="210">
        <v>2</v>
      </c>
      <c r="AQ927" s="210">
        <v>2</v>
      </c>
      <c r="AR927" s="210">
        <v>2</v>
      </c>
      <c r="AS927" s="210">
        <v>2</v>
      </c>
      <c r="AT927" s="210">
        <v>2</v>
      </c>
      <c r="AU927" s="210">
        <v>2</v>
      </c>
      <c r="AV927" s="210">
        <v>2</v>
      </c>
      <c r="AW927" s="210">
        <v>2</v>
      </c>
      <c r="AX927" s="210">
        <v>2</v>
      </c>
      <c r="AY927" s="210">
        <v>2</v>
      </c>
      <c r="AZ927" s="210">
        <v>2</v>
      </c>
      <c r="BA927" s="210">
        <v>2</v>
      </c>
      <c r="BB927" s="210">
        <v>2</v>
      </c>
      <c r="BC927" s="210">
        <v>2</v>
      </c>
      <c r="BD927" s="210">
        <v>2</v>
      </c>
      <c r="BE927" s="210">
        <v>2</v>
      </c>
      <c r="BF927" s="210">
        <v>2</v>
      </c>
      <c r="BG927" s="210">
        <v>2</v>
      </c>
      <c r="BH927" s="210">
        <v>2</v>
      </c>
      <c r="BI927" s="210">
        <v>2</v>
      </c>
      <c r="BJ927" s="210">
        <v>2</v>
      </c>
      <c r="BK927" s="210">
        <v>2</v>
      </c>
      <c r="BL927" s="210">
        <v>2</v>
      </c>
      <c r="BM927" s="210">
        <v>2</v>
      </c>
      <c r="BN927" s="210">
        <v>2</v>
      </c>
      <c r="BO927" s="210">
        <v>2</v>
      </c>
      <c r="BP927" s="210">
        <v>2</v>
      </c>
      <c r="BQ927" s="210">
        <v>2</v>
      </c>
      <c r="BR927" s="210">
        <v>2</v>
      </c>
      <c r="BS927" s="210">
        <v>2</v>
      </c>
      <c r="BT927" s="210">
        <v>2</v>
      </c>
      <c r="BU927" s="210"/>
      <c r="BV927" s="210"/>
      <c r="BW927" s="210"/>
      <c r="BX927" s="210"/>
      <c r="BY927" s="210"/>
      <c r="BZ927" s="210"/>
      <c r="CA927" s="210"/>
      <c r="CB927" s="210"/>
      <c r="CC927" s="210"/>
      <c r="CD927" s="210"/>
      <c r="CE927" s="210"/>
      <c r="CF927" s="210"/>
      <c r="CG927" s="210"/>
      <c r="CH927" s="210"/>
      <c r="CI927" s="210"/>
      <c r="CJ927" s="210"/>
      <c r="CK927" s="210"/>
      <c r="CL927" s="210"/>
      <c r="CM927" s="210"/>
      <c r="CN927" s="210"/>
      <c r="CO927" s="210"/>
      <c r="CP927" s="210"/>
      <c r="CQ927" s="210"/>
      <c r="CR927" s="210"/>
      <c r="CS927" s="144"/>
      <c r="CT927" s="144"/>
    </row>
    <row r="928" spans="1:98" ht="15">
      <c r="A928" s="208" t="s">
        <v>8334</v>
      </c>
      <c r="B928" s="285" t="s">
        <v>2145</v>
      </c>
      <c r="C928" s="209" t="s">
        <v>2146</v>
      </c>
      <c r="D928" s="259"/>
      <c r="E928" s="209" t="s">
        <v>6221</v>
      </c>
      <c r="F928" s="209" t="s">
        <v>38</v>
      </c>
      <c r="G928" s="216" t="s">
        <v>35</v>
      </c>
      <c r="H928" s="209" t="s">
        <v>8271</v>
      </c>
      <c r="I928" s="2"/>
      <c r="J928" s="210"/>
      <c r="K928" s="210"/>
      <c r="L928" s="210"/>
      <c r="M928" s="210"/>
      <c r="N928" s="210"/>
      <c r="O928" s="210"/>
      <c r="P928" s="210"/>
      <c r="Q928" s="210"/>
      <c r="R928" s="210">
        <v>2</v>
      </c>
      <c r="S928" s="210">
        <v>2</v>
      </c>
      <c r="T928" s="210">
        <v>2</v>
      </c>
      <c r="U928" s="210">
        <v>2</v>
      </c>
      <c r="V928" s="210">
        <v>2</v>
      </c>
      <c r="W928" s="210">
        <v>2</v>
      </c>
      <c r="X928" s="210">
        <v>2</v>
      </c>
      <c r="Y928" s="210">
        <v>2</v>
      </c>
      <c r="Z928" s="210">
        <v>2</v>
      </c>
      <c r="AA928" s="210">
        <v>2</v>
      </c>
      <c r="AB928" s="210">
        <v>2</v>
      </c>
      <c r="AC928" s="210">
        <v>2</v>
      </c>
      <c r="AD928" s="210">
        <v>2</v>
      </c>
      <c r="AE928" s="210">
        <v>2</v>
      </c>
      <c r="AF928" s="210">
        <v>2</v>
      </c>
      <c r="AG928" s="210">
        <v>2</v>
      </c>
      <c r="AH928" s="210">
        <v>2</v>
      </c>
      <c r="AI928" s="210">
        <v>2</v>
      </c>
      <c r="AJ928" s="210">
        <v>2</v>
      </c>
      <c r="AK928" s="210">
        <v>2</v>
      </c>
      <c r="AL928" s="210">
        <v>2</v>
      </c>
      <c r="AM928" s="210">
        <v>2</v>
      </c>
      <c r="AN928" s="210">
        <v>2</v>
      </c>
      <c r="AO928" s="210">
        <v>2</v>
      </c>
      <c r="AP928" s="210">
        <v>2</v>
      </c>
      <c r="AQ928" s="210">
        <v>2</v>
      </c>
      <c r="AR928" s="210">
        <v>2</v>
      </c>
      <c r="AS928" s="210">
        <v>2</v>
      </c>
      <c r="AT928" s="210">
        <v>2</v>
      </c>
      <c r="AU928" s="210">
        <v>2</v>
      </c>
      <c r="AV928" s="210">
        <v>2</v>
      </c>
      <c r="AW928" s="210">
        <v>2</v>
      </c>
      <c r="AX928" s="210">
        <v>2</v>
      </c>
      <c r="AY928" s="210">
        <v>2</v>
      </c>
      <c r="AZ928" s="210">
        <v>2</v>
      </c>
      <c r="BA928" s="210">
        <v>2</v>
      </c>
      <c r="BB928" s="210">
        <v>2</v>
      </c>
      <c r="BC928" s="210">
        <v>2</v>
      </c>
      <c r="BD928" s="210">
        <v>2</v>
      </c>
      <c r="BE928" s="210">
        <v>2</v>
      </c>
      <c r="BF928" s="210">
        <v>2</v>
      </c>
      <c r="BG928" s="210">
        <v>2</v>
      </c>
      <c r="BH928" s="210">
        <v>2</v>
      </c>
      <c r="BI928" s="210">
        <v>2</v>
      </c>
      <c r="BJ928" s="210">
        <v>2</v>
      </c>
      <c r="BK928" s="210">
        <v>2</v>
      </c>
      <c r="BL928" s="210">
        <v>2</v>
      </c>
      <c r="BM928" s="210">
        <v>2</v>
      </c>
      <c r="BN928" s="210">
        <v>2</v>
      </c>
      <c r="BO928" s="210">
        <v>2</v>
      </c>
      <c r="BP928" s="210">
        <v>2</v>
      </c>
      <c r="BQ928" s="210">
        <v>2</v>
      </c>
      <c r="BR928" s="210">
        <v>2</v>
      </c>
      <c r="BS928" s="210">
        <v>2</v>
      </c>
      <c r="BT928" s="210">
        <v>2</v>
      </c>
      <c r="BU928" s="210"/>
      <c r="BV928" s="210"/>
      <c r="BW928" s="210"/>
      <c r="BX928" s="210"/>
      <c r="BY928" s="210"/>
      <c r="BZ928" s="210"/>
      <c r="CA928" s="210"/>
      <c r="CB928" s="210"/>
      <c r="CC928" s="210"/>
      <c r="CD928" s="210"/>
      <c r="CE928" s="210"/>
      <c r="CF928" s="210"/>
      <c r="CG928" s="210"/>
      <c r="CH928" s="210"/>
      <c r="CI928" s="210"/>
      <c r="CJ928" s="210"/>
      <c r="CK928" s="210"/>
      <c r="CL928" s="210"/>
      <c r="CM928" s="210"/>
      <c r="CN928" s="210"/>
      <c r="CO928" s="210"/>
      <c r="CP928" s="210"/>
      <c r="CQ928" s="210"/>
      <c r="CR928" s="210"/>
      <c r="CS928" s="144"/>
      <c r="CT928" s="144"/>
    </row>
    <row r="929" spans="1:98" ht="15">
      <c r="A929" s="208" t="s">
        <v>8334</v>
      </c>
      <c r="B929" s="285" t="s">
        <v>2149</v>
      </c>
      <c r="C929" s="209" t="s">
        <v>2148</v>
      </c>
      <c r="D929" s="259"/>
      <c r="E929" s="209" t="s">
        <v>6221</v>
      </c>
      <c r="F929" s="209" t="s">
        <v>38</v>
      </c>
      <c r="G929" s="216" t="s">
        <v>35</v>
      </c>
      <c r="H929" s="209" t="s">
        <v>8271</v>
      </c>
      <c r="I929" s="2"/>
      <c r="J929" s="210"/>
      <c r="K929" s="210"/>
      <c r="L929" s="210"/>
      <c r="M929" s="210"/>
      <c r="N929" s="210"/>
      <c r="O929" s="210"/>
      <c r="P929" s="210"/>
      <c r="Q929" s="210"/>
      <c r="R929" s="210">
        <v>3</v>
      </c>
      <c r="S929" s="210">
        <v>3</v>
      </c>
      <c r="T929" s="210">
        <v>3</v>
      </c>
      <c r="U929" s="210">
        <v>3</v>
      </c>
      <c r="V929" s="210">
        <v>3</v>
      </c>
      <c r="W929" s="210">
        <v>3</v>
      </c>
      <c r="X929" s="210">
        <v>3</v>
      </c>
      <c r="Y929" s="210">
        <v>3</v>
      </c>
      <c r="Z929" s="210">
        <v>3</v>
      </c>
      <c r="AA929" s="210">
        <v>3</v>
      </c>
      <c r="AB929" s="210">
        <v>3</v>
      </c>
      <c r="AC929" s="210">
        <v>3</v>
      </c>
      <c r="AD929" s="210">
        <v>3</v>
      </c>
      <c r="AE929" s="210">
        <v>3</v>
      </c>
      <c r="AF929" s="210">
        <v>3</v>
      </c>
      <c r="AG929" s="210">
        <v>3</v>
      </c>
      <c r="AH929" s="210">
        <v>3</v>
      </c>
      <c r="AI929" s="210">
        <v>3</v>
      </c>
      <c r="AJ929" s="210">
        <v>3</v>
      </c>
      <c r="AK929" s="210">
        <v>3</v>
      </c>
      <c r="AL929" s="210">
        <v>3</v>
      </c>
      <c r="AM929" s="210">
        <v>3</v>
      </c>
      <c r="AN929" s="210">
        <v>3</v>
      </c>
      <c r="AO929" s="210">
        <v>3</v>
      </c>
      <c r="AP929" s="210">
        <v>3</v>
      </c>
      <c r="AQ929" s="210">
        <v>3</v>
      </c>
      <c r="AR929" s="210">
        <v>3</v>
      </c>
      <c r="AS929" s="210">
        <v>3</v>
      </c>
      <c r="AT929" s="210">
        <v>3</v>
      </c>
      <c r="AU929" s="210">
        <v>3</v>
      </c>
      <c r="AV929" s="210">
        <v>3</v>
      </c>
      <c r="AW929" s="210">
        <v>3</v>
      </c>
      <c r="AX929" s="210">
        <v>3</v>
      </c>
      <c r="AY929" s="210">
        <v>3</v>
      </c>
      <c r="AZ929" s="210">
        <v>3</v>
      </c>
      <c r="BA929" s="210">
        <v>3</v>
      </c>
      <c r="BB929" s="210">
        <v>3</v>
      </c>
      <c r="BC929" s="210">
        <v>3</v>
      </c>
      <c r="BD929" s="210">
        <v>3</v>
      </c>
      <c r="BE929" s="210">
        <v>3</v>
      </c>
      <c r="BF929" s="210">
        <v>3</v>
      </c>
      <c r="BG929" s="210">
        <v>3</v>
      </c>
      <c r="BH929" s="210">
        <v>3</v>
      </c>
      <c r="BI929" s="210">
        <v>3</v>
      </c>
      <c r="BJ929" s="210">
        <v>3</v>
      </c>
      <c r="BK929" s="210">
        <v>3</v>
      </c>
      <c r="BL929" s="210">
        <v>3</v>
      </c>
      <c r="BM929" s="210">
        <v>3</v>
      </c>
      <c r="BN929" s="210">
        <v>3</v>
      </c>
      <c r="BO929" s="210">
        <v>3</v>
      </c>
      <c r="BP929" s="210">
        <v>3</v>
      </c>
      <c r="BQ929" s="210">
        <v>3</v>
      </c>
      <c r="BR929" s="210">
        <v>3</v>
      </c>
      <c r="BS929" s="210">
        <v>3</v>
      </c>
      <c r="BT929" s="210">
        <v>3</v>
      </c>
      <c r="BU929" s="210"/>
      <c r="BV929" s="210"/>
      <c r="BW929" s="210"/>
      <c r="BX929" s="210"/>
      <c r="BY929" s="210"/>
      <c r="BZ929" s="210"/>
      <c r="CA929" s="210"/>
      <c r="CB929" s="210"/>
      <c r="CC929" s="210"/>
      <c r="CD929" s="210"/>
      <c r="CE929" s="210"/>
      <c r="CF929" s="210"/>
      <c r="CG929" s="210"/>
      <c r="CH929" s="210"/>
      <c r="CI929" s="210"/>
      <c r="CJ929" s="210"/>
      <c r="CK929" s="210"/>
      <c r="CL929" s="210"/>
      <c r="CM929" s="210"/>
      <c r="CN929" s="210"/>
      <c r="CO929" s="210"/>
      <c r="CP929" s="210"/>
      <c r="CQ929" s="210"/>
      <c r="CR929" s="210"/>
      <c r="CS929" s="144"/>
      <c r="CT929" s="144"/>
    </row>
    <row r="930" spans="1:98" ht="15">
      <c r="A930" s="208" t="s">
        <v>8334</v>
      </c>
      <c r="B930" s="285" t="s">
        <v>2160</v>
      </c>
      <c r="C930" s="209" t="s">
        <v>2161</v>
      </c>
      <c r="D930" s="259"/>
      <c r="E930" s="209" t="s">
        <v>6221</v>
      </c>
      <c r="F930" s="209" t="s">
        <v>38</v>
      </c>
      <c r="G930" s="216" t="s">
        <v>35</v>
      </c>
      <c r="H930" s="209" t="s">
        <v>8271</v>
      </c>
      <c r="I930" s="2"/>
      <c r="J930" s="210"/>
      <c r="K930" s="210"/>
      <c r="L930" s="210"/>
      <c r="M930" s="210"/>
      <c r="N930" s="210"/>
      <c r="O930" s="210"/>
      <c r="P930" s="210"/>
      <c r="Q930" s="210"/>
      <c r="R930" s="210">
        <v>2</v>
      </c>
      <c r="S930" s="210">
        <v>2</v>
      </c>
      <c r="T930" s="210">
        <v>2</v>
      </c>
      <c r="U930" s="210">
        <v>2</v>
      </c>
      <c r="V930" s="210">
        <v>2</v>
      </c>
      <c r="W930" s="210">
        <v>2</v>
      </c>
      <c r="X930" s="210">
        <v>2</v>
      </c>
      <c r="Y930" s="210">
        <v>2</v>
      </c>
      <c r="Z930" s="210">
        <v>2</v>
      </c>
      <c r="AA930" s="210">
        <v>2</v>
      </c>
      <c r="AB930" s="210">
        <v>2</v>
      </c>
      <c r="AC930" s="210">
        <v>2</v>
      </c>
      <c r="AD930" s="210">
        <v>2</v>
      </c>
      <c r="AE930" s="210">
        <v>2</v>
      </c>
      <c r="AF930" s="210">
        <v>2</v>
      </c>
      <c r="AG930" s="210">
        <v>2</v>
      </c>
      <c r="AH930" s="210">
        <v>2</v>
      </c>
      <c r="AI930" s="210">
        <v>2</v>
      </c>
      <c r="AJ930" s="210">
        <v>2</v>
      </c>
      <c r="AK930" s="210">
        <v>2</v>
      </c>
      <c r="AL930" s="210">
        <v>2</v>
      </c>
      <c r="AM930" s="210">
        <v>2</v>
      </c>
      <c r="AN930" s="210">
        <v>2</v>
      </c>
      <c r="AO930" s="210">
        <v>2</v>
      </c>
      <c r="AP930" s="210">
        <v>2</v>
      </c>
      <c r="AQ930" s="210">
        <v>2</v>
      </c>
      <c r="AR930" s="210">
        <v>2</v>
      </c>
      <c r="AS930" s="210">
        <v>2</v>
      </c>
      <c r="AT930" s="210">
        <v>2</v>
      </c>
      <c r="AU930" s="210">
        <v>2</v>
      </c>
      <c r="AV930" s="210">
        <v>2</v>
      </c>
      <c r="AW930" s="210">
        <v>2</v>
      </c>
      <c r="AX930" s="210">
        <v>2</v>
      </c>
      <c r="AY930" s="210">
        <v>2</v>
      </c>
      <c r="AZ930" s="210">
        <v>2</v>
      </c>
      <c r="BA930" s="210">
        <v>2</v>
      </c>
      <c r="BB930" s="210">
        <v>2</v>
      </c>
      <c r="BC930" s="210">
        <v>2</v>
      </c>
      <c r="BD930" s="210">
        <v>2</v>
      </c>
      <c r="BE930" s="210">
        <v>2</v>
      </c>
      <c r="BF930" s="210">
        <v>2</v>
      </c>
      <c r="BG930" s="210">
        <v>2</v>
      </c>
      <c r="BH930" s="210">
        <v>2</v>
      </c>
      <c r="BI930" s="210">
        <v>2</v>
      </c>
      <c r="BJ930" s="210">
        <v>2</v>
      </c>
      <c r="BK930" s="210">
        <v>2</v>
      </c>
      <c r="BL930" s="210">
        <v>2</v>
      </c>
      <c r="BM930" s="210">
        <v>2</v>
      </c>
      <c r="BN930" s="210">
        <v>2</v>
      </c>
      <c r="BO930" s="210">
        <v>2</v>
      </c>
      <c r="BP930" s="210">
        <v>2</v>
      </c>
      <c r="BQ930" s="210">
        <v>2</v>
      </c>
      <c r="BR930" s="210">
        <v>2</v>
      </c>
      <c r="BS930" s="210">
        <v>2</v>
      </c>
      <c r="BT930" s="210">
        <v>2</v>
      </c>
      <c r="BU930" s="210"/>
      <c r="BV930" s="210"/>
      <c r="BW930" s="210"/>
      <c r="BX930" s="210"/>
      <c r="BY930" s="210"/>
      <c r="BZ930" s="210"/>
      <c r="CA930" s="210"/>
      <c r="CB930" s="210"/>
      <c r="CC930" s="210"/>
      <c r="CD930" s="210"/>
      <c r="CE930" s="210"/>
      <c r="CF930" s="210"/>
      <c r="CG930" s="210"/>
      <c r="CH930" s="210"/>
      <c r="CI930" s="210"/>
      <c r="CJ930" s="210"/>
      <c r="CK930" s="210"/>
      <c r="CL930" s="210"/>
      <c r="CM930" s="210"/>
      <c r="CN930" s="210"/>
      <c r="CO930" s="210"/>
      <c r="CP930" s="210"/>
      <c r="CQ930" s="210"/>
      <c r="CR930" s="210"/>
      <c r="CS930" s="144"/>
      <c r="CT930" s="144"/>
    </row>
    <row r="931" spans="1:98" ht="15">
      <c r="A931" s="208" t="s">
        <v>8334</v>
      </c>
      <c r="B931" s="285" t="s">
        <v>2154</v>
      </c>
      <c r="C931" s="209" t="s">
        <v>2155</v>
      </c>
      <c r="D931" s="259"/>
      <c r="E931" s="209" t="s">
        <v>6225</v>
      </c>
      <c r="F931" s="209" t="s">
        <v>38</v>
      </c>
      <c r="G931" s="216" t="s">
        <v>35</v>
      </c>
      <c r="H931" s="209" t="s">
        <v>8271</v>
      </c>
      <c r="I931" s="2"/>
      <c r="J931" s="210"/>
      <c r="K931" s="210"/>
      <c r="L931" s="210"/>
      <c r="M931" s="210"/>
      <c r="N931" s="210"/>
      <c r="O931" s="210"/>
      <c r="P931" s="210"/>
      <c r="Q931" s="210"/>
      <c r="R931" s="210">
        <v>12</v>
      </c>
      <c r="S931" s="210">
        <v>12</v>
      </c>
      <c r="T931" s="210">
        <v>12</v>
      </c>
      <c r="U931" s="210">
        <v>12</v>
      </c>
      <c r="V931" s="210">
        <v>12</v>
      </c>
      <c r="W931" s="210">
        <v>12</v>
      </c>
      <c r="X931" s="210">
        <v>12</v>
      </c>
      <c r="Y931" s="210">
        <v>12</v>
      </c>
      <c r="Z931" s="210">
        <v>12</v>
      </c>
      <c r="AA931" s="210">
        <v>12</v>
      </c>
      <c r="AB931" s="210">
        <v>12</v>
      </c>
      <c r="AC931" s="210">
        <v>12</v>
      </c>
      <c r="AD931" s="210">
        <v>12</v>
      </c>
      <c r="AE931" s="210">
        <v>12</v>
      </c>
      <c r="AF931" s="210">
        <v>12</v>
      </c>
      <c r="AG931" s="210">
        <v>12</v>
      </c>
      <c r="AH931" s="210">
        <v>12</v>
      </c>
      <c r="AI931" s="210">
        <v>12</v>
      </c>
      <c r="AJ931" s="210">
        <v>12</v>
      </c>
      <c r="AK931" s="210">
        <v>12</v>
      </c>
      <c r="AL931" s="210">
        <v>12</v>
      </c>
      <c r="AM931" s="210">
        <v>12</v>
      </c>
      <c r="AN931" s="210">
        <v>12</v>
      </c>
      <c r="AO931" s="210">
        <v>12</v>
      </c>
      <c r="AP931" s="210">
        <v>12</v>
      </c>
      <c r="AQ931" s="210">
        <v>12</v>
      </c>
      <c r="AR931" s="210">
        <v>12</v>
      </c>
      <c r="AS931" s="210">
        <v>12</v>
      </c>
      <c r="AT931" s="210">
        <v>12</v>
      </c>
      <c r="AU931" s="210">
        <v>12</v>
      </c>
      <c r="AV931" s="210">
        <v>12</v>
      </c>
      <c r="AW931" s="210">
        <v>12</v>
      </c>
      <c r="AX931" s="210">
        <v>12</v>
      </c>
      <c r="AY931" s="210">
        <v>12</v>
      </c>
      <c r="AZ931" s="210">
        <v>12</v>
      </c>
      <c r="BA931" s="210">
        <v>12</v>
      </c>
      <c r="BB931" s="210">
        <v>12</v>
      </c>
      <c r="BC931" s="210">
        <v>12</v>
      </c>
      <c r="BD931" s="210">
        <v>12</v>
      </c>
      <c r="BE931" s="210">
        <v>12</v>
      </c>
      <c r="BF931" s="210">
        <v>12</v>
      </c>
      <c r="BG931" s="210">
        <v>12</v>
      </c>
      <c r="BH931" s="210">
        <v>12</v>
      </c>
      <c r="BI931" s="210">
        <v>12</v>
      </c>
      <c r="BJ931" s="210">
        <v>12</v>
      </c>
      <c r="BK931" s="210">
        <v>12</v>
      </c>
      <c r="BL931" s="210">
        <v>12</v>
      </c>
      <c r="BM931" s="210">
        <v>12</v>
      </c>
      <c r="BN931" s="210">
        <v>12</v>
      </c>
      <c r="BO931" s="210">
        <v>12</v>
      </c>
      <c r="BP931" s="210">
        <v>12</v>
      </c>
      <c r="BQ931" s="210">
        <v>12</v>
      </c>
      <c r="BR931" s="210">
        <v>12</v>
      </c>
      <c r="BS931" s="210">
        <v>12</v>
      </c>
      <c r="BT931" s="210">
        <v>12</v>
      </c>
      <c r="BU931" s="210"/>
      <c r="BV931" s="210"/>
      <c r="BW931" s="210"/>
      <c r="BX931" s="210"/>
      <c r="BY931" s="210"/>
      <c r="BZ931" s="210"/>
      <c r="CA931" s="210"/>
      <c r="CB931" s="210"/>
      <c r="CC931" s="210"/>
      <c r="CD931" s="210"/>
      <c r="CE931" s="210"/>
      <c r="CF931" s="210"/>
      <c r="CG931" s="210"/>
      <c r="CH931" s="210"/>
      <c r="CI931" s="210"/>
      <c r="CJ931" s="210"/>
      <c r="CK931" s="210"/>
      <c r="CL931" s="210"/>
      <c r="CM931" s="210"/>
      <c r="CN931" s="210"/>
      <c r="CO931" s="210"/>
      <c r="CP931" s="210"/>
      <c r="CQ931" s="210"/>
      <c r="CR931" s="210"/>
      <c r="CS931" s="144"/>
      <c r="CT931" s="144"/>
    </row>
    <row r="932" spans="1:98" ht="15">
      <c r="A932" s="208" t="s">
        <v>8334</v>
      </c>
      <c r="B932" s="285" t="s">
        <v>2206</v>
      </c>
      <c r="C932" s="209" t="s">
        <v>2207</v>
      </c>
      <c r="D932" s="259"/>
      <c r="E932" s="209" t="s">
        <v>6101</v>
      </c>
      <c r="F932" s="209" t="s">
        <v>38</v>
      </c>
      <c r="G932" s="216" t="s">
        <v>35</v>
      </c>
      <c r="H932" s="209" t="s">
        <v>8271</v>
      </c>
      <c r="I932" s="2"/>
      <c r="J932" s="210"/>
      <c r="K932" s="210"/>
      <c r="L932" s="210"/>
      <c r="M932" s="210">
        <v>1</v>
      </c>
      <c r="N932" s="210">
        <v>1</v>
      </c>
      <c r="O932" s="210">
        <v>1</v>
      </c>
      <c r="P932" s="210">
        <v>1</v>
      </c>
      <c r="Q932" s="210">
        <v>1</v>
      </c>
      <c r="R932" s="210">
        <v>1</v>
      </c>
      <c r="S932" s="210">
        <v>1</v>
      </c>
      <c r="T932" s="210">
        <v>1</v>
      </c>
      <c r="U932" s="210">
        <v>1</v>
      </c>
      <c r="V932" s="210">
        <v>1</v>
      </c>
      <c r="W932" s="210">
        <v>1</v>
      </c>
      <c r="X932" s="210">
        <v>1</v>
      </c>
      <c r="Y932" s="210">
        <v>1</v>
      </c>
      <c r="Z932" s="210">
        <v>1</v>
      </c>
      <c r="AA932" s="210">
        <v>1</v>
      </c>
      <c r="AB932" s="210">
        <v>1</v>
      </c>
      <c r="AC932" s="210">
        <v>1</v>
      </c>
      <c r="AD932" s="210">
        <v>1</v>
      </c>
      <c r="AE932" s="210">
        <v>1</v>
      </c>
      <c r="AF932" s="210">
        <v>1</v>
      </c>
      <c r="AG932" s="210">
        <v>1</v>
      </c>
      <c r="AH932" s="210">
        <v>1</v>
      </c>
      <c r="AI932" s="210">
        <v>1</v>
      </c>
      <c r="AJ932" s="210">
        <v>1</v>
      </c>
      <c r="AK932" s="210">
        <v>1</v>
      </c>
      <c r="AL932" s="210">
        <v>1</v>
      </c>
      <c r="AM932" s="210">
        <v>1</v>
      </c>
      <c r="AN932" s="210">
        <v>1</v>
      </c>
      <c r="AO932" s="210">
        <v>1</v>
      </c>
      <c r="AP932" s="210">
        <v>1</v>
      </c>
      <c r="AQ932" s="210">
        <v>1</v>
      </c>
      <c r="AR932" s="210">
        <v>1</v>
      </c>
      <c r="AS932" s="210">
        <v>1</v>
      </c>
      <c r="AT932" s="210">
        <v>1</v>
      </c>
      <c r="AU932" s="210">
        <v>1</v>
      </c>
      <c r="AV932" s="210">
        <v>1</v>
      </c>
      <c r="AW932" s="210">
        <v>1</v>
      </c>
      <c r="AX932" s="210">
        <v>1</v>
      </c>
      <c r="AY932" s="210">
        <v>1</v>
      </c>
      <c r="AZ932" s="210">
        <v>1</v>
      </c>
      <c r="BA932" s="210">
        <v>1</v>
      </c>
      <c r="BB932" s="210">
        <v>1</v>
      </c>
      <c r="BC932" s="210">
        <v>1</v>
      </c>
      <c r="BD932" s="210">
        <v>1</v>
      </c>
      <c r="BE932" s="210">
        <v>1</v>
      </c>
      <c r="BF932" s="210">
        <v>1</v>
      </c>
      <c r="BG932" s="210">
        <v>1</v>
      </c>
      <c r="BH932" s="210">
        <v>1</v>
      </c>
      <c r="BI932" s="210">
        <v>1</v>
      </c>
      <c r="BJ932" s="210">
        <v>1</v>
      </c>
      <c r="BK932" s="210">
        <v>1</v>
      </c>
      <c r="BL932" s="210">
        <v>1</v>
      </c>
      <c r="BM932" s="210">
        <v>1</v>
      </c>
      <c r="BN932" s="210">
        <v>1</v>
      </c>
      <c r="BO932" s="210">
        <v>1</v>
      </c>
      <c r="BP932" s="210">
        <v>1</v>
      </c>
      <c r="BQ932" s="210">
        <v>1</v>
      </c>
      <c r="BR932" s="210">
        <v>1</v>
      </c>
      <c r="BS932" s="210">
        <v>1</v>
      </c>
      <c r="BT932" s="210">
        <v>1</v>
      </c>
      <c r="BU932" s="210"/>
      <c r="BV932" s="210"/>
      <c r="BW932" s="210"/>
      <c r="BX932" s="210"/>
      <c r="BY932" s="210"/>
      <c r="BZ932" s="210"/>
      <c r="CA932" s="210"/>
      <c r="CB932" s="210"/>
      <c r="CC932" s="210"/>
      <c r="CD932" s="210"/>
      <c r="CE932" s="210"/>
      <c r="CF932" s="210"/>
      <c r="CG932" s="210"/>
      <c r="CH932" s="210"/>
      <c r="CI932" s="210"/>
      <c r="CJ932" s="210"/>
      <c r="CK932" s="210"/>
      <c r="CL932" s="210"/>
      <c r="CM932" s="210"/>
      <c r="CN932" s="210"/>
      <c r="CO932" s="210"/>
      <c r="CP932" s="210"/>
      <c r="CQ932" s="210"/>
      <c r="CR932" s="210"/>
      <c r="CS932" s="144"/>
      <c r="CT932" s="144"/>
    </row>
    <row r="933" spans="1:98" ht="15">
      <c r="A933" s="208" t="s">
        <v>8334</v>
      </c>
      <c r="B933" s="285" t="s">
        <v>2212</v>
      </c>
      <c r="C933" s="209" t="s">
        <v>2213</v>
      </c>
      <c r="D933" s="259"/>
      <c r="E933" s="209" t="s">
        <v>6101</v>
      </c>
      <c r="F933" s="209" t="s">
        <v>38</v>
      </c>
      <c r="G933" s="216" t="s">
        <v>35</v>
      </c>
      <c r="H933" s="209" t="s">
        <v>8271</v>
      </c>
      <c r="I933" s="2"/>
      <c r="J933" s="210"/>
      <c r="K933" s="210"/>
      <c r="L933" s="210"/>
      <c r="M933" s="210">
        <v>2</v>
      </c>
      <c r="N933" s="210">
        <v>2</v>
      </c>
      <c r="O933" s="210">
        <v>2</v>
      </c>
      <c r="P933" s="210">
        <v>2</v>
      </c>
      <c r="Q933" s="210">
        <v>2</v>
      </c>
      <c r="R933" s="210">
        <v>2</v>
      </c>
      <c r="S933" s="210">
        <v>2</v>
      </c>
      <c r="T933" s="210">
        <v>2</v>
      </c>
      <c r="U933" s="210">
        <v>2</v>
      </c>
      <c r="V933" s="210">
        <v>2</v>
      </c>
      <c r="W933" s="210">
        <v>2</v>
      </c>
      <c r="X933" s="210">
        <v>2</v>
      </c>
      <c r="Y933" s="210">
        <v>2</v>
      </c>
      <c r="Z933" s="210">
        <v>2</v>
      </c>
      <c r="AA933" s="210">
        <v>2</v>
      </c>
      <c r="AB933" s="210">
        <v>2</v>
      </c>
      <c r="AC933" s="210">
        <v>2</v>
      </c>
      <c r="AD933" s="210">
        <v>2</v>
      </c>
      <c r="AE933" s="210">
        <v>2</v>
      </c>
      <c r="AF933" s="210">
        <v>2</v>
      </c>
      <c r="AG933" s="210">
        <v>2</v>
      </c>
      <c r="AH933" s="210">
        <v>2</v>
      </c>
      <c r="AI933" s="210">
        <v>2</v>
      </c>
      <c r="AJ933" s="210">
        <v>2</v>
      </c>
      <c r="AK933" s="210">
        <v>2</v>
      </c>
      <c r="AL933" s="210">
        <v>2</v>
      </c>
      <c r="AM933" s="210">
        <v>2</v>
      </c>
      <c r="AN933" s="210">
        <v>2</v>
      </c>
      <c r="AO933" s="210">
        <v>2</v>
      </c>
      <c r="AP933" s="210">
        <v>2</v>
      </c>
      <c r="AQ933" s="210">
        <v>2</v>
      </c>
      <c r="AR933" s="210">
        <v>2</v>
      </c>
      <c r="AS933" s="210">
        <v>2</v>
      </c>
      <c r="AT933" s="210">
        <v>2</v>
      </c>
      <c r="AU933" s="210">
        <v>2</v>
      </c>
      <c r="AV933" s="210">
        <v>2</v>
      </c>
      <c r="AW933" s="210">
        <v>2</v>
      </c>
      <c r="AX933" s="210">
        <v>2</v>
      </c>
      <c r="AY933" s="210">
        <v>2</v>
      </c>
      <c r="AZ933" s="210">
        <v>2</v>
      </c>
      <c r="BA933" s="210">
        <v>2</v>
      </c>
      <c r="BB933" s="210">
        <v>2</v>
      </c>
      <c r="BC933" s="210">
        <v>2</v>
      </c>
      <c r="BD933" s="210">
        <v>2</v>
      </c>
      <c r="BE933" s="210">
        <v>2</v>
      </c>
      <c r="BF933" s="210">
        <v>2</v>
      </c>
      <c r="BG933" s="210">
        <v>2</v>
      </c>
      <c r="BH933" s="210">
        <v>2</v>
      </c>
      <c r="BI933" s="210">
        <v>2</v>
      </c>
      <c r="BJ933" s="210">
        <v>2</v>
      </c>
      <c r="BK933" s="210">
        <v>2</v>
      </c>
      <c r="BL933" s="210">
        <v>2</v>
      </c>
      <c r="BM933" s="210">
        <v>2</v>
      </c>
      <c r="BN933" s="210">
        <v>2</v>
      </c>
      <c r="BO933" s="210">
        <v>2</v>
      </c>
      <c r="BP933" s="210">
        <v>2</v>
      </c>
      <c r="BQ933" s="210">
        <v>2</v>
      </c>
      <c r="BR933" s="210">
        <v>2</v>
      </c>
      <c r="BS933" s="210">
        <v>2</v>
      </c>
      <c r="BT933" s="210">
        <v>2</v>
      </c>
      <c r="BU933" s="210"/>
      <c r="BV933" s="210"/>
      <c r="BW933" s="210"/>
      <c r="BX933" s="210"/>
      <c r="BY933" s="210"/>
      <c r="BZ933" s="210"/>
      <c r="CA933" s="210"/>
      <c r="CB933" s="210"/>
      <c r="CC933" s="210"/>
      <c r="CD933" s="210"/>
      <c r="CE933" s="210"/>
      <c r="CF933" s="210"/>
      <c r="CG933" s="210"/>
      <c r="CH933" s="210"/>
      <c r="CI933" s="210"/>
      <c r="CJ933" s="210"/>
      <c r="CK933" s="210"/>
      <c r="CL933" s="210"/>
      <c r="CM933" s="210"/>
      <c r="CN933" s="210"/>
      <c r="CO933" s="210"/>
      <c r="CP933" s="210"/>
      <c r="CQ933" s="210"/>
      <c r="CR933" s="210"/>
      <c r="CS933" s="144"/>
      <c r="CT933" s="144"/>
    </row>
    <row r="934" spans="1:98" ht="15">
      <c r="A934" s="208" t="s">
        <v>8334</v>
      </c>
      <c r="B934" s="285" t="s">
        <v>7534</v>
      </c>
      <c r="C934" s="209" t="s">
        <v>7943</v>
      </c>
      <c r="D934" s="259"/>
      <c r="E934" s="209" t="s">
        <v>6118</v>
      </c>
      <c r="F934" s="209" t="s">
        <v>38</v>
      </c>
      <c r="G934" s="216" t="s">
        <v>35</v>
      </c>
      <c r="H934" s="209" t="s">
        <v>8271</v>
      </c>
      <c r="I934" s="2"/>
      <c r="J934" s="210"/>
      <c r="K934" s="210"/>
      <c r="L934" s="210"/>
      <c r="M934" s="210">
        <v>1</v>
      </c>
      <c r="N934" s="210">
        <v>1</v>
      </c>
      <c r="O934" s="210">
        <v>1</v>
      </c>
      <c r="P934" s="210">
        <v>1</v>
      </c>
      <c r="Q934" s="210">
        <v>1</v>
      </c>
      <c r="R934" s="210">
        <v>1</v>
      </c>
      <c r="S934" s="210">
        <v>1</v>
      </c>
      <c r="T934" s="210">
        <v>1</v>
      </c>
      <c r="U934" s="210">
        <v>1</v>
      </c>
      <c r="V934" s="210">
        <v>1</v>
      </c>
      <c r="W934" s="210">
        <v>1</v>
      </c>
      <c r="X934" s="210">
        <v>1</v>
      </c>
      <c r="Y934" s="210">
        <v>1</v>
      </c>
      <c r="Z934" s="210">
        <v>1</v>
      </c>
      <c r="AA934" s="210">
        <v>1</v>
      </c>
      <c r="AB934" s="210">
        <v>1</v>
      </c>
      <c r="AC934" s="210">
        <v>1</v>
      </c>
      <c r="AD934" s="210">
        <v>1</v>
      </c>
      <c r="AE934" s="210">
        <v>1</v>
      </c>
      <c r="AF934" s="210">
        <v>1</v>
      </c>
      <c r="AG934" s="210">
        <v>1</v>
      </c>
      <c r="AH934" s="210">
        <v>1</v>
      </c>
      <c r="AI934" s="210">
        <v>1</v>
      </c>
      <c r="AJ934" s="210">
        <v>1</v>
      </c>
      <c r="AK934" s="210">
        <v>1</v>
      </c>
      <c r="AL934" s="210">
        <v>1</v>
      </c>
      <c r="AM934" s="210">
        <v>1</v>
      </c>
      <c r="AN934" s="210">
        <v>1</v>
      </c>
      <c r="AO934" s="210">
        <v>1</v>
      </c>
      <c r="AP934" s="210">
        <v>1</v>
      </c>
      <c r="AQ934" s="210">
        <v>1</v>
      </c>
      <c r="AR934" s="210">
        <v>1</v>
      </c>
      <c r="AS934" s="210">
        <v>1</v>
      </c>
      <c r="AT934" s="210">
        <v>1</v>
      </c>
      <c r="AU934" s="210">
        <v>1</v>
      </c>
      <c r="AV934" s="210">
        <v>1</v>
      </c>
      <c r="AW934" s="210">
        <v>1</v>
      </c>
      <c r="AX934" s="210">
        <v>1</v>
      </c>
      <c r="AY934" s="210">
        <v>1</v>
      </c>
      <c r="AZ934" s="210">
        <v>1</v>
      </c>
      <c r="BA934" s="210">
        <v>1</v>
      </c>
      <c r="BB934" s="210">
        <v>1</v>
      </c>
      <c r="BC934" s="210">
        <v>1</v>
      </c>
      <c r="BD934" s="210">
        <v>1</v>
      </c>
      <c r="BE934" s="210">
        <v>1</v>
      </c>
      <c r="BF934" s="210">
        <v>1</v>
      </c>
      <c r="BG934" s="210">
        <v>1</v>
      </c>
      <c r="BH934" s="210">
        <v>1</v>
      </c>
      <c r="BI934" s="210">
        <v>1</v>
      </c>
      <c r="BJ934" s="210">
        <v>1</v>
      </c>
      <c r="BK934" s="210">
        <v>1</v>
      </c>
      <c r="BL934" s="210">
        <v>1</v>
      </c>
      <c r="BM934" s="210">
        <v>1</v>
      </c>
      <c r="BN934" s="210">
        <v>1</v>
      </c>
      <c r="BO934" s="210">
        <v>1</v>
      </c>
      <c r="BP934" s="210">
        <v>1</v>
      </c>
      <c r="BQ934" s="210">
        <v>1</v>
      </c>
      <c r="BR934" s="210">
        <v>1</v>
      </c>
      <c r="BS934" s="210">
        <v>1</v>
      </c>
      <c r="BT934" s="210">
        <v>1</v>
      </c>
      <c r="BU934" s="210"/>
      <c r="BV934" s="210"/>
      <c r="BW934" s="210"/>
      <c r="BX934" s="210"/>
      <c r="BY934" s="210"/>
      <c r="BZ934" s="210"/>
      <c r="CA934" s="210"/>
      <c r="CB934" s="210"/>
      <c r="CC934" s="210"/>
      <c r="CD934" s="210"/>
      <c r="CE934" s="210"/>
      <c r="CF934" s="210"/>
      <c r="CG934" s="210"/>
      <c r="CH934" s="210"/>
      <c r="CI934" s="210"/>
      <c r="CJ934" s="210"/>
      <c r="CK934" s="210"/>
      <c r="CL934" s="210"/>
      <c r="CM934" s="210"/>
      <c r="CN934" s="210"/>
      <c r="CO934" s="210"/>
      <c r="CP934" s="210"/>
      <c r="CQ934" s="210"/>
      <c r="CR934" s="210"/>
      <c r="CS934" s="144"/>
      <c r="CT934" s="144"/>
    </row>
    <row r="935" spans="1:98" ht="15">
      <c r="A935" s="208" t="s">
        <v>8334</v>
      </c>
      <c r="B935" s="285" t="s">
        <v>7535</v>
      </c>
      <c r="C935" s="209" t="s">
        <v>7944</v>
      </c>
      <c r="D935" s="259"/>
      <c r="E935" s="209" t="s">
        <v>6118</v>
      </c>
      <c r="F935" s="209" t="s">
        <v>38</v>
      </c>
      <c r="G935" s="216" t="s">
        <v>35</v>
      </c>
      <c r="H935" s="209" t="s">
        <v>8271</v>
      </c>
      <c r="I935" s="2"/>
      <c r="J935" s="210"/>
      <c r="K935" s="210"/>
      <c r="L935" s="210"/>
      <c r="M935" s="210">
        <v>1</v>
      </c>
      <c r="N935" s="210">
        <v>1</v>
      </c>
      <c r="O935" s="210">
        <v>1</v>
      </c>
      <c r="P935" s="210">
        <v>1</v>
      </c>
      <c r="Q935" s="210">
        <v>1</v>
      </c>
      <c r="R935" s="210">
        <v>1</v>
      </c>
      <c r="S935" s="210">
        <v>1</v>
      </c>
      <c r="T935" s="210">
        <v>1</v>
      </c>
      <c r="U935" s="210">
        <v>1</v>
      </c>
      <c r="V935" s="210">
        <v>1</v>
      </c>
      <c r="W935" s="210">
        <v>1</v>
      </c>
      <c r="X935" s="210">
        <v>1</v>
      </c>
      <c r="Y935" s="210">
        <v>1</v>
      </c>
      <c r="Z935" s="210">
        <v>1</v>
      </c>
      <c r="AA935" s="210">
        <v>1</v>
      </c>
      <c r="AB935" s="210">
        <v>1</v>
      </c>
      <c r="AC935" s="210">
        <v>1</v>
      </c>
      <c r="AD935" s="210">
        <v>1</v>
      </c>
      <c r="AE935" s="210">
        <v>1</v>
      </c>
      <c r="AF935" s="210">
        <v>1</v>
      </c>
      <c r="AG935" s="210">
        <v>1</v>
      </c>
      <c r="AH935" s="210">
        <v>1</v>
      </c>
      <c r="AI935" s="210">
        <v>1</v>
      </c>
      <c r="AJ935" s="210">
        <v>1</v>
      </c>
      <c r="AK935" s="210">
        <v>1</v>
      </c>
      <c r="AL935" s="210">
        <v>1</v>
      </c>
      <c r="AM935" s="210">
        <v>1</v>
      </c>
      <c r="AN935" s="210">
        <v>1</v>
      </c>
      <c r="AO935" s="210">
        <v>1</v>
      </c>
      <c r="AP935" s="210">
        <v>1</v>
      </c>
      <c r="AQ935" s="210">
        <v>1</v>
      </c>
      <c r="AR935" s="210">
        <v>1</v>
      </c>
      <c r="AS935" s="210">
        <v>1</v>
      </c>
      <c r="AT935" s="210">
        <v>1</v>
      </c>
      <c r="AU935" s="210">
        <v>1</v>
      </c>
      <c r="AV935" s="210">
        <v>1</v>
      </c>
      <c r="AW935" s="210">
        <v>1</v>
      </c>
      <c r="AX935" s="210">
        <v>1</v>
      </c>
      <c r="AY935" s="210">
        <v>1</v>
      </c>
      <c r="AZ935" s="210">
        <v>1</v>
      </c>
      <c r="BA935" s="210">
        <v>1</v>
      </c>
      <c r="BB935" s="210">
        <v>1</v>
      </c>
      <c r="BC935" s="210">
        <v>1</v>
      </c>
      <c r="BD935" s="210">
        <v>1</v>
      </c>
      <c r="BE935" s="210">
        <v>1</v>
      </c>
      <c r="BF935" s="210">
        <v>1</v>
      </c>
      <c r="BG935" s="210">
        <v>1</v>
      </c>
      <c r="BH935" s="210">
        <v>1</v>
      </c>
      <c r="BI935" s="210">
        <v>1</v>
      </c>
      <c r="BJ935" s="210">
        <v>1</v>
      </c>
      <c r="BK935" s="210">
        <v>1</v>
      </c>
      <c r="BL935" s="210">
        <v>1</v>
      </c>
      <c r="BM935" s="210">
        <v>1</v>
      </c>
      <c r="BN935" s="210">
        <v>1</v>
      </c>
      <c r="BO935" s="210">
        <v>1</v>
      </c>
      <c r="BP935" s="210">
        <v>1</v>
      </c>
      <c r="BQ935" s="210">
        <v>1</v>
      </c>
      <c r="BR935" s="210">
        <v>1</v>
      </c>
      <c r="BS935" s="210">
        <v>1</v>
      </c>
      <c r="BT935" s="210">
        <v>1</v>
      </c>
      <c r="BU935" s="210"/>
      <c r="BV935" s="210"/>
      <c r="BW935" s="210"/>
      <c r="BX935" s="210"/>
      <c r="BY935" s="210"/>
      <c r="BZ935" s="210"/>
      <c r="CA935" s="210"/>
      <c r="CB935" s="210"/>
      <c r="CC935" s="210"/>
      <c r="CD935" s="210"/>
      <c r="CE935" s="210"/>
      <c r="CF935" s="210"/>
      <c r="CG935" s="210"/>
      <c r="CH935" s="210"/>
      <c r="CI935" s="210"/>
      <c r="CJ935" s="210"/>
      <c r="CK935" s="210"/>
      <c r="CL935" s="210"/>
      <c r="CM935" s="210"/>
      <c r="CN935" s="210"/>
      <c r="CO935" s="210"/>
      <c r="CP935" s="210"/>
      <c r="CQ935" s="210"/>
      <c r="CR935" s="210"/>
      <c r="CS935" s="144"/>
      <c r="CT935" s="144"/>
    </row>
    <row r="936" spans="1:98" ht="15">
      <c r="A936" s="208" t="s">
        <v>8334</v>
      </c>
      <c r="B936" s="285" t="s">
        <v>2229</v>
      </c>
      <c r="C936" s="209" t="s">
        <v>2230</v>
      </c>
      <c r="D936" s="259"/>
      <c r="E936" s="209" t="s">
        <v>6104</v>
      </c>
      <c r="F936" s="209" t="s">
        <v>38</v>
      </c>
      <c r="G936" s="216" t="s">
        <v>35</v>
      </c>
      <c r="H936" s="209" t="s">
        <v>8271</v>
      </c>
      <c r="I936" s="2"/>
      <c r="J936" s="210"/>
      <c r="K936" s="210"/>
      <c r="L936" s="210"/>
      <c r="M936" s="210">
        <v>1</v>
      </c>
      <c r="N936" s="210">
        <v>1</v>
      </c>
      <c r="O936" s="210">
        <v>1</v>
      </c>
      <c r="P936" s="210">
        <v>1</v>
      </c>
      <c r="Q936" s="210">
        <v>1</v>
      </c>
      <c r="R936" s="210">
        <v>1</v>
      </c>
      <c r="S936" s="210">
        <v>1</v>
      </c>
      <c r="T936" s="210">
        <v>1</v>
      </c>
      <c r="U936" s="210">
        <v>1</v>
      </c>
      <c r="V936" s="210">
        <v>1</v>
      </c>
      <c r="W936" s="210">
        <v>1</v>
      </c>
      <c r="X936" s="210">
        <v>1</v>
      </c>
      <c r="Y936" s="210">
        <v>1</v>
      </c>
      <c r="Z936" s="210">
        <v>1</v>
      </c>
      <c r="AA936" s="210">
        <v>1</v>
      </c>
      <c r="AB936" s="210">
        <v>1</v>
      </c>
      <c r="AC936" s="210">
        <v>1</v>
      </c>
      <c r="AD936" s="210">
        <v>1</v>
      </c>
      <c r="AE936" s="210">
        <v>1</v>
      </c>
      <c r="AF936" s="210">
        <v>1</v>
      </c>
      <c r="AG936" s="210">
        <v>1</v>
      </c>
      <c r="AH936" s="210">
        <v>1</v>
      </c>
      <c r="AI936" s="210">
        <v>1</v>
      </c>
      <c r="AJ936" s="210">
        <v>1</v>
      </c>
      <c r="AK936" s="210">
        <v>1</v>
      </c>
      <c r="AL936" s="210">
        <v>1</v>
      </c>
      <c r="AM936" s="210">
        <v>1</v>
      </c>
      <c r="AN936" s="210">
        <v>1</v>
      </c>
      <c r="AO936" s="210">
        <v>1</v>
      </c>
      <c r="AP936" s="210">
        <v>1</v>
      </c>
      <c r="AQ936" s="210">
        <v>1</v>
      </c>
      <c r="AR936" s="210">
        <v>1</v>
      </c>
      <c r="AS936" s="210">
        <v>1</v>
      </c>
      <c r="AT936" s="210">
        <v>1</v>
      </c>
      <c r="AU936" s="210">
        <v>1</v>
      </c>
      <c r="AV936" s="210">
        <v>1</v>
      </c>
      <c r="AW936" s="210">
        <v>1</v>
      </c>
      <c r="AX936" s="210">
        <v>1</v>
      </c>
      <c r="AY936" s="210">
        <v>1</v>
      </c>
      <c r="AZ936" s="210">
        <v>1</v>
      </c>
      <c r="BA936" s="210">
        <v>1</v>
      </c>
      <c r="BB936" s="210">
        <v>1</v>
      </c>
      <c r="BC936" s="210">
        <v>1</v>
      </c>
      <c r="BD936" s="210">
        <v>1</v>
      </c>
      <c r="BE936" s="210">
        <v>1</v>
      </c>
      <c r="BF936" s="210">
        <v>1</v>
      </c>
      <c r="BG936" s="210">
        <v>1</v>
      </c>
      <c r="BH936" s="210">
        <v>1</v>
      </c>
      <c r="BI936" s="210">
        <v>1</v>
      </c>
      <c r="BJ936" s="210">
        <v>1</v>
      </c>
      <c r="BK936" s="210">
        <v>1</v>
      </c>
      <c r="BL936" s="210">
        <v>1</v>
      </c>
      <c r="BM936" s="210">
        <v>1</v>
      </c>
      <c r="BN936" s="210">
        <v>1</v>
      </c>
      <c r="BO936" s="210">
        <v>1</v>
      </c>
      <c r="BP936" s="210">
        <v>1</v>
      </c>
      <c r="BQ936" s="210">
        <v>1</v>
      </c>
      <c r="BR936" s="210">
        <v>1</v>
      </c>
      <c r="BS936" s="210">
        <v>1</v>
      </c>
      <c r="BT936" s="210">
        <v>1</v>
      </c>
      <c r="BU936" s="210"/>
      <c r="BV936" s="210"/>
      <c r="BW936" s="210"/>
      <c r="BX936" s="210"/>
      <c r="BY936" s="210"/>
      <c r="BZ936" s="210"/>
      <c r="CA936" s="210"/>
      <c r="CB936" s="210"/>
      <c r="CC936" s="210"/>
      <c r="CD936" s="210"/>
      <c r="CE936" s="210"/>
      <c r="CF936" s="210"/>
      <c r="CG936" s="210"/>
      <c r="CH936" s="210"/>
      <c r="CI936" s="210"/>
      <c r="CJ936" s="210"/>
      <c r="CK936" s="210"/>
      <c r="CL936" s="210"/>
      <c r="CM936" s="210"/>
      <c r="CN936" s="210"/>
      <c r="CO936" s="210"/>
      <c r="CP936" s="210"/>
      <c r="CQ936" s="210"/>
      <c r="CR936" s="210"/>
      <c r="CS936" s="144"/>
      <c r="CT936" s="144"/>
    </row>
    <row r="937" spans="1:98" ht="15">
      <c r="A937" s="208" t="s">
        <v>8334</v>
      </c>
      <c r="B937" s="285" t="s">
        <v>7536</v>
      </c>
      <c r="C937" s="209" t="s">
        <v>7921</v>
      </c>
      <c r="D937" s="259"/>
      <c r="E937" s="209" t="s">
        <v>6104</v>
      </c>
      <c r="F937" s="209" t="s">
        <v>38</v>
      </c>
      <c r="G937" s="216" t="s">
        <v>35</v>
      </c>
      <c r="H937" s="209" t="s">
        <v>8271</v>
      </c>
      <c r="I937" s="2"/>
      <c r="J937" s="210"/>
      <c r="K937" s="210"/>
      <c r="L937" s="210"/>
      <c r="M937" s="210">
        <v>1</v>
      </c>
      <c r="N937" s="210">
        <v>1</v>
      </c>
      <c r="O937" s="210">
        <v>1</v>
      </c>
      <c r="P937" s="210">
        <v>1</v>
      </c>
      <c r="Q937" s="210">
        <v>1</v>
      </c>
      <c r="R937" s="210">
        <v>1</v>
      </c>
      <c r="S937" s="210">
        <v>1</v>
      </c>
      <c r="T937" s="210">
        <v>1</v>
      </c>
      <c r="U937" s="210">
        <v>1</v>
      </c>
      <c r="V937" s="210">
        <v>1</v>
      </c>
      <c r="W937" s="210">
        <v>1</v>
      </c>
      <c r="X937" s="210">
        <v>2</v>
      </c>
      <c r="Y937" s="210">
        <v>2</v>
      </c>
      <c r="Z937" s="210">
        <v>2</v>
      </c>
      <c r="AA937" s="210">
        <v>2</v>
      </c>
      <c r="AB937" s="210">
        <v>2</v>
      </c>
      <c r="AC937" s="210">
        <v>2</v>
      </c>
      <c r="AD937" s="210">
        <v>2</v>
      </c>
      <c r="AE937" s="210">
        <v>2</v>
      </c>
      <c r="AF937" s="210">
        <v>2</v>
      </c>
      <c r="AG937" s="210">
        <v>2</v>
      </c>
      <c r="AH937" s="210">
        <v>2</v>
      </c>
      <c r="AI937" s="210">
        <v>2</v>
      </c>
      <c r="AJ937" s="210">
        <v>2</v>
      </c>
      <c r="AK937" s="210">
        <v>2</v>
      </c>
      <c r="AL937" s="210">
        <v>2</v>
      </c>
      <c r="AM937" s="210">
        <v>2</v>
      </c>
      <c r="AN937" s="210">
        <v>2</v>
      </c>
      <c r="AO937" s="210">
        <v>2</v>
      </c>
      <c r="AP937" s="210">
        <v>2</v>
      </c>
      <c r="AQ937" s="210">
        <v>2</v>
      </c>
      <c r="AR937" s="210">
        <v>2</v>
      </c>
      <c r="AS937" s="210">
        <v>2</v>
      </c>
      <c r="AT937" s="210">
        <v>2</v>
      </c>
      <c r="AU937" s="210">
        <v>2</v>
      </c>
      <c r="AV937" s="210">
        <v>2</v>
      </c>
      <c r="AW937" s="210">
        <v>2</v>
      </c>
      <c r="AX937" s="210">
        <v>2</v>
      </c>
      <c r="AY937" s="210">
        <v>2</v>
      </c>
      <c r="AZ937" s="210">
        <v>2</v>
      </c>
      <c r="BA937" s="210">
        <v>2</v>
      </c>
      <c r="BB937" s="210">
        <v>2</v>
      </c>
      <c r="BC937" s="210">
        <v>2</v>
      </c>
      <c r="BD937" s="210">
        <v>2</v>
      </c>
      <c r="BE937" s="210">
        <v>2</v>
      </c>
      <c r="BF937" s="210">
        <v>2</v>
      </c>
      <c r="BG937" s="210">
        <v>2</v>
      </c>
      <c r="BH937" s="210">
        <v>2</v>
      </c>
      <c r="BI937" s="210">
        <v>2</v>
      </c>
      <c r="BJ937" s="210">
        <v>2</v>
      </c>
      <c r="BK937" s="210">
        <v>2</v>
      </c>
      <c r="BL937" s="210">
        <v>2</v>
      </c>
      <c r="BM937" s="210">
        <v>2</v>
      </c>
      <c r="BN937" s="210">
        <v>2</v>
      </c>
      <c r="BO937" s="210">
        <v>2</v>
      </c>
      <c r="BP937" s="210">
        <v>2</v>
      </c>
      <c r="BQ937" s="210">
        <v>2</v>
      </c>
      <c r="BR937" s="210">
        <v>2</v>
      </c>
      <c r="BS937" s="210">
        <v>2</v>
      </c>
      <c r="BT937" s="210">
        <v>2</v>
      </c>
      <c r="BU937" s="210"/>
      <c r="BV937" s="210"/>
      <c r="BW937" s="210"/>
      <c r="BX937" s="210"/>
      <c r="BY937" s="210"/>
      <c r="BZ937" s="210"/>
      <c r="CA937" s="210"/>
      <c r="CB937" s="210"/>
      <c r="CC937" s="210"/>
      <c r="CD937" s="210"/>
      <c r="CE937" s="210"/>
      <c r="CF937" s="210"/>
      <c r="CG937" s="210"/>
      <c r="CH937" s="210"/>
      <c r="CI937" s="210"/>
      <c r="CJ937" s="210"/>
      <c r="CK937" s="210"/>
      <c r="CL937" s="210"/>
      <c r="CM937" s="210"/>
      <c r="CN937" s="210"/>
      <c r="CO937" s="210"/>
      <c r="CP937" s="210"/>
      <c r="CQ937" s="210"/>
      <c r="CR937" s="210"/>
      <c r="CS937" s="144"/>
      <c r="CT937" s="144"/>
    </row>
    <row r="938" spans="1:98" ht="15">
      <c r="A938" s="208" t="s">
        <v>8334</v>
      </c>
      <c r="B938" s="285" t="s">
        <v>2235</v>
      </c>
      <c r="C938" s="209" t="s">
        <v>2236</v>
      </c>
      <c r="D938" s="259"/>
      <c r="E938" s="209" t="s">
        <v>6104</v>
      </c>
      <c r="F938" s="209" t="s">
        <v>38</v>
      </c>
      <c r="G938" s="216" t="s">
        <v>35</v>
      </c>
      <c r="H938" s="209" t="s">
        <v>8271</v>
      </c>
      <c r="I938" s="2"/>
      <c r="J938" s="210"/>
      <c r="K938" s="210"/>
      <c r="L938" s="210"/>
      <c r="M938" s="210">
        <v>1</v>
      </c>
      <c r="N938" s="210">
        <v>1</v>
      </c>
      <c r="O938" s="210">
        <v>1</v>
      </c>
      <c r="P938" s="210">
        <v>1</v>
      </c>
      <c r="Q938" s="210">
        <v>1</v>
      </c>
      <c r="R938" s="210">
        <v>1</v>
      </c>
      <c r="S938" s="210">
        <v>1</v>
      </c>
      <c r="T938" s="210">
        <v>1</v>
      </c>
      <c r="U938" s="210">
        <v>1</v>
      </c>
      <c r="V938" s="210">
        <v>1</v>
      </c>
      <c r="W938" s="210">
        <v>1</v>
      </c>
      <c r="X938" s="210">
        <v>2</v>
      </c>
      <c r="Y938" s="210">
        <v>2</v>
      </c>
      <c r="Z938" s="210">
        <v>2</v>
      </c>
      <c r="AA938" s="210">
        <v>2</v>
      </c>
      <c r="AB938" s="210">
        <v>2</v>
      </c>
      <c r="AC938" s="210">
        <v>2</v>
      </c>
      <c r="AD938" s="210">
        <v>2</v>
      </c>
      <c r="AE938" s="210">
        <v>2</v>
      </c>
      <c r="AF938" s="210">
        <v>2</v>
      </c>
      <c r="AG938" s="210">
        <v>2</v>
      </c>
      <c r="AH938" s="210">
        <v>2</v>
      </c>
      <c r="AI938" s="210">
        <v>2</v>
      </c>
      <c r="AJ938" s="210">
        <v>2</v>
      </c>
      <c r="AK938" s="210">
        <v>2</v>
      </c>
      <c r="AL938" s="210">
        <v>2</v>
      </c>
      <c r="AM938" s="210">
        <v>2</v>
      </c>
      <c r="AN938" s="210">
        <v>2</v>
      </c>
      <c r="AO938" s="210">
        <v>2</v>
      </c>
      <c r="AP938" s="210">
        <v>2</v>
      </c>
      <c r="AQ938" s="210">
        <v>2</v>
      </c>
      <c r="AR938" s="210">
        <v>2</v>
      </c>
      <c r="AS938" s="210">
        <v>2</v>
      </c>
      <c r="AT938" s="210">
        <v>2</v>
      </c>
      <c r="AU938" s="210">
        <v>2</v>
      </c>
      <c r="AV938" s="210">
        <v>2</v>
      </c>
      <c r="AW938" s="210">
        <v>2</v>
      </c>
      <c r="AX938" s="210">
        <v>2</v>
      </c>
      <c r="AY938" s="210">
        <v>2</v>
      </c>
      <c r="AZ938" s="210">
        <v>2</v>
      </c>
      <c r="BA938" s="210">
        <v>2</v>
      </c>
      <c r="BB938" s="210">
        <v>2</v>
      </c>
      <c r="BC938" s="210">
        <v>2</v>
      </c>
      <c r="BD938" s="210">
        <v>2</v>
      </c>
      <c r="BE938" s="210">
        <v>2</v>
      </c>
      <c r="BF938" s="210">
        <v>2</v>
      </c>
      <c r="BG938" s="210">
        <v>2</v>
      </c>
      <c r="BH938" s="210">
        <v>2</v>
      </c>
      <c r="BI938" s="210">
        <v>2</v>
      </c>
      <c r="BJ938" s="210">
        <v>2</v>
      </c>
      <c r="BK938" s="210">
        <v>2</v>
      </c>
      <c r="BL938" s="210">
        <v>2</v>
      </c>
      <c r="BM938" s="210">
        <v>2</v>
      </c>
      <c r="BN938" s="210">
        <v>2</v>
      </c>
      <c r="BO938" s="210">
        <v>2</v>
      </c>
      <c r="BP938" s="210">
        <v>2</v>
      </c>
      <c r="BQ938" s="210">
        <v>2</v>
      </c>
      <c r="BR938" s="210">
        <v>2</v>
      </c>
      <c r="BS938" s="210">
        <v>2</v>
      </c>
      <c r="BT938" s="210">
        <v>2</v>
      </c>
      <c r="BU938" s="210"/>
      <c r="BV938" s="210"/>
      <c r="BW938" s="210"/>
      <c r="BX938" s="210"/>
      <c r="BY938" s="210"/>
      <c r="BZ938" s="210"/>
      <c r="CA938" s="210"/>
      <c r="CB938" s="210"/>
      <c r="CC938" s="210"/>
      <c r="CD938" s="210"/>
      <c r="CE938" s="210"/>
      <c r="CF938" s="210"/>
      <c r="CG938" s="210"/>
      <c r="CH938" s="210"/>
      <c r="CI938" s="210"/>
      <c r="CJ938" s="210"/>
      <c r="CK938" s="210"/>
      <c r="CL938" s="210"/>
      <c r="CM938" s="210"/>
      <c r="CN938" s="210"/>
      <c r="CO938" s="210"/>
      <c r="CP938" s="210"/>
      <c r="CQ938" s="210"/>
      <c r="CR938" s="210"/>
      <c r="CS938" s="144"/>
      <c r="CT938" s="144"/>
    </row>
    <row r="939" spans="1:98" ht="15">
      <c r="A939" s="208" t="s">
        <v>8334</v>
      </c>
      <c r="B939" s="285" t="s">
        <v>2237</v>
      </c>
      <c r="C939" s="209" t="s">
        <v>2238</v>
      </c>
      <c r="D939" s="259"/>
      <c r="E939" s="209" t="s">
        <v>6104</v>
      </c>
      <c r="F939" s="209" t="s">
        <v>38</v>
      </c>
      <c r="G939" s="216" t="s">
        <v>35</v>
      </c>
      <c r="H939" s="209" t="s">
        <v>8271</v>
      </c>
      <c r="I939" s="2"/>
      <c r="J939" s="210"/>
      <c r="K939" s="210"/>
      <c r="L939" s="210"/>
      <c r="M939" s="210">
        <v>1</v>
      </c>
      <c r="N939" s="210">
        <v>1</v>
      </c>
      <c r="O939" s="210">
        <v>1</v>
      </c>
      <c r="P939" s="210">
        <v>1</v>
      </c>
      <c r="Q939" s="210">
        <v>1</v>
      </c>
      <c r="R939" s="210">
        <v>1</v>
      </c>
      <c r="S939" s="210">
        <v>1</v>
      </c>
      <c r="T939" s="210">
        <v>1</v>
      </c>
      <c r="U939" s="210">
        <v>1</v>
      </c>
      <c r="V939" s="210">
        <v>1</v>
      </c>
      <c r="W939" s="210">
        <v>1</v>
      </c>
      <c r="X939" s="210">
        <v>2</v>
      </c>
      <c r="Y939" s="210">
        <v>2</v>
      </c>
      <c r="Z939" s="210">
        <v>2</v>
      </c>
      <c r="AA939" s="210">
        <v>2</v>
      </c>
      <c r="AB939" s="210">
        <v>2</v>
      </c>
      <c r="AC939" s="210">
        <v>2</v>
      </c>
      <c r="AD939" s="210">
        <v>2</v>
      </c>
      <c r="AE939" s="210">
        <v>2</v>
      </c>
      <c r="AF939" s="210">
        <v>2</v>
      </c>
      <c r="AG939" s="210">
        <v>2</v>
      </c>
      <c r="AH939" s="210">
        <v>2</v>
      </c>
      <c r="AI939" s="210">
        <v>2</v>
      </c>
      <c r="AJ939" s="210">
        <v>2</v>
      </c>
      <c r="AK939" s="210">
        <v>2</v>
      </c>
      <c r="AL939" s="210">
        <v>2</v>
      </c>
      <c r="AM939" s="210">
        <v>2</v>
      </c>
      <c r="AN939" s="210">
        <v>2</v>
      </c>
      <c r="AO939" s="210">
        <v>2</v>
      </c>
      <c r="AP939" s="210">
        <v>2</v>
      </c>
      <c r="AQ939" s="210">
        <v>2</v>
      </c>
      <c r="AR939" s="210">
        <v>2</v>
      </c>
      <c r="AS939" s="210">
        <v>2</v>
      </c>
      <c r="AT939" s="210">
        <v>2</v>
      </c>
      <c r="AU939" s="210">
        <v>2</v>
      </c>
      <c r="AV939" s="210">
        <v>2</v>
      </c>
      <c r="AW939" s="210">
        <v>2</v>
      </c>
      <c r="AX939" s="210">
        <v>2</v>
      </c>
      <c r="AY939" s="210">
        <v>2</v>
      </c>
      <c r="AZ939" s="210">
        <v>2</v>
      </c>
      <c r="BA939" s="210">
        <v>2</v>
      </c>
      <c r="BB939" s="210">
        <v>2</v>
      </c>
      <c r="BC939" s="210">
        <v>2</v>
      </c>
      <c r="BD939" s="210">
        <v>2</v>
      </c>
      <c r="BE939" s="210">
        <v>2</v>
      </c>
      <c r="BF939" s="210">
        <v>2</v>
      </c>
      <c r="BG939" s="210">
        <v>2</v>
      </c>
      <c r="BH939" s="210">
        <v>2</v>
      </c>
      <c r="BI939" s="210">
        <v>2</v>
      </c>
      <c r="BJ939" s="210">
        <v>2</v>
      </c>
      <c r="BK939" s="210">
        <v>2</v>
      </c>
      <c r="BL939" s="210">
        <v>2</v>
      </c>
      <c r="BM939" s="210">
        <v>2</v>
      </c>
      <c r="BN939" s="210">
        <v>2</v>
      </c>
      <c r="BO939" s="210">
        <v>2</v>
      </c>
      <c r="BP939" s="210">
        <v>2</v>
      </c>
      <c r="BQ939" s="210">
        <v>2</v>
      </c>
      <c r="BR939" s="210">
        <v>2</v>
      </c>
      <c r="BS939" s="210">
        <v>2</v>
      </c>
      <c r="BT939" s="210">
        <v>2</v>
      </c>
      <c r="BU939" s="210"/>
      <c r="BV939" s="210"/>
      <c r="BW939" s="210"/>
      <c r="BX939" s="210"/>
      <c r="BY939" s="210"/>
      <c r="BZ939" s="210"/>
      <c r="CA939" s="210"/>
      <c r="CB939" s="210"/>
      <c r="CC939" s="210"/>
      <c r="CD939" s="210"/>
      <c r="CE939" s="210"/>
      <c r="CF939" s="210"/>
      <c r="CG939" s="210"/>
      <c r="CH939" s="210"/>
      <c r="CI939" s="210"/>
      <c r="CJ939" s="210"/>
      <c r="CK939" s="210"/>
      <c r="CL939" s="210"/>
      <c r="CM939" s="210"/>
      <c r="CN939" s="210"/>
      <c r="CO939" s="210"/>
      <c r="CP939" s="210"/>
      <c r="CQ939" s="210"/>
      <c r="CR939" s="210"/>
      <c r="CS939" s="144"/>
      <c r="CT939" s="144"/>
    </row>
    <row r="940" spans="1:98" ht="15">
      <c r="A940" s="208" t="s">
        <v>8334</v>
      </c>
      <c r="B940" s="285" t="s">
        <v>2231</v>
      </c>
      <c r="C940" s="209" t="s">
        <v>2232</v>
      </c>
      <c r="D940" s="259"/>
      <c r="E940" s="209" t="s">
        <v>6104</v>
      </c>
      <c r="F940" s="209" t="s">
        <v>38</v>
      </c>
      <c r="G940" s="216" t="s">
        <v>35</v>
      </c>
      <c r="H940" s="209" t="s">
        <v>8271</v>
      </c>
      <c r="I940" s="2"/>
      <c r="J940" s="210"/>
      <c r="K940" s="210"/>
      <c r="L940" s="210"/>
      <c r="M940" s="210">
        <v>1</v>
      </c>
      <c r="N940" s="210">
        <v>1</v>
      </c>
      <c r="O940" s="210">
        <v>1</v>
      </c>
      <c r="P940" s="210">
        <v>1</v>
      </c>
      <c r="Q940" s="210">
        <v>1</v>
      </c>
      <c r="R940" s="210">
        <v>1</v>
      </c>
      <c r="S940" s="210">
        <v>1</v>
      </c>
      <c r="T940" s="210">
        <v>1</v>
      </c>
      <c r="U940" s="210">
        <v>1</v>
      </c>
      <c r="V940" s="210">
        <v>1</v>
      </c>
      <c r="W940" s="210">
        <v>1</v>
      </c>
      <c r="X940" s="210">
        <v>2</v>
      </c>
      <c r="Y940" s="210">
        <v>2</v>
      </c>
      <c r="Z940" s="210">
        <v>2</v>
      </c>
      <c r="AA940" s="210">
        <v>2</v>
      </c>
      <c r="AB940" s="210">
        <v>2</v>
      </c>
      <c r="AC940" s="210">
        <v>2</v>
      </c>
      <c r="AD940" s="210">
        <v>2</v>
      </c>
      <c r="AE940" s="210">
        <v>2</v>
      </c>
      <c r="AF940" s="210">
        <v>2</v>
      </c>
      <c r="AG940" s="210">
        <v>2</v>
      </c>
      <c r="AH940" s="210">
        <v>2</v>
      </c>
      <c r="AI940" s="210">
        <v>2</v>
      </c>
      <c r="AJ940" s="210">
        <v>2</v>
      </c>
      <c r="AK940" s="210">
        <v>2</v>
      </c>
      <c r="AL940" s="210">
        <v>2</v>
      </c>
      <c r="AM940" s="210">
        <v>2</v>
      </c>
      <c r="AN940" s="210">
        <v>2</v>
      </c>
      <c r="AO940" s="210">
        <v>2</v>
      </c>
      <c r="AP940" s="210">
        <v>2</v>
      </c>
      <c r="AQ940" s="210">
        <v>2</v>
      </c>
      <c r="AR940" s="210">
        <v>2</v>
      </c>
      <c r="AS940" s="210">
        <v>2</v>
      </c>
      <c r="AT940" s="210">
        <v>2</v>
      </c>
      <c r="AU940" s="210">
        <v>2</v>
      </c>
      <c r="AV940" s="210">
        <v>2</v>
      </c>
      <c r="AW940" s="210">
        <v>2</v>
      </c>
      <c r="AX940" s="210">
        <v>2</v>
      </c>
      <c r="AY940" s="210">
        <v>2</v>
      </c>
      <c r="AZ940" s="210">
        <v>2</v>
      </c>
      <c r="BA940" s="210">
        <v>2</v>
      </c>
      <c r="BB940" s="210">
        <v>2</v>
      </c>
      <c r="BC940" s="210">
        <v>2</v>
      </c>
      <c r="BD940" s="210">
        <v>2</v>
      </c>
      <c r="BE940" s="210">
        <v>2</v>
      </c>
      <c r="BF940" s="210">
        <v>2</v>
      </c>
      <c r="BG940" s="210">
        <v>2</v>
      </c>
      <c r="BH940" s="210">
        <v>2</v>
      </c>
      <c r="BI940" s="210">
        <v>2</v>
      </c>
      <c r="BJ940" s="210">
        <v>2</v>
      </c>
      <c r="BK940" s="210">
        <v>2</v>
      </c>
      <c r="BL940" s="210">
        <v>2</v>
      </c>
      <c r="BM940" s="210">
        <v>2</v>
      </c>
      <c r="BN940" s="210">
        <v>2</v>
      </c>
      <c r="BO940" s="210">
        <v>2</v>
      </c>
      <c r="BP940" s="210">
        <v>2</v>
      </c>
      <c r="BQ940" s="210">
        <v>2</v>
      </c>
      <c r="BR940" s="210">
        <v>2</v>
      </c>
      <c r="BS940" s="210">
        <v>2</v>
      </c>
      <c r="BT940" s="210">
        <v>2</v>
      </c>
      <c r="BU940" s="210"/>
      <c r="BV940" s="210"/>
      <c r="BW940" s="210"/>
      <c r="BX940" s="210"/>
      <c r="BY940" s="210"/>
      <c r="BZ940" s="210"/>
      <c r="CA940" s="210"/>
      <c r="CB940" s="210"/>
      <c r="CC940" s="210"/>
      <c r="CD940" s="210"/>
      <c r="CE940" s="210"/>
      <c r="CF940" s="210"/>
      <c r="CG940" s="210"/>
      <c r="CH940" s="210"/>
      <c r="CI940" s="210"/>
      <c r="CJ940" s="210"/>
      <c r="CK940" s="210"/>
      <c r="CL940" s="210"/>
      <c r="CM940" s="210"/>
      <c r="CN940" s="210"/>
      <c r="CO940" s="210"/>
      <c r="CP940" s="210"/>
      <c r="CQ940" s="210"/>
      <c r="CR940" s="210"/>
      <c r="CS940" s="144"/>
      <c r="CT940" s="144"/>
    </row>
    <row r="941" spans="1:98" ht="15">
      <c r="A941" s="208" t="s">
        <v>8334</v>
      </c>
      <c r="B941" s="285" t="s">
        <v>2233</v>
      </c>
      <c r="C941" s="209" t="s">
        <v>2234</v>
      </c>
      <c r="D941" s="259"/>
      <c r="E941" s="209" t="s">
        <v>6104</v>
      </c>
      <c r="F941" s="209" t="s">
        <v>38</v>
      </c>
      <c r="G941" s="216" t="s">
        <v>35</v>
      </c>
      <c r="H941" s="209" t="s">
        <v>8271</v>
      </c>
      <c r="I941" s="2"/>
      <c r="J941" s="210"/>
      <c r="K941" s="210"/>
      <c r="L941" s="210"/>
      <c r="M941" s="210">
        <v>2</v>
      </c>
      <c r="N941" s="210">
        <v>2</v>
      </c>
      <c r="O941" s="210">
        <v>2</v>
      </c>
      <c r="P941" s="210">
        <v>2</v>
      </c>
      <c r="Q941" s="210">
        <v>2</v>
      </c>
      <c r="R941" s="210">
        <v>2</v>
      </c>
      <c r="S941" s="210">
        <v>2</v>
      </c>
      <c r="T941" s="210">
        <v>2</v>
      </c>
      <c r="U941" s="210">
        <v>2</v>
      </c>
      <c r="V941" s="210">
        <v>4</v>
      </c>
      <c r="W941" s="210">
        <v>4</v>
      </c>
      <c r="X941" s="210">
        <v>6</v>
      </c>
      <c r="Y941" s="210">
        <v>6</v>
      </c>
      <c r="Z941" s="210">
        <v>6</v>
      </c>
      <c r="AA941" s="210">
        <v>6</v>
      </c>
      <c r="AB941" s="210">
        <v>6</v>
      </c>
      <c r="AC941" s="210">
        <v>6</v>
      </c>
      <c r="AD941" s="210">
        <v>6</v>
      </c>
      <c r="AE941" s="210">
        <v>6</v>
      </c>
      <c r="AF941" s="210">
        <v>6</v>
      </c>
      <c r="AG941" s="210">
        <v>6</v>
      </c>
      <c r="AH941" s="210">
        <v>6</v>
      </c>
      <c r="AI941" s="210">
        <v>6</v>
      </c>
      <c r="AJ941" s="210">
        <v>6</v>
      </c>
      <c r="AK941" s="210">
        <v>6</v>
      </c>
      <c r="AL941" s="210">
        <v>6</v>
      </c>
      <c r="AM941" s="210">
        <v>6</v>
      </c>
      <c r="AN941" s="210">
        <v>6</v>
      </c>
      <c r="AO941" s="210">
        <v>6</v>
      </c>
      <c r="AP941" s="210">
        <v>6</v>
      </c>
      <c r="AQ941" s="210">
        <v>6</v>
      </c>
      <c r="AR941" s="210">
        <v>6</v>
      </c>
      <c r="AS941" s="210">
        <v>6</v>
      </c>
      <c r="AT941" s="210">
        <v>6</v>
      </c>
      <c r="AU941" s="210">
        <v>6</v>
      </c>
      <c r="AV941" s="210">
        <v>6</v>
      </c>
      <c r="AW941" s="210">
        <v>6</v>
      </c>
      <c r="AX941" s="210">
        <v>6</v>
      </c>
      <c r="AY941" s="210">
        <v>6</v>
      </c>
      <c r="AZ941" s="210">
        <v>6</v>
      </c>
      <c r="BA941" s="210">
        <v>6</v>
      </c>
      <c r="BB941" s="210">
        <v>6</v>
      </c>
      <c r="BC941" s="210">
        <v>6</v>
      </c>
      <c r="BD941" s="210">
        <v>6</v>
      </c>
      <c r="BE941" s="210">
        <v>6</v>
      </c>
      <c r="BF941" s="210">
        <v>6</v>
      </c>
      <c r="BG941" s="210">
        <v>6</v>
      </c>
      <c r="BH941" s="210">
        <v>6</v>
      </c>
      <c r="BI941" s="210">
        <v>6</v>
      </c>
      <c r="BJ941" s="210">
        <v>6</v>
      </c>
      <c r="BK941" s="210">
        <v>6</v>
      </c>
      <c r="BL941" s="210">
        <v>6</v>
      </c>
      <c r="BM941" s="210">
        <v>6</v>
      </c>
      <c r="BN941" s="210">
        <v>6</v>
      </c>
      <c r="BO941" s="210">
        <v>6</v>
      </c>
      <c r="BP941" s="210">
        <v>6</v>
      </c>
      <c r="BQ941" s="210">
        <v>6</v>
      </c>
      <c r="BR941" s="210">
        <v>6</v>
      </c>
      <c r="BS941" s="210">
        <v>6</v>
      </c>
      <c r="BT941" s="210">
        <v>6</v>
      </c>
      <c r="BU941" s="210"/>
      <c r="BV941" s="210"/>
      <c r="BW941" s="210"/>
      <c r="BX941" s="210"/>
      <c r="BY941" s="210"/>
      <c r="BZ941" s="210"/>
      <c r="CA941" s="210"/>
      <c r="CB941" s="210"/>
      <c r="CC941" s="210"/>
      <c r="CD941" s="210"/>
      <c r="CE941" s="210"/>
      <c r="CF941" s="210"/>
      <c r="CG941" s="210"/>
      <c r="CH941" s="210"/>
      <c r="CI941" s="210"/>
      <c r="CJ941" s="210"/>
      <c r="CK941" s="210"/>
      <c r="CL941" s="210"/>
      <c r="CM941" s="210"/>
      <c r="CN941" s="210"/>
      <c r="CO941" s="210"/>
      <c r="CP941" s="210"/>
      <c r="CQ941" s="210"/>
      <c r="CR941" s="210"/>
      <c r="CS941" s="144"/>
      <c r="CT941" s="144"/>
    </row>
    <row r="942" spans="1:98" ht="15">
      <c r="A942" s="208" t="s">
        <v>8334</v>
      </c>
      <c r="B942" s="285" t="s">
        <v>7537</v>
      </c>
      <c r="C942" s="209" t="s">
        <v>7922</v>
      </c>
      <c r="D942" s="259"/>
      <c r="E942" s="209" t="s">
        <v>6106</v>
      </c>
      <c r="F942" s="209" t="s">
        <v>38</v>
      </c>
      <c r="G942" s="216" t="s">
        <v>35</v>
      </c>
      <c r="H942" s="209" t="s">
        <v>8271</v>
      </c>
      <c r="I942" s="2"/>
      <c r="J942" s="210"/>
      <c r="K942" s="210"/>
      <c r="L942" s="210"/>
      <c r="M942" s="210">
        <v>2</v>
      </c>
      <c r="N942" s="210">
        <v>2</v>
      </c>
      <c r="O942" s="210">
        <v>2</v>
      </c>
      <c r="P942" s="210">
        <v>2</v>
      </c>
      <c r="Q942" s="210">
        <v>2</v>
      </c>
      <c r="R942" s="210">
        <v>2</v>
      </c>
      <c r="S942" s="210">
        <v>2</v>
      </c>
      <c r="T942" s="210">
        <v>2</v>
      </c>
      <c r="U942" s="210">
        <v>2</v>
      </c>
      <c r="V942" s="210">
        <v>4</v>
      </c>
      <c r="W942" s="210">
        <v>4</v>
      </c>
      <c r="X942" s="210">
        <v>4</v>
      </c>
      <c r="Y942" s="210">
        <v>4</v>
      </c>
      <c r="Z942" s="210">
        <v>4</v>
      </c>
      <c r="AA942" s="210">
        <v>4</v>
      </c>
      <c r="AB942" s="210">
        <v>4</v>
      </c>
      <c r="AC942" s="210">
        <v>4</v>
      </c>
      <c r="AD942" s="210">
        <v>4</v>
      </c>
      <c r="AE942" s="210">
        <v>4</v>
      </c>
      <c r="AF942" s="210">
        <v>4</v>
      </c>
      <c r="AG942" s="210">
        <v>4</v>
      </c>
      <c r="AH942" s="210">
        <v>4</v>
      </c>
      <c r="AI942" s="210">
        <v>4</v>
      </c>
      <c r="AJ942" s="210">
        <v>4</v>
      </c>
      <c r="AK942" s="210">
        <v>4</v>
      </c>
      <c r="AL942" s="210">
        <v>4</v>
      </c>
      <c r="AM942" s="210">
        <v>4</v>
      </c>
      <c r="AN942" s="210">
        <v>4</v>
      </c>
      <c r="AO942" s="210">
        <v>4</v>
      </c>
      <c r="AP942" s="210">
        <v>4</v>
      </c>
      <c r="AQ942" s="210">
        <v>4</v>
      </c>
      <c r="AR942" s="210">
        <v>4</v>
      </c>
      <c r="AS942" s="210">
        <v>4</v>
      </c>
      <c r="AT942" s="210">
        <v>4</v>
      </c>
      <c r="AU942" s="210">
        <v>4</v>
      </c>
      <c r="AV942" s="210">
        <v>4</v>
      </c>
      <c r="AW942" s="210">
        <v>4</v>
      </c>
      <c r="AX942" s="210">
        <v>4</v>
      </c>
      <c r="AY942" s="210">
        <v>4</v>
      </c>
      <c r="AZ942" s="210">
        <v>4</v>
      </c>
      <c r="BA942" s="210">
        <v>4</v>
      </c>
      <c r="BB942" s="210">
        <v>4</v>
      </c>
      <c r="BC942" s="210">
        <v>4</v>
      </c>
      <c r="BD942" s="210">
        <v>4</v>
      </c>
      <c r="BE942" s="210">
        <v>4</v>
      </c>
      <c r="BF942" s="210">
        <v>4</v>
      </c>
      <c r="BG942" s="210">
        <v>4</v>
      </c>
      <c r="BH942" s="210">
        <v>4</v>
      </c>
      <c r="BI942" s="210">
        <v>4</v>
      </c>
      <c r="BJ942" s="210">
        <v>4</v>
      </c>
      <c r="BK942" s="210">
        <v>4</v>
      </c>
      <c r="BL942" s="210">
        <v>4</v>
      </c>
      <c r="BM942" s="210">
        <v>4</v>
      </c>
      <c r="BN942" s="210">
        <v>4</v>
      </c>
      <c r="BO942" s="210">
        <v>4</v>
      </c>
      <c r="BP942" s="210">
        <v>4</v>
      </c>
      <c r="BQ942" s="210">
        <v>4</v>
      </c>
      <c r="BR942" s="210">
        <v>4</v>
      </c>
      <c r="BS942" s="210">
        <v>4</v>
      </c>
      <c r="BT942" s="210">
        <v>4</v>
      </c>
      <c r="BU942" s="210"/>
      <c r="BV942" s="210"/>
      <c r="BW942" s="210"/>
      <c r="BX942" s="210"/>
      <c r="BY942" s="210"/>
      <c r="BZ942" s="210"/>
      <c r="CA942" s="210"/>
      <c r="CB942" s="210"/>
      <c r="CC942" s="210"/>
      <c r="CD942" s="210"/>
      <c r="CE942" s="210"/>
      <c r="CF942" s="210"/>
      <c r="CG942" s="210"/>
      <c r="CH942" s="210"/>
      <c r="CI942" s="210"/>
      <c r="CJ942" s="210"/>
      <c r="CK942" s="210"/>
      <c r="CL942" s="210"/>
      <c r="CM942" s="210"/>
      <c r="CN942" s="210"/>
      <c r="CO942" s="210"/>
      <c r="CP942" s="210"/>
      <c r="CQ942" s="210"/>
      <c r="CR942" s="210"/>
      <c r="CS942" s="144"/>
      <c r="CT942" s="144"/>
    </row>
    <row r="943" spans="1:98" ht="15">
      <c r="A943" s="208" t="s">
        <v>8334</v>
      </c>
      <c r="B943" s="285" t="s">
        <v>2243</v>
      </c>
      <c r="C943" s="209" t="s">
        <v>2244</v>
      </c>
      <c r="D943" s="259"/>
      <c r="E943" s="209" t="s">
        <v>6106</v>
      </c>
      <c r="F943" s="209" t="s">
        <v>38</v>
      </c>
      <c r="G943" s="216" t="s">
        <v>35</v>
      </c>
      <c r="H943" s="209" t="s">
        <v>8271</v>
      </c>
      <c r="I943" s="2"/>
      <c r="J943" s="210"/>
      <c r="K943" s="210"/>
      <c r="L943" s="210"/>
      <c r="M943" s="210">
        <v>2</v>
      </c>
      <c r="N943" s="210">
        <v>2</v>
      </c>
      <c r="O943" s="210">
        <v>2</v>
      </c>
      <c r="P943" s="210">
        <v>2</v>
      </c>
      <c r="Q943" s="210">
        <v>2</v>
      </c>
      <c r="R943" s="210">
        <v>2</v>
      </c>
      <c r="S943" s="210">
        <v>5</v>
      </c>
      <c r="T943" s="210">
        <v>5</v>
      </c>
      <c r="U943" s="210">
        <v>5</v>
      </c>
      <c r="V943" s="210">
        <v>5</v>
      </c>
      <c r="W943" s="210">
        <v>5</v>
      </c>
      <c r="X943" s="210">
        <v>5</v>
      </c>
      <c r="Y943" s="210">
        <v>5</v>
      </c>
      <c r="Z943" s="210">
        <v>5</v>
      </c>
      <c r="AA943" s="210">
        <v>5</v>
      </c>
      <c r="AB943" s="210">
        <v>5</v>
      </c>
      <c r="AC943" s="210">
        <v>5</v>
      </c>
      <c r="AD943" s="210">
        <v>5</v>
      </c>
      <c r="AE943" s="210">
        <v>5</v>
      </c>
      <c r="AF943" s="210">
        <v>5</v>
      </c>
      <c r="AG943" s="210">
        <v>5</v>
      </c>
      <c r="AH943" s="210">
        <v>5</v>
      </c>
      <c r="AI943" s="210">
        <v>5</v>
      </c>
      <c r="AJ943" s="210">
        <v>5</v>
      </c>
      <c r="AK943" s="210">
        <v>5</v>
      </c>
      <c r="AL943" s="210">
        <v>5</v>
      </c>
      <c r="AM943" s="210">
        <v>5</v>
      </c>
      <c r="AN943" s="210">
        <v>5</v>
      </c>
      <c r="AO943" s="210">
        <v>5</v>
      </c>
      <c r="AP943" s="210">
        <v>5</v>
      </c>
      <c r="AQ943" s="210">
        <v>5</v>
      </c>
      <c r="AR943" s="210">
        <v>5</v>
      </c>
      <c r="AS943" s="210">
        <v>5</v>
      </c>
      <c r="AT943" s="210">
        <v>5</v>
      </c>
      <c r="AU943" s="210">
        <v>5</v>
      </c>
      <c r="AV943" s="210">
        <v>5</v>
      </c>
      <c r="AW943" s="210">
        <v>5</v>
      </c>
      <c r="AX943" s="210">
        <v>5</v>
      </c>
      <c r="AY943" s="210">
        <v>5</v>
      </c>
      <c r="AZ943" s="210">
        <v>5</v>
      </c>
      <c r="BA943" s="210">
        <v>5</v>
      </c>
      <c r="BB943" s="210">
        <v>5</v>
      </c>
      <c r="BC943" s="210">
        <v>5</v>
      </c>
      <c r="BD943" s="210">
        <v>5</v>
      </c>
      <c r="BE943" s="210">
        <v>5</v>
      </c>
      <c r="BF943" s="210">
        <v>3</v>
      </c>
      <c r="BG943" s="210">
        <v>3</v>
      </c>
      <c r="BH943" s="210">
        <v>3</v>
      </c>
      <c r="BI943" s="210">
        <v>2</v>
      </c>
      <c r="BJ943" s="210">
        <v>2</v>
      </c>
      <c r="BK943" s="210">
        <v>2</v>
      </c>
      <c r="BL943" s="210">
        <v>2</v>
      </c>
      <c r="BM943" s="210">
        <v>2</v>
      </c>
      <c r="BN943" s="210">
        <v>2</v>
      </c>
      <c r="BO943" s="210">
        <v>2</v>
      </c>
      <c r="BP943" s="210">
        <v>2</v>
      </c>
      <c r="BQ943" s="210">
        <v>2</v>
      </c>
      <c r="BR943" s="210">
        <v>2</v>
      </c>
      <c r="BS943" s="210">
        <v>2</v>
      </c>
      <c r="BT943" s="210">
        <v>2</v>
      </c>
      <c r="BU943" s="210"/>
      <c r="BV943" s="210"/>
      <c r="BW943" s="210"/>
      <c r="BX943" s="210"/>
      <c r="BY943" s="210"/>
      <c r="BZ943" s="210"/>
      <c r="CA943" s="210"/>
      <c r="CB943" s="210"/>
      <c r="CC943" s="210"/>
      <c r="CD943" s="210"/>
      <c r="CE943" s="210"/>
      <c r="CF943" s="210"/>
      <c r="CG943" s="210"/>
      <c r="CH943" s="210"/>
      <c r="CI943" s="210"/>
      <c r="CJ943" s="210"/>
      <c r="CK943" s="210"/>
      <c r="CL943" s="210"/>
      <c r="CM943" s="210"/>
      <c r="CN943" s="210"/>
      <c r="CO943" s="210"/>
      <c r="CP943" s="210"/>
      <c r="CQ943" s="210"/>
      <c r="CR943" s="210"/>
      <c r="CS943" s="144"/>
      <c r="CT943" s="144"/>
    </row>
    <row r="944" spans="1:98" ht="15">
      <c r="A944" s="208" t="s">
        <v>8334</v>
      </c>
      <c r="B944" s="285" t="s">
        <v>2255</v>
      </c>
      <c r="C944" s="209" t="s">
        <v>2256</v>
      </c>
      <c r="D944" s="259"/>
      <c r="E944" s="209" t="s">
        <v>6106</v>
      </c>
      <c r="F944" s="209" t="s">
        <v>38</v>
      </c>
      <c r="G944" s="216" t="s">
        <v>35</v>
      </c>
      <c r="H944" s="209" t="s">
        <v>8271</v>
      </c>
      <c r="I944" s="2"/>
      <c r="J944" s="210"/>
      <c r="K944" s="210"/>
      <c r="L944" s="210"/>
      <c r="M944" s="210">
        <v>2</v>
      </c>
      <c r="N944" s="210">
        <v>2</v>
      </c>
      <c r="O944" s="210">
        <v>2</v>
      </c>
      <c r="P944" s="210">
        <v>2</v>
      </c>
      <c r="Q944" s="210">
        <v>2</v>
      </c>
      <c r="R944" s="210">
        <v>2</v>
      </c>
      <c r="S944" s="210">
        <v>2</v>
      </c>
      <c r="T944" s="210">
        <v>2</v>
      </c>
      <c r="U944" s="210">
        <v>2</v>
      </c>
      <c r="V944" s="210">
        <v>2</v>
      </c>
      <c r="W944" s="210">
        <v>2</v>
      </c>
      <c r="X944" s="210">
        <v>2</v>
      </c>
      <c r="Y944" s="210">
        <v>3</v>
      </c>
      <c r="Z944" s="210">
        <v>3</v>
      </c>
      <c r="AA944" s="210">
        <v>3</v>
      </c>
      <c r="AB944" s="210">
        <v>3</v>
      </c>
      <c r="AC944" s="210">
        <v>3</v>
      </c>
      <c r="AD944" s="210">
        <v>3</v>
      </c>
      <c r="AE944" s="210">
        <v>3</v>
      </c>
      <c r="AF944" s="210">
        <v>3</v>
      </c>
      <c r="AG944" s="210">
        <v>3</v>
      </c>
      <c r="AH944" s="210">
        <v>3</v>
      </c>
      <c r="AI944" s="210">
        <v>3</v>
      </c>
      <c r="AJ944" s="210">
        <v>3</v>
      </c>
      <c r="AK944" s="210">
        <v>3</v>
      </c>
      <c r="AL944" s="210">
        <v>3</v>
      </c>
      <c r="AM944" s="210">
        <v>3</v>
      </c>
      <c r="AN944" s="210">
        <v>3</v>
      </c>
      <c r="AO944" s="210">
        <v>3</v>
      </c>
      <c r="AP944" s="210">
        <v>3</v>
      </c>
      <c r="AQ944" s="210">
        <v>3</v>
      </c>
      <c r="AR944" s="210">
        <v>3</v>
      </c>
      <c r="AS944" s="210">
        <v>3</v>
      </c>
      <c r="AT944" s="210">
        <v>3</v>
      </c>
      <c r="AU944" s="210">
        <v>3</v>
      </c>
      <c r="AV944" s="210">
        <v>3</v>
      </c>
      <c r="AW944" s="210">
        <v>3</v>
      </c>
      <c r="AX944" s="210">
        <v>3</v>
      </c>
      <c r="AY944" s="210">
        <v>3</v>
      </c>
      <c r="AZ944" s="210">
        <v>3</v>
      </c>
      <c r="BA944" s="210">
        <v>3</v>
      </c>
      <c r="BB944" s="210">
        <v>3</v>
      </c>
      <c r="BC944" s="210">
        <v>3</v>
      </c>
      <c r="BD944" s="210">
        <v>3</v>
      </c>
      <c r="BE944" s="210">
        <v>3</v>
      </c>
      <c r="BF944" s="210">
        <v>3</v>
      </c>
      <c r="BG944" s="210">
        <v>3</v>
      </c>
      <c r="BH944" s="210">
        <v>3</v>
      </c>
      <c r="BI944" s="210">
        <v>1</v>
      </c>
      <c r="BJ944" s="210">
        <v>1</v>
      </c>
      <c r="BK944" s="210">
        <v>1</v>
      </c>
      <c r="BL944" s="210">
        <v>1</v>
      </c>
      <c r="BM944" s="210">
        <v>1</v>
      </c>
      <c r="BN944" s="210">
        <v>1</v>
      </c>
      <c r="BO944" s="210">
        <v>1</v>
      </c>
      <c r="BP944" s="210">
        <v>1</v>
      </c>
      <c r="BQ944" s="210">
        <v>1</v>
      </c>
      <c r="BR944" s="210">
        <v>1</v>
      </c>
      <c r="BS944" s="210">
        <v>1</v>
      </c>
      <c r="BT944" s="210">
        <v>1</v>
      </c>
      <c r="BU944" s="210"/>
      <c r="BV944" s="210"/>
      <c r="BW944" s="210"/>
      <c r="BX944" s="210"/>
      <c r="BY944" s="210"/>
      <c r="BZ944" s="210"/>
      <c r="CA944" s="210"/>
      <c r="CB944" s="210"/>
      <c r="CC944" s="210"/>
      <c r="CD944" s="210"/>
      <c r="CE944" s="210"/>
      <c r="CF944" s="210"/>
      <c r="CG944" s="210"/>
      <c r="CH944" s="210"/>
      <c r="CI944" s="210"/>
      <c r="CJ944" s="210"/>
      <c r="CK944" s="210"/>
      <c r="CL944" s="210"/>
      <c r="CM944" s="210"/>
      <c r="CN944" s="210"/>
      <c r="CO944" s="210"/>
      <c r="CP944" s="210"/>
      <c r="CQ944" s="210"/>
      <c r="CR944" s="210"/>
      <c r="CS944" s="144"/>
      <c r="CT944" s="144"/>
    </row>
    <row r="945" spans="1:98" ht="15">
      <c r="A945" s="208" t="s">
        <v>8334</v>
      </c>
      <c r="B945" s="285" t="s">
        <v>7538</v>
      </c>
      <c r="C945" s="209" t="s">
        <v>7923</v>
      </c>
      <c r="D945" s="259"/>
      <c r="E945" s="209" t="s">
        <v>6106</v>
      </c>
      <c r="F945" s="209" t="s">
        <v>38</v>
      </c>
      <c r="G945" s="216" t="s">
        <v>35</v>
      </c>
      <c r="H945" s="209" t="s">
        <v>8271</v>
      </c>
      <c r="I945" s="2"/>
      <c r="J945" s="210"/>
      <c r="K945" s="210"/>
      <c r="L945" s="210"/>
      <c r="M945" s="210">
        <v>1</v>
      </c>
      <c r="N945" s="210">
        <v>1</v>
      </c>
      <c r="O945" s="210">
        <v>1</v>
      </c>
      <c r="P945" s="210">
        <v>1</v>
      </c>
      <c r="Q945" s="210">
        <v>1</v>
      </c>
      <c r="R945" s="210">
        <v>1</v>
      </c>
      <c r="S945" s="210">
        <v>1</v>
      </c>
      <c r="T945" s="210">
        <v>1</v>
      </c>
      <c r="U945" s="210">
        <v>1</v>
      </c>
      <c r="V945" s="210">
        <v>1</v>
      </c>
      <c r="W945" s="210">
        <v>1</v>
      </c>
      <c r="X945" s="210">
        <v>1</v>
      </c>
      <c r="Y945" s="210">
        <v>1</v>
      </c>
      <c r="Z945" s="210">
        <v>1</v>
      </c>
      <c r="AA945" s="210">
        <v>1</v>
      </c>
      <c r="AB945" s="210">
        <v>1</v>
      </c>
      <c r="AC945" s="210">
        <v>1</v>
      </c>
      <c r="AD945" s="210">
        <v>1</v>
      </c>
      <c r="AE945" s="210">
        <v>1</v>
      </c>
      <c r="AF945" s="210">
        <v>1</v>
      </c>
      <c r="AG945" s="210">
        <v>1</v>
      </c>
      <c r="AH945" s="210">
        <v>1</v>
      </c>
      <c r="AI945" s="210">
        <v>1</v>
      </c>
      <c r="AJ945" s="210">
        <v>1</v>
      </c>
      <c r="AK945" s="210">
        <v>1</v>
      </c>
      <c r="AL945" s="210">
        <v>1</v>
      </c>
      <c r="AM945" s="210">
        <v>1</v>
      </c>
      <c r="AN945" s="210">
        <v>1</v>
      </c>
      <c r="AO945" s="210">
        <v>1</v>
      </c>
      <c r="AP945" s="210">
        <v>1</v>
      </c>
      <c r="AQ945" s="210">
        <v>1</v>
      </c>
      <c r="AR945" s="210">
        <v>1</v>
      </c>
      <c r="AS945" s="210">
        <v>1</v>
      </c>
      <c r="AT945" s="210">
        <v>1</v>
      </c>
      <c r="AU945" s="210">
        <v>1</v>
      </c>
      <c r="AV945" s="210">
        <v>1</v>
      </c>
      <c r="AW945" s="210">
        <v>1</v>
      </c>
      <c r="AX945" s="210">
        <v>1</v>
      </c>
      <c r="AY945" s="210">
        <v>1</v>
      </c>
      <c r="AZ945" s="210">
        <v>1</v>
      </c>
      <c r="BA945" s="210">
        <v>1</v>
      </c>
      <c r="BB945" s="210">
        <v>1</v>
      </c>
      <c r="BC945" s="210">
        <v>1</v>
      </c>
      <c r="BD945" s="210">
        <v>1</v>
      </c>
      <c r="BE945" s="210">
        <v>1</v>
      </c>
      <c r="BF945" s="210">
        <v>1</v>
      </c>
      <c r="BG945" s="210">
        <v>1</v>
      </c>
      <c r="BH945" s="210">
        <v>1</v>
      </c>
      <c r="BI945" s="210">
        <v>1</v>
      </c>
      <c r="BJ945" s="210">
        <v>1</v>
      </c>
      <c r="BK945" s="210">
        <v>1</v>
      </c>
      <c r="BL945" s="210">
        <v>1</v>
      </c>
      <c r="BM945" s="210">
        <v>1</v>
      </c>
      <c r="BN945" s="210">
        <v>1</v>
      </c>
      <c r="BO945" s="210">
        <v>1</v>
      </c>
      <c r="BP945" s="210">
        <v>1</v>
      </c>
      <c r="BQ945" s="210">
        <v>1</v>
      </c>
      <c r="BR945" s="210">
        <v>1</v>
      </c>
      <c r="BS945" s="210">
        <v>1</v>
      </c>
      <c r="BT945" s="210">
        <v>1</v>
      </c>
      <c r="BU945" s="210"/>
      <c r="BV945" s="210"/>
      <c r="BW945" s="210"/>
      <c r="BX945" s="210"/>
      <c r="BY945" s="210"/>
      <c r="BZ945" s="210"/>
      <c r="CA945" s="210"/>
      <c r="CB945" s="210"/>
      <c r="CC945" s="210"/>
      <c r="CD945" s="210"/>
      <c r="CE945" s="210"/>
      <c r="CF945" s="210"/>
      <c r="CG945" s="210"/>
      <c r="CH945" s="210"/>
      <c r="CI945" s="210"/>
      <c r="CJ945" s="210"/>
      <c r="CK945" s="210"/>
      <c r="CL945" s="210"/>
      <c r="CM945" s="210"/>
      <c r="CN945" s="210"/>
      <c r="CO945" s="210"/>
      <c r="CP945" s="210"/>
      <c r="CQ945" s="210"/>
      <c r="CR945" s="210"/>
      <c r="CS945" s="144"/>
      <c r="CT945" s="144"/>
    </row>
    <row r="946" spans="1:98" ht="15">
      <c r="A946" s="208" t="s">
        <v>8334</v>
      </c>
      <c r="B946" s="285" t="s">
        <v>7539</v>
      </c>
      <c r="C946" s="209" t="s">
        <v>7924</v>
      </c>
      <c r="D946" s="259"/>
      <c r="E946" s="209" t="s">
        <v>6106</v>
      </c>
      <c r="F946" s="209" t="s">
        <v>38</v>
      </c>
      <c r="G946" s="216" t="s">
        <v>35</v>
      </c>
      <c r="H946" s="209" t="s">
        <v>8271</v>
      </c>
      <c r="I946" s="2"/>
      <c r="J946" s="210"/>
      <c r="K946" s="210"/>
      <c r="L946" s="210"/>
      <c r="M946" s="210">
        <v>1</v>
      </c>
      <c r="N946" s="210">
        <v>1</v>
      </c>
      <c r="O946" s="210">
        <v>1</v>
      </c>
      <c r="P946" s="210">
        <v>1</v>
      </c>
      <c r="Q946" s="210">
        <v>1</v>
      </c>
      <c r="R946" s="210">
        <v>1</v>
      </c>
      <c r="S946" s="210">
        <v>1</v>
      </c>
      <c r="T946" s="210">
        <v>1</v>
      </c>
      <c r="U946" s="210">
        <v>1</v>
      </c>
      <c r="V946" s="210">
        <v>1</v>
      </c>
      <c r="W946" s="210">
        <v>1</v>
      </c>
      <c r="X946" s="210">
        <v>1</v>
      </c>
      <c r="Y946" s="210">
        <v>1</v>
      </c>
      <c r="Z946" s="210">
        <v>1</v>
      </c>
      <c r="AA946" s="210">
        <v>1</v>
      </c>
      <c r="AB946" s="210">
        <v>1</v>
      </c>
      <c r="AC946" s="210">
        <v>1</v>
      </c>
      <c r="AD946" s="210">
        <v>1</v>
      </c>
      <c r="AE946" s="210">
        <v>1</v>
      </c>
      <c r="AF946" s="210">
        <v>1</v>
      </c>
      <c r="AG946" s="210">
        <v>1</v>
      </c>
      <c r="AH946" s="210">
        <v>1</v>
      </c>
      <c r="AI946" s="210">
        <v>1</v>
      </c>
      <c r="AJ946" s="210">
        <v>1</v>
      </c>
      <c r="AK946" s="210">
        <v>1</v>
      </c>
      <c r="AL946" s="210">
        <v>1</v>
      </c>
      <c r="AM946" s="210">
        <v>1</v>
      </c>
      <c r="AN946" s="210">
        <v>1</v>
      </c>
      <c r="AO946" s="210">
        <v>1</v>
      </c>
      <c r="AP946" s="210">
        <v>1</v>
      </c>
      <c r="AQ946" s="210">
        <v>1</v>
      </c>
      <c r="AR946" s="210">
        <v>1</v>
      </c>
      <c r="AS946" s="210">
        <v>1</v>
      </c>
      <c r="AT946" s="210">
        <v>1</v>
      </c>
      <c r="AU946" s="210">
        <v>1</v>
      </c>
      <c r="AV946" s="210">
        <v>1</v>
      </c>
      <c r="AW946" s="210">
        <v>1</v>
      </c>
      <c r="AX946" s="210">
        <v>1</v>
      </c>
      <c r="AY946" s="210">
        <v>1</v>
      </c>
      <c r="AZ946" s="210">
        <v>1</v>
      </c>
      <c r="BA946" s="210">
        <v>1</v>
      </c>
      <c r="BB946" s="210">
        <v>1</v>
      </c>
      <c r="BC946" s="210">
        <v>1</v>
      </c>
      <c r="BD946" s="210">
        <v>1</v>
      </c>
      <c r="BE946" s="210">
        <v>1</v>
      </c>
      <c r="BF946" s="210">
        <v>1</v>
      </c>
      <c r="BG946" s="210">
        <v>1</v>
      </c>
      <c r="BH946" s="210">
        <v>1</v>
      </c>
      <c r="BI946" s="210">
        <v>1</v>
      </c>
      <c r="BJ946" s="210">
        <v>1</v>
      </c>
      <c r="BK946" s="210">
        <v>1</v>
      </c>
      <c r="BL946" s="210">
        <v>1</v>
      </c>
      <c r="BM946" s="210">
        <v>1</v>
      </c>
      <c r="BN946" s="210">
        <v>1</v>
      </c>
      <c r="BO946" s="210">
        <v>1</v>
      </c>
      <c r="BP946" s="210">
        <v>1</v>
      </c>
      <c r="BQ946" s="210">
        <v>1</v>
      </c>
      <c r="BR946" s="210">
        <v>1</v>
      </c>
      <c r="BS946" s="210">
        <v>1</v>
      </c>
      <c r="BT946" s="210">
        <v>1</v>
      </c>
      <c r="BU946" s="210"/>
      <c r="BV946" s="210"/>
      <c r="BW946" s="210"/>
      <c r="BX946" s="210"/>
      <c r="BY946" s="210"/>
      <c r="BZ946" s="210"/>
      <c r="CA946" s="210"/>
      <c r="CB946" s="210"/>
      <c r="CC946" s="210"/>
      <c r="CD946" s="210"/>
      <c r="CE946" s="210"/>
      <c r="CF946" s="210"/>
      <c r="CG946" s="210"/>
      <c r="CH946" s="210"/>
      <c r="CI946" s="210"/>
      <c r="CJ946" s="210"/>
      <c r="CK946" s="210"/>
      <c r="CL946" s="210"/>
      <c r="CM946" s="210"/>
      <c r="CN946" s="210"/>
      <c r="CO946" s="210"/>
      <c r="CP946" s="210"/>
      <c r="CQ946" s="210"/>
      <c r="CR946" s="210"/>
      <c r="CS946" s="144"/>
      <c r="CT946" s="144"/>
    </row>
    <row r="947" spans="1:98" ht="15">
      <c r="A947" s="208" t="s">
        <v>8334</v>
      </c>
      <c r="B947" s="285" t="s">
        <v>2391</v>
      </c>
      <c r="C947" s="209" t="s">
        <v>7942</v>
      </c>
      <c r="D947" s="259"/>
      <c r="E947" s="209" t="s">
        <v>6118</v>
      </c>
      <c r="F947" s="209" t="s">
        <v>38</v>
      </c>
      <c r="G947" s="216" t="s">
        <v>35</v>
      </c>
      <c r="H947" s="209" t="s">
        <v>8271</v>
      </c>
      <c r="I947" s="2"/>
      <c r="J947" s="210"/>
      <c r="K947" s="210"/>
      <c r="L947" s="210"/>
      <c r="M947" s="210">
        <v>3</v>
      </c>
      <c r="N947" s="210">
        <v>3</v>
      </c>
      <c r="O947" s="210">
        <v>3</v>
      </c>
      <c r="P947" s="210">
        <v>3</v>
      </c>
      <c r="Q947" s="210">
        <v>3</v>
      </c>
      <c r="R947" s="210">
        <v>3</v>
      </c>
      <c r="S947" s="210">
        <v>3</v>
      </c>
      <c r="T947" s="210">
        <v>3</v>
      </c>
      <c r="U947" s="210">
        <v>3</v>
      </c>
      <c r="V947" s="210">
        <v>3</v>
      </c>
      <c r="W947" s="210">
        <v>3</v>
      </c>
      <c r="X947" s="210">
        <v>3</v>
      </c>
      <c r="Y947" s="210">
        <v>3</v>
      </c>
      <c r="Z947" s="210">
        <v>3</v>
      </c>
      <c r="AA947" s="210">
        <v>3</v>
      </c>
      <c r="AB947" s="210">
        <v>3</v>
      </c>
      <c r="AC947" s="210">
        <v>3</v>
      </c>
      <c r="AD947" s="210">
        <v>3</v>
      </c>
      <c r="AE947" s="210">
        <v>3</v>
      </c>
      <c r="AF947" s="210">
        <v>3</v>
      </c>
      <c r="AG947" s="210">
        <v>3</v>
      </c>
      <c r="AH947" s="210">
        <v>3</v>
      </c>
      <c r="AI947" s="210">
        <v>3</v>
      </c>
      <c r="AJ947" s="210">
        <v>3</v>
      </c>
      <c r="AK947" s="210">
        <v>3</v>
      </c>
      <c r="AL947" s="210">
        <v>3</v>
      </c>
      <c r="AM947" s="210">
        <v>3</v>
      </c>
      <c r="AN947" s="210">
        <v>3</v>
      </c>
      <c r="AO947" s="210">
        <v>3</v>
      </c>
      <c r="AP947" s="210">
        <v>3</v>
      </c>
      <c r="AQ947" s="210">
        <v>3</v>
      </c>
      <c r="AR947" s="210">
        <v>3</v>
      </c>
      <c r="AS947" s="210">
        <v>3</v>
      </c>
      <c r="AT947" s="210">
        <v>3</v>
      </c>
      <c r="AU947" s="210">
        <v>3</v>
      </c>
      <c r="AV947" s="210">
        <v>3</v>
      </c>
      <c r="AW947" s="210">
        <v>3</v>
      </c>
      <c r="AX947" s="210">
        <v>3</v>
      </c>
      <c r="AY947" s="210">
        <v>3</v>
      </c>
      <c r="AZ947" s="210">
        <v>3</v>
      </c>
      <c r="BA947" s="210">
        <v>3</v>
      </c>
      <c r="BB947" s="210">
        <v>3</v>
      </c>
      <c r="BC947" s="210">
        <v>3</v>
      </c>
      <c r="BD947" s="210">
        <v>3</v>
      </c>
      <c r="BE947" s="210">
        <v>3</v>
      </c>
      <c r="BF947" s="210">
        <v>3</v>
      </c>
      <c r="BG947" s="210">
        <v>3</v>
      </c>
      <c r="BH947" s="210">
        <v>3</v>
      </c>
      <c r="BI947" s="210">
        <v>3</v>
      </c>
      <c r="BJ947" s="210">
        <v>3</v>
      </c>
      <c r="BK947" s="210">
        <v>3</v>
      </c>
      <c r="BL947" s="210">
        <v>3</v>
      </c>
      <c r="BM947" s="210">
        <v>3</v>
      </c>
      <c r="BN947" s="210">
        <v>3</v>
      </c>
      <c r="BO947" s="210">
        <v>3</v>
      </c>
      <c r="BP947" s="210">
        <v>3</v>
      </c>
      <c r="BQ947" s="210">
        <v>3</v>
      </c>
      <c r="BR947" s="210">
        <v>3</v>
      </c>
      <c r="BS947" s="210">
        <v>3</v>
      </c>
      <c r="BT947" s="210">
        <v>3</v>
      </c>
      <c r="BU947" s="210"/>
      <c r="BV947" s="210"/>
      <c r="BW947" s="210"/>
      <c r="BX947" s="210"/>
      <c r="BY947" s="210"/>
      <c r="BZ947" s="210"/>
      <c r="CA947" s="210"/>
      <c r="CB947" s="210"/>
      <c r="CC947" s="210"/>
      <c r="CD947" s="210"/>
      <c r="CE947" s="210"/>
      <c r="CF947" s="210"/>
      <c r="CG947" s="210"/>
      <c r="CH947" s="210"/>
      <c r="CI947" s="210"/>
      <c r="CJ947" s="210"/>
      <c r="CK947" s="210"/>
      <c r="CL947" s="210"/>
      <c r="CM947" s="210"/>
      <c r="CN947" s="210"/>
      <c r="CO947" s="210"/>
      <c r="CP947" s="210"/>
      <c r="CQ947" s="210"/>
      <c r="CR947" s="210"/>
      <c r="CS947" s="144"/>
      <c r="CT947" s="144"/>
    </row>
    <row r="948" spans="1:98" ht="15">
      <c r="A948" s="208" t="s">
        <v>8334</v>
      </c>
      <c r="B948" s="285" t="s">
        <v>7540</v>
      </c>
      <c r="C948" s="209" t="s">
        <v>7938</v>
      </c>
      <c r="D948" s="259"/>
      <c r="E948" s="209" t="s">
        <v>6118</v>
      </c>
      <c r="F948" s="209" t="s">
        <v>38</v>
      </c>
      <c r="G948" s="216" t="s">
        <v>35</v>
      </c>
      <c r="H948" s="209" t="s">
        <v>8271</v>
      </c>
      <c r="I948" s="2"/>
      <c r="J948" s="210"/>
      <c r="K948" s="210"/>
      <c r="L948" s="210"/>
      <c r="M948" s="210">
        <v>1</v>
      </c>
      <c r="N948" s="210">
        <v>1</v>
      </c>
      <c r="O948" s="210">
        <v>1</v>
      </c>
      <c r="P948" s="210">
        <v>1</v>
      </c>
      <c r="Q948" s="210">
        <v>1</v>
      </c>
      <c r="R948" s="210">
        <v>1</v>
      </c>
      <c r="S948" s="210">
        <v>1</v>
      </c>
      <c r="T948" s="210">
        <v>1</v>
      </c>
      <c r="U948" s="210">
        <v>1</v>
      </c>
      <c r="V948" s="210">
        <v>1</v>
      </c>
      <c r="W948" s="210">
        <v>1</v>
      </c>
      <c r="X948" s="210">
        <v>1</v>
      </c>
      <c r="Y948" s="210">
        <v>1</v>
      </c>
      <c r="Z948" s="210">
        <v>1</v>
      </c>
      <c r="AA948" s="210">
        <v>1</v>
      </c>
      <c r="AB948" s="210">
        <v>1</v>
      </c>
      <c r="AC948" s="210">
        <v>1</v>
      </c>
      <c r="AD948" s="210">
        <v>1</v>
      </c>
      <c r="AE948" s="210">
        <v>1</v>
      </c>
      <c r="AF948" s="210">
        <v>1</v>
      </c>
      <c r="AG948" s="210">
        <v>1</v>
      </c>
      <c r="AH948" s="210">
        <v>1</v>
      </c>
      <c r="AI948" s="210">
        <v>1</v>
      </c>
      <c r="AJ948" s="210">
        <v>1</v>
      </c>
      <c r="AK948" s="210">
        <v>1</v>
      </c>
      <c r="AL948" s="210">
        <v>1</v>
      </c>
      <c r="AM948" s="210">
        <v>1</v>
      </c>
      <c r="AN948" s="210">
        <v>1</v>
      </c>
      <c r="AO948" s="210">
        <v>1</v>
      </c>
      <c r="AP948" s="210">
        <v>1</v>
      </c>
      <c r="AQ948" s="210">
        <v>1</v>
      </c>
      <c r="AR948" s="210">
        <v>1</v>
      </c>
      <c r="AS948" s="210">
        <v>1</v>
      </c>
      <c r="AT948" s="210">
        <v>1</v>
      </c>
      <c r="AU948" s="210">
        <v>1</v>
      </c>
      <c r="AV948" s="210">
        <v>1</v>
      </c>
      <c r="AW948" s="210">
        <v>1</v>
      </c>
      <c r="AX948" s="210">
        <v>1</v>
      </c>
      <c r="AY948" s="210">
        <v>1</v>
      </c>
      <c r="AZ948" s="210">
        <v>1</v>
      </c>
      <c r="BA948" s="210">
        <v>1</v>
      </c>
      <c r="BB948" s="210">
        <v>1</v>
      </c>
      <c r="BC948" s="210">
        <v>1</v>
      </c>
      <c r="BD948" s="210">
        <v>1</v>
      </c>
      <c r="BE948" s="210">
        <v>1</v>
      </c>
      <c r="BF948" s="210">
        <v>1</v>
      </c>
      <c r="BG948" s="210">
        <v>1</v>
      </c>
      <c r="BH948" s="210">
        <v>1</v>
      </c>
      <c r="BI948" s="210">
        <v>1</v>
      </c>
      <c r="BJ948" s="210">
        <v>1</v>
      </c>
      <c r="BK948" s="210">
        <v>1</v>
      </c>
      <c r="BL948" s="210">
        <v>1</v>
      </c>
      <c r="BM948" s="210">
        <v>1</v>
      </c>
      <c r="BN948" s="210">
        <v>1</v>
      </c>
      <c r="BO948" s="210">
        <v>1</v>
      </c>
      <c r="BP948" s="210">
        <v>1</v>
      </c>
      <c r="BQ948" s="210">
        <v>1</v>
      </c>
      <c r="BR948" s="210">
        <v>1</v>
      </c>
      <c r="BS948" s="210">
        <v>1</v>
      </c>
      <c r="BT948" s="210">
        <v>1</v>
      </c>
      <c r="BU948" s="210"/>
      <c r="BV948" s="210"/>
      <c r="BW948" s="210"/>
      <c r="BX948" s="210"/>
      <c r="BY948" s="210"/>
      <c r="BZ948" s="210"/>
      <c r="CA948" s="210"/>
      <c r="CB948" s="210"/>
      <c r="CC948" s="210"/>
      <c r="CD948" s="210"/>
      <c r="CE948" s="210"/>
      <c r="CF948" s="210"/>
      <c r="CG948" s="210"/>
      <c r="CH948" s="210"/>
      <c r="CI948" s="210"/>
      <c r="CJ948" s="210"/>
      <c r="CK948" s="210"/>
      <c r="CL948" s="210"/>
      <c r="CM948" s="210"/>
      <c r="CN948" s="210"/>
      <c r="CO948" s="210"/>
      <c r="CP948" s="210"/>
      <c r="CQ948" s="210"/>
      <c r="CR948" s="210"/>
      <c r="CS948" s="144"/>
      <c r="CT948" s="144"/>
    </row>
    <row r="949" spans="1:98" ht="15">
      <c r="A949" s="208" t="s">
        <v>8334</v>
      </c>
      <c r="B949" s="285" t="s">
        <v>2406</v>
      </c>
      <c r="C949" s="209" t="s">
        <v>2407</v>
      </c>
      <c r="D949" s="259"/>
      <c r="E949" s="209" t="s">
        <v>6120</v>
      </c>
      <c r="F949" s="209" t="s">
        <v>38</v>
      </c>
      <c r="G949" s="216" t="s">
        <v>35</v>
      </c>
      <c r="H949" s="209" t="s">
        <v>8271</v>
      </c>
      <c r="I949" s="2"/>
      <c r="J949" s="210"/>
      <c r="K949" s="210"/>
      <c r="L949" s="210"/>
      <c r="M949" s="210">
        <v>1</v>
      </c>
      <c r="N949" s="210">
        <v>1</v>
      </c>
      <c r="O949" s="210">
        <v>1</v>
      </c>
      <c r="P949" s="210">
        <v>1</v>
      </c>
      <c r="Q949" s="210">
        <v>1</v>
      </c>
      <c r="R949" s="210">
        <v>1</v>
      </c>
      <c r="S949" s="210">
        <v>1</v>
      </c>
      <c r="T949" s="210">
        <v>1</v>
      </c>
      <c r="U949" s="210">
        <v>1</v>
      </c>
      <c r="V949" s="210">
        <v>1</v>
      </c>
      <c r="W949" s="210">
        <v>1</v>
      </c>
      <c r="X949" s="210">
        <v>1</v>
      </c>
      <c r="Y949" s="210">
        <v>1</v>
      </c>
      <c r="Z949" s="210">
        <v>1</v>
      </c>
      <c r="AA949" s="210">
        <v>1</v>
      </c>
      <c r="AB949" s="210">
        <v>1</v>
      </c>
      <c r="AC949" s="210">
        <v>1</v>
      </c>
      <c r="AD949" s="210">
        <v>1</v>
      </c>
      <c r="AE949" s="210">
        <v>1</v>
      </c>
      <c r="AF949" s="210">
        <v>1</v>
      </c>
      <c r="AG949" s="210">
        <v>1</v>
      </c>
      <c r="AH949" s="210">
        <v>1</v>
      </c>
      <c r="AI949" s="210">
        <v>1</v>
      </c>
      <c r="AJ949" s="210">
        <v>1</v>
      </c>
      <c r="AK949" s="210">
        <v>1</v>
      </c>
      <c r="AL949" s="210">
        <v>1</v>
      </c>
      <c r="AM949" s="210">
        <v>1</v>
      </c>
      <c r="AN949" s="210">
        <v>1</v>
      </c>
      <c r="AO949" s="210">
        <v>1</v>
      </c>
      <c r="AP949" s="210">
        <v>1</v>
      </c>
      <c r="AQ949" s="210">
        <v>1</v>
      </c>
      <c r="AR949" s="210">
        <v>1</v>
      </c>
      <c r="AS949" s="210">
        <v>1</v>
      </c>
      <c r="AT949" s="210">
        <v>1</v>
      </c>
      <c r="AU949" s="210">
        <v>1</v>
      </c>
      <c r="AV949" s="210">
        <v>1</v>
      </c>
      <c r="AW949" s="210">
        <v>1</v>
      </c>
      <c r="AX949" s="210">
        <v>1</v>
      </c>
      <c r="AY949" s="210">
        <v>1</v>
      </c>
      <c r="AZ949" s="210">
        <v>1</v>
      </c>
      <c r="BA949" s="210">
        <v>1</v>
      </c>
      <c r="BB949" s="210">
        <v>1</v>
      </c>
      <c r="BC949" s="210">
        <v>1</v>
      </c>
      <c r="BD949" s="210">
        <v>1</v>
      </c>
      <c r="BE949" s="210">
        <v>1</v>
      </c>
      <c r="BF949" s="210">
        <v>1</v>
      </c>
      <c r="BG949" s="210">
        <v>1</v>
      </c>
      <c r="BH949" s="210">
        <v>1</v>
      </c>
      <c r="BI949" s="210">
        <v>1</v>
      </c>
      <c r="BJ949" s="210">
        <v>1</v>
      </c>
      <c r="BK949" s="210">
        <v>1</v>
      </c>
      <c r="BL949" s="210">
        <v>1</v>
      </c>
      <c r="BM949" s="210"/>
      <c r="BN949" s="210"/>
      <c r="BO949" s="210"/>
      <c r="BP949" s="210"/>
      <c r="BQ949" s="210"/>
      <c r="BR949" s="210"/>
      <c r="BS949" s="210"/>
      <c r="BT949" s="210"/>
      <c r="BU949" s="210"/>
      <c r="BV949" s="210"/>
      <c r="BW949" s="210"/>
      <c r="BX949" s="210"/>
      <c r="BY949" s="210"/>
      <c r="BZ949" s="210"/>
      <c r="CA949" s="210"/>
      <c r="CB949" s="210"/>
      <c r="CC949" s="210"/>
      <c r="CD949" s="210"/>
      <c r="CE949" s="210"/>
      <c r="CF949" s="210"/>
      <c r="CG949" s="210"/>
      <c r="CH949" s="210"/>
      <c r="CI949" s="210"/>
      <c r="CJ949" s="210"/>
      <c r="CK949" s="210"/>
      <c r="CL949" s="210"/>
      <c r="CM949" s="210"/>
      <c r="CN949" s="210"/>
      <c r="CO949" s="210"/>
      <c r="CP949" s="210"/>
      <c r="CQ949" s="210"/>
      <c r="CR949" s="210"/>
      <c r="CS949" s="144"/>
      <c r="CT949" s="144"/>
    </row>
    <row r="950" spans="1:98" ht="15">
      <c r="A950" s="208" t="s">
        <v>8334</v>
      </c>
      <c r="B950" s="285" t="s">
        <v>2408</v>
      </c>
      <c r="C950" s="209" t="s">
        <v>2409</v>
      </c>
      <c r="D950" s="259"/>
      <c r="E950" s="209" t="s">
        <v>6120</v>
      </c>
      <c r="F950" s="209" t="s">
        <v>38</v>
      </c>
      <c r="G950" s="216" t="s">
        <v>35</v>
      </c>
      <c r="H950" s="209" t="s">
        <v>8271</v>
      </c>
      <c r="I950" s="2"/>
      <c r="J950" s="210"/>
      <c r="K950" s="210"/>
      <c r="L950" s="210"/>
      <c r="M950" s="210">
        <v>1</v>
      </c>
      <c r="N950" s="210">
        <v>1</v>
      </c>
      <c r="O950" s="210">
        <v>1</v>
      </c>
      <c r="P950" s="210">
        <v>1</v>
      </c>
      <c r="Q950" s="210">
        <v>1</v>
      </c>
      <c r="R950" s="210">
        <v>1</v>
      </c>
      <c r="S950" s="210">
        <v>1</v>
      </c>
      <c r="T950" s="210">
        <v>1</v>
      </c>
      <c r="U950" s="210">
        <v>1</v>
      </c>
      <c r="V950" s="210">
        <v>1</v>
      </c>
      <c r="W950" s="210">
        <v>1</v>
      </c>
      <c r="X950" s="210">
        <v>1</v>
      </c>
      <c r="Y950" s="210">
        <v>1</v>
      </c>
      <c r="Z950" s="210">
        <v>1</v>
      </c>
      <c r="AA950" s="210">
        <v>1</v>
      </c>
      <c r="AB950" s="210">
        <v>1</v>
      </c>
      <c r="AC950" s="210">
        <v>1</v>
      </c>
      <c r="AD950" s="210">
        <v>1</v>
      </c>
      <c r="AE950" s="210">
        <v>1</v>
      </c>
      <c r="AF950" s="210">
        <v>1</v>
      </c>
      <c r="AG950" s="210">
        <v>1</v>
      </c>
      <c r="AH950" s="210">
        <v>1</v>
      </c>
      <c r="AI950" s="210">
        <v>1</v>
      </c>
      <c r="AJ950" s="210">
        <v>1</v>
      </c>
      <c r="AK950" s="210">
        <v>1</v>
      </c>
      <c r="AL950" s="210">
        <v>1</v>
      </c>
      <c r="AM950" s="210">
        <v>1</v>
      </c>
      <c r="AN950" s="210">
        <v>1</v>
      </c>
      <c r="AO950" s="210">
        <v>1</v>
      </c>
      <c r="AP950" s="210">
        <v>1</v>
      </c>
      <c r="AQ950" s="210">
        <v>1</v>
      </c>
      <c r="AR950" s="210">
        <v>1</v>
      </c>
      <c r="AS950" s="210">
        <v>1</v>
      </c>
      <c r="AT950" s="210">
        <v>1</v>
      </c>
      <c r="AU950" s="210">
        <v>1</v>
      </c>
      <c r="AV950" s="210">
        <v>1</v>
      </c>
      <c r="AW950" s="210">
        <v>1</v>
      </c>
      <c r="AX950" s="210">
        <v>1</v>
      </c>
      <c r="AY950" s="210">
        <v>1</v>
      </c>
      <c r="AZ950" s="210">
        <v>1</v>
      </c>
      <c r="BA950" s="210">
        <v>1</v>
      </c>
      <c r="BB950" s="210">
        <v>1</v>
      </c>
      <c r="BC950" s="210">
        <v>1</v>
      </c>
      <c r="BD950" s="210">
        <v>1</v>
      </c>
      <c r="BE950" s="210">
        <v>1</v>
      </c>
      <c r="BF950" s="210">
        <v>1</v>
      </c>
      <c r="BG950" s="210">
        <v>1</v>
      </c>
      <c r="BH950" s="210">
        <v>1</v>
      </c>
      <c r="BI950" s="210"/>
      <c r="BJ950" s="210"/>
      <c r="BK950" s="210"/>
      <c r="BL950" s="210"/>
      <c r="BM950" s="210"/>
      <c r="BN950" s="210"/>
      <c r="BO950" s="210"/>
      <c r="BP950" s="210"/>
      <c r="BQ950" s="210"/>
      <c r="BR950" s="210"/>
      <c r="BS950" s="210"/>
      <c r="BT950" s="210"/>
      <c r="BU950" s="210"/>
      <c r="BV950" s="210"/>
      <c r="BW950" s="210"/>
      <c r="BX950" s="210"/>
      <c r="BY950" s="210"/>
      <c r="BZ950" s="210"/>
      <c r="CA950" s="210"/>
      <c r="CB950" s="210"/>
      <c r="CC950" s="210"/>
      <c r="CD950" s="210"/>
      <c r="CE950" s="210"/>
      <c r="CF950" s="210"/>
      <c r="CG950" s="210"/>
      <c r="CH950" s="210"/>
      <c r="CI950" s="210"/>
      <c r="CJ950" s="210"/>
      <c r="CK950" s="210"/>
      <c r="CL950" s="210"/>
      <c r="CM950" s="210"/>
      <c r="CN950" s="210"/>
      <c r="CO950" s="210"/>
      <c r="CP950" s="210"/>
      <c r="CQ950" s="210"/>
      <c r="CR950" s="210"/>
      <c r="CS950" s="144"/>
      <c r="CT950" s="144"/>
    </row>
    <row r="951" spans="1:98" ht="15">
      <c r="A951" s="208" t="s">
        <v>8334</v>
      </c>
      <c r="B951" s="285" t="s">
        <v>7516</v>
      </c>
      <c r="C951" s="209" t="s">
        <v>7945</v>
      </c>
      <c r="D951" s="259"/>
      <c r="E951" s="209" t="s">
        <v>6120</v>
      </c>
      <c r="F951" s="209" t="s">
        <v>38</v>
      </c>
      <c r="G951" s="216" t="s">
        <v>35</v>
      </c>
      <c r="H951" s="209" t="s">
        <v>8271</v>
      </c>
      <c r="I951" s="2"/>
      <c r="J951" s="210"/>
      <c r="K951" s="210"/>
      <c r="L951" s="210"/>
      <c r="M951" s="210">
        <v>3</v>
      </c>
      <c r="N951" s="210">
        <v>3</v>
      </c>
      <c r="O951" s="210">
        <v>3</v>
      </c>
      <c r="P951" s="210">
        <v>3</v>
      </c>
      <c r="Q951" s="210">
        <v>3</v>
      </c>
      <c r="R951" s="210">
        <v>3</v>
      </c>
      <c r="S951" s="210">
        <v>3</v>
      </c>
      <c r="T951" s="210">
        <v>3</v>
      </c>
      <c r="U951" s="210">
        <v>3</v>
      </c>
      <c r="V951" s="210">
        <v>3</v>
      </c>
      <c r="W951" s="210">
        <v>3</v>
      </c>
      <c r="X951" s="210">
        <v>3</v>
      </c>
      <c r="Y951" s="210">
        <v>3</v>
      </c>
      <c r="Z951" s="210">
        <v>3</v>
      </c>
      <c r="AA951" s="210">
        <v>3</v>
      </c>
      <c r="AB951" s="210">
        <v>3</v>
      </c>
      <c r="AC951" s="210">
        <v>3</v>
      </c>
      <c r="AD951" s="210">
        <v>3</v>
      </c>
      <c r="AE951" s="210">
        <v>3</v>
      </c>
      <c r="AF951" s="210">
        <v>3</v>
      </c>
      <c r="AG951" s="210">
        <v>3</v>
      </c>
      <c r="AH951" s="210">
        <v>3</v>
      </c>
      <c r="AI951" s="210">
        <v>3</v>
      </c>
      <c r="AJ951" s="210">
        <v>3</v>
      </c>
      <c r="AK951" s="210">
        <v>3</v>
      </c>
      <c r="AL951" s="210">
        <v>3</v>
      </c>
      <c r="AM951" s="210">
        <v>3</v>
      </c>
      <c r="AN951" s="210">
        <v>3</v>
      </c>
      <c r="AO951" s="210">
        <v>3</v>
      </c>
      <c r="AP951" s="210">
        <v>3</v>
      </c>
      <c r="AQ951" s="210">
        <v>3</v>
      </c>
      <c r="AR951" s="210">
        <v>3</v>
      </c>
      <c r="AS951" s="210">
        <v>3</v>
      </c>
      <c r="AT951" s="210">
        <v>3</v>
      </c>
      <c r="AU951" s="210">
        <v>3</v>
      </c>
      <c r="AV951" s="210">
        <v>3</v>
      </c>
      <c r="AW951" s="210">
        <v>3</v>
      </c>
      <c r="AX951" s="210">
        <v>3</v>
      </c>
      <c r="AY951" s="210">
        <v>3</v>
      </c>
      <c r="AZ951" s="210">
        <v>3</v>
      </c>
      <c r="BA951" s="210">
        <v>3</v>
      </c>
      <c r="BB951" s="210">
        <v>3</v>
      </c>
      <c r="BC951" s="210">
        <v>3</v>
      </c>
      <c r="BD951" s="210">
        <v>3</v>
      </c>
      <c r="BE951" s="210">
        <v>3</v>
      </c>
      <c r="BF951" s="210">
        <v>3</v>
      </c>
      <c r="BG951" s="210">
        <v>3</v>
      </c>
      <c r="BH951" s="210">
        <v>3</v>
      </c>
      <c r="BI951" s="210"/>
      <c r="BJ951" s="210"/>
      <c r="BK951" s="210"/>
      <c r="BL951" s="210"/>
      <c r="BM951" s="210"/>
      <c r="BN951" s="210"/>
      <c r="BO951" s="210"/>
      <c r="BP951" s="210"/>
      <c r="BQ951" s="210"/>
      <c r="BR951" s="210"/>
      <c r="BS951" s="210"/>
      <c r="BT951" s="210"/>
      <c r="BU951" s="210"/>
      <c r="BV951" s="210"/>
      <c r="BW951" s="210"/>
      <c r="BX951" s="210"/>
      <c r="BY951" s="210"/>
      <c r="BZ951" s="210"/>
      <c r="CA951" s="210"/>
      <c r="CB951" s="210"/>
      <c r="CC951" s="210"/>
      <c r="CD951" s="210"/>
      <c r="CE951" s="210"/>
      <c r="CF951" s="210"/>
      <c r="CG951" s="210"/>
      <c r="CH951" s="210"/>
      <c r="CI951" s="210"/>
      <c r="CJ951" s="210"/>
      <c r="CK951" s="210"/>
      <c r="CL951" s="210"/>
      <c r="CM951" s="210"/>
      <c r="CN951" s="210"/>
      <c r="CO951" s="210"/>
      <c r="CP951" s="210"/>
      <c r="CQ951" s="210"/>
      <c r="CR951" s="210"/>
      <c r="CS951" s="144"/>
      <c r="CT951" s="144"/>
    </row>
    <row r="952" spans="1:98" ht="15">
      <c r="A952" s="208" t="s">
        <v>8334</v>
      </c>
      <c r="B952" s="285" t="s">
        <v>2410</v>
      </c>
      <c r="C952" s="209" t="s">
        <v>2411</v>
      </c>
      <c r="D952" s="259"/>
      <c r="E952" s="209" t="s">
        <v>6120</v>
      </c>
      <c r="F952" s="209" t="s">
        <v>38</v>
      </c>
      <c r="G952" s="216" t="s">
        <v>35</v>
      </c>
      <c r="H952" s="209" t="s">
        <v>8271</v>
      </c>
      <c r="I952" s="2"/>
      <c r="J952" s="210"/>
      <c r="K952" s="210"/>
      <c r="L952" s="210"/>
      <c r="M952" s="210">
        <v>1</v>
      </c>
      <c r="N952" s="210">
        <v>1</v>
      </c>
      <c r="O952" s="210">
        <v>1</v>
      </c>
      <c r="P952" s="210">
        <v>2</v>
      </c>
      <c r="Q952" s="210">
        <v>2</v>
      </c>
      <c r="R952" s="210">
        <v>2</v>
      </c>
      <c r="S952" s="210">
        <v>2</v>
      </c>
      <c r="T952" s="210">
        <v>2</v>
      </c>
      <c r="U952" s="210">
        <v>2</v>
      </c>
      <c r="V952" s="210">
        <v>2</v>
      </c>
      <c r="W952" s="210">
        <v>5</v>
      </c>
      <c r="X952" s="210">
        <v>5</v>
      </c>
      <c r="Y952" s="210">
        <v>5</v>
      </c>
      <c r="Z952" s="210">
        <v>5</v>
      </c>
      <c r="AA952" s="210">
        <v>5</v>
      </c>
      <c r="AB952" s="210">
        <v>5</v>
      </c>
      <c r="AC952" s="210">
        <v>5</v>
      </c>
      <c r="AD952" s="210">
        <v>5</v>
      </c>
      <c r="AE952" s="210">
        <v>5</v>
      </c>
      <c r="AF952" s="210">
        <v>5</v>
      </c>
      <c r="AG952" s="210">
        <v>5</v>
      </c>
      <c r="AH952" s="210">
        <v>5</v>
      </c>
      <c r="AI952" s="210">
        <v>5</v>
      </c>
      <c r="AJ952" s="210">
        <v>5</v>
      </c>
      <c r="AK952" s="210">
        <v>5</v>
      </c>
      <c r="AL952" s="210">
        <v>5</v>
      </c>
      <c r="AM952" s="210">
        <v>5</v>
      </c>
      <c r="AN952" s="210">
        <v>5</v>
      </c>
      <c r="AO952" s="210">
        <v>5</v>
      </c>
      <c r="AP952" s="210">
        <v>5</v>
      </c>
      <c r="AQ952" s="210">
        <v>5</v>
      </c>
      <c r="AR952" s="210">
        <v>5</v>
      </c>
      <c r="AS952" s="210">
        <v>5</v>
      </c>
      <c r="AT952" s="210">
        <v>5</v>
      </c>
      <c r="AU952" s="210">
        <v>5</v>
      </c>
      <c r="AV952" s="210">
        <v>5</v>
      </c>
      <c r="AW952" s="210">
        <v>5</v>
      </c>
      <c r="AX952" s="210">
        <v>5</v>
      </c>
      <c r="AY952" s="210">
        <v>5</v>
      </c>
      <c r="AZ952" s="210">
        <v>5</v>
      </c>
      <c r="BA952" s="210">
        <v>5</v>
      </c>
      <c r="BB952" s="210">
        <v>5</v>
      </c>
      <c r="BC952" s="210">
        <v>5</v>
      </c>
      <c r="BD952" s="210">
        <v>5</v>
      </c>
      <c r="BE952" s="210">
        <v>5</v>
      </c>
      <c r="BF952" s="210">
        <v>5</v>
      </c>
      <c r="BG952" s="210">
        <v>5</v>
      </c>
      <c r="BH952" s="210">
        <v>5</v>
      </c>
      <c r="BI952" s="210"/>
      <c r="BJ952" s="210"/>
      <c r="BK952" s="210"/>
      <c r="BL952" s="210"/>
      <c r="BM952" s="210"/>
      <c r="BN952" s="210"/>
      <c r="BO952" s="210"/>
      <c r="BP952" s="210"/>
      <c r="BQ952" s="210"/>
      <c r="BR952" s="210"/>
      <c r="BS952" s="210"/>
      <c r="BT952" s="210"/>
      <c r="BU952" s="210"/>
      <c r="BV952" s="210"/>
      <c r="BW952" s="210"/>
      <c r="BX952" s="210"/>
      <c r="BY952" s="210"/>
      <c r="BZ952" s="210"/>
      <c r="CA952" s="210"/>
      <c r="CB952" s="210"/>
      <c r="CC952" s="210"/>
      <c r="CD952" s="210"/>
      <c r="CE952" s="210"/>
      <c r="CF952" s="210"/>
      <c r="CG952" s="210"/>
      <c r="CH952" s="210"/>
      <c r="CI952" s="210"/>
      <c r="CJ952" s="210"/>
      <c r="CK952" s="210"/>
      <c r="CL952" s="210"/>
      <c r="CM952" s="210"/>
      <c r="CN952" s="210"/>
      <c r="CO952" s="210"/>
      <c r="CP952" s="210"/>
      <c r="CQ952" s="210"/>
      <c r="CR952" s="210"/>
      <c r="CS952" s="144"/>
      <c r="CT952" s="144"/>
    </row>
    <row r="953" spans="1:98" ht="15">
      <c r="A953" s="208" t="s">
        <v>8334</v>
      </c>
      <c r="B953" s="285" t="s">
        <v>7517</v>
      </c>
      <c r="C953" s="209" t="s">
        <v>2413</v>
      </c>
      <c r="D953" s="259"/>
      <c r="E953" s="209" t="s">
        <v>6120</v>
      </c>
      <c r="F953" s="209" t="s">
        <v>38</v>
      </c>
      <c r="G953" s="216" t="s">
        <v>35</v>
      </c>
      <c r="H953" s="209" t="s">
        <v>8271</v>
      </c>
      <c r="I953" s="2"/>
      <c r="J953" s="210"/>
      <c r="K953" s="210"/>
      <c r="L953" s="210"/>
      <c r="M953" s="210">
        <v>1</v>
      </c>
      <c r="N953" s="210">
        <v>1</v>
      </c>
      <c r="O953" s="210">
        <v>3</v>
      </c>
      <c r="P953" s="210">
        <v>3</v>
      </c>
      <c r="Q953" s="210">
        <v>3</v>
      </c>
      <c r="R953" s="210">
        <v>4</v>
      </c>
      <c r="S953" s="210">
        <v>4</v>
      </c>
      <c r="T953" s="210">
        <v>4</v>
      </c>
      <c r="U953" s="210">
        <v>4</v>
      </c>
      <c r="V953" s="210">
        <v>4</v>
      </c>
      <c r="W953" s="210">
        <v>5</v>
      </c>
      <c r="X953" s="210">
        <v>5</v>
      </c>
      <c r="Y953" s="210">
        <v>5</v>
      </c>
      <c r="Z953" s="210">
        <v>5</v>
      </c>
      <c r="AA953" s="210">
        <v>8</v>
      </c>
      <c r="AB953" s="210">
        <v>8</v>
      </c>
      <c r="AC953" s="210">
        <v>8</v>
      </c>
      <c r="AD953" s="210">
        <v>8</v>
      </c>
      <c r="AE953" s="210">
        <v>10</v>
      </c>
      <c r="AF953" s="210">
        <v>10</v>
      </c>
      <c r="AG953" s="210">
        <v>10</v>
      </c>
      <c r="AH953" s="210">
        <v>10</v>
      </c>
      <c r="AI953" s="210">
        <v>10</v>
      </c>
      <c r="AJ953" s="210">
        <v>10</v>
      </c>
      <c r="AK953" s="210">
        <v>10</v>
      </c>
      <c r="AL953" s="210">
        <v>10</v>
      </c>
      <c r="AM953" s="210">
        <v>10</v>
      </c>
      <c r="AN953" s="210">
        <v>10</v>
      </c>
      <c r="AO953" s="210">
        <v>10</v>
      </c>
      <c r="AP953" s="210">
        <v>10</v>
      </c>
      <c r="AQ953" s="210">
        <v>10</v>
      </c>
      <c r="AR953" s="210">
        <v>10</v>
      </c>
      <c r="AS953" s="210">
        <v>10</v>
      </c>
      <c r="AT953" s="210">
        <v>10</v>
      </c>
      <c r="AU953" s="210">
        <v>10</v>
      </c>
      <c r="AV953" s="210">
        <v>10</v>
      </c>
      <c r="AW953" s="210">
        <v>10</v>
      </c>
      <c r="AX953" s="210">
        <v>10</v>
      </c>
      <c r="AY953" s="210">
        <v>10</v>
      </c>
      <c r="AZ953" s="210">
        <v>10</v>
      </c>
      <c r="BA953" s="210">
        <v>10</v>
      </c>
      <c r="BB953" s="210">
        <v>10</v>
      </c>
      <c r="BC953" s="210">
        <v>10</v>
      </c>
      <c r="BD953" s="210">
        <v>10</v>
      </c>
      <c r="BE953" s="210">
        <v>10</v>
      </c>
      <c r="BF953" s="210">
        <v>10</v>
      </c>
      <c r="BG953" s="210">
        <v>10</v>
      </c>
      <c r="BH953" s="210">
        <v>10</v>
      </c>
      <c r="BI953" s="210"/>
      <c r="BJ953" s="210"/>
      <c r="BK953" s="210"/>
      <c r="BL953" s="210"/>
      <c r="BM953" s="210"/>
      <c r="BN953" s="210"/>
      <c r="BO953" s="210"/>
      <c r="BP953" s="210"/>
      <c r="BQ953" s="210"/>
      <c r="BR953" s="210"/>
      <c r="BS953" s="210"/>
      <c r="BT953" s="210"/>
      <c r="BU953" s="210"/>
      <c r="BV953" s="210"/>
      <c r="BW953" s="210"/>
      <c r="BX953" s="210"/>
      <c r="BY953" s="210"/>
      <c r="BZ953" s="210"/>
      <c r="CA953" s="210"/>
      <c r="CB953" s="210"/>
      <c r="CC953" s="210"/>
      <c r="CD953" s="210"/>
      <c r="CE953" s="210"/>
      <c r="CF953" s="210"/>
      <c r="CG953" s="210"/>
      <c r="CH953" s="210"/>
      <c r="CI953" s="210"/>
      <c r="CJ953" s="210"/>
      <c r="CK953" s="210"/>
      <c r="CL953" s="210"/>
      <c r="CM953" s="210"/>
      <c r="CN953" s="210"/>
      <c r="CO953" s="210"/>
      <c r="CP953" s="210"/>
      <c r="CQ953" s="210"/>
      <c r="CR953" s="210"/>
      <c r="CS953" s="144"/>
      <c r="CT953" s="144"/>
    </row>
    <row r="954" spans="1:98" ht="15">
      <c r="A954" s="208" t="s">
        <v>8334</v>
      </c>
      <c r="B954" s="285" t="s">
        <v>7518</v>
      </c>
      <c r="C954" s="209" t="s">
        <v>7948</v>
      </c>
      <c r="D954" s="259"/>
      <c r="E954" s="209" t="s">
        <v>6120</v>
      </c>
      <c r="F954" s="209" t="s">
        <v>38</v>
      </c>
      <c r="G954" s="216" t="s">
        <v>35</v>
      </c>
      <c r="H954" s="209" t="s">
        <v>8271</v>
      </c>
      <c r="I954" s="2"/>
      <c r="J954" s="210"/>
      <c r="K954" s="210"/>
      <c r="L954" s="210"/>
      <c r="M954" s="210">
        <v>1</v>
      </c>
      <c r="N954" s="210">
        <v>1</v>
      </c>
      <c r="O954" s="210">
        <v>1</v>
      </c>
      <c r="P954" s="210">
        <v>1</v>
      </c>
      <c r="Q954" s="210">
        <v>1</v>
      </c>
      <c r="R954" s="210">
        <v>2</v>
      </c>
      <c r="S954" s="210">
        <v>2</v>
      </c>
      <c r="T954" s="210">
        <v>2</v>
      </c>
      <c r="U954" s="210">
        <v>2</v>
      </c>
      <c r="V954" s="210">
        <v>2</v>
      </c>
      <c r="W954" s="210">
        <v>2</v>
      </c>
      <c r="X954" s="210">
        <v>2</v>
      </c>
      <c r="Y954" s="210">
        <v>2</v>
      </c>
      <c r="Z954" s="210">
        <v>2</v>
      </c>
      <c r="AA954" s="210">
        <v>2</v>
      </c>
      <c r="AB954" s="210">
        <v>2</v>
      </c>
      <c r="AC954" s="210">
        <v>2</v>
      </c>
      <c r="AD954" s="210">
        <v>2</v>
      </c>
      <c r="AE954" s="210">
        <v>2</v>
      </c>
      <c r="AF954" s="210">
        <v>2</v>
      </c>
      <c r="AG954" s="210">
        <v>2</v>
      </c>
      <c r="AH954" s="210">
        <v>2</v>
      </c>
      <c r="AI954" s="210">
        <v>2</v>
      </c>
      <c r="AJ954" s="210">
        <v>2</v>
      </c>
      <c r="AK954" s="210">
        <v>2</v>
      </c>
      <c r="AL954" s="210">
        <v>2</v>
      </c>
      <c r="AM954" s="210">
        <v>2</v>
      </c>
      <c r="AN954" s="210">
        <v>2</v>
      </c>
      <c r="AO954" s="210">
        <v>2</v>
      </c>
      <c r="AP954" s="210">
        <v>2</v>
      </c>
      <c r="AQ954" s="210">
        <v>2</v>
      </c>
      <c r="AR954" s="210">
        <v>2</v>
      </c>
      <c r="AS954" s="210">
        <v>2</v>
      </c>
      <c r="AT954" s="210">
        <v>2</v>
      </c>
      <c r="AU954" s="210">
        <v>2</v>
      </c>
      <c r="AV954" s="210">
        <v>2</v>
      </c>
      <c r="AW954" s="210">
        <v>2</v>
      </c>
      <c r="AX954" s="210">
        <v>2</v>
      </c>
      <c r="AY954" s="210">
        <v>2</v>
      </c>
      <c r="AZ954" s="210">
        <v>2</v>
      </c>
      <c r="BA954" s="210">
        <v>2</v>
      </c>
      <c r="BB954" s="210">
        <v>2</v>
      </c>
      <c r="BC954" s="210">
        <v>2</v>
      </c>
      <c r="BD954" s="210">
        <v>2</v>
      </c>
      <c r="BE954" s="210">
        <v>2</v>
      </c>
      <c r="BF954" s="210">
        <v>2</v>
      </c>
      <c r="BG954" s="210">
        <v>2</v>
      </c>
      <c r="BH954" s="210">
        <v>2</v>
      </c>
      <c r="BI954" s="210"/>
      <c r="BJ954" s="210"/>
      <c r="BK954" s="210"/>
      <c r="BL954" s="210"/>
      <c r="BM954" s="210"/>
      <c r="BN954" s="210"/>
      <c r="BO954" s="210"/>
      <c r="BP954" s="210"/>
      <c r="BQ954" s="210"/>
      <c r="BR954" s="210"/>
      <c r="BS954" s="210"/>
      <c r="BT954" s="210"/>
      <c r="BU954" s="210"/>
      <c r="BV954" s="210"/>
      <c r="BW954" s="210"/>
      <c r="BX954" s="210"/>
      <c r="BY954" s="210"/>
      <c r="BZ954" s="210"/>
      <c r="CA954" s="210"/>
      <c r="CB954" s="210"/>
      <c r="CC954" s="210"/>
      <c r="CD954" s="210"/>
      <c r="CE954" s="210"/>
      <c r="CF954" s="210"/>
      <c r="CG954" s="210"/>
      <c r="CH954" s="210"/>
      <c r="CI954" s="210"/>
      <c r="CJ954" s="210"/>
      <c r="CK954" s="210"/>
      <c r="CL954" s="210"/>
      <c r="CM954" s="210"/>
      <c r="CN954" s="210"/>
      <c r="CO954" s="210"/>
      <c r="CP954" s="210"/>
      <c r="CQ954" s="210"/>
      <c r="CR954" s="210"/>
      <c r="CS954" s="144"/>
      <c r="CT954" s="144"/>
    </row>
    <row r="955" spans="1:98" ht="15">
      <c r="A955" s="208" t="s">
        <v>8334</v>
      </c>
      <c r="B955" s="285" t="s">
        <v>7522</v>
      </c>
      <c r="C955" s="209" t="s">
        <v>7949</v>
      </c>
      <c r="D955" s="259"/>
      <c r="E955" s="209" t="s">
        <v>6118</v>
      </c>
      <c r="F955" s="209" t="s">
        <v>38</v>
      </c>
      <c r="G955" s="216" t="s">
        <v>35</v>
      </c>
      <c r="H955" s="209" t="s">
        <v>8271</v>
      </c>
      <c r="I955" s="2"/>
      <c r="J955" s="210"/>
      <c r="K955" s="210"/>
      <c r="L955" s="210"/>
      <c r="M955" s="210">
        <v>1</v>
      </c>
      <c r="N955" s="210">
        <v>1</v>
      </c>
      <c r="O955" s="210">
        <v>1</v>
      </c>
      <c r="P955" s="210">
        <v>1</v>
      </c>
      <c r="Q955" s="210">
        <v>1</v>
      </c>
      <c r="R955" s="210">
        <v>1</v>
      </c>
      <c r="S955" s="210">
        <v>1</v>
      </c>
      <c r="T955" s="210">
        <v>1</v>
      </c>
      <c r="U955" s="210">
        <v>1</v>
      </c>
      <c r="V955" s="210">
        <v>1</v>
      </c>
      <c r="W955" s="210">
        <v>1</v>
      </c>
      <c r="X955" s="210">
        <v>1</v>
      </c>
      <c r="Y955" s="210">
        <v>1</v>
      </c>
      <c r="Z955" s="210">
        <v>1</v>
      </c>
      <c r="AA955" s="210">
        <v>1</v>
      </c>
      <c r="AB955" s="210">
        <v>1</v>
      </c>
      <c r="AC955" s="210">
        <v>1</v>
      </c>
      <c r="AD955" s="210">
        <v>1</v>
      </c>
      <c r="AE955" s="210">
        <v>1</v>
      </c>
      <c r="AF955" s="210">
        <v>1</v>
      </c>
      <c r="AG955" s="210">
        <v>1</v>
      </c>
      <c r="AH955" s="210">
        <v>1</v>
      </c>
      <c r="AI955" s="210">
        <v>1</v>
      </c>
      <c r="AJ955" s="210">
        <v>1</v>
      </c>
      <c r="AK955" s="210">
        <v>1</v>
      </c>
      <c r="AL955" s="210">
        <v>1</v>
      </c>
      <c r="AM955" s="210">
        <v>1</v>
      </c>
      <c r="AN955" s="210">
        <v>1</v>
      </c>
      <c r="AO955" s="210">
        <v>1</v>
      </c>
      <c r="AP955" s="210">
        <v>1</v>
      </c>
      <c r="AQ955" s="210">
        <v>1</v>
      </c>
      <c r="AR955" s="210">
        <v>1</v>
      </c>
      <c r="AS955" s="210">
        <v>1</v>
      </c>
      <c r="AT955" s="210">
        <v>1</v>
      </c>
      <c r="AU955" s="210">
        <v>1</v>
      </c>
      <c r="AV955" s="210">
        <v>1</v>
      </c>
      <c r="AW955" s="210">
        <v>1</v>
      </c>
      <c r="AX955" s="210">
        <v>1</v>
      </c>
      <c r="AY955" s="210">
        <v>1</v>
      </c>
      <c r="AZ955" s="210">
        <v>1</v>
      </c>
      <c r="BA955" s="210">
        <v>1</v>
      </c>
      <c r="BB955" s="210">
        <v>1</v>
      </c>
      <c r="BC955" s="210">
        <v>1</v>
      </c>
      <c r="BD955" s="210">
        <v>1</v>
      </c>
      <c r="BE955" s="210">
        <v>1</v>
      </c>
      <c r="BF955" s="210">
        <v>1</v>
      </c>
      <c r="BG955" s="210">
        <v>1</v>
      </c>
      <c r="BH955" s="210">
        <v>1</v>
      </c>
      <c r="BI955" s="210"/>
      <c r="BJ955" s="210"/>
      <c r="BK955" s="210"/>
      <c r="BL955" s="210"/>
      <c r="BM955" s="210"/>
      <c r="BN955" s="210"/>
      <c r="BO955" s="210"/>
      <c r="BP955" s="210"/>
      <c r="BQ955" s="210"/>
      <c r="BR955" s="210"/>
      <c r="BS955" s="210"/>
      <c r="BT955" s="210"/>
      <c r="BU955" s="210"/>
      <c r="BV955" s="210"/>
      <c r="BW955" s="210"/>
      <c r="BX955" s="210"/>
      <c r="BY955" s="210"/>
      <c r="BZ955" s="210"/>
      <c r="CA955" s="210"/>
      <c r="CB955" s="210"/>
      <c r="CC955" s="210"/>
      <c r="CD955" s="210"/>
      <c r="CE955" s="210"/>
      <c r="CF955" s="210"/>
      <c r="CG955" s="210"/>
      <c r="CH955" s="210"/>
      <c r="CI955" s="210"/>
      <c r="CJ955" s="210"/>
      <c r="CK955" s="210"/>
      <c r="CL955" s="210"/>
      <c r="CM955" s="210"/>
      <c r="CN955" s="210"/>
      <c r="CO955" s="210"/>
      <c r="CP955" s="210"/>
      <c r="CQ955" s="210"/>
      <c r="CR955" s="210"/>
      <c r="CS955" s="144"/>
      <c r="CT955" s="144"/>
    </row>
    <row r="956" spans="1:98" ht="15">
      <c r="A956" s="208" t="s">
        <v>8334</v>
      </c>
      <c r="B956" s="285" t="s">
        <v>2420</v>
      </c>
      <c r="C956" s="209" t="s">
        <v>2421</v>
      </c>
      <c r="D956" s="259"/>
      <c r="E956" s="209" t="s">
        <v>6118</v>
      </c>
      <c r="F956" s="209" t="s">
        <v>38</v>
      </c>
      <c r="G956" s="216" t="s">
        <v>35</v>
      </c>
      <c r="H956" s="209" t="s">
        <v>8271</v>
      </c>
      <c r="I956" s="2"/>
      <c r="J956" s="210"/>
      <c r="K956" s="210"/>
      <c r="L956" s="210"/>
      <c r="M956" s="210">
        <v>1</v>
      </c>
      <c r="N956" s="210">
        <v>1</v>
      </c>
      <c r="O956" s="210">
        <v>1</v>
      </c>
      <c r="P956" s="210">
        <v>1</v>
      </c>
      <c r="Q956" s="210">
        <v>1</v>
      </c>
      <c r="R956" s="210">
        <v>1</v>
      </c>
      <c r="S956" s="210">
        <v>1</v>
      </c>
      <c r="T956" s="210">
        <v>1</v>
      </c>
      <c r="U956" s="210">
        <v>1</v>
      </c>
      <c r="V956" s="210">
        <v>1</v>
      </c>
      <c r="W956" s="210">
        <v>1</v>
      </c>
      <c r="X956" s="210">
        <v>1</v>
      </c>
      <c r="Y956" s="210">
        <v>1</v>
      </c>
      <c r="Z956" s="210">
        <v>1</v>
      </c>
      <c r="AA956" s="210">
        <v>1</v>
      </c>
      <c r="AB956" s="210">
        <v>1</v>
      </c>
      <c r="AC956" s="210">
        <v>1</v>
      </c>
      <c r="AD956" s="210">
        <v>1</v>
      </c>
      <c r="AE956" s="210">
        <v>1</v>
      </c>
      <c r="AF956" s="210">
        <v>1</v>
      </c>
      <c r="AG956" s="210">
        <v>1</v>
      </c>
      <c r="AH956" s="210">
        <v>1</v>
      </c>
      <c r="AI956" s="210">
        <v>1</v>
      </c>
      <c r="AJ956" s="210">
        <v>1</v>
      </c>
      <c r="AK956" s="210">
        <v>1</v>
      </c>
      <c r="AL956" s="210">
        <v>1</v>
      </c>
      <c r="AM956" s="210">
        <v>1</v>
      </c>
      <c r="AN956" s="210">
        <v>1</v>
      </c>
      <c r="AO956" s="210">
        <v>1</v>
      </c>
      <c r="AP956" s="210">
        <v>1</v>
      </c>
      <c r="AQ956" s="210">
        <v>1</v>
      </c>
      <c r="AR956" s="210">
        <v>1</v>
      </c>
      <c r="AS956" s="210">
        <v>1</v>
      </c>
      <c r="AT956" s="210">
        <v>1</v>
      </c>
      <c r="AU956" s="210">
        <v>1</v>
      </c>
      <c r="AV956" s="210">
        <v>1</v>
      </c>
      <c r="AW956" s="210">
        <v>1</v>
      </c>
      <c r="AX956" s="210">
        <v>1</v>
      </c>
      <c r="AY956" s="210">
        <v>1</v>
      </c>
      <c r="AZ956" s="210">
        <v>1</v>
      </c>
      <c r="BA956" s="210">
        <v>1</v>
      </c>
      <c r="BB956" s="210">
        <v>1</v>
      </c>
      <c r="BC956" s="210">
        <v>1</v>
      </c>
      <c r="BD956" s="210">
        <v>1</v>
      </c>
      <c r="BE956" s="210">
        <v>1</v>
      </c>
      <c r="BF956" s="210">
        <v>1</v>
      </c>
      <c r="BG956" s="210">
        <v>1</v>
      </c>
      <c r="BH956" s="210">
        <v>1</v>
      </c>
      <c r="BI956" s="210"/>
      <c r="BJ956" s="210"/>
      <c r="BK956" s="210"/>
      <c r="BL956" s="210"/>
      <c r="BM956" s="210"/>
      <c r="BN956" s="210"/>
      <c r="BO956" s="210"/>
      <c r="BP956" s="210"/>
      <c r="BQ956" s="210"/>
      <c r="BR956" s="210"/>
      <c r="BS956" s="210"/>
      <c r="BT956" s="210"/>
      <c r="BU956" s="210"/>
      <c r="BV956" s="210"/>
      <c r="BW956" s="210"/>
      <c r="BX956" s="210"/>
      <c r="BY956" s="210"/>
      <c r="BZ956" s="210"/>
      <c r="CA956" s="210"/>
      <c r="CB956" s="210"/>
      <c r="CC956" s="210"/>
      <c r="CD956" s="210"/>
      <c r="CE956" s="210"/>
      <c r="CF956" s="210"/>
      <c r="CG956" s="210"/>
      <c r="CH956" s="210"/>
      <c r="CI956" s="210"/>
      <c r="CJ956" s="210"/>
      <c r="CK956" s="210"/>
      <c r="CL956" s="210"/>
      <c r="CM956" s="210"/>
      <c r="CN956" s="210"/>
      <c r="CO956" s="210"/>
      <c r="CP956" s="210"/>
      <c r="CQ956" s="210"/>
      <c r="CR956" s="210"/>
      <c r="CS956" s="144"/>
      <c r="CT956" s="144"/>
    </row>
    <row r="957" spans="1:98" ht="15">
      <c r="A957" s="208" t="s">
        <v>8334</v>
      </c>
      <c r="B957" s="285" t="s">
        <v>2414</v>
      </c>
      <c r="C957" s="209" t="s">
        <v>2415</v>
      </c>
      <c r="D957" s="259"/>
      <c r="E957" s="209" t="s">
        <v>6120</v>
      </c>
      <c r="F957" s="209" t="s">
        <v>38</v>
      </c>
      <c r="G957" s="216" t="s">
        <v>35</v>
      </c>
      <c r="H957" s="209" t="s">
        <v>8271</v>
      </c>
      <c r="I957" s="2"/>
      <c r="J957" s="210"/>
      <c r="K957" s="210"/>
      <c r="L957" s="210"/>
      <c r="M957" s="210">
        <v>1</v>
      </c>
      <c r="N957" s="210">
        <v>1</v>
      </c>
      <c r="O957" s="210">
        <v>1</v>
      </c>
      <c r="P957" s="210">
        <v>1</v>
      </c>
      <c r="Q957" s="210">
        <v>1</v>
      </c>
      <c r="R957" s="210">
        <v>2</v>
      </c>
      <c r="S957" s="210">
        <v>2</v>
      </c>
      <c r="T957" s="210">
        <v>2</v>
      </c>
      <c r="U957" s="210">
        <v>2</v>
      </c>
      <c r="V957" s="210">
        <v>2</v>
      </c>
      <c r="W957" s="210">
        <v>4</v>
      </c>
      <c r="X957" s="210">
        <v>4</v>
      </c>
      <c r="Y957" s="210">
        <v>11</v>
      </c>
      <c r="Z957" s="210">
        <v>11</v>
      </c>
      <c r="AA957" s="210">
        <v>11</v>
      </c>
      <c r="AB957" s="210">
        <v>11</v>
      </c>
      <c r="AC957" s="210">
        <v>11</v>
      </c>
      <c r="AD957" s="210">
        <v>11</v>
      </c>
      <c r="AE957" s="210">
        <v>11</v>
      </c>
      <c r="AF957" s="210">
        <v>11</v>
      </c>
      <c r="AG957" s="210">
        <v>11</v>
      </c>
      <c r="AH957" s="210">
        <v>11</v>
      </c>
      <c r="AI957" s="210">
        <v>11</v>
      </c>
      <c r="AJ957" s="210">
        <v>11</v>
      </c>
      <c r="AK957" s="210">
        <v>11</v>
      </c>
      <c r="AL957" s="210">
        <v>11</v>
      </c>
      <c r="AM957" s="210">
        <v>11</v>
      </c>
      <c r="AN957" s="210">
        <v>11</v>
      </c>
      <c r="AO957" s="210">
        <v>11</v>
      </c>
      <c r="AP957" s="210">
        <v>11</v>
      </c>
      <c r="AQ957" s="210">
        <v>11</v>
      </c>
      <c r="AR957" s="210">
        <v>11</v>
      </c>
      <c r="AS957" s="210">
        <v>11</v>
      </c>
      <c r="AT957" s="210">
        <v>11</v>
      </c>
      <c r="AU957" s="210">
        <v>11</v>
      </c>
      <c r="AV957" s="210">
        <v>11</v>
      </c>
      <c r="AW957" s="210">
        <v>11</v>
      </c>
      <c r="AX957" s="210">
        <v>11</v>
      </c>
      <c r="AY957" s="210">
        <v>11</v>
      </c>
      <c r="AZ957" s="210">
        <v>11</v>
      </c>
      <c r="BA957" s="210">
        <v>11</v>
      </c>
      <c r="BB957" s="210">
        <v>11</v>
      </c>
      <c r="BC957" s="210">
        <v>11</v>
      </c>
      <c r="BD957" s="210">
        <v>11</v>
      </c>
      <c r="BE957" s="210">
        <v>11</v>
      </c>
      <c r="BF957" s="210">
        <v>11</v>
      </c>
      <c r="BG957" s="210">
        <v>11</v>
      </c>
      <c r="BH957" s="210">
        <v>11</v>
      </c>
      <c r="BI957" s="210"/>
      <c r="BJ957" s="210"/>
      <c r="BK957" s="210"/>
      <c r="BL957" s="210"/>
      <c r="BM957" s="210"/>
      <c r="BN957" s="210"/>
      <c r="BO957" s="210"/>
      <c r="BP957" s="210"/>
      <c r="BQ957" s="210"/>
      <c r="BR957" s="210"/>
      <c r="BS957" s="210"/>
      <c r="BT957" s="210"/>
      <c r="BU957" s="210"/>
      <c r="BV957" s="210"/>
      <c r="BW957" s="210"/>
      <c r="BX957" s="210"/>
      <c r="BY957" s="210"/>
      <c r="BZ957" s="210"/>
      <c r="CA957" s="210"/>
      <c r="CB957" s="210"/>
      <c r="CC957" s="210"/>
      <c r="CD957" s="210"/>
      <c r="CE957" s="210"/>
      <c r="CF957" s="210"/>
      <c r="CG957" s="210"/>
      <c r="CH957" s="210"/>
      <c r="CI957" s="210"/>
      <c r="CJ957" s="210"/>
      <c r="CK957" s="210"/>
      <c r="CL957" s="210"/>
      <c r="CM957" s="210"/>
      <c r="CN957" s="210"/>
      <c r="CO957" s="210"/>
      <c r="CP957" s="210"/>
      <c r="CQ957" s="210"/>
      <c r="CR957" s="210"/>
      <c r="CS957" s="144"/>
      <c r="CT957" s="144"/>
    </row>
    <row r="958" spans="1:98" ht="15">
      <c r="A958" s="208" t="s">
        <v>8334</v>
      </c>
      <c r="B958" s="285" t="s">
        <v>2425</v>
      </c>
      <c r="C958" s="209" t="s">
        <v>2426</v>
      </c>
      <c r="D958" s="259"/>
      <c r="E958" s="209" t="s">
        <v>6122</v>
      </c>
      <c r="F958" s="209" t="s">
        <v>38</v>
      </c>
      <c r="G958" s="216" t="s">
        <v>35</v>
      </c>
      <c r="H958" s="209" t="s">
        <v>8271</v>
      </c>
      <c r="I958" s="2"/>
      <c r="J958" s="210"/>
      <c r="K958" s="210"/>
      <c r="L958" s="210"/>
      <c r="M958" s="210">
        <v>1</v>
      </c>
      <c r="N958" s="210">
        <v>1</v>
      </c>
      <c r="O958" s="210">
        <v>1</v>
      </c>
      <c r="P958" s="210">
        <v>1</v>
      </c>
      <c r="Q958" s="210">
        <v>1</v>
      </c>
      <c r="R958" s="210">
        <v>1</v>
      </c>
      <c r="S958" s="210">
        <v>1</v>
      </c>
      <c r="T958" s="210">
        <v>1</v>
      </c>
      <c r="U958" s="210">
        <v>1</v>
      </c>
      <c r="V958" s="210">
        <v>1</v>
      </c>
      <c r="W958" s="210">
        <v>1</v>
      </c>
      <c r="X958" s="210">
        <v>1</v>
      </c>
      <c r="Y958" s="210">
        <v>1</v>
      </c>
      <c r="Z958" s="210">
        <v>1</v>
      </c>
      <c r="AA958" s="210">
        <v>1</v>
      </c>
      <c r="AB958" s="210">
        <v>1</v>
      </c>
      <c r="AC958" s="210">
        <v>1</v>
      </c>
      <c r="AD958" s="210">
        <v>1</v>
      </c>
      <c r="AE958" s="210">
        <v>1</v>
      </c>
      <c r="AF958" s="210">
        <v>1</v>
      </c>
      <c r="AG958" s="210">
        <v>1</v>
      </c>
      <c r="AH958" s="210">
        <v>1</v>
      </c>
      <c r="AI958" s="210">
        <v>1</v>
      </c>
      <c r="AJ958" s="210">
        <v>1</v>
      </c>
      <c r="AK958" s="210">
        <v>1</v>
      </c>
      <c r="AL958" s="210">
        <v>1</v>
      </c>
      <c r="AM958" s="210">
        <v>1</v>
      </c>
      <c r="AN958" s="210">
        <v>1</v>
      </c>
      <c r="AO958" s="210">
        <v>1</v>
      </c>
      <c r="AP958" s="210">
        <v>1</v>
      </c>
      <c r="AQ958" s="210">
        <v>1</v>
      </c>
      <c r="AR958" s="210">
        <v>1</v>
      </c>
      <c r="AS958" s="210">
        <v>1</v>
      </c>
      <c r="AT958" s="210">
        <v>1</v>
      </c>
      <c r="AU958" s="210">
        <v>1</v>
      </c>
      <c r="AV958" s="210">
        <v>1</v>
      </c>
      <c r="AW958" s="210">
        <v>1</v>
      </c>
      <c r="AX958" s="210">
        <v>1</v>
      </c>
      <c r="AY958" s="210">
        <v>1</v>
      </c>
      <c r="AZ958" s="210">
        <v>1</v>
      </c>
      <c r="BA958" s="210">
        <v>1</v>
      </c>
      <c r="BB958" s="210">
        <v>1</v>
      </c>
      <c r="BC958" s="210">
        <v>1</v>
      </c>
      <c r="BD958" s="210">
        <v>1</v>
      </c>
      <c r="BE958" s="210">
        <v>1</v>
      </c>
      <c r="BF958" s="210">
        <v>1</v>
      </c>
      <c r="BG958" s="210">
        <v>1</v>
      </c>
      <c r="BH958" s="210">
        <v>1</v>
      </c>
      <c r="BI958" s="210">
        <v>1</v>
      </c>
      <c r="BJ958" s="210">
        <v>1</v>
      </c>
      <c r="BK958" s="210">
        <v>1</v>
      </c>
      <c r="BL958" s="210">
        <v>1</v>
      </c>
      <c r="BM958" s="210">
        <v>1</v>
      </c>
      <c r="BN958" s="210">
        <v>1</v>
      </c>
      <c r="BO958" s="210"/>
      <c r="BP958" s="210"/>
      <c r="BQ958" s="210"/>
      <c r="BR958" s="210"/>
      <c r="BS958" s="210"/>
      <c r="BT958" s="210"/>
      <c r="BU958" s="210"/>
      <c r="BV958" s="210"/>
      <c r="BW958" s="210"/>
      <c r="BX958" s="210"/>
      <c r="BY958" s="210"/>
      <c r="BZ958" s="210"/>
      <c r="CA958" s="210"/>
      <c r="CB958" s="210"/>
      <c r="CC958" s="210"/>
      <c r="CD958" s="210"/>
      <c r="CE958" s="210"/>
      <c r="CF958" s="210"/>
      <c r="CG958" s="210"/>
      <c r="CH958" s="210"/>
      <c r="CI958" s="210"/>
      <c r="CJ958" s="210"/>
      <c r="CK958" s="210"/>
      <c r="CL958" s="210"/>
      <c r="CM958" s="210"/>
      <c r="CN958" s="210"/>
      <c r="CO958" s="210"/>
      <c r="CP958" s="210"/>
      <c r="CQ958" s="210"/>
      <c r="CR958" s="210"/>
      <c r="CS958" s="144"/>
      <c r="CT958" s="144"/>
    </row>
    <row r="959" spans="1:98" ht="15">
      <c r="A959" s="208" t="s">
        <v>8334</v>
      </c>
      <c r="B959" s="285" t="s">
        <v>2427</v>
      </c>
      <c r="C959" s="209" t="s">
        <v>2428</v>
      </c>
      <c r="D959" s="259"/>
      <c r="E959" s="209" t="s">
        <v>6122</v>
      </c>
      <c r="F959" s="209" t="s">
        <v>38</v>
      </c>
      <c r="G959" s="216" t="s">
        <v>35</v>
      </c>
      <c r="H959" s="209" t="s">
        <v>8271</v>
      </c>
      <c r="I959" s="2"/>
      <c r="J959" s="210"/>
      <c r="K959" s="210"/>
      <c r="L959" s="210"/>
      <c r="M959" s="210">
        <v>1</v>
      </c>
      <c r="N959" s="210">
        <v>1</v>
      </c>
      <c r="O959" s="210">
        <v>1</v>
      </c>
      <c r="P959" s="210">
        <v>1</v>
      </c>
      <c r="Q959" s="210">
        <v>1</v>
      </c>
      <c r="R959" s="210">
        <v>1</v>
      </c>
      <c r="S959" s="210">
        <v>1</v>
      </c>
      <c r="T959" s="210">
        <v>1</v>
      </c>
      <c r="U959" s="210">
        <v>1</v>
      </c>
      <c r="V959" s="210">
        <v>1</v>
      </c>
      <c r="W959" s="210">
        <v>1</v>
      </c>
      <c r="X959" s="210">
        <v>1</v>
      </c>
      <c r="Y959" s="210">
        <v>1</v>
      </c>
      <c r="Z959" s="210">
        <v>1</v>
      </c>
      <c r="AA959" s="210">
        <v>1</v>
      </c>
      <c r="AB959" s="210">
        <v>1</v>
      </c>
      <c r="AC959" s="210">
        <v>1</v>
      </c>
      <c r="AD959" s="210">
        <v>1</v>
      </c>
      <c r="AE959" s="210">
        <v>1</v>
      </c>
      <c r="AF959" s="210">
        <v>1</v>
      </c>
      <c r="AG959" s="210">
        <v>1</v>
      </c>
      <c r="AH959" s="210">
        <v>1</v>
      </c>
      <c r="AI959" s="210">
        <v>1</v>
      </c>
      <c r="AJ959" s="210">
        <v>1</v>
      </c>
      <c r="AK959" s="210">
        <v>1</v>
      </c>
      <c r="AL959" s="210">
        <v>1</v>
      </c>
      <c r="AM959" s="210">
        <v>1</v>
      </c>
      <c r="AN959" s="210">
        <v>1</v>
      </c>
      <c r="AO959" s="210">
        <v>1</v>
      </c>
      <c r="AP959" s="210">
        <v>1</v>
      </c>
      <c r="AQ959" s="210">
        <v>1</v>
      </c>
      <c r="AR959" s="210">
        <v>1</v>
      </c>
      <c r="AS959" s="210">
        <v>1</v>
      </c>
      <c r="AT959" s="210">
        <v>1</v>
      </c>
      <c r="AU959" s="210">
        <v>1</v>
      </c>
      <c r="AV959" s="210">
        <v>1</v>
      </c>
      <c r="AW959" s="210">
        <v>1</v>
      </c>
      <c r="AX959" s="210">
        <v>1</v>
      </c>
      <c r="AY959" s="210">
        <v>1</v>
      </c>
      <c r="AZ959" s="210">
        <v>1</v>
      </c>
      <c r="BA959" s="210">
        <v>1</v>
      </c>
      <c r="BB959" s="210">
        <v>1</v>
      </c>
      <c r="BC959" s="210">
        <v>1</v>
      </c>
      <c r="BD959" s="210">
        <v>1</v>
      </c>
      <c r="BE959" s="210">
        <v>1</v>
      </c>
      <c r="BF959" s="210">
        <v>1</v>
      </c>
      <c r="BG959" s="210">
        <v>1</v>
      </c>
      <c r="BH959" s="210">
        <v>1</v>
      </c>
      <c r="BI959" s="210">
        <v>1</v>
      </c>
      <c r="BJ959" s="210">
        <v>1</v>
      </c>
      <c r="BK959" s="210">
        <v>1</v>
      </c>
      <c r="BL959" s="210">
        <v>1</v>
      </c>
      <c r="BM959" s="210">
        <v>1</v>
      </c>
      <c r="BN959" s="210">
        <v>1</v>
      </c>
      <c r="BO959" s="210"/>
      <c r="BP959" s="210"/>
      <c r="BQ959" s="210"/>
      <c r="BR959" s="210"/>
      <c r="BS959" s="210"/>
      <c r="BT959" s="210"/>
      <c r="BU959" s="210"/>
      <c r="BV959" s="210"/>
      <c r="BW959" s="210"/>
      <c r="BX959" s="210"/>
      <c r="BY959" s="210"/>
      <c r="BZ959" s="210"/>
      <c r="CA959" s="210"/>
      <c r="CB959" s="210"/>
      <c r="CC959" s="210"/>
      <c r="CD959" s="210"/>
      <c r="CE959" s="210"/>
      <c r="CF959" s="210"/>
      <c r="CG959" s="210"/>
      <c r="CH959" s="210"/>
      <c r="CI959" s="210"/>
      <c r="CJ959" s="210"/>
      <c r="CK959" s="210"/>
      <c r="CL959" s="210"/>
      <c r="CM959" s="210"/>
      <c r="CN959" s="210"/>
      <c r="CO959" s="210"/>
      <c r="CP959" s="210"/>
      <c r="CQ959" s="210"/>
      <c r="CR959" s="210"/>
      <c r="CS959" s="144"/>
      <c r="CT959" s="144"/>
    </row>
    <row r="960" spans="1:98" ht="15">
      <c r="A960" s="208" t="s">
        <v>8334</v>
      </c>
      <c r="B960" s="285" t="s">
        <v>7519</v>
      </c>
      <c r="C960" s="209" t="s">
        <v>7950</v>
      </c>
      <c r="D960" s="259"/>
      <c r="E960" s="209" t="s">
        <v>6122</v>
      </c>
      <c r="F960" s="209" t="s">
        <v>38</v>
      </c>
      <c r="G960" s="216" t="s">
        <v>35</v>
      </c>
      <c r="H960" s="209" t="s">
        <v>8271</v>
      </c>
      <c r="I960" s="2"/>
      <c r="J960" s="210"/>
      <c r="K960" s="210"/>
      <c r="L960" s="210"/>
      <c r="M960" s="210">
        <v>2</v>
      </c>
      <c r="N960" s="210">
        <v>2</v>
      </c>
      <c r="O960" s="210">
        <v>2</v>
      </c>
      <c r="P960" s="210">
        <v>2</v>
      </c>
      <c r="Q960" s="210">
        <v>2</v>
      </c>
      <c r="R960" s="210">
        <v>2</v>
      </c>
      <c r="S960" s="210">
        <v>2</v>
      </c>
      <c r="T960" s="210">
        <v>2</v>
      </c>
      <c r="U960" s="210">
        <v>2</v>
      </c>
      <c r="V960" s="210">
        <v>2</v>
      </c>
      <c r="W960" s="210">
        <v>2</v>
      </c>
      <c r="X960" s="210">
        <v>2</v>
      </c>
      <c r="Y960" s="210">
        <v>2</v>
      </c>
      <c r="Z960" s="210">
        <v>2</v>
      </c>
      <c r="AA960" s="210">
        <v>2</v>
      </c>
      <c r="AB960" s="210">
        <v>2</v>
      </c>
      <c r="AC960" s="210">
        <v>2</v>
      </c>
      <c r="AD960" s="210">
        <v>2</v>
      </c>
      <c r="AE960" s="210">
        <v>2</v>
      </c>
      <c r="AF960" s="210">
        <v>2</v>
      </c>
      <c r="AG960" s="210">
        <v>2</v>
      </c>
      <c r="AH960" s="210">
        <v>2</v>
      </c>
      <c r="AI960" s="210">
        <v>2</v>
      </c>
      <c r="AJ960" s="210">
        <v>2</v>
      </c>
      <c r="AK960" s="210">
        <v>2</v>
      </c>
      <c r="AL960" s="210">
        <v>2</v>
      </c>
      <c r="AM960" s="210">
        <v>2</v>
      </c>
      <c r="AN960" s="210">
        <v>2</v>
      </c>
      <c r="AO960" s="210">
        <v>2</v>
      </c>
      <c r="AP960" s="210">
        <v>2</v>
      </c>
      <c r="AQ960" s="210">
        <v>2</v>
      </c>
      <c r="AR960" s="210">
        <v>2</v>
      </c>
      <c r="AS960" s="210">
        <v>2</v>
      </c>
      <c r="AT960" s="210">
        <v>2</v>
      </c>
      <c r="AU960" s="210">
        <v>2</v>
      </c>
      <c r="AV960" s="210">
        <v>2</v>
      </c>
      <c r="AW960" s="210">
        <v>2</v>
      </c>
      <c r="AX960" s="210">
        <v>2</v>
      </c>
      <c r="AY960" s="210">
        <v>2</v>
      </c>
      <c r="AZ960" s="210">
        <v>2</v>
      </c>
      <c r="BA960" s="210">
        <v>2</v>
      </c>
      <c r="BB960" s="210">
        <v>2</v>
      </c>
      <c r="BC960" s="210">
        <v>2</v>
      </c>
      <c r="BD960" s="210">
        <v>2</v>
      </c>
      <c r="BE960" s="210">
        <v>2</v>
      </c>
      <c r="BF960" s="210">
        <v>2</v>
      </c>
      <c r="BG960" s="210">
        <v>2</v>
      </c>
      <c r="BH960" s="210">
        <v>2</v>
      </c>
      <c r="BI960" s="210"/>
      <c r="BJ960" s="210"/>
      <c r="BK960" s="210"/>
      <c r="BL960" s="210"/>
      <c r="BM960" s="210"/>
      <c r="BN960" s="210"/>
      <c r="BO960" s="210"/>
      <c r="BP960" s="210"/>
      <c r="BQ960" s="210"/>
      <c r="BR960" s="210"/>
      <c r="BS960" s="210"/>
      <c r="BT960" s="210"/>
      <c r="BU960" s="210"/>
      <c r="BV960" s="210"/>
      <c r="BW960" s="210"/>
      <c r="BX960" s="210"/>
      <c r="BY960" s="210"/>
      <c r="BZ960" s="210"/>
      <c r="CA960" s="210"/>
      <c r="CB960" s="210"/>
      <c r="CC960" s="210"/>
      <c r="CD960" s="210"/>
      <c r="CE960" s="210"/>
      <c r="CF960" s="210"/>
      <c r="CG960" s="210"/>
      <c r="CH960" s="210"/>
      <c r="CI960" s="210"/>
      <c r="CJ960" s="210"/>
      <c r="CK960" s="210"/>
      <c r="CL960" s="210"/>
      <c r="CM960" s="210"/>
      <c r="CN960" s="210"/>
      <c r="CO960" s="210"/>
      <c r="CP960" s="210"/>
      <c r="CQ960" s="210"/>
      <c r="CR960" s="210"/>
      <c r="CS960" s="144"/>
      <c r="CT960" s="144"/>
    </row>
    <row r="961" spans="1:98" ht="15">
      <c r="A961" s="208" t="s">
        <v>8334</v>
      </c>
      <c r="B961" s="285" t="s">
        <v>2429</v>
      </c>
      <c r="C961" s="209" t="s">
        <v>2430</v>
      </c>
      <c r="D961" s="259"/>
      <c r="E961" s="209" t="s">
        <v>6122</v>
      </c>
      <c r="F961" s="209" t="s">
        <v>38</v>
      </c>
      <c r="G961" s="216" t="s">
        <v>35</v>
      </c>
      <c r="H961" s="209" t="s">
        <v>8271</v>
      </c>
      <c r="I961" s="2"/>
      <c r="J961" s="210"/>
      <c r="K961" s="210"/>
      <c r="L961" s="210"/>
      <c r="M961" s="210">
        <v>10</v>
      </c>
      <c r="N961" s="210">
        <v>10</v>
      </c>
      <c r="O961" s="210">
        <v>10</v>
      </c>
      <c r="P961" s="210">
        <v>10</v>
      </c>
      <c r="Q961" s="210">
        <v>10</v>
      </c>
      <c r="R961" s="210">
        <v>10</v>
      </c>
      <c r="S961" s="210">
        <v>10</v>
      </c>
      <c r="T961" s="210">
        <v>10</v>
      </c>
      <c r="U961" s="210">
        <v>10</v>
      </c>
      <c r="V961" s="210">
        <v>10</v>
      </c>
      <c r="W961" s="210">
        <v>10</v>
      </c>
      <c r="X961" s="210">
        <v>10</v>
      </c>
      <c r="Y961" s="210">
        <v>10</v>
      </c>
      <c r="Z961" s="210">
        <v>10</v>
      </c>
      <c r="AA961" s="210">
        <v>10</v>
      </c>
      <c r="AB961" s="210">
        <v>10</v>
      </c>
      <c r="AC961" s="210">
        <v>10</v>
      </c>
      <c r="AD961" s="210">
        <v>10</v>
      </c>
      <c r="AE961" s="210">
        <v>10</v>
      </c>
      <c r="AF961" s="210">
        <v>10</v>
      </c>
      <c r="AG961" s="210">
        <v>10</v>
      </c>
      <c r="AH961" s="210">
        <v>10</v>
      </c>
      <c r="AI961" s="210">
        <v>10</v>
      </c>
      <c r="AJ961" s="210">
        <v>10</v>
      </c>
      <c r="AK961" s="210">
        <v>10</v>
      </c>
      <c r="AL961" s="210">
        <v>10</v>
      </c>
      <c r="AM961" s="210">
        <v>10</v>
      </c>
      <c r="AN961" s="210">
        <v>10</v>
      </c>
      <c r="AO961" s="210">
        <v>10</v>
      </c>
      <c r="AP961" s="210">
        <v>10</v>
      </c>
      <c r="AQ961" s="210">
        <v>10</v>
      </c>
      <c r="AR961" s="210">
        <v>10</v>
      </c>
      <c r="AS961" s="210">
        <v>10</v>
      </c>
      <c r="AT961" s="210">
        <v>10</v>
      </c>
      <c r="AU961" s="210">
        <v>10</v>
      </c>
      <c r="AV961" s="210">
        <v>10</v>
      </c>
      <c r="AW961" s="210">
        <v>10</v>
      </c>
      <c r="AX961" s="210">
        <v>10</v>
      </c>
      <c r="AY961" s="210">
        <v>10</v>
      </c>
      <c r="AZ961" s="210">
        <v>10</v>
      </c>
      <c r="BA961" s="210">
        <v>10</v>
      </c>
      <c r="BB961" s="210">
        <v>10</v>
      </c>
      <c r="BC961" s="210">
        <v>10</v>
      </c>
      <c r="BD961" s="210">
        <v>10</v>
      </c>
      <c r="BE961" s="210">
        <v>10</v>
      </c>
      <c r="BF961" s="210">
        <v>10</v>
      </c>
      <c r="BG961" s="210">
        <v>10</v>
      </c>
      <c r="BH961" s="210">
        <v>10</v>
      </c>
      <c r="BI961" s="210"/>
      <c r="BJ961" s="210"/>
      <c r="BK961" s="210"/>
      <c r="BL961" s="210"/>
      <c r="BM961" s="210"/>
      <c r="BN961" s="210"/>
      <c r="BO961" s="210"/>
      <c r="BP961" s="210"/>
      <c r="BQ961" s="210"/>
      <c r="BR961" s="210"/>
      <c r="BS961" s="210"/>
      <c r="BT961" s="210"/>
      <c r="BU961" s="210"/>
      <c r="BV961" s="210"/>
      <c r="BW961" s="210"/>
      <c r="BX961" s="210"/>
      <c r="BY961" s="210"/>
      <c r="BZ961" s="210"/>
      <c r="CA961" s="210"/>
      <c r="CB961" s="210"/>
      <c r="CC961" s="210"/>
      <c r="CD961" s="210"/>
      <c r="CE961" s="210"/>
      <c r="CF961" s="210"/>
      <c r="CG961" s="210"/>
      <c r="CH961" s="210"/>
      <c r="CI961" s="210"/>
      <c r="CJ961" s="210"/>
      <c r="CK961" s="210"/>
      <c r="CL961" s="210"/>
      <c r="CM961" s="210"/>
      <c r="CN961" s="210"/>
      <c r="CO961" s="210"/>
      <c r="CP961" s="210"/>
      <c r="CQ961" s="210"/>
      <c r="CR961" s="210"/>
      <c r="CS961" s="144"/>
      <c r="CT961" s="144"/>
    </row>
    <row r="962" spans="1:98" ht="15">
      <c r="A962" s="208" t="s">
        <v>8334</v>
      </c>
      <c r="B962" s="285" t="s">
        <v>2433</v>
      </c>
      <c r="C962" s="209" t="s">
        <v>2434</v>
      </c>
      <c r="D962" s="259"/>
      <c r="E962" s="209" t="s">
        <v>6122</v>
      </c>
      <c r="F962" s="209" t="s">
        <v>38</v>
      </c>
      <c r="G962" s="216" t="s">
        <v>35</v>
      </c>
      <c r="H962" s="209" t="s">
        <v>8271</v>
      </c>
      <c r="I962" s="2"/>
      <c r="J962" s="210"/>
      <c r="K962" s="210"/>
      <c r="L962" s="210"/>
      <c r="M962" s="210">
        <v>2</v>
      </c>
      <c r="N962" s="210">
        <v>2</v>
      </c>
      <c r="O962" s="210">
        <v>2</v>
      </c>
      <c r="P962" s="210">
        <v>2</v>
      </c>
      <c r="Q962" s="210">
        <v>2</v>
      </c>
      <c r="R962" s="210">
        <v>2</v>
      </c>
      <c r="S962" s="210">
        <v>2</v>
      </c>
      <c r="T962" s="210">
        <v>2</v>
      </c>
      <c r="U962" s="210">
        <v>2</v>
      </c>
      <c r="V962" s="210">
        <v>2</v>
      </c>
      <c r="W962" s="210">
        <v>2</v>
      </c>
      <c r="X962" s="210">
        <v>5</v>
      </c>
      <c r="Y962" s="210">
        <v>5</v>
      </c>
      <c r="Z962" s="210">
        <v>5</v>
      </c>
      <c r="AA962" s="210">
        <v>5</v>
      </c>
      <c r="AB962" s="210">
        <v>5</v>
      </c>
      <c r="AC962" s="210">
        <v>5</v>
      </c>
      <c r="AD962" s="210">
        <v>5</v>
      </c>
      <c r="AE962" s="210">
        <v>5</v>
      </c>
      <c r="AF962" s="210">
        <v>5</v>
      </c>
      <c r="AG962" s="210">
        <v>5</v>
      </c>
      <c r="AH962" s="210">
        <v>5</v>
      </c>
      <c r="AI962" s="210">
        <v>5</v>
      </c>
      <c r="AJ962" s="210">
        <v>5</v>
      </c>
      <c r="AK962" s="210">
        <v>5</v>
      </c>
      <c r="AL962" s="210">
        <v>5</v>
      </c>
      <c r="AM962" s="210">
        <v>5</v>
      </c>
      <c r="AN962" s="210">
        <v>5</v>
      </c>
      <c r="AO962" s="210">
        <v>5</v>
      </c>
      <c r="AP962" s="210">
        <v>5</v>
      </c>
      <c r="AQ962" s="210">
        <v>5</v>
      </c>
      <c r="AR962" s="210">
        <v>5</v>
      </c>
      <c r="AS962" s="210">
        <v>5</v>
      </c>
      <c r="AT962" s="210">
        <v>5</v>
      </c>
      <c r="AU962" s="210">
        <v>5</v>
      </c>
      <c r="AV962" s="210">
        <v>5</v>
      </c>
      <c r="AW962" s="210">
        <v>5</v>
      </c>
      <c r="AX962" s="210">
        <v>5</v>
      </c>
      <c r="AY962" s="210">
        <v>5</v>
      </c>
      <c r="AZ962" s="210">
        <v>5</v>
      </c>
      <c r="BA962" s="210">
        <v>5</v>
      </c>
      <c r="BB962" s="210">
        <v>5</v>
      </c>
      <c r="BC962" s="210">
        <v>5</v>
      </c>
      <c r="BD962" s="210">
        <v>5</v>
      </c>
      <c r="BE962" s="210">
        <v>5</v>
      </c>
      <c r="BF962" s="210">
        <v>5</v>
      </c>
      <c r="BG962" s="210">
        <v>5</v>
      </c>
      <c r="BH962" s="210">
        <v>5</v>
      </c>
      <c r="BI962" s="210"/>
      <c r="BJ962" s="210"/>
      <c r="BK962" s="210"/>
      <c r="BL962" s="210"/>
      <c r="BM962" s="210"/>
      <c r="BN962" s="210"/>
      <c r="BO962" s="210"/>
      <c r="BP962" s="210"/>
      <c r="BQ962" s="210"/>
      <c r="BR962" s="210"/>
      <c r="BS962" s="210"/>
      <c r="BT962" s="210"/>
      <c r="BU962" s="210"/>
      <c r="BV962" s="210"/>
      <c r="BW962" s="210"/>
      <c r="BX962" s="210"/>
      <c r="BY962" s="210"/>
      <c r="BZ962" s="210"/>
      <c r="CA962" s="210"/>
      <c r="CB962" s="210"/>
      <c r="CC962" s="210"/>
      <c r="CD962" s="210"/>
      <c r="CE962" s="210"/>
      <c r="CF962" s="210"/>
      <c r="CG962" s="210"/>
      <c r="CH962" s="210"/>
      <c r="CI962" s="210"/>
      <c r="CJ962" s="210"/>
      <c r="CK962" s="210"/>
      <c r="CL962" s="210"/>
      <c r="CM962" s="210"/>
      <c r="CN962" s="210"/>
      <c r="CO962" s="210"/>
      <c r="CP962" s="210"/>
      <c r="CQ962" s="210"/>
      <c r="CR962" s="210"/>
      <c r="CS962" s="144"/>
      <c r="CT962" s="144"/>
    </row>
    <row r="963" spans="1:98" ht="15">
      <c r="A963" s="208" t="s">
        <v>8334</v>
      </c>
      <c r="B963" s="285" t="s">
        <v>2431</v>
      </c>
      <c r="C963" s="209" t="s">
        <v>2432</v>
      </c>
      <c r="D963" s="259"/>
      <c r="E963" s="209" t="s">
        <v>6122</v>
      </c>
      <c r="F963" s="209" t="s">
        <v>38</v>
      </c>
      <c r="G963" s="216" t="s">
        <v>35</v>
      </c>
      <c r="H963" s="209" t="s">
        <v>8271</v>
      </c>
      <c r="I963" s="2"/>
      <c r="J963" s="210"/>
      <c r="K963" s="210"/>
      <c r="L963" s="210"/>
      <c r="M963" s="210">
        <v>14</v>
      </c>
      <c r="N963" s="210">
        <v>14</v>
      </c>
      <c r="O963" s="210">
        <v>14</v>
      </c>
      <c r="P963" s="210">
        <v>14</v>
      </c>
      <c r="Q963" s="210">
        <v>14</v>
      </c>
      <c r="R963" s="210">
        <v>14</v>
      </c>
      <c r="S963" s="210">
        <v>14</v>
      </c>
      <c r="T963" s="210">
        <v>14</v>
      </c>
      <c r="U963" s="210">
        <v>14</v>
      </c>
      <c r="V963" s="210">
        <v>14</v>
      </c>
      <c r="W963" s="210">
        <v>14</v>
      </c>
      <c r="X963" s="210">
        <v>14</v>
      </c>
      <c r="Y963" s="210">
        <v>14</v>
      </c>
      <c r="Z963" s="210">
        <v>14</v>
      </c>
      <c r="AA963" s="210">
        <v>14</v>
      </c>
      <c r="AB963" s="210">
        <v>14</v>
      </c>
      <c r="AC963" s="210">
        <v>14</v>
      </c>
      <c r="AD963" s="210">
        <v>14</v>
      </c>
      <c r="AE963" s="210">
        <v>14</v>
      </c>
      <c r="AF963" s="210">
        <v>14</v>
      </c>
      <c r="AG963" s="210">
        <v>14</v>
      </c>
      <c r="AH963" s="210">
        <v>14</v>
      </c>
      <c r="AI963" s="210">
        <v>14</v>
      </c>
      <c r="AJ963" s="210">
        <v>14</v>
      </c>
      <c r="AK963" s="210">
        <v>14</v>
      </c>
      <c r="AL963" s="210">
        <v>14</v>
      </c>
      <c r="AM963" s="210">
        <v>14</v>
      </c>
      <c r="AN963" s="210">
        <v>14</v>
      </c>
      <c r="AO963" s="210">
        <v>14</v>
      </c>
      <c r="AP963" s="210">
        <v>14</v>
      </c>
      <c r="AQ963" s="210">
        <v>14</v>
      </c>
      <c r="AR963" s="210">
        <v>14</v>
      </c>
      <c r="AS963" s="210">
        <v>14</v>
      </c>
      <c r="AT963" s="210">
        <v>14</v>
      </c>
      <c r="AU963" s="210">
        <v>14</v>
      </c>
      <c r="AV963" s="210">
        <v>14</v>
      </c>
      <c r="AW963" s="210">
        <v>14</v>
      </c>
      <c r="AX963" s="210">
        <v>14</v>
      </c>
      <c r="AY963" s="210">
        <v>14</v>
      </c>
      <c r="AZ963" s="210">
        <v>14</v>
      </c>
      <c r="BA963" s="210">
        <v>14</v>
      </c>
      <c r="BB963" s="210">
        <v>14</v>
      </c>
      <c r="BC963" s="210">
        <v>14</v>
      </c>
      <c r="BD963" s="210">
        <v>14</v>
      </c>
      <c r="BE963" s="210">
        <v>14</v>
      </c>
      <c r="BF963" s="210">
        <v>14</v>
      </c>
      <c r="BG963" s="210">
        <v>14</v>
      </c>
      <c r="BH963" s="210">
        <v>14</v>
      </c>
      <c r="BI963" s="210"/>
      <c r="BJ963" s="210"/>
      <c r="BK963" s="210"/>
      <c r="BL963" s="210"/>
      <c r="BM963" s="210"/>
      <c r="BN963" s="210"/>
      <c r="BO963" s="210"/>
      <c r="BP963" s="210"/>
      <c r="BQ963" s="210"/>
      <c r="BR963" s="210"/>
      <c r="BS963" s="210"/>
      <c r="BT963" s="210"/>
      <c r="BU963" s="210"/>
      <c r="BV963" s="210"/>
      <c r="BW963" s="210"/>
      <c r="BX963" s="210"/>
      <c r="BY963" s="210"/>
      <c r="BZ963" s="210"/>
      <c r="CA963" s="210"/>
      <c r="CB963" s="210"/>
      <c r="CC963" s="210"/>
      <c r="CD963" s="210"/>
      <c r="CE963" s="210"/>
      <c r="CF963" s="210"/>
      <c r="CG963" s="210"/>
      <c r="CH963" s="210"/>
      <c r="CI963" s="210"/>
      <c r="CJ963" s="210"/>
      <c r="CK963" s="210"/>
      <c r="CL963" s="210"/>
      <c r="CM963" s="210"/>
      <c r="CN963" s="210"/>
      <c r="CO963" s="210"/>
      <c r="CP963" s="210"/>
      <c r="CQ963" s="210"/>
      <c r="CR963" s="210"/>
      <c r="CS963" s="144"/>
      <c r="CT963" s="144"/>
    </row>
    <row r="964" spans="1:98" ht="15">
      <c r="A964" s="208" t="s">
        <v>8334</v>
      </c>
      <c r="B964" s="285" t="s">
        <v>2439</v>
      </c>
      <c r="C964" s="209" t="s">
        <v>2440</v>
      </c>
      <c r="D964" s="259"/>
      <c r="E964" s="209" t="s">
        <v>6124</v>
      </c>
      <c r="F964" s="209" t="s">
        <v>38</v>
      </c>
      <c r="G964" s="216" t="s">
        <v>35</v>
      </c>
      <c r="H964" s="209" t="s">
        <v>8271</v>
      </c>
      <c r="I964" s="2"/>
      <c r="J964" s="210"/>
      <c r="K964" s="210"/>
      <c r="L964" s="210"/>
      <c r="M964" s="210">
        <v>1</v>
      </c>
      <c r="N964" s="210">
        <v>1</v>
      </c>
      <c r="O964" s="210">
        <v>1</v>
      </c>
      <c r="P964" s="210">
        <v>1</v>
      </c>
      <c r="Q964" s="210">
        <v>1</v>
      </c>
      <c r="R964" s="210">
        <v>1</v>
      </c>
      <c r="S964" s="210">
        <v>1</v>
      </c>
      <c r="T964" s="210">
        <v>1</v>
      </c>
      <c r="U964" s="210">
        <v>1</v>
      </c>
      <c r="V964" s="210">
        <v>1</v>
      </c>
      <c r="W964" s="210">
        <v>1</v>
      </c>
      <c r="X964" s="210">
        <v>1</v>
      </c>
      <c r="Y964" s="210">
        <v>1</v>
      </c>
      <c r="Z964" s="210">
        <v>1</v>
      </c>
      <c r="AA964" s="210">
        <v>1</v>
      </c>
      <c r="AB964" s="210">
        <v>1</v>
      </c>
      <c r="AC964" s="210">
        <v>1</v>
      </c>
      <c r="AD964" s="210">
        <v>1</v>
      </c>
      <c r="AE964" s="210">
        <v>1</v>
      </c>
      <c r="AF964" s="210">
        <v>1</v>
      </c>
      <c r="AG964" s="210">
        <v>1</v>
      </c>
      <c r="AH964" s="210">
        <v>1</v>
      </c>
      <c r="AI964" s="210">
        <v>1</v>
      </c>
      <c r="AJ964" s="210">
        <v>1</v>
      </c>
      <c r="AK964" s="210">
        <v>1</v>
      </c>
      <c r="AL964" s="210">
        <v>1</v>
      </c>
      <c r="AM964" s="210">
        <v>1</v>
      </c>
      <c r="AN964" s="210">
        <v>1</v>
      </c>
      <c r="AO964" s="210">
        <v>1</v>
      </c>
      <c r="AP964" s="210">
        <v>1</v>
      </c>
      <c r="AQ964" s="210">
        <v>1</v>
      </c>
      <c r="AR964" s="210">
        <v>1</v>
      </c>
      <c r="AS964" s="210">
        <v>1</v>
      </c>
      <c r="AT964" s="210">
        <v>1</v>
      </c>
      <c r="AU964" s="210">
        <v>1</v>
      </c>
      <c r="AV964" s="210">
        <v>1</v>
      </c>
      <c r="AW964" s="210">
        <v>1</v>
      </c>
      <c r="AX964" s="210">
        <v>1</v>
      </c>
      <c r="AY964" s="210">
        <v>1</v>
      </c>
      <c r="AZ964" s="210">
        <v>1</v>
      </c>
      <c r="BA964" s="210"/>
      <c r="BB964" s="210"/>
      <c r="BC964" s="210"/>
      <c r="BD964" s="210"/>
      <c r="BE964" s="210"/>
      <c r="BF964" s="210"/>
      <c r="BG964" s="210"/>
      <c r="BH964" s="210"/>
      <c r="BI964" s="210"/>
      <c r="BJ964" s="210"/>
      <c r="BK964" s="210"/>
      <c r="BL964" s="210"/>
      <c r="BM964" s="210"/>
      <c r="BN964" s="210"/>
      <c r="BO964" s="210"/>
      <c r="BP964" s="210"/>
      <c r="BQ964" s="210"/>
      <c r="BR964" s="210"/>
      <c r="BS964" s="210"/>
      <c r="BT964" s="210"/>
      <c r="BU964" s="210"/>
      <c r="BV964" s="210"/>
      <c r="BW964" s="210"/>
      <c r="BX964" s="210"/>
      <c r="BY964" s="210"/>
      <c r="BZ964" s="210"/>
      <c r="CA964" s="210"/>
      <c r="CB964" s="210"/>
      <c r="CC964" s="210"/>
      <c r="CD964" s="210"/>
      <c r="CE964" s="210"/>
      <c r="CF964" s="210"/>
      <c r="CG964" s="210"/>
      <c r="CH964" s="210"/>
      <c r="CI964" s="210"/>
      <c r="CJ964" s="210"/>
      <c r="CK964" s="210"/>
      <c r="CL964" s="210"/>
      <c r="CM964" s="210"/>
      <c r="CN964" s="210"/>
      <c r="CO964" s="210"/>
      <c r="CP964" s="210"/>
      <c r="CQ964" s="210"/>
      <c r="CR964" s="210"/>
      <c r="CS964" s="144"/>
      <c r="CT964" s="144"/>
    </row>
    <row r="965" spans="1:98" ht="15">
      <c r="A965" s="208" t="s">
        <v>8334</v>
      </c>
      <c r="B965" s="285" t="s">
        <v>2441</v>
      </c>
      <c r="C965" s="209" t="s">
        <v>2442</v>
      </c>
      <c r="D965" s="259"/>
      <c r="E965" s="209" t="s">
        <v>6124</v>
      </c>
      <c r="F965" s="209" t="s">
        <v>38</v>
      </c>
      <c r="G965" s="216" t="s">
        <v>35</v>
      </c>
      <c r="H965" s="209" t="s">
        <v>8271</v>
      </c>
      <c r="I965" s="2"/>
      <c r="J965" s="210"/>
      <c r="K965" s="210"/>
      <c r="L965" s="210"/>
      <c r="M965" s="210">
        <v>2</v>
      </c>
      <c r="N965" s="210">
        <v>2</v>
      </c>
      <c r="O965" s="210">
        <v>3</v>
      </c>
      <c r="P965" s="210">
        <v>3</v>
      </c>
      <c r="Q965" s="210">
        <v>3</v>
      </c>
      <c r="R965" s="210">
        <v>3</v>
      </c>
      <c r="S965" s="210">
        <v>3</v>
      </c>
      <c r="T965" s="210">
        <v>3</v>
      </c>
      <c r="U965" s="210">
        <v>3</v>
      </c>
      <c r="V965" s="210">
        <v>3</v>
      </c>
      <c r="W965" s="210">
        <v>3</v>
      </c>
      <c r="X965" s="210">
        <v>3</v>
      </c>
      <c r="Y965" s="210">
        <v>4</v>
      </c>
      <c r="Z965" s="210">
        <v>4</v>
      </c>
      <c r="AA965" s="210">
        <v>4</v>
      </c>
      <c r="AB965" s="210">
        <v>4</v>
      </c>
      <c r="AC965" s="210">
        <v>4</v>
      </c>
      <c r="AD965" s="210">
        <v>4</v>
      </c>
      <c r="AE965" s="210">
        <v>4</v>
      </c>
      <c r="AF965" s="210">
        <v>4</v>
      </c>
      <c r="AG965" s="210">
        <v>4</v>
      </c>
      <c r="AH965" s="210">
        <v>4</v>
      </c>
      <c r="AI965" s="210">
        <v>4</v>
      </c>
      <c r="AJ965" s="210">
        <v>4</v>
      </c>
      <c r="AK965" s="210">
        <v>4</v>
      </c>
      <c r="AL965" s="210">
        <v>4</v>
      </c>
      <c r="AM965" s="210">
        <v>4</v>
      </c>
      <c r="AN965" s="210">
        <v>4</v>
      </c>
      <c r="AO965" s="210">
        <v>4</v>
      </c>
      <c r="AP965" s="210">
        <v>4</v>
      </c>
      <c r="AQ965" s="210">
        <v>4</v>
      </c>
      <c r="AR965" s="210">
        <v>4</v>
      </c>
      <c r="AS965" s="210">
        <v>4</v>
      </c>
      <c r="AT965" s="210">
        <v>4</v>
      </c>
      <c r="AU965" s="210">
        <v>4</v>
      </c>
      <c r="AV965" s="210">
        <v>4</v>
      </c>
      <c r="AW965" s="210">
        <v>4</v>
      </c>
      <c r="AX965" s="210">
        <v>4</v>
      </c>
      <c r="AY965" s="210">
        <v>4</v>
      </c>
      <c r="AZ965" s="210">
        <v>4</v>
      </c>
      <c r="BA965" s="210"/>
      <c r="BB965" s="210"/>
      <c r="BC965" s="210"/>
      <c r="BD965" s="210"/>
      <c r="BE965" s="210"/>
      <c r="BF965" s="210"/>
      <c r="BG965" s="210"/>
      <c r="BH965" s="210"/>
      <c r="BI965" s="210"/>
      <c r="BJ965" s="210"/>
      <c r="BK965" s="210"/>
      <c r="BL965" s="210"/>
      <c r="BM965" s="210"/>
      <c r="BN965" s="210"/>
      <c r="BO965" s="210"/>
      <c r="BP965" s="210"/>
      <c r="BQ965" s="210"/>
      <c r="BR965" s="210"/>
      <c r="BS965" s="210"/>
      <c r="BT965" s="210"/>
      <c r="BU965" s="210"/>
      <c r="BV965" s="210"/>
      <c r="BW965" s="210"/>
      <c r="BX965" s="210"/>
      <c r="BY965" s="210"/>
      <c r="BZ965" s="210"/>
      <c r="CA965" s="210"/>
      <c r="CB965" s="210"/>
      <c r="CC965" s="210"/>
      <c r="CD965" s="210"/>
      <c r="CE965" s="210"/>
      <c r="CF965" s="210"/>
      <c r="CG965" s="210"/>
      <c r="CH965" s="210"/>
      <c r="CI965" s="210"/>
      <c r="CJ965" s="210"/>
      <c r="CK965" s="210"/>
      <c r="CL965" s="210"/>
      <c r="CM965" s="210"/>
      <c r="CN965" s="210"/>
      <c r="CO965" s="210"/>
      <c r="CP965" s="210"/>
      <c r="CQ965" s="210"/>
      <c r="CR965" s="210"/>
      <c r="CS965" s="144"/>
      <c r="CT965" s="144"/>
    </row>
    <row r="966" spans="1:98" ht="15">
      <c r="A966" s="208" t="s">
        <v>8334</v>
      </c>
      <c r="B966" s="285" t="s">
        <v>2443</v>
      </c>
      <c r="C966" s="209" t="s">
        <v>2444</v>
      </c>
      <c r="D966" s="259"/>
      <c r="E966" s="209" t="s">
        <v>6124</v>
      </c>
      <c r="F966" s="209" t="s">
        <v>38</v>
      </c>
      <c r="G966" s="216" t="s">
        <v>35</v>
      </c>
      <c r="H966" s="209" t="s">
        <v>8271</v>
      </c>
      <c r="I966" s="2"/>
      <c r="J966" s="210"/>
      <c r="K966" s="210"/>
      <c r="L966" s="210"/>
      <c r="M966" s="210">
        <v>2</v>
      </c>
      <c r="N966" s="210">
        <v>2</v>
      </c>
      <c r="O966" s="210">
        <v>2</v>
      </c>
      <c r="P966" s="210">
        <v>2</v>
      </c>
      <c r="Q966" s="210">
        <v>2</v>
      </c>
      <c r="R966" s="210">
        <v>2</v>
      </c>
      <c r="S966" s="210">
        <v>2</v>
      </c>
      <c r="T966" s="210">
        <v>2</v>
      </c>
      <c r="U966" s="210">
        <v>2</v>
      </c>
      <c r="V966" s="210">
        <v>2</v>
      </c>
      <c r="W966" s="210">
        <v>8</v>
      </c>
      <c r="X966" s="210">
        <v>8</v>
      </c>
      <c r="Y966" s="210">
        <v>8</v>
      </c>
      <c r="Z966" s="210">
        <v>8</v>
      </c>
      <c r="AA966" s="210">
        <v>8</v>
      </c>
      <c r="AB966" s="210">
        <v>8</v>
      </c>
      <c r="AC966" s="210">
        <v>8</v>
      </c>
      <c r="AD966" s="210">
        <v>8</v>
      </c>
      <c r="AE966" s="210">
        <v>8</v>
      </c>
      <c r="AF966" s="210">
        <v>8</v>
      </c>
      <c r="AG966" s="210">
        <v>8</v>
      </c>
      <c r="AH966" s="210">
        <v>8</v>
      </c>
      <c r="AI966" s="210">
        <v>8</v>
      </c>
      <c r="AJ966" s="210">
        <v>8</v>
      </c>
      <c r="AK966" s="210">
        <v>8</v>
      </c>
      <c r="AL966" s="210">
        <v>8</v>
      </c>
      <c r="AM966" s="210">
        <v>8</v>
      </c>
      <c r="AN966" s="210">
        <v>8</v>
      </c>
      <c r="AO966" s="210">
        <v>8</v>
      </c>
      <c r="AP966" s="210">
        <v>8</v>
      </c>
      <c r="AQ966" s="210">
        <v>8</v>
      </c>
      <c r="AR966" s="210">
        <v>8</v>
      </c>
      <c r="AS966" s="210">
        <v>8</v>
      </c>
      <c r="AT966" s="210">
        <v>8</v>
      </c>
      <c r="AU966" s="210">
        <v>8</v>
      </c>
      <c r="AV966" s="210">
        <v>8</v>
      </c>
      <c r="AW966" s="210">
        <v>8</v>
      </c>
      <c r="AX966" s="210">
        <v>8</v>
      </c>
      <c r="AY966" s="210">
        <v>8</v>
      </c>
      <c r="AZ966" s="210">
        <v>8</v>
      </c>
      <c r="BA966" s="210"/>
      <c r="BB966" s="210"/>
      <c r="BC966" s="210"/>
      <c r="BD966" s="210"/>
      <c r="BE966" s="210"/>
      <c r="BF966" s="210"/>
      <c r="BG966" s="210"/>
      <c r="BH966" s="210"/>
      <c r="BI966" s="210"/>
      <c r="BJ966" s="210"/>
      <c r="BK966" s="210"/>
      <c r="BL966" s="210"/>
      <c r="BM966" s="210"/>
      <c r="BN966" s="210"/>
      <c r="BO966" s="210"/>
      <c r="BP966" s="210"/>
      <c r="BQ966" s="210"/>
      <c r="BR966" s="210"/>
      <c r="BS966" s="210"/>
      <c r="BT966" s="210"/>
      <c r="BU966" s="210"/>
      <c r="BV966" s="210"/>
      <c r="BW966" s="210"/>
      <c r="BX966" s="210"/>
      <c r="BY966" s="210"/>
      <c r="BZ966" s="210"/>
      <c r="CA966" s="210"/>
      <c r="CB966" s="210"/>
      <c r="CC966" s="210"/>
      <c r="CD966" s="210"/>
      <c r="CE966" s="210"/>
      <c r="CF966" s="210"/>
      <c r="CG966" s="210"/>
      <c r="CH966" s="210"/>
      <c r="CI966" s="210"/>
      <c r="CJ966" s="210"/>
      <c r="CK966" s="210"/>
      <c r="CL966" s="210"/>
      <c r="CM966" s="210"/>
      <c r="CN966" s="210"/>
      <c r="CO966" s="210"/>
      <c r="CP966" s="210"/>
      <c r="CQ966" s="210"/>
      <c r="CR966" s="210"/>
      <c r="CS966" s="144"/>
      <c r="CT966" s="144"/>
    </row>
    <row r="967" spans="1:98" ht="15">
      <c r="A967" s="208" t="s">
        <v>8334</v>
      </c>
      <c r="B967" s="285" t="s">
        <v>2445</v>
      </c>
      <c r="C967" s="209" t="s">
        <v>2446</v>
      </c>
      <c r="D967" s="259"/>
      <c r="E967" s="209" t="s">
        <v>6124</v>
      </c>
      <c r="F967" s="209" t="s">
        <v>38</v>
      </c>
      <c r="G967" s="216" t="s">
        <v>35</v>
      </c>
      <c r="H967" s="209" t="s">
        <v>8271</v>
      </c>
      <c r="I967" s="2"/>
      <c r="J967" s="210"/>
      <c r="K967" s="210"/>
      <c r="L967" s="210"/>
      <c r="M967" s="210">
        <v>2</v>
      </c>
      <c r="N967" s="210">
        <v>2</v>
      </c>
      <c r="O967" s="210">
        <v>2</v>
      </c>
      <c r="P967" s="210">
        <v>2</v>
      </c>
      <c r="Q967" s="210">
        <v>2</v>
      </c>
      <c r="R967" s="210">
        <v>2</v>
      </c>
      <c r="S967" s="210">
        <v>2</v>
      </c>
      <c r="T967" s="210">
        <v>2</v>
      </c>
      <c r="U967" s="210">
        <v>2</v>
      </c>
      <c r="V967" s="210">
        <v>2</v>
      </c>
      <c r="W967" s="210">
        <v>8</v>
      </c>
      <c r="X967" s="210">
        <v>8</v>
      </c>
      <c r="Y967" s="210">
        <v>8</v>
      </c>
      <c r="Z967" s="210">
        <v>8</v>
      </c>
      <c r="AA967" s="210">
        <v>8</v>
      </c>
      <c r="AB967" s="210">
        <v>8</v>
      </c>
      <c r="AC967" s="210">
        <v>8</v>
      </c>
      <c r="AD967" s="210">
        <v>8</v>
      </c>
      <c r="AE967" s="210">
        <v>8</v>
      </c>
      <c r="AF967" s="210">
        <v>8</v>
      </c>
      <c r="AG967" s="210">
        <v>8</v>
      </c>
      <c r="AH967" s="210">
        <v>8</v>
      </c>
      <c r="AI967" s="210">
        <v>8</v>
      </c>
      <c r="AJ967" s="210">
        <v>8</v>
      </c>
      <c r="AK967" s="210">
        <v>8</v>
      </c>
      <c r="AL967" s="210">
        <v>8</v>
      </c>
      <c r="AM967" s="210">
        <v>8</v>
      </c>
      <c r="AN967" s="210">
        <v>8</v>
      </c>
      <c r="AO967" s="210">
        <v>8</v>
      </c>
      <c r="AP967" s="210">
        <v>8</v>
      </c>
      <c r="AQ967" s="210">
        <v>8</v>
      </c>
      <c r="AR967" s="210">
        <v>8</v>
      </c>
      <c r="AS967" s="210">
        <v>8</v>
      </c>
      <c r="AT967" s="210">
        <v>8</v>
      </c>
      <c r="AU967" s="210">
        <v>8</v>
      </c>
      <c r="AV967" s="210">
        <v>8</v>
      </c>
      <c r="AW967" s="210">
        <v>8</v>
      </c>
      <c r="AX967" s="210">
        <v>8</v>
      </c>
      <c r="AY967" s="210">
        <v>8</v>
      </c>
      <c r="AZ967" s="210">
        <v>8</v>
      </c>
      <c r="BA967" s="210"/>
      <c r="BB967" s="210"/>
      <c r="BC967" s="210"/>
      <c r="BD967" s="210"/>
      <c r="BE967" s="210"/>
      <c r="BF967" s="210"/>
      <c r="BG967" s="210"/>
      <c r="BH967" s="210"/>
      <c r="BI967" s="210"/>
      <c r="BJ967" s="210"/>
      <c r="BK967" s="210"/>
      <c r="BL967" s="210"/>
      <c r="BM967" s="210"/>
      <c r="BN967" s="210"/>
      <c r="BO967" s="210"/>
      <c r="BP967" s="210"/>
      <c r="BQ967" s="210"/>
      <c r="BR967" s="210"/>
      <c r="BS967" s="210"/>
      <c r="BT967" s="210"/>
      <c r="BU967" s="210"/>
      <c r="BV967" s="210"/>
      <c r="BW967" s="210"/>
      <c r="BX967" s="210"/>
      <c r="BY967" s="210"/>
      <c r="BZ967" s="210"/>
      <c r="CA967" s="210"/>
      <c r="CB967" s="210"/>
      <c r="CC967" s="210"/>
      <c r="CD967" s="210"/>
      <c r="CE967" s="210"/>
      <c r="CF967" s="210"/>
      <c r="CG967" s="210"/>
      <c r="CH967" s="210"/>
      <c r="CI967" s="210"/>
      <c r="CJ967" s="210"/>
      <c r="CK967" s="210"/>
      <c r="CL967" s="210"/>
      <c r="CM967" s="210"/>
      <c r="CN967" s="210"/>
      <c r="CO967" s="210"/>
      <c r="CP967" s="210"/>
      <c r="CQ967" s="210"/>
      <c r="CR967" s="210"/>
      <c r="CS967" s="144"/>
      <c r="CT967" s="144"/>
    </row>
    <row r="968" spans="1:98" ht="15">
      <c r="A968" s="208" t="s">
        <v>8334</v>
      </c>
      <c r="B968" s="285" t="s">
        <v>2532</v>
      </c>
      <c r="C968" s="209" t="s">
        <v>2533</v>
      </c>
      <c r="D968" s="259"/>
      <c r="E968" s="209" t="s">
        <v>6132</v>
      </c>
      <c r="F968" s="209" t="s">
        <v>38</v>
      </c>
      <c r="G968" s="216" t="s">
        <v>35</v>
      </c>
      <c r="H968" s="209" t="s">
        <v>8271</v>
      </c>
      <c r="I968" s="2"/>
      <c r="J968" s="210"/>
      <c r="K968" s="210"/>
      <c r="L968" s="210"/>
      <c r="M968" s="210">
        <v>1</v>
      </c>
      <c r="N968" s="210">
        <v>1</v>
      </c>
      <c r="O968" s="210">
        <v>1</v>
      </c>
      <c r="P968" s="210">
        <v>1</v>
      </c>
      <c r="Q968" s="210">
        <v>1</v>
      </c>
      <c r="R968" s="210">
        <v>1</v>
      </c>
      <c r="S968" s="210">
        <v>1</v>
      </c>
      <c r="T968" s="210">
        <v>1</v>
      </c>
      <c r="U968" s="210">
        <v>1</v>
      </c>
      <c r="V968" s="210">
        <v>1</v>
      </c>
      <c r="W968" s="210">
        <v>1</v>
      </c>
      <c r="X968" s="210">
        <v>1</v>
      </c>
      <c r="Y968" s="210">
        <v>1</v>
      </c>
      <c r="Z968" s="210">
        <v>1</v>
      </c>
      <c r="AA968" s="210">
        <v>1</v>
      </c>
      <c r="AB968" s="210">
        <v>1</v>
      </c>
      <c r="AC968" s="210">
        <v>1</v>
      </c>
      <c r="AD968" s="210">
        <v>1</v>
      </c>
      <c r="AE968" s="210">
        <v>1</v>
      </c>
      <c r="AF968" s="210">
        <v>1</v>
      </c>
      <c r="AG968" s="210">
        <v>1</v>
      </c>
      <c r="AH968" s="210">
        <v>1</v>
      </c>
      <c r="AI968" s="210">
        <v>1</v>
      </c>
      <c r="AJ968" s="210">
        <v>1</v>
      </c>
      <c r="AK968" s="210">
        <v>1</v>
      </c>
      <c r="AL968" s="210">
        <v>1</v>
      </c>
      <c r="AM968" s="210">
        <v>1</v>
      </c>
      <c r="AN968" s="210">
        <v>1</v>
      </c>
      <c r="AO968" s="210">
        <v>1</v>
      </c>
      <c r="AP968" s="210">
        <v>1</v>
      </c>
      <c r="AQ968" s="210">
        <v>1</v>
      </c>
      <c r="AR968" s="210">
        <v>1</v>
      </c>
      <c r="AS968" s="210">
        <v>1</v>
      </c>
      <c r="AT968" s="210">
        <v>1</v>
      </c>
      <c r="AU968" s="210">
        <v>1</v>
      </c>
      <c r="AV968" s="210">
        <v>1</v>
      </c>
      <c r="AW968" s="210">
        <v>1</v>
      </c>
      <c r="AX968" s="210">
        <v>1</v>
      </c>
      <c r="AY968" s="210">
        <v>1</v>
      </c>
      <c r="AZ968" s="210">
        <v>1</v>
      </c>
      <c r="BA968" s="210">
        <v>1</v>
      </c>
      <c r="BB968" s="210">
        <v>1</v>
      </c>
      <c r="BC968" s="210">
        <v>1</v>
      </c>
      <c r="BD968" s="210">
        <v>1</v>
      </c>
      <c r="BE968" s="210">
        <v>1</v>
      </c>
      <c r="BF968" s="210">
        <v>1</v>
      </c>
      <c r="BG968" s="210">
        <v>1</v>
      </c>
      <c r="BH968" s="210">
        <v>1</v>
      </c>
      <c r="BI968" s="210">
        <v>1</v>
      </c>
      <c r="BJ968" s="210">
        <v>1</v>
      </c>
      <c r="BK968" s="210">
        <v>1</v>
      </c>
      <c r="BL968" s="210">
        <v>1</v>
      </c>
      <c r="BM968" s="210"/>
      <c r="BN968" s="210"/>
      <c r="BO968" s="210"/>
      <c r="BP968" s="210"/>
      <c r="BQ968" s="210"/>
      <c r="BR968" s="210"/>
      <c r="BS968" s="210"/>
      <c r="BT968" s="210"/>
      <c r="BU968" s="210"/>
      <c r="BV968" s="210"/>
      <c r="BW968" s="210"/>
      <c r="BX968" s="210"/>
      <c r="BY968" s="210"/>
      <c r="BZ968" s="210"/>
      <c r="CA968" s="210"/>
      <c r="CB968" s="210"/>
      <c r="CC968" s="210"/>
      <c r="CD968" s="210"/>
      <c r="CE968" s="210"/>
      <c r="CF968" s="210"/>
      <c r="CG968" s="210"/>
      <c r="CH968" s="210"/>
      <c r="CI968" s="210"/>
      <c r="CJ968" s="210"/>
      <c r="CK968" s="210"/>
      <c r="CL968" s="210"/>
      <c r="CM968" s="210"/>
      <c r="CN968" s="210"/>
      <c r="CO968" s="210"/>
      <c r="CP968" s="210"/>
      <c r="CQ968" s="210"/>
      <c r="CR968" s="210"/>
      <c r="CS968" s="144"/>
      <c r="CT968" s="144"/>
    </row>
    <row r="969" spans="1:98" ht="15">
      <c r="A969" s="208" t="s">
        <v>8334</v>
      </c>
      <c r="B969" s="285" t="s">
        <v>2534</v>
      </c>
      <c r="C969" s="209" t="s">
        <v>2535</v>
      </c>
      <c r="D969" s="259"/>
      <c r="E969" s="209" t="s">
        <v>6132</v>
      </c>
      <c r="F969" s="209" t="s">
        <v>38</v>
      </c>
      <c r="G969" s="216" t="s">
        <v>35</v>
      </c>
      <c r="H969" s="209" t="s">
        <v>8271</v>
      </c>
      <c r="I969" s="2"/>
      <c r="J969" s="210"/>
      <c r="K969" s="210"/>
      <c r="L969" s="210"/>
      <c r="M969" s="210">
        <v>2</v>
      </c>
      <c r="N969" s="210">
        <v>2</v>
      </c>
      <c r="O969" s="210">
        <v>2</v>
      </c>
      <c r="P969" s="210">
        <v>2</v>
      </c>
      <c r="Q969" s="210">
        <v>2</v>
      </c>
      <c r="R969" s="210">
        <v>2</v>
      </c>
      <c r="S969" s="210">
        <v>2</v>
      </c>
      <c r="T969" s="210">
        <v>2</v>
      </c>
      <c r="U969" s="210">
        <v>2</v>
      </c>
      <c r="V969" s="210">
        <v>2</v>
      </c>
      <c r="W969" s="210">
        <v>2</v>
      </c>
      <c r="X969" s="210">
        <v>2</v>
      </c>
      <c r="Y969" s="210">
        <v>2</v>
      </c>
      <c r="Z969" s="210">
        <v>2</v>
      </c>
      <c r="AA969" s="210">
        <v>2</v>
      </c>
      <c r="AB969" s="210">
        <v>2</v>
      </c>
      <c r="AC969" s="210">
        <v>2</v>
      </c>
      <c r="AD969" s="210">
        <v>2</v>
      </c>
      <c r="AE969" s="210">
        <v>2</v>
      </c>
      <c r="AF969" s="210">
        <v>2</v>
      </c>
      <c r="AG969" s="210">
        <v>2</v>
      </c>
      <c r="AH969" s="210">
        <v>2</v>
      </c>
      <c r="AI969" s="210">
        <v>2</v>
      </c>
      <c r="AJ969" s="210">
        <v>2</v>
      </c>
      <c r="AK969" s="210">
        <v>2</v>
      </c>
      <c r="AL969" s="210">
        <v>2</v>
      </c>
      <c r="AM969" s="210">
        <v>2</v>
      </c>
      <c r="AN969" s="210">
        <v>2</v>
      </c>
      <c r="AO969" s="210">
        <v>2</v>
      </c>
      <c r="AP969" s="210">
        <v>2</v>
      </c>
      <c r="AQ969" s="210">
        <v>2</v>
      </c>
      <c r="AR969" s="210">
        <v>2</v>
      </c>
      <c r="AS969" s="210">
        <v>2</v>
      </c>
      <c r="AT969" s="210">
        <v>2</v>
      </c>
      <c r="AU969" s="210">
        <v>2</v>
      </c>
      <c r="AV969" s="210">
        <v>2</v>
      </c>
      <c r="AW969" s="210">
        <v>2</v>
      </c>
      <c r="AX969" s="210">
        <v>2</v>
      </c>
      <c r="AY969" s="210">
        <v>2</v>
      </c>
      <c r="AZ969" s="210">
        <v>2</v>
      </c>
      <c r="BA969" s="210">
        <v>2</v>
      </c>
      <c r="BB969" s="210">
        <v>2</v>
      </c>
      <c r="BC969" s="210">
        <v>2</v>
      </c>
      <c r="BD969" s="210">
        <v>2</v>
      </c>
      <c r="BE969" s="210">
        <v>2</v>
      </c>
      <c r="BF969" s="210">
        <v>2</v>
      </c>
      <c r="BG969" s="210">
        <v>2</v>
      </c>
      <c r="BH969" s="210">
        <v>2</v>
      </c>
      <c r="BI969" s="210"/>
      <c r="BJ969" s="210"/>
      <c r="BK969" s="210"/>
      <c r="BL969" s="210"/>
      <c r="BM969" s="210"/>
      <c r="BN969" s="210"/>
      <c r="BO969" s="210"/>
      <c r="BP969" s="210"/>
      <c r="BQ969" s="210"/>
      <c r="BR969" s="210"/>
      <c r="BS969" s="210"/>
      <c r="BT969" s="210"/>
      <c r="BU969" s="210"/>
      <c r="BV969" s="210"/>
      <c r="BW969" s="210"/>
      <c r="BX969" s="210"/>
      <c r="BY969" s="210"/>
      <c r="BZ969" s="210"/>
      <c r="CA969" s="210"/>
      <c r="CB969" s="210"/>
      <c r="CC969" s="210"/>
      <c r="CD969" s="210"/>
      <c r="CE969" s="210"/>
      <c r="CF969" s="210"/>
      <c r="CG969" s="210"/>
      <c r="CH969" s="210"/>
      <c r="CI969" s="210"/>
      <c r="CJ969" s="210"/>
      <c r="CK969" s="210"/>
      <c r="CL969" s="210"/>
      <c r="CM969" s="210"/>
      <c r="CN969" s="210"/>
      <c r="CO969" s="210"/>
      <c r="CP969" s="210"/>
      <c r="CQ969" s="210"/>
      <c r="CR969" s="210"/>
      <c r="CS969" s="144"/>
      <c r="CT969" s="144"/>
    </row>
    <row r="970" spans="1:98" ht="15">
      <c r="A970" s="208" t="s">
        <v>8334</v>
      </c>
      <c r="B970" s="285" t="s">
        <v>2536</v>
      </c>
      <c r="C970" s="209" t="s">
        <v>2537</v>
      </c>
      <c r="D970" s="259"/>
      <c r="E970" s="209" t="s">
        <v>6132</v>
      </c>
      <c r="F970" s="209" t="s">
        <v>38</v>
      </c>
      <c r="G970" s="216" t="s">
        <v>35</v>
      </c>
      <c r="H970" s="209" t="s">
        <v>8271</v>
      </c>
      <c r="I970" s="2"/>
      <c r="J970" s="210"/>
      <c r="K970" s="210"/>
      <c r="L970" s="210"/>
      <c r="M970" s="210">
        <v>2</v>
      </c>
      <c r="N970" s="210">
        <v>2</v>
      </c>
      <c r="O970" s="210">
        <v>2</v>
      </c>
      <c r="P970" s="210">
        <v>2</v>
      </c>
      <c r="Q970" s="210">
        <v>2</v>
      </c>
      <c r="R970" s="210">
        <v>2</v>
      </c>
      <c r="S970" s="210">
        <v>2</v>
      </c>
      <c r="T970" s="210">
        <v>2</v>
      </c>
      <c r="U970" s="210">
        <v>2</v>
      </c>
      <c r="V970" s="210">
        <v>6</v>
      </c>
      <c r="W970" s="210">
        <v>6</v>
      </c>
      <c r="X970" s="210">
        <v>6</v>
      </c>
      <c r="Y970" s="210">
        <v>6</v>
      </c>
      <c r="Z970" s="210">
        <v>6</v>
      </c>
      <c r="AA970" s="210">
        <v>6</v>
      </c>
      <c r="AB970" s="210">
        <v>6</v>
      </c>
      <c r="AC970" s="210">
        <v>6</v>
      </c>
      <c r="AD970" s="210">
        <v>6</v>
      </c>
      <c r="AE970" s="210">
        <v>6</v>
      </c>
      <c r="AF970" s="210">
        <v>6</v>
      </c>
      <c r="AG970" s="210">
        <v>6</v>
      </c>
      <c r="AH970" s="210">
        <v>6</v>
      </c>
      <c r="AI970" s="210">
        <v>6</v>
      </c>
      <c r="AJ970" s="210">
        <v>6</v>
      </c>
      <c r="AK970" s="210">
        <v>6</v>
      </c>
      <c r="AL970" s="210">
        <v>6</v>
      </c>
      <c r="AM970" s="210">
        <v>6</v>
      </c>
      <c r="AN970" s="210">
        <v>6</v>
      </c>
      <c r="AO970" s="210">
        <v>6</v>
      </c>
      <c r="AP970" s="210">
        <v>6</v>
      </c>
      <c r="AQ970" s="210">
        <v>6</v>
      </c>
      <c r="AR970" s="210">
        <v>6</v>
      </c>
      <c r="AS970" s="210">
        <v>6</v>
      </c>
      <c r="AT970" s="210">
        <v>6</v>
      </c>
      <c r="AU970" s="210">
        <v>6</v>
      </c>
      <c r="AV970" s="210">
        <v>6</v>
      </c>
      <c r="AW970" s="210">
        <v>6</v>
      </c>
      <c r="AX970" s="210">
        <v>6</v>
      </c>
      <c r="AY970" s="210">
        <v>6</v>
      </c>
      <c r="AZ970" s="210">
        <v>6</v>
      </c>
      <c r="BA970" s="210">
        <v>6</v>
      </c>
      <c r="BB970" s="210">
        <v>6</v>
      </c>
      <c r="BC970" s="210">
        <v>6</v>
      </c>
      <c r="BD970" s="210">
        <v>6</v>
      </c>
      <c r="BE970" s="210">
        <v>6</v>
      </c>
      <c r="BF970" s="210">
        <v>6</v>
      </c>
      <c r="BG970" s="210">
        <v>6</v>
      </c>
      <c r="BH970" s="210">
        <v>6</v>
      </c>
      <c r="BI970" s="210"/>
      <c r="BJ970" s="210"/>
      <c r="BK970" s="210"/>
      <c r="BL970" s="210"/>
      <c r="BM970" s="210"/>
      <c r="BN970" s="210"/>
      <c r="BO970" s="210"/>
      <c r="BP970" s="210"/>
      <c r="BQ970" s="210"/>
      <c r="BR970" s="210"/>
      <c r="BS970" s="210"/>
      <c r="BT970" s="210"/>
      <c r="BU970" s="210"/>
      <c r="BV970" s="210"/>
      <c r="BW970" s="210"/>
      <c r="BX970" s="210"/>
      <c r="BY970" s="210"/>
      <c r="BZ970" s="210"/>
      <c r="CA970" s="210"/>
      <c r="CB970" s="210"/>
      <c r="CC970" s="210"/>
      <c r="CD970" s="210"/>
      <c r="CE970" s="210"/>
      <c r="CF970" s="210"/>
      <c r="CG970" s="210"/>
      <c r="CH970" s="210"/>
      <c r="CI970" s="210"/>
      <c r="CJ970" s="210"/>
      <c r="CK970" s="210"/>
      <c r="CL970" s="210"/>
      <c r="CM970" s="210"/>
      <c r="CN970" s="210"/>
      <c r="CO970" s="210"/>
      <c r="CP970" s="210"/>
      <c r="CQ970" s="210"/>
      <c r="CR970" s="210"/>
      <c r="CS970" s="144"/>
      <c r="CT970" s="144"/>
    </row>
    <row r="971" spans="1:98" ht="15">
      <c r="A971" s="208" t="s">
        <v>8334</v>
      </c>
      <c r="B971" s="285" t="s">
        <v>2538</v>
      </c>
      <c r="C971" s="209" t="s">
        <v>2539</v>
      </c>
      <c r="D971" s="259"/>
      <c r="E971" s="209" t="s">
        <v>6132</v>
      </c>
      <c r="F971" s="209" t="s">
        <v>38</v>
      </c>
      <c r="G971" s="216" t="s">
        <v>35</v>
      </c>
      <c r="H971" s="209" t="s">
        <v>8271</v>
      </c>
      <c r="I971" s="2"/>
      <c r="J971" s="210"/>
      <c r="K971" s="210"/>
      <c r="L971" s="210"/>
      <c r="M971" s="210">
        <v>5</v>
      </c>
      <c r="N971" s="210">
        <v>5</v>
      </c>
      <c r="O971" s="210">
        <v>5</v>
      </c>
      <c r="P971" s="210">
        <v>5</v>
      </c>
      <c r="Q971" s="210">
        <v>5</v>
      </c>
      <c r="R971" s="210">
        <v>5</v>
      </c>
      <c r="S971" s="210">
        <v>5</v>
      </c>
      <c r="T971" s="210">
        <v>5</v>
      </c>
      <c r="U971" s="210">
        <v>5</v>
      </c>
      <c r="V971" s="210">
        <v>12</v>
      </c>
      <c r="W971" s="210">
        <v>12</v>
      </c>
      <c r="X971" s="210">
        <v>12</v>
      </c>
      <c r="Y971" s="210">
        <v>12</v>
      </c>
      <c r="Z971" s="210">
        <v>12</v>
      </c>
      <c r="AA971" s="210">
        <v>12</v>
      </c>
      <c r="AB971" s="210">
        <v>12</v>
      </c>
      <c r="AC971" s="210">
        <v>12</v>
      </c>
      <c r="AD971" s="210">
        <v>12</v>
      </c>
      <c r="AE971" s="210">
        <v>12</v>
      </c>
      <c r="AF971" s="210">
        <v>12</v>
      </c>
      <c r="AG971" s="210">
        <v>12</v>
      </c>
      <c r="AH971" s="210">
        <v>12</v>
      </c>
      <c r="AI971" s="210">
        <v>12</v>
      </c>
      <c r="AJ971" s="210">
        <v>12</v>
      </c>
      <c r="AK971" s="210">
        <v>12</v>
      </c>
      <c r="AL971" s="210">
        <v>12</v>
      </c>
      <c r="AM971" s="210">
        <v>12</v>
      </c>
      <c r="AN971" s="210">
        <v>12</v>
      </c>
      <c r="AO971" s="210">
        <v>12</v>
      </c>
      <c r="AP971" s="210">
        <v>12</v>
      </c>
      <c r="AQ971" s="210">
        <v>12</v>
      </c>
      <c r="AR971" s="210">
        <v>12</v>
      </c>
      <c r="AS971" s="210">
        <v>12</v>
      </c>
      <c r="AT971" s="210">
        <v>12</v>
      </c>
      <c r="AU971" s="210">
        <v>12</v>
      </c>
      <c r="AV971" s="210">
        <v>12</v>
      </c>
      <c r="AW971" s="210">
        <v>12</v>
      </c>
      <c r="AX971" s="210">
        <v>12</v>
      </c>
      <c r="AY971" s="210">
        <v>12</v>
      </c>
      <c r="AZ971" s="210">
        <v>12</v>
      </c>
      <c r="BA971" s="210">
        <v>12</v>
      </c>
      <c r="BB971" s="210">
        <v>12</v>
      </c>
      <c r="BC971" s="210">
        <v>12</v>
      </c>
      <c r="BD971" s="210">
        <v>12</v>
      </c>
      <c r="BE971" s="210">
        <v>12</v>
      </c>
      <c r="BF971" s="210">
        <v>12</v>
      </c>
      <c r="BG971" s="210">
        <v>12</v>
      </c>
      <c r="BH971" s="210">
        <v>12</v>
      </c>
      <c r="BI971" s="210"/>
      <c r="BJ971" s="210"/>
      <c r="BK971" s="210"/>
      <c r="BL971" s="210"/>
      <c r="BM971" s="210"/>
      <c r="BN971" s="210"/>
      <c r="BO971" s="210"/>
      <c r="BP971" s="210"/>
      <c r="BQ971" s="210"/>
      <c r="BR971" s="210"/>
      <c r="BS971" s="210"/>
      <c r="BT971" s="210"/>
      <c r="BU971" s="210"/>
      <c r="BV971" s="210"/>
      <c r="BW971" s="210"/>
      <c r="BX971" s="210"/>
      <c r="BY971" s="210"/>
      <c r="BZ971" s="210"/>
      <c r="CA971" s="210"/>
      <c r="CB971" s="210"/>
      <c r="CC971" s="210"/>
      <c r="CD971" s="210"/>
      <c r="CE971" s="210"/>
      <c r="CF971" s="210"/>
      <c r="CG971" s="210"/>
      <c r="CH971" s="210"/>
      <c r="CI971" s="210"/>
      <c r="CJ971" s="210"/>
      <c r="CK971" s="210"/>
      <c r="CL971" s="210"/>
      <c r="CM971" s="210"/>
      <c r="CN971" s="210"/>
      <c r="CO971" s="210"/>
      <c r="CP971" s="210"/>
      <c r="CQ971" s="210"/>
      <c r="CR971" s="210"/>
      <c r="CS971" s="144"/>
      <c r="CT971" s="144"/>
    </row>
    <row r="972" spans="1:98" ht="15">
      <c r="A972" s="208" t="s">
        <v>8334</v>
      </c>
      <c r="B972" s="285" t="s">
        <v>2548</v>
      </c>
      <c r="C972" s="209" t="s">
        <v>2549</v>
      </c>
      <c r="D972" s="259"/>
      <c r="E972" s="209" t="s">
        <v>6132</v>
      </c>
      <c r="F972" s="209" t="s">
        <v>38</v>
      </c>
      <c r="G972" s="216" t="s">
        <v>35</v>
      </c>
      <c r="H972" s="209" t="s">
        <v>8271</v>
      </c>
      <c r="I972" s="2"/>
      <c r="J972" s="210"/>
      <c r="K972" s="210"/>
      <c r="L972" s="210"/>
      <c r="M972" s="210">
        <v>2</v>
      </c>
      <c r="N972" s="210">
        <v>2</v>
      </c>
      <c r="O972" s="210">
        <v>2</v>
      </c>
      <c r="P972" s="210">
        <v>2</v>
      </c>
      <c r="Q972" s="210">
        <v>2</v>
      </c>
      <c r="R972" s="210">
        <v>2</v>
      </c>
      <c r="S972" s="210">
        <v>2</v>
      </c>
      <c r="T972" s="210">
        <v>4</v>
      </c>
      <c r="U972" s="210">
        <v>4</v>
      </c>
      <c r="V972" s="210">
        <v>4</v>
      </c>
      <c r="W972" s="210">
        <v>5</v>
      </c>
      <c r="X972" s="210">
        <v>5</v>
      </c>
      <c r="Y972" s="210">
        <v>5</v>
      </c>
      <c r="Z972" s="210">
        <v>5</v>
      </c>
      <c r="AA972" s="210">
        <v>5</v>
      </c>
      <c r="AB972" s="210">
        <v>5</v>
      </c>
      <c r="AC972" s="210">
        <v>5</v>
      </c>
      <c r="AD972" s="210">
        <v>5</v>
      </c>
      <c r="AE972" s="210">
        <v>5</v>
      </c>
      <c r="AF972" s="210">
        <v>5</v>
      </c>
      <c r="AG972" s="210">
        <v>5</v>
      </c>
      <c r="AH972" s="210">
        <v>5</v>
      </c>
      <c r="AI972" s="210">
        <v>5</v>
      </c>
      <c r="AJ972" s="210">
        <v>5</v>
      </c>
      <c r="AK972" s="210">
        <v>5</v>
      </c>
      <c r="AL972" s="210">
        <v>5</v>
      </c>
      <c r="AM972" s="210">
        <v>5</v>
      </c>
      <c r="AN972" s="210">
        <v>5</v>
      </c>
      <c r="AO972" s="210">
        <v>5</v>
      </c>
      <c r="AP972" s="210">
        <v>5</v>
      </c>
      <c r="AQ972" s="210">
        <v>5</v>
      </c>
      <c r="AR972" s="210">
        <v>5</v>
      </c>
      <c r="AS972" s="210">
        <v>5</v>
      </c>
      <c r="AT972" s="210">
        <v>5</v>
      </c>
      <c r="AU972" s="210">
        <v>5</v>
      </c>
      <c r="AV972" s="210">
        <v>5</v>
      </c>
      <c r="AW972" s="210">
        <v>5</v>
      </c>
      <c r="AX972" s="210">
        <v>5</v>
      </c>
      <c r="AY972" s="210">
        <v>5</v>
      </c>
      <c r="AZ972" s="210">
        <v>5</v>
      </c>
      <c r="BA972" s="210"/>
      <c r="BB972" s="210"/>
      <c r="BC972" s="210"/>
      <c r="BD972" s="210"/>
      <c r="BE972" s="210"/>
      <c r="BF972" s="210"/>
      <c r="BG972" s="210"/>
      <c r="BH972" s="210"/>
      <c r="BI972" s="210"/>
      <c r="BJ972" s="210"/>
      <c r="BK972" s="210"/>
      <c r="BL972" s="210"/>
      <c r="BM972" s="210"/>
      <c r="BN972" s="210"/>
      <c r="BO972" s="210"/>
      <c r="BP972" s="210"/>
      <c r="BQ972" s="210"/>
      <c r="BR972" s="210"/>
      <c r="BS972" s="210"/>
      <c r="BT972" s="210"/>
      <c r="BU972" s="210"/>
      <c r="BV972" s="210"/>
      <c r="BW972" s="210"/>
      <c r="BX972" s="210"/>
      <c r="BY972" s="210"/>
      <c r="BZ972" s="210"/>
      <c r="CA972" s="210"/>
      <c r="CB972" s="210"/>
      <c r="CC972" s="210"/>
      <c r="CD972" s="210"/>
      <c r="CE972" s="210"/>
      <c r="CF972" s="210"/>
      <c r="CG972" s="210"/>
      <c r="CH972" s="210"/>
      <c r="CI972" s="210"/>
      <c r="CJ972" s="210"/>
      <c r="CK972" s="210"/>
      <c r="CL972" s="210"/>
      <c r="CM972" s="210"/>
      <c r="CN972" s="210"/>
      <c r="CO972" s="210"/>
      <c r="CP972" s="210"/>
      <c r="CQ972" s="210"/>
      <c r="CR972" s="210"/>
      <c r="CS972" s="144"/>
      <c r="CT972" s="144"/>
    </row>
    <row r="973" spans="1:98" ht="15">
      <c r="A973" s="208" t="s">
        <v>8334</v>
      </c>
      <c r="B973" s="285" t="s">
        <v>2544</v>
      </c>
      <c r="C973" s="209" t="s">
        <v>2545</v>
      </c>
      <c r="D973" s="259"/>
      <c r="E973" s="209" t="s">
        <v>6132</v>
      </c>
      <c r="F973" s="209" t="s">
        <v>38</v>
      </c>
      <c r="G973" s="216" t="s">
        <v>35</v>
      </c>
      <c r="H973" s="209" t="s">
        <v>8271</v>
      </c>
      <c r="I973" s="2"/>
      <c r="J973" s="210"/>
      <c r="K973" s="210"/>
      <c r="L973" s="210"/>
      <c r="M973" s="210">
        <v>2</v>
      </c>
      <c r="N973" s="210">
        <v>2</v>
      </c>
      <c r="O973" s="210">
        <v>2</v>
      </c>
      <c r="P973" s="210">
        <v>2</v>
      </c>
      <c r="Q973" s="210">
        <v>2</v>
      </c>
      <c r="R973" s="210">
        <v>2</v>
      </c>
      <c r="S973" s="210">
        <v>2</v>
      </c>
      <c r="T973" s="210">
        <v>2</v>
      </c>
      <c r="U973" s="210">
        <v>2</v>
      </c>
      <c r="V973" s="210">
        <v>2</v>
      </c>
      <c r="W973" s="210">
        <v>2</v>
      </c>
      <c r="X973" s="210">
        <v>6</v>
      </c>
      <c r="Y973" s="210">
        <v>6</v>
      </c>
      <c r="Z973" s="210">
        <v>6</v>
      </c>
      <c r="AA973" s="210">
        <v>6</v>
      </c>
      <c r="AB973" s="210">
        <v>6</v>
      </c>
      <c r="AC973" s="210">
        <v>6</v>
      </c>
      <c r="AD973" s="210">
        <v>6</v>
      </c>
      <c r="AE973" s="210">
        <v>6</v>
      </c>
      <c r="AF973" s="210">
        <v>6</v>
      </c>
      <c r="AG973" s="210">
        <v>6</v>
      </c>
      <c r="AH973" s="210">
        <v>6</v>
      </c>
      <c r="AI973" s="210">
        <v>6</v>
      </c>
      <c r="AJ973" s="210">
        <v>6</v>
      </c>
      <c r="AK973" s="210">
        <v>6</v>
      </c>
      <c r="AL973" s="210">
        <v>6</v>
      </c>
      <c r="AM973" s="210">
        <v>6</v>
      </c>
      <c r="AN973" s="210">
        <v>6</v>
      </c>
      <c r="AO973" s="210">
        <v>6</v>
      </c>
      <c r="AP973" s="210">
        <v>6</v>
      </c>
      <c r="AQ973" s="210">
        <v>6</v>
      </c>
      <c r="AR973" s="210">
        <v>6</v>
      </c>
      <c r="AS973" s="210">
        <v>6</v>
      </c>
      <c r="AT973" s="210">
        <v>6</v>
      </c>
      <c r="AU973" s="210">
        <v>6</v>
      </c>
      <c r="AV973" s="210">
        <v>6</v>
      </c>
      <c r="AW973" s="210">
        <v>6</v>
      </c>
      <c r="AX973" s="210">
        <v>6</v>
      </c>
      <c r="AY973" s="210">
        <v>6</v>
      </c>
      <c r="AZ973" s="210">
        <v>6</v>
      </c>
      <c r="BA973" s="210">
        <v>6</v>
      </c>
      <c r="BB973" s="210">
        <v>6</v>
      </c>
      <c r="BC973" s="210">
        <v>6</v>
      </c>
      <c r="BD973" s="210">
        <v>6</v>
      </c>
      <c r="BE973" s="210">
        <v>6</v>
      </c>
      <c r="BF973" s="210">
        <v>6</v>
      </c>
      <c r="BG973" s="210">
        <v>6</v>
      </c>
      <c r="BH973" s="210">
        <v>6</v>
      </c>
      <c r="BI973" s="210"/>
      <c r="BJ973" s="210"/>
      <c r="BK973" s="210"/>
      <c r="BL973" s="210"/>
      <c r="BM973" s="210"/>
      <c r="BN973" s="210"/>
      <c r="BO973" s="210"/>
      <c r="BP973" s="210"/>
      <c r="BQ973" s="210"/>
      <c r="BR973" s="210"/>
      <c r="BS973" s="210"/>
      <c r="BT973" s="210"/>
      <c r="BU973" s="210"/>
      <c r="BV973" s="210"/>
      <c r="BW973" s="210"/>
      <c r="BX973" s="210"/>
      <c r="BY973" s="210"/>
      <c r="BZ973" s="210"/>
      <c r="CA973" s="210"/>
      <c r="CB973" s="210"/>
      <c r="CC973" s="210"/>
      <c r="CD973" s="210"/>
      <c r="CE973" s="210"/>
      <c r="CF973" s="210"/>
      <c r="CG973" s="210"/>
      <c r="CH973" s="210"/>
      <c r="CI973" s="210"/>
      <c r="CJ973" s="210"/>
      <c r="CK973" s="210"/>
      <c r="CL973" s="210"/>
      <c r="CM973" s="210"/>
      <c r="CN973" s="210"/>
      <c r="CO973" s="210"/>
      <c r="CP973" s="210"/>
      <c r="CQ973" s="210"/>
      <c r="CR973" s="210"/>
      <c r="CS973" s="144"/>
      <c r="CT973" s="144"/>
    </row>
    <row r="974" spans="1:98" ht="15">
      <c r="A974" s="208" t="s">
        <v>8334</v>
      </c>
      <c r="B974" s="285" t="s">
        <v>2540</v>
      </c>
      <c r="C974" s="209" t="s">
        <v>2541</v>
      </c>
      <c r="D974" s="259"/>
      <c r="E974" s="209" t="s">
        <v>6132</v>
      </c>
      <c r="F974" s="209" t="s">
        <v>38</v>
      </c>
      <c r="G974" s="216" t="s">
        <v>35</v>
      </c>
      <c r="H974" s="209" t="s">
        <v>8271</v>
      </c>
      <c r="I974" s="2"/>
      <c r="J974" s="210"/>
      <c r="K974" s="210"/>
      <c r="L974" s="210"/>
      <c r="M974" s="210">
        <v>6</v>
      </c>
      <c r="N974" s="210">
        <v>6</v>
      </c>
      <c r="O974" s="210">
        <v>6</v>
      </c>
      <c r="P974" s="210">
        <v>6</v>
      </c>
      <c r="Q974" s="210">
        <v>6</v>
      </c>
      <c r="R974" s="210">
        <v>6</v>
      </c>
      <c r="S974" s="210">
        <v>6</v>
      </c>
      <c r="T974" s="210">
        <v>6</v>
      </c>
      <c r="U974" s="210">
        <v>6</v>
      </c>
      <c r="V974" s="210">
        <v>6</v>
      </c>
      <c r="W974" s="210">
        <v>6</v>
      </c>
      <c r="X974" s="210">
        <v>6</v>
      </c>
      <c r="Y974" s="210">
        <v>6</v>
      </c>
      <c r="Z974" s="210">
        <v>6</v>
      </c>
      <c r="AA974" s="210">
        <v>6</v>
      </c>
      <c r="AB974" s="210">
        <v>6</v>
      </c>
      <c r="AC974" s="210">
        <v>6</v>
      </c>
      <c r="AD974" s="210">
        <v>6</v>
      </c>
      <c r="AE974" s="210">
        <v>6</v>
      </c>
      <c r="AF974" s="210">
        <v>6</v>
      </c>
      <c r="AG974" s="210">
        <v>6</v>
      </c>
      <c r="AH974" s="210">
        <v>6</v>
      </c>
      <c r="AI974" s="210">
        <v>6</v>
      </c>
      <c r="AJ974" s="210">
        <v>6</v>
      </c>
      <c r="AK974" s="210">
        <v>6</v>
      </c>
      <c r="AL974" s="210">
        <v>6</v>
      </c>
      <c r="AM974" s="210">
        <v>6</v>
      </c>
      <c r="AN974" s="210">
        <v>6</v>
      </c>
      <c r="AO974" s="210">
        <v>6</v>
      </c>
      <c r="AP974" s="210">
        <v>6</v>
      </c>
      <c r="AQ974" s="210">
        <v>6</v>
      </c>
      <c r="AR974" s="210">
        <v>6</v>
      </c>
      <c r="AS974" s="210">
        <v>6</v>
      </c>
      <c r="AT974" s="210">
        <v>6</v>
      </c>
      <c r="AU974" s="210">
        <v>6</v>
      </c>
      <c r="AV974" s="210">
        <v>6</v>
      </c>
      <c r="AW974" s="210">
        <v>6</v>
      </c>
      <c r="AX974" s="210">
        <v>6</v>
      </c>
      <c r="AY974" s="210">
        <v>6</v>
      </c>
      <c r="AZ974" s="210">
        <v>6</v>
      </c>
      <c r="BA974" s="210">
        <v>6</v>
      </c>
      <c r="BB974" s="210">
        <v>6</v>
      </c>
      <c r="BC974" s="210">
        <v>6</v>
      </c>
      <c r="BD974" s="210">
        <v>6</v>
      </c>
      <c r="BE974" s="210">
        <v>6</v>
      </c>
      <c r="BF974" s="210">
        <v>6</v>
      </c>
      <c r="BG974" s="210">
        <v>6</v>
      </c>
      <c r="BH974" s="210">
        <v>6</v>
      </c>
      <c r="BI974" s="210"/>
      <c r="BJ974" s="210"/>
      <c r="BK974" s="210"/>
      <c r="BL974" s="210"/>
      <c r="BM974" s="210"/>
      <c r="BN974" s="210"/>
      <c r="BO974" s="210"/>
      <c r="BP974" s="210"/>
      <c r="BQ974" s="210"/>
      <c r="BR974" s="210"/>
      <c r="BS974" s="210"/>
      <c r="BT974" s="210"/>
      <c r="BU974" s="210"/>
      <c r="BV974" s="210"/>
      <c r="BW974" s="210"/>
      <c r="BX974" s="210"/>
      <c r="BY974" s="210"/>
      <c r="BZ974" s="210"/>
      <c r="CA974" s="210"/>
      <c r="CB974" s="210"/>
      <c r="CC974" s="210"/>
      <c r="CD974" s="210"/>
      <c r="CE974" s="210"/>
      <c r="CF974" s="210"/>
      <c r="CG974" s="210"/>
      <c r="CH974" s="210"/>
      <c r="CI974" s="210"/>
      <c r="CJ974" s="210"/>
      <c r="CK974" s="210"/>
      <c r="CL974" s="210"/>
      <c r="CM974" s="210"/>
      <c r="CN974" s="210"/>
      <c r="CO974" s="210"/>
      <c r="CP974" s="210"/>
      <c r="CQ974" s="210"/>
      <c r="CR974" s="210"/>
      <c r="CS974" s="144"/>
      <c r="CT974" s="144"/>
    </row>
    <row r="975" spans="1:98" ht="15">
      <c r="A975" s="208" t="s">
        <v>8334</v>
      </c>
      <c r="B975" s="285" t="s">
        <v>2352</v>
      </c>
      <c r="C975" s="209" t="s">
        <v>2353</v>
      </c>
      <c r="D975" s="259"/>
      <c r="E975" s="209" t="s">
        <v>6116</v>
      </c>
      <c r="F975" s="209" t="s">
        <v>38</v>
      </c>
      <c r="G975" s="216" t="s">
        <v>35</v>
      </c>
      <c r="H975" s="209" t="s">
        <v>8271</v>
      </c>
      <c r="I975" s="2"/>
      <c r="J975" s="210"/>
      <c r="K975" s="210"/>
      <c r="L975" s="210"/>
      <c r="M975" s="210">
        <v>1</v>
      </c>
      <c r="N975" s="210">
        <v>1</v>
      </c>
      <c r="O975" s="210">
        <v>1</v>
      </c>
      <c r="P975" s="210">
        <v>1</v>
      </c>
      <c r="Q975" s="210">
        <v>1</v>
      </c>
      <c r="R975" s="210">
        <v>1</v>
      </c>
      <c r="S975" s="210">
        <v>1</v>
      </c>
      <c r="T975" s="210">
        <v>1</v>
      </c>
      <c r="U975" s="210">
        <v>1</v>
      </c>
      <c r="V975" s="210">
        <v>1</v>
      </c>
      <c r="W975" s="210">
        <v>1</v>
      </c>
      <c r="X975" s="210">
        <v>1</v>
      </c>
      <c r="Y975" s="210">
        <v>1</v>
      </c>
      <c r="Z975" s="210">
        <v>1</v>
      </c>
      <c r="AA975" s="210">
        <v>1</v>
      </c>
      <c r="AB975" s="210">
        <v>1</v>
      </c>
      <c r="AC975" s="210">
        <v>1</v>
      </c>
      <c r="AD975" s="210">
        <v>1</v>
      </c>
      <c r="AE975" s="210">
        <v>1</v>
      </c>
      <c r="AF975" s="210">
        <v>1</v>
      </c>
      <c r="AG975" s="210">
        <v>1</v>
      </c>
      <c r="AH975" s="210">
        <v>1</v>
      </c>
      <c r="AI975" s="210">
        <v>1</v>
      </c>
      <c r="AJ975" s="210">
        <v>1</v>
      </c>
      <c r="AK975" s="210">
        <v>1</v>
      </c>
      <c r="AL975" s="210">
        <v>1</v>
      </c>
      <c r="AM975" s="210">
        <v>1</v>
      </c>
      <c r="AN975" s="210">
        <v>1</v>
      </c>
      <c r="AO975" s="210">
        <v>1</v>
      </c>
      <c r="AP975" s="210">
        <v>1</v>
      </c>
      <c r="AQ975" s="210">
        <v>1</v>
      </c>
      <c r="AR975" s="210">
        <v>1</v>
      </c>
      <c r="AS975" s="210">
        <v>1</v>
      </c>
      <c r="AT975" s="210">
        <v>1</v>
      </c>
      <c r="AU975" s="210">
        <v>1</v>
      </c>
      <c r="AV975" s="210">
        <v>1</v>
      </c>
      <c r="AW975" s="210">
        <v>1</v>
      </c>
      <c r="AX975" s="210">
        <v>1</v>
      </c>
      <c r="AY975" s="210">
        <v>1</v>
      </c>
      <c r="AZ975" s="210">
        <v>1</v>
      </c>
      <c r="BA975" s="210">
        <v>1</v>
      </c>
      <c r="BB975" s="210">
        <v>1</v>
      </c>
      <c r="BC975" s="210">
        <v>1</v>
      </c>
      <c r="BD975" s="210">
        <v>1</v>
      </c>
      <c r="BE975" s="210">
        <v>1</v>
      </c>
      <c r="BF975" s="210">
        <v>1</v>
      </c>
      <c r="BG975" s="210">
        <v>1</v>
      </c>
      <c r="BH975" s="210">
        <v>1</v>
      </c>
      <c r="BI975" s="210"/>
      <c r="BJ975" s="210"/>
      <c r="BK975" s="210"/>
      <c r="BL975" s="210"/>
      <c r="BM975" s="210"/>
      <c r="BN975" s="210"/>
      <c r="BO975" s="210"/>
      <c r="BP975" s="210"/>
      <c r="BQ975" s="210"/>
      <c r="BR975" s="210"/>
      <c r="BS975" s="210"/>
      <c r="BT975" s="210"/>
      <c r="BU975" s="210"/>
      <c r="BV975" s="210"/>
      <c r="BW975" s="210"/>
      <c r="BX975" s="210"/>
      <c r="BY975" s="210"/>
      <c r="BZ975" s="210"/>
      <c r="CA975" s="210"/>
      <c r="CB975" s="210"/>
      <c r="CC975" s="210"/>
      <c r="CD975" s="210"/>
      <c r="CE975" s="210"/>
      <c r="CF975" s="210"/>
      <c r="CG975" s="210"/>
      <c r="CH975" s="210"/>
      <c r="CI975" s="210"/>
      <c r="CJ975" s="210"/>
      <c r="CK975" s="210"/>
      <c r="CL975" s="210"/>
      <c r="CM975" s="210"/>
      <c r="CN975" s="210"/>
      <c r="CO975" s="210"/>
      <c r="CP975" s="210"/>
      <c r="CQ975" s="210"/>
      <c r="CR975" s="210"/>
      <c r="CS975" s="144"/>
      <c r="CT975" s="144"/>
    </row>
    <row r="976" spans="1:98" ht="15">
      <c r="A976" s="208" t="s">
        <v>8334</v>
      </c>
      <c r="B976" s="285" t="s">
        <v>2261</v>
      </c>
      <c r="C976" s="209" t="s">
        <v>2262</v>
      </c>
      <c r="D976" s="259"/>
      <c r="E976" s="209" t="s">
        <v>6108</v>
      </c>
      <c r="F976" s="209" t="s">
        <v>38</v>
      </c>
      <c r="G976" s="216" t="s">
        <v>35</v>
      </c>
      <c r="H976" s="209" t="s">
        <v>8271</v>
      </c>
      <c r="I976" s="2"/>
      <c r="J976" s="210"/>
      <c r="K976" s="210"/>
      <c r="L976" s="210"/>
      <c r="M976" s="210">
        <v>1</v>
      </c>
      <c r="N976" s="210">
        <v>1</v>
      </c>
      <c r="O976" s="210">
        <v>1</v>
      </c>
      <c r="P976" s="210">
        <v>1</v>
      </c>
      <c r="Q976" s="210">
        <v>1</v>
      </c>
      <c r="R976" s="210">
        <v>1</v>
      </c>
      <c r="S976" s="210">
        <v>1</v>
      </c>
      <c r="T976" s="210">
        <v>1</v>
      </c>
      <c r="U976" s="210">
        <v>1</v>
      </c>
      <c r="V976" s="210">
        <v>1</v>
      </c>
      <c r="W976" s="210">
        <v>1</v>
      </c>
      <c r="X976" s="210">
        <v>1</v>
      </c>
      <c r="Y976" s="210">
        <v>1</v>
      </c>
      <c r="Z976" s="210">
        <v>1</v>
      </c>
      <c r="AA976" s="210">
        <v>1</v>
      </c>
      <c r="AB976" s="210">
        <v>1</v>
      </c>
      <c r="AC976" s="210">
        <v>1</v>
      </c>
      <c r="AD976" s="210">
        <v>1</v>
      </c>
      <c r="AE976" s="210">
        <v>1</v>
      </c>
      <c r="AF976" s="210">
        <v>1</v>
      </c>
      <c r="AG976" s="210">
        <v>1</v>
      </c>
      <c r="AH976" s="210">
        <v>1</v>
      </c>
      <c r="AI976" s="210">
        <v>1</v>
      </c>
      <c r="AJ976" s="210">
        <v>1</v>
      </c>
      <c r="AK976" s="210">
        <v>1</v>
      </c>
      <c r="AL976" s="210">
        <v>1</v>
      </c>
      <c r="AM976" s="210">
        <v>1</v>
      </c>
      <c r="AN976" s="210">
        <v>1</v>
      </c>
      <c r="AO976" s="210">
        <v>1</v>
      </c>
      <c r="AP976" s="210">
        <v>1</v>
      </c>
      <c r="AQ976" s="210">
        <v>1</v>
      </c>
      <c r="AR976" s="210">
        <v>1</v>
      </c>
      <c r="AS976" s="210">
        <v>1</v>
      </c>
      <c r="AT976" s="210">
        <v>1</v>
      </c>
      <c r="AU976" s="210">
        <v>1</v>
      </c>
      <c r="AV976" s="210">
        <v>1</v>
      </c>
      <c r="AW976" s="210">
        <v>1</v>
      </c>
      <c r="AX976" s="210">
        <v>1</v>
      </c>
      <c r="AY976" s="210">
        <v>1</v>
      </c>
      <c r="AZ976" s="210">
        <v>1</v>
      </c>
      <c r="BA976" s="210">
        <v>1</v>
      </c>
      <c r="BB976" s="210">
        <v>1</v>
      </c>
      <c r="BC976" s="210">
        <v>1</v>
      </c>
      <c r="BD976" s="210">
        <v>1</v>
      </c>
      <c r="BE976" s="210">
        <v>1</v>
      </c>
      <c r="BF976" s="210">
        <v>1</v>
      </c>
      <c r="BG976" s="210">
        <v>1</v>
      </c>
      <c r="BH976" s="210">
        <v>1</v>
      </c>
      <c r="BI976" s="210">
        <v>1</v>
      </c>
      <c r="BJ976" s="210">
        <v>1</v>
      </c>
      <c r="BK976" s="210">
        <v>1</v>
      </c>
      <c r="BL976" s="210">
        <v>1</v>
      </c>
      <c r="BM976" s="210">
        <v>1</v>
      </c>
      <c r="BN976" s="210">
        <v>1</v>
      </c>
      <c r="BO976" s="210">
        <v>1</v>
      </c>
      <c r="BP976" s="210">
        <v>1</v>
      </c>
      <c r="BQ976" s="210">
        <v>1</v>
      </c>
      <c r="BR976" s="210">
        <v>1</v>
      </c>
      <c r="BS976" s="210">
        <v>1</v>
      </c>
      <c r="BT976" s="210">
        <v>1</v>
      </c>
      <c r="BU976" s="210"/>
      <c r="BV976" s="210"/>
      <c r="BW976" s="210"/>
      <c r="BX976" s="210"/>
      <c r="BY976" s="210"/>
      <c r="BZ976" s="210"/>
      <c r="CA976" s="210"/>
      <c r="CB976" s="210"/>
      <c r="CC976" s="210"/>
      <c r="CD976" s="210"/>
      <c r="CE976" s="210"/>
      <c r="CF976" s="210"/>
      <c r="CG976" s="210"/>
      <c r="CH976" s="210"/>
      <c r="CI976" s="210"/>
      <c r="CJ976" s="210"/>
      <c r="CK976" s="210"/>
      <c r="CL976" s="210"/>
      <c r="CM976" s="210"/>
      <c r="CN976" s="210"/>
      <c r="CO976" s="210"/>
      <c r="CP976" s="210"/>
      <c r="CQ976" s="210"/>
      <c r="CR976" s="210"/>
      <c r="CS976" s="144"/>
      <c r="CT976" s="144"/>
    </row>
    <row r="977" spans="1:98" ht="15">
      <c r="A977" s="208" t="s">
        <v>8334</v>
      </c>
      <c r="B977" s="285" t="s">
        <v>2263</v>
      </c>
      <c r="C977" s="209" t="s">
        <v>2264</v>
      </c>
      <c r="D977" s="259"/>
      <c r="E977" s="209" t="s">
        <v>6108</v>
      </c>
      <c r="F977" s="209" t="s">
        <v>38</v>
      </c>
      <c r="G977" s="216" t="s">
        <v>35</v>
      </c>
      <c r="H977" s="209" t="s">
        <v>8271</v>
      </c>
      <c r="I977" s="2"/>
      <c r="J977" s="210"/>
      <c r="K977" s="210"/>
      <c r="L977" s="210"/>
      <c r="M977" s="210">
        <v>2</v>
      </c>
      <c r="N977" s="210">
        <v>2</v>
      </c>
      <c r="O977" s="210">
        <v>2</v>
      </c>
      <c r="P977" s="210">
        <v>2</v>
      </c>
      <c r="Q977" s="210">
        <v>2</v>
      </c>
      <c r="R977" s="210">
        <v>2</v>
      </c>
      <c r="S977" s="210">
        <v>2</v>
      </c>
      <c r="T977" s="210">
        <v>2</v>
      </c>
      <c r="U977" s="210">
        <v>2</v>
      </c>
      <c r="V977" s="210">
        <v>2</v>
      </c>
      <c r="W977" s="210">
        <v>2</v>
      </c>
      <c r="X977" s="210">
        <v>2</v>
      </c>
      <c r="Y977" s="210">
        <v>2</v>
      </c>
      <c r="Z977" s="210">
        <v>2</v>
      </c>
      <c r="AA977" s="210">
        <v>2</v>
      </c>
      <c r="AB977" s="210">
        <v>2</v>
      </c>
      <c r="AC977" s="210">
        <v>2</v>
      </c>
      <c r="AD977" s="210">
        <v>2</v>
      </c>
      <c r="AE977" s="210">
        <v>2</v>
      </c>
      <c r="AF977" s="210">
        <v>2</v>
      </c>
      <c r="AG977" s="210">
        <v>2</v>
      </c>
      <c r="AH977" s="210">
        <v>2</v>
      </c>
      <c r="AI977" s="210">
        <v>2</v>
      </c>
      <c r="AJ977" s="210">
        <v>2</v>
      </c>
      <c r="AK977" s="210">
        <v>2</v>
      </c>
      <c r="AL977" s="210">
        <v>2</v>
      </c>
      <c r="AM977" s="210">
        <v>2</v>
      </c>
      <c r="AN977" s="210">
        <v>2</v>
      </c>
      <c r="AO977" s="210">
        <v>2</v>
      </c>
      <c r="AP977" s="210">
        <v>2</v>
      </c>
      <c r="AQ977" s="210">
        <v>2</v>
      </c>
      <c r="AR977" s="210">
        <v>2</v>
      </c>
      <c r="AS977" s="210">
        <v>2</v>
      </c>
      <c r="AT977" s="210">
        <v>2</v>
      </c>
      <c r="AU977" s="210">
        <v>2</v>
      </c>
      <c r="AV977" s="210">
        <v>2</v>
      </c>
      <c r="AW977" s="210">
        <v>2</v>
      </c>
      <c r="AX977" s="210">
        <v>2</v>
      </c>
      <c r="AY977" s="210">
        <v>2</v>
      </c>
      <c r="AZ977" s="210">
        <v>2</v>
      </c>
      <c r="BA977" s="210">
        <v>2</v>
      </c>
      <c r="BB977" s="210">
        <v>2</v>
      </c>
      <c r="BC977" s="210">
        <v>2</v>
      </c>
      <c r="BD977" s="210">
        <v>2</v>
      </c>
      <c r="BE977" s="210">
        <v>2</v>
      </c>
      <c r="BF977" s="210">
        <v>2</v>
      </c>
      <c r="BG977" s="210">
        <v>2</v>
      </c>
      <c r="BH977" s="210">
        <v>2</v>
      </c>
      <c r="BI977" s="210"/>
      <c r="BJ977" s="210"/>
      <c r="BK977" s="210"/>
      <c r="BL977" s="210"/>
      <c r="BM977" s="210"/>
      <c r="BN977" s="210"/>
      <c r="BO977" s="210"/>
      <c r="BP977" s="210"/>
      <c r="BQ977" s="210"/>
      <c r="BR977" s="210"/>
      <c r="BS977" s="210"/>
      <c r="BT977" s="210"/>
      <c r="BU977" s="210"/>
      <c r="BV977" s="210"/>
      <c r="BW977" s="210"/>
      <c r="BX977" s="210"/>
      <c r="BY977" s="210"/>
      <c r="BZ977" s="210"/>
      <c r="CA977" s="210"/>
      <c r="CB977" s="210"/>
      <c r="CC977" s="210"/>
      <c r="CD977" s="210"/>
      <c r="CE977" s="210"/>
      <c r="CF977" s="210"/>
      <c r="CG977" s="210"/>
      <c r="CH977" s="210"/>
      <c r="CI977" s="210"/>
      <c r="CJ977" s="210"/>
      <c r="CK977" s="210"/>
      <c r="CL977" s="210"/>
      <c r="CM977" s="210"/>
      <c r="CN977" s="210"/>
      <c r="CO977" s="210"/>
      <c r="CP977" s="210"/>
      <c r="CQ977" s="210"/>
      <c r="CR977" s="210"/>
      <c r="CS977" s="144"/>
      <c r="CT977" s="144"/>
    </row>
    <row r="978" spans="1:98" ht="15">
      <c r="A978" s="208" t="s">
        <v>8334</v>
      </c>
      <c r="B978" s="285" t="s">
        <v>7541</v>
      </c>
      <c r="C978" s="209" t="s">
        <v>2266</v>
      </c>
      <c r="D978" s="259"/>
      <c r="E978" s="209" t="s">
        <v>6108</v>
      </c>
      <c r="F978" s="209" t="s">
        <v>38</v>
      </c>
      <c r="G978" s="216" t="s">
        <v>35</v>
      </c>
      <c r="H978" s="209" t="s">
        <v>8271</v>
      </c>
      <c r="I978" s="2"/>
      <c r="J978" s="210"/>
      <c r="K978" s="210"/>
      <c r="L978" s="210"/>
      <c r="M978" s="210">
        <v>1</v>
      </c>
      <c r="N978" s="210">
        <v>1</v>
      </c>
      <c r="O978" s="210">
        <v>1</v>
      </c>
      <c r="P978" s="210">
        <v>1</v>
      </c>
      <c r="Q978" s="210">
        <v>2</v>
      </c>
      <c r="R978" s="210">
        <v>2</v>
      </c>
      <c r="S978" s="210">
        <v>2</v>
      </c>
      <c r="T978" s="210">
        <v>2</v>
      </c>
      <c r="U978" s="210">
        <v>2</v>
      </c>
      <c r="V978" s="210">
        <v>4</v>
      </c>
      <c r="W978" s="210">
        <v>4</v>
      </c>
      <c r="X978" s="210">
        <v>4</v>
      </c>
      <c r="Y978" s="210">
        <v>4</v>
      </c>
      <c r="Z978" s="210">
        <v>4</v>
      </c>
      <c r="AA978" s="210">
        <v>4</v>
      </c>
      <c r="AB978" s="210">
        <v>4</v>
      </c>
      <c r="AC978" s="210">
        <v>4</v>
      </c>
      <c r="AD978" s="210">
        <v>4</v>
      </c>
      <c r="AE978" s="210">
        <v>4</v>
      </c>
      <c r="AF978" s="210">
        <v>4</v>
      </c>
      <c r="AG978" s="210">
        <v>4</v>
      </c>
      <c r="AH978" s="210">
        <v>4</v>
      </c>
      <c r="AI978" s="210">
        <v>4</v>
      </c>
      <c r="AJ978" s="210">
        <v>4</v>
      </c>
      <c r="AK978" s="210">
        <v>4</v>
      </c>
      <c r="AL978" s="210">
        <v>4</v>
      </c>
      <c r="AM978" s="210">
        <v>4</v>
      </c>
      <c r="AN978" s="210">
        <v>4</v>
      </c>
      <c r="AO978" s="210">
        <v>4</v>
      </c>
      <c r="AP978" s="210">
        <v>4</v>
      </c>
      <c r="AQ978" s="210">
        <v>4</v>
      </c>
      <c r="AR978" s="210">
        <v>4</v>
      </c>
      <c r="AS978" s="210">
        <v>4</v>
      </c>
      <c r="AT978" s="210">
        <v>4</v>
      </c>
      <c r="AU978" s="210">
        <v>4</v>
      </c>
      <c r="AV978" s="210">
        <v>4</v>
      </c>
      <c r="AW978" s="210">
        <v>4</v>
      </c>
      <c r="AX978" s="210">
        <v>4</v>
      </c>
      <c r="AY978" s="210">
        <v>4</v>
      </c>
      <c r="AZ978" s="210">
        <v>4</v>
      </c>
      <c r="BA978" s="210">
        <v>4</v>
      </c>
      <c r="BB978" s="210">
        <v>4</v>
      </c>
      <c r="BC978" s="210">
        <v>4</v>
      </c>
      <c r="BD978" s="210">
        <v>4</v>
      </c>
      <c r="BE978" s="210">
        <v>4</v>
      </c>
      <c r="BF978" s="210">
        <v>4</v>
      </c>
      <c r="BG978" s="210">
        <v>4</v>
      </c>
      <c r="BH978" s="210">
        <v>4</v>
      </c>
      <c r="BI978" s="210"/>
      <c r="BJ978" s="210"/>
      <c r="BK978" s="210"/>
      <c r="BL978" s="210"/>
      <c r="BM978" s="210"/>
      <c r="BN978" s="210"/>
      <c r="BO978" s="210"/>
      <c r="BP978" s="210"/>
      <c r="BQ978" s="210"/>
      <c r="BR978" s="210"/>
      <c r="BS978" s="210"/>
      <c r="BT978" s="210"/>
      <c r="BU978" s="210"/>
      <c r="BV978" s="210"/>
      <c r="BW978" s="210"/>
      <c r="BX978" s="210"/>
      <c r="BY978" s="210"/>
      <c r="BZ978" s="210"/>
      <c r="CA978" s="210"/>
      <c r="CB978" s="210"/>
      <c r="CC978" s="210"/>
      <c r="CD978" s="210"/>
      <c r="CE978" s="210"/>
      <c r="CF978" s="210"/>
      <c r="CG978" s="210"/>
      <c r="CH978" s="210"/>
      <c r="CI978" s="210"/>
      <c r="CJ978" s="210"/>
      <c r="CK978" s="210"/>
      <c r="CL978" s="210"/>
      <c r="CM978" s="210"/>
      <c r="CN978" s="210"/>
      <c r="CO978" s="210"/>
      <c r="CP978" s="210"/>
      <c r="CQ978" s="210"/>
      <c r="CR978" s="210"/>
      <c r="CS978" s="144"/>
      <c r="CT978" s="144"/>
    </row>
    <row r="979" spans="1:98" ht="15">
      <c r="A979" s="208" t="s">
        <v>8334</v>
      </c>
      <c r="B979" s="285" t="s">
        <v>2267</v>
      </c>
      <c r="C979" s="209" t="s">
        <v>2268</v>
      </c>
      <c r="D979" s="259"/>
      <c r="E979" s="209" t="s">
        <v>6108</v>
      </c>
      <c r="F979" s="209" t="s">
        <v>38</v>
      </c>
      <c r="G979" s="216" t="s">
        <v>35</v>
      </c>
      <c r="H979" s="209" t="s">
        <v>8271</v>
      </c>
      <c r="I979" s="2"/>
      <c r="J979" s="210"/>
      <c r="K979" s="210"/>
      <c r="L979" s="210"/>
      <c r="M979" s="210">
        <v>6</v>
      </c>
      <c r="N979" s="210">
        <v>6</v>
      </c>
      <c r="O979" s="210">
        <v>6</v>
      </c>
      <c r="P979" s="210">
        <v>6</v>
      </c>
      <c r="Q979" s="210">
        <v>6</v>
      </c>
      <c r="R979" s="210">
        <v>6</v>
      </c>
      <c r="S979" s="210">
        <v>6</v>
      </c>
      <c r="T979" s="210">
        <v>6</v>
      </c>
      <c r="U979" s="210">
        <v>6</v>
      </c>
      <c r="V979" s="210">
        <v>12</v>
      </c>
      <c r="W979" s="210">
        <v>12</v>
      </c>
      <c r="X979" s="210">
        <v>12</v>
      </c>
      <c r="Y979" s="210">
        <v>12</v>
      </c>
      <c r="Z979" s="210">
        <v>12</v>
      </c>
      <c r="AA979" s="210">
        <v>12</v>
      </c>
      <c r="AB979" s="210">
        <v>12</v>
      </c>
      <c r="AC979" s="210">
        <v>12</v>
      </c>
      <c r="AD979" s="210">
        <v>12</v>
      </c>
      <c r="AE979" s="210">
        <v>12</v>
      </c>
      <c r="AF979" s="210">
        <v>12</v>
      </c>
      <c r="AG979" s="210">
        <v>12</v>
      </c>
      <c r="AH979" s="210">
        <v>12</v>
      </c>
      <c r="AI979" s="210">
        <v>12</v>
      </c>
      <c r="AJ979" s="210">
        <v>12</v>
      </c>
      <c r="AK979" s="210">
        <v>12</v>
      </c>
      <c r="AL979" s="210">
        <v>12</v>
      </c>
      <c r="AM979" s="210">
        <v>12</v>
      </c>
      <c r="AN979" s="210">
        <v>12</v>
      </c>
      <c r="AO979" s="210">
        <v>12</v>
      </c>
      <c r="AP979" s="210">
        <v>12</v>
      </c>
      <c r="AQ979" s="210">
        <v>12</v>
      </c>
      <c r="AR979" s="210">
        <v>12</v>
      </c>
      <c r="AS979" s="210">
        <v>12</v>
      </c>
      <c r="AT979" s="210">
        <v>12</v>
      </c>
      <c r="AU979" s="210">
        <v>12</v>
      </c>
      <c r="AV979" s="210">
        <v>12</v>
      </c>
      <c r="AW979" s="210">
        <v>12</v>
      </c>
      <c r="AX979" s="210">
        <v>12</v>
      </c>
      <c r="AY979" s="210">
        <v>12</v>
      </c>
      <c r="AZ979" s="210">
        <v>12</v>
      </c>
      <c r="BA979" s="210">
        <v>12</v>
      </c>
      <c r="BB979" s="210">
        <v>12</v>
      </c>
      <c r="BC979" s="210">
        <v>12</v>
      </c>
      <c r="BD979" s="210">
        <v>12</v>
      </c>
      <c r="BE979" s="210">
        <v>12</v>
      </c>
      <c r="BF979" s="210">
        <v>12</v>
      </c>
      <c r="BG979" s="210">
        <v>12</v>
      </c>
      <c r="BH979" s="210">
        <v>12</v>
      </c>
      <c r="BI979" s="210"/>
      <c r="BJ979" s="210"/>
      <c r="BK979" s="210"/>
      <c r="BL979" s="210"/>
      <c r="BM979" s="210"/>
      <c r="BN979" s="210"/>
      <c r="BO979" s="210"/>
      <c r="BP979" s="210"/>
      <c r="BQ979" s="210"/>
      <c r="BR979" s="210"/>
      <c r="BS979" s="210"/>
      <c r="BT979" s="210"/>
      <c r="BU979" s="210"/>
      <c r="BV979" s="210"/>
      <c r="BW979" s="210"/>
      <c r="BX979" s="210"/>
      <c r="BY979" s="210"/>
      <c r="BZ979" s="210"/>
      <c r="CA979" s="210"/>
      <c r="CB979" s="210"/>
      <c r="CC979" s="210"/>
      <c r="CD979" s="210"/>
      <c r="CE979" s="210"/>
      <c r="CF979" s="210"/>
      <c r="CG979" s="210"/>
      <c r="CH979" s="210"/>
      <c r="CI979" s="210"/>
      <c r="CJ979" s="210"/>
      <c r="CK979" s="210"/>
      <c r="CL979" s="210"/>
      <c r="CM979" s="210"/>
      <c r="CN979" s="210"/>
      <c r="CO979" s="210"/>
      <c r="CP979" s="210"/>
      <c r="CQ979" s="210"/>
      <c r="CR979" s="210"/>
      <c r="CS979" s="144"/>
      <c r="CT979" s="144"/>
    </row>
    <row r="980" spans="1:98" ht="15">
      <c r="A980" s="208" t="s">
        <v>8334</v>
      </c>
      <c r="B980" s="285" t="s">
        <v>2269</v>
      </c>
      <c r="C980" s="209" t="s">
        <v>2270</v>
      </c>
      <c r="D980" s="259"/>
      <c r="E980" s="209" t="s">
        <v>6108</v>
      </c>
      <c r="F980" s="209" t="s">
        <v>38</v>
      </c>
      <c r="G980" s="216" t="s">
        <v>35</v>
      </c>
      <c r="H980" s="209" t="s">
        <v>8271</v>
      </c>
      <c r="I980" s="2"/>
      <c r="J980" s="210"/>
      <c r="K980" s="210"/>
      <c r="L980" s="210"/>
      <c r="M980" s="210">
        <v>6</v>
      </c>
      <c r="N980" s="210">
        <v>6</v>
      </c>
      <c r="O980" s="210">
        <v>6</v>
      </c>
      <c r="P980" s="210">
        <v>6</v>
      </c>
      <c r="Q980" s="210">
        <v>6</v>
      </c>
      <c r="R980" s="210">
        <v>6</v>
      </c>
      <c r="S980" s="210">
        <v>6</v>
      </c>
      <c r="T980" s="210">
        <v>6</v>
      </c>
      <c r="U980" s="210">
        <v>6</v>
      </c>
      <c r="V980" s="210">
        <v>12</v>
      </c>
      <c r="W980" s="210">
        <v>12</v>
      </c>
      <c r="X980" s="210">
        <v>12</v>
      </c>
      <c r="Y980" s="210">
        <v>12</v>
      </c>
      <c r="Z980" s="210">
        <v>12</v>
      </c>
      <c r="AA980" s="210">
        <v>12</v>
      </c>
      <c r="AB980" s="210">
        <v>12</v>
      </c>
      <c r="AC980" s="210">
        <v>12</v>
      </c>
      <c r="AD980" s="210">
        <v>12</v>
      </c>
      <c r="AE980" s="210">
        <v>12</v>
      </c>
      <c r="AF980" s="210">
        <v>12</v>
      </c>
      <c r="AG980" s="210">
        <v>12</v>
      </c>
      <c r="AH980" s="210">
        <v>12</v>
      </c>
      <c r="AI980" s="210">
        <v>12</v>
      </c>
      <c r="AJ980" s="210">
        <v>12</v>
      </c>
      <c r="AK980" s="210">
        <v>12</v>
      </c>
      <c r="AL980" s="210">
        <v>12</v>
      </c>
      <c r="AM980" s="210">
        <v>12</v>
      </c>
      <c r="AN980" s="210">
        <v>12</v>
      </c>
      <c r="AO980" s="210">
        <v>12</v>
      </c>
      <c r="AP980" s="210">
        <v>12</v>
      </c>
      <c r="AQ980" s="210">
        <v>12</v>
      </c>
      <c r="AR980" s="210">
        <v>12</v>
      </c>
      <c r="AS980" s="210">
        <v>12</v>
      </c>
      <c r="AT980" s="210">
        <v>12</v>
      </c>
      <c r="AU980" s="210">
        <v>12</v>
      </c>
      <c r="AV980" s="210">
        <v>12</v>
      </c>
      <c r="AW980" s="210">
        <v>12</v>
      </c>
      <c r="AX980" s="210">
        <v>12</v>
      </c>
      <c r="AY980" s="210">
        <v>12</v>
      </c>
      <c r="AZ980" s="210">
        <v>12</v>
      </c>
      <c r="BA980" s="210">
        <v>12</v>
      </c>
      <c r="BB980" s="210">
        <v>12</v>
      </c>
      <c r="BC980" s="210">
        <v>12</v>
      </c>
      <c r="BD980" s="210">
        <v>12</v>
      </c>
      <c r="BE980" s="210">
        <v>12</v>
      </c>
      <c r="BF980" s="210">
        <v>12</v>
      </c>
      <c r="BG980" s="210">
        <v>12</v>
      </c>
      <c r="BH980" s="210">
        <v>12</v>
      </c>
      <c r="BI980" s="210"/>
      <c r="BJ980" s="210"/>
      <c r="BK980" s="210"/>
      <c r="BL980" s="210"/>
      <c r="BM980" s="210"/>
      <c r="BN980" s="210"/>
      <c r="BO980" s="210"/>
      <c r="BP980" s="210"/>
      <c r="BQ980" s="210"/>
      <c r="BR980" s="210"/>
      <c r="BS980" s="210"/>
      <c r="BT980" s="210"/>
      <c r="BU980" s="210"/>
      <c r="BV980" s="210"/>
      <c r="BW980" s="210"/>
      <c r="BX980" s="210"/>
      <c r="BY980" s="210"/>
      <c r="BZ980" s="210"/>
      <c r="CA980" s="210"/>
      <c r="CB980" s="210"/>
      <c r="CC980" s="210"/>
      <c r="CD980" s="210"/>
      <c r="CE980" s="210"/>
      <c r="CF980" s="210"/>
      <c r="CG980" s="210"/>
      <c r="CH980" s="210"/>
      <c r="CI980" s="210"/>
      <c r="CJ980" s="210"/>
      <c r="CK980" s="210"/>
      <c r="CL980" s="210"/>
      <c r="CM980" s="210"/>
      <c r="CN980" s="210"/>
      <c r="CO980" s="210"/>
      <c r="CP980" s="210"/>
      <c r="CQ980" s="210"/>
      <c r="CR980" s="210"/>
      <c r="CS980" s="144"/>
      <c r="CT980" s="144"/>
    </row>
    <row r="981" spans="1:98" ht="15">
      <c r="A981" s="208" t="s">
        <v>8334</v>
      </c>
      <c r="B981" s="285" t="s">
        <v>2271</v>
      </c>
      <c r="C981" s="209" t="s">
        <v>2272</v>
      </c>
      <c r="D981" s="259"/>
      <c r="E981" s="209" t="s">
        <v>6108</v>
      </c>
      <c r="F981" s="209" t="s">
        <v>38</v>
      </c>
      <c r="G981" s="216" t="s">
        <v>35</v>
      </c>
      <c r="H981" s="209" t="s">
        <v>8271</v>
      </c>
      <c r="I981" s="2"/>
      <c r="J981" s="210"/>
      <c r="K981" s="210"/>
      <c r="L981" s="210"/>
      <c r="M981" s="210">
        <v>12</v>
      </c>
      <c r="N981" s="210">
        <v>12</v>
      </c>
      <c r="O981" s="210">
        <v>12</v>
      </c>
      <c r="P981" s="210">
        <v>12</v>
      </c>
      <c r="Q981" s="210">
        <v>12</v>
      </c>
      <c r="R981" s="210">
        <v>12</v>
      </c>
      <c r="S981" s="210">
        <v>12</v>
      </c>
      <c r="T981" s="210">
        <v>12</v>
      </c>
      <c r="U981" s="210">
        <v>12</v>
      </c>
      <c r="V981" s="210">
        <v>24</v>
      </c>
      <c r="W981" s="210">
        <v>24</v>
      </c>
      <c r="X981" s="210">
        <v>24</v>
      </c>
      <c r="Y981" s="210">
        <v>24</v>
      </c>
      <c r="Z981" s="210">
        <v>24</v>
      </c>
      <c r="AA981" s="210">
        <v>24</v>
      </c>
      <c r="AB981" s="210">
        <v>24</v>
      </c>
      <c r="AC981" s="210">
        <v>24</v>
      </c>
      <c r="AD981" s="210">
        <v>24</v>
      </c>
      <c r="AE981" s="210">
        <v>24</v>
      </c>
      <c r="AF981" s="210">
        <v>24</v>
      </c>
      <c r="AG981" s="210">
        <v>24</v>
      </c>
      <c r="AH981" s="210">
        <v>24</v>
      </c>
      <c r="AI981" s="210">
        <v>24</v>
      </c>
      <c r="AJ981" s="210">
        <v>24</v>
      </c>
      <c r="AK981" s="210">
        <v>24</v>
      </c>
      <c r="AL981" s="210">
        <v>24</v>
      </c>
      <c r="AM981" s="210">
        <v>24</v>
      </c>
      <c r="AN981" s="210">
        <v>24</v>
      </c>
      <c r="AO981" s="210">
        <v>24</v>
      </c>
      <c r="AP981" s="210">
        <v>24</v>
      </c>
      <c r="AQ981" s="210">
        <v>24</v>
      </c>
      <c r="AR981" s="210">
        <v>24</v>
      </c>
      <c r="AS981" s="210">
        <v>24</v>
      </c>
      <c r="AT981" s="210">
        <v>24</v>
      </c>
      <c r="AU981" s="210">
        <v>24</v>
      </c>
      <c r="AV981" s="210">
        <v>24</v>
      </c>
      <c r="AW981" s="210">
        <v>24</v>
      </c>
      <c r="AX981" s="210">
        <v>24</v>
      </c>
      <c r="AY981" s="210">
        <v>24</v>
      </c>
      <c r="AZ981" s="210">
        <v>24</v>
      </c>
      <c r="BA981" s="210">
        <v>24</v>
      </c>
      <c r="BB981" s="210">
        <v>24</v>
      </c>
      <c r="BC981" s="210">
        <v>24</v>
      </c>
      <c r="BD981" s="210">
        <v>24</v>
      </c>
      <c r="BE981" s="210">
        <v>24</v>
      </c>
      <c r="BF981" s="210">
        <v>24</v>
      </c>
      <c r="BG981" s="210">
        <v>24</v>
      </c>
      <c r="BH981" s="210">
        <v>24</v>
      </c>
      <c r="BI981" s="210"/>
      <c r="BJ981" s="210"/>
      <c r="BK981" s="210"/>
      <c r="BL981" s="210"/>
      <c r="BM981" s="210"/>
      <c r="BN981" s="210"/>
      <c r="BO981" s="210"/>
      <c r="BP981" s="210"/>
      <c r="BQ981" s="210"/>
      <c r="BR981" s="210"/>
      <c r="BS981" s="210"/>
      <c r="BT981" s="210"/>
      <c r="BU981" s="210"/>
      <c r="BV981" s="210"/>
      <c r="BW981" s="210"/>
      <c r="BX981" s="210"/>
      <c r="BY981" s="210"/>
      <c r="BZ981" s="210"/>
      <c r="CA981" s="210"/>
      <c r="CB981" s="210"/>
      <c r="CC981" s="210"/>
      <c r="CD981" s="210"/>
      <c r="CE981" s="210"/>
      <c r="CF981" s="210"/>
      <c r="CG981" s="210"/>
      <c r="CH981" s="210"/>
      <c r="CI981" s="210"/>
      <c r="CJ981" s="210"/>
      <c r="CK981" s="210"/>
      <c r="CL981" s="210"/>
      <c r="CM981" s="210"/>
      <c r="CN981" s="210"/>
      <c r="CO981" s="210"/>
      <c r="CP981" s="210"/>
      <c r="CQ981" s="210"/>
      <c r="CR981" s="210"/>
      <c r="CS981" s="144"/>
      <c r="CT981" s="144"/>
    </row>
    <row r="982" spans="1:98" ht="15">
      <c r="A982" s="208" t="s">
        <v>8334</v>
      </c>
      <c r="B982" s="285" t="s">
        <v>2290</v>
      </c>
      <c r="C982" s="209" t="s">
        <v>7927</v>
      </c>
      <c r="D982" s="259"/>
      <c r="E982" s="209" t="s">
        <v>6110</v>
      </c>
      <c r="F982" s="209" t="s">
        <v>38</v>
      </c>
      <c r="G982" s="216" t="s">
        <v>35</v>
      </c>
      <c r="H982" s="209" t="s">
        <v>8271</v>
      </c>
      <c r="I982" s="2"/>
      <c r="J982" s="210"/>
      <c r="K982" s="210"/>
      <c r="L982" s="210"/>
      <c r="M982" s="210">
        <v>1</v>
      </c>
      <c r="N982" s="210">
        <v>1</v>
      </c>
      <c r="O982" s="210">
        <v>1</v>
      </c>
      <c r="P982" s="210">
        <v>1</v>
      </c>
      <c r="Q982" s="210">
        <v>1</v>
      </c>
      <c r="R982" s="210">
        <v>1</v>
      </c>
      <c r="S982" s="210">
        <v>1</v>
      </c>
      <c r="T982" s="210">
        <v>1</v>
      </c>
      <c r="U982" s="210">
        <v>1</v>
      </c>
      <c r="V982" s="210">
        <v>1</v>
      </c>
      <c r="W982" s="210">
        <v>1</v>
      </c>
      <c r="X982" s="210">
        <v>1</v>
      </c>
      <c r="Y982" s="210">
        <v>1</v>
      </c>
      <c r="Z982" s="210">
        <v>1</v>
      </c>
      <c r="AA982" s="210">
        <v>1</v>
      </c>
      <c r="AB982" s="210">
        <v>1</v>
      </c>
      <c r="AC982" s="210">
        <v>1</v>
      </c>
      <c r="AD982" s="210">
        <v>1</v>
      </c>
      <c r="AE982" s="210">
        <v>1</v>
      </c>
      <c r="AF982" s="210">
        <v>1</v>
      </c>
      <c r="AG982" s="210">
        <v>1</v>
      </c>
      <c r="AH982" s="210">
        <v>1</v>
      </c>
      <c r="AI982" s="210">
        <v>1</v>
      </c>
      <c r="AJ982" s="210">
        <v>1</v>
      </c>
      <c r="AK982" s="210">
        <v>1</v>
      </c>
      <c r="AL982" s="210">
        <v>1</v>
      </c>
      <c r="AM982" s="210">
        <v>1</v>
      </c>
      <c r="AN982" s="210">
        <v>1</v>
      </c>
      <c r="AO982" s="210">
        <v>1</v>
      </c>
      <c r="AP982" s="210">
        <v>1</v>
      </c>
      <c r="AQ982" s="210">
        <v>1</v>
      </c>
      <c r="AR982" s="210">
        <v>1</v>
      </c>
      <c r="AS982" s="210">
        <v>1</v>
      </c>
      <c r="AT982" s="210">
        <v>1</v>
      </c>
      <c r="AU982" s="210">
        <v>1</v>
      </c>
      <c r="AV982" s="210">
        <v>1</v>
      </c>
      <c r="AW982" s="210">
        <v>1</v>
      </c>
      <c r="AX982" s="210">
        <v>1</v>
      </c>
      <c r="AY982" s="210">
        <v>1</v>
      </c>
      <c r="AZ982" s="210">
        <v>1</v>
      </c>
      <c r="BA982" s="210">
        <v>1</v>
      </c>
      <c r="BB982" s="210">
        <v>1</v>
      </c>
      <c r="BC982" s="210">
        <v>1</v>
      </c>
      <c r="BD982" s="210">
        <v>1</v>
      </c>
      <c r="BE982" s="210">
        <v>1</v>
      </c>
      <c r="BF982" s="210">
        <v>1</v>
      </c>
      <c r="BG982" s="210">
        <v>1</v>
      </c>
      <c r="BH982" s="210">
        <v>1</v>
      </c>
      <c r="BI982" s="210"/>
      <c r="BJ982" s="210"/>
      <c r="BK982" s="210"/>
      <c r="BL982" s="210"/>
      <c r="BM982" s="210"/>
      <c r="BN982" s="210"/>
      <c r="BO982" s="210"/>
      <c r="BP982" s="210"/>
      <c r="BQ982" s="210"/>
      <c r="BR982" s="210"/>
      <c r="BS982" s="210"/>
      <c r="BT982" s="210"/>
      <c r="BU982" s="210"/>
      <c r="BV982" s="210"/>
      <c r="BW982" s="210"/>
      <c r="BX982" s="210"/>
      <c r="BY982" s="210"/>
      <c r="BZ982" s="210"/>
      <c r="CA982" s="210"/>
      <c r="CB982" s="210"/>
      <c r="CC982" s="210"/>
      <c r="CD982" s="210"/>
      <c r="CE982" s="210"/>
      <c r="CF982" s="210"/>
      <c r="CG982" s="210"/>
      <c r="CH982" s="210"/>
      <c r="CI982" s="210"/>
      <c r="CJ982" s="210"/>
      <c r="CK982" s="210"/>
      <c r="CL982" s="210"/>
      <c r="CM982" s="210"/>
      <c r="CN982" s="210"/>
      <c r="CO982" s="210"/>
      <c r="CP982" s="210"/>
      <c r="CQ982" s="210"/>
      <c r="CR982" s="210"/>
      <c r="CS982" s="144"/>
      <c r="CT982" s="144"/>
    </row>
    <row r="983" spans="1:98" ht="15">
      <c r="A983" s="208" t="s">
        <v>8334</v>
      </c>
      <c r="B983" s="285" t="s">
        <v>2291</v>
      </c>
      <c r="C983" s="209" t="s">
        <v>7928</v>
      </c>
      <c r="D983" s="259"/>
      <c r="E983" s="209" t="s">
        <v>6110</v>
      </c>
      <c r="F983" s="209" t="s">
        <v>38</v>
      </c>
      <c r="G983" s="216" t="s">
        <v>35</v>
      </c>
      <c r="H983" s="209" t="s">
        <v>8271</v>
      </c>
      <c r="I983" s="2"/>
      <c r="J983" s="210"/>
      <c r="K983" s="210"/>
      <c r="L983" s="210"/>
      <c r="M983" s="210">
        <v>2</v>
      </c>
      <c r="N983" s="210">
        <v>2</v>
      </c>
      <c r="O983" s="210">
        <v>2</v>
      </c>
      <c r="P983" s="210">
        <v>2</v>
      </c>
      <c r="Q983" s="210">
        <v>2</v>
      </c>
      <c r="R983" s="210">
        <v>2</v>
      </c>
      <c r="S983" s="210">
        <v>2</v>
      </c>
      <c r="T983" s="210">
        <v>2</v>
      </c>
      <c r="U983" s="210">
        <v>2</v>
      </c>
      <c r="V983" s="210">
        <v>2</v>
      </c>
      <c r="W983" s="210">
        <v>2</v>
      </c>
      <c r="X983" s="210">
        <v>2</v>
      </c>
      <c r="Y983" s="210">
        <v>2</v>
      </c>
      <c r="Z983" s="210">
        <v>2</v>
      </c>
      <c r="AA983" s="210">
        <v>2</v>
      </c>
      <c r="AB983" s="210">
        <v>2</v>
      </c>
      <c r="AC983" s="210">
        <v>2</v>
      </c>
      <c r="AD983" s="210">
        <v>2</v>
      </c>
      <c r="AE983" s="210">
        <v>2</v>
      </c>
      <c r="AF983" s="210">
        <v>2</v>
      </c>
      <c r="AG983" s="210">
        <v>2</v>
      </c>
      <c r="AH983" s="210">
        <v>2</v>
      </c>
      <c r="AI983" s="210">
        <v>2</v>
      </c>
      <c r="AJ983" s="210">
        <v>2</v>
      </c>
      <c r="AK983" s="210">
        <v>2</v>
      </c>
      <c r="AL983" s="210">
        <v>2</v>
      </c>
      <c r="AM983" s="210">
        <v>2</v>
      </c>
      <c r="AN983" s="210">
        <v>2</v>
      </c>
      <c r="AO983" s="210">
        <v>2</v>
      </c>
      <c r="AP983" s="210">
        <v>2</v>
      </c>
      <c r="AQ983" s="210">
        <v>2</v>
      </c>
      <c r="AR983" s="210">
        <v>2</v>
      </c>
      <c r="AS983" s="210">
        <v>2</v>
      </c>
      <c r="AT983" s="210">
        <v>2</v>
      </c>
      <c r="AU983" s="210">
        <v>2</v>
      </c>
      <c r="AV983" s="210">
        <v>2</v>
      </c>
      <c r="AW983" s="210">
        <v>2</v>
      </c>
      <c r="AX983" s="210">
        <v>2</v>
      </c>
      <c r="AY983" s="210">
        <v>2</v>
      </c>
      <c r="AZ983" s="210">
        <v>2</v>
      </c>
      <c r="BA983" s="210">
        <v>2</v>
      </c>
      <c r="BB983" s="210">
        <v>2</v>
      </c>
      <c r="BC983" s="210">
        <v>2</v>
      </c>
      <c r="BD983" s="210">
        <v>2</v>
      </c>
      <c r="BE983" s="210">
        <v>2</v>
      </c>
      <c r="BF983" s="210">
        <v>2</v>
      </c>
      <c r="BG983" s="210">
        <v>2</v>
      </c>
      <c r="BH983" s="210">
        <v>2</v>
      </c>
      <c r="BI983" s="210"/>
      <c r="BJ983" s="210"/>
      <c r="BK983" s="210"/>
      <c r="BL983" s="210"/>
      <c r="BM983" s="210"/>
      <c r="BN983" s="210"/>
      <c r="BO983" s="210"/>
      <c r="BP983" s="210"/>
      <c r="BQ983" s="210"/>
      <c r="BR983" s="210"/>
      <c r="BS983" s="210"/>
      <c r="BT983" s="210"/>
      <c r="BU983" s="210"/>
      <c r="BV983" s="210"/>
      <c r="BW983" s="210"/>
      <c r="BX983" s="210"/>
      <c r="BY983" s="210"/>
      <c r="BZ983" s="210"/>
      <c r="CA983" s="210"/>
      <c r="CB983" s="210"/>
      <c r="CC983" s="210"/>
      <c r="CD983" s="210"/>
      <c r="CE983" s="210"/>
      <c r="CF983" s="210"/>
      <c r="CG983" s="210"/>
      <c r="CH983" s="210"/>
      <c r="CI983" s="210"/>
      <c r="CJ983" s="210"/>
      <c r="CK983" s="210"/>
      <c r="CL983" s="210"/>
      <c r="CM983" s="210"/>
      <c r="CN983" s="210"/>
      <c r="CO983" s="210"/>
      <c r="CP983" s="210"/>
      <c r="CQ983" s="210"/>
      <c r="CR983" s="210"/>
      <c r="CS983" s="144"/>
      <c r="CT983" s="144"/>
    </row>
    <row r="984" spans="1:98" ht="15">
      <c r="A984" s="208" t="s">
        <v>8334</v>
      </c>
      <c r="B984" s="285" t="s">
        <v>2287</v>
      </c>
      <c r="C984" s="209" t="s">
        <v>7926</v>
      </c>
      <c r="D984" s="259"/>
      <c r="E984" s="209" t="s">
        <v>6110</v>
      </c>
      <c r="F984" s="209" t="s">
        <v>38</v>
      </c>
      <c r="G984" s="216" t="s">
        <v>35</v>
      </c>
      <c r="H984" s="209" t="s">
        <v>8271</v>
      </c>
      <c r="I984" s="2"/>
      <c r="J984" s="210"/>
      <c r="K984" s="210"/>
      <c r="L984" s="210"/>
      <c r="M984" s="210">
        <v>1</v>
      </c>
      <c r="N984" s="210">
        <v>1</v>
      </c>
      <c r="O984" s="210">
        <v>1</v>
      </c>
      <c r="P984" s="210">
        <v>1</v>
      </c>
      <c r="Q984" s="210">
        <v>1</v>
      </c>
      <c r="R984" s="210">
        <v>1</v>
      </c>
      <c r="S984" s="210">
        <v>1</v>
      </c>
      <c r="T984" s="210">
        <v>1</v>
      </c>
      <c r="U984" s="210">
        <v>1</v>
      </c>
      <c r="V984" s="210">
        <v>1</v>
      </c>
      <c r="W984" s="210">
        <v>1</v>
      </c>
      <c r="X984" s="210">
        <v>1</v>
      </c>
      <c r="Y984" s="210">
        <v>1</v>
      </c>
      <c r="Z984" s="210">
        <v>1</v>
      </c>
      <c r="AA984" s="210">
        <v>1</v>
      </c>
      <c r="AB984" s="210">
        <v>1</v>
      </c>
      <c r="AC984" s="210">
        <v>1</v>
      </c>
      <c r="AD984" s="210">
        <v>1</v>
      </c>
      <c r="AE984" s="210">
        <v>1</v>
      </c>
      <c r="AF984" s="210">
        <v>1</v>
      </c>
      <c r="AG984" s="210">
        <v>1</v>
      </c>
      <c r="AH984" s="210">
        <v>1</v>
      </c>
      <c r="AI984" s="210">
        <v>1</v>
      </c>
      <c r="AJ984" s="210">
        <v>1</v>
      </c>
      <c r="AK984" s="210">
        <v>1</v>
      </c>
      <c r="AL984" s="210">
        <v>1</v>
      </c>
      <c r="AM984" s="210">
        <v>1</v>
      </c>
      <c r="AN984" s="210">
        <v>1</v>
      </c>
      <c r="AO984" s="210">
        <v>1</v>
      </c>
      <c r="AP984" s="210">
        <v>1</v>
      </c>
      <c r="AQ984" s="210">
        <v>1</v>
      </c>
      <c r="AR984" s="210">
        <v>1</v>
      </c>
      <c r="AS984" s="210">
        <v>1</v>
      </c>
      <c r="AT984" s="210">
        <v>1</v>
      </c>
      <c r="AU984" s="210">
        <v>1</v>
      </c>
      <c r="AV984" s="210">
        <v>1</v>
      </c>
      <c r="AW984" s="210">
        <v>1</v>
      </c>
      <c r="AX984" s="210">
        <v>1</v>
      </c>
      <c r="AY984" s="210">
        <v>1</v>
      </c>
      <c r="AZ984" s="210">
        <v>1</v>
      </c>
      <c r="BA984" s="210">
        <v>1</v>
      </c>
      <c r="BB984" s="210">
        <v>1</v>
      </c>
      <c r="BC984" s="210">
        <v>1</v>
      </c>
      <c r="BD984" s="210">
        <v>1</v>
      </c>
      <c r="BE984" s="210">
        <v>1</v>
      </c>
      <c r="BF984" s="210">
        <v>1</v>
      </c>
      <c r="BG984" s="210">
        <v>1</v>
      </c>
      <c r="BH984" s="210">
        <v>1</v>
      </c>
      <c r="BI984" s="210"/>
      <c r="BJ984" s="210"/>
      <c r="BK984" s="210"/>
      <c r="BL984" s="210"/>
      <c r="BM984" s="210"/>
      <c r="BN984" s="210"/>
      <c r="BO984" s="210"/>
      <c r="BP984" s="210"/>
      <c r="BQ984" s="210"/>
      <c r="BR984" s="210"/>
      <c r="BS984" s="210"/>
      <c r="BT984" s="210"/>
      <c r="BU984" s="210"/>
      <c r="BV984" s="210"/>
      <c r="BW984" s="210"/>
      <c r="BX984" s="210"/>
      <c r="BY984" s="210"/>
      <c r="BZ984" s="210"/>
      <c r="CA984" s="210"/>
      <c r="CB984" s="210"/>
      <c r="CC984" s="210"/>
      <c r="CD984" s="210"/>
      <c r="CE984" s="210"/>
      <c r="CF984" s="210"/>
      <c r="CG984" s="210"/>
      <c r="CH984" s="210"/>
      <c r="CI984" s="210"/>
      <c r="CJ984" s="210"/>
      <c r="CK984" s="210"/>
      <c r="CL984" s="210"/>
      <c r="CM984" s="210"/>
      <c r="CN984" s="210"/>
      <c r="CO984" s="210"/>
      <c r="CP984" s="210"/>
      <c r="CQ984" s="210"/>
      <c r="CR984" s="210"/>
      <c r="CS984" s="144"/>
      <c r="CT984" s="144"/>
    </row>
    <row r="985" spans="1:98" ht="15">
      <c r="A985" s="208" t="s">
        <v>8334</v>
      </c>
      <c r="B985" s="285" t="s">
        <v>2292</v>
      </c>
      <c r="C985" s="209" t="s">
        <v>2293</v>
      </c>
      <c r="D985" s="259"/>
      <c r="E985" s="209" t="s">
        <v>6110</v>
      </c>
      <c r="F985" s="209" t="s">
        <v>38</v>
      </c>
      <c r="G985" s="216" t="s">
        <v>35</v>
      </c>
      <c r="H985" s="209" t="s">
        <v>8271</v>
      </c>
      <c r="I985" s="2"/>
      <c r="J985" s="210"/>
      <c r="K985" s="210"/>
      <c r="L985" s="210"/>
      <c r="M985" s="210">
        <v>1</v>
      </c>
      <c r="N985" s="210">
        <v>1</v>
      </c>
      <c r="O985" s="210">
        <v>1</v>
      </c>
      <c r="P985" s="210">
        <v>1</v>
      </c>
      <c r="Q985" s="210">
        <v>1</v>
      </c>
      <c r="R985" s="210">
        <v>1</v>
      </c>
      <c r="S985" s="210">
        <v>1</v>
      </c>
      <c r="T985" s="210">
        <v>1</v>
      </c>
      <c r="U985" s="210">
        <v>1</v>
      </c>
      <c r="V985" s="210">
        <v>1</v>
      </c>
      <c r="W985" s="210">
        <v>1</v>
      </c>
      <c r="X985" s="210">
        <v>1</v>
      </c>
      <c r="Y985" s="210">
        <v>1</v>
      </c>
      <c r="Z985" s="210">
        <v>1</v>
      </c>
      <c r="AA985" s="210">
        <v>1</v>
      </c>
      <c r="AB985" s="210">
        <v>1</v>
      </c>
      <c r="AC985" s="210">
        <v>1</v>
      </c>
      <c r="AD985" s="210">
        <v>1</v>
      </c>
      <c r="AE985" s="210">
        <v>1</v>
      </c>
      <c r="AF985" s="210">
        <v>1</v>
      </c>
      <c r="AG985" s="210">
        <v>1</v>
      </c>
      <c r="AH985" s="210">
        <v>1</v>
      </c>
      <c r="AI985" s="210">
        <v>1</v>
      </c>
      <c r="AJ985" s="210">
        <v>1</v>
      </c>
      <c r="AK985" s="210">
        <v>1</v>
      </c>
      <c r="AL985" s="210">
        <v>1</v>
      </c>
      <c r="AM985" s="210">
        <v>1</v>
      </c>
      <c r="AN985" s="210">
        <v>1</v>
      </c>
      <c r="AO985" s="210">
        <v>1</v>
      </c>
      <c r="AP985" s="210">
        <v>1</v>
      </c>
      <c r="AQ985" s="210">
        <v>1</v>
      </c>
      <c r="AR985" s="210">
        <v>1</v>
      </c>
      <c r="AS985" s="210">
        <v>1</v>
      </c>
      <c r="AT985" s="210">
        <v>1</v>
      </c>
      <c r="AU985" s="210">
        <v>1</v>
      </c>
      <c r="AV985" s="210">
        <v>1</v>
      </c>
      <c r="AW985" s="210">
        <v>1</v>
      </c>
      <c r="AX985" s="210">
        <v>1</v>
      </c>
      <c r="AY985" s="210">
        <v>1</v>
      </c>
      <c r="AZ985" s="210">
        <v>1</v>
      </c>
      <c r="BA985" s="210">
        <v>1</v>
      </c>
      <c r="BB985" s="210">
        <v>1</v>
      </c>
      <c r="BC985" s="210">
        <v>1</v>
      </c>
      <c r="BD985" s="210">
        <v>1</v>
      </c>
      <c r="BE985" s="210">
        <v>1</v>
      </c>
      <c r="BF985" s="210">
        <v>1</v>
      </c>
      <c r="BG985" s="210">
        <v>1</v>
      </c>
      <c r="BH985" s="210">
        <v>1</v>
      </c>
      <c r="BI985" s="210"/>
      <c r="BJ985" s="210"/>
      <c r="BK985" s="210"/>
      <c r="BL985" s="210"/>
      <c r="BM985" s="210"/>
      <c r="BN985" s="210"/>
      <c r="BO985" s="210"/>
      <c r="BP985" s="210"/>
      <c r="BQ985" s="210"/>
      <c r="BR985" s="210"/>
      <c r="BS985" s="210"/>
      <c r="BT985" s="210"/>
      <c r="BU985" s="210"/>
      <c r="BV985" s="210"/>
      <c r="BW985" s="210"/>
      <c r="BX985" s="210"/>
      <c r="BY985" s="210"/>
      <c r="BZ985" s="210"/>
      <c r="CA985" s="210"/>
      <c r="CB985" s="210"/>
      <c r="CC985" s="210"/>
      <c r="CD985" s="210"/>
      <c r="CE985" s="210"/>
      <c r="CF985" s="210"/>
      <c r="CG985" s="210"/>
      <c r="CH985" s="210"/>
      <c r="CI985" s="210"/>
      <c r="CJ985" s="210"/>
      <c r="CK985" s="210"/>
      <c r="CL985" s="210"/>
      <c r="CM985" s="210"/>
      <c r="CN985" s="210"/>
      <c r="CO985" s="210"/>
      <c r="CP985" s="210"/>
      <c r="CQ985" s="210"/>
      <c r="CR985" s="210"/>
      <c r="CS985" s="144"/>
      <c r="CT985" s="144"/>
    </row>
    <row r="986" spans="1:98" ht="15">
      <c r="A986" s="208" t="s">
        <v>8334</v>
      </c>
      <c r="B986" s="285" t="s">
        <v>2294</v>
      </c>
      <c r="C986" s="209" t="s">
        <v>2295</v>
      </c>
      <c r="D986" s="259"/>
      <c r="E986" s="209" t="s">
        <v>6110</v>
      </c>
      <c r="F986" s="209" t="s">
        <v>38</v>
      </c>
      <c r="G986" s="216" t="s">
        <v>35</v>
      </c>
      <c r="H986" s="209" t="s">
        <v>8271</v>
      </c>
      <c r="I986" s="2"/>
      <c r="J986" s="210"/>
      <c r="K986" s="210"/>
      <c r="L986" s="210"/>
      <c r="M986" s="210">
        <v>1</v>
      </c>
      <c r="N986" s="210">
        <v>1</v>
      </c>
      <c r="O986" s="210">
        <v>1</v>
      </c>
      <c r="P986" s="210">
        <v>1</v>
      </c>
      <c r="Q986" s="210">
        <v>1</v>
      </c>
      <c r="R986" s="210">
        <v>1</v>
      </c>
      <c r="S986" s="210">
        <v>1</v>
      </c>
      <c r="T986" s="210">
        <v>1</v>
      </c>
      <c r="U986" s="210">
        <v>1</v>
      </c>
      <c r="V986" s="210">
        <v>1</v>
      </c>
      <c r="W986" s="210">
        <v>1</v>
      </c>
      <c r="X986" s="210">
        <v>1</v>
      </c>
      <c r="Y986" s="210">
        <v>1</v>
      </c>
      <c r="Z986" s="210">
        <v>1</v>
      </c>
      <c r="AA986" s="210">
        <v>1</v>
      </c>
      <c r="AB986" s="210">
        <v>1</v>
      </c>
      <c r="AC986" s="210">
        <v>1</v>
      </c>
      <c r="AD986" s="210">
        <v>1</v>
      </c>
      <c r="AE986" s="210">
        <v>1</v>
      </c>
      <c r="AF986" s="210">
        <v>1</v>
      </c>
      <c r="AG986" s="210">
        <v>1</v>
      </c>
      <c r="AH986" s="210">
        <v>1</v>
      </c>
      <c r="AI986" s="210">
        <v>1</v>
      </c>
      <c r="AJ986" s="210">
        <v>1</v>
      </c>
      <c r="AK986" s="210">
        <v>1</v>
      </c>
      <c r="AL986" s="210">
        <v>1</v>
      </c>
      <c r="AM986" s="210">
        <v>1</v>
      </c>
      <c r="AN986" s="210">
        <v>1</v>
      </c>
      <c r="AO986" s="210">
        <v>1</v>
      </c>
      <c r="AP986" s="210">
        <v>1</v>
      </c>
      <c r="AQ986" s="210">
        <v>1</v>
      </c>
      <c r="AR986" s="210">
        <v>1</v>
      </c>
      <c r="AS986" s="210">
        <v>1</v>
      </c>
      <c r="AT986" s="210">
        <v>1</v>
      </c>
      <c r="AU986" s="210">
        <v>1</v>
      </c>
      <c r="AV986" s="210">
        <v>1</v>
      </c>
      <c r="AW986" s="210">
        <v>1</v>
      </c>
      <c r="AX986" s="210">
        <v>1</v>
      </c>
      <c r="AY986" s="210">
        <v>1</v>
      </c>
      <c r="AZ986" s="210">
        <v>1</v>
      </c>
      <c r="BA986" s="210">
        <v>1</v>
      </c>
      <c r="BB986" s="210">
        <v>1</v>
      </c>
      <c r="BC986" s="210">
        <v>1</v>
      </c>
      <c r="BD986" s="210">
        <v>1</v>
      </c>
      <c r="BE986" s="210">
        <v>1</v>
      </c>
      <c r="BF986" s="210">
        <v>1</v>
      </c>
      <c r="BG986" s="210">
        <v>1</v>
      </c>
      <c r="BH986" s="210">
        <v>1</v>
      </c>
      <c r="BI986" s="210"/>
      <c r="BJ986" s="210"/>
      <c r="BK986" s="210"/>
      <c r="BL986" s="210"/>
      <c r="BM986" s="210"/>
      <c r="BN986" s="210"/>
      <c r="BO986" s="210"/>
      <c r="BP986" s="210"/>
      <c r="BQ986" s="210"/>
      <c r="BR986" s="210"/>
      <c r="BS986" s="210"/>
      <c r="BT986" s="210"/>
      <c r="BU986" s="210"/>
      <c r="BV986" s="210"/>
      <c r="BW986" s="210"/>
      <c r="BX986" s="210"/>
      <c r="BY986" s="210"/>
      <c r="BZ986" s="210"/>
      <c r="CA986" s="210"/>
      <c r="CB986" s="210"/>
      <c r="CC986" s="210"/>
      <c r="CD986" s="210"/>
      <c r="CE986" s="210"/>
      <c r="CF986" s="210"/>
      <c r="CG986" s="210"/>
      <c r="CH986" s="210"/>
      <c r="CI986" s="210"/>
      <c r="CJ986" s="210"/>
      <c r="CK986" s="210"/>
      <c r="CL986" s="210"/>
      <c r="CM986" s="210"/>
      <c r="CN986" s="210"/>
      <c r="CO986" s="210"/>
      <c r="CP986" s="210"/>
      <c r="CQ986" s="210"/>
      <c r="CR986" s="210"/>
      <c r="CS986" s="144"/>
      <c r="CT986" s="144"/>
    </row>
    <row r="987" spans="1:98" ht="15">
      <c r="A987" s="208" t="s">
        <v>8334</v>
      </c>
      <c r="B987" s="285" t="s">
        <v>7521</v>
      </c>
      <c r="C987" s="209" t="s">
        <v>7930</v>
      </c>
      <c r="D987" s="259"/>
      <c r="E987" s="209" t="s">
        <v>6110</v>
      </c>
      <c r="F987" s="209" t="s">
        <v>38</v>
      </c>
      <c r="G987" s="216" t="s">
        <v>35</v>
      </c>
      <c r="H987" s="209" t="s">
        <v>8271</v>
      </c>
      <c r="I987" s="2"/>
      <c r="J987" s="210"/>
      <c r="K987" s="210"/>
      <c r="L987" s="210"/>
      <c r="M987" s="210">
        <v>1</v>
      </c>
      <c r="N987" s="210">
        <v>1</v>
      </c>
      <c r="O987" s="210">
        <v>1</v>
      </c>
      <c r="P987" s="210">
        <v>1</v>
      </c>
      <c r="Q987" s="210">
        <v>1</v>
      </c>
      <c r="R987" s="210">
        <v>1</v>
      </c>
      <c r="S987" s="210">
        <v>1</v>
      </c>
      <c r="T987" s="210">
        <v>1</v>
      </c>
      <c r="U987" s="210">
        <v>1</v>
      </c>
      <c r="V987" s="210">
        <v>1</v>
      </c>
      <c r="W987" s="210">
        <v>1</v>
      </c>
      <c r="X987" s="210">
        <v>1</v>
      </c>
      <c r="Y987" s="210">
        <v>1</v>
      </c>
      <c r="Z987" s="210">
        <v>1</v>
      </c>
      <c r="AA987" s="210">
        <v>1</v>
      </c>
      <c r="AB987" s="210">
        <v>1</v>
      </c>
      <c r="AC987" s="210">
        <v>1</v>
      </c>
      <c r="AD987" s="210">
        <v>1</v>
      </c>
      <c r="AE987" s="210">
        <v>1</v>
      </c>
      <c r="AF987" s="210">
        <v>1</v>
      </c>
      <c r="AG987" s="210">
        <v>1</v>
      </c>
      <c r="AH987" s="210">
        <v>1</v>
      </c>
      <c r="AI987" s="210">
        <v>1</v>
      </c>
      <c r="AJ987" s="210">
        <v>1</v>
      </c>
      <c r="AK987" s="210">
        <v>1</v>
      </c>
      <c r="AL987" s="210">
        <v>1</v>
      </c>
      <c r="AM987" s="210">
        <v>1</v>
      </c>
      <c r="AN987" s="210">
        <v>1</v>
      </c>
      <c r="AO987" s="210">
        <v>1</v>
      </c>
      <c r="AP987" s="210">
        <v>1</v>
      </c>
      <c r="AQ987" s="210">
        <v>1</v>
      </c>
      <c r="AR987" s="210">
        <v>1</v>
      </c>
      <c r="AS987" s="210">
        <v>1</v>
      </c>
      <c r="AT987" s="210">
        <v>1</v>
      </c>
      <c r="AU987" s="210">
        <v>1</v>
      </c>
      <c r="AV987" s="210">
        <v>1</v>
      </c>
      <c r="AW987" s="210">
        <v>1</v>
      </c>
      <c r="AX987" s="210">
        <v>1</v>
      </c>
      <c r="AY987" s="210">
        <v>1</v>
      </c>
      <c r="AZ987" s="210">
        <v>1</v>
      </c>
      <c r="BA987" s="210">
        <v>1</v>
      </c>
      <c r="BB987" s="210">
        <v>1</v>
      </c>
      <c r="BC987" s="210">
        <v>1</v>
      </c>
      <c r="BD987" s="210">
        <v>1</v>
      </c>
      <c r="BE987" s="210">
        <v>1</v>
      </c>
      <c r="BF987" s="210">
        <v>1</v>
      </c>
      <c r="BG987" s="210">
        <v>1</v>
      </c>
      <c r="BH987" s="210">
        <v>1</v>
      </c>
      <c r="BI987" s="210">
        <v>1</v>
      </c>
      <c r="BJ987" s="210">
        <v>1</v>
      </c>
      <c r="BK987" s="210">
        <v>1</v>
      </c>
      <c r="BL987" s="210">
        <v>1</v>
      </c>
      <c r="BM987" s="210">
        <v>1</v>
      </c>
      <c r="BN987" s="210">
        <v>1</v>
      </c>
      <c r="BO987" s="210">
        <v>1</v>
      </c>
      <c r="BP987" s="210">
        <v>1</v>
      </c>
      <c r="BQ987" s="210">
        <v>1</v>
      </c>
      <c r="BR987" s="210">
        <v>1</v>
      </c>
      <c r="BS987" s="210">
        <v>1</v>
      </c>
      <c r="BT987" s="210">
        <v>1</v>
      </c>
      <c r="BU987" s="210"/>
      <c r="BV987" s="210"/>
      <c r="BW987" s="210"/>
      <c r="BX987" s="210"/>
      <c r="BY987" s="210"/>
      <c r="BZ987" s="210"/>
      <c r="CA987" s="210"/>
      <c r="CB987" s="210"/>
      <c r="CC987" s="210"/>
      <c r="CD987" s="210"/>
      <c r="CE987" s="210"/>
      <c r="CF987" s="210"/>
      <c r="CG987" s="210"/>
      <c r="CH987" s="210"/>
      <c r="CI987" s="210"/>
      <c r="CJ987" s="210"/>
      <c r="CK987" s="210"/>
      <c r="CL987" s="210"/>
      <c r="CM987" s="210"/>
      <c r="CN987" s="210"/>
      <c r="CO987" s="210"/>
      <c r="CP987" s="210"/>
      <c r="CQ987" s="210"/>
      <c r="CR987" s="210"/>
      <c r="CS987" s="144"/>
      <c r="CT987" s="144"/>
    </row>
    <row r="988" spans="1:98" ht="15">
      <c r="A988" s="208" t="s">
        <v>8334</v>
      </c>
      <c r="B988" s="285" t="s">
        <v>2288</v>
      </c>
      <c r="C988" s="209" t="s">
        <v>2289</v>
      </c>
      <c r="D988" s="259"/>
      <c r="E988" s="209" t="s">
        <v>6110</v>
      </c>
      <c r="F988" s="209" t="s">
        <v>38</v>
      </c>
      <c r="G988" s="216" t="s">
        <v>35</v>
      </c>
      <c r="H988" s="209" t="s">
        <v>8271</v>
      </c>
      <c r="I988" s="2"/>
      <c r="J988" s="210"/>
      <c r="K988" s="210"/>
      <c r="L988" s="210"/>
      <c r="M988" s="210">
        <v>2</v>
      </c>
      <c r="N988" s="210">
        <v>2</v>
      </c>
      <c r="O988" s="210">
        <v>2</v>
      </c>
      <c r="P988" s="210">
        <v>2</v>
      </c>
      <c r="Q988" s="210">
        <v>2</v>
      </c>
      <c r="R988" s="210">
        <v>2</v>
      </c>
      <c r="S988" s="210">
        <v>2</v>
      </c>
      <c r="T988" s="210">
        <v>2</v>
      </c>
      <c r="U988" s="210">
        <v>2</v>
      </c>
      <c r="V988" s="210">
        <v>2</v>
      </c>
      <c r="W988" s="210">
        <v>2</v>
      </c>
      <c r="X988" s="210">
        <v>2</v>
      </c>
      <c r="Y988" s="210">
        <v>2</v>
      </c>
      <c r="Z988" s="210">
        <v>2</v>
      </c>
      <c r="AA988" s="210">
        <v>2</v>
      </c>
      <c r="AB988" s="210">
        <v>2</v>
      </c>
      <c r="AC988" s="210">
        <v>2</v>
      </c>
      <c r="AD988" s="210">
        <v>2</v>
      </c>
      <c r="AE988" s="210">
        <v>2</v>
      </c>
      <c r="AF988" s="210">
        <v>2</v>
      </c>
      <c r="AG988" s="210">
        <v>2</v>
      </c>
      <c r="AH988" s="210">
        <v>2</v>
      </c>
      <c r="AI988" s="210">
        <v>2</v>
      </c>
      <c r="AJ988" s="210">
        <v>2</v>
      </c>
      <c r="AK988" s="210">
        <v>2</v>
      </c>
      <c r="AL988" s="210">
        <v>2</v>
      </c>
      <c r="AM988" s="210">
        <v>2</v>
      </c>
      <c r="AN988" s="210">
        <v>2</v>
      </c>
      <c r="AO988" s="210">
        <v>2</v>
      </c>
      <c r="AP988" s="210">
        <v>2</v>
      </c>
      <c r="AQ988" s="210">
        <v>2</v>
      </c>
      <c r="AR988" s="210">
        <v>2</v>
      </c>
      <c r="AS988" s="210">
        <v>2</v>
      </c>
      <c r="AT988" s="210">
        <v>2</v>
      </c>
      <c r="AU988" s="210">
        <v>2</v>
      </c>
      <c r="AV988" s="210">
        <v>2</v>
      </c>
      <c r="AW988" s="210">
        <v>2</v>
      </c>
      <c r="AX988" s="210">
        <v>2</v>
      </c>
      <c r="AY988" s="210">
        <v>2</v>
      </c>
      <c r="AZ988" s="210">
        <v>2</v>
      </c>
      <c r="BA988" s="210">
        <v>2</v>
      </c>
      <c r="BB988" s="210">
        <v>2</v>
      </c>
      <c r="BC988" s="210">
        <v>2</v>
      </c>
      <c r="BD988" s="210">
        <v>2</v>
      </c>
      <c r="BE988" s="210">
        <v>2</v>
      </c>
      <c r="BF988" s="210">
        <v>2</v>
      </c>
      <c r="BG988" s="210">
        <v>2</v>
      </c>
      <c r="BH988" s="210">
        <v>2</v>
      </c>
      <c r="BI988" s="210"/>
      <c r="BJ988" s="210"/>
      <c r="BK988" s="210"/>
      <c r="BL988" s="210"/>
      <c r="BM988" s="210"/>
      <c r="BN988" s="210"/>
      <c r="BO988" s="210"/>
      <c r="BP988" s="210"/>
      <c r="BQ988" s="210"/>
      <c r="BR988" s="210"/>
      <c r="BS988" s="210"/>
      <c r="BT988" s="210"/>
      <c r="BU988" s="210"/>
      <c r="BV988" s="210"/>
      <c r="BW988" s="210"/>
      <c r="BX988" s="210"/>
      <c r="BY988" s="210"/>
      <c r="BZ988" s="210"/>
      <c r="CA988" s="210"/>
      <c r="CB988" s="210"/>
      <c r="CC988" s="210"/>
      <c r="CD988" s="210"/>
      <c r="CE988" s="210"/>
      <c r="CF988" s="210"/>
      <c r="CG988" s="210"/>
      <c r="CH988" s="210"/>
      <c r="CI988" s="210"/>
      <c r="CJ988" s="210"/>
      <c r="CK988" s="210"/>
      <c r="CL988" s="210"/>
      <c r="CM988" s="210"/>
      <c r="CN988" s="210"/>
      <c r="CO988" s="210"/>
      <c r="CP988" s="210"/>
      <c r="CQ988" s="210"/>
      <c r="CR988" s="210"/>
      <c r="CS988" s="144"/>
      <c r="CT988" s="144"/>
    </row>
    <row r="989" spans="1:98" ht="15">
      <c r="A989" s="208" t="s">
        <v>8334</v>
      </c>
      <c r="B989" s="285" t="s">
        <v>2554</v>
      </c>
      <c r="C989" s="209" t="s">
        <v>2555</v>
      </c>
      <c r="D989" s="259"/>
      <c r="E989" s="209" t="s">
        <v>6134</v>
      </c>
      <c r="F989" s="209" t="s">
        <v>38</v>
      </c>
      <c r="G989" s="216" t="s">
        <v>35</v>
      </c>
      <c r="H989" s="209" t="s">
        <v>8271</v>
      </c>
      <c r="I989" s="2"/>
      <c r="J989" s="210"/>
      <c r="K989" s="210"/>
      <c r="L989" s="210"/>
      <c r="M989" s="210">
        <v>1</v>
      </c>
      <c r="N989" s="210">
        <v>1</v>
      </c>
      <c r="O989" s="210">
        <v>1</v>
      </c>
      <c r="P989" s="210">
        <v>1</v>
      </c>
      <c r="Q989" s="210">
        <v>1</v>
      </c>
      <c r="R989" s="210">
        <v>1</v>
      </c>
      <c r="S989" s="210">
        <v>1</v>
      </c>
      <c r="T989" s="210">
        <v>1</v>
      </c>
      <c r="U989" s="210">
        <v>1</v>
      </c>
      <c r="V989" s="210">
        <v>1</v>
      </c>
      <c r="W989" s="210">
        <v>1</v>
      </c>
      <c r="X989" s="210">
        <v>1</v>
      </c>
      <c r="Y989" s="210">
        <v>1</v>
      </c>
      <c r="Z989" s="210">
        <v>1</v>
      </c>
      <c r="AA989" s="210">
        <v>1</v>
      </c>
      <c r="AB989" s="210">
        <v>1</v>
      </c>
      <c r="AC989" s="210">
        <v>1</v>
      </c>
      <c r="AD989" s="210">
        <v>1</v>
      </c>
      <c r="AE989" s="210">
        <v>1</v>
      </c>
      <c r="AF989" s="210">
        <v>1</v>
      </c>
      <c r="AG989" s="210">
        <v>1</v>
      </c>
      <c r="AH989" s="210">
        <v>1</v>
      </c>
      <c r="AI989" s="210">
        <v>1</v>
      </c>
      <c r="AJ989" s="210">
        <v>1</v>
      </c>
      <c r="AK989" s="210">
        <v>1</v>
      </c>
      <c r="AL989" s="210">
        <v>1</v>
      </c>
      <c r="AM989" s="210">
        <v>1</v>
      </c>
      <c r="AN989" s="210">
        <v>1</v>
      </c>
      <c r="AO989" s="210">
        <v>1</v>
      </c>
      <c r="AP989" s="210">
        <v>1</v>
      </c>
      <c r="AQ989" s="210">
        <v>1</v>
      </c>
      <c r="AR989" s="210">
        <v>1</v>
      </c>
      <c r="AS989" s="210">
        <v>1</v>
      </c>
      <c r="AT989" s="210">
        <v>1</v>
      </c>
      <c r="AU989" s="210">
        <v>1</v>
      </c>
      <c r="AV989" s="210">
        <v>1</v>
      </c>
      <c r="AW989" s="210">
        <v>1</v>
      </c>
      <c r="AX989" s="210">
        <v>1</v>
      </c>
      <c r="AY989" s="210">
        <v>1</v>
      </c>
      <c r="AZ989" s="210">
        <v>1</v>
      </c>
      <c r="BA989" s="210">
        <v>1</v>
      </c>
      <c r="BB989" s="210">
        <v>1</v>
      </c>
      <c r="BC989" s="210">
        <v>1</v>
      </c>
      <c r="BD989" s="210">
        <v>1</v>
      </c>
      <c r="BE989" s="210">
        <v>1</v>
      </c>
      <c r="BF989" s="210">
        <v>1</v>
      </c>
      <c r="BG989" s="210">
        <v>1</v>
      </c>
      <c r="BH989" s="210">
        <v>1</v>
      </c>
      <c r="BI989" s="210">
        <v>1</v>
      </c>
      <c r="BJ989" s="210">
        <v>1</v>
      </c>
      <c r="BK989" s="210">
        <v>1</v>
      </c>
      <c r="BL989" s="210">
        <v>1</v>
      </c>
      <c r="BM989" s="210"/>
      <c r="BN989" s="210"/>
      <c r="BO989" s="210"/>
      <c r="BP989" s="210"/>
      <c r="BQ989" s="210"/>
      <c r="BR989" s="210"/>
      <c r="BS989" s="210"/>
      <c r="BT989" s="210"/>
      <c r="BU989" s="210"/>
      <c r="BV989" s="210"/>
      <c r="BW989" s="210"/>
      <c r="BX989" s="210"/>
      <c r="BY989" s="210"/>
      <c r="BZ989" s="210"/>
      <c r="CA989" s="210"/>
      <c r="CB989" s="210"/>
      <c r="CC989" s="210"/>
      <c r="CD989" s="210"/>
      <c r="CE989" s="210"/>
      <c r="CF989" s="210"/>
      <c r="CG989" s="210"/>
      <c r="CH989" s="210"/>
      <c r="CI989" s="210"/>
      <c r="CJ989" s="210"/>
      <c r="CK989" s="210"/>
      <c r="CL989" s="210"/>
      <c r="CM989" s="210"/>
      <c r="CN989" s="210"/>
      <c r="CO989" s="210"/>
      <c r="CP989" s="210"/>
      <c r="CQ989" s="210"/>
      <c r="CR989" s="210"/>
      <c r="CS989" s="144"/>
      <c r="CT989" s="144"/>
    </row>
    <row r="990" spans="1:98" ht="15">
      <c r="A990" s="208" t="s">
        <v>8334</v>
      </c>
      <c r="B990" s="285" t="s">
        <v>2556</v>
      </c>
      <c r="C990" s="209" t="s">
        <v>2557</v>
      </c>
      <c r="D990" s="259"/>
      <c r="E990" s="209" t="s">
        <v>6134</v>
      </c>
      <c r="F990" s="209" t="s">
        <v>38</v>
      </c>
      <c r="G990" s="216" t="s">
        <v>35</v>
      </c>
      <c r="H990" s="209" t="s">
        <v>8271</v>
      </c>
      <c r="I990" s="2"/>
      <c r="J990" s="210"/>
      <c r="K990" s="210"/>
      <c r="L990" s="210"/>
      <c r="M990" s="210">
        <v>2</v>
      </c>
      <c r="N990" s="210">
        <v>2</v>
      </c>
      <c r="O990" s="210">
        <v>2</v>
      </c>
      <c r="P990" s="210">
        <v>2</v>
      </c>
      <c r="Q990" s="210">
        <v>2</v>
      </c>
      <c r="R990" s="210">
        <v>2</v>
      </c>
      <c r="S990" s="210">
        <v>2</v>
      </c>
      <c r="T990" s="210">
        <v>2</v>
      </c>
      <c r="U990" s="210">
        <v>2</v>
      </c>
      <c r="V990" s="210">
        <v>2</v>
      </c>
      <c r="W990" s="210">
        <v>2</v>
      </c>
      <c r="X990" s="210">
        <v>2</v>
      </c>
      <c r="Y990" s="210">
        <v>2</v>
      </c>
      <c r="Z990" s="210">
        <v>2</v>
      </c>
      <c r="AA990" s="210">
        <v>2</v>
      </c>
      <c r="AB990" s="210">
        <v>2</v>
      </c>
      <c r="AC990" s="210">
        <v>2</v>
      </c>
      <c r="AD990" s="210">
        <v>2</v>
      </c>
      <c r="AE990" s="210">
        <v>2</v>
      </c>
      <c r="AF990" s="210">
        <v>2</v>
      </c>
      <c r="AG990" s="210">
        <v>2</v>
      </c>
      <c r="AH990" s="210">
        <v>2</v>
      </c>
      <c r="AI990" s="210">
        <v>2</v>
      </c>
      <c r="AJ990" s="210">
        <v>2</v>
      </c>
      <c r="AK990" s="210">
        <v>2</v>
      </c>
      <c r="AL990" s="210">
        <v>2</v>
      </c>
      <c r="AM990" s="210">
        <v>2</v>
      </c>
      <c r="AN990" s="210">
        <v>2</v>
      </c>
      <c r="AO990" s="210">
        <v>2</v>
      </c>
      <c r="AP990" s="210">
        <v>2</v>
      </c>
      <c r="AQ990" s="210">
        <v>2</v>
      </c>
      <c r="AR990" s="210">
        <v>2</v>
      </c>
      <c r="AS990" s="210">
        <v>2</v>
      </c>
      <c r="AT990" s="210">
        <v>2</v>
      </c>
      <c r="AU990" s="210">
        <v>2</v>
      </c>
      <c r="AV990" s="210">
        <v>2</v>
      </c>
      <c r="AW990" s="210">
        <v>2</v>
      </c>
      <c r="AX990" s="210">
        <v>2</v>
      </c>
      <c r="AY990" s="210">
        <v>2</v>
      </c>
      <c r="AZ990" s="210">
        <v>2</v>
      </c>
      <c r="BA990" s="210">
        <v>2</v>
      </c>
      <c r="BB990" s="210">
        <v>2</v>
      </c>
      <c r="BC990" s="210">
        <v>2</v>
      </c>
      <c r="BD990" s="210">
        <v>2</v>
      </c>
      <c r="BE990" s="210">
        <v>2</v>
      </c>
      <c r="BF990" s="210">
        <v>2</v>
      </c>
      <c r="BG990" s="210">
        <v>2</v>
      </c>
      <c r="BH990" s="210">
        <v>2</v>
      </c>
      <c r="BI990" s="210"/>
      <c r="BJ990" s="210"/>
      <c r="BK990" s="210"/>
      <c r="BL990" s="210"/>
      <c r="BM990" s="210"/>
      <c r="BN990" s="210"/>
      <c r="BO990" s="210"/>
      <c r="BP990" s="210"/>
      <c r="BQ990" s="210"/>
      <c r="BR990" s="210"/>
      <c r="BS990" s="210"/>
      <c r="BT990" s="210"/>
      <c r="BU990" s="210"/>
      <c r="BV990" s="210"/>
      <c r="BW990" s="210"/>
      <c r="BX990" s="210"/>
      <c r="BY990" s="210"/>
      <c r="BZ990" s="210"/>
      <c r="CA990" s="210"/>
      <c r="CB990" s="210"/>
      <c r="CC990" s="210"/>
      <c r="CD990" s="210"/>
      <c r="CE990" s="210"/>
      <c r="CF990" s="210"/>
      <c r="CG990" s="210"/>
      <c r="CH990" s="210"/>
      <c r="CI990" s="210"/>
      <c r="CJ990" s="210"/>
      <c r="CK990" s="210"/>
      <c r="CL990" s="210"/>
      <c r="CM990" s="210"/>
      <c r="CN990" s="210"/>
      <c r="CO990" s="210"/>
      <c r="CP990" s="210"/>
      <c r="CQ990" s="210"/>
      <c r="CR990" s="210"/>
      <c r="CS990" s="144"/>
      <c r="CT990" s="144"/>
    </row>
    <row r="991" spans="1:98" ht="15">
      <c r="A991" s="208" t="s">
        <v>8334</v>
      </c>
      <c r="B991" s="285" t="s">
        <v>2558</v>
      </c>
      <c r="C991" s="209" t="s">
        <v>2559</v>
      </c>
      <c r="D991" s="259"/>
      <c r="E991" s="209" t="s">
        <v>6134</v>
      </c>
      <c r="F991" s="209" t="s">
        <v>38</v>
      </c>
      <c r="G991" s="216" t="s">
        <v>35</v>
      </c>
      <c r="H991" s="209" t="s">
        <v>8271</v>
      </c>
      <c r="I991" s="2"/>
      <c r="J991" s="210"/>
      <c r="K991" s="210"/>
      <c r="L991" s="210"/>
      <c r="M991" s="210">
        <v>6</v>
      </c>
      <c r="N991" s="210">
        <v>6</v>
      </c>
      <c r="O991" s="210">
        <v>6</v>
      </c>
      <c r="P991" s="210">
        <v>6</v>
      </c>
      <c r="Q991" s="210">
        <v>6</v>
      </c>
      <c r="R991" s="210">
        <v>6</v>
      </c>
      <c r="S991" s="210">
        <v>6</v>
      </c>
      <c r="T991" s="210">
        <v>6</v>
      </c>
      <c r="U991" s="210">
        <v>6</v>
      </c>
      <c r="V991" s="210">
        <v>6</v>
      </c>
      <c r="W991" s="210">
        <v>6</v>
      </c>
      <c r="X991" s="210">
        <v>6</v>
      </c>
      <c r="Y991" s="210">
        <v>6</v>
      </c>
      <c r="Z991" s="210">
        <v>6</v>
      </c>
      <c r="AA991" s="210">
        <v>6</v>
      </c>
      <c r="AB991" s="210">
        <v>6</v>
      </c>
      <c r="AC991" s="210">
        <v>6</v>
      </c>
      <c r="AD991" s="210">
        <v>6</v>
      </c>
      <c r="AE991" s="210">
        <v>6</v>
      </c>
      <c r="AF991" s="210">
        <v>6</v>
      </c>
      <c r="AG991" s="210">
        <v>6</v>
      </c>
      <c r="AH991" s="210">
        <v>6</v>
      </c>
      <c r="AI991" s="210">
        <v>6</v>
      </c>
      <c r="AJ991" s="210">
        <v>6</v>
      </c>
      <c r="AK991" s="210">
        <v>6</v>
      </c>
      <c r="AL991" s="210">
        <v>6</v>
      </c>
      <c r="AM991" s="210">
        <v>6</v>
      </c>
      <c r="AN991" s="210">
        <v>6</v>
      </c>
      <c r="AO991" s="210">
        <v>6</v>
      </c>
      <c r="AP991" s="210">
        <v>6</v>
      </c>
      <c r="AQ991" s="210">
        <v>6</v>
      </c>
      <c r="AR991" s="210">
        <v>6</v>
      </c>
      <c r="AS991" s="210">
        <v>6</v>
      </c>
      <c r="AT991" s="210">
        <v>6</v>
      </c>
      <c r="AU991" s="210">
        <v>6</v>
      </c>
      <c r="AV991" s="210">
        <v>6</v>
      </c>
      <c r="AW991" s="210">
        <v>6</v>
      </c>
      <c r="AX991" s="210">
        <v>6</v>
      </c>
      <c r="AY991" s="210">
        <v>6</v>
      </c>
      <c r="AZ991" s="210">
        <v>6</v>
      </c>
      <c r="BA991" s="210">
        <v>6</v>
      </c>
      <c r="BB991" s="210">
        <v>6</v>
      </c>
      <c r="BC991" s="210">
        <v>6</v>
      </c>
      <c r="BD991" s="210">
        <v>6</v>
      </c>
      <c r="BE991" s="210">
        <v>6</v>
      </c>
      <c r="BF991" s="210">
        <v>6</v>
      </c>
      <c r="BG991" s="210">
        <v>6</v>
      </c>
      <c r="BH991" s="210">
        <v>6</v>
      </c>
      <c r="BI991" s="210"/>
      <c r="BJ991" s="210"/>
      <c r="BK991" s="210"/>
      <c r="BL991" s="210"/>
      <c r="BM991" s="210"/>
      <c r="BN991" s="210"/>
      <c r="BO991" s="210"/>
      <c r="BP991" s="210"/>
      <c r="BQ991" s="210"/>
      <c r="BR991" s="210"/>
      <c r="BS991" s="210"/>
      <c r="BT991" s="210"/>
      <c r="BU991" s="210"/>
      <c r="BV991" s="210"/>
      <c r="BW991" s="210"/>
      <c r="BX991" s="210"/>
      <c r="BY991" s="210"/>
      <c r="BZ991" s="210"/>
      <c r="CA991" s="210"/>
      <c r="CB991" s="210"/>
      <c r="CC991" s="210"/>
      <c r="CD991" s="210"/>
      <c r="CE991" s="210"/>
      <c r="CF991" s="210"/>
      <c r="CG991" s="210"/>
      <c r="CH991" s="210"/>
      <c r="CI991" s="210"/>
      <c r="CJ991" s="210"/>
      <c r="CK991" s="210"/>
      <c r="CL991" s="210"/>
      <c r="CM991" s="210"/>
      <c r="CN991" s="210"/>
      <c r="CO991" s="210"/>
      <c r="CP991" s="210"/>
      <c r="CQ991" s="210"/>
      <c r="CR991" s="210"/>
      <c r="CS991" s="144"/>
      <c r="CT991" s="144"/>
    </row>
    <row r="992" spans="1:98" ht="15">
      <c r="A992" s="208" t="s">
        <v>8334</v>
      </c>
      <c r="B992" s="285" t="s">
        <v>2570</v>
      </c>
      <c r="C992" s="209" t="s">
        <v>2571</v>
      </c>
      <c r="D992" s="259"/>
      <c r="E992" s="209" t="s">
        <v>6134</v>
      </c>
      <c r="F992" s="209" t="s">
        <v>38</v>
      </c>
      <c r="G992" s="216" t="s">
        <v>35</v>
      </c>
      <c r="H992" s="209" t="s">
        <v>8271</v>
      </c>
      <c r="I992" s="2"/>
      <c r="J992" s="210"/>
      <c r="K992" s="210"/>
      <c r="L992" s="210"/>
      <c r="M992" s="210">
        <v>6</v>
      </c>
      <c r="N992" s="210">
        <v>6</v>
      </c>
      <c r="O992" s="210">
        <v>6</v>
      </c>
      <c r="P992" s="210">
        <v>6</v>
      </c>
      <c r="Q992" s="210">
        <v>6</v>
      </c>
      <c r="R992" s="210">
        <v>6</v>
      </c>
      <c r="S992" s="210">
        <v>6</v>
      </c>
      <c r="T992" s="210">
        <v>6</v>
      </c>
      <c r="U992" s="210">
        <v>6</v>
      </c>
      <c r="V992" s="210">
        <v>6</v>
      </c>
      <c r="W992" s="210">
        <v>12</v>
      </c>
      <c r="X992" s="210">
        <v>12</v>
      </c>
      <c r="Y992" s="210">
        <v>12</v>
      </c>
      <c r="Z992" s="210">
        <v>12</v>
      </c>
      <c r="AA992" s="210">
        <v>12</v>
      </c>
      <c r="AB992" s="210">
        <v>12</v>
      </c>
      <c r="AC992" s="210">
        <v>12</v>
      </c>
      <c r="AD992" s="210">
        <v>12</v>
      </c>
      <c r="AE992" s="210">
        <v>12</v>
      </c>
      <c r="AF992" s="210">
        <v>12</v>
      </c>
      <c r="AG992" s="210">
        <v>12</v>
      </c>
      <c r="AH992" s="210">
        <v>12</v>
      </c>
      <c r="AI992" s="210">
        <v>12</v>
      </c>
      <c r="AJ992" s="210">
        <v>12</v>
      </c>
      <c r="AK992" s="210">
        <v>12</v>
      </c>
      <c r="AL992" s="210">
        <v>12</v>
      </c>
      <c r="AM992" s="210">
        <v>12</v>
      </c>
      <c r="AN992" s="210">
        <v>12</v>
      </c>
      <c r="AO992" s="210">
        <v>12</v>
      </c>
      <c r="AP992" s="210">
        <v>12</v>
      </c>
      <c r="AQ992" s="210">
        <v>12</v>
      </c>
      <c r="AR992" s="210">
        <v>12</v>
      </c>
      <c r="AS992" s="210">
        <v>12</v>
      </c>
      <c r="AT992" s="210">
        <v>12</v>
      </c>
      <c r="AU992" s="210">
        <v>12</v>
      </c>
      <c r="AV992" s="210">
        <v>12</v>
      </c>
      <c r="AW992" s="210">
        <v>12</v>
      </c>
      <c r="AX992" s="210">
        <v>12</v>
      </c>
      <c r="AY992" s="210">
        <v>12</v>
      </c>
      <c r="AZ992" s="210">
        <v>12</v>
      </c>
      <c r="BA992" s="210">
        <v>12</v>
      </c>
      <c r="BB992" s="210">
        <v>12</v>
      </c>
      <c r="BC992" s="210">
        <v>12</v>
      </c>
      <c r="BD992" s="210">
        <v>12</v>
      </c>
      <c r="BE992" s="210">
        <v>12</v>
      </c>
      <c r="BF992" s="210">
        <v>12</v>
      </c>
      <c r="BG992" s="210">
        <v>12</v>
      </c>
      <c r="BH992" s="210">
        <v>12</v>
      </c>
      <c r="BI992" s="210"/>
      <c r="BJ992" s="210"/>
      <c r="BK992" s="210"/>
      <c r="BL992" s="210"/>
      <c r="BM992" s="210"/>
      <c r="BN992" s="210"/>
      <c r="BO992" s="210"/>
      <c r="BP992" s="210"/>
      <c r="BQ992" s="210"/>
      <c r="BR992" s="210"/>
      <c r="BS992" s="210"/>
      <c r="BT992" s="210"/>
      <c r="BU992" s="210"/>
      <c r="BV992" s="210"/>
      <c r="BW992" s="210"/>
      <c r="BX992" s="210"/>
      <c r="BY992" s="210"/>
      <c r="BZ992" s="210"/>
      <c r="CA992" s="210"/>
      <c r="CB992" s="210"/>
      <c r="CC992" s="210"/>
      <c r="CD992" s="210"/>
      <c r="CE992" s="210"/>
      <c r="CF992" s="210"/>
      <c r="CG992" s="210"/>
      <c r="CH992" s="210"/>
      <c r="CI992" s="210"/>
      <c r="CJ992" s="210"/>
      <c r="CK992" s="210"/>
      <c r="CL992" s="210"/>
      <c r="CM992" s="210"/>
      <c r="CN992" s="210"/>
      <c r="CO992" s="210"/>
      <c r="CP992" s="210"/>
      <c r="CQ992" s="210"/>
      <c r="CR992" s="210"/>
      <c r="CS992" s="144"/>
      <c r="CT992" s="144"/>
    </row>
    <row r="993" spans="1:98" ht="15">
      <c r="A993" s="208" t="s">
        <v>8334</v>
      </c>
      <c r="B993" s="285" t="s">
        <v>2560</v>
      </c>
      <c r="C993" s="209" t="s">
        <v>2561</v>
      </c>
      <c r="D993" s="259"/>
      <c r="E993" s="209" t="s">
        <v>6134</v>
      </c>
      <c r="F993" s="209" t="s">
        <v>38</v>
      </c>
      <c r="G993" s="216" t="s">
        <v>35</v>
      </c>
      <c r="H993" s="209" t="s">
        <v>8271</v>
      </c>
      <c r="I993" s="2"/>
      <c r="J993" s="210"/>
      <c r="K993" s="210"/>
      <c r="L993" s="210"/>
      <c r="M993" s="210">
        <v>1</v>
      </c>
      <c r="N993" s="210">
        <v>1</v>
      </c>
      <c r="O993" s="210">
        <v>1</v>
      </c>
      <c r="P993" s="210">
        <v>1</v>
      </c>
      <c r="Q993" s="210">
        <v>1</v>
      </c>
      <c r="R993" s="210">
        <v>1</v>
      </c>
      <c r="S993" s="210">
        <v>1</v>
      </c>
      <c r="T993" s="210">
        <v>1</v>
      </c>
      <c r="U993" s="210">
        <v>1</v>
      </c>
      <c r="V993" s="210">
        <v>1</v>
      </c>
      <c r="W993" s="210">
        <v>1</v>
      </c>
      <c r="X993" s="210">
        <v>1</v>
      </c>
      <c r="Y993" s="210">
        <v>1</v>
      </c>
      <c r="Z993" s="210">
        <v>1</v>
      </c>
      <c r="AA993" s="210">
        <v>1</v>
      </c>
      <c r="AB993" s="210">
        <v>1</v>
      </c>
      <c r="AC993" s="210">
        <v>1</v>
      </c>
      <c r="AD993" s="210">
        <v>1</v>
      </c>
      <c r="AE993" s="210">
        <v>1</v>
      </c>
      <c r="AF993" s="210">
        <v>1</v>
      </c>
      <c r="AG993" s="210">
        <v>1</v>
      </c>
      <c r="AH993" s="210">
        <v>1</v>
      </c>
      <c r="AI993" s="210">
        <v>1</v>
      </c>
      <c r="AJ993" s="210">
        <v>1</v>
      </c>
      <c r="AK993" s="210">
        <v>1</v>
      </c>
      <c r="AL993" s="210">
        <v>1</v>
      </c>
      <c r="AM993" s="210">
        <v>1</v>
      </c>
      <c r="AN993" s="210">
        <v>1</v>
      </c>
      <c r="AO993" s="210">
        <v>1</v>
      </c>
      <c r="AP993" s="210">
        <v>1</v>
      </c>
      <c r="AQ993" s="210">
        <v>1</v>
      </c>
      <c r="AR993" s="210">
        <v>1</v>
      </c>
      <c r="AS993" s="210">
        <v>1</v>
      </c>
      <c r="AT993" s="210">
        <v>1</v>
      </c>
      <c r="AU993" s="210">
        <v>1</v>
      </c>
      <c r="AV993" s="210">
        <v>1</v>
      </c>
      <c r="AW993" s="210">
        <v>1</v>
      </c>
      <c r="AX993" s="210">
        <v>1</v>
      </c>
      <c r="AY993" s="210">
        <v>1</v>
      </c>
      <c r="AZ993" s="210">
        <v>1</v>
      </c>
      <c r="BA993" s="210">
        <v>1</v>
      </c>
      <c r="BB993" s="210">
        <v>1</v>
      </c>
      <c r="BC993" s="210">
        <v>1</v>
      </c>
      <c r="BD993" s="210">
        <v>1</v>
      </c>
      <c r="BE993" s="210">
        <v>1</v>
      </c>
      <c r="BF993" s="210">
        <v>1</v>
      </c>
      <c r="BG993" s="210">
        <v>1</v>
      </c>
      <c r="BH993" s="210">
        <v>1</v>
      </c>
      <c r="BI993" s="210">
        <v>1</v>
      </c>
      <c r="BJ993" s="210">
        <v>1</v>
      </c>
      <c r="BK993" s="210">
        <v>1</v>
      </c>
      <c r="BL993" s="210">
        <v>1</v>
      </c>
      <c r="BM993" s="210">
        <v>1</v>
      </c>
      <c r="BN993" s="210">
        <v>1</v>
      </c>
      <c r="BO993" s="210">
        <v>1</v>
      </c>
      <c r="BP993" s="210">
        <v>1</v>
      </c>
      <c r="BQ993" s="210">
        <v>1</v>
      </c>
      <c r="BR993" s="210">
        <v>1</v>
      </c>
      <c r="BS993" s="210">
        <v>1</v>
      </c>
      <c r="BT993" s="210">
        <v>1</v>
      </c>
      <c r="BU993" s="210"/>
      <c r="BV993" s="210"/>
      <c r="BW993" s="210"/>
      <c r="BX993" s="210"/>
      <c r="BY993" s="210"/>
      <c r="BZ993" s="210"/>
      <c r="CA993" s="210"/>
      <c r="CB993" s="210"/>
      <c r="CC993" s="210"/>
      <c r="CD993" s="210"/>
      <c r="CE993" s="210"/>
      <c r="CF993" s="210"/>
      <c r="CG993" s="210"/>
      <c r="CH993" s="210"/>
      <c r="CI993" s="210"/>
      <c r="CJ993" s="210"/>
      <c r="CK993" s="210"/>
      <c r="CL993" s="210"/>
      <c r="CM993" s="210"/>
      <c r="CN993" s="210"/>
      <c r="CO993" s="210"/>
      <c r="CP993" s="210"/>
      <c r="CQ993" s="210"/>
      <c r="CR993" s="210"/>
      <c r="CS993" s="144"/>
      <c r="CT993" s="144"/>
    </row>
    <row r="994" spans="1:98" ht="15">
      <c r="A994" s="208" t="s">
        <v>8334</v>
      </c>
      <c r="B994" s="285" t="s">
        <v>2562</v>
      </c>
      <c r="C994" s="209" t="s">
        <v>2563</v>
      </c>
      <c r="D994" s="259"/>
      <c r="E994" s="209" t="s">
        <v>6134</v>
      </c>
      <c r="F994" s="209" t="s">
        <v>38</v>
      </c>
      <c r="G994" s="216" t="s">
        <v>35</v>
      </c>
      <c r="H994" s="209" t="s">
        <v>8271</v>
      </c>
      <c r="I994" s="2"/>
      <c r="J994" s="210"/>
      <c r="K994" s="210"/>
      <c r="L994" s="210"/>
      <c r="M994" s="210">
        <v>2</v>
      </c>
      <c r="N994" s="210">
        <v>2</v>
      </c>
      <c r="O994" s="210">
        <v>2</v>
      </c>
      <c r="P994" s="210">
        <v>2</v>
      </c>
      <c r="Q994" s="210">
        <v>2</v>
      </c>
      <c r="R994" s="210">
        <v>2</v>
      </c>
      <c r="S994" s="210">
        <v>2</v>
      </c>
      <c r="T994" s="210">
        <v>2</v>
      </c>
      <c r="U994" s="210">
        <v>2</v>
      </c>
      <c r="V994" s="210">
        <v>2</v>
      </c>
      <c r="W994" s="210">
        <v>2</v>
      </c>
      <c r="X994" s="210">
        <v>2</v>
      </c>
      <c r="Y994" s="210">
        <v>2</v>
      </c>
      <c r="Z994" s="210">
        <v>2</v>
      </c>
      <c r="AA994" s="210">
        <v>2</v>
      </c>
      <c r="AB994" s="210">
        <v>2</v>
      </c>
      <c r="AC994" s="210">
        <v>2</v>
      </c>
      <c r="AD994" s="210">
        <v>2</v>
      </c>
      <c r="AE994" s="210">
        <v>2</v>
      </c>
      <c r="AF994" s="210">
        <v>2</v>
      </c>
      <c r="AG994" s="210">
        <v>2</v>
      </c>
      <c r="AH994" s="210">
        <v>2</v>
      </c>
      <c r="AI994" s="210">
        <v>2</v>
      </c>
      <c r="AJ994" s="210">
        <v>2</v>
      </c>
      <c r="AK994" s="210">
        <v>2</v>
      </c>
      <c r="AL994" s="210">
        <v>2</v>
      </c>
      <c r="AM994" s="210">
        <v>2</v>
      </c>
      <c r="AN994" s="210">
        <v>2</v>
      </c>
      <c r="AO994" s="210">
        <v>2</v>
      </c>
      <c r="AP994" s="210">
        <v>2</v>
      </c>
      <c r="AQ994" s="210">
        <v>2</v>
      </c>
      <c r="AR994" s="210">
        <v>2</v>
      </c>
      <c r="AS994" s="210">
        <v>2</v>
      </c>
      <c r="AT994" s="210">
        <v>2</v>
      </c>
      <c r="AU994" s="210">
        <v>2</v>
      </c>
      <c r="AV994" s="210">
        <v>2</v>
      </c>
      <c r="AW994" s="210">
        <v>2</v>
      </c>
      <c r="AX994" s="210">
        <v>2</v>
      </c>
      <c r="AY994" s="210">
        <v>2</v>
      </c>
      <c r="AZ994" s="210">
        <v>2</v>
      </c>
      <c r="BA994" s="210">
        <v>2</v>
      </c>
      <c r="BB994" s="210">
        <v>2</v>
      </c>
      <c r="BC994" s="210">
        <v>2</v>
      </c>
      <c r="BD994" s="210">
        <v>2</v>
      </c>
      <c r="BE994" s="210">
        <v>2</v>
      </c>
      <c r="BF994" s="210">
        <v>2</v>
      </c>
      <c r="BG994" s="210">
        <v>2</v>
      </c>
      <c r="BH994" s="210">
        <v>2</v>
      </c>
      <c r="BI994" s="210"/>
      <c r="BJ994" s="210"/>
      <c r="BK994" s="210"/>
      <c r="BL994" s="210"/>
      <c r="BM994" s="210"/>
      <c r="BN994" s="210"/>
      <c r="BO994" s="210"/>
      <c r="BP994" s="210"/>
      <c r="BQ994" s="210"/>
      <c r="BR994" s="210"/>
      <c r="BS994" s="210"/>
      <c r="BT994" s="210"/>
      <c r="BU994" s="210"/>
      <c r="BV994" s="210"/>
      <c r="BW994" s="210"/>
      <c r="BX994" s="210"/>
      <c r="BY994" s="210"/>
      <c r="BZ994" s="210"/>
      <c r="CA994" s="210"/>
      <c r="CB994" s="210"/>
      <c r="CC994" s="210"/>
      <c r="CD994" s="210"/>
      <c r="CE994" s="210"/>
      <c r="CF994" s="210"/>
      <c r="CG994" s="210"/>
      <c r="CH994" s="210"/>
      <c r="CI994" s="210"/>
      <c r="CJ994" s="210"/>
      <c r="CK994" s="210"/>
      <c r="CL994" s="210"/>
      <c r="CM994" s="210"/>
      <c r="CN994" s="210"/>
      <c r="CO994" s="210"/>
      <c r="CP994" s="210"/>
      <c r="CQ994" s="210"/>
      <c r="CR994" s="210"/>
      <c r="CS994" s="144"/>
      <c r="CT994" s="144"/>
    </row>
    <row r="995" spans="1:98" ht="15">
      <c r="A995" s="208" t="s">
        <v>8334</v>
      </c>
      <c r="B995" s="285" t="s">
        <v>2564</v>
      </c>
      <c r="C995" s="209" t="s">
        <v>2565</v>
      </c>
      <c r="D995" s="259"/>
      <c r="E995" s="209" t="s">
        <v>6134</v>
      </c>
      <c r="F995" s="209" t="s">
        <v>38</v>
      </c>
      <c r="G995" s="216" t="s">
        <v>35</v>
      </c>
      <c r="H995" s="209" t="s">
        <v>8271</v>
      </c>
      <c r="I995" s="2"/>
      <c r="J995" s="210"/>
      <c r="K995" s="210"/>
      <c r="L995" s="210"/>
      <c r="M995" s="210">
        <v>6</v>
      </c>
      <c r="N995" s="210">
        <v>6</v>
      </c>
      <c r="O995" s="210">
        <v>6</v>
      </c>
      <c r="P995" s="210">
        <v>6</v>
      </c>
      <c r="Q995" s="210">
        <v>6</v>
      </c>
      <c r="R995" s="210">
        <v>6</v>
      </c>
      <c r="S995" s="210">
        <v>6</v>
      </c>
      <c r="T995" s="210">
        <v>6</v>
      </c>
      <c r="U995" s="210">
        <v>6</v>
      </c>
      <c r="V995" s="210">
        <v>6</v>
      </c>
      <c r="W995" s="210">
        <v>6</v>
      </c>
      <c r="X995" s="210">
        <v>6</v>
      </c>
      <c r="Y995" s="210">
        <v>6</v>
      </c>
      <c r="Z995" s="210">
        <v>6</v>
      </c>
      <c r="AA995" s="210">
        <v>6</v>
      </c>
      <c r="AB995" s="210">
        <v>6</v>
      </c>
      <c r="AC995" s="210">
        <v>6</v>
      </c>
      <c r="AD995" s="210">
        <v>6</v>
      </c>
      <c r="AE995" s="210">
        <v>6</v>
      </c>
      <c r="AF995" s="210">
        <v>6</v>
      </c>
      <c r="AG995" s="210">
        <v>6</v>
      </c>
      <c r="AH995" s="210">
        <v>6</v>
      </c>
      <c r="AI995" s="210">
        <v>6</v>
      </c>
      <c r="AJ995" s="210">
        <v>6</v>
      </c>
      <c r="AK995" s="210">
        <v>6</v>
      </c>
      <c r="AL995" s="210">
        <v>6</v>
      </c>
      <c r="AM995" s="210">
        <v>6</v>
      </c>
      <c r="AN995" s="210">
        <v>6</v>
      </c>
      <c r="AO995" s="210">
        <v>6</v>
      </c>
      <c r="AP995" s="210">
        <v>6</v>
      </c>
      <c r="AQ995" s="210">
        <v>6</v>
      </c>
      <c r="AR995" s="210">
        <v>6</v>
      </c>
      <c r="AS995" s="210">
        <v>6</v>
      </c>
      <c r="AT995" s="210">
        <v>6</v>
      </c>
      <c r="AU995" s="210">
        <v>6</v>
      </c>
      <c r="AV995" s="210">
        <v>6</v>
      </c>
      <c r="AW995" s="210">
        <v>6</v>
      </c>
      <c r="AX995" s="210">
        <v>6</v>
      </c>
      <c r="AY995" s="210">
        <v>6</v>
      </c>
      <c r="AZ995" s="210">
        <v>6</v>
      </c>
      <c r="BA995" s="210">
        <v>6</v>
      </c>
      <c r="BB995" s="210">
        <v>6</v>
      </c>
      <c r="BC995" s="210">
        <v>6</v>
      </c>
      <c r="BD995" s="210">
        <v>6</v>
      </c>
      <c r="BE995" s="210">
        <v>6</v>
      </c>
      <c r="BF995" s="210">
        <v>6</v>
      </c>
      <c r="BG995" s="210">
        <v>6</v>
      </c>
      <c r="BH995" s="210">
        <v>6</v>
      </c>
      <c r="BI995" s="210"/>
      <c r="BJ995" s="210"/>
      <c r="BK995" s="210"/>
      <c r="BL995" s="210"/>
      <c r="BM995" s="210"/>
      <c r="BN995" s="210"/>
      <c r="BO995" s="210"/>
      <c r="BP995" s="210"/>
      <c r="BQ995" s="210"/>
      <c r="BR995" s="210"/>
      <c r="BS995" s="210"/>
      <c r="BT995" s="210"/>
      <c r="BU995" s="210"/>
      <c r="BV995" s="210"/>
      <c r="BW995" s="210"/>
      <c r="BX995" s="210"/>
      <c r="BY995" s="210"/>
      <c r="BZ995" s="210"/>
      <c r="CA995" s="210"/>
      <c r="CB995" s="210"/>
      <c r="CC995" s="210"/>
      <c r="CD995" s="210"/>
      <c r="CE995" s="210"/>
      <c r="CF995" s="210"/>
      <c r="CG995" s="210"/>
      <c r="CH995" s="210"/>
      <c r="CI995" s="210"/>
      <c r="CJ995" s="210"/>
      <c r="CK995" s="210"/>
      <c r="CL995" s="210"/>
      <c r="CM995" s="210"/>
      <c r="CN995" s="210"/>
      <c r="CO995" s="210"/>
      <c r="CP995" s="210"/>
      <c r="CQ995" s="210"/>
      <c r="CR995" s="210"/>
      <c r="CS995" s="144"/>
      <c r="CT995" s="144"/>
    </row>
    <row r="996" spans="1:98" ht="15">
      <c r="A996" s="208" t="s">
        <v>8334</v>
      </c>
      <c r="B996" s="285" t="s">
        <v>2568</v>
      </c>
      <c r="C996" s="209" t="s">
        <v>2569</v>
      </c>
      <c r="D996" s="259"/>
      <c r="E996" s="209" t="s">
        <v>6134</v>
      </c>
      <c r="F996" s="209" t="s">
        <v>38</v>
      </c>
      <c r="G996" s="216" t="s">
        <v>35</v>
      </c>
      <c r="H996" s="209" t="s">
        <v>8271</v>
      </c>
      <c r="I996" s="2"/>
      <c r="J996" s="210"/>
      <c r="K996" s="210"/>
      <c r="L996" s="210"/>
      <c r="M996" s="210">
        <v>2</v>
      </c>
      <c r="N996" s="210">
        <v>2</v>
      </c>
      <c r="O996" s="210">
        <v>2</v>
      </c>
      <c r="P996" s="210">
        <v>2</v>
      </c>
      <c r="Q996" s="210">
        <v>2</v>
      </c>
      <c r="R996" s="210">
        <v>2</v>
      </c>
      <c r="S996" s="210">
        <v>2</v>
      </c>
      <c r="T996" s="210">
        <v>2</v>
      </c>
      <c r="U996" s="210">
        <v>2</v>
      </c>
      <c r="V996" s="210">
        <v>2</v>
      </c>
      <c r="W996" s="210">
        <v>2</v>
      </c>
      <c r="X996" s="210">
        <v>2</v>
      </c>
      <c r="Y996" s="210">
        <v>2</v>
      </c>
      <c r="Z996" s="210">
        <v>2</v>
      </c>
      <c r="AA996" s="210">
        <v>2</v>
      </c>
      <c r="AB996" s="210">
        <v>2</v>
      </c>
      <c r="AC996" s="210">
        <v>2</v>
      </c>
      <c r="AD996" s="210">
        <v>2</v>
      </c>
      <c r="AE996" s="210">
        <v>2</v>
      </c>
      <c r="AF996" s="210">
        <v>2</v>
      </c>
      <c r="AG996" s="210">
        <v>2</v>
      </c>
      <c r="AH996" s="210">
        <v>2</v>
      </c>
      <c r="AI996" s="210">
        <v>2</v>
      </c>
      <c r="AJ996" s="210">
        <v>2</v>
      </c>
      <c r="AK996" s="210">
        <v>2</v>
      </c>
      <c r="AL996" s="210">
        <v>2</v>
      </c>
      <c r="AM996" s="210">
        <v>2</v>
      </c>
      <c r="AN996" s="210">
        <v>2</v>
      </c>
      <c r="AO996" s="210">
        <v>2</v>
      </c>
      <c r="AP996" s="210">
        <v>2</v>
      </c>
      <c r="AQ996" s="210">
        <v>2</v>
      </c>
      <c r="AR996" s="210">
        <v>2</v>
      </c>
      <c r="AS996" s="210">
        <v>2</v>
      </c>
      <c r="AT996" s="210">
        <v>2</v>
      </c>
      <c r="AU996" s="210">
        <v>2</v>
      </c>
      <c r="AV996" s="210">
        <v>2</v>
      </c>
      <c r="AW996" s="210">
        <v>2</v>
      </c>
      <c r="AX996" s="210">
        <v>2</v>
      </c>
      <c r="AY996" s="210">
        <v>2</v>
      </c>
      <c r="AZ996" s="210">
        <v>2</v>
      </c>
      <c r="BA996" s="210">
        <v>2</v>
      </c>
      <c r="BB996" s="210">
        <v>2</v>
      </c>
      <c r="BC996" s="210">
        <v>2</v>
      </c>
      <c r="BD996" s="210">
        <v>2</v>
      </c>
      <c r="BE996" s="210">
        <v>2</v>
      </c>
      <c r="BF996" s="210">
        <v>2</v>
      </c>
      <c r="BG996" s="210">
        <v>2</v>
      </c>
      <c r="BH996" s="210">
        <v>2</v>
      </c>
      <c r="BI996" s="210"/>
      <c r="BJ996" s="210"/>
      <c r="BK996" s="210"/>
      <c r="BL996" s="210"/>
      <c r="BM996" s="210"/>
      <c r="BN996" s="210"/>
      <c r="BO996" s="210"/>
      <c r="BP996" s="210"/>
      <c r="BQ996" s="210"/>
      <c r="BR996" s="210"/>
      <c r="BS996" s="210"/>
      <c r="BT996" s="210"/>
      <c r="BU996" s="210"/>
      <c r="BV996" s="210"/>
      <c r="BW996" s="210"/>
      <c r="BX996" s="210"/>
      <c r="BY996" s="210"/>
      <c r="BZ996" s="210"/>
      <c r="CA996" s="210"/>
      <c r="CB996" s="210"/>
      <c r="CC996" s="210"/>
      <c r="CD996" s="210"/>
      <c r="CE996" s="210"/>
      <c r="CF996" s="210"/>
      <c r="CG996" s="210"/>
      <c r="CH996" s="210"/>
      <c r="CI996" s="210"/>
      <c r="CJ996" s="210"/>
      <c r="CK996" s="210"/>
      <c r="CL996" s="210"/>
      <c r="CM996" s="210"/>
      <c r="CN996" s="210"/>
      <c r="CO996" s="210"/>
      <c r="CP996" s="210"/>
      <c r="CQ996" s="210"/>
      <c r="CR996" s="210"/>
      <c r="CS996" s="144"/>
      <c r="CT996" s="144"/>
    </row>
    <row r="997" spans="1:98" ht="15">
      <c r="A997" s="208" t="s">
        <v>8334</v>
      </c>
      <c r="B997" s="285" t="s">
        <v>2392</v>
      </c>
      <c r="C997" s="209" t="s">
        <v>2393</v>
      </c>
      <c r="D997" s="259"/>
      <c r="E997" s="209" t="s">
        <v>6134</v>
      </c>
      <c r="F997" s="209" t="s">
        <v>38</v>
      </c>
      <c r="G997" s="216" t="s">
        <v>35</v>
      </c>
      <c r="H997" s="209" t="s">
        <v>8271</v>
      </c>
      <c r="I997" s="2"/>
      <c r="J997" s="210"/>
      <c r="K997" s="210"/>
      <c r="L997" s="210"/>
      <c r="M997" s="210">
        <v>1</v>
      </c>
      <c r="N997" s="210">
        <v>1</v>
      </c>
      <c r="O997" s="210">
        <v>1</v>
      </c>
      <c r="P997" s="210">
        <v>1</v>
      </c>
      <c r="Q997" s="210">
        <v>1</v>
      </c>
      <c r="R997" s="210">
        <v>1</v>
      </c>
      <c r="S997" s="210">
        <v>1</v>
      </c>
      <c r="T997" s="210">
        <v>1</v>
      </c>
      <c r="U997" s="210">
        <v>1</v>
      </c>
      <c r="V997" s="210">
        <v>1</v>
      </c>
      <c r="W997" s="210">
        <v>1</v>
      </c>
      <c r="X997" s="210">
        <v>1</v>
      </c>
      <c r="Y997" s="210">
        <v>1</v>
      </c>
      <c r="Z997" s="210">
        <v>1</v>
      </c>
      <c r="AA997" s="210">
        <v>1</v>
      </c>
      <c r="AB997" s="210">
        <v>1</v>
      </c>
      <c r="AC997" s="210">
        <v>1</v>
      </c>
      <c r="AD997" s="210">
        <v>1</v>
      </c>
      <c r="AE997" s="210">
        <v>1</v>
      </c>
      <c r="AF997" s="210">
        <v>1</v>
      </c>
      <c r="AG997" s="210">
        <v>1</v>
      </c>
      <c r="AH997" s="210">
        <v>1</v>
      </c>
      <c r="AI997" s="210">
        <v>1</v>
      </c>
      <c r="AJ997" s="210">
        <v>1</v>
      </c>
      <c r="AK997" s="210">
        <v>1</v>
      </c>
      <c r="AL997" s="210">
        <v>1</v>
      </c>
      <c r="AM997" s="210">
        <v>1</v>
      </c>
      <c r="AN997" s="210">
        <v>1</v>
      </c>
      <c r="AO997" s="210">
        <v>1</v>
      </c>
      <c r="AP997" s="210">
        <v>1</v>
      </c>
      <c r="AQ997" s="210">
        <v>1</v>
      </c>
      <c r="AR997" s="210">
        <v>1</v>
      </c>
      <c r="AS997" s="210">
        <v>1</v>
      </c>
      <c r="AT997" s="210">
        <v>1</v>
      </c>
      <c r="AU997" s="210">
        <v>1</v>
      </c>
      <c r="AV997" s="210">
        <v>1</v>
      </c>
      <c r="AW997" s="210">
        <v>1</v>
      </c>
      <c r="AX997" s="210">
        <v>1</v>
      </c>
      <c r="AY997" s="210">
        <v>1</v>
      </c>
      <c r="AZ997" s="210">
        <v>1</v>
      </c>
      <c r="BA997" s="210">
        <v>1</v>
      </c>
      <c r="BB997" s="210">
        <v>1</v>
      </c>
      <c r="BC997" s="210">
        <v>1</v>
      </c>
      <c r="BD997" s="210">
        <v>1</v>
      </c>
      <c r="BE997" s="210">
        <v>1</v>
      </c>
      <c r="BF997" s="210">
        <v>1</v>
      </c>
      <c r="BG997" s="210">
        <v>1</v>
      </c>
      <c r="BH997" s="210">
        <v>1</v>
      </c>
      <c r="BI997" s="210">
        <v>1</v>
      </c>
      <c r="BJ997" s="210">
        <v>1</v>
      </c>
      <c r="BK997" s="210">
        <v>1</v>
      </c>
      <c r="BL997" s="210">
        <v>1</v>
      </c>
      <c r="BM997" s="210">
        <v>1</v>
      </c>
      <c r="BN997" s="210">
        <v>1</v>
      </c>
      <c r="BO997" s="210">
        <v>1</v>
      </c>
      <c r="BP997" s="210">
        <v>1</v>
      </c>
      <c r="BQ997" s="210">
        <v>1</v>
      </c>
      <c r="BR997" s="210">
        <v>1</v>
      </c>
      <c r="BS997" s="210">
        <v>1</v>
      </c>
      <c r="BT997" s="210">
        <v>1</v>
      </c>
      <c r="BU997" s="210"/>
      <c r="BV997" s="210"/>
      <c r="BW997" s="210"/>
      <c r="BX997" s="210"/>
      <c r="BY997" s="210"/>
      <c r="BZ997" s="210"/>
      <c r="CA997" s="210"/>
      <c r="CB997" s="210"/>
      <c r="CC997" s="210"/>
      <c r="CD997" s="210"/>
      <c r="CE997" s="210"/>
      <c r="CF997" s="210"/>
      <c r="CG997" s="210"/>
      <c r="CH997" s="210"/>
      <c r="CI997" s="210"/>
      <c r="CJ997" s="210"/>
      <c r="CK997" s="210"/>
      <c r="CL997" s="210"/>
      <c r="CM997" s="210"/>
      <c r="CN997" s="210"/>
      <c r="CO997" s="210"/>
      <c r="CP997" s="210"/>
      <c r="CQ997" s="210"/>
      <c r="CR997" s="210"/>
      <c r="CS997" s="144"/>
      <c r="CT997" s="144"/>
    </row>
    <row r="998" spans="1:98" ht="15">
      <c r="A998" s="208" t="s">
        <v>8334</v>
      </c>
      <c r="B998" s="285" t="s">
        <v>2394</v>
      </c>
      <c r="C998" s="209" t="s">
        <v>2395</v>
      </c>
      <c r="D998" s="259"/>
      <c r="E998" s="209" t="s">
        <v>6134</v>
      </c>
      <c r="F998" s="209" t="s">
        <v>38</v>
      </c>
      <c r="G998" s="216" t="s">
        <v>35</v>
      </c>
      <c r="H998" s="209" t="s">
        <v>8271</v>
      </c>
      <c r="I998" s="2"/>
      <c r="J998" s="210"/>
      <c r="K998" s="210"/>
      <c r="L998" s="210"/>
      <c r="M998" s="210">
        <v>1</v>
      </c>
      <c r="N998" s="210">
        <v>1</v>
      </c>
      <c r="O998" s="210">
        <v>1</v>
      </c>
      <c r="P998" s="210">
        <v>1</v>
      </c>
      <c r="Q998" s="210">
        <v>1</v>
      </c>
      <c r="R998" s="210">
        <v>1</v>
      </c>
      <c r="S998" s="210">
        <v>1</v>
      </c>
      <c r="T998" s="210">
        <v>1</v>
      </c>
      <c r="U998" s="210">
        <v>1</v>
      </c>
      <c r="V998" s="210">
        <v>1</v>
      </c>
      <c r="W998" s="210">
        <v>1</v>
      </c>
      <c r="X998" s="210">
        <v>1</v>
      </c>
      <c r="Y998" s="210">
        <v>1</v>
      </c>
      <c r="Z998" s="210">
        <v>1</v>
      </c>
      <c r="AA998" s="210">
        <v>1</v>
      </c>
      <c r="AB998" s="210">
        <v>1</v>
      </c>
      <c r="AC998" s="210">
        <v>1</v>
      </c>
      <c r="AD998" s="210">
        <v>1</v>
      </c>
      <c r="AE998" s="210">
        <v>1</v>
      </c>
      <c r="AF998" s="210">
        <v>1</v>
      </c>
      <c r="AG998" s="210">
        <v>1</v>
      </c>
      <c r="AH998" s="210">
        <v>1</v>
      </c>
      <c r="AI998" s="210">
        <v>1</v>
      </c>
      <c r="AJ998" s="210">
        <v>1</v>
      </c>
      <c r="AK998" s="210">
        <v>1</v>
      </c>
      <c r="AL998" s="210">
        <v>1</v>
      </c>
      <c r="AM998" s="210">
        <v>1</v>
      </c>
      <c r="AN998" s="210">
        <v>1</v>
      </c>
      <c r="AO998" s="210">
        <v>1</v>
      </c>
      <c r="AP998" s="210">
        <v>1</v>
      </c>
      <c r="AQ998" s="210">
        <v>1</v>
      </c>
      <c r="AR998" s="210">
        <v>1</v>
      </c>
      <c r="AS998" s="210">
        <v>1</v>
      </c>
      <c r="AT998" s="210">
        <v>1</v>
      </c>
      <c r="AU998" s="210">
        <v>1</v>
      </c>
      <c r="AV998" s="210">
        <v>1</v>
      </c>
      <c r="AW998" s="210">
        <v>1</v>
      </c>
      <c r="AX998" s="210">
        <v>1</v>
      </c>
      <c r="AY998" s="210">
        <v>1</v>
      </c>
      <c r="AZ998" s="210">
        <v>1</v>
      </c>
      <c r="BA998" s="210">
        <v>1</v>
      </c>
      <c r="BB998" s="210">
        <v>1</v>
      </c>
      <c r="BC998" s="210">
        <v>1</v>
      </c>
      <c r="BD998" s="210">
        <v>1</v>
      </c>
      <c r="BE998" s="210">
        <v>1</v>
      </c>
      <c r="BF998" s="210">
        <v>1</v>
      </c>
      <c r="BG998" s="210">
        <v>1</v>
      </c>
      <c r="BH998" s="210">
        <v>1</v>
      </c>
      <c r="BI998" s="210"/>
      <c r="BJ998" s="210"/>
      <c r="BK998" s="210"/>
      <c r="BL998" s="210"/>
      <c r="BM998" s="210"/>
      <c r="BN998" s="210"/>
      <c r="BO998" s="210"/>
      <c r="BP998" s="210"/>
      <c r="BQ998" s="210"/>
      <c r="BR998" s="210"/>
      <c r="BS998" s="210"/>
      <c r="BT998" s="210"/>
      <c r="BU998" s="210"/>
      <c r="BV998" s="210"/>
      <c r="BW998" s="210"/>
      <c r="BX998" s="210"/>
      <c r="BY998" s="210"/>
      <c r="BZ998" s="210"/>
      <c r="CA998" s="210"/>
      <c r="CB998" s="210"/>
      <c r="CC998" s="210"/>
      <c r="CD998" s="210"/>
      <c r="CE998" s="210"/>
      <c r="CF998" s="210"/>
      <c r="CG998" s="210"/>
      <c r="CH998" s="210"/>
      <c r="CI998" s="210"/>
      <c r="CJ998" s="210"/>
      <c r="CK998" s="210"/>
      <c r="CL998" s="210"/>
      <c r="CM998" s="210"/>
      <c r="CN998" s="210"/>
      <c r="CO998" s="210"/>
      <c r="CP998" s="210"/>
      <c r="CQ998" s="210"/>
      <c r="CR998" s="210"/>
      <c r="CS998" s="144"/>
      <c r="CT998" s="144"/>
    </row>
    <row r="999" spans="1:98" ht="15">
      <c r="A999" s="208" t="s">
        <v>8334</v>
      </c>
      <c r="B999" s="285" t="s">
        <v>2396</v>
      </c>
      <c r="C999" s="209" t="s">
        <v>2397</v>
      </c>
      <c r="D999" s="259"/>
      <c r="E999" s="209" t="s">
        <v>6134</v>
      </c>
      <c r="F999" s="209" t="s">
        <v>38</v>
      </c>
      <c r="G999" s="216" t="s">
        <v>35</v>
      </c>
      <c r="H999" s="209" t="s">
        <v>8271</v>
      </c>
      <c r="I999" s="2"/>
      <c r="J999" s="210"/>
      <c r="K999" s="210"/>
      <c r="L999" s="210"/>
      <c r="M999" s="210">
        <v>2</v>
      </c>
      <c r="N999" s="210">
        <v>2</v>
      </c>
      <c r="O999" s="210">
        <v>2</v>
      </c>
      <c r="P999" s="210">
        <v>2</v>
      </c>
      <c r="Q999" s="210">
        <v>2</v>
      </c>
      <c r="R999" s="210">
        <v>2</v>
      </c>
      <c r="S999" s="210">
        <v>2</v>
      </c>
      <c r="T999" s="210">
        <v>2</v>
      </c>
      <c r="U999" s="210">
        <v>2</v>
      </c>
      <c r="V999" s="210">
        <v>2</v>
      </c>
      <c r="W999" s="210">
        <v>2</v>
      </c>
      <c r="X999" s="210">
        <v>2</v>
      </c>
      <c r="Y999" s="210">
        <v>2</v>
      </c>
      <c r="Z999" s="210">
        <v>2</v>
      </c>
      <c r="AA999" s="210">
        <v>2</v>
      </c>
      <c r="AB999" s="210">
        <v>2</v>
      </c>
      <c r="AC999" s="210">
        <v>2</v>
      </c>
      <c r="AD999" s="210">
        <v>2</v>
      </c>
      <c r="AE999" s="210">
        <v>2</v>
      </c>
      <c r="AF999" s="210">
        <v>2</v>
      </c>
      <c r="AG999" s="210">
        <v>2</v>
      </c>
      <c r="AH999" s="210">
        <v>2</v>
      </c>
      <c r="AI999" s="210">
        <v>2</v>
      </c>
      <c r="AJ999" s="210">
        <v>2</v>
      </c>
      <c r="AK999" s="210">
        <v>2</v>
      </c>
      <c r="AL999" s="210">
        <v>2</v>
      </c>
      <c r="AM999" s="210">
        <v>2</v>
      </c>
      <c r="AN999" s="210">
        <v>2</v>
      </c>
      <c r="AO999" s="210">
        <v>2</v>
      </c>
      <c r="AP999" s="210">
        <v>2</v>
      </c>
      <c r="AQ999" s="210">
        <v>2</v>
      </c>
      <c r="AR999" s="210">
        <v>2</v>
      </c>
      <c r="AS999" s="210">
        <v>2</v>
      </c>
      <c r="AT999" s="210">
        <v>2</v>
      </c>
      <c r="AU999" s="210">
        <v>2</v>
      </c>
      <c r="AV999" s="210">
        <v>2</v>
      </c>
      <c r="AW999" s="210">
        <v>2</v>
      </c>
      <c r="AX999" s="210">
        <v>2</v>
      </c>
      <c r="AY999" s="210">
        <v>2</v>
      </c>
      <c r="AZ999" s="210">
        <v>2</v>
      </c>
      <c r="BA999" s="210">
        <v>2</v>
      </c>
      <c r="BB999" s="210">
        <v>2</v>
      </c>
      <c r="BC999" s="210">
        <v>2</v>
      </c>
      <c r="BD999" s="210">
        <v>2</v>
      </c>
      <c r="BE999" s="210">
        <v>2</v>
      </c>
      <c r="BF999" s="210">
        <v>2</v>
      </c>
      <c r="BG999" s="210">
        <v>2</v>
      </c>
      <c r="BH999" s="210">
        <v>2</v>
      </c>
      <c r="BI999" s="210"/>
      <c r="BJ999" s="210"/>
      <c r="BK999" s="210"/>
      <c r="BL999" s="210"/>
      <c r="BM999" s="210"/>
      <c r="BN999" s="210"/>
      <c r="BO999" s="210"/>
      <c r="BP999" s="210"/>
      <c r="BQ999" s="210"/>
      <c r="BR999" s="210"/>
      <c r="BS999" s="210"/>
      <c r="BT999" s="210"/>
      <c r="BU999" s="210"/>
      <c r="BV999" s="210"/>
      <c r="BW999" s="210"/>
      <c r="BX999" s="210"/>
      <c r="BY999" s="210"/>
      <c r="BZ999" s="210"/>
      <c r="CA999" s="210"/>
      <c r="CB999" s="210"/>
      <c r="CC999" s="210"/>
      <c r="CD999" s="210"/>
      <c r="CE999" s="210"/>
      <c r="CF999" s="210"/>
      <c r="CG999" s="210"/>
      <c r="CH999" s="210"/>
      <c r="CI999" s="210"/>
      <c r="CJ999" s="210"/>
      <c r="CK999" s="210"/>
      <c r="CL999" s="210"/>
      <c r="CM999" s="210"/>
      <c r="CN999" s="210"/>
      <c r="CO999" s="210"/>
      <c r="CP999" s="210"/>
      <c r="CQ999" s="210"/>
      <c r="CR999" s="210"/>
      <c r="CS999" s="144"/>
      <c r="CT999" s="144"/>
    </row>
    <row r="1000" spans="1:98" ht="15">
      <c r="A1000" s="208" t="s">
        <v>8334</v>
      </c>
      <c r="B1000" s="285" t="s">
        <v>2398</v>
      </c>
      <c r="C1000" s="209" t="s">
        <v>2399</v>
      </c>
      <c r="D1000" s="259"/>
      <c r="E1000" s="209" t="s">
        <v>6134</v>
      </c>
      <c r="F1000" s="209" t="s">
        <v>38</v>
      </c>
      <c r="G1000" s="216" t="s">
        <v>35</v>
      </c>
      <c r="H1000" s="209" t="s">
        <v>8271</v>
      </c>
      <c r="I1000" s="2"/>
      <c r="J1000" s="210"/>
      <c r="K1000" s="210"/>
      <c r="L1000" s="210"/>
      <c r="M1000" s="210">
        <v>2</v>
      </c>
      <c r="N1000" s="210">
        <v>2</v>
      </c>
      <c r="O1000" s="210">
        <v>2</v>
      </c>
      <c r="P1000" s="210">
        <v>2</v>
      </c>
      <c r="Q1000" s="210">
        <v>2</v>
      </c>
      <c r="R1000" s="210">
        <v>2</v>
      </c>
      <c r="S1000" s="210">
        <v>2</v>
      </c>
      <c r="T1000" s="210">
        <v>2</v>
      </c>
      <c r="U1000" s="210">
        <v>2</v>
      </c>
      <c r="V1000" s="210">
        <v>2</v>
      </c>
      <c r="W1000" s="210">
        <v>2</v>
      </c>
      <c r="X1000" s="210">
        <v>2</v>
      </c>
      <c r="Y1000" s="210">
        <v>2</v>
      </c>
      <c r="Z1000" s="210">
        <v>2</v>
      </c>
      <c r="AA1000" s="210">
        <v>2</v>
      </c>
      <c r="AB1000" s="210">
        <v>2</v>
      </c>
      <c r="AC1000" s="210">
        <v>2</v>
      </c>
      <c r="AD1000" s="210">
        <v>2</v>
      </c>
      <c r="AE1000" s="210">
        <v>2</v>
      </c>
      <c r="AF1000" s="210">
        <v>2</v>
      </c>
      <c r="AG1000" s="210">
        <v>2</v>
      </c>
      <c r="AH1000" s="210">
        <v>2</v>
      </c>
      <c r="AI1000" s="210">
        <v>2</v>
      </c>
      <c r="AJ1000" s="210">
        <v>2</v>
      </c>
      <c r="AK1000" s="210">
        <v>2</v>
      </c>
      <c r="AL1000" s="210">
        <v>2</v>
      </c>
      <c r="AM1000" s="210">
        <v>2</v>
      </c>
      <c r="AN1000" s="210">
        <v>2</v>
      </c>
      <c r="AO1000" s="210">
        <v>2</v>
      </c>
      <c r="AP1000" s="210">
        <v>2</v>
      </c>
      <c r="AQ1000" s="210">
        <v>2</v>
      </c>
      <c r="AR1000" s="210">
        <v>2</v>
      </c>
      <c r="AS1000" s="210">
        <v>2</v>
      </c>
      <c r="AT1000" s="210">
        <v>2</v>
      </c>
      <c r="AU1000" s="210">
        <v>2</v>
      </c>
      <c r="AV1000" s="210">
        <v>2</v>
      </c>
      <c r="AW1000" s="210">
        <v>2</v>
      </c>
      <c r="AX1000" s="210">
        <v>2</v>
      </c>
      <c r="AY1000" s="210">
        <v>2</v>
      </c>
      <c r="AZ1000" s="210">
        <v>2</v>
      </c>
      <c r="BA1000" s="210">
        <v>2</v>
      </c>
      <c r="BB1000" s="210">
        <v>2</v>
      </c>
      <c r="BC1000" s="210">
        <v>2</v>
      </c>
      <c r="BD1000" s="210">
        <v>2</v>
      </c>
      <c r="BE1000" s="210">
        <v>2</v>
      </c>
      <c r="BF1000" s="210">
        <v>2</v>
      </c>
      <c r="BG1000" s="210">
        <v>2</v>
      </c>
      <c r="BH1000" s="210">
        <v>2</v>
      </c>
      <c r="BI1000" s="210"/>
      <c r="BJ1000" s="210"/>
      <c r="BK1000" s="210"/>
      <c r="BL1000" s="210"/>
      <c r="BM1000" s="210"/>
      <c r="BN1000" s="210"/>
      <c r="BO1000" s="210"/>
      <c r="BP1000" s="210"/>
      <c r="BQ1000" s="210"/>
      <c r="BR1000" s="210"/>
      <c r="BS1000" s="210"/>
      <c r="BT1000" s="210"/>
      <c r="BU1000" s="210"/>
      <c r="BV1000" s="210"/>
      <c r="BW1000" s="210"/>
      <c r="BX1000" s="210"/>
      <c r="BY1000" s="210"/>
      <c r="BZ1000" s="210"/>
      <c r="CA1000" s="210"/>
      <c r="CB1000" s="210"/>
      <c r="CC1000" s="210"/>
      <c r="CD1000" s="210"/>
      <c r="CE1000" s="210"/>
      <c r="CF1000" s="210"/>
      <c r="CG1000" s="210"/>
      <c r="CH1000" s="210"/>
      <c r="CI1000" s="210"/>
      <c r="CJ1000" s="210"/>
      <c r="CK1000" s="210"/>
      <c r="CL1000" s="210"/>
      <c r="CM1000" s="210"/>
      <c r="CN1000" s="210"/>
      <c r="CO1000" s="210"/>
      <c r="CP1000" s="210"/>
      <c r="CQ1000" s="210"/>
      <c r="CR1000" s="210"/>
      <c r="CS1000" s="144"/>
      <c r="CT1000" s="144"/>
    </row>
    <row r="1001" spans="1:98" ht="15">
      <c r="A1001" s="208" t="s">
        <v>8334</v>
      </c>
      <c r="B1001" s="285" t="s">
        <v>7523</v>
      </c>
      <c r="C1001" s="209" t="s">
        <v>7954</v>
      </c>
      <c r="D1001" s="259"/>
      <c r="E1001" s="209" t="s">
        <v>6118</v>
      </c>
      <c r="F1001" s="209" t="s">
        <v>38</v>
      </c>
      <c r="G1001" s="216" t="s">
        <v>35</v>
      </c>
      <c r="H1001" s="209" t="s">
        <v>8271</v>
      </c>
      <c r="I1001" s="2"/>
      <c r="J1001" s="210"/>
      <c r="K1001" s="210"/>
      <c r="L1001" s="210"/>
      <c r="M1001" s="210"/>
      <c r="N1001" s="210"/>
      <c r="O1001" s="210"/>
      <c r="P1001" s="210"/>
      <c r="Q1001" s="210"/>
      <c r="R1001" s="210"/>
      <c r="S1001" s="210"/>
      <c r="T1001" s="210"/>
      <c r="U1001" s="210"/>
      <c r="V1001" s="210"/>
      <c r="W1001" s="210"/>
      <c r="X1001" s="210"/>
      <c r="Y1001" s="210"/>
      <c r="Z1001" s="210"/>
      <c r="AA1001" s="210"/>
      <c r="AB1001" s="210"/>
      <c r="AC1001" s="210"/>
      <c r="AD1001" s="210"/>
      <c r="AE1001" s="210"/>
      <c r="AF1001" s="210"/>
      <c r="AG1001" s="210"/>
      <c r="AH1001" s="210"/>
      <c r="AI1001" s="210"/>
      <c r="AJ1001" s="210"/>
      <c r="AK1001" s="210"/>
      <c r="AL1001" s="210"/>
      <c r="AM1001" s="210"/>
      <c r="AN1001" s="210"/>
      <c r="AO1001" s="210"/>
      <c r="AP1001" s="210"/>
      <c r="AQ1001" s="210"/>
      <c r="AR1001" s="210"/>
      <c r="AS1001" s="210"/>
      <c r="AT1001" s="210">
        <v>1</v>
      </c>
      <c r="AU1001" s="210">
        <v>1</v>
      </c>
      <c r="AV1001" s="210">
        <v>1</v>
      </c>
      <c r="AW1001" s="210">
        <v>1</v>
      </c>
      <c r="AX1001" s="210">
        <v>1</v>
      </c>
      <c r="AY1001" s="210">
        <v>1</v>
      </c>
      <c r="AZ1001" s="210">
        <v>1</v>
      </c>
      <c r="BA1001" s="210">
        <v>1</v>
      </c>
      <c r="BB1001" s="210">
        <v>1</v>
      </c>
      <c r="BC1001" s="210">
        <v>1</v>
      </c>
      <c r="BD1001" s="210">
        <v>1</v>
      </c>
      <c r="BE1001" s="210">
        <v>1</v>
      </c>
      <c r="BF1001" s="210">
        <v>1</v>
      </c>
      <c r="BG1001" s="210">
        <v>1</v>
      </c>
      <c r="BH1001" s="210">
        <v>1</v>
      </c>
      <c r="BI1001" s="210"/>
      <c r="BJ1001" s="210"/>
      <c r="BK1001" s="210"/>
      <c r="BL1001" s="210"/>
      <c r="BM1001" s="210"/>
      <c r="BN1001" s="210"/>
      <c r="BO1001" s="210"/>
      <c r="BP1001" s="210"/>
      <c r="BQ1001" s="210"/>
      <c r="BR1001" s="210"/>
      <c r="BS1001" s="210"/>
      <c r="BT1001" s="210"/>
      <c r="BU1001" s="210"/>
      <c r="BV1001" s="210"/>
      <c r="BW1001" s="210"/>
      <c r="BX1001" s="210"/>
      <c r="BY1001" s="210"/>
      <c r="BZ1001" s="210"/>
      <c r="CA1001" s="210"/>
      <c r="CB1001" s="210"/>
      <c r="CC1001" s="210"/>
      <c r="CD1001" s="210"/>
      <c r="CE1001" s="210"/>
      <c r="CF1001" s="210"/>
      <c r="CG1001" s="210"/>
      <c r="CH1001" s="210"/>
      <c r="CI1001" s="210"/>
      <c r="CJ1001" s="210"/>
      <c r="CK1001" s="210"/>
      <c r="CL1001" s="210"/>
      <c r="CM1001" s="210"/>
      <c r="CN1001" s="210"/>
      <c r="CO1001" s="210"/>
      <c r="CP1001" s="210"/>
      <c r="CQ1001" s="210"/>
      <c r="CR1001" s="210"/>
      <c r="CS1001" s="144"/>
      <c r="CT1001" s="144"/>
    </row>
    <row r="1002" spans="1:98" ht="15">
      <c r="A1002" s="208" t="s">
        <v>8334</v>
      </c>
      <c r="B1002" s="285" t="s">
        <v>2451</v>
      </c>
      <c r="C1002" s="209" t="s">
        <v>2452</v>
      </c>
      <c r="D1002" s="259"/>
      <c r="E1002" s="209" t="s">
        <v>6126</v>
      </c>
      <c r="F1002" s="209" t="s">
        <v>38</v>
      </c>
      <c r="G1002" s="216" t="s">
        <v>35</v>
      </c>
      <c r="H1002" s="209" t="s">
        <v>8271</v>
      </c>
      <c r="I1002" s="2"/>
      <c r="J1002" s="210"/>
      <c r="K1002" s="210"/>
      <c r="L1002" s="210"/>
      <c r="M1002" s="210"/>
      <c r="N1002" s="210"/>
      <c r="O1002" s="210"/>
      <c r="P1002" s="210"/>
      <c r="Q1002" s="210"/>
      <c r="R1002" s="210"/>
      <c r="S1002" s="210"/>
      <c r="T1002" s="210"/>
      <c r="U1002" s="210"/>
      <c r="V1002" s="210"/>
      <c r="W1002" s="210"/>
      <c r="X1002" s="210"/>
      <c r="Y1002" s="210"/>
      <c r="Z1002" s="210"/>
      <c r="AA1002" s="210"/>
      <c r="AB1002" s="210"/>
      <c r="AC1002" s="210"/>
      <c r="AD1002" s="210"/>
      <c r="AE1002" s="210"/>
      <c r="AF1002" s="210"/>
      <c r="AG1002" s="210"/>
      <c r="AH1002" s="210"/>
      <c r="AI1002" s="210"/>
      <c r="AJ1002" s="210"/>
      <c r="AK1002" s="210"/>
      <c r="AL1002" s="210"/>
      <c r="AM1002" s="210"/>
      <c r="AN1002" s="210"/>
      <c r="AO1002" s="210"/>
      <c r="AP1002" s="210"/>
      <c r="AQ1002" s="210"/>
      <c r="AR1002" s="210"/>
      <c r="AS1002" s="210"/>
      <c r="AT1002" s="210">
        <v>1</v>
      </c>
      <c r="AU1002" s="210">
        <v>1</v>
      </c>
      <c r="AV1002" s="210">
        <v>1</v>
      </c>
      <c r="AW1002" s="210">
        <v>1</v>
      </c>
      <c r="AX1002" s="210">
        <v>1</v>
      </c>
      <c r="AY1002" s="210">
        <v>1</v>
      </c>
      <c r="AZ1002" s="210">
        <v>1</v>
      </c>
      <c r="BA1002" s="210">
        <v>1</v>
      </c>
      <c r="BB1002" s="210">
        <v>1</v>
      </c>
      <c r="BC1002" s="210">
        <v>1</v>
      </c>
      <c r="BD1002" s="210">
        <v>1</v>
      </c>
      <c r="BE1002" s="210">
        <v>1</v>
      </c>
      <c r="BF1002" s="210">
        <v>1</v>
      </c>
      <c r="BG1002" s="210">
        <v>1</v>
      </c>
      <c r="BH1002" s="210">
        <v>1</v>
      </c>
      <c r="BI1002" s="210"/>
      <c r="BJ1002" s="210"/>
      <c r="BK1002" s="210"/>
      <c r="BL1002" s="210"/>
      <c r="BM1002" s="210"/>
      <c r="BN1002" s="210"/>
      <c r="BO1002" s="210"/>
      <c r="BP1002" s="210"/>
      <c r="BQ1002" s="210"/>
      <c r="BR1002" s="210"/>
      <c r="BS1002" s="210"/>
      <c r="BT1002" s="210"/>
      <c r="BU1002" s="210"/>
      <c r="BV1002" s="210"/>
      <c r="BW1002" s="210"/>
      <c r="BX1002" s="210"/>
      <c r="BY1002" s="210"/>
      <c r="BZ1002" s="210"/>
      <c r="CA1002" s="210"/>
      <c r="CB1002" s="210"/>
      <c r="CC1002" s="210"/>
      <c r="CD1002" s="210"/>
      <c r="CE1002" s="210"/>
      <c r="CF1002" s="210"/>
      <c r="CG1002" s="210"/>
      <c r="CH1002" s="210"/>
      <c r="CI1002" s="210"/>
      <c r="CJ1002" s="210"/>
      <c r="CK1002" s="210"/>
      <c r="CL1002" s="210"/>
      <c r="CM1002" s="210"/>
      <c r="CN1002" s="210"/>
      <c r="CO1002" s="210"/>
      <c r="CP1002" s="210"/>
      <c r="CQ1002" s="210"/>
      <c r="CR1002" s="210"/>
      <c r="CS1002" s="144"/>
      <c r="CT1002" s="144"/>
    </row>
    <row r="1003" spans="1:98" ht="15">
      <c r="A1003" s="208" t="s">
        <v>8334</v>
      </c>
      <c r="B1003" s="285" t="s">
        <v>2453</v>
      </c>
      <c r="C1003" s="209" t="s">
        <v>2454</v>
      </c>
      <c r="D1003" s="259"/>
      <c r="E1003" s="209" t="s">
        <v>6126</v>
      </c>
      <c r="F1003" s="209" t="s">
        <v>38</v>
      </c>
      <c r="G1003" s="216" t="s">
        <v>35</v>
      </c>
      <c r="H1003" s="209" t="s">
        <v>8271</v>
      </c>
      <c r="I1003" s="2"/>
      <c r="J1003" s="210"/>
      <c r="K1003" s="210"/>
      <c r="L1003" s="210"/>
      <c r="M1003" s="210"/>
      <c r="N1003" s="210"/>
      <c r="O1003" s="210"/>
      <c r="P1003" s="210"/>
      <c r="Q1003" s="210"/>
      <c r="R1003" s="210"/>
      <c r="S1003" s="210"/>
      <c r="T1003" s="210"/>
      <c r="U1003" s="210"/>
      <c r="V1003" s="210"/>
      <c r="W1003" s="210"/>
      <c r="X1003" s="210"/>
      <c r="Y1003" s="210"/>
      <c r="Z1003" s="210"/>
      <c r="AA1003" s="210"/>
      <c r="AB1003" s="210"/>
      <c r="AC1003" s="210"/>
      <c r="AD1003" s="210"/>
      <c r="AE1003" s="210"/>
      <c r="AF1003" s="210"/>
      <c r="AG1003" s="210"/>
      <c r="AH1003" s="210"/>
      <c r="AI1003" s="210"/>
      <c r="AJ1003" s="210"/>
      <c r="AK1003" s="210"/>
      <c r="AL1003" s="210"/>
      <c r="AM1003" s="210"/>
      <c r="AN1003" s="210"/>
      <c r="AO1003" s="210"/>
      <c r="AP1003" s="210"/>
      <c r="AQ1003" s="210"/>
      <c r="AR1003" s="210"/>
      <c r="AS1003" s="210"/>
      <c r="AT1003" s="210">
        <v>1</v>
      </c>
      <c r="AU1003" s="210">
        <v>1</v>
      </c>
      <c r="AV1003" s="210">
        <v>1</v>
      </c>
      <c r="AW1003" s="210">
        <v>1</v>
      </c>
      <c r="AX1003" s="210">
        <v>1</v>
      </c>
      <c r="AY1003" s="210">
        <v>1</v>
      </c>
      <c r="AZ1003" s="210">
        <v>1</v>
      </c>
      <c r="BA1003" s="210">
        <v>1</v>
      </c>
      <c r="BB1003" s="210">
        <v>1</v>
      </c>
      <c r="BC1003" s="210">
        <v>1</v>
      </c>
      <c r="BD1003" s="210">
        <v>1</v>
      </c>
      <c r="BE1003" s="210">
        <v>1</v>
      </c>
      <c r="BF1003" s="210">
        <v>1</v>
      </c>
      <c r="BG1003" s="210">
        <v>1</v>
      </c>
      <c r="BH1003" s="210">
        <v>1</v>
      </c>
      <c r="BI1003" s="210"/>
      <c r="BJ1003" s="210"/>
      <c r="BK1003" s="210"/>
      <c r="BL1003" s="210"/>
      <c r="BM1003" s="210"/>
      <c r="BN1003" s="210"/>
      <c r="BO1003" s="210"/>
      <c r="BP1003" s="210"/>
      <c r="BQ1003" s="210"/>
      <c r="BR1003" s="210"/>
      <c r="BS1003" s="210"/>
      <c r="BT1003" s="210"/>
      <c r="BU1003" s="210"/>
      <c r="BV1003" s="210"/>
      <c r="BW1003" s="210"/>
      <c r="BX1003" s="210"/>
      <c r="BY1003" s="210"/>
      <c r="BZ1003" s="210"/>
      <c r="CA1003" s="210"/>
      <c r="CB1003" s="210"/>
      <c r="CC1003" s="210"/>
      <c r="CD1003" s="210"/>
      <c r="CE1003" s="210"/>
      <c r="CF1003" s="210"/>
      <c r="CG1003" s="210"/>
      <c r="CH1003" s="210"/>
      <c r="CI1003" s="210"/>
      <c r="CJ1003" s="210"/>
      <c r="CK1003" s="210"/>
      <c r="CL1003" s="210"/>
      <c r="CM1003" s="210"/>
      <c r="CN1003" s="210"/>
      <c r="CO1003" s="210"/>
      <c r="CP1003" s="210"/>
      <c r="CQ1003" s="210"/>
      <c r="CR1003" s="210"/>
      <c r="CS1003" s="144"/>
      <c r="CT1003" s="144"/>
    </row>
    <row r="1004" spans="1:98" ht="15">
      <c r="A1004" s="208" t="s">
        <v>8334</v>
      </c>
      <c r="B1004" s="285" t="s">
        <v>2455</v>
      </c>
      <c r="C1004" s="209" t="s">
        <v>2456</v>
      </c>
      <c r="D1004" s="259"/>
      <c r="E1004" s="209" t="s">
        <v>6126</v>
      </c>
      <c r="F1004" s="209" t="s">
        <v>38</v>
      </c>
      <c r="G1004" s="216" t="s">
        <v>35</v>
      </c>
      <c r="H1004" s="209" t="s">
        <v>8271</v>
      </c>
      <c r="I1004" s="2"/>
      <c r="J1004" s="210"/>
      <c r="K1004" s="210"/>
      <c r="L1004" s="210"/>
      <c r="M1004" s="210"/>
      <c r="N1004" s="210"/>
      <c r="O1004" s="210"/>
      <c r="P1004" s="210"/>
      <c r="Q1004" s="210"/>
      <c r="R1004" s="210"/>
      <c r="S1004" s="210"/>
      <c r="T1004" s="210"/>
      <c r="U1004" s="210"/>
      <c r="V1004" s="210"/>
      <c r="W1004" s="210"/>
      <c r="X1004" s="210"/>
      <c r="Y1004" s="210"/>
      <c r="Z1004" s="210"/>
      <c r="AA1004" s="210"/>
      <c r="AB1004" s="210"/>
      <c r="AC1004" s="210"/>
      <c r="AD1004" s="210"/>
      <c r="AE1004" s="210"/>
      <c r="AF1004" s="210"/>
      <c r="AG1004" s="210"/>
      <c r="AH1004" s="210"/>
      <c r="AI1004" s="210"/>
      <c r="AJ1004" s="210"/>
      <c r="AK1004" s="210"/>
      <c r="AL1004" s="210"/>
      <c r="AM1004" s="210"/>
      <c r="AN1004" s="210"/>
      <c r="AO1004" s="210"/>
      <c r="AP1004" s="210"/>
      <c r="AQ1004" s="210"/>
      <c r="AR1004" s="210"/>
      <c r="AS1004" s="210"/>
      <c r="AT1004" s="210">
        <v>1</v>
      </c>
      <c r="AU1004" s="210">
        <v>1</v>
      </c>
      <c r="AV1004" s="210">
        <v>1</v>
      </c>
      <c r="AW1004" s="210">
        <v>1</v>
      </c>
      <c r="AX1004" s="210">
        <v>1</v>
      </c>
      <c r="AY1004" s="210">
        <v>1</v>
      </c>
      <c r="AZ1004" s="210">
        <v>1</v>
      </c>
      <c r="BA1004" s="210">
        <v>1</v>
      </c>
      <c r="BB1004" s="210">
        <v>1</v>
      </c>
      <c r="BC1004" s="210">
        <v>1</v>
      </c>
      <c r="BD1004" s="210">
        <v>1</v>
      </c>
      <c r="BE1004" s="210">
        <v>1</v>
      </c>
      <c r="BF1004" s="210">
        <v>1</v>
      </c>
      <c r="BG1004" s="210">
        <v>1</v>
      </c>
      <c r="BH1004" s="210">
        <v>1</v>
      </c>
      <c r="BI1004" s="210"/>
      <c r="BJ1004" s="210"/>
      <c r="BK1004" s="210"/>
      <c r="BL1004" s="210"/>
      <c r="BM1004" s="210"/>
      <c r="BN1004" s="210"/>
      <c r="BO1004" s="210"/>
      <c r="BP1004" s="210"/>
      <c r="BQ1004" s="210"/>
      <c r="BR1004" s="210"/>
      <c r="BS1004" s="210"/>
      <c r="BT1004" s="210"/>
      <c r="BU1004" s="210"/>
      <c r="BV1004" s="210"/>
      <c r="BW1004" s="210"/>
      <c r="BX1004" s="210"/>
      <c r="BY1004" s="210"/>
      <c r="BZ1004" s="210"/>
      <c r="CA1004" s="210"/>
      <c r="CB1004" s="210"/>
      <c r="CC1004" s="210"/>
      <c r="CD1004" s="210"/>
      <c r="CE1004" s="210"/>
      <c r="CF1004" s="210"/>
      <c r="CG1004" s="210"/>
      <c r="CH1004" s="210"/>
      <c r="CI1004" s="210"/>
      <c r="CJ1004" s="210"/>
      <c r="CK1004" s="210"/>
      <c r="CL1004" s="210"/>
      <c r="CM1004" s="210"/>
      <c r="CN1004" s="210"/>
      <c r="CO1004" s="210"/>
      <c r="CP1004" s="210"/>
      <c r="CQ1004" s="210"/>
      <c r="CR1004" s="210"/>
      <c r="CS1004" s="144"/>
      <c r="CT1004" s="144"/>
    </row>
    <row r="1005" spans="1:98" ht="15">
      <c r="A1005" s="208" t="s">
        <v>8334</v>
      </c>
      <c r="B1005" s="285" t="s">
        <v>2457</v>
      </c>
      <c r="C1005" s="209" t="s">
        <v>2458</v>
      </c>
      <c r="D1005" s="259"/>
      <c r="E1005" s="209" t="s">
        <v>6126</v>
      </c>
      <c r="F1005" s="209" t="s">
        <v>38</v>
      </c>
      <c r="G1005" s="216" t="s">
        <v>35</v>
      </c>
      <c r="H1005" s="209" t="s">
        <v>8271</v>
      </c>
      <c r="I1005" s="2"/>
      <c r="J1005" s="210"/>
      <c r="K1005" s="210"/>
      <c r="L1005" s="210"/>
      <c r="M1005" s="210"/>
      <c r="N1005" s="210"/>
      <c r="O1005" s="210"/>
      <c r="P1005" s="210"/>
      <c r="Q1005" s="210"/>
      <c r="R1005" s="210"/>
      <c r="S1005" s="210"/>
      <c r="T1005" s="210"/>
      <c r="U1005" s="210"/>
      <c r="V1005" s="210"/>
      <c r="W1005" s="210"/>
      <c r="X1005" s="210"/>
      <c r="Y1005" s="210"/>
      <c r="Z1005" s="210"/>
      <c r="AA1005" s="210"/>
      <c r="AB1005" s="210"/>
      <c r="AC1005" s="210"/>
      <c r="AD1005" s="210"/>
      <c r="AE1005" s="210"/>
      <c r="AF1005" s="210"/>
      <c r="AG1005" s="210"/>
      <c r="AH1005" s="210"/>
      <c r="AI1005" s="210"/>
      <c r="AJ1005" s="210"/>
      <c r="AK1005" s="210"/>
      <c r="AL1005" s="210"/>
      <c r="AM1005" s="210"/>
      <c r="AN1005" s="210"/>
      <c r="AO1005" s="210"/>
      <c r="AP1005" s="210"/>
      <c r="AQ1005" s="210"/>
      <c r="AR1005" s="210"/>
      <c r="AS1005" s="210"/>
      <c r="AT1005" s="210">
        <v>1</v>
      </c>
      <c r="AU1005" s="210">
        <v>1</v>
      </c>
      <c r="AV1005" s="210">
        <v>1</v>
      </c>
      <c r="AW1005" s="210">
        <v>1</v>
      </c>
      <c r="AX1005" s="210">
        <v>1</v>
      </c>
      <c r="AY1005" s="210">
        <v>1</v>
      </c>
      <c r="AZ1005" s="210">
        <v>1</v>
      </c>
      <c r="BA1005" s="210">
        <v>1</v>
      </c>
      <c r="BB1005" s="210">
        <v>1</v>
      </c>
      <c r="BC1005" s="210">
        <v>1</v>
      </c>
      <c r="BD1005" s="210">
        <v>1</v>
      </c>
      <c r="BE1005" s="210">
        <v>1</v>
      </c>
      <c r="BF1005" s="210">
        <v>1</v>
      </c>
      <c r="BG1005" s="210">
        <v>1</v>
      </c>
      <c r="BH1005" s="210">
        <v>1</v>
      </c>
      <c r="BI1005" s="210"/>
      <c r="BJ1005" s="210"/>
      <c r="BK1005" s="210"/>
      <c r="BL1005" s="210"/>
      <c r="BM1005" s="210"/>
      <c r="BN1005" s="210"/>
      <c r="BO1005" s="210"/>
      <c r="BP1005" s="210"/>
      <c r="BQ1005" s="210"/>
      <c r="BR1005" s="210"/>
      <c r="BS1005" s="210"/>
      <c r="BT1005" s="210"/>
      <c r="BU1005" s="210"/>
      <c r="BV1005" s="210"/>
      <c r="BW1005" s="210"/>
      <c r="BX1005" s="210"/>
      <c r="BY1005" s="210"/>
      <c r="BZ1005" s="210"/>
      <c r="CA1005" s="210"/>
      <c r="CB1005" s="210"/>
      <c r="CC1005" s="210"/>
      <c r="CD1005" s="210"/>
      <c r="CE1005" s="210"/>
      <c r="CF1005" s="210"/>
      <c r="CG1005" s="210"/>
      <c r="CH1005" s="210"/>
      <c r="CI1005" s="210"/>
      <c r="CJ1005" s="210"/>
      <c r="CK1005" s="210"/>
      <c r="CL1005" s="210"/>
      <c r="CM1005" s="210"/>
      <c r="CN1005" s="210"/>
      <c r="CO1005" s="210"/>
      <c r="CP1005" s="210"/>
      <c r="CQ1005" s="210"/>
      <c r="CR1005" s="210"/>
      <c r="CS1005" s="144"/>
      <c r="CT1005" s="144"/>
    </row>
    <row r="1006" spans="1:98" ht="15">
      <c r="A1006" s="208" t="s">
        <v>8334</v>
      </c>
      <c r="B1006" s="285" t="s">
        <v>2459</v>
      </c>
      <c r="C1006" s="209" t="s">
        <v>2460</v>
      </c>
      <c r="D1006" s="259"/>
      <c r="E1006" s="209" t="s">
        <v>6126</v>
      </c>
      <c r="F1006" s="209" t="s">
        <v>38</v>
      </c>
      <c r="G1006" s="216" t="s">
        <v>35</v>
      </c>
      <c r="H1006" s="209" t="s">
        <v>8271</v>
      </c>
      <c r="I1006" s="2"/>
      <c r="J1006" s="210"/>
      <c r="K1006" s="210"/>
      <c r="L1006" s="210"/>
      <c r="M1006" s="210"/>
      <c r="N1006" s="210"/>
      <c r="O1006" s="210"/>
      <c r="P1006" s="210"/>
      <c r="Q1006" s="210"/>
      <c r="R1006" s="210"/>
      <c r="S1006" s="210"/>
      <c r="T1006" s="210"/>
      <c r="U1006" s="210"/>
      <c r="V1006" s="210"/>
      <c r="W1006" s="210"/>
      <c r="X1006" s="210"/>
      <c r="Y1006" s="210"/>
      <c r="Z1006" s="210"/>
      <c r="AA1006" s="210"/>
      <c r="AB1006" s="210"/>
      <c r="AC1006" s="210"/>
      <c r="AD1006" s="210"/>
      <c r="AE1006" s="210"/>
      <c r="AF1006" s="210"/>
      <c r="AG1006" s="210"/>
      <c r="AH1006" s="210"/>
      <c r="AI1006" s="210"/>
      <c r="AJ1006" s="210"/>
      <c r="AK1006" s="210"/>
      <c r="AL1006" s="210"/>
      <c r="AM1006" s="210"/>
      <c r="AN1006" s="210"/>
      <c r="AO1006" s="210"/>
      <c r="AP1006" s="210"/>
      <c r="AQ1006" s="210"/>
      <c r="AR1006" s="210"/>
      <c r="AS1006" s="210"/>
      <c r="AT1006" s="210">
        <v>1</v>
      </c>
      <c r="AU1006" s="210">
        <v>1</v>
      </c>
      <c r="AV1006" s="210">
        <v>1</v>
      </c>
      <c r="AW1006" s="210">
        <v>1</v>
      </c>
      <c r="AX1006" s="210">
        <v>1</v>
      </c>
      <c r="AY1006" s="210">
        <v>1</v>
      </c>
      <c r="AZ1006" s="210">
        <v>1</v>
      </c>
      <c r="BA1006" s="210">
        <v>1</v>
      </c>
      <c r="BB1006" s="210">
        <v>1</v>
      </c>
      <c r="BC1006" s="210">
        <v>1</v>
      </c>
      <c r="BD1006" s="210">
        <v>1</v>
      </c>
      <c r="BE1006" s="210">
        <v>1</v>
      </c>
      <c r="BF1006" s="210">
        <v>1</v>
      </c>
      <c r="BG1006" s="210">
        <v>1</v>
      </c>
      <c r="BH1006" s="210">
        <v>1</v>
      </c>
      <c r="BI1006" s="210"/>
      <c r="BJ1006" s="210"/>
      <c r="BK1006" s="210"/>
      <c r="BL1006" s="210"/>
      <c r="BM1006" s="210"/>
      <c r="BN1006" s="210"/>
      <c r="BO1006" s="210"/>
      <c r="BP1006" s="210"/>
      <c r="BQ1006" s="210"/>
      <c r="BR1006" s="210"/>
      <c r="BS1006" s="210"/>
      <c r="BT1006" s="210"/>
      <c r="BU1006" s="210"/>
      <c r="BV1006" s="210"/>
      <c r="BW1006" s="210"/>
      <c r="BX1006" s="210"/>
      <c r="BY1006" s="210"/>
      <c r="BZ1006" s="210"/>
      <c r="CA1006" s="210"/>
      <c r="CB1006" s="210"/>
      <c r="CC1006" s="210"/>
      <c r="CD1006" s="210"/>
      <c r="CE1006" s="210"/>
      <c r="CF1006" s="210"/>
      <c r="CG1006" s="210"/>
      <c r="CH1006" s="210"/>
      <c r="CI1006" s="210"/>
      <c r="CJ1006" s="210"/>
      <c r="CK1006" s="210"/>
      <c r="CL1006" s="210"/>
      <c r="CM1006" s="210"/>
      <c r="CN1006" s="210"/>
      <c r="CO1006" s="210"/>
      <c r="CP1006" s="210"/>
      <c r="CQ1006" s="210"/>
      <c r="CR1006" s="210"/>
      <c r="CS1006" s="144"/>
      <c r="CT1006" s="144"/>
    </row>
    <row r="1007" spans="1:98" ht="15">
      <c r="A1007" s="208" t="s">
        <v>8334</v>
      </c>
      <c r="B1007" s="285" t="s">
        <v>2461</v>
      </c>
      <c r="C1007" s="209" t="s">
        <v>2462</v>
      </c>
      <c r="D1007" s="259"/>
      <c r="E1007" s="209" t="s">
        <v>6126</v>
      </c>
      <c r="F1007" s="209" t="s">
        <v>38</v>
      </c>
      <c r="G1007" s="216" t="s">
        <v>35</v>
      </c>
      <c r="H1007" s="209" t="s">
        <v>8271</v>
      </c>
      <c r="I1007" s="2"/>
      <c r="J1007" s="210"/>
      <c r="K1007" s="210"/>
      <c r="L1007" s="210"/>
      <c r="M1007" s="210"/>
      <c r="N1007" s="210"/>
      <c r="O1007" s="210"/>
      <c r="P1007" s="210"/>
      <c r="Q1007" s="210"/>
      <c r="R1007" s="210"/>
      <c r="S1007" s="210"/>
      <c r="T1007" s="210"/>
      <c r="U1007" s="210"/>
      <c r="V1007" s="210"/>
      <c r="W1007" s="210"/>
      <c r="X1007" s="210"/>
      <c r="Y1007" s="210"/>
      <c r="Z1007" s="210"/>
      <c r="AA1007" s="210"/>
      <c r="AB1007" s="210"/>
      <c r="AC1007" s="210"/>
      <c r="AD1007" s="210"/>
      <c r="AE1007" s="210"/>
      <c r="AF1007" s="210"/>
      <c r="AG1007" s="210"/>
      <c r="AH1007" s="210"/>
      <c r="AI1007" s="210"/>
      <c r="AJ1007" s="210"/>
      <c r="AK1007" s="210"/>
      <c r="AL1007" s="210"/>
      <c r="AM1007" s="210"/>
      <c r="AN1007" s="210"/>
      <c r="AO1007" s="210"/>
      <c r="AP1007" s="210"/>
      <c r="AQ1007" s="210"/>
      <c r="AR1007" s="210"/>
      <c r="AS1007" s="210"/>
      <c r="AT1007" s="210">
        <v>1</v>
      </c>
      <c r="AU1007" s="210">
        <v>1</v>
      </c>
      <c r="AV1007" s="210">
        <v>1</v>
      </c>
      <c r="AW1007" s="210">
        <v>1</v>
      </c>
      <c r="AX1007" s="210">
        <v>1</v>
      </c>
      <c r="AY1007" s="210">
        <v>1</v>
      </c>
      <c r="AZ1007" s="210">
        <v>1</v>
      </c>
      <c r="BA1007" s="210">
        <v>1</v>
      </c>
      <c r="BB1007" s="210">
        <v>1</v>
      </c>
      <c r="BC1007" s="210">
        <v>1</v>
      </c>
      <c r="BD1007" s="210">
        <v>1</v>
      </c>
      <c r="BE1007" s="210">
        <v>1</v>
      </c>
      <c r="BF1007" s="210">
        <v>1</v>
      </c>
      <c r="BG1007" s="210">
        <v>1</v>
      </c>
      <c r="BH1007" s="210">
        <v>1</v>
      </c>
      <c r="BI1007" s="210"/>
      <c r="BJ1007" s="210"/>
      <c r="BK1007" s="210"/>
      <c r="BL1007" s="210"/>
      <c r="BM1007" s="210"/>
      <c r="BN1007" s="210"/>
      <c r="BO1007" s="210"/>
      <c r="BP1007" s="210"/>
      <c r="BQ1007" s="210"/>
      <c r="BR1007" s="210"/>
      <c r="BS1007" s="210"/>
      <c r="BT1007" s="210"/>
      <c r="BU1007" s="210"/>
      <c r="BV1007" s="210"/>
      <c r="BW1007" s="210"/>
      <c r="BX1007" s="210"/>
      <c r="BY1007" s="210"/>
      <c r="BZ1007" s="210"/>
      <c r="CA1007" s="210"/>
      <c r="CB1007" s="210"/>
      <c r="CC1007" s="210"/>
      <c r="CD1007" s="210"/>
      <c r="CE1007" s="210"/>
      <c r="CF1007" s="210"/>
      <c r="CG1007" s="210"/>
      <c r="CH1007" s="210"/>
      <c r="CI1007" s="210"/>
      <c r="CJ1007" s="210"/>
      <c r="CK1007" s="210"/>
      <c r="CL1007" s="210"/>
      <c r="CM1007" s="210"/>
      <c r="CN1007" s="210"/>
      <c r="CO1007" s="210"/>
      <c r="CP1007" s="210"/>
      <c r="CQ1007" s="210"/>
      <c r="CR1007" s="210"/>
      <c r="CS1007" s="144"/>
      <c r="CT1007" s="144"/>
    </row>
    <row r="1008" spans="1:98" ht="15">
      <c r="A1008" s="208" t="s">
        <v>8334</v>
      </c>
      <c r="B1008" s="285" t="s">
        <v>2463</v>
      </c>
      <c r="C1008" s="209" t="s">
        <v>2464</v>
      </c>
      <c r="D1008" s="259"/>
      <c r="E1008" s="209" t="s">
        <v>6126</v>
      </c>
      <c r="F1008" s="209" t="s">
        <v>38</v>
      </c>
      <c r="G1008" s="216" t="s">
        <v>35</v>
      </c>
      <c r="H1008" s="209" t="s">
        <v>8271</v>
      </c>
      <c r="I1008" s="2"/>
      <c r="J1008" s="210"/>
      <c r="K1008" s="210"/>
      <c r="L1008" s="210"/>
      <c r="M1008" s="210"/>
      <c r="N1008" s="210"/>
      <c r="O1008" s="210"/>
      <c r="P1008" s="210"/>
      <c r="Q1008" s="210"/>
      <c r="R1008" s="210"/>
      <c r="S1008" s="210"/>
      <c r="T1008" s="210"/>
      <c r="U1008" s="210"/>
      <c r="V1008" s="210"/>
      <c r="W1008" s="210"/>
      <c r="X1008" s="210"/>
      <c r="Y1008" s="210"/>
      <c r="Z1008" s="210"/>
      <c r="AA1008" s="210"/>
      <c r="AB1008" s="210"/>
      <c r="AC1008" s="210"/>
      <c r="AD1008" s="210"/>
      <c r="AE1008" s="210"/>
      <c r="AF1008" s="210"/>
      <c r="AG1008" s="210"/>
      <c r="AH1008" s="210"/>
      <c r="AI1008" s="210"/>
      <c r="AJ1008" s="210"/>
      <c r="AK1008" s="210"/>
      <c r="AL1008" s="210"/>
      <c r="AM1008" s="210"/>
      <c r="AN1008" s="210"/>
      <c r="AO1008" s="210"/>
      <c r="AP1008" s="210"/>
      <c r="AQ1008" s="210"/>
      <c r="AR1008" s="210"/>
      <c r="AS1008" s="210"/>
      <c r="AT1008" s="210">
        <v>1</v>
      </c>
      <c r="AU1008" s="210">
        <v>1</v>
      </c>
      <c r="AV1008" s="210">
        <v>1</v>
      </c>
      <c r="AW1008" s="210">
        <v>1</v>
      </c>
      <c r="AX1008" s="210">
        <v>1</v>
      </c>
      <c r="AY1008" s="210">
        <v>1</v>
      </c>
      <c r="AZ1008" s="210">
        <v>1</v>
      </c>
      <c r="BA1008" s="210">
        <v>1</v>
      </c>
      <c r="BB1008" s="210">
        <v>1</v>
      </c>
      <c r="BC1008" s="210">
        <v>1</v>
      </c>
      <c r="BD1008" s="210">
        <v>1</v>
      </c>
      <c r="BE1008" s="210">
        <v>1</v>
      </c>
      <c r="BF1008" s="210">
        <v>1</v>
      </c>
      <c r="BG1008" s="210">
        <v>1</v>
      </c>
      <c r="BH1008" s="210">
        <v>1</v>
      </c>
      <c r="BI1008" s="210"/>
      <c r="BJ1008" s="210"/>
      <c r="BK1008" s="210"/>
      <c r="BL1008" s="210"/>
      <c r="BM1008" s="210"/>
      <c r="BN1008" s="210"/>
      <c r="BO1008" s="210"/>
      <c r="BP1008" s="210"/>
      <c r="BQ1008" s="210"/>
      <c r="BR1008" s="210"/>
      <c r="BS1008" s="210"/>
      <c r="BT1008" s="210"/>
      <c r="BU1008" s="210"/>
      <c r="BV1008" s="210"/>
      <c r="BW1008" s="210"/>
      <c r="BX1008" s="210"/>
      <c r="BY1008" s="210"/>
      <c r="BZ1008" s="210"/>
      <c r="CA1008" s="210"/>
      <c r="CB1008" s="210"/>
      <c r="CC1008" s="210"/>
      <c r="CD1008" s="210"/>
      <c r="CE1008" s="210"/>
      <c r="CF1008" s="210"/>
      <c r="CG1008" s="210"/>
      <c r="CH1008" s="210"/>
      <c r="CI1008" s="210"/>
      <c r="CJ1008" s="210"/>
      <c r="CK1008" s="210"/>
      <c r="CL1008" s="210"/>
      <c r="CM1008" s="210"/>
      <c r="CN1008" s="210"/>
      <c r="CO1008" s="210"/>
      <c r="CP1008" s="210"/>
      <c r="CQ1008" s="210"/>
      <c r="CR1008" s="210"/>
      <c r="CS1008" s="144"/>
      <c r="CT1008" s="144"/>
    </row>
    <row r="1009" spans="1:98" ht="15">
      <c r="A1009" s="208" t="s">
        <v>8334</v>
      </c>
      <c r="B1009" s="285" t="s">
        <v>2465</v>
      </c>
      <c r="C1009" s="209" t="s">
        <v>2466</v>
      </c>
      <c r="D1009" s="259"/>
      <c r="E1009" s="209" t="s">
        <v>6126</v>
      </c>
      <c r="F1009" s="209" t="s">
        <v>38</v>
      </c>
      <c r="G1009" s="216" t="s">
        <v>35</v>
      </c>
      <c r="H1009" s="209" t="s">
        <v>8271</v>
      </c>
      <c r="I1009" s="2"/>
      <c r="J1009" s="210"/>
      <c r="K1009" s="210"/>
      <c r="L1009" s="210"/>
      <c r="M1009" s="210"/>
      <c r="N1009" s="210"/>
      <c r="O1009" s="210"/>
      <c r="P1009" s="210"/>
      <c r="Q1009" s="210"/>
      <c r="R1009" s="210"/>
      <c r="S1009" s="210"/>
      <c r="T1009" s="210"/>
      <c r="U1009" s="210"/>
      <c r="V1009" s="210"/>
      <c r="W1009" s="210"/>
      <c r="X1009" s="210"/>
      <c r="Y1009" s="210"/>
      <c r="Z1009" s="210"/>
      <c r="AA1009" s="210"/>
      <c r="AB1009" s="210"/>
      <c r="AC1009" s="210"/>
      <c r="AD1009" s="210"/>
      <c r="AE1009" s="210"/>
      <c r="AF1009" s="210"/>
      <c r="AG1009" s="210"/>
      <c r="AH1009" s="210"/>
      <c r="AI1009" s="210"/>
      <c r="AJ1009" s="210"/>
      <c r="AK1009" s="210"/>
      <c r="AL1009" s="210"/>
      <c r="AM1009" s="210"/>
      <c r="AN1009" s="210"/>
      <c r="AO1009" s="210"/>
      <c r="AP1009" s="210"/>
      <c r="AQ1009" s="210"/>
      <c r="AR1009" s="210"/>
      <c r="AS1009" s="210"/>
      <c r="AT1009" s="210">
        <v>3</v>
      </c>
      <c r="AU1009" s="210">
        <v>3</v>
      </c>
      <c r="AV1009" s="210">
        <v>3</v>
      </c>
      <c r="AW1009" s="210">
        <v>3</v>
      </c>
      <c r="AX1009" s="210">
        <v>3</v>
      </c>
      <c r="AY1009" s="210">
        <v>3</v>
      </c>
      <c r="AZ1009" s="210">
        <v>3</v>
      </c>
      <c r="BA1009" s="210">
        <v>3</v>
      </c>
      <c r="BB1009" s="210">
        <v>3</v>
      </c>
      <c r="BC1009" s="210">
        <v>3</v>
      </c>
      <c r="BD1009" s="210">
        <v>3</v>
      </c>
      <c r="BE1009" s="210">
        <v>3</v>
      </c>
      <c r="BF1009" s="210">
        <v>3</v>
      </c>
      <c r="BG1009" s="210">
        <v>3</v>
      </c>
      <c r="BH1009" s="210">
        <v>3</v>
      </c>
      <c r="BI1009" s="210"/>
      <c r="BJ1009" s="210"/>
      <c r="BK1009" s="210"/>
      <c r="BL1009" s="210"/>
      <c r="BM1009" s="210"/>
      <c r="BN1009" s="210"/>
      <c r="BO1009" s="210"/>
      <c r="BP1009" s="210"/>
      <c r="BQ1009" s="210"/>
      <c r="BR1009" s="210"/>
      <c r="BS1009" s="210"/>
      <c r="BT1009" s="210"/>
      <c r="BU1009" s="210"/>
      <c r="BV1009" s="210"/>
      <c r="BW1009" s="210"/>
      <c r="BX1009" s="210"/>
      <c r="BY1009" s="210"/>
      <c r="BZ1009" s="210"/>
      <c r="CA1009" s="210"/>
      <c r="CB1009" s="210"/>
      <c r="CC1009" s="210"/>
      <c r="CD1009" s="210"/>
      <c r="CE1009" s="210"/>
      <c r="CF1009" s="210"/>
      <c r="CG1009" s="210"/>
      <c r="CH1009" s="210"/>
      <c r="CI1009" s="210"/>
      <c r="CJ1009" s="210"/>
      <c r="CK1009" s="210"/>
      <c r="CL1009" s="210"/>
      <c r="CM1009" s="210"/>
      <c r="CN1009" s="210"/>
      <c r="CO1009" s="210"/>
      <c r="CP1009" s="210"/>
      <c r="CQ1009" s="210"/>
      <c r="CR1009" s="210"/>
      <c r="CS1009" s="144"/>
      <c r="CT1009" s="144"/>
    </row>
    <row r="1010" spans="1:98" ht="15">
      <c r="A1010" s="208" t="s">
        <v>8334</v>
      </c>
      <c r="B1010" s="285" t="s">
        <v>2467</v>
      </c>
      <c r="C1010" s="209" t="s">
        <v>2468</v>
      </c>
      <c r="D1010" s="259"/>
      <c r="E1010" s="209" t="s">
        <v>6126</v>
      </c>
      <c r="F1010" s="209" t="s">
        <v>38</v>
      </c>
      <c r="G1010" s="216" t="s">
        <v>35</v>
      </c>
      <c r="H1010" s="209" t="s">
        <v>8271</v>
      </c>
      <c r="I1010" s="2"/>
      <c r="J1010" s="210"/>
      <c r="K1010" s="210"/>
      <c r="L1010" s="210"/>
      <c r="M1010" s="210"/>
      <c r="N1010" s="210"/>
      <c r="O1010" s="210"/>
      <c r="P1010" s="210"/>
      <c r="Q1010" s="210"/>
      <c r="R1010" s="210"/>
      <c r="S1010" s="210"/>
      <c r="T1010" s="210"/>
      <c r="U1010" s="210"/>
      <c r="V1010" s="210"/>
      <c r="W1010" s="210"/>
      <c r="X1010" s="210"/>
      <c r="Y1010" s="210"/>
      <c r="Z1010" s="210"/>
      <c r="AA1010" s="210"/>
      <c r="AB1010" s="210"/>
      <c r="AC1010" s="210"/>
      <c r="AD1010" s="210"/>
      <c r="AE1010" s="210"/>
      <c r="AF1010" s="210"/>
      <c r="AG1010" s="210"/>
      <c r="AH1010" s="210"/>
      <c r="AI1010" s="210"/>
      <c r="AJ1010" s="210"/>
      <c r="AK1010" s="210"/>
      <c r="AL1010" s="210"/>
      <c r="AM1010" s="210"/>
      <c r="AN1010" s="210"/>
      <c r="AO1010" s="210"/>
      <c r="AP1010" s="210"/>
      <c r="AQ1010" s="210"/>
      <c r="AR1010" s="210"/>
      <c r="AS1010" s="210"/>
      <c r="AT1010" s="210">
        <v>2</v>
      </c>
      <c r="AU1010" s="210">
        <v>2</v>
      </c>
      <c r="AV1010" s="210">
        <v>2</v>
      </c>
      <c r="AW1010" s="210">
        <v>2</v>
      </c>
      <c r="AX1010" s="210">
        <v>2</v>
      </c>
      <c r="AY1010" s="210">
        <v>2</v>
      </c>
      <c r="AZ1010" s="210">
        <v>2</v>
      </c>
      <c r="BA1010" s="210">
        <v>2</v>
      </c>
      <c r="BB1010" s="210">
        <v>2</v>
      </c>
      <c r="BC1010" s="210">
        <v>2</v>
      </c>
      <c r="BD1010" s="210">
        <v>2</v>
      </c>
      <c r="BE1010" s="210">
        <v>2</v>
      </c>
      <c r="BF1010" s="210">
        <v>2</v>
      </c>
      <c r="BG1010" s="210">
        <v>2</v>
      </c>
      <c r="BH1010" s="210">
        <v>2</v>
      </c>
      <c r="BI1010" s="210"/>
      <c r="BJ1010" s="210"/>
      <c r="BK1010" s="210"/>
      <c r="BL1010" s="210"/>
      <c r="BM1010" s="210"/>
      <c r="BN1010" s="210"/>
      <c r="BO1010" s="210"/>
      <c r="BP1010" s="210"/>
      <c r="BQ1010" s="210"/>
      <c r="BR1010" s="210"/>
      <c r="BS1010" s="210"/>
      <c r="BT1010" s="210"/>
      <c r="BU1010" s="210"/>
      <c r="BV1010" s="210"/>
      <c r="BW1010" s="210"/>
      <c r="BX1010" s="210"/>
      <c r="BY1010" s="210"/>
      <c r="BZ1010" s="210"/>
      <c r="CA1010" s="210"/>
      <c r="CB1010" s="210"/>
      <c r="CC1010" s="210"/>
      <c r="CD1010" s="210"/>
      <c r="CE1010" s="210"/>
      <c r="CF1010" s="210"/>
      <c r="CG1010" s="210"/>
      <c r="CH1010" s="210"/>
      <c r="CI1010" s="210"/>
      <c r="CJ1010" s="210"/>
      <c r="CK1010" s="210"/>
      <c r="CL1010" s="210"/>
      <c r="CM1010" s="210"/>
      <c r="CN1010" s="210"/>
      <c r="CO1010" s="210"/>
      <c r="CP1010" s="210"/>
      <c r="CQ1010" s="210"/>
      <c r="CR1010" s="210"/>
      <c r="CS1010" s="144"/>
      <c r="CT1010" s="144"/>
    </row>
    <row r="1011" spans="1:98" ht="15">
      <c r="A1011" s="208" t="s">
        <v>8334</v>
      </c>
      <c r="B1011" s="285" t="s">
        <v>2469</v>
      </c>
      <c r="C1011" s="209" t="s">
        <v>2470</v>
      </c>
      <c r="D1011" s="259"/>
      <c r="E1011" s="209" t="s">
        <v>6126</v>
      </c>
      <c r="F1011" s="209" t="s">
        <v>38</v>
      </c>
      <c r="G1011" s="216" t="s">
        <v>35</v>
      </c>
      <c r="H1011" s="209" t="s">
        <v>8271</v>
      </c>
      <c r="I1011" s="2"/>
      <c r="J1011" s="210"/>
      <c r="K1011" s="210"/>
      <c r="L1011" s="210"/>
      <c r="M1011" s="210"/>
      <c r="N1011" s="210"/>
      <c r="O1011" s="210"/>
      <c r="P1011" s="210"/>
      <c r="Q1011" s="210"/>
      <c r="R1011" s="210"/>
      <c r="S1011" s="210"/>
      <c r="T1011" s="210"/>
      <c r="U1011" s="210"/>
      <c r="V1011" s="210"/>
      <c r="W1011" s="210"/>
      <c r="X1011" s="210"/>
      <c r="Y1011" s="210"/>
      <c r="Z1011" s="210"/>
      <c r="AA1011" s="210"/>
      <c r="AB1011" s="210"/>
      <c r="AC1011" s="210"/>
      <c r="AD1011" s="210"/>
      <c r="AE1011" s="210"/>
      <c r="AF1011" s="210"/>
      <c r="AG1011" s="210"/>
      <c r="AH1011" s="210"/>
      <c r="AI1011" s="210"/>
      <c r="AJ1011" s="210"/>
      <c r="AK1011" s="210"/>
      <c r="AL1011" s="210"/>
      <c r="AM1011" s="210"/>
      <c r="AN1011" s="210"/>
      <c r="AO1011" s="210"/>
      <c r="AP1011" s="210"/>
      <c r="AQ1011" s="210"/>
      <c r="AR1011" s="210"/>
      <c r="AS1011" s="210"/>
      <c r="AT1011" s="210">
        <v>2</v>
      </c>
      <c r="AU1011" s="210">
        <v>2</v>
      </c>
      <c r="AV1011" s="210">
        <v>2</v>
      </c>
      <c r="AW1011" s="210">
        <v>2</v>
      </c>
      <c r="AX1011" s="210">
        <v>2</v>
      </c>
      <c r="AY1011" s="210">
        <v>2</v>
      </c>
      <c r="AZ1011" s="210">
        <v>2</v>
      </c>
      <c r="BA1011" s="210">
        <v>2</v>
      </c>
      <c r="BB1011" s="210">
        <v>2</v>
      </c>
      <c r="BC1011" s="210">
        <v>2</v>
      </c>
      <c r="BD1011" s="210">
        <v>2</v>
      </c>
      <c r="BE1011" s="210">
        <v>2</v>
      </c>
      <c r="BF1011" s="210">
        <v>2</v>
      </c>
      <c r="BG1011" s="210">
        <v>2</v>
      </c>
      <c r="BH1011" s="210">
        <v>2</v>
      </c>
      <c r="BI1011" s="210"/>
      <c r="BJ1011" s="210"/>
      <c r="BK1011" s="210"/>
      <c r="BL1011" s="210"/>
      <c r="BM1011" s="210"/>
      <c r="BN1011" s="210"/>
      <c r="BO1011" s="210"/>
      <c r="BP1011" s="210"/>
      <c r="BQ1011" s="210"/>
      <c r="BR1011" s="210"/>
      <c r="BS1011" s="210"/>
      <c r="BT1011" s="210"/>
      <c r="BU1011" s="210"/>
      <c r="BV1011" s="210"/>
      <c r="BW1011" s="210"/>
      <c r="BX1011" s="210"/>
      <c r="BY1011" s="210"/>
      <c r="BZ1011" s="210"/>
      <c r="CA1011" s="210"/>
      <c r="CB1011" s="210"/>
      <c r="CC1011" s="210"/>
      <c r="CD1011" s="210"/>
      <c r="CE1011" s="210"/>
      <c r="CF1011" s="210"/>
      <c r="CG1011" s="210"/>
      <c r="CH1011" s="210"/>
      <c r="CI1011" s="210"/>
      <c r="CJ1011" s="210"/>
      <c r="CK1011" s="210"/>
      <c r="CL1011" s="210"/>
      <c r="CM1011" s="210"/>
      <c r="CN1011" s="210"/>
      <c r="CO1011" s="210"/>
      <c r="CP1011" s="210"/>
      <c r="CQ1011" s="210"/>
      <c r="CR1011" s="210"/>
      <c r="CS1011" s="144"/>
      <c r="CT1011" s="144"/>
    </row>
    <row r="1012" spans="1:98" ht="15">
      <c r="A1012" s="208" t="s">
        <v>8334</v>
      </c>
      <c r="B1012" s="285" t="s">
        <v>2471</v>
      </c>
      <c r="C1012" s="209" t="s">
        <v>2472</v>
      </c>
      <c r="D1012" s="259"/>
      <c r="E1012" s="209" t="s">
        <v>6126</v>
      </c>
      <c r="F1012" s="209" t="s">
        <v>38</v>
      </c>
      <c r="G1012" s="216" t="s">
        <v>35</v>
      </c>
      <c r="H1012" s="209" t="s">
        <v>8271</v>
      </c>
      <c r="I1012" s="2"/>
      <c r="J1012" s="210"/>
      <c r="K1012" s="210"/>
      <c r="L1012" s="210"/>
      <c r="M1012" s="210"/>
      <c r="N1012" s="210"/>
      <c r="O1012" s="210"/>
      <c r="P1012" s="210"/>
      <c r="Q1012" s="210"/>
      <c r="R1012" s="210"/>
      <c r="S1012" s="210"/>
      <c r="T1012" s="210"/>
      <c r="U1012" s="210"/>
      <c r="V1012" s="210"/>
      <c r="W1012" s="210"/>
      <c r="X1012" s="210"/>
      <c r="Y1012" s="210"/>
      <c r="Z1012" s="210"/>
      <c r="AA1012" s="210"/>
      <c r="AB1012" s="210"/>
      <c r="AC1012" s="210"/>
      <c r="AD1012" s="210"/>
      <c r="AE1012" s="210"/>
      <c r="AF1012" s="210"/>
      <c r="AG1012" s="210"/>
      <c r="AH1012" s="210"/>
      <c r="AI1012" s="210"/>
      <c r="AJ1012" s="210"/>
      <c r="AK1012" s="210"/>
      <c r="AL1012" s="210"/>
      <c r="AM1012" s="210"/>
      <c r="AN1012" s="210"/>
      <c r="AO1012" s="210"/>
      <c r="AP1012" s="210"/>
      <c r="AQ1012" s="210"/>
      <c r="AR1012" s="210"/>
      <c r="AS1012" s="210"/>
      <c r="AT1012" s="210">
        <v>2</v>
      </c>
      <c r="AU1012" s="210">
        <v>2</v>
      </c>
      <c r="AV1012" s="210">
        <v>2</v>
      </c>
      <c r="AW1012" s="210">
        <v>2</v>
      </c>
      <c r="AX1012" s="210">
        <v>2</v>
      </c>
      <c r="AY1012" s="210">
        <v>2</v>
      </c>
      <c r="AZ1012" s="210">
        <v>2</v>
      </c>
      <c r="BA1012" s="210">
        <v>2</v>
      </c>
      <c r="BB1012" s="210">
        <v>2</v>
      </c>
      <c r="BC1012" s="210">
        <v>2</v>
      </c>
      <c r="BD1012" s="210">
        <v>2</v>
      </c>
      <c r="BE1012" s="210">
        <v>2</v>
      </c>
      <c r="BF1012" s="210">
        <v>2</v>
      </c>
      <c r="BG1012" s="210">
        <v>2</v>
      </c>
      <c r="BH1012" s="210">
        <v>2</v>
      </c>
      <c r="BI1012" s="210"/>
      <c r="BJ1012" s="210"/>
      <c r="BK1012" s="210"/>
      <c r="BL1012" s="210"/>
      <c r="BM1012" s="210"/>
      <c r="BN1012" s="210"/>
      <c r="BO1012" s="210"/>
      <c r="BP1012" s="210"/>
      <c r="BQ1012" s="210"/>
      <c r="BR1012" s="210"/>
      <c r="BS1012" s="210"/>
      <c r="BT1012" s="210"/>
      <c r="BU1012" s="210"/>
      <c r="BV1012" s="210"/>
      <c r="BW1012" s="210"/>
      <c r="BX1012" s="210"/>
      <c r="BY1012" s="210"/>
      <c r="BZ1012" s="210"/>
      <c r="CA1012" s="210"/>
      <c r="CB1012" s="210"/>
      <c r="CC1012" s="210"/>
      <c r="CD1012" s="210"/>
      <c r="CE1012" s="210"/>
      <c r="CF1012" s="210"/>
      <c r="CG1012" s="210"/>
      <c r="CH1012" s="210"/>
      <c r="CI1012" s="210"/>
      <c r="CJ1012" s="210"/>
      <c r="CK1012" s="210"/>
      <c r="CL1012" s="210"/>
      <c r="CM1012" s="210"/>
      <c r="CN1012" s="210"/>
      <c r="CO1012" s="210"/>
      <c r="CP1012" s="210"/>
      <c r="CQ1012" s="210"/>
      <c r="CR1012" s="210"/>
      <c r="CS1012" s="144"/>
      <c r="CT1012" s="144"/>
    </row>
    <row r="1013" spans="1:98" ht="15">
      <c r="A1013" s="208" t="s">
        <v>8334</v>
      </c>
      <c r="B1013" s="285" t="s">
        <v>2473</v>
      </c>
      <c r="C1013" s="209" t="s">
        <v>2474</v>
      </c>
      <c r="D1013" s="259"/>
      <c r="E1013" s="209" t="s">
        <v>6126</v>
      </c>
      <c r="F1013" s="209" t="s">
        <v>38</v>
      </c>
      <c r="G1013" s="216" t="s">
        <v>35</v>
      </c>
      <c r="H1013" s="209" t="s">
        <v>8271</v>
      </c>
      <c r="I1013" s="2"/>
      <c r="J1013" s="210"/>
      <c r="K1013" s="210"/>
      <c r="L1013" s="210"/>
      <c r="M1013" s="210"/>
      <c r="N1013" s="210"/>
      <c r="O1013" s="210"/>
      <c r="P1013" s="210"/>
      <c r="Q1013" s="210"/>
      <c r="R1013" s="210"/>
      <c r="S1013" s="210"/>
      <c r="T1013" s="210"/>
      <c r="U1013" s="210"/>
      <c r="V1013" s="210"/>
      <c r="W1013" s="210"/>
      <c r="X1013" s="210"/>
      <c r="Y1013" s="210"/>
      <c r="Z1013" s="210"/>
      <c r="AA1013" s="210"/>
      <c r="AB1013" s="210"/>
      <c r="AC1013" s="210"/>
      <c r="AD1013" s="210"/>
      <c r="AE1013" s="210"/>
      <c r="AF1013" s="210"/>
      <c r="AG1013" s="210"/>
      <c r="AH1013" s="210"/>
      <c r="AI1013" s="210"/>
      <c r="AJ1013" s="210"/>
      <c r="AK1013" s="210"/>
      <c r="AL1013" s="210"/>
      <c r="AM1013" s="210"/>
      <c r="AN1013" s="210"/>
      <c r="AO1013" s="210"/>
      <c r="AP1013" s="210"/>
      <c r="AQ1013" s="210"/>
      <c r="AR1013" s="210"/>
      <c r="AS1013" s="210"/>
      <c r="AT1013" s="210">
        <v>4</v>
      </c>
      <c r="AU1013" s="210">
        <v>4</v>
      </c>
      <c r="AV1013" s="210">
        <v>4</v>
      </c>
      <c r="AW1013" s="210">
        <v>4</v>
      </c>
      <c r="AX1013" s="210">
        <v>4</v>
      </c>
      <c r="AY1013" s="210">
        <v>4</v>
      </c>
      <c r="AZ1013" s="210">
        <v>4</v>
      </c>
      <c r="BA1013" s="210">
        <v>4</v>
      </c>
      <c r="BB1013" s="210">
        <v>4</v>
      </c>
      <c r="BC1013" s="210">
        <v>4</v>
      </c>
      <c r="BD1013" s="210">
        <v>4</v>
      </c>
      <c r="BE1013" s="210">
        <v>4</v>
      </c>
      <c r="BF1013" s="210">
        <v>4</v>
      </c>
      <c r="BG1013" s="210">
        <v>4</v>
      </c>
      <c r="BH1013" s="210">
        <v>4</v>
      </c>
      <c r="BI1013" s="210"/>
      <c r="BJ1013" s="210"/>
      <c r="BK1013" s="210"/>
      <c r="BL1013" s="210"/>
      <c r="BM1013" s="210"/>
      <c r="BN1013" s="210"/>
      <c r="BO1013" s="210"/>
      <c r="BP1013" s="210"/>
      <c r="BQ1013" s="210"/>
      <c r="BR1013" s="210"/>
      <c r="BS1013" s="210"/>
      <c r="BT1013" s="210"/>
      <c r="BU1013" s="210"/>
      <c r="BV1013" s="210"/>
      <c r="BW1013" s="210"/>
      <c r="BX1013" s="210"/>
      <c r="BY1013" s="210"/>
      <c r="BZ1013" s="210"/>
      <c r="CA1013" s="210"/>
      <c r="CB1013" s="210"/>
      <c r="CC1013" s="210"/>
      <c r="CD1013" s="210"/>
      <c r="CE1013" s="210"/>
      <c r="CF1013" s="210"/>
      <c r="CG1013" s="210"/>
      <c r="CH1013" s="210"/>
      <c r="CI1013" s="210"/>
      <c r="CJ1013" s="210"/>
      <c r="CK1013" s="210"/>
      <c r="CL1013" s="210"/>
      <c r="CM1013" s="210"/>
      <c r="CN1013" s="210"/>
      <c r="CO1013" s="210"/>
      <c r="CP1013" s="210"/>
      <c r="CQ1013" s="210"/>
      <c r="CR1013" s="210"/>
      <c r="CS1013" s="144"/>
      <c r="CT1013" s="144"/>
    </row>
    <row r="1014" spans="1:98" ht="15">
      <c r="A1014" s="208" t="s">
        <v>8334</v>
      </c>
      <c r="B1014" s="285" t="s">
        <v>7520</v>
      </c>
      <c r="C1014" s="209" t="s">
        <v>7935</v>
      </c>
      <c r="D1014" s="259"/>
      <c r="E1014" s="209" t="s">
        <v>6116</v>
      </c>
      <c r="F1014" s="209" t="s">
        <v>38</v>
      </c>
      <c r="G1014" s="216" t="s">
        <v>35</v>
      </c>
      <c r="H1014" s="209" t="s">
        <v>8271</v>
      </c>
      <c r="I1014" s="2"/>
      <c r="J1014" s="210"/>
      <c r="K1014" s="210"/>
      <c r="L1014" s="210"/>
      <c r="M1014" s="210">
        <v>1</v>
      </c>
      <c r="N1014" s="210">
        <v>1</v>
      </c>
      <c r="O1014" s="210">
        <v>1</v>
      </c>
      <c r="P1014" s="210">
        <v>1</v>
      </c>
      <c r="Q1014" s="210">
        <v>1</v>
      </c>
      <c r="R1014" s="210">
        <v>1</v>
      </c>
      <c r="S1014" s="210">
        <v>1</v>
      </c>
      <c r="T1014" s="210">
        <v>1</v>
      </c>
      <c r="U1014" s="210">
        <v>1</v>
      </c>
      <c r="V1014" s="210">
        <v>1</v>
      </c>
      <c r="W1014" s="210">
        <v>1</v>
      </c>
      <c r="X1014" s="210">
        <v>1</v>
      </c>
      <c r="Y1014" s="210">
        <v>1</v>
      </c>
      <c r="Z1014" s="210">
        <v>1</v>
      </c>
      <c r="AA1014" s="210">
        <v>1</v>
      </c>
      <c r="AB1014" s="210">
        <v>1</v>
      </c>
      <c r="AC1014" s="210">
        <v>1</v>
      </c>
      <c r="AD1014" s="210">
        <v>1</v>
      </c>
      <c r="AE1014" s="210">
        <v>1</v>
      </c>
      <c r="AF1014" s="210">
        <v>1</v>
      </c>
      <c r="AG1014" s="210">
        <v>1</v>
      </c>
      <c r="AH1014" s="210">
        <v>1</v>
      </c>
      <c r="AI1014" s="210">
        <v>1</v>
      </c>
      <c r="AJ1014" s="210">
        <v>1</v>
      </c>
      <c r="AK1014" s="210">
        <v>1</v>
      </c>
      <c r="AL1014" s="210">
        <v>1</v>
      </c>
      <c r="AM1014" s="210">
        <v>1</v>
      </c>
      <c r="AN1014" s="210">
        <v>1</v>
      </c>
      <c r="AO1014" s="210">
        <v>1</v>
      </c>
      <c r="AP1014" s="210">
        <v>1</v>
      </c>
      <c r="AQ1014" s="210">
        <v>1</v>
      </c>
      <c r="AR1014" s="210">
        <v>1</v>
      </c>
      <c r="AS1014" s="210">
        <v>1</v>
      </c>
      <c r="AT1014" s="210">
        <v>1</v>
      </c>
      <c r="AU1014" s="210">
        <v>1</v>
      </c>
      <c r="AV1014" s="210">
        <v>1</v>
      </c>
      <c r="AW1014" s="210">
        <v>1</v>
      </c>
      <c r="AX1014" s="210">
        <v>1</v>
      </c>
      <c r="AY1014" s="210">
        <v>1</v>
      </c>
      <c r="AZ1014" s="210">
        <v>1</v>
      </c>
      <c r="BA1014" s="210">
        <v>1</v>
      </c>
      <c r="BB1014" s="210">
        <v>1</v>
      </c>
      <c r="BC1014" s="210">
        <v>1</v>
      </c>
      <c r="BD1014" s="210">
        <v>1</v>
      </c>
      <c r="BE1014" s="210">
        <v>1</v>
      </c>
      <c r="BF1014" s="210">
        <v>1</v>
      </c>
      <c r="BG1014" s="210">
        <v>1</v>
      </c>
      <c r="BH1014" s="210">
        <v>1</v>
      </c>
      <c r="BI1014" s="210">
        <v>1</v>
      </c>
      <c r="BJ1014" s="210">
        <v>1</v>
      </c>
      <c r="BK1014" s="210">
        <v>1</v>
      </c>
      <c r="BL1014" s="210">
        <v>1</v>
      </c>
      <c r="BM1014" s="210">
        <v>1</v>
      </c>
      <c r="BN1014" s="210">
        <v>1</v>
      </c>
      <c r="BO1014" s="210">
        <v>1</v>
      </c>
      <c r="BP1014" s="210">
        <v>1</v>
      </c>
      <c r="BQ1014" s="210">
        <v>1</v>
      </c>
      <c r="BR1014" s="210">
        <v>1</v>
      </c>
      <c r="BS1014" s="210">
        <v>1</v>
      </c>
      <c r="BT1014" s="210">
        <v>1</v>
      </c>
      <c r="BU1014" s="210"/>
      <c r="BV1014" s="210"/>
      <c r="BW1014" s="210"/>
      <c r="BX1014" s="210"/>
      <c r="BY1014" s="210"/>
      <c r="BZ1014" s="210"/>
      <c r="CA1014" s="210"/>
      <c r="CB1014" s="210"/>
      <c r="CC1014" s="210"/>
      <c r="CD1014" s="210"/>
      <c r="CE1014" s="210"/>
      <c r="CF1014" s="210"/>
      <c r="CG1014" s="210"/>
      <c r="CH1014" s="210"/>
      <c r="CI1014" s="210"/>
      <c r="CJ1014" s="210"/>
      <c r="CK1014" s="210"/>
      <c r="CL1014" s="210"/>
      <c r="CM1014" s="210"/>
      <c r="CN1014" s="210"/>
      <c r="CO1014" s="210"/>
      <c r="CP1014" s="210"/>
      <c r="CQ1014" s="210"/>
      <c r="CR1014" s="210"/>
      <c r="CS1014" s="144"/>
      <c r="CT1014" s="144"/>
    </row>
    <row r="1015" spans="1:98" ht="15">
      <c r="A1015" s="208" t="s">
        <v>8334</v>
      </c>
      <c r="B1015" s="285" t="s">
        <v>2342</v>
      </c>
      <c r="C1015" s="209" t="s">
        <v>2343</v>
      </c>
      <c r="D1015" s="259"/>
      <c r="E1015" s="209" t="s">
        <v>6116</v>
      </c>
      <c r="F1015" s="209" t="s">
        <v>38</v>
      </c>
      <c r="G1015" s="216" t="s">
        <v>35</v>
      </c>
      <c r="H1015" s="209" t="s">
        <v>8271</v>
      </c>
      <c r="I1015" s="2"/>
      <c r="J1015" s="210"/>
      <c r="K1015" s="210"/>
      <c r="L1015" s="210"/>
      <c r="M1015" s="210">
        <v>2</v>
      </c>
      <c r="N1015" s="210">
        <v>2</v>
      </c>
      <c r="O1015" s="210">
        <v>2</v>
      </c>
      <c r="P1015" s="210">
        <v>2</v>
      </c>
      <c r="Q1015" s="210">
        <v>2</v>
      </c>
      <c r="R1015" s="210">
        <v>2</v>
      </c>
      <c r="S1015" s="210">
        <v>2</v>
      </c>
      <c r="T1015" s="210">
        <v>2</v>
      </c>
      <c r="U1015" s="210">
        <v>2</v>
      </c>
      <c r="V1015" s="210">
        <v>4</v>
      </c>
      <c r="W1015" s="210">
        <v>4</v>
      </c>
      <c r="X1015" s="210">
        <v>4</v>
      </c>
      <c r="Y1015" s="210">
        <v>4</v>
      </c>
      <c r="Z1015" s="210">
        <v>4</v>
      </c>
      <c r="AA1015" s="210">
        <v>4</v>
      </c>
      <c r="AB1015" s="210">
        <v>4</v>
      </c>
      <c r="AC1015" s="210">
        <v>4</v>
      </c>
      <c r="AD1015" s="210">
        <v>4</v>
      </c>
      <c r="AE1015" s="210">
        <v>4</v>
      </c>
      <c r="AF1015" s="210">
        <v>4</v>
      </c>
      <c r="AG1015" s="210">
        <v>4</v>
      </c>
      <c r="AH1015" s="210">
        <v>4</v>
      </c>
      <c r="AI1015" s="210">
        <v>4</v>
      </c>
      <c r="AJ1015" s="210">
        <v>4</v>
      </c>
      <c r="AK1015" s="210">
        <v>4</v>
      </c>
      <c r="AL1015" s="210">
        <v>4</v>
      </c>
      <c r="AM1015" s="210">
        <v>4</v>
      </c>
      <c r="AN1015" s="210">
        <v>4</v>
      </c>
      <c r="AO1015" s="210">
        <v>4</v>
      </c>
      <c r="AP1015" s="210">
        <v>4</v>
      </c>
      <c r="AQ1015" s="210">
        <v>4</v>
      </c>
      <c r="AR1015" s="210">
        <v>4</v>
      </c>
      <c r="AS1015" s="210">
        <v>4</v>
      </c>
      <c r="AT1015" s="210">
        <v>4</v>
      </c>
      <c r="AU1015" s="210">
        <v>4</v>
      </c>
      <c r="AV1015" s="210">
        <v>4</v>
      </c>
      <c r="AW1015" s="210">
        <v>4</v>
      </c>
      <c r="AX1015" s="210">
        <v>4</v>
      </c>
      <c r="AY1015" s="210">
        <v>4</v>
      </c>
      <c r="AZ1015" s="210">
        <v>4</v>
      </c>
      <c r="BA1015" s="210">
        <v>4</v>
      </c>
      <c r="BB1015" s="210">
        <v>4</v>
      </c>
      <c r="BC1015" s="210">
        <v>4</v>
      </c>
      <c r="BD1015" s="210">
        <v>4</v>
      </c>
      <c r="BE1015" s="210">
        <v>4</v>
      </c>
      <c r="BF1015" s="210">
        <v>4</v>
      </c>
      <c r="BG1015" s="210">
        <v>4</v>
      </c>
      <c r="BH1015" s="210">
        <v>4</v>
      </c>
      <c r="BI1015" s="210">
        <v>4</v>
      </c>
      <c r="BJ1015" s="210">
        <v>4</v>
      </c>
      <c r="BK1015" s="210">
        <v>4</v>
      </c>
      <c r="BL1015" s="210">
        <v>4</v>
      </c>
      <c r="BM1015" s="210">
        <v>4</v>
      </c>
      <c r="BN1015" s="210">
        <v>4</v>
      </c>
      <c r="BO1015" s="210">
        <v>4</v>
      </c>
      <c r="BP1015" s="210">
        <v>4</v>
      </c>
      <c r="BQ1015" s="210">
        <v>4</v>
      </c>
      <c r="BR1015" s="210">
        <v>4</v>
      </c>
      <c r="BS1015" s="210">
        <v>4</v>
      </c>
      <c r="BT1015" s="210">
        <v>4</v>
      </c>
      <c r="BU1015" s="210"/>
      <c r="BV1015" s="210"/>
      <c r="BW1015" s="210"/>
      <c r="BX1015" s="210"/>
      <c r="BY1015" s="210"/>
      <c r="BZ1015" s="210"/>
      <c r="CA1015" s="210"/>
      <c r="CB1015" s="210"/>
      <c r="CC1015" s="210"/>
      <c r="CD1015" s="210"/>
      <c r="CE1015" s="210"/>
      <c r="CF1015" s="210"/>
      <c r="CG1015" s="210"/>
      <c r="CH1015" s="210"/>
      <c r="CI1015" s="210"/>
      <c r="CJ1015" s="210"/>
      <c r="CK1015" s="210"/>
      <c r="CL1015" s="210"/>
      <c r="CM1015" s="210"/>
      <c r="CN1015" s="210"/>
      <c r="CO1015" s="210"/>
      <c r="CP1015" s="210"/>
      <c r="CQ1015" s="210"/>
      <c r="CR1015" s="210"/>
      <c r="CS1015" s="144"/>
      <c r="CT1015" s="144"/>
    </row>
    <row r="1016" spans="1:98" ht="15">
      <c r="A1016" s="208" t="s">
        <v>8334</v>
      </c>
      <c r="B1016" s="285" t="s">
        <v>2344</v>
      </c>
      <c r="C1016" s="209" t="s">
        <v>2345</v>
      </c>
      <c r="D1016" s="259"/>
      <c r="E1016" s="209" t="s">
        <v>6116</v>
      </c>
      <c r="F1016" s="209" t="s">
        <v>38</v>
      </c>
      <c r="G1016" s="216" t="s">
        <v>35</v>
      </c>
      <c r="H1016" s="209" t="s">
        <v>8271</v>
      </c>
      <c r="I1016" s="2"/>
      <c r="J1016" s="210"/>
      <c r="K1016" s="210"/>
      <c r="L1016" s="210"/>
      <c r="M1016" s="210">
        <v>4</v>
      </c>
      <c r="N1016" s="210">
        <v>4</v>
      </c>
      <c r="O1016" s="210">
        <v>4</v>
      </c>
      <c r="P1016" s="210">
        <v>4</v>
      </c>
      <c r="Q1016" s="210">
        <v>4</v>
      </c>
      <c r="R1016" s="210">
        <v>4</v>
      </c>
      <c r="S1016" s="210">
        <v>4</v>
      </c>
      <c r="T1016" s="210">
        <v>4</v>
      </c>
      <c r="U1016" s="210">
        <v>8</v>
      </c>
      <c r="V1016" s="210">
        <v>8</v>
      </c>
      <c r="W1016" s="210">
        <v>8</v>
      </c>
      <c r="X1016" s="210">
        <v>8</v>
      </c>
      <c r="Y1016" s="210">
        <v>8</v>
      </c>
      <c r="Z1016" s="210">
        <v>8</v>
      </c>
      <c r="AA1016" s="210">
        <v>8</v>
      </c>
      <c r="AB1016" s="210">
        <v>8</v>
      </c>
      <c r="AC1016" s="210">
        <v>8</v>
      </c>
      <c r="AD1016" s="210">
        <v>8</v>
      </c>
      <c r="AE1016" s="210">
        <v>8</v>
      </c>
      <c r="AF1016" s="210">
        <v>8</v>
      </c>
      <c r="AG1016" s="210">
        <v>8</v>
      </c>
      <c r="AH1016" s="210">
        <v>8</v>
      </c>
      <c r="AI1016" s="210">
        <v>8</v>
      </c>
      <c r="AJ1016" s="210">
        <v>8</v>
      </c>
      <c r="AK1016" s="210">
        <v>8</v>
      </c>
      <c r="AL1016" s="210">
        <v>8</v>
      </c>
      <c r="AM1016" s="210">
        <v>8</v>
      </c>
      <c r="AN1016" s="210">
        <v>8</v>
      </c>
      <c r="AO1016" s="210">
        <v>8</v>
      </c>
      <c r="AP1016" s="210">
        <v>8</v>
      </c>
      <c r="AQ1016" s="210">
        <v>8</v>
      </c>
      <c r="AR1016" s="210">
        <v>8</v>
      </c>
      <c r="AS1016" s="210">
        <v>8</v>
      </c>
      <c r="AT1016" s="210">
        <v>8</v>
      </c>
      <c r="AU1016" s="210">
        <v>8</v>
      </c>
      <c r="AV1016" s="210">
        <v>8</v>
      </c>
      <c r="AW1016" s="210">
        <v>8</v>
      </c>
      <c r="AX1016" s="210">
        <v>8</v>
      </c>
      <c r="AY1016" s="210">
        <v>8</v>
      </c>
      <c r="AZ1016" s="210">
        <v>8</v>
      </c>
      <c r="BA1016" s="210">
        <v>8</v>
      </c>
      <c r="BB1016" s="210">
        <v>8</v>
      </c>
      <c r="BC1016" s="210">
        <v>8</v>
      </c>
      <c r="BD1016" s="210">
        <v>8</v>
      </c>
      <c r="BE1016" s="210">
        <v>8</v>
      </c>
      <c r="BF1016" s="210">
        <v>8</v>
      </c>
      <c r="BG1016" s="210">
        <v>8</v>
      </c>
      <c r="BH1016" s="210">
        <v>8</v>
      </c>
      <c r="BI1016" s="210">
        <v>8</v>
      </c>
      <c r="BJ1016" s="210">
        <v>8</v>
      </c>
      <c r="BK1016" s="210">
        <v>8</v>
      </c>
      <c r="BL1016" s="210">
        <v>8</v>
      </c>
      <c r="BM1016" s="210">
        <v>8</v>
      </c>
      <c r="BN1016" s="210">
        <v>8</v>
      </c>
      <c r="BO1016" s="210">
        <v>8</v>
      </c>
      <c r="BP1016" s="210">
        <v>8</v>
      </c>
      <c r="BQ1016" s="210">
        <v>8</v>
      </c>
      <c r="BR1016" s="210">
        <v>8</v>
      </c>
      <c r="BS1016" s="210">
        <v>8</v>
      </c>
      <c r="BT1016" s="210">
        <v>8</v>
      </c>
      <c r="BU1016" s="210"/>
      <c r="BV1016" s="210"/>
      <c r="BW1016" s="210"/>
      <c r="BX1016" s="210"/>
      <c r="BY1016" s="210"/>
      <c r="BZ1016" s="210"/>
      <c r="CA1016" s="210"/>
      <c r="CB1016" s="210"/>
      <c r="CC1016" s="210"/>
      <c r="CD1016" s="210"/>
      <c r="CE1016" s="210"/>
      <c r="CF1016" s="210"/>
      <c r="CG1016" s="210"/>
      <c r="CH1016" s="210"/>
      <c r="CI1016" s="210"/>
      <c r="CJ1016" s="210"/>
      <c r="CK1016" s="210"/>
      <c r="CL1016" s="210"/>
      <c r="CM1016" s="210"/>
      <c r="CN1016" s="210"/>
      <c r="CO1016" s="210"/>
      <c r="CP1016" s="210"/>
      <c r="CQ1016" s="210"/>
      <c r="CR1016" s="210"/>
      <c r="CS1016" s="144"/>
      <c r="CT1016" s="144"/>
    </row>
    <row r="1017" spans="1:98" ht="15">
      <c r="A1017" s="208" t="s">
        <v>8334</v>
      </c>
      <c r="B1017" s="285" t="s">
        <v>2366</v>
      </c>
      <c r="C1017" s="209" t="s">
        <v>2367</v>
      </c>
      <c r="D1017" s="259"/>
      <c r="E1017" s="209" t="s">
        <v>6118</v>
      </c>
      <c r="F1017" s="209" t="s">
        <v>38</v>
      </c>
      <c r="G1017" s="216" t="s">
        <v>35</v>
      </c>
      <c r="H1017" s="209" t="s">
        <v>8271</v>
      </c>
      <c r="I1017" s="2"/>
      <c r="J1017" s="210"/>
      <c r="K1017" s="210"/>
      <c r="L1017" s="210"/>
      <c r="M1017" s="210">
        <v>2</v>
      </c>
      <c r="N1017" s="210">
        <v>2</v>
      </c>
      <c r="O1017" s="210">
        <v>2</v>
      </c>
      <c r="P1017" s="210">
        <v>2</v>
      </c>
      <c r="Q1017" s="210">
        <v>2</v>
      </c>
      <c r="R1017" s="210">
        <v>2</v>
      </c>
      <c r="S1017" s="210">
        <v>2</v>
      </c>
      <c r="T1017" s="210">
        <v>2</v>
      </c>
      <c r="U1017" s="210">
        <v>2</v>
      </c>
      <c r="V1017" s="210">
        <v>2</v>
      </c>
      <c r="W1017" s="210">
        <v>2</v>
      </c>
      <c r="X1017" s="210">
        <v>2</v>
      </c>
      <c r="Y1017" s="210">
        <v>2</v>
      </c>
      <c r="Z1017" s="210">
        <v>2</v>
      </c>
      <c r="AA1017" s="210">
        <v>2</v>
      </c>
      <c r="AB1017" s="210">
        <v>2</v>
      </c>
      <c r="AC1017" s="210">
        <v>2</v>
      </c>
      <c r="AD1017" s="210">
        <v>2</v>
      </c>
      <c r="AE1017" s="210">
        <v>2</v>
      </c>
      <c r="AF1017" s="210">
        <v>2</v>
      </c>
      <c r="AG1017" s="210">
        <v>2</v>
      </c>
      <c r="AH1017" s="210">
        <v>2</v>
      </c>
      <c r="AI1017" s="210">
        <v>2</v>
      </c>
      <c r="AJ1017" s="210">
        <v>2</v>
      </c>
      <c r="AK1017" s="210">
        <v>2</v>
      </c>
      <c r="AL1017" s="210">
        <v>2</v>
      </c>
      <c r="AM1017" s="210">
        <v>2</v>
      </c>
      <c r="AN1017" s="210">
        <v>2</v>
      </c>
      <c r="AO1017" s="210">
        <v>2</v>
      </c>
      <c r="AP1017" s="210">
        <v>2</v>
      </c>
      <c r="AQ1017" s="210">
        <v>2</v>
      </c>
      <c r="AR1017" s="210">
        <v>2</v>
      </c>
      <c r="AS1017" s="210">
        <v>2</v>
      </c>
      <c r="AT1017" s="210">
        <v>2</v>
      </c>
      <c r="AU1017" s="210">
        <v>2</v>
      </c>
      <c r="AV1017" s="210">
        <v>2</v>
      </c>
      <c r="AW1017" s="210">
        <v>2</v>
      </c>
      <c r="AX1017" s="210">
        <v>2</v>
      </c>
      <c r="AY1017" s="210">
        <v>2</v>
      </c>
      <c r="AZ1017" s="210">
        <v>2</v>
      </c>
      <c r="BA1017" s="210">
        <v>2</v>
      </c>
      <c r="BB1017" s="210">
        <v>2</v>
      </c>
      <c r="BC1017" s="210">
        <v>2</v>
      </c>
      <c r="BD1017" s="210">
        <v>2</v>
      </c>
      <c r="BE1017" s="210">
        <v>2</v>
      </c>
      <c r="BF1017" s="210">
        <v>2</v>
      </c>
      <c r="BG1017" s="210">
        <v>2</v>
      </c>
      <c r="BH1017" s="210">
        <v>2</v>
      </c>
      <c r="BI1017" s="210">
        <v>2</v>
      </c>
      <c r="BJ1017" s="210">
        <v>2</v>
      </c>
      <c r="BK1017" s="210">
        <v>2</v>
      </c>
      <c r="BL1017" s="210">
        <v>2</v>
      </c>
      <c r="BM1017" s="210">
        <v>2</v>
      </c>
      <c r="BN1017" s="210">
        <v>2</v>
      </c>
      <c r="BO1017" s="210">
        <v>2</v>
      </c>
      <c r="BP1017" s="210">
        <v>2</v>
      </c>
      <c r="BQ1017" s="210">
        <v>2</v>
      </c>
      <c r="BR1017" s="210">
        <v>2</v>
      </c>
      <c r="BS1017" s="210">
        <v>2</v>
      </c>
      <c r="BT1017" s="210">
        <v>2</v>
      </c>
      <c r="BU1017" s="210"/>
      <c r="BV1017" s="210"/>
      <c r="BW1017" s="210"/>
      <c r="BX1017" s="210"/>
      <c r="BY1017" s="210"/>
      <c r="BZ1017" s="210"/>
      <c r="CA1017" s="210"/>
      <c r="CB1017" s="210"/>
      <c r="CC1017" s="210"/>
      <c r="CD1017" s="210"/>
      <c r="CE1017" s="210"/>
      <c r="CF1017" s="210"/>
      <c r="CG1017" s="210"/>
      <c r="CH1017" s="210"/>
      <c r="CI1017" s="210"/>
      <c r="CJ1017" s="210"/>
      <c r="CK1017" s="210"/>
      <c r="CL1017" s="210"/>
      <c r="CM1017" s="210"/>
      <c r="CN1017" s="210"/>
      <c r="CO1017" s="210"/>
      <c r="CP1017" s="210"/>
      <c r="CQ1017" s="210"/>
      <c r="CR1017" s="210"/>
      <c r="CS1017" s="144"/>
      <c r="CT1017" s="144"/>
    </row>
    <row r="1018" spans="1:98" ht="15">
      <c r="A1018" s="208" t="s">
        <v>8334</v>
      </c>
      <c r="B1018" s="285" t="s">
        <v>2368</v>
      </c>
      <c r="C1018" s="209" t="s">
        <v>2369</v>
      </c>
      <c r="D1018" s="259"/>
      <c r="E1018" s="209" t="s">
        <v>6118</v>
      </c>
      <c r="F1018" s="209" t="s">
        <v>38</v>
      </c>
      <c r="G1018" s="216" t="s">
        <v>35</v>
      </c>
      <c r="H1018" s="209" t="s">
        <v>8271</v>
      </c>
      <c r="I1018" s="2"/>
      <c r="J1018" s="210"/>
      <c r="K1018" s="210"/>
      <c r="L1018" s="210"/>
      <c r="M1018" s="210">
        <v>4</v>
      </c>
      <c r="N1018" s="210">
        <v>4</v>
      </c>
      <c r="O1018" s="210">
        <v>4</v>
      </c>
      <c r="P1018" s="210">
        <v>4</v>
      </c>
      <c r="Q1018" s="210">
        <v>4</v>
      </c>
      <c r="R1018" s="210">
        <v>4</v>
      </c>
      <c r="S1018" s="210">
        <v>4</v>
      </c>
      <c r="T1018" s="210">
        <v>4</v>
      </c>
      <c r="U1018" s="210">
        <v>4</v>
      </c>
      <c r="V1018" s="210">
        <v>4</v>
      </c>
      <c r="W1018" s="210">
        <v>8</v>
      </c>
      <c r="X1018" s="210">
        <v>8</v>
      </c>
      <c r="Y1018" s="210">
        <v>8</v>
      </c>
      <c r="Z1018" s="210">
        <v>8</v>
      </c>
      <c r="AA1018" s="210">
        <v>8</v>
      </c>
      <c r="AB1018" s="210">
        <v>8</v>
      </c>
      <c r="AC1018" s="210">
        <v>8</v>
      </c>
      <c r="AD1018" s="210">
        <v>8</v>
      </c>
      <c r="AE1018" s="210">
        <v>8</v>
      </c>
      <c r="AF1018" s="210">
        <v>8</v>
      </c>
      <c r="AG1018" s="210">
        <v>8</v>
      </c>
      <c r="AH1018" s="210">
        <v>8</v>
      </c>
      <c r="AI1018" s="210">
        <v>8</v>
      </c>
      <c r="AJ1018" s="210">
        <v>8</v>
      </c>
      <c r="AK1018" s="210">
        <v>8</v>
      </c>
      <c r="AL1018" s="210">
        <v>8</v>
      </c>
      <c r="AM1018" s="210">
        <v>8</v>
      </c>
      <c r="AN1018" s="210">
        <v>8</v>
      </c>
      <c r="AO1018" s="210">
        <v>8</v>
      </c>
      <c r="AP1018" s="210">
        <v>8</v>
      </c>
      <c r="AQ1018" s="210">
        <v>8</v>
      </c>
      <c r="AR1018" s="210">
        <v>8</v>
      </c>
      <c r="AS1018" s="210">
        <v>8</v>
      </c>
      <c r="AT1018" s="210">
        <v>8</v>
      </c>
      <c r="AU1018" s="210">
        <v>8</v>
      </c>
      <c r="AV1018" s="210">
        <v>8</v>
      </c>
      <c r="AW1018" s="210">
        <v>8</v>
      </c>
      <c r="AX1018" s="210">
        <v>8</v>
      </c>
      <c r="AY1018" s="210">
        <v>8</v>
      </c>
      <c r="AZ1018" s="210">
        <v>8</v>
      </c>
      <c r="BA1018" s="210">
        <v>8</v>
      </c>
      <c r="BB1018" s="210">
        <v>8</v>
      </c>
      <c r="BC1018" s="210">
        <v>8</v>
      </c>
      <c r="BD1018" s="210">
        <v>8</v>
      </c>
      <c r="BE1018" s="210">
        <v>8</v>
      </c>
      <c r="BF1018" s="210">
        <v>8</v>
      </c>
      <c r="BG1018" s="210">
        <v>8</v>
      </c>
      <c r="BH1018" s="210">
        <v>8</v>
      </c>
      <c r="BI1018" s="210">
        <v>8</v>
      </c>
      <c r="BJ1018" s="210">
        <v>8</v>
      </c>
      <c r="BK1018" s="210">
        <v>8</v>
      </c>
      <c r="BL1018" s="210">
        <v>8</v>
      </c>
      <c r="BM1018" s="210">
        <v>8</v>
      </c>
      <c r="BN1018" s="210">
        <v>8</v>
      </c>
      <c r="BO1018" s="210">
        <v>8</v>
      </c>
      <c r="BP1018" s="210">
        <v>8</v>
      </c>
      <c r="BQ1018" s="210">
        <v>8</v>
      </c>
      <c r="BR1018" s="210">
        <v>8</v>
      </c>
      <c r="BS1018" s="210">
        <v>8</v>
      </c>
      <c r="BT1018" s="210">
        <v>8</v>
      </c>
      <c r="BU1018" s="210"/>
      <c r="BV1018" s="210"/>
      <c r="BW1018" s="210"/>
      <c r="BX1018" s="210"/>
      <c r="BY1018" s="210"/>
      <c r="BZ1018" s="210"/>
      <c r="CA1018" s="210"/>
      <c r="CB1018" s="210"/>
      <c r="CC1018" s="210"/>
      <c r="CD1018" s="210"/>
      <c r="CE1018" s="210"/>
      <c r="CF1018" s="210"/>
      <c r="CG1018" s="210"/>
      <c r="CH1018" s="210"/>
      <c r="CI1018" s="210"/>
      <c r="CJ1018" s="210"/>
      <c r="CK1018" s="210"/>
      <c r="CL1018" s="210"/>
      <c r="CM1018" s="210"/>
      <c r="CN1018" s="210"/>
      <c r="CO1018" s="210"/>
      <c r="CP1018" s="210"/>
      <c r="CQ1018" s="210"/>
      <c r="CR1018" s="210"/>
      <c r="CS1018" s="144"/>
      <c r="CT1018" s="144"/>
    </row>
    <row r="1019" spans="1:98" ht="15">
      <c r="A1019" s="208" t="s">
        <v>8334</v>
      </c>
      <c r="B1019" s="285" t="s">
        <v>2370</v>
      </c>
      <c r="C1019" s="209" t="s">
        <v>2371</v>
      </c>
      <c r="D1019" s="259"/>
      <c r="E1019" s="209" t="s">
        <v>6118</v>
      </c>
      <c r="F1019" s="209" t="s">
        <v>38</v>
      </c>
      <c r="G1019" s="216" t="s">
        <v>35</v>
      </c>
      <c r="H1019" s="209" t="s">
        <v>8271</v>
      </c>
      <c r="I1019" s="2"/>
      <c r="J1019" s="210"/>
      <c r="K1019" s="210"/>
      <c r="L1019" s="210"/>
      <c r="M1019" s="210">
        <v>4</v>
      </c>
      <c r="N1019" s="210">
        <v>4</v>
      </c>
      <c r="O1019" s="210">
        <v>4</v>
      </c>
      <c r="P1019" s="210">
        <v>4</v>
      </c>
      <c r="Q1019" s="210">
        <v>4</v>
      </c>
      <c r="R1019" s="210">
        <v>4</v>
      </c>
      <c r="S1019" s="210">
        <v>4</v>
      </c>
      <c r="T1019" s="210">
        <v>4</v>
      </c>
      <c r="U1019" s="210">
        <v>4</v>
      </c>
      <c r="V1019" s="210">
        <v>4</v>
      </c>
      <c r="W1019" s="210">
        <v>8</v>
      </c>
      <c r="X1019" s="210">
        <v>8</v>
      </c>
      <c r="Y1019" s="210">
        <v>8</v>
      </c>
      <c r="Z1019" s="210">
        <v>8</v>
      </c>
      <c r="AA1019" s="210">
        <v>8</v>
      </c>
      <c r="AB1019" s="210">
        <v>8</v>
      </c>
      <c r="AC1019" s="210">
        <v>8</v>
      </c>
      <c r="AD1019" s="210">
        <v>8</v>
      </c>
      <c r="AE1019" s="210">
        <v>8</v>
      </c>
      <c r="AF1019" s="210">
        <v>8</v>
      </c>
      <c r="AG1019" s="210">
        <v>8</v>
      </c>
      <c r="AH1019" s="210">
        <v>8</v>
      </c>
      <c r="AI1019" s="210">
        <v>8</v>
      </c>
      <c r="AJ1019" s="210">
        <v>8</v>
      </c>
      <c r="AK1019" s="210">
        <v>8</v>
      </c>
      <c r="AL1019" s="210">
        <v>8</v>
      </c>
      <c r="AM1019" s="210">
        <v>8</v>
      </c>
      <c r="AN1019" s="210">
        <v>8</v>
      </c>
      <c r="AO1019" s="210">
        <v>8</v>
      </c>
      <c r="AP1019" s="210">
        <v>8</v>
      </c>
      <c r="AQ1019" s="210">
        <v>8</v>
      </c>
      <c r="AR1019" s="210">
        <v>8</v>
      </c>
      <c r="AS1019" s="210">
        <v>8</v>
      </c>
      <c r="AT1019" s="210">
        <v>8</v>
      </c>
      <c r="AU1019" s="210">
        <v>8</v>
      </c>
      <c r="AV1019" s="210">
        <v>8</v>
      </c>
      <c r="AW1019" s="210">
        <v>8</v>
      </c>
      <c r="AX1019" s="210">
        <v>8</v>
      </c>
      <c r="AY1019" s="210">
        <v>8</v>
      </c>
      <c r="AZ1019" s="210">
        <v>8</v>
      </c>
      <c r="BA1019" s="210">
        <v>8</v>
      </c>
      <c r="BB1019" s="210">
        <v>8</v>
      </c>
      <c r="BC1019" s="210">
        <v>8</v>
      </c>
      <c r="BD1019" s="210">
        <v>8</v>
      </c>
      <c r="BE1019" s="210">
        <v>8</v>
      </c>
      <c r="BF1019" s="210">
        <v>8</v>
      </c>
      <c r="BG1019" s="210">
        <v>8</v>
      </c>
      <c r="BH1019" s="210">
        <v>8</v>
      </c>
      <c r="BI1019" s="210">
        <v>8</v>
      </c>
      <c r="BJ1019" s="210">
        <v>8</v>
      </c>
      <c r="BK1019" s="210">
        <v>8</v>
      </c>
      <c r="BL1019" s="210">
        <v>8</v>
      </c>
      <c r="BM1019" s="210">
        <v>8</v>
      </c>
      <c r="BN1019" s="210">
        <v>8</v>
      </c>
      <c r="BO1019" s="210">
        <v>8</v>
      </c>
      <c r="BP1019" s="210">
        <v>8</v>
      </c>
      <c r="BQ1019" s="210">
        <v>8</v>
      </c>
      <c r="BR1019" s="210">
        <v>8</v>
      </c>
      <c r="BS1019" s="210">
        <v>8</v>
      </c>
      <c r="BT1019" s="210">
        <v>8</v>
      </c>
      <c r="BU1019" s="210"/>
      <c r="BV1019" s="210"/>
      <c r="BW1019" s="210"/>
      <c r="BX1019" s="210"/>
      <c r="BY1019" s="210"/>
      <c r="BZ1019" s="210"/>
      <c r="CA1019" s="210"/>
      <c r="CB1019" s="210"/>
      <c r="CC1019" s="210"/>
      <c r="CD1019" s="210"/>
      <c r="CE1019" s="210"/>
      <c r="CF1019" s="210"/>
      <c r="CG1019" s="210"/>
      <c r="CH1019" s="210"/>
      <c r="CI1019" s="210"/>
      <c r="CJ1019" s="210"/>
      <c r="CK1019" s="210"/>
      <c r="CL1019" s="210"/>
      <c r="CM1019" s="210"/>
      <c r="CN1019" s="210"/>
      <c r="CO1019" s="210"/>
      <c r="CP1019" s="210"/>
      <c r="CQ1019" s="210"/>
      <c r="CR1019" s="210"/>
      <c r="CS1019" s="144"/>
      <c r="CT1019" s="144"/>
    </row>
    <row r="1020" spans="1:98" ht="15">
      <c r="A1020" s="208" t="s">
        <v>8334</v>
      </c>
      <c r="B1020" s="285" t="s">
        <v>7529</v>
      </c>
      <c r="C1020" s="209" t="s">
        <v>2373</v>
      </c>
      <c r="D1020" s="259"/>
      <c r="E1020" s="209" t="s">
        <v>6118</v>
      </c>
      <c r="F1020" s="209" t="s">
        <v>38</v>
      </c>
      <c r="G1020" s="216" t="s">
        <v>35</v>
      </c>
      <c r="H1020" s="209" t="s">
        <v>8271</v>
      </c>
      <c r="I1020" s="2"/>
      <c r="J1020" s="210"/>
      <c r="K1020" s="210"/>
      <c r="L1020" s="210"/>
      <c r="M1020" s="210">
        <v>10</v>
      </c>
      <c r="N1020" s="210">
        <v>10</v>
      </c>
      <c r="O1020" s="210">
        <v>10</v>
      </c>
      <c r="P1020" s="210">
        <v>10</v>
      </c>
      <c r="Q1020" s="210">
        <v>10</v>
      </c>
      <c r="R1020" s="210">
        <v>10</v>
      </c>
      <c r="S1020" s="210">
        <v>10</v>
      </c>
      <c r="T1020" s="210">
        <v>10</v>
      </c>
      <c r="U1020" s="210">
        <v>10</v>
      </c>
      <c r="V1020" s="210">
        <v>10</v>
      </c>
      <c r="W1020" s="210">
        <v>10</v>
      </c>
      <c r="X1020" s="210">
        <v>10</v>
      </c>
      <c r="Y1020" s="210">
        <v>10</v>
      </c>
      <c r="Z1020" s="210">
        <v>10</v>
      </c>
      <c r="AA1020" s="210">
        <v>10</v>
      </c>
      <c r="AB1020" s="210">
        <v>10</v>
      </c>
      <c r="AC1020" s="210">
        <v>10</v>
      </c>
      <c r="AD1020" s="210">
        <v>10</v>
      </c>
      <c r="AE1020" s="210">
        <v>10</v>
      </c>
      <c r="AF1020" s="210">
        <v>10</v>
      </c>
      <c r="AG1020" s="210">
        <v>10</v>
      </c>
      <c r="AH1020" s="210">
        <v>10</v>
      </c>
      <c r="AI1020" s="210">
        <v>10</v>
      </c>
      <c r="AJ1020" s="210">
        <v>10</v>
      </c>
      <c r="AK1020" s="210">
        <v>10</v>
      </c>
      <c r="AL1020" s="210">
        <v>10</v>
      </c>
      <c r="AM1020" s="210">
        <v>10</v>
      </c>
      <c r="AN1020" s="210">
        <v>10</v>
      </c>
      <c r="AO1020" s="210">
        <v>10</v>
      </c>
      <c r="AP1020" s="210">
        <v>10</v>
      </c>
      <c r="AQ1020" s="210">
        <v>10</v>
      </c>
      <c r="AR1020" s="210">
        <v>10</v>
      </c>
      <c r="AS1020" s="210">
        <v>10</v>
      </c>
      <c r="AT1020" s="210">
        <v>10</v>
      </c>
      <c r="AU1020" s="210">
        <v>10</v>
      </c>
      <c r="AV1020" s="210">
        <v>10</v>
      </c>
      <c r="AW1020" s="210">
        <v>10</v>
      </c>
      <c r="AX1020" s="210">
        <v>10</v>
      </c>
      <c r="AY1020" s="210">
        <v>10</v>
      </c>
      <c r="AZ1020" s="210">
        <v>10</v>
      </c>
      <c r="BA1020" s="210">
        <v>10</v>
      </c>
      <c r="BB1020" s="210">
        <v>10</v>
      </c>
      <c r="BC1020" s="210">
        <v>10</v>
      </c>
      <c r="BD1020" s="210">
        <v>10</v>
      </c>
      <c r="BE1020" s="210">
        <v>10</v>
      </c>
      <c r="BF1020" s="210">
        <v>10</v>
      </c>
      <c r="BG1020" s="210">
        <v>10</v>
      </c>
      <c r="BH1020" s="210">
        <v>10</v>
      </c>
      <c r="BI1020" s="210">
        <v>10</v>
      </c>
      <c r="BJ1020" s="210">
        <v>10</v>
      </c>
      <c r="BK1020" s="210">
        <v>10</v>
      </c>
      <c r="BL1020" s="210">
        <v>10</v>
      </c>
      <c r="BM1020" s="210">
        <v>10</v>
      </c>
      <c r="BN1020" s="210">
        <v>10</v>
      </c>
      <c r="BO1020" s="210">
        <v>10</v>
      </c>
      <c r="BP1020" s="210">
        <v>10</v>
      </c>
      <c r="BQ1020" s="210">
        <v>10</v>
      </c>
      <c r="BR1020" s="210">
        <v>10</v>
      </c>
      <c r="BS1020" s="210">
        <v>10</v>
      </c>
      <c r="BT1020" s="210">
        <v>10</v>
      </c>
      <c r="BU1020" s="210"/>
      <c r="BV1020" s="210"/>
      <c r="BW1020" s="210"/>
      <c r="BX1020" s="210"/>
      <c r="BY1020" s="210"/>
      <c r="BZ1020" s="210"/>
      <c r="CA1020" s="210"/>
      <c r="CB1020" s="210"/>
      <c r="CC1020" s="210"/>
      <c r="CD1020" s="210"/>
      <c r="CE1020" s="210"/>
      <c r="CF1020" s="210"/>
      <c r="CG1020" s="210"/>
      <c r="CH1020" s="210"/>
      <c r="CI1020" s="210"/>
      <c r="CJ1020" s="210"/>
      <c r="CK1020" s="210"/>
      <c r="CL1020" s="210"/>
      <c r="CM1020" s="210"/>
      <c r="CN1020" s="210"/>
      <c r="CO1020" s="210"/>
      <c r="CP1020" s="210"/>
      <c r="CQ1020" s="210"/>
      <c r="CR1020" s="210"/>
      <c r="CS1020" s="144"/>
      <c r="CT1020" s="144"/>
    </row>
    <row r="1021" spans="1:98" ht="15">
      <c r="A1021" s="208" t="s">
        <v>8334</v>
      </c>
      <c r="B1021" s="285" t="s">
        <v>2386</v>
      </c>
      <c r="C1021" s="209" t="s">
        <v>2387</v>
      </c>
      <c r="D1021" s="259"/>
      <c r="E1021" s="209" t="s">
        <v>6118</v>
      </c>
      <c r="F1021" s="209" t="s">
        <v>38</v>
      </c>
      <c r="G1021" s="216" t="s">
        <v>35</v>
      </c>
      <c r="H1021" s="209" t="s">
        <v>8271</v>
      </c>
      <c r="I1021" s="2"/>
      <c r="J1021" s="210"/>
      <c r="K1021" s="210"/>
      <c r="L1021" s="210"/>
      <c r="M1021" s="210">
        <v>1</v>
      </c>
      <c r="N1021" s="210">
        <v>1</v>
      </c>
      <c r="O1021" s="210">
        <v>1</v>
      </c>
      <c r="P1021" s="210">
        <v>1</v>
      </c>
      <c r="Q1021" s="210">
        <v>1</v>
      </c>
      <c r="R1021" s="210">
        <v>1</v>
      </c>
      <c r="S1021" s="210">
        <v>1</v>
      </c>
      <c r="T1021" s="210">
        <v>1</v>
      </c>
      <c r="U1021" s="210">
        <v>1</v>
      </c>
      <c r="V1021" s="210">
        <v>1</v>
      </c>
      <c r="W1021" s="210">
        <v>1</v>
      </c>
      <c r="X1021" s="210">
        <v>1</v>
      </c>
      <c r="Y1021" s="210">
        <v>1</v>
      </c>
      <c r="Z1021" s="210">
        <v>1</v>
      </c>
      <c r="AA1021" s="210">
        <v>1</v>
      </c>
      <c r="AB1021" s="210">
        <v>1</v>
      </c>
      <c r="AC1021" s="210">
        <v>1</v>
      </c>
      <c r="AD1021" s="210">
        <v>1</v>
      </c>
      <c r="AE1021" s="210">
        <v>1</v>
      </c>
      <c r="AF1021" s="210">
        <v>1</v>
      </c>
      <c r="AG1021" s="210">
        <v>1</v>
      </c>
      <c r="AH1021" s="210">
        <v>1</v>
      </c>
      <c r="AI1021" s="210">
        <v>1</v>
      </c>
      <c r="AJ1021" s="210">
        <v>1</v>
      </c>
      <c r="AK1021" s="210">
        <v>1</v>
      </c>
      <c r="AL1021" s="210">
        <v>1</v>
      </c>
      <c r="AM1021" s="210">
        <v>1</v>
      </c>
      <c r="AN1021" s="210">
        <v>1</v>
      </c>
      <c r="AO1021" s="210">
        <v>1</v>
      </c>
      <c r="AP1021" s="210">
        <v>1</v>
      </c>
      <c r="AQ1021" s="210">
        <v>1</v>
      </c>
      <c r="AR1021" s="210">
        <v>1</v>
      </c>
      <c r="AS1021" s="210">
        <v>1</v>
      </c>
      <c r="AT1021" s="210">
        <v>1</v>
      </c>
      <c r="AU1021" s="210">
        <v>1</v>
      </c>
      <c r="AV1021" s="210">
        <v>1</v>
      </c>
      <c r="AW1021" s="210">
        <v>1</v>
      </c>
      <c r="AX1021" s="210">
        <v>1</v>
      </c>
      <c r="AY1021" s="210">
        <v>1</v>
      </c>
      <c r="AZ1021" s="210">
        <v>1</v>
      </c>
      <c r="BA1021" s="210">
        <v>1</v>
      </c>
      <c r="BB1021" s="210">
        <v>1</v>
      </c>
      <c r="BC1021" s="210">
        <v>1</v>
      </c>
      <c r="BD1021" s="210">
        <v>1</v>
      </c>
      <c r="BE1021" s="210">
        <v>1</v>
      </c>
      <c r="BF1021" s="210">
        <v>1</v>
      </c>
      <c r="BG1021" s="210">
        <v>1</v>
      </c>
      <c r="BH1021" s="210">
        <v>1</v>
      </c>
      <c r="BI1021" s="210"/>
      <c r="BJ1021" s="210"/>
      <c r="BK1021" s="210"/>
      <c r="BL1021" s="210"/>
      <c r="BM1021" s="210"/>
      <c r="BN1021" s="210"/>
      <c r="BO1021" s="210"/>
      <c r="BP1021" s="210"/>
      <c r="BQ1021" s="210"/>
      <c r="BR1021" s="210"/>
      <c r="BS1021" s="210"/>
      <c r="BT1021" s="210"/>
      <c r="BU1021" s="210"/>
      <c r="BV1021" s="210"/>
      <c r="BW1021" s="210"/>
      <c r="BX1021" s="210"/>
      <c r="BY1021" s="210"/>
      <c r="BZ1021" s="210"/>
      <c r="CA1021" s="210"/>
      <c r="CB1021" s="210"/>
      <c r="CC1021" s="210"/>
      <c r="CD1021" s="210"/>
      <c r="CE1021" s="210"/>
      <c r="CF1021" s="210"/>
      <c r="CG1021" s="210"/>
      <c r="CH1021" s="210"/>
      <c r="CI1021" s="210"/>
      <c r="CJ1021" s="210"/>
      <c r="CK1021" s="210"/>
      <c r="CL1021" s="210"/>
      <c r="CM1021" s="210"/>
      <c r="CN1021" s="210"/>
      <c r="CO1021" s="210"/>
      <c r="CP1021" s="210"/>
      <c r="CQ1021" s="210"/>
      <c r="CR1021" s="210"/>
      <c r="CS1021" s="144"/>
      <c r="CT1021" s="144"/>
    </row>
    <row r="1022" spans="1:98" ht="15">
      <c r="A1022" s="208" t="s">
        <v>8334</v>
      </c>
      <c r="B1022" s="285" t="s">
        <v>2388</v>
      </c>
      <c r="C1022" s="209" t="s">
        <v>2389</v>
      </c>
      <c r="D1022" s="259"/>
      <c r="E1022" s="209" t="s">
        <v>6118</v>
      </c>
      <c r="F1022" s="209" t="s">
        <v>38</v>
      </c>
      <c r="G1022" s="216" t="s">
        <v>35</v>
      </c>
      <c r="H1022" s="209" t="s">
        <v>8271</v>
      </c>
      <c r="I1022" s="2"/>
      <c r="J1022" s="210"/>
      <c r="K1022" s="210"/>
      <c r="L1022" s="210"/>
      <c r="M1022" s="210">
        <v>10</v>
      </c>
      <c r="N1022" s="210">
        <v>10</v>
      </c>
      <c r="O1022" s="210">
        <v>10</v>
      </c>
      <c r="P1022" s="210">
        <v>10</v>
      </c>
      <c r="Q1022" s="210">
        <v>10</v>
      </c>
      <c r="R1022" s="210">
        <v>10</v>
      </c>
      <c r="S1022" s="210">
        <v>10</v>
      </c>
      <c r="T1022" s="210">
        <v>10</v>
      </c>
      <c r="U1022" s="210">
        <v>10</v>
      </c>
      <c r="V1022" s="210">
        <v>10</v>
      </c>
      <c r="W1022" s="210">
        <v>10</v>
      </c>
      <c r="X1022" s="210">
        <v>10</v>
      </c>
      <c r="Y1022" s="210">
        <v>10</v>
      </c>
      <c r="Z1022" s="210">
        <v>10</v>
      </c>
      <c r="AA1022" s="210">
        <v>10</v>
      </c>
      <c r="AB1022" s="210">
        <v>10</v>
      </c>
      <c r="AC1022" s="210">
        <v>10</v>
      </c>
      <c r="AD1022" s="210">
        <v>10</v>
      </c>
      <c r="AE1022" s="210">
        <v>10</v>
      </c>
      <c r="AF1022" s="210">
        <v>10</v>
      </c>
      <c r="AG1022" s="210">
        <v>10</v>
      </c>
      <c r="AH1022" s="210">
        <v>10</v>
      </c>
      <c r="AI1022" s="210">
        <v>10</v>
      </c>
      <c r="AJ1022" s="210">
        <v>10</v>
      </c>
      <c r="AK1022" s="210">
        <v>10</v>
      </c>
      <c r="AL1022" s="210">
        <v>10</v>
      </c>
      <c r="AM1022" s="210">
        <v>10</v>
      </c>
      <c r="AN1022" s="210">
        <v>10</v>
      </c>
      <c r="AO1022" s="210">
        <v>10</v>
      </c>
      <c r="AP1022" s="210">
        <v>10</v>
      </c>
      <c r="AQ1022" s="210">
        <v>10</v>
      </c>
      <c r="AR1022" s="210">
        <v>10</v>
      </c>
      <c r="AS1022" s="210">
        <v>10</v>
      </c>
      <c r="AT1022" s="210">
        <v>10</v>
      </c>
      <c r="AU1022" s="210">
        <v>10</v>
      </c>
      <c r="AV1022" s="210">
        <v>10</v>
      </c>
      <c r="AW1022" s="210">
        <v>10</v>
      </c>
      <c r="AX1022" s="210">
        <v>10</v>
      </c>
      <c r="AY1022" s="210">
        <v>10</v>
      </c>
      <c r="AZ1022" s="210">
        <v>10</v>
      </c>
      <c r="BA1022" s="210">
        <v>10</v>
      </c>
      <c r="BB1022" s="210">
        <v>10</v>
      </c>
      <c r="BC1022" s="210">
        <v>10</v>
      </c>
      <c r="BD1022" s="210">
        <v>10</v>
      </c>
      <c r="BE1022" s="210">
        <v>10</v>
      </c>
      <c r="BF1022" s="210">
        <v>10</v>
      </c>
      <c r="BG1022" s="210">
        <v>10</v>
      </c>
      <c r="BH1022" s="210">
        <v>10</v>
      </c>
      <c r="BI1022" s="210"/>
      <c r="BJ1022" s="210"/>
      <c r="BK1022" s="210"/>
      <c r="BL1022" s="210"/>
      <c r="BM1022" s="210"/>
      <c r="BN1022" s="210"/>
      <c r="BO1022" s="210"/>
      <c r="BP1022" s="210"/>
      <c r="BQ1022" s="210"/>
      <c r="BR1022" s="210"/>
      <c r="BS1022" s="210"/>
      <c r="BT1022" s="210"/>
      <c r="BU1022" s="210"/>
      <c r="BV1022" s="210"/>
      <c r="BW1022" s="210"/>
      <c r="BX1022" s="210"/>
      <c r="BY1022" s="210"/>
      <c r="BZ1022" s="210"/>
      <c r="CA1022" s="210"/>
      <c r="CB1022" s="210"/>
      <c r="CC1022" s="210"/>
      <c r="CD1022" s="210"/>
      <c r="CE1022" s="210"/>
      <c r="CF1022" s="210"/>
      <c r="CG1022" s="210"/>
      <c r="CH1022" s="210"/>
      <c r="CI1022" s="210"/>
      <c r="CJ1022" s="210"/>
      <c r="CK1022" s="210"/>
      <c r="CL1022" s="210"/>
      <c r="CM1022" s="210"/>
      <c r="CN1022" s="210"/>
      <c r="CO1022" s="210"/>
      <c r="CP1022" s="210"/>
      <c r="CQ1022" s="210"/>
      <c r="CR1022" s="210"/>
      <c r="CS1022" s="144"/>
      <c r="CT1022" s="144"/>
    </row>
    <row r="1023" spans="1:98" ht="15">
      <c r="A1023" s="208" t="s">
        <v>8334</v>
      </c>
      <c r="B1023" s="285" t="s">
        <v>7524</v>
      </c>
      <c r="C1023" s="209" t="s">
        <v>7933</v>
      </c>
      <c r="D1023" s="259"/>
      <c r="E1023" s="209" t="s">
        <v>6112</v>
      </c>
      <c r="F1023" s="209" t="s">
        <v>38</v>
      </c>
      <c r="G1023" s="216" t="s">
        <v>35</v>
      </c>
      <c r="H1023" s="209" t="s">
        <v>8271</v>
      </c>
      <c r="I1023" s="2"/>
      <c r="J1023" s="210"/>
      <c r="K1023" s="210"/>
      <c r="L1023" s="210"/>
      <c r="M1023" s="210">
        <v>1</v>
      </c>
      <c r="N1023" s="210">
        <v>1</v>
      </c>
      <c r="O1023" s="210">
        <v>1</v>
      </c>
      <c r="P1023" s="210">
        <v>1</v>
      </c>
      <c r="Q1023" s="210">
        <v>1</v>
      </c>
      <c r="R1023" s="210">
        <v>1</v>
      </c>
      <c r="S1023" s="210">
        <v>1</v>
      </c>
      <c r="T1023" s="210">
        <v>1</v>
      </c>
      <c r="U1023" s="210">
        <v>1</v>
      </c>
      <c r="V1023" s="210">
        <v>1</v>
      </c>
      <c r="W1023" s="210">
        <v>1</v>
      </c>
      <c r="X1023" s="210">
        <v>1</v>
      </c>
      <c r="Y1023" s="210">
        <v>1</v>
      </c>
      <c r="Z1023" s="210">
        <v>1</v>
      </c>
      <c r="AA1023" s="210">
        <v>1</v>
      </c>
      <c r="AB1023" s="210">
        <v>1</v>
      </c>
      <c r="AC1023" s="210">
        <v>1</v>
      </c>
      <c r="AD1023" s="210">
        <v>1</v>
      </c>
      <c r="AE1023" s="210">
        <v>1</v>
      </c>
      <c r="AF1023" s="210">
        <v>1</v>
      </c>
      <c r="AG1023" s="210">
        <v>1</v>
      </c>
      <c r="AH1023" s="210">
        <v>1</v>
      </c>
      <c r="AI1023" s="210">
        <v>1</v>
      </c>
      <c r="AJ1023" s="210">
        <v>1</v>
      </c>
      <c r="AK1023" s="210">
        <v>1</v>
      </c>
      <c r="AL1023" s="210">
        <v>1</v>
      </c>
      <c r="AM1023" s="210">
        <v>1</v>
      </c>
      <c r="AN1023" s="210">
        <v>1</v>
      </c>
      <c r="AO1023" s="210">
        <v>1</v>
      </c>
      <c r="AP1023" s="210">
        <v>1</v>
      </c>
      <c r="AQ1023" s="210">
        <v>1</v>
      </c>
      <c r="AR1023" s="210">
        <v>1</v>
      </c>
      <c r="AS1023" s="210">
        <v>1</v>
      </c>
      <c r="AT1023" s="210">
        <v>1</v>
      </c>
      <c r="AU1023" s="210">
        <v>1</v>
      </c>
      <c r="AV1023" s="210">
        <v>1</v>
      </c>
      <c r="AW1023" s="210">
        <v>1</v>
      </c>
      <c r="AX1023" s="210">
        <v>1</v>
      </c>
      <c r="AY1023" s="210">
        <v>1</v>
      </c>
      <c r="AZ1023" s="210">
        <v>1</v>
      </c>
      <c r="BA1023" s="210">
        <v>1</v>
      </c>
      <c r="BB1023" s="210">
        <v>1</v>
      </c>
      <c r="BC1023" s="210">
        <v>1</v>
      </c>
      <c r="BD1023" s="210">
        <v>1</v>
      </c>
      <c r="BE1023" s="210">
        <v>1</v>
      </c>
      <c r="BF1023" s="210">
        <v>1</v>
      </c>
      <c r="BG1023" s="210">
        <v>1</v>
      </c>
      <c r="BH1023" s="210">
        <v>1</v>
      </c>
      <c r="BI1023" s="210">
        <v>1</v>
      </c>
      <c r="BJ1023" s="210">
        <v>1</v>
      </c>
      <c r="BK1023" s="210">
        <v>1</v>
      </c>
      <c r="BL1023" s="210">
        <v>1</v>
      </c>
      <c r="BM1023" s="210">
        <v>1</v>
      </c>
      <c r="BN1023" s="210">
        <v>1</v>
      </c>
      <c r="BO1023" s="210">
        <v>1</v>
      </c>
      <c r="BP1023" s="210">
        <v>1</v>
      </c>
      <c r="BQ1023" s="210">
        <v>1</v>
      </c>
      <c r="BR1023" s="210">
        <v>1</v>
      </c>
      <c r="BS1023" s="210">
        <v>1</v>
      </c>
      <c r="BT1023" s="210">
        <v>1</v>
      </c>
      <c r="BU1023" s="210"/>
      <c r="BV1023" s="210"/>
      <c r="BW1023" s="210"/>
      <c r="BX1023" s="210"/>
      <c r="BY1023" s="210"/>
      <c r="BZ1023" s="210"/>
      <c r="CA1023" s="210"/>
      <c r="CB1023" s="210"/>
      <c r="CC1023" s="210"/>
      <c r="CD1023" s="210"/>
      <c r="CE1023" s="210"/>
      <c r="CF1023" s="210"/>
      <c r="CG1023" s="210"/>
      <c r="CH1023" s="210"/>
      <c r="CI1023" s="210"/>
      <c r="CJ1023" s="210"/>
      <c r="CK1023" s="210"/>
      <c r="CL1023" s="210"/>
      <c r="CM1023" s="210"/>
      <c r="CN1023" s="210"/>
      <c r="CO1023" s="210"/>
      <c r="CP1023" s="210"/>
      <c r="CQ1023" s="210"/>
      <c r="CR1023" s="210"/>
      <c r="CS1023" s="144"/>
      <c r="CT1023" s="144"/>
    </row>
    <row r="1024" spans="1:98" ht="15">
      <c r="A1024" s="208" t="s">
        <v>8334</v>
      </c>
      <c r="B1024" s="285" t="s">
        <v>7525</v>
      </c>
      <c r="C1024" s="209" t="s">
        <v>7934</v>
      </c>
      <c r="D1024" s="259"/>
      <c r="E1024" s="209" t="s">
        <v>6112</v>
      </c>
      <c r="F1024" s="209" t="s">
        <v>38</v>
      </c>
      <c r="G1024" s="216" t="s">
        <v>35</v>
      </c>
      <c r="H1024" s="209" t="s">
        <v>8271</v>
      </c>
      <c r="I1024" s="2"/>
      <c r="J1024" s="210"/>
      <c r="K1024" s="210"/>
      <c r="L1024" s="210"/>
      <c r="M1024" s="210">
        <v>1</v>
      </c>
      <c r="N1024" s="210">
        <v>1</v>
      </c>
      <c r="O1024" s="210">
        <v>1</v>
      </c>
      <c r="P1024" s="210">
        <v>1</v>
      </c>
      <c r="Q1024" s="210">
        <v>1</v>
      </c>
      <c r="R1024" s="210">
        <v>1</v>
      </c>
      <c r="S1024" s="210">
        <v>1</v>
      </c>
      <c r="T1024" s="210">
        <v>1</v>
      </c>
      <c r="U1024" s="210">
        <v>1</v>
      </c>
      <c r="V1024" s="210">
        <v>1</v>
      </c>
      <c r="W1024" s="210">
        <v>1</v>
      </c>
      <c r="X1024" s="210">
        <v>1</v>
      </c>
      <c r="Y1024" s="210">
        <v>1</v>
      </c>
      <c r="Z1024" s="210">
        <v>1</v>
      </c>
      <c r="AA1024" s="210">
        <v>1</v>
      </c>
      <c r="AB1024" s="210">
        <v>1</v>
      </c>
      <c r="AC1024" s="210">
        <v>1</v>
      </c>
      <c r="AD1024" s="210">
        <v>1</v>
      </c>
      <c r="AE1024" s="210">
        <v>1</v>
      </c>
      <c r="AF1024" s="210">
        <v>1</v>
      </c>
      <c r="AG1024" s="210">
        <v>1</v>
      </c>
      <c r="AH1024" s="210">
        <v>1</v>
      </c>
      <c r="AI1024" s="210">
        <v>1</v>
      </c>
      <c r="AJ1024" s="210">
        <v>1</v>
      </c>
      <c r="AK1024" s="210">
        <v>1</v>
      </c>
      <c r="AL1024" s="210">
        <v>1</v>
      </c>
      <c r="AM1024" s="210">
        <v>1</v>
      </c>
      <c r="AN1024" s="210">
        <v>1</v>
      </c>
      <c r="AO1024" s="210">
        <v>1</v>
      </c>
      <c r="AP1024" s="210">
        <v>1</v>
      </c>
      <c r="AQ1024" s="210">
        <v>1</v>
      </c>
      <c r="AR1024" s="210">
        <v>1</v>
      </c>
      <c r="AS1024" s="210">
        <v>1</v>
      </c>
      <c r="AT1024" s="210">
        <v>1</v>
      </c>
      <c r="AU1024" s="210">
        <v>1</v>
      </c>
      <c r="AV1024" s="210">
        <v>1</v>
      </c>
      <c r="AW1024" s="210">
        <v>1</v>
      </c>
      <c r="AX1024" s="210">
        <v>1</v>
      </c>
      <c r="AY1024" s="210">
        <v>1</v>
      </c>
      <c r="AZ1024" s="210">
        <v>1</v>
      </c>
      <c r="BA1024" s="210">
        <v>1</v>
      </c>
      <c r="BB1024" s="210">
        <v>1</v>
      </c>
      <c r="BC1024" s="210">
        <v>1</v>
      </c>
      <c r="BD1024" s="210">
        <v>1</v>
      </c>
      <c r="BE1024" s="210">
        <v>1</v>
      </c>
      <c r="BF1024" s="210">
        <v>1</v>
      </c>
      <c r="BG1024" s="210">
        <v>1</v>
      </c>
      <c r="BH1024" s="210">
        <v>1</v>
      </c>
      <c r="BI1024" s="210">
        <v>1</v>
      </c>
      <c r="BJ1024" s="210">
        <v>1</v>
      </c>
      <c r="BK1024" s="210">
        <v>1</v>
      </c>
      <c r="BL1024" s="210">
        <v>1</v>
      </c>
      <c r="BM1024" s="210">
        <v>1</v>
      </c>
      <c r="BN1024" s="210">
        <v>1</v>
      </c>
      <c r="BO1024" s="210">
        <v>1</v>
      </c>
      <c r="BP1024" s="210">
        <v>1</v>
      </c>
      <c r="BQ1024" s="210">
        <v>1</v>
      </c>
      <c r="BR1024" s="210">
        <v>1</v>
      </c>
      <c r="BS1024" s="210">
        <v>1</v>
      </c>
      <c r="BT1024" s="210">
        <v>1</v>
      </c>
      <c r="BU1024" s="210"/>
      <c r="BV1024" s="210"/>
      <c r="BW1024" s="210"/>
      <c r="BX1024" s="210"/>
      <c r="BY1024" s="210"/>
      <c r="BZ1024" s="210"/>
      <c r="CA1024" s="210"/>
      <c r="CB1024" s="210"/>
      <c r="CC1024" s="210"/>
      <c r="CD1024" s="210"/>
      <c r="CE1024" s="210"/>
      <c r="CF1024" s="210"/>
      <c r="CG1024" s="210"/>
      <c r="CH1024" s="210"/>
      <c r="CI1024" s="210"/>
      <c r="CJ1024" s="210"/>
      <c r="CK1024" s="210"/>
      <c r="CL1024" s="210"/>
      <c r="CM1024" s="210"/>
      <c r="CN1024" s="210"/>
      <c r="CO1024" s="210"/>
      <c r="CP1024" s="210"/>
      <c r="CQ1024" s="210"/>
      <c r="CR1024" s="210"/>
      <c r="CS1024" s="144"/>
      <c r="CT1024" s="144"/>
    </row>
    <row r="1025" spans="1:98" ht="15">
      <c r="A1025" s="208" t="s">
        <v>8334</v>
      </c>
      <c r="B1025" s="285" t="s">
        <v>2376</v>
      </c>
      <c r="C1025" s="209" t="s">
        <v>2377</v>
      </c>
      <c r="D1025" s="259"/>
      <c r="E1025" s="209" t="s">
        <v>6118</v>
      </c>
      <c r="F1025" s="209" t="s">
        <v>38</v>
      </c>
      <c r="G1025" s="216" t="s">
        <v>35</v>
      </c>
      <c r="H1025" s="209" t="s">
        <v>8271</v>
      </c>
      <c r="I1025" s="2"/>
      <c r="J1025" s="210"/>
      <c r="K1025" s="210"/>
      <c r="L1025" s="210"/>
      <c r="M1025" s="210">
        <v>3</v>
      </c>
      <c r="N1025" s="210">
        <v>3</v>
      </c>
      <c r="O1025" s="210">
        <v>3</v>
      </c>
      <c r="P1025" s="210">
        <v>3</v>
      </c>
      <c r="Q1025" s="210">
        <v>3</v>
      </c>
      <c r="R1025" s="210">
        <v>3</v>
      </c>
      <c r="S1025" s="210">
        <v>3</v>
      </c>
      <c r="T1025" s="210">
        <v>3</v>
      </c>
      <c r="U1025" s="210">
        <v>3</v>
      </c>
      <c r="V1025" s="210">
        <v>3</v>
      </c>
      <c r="W1025" s="210">
        <v>3</v>
      </c>
      <c r="X1025" s="210">
        <v>3</v>
      </c>
      <c r="Y1025" s="210">
        <v>3</v>
      </c>
      <c r="Z1025" s="210">
        <v>3</v>
      </c>
      <c r="AA1025" s="210">
        <v>3</v>
      </c>
      <c r="AB1025" s="210">
        <v>3</v>
      </c>
      <c r="AC1025" s="210">
        <v>3</v>
      </c>
      <c r="AD1025" s="210">
        <v>3</v>
      </c>
      <c r="AE1025" s="210">
        <v>3</v>
      </c>
      <c r="AF1025" s="210">
        <v>3</v>
      </c>
      <c r="AG1025" s="210">
        <v>3</v>
      </c>
      <c r="AH1025" s="210">
        <v>3</v>
      </c>
      <c r="AI1025" s="210">
        <v>3</v>
      </c>
      <c r="AJ1025" s="210">
        <v>3</v>
      </c>
      <c r="AK1025" s="210">
        <v>3</v>
      </c>
      <c r="AL1025" s="210">
        <v>3</v>
      </c>
      <c r="AM1025" s="210">
        <v>3</v>
      </c>
      <c r="AN1025" s="210">
        <v>3</v>
      </c>
      <c r="AO1025" s="210">
        <v>3</v>
      </c>
      <c r="AP1025" s="210">
        <v>3</v>
      </c>
      <c r="AQ1025" s="210">
        <v>3</v>
      </c>
      <c r="AR1025" s="210">
        <v>3</v>
      </c>
      <c r="AS1025" s="210">
        <v>3</v>
      </c>
      <c r="AT1025" s="210">
        <v>3</v>
      </c>
      <c r="AU1025" s="210">
        <v>3</v>
      </c>
      <c r="AV1025" s="210">
        <v>3</v>
      </c>
      <c r="AW1025" s="210">
        <v>3</v>
      </c>
      <c r="AX1025" s="210">
        <v>3</v>
      </c>
      <c r="AY1025" s="210">
        <v>3</v>
      </c>
      <c r="AZ1025" s="210">
        <v>3</v>
      </c>
      <c r="BA1025" s="210">
        <v>3</v>
      </c>
      <c r="BB1025" s="210">
        <v>3</v>
      </c>
      <c r="BC1025" s="210">
        <v>3</v>
      </c>
      <c r="BD1025" s="210">
        <v>3</v>
      </c>
      <c r="BE1025" s="210">
        <v>3</v>
      </c>
      <c r="BF1025" s="210">
        <v>3</v>
      </c>
      <c r="BG1025" s="210">
        <v>3</v>
      </c>
      <c r="BH1025" s="210">
        <v>3</v>
      </c>
      <c r="BI1025" s="210">
        <v>3</v>
      </c>
      <c r="BJ1025" s="210">
        <v>3</v>
      </c>
      <c r="BK1025" s="210">
        <v>3</v>
      </c>
      <c r="BL1025" s="210">
        <v>3</v>
      </c>
      <c r="BM1025" s="210">
        <v>3</v>
      </c>
      <c r="BN1025" s="210">
        <v>3</v>
      </c>
      <c r="BO1025" s="210">
        <v>3</v>
      </c>
      <c r="BP1025" s="210">
        <v>3</v>
      </c>
      <c r="BQ1025" s="210">
        <v>3</v>
      </c>
      <c r="BR1025" s="210">
        <v>3</v>
      </c>
      <c r="BS1025" s="210">
        <v>3</v>
      </c>
      <c r="BT1025" s="210">
        <v>3</v>
      </c>
      <c r="BU1025" s="210"/>
      <c r="BV1025" s="210"/>
      <c r="BW1025" s="210"/>
      <c r="BX1025" s="210"/>
      <c r="BY1025" s="210"/>
      <c r="BZ1025" s="210"/>
      <c r="CA1025" s="210"/>
      <c r="CB1025" s="210"/>
      <c r="CC1025" s="210"/>
      <c r="CD1025" s="210"/>
      <c r="CE1025" s="210"/>
      <c r="CF1025" s="210"/>
      <c r="CG1025" s="210"/>
      <c r="CH1025" s="210"/>
      <c r="CI1025" s="210"/>
      <c r="CJ1025" s="210"/>
      <c r="CK1025" s="210"/>
      <c r="CL1025" s="210"/>
      <c r="CM1025" s="210"/>
      <c r="CN1025" s="210"/>
      <c r="CO1025" s="210"/>
      <c r="CP1025" s="210"/>
      <c r="CQ1025" s="210"/>
      <c r="CR1025" s="210"/>
      <c r="CS1025" s="144"/>
      <c r="CT1025" s="144"/>
    </row>
    <row r="1026" spans="1:98" ht="15">
      <c r="A1026" s="208" t="s">
        <v>8334</v>
      </c>
      <c r="B1026" s="285" t="s">
        <v>2378</v>
      </c>
      <c r="C1026" s="209" t="s">
        <v>2379</v>
      </c>
      <c r="D1026" s="259"/>
      <c r="E1026" s="209" t="s">
        <v>6118</v>
      </c>
      <c r="F1026" s="209" t="s">
        <v>38</v>
      </c>
      <c r="G1026" s="216" t="s">
        <v>35</v>
      </c>
      <c r="H1026" s="209" t="s">
        <v>8271</v>
      </c>
      <c r="I1026" s="2"/>
      <c r="J1026" s="210"/>
      <c r="K1026" s="210"/>
      <c r="L1026" s="210"/>
      <c r="M1026" s="210">
        <v>3</v>
      </c>
      <c r="N1026" s="210">
        <v>3</v>
      </c>
      <c r="O1026" s="210">
        <v>3</v>
      </c>
      <c r="P1026" s="210">
        <v>3</v>
      </c>
      <c r="Q1026" s="210">
        <v>3</v>
      </c>
      <c r="R1026" s="210">
        <v>3</v>
      </c>
      <c r="S1026" s="210">
        <v>3</v>
      </c>
      <c r="T1026" s="210">
        <v>3</v>
      </c>
      <c r="U1026" s="210">
        <v>3</v>
      </c>
      <c r="V1026" s="210">
        <v>3</v>
      </c>
      <c r="W1026" s="210">
        <v>3</v>
      </c>
      <c r="X1026" s="210">
        <v>3</v>
      </c>
      <c r="Y1026" s="210">
        <v>3</v>
      </c>
      <c r="Z1026" s="210">
        <v>3</v>
      </c>
      <c r="AA1026" s="210">
        <v>3</v>
      </c>
      <c r="AB1026" s="210">
        <v>3</v>
      </c>
      <c r="AC1026" s="210">
        <v>3</v>
      </c>
      <c r="AD1026" s="210">
        <v>3</v>
      </c>
      <c r="AE1026" s="210">
        <v>3</v>
      </c>
      <c r="AF1026" s="210">
        <v>3</v>
      </c>
      <c r="AG1026" s="210">
        <v>3</v>
      </c>
      <c r="AH1026" s="210">
        <v>3</v>
      </c>
      <c r="AI1026" s="210">
        <v>3</v>
      </c>
      <c r="AJ1026" s="210">
        <v>3</v>
      </c>
      <c r="AK1026" s="210">
        <v>3</v>
      </c>
      <c r="AL1026" s="210">
        <v>3</v>
      </c>
      <c r="AM1026" s="210">
        <v>3</v>
      </c>
      <c r="AN1026" s="210">
        <v>3</v>
      </c>
      <c r="AO1026" s="210">
        <v>3</v>
      </c>
      <c r="AP1026" s="210">
        <v>3</v>
      </c>
      <c r="AQ1026" s="210">
        <v>3</v>
      </c>
      <c r="AR1026" s="210">
        <v>3</v>
      </c>
      <c r="AS1026" s="210">
        <v>3</v>
      </c>
      <c r="AT1026" s="210">
        <v>3</v>
      </c>
      <c r="AU1026" s="210">
        <v>3</v>
      </c>
      <c r="AV1026" s="210">
        <v>3</v>
      </c>
      <c r="AW1026" s="210">
        <v>3</v>
      </c>
      <c r="AX1026" s="210">
        <v>3</v>
      </c>
      <c r="AY1026" s="210">
        <v>3</v>
      </c>
      <c r="AZ1026" s="210">
        <v>3</v>
      </c>
      <c r="BA1026" s="210">
        <v>3</v>
      </c>
      <c r="BB1026" s="210">
        <v>3</v>
      </c>
      <c r="BC1026" s="210">
        <v>3</v>
      </c>
      <c r="BD1026" s="210">
        <v>3</v>
      </c>
      <c r="BE1026" s="210">
        <v>3</v>
      </c>
      <c r="BF1026" s="210">
        <v>3</v>
      </c>
      <c r="BG1026" s="210">
        <v>3</v>
      </c>
      <c r="BH1026" s="210">
        <v>3</v>
      </c>
      <c r="BI1026" s="210">
        <v>3</v>
      </c>
      <c r="BJ1026" s="210">
        <v>3</v>
      </c>
      <c r="BK1026" s="210">
        <v>3</v>
      </c>
      <c r="BL1026" s="210">
        <v>3</v>
      </c>
      <c r="BM1026" s="210">
        <v>3</v>
      </c>
      <c r="BN1026" s="210">
        <v>3</v>
      </c>
      <c r="BO1026" s="210">
        <v>3</v>
      </c>
      <c r="BP1026" s="210">
        <v>3</v>
      </c>
      <c r="BQ1026" s="210">
        <v>3</v>
      </c>
      <c r="BR1026" s="210">
        <v>3</v>
      </c>
      <c r="BS1026" s="210">
        <v>3</v>
      </c>
      <c r="BT1026" s="210">
        <v>3</v>
      </c>
      <c r="BU1026" s="210"/>
      <c r="BV1026" s="210"/>
      <c r="BW1026" s="210"/>
      <c r="BX1026" s="210"/>
      <c r="BY1026" s="210"/>
      <c r="BZ1026" s="210"/>
      <c r="CA1026" s="210"/>
      <c r="CB1026" s="210"/>
      <c r="CC1026" s="210"/>
      <c r="CD1026" s="210"/>
      <c r="CE1026" s="210"/>
      <c r="CF1026" s="210"/>
      <c r="CG1026" s="210"/>
      <c r="CH1026" s="210"/>
      <c r="CI1026" s="210"/>
      <c r="CJ1026" s="210"/>
      <c r="CK1026" s="210"/>
      <c r="CL1026" s="210"/>
      <c r="CM1026" s="210"/>
      <c r="CN1026" s="210"/>
      <c r="CO1026" s="210"/>
      <c r="CP1026" s="210"/>
      <c r="CQ1026" s="210"/>
      <c r="CR1026" s="210"/>
      <c r="CS1026" s="144"/>
      <c r="CT1026" s="144"/>
    </row>
    <row r="1027" spans="1:98" ht="15">
      <c r="A1027" s="208" t="s">
        <v>8334</v>
      </c>
      <c r="B1027" s="285" t="s">
        <v>2380</v>
      </c>
      <c r="C1027" s="209" t="s">
        <v>2381</v>
      </c>
      <c r="D1027" s="259"/>
      <c r="E1027" s="209" t="s">
        <v>6118</v>
      </c>
      <c r="F1027" s="209" t="s">
        <v>38</v>
      </c>
      <c r="G1027" s="216" t="s">
        <v>35</v>
      </c>
      <c r="H1027" s="209" t="s">
        <v>8271</v>
      </c>
      <c r="I1027" s="2"/>
      <c r="J1027" s="210"/>
      <c r="K1027" s="210"/>
      <c r="L1027" s="210"/>
      <c r="M1027" s="210">
        <v>35</v>
      </c>
      <c r="N1027" s="210">
        <v>35</v>
      </c>
      <c r="O1027" s="210">
        <v>35</v>
      </c>
      <c r="P1027" s="210">
        <v>35</v>
      </c>
      <c r="Q1027" s="210">
        <v>35</v>
      </c>
      <c r="R1027" s="210">
        <v>35</v>
      </c>
      <c r="S1027" s="210">
        <v>35</v>
      </c>
      <c r="T1027" s="210">
        <v>35</v>
      </c>
      <c r="U1027" s="210">
        <v>35</v>
      </c>
      <c r="V1027" s="210">
        <v>35</v>
      </c>
      <c r="W1027" s="210">
        <v>35</v>
      </c>
      <c r="X1027" s="210">
        <v>35</v>
      </c>
      <c r="Y1027" s="210">
        <v>35</v>
      </c>
      <c r="Z1027" s="210">
        <v>35</v>
      </c>
      <c r="AA1027" s="210">
        <v>35</v>
      </c>
      <c r="AB1027" s="210">
        <v>35</v>
      </c>
      <c r="AC1027" s="210">
        <v>35</v>
      </c>
      <c r="AD1027" s="210">
        <v>35</v>
      </c>
      <c r="AE1027" s="210">
        <v>35</v>
      </c>
      <c r="AF1027" s="210">
        <v>35</v>
      </c>
      <c r="AG1027" s="210">
        <v>35</v>
      </c>
      <c r="AH1027" s="210">
        <v>35</v>
      </c>
      <c r="AI1027" s="210">
        <v>35</v>
      </c>
      <c r="AJ1027" s="210">
        <v>35</v>
      </c>
      <c r="AK1027" s="210">
        <v>35</v>
      </c>
      <c r="AL1027" s="210">
        <v>35</v>
      </c>
      <c r="AM1027" s="210">
        <v>35</v>
      </c>
      <c r="AN1027" s="210">
        <v>35</v>
      </c>
      <c r="AO1027" s="210">
        <v>35</v>
      </c>
      <c r="AP1027" s="210">
        <v>35</v>
      </c>
      <c r="AQ1027" s="210">
        <v>35</v>
      </c>
      <c r="AR1027" s="210">
        <v>35</v>
      </c>
      <c r="AS1027" s="210">
        <v>35</v>
      </c>
      <c r="AT1027" s="210">
        <v>35</v>
      </c>
      <c r="AU1027" s="210">
        <v>35</v>
      </c>
      <c r="AV1027" s="210">
        <v>35</v>
      </c>
      <c r="AW1027" s="210">
        <v>35</v>
      </c>
      <c r="AX1027" s="210">
        <v>35</v>
      </c>
      <c r="AY1027" s="210">
        <v>35</v>
      </c>
      <c r="AZ1027" s="210">
        <v>35</v>
      </c>
      <c r="BA1027" s="210">
        <v>35</v>
      </c>
      <c r="BB1027" s="210">
        <v>35</v>
      </c>
      <c r="BC1027" s="210">
        <v>35</v>
      </c>
      <c r="BD1027" s="210">
        <v>35</v>
      </c>
      <c r="BE1027" s="210">
        <v>35</v>
      </c>
      <c r="BF1027" s="210">
        <v>35</v>
      </c>
      <c r="BG1027" s="210">
        <v>35</v>
      </c>
      <c r="BH1027" s="210">
        <v>35</v>
      </c>
      <c r="BI1027" s="210">
        <v>35</v>
      </c>
      <c r="BJ1027" s="210">
        <v>35</v>
      </c>
      <c r="BK1027" s="210">
        <v>35</v>
      </c>
      <c r="BL1027" s="210">
        <v>35</v>
      </c>
      <c r="BM1027" s="210">
        <v>35</v>
      </c>
      <c r="BN1027" s="210">
        <v>35</v>
      </c>
      <c r="BO1027" s="210">
        <v>35</v>
      </c>
      <c r="BP1027" s="210">
        <v>35</v>
      </c>
      <c r="BQ1027" s="210">
        <v>35</v>
      </c>
      <c r="BR1027" s="210">
        <v>35</v>
      </c>
      <c r="BS1027" s="210">
        <v>35</v>
      </c>
      <c r="BT1027" s="210">
        <v>35</v>
      </c>
      <c r="BU1027" s="210"/>
      <c r="BV1027" s="210"/>
      <c r="BW1027" s="210"/>
      <c r="BX1027" s="210"/>
      <c r="BY1027" s="210"/>
      <c r="BZ1027" s="210"/>
      <c r="CA1027" s="210"/>
      <c r="CB1027" s="210"/>
      <c r="CC1027" s="210"/>
      <c r="CD1027" s="210"/>
      <c r="CE1027" s="210"/>
      <c r="CF1027" s="210"/>
      <c r="CG1027" s="210"/>
      <c r="CH1027" s="210"/>
      <c r="CI1027" s="210"/>
      <c r="CJ1027" s="210"/>
      <c r="CK1027" s="210"/>
      <c r="CL1027" s="210"/>
      <c r="CM1027" s="210"/>
      <c r="CN1027" s="210"/>
      <c r="CO1027" s="210"/>
      <c r="CP1027" s="210"/>
      <c r="CQ1027" s="210"/>
      <c r="CR1027" s="210"/>
      <c r="CS1027" s="144"/>
      <c r="CT1027" s="144"/>
    </row>
    <row r="1028" spans="1:98" ht="15">
      <c r="A1028" s="208" t="s">
        <v>8334</v>
      </c>
      <c r="B1028" s="285" t="s">
        <v>2489</v>
      </c>
      <c r="C1028" s="209" t="s">
        <v>2490</v>
      </c>
      <c r="D1028" s="259"/>
      <c r="E1028" s="209" t="s">
        <v>6130</v>
      </c>
      <c r="F1028" s="209" t="s">
        <v>38</v>
      </c>
      <c r="G1028" s="216" t="s">
        <v>35</v>
      </c>
      <c r="H1028" s="209" t="s">
        <v>8271</v>
      </c>
      <c r="I1028" s="2"/>
      <c r="J1028" s="210"/>
      <c r="K1028" s="210"/>
      <c r="L1028" s="210"/>
      <c r="M1028" s="210">
        <v>1</v>
      </c>
      <c r="N1028" s="210">
        <v>1</v>
      </c>
      <c r="O1028" s="210">
        <v>1</v>
      </c>
      <c r="P1028" s="210">
        <v>1</v>
      </c>
      <c r="Q1028" s="210">
        <v>1</v>
      </c>
      <c r="R1028" s="210">
        <v>1</v>
      </c>
      <c r="S1028" s="210">
        <v>1</v>
      </c>
      <c r="T1028" s="210">
        <v>1</v>
      </c>
      <c r="U1028" s="210">
        <v>1</v>
      </c>
      <c r="V1028" s="210">
        <v>1</v>
      </c>
      <c r="W1028" s="210">
        <v>1</v>
      </c>
      <c r="X1028" s="210">
        <v>1</v>
      </c>
      <c r="Y1028" s="210">
        <v>1</v>
      </c>
      <c r="Z1028" s="210">
        <v>1</v>
      </c>
      <c r="AA1028" s="210">
        <v>1</v>
      </c>
      <c r="AB1028" s="210">
        <v>1</v>
      </c>
      <c r="AC1028" s="210">
        <v>1</v>
      </c>
      <c r="AD1028" s="210">
        <v>1</v>
      </c>
      <c r="AE1028" s="210">
        <v>1</v>
      </c>
      <c r="AF1028" s="210">
        <v>1</v>
      </c>
      <c r="AG1028" s="210">
        <v>1</v>
      </c>
      <c r="AH1028" s="210">
        <v>1</v>
      </c>
      <c r="AI1028" s="210">
        <v>1</v>
      </c>
      <c r="AJ1028" s="210">
        <v>1</v>
      </c>
      <c r="AK1028" s="210">
        <v>1</v>
      </c>
      <c r="AL1028" s="210">
        <v>1</v>
      </c>
      <c r="AM1028" s="210">
        <v>1</v>
      </c>
      <c r="AN1028" s="210">
        <v>1</v>
      </c>
      <c r="AO1028" s="210">
        <v>1</v>
      </c>
      <c r="AP1028" s="210">
        <v>1</v>
      </c>
      <c r="AQ1028" s="210">
        <v>1</v>
      </c>
      <c r="AR1028" s="210">
        <v>1</v>
      </c>
      <c r="AS1028" s="210">
        <v>1</v>
      </c>
      <c r="AT1028" s="210">
        <v>1</v>
      </c>
      <c r="AU1028" s="210">
        <v>1</v>
      </c>
      <c r="AV1028" s="210">
        <v>1</v>
      </c>
      <c r="AW1028" s="210">
        <v>1</v>
      </c>
      <c r="AX1028" s="210">
        <v>1</v>
      </c>
      <c r="AY1028" s="210">
        <v>1</v>
      </c>
      <c r="AZ1028" s="210">
        <v>1</v>
      </c>
      <c r="BA1028" s="210">
        <v>1</v>
      </c>
      <c r="BB1028" s="210">
        <v>1</v>
      </c>
      <c r="BC1028" s="210">
        <v>1</v>
      </c>
      <c r="BD1028" s="210">
        <v>1</v>
      </c>
      <c r="BE1028" s="210">
        <v>1</v>
      </c>
      <c r="BF1028" s="210">
        <v>1</v>
      </c>
      <c r="BG1028" s="210">
        <v>1</v>
      </c>
      <c r="BH1028" s="210">
        <v>1</v>
      </c>
      <c r="BI1028" s="210">
        <v>1</v>
      </c>
      <c r="BJ1028" s="210">
        <v>1</v>
      </c>
      <c r="BK1028" s="210">
        <v>1</v>
      </c>
      <c r="BL1028" s="210">
        <v>1</v>
      </c>
      <c r="BM1028" s="210"/>
      <c r="BN1028" s="210"/>
      <c r="BO1028" s="210"/>
      <c r="BP1028" s="210"/>
      <c r="BQ1028" s="210"/>
      <c r="BR1028" s="210"/>
      <c r="BS1028" s="210"/>
      <c r="BT1028" s="210"/>
      <c r="BU1028" s="210"/>
      <c r="BV1028" s="210"/>
      <c r="BW1028" s="210"/>
      <c r="BX1028" s="210"/>
      <c r="BY1028" s="210"/>
      <c r="BZ1028" s="210"/>
      <c r="CA1028" s="210"/>
      <c r="CB1028" s="210"/>
      <c r="CC1028" s="210"/>
      <c r="CD1028" s="210"/>
      <c r="CE1028" s="210"/>
      <c r="CF1028" s="210"/>
      <c r="CG1028" s="210"/>
      <c r="CH1028" s="210"/>
      <c r="CI1028" s="210"/>
      <c r="CJ1028" s="210"/>
      <c r="CK1028" s="210"/>
      <c r="CL1028" s="210"/>
      <c r="CM1028" s="210"/>
      <c r="CN1028" s="210"/>
      <c r="CO1028" s="210"/>
      <c r="CP1028" s="210"/>
      <c r="CQ1028" s="210"/>
      <c r="CR1028" s="210"/>
      <c r="CS1028" s="144"/>
      <c r="CT1028" s="144"/>
    </row>
    <row r="1029" spans="1:98" ht="15">
      <c r="A1029" s="208" t="s">
        <v>8334</v>
      </c>
      <c r="B1029" s="285" t="s">
        <v>2491</v>
      </c>
      <c r="C1029" s="209" t="s">
        <v>2492</v>
      </c>
      <c r="D1029" s="259"/>
      <c r="E1029" s="209" t="s">
        <v>6130</v>
      </c>
      <c r="F1029" s="209" t="s">
        <v>38</v>
      </c>
      <c r="G1029" s="216" t="s">
        <v>35</v>
      </c>
      <c r="H1029" s="209" t="s">
        <v>8271</v>
      </c>
      <c r="I1029" s="2"/>
      <c r="J1029" s="210"/>
      <c r="K1029" s="210"/>
      <c r="L1029" s="210"/>
      <c r="M1029" s="210">
        <v>2</v>
      </c>
      <c r="N1029" s="210">
        <v>2</v>
      </c>
      <c r="O1029" s="210">
        <v>2</v>
      </c>
      <c r="P1029" s="210">
        <v>2</v>
      </c>
      <c r="Q1029" s="210">
        <v>2</v>
      </c>
      <c r="R1029" s="210">
        <v>2</v>
      </c>
      <c r="S1029" s="210">
        <v>2</v>
      </c>
      <c r="T1029" s="210">
        <v>2</v>
      </c>
      <c r="U1029" s="210">
        <v>2</v>
      </c>
      <c r="V1029" s="210">
        <v>2</v>
      </c>
      <c r="W1029" s="210">
        <v>2</v>
      </c>
      <c r="X1029" s="210">
        <v>2</v>
      </c>
      <c r="Y1029" s="210">
        <v>2</v>
      </c>
      <c r="Z1029" s="210">
        <v>2</v>
      </c>
      <c r="AA1029" s="210">
        <v>2</v>
      </c>
      <c r="AB1029" s="210">
        <v>2</v>
      </c>
      <c r="AC1029" s="210">
        <v>2</v>
      </c>
      <c r="AD1029" s="210">
        <v>2</v>
      </c>
      <c r="AE1029" s="210">
        <v>2</v>
      </c>
      <c r="AF1029" s="210">
        <v>2</v>
      </c>
      <c r="AG1029" s="210">
        <v>2</v>
      </c>
      <c r="AH1029" s="210">
        <v>2</v>
      </c>
      <c r="AI1029" s="210">
        <v>2</v>
      </c>
      <c r="AJ1029" s="210">
        <v>2</v>
      </c>
      <c r="AK1029" s="210">
        <v>2</v>
      </c>
      <c r="AL1029" s="210">
        <v>2</v>
      </c>
      <c r="AM1029" s="210">
        <v>2</v>
      </c>
      <c r="AN1029" s="210">
        <v>2</v>
      </c>
      <c r="AO1029" s="210">
        <v>2</v>
      </c>
      <c r="AP1029" s="210">
        <v>2</v>
      </c>
      <c r="AQ1029" s="210">
        <v>2</v>
      </c>
      <c r="AR1029" s="210">
        <v>2</v>
      </c>
      <c r="AS1029" s="210">
        <v>2</v>
      </c>
      <c r="AT1029" s="210">
        <v>2</v>
      </c>
      <c r="AU1029" s="210">
        <v>2</v>
      </c>
      <c r="AV1029" s="210">
        <v>2</v>
      </c>
      <c r="AW1029" s="210">
        <v>2</v>
      </c>
      <c r="AX1029" s="210">
        <v>2</v>
      </c>
      <c r="AY1029" s="210">
        <v>2</v>
      </c>
      <c r="AZ1029" s="210">
        <v>2</v>
      </c>
      <c r="BA1029" s="210">
        <v>2</v>
      </c>
      <c r="BB1029" s="210">
        <v>2</v>
      </c>
      <c r="BC1029" s="210">
        <v>2</v>
      </c>
      <c r="BD1029" s="210">
        <v>2</v>
      </c>
      <c r="BE1029" s="210">
        <v>2</v>
      </c>
      <c r="BF1029" s="210">
        <v>2</v>
      </c>
      <c r="BG1029" s="210">
        <v>2</v>
      </c>
      <c r="BH1029" s="210">
        <v>2</v>
      </c>
      <c r="BI1029" s="210"/>
      <c r="BJ1029" s="210"/>
      <c r="BK1029" s="210"/>
      <c r="BL1029" s="210"/>
      <c r="BM1029" s="210"/>
      <c r="BN1029" s="210"/>
      <c r="BO1029" s="210"/>
      <c r="BP1029" s="210"/>
      <c r="BQ1029" s="210"/>
      <c r="BR1029" s="210"/>
      <c r="BS1029" s="210"/>
      <c r="BT1029" s="210"/>
      <c r="BU1029" s="210"/>
      <c r="BV1029" s="210"/>
      <c r="BW1029" s="210"/>
      <c r="BX1029" s="210"/>
      <c r="BY1029" s="210"/>
      <c r="BZ1029" s="210"/>
      <c r="CA1029" s="210"/>
      <c r="CB1029" s="210"/>
      <c r="CC1029" s="210"/>
      <c r="CD1029" s="210"/>
      <c r="CE1029" s="210"/>
      <c r="CF1029" s="210"/>
      <c r="CG1029" s="210"/>
      <c r="CH1029" s="210"/>
      <c r="CI1029" s="210"/>
      <c r="CJ1029" s="210"/>
      <c r="CK1029" s="210"/>
      <c r="CL1029" s="210"/>
      <c r="CM1029" s="210"/>
      <c r="CN1029" s="210"/>
      <c r="CO1029" s="210"/>
      <c r="CP1029" s="210"/>
      <c r="CQ1029" s="210"/>
      <c r="CR1029" s="210"/>
      <c r="CS1029" s="144"/>
      <c r="CT1029" s="144"/>
    </row>
    <row r="1030" spans="1:98" ht="15">
      <c r="A1030" s="208" t="s">
        <v>8334</v>
      </c>
      <c r="B1030" s="285" t="s">
        <v>2493</v>
      </c>
      <c r="C1030" s="209" t="s">
        <v>2494</v>
      </c>
      <c r="D1030" s="259"/>
      <c r="E1030" s="209" t="s">
        <v>6130</v>
      </c>
      <c r="F1030" s="209" t="s">
        <v>38</v>
      </c>
      <c r="G1030" s="216" t="s">
        <v>35</v>
      </c>
      <c r="H1030" s="209" t="s">
        <v>8271</v>
      </c>
      <c r="I1030" s="2"/>
      <c r="J1030" s="210"/>
      <c r="K1030" s="210"/>
      <c r="L1030" s="210"/>
      <c r="M1030" s="210">
        <v>1</v>
      </c>
      <c r="N1030" s="210">
        <v>1</v>
      </c>
      <c r="O1030" s="210">
        <v>1</v>
      </c>
      <c r="P1030" s="210">
        <v>1</v>
      </c>
      <c r="Q1030" s="210">
        <v>1</v>
      </c>
      <c r="R1030" s="210">
        <v>1</v>
      </c>
      <c r="S1030" s="210">
        <v>1</v>
      </c>
      <c r="T1030" s="210">
        <v>1</v>
      </c>
      <c r="U1030" s="210">
        <v>1</v>
      </c>
      <c r="V1030" s="210">
        <v>1</v>
      </c>
      <c r="W1030" s="210">
        <v>1</v>
      </c>
      <c r="X1030" s="210">
        <v>1</v>
      </c>
      <c r="Y1030" s="210">
        <v>1</v>
      </c>
      <c r="Z1030" s="210">
        <v>1</v>
      </c>
      <c r="AA1030" s="210">
        <v>1</v>
      </c>
      <c r="AB1030" s="210">
        <v>1</v>
      </c>
      <c r="AC1030" s="210">
        <v>1</v>
      </c>
      <c r="AD1030" s="210">
        <v>1</v>
      </c>
      <c r="AE1030" s="210">
        <v>1</v>
      </c>
      <c r="AF1030" s="210">
        <v>1</v>
      </c>
      <c r="AG1030" s="210">
        <v>1</v>
      </c>
      <c r="AH1030" s="210">
        <v>1</v>
      </c>
      <c r="AI1030" s="210">
        <v>1</v>
      </c>
      <c r="AJ1030" s="210">
        <v>1</v>
      </c>
      <c r="AK1030" s="210">
        <v>1</v>
      </c>
      <c r="AL1030" s="210">
        <v>1</v>
      </c>
      <c r="AM1030" s="210">
        <v>1</v>
      </c>
      <c r="AN1030" s="210">
        <v>1</v>
      </c>
      <c r="AO1030" s="210">
        <v>1</v>
      </c>
      <c r="AP1030" s="210">
        <v>1</v>
      </c>
      <c r="AQ1030" s="210">
        <v>1</v>
      </c>
      <c r="AR1030" s="210">
        <v>1</v>
      </c>
      <c r="AS1030" s="210">
        <v>1</v>
      </c>
      <c r="AT1030" s="210">
        <v>1</v>
      </c>
      <c r="AU1030" s="210">
        <v>1</v>
      </c>
      <c r="AV1030" s="210">
        <v>1</v>
      </c>
      <c r="AW1030" s="210">
        <v>1</v>
      </c>
      <c r="AX1030" s="210">
        <v>1</v>
      </c>
      <c r="AY1030" s="210">
        <v>1</v>
      </c>
      <c r="AZ1030" s="210">
        <v>1</v>
      </c>
      <c r="BA1030" s="210">
        <v>1</v>
      </c>
      <c r="BB1030" s="210">
        <v>1</v>
      </c>
      <c r="BC1030" s="210">
        <v>1</v>
      </c>
      <c r="BD1030" s="210">
        <v>1</v>
      </c>
      <c r="BE1030" s="210">
        <v>1</v>
      </c>
      <c r="BF1030" s="210">
        <v>1</v>
      </c>
      <c r="BG1030" s="210">
        <v>1</v>
      </c>
      <c r="BH1030" s="210">
        <v>1</v>
      </c>
      <c r="BI1030" s="210"/>
      <c r="BJ1030" s="210"/>
      <c r="BK1030" s="210"/>
      <c r="BL1030" s="210"/>
      <c r="BM1030" s="210"/>
      <c r="BN1030" s="210"/>
      <c r="BO1030" s="210"/>
      <c r="BP1030" s="210"/>
      <c r="BQ1030" s="210"/>
      <c r="BR1030" s="210"/>
      <c r="BS1030" s="210"/>
      <c r="BT1030" s="210"/>
      <c r="BU1030" s="210"/>
      <c r="BV1030" s="210"/>
      <c r="BW1030" s="210"/>
      <c r="BX1030" s="210"/>
      <c r="BY1030" s="210"/>
      <c r="BZ1030" s="210"/>
      <c r="CA1030" s="210"/>
      <c r="CB1030" s="210"/>
      <c r="CC1030" s="210"/>
      <c r="CD1030" s="210"/>
      <c r="CE1030" s="210"/>
      <c r="CF1030" s="210"/>
      <c r="CG1030" s="210"/>
      <c r="CH1030" s="210"/>
      <c r="CI1030" s="210"/>
      <c r="CJ1030" s="210"/>
      <c r="CK1030" s="210"/>
      <c r="CL1030" s="210"/>
      <c r="CM1030" s="210"/>
      <c r="CN1030" s="210"/>
      <c r="CO1030" s="210"/>
      <c r="CP1030" s="210"/>
      <c r="CQ1030" s="210"/>
      <c r="CR1030" s="210"/>
      <c r="CS1030" s="144"/>
      <c r="CT1030" s="144"/>
    </row>
    <row r="1031" spans="1:98" ht="15">
      <c r="A1031" s="208" t="s">
        <v>8334</v>
      </c>
      <c r="B1031" s="285" t="s">
        <v>7526</v>
      </c>
      <c r="C1031" s="209" t="s">
        <v>7951</v>
      </c>
      <c r="D1031" s="259"/>
      <c r="E1031" s="209" t="s">
        <v>6130</v>
      </c>
      <c r="F1031" s="209" t="s">
        <v>38</v>
      </c>
      <c r="G1031" s="216" t="s">
        <v>35</v>
      </c>
      <c r="H1031" s="209" t="s">
        <v>8271</v>
      </c>
      <c r="I1031" s="2"/>
      <c r="J1031" s="210"/>
      <c r="K1031" s="210"/>
      <c r="L1031" s="210"/>
      <c r="M1031" s="210">
        <v>1</v>
      </c>
      <c r="N1031" s="210">
        <v>1</v>
      </c>
      <c r="O1031" s="210">
        <v>1</v>
      </c>
      <c r="P1031" s="210">
        <v>1</v>
      </c>
      <c r="Q1031" s="210">
        <v>1</v>
      </c>
      <c r="R1031" s="210">
        <v>1</v>
      </c>
      <c r="S1031" s="210">
        <v>1</v>
      </c>
      <c r="T1031" s="210">
        <v>1</v>
      </c>
      <c r="U1031" s="210">
        <v>1</v>
      </c>
      <c r="V1031" s="210">
        <v>1</v>
      </c>
      <c r="W1031" s="210">
        <v>1</v>
      </c>
      <c r="X1031" s="210">
        <v>1</v>
      </c>
      <c r="Y1031" s="210">
        <v>1</v>
      </c>
      <c r="Z1031" s="210">
        <v>1</v>
      </c>
      <c r="AA1031" s="210">
        <v>1</v>
      </c>
      <c r="AB1031" s="210">
        <v>1</v>
      </c>
      <c r="AC1031" s="210">
        <v>1</v>
      </c>
      <c r="AD1031" s="210">
        <v>1</v>
      </c>
      <c r="AE1031" s="210">
        <v>1</v>
      </c>
      <c r="AF1031" s="210">
        <v>1</v>
      </c>
      <c r="AG1031" s="210">
        <v>1</v>
      </c>
      <c r="AH1031" s="210">
        <v>1</v>
      </c>
      <c r="AI1031" s="210">
        <v>1</v>
      </c>
      <c r="AJ1031" s="210">
        <v>1</v>
      </c>
      <c r="AK1031" s="210">
        <v>1</v>
      </c>
      <c r="AL1031" s="210">
        <v>1</v>
      </c>
      <c r="AM1031" s="210">
        <v>1</v>
      </c>
      <c r="AN1031" s="210">
        <v>1</v>
      </c>
      <c r="AO1031" s="210">
        <v>1</v>
      </c>
      <c r="AP1031" s="210">
        <v>1</v>
      </c>
      <c r="AQ1031" s="210">
        <v>1</v>
      </c>
      <c r="AR1031" s="210">
        <v>1</v>
      </c>
      <c r="AS1031" s="210">
        <v>1</v>
      </c>
      <c r="AT1031" s="210">
        <v>1</v>
      </c>
      <c r="AU1031" s="210">
        <v>1</v>
      </c>
      <c r="AV1031" s="210">
        <v>1</v>
      </c>
      <c r="AW1031" s="210">
        <v>1</v>
      </c>
      <c r="AX1031" s="210">
        <v>1</v>
      </c>
      <c r="AY1031" s="210">
        <v>1</v>
      </c>
      <c r="AZ1031" s="210">
        <v>1</v>
      </c>
      <c r="BA1031" s="210">
        <v>1</v>
      </c>
      <c r="BB1031" s="210">
        <v>1</v>
      </c>
      <c r="BC1031" s="210">
        <v>1</v>
      </c>
      <c r="BD1031" s="210">
        <v>1</v>
      </c>
      <c r="BE1031" s="210">
        <v>1</v>
      </c>
      <c r="BF1031" s="210">
        <v>1</v>
      </c>
      <c r="BG1031" s="210">
        <v>1</v>
      </c>
      <c r="BH1031" s="210">
        <v>1</v>
      </c>
      <c r="BI1031" s="210"/>
      <c r="BJ1031" s="210"/>
      <c r="BK1031" s="210"/>
      <c r="BL1031" s="210"/>
      <c r="BM1031" s="210"/>
      <c r="BN1031" s="210"/>
      <c r="BO1031" s="210"/>
      <c r="BP1031" s="210"/>
      <c r="BQ1031" s="210"/>
      <c r="BR1031" s="210"/>
      <c r="BS1031" s="210"/>
      <c r="BT1031" s="210"/>
      <c r="BU1031" s="210"/>
      <c r="BV1031" s="210"/>
      <c r="BW1031" s="210"/>
      <c r="BX1031" s="210"/>
      <c r="BY1031" s="210"/>
      <c r="BZ1031" s="210"/>
      <c r="CA1031" s="210"/>
      <c r="CB1031" s="210"/>
      <c r="CC1031" s="210"/>
      <c r="CD1031" s="210"/>
      <c r="CE1031" s="210"/>
      <c r="CF1031" s="210"/>
      <c r="CG1031" s="210"/>
      <c r="CH1031" s="210"/>
      <c r="CI1031" s="210"/>
      <c r="CJ1031" s="210"/>
      <c r="CK1031" s="210"/>
      <c r="CL1031" s="210"/>
      <c r="CM1031" s="210"/>
      <c r="CN1031" s="210"/>
      <c r="CO1031" s="210"/>
      <c r="CP1031" s="210"/>
      <c r="CQ1031" s="210"/>
      <c r="CR1031" s="210"/>
      <c r="CS1031" s="144"/>
      <c r="CT1031" s="144"/>
    </row>
    <row r="1032" spans="1:98" ht="15">
      <c r="A1032" s="208" t="s">
        <v>8334</v>
      </c>
      <c r="B1032" s="285" t="s">
        <v>7527</v>
      </c>
      <c r="C1032" s="209" t="s">
        <v>7952</v>
      </c>
      <c r="D1032" s="259"/>
      <c r="E1032" s="209" t="s">
        <v>6130</v>
      </c>
      <c r="F1032" s="209" t="s">
        <v>38</v>
      </c>
      <c r="G1032" s="216" t="s">
        <v>35</v>
      </c>
      <c r="H1032" s="209" t="s">
        <v>8271</v>
      </c>
      <c r="I1032" s="2"/>
      <c r="J1032" s="210"/>
      <c r="K1032" s="210"/>
      <c r="L1032" s="210"/>
      <c r="M1032" s="210">
        <v>2</v>
      </c>
      <c r="N1032" s="210">
        <v>2</v>
      </c>
      <c r="O1032" s="210">
        <v>2</v>
      </c>
      <c r="P1032" s="210">
        <v>2</v>
      </c>
      <c r="Q1032" s="210">
        <v>2</v>
      </c>
      <c r="R1032" s="210">
        <v>2</v>
      </c>
      <c r="S1032" s="210">
        <v>2</v>
      </c>
      <c r="T1032" s="210">
        <v>2</v>
      </c>
      <c r="U1032" s="210">
        <v>2</v>
      </c>
      <c r="V1032" s="210">
        <v>2</v>
      </c>
      <c r="W1032" s="210">
        <v>2</v>
      </c>
      <c r="X1032" s="210">
        <v>2</v>
      </c>
      <c r="Y1032" s="210">
        <v>2</v>
      </c>
      <c r="Z1032" s="210">
        <v>2</v>
      </c>
      <c r="AA1032" s="210">
        <v>2</v>
      </c>
      <c r="AB1032" s="210">
        <v>2</v>
      </c>
      <c r="AC1032" s="210">
        <v>2</v>
      </c>
      <c r="AD1032" s="210">
        <v>2</v>
      </c>
      <c r="AE1032" s="210">
        <v>2</v>
      </c>
      <c r="AF1032" s="210">
        <v>2</v>
      </c>
      <c r="AG1032" s="210">
        <v>2</v>
      </c>
      <c r="AH1032" s="210">
        <v>2</v>
      </c>
      <c r="AI1032" s="210">
        <v>2</v>
      </c>
      <c r="AJ1032" s="210">
        <v>2</v>
      </c>
      <c r="AK1032" s="210">
        <v>2</v>
      </c>
      <c r="AL1032" s="210">
        <v>2</v>
      </c>
      <c r="AM1032" s="210">
        <v>2</v>
      </c>
      <c r="AN1032" s="210">
        <v>2</v>
      </c>
      <c r="AO1032" s="210">
        <v>2</v>
      </c>
      <c r="AP1032" s="210">
        <v>2</v>
      </c>
      <c r="AQ1032" s="210">
        <v>2</v>
      </c>
      <c r="AR1032" s="210">
        <v>2</v>
      </c>
      <c r="AS1032" s="210">
        <v>2</v>
      </c>
      <c r="AT1032" s="210">
        <v>2</v>
      </c>
      <c r="AU1032" s="210">
        <v>2</v>
      </c>
      <c r="AV1032" s="210">
        <v>2</v>
      </c>
      <c r="AW1032" s="210">
        <v>2</v>
      </c>
      <c r="AX1032" s="210">
        <v>2</v>
      </c>
      <c r="AY1032" s="210">
        <v>2</v>
      </c>
      <c r="AZ1032" s="210">
        <v>2</v>
      </c>
      <c r="BA1032" s="210">
        <v>2</v>
      </c>
      <c r="BB1032" s="210">
        <v>2</v>
      </c>
      <c r="BC1032" s="210">
        <v>2</v>
      </c>
      <c r="BD1032" s="210">
        <v>2</v>
      </c>
      <c r="BE1032" s="210">
        <v>2</v>
      </c>
      <c r="BF1032" s="210">
        <v>2</v>
      </c>
      <c r="BG1032" s="210">
        <v>2</v>
      </c>
      <c r="BH1032" s="210">
        <v>2</v>
      </c>
      <c r="BI1032" s="210"/>
      <c r="BJ1032" s="210"/>
      <c r="BK1032" s="210"/>
      <c r="BL1032" s="210"/>
      <c r="BM1032" s="210"/>
      <c r="BN1032" s="210"/>
      <c r="BO1032" s="210"/>
      <c r="BP1032" s="210"/>
      <c r="BQ1032" s="210"/>
      <c r="BR1032" s="210"/>
      <c r="BS1032" s="210"/>
      <c r="BT1032" s="210"/>
      <c r="BU1032" s="210"/>
      <c r="BV1032" s="210"/>
      <c r="BW1032" s="210"/>
      <c r="BX1032" s="210"/>
      <c r="BY1032" s="210"/>
      <c r="BZ1032" s="210"/>
      <c r="CA1032" s="210"/>
      <c r="CB1032" s="210"/>
      <c r="CC1032" s="210"/>
      <c r="CD1032" s="210"/>
      <c r="CE1032" s="210"/>
      <c r="CF1032" s="210"/>
      <c r="CG1032" s="210"/>
      <c r="CH1032" s="210"/>
      <c r="CI1032" s="210"/>
      <c r="CJ1032" s="210"/>
      <c r="CK1032" s="210"/>
      <c r="CL1032" s="210"/>
      <c r="CM1032" s="210"/>
      <c r="CN1032" s="210"/>
      <c r="CO1032" s="210"/>
      <c r="CP1032" s="210"/>
      <c r="CQ1032" s="210"/>
      <c r="CR1032" s="210"/>
      <c r="CS1032" s="144"/>
      <c r="CT1032" s="144"/>
    </row>
    <row r="1033" spans="1:98" ht="15">
      <c r="A1033" s="208" t="s">
        <v>8334</v>
      </c>
      <c r="B1033" s="285" t="s">
        <v>2495</v>
      </c>
      <c r="C1033" s="209" t="s">
        <v>2496</v>
      </c>
      <c r="D1033" s="259"/>
      <c r="E1033" s="209" t="s">
        <v>6130</v>
      </c>
      <c r="F1033" s="209" t="s">
        <v>38</v>
      </c>
      <c r="G1033" s="216" t="s">
        <v>35</v>
      </c>
      <c r="H1033" s="209" t="s">
        <v>8271</v>
      </c>
      <c r="I1033" s="2"/>
      <c r="J1033" s="210"/>
      <c r="K1033" s="210"/>
      <c r="L1033" s="210"/>
      <c r="M1033" s="210">
        <v>2</v>
      </c>
      <c r="N1033" s="210">
        <v>2</v>
      </c>
      <c r="O1033" s="210">
        <v>2</v>
      </c>
      <c r="P1033" s="210">
        <v>2</v>
      </c>
      <c r="Q1033" s="210">
        <v>2</v>
      </c>
      <c r="R1033" s="210">
        <v>2</v>
      </c>
      <c r="S1033" s="210">
        <v>2</v>
      </c>
      <c r="T1033" s="210">
        <v>2</v>
      </c>
      <c r="U1033" s="210">
        <v>2</v>
      </c>
      <c r="V1033" s="210">
        <v>2</v>
      </c>
      <c r="W1033" s="210">
        <v>2</v>
      </c>
      <c r="X1033" s="210">
        <v>2</v>
      </c>
      <c r="Y1033" s="210">
        <v>2</v>
      </c>
      <c r="Z1033" s="210">
        <v>2</v>
      </c>
      <c r="AA1033" s="210">
        <v>2</v>
      </c>
      <c r="AB1033" s="210">
        <v>2</v>
      </c>
      <c r="AC1033" s="210">
        <v>2</v>
      </c>
      <c r="AD1033" s="210">
        <v>2</v>
      </c>
      <c r="AE1033" s="210">
        <v>2</v>
      </c>
      <c r="AF1033" s="210">
        <v>2</v>
      </c>
      <c r="AG1033" s="210">
        <v>2</v>
      </c>
      <c r="AH1033" s="210">
        <v>2</v>
      </c>
      <c r="AI1033" s="210">
        <v>2</v>
      </c>
      <c r="AJ1033" s="210">
        <v>2</v>
      </c>
      <c r="AK1033" s="210">
        <v>2</v>
      </c>
      <c r="AL1033" s="210">
        <v>2</v>
      </c>
      <c r="AM1033" s="210">
        <v>2</v>
      </c>
      <c r="AN1033" s="210">
        <v>2</v>
      </c>
      <c r="AO1033" s="210">
        <v>2</v>
      </c>
      <c r="AP1033" s="210">
        <v>2</v>
      </c>
      <c r="AQ1033" s="210">
        <v>2</v>
      </c>
      <c r="AR1033" s="210">
        <v>2</v>
      </c>
      <c r="AS1033" s="210">
        <v>2</v>
      </c>
      <c r="AT1033" s="210">
        <v>2</v>
      </c>
      <c r="AU1033" s="210">
        <v>2</v>
      </c>
      <c r="AV1033" s="210">
        <v>2</v>
      </c>
      <c r="AW1033" s="210">
        <v>2</v>
      </c>
      <c r="AX1033" s="210">
        <v>2</v>
      </c>
      <c r="AY1033" s="210">
        <v>2</v>
      </c>
      <c r="AZ1033" s="210">
        <v>2</v>
      </c>
      <c r="BA1033" s="210">
        <v>2</v>
      </c>
      <c r="BB1033" s="210">
        <v>2</v>
      </c>
      <c r="BC1033" s="210">
        <v>2</v>
      </c>
      <c r="BD1033" s="210">
        <v>2</v>
      </c>
      <c r="BE1033" s="210">
        <v>2</v>
      </c>
      <c r="BF1033" s="210">
        <v>2</v>
      </c>
      <c r="BG1033" s="210">
        <v>2</v>
      </c>
      <c r="BH1033" s="210">
        <v>2</v>
      </c>
      <c r="BI1033" s="210"/>
      <c r="BJ1033" s="210"/>
      <c r="BK1033" s="210"/>
      <c r="BL1033" s="210"/>
      <c r="BM1033" s="210"/>
      <c r="BN1033" s="210"/>
      <c r="BO1033" s="210"/>
      <c r="BP1033" s="210"/>
      <c r="BQ1033" s="210"/>
      <c r="BR1033" s="210"/>
      <c r="BS1033" s="210"/>
      <c r="BT1033" s="210"/>
      <c r="BU1033" s="210"/>
      <c r="BV1033" s="210"/>
      <c r="BW1033" s="210"/>
      <c r="BX1033" s="210"/>
      <c r="BY1033" s="210"/>
      <c r="BZ1033" s="210"/>
      <c r="CA1033" s="210"/>
      <c r="CB1033" s="210"/>
      <c r="CC1033" s="210"/>
      <c r="CD1033" s="210"/>
      <c r="CE1033" s="210"/>
      <c r="CF1033" s="210"/>
      <c r="CG1033" s="210"/>
      <c r="CH1033" s="210"/>
      <c r="CI1033" s="210"/>
      <c r="CJ1033" s="210"/>
      <c r="CK1033" s="210"/>
      <c r="CL1033" s="210"/>
      <c r="CM1033" s="210"/>
      <c r="CN1033" s="210"/>
      <c r="CO1033" s="210"/>
      <c r="CP1033" s="210"/>
      <c r="CQ1033" s="210"/>
      <c r="CR1033" s="210"/>
      <c r="CS1033" s="144"/>
      <c r="CT1033" s="144"/>
    </row>
    <row r="1034" spans="1:98" ht="15">
      <c r="A1034" s="208" t="s">
        <v>8334</v>
      </c>
      <c r="B1034" s="285" t="s">
        <v>2497</v>
      </c>
      <c r="C1034" s="209" t="s">
        <v>2498</v>
      </c>
      <c r="D1034" s="259"/>
      <c r="E1034" s="209" t="s">
        <v>6130</v>
      </c>
      <c r="F1034" s="209" t="s">
        <v>38</v>
      </c>
      <c r="G1034" s="216" t="s">
        <v>35</v>
      </c>
      <c r="H1034" s="209" t="s">
        <v>8271</v>
      </c>
      <c r="I1034" s="2"/>
      <c r="J1034" s="210"/>
      <c r="K1034" s="210"/>
      <c r="L1034" s="210"/>
      <c r="M1034" s="210">
        <v>2</v>
      </c>
      <c r="N1034" s="210">
        <v>2</v>
      </c>
      <c r="O1034" s="210">
        <v>2</v>
      </c>
      <c r="P1034" s="210">
        <v>2</v>
      </c>
      <c r="Q1034" s="210">
        <v>2</v>
      </c>
      <c r="R1034" s="210">
        <v>2</v>
      </c>
      <c r="S1034" s="210">
        <v>2</v>
      </c>
      <c r="T1034" s="210">
        <v>2</v>
      </c>
      <c r="U1034" s="210">
        <v>2</v>
      </c>
      <c r="V1034" s="210">
        <v>2</v>
      </c>
      <c r="W1034" s="210">
        <v>2</v>
      </c>
      <c r="X1034" s="210">
        <v>2</v>
      </c>
      <c r="Y1034" s="210">
        <v>2</v>
      </c>
      <c r="Z1034" s="210">
        <v>2</v>
      </c>
      <c r="AA1034" s="210">
        <v>2</v>
      </c>
      <c r="AB1034" s="210">
        <v>2</v>
      </c>
      <c r="AC1034" s="210">
        <v>2</v>
      </c>
      <c r="AD1034" s="210">
        <v>2</v>
      </c>
      <c r="AE1034" s="210">
        <v>2</v>
      </c>
      <c r="AF1034" s="210">
        <v>2</v>
      </c>
      <c r="AG1034" s="210">
        <v>2</v>
      </c>
      <c r="AH1034" s="210">
        <v>2</v>
      </c>
      <c r="AI1034" s="210">
        <v>2</v>
      </c>
      <c r="AJ1034" s="210">
        <v>2</v>
      </c>
      <c r="AK1034" s="210">
        <v>2</v>
      </c>
      <c r="AL1034" s="210">
        <v>2</v>
      </c>
      <c r="AM1034" s="210">
        <v>2</v>
      </c>
      <c r="AN1034" s="210">
        <v>2</v>
      </c>
      <c r="AO1034" s="210">
        <v>2</v>
      </c>
      <c r="AP1034" s="210">
        <v>2</v>
      </c>
      <c r="AQ1034" s="210">
        <v>2</v>
      </c>
      <c r="AR1034" s="210">
        <v>2</v>
      </c>
      <c r="AS1034" s="210">
        <v>2</v>
      </c>
      <c r="AT1034" s="210">
        <v>2</v>
      </c>
      <c r="AU1034" s="210">
        <v>2</v>
      </c>
      <c r="AV1034" s="210">
        <v>2</v>
      </c>
      <c r="AW1034" s="210">
        <v>2</v>
      </c>
      <c r="AX1034" s="210">
        <v>2</v>
      </c>
      <c r="AY1034" s="210">
        <v>2</v>
      </c>
      <c r="AZ1034" s="210">
        <v>2</v>
      </c>
      <c r="BA1034" s="210">
        <v>2</v>
      </c>
      <c r="BB1034" s="210">
        <v>2</v>
      </c>
      <c r="BC1034" s="210">
        <v>2</v>
      </c>
      <c r="BD1034" s="210">
        <v>2</v>
      </c>
      <c r="BE1034" s="210">
        <v>2</v>
      </c>
      <c r="BF1034" s="210">
        <v>2</v>
      </c>
      <c r="BG1034" s="210">
        <v>2</v>
      </c>
      <c r="BH1034" s="210">
        <v>2</v>
      </c>
      <c r="BI1034" s="210"/>
      <c r="BJ1034" s="210"/>
      <c r="BK1034" s="210"/>
      <c r="BL1034" s="210"/>
      <c r="BM1034" s="210"/>
      <c r="BN1034" s="210"/>
      <c r="BO1034" s="210"/>
      <c r="BP1034" s="210"/>
      <c r="BQ1034" s="210"/>
      <c r="BR1034" s="210"/>
      <c r="BS1034" s="210"/>
      <c r="BT1034" s="210"/>
      <c r="BU1034" s="210"/>
      <c r="BV1034" s="210"/>
      <c r="BW1034" s="210"/>
      <c r="BX1034" s="210"/>
      <c r="BY1034" s="210"/>
      <c r="BZ1034" s="210"/>
      <c r="CA1034" s="210"/>
      <c r="CB1034" s="210"/>
      <c r="CC1034" s="210"/>
      <c r="CD1034" s="210"/>
      <c r="CE1034" s="210"/>
      <c r="CF1034" s="210"/>
      <c r="CG1034" s="210"/>
      <c r="CH1034" s="210"/>
      <c r="CI1034" s="210"/>
      <c r="CJ1034" s="210"/>
      <c r="CK1034" s="210"/>
      <c r="CL1034" s="210"/>
      <c r="CM1034" s="210"/>
      <c r="CN1034" s="210"/>
      <c r="CO1034" s="210"/>
      <c r="CP1034" s="210"/>
      <c r="CQ1034" s="210"/>
      <c r="CR1034" s="210"/>
      <c r="CS1034" s="144"/>
      <c r="CT1034" s="144"/>
    </row>
    <row r="1035" spans="1:98" ht="15">
      <c r="A1035" s="208" t="s">
        <v>8334</v>
      </c>
      <c r="B1035" s="285" t="s">
        <v>7528</v>
      </c>
      <c r="C1035" s="209" t="s">
        <v>7953</v>
      </c>
      <c r="D1035" s="259"/>
      <c r="E1035" s="209" t="s">
        <v>6130</v>
      </c>
      <c r="F1035" s="209" t="s">
        <v>38</v>
      </c>
      <c r="G1035" s="216" t="s">
        <v>35</v>
      </c>
      <c r="H1035" s="209" t="s">
        <v>8271</v>
      </c>
      <c r="I1035" s="2"/>
      <c r="J1035" s="210"/>
      <c r="K1035" s="210"/>
      <c r="L1035" s="210"/>
      <c r="M1035" s="210">
        <v>1</v>
      </c>
      <c r="N1035" s="210">
        <v>1</v>
      </c>
      <c r="O1035" s="210">
        <v>1</v>
      </c>
      <c r="P1035" s="210">
        <v>1</v>
      </c>
      <c r="Q1035" s="210">
        <v>1</v>
      </c>
      <c r="R1035" s="210">
        <v>1</v>
      </c>
      <c r="S1035" s="210">
        <v>1</v>
      </c>
      <c r="T1035" s="210">
        <v>1</v>
      </c>
      <c r="U1035" s="210">
        <v>1</v>
      </c>
      <c r="V1035" s="210">
        <v>1</v>
      </c>
      <c r="W1035" s="210">
        <v>1</v>
      </c>
      <c r="X1035" s="210">
        <v>1</v>
      </c>
      <c r="Y1035" s="210">
        <v>1</v>
      </c>
      <c r="Z1035" s="210">
        <v>1</v>
      </c>
      <c r="AA1035" s="210">
        <v>1</v>
      </c>
      <c r="AB1035" s="210">
        <v>1</v>
      </c>
      <c r="AC1035" s="210">
        <v>1</v>
      </c>
      <c r="AD1035" s="210">
        <v>1</v>
      </c>
      <c r="AE1035" s="210">
        <v>1</v>
      </c>
      <c r="AF1035" s="210">
        <v>1</v>
      </c>
      <c r="AG1035" s="210">
        <v>1</v>
      </c>
      <c r="AH1035" s="210">
        <v>1</v>
      </c>
      <c r="AI1035" s="210">
        <v>1</v>
      </c>
      <c r="AJ1035" s="210">
        <v>1</v>
      </c>
      <c r="AK1035" s="210">
        <v>1</v>
      </c>
      <c r="AL1035" s="210">
        <v>1</v>
      </c>
      <c r="AM1035" s="210">
        <v>1</v>
      </c>
      <c r="AN1035" s="210">
        <v>1</v>
      </c>
      <c r="AO1035" s="210">
        <v>1</v>
      </c>
      <c r="AP1035" s="210">
        <v>1</v>
      </c>
      <c r="AQ1035" s="210">
        <v>1</v>
      </c>
      <c r="AR1035" s="210">
        <v>1</v>
      </c>
      <c r="AS1035" s="210">
        <v>1</v>
      </c>
      <c r="AT1035" s="210">
        <v>1</v>
      </c>
      <c r="AU1035" s="210">
        <v>1</v>
      </c>
      <c r="AV1035" s="210">
        <v>1</v>
      </c>
      <c r="AW1035" s="210">
        <v>1</v>
      </c>
      <c r="AX1035" s="210">
        <v>1</v>
      </c>
      <c r="AY1035" s="210">
        <v>1</v>
      </c>
      <c r="AZ1035" s="210">
        <v>1</v>
      </c>
      <c r="BA1035" s="210">
        <v>1</v>
      </c>
      <c r="BB1035" s="210">
        <v>1</v>
      </c>
      <c r="BC1035" s="210">
        <v>1</v>
      </c>
      <c r="BD1035" s="210">
        <v>1</v>
      </c>
      <c r="BE1035" s="210">
        <v>1</v>
      </c>
      <c r="BF1035" s="210">
        <v>1</v>
      </c>
      <c r="BG1035" s="210">
        <v>1</v>
      </c>
      <c r="BH1035" s="210">
        <v>1</v>
      </c>
      <c r="BI1035" s="210"/>
      <c r="BJ1035" s="210"/>
      <c r="BK1035" s="210"/>
      <c r="BL1035" s="210"/>
      <c r="BM1035" s="210"/>
      <c r="BN1035" s="210"/>
      <c r="BO1035" s="210"/>
      <c r="BP1035" s="210"/>
      <c r="BQ1035" s="210"/>
      <c r="BR1035" s="210"/>
      <c r="BS1035" s="210"/>
      <c r="BT1035" s="210"/>
      <c r="BU1035" s="210"/>
      <c r="BV1035" s="210"/>
      <c r="BW1035" s="210"/>
      <c r="BX1035" s="210"/>
      <c r="BY1035" s="210"/>
      <c r="BZ1035" s="210"/>
      <c r="CA1035" s="210"/>
      <c r="CB1035" s="210"/>
      <c r="CC1035" s="210"/>
      <c r="CD1035" s="210"/>
      <c r="CE1035" s="210"/>
      <c r="CF1035" s="210"/>
      <c r="CG1035" s="210"/>
      <c r="CH1035" s="210"/>
      <c r="CI1035" s="210"/>
      <c r="CJ1035" s="210"/>
      <c r="CK1035" s="210"/>
      <c r="CL1035" s="210"/>
      <c r="CM1035" s="210"/>
      <c r="CN1035" s="210"/>
      <c r="CO1035" s="210"/>
      <c r="CP1035" s="210"/>
      <c r="CQ1035" s="210"/>
      <c r="CR1035" s="210"/>
      <c r="CS1035" s="144"/>
      <c r="CT1035" s="144"/>
    </row>
    <row r="1036" spans="1:98" ht="15">
      <c r="A1036" s="208" t="s">
        <v>8334</v>
      </c>
      <c r="B1036" s="285" t="s">
        <v>2518</v>
      </c>
      <c r="C1036" s="209" t="s">
        <v>2519</v>
      </c>
      <c r="D1036" s="259"/>
      <c r="E1036" s="209" t="s">
        <v>6130</v>
      </c>
      <c r="F1036" s="209" t="s">
        <v>38</v>
      </c>
      <c r="G1036" s="216" t="s">
        <v>35</v>
      </c>
      <c r="H1036" s="209" t="s">
        <v>8271</v>
      </c>
      <c r="I1036" s="2"/>
      <c r="J1036" s="210"/>
      <c r="K1036" s="210"/>
      <c r="L1036" s="210"/>
      <c r="M1036" s="210">
        <v>1</v>
      </c>
      <c r="N1036" s="210">
        <v>1</v>
      </c>
      <c r="O1036" s="210">
        <v>1</v>
      </c>
      <c r="P1036" s="210">
        <v>1</v>
      </c>
      <c r="Q1036" s="210">
        <v>1</v>
      </c>
      <c r="R1036" s="210">
        <v>1</v>
      </c>
      <c r="S1036" s="210">
        <v>1</v>
      </c>
      <c r="T1036" s="210">
        <v>1</v>
      </c>
      <c r="U1036" s="210">
        <v>1</v>
      </c>
      <c r="V1036" s="210">
        <v>1</v>
      </c>
      <c r="W1036" s="210">
        <v>1</v>
      </c>
      <c r="X1036" s="210">
        <v>1</v>
      </c>
      <c r="Y1036" s="210">
        <v>1</v>
      </c>
      <c r="Z1036" s="210">
        <v>1</v>
      </c>
      <c r="AA1036" s="210">
        <v>1</v>
      </c>
      <c r="AB1036" s="210">
        <v>1</v>
      </c>
      <c r="AC1036" s="210">
        <v>1</v>
      </c>
      <c r="AD1036" s="210">
        <v>1</v>
      </c>
      <c r="AE1036" s="210">
        <v>1</v>
      </c>
      <c r="AF1036" s="210">
        <v>1</v>
      </c>
      <c r="AG1036" s="210">
        <v>1</v>
      </c>
      <c r="AH1036" s="210">
        <v>1</v>
      </c>
      <c r="AI1036" s="210">
        <v>1</v>
      </c>
      <c r="AJ1036" s="210">
        <v>1</v>
      </c>
      <c r="AK1036" s="210">
        <v>1</v>
      </c>
      <c r="AL1036" s="210">
        <v>1</v>
      </c>
      <c r="AM1036" s="210">
        <v>1</v>
      </c>
      <c r="AN1036" s="210">
        <v>1</v>
      </c>
      <c r="AO1036" s="210">
        <v>1</v>
      </c>
      <c r="AP1036" s="210">
        <v>1</v>
      </c>
      <c r="AQ1036" s="210">
        <v>1</v>
      </c>
      <c r="AR1036" s="210">
        <v>1</v>
      </c>
      <c r="AS1036" s="210">
        <v>1</v>
      </c>
      <c r="AT1036" s="210">
        <v>1</v>
      </c>
      <c r="AU1036" s="210">
        <v>1</v>
      </c>
      <c r="AV1036" s="210">
        <v>1</v>
      </c>
      <c r="AW1036" s="210">
        <v>1</v>
      </c>
      <c r="AX1036" s="210">
        <v>1</v>
      </c>
      <c r="AY1036" s="210">
        <v>1</v>
      </c>
      <c r="AZ1036" s="210">
        <v>1</v>
      </c>
      <c r="BA1036" s="210">
        <v>1</v>
      </c>
      <c r="BB1036" s="210">
        <v>1</v>
      </c>
      <c r="BC1036" s="210">
        <v>1</v>
      </c>
      <c r="BD1036" s="210">
        <v>1</v>
      </c>
      <c r="BE1036" s="210">
        <v>1</v>
      </c>
      <c r="BF1036" s="210">
        <v>1</v>
      </c>
      <c r="BG1036" s="210">
        <v>1</v>
      </c>
      <c r="BH1036" s="210">
        <v>1</v>
      </c>
      <c r="BI1036" s="210"/>
      <c r="BJ1036" s="210"/>
      <c r="BK1036" s="210"/>
      <c r="BL1036" s="210"/>
      <c r="BM1036" s="210"/>
      <c r="BN1036" s="210"/>
      <c r="BO1036" s="210"/>
      <c r="BP1036" s="210"/>
      <c r="BQ1036" s="210"/>
      <c r="BR1036" s="210"/>
      <c r="BS1036" s="210"/>
      <c r="BT1036" s="210"/>
      <c r="BU1036" s="210"/>
      <c r="BV1036" s="210"/>
      <c r="BW1036" s="210"/>
      <c r="BX1036" s="210"/>
      <c r="BY1036" s="210"/>
      <c r="BZ1036" s="210"/>
      <c r="CA1036" s="210"/>
      <c r="CB1036" s="210"/>
      <c r="CC1036" s="210"/>
      <c r="CD1036" s="210"/>
      <c r="CE1036" s="210"/>
      <c r="CF1036" s="210"/>
      <c r="CG1036" s="210"/>
      <c r="CH1036" s="210"/>
      <c r="CI1036" s="210"/>
      <c r="CJ1036" s="210"/>
      <c r="CK1036" s="210"/>
      <c r="CL1036" s="210"/>
      <c r="CM1036" s="210"/>
      <c r="CN1036" s="210"/>
      <c r="CO1036" s="210"/>
      <c r="CP1036" s="210"/>
      <c r="CQ1036" s="210"/>
      <c r="CR1036" s="210"/>
      <c r="CS1036" s="144"/>
      <c r="CT1036" s="144"/>
    </row>
    <row r="1037" spans="1:98" ht="15">
      <c r="A1037" s="208" t="s">
        <v>8334</v>
      </c>
      <c r="B1037" s="285" t="s">
        <v>2499</v>
      </c>
      <c r="C1037" s="209" t="s">
        <v>2500</v>
      </c>
      <c r="D1037" s="259"/>
      <c r="E1037" s="209" t="s">
        <v>6130</v>
      </c>
      <c r="F1037" s="209" t="s">
        <v>38</v>
      </c>
      <c r="G1037" s="216" t="s">
        <v>35</v>
      </c>
      <c r="H1037" s="209" t="s">
        <v>8271</v>
      </c>
      <c r="I1037" s="2"/>
      <c r="J1037" s="210"/>
      <c r="K1037" s="210"/>
      <c r="L1037" s="210"/>
      <c r="M1037" s="210">
        <v>5</v>
      </c>
      <c r="N1037" s="210">
        <v>5</v>
      </c>
      <c r="O1037" s="210">
        <v>5</v>
      </c>
      <c r="P1037" s="210">
        <v>5</v>
      </c>
      <c r="Q1037" s="210">
        <v>5</v>
      </c>
      <c r="R1037" s="210">
        <v>5</v>
      </c>
      <c r="S1037" s="210">
        <v>5</v>
      </c>
      <c r="T1037" s="210">
        <v>5</v>
      </c>
      <c r="U1037" s="210">
        <v>5</v>
      </c>
      <c r="V1037" s="210">
        <v>5</v>
      </c>
      <c r="W1037" s="210">
        <v>5</v>
      </c>
      <c r="X1037" s="210">
        <v>5</v>
      </c>
      <c r="Y1037" s="210">
        <v>5</v>
      </c>
      <c r="Z1037" s="210">
        <v>5</v>
      </c>
      <c r="AA1037" s="210">
        <v>5</v>
      </c>
      <c r="AB1037" s="210">
        <v>5</v>
      </c>
      <c r="AC1037" s="210">
        <v>5</v>
      </c>
      <c r="AD1037" s="210">
        <v>5</v>
      </c>
      <c r="AE1037" s="210">
        <v>5</v>
      </c>
      <c r="AF1037" s="210">
        <v>5</v>
      </c>
      <c r="AG1037" s="210">
        <v>5</v>
      </c>
      <c r="AH1037" s="210">
        <v>5</v>
      </c>
      <c r="AI1037" s="210">
        <v>5</v>
      </c>
      <c r="AJ1037" s="210">
        <v>5</v>
      </c>
      <c r="AK1037" s="210">
        <v>5</v>
      </c>
      <c r="AL1037" s="210">
        <v>5</v>
      </c>
      <c r="AM1037" s="210">
        <v>5</v>
      </c>
      <c r="AN1037" s="210">
        <v>5</v>
      </c>
      <c r="AO1037" s="210">
        <v>5</v>
      </c>
      <c r="AP1037" s="210">
        <v>5</v>
      </c>
      <c r="AQ1037" s="210">
        <v>5</v>
      </c>
      <c r="AR1037" s="210">
        <v>5</v>
      </c>
      <c r="AS1037" s="210">
        <v>5</v>
      </c>
      <c r="AT1037" s="210">
        <v>5</v>
      </c>
      <c r="AU1037" s="210">
        <v>5</v>
      </c>
      <c r="AV1037" s="210">
        <v>5</v>
      </c>
      <c r="AW1037" s="210">
        <v>5</v>
      </c>
      <c r="AX1037" s="210">
        <v>5</v>
      </c>
      <c r="AY1037" s="210">
        <v>5</v>
      </c>
      <c r="AZ1037" s="210">
        <v>5</v>
      </c>
      <c r="BA1037" s="210">
        <v>5</v>
      </c>
      <c r="BB1037" s="210">
        <v>5</v>
      </c>
      <c r="BC1037" s="210">
        <v>5</v>
      </c>
      <c r="BD1037" s="210">
        <v>5</v>
      </c>
      <c r="BE1037" s="210">
        <v>5</v>
      </c>
      <c r="BF1037" s="210">
        <v>5</v>
      </c>
      <c r="BG1037" s="210">
        <v>5</v>
      </c>
      <c r="BH1037" s="210">
        <v>5</v>
      </c>
      <c r="BI1037" s="210"/>
      <c r="BJ1037" s="210"/>
      <c r="BK1037" s="210"/>
      <c r="BL1037" s="210"/>
      <c r="BM1037" s="210"/>
      <c r="BN1037" s="210"/>
      <c r="BO1037" s="210"/>
      <c r="BP1037" s="210"/>
      <c r="BQ1037" s="210"/>
      <c r="BR1037" s="210"/>
      <c r="BS1037" s="210"/>
      <c r="BT1037" s="210"/>
      <c r="BU1037" s="210"/>
      <c r="BV1037" s="210"/>
      <c r="BW1037" s="210"/>
      <c r="BX1037" s="210"/>
      <c r="BY1037" s="210"/>
      <c r="BZ1037" s="210"/>
      <c r="CA1037" s="210"/>
      <c r="CB1037" s="210"/>
      <c r="CC1037" s="210"/>
      <c r="CD1037" s="210"/>
      <c r="CE1037" s="210"/>
      <c r="CF1037" s="210"/>
      <c r="CG1037" s="210"/>
      <c r="CH1037" s="210"/>
      <c r="CI1037" s="210"/>
      <c r="CJ1037" s="210"/>
      <c r="CK1037" s="210"/>
      <c r="CL1037" s="210"/>
      <c r="CM1037" s="210"/>
      <c r="CN1037" s="210"/>
      <c r="CO1037" s="210"/>
      <c r="CP1037" s="210"/>
      <c r="CQ1037" s="210"/>
      <c r="CR1037" s="210"/>
      <c r="CS1037" s="144"/>
      <c r="CT1037" s="144"/>
    </row>
    <row r="1038" spans="1:98" ht="15">
      <c r="A1038" s="208" t="s">
        <v>8334</v>
      </c>
      <c r="B1038" s="285" t="s">
        <v>2501</v>
      </c>
      <c r="C1038" s="209" t="s">
        <v>2502</v>
      </c>
      <c r="D1038" s="259"/>
      <c r="E1038" s="209" t="s">
        <v>6130</v>
      </c>
      <c r="F1038" s="209" t="s">
        <v>38</v>
      </c>
      <c r="G1038" s="216" t="s">
        <v>35</v>
      </c>
      <c r="H1038" s="209" t="s">
        <v>8271</v>
      </c>
      <c r="I1038" s="2"/>
      <c r="J1038" s="210"/>
      <c r="K1038" s="210"/>
      <c r="L1038" s="210"/>
      <c r="M1038" s="210">
        <v>5</v>
      </c>
      <c r="N1038" s="210">
        <v>5</v>
      </c>
      <c r="O1038" s="210">
        <v>5</v>
      </c>
      <c r="P1038" s="210">
        <v>5</v>
      </c>
      <c r="Q1038" s="210">
        <v>5</v>
      </c>
      <c r="R1038" s="210">
        <v>5</v>
      </c>
      <c r="S1038" s="210">
        <v>5</v>
      </c>
      <c r="T1038" s="210">
        <v>5</v>
      </c>
      <c r="U1038" s="210">
        <v>5</v>
      </c>
      <c r="V1038" s="210">
        <v>5</v>
      </c>
      <c r="W1038" s="210">
        <v>5</v>
      </c>
      <c r="X1038" s="210">
        <v>5</v>
      </c>
      <c r="Y1038" s="210">
        <v>5</v>
      </c>
      <c r="Z1038" s="210">
        <v>5</v>
      </c>
      <c r="AA1038" s="210">
        <v>5</v>
      </c>
      <c r="AB1038" s="210">
        <v>5</v>
      </c>
      <c r="AC1038" s="210">
        <v>5</v>
      </c>
      <c r="AD1038" s="210">
        <v>5</v>
      </c>
      <c r="AE1038" s="210">
        <v>5</v>
      </c>
      <c r="AF1038" s="210">
        <v>5</v>
      </c>
      <c r="AG1038" s="210">
        <v>5</v>
      </c>
      <c r="AH1038" s="210">
        <v>5</v>
      </c>
      <c r="AI1038" s="210">
        <v>5</v>
      </c>
      <c r="AJ1038" s="210">
        <v>5</v>
      </c>
      <c r="AK1038" s="210">
        <v>5</v>
      </c>
      <c r="AL1038" s="210">
        <v>5</v>
      </c>
      <c r="AM1038" s="210">
        <v>5</v>
      </c>
      <c r="AN1038" s="210">
        <v>5</v>
      </c>
      <c r="AO1038" s="210">
        <v>5</v>
      </c>
      <c r="AP1038" s="210">
        <v>5</v>
      </c>
      <c r="AQ1038" s="210">
        <v>5</v>
      </c>
      <c r="AR1038" s="210">
        <v>5</v>
      </c>
      <c r="AS1038" s="210">
        <v>5</v>
      </c>
      <c r="AT1038" s="210">
        <v>5</v>
      </c>
      <c r="AU1038" s="210">
        <v>5</v>
      </c>
      <c r="AV1038" s="210">
        <v>5</v>
      </c>
      <c r="AW1038" s="210">
        <v>5</v>
      </c>
      <c r="AX1038" s="210">
        <v>5</v>
      </c>
      <c r="AY1038" s="210">
        <v>5</v>
      </c>
      <c r="AZ1038" s="210">
        <v>5</v>
      </c>
      <c r="BA1038" s="210">
        <v>5</v>
      </c>
      <c r="BB1038" s="210">
        <v>5</v>
      </c>
      <c r="BC1038" s="210">
        <v>5</v>
      </c>
      <c r="BD1038" s="210">
        <v>5</v>
      </c>
      <c r="BE1038" s="210">
        <v>5</v>
      </c>
      <c r="BF1038" s="210">
        <v>5</v>
      </c>
      <c r="BG1038" s="210">
        <v>5</v>
      </c>
      <c r="BH1038" s="210">
        <v>5</v>
      </c>
      <c r="BI1038" s="210"/>
      <c r="BJ1038" s="210"/>
      <c r="BK1038" s="210"/>
      <c r="BL1038" s="210"/>
      <c r="BM1038" s="210"/>
      <c r="BN1038" s="210"/>
      <c r="BO1038" s="210"/>
      <c r="BP1038" s="210"/>
      <c r="BQ1038" s="210"/>
      <c r="BR1038" s="210"/>
      <c r="BS1038" s="210"/>
      <c r="BT1038" s="210"/>
      <c r="BU1038" s="210"/>
      <c r="BV1038" s="210"/>
      <c r="BW1038" s="210"/>
      <c r="BX1038" s="210"/>
      <c r="BY1038" s="210"/>
      <c r="BZ1038" s="210"/>
      <c r="CA1038" s="210"/>
      <c r="CB1038" s="210"/>
      <c r="CC1038" s="210"/>
      <c r="CD1038" s="210"/>
      <c r="CE1038" s="210"/>
      <c r="CF1038" s="210"/>
      <c r="CG1038" s="210"/>
      <c r="CH1038" s="210"/>
      <c r="CI1038" s="210"/>
      <c r="CJ1038" s="210"/>
      <c r="CK1038" s="210"/>
      <c r="CL1038" s="210"/>
      <c r="CM1038" s="210"/>
      <c r="CN1038" s="210"/>
      <c r="CO1038" s="210"/>
      <c r="CP1038" s="210"/>
      <c r="CQ1038" s="210"/>
      <c r="CR1038" s="210"/>
      <c r="CS1038" s="144"/>
      <c r="CT1038" s="144"/>
    </row>
    <row r="1039" spans="1:98" ht="15">
      <c r="A1039" s="208" t="s">
        <v>8334</v>
      </c>
      <c r="B1039" s="285" t="s">
        <v>2506</v>
      </c>
      <c r="C1039" s="209" t="s">
        <v>2507</v>
      </c>
      <c r="D1039" s="259"/>
      <c r="E1039" s="209" t="s">
        <v>6130</v>
      </c>
      <c r="F1039" s="209" t="s">
        <v>38</v>
      </c>
      <c r="G1039" s="216" t="s">
        <v>35</v>
      </c>
      <c r="H1039" s="209" t="s">
        <v>8271</v>
      </c>
      <c r="I1039" s="2"/>
      <c r="J1039" s="210"/>
      <c r="K1039" s="210"/>
      <c r="L1039" s="210"/>
      <c r="M1039" s="210">
        <v>8</v>
      </c>
      <c r="N1039" s="210">
        <v>8</v>
      </c>
      <c r="O1039" s="210">
        <v>8</v>
      </c>
      <c r="P1039" s="210">
        <v>8</v>
      </c>
      <c r="Q1039" s="210">
        <v>8</v>
      </c>
      <c r="R1039" s="210">
        <v>8</v>
      </c>
      <c r="S1039" s="210">
        <v>8</v>
      </c>
      <c r="T1039" s="210">
        <v>8</v>
      </c>
      <c r="U1039" s="210">
        <v>8</v>
      </c>
      <c r="V1039" s="210">
        <v>8</v>
      </c>
      <c r="W1039" s="210">
        <v>16</v>
      </c>
      <c r="X1039" s="210">
        <v>16</v>
      </c>
      <c r="Y1039" s="210">
        <v>16</v>
      </c>
      <c r="Z1039" s="210">
        <v>16</v>
      </c>
      <c r="AA1039" s="210">
        <v>16</v>
      </c>
      <c r="AB1039" s="210">
        <v>16</v>
      </c>
      <c r="AC1039" s="210">
        <v>16</v>
      </c>
      <c r="AD1039" s="210">
        <v>16</v>
      </c>
      <c r="AE1039" s="210">
        <v>16</v>
      </c>
      <c r="AF1039" s="210">
        <v>16</v>
      </c>
      <c r="AG1039" s="210">
        <v>16</v>
      </c>
      <c r="AH1039" s="210">
        <v>16</v>
      </c>
      <c r="AI1039" s="210">
        <v>16</v>
      </c>
      <c r="AJ1039" s="210">
        <v>16</v>
      </c>
      <c r="AK1039" s="210">
        <v>16</v>
      </c>
      <c r="AL1039" s="210">
        <v>16</v>
      </c>
      <c r="AM1039" s="210">
        <v>16</v>
      </c>
      <c r="AN1039" s="210">
        <v>16</v>
      </c>
      <c r="AO1039" s="210">
        <v>16</v>
      </c>
      <c r="AP1039" s="210">
        <v>16</v>
      </c>
      <c r="AQ1039" s="210">
        <v>16</v>
      </c>
      <c r="AR1039" s="210">
        <v>16</v>
      </c>
      <c r="AS1039" s="210">
        <v>16</v>
      </c>
      <c r="AT1039" s="210">
        <v>16</v>
      </c>
      <c r="AU1039" s="210">
        <v>16</v>
      </c>
      <c r="AV1039" s="210">
        <v>16</v>
      </c>
      <c r="AW1039" s="210">
        <v>16</v>
      </c>
      <c r="AX1039" s="210">
        <v>16</v>
      </c>
      <c r="AY1039" s="210">
        <v>16</v>
      </c>
      <c r="AZ1039" s="210">
        <v>16</v>
      </c>
      <c r="BA1039" s="210">
        <v>16</v>
      </c>
      <c r="BB1039" s="210">
        <v>16</v>
      </c>
      <c r="BC1039" s="210">
        <v>16</v>
      </c>
      <c r="BD1039" s="210">
        <v>16</v>
      </c>
      <c r="BE1039" s="210">
        <v>16</v>
      </c>
      <c r="BF1039" s="210">
        <v>16</v>
      </c>
      <c r="BG1039" s="210">
        <v>16</v>
      </c>
      <c r="BH1039" s="210">
        <v>16</v>
      </c>
      <c r="BI1039" s="210"/>
      <c r="BJ1039" s="210"/>
      <c r="BK1039" s="210"/>
      <c r="BL1039" s="210"/>
      <c r="BM1039" s="210"/>
      <c r="BN1039" s="210"/>
      <c r="BO1039" s="210"/>
      <c r="BP1039" s="210"/>
      <c r="BQ1039" s="210"/>
      <c r="BR1039" s="210"/>
      <c r="BS1039" s="210"/>
      <c r="BT1039" s="210"/>
      <c r="BU1039" s="210"/>
      <c r="BV1039" s="210"/>
      <c r="BW1039" s="210"/>
      <c r="BX1039" s="210"/>
      <c r="BY1039" s="210"/>
      <c r="BZ1039" s="210"/>
      <c r="CA1039" s="210"/>
      <c r="CB1039" s="210"/>
      <c r="CC1039" s="210"/>
      <c r="CD1039" s="210"/>
      <c r="CE1039" s="210"/>
      <c r="CF1039" s="210"/>
      <c r="CG1039" s="210"/>
      <c r="CH1039" s="210"/>
      <c r="CI1039" s="210"/>
      <c r="CJ1039" s="210"/>
      <c r="CK1039" s="210"/>
      <c r="CL1039" s="210"/>
      <c r="CM1039" s="210"/>
      <c r="CN1039" s="210"/>
      <c r="CO1039" s="210"/>
      <c r="CP1039" s="210"/>
      <c r="CQ1039" s="210"/>
      <c r="CR1039" s="210"/>
      <c r="CS1039" s="144"/>
      <c r="CT1039" s="144"/>
    </row>
    <row r="1040" spans="1:98" ht="15">
      <c r="A1040" s="208" t="s">
        <v>8334</v>
      </c>
      <c r="B1040" s="285" t="s">
        <v>2508</v>
      </c>
      <c r="C1040" s="209" t="s">
        <v>2509</v>
      </c>
      <c r="D1040" s="259"/>
      <c r="E1040" s="209" t="s">
        <v>6130</v>
      </c>
      <c r="F1040" s="209" t="s">
        <v>38</v>
      </c>
      <c r="G1040" s="216" t="s">
        <v>35</v>
      </c>
      <c r="H1040" s="209" t="s">
        <v>8271</v>
      </c>
      <c r="I1040" s="2"/>
      <c r="J1040" s="210"/>
      <c r="K1040" s="210"/>
      <c r="L1040" s="210"/>
      <c r="M1040" s="210">
        <v>4</v>
      </c>
      <c r="N1040" s="210">
        <v>4</v>
      </c>
      <c r="O1040" s="210">
        <v>4</v>
      </c>
      <c r="P1040" s="210">
        <v>4</v>
      </c>
      <c r="Q1040" s="210">
        <v>4</v>
      </c>
      <c r="R1040" s="210">
        <v>4</v>
      </c>
      <c r="S1040" s="210">
        <v>4</v>
      </c>
      <c r="T1040" s="210">
        <v>4</v>
      </c>
      <c r="U1040" s="210">
        <v>4</v>
      </c>
      <c r="V1040" s="210">
        <v>4</v>
      </c>
      <c r="W1040" s="210">
        <v>4</v>
      </c>
      <c r="X1040" s="210">
        <v>4</v>
      </c>
      <c r="Y1040" s="210">
        <v>4</v>
      </c>
      <c r="Z1040" s="210">
        <v>4</v>
      </c>
      <c r="AA1040" s="210">
        <v>4</v>
      </c>
      <c r="AB1040" s="210">
        <v>4</v>
      </c>
      <c r="AC1040" s="210">
        <v>4</v>
      </c>
      <c r="AD1040" s="210">
        <v>4</v>
      </c>
      <c r="AE1040" s="210">
        <v>4</v>
      </c>
      <c r="AF1040" s="210">
        <v>4</v>
      </c>
      <c r="AG1040" s="210">
        <v>4</v>
      </c>
      <c r="AH1040" s="210">
        <v>4</v>
      </c>
      <c r="AI1040" s="210">
        <v>4</v>
      </c>
      <c r="AJ1040" s="210">
        <v>4</v>
      </c>
      <c r="AK1040" s="210">
        <v>4</v>
      </c>
      <c r="AL1040" s="210">
        <v>4</v>
      </c>
      <c r="AM1040" s="210">
        <v>4</v>
      </c>
      <c r="AN1040" s="210">
        <v>4</v>
      </c>
      <c r="AO1040" s="210">
        <v>4</v>
      </c>
      <c r="AP1040" s="210">
        <v>4</v>
      </c>
      <c r="AQ1040" s="210">
        <v>4</v>
      </c>
      <c r="AR1040" s="210">
        <v>4</v>
      </c>
      <c r="AS1040" s="210">
        <v>4</v>
      </c>
      <c r="AT1040" s="210">
        <v>4</v>
      </c>
      <c r="AU1040" s="210">
        <v>4</v>
      </c>
      <c r="AV1040" s="210">
        <v>4</v>
      </c>
      <c r="AW1040" s="210">
        <v>4</v>
      </c>
      <c r="AX1040" s="210">
        <v>4</v>
      </c>
      <c r="AY1040" s="210">
        <v>4</v>
      </c>
      <c r="AZ1040" s="210">
        <v>4</v>
      </c>
      <c r="BA1040" s="210">
        <v>4</v>
      </c>
      <c r="BB1040" s="210">
        <v>4</v>
      </c>
      <c r="BC1040" s="210">
        <v>4</v>
      </c>
      <c r="BD1040" s="210">
        <v>4</v>
      </c>
      <c r="BE1040" s="210">
        <v>4</v>
      </c>
      <c r="BF1040" s="210">
        <v>4</v>
      </c>
      <c r="BG1040" s="210">
        <v>4</v>
      </c>
      <c r="BH1040" s="210">
        <v>4</v>
      </c>
      <c r="BI1040" s="210"/>
      <c r="BJ1040" s="210"/>
      <c r="BK1040" s="210"/>
      <c r="BL1040" s="210"/>
      <c r="BM1040" s="210"/>
      <c r="BN1040" s="210"/>
      <c r="BO1040" s="210"/>
      <c r="BP1040" s="210"/>
      <c r="BQ1040" s="210"/>
      <c r="BR1040" s="210"/>
      <c r="BS1040" s="210"/>
      <c r="BT1040" s="210"/>
      <c r="BU1040" s="210"/>
      <c r="BV1040" s="210"/>
      <c r="BW1040" s="210"/>
      <c r="BX1040" s="210"/>
      <c r="BY1040" s="210"/>
      <c r="BZ1040" s="210"/>
      <c r="CA1040" s="210"/>
      <c r="CB1040" s="210"/>
      <c r="CC1040" s="210"/>
      <c r="CD1040" s="210"/>
      <c r="CE1040" s="210"/>
      <c r="CF1040" s="210"/>
      <c r="CG1040" s="210"/>
      <c r="CH1040" s="210"/>
      <c r="CI1040" s="210"/>
      <c r="CJ1040" s="210"/>
      <c r="CK1040" s="210"/>
      <c r="CL1040" s="210"/>
      <c r="CM1040" s="210"/>
      <c r="CN1040" s="210"/>
      <c r="CO1040" s="210"/>
      <c r="CP1040" s="210"/>
      <c r="CQ1040" s="210"/>
      <c r="CR1040" s="210"/>
      <c r="CS1040" s="144"/>
      <c r="CT1040" s="144"/>
    </row>
    <row r="1041" spans="1:98" ht="15">
      <c r="A1041" s="208" t="s">
        <v>8334</v>
      </c>
      <c r="B1041" s="285" t="s">
        <v>2503</v>
      </c>
      <c r="C1041" s="209" t="s">
        <v>1376</v>
      </c>
      <c r="D1041" s="259"/>
      <c r="E1041" s="209" t="s">
        <v>6130</v>
      </c>
      <c r="F1041" s="209" t="s">
        <v>38</v>
      </c>
      <c r="G1041" s="216" t="s">
        <v>35</v>
      </c>
      <c r="H1041" s="209" t="s">
        <v>8271</v>
      </c>
      <c r="I1041" s="2"/>
      <c r="J1041" s="210"/>
      <c r="K1041" s="210"/>
      <c r="L1041" s="210"/>
      <c r="M1041" s="210">
        <v>4</v>
      </c>
      <c r="N1041" s="210">
        <v>4</v>
      </c>
      <c r="O1041" s="210">
        <v>4</v>
      </c>
      <c r="P1041" s="210">
        <v>4</v>
      </c>
      <c r="Q1041" s="210">
        <v>4</v>
      </c>
      <c r="R1041" s="210">
        <v>4</v>
      </c>
      <c r="S1041" s="210">
        <v>4</v>
      </c>
      <c r="T1041" s="210">
        <v>4</v>
      </c>
      <c r="U1041" s="210">
        <v>4</v>
      </c>
      <c r="V1041" s="210">
        <v>4</v>
      </c>
      <c r="W1041" s="210">
        <v>4</v>
      </c>
      <c r="X1041" s="210">
        <v>4</v>
      </c>
      <c r="Y1041" s="210">
        <v>4</v>
      </c>
      <c r="Z1041" s="210">
        <v>4</v>
      </c>
      <c r="AA1041" s="210">
        <v>4</v>
      </c>
      <c r="AB1041" s="210">
        <v>4</v>
      </c>
      <c r="AC1041" s="210">
        <v>4</v>
      </c>
      <c r="AD1041" s="210">
        <v>4</v>
      </c>
      <c r="AE1041" s="210">
        <v>4</v>
      </c>
      <c r="AF1041" s="210">
        <v>4</v>
      </c>
      <c r="AG1041" s="210">
        <v>4</v>
      </c>
      <c r="AH1041" s="210">
        <v>4</v>
      </c>
      <c r="AI1041" s="210">
        <v>4</v>
      </c>
      <c r="AJ1041" s="210">
        <v>4</v>
      </c>
      <c r="AK1041" s="210">
        <v>4</v>
      </c>
      <c r="AL1041" s="210">
        <v>4</v>
      </c>
      <c r="AM1041" s="210">
        <v>4</v>
      </c>
      <c r="AN1041" s="210">
        <v>4</v>
      </c>
      <c r="AO1041" s="210">
        <v>4</v>
      </c>
      <c r="AP1041" s="210">
        <v>4</v>
      </c>
      <c r="AQ1041" s="210">
        <v>4</v>
      </c>
      <c r="AR1041" s="210">
        <v>4</v>
      </c>
      <c r="AS1041" s="210">
        <v>4</v>
      </c>
      <c r="AT1041" s="210">
        <v>4</v>
      </c>
      <c r="AU1041" s="210">
        <v>4</v>
      </c>
      <c r="AV1041" s="210">
        <v>4</v>
      </c>
      <c r="AW1041" s="210">
        <v>4</v>
      </c>
      <c r="AX1041" s="210">
        <v>4</v>
      </c>
      <c r="AY1041" s="210">
        <v>4</v>
      </c>
      <c r="AZ1041" s="210">
        <v>4</v>
      </c>
      <c r="BA1041" s="210">
        <v>4</v>
      </c>
      <c r="BB1041" s="210">
        <v>4</v>
      </c>
      <c r="BC1041" s="210">
        <v>4</v>
      </c>
      <c r="BD1041" s="210">
        <v>4</v>
      </c>
      <c r="BE1041" s="210">
        <v>4</v>
      </c>
      <c r="BF1041" s="210">
        <v>4</v>
      </c>
      <c r="BG1041" s="210">
        <v>4</v>
      </c>
      <c r="BH1041" s="210">
        <v>4</v>
      </c>
      <c r="BI1041" s="210"/>
      <c r="BJ1041" s="210"/>
      <c r="BK1041" s="210"/>
      <c r="BL1041" s="210"/>
      <c r="BM1041" s="210"/>
      <c r="BN1041" s="210"/>
      <c r="BO1041" s="210"/>
      <c r="BP1041" s="210"/>
      <c r="BQ1041" s="210"/>
      <c r="BR1041" s="210"/>
      <c r="BS1041" s="210"/>
      <c r="BT1041" s="210"/>
      <c r="BU1041" s="210"/>
      <c r="BV1041" s="210"/>
      <c r="BW1041" s="210"/>
      <c r="BX1041" s="210"/>
      <c r="BY1041" s="210"/>
      <c r="BZ1041" s="210"/>
      <c r="CA1041" s="210"/>
      <c r="CB1041" s="210"/>
      <c r="CC1041" s="210"/>
      <c r="CD1041" s="210"/>
      <c r="CE1041" s="210"/>
      <c r="CF1041" s="210"/>
      <c r="CG1041" s="210"/>
      <c r="CH1041" s="210"/>
      <c r="CI1041" s="210"/>
      <c r="CJ1041" s="210"/>
      <c r="CK1041" s="210"/>
      <c r="CL1041" s="210"/>
      <c r="CM1041" s="210"/>
      <c r="CN1041" s="210"/>
      <c r="CO1041" s="210"/>
      <c r="CP1041" s="210"/>
      <c r="CQ1041" s="210"/>
      <c r="CR1041" s="210"/>
      <c r="CS1041" s="144"/>
      <c r="CT1041" s="144"/>
    </row>
    <row r="1042" spans="1:98" ht="15">
      <c r="A1042" s="208" t="s">
        <v>8334</v>
      </c>
      <c r="B1042" s="285" t="s">
        <v>2512</v>
      </c>
      <c r="C1042" s="209" t="s">
        <v>2513</v>
      </c>
      <c r="D1042" s="259"/>
      <c r="E1042" s="209" t="s">
        <v>6130</v>
      </c>
      <c r="F1042" s="209" t="s">
        <v>38</v>
      </c>
      <c r="G1042" s="216" t="s">
        <v>35</v>
      </c>
      <c r="H1042" s="209" t="s">
        <v>8271</v>
      </c>
      <c r="I1042" s="2"/>
      <c r="J1042" s="210"/>
      <c r="K1042" s="210"/>
      <c r="L1042" s="210"/>
      <c r="M1042" s="210">
        <v>4</v>
      </c>
      <c r="N1042" s="210">
        <v>4</v>
      </c>
      <c r="O1042" s="210">
        <v>4</v>
      </c>
      <c r="P1042" s="210">
        <v>4</v>
      </c>
      <c r="Q1042" s="210">
        <v>4</v>
      </c>
      <c r="R1042" s="210">
        <v>4</v>
      </c>
      <c r="S1042" s="210">
        <v>4</v>
      </c>
      <c r="T1042" s="210">
        <v>4</v>
      </c>
      <c r="U1042" s="210">
        <v>4</v>
      </c>
      <c r="V1042" s="210">
        <v>4</v>
      </c>
      <c r="W1042" s="210">
        <v>4</v>
      </c>
      <c r="X1042" s="210">
        <v>4</v>
      </c>
      <c r="Y1042" s="210">
        <v>4</v>
      </c>
      <c r="Z1042" s="210">
        <v>4</v>
      </c>
      <c r="AA1042" s="210">
        <v>4</v>
      </c>
      <c r="AB1042" s="210">
        <v>4</v>
      </c>
      <c r="AC1042" s="210">
        <v>4</v>
      </c>
      <c r="AD1042" s="210">
        <v>4</v>
      </c>
      <c r="AE1042" s="210">
        <v>4</v>
      </c>
      <c r="AF1042" s="210">
        <v>4</v>
      </c>
      <c r="AG1042" s="210">
        <v>4</v>
      </c>
      <c r="AH1042" s="210">
        <v>4</v>
      </c>
      <c r="AI1042" s="210">
        <v>4</v>
      </c>
      <c r="AJ1042" s="210">
        <v>4</v>
      </c>
      <c r="AK1042" s="210">
        <v>4</v>
      </c>
      <c r="AL1042" s="210">
        <v>4</v>
      </c>
      <c r="AM1042" s="210">
        <v>4</v>
      </c>
      <c r="AN1042" s="210">
        <v>4</v>
      </c>
      <c r="AO1042" s="210">
        <v>4</v>
      </c>
      <c r="AP1042" s="210">
        <v>4</v>
      </c>
      <c r="AQ1042" s="210">
        <v>4</v>
      </c>
      <c r="AR1042" s="210">
        <v>4</v>
      </c>
      <c r="AS1042" s="210">
        <v>4</v>
      </c>
      <c r="AT1042" s="210">
        <v>4</v>
      </c>
      <c r="AU1042" s="210">
        <v>4</v>
      </c>
      <c r="AV1042" s="210">
        <v>4</v>
      </c>
      <c r="AW1042" s="210">
        <v>4</v>
      </c>
      <c r="AX1042" s="210">
        <v>4</v>
      </c>
      <c r="AY1042" s="210">
        <v>4</v>
      </c>
      <c r="AZ1042" s="210">
        <v>4</v>
      </c>
      <c r="BA1042" s="210">
        <v>4</v>
      </c>
      <c r="BB1042" s="210">
        <v>4</v>
      </c>
      <c r="BC1042" s="210">
        <v>4</v>
      </c>
      <c r="BD1042" s="210">
        <v>4</v>
      </c>
      <c r="BE1042" s="210">
        <v>4</v>
      </c>
      <c r="BF1042" s="210">
        <v>4</v>
      </c>
      <c r="BG1042" s="210">
        <v>4</v>
      </c>
      <c r="BH1042" s="210">
        <v>4</v>
      </c>
      <c r="BI1042" s="210"/>
      <c r="BJ1042" s="210"/>
      <c r="BK1042" s="210"/>
      <c r="BL1042" s="210"/>
      <c r="BM1042" s="210"/>
      <c r="BN1042" s="210"/>
      <c r="BO1042" s="210"/>
      <c r="BP1042" s="210"/>
      <c r="BQ1042" s="210"/>
      <c r="BR1042" s="210"/>
      <c r="BS1042" s="210"/>
      <c r="BT1042" s="210"/>
      <c r="BU1042" s="210"/>
      <c r="BV1042" s="210"/>
      <c r="BW1042" s="210"/>
      <c r="BX1042" s="210"/>
      <c r="BY1042" s="210"/>
      <c r="BZ1042" s="210"/>
      <c r="CA1042" s="210"/>
      <c r="CB1042" s="210"/>
      <c r="CC1042" s="210"/>
      <c r="CD1042" s="210"/>
      <c r="CE1042" s="210"/>
      <c r="CF1042" s="210"/>
      <c r="CG1042" s="210"/>
      <c r="CH1042" s="210"/>
      <c r="CI1042" s="210"/>
      <c r="CJ1042" s="210"/>
      <c r="CK1042" s="210"/>
      <c r="CL1042" s="210"/>
      <c r="CM1042" s="210"/>
      <c r="CN1042" s="210"/>
      <c r="CO1042" s="210"/>
      <c r="CP1042" s="210"/>
      <c r="CQ1042" s="210"/>
      <c r="CR1042" s="210"/>
      <c r="CS1042" s="144"/>
      <c r="CT1042" s="144"/>
    </row>
    <row r="1043" spans="1:98" ht="15">
      <c r="A1043" s="208" t="s">
        <v>8334</v>
      </c>
      <c r="B1043" s="285" t="s">
        <v>2514</v>
      </c>
      <c r="C1043" s="209" t="s">
        <v>2515</v>
      </c>
      <c r="D1043" s="259"/>
      <c r="E1043" s="209" t="s">
        <v>6130</v>
      </c>
      <c r="F1043" s="209" t="s">
        <v>38</v>
      </c>
      <c r="G1043" s="216" t="s">
        <v>35</v>
      </c>
      <c r="H1043" s="209" t="s">
        <v>8271</v>
      </c>
      <c r="I1043" s="2"/>
      <c r="J1043" s="210"/>
      <c r="K1043" s="210"/>
      <c r="L1043" s="210"/>
      <c r="M1043" s="210">
        <v>8</v>
      </c>
      <c r="N1043" s="210">
        <v>8</v>
      </c>
      <c r="O1043" s="210">
        <v>8</v>
      </c>
      <c r="P1043" s="210">
        <v>8</v>
      </c>
      <c r="Q1043" s="210">
        <v>8</v>
      </c>
      <c r="R1043" s="210">
        <v>8</v>
      </c>
      <c r="S1043" s="210">
        <v>8</v>
      </c>
      <c r="T1043" s="210">
        <v>8</v>
      </c>
      <c r="U1043" s="210">
        <v>8</v>
      </c>
      <c r="V1043" s="210">
        <v>8</v>
      </c>
      <c r="W1043" s="210">
        <v>16</v>
      </c>
      <c r="X1043" s="210">
        <v>16</v>
      </c>
      <c r="Y1043" s="210">
        <v>16</v>
      </c>
      <c r="Z1043" s="210">
        <v>16</v>
      </c>
      <c r="AA1043" s="210">
        <v>16</v>
      </c>
      <c r="AB1043" s="210">
        <v>16</v>
      </c>
      <c r="AC1043" s="210">
        <v>16</v>
      </c>
      <c r="AD1043" s="210">
        <v>16</v>
      </c>
      <c r="AE1043" s="210">
        <v>16</v>
      </c>
      <c r="AF1043" s="210">
        <v>16</v>
      </c>
      <c r="AG1043" s="210">
        <v>16</v>
      </c>
      <c r="AH1043" s="210">
        <v>16</v>
      </c>
      <c r="AI1043" s="210">
        <v>16</v>
      </c>
      <c r="AJ1043" s="210">
        <v>16</v>
      </c>
      <c r="AK1043" s="210">
        <v>16</v>
      </c>
      <c r="AL1043" s="210">
        <v>16</v>
      </c>
      <c r="AM1043" s="210">
        <v>16</v>
      </c>
      <c r="AN1043" s="210">
        <v>16</v>
      </c>
      <c r="AO1043" s="210">
        <v>16</v>
      </c>
      <c r="AP1043" s="210">
        <v>16</v>
      </c>
      <c r="AQ1043" s="210">
        <v>16</v>
      </c>
      <c r="AR1043" s="210">
        <v>16</v>
      </c>
      <c r="AS1043" s="210">
        <v>16</v>
      </c>
      <c r="AT1043" s="210">
        <v>16</v>
      </c>
      <c r="AU1043" s="210">
        <v>16</v>
      </c>
      <c r="AV1043" s="210">
        <v>16</v>
      </c>
      <c r="AW1043" s="210">
        <v>16</v>
      </c>
      <c r="AX1043" s="210">
        <v>16</v>
      </c>
      <c r="AY1043" s="210">
        <v>16</v>
      </c>
      <c r="AZ1043" s="210">
        <v>16</v>
      </c>
      <c r="BA1043" s="210">
        <v>16</v>
      </c>
      <c r="BB1043" s="210">
        <v>16</v>
      </c>
      <c r="BC1043" s="210">
        <v>16</v>
      </c>
      <c r="BD1043" s="210">
        <v>16</v>
      </c>
      <c r="BE1043" s="210">
        <v>16</v>
      </c>
      <c r="BF1043" s="210">
        <v>16</v>
      </c>
      <c r="BG1043" s="210">
        <v>16</v>
      </c>
      <c r="BH1043" s="210">
        <v>16</v>
      </c>
      <c r="BI1043" s="210"/>
      <c r="BJ1043" s="210"/>
      <c r="BK1043" s="210"/>
      <c r="BL1043" s="210"/>
      <c r="BM1043" s="210"/>
      <c r="BN1043" s="210"/>
      <c r="BO1043" s="210"/>
      <c r="BP1043" s="210"/>
      <c r="BQ1043" s="210"/>
      <c r="BR1043" s="210"/>
      <c r="BS1043" s="210"/>
      <c r="BT1043" s="210"/>
      <c r="BU1043" s="210"/>
      <c r="BV1043" s="210"/>
      <c r="BW1043" s="210"/>
      <c r="BX1043" s="210"/>
      <c r="BY1043" s="210"/>
      <c r="BZ1043" s="210"/>
      <c r="CA1043" s="210"/>
      <c r="CB1043" s="210"/>
      <c r="CC1043" s="210"/>
      <c r="CD1043" s="210"/>
      <c r="CE1043" s="210"/>
      <c r="CF1043" s="210"/>
      <c r="CG1043" s="210"/>
      <c r="CH1043" s="210"/>
      <c r="CI1043" s="210"/>
      <c r="CJ1043" s="210"/>
      <c r="CK1043" s="210"/>
      <c r="CL1043" s="210"/>
      <c r="CM1043" s="210"/>
      <c r="CN1043" s="210"/>
      <c r="CO1043" s="210"/>
      <c r="CP1043" s="210"/>
      <c r="CQ1043" s="210"/>
      <c r="CR1043" s="210"/>
      <c r="CS1043" s="144"/>
      <c r="CT1043" s="144"/>
    </row>
    <row r="1044" spans="1:98" ht="15">
      <c r="A1044" s="208" t="s">
        <v>8334</v>
      </c>
      <c r="B1044" s="285" t="s">
        <v>2516</v>
      </c>
      <c r="C1044" s="209" t="s">
        <v>2517</v>
      </c>
      <c r="D1044" s="259"/>
      <c r="E1044" s="209" t="s">
        <v>6130</v>
      </c>
      <c r="F1044" s="209" t="s">
        <v>38</v>
      </c>
      <c r="G1044" s="216" t="s">
        <v>35</v>
      </c>
      <c r="H1044" s="209" t="s">
        <v>8271</v>
      </c>
      <c r="I1044" s="2"/>
      <c r="J1044" s="210"/>
      <c r="K1044" s="210"/>
      <c r="L1044" s="210"/>
      <c r="M1044" s="210">
        <v>7</v>
      </c>
      <c r="N1044" s="210">
        <v>7</v>
      </c>
      <c r="O1044" s="210">
        <v>7</v>
      </c>
      <c r="P1044" s="210">
        <v>7</v>
      </c>
      <c r="Q1044" s="210">
        <v>7</v>
      </c>
      <c r="R1044" s="210">
        <v>7</v>
      </c>
      <c r="S1044" s="210">
        <v>7</v>
      </c>
      <c r="T1044" s="210">
        <v>7</v>
      </c>
      <c r="U1044" s="210">
        <v>7</v>
      </c>
      <c r="V1044" s="210">
        <v>7</v>
      </c>
      <c r="W1044" s="210">
        <v>14</v>
      </c>
      <c r="X1044" s="210">
        <v>14</v>
      </c>
      <c r="Y1044" s="210">
        <v>14</v>
      </c>
      <c r="Z1044" s="210">
        <v>14</v>
      </c>
      <c r="AA1044" s="210">
        <v>14</v>
      </c>
      <c r="AB1044" s="210">
        <v>14</v>
      </c>
      <c r="AC1044" s="210">
        <v>14</v>
      </c>
      <c r="AD1044" s="210">
        <v>14</v>
      </c>
      <c r="AE1044" s="210">
        <v>14</v>
      </c>
      <c r="AF1044" s="210">
        <v>14</v>
      </c>
      <c r="AG1044" s="210">
        <v>14</v>
      </c>
      <c r="AH1044" s="210">
        <v>14</v>
      </c>
      <c r="AI1044" s="210">
        <v>14</v>
      </c>
      <c r="AJ1044" s="210">
        <v>14</v>
      </c>
      <c r="AK1044" s="210">
        <v>14</v>
      </c>
      <c r="AL1044" s="210">
        <v>14</v>
      </c>
      <c r="AM1044" s="210">
        <v>14</v>
      </c>
      <c r="AN1044" s="210">
        <v>14</v>
      </c>
      <c r="AO1044" s="210">
        <v>14</v>
      </c>
      <c r="AP1044" s="210">
        <v>14</v>
      </c>
      <c r="AQ1044" s="210">
        <v>14</v>
      </c>
      <c r="AR1044" s="210">
        <v>14</v>
      </c>
      <c r="AS1044" s="210">
        <v>14</v>
      </c>
      <c r="AT1044" s="210">
        <v>14</v>
      </c>
      <c r="AU1044" s="210">
        <v>14</v>
      </c>
      <c r="AV1044" s="210">
        <v>14</v>
      </c>
      <c r="AW1044" s="210">
        <v>14</v>
      </c>
      <c r="AX1044" s="210">
        <v>14</v>
      </c>
      <c r="AY1044" s="210">
        <v>14</v>
      </c>
      <c r="AZ1044" s="210">
        <v>14</v>
      </c>
      <c r="BA1044" s="210">
        <v>14</v>
      </c>
      <c r="BB1044" s="210">
        <v>14</v>
      </c>
      <c r="BC1044" s="210">
        <v>14</v>
      </c>
      <c r="BD1044" s="210">
        <v>14</v>
      </c>
      <c r="BE1044" s="210">
        <v>14</v>
      </c>
      <c r="BF1044" s="210">
        <v>14</v>
      </c>
      <c r="BG1044" s="210">
        <v>14</v>
      </c>
      <c r="BH1044" s="210">
        <v>14</v>
      </c>
      <c r="BI1044" s="210"/>
      <c r="BJ1044" s="210"/>
      <c r="BK1044" s="210"/>
      <c r="BL1044" s="210"/>
      <c r="BM1044" s="210"/>
      <c r="BN1044" s="210"/>
      <c r="BO1044" s="210"/>
      <c r="BP1044" s="210"/>
      <c r="BQ1044" s="210"/>
      <c r="BR1044" s="210"/>
      <c r="BS1044" s="210"/>
      <c r="BT1044" s="210"/>
      <c r="BU1044" s="210"/>
      <c r="BV1044" s="210"/>
      <c r="BW1044" s="210"/>
      <c r="BX1044" s="210"/>
      <c r="BY1044" s="210"/>
      <c r="BZ1044" s="210"/>
      <c r="CA1044" s="210"/>
      <c r="CB1044" s="210"/>
      <c r="CC1044" s="210"/>
      <c r="CD1044" s="210"/>
      <c r="CE1044" s="210"/>
      <c r="CF1044" s="210"/>
      <c r="CG1044" s="210"/>
      <c r="CH1044" s="210"/>
      <c r="CI1044" s="210"/>
      <c r="CJ1044" s="210"/>
      <c r="CK1044" s="210"/>
      <c r="CL1044" s="210"/>
      <c r="CM1044" s="210"/>
      <c r="CN1044" s="210"/>
      <c r="CO1044" s="210"/>
      <c r="CP1044" s="210"/>
      <c r="CQ1044" s="210"/>
      <c r="CR1044" s="210"/>
      <c r="CS1044" s="144"/>
      <c r="CT1044" s="144"/>
    </row>
    <row r="1045" spans="1:98" ht="15">
      <c r="A1045" s="208" t="s">
        <v>8334</v>
      </c>
      <c r="B1045" s="285" t="s">
        <v>2374</v>
      </c>
      <c r="C1045" s="209" t="s">
        <v>2375</v>
      </c>
      <c r="D1045" s="259"/>
      <c r="E1045" s="209" t="s">
        <v>6130</v>
      </c>
      <c r="F1045" s="209" t="s">
        <v>38</v>
      </c>
      <c r="G1045" s="216" t="s">
        <v>35</v>
      </c>
      <c r="H1045" s="209" t="s">
        <v>8271</v>
      </c>
      <c r="I1045" s="2"/>
      <c r="J1045" s="210"/>
      <c r="K1045" s="210"/>
      <c r="L1045" s="210"/>
      <c r="M1045" s="210">
        <v>6</v>
      </c>
      <c r="N1045" s="210">
        <v>6</v>
      </c>
      <c r="O1045" s="210">
        <v>6</v>
      </c>
      <c r="P1045" s="210">
        <v>6</v>
      </c>
      <c r="Q1045" s="210">
        <v>6</v>
      </c>
      <c r="R1045" s="210">
        <v>6</v>
      </c>
      <c r="S1045" s="210">
        <v>6</v>
      </c>
      <c r="T1045" s="210">
        <v>6</v>
      </c>
      <c r="U1045" s="210">
        <v>6</v>
      </c>
      <c r="V1045" s="210">
        <v>6</v>
      </c>
      <c r="W1045" s="210">
        <v>6</v>
      </c>
      <c r="X1045" s="210">
        <v>6</v>
      </c>
      <c r="Y1045" s="210">
        <v>6</v>
      </c>
      <c r="Z1045" s="210">
        <v>6</v>
      </c>
      <c r="AA1045" s="210">
        <v>6</v>
      </c>
      <c r="AB1045" s="210">
        <v>6</v>
      </c>
      <c r="AC1045" s="210">
        <v>6</v>
      </c>
      <c r="AD1045" s="210">
        <v>6</v>
      </c>
      <c r="AE1045" s="210">
        <v>6</v>
      </c>
      <c r="AF1045" s="210">
        <v>6</v>
      </c>
      <c r="AG1045" s="210">
        <v>6</v>
      </c>
      <c r="AH1045" s="210">
        <v>6</v>
      </c>
      <c r="AI1045" s="210">
        <v>6</v>
      </c>
      <c r="AJ1045" s="210">
        <v>6</v>
      </c>
      <c r="AK1045" s="210">
        <v>6</v>
      </c>
      <c r="AL1045" s="210">
        <v>6</v>
      </c>
      <c r="AM1045" s="210">
        <v>6</v>
      </c>
      <c r="AN1045" s="210">
        <v>6</v>
      </c>
      <c r="AO1045" s="210">
        <v>6</v>
      </c>
      <c r="AP1045" s="210">
        <v>6</v>
      </c>
      <c r="AQ1045" s="210">
        <v>6</v>
      </c>
      <c r="AR1045" s="210">
        <v>6</v>
      </c>
      <c r="AS1045" s="210">
        <v>6</v>
      </c>
      <c r="AT1045" s="210">
        <v>6</v>
      </c>
      <c r="AU1045" s="210">
        <v>6</v>
      </c>
      <c r="AV1045" s="210">
        <v>6</v>
      </c>
      <c r="AW1045" s="210">
        <v>6</v>
      </c>
      <c r="AX1045" s="210">
        <v>6</v>
      </c>
      <c r="AY1045" s="210">
        <v>6</v>
      </c>
      <c r="AZ1045" s="210">
        <v>6</v>
      </c>
      <c r="BA1045" s="210">
        <v>6</v>
      </c>
      <c r="BB1045" s="210">
        <v>6</v>
      </c>
      <c r="BC1045" s="210">
        <v>6</v>
      </c>
      <c r="BD1045" s="210">
        <v>6</v>
      </c>
      <c r="BE1045" s="210">
        <v>6</v>
      </c>
      <c r="BF1045" s="210">
        <v>6</v>
      </c>
      <c r="BG1045" s="210">
        <v>6</v>
      </c>
      <c r="BH1045" s="210">
        <v>6</v>
      </c>
      <c r="BI1045" s="210"/>
      <c r="BJ1045" s="210"/>
      <c r="BK1045" s="210"/>
      <c r="BL1045" s="210"/>
      <c r="BM1045" s="210"/>
      <c r="BN1045" s="210"/>
      <c r="BO1045" s="210"/>
      <c r="BP1045" s="210"/>
      <c r="BQ1045" s="210"/>
      <c r="BR1045" s="210"/>
      <c r="BS1045" s="210"/>
      <c r="BT1045" s="210"/>
      <c r="BU1045" s="210"/>
      <c r="BV1045" s="210"/>
      <c r="BW1045" s="210"/>
      <c r="BX1045" s="210"/>
      <c r="BY1045" s="210"/>
      <c r="BZ1045" s="210"/>
      <c r="CA1045" s="210"/>
      <c r="CB1045" s="210"/>
      <c r="CC1045" s="210"/>
      <c r="CD1045" s="210"/>
      <c r="CE1045" s="210"/>
      <c r="CF1045" s="210"/>
      <c r="CG1045" s="210"/>
      <c r="CH1045" s="210"/>
      <c r="CI1045" s="210"/>
      <c r="CJ1045" s="210"/>
      <c r="CK1045" s="210"/>
      <c r="CL1045" s="210"/>
      <c r="CM1045" s="210"/>
      <c r="CN1045" s="210"/>
      <c r="CO1045" s="210"/>
      <c r="CP1045" s="210"/>
      <c r="CQ1045" s="210"/>
      <c r="CR1045" s="210"/>
      <c r="CS1045" s="144"/>
      <c r="CT1045" s="144"/>
    </row>
    <row r="1046" spans="1:98" ht="15">
      <c r="A1046" s="208" t="s">
        <v>8334</v>
      </c>
      <c r="B1046" s="285" t="s">
        <v>2524</v>
      </c>
      <c r="C1046" s="209" t="s">
        <v>2525</v>
      </c>
      <c r="D1046" s="259"/>
      <c r="E1046" s="209" t="s">
        <v>6130</v>
      </c>
      <c r="F1046" s="209" t="s">
        <v>38</v>
      </c>
      <c r="G1046" s="216" t="s">
        <v>35</v>
      </c>
      <c r="H1046" s="209" t="s">
        <v>8271</v>
      </c>
      <c r="I1046" s="2"/>
      <c r="J1046" s="210"/>
      <c r="K1046" s="210"/>
      <c r="L1046" s="210"/>
      <c r="M1046" s="210">
        <v>4</v>
      </c>
      <c r="N1046" s="210">
        <v>4</v>
      </c>
      <c r="O1046" s="210">
        <v>4</v>
      </c>
      <c r="P1046" s="210">
        <v>4</v>
      </c>
      <c r="Q1046" s="210">
        <v>4</v>
      </c>
      <c r="R1046" s="210">
        <v>4</v>
      </c>
      <c r="S1046" s="210">
        <v>4</v>
      </c>
      <c r="T1046" s="210">
        <v>4</v>
      </c>
      <c r="U1046" s="210">
        <v>4</v>
      </c>
      <c r="V1046" s="210">
        <v>4</v>
      </c>
      <c r="W1046" s="210">
        <v>4</v>
      </c>
      <c r="X1046" s="210">
        <v>4</v>
      </c>
      <c r="Y1046" s="210">
        <v>4</v>
      </c>
      <c r="Z1046" s="210">
        <v>4</v>
      </c>
      <c r="AA1046" s="210">
        <v>4</v>
      </c>
      <c r="AB1046" s="210">
        <v>4</v>
      </c>
      <c r="AC1046" s="210">
        <v>4</v>
      </c>
      <c r="AD1046" s="210">
        <v>4</v>
      </c>
      <c r="AE1046" s="210">
        <v>4</v>
      </c>
      <c r="AF1046" s="210">
        <v>4</v>
      </c>
      <c r="AG1046" s="210">
        <v>4</v>
      </c>
      <c r="AH1046" s="210">
        <v>4</v>
      </c>
      <c r="AI1046" s="210">
        <v>4</v>
      </c>
      <c r="AJ1046" s="210">
        <v>4</v>
      </c>
      <c r="AK1046" s="210">
        <v>4</v>
      </c>
      <c r="AL1046" s="210">
        <v>4</v>
      </c>
      <c r="AM1046" s="210">
        <v>4</v>
      </c>
      <c r="AN1046" s="210">
        <v>4</v>
      </c>
      <c r="AO1046" s="210">
        <v>4</v>
      </c>
      <c r="AP1046" s="210">
        <v>4</v>
      </c>
      <c r="AQ1046" s="210">
        <v>4</v>
      </c>
      <c r="AR1046" s="210">
        <v>4</v>
      </c>
      <c r="AS1046" s="210">
        <v>4</v>
      </c>
      <c r="AT1046" s="210">
        <v>4</v>
      </c>
      <c r="AU1046" s="210">
        <v>4</v>
      </c>
      <c r="AV1046" s="210">
        <v>4</v>
      </c>
      <c r="AW1046" s="210">
        <v>4</v>
      </c>
      <c r="AX1046" s="210">
        <v>4</v>
      </c>
      <c r="AY1046" s="210">
        <v>4</v>
      </c>
      <c r="AZ1046" s="210">
        <v>4</v>
      </c>
      <c r="BA1046" s="210">
        <v>4</v>
      </c>
      <c r="BB1046" s="210">
        <v>4</v>
      </c>
      <c r="BC1046" s="210">
        <v>4</v>
      </c>
      <c r="BD1046" s="210">
        <v>4</v>
      </c>
      <c r="BE1046" s="210">
        <v>4</v>
      </c>
      <c r="BF1046" s="210">
        <v>4</v>
      </c>
      <c r="BG1046" s="210">
        <v>4</v>
      </c>
      <c r="BH1046" s="210">
        <v>4</v>
      </c>
      <c r="BI1046" s="210"/>
      <c r="BJ1046" s="210"/>
      <c r="BK1046" s="210"/>
      <c r="BL1046" s="210"/>
      <c r="BM1046" s="210"/>
      <c r="BN1046" s="210"/>
      <c r="BO1046" s="210"/>
      <c r="BP1046" s="210"/>
      <c r="BQ1046" s="210"/>
      <c r="BR1046" s="210"/>
      <c r="BS1046" s="210"/>
      <c r="BT1046" s="210"/>
      <c r="BU1046" s="210"/>
      <c r="BV1046" s="210"/>
      <c r="BW1046" s="210"/>
      <c r="BX1046" s="210"/>
      <c r="BY1046" s="210"/>
      <c r="BZ1046" s="210"/>
      <c r="CA1046" s="210"/>
      <c r="CB1046" s="210"/>
      <c r="CC1046" s="210"/>
      <c r="CD1046" s="210"/>
      <c r="CE1046" s="210"/>
      <c r="CF1046" s="210"/>
      <c r="CG1046" s="210"/>
      <c r="CH1046" s="210"/>
      <c r="CI1046" s="210"/>
      <c r="CJ1046" s="210"/>
      <c r="CK1046" s="210"/>
      <c r="CL1046" s="210"/>
      <c r="CM1046" s="210"/>
      <c r="CN1046" s="210"/>
      <c r="CO1046" s="210"/>
      <c r="CP1046" s="210"/>
      <c r="CQ1046" s="210"/>
      <c r="CR1046" s="210"/>
      <c r="CS1046" s="144"/>
      <c r="CT1046" s="144"/>
    </row>
    <row r="1047" spans="1:98" ht="15">
      <c r="A1047" s="208" t="s">
        <v>8334</v>
      </c>
      <c r="B1047" s="285" t="s">
        <v>2526</v>
      </c>
      <c r="C1047" s="209" t="s">
        <v>2527</v>
      </c>
      <c r="D1047" s="259"/>
      <c r="E1047" s="209" t="s">
        <v>6130</v>
      </c>
      <c r="F1047" s="209" t="s">
        <v>38</v>
      </c>
      <c r="G1047" s="216" t="s">
        <v>35</v>
      </c>
      <c r="H1047" s="209" t="s">
        <v>8271</v>
      </c>
      <c r="I1047" s="2"/>
      <c r="J1047" s="210"/>
      <c r="K1047" s="210"/>
      <c r="L1047" s="210"/>
      <c r="M1047" s="210">
        <v>4</v>
      </c>
      <c r="N1047" s="210">
        <v>4</v>
      </c>
      <c r="O1047" s="210">
        <v>4</v>
      </c>
      <c r="P1047" s="210">
        <v>4</v>
      </c>
      <c r="Q1047" s="210">
        <v>4</v>
      </c>
      <c r="R1047" s="210">
        <v>4</v>
      </c>
      <c r="S1047" s="210">
        <v>4</v>
      </c>
      <c r="T1047" s="210">
        <v>4</v>
      </c>
      <c r="U1047" s="210">
        <v>4</v>
      </c>
      <c r="V1047" s="210">
        <v>4</v>
      </c>
      <c r="W1047" s="210">
        <v>4</v>
      </c>
      <c r="X1047" s="210">
        <v>4</v>
      </c>
      <c r="Y1047" s="210">
        <v>4</v>
      </c>
      <c r="Z1047" s="210">
        <v>4</v>
      </c>
      <c r="AA1047" s="210">
        <v>4</v>
      </c>
      <c r="AB1047" s="210">
        <v>4</v>
      </c>
      <c r="AC1047" s="210">
        <v>4</v>
      </c>
      <c r="AD1047" s="210">
        <v>4</v>
      </c>
      <c r="AE1047" s="210">
        <v>4</v>
      </c>
      <c r="AF1047" s="210">
        <v>4</v>
      </c>
      <c r="AG1047" s="210">
        <v>4</v>
      </c>
      <c r="AH1047" s="210">
        <v>4</v>
      </c>
      <c r="AI1047" s="210">
        <v>4</v>
      </c>
      <c r="AJ1047" s="210">
        <v>4</v>
      </c>
      <c r="AK1047" s="210">
        <v>4</v>
      </c>
      <c r="AL1047" s="210">
        <v>4</v>
      </c>
      <c r="AM1047" s="210">
        <v>4</v>
      </c>
      <c r="AN1047" s="210">
        <v>4</v>
      </c>
      <c r="AO1047" s="210">
        <v>4</v>
      </c>
      <c r="AP1047" s="210">
        <v>4</v>
      </c>
      <c r="AQ1047" s="210">
        <v>4</v>
      </c>
      <c r="AR1047" s="210">
        <v>4</v>
      </c>
      <c r="AS1047" s="210">
        <v>4</v>
      </c>
      <c r="AT1047" s="210">
        <v>4</v>
      </c>
      <c r="AU1047" s="210">
        <v>4</v>
      </c>
      <c r="AV1047" s="210">
        <v>4</v>
      </c>
      <c r="AW1047" s="210">
        <v>4</v>
      </c>
      <c r="AX1047" s="210">
        <v>4</v>
      </c>
      <c r="AY1047" s="210">
        <v>4</v>
      </c>
      <c r="AZ1047" s="210">
        <v>4</v>
      </c>
      <c r="BA1047" s="210">
        <v>4</v>
      </c>
      <c r="BB1047" s="210">
        <v>4</v>
      </c>
      <c r="BC1047" s="210">
        <v>4</v>
      </c>
      <c r="BD1047" s="210">
        <v>4</v>
      </c>
      <c r="BE1047" s="210">
        <v>4</v>
      </c>
      <c r="BF1047" s="210">
        <v>4</v>
      </c>
      <c r="BG1047" s="210">
        <v>4</v>
      </c>
      <c r="BH1047" s="210">
        <v>4</v>
      </c>
      <c r="BI1047" s="210"/>
      <c r="BJ1047" s="210"/>
      <c r="BK1047" s="210"/>
      <c r="BL1047" s="210"/>
      <c r="BM1047" s="210"/>
      <c r="BN1047" s="210"/>
      <c r="BO1047" s="210"/>
      <c r="BP1047" s="210"/>
      <c r="BQ1047" s="210"/>
      <c r="BR1047" s="210"/>
      <c r="BS1047" s="210"/>
      <c r="BT1047" s="210"/>
      <c r="BU1047" s="210"/>
      <c r="BV1047" s="210"/>
      <c r="BW1047" s="210"/>
      <c r="BX1047" s="210"/>
      <c r="BY1047" s="210"/>
      <c r="BZ1047" s="210"/>
      <c r="CA1047" s="210"/>
      <c r="CB1047" s="210"/>
      <c r="CC1047" s="210"/>
      <c r="CD1047" s="210"/>
      <c r="CE1047" s="210"/>
      <c r="CF1047" s="210"/>
      <c r="CG1047" s="210"/>
      <c r="CH1047" s="210"/>
      <c r="CI1047" s="210"/>
      <c r="CJ1047" s="210"/>
      <c r="CK1047" s="210"/>
      <c r="CL1047" s="210"/>
      <c r="CM1047" s="210"/>
      <c r="CN1047" s="210"/>
      <c r="CO1047" s="210"/>
      <c r="CP1047" s="210"/>
      <c r="CQ1047" s="210"/>
      <c r="CR1047" s="210"/>
      <c r="CS1047" s="144"/>
      <c r="CT1047" s="144"/>
    </row>
    <row r="1048" spans="1:98" ht="15">
      <c r="A1048" s="208" t="s">
        <v>8334</v>
      </c>
      <c r="B1048" s="285" t="s">
        <v>2522</v>
      </c>
      <c r="C1048" s="209" t="s">
        <v>2523</v>
      </c>
      <c r="D1048" s="259"/>
      <c r="E1048" s="209" t="s">
        <v>6130</v>
      </c>
      <c r="F1048" s="209" t="s">
        <v>38</v>
      </c>
      <c r="G1048" s="216" t="s">
        <v>35</v>
      </c>
      <c r="H1048" s="209" t="s">
        <v>8271</v>
      </c>
      <c r="I1048" s="2"/>
      <c r="J1048" s="210"/>
      <c r="K1048" s="210"/>
      <c r="L1048" s="210"/>
      <c r="M1048" s="210">
        <v>4</v>
      </c>
      <c r="N1048" s="210">
        <v>4</v>
      </c>
      <c r="O1048" s="210">
        <v>4</v>
      </c>
      <c r="P1048" s="210">
        <v>4</v>
      </c>
      <c r="Q1048" s="210">
        <v>4</v>
      </c>
      <c r="R1048" s="210">
        <v>4</v>
      </c>
      <c r="S1048" s="210">
        <v>4</v>
      </c>
      <c r="T1048" s="210">
        <v>4</v>
      </c>
      <c r="U1048" s="210">
        <v>4</v>
      </c>
      <c r="V1048" s="210">
        <v>4</v>
      </c>
      <c r="W1048" s="210">
        <v>4</v>
      </c>
      <c r="X1048" s="210">
        <v>4</v>
      </c>
      <c r="Y1048" s="210">
        <v>4</v>
      </c>
      <c r="Z1048" s="210">
        <v>4</v>
      </c>
      <c r="AA1048" s="210">
        <v>4</v>
      </c>
      <c r="AB1048" s="210">
        <v>4</v>
      </c>
      <c r="AC1048" s="210">
        <v>4</v>
      </c>
      <c r="AD1048" s="210">
        <v>4</v>
      </c>
      <c r="AE1048" s="210">
        <v>4</v>
      </c>
      <c r="AF1048" s="210">
        <v>4</v>
      </c>
      <c r="AG1048" s="210">
        <v>4</v>
      </c>
      <c r="AH1048" s="210">
        <v>4</v>
      </c>
      <c r="AI1048" s="210">
        <v>4</v>
      </c>
      <c r="AJ1048" s="210">
        <v>4</v>
      </c>
      <c r="AK1048" s="210">
        <v>4</v>
      </c>
      <c r="AL1048" s="210">
        <v>4</v>
      </c>
      <c r="AM1048" s="210">
        <v>4</v>
      </c>
      <c r="AN1048" s="210">
        <v>4</v>
      </c>
      <c r="AO1048" s="210">
        <v>4</v>
      </c>
      <c r="AP1048" s="210">
        <v>4</v>
      </c>
      <c r="AQ1048" s="210">
        <v>4</v>
      </c>
      <c r="AR1048" s="210">
        <v>4</v>
      </c>
      <c r="AS1048" s="210">
        <v>4</v>
      </c>
      <c r="AT1048" s="210">
        <v>4</v>
      </c>
      <c r="AU1048" s="210">
        <v>4</v>
      </c>
      <c r="AV1048" s="210">
        <v>4</v>
      </c>
      <c r="AW1048" s="210">
        <v>4</v>
      </c>
      <c r="AX1048" s="210">
        <v>4</v>
      </c>
      <c r="AY1048" s="210">
        <v>4</v>
      </c>
      <c r="AZ1048" s="210">
        <v>4</v>
      </c>
      <c r="BA1048" s="210">
        <v>4</v>
      </c>
      <c r="BB1048" s="210">
        <v>4</v>
      </c>
      <c r="BC1048" s="210">
        <v>4</v>
      </c>
      <c r="BD1048" s="210">
        <v>4</v>
      </c>
      <c r="BE1048" s="210">
        <v>4</v>
      </c>
      <c r="BF1048" s="210">
        <v>4</v>
      </c>
      <c r="BG1048" s="210">
        <v>4</v>
      </c>
      <c r="BH1048" s="210">
        <v>4</v>
      </c>
      <c r="BI1048" s="210"/>
      <c r="BJ1048" s="210"/>
      <c r="BK1048" s="210"/>
      <c r="BL1048" s="210"/>
      <c r="BM1048" s="210"/>
      <c r="BN1048" s="210"/>
      <c r="BO1048" s="210"/>
      <c r="BP1048" s="210"/>
      <c r="BQ1048" s="210"/>
      <c r="BR1048" s="210"/>
      <c r="BS1048" s="210"/>
      <c r="BT1048" s="210"/>
      <c r="BU1048" s="210"/>
      <c r="BV1048" s="210"/>
      <c r="BW1048" s="210"/>
      <c r="BX1048" s="210"/>
      <c r="BY1048" s="210"/>
      <c r="BZ1048" s="210"/>
      <c r="CA1048" s="210"/>
      <c r="CB1048" s="210"/>
      <c r="CC1048" s="210"/>
      <c r="CD1048" s="210"/>
      <c r="CE1048" s="210"/>
      <c r="CF1048" s="210"/>
      <c r="CG1048" s="210"/>
      <c r="CH1048" s="210"/>
      <c r="CI1048" s="210"/>
      <c r="CJ1048" s="210"/>
      <c r="CK1048" s="210"/>
      <c r="CL1048" s="210"/>
      <c r="CM1048" s="210"/>
      <c r="CN1048" s="210"/>
      <c r="CO1048" s="210"/>
      <c r="CP1048" s="210"/>
      <c r="CQ1048" s="210"/>
      <c r="CR1048" s="210"/>
      <c r="CS1048" s="144"/>
      <c r="CT1048" s="144"/>
    </row>
    <row r="1049" spans="1:98" ht="15">
      <c r="A1049" s="208" t="s">
        <v>8334</v>
      </c>
      <c r="B1049" s="285" t="s">
        <v>7530</v>
      </c>
      <c r="C1049" s="209" t="s">
        <v>7965</v>
      </c>
      <c r="D1049" s="259"/>
      <c r="E1049" s="209" t="s">
        <v>6136</v>
      </c>
      <c r="F1049" s="209" t="s">
        <v>38</v>
      </c>
      <c r="G1049" s="216" t="s">
        <v>35</v>
      </c>
      <c r="H1049" s="209" t="s">
        <v>8271</v>
      </c>
      <c r="I1049" s="2"/>
      <c r="J1049" s="210"/>
      <c r="K1049" s="210"/>
      <c r="L1049" s="210"/>
      <c r="M1049" s="210">
        <v>2</v>
      </c>
      <c r="N1049" s="210">
        <v>2</v>
      </c>
      <c r="O1049" s="210">
        <v>2</v>
      </c>
      <c r="P1049" s="210">
        <v>2</v>
      </c>
      <c r="Q1049" s="210">
        <v>2</v>
      </c>
      <c r="R1049" s="210">
        <v>2</v>
      </c>
      <c r="S1049" s="210">
        <v>2</v>
      </c>
      <c r="T1049" s="210">
        <v>2</v>
      </c>
      <c r="U1049" s="210">
        <v>2</v>
      </c>
      <c r="V1049" s="210">
        <v>2</v>
      </c>
      <c r="W1049" s="210">
        <v>2</v>
      </c>
      <c r="X1049" s="210">
        <v>2</v>
      </c>
      <c r="Y1049" s="210">
        <v>2</v>
      </c>
      <c r="Z1049" s="210">
        <v>2</v>
      </c>
      <c r="AA1049" s="210">
        <v>2</v>
      </c>
      <c r="AB1049" s="210">
        <v>2</v>
      </c>
      <c r="AC1049" s="210">
        <v>2</v>
      </c>
      <c r="AD1049" s="210">
        <v>2</v>
      </c>
      <c r="AE1049" s="210">
        <v>2</v>
      </c>
      <c r="AF1049" s="210">
        <v>2</v>
      </c>
      <c r="AG1049" s="210">
        <v>2</v>
      </c>
      <c r="AH1049" s="210">
        <v>2</v>
      </c>
      <c r="AI1049" s="210">
        <v>2</v>
      </c>
      <c r="AJ1049" s="210">
        <v>2</v>
      </c>
      <c r="AK1049" s="210">
        <v>2</v>
      </c>
      <c r="AL1049" s="210">
        <v>2</v>
      </c>
      <c r="AM1049" s="210">
        <v>2</v>
      </c>
      <c r="AN1049" s="210">
        <v>2</v>
      </c>
      <c r="AO1049" s="210">
        <v>2</v>
      </c>
      <c r="AP1049" s="210">
        <v>2</v>
      </c>
      <c r="AQ1049" s="210">
        <v>2</v>
      </c>
      <c r="AR1049" s="210">
        <v>2</v>
      </c>
      <c r="AS1049" s="210">
        <v>2</v>
      </c>
      <c r="AT1049" s="210">
        <v>2</v>
      </c>
      <c r="AU1049" s="210">
        <v>2</v>
      </c>
      <c r="AV1049" s="210">
        <v>2</v>
      </c>
      <c r="AW1049" s="210">
        <v>2</v>
      </c>
      <c r="AX1049" s="210">
        <v>2</v>
      </c>
      <c r="AY1049" s="210">
        <v>2</v>
      </c>
      <c r="AZ1049" s="210">
        <v>2</v>
      </c>
      <c r="BA1049" s="210">
        <v>2</v>
      </c>
      <c r="BB1049" s="210">
        <v>2</v>
      </c>
      <c r="BC1049" s="210">
        <v>2</v>
      </c>
      <c r="BD1049" s="210">
        <v>2</v>
      </c>
      <c r="BE1049" s="210">
        <v>2</v>
      </c>
      <c r="BF1049" s="210">
        <v>2</v>
      </c>
      <c r="BG1049" s="210">
        <v>2</v>
      </c>
      <c r="BH1049" s="210">
        <v>2</v>
      </c>
      <c r="BI1049" s="210">
        <v>2</v>
      </c>
      <c r="BJ1049" s="210">
        <v>2</v>
      </c>
      <c r="BK1049" s="210">
        <v>2</v>
      </c>
      <c r="BL1049" s="210">
        <v>2</v>
      </c>
      <c r="BM1049" s="210">
        <v>2</v>
      </c>
      <c r="BN1049" s="210">
        <v>2</v>
      </c>
      <c r="BO1049" s="210">
        <v>2</v>
      </c>
      <c r="BP1049" s="210">
        <v>2</v>
      </c>
      <c r="BQ1049" s="210">
        <v>2</v>
      </c>
      <c r="BR1049" s="210">
        <v>2</v>
      </c>
      <c r="BS1049" s="210">
        <v>2</v>
      </c>
      <c r="BT1049" s="210">
        <v>2</v>
      </c>
      <c r="BU1049" s="210"/>
      <c r="BV1049" s="210"/>
      <c r="BW1049" s="210"/>
      <c r="BX1049" s="210"/>
      <c r="BY1049" s="210"/>
      <c r="BZ1049" s="210"/>
      <c r="CA1049" s="210"/>
      <c r="CB1049" s="210"/>
      <c r="CC1049" s="210"/>
      <c r="CD1049" s="210"/>
      <c r="CE1049" s="210"/>
      <c r="CF1049" s="210"/>
      <c r="CG1049" s="210"/>
      <c r="CH1049" s="210"/>
      <c r="CI1049" s="210"/>
      <c r="CJ1049" s="210"/>
      <c r="CK1049" s="210"/>
      <c r="CL1049" s="210"/>
      <c r="CM1049" s="210"/>
      <c r="CN1049" s="210"/>
      <c r="CO1049" s="210"/>
      <c r="CP1049" s="210"/>
      <c r="CQ1049" s="210"/>
      <c r="CR1049" s="210"/>
      <c r="CS1049" s="144"/>
      <c r="CT1049" s="144"/>
    </row>
    <row r="1050" spans="1:98" ht="15">
      <c r="A1050" s="208" t="s">
        <v>8334</v>
      </c>
      <c r="B1050" s="285" t="s">
        <v>2575</v>
      </c>
      <c r="C1050" s="209" t="s">
        <v>2576</v>
      </c>
      <c r="D1050" s="259"/>
      <c r="E1050" s="209" t="s">
        <v>6136</v>
      </c>
      <c r="F1050" s="209" t="s">
        <v>38</v>
      </c>
      <c r="G1050" s="216" t="s">
        <v>35</v>
      </c>
      <c r="H1050" s="209" t="s">
        <v>8271</v>
      </c>
      <c r="I1050" s="2"/>
      <c r="J1050" s="210"/>
      <c r="K1050" s="210"/>
      <c r="L1050" s="210"/>
      <c r="M1050" s="210">
        <v>2</v>
      </c>
      <c r="N1050" s="210">
        <v>2</v>
      </c>
      <c r="O1050" s="210">
        <v>2</v>
      </c>
      <c r="P1050" s="210">
        <v>2</v>
      </c>
      <c r="Q1050" s="210">
        <v>2</v>
      </c>
      <c r="R1050" s="210">
        <v>2</v>
      </c>
      <c r="S1050" s="210">
        <v>2</v>
      </c>
      <c r="T1050" s="210">
        <v>2</v>
      </c>
      <c r="U1050" s="210">
        <v>2</v>
      </c>
      <c r="V1050" s="210">
        <v>2</v>
      </c>
      <c r="W1050" s="210">
        <v>2</v>
      </c>
      <c r="X1050" s="210">
        <v>2</v>
      </c>
      <c r="Y1050" s="210">
        <v>2</v>
      </c>
      <c r="Z1050" s="210">
        <v>2</v>
      </c>
      <c r="AA1050" s="210">
        <v>2</v>
      </c>
      <c r="AB1050" s="210">
        <v>2</v>
      </c>
      <c r="AC1050" s="210">
        <v>2</v>
      </c>
      <c r="AD1050" s="210">
        <v>2</v>
      </c>
      <c r="AE1050" s="210">
        <v>2</v>
      </c>
      <c r="AF1050" s="210">
        <v>2</v>
      </c>
      <c r="AG1050" s="210">
        <v>2</v>
      </c>
      <c r="AH1050" s="210">
        <v>2</v>
      </c>
      <c r="AI1050" s="210">
        <v>2</v>
      </c>
      <c r="AJ1050" s="210">
        <v>2</v>
      </c>
      <c r="AK1050" s="210">
        <v>2</v>
      </c>
      <c r="AL1050" s="210">
        <v>2</v>
      </c>
      <c r="AM1050" s="210">
        <v>2</v>
      </c>
      <c r="AN1050" s="210">
        <v>2</v>
      </c>
      <c r="AO1050" s="210">
        <v>2</v>
      </c>
      <c r="AP1050" s="210">
        <v>2</v>
      </c>
      <c r="AQ1050" s="210">
        <v>2</v>
      </c>
      <c r="AR1050" s="210">
        <v>2</v>
      </c>
      <c r="AS1050" s="210">
        <v>2</v>
      </c>
      <c r="AT1050" s="210">
        <v>2</v>
      </c>
      <c r="AU1050" s="210">
        <v>2</v>
      </c>
      <c r="AV1050" s="210">
        <v>2</v>
      </c>
      <c r="AW1050" s="210">
        <v>2</v>
      </c>
      <c r="AX1050" s="210">
        <v>2</v>
      </c>
      <c r="AY1050" s="210">
        <v>2</v>
      </c>
      <c r="AZ1050" s="210">
        <v>2</v>
      </c>
      <c r="BA1050" s="210">
        <v>2</v>
      </c>
      <c r="BB1050" s="210">
        <v>2</v>
      </c>
      <c r="BC1050" s="210">
        <v>2</v>
      </c>
      <c r="BD1050" s="210">
        <v>2</v>
      </c>
      <c r="BE1050" s="210">
        <v>2</v>
      </c>
      <c r="BF1050" s="210">
        <v>2</v>
      </c>
      <c r="BG1050" s="210">
        <v>2</v>
      </c>
      <c r="BH1050" s="210">
        <v>2</v>
      </c>
      <c r="BI1050" s="210">
        <v>2</v>
      </c>
      <c r="BJ1050" s="210">
        <v>2</v>
      </c>
      <c r="BK1050" s="210">
        <v>2</v>
      </c>
      <c r="BL1050" s="210">
        <v>2</v>
      </c>
      <c r="BM1050" s="210">
        <v>2</v>
      </c>
      <c r="BN1050" s="210">
        <v>2</v>
      </c>
      <c r="BO1050" s="210">
        <v>2</v>
      </c>
      <c r="BP1050" s="210">
        <v>2</v>
      </c>
      <c r="BQ1050" s="210">
        <v>2</v>
      </c>
      <c r="BR1050" s="210">
        <v>2</v>
      </c>
      <c r="BS1050" s="210">
        <v>2</v>
      </c>
      <c r="BT1050" s="210">
        <v>2</v>
      </c>
      <c r="BU1050" s="210"/>
      <c r="BV1050" s="210"/>
      <c r="BW1050" s="210"/>
      <c r="BX1050" s="210"/>
      <c r="BY1050" s="210"/>
      <c r="BZ1050" s="210"/>
      <c r="CA1050" s="210"/>
      <c r="CB1050" s="210"/>
      <c r="CC1050" s="210"/>
      <c r="CD1050" s="210"/>
      <c r="CE1050" s="210"/>
      <c r="CF1050" s="210"/>
      <c r="CG1050" s="210"/>
      <c r="CH1050" s="210"/>
      <c r="CI1050" s="210"/>
      <c r="CJ1050" s="210"/>
      <c r="CK1050" s="210"/>
      <c r="CL1050" s="210"/>
      <c r="CM1050" s="210"/>
      <c r="CN1050" s="210"/>
      <c r="CO1050" s="210"/>
      <c r="CP1050" s="210"/>
      <c r="CQ1050" s="210"/>
      <c r="CR1050" s="210"/>
      <c r="CS1050" s="144"/>
      <c r="CT1050" s="144"/>
    </row>
    <row r="1051" spans="1:98" ht="15">
      <c r="A1051" s="208" t="s">
        <v>8334</v>
      </c>
      <c r="B1051" s="285" t="s">
        <v>2577</v>
      </c>
      <c r="C1051" s="209" t="s">
        <v>2578</v>
      </c>
      <c r="D1051" s="259"/>
      <c r="E1051" s="209" t="s">
        <v>6136</v>
      </c>
      <c r="F1051" s="209" t="s">
        <v>38</v>
      </c>
      <c r="G1051" s="216" t="s">
        <v>35</v>
      </c>
      <c r="H1051" s="209" t="s">
        <v>8271</v>
      </c>
      <c r="I1051" s="2"/>
      <c r="J1051" s="210"/>
      <c r="K1051" s="210"/>
      <c r="L1051" s="210"/>
      <c r="M1051" s="210">
        <v>2</v>
      </c>
      <c r="N1051" s="210">
        <v>2</v>
      </c>
      <c r="O1051" s="210">
        <v>2</v>
      </c>
      <c r="P1051" s="210">
        <v>2</v>
      </c>
      <c r="Q1051" s="210">
        <v>2</v>
      </c>
      <c r="R1051" s="210">
        <v>2</v>
      </c>
      <c r="S1051" s="210">
        <v>2</v>
      </c>
      <c r="T1051" s="210">
        <v>2</v>
      </c>
      <c r="U1051" s="210">
        <v>2</v>
      </c>
      <c r="V1051" s="210">
        <v>2</v>
      </c>
      <c r="W1051" s="210">
        <v>2</v>
      </c>
      <c r="X1051" s="210">
        <v>2</v>
      </c>
      <c r="Y1051" s="210">
        <v>2</v>
      </c>
      <c r="Z1051" s="210">
        <v>2</v>
      </c>
      <c r="AA1051" s="210">
        <v>2</v>
      </c>
      <c r="AB1051" s="210">
        <v>2</v>
      </c>
      <c r="AC1051" s="210">
        <v>2</v>
      </c>
      <c r="AD1051" s="210">
        <v>2</v>
      </c>
      <c r="AE1051" s="210">
        <v>2</v>
      </c>
      <c r="AF1051" s="210">
        <v>2</v>
      </c>
      <c r="AG1051" s="210">
        <v>2</v>
      </c>
      <c r="AH1051" s="210">
        <v>2</v>
      </c>
      <c r="AI1051" s="210">
        <v>2</v>
      </c>
      <c r="AJ1051" s="210">
        <v>2</v>
      </c>
      <c r="AK1051" s="210">
        <v>2</v>
      </c>
      <c r="AL1051" s="210">
        <v>2</v>
      </c>
      <c r="AM1051" s="210">
        <v>2</v>
      </c>
      <c r="AN1051" s="210">
        <v>2</v>
      </c>
      <c r="AO1051" s="210">
        <v>2</v>
      </c>
      <c r="AP1051" s="210">
        <v>2</v>
      </c>
      <c r="AQ1051" s="210">
        <v>2</v>
      </c>
      <c r="AR1051" s="210">
        <v>2</v>
      </c>
      <c r="AS1051" s="210">
        <v>2</v>
      </c>
      <c r="AT1051" s="210">
        <v>2</v>
      </c>
      <c r="AU1051" s="210">
        <v>2</v>
      </c>
      <c r="AV1051" s="210">
        <v>2</v>
      </c>
      <c r="AW1051" s="210">
        <v>2</v>
      </c>
      <c r="AX1051" s="210">
        <v>2</v>
      </c>
      <c r="AY1051" s="210">
        <v>2</v>
      </c>
      <c r="AZ1051" s="210">
        <v>2</v>
      </c>
      <c r="BA1051" s="210">
        <v>2</v>
      </c>
      <c r="BB1051" s="210">
        <v>2</v>
      </c>
      <c r="BC1051" s="210">
        <v>2</v>
      </c>
      <c r="BD1051" s="210">
        <v>2</v>
      </c>
      <c r="BE1051" s="210">
        <v>2</v>
      </c>
      <c r="BF1051" s="210">
        <v>2</v>
      </c>
      <c r="BG1051" s="210">
        <v>2</v>
      </c>
      <c r="BH1051" s="210">
        <v>2</v>
      </c>
      <c r="BI1051" s="210">
        <v>2</v>
      </c>
      <c r="BJ1051" s="210">
        <v>2</v>
      </c>
      <c r="BK1051" s="210">
        <v>2</v>
      </c>
      <c r="BL1051" s="210">
        <v>2</v>
      </c>
      <c r="BM1051" s="210">
        <v>2</v>
      </c>
      <c r="BN1051" s="210">
        <v>2</v>
      </c>
      <c r="BO1051" s="210">
        <v>2</v>
      </c>
      <c r="BP1051" s="210">
        <v>2</v>
      </c>
      <c r="BQ1051" s="210">
        <v>2</v>
      </c>
      <c r="BR1051" s="210">
        <v>2</v>
      </c>
      <c r="BS1051" s="210">
        <v>2</v>
      </c>
      <c r="BT1051" s="210">
        <v>2</v>
      </c>
      <c r="BU1051" s="210"/>
      <c r="BV1051" s="210"/>
      <c r="BW1051" s="210"/>
      <c r="BX1051" s="210"/>
      <c r="BY1051" s="210"/>
      <c r="BZ1051" s="210"/>
      <c r="CA1051" s="210"/>
      <c r="CB1051" s="210"/>
      <c r="CC1051" s="210"/>
      <c r="CD1051" s="210"/>
      <c r="CE1051" s="210"/>
      <c r="CF1051" s="210"/>
      <c r="CG1051" s="210"/>
      <c r="CH1051" s="210"/>
      <c r="CI1051" s="210"/>
      <c r="CJ1051" s="210"/>
      <c r="CK1051" s="210"/>
      <c r="CL1051" s="210"/>
      <c r="CM1051" s="210"/>
      <c r="CN1051" s="210"/>
      <c r="CO1051" s="210"/>
      <c r="CP1051" s="210"/>
      <c r="CQ1051" s="210"/>
      <c r="CR1051" s="210"/>
      <c r="CS1051" s="144"/>
      <c r="CT1051" s="144"/>
    </row>
    <row r="1052" spans="1:98" ht="15">
      <c r="A1052" s="208" t="s">
        <v>8334</v>
      </c>
      <c r="B1052" s="285" t="s">
        <v>7531</v>
      </c>
      <c r="C1052" s="209" t="s">
        <v>7966</v>
      </c>
      <c r="D1052" s="259"/>
      <c r="E1052" s="209" t="s">
        <v>6136</v>
      </c>
      <c r="F1052" s="209" t="s">
        <v>38</v>
      </c>
      <c r="G1052" s="216" t="s">
        <v>35</v>
      </c>
      <c r="H1052" s="209" t="s">
        <v>8271</v>
      </c>
      <c r="I1052" s="2"/>
      <c r="J1052" s="210"/>
      <c r="K1052" s="210"/>
      <c r="L1052" s="210"/>
      <c r="M1052" s="210">
        <v>1</v>
      </c>
      <c r="N1052" s="210">
        <v>1</v>
      </c>
      <c r="O1052" s="210">
        <v>1</v>
      </c>
      <c r="P1052" s="210">
        <v>1</v>
      </c>
      <c r="Q1052" s="210">
        <v>1</v>
      </c>
      <c r="R1052" s="210">
        <v>1</v>
      </c>
      <c r="S1052" s="210">
        <v>1</v>
      </c>
      <c r="T1052" s="210">
        <v>1</v>
      </c>
      <c r="U1052" s="210">
        <v>1</v>
      </c>
      <c r="V1052" s="210">
        <v>1</v>
      </c>
      <c r="W1052" s="210">
        <v>1</v>
      </c>
      <c r="X1052" s="210">
        <v>1</v>
      </c>
      <c r="Y1052" s="210">
        <v>1</v>
      </c>
      <c r="Z1052" s="210">
        <v>1</v>
      </c>
      <c r="AA1052" s="210">
        <v>1</v>
      </c>
      <c r="AB1052" s="210">
        <v>1</v>
      </c>
      <c r="AC1052" s="210">
        <v>1</v>
      </c>
      <c r="AD1052" s="210">
        <v>1</v>
      </c>
      <c r="AE1052" s="210">
        <v>1</v>
      </c>
      <c r="AF1052" s="210">
        <v>1</v>
      </c>
      <c r="AG1052" s="210">
        <v>1</v>
      </c>
      <c r="AH1052" s="210">
        <v>1</v>
      </c>
      <c r="AI1052" s="210">
        <v>1</v>
      </c>
      <c r="AJ1052" s="210">
        <v>1</v>
      </c>
      <c r="AK1052" s="210">
        <v>1</v>
      </c>
      <c r="AL1052" s="210">
        <v>1</v>
      </c>
      <c r="AM1052" s="210">
        <v>1</v>
      </c>
      <c r="AN1052" s="210">
        <v>1</v>
      </c>
      <c r="AO1052" s="210">
        <v>1</v>
      </c>
      <c r="AP1052" s="210">
        <v>1</v>
      </c>
      <c r="AQ1052" s="210">
        <v>1</v>
      </c>
      <c r="AR1052" s="210">
        <v>1</v>
      </c>
      <c r="AS1052" s="210">
        <v>1</v>
      </c>
      <c r="AT1052" s="210">
        <v>1</v>
      </c>
      <c r="AU1052" s="210">
        <v>1</v>
      </c>
      <c r="AV1052" s="210">
        <v>1</v>
      </c>
      <c r="AW1052" s="210">
        <v>1</v>
      </c>
      <c r="AX1052" s="210">
        <v>1</v>
      </c>
      <c r="AY1052" s="210">
        <v>1</v>
      </c>
      <c r="AZ1052" s="210">
        <v>1</v>
      </c>
      <c r="BA1052" s="210">
        <v>1</v>
      </c>
      <c r="BB1052" s="210">
        <v>1</v>
      </c>
      <c r="BC1052" s="210">
        <v>1</v>
      </c>
      <c r="BD1052" s="210">
        <v>1</v>
      </c>
      <c r="BE1052" s="210">
        <v>1</v>
      </c>
      <c r="BF1052" s="210">
        <v>1</v>
      </c>
      <c r="BG1052" s="210">
        <v>1</v>
      </c>
      <c r="BH1052" s="210">
        <v>1</v>
      </c>
      <c r="BI1052" s="210">
        <v>1</v>
      </c>
      <c r="BJ1052" s="210">
        <v>1</v>
      </c>
      <c r="BK1052" s="210">
        <v>1</v>
      </c>
      <c r="BL1052" s="210">
        <v>1</v>
      </c>
      <c r="BM1052" s="210">
        <v>1</v>
      </c>
      <c r="BN1052" s="210">
        <v>1</v>
      </c>
      <c r="BO1052" s="210">
        <v>1</v>
      </c>
      <c r="BP1052" s="210">
        <v>1</v>
      </c>
      <c r="BQ1052" s="210">
        <v>1</v>
      </c>
      <c r="BR1052" s="210">
        <v>1</v>
      </c>
      <c r="BS1052" s="210">
        <v>1</v>
      </c>
      <c r="BT1052" s="210">
        <v>1</v>
      </c>
      <c r="BU1052" s="210"/>
      <c r="BV1052" s="210"/>
      <c r="BW1052" s="210"/>
      <c r="BX1052" s="210"/>
      <c r="BY1052" s="210"/>
      <c r="BZ1052" s="210"/>
      <c r="CA1052" s="210"/>
      <c r="CB1052" s="210"/>
      <c r="CC1052" s="210"/>
      <c r="CD1052" s="210"/>
      <c r="CE1052" s="210"/>
      <c r="CF1052" s="210"/>
      <c r="CG1052" s="210"/>
      <c r="CH1052" s="210"/>
      <c r="CI1052" s="210"/>
      <c r="CJ1052" s="210"/>
      <c r="CK1052" s="210"/>
      <c r="CL1052" s="210"/>
      <c r="CM1052" s="210"/>
      <c r="CN1052" s="210"/>
      <c r="CO1052" s="210"/>
      <c r="CP1052" s="210"/>
      <c r="CQ1052" s="210"/>
      <c r="CR1052" s="210"/>
      <c r="CS1052" s="144"/>
      <c r="CT1052" s="144"/>
    </row>
    <row r="1053" spans="1:98" ht="15">
      <c r="A1053" s="208" t="s">
        <v>8334</v>
      </c>
      <c r="B1053" s="285" t="s">
        <v>7532</v>
      </c>
      <c r="C1053" s="209" t="s">
        <v>7967</v>
      </c>
      <c r="D1053" s="259"/>
      <c r="E1053" s="209" t="s">
        <v>6136</v>
      </c>
      <c r="F1053" s="209" t="s">
        <v>38</v>
      </c>
      <c r="G1053" s="216" t="s">
        <v>35</v>
      </c>
      <c r="H1053" s="209" t="s">
        <v>8271</v>
      </c>
      <c r="I1053" s="2"/>
      <c r="J1053" s="210"/>
      <c r="K1053" s="210"/>
      <c r="L1053" s="210"/>
      <c r="M1053" s="210">
        <v>1</v>
      </c>
      <c r="N1053" s="210">
        <v>1</v>
      </c>
      <c r="O1053" s="210">
        <v>1</v>
      </c>
      <c r="P1053" s="210">
        <v>1</v>
      </c>
      <c r="Q1053" s="210">
        <v>1</v>
      </c>
      <c r="R1053" s="210">
        <v>1</v>
      </c>
      <c r="S1053" s="210">
        <v>1</v>
      </c>
      <c r="T1053" s="210">
        <v>1</v>
      </c>
      <c r="U1053" s="210">
        <v>1</v>
      </c>
      <c r="V1053" s="210">
        <v>1</v>
      </c>
      <c r="W1053" s="210">
        <v>1</v>
      </c>
      <c r="X1053" s="210">
        <v>1</v>
      </c>
      <c r="Y1053" s="210">
        <v>1</v>
      </c>
      <c r="Z1053" s="210">
        <v>1</v>
      </c>
      <c r="AA1053" s="210">
        <v>1</v>
      </c>
      <c r="AB1053" s="210">
        <v>1</v>
      </c>
      <c r="AC1053" s="210">
        <v>1</v>
      </c>
      <c r="AD1053" s="210">
        <v>1</v>
      </c>
      <c r="AE1053" s="210">
        <v>1</v>
      </c>
      <c r="AF1053" s="210">
        <v>1</v>
      </c>
      <c r="AG1053" s="210">
        <v>1</v>
      </c>
      <c r="AH1053" s="210">
        <v>1</v>
      </c>
      <c r="AI1053" s="210">
        <v>1</v>
      </c>
      <c r="AJ1053" s="210">
        <v>1</v>
      </c>
      <c r="AK1053" s="210">
        <v>1</v>
      </c>
      <c r="AL1053" s="210">
        <v>1</v>
      </c>
      <c r="AM1053" s="210">
        <v>1</v>
      </c>
      <c r="AN1053" s="210">
        <v>1</v>
      </c>
      <c r="AO1053" s="210">
        <v>1</v>
      </c>
      <c r="AP1053" s="210">
        <v>1</v>
      </c>
      <c r="AQ1053" s="210">
        <v>1</v>
      </c>
      <c r="AR1053" s="210">
        <v>1</v>
      </c>
      <c r="AS1053" s="210">
        <v>1</v>
      </c>
      <c r="AT1053" s="210">
        <v>1</v>
      </c>
      <c r="AU1053" s="210">
        <v>1</v>
      </c>
      <c r="AV1053" s="210">
        <v>1</v>
      </c>
      <c r="AW1053" s="210">
        <v>1</v>
      </c>
      <c r="AX1053" s="210">
        <v>1</v>
      </c>
      <c r="AY1053" s="210">
        <v>1</v>
      </c>
      <c r="AZ1053" s="210">
        <v>1</v>
      </c>
      <c r="BA1053" s="210">
        <v>1</v>
      </c>
      <c r="BB1053" s="210">
        <v>1</v>
      </c>
      <c r="BC1053" s="210">
        <v>1</v>
      </c>
      <c r="BD1053" s="210">
        <v>1</v>
      </c>
      <c r="BE1053" s="210">
        <v>1</v>
      </c>
      <c r="BF1053" s="210">
        <v>1</v>
      </c>
      <c r="BG1053" s="210">
        <v>1</v>
      </c>
      <c r="BH1053" s="210">
        <v>1</v>
      </c>
      <c r="BI1053" s="210">
        <v>1</v>
      </c>
      <c r="BJ1053" s="210">
        <v>1</v>
      </c>
      <c r="BK1053" s="210">
        <v>1</v>
      </c>
      <c r="BL1053" s="210">
        <v>1</v>
      </c>
      <c r="BM1053" s="210">
        <v>1</v>
      </c>
      <c r="BN1053" s="210">
        <v>1</v>
      </c>
      <c r="BO1053" s="210">
        <v>1</v>
      </c>
      <c r="BP1053" s="210">
        <v>1</v>
      </c>
      <c r="BQ1053" s="210">
        <v>1</v>
      </c>
      <c r="BR1053" s="210">
        <v>1</v>
      </c>
      <c r="BS1053" s="210">
        <v>1</v>
      </c>
      <c r="BT1053" s="210">
        <v>1</v>
      </c>
      <c r="BU1053" s="210"/>
      <c r="BV1053" s="210"/>
      <c r="BW1053" s="210"/>
      <c r="BX1053" s="210"/>
      <c r="BY1053" s="210"/>
      <c r="BZ1053" s="210"/>
      <c r="CA1053" s="210"/>
      <c r="CB1053" s="210"/>
      <c r="CC1053" s="210"/>
      <c r="CD1053" s="210"/>
      <c r="CE1053" s="210"/>
      <c r="CF1053" s="210"/>
      <c r="CG1053" s="210"/>
      <c r="CH1053" s="210"/>
      <c r="CI1053" s="210"/>
      <c r="CJ1053" s="210"/>
      <c r="CK1053" s="210"/>
      <c r="CL1053" s="210"/>
      <c r="CM1053" s="210"/>
      <c r="CN1053" s="210"/>
      <c r="CO1053" s="210"/>
      <c r="CP1053" s="210"/>
      <c r="CQ1053" s="210"/>
      <c r="CR1053" s="210"/>
      <c r="CS1053" s="144"/>
      <c r="CT1053" s="144"/>
    </row>
    <row r="1054" spans="1:98" ht="15">
      <c r="A1054" s="208" t="s">
        <v>8334</v>
      </c>
      <c r="B1054" s="285" t="s">
        <v>7533</v>
      </c>
      <c r="C1054" s="209" t="s">
        <v>7968</v>
      </c>
      <c r="D1054" s="259"/>
      <c r="E1054" s="209" t="s">
        <v>6136</v>
      </c>
      <c r="F1054" s="209" t="s">
        <v>38</v>
      </c>
      <c r="G1054" s="216" t="s">
        <v>35</v>
      </c>
      <c r="H1054" s="209" t="s">
        <v>8271</v>
      </c>
      <c r="I1054" s="2"/>
      <c r="J1054" s="210"/>
      <c r="K1054" s="210"/>
      <c r="L1054" s="210"/>
      <c r="M1054" s="210">
        <v>1</v>
      </c>
      <c r="N1054" s="210">
        <v>1</v>
      </c>
      <c r="O1054" s="210">
        <v>1</v>
      </c>
      <c r="P1054" s="210">
        <v>1</v>
      </c>
      <c r="Q1054" s="210">
        <v>1</v>
      </c>
      <c r="R1054" s="210">
        <v>1</v>
      </c>
      <c r="S1054" s="210">
        <v>1</v>
      </c>
      <c r="T1054" s="210">
        <v>1</v>
      </c>
      <c r="U1054" s="210">
        <v>1</v>
      </c>
      <c r="V1054" s="210">
        <v>1</v>
      </c>
      <c r="W1054" s="210">
        <v>1</v>
      </c>
      <c r="X1054" s="210">
        <v>1</v>
      </c>
      <c r="Y1054" s="210">
        <v>1</v>
      </c>
      <c r="Z1054" s="210">
        <v>1</v>
      </c>
      <c r="AA1054" s="210">
        <v>1</v>
      </c>
      <c r="AB1054" s="210">
        <v>1</v>
      </c>
      <c r="AC1054" s="210">
        <v>1</v>
      </c>
      <c r="AD1054" s="210">
        <v>1</v>
      </c>
      <c r="AE1054" s="210">
        <v>1</v>
      </c>
      <c r="AF1054" s="210">
        <v>1</v>
      </c>
      <c r="AG1054" s="210">
        <v>1</v>
      </c>
      <c r="AH1054" s="210">
        <v>1</v>
      </c>
      <c r="AI1054" s="210">
        <v>1</v>
      </c>
      <c r="AJ1054" s="210">
        <v>1</v>
      </c>
      <c r="AK1054" s="210">
        <v>1</v>
      </c>
      <c r="AL1054" s="210">
        <v>1</v>
      </c>
      <c r="AM1054" s="210">
        <v>1</v>
      </c>
      <c r="AN1054" s="210">
        <v>1</v>
      </c>
      <c r="AO1054" s="210">
        <v>1</v>
      </c>
      <c r="AP1054" s="210">
        <v>1</v>
      </c>
      <c r="AQ1054" s="210">
        <v>1</v>
      </c>
      <c r="AR1054" s="210">
        <v>1</v>
      </c>
      <c r="AS1054" s="210">
        <v>1</v>
      </c>
      <c r="AT1054" s="210">
        <v>1</v>
      </c>
      <c r="AU1054" s="210">
        <v>1</v>
      </c>
      <c r="AV1054" s="210">
        <v>1</v>
      </c>
      <c r="AW1054" s="210">
        <v>1</v>
      </c>
      <c r="AX1054" s="210">
        <v>1</v>
      </c>
      <c r="AY1054" s="210">
        <v>1</v>
      </c>
      <c r="AZ1054" s="210">
        <v>1</v>
      </c>
      <c r="BA1054" s="210">
        <v>1</v>
      </c>
      <c r="BB1054" s="210">
        <v>1</v>
      </c>
      <c r="BC1054" s="210">
        <v>1</v>
      </c>
      <c r="BD1054" s="210">
        <v>1</v>
      </c>
      <c r="BE1054" s="210">
        <v>1</v>
      </c>
      <c r="BF1054" s="210">
        <v>1</v>
      </c>
      <c r="BG1054" s="210">
        <v>1</v>
      </c>
      <c r="BH1054" s="210">
        <v>1</v>
      </c>
      <c r="BI1054" s="210">
        <v>1</v>
      </c>
      <c r="BJ1054" s="210">
        <v>1</v>
      </c>
      <c r="BK1054" s="210">
        <v>1</v>
      </c>
      <c r="BL1054" s="210">
        <v>1</v>
      </c>
      <c r="BM1054" s="210">
        <v>1</v>
      </c>
      <c r="BN1054" s="210">
        <v>1</v>
      </c>
      <c r="BO1054" s="210">
        <v>1</v>
      </c>
      <c r="BP1054" s="210">
        <v>1</v>
      </c>
      <c r="BQ1054" s="210">
        <v>1</v>
      </c>
      <c r="BR1054" s="210">
        <v>1</v>
      </c>
      <c r="BS1054" s="210">
        <v>1</v>
      </c>
      <c r="BT1054" s="210">
        <v>1</v>
      </c>
      <c r="BU1054" s="210"/>
      <c r="BV1054" s="210"/>
      <c r="BW1054" s="210"/>
      <c r="BX1054" s="210"/>
      <c r="BY1054" s="210"/>
      <c r="BZ1054" s="210"/>
      <c r="CA1054" s="210"/>
      <c r="CB1054" s="210"/>
      <c r="CC1054" s="210"/>
      <c r="CD1054" s="210"/>
      <c r="CE1054" s="210"/>
      <c r="CF1054" s="210"/>
      <c r="CG1054" s="210"/>
      <c r="CH1054" s="210"/>
      <c r="CI1054" s="210"/>
      <c r="CJ1054" s="210"/>
      <c r="CK1054" s="210"/>
      <c r="CL1054" s="210"/>
      <c r="CM1054" s="210"/>
      <c r="CN1054" s="210"/>
      <c r="CO1054" s="210"/>
      <c r="CP1054" s="210"/>
      <c r="CQ1054" s="210"/>
      <c r="CR1054" s="210"/>
      <c r="CS1054" s="144"/>
      <c r="CT1054" s="144"/>
    </row>
    <row r="1055" spans="1:98" ht="15">
      <c r="A1055" s="208" t="s">
        <v>8334</v>
      </c>
      <c r="B1055" s="285" t="s">
        <v>2581</v>
      </c>
      <c r="C1055" s="209" t="s">
        <v>2582</v>
      </c>
      <c r="D1055" s="259"/>
      <c r="E1055" s="209" t="s">
        <v>6136</v>
      </c>
      <c r="F1055" s="209" t="s">
        <v>38</v>
      </c>
      <c r="G1055" s="216" t="s">
        <v>35</v>
      </c>
      <c r="H1055" s="209" t="s">
        <v>8271</v>
      </c>
      <c r="I1055" s="2"/>
      <c r="J1055" s="210"/>
      <c r="K1055" s="210"/>
      <c r="L1055" s="210"/>
      <c r="M1055" s="210">
        <v>5</v>
      </c>
      <c r="N1055" s="210">
        <v>5</v>
      </c>
      <c r="O1055" s="210">
        <v>5</v>
      </c>
      <c r="P1055" s="210">
        <v>5</v>
      </c>
      <c r="Q1055" s="210">
        <v>5</v>
      </c>
      <c r="R1055" s="210">
        <v>5</v>
      </c>
      <c r="S1055" s="210">
        <v>5</v>
      </c>
      <c r="T1055" s="210">
        <v>5</v>
      </c>
      <c r="U1055" s="210">
        <v>5</v>
      </c>
      <c r="V1055" s="210">
        <v>5</v>
      </c>
      <c r="W1055" s="210">
        <v>5</v>
      </c>
      <c r="X1055" s="210">
        <v>5</v>
      </c>
      <c r="Y1055" s="210">
        <v>5</v>
      </c>
      <c r="Z1055" s="210">
        <v>5</v>
      </c>
      <c r="AA1055" s="210">
        <v>5</v>
      </c>
      <c r="AB1055" s="210">
        <v>5</v>
      </c>
      <c r="AC1055" s="210">
        <v>5</v>
      </c>
      <c r="AD1055" s="210">
        <v>5</v>
      </c>
      <c r="AE1055" s="210">
        <v>5</v>
      </c>
      <c r="AF1055" s="210">
        <v>5</v>
      </c>
      <c r="AG1055" s="210">
        <v>5</v>
      </c>
      <c r="AH1055" s="210">
        <v>5</v>
      </c>
      <c r="AI1055" s="210">
        <v>5</v>
      </c>
      <c r="AJ1055" s="210">
        <v>5</v>
      </c>
      <c r="AK1055" s="210">
        <v>5</v>
      </c>
      <c r="AL1055" s="210">
        <v>5</v>
      </c>
      <c r="AM1055" s="210">
        <v>5</v>
      </c>
      <c r="AN1055" s="210">
        <v>5</v>
      </c>
      <c r="AO1055" s="210">
        <v>5</v>
      </c>
      <c r="AP1055" s="210">
        <v>5</v>
      </c>
      <c r="AQ1055" s="210">
        <v>5</v>
      </c>
      <c r="AR1055" s="210">
        <v>5</v>
      </c>
      <c r="AS1055" s="210">
        <v>5</v>
      </c>
      <c r="AT1055" s="210">
        <v>5</v>
      </c>
      <c r="AU1055" s="210">
        <v>5</v>
      </c>
      <c r="AV1055" s="210">
        <v>5</v>
      </c>
      <c r="AW1055" s="210">
        <v>5</v>
      </c>
      <c r="AX1055" s="210">
        <v>5</v>
      </c>
      <c r="AY1055" s="210">
        <v>5</v>
      </c>
      <c r="AZ1055" s="210">
        <v>5</v>
      </c>
      <c r="BA1055" s="210">
        <v>5</v>
      </c>
      <c r="BB1055" s="210">
        <v>5</v>
      </c>
      <c r="BC1055" s="210">
        <v>5</v>
      </c>
      <c r="BD1055" s="210">
        <v>5</v>
      </c>
      <c r="BE1055" s="210">
        <v>5</v>
      </c>
      <c r="BF1055" s="210">
        <v>5</v>
      </c>
      <c r="BG1055" s="210">
        <v>5</v>
      </c>
      <c r="BH1055" s="210">
        <v>5</v>
      </c>
      <c r="BI1055" s="210">
        <v>5</v>
      </c>
      <c r="BJ1055" s="210">
        <v>5</v>
      </c>
      <c r="BK1055" s="210">
        <v>5</v>
      </c>
      <c r="BL1055" s="210">
        <v>5</v>
      </c>
      <c r="BM1055" s="210">
        <v>5</v>
      </c>
      <c r="BN1055" s="210">
        <v>5</v>
      </c>
      <c r="BO1055" s="210">
        <v>5</v>
      </c>
      <c r="BP1055" s="210">
        <v>5</v>
      </c>
      <c r="BQ1055" s="210">
        <v>5</v>
      </c>
      <c r="BR1055" s="210">
        <v>5</v>
      </c>
      <c r="BS1055" s="210">
        <v>5</v>
      </c>
      <c r="BT1055" s="210">
        <v>5</v>
      </c>
      <c r="BU1055" s="210"/>
      <c r="BV1055" s="210"/>
      <c r="BW1055" s="210"/>
      <c r="BX1055" s="210"/>
      <c r="BY1055" s="210"/>
      <c r="BZ1055" s="210"/>
      <c r="CA1055" s="210"/>
      <c r="CB1055" s="210"/>
      <c r="CC1055" s="210"/>
      <c r="CD1055" s="210"/>
      <c r="CE1055" s="210"/>
      <c r="CF1055" s="210"/>
      <c r="CG1055" s="210"/>
      <c r="CH1055" s="210"/>
      <c r="CI1055" s="210"/>
      <c r="CJ1055" s="210"/>
      <c r="CK1055" s="210"/>
      <c r="CL1055" s="210"/>
      <c r="CM1055" s="210"/>
      <c r="CN1055" s="210"/>
      <c r="CO1055" s="210"/>
      <c r="CP1055" s="210"/>
      <c r="CQ1055" s="210"/>
      <c r="CR1055" s="210"/>
      <c r="CS1055" s="144"/>
      <c r="CT1055" s="144"/>
    </row>
    <row r="1056" spans="1:98" ht="15">
      <c r="A1056" s="208" t="s">
        <v>8334</v>
      </c>
      <c r="B1056" s="285" t="s">
        <v>2579</v>
      </c>
      <c r="C1056" s="209" t="s">
        <v>2580</v>
      </c>
      <c r="D1056" s="259"/>
      <c r="E1056" s="209" t="s">
        <v>6136</v>
      </c>
      <c r="F1056" s="209" t="s">
        <v>38</v>
      </c>
      <c r="G1056" s="216" t="s">
        <v>35</v>
      </c>
      <c r="H1056" s="209" t="s">
        <v>8271</v>
      </c>
      <c r="I1056" s="2"/>
      <c r="J1056" s="210"/>
      <c r="K1056" s="210"/>
      <c r="L1056" s="210"/>
      <c r="M1056" s="210">
        <v>3</v>
      </c>
      <c r="N1056" s="210">
        <v>3</v>
      </c>
      <c r="O1056" s="210">
        <v>3</v>
      </c>
      <c r="P1056" s="210">
        <v>3</v>
      </c>
      <c r="Q1056" s="210">
        <v>3</v>
      </c>
      <c r="R1056" s="210">
        <v>3</v>
      </c>
      <c r="S1056" s="210">
        <v>3</v>
      </c>
      <c r="T1056" s="210">
        <v>3</v>
      </c>
      <c r="U1056" s="210">
        <v>3</v>
      </c>
      <c r="V1056" s="210">
        <v>3</v>
      </c>
      <c r="W1056" s="210">
        <v>3</v>
      </c>
      <c r="X1056" s="210">
        <v>3</v>
      </c>
      <c r="Y1056" s="210">
        <v>3</v>
      </c>
      <c r="Z1056" s="210">
        <v>3</v>
      </c>
      <c r="AA1056" s="210">
        <v>3</v>
      </c>
      <c r="AB1056" s="210">
        <v>3</v>
      </c>
      <c r="AC1056" s="210">
        <v>3</v>
      </c>
      <c r="AD1056" s="210">
        <v>3</v>
      </c>
      <c r="AE1056" s="210">
        <v>3</v>
      </c>
      <c r="AF1056" s="210">
        <v>3</v>
      </c>
      <c r="AG1056" s="210">
        <v>3</v>
      </c>
      <c r="AH1056" s="210">
        <v>3</v>
      </c>
      <c r="AI1056" s="210">
        <v>3</v>
      </c>
      <c r="AJ1056" s="210">
        <v>3</v>
      </c>
      <c r="AK1056" s="210">
        <v>3</v>
      </c>
      <c r="AL1056" s="210">
        <v>3</v>
      </c>
      <c r="AM1056" s="210">
        <v>3</v>
      </c>
      <c r="AN1056" s="210">
        <v>3</v>
      </c>
      <c r="AO1056" s="210">
        <v>3</v>
      </c>
      <c r="AP1056" s="210">
        <v>3</v>
      </c>
      <c r="AQ1056" s="210">
        <v>3</v>
      </c>
      <c r="AR1056" s="210">
        <v>3</v>
      </c>
      <c r="AS1056" s="210">
        <v>3</v>
      </c>
      <c r="AT1056" s="210">
        <v>3</v>
      </c>
      <c r="AU1056" s="210">
        <v>3</v>
      </c>
      <c r="AV1056" s="210">
        <v>3</v>
      </c>
      <c r="AW1056" s="210">
        <v>3</v>
      </c>
      <c r="AX1056" s="210">
        <v>3</v>
      </c>
      <c r="AY1056" s="210">
        <v>3</v>
      </c>
      <c r="AZ1056" s="210">
        <v>3</v>
      </c>
      <c r="BA1056" s="210">
        <v>3</v>
      </c>
      <c r="BB1056" s="210">
        <v>3</v>
      </c>
      <c r="BC1056" s="210">
        <v>3</v>
      </c>
      <c r="BD1056" s="210">
        <v>3</v>
      </c>
      <c r="BE1056" s="210">
        <v>3</v>
      </c>
      <c r="BF1056" s="210">
        <v>3</v>
      </c>
      <c r="BG1056" s="210">
        <v>3</v>
      </c>
      <c r="BH1056" s="210">
        <v>3</v>
      </c>
      <c r="BI1056" s="210">
        <v>3</v>
      </c>
      <c r="BJ1056" s="210">
        <v>3</v>
      </c>
      <c r="BK1056" s="210">
        <v>3</v>
      </c>
      <c r="BL1056" s="210">
        <v>3</v>
      </c>
      <c r="BM1056" s="210">
        <v>3</v>
      </c>
      <c r="BN1056" s="210">
        <v>3</v>
      </c>
      <c r="BO1056" s="210">
        <v>3</v>
      </c>
      <c r="BP1056" s="210">
        <v>3</v>
      </c>
      <c r="BQ1056" s="210">
        <v>3</v>
      </c>
      <c r="BR1056" s="210">
        <v>3</v>
      </c>
      <c r="BS1056" s="210">
        <v>3</v>
      </c>
      <c r="BT1056" s="210">
        <v>3</v>
      </c>
      <c r="BU1056" s="210"/>
      <c r="BV1056" s="210"/>
      <c r="BW1056" s="210"/>
      <c r="BX1056" s="210"/>
      <c r="BY1056" s="210"/>
      <c r="BZ1056" s="210"/>
      <c r="CA1056" s="210"/>
      <c r="CB1056" s="210"/>
      <c r="CC1056" s="210"/>
      <c r="CD1056" s="210"/>
      <c r="CE1056" s="210"/>
      <c r="CF1056" s="210"/>
      <c r="CG1056" s="210"/>
      <c r="CH1056" s="210"/>
      <c r="CI1056" s="210"/>
      <c r="CJ1056" s="210"/>
      <c r="CK1056" s="210"/>
      <c r="CL1056" s="210"/>
      <c r="CM1056" s="210"/>
      <c r="CN1056" s="210"/>
      <c r="CO1056" s="210"/>
      <c r="CP1056" s="210"/>
      <c r="CQ1056" s="210"/>
      <c r="CR1056" s="210"/>
      <c r="CS1056" s="144"/>
      <c r="CT1056" s="144"/>
    </row>
    <row r="1057" spans="1:98" ht="15">
      <c r="A1057" s="208" t="s">
        <v>8334</v>
      </c>
      <c r="B1057" s="285" t="s">
        <v>2583</v>
      </c>
      <c r="C1057" s="209" t="s">
        <v>2584</v>
      </c>
      <c r="D1057" s="259"/>
      <c r="E1057" s="209" t="s">
        <v>6136</v>
      </c>
      <c r="F1057" s="209" t="s">
        <v>38</v>
      </c>
      <c r="G1057" s="216" t="s">
        <v>35</v>
      </c>
      <c r="H1057" s="209" t="s">
        <v>8271</v>
      </c>
      <c r="I1057" s="2"/>
      <c r="J1057" s="210"/>
      <c r="K1057" s="210"/>
      <c r="L1057" s="210"/>
      <c r="M1057" s="210">
        <v>2</v>
      </c>
      <c r="N1057" s="210">
        <v>2</v>
      </c>
      <c r="O1057" s="210">
        <v>2</v>
      </c>
      <c r="P1057" s="210">
        <v>2</v>
      </c>
      <c r="Q1057" s="210">
        <v>2</v>
      </c>
      <c r="R1057" s="210">
        <v>2</v>
      </c>
      <c r="S1057" s="210">
        <v>2</v>
      </c>
      <c r="T1057" s="210">
        <v>2</v>
      </c>
      <c r="U1057" s="210">
        <v>2</v>
      </c>
      <c r="V1057" s="210">
        <v>2</v>
      </c>
      <c r="W1057" s="210">
        <v>2</v>
      </c>
      <c r="X1057" s="210">
        <v>2</v>
      </c>
      <c r="Y1057" s="210">
        <v>2</v>
      </c>
      <c r="Z1057" s="210">
        <v>2</v>
      </c>
      <c r="AA1057" s="210">
        <v>2</v>
      </c>
      <c r="AB1057" s="210">
        <v>2</v>
      </c>
      <c r="AC1057" s="210">
        <v>2</v>
      </c>
      <c r="AD1057" s="210">
        <v>2</v>
      </c>
      <c r="AE1057" s="210">
        <v>2</v>
      </c>
      <c r="AF1057" s="210">
        <v>2</v>
      </c>
      <c r="AG1057" s="210">
        <v>2</v>
      </c>
      <c r="AH1057" s="210">
        <v>2</v>
      </c>
      <c r="AI1057" s="210">
        <v>2</v>
      </c>
      <c r="AJ1057" s="210">
        <v>2</v>
      </c>
      <c r="AK1057" s="210">
        <v>2</v>
      </c>
      <c r="AL1057" s="210">
        <v>2</v>
      </c>
      <c r="AM1057" s="210">
        <v>2</v>
      </c>
      <c r="AN1057" s="210">
        <v>2</v>
      </c>
      <c r="AO1057" s="210">
        <v>2</v>
      </c>
      <c r="AP1057" s="210">
        <v>2</v>
      </c>
      <c r="AQ1057" s="210">
        <v>2</v>
      </c>
      <c r="AR1057" s="210">
        <v>2</v>
      </c>
      <c r="AS1057" s="210">
        <v>2</v>
      </c>
      <c r="AT1057" s="210">
        <v>2</v>
      </c>
      <c r="AU1057" s="210">
        <v>2</v>
      </c>
      <c r="AV1057" s="210">
        <v>2</v>
      </c>
      <c r="AW1057" s="210">
        <v>2</v>
      </c>
      <c r="AX1057" s="210">
        <v>2</v>
      </c>
      <c r="AY1057" s="210">
        <v>2</v>
      </c>
      <c r="AZ1057" s="210">
        <v>2</v>
      </c>
      <c r="BA1057" s="210">
        <v>2</v>
      </c>
      <c r="BB1057" s="210">
        <v>2</v>
      </c>
      <c r="BC1057" s="210">
        <v>2</v>
      </c>
      <c r="BD1057" s="210">
        <v>2</v>
      </c>
      <c r="BE1057" s="210">
        <v>2</v>
      </c>
      <c r="BF1057" s="210">
        <v>2</v>
      </c>
      <c r="BG1057" s="210">
        <v>2</v>
      </c>
      <c r="BH1057" s="210">
        <v>2</v>
      </c>
      <c r="BI1057" s="210">
        <v>2</v>
      </c>
      <c r="BJ1057" s="210">
        <v>2</v>
      </c>
      <c r="BK1057" s="210">
        <v>2</v>
      </c>
      <c r="BL1057" s="210">
        <v>2</v>
      </c>
      <c r="BM1057" s="210">
        <v>2</v>
      </c>
      <c r="BN1057" s="210">
        <v>2</v>
      </c>
      <c r="BO1057" s="210">
        <v>2</v>
      </c>
      <c r="BP1057" s="210">
        <v>2</v>
      </c>
      <c r="BQ1057" s="210">
        <v>2</v>
      </c>
      <c r="BR1057" s="210">
        <v>2</v>
      </c>
      <c r="BS1057" s="210">
        <v>2</v>
      </c>
      <c r="BT1057" s="210">
        <v>2</v>
      </c>
      <c r="BU1057" s="210"/>
      <c r="BV1057" s="210"/>
      <c r="BW1057" s="210"/>
      <c r="BX1057" s="210"/>
      <c r="BY1057" s="210"/>
      <c r="BZ1057" s="210"/>
      <c r="CA1057" s="210"/>
      <c r="CB1057" s="210"/>
      <c r="CC1057" s="210"/>
      <c r="CD1057" s="210"/>
      <c r="CE1057" s="210"/>
      <c r="CF1057" s="210"/>
      <c r="CG1057" s="210"/>
      <c r="CH1057" s="210"/>
      <c r="CI1057" s="210"/>
      <c r="CJ1057" s="210"/>
      <c r="CK1057" s="210"/>
      <c r="CL1057" s="210"/>
      <c r="CM1057" s="210"/>
      <c r="CN1057" s="210"/>
      <c r="CO1057" s="210"/>
      <c r="CP1057" s="210"/>
      <c r="CQ1057" s="210"/>
      <c r="CR1057" s="210"/>
      <c r="CS1057" s="144"/>
      <c r="CT1057" s="144"/>
    </row>
    <row r="1058" spans="1:98" ht="15">
      <c r="A1058" s="208" t="s">
        <v>8334</v>
      </c>
      <c r="B1058" s="285" t="s">
        <v>2585</v>
      </c>
      <c r="C1058" s="209" t="s">
        <v>2586</v>
      </c>
      <c r="D1058" s="259"/>
      <c r="E1058" s="209" t="s">
        <v>6136</v>
      </c>
      <c r="F1058" s="209" t="s">
        <v>38</v>
      </c>
      <c r="G1058" s="216" t="s">
        <v>35</v>
      </c>
      <c r="H1058" s="209" t="s">
        <v>8271</v>
      </c>
      <c r="I1058" s="2"/>
      <c r="J1058" s="210"/>
      <c r="K1058" s="210"/>
      <c r="L1058" s="210"/>
      <c r="M1058" s="210">
        <v>2</v>
      </c>
      <c r="N1058" s="210">
        <v>2</v>
      </c>
      <c r="O1058" s="210">
        <v>2</v>
      </c>
      <c r="P1058" s="210">
        <v>2</v>
      </c>
      <c r="Q1058" s="210">
        <v>2</v>
      </c>
      <c r="R1058" s="210">
        <v>2</v>
      </c>
      <c r="S1058" s="210">
        <v>2</v>
      </c>
      <c r="T1058" s="210">
        <v>2</v>
      </c>
      <c r="U1058" s="210">
        <v>2</v>
      </c>
      <c r="V1058" s="210">
        <v>2</v>
      </c>
      <c r="W1058" s="210">
        <v>2</v>
      </c>
      <c r="X1058" s="210">
        <v>2</v>
      </c>
      <c r="Y1058" s="210">
        <v>2</v>
      </c>
      <c r="Z1058" s="210">
        <v>2</v>
      </c>
      <c r="AA1058" s="210">
        <v>2</v>
      </c>
      <c r="AB1058" s="210">
        <v>2</v>
      </c>
      <c r="AC1058" s="210">
        <v>2</v>
      </c>
      <c r="AD1058" s="210">
        <v>2</v>
      </c>
      <c r="AE1058" s="210">
        <v>2</v>
      </c>
      <c r="AF1058" s="210">
        <v>2</v>
      </c>
      <c r="AG1058" s="210">
        <v>2</v>
      </c>
      <c r="AH1058" s="210">
        <v>2</v>
      </c>
      <c r="AI1058" s="210">
        <v>2</v>
      </c>
      <c r="AJ1058" s="210">
        <v>2</v>
      </c>
      <c r="AK1058" s="210">
        <v>2</v>
      </c>
      <c r="AL1058" s="210">
        <v>2</v>
      </c>
      <c r="AM1058" s="210">
        <v>2</v>
      </c>
      <c r="AN1058" s="210">
        <v>2</v>
      </c>
      <c r="AO1058" s="210">
        <v>2</v>
      </c>
      <c r="AP1058" s="210">
        <v>2</v>
      </c>
      <c r="AQ1058" s="210">
        <v>2</v>
      </c>
      <c r="AR1058" s="210">
        <v>2</v>
      </c>
      <c r="AS1058" s="210">
        <v>2</v>
      </c>
      <c r="AT1058" s="210">
        <v>2</v>
      </c>
      <c r="AU1058" s="210">
        <v>2</v>
      </c>
      <c r="AV1058" s="210">
        <v>2</v>
      </c>
      <c r="AW1058" s="210">
        <v>2</v>
      </c>
      <c r="AX1058" s="210">
        <v>2</v>
      </c>
      <c r="AY1058" s="210">
        <v>2</v>
      </c>
      <c r="AZ1058" s="210">
        <v>2</v>
      </c>
      <c r="BA1058" s="210">
        <v>2</v>
      </c>
      <c r="BB1058" s="210">
        <v>2</v>
      </c>
      <c r="BC1058" s="210">
        <v>2</v>
      </c>
      <c r="BD1058" s="210">
        <v>2</v>
      </c>
      <c r="BE1058" s="210">
        <v>2</v>
      </c>
      <c r="BF1058" s="210">
        <v>2</v>
      </c>
      <c r="BG1058" s="210">
        <v>2</v>
      </c>
      <c r="BH1058" s="210">
        <v>2</v>
      </c>
      <c r="BI1058" s="210">
        <v>2</v>
      </c>
      <c r="BJ1058" s="210">
        <v>2</v>
      </c>
      <c r="BK1058" s="210">
        <v>2</v>
      </c>
      <c r="BL1058" s="210">
        <v>2</v>
      </c>
      <c r="BM1058" s="210">
        <v>2</v>
      </c>
      <c r="BN1058" s="210">
        <v>2</v>
      </c>
      <c r="BO1058" s="210">
        <v>2</v>
      </c>
      <c r="BP1058" s="210">
        <v>2</v>
      </c>
      <c r="BQ1058" s="210">
        <v>2</v>
      </c>
      <c r="BR1058" s="210">
        <v>2</v>
      </c>
      <c r="BS1058" s="210">
        <v>2</v>
      </c>
      <c r="BT1058" s="210">
        <v>2</v>
      </c>
      <c r="BU1058" s="210"/>
      <c r="BV1058" s="210"/>
      <c r="BW1058" s="210"/>
      <c r="BX1058" s="210"/>
      <c r="BY1058" s="210"/>
      <c r="BZ1058" s="210"/>
      <c r="CA1058" s="210"/>
      <c r="CB1058" s="210"/>
      <c r="CC1058" s="210"/>
      <c r="CD1058" s="210"/>
      <c r="CE1058" s="210"/>
      <c r="CF1058" s="210"/>
      <c r="CG1058" s="210"/>
      <c r="CH1058" s="210"/>
      <c r="CI1058" s="210"/>
      <c r="CJ1058" s="210"/>
      <c r="CK1058" s="210"/>
      <c r="CL1058" s="210"/>
      <c r="CM1058" s="210"/>
      <c r="CN1058" s="210"/>
      <c r="CO1058" s="210"/>
      <c r="CP1058" s="210"/>
      <c r="CQ1058" s="210"/>
      <c r="CR1058" s="210"/>
      <c r="CS1058" s="144"/>
      <c r="CT1058" s="144"/>
    </row>
    <row r="1059" spans="1:98" ht="15">
      <c r="A1059" s="208" t="s">
        <v>8334</v>
      </c>
      <c r="B1059" s="285" t="s">
        <v>2587</v>
      </c>
      <c r="C1059" s="209" t="s">
        <v>2588</v>
      </c>
      <c r="D1059" s="259"/>
      <c r="E1059" s="209" t="s">
        <v>6136</v>
      </c>
      <c r="F1059" s="209" t="s">
        <v>38</v>
      </c>
      <c r="G1059" s="216" t="s">
        <v>35</v>
      </c>
      <c r="H1059" s="209" t="s">
        <v>8271</v>
      </c>
      <c r="I1059" s="2"/>
      <c r="J1059" s="210"/>
      <c r="K1059" s="210"/>
      <c r="L1059" s="210"/>
      <c r="M1059" s="210">
        <v>2</v>
      </c>
      <c r="N1059" s="210">
        <v>2</v>
      </c>
      <c r="O1059" s="210">
        <v>2</v>
      </c>
      <c r="P1059" s="210">
        <v>2</v>
      </c>
      <c r="Q1059" s="210">
        <v>2</v>
      </c>
      <c r="R1059" s="210">
        <v>2</v>
      </c>
      <c r="S1059" s="210">
        <v>2</v>
      </c>
      <c r="T1059" s="210">
        <v>2</v>
      </c>
      <c r="U1059" s="210">
        <v>2</v>
      </c>
      <c r="V1059" s="210">
        <v>2</v>
      </c>
      <c r="W1059" s="210">
        <v>2</v>
      </c>
      <c r="X1059" s="210">
        <v>2</v>
      </c>
      <c r="Y1059" s="210">
        <v>2</v>
      </c>
      <c r="Z1059" s="210">
        <v>2</v>
      </c>
      <c r="AA1059" s="210">
        <v>2</v>
      </c>
      <c r="AB1059" s="210">
        <v>2</v>
      </c>
      <c r="AC1059" s="210">
        <v>2</v>
      </c>
      <c r="AD1059" s="210">
        <v>2</v>
      </c>
      <c r="AE1059" s="210">
        <v>2</v>
      </c>
      <c r="AF1059" s="210">
        <v>2</v>
      </c>
      <c r="AG1059" s="210">
        <v>2</v>
      </c>
      <c r="AH1059" s="210">
        <v>2</v>
      </c>
      <c r="AI1059" s="210">
        <v>2</v>
      </c>
      <c r="AJ1059" s="210">
        <v>2</v>
      </c>
      <c r="AK1059" s="210">
        <v>2</v>
      </c>
      <c r="AL1059" s="210">
        <v>2</v>
      </c>
      <c r="AM1059" s="210">
        <v>2</v>
      </c>
      <c r="AN1059" s="210">
        <v>2</v>
      </c>
      <c r="AO1059" s="210">
        <v>2</v>
      </c>
      <c r="AP1059" s="210">
        <v>2</v>
      </c>
      <c r="AQ1059" s="210">
        <v>2</v>
      </c>
      <c r="AR1059" s="210">
        <v>2</v>
      </c>
      <c r="AS1059" s="210">
        <v>2</v>
      </c>
      <c r="AT1059" s="210">
        <v>2</v>
      </c>
      <c r="AU1059" s="210">
        <v>2</v>
      </c>
      <c r="AV1059" s="210">
        <v>2</v>
      </c>
      <c r="AW1059" s="210">
        <v>2</v>
      </c>
      <c r="AX1059" s="210">
        <v>2</v>
      </c>
      <c r="AY1059" s="210">
        <v>2</v>
      </c>
      <c r="AZ1059" s="210">
        <v>2</v>
      </c>
      <c r="BA1059" s="210">
        <v>2</v>
      </c>
      <c r="BB1059" s="210">
        <v>2</v>
      </c>
      <c r="BC1059" s="210">
        <v>2</v>
      </c>
      <c r="BD1059" s="210">
        <v>2</v>
      </c>
      <c r="BE1059" s="210">
        <v>2</v>
      </c>
      <c r="BF1059" s="210">
        <v>2</v>
      </c>
      <c r="BG1059" s="210">
        <v>2</v>
      </c>
      <c r="BH1059" s="210">
        <v>2</v>
      </c>
      <c r="BI1059" s="210">
        <v>2</v>
      </c>
      <c r="BJ1059" s="210">
        <v>2</v>
      </c>
      <c r="BK1059" s="210">
        <v>2</v>
      </c>
      <c r="BL1059" s="210">
        <v>2</v>
      </c>
      <c r="BM1059" s="210">
        <v>2</v>
      </c>
      <c r="BN1059" s="210">
        <v>2</v>
      </c>
      <c r="BO1059" s="210">
        <v>2</v>
      </c>
      <c r="BP1059" s="210">
        <v>2</v>
      </c>
      <c r="BQ1059" s="210">
        <v>2</v>
      </c>
      <c r="BR1059" s="210">
        <v>2</v>
      </c>
      <c r="BS1059" s="210">
        <v>2</v>
      </c>
      <c r="BT1059" s="210">
        <v>2</v>
      </c>
      <c r="BU1059" s="210"/>
      <c r="BV1059" s="210"/>
      <c r="BW1059" s="210"/>
      <c r="BX1059" s="210"/>
      <c r="BY1059" s="210"/>
      <c r="BZ1059" s="210"/>
      <c r="CA1059" s="210"/>
      <c r="CB1059" s="210"/>
      <c r="CC1059" s="210"/>
      <c r="CD1059" s="210"/>
      <c r="CE1059" s="210"/>
      <c r="CF1059" s="210"/>
      <c r="CG1059" s="210"/>
      <c r="CH1059" s="210"/>
      <c r="CI1059" s="210"/>
      <c r="CJ1059" s="210"/>
      <c r="CK1059" s="210"/>
      <c r="CL1059" s="210"/>
      <c r="CM1059" s="210"/>
      <c r="CN1059" s="210"/>
      <c r="CO1059" s="210"/>
      <c r="CP1059" s="210"/>
      <c r="CQ1059" s="210"/>
      <c r="CR1059" s="210"/>
      <c r="CS1059" s="144"/>
      <c r="CT1059" s="144"/>
    </row>
    <row r="1060" spans="1:98" ht="15">
      <c r="A1060" s="208" t="s">
        <v>8334</v>
      </c>
      <c r="B1060" s="285" t="s">
        <v>2208</v>
      </c>
      <c r="C1060" s="209" t="s">
        <v>2209</v>
      </c>
      <c r="D1060" s="259"/>
      <c r="E1060" s="209" t="s">
        <v>6101</v>
      </c>
      <c r="F1060" s="209" t="s">
        <v>38</v>
      </c>
      <c r="G1060" s="216" t="s">
        <v>35</v>
      </c>
      <c r="H1060" s="209" t="s">
        <v>8271</v>
      </c>
      <c r="I1060" s="2"/>
      <c r="J1060" s="210"/>
      <c r="K1060" s="210"/>
      <c r="L1060" s="210"/>
      <c r="M1060" s="210">
        <v>1</v>
      </c>
      <c r="N1060" s="210">
        <v>1</v>
      </c>
      <c r="O1060" s="210">
        <v>1</v>
      </c>
      <c r="P1060" s="210">
        <v>1</v>
      </c>
      <c r="Q1060" s="210">
        <v>1</v>
      </c>
      <c r="R1060" s="210">
        <v>1</v>
      </c>
      <c r="S1060" s="210">
        <v>1</v>
      </c>
      <c r="T1060" s="210">
        <v>1</v>
      </c>
      <c r="U1060" s="210">
        <v>1</v>
      </c>
      <c r="V1060" s="210">
        <v>1</v>
      </c>
      <c r="W1060" s="210">
        <v>1</v>
      </c>
      <c r="X1060" s="210">
        <v>1</v>
      </c>
      <c r="Y1060" s="210">
        <v>1</v>
      </c>
      <c r="Z1060" s="210">
        <v>1</v>
      </c>
      <c r="AA1060" s="210">
        <v>1</v>
      </c>
      <c r="AB1060" s="210">
        <v>1</v>
      </c>
      <c r="AC1060" s="210">
        <v>1</v>
      </c>
      <c r="AD1060" s="210">
        <v>1</v>
      </c>
      <c r="AE1060" s="210">
        <v>1</v>
      </c>
      <c r="AF1060" s="210">
        <v>1</v>
      </c>
      <c r="AG1060" s="210">
        <v>1</v>
      </c>
      <c r="AH1060" s="210">
        <v>1</v>
      </c>
      <c r="AI1060" s="210">
        <v>1</v>
      </c>
      <c r="AJ1060" s="210">
        <v>1</v>
      </c>
      <c r="AK1060" s="210">
        <v>1</v>
      </c>
      <c r="AL1060" s="210">
        <v>1</v>
      </c>
      <c r="AM1060" s="210">
        <v>1</v>
      </c>
      <c r="AN1060" s="210">
        <v>1</v>
      </c>
      <c r="AO1060" s="210">
        <v>1</v>
      </c>
      <c r="AP1060" s="210">
        <v>1</v>
      </c>
      <c r="AQ1060" s="210">
        <v>1</v>
      </c>
      <c r="AR1060" s="210">
        <v>1</v>
      </c>
      <c r="AS1060" s="210">
        <v>1</v>
      </c>
      <c r="AT1060" s="210">
        <v>1</v>
      </c>
      <c r="AU1060" s="210">
        <v>1</v>
      </c>
      <c r="AV1060" s="210">
        <v>1</v>
      </c>
      <c r="AW1060" s="210">
        <v>1</v>
      </c>
      <c r="AX1060" s="210">
        <v>1</v>
      </c>
      <c r="AY1060" s="210">
        <v>1</v>
      </c>
      <c r="AZ1060" s="210">
        <v>1</v>
      </c>
      <c r="BA1060" s="210">
        <v>1</v>
      </c>
      <c r="BB1060" s="210">
        <v>1</v>
      </c>
      <c r="BC1060" s="210">
        <v>1</v>
      </c>
      <c r="BD1060" s="210">
        <v>1</v>
      </c>
      <c r="BE1060" s="210">
        <v>1</v>
      </c>
      <c r="BF1060" s="210">
        <v>1</v>
      </c>
      <c r="BG1060" s="210">
        <v>1</v>
      </c>
      <c r="BH1060" s="210">
        <v>1</v>
      </c>
      <c r="BI1060" s="210">
        <v>1</v>
      </c>
      <c r="BJ1060" s="210">
        <v>1</v>
      </c>
      <c r="BK1060" s="210">
        <v>1</v>
      </c>
      <c r="BL1060" s="210">
        <v>1</v>
      </c>
      <c r="BM1060" s="210">
        <v>1</v>
      </c>
      <c r="BN1060" s="210">
        <v>1</v>
      </c>
      <c r="BO1060" s="210">
        <v>1</v>
      </c>
      <c r="BP1060" s="210">
        <v>1</v>
      </c>
      <c r="BQ1060" s="210">
        <v>1</v>
      </c>
      <c r="BR1060" s="210">
        <v>1</v>
      </c>
      <c r="BS1060" s="210">
        <v>1</v>
      </c>
      <c r="BT1060" s="210">
        <v>1</v>
      </c>
      <c r="BU1060" s="210"/>
      <c r="BV1060" s="210"/>
      <c r="BW1060" s="210"/>
      <c r="BX1060" s="210"/>
      <c r="BY1060" s="210"/>
      <c r="BZ1060" s="210"/>
      <c r="CA1060" s="210"/>
      <c r="CB1060" s="210"/>
      <c r="CC1060" s="210"/>
      <c r="CD1060" s="210"/>
      <c r="CE1060" s="210"/>
      <c r="CF1060" s="210"/>
      <c r="CG1060" s="210"/>
      <c r="CH1060" s="210"/>
      <c r="CI1060" s="210"/>
      <c r="CJ1060" s="210"/>
      <c r="CK1060" s="210"/>
      <c r="CL1060" s="210"/>
      <c r="CM1060" s="210"/>
      <c r="CN1060" s="210"/>
      <c r="CO1060" s="210"/>
      <c r="CP1060" s="210"/>
      <c r="CQ1060" s="210"/>
      <c r="CR1060" s="210"/>
      <c r="CS1060" s="144"/>
      <c r="CT1060" s="144"/>
    </row>
    <row r="1061" spans="1:98" ht="15">
      <c r="A1061" s="208" t="s">
        <v>8334</v>
      </c>
      <c r="B1061" s="285" t="s">
        <v>2300</v>
      </c>
      <c r="C1061" s="209" t="s">
        <v>2301</v>
      </c>
      <c r="D1061" s="259"/>
      <c r="E1061" s="209" t="s">
        <v>6101</v>
      </c>
      <c r="F1061" s="209" t="s">
        <v>38</v>
      </c>
      <c r="G1061" s="216" t="s">
        <v>35</v>
      </c>
      <c r="H1061" s="209" t="s">
        <v>8271</v>
      </c>
      <c r="I1061" s="2"/>
      <c r="J1061" s="210"/>
      <c r="K1061" s="210"/>
      <c r="L1061" s="210"/>
      <c r="M1061" s="210">
        <v>1</v>
      </c>
      <c r="N1061" s="210">
        <v>1</v>
      </c>
      <c r="O1061" s="210">
        <v>1</v>
      </c>
      <c r="P1061" s="210">
        <v>1</v>
      </c>
      <c r="Q1061" s="210">
        <v>1</v>
      </c>
      <c r="R1061" s="210">
        <v>1</v>
      </c>
      <c r="S1061" s="210">
        <v>1</v>
      </c>
      <c r="T1061" s="210">
        <v>1</v>
      </c>
      <c r="U1061" s="210">
        <v>1</v>
      </c>
      <c r="V1061" s="210">
        <v>1</v>
      </c>
      <c r="W1061" s="210">
        <v>1</v>
      </c>
      <c r="X1061" s="210">
        <v>1</v>
      </c>
      <c r="Y1061" s="210">
        <v>1</v>
      </c>
      <c r="Z1061" s="210">
        <v>1</v>
      </c>
      <c r="AA1061" s="210">
        <v>1</v>
      </c>
      <c r="AB1061" s="210">
        <v>1</v>
      </c>
      <c r="AC1061" s="210">
        <v>1</v>
      </c>
      <c r="AD1061" s="210">
        <v>1</v>
      </c>
      <c r="AE1061" s="210">
        <v>1</v>
      </c>
      <c r="AF1061" s="210">
        <v>1</v>
      </c>
      <c r="AG1061" s="210">
        <v>1</v>
      </c>
      <c r="AH1061" s="210">
        <v>1</v>
      </c>
      <c r="AI1061" s="210">
        <v>1</v>
      </c>
      <c r="AJ1061" s="210">
        <v>1</v>
      </c>
      <c r="AK1061" s="210">
        <v>1</v>
      </c>
      <c r="AL1061" s="210">
        <v>1</v>
      </c>
      <c r="AM1061" s="210">
        <v>1</v>
      </c>
      <c r="AN1061" s="210">
        <v>1</v>
      </c>
      <c r="AO1061" s="210">
        <v>1</v>
      </c>
      <c r="AP1061" s="210">
        <v>1</v>
      </c>
      <c r="AQ1061" s="210">
        <v>1</v>
      </c>
      <c r="AR1061" s="210">
        <v>1</v>
      </c>
      <c r="AS1061" s="210">
        <v>1</v>
      </c>
      <c r="AT1061" s="210">
        <v>1</v>
      </c>
      <c r="AU1061" s="210">
        <v>1</v>
      </c>
      <c r="AV1061" s="210">
        <v>1</v>
      </c>
      <c r="AW1061" s="210">
        <v>1</v>
      </c>
      <c r="AX1061" s="210">
        <v>1</v>
      </c>
      <c r="AY1061" s="210">
        <v>1</v>
      </c>
      <c r="AZ1061" s="210">
        <v>1</v>
      </c>
      <c r="BA1061" s="210">
        <v>1</v>
      </c>
      <c r="BB1061" s="210">
        <v>1</v>
      </c>
      <c r="BC1061" s="210">
        <v>1</v>
      </c>
      <c r="BD1061" s="210">
        <v>1</v>
      </c>
      <c r="BE1061" s="210">
        <v>1</v>
      </c>
      <c r="BF1061" s="210">
        <v>1</v>
      </c>
      <c r="BG1061" s="210">
        <v>1</v>
      </c>
      <c r="BH1061" s="210">
        <v>1</v>
      </c>
      <c r="BI1061" s="210">
        <v>1</v>
      </c>
      <c r="BJ1061" s="210">
        <v>1</v>
      </c>
      <c r="BK1061" s="210">
        <v>1</v>
      </c>
      <c r="BL1061" s="210">
        <v>1</v>
      </c>
      <c r="BM1061" s="210">
        <v>1</v>
      </c>
      <c r="BN1061" s="210">
        <v>1</v>
      </c>
      <c r="BO1061" s="210">
        <v>1</v>
      </c>
      <c r="BP1061" s="210">
        <v>1</v>
      </c>
      <c r="BQ1061" s="210">
        <v>1</v>
      </c>
      <c r="BR1061" s="210">
        <v>1</v>
      </c>
      <c r="BS1061" s="210">
        <v>1</v>
      </c>
      <c r="BT1061" s="210">
        <v>1</v>
      </c>
      <c r="BU1061" s="210"/>
      <c r="BV1061" s="210"/>
      <c r="BW1061" s="210"/>
      <c r="BX1061" s="210"/>
      <c r="BY1061" s="210"/>
      <c r="BZ1061" s="210"/>
      <c r="CA1061" s="210"/>
      <c r="CB1061" s="210"/>
      <c r="CC1061" s="210"/>
      <c r="CD1061" s="210"/>
      <c r="CE1061" s="210"/>
      <c r="CF1061" s="210"/>
      <c r="CG1061" s="210"/>
      <c r="CH1061" s="210"/>
      <c r="CI1061" s="210"/>
      <c r="CJ1061" s="210"/>
      <c r="CK1061" s="210"/>
      <c r="CL1061" s="210"/>
      <c r="CM1061" s="210"/>
      <c r="CN1061" s="210"/>
      <c r="CO1061" s="210"/>
      <c r="CP1061" s="210"/>
      <c r="CQ1061" s="210"/>
      <c r="CR1061" s="210"/>
      <c r="CS1061" s="144"/>
      <c r="CT1061" s="144"/>
    </row>
    <row r="1062" spans="1:98" ht="15">
      <c r="A1062" s="208" t="s">
        <v>8334</v>
      </c>
      <c r="B1062" s="285" t="s">
        <v>2306</v>
      </c>
      <c r="C1062" s="209" t="s">
        <v>2307</v>
      </c>
      <c r="D1062" s="259"/>
      <c r="E1062" s="209" t="s">
        <v>6101</v>
      </c>
      <c r="F1062" s="209" t="s">
        <v>38</v>
      </c>
      <c r="G1062" s="216" t="s">
        <v>35</v>
      </c>
      <c r="H1062" s="209" t="s">
        <v>8271</v>
      </c>
      <c r="I1062" s="2"/>
      <c r="J1062" s="210"/>
      <c r="K1062" s="210"/>
      <c r="L1062" s="210"/>
      <c r="M1062" s="210">
        <v>1</v>
      </c>
      <c r="N1062" s="210">
        <v>1</v>
      </c>
      <c r="O1062" s="210">
        <v>1</v>
      </c>
      <c r="P1062" s="210">
        <v>1</v>
      </c>
      <c r="Q1062" s="210">
        <v>1</v>
      </c>
      <c r="R1062" s="210">
        <v>1</v>
      </c>
      <c r="S1062" s="210">
        <v>1</v>
      </c>
      <c r="T1062" s="210">
        <v>1</v>
      </c>
      <c r="U1062" s="210">
        <v>1</v>
      </c>
      <c r="V1062" s="210">
        <v>1</v>
      </c>
      <c r="W1062" s="210">
        <v>1</v>
      </c>
      <c r="X1062" s="210">
        <v>1</v>
      </c>
      <c r="Y1062" s="210">
        <v>1</v>
      </c>
      <c r="Z1062" s="210">
        <v>1</v>
      </c>
      <c r="AA1062" s="210">
        <v>1</v>
      </c>
      <c r="AB1062" s="210">
        <v>1</v>
      </c>
      <c r="AC1062" s="210">
        <v>1</v>
      </c>
      <c r="AD1062" s="210">
        <v>1</v>
      </c>
      <c r="AE1062" s="210">
        <v>1</v>
      </c>
      <c r="AF1062" s="210">
        <v>1</v>
      </c>
      <c r="AG1062" s="210">
        <v>1</v>
      </c>
      <c r="AH1062" s="210">
        <v>1</v>
      </c>
      <c r="AI1062" s="210">
        <v>1</v>
      </c>
      <c r="AJ1062" s="210">
        <v>1</v>
      </c>
      <c r="AK1062" s="210">
        <v>1</v>
      </c>
      <c r="AL1062" s="210">
        <v>1</v>
      </c>
      <c r="AM1062" s="210">
        <v>1</v>
      </c>
      <c r="AN1062" s="210">
        <v>1</v>
      </c>
      <c r="AO1062" s="210">
        <v>1</v>
      </c>
      <c r="AP1062" s="210">
        <v>1</v>
      </c>
      <c r="AQ1062" s="210">
        <v>1</v>
      </c>
      <c r="AR1062" s="210">
        <v>1</v>
      </c>
      <c r="AS1062" s="210">
        <v>1</v>
      </c>
      <c r="AT1062" s="210">
        <v>1</v>
      </c>
      <c r="AU1062" s="210">
        <v>1</v>
      </c>
      <c r="AV1062" s="210">
        <v>1</v>
      </c>
      <c r="AW1062" s="210">
        <v>1</v>
      </c>
      <c r="AX1062" s="210">
        <v>1</v>
      </c>
      <c r="AY1062" s="210">
        <v>1</v>
      </c>
      <c r="AZ1062" s="210">
        <v>1</v>
      </c>
      <c r="BA1062" s="210">
        <v>1</v>
      </c>
      <c r="BB1062" s="210">
        <v>1</v>
      </c>
      <c r="BC1062" s="210">
        <v>1</v>
      </c>
      <c r="BD1062" s="210">
        <v>1</v>
      </c>
      <c r="BE1062" s="210">
        <v>1</v>
      </c>
      <c r="BF1062" s="210">
        <v>1</v>
      </c>
      <c r="BG1062" s="210">
        <v>1</v>
      </c>
      <c r="BH1062" s="210">
        <v>1</v>
      </c>
      <c r="BI1062" s="210">
        <v>1</v>
      </c>
      <c r="BJ1062" s="210">
        <v>1</v>
      </c>
      <c r="BK1062" s="210">
        <v>1</v>
      </c>
      <c r="BL1062" s="210">
        <v>1</v>
      </c>
      <c r="BM1062" s="210">
        <v>1</v>
      </c>
      <c r="BN1062" s="210">
        <v>1</v>
      </c>
      <c r="BO1062" s="210">
        <v>1</v>
      </c>
      <c r="BP1062" s="210">
        <v>1</v>
      </c>
      <c r="BQ1062" s="210">
        <v>1</v>
      </c>
      <c r="BR1062" s="210">
        <v>1</v>
      </c>
      <c r="BS1062" s="210">
        <v>1</v>
      </c>
      <c r="BT1062" s="210">
        <v>1</v>
      </c>
      <c r="BU1062" s="210"/>
      <c r="BV1062" s="210"/>
      <c r="BW1062" s="210"/>
      <c r="BX1062" s="210"/>
      <c r="BY1062" s="210"/>
      <c r="BZ1062" s="210"/>
      <c r="CA1062" s="210"/>
      <c r="CB1062" s="210"/>
      <c r="CC1062" s="210"/>
      <c r="CD1062" s="210"/>
      <c r="CE1062" s="210"/>
      <c r="CF1062" s="210"/>
      <c r="CG1062" s="210"/>
      <c r="CH1062" s="210"/>
      <c r="CI1062" s="210"/>
      <c r="CJ1062" s="210"/>
      <c r="CK1062" s="210"/>
      <c r="CL1062" s="210"/>
      <c r="CM1062" s="210"/>
      <c r="CN1062" s="210"/>
      <c r="CO1062" s="210"/>
      <c r="CP1062" s="210"/>
      <c r="CQ1062" s="210"/>
      <c r="CR1062" s="210"/>
      <c r="CS1062" s="144"/>
      <c r="CT1062" s="144"/>
    </row>
    <row r="1063" spans="1:98" ht="15">
      <c r="A1063" s="208" t="s">
        <v>8334</v>
      </c>
      <c r="B1063" s="285" t="s">
        <v>2219</v>
      </c>
      <c r="C1063" s="209" t="s">
        <v>2220</v>
      </c>
      <c r="D1063" s="259"/>
      <c r="E1063" s="209" t="s">
        <v>6104</v>
      </c>
      <c r="F1063" s="209" t="s">
        <v>38</v>
      </c>
      <c r="G1063" s="216" t="s">
        <v>35</v>
      </c>
      <c r="H1063" s="209" t="s">
        <v>8271</v>
      </c>
      <c r="I1063" s="2"/>
      <c r="J1063" s="210"/>
      <c r="K1063" s="210"/>
      <c r="L1063" s="210"/>
      <c r="M1063" s="210">
        <v>1</v>
      </c>
      <c r="N1063" s="210">
        <v>1</v>
      </c>
      <c r="O1063" s="210">
        <v>1</v>
      </c>
      <c r="P1063" s="210">
        <v>1</v>
      </c>
      <c r="Q1063" s="210">
        <v>1</v>
      </c>
      <c r="R1063" s="210">
        <v>1</v>
      </c>
      <c r="S1063" s="210">
        <v>1</v>
      </c>
      <c r="T1063" s="210">
        <v>1</v>
      </c>
      <c r="U1063" s="210">
        <v>1</v>
      </c>
      <c r="V1063" s="210">
        <v>1</v>
      </c>
      <c r="W1063" s="210">
        <v>1</v>
      </c>
      <c r="X1063" s="210">
        <v>1</v>
      </c>
      <c r="Y1063" s="210">
        <v>1</v>
      </c>
      <c r="Z1063" s="210">
        <v>1</v>
      </c>
      <c r="AA1063" s="210">
        <v>1</v>
      </c>
      <c r="AB1063" s="210">
        <v>1</v>
      </c>
      <c r="AC1063" s="210">
        <v>1</v>
      </c>
      <c r="AD1063" s="210">
        <v>1</v>
      </c>
      <c r="AE1063" s="210">
        <v>1</v>
      </c>
      <c r="AF1063" s="210">
        <v>1</v>
      </c>
      <c r="AG1063" s="210">
        <v>1</v>
      </c>
      <c r="AH1063" s="210">
        <v>1</v>
      </c>
      <c r="AI1063" s="210">
        <v>1</v>
      </c>
      <c r="AJ1063" s="210">
        <v>1</v>
      </c>
      <c r="AK1063" s="210">
        <v>1</v>
      </c>
      <c r="AL1063" s="210">
        <v>1</v>
      </c>
      <c r="AM1063" s="210">
        <v>1</v>
      </c>
      <c r="AN1063" s="210">
        <v>1</v>
      </c>
      <c r="AO1063" s="210">
        <v>1</v>
      </c>
      <c r="AP1063" s="210">
        <v>1</v>
      </c>
      <c r="AQ1063" s="210">
        <v>1</v>
      </c>
      <c r="AR1063" s="210">
        <v>1</v>
      </c>
      <c r="AS1063" s="210">
        <v>1</v>
      </c>
      <c r="AT1063" s="210">
        <v>1</v>
      </c>
      <c r="AU1063" s="210">
        <v>1</v>
      </c>
      <c r="AV1063" s="210">
        <v>1</v>
      </c>
      <c r="AW1063" s="210">
        <v>1</v>
      </c>
      <c r="AX1063" s="210">
        <v>1</v>
      </c>
      <c r="AY1063" s="210">
        <v>1</v>
      </c>
      <c r="AZ1063" s="210">
        <v>1</v>
      </c>
      <c r="BA1063" s="210">
        <v>1</v>
      </c>
      <c r="BB1063" s="210">
        <v>1</v>
      </c>
      <c r="BC1063" s="210">
        <v>1</v>
      </c>
      <c r="BD1063" s="210">
        <v>1</v>
      </c>
      <c r="BE1063" s="210">
        <v>1</v>
      </c>
      <c r="BF1063" s="210">
        <v>1</v>
      </c>
      <c r="BG1063" s="210">
        <v>1</v>
      </c>
      <c r="BH1063" s="210">
        <v>1</v>
      </c>
      <c r="BI1063" s="210">
        <v>1</v>
      </c>
      <c r="BJ1063" s="210">
        <v>1</v>
      </c>
      <c r="BK1063" s="210">
        <v>1</v>
      </c>
      <c r="BL1063" s="210">
        <v>1</v>
      </c>
      <c r="BM1063" s="210">
        <v>1</v>
      </c>
      <c r="BN1063" s="210">
        <v>1</v>
      </c>
      <c r="BO1063" s="210">
        <v>1</v>
      </c>
      <c r="BP1063" s="210">
        <v>1</v>
      </c>
      <c r="BQ1063" s="210">
        <v>1</v>
      </c>
      <c r="BR1063" s="210">
        <v>1</v>
      </c>
      <c r="BS1063" s="210">
        <v>1</v>
      </c>
      <c r="BT1063" s="210">
        <v>1</v>
      </c>
      <c r="BU1063" s="210"/>
      <c r="BV1063" s="210"/>
      <c r="BW1063" s="210"/>
      <c r="BX1063" s="210"/>
      <c r="BY1063" s="210"/>
      <c r="BZ1063" s="210"/>
      <c r="CA1063" s="210"/>
      <c r="CB1063" s="210"/>
      <c r="CC1063" s="210"/>
      <c r="CD1063" s="210"/>
      <c r="CE1063" s="210"/>
      <c r="CF1063" s="210"/>
      <c r="CG1063" s="210"/>
      <c r="CH1063" s="210"/>
      <c r="CI1063" s="210"/>
      <c r="CJ1063" s="210"/>
      <c r="CK1063" s="210"/>
      <c r="CL1063" s="210"/>
      <c r="CM1063" s="210"/>
      <c r="CN1063" s="210"/>
      <c r="CO1063" s="210"/>
      <c r="CP1063" s="210"/>
      <c r="CQ1063" s="210"/>
      <c r="CR1063" s="210"/>
      <c r="CS1063" s="144"/>
      <c r="CT1063" s="144"/>
    </row>
    <row r="1064" spans="1:98" ht="15">
      <c r="A1064" s="208" t="s">
        <v>8334</v>
      </c>
      <c r="B1064" s="285" t="s">
        <v>2227</v>
      </c>
      <c r="C1064" s="209" t="s">
        <v>2228</v>
      </c>
      <c r="D1064" s="259"/>
      <c r="E1064" s="209" t="s">
        <v>6104</v>
      </c>
      <c r="F1064" s="209" t="s">
        <v>38</v>
      </c>
      <c r="G1064" s="216" t="s">
        <v>35</v>
      </c>
      <c r="H1064" s="209" t="s">
        <v>8271</v>
      </c>
      <c r="I1064" s="2"/>
      <c r="J1064" s="210"/>
      <c r="K1064" s="210"/>
      <c r="L1064" s="210"/>
      <c r="M1064" s="210">
        <v>1</v>
      </c>
      <c r="N1064" s="210">
        <v>1</v>
      </c>
      <c r="O1064" s="210">
        <v>1</v>
      </c>
      <c r="P1064" s="210">
        <v>1</v>
      </c>
      <c r="Q1064" s="210">
        <v>1</v>
      </c>
      <c r="R1064" s="210">
        <v>1</v>
      </c>
      <c r="S1064" s="210">
        <v>1</v>
      </c>
      <c r="T1064" s="210">
        <v>1</v>
      </c>
      <c r="U1064" s="210">
        <v>1</v>
      </c>
      <c r="V1064" s="210">
        <v>1</v>
      </c>
      <c r="W1064" s="210">
        <v>1</v>
      </c>
      <c r="X1064" s="210">
        <v>1</v>
      </c>
      <c r="Y1064" s="210">
        <v>1</v>
      </c>
      <c r="Z1064" s="210">
        <v>1</v>
      </c>
      <c r="AA1064" s="210">
        <v>1</v>
      </c>
      <c r="AB1064" s="210">
        <v>1</v>
      </c>
      <c r="AC1064" s="210">
        <v>1</v>
      </c>
      <c r="AD1064" s="210">
        <v>1</v>
      </c>
      <c r="AE1064" s="210">
        <v>1</v>
      </c>
      <c r="AF1064" s="210">
        <v>1</v>
      </c>
      <c r="AG1064" s="210">
        <v>1</v>
      </c>
      <c r="AH1064" s="210">
        <v>1</v>
      </c>
      <c r="AI1064" s="210">
        <v>1</v>
      </c>
      <c r="AJ1064" s="210">
        <v>1</v>
      </c>
      <c r="AK1064" s="210">
        <v>1</v>
      </c>
      <c r="AL1064" s="210">
        <v>1</v>
      </c>
      <c r="AM1064" s="210">
        <v>1</v>
      </c>
      <c r="AN1064" s="210">
        <v>1</v>
      </c>
      <c r="AO1064" s="210">
        <v>1</v>
      </c>
      <c r="AP1064" s="210">
        <v>1</v>
      </c>
      <c r="AQ1064" s="210">
        <v>1</v>
      </c>
      <c r="AR1064" s="210">
        <v>1</v>
      </c>
      <c r="AS1064" s="210">
        <v>1</v>
      </c>
      <c r="AT1064" s="210">
        <v>1</v>
      </c>
      <c r="AU1064" s="210">
        <v>1</v>
      </c>
      <c r="AV1064" s="210">
        <v>1</v>
      </c>
      <c r="AW1064" s="210">
        <v>1</v>
      </c>
      <c r="AX1064" s="210">
        <v>1</v>
      </c>
      <c r="AY1064" s="210">
        <v>1</v>
      </c>
      <c r="AZ1064" s="210">
        <v>1</v>
      </c>
      <c r="BA1064" s="210">
        <v>1</v>
      </c>
      <c r="BB1064" s="210">
        <v>1</v>
      </c>
      <c r="BC1064" s="210">
        <v>1</v>
      </c>
      <c r="BD1064" s="210">
        <v>1</v>
      </c>
      <c r="BE1064" s="210">
        <v>1</v>
      </c>
      <c r="BF1064" s="210">
        <v>1</v>
      </c>
      <c r="BG1064" s="210">
        <v>1</v>
      </c>
      <c r="BH1064" s="210">
        <v>1</v>
      </c>
      <c r="BI1064" s="210">
        <v>1</v>
      </c>
      <c r="BJ1064" s="210">
        <v>1</v>
      </c>
      <c r="BK1064" s="210">
        <v>1</v>
      </c>
      <c r="BL1064" s="210">
        <v>1</v>
      </c>
      <c r="BM1064" s="210">
        <v>1</v>
      </c>
      <c r="BN1064" s="210">
        <v>1</v>
      </c>
      <c r="BO1064" s="210">
        <v>1</v>
      </c>
      <c r="BP1064" s="210">
        <v>1</v>
      </c>
      <c r="BQ1064" s="210">
        <v>1</v>
      </c>
      <c r="BR1064" s="210">
        <v>1</v>
      </c>
      <c r="BS1064" s="210">
        <v>1</v>
      </c>
      <c r="BT1064" s="210">
        <v>1</v>
      </c>
      <c r="BU1064" s="210"/>
      <c r="BV1064" s="210"/>
      <c r="BW1064" s="210"/>
      <c r="BX1064" s="210"/>
      <c r="BY1064" s="210"/>
      <c r="BZ1064" s="210"/>
      <c r="CA1064" s="210"/>
      <c r="CB1064" s="210"/>
      <c r="CC1064" s="210"/>
      <c r="CD1064" s="210"/>
      <c r="CE1064" s="210"/>
      <c r="CF1064" s="210"/>
      <c r="CG1064" s="210"/>
      <c r="CH1064" s="210"/>
      <c r="CI1064" s="210"/>
      <c r="CJ1064" s="210"/>
      <c r="CK1064" s="210"/>
      <c r="CL1064" s="210"/>
      <c r="CM1064" s="210"/>
      <c r="CN1064" s="210"/>
      <c r="CO1064" s="210"/>
      <c r="CP1064" s="210"/>
      <c r="CQ1064" s="210"/>
      <c r="CR1064" s="210"/>
      <c r="CS1064" s="144"/>
      <c r="CT1064" s="144"/>
    </row>
    <row r="1065" spans="1:98" ht="15">
      <c r="A1065" s="208" t="s">
        <v>8334</v>
      </c>
      <c r="B1065" s="285" t="s">
        <v>7514</v>
      </c>
      <c r="C1065" s="209" t="s">
        <v>7919</v>
      </c>
      <c r="D1065" s="259"/>
      <c r="E1065" s="209" t="s">
        <v>6104</v>
      </c>
      <c r="F1065" s="209" t="s">
        <v>38</v>
      </c>
      <c r="G1065" s="216" t="s">
        <v>35</v>
      </c>
      <c r="H1065" s="209" t="s">
        <v>8271</v>
      </c>
      <c r="I1065" s="2"/>
      <c r="J1065" s="210"/>
      <c r="K1065" s="210"/>
      <c r="L1065" s="210"/>
      <c r="M1065" s="210">
        <v>1</v>
      </c>
      <c r="N1065" s="210">
        <v>1</v>
      </c>
      <c r="O1065" s="210">
        <v>1</v>
      </c>
      <c r="P1065" s="210">
        <v>1</v>
      </c>
      <c r="Q1065" s="210">
        <v>1</v>
      </c>
      <c r="R1065" s="210">
        <v>1</v>
      </c>
      <c r="S1065" s="210">
        <v>1</v>
      </c>
      <c r="T1065" s="210">
        <v>1</v>
      </c>
      <c r="U1065" s="210">
        <v>1</v>
      </c>
      <c r="V1065" s="210">
        <v>1</v>
      </c>
      <c r="W1065" s="210">
        <v>1</v>
      </c>
      <c r="X1065" s="210">
        <v>1</v>
      </c>
      <c r="Y1065" s="210">
        <v>1</v>
      </c>
      <c r="Z1065" s="210">
        <v>1</v>
      </c>
      <c r="AA1065" s="210">
        <v>1</v>
      </c>
      <c r="AB1065" s="210">
        <v>1</v>
      </c>
      <c r="AC1065" s="210">
        <v>1</v>
      </c>
      <c r="AD1065" s="210">
        <v>1</v>
      </c>
      <c r="AE1065" s="210">
        <v>1</v>
      </c>
      <c r="AF1065" s="210">
        <v>1</v>
      </c>
      <c r="AG1065" s="210">
        <v>1</v>
      </c>
      <c r="AH1065" s="210">
        <v>1</v>
      </c>
      <c r="AI1065" s="210">
        <v>1</v>
      </c>
      <c r="AJ1065" s="210">
        <v>1</v>
      </c>
      <c r="AK1065" s="210">
        <v>1</v>
      </c>
      <c r="AL1065" s="210">
        <v>1</v>
      </c>
      <c r="AM1065" s="210">
        <v>1</v>
      </c>
      <c r="AN1065" s="210">
        <v>1</v>
      </c>
      <c r="AO1065" s="210">
        <v>1</v>
      </c>
      <c r="AP1065" s="210">
        <v>1</v>
      </c>
      <c r="AQ1065" s="210">
        <v>1</v>
      </c>
      <c r="AR1065" s="210">
        <v>1</v>
      </c>
      <c r="AS1065" s="210">
        <v>1</v>
      </c>
      <c r="AT1065" s="210">
        <v>1</v>
      </c>
      <c r="AU1065" s="210">
        <v>1</v>
      </c>
      <c r="AV1065" s="210">
        <v>1</v>
      </c>
      <c r="AW1065" s="210">
        <v>1</v>
      </c>
      <c r="AX1065" s="210">
        <v>1</v>
      </c>
      <c r="AY1065" s="210">
        <v>1</v>
      </c>
      <c r="AZ1065" s="210">
        <v>1</v>
      </c>
      <c r="BA1065" s="210">
        <v>1</v>
      </c>
      <c r="BB1065" s="210">
        <v>1</v>
      </c>
      <c r="BC1065" s="210">
        <v>1</v>
      </c>
      <c r="BD1065" s="210">
        <v>1</v>
      </c>
      <c r="BE1065" s="210">
        <v>1</v>
      </c>
      <c r="BF1065" s="210">
        <v>1</v>
      </c>
      <c r="BG1065" s="210">
        <v>1</v>
      </c>
      <c r="BH1065" s="210">
        <v>1</v>
      </c>
      <c r="BI1065" s="210">
        <v>1</v>
      </c>
      <c r="BJ1065" s="210">
        <v>1</v>
      </c>
      <c r="BK1065" s="210">
        <v>1</v>
      </c>
      <c r="BL1065" s="210">
        <v>1</v>
      </c>
      <c r="BM1065" s="210">
        <v>1</v>
      </c>
      <c r="BN1065" s="210">
        <v>1</v>
      </c>
      <c r="BO1065" s="210">
        <v>1</v>
      </c>
      <c r="BP1065" s="210">
        <v>1</v>
      </c>
      <c r="BQ1065" s="210">
        <v>1</v>
      </c>
      <c r="BR1065" s="210">
        <v>1</v>
      </c>
      <c r="BS1065" s="210">
        <v>1</v>
      </c>
      <c r="BT1065" s="210">
        <v>1</v>
      </c>
      <c r="BU1065" s="210"/>
      <c r="BV1065" s="210"/>
      <c r="BW1065" s="210"/>
      <c r="BX1065" s="210"/>
      <c r="BY1065" s="210"/>
      <c r="BZ1065" s="210"/>
      <c r="CA1065" s="210"/>
      <c r="CB1065" s="210"/>
      <c r="CC1065" s="210"/>
      <c r="CD1065" s="210"/>
      <c r="CE1065" s="210"/>
      <c r="CF1065" s="210"/>
      <c r="CG1065" s="210"/>
      <c r="CH1065" s="210"/>
      <c r="CI1065" s="210"/>
      <c r="CJ1065" s="210"/>
      <c r="CK1065" s="210"/>
      <c r="CL1065" s="210"/>
      <c r="CM1065" s="210"/>
      <c r="CN1065" s="210"/>
      <c r="CO1065" s="210"/>
      <c r="CP1065" s="210"/>
      <c r="CQ1065" s="210"/>
      <c r="CR1065" s="210"/>
      <c r="CS1065" s="144"/>
      <c r="CT1065" s="144"/>
    </row>
    <row r="1066" spans="1:98" ht="15">
      <c r="A1066" s="208" t="s">
        <v>8334</v>
      </c>
      <c r="B1066" s="285" t="s">
        <v>2223</v>
      </c>
      <c r="C1066" s="209" t="s">
        <v>2224</v>
      </c>
      <c r="D1066" s="259"/>
      <c r="E1066" s="209" t="s">
        <v>6104</v>
      </c>
      <c r="F1066" s="209" t="s">
        <v>38</v>
      </c>
      <c r="G1066" s="216" t="s">
        <v>35</v>
      </c>
      <c r="H1066" s="209" t="s">
        <v>8271</v>
      </c>
      <c r="I1066" s="2"/>
      <c r="J1066" s="210"/>
      <c r="K1066" s="210"/>
      <c r="L1066" s="210"/>
      <c r="M1066" s="210">
        <v>1</v>
      </c>
      <c r="N1066" s="210">
        <v>1</v>
      </c>
      <c r="O1066" s="210">
        <v>1</v>
      </c>
      <c r="P1066" s="210">
        <v>1</v>
      </c>
      <c r="Q1066" s="210">
        <v>1</v>
      </c>
      <c r="R1066" s="210">
        <v>1</v>
      </c>
      <c r="S1066" s="210">
        <v>1</v>
      </c>
      <c r="T1066" s="210">
        <v>1</v>
      </c>
      <c r="U1066" s="210">
        <v>1</v>
      </c>
      <c r="V1066" s="210">
        <v>1</v>
      </c>
      <c r="W1066" s="210">
        <v>1</v>
      </c>
      <c r="X1066" s="210">
        <v>1</v>
      </c>
      <c r="Y1066" s="210">
        <v>1</v>
      </c>
      <c r="Z1066" s="210">
        <v>1</v>
      </c>
      <c r="AA1066" s="210">
        <v>1</v>
      </c>
      <c r="AB1066" s="210">
        <v>1</v>
      </c>
      <c r="AC1066" s="210">
        <v>1</v>
      </c>
      <c r="AD1066" s="210">
        <v>1</v>
      </c>
      <c r="AE1066" s="210">
        <v>1</v>
      </c>
      <c r="AF1066" s="210">
        <v>1</v>
      </c>
      <c r="AG1066" s="210">
        <v>1</v>
      </c>
      <c r="AH1066" s="210">
        <v>1</v>
      </c>
      <c r="AI1066" s="210">
        <v>1</v>
      </c>
      <c r="AJ1066" s="210">
        <v>1</v>
      </c>
      <c r="AK1066" s="210">
        <v>1</v>
      </c>
      <c r="AL1066" s="210">
        <v>1</v>
      </c>
      <c r="AM1066" s="210">
        <v>1</v>
      </c>
      <c r="AN1066" s="210">
        <v>1</v>
      </c>
      <c r="AO1066" s="210">
        <v>1</v>
      </c>
      <c r="AP1066" s="210">
        <v>1</v>
      </c>
      <c r="AQ1066" s="210">
        <v>1</v>
      </c>
      <c r="AR1066" s="210">
        <v>1</v>
      </c>
      <c r="AS1066" s="210">
        <v>1</v>
      </c>
      <c r="AT1066" s="210">
        <v>1</v>
      </c>
      <c r="AU1066" s="210">
        <v>1</v>
      </c>
      <c r="AV1066" s="210">
        <v>1</v>
      </c>
      <c r="AW1066" s="210">
        <v>1</v>
      </c>
      <c r="AX1066" s="210">
        <v>1</v>
      </c>
      <c r="AY1066" s="210">
        <v>1</v>
      </c>
      <c r="AZ1066" s="210">
        <v>1</v>
      </c>
      <c r="BA1066" s="210">
        <v>1</v>
      </c>
      <c r="BB1066" s="210">
        <v>1</v>
      </c>
      <c r="BC1066" s="210">
        <v>1</v>
      </c>
      <c r="BD1066" s="210">
        <v>1</v>
      </c>
      <c r="BE1066" s="210">
        <v>1</v>
      </c>
      <c r="BF1066" s="210">
        <v>1</v>
      </c>
      <c r="BG1066" s="210">
        <v>1</v>
      </c>
      <c r="BH1066" s="210">
        <v>1</v>
      </c>
      <c r="BI1066" s="210">
        <v>1</v>
      </c>
      <c r="BJ1066" s="210">
        <v>1</v>
      </c>
      <c r="BK1066" s="210">
        <v>1</v>
      </c>
      <c r="BL1066" s="210">
        <v>1</v>
      </c>
      <c r="BM1066" s="210">
        <v>1</v>
      </c>
      <c r="BN1066" s="210">
        <v>1</v>
      </c>
      <c r="BO1066" s="210">
        <v>1</v>
      </c>
      <c r="BP1066" s="210">
        <v>1</v>
      </c>
      <c r="BQ1066" s="210">
        <v>1</v>
      </c>
      <c r="BR1066" s="210">
        <v>1</v>
      </c>
      <c r="BS1066" s="210">
        <v>1</v>
      </c>
      <c r="BT1066" s="210">
        <v>1</v>
      </c>
      <c r="BU1066" s="210"/>
      <c r="BV1066" s="210"/>
      <c r="BW1066" s="210"/>
      <c r="BX1066" s="210"/>
      <c r="BY1066" s="210"/>
      <c r="BZ1066" s="210"/>
      <c r="CA1066" s="210"/>
      <c r="CB1066" s="210"/>
      <c r="CC1066" s="210"/>
      <c r="CD1066" s="210"/>
      <c r="CE1066" s="210"/>
      <c r="CF1066" s="210"/>
      <c r="CG1066" s="210"/>
      <c r="CH1066" s="210"/>
      <c r="CI1066" s="210"/>
      <c r="CJ1066" s="210"/>
      <c r="CK1066" s="210"/>
      <c r="CL1066" s="210"/>
      <c r="CM1066" s="210"/>
      <c r="CN1066" s="210"/>
      <c r="CO1066" s="210"/>
      <c r="CP1066" s="210"/>
      <c r="CQ1066" s="210"/>
      <c r="CR1066" s="210"/>
      <c r="CS1066" s="144"/>
      <c r="CT1066" s="144"/>
    </row>
    <row r="1067" spans="1:98" ht="15">
      <c r="A1067" s="208" t="s">
        <v>8334</v>
      </c>
      <c r="B1067" s="285" t="s">
        <v>2225</v>
      </c>
      <c r="C1067" s="209" t="s">
        <v>2226</v>
      </c>
      <c r="D1067" s="259"/>
      <c r="E1067" s="209" t="s">
        <v>6104</v>
      </c>
      <c r="F1067" s="209" t="s">
        <v>38</v>
      </c>
      <c r="G1067" s="216" t="s">
        <v>35</v>
      </c>
      <c r="H1067" s="209" t="s">
        <v>8271</v>
      </c>
      <c r="I1067" s="2"/>
      <c r="J1067" s="210"/>
      <c r="K1067" s="210"/>
      <c r="L1067" s="210"/>
      <c r="M1067" s="210">
        <v>2</v>
      </c>
      <c r="N1067" s="210">
        <v>2</v>
      </c>
      <c r="O1067" s="210">
        <v>2</v>
      </c>
      <c r="P1067" s="210">
        <v>2</v>
      </c>
      <c r="Q1067" s="210">
        <v>2</v>
      </c>
      <c r="R1067" s="210">
        <v>2</v>
      </c>
      <c r="S1067" s="210">
        <v>2</v>
      </c>
      <c r="T1067" s="210">
        <v>2</v>
      </c>
      <c r="U1067" s="210">
        <v>2</v>
      </c>
      <c r="V1067" s="210">
        <v>2</v>
      </c>
      <c r="W1067" s="210">
        <v>2</v>
      </c>
      <c r="X1067" s="210">
        <v>2</v>
      </c>
      <c r="Y1067" s="210">
        <v>2</v>
      </c>
      <c r="Z1067" s="210">
        <v>2</v>
      </c>
      <c r="AA1067" s="210">
        <v>2</v>
      </c>
      <c r="AB1067" s="210">
        <v>2</v>
      </c>
      <c r="AC1067" s="210">
        <v>2</v>
      </c>
      <c r="AD1067" s="210">
        <v>2</v>
      </c>
      <c r="AE1067" s="210">
        <v>2</v>
      </c>
      <c r="AF1067" s="210">
        <v>2</v>
      </c>
      <c r="AG1067" s="210">
        <v>2</v>
      </c>
      <c r="AH1067" s="210">
        <v>2</v>
      </c>
      <c r="AI1067" s="210">
        <v>2</v>
      </c>
      <c r="AJ1067" s="210">
        <v>2</v>
      </c>
      <c r="AK1067" s="210">
        <v>2</v>
      </c>
      <c r="AL1067" s="210">
        <v>2</v>
      </c>
      <c r="AM1067" s="210">
        <v>2</v>
      </c>
      <c r="AN1067" s="210">
        <v>2</v>
      </c>
      <c r="AO1067" s="210">
        <v>2</v>
      </c>
      <c r="AP1067" s="210">
        <v>2</v>
      </c>
      <c r="AQ1067" s="210">
        <v>2</v>
      </c>
      <c r="AR1067" s="210">
        <v>2</v>
      </c>
      <c r="AS1067" s="210">
        <v>2</v>
      </c>
      <c r="AT1067" s="210">
        <v>2</v>
      </c>
      <c r="AU1067" s="210">
        <v>2</v>
      </c>
      <c r="AV1067" s="210">
        <v>2</v>
      </c>
      <c r="AW1067" s="210">
        <v>2</v>
      </c>
      <c r="AX1067" s="210">
        <v>2</v>
      </c>
      <c r="AY1067" s="210">
        <v>2</v>
      </c>
      <c r="AZ1067" s="210">
        <v>2</v>
      </c>
      <c r="BA1067" s="210">
        <v>2</v>
      </c>
      <c r="BB1067" s="210">
        <v>2</v>
      </c>
      <c r="BC1067" s="210">
        <v>2</v>
      </c>
      <c r="BD1067" s="210">
        <v>2</v>
      </c>
      <c r="BE1067" s="210">
        <v>2</v>
      </c>
      <c r="BF1067" s="210">
        <v>2</v>
      </c>
      <c r="BG1067" s="210">
        <v>2</v>
      </c>
      <c r="BH1067" s="210">
        <v>2</v>
      </c>
      <c r="BI1067" s="210">
        <v>2</v>
      </c>
      <c r="BJ1067" s="210">
        <v>2</v>
      </c>
      <c r="BK1067" s="210">
        <v>2</v>
      </c>
      <c r="BL1067" s="210">
        <v>2</v>
      </c>
      <c r="BM1067" s="210">
        <v>2</v>
      </c>
      <c r="BN1067" s="210">
        <v>2</v>
      </c>
      <c r="BO1067" s="210">
        <v>2</v>
      </c>
      <c r="BP1067" s="210">
        <v>2</v>
      </c>
      <c r="BQ1067" s="210">
        <v>2</v>
      </c>
      <c r="BR1067" s="210">
        <v>2</v>
      </c>
      <c r="BS1067" s="210">
        <v>2</v>
      </c>
      <c r="BT1067" s="210">
        <v>2</v>
      </c>
      <c r="BU1067" s="210"/>
      <c r="BV1067" s="210"/>
      <c r="BW1067" s="210"/>
      <c r="BX1067" s="210"/>
      <c r="BY1067" s="210"/>
      <c r="BZ1067" s="210"/>
      <c r="CA1067" s="210"/>
      <c r="CB1067" s="210"/>
      <c r="CC1067" s="210"/>
      <c r="CD1067" s="210"/>
      <c r="CE1067" s="210"/>
      <c r="CF1067" s="210"/>
      <c r="CG1067" s="210"/>
      <c r="CH1067" s="210"/>
      <c r="CI1067" s="210"/>
      <c r="CJ1067" s="210"/>
      <c r="CK1067" s="210"/>
      <c r="CL1067" s="210"/>
      <c r="CM1067" s="210"/>
      <c r="CN1067" s="210"/>
      <c r="CO1067" s="210"/>
      <c r="CP1067" s="210"/>
      <c r="CQ1067" s="210"/>
      <c r="CR1067" s="210"/>
      <c r="CS1067" s="144"/>
      <c r="CT1067" s="144"/>
    </row>
    <row r="1068" spans="1:98" ht="15">
      <c r="A1068" s="208" t="s">
        <v>8334</v>
      </c>
      <c r="B1068" s="285" t="s">
        <v>2249</v>
      </c>
      <c r="C1068" s="209" t="s">
        <v>2250</v>
      </c>
      <c r="D1068" s="259"/>
      <c r="E1068" s="209" t="s">
        <v>6106</v>
      </c>
      <c r="F1068" s="209" t="s">
        <v>38</v>
      </c>
      <c r="G1068" s="216" t="s">
        <v>35</v>
      </c>
      <c r="H1068" s="209" t="s">
        <v>8271</v>
      </c>
      <c r="I1068" s="2"/>
      <c r="J1068" s="210"/>
      <c r="K1068" s="210"/>
      <c r="L1068" s="210"/>
      <c r="M1068" s="210">
        <v>1</v>
      </c>
      <c r="N1068" s="210">
        <v>1</v>
      </c>
      <c r="O1068" s="210">
        <v>1</v>
      </c>
      <c r="P1068" s="210">
        <v>1</v>
      </c>
      <c r="Q1068" s="210">
        <v>1</v>
      </c>
      <c r="R1068" s="210">
        <v>1</v>
      </c>
      <c r="S1068" s="210">
        <v>1</v>
      </c>
      <c r="T1068" s="210">
        <v>1</v>
      </c>
      <c r="U1068" s="210">
        <v>1</v>
      </c>
      <c r="V1068" s="210">
        <v>1</v>
      </c>
      <c r="W1068" s="210">
        <v>1</v>
      </c>
      <c r="X1068" s="210">
        <v>1</v>
      </c>
      <c r="Y1068" s="210">
        <v>1</v>
      </c>
      <c r="Z1068" s="210">
        <v>1</v>
      </c>
      <c r="AA1068" s="210">
        <v>1</v>
      </c>
      <c r="AB1068" s="210">
        <v>1</v>
      </c>
      <c r="AC1068" s="210">
        <v>1</v>
      </c>
      <c r="AD1068" s="210">
        <v>1</v>
      </c>
      <c r="AE1068" s="210">
        <v>1</v>
      </c>
      <c r="AF1068" s="210">
        <v>1</v>
      </c>
      <c r="AG1068" s="210">
        <v>1</v>
      </c>
      <c r="AH1068" s="210">
        <v>1</v>
      </c>
      <c r="AI1068" s="210">
        <v>1</v>
      </c>
      <c r="AJ1068" s="210">
        <v>1</v>
      </c>
      <c r="AK1068" s="210">
        <v>1</v>
      </c>
      <c r="AL1068" s="210">
        <v>1</v>
      </c>
      <c r="AM1068" s="210">
        <v>1</v>
      </c>
      <c r="AN1068" s="210">
        <v>1</v>
      </c>
      <c r="AO1068" s="210">
        <v>1</v>
      </c>
      <c r="AP1068" s="210">
        <v>1</v>
      </c>
      <c r="AQ1068" s="210">
        <v>1</v>
      </c>
      <c r="AR1068" s="210">
        <v>1</v>
      </c>
      <c r="AS1068" s="210">
        <v>1</v>
      </c>
      <c r="AT1068" s="210">
        <v>1</v>
      </c>
      <c r="AU1068" s="210">
        <v>1</v>
      </c>
      <c r="AV1068" s="210">
        <v>1</v>
      </c>
      <c r="AW1068" s="210">
        <v>1</v>
      </c>
      <c r="AX1068" s="210">
        <v>1</v>
      </c>
      <c r="AY1068" s="210">
        <v>1</v>
      </c>
      <c r="AZ1068" s="210">
        <v>1</v>
      </c>
      <c r="BA1068" s="210">
        <v>1</v>
      </c>
      <c r="BB1068" s="210">
        <v>1</v>
      </c>
      <c r="BC1068" s="210">
        <v>1</v>
      </c>
      <c r="BD1068" s="210">
        <v>1</v>
      </c>
      <c r="BE1068" s="210">
        <v>1</v>
      </c>
      <c r="BF1068" s="210">
        <v>1</v>
      </c>
      <c r="BG1068" s="210">
        <v>1</v>
      </c>
      <c r="BH1068" s="210">
        <v>1</v>
      </c>
      <c r="BI1068" s="210">
        <v>1</v>
      </c>
      <c r="BJ1068" s="210">
        <v>1</v>
      </c>
      <c r="BK1068" s="210">
        <v>1</v>
      </c>
      <c r="BL1068" s="210">
        <v>1</v>
      </c>
      <c r="BM1068" s="210">
        <v>1</v>
      </c>
      <c r="BN1068" s="210">
        <v>1</v>
      </c>
      <c r="BO1068" s="210">
        <v>1</v>
      </c>
      <c r="BP1068" s="210">
        <v>1</v>
      </c>
      <c r="BQ1068" s="210">
        <v>1</v>
      </c>
      <c r="BR1068" s="210">
        <v>1</v>
      </c>
      <c r="BS1068" s="210">
        <v>1</v>
      </c>
      <c r="BT1068" s="210">
        <v>1</v>
      </c>
      <c r="BU1068" s="210"/>
      <c r="BV1068" s="210"/>
      <c r="BW1068" s="210"/>
      <c r="BX1068" s="210"/>
      <c r="BY1068" s="210"/>
      <c r="BZ1068" s="210"/>
      <c r="CA1068" s="210"/>
      <c r="CB1068" s="210"/>
      <c r="CC1068" s="210"/>
      <c r="CD1068" s="210"/>
      <c r="CE1068" s="210"/>
      <c r="CF1068" s="210"/>
      <c r="CG1068" s="210"/>
      <c r="CH1068" s="210"/>
      <c r="CI1068" s="210"/>
      <c r="CJ1068" s="210"/>
      <c r="CK1068" s="210"/>
      <c r="CL1068" s="210"/>
      <c r="CM1068" s="210"/>
      <c r="CN1068" s="210"/>
      <c r="CO1068" s="210"/>
      <c r="CP1068" s="210"/>
      <c r="CQ1068" s="210"/>
      <c r="CR1068" s="210"/>
      <c r="CS1068" s="144"/>
      <c r="CT1068" s="144"/>
    </row>
    <row r="1069" spans="1:98" ht="15">
      <c r="A1069" s="208" t="s">
        <v>8334</v>
      </c>
      <c r="B1069" s="285" t="s">
        <v>2253</v>
      </c>
      <c r="C1069" s="209" t="s">
        <v>2254</v>
      </c>
      <c r="D1069" s="259"/>
      <c r="E1069" s="209" t="s">
        <v>6106</v>
      </c>
      <c r="F1069" s="209" t="s">
        <v>38</v>
      </c>
      <c r="G1069" s="216" t="s">
        <v>35</v>
      </c>
      <c r="H1069" s="209" t="s">
        <v>8271</v>
      </c>
      <c r="I1069" s="2"/>
      <c r="J1069" s="210"/>
      <c r="K1069" s="210"/>
      <c r="L1069" s="210"/>
      <c r="M1069" s="210">
        <v>1</v>
      </c>
      <c r="N1069" s="210">
        <v>1</v>
      </c>
      <c r="O1069" s="210">
        <v>1</v>
      </c>
      <c r="P1069" s="210">
        <v>1</v>
      </c>
      <c r="Q1069" s="210">
        <v>1</v>
      </c>
      <c r="R1069" s="210">
        <v>1</v>
      </c>
      <c r="S1069" s="210">
        <v>1</v>
      </c>
      <c r="T1069" s="210">
        <v>1</v>
      </c>
      <c r="U1069" s="210">
        <v>1</v>
      </c>
      <c r="V1069" s="210">
        <v>1</v>
      </c>
      <c r="W1069" s="210">
        <v>1</v>
      </c>
      <c r="X1069" s="210">
        <v>1</v>
      </c>
      <c r="Y1069" s="210">
        <v>1</v>
      </c>
      <c r="Z1069" s="210">
        <v>1</v>
      </c>
      <c r="AA1069" s="210">
        <v>1</v>
      </c>
      <c r="AB1069" s="210">
        <v>1</v>
      </c>
      <c r="AC1069" s="210">
        <v>1</v>
      </c>
      <c r="AD1069" s="210">
        <v>1</v>
      </c>
      <c r="AE1069" s="210">
        <v>1</v>
      </c>
      <c r="AF1069" s="210">
        <v>1</v>
      </c>
      <c r="AG1069" s="210">
        <v>1</v>
      </c>
      <c r="AH1069" s="210">
        <v>1</v>
      </c>
      <c r="AI1069" s="210">
        <v>1</v>
      </c>
      <c r="AJ1069" s="210">
        <v>1</v>
      </c>
      <c r="AK1069" s="210">
        <v>1</v>
      </c>
      <c r="AL1069" s="210">
        <v>1</v>
      </c>
      <c r="AM1069" s="210">
        <v>1</v>
      </c>
      <c r="AN1069" s="210">
        <v>1</v>
      </c>
      <c r="AO1069" s="210">
        <v>1</v>
      </c>
      <c r="AP1069" s="210">
        <v>1</v>
      </c>
      <c r="AQ1069" s="210">
        <v>1</v>
      </c>
      <c r="AR1069" s="210">
        <v>1</v>
      </c>
      <c r="AS1069" s="210">
        <v>1</v>
      </c>
      <c r="AT1069" s="210">
        <v>1</v>
      </c>
      <c r="AU1069" s="210">
        <v>1</v>
      </c>
      <c r="AV1069" s="210">
        <v>1</v>
      </c>
      <c r="AW1069" s="210">
        <v>1</v>
      </c>
      <c r="AX1069" s="210">
        <v>1</v>
      </c>
      <c r="AY1069" s="210">
        <v>1</v>
      </c>
      <c r="AZ1069" s="210">
        <v>1</v>
      </c>
      <c r="BA1069" s="210">
        <v>1</v>
      </c>
      <c r="BB1069" s="210">
        <v>1</v>
      </c>
      <c r="BC1069" s="210">
        <v>1</v>
      </c>
      <c r="BD1069" s="210">
        <v>1</v>
      </c>
      <c r="BE1069" s="210">
        <v>1</v>
      </c>
      <c r="BF1069" s="210">
        <v>1</v>
      </c>
      <c r="BG1069" s="210">
        <v>1</v>
      </c>
      <c r="BH1069" s="210">
        <v>1</v>
      </c>
      <c r="BI1069" s="210">
        <v>1</v>
      </c>
      <c r="BJ1069" s="210">
        <v>1</v>
      </c>
      <c r="BK1069" s="210">
        <v>1</v>
      </c>
      <c r="BL1069" s="210">
        <v>1</v>
      </c>
      <c r="BM1069" s="210">
        <v>1</v>
      </c>
      <c r="BN1069" s="210">
        <v>1</v>
      </c>
      <c r="BO1069" s="210">
        <v>1</v>
      </c>
      <c r="BP1069" s="210">
        <v>1</v>
      </c>
      <c r="BQ1069" s="210">
        <v>1</v>
      </c>
      <c r="BR1069" s="210">
        <v>1</v>
      </c>
      <c r="BS1069" s="210">
        <v>1</v>
      </c>
      <c r="BT1069" s="210">
        <v>1</v>
      </c>
      <c r="BU1069" s="210"/>
      <c r="BV1069" s="210"/>
      <c r="BW1069" s="210"/>
      <c r="BX1069" s="210"/>
      <c r="BY1069" s="210"/>
      <c r="BZ1069" s="210"/>
      <c r="CA1069" s="210"/>
      <c r="CB1069" s="210"/>
      <c r="CC1069" s="210"/>
      <c r="CD1069" s="210"/>
      <c r="CE1069" s="210"/>
      <c r="CF1069" s="210"/>
      <c r="CG1069" s="210"/>
      <c r="CH1069" s="210"/>
      <c r="CI1069" s="210"/>
      <c r="CJ1069" s="210"/>
      <c r="CK1069" s="210"/>
      <c r="CL1069" s="210"/>
      <c r="CM1069" s="210"/>
      <c r="CN1069" s="210"/>
      <c r="CO1069" s="210"/>
      <c r="CP1069" s="210"/>
      <c r="CQ1069" s="210"/>
      <c r="CR1069" s="210"/>
      <c r="CS1069" s="144"/>
      <c r="CT1069" s="144"/>
    </row>
    <row r="1070" spans="1:98" ht="15">
      <c r="A1070" s="208" t="s">
        <v>8334</v>
      </c>
      <c r="B1070" s="285" t="s">
        <v>2281</v>
      </c>
      <c r="C1070" s="209" t="s">
        <v>2282</v>
      </c>
      <c r="D1070" s="259"/>
      <c r="E1070" s="209" t="s">
        <v>6110</v>
      </c>
      <c r="F1070" s="209" t="s">
        <v>38</v>
      </c>
      <c r="G1070" s="216" t="s">
        <v>35</v>
      </c>
      <c r="H1070" s="209" t="s">
        <v>8271</v>
      </c>
      <c r="I1070" s="2"/>
      <c r="J1070" s="210"/>
      <c r="K1070" s="210"/>
      <c r="L1070" s="210"/>
      <c r="M1070" s="210">
        <v>1</v>
      </c>
      <c r="N1070" s="210">
        <v>1</v>
      </c>
      <c r="O1070" s="210">
        <v>1</v>
      </c>
      <c r="P1070" s="210">
        <v>1</v>
      </c>
      <c r="Q1070" s="210">
        <v>1</v>
      </c>
      <c r="R1070" s="210">
        <v>1</v>
      </c>
      <c r="S1070" s="210">
        <v>1</v>
      </c>
      <c r="T1070" s="210">
        <v>1</v>
      </c>
      <c r="U1070" s="210">
        <v>1</v>
      </c>
      <c r="V1070" s="210">
        <v>1</v>
      </c>
      <c r="W1070" s="210">
        <v>1</v>
      </c>
      <c r="X1070" s="210">
        <v>1</v>
      </c>
      <c r="Y1070" s="210">
        <v>1</v>
      </c>
      <c r="Z1070" s="210">
        <v>1</v>
      </c>
      <c r="AA1070" s="210">
        <v>1</v>
      </c>
      <c r="AB1070" s="210">
        <v>1</v>
      </c>
      <c r="AC1070" s="210">
        <v>1</v>
      </c>
      <c r="AD1070" s="210">
        <v>1</v>
      </c>
      <c r="AE1070" s="210">
        <v>1</v>
      </c>
      <c r="AF1070" s="210">
        <v>1</v>
      </c>
      <c r="AG1070" s="210">
        <v>1</v>
      </c>
      <c r="AH1070" s="210">
        <v>1</v>
      </c>
      <c r="AI1070" s="210">
        <v>1</v>
      </c>
      <c r="AJ1070" s="210">
        <v>1</v>
      </c>
      <c r="AK1070" s="210">
        <v>1</v>
      </c>
      <c r="AL1070" s="210">
        <v>1</v>
      </c>
      <c r="AM1070" s="210">
        <v>1</v>
      </c>
      <c r="AN1070" s="210">
        <v>1</v>
      </c>
      <c r="AO1070" s="210">
        <v>1</v>
      </c>
      <c r="AP1070" s="210">
        <v>1</v>
      </c>
      <c r="AQ1070" s="210">
        <v>1</v>
      </c>
      <c r="AR1070" s="210">
        <v>1</v>
      </c>
      <c r="AS1070" s="210">
        <v>1</v>
      </c>
      <c r="AT1070" s="210">
        <v>1</v>
      </c>
      <c r="AU1070" s="210">
        <v>1</v>
      </c>
      <c r="AV1070" s="210">
        <v>1</v>
      </c>
      <c r="AW1070" s="210">
        <v>1</v>
      </c>
      <c r="AX1070" s="210">
        <v>1</v>
      </c>
      <c r="AY1070" s="210">
        <v>1</v>
      </c>
      <c r="AZ1070" s="210">
        <v>1</v>
      </c>
      <c r="BA1070" s="210">
        <v>1</v>
      </c>
      <c r="BB1070" s="210">
        <v>1</v>
      </c>
      <c r="BC1070" s="210">
        <v>1</v>
      </c>
      <c r="BD1070" s="210">
        <v>1</v>
      </c>
      <c r="BE1070" s="210">
        <v>1</v>
      </c>
      <c r="BF1070" s="210">
        <v>1</v>
      </c>
      <c r="BG1070" s="210">
        <v>1</v>
      </c>
      <c r="BH1070" s="210">
        <v>1</v>
      </c>
      <c r="BI1070" s="210">
        <v>1</v>
      </c>
      <c r="BJ1070" s="210">
        <v>1</v>
      </c>
      <c r="BK1070" s="210">
        <v>1</v>
      </c>
      <c r="BL1070" s="210">
        <v>1</v>
      </c>
      <c r="BM1070" s="210">
        <v>1</v>
      </c>
      <c r="BN1070" s="210">
        <v>1</v>
      </c>
      <c r="BO1070" s="210">
        <v>1</v>
      </c>
      <c r="BP1070" s="210">
        <v>1</v>
      </c>
      <c r="BQ1070" s="210">
        <v>1</v>
      </c>
      <c r="BR1070" s="210">
        <v>1</v>
      </c>
      <c r="BS1070" s="210">
        <v>1</v>
      </c>
      <c r="BT1070" s="210">
        <v>1</v>
      </c>
      <c r="BU1070" s="210"/>
      <c r="BV1070" s="210"/>
      <c r="BW1070" s="210"/>
      <c r="BX1070" s="210"/>
      <c r="BY1070" s="210"/>
      <c r="BZ1070" s="210"/>
      <c r="CA1070" s="210"/>
      <c r="CB1070" s="210"/>
      <c r="CC1070" s="210"/>
      <c r="CD1070" s="210"/>
      <c r="CE1070" s="210"/>
      <c r="CF1070" s="210"/>
      <c r="CG1070" s="210"/>
      <c r="CH1070" s="210"/>
      <c r="CI1070" s="210"/>
      <c r="CJ1070" s="210"/>
      <c r="CK1070" s="210"/>
      <c r="CL1070" s="210"/>
      <c r="CM1070" s="210"/>
      <c r="CN1070" s="210"/>
      <c r="CO1070" s="210"/>
      <c r="CP1070" s="210"/>
      <c r="CQ1070" s="210"/>
      <c r="CR1070" s="210"/>
      <c r="CS1070" s="144"/>
      <c r="CT1070" s="144"/>
    </row>
    <row r="1071" spans="1:98" ht="15">
      <c r="A1071" s="208" t="s">
        <v>8334</v>
      </c>
      <c r="B1071" s="285" t="s">
        <v>7515</v>
      </c>
      <c r="C1071" s="209" t="s">
        <v>7929</v>
      </c>
      <c r="D1071" s="259"/>
      <c r="E1071" s="209" t="s">
        <v>6110</v>
      </c>
      <c r="F1071" s="209" t="s">
        <v>38</v>
      </c>
      <c r="G1071" s="216" t="s">
        <v>35</v>
      </c>
      <c r="H1071" s="209" t="s">
        <v>8271</v>
      </c>
      <c r="I1071" s="2"/>
      <c r="J1071" s="210"/>
      <c r="K1071" s="210"/>
      <c r="L1071" s="210"/>
      <c r="M1071" s="210">
        <v>1</v>
      </c>
      <c r="N1071" s="210">
        <v>1</v>
      </c>
      <c r="O1071" s="210">
        <v>1</v>
      </c>
      <c r="P1071" s="210">
        <v>1</v>
      </c>
      <c r="Q1071" s="210">
        <v>1</v>
      </c>
      <c r="R1071" s="210">
        <v>1</v>
      </c>
      <c r="S1071" s="210">
        <v>1</v>
      </c>
      <c r="T1071" s="210">
        <v>1</v>
      </c>
      <c r="U1071" s="210">
        <v>1</v>
      </c>
      <c r="V1071" s="210">
        <v>1</v>
      </c>
      <c r="W1071" s="210">
        <v>1</v>
      </c>
      <c r="X1071" s="210">
        <v>1</v>
      </c>
      <c r="Y1071" s="210">
        <v>1</v>
      </c>
      <c r="Z1071" s="210">
        <v>1</v>
      </c>
      <c r="AA1071" s="210">
        <v>1</v>
      </c>
      <c r="AB1071" s="210">
        <v>1</v>
      </c>
      <c r="AC1071" s="210">
        <v>1</v>
      </c>
      <c r="AD1071" s="210">
        <v>1</v>
      </c>
      <c r="AE1071" s="210">
        <v>1</v>
      </c>
      <c r="AF1071" s="210">
        <v>1</v>
      </c>
      <c r="AG1071" s="210">
        <v>1</v>
      </c>
      <c r="AH1071" s="210">
        <v>1</v>
      </c>
      <c r="AI1071" s="210">
        <v>1</v>
      </c>
      <c r="AJ1071" s="210">
        <v>1</v>
      </c>
      <c r="AK1071" s="210">
        <v>1</v>
      </c>
      <c r="AL1071" s="210">
        <v>1</v>
      </c>
      <c r="AM1071" s="210">
        <v>1</v>
      </c>
      <c r="AN1071" s="210">
        <v>1</v>
      </c>
      <c r="AO1071" s="210">
        <v>1</v>
      </c>
      <c r="AP1071" s="210">
        <v>1</v>
      </c>
      <c r="AQ1071" s="210">
        <v>1</v>
      </c>
      <c r="AR1071" s="210">
        <v>1</v>
      </c>
      <c r="AS1071" s="210">
        <v>1</v>
      </c>
      <c r="AT1071" s="210">
        <v>1</v>
      </c>
      <c r="AU1071" s="210">
        <v>1</v>
      </c>
      <c r="AV1071" s="210">
        <v>1</v>
      </c>
      <c r="AW1071" s="210">
        <v>1</v>
      </c>
      <c r="AX1071" s="210">
        <v>1</v>
      </c>
      <c r="AY1071" s="210">
        <v>1</v>
      </c>
      <c r="AZ1071" s="210">
        <v>1</v>
      </c>
      <c r="BA1071" s="210">
        <v>1</v>
      </c>
      <c r="BB1071" s="210">
        <v>1</v>
      </c>
      <c r="BC1071" s="210">
        <v>1</v>
      </c>
      <c r="BD1071" s="210">
        <v>1</v>
      </c>
      <c r="BE1071" s="210">
        <v>1</v>
      </c>
      <c r="BF1071" s="210">
        <v>1</v>
      </c>
      <c r="BG1071" s="210">
        <v>1</v>
      </c>
      <c r="BH1071" s="210">
        <v>1</v>
      </c>
      <c r="BI1071" s="210">
        <v>1</v>
      </c>
      <c r="BJ1071" s="210">
        <v>1</v>
      </c>
      <c r="BK1071" s="210">
        <v>1</v>
      </c>
      <c r="BL1071" s="210">
        <v>1</v>
      </c>
      <c r="BM1071" s="210">
        <v>1</v>
      </c>
      <c r="BN1071" s="210">
        <v>1</v>
      </c>
      <c r="BO1071" s="210">
        <v>1</v>
      </c>
      <c r="BP1071" s="210">
        <v>1</v>
      </c>
      <c r="BQ1071" s="210">
        <v>1</v>
      </c>
      <c r="BR1071" s="210">
        <v>1</v>
      </c>
      <c r="BS1071" s="210">
        <v>1</v>
      </c>
      <c r="BT1071" s="210">
        <v>1</v>
      </c>
      <c r="BU1071" s="210"/>
      <c r="BV1071" s="210"/>
      <c r="BW1071" s="210"/>
      <c r="BX1071" s="210"/>
      <c r="BY1071" s="210"/>
      <c r="BZ1071" s="210"/>
      <c r="CA1071" s="210"/>
      <c r="CB1071" s="210"/>
      <c r="CC1071" s="210"/>
      <c r="CD1071" s="210"/>
      <c r="CE1071" s="210"/>
      <c r="CF1071" s="210"/>
      <c r="CG1071" s="210"/>
      <c r="CH1071" s="210"/>
      <c r="CI1071" s="210"/>
      <c r="CJ1071" s="210"/>
      <c r="CK1071" s="210"/>
      <c r="CL1071" s="210"/>
      <c r="CM1071" s="210"/>
      <c r="CN1071" s="210"/>
      <c r="CO1071" s="210"/>
      <c r="CP1071" s="210"/>
      <c r="CQ1071" s="210"/>
      <c r="CR1071" s="210"/>
      <c r="CS1071" s="144"/>
      <c r="CT1071" s="144"/>
    </row>
    <row r="1072" spans="1:98" ht="15">
      <c r="A1072" s="208" t="s">
        <v>8334</v>
      </c>
      <c r="B1072" s="285" t="s">
        <v>2283</v>
      </c>
      <c r="C1072" s="209" t="s">
        <v>2284</v>
      </c>
      <c r="D1072" s="259"/>
      <c r="E1072" s="209" t="s">
        <v>6110</v>
      </c>
      <c r="F1072" s="209" t="s">
        <v>38</v>
      </c>
      <c r="G1072" s="216" t="s">
        <v>35</v>
      </c>
      <c r="H1072" s="209" t="s">
        <v>8271</v>
      </c>
      <c r="I1072" s="2"/>
      <c r="J1072" s="210"/>
      <c r="K1072" s="210"/>
      <c r="L1072" s="210"/>
      <c r="M1072" s="210">
        <v>1</v>
      </c>
      <c r="N1072" s="210">
        <v>1</v>
      </c>
      <c r="O1072" s="210">
        <v>1</v>
      </c>
      <c r="P1072" s="210">
        <v>1</v>
      </c>
      <c r="Q1072" s="210">
        <v>1</v>
      </c>
      <c r="R1072" s="210">
        <v>1</v>
      </c>
      <c r="S1072" s="210">
        <v>1</v>
      </c>
      <c r="T1072" s="210">
        <v>1</v>
      </c>
      <c r="U1072" s="210">
        <v>1</v>
      </c>
      <c r="V1072" s="210">
        <v>1</v>
      </c>
      <c r="W1072" s="210">
        <v>1</v>
      </c>
      <c r="X1072" s="210">
        <v>1</v>
      </c>
      <c r="Y1072" s="210">
        <v>1</v>
      </c>
      <c r="Z1072" s="210">
        <v>1</v>
      </c>
      <c r="AA1072" s="210">
        <v>1</v>
      </c>
      <c r="AB1072" s="210">
        <v>1</v>
      </c>
      <c r="AC1072" s="210">
        <v>1</v>
      </c>
      <c r="AD1072" s="210">
        <v>1</v>
      </c>
      <c r="AE1072" s="210">
        <v>1</v>
      </c>
      <c r="AF1072" s="210">
        <v>1</v>
      </c>
      <c r="AG1072" s="210">
        <v>1</v>
      </c>
      <c r="AH1072" s="210">
        <v>1</v>
      </c>
      <c r="AI1072" s="210">
        <v>1</v>
      </c>
      <c r="AJ1072" s="210">
        <v>1</v>
      </c>
      <c r="AK1072" s="210">
        <v>1</v>
      </c>
      <c r="AL1072" s="210">
        <v>1</v>
      </c>
      <c r="AM1072" s="210">
        <v>1</v>
      </c>
      <c r="AN1072" s="210">
        <v>1</v>
      </c>
      <c r="AO1072" s="210">
        <v>1</v>
      </c>
      <c r="AP1072" s="210">
        <v>1</v>
      </c>
      <c r="AQ1072" s="210">
        <v>1</v>
      </c>
      <c r="AR1072" s="210">
        <v>1</v>
      </c>
      <c r="AS1072" s="210">
        <v>1</v>
      </c>
      <c r="AT1072" s="210">
        <v>1</v>
      </c>
      <c r="AU1072" s="210">
        <v>1</v>
      </c>
      <c r="AV1072" s="210">
        <v>1</v>
      </c>
      <c r="AW1072" s="210">
        <v>1</v>
      </c>
      <c r="AX1072" s="210">
        <v>1</v>
      </c>
      <c r="AY1072" s="210">
        <v>1</v>
      </c>
      <c r="AZ1072" s="210">
        <v>1</v>
      </c>
      <c r="BA1072" s="210">
        <v>1</v>
      </c>
      <c r="BB1072" s="210">
        <v>1</v>
      </c>
      <c r="BC1072" s="210">
        <v>1</v>
      </c>
      <c r="BD1072" s="210">
        <v>1</v>
      </c>
      <c r="BE1072" s="210">
        <v>1</v>
      </c>
      <c r="BF1072" s="210">
        <v>1</v>
      </c>
      <c r="BG1072" s="210">
        <v>1</v>
      </c>
      <c r="BH1072" s="210">
        <v>1</v>
      </c>
      <c r="BI1072" s="210">
        <v>1</v>
      </c>
      <c r="BJ1072" s="210">
        <v>1</v>
      </c>
      <c r="BK1072" s="210">
        <v>1</v>
      </c>
      <c r="BL1072" s="210">
        <v>1</v>
      </c>
      <c r="BM1072" s="210">
        <v>1</v>
      </c>
      <c r="BN1072" s="210">
        <v>1</v>
      </c>
      <c r="BO1072" s="210">
        <v>1</v>
      </c>
      <c r="BP1072" s="210">
        <v>1</v>
      </c>
      <c r="BQ1072" s="210">
        <v>1</v>
      </c>
      <c r="BR1072" s="210">
        <v>1</v>
      </c>
      <c r="BS1072" s="210">
        <v>1</v>
      </c>
      <c r="BT1072" s="210">
        <v>1</v>
      </c>
      <c r="BU1072" s="210"/>
      <c r="BV1072" s="210"/>
      <c r="BW1072" s="210"/>
      <c r="BX1072" s="210"/>
      <c r="BY1072" s="210"/>
      <c r="BZ1072" s="210"/>
      <c r="CA1072" s="210"/>
      <c r="CB1072" s="210"/>
      <c r="CC1072" s="210"/>
      <c r="CD1072" s="210"/>
      <c r="CE1072" s="210"/>
      <c r="CF1072" s="210"/>
      <c r="CG1072" s="210"/>
      <c r="CH1072" s="210"/>
      <c r="CI1072" s="210"/>
      <c r="CJ1072" s="210"/>
      <c r="CK1072" s="210"/>
      <c r="CL1072" s="210"/>
      <c r="CM1072" s="210"/>
      <c r="CN1072" s="210"/>
      <c r="CO1072" s="210"/>
      <c r="CP1072" s="210"/>
      <c r="CQ1072" s="210"/>
      <c r="CR1072" s="210"/>
      <c r="CS1072" s="144"/>
      <c r="CT1072" s="144"/>
    </row>
    <row r="1073" spans="1:98" ht="15">
      <c r="A1073" s="208" t="s">
        <v>8334</v>
      </c>
      <c r="B1073" s="285" t="s">
        <v>2336</v>
      </c>
      <c r="C1073" s="209" t="s">
        <v>2337</v>
      </c>
      <c r="D1073" s="259"/>
      <c r="E1073" s="209" t="s">
        <v>6116</v>
      </c>
      <c r="F1073" s="209" t="s">
        <v>38</v>
      </c>
      <c r="G1073" s="216" t="s">
        <v>35</v>
      </c>
      <c r="H1073" s="209" t="s">
        <v>8271</v>
      </c>
      <c r="I1073" s="2"/>
      <c r="J1073" s="210"/>
      <c r="K1073" s="210"/>
      <c r="L1073" s="210"/>
      <c r="M1073" s="210">
        <v>1</v>
      </c>
      <c r="N1073" s="210">
        <v>1</v>
      </c>
      <c r="O1073" s="210">
        <v>1</v>
      </c>
      <c r="P1073" s="210">
        <v>1</v>
      </c>
      <c r="Q1073" s="210">
        <v>1</v>
      </c>
      <c r="R1073" s="210">
        <v>1</v>
      </c>
      <c r="S1073" s="210">
        <v>1</v>
      </c>
      <c r="T1073" s="210">
        <v>1</v>
      </c>
      <c r="U1073" s="210">
        <v>1</v>
      </c>
      <c r="V1073" s="210">
        <v>1</v>
      </c>
      <c r="W1073" s="210">
        <v>1</v>
      </c>
      <c r="X1073" s="210">
        <v>1</v>
      </c>
      <c r="Y1073" s="210">
        <v>1</v>
      </c>
      <c r="Z1073" s="210">
        <v>1</v>
      </c>
      <c r="AA1073" s="210">
        <v>1</v>
      </c>
      <c r="AB1073" s="210">
        <v>1</v>
      </c>
      <c r="AC1073" s="210">
        <v>1</v>
      </c>
      <c r="AD1073" s="210">
        <v>1</v>
      </c>
      <c r="AE1073" s="210">
        <v>1</v>
      </c>
      <c r="AF1073" s="210">
        <v>1</v>
      </c>
      <c r="AG1073" s="210">
        <v>1</v>
      </c>
      <c r="AH1073" s="210">
        <v>1</v>
      </c>
      <c r="AI1073" s="210">
        <v>1</v>
      </c>
      <c r="AJ1073" s="210">
        <v>1</v>
      </c>
      <c r="AK1073" s="210">
        <v>1</v>
      </c>
      <c r="AL1073" s="210">
        <v>1</v>
      </c>
      <c r="AM1073" s="210">
        <v>1</v>
      </c>
      <c r="AN1073" s="210">
        <v>1</v>
      </c>
      <c r="AO1073" s="210">
        <v>1</v>
      </c>
      <c r="AP1073" s="210">
        <v>1</v>
      </c>
      <c r="AQ1073" s="210">
        <v>1</v>
      </c>
      <c r="AR1073" s="210">
        <v>1</v>
      </c>
      <c r="AS1073" s="210">
        <v>1</v>
      </c>
      <c r="AT1073" s="210">
        <v>1</v>
      </c>
      <c r="AU1073" s="210">
        <v>1</v>
      </c>
      <c r="AV1073" s="210">
        <v>1</v>
      </c>
      <c r="AW1073" s="210">
        <v>1</v>
      </c>
      <c r="AX1073" s="210">
        <v>1</v>
      </c>
      <c r="AY1073" s="210">
        <v>1</v>
      </c>
      <c r="AZ1073" s="210">
        <v>1</v>
      </c>
      <c r="BA1073" s="210">
        <v>1</v>
      </c>
      <c r="BB1073" s="210">
        <v>1</v>
      </c>
      <c r="BC1073" s="210">
        <v>1</v>
      </c>
      <c r="BD1073" s="210">
        <v>1</v>
      </c>
      <c r="BE1073" s="210">
        <v>1</v>
      </c>
      <c r="BF1073" s="210">
        <v>1</v>
      </c>
      <c r="BG1073" s="210">
        <v>1</v>
      </c>
      <c r="BH1073" s="210">
        <v>1</v>
      </c>
      <c r="BI1073" s="210">
        <v>1</v>
      </c>
      <c r="BJ1073" s="210">
        <v>1</v>
      </c>
      <c r="BK1073" s="210">
        <v>1</v>
      </c>
      <c r="BL1073" s="210">
        <v>1</v>
      </c>
      <c r="BM1073" s="210">
        <v>1</v>
      </c>
      <c r="BN1073" s="210">
        <v>1</v>
      </c>
      <c r="BO1073" s="210">
        <v>1</v>
      </c>
      <c r="BP1073" s="210">
        <v>1</v>
      </c>
      <c r="BQ1073" s="210">
        <v>1</v>
      </c>
      <c r="BR1073" s="210">
        <v>1</v>
      </c>
      <c r="BS1073" s="210">
        <v>1</v>
      </c>
      <c r="BT1073" s="210">
        <v>1</v>
      </c>
      <c r="BU1073" s="210"/>
      <c r="BV1073" s="210"/>
      <c r="BW1073" s="210"/>
      <c r="BX1073" s="210"/>
      <c r="BY1073" s="210"/>
      <c r="BZ1073" s="210"/>
      <c r="CA1073" s="210"/>
      <c r="CB1073" s="210"/>
      <c r="CC1073" s="210"/>
      <c r="CD1073" s="210"/>
      <c r="CE1073" s="210"/>
      <c r="CF1073" s="210"/>
      <c r="CG1073" s="210"/>
      <c r="CH1073" s="210"/>
      <c r="CI1073" s="210"/>
      <c r="CJ1073" s="210"/>
      <c r="CK1073" s="210"/>
      <c r="CL1073" s="210"/>
      <c r="CM1073" s="210"/>
      <c r="CN1073" s="210"/>
      <c r="CO1073" s="210"/>
      <c r="CP1073" s="210"/>
      <c r="CQ1073" s="210"/>
      <c r="CR1073" s="210"/>
      <c r="CS1073" s="144"/>
      <c r="CT1073" s="144"/>
    </row>
    <row r="1074" spans="1:98" ht="15">
      <c r="A1074" s="208" t="s">
        <v>8334</v>
      </c>
      <c r="B1074" s="285" t="s">
        <v>2338</v>
      </c>
      <c r="C1074" s="209" t="s">
        <v>2339</v>
      </c>
      <c r="D1074" s="259"/>
      <c r="E1074" s="209" t="s">
        <v>6116</v>
      </c>
      <c r="F1074" s="209" t="s">
        <v>38</v>
      </c>
      <c r="G1074" s="216" t="s">
        <v>35</v>
      </c>
      <c r="H1074" s="209" t="s">
        <v>8271</v>
      </c>
      <c r="I1074" s="2"/>
      <c r="J1074" s="210"/>
      <c r="K1074" s="210"/>
      <c r="L1074" s="210"/>
      <c r="M1074" s="210">
        <v>1</v>
      </c>
      <c r="N1074" s="210">
        <v>1</v>
      </c>
      <c r="O1074" s="210">
        <v>1</v>
      </c>
      <c r="P1074" s="210">
        <v>1</v>
      </c>
      <c r="Q1074" s="210">
        <v>1</v>
      </c>
      <c r="R1074" s="210">
        <v>1</v>
      </c>
      <c r="S1074" s="210">
        <v>1</v>
      </c>
      <c r="T1074" s="210">
        <v>1</v>
      </c>
      <c r="U1074" s="210">
        <v>1</v>
      </c>
      <c r="V1074" s="210">
        <v>1</v>
      </c>
      <c r="W1074" s="210">
        <v>1</v>
      </c>
      <c r="X1074" s="210">
        <v>1</v>
      </c>
      <c r="Y1074" s="210">
        <v>1</v>
      </c>
      <c r="Z1074" s="210">
        <v>1</v>
      </c>
      <c r="AA1074" s="210">
        <v>1</v>
      </c>
      <c r="AB1074" s="210">
        <v>1</v>
      </c>
      <c r="AC1074" s="210">
        <v>1</v>
      </c>
      <c r="AD1074" s="210">
        <v>1</v>
      </c>
      <c r="AE1074" s="210">
        <v>1</v>
      </c>
      <c r="AF1074" s="210">
        <v>1</v>
      </c>
      <c r="AG1074" s="210">
        <v>1</v>
      </c>
      <c r="AH1074" s="210">
        <v>1</v>
      </c>
      <c r="AI1074" s="210">
        <v>1</v>
      </c>
      <c r="AJ1074" s="210">
        <v>1</v>
      </c>
      <c r="AK1074" s="210">
        <v>1</v>
      </c>
      <c r="AL1074" s="210">
        <v>1</v>
      </c>
      <c r="AM1074" s="210">
        <v>1</v>
      </c>
      <c r="AN1074" s="210">
        <v>1</v>
      </c>
      <c r="AO1074" s="210">
        <v>1</v>
      </c>
      <c r="AP1074" s="210">
        <v>1</v>
      </c>
      <c r="AQ1074" s="210">
        <v>1</v>
      </c>
      <c r="AR1074" s="210">
        <v>1</v>
      </c>
      <c r="AS1074" s="210">
        <v>1</v>
      </c>
      <c r="AT1074" s="210">
        <v>1</v>
      </c>
      <c r="AU1074" s="210">
        <v>1</v>
      </c>
      <c r="AV1074" s="210">
        <v>1</v>
      </c>
      <c r="AW1074" s="210">
        <v>1</v>
      </c>
      <c r="AX1074" s="210">
        <v>1</v>
      </c>
      <c r="AY1074" s="210">
        <v>1</v>
      </c>
      <c r="AZ1074" s="210">
        <v>1</v>
      </c>
      <c r="BA1074" s="210">
        <v>1</v>
      </c>
      <c r="BB1074" s="210">
        <v>1</v>
      </c>
      <c r="BC1074" s="210">
        <v>1</v>
      </c>
      <c r="BD1074" s="210">
        <v>1</v>
      </c>
      <c r="BE1074" s="210">
        <v>1</v>
      </c>
      <c r="BF1074" s="210">
        <v>1</v>
      </c>
      <c r="BG1074" s="210">
        <v>1</v>
      </c>
      <c r="BH1074" s="210">
        <v>1</v>
      </c>
      <c r="BI1074" s="210">
        <v>1</v>
      </c>
      <c r="BJ1074" s="210">
        <v>1</v>
      </c>
      <c r="BK1074" s="210">
        <v>1</v>
      </c>
      <c r="BL1074" s="210">
        <v>1</v>
      </c>
      <c r="BM1074" s="210">
        <v>1</v>
      </c>
      <c r="BN1074" s="210">
        <v>1</v>
      </c>
      <c r="BO1074" s="210">
        <v>1</v>
      </c>
      <c r="BP1074" s="210">
        <v>1</v>
      </c>
      <c r="BQ1074" s="210">
        <v>1</v>
      </c>
      <c r="BR1074" s="210">
        <v>1</v>
      </c>
      <c r="BS1074" s="210">
        <v>1</v>
      </c>
      <c r="BT1074" s="210">
        <v>1</v>
      </c>
      <c r="BU1074" s="210"/>
      <c r="BV1074" s="210"/>
      <c r="BW1074" s="210"/>
      <c r="BX1074" s="210"/>
      <c r="BY1074" s="210"/>
      <c r="BZ1074" s="210"/>
      <c r="CA1074" s="210"/>
      <c r="CB1074" s="210"/>
      <c r="CC1074" s="210"/>
      <c r="CD1074" s="210"/>
      <c r="CE1074" s="210"/>
      <c r="CF1074" s="210"/>
      <c r="CG1074" s="210"/>
      <c r="CH1074" s="210"/>
      <c r="CI1074" s="210"/>
      <c r="CJ1074" s="210"/>
      <c r="CK1074" s="210"/>
      <c r="CL1074" s="210"/>
      <c r="CM1074" s="210"/>
      <c r="CN1074" s="210"/>
      <c r="CO1074" s="210"/>
      <c r="CP1074" s="210"/>
      <c r="CQ1074" s="210"/>
      <c r="CR1074" s="210"/>
      <c r="CS1074" s="144"/>
      <c r="CT1074" s="144"/>
    </row>
    <row r="1075" spans="1:98" ht="15">
      <c r="A1075" s="208" t="s">
        <v>8334</v>
      </c>
      <c r="B1075" s="285" t="s">
        <v>2318</v>
      </c>
      <c r="C1075" s="209" t="s">
        <v>2319</v>
      </c>
      <c r="D1075" s="259"/>
      <c r="E1075" s="209" t="s">
        <v>6114</v>
      </c>
      <c r="F1075" s="209" t="s">
        <v>38</v>
      </c>
      <c r="G1075" s="216" t="s">
        <v>35</v>
      </c>
      <c r="H1075" s="209" t="s">
        <v>8271</v>
      </c>
      <c r="I1075" s="2"/>
      <c r="J1075" s="210"/>
      <c r="K1075" s="210"/>
      <c r="L1075" s="210"/>
      <c r="M1075" s="210">
        <v>1</v>
      </c>
      <c r="N1075" s="210">
        <v>1</v>
      </c>
      <c r="O1075" s="210">
        <v>1</v>
      </c>
      <c r="P1075" s="210">
        <v>1</v>
      </c>
      <c r="Q1075" s="210">
        <v>1</v>
      </c>
      <c r="R1075" s="210">
        <v>1</v>
      </c>
      <c r="S1075" s="210">
        <v>1</v>
      </c>
      <c r="T1075" s="210">
        <v>1</v>
      </c>
      <c r="U1075" s="210">
        <v>1</v>
      </c>
      <c r="V1075" s="210">
        <v>1</v>
      </c>
      <c r="W1075" s="210">
        <v>1</v>
      </c>
      <c r="X1075" s="210">
        <v>1</v>
      </c>
      <c r="Y1075" s="210">
        <v>1</v>
      </c>
      <c r="Z1075" s="210">
        <v>1</v>
      </c>
      <c r="AA1075" s="210">
        <v>1</v>
      </c>
      <c r="AB1075" s="210">
        <v>1</v>
      </c>
      <c r="AC1075" s="210">
        <v>1</v>
      </c>
      <c r="AD1075" s="210">
        <v>1</v>
      </c>
      <c r="AE1075" s="210">
        <v>1</v>
      </c>
      <c r="AF1075" s="210">
        <v>1</v>
      </c>
      <c r="AG1075" s="210">
        <v>1</v>
      </c>
      <c r="AH1075" s="210">
        <v>1</v>
      </c>
      <c r="AI1075" s="210">
        <v>1</v>
      </c>
      <c r="AJ1075" s="210">
        <v>1</v>
      </c>
      <c r="AK1075" s="210">
        <v>1</v>
      </c>
      <c r="AL1075" s="210">
        <v>1</v>
      </c>
      <c r="AM1075" s="210">
        <v>1</v>
      </c>
      <c r="AN1075" s="210">
        <v>1</v>
      </c>
      <c r="AO1075" s="210">
        <v>1</v>
      </c>
      <c r="AP1075" s="210">
        <v>1</v>
      </c>
      <c r="AQ1075" s="210">
        <v>1</v>
      </c>
      <c r="AR1075" s="210">
        <v>1</v>
      </c>
      <c r="AS1075" s="210">
        <v>1</v>
      </c>
      <c r="AT1075" s="210">
        <v>1</v>
      </c>
      <c r="AU1075" s="210">
        <v>1</v>
      </c>
      <c r="AV1075" s="210">
        <v>1</v>
      </c>
      <c r="AW1075" s="210">
        <v>1</v>
      </c>
      <c r="AX1075" s="210">
        <v>1</v>
      </c>
      <c r="AY1075" s="210">
        <v>1</v>
      </c>
      <c r="AZ1075" s="210">
        <v>1</v>
      </c>
      <c r="BA1075" s="210">
        <v>1</v>
      </c>
      <c r="BB1075" s="210">
        <v>1</v>
      </c>
      <c r="BC1075" s="210">
        <v>1</v>
      </c>
      <c r="BD1075" s="210">
        <v>1</v>
      </c>
      <c r="BE1075" s="210">
        <v>1</v>
      </c>
      <c r="BF1075" s="210">
        <v>1</v>
      </c>
      <c r="BG1075" s="210">
        <v>1</v>
      </c>
      <c r="BH1075" s="210">
        <v>1</v>
      </c>
      <c r="BI1075" s="210">
        <v>1</v>
      </c>
      <c r="BJ1075" s="210">
        <v>1</v>
      </c>
      <c r="BK1075" s="210">
        <v>1</v>
      </c>
      <c r="BL1075" s="210">
        <v>1</v>
      </c>
      <c r="BM1075" s="210">
        <v>1</v>
      </c>
      <c r="BN1075" s="210">
        <v>1</v>
      </c>
      <c r="BO1075" s="210">
        <v>1</v>
      </c>
      <c r="BP1075" s="210">
        <v>1</v>
      </c>
      <c r="BQ1075" s="210">
        <v>1</v>
      </c>
      <c r="BR1075" s="210">
        <v>1</v>
      </c>
      <c r="BS1075" s="210">
        <v>1</v>
      </c>
      <c r="BT1075" s="210">
        <v>1</v>
      </c>
      <c r="BU1075" s="210"/>
      <c r="BV1075" s="210"/>
      <c r="BW1075" s="210"/>
      <c r="BX1075" s="210"/>
      <c r="BY1075" s="210"/>
      <c r="BZ1075" s="210"/>
      <c r="CA1075" s="210"/>
      <c r="CB1075" s="210"/>
      <c r="CC1075" s="210"/>
      <c r="CD1075" s="210"/>
      <c r="CE1075" s="210"/>
      <c r="CF1075" s="210"/>
      <c r="CG1075" s="210"/>
      <c r="CH1075" s="210"/>
      <c r="CI1075" s="210"/>
      <c r="CJ1075" s="210"/>
      <c r="CK1075" s="210"/>
      <c r="CL1075" s="210"/>
      <c r="CM1075" s="210"/>
      <c r="CN1075" s="210"/>
      <c r="CO1075" s="210"/>
      <c r="CP1075" s="210"/>
      <c r="CQ1075" s="210"/>
      <c r="CR1075" s="210"/>
      <c r="CS1075" s="144"/>
      <c r="CT1075" s="144"/>
    </row>
    <row r="1076" spans="1:98" ht="15">
      <c r="A1076" s="208" t="s">
        <v>8334</v>
      </c>
      <c r="B1076" s="285" t="s">
        <v>2320</v>
      </c>
      <c r="C1076" s="209" t="s">
        <v>2321</v>
      </c>
      <c r="D1076" s="259"/>
      <c r="E1076" s="209" t="s">
        <v>6114</v>
      </c>
      <c r="F1076" s="209" t="s">
        <v>38</v>
      </c>
      <c r="G1076" s="216" t="s">
        <v>35</v>
      </c>
      <c r="H1076" s="209" t="s">
        <v>8271</v>
      </c>
      <c r="I1076" s="2"/>
      <c r="J1076" s="210"/>
      <c r="K1076" s="210"/>
      <c r="L1076" s="210"/>
      <c r="M1076" s="210">
        <v>1</v>
      </c>
      <c r="N1076" s="210">
        <v>1</v>
      </c>
      <c r="O1076" s="210">
        <v>1</v>
      </c>
      <c r="P1076" s="210">
        <v>1</v>
      </c>
      <c r="Q1076" s="210">
        <v>1</v>
      </c>
      <c r="R1076" s="210">
        <v>1</v>
      </c>
      <c r="S1076" s="210">
        <v>1</v>
      </c>
      <c r="T1076" s="210">
        <v>1</v>
      </c>
      <c r="U1076" s="210">
        <v>1</v>
      </c>
      <c r="V1076" s="210">
        <v>1</v>
      </c>
      <c r="W1076" s="210">
        <v>1</v>
      </c>
      <c r="X1076" s="210">
        <v>1</v>
      </c>
      <c r="Y1076" s="210">
        <v>1</v>
      </c>
      <c r="Z1076" s="210">
        <v>1</v>
      </c>
      <c r="AA1076" s="210">
        <v>1</v>
      </c>
      <c r="AB1076" s="210">
        <v>1</v>
      </c>
      <c r="AC1076" s="210">
        <v>1</v>
      </c>
      <c r="AD1076" s="210">
        <v>1</v>
      </c>
      <c r="AE1076" s="210">
        <v>1</v>
      </c>
      <c r="AF1076" s="210">
        <v>1</v>
      </c>
      <c r="AG1076" s="210">
        <v>1</v>
      </c>
      <c r="AH1076" s="210">
        <v>1</v>
      </c>
      <c r="AI1076" s="210">
        <v>1</v>
      </c>
      <c r="AJ1076" s="210">
        <v>1</v>
      </c>
      <c r="AK1076" s="210">
        <v>1</v>
      </c>
      <c r="AL1076" s="210">
        <v>1</v>
      </c>
      <c r="AM1076" s="210">
        <v>1</v>
      </c>
      <c r="AN1076" s="210">
        <v>1</v>
      </c>
      <c r="AO1076" s="210">
        <v>1</v>
      </c>
      <c r="AP1076" s="210">
        <v>1</v>
      </c>
      <c r="AQ1076" s="210">
        <v>1</v>
      </c>
      <c r="AR1076" s="210">
        <v>1</v>
      </c>
      <c r="AS1076" s="210">
        <v>1</v>
      </c>
      <c r="AT1076" s="210">
        <v>1</v>
      </c>
      <c r="AU1076" s="210">
        <v>1</v>
      </c>
      <c r="AV1076" s="210">
        <v>1</v>
      </c>
      <c r="AW1076" s="210">
        <v>1</v>
      </c>
      <c r="AX1076" s="210">
        <v>1</v>
      </c>
      <c r="AY1076" s="210">
        <v>1</v>
      </c>
      <c r="AZ1076" s="210">
        <v>1</v>
      </c>
      <c r="BA1076" s="210">
        <v>1</v>
      </c>
      <c r="BB1076" s="210">
        <v>1</v>
      </c>
      <c r="BC1076" s="210">
        <v>1</v>
      </c>
      <c r="BD1076" s="210">
        <v>1</v>
      </c>
      <c r="BE1076" s="210">
        <v>1</v>
      </c>
      <c r="BF1076" s="210">
        <v>1</v>
      </c>
      <c r="BG1076" s="210">
        <v>1</v>
      </c>
      <c r="BH1076" s="210">
        <v>1</v>
      </c>
      <c r="BI1076" s="210">
        <v>1</v>
      </c>
      <c r="BJ1076" s="210">
        <v>1</v>
      </c>
      <c r="BK1076" s="210">
        <v>1</v>
      </c>
      <c r="BL1076" s="210">
        <v>1</v>
      </c>
      <c r="BM1076" s="210">
        <v>1</v>
      </c>
      <c r="BN1076" s="210">
        <v>1</v>
      </c>
      <c r="BO1076" s="210">
        <v>1</v>
      </c>
      <c r="BP1076" s="210">
        <v>1</v>
      </c>
      <c r="BQ1076" s="210">
        <v>1</v>
      </c>
      <c r="BR1076" s="210">
        <v>1</v>
      </c>
      <c r="BS1076" s="210">
        <v>1</v>
      </c>
      <c r="BT1076" s="210">
        <v>1</v>
      </c>
      <c r="BU1076" s="210"/>
      <c r="BV1076" s="210"/>
      <c r="BW1076" s="210"/>
      <c r="BX1076" s="210"/>
      <c r="BY1076" s="210"/>
      <c r="BZ1076" s="210"/>
      <c r="CA1076" s="210"/>
      <c r="CB1076" s="210"/>
      <c r="CC1076" s="210"/>
      <c r="CD1076" s="210"/>
      <c r="CE1076" s="210"/>
      <c r="CF1076" s="210"/>
      <c r="CG1076" s="210"/>
      <c r="CH1076" s="210"/>
      <c r="CI1076" s="210"/>
      <c r="CJ1076" s="210"/>
      <c r="CK1076" s="210"/>
      <c r="CL1076" s="210"/>
      <c r="CM1076" s="210"/>
      <c r="CN1076" s="210"/>
      <c r="CO1076" s="210"/>
      <c r="CP1076" s="210"/>
      <c r="CQ1076" s="210"/>
      <c r="CR1076" s="210"/>
      <c r="CS1076" s="144"/>
      <c r="CT1076" s="144"/>
    </row>
    <row r="1077" spans="1:98" ht="15">
      <c r="A1077" s="208" t="s">
        <v>8334</v>
      </c>
      <c r="B1077" s="285" t="s">
        <v>2322</v>
      </c>
      <c r="C1077" s="209" t="s">
        <v>2323</v>
      </c>
      <c r="D1077" s="259"/>
      <c r="E1077" s="209" t="s">
        <v>6114</v>
      </c>
      <c r="F1077" s="209" t="s">
        <v>38</v>
      </c>
      <c r="G1077" s="216" t="s">
        <v>35</v>
      </c>
      <c r="H1077" s="209" t="s">
        <v>8271</v>
      </c>
      <c r="I1077" s="2"/>
      <c r="J1077" s="210"/>
      <c r="K1077" s="210"/>
      <c r="L1077" s="210"/>
      <c r="M1077" s="210">
        <v>3</v>
      </c>
      <c r="N1077" s="210">
        <v>3</v>
      </c>
      <c r="O1077" s="210">
        <v>3</v>
      </c>
      <c r="P1077" s="210">
        <v>3</v>
      </c>
      <c r="Q1077" s="210">
        <v>3</v>
      </c>
      <c r="R1077" s="210">
        <v>3</v>
      </c>
      <c r="S1077" s="210">
        <v>3</v>
      </c>
      <c r="T1077" s="210">
        <v>3</v>
      </c>
      <c r="U1077" s="210">
        <v>3</v>
      </c>
      <c r="V1077" s="210">
        <v>3</v>
      </c>
      <c r="W1077" s="210">
        <v>3</v>
      </c>
      <c r="X1077" s="210">
        <v>3</v>
      </c>
      <c r="Y1077" s="210">
        <v>3</v>
      </c>
      <c r="Z1077" s="210">
        <v>3</v>
      </c>
      <c r="AA1077" s="210">
        <v>3</v>
      </c>
      <c r="AB1077" s="210">
        <v>3</v>
      </c>
      <c r="AC1077" s="210">
        <v>3</v>
      </c>
      <c r="AD1077" s="210">
        <v>3</v>
      </c>
      <c r="AE1077" s="210">
        <v>3</v>
      </c>
      <c r="AF1077" s="210">
        <v>3</v>
      </c>
      <c r="AG1077" s="210">
        <v>3</v>
      </c>
      <c r="AH1077" s="210">
        <v>3</v>
      </c>
      <c r="AI1077" s="210">
        <v>3</v>
      </c>
      <c r="AJ1077" s="210">
        <v>3</v>
      </c>
      <c r="AK1077" s="210">
        <v>3</v>
      </c>
      <c r="AL1077" s="210">
        <v>3</v>
      </c>
      <c r="AM1077" s="210">
        <v>3</v>
      </c>
      <c r="AN1077" s="210">
        <v>3</v>
      </c>
      <c r="AO1077" s="210">
        <v>3</v>
      </c>
      <c r="AP1077" s="210">
        <v>3</v>
      </c>
      <c r="AQ1077" s="210">
        <v>3</v>
      </c>
      <c r="AR1077" s="210">
        <v>3</v>
      </c>
      <c r="AS1077" s="210">
        <v>3</v>
      </c>
      <c r="AT1077" s="210">
        <v>3</v>
      </c>
      <c r="AU1077" s="210">
        <v>3</v>
      </c>
      <c r="AV1077" s="210">
        <v>3</v>
      </c>
      <c r="AW1077" s="210">
        <v>3</v>
      </c>
      <c r="AX1077" s="210">
        <v>3</v>
      </c>
      <c r="AY1077" s="210">
        <v>3</v>
      </c>
      <c r="AZ1077" s="210">
        <v>3</v>
      </c>
      <c r="BA1077" s="210">
        <v>3</v>
      </c>
      <c r="BB1077" s="210">
        <v>3</v>
      </c>
      <c r="BC1077" s="210">
        <v>3</v>
      </c>
      <c r="BD1077" s="210">
        <v>3</v>
      </c>
      <c r="BE1077" s="210">
        <v>3</v>
      </c>
      <c r="BF1077" s="210">
        <v>3</v>
      </c>
      <c r="BG1077" s="210">
        <v>3</v>
      </c>
      <c r="BH1077" s="210">
        <v>3</v>
      </c>
      <c r="BI1077" s="210">
        <v>3</v>
      </c>
      <c r="BJ1077" s="210">
        <v>3</v>
      </c>
      <c r="BK1077" s="210">
        <v>3</v>
      </c>
      <c r="BL1077" s="210">
        <v>3</v>
      </c>
      <c r="BM1077" s="210">
        <v>3</v>
      </c>
      <c r="BN1077" s="210">
        <v>3</v>
      </c>
      <c r="BO1077" s="210">
        <v>3</v>
      </c>
      <c r="BP1077" s="210">
        <v>3</v>
      </c>
      <c r="BQ1077" s="210">
        <v>3</v>
      </c>
      <c r="BR1077" s="210">
        <v>3</v>
      </c>
      <c r="BS1077" s="210">
        <v>3</v>
      </c>
      <c r="BT1077" s="210">
        <v>3</v>
      </c>
      <c r="BU1077" s="210"/>
      <c r="BV1077" s="210"/>
      <c r="BW1077" s="210"/>
      <c r="BX1077" s="210"/>
      <c r="BY1077" s="210"/>
      <c r="BZ1077" s="210"/>
      <c r="CA1077" s="210"/>
      <c r="CB1077" s="210"/>
      <c r="CC1077" s="210"/>
      <c r="CD1077" s="210"/>
      <c r="CE1077" s="210"/>
      <c r="CF1077" s="210"/>
      <c r="CG1077" s="210"/>
      <c r="CH1077" s="210"/>
      <c r="CI1077" s="210"/>
      <c r="CJ1077" s="210"/>
      <c r="CK1077" s="210"/>
      <c r="CL1077" s="210"/>
      <c r="CM1077" s="210"/>
      <c r="CN1077" s="210"/>
      <c r="CO1077" s="210"/>
      <c r="CP1077" s="210"/>
      <c r="CQ1077" s="210"/>
      <c r="CR1077" s="210"/>
      <c r="CS1077" s="144"/>
      <c r="CT1077" s="144"/>
    </row>
    <row r="1078" spans="1:98" ht="15">
      <c r="A1078" s="208" t="s">
        <v>8334</v>
      </c>
      <c r="B1078" s="285" t="s">
        <v>2326</v>
      </c>
      <c r="C1078" s="209" t="s">
        <v>2327</v>
      </c>
      <c r="D1078" s="259"/>
      <c r="E1078" s="209" t="s">
        <v>6114</v>
      </c>
      <c r="F1078" s="209" t="s">
        <v>38</v>
      </c>
      <c r="G1078" s="216" t="s">
        <v>35</v>
      </c>
      <c r="H1078" s="209" t="s">
        <v>8271</v>
      </c>
      <c r="I1078" s="2"/>
      <c r="J1078" s="210"/>
      <c r="K1078" s="210"/>
      <c r="L1078" s="210"/>
      <c r="M1078" s="210">
        <v>2</v>
      </c>
      <c r="N1078" s="210">
        <v>2</v>
      </c>
      <c r="O1078" s="210">
        <v>2</v>
      </c>
      <c r="P1078" s="210">
        <v>2</v>
      </c>
      <c r="Q1078" s="210">
        <v>2</v>
      </c>
      <c r="R1078" s="210">
        <v>2</v>
      </c>
      <c r="S1078" s="210">
        <v>2</v>
      </c>
      <c r="T1078" s="210">
        <v>2</v>
      </c>
      <c r="U1078" s="210">
        <v>2</v>
      </c>
      <c r="V1078" s="210">
        <v>2</v>
      </c>
      <c r="W1078" s="210">
        <v>2</v>
      </c>
      <c r="X1078" s="210">
        <v>2</v>
      </c>
      <c r="Y1078" s="210">
        <v>2</v>
      </c>
      <c r="Z1078" s="210">
        <v>2</v>
      </c>
      <c r="AA1078" s="210">
        <v>2</v>
      </c>
      <c r="AB1078" s="210">
        <v>2</v>
      </c>
      <c r="AC1078" s="210">
        <v>2</v>
      </c>
      <c r="AD1078" s="210">
        <v>2</v>
      </c>
      <c r="AE1078" s="210">
        <v>2</v>
      </c>
      <c r="AF1078" s="210">
        <v>2</v>
      </c>
      <c r="AG1078" s="210">
        <v>2</v>
      </c>
      <c r="AH1078" s="210">
        <v>2</v>
      </c>
      <c r="AI1078" s="210">
        <v>2</v>
      </c>
      <c r="AJ1078" s="210">
        <v>2</v>
      </c>
      <c r="AK1078" s="210">
        <v>2</v>
      </c>
      <c r="AL1078" s="210">
        <v>2</v>
      </c>
      <c r="AM1078" s="210">
        <v>2</v>
      </c>
      <c r="AN1078" s="210">
        <v>2</v>
      </c>
      <c r="AO1078" s="210">
        <v>2</v>
      </c>
      <c r="AP1078" s="210">
        <v>2</v>
      </c>
      <c r="AQ1078" s="210">
        <v>2</v>
      </c>
      <c r="AR1078" s="210">
        <v>2</v>
      </c>
      <c r="AS1078" s="210">
        <v>2</v>
      </c>
      <c r="AT1078" s="210">
        <v>2</v>
      </c>
      <c r="AU1078" s="210">
        <v>2</v>
      </c>
      <c r="AV1078" s="210">
        <v>2</v>
      </c>
      <c r="AW1078" s="210">
        <v>2</v>
      </c>
      <c r="AX1078" s="210">
        <v>2</v>
      </c>
      <c r="AY1078" s="210">
        <v>2</v>
      </c>
      <c r="AZ1078" s="210">
        <v>2</v>
      </c>
      <c r="BA1078" s="210">
        <v>2</v>
      </c>
      <c r="BB1078" s="210">
        <v>2</v>
      </c>
      <c r="BC1078" s="210">
        <v>2</v>
      </c>
      <c r="BD1078" s="210">
        <v>2</v>
      </c>
      <c r="BE1078" s="210">
        <v>2</v>
      </c>
      <c r="BF1078" s="210">
        <v>2</v>
      </c>
      <c r="BG1078" s="210">
        <v>2</v>
      </c>
      <c r="BH1078" s="210">
        <v>2</v>
      </c>
      <c r="BI1078" s="210">
        <v>2</v>
      </c>
      <c r="BJ1078" s="210">
        <v>2</v>
      </c>
      <c r="BK1078" s="210">
        <v>2</v>
      </c>
      <c r="BL1078" s="210">
        <v>2</v>
      </c>
      <c r="BM1078" s="210">
        <v>2</v>
      </c>
      <c r="BN1078" s="210">
        <v>2</v>
      </c>
      <c r="BO1078" s="210">
        <v>2</v>
      </c>
      <c r="BP1078" s="210">
        <v>2</v>
      </c>
      <c r="BQ1078" s="210">
        <v>2</v>
      </c>
      <c r="BR1078" s="210">
        <v>2</v>
      </c>
      <c r="BS1078" s="210">
        <v>2</v>
      </c>
      <c r="BT1078" s="210">
        <v>2</v>
      </c>
      <c r="BU1078" s="210"/>
      <c r="BV1078" s="210"/>
      <c r="BW1078" s="210"/>
      <c r="BX1078" s="210"/>
      <c r="BY1078" s="210"/>
      <c r="BZ1078" s="210"/>
      <c r="CA1078" s="210"/>
      <c r="CB1078" s="210"/>
      <c r="CC1078" s="210"/>
      <c r="CD1078" s="210"/>
      <c r="CE1078" s="210"/>
      <c r="CF1078" s="210"/>
      <c r="CG1078" s="210"/>
      <c r="CH1078" s="210"/>
      <c r="CI1078" s="210"/>
      <c r="CJ1078" s="210"/>
      <c r="CK1078" s="210"/>
      <c r="CL1078" s="210"/>
      <c r="CM1078" s="210"/>
      <c r="CN1078" s="210"/>
      <c r="CO1078" s="210"/>
      <c r="CP1078" s="210"/>
      <c r="CQ1078" s="210"/>
      <c r="CR1078" s="210"/>
      <c r="CS1078" s="144"/>
      <c r="CT1078" s="144"/>
    </row>
    <row r="1079" spans="1:98" ht="15">
      <c r="A1079" s="208" t="s">
        <v>8334</v>
      </c>
      <c r="B1079" s="285" t="s">
        <v>2328</v>
      </c>
      <c r="C1079" s="209" t="s">
        <v>2329</v>
      </c>
      <c r="D1079" s="259"/>
      <c r="E1079" s="209" t="s">
        <v>6114</v>
      </c>
      <c r="F1079" s="209" t="s">
        <v>38</v>
      </c>
      <c r="G1079" s="216" t="s">
        <v>35</v>
      </c>
      <c r="H1079" s="209" t="s">
        <v>8271</v>
      </c>
      <c r="I1079" s="2"/>
      <c r="J1079" s="210"/>
      <c r="K1079" s="210"/>
      <c r="L1079" s="210"/>
      <c r="M1079" s="210">
        <v>1</v>
      </c>
      <c r="N1079" s="210">
        <v>1</v>
      </c>
      <c r="O1079" s="210">
        <v>1</v>
      </c>
      <c r="P1079" s="210">
        <v>1</v>
      </c>
      <c r="Q1079" s="210">
        <v>1</v>
      </c>
      <c r="R1079" s="210">
        <v>1</v>
      </c>
      <c r="S1079" s="210">
        <v>1</v>
      </c>
      <c r="T1079" s="210">
        <v>1</v>
      </c>
      <c r="U1079" s="210">
        <v>1</v>
      </c>
      <c r="V1079" s="210">
        <v>1</v>
      </c>
      <c r="W1079" s="210">
        <v>1</v>
      </c>
      <c r="X1079" s="210">
        <v>1</v>
      </c>
      <c r="Y1079" s="210">
        <v>1</v>
      </c>
      <c r="Z1079" s="210">
        <v>1</v>
      </c>
      <c r="AA1079" s="210">
        <v>1</v>
      </c>
      <c r="AB1079" s="210">
        <v>1</v>
      </c>
      <c r="AC1079" s="210">
        <v>1</v>
      </c>
      <c r="AD1079" s="210">
        <v>1</v>
      </c>
      <c r="AE1079" s="210">
        <v>1</v>
      </c>
      <c r="AF1079" s="210">
        <v>1</v>
      </c>
      <c r="AG1079" s="210">
        <v>1</v>
      </c>
      <c r="AH1079" s="210">
        <v>1</v>
      </c>
      <c r="AI1079" s="210">
        <v>1</v>
      </c>
      <c r="AJ1079" s="210">
        <v>1</v>
      </c>
      <c r="AK1079" s="210">
        <v>1</v>
      </c>
      <c r="AL1079" s="210">
        <v>1</v>
      </c>
      <c r="AM1079" s="210">
        <v>1</v>
      </c>
      <c r="AN1079" s="210">
        <v>1</v>
      </c>
      <c r="AO1079" s="210">
        <v>1</v>
      </c>
      <c r="AP1079" s="210">
        <v>1</v>
      </c>
      <c r="AQ1079" s="210">
        <v>1</v>
      </c>
      <c r="AR1079" s="210">
        <v>1</v>
      </c>
      <c r="AS1079" s="210">
        <v>1</v>
      </c>
      <c r="AT1079" s="210">
        <v>1</v>
      </c>
      <c r="AU1079" s="210">
        <v>1</v>
      </c>
      <c r="AV1079" s="210">
        <v>1</v>
      </c>
      <c r="AW1079" s="210">
        <v>1</v>
      </c>
      <c r="AX1079" s="210">
        <v>1</v>
      </c>
      <c r="AY1079" s="210">
        <v>1</v>
      </c>
      <c r="AZ1079" s="210">
        <v>1</v>
      </c>
      <c r="BA1079" s="210">
        <v>1</v>
      </c>
      <c r="BB1079" s="210">
        <v>1</v>
      </c>
      <c r="BC1079" s="210">
        <v>1</v>
      </c>
      <c r="BD1079" s="210">
        <v>1</v>
      </c>
      <c r="BE1079" s="210">
        <v>1</v>
      </c>
      <c r="BF1079" s="210">
        <v>1</v>
      </c>
      <c r="BG1079" s="210">
        <v>1</v>
      </c>
      <c r="BH1079" s="210">
        <v>1</v>
      </c>
      <c r="BI1079" s="210">
        <v>1</v>
      </c>
      <c r="BJ1079" s="210">
        <v>1</v>
      </c>
      <c r="BK1079" s="210">
        <v>1</v>
      </c>
      <c r="BL1079" s="210">
        <v>1</v>
      </c>
      <c r="BM1079" s="210">
        <v>1</v>
      </c>
      <c r="BN1079" s="210">
        <v>1</v>
      </c>
      <c r="BO1079" s="210">
        <v>1</v>
      </c>
      <c r="BP1079" s="210">
        <v>1</v>
      </c>
      <c r="BQ1079" s="210">
        <v>1</v>
      </c>
      <c r="BR1079" s="210">
        <v>1</v>
      </c>
      <c r="BS1079" s="210">
        <v>1</v>
      </c>
      <c r="BT1079" s="210">
        <v>1</v>
      </c>
      <c r="BU1079" s="210"/>
      <c r="BV1079" s="210"/>
      <c r="BW1079" s="210"/>
      <c r="BX1079" s="210"/>
      <c r="BY1079" s="210"/>
      <c r="BZ1079" s="210"/>
      <c r="CA1079" s="210"/>
      <c r="CB1079" s="210"/>
      <c r="CC1079" s="210"/>
      <c r="CD1079" s="210"/>
      <c r="CE1079" s="210"/>
      <c r="CF1079" s="210"/>
      <c r="CG1079" s="210"/>
      <c r="CH1079" s="210"/>
      <c r="CI1079" s="210"/>
      <c r="CJ1079" s="210"/>
      <c r="CK1079" s="210"/>
      <c r="CL1079" s="210"/>
      <c r="CM1079" s="210"/>
      <c r="CN1079" s="210"/>
      <c r="CO1079" s="210"/>
      <c r="CP1079" s="210"/>
      <c r="CQ1079" s="210"/>
      <c r="CR1079" s="210"/>
      <c r="CS1079" s="144"/>
      <c r="CT1079" s="144"/>
    </row>
    <row r="1080" spans="1:98" ht="15">
      <c r="A1080" s="208" t="s">
        <v>8334</v>
      </c>
      <c r="B1080" s="285" t="s">
        <v>2310</v>
      </c>
      <c r="C1080" s="209" t="s">
        <v>2311</v>
      </c>
      <c r="D1080" s="259"/>
      <c r="E1080" s="209" t="s">
        <v>6112</v>
      </c>
      <c r="F1080" s="209" t="s">
        <v>38</v>
      </c>
      <c r="G1080" s="216" t="s">
        <v>35</v>
      </c>
      <c r="H1080" s="209" t="s">
        <v>8271</v>
      </c>
      <c r="I1080" s="2"/>
      <c r="J1080" s="210"/>
      <c r="K1080" s="210"/>
      <c r="L1080" s="210"/>
      <c r="M1080" s="210">
        <v>1</v>
      </c>
      <c r="N1080" s="210">
        <v>1</v>
      </c>
      <c r="O1080" s="210">
        <v>1</v>
      </c>
      <c r="P1080" s="210">
        <v>1</v>
      </c>
      <c r="Q1080" s="210">
        <v>1</v>
      </c>
      <c r="R1080" s="210">
        <v>1</v>
      </c>
      <c r="S1080" s="210">
        <v>1</v>
      </c>
      <c r="T1080" s="210">
        <v>1</v>
      </c>
      <c r="U1080" s="210">
        <v>1</v>
      </c>
      <c r="V1080" s="210">
        <v>1</v>
      </c>
      <c r="W1080" s="210">
        <v>1</v>
      </c>
      <c r="X1080" s="210">
        <v>1</v>
      </c>
      <c r="Y1080" s="210">
        <v>1</v>
      </c>
      <c r="Z1080" s="210">
        <v>1</v>
      </c>
      <c r="AA1080" s="210">
        <v>1</v>
      </c>
      <c r="AB1080" s="210">
        <v>1</v>
      </c>
      <c r="AC1080" s="210">
        <v>1</v>
      </c>
      <c r="AD1080" s="210">
        <v>1</v>
      </c>
      <c r="AE1080" s="210">
        <v>1</v>
      </c>
      <c r="AF1080" s="210">
        <v>1</v>
      </c>
      <c r="AG1080" s="210">
        <v>1</v>
      </c>
      <c r="AH1080" s="210">
        <v>1</v>
      </c>
      <c r="AI1080" s="210">
        <v>1</v>
      </c>
      <c r="AJ1080" s="210">
        <v>1</v>
      </c>
      <c r="AK1080" s="210">
        <v>1</v>
      </c>
      <c r="AL1080" s="210">
        <v>1</v>
      </c>
      <c r="AM1080" s="210">
        <v>1</v>
      </c>
      <c r="AN1080" s="210">
        <v>1</v>
      </c>
      <c r="AO1080" s="210">
        <v>1</v>
      </c>
      <c r="AP1080" s="210">
        <v>1</v>
      </c>
      <c r="AQ1080" s="210">
        <v>1</v>
      </c>
      <c r="AR1080" s="210">
        <v>1</v>
      </c>
      <c r="AS1080" s="210">
        <v>1</v>
      </c>
      <c r="AT1080" s="210">
        <v>1</v>
      </c>
      <c r="AU1080" s="210">
        <v>1</v>
      </c>
      <c r="AV1080" s="210">
        <v>1</v>
      </c>
      <c r="AW1080" s="210">
        <v>1</v>
      </c>
      <c r="AX1080" s="210">
        <v>1</v>
      </c>
      <c r="AY1080" s="210">
        <v>1</v>
      </c>
      <c r="AZ1080" s="210">
        <v>1</v>
      </c>
      <c r="BA1080" s="210">
        <v>1</v>
      </c>
      <c r="BB1080" s="210">
        <v>1</v>
      </c>
      <c r="BC1080" s="210">
        <v>1</v>
      </c>
      <c r="BD1080" s="210">
        <v>1</v>
      </c>
      <c r="BE1080" s="210">
        <v>1</v>
      </c>
      <c r="BF1080" s="210">
        <v>1</v>
      </c>
      <c r="BG1080" s="210">
        <v>1</v>
      </c>
      <c r="BH1080" s="210">
        <v>1</v>
      </c>
      <c r="BI1080" s="210">
        <v>1</v>
      </c>
      <c r="BJ1080" s="210">
        <v>1</v>
      </c>
      <c r="BK1080" s="210">
        <v>1</v>
      </c>
      <c r="BL1080" s="210">
        <v>1</v>
      </c>
      <c r="BM1080" s="210">
        <v>1</v>
      </c>
      <c r="BN1080" s="210">
        <v>1</v>
      </c>
      <c r="BO1080" s="210">
        <v>1</v>
      </c>
      <c r="BP1080" s="210">
        <v>1</v>
      </c>
      <c r="BQ1080" s="210">
        <v>1</v>
      </c>
      <c r="BR1080" s="210">
        <v>1</v>
      </c>
      <c r="BS1080" s="210">
        <v>1</v>
      </c>
      <c r="BT1080" s="210">
        <v>1</v>
      </c>
      <c r="BU1080" s="210"/>
      <c r="BV1080" s="210"/>
      <c r="BW1080" s="210"/>
      <c r="BX1080" s="210"/>
      <c r="BY1080" s="210"/>
      <c r="BZ1080" s="210"/>
      <c r="CA1080" s="210"/>
      <c r="CB1080" s="210"/>
      <c r="CC1080" s="210"/>
      <c r="CD1080" s="210"/>
      <c r="CE1080" s="210"/>
      <c r="CF1080" s="210"/>
      <c r="CG1080" s="210"/>
      <c r="CH1080" s="210"/>
      <c r="CI1080" s="210"/>
      <c r="CJ1080" s="210"/>
      <c r="CK1080" s="210"/>
      <c r="CL1080" s="210"/>
      <c r="CM1080" s="210"/>
      <c r="CN1080" s="210"/>
      <c r="CO1080" s="210"/>
      <c r="CP1080" s="210"/>
      <c r="CQ1080" s="210"/>
      <c r="CR1080" s="210"/>
      <c r="CS1080" s="144"/>
      <c r="CT1080" s="144"/>
    </row>
    <row r="1081" spans="1:98" ht="15">
      <c r="A1081" s="208" t="s">
        <v>8334</v>
      </c>
      <c r="B1081" s="285" t="s">
        <v>7542</v>
      </c>
      <c r="C1081" s="209" t="s">
        <v>7936</v>
      </c>
      <c r="D1081" s="259"/>
      <c r="E1081" s="209" t="s">
        <v>6116</v>
      </c>
      <c r="F1081" s="209" t="s">
        <v>38</v>
      </c>
      <c r="G1081" s="216" t="s">
        <v>35</v>
      </c>
      <c r="H1081" s="209" t="s">
        <v>8271</v>
      </c>
      <c r="I1081" s="2"/>
      <c r="J1081" s="210"/>
      <c r="K1081" s="210"/>
      <c r="L1081" s="210"/>
      <c r="M1081" s="210">
        <v>1</v>
      </c>
      <c r="N1081" s="210">
        <v>1</v>
      </c>
      <c r="O1081" s="210">
        <v>1</v>
      </c>
      <c r="P1081" s="210">
        <v>1</v>
      </c>
      <c r="Q1081" s="210">
        <v>1</v>
      </c>
      <c r="R1081" s="210">
        <v>1</v>
      </c>
      <c r="S1081" s="210">
        <v>1</v>
      </c>
      <c r="T1081" s="210">
        <v>1</v>
      </c>
      <c r="U1081" s="210">
        <v>1</v>
      </c>
      <c r="V1081" s="210">
        <v>1</v>
      </c>
      <c r="W1081" s="210">
        <v>1</v>
      </c>
      <c r="X1081" s="210">
        <v>1</v>
      </c>
      <c r="Y1081" s="210">
        <v>1</v>
      </c>
      <c r="Z1081" s="210">
        <v>1</v>
      </c>
      <c r="AA1081" s="210">
        <v>1</v>
      </c>
      <c r="AB1081" s="210">
        <v>1</v>
      </c>
      <c r="AC1081" s="210">
        <v>1</v>
      </c>
      <c r="AD1081" s="210">
        <v>1</v>
      </c>
      <c r="AE1081" s="210">
        <v>1</v>
      </c>
      <c r="AF1081" s="210">
        <v>1</v>
      </c>
      <c r="AG1081" s="210">
        <v>1</v>
      </c>
      <c r="AH1081" s="210">
        <v>1</v>
      </c>
      <c r="AI1081" s="210">
        <v>1</v>
      </c>
      <c r="AJ1081" s="210">
        <v>1</v>
      </c>
      <c r="AK1081" s="210">
        <v>1</v>
      </c>
      <c r="AL1081" s="210">
        <v>1</v>
      </c>
      <c r="AM1081" s="210">
        <v>1</v>
      </c>
      <c r="AN1081" s="210">
        <v>1</v>
      </c>
      <c r="AO1081" s="210">
        <v>1</v>
      </c>
      <c r="AP1081" s="210">
        <v>1</v>
      </c>
      <c r="AQ1081" s="210">
        <v>1</v>
      </c>
      <c r="AR1081" s="210">
        <v>1</v>
      </c>
      <c r="AS1081" s="210">
        <v>1</v>
      </c>
      <c r="AT1081" s="210">
        <v>1</v>
      </c>
      <c r="AU1081" s="210">
        <v>1</v>
      </c>
      <c r="AV1081" s="210">
        <v>1</v>
      </c>
      <c r="AW1081" s="210">
        <v>1</v>
      </c>
      <c r="AX1081" s="210">
        <v>1</v>
      </c>
      <c r="AY1081" s="210">
        <v>1</v>
      </c>
      <c r="AZ1081" s="210">
        <v>1</v>
      </c>
      <c r="BA1081" s="210">
        <v>1</v>
      </c>
      <c r="BB1081" s="210">
        <v>1</v>
      </c>
      <c r="BC1081" s="210">
        <v>1</v>
      </c>
      <c r="BD1081" s="210">
        <v>1</v>
      </c>
      <c r="BE1081" s="210">
        <v>1</v>
      </c>
      <c r="BF1081" s="210">
        <v>1</v>
      </c>
      <c r="BG1081" s="210">
        <v>1</v>
      </c>
      <c r="BH1081" s="210">
        <v>1</v>
      </c>
      <c r="BI1081" s="210">
        <v>1</v>
      </c>
      <c r="BJ1081" s="210">
        <v>1</v>
      </c>
      <c r="BK1081" s="210">
        <v>1</v>
      </c>
      <c r="BL1081" s="210">
        <v>1</v>
      </c>
      <c r="BM1081" s="210">
        <v>1</v>
      </c>
      <c r="BN1081" s="210">
        <v>1</v>
      </c>
      <c r="BO1081" s="210">
        <v>1</v>
      </c>
      <c r="BP1081" s="210">
        <v>1</v>
      </c>
      <c r="BQ1081" s="210">
        <v>1</v>
      </c>
      <c r="BR1081" s="210">
        <v>1</v>
      </c>
      <c r="BS1081" s="210">
        <v>1</v>
      </c>
      <c r="BT1081" s="210">
        <v>1</v>
      </c>
      <c r="BU1081" s="210"/>
      <c r="BV1081" s="210"/>
      <c r="BW1081" s="210"/>
      <c r="BX1081" s="210"/>
      <c r="BY1081" s="210"/>
      <c r="BZ1081" s="210"/>
      <c r="CA1081" s="210"/>
      <c r="CB1081" s="210"/>
      <c r="CC1081" s="210"/>
      <c r="CD1081" s="210"/>
      <c r="CE1081" s="210"/>
      <c r="CF1081" s="210"/>
      <c r="CG1081" s="210"/>
      <c r="CH1081" s="210"/>
      <c r="CI1081" s="210"/>
      <c r="CJ1081" s="210"/>
      <c r="CK1081" s="210"/>
      <c r="CL1081" s="210"/>
      <c r="CM1081" s="210"/>
      <c r="CN1081" s="210"/>
      <c r="CO1081" s="210"/>
      <c r="CP1081" s="210"/>
      <c r="CQ1081" s="210"/>
      <c r="CR1081" s="210"/>
      <c r="CS1081" s="144"/>
      <c r="CT1081" s="144"/>
    </row>
    <row r="1082" spans="1:98" ht="15">
      <c r="A1082" s="208" t="s">
        <v>8334</v>
      </c>
      <c r="B1082" s="285" t="s">
        <v>7543</v>
      </c>
      <c r="C1082" s="209" t="s">
        <v>7937</v>
      </c>
      <c r="D1082" s="259"/>
      <c r="E1082" s="209" t="s">
        <v>6116</v>
      </c>
      <c r="F1082" s="209" t="s">
        <v>38</v>
      </c>
      <c r="G1082" s="216" t="s">
        <v>35</v>
      </c>
      <c r="H1082" s="209" t="s">
        <v>8271</v>
      </c>
      <c r="I1082" s="2"/>
      <c r="J1082" s="210"/>
      <c r="K1082" s="210"/>
      <c r="L1082" s="210"/>
      <c r="M1082" s="210">
        <v>1</v>
      </c>
      <c r="N1082" s="210">
        <v>1</v>
      </c>
      <c r="O1082" s="210">
        <v>1</v>
      </c>
      <c r="P1082" s="210">
        <v>1</v>
      </c>
      <c r="Q1082" s="210">
        <v>1</v>
      </c>
      <c r="R1082" s="210">
        <v>1</v>
      </c>
      <c r="S1082" s="210">
        <v>1</v>
      </c>
      <c r="T1082" s="210">
        <v>1</v>
      </c>
      <c r="U1082" s="210">
        <v>1</v>
      </c>
      <c r="V1082" s="210">
        <v>1</v>
      </c>
      <c r="W1082" s="210">
        <v>1</v>
      </c>
      <c r="X1082" s="210">
        <v>1</v>
      </c>
      <c r="Y1082" s="210">
        <v>1</v>
      </c>
      <c r="Z1082" s="210">
        <v>1</v>
      </c>
      <c r="AA1082" s="210">
        <v>1</v>
      </c>
      <c r="AB1082" s="210">
        <v>1</v>
      </c>
      <c r="AC1082" s="210">
        <v>1</v>
      </c>
      <c r="AD1082" s="210">
        <v>1</v>
      </c>
      <c r="AE1082" s="210">
        <v>1</v>
      </c>
      <c r="AF1082" s="210">
        <v>1</v>
      </c>
      <c r="AG1082" s="210">
        <v>1</v>
      </c>
      <c r="AH1082" s="210">
        <v>1</v>
      </c>
      <c r="AI1082" s="210">
        <v>1</v>
      </c>
      <c r="AJ1082" s="210">
        <v>1</v>
      </c>
      <c r="AK1082" s="210">
        <v>1</v>
      </c>
      <c r="AL1082" s="210">
        <v>1</v>
      </c>
      <c r="AM1082" s="210">
        <v>1</v>
      </c>
      <c r="AN1082" s="210">
        <v>1</v>
      </c>
      <c r="AO1082" s="210">
        <v>1</v>
      </c>
      <c r="AP1082" s="210">
        <v>1</v>
      </c>
      <c r="AQ1082" s="210">
        <v>1</v>
      </c>
      <c r="AR1082" s="210">
        <v>1</v>
      </c>
      <c r="AS1082" s="210">
        <v>1</v>
      </c>
      <c r="AT1082" s="210">
        <v>1</v>
      </c>
      <c r="AU1082" s="210">
        <v>1</v>
      </c>
      <c r="AV1082" s="210">
        <v>1</v>
      </c>
      <c r="AW1082" s="210">
        <v>1</v>
      </c>
      <c r="AX1082" s="210">
        <v>1</v>
      </c>
      <c r="AY1082" s="210">
        <v>1</v>
      </c>
      <c r="AZ1082" s="210">
        <v>1</v>
      </c>
      <c r="BA1082" s="210">
        <v>1</v>
      </c>
      <c r="BB1082" s="210">
        <v>1</v>
      </c>
      <c r="BC1082" s="210">
        <v>1</v>
      </c>
      <c r="BD1082" s="210">
        <v>1</v>
      </c>
      <c r="BE1082" s="210">
        <v>1</v>
      </c>
      <c r="BF1082" s="210">
        <v>1</v>
      </c>
      <c r="BG1082" s="210">
        <v>1</v>
      </c>
      <c r="BH1082" s="210">
        <v>1</v>
      </c>
      <c r="BI1082" s="210">
        <v>1</v>
      </c>
      <c r="BJ1082" s="210">
        <v>1</v>
      </c>
      <c r="BK1082" s="210">
        <v>1</v>
      </c>
      <c r="BL1082" s="210">
        <v>1</v>
      </c>
      <c r="BM1082" s="210">
        <v>1</v>
      </c>
      <c r="BN1082" s="210">
        <v>1</v>
      </c>
      <c r="BO1082" s="210">
        <v>1</v>
      </c>
      <c r="BP1082" s="210">
        <v>1</v>
      </c>
      <c r="BQ1082" s="210">
        <v>1</v>
      </c>
      <c r="BR1082" s="210">
        <v>1</v>
      </c>
      <c r="BS1082" s="210">
        <v>1</v>
      </c>
      <c r="BT1082" s="210">
        <v>1</v>
      </c>
      <c r="BU1082" s="210"/>
      <c r="BV1082" s="210"/>
      <c r="BW1082" s="210"/>
      <c r="BX1082" s="210"/>
      <c r="BY1082" s="210"/>
      <c r="BZ1082" s="210"/>
      <c r="CA1082" s="210"/>
      <c r="CB1082" s="210"/>
      <c r="CC1082" s="210"/>
      <c r="CD1082" s="210"/>
      <c r="CE1082" s="210"/>
      <c r="CF1082" s="210"/>
      <c r="CG1082" s="210"/>
      <c r="CH1082" s="210"/>
      <c r="CI1082" s="210"/>
      <c r="CJ1082" s="210"/>
      <c r="CK1082" s="210"/>
      <c r="CL1082" s="210"/>
      <c r="CM1082" s="210"/>
      <c r="CN1082" s="210"/>
      <c r="CO1082" s="210"/>
      <c r="CP1082" s="210"/>
      <c r="CQ1082" s="210"/>
      <c r="CR1082" s="210"/>
      <c r="CS1082" s="144"/>
      <c r="CT1082" s="144"/>
    </row>
    <row r="1083" spans="1:98" ht="15">
      <c r="A1083" s="208" t="s">
        <v>8334</v>
      </c>
      <c r="B1083" s="285" t="s">
        <v>2390</v>
      </c>
      <c r="C1083" s="209" t="s">
        <v>7941</v>
      </c>
      <c r="D1083" s="259"/>
      <c r="E1083" s="209" t="s">
        <v>6118</v>
      </c>
      <c r="F1083" s="209" t="s">
        <v>38</v>
      </c>
      <c r="G1083" s="216" t="s">
        <v>35</v>
      </c>
      <c r="H1083" s="209" t="s">
        <v>8271</v>
      </c>
      <c r="I1083" s="2"/>
      <c r="J1083" s="210"/>
      <c r="K1083" s="210"/>
      <c r="L1083" s="210"/>
      <c r="M1083" s="210">
        <v>1</v>
      </c>
      <c r="N1083" s="210">
        <v>1</v>
      </c>
      <c r="O1083" s="210">
        <v>1</v>
      </c>
      <c r="P1083" s="210">
        <v>1</v>
      </c>
      <c r="Q1083" s="210">
        <v>1</v>
      </c>
      <c r="R1083" s="210">
        <v>1</v>
      </c>
      <c r="S1083" s="210">
        <v>1</v>
      </c>
      <c r="T1083" s="210">
        <v>1</v>
      </c>
      <c r="U1083" s="210">
        <v>1</v>
      </c>
      <c r="V1083" s="210">
        <v>1</v>
      </c>
      <c r="W1083" s="210">
        <v>1</v>
      </c>
      <c r="X1083" s="210">
        <v>1</v>
      </c>
      <c r="Y1083" s="210">
        <v>1</v>
      </c>
      <c r="Z1083" s="210">
        <v>1</v>
      </c>
      <c r="AA1083" s="210">
        <v>1</v>
      </c>
      <c r="AB1083" s="210">
        <v>1</v>
      </c>
      <c r="AC1083" s="210">
        <v>1</v>
      </c>
      <c r="AD1083" s="210">
        <v>1</v>
      </c>
      <c r="AE1083" s="210">
        <v>1</v>
      </c>
      <c r="AF1083" s="210">
        <v>1</v>
      </c>
      <c r="AG1083" s="210">
        <v>1</v>
      </c>
      <c r="AH1083" s="210">
        <v>1</v>
      </c>
      <c r="AI1083" s="210">
        <v>1</v>
      </c>
      <c r="AJ1083" s="210">
        <v>1</v>
      </c>
      <c r="AK1083" s="210">
        <v>1</v>
      </c>
      <c r="AL1083" s="210">
        <v>1</v>
      </c>
      <c r="AM1083" s="210">
        <v>1</v>
      </c>
      <c r="AN1083" s="210">
        <v>1</v>
      </c>
      <c r="AO1083" s="210">
        <v>1</v>
      </c>
      <c r="AP1083" s="210">
        <v>1</v>
      </c>
      <c r="AQ1083" s="210">
        <v>1</v>
      </c>
      <c r="AR1083" s="210">
        <v>1</v>
      </c>
      <c r="AS1083" s="210">
        <v>1</v>
      </c>
      <c r="AT1083" s="210">
        <v>1</v>
      </c>
      <c r="AU1083" s="210">
        <v>1</v>
      </c>
      <c r="AV1083" s="210">
        <v>1</v>
      </c>
      <c r="AW1083" s="210">
        <v>1</v>
      </c>
      <c r="AX1083" s="210">
        <v>1</v>
      </c>
      <c r="AY1083" s="210">
        <v>1</v>
      </c>
      <c r="AZ1083" s="210">
        <v>1</v>
      </c>
      <c r="BA1083" s="210">
        <v>1</v>
      </c>
      <c r="BB1083" s="210">
        <v>1</v>
      </c>
      <c r="BC1083" s="210">
        <v>1</v>
      </c>
      <c r="BD1083" s="210">
        <v>1</v>
      </c>
      <c r="BE1083" s="210">
        <v>1</v>
      </c>
      <c r="BF1083" s="210">
        <v>1</v>
      </c>
      <c r="BG1083" s="210">
        <v>1</v>
      </c>
      <c r="BH1083" s="210">
        <v>1</v>
      </c>
      <c r="BI1083" s="210">
        <v>1</v>
      </c>
      <c r="BJ1083" s="210">
        <v>1</v>
      </c>
      <c r="BK1083" s="210">
        <v>1</v>
      </c>
      <c r="BL1083" s="210">
        <v>1</v>
      </c>
      <c r="BM1083" s="210">
        <v>1</v>
      </c>
      <c r="BN1083" s="210">
        <v>1</v>
      </c>
      <c r="BO1083" s="210">
        <v>1</v>
      </c>
      <c r="BP1083" s="210">
        <v>1</v>
      </c>
      <c r="BQ1083" s="210">
        <v>1</v>
      </c>
      <c r="BR1083" s="210">
        <v>1</v>
      </c>
      <c r="BS1083" s="210">
        <v>1</v>
      </c>
      <c r="BT1083" s="210">
        <v>1</v>
      </c>
      <c r="BU1083" s="210"/>
      <c r="BV1083" s="210"/>
      <c r="BW1083" s="210"/>
      <c r="BX1083" s="210"/>
      <c r="BY1083" s="210"/>
      <c r="BZ1083" s="210"/>
      <c r="CA1083" s="210"/>
      <c r="CB1083" s="210"/>
      <c r="CC1083" s="210"/>
      <c r="CD1083" s="210"/>
      <c r="CE1083" s="210"/>
      <c r="CF1083" s="210"/>
      <c r="CG1083" s="210"/>
      <c r="CH1083" s="210"/>
      <c r="CI1083" s="210"/>
      <c r="CJ1083" s="210"/>
      <c r="CK1083" s="210"/>
      <c r="CL1083" s="210"/>
      <c r="CM1083" s="210"/>
      <c r="CN1083" s="210"/>
      <c r="CO1083" s="210"/>
      <c r="CP1083" s="210"/>
      <c r="CQ1083" s="210"/>
      <c r="CR1083" s="210"/>
      <c r="CS1083" s="144"/>
      <c r="CT1083" s="144"/>
    </row>
    <row r="1084" spans="1:98" ht="15">
      <c r="A1084" s="208" t="s">
        <v>8334</v>
      </c>
      <c r="B1084" s="285" t="s">
        <v>7544</v>
      </c>
      <c r="C1084" s="209" t="s">
        <v>7920</v>
      </c>
      <c r="D1084" s="259"/>
      <c r="E1084" s="209" t="s">
        <v>6104</v>
      </c>
      <c r="F1084" s="209" t="s">
        <v>38</v>
      </c>
      <c r="G1084" s="216" t="s">
        <v>35</v>
      </c>
      <c r="H1084" s="209" t="s">
        <v>8271</v>
      </c>
      <c r="I1084" s="2"/>
      <c r="J1084" s="210"/>
      <c r="K1084" s="210"/>
      <c r="L1084" s="210"/>
      <c r="M1084" s="210">
        <v>1</v>
      </c>
      <c r="N1084" s="210">
        <v>1</v>
      </c>
      <c r="O1084" s="210">
        <v>1</v>
      </c>
      <c r="P1084" s="210">
        <v>1</v>
      </c>
      <c r="Q1084" s="210">
        <v>1</v>
      </c>
      <c r="R1084" s="210">
        <v>1</v>
      </c>
      <c r="S1084" s="210">
        <v>1</v>
      </c>
      <c r="T1084" s="210">
        <v>1</v>
      </c>
      <c r="U1084" s="210">
        <v>1</v>
      </c>
      <c r="V1084" s="210">
        <v>1</v>
      </c>
      <c r="W1084" s="210">
        <v>1</v>
      </c>
      <c r="X1084" s="210">
        <v>1</v>
      </c>
      <c r="Y1084" s="210">
        <v>1</v>
      </c>
      <c r="Z1084" s="210">
        <v>1</v>
      </c>
      <c r="AA1084" s="210">
        <v>1</v>
      </c>
      <c r="AB1084" s="210">
        <v>1</v>
      </c>
      <c r="AC1084" s="210">
        <v>1</v>
      </c>
      <c r="AD1084" s="210">
        <v>1</v>
      </c>
      <c r="AE1084" s="210">
        <v>1</v>
      </c>
      <c r="AF1084" s="210">
        <v>1</v>
      </c>
      <c r="AG1084" s="210">
        <v>1</v>
      </c>
      <c r="AH1084" s="210">
        <v>1</v>
      </c>
      <c r="AI1084" s="210">
        <v>1</v>
      </c>
      <c r="AJ1084" s="210">
        <v>1</v>
      </c>
      <c r="AK1084" s="210">
        <v>1</v>
      </c>
      <c r="AL1084" s="210">
        <v>1</v>
      </c>
      <c r="AM1084" s="210">
        <v>1</v>
      </c>
      <c r="AN1084" s="210">
        <v>1</v>
      </c>
      <c r="AO1084" s="210">
        <v>1</v>
      </c>
      <c r="AP1084" s="210">
        <v>1</v>
      </c>
      <c r="AQ1084" s="210">
        <v>1</v>
      </c>
      <c r="AR1084" s="210">
        <v>1</v>
      </c>
      <c r="AS1084" s="210">
        <v>1</v>
      </c>
      <c r="AT1084" s="210">
        <v>1</v>
      </c>
      <c r="AU1084" s="210">
        <v>1</v>
      </c>
      <c r="AV1084" s="210">
        <v>1</v>
      </c>
      <c r="AW1084" s="210">
        <v>1</v>
      </c>
      <c r="AX1084" s="210">
        <v>1</v>
      </c>
      <c r="AY1084" s="210">
        <v>1</v>
      </c>
      <c r="AZ1084" s="210">
        <v>1</v>
      </c>
      <c r="BA1084" s="210">
        <v>1</v>
      </c>
      <c r="BB1084" s="210">
        <v>1</v>
      </c>
      <c r="BC1084" s="210">
        <v>1</v>
      </c>
      <c r="BD1084" s="210">
        <v>1</v>
      </c>
      <c r="BE1084" s="210">
        <v>1</v>
      </c>
      <c r="BF1084" s="210">
        <v>1</v>
      </c>
      <c r="BG1084" s="210">
        <v>1</v>
      </c>
      <c r="BH1084" s="210">
        <v>1</v>
      </c>
      <c r="BI1084" s="210">
        <v>1</v>
      </c>
      <c r="BJ1084" s="210">
        <v>1</v>
      </c>
      <c r="BK1084" s="210">
        <v>1</v>
      </c>
      <c r="BL1084" s="210">
        <v>1</v>
      </c>
      <c r="BM1084" s="210">
        <v>1</v>
      </c>
      <c r="BN1084" s="210">
        <v>1</v>
      </c>
      <c r="BO1084" s="210">
        <v>1</v>
      </c>
      <c r="BP1084" s="210">
        <v>1</v>
      </c>
      <c r="BQ1084" s="210">
        <v>1</v>
      </c>
      <c r="BR1084" s="210">
        <v>1</v>
      </c>
      <c r="BS1084" s="210">
        <v>1</v>
      </c>
      <c r="BT1084" s="210">
        <v>1</v>
      </c>
      <c r="BU1084" s="210"/>
      <c r="BV1084" s="210"/>
      <c r="BW1084" s="210"/>
      <c r="BX1084" s="210"/>
      <c r="BY1084" s="210"/>
      <c r="BZ1084" s="210"/>
      <c r="CA1084" s="210"/>
      <c r="CB1084" s="210"/>
      <c r="CC1084" s="210"/>
      <c r="CD1084" s="210"/>
      <c r="CE1084" s="210"/>
      <c r="CF1084" s="210"/>
      <c r="CG1084" s="210"/>
      <c r="CH1084" s="210"/>
      <c r="CI1084" s="210"/>
      <c r="CJ1084" s="210"/>
      <c r="CK1084" s="210"/>
      <c r="CL1084" s="210"/>
      <c r="CM1084" s="210"/>
      <c r="CN1084" s="210"/>
      <c r="CO1084" s="210"/>
      <c r="CP1084" s="210"/>
      <c r="CQ1084" s="210"/>
      <c r="CR1084" s="210"/>
      <c r="CS1084" s="144"/>
      <c r="CT1084" s="144"/>
    </row>
    <row r="1085" spans="1:98" ht="15">
      <c r="A1085" s="208" t="s">
        <v>8334</v>
      </c>
      <c r="B1085" s="285" t="s">
        <v>2348</v>
      </c>
      <c r="C1085" s="209" t="s">
        <v>2349</v>
      </c>
      <c r="D1085" s="259"/>
      <c r="E1085" s="209" t="s">
        <v>6116</v>
      </c>
      <c r="F1085" s="209" t="s">
        <v>38</v>
      </c>
      <c r="G1085" s="216" t="s">
        <v>35</v>
      </c>
      <c r="H1085" s="209" t="s">
        <v>8271</v>
      </c>
      <c r="I1085" s="2"/>
      <c r="J1085" s="210"/>
      <c r="K1085" s="210"/>
      <c r="L1085" s="210"/>
      <c r="M1085" s="210">
        <v>1</v>
      </c>
      <c r="N1085" s="210">
        <v>1</v>
      </c>
      <c r="O1085" s="210">
        <v>1</v>
      </c>
      <c r="P1085" s="210">
        <v>1</v>
      </c>
      <c r="Q1085" s="210">
        <v>1</v>
      </c>
      <c r="R1085" s="210">
        <v>1</v>
      </c>
      <c r="S1085" s="210">
        <v>1</v>
      </c>
      <c r="T1085" s="210">
        <v>1</v>
      </c>
      <c r="U1085" s="210">
        <v>1</v>
      </c>
      <c r="V1085" s="210">
        <v>1</v>
      </c>
      <c r="W1085" s="210">
        <v>1</v>
      </c>
      <c r="X1085" s="210">
        <v>1</v>
      </c>
      <c r="Y1085" s="210">
        <v>1</v>
      </c>
      <c r="Z1085" s="210">
        <v>1</v>
      </c>
      <c r="AA1085" s="210">
        <v>1</v>
      </c>
      <c r="AB1085" s="210">
        <v>1</v>
      </c>
      <c r="AC1085" s="210">
        <v>1</v>
      </c>
      <c r="AD1085" s="210">
        <v>1</v>
      </c>
      <c r="AE1085" s="210">
        <v>1</v>
      </c>
      <c r="AF1085" s="210">
        <v>1</v>
      </c>
      <c r="AG1085" s="210">
        <v>1</v>
      </c>
      <c r="AH1085" s="210">
        <v>1</v>
      </c>
      <c r="AI1085" s="210">
        <v>1</v>
      </c>
      <c r="AJ1085" s="210">
        <v>1</v>
      </c>
      <c r="AK1085" s="210">
        <v>1</v>
      </c>
      <c r="AL1085" s="210">
        <v>1</v>
      </c>
      <c r="AM1085" s="210">
        <v>1</v>
      </c>
      <c r="AN1085" s="210">
        <v>1</v>
      </c>
      <c r="AO1085" s="210">
        <v>1</v>
      </c>
      <c r="AP1085" s="210">
        <v>1</v>
      </c>
      <c r="AQ1085" s="210">
        <v>1</v>
      </c>
      <c r="AR1085" s="210">
        <v>1</v>
      </c>
      <c r="AS1085" s="210">
        <v>1</v>
      </c>
      <c r="AT1085" s="210">
        <v>1</v>
      </c>
      <c r="AU1085" s="210">
        <v>1</v>
      </c>
      <c r="AV1085" s="210">
        <v>1</v>
      </c>
      <c r="AW1085" s="210">
        <v>1</v>
      </c>
      <c r="AX1085" s="210">
        <v>1</v>
      </c>
      <c r="AY1085" s="210">
        <v>1</v>
      </c>
      <c r="AZ1085" s="210">
        <v>1</v>
      </c>
      <c r="BA1085" s="210">
        <v>1</v>
      </c>
      <c r="BB1085" s="210">
        <v>1</v>
      </c>
      <c r="BC1085" s="210">
        <v>1</v>
      </c>
      <c r="BD1085" s="210">
        <v>1</v>
      </c>
      <c r="BE1085" s="210">
        <v>1</v>
      </c>
      <c r="BF1085" s="210">
        <v>1</v>
      </c>
      <c r="BG1085" s="210">
        <v>1</v>
      </c>
      <c r="BH1085" s="210">
        <v>1</v>
      </c>
      <c r="BI1085" s="210">
        <v>1</v>
      </c>
      <c r="BJ1085" s="210">
        <v>1</v>
      </c>
      <c r="BK1085" s="210">
        <v>1</v>
      </c>
      <c r="BL1085" s="210">
        <v>1</v>
      </c>
      <c r="BM1085" s="210">
        <v>1</v>
      </c>
      <c r="BN1085" s="210">
        <v>1</v>
      </c>
      <c r="BO1085" s="210">
        <v>1</v>
      </c>
      <c r="BP1085" s="210">
        <v>1</v>
      </c>
      <c r="BQ1085" s="210">
        <v>1</v>
      </c>
      <c r="BR1085" s="210">
        <v>1</v>
      </c>
      <c r="BS1085" s="210">
        <v>1</v>
      </c>
      <c r="BT1085" s="210">
        <v>1</v>
      </c>
      <c r="BU1085" s="210"/>
      <c r="BV1085" s="210"/>
      <c r="BW1085" s="210"/>
      <c r="BX1085" s="210"/>
      <c r="BY1085" s="210"/>
      <c r="BZ1085" s="210"/>
      <c r="CA1085" s="210"/>
      <c r="CB1085" s="210"/>
      <c r="CC1085" s="210"/>
      <c r="CD1085" s="210"/>
      <c r="CE1085" s="210"/>
      <c r="CF1085" s="210"/>
      <c r="CG1085" s="210"/>
      <c r="CH1085" s="210"/>
      <c r="CI1085" s="210"/>
      <c r="CJ1085" s="210"/>
      <c r="CK1085" s="210"/>
      <c r="CL1085" s="210"/>
      <c r="CM1085" s="210"/>
      <c r="CN1085" s="210"/>
      <c r="CO1085" s="210"/>
      <c r="CP1085" s="210"/>
      <c r="CQ1085" s="210"/>
      <c r="CR1085" s="210"/>
      <c r="CS1085" s="144"/>
      <c r="CT1085" s="144"/>
    </row>
    <row r="1086" spans="1:98" ht="15">
      <c r="A1086" s="208" t="s">
        <v>8334</v>
      </c>
      <c r="B1086" s="285" t="s">
        <v>2340</v>
      </c>
      <c r="C1086" s="209" t="s">
        <v>2341</v>
      </c>
      <c r="D1086" s="259"/>
      <c r="E1086" s="209" t="s">
        <v>6118</v>
      </c>
      <c r="F1086" s="209" t="s">
        <v>38</v>
      </c>
      <c r="G1086" s="216" t="s">
        <v>35</v>
      </c>
      <c r="H1086" s="209" t="s">
        <v>8271</v>
      </c>
      <c r="I1086" s="2"/>
      <c r="J1086" s="210"/>
      <c r="K1086" s="210"/>
      <c r="L1086" s="210"/>
      <c r="M1086" s="210">
        <v>1</v>
      </c>
      <c r="N1086" s="210">
        <v>1</v>
      </c>
      <c r="O1086" s="210">
        <v>1</v>
      </c>
      <c r="P1086" s="210">
        <v>1</v>
      </c>
      <c r="Q1086" s="210">
        <v>1</v>
      </c>
      <c r="R1086" s="210">
        <v>1</v>
      </c>
      <c r="S1086" s="210">
        <v>1</v>
      </c>
      <c r="T1086" s="210">
        <v>1</v>
      </c>
      <c r="U1086" s="210">
        <v>1</v>
      </c>
      <c r="V1086" s="210">
        <v>1</v>
      </c>
      <c r="W1086" s="210">
        <v>1</v>
      </c>
      <c r="X1086" s="210">
        <v>1</v>
      </c>
      <c r="Y1086" s="210">
        <v>1</v>
      </c>
      <c r="Z1086" s="210">
        <v>1</v>
      </c>
      <c r="AA1086" s="210">
        <v>1</v>
      </c>
      <c r="AB1086" s="210">
        <v>1</v>
      </c>
      <c r="AC1086" s="210">
        <v>1</v>
      </c>
      <c r="AD1086" s="210">
        <v>1</v>
      </c>
      <c r="AE1086" s="210">
        <v>1</v>
      </c>
      <c r="AF1086" s="210">
        <v>1</v>
      </c>
      <c r="AG1086" s="210">
        <v>1</v>
      </c>
      <c r="AH1086" s="210">
        <v>1</v>
      </c>
      <c r="AI1086" s="210">
        <v>1</v>
      </c>
      <c r="AJ1086" s="210">
        <v>1</v>
      </c>
      <c r="AK1086" s="210">
        <v>1</v>
      </c>
      <c r="AL1086" s="210">
        <v>1</v>
      </c>
      <c r="AM1086" s="210">
        <v>1</v>
      </c>
      <c r="AN1086" s="210">
        <v>1</v>
      </c>
      <c r="AO1086" s="210">
        <v>1</v>
      </c>
      <c r="AP1086" s="210">
        <v>1</v>
      </c>
      <c r="AQ1086" s="210">
        <v>1</v>
      </c>
      <c r="AR1086" s="210">
        <v>1</v>
      </c>
      <c r="AS1086" s="210">
        <v>1</v>
      </c>
      <c r="AT1086" s="210">
        <v>1</v>
      </c>
      <c r="AU1086" s="210">
        <v>1</v>
      </c>
      <c r="AV1086" s="210">
        <v>1</v>
      </c>
      <c r="AW1086" s="210">
        <v>1</v>
      </c>
      <c r="AX1086" s="210">
        <v>1</v>
      </c>
      <c r="AY1086" s="210">
        <v>1</v>
      </c>
      <c r="AZ1086" s="210">
        <v>1</v>
      </c>
      <c r="BA1086" s="210">
        <v>1</v>
      </c>
      <c r="BB1086" s="210">
        <v>1</v>
      </c>
      <c r="BC1086" s="210">
        <v>1</v>
      </c>
      <c r="BD1086" s="210">
        <v>1</v>
      </c>
      <c r="BE1086" s="210">
        <v>1</v>
      </c>
      <c r="BF1086" s="210">
        <v>1</v>
      </c>
      <c r="BG1086" s="210">
        <v>1</v>
      </c>
      <c r="BH1086" s="210">
        <v>1</v>
      </c>
      <c r="BI1086" s="210">
        <v>1</v>
      </c>
      <c r="BJ1086" s="210">
        <v>1</v>
      </c>
      <c r="BK1086" s="210">
        <v>1</v>
      </c>
      <c r="BL1086" s="210">
        <v>1</v>
      </c>
      <c r="BM1086" s="210">
        <v>1</v>
      </c>
      <c r="BN1086" s="210">
        <v>1</v>
      </c>
      <c r="BO1086" s="210">
        <v>1</v>
      </c>
      <c r="BP1086" s="210">
        <v>1</v>
      </c>
      <c r="BQ1086" s="210">
        <v>1</v>
      </c>
      <c r="BR1086" s="210">
        <v>1</v>
      </c>
      <c r="BS1086" s="210">
        <v>1</v>
      </c>
      <c r="BT1086" s="210">
        <v>1</v>
      </c>
      <c r="BU1086" s="210"/>
      <c r="BV1086" s="210"/>
      <c r="BW1086" s="210"/>
      <c r="BX1086" s="210"/>
      <c r="BY1086" s="210"/>
      <c r="BZ1086" s="210"/>
      <c r="CA1086" s="210"/>
      <c r="CB1086" s="210"/>
      <c r="CC1086" s="210"/>
      <c r="CD1086" s="210"/>
      <c r="CE1086" s="210"/>
      <c r="CF1086" s="210"/>
      <c r="CG1086" s="210"/>
      <c r="CH1086" s="210"/>
      <c r="CI1086" s="210"/>
      <c r="CJ1086" s="210"/>
      <c r="CK1086" s="210"/>
      <c r="CL1086" s="210"/>
      <c r="CM1086" s="210"/>
      <c r="CN1086" s="210"/>
      <c r="CO1086" s="210"/>
      <c r="CP1086" s="210"/>
      <c r="CQ1086" s="210"/>
      <c r="CR1086" s="210"/>
      <c r="CS1086" s="144"/>
      <c r="CT1086" s="144"/>
    </row>
    <row r="1087" spans="1:98" ht="15">
      <c r="A1087" s="208" t="s">
        <v>8334</v>
      </c>
      <c r="B1087" s="285" t="s">
        <v>2360</v>
      </c>
      <c r="C1087" s="209" t="s">
        <v>7939</v>
      </c>
      <c r="D1087" s="259"/>
      <c r="E1087" s="209" t="s">
        <v>6118</v>
      </c>
      <c r="F1087" s="209" t="s">
        <v>38</v>
      </c>
      <c r="G1087" s="216" t="s">
        <v>35</v>
      </c>
      <c r="H1087" s="209" t="s">
        <v>8271</v>
      </c>
      <c r="I1087" s="2"/>
      <c r="J1087" s="210"/>
      <c r="K1087" s="210"/>
      <c r="L1087" s="210"/>
      <c r="M1087" s="210">
        <v>2</v>
      </c>
      <c r="N1087" s="210">
        <v>2</v>
      </c>
      <c r="O1087" s="210">
        <v>2</v>
      </c>
      <c r="P1087" s="210">
        <v>2</v>
      </c>
      <c r="Q1087" s="210">
        <v>2</v>
      </c>
      <c r="R1087" s="210">
        <v>2</v>
      </c>
      <c r="S1087" s="210">
        <v>2</v>
      </c>
      <c r="T1087" s="210">
        <v>2</v>
      </c>
      <c r="U1087" s="210">
        <v>2</v>
      </c>
      <c r="V1087" s="210">
        <v>2</v>
      </c>
      <c r="W1087" s="210">
        <v>2</v>
      </c>
      <c r="X1087" s="210">
        <v>2</v>
      </c>
      <c r="Y1087" s="210">
        <v>2</v>
      </c>
      <c r="Z1087" s="210">
        <v>2</v>
      </c>
      <c r="AA1087" s="210">
        <v>2</v>
      </c>
      <c r="AB1087" s="210">
        <v>2</v>
      </c>
      <c r="AC1087" s="210">
        <v>2</v>
      </c>
      <c r="AD1087" s="210">
        <v>2</v>
      </c>
      <c r="AE1087" s="210">
        <v>2</v>
      </c>
      <c r="AF1087" s="210">
        <v>2</v>
      </c>
      <c r="AG1087" s="210">
        <v>2</v>
      </c>
      <c r="AH1087" s="210">
        <v>2</v>
      </c>
      <c r="AI1087" s="210">
        <v>2</v>
      </c>
      <c r="AJ1087" s="210">
        <v>2</v>
      </c>
      <c r="AK1087" s="210">
        <v>2</v>
      </c>
      <c r="AL1087" s="210">
        <v>2</v>
      </c>
      <c r="AM1087" s="210">
        <v>2</v>
      </c>
      <c r="AN1087" s="210">
        <v>2</v>
      </c>
      <c r="AO1087" s="210">
        <v>2</v>
      </c>
      <c r="AP1087" s="210">
        <v>2</v>
      </c>
      <c r="AQ1087" s="210">
        <v>2</v>
      </c>
      <c r="AR1087" s="210">
        <v>2</v>
      </c>
      <c r="AS1087" s="210">
        <v>2</v>
      </c>
      <c r="AT1087" s="210">
        <v>2</v>
      </c>
      <c r="AU1087" s="210">
        <v>2</v>
      </c>
      <c r="AV1087" s="210">
        <v>2</v>
      </c>
      <c r="AW1087" s="210">
        <v>2</v>
      </c>
      <c r="AX1087" s="210">
        <v>2</v>
      </c>
      <c r="AY1087" s="210">
        <v>2</v>
      </c>
      <c r="AZ1087" s="210">
        <v>2</v>
      </c>
      <c r="BA1087" s="210">
        <v>2</v>
      </c>
      <c r="BB1087" s="210">
        <v>2</v>
      </c>
      <c r="BC1087" s="210">
        <v>2</v>
      </c>
      <c r="BD1087" s="210">
        <v>2</v>
      </c>
      <c r="BE1087" s="210">
        <v>2</v>
      </c>
      <c r="BF1087" s="210">
        <v>2</v>
      </c>
      <c r="BG1087" s="210">
        <v>2</v>
      </c>
      <c r="BH1087" s="210">
        <v>2</v>
      </c>
      <c r="BI1087" s="210">
        <v>2</v>
      </c>
      <c r="BJ1087" s="210">
        <v>2</v>
      </c>
      <c r="BK1087" s="210">
        <v>2</v>
      </c>
      <c r="BL1087" s="210">
        <v>2</v>
      </c>
      <c r="BM1087" s="210">
        <v>2</v>
      </c>
      <c r="BN1087" s="210">
        <v>2</v>
      </c>
      <c r="BO1087" s="210">
        <v>2</v>
      </c>
      <c r="BP1087" s="210">
        <v>2</v>
      </c>
      <c r="BQ1087" s="210">
        <v>2</v>
      </c>
      <c r="BR1087" s="210">
        <v>2</v>
      </c>
      <c r="BS1087" s="210">
        <v>2</v>
      </c>
      <c r="BT1087" s="210">
        <v>2</v>
      </c>
      <c r="BU1087" s="210"/>
      <c r="BV1087" s="210"/>
      <c r="BW1087" s="210"/>
      <c r="BX1087" s="210"/>
      <c r="BY1087" s="210"/>
      <c r="BZ1087" s="210"/>
      <c r="CA1087" s="210"/>
      <c r="CB1087" s="210"/>
      <c r="CC1087" s="210"/>
      <c r="CD1087" s="210"/>
      <c r="CE1087" s="210"/>
      <c r="CF1087" s="210"/>
      <c r="CG1087" s="210"/>
      <c r="CH1087" s="210"/>
      <c r="CI1087" s="210"/>
      <c r="CJ1087" s="210"/>
      <c r="CK1087" s="210"/>
      <c r="CL1087" s="210"/>
      <c r="CM1087" s="210"/>
      <c r="CN1087" s="210"/>
      <c r="CO1087" s="210"/>
      <c r="CP1087" s="210"/>
      <c r="CQ1087" s="210"/>
      <c r="CR1087" s="210"/>
      <c r="CS1087" s="144"/>
      <c r="CT1087" s="144"/>
    </row>
    <row r="1088" spans="1:98" ht="15">
      <c r="A1088" s="208" t="s">
        <v>8334</v>
      </c>
      <c r="B1088" s="285" t="s">
        <v>2363</v>
      </c>
      <c r="C1088" s="209" t="s">
        <v>2364</v>
      </c>
      <c r="D1088" s="259"/>
      <c r="E1088" s="209" t="s">
        <v>6118</v>
      </c>
      <c r="F1088" s="209" t="s">
        <v>38</v>
      </c>
      <c r="G1088" s="216" t="s">
        <v>35</v>
      </c>
      <c r="H1088" s="209" t="s">
        <v>8271</v>
      </c>
      <c r="I1088" s="2"/>
      <c r="J1088" s="210"/>
      <c r="K1088" s="210"/>
      <c r="L1088" s="210"/>
      <c r="M1088" s="210">
        <v>1</v>
      </c>
      <c r="N1088" s="210">
        <v>1</v>
      </c>
      <c r="O1088" s="210">
        <v>1</v>
      </c>
      <c r="P1088" s="210">
        <v>1</v>
      </c>
      <c r="Q1088" s="210">
        <v>1</v>
      </c>
      <c r="R1088" s="210">
        <v>1</v>
      </c>
      <c r="S1088" s="210">
        <v>1</v>
      </c>
      <c r="T1088" s="210">
        <v>1</v>
      </c>
      <c r="U1088" s="210">
        <v>1</v>
      </c>
      <c r="V1088" s="210">
        <v>1</v>
      </c>
      <c r="W1088" s="210">
        <v>1</v>
      </c>
      <c r="X1088" s="210">
        <v>1</v>
      </c>
      <c r="Y1088" s="210">
        <v>1</v>
      </c>
      <c r="Z1088" s="210">
        <v>1</v>
      </c>
      <c r="AA1088" s="210">
        <v>1</v>
      </c>
      <c r="AB1088" s="210">
        <v>1</v>
      </c>
      <c r="AC1088" s="210">
        <v>1</v>
      </c>
      <c r="AD1088" s="210">
        <v>1</v>
      </c>
      <c r="AE1088" s="210">
        <v>1</v>
      </c>
      <c r="AF1088" s="210">
        <v>1</v>
      </c>
      <c r="AG1088" s="210">
        <v>1</v>
      </c>
      <c r="AH1088" s="210">
        <v>1</v>
      </c>
      <c r="AI1088" s="210">
        <v>1</v>
      </c>
      <c r="AJ1088" s="210">
        <v>1</v>
      </c>
      <c r="AK1088" s="210">
        <v>1</v>
      </c>
      <c r="AL1088" s="210">
        <v>1</v>
      </c>
      <c r="AM1088" s="210">
        <v>1</v>
      </c>
      <c r="AN1088" s="210">
        <v>1</v>
      </c>
      <c r="AO1088" s="210">
        <v>1</v>
      </c>
      <c r="AP1088" s="210">
        <v>1</v>
      </c>
      <c r="AQ1088" s="210">
        <v>1</v>
      </c>
      <c r="AR1088" s="210">
        <v>1</v>
      </c>
      <c r="AS1088" s="210">
        <v>1</v>
      </c>
      <c r="AT1088" s="210">
        <v>1</v>
      </c>
      <c r="AU1088" s="210">
        <v>1</v>
      </c>
      <c r="AV1088" s="210">
        <v>1</v>
      </c>
      <c r="AW1088" s="210">
        <v>1</v>
      </c>
      <c r="AX1088" s="210">
        <v>1</v>
      </c>
      <c r="AY1088" s="210">
        <v>1</v>
      </c>
      <c r="AZ1088" s="210">
        <v>1</v>
      </c>
      <c r="BA1088" s="210">
        <v>1</v>
      </c>
      <c r="BB1088" s="210">
        <v>1</v>
      </c>
      <c r="BC1088" s="210">
        <v>1</v>
      </c>
      <c r="BD1088" s="210">
        <v>1</v>
      </c>
      <c r="BE1088" s="210">
        <v>1</v>
      </c>
      <c r="BF1088" s="210">
        <v>1</v>
      </c>
      <c r="BG1088" s="210">
        <v>1</v>
      </c>
      <c r="BH1088" s="210">
        <v>1</v>
      </c>
      <c r="BI1088" s="210">
        <v>1</v>
      </c>
      <c r="BJ1088" s="210">
        <v>1</v>
      </c>
      <c r="BK1088" s="210">
        <v>1</v>
      </c>
      <c r="BL1088" s="210">
        <v>1</v>
      </c>
      <c r="BM1088" s="210">
        <v>1</v>
      </c>
      <c r="BN1088" s="210">
        <v>1</v>
      </c>
      <c r="BO1088" s="210">
        <v>1</v>
      </c>
      <c r="BP1088" s="210">
        <v>1</v>
      </c>
      <c r="BQ1088" s="210">
        <v>1</v>
      </c>
      <c r="BR1088" s="210">
        <v>1</v>
      </c>
      <c r="BS1088" s="210">
        <v>1</v>
      </c>
      <c r="BT1088" s="210">
        <v>1</v>
      </c>
      <c r="BU1088" s="210"/>
      <c r="BV1088" s="210"/>
      <c r="BW1088" s="210"/>
      <c r="BX1088" s="210"/>
      <c r="BY1088" s="210"/>
      <c r="BZ1088" s="210"/>
      <c r="CA1088" s="210"/>
      <c r="CB1088" s="210"/>
      <c r="CC1088" s="210"/>
      <c r="CD1088" s="210"/>
      <c r="CE1088" s="210"/>
      <c r="CF1088" s="210"/>
      <c r="CG1088" s="210"/>
      <c r="CH1088" s="210"/>
      <c r="CI1088" s="210"/>
      <c r="CJ1088" s="210"/>
      <c r="CK1088" s="210"/>
      <c r="CL1088" s="210"/>
      <c r="CM1088" s="210"/>
      <c r="CN1088" s="210"/>
      <c r="CO1088" s="210"/>
      <c r="CP1088" s="210"/>
      <c r="CQ1088" s="210"/>
      <c r="CR1088" s="210"/>
      <c r="CS1088" s="144"/>
      <c r="CT1088" s="144"/>
    </row>
    <row r="1089" spans="1:98" ht="15">
      <c r="A1089" s="208" t="s">
        <v>8334</v>
      </c>
      <c r="B1089" s="285" t="s">
        <v>2365</v>
      </c>
      <c r="C1089" s="209" t="s">
        <v>7940</v>
      </c>
      <c r="D1089" s="259"/>
      <c r="E1089" s="209" t="s">
        <v>6118</v>
      </c>
      <c r="F1089" s="209" t="s">
        <v>38</v>
      </c>
      <c r="G1089" s="216" t="s">
        <v>35</v>
      </c>
      <c r="H1089" s="209" t="s">
        <v>8271</v>
      </c>
      <c r="I1089" s="2"/>
      <c r="J1089" s="210"/>
      <c r="K1089" s="210"/>
      <c r="L1089" s="210"/>
      <c r="M1089" s="210">
        <v>1</v>
      </c>
      <c r="N1089" s="210">
        <v>1</v>
      </c>
      <c r="O1089" s="210">
        <v>1</v>
      </c>
      <c r="P1089" s="210">
        <v>1</v>
      </c>
      <c r="Q1089" s="210">
        <v>1</v>
      </c>
      <c r="R1089" s="210">
        <v>1</v>
      </c>
      <c r="S1089" s="210">
        <v>1</v>
      </c>
      <c r="T1089" s="210">
        <v>1</v>
      </c>
      <c r="U1089" s="210">
        <v>1</v>
      </c>
      <c r="V1089" s="210">
        <v>1</v>
      </c>
      <c r="W1089" s="210">
        <v>1</v>
      </c>
      <c r="X1089" s="210">
        <v>1</v>
      </c>
      <c r="Y1089" s="210">
        <v>1</v>
      </c>
      <c r="Z1089" s="210">
        <v>1</v>
      </c>
      <c r="AA1089" s="210">
        <v>1</v>
      </c>
      <c r="AB1089" s="210">
        <v>1</v>
      </c>
      <c r="AC1089" s="210">
        <v>1</v>
      </c>
      <c r="AD1089" s="210">
        <v>1</v>
      </c>
      <c r="AE1089" s="210">
        <v>1</v>
      </c>
      <c r="AF1089" s="210">
        <v>1</v>
      </c>
      <c r="AG1089" s="210">
        <v>1</v>
      </c>
      <c r="AH1089" s="210">
        <v>1</v>
      </c>
      <c r="AI1089" s="210">
        <v>1</v>
      </c>
      <c r="AJ1089" s="210">
        <v>1</v>
      </c>
      <c r="AK1089" s="210">
        <v>1</v>
      </c>
      <c r="AL1089" s="210">
        <v>1</v>
      </c>
      <c r="AM1089" s="210">
        <v>1</v>
      </c>
      <c r="AN1089" s="210">
        <v>1</v>
      </c>
      <c r="AO1089" s="210">
        <v>1</v>
      </c>
      <c r="AP1089" s="210">
        <v>1</v>
      </c>
      <c r="AQ1089" s="210">
        <v>1</v>
      </c>
      <c r="AR1089" s="210">
        <v>1</v>
      </c>
      <c r="AS1089" s="210">
        <v>1</v>
      </c>
      <c r="AT1089" s="210">
        <v>1</v>
      </c>
      <c r="AU1089" s="210">
        <v>1</v>
      </c>
      <c r="AV1089" s="210">
        <v>1</v>
      </c>
      <c r="AW1089" s="210">
        <v>1</v>
      </c>
      <c r="AX1089" s="210">
        <v>1</v>
      </c>
      <c r="AY1089" s="210">
        <v>1</v>
      </c>
      <c r="AZ1089" s="210">
        <v>1</v>
      </c>
      <c r="BA1089" s="210">
        <v>1</v>
      </c>
      <c r="BB1089" s="210">
        <v>1</v>
      </c>
      <c r="BC1089" s="210">
        <v>1</v>
      </c>
      <c r="BD1089" s="210">
        <v>1</v>
      </c>
      <c r="BE1089" s="210">
        <v>1</v>
      </c>
      <c r="BF1089" s="210">
        <v>1</v>
      </c>
      <c r="BG1089" s="210">
        <v>1</v>
      </c>
      <c r="BH1089" s="210">
        <v>1</v>
      </c>
      <c r="BI1089" s="210">
        <v>1</v>
      </c>
      <c r="BJ1089" s="210">
        <v>1</v>
      </c>
      <c r="BK1089" s="210">
        <v>1</v>
      </c>
      <c r="BL1089" s="210">
        <v>1</v>
      </c>
      <c r="BM1089" s="210">
        <v>1</v>
      </c>
      <c r="BN1089" s="210">
        <v>1</v>
      </c>
      <c r="BO1089" s="210">
        <v>1</v>
      </c>
      <c r="BP1089" s="210">
        <v>1</v>
      </c>
      <c r="BQ1089" s="210">
        <v>1</v>
      </c>
      <c r="BR1089" s="210">
        <v>1</v>
      </c>
      <c r="BS1089" s="210">
        <v>1</v>
      </c>
      <c r="BT1089" s="210">
        <v>1</v>
      </c>
      <c r="BU1089" s="210"/>
      <c r="BV1089" s="210"/>
      <c r="BW1089" s="210"/>
      <c r="BX1089" s="210"/>
      <c r="BY1089" s="210"/>
      <c r="BZ1089" s="210"/>
      <c r="CA1089" s="210"/>
      <c r="CB1089" s="210"/>
      <c r="CC1089" s="210"/>
      <c r="CD1089" s="210"/>
      <c r="CE1089" s="210"/>
      <c r="CF1089" s="210"/>
      <c r="CG1089" s="210"/>
      <c r="CH1089" s="210"/>
      <c r="CI1089" s="210"/>
      <c r="CJ1089" s="210"/>
      <c r="CK1089" s="210"/>
      <c r="CL1089" s="210"/>
      <c r="CM1089" s="210"/>
      <c r="CN1089" s="210"/>
      <c r="CO1089" s="210"/>
      <c r="CP1089" s="210"/>
      <c r="CQ1089" s="210"/>
      <c r="CR1089" s="210"/>
      <c r="CS1089" s="144"/>
      <c r="CT1089" s="144"/>
    </row>
    <row r="1090" spans="1:98" ht="15">
      <c r="A1090" s="208" t="s">
        <v>8334</v>
      </c>
      <c r="B1090" s="285" t="s">
        <v>2265</v>
      </c>
      <c r="C1090" s="209" t="s">
        <v>7925</v>
      </c>
      <c r="D1090" s="259"/>
      <c r="E1090" s="209" t="s">
        <v>6108</v>
      </c>
      <c r="F1090" s="209" t="s">
        <v>38</v>
      </c>
      <c r="G1090" s="216" t="s">
        <v>35</v>
      </c>
      <c r="H1090" s="209" t="s">
        <v>8271</v>
      </c>
      <c r="I1090" s="2"/>
      <c r="J1090" s="210"/>
      <c r="K1090" s="210"/>
      <c r="L1090" s="210"/>
      <c r="M1090" s="210">
        <v>2</v>
      </c>
      <c r="N1090" s="210">
        <v>2</v>
      </c>
      <c r="O1090" s="210">
        <v>2</v>
      </c>
      <c r="P1090" s="210">
        <v>2</v>
      </c>
      <c r="Q1090" s="210">
        <v>2</v>
      </c>
      <c r="R1090" s="210">
        <v>2</v>
      </c>
      <c r="S1090" s="210">
        <v>2</v>
      </c>
      <c r="T1090" s="210">
        <v>2</v>
      </c>
      <c r="U1090" s="210">
        <v>2</v>
      </c>
      <c r="V1090" s="210">
        <v>2</v>
      </c>
      <c r="W1090" s="210">
        <v>2</v>
      </c>
      <c r="X1090" s="210">
        <v>2</v>
      </c>
      <c r="Y1090" s="210">
        <v>2</v>
      </c>
      <c r="Z1090" s="210">
        <v>2</v>
      </c>
      <c r="AA1090" s="210">
        <v>2</v>
      </c>
      <c r="AB1090" s="210">
        <v>2</v>
      </c>
      <c r="AC1090" s="210">
        <v>2</v>
      </c>
      <c r="AD1090" s="210">
        <v>2</v>
      </c>
      <c r="AE1090" s="210">
        <v>2</v>
      </c>
      <c r="AF1090" s="210">
        <v>2</v>
      </c>
      <c r="AG1090" s="210">
        <v>2</v>
      </c>
      <c r="AH1090" s="210">
        <v>2</v>
      </c>
      <c r="AI1090" s="210">
        <v>2</v>
      </c>
      <c r="AJ1090" s="210">
        <v>2</v>
      </c>
      <c r="AK1090" s="210">
        <v>2</v>
      </c>
      <c r="AL1090" s="210">
        <v>2</v>
      </c>
      <c r="AM1090" s="210">
        <v>2</v>
      </c>
      <c r="AN1090" s="210">
        <v>2</v>
      </c>
      <c r="AO1090" s="210">
        <v>2</v>
      </c>
      <c r="AP1090" s="210">
        <v>2</v>
      </c>
      <c r="AQ1090" s="210">
        <v>2</v>
      </c>
      <c r="AR1090" s="210">
        <v>2</v>
      </c>
      <c r="AS1090" s="210">
        <v>2</v>
      </c>
      <c r="AT1090" s="210">
        <v>2</v>
      </c>
      <c r="AU1090" s="210">
        <v>2</v>
      </c>
      <c r="AV1090" s="210">
        <v>2</v>
      </c>
      <c r="AW1090" s="210">
        <v>2</v>
      </c>
      <c r="AX1090" s="210">
        <v>2</v>
      </c>
      <c r="AY1090" s="210">
        <v>2</v>
      </c>
      <c r="AZ1090" s="210">
        <v>2</v>
      </c>
      <c r="BA1090" s="210">
        <v>2</v>
      </c>
      <c r="BB1090" s="210">
        <v>2</v>
      </c>
      <c r="BC1090" s="210">
        <v>2</v>
      </c>
      <c r="BD1090" s="210">
        <v>2</v>
      </c>
      <c r="BE1090" s="210">
        <v>2</v>
      </c>
      <c r="BF1090" s="210">
        <v>2</v>
      </c>
      <c r="BG1090" s="210">
        <v>2</v>
      </c>
      <c r="BH1090" s="210">
        <v>2</v>
      </c>
      <c r="BI1090" s="210">
        <v>2</v>
      </c>
      <c r="BJ1090" s="210">
        <v>2</v>
      </c>
      <c r="BK1090" s="210">
        <v>2</v>
      </c>
      <c r="BL1090" s="210">
        <v>2</v>
      </c>
      <c r="BM1090" s="210">
        <v>2</v>
      </c>
      <c r="BN1090" s="210">
        <v>2</v>
      </c>
      <c r="BO1090" s="210">
        <v>2</v>
      </c>
      <c r="BP1090" s="210">
        <v>2</v>
      </c>
      <c r="BQ1090" s="210">
        <v>2</v>
      </c>
      <c r="BR1090" s="210">
        <v>2</v>
      </c>
      <c r="BS1090" s="210">
        <v>2</v>
      </c>
      <c r="BT1090" s="210">
        <v>2</v>
      </c>
      <c r="BU1090" s="210"/>
      <c r="BV1090" s="210"/>
      <c r="BW1090" s="210"/>
      <c r="BX1090" s="210"/>
      <c r="BY1090" s="210"/>
      <c r="BZ1090" s="210"/>
      <c r="CA1090" s="210"/>
      <c r="CB1090" s="210"/>
      <c r="CC1090" s="210"/>
      <c r="CD1090" s="210"/>
      <c r="CE1090" s="210"/>
      <c r="CF1090" s="210"/>
      <c r="CG1090" s="210"/>
      <c r="CH1090" s="210"/>
      <c r="CI1090" s="210"/>
      <c r="CJ1090" s="210"/>
      <c r="CK1090" s="210"/>
      <c r="CL1090" s="210"/>
      <c r="CM1090" s="210"/>
      <c r="CN1090" s="210"/>
      <c r="CO1090" s="210"/>
      <c r="CP1090" s="210"/>
      <c r="CQ1090" s="210"/>
      <c r="CR1090" s="210"/>
      <c r="CS1090" s="144"/>
      <c r="CT1090" s="144"/>
    </row>
    <row r="1091" spans="1:98" ht="15">
      <c r="A1091" s="208"/>
      <c r="B1091" s="285"/>
      <c r="C1091" s="209"/>
      <c r="D1091" s="259"/>
      <c r="E1091" s="209"/>
      <c r="F1091" s="209"/>
      <c r="G1091" s="216"/>
      <c r="H1091" s="209"/>
      <c r="I1091" s="2"/>
      <c r="J1091" s="210"/>
      <c r="K1091" s="210"/>
      <c r="L1091" s="210"/>
      <c r="M1091" s="210"/>
      <c r="N1091" s="210"/>
      <c r="O1091" s="210"/>
      <c r="P1091" s="210"/>
      <c r="Q1091" s="210"/>
      <c r="R1091" s="210"/>
      <c r="S1091" s="210"/>
      <c r="T1091" s="210"/>
      <c r="U1091" s="210"/>
      <c r="V1091" s="210"/>
      <c r="W1091" s="210"/>
      <c r="X1091" s="210"/>
      <c r="Y1091" s="210"/>
      <c r="Z1091" s="210"/>
      <c r="AA1091" s="210"/>
      <c r="AB1091" s="210"/>
      <c r="AC1091" s="210"/>
      <c r="AD1091" s="210"/>
      <c r="AE1091" s="210"/>
      <c r="AF1091" s="210"/>
      <c r="AG1091" s="210"/>
      <c r="AH1091" s="210"/>
      <c r="AI1091" s="210"/>
      <c r="AJ1091" s="210"/>
      <c r="AK1091" s="210"/>
      <c r="AL1091" s="210"/>
      <c r="AM1091" s="210"/>
      <c r="AN1091" s="210"/>
      <c r="AO1091" s="210"/>
      <c r="AP1091" s="210"/>
      <c r="AQ1091" s="210"/>
      <c r="AR1091" s="210"/>
      <c r="AS1091" s="210"/>
      <c r="AT1091" s="210"/>
      <c r="AU1091" s="210"/>
      <c r="AV1091" s="210"/>
      <c r="AW1091" s="210"/>
      <c r="AX1091" s="210"/>
      <c r="AY1091" s="210"/>
      <c r="AZ1091" s="210"/>
      <c r="BA1091" s="210"/>
      <c r="BB1091" s="210"/>
      <c r="BC1091" s="210"/>
      <c r="BD1091" s="210"/>
      <c r="BE1091" s="210"/>
      <c r="BF1091" s="210"/>
      <c r="BG1091" s="210"/>
      <c r="BH1091" s="210"/>
      <c r="BI1091" s="210"/>
      <c r="BJ1091" s="210"/>
      <c r="BK1091" s="210"/>
      <c r="BL1091" s="210"/>
      <c r="BM1091" s="210"/>
      <c r="BN1091" s="210"/>
      <c r="BO1091" s="210"/>
      <c r="BP1091" s="210"/>
      <c r="BQ1091" s="210"/>
      <c r="BR1091" s="210"/>
      <c r="BS1091" s="210"/>
      <c r="BT1091" s="210"/>
      <c r="BU1091" s="210"/>
      <c r="BV1091" s="210"/>
      <c r="BW1091" s="210"/>
      <c r="BX1091" s="210"/>
      <c r="BY1091" s="210"/>
      <c r="BZ1091" s="210"/>
      <c r="CA1091" s="210"/>
      <c r="CB1091" s="210"/>
      <c r="CC1091" s="210"/>
      <c r="CD1091" s="210"/>
      <c r="CE1091" s="210"/>
      <c r="CF1091" s="210"/>
      <c r="CG1091" s="210"/>
      <c r="CH1091" s="210"/>
      <c r="CI1091" s="210"/>
      <c r="CJ1091" s="210"/>
      <c r="CK1091" s="210"/>
      <c r="CL1091" s="210"/>
      <c r="CM1091" s="210"/>
      <c r="CN1091" s="210"/>
      <c r="CO1091" s="210"/>
      <c r="CP1091" s="210"/>
      <c r="CQ1091" s="210"/>
      <c r="CR1091" s="210"/>
      <c r="CS1091" s="144"/>
      <c r="CT1091" s="144"/>
    </row>
    <row r="1092" spans="1:98" ht="15">
      <c r="A1092" s="208"/>
      <c r="B1092" s="285"/>
      <c r="C1092" s="209"/>
      <c r="D1092" s="259"/>
      <c r="E1092" s="209"/>
      <c r="F1092" s="209"/>
      <c r="G1092" s="216"/>
      <c r="H1092" s="209"/>
      <c r="I1092" s="2"/>
      <c r="J1092" s="210"/>
      <c r="K1092" s="210"/>
      <c r="L1092" s="210"/>
      <c r="M1092" s="210"/>
      <c r="N1092" s="210"/>
      <c r="O1092" s="210"/>
      <c r="P1092" s="210"/>
      <c r="Q1092" s="210"/>
      <c r="R1092" s="210"/>
      <c r="S1092" s="210"/>
      <c r="T1092" s="210"/>
      <c r="U1092" s="210"/>
      <c r="V1092" s="210"/>
      <c r="W1092" s="210"/>
      <c r="X1092" s="210"/>
      <c r="Y1092" s="210"/>
      <c r="Z1092" s="210"/>
      <c r="AA1092" s="210"/>
      <c r="AB1092" s="210"/>
      <c r="AC1092" s="210"/>
      <c r="AD1092" s="210"/>
      <c r="AE1092" s="210"/>
      <c r="AF1092" s="210"/>
      <c r="AG1092" s="210"/>
      <c r="AH1092" s="210"/>
      <c r="AI1092" s="210"/>
      <c r="AJ1092" s="210"/>
      <c r="AK1092" s="210"/>
      <c r="AL1092" s="210"/>
      <c r="AM1092" s="210"/>
      <c r="AN1092" s="210"/>
      <c r="AO1092" s="210"/>
      <c r="AP1092" s="210"/>
      <c r="AQ1092" s="210"/>
      <c r="AR1092" s="210"/>
      <c r="AS1092" s="210"/>
      <c r="AT1092" s="210"/>
      <c r="AU1092" s="210"/>
      <c r="AV1092" s="210"/>
      <c r="AW1092" s="210"/>
      <c r="AX1092" s="210"/>
      <c r="AY1092" s="210"/>
      <c r="AZ1092" s="210"/>
      <c r="BA1092" s="210"/>
      <c r="BB1092" s="210"/>
      <c r="BC1092" s="210"/>
      <c r="BD1092" s="210"/>
      <c r="BE1092" s="210"/>
      <c r="BF1092" s="210"/>
      <c r="BG1092" s="210"/>
      <c r="BH1092" s="210"/>
      <c r="BI1092" s="210"/>
      <c r="BJ1092" s="210"/>
      <c r="BK1092" s="210"/>
      <c r="BL1092" s="210"/>
      <c r="BM1092" s="210"/>
      <c r="BN1092" s="210"/>
      <c r="BO1092" s="210"/>
      <c r="BP1092" s="210"/>
      <c r="BQ1092" s="210"/>
      <c r="BR1092" s="210"/>
      <c r="BS1092" s="210"/>
      <c r="BT1092" s="210"/>
      <c r="BU1092" s="210"/>
      <c r="BV1092" s="210"/>
      <c r="BW1092" s="210"/>
      <c r="BX1092" s="210"/>
      <c r="BY1092" s="210"/>
      <c r="BZ1092" s="210"/>
      <c r="CA1092" s="210"/>
      <c r="CB1092" s="210"/>
      <c r="CC1092" s="210"/>
      <c r="CD1092" s="210"/>
      <c r="CE1092" s="210"/>
      <c r="CF1092" s="210"/>
      <c r="CG1092" s="210"/>
      <c r="CH1092" s="210"/>
      <c r="CI1092" s="210"/>
      <c r="CJ1092" s="210"/>
      <c r="CK1092" s="210"/>
      <c r="CL1092" s="210"/>
      <c r="CM1092" s="210"/>
      <c r="CN1092" s="210"/>
      <c r="CO1092" s="210"/>
      <c r="CP1092" s="210"/>
      <c r="CQ1092" s="210"/>
      <c r="CR1092" s="210"/>
      <c r="CS1092" s="144"/>
      <c r="CT1092" s="144"/>
    </row>
    <row r="1093" spans="1:98" ht="15">
      <c r="A1093" s="208"/>
      <c r="B1093" s="285"/>
      <c r="C1093" s="209"/>
      <c r="D1093" s="259"/>
      <c r="E1093" s="209"/>
      <c r="F1093" s="209"/>
      <c r="G1093" s="216"/>
      <c r="H1093" s="209"/>
      <c r="I1093" s="2"/>
      <c r="J1093" s="210"/>
      <c r="K1093" s="210"/>
      <c r="L1093" s="210"/>
      <c r="M1093" s="210"/>
      <c r="N1093" s="210"/>
      <c r="O1093" s="210"/>
      <c r="P1093" s="210"/>
      <c r="Q1093" s="210"/>
      <c r="R1093" s="210"/>
      <c r="S1093" s="210"/>
      <c r="T1093" s="210"/>
      <c r="U1093" s="210"/>
      <c r="V1093" s="210"/>
      <c r="W1093" s="210"/>
      <c r="X1093" s="210"/>
      <c r="Y1093" s="210"/>
      <c r="Z1093" s="210"/>
      <c r="AA1093" s="210"/>
      <c r="AB1093" s="210"/>
      <c r="AC1093" s="210"/>
      <c r="AD1093" s="210"/>
      <c r="AE1093" s="210"/>
      <c r="AF1093" s="210"/>
      <c r="AG1093" s="210"/>
      <c r="AH1093" s="210"/>
      <c r="AI1093" s="210"/>
      <c r="AJ1093" s="210"/>
      <c r="AK1093" s="210"/>
      <c r="AL1093" s="210"/>
      <c r="AM1093" s="210"/>
      <c r="AN1093" s="210"/>
      <c r="AO1093" s="210"/>
      <c r="AP1093" s="210"/>
      <c r="AQ1093" s="210"/>
      <c r="AR1093" s="210"/>
      <c r="AS1093" s="210"/>
      <c r="AT1093" s="210"/>
      <c r="AU1093" s="210"/>
      <c r="AV1093" s="210"/>
      <c r="AW1093" s="210"/>
      <c r="AX1093" s="210"/>
      <c r="AY1093" s="210"/>
      <c r="AZ1093" s="210"/>
      <c r="BA1093" s="210"/>
      <c r="BB1093" s="210"/>
      <c r="BC1093" s="210"/>
      <c r="BD1093" s="210"/>
      <c r="BE1093" s="210"/>
      <c r="BF1093" s="210"/>
      <c r="BG1093" s="210"/>
      <c r="BH1093" s="210"/>
      <c r="BI1093" s="210"/>
      <c r="BJ1093" s="210"/>
      <c r="BK1093" s="210"/>
      <c r="BL1093" s="210"/>
      <c r="BM1093" s="210"/>
      <c r="BN1093" s="210"/>
      <c r="BO1093" s="210"/>
      <c r="BP1093" s="210"/>
      <c r="BQ1093" s="210"/>
      <c r="BR1093" s="210"/>
      <c r="BS1093" s="210"/>
      <c r="BT1093" s="210"/>
      <c r="BU1093" s="210"/>
      <c r="BV1093" s="210"/>
      <c r="BW1093" s="210"/>
      <c r="BX1093" s="210"/>
      <c r="BY1093" s="210"/>
      <c r="BZ1093" s="210"/>
      <c r="CA1093" s="210"/>
      <c r="CB1093" s="210"/>
      <c r="CC1093" s="210"/>
      <c r="CD1093" s="210"/>
      <c r="CE1093" s="210"/>
      <c r="CF1093" s="210"/>
      <c r="CG1093" s="210"/>
      <c r="CH1093" s="210"/>
      <c r="CI1093" s="210"/>
      <c r="CJ1093" s="210"/>
      <c r="CK1093" s="210"/>
      <c r="CL1093" s="210"/>
      <c r="CM1093" s="210"/>
      <c r="CN1093" s="210"/>
      <c r="CO1093" s="210"/>
      <c r="CP1093" s="210"/>
      <c r="CQ1093" s="210"/>
      <c r="CR1093" s="210"/>
      <c r="CS1093" s="144"/>
      <c r="CT1093" s="144"/>
    </row>
    <row r="1094" spans="1:98" ht="15">
      <c r="A1094" s="208"/>
      <c r="B1094" s="285"/>
      <c r="C1094" s="209"/>
      <c r="D1094" s="259"/>
      <c r="E1094" s="209"/>
      <c r="F1094" s="209"/>
      <c r="G1094" s="216"/>
      <c r="H1094" s="209"/>
      <c r="I1094" s="2"/>
      <c r="J1094" s="210"/>
      <c r="K1094" s="210"/>
      <c r="L1094" s="210"/>
      <c r="M1094" s="210"/>
      <c r="N1094" s="210"/>
      <c r="O1094" s="210"/>
      <c r="P1094" s="210"/>
      <c r="Q1094" s="210"/>
      <c r="R1094" s="210"/>
      <c r="S1094" s="210"/>
      <c r="T1094" s="210"/>
      <c r="U1094" s="210"/>
      <c r="V1094" s="210"/>
      <c r="W1094" s="210"/>
      <c r="X1094" s="210"/>
      <c r="Y1094" s="210"/>
      <c r="Z1094" s="210"/>
      <c r="AA1094" s="210"/>
      <c r="AB1094" s="210"/>
      <c r="AC1094" s="210"/>
      <c r="AD1094" s="210"/>
      <c r="AE1094" s="210"/>
      <c r="AF1094" s="210"/>
      <c r="AG1094" s="210"/>
      <c r="AH1094" s="210"/>
      <c r="AI1094" s="210"/>
      <c r="AJ1094" s="210"/>
      <c r="AK1094" s="210"/>
      <c r="AL1094" s="210"/>
      <c r="AM1094" s="210"/>
      <c r="AN1094" s="210"/>
      <c r="AO1094" s="210"/>
      <c r="AP1094" s="210"/>
      <c r="AQ1094" s="210"/>
      <c r="AR1094" s="210"/>
      <c r="AS1094" s="210"/>
      <c r="AT1094" s="210"/>
      <c r="AU1094" s="210"/>
      <c r="AV1094" s="210"/>
      <c r="AW1094" s="210"/>
      <c r="AX1094" s="210"/>
      <c r="AY1094" s="210"/>
      <c r="AZ1094" s="210"/>
      <c r="BA1094" s="210"/>
      <c r="BB1094" s="210"/>
      <c r="BC1094" s="210"/>
      <c r="BD1094" s="210"/>
      <c r="BE1094" s="210"/>
      <c r="BF1094" s="210"/>
      <c r="BG1094" s="210"/>
      <c r="BH1094" s="210"/>
      <c r="BI1094" s="210"/>
      <c r="BJ1094" s="210"/>
      <c r="BK1094" s="210"/>
      <c r="BL1094" s="210"/>
      <c r="BM1094" s="210"/>
      <c r="BN1094" s="210"/>
      <c r="BO1094" s="210"/>
      <c r="BP1094" s="210"/>
      <c r="BQ1094" s="210"/>
      <c r="BR1094" s="210"/>
      <c r="BS1094" s="210"/>
      <c r="BT1094" s="210"/>
      <c r="BU1094" s="210"/>
      <c r="BV1094" s="210"/>
      <c r="BW1094" s="210"/>
      <c r="BX1094" s="210"/>
      <c r="BY1094" s="210"/>
      <c r="BZ1094" s="210"/>
      <c r="CA1094" s="210"/>
      <c r="CB1094" s="210"/>
      <c r="CC1094" s="210"/>
      <c r="CD1094" s="210"/>
      <c r="CE1094" s="210"/>
      <c r="CF1094" s="210"/>
      <c r="CG1094" s="210"/>
      <c r="CH1094" s="210"/>
      <c r="CI1094" s="210"/>
      <c r="CJ1094" s="210"/>
      <c r="CK1094" s="210"/>
      <c r="CL1094" s="210"/>
      <c r="CM1094" s="210"/>
      <c r="CN1094" s="210"/>
      <c r="CO1094" s="210"/>
      <c r="CP1094" s="210"/>
      <c r="CQ1094" s="210"/>
      <c r="CR1094" s="210"/>
      <c r="CS1094" s="144"/>
      <c r="CT1094" s="144"/>
    </row>
    <row r="1095" spans="1:98" ht="15">
      <c r="A1095" s="208"/>
      <c r="B1095" s="285"/>
      <c r="C1095" s="209"/>
      <c r="D1095" s="259"/>
      <c r="E1095" s="209"/>
      <c r="F1095" s="209"/>
      <c r="G1095" s="216"/>
      <c r="H1095" s="209"/>
      <c r="I1095" s="2"/>
      <c r="J1095" s="210"/>
      <c r="K1095" s="210"/>
      <c r="L1095" s="210"/>
      <c r="M1095" s="210"/>
      <c r="N1095" s="210"/>
      <c r="O1095" s="210"/>
      <c r="P1095" s="210"/>
      <c r="Q1095" s="210"/>
      <c r="R1095" s="210"/>
      <c r="S1095" s="210"/>
      <c r="T1095" s="210"/>
      <c r="U1095" s="210"/>
      <c r="V1095" s="210"/>
      <c r="W1095" s="210"/>
      <c r="X1095" s="210"/>
      <c r="Y1095" s="210"/>
      <c r="Z1095" s="210"/>
      <c r="AA1095" s="210"/>
      <c r="AB1095" s="210"/>
      <c r="AC1095" s="210"/>
      <c r="AD1095" s="210"/>
      <c r="AE1095" s="210"/>
      <c r="AF1095" s="210"/>
      <c r="AG1095" s="210"/>
      <c r="AH1095" s="210"/>
      <c r="AI1095" s="210"/>
      <c r="AJ1095" s="210"/>
      <c r="AK1095" s="210"/>
      <c r="AL1095" s="210"/>
      <c r="AM1095" s="210"/>
      <c r="AN1095" s="210"/>
      <c r="AO1095" s="210"/>
      <c r="AP1095" s="210"/>
      <c r="AQ1095" s="210"/>
      <c r="AR1095" s="210"/>
      <c r="AS1095" s="210"/>
      <c r="AT1095" s="210"/>
      <c r="AU1095" s="210"/>
      <c r="AV1095" s="210"/>
      <c r="AW1095" s="210"/>
      <c r="AX1095" s="210"/>
      <c r="AY1095" s="210"/>
      <c r="AZ1095" s="210"/>
      <c r="BA1095" s="210"/>
      <c r="BB1095" s="210"/>
      <c r="BC1095" s="210"/>
      <c r="BD1095" s="210"/>
      <c r="BE1095" s="210"/>
      <c r="BF1095" s="210"/>
      <c r="BG1095" s="210"/>
      <c r="BH1095" s="210"/>
      <c r="BI1095" s="210"/>
      <c r="BJ1095" s="210"/>
      <c r="BK1095" s="210"/>
      <c r="BL1095" s="210"/>
      <c r="BM1095" s="210"/>
      <c r="BN1095" s="210"/>
      <c r="BO1095" s="210"/>
      <c r="BP1095" s="210"/>
      <c r="BQ1095" s="210"/>
      <c r="BR1095" s="210"/>
      <c r="BS1095" s="210"/>
      <c r="BT1095" s="210"/>
      <c r="BU1095" s="210"/>
      <c r="BV1095" s="210"/>
      <c r="BW1095" s="210"/>
      <c r="BX1095" s="210"/>
      <c r="BY1095" s="210"/>
      <c r="BZ1095" s="210"/>
      <c r="CA1095" s="210"/>
      <c r="CB1095" s="210"/>
      <c r="CC1095" s="210"/>
      <c r="CD1095" s="210"/>
      <c r="CE1095" s="210"/>
      <c r="CF1095" s="210"/>
      <c r="CG1095" s="210"/>
      <c r="CH1095" s="210"/>
      <c r="CI1095" s="210"/>
      <c r="CJ1095" s="210"/>
      <c r="CK1095" s="210"/>
      <c r="CL1095" s="210"/>
      <c r="CM1095" s="210"/>
      <c r="CN1095" s="210"/>
      <c r="CO1095" s="210"/>
      <c r="CP1095" s="210"/>
      <c r="CQ1095" s="210"/>
      <c r="CR1095" s="210"/>
      <c r="CS1095" s="144"/>
      <c r="CT1095" s="144"/>
    </row>
    <row r="1096" spans="1:98" ht="15">
      <c r="A1096" s="208"/>
      <c r="B1096" s="285"/>
      <c r="C1096" s="209"/>
      <c r="D1096" s="259"/>
      <c r="E1096" s="209"/>
      <c r="F1096" s="209"/>
      <c r="G1096" s="216"/>
      <c r="H1096" s="209"/>
      <c r="I1096" s="2"/>
      <c r="J1096" s="210"/>
      <c r="K1096" s="210"/>
      <c r="L1096" s="210"/>
      <c r="M1096" s="210"/>
      <c r="N1096" s="210"/>
      <c r="O1096" s="210"/>
      <c r="P1096" s="210"/>
      <c r="Q1096" s="210"/>
      <c r="R1096" s="210"/>
      <c r="S1096" s="210"/>
      <c r="T1096" s="210"/>
      <c r="U1096" s="210"/>
      <c r="V1096" s="210"/>
      <c r="W1096" s="210"/>
      <c r="X1096" s="210"/>
      <c r="Y1096" s="210"/>
      <c r="Z1096" s="210"/>
      <c r="AA1096" s="210"/>
      <c r="AB1096" s="210"/>
      <c r="AC1096" s="210"/>
      <c r="AD1096" s="210"/>
      <c r="AE1096" s="210"/>
      <c r="AF1096" s="210"/>
      <c r="AG1096" s="210"/>
      <c r="AH1096" s="210"/>
      <c r="AI1096" s="210"/>
      <c r="AJ1096" s="210"/>
      <c r="AK1096" s="210"/>
      <c r="AL1096" s="210"/>
      <c r="AM1096" s="210"/>
      <c r="AN1096" s="210"/>
      <c r="AO1096" s="210"/>
      <c r="AP1096" s="210"/>
      <c r="AQ1096" s="210"/>
      <c r="AR1096" s="210"/>
      <c r="AS1096" s="210"/>
      <c r="AT1096" s="210"/>
      <c r="AU1096" s="210"/>
      <c r="AV1096" s="210"/>
      <c r="AW1096" s="210"/>
      <c r="AX1096" s="210"/>
      <c r="AY1096" s="210"/>
      <c r="AZ1096" s="210"/>
      <c r="BA1096" s="210"/>
      <c r="BB1096" s="210"/>
      <c r="BC1096" s="210"/>
      <c r="BD1096" s="210"/>
      <c r="BE1096" s="210"/>
      <c r="BF1096" s="210"/>
      <c r="BG1096" s="210"/>
      <c r="BH1096" s="210"/>
      <c r="BI1096" s="210"/>
      <c r="BJ1096" s="210"/>
      <c r="BK1096" s="210"/>
      <c r="BL1096" s="210"/>
      <c r="BM1096" s="210"/>
      <c r="BN1096" s="210"/>
      <c r="BO1096" s="210"/>
      <c r="BP1096" s="210"/>
      <c r="BQ1096" s="210"/>
      <c r="BR1096" s="210"/>
      <c r="BS1096" s="210"/>
      <c r="BT1096" s="210"/>
      <c r="BU1096" s="210"/>
      <c r="BV1096" s="210"/>
      <c r="BW1096" s="210"/>
      <c r="BX1096" s="210"/>
      <c r="BY1096" s="210"/>
      <c r="BZ1096" s="210"/>
      <c r="CA1096" s="210"/>
      <c r="CB1096" s="210"/>
      <c r="CC1096" s="210"/>
      <c r="CD1096" s="210"/>
      <c r="CE1096" s="210"/>
      <c r="CF1096" s="210"/>
      <c r="CG1096" s="210"/>
      <c r="CH1096" s="210"/>
      <c r="CI1096" s="210"/>
      <c r="CJ1096" s="210"/>
      <c r="CK1096" s="210"/>
      <c r="CL1096" s="210"/>
      <c r="CM1096" s="210"/>
      <c r="CN1096" s="210"/>
      <c r="CO1096" s="210"/>
      <c r="CP1096" s="210"/>
      <c r="CQ1096" s="210"/>
      <c r="CR1096" s="210"/>
      <c r="CS1096" s="144"/>
      <c r="CT1096" s="144"/>
    </row>
    <row r="1097" spans="1:98" ht="15">
      <c r="A1097" s="208"/>
      <c r="B1097" s="285"/>
      <c r="C1097" s="209"/>
      <c r="D1097" s="259"/>
      <c r="E1097" s="209"/>
      <c r="F1097" s="209"/>
      <c r="G1097" s="216"/>
      <c r="H1097" s="209"/>
      <c r="I1097" s="2"/>
      <c r="J1097" s="210"/>
      <c r="K1097" s="210"/>
      <c r="L1097" s="210"/>
      <c r="M1097" s="210"/>
      <c r="N1097" s="210"/>
      <c r="O1097" s="210"/>
      <c r="P1097" s="210"/>
      <c r="Q1097" s="210"/>
      <c r="R1097" s="210"/>
      <c r="S1097" s="210"/>
      <c r="T1097" s="210"/>
      <c r="U1097" s="210"/>
      <c r="V1097" s="210"/>
      <c r="W1097" s="210"/>
      <c r="X1097" s="210"/>
      <c r="Y1097" s="210"/>
      <c r="Z1097" s="210"/>
      <c r="AA1097" s="210"/>
      <c r="AB1097" s="210"/>
      <c r="AC1097" s="210"/>
      <c r="AD1097" s="210"/>
      <c r="AE1097" s="210"/>
      <c r="AF1097" s="210"/>
      <c r="AG1097" s="210"/>
      <c r="AH1097" s="210"/>
      <c r="AI1097" s="210"/>
      <c r="AJ1097" s="210"/>
      <c r="AK1097" s="210"/>
      <c r="AL1097" s="210"/>
      <c r="AM1097" s="210"/>
      <c r="AN1097" s="210"/>
      <c r="AO1097" s="210"/>
      <c r="AP1097" s="210"/>
      <c r="AQ1097" s="210"/>
      <c r="AR1097" s="210"/>
      <c r="AS1097" s="210"/>
      <c r="AT1097" s="210"/>
      <c r="AU1097" s="210"/>
      <c r="AV1097" s="210"/>
      <c r="AW1097" s="210"/>
      <c r="AX1097" s="210"/>
      <c r="AY1097" s="210"/>
      <c r="AZ1097" s="210"/>
      <c r="BA1097" s="210"/>
      <c r="BB1097" s="210"/>
      <c r="BC1097" s="210"/>
      <c r="BD1097" s="210"/>
      <c r="BE1097" s="210"/>
      <c r="BF1097" s="210"/>
      <c r="BG1097" s="210"/>
      <c r="BH1097" s="210"/>
      <c r="BI1097" s="210"/>
      <c r="BJ1097" s="210"/>
      <c r="BK1097" s="210"/>
      <c r="BL1097" s="210"/>
      <c r="BM1097" s="210"/>
      <c r="BN1097" s="210"/>
      <c r="BO1097" s="210"/>
      <c r="BP1097" s="210"/>
      <c r="BQ1097" s="210"/>
      <c r="BR1097" s="210"/>
      <c r="BS1097" s="210"/>
      <c r="BT1097" s="210"/>
      <c r="BU1097" s="210"/>
      <c r="BV1097" s="210"/>
      <c r="BW1097" s="210"/>
      <c r="BX1097" s="210"/>
      <c r="BY1097" s="210"/>
      <c r="BZ1097" s="210"/>
      <c r="CA1097" s="210"/>
      <c r="CB1097" s="210"/>
      <c r="CC1097" s="210"/>
      <c r="CD1097" s="210"/>
      <c r="CE1097" s="210"/>
      <c r="CF1097" s="210"/>
      <c r="CG1097" s="210"/>
      <c r="CH1097" s="210"/>
      <c r="CI1097" s="210"/>
      <c r="CJ1097" s="210"/>
      <c r="CK1097" s="210"/>
      <c r="CL1097" s="210"/>
      <c r="CM1097" s="210"/>
      <c r="CN1097" s="210"/>
      <c r="CO1097" s="210"/>
      <c r="CP1097" s="210"/>
      <c r="CQ1097" s="210"/>
      <c r="CR1097" s="210"/>
      <c r="CS1097" s="144"/>
      <c r="CT1097" s="144"/>
    </row>
    <row r="1098" spans="1:98" ht="15">
      <c r="A1098" s="208"/>
      <c r="B1098" s="285"/>
      <c r="C1098" s="209"/>
      <c r="D1098" s="259"/>
      <c r="E1098" s="209"/>
      <c r="F1098" s="209"/>
      <c r="G1098" s="216"/>
      <c r="H1098" s="209"/>
      <c r="I1098" s="2"/>
      <c r="J1098" s="210"/>
      <c r="K1098" s="210"/>
      <c r="L1098" s="210"/>
      <c r="M1098" s="210"/>
      <c r="N1098" s="210"/>
      <c r="O1098" s="210"/>
      <c r="P1098" s="210"/>
      <c r="Q1098" s="210"/>
      <c r="R1098" s="210"/>
      <c r="S1098" s="210"/>
      <c r="T1098" s="210"/>
      <c r="U1098" s="210"/>
      <c r="V1098" s="210"/>
      <c r="W1098" s="210"/>
      <c r="X1098" s="210"/>
      <c r="Y1098" s="210"/>
      <c r="Z1098" s="210"/>
      <c r="AA1098" s="210"/>
      <c r="AB1098" s="210"/>
      <c r="AC1098" s="210"/>
      <c r="AD1098" s="210"/>
      <c r="AE1098" s="210"/>
      <c r="AF1098" s="210"/>
      <c r="AG1098" s="210"/>
      <c r="AH1098" s="210"/>
      <c r="AI1098" s="210"/>
      <c r="AJ1098" s="210"/>
      <c r="AK1098" s="210"/>
      <c r="AL1098" s="210"/>
      <c r="AM1098" s="210"/>
      <c r="AN1098" s="210"/>
      <c r="AO1098" s="210"/>
      <c r="AP1098" s="210"/>
      <c r="AQ1098" s="210"/>
      <c r="AR1098" s="210"/>
      <c r="AS1098" s="210"/>
      <c r="AT1098" s="210"/>
      <c r="AU1098" s="210"/>
      <c r="AV1098" s="210"/>
      <c r="AW1098" s="210"/>
      <c r="AX1098" s="210"/>
      <c r="AY1098" s="210"/>
      <c r="AZ1098" s="210"/>
      <c r="BA1098" s="210"/>
      <c r="BB1098" s="210"/>
      <c r="BC1098" s="210"/>
      <c r="BD1098" s="210"/>
      <c r="BE1098" s="210"/>
      <c r="BF1098" s="210"/>
      <c r="BG1098" s="210"/>
      <c r="BH1098" s="210"/>
      <c r="BI1098" s="210"/>
      <c r="BJ1098" s="210"/>
      <c r="BK1098" s="210"/>
      <c r="BL1098" s="210"/>
      <c r="BM1098" s="210"/>
      <c r="BN1098" s="210"/>
      <c r="BO1098" s="210"/>
      <c r="BP1098" s="210"/>
      <c r="BQ1098" s="210"/>
      <c r="BR1098" s="210"/>
      <c r="BS1098" s="210"/>
      <c r="BT1098" s="210"/>
      <c r="BU1098" s="210"/>
      <c r="BV1098" s="210"/>
      <c r="BW1098" s="210"/>
      <c r="BX1098" s="210"/>
      <c r="BY1098" s="210"/>
      <c r="BZ1098" s="210"/>
      <c r="CA1098" s="210"/>
      <c r="CB1098" s="210"/>
      <c r="CC1098" s="210"/>
      <c r="CD1098" s="210"/>
      <c r="CE1098" s="210"/>
      <c r="CF1098" s="210"/>
      <c r="CG1098" s="210"/>
      <c r="CH1098" s="210"/>
      <c r="CI1098" s="210"/>
      <c r="CJ1098" s="210"/>
      <c r="CK1098" s="210"/>
      <c r="CL1098" s="210"/>
      <c r="CM1098" s="210"/>
      <c r="CN1098" s="210"/>
      <c r="CO1098" s="210"/>
      <c r="CP1098" s="210"/>
      <c r="CQ1098" s="210"/>
      <c r="CR1098" s="210"/>
      <c r="CS1098" s="144"/>
      <c r="CT1098" s="144"/>
    </row>
    <row r="1099" spans="1:98" ht="15">
      <c r="A1099" s="208"/>
      <c r="B1099" s="285"/>
      <c r="C1099" s="209"/>
      <c r="D1099" s="259"/>
      <c r="E1099" s="209"/>
      <c r="F1099" s="209"/>
      <c r="G1099" s="216"/>
      <c r="H1099" s="209"/>
      <c r="I1099" s="2"/>
      <c r="J1099" s="210"/>
      <c r="K1099" s="210"/>
      <c r="L1099" s="210"/>
      <c r="M1099" s="210"/>
      <c r="N1099" s="210"/>
      <c r="O1099" s="210"/>
      <c r="P1099" s="210"/>
      <c r="Q1099" s="210"/>
      <c r="R1099" s="210"/>
      <c r="S1099" s="210"/>
      <c r="T1099" s="210"/>
      <c r="U1099" s="210"/>
      <c r="V1099" s="210"/>
      <c r="W1099" s="210"/>
      <c r="X1099" s="210"/>
      <c r="Y1099" s="210"/>
      <c r="Z1099" s="210"/>
      <c r="AA1099" s="210"/>
      <c r="AB1099" s="210"/>
      <c r="AC1099" s="210"/>
      <c r="AD1099" s="210"/>
      <c r="AE1099" s="210"/>
      <c r="AF1099" s="210"/>
      <c r="AG1099" s="210"/>
      <c r="AH1099" s="210"/>
      <c r="AI1099" s="210"/>
      <c r="AJ1099" s="210"/>
      <c r="AK1099" s="210"/>
      <c r="AL1099" s="210"/>
      <c r="AM1099" s="210"/>
      <c r="AN1099" s="210"/>
      <c r="AO1099" s="210"/>
      <c r="AP1099" s="210"/>
      <c r="AQ1099" s="210"/>
      <c r="AR1099" s="210"/>
      <c r="AS1099" s="210"/>
      <c r="AT1099" s="210"/>
      <c r="AU1099" s="210"/>
      <c r="AV1099" s="210"/>
      <c r="AW1099" s="210"/>
      <c r="AX1099" s="210"/>
      <c r="AY1099" s="210"/>
      <c r="AZ1099" s="210"/>
      <c r="BA1099" s="210"/>
      <c r="BB1099" s="210"/>
      <c r="BC1099" s="210"/>
      <c r="BD1099" s="210"/>
      <c r="BE1099" s="210"/>
      <c r="BF1099" s="210"/>
      <c r="BG1099" s="210"/>
      <c r="BH1099" s="210"/>
      <c r="BI1099" s="210"/>
      <c r="BJ1099" s="210"/>
      <c r="BK1099" s="210"/>
      <c r="BL1099" s="210"/>
      <c r="BM1099" s="210"/>
      <c r="BN1099" s="210"/>
      <c r="BO1099" s="210"/>
      <c r="BP1099" s="210"/>
      <c r="BQ1099" s="210"/>
      <c r="BR1099" s="210"/>
      <c r="BS1099" s="210"/>
      <c r="BT1099" s="210"/>
      <c r="BU1099" s="210"/>
      <c r="BV1099" s="210"/>
      <c r="BW1099" s="210"/>
      <c r="BX1099" s="210"/>
      <c r="BY1099" s="210"/>
      <c r="BZ1099" s="210"/>
      <c r="CA1099" s="210"/>
      <c r="CB1099" s="210"/>
      <c r="CC1099" s="210"/>
      <c r="CD1099" s="210"/>
      <c r="CE1099" s="210"/>
      <c r="CF1099" s="210"/>
      <c r="CG1099" s="210"/>
      <c r="CH1099" s="210"/>
      <c r="CI1099" s="210"/>
      <c r="CJ1099" s="210"/>
      <c r="CK1099" s="210"/>
      <c r="CL1099" s="210"/>
      <c r="CM1099" s="210"/>
      <c r="CN1099" s="210"/>
      <c r="CO1099" s="210"/>
      <c r="CP1099" s="210"/>
      <c r="CQ1099" s="210"/>
      <c r="CR1099" s="210"/>
      <c r="CS1099" s="144"/>
      <c r="CT1099" s="144"/>
    </row>
  </sheetData>
  <autoFilter ref="A1:CT433" xr:uid="{215D2CB5-C757-43D7-B7D6-0BE0100F5279}"/>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7E153-8FCB-44ED-AC80-4879A737B259}">
  <sheetPr codeName="Sheet46">
    <tabColor theme="0" tint="-4.9989318521683403E-2"/>
  </sheetPr>
  <dimension ref="A1:CX21"/>
  <sheetViews>
    <sheetView topLeftCell="CC1" zoomScale="70" zoomScaleNormal="70" workbookViewId="0">
      <selection activeCell="N9" sqref="N9:CV19"/>
    </sheetView>
  </sheetViews>
  <sheetFormatPr defaultRowHeight="14.5"/>
  <cols>
    <col min="1" max="1" width="9.7265625" bestFit="1" customWidth="1"/>
    <col min="2" max="2" width="18.7265625" bestFit="1" customWidth="1"/>
    <col min="3" max="3" width="15.08984375" bestFit="1" customWidth="1"/>
    <col min="4" max="4" width="12.54296875" bestFit="1" customWidth="1"/>
    <col min="5" max="5" width="12.26953125" bestFit="1" customWidth="1"/>
    <col min="6" max="6" width="16.453125" bestFit="1" customWidth="1"/>
    <col min="7" max="7" width="21.36328125" bestFit="1" customWidth="1"/>
    <col min="8" max="8" width="61" bestFit="1" customWidth="1"/>
    <col min="9" max="9" width="18.7265625" bestFit="1" customWidth="1"/>
    <col min="10" max="10" width="14.7265625" bestFit="1" customWidth="1"/>
    <col min="11" max="11" width="10.7265625" bestFit="1" customWidth="1"/>
    <col min="12" max="12" width="15.6328125" bestFit="1" customWidth="1"/>
    <col min="13" max="13" width="18.26953125" bestFit="1" customWidth="1"/>
    <col min="14" max="100" width="15.6328125" customWidth="1"/>
  </cols>
  <sheetData>
    <row r="1" spans="1:102">
      <c r="A1" s="165" t="s">
        <v>0</v>
      </c>
      <c r="B1" s="165" t="s">
        <v>1</v>
      </c>
      <c r="C1" s="165" t="s">
        <v>8359</v>
      </c>
      <c r="D1" s="165" t="s">
        <v>26</v>
      </c>
      <c r="E1" s="165" t="s">
        <v>8360</v>
      </c>
      <c r="F1" s="166" t="s">
        <v>36</v>
      </c>
      <c r="G1" s="165" t="s">
        <v>8361</v>
      </c>
      <c r="H1" s="165" t="s">
        <v>2607</v>
      </c>
      <c r="I1" s="165" t="s">
        <v>8362</v>
      </c>
      <c r="J1" s="167" t="s">
        <v>8363</v>
      </c>
      <c r="K1" s="167" t="s">
        <v>8364</v>
      </c>
      <c r="L1" s="167" t="s">
        <v>8365</v>
      </c>
      <c r="M1" s="167" t="s">
        <v>8366</v>
      </c>
      <c r="N1" s="1" t="s">
        <v>7403</v>
      </c>
      <c r="O1" s="1" t="s">
        <v>7404</v>
      </c>
      <c r="P1" s="1" t="s">
        <v>447</v>
      </c>
      <c r="Q1" s="1" t="s">
        <v>1590</v>
      </c>
      <c r="R1" s="1" t="s">
        <v>99</v>
      </c>
      <c r="S1" s="1" t="s">
        <v>110</v>
      </c>
      <c r="T1" s="1" t="s">
        <v>144</v>
      </c>
      <c r="U1" s="1" t="s">
        <v>154</v>
      </c>
      <c r="V1" s="1" t="s">
        <v>114</v>
      </c>
      <c r="W1" s="90" t="s">
        <v>202</v>
      </c>
      <c r="X1" s="90" t="s">
        <v>128</v>
      </c>
      <c r="Y1" s="168" t="s">
        <v>133</v>
      </c>
      <c r="Z1" s="169" t="s">
        <v>160</v>
      </c>
      <c r="AA1" s="1" t="s">
        <v>247</v>
      </c>
      <c r="AB1" s="1" t="s">
        <v>135</v>
      </c>
      <c r="AC1" s="1" t="s">
        <v>197</v>
      </c>
      <c r="AD1" s="1" t="s">
        <v>575</v>
      </c>
      <c r="AE1" s="1" t="s">
        <v>538</v>
      </c>
      <c r="AF1" s="1" t="s">
        <v>7405</v>
      </c>
      <c r="AG1" s="1" t="s">
        <v>7406</v>
      </c>
      <c r="AH1" s="1" t="s">
        <v>7407</v>
      </c>
      <c r="AI1" s="1" t="s">
        <v>7408</v>
      </c>
      <c r="AJ1" s="1" t="s">
        <v>7409</v>
      </c>
      <c r="AK1" s="1" t="s">
        <v>7410</v>
      </c>
      <c r="AL1" s="1" t="s">
        <v>572</v>
      </c>
      <c r="AM1" s="1" t="s">
        <v>7411</v>
      </c>
      <c r="AN1" s="1" t="s">
        <v>7412</v>
      </c>
      <c r="AO1" s="1" t="s">
        <v>7413</v>
      </c>
      <c r="AP1" s="1" t="s">
        <v>7414</v>
      </c>
      <c r="AQ1" s="1" t="s">
        <v>7415</v>
      </c>
      <c r="AR1" s="1" t="s">
        <v>7416</v>
      </c>
      <c r="AS1" s="1" t="s">
        <v>7417</v>
      </c>
      <c r="AT1" s="1" t="s">
        <v>7418</v>
      </c>
      <c r="AU1" s="1" t="s">
        <v>7419</v>
      </c>
      <c r="AV1" s="1" t="s">
        <v>7420</v>
      </c>
      <c r="AW1" s="1" t="s">
        <v>7421</v>
      </c>
      <c r="AX1" s="1" t="s">
        <v>7422</v>
      </c>
      <c r="AY1" s="1" t="s">
        <v>7423</v>
      </c>
      <c r="AZ1" s="1" t="s">
        <v>7424</v>
      </c>
      <c r="BA1" s="1" t="s">
        <v>7425</v>
      </c>
      <c r="BB1" s="1" t="s">
        <v>7426</v>
      </c>
      <c r="BC1" s="1" t="s">
        <v>7427</v>
      </c>
      <c r="BD1" s="1" t="s">
        <v>7428</v>
      </c>
      <c r="BE1" s="1" t="s">
        <v>7429</v>
      </c>
      <c r="BF1" s="1" t="s">
        <v>7430</v>
      </c>
      <c r="BG1" s="1" t="s">
        <v>7431</v>
      </c>
      <c r="BH1" s="1" t="s">
        <v>7432</v>
      </c>
      <c r="BI1" s="1" t="s">
        <v>7433</v>
      </c>
      <c r="BJ1" s="1" t="s">
        <v>7434</v>
      </c>
      <c r="BK1" s="1" t="s">
        <v>7435</v>
      </c>
      <c r="BL1" s="1" t="s">
        <v>7436</v>
      </c>
      <c r="BM1" s="1" t="s">
        <v>7437</v>
      </c>
      <c r="BN1" s="1" t="s">
        <v>7438</v>
      </c>
      <c r="BO1" s="1" t="s">
        <v>7439</v>
      </c>
      <c r="BP1" s="1" t="s">
        <v>7440</v>
      </c>
      <c r="BQ1" s="1" t="s">
        <v>7441</v>
      </c>
      <c r="BR1" s="1" t="s">
        <v>7442</v>
      </c>
      <c r="BS1" s="1" t="s">
        <v>7443</v>
      </c>
      <c r="BT1" s="1" t="s">
        <v>7444</v>
      </c>
      <c r="BU1" s="1" t="s">
        <v>7445</v>
      </c>
      <c r="BV1" s="1" t="s">
        <v>7446</v>
      </c>
      <c r="BW1" s="1" t="s">
        <v>7447</v>
      </c>
      <c r="BX1" s="1" t="s">
        <v>7448</v>
      </c>
      <c r="BY1" s="1" t="s">
        <v>8335</v>
      </c>
      <c r="BZ1" s="1" t="s">
        <v>8336</v>
      </c>
      <c r="CA1" s="1" t="s">
        <v>8337</v>
      </c>
      <c r="CB1" s="1" t="s">
        <v>8338</v>
      </c>
      <c r="CC1" s="1" t="s">
        <v>8339</v>
      </c>
      <c r="CD1" s="1" t="s">
        <v>8340</v>
      </c>
      <c r="CE1" s="1" t="s">
        <v>8341</v>
      </c>
      <c r="CF1" s="1" t="s">
        <v>8342</v>
      </c>
      <c r="CG1" s="1" t="s">
        <v>8343</v>
      </c>
      <c r="CH1" s="1" t="s">
        <v>8344</v>
      </c>
      <c r="CI1" s="1" t="s">
        <v>8345</v>
      </c>
      <c r="CJ1" s="1" t="s">
        <v>8346</v>
      </c>
      <c r="CK1" s="1" t="s">
        <v>8347</v>
      </c>
      <c r="CL1" s="1" t="s">
        <v>8348</v>
      </c>
      <c r="CM1" s="1" t="s">
        <v>8349</v>
      </c>
      <c r="CN1" s="1" t="s">
        <v>8350</v>
      </c>
      <c r="CO1" s="1" t="s">
        <v>8351</v>
      </c>
      <c r="CP1" s="1" t="s">
        <v>8352</v>
      </c>
      <c r="CQ1" s="1" t="s">
        <v>8353</v>
      </c>
      <c r="CR1" s="1" t="s">
        <v>8354</v>
      </c>
      <c r="CS1" s="1" t="s">
        <v>8355</v>
      </c>
      <c r="CT1" s="1" t="s">
        <v>8356</v>
      </c>
      <c r="CU1" s="1" t="s">
        <v>8357</v>
      </c>
      <c r="CV1" s="1" t="s">
        <v>8358</v>
      </c>
    </row>
    <row r="2" spans="1:102">
      <c r="A2" s="157" t="s">
        <v>8334</v>
      </c>
      <c r="B2" s="158" t="s">
        <v>8261</v>
      </c>
      <c r="C2" s="158" t="s">
        <v>7474</v>
      </c>
      <c r="D2" s="159" t="s">
        <v>38</v>
      </c>
      <c r="E2" s="158" t="s">
        <v>97</v>
      </c>
      <c r="F2" s="160" t="s">
        <v>35</v>
      </c>
      <c r="G2" s="158" t="s">
        <v>7456</v>
      </c>
      <c r="H2" s="159" t="s">
        <v>8271</v>
      </c>
      <c r="I2" s="158"/>
      <c r="J2" s="161"/>
      <c r="K2" s="161"/>
      <c r="L2" s="162"/>
      <c r="M2" s="161"/>
      <c r="N2" s="163">
        <v>0</v>
      </c>
      <c r="O2" s="163">
        <v>0</v>
      </c>
      <c r="P2" s="163">
        <v>5234.0988400295028</v>
      </c>
      <c r="Q2" s="163">
        <v>12373.759459970497</v>
      </c>
      <c r="R2" s="163">
        <v>4828.4321675080637</v>
      </c>
      <c r="S2" s="163">
        <v>6541.4136866466497</v>
      </c>
      <c r="T2" s="163">
        <v>7685.1291783765637</v>
      </c>
      <c r="U2" s="163">
        <v>12356.825751740002</v>
      </c>
      <c r="V2" s="163">
        <v>12244.433656249999</v>
      </c>
      <c r="W2" s="163">
        <v>11172.333681406548</v>
      </c>
      <c r="X2" s="163">
        <v>12760.185508016772</v>
      </c>
      <c r="Y2" s="164">
        <v>11411.471249999999</v>
      </c>
      <c r="Z2" s="163">
        <v>15870.180475091824</v>
      </c>
      <c r="AA2" s="163">
        <v>14272.251379170624</v>
      </c>
      <c r="AB2" s="163">
        <v>17192.099298645684</v>
      </c>
      <c r="AC2" s="163">
        <v>24826.698382923736</v>
      </c>
      <c r="AD2" s="163">
        <v>31003.780014039316</v>
      </c>
      <c r="AE2" s="163">
        <v>68845.356288143128</v>
      </c>
      <c r="AF2" s="163">
        <v>64506.798252904657</v>
      </c>
      <c r="AG2" s="163">
        <v>64833.965244924162</v>
      </c>
      <c r="AH2" s="163">
        <v>70133.182159469288</v>
      </c>
      <c r="AI2" s="163">
        <v>77338.733091139438</v>
      </c>
      <c r="AJ2" s="163">
        <v>78943.529675425118</v>
      </c>
      <c r="AK2" s="163">
        <v>84063.482428766263</v>
      </c>
      <c r="AL2" s="163">
        <v>87195.161990185166</v>
      </c>
      <c r="AM2" s="163">
        <v>74155.310762172536</v>
      </c>
      <c r="AN2" s="163">
        <v>70512.851868749902</v>
      </c>
      <c r="AO2" s="163">
        <v>65697.019105647836</v>
      </c>
      <c r="AP2" s="163">
        <v>88757.674163428877</v>
      </c>
      <c r="AQ2" s="163">
        <v>106083.19927344959</v>
      </c>
      <c r="AR2" s="163">
        <v>122253.1889962205</v>
      </c>
      <c r="AS2" s="163">
        <v>121165.06060618501</v>
      </c>
      <c r="AT2" s="163">
        <v>119585.05581272198</v>
      </c>
      <c r="AU2" s="163">
        <v>122972.52528116402</v>
      </c>
      <c r="AV2" s="163">
        <v>114200.39819641568</v>
      </c>
      <c r="AW2" s="163">
        <v>118047.48159473785</v>
      </c>
      <c r="AX2" s="163">
        <v>117281.0350322085</v>
      </c>
      <c r="AY2" s="163">
        <v>92218.847907338815</v>
      </c>
      <c r="AZ2" s="163">
        <v>81930.064682230688</v>
      </c>
      <c r="BA2" s="163">
        <v>67084.66638071982</v>
      </c>
      <c r="BB2" s="163">
        <v>87894.101573127831</v>
      </c>
      <c r="BC2" s="163">
        <v>121190.09602878348</v>
      </c>
      <c r="BD2" s="163">
        <v>117809.11054729072</v>
      </c>
      <c r="BE2" s="163">
        <v>119918.25433609654</v>
      </c>
      <c r="BF2" s="163">
        <v>113933.88208174525</v>
      </c>
      <c r="BG2" s="163">
        <v>113100.36782355733</v>
      </c>
      <c r="BH2" s="163">
        <v>114854.43068194813</v>
      </c>
      <c r="BI2" s="163">
        <v>108989.8570144722</v>
      </c>
      <c r="BJ2" s="163">
        <v>100852.61258194233</v>
      </c>
      <c r="BK2" s="163">
        <v>74118.493926632713</v>
      </c>
      <c r="BL2" s="163">
        <v>50501.685815404388</v>
      </c>
      <c r="BM2" s="163">
        <v>40376.193482364979</v>
      </c>
      <c r="BN2" s="163">
        <v>62482.167744393599</v>
      </c>
      <c r="BO2" s="163">
        <v>16355.940954705449</v>
      </c>
      <c r="BP2" s="163">
        <v>13916.391095554989</v>
      </c>
      <c r="BQ2" s="163">
        <v>13870.938259748844</v>
      </c>
      <c r="BR2" s="163">
        <v>18210.830178916072</v>
      </c>
      <c r="BS2" s="163">
        <v>15816.5241627451</v>
      </c>
      <c r="BT2" s="163">
        <v>8688.5600186884312</v>
      </c>
      <c r="BU2" s="163">
        <v>2831.8267058823531</v>
      </c>
      <c r="BV2" s="163">
        <v>1557.8275764705904</v>
      </c>
      <c r="BW2" s="163">
        <v>0</v>
      </c>
      <c r="BX2" s="163">
        <v>9908.1474992805761</v>
      </c>
      <c r="BY2" s="163">
        <v>7956.7749064748186</v>
      </c>
      <c r="BZ2" s="163">
        <v>7186.7644316546757</v>
      </c>
      <c r="CA2" s="163">
        <v>7956.7749064748186</v>
      </c>
      <c r="CB2" s="163">
        <v>7700.1047482014383</v>
      </c>
      <c r="CC2" s="163">
        <v>10974.134168783237</v>
      </c>
      <c r="CD2" s="163">
        <v>11471.803826086956</v>
      </c>
      <c r="CE2" s="163">
        <v>11854.197286956523</v>
      </c>
      <c r="CF2" s="163">
        <v>11854.197286956523</v>
      </c>
      <c r="CG2" s="163">
        <v>11471.803826086956</v>
      </c>
      <c r="CH2" s="163">
        <v>11854.197286956523</v>
      </c>
      <c r="CI2" s="163">
        <v>11471.803826086951</v>
      </c>
      <c r="CJ2" s="163">
        <v>22716.94323255814</v>
      </c>
      <c r="CK2" s="163">
        <v>19842.42323255814</v>
      </c>
      <c r="CL2" s="163">
        <v>9920.4915348837203</v>
      </c>
      <c r="CM2" s="163">
        <v>0</v>
      </c>
      <c r="CN2" s="163">
        <v>0</v>
      </c>
      <c r="CO2" s="163">
        <v>0</v>
      </c>
      <c r="CP2" s="163">
        <v>0</v>
      </c>
      <c r="CQ2" s="163">
        <v>0</v>
      </c>
      <c r="CR2" s="163">
        <v>0</v>
      </c>
      <c r="CS2" s="163">
        <v>0</v>
      </c>
      <c r="CT2" s="163">
        <v>0</v>
      </c>
      <c r="CU2" s="163">
        <v>0</v>
      </c>
      <c r="CV2" s="163">
        <v>0</v>
      </c>
    </row>
    <row r="8" spans="1:102" ht="16">
      <c r="F8" s="130" t="s">
        <v>0</v>
      </c>
      <c r="G8" s="133" t="s">
        <v>3</v>
      </c>
      <c r="H8" s="130" t="s">
        <v>25</v>
      </c>
      <c r="I8" s="132" t="s">
        <v>1</v>
      </c>
      <c r="J8" s="133" t="s">
        <v>26</v>
      </c>
      <c r="K8" s="131" t="s">
        <v>36</v>
      </c>
      <c r="L8" s="133" t="s">
        <v>2607</v>
      </c>
      <c r="M8" s="133" t="s">
        <v>7475</v>
      </c>
      <c r="N8" s="130">
        <v>45200</v>
      </c>
      <c r="O8" s="130">
        <v>45231</v>
      </c>
      <c r="P8" s="130">
        <v>45261</v>
      </c>
      <c r="Q8" s="130">
        <v>45292</v>
      </c>
      <c r="R8" s="130">
        <v>45323</v>
      </c>
      <c r="S8" s="130">
        <v>45352</v>
      </c>
      <c r="T8" s="130">
        <v>45383</v>
      </c>
      <c r="U8" s="130">
        <v>45413</v>
      </c>
      <c r="V8" s="130">
        <v>45444</v>
      </c>
      <c r="W8" s="130">
        <v>45474</v>
      </c>
      <c r="X8" s="130">
        <v>45505</v>
      </c>
      <c r="Y8" s="130">
        <v>45536</v>
      </c>
      <c r="Z8" s="130">
        <v>45566</v>
      </c>
      <c r="AA8" s="130">
        <v>45597</v>
      </c>
      <c r="AB8" s="130">
        <v>45627</v>
      </c>
      <c r="AC8" s="130">
        <v>45658</v>
      </c>
      <c r="AD8" s="130">
        <v>45689</v>
      </c>
      <c r="AE8" s="130">
        <v>45717</v>
      </c>
      <c r="AF8" s="130">
        <v>45748</v>
      </c>
      <c r="AG8" s="130">
        <v>45778</v>
      </c>
      <c r="AH8" s="130">
        <v>45809</v>
      </c>
      <c r="AI8" s="130">
        <v>45839</v>
      </c>
      <c r="AJ8" s="130">
        <v>45870</v>
      </c>
      <c r="AK8" s="130">
        <v>45901</v>
      </c>
      <c r="AL8" s="130">
        <v>45931</v>
      </c>
      <c r="AM8" s="130">
        <v>45962</v>
      </c>
      <c r="AN8" s="130">
        <v>45992</v>
      </c>
      <c r="AO8" s="130">
        <v>46023</v>
      </c>
      <c r="AP8" s="130">
        <v>46054</v>
      </c>
      <c r="AQ8" s="130">
        <v>46082</v>
      </c>
      <c r="AR8" s="130">
        <v>46113</v>
      </c>
      <c r="AS8" s="130">
        <v>46143</v>
      </c>
      <c r="AT8" s="130">
        <v>46174</v>
      </c>
      <c r="AU8" s="130">
        <v>46204</v>
      </c>
      <c r="AV8" s="130">
        <v>46235</v>
      </c>
      <c r="AW8" s="130">
        <v>46266</v>
      </c>
      <c r="AX8" s="130">
        <v>46296</v>
      </c>
      <c r="AY8" s="130">
        <v>46327</v>
      </c>
      <c r="AZ8" s="130">
        <v>46357</v>
      </c>
      <c r="BA8" s="130">
        <v>46388</v>
      </c>
      <c r="BB8" s="130">
        <v>46419</v>
      </c>
      <c r="BC8" s="130">
        <v>46447</v>
      </c>
      <c r="BD8" s="130">
        <v>46478</v>
      </c>
      <c r="BE8" s="130">
        <v>46508</v>
      </c>
      <c r="BF8" s="130">
        <v>46539</v>
      </c>
      <c r="BG8" s="130">
        <v>46569</v>
      </c>
      <c r="BH8" s="130">
        <v>46600</v>
      </c>
      <c r="BI8" s="130">
        <v>46631</v>
      </c>
      <c r="BJ8" s="130">
        <v>46661</v>
      </c>
      <c r="BK8" s="130">
        <v>46692</v>
      </c>
      <c r="BL8" s="130">
        <v>46722</v>
      </c>
      <c r="BM8" s="130">
        <v>46753</v>
      </c>
      <c r="BN8" s="130">
        <v>46784</v>
      </c>
      <c r="BO8" s="130">
        <v>46813</v>
      </c>
      <c r="BP8" s="130">
        <v>46844</v>
      </c>
      <c r="BQ8" s="130">
        <v>46874</v>
      </c>
      <c r="BR8" s="130">
        <v>46905</v>
      </c>
      <c r="BS8" s="130">
        <v>46935</v>
      </c>
      <c r="BT8" s="130">
        <v>46966</v>
      </c>
      <c r="BU8" s="130">
        <v>46997</v>
      </c>
      <c r="BV8" s="130">
        <v>47027</v>
      </c>
      <c r="BW8" s="130">
        <v>47058</v>
      </c>
      <c r="BX8" s="130">
        <v>47088</v>
      </c>
      <c r="BY8" s="130" t="s">
        <v>8335</v>
      </c>
      <c r="BZ8" s="130" t="s">
        <v>8336</v>
      </c>
      <c r="CA8" s="130" t="s">
        <v>8337</v>
      </c>
      <c r="CB8" s="130" t="s">
        <v>8338</v>
      </c>
      <c r="CC8" s="130" t="s">
        <v>8339</v>
      </c>
      <c r="CD8" s="130" t="s">
        <v>8340</v>
      </c>
      <c r="CE8" s="130" t="s">
        <v>8341</v>
      </c>
      <c r="CF8" s="130" t="s">
        <v>8342</v>
      </c>
      <c r="CG8" s="130" t="s">
        <v>8343</v>
      </c>
      <c r="CH8" s="130" t="s">
        <v>8344</v>
      </c>
      <c r="CI8" s="130" t="s">
        <v>8345</v>
      </c>
      <c r="CJ8" s="130" t="s">
        <v>8346</v>
      </c>
      <c r="CK8" s="130" t="s">
        <v>8347</v>
      </c>
      <c r="CL8" s="130" t="s">
        <v>8348</v>
      </c>
      <c r="CM8" s="130" t="s">
        <v>8349</v>
      </c>
      <c r="CN8" s="130" t="s">
        <v>8350</v>
      </c>
      <c r="CO8" s="130" t="s">
        <v>8351</v>
      </c>
      <c r="CP8" s="130" t="s">
        <v>8352</v>
      </c>
      <c r="CQ8" s="130" t="s">
        <v>8353</v>
      </c>
      <c r="CR8" s="130" t="s">
        <v>8354</v>
      </c>
      <c r="CS8" s="130" t="s">
        <v>8355</v>
      </c>
      <c r="CT8" s="130" t="s">
        <v>8356</v>
      </c>
      <c r="CU8" s="130" t="s">
        <v>8357</v>
      </c>
      <c r="CV8" s="130" t="s">
        <v>8358</v>
      </c>
      <c r="CW8" s="130" t="s">
        <v>16</v>
      </c>
      <c r="CX8" s="130" t="s">
        <v>7489</v>
      </c>
    </row>
    <row r="9" spans="1:102" ht="16">
      <c r="F9" s="136" t="s">
        <v>8334</v>
      </c>
      <c r="G9" s="137" t="s">
        <v>45</v>
      </c>
      <c r="H9" s="137" t="str">
        <f>+_xlfn.XLOOKUP(G9,'R4'!B:B,'R4'!C:C)</f>
        <v>AMR - BETON SANTRALİ - SABİT - MEKA - 140 M³/SA</v>
      </c>
      <c r="I9" s="137" t="s">
        <v>8261</v>
      </c>
      <c r="J9" s="137" t="s">
        <v>38</v>
      </c>
      <c r="K9" s="137" t="s">
        <v>35</v>
      </c>
      <c r="L9" s="137" t="s">
        <v>8271</v>
      </c>
      <c r="M9" s="134" t="s">
        <v>7474</v>
      </c>
      <c r="N9" s="207">
        <v>0</v>
      </c>
      <c r="O9" s="207">
        <v>0</v>
      </c>
      <c r="P9" s="207">
        <v>0</v>
      </c>
      <c r="Q9" s="207">
        <v>0</v>
      </c>
      <c r="R9" s="207">
        <v>0</v>
      </c>
      <c r="S9" s="207">
        <v>1</v>
      </c>
      <c r="T9" s="207">
        <v>1</v>
      </c>
      <c r="U9" s="207">
        <v>1</v>
      </c>
      <c r="V9" s="207">
        <v>1</v>
      </c>
      <c r="W9" s="207">
        <v>1</v>
      </c>
      <c r="X9" s="207">
        <v>1</v>
      </c>
      <c r="Y9" s="207">
        <v>1</v>
      </c>
      <c r="Z9" s="207">
        <v>1</v>
      </c>
      <c r="AA9" s="207">
        <v>1</v>
      </c>
      <c r="AB9" s="207">
        <v>1</v>
      </c>
      <c r="AC9" s="207">
        <v>1</v>
      </c>
      <c r="AD9" s="207">
        <v>1</v>
      </c>
      <c r="AE9" s="207">
        <v>1</v>
      </c>
      <c r="AF9" s="207">
        <v>1</v>
      </c>
      <c r="AG9" s="207">
        <v>1</v>
      </c>
      <c r="AH9" s="207">
        <v>1</v>
      </c>
      <c r="AI9" s="207">
        <v>1</v>
      </c>
      <c r="AJ9" s="207">
        <v>1</v>
      </c>
      <c r="AK9" s="207">
        <v>1</v>
      </c>
      <c r="AL9" s="207">
        <v>1</v>
      </c>
      <c r="AM9" s="207">
        <v>1</v>
      </c>
      <c r="AN9" s="207">
        <v>1</v>
      </c>
      <c r="AO9" s="207">
        <v>1</v>
      </c>
      <c r="AP9" s="207">
        <v>1</v>
      </c>
      <c r="AQ9" s="207">
        <v>1</v>
      </c>
      <c r="AR9" s="207">
        <v>1</v>
      </c>
      <c r="AS9" s="207">
        <v>1</v>
      </c>
      <c r="AT9" s="207">
        <v>1</v>
      </c>
      <c r="AU9" s="207">
        <v>1</v>
      </c>
      <c r="AV9" s="207">
        <v>1</v>
      </c>
      <c r="AW9" s="207">
        <v>1</v>
      </c>
      <c r="AX9" s="207">
        <v>1</v>
      </c>
      <c r="AY9" s="207">
        <v>1</v>
      </c>
      <c r="AZ9" s="207">
        <v>1</v>
      </c>
      <c r="BA9" s="207">
        <v>1</v>
      </c>
      <c r="BB9" s="207">
        <v>1</v>
      </c>
      <c r="BC9" s="207">
        <v>1</v>
      </c>
      <c r="BD9" s="207">
        <v>1</v>
      </c>
      <c r="BE9" s="207">
        <v>1</v>
      </c>
      <c r="BF9" s="207">
        <v>1</v>
      </c>
      <c r="BG9" s="207">
        <v>1</v>
      </c>
      <c r="BH9" s="207">
        <v>1</v>
      </c>
      <c r="BI9" s="207">
        <v>1</v>
      </c>
      <c r="BJ9" s="207">
        <v>1</v>
      </c>
      <c r="BK9" s="207">
        <v>1</v>
      </c>
      <c r="BL9" s="207">
        <v>1</v>
      </c>
      <c r="BM9" s="207">
        <v>1</v>
      </c>
      <c r="BN9" s="207">
        <v>1</v>
      </c>
      <c r="BO9" s="207">
        <v>1</v>
      </c>
      <c r="BP9" s="207">
        <v>1</v>
      </c>
      <c r="BQ9" s="207">
        <v>1</v>
      </c>
      <c r="BR9" s="207">
        <v>1</v>
      </c>
      <c r="BS9" s="207">
        <v>1</v>
      </c>
      <c r="BT9" s="207">
        <v>1</v>
      </c>
      <c r="BU9" s="207">
        <v>1</v>
      </c>
      <c r="BV9" s="207">
        <v>1</v>
      </c>
      <c r="BW9" s="207">
        <v>1</v>
      </c>
      <c r="BX9" s="207">
        <v>1</v>
      </c>
      <c r="BY9" s="207">
        <v>1</v>
      </c>
      <c r="BZ9" s="207">
        <v>1</v>
      </c>
      <c r="CA9" s="207">
        <v>1</v>
      </c>
      <c r="CB9" s="207">
        <v>1</v>
      </c>
      <c r="CC9" s="207">
        <v>1</v>
      </c>
      <c r="CD9" s="207">
        <v>1</v>
      </c>
      <c r="CE9" s="207">
        <v>1</v>
      </c>
      <c r="CF9" s="207">
        <v>1</v>
      </c>
      <c r="CG9" s="207">
        <v>1</v>
      </c>
      <c r="CH9" s="207">
        <v>1</v>
      </c>
      <c r="CI9" s="207">
        <v>1</v>
      </c>
      <c r="CJ9" s="207">
        <v>1</v>
      </c>
      <c r="CK9" s="207">
        <v>1</v>
      </c>
      <c r="CL9" s="207">
        <v>1</v>
      </c>
      <c r="CM9" s="207"/>
      <c r="CN9" s="207"/>
      <c r="CO9" s="207"/>
      <c r="CP9" s="207"/>
      <c r="CQ9" s="207"/>
      <c r="CR9" s="207"/>
      <c r="CS9" s="207"/>
      <c r="CT9" s="207"/>
      <c r="CU9" s="207"/>
      <c r="CV9" s="207"/>
    </row>
    <row r="10" spans="1:102" ht="16">
      <c r="F10" s="136" t="s">
        <v>8334</v>
      </c>
      <c r="G10" s="137" t="s">
        <v>47</v>
      </c>
      <c r="H10" s="137" t="str">
        <f>+_xlfn.XLOOKUP(G10,'R4'!B:B,'R4'!C:C)</f>
        <v>AMR - BETON SANTRALİ - SABİT - MEKA - 140 M³/SA</v>
      </c>
      <c r="I10" s="137" t="s">
        <v>8261</v>
      </c>
      <c r="J10" s="137" t="s">
        <v>38</v>
      </c>
      <c r="K10" s="137" t="s">
        <v>35</v>
      </c>
      <c r="L10" s="137" t="s">
        <v>8271</v>
      </c>
      <c r="M10" s="134" t="s">
        <v>7474</v>
      </c>
      <c r="N10" s="207">
        <v>0</v>
      </c>
      <c r="O10" s="207">
        <v>0</v>
      </c>
      <c r="P10" s="207">
        <v>0</v>
      </c>
      <c r="Q10" s="207">
        <v>0</v>
      </c>
      <c r="R10" s="207">
        <v>0</v>
      </c>
      <c r="S10" s="207">
        <v>1</v>
      </c>
      <c r="T10" s="207">
        <v>1</v>
      </c>
      <c r="U10" s="207">
        <v>1</v>
      </c>
      <c r="V10" s="207">
        <v>1</v>
      </c>
      <c r="W10" s="207">
        <v>1</v>
      </c>
      <c r="X10" s="207">
        <v>1</v>
      </c>
      <c r="Y10" s="207">
        <v>1</v>
      </c>
      <c r="Z10" s="207">
        <v>1</v>
      </c>
      <c r="AA10" s="207">
        <v>1</v>
      </c>
      <c r="AB10" s="207">
        <v>1</v>
      </c>
      <c r="AC10" s="207">
        <v>1</v>
      </c>
      <c r="AD10" s="207">
        <v>1</v>
      </c>
      <c r="AE10" s="207">
        <v>1</v>
      </c>
      <c r="AF10" s="207">
        <v>1</v>
      </c>
      <c r="AG10" s="207">
        <v>1</v>
      </c>
      <c r="AH10" s="207">
        <v>1</v>
      </c>
      <c r="AI10" s="207">
        <v>1</v>
      </c>
      <c r="AJ10" s="207">
        <v>1</v>
      </c>
      <c r="AK10" s="207">
        <v>1</v>
      </c>
      <c r="AL10" s="207">
        <v>1</v>
      </c>
      <c r="AM10" s="207">
        <v>1</v>
      </c>
      <c r="AN10" s="207">
        <v>1</v>
      </c>
      <c r="AO10" s="207">
        <v>1</v>
      </c>
      <c r="AP10" s="207">
        <v>1</v>
      </c>
      <c r="AQ10" s="207">
        <v>1</v>
      </c>
      <c r="AR10" s="207">
        <v>1</v>
      </c>
      <c r="AS10" s="207">
        <v>1</v>
      </c>
      <c r="AT10" s="207">
        <v>1</v>
      </c>
      <c r="AU10" s="207">
        <v>1</v>
      </c>
      <c r="AV10" s="207">
        <v>1</v>
      </c>
      <c r="AW10" s="207">
        <v>1</v>
      </c>
      <c r="AX10" s="207">
        <v>1</v>
      </c>
      <c r="AY10" s="207">
        <v>1</v>
      </c>
      <c r="AZ10" s="207">
        <v>1</v>
      </c>
      <c r="BA10" s="207">
        <v>1</v>
      </c>
      <c r="BB10" s="207">
        <v>1</v>
      </c>
      <c r="BC10" s="207">
        <v>1</v>
      </c>
      <c r="BD10" s="207">
        <v>1</v>
      </c>
      <c r="BE10" s="207">
        <v>1</v>
      </c>
      <c r="BF10" s="207">
        <v>1</v>
      </c>
      <c r="BG10" s="207">
        <v>1</v>
      </c>
      <c r="BH10" s="207">
        <v>1</v>
      </c>
      <c r="BI10" s="207">
        <v>1</v>
      </c>
      <c r="BJ10" s="207">
        <v>1</v>
      </c>
      <c r="BK10" s="207">
        <v>1</v>
      </c>
      <c r="BL10" s="207">
        <v>1</v>
      </c>
      <c r="BM10" s="207">
        <v>1</v>
      </c>
      <c r="BN10" s="207">
        <v>1</v>
      </c>
      <c r="BO10" s="207">
        <v>1</v>
      </c>
      <c r="BP10" s="207">
        <v>1</v>
      </c>
      <c r="BQ10" s="207">
        <v>1</v>
      </c>
      <c r="BR10" s="207">
        <v>1</v>
      </c>
      <c r="BS10" s="207">
        <v>1</v>
      </c>
      <c r="BT10" s="207">
        <v>1</v>
      </c>
      <c r="BU10" s="207">
        <v>1</v>
      </c>
      <c r="BV10" s="207">
        <v>1</v>
      </c>
      <c r="BW10" s="207">
        <v>1</v>
      </c>
      <c r="BX10" s="207">
        <v>1</v>
      </c>
      <c r="BY10" s="207">
        <v>1</v>
      </c>
      <c r="BZ10" s="207">
        <v>1</v>
      </c>
      <c r="CA10" s="207">
        <v>1</v>
      </c>
      <c r="CB10" s="207">
        <v>1</v>
      </c>
      <c r="CC10" s="207">
        <v>1</v>
      </c>
      <c r="CD10" s="207">
        <v>1</v>
      </c>
      <c r="CE10" s="207">
        <v>1</v>
      </c>
      <c r="CF10" s="207">
        <v>1</v>
      </c>
      <c r="CG10" s="207">
        <v>1</v>
      </c>
      <c r="CH10" s="207">
        <v>1</v>
      </c>
      <c r="CI10" s="207">
        <v>1</v>
      </c>
      <c r="CJ10" s="207">
        <v>1</v>
      </c>
      <c r="CK10" s="207">
        <v>1</v>
      </c>
      <c r="CL10" s="207">
        <v>1</v>
      </c>
      <c r="CM10" s="207"/>
      <c r="CN10" s="207"/>
      <c r="CO10" s="207"/>
      <c r="CP10" s="207"/>
      <c r="CQ10" s="207"/>
      <c r="CR10" s="207"/>
      <c r="CS10" s="207"/>
      <c r="CT10" s="207"/>
      <c r="CU10" s="207"/>
      <c r="CV10" s="207"/>
    </row>
    <row r="11" spans="1:102" ht="16">
      <c r="F11" s="136" t="s">
        <v>8334</v>
      </c>
      <c r="G11" s="137" t="s">
        <v>49</v>
      </c>
      <c r="H11" s="137" t="str">
        <f>+_xlfn.XLOOKUP(G11,'R4'!B:B,'R4'!C:C)</f>
        <v>AMR - BETON SANTRALİ - SABİT - MEKA - 140 M³/SA</v>
      </c>
      <c r="I11" s="137" t="s">
        <v>8261</v>
      </c>
      <c r="J11" s="137" t="s">
        <v>38</v>
      </c>
      <c r="K11" s="137" t="s">
        <v>35</v>
      </c>
      <c r="L11" s="137" t="s">
        <v>8271</v>
      </c>
      <c r="M11" s="134" t="s">
        <v>7474</v>
      </c>
      <c r="N11" s="207">
        <v>0</v>
      </c>
      <c r="O11" s="207">
        <v>0</v>
      </c>
      <c r="P11" s="207">
        <v>0</v>
      </c>
      <c r="Q11" s="207">
        <v>0</v>
      </c>
      <c r="R11" s="207">
        <v>0</v>
      </c>
      <c r="S11" s="207">
        <v>0</v>
      </c>
      <c r="T11" s="207">
        <v>0</v>
      </c>
      <c r="U11" s="207">
        <v>0</v>
      </c>
      <c r="V11" s="207">
        <v>0</v>
      </c>
      <c r="W11" s="207">
        <v>0</v>
      </c>
      <c r="X11" s="207">
        <v>0</v>
      </c>
      <c r="Y11" s="207">
        <v>0</v>
      </c>
      <c r="Z11" s="207">
        <v>0</v>
      </c>
      <c r="AA11" s="207">
        <v>1</v>
      </c>
      <c r="AB11" s="207">
        <v>1</v>
      </c>
      <c r="AC11" s="207">
        <v>1</v>
      </c>
      <c r="AD11" s="207">
        <v>1</v>
      </c>
      <c r="AE11" s="207">
        <v>1</v>
      </c>
      <c r="AF11" s="207">
        <v>1</v>
      </c>
      <c r="AG11" s="207">
        <v>1</v>
      </c>
      <c r="AH11" s="207">
        <v>1</v>
      </c>
      <c r="AI11" s="207">
        <v>1</v>
      </c>
      <c r="AJ11" s="207">
        <v>1</v>
      </c>
      <c r="AK11" s="207">
        <v>1</v>
      </c>
      <c r="AL11" s="207">
        <v>1</v>
      </c>
      <c r="AM11" s="207">
        <v>1</v>
      </c>
      <c r="AN11" s="207">
        <v>1</v>
      </c>
      <c r="AO11" s="207">
        <v>1</v>
      </c>
      <c r="AP11" s="207">
        <v>1</v>
      </c>
      <c r="AQ11" s="207">
        <v>1</v>
      </c>
      <c r="AR11" s="207">
        <v>1</v>
      </c>
      <c r="AS11" s="207">
        <v>1</v>
      </c>
      <c r="AT11" s="207">
        <v>1</v>
      </c>
      <c r="AU11" s="207">
        <v>1</v>
      </c>
      <c r="AV11" s="207">
        <v>1</v>
      </c>
      <c r="AW11" s="207">
        <v>1</v>
      </c>
      <c r="AX11" s="207">
        <v>1</v>
      </c>
      <c r="AY11" s="207">
        <v>1</v>
      </c>
      <c r="AZ11" s="207">
        <v>1</v>
      </c>
      <c r="BA11" s="207">
        <v>1</v>
      </c>
      <c r="BB11" s="207">
        <v>1</v>
      </c>
      <c r="BC11" s="207">
        <v>1</v>
      </c>
      <c r="BD11" s="207">
        <v>1</v>
      </c>
      <c r="BE11" s="207">
        <v>1</v>
      </c>
      <c r="BF11" s="207">
        <v>1</v>
      </c>
      <c r="BG11" s="207">
        <v>1</v>
      </c>
      <c r="BH11" s="207">
        <v>1</v>
      </c>
      <c r="BI11" s="207">
        <v>1</v>
      </c>
      <c r="BJ11" s="207">
        <v>1</v>
      </c>
      <c r="BK11" s="207">
        <v>1</v>
      </c>
      <c r="BL11" s="207">
        <v>1</v>
      </c>
      <c r="BM11" s="207">
        <v>1</v>
      </c>
      <c r="BN11" s="207">
        <v>1</v>
      </c>
      <c r="BO11" s="207">
        <v>1</v>
      </c>
      <c r="BP11" s="207">
        <v>1</v>
      </c>
      <c r="BQ11" s="207">
        <v>1</v>
      </c>
      <c r="BR11" s="207">
        <v>1</v>
      </c>
      <c r="BS11" s="207">
        <v>1</v>
      </c>
      <c r="BT11" s="207">
        <v>1</v>
      </c>
      <c r="BU11" s="207">
        <v>1</v>
      </c>
      <c r="BV11" s="207">
        <v>1</v>
      </c>
      <c r="BW11" s="207">
        <v>1</v>
      </c>
      <c r="BX11" s="207">
        <v>1</v>
      </c>
      <c r="BY11" s="207">
        <v>0</v>
      </c>
      <c r="BZ11" s="207">
        <v>0</v>
      </c>
      <c r="CA11" s="207">
        <v>0</v>
      </c>
      <c r="CB11" s="207">
        <v>0</v>
      </c>
      <c r="CC11" s="207">
        <v>0</v>
      </c>
      <c r="CD11" s="207">
        <v>0</v>
      </c>
      <c r="CE11" s="207">
        <v>0</v>
      </c>
      <c r="CF11" s="207">
        <v>0</v>
      </c>
      <c r="CG11" s="207">
        <v>0</v>
      </c>
      <c r="CH11" s="207">
        <v>0</v>
      </c>
      <c r="CI11" s="207">
        <v>0</v>
      </c>
      <c r="CJ11" s="207">
        <v>0</v>
      </c>
      <c r="CK11" s="207">
        <v>0</v>
      </c>
      <c r="CL11" s="207">
        <v>0</v>
      </c>
      <c r="CM11" s="207"/>
      <c r="CN11" s="207"/>
      <c r="CO11" s="207"/>
      <c r="CP11" s="207"/>
      <c r="CQ11" s="207"/>
      <c r="CR11" s="207"/>
      <c r="CS11" s="207"/>
      <c r="CT11" s="207"/>
      <c r="CU11" s="207"/>
      <c r="CV11" s="207"/>
    </row>
    <row r="12" spans="1:102" ht="16">
      <c r="F12" s="136" t="s">
        <v>8334</v>
      </c>
      <c r="G12" s="137" t="s">
        <v>51</v>
      </c>
      <c r="H12" s="137" t="str">
        <f>+_xlfn.XLOOKUP(G12,'R4'!B:B,'R4'!C:C)</f>
        <v>AMR - BETON SANTRALİ - MOBİL - MEKA - 100 M³/SA</v>
      </c>
      <c r="I12" s="137" t="s">
        <v>8261</v>
      </c>
      <c r="J12" s="137" t="s">
        <v>38</v>
      </c>
      <c r="K12" s="137" t="s">
        <v>35</v>
      </c>
      <c r="L12" s="137" t="s">
        <v>8271</v>
      </c>
      <c r="M12" s="134" t="s">
        <v>7474</v>
      </c>
      <c r="N12" s="207">
        <v>0</v>
      </c>
      <c r="O12" s="207">
        <v>0</v>
      </c>
      <c r="P12" s="207">
        <v>0</v>
      </c>
      <c r="Q12" s="207">
        <v>0</v>
      </c>
      <c r="R12" s="207">
        <v>1</v>
      </c>
      <c r="S12" s="207">
        <v>1</v>
      </c>
      <c r="T12" s="207">
        <v>1</v>
      </c>
      <c r="U12" s="207">
        <v>1</v>
      </c>
      <c r="V12" s="207">
        <v>1</v>
      </c>
      <c r="W12" s="207">
        <v>1</v>
      </c>
      <c r="X12" s="207">
        <v>1</v>
      </c>
      <c r="Y12" s="207">
        <v>1</v>
      </c>
      <c r="Z12" s="207">
        <v>1</v>
      </c>
      <c r="AA12" s="207">
        <v>1</v>
      </c>
      <c r="AB12" s="207">
        <v>1</v>
      </c>
      <c r="AC12" s="207">
        <v>1</v>
      </c>
      <c r="AD12" s="207">
        <v>1</v>
      </c>
      <c r="AE12" s="207">
        <v>1</v>
      </c>
      <c r="AF12" s="207">
        <v>1</v>
      </c>
      <c r="AG12" s="207">
        <v>1</v>
      </c>
      <c r="AH12" s="207">
        <v>1</v>
      </c>
      <c r="AI12" s="207">
        <v>1</v>
      </c>
      <c r="AJ12" s="207">
        <v>1</v>
      </c>
      <c r="AK12" s="207">
        <v>1</v>
      </c>
      <c r="AL12" s="207">
        <v>1</v>
      </c>
      <c r="AM12" s="207">
        <v>1</v>
      </c>
      <c r="AN12" s="207">
        <v>1</v>
      </c>
      <c r="AO12" s="207">
        <v>1</v>
      </c>
      <c r="AP12" s="207">
        <v>1</v>
      </c>
      <c r="AQ12" s="207">
        <v>1</v>
      </c>
      <c r="AR12" s="207">
        <v>1</v>
      </c>
      <c r="AS12" s="207">
        <v>1</v>
      </c>
      <c r="AT12" s="207">
        <v>1</v>
      </c>
      <c r="AU12" s="207">
        <v>1</v>
      </c>
      <c r="AV12" s="207">
        <v>1</v>
      </c>
      <c r="AW12" s="207">
        <v>1</v>
      </c>
      <c r="AX12" s="207">
        <v>1</v>
      </c>
      <c r="AY12" s="207">
        <v>1</v>
      </c>
      <c r="AZ12" s="207">
        <v>1</v>
      </c>
      <c r="BA12" s="207">
        <v>1</v>
      </c>
      <c r="BB12" s="207">
        <v>1</v>
      </c>
      <c r="BC12" s="207">
        <v>1</v>
      </c>
      <c r="BD12" s="207">
        <v>1</v>
      </c>
      <c r="BE12" s="207">
        <v>1</v>
      </c>
      <c r="BF12" s="207">
        <v>1</v>
      </c>
      <c r="BG12" s="207">
        <v>1</v>
      </c>
      <c r="BH12" s="207">
        <v>1</v>
      </c>
      <c r="BI12" s="207">
        <v>1</v>
      </c>
      <c r="BJ12" s="207">
        <v>1</v>
      </c>
      <c r="BK12" s="207">
        <v>1</v>
      </c>
      <c r="BL12" s="207">
        <v>1</v>
      </c>
      <c r="BM12" s="207">
        <v>1</v>
      </c>
      <c r="BN12" s="207">
        <v>1</v>
      </c>
      <c r="BO12" s="207">
        <v>1</v>
      </c>
      <c r="BP12" s="207">
        <v>1</v>
      </c>
      <c r="BQ12" s="207">
        <v>1</v>
      </c>
      <c r="BR12" s="207">
        <v>1</v>
      </c>
      <c r="BS12" s="207">
        <v>1</v>
      </c>
      <c r="BT12" s="207">
        <v>1</v>
      </c>
      <c r="BU12" s="207">
        <v>1</v>
      </c>
      <c r="BV12" s="207">
        <v>1</v>
      </c>
      <c r="BW12" s="207">
        <v>1</v>
      </c>
      <c r="BX12" s="207">
        <v>1</v>
      </c>
      <c r="BY12" s="207">
        <v>0</v>
      </c>
      <c r="BZ12" s="207">
        <v>0</v>
      </c>
      <c r="CA12" s="207">
        <v>0</v>
      </c>
      <c r="CB12" s="207">
        <v>0</v>
      </c>
      <c r="CC12" s="207">
        <v>0</v>
      </c>
      <c r="CD12" s="207">
        <v>0</v>
      </c>
      <c r="CE12" s="207">
        <v>0</v>
      </c>
      <c r="CF12" s="207">
        <v>0</v>
      </c>
      <c r="CG12" s="207">
        <v>0</v>
      </c>
      <c r="CH12" s="207">
        <v>0</v>
      </c>
      <c r="CI12" s="207">
        <v>0</v>
      </c>
      <c r="CJ12" s="207">
        <v>0</v>
      </c>
      <c r="CK12" s="207">
        <v>0</v>
      </c>
      <c r="CL12" s="207">
        <v>0</v>
      </c>
      <c r="CM12" s="207"/>
      <c r="CN12" s="207"/>
      <c r="CO12" s="207"/>
      <c r="CP12" s="207"/>
      <c r="CQ12" s="207"/>
      <c r="CR12" s="207"/>
      <c r="CS12" s="207"/>
      <c r="CT12" s="207"/>
      <c r="CU12" s="207"/>
      <c r="CV12" s="207"/>
      <c r="CW12" s="135"/>
      <c r="CX12" s="135"/>
    </row>
    <row r="13" spans="1:102" ht="16">
      <c r="F13" s="136" t="s">
        <v>8334</v>
      </c>
      <c r="G13" s="137" t="s">
        <v>53</v>
      </c>
      <c r="H13" s="137" t="str">
        <f>+_xlfn.XLOOKUP(G13,'R4'!B:B,'R4'!C:C)</f>
        <v>AMR - BETON SANTRALİ - SABİT - MEKA - 140 M³/SA</v>
      </c>
      <c r="I13" s="137" t="s">
        <v>8261</v>
      </c>
      <c r="J13" s="137" t="s">
        <v>38</v>
      </c>
      <c r="K13" s="137" t="s">
        <v>35</v>
      </c>
      <c r="L13" s="137" t="s">
        <v>8271</v>
      </c>
      <c r="M13" s="134" t="s">
        <v>7474</v>
      </c>
      <c r="N13" s="207">
        <v>0</v>
      </c>
      <c r="O13" s="207">
        <v>0</v>
      </c>
      <c r="P13" s="207">
        <v>0</v>
      </c>
      <c r="Q13" s="207">
        <v>0</v>
      </c>
      <c r="R13" s="207">
        <v>0</v>
      </c>
      <c r="S13" s="207">
        <v>0</v>
      </c>
      <c r="T13" s="207">
        <v>0</v>
      </c>
      <c r="U13" s="207">
        <v>0</v>
      </c>
      <c r="V13" s="207">
        <v>0</v>
      </c>
      <c r="W13" s="207">
        <v>0</v>
      </c>
      <c r="X13" s="207">
        <v>0</v>
      </c>
      <c r="Y13" s="207">
        <v>0</v>
      </c>
      <c r="Z13" s="207">
        <v>0</v>
      </c>
      <c r="AA13" s="207">
        <v>0</v>
      </c>
      <c r="AB13" s="207">
        <v>0</v>
      </c>
      <c r="AC13" s="207">
        <v>0</v>
      </c>
      <c r="AD13" s="207">
        <v>0</v>
      </c>
      <c r="AE13" s="207">
        <v>0.99999999999999989</v>
      </c>
      <c r="AF13" s="207">
        <v>0.99999999999999989</v>
      </c>
      <c r="AG13" s="207">
        <v>0.99999999999999989</v>
      </c>
      <c r="AH13" s="207">
        <v>0.99999999999999989</v>
      </c>
      <c r="AI13" s="207">
        <v>0.99999999999999989</v>
      </c>
      <c r="AJ13" s="207">
        <v>0.99999999999999989</v>
      </c>
      <c r="AK13" s="207">
        <v>0.99999999999999989</v>
      </c>
      <c r="AL13" s="207">
        <v>0.99999999999999989</v>
      </c>
      <c r="AM13" s="207">
        <v>0.99999999999999989</v>
      </c>
      <c r="AN13" s="207">
        <v>0.99999999999999989</v>
      </c>
      <c r="AO13" s="207">
        <v>0.99999999999999989</v>
      </c>
      <c r="AP13" s="207">
        <v>0.99999999999999989</v>
      </c>
      <c r="AQ13" s="207">
        <v>0.99999999999999989</v>
      </c>
      <c r="AR13" s="207">
        <v>0.99999999999999989</v>
      </c>
      <c r="AS13" s="207">
        <v>0.99999999999999989</v>
      </c>
      <c r="AT13" s="207">
        <v>0.99999999999999989</v>
      </c>
      <c r="AU13" s="207">
        <v>0.99999999999999989</v>
      </c>
      <c r="AV13" s="207">
        <v>0.99999999999999989</v>
      </c>
      <c r="AW13" s="207">
        <v>0.99999999999999989</v>
      </c>
      <c r="AX13" s="207">
        <v>0.99999999999999989</v>
      </c>
      <c r="AY13" s="207">
        <v>0.99999999999999989</v>
      </c>
      <c r="AZ13" s="207">
        <v>0.99999999999999989</v>
      </c>
      <c r="BA13" s="207">
        <v>0.99999999999999989</v>
      </c>
      <c r="BB13" s="207">
        <v>0.99999999999999989</v>
      </c>
      <c r="BC13" s="207">
        <v>0.99999999999999989</v>
      </c>
      <c r="BD13" s="207">
        <v>0.99999999999999989</v>
      </c>
      <c r="BE13" s="207">
        <v>0.99999999999999989</v>
      </c>
      <c r="BF13" s="207">
        <v>0.99999999999999989</v>
      </c>
      <c r="BG13" s="207">
        <v>0.99999999999999989</v>
      </c>
      <c r="BH13" s="207">
        <v>0.99999999999999989</v>
      </c>
      <c r="BI13" s="207">
        <v>0.99999999999999989</v>
      </c>
      <c r="BJ13" s="207">
        <v>0.99999999999999989</v>
      </c>
      <c r="BK13" s="207">
        <v>0.99999999999999989</v>
      </c>
      <c r="BL13" s="207">
        <v>0.99999999999999989</v>
      </c>
      <c r="BM13" s="207">
        <v>0.99999999999999989</v>
      </c>
      <c r="BN13" s="207">
        <v>0.99999999999999989</v>
      </c>
      <c r="BO13" s="207">
        <v>0.99999999999999989</v>
      </c>
      <c r="BP13" s="207">
        <v>0.99999999999999989</v>
      </c>
      <c r="BQ13" s="207">
        <v>0.99999999999999989</v>
      </c>
      <c r="BR13" s="207">
        <v>0.99999999999999989</v>
      </c>
      <c r="BS13" s="207">
        <v>0.99999999999999989</v>
      </c>
      <c r="BT13" s="207">
        <v>0.99999999999999989</v>
      </c>
      <c r="BU13" s="207">
        <v>0.99999999999999989</v>
      </c>
      <c r="BV13" s="207">
        <v>0.99999999999999989</v>
      </c>
      <c r="BW13" s="207">
        <v>0.99999999999999989</v>
      </c>
      <c r="BX13" s="207">
        <v>0.99999999999999989</v>
      </c>
      <c r="BY13" s="207">
        <v>0</v>
      </c>
      <c r="BZ13" s="207">
        <v>0</v>
      </c>
      <c r="CA13" s="207">
        <v>0</v>
      </c>
      <c r="CB13" s="207">
        <v>0</v>
      </c>
      <c r="CC13" s="207">
        <v>0</v>
      </c>
      <c r="CD13" s="207">
        <v>0</v>
      </c>
      <c r="CE13" s="207">
        <v>0</v>
      </c>
      <c r="CF13" s="207">
        <v>0</v>
      </c>
      <c r="CG13" s="207">
        <v>0</v>
      </c>
      <c r="CH13" s="207">
        <v>0</v>
      </c>
      <c r="CI13" s="207">
        <v>0</v>
      </c>
      <c r="CJ13" s="207">
        <v>0</v>
      </c>
      <c r="CK13" s="207">
        <v>0</v>
      </c>
      <c r="CL13" s="207">
        <v>0</v>
      </c>
      <c r="CM13" s="207"/>
      <c r="CN13" s="207"/>
      <c r="CO13" s="207"/>
      <c r="CP13" s="207"/>
      <c r="CQ13" s="207"/>
      <c r="CR13" s="207"/>
      <c r="CS13" s="207"/>
      <c r="CT13" s="207"/>
      <c r="CU13" s="207"/>
      <c r="CV13" s="207"/>
    </row>
    <row r="14" spans="1:102" ht="16">
      <c r="F14" s="136" t="s">
        <v>8334</v>
      </c>
      <c r="G14" s="137" t="s">
        <v>7498</v>
      </c>
      <c r="H14" s="137" t="str">
        <f>+_xlfn.XLOOKUP(G14,'R4'!B:B,'R4'!C:C)</f>
        <v>AMR - LASTİKLİ LODER - LİEBHERR L566 XP - BETON SANTRALİ - GENERİC</v>
      </c>
      <c r="I14" s="137" t="s">
        <v>8261</v>
      </c>
      <c r="J14" s="137" t="s">
        <v>38</v>
      </c>
      <c r="K14" s="137" t="s">
        <v>35</v>
      </c>
      <c r="L14" s="137" t="s">
        <v>8271</v>
      </c>
      <c r="M14" s="134" t="s">
        <v>7474</v>
      </c>
      <c r="N14" s="207">
        <v>0</v>
      </c>
      <c r="O14" s="207">
        <v>0</v>
      </c>
      <c r="P14" s="207">
        <v>0</v>
      </c>
      <c r="Q14" s="207">
        <v>0</v>
      </c>
      <c r="R14" s="207">
        <v>1</v>
      </c>
      <c r="S14" s="207">
        <v>1</v>
      </c>
      <c r="T14" s="207">
        <v>1</v>
      </c>
      <c r="U14" s="207">
        <v>1</v>
      </c>
      <c r="V14" s="207">
        <v>1</v>
      </c>
      <c r="W14" s="207">
        <v>1</v>
      </c>
      <c r="X14" s="207">
        <v>2</v>
      </c>
      <c r="Y14" s="207">
        <v>2</v>
      </c>
      <c r="Z14" s="207">
        <v>2</v>
      </c>
      <c r="AA14" s="207">
        <v>3</v>
      </c>
      <c r="AB14" s="207">
        <v>3</v>
      </c>
      <c r="AC14" s="207">
        <v>3</v>
      </c>
      <c r="AD14" s="207">
        <v>3</v>
      </c>
      <c r="AE14" s="207">
        <v>4.9999999999999982</v>
      </c>
      <c r="AF14" s="207">
        <v>4.9999999999999982</v>
      </c>
      <c r="AG14" s="207">
        <v>4.9999999999999982</v>
      </c>
      <c r="AH14" s="207">
        <v>4.9999999999999982</v>
      </c>
      <c r="AI14" s="207">
        <v>4.9999999999999982</v>
      </c>
      <c r="AJ14" s="207">
        <v>4.9999999999999982</v>
      </c>
      <c r="AK14" s="207">
        <v>4.9999999999999982</v>
      </c>
      <c r="AL14" s="207">
        <v>4.9999999999999982</v>
      </c>
      <c r="AM14" s="207">
        <v>4.9999999999999982</v>
      </c>
      <c r="AN14" s="207">
        <v>4.9999999999999982</v>
      </c>
      <c r="AO14" s="207">
        <v>4.9999999999999982</v>
      </c>
      <c r="AP14" s="207">
        <v>4.9999999999999982</v>
      </c>
      <c r="AQ14" s="207">
        <v>4.9999999999999982</v>
      </c>
      <c r="AR14" s="207">
        <v>4.9999999999999982</v>
      </c>
      <c r="AS14" s="207">
        <v>4.9999999999999982</v>
      </c>
      <c r="AT14" s="207">
        <v>4.9999999999999982</v>
      </c>
      <c r="AU14" s="207">
        <v>4.9999999999999982</v>
      </c>
      <c r="AV14" s="207">
        <v>4.9999999999999982</v>
      </c>
      <c r="AW14" s="207">
        <v>4.9999999999999982</v>
      </c>
      <c r="AX14" s="207">
        <v>4.9999999999999982</v>
      </c>
      <c r="AY14" s="207">
        <v>4.9999999999999982</v>
      </c>
      <c r="AZ14" s="207">
        <v>4.9999999999999982</v>
      </c>
      <c r="BA14" s="207">
        <v>4.9999999999999982</v>
      </c>
      <c r="BB14" s="207">
        <v>4.9999999999999982</v>
      </c>
      <c r="BC14" s="207">
        <v>4.9999999999999982</v>
      </c>
      <c r="BD14" s="207">
        <v>4.9999999999999982</v>
      </c>
      <c r="BE14" s="207">
        <v>4.9999999999999982</v>
      </c>
      <c r="BF14" s="207">
        <v>4.9999999999999982</v>
      </c>
      <c r="BG14" s="207">
        <v>4.9999999999999982</v>
      </c>
      <c r="BH14" s="207">
        <v>4.9999999999999982</v>
      </c>
      <c r="BI14" s="207">
        <v>4.9999999999999982</v>
      </c>
      <c r="BJ14" s="207">
        <v>4.9999999999999982</v>
      </c>
      <c r="BK14" s="207">
        <v>4.9999999999999982</v>
      </c>
      <c r="BL14" s="207">
        <v>4.9999999999999982</v>
      </c>
      <c r="BM14" s="207">
        <v>4.9999999999999982</v>
      </c>
      <c r="BN14" s="207">
        <v>4.9999999999999982</v>
      </c>
      <c r="BO14" s="207">
        <v>4.9999999999999982</v>
      </c>
      <c r="BP14" s="207">
        <v>4.9999999999999982</v>
      </c>
      <c r="BQ14" s="207">
        <v>4.9999999999999982</v>
      </c>
      <c r="BR14" s="207">
        <v>4.9999999999999982</v>
      </c>
      <c r="BS14" s="207">
        <v>4.9999999999999982</v>
      </c>
      <c r="BT14" s="207">
        <v>1</v>
      </c>
      <c r="BU14" s="207">
        <v>4.9999999999999982</v>
      </c>
      <c r="BV14" s="207">
        <v>4.9999999999999982</v>
      </c>
      <c r="BW14" s="207">
        <v>4.9999999999999982</v>
      </c>
      <c r="BX14" s="207">
        <v>4.9999999999999982</v>
      </c>
      <c r="BY14" s="207">
        <v>2</v>
      </c>
      <c r="BZ14" s="207">
        <v>2</v>
      </c>
      <c r="CA14" s="207">
        <v>2</v>
      </c>
      <c r="CB14" s="207">
        <v>2</v>
      </c>
      <c r="CC14" s="207">
        <v>2</v>
      </c>
      <c r="CD14" s="207">
        <v>2</v>
      </c>
      <c r="CE14" s="207">
        <v>2</v>
      </c>
      <c r="CF14" s="207">
        <v>2</v>
      </c>
      <c r="CG14" s="207">
        <v>2</v>
      </c>
      <c r="CH14" s="207">
        <v>2</v>
      </c>
      <c r="CI14" s="207">
        <v>2</v>
      </c>
      <c r="CJ14" s="207">
        <v>2</v>
      </c>
      <c r="CK14" s="207">
        <v>2</v>
      </c>
      <c r="CL14" s="207">
        <v>2</v>
      </c>
      <c r="CM14" s="207"/>
      <c r="CN14" s="207"/>
      <c r="CO14" s="207"/>
      <c r="CP14" s="207"/>
      <c r="CQ14" s="207"/>
      <c r="CR14" s="207"/>
      <c r="CS14" s="207"/>
      <c r="CT14" s="207"/>
      <c r="CU14" s="207"/>
      <c r="CV14" s="207"/>
    </row>
    <row r="15" spans="1:102" ht="16">
      <c r="F15" s="136" t="s">
        <v>8334</v>
      </c>
      <c r="G15" s="137" t="s">
        <v>7499</v>
      </c>
      <c r="H15" s="137" t="str">
        <f>+_xlfn.XLOOKUP(G15,'R4'!B:B,'R4'!C:C)</f>
        <v>AMR - KAMYON - MAN - KH - BETON SANTRALİ - GENERİC</v>
      </c>
      <c r="I15" s="137" t="s">
        <v>8261</v>
      </c>
      <c r="J15" s="137" t="s">
        <v>38</v>
      </c>
      <c r="K15" s="137" t="s">
        <v>35</v>
      </c>
      <c r="L15" s="137" t="s">
        <v>8271</v>
      </c>
      <c r="M15" s="134" t="s">
        <v>7474</v>
      </c>
      <c r="N15" s="207">
        <v>0</v>
      </c>
      <c r="O15" s="207">
        <v>0</v>
      </c>
      <c r="P15" s="207">
        <v>0</v>
      </c>
      <c r="Q15" s="207">
        <v>0</v>
      </c>
      <c r="R15" s="207">
        <v>1</v>
      </c>
      <c r="S15" s="207">
        <v>4</v>
      </c>
      <c r="T15" s="207">
        <v>4</v>
      </c>
      <c r="U15" s="207">
        <v>4</v>
      </c>
      <c r="V15" s="207">
        <v>4.9999999999999982</v>
      </c>
      <c r="W15" s="207">
        <v>4.9999999999999982</v>
      </c>
      <c r="X15" s="207">
        <v>4.9999999999999982</v>
      </c>
      <c r="Y15" s="207">
        <v>4.9999999999999982</v>
      </c>
      <c r="Z15" s="207">
        <v>4.9999999999999982</v>
      </c>
      <c r="AA15" s="207">
        <v>4.9999999999999982</v>
      </c>
      <c r="AB15" s="207">
        <v>4.9999999999999982</v>
      </c>
      <c r="AC15" s="207">
        <v>4.9999999999999982</v>
      </c>
      <c r="AD15" s="207">
        <v>4.9999999999999982</v>
      </c>
      <c r="AE15" s="207">
        <v>4.9999999999999982</v>
      </c>
      <c r="AF15" s="207">
        <v>4.9999999999999982</v>
      </c>
      <c r="AG15" s="207">
        <v>4.9999999999999982</v>
      </c>
      <c r="AH15" s="207">
        <v>4.9999999999999982</v>
      </c>
      <c r="AI15" s="207">
        <v>4.9999999999999982</v>
      </c>
      <c r="AJ15" s="207">
        <v>4.9999999999999982</v>
      </c>
      <c r="AK15" s="207">
        <v>4.9999999999999982</v>
      </c>
      <c r="AL15" s="207">
        <v>4.9999999999999982</v>
      </c>
      <c r="AM15" s="207">
        <v>4.9999999999999982</v>
      </c>
      <c r="AN15" s="207">
        <v>4.9999999999999982</v>
      </c>
      <c r="AO15" s="207">
        <v>4.9999999999999982</v>
      </c>
      <c r="AP15" s="207">
        <v>4.9999999999999982</v>
      </c>
      <c r="AQ15" s="207">
        <v>4.9999999999999982</v>
      </c>
      <c r="AR15" s="207">
        <v>4.9999999999999982</v>
      </c>
      <c r="AS15" s="207">
        <v>4.9999999999999982</v>
      </c>
      <c r="AT15" s="207">
        <v>4.9999999999999982</v>
      </c>
      <c r="AU15" s="207">
        <v>4.9999999999999982</v>
      </c>
      <c r="AV15" s="207">
        <v>4.9999999999999982</v>
      </c>
      <c r="AW15" s="207">
        <v>4.9999999999999982</v>
      </c>
      <c r="AX15" s="207">
        <v>4.9999999999999982</v>
      </c>
      <c r="AY15" s="207">
        <v>4.9999999999999982</v>
      </c>
      <c r="AZ15" s="207">
        <v>4.9999999999999982</v>
      </c>
      <c r="BA15" s="207">
        <v>4.9999999999999982</v>
      </c>
      <c r="BB15" s="207">
        <v>4.9999999999999982</v>
      </c>
      <c r="BC15" s="207">
        <v>4.9999999999999982</v>
      </c>
      <c r="BD15" s="207">
        <v>4.9999999999999982</v>
      </c>
      <c r="BE15" s="207">
        <v>4.9999999999999982</v>
      </c>
      <c r="BF15" s="207">
        <v>4.9999999999999982</v>
      </c>
      <c r="BG15" s="207">
        <v>4.9999999999999982</v>
      </c>
      <c r="BH15" s="207">
        <v>4.9999999999999982</v>
      </c>
      <c r="BI15" s="207">
        <v>4.9999999999999982</v>
      </c>
      <c r="BJ15" s="207">
        <v>4.9999999999999982</v>
      </c>
      <c r="BK15" s="207">
        <v>4.9999999999999982</v>
      </c>
      <c r="BL15" s="207">
        <v>4.9999999999999982</v>
      </c>
      <c r="BM15" s="207">
        <v>4.9999999999999982</v>
      </c>
      <c r="BN15" s="207">
        <v>4.9999999999999982</v>
      </c>
      <c r="BO15" s="207">
        <v>4.9999999999999982</v>
      </c>
      <c r="BP15" s="207">
        <v>4.9999999999999982</v>
      </c>
      <c r="BQ15" s="207">
        <v>4.9999999999999982</v>
      </c>
      <c r="BR15" s="207">
        <v>4.9999999999999982</v>
      </c>
      <c r="BS15" s="207">
        <v>4.9999999999999982</v>
      </c>
      <c r="BT15" s="207">
        <v>1</v>
      </c>
      <c r="BU15" s="207">
        <v>4.9999999999999982</v>
      </c>
      <c r="BV15" s="207">
        <v>4.9999999999999982</v>
      </c>
      <c r="BW15" s="207">
        <v>4.9999999999999982</v>
      </c>
      <c r="BX15" s="207">
        <v>4.9999999999999982</v>
      </c>
      <c r="BY15" s="207">
        <v>2</v>
      </c>
      <c r="BZ15" s="207">
        <v>2</v>
      </c>
      <c r="CA15" s="207">
        <v>2</v>
      </c>
      <c r="CB15" s="207">
        <v>2</v>
      </c>
      <c r="CC15" s="207">
        <v>2</v>
      </c>
      <c r="CD15" s="207">
        <v>2</v>
      </c>
      <c r="CE15" s="207">
        <v>2</v>
      </c>
      <c r="CF15" s="207">
        <v>2</v>
      </c>
      <c r="CG15" s="207">
        <v>2</v>
      </c>
      <c r="CH15" s="207">
        <v>2</v>
      </c>
      <c r="CI15" s="207">
        <v>2</v>
      </c>
      <c r="CJ15" s="207">
        <v>2</v>
      </c>
      <c r="CK15" s="207">
        <v>2</v>
      </c>
      <c r="CL15" s="207">
        <v>2</v>
      </c>
      <c r="CM15" s="207"/>
      <c r="CN15" s="207"/>
      <c r="CO15" s="207"/>
      <c r="CP15" s="207"/>
      <c r="CQ15" s="207"/>
      <c r="CR15" s="207"/>
      <c r="CS15" s="207"/>
      <c r="CT15" s="207"/>
      <c r="CU15" s="207"/>
      <c r="CV15" s="207"/>
    </row>
    <row r="16" spans="1:102" ht="16">
      <c r="F16" s="136" t="s">
        <v>8334</v>
      </c>
      <c r="G16" s="137" t="s">
        <v>107</v>
      </c>
      <c r="H16" s="137" t="str">
        <f>+_xlfn.XLOOKUP(G16,'R4'!B:B,'R4'!C:C)</f>
        <v>BETON SANTRALİ / PLENT OPERATÖRÜ</v>
      </c>
      <c r="I16" s="137" t="s">
        <v>8261</v>
      </c>
      <c r="J16" s="137" t="s">
        <v>38</v>
      </c>
      <c r="K16" s="137" t="s">
        <v>35</v>
      </c>
      <c r="L16" s="137" t="s">
        <v>8271</v>
      </c>
      <c r="M16" s="134" t="s">
        <v>7474</v>
      </c>
      <c r="N16" s="207">
        <f>+SUM(N9:N13)*3</f>
        <v>0</v>
      </c>
      <c r="O16" s="207">
        <f t="shared" ref="O16:BZ16" si="0">+SUM(O9:O13)*3</f>
        <v>0</v>
      </c>
      <c r="P16" s="207">
        <f t="shared" si="0"/>
        <v>0</v>
      </c>
      <c r="Q16" s="207">
        <f t="shared" si="0"/>
        <v>0</v>
      </c>
      <c r="R16" s="207">
        <f t="shared" si="0"/>
        <v>3</v>
      </c>
      <c r="S16" s="207">
        <f t="shared" si="0"/>
        <v>9</v>
      </c>
      <c r="T16" s="207">
        <f t="shared" si="0"/>
        <v>9</v>
      </c>
      <c r="U16" s="207">
        <f t="shared" si="0"/>
        <v>9</v>
      </c>
      <c r="V16" s="207">
        <f t="shared" si="0"/>
        <v>9</v>
      </c>
      <c r="W16" s="207">
        <f t="shared" si="0"/>
        <v>9</v>
      </c>
      <c r="X16" s="207">
        <f t="shared" si="0"/>
        <v>9</v>
      </c>
      <c r="Y16" s="207">
        <f t="shared" si="0"/>
        <v>9</v>
      </c>
      <c r="Z16" s="207">
        <f t="shared" si="0"/>
        <v>9</v>
      </c>
      <c r="AA16" s="207">
        <f t="shared" si="0"/>
        <v>12</v>
      </c>
      <c r="AB16" s="207">
        <f t="shared" si="0"/>
        <v>12</v>
      </c>
      <c r="AC16" s="207">
        <f t="shared" si="0"/>
        <v>12</v>
      </c>
      <c r="AD16" s="207">
        <f t="shared" si="0"/>
        <v>12</v>
      </c>
      <c r="AE16" s="207">
        <f t="shared" si="0"/>
        <v>15</v>
      </c>
      <c r="AF16" s="207">
        <f t="shared" si="0"/>
        <v>15</v>
      </c>
      <c r="AG16" s="207">
        <f t="shared" si="0"/>
        <v>15</v>
      </c>
      <c r="AH16" s="207">
        <f t="shared" si="0"/>
        <v>15</v>
      </c>
      <c r="AI16" s="207">
        <f t="shared" si="0"/>
        <v>15</v>
      </c>
      <c r="AJ16" s="207">
        <f t="shared" si="0"/>
        <v>15</v>
      </c>
      <c r="AK16" s="207">
        <f t="shared" si="0"/>
        <v>15</v>
      </c>
      <c r="AL16" s="207">
        <f t="shared" si="0"/>
        <v>15</v>
      </c>
      <c r="AM16" s="207">
        <f t="shared" si="0"/>
        <v>15</v>
      </c>
      <c r="AN16" s="207">
        <f t="shared" si="0"/>
        <v>15</v>
      </c>
      <c r="AO16" s="207">
        <f t="shared" si="0"/>
        <v>15</v>
      </c>
      <c r="AP16" s="207">
        <f t="shared" si="0"/>
        <v>15</v>
      </c>
      <c r="AQ16" s="207">
        <f t="shared" si="0"/>
        <v>15</v>
      </c>
      <c r="AR16" s="207">
        <f t="shared" si="0"/>
        <v>15</v>
      </c>
      <c r="AS16" s="207">
        <f t="shared" si="0"/>
        <v>15</v>
      </c>
      <c r="AT16" s="207">
        <f t="shared" si="0"/>
        <v>15</v>
      </c>
      <c r="AU16" s="207">
        <f t="shared" si="0"/>
        <v>15</v>
      </c>
      <c r="AV16" s="207">
        <f t="shared" si="0"/>
        <v>15</v>
      </c>
      <c r="AW16" s="207">
        <f t="shared" si="0"/>
        <v>15</v>
      </c>
      <c r="AX16" s="207">
        <f t="shared" si="0"/>
        <v>15</v>
      </c>
      <c r="AY16" s="207">
        <f t="shared" si="0"/>
        <v>15</v>
      </c>
      <c r="AZ16" s="207">
        <f t="shared" si="0"/>
        <v>15</v>
      </c>
      <c r="BA16" s="207">
        <f t="shared" si="0"/>
        <v>15</v>
      </c>
      <c r="BB16" s="207">
        <f t="shared" si="0"/>
        <v>15</v>
      </c>
      <c r="BC16" s="207">
        <f t="shared" si="0"/>
        <v>15</v>
      </c>
      <c r="BD16" s="207">
        <f t="shared" si="0"/>
        <v>15</v>
      </c>
      <c r="BE16" s="207">
        <f t="shared" si="0"/>
        <v>15</v>
      </c>
      <c r="BF16" s="207">
        <f t="shared" si="0"/>
        <v>15</v>
      </c>
      <c r="BG16" s="207">
        <f t="shared" si="0"/>
        <v>15</v>
      </c>
      <c r="BH16" s="207">
        <f t="shared" si="0"/>
        <v>15</v>
      </c>
      <c r="BI16" s="207">
        <f t="shared" si="0"/>
        <v>15</v>
      </c>
      <c r="BJ16" s="207">
        <f t="shared" si="0"/>
        <v>15</v>
      </c>
      <c r="BK16" s="207">
        <f t="shared" si="0"/>
        <v>15</v>
      </c>
      <c r="BL16" s="207">
        <f t="shared" si="0"/>
        <v>15</v>
      </c>
      <c r="BM16" s="207">
        <f t="shared" si="0"/>
        <v>15</v>
      </c>
      <c r="BN16" s="207">
        <f t="shared" si="0"/>
        <v>15</v>
      </c>
      <c r="BO16" s="207">
        <f t="shared" si="0"/>
        <v>15</v>
      </c>
      <c r="BP16" s="207">
        <f t="shared" si="0"/>
        <v>15</v>
      </c>
      <c r="BQ16" s="207">
        <f t="shared" si="0"/>
        <v>15</v>
      </c>
      <c r="BR16" s="207">
        <f t="shared" si="0"/>
        <v>15</v>
      </c>
      <c r="BS16" s="207">
        <f t="shared" si="0"/>
        <v>15</v>
      </c>
      <c r="BT16" s="207">
        <f t="shared" si="0"/>
        <v>15</v>
      </c>
      <c r="BU16" s="207">
        <f t="shared" si="0"/>
        <v>15</v>
      </c>
      <c r="BV16" s="207">
        <f t="shared" si="0"/>
        <v>15</v>
      </c>
      <c r="BW16" s="207">
        <f t="shared" si="0"/>
        <v>15</v>
      </c>
      <c r="BX16" s="207">
        <f t="shared" si="0"/>
        <v>15</v>
      </c>
      <c r="BY16" s="207">
        <f t="shared" si="0"/>
        <v>6</v>
      </c>
      <c r="BZ16" s="207">
        <f t="shared" si="0"/>
        <v>6</v>
      </c>
      <c r="CA16" s="207">
        <f t="shared" ref="CA16:CJ16" si="1">+SUM(CA9:CA13)*3</f>
        <v>6</v>
      </c>
      <c r="CB16" s="207">
        <f t="shared" si="1"/>
        <v>6</v>
      </c>
      <c r="CC16" s="207">
        <f t="shared" si="1"/>
        <v>6</v>
      </c>
      <c r="CD16" s="207">
        <f t="shared" si="1"/>
        <v>6</v>
      </c>
      <c r="CE16" s="207">
        <f t="shared" si="1"/>
        <v>6</v>
      </c>
      <c r="CF16" s="207">
        <f t="shared" si="1"/>
        <v>6</v>
      </c>
      <c r="CG16" s="207">
        <f t="shared" si="1"/>
        <v>6</v>
      </c>
      <c r="CH16" s="207">
        <f t="shared" si="1"/>
        <v>6</v>
      </c>
      <c r="CI16" s="207">
        <f t="shared" si="1"/>
        <v>6</v>
      </c>
      <c r="CJ16" s="207">
        <f t="shared" si="1"/>
        <v>6</v>
      </c>
      <c r="CK16" s="207">
        <f t="shared" ref="CK16:CL16" si="2">+SUM(CK9:CK13)*3</f>
        <v>6</v>
      </c>
      <c r="CL16" s="207">
        <f t="shared" si="2"/>
        <v>6</v>
      </c>
      <c r="CM16" s="207"/>
      <c r="CN16" s="207"/>
      <c r="CO16" s="207"/>
      <c r="CP16" s="207"/>
      <c r="CQ16" s="207"/>
      <c r="CR16" s="207"/>
      <c r="CS16" s="207"/>
      <c r="CT16" s="207"/>
      <c r="CU16" s="207"/>
      <c r="CV16" s="207"/>
      <c r="CW16" t="s">
        <v>45</v>
      </c>
    </row>
    <row r="17" spans="6:101" ht="16">
      <c r="F17" s="136" t="s">
        <v>8334</v>
      </c>
      <c r="G17" s="137" t="s">
        <v>19</v>
      </c>
      <c r="H17" s="137" t="str">
        <f>+_xlfn.XLOOKUP(G17,'R4'!B:B,'R4'!C:C)</f>
        <v>LODER OPERATÖRÜ</v>
      </c>
      <c r="I17" s="137" t="s">
        <v>8261</v>
      </c>
      <c r="J17" s="137" t="s">
        <v>38</v>
      </c>
      <c r="K17" s="137" t="s">
        <v>35</v>
      </c>
      <c r="L17" s="137" t="s">
        <v>8271</v>
      </c>
      <c r="M17" s="134" t="s">
        <v>7474</v>
      </c>
      <c r="N17" s="207">
        <f>+N14</f>
        <v>0</v>
      </c>
      <c r="O17" s="207">
        <f t="shared" ref="O17:BZ17" si="3">+O14</f>
        <v>0</v>
      </c>
      <c r="P17" s="207">
        <f t="shared" si="3"/>
        <v>0</v>
      </c>
      <c r="Q17" s="207">
        <f t="shared" si="3"/>
        <v>0</v>
      </c>
      <c r="R17" s="207">
        <f t="shared" si="3"/>
        <v>1</v>
      </c>
      <c r="S17" s="207">
        <f t="shared" si="3"/>
        <v>1</v>
      </c>
      <c r="T17" s="207">
        <f t="shared" si="3"/>
        <v>1</v>
      </c>
      <c r="U17" s="207">
        <f t="shared" si="3"/>
        <v>1</v>
      </c>
      <c r="V17" s="207">
        <f t="shared" si="3"/>
        <v>1</v>
      </c>
      <c r="W17" s="207">
        <f t="shared" si="3"/>
        <v>1</v>
      </c>
      <c r="X17" s="207">
        <f t="shared" si="3"/>
        <v>2</v>
      </c>
      <c r="Y17" s="207">
        <f t="shared" si="3"/>
        <v>2</v>
      </c>
      <c r="Z17" s="207">
        <f t="shared" si="3"/>
        <v>2</v>
      </c>
      <c r="AA17" s="207">
        <f t="shared" si="3"/>
        <v>3</v>
      </c>
      <c r="AB17" s="207">
        <f t="shared" si="3"/>
        <v>3</v>
      </c>
      <c r="AC17" s="207">
        <f t="shared" si="3"/>
        <v>3</v>
      </c>
      <c r="AD17" s="207">
        <f t="shared" si="3"/>
        <v>3</v>
      </c>
      <c r="AE17" s="207">
        <f t="shared" si="3"/>
        <v>4.9999999999999982</v>
      </c>
      <c r="AF17" s="207">
        <f t="shared" si="3"/>
        <v>4.9999999999999982</v>
      </c>
      <c r="AG17" s="207">
        <f t="shared" si="3"/>
        <v>4.9999999999999982</v>
      </c>
      <c r="AH17" s="207">
        <f t="shared" si="3"/>
        <v>4.9999999999999982</v>
      </c>
      <c r="AI17" s="207">
        <f t="shared" si="3"/>
        <v>4.9999999999999982</v>
      </c>
      <c r="AJ17" s="207">
        <f t="shared" si="3"/>
        <v>4.9999999999999982</v>
      </c>
      <c r="AK17" s="207">
        <f t="shared" si="3"/>
        <v>4.9999999999999982</v>
      </c>
      <c r="AL17" s="207">
        <f t="shared" si="3"/>
        <v>4.9999999999999982</v>
      </c>
      <c r="AM17" s="207">
        <f t="shared" si="3"/>
        <v>4.9999999999999982</v>
      </c>
      <c r="AN17" s="207">
        <f t="shared" si="3"/>
        <v>4.9999999999999982</v>
      </c>
      <c r="AO17" s="207">
        <f t="shared" si="3"/>
        <v>4.9999999999999982</v>
      </c>
      <c r="AP17" s="207">
        <f t="shared" si="3"/>
        <v>4.9999999999999982</v>
      </c>
      <c r="AQ17" s="207">
        <f t="shared" si="3"/>
        <v>4.9999999999999982</v>
      </c>
      <c r="AR17" s="207">
        <f t="shared" si="3"/>
        <v>4.9999999999999982</v>
      </c>
      <c r="AS17" s="207">
        <f t="shared" si="3"/>
        <v>4.9999999999999982</v>
      </c>
      <c r="AT17" s="207">
        <f t="shared" si="3"/>
        <v>4.9999999999999982</v>
      </c>
      <c r="AU17" s="207">
        <f t="shared" si="3"/>
        <v>4.9999999999999982</v>
      </c>
      <c r="AV17" s="207">
        <f t="shared" si="3"/>
        <v>4.9999999999999982</v>
      </c>
      <c r="AW17" s="207">
        <f t="shared" si="3"/>
        <v>4.9999999999999982</v>
      </c>
      <c r="AX17" s="207">
        <f t="shared" si="3"/>
        <v>4.9999999999999982</v>
      </c>
      <c r="AY17" s="207">
        <f t="shared" si="3"/>
        <v>4.9999999999999982</v>
      </c>
      <c r="AZ17" s="207">
        <f t="shared" si="3"/>
        <v>4.9999999999999982</v>
      </c>
      <c r="BA17" s="207">
        <f t="shared" si="3"/>
        <v>4.9999999999999982</v>
      </c>
      <c r="BB17" s="207">
        <f t="shared" si="3"/>
        <v>4.9999999999999982</v>
      </c>
      <c r="BC17" s="207">
        <f t="shared" si="3"/>
        <v>4.9999999999999982</v>
      </c>
      <c r="BD17" s="207">
        <f t="shared" si="3"/>
        <v>4.9999999999999982</v>
      </c>
      <c r="BE17" s="207">
        <f t="shared" si="3"/>
        <v>4.9999999999999982</v>
      </c>
      <c r="BF17" s="207">
        <f t="shared" si="3"/>
        <v>4.9999999999999982</v>
      </c>
      <c r="BG17" s="207">
        <f t="shared" si="3"/>
        <v>4.9999999999999982</v>
      </c>
      <c r="BH17" s="207">
        <f t="shared" si="3"/>
        <v>4.9999999999999982</v>
      </c>
      <c r="BI17" s="207">
        <f t="shared" si="3"/>
        <v>4.9999999999999982</v>
      </c>
      <c r="BJ17" s="207">
        <f t="shared" si="3"/>
        <v>4.9999999999999982</v>
      </c>
      <c r="BK17" s="207">
        <f t="shared" si="3"/>
        <v>4.9999999999999982</v>
      </c>
      <c r="BL17" s="207">
        <f t="shared" si="3"/>
        <v>4.9999999999999982</v>
      </c>
      <c r="BM17" s="207">
        <f t="shared" si="3"/>
        <v>4.9999999999999982</v>
      </c>
      <c r="BN17" s="207">
        <f t="shared" si="3"/>
        <v>4.9999999999999982</v>
      </c>
      <c r="BO17" s="207">
        <f t="shared" si="3"/>
        <v>4.9999999999999982</v>
      </c>
      <c r="BP17" s="207">
        <f t="shared" si="3"/>
        <v>4.9999999999999982</v>
      </c>
      <c r="BQ17" s="207">
        <f t="shared" si="3"/>
        <v>4.9999999999999982</v>
      </c>
      <c r="BR17" s="207">
        <f t="shared" si="3"/>
        <v>4.9999999999999982</v>
      </c>
      <c r="BS17" s="207">
        <f t="shared" si="3"/>
        <v>4.9999999999999982</v>
      </c>
      <c r="BT17" s="207">
        <f t="shared" si="3"/>
        <v>1</v>
      </c>
      <c r="BU17" s="207">
        <f t="shared" si="3"/>
        <v>4.9999999999999982</v>
      </c>
      <c r="BV17" s="207">
        <f t="shared" si="3"/>
        <v>4.9999999999999982</v>
      </c>
      <c r="BW17" s="207">
        <f t="shared" si="3"/>
        <v>4.9999999999999982</v>
      </c>
      <c r="BX17" s="207">
        <f t="shared" si="3"/>
        <v>4.9999999999999982</v>
      </c>
      <c r="BY17" s="207">
        <f t="shared" si="3"/>
        <v>2</v>
      </c>
      <c r="BZ17" s="207">
        <f t="shared" si="3"/>
        <v>2</v>
      </c>
      <c r="CA17" s="207">
        <f t="shared" ref="CA17:CJ17" si="4">+CA14</f>
        <v>2</v>
      </c>
      <c r="CB17" s="207">
        <f t="shared" si="4"/>
        <v>2</v>
      </c>
      <c r="CC17" s="207">
        <f t="shared" si="4"/>
        <v>2</v>
      </c>
      <c r="CD17" s="207">
        <f t="shared" si="4"/>
        <v>2</v>
      </c>
      <c r="CE17" s="207">
        <f t="shared" si="4"/>
        <v>2</v>
      </c>
      <c r="CF17" s="207">
        <f t="shared" si="4"/>
        <v>2</v>
      </c>
      <c r="CG17" s="207">
        <f t="shared" si="4"/>
        <v>2</v>
      </c>
      <c r="CH17" s="207">
        <f t="shared" si="4"/>
        <v>2</v>
      </c>
      <c r="CI17" s="207">
        <f t="shared" si="4"/>
        <v>2</v>
      </c>
      <c r="CJ17" s="207">
        <f t="shared" si="4"/>
        <v>2</v>
      </c>
      <c r="CK17" s="207">
        <f t="shared" ref="CK17:CL17" si="5">+CK14</f>
        <v>2</v>
      </c>
      <c r="CL17" s="207">
        <f t="shared" si="5"/>
        <v>2</v>
      </c>
      <c r="CM17" s="207"/>
      <c r="CN17" s="207"/>
      <c r="CO17" s="207"/>
      <c r="CP17" s="207"/>
      <c r="CQ17" s="207"/>
      <c r="CR17" s="207"/>
      <c r="CS17" s="207"/>
      <c r="CT17" s="207"/>
      <c r="CU17" s="207"/>
      <c r="CV17" s="207"/>
      <c r="CW17" t="s">
        <v>45</v>
      </c>
    </row>
    <row r="18" spans="6:101" ht="16">
      <c r="F18" s="136" t="s">
        <v>8334</v>
      </c>
      <c r="G18" s="137" t="s">
        <v>20</v>
      </c>
      <c r="H18" s="137" t="str">
        <f>+_xlfn.XLOOKUP(G18,'R4'!B:B,'R4'!C:C)</f>
        <v>KAMYON ŞÖFÖRÜ</v>
      </c>
      <c r="I18" s="137" t="s">
        <v>8261</v>
      </c>
      <c r="J18" s="137" t="s">
        <v>38</v>
      </c>
      <c r="K18" s="137" t="s">
        <v>35</v>
      </c>
      <c r="L18" s="137" t="s">
        <v>8271</v>
      </c>
      <c r="M18" s="134" t="s">
        <v>7474</v>
      </c>
      <c r="N18" s="207">
        <f>+N15</f>
        <v>0</v>
      </c>
      <c r="O18" s="207">
        <f t="shared" ref="O18:BZ18" si="6">+O15</f>
        <v>0</v>
      </c>
      <c r="P18" s="207">
        <f t="shared" si="6"/>
        <v>0</v>
      </c>
      <c r="Q18" s="207">
        <f t="shared" si="6"/>
        <v>0</v>
      </c>
      <c r="R18" s="207">
        <f t="shared" si="6"/>
        <v>1</v>
      </c>
      <c r="S18" s="207">
        <f t="shared" si="6"/>
        <v>4</v>
      </c>
      <c r="T18" s="207">
        <f t="shared" si="6"/>
        <v>4</v>
      </c>
      <c r="U18" s="207">
        <f t="shared" si="6"/>
        <v>4</v>
      </c>
      <c r="V18" s="207">
        <f t="shared" si="6"/>
        <v>4.9999999999999982</v>
      </c>
      <c r="W18" s="207">
        <f t="shared" si="6"/>
        <v>4.9999999999999982</v>
      </c>
      <c r="X18" s="207">
        <f t="shared" si="6"/>
        <v>4.9999999999999982</v>
      </c>
      <c r="Y18" s="207">
        <f t="shared" si="6"/>
        <v>4.9999999999999982</v>
      </c>
      <c r="Z18" s="207">
        <f t="shared" si="6"/>
        <v>4.9999999999999982</v>
      </c>
      <c r="AA18" s="207">
        <f t="shared" si="6"/>
        <v>4.9999999999999982</v>
      </c>
      <c r="AB18" s="207">
        <f t="shared" si="6"/>
        <v>4.9999999999999982</v>
      </c>
      <c r="AC18" s="207">
        <f t="shared" si="6"/>
        <v>4.9999999999999982</v>
      </c>
      <c r="AD18" s="207">
        <f t="shared" si="6"/>
        <v>4.9999999999999982</v>
      </c>
      <c r="AE18" s="207">
        <f t="shared" si="6"/>
        <v>4.9999999999999982</v>
      </c>
      <c r="AF18" s="207">
        <f t="shared" si="6"/>
        <v>4.9999999999999982</v>
      </c>
      <c r="AG18" s="207">
        <f t="shared" si="6"/>
        <v>4.9999999999999982</v>
      </c>
      <c r="AH18" s="207">
        <f t="shared" si="6"/>
        <v>4.9999999999999982</v>
      </c>
      <c r="AI18" s="207">
        <f t="shared" si="6"/>
        <v>4.9999999999999982</v>
      </c>
      <c r="AJ18" s="207">
        <f t="shared" si="6"/>
        <v>4.9999999999999982</v>
      </c>
      <c r="AK18" s="207">
        <f t="shared" si="6"/>
        <v>4.9999999999999982</v>
      </c>
      <c r="AL18" s="207">
        <f t="shared" si="6"/>
        <v>4.9999999999999982</v>
      </c>
      <c r="AM18" s="207">
        <f t="shared" si="6"/>
        <v>4.9999999999999982</v>
      </c>
      <c r="AN18" s="207">
        <f t="shared" si="6"/>
        <v>4.9999999999999982</v>
      </c>
      <c r="AO18" s="207">
        <f t="shared" si="6"/>
        <v>4.9999999999999982</v>
      </c>
      <c r="AP18" s="207">
        <f t="shared" si="6"/>
        <v>4.9999999999999982</v>
      </c>
      <c r="AQ18" s="207">
        <f t="shared" si="6"/>
        <v>4.9999999999999982</v>
      </c>
      <c r="AR18" s="207">
        <f t="shared" si="6"/>
        <v>4.9999999999999982</v>
      </c>
      <c r="AS18" s="207">
        <f t="shared" si="6"/>
        <v>4.9999999999999982</v>
      </c>
      <c r="AT18" s="207">
        <f t="shared" si="6"/>
        <v>4.9999999999999982</v>
      </c>
      <c r="AU18" s="207">
        <f t="shared" si="6"/>
        <v>4.9999999999999982</v>
      </c>
      <c r="AV18" s="207">
        <f t="shared" si="6"/>
        <v>4.9999999999999982</v>
      </c>
      <c r="AW18" s="207">
        <f t="shared" si="6"/>
        <v>4.9999999999999982</v>
      </c>
      <c r="AX18" s="207">
        <f t="shared" si="6"/>
        <v>4.9999999999999982</v>
      </c>
      <c r="AY18" s="207">
        <f t="shared" si="6"/>
        <v>4.9999999999999982</v>
      </c>
      <c r="AZ18" s="207">
        <f t="shared" si="6"/>
        <v>4.9999999999999982</v>
      </c>
      <c r="BA18" s="207">
        <f t="shared" si="6"/>
        <v>4.9999999999999982</v>
      </c>
      <c r="BB18" s="207">
        <f t="shared" si="6"/>
        <v>4.9999999999999982</v>
      </c>
      <c r="BC18" s="207">
        <f t="shared" si="6"/>
        <v>4.9999999999999982</v>
      </c>
      <c r="BD18" s="207">
        <f t="shared" si="6"/>
        <v>4.9999999999999982</v>
      </c>
      <c r="BE18" s="207">
        <f t="shared" si="6"/>
        <v>4.9999999999999982</v>
      </c>
      <c r="BF18" s="207">
        <f t="shared" si="6"/>
        <v>4.9999999999999982</v>
      </c>
      <c r="BG18" s="207">
        <f t="shared" si="6"/>
        <v>4.9999999999999982</v>
      </c>
      <c r="BH18" s="207">
        <f t="shared" si="6"/>
        <v>4.9999999999999982</v>
      </c>
      <c r="BI18" s="207">
        <f t="shared" si="6"/>
        <v>4.9999999999999982</v>
      </c>
      <c r="BJ18" s="207">
        <f t="shared" si="6"/>
        <v>4.9999999999999982</v>
      </c>
      <c r="BK18" s="207">
        <f t="shared" si="6"/>
        <v>4.9999999999999982</v>
      </c>
      <c r="BL18" s="207">
        <f t="shared" si="6"/>
        <v>4.9999999999999982</v>
      </c>
      <c r="BM18" s="207">
        <f t="shared" si="6"/>
        <v>4.9999999999999982</v>
      </c>
      <c r="BN18" s="207">
        <f t="shared" si="6"/>
        <v>4.9999999999999982</v>
      </c>
      <c r="BO18" s="207">
        <f t="shared" si="6"/>
        <v>4.9999999999999982</v>
      </c>
      <c r="BP18" s="207">
        <f t="shared" si="6"/>
        <v>4.9999999999999982</v>
      </c>
      <c r="BQ18" s="207">
        <f t="shared" si="6"/>
        <v>4.9999999999999982</v>
      </c>
      <c r="BR18" s="207">
        <f t="shared" si="6"/>
        <v>4.9999999999999982</v>
      </c>
      <c r="BS18" s="207">
        <f t="shared" si="6"/>
        <v>4.9999999999999982</v>
      </c>
      <c r="BT18" s="207">
        <f t="shared" si="6"/>
        <v>1</v>
      </c>
      <c r="BU18" s="207">
        <f t="shared" si="6"/>
        <v>4.9999999999999982</v>
      </c>
      <c r="BV18" s="207">
        <f t="shared" si="6"/>
        <v>4.9999999999999982</v>
      </c>
      <c r="BW18" s="207">
        <f t="shared" si="6"/>
        <v>4.9999999999999982</v>
      </c>
      <c r="BX18" s="207">
        <f t="shared" si="6"/>
        <v>4.9999999999999982</v>
      </c>
      <c r="BY18" s="207">
        <f t="shared" si="6"/>
        <v>2</v>
      </c>
      <c r="BZ18" s="207">
        <f t="shared" si="6"/>
        <v>2</v>
      </c>
      <c r="CA18" s="207">
        <f t="shared" ref="CA18:CJ18" si="7">+CA15</f>
        <v>2</v>
      </c>
      <c r="CB18" s="207">
        <f t="shared" si="7"/>
        <v>2</v>
      </c>
      <c r="CC18" s="207">
        <f t="shared" si="7"/>
        <v>2</v>
      </c>
      <c r="CD18" s="207">
        <f t="shared" si="7"/>
        <v>2</v>
      </c>
      <c r="CE18" s="207">
        <f t="shared" si="7"/>
        <v>2</v>
      </c>
      <c r="CF18" s="207">
        <f t="shared" si="7"/>
        <v>2</v>
      </c>
      <c r="CG18" s="207">
        <f t="shared" si="7"/>
        <v>2</v>
      </c>
      <c r="CH18" s="207">
        <f t="shared" si="7"/>
        <v>2</v>
      </c>
      <c r="CI18" s="207">
        <f t="shared" si="7"/>
        <v>2</v>
      </c>
      <c r="CJ18" s="207">
        <f t="shared" si="7"/>
        <v>2</v>
      </c>
      <c r="CK18" s="207">
        <f t="shared" ref="CK18:CL18" si="8">+CK15</f>
        <v>2</v>
      </c>
      <c r="CL18" s="207">
        <f t="shared" si="8"/>
        <v>2</v>
      </c>
      <c r="CM18" s="207"/>
      <c r="CN18" s="207"/>
      <c r="CO18" s="207"/>
      <c r="CP18" s="207"/>
      <c r="CQ18" s="207"/>
      <c r="CR18" s="207"/>
      <c r="CS18" s="207"/>
      <c r="CT18" s="207"/>
      <c r="CU18" s="207"/>
      <c r="CV18" s="207"/>
      <c r="CW18" t="s">
        <v>7498</v>
      </c>
    </row>
    <row r="19" spans="6:101" ht="16">
      <c r="F19" s="136" t="s">
        <v>8334</v>
      </c>
      <c r="G19" s="137" t="s">
        <v>1369</v>
      </c>
      <c r="H19" s="137" t="str">
        <f>+_xlfn.XLOOKUP(G19,'R4'!B:B,'R4'!C:C)</f>
        <v>DÜZ İŞÇİ</v>
      </c>
      <c r="I19" s="137" t="s">
        <v>8261</v>
      </c>
      <c r="J19" s="137" t="s">
        <v>38</v>
      </c>
      <c r="K19" s="137" t="s">
        <v>35</v>
      </c>
      <c r="L19" s="137" t="s">
        <v>8271</v>
      </c>
      <c r="M19" s="134" t="s">
        <v>7474</v>
      </c>
      <c r="N19" s="207">
        <f>+(SUM(N9:N13))*5</f>
        <v>0</v>
      </c>
      <c r="O19" s="207">
        <f t="shared" ref="O19:BZ19" si="9">+(SUM(O9:O13))*5</f>
        <v>0</v>
      </c>
      <c r="P19" s="207">
        <f t="shared" si="9"/>
        <v>0</v>
      </c>
      <c r="Q19" s="207">
        <f t="shared" si="9"/>
        <v>0</v>
      </c>
      <c r="R19" s="207">
        <f t="shared" si="9"/>
        <v>5</v>
      </c>
      <c r="S19" s="207">
        <f t="shared" si="9"/>
        <v>15</v>
      </c>
      <c r="T19" s="207">
        <f t="shared" si="9"/>
        <v>15</v>
      </c>
      <c r="U19" s="207">
        <f t="shared" si="9"/>
        <v>15</v>
      </c>
      <c r="V19" s="207">
        <f t="shared" si="9"/>
        <v>15</v>
      </c>
      <c r="W19" s="207">
        <f t="shared" si="9"/>
        <v>15</v>
      </c>
      <c r="X19" s="207">
        <f t="shared" si="9"/>
        <v>15</v>
      </c>
      <c r="Y19" s="207">
        <f t="shared" si="9"/>
        <v>15</v>
      </c>
      <c r="Z19" s="207">
        <f t="shared" si="9"/>
        <v>15</v>
      </c>
      <c r="AA19" s="207">
        <f t="shared" si="9"/>
        <v>20</v>
      </c>
      <c r="AB19" s="207">
        <f t="shared" si="9"/>
        <v>20</v>
      </c>
      <c r="AC19" s="207">
        <f t="shared" si="9"/>
        <v>20</v>
      </c>
      <c r="AD19" s="207">
        <f t="shared" si="9"/>
        <v>20</v>
      </c>
      <c r="AE19" s="207">
        <f t="shared" si="9"/>
        <v>25</v>
      </c>
      <c r="AF19" s="207">
        <f t="shared" si="9"/>
        <v>25</v>
      </c>
      <c r="AG19" s="207">
        <f t="shared" si="9"/>
        <v>25</v>
      </c>
      <c r="AH19" s="207">
        <f t="shared" si="9"/>
        <v>25</v>
      </c>
      <c r="AI19" s="207">
        <f t="shared" si="9"/>
        <v>25</v>
      </c>
      <c r="AJ19" s="207">
        <f t="shared" si="9"/>
        <v>25</v>
      </c>
      <c r="AK19" s="207">
        <f t="shared" si="9"/>
        <v>25</v>
      </c>
      <c r="AL19" s="207">
        <f t="shared" si="9"/>
        <v>25</v>
      </c>
      <c r="AM19" s="207">
        <f t="shared" si="9"/>
        <v>25</v>
      </c>
      <c r="AN19" s="207">
        <f t="shared" si="9"/>
        <v>25</v>
      </c>
      <c r="AO19" s="207">
        <f t="shared" si="9"/>
        <v>25</v>
      </c>
      <c r="AP19" s="207">
        <f t="shared" si="9"/>
        <v>25</v>
      </c>
      <c r="AQ19" s="207">
        <f t="shared" si="9"/>
        <v>25</v>
      </c>
      <c r="AR19" s="207">
        <f t="shared" si="9"/>
        <v>25</v>
      </c>
      <c r="AS19" s="207">
        <f t="shared" si="9"/>
        <v>25</v>
      </c>
      <c r="AT19" s="207">
        <f t="shared" si="9"/>
        <v>25</v>
      </c>
      <c r="AU19" s="207">
        <f t="shared" si="9"/>
        <v>25</v>
      </c>
      <c r="AV19" s="207">
        <f t="shared" si="9"/>
        <v>25</v>
      </c>
      <c r="AW19" s="207">
        <f t="shared" si="9"/>
        <v>25</v>
      </c>
      <c r="AX19" s="207">
        <f t="shared" si="9"/>
        <v>25</v>
      </c>
      <c r="AY19" s="207">
        <f t="shared" si="9"/>
        <v>25</v>
      </c>
      <c r="AZ19" s="207">
        <f t="shared" si="9"/>
        <v>25</v>
      </c>
      <c r="BA19" s="207">
        <f t="shared" si="9"/>
        <v>25</v>
      </c>
      <c r="BB19" s="207">
        <f t="shared" si="9"/>
        <v>25</v>
      </c>
      <c r="BC19" s="207">
        <f t="shared" si="9"/>
        <v>25</v>
      </c>
      <c r="BD19" s="207">
        <f t="shared" si="9"/>
        <v>25</v>
      </c>
      <c r="BE19" s="207">
        <f t="shared" si="9"/>
        <v>25</v>
      </c>
      <c r="BF19" s="207">
        <f t="shared" si="9"/>
        <v>25</v>
      </c>
      <c r="BG19" s="207">
        <f t="shared" si="9"/>
        <v>25</v>
      </c>
      <c r="BH19" s="207">
        <f t="shared" si="9"/>
        <v>25</v>
      </c>
      <c r="BI19" s="207">
        <f t="shared" si="9"/>
        <v>25</v>
      </c>
      <c r="BJ19" s="207">
        <f t="shared" si="9"/>
        <v>25</v>
      </c>
      <c r="BK19" s="207">
        <f t="shared" si="9"/>
        <v>25</v>
      </c>
      <c r="BL19" s="207">
        <f t="shared" si="9"/>
        <v>25</v>
      </c>
      <c r="BM19" s="207">
        <f t="shared" si="9"/>
        <v>25</v>
      </c>
      <c r="BN19" s="207">
        <f t="shared" si="9"/>
        <v>25</v>
      </c>
      <c r="BO19" s="207">
        <f t="shared" si="9"/>
        <v>25</v>
      </c>
      <c r="BP19" s="207">
        <f t="shared" si="9"/>
        <v>25</v>
      </c>
      <c r="BQ19" s="207">
        <f t="shared" si="9"/>
        <v>25</v>
      </c>
      <c r="BR19" s="207">
        <f t="shared" si="9"/>
        <v>25</v>
      </c>
      <c r="BS19" s="207">
        <f t="shared" si="9"/>
        <v>25</v>
      </c>
      <c r="BT19" s="207">
        <f t="shared" si="9"/>
        <v>25</v>
      </c>
      <c r="BU19" s="207">
        <f t="shared" si="9"/>
        <v>25</v>
      </c>
      <c r="BV19" s="207">
        <f t="shared" si="9"/>
        <v>25</v>
      </c>
      <c r="BW19" s="207">
        <f t="shared" si="9"/>
        <v>25</v>
      </c>
      <c r="BX19" s="207">
        <f t="shared" si="9"/>
        <v>25</v>
      </c>
      <c r="BY19" s="207">
        <f t="shared" si="9"/>
        <v>10</v>
      </c>
      <c r="BZ19" s="207">
        <f t="shared" si="9"/>
        <v>10</v>
      </c>
      <c r="CA19" s="207">
        <f t="shared" ref="CA19:CJ19" si="10">+(SUM(CA9:CA13))*5</f>
        <v>10</v>
      </c>
      <c r="CB19" s="207">
        <f t="shared" si="10"/>
        <v>10</v>
      </c>
      <c r="CC19" s="207">
        <f t="shared" si="10"/>
        <v>10</v>
      </c>
      <c r="CD19" s="207">
        <f t="shared" si="10"/>
        <v>10</v>
      </c>
      <c r="CE19" s="207">
        <f t="shared" si="10"/>
        <v>10</v>
      </c>
      <c r="CF19" s="207">
        <f t="shared" si="10"/>
        <v>10</v>
      </c>
      <c r="CG19" s="207">
        <f t="shared" si="10"/>
        <v>10</v>
      </c>
      <c r="CH19" s="207">
        <f t="shared" si="10"/>
        <v>10</v>
      </c>
      <c r="CI19" s="207">
        <f t="shared" si="10"/>
        <v>10</v>
      </c>
      <c r="CJ19" s="207">
        <f t="shared" si="10"/>
        <v>10</v>
      </c>
      <c r="CK19" s="207">
        <f t="shared" ref="CK19:CL19" si="11">+(SUM(CK9:CK13))*5</f>
        <v>10</v>
      </c>
      <c r="CL19" s="207">
        <f t="shared" si="11"/>
        <v>10</v>
      </c>
      <c r="CM19" s="207"/>
      <c r="CN19" s="207"/>
      <c r="CO19" s="207"/>
      <c r="CP19" s="207"/>
      <c r="CQ19" s="207"/>
      <c r="CR19" s="207"/>
      <c r="CS19" s="207"/>
      <c r="CT19" s="207"/>
      <c r="CU19" s="207"/>
      <c r="CV19" s="207"/>
      <c r="CW19" t="s">
        <v>7499</v>
      </c>
    </row>
    <row r="21" spans="6:101" ht="16">
      <c r="M21" s="170" t="s">
        <v>8367</v>
      </c>
      <c r="N21">
        <f t="shared" ref="N21:AS21" si="12">+N2/28/20</f>
        <v>0</v>
      </c>
      <c r="O21" s="82">
        <f t="shared" si="12"/>
        <v>0</v>
      </c>
      <c r="P21" s="82">
        <f t="shared" si="12"/>
        <v>9.346605071481255</v>
      </c>
      <c r="Q21" s="82">
        <f t="shared" si="12"/>
        <v>22.095999035661603</v>
      </c>
      <c r="R21" s="82">
        <f t="shared" si="12"/>
        <v>8.6222002991215412</v>
      </c>
      <c r="S21" s="82">
        <f t="shared" si="12"/>
        <v>11.681095869011873</v>
      </c>
      <c r="T21" s="82">
        <f t="shared" si="12"/>
        <v>13.723444961386722</v>
      </c>
      <c r="U21" s="82">
        <f t="shared" si="12"/>
        <v>22.065760270964287</v>
      </c>
      <c r="V21" s="82">
        <f t="shared" si="12"/>
        <v>21.865060100446428</v>
      </c>
      <c r="W21" s="82">
        <f t="shared" si="12"/>
        <v>19.950595859654548</v>
      </c>
      <c r="X21" s="82">
        <f t="shared" si="12"/>
        <v>22.786045550029947</v>
      </c>
      <c r="Y21" s="82">
        <f t="shared" si="12"/>
        <v>20.377627232142853</v>
      </c>
      <c r="Z21" s="82">
        <f t="shared" si="12"/>
        <v>28.339607991235397</v>
      </c>
      <c r="AA21" s="82">
        <f t="shared" si="12"/>
        <v>25.4861631770904</v>
      </c>
      <c r="AB21" s="82">
        <f t="shared" si="12"/>
        <v>30.700177319010152</v>
      </c>
      <c r="AC21" s="82">
        <f t="shared" si="12"/>
        <v>44.333389969506669</v>
      </c>
      <c r="AD21" s="82">
        <f t="shared" si="12"/>
        <v>55.363892882213065</v>
      </c>
      <c r="AE21" s="82">
        <f t="shared" si="12"/>
        <v>122.93813622882701</v>
      </c>
      <c r="AF21" s="82">
        <f t="shared" si="12"/>
        <v>115.19071116590116</v>
      </c>
      <c r="AG21" s="82">
        <f t="shared" si="12"/>
        <v>115.77493793736457</v>
      </c>
      <c r="AH21" s="82">
        <f t="shared" si="12"/>
        <v>125.23782528476659</v>
      </c>
      <c r="AI21" s="82">
        <f t="shared" si="12"/>
        <v>138.10488051989185</v>
      </c>
      <c r="AJ21" s="82">
        <f t="shared" si="12"/>
        <v>140.9705887061163</v>
      </c>
      <c r="AK21" s="82">
        <f t="shared" si="12"/>
        <v>150.11336147993975</v>
      </c>
      <c r="AL21" s="82">
        <f t="shared" si="12"/>
        <v>155.70564641104494</v>
      </c>
      <c r="AM21" s="82">
        <f t="shared" si="12"/>
        <v>132.42019778959383</v>
      </c>
      <c r="AN21" s="82">
        <f t="shared" si="12"/>
        <v>125.91580690848198</v>
      </c>
      <c r="AO21" s="82">
        <f t="shared" si="12"/>
        <v>117.3161055457997</v>
      </c>
      <c r="AP21" s="82">
        <f t="shared" si="12"/>
        <v>158.49584672040871</v>
      </c>
      <c r="AQ21" s="82">
        <f t="shared" si="12"/>
        <v>189.43428441687428</v>
      </c>
      <c r="AR21" s="82">
        <f t="shared" si="12"/>
        <v>218.30926606467946</v>
      </c>
      <c r="AS21" s="82">
        <f t="shared" si="12"/>
        <v>216.36617965390184</v>
      </c>
      <c r="AT21" s="82">
        <f t="shared" ref="AT21:BY21" si="13">+AT2/28/20</f>
        <v>213.54474252271785</v>
      </c>
      <c r="AU21" s="82">
        <f t="shared" si="13"/>
        <v>219.59379514493577</v>
      </c>
      <c r="AV21" s="82">
        <f t="shared" si="13"/>
        <v>203.92928249359943</v>
      </c>
      <c r="AW21" s="82">
        <f t="shared" si="13"/>
        <v>210.79907427631761</v>
      </c>
      <c r="AX21" s="82">
        <f t="shared" si="13"/>
        <v>209.43041970037234</v>
      </c>
      <c r="AY21" s="82">
        <f t="shared" si="13"/>
        <v>164.67651412024787</v>
      </c>
      <c r="AZ21" s="82">
        <f t="shared" si="13"/>
        <v>146.3036869325548</v>
      </c>
      <c r="BA21" s="82">
        <f t="shared" si="13"/>
        <v>119.79404710842826</v>
      </c>
      <c r="BB21" s="82">
        <f t="shared" si="13"/>
        <v>156.95375280915684</v>
      </c>
      <c r="BC21" s="82">
        <f t="shared" si="13"/>
        <v>216.41088576568478</v>
      </c>
      <c r="BD21" s="82">
        <f t="shared" si="13"/>
        <v>210.37341169159058</v>
      </c>
      <c r="BE21" s="82">
        <f t="shared" si="13"/>
        <v>214.13973988588668</v>
      </c>
      <c r="BF21" s="82">
        <f t="shared" si="13"/>
        <v>203.45336086025938</v>
      </c>
      <c r="BG21" s="82">
        <f t="shared" si="13"/>
        <v>201.96494254206667</v>
      </c>
      <c r="BH21" s="82">
        <f t="shared" si="13"/>
        <v>205.09719764633596</v>
      </c>
      <c r="BI21" s="82">
        <f t="shared" si="13"/>
        <v>194.62474466870037</v>
      </c>
      <c r="BJ21" s="82">
        <f t="shared" si="13"/>
        <v>180.09395103918274</v>
      </c>
      <c r="BK21" s="82">
        <f t="shared" si="13"/>
        <v>132.35445344041557</v>
      </c>
      <c r="BL21" s="82">
        <f t="shared" si="13"/>
        <v>90.181581813222124</v>
      </c>
      <c r="BM21" s="82">
        <f t="shared" si="13"/>
        <v>72.100345504223171</v>
      </c>
      <c r="BN21" s="82">
        <f t="shared" si="13"/>
        <v>111.57529954356001</v>
      </c>
      <c r="BO21" s="82">
        <f t="shared" si="13"/>
        <v>29.207037419116876</v>
      </c>
      <c r="BP21" s="82">
        <f t="shared" si="13"/>
        <v>24.850698384919625</v>
      </c>
      <c r="BQ21" s="82">
        <f t="shared" si="13"/>
        <v>24.769532606694362</v>
      </c>
      <c r="BR21" s="82">
        <f t="shared" si="13"/>
        <v>32.519339605207271</v>
      </c>
      <c r="BS21" s="82">
        <f t="shared" si="13"/>
        <v>28.243793147759106</v>
      </c>
      <c r="BT21" s="82">
        <f t="shared" si="13"/>
        <v>15.515285747657913</v>
      </c>
      <c r="BU21" s="82">
        <f t="shared" si="13"/>
        <v>5.0568334033613445</v>
      </c>
      <c r="BV21" s="82">
        <f t="shared" si="13"/>
        <v>2.7818349579831971</v>
      </c>
      <c r="BW21" s="82">
        <f t="shared" si="13"/>
        <v>0</v>
      </c>
      <c r="BX21" s="82">
        <f t="shared" si="13"/>
        <v>17.6931205344296</v>
      </c>
      <c r="BY21" s="82">
        <f t="shared" si="13"/>
        <v>14.208526618705033</v>
      </c>
      <c r="BZ21" s="82">
        <f t="shared" ref="BZ21:CJ21" si="14">+BZ2/28/20</f>
        <v>12.833507913669063</v>
      </c>
      <c r="CA21" s="82">
        <f t="shared" si="14"/>
        <v>14.208526618705033</v>
      </c>
      <c r="CB21" s="82">
        <f t="shared" si="14"/>
        <v>13.75018705035971</v>
      </c>
      <c r="CC21" s="82">
        <f t="shared" si="14"/>
        <v>19.596668158541497</v>
      </c>
      <c r="CD21" s="82">
        <f t="shared" si="14"/>
        <v>20.485363975155277</v>
      </c>
      <c r="CE21" s="82">
        <f t="shared" si="14"/>
        <v>21.168209440993792</v>
      </c>
      <c r="CF21" s="82">
        <f t="shared" si="14"/>
        <v>21.168209440993792</v>
      </c>
      <c r="CG21" s="82">
        <f t="shared" si="14"/>
        <v>20.485363975155277</v>
      </c>
      <c r="CH21" s="82">
        <f t="shared" si="14"/>
        <v>21.168209440993792</v>
      </c>
      <c r="CI21" s="82">
        <f t="shared" si="14"/>
        <v>20.48536397515527</v>
      </c>
      <c r="CJ21" s="82">
        <f t="shared" si="14"/>
        <v>40.565970058139541</v>
      </c>
    </row>
  </sheetData>
  <autoFilter ref="F8:BZ19" xr:uid="{F887E153-8FCB-44ED-AC80-4879A737B259}">
    <sortState xmlns:xlrd2="http://schemas.microsoft.com/office/spreadsheetml/2017/richdata2" ref="F9:BZ19">
      <sortCondition ref="G8:G19"/>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D229F-6118-4B31-A1C1-63CA8FFC78AC}">
  <sheetPr>
    <tabColor theme="0" tint="-4.9989318521683403E-2"/>
  </sheetPr>
  <dimension ref="A1:CX28"/>
  <sheetViews>
    <sheetView zoomScale="70" zoomScaleNormal="70" workbookViewId="0">
      <selection activeCell="N9" sqref="N9:CV19"/>
    </sheetView>
  </sheetViews>
  <sheetFormatPr defaultRowHeight="14.5"/>
  <cols>
    <col min="1" max="1" width="9.7265625" bestFit="1" customWidth="1"/>
    <col min="2" max="2" width="18.7265625" bestFit="1" customWidth="1"/>
    <col min="3" max="3" width="15.08984375" bestFit="1" customWidth="1"/>
    <col min="4" max="4" width="12.54296875" bestFit="1" customWidth="1"/>
    <col min="5" max="5" width="12.26953125" bestFit="1" customWidth="1"/>
    <col min="6" max="6" width="16.453125" bestFit="1" customWidth="1"/>
    <col min="7" max="7" width="21.36328125" bestFit="1" customWidth="1"/>
    <col min="8" max="8" width="47.453125" bestFit="1" customWidth="1"/>
    <col min="9" max="9" width="12.1796875" bestFit="1" customWidth="1"/>
    <col min="10" max="10" width="14.7265625" bestFit="1" customWidth="1"/>
    <col min="11" max="11" width="10.7265625" bestFit="1" customWidth="1"/>
    <col min="12" max="12" width="15.6328125" bestFit="1" customWidth="1"/>
    <col min="13" max="13" width="20.08984375" bestFit="1" customWidth="1"/>
    <col min="14" max="100" width="15.6328125" customWidth="1"/>
  </cols>
  <sheetData>
    <row r="1" spans="1:102">
      <c r="A1" s="165" t="s">
        <v>0</v>
      </c>
      <c r="B1" s="165" t="s">
        <v>1</v>
      </c>
      <c r="C1" s="165" t="s">
        <v>8359</v>
      </c>
      <c r="D1" s="165" t="s">
        <v>26</v>
      </c>
      <c r="E1" s="165" t="s">
        <v>8360</v>
      </c>
      <c r="F1" s="166" t="s">
        <v>36</v>
      </c>
      <c r="G1" s="165" t="s">
        <v>8361</v>
      </c>
      <c r="H1" s="165" t="s">
        <v>2607</v>
      </c>
      <c r="I1" s="165" t="s">
        <v>8362</v>
      </c>
      <c r="J1" s="167" t="s">
        <v>8363</v>
      </c>
      <c r="K1" s="167" t="s">
        <v>8364</v>
      </c>
      <c r="L1" s="167" t="s">
        <v>8365</v>
      </c>
      <c r="M1" s="167" t="s">
        <v>8366</v>
      </c>
      <c r="N1" s="1" t="s">
        <v>7403</v>
      </c>
      <c r="O1" s="1" t="s">
        <v>7404</v>
      </c>
      <c r="P1" s="1" t="s">
        <v>447</v>
      </c>
      <c r="Q1" s="1" t="s">
        <v>1590</v>
      </c>
      <c r="R1" s="1" t="s">
        <v>99</v>
      </c>
      <c r="S1" s="1" t="s">
        <v>110</v>
      </c>
      <c r="T1" s="1" t="s">
        <v>144</v>
      </c>
      <c r="U1" s="1" t="s">
        <v>154</v>
      </c>
      <c r="V1" s="1" t="s">
        <v>114</v>
      </c>
      <c r="W1" s="90" t="s">
        <v>202</v>
      </c>
      <c r="X1" s="90" t="s">
        <v>128</v>
      </c>
      <c r="Y1" s="168" t="s">
        <v>133</v>
      </c>
      <c r="Z1" s="169" t="s">
        <v>160</v>
      </c>
      <c r="AA1" s="1" t="s">
        <v>247</v>
      </c>
      <c r="AB1" s="1" t="s">
        <v>135</v>
      </c>
      <c r="AC1" s="1" t="s">
        <v>197</v>
      </c>
      <c r="AD1" s="1" t="s">
        <v>575</v>
      </c>
      <c r="AE1" s="1" t="s">
        <v>538</v>
      </c>
      <c r="AF1" s="1" t="s">
        <v>7405</v>
      </c>
      <c r="AG1" s="1" t="s">
        <v>7406</v>
      </c>
      <c r="AH1" s="1" t="s">
        <v>7407</v>
      </c>
      <c r="AI1" s="1" t="s">
        <v>7408</v>
      </c>
      <c r="AJ1" s="1" t="s">
        <v>7409</v>
      </c>
      <c r="AK1" s="1" t="s">
        <v>7410</v>
      </c>
      <c r="AL1" s="1" t="s">
        <v>572</v>
      </c>
      <c r="AM1" s="1" t="s">
        <v>7411</v>
      </c>
      <c r="AN1" s="1" t="s">
        <v>7412</v>
      </c>
      <c r="AO1" s="1" t="s">
        <v>7413</v>
      </c>
      <c r="AP1" s="1" t="s">
        <v>7414</v>
      </c>
      <c r="AQ1" s="1" t="s">
        <v>7415</v>
      </c>
      <c r="AR1" s="1" t="s">
        <v>7416</v>
      </c>
      <c r="AS1" s="1" t="s">
        <v>7417</v>
      </c>
      <c r="AT1" s="1" t="s">
        <v>7418</v>
      </c>
      <c r="AU1" s="1" t="s">
        <v>7419</v>
      </c>
      <c r="AV1" s="1" t="s">
        <v>7420</v>
      </c>
      <c r="AW1" s="1" t="s">
        <v>7421</v>
      </c>
      <c r="AX1" s="1" t="s">
        <v>7422</v>
      </c>
      <c r="AY1" s="1" t="s">
        <v>7423</v>
      </c>
      <c r="AZ1" s="1" t="s">
        <v>7424</v>
      </c>
      <c r="BA1" s="1" t="s">
        <v>7425</v>
      </c>
      <c r="BB1" s="1" t="s">
        <v>7426</v>
      </c>
      <c r="BC1" s="1" t="s">
        <v>7427</v>
      </c>
      <c r="BD1" s="1" t="s">
        <v>7428</v>
      </c>
      <c r="BE1" s="1" t="s">
        <v>7429</v>
      </c>
      <c r="BF1" s="1" t="s">
        <v>7430</v>
      </c>
      <c r="BG1" s="1" t="s">
        <v>7431</v>
      </c>
      <c r="BH1" s="1" t="s">
        <v>7432</v>
      </c>
      <c r="BI1" s="1" t="s">
        <v>7433</v>
      </c>
      <c r="BJ1" s="1" t="s">
        <v>7434</v>
      </c>
      <c r="BK1" s="1" t="s">
        <v>7435</v>
      </c>
      <c r="BL1" s="1" t="s">
        <v>7436</v>
      </c>
      <c r="BM1" s="1" t="s">
        <v>7437</v>
      </c>
      <c r="BN1" s="1" t="s">
        <v>7438</v>
      </c>
      <c r="BO1" s="1" t="s">
        <v>7439</v>
      </c>
      <c r="BP1" s="1" t="s">
        <v>7440</v>
      </c>
      <c r="BQ1" s="1" t="s">
        <v>7441</v>
      </c>
      <c r="BR1" s="1" t="s">
        <v>7442</v>
      </c>
      <c r="BS1" s="1" t="s">
        <v>7443</v>
      </c>
      <c r="BT1" s="1" t="s">
        <v>7444</v>
      </c>
      <c r="BU1" s="1" t="s">
        <v>7445</v>
      </c>
      <c r="BV1" s="1" t="s">
        <v>7446</v>
      </c>
      <c r="BW1" s="1" t="s">
        <v>7447</v>
      </c>
      <c r="BX1" s="1" t="s">
        <v>7448</v>
      </c>
      <c r="BY1" s="1" t="s">
        <v>8335</v>
      </c>
      <c r="BZ1" s="1" t="s">
        <v>8336</v>
      </c>
      <c r="CA1" s="1" t="s">
        <v>8337</v>
      </c>
      <c r="CB1" s="1" t="s">
        <v>8338</v>
      </c>
      <c r="CC1" s="1" t="s">
        <v>8339</v>
      </c>
      <c r="CD1" s="1" t="s">
        <v>8340</v>
      </c>
      <c r="CE1" s="1" t="s">
        <v>8341</v>
      </c>
      <c r="CF1" s="1" t="s">
        <v>8342</v>
      </c>
      <c r="CG1" s="1" t="s">
        <v>8343</v>
      </c>
      <c r="CH1" s="1" t="s">
        <v>8344</v>
      </c>
      <c r="CI1" s="1" t="s">
        <v>8345</v>
      </c>
      <c r="CJ1" s="1" t="s">
        <v>8346</v>
      </c>
      <c r="CK1" s="1" t="s">
        <v>8347</v>
      </c>
      <c r="CL1" s="1" t="s">
        <v>8348</v>
      </c>
      <c r="CM1" s="1" t="s">
        <v>8349</v>
      </c>
      <c r="CN1" s="1" t="s">
        <v>8350</v>
      </c>
      <c r="CO1" s="1" t="s">
        <v>8351</v>
      </c>
      <c r="CP1" s="1" t="s">
        <v>8352</v>
      </c>
      <c r="CQ1" s="1" t="s">
        <v>8353</v>
      </c>
      <c r="CR1" s="1" t="s">
        <v>8354</v>
      </c>
      <c r="CS1" s="1" t="s">
        <v>8355</v>
      </c>
      <c r="CT1" s="1" t="s">
        <v>8356</v>
      </c>
      <c r="CU1" s="1" t="s">
        <v>8357</v>
      </c>
      <c r="CV1" s="1" t="s">
        <v>8358</v>
      </c>
    </row>
    <row r="2" spans="1:102">
      <c r="A2" s="157" t="s">
        <v>8334</v>
      </c>
      <c r="B2" s="158" t="s">
        <v>8265</v>
      </c>
      <c r="C2" s="158" t="s">
        <v>8264</v>
      </c>
      <c r="D2" s="159" t="s">
        <v>38</v>
      </c>
      <c r="E2" s="158" t="s">
        <v>97</v>
      </c>
      <c r="F2" s="160" t="s">
        <v>35</v>
      </c>
      <c r="G2" s="158" t="s">
        <v>7456</v>
      </c>
      <c r="H2" s="159" t="s">
        <v>8271</v>
      </c>
      <c r="I2" s="158"/>
      <c r="J2" s="161"/>
      <c r="K2" s="161"/>
      <c r="L2" s="162"/>
      <c r="M2" s="161"/>
      <c r="N2" s="163">
        <v>0</v>
      </c>
      <c r="O2" s="163">
        <v>0</v>
      </c>
      <c r="P2" s="163">
        <v>355.322</v>
      </c>
      <c r="Q2" s="163">
        <v>398.81600000000009</v>
      </c>
      <c r="R2" s="163">
        <v>433.28412937678513</v>
      </c>
      <c r="S2" s="163">
        <v>417.80368664665002</v>
      </c>
      <c r="T2" s="163">
        <v>435.35242837656483</v>
      </c>
      <c r="U2" s="163">
        <v>357.84728299000011</v>
      </c>
      <c r="V2" s="163">
        <v>555.93875000000025</v>
      </c>
      <c r="W2" s="163">
        <v>503.94880640654321</v>
      </c>
      <c r="X2" s="163">
        <v>417.86379359345676</v>
      </c>
      <c r="Y2" s="164">
        <v>2377.7497499999995</v>
      </c>
      <c r="Z2" s="163">
        <v>0</v>
      </c>
      <c r="AA2" s="163">
        <v>0</v>
      </c>
      <c r="AB2" s="163">
        <v>0</v>
      </c>
      <c r="AC2" s="163">
        <v>2218.0365842805591</v>
      </c>
      <c r="AD2" s="163">
        <v>6911.0082519718371</v>
      </c>
      <c r="AE2" s="163">
        <v>43520.682161212702</v>
      </c>
      <c r="AF2" s="163">
        <v>42037.566523485977</v>
      </c>
      <c r="AG2" s="163">
        <v>41614.650951670032</v>
      </c>
      <c r="AH2" s="163">
        <v>42067.528946653023</v>
      </c>
      <c r="AI2" s="163">
        <v>42429.299651073103</v>
      </c>
      <c r="AJ2" s="163">
        <v>45551.234777572106</v>
      </c>
      <c r="AK2" s="163">
        <v>51901.756453170805</v>
      </c>
      <c r="AL2" s="163">
        <v>53893.537974519546</v>
      </c>
      <c r="AM2" s="163">
        <v>44945.890098615615</v>
      </c>
      <c r="AN2" s="163">
        <v>42397.873826508148</v>
      </c>
      <c r="AO2" s="163">
        <v>38744.23964559337</v>
      </c>
      <c r="AP2" s="163">
        <v>60280.593115238313</v>
      </c>
      <c r="AQ2" s="163">
        <v>72818.801336596225</v>
      </c>
      <c r="AR2" s="163">
        <v>85808.2212806678</v>
      </c>
      <c r="AS2" s="163">
        <v>85701.581111411695</v>
      </c>
      <c r="AT2" s="163">
        <v>86502.599801879842</v>
      </c>
      <c r="AU2" s="163">
        <v>90803.144516748929</v>
      </c>
      <c r="AV2" s="163">
        <v>79374.229349693356</v>
      </c>
      <c r="AW2" s="163">
        <v>79573.427535232797</v>
      </c>
      <c r="AX2" s="163">
        <v>80725.053576486345</v>
      </c>
      <c r="AY2" s="163">
        <v>62376.486048914565</v>
      </c>
      <c r="AZ2" s="163">
        <v>47436.219016503856</v>
      </c>
      <c r="BA2" s="163">
        <v>33102.809634861107</v>
      </c>
      <c r="BB2" s="163">
        <v>52421.849823958764</v>
      </c>
      <c r="BC2" s="163">
        <v>77563.616545411074</v>
      </c>
      <c r="BD2" s="163">
        <v>74940.031747275309</v>
      </c>
      <c r="BE2" s="163">
        <v>76619.64109979081</v>
      </c>
      <c r="BF2" s="163">
        <v>73546.309032524747</v>
      </c>
      <c r="BG2" s="163">
        <v>72128.310993299514</v>
      </c>
      <c r="BH2" s="163">
        <v>69996.05948685699</v>
      </c>
      <c r="BI2" s="163">
        <v>66796.772289186119</v>
      </c>
      <c r="BJ2" s="163">
        <v>61083.296843128373</v>
      </c>
      <c r="BK2" s="163">
        <v>41684.253724935763</v>
      </c>
      <c r="BL2" s="163">
        <v>19129.726208382359</v>
      </c>
      <c r="BM2" s="163">
        <v>12143.45353785822</v>
      </c>
      <c r="BN2" s="163">
        <v>43411.203897435895</v>
      </c>
      <c r="BO2" s="163">
        <v>0</v>
      </c>
      <c r="BP2" s="163">
        <v>0</v>
      </c>
      <c r="BQ2" s="163">
        <v>0</v>
      </c>
      <c r="BR2" s="163">
        <v>10329.994000000002</v>
      </c>
      <c r="BS2" s="163">
        <v>11872.194000000001</v>
      </c>
      <c r="BT2" s="163">
        <v>5302.5478226100022</v>
      </c>
      <c r="BU2" s="163">
        <v>0</v>
      </c>
      <c r="BV2" s="163">
        <v>0</v>
      </c>
      <c r="BW2" s="163">
        <v>0</v>
      </c>
      <c r="BX2" s="163">
        <v>0</v>
      </c>
      <c r="BY2" s="163">
        <v>0</v>
      </c>
      <c r="BZ2" s="163">
        <v>0</v>
      </c>
      <c r="CA2" s="163">
        <v>0</v>
      </c>
      <c r="CB2" s="163">
        <v>0</v>
      </c>
      <c r="CC2" s="163">
        <v>0</v>
      </c>
      <c r="CD2" s="163">
        <v>0</v>
      </c>
      <c r="CE2" s="163">
        <v>0</v>
      </c>
      <c r="CF2" s="163">
        <v>0</v>
      </c>
      <c r="CG2" s="163">
        <v>0</v>
      </c>
      <c r="CH2" s="163">
        <v>0</v>
      </c>
      <c r="CI2" s="163">
        <v>0</v>
      </c>
      <c r="CJ2" s="163">
        <v>21118.917984496125</v>
      </c>
      <c r="CK2" s="163">
        <v>18393.451317829458</v>
      </c>
      <c r="CL2" s="163">
        <v>9130.4706976744183</v>
      </c>
      <c r="CM2" s="163">
        <v>0</v>
      </c>
      <c r="CN2" s="163">
        <v>0</v>
      </c>
      <c r="CO2" s="163">
        <v>0</v>
      </c>
      <c r="CP2" s="163">
        <v>0</v>
      </c>
      <c r="CQ2" s="163">
        <v>0</v>
      </c>
      <c r="CR2" s="163">
        <v>0</v>
      </c>
      <c r="CS2" s="163">
        <v>0</v>
      </c>
      <c r="CT2" s="163">
        <v>0</v>
      </c>
      <c r="CU2" s="163">
        <v>0</v>
      </c>
      <c r="CV2" s="163">
        <v>0</v>
      </c>
    </row>
    <row r="8" spans="1:102" ht="16">
      <c r="F8" s="130" t="s">
        <v>0</v>
      </c>
      <c r="G8" s="133" t="s">
        <v>3</v>
      </c>
      <c r="H8" s="130" t="s">
        <v>25</v>
      </c>
      <c r="I8" s="132" t="s">
        <v>1</v>
      </c>
      <c r="J8" s="133" t="s">
        <v>26</v>
      </c>
      <c r="K8" s="131" t="s">
        <v>36</v>
      </c>
      <c r="L8" s="133" t="s">
        <v>2607</v>
      </c>
      <c r="M8" s="133" t="s">
        <v>7475</v>
      </c>
      <c r="N8" s="130">
        <v>45200</v>
      </c>
      <c r="O8" s="130">
        <v>45231</v>
      </c>
      <c r="P8" s="130">
        <v>45261</v>
      </c>
      <c r="Q8" s="130">
        <v>45292</v>
      </c>
      <c r="R8" s="130">
        <v>45323</v>
      </c>
      <c r="S8" s="130">
        <v>45352</v>
      </c>
      <c r="T8" s="130">
        <v>45383</v>
      </c>
      <c r="U8" s="130">
        <v>45413</v>
      </c>
      <c r="V8" s="130">
        <v>45444</v>
      </c>
      <c r="W8" s="130">
        <v>45474</v>
      </c>
      <c r="X8" s="130">
        <v>45505</v>
      </c>
      <c r="Y8" s="130">
        <v>45536</v>
      </c>
      <c r="Z8" s="130">
        <v>45566</v>
      </c>
      <c r="AA8" s="130">
        <v>45597</v>
      </c>
      <c r="AB8" s="130">
        <v>45627</v>
      </c>
      <c r="AC8" s="130">
        <v>45658</v>
      </c>
      <c r="AD8" s="130">
        <v>45689</v>
      </c>
      <c r="AE8" s="130">
        <v>45717</v>
      </c>
      <c r="AF8" s="130">
        <v>45748</v>
      </c>
      <c r="AG8" s="130">
        <v>45778</v>
      </c>
      <c r="AH8" s="130">
        <v>45809</v>
      </c>
      <c r="AI8" s="130">
        <v>45839</v>
      </c>
      <c r="AJ8" s="130">
        <v>45870</v>
      </c>
      <c r="AK8" s="130">
        <v>45901</v>
      </c>
      <c r="AL8" s="130">
        <v>45931</v>
      </c>
      <c r="AM8" s="130">
        <v>45962</v>
      </c>
      <c r="AN8" s="130">
        <v>45992</v>
      </c>
      <c r="AO8" s="130">
        <v>46023</v>
      </c>
      <c r="AP8" s="130">
        <v>46054</v>
      </c>
      <c r="AQ8" s="130">
        <v>46082</v>
      </c>
      <c r="AR8" s="130">
        <v>46113</v>
      </c>
      <c r="AS8" s="130">
        <v>46143</v>
      </c>
      <c r="AT8" s="130">
        <v>46174</v>
      </c>
      <c r="AU8" s="130">
        <v>46204</v>
      </c>
      <c r="AV8" s="130">
        <v>46235</v>
      </c>
      <c r="AW8" s="130">
        <v>46266</v>
      </c>
      <c r="AX8" s="130">
        <v>46296</v>
      </c>
      <c r="AY8" s="130">
        <v>46327</v>
      </c>
      <c r="AZ8" s="130">
        <v>46357</v>
      </c>
      <c r="BA8" s="130">
        <v>46388</v>
      </c>
      <c r="BB8" s="130">
        <v>46419</v>
      </c>
      <c r="BC8" s="130">
        <v>46447</v>
      </c>
      <c r="BD8" s="130">
        <v>46478</v>
      </c>
      <c r="BE8" s="130">
        <v>46508</v>
      </c>
      <c r="BF8" s="130">
        <v>46539</v>
      </c>
      <c r="BG8" s="130">
        <v>46569</v>
      </c>
      <c r="BH8" s="130">
        <v>46600</v>
      </c>
      <c r="BI8" s="130">
        <v>46631</v>
      </c>
      <c r="BJ8" s="130">
        <v>46661</v>
      </c>
      <c r="BK8" s="130">
        <v>46692</v>
      </c>
      <c r="BL8" s="130">
        <v>46722</v>
      </c>
      <c r="BM8" s="130">
        <v>46753</v>
      </c>
      <c r="BN8" s="130">
        <v>46784</v>
      </c>
      <c r="BO8" s="130">
        <v>46813</v>
      </c>
      <c r="BP8" s="130">
        <v>46844</v>
      </c>
      <c r="BQ8" s="130">
        <v>46874</v>
      </c>
      <c r="BR8" s="130">
        <v>46905</v>
      </c>
      <c r="BS8" s="130">
        <v>46935</v>
      </c>
      <c r="BT8" s="130">
        <v>46966</v>
      </c>
      <c r="BU8" s="130">
        <v>46997</v>
      </c>
      <c r="BV8" s="130">
        <v>47027</v>
      </c>
      <c r="BW8" s="130">
        <v>47058</v>
      </c>
      <c r="BX8" s="130">
        <v>47088</v>
      </c>
      <c r="BY8" s="130" t="s">
        <v>8335</v>
      </c>
      <c r="BZ8" s="130" t="s">
        <v>8336</v>
      </c>
      <c r="CA8" s="130" t="s">
        <v>8337</v>
      </c>
      <c r="CB8" s="130" t="s">
        <v>8338</v>
      </c>
      <c r="CC8" s="130" t="s">
        <v>8339</v>
      </c>
      <c r="CD8" s="130" t="s">
        <v>8340</v>
      </c>
      <c r="CE8" s="130" t="s">
        <v>8341</v>
      </c>
      <c r="CF8" s="130" t="s">
        <v>8342</v>
      </c>
      <c r="CG8" s="130" t="s">
        <v>8343</v>
      </c>
      <c r="CH8" s="130" t="s">
        <v>8344</v>
      </c>
      <c r="CI8" s="130" t="s">
        <v>8345</v>
      </c>
      <c r="CJ8" s="130" t="s">
        <v>8346</v>
      </c>
      <c r="CK8" s="130" t="s">
        <v>8347</v>
      </c>
      <c r="CL8" s="130" t="s">
        <v>8348</v>
      </c>
      <c r="CM8" s="130" t="s">
        <v>8349</v>
      </c>
      <c r="CN8" s="130" t="s">
        <v>8350</v>
      </c>
      <c r="CO8" s="130" t="s">
        <v>8351</v>
      </c>
      <c r="CP8" s="130" t="s">
        <v>8352</v>
      </c>
      <c r="CQ8" s="130" t="s">
        <v>8353</v>
      </c>
      <c r="CR8" s="130" t="s">
        <v>8354</v>
      </c>
      <c r="CS8" s="130" t="s">
        <v>8355</v>
      </c>
      <c r="CT8" s="130" t="s">
        <v>8356</v>
      </c>
      <c r="CU8" s="130" t="s">
        <v>8357</v>
      </c>
      <c r="CV8" s="130" t="s">
        <v>8358</v>
      </c>
      <c r="CW8" s="130" t="s">
        <v>16</v>
      </c>
      <c r="CX8" s="130" t="s">
        <v>7489</v>
      </c>
    </row>
    <row r="9" spans="1:102" ht="16">
      <c r="C9" s="10" t="s">
        <v>8512</v>
      </c>
      <c r="D9" s="10">
        <v>2251</v>
      </c>
      <c r="E9" s="211">
        <v>45474</v>
      </c>
      <c r="F9" s="136" t="s">
        <v>8334</v>
      </c>
      <c r="G9" s="137" t="s">
        <v>151</v>
      </c>
      <c r="H9" s="137" t="str">
        <f>+_xlfn.XLOOKUP(G9,'R4'!B:B,'R4'!C:C)</f>
        <v>AMR - MOBİL BETON POMPASI - MERCEDES - SCHWİNG</v>
      </c>
      <c r="I9" s="137" t="s">
        <v>8265</v>
      </c>
      <c r="J9" s="137" t="s">
        <v>38</v>
      </c>
      <c r="K9" s="137" t="s">
        <v>35</v>
      </c>
      <c r="L9" s="137" t="s">
        <v>8271</v>
      </c>
      <c r="M9" s="134" t="s">
        <v>8264</v>
      </c>
      <c r="N9" s="207">
        <v>0</v>
      </c>
      <c r="O9" s="207">
        <v>0</v>
      </c>
      <c r="P9" s="207">
        <v>0</v>
      </c>
      <c r="Q9" s="207">
        <v>0</v>
      </c>
      <c r="R9" s="207">
        <v>0</v>
      </c>
      <c r="S9" s="207">
        <v>0</v>
      </c>
      <c r="T9" s="207">
        <v>0</v>
      </c>
      <c r="U9" s="207">
        <v>0</v>
      </c>
      <c r="V9" s="207">
        <v>0</v>
      </c>
      <c r="W9" s="207">
        <v>1</v>
      </c>
      <c r="X9" s="207">
        <v>1</v>
      </c>
      <c r="Y9" s="207">
        <v>1</v>
      </c>
      <c r="Z9" s="207">
        <v>1</v>
      </c>
      <c r="AA9" s="207">
        <v>1</v>
      </c>
      <c r="AB9" s="207">
        <v>1</v>
      </c>
      <c r="AC9" s="207">
        <v>1</v>
      </c>
      <c r="AD9" s="207">
        <v>1</v>
      </c>
      <c r="AE9" s="207">
        <v>1</v>
      </c>
      <c r="AF9" s="207">
        <v>1</v>
      </c>
      <c r="AG9" s="207">
        <v>1</v>
      </c>
      <c r="AH9" s="207">
        <v>1</v>
      </c>
      <c r="AI9" s="207">
        <v>1</v>
      </c>
      <c r="AJ9" s="207">
        <v>1</v>
      </c>
      <c r="AK9" s="207">
        <v>1</v>
      </c>
      <c r="AL9" s="207">
        <v>1</v>
      </c>
      <c r="AM9" s="207">
        <v>1</v>
      </c>
      <c r="AN9" s="207">
        <v>1</v>
      </c>
      <c r="AO9" s="207">
        <v>1</v>
      </c>
      <c r="AP9" s="207">
        <v>1</v>
      </c>
      <c r="AQ9" s="207">
        <v>1</v>
      </c>
      <c r="AR9" s="207">
        <v>1</v>
      </c>
      <c r="AS9" s="207">
        <v>1</v>
      </c>
      <c r="AT9" s="207">
        <v>1</v>
      </c>
      <c r="AU9" s="207">
        <v>1</v>
      </c>
      <c r="AV9" s="207">
        <v>1</v>
      </c>
      <c r="AW9" s="207">
        <v>1</v>
      </c>
      <c r="AX9" s="207">
        <v>1</v>
      </c>
      <c r="AY9" s="207">
        <v>1</v>
      </c>
      <c r="AZ9" s="207">
        <v>1</v>
      </c>
      <c r="BA9" s="207">
        <v>1</v>
      </c>
      <c r="BB9" s="207">
        <v>1</v>
      </c>
      <c r="BC9" s="207">
        <v>1</v>
      </c>
      <c r="BD9" s="207">
        <v>1</v>
      </c>
      <c r="BE9" s="207">
        <v>1</v>
      </c>
      <c r="BF9" s="207">
        <v>1</v>
      </c>
      <c r="BG9" s="207">
        <v>1</v>
      </c>
      <c r="BH9" s="207">
        <v>1</v>
      </c>
      <c r="BI9" s="207">
        <v>1</v>
      </c>
      <c r="BJ9" s="207">
        <v>1</v>
      </c>
      <c r="BK9" s="207">
        <v>1</v>
      </c>
      <c r="BL9" s="207">
        <v>1</v>
      </c>
      <c r="BM9" s="207">
        <v>1</v>
      </c>
      <c r="BN9" s="207">
        <v>1</v>
      </c>
      <c r="BO9" s="207">
        <v>1</v>
      </c>
      <c r="BP9" s="207">
        <v>1</v>
      </c>
      <c r="BQ9" s="207">
        <v>1</v>
      </c>
      <c r="BR9" s="207">
        <v>1</v>
      </c>
      <c r="BS9" s="207">
        <v>1</v>
      </c>
      <c r="BT9" s="207"/>
      <c r="BU9" s="207"/>
      <c r="BV9" s="207"/>
      <c r="BW9" s="207"/>
      <c r="BX9" s="207"/>
      <c r="BY9" s="207"/>
      <c r="BZ9" s="207"/>
      <c r="CA9" s="207"/>
      <c r="CB9" s="207"/>
      <c r="CC9" s="207"/>
      <c r="CD9" s="207"/>
      <c r="CE9" s="207"/>
      <c r="CF9" s="207"/>
      <c r="CG9" s="207"/>
      <c r="CH9" s="207"/>
      <c r="CI9" s="207"/>
      <c r="CJ9" s="207"/>
      <c r="CK9" s="207"/>
      <c r="CL9" s="207"/>
      <c r="CM9" s="207"/>
      <c r="CN9" s="207"/>
      <c r="CO9" s="207"/>
      <c r="CP9" s="207"/>
      <c r="CQ9" s="207"/>
      <c r="CR9" s="207"/>
      <c r="CS9" s="207"/>
      <c r="CT9" s="207"/>
      <c r="CU9" s="207"/>
      <c r="CV9" s="207"/>
      <c r="CW9" s="135"/>
      <c r="CX9" s="135"/>
    </row>
    <row r="10" spans="1:102" ht="16">
      <c r="C10" s="10" t="s">
        <v>8512</v>
      </c>
      <c r="D10" s="10">
        <v>2252</v>
      </c>
      <c r="E10" s="211">
        <v>45474</v>
      </c>
      <c r="F10" s="136" t="s">
        <v>8334</v>
      </c>
      <c r="G10" s="137" t="s">
        <v>159</v>
      </c>
      <c r="H10" s="137" t="str">
        <f>+_xlfn.XLOOKUP(G10,'R4'!B:B,'R4'!C:C)</f>
        <v>AMR - MOBİL BETON POMPASI - MERCEDES - SCHWİNG</v>
      </c>
      <c r="I10" s="137" t="s">
        <v>8265</v>
      </c>
      <c r="J10" s="137" t="s">
        <v>38</v>
      </c>
      <c r="K10" s="137" t="s">
        <v>35</v>
      </c>
      <c r="L10" s="137" t="s">
        <v>8271</v>
      </c>
      <c r="M10" s="134" t="s">
        <v>8264</v>
      </c>
      <c r="N10" s="207">
        <v>0</v>
      </c>
      <c r="O10" s="207">
        <v>0</v>
      </c>
      <c r="P10" s="207">
        <v>0</v>
      </c>
      <c r="Q10" s="207">
        <v>0</v>
      </c>
      <c r="R10" s="207">
        <v>0</v>
      </c>
      <c r="S10" s="207">
        <v>0</v>
      </c>
      <c r="T10" s="207">
        <v>0</v>
      </c>
      <c r="U10" s="207">
        <v>0</v>
      </c>
      <c r="V10" s="207">
        <v>0</v>
      </c>
      <c r="W10" s="207">
        <v>1</v>
      </c>
      <c r="X10" s="207">
        <v>1</v>
      </c>
      <c r="Y10" s="207">
        <v>1</v>
      </c>
      <c r="Z10" s="207">
        <v>1</v>
      </c>
      <c r="AA10" s="207">
        <v>1</v>
      </c>
      <c r="AB10" s="207">
        <v>1</v>
      </c>
      <c r="AC10" s="207">
        <v>1</v>
      </c>
      <c r="AD10" s="207">
        <v>1</v>
      </c>
      <c r="AE10" s="207">
        <v>1</v>
      </c>
      <c r="AF10" s="207">
        <v>1</v>
      </c>
      <c r="AG10" s="207">
        <v>1</v>
      </c>
      <c r="AH10" s="207">
        <v>1</v>
      </c>
      <c r="AI10" s="207">
        <v>1</v>
      </c>
      <c r="AJ10" s="207">
        <v>1</v>
      </c>
      <c r="AK10" s="207">
        <v>1</v>
      </c>
      <c r="AL10" s="207">
        <v>1</v>
      </c>
      <c r="AM10" s="207">
        <v>1</v>
      </c>
      <c r="AN10" s="207">
        <v>1</v>
      </c>
      <c r="AO10" s="207">
        <v>1</v>
      </c>
      <c r="AP10" s="207">
        <v>1</v>
      </c>
      <c r="AQ10" s="207">
        <v>1</v>
      </c>
      <c r="AR10" s="207">
        <v>1</v>
      </c>
      <c r="AS10" s="207">
        <v>1</v>
      </c>
      <c r="AT10" s="207">
        <v>1</v>
      </c>
      <c r="AU10" s="207">
        <v>1</v>
      </c>
      <c r="AV10" s="207">
        <v>1</v>
      </c>
      <c r="AW10" s="207">
        <v>1</v>
      </c>
      <c r="AX10" s="207">
        <v>1</v>
      </c>
      <c r="AY10" s="207">
        <v>1</v>
      </c>
      <c r="AZ10" s="207">
        <v>1</v>
      </c>
      <c r="BA10" s="207">
        <v>1</v>
      </c>
      <c r="BB10" s="207">
        <v>1</v>
      </c>
      <c r="BC10" s="207">
        <v>1</v>
      </c>
      <c r="BD10" s="207">
        <v>1</v>
      </c>
      <c r="BE10" s="207">
        <v>1</v>
      </c>
      <c r="BF10" s="207">
        <v>1</v>
      </c>
      <c r="BG10" s="207">
        <v>1</v>
      </c>
      <c r="BH10" s="207">
        <v>1</v>
      </c>
      <c r="BI10" s="207">
        <v>1</v>
      </c>
      <c r="BJ10" s="207">
        <v>1</v>
      </c>
      <c r="BK10" s="207">
        <v>1</v>
      </c>
      <c r="BL10" s="207">
        <v>1</v>
      </c>
      <c r="BM10" s="207">
        <v>1</v>
      </c>
      <c r="BN10" s="207">
        <v>1</v>
      </c>
      <c r="BO10" s="207">
        <v>1</v>
      </c>
      <c r="BP10" s="207">
        <v>1</v>
      </c>
      <c r="BQ10" s="207">
        <v>1</v>
      </c>
      <c r="BR10" s="207">
        <v>1</v>
      </c>
      <c r="BS10" s="207">
        <v>1</v>
      </c>
      <c r="BT10" s="207"/>
      <c r="BU10" s="207"/>
      <c r="BV10" s="207"/>
      <c r="BW10" s="207"/>
      <c r="BX10" s="207"/>
      <c r="BY10" s="207"/>
      <c r="BZ10" s="207"/>
      <c r="CA10" s="207"/>
      <c r="CB10" s="207"/>
      <c r="CC10" s="207"/>
      <c r="CD10" s="207"/>
      <c r="CE10" s="207"/>
      <c r="CF10" s="207"/>
      <c r="CG10" s="207"/>
      <c r="CH10" s="207"/>
      <c r="CI10" s="207"/>
      <c r="CJ10" s="207"/>
      <c r="CK10" s="207"/>
      <c r="CL10" s="207"/>
      <c r="CM10" s="207"/>
      <c r="CN10" s="207"/>
      <c r="CO10" s="207"/>
      <c r="CP10" s="207"/>
      <c r="CQ10" s="207"/>
      <c r="CR10" s="207"/>
      <c r="CS10" s="207"/>
      <c r="CT10" s="207"/>
      <c r="CU10" s="207"/>
      <c r="CV10" s="207"/>
    </row>
    <row r="11" spans="1:102" ht="16">
      <c r="C11" s="10" t="s">
        <v>8512</v>
      </c>
      <c r="D11" s="10">
        <v>2253</v>
      </c>
      <c r="E11" s="211">
        <v>45474</v>
      </c>
      <c r="F11" s="136" t="s">
        <v>8334</v>
      </c>
      <c r="G11" s="137" t="s">
        <v>161</v>
      </c>
      <c r="H11" s="137" t="str">
        <f>+_xlfn.XLOOKUP(G11,'R4'!B:B,'R4'!C:C)</f>
        <v>AMR - MOBİL BETON POMPASI - MERCEDES - SCHWİNG</v>
      </c>
      <c r="I11" s="137" t="s">
        <v>8265</v>
      </c>
      <c r="J11" s="137" t="s">
        <v>38</v>
      </c>
      <c r="K11" s="137" t="s">
        <v>35</v>
      </c>
      <c r="L11" s="137" t="s">
        <v>8271</v>
      </c>
      <c r="M11" s="134" t="s">
        <v>8264</v>
      </c>
      <c r="N11" s="207">
        <v>0</v>
      </c>
      <c r="O11" s="207">
        <v>0</v>
      </c>
      <c r="P11" s="207">
        <v>0</v>
      </c>
      <c r="Q11" s="207">
        <v>0</v>
      </c>
      <c r="R11" s="207">
        <v>0</v>
      </c>
      <c r="S11" s="207">
        <v>0</v>
      </c>
      <c r="T11" s="207">
        <v>0</v>
      </c>
      <c r="U11" s="207">
        <v>0</v>
      </c>
      <c r="V11" s="207">
        <v>0</v>
      </c>
      <c r="W11" s="207">
        <v>1</v>
      </c>
      <c r="X11" s="207">
        <v>1</v>
      </c>
      <c r="Y11" s="207">
        <v>1</v>
      </c>
      <c r="Z11" s="207">
        <v>1</v>
      </c>
      <c r="AA11" s="207">
        <v>1</v>
      </c>
      <c r="AB11" s="207">
        <v>1</v>
      </c>
      <c r="AC11" s="207">
        <v>1</v>
      </c>
      <c r="AD11" s="207">
        <v>1</v>
      </c>
      <c r="AE11" s="207">
        <v>1</v>
      </c>
      <c r="AF11" s="207">
        <v>1</v>
      </c>
      <c r="AG11" s="207">
        <v>1</v>
      </c>
      <c r="AH11" s="207">
        <v>1</v>
      </c>
      <c r="AI11" s="207">
        <v>1</v>
      </c>
      <c r="AJ11" s="207">
        <v>1</v>
      </c>
      <c r="AK11" s="207">
        <v>1</v>
      </c>
      <c r="AL11" s="207">
        <v>1</v>
      </c>
      <c r="AM11" s="207">
        <v>1</v>
      </c>
      <c r="AN11" s="207">
        <v>1</v>
      </c>
      <c r="AO11" s="207">
        <v>1</v>
      </c>
      <c r="AP11" s="207">
        <v>1</v>
      </c>
      <c r="AQ11" s="207">
        <v>1</v>
      </c>
      <c r="AR11" s="207">
        <v>1</v>
      </c>
      <c r="AS11" s="207">
        <v>1</v>
      </c>
      <c r="AT11" s="207">
        <v>1</v>
      </c>
      <c r="AU11" s="207">
        <v>1</v>
      </c>
      <c r="AV11" s="207">
        <v>1</v>
      </c>
      <c r="AW11" s="207">
        <v>1</v>
      </c>
      <c r="AX11" s="207">
        <v>1</v>
      </c>
      <c r="AY11" s="207">
        <v>1</v>
      </c>
      <c r="AZ11" s="207">
        <v>1</v>
      </c>
      <c r="BA11" s="207">
        <v>1</v>
      </c>
      <c r="BB11" s="207">
        <v>1</v>
      </c>
      <c r="BC11" s="207">
        <v>1</v>
      </c>
      <c r="BD11" s="207">
        <v>1</v>
      </c>
      <c r="BE11" s="207">
        <v>1</v>
      </c>
      <c r="BF11" s="207">
        <v>1</v>
      </c>
      <c r="BG11" s="207">
        <v>1</v>
      </c>
      <c r="BH11" s="207">
        <v>1</v>
      </c>
      <c r="BI11" s="207">
        <v>1</v>
      </c>
      <c r="BJ11" s="207">
        <v>1</v>
      </c>
      <c r="BK11" s="207">
        <v>1</v>
      </c>
      <c r="BL11" s="207">
        <v>1</v>
      </c>
      <c r="BM11" s="207">
        <v>1</v>
      </c>
      <c r="BN11" s="207">
        <v>1</v>
      </c>
      <c r="BO11" s="207">
        <v>1</v>
      </c>
      <c r="BP11" s="207">
        <v>1</v>
      </c>
      <c r="BQ11" s="207">
        <v>1</v>
      </c>
      <c r="BR11" s="207">
        <v>1</v>
      </c>
      <c r="BS11" s="207">
        <v>1</v>
      </c>
      <c r="BT11" s="207"/>
      <c r="BU11" s="207"/>
      <c r="BV11" s="207"/>
      <c r="BW11" s="207"/>
      <c r="BX11" s="207"/>
      <c r="BY11" s="207"/>
      <c r="BZ11" s="207"/>
      <c r="CA11" s="207"/>
      <c r="CB11" s="207"/>
      <c r="CC11" s="207"/>
      <c r="CD11" s="207"/>
      <c r="CE11" s="207"/>
      <c r="CF11" s="207"/>
      <c r="CG11" s="207"/>
      <c r="CH11" s="207"/>
      <c r="CI11" s="207"/>
      <c r="CJ11" s="207"/>
      <c r="CK11" s="207"/>
      <c r="CL11" s="207"/>
      <c r="CM11" s="207"/>
      <c r="CN11" s="207"/>
      <c r="CO11" s="207"/>
      <c r="CP11" s="207"/>
      <c r="CQ11" s="207"/>
      <c r="CR11" s="207"/>
      <c r="CS11" s="207"/>
      <c r="CT11" s="207"/>
      <c r="CU11" s="207"/>
      <c r="CV11" s="207"/>
    </row>
    <row r="12" spans="1:102" ht="16">
      <c r="C12" s="10" t="s">
        <v>8512</v>
      </c>
      <c r="D12" s="10">
        <v>2254</v>
      </c>
      <c r="E12" s="211">
        <v>45474</v>
      </c>
      <c r="F12" s="136" t="s">
        <v>8334</v>
      </c>
      <c r="G12" s="137" t="s">
        <v>162</v>
      </c>
      <c r="H12" s="137" t="str">
        <f>+_xlfn.XLOOKUP(G12,'R4'!B:B,'R4'!C:C)</f>
        <v>AMR - MOBİL BETON POMPASI - MERCEDES - SCHWİNG</v>
      </c>
      <c r="I12" s="137" t="s">
        <v>8265</v>
      </c>
      <c r="J12" s="137" t="s">
        <v>38</v>
      </c>
      <c r="K12" s="137" t="s">
        <v>35</v>
      </c>
      <c r="L12" s="137" t="s">
        <v>8271</v>
      </c>
      <c r="M12" s="134" t="s">
        <v>8264</v>
      </c>
      <c r="N12" s="207">
        <v>0</v>
      </c>
      <c r="O12" s="207">
        <v>0</v>
      </c>
      <c r="P12" s="207">
        <v>0</v>
      </c>
      <c r="Q12" s="207">
        <v>0</v>
      </c>
      <c r="R12" s="207">
        <v>0</v>
      </c>
      <c r="S12" s="207">
        <v>0</v>
      </c>
      <c r="T12" s="207">
        <v>0</v>
      </c>
      <c r="U12" s="207">
        <v>0</v>
      </c>
      <c r="V12" s="207">
        <v>0</v>
      </c>
      <c r="W12" s="207">
        <v>1</v>
      </c>
      <c r="X12" s="207">
        <v>1</v>
      </c>
      <c r="Y12" s="207">
        <v>1</v>
      </c>
      <c r="Z12" s="207">
        <v>1</v>
      </c>
      <c r="AA12" s="207">
        <v>1</v>
      </c>
      <c r="AB12" s="207">
        <v>1</v>
      </c>
      <c r="AC12" s="207">
        <v>1</v>
      </c>
      <c r="AD12" s="207">
        <v>1</v>
      </c>
      <c r="AE12" s="207">
        <v>1</v>
      </c>
      <c r="AF12" s="207">
        <v>1</v>
      </c>
      <c r="AG12" s="207">
        <v>1</v>
      </c>
      <c r="AH12" s="207">
        <v>1</v>
      </c>
      <c r="AI12" s="207">
        <v>1</v>
      </c>
      <c r="AJ12" s="207">
        <v>1</v>
      </c>
      <c r="AK12" s="207">
        <v>1</v>
      </c>
      <c r="AL12" s="207">
        <v>1</v>
      </c>
      <c r="AM12" s="207">
        <v>1</v>
      </c>
      <c r="AN12" s="207">
        <v>1</v>
      </c>
      <c r="AO12" s="207">
        <v>1</v>
      </c>
      <c r="AP12" s="207">
        <v>1</v>
      </c>
      <c r="AQ12" s="207">
        <v>1</v>
      </c>
      <c r="AR12" s="207">
        <v>1</v>
      </c>
      <c r="AS12" s="207">
        <v>1</v>
      </c>
      <c r="AT12" s="207">
        <v>1</v>
      </c>
      <c r="AU12" s="207">
        <v>1</v>
      </c>
      <c r="AV12" s="207">
        <v>1</v>
      </c>
      <c r="AW12" s="207">
        <v>1</v>
      </c>
      <c r="AX12" s="207">
        <v>1</v>
      </c>
      <c r="AY12" s="207">
        <v>1</v>
      </c>
      <c r="AZ12" s="207">
        <v>1</v>
      </c>
      <c r="BA12" s="207">
        <v>1</v>
      </c>
      <c r="BB12" s="207">
        <v>1</v>
      </c>
      <c r="BC12" s="207">
        <v>1</v>
      </c>
      <c r="BD12" s="207">
        <v>1</v>
      </c>
      <c r="BE12" s="207">
        <v>1</v>
      </c>
      <c r="BF12" s="207">
        <v>1</v>
      </c>
      <c r="BG12" s="207">
        <v>1</v>
      </c>
      <c r="BH12" s="207">
        <v>1</v>
      </c>
      <c r="BI12" s="207">
        <v>1</v>
      </c>
      <c r="BJ12" s="207">
        <v>1</v>
      </c>
      <c r="BK12" s="207">
        <v>1</v>
      </c>
      <c r="BL12" s="207">
        <v>1</v>
      </c>
      <c r="BM12" s="207">
        <v>1</v>
      </c>
      <c r="BN12" s="207">
        <v>1</v>
      </c>
      <c r="BO12" s="207">
        <v>1</v>
      </c>
      <c r="BP12" s="207">
        <v>1</v>
      </c>
      <c r="BQ12" s="207">
        <v>1</v>
      </c>
      <c r="BR12" s="207">
        <v>1</v>
      </c>
      <c r="BS12" s="207">
        <v>1</v>
      </c>
      <c r="BT12" s="207"/>
      <c r="BU12" s="207"/>
      <c r="BV12" s="207"/>
      <c r="BW12" s="207"/>
      <c r="BX12" s="207"/>
      <c r="BY12" s="207"/>
      <c r="BZ12" s="207"/>
      <c r="CA12" s="207"/>
      <c r="CB12" s="207"/>
      <c r="CC12" s="207"/>
      <c r="CD12" s="207"/>
      <c r="CE12" s="207"/>
      <c r="CF12" s="207"/>
      <c r="CG12" s="207"/>
      <c r="CH12" s="207"/>
      <c r="CI12" s="207"/>
      <c r="CJ12" s="207"/>
      <c r="CK12" s="207"/>
      <c r="CL12" s="207"/>
      <c r="CM12" s="207"/>
      <c r="CN12" s="207"/>
      <c r="CO12" s="207"/>
      <c r="CP12" s="207"/>
      <c r="CQ12" s="207"/>
      <c r="CR12" s="207"/>
      <c r="CS12" s="207"/>
      <c r="CT12" s="207"/>
      <c r="CU12" s="207"/>
      <c r="CV12" s="207"/>
    </row>
    <row r="13" spans="1:102" ht="16">
      <c r="E13" s="211">
        <v>45627</v>
      </c>
      <c r="F13" s="136" t="s">
        <v>8334</v>
      </c>
      <c r="G13" s="137" t="s">
        <v>163</v>
      </c>
      <c r="H13" s="137" t="str">
        <f>+_xlfn.XLOOKUP(G13,'R4'!B:B,'R4'!C:C)</f>
        <v>AMR - MOBİL BETON POMPASI - MERCEDES - SCHWİNG</v>
      </c>
      <c r="I13" s="137" t="s">
        <v>8265</v>
      </c>
      <c r="J13" s="137" t="s">
        <v>38</v>
      </c>
      <c r="K13" s="137" t="s">
        <v>35</v>
      </c>
      <c r="L13" s="137" t="s">
        <v>8271</v>
      </c>
      <c r="M13" s="134" t="s">
        <v>8264</v>
      </c>
      <c r="N13" s="207">
        <v>0</v>
      </c>
      <c r="O13" s="207">
        <v>0</v>
      </c>
      <c r="P13" s="207">
        <v>0</v>
      </c>
      <c r="Q13" s="207">
        <v>0</v>
      </c>
      <c r="R13" s="207">
        <v>0</v>
      </c>
      <c r="S13" s="207">
        <v>0</v>
      </c>
      <c r="T13" s="207">
        <v>0</v>
      </c>
      <c r="U13" s="207">
        <v>0</v>
      </c>
      <c r="V13" s="207">
        <v>0</v>
      </c>
      <c r="W13" s="207">
        <v>0</v>
      </c>
      <c r="X13" s="207">
        <v>0</v>
      </c>
      <c r="Y13" s="207">
        <v>0</v>
      </c>
      <c r="Z13" s="207">
        <v>0</v>
      </c>
      <c r="AA13" s="207">
        <v>0</v>
      </c>
      <c r="AB13" s="207">
        <v>1</v>
      </c>
      <c r="AC13" s="207">
        <v>1</v>
      </c>
      <c r="AD13" s="207">
        <v>1</v>
      </c>
      <c r="AE13" s="207">
        <v>1</v>
      </c>
      <c r="AF13" s="207">
        <v>1</v>
      </c>
      <c r="AG13" s="207">
        <v>1</v>
      </c>
      <c r="AH13" s="207">
        <v>1</v>
      </c>
      <c r="AI13" s="207">
        <v>1</v>
      </c>
      <c r="AJ13" s="207">
        <v>1</v>
      </c>
      <c r="AK13" s="207">
        <v>1</v>
      </c>
      <c r="AL13" s="207">
        <v>1</v>
      </c>
      <c r="AM13" s="207">
        <v>1</v>
      </c>
      <c r="AN13" s="207">
        <v>1</v>
      </c>
      <c r="AO13" s="207">
        <v>1</v>
      </c>
      <c r="AP13" s="207">
        <v>1</v>
      </c>
      <c r="AQ13" s="207">
        <v>1</v>
      </c>
      <c r="AR13" s="207">
        <v>1</v>
      </c>
      <c r="AS13" s="207">
        <v>1</v>
      </c>
      <c r="AT13" s="207">
        <v>1</v>
      </c>
      <c r="AU13" s="207">
        <v>1</v>
      </c>
      <c r="AV13" s="207">
        <v>1</v>
      </c>
      <c r="AW13" s="207">
        <v>1</v>
      </c>
      <c r="AX13" s="207">
        <v>1</v>
      </c>
      <c r="AY13" s="207">
        <v>1</v>
      </c>
      <c r="AZ13" s="207">
        <v>1</v>
      </c>
      <c r="BA13" s="207">
        <v>1</v>
      </c>
      <c r="BB13" s="207">
        <v>1</v>
      </c>
      <c r="BC13" s="207">
        <v>1</v>
      </c>
      <c r="BD13" s="207">
        <v>1</v>
      </c>
      <c r="BE13" s="207">
        <v>1</v>
      </c>
      <c r="BF13" s="207">
        <v>1</v>
      </c>
      <c r="BG13" s="207">
        <v>1</v>
      </c>
      <c r="BH13" s="207">
        <v>1</v>
      </c>
      <c r="BI13" s="207">
        <v>1</v>
      </c>
      <c r="BJ13" s="207">
        <v>1</v>
      </c>
      <c r="BK13" s="207">
        <v>1</v>
      </c>
      <c r="BL13" s="207">
        <v>1</v>
      </c>
      <c r="BM13" s="207">
        <v>1</v>
      </c>
      <c r="BN13" s="207">
        <v>1</v>
      </c>
      <c r="BO13" s="207">
        <v>1</v>
      </c>
      <c r="BP13" s="207">
        <v>1</v>
      </c>
      <c r="BQ13" s="207">
        <v>1</v>
      </c>
      <c r="BR13" s="207">
        <v>1</v>
      </c>
      <c r="BS13" s="207">
        <v>1</v>
      </c>
      <c r="BT13" s="207">
        <v>1</v>
      </c>
      <c r="BU13" s="207">
        <v>1</v>
      </c>
      <c r="BV13" s="207">
        <v>1</v>
      </c>
      <c r="BW13" s="207">
        <v>1</v>
      </c>
      <c r="BX13" s="207">
        <v>1</v>
      </c>
      <c r="BY13" s="207">
        <v>1</v>
      </c>
      <c r="BZ13" s="207">
        <v>1</v>
      </c>
      <c r="CA13" s="207">
        <v>1</v>
      </c>
      <c r="CB13" s="207">
        <v>1</v>
      </c>
      <c r="CC13" s="207">
        <v>1</v>
      </c>
      <c r="CD13" s="207">
        <v>1</v>
      </c>
      <c r="CE13" s="207">
        <v>1</v>
      </c>
      <c r="CF13" s="207">
        <v>1</v>
      </c>
      <c r="CG13" s="207">
        <v>1</v>
      </c>
      <c r="CH13" s="207">
        <v>1</v>
      </c>
      <c r="CI13" s="207">
        <v>1</v>
      </c>
      <c r="CJ13" s="207">
        <v>1</v>
      </c>
      <c r="CK13" s="207">
        <v>1</v>
      </c>
      <c r="CL13" s="207">
        <v>1</v>
      </c>
      <c r="CM13" s="207"/>
      <c r="CN13" s="207"/>
      <c r="CO13" s="207"/>
      <c r="CP13" s="207"/>
      <c r="CQ13" s="207"/>
      <c r="CR13" s="207"/>
      <c r="CS13" s="207"/>
      <c r="CT13" s="207"/>
      <c r="CU13" s="207"/>
      <c r="CV13" s="207"/>
    </row>
    <row r="14" spans="1:102" ht="16">
      <c r="E14" s="211">
        <v>45627</v>
      </c>
      <c r="F14" s="136" t="s">
        <v>8334</v>
      </c>
      <c r="G14" s="137" t="s">
        <v>165</v>
      </c>
      <c r="H14" s="137" t="str">
        <f>+_xlfn.XLOOKUP(G14,'R4'!B:B,'R4'!C:C)</f>
        <v>AMR - MOBİL BETON POMPASI - MERCEDES - SCHWİNG</v>
      </c>
      <c r="I14" s="137" t="s">
        <v>8265</v>
      </c>
      <c r="J14" s="137" t="s">
        <v>38</v>
      </c>
      <c r="K14" s="137" t="s">
        <v>35</v>
      </c>
      <c r="L14" s="137" t="s">
        <v>8271</v>
      </c>
      <c r="M14" s="134" t="s">
        <v>8264</v>
      </c>
      <c r="N14" s="207">
        <v>0</v>
      </c>
      <c r="O14" s="207">
        <v>0</v>
      </c>
      <c r="P14" s="207">
        <v>0</v>
      </c>
      <c r="Q14" s="207">
        <v>0</v>
      </c>
      <c r="R14" s="207">
        <v>0</v>
      </c>
      <c r="S14" s="207">
        <v>0</v>
      </c>
      <c r="T14" s="207">
        <v>0</v>
      </c>
      <c r="U14" s="207">
        <v>0</v>
      </c>
      <c r="V14" s="207">
        <v>0</v>
      </c>
      <c r="W14" s="207">
        <v>0</v>
      </c>
      <c r="X14" s="207">
        <v>0</v>
      </c>
      <c r="Y14" s="207">
        <v>0</v>
      </c>
      <c r="Z14" s="207">
        <v>0</v>
      </c>
      <c r="AA14" s="207">
        <v>0</v>
      </c>
      <c r="AB14" s="207">
        <v>1</v>
      </c>
      <c r="AC14" s="207">
        <v>1</v>
      </c>
      <c r="AD14" s="207">
        <v>1</v>
      </c>
      <c r="AE14" s="207">
        <v>1</v>
      </c>
      <c r="AF14" s="207">
        <v>1</v>
      </c>
      <c r="AG14" s="207">
        <v>1</v>
      </c>
      <c r="AH14" s="207">
        <v>1</v>
      </c>
      <c r="AI14" s="207">
        <v>1</v>
      </c>
      <c r="AJ14" s="207">
        <v>1</v>
      </c>
      <c r="AK14" s="207">
        <v>1</v>
      </c>
      <c r="AL14" s="207">
        <v>1</v>
      </c>
      <c r="AM14" s="207">
        <v>1</v>
      </c>
      <c r="AN14" s="207">
        <v>1</v>
      </c>
      <c r="AO14" s="207">
        <v>1</v>
      </c>
      <c r="AP14" s="207">
        <v>1</v>
      </c>
      <c r="AQ14" s="207">
        <v>1</v>
      </c>
      <c r="AR14" s="207">
        <v>1</v>
      </c>
      <c r="AS14" s="207">
        <v>1</v>
      </c>
      <c r="AT14" s="207">
        <v>1</v>
      </c>
      <c r="AU14" s="207">
        <v>1</v>
      </c>
      <c r="AV14" s="207">
        <v>1</v>
      </c>
      <c r="AW14" s="207">
        <v>1</v>
      </c>
      <c r="AX14" s="207">
        <v>1</v>
      </c>
      <c r="AY14" s="207">
        <v>1</v>
      </c>
      <c r="AZ14" s="207">
        <v>1</v>
      </c>
      <c r="BA14" s="207">
        <v>1</v>
      </c>
      <c r="BB14" s="207">
        <v>1</v>
      </c>
      <c r="BC14" s="207">
        <v>1</v>
      </c>
      <c r="BD14" s="207">
        <v>1</v>
      </c>
      <c r="BE14" s="207">
        <v>1</v>
      </c>
      <c r="BF14" s="207">
        <v>1</v>
      </c>
      <c r="BG14" s="207">
        <v>1</v>
      </c>
      <c r="BH14" s="207">
        <v>1</v>
      </c>
      <c r="BI14" s="207">
        <v>1</v>
      </c>
      <c r="BJ14" s="207">
        <v>1</v>
      </c>
      <c r="BK14" s="207">
        <v>1</v>
      </c>
      <c r="BL14" s="207">
        <v>1</v>
      </c>
      <c r="BM14" s="207">
        <v>1</v>
      </c>
      <c r="BN14" s="207">
        <v>1</v>
      </c>
      <c r="BO14" s="207">
        <v>1</v>
      </c>
      <c r="BP14" s="207">
        <v>1</v>
      </c>
      <c r="BQ14" s="207">
        <v>1</v>
      </c>
      <c r="BR14" s="207">
        <v>1</v>
      </c>
      <c r="BS14" s="207">
        <v>1</v>
      </c>
      <c r="BT14" s="207">
        <v>1</v>
      </c>
      <c r="BU14" s="207">
        <v>1</v>
      </c>
      <c r="BV14" s="207">
        <v>1</v>
      </c>
      <c r="BW14" s="207">
        <v>1</v>
      </c>
      <c r="BX14" s="207">
        <v>1</v>
      </c>
      <c r="BY14" s="207">
        <v>1</v>
      </c>
      <c r="BZ14" s="207">
        <v>1</v>
      </c>
      <c r="CA14" s="207">
        <v>1</v>
      </c>
      <c r="CB14" s="207">
        <v>1</v>
      </c>
      <c r="CC14" s="207">
        <v>1</v>
      </c>
      <c r="CD14" s="207">
        <v>1</v>
      </c>
      <c r="CE14" s="207">
        <v>1</v>
      </c>
      <c r="CF14" s="207">
        <v>1</v>
      </c>
      <c r="CG14" s="207">
        <v>1</v>
      </c>
      <c r="CH14" s="207">
        <v>1</v>
      </c>
      <c r="CI14" s="207">
        <v>1</v>
      </c>
      <c r="CJ14" s="207">
        <v>1</v>
      </c>
      <c r="CK14" s="207">
        <v>1</v>
      </c>
      <c r="CL14" s="207">
        <v>1</v>
      </c>
      <c r="CM14" s="207"/>
      <c r="CN14" s="207"/>
      <c r="CO14" s="207"/>
      <c r="CP14" s="207"/>
      <c r="CQ14" s="207"/>
      <c r="CR14" s="207"/>
      <c r="CS14" s="207"/>
      <c r="CT14" s="207"/>
      <c r="CU14" s="207"/>
      <c r="CV14" s="207"/>
    </row>
    <row r="15" spans="1:102" ht="16">
      <c r="C15" s="10" t="s">
        <v>8512</v>
      </c>
      <c r="D15" s="10">
        <v>2251</v>
      </c>
      <c r="E15" s="211">
        <v>45474</v>
      </c>
      <c r="F15" s="136" t="s">
        <v>8334</v>
      </c>
      <c r="G15" s="137" t="s">
        <v>8506</v>
      </c>
      <c r="H15" s="137" t="str">
        <f>+_xlfn.XLOOKUP(G15,'R4'!B:B,'R4'!C:C)</f>
        <v>AMR - KAMYON - MERCEDES</v>
      </c>
      <c r="I15" s="137" t="s">
        <v>8265</v>
      </c>
      <c r="J15" s="137" t="s">
        <v>38</v>
      </c>
      <c r="K15" s="137" t="s">
        <v>35</v>
      </c>
      <c r="L15" s="137" t="s">
        <v>8271</v>
      </c>
      <c r="M15" s="134" t="s">
        <v>8264</v>
      </c>
      <c r="N15" s="207">
        <f>+N9</f>
        <v>0</v>
      </c>
      <c r="O15" s="207">
        <f t="shared" ref="O15:BZ15" si="0">+O9</f>
        <v>0</v>
      </c>
      <c r="P15" s="207">
        <f t="shared" si="0"/>
        <v>0</v>
      </c>
      <c r="Q15" s="207">
        <f t="shared" si="0"/>
        <v>0</v>
      </c>
      <c r="R15" s="207">
        <f t="shared" si="0"/>
        <v>0</v>
      </c>
      <c r="S15" s="207">
        <f t="shared" si="0"/>
        <v>0</v>
      </c>
      <c r="T15" s="207">
        <f t="shared" si="0"/>
        <v>0</v>
      </c>
      <c r="U15" s="207">
        <f t="shared" si="0"/>
        <v>0</v>
      </c>
      <c r="V15" s="207">
        <f t="shared" si="0"/>
        <v>0</v>
      </c>
      <c r="W15" s="207">
        <f t="shared" si="0"/>
        <v>1</v>
      </c>
      <c r="X15" s="207">
        <f t="shared" si="0"/>
        <v>1</v>
      </c>
      <c r="Y15" s="207">
        <f t="shared" si="0"/>
        <v>1</v>
      </c>
      <c r="Z15" s="207">
        <f t="shared" si="0"/>
        <v>1</v>
      </c>
      <c r="AA15" s="207">
        <f t="shared" si="0"/>
        <v>1</v>
      </c>
      <c r="AB15" s="207">
        <f t="shared" si="0"/>
        <v>1</v>
      </c>
      <c r="AC15" s="207">
        <f t="shared" si="0"/>
        <v>1</v>
      </c>
      <c r="AD15" s="207">
        <f t="shared" si="0"/>
        <v>1</v>
      </c>
      <c r="AE15" s="207">
        <f t="shared" si="0"/>
        <v>1</v>
      </c>
      <c r="AF15" s="207">
        <f t="shared" si="0"/>
        <v>1</v>
      </c>
      <c r="AG15" s="207">
        <f t="shared" si="0"/>
        <v>1</v>
      </c>
      <c r="AH15" s="207">
        <f t="shared" si="0"/>
        <v>1</v>
      </c>
      <c r="AI15" s="207">
        <f t="shared" si="0"/>
        <v>1</v>
      </c>
      <c r="AJ15" s="207">
        <f t="shared" si="0"/>
        <v>1</v>
      </c>
      <c r="AK15" s="207">
        <f t="shared" si="0"/>
        <v>1</v>
      </c>
      <c r="AL15" s="207">
        <f t="shared" si="0"/>
        <v>1</v>
      </c>
      <c r="AM15" s="207">
        <f t="shared" si="0"/>
        <v>1</v>
      </c>
      <c r="AN15" s="207">
        <f t="shared" si="0"/>
        <v>1</v>
      </c>
      <c r="AO15" s="207">
        <f t="shared" si="0"/>
        <v>1</v>
      </c>
      <c r="AP15" s="207">
        <f t="shared" si="0"/>
        <v>1</v>
      </c>
      <c r="AQ15" s="207">
        <f t="shared" si="0"/>
        <v>1</v>
      </c>
      <c r="AR15" s="207">
        <f t="shared" si="0"/>
        <v>1</v>
      </c>
      <c r="AS15" s="207">
        <f t="shared" si="0"/>
        <v>1</v>
      </c>
      <c r="AT15" s="207">
        <f t="shared" si="0"/>
        <v>1</v>
      </c>
      <c r="AU15" s="207">
        <f t="shared" si="0"/>
        <v>1</v>
      </c>
      <c r="AV15" s="207">
        <f t="shared" si="0"/>
        <v>1</v>
      </c>
      <c r="AW15" s="207">
        <f t="shared" si="0"/>
        <v>1</v>
      </c>
      <c r="AX15" s="207">
        <f t="shared" si="0"/>
        <v>1</v>
      </c>
      <c r="AY15" s="207">
        <f t="shared" si="0"/>
        <v>1</v>
      </c>
      <c r="AZ15" s="207">
        <f t="shared" si="0"/>
        <v>1</v>
      </c>
      <c r="BA15" s="207">
        <f t="shared" si="0"/>
        <v>1</v>
      </c>
      <c r="BB15" s="207">
        <f t="shared" si="0"/>
        <v>1</v>
      </c>
      <c r="BC15" s="207">
        <f t="shared" si="0"/>
        <v>1</v>
      </c>
      <c r="BD15" s="207">
        <f t="shared" si="0"/>
        <v>1</v>
      </c>
      <c r="BE15" s="207">
        <f t="shared" si="0"/>
        <v>1</v>
      </c>
      <c r="BF15" s="207">
        <f t="shared" si="0"/>
        <v>1</v>
      </c>
      <c r="BG15" s="207">
        <f t="shared" si="0"/>
        <v>1</v>
      </c>
      <c r="BH15" s="207">
        <f t="shared" si="0"/>
        <v>1</v>
      </c>
      <c r="BI15" s="207">
        <f t="shared" si="0"/>
        <v>1</v>
      </c>
      <c r="BJ15" s="207">
        <f t="shared" si="0"/>
        <v>1</v>
      </c>
      <c r="BK15" s="207">
        <f t="shared" si="0"/>
        <v>1</v>
      </c>
      <c r="BL15" s="207">
        <f t="shared" si="0"/>
        <v>1</v>
      </c>
      <c r="BM15" s="207">
        <f t="shared" si="0"/>
        <v>1</v>
      </c>
      <c r="BN15" s="207">
        <f t="shared" si="0"/>
        <v>1</v>
      </c>
      <c r="BO15" s="207">
        <f t="shared" si="0"/>
        <v>1</v>
      </c>
      <c r="BP15" s="207">
        <f t="shared" si="0"/>
        <v>1</v>
      </c>
      <c r="BQ15" s="207">
        <f t="shared" si="0"/>
        <v>1</v>
      </c>
      <c r="BR15" s="207">
        <f t="shared" si="0"/>
        <v>1</v>
      </c>
      <c r="BS15" s="207">
        <f t="shared" si="0"/>
        <v>1</v>
      </c>
      <c r="BT15" s="207">
        <f t="shared" si="0"/>
        <v>0</v>
      </c>
      <c r="BU15" s="207">
        <f t="shared" si="0"/>
        <v>0</v>
      </c>
      <c r="BV15" s="207">
        <f t="shared" si="0"/>
        <v>0</v>
      </c>
      <c r="BW15" s="207">
        <f t="shared" si="0"/>
        <v>0</v>
      </c>
      <c r="BX15" s="207">
        <f t="shared" si="0"/>
        <v>0</v>
      </c>
      <c r="BY15" s="207">
        <f t="shared" si="0"/>
        <v>0</v>
      </c>
      <c r="BZ15" s="207">
        <f t="shared" si="0"/>
        <v>0</v>
      </c>
      <c r="CA15" s="207">
        <f t="shared" ref="CA15:CV15" si="1">+CA9</f>
        <v>0</v>
      </c>
      <c r="CB15" s="207">
        <f t="shared" si="1"/>
        <v>0</v>
      </c>
      <c r="CC15" s="207">
        <f t="shared" si="1"/>
        <v>0</v>
      </c>
      <c r="CD15" s="207">
        <f t="shared" si="1"/>
        <v>0</v>
      </c>
      <c r="CE15" s="207">
        <f t="shared" si="1"/>
        <v>0</v>
      </c>
      <c r="CF15" s="207">
        <f t="shared" si="1"/>
        <v>0</v>
      </c>
      <c r="CG15" s="207">
        <f t="shared" si="1"/>
        <v>0</v>
      </c>
      <c r="CH15" s="207">
        <f t="shared" si="1"/>
        <v>0</v>
      </c>
      <c r="CI15" s="207">
        <f t="shared" si="1"/>
        <v>0</v>
      </c>
      <c r="CJ15" s="207">
        <f t="shared" si="1"/>
        <v>0</v>
      </c>
      <c r="CK15" s="207">
        <f t="shared" ref="CK15:CL15" si="2">+CK9</f>
        <v>0</v>
      </c>
      <c r="CL15" s="207">
        <f t="shared" si="2"/>
        <v>0</v>
      </c>
      <c r="CM15" s="207">
        <f t="shared" si="1"/>
        <v>0</v>
      </c>
      <c r="CN15" s="207">
        <f t="shared" si="1"/>
        <v>0</v>
      </c>
      <c r="CO15" s="207">
        <f t="shared" si="1"/>
        <v>0</v>
      </c>
      <c r="CP15" s="207">
        <f t="shared" si="1"/>
        <v>0</v>
      </c>
      <c r="CQ15" s="207">
        <f t="shared" si="1"/>
        <v>0</v>
      </c>
      <c r="CR15" s="207">
        <f t="shared" si="1"/>
        <v>0</v>
      </c>
      <c r="CS15" s="207">
        <f t="shared" si="1"/>
        <v>0</v>
      </c>
      <c r="CT15" s="207">
        <f t="shared" si="1"/>
        <v>0</v>
      </c>
      <c r="CU15" s="207">
        <f t="shared" si="1"/>
        <v>0</v>
      </c>
      <c r="CV15" s="207">
        <f t="shared" si="1"/>
        <v>0</v>
      </c>
    </row>
    <row r="16" spans="1:102" ht="16">
      <c r="C16" s="10" t="s">
        <v>8512</v>
      </c>
      <c r="D16" s="10">
        <v>2252</v>
      </c>
      <c r="E16" s="211">
        <v>45474</v>
      </c>
      <c r="F16" s="136" t="s">
        <v>8334</v>
      </c>
      <c r="G16" s="137" t="s">
        <v>8507</v>
      </c>
      <c r="H16" s="137" t="str">
        <f>+_xlfn.XLOOKUP(G16,'R4'!B:B,'R4'!C:C)</f>
        <v>AMR - KAMYON - MERCEDES</v>
      </c>
      <c r="I16" s="137" t="s">
        <v>8265</v>
      </c>
      <c r="J16" s="137" t="s">
        <v>38</v>
      </c>
      <c r="K16" s="137" t="s">
        <v>35</v>
      </c>
      <c r="L16" s="137" t="s">
        <v>8271</v>
      </c>
      <c r="M16" s="134" t="s">
        <v>8264</v>
      </c>
      <c r="N16" s="207">
        <f t="shared" ref="N16:N20" si="3">+N10</f>
        <v>0</v>
      </c>
      <c r="O16" s="207">
        <f t="shared" ref="O16:BZ16" si="4">+O10</f>
        <v>0</v>
      </c>
      <c r="P16" s="207">
        <f t="shared" si="4"/>
        <v>0</v>
      </c>
      <c r="Q16" s="207">
        <f t="shared" si="4"/>
        <v>0</v>
      </c>
      <c r="R16" s="207">
        <f t="shared" si="4"/>
        <v>0</v>
      </c>
      <c r="S16" s="207">
        <f t="shared" si="4"/>
        <v>0</v>
      </c>
      <c r="T16" s="207">
        <f t="shared" si="4"/>
        <v>0</v>
      </c>
      <c r="U16" s="207">
        <f t="shared" si="4"/>
        <v>0</v>
      </c>
      <c r="V16" s="207">
        <f t="shared" si="4"/>
        <v>0</v>
      </c>
      <c r="W16" s="207">
        <f t="shared" si="4"/>
        <v>1</v>
      </c>
      <c r="X16" s="207">
        <f t="shared" si="4"/>
        <v>1</v>
      </c>
      <c r="Y16" s="207">
        <f t="shared" si="4"/>
        <v>1</v>
      </c>
      <c r="Z16" s="207">
        <f t="shared" si="4"/>
        <v>1</v>
      </c>
      <c r="AA16" s="207">
        <f t="shared" si="4"/>
        <v>1</v>
      </c>
      <c r="AB16" s="207">
        <f t="shared" si="4"/>
        <v>1</v>
      </c>
      <c r="AC16" s="207">
        <f t="shared" si="4"/>
        <v>1</v>
      </c>
      <c r="AD16" s="207">
        <f t="shared" si="4"/>
        <v>1</v>
      </c>
      <c r="AE16" s="207">
        <f t="shared" si="4"/>
        <v>1</v>
      </c>
      <c r="AF16" s="207">
        <f t="shared" si="4"/>
        <v>1</v>
      </c>
      <c r="AG16" s="207">
        <f t="shared" si="4"/>
        <v>1</v>
      </c>
      <c r="AH16" s="207">
        <f t="shared" si="4"/>
        <v>1</v>
      </c>
      <c r="AI16" s="207">
        <f t="shared" si="4"/>
        <v>1</v>
      </c>
      <c r="AJ16" s="207">
        <f t="shared" si="4"/>
        <v>1</v>
      </c>
      <c r="AK16" s="207">
        <f t="shared" si="4"/>
        <v>1</v>
      </c>
      <c r="AL16" s="207">
        <f t="shared" si="4"/>
        <v>1</v>
      </c>
      <c r="AM16" s="207">
        <f t="shared" si="4"/>
        <v>1</v>
      </c>
      <c r="AN16" s="207">
        <f t="shared" si="4"/>
        <v>1</v>
      </c>
      <c r="AO16" s="207">
        <f t="shared" si="4"/>
        <v>1</v>
      </c>
      <c r="AP16" s="207">
        <f t="shared" si="4"/>
        <v>1</v>
      </c>
      <c r="AQ16" s="207">
        <f t="shared" si="4"/>
        <v>1</v>
      </c>
      <c r="AR16" s="207">
        <f t="shared" si="4"/>
        <v>1</v>
      </c>
      <c r="AS16" s="207">
        <f t="shared" si="4"/>
        <v>1</v>
      </c>
      <c r="AT16" s="207">
        <f t="shared" si="4"/>
        <v>1</v>
      </c>
      <c r="AU16" s="207">
        <f t="shared" si="4"/>
        <v>1</v>
      </c>
      <c r="AV16" s="207">
        <f t="shared" si="4"/>
        <v>1</v>
      </c>
      <c r="AW16" s="207">
        <f t="shared" si="4"/>
        <v>1</v>
      </c>
      <c r="AX16" s="207">
        <f t="shared" si="4"/>
        <v>1</v>
      </c>
      <c r="AY16" s="207">
        <f t="shared" si="4"/>
        <v>1</v>
      </c>
      <c r="AZ16" s="207">
        <f t="shared" si="4"/>
        <v>1</v>
      </c>
      <c r="BA16" s="207">
        <f t="shared" si="4"/>
        <v>1</v>
      </c>
      <c r="BB16" s="207">
        <f t="shared" si="4"/>
        <v>1</v>
      </c>
      <c r="BC16" s="207">
        <f t="shared" si="4"/>
        <v>1</v>
      </c>
      <c r="BD16" s="207">
        <f t="shared" si="4"/>
        <v>1</v>
      </c>
      <c r="BE16" s="207">
        <f t="shared" si="4"/>
        <v>1</v>
      </c>
      <c r="BF16" s="207">
        <f t="shared" si="4"/>
        <v>1</v>
      </c>
      <c r="BG16" s="207">
        <f t="shared" si="4"/>
        <v>1</v>
      </c>
      <c r="BH16" s="207">
        <f t="shared" si="4"/>
        <v>1</v>
      </c>
      <c r="BI16" s="207">
        <f t="shared" si="4"/>
        <v>1</v>
      </c>
      <c r="BJ16" s="207">
        <f t="shared" si="4"/>
        <v>1</v>
      </c>
      <c r="BK16" s="207">
        <f t="shared" si="4"/>
        <v>1</v>
      </c>
      <c r="BL16" s="207">
        <f t="shared" si="4"/>
        <v>1</v>
      </c>
      <c r="BM16" s="207">
        <f t="shared" si="4"/>
        <v>1</v>
      </c>
      <c r="BN16" s="207">
        <f t="shared" si="4"/>
        <v>1</v>
      </c>
      <c r="BO16" s="207">
        <f t="shared" si="4"/>
        <v>1</v>
      </c>
      <c r="BP16" s="207">
        <f t="shared" si="4"/>
        <v>1</v>
      </c>
      <c r="BQ16" s="207">
        <f t="shared" si="4"/>
        <v>1</v>
      </c>
      <c r="BR16" s="207">
        <f t="shared" si="4"/>
        <v>1</v>
      </c>
      <c r="BS16" s="207">
        <f t="shared" si="4"/>
        <v>1</v>
      </c>
      <c r="BT16" s="207">
        <f t="shared" si="4"/>
        <v>0</v>
      </c>
      <c r="BU16" s="207">
        <f t="shared" si="4"/>
        <v>0</v>
      </c>
      <c r="BV16" s="207">
        <f t="shared" si="4"/>
        <v>0</v>
      </c>
      <c r="BW16" s="207">
        <f t="shared" si="4"/>
        <v>0</v>
      </c>
      <c r="BX16" s="207">
        <f t="shared" si="4"/>
        <v>0</v>
      </c>
      <c r="BY16" s="207">
        <f t="shared" si="4"/>
        <v>0</v>
      </c>
      <c r="BZ16" s="207">
        <f t="shared" si="4"/>
        <v>0</v>
      </c>
      <c r="CA16" s="207">
        <f t="shared" ref="CA16:CV16" si="5">+CA10</f>
        <v>0</v>
      </c>
      <c r="CB16" s="207">
        <f t="shared" si="5"/>
        <v>0</v>
      </c>
      <c r="CC16" s="207">
        <f t="shared" si="5"/>
        <v>0</v>
      </c>
      <c r="CD16" s="207">
        <f t="shared" si="5"/>
        <v>0</v>
      </c>
      <c r="CE16" s="207">
        <f t="shared" si="5"/>
        <v>0</v>
      </c>
      <c r="CF16" s="207">
        <f t="shared" si="5"/>
        <v>0</v>
      </c>
      <c r="CG16" s="207">
        <f t="shared" si="5"/>
        <v>0</v>
      </c>
      <c r="CH16" s="207">
        <f t="shared" si="5"/>
        <v>0</v>
      </c>
      <c r="CI16" s="207">
        <f t="shared" si="5"/>
        <v>0</v>
      </c>
      <c r="CJ16" s="207">
        <f t="shared" si="5"/>
        <v>0</v>
      </c>
      <c r="CK16" s="207">
        <f t="shared" ref="CK16:CL16" si="6">+CK10</f>
        <v>0</v>
      </c>
      <c r="CL16" s="207">
        <f t="shared" si="6"/>
        <v>0</v>
      </c>
      <c r="CM16" s="207">
        <f t="shared" si="5"/>
        <v>0</v>
      </c>
      <c r="CN16" s="207">
        <f t="shared" si="5"/>
        <v>0</v>
      </c>
      <c r="CO16" s="207">
        <f t="shared" si="5"/>
        <v>0</v>
      </c>
      <c r="CP16" s="207">
        <f t="shared" si="5"/>
        <v>0</v>
      </c>
      <c r="CQ16" s="207">
        <f t="shared" si="5"/>
        <v>0</v>
      </c>
      <c r="CR16" s="207">
        <f t="shared" si="5"/>
        <v>0</v>
      </c>
      <c r="CS16" s="207">
        <f t="shared" si="5"/>
        <v>0</v>
      </c>
      <c r="CT16" s="207">
        <f t="shared" si="5"/>
        <v>0</v>
      </c>
      <c r="CU16" s="207">
        <f t="shared" si="5"/>
        <v>0</v>
      </c>
      <c r="CV16" s="207">
        <f t="shared" si="5"/>
        <v>0</v>
      </c>
    </row>
    <row r="17" spans="3:102" ht="16">
      <c r="C17" s="10" t="s">
        <v>8512</v>
      </c>
      <c r="D17" s="10">
        <v>2253</v>
      </c>
      <c r="E17" s="211">
        <v>45474</v>
      </c>
      <c r="F17" s="136" t="s">
        <v>8334</v>
      </c>
      <c r="G17" s="137" t="s">
        <v>8508</v>
      </c>
      <c r="H17" s="137" t="str">
        <f>+_xlfn.XLOOKUP(G17,'R4'!B:B,'R4'!C:C)</f>
        <v>AMR - KAMYON - MERCEDES</v>
      </c>
      <c r="I17" s="137" t="s">
        <v>8265</v>
      </c>
      <c r="J17" s="137" t="s">
        <v>38</v>
      </c>
      <c r="K17" s="137" t="s">
        <v>35</v>
      </c>
      <c r="L17" s="137" t="s">
        <v>8271</v>
      </c>
      <c r="M17" s="134" t="s">
        <v>8264</v>
      </c>
      <c r="N17" s="207">
        <f t="shared" si="3"/>
        <v>0</v>
      </c>
      <c r="O17" s="207">
        <f t="shared" ref="O17:BZ17" si="7">+O11</f>
        <v>0</v>
      </c>
      <c r="P17" s="207">
        <f t="shared" si="7"/>
        <v>0</v>
      </c>
      <c r="Q17" s="207">
        <f t="shared" si="7"/>
        <v>0</v>
      </c>
      <c r="R17" s="207">
        <f t="shared" si="7"/>
        <v>0</v>
      </c>
      <c r="S17" s="207">
        <f t="shared" si="7"/>
        <v>0</v>
      </c>
      <c r="T17" s="207">
        <f t="shared" si="7"/>
        <v>0</v>
      </c>
      <c r="U17" s="207">
        <f t="shared" si="7"/>
        <v>0</v>
      </c>
      <c r="V17" s="207">
        <f t="shared" si="7"/>
        <v>0</v>
      </c>
      <c r="W17" s="207">
        <f t="shared" si="7"/>
        <v>1</v>
      </c>
      <c r="X17" s="207">
        <f t="shared" si="7"/>
        <v>1</v>
      </c>
      <c r="Y17" s="207">
        <f t="shared" si="7"/>
        <v>1</v>
      </c>
      <c r="Z17" s="207">
        <f t="shared" si="7"/>
        <v>1</v>
      </c>
      <c r="AA17" s="207">
        <f t="shared" si="7"/>
        <v>1</v>
      </c>
      <c r="AB17" s="207">
        <f t="shared" si="7"/>
        <v>1</v>
      </c>
      <c r="AC17" s="207">
        <f t="shared" si="7"/>
        <v>1</v>
      </c>
      <c r="AD17" s="207">
        <f t="shared" si="7"/>
        <v>1</v>
      </c>
      <c r="AE17" s="207">
        <f t="shared" si="7"/>
        <v>1</v>
      </c>
      <c r="AF17" s="207">
        <f t="shared" si="7"/>
        <v>1</v>
      </c>
      <c r="AG17" s="207">
        <f t="shared" si="7"/>
        <v>1</v>
      </c>
      <c r="AH17" s="207">
        <f t="shared" si="7"/>
        <v>1</v>
      </c>
      <c r="AI17" s="207">
        <f t="shared" si="7"/>
        <v>1</v>
      </c>
      <c r="AJ17" s="207">
        <f t="shared" si="7"/>
        <v>1</v>
      </c>
      <c r="AK17" s="207">
        <f t="shared" si="7"/>
        <v>1</v>
      </c>
      <c r="AL17" s="207">
        <f t="shared" si="7"/>
        <v>1</v>
      </c>
      <c r="AM17" s="207">
        <f t="shared" si="7"/>
        <v>1</v>
      </c>
      <c r="AN17" s="207">
        <f t="shared" si="7"/>
        <v>1</v>
      </c>
      <c r="AO17" s="207">
        <f t="shared" si="7"/>
        <v>1</v>
      </c>
      <c r="AP17" s="207">
        <f t="shared" si="7"/>
        <v>1</v>
      </c>
      <c r="AQ17" s="207">
        <f t="shared" si="7"/>
        <v>1</v>
      </c>
      <c r="AR17" s="207">
        <f t="shared" si="7"/>
        <v>1</v>
      </c>
      <c r="AS17" s="207">
        <f t="shared" si="7"/>
        <v>1</v>
      </c>
      <c r="AT17" s="207">
        <f t="shared" si="7"/>
        <v>1</v>
      </c>
      <c r="AU17" s="207">
        <f t="shared" si="7"/>
        <v>1</v>
      </c>
      <c r="AV17" s="207">
        <f t="shared" si="7"/>
        <v>1</v>
      </c>
      <c r="AW17" s="207">
        <f t="shared" si="7"/>
        <v>1</v>
      </c>
      <c r="AX17" s="207">
        <f t="shared" si="7"/>
        <v>1</v>
      </c>
      <c r="AY17" s="207">
        <f t="shared" si="7"/>
        <v>1</v>
      </c>
      <c r="AZ17" s="207">
        <f t="shared" si="7"/>
        <v>1</v>
      </c>
      <c r="BA17" s="207">
        <f t="shared" si="7"/>
        <v>1</v>
      </c>
      <c r="BB17" s="207">
        <f t="shared" si="7"/>
        <v>1</v>
      </c>
      <c r="BC17" s="207">
        <f t="shared" si="7"/>
        <v>1</v>
      </c>
      <c r="BD17" s="207">
        <f t="shared" si="7"/>
        <v>1</v>
      </c>
      <c r="BE17" s="207">
        <f t="shared" si="7"/>
        <v>1</v>
      </c>
      <c r="BF17" s="207">
        <f t="shared" si="7"/>
        <v>1</v>
      </c>
      <c r="BG17" s="207">
        <f t="shared" si="7"/>
        <v>1</v>
      </c>
      <c r="BH17" s="207">
        <f t="shared" si="7"/>
        <v>1</v>
      </c>
      <c r="BI17" s="207">
        <f t="shared" si="7"/>
        <v>1</v>
      </c>
      <c r="BJ17" s="207">
        <f t="shared" si="7"/>
        <v>1</v>
      </c>
      <c r="BK17" s="207">
        <f t="shared" si="7"/>
        <v>1</v>
      </c>
      <c r="BL17" s="207">
        <f t="shared" si="7"/>
        <v>1</v>
      </c>
      <c r="BM17" s="207">
        <f t="shared" si="7"/>
        <v>1</v>
      </c>
      <c r="BN17" s="207">
        <f t="shared" si="7"/>
        <v>1</v>
      </c>
      <c r="BO17" s="207">
        <f t="shared" si="7"/>
        <v>1</v>
      </c>
      <c r="BP17" s="207">
        <f t="shared" si="7"/>
        <v>1</v>
      </c>
      <c r="BQ17" s="207">
        <f t="shared" si="7"/>
        <v>1</v>
      </c>
      <c r="BR17" s="207">
        <f t="shared" si="7"/>
        <v>1</v>
      </c>
      <c r="BS17" s="207">
        <f t="shared" si="7"/>
        <v>1</v>
      </c>
      <c r="BT17" s="207">
        <f t="shared" si="7"/>
        <v>0</v>
      </c>
      <c r="BU17" s="207">
        <f t="shared" si="7"/>
        <v>0</v>
      </c>
      <c r="BV17" s="207">
        <f t="shared" si="7"/>
        <v>0</v>
      </c>
      <c r="BW17" s="207">
        <f t="shared" si="7"/>
        <v>0</v>
      </c>
      <c r="BX17" s="207">
        <f t="shared" si="7"/>
        <v>0</v>
      </c>
      <c r="BY17" s="207">
        <f t="shared" si="7"/>
        <v>0</v>
      </c>
      <c r="BZ17" s="207">
        <f t="shared" si="7"/>
        <v>0</v>
      </c>
      <c r="CA17" s="207">
        <f t="shared" ref="CA17:CV17" si="8">+CA11</f>
        <v>0</v>
      </c>
      <c r="CB17" s="207">
        <f t="shared" si="8"/>
        <v>0</v>
      </c>
      <c r="CC17" s="207">
        <f t="shared" si="8"/>
        <v>0</v>
      </c>
      <c r="CD17" s="207">
        <f t="shared" si="8"/>
        <v>0</v>
      </c>
      <c r="CE17" s="207">
        <f t="shared" si="8"/>
        <v>0</v>
      </c>
      <c r="CF17" s="207">
        <f t="shared" si="8"/>
        <v>0</v>
      </c>
      <c r="CG17" s="207">
        <f t="shared" si="8"/>
        <v>0</v>
      </c>
      <c r="CH17" s="207">
        <f t="shared" si="8"/>
        <v>0</v>
      </c>
      <c r="CI17" s="207">
        <f t="shared" si="8"/>
        <v>0</v>
      </c>
      <c r="CJ17" s="207">
        <f t="shared" si="8"/>
        <v>0</v>
      </c>
      <c r="CK17" s="207">
        <f t="shared" ref="CK17:CL17" si="9">+CK11</f>
        <v>0</v>
      </c>
      <c r="CL17" s="207">
        <f t="shared" si="9"/>
        <v>0</v>
      </c>
      <c r="CM17" s="207">
        <f t="shared" si="8"/>
        <v>0</v>
      </c>
      <c r="CN17" s="207">
        <f t="shared" si="8"/>
        <v>0</v>
      </c>
      <c r="CO17" s="207">
        <f t="shared" si="8"/>
        <v>0</v>
      </c>
      <c r="CP17" s="207">
        <f t="shared" si="8"/>
        <v>0</v>
      </c>
      <c r="CQ17" s="207">
        <f t="shared" si="8"/>
        <v>0</v>
      </c>
      <c r="CR17" s="207">
        <f t="shared" si="8"/>
        <v>0</v>
      </c>
      <c r="CS17" s="207">
        <f t="shared" si="8"/>
        <v>0</v>
      </c>
      <c r="CT17" s="207">
        <f t="shared" si="8"/>
        <v>0</v>
      </c>
      <c r="CU17" s="207">
        <f t="shared" si="8"/>
        <v>0</v>
      </c>
      <c r="CV17" s="207">
        <f t="shared" si="8"/>
        <v>0</v>
      </c>
    </row>
    <row r="18" spans="3:102" ht="16">
      <c r="C18" s="10" t="s">
        <v>8512</v>
      </c>
      <c r="D18" s="10">
        <v>2254</v>
      </c>
      <c r="E18" s="211">
        <v>45474</v>
      </c>
      <c r="F18" s="136" t="s">
        <v>8334</v>
      </c>
      <c r="G18" s="137" t="s">
        <v>8509</v>
      </c>
      <c r="H18" s="137" t="str">
        <f>+_xlfn.XLOOKUP(G18,'R4'!B:B,'R4'!C:C)</f>
        <v>AMR - KAMYON - MERCEDES</v>
      </c>
      <c r="I18" s="137" t="s">
        <v>8265</v>
      </c>
      <c r="J18" s="137" t="s">
        <v>38</v>
      </c>
      <c r="K18" s="137" t="s">
        <v>35</v>
      </c>
      <c r="L18" s="137" t="s">
        <v>8271</v>
      </c>
      <c r="M18" s="134" t="s">
        <v>8264</v>
      </c>
      <c r="N18" s="207">
        <f t="shared" si="3"/>
        <v>0</v>
      </c>
      <c r="O18" s="207">
        <f t="shared" ref="O18:BZ18" si="10">+O12</f>
        <v>0</v>
      </c>
      <c r="P18" s="207">
        <f t="shared" si="10"/>
        <v>0</v>
      </c>
      <c r="Q18" s="207">
        <f t="shared" si="10"/>
        <v>0</v>
      </c>
      <c r="R18" s="207">
        <f t="shared" si="10"/>
        <v>0</v>
      </c>
      <c r="S18" s="207">
        <f t="shared" si="10"/>
        <v>0</v>
      </c>
      <c r="T18" s="207">
        <f t="shared" si="10"/>
        <v>0</v>
      </c>
      <c r="U18" s="207">
        <f t="shared" si="10"/>
        <v>0</v>
      </c>
      <c r="V18" s="207">
        <f t="shared" si="10"/>
        <v>0</v>
      </c>
      <c r="W18" s="207">
        <f t="shared" si="10"/>
        <v>1</v>
      </c>
      <c r="X18" s="207">
        <f t="shared" si="10"/>
        <v>1</v>
      </c>
      <c r="Y18" s="207">
        <f t="shared" si="10"/>
        <v>1</v>
      </c>
      <c r="Z18" s="207">
        <f t="shared" si="10"/>
        <v>1</v>
      </c>
      <c r="AA18" s="207">
        <f t="shared" si="10"/>
        <v>1</v>
      </c>
      <c r="AB18" s="207">
        <f t="shared" si="10"/>
        <v>1</v>
      </c>
      <c r="AC18" s="207">
        <f t="shared" si="10"/>
        <v>1</v>
      </c>
      <c r="AD18" s="207">
        <f t="shared" si="10"/>
        <v>1</v>
      </c>
      <c r="AE18" s="207">
        <f t="shared" si="10"/>
        <v>1</v>
      </c>
      <c r="AF18" s="207">
        <f t="shared" si="10"/>
        <v>1</v>
      </c>
      <c r="AG18" s="207">
        <f t="shared" si="10"/>
        <v>1</v>
      </c>
      <c r="AH18" s="207">
        <f t="shared" si="10"/>
        <v>1</v>
      </c>
      <c r="AI18" s="207">
        <f t="shared" si="10"/>
        <v>1</v>
      </c>
      <c r="AJ18" s="207">
        <f t="shared" si="10"/>
        <v>1</v>
      </c>
      <c r="AK18" s="207">
        <f t="shared" si="10"/>
        <v>1</v>
      </c>
      <c r="AL18" s="207">
        <f t="shared" si="10"/>
        <v>1</v>
      </c>
      <c r="AM18" s="207">
        <f t="shared" si="10"/>
        <v>1</v>
      </c>
      <c r="AN18" s="207">
        <f t="shared" si="10"/>
        <v>1</v>
      </c>
      <c r="AO18" s="207">
        <f t="shared" si="10"/>
        <v>1</v>
      </c>
      <c r="AP18" s="207">
        <f t="shared" si="10"/>
        <v>1</v>
      </c>
      <c r="AQ18" s="207">
        <f t="shared" si="10"/>
        <v>1</v>
      </c>
      <c r="AR18" s="207">
        <f t="shared" si="10"/>
        <v>1</v>
      </c>
      <c r="AS18" s="207">
        <f t="shared" si="10"/>
        <v>1</v>
      </c>
      <c r="AT18" s="207">
        <f t="shared" si="10"/>
        <v>1</v>
      </c>
      <c r="AU18" s="207">
        <f t="shared" si="10"/>
        <v>1</v>
      </c>
      <c r="AV18" s="207">
        <f t="shared" si="10"/>
        <v>1</v>
      </c>
      <c r="AW18" s="207">
        <f t="shared" si="10"/>
        <v>1</v>
      </c>
      <c r="AX18" s="207">
        <f t="shared" si="10"/>
        <v>1</v>
      </c>
      <c r="AY18" s="207">
        <f t="shared" si="10"/>
        <v>1</v>
      </c>
      <c r="AZ18" s="207">
        <f t="shared" si="10"/>
        <v>1</v>
      </c>
      <c r="BA18" s="207">
        <f t="shared" si="10"/>
        <v>1</v>
      </c>
      <c r="BB18" s="207">
        <f t="shared" si="10"/>
        <v>1</v>
      </c>
      <c r="BC18" s="207">
        <f t="shared" si="10"/>
        <v>1</v>
      </c>
      <c r="BD18" s="207">
        <f t="shared" si="10"/>
        <v>1</v>
      </c>
      <c r="BE18" s="207">
        <f t="shared" si="10"/>
        <v>1</v>
      </c>
      <c r="BF18" s="207">
        <f t="shared" si="10"/>
        <v>1</v>
      </c>
      <c r="BG18" s="207">
        <f t="shared" si="10"/>
        <v>1</v>
      </c>
      <c r="BH18" s="207">
        <f t="shared" si="10"/>
        <v>1</v>
      </c>
      <c r="BI18" s="207">
        <f t="shared" si="10"/>
        <v>1</v>
      </c>
      <c r="BJ18" s="207">
        <f t="shared" si="10"/>
        <v>1</v>
      </c>
      <c r="BK18" s="207">
        <f t="shared" si="10"/>
        <v>1</v>
      </c>
      <c r="BL18" s="207">
        <f t="shared" si="10"/>
        <v>1</v>
      </c>
      <c r="BM18" s="207">
        <f t="shared" si="10"/>
        <v>1</v>
      </c>
      <c r="BN18" s="207">
        <f t="shared" si="10"/>
        <v>1</v>
      </c>
      <c r="BO18" s="207">
        <f t="shared" si="10"/>
        <v>1</v>
      </c>
      <c r="BP18" s="207">
        <f t="shared" si="10"/>
        <v>1</v>
      </c>
      <c r="BQ18" s="207">
        <f t="shared" si="10"/>
        <v>1</v>
      </c>
      <c r="BR18" s="207">
        <f t="shared" si="10"/>
        <v>1</v>
      </c>
      <c r="BS18" s="207">
        <f t="shared" si="10"/>
        <v>1</v>
      </c>
      <c r="BT18" s="207">
        <f t="shared" si="10"/>
        <v>0</v>
      </c>
      <c r="BU18" s="207">
        <f t="shared" si="10"/>
        <v>0</v>
      </c>
      <c r="BV18" s="207">
        <f t="shared" si="10"/>
        <v>0</v>
      </c>
      <c r="BW18" s="207">
        <f t="shared" si="10"/>
        <v>0</v>
      </c>
      <c r="BX18" s="207">
        <f t="shared" si="10"/>
        <v>0</v>
      </c>
      <c r="BY18" s="207">
        <f t="shared" si="10"/>
        <v>0</v>
      </c>
      <c r="BZ18" s="207">
        <f t="shared" si="10"/>
        <v>0</v>
      </c>
      <c r="CA18" s="207">
        <f t="shared" ref="CA18:CV18" si="11">+CA12</f>
        <v>0</v>
      </c>
      <c r="CB18" s="207">
        <f t="shared" si="11"/>
        <v>0</v>
      </c>
      <c r="CC18" s="207">
        <f t="shared" si="11"/>
        <v>0</v>
      </c>
      <c r="CD18" s="207">
        <f t="shared" si="11"/>
        <v>0</v>
      </c>
      <c r="CE18" s="207">
        <f t="shared" si="11"/>
        <v>0</v>
      </c>
      <c r="CF18" s="207">
        <f t="shared" si="11"/>
        <v>0</v>
      </c>
      <c r="CG18" s="207">
        <f t="shared" si="11"/>
        <v>0</v>
      </c>
      <c r="CH18" s="207">
        <f t="shared" si="11"/>
        <v>0</v>
      </c>
      <c r="CI18" s="207">
        <f t="shared" si="11"/>
        <v>0</v>
      </c>
      <c r="CJ18" s="207">
        <f t="shared" si="11"/>
        <v>0</v>
      </c>
      <c r="CK18" s="207">
        <f t="shared" ref="CK18:CL18" si="12">+CK12</f>
        <v>0</v>
      </c>
      <c r="CL18" s="207">
        <f t="shared" si="12"/>
        <v>0</v>
      </c>
      <c r="CM18" s="207">
        <f t="shared" si="11"/>
        <v>0</v>
      </c>
      <c r="CN18" s="207">
        <f t="shared" si="11"/>
        <v>0</v>
      </c>
      <c r="CO18" s="207">
        <f t="shared" si="11"/>
        <v>0</v>
      </c>
      <c r="CP18" s="207">
        <f t="shared" si="11"/>
        <v>0</v>
      </c>
      <c r="CQ18" s="207">
        <f t="shared" si="11"/>
        <v>0</v>
      </c>
      <c r="CR18" s="207">
        <f t="shared" si="11"/>
        <v>0</v>
      </c>
      <c r="CS18" s="207">
        <f t="shared" si="11"/>
        <v>0</v>
      </c>
      <c r="CT18" s="207">
        <f t="shared" si="11"/>
        <v>0</v>
      </c>
      <c r="CU18" s="207">
        <f t="shared" si="11"/>
        <v>0</v>
      </c>
      <c r="CV18" s="207">
        <f t="shared" si="11"/>
        <v>0</v>
      </c>
      <c r="CW18" s="135"/>
      <c r="CX18" s="135"/>
    </row>
    <row r="19" spans="3:102" ht="16">
      <c r="E19" s="211">
        <v>45627</v>
      </c>
      <c r="F19" s="136" t="s">
        <v>8334</v>
      </c>
      <c r="G19" s="137" t="s">
        <v>8510</v>
      </c>
      <c r="H19" s="137" t="str">
        <f>+_xlfn.XLOOKUP(G19,'R4'!B:B,'R4'!C:C)</f>
        <v>AMR - KAMYON - MERCEDES</v>
      </c>
      <c r="I19" s="137" t="s">
        <v>8265</v>
      </c>
      <c r="J19" s="137" t="s">
        <v>38</v>
      </c>
      <c r="K19" s="137" t="s">
        <v>35</v>
      </c>
      <c r="L19" s="137" t="s">
        <v>8271</v>
      </c>
      <c r="M19" s="134" t="s">
        <v>8264</v>
      </c>
      <c r="N19" s="207">
        <f t="shared" si="3"/>
        <v>0</v>
      </c>
      <c r="O19" s="207">
        <f t="shared" ref="O19:BZ19" si="13">+O13</f>
        <v>0</v>
      </c>
      <c r="P19" s="207">
        <f t="shared" si="13"/>
        <v>0</v>
      </c>
      <c r="Q19" s="207">
        <f t="shared" si="13"/>
        <v>0</v>
      </c>
      <c r="R19" s="207">
        <f t="shared" si="13"/>
        <v>0</v>
      </c>
      <c r="S19" s="207">
        <f t="shared" si="13"/>
        <v>0</v>
      </c>
      <c r="T19" s="207">
        <f t="shared" si="13"/>
        <v>0</v>
      </c>
      <c r="U19" s="207">
        <f t="shared" si="13"/>
        <v>0</v>
      </c>
      <c r="V19" s="207">
        <f t="shared" si="13"/>
        <v>0</v>
      </c>
      <c r="W19" s="207">
        <f t="shared" si="13"/>
        <v>0</v>
      </c>
      <c r="X19" s="207">
        <f t="shared" si="13"/>
        <v>0</v>
      </c>
      <c r="Y19" s="207">
        <f t="shared" si="13"/>
        <v>0</v>
      </c>
      <c r="Z19" s="207">
        <f t="shared" si="13"/>
        <v>0</v>
      </c>
      <c r="AA19" s="207">
        <f t="shared" si="13"/>
        <v>0</v>
      </c>
      <c r="AB19" s="207">
        <f t="shared" si="13"/>
        <v>1</v>
      </c>
      <c r="AC19" s="207">
        <f t="shared" si="13"/>
        <v>1</v>
      </c>
      <c r="AD19" s="207">
        <f t="shared" si="13"/>
        <v>1</v>
      </c>
      <c r="AE19" s="207">
        <f t="shared" si="13"/>
        <v>1</v>
      </c>
      <c r="AF19" s="207">
        <f t="shared" si="13"/>
        <v>1</v>
      </c>
      <c r="AG19" s="207">
        <f t="shared" si="13"/>
        <v>1</v>
      </c>
      <c r="AH19" s="207">
        <f t="shared" si="13"/>
        <v>1</v>
      </c>
      <c r="AI19" s="207">
        <f t="shared" si="13"/>
        <v>1</v>
      </c>
      <c r="AJ19" s="207">
        <f t="shared" si="13"/>
        <v>1</v>
      </c>
      <c r="AK19" s="207">
        <f t="shared" si="13"/>
        <v>1</v>
      </c>
      <c r="AL19" s="207">
        <f t="shared" si="13"/>
        <v>1</v>
      </c>
      <c r="AM19" s="207">
        <f t="shared" si="13"/>
        <v>1</v>
      </c>
      <c r="AN19" s="207">
        <f t="shared" si="13"/>
        <v>1</v>
      </c>
      <c r="AO19" s="207">
        <f t="shared" si="13"/>
        <v>1</v>
      </c>
      <c r="AP19" s="207">
        <f t="shared" si="13"/>
        <v>1</v>
      </c>
      <c r="AQ19" s="207">
        <f t="shared" si="13"/>
        <v>1</v>
      </c>
      <c r="AR19" s="207">
        <f t="shared" si="13"/>
        <v>1</v>
      </c>
      <c r="AS19" s="207">
        <f t="shared" si="13"/>
        <v>1</v>
      </c>
      <c r="AT19" s="207">
        <f t="shared" si="13"/>
        <v>1</v>
      </c>
      <c r="AU19" s="207">
        <f t="shared" si="13"/>
        <v>1</v>
      </c>
      <c r="AV19" s="207">
        <f t="shared" si="13"/>
        <v>1</v>
      </c>
      <c r="AW19" s="207">
        <f t="shared" si="13"/>
        <v>1</v>
      </c>
      <c r="AX19" s="207">
        <f t="shared" si="13"/>
        <v>1</v>
      </c>
      <c r="AY19" s="207">
        <f t="shared" si="13"/>
        <v>1</v>
      </c>
      <c r="AZ19" s="207">
        <f t="shared" si="13"/>
        <v>1</v>
      </c>
      <c r="BA19" s="207">
        <f t="shared" si="13"/>
        <v>1</v>
      </c>
      <c r="BB19" s="207">
        <f t="shared" si="13"/>
        <v>1</v>
      </c>
      <c r="BC19" s="207">
        <f t="shared" si="13"/>
        <v>1</v>
      </c>
      <c r="BD19" s="207">
        <f t="shared" si="13"/>
        <v>1</v>
      </c>
      <c r="BE19" s="207">
        <f t="shared" si="13"/>
        <v>1</v>
      </c>
      <c r="BF19" s="207">
        <f t="shared" si="13"/>
        <v>1</v>
      </c>
      <c r="BG19" s="207">
        <f t="shared" si="13"/>
        <v>1</v>
      </c>
      <c r="BH19" s="207">
        <f t="shared" si="13"/>
        <v>1</v>
      </c>
      <c r="BI19" s="207">
        <f t="shared" si="13"/>
        <v>1</v>
      </c>
      <c r="BJ19" s="207">
        <f t="shared" si="13"/>
        <v>1</v>
      </c>
      <c r="BK19" s="207">
        <f t="shared" si="13"/>
        <v>1</v>
      </c>
      <c r="BL19" s="207">
        <f t="shared" si="13"/>
        <v>1</v>
      </c>
      <c r="BM19" s="207">
        <f t="shared" si="13"/>
        <v>1</v>
      </c>
      <c r="BN19" s="207">
        <f t="shared" si="13"/>
        <v>1</v>
      </c>
      <c r="BO19" s="207">
        <f t="shared" si="13"/>
        <v>1</v>
      </c>
      <c r="BP19" s="207">
        <f t="shared" si="13"/>
        <v>1</v>
      </c>
      <c r="BQ19" s="207">
        <f t="shared" si="13"/>
        <v>1</v>
      </c>
      <c r="BR19" s="207">
        <f t="shared" si="13"/>
        <v>1</v>
      </c>
      <c r="BS19" s="207">
        <f t="shared" si="13"/>
        <v>1</v>
      </c>
      <c r="BT19" s="207">
        <f t="shared" si="13"/>
        <v>1</v>
      </c>
      <c r="BU19" s="207">
        <f t="shared" si="13"/>
        <v>1</v>
      </c>
      <c r="BV19" s="207">
        <f t="shared" si="13"/>
        <v>1</v>
      </c>
      <c r="BW19" s="207">
        <f t="shared" si="13"/>
        <v>1</v>
      </c>
      <c r="BX19" s="207">
        <f t="shared" si="13"/>
        <v>1</v>
      </c>
      <c r="BY19" s="207">
        <f t="shared" si="13"/>
        <v>1</v>
      </c>
      <c r="BZ19" s="207">
        <f t="shared" si="13"/>
        <v>1</v>
      </c>
      <c r="CA19" s="207">
        <f t="shared" ref="CA19:CV19" si="14">+CA13</f>
        <v>1</v>
      </c>
      <c r="CB19" s="207">
        <f t="shared" si="14"/>
        <v>1</v>
      </c>
      <c r="CC19" s="207">
        <f t="shared" si="14"/>
        <v>1</v>
      </c>
      <c r="CD19" s="207">
        <f t="shared" si="14"/>
        <v>1</v>
      </c>
      <c r="CE19" s="207">
        <f t="shared" si="14"/>
        <v>1</v>
      </c>
      <c r="CF19" s="207">
        <f t="shared" si="14"/>
        <v>1</v>
      </c>
      <c r="CG19" s="207">
        <f t="shared" si="14"/>
        <v>1</v>
      </c>
      <c r="CH19" s="207">
        <f t="shared" si="14"/>
        <v>1</v>
      </c>
      <c r="CI19" s="207">
        <f t="shared" si="14"/>
        <v>1</v>
      </c>
      <c r="CJ19" s="207">
        <f t="shared" si="14"/>
        <v>1</v>
      </c>
      <c r="CK19" s="207">
        <f t="shared" ref="CK19:CL19" si="15">+CK13</f>
        <v>1</v>
      </c>
      <c r="CL19" s="207">
        <f t="shared" si="15"/>
        <v>1</v>
      </c>
      <c r="CM19" s="207">
        <f t="shared" si="14"/>
        <v>0</v>
      </c>
      <c r="CN19" s="207">
        <f t="shared" si="14"/>
        <v>0</v>
      </c>
      <c r="CO19" s="207">
        <f t="shared" si="14"/>
        <v>0</v>
      </c>
      <c r="CP19" s="207">
        <f t="shared" si="14"/>
        <v>0</v>
      </c>
      <c r="CQ19" s="207">
        <f t="shared" si="14"/>
        <v>0</v>
      </c>
      <c r="CR19" s="207">
        <f t="shared" si="14"/>
        <v>0</v>
      </c>
      <c r="CS19" s="207">
        <f t="shared" si="14"/>
        <v>0</v>
      </c>
      <c r="CT19" s="207">
        <f t="shared" si="14"/>
        <v>0</v>
      </c>
      <c r="CU19" s="207">
        <f t="shared" si="14"/>
        <v>0</v>
      </c>
      <c r="CV19" s="207">
        <f t="shared" si="14"/>
        <v>0</v>
      </c>
    </row>
    <row r="20" spans="3:102" ht="16">
      <c r="E20" s="211">
        <v>45627</v>
      </c>
      <c r="F20" s="136" t="s">
        <v>8334</v>
      </c>
      <c r="G20" s="137" t="s">
        <v>8511</v>
      </c>
      <c r="H20" s="137" t="str">
        <f>+_xlfn.XLOOKUP(G20,'R4'!B:B,'R4'!C:C)</f>
        <v>AMR - KAMYON - MERCEDES</v>
      </c>
      <c r="I20" s="137" t="s">
        <v>8265</v>
      </c>
      <c r="J20" s="137" t="s">
        <v>38</v>
      </c>
      <c r="K20" s="137" t="s">
        <v>35</v>
      </c>
      <c r="L20" s="137" t="s">
        <v>8271</v>
      </c>
      <c r="M20" s="134" t="s">
        <v>8264</v>
      </c>
      <c r="N20" s="207">
        <f t="shared" si="3"/>
        <v>0</v>
      </c>
      <c r="O20" s="207">
        <f t="shared" ref="O20:BZ20" si="16">+O14</f>
        <v>0</v>
      </c>
      <c r="P20" s="207">
        <f t="shared" si="16"/>
        <v>0</v>
      </c>
      <c r="Q20" s="207">
        <f t="shared" si="16"/>
        <v>0</v>
      </c>
      <c r="R20" s="207">
        <f t="shared" si="16"/>
        <v>0</v>
      </c>
      <c r="S20" s="207">
        <f t="shared" si="16"/>
        <v>0</v>
      </c>
      <c r="T20" s="207">
        <f t="shared" si="16"/>
        <v>0</v>
      </c>
      <c r="U20" s="207">
        <f t="shared" si="16"/>
        <v>0</v>
      </c>
      <c r="V20" s="207">
        <f t="shared" si="16"/>
        <v>0</v>
      </c>
      <c r="W20" s="207">
        <f t="shared" si="16"/>
        <v>0</v>
      </c>
      <c r="X20" s="207">
        <f t="shared" si="16"/>
        <v>0</v>
      </c>
      <c r="Y20" s="207">
        <f t="shared" si="16"/>
        <v>0</v>
      </c>
      <c r="Z20" s="207">
        <f t="shared" si="16"/>
        <v>0</v>
      </c>
      <c r="AA20" s="207">
        <f t="shared" si="16"/>
        <v>0</v>
      </c>
      <c r="AB20" s="207">
        <f t="shared" si="16"/>
        <v>1</v>
      </c>
      <c r="AC20" s="207">
        <f t="shared" si="16"/>
        <v>1</v>
      </c>
      <c r="AD20" s="207">
        <f t="shared" si="16"/>
        <v>1</v>
      </c>
      <c r="AE20" s="207">
        <f t="shared" si="16"/>
        <v>1</v>
      </c>
      <c r="AF20" s="207">
        <f t="shared" si="16"/>
        <v>1</v>
      </c>
      <c r="AG20" s="207">
        <f t="shared" si="16"/>
        <v>1</v>
      </c>
      <c r="AH20" s="207">
        <f t="shared" si="16"/>
        <v>1</v>
      </c>
      <c r="AI20" s="207">
        <f t="shared" si="16"/>
        <v>1</v>
      </c>
      <c r="AJ20" s="207">
        <f t="shared" si="16"/>
        <v>1</v>
      </c>
      <c r="AK20" s="207">
        <f t="shared" si="16"/>
        <v>1</v>
      </c>
      <c r="AL20" s="207">
        <f t="shared" si="16"/>
        <v>1</v>
      </c>
      <c r="AM20" s="207">
        <f t="shared" si="16"/>
        <v>1</v>
      </c>
      <c r="AN20" s="207">
        <f t="shared" si="16"/>
        <v>1</v>
      </c>
      <c r="AO20" s="207">
        <f t="shared" si="16"/>
        <v>1</v>
      </c>
      <c r="AP20" s="207">
        <f t="shared" si="16"/>
        <v>1</v>
      </c>
      <c r="AQ20" s="207">
        <f t="shared" si="16"/>
        <v>1</v>
      </c>
      <c r="AR20" s="207">
        <f t="shared" si="16"/>
        <v>1</v>
      </c>
      <c r="AS20" s="207">
        <f t="shared" si="16"/>
        <v>1</v>
      </c>
      <c r="AT20" s="207">
        <f t="shared" si="16"/>
        <v>1</v>
      </c>
      <c r="AU20" s="207">
        <f t="shared" si="16"/>
        <v>1</v>
      </c>
      <c r="AV20" s="207">
        <f t="shared" si="16"/>
        <v>1</v>
      </c>
      <c r="AW20" s="207">
        <f t="shared" si="16"/>
        <v>1</v>
      </c>
      <c r="AX20" s="207">
        <f t="shared" si="16"/>
        <v>1</v>
      </c>
      <c r="AY20" s="207">
        <f t="shared" si="16"/>
        <v>1</v>
      </c>
      <c r="AZ20" s="207">
        <f t="shared" si="16"/>
        <v>1</v>
      </c>
      <c r="BA20" s="207">
        <f t="shared" si="16"/>
        <v>1</v>
      </c>
      <c r="BB20" s="207">
        <f t="shared" si="16"/>
        <v>1</v>
      </c>
      <c r="BC20" s="207">
        <f t="shared" si="16"/>
        <v>1</v>
      </c>
      <c r="BD20" s="207">
        <f t="shared" si="16"/>
        <v>1</v>
      </c>
      <c r="BE20" s="207">
        <f t="shared" si="16"/>
        <v>1</v>
      </c>
      <c r="BF20" s="207">
        <f t="shared" si="16"/>
        <v>1</v>
      </c>
      <c r="BG20" s="207">
        <f t="shared" si="16"/>
        <v>1</v>
      </c>
      <c r="BH20" s="207">
        <f t="shared" si="16"/>
        <v>1</v>
      </c>
      <c r="BI20" s="207">
        <f t="shared" si="16"/>
        <v>1</v>
      </c>
      <c r="BJ20" s="207">
        <f t="shared" si="16"/>
        <v>1</v>
      </c>
      <c r="BK20" s="207">
        <f t="shared" si="16"/>
        <v>1</v>
      </c>
      <c r="BL20" s="207">
        <f t="shared" si="16"/>
        <v>1</v>
      </c>
      <c r="BM20" s="207">
        <f t="shared" si="16"/>
        <v>1</v>
      </c>
      <c r="BN20" s="207">
        <f t="shared" si="16"/>
        <v>1</v>
      </c>
      <c r="BO20" s="207">
        <f t="shared" si="16"/>
        <v>1</v>
      </c>
      <c r="BP20" s="207">
        <f t="shared" si="16"/>
        <v>1</v>
      </c>
      <c r="BQ20" s="207">
        <f t="shared" si="16"/>
        <v>1</v>
      </c>
      <c r="BR20" s="207">
        <f t="shared" si="16"/>
        <v>1</v>
      </c>
      <c r="BS20" s="207">
        <f t="shared" si="16"/>
        <v>1</v>
      </c>
      <c r="BT20" s="207">
        <f t="shared" si="16"/>
        <v>1</v>
      </c>
      <c r="BU20" s="207">
        <f t="shared" si="16"/>
        <v>1</v>
      </c>
      <c r="BV20" s="207">
        <f t="shared" si="16"/>
        <v>1</v>
      </c>
      <c r="BW20" s="207">
        <f t="shared" si="16"/>
        <v>1</v>
      </c>
      <c r="BX20" s="207">
        <f t="shared" si="16"/>
        <v>1</v>
      </c>
      <c r="BY20" s="207">
        <f t="shared" si="16"/>
        <v>1</v>
      </c>
      <c r="BZ20" s="207">
        <f t="shared" si="16"/>
        <v>1</v>
      </c>
      <c r="CA20" s="207">
        <f t="shared" ref="CA20:CV20" si="17">+CA14</f>
        <v>1</v>
      </c>
      <c r="CB20" s="207">
        <f t="shared" si="17"/>
        <v>1</v>
      </c>
      <c r="CC20" s="207">
        <f t="shared" si="17"/>
        <v>1</v>
      </c>
      <c r="CD20" s="207">
        <f t="shared" si="17"/>
        <v>1</v>
      </c>
      <c r="CE20" s="207">
        <f t="shared" si="17"/>
        <v>1</v>
      </c>
      <c r="CF20" s="207">
        <f t="shared" si="17"/>
        <v>1</v>
      </c>
      <c r="CG20" s="207">
        <f t="shared" si="17"/>
        <v>1</v>
      </c>
      <c r="CH20" s="207">
        <f t="shared" si="17"/>
        <v>1</v>
      </c>
      <c r="CI20" s="207">
        <f t="shared" si="17"/>
        <v>1</v>
      </c>
      <c r="CJ20" s="207">
        <f t="shared" si="17"/>
        <v>1</v>
      </c>
      <c r="CK20" s="207">
        <f t="shared" ref="CK20:CL20" si="18">+CK14</f>
        <v>1</v>
      </c>
      <c r="CL20" s="207">
        <f t="shared" si="18"/>
        <v>1</v>
      </c>
      <c r="CM20" s="207">
        <f t="shared" si="17"/>
        <v>0</v>
      </c>
      <c r="CN20" s="207">
        <f t="shared" si="17"/>
        <v>0</v>
      </c>
      <c r="CO20" s="207">
        <f t="shared" si="17"/>
        <v>0</v>
      </c>
      <c r="CP20" s="207">
        <f t="shared" si="17"/>
        <v>0</v>
      </c>
      <c r="CQ20" s="207">
        <f t="shared" si="17"/>
        <v>0</v>
      </c>
      <c r="CR20" s="207">
        <f t="shared" si="17"/>
        <v>0</v>
      </c>
      <c r="CS20" s="207">
        <f t="shared" si="17"/>
        <v>0</v>
      </c>
      <c r="CT20" s="207">
        <f t="shared" si="17"/>
        <v>0</v>
      </c>
      <c r="CU20" s="207">
        <f t="shared" si="17"/>
        <v>0</v>
      </c>
      <c r="CV20" s="207">
        <f t="shared" si="17"/>
        <v>0</v>
      </c>
    </row>
    <row r="21" spans="3:102" ht="16">
      <c r="F21" s="136" t="s">
        <v>8334</v>
      </c>
      <c r="G21" s="137" t="s">
        <v>157</v>
      </c>
      <c r="H21" s="137" t="str">
        <f>+_xlfn.XLOOKUP(G21,'R4'!B:B,'R4'!C:C)</f>
        <v>BETON POMPASI OPERATÖRÜ</v>
      </c>
      <c r="I21" s="137" t="s">
        <v>8265</v>
      </c>
      <c r="J21" s="137" t="s">
        <v>38</v>
      </c>
      <c r="K21" s="137" t="s">
        <v>35</v>
      </c>
      <c r="L21" s="137" t="s">
        <v>8271</v>
      </c>
      <c r="M21" s="134" t="s">
        <v>8264</v>
      </c>
      <c r="N21" s="207">
        <f>+SUM(N9:N14)*2</f>
        <v>0</v>
      </c>
      <c r="O21" s="207">
        <f t="shared" ref="O21:BZ21" si="19">+SUM(O9:O14)*2</f>
        <v>0</v>
      </c>
      <c r="P21" s="207">
        <f t="shared" si="19"/>
        <v>0</v>
      </c>
      <c r="Q21" s="207">
        <f t="shared" si="19"/>
        <v>0</v>
      </c>
      <c r="R21" s="207">
        <f t="shared" si="19"/>
        <v>0</v>
      </c>
      <c r="S21" s="207">
        <f t="shared" si="19"/>
        <v>0</v>
      </c>
      <c r="T21" s="207">
        <f t="shared" si="19"/>
        <v>0</v>
      </c>
      <c r="U21" s="207">
        <f t="shared" si="19"/>
        <v>0</v>
      </c>
      <c r="V21" s="207">
        <f t="shared" si="19"/>
        <v>0</v>
      </c>
      <c r="W21" s="207">
        <f t="shared" si="19"/>
        <v>8</v>
      </c>
      <c r="X21" s="207">
        <f t="shared" si="19"/>
        <v>8</v>
      </c>
      <c r="Y21" s="207">
        <f t="shared" si="19"/>
        <v>8</v>
      </c>
      <c r="Z21" s="207">
        <f t="shared" si="19"/>
        <v>8</v>
      </c>
      <c r="AA21" s="207">
        <f t="shared" si="19"/>
        <v>8</v>
      </c>
      <c r="AB21" s="207">
        <f t="shared" si="19"/>
        <v>12</v>
      </c>
      <c r="AC21" s="207">
        <f t="shared" si="19"/>
        <v>12</v>
      </c>
      <c r="AD21" s="207">
        <f t="shared" si="19"/>
        <v>12</v>
      </c>
      <c r="AE21" s="207">
        <f t="shared" si="19"/>
        <v>12</v>
      </c>
      <c r="AF21" s="207">
        <f t="shared" si="19"/>
        <v>12</v>
      </c>
      <c r="AG21" s="207">
        <f t="shared" si="19"/>
        <v>12</v>
      </c>
      <c r="AH21" s="207">
        <f t="shared" si="19"/>
        <v>12</v>
      </c>
      <c r="AI21" s="207">
        <f t="shared" si="19"/>
        <v>12</v>
      </c>
      <c r="AJ21" s="207">
        <f t="shared" si="19"/>
        <v>12</v>
      </c>
      <c r="AK21" s="207">
        <f t="shared" si="19"/>
        <v>12</v>
      </c>
      <c r="AL21" s="207">
        <f t="shared" si="19"/>
        <v>12</v>
      </c>
      <c r="AM21" s="207">
        <f t="shared" si="19"/>
        <v>12</v>
      </c>
      <c r="AN21" s="207">
        <f t="shared" si="19"/>
        <v>12</v>
      </c>
      <c r="AO21" s="207">
        <f t="shared" si="19"/>
        <v>12</v>
      </c>
      <c r="AP21" s="207">
        <f t="shared" si="19"/>
        <v>12</v>
      </c>
      <c r="AQ21" s="207">
        <f t="shared" si="19"/>
        <v>12</v>
      </c>
      <c r="AR21" s="207">
        <f t="shared" si="19"/>
        <v>12</v>
      </c>
      <c r="AS21" s="207">
        <f t="shared" si="19"/>
        <v>12</v>
      </c>
      <c r="AT21" s="207">
        <f t="shared" si="19"/>
        <v>12</v>
      </c>
      <c r="AU21" s="207">
        <f t="shared" si="19"/>
        <v>12</v>
      </c>
      <c r="AV21" s="207">
        <f t="shared" si="19"/>
        <v>12</v>
      </c>
      <c r="AW21" s="207">
        <f t="shared" si="19"/>
        <v>12</v>
      </c>
      <c r="AX21" s="207">
        <f t="shared" si="19"/>
        <v>12</v>
      </c>
      <c r="AY21" s="207">
        <f t="shared" si="19"/>
        <v>12</v>
      </c>
      <c r="AZ21" s="207">
        <f t="shared" si="19"/>
        <v>12</v>
      </c>
      <c r="BA21" s="207">
        <f t="shared" si="19"/>
        <v>12</v>
      </c>
      <c r="BB21" s="207">
        <f t="shared" si="19"/>
        <v>12</v>
      </c>
      <c r="BC21" s="207">
        <f t="shared" si="19"/>
        <v>12</v>
      </c>
      <c r="BD21" s="207">
        <f t="shared" si="19"/>
        <v>12</v>
      </c>
      <c r="BE21" s="207">
        <f t="shared" si="19"/>
        <v>12</v>
      </c>
      <c r="BF21" s="207">
        <f t="shared" si="19"/>
        <v>12</v>
      </c>
      <c r="BG21" s="207">
        <f t="shared" si="19"/>
        <v>12</v>
      </c>
      <c r="BH21" s="207">
        <f t="shared" si="19"/>
        <v>12</v>
      </c>
      <c r="BI21" s="207">
        <f t="shared" si="19"/>
        <v>12</v>
      </c>
      <c r="BJ21" s="207">
        <f t="shared" si="19"/>
        <v>12</v>
      </c>
      <c r="BK21" s="207">
        <f t="shared" si="19"/>
        <v>12</v>
      </c>
      <c r="BL21" s="207">
        <f t="shared" si="19"/>
        <v>12</v>
      </c>
      <c r="BM21" s="207">
        <f t="shared" si="19"/>
        <v>12</v>
      </c>
      <c r="BN21" s="207">
        <f t="shared" si="19"/>
        <v>12</v>
      </c>
      <c r="BO21" s="207">
        <f t="shared" si="19"/>
        <v>12</v>
      </c>
      <c r="BP21" s="207">
        <f t="shared" si="19"/>
        <v>12</v>
      </c>
      <c r="BQ21" s="207">
        <f t="shared" si="19"/>
        <v>12</v>
      </c>
      <c r="BR21" s="207">
        <f t="shared" si="19"/>
        <v>12</v>
      </c>
      <c r="BS21" s="207">
        <f t="shared" si="19"/>
        <v>12</v>
      </c>
      <c r="BT21" s="207">
        <f t="shared" si="19"/>
        <v>4</v>
      </c>
      <c r="BU21" s="207">
        <f t="shared" si="19"/>
        <v>4</v>
      </c>
      <c r="BV21" s="207">
        <f t="shared" si="19"/>
        <v>4</v>
      </c>
      <c r="BW21" s="207">
        <f t="shared" si="19"/>
        <v>4</v>
      </c>
      <c r="BX21" s="207">
        <f t="shared" si="19"/>
        <v>4</v>
      </c>
      <c r="BY21" s="207">
        <f t="shared" si="19"/>
        <v>4</v>
      </c>
      <c r="BZ21" s="207">
        <f t="shared" si="19"/>
        <v>4</v>
      </c>
      <c r="CA21" s="207">
        <f t="shared" ref="CA21:CV21" si="20">+SUM(CA9:CA14)*2</f>
        <v>4</v>
      </c>
      <c r="CB21" s="207">
        <f t="shared" si="20"/>
        <v>4</v>
      </c>
      <c r="CC21" s="207">
        <f t="shared" si="20"/>
        <v>4</v>
      </c>
      <c r="CD21" s="207">
        <f t="shared" si="20"/>
        <v>4</v>
      </c>
      <c r="CE21" s="207">
        <f t="shared" si="20"/>
        <v>4</v>
      </c>
      <c r="CF21" s="207">
        <f t="shared" si="20"/>
        <v>4</v>
      </c>
      <c r="CG21" s="207">
        <f t="shared" si="20"/>
        <v>4</v>
      </c>
      <c r="CH21" s="207">
        <f t="shared" si="20"/>
        <v>4</v>
      </c>
      <c r="CI21" s="207">
        <f t="shared" si="20"/>
        <v>4</v>
      </c>
      <c r="CJ21" s="207">
        <f t="shared" si="20"/>
        <v>4</v>
      </c>
      <c r="CK21" s="207">
        <f t="shared" ref="CK21:CL21" si="21">+SUM(CK9:CK14)*2</f>
        <v>4</v>
      </c>
      <c r="CL21" s="207">
        <f t="shared" si="21"/>
        <v>4</v>
      </c>
      <c r="CM21" s="207">
        <f t="shared" si="20"/>
        <v>0</v>
      </c>
      <c r="CN21" s="207">
        <f t="shared" si="20"/>
        <v>0</v>
      </c>
      <c r="CO21" s="207">
        <f t="shared" si="20"/>
        <v>0</v>
      </c>
      <c r="CP21" s="207">
        <f t="shared" si="20"/>
        <v>0</v>
      </c>
      <c r="CQ21" s="207">
        <f t="shared" si="20"/>
        <v>0</v>
      </c>
      <c r="CR21" s="207">
        <f t="shared" si="20"/>
        <v>0</v>
      </c>
      <c r="CS21" s="207">
        <f t="shared" si="20"/>
        <v>0</v>
      </c>
      <c r="CT21" s="207">
        <f t="shared" si="20"/>
        <v>0</v>
      </c>
      <c r="CU21" s="207">
        <f t="shared" si="20"/>
        <v>0</v>
      </c>
      <c r="CV21" s="207">
        <f t="shared" si="20"/>
        <v>0</v>
      </c>
      <c r="CW21" t="s">
        <v>151</v>
      </c>
    </row>
    <row r="22" spans="3:102" ht="16">
      <c r="F22" s="136" t="s">
        <v>8334</v>
      </c>
      <c r="G22" s="137" t="s">
        <v>1369</v>
      </c>
      <c r="H22" s="137" t="str">
        <f>+_xlfn.XLOOKUP(G22,'R4'!B:B,'R4'!C:C)</f>
        <v>DÜZ İŞÇİ</v>
      </c>
      <c r="I22" s="137" t="s">
        <v>8265</v>
      </c>
      <c r="J22" s="137" t="s">
        <v>38</v>
      </c>
      <c r="K22" s="137" t="s">
        <v>35</v>
      </c>
      <c r="L22" s="137" t="s">
        <v>8271</v>
      </c>
      <c r="M22" s="134" t="s">
        <v>8264</v>
      </c>
      <c r="N22" s="207">
        <f>+N21</f>
        <v>0</v>
      </c>
      <c r="O22" s="207">
        <f t="shared" ref="O22:BZ22" si="22">+O21</f>
        <v>0</v>
      </c>
      <c r="P22" s="207">
        <f t="shared" si="22"/>
        <v>0</v>
      </c>
      <c r="Q22" s="207">
        <f t="shared" si="22"/>
        <v>0</v>
      </c>
      <c r="R22" s="207">
        <f t="shared" si="22"/>
        <v>0</v>
      </c>
      <c r="S22" s="207">
        <f t="shared" si="22"/>
        <v>0</v>
      </c>
      <c r="T22" s="207">
        <f t="shared" si="22"/>
        <v>0</v>
      </c>
      <c r="U22" s="207">
        <f t="shared" si="22"/>
        <v>0</v>
      </c>
      <c r="V22" s="207">
        <f t="shared" si="22"/>
        <v>0</v>
      </c>
      <c r="W22" s="207">
        <f t="shared" si="22"/>
        <v>8</v>
      </c>
      <c r="X22" s="207">
        <f t="shared" si="22"/>
        <v>8</v>
      </c>
      <c r="Y22" s="207">
        <f t="shared" si="22"/>
        <v>8</v>
      </c>
      <c r="Z22" s="207">
        <f t="shared" si="22"/>
        <v>8</v>
      </c>
      <c r="AA22" s="207">
        <f t="shared" si="22"/>
        <v>8</v>
      </c>
      <c r="AB22" s="207">
        <f t="shared" si="22"/>
        <v>12</v>
      </c>
      <c r="AC22" s="207">
        <f t="shared" si="22"/>
        <v>12</v>
      </c>
      <c r="AD22" s="207">
        <f t="shared" si="22"/>
        <v>12</v>
      </c>
      <c r="AE22" s="207">
        <f t="shared" si="22"/>
        <v>12</v>
      </c>
      <c r="AF22" s="207">
        <f t="shared" si="22"/>
        <v>12</v>
      </c>
      <c r="AG22" s="207">
        <f t="shared" si="22"/>
        <v>12</v>
      </c>
      <c r="AH22" s="207">
        <f t="shared" si="22"/>
        <v>12</v>
      </c>
      <c r="AI22" s="207">
        <f t="shared" si="22"/>
        <v>12</v>
      </c>
      <c r="AJ22" s="207">
        <f t="shared" si="22"/>
        <v>12</v>
      </c>
      <c r="AK22" s="207">
        <f t="shared" si="22"/>
        <v>12</v>
      </c>
      <c r="AL22" s="207">
        <f t="shared" si="22"/>
        <v>12</v>
      </c>
      <c r="AM22" s="207">
        <f t="shared" si="22"/>
        <v>12</v>
      </c>
      <c r="AN22" s="207">
        <f t="shared" si="22"/>
        <v>12</v>
      </c>
      <c r="AO22" s="207">
        <f t="shared" si="22"/>
        <v>12</v>
      </c>
      <c r="AP22" s="207">
        <f t="shared" si="22"/>
        <v>12</v>
      </c>
      <c r="AQ22" s="207">
        <f t="shared" si="22"/>
        <v>12</v>
      </c>
      <c r="AR22" s="207">
        <f t="shared" si="22"/>
        <v>12</v>
      </c>
      <c r="AS22" s="207">
        <f t="shared" si="22"/>
        <v>12</v>
      </c>
      <c r="AT22" s="207">
        <f t="shared" si="22"/>
        <v>12</v>
      </c>
      <c r="AU22" s="207">
        <f t="shared" si="22"/>
        <v>12</v>
      </c>
      <c r="AV22" s="207">
        <f t="shared" si="22"/>
        <v>12</v>
      </c>
      <c r="AW22" s="207">
        <f t="shared" si="22"/>
        <v>12</v>
      </c>
      <c r="AX22" s="207">
        <f t="shared" si="22"/>
        <v>12</v>
      </c>
      <c r="AY22" s="207">
        <f t="shared" si="22"/>
        <v>12</v>
      </c>
      <c r="AZ22" s="207">
        <f t="shared" si="22"/>
        <v>12</v>
      </c>
      <c r="BA22" s="207">
        <f t="shared" si="22"/>
        <v>12</v>
      </c>
      <c r="BB22" s="207">
        <f t="shared" si="22"/>
        <v>12</v>
      </c>
      <c r="BC22" s="207">
        <f t="shared" si="22"/>
        <v>12</v>
      </c>
      <c r="BD22" s="207">
        <f t="shared" si="22"/>
        <v>12</v>
      </c>
      <c r="BE22" s="207">
        <f t="shared" si="22"/>
        <v>12</v>
      </c>
      <c r="BF22" s="207">
        <f t="shared" si="22"/>
        <v>12</v>
      </c>
      <c r="BG22" s="207">
        <f t="shared" si="22"/>
        <v>12</v>
      </c>
      <c r="BH22" s="207">
        <f t="shared" si="22"/>
        <v>12</v>
      </c>
      <c r="BI22" s="207">
        <f t="shared" si="22"/>
        <v>12</v>
      </c>
      <c r="BJ22" s="207">
        <f t="shared" si="22"/>
        <v>12</v>
      </c>
      <c r="BK22" s="207">
        <f t="shared" si="22"/>
        <v>12</v>
      </c>
      <c r="BL22" s="207">
        <f t="shared" si="22"/>
        <v>12</v>
      </c>
      <c r="BM22" s="207">
        <f t="shared" si="22"/>
        <v>12</v>
      </c>
      <c r="BN22" s="207">
        <f t="shared" si="22"/>
        <v>12</v>
      </c>
      <c r="BO22" s="207">
        <f t="shared" si="22"/>
        <v>12</v>
      </c>
      <c r="BP22" s="207">
        <f t="shared" si="22"/>
        <v>12</v>
      </c>
      <c r="BQ22" s="207">
        <f t="shared" si="22"/>
        <v>12</v>
      </c>
      <c r="BR22" s="207">
        <f t="shared" si="22"/>
        <v>12</v>
      </c>
      <c r="BS22" s="207">
        <f t="shared" si="22"/>
        <v>12</v>
      </c>
      <c r="BT22" s="207">
        <f t="shared" si="22"/>
        <v>4</v>
      </c>
      <c r="BU22" s="207">
        <f t="shared" si="22"/>
        <v>4</v>
      </c>
      <c r="BV22" s="207">
        <f t="shared" si="22"/>
        <v>4</v>
      </c>
      <c r="BW22" s="207">
        <f t="shared" si="22"/>
        <v>4</v>
      </c>
      <c r="BX22" s="207">
        <f t="shared" si="22"/>
        <v>4</v>
      </c>
      <c r="BY22" s="207">
        <f t="shared" si="22"/>
        <v>4</v>
      </c>
      <c r="BZ22" s="207">
        <f t="shared" si="22"/>
        <v>4</v>
      </c>
      <c r="CA22" s="207">
        <f t="shared" ref="CA22:CV22" si="23">+CA21</f>
        <v>4</v>
      </c>
      <c r="CB22" s="207">
        <f t="shared" si="23"/>
        <v>4</v>
      </c>
      <c r="CC22" s="207">
        <f t="shared" si="23"/>
        <v>4</v>
      </c>
      <c r="CD22" s="207">
        <f t="shared" si="23"/>
        <v>4</v>
      </c>
      <c r="CE22" s="207">
        <f t="shared" si="23"/>
        <v>4</v>
      </c>
      <c r="CF22" s="207">
        <f t="shared" si="23"/>
        <v>4</v>
      </c>
      <c r="CG22" s="207">
        <f t="shared" si="23"/>
        <v>4</v>
      </c>
      <c r="CH22" s="207">
        <f t="shared" si="23"/>
        <v>4</v>
      </c>
      <c r="CI22" s="207">
        <f t="shared" si="23"/>
        <v>4</v>
      </c>
      <c r="CJ22" s="207">
        <f t="shared" si="23"/>
        <v>4</v>
      </c>
      <c r="CK22" s="207">
        <f t="shared" ref="CK22:CL22" si="24">+CK21</f>
        <v>4</v>
      </c>
      <c r="CL22" s="207">
        <f t="shared" si="24"/>
        <v>4</v>
      </c>
      <c r="CM22" s="207">
        <f t="shared" si="23"/>
        <v>0</v>
      </c>
      <c r="CN22" s="207">
        <f t="shared" si="23"/>
        <v>0</v>
      </c>
      <c r="CO22" s="207">
        <f t="shared" si="23"/>
        <v>0</v>
      </c>
      <c r="CP22" s="207">
        <f t="shared" si="23"/>
        <v>0</v>
      </c>
      <c r="CQ22" s="207">
        <f t="shared" si="23"/>
        <v>0</v>
      </c>
      <c r="CR22" s="207">
        <f t="shared" si="23"/>
        <v>0</v>
      </c>
      <c r="CS22" s="207">
        <f t="shared" si="23"/>
        <v>0</v>
      </c>
      <c r="CT22" s="207">
        <f t="shared" si="23"/>
        <v>0</v>
      </c>
      <c r="CU22" s="207">
        <f t="shared" si="23"/>
        <v>0</v>
      </c>
      <c r="CV22" s="207">
        <f t="shared" si="23"/>
        <v>0</v>
      </c>
      <c r="CW22" t="s">
        <v>151</v>
      </c>
    </row>
    <row r="23" spans="3:102" ht="16">
      <c r="F23" s="136"/>
      <c r="G23" s="137"/>
      <c r="H23" s="137"/>
      <c r="I23" s="137"/>
      <c r="J23" s="137"/>
      <c r="K23" s="137"/>
      <c r="L23" s="137"/>
      <c r="M23" s="134"/>
      <c r="N23" s="207"/>
      <c r="O23" s="207"/>
      <c r="P23" s="207"/>
      <c r="Q23" s="207"/>
      <c r="R23" s="207"/>
      <c r="S23" s="207"/>
      <c r="T23" s="207"/>
      <c r="U23" s="207"/>
      <c r="V23" s="207"/>
      <c r="W23" s="207"/>
      <c r="X23" s="207"/>
      <c r="Y23" s="207"/>
      <c r="Z23" s="207"/>
      <c r="AA23" s="207"/>
      <c r="AB23" s="207"/>
      <c r="AC23" s="207"/>
      <c r="AD23" s="207"/>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207"/>
      <c r="BF23" s="207"/>
      <c r="BG23" s="207"/>
      <c r="BH23" s="207"/>
      <c r="BI23" s="207"/>
      <c r="BJ23" s="207"/>
      <c r="BK23" s="207"/>
      <c r="BL23" s="207"/>
      <c r="BM23" s="207"/>
      <c r="BN23" s="207"/>
      <c r="BO23" s="207"/>
      <c r="BP23" s="207"/>
      <c r="BQ23" s="207"/>
      <c r="BR23" s="207"/>
      <c r="BS23" s="207"/>
      <c r="BT23" s="207"/>
      <c r="BU23" s="207"/>
      <c r="BV23" s="207"/>
      <c r="BW23" s="207"/>
      <c r="BX23" s="207"/>
      <c r="BY23" s="207"/>
      <c r="BZ23" s="207"/>
      <c r="CA23" s="207"/>
      <c r="CB23" s="207"/>
      <c r="CC23" s="207"/>
      <c r="CD23" s="207"/>
      <c r="CE23" s="207"/>
      <c r="CF23" s="207"/>
      <c r="CG23" s="207"/>
      <c r="CH23" s="207"/>
      <c r="CI23" s="207"/>
      <c r="CJ23" s="207"/>
      <c r="CK23" s="207"/>
      <c r="CL23" s="207"/>
      <c r="CM23" s="207"/>
      <c r="CN23" s="207"/>
      <c r="CO23" s="207"/>
      <c r="CP23" s="207"/>
      <c r="CQ23" s="207"/>
      <c r="CR23" s="207"/>
      <c r="CS23" s="207"/>
      <c r="CT23" s="207"/>
      <c r="CU23" s="207"/>
      <c r="CV23" s="207"/>
    </row>
    <row r="24" spans="3:102" ht="16">
      <c r="F24" s="136"/>
      <c r="G24" s="137"/>
      <c r="H24" s="137"/>
      <c r="I24" s="137"/>
      <c r="J24" s="137"/>
      <c r="K24" s="137"/>
      <c r="L24" s="137"/>
      <c r="M24" s="134"/>
      <c r="N24" s="207"/>
      <c r="O24" s="207"/>
      <c r="P24" s="207"/>
      <c r="Q24" s="207"/>
      <c r="R24" s="207"/>
      <c r="S24" s="207"/>
      <c r="T24" s="207"/>
      <c r="U24" s="207"/>
      <c r="V24" s="207"/>
      <c r="W24" s="207"/>
      <c r="X24" s="207"/>
      <c r="Y24" s="207"/>
      <c r="Z24" s="207"/>
      <c r="AA24" s="207"/>
      <c r="AB24" s="207"/>
      <c r="AC24" s="207"/>
      <c r="AD24" s="207"/>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207"/>
      <c r="BF24" s="207"/>
      <c r="BG24" s="207"/>
      <c r="BH24" s="207"/>
      <c r="BI24" s="207"/>
      <c r="BJ24" s="207"/>
      <c r="BK24" s="207"/>
      <c r="BL24" s="207"/>
      <c r="BM24" s="207"/>
      <c r="BN24" s="207"/>
      <c r="BO24" s="207"/>
      <c r="BP24" s="207"/>
      <c r="BQ24" s="207"/>
      <c r="BR24" s="207"/>
      <c r="BS24" s="207"/>
      <c r="BT24" s="207"/>
      <c r="BU24" s="207"/>
      <c r="BV24" s="207"/>
      <c r="BW24" s="207"/>
      <c r="BX24" s="207"/>
      <c r="BY24" s="207"/>
      <c r="BZ24" s="207"/>
      <c r="CA24" s="207"/>
      <c r="CB24" s="207"/>
      <c r="CC24" s="207"/>
      <c r="CD24" s="207"/>
      <c r="CE24" s="207"/>
      <c r="CF24" s="207"/>
      <c r="CG24" s="207"/>
      <c r="CH24" s="207"/>
      <c r="CI24" s="207"/>
      <c r="CJ24" s="207"/>
      <c r="CK24" s="207"/>
      <c r="CL24" s="207"/>
      <c r="CM24" s="207"/>
      <c r="CN24" s="207"/>
      <c r="CO24" s="207"/>
      <c r="CP24" s="207"/>
      <c r="CQ24" s="207"/>
      <c r="CR24" s="207"/>
      <c r="CS24" s="207"/>
      <c r="CT24" s="207"/>
      <c r="CU24" s="207"/>
      <c r="CV24" s="207"/>
    </row>
    <row r="25" spans="3:102" ht="16">
      <c r="F25" s="136"/>
      <c r="G25" s="137"/>
      <c r="H25" s="137"/>
      <c r="I25" s="137"/>
      <c r="J25" s="137"/>
      <c r="K25" s="137"/>
      <c r="L25" s="137"/>
      <c r="M25" s="134"/>
      <c r="N25" s="207"/>
      <c r="O25" s="207"/>
      <c r="P25" s="207"/>
      <c r="Q25" s="207"/>
      <c r="R25" s="207"/>
      <c r="S25" s="207"/>
      <c r="T25" s="207"/>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207"/>
      <c r="BF25" s="207"/>
      <c r="BG25" s="207"/>
      <c r="BH25" s="207"/>
      <c r="BI25" s="207"/>
      <c r="BJ25" s="207"/>
      <c r="BK25" s="207"/>
      <c r="BL25" s="207"/>
      <c r="BM25" s="207"/>
      <c r="BN25" s="207"/>
      <c r="BO25" s="207"/>
      <c r="BP25" s="207"/>
      <c r="BQ25" s="207"/>
      <c r="BR25" s="207"/>
      <c r="BS25" s="207"/>
      <c r="BT25" s="207"/>
      <c r="BU25" s="207"/>
      <c r="BV25" s="207"/>
      <c r="BW25" s="207"/>
      <c r="BX25" s="207"/>
      <c r="BY25" s="207"/>
      <c r="BZ25" s="207"/>
      <c r="CA25" s="207"/>
      <c r="CB25" s="207"/>
      <c r="CC25" s="207"/>
      <c r="CD25" s="207"/>
      <c r="CE25" s="207"/>
      <c r="CF25" s="207"/>
      <c r="CG25" s="207"/>
      <c r="CH25" s="207"/>
      <c r="CI25" s="207"/>
      <c r="CJ25" s="207"/>
      <c r="CK25" s="207"/>
      <c r="CL25" s="207"/>
      <c r="CM25" s="207"/>
      <c r="CN25" s="207"/>
      <c r="CO25" s="207"/>
      <c r="CP25" s="207"/>
      <c r="CQ25" s="207"/>
      <c r="CR25" s="207"/>
      <c r="CS25" s="207"/>
      <c r="CT25" s="207"/>
      <c r="CU25" s="207"/>
      <c r="CV25" s="207"/>
    </row>
    <row r="27" spans="3:102" ht="16">
      <c r="M27" s="170" t="s">
        <v>8367</v>
      </c>
      <c r="N27" t="str">
        <f>+IFERROR(N2/28/SUM(N9:N14),"")</f>
        <v/>
      </c>
      <c r="O27" t="str">
        <f t="shared" ref="O27:BZ27" si="25">+IFERROR(O2/28/SUM(O9:O14),"")</f>
        <v/>
      </c>
      <c r="P27" t="str">
        <f t="shared" si="25"/>
        <v/>
      </c>
      <c r="Q27" t="str">
        <f t="shared" si="25"/>
        <v/>
      </c>
      <c r="R27" t="str">
        <f t="shared" si="25"/>
        <v/>
      </c>
      <c r="S27" t="str">
        <f t="shared" si="25"/>
        <v/>
      </c>
      <c r="T27" t="str">
        <f t="shared" si="25"/>
        <v/>
      </c>
      <c r="U27" t="str">
        <f t="shared" si="25"/>
        <v/>
      </c>
      <c r="V27" t="str">
        <f t="shared" si="25"/>
        <v/>
      </c>
      <c r="W27">
        <f t="shared" si="25"/>
        <v>4.4995429143441354</v>
      </c>
      <c r="X27">
        <f t="shared" si="25"/>
        <v>3.730926728513007</v>
      </c>
      <c r="Y27">
        <f t="shared" si="25"/>
        <v>21.229908482142854</v>
      </c>
      <c r="Z27">
        <f t="shared" si="25"/>
        <v>0</v>
      </c>
      <c r="AA27">
        <f t="shared" si="25"/>
        <v>0</v>
      </c>
      <c r="AB27">
        <f t="shared" si="25"/>
        <v>0</v>
      </c>
      <c r="AC27">
        <f t="shared" si="25"/>
        <v>13.202598715955709</v>
      </c>
      <c r="AD27">
        <f t="shared" si="25"/>
        <v>41.136953880784745</v>
      </c>
      <c r="AE27">
        <f t="shared" si="25"/>
        <v>259.05167953102801</v>
      </c>
      <c r="AF27">
        <f t="shared" si="25"/>
        <v>250.22361025884513</v>
      </c>
      <c r="AG27">
        <f t="shared" si="25"/>
        <v>247.70625566470255</v>
      </c>
      <c r="AH27">
        <f t="shared" si="25"/>
        <v>250.40195801579182</v>
      </c>
      <c r="AI27">
        <f t="shared" si="25"/>
        <v>252.5553550659113</v>
      </c>
      <c r="AJ27">
        <f t="shared" si="25"/>
        <v>271.138302247453</v>
      </c>
      <c r="AK27">
        <f t="shared" si="25"/>
        <v>308.93902650696907</v>
      </c>
      <c r="AL27">
        <f t="shared" si="25"/>
        <v>320.79486889594966</v>
      </c>
      <c r="AM27">
        <f t="shared" si="25"/>
        <v>267.53506011080725</v>
      </c>
      <c r="AN27">
        <f t="shared" si="25"/>
        <v>252.36829658635804</v>
      </c>
      <c r="AO27">
        <f t="shared" si="25"/>
        <v>230.62047408091291</v>
      </c>
      <c r="AP27">
        <f t="shared" si="25"/>
        <v>358.81305425737088</v>
      </c>
      <c r="AQ27">
        <f t="shared" si="25"/>
        <v>433.445246051168</v>
      </c>
      <c r="AR27">
        <f t="shared" si="25"/>
        <v>510.76322190873685</v>
      </c>
      <c r="AS27">
        <f t="shared" si="25"/>
        <v>510.12845899649818</v>
      </c>
      <c r="AT27">
        <f t="shared" si="25"/>
        <v>514.89642739214185</v>
      </c>
      <c r="AU27">
        <f t="shared" si="25"/>
        <v>540.49490783779117</v>
      </c>
      <c r="AV27">
        <f t="shared" si="25"/>
        <v>472.46565089103188</v>
      </c>
      <c r="AW27">
        <f t="shared" si="25"/>
        <v>473.65135437638565</v>
      </c>
      <c r="AX27">
        <f t="shared" si="25"/>
        <v>480.50627128860918</v>
      </c>
      <c r="AY27">
        <f t="shared" si="25"/>
        <v>371.28860743401532</v>
      </c>
      <c r="AZ27">
        <f t="shared" si="25"/>
        <v>282.35844652680868</v>
      </c>
      <c r="BA27">
        <f t="shared" si="25"/>
        <v>197.0405335408399</v>
      </c>
      <c r="BB27">
        <f t="shared" si="25"/>
        <v>312.03482038070695</v>
      </c>
      <c r="BC27">
        <f t="shared" si="25"/>
        <v>461.68819372268496</v>
      </c>
      <c r="BD27">
        <f t="shared" si="25"/>
        <v>446.07161754330542</v>
      </c>
      <c r="BE27">
        <f t="shared" si="25"/>
        <v>456.06929226065955</v>
      </c>
      <c r="BF27">
        <f t="shared" si="25"/>
        <v>437.77564900312353</v>
      </c>
      <c r="BG27">
        <f t="shared" si="25"/>
        <v>429.33518448392573</v>
      </c>
      <c r="BH27">
        <f t="shared" si="25"/>
        <v>416.64321123129162</v>
      </c>
      <c r="BI27">
        <f t="shared" si="25"/>
        <v>397.59983505467926</v>
      </c>
      <c r="BJ27">
        <f t="shared" si="25"/>
        <v>363.59105263766884</v>
      </c>
      <c r="BK27">
        <f t="shared" si="25"/>
        <v>248.12055788652239</v>
      </c>
      <c r="BL27">
        <f t="shared" si="25"/>
        <v>113.86741790703785</v>
      </c>
      <c r="BM27">
        <f t="shared" si="25"/>
        <v>72.282461534870365</v>
      </c>
      <c r="BN27">
        <f t="shared" si="25"/>
        <v>258.40002319902317</v>
      </c>
      <c r="BO27">
        <f t="shared" si="25"/>
        <v>0</v>
      </c>
      <c r="BP27">
        <f t="shared" si="25"/>
        <v>0</v>
      </c>
      <c r="BQ27">
        <f t="shared" si="25"/>
        <v>0</v>
      </c>
      <c r="BR27">
        <f t="shared" si="25"/>
        <v>61.48805952380954</v>
      </c>
      <c r="BS27">
        <f t="shared" si="25"/>
        <v>70.667821428571429</v>
      </c>
      <c r="BT27">
        <f t="shared" si="25"/>
        <v>94.688353975178615</v>
      </c>
      <c r="BU27">
        <f t="shared" si="25"/>
        <v>0</v>
      </c>
      <c r="BV27">
        <f t="shared" si="25"/>
        <v>0</v>
      </c>
      <c r="BW27">
        <f t="shared" si="25"/>
        <v>0</v>
      </c>
      <c r="BX27">
        <f t="shared" si="25"/>
        <v>0</v>
      </c>
      <c r="BY27">
        <f t="shared" si="25"/>
        <v>0</v>
      </c>
      <c r="BZ27">
        <f t="shared" si="25"/>
        <v>0</v>
      </c>
      <c r="CA27">
        <f t="shared" ref="CA27:CJ27" si="26">+IFERROR(CA2/28/SUM(CA9:CA14),"")</f>
        <v>0</v>
      </c>
      <c r="CB27">
        <f t="shared" si="26"/>
        <v>0</v>
      </c>
      <c r="CC27">
        <f t="shared" si="26"/>
        <v>0</v>
      </c>
      <c r="CD27">
        <f t="shared" si="26"/>
        <v>0</v>
      </c>
      <c r="CE27">
        <f t="shared" si="26"/>
        <v>0</v>
      </c>
      <c r="CF27">
        <f t="shared" si="26"/>
        <v>0</v>
      </c>
      <c r="CG27">
        <f t="shared" si="26"/>
        <v>0</v>
      </c>
      <c r="CH27">
        <f t="shared" si="26"/>
        <v>0</v>
      </c>
      <c r="CI27">
        <f t="shared" si="26"/>
        <v>0</v>
      </c>
      <c r="CJ27">
        <f t="shared" si="26"/>
        <v>377.1235354374308</v>
      </c>
    </row>
    <row r="28" spans="3:102">
      <c r="M28" s="11" t="s">
        <v>8505</v>
      </c>
    </row>
  </sheetData>
  <autoFilter ref="F8:CX8" xr:uid="{9FFD229F-6118-4B31-A1C1-63CA8FFC78AC}">
    <sortState xmlns:xlrd2="http://schemas.microsoft.com/office/spreadsheetml/2017/richdata2" ref="F9:CX21">
      <sortCondition ref="G8"/>
    </sortState>
  </autoFilter>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329A2-2F36-4859-8D7F-4C7646C7326B}">
  <sheetPr>
    <tabColor theme="0" tint="-4.9989318521683403E-2"/>
  </sheetPr>
  <dimension ref="A1:CX85"/>
  <sheetViews>
    <sheetView topLeftCell="BX47" zoomScale="55" zoomScaleNormal="55" workbookViewId="0">
      <selection activeCell="N9" sqref="N9:CV19"/>
    </sheetView>
  </sheetViews>
  <sheetFormatPr defaultRowHeight="14.5"/>
  <cols>
    <col min="1" max="1" width="9.7265625" bestFit="1" customWidth="1"/>
    <col min="2" max="2" width="18.7265625" bestFit="1" customWidth="1"/>
    <col min="3" max="3" width="15.08984375" bestFit="1" customWidth="1"/>
    <col min="4" max="4" width="12.54296875" bestFit="1" customWidth="1"/>
    <col min="5" max="5" width="12.26953125" bestFit="1" customWidth="1"/>
    <col min="6" max="6" width="16.453125" bestFit="1" customWidth="1"/>
    <col min="7" max="7" width="21.36328125" bestFit="1" customWidth="1"/>
    <col min="8" max="8" width="47.453125" bestFit="1" customWidth="1"/>
    <col min="9" max="9" width="18.36328125" bestFit="1" customWidth="1"/>
    <col min="10" max="10" width="14.7265625" bestFit="1" customWidth="1"/>
    <col min="11" max="11" width="10.7265625" bestFit="1" customWidth="1"/>
    <col min="12" max="12" width="15.6328125" bestFit="1" customWidth="1"/>
    <col min="13" max="13" width="20.08984375" bestFit="1" customWidth="1"/>
    <col min="14" max="100" width="15.6328125" customWidth="1"/>
  </cols>
  <sheetData>
    <row r="1" spans="1:102">
      <c r="A1" s="165" t="s">
        <v>0</v>
      </c>
      <c r="B1" s="165" t="s">
        <v>1</v>
      </c>
      <c r="C1" s="165" t="s">
        <v>8359</v>
      </c>
      <c r="D1" s="165" t="s">
        <v>26</v>
      </c>
      <c r="E1" s="165" t="s">
        <v>8360</v>
      </c>
      <c r="F1" s="166" t="s">
        <v>36</v>
      </c>
      <c r="G1" s="165" t="s">
        <v>8361</v>
      </c>
      <c r="H1" s="165" t="s">
        <v>2607</v>
      </c>
      <c r="I1" s="165" t="s">
        <v>8362</v>
      </c>
      <c r="J1" s="167" t="s">
        <v>8363</v>
      </c>
      <c r="K1" s="167" t="s">
        <v>8364</v>
      </c>
      <c r="L1" s="167" t="s">
        <v>8365</v>
      </c>
      <c r="M1" s="167" t="s">
        <v>8366</v>
      </c>
      <c r="N1" s="1" t="s">
        <v>7403</v>
      </c>
      <c r="O1" s="1" t="s">
        <v>7404</v>
      </c>
      <c r="P1" s="1" t="s">
        <v>447</v>
      </c>
      <c r="Q1" s="1" t="s">
        <v>1590</v>
      </c>
      <c r="R1" s="1" t="s">
        <v>99</v>
      </c>
      <c r="S1" s="1" t="s">
        <v>110</v>
      </c>
      <c r="T1" s="1" t="s">
        <v>144</v>
      </c>
      <c r="U1" s="1" t="s">
        <v>154</v>
      </c>
      <c r="V1" s="1" t="s">
        <v>114</v>
      </c>
      <c r="W1" s="90" t="s">
        <v>202</v>
      </c>
      <c r="X1" s="90" t="s">
        <v>128</v>
      </c>
      <c r="Y1" s="168" t="s">
        <v>133</v>
      </c>
      <c r="Z1" s="169" t="s">
        <v>160</v>
      </c>
      <c r="AA1" s="1" t="s">
        <v>247</v>
      </c>
      <c r="AB1" s="1" t="s">
        <v>135</v>
      </c>
      <c r="AC1" s="1" t="s">
        <v>197</v>
      </c>
      <c r="AD1" s="1" t="s">
        <v>575</v>
      </c>
      <c r="AE1" s="1" t="s">
        <v>538</v>
      </c>
      <c r="AF1" s="1" t="s">
        <v>7405</v>
      </c>
      <c r="AG1" s="1" t="s">
        <v>7406</v>
      </c>
      <c r="AH1" s="1" t="s">
        <v>7407</v>
      </c>
      <c r="AI1" s="1" t="s">
        <v>7408</v>
      </c>
      <c r="AJ1" s="1" t="s">
        <v>7409</v>
      </c>
      <c r="AK1" s="1" t="s">
        <v>7410</v>
      </c>
      <c r="AL1" s="1" t="s">
        <v>572</v>
      </c>
      <c r="AM1" s="1" t="s">
        <v>7411</v>
      </c>
      <c r="AN1" s="1" t="s">
        <v>7412</v>
      </c>
      <c r="AO1" s="1" t="s">
        <v>7413</v>
      </c>
      <c r="AP1" s="1" t="s">
        <v>7414</v>
      </c>
      <c r="AQ1" s="1" t="s">
        <v>7415</v>
      </c>
      <c r="AR1" s="1" t="s">
        <v>7416</v>
      </c>
      <c r="AS1" s="1" t="s">
        <v>7417</v>
      </c>
      <c r="AT1" s="1" t="s">
        <v>7418</v>
      </c>
      <c r="AU1" s="1" t="s">
        <v>7419</v>
      </c>
      <c r="AV1" s="1" t="s">
        <v>7420</v>
      </c>
      <c r="AW1" s="1" t="s">
        <v>7421</v>
      </c>
      <c r="AX1" s="1" t="s">
        <v>7422</v>
      </c>
      <c r="AY1" s="1" t="s">
        <v>7423</v>
      </c>
      <c r="AZ1" s="1" t="s">
        <v>7424</v>
      </c>
      <c r="BA1" s="1" t="s">
        <v>7425</v>
      </c>
      <c r="BB1" s="1" t="s">
        <v>7426</v>
      </c>
      <c r="BC1" s="1" t="s">
        <v>7427</v>
      </c>
      <c r="BD1" s="1" t="s">
        <v>7428</v>
      </c>
      <c r="BE1" s="1" t="s">
        <v>7429</v>
      </c>
      <c r="BF1" s="1" t="s">
        <v>7430</v>
      </c>
      <c r="BG1" s="1" t="s">
        <v>7431</v>
      </c>
      <c r="BH1" s="1" t="s">
        <v>7432</v>
      </c>
      <c r="BI1" s="1" t="s">
        <v>7433</v>
      </c>
      <c r="BJ1" s="1" t="s">
        <v>7434</v>
      </c>
      <c r="BK1" s="1" t="s">
        <v>7435</v>
      </c>
      <c r="BL1" s="1" t="s">
        <v>7436</v>
      </c>
      <c r="BM1" s="1" t="s">
        <v>7437</v>
      </c>
      <c r="BN1" s="1" t="s">
        <v>7438</v>
      </c>
      <c r="BO1" s="1" t="s">
        <v>7439</v>
      </c>
      <c r="BP1" s="1" t="s">
        <v>7440</v>
      </c>
      <c r="BQ1" s="1" t="s">
        <v>7441</v>
      </c>
      <c r="BR1" s="1" t="s">
        <v>7442</v>
      </c>
      <c r="BS1" s="1" t="s">
        <v>7443</v>
      </c>
      <c r="BT1" s="1" t="s">
        <v>7444</v>
      </c>
      <c r="BU1" s="1" t="s">
        <v>7445</v>
      </c>
      <c r="BV1" s="1" t="s">
        <v>7446</v>
      </c>
      <c r="BW1" s="1" t="s">
        <v>7447</v>
      </c>
      <c r="BX1" s="1" t="s">
        <v>7448</v>
      </c>
      <c r="BY1" s="1" t="s">
        <v>8335</v>
      </c>
      <c r="BZ1" s="1" t="s">
        <v>8336</v>
      </c>
      <c r="CA1" s="1" t="s">
        <v>8337</v>
      </c>
      <c r="CB1" s="1" t="s">
        <v>8338</v>
      </c>
      <c r="CC1" s="1" t="s">
        <v>8339</v>
      </c>
      <c r="CD1" s="1" t="s">
        <v>8340</v>
      </c>
      <c r="CE1" s="1" t="s">
        <v>8341</v>
      </c>
      <c r="CF1" s="1" t="s">
        <v>8342</v>
      </c>
      <c r="CG1" s="1" t="s">
        <v>8343</v>
      </c>
      <c r="CH1" s="1" t="s">
        <v>8344</v>
      </c>
      <c r="CI1" s="1" t="s">
        <v>8345</v>
      </c>
      <c r="CJ1" s="1" t="s">
        <v>8346</v>
      </c>
      <c r="CK1" s="1" t="s">
        <v>8347</v>
      </c>
      <c r="CL1" s="1" t="s">
        <v>8348</v>
      </c>
      <c r="CM1" s="1" t="s">
        <v>8349</v>
      </c>
      <c r="CN1" s="1" t="s">
        <v>8350</v>
      </c>
      <c r="CO1" s="1" t="s">
        <v>8351</v>
      </c>
      <c r="CP1" s="1" t="s">
        <v>8352</v>
      </c>
      <c r="CQ1" s="1" t="s">
        <v>8353</v>
      </c>
      <c r="CR1" s="1" t="s">
        <v>8354</v>
      </c>
      <c r="CS1" s="1" t="s">
        <v>8355</v>
      </c>
      <c r="CT1" s="1" t="s">
        <v>8356</v>
      </c>
      <c r="CU1" s="1" t="s">
        <v>8357</v>
      </c>
      <c r="CV1" s="1" t="s">
        <v>8358</v>
      </c>
    </row>
    <row r="2" spans="1:102">
      <c r="A2" s="157" t="s">
        <v>8334</v>
      </c>
      <c r="B2" s="158" t="s">
        <v>8262</v>
      </c>
      <c r="C2" s="158" t="s">
        <v>8263</v>
      </c>
      <c r="D2" s="159" t="s">
        <v>38</v>
      </c>
      <c r="E2" s="158" t="s">
        <v>97</v>
      </c>
      <c r="F2" s="160" t="s">
        <v>35</v>
      </c>
      <c r="G2" s="158" t="s">
        <v>7456</v>
      </c>
      <c r="H2" s="159" t="s">
        <v>8271</v>
      </c>
      <c r="I2" s="158"/>
      <c r="J2" s="161"/>
      <c r="K2" s="161"/>
      <c r="L2" s="162"/>
      <c r="M2" s="161"/>
      <c r="N2" s="163">
        <v>0</v>
      </c>
      <c r="O2" s="163">
        <v>0</v>
      </c>
      <c r="P2" s="163">
        <v>5234.0988400295028</v>
      </c>
      <c r="Q2" s="163">
        <v>12373.759459970497</v>
      </c>
      <c r="R2" s="163">
        <v>4828.4321675080637</v>
      </c>
      <c r="S2" s="163">
        <v>6541.4136866466497</v>
      </c>
      <c r="T2" s="163">
        <v>7685.1291783765637</v>
      </c>
      <c r="U2" s="163">
        <v>12356.825751740002</v>
      </c>
      <c r="V2" s="163">
        <v>12244.433656249999</v>
      </c>
      <c r="W2" s="163">
        <v>11172.333681406548</v>
      </c>
      <c r="X2" s="163">
        <v>12760.185508016772</v>
      </c>
      <c r="Y2" s="164">
        <v>11411.471249999999</v>
      </c>
      <c r="Z2" s="163">
        <v>15870.180475091824</v>
      </c>
      <c r="AA2" s="163">
        <v>14272.251379170624</v>
      </c>
      <c r="AB2" s="163">
        <v>17192.099298645684</v>
      </c>
      <c r="AC2" s="163">
        <v>24826.698382923736</v>
      </c>
      <c r="AD2" s="163">
        <v>31003.780014039316</v>
      </c>
      <c r="AE2" s="163">
        <v>64899.618589816717</v>
      </c>
      <c r="AF2" s="163">
        <v>60418.224290504775</v>
      </c>
      <c r="AG2" s="163">
        <v>60897.303148673709</v>
      </c>
      <c r="AH2" s="163">
        <v>66071.843380786668</v>
      </c>
      <c r="AI2" s="163">
        <v>73270.848925013968</v>
      </c>
      <c r="AJ2" s="163">
        <v>75062.59325990561</v>
      </c>
      <c r="AK2" s="163">
        <v>80016.803109364133</v>
      </c>
      <c r="AL2" s="163">
        <v>83264.676719125258</v>
      </c>
      <c r="AM2" s="163">
        <v>71538.71294232356</v>
      </c>
      <c r="AN2" s="163">
        <v>68478.909785687167</v>
      </c>
      <c r="AO2" s="163">
        <v>63859.910127397634</v>
      </c>
      <c r="AP2" s="163">
        <v>83672.818955772032</v>
      </c>
      <c r="AQ2" s="163">
        <v>98209.875080948666</v>
      </c>
      <c r="AR2" s="163">
        <v>114078.19913254466</v>
      </c>
      <c r="AS2" s="163">
        <v>113267.53229907375</v>
      </c>
      <c r="AT2" s="163">
        <v>111452.55879211883</v>
      </c>
      <c r="AU2" s="163">
        <v>114876.83448473651</v>
      </c>
      <c r="AV2" s="163">
        <v>106256.46735103572</v>
      </c>
      <c r="AW2" s="163">
        <v>109918.57032842338</v>
      </c>
      <c r="AX2" s="163">
        <v>109397.45726155398</v>
      </c>
      <c r="AY2" s="163">
        <v>87125.808276960117</v>
      </c>
      <c r="AZ2" s="163">
        <v>79742.508633956531</v>
      </c>
      <c r="BA2" s="163">
        <v>65241.012811955625</v>
      </c>
      <c r="BB2" s="163">
        <v>82903.250825318173</v>
      </c>
      <c r="BC2" s="163">
        <v>113411.34630105735</v>
      </c>
      <c r="BD2" s="163">
        <v>109689.33882618298</v>
      </c>
      <c r="BE2" s="163">
        <v>112044.93014359563</v>
      </c>
      <c r="BF2" s="163">
        <v>105798.11374949431</v>
      </c>
      <c r="BG2" s="163">
        <v>104919.30064879385</v>
      </c>
      <c r="BH2" s="163">
        <v>106954.32001080096</v>
      </c>
      <c r="BI2" s="163">
        <v>100854.08868222126</v>
      </c>
      <c r="BJ2" s="163">
        <v>92979.288389441426</v>
      </c>
      <c r="BK2" s="163">
        <v>70892.730125360511</v>
      </c>
      <c r="BL2" s="163">
        <v>50501.685815404388</v>
      </c>
      <c r="BM2" s="163">
        <v>40376.193482364979</v>
      </c>
      <c r="BN2" s="163">
        <v>62482.167744393599</v>
      </c>
      <c r="BO2" s="163">
        <v>16355.940954705449</v>
      </c>
      <c r="BP2" s="163">
        <v>13916.391095554989</v>
      </c>
      <c r="BQ2" s="163">
        <v>13870.938259748844</v>
      </c>
      <c r="BR2" s="163">
        <v>18210.830178916072</v>
      </c>
      <c r="BS2" s="163">
        <v>15816.5241627451</v>
      </c>
      <c r="BT2" s="163">
        <v>8688.5600186884312</v>
      </c>
      <c r="BU2" s="163">
        <v>2831.8267058823531</v>
      </c>
      <c r="BV2" s="163">
        <v>1557.8275764705904</v>
      </c>
      <c r="BW2" s="163">
        <v>0</v>
      </c>
      <c r="BX2" s="163">
        <v>9908.1474992805761</v>
      </c>
      <c r="BY2" s="163">
        <v>7956.7749064748186</v>
      </c>
      <c r="BZ2" s="163">
        <v>7186.7644316546757</v>
      </c>
      <c r="CA2" s="163">
        <v>7956.7749064748186</v>
      </c>
      <c r="CB2" s="163">
        <v>7700.1047482014383</v>
      </c>
      <c r="CC2" s="163">
        <v>10974.134168783237</v>
      </c>
      <c r="CD2" s="163">
        <v>11471.803826086956</v>
      </c>
      <c r="CE2" s="163">
        <v>11854.197286956523</v>
      </c>
      <c r="CF2" s="163">
        <v>11854.197286956523</v>
      </c>
      <c r="CG2" s="163">
        <v>11471.803826086956</v>
      </c>
      <c r="CH2" s="163">
        <v>11854.197286956523</v>
      </c>
      <c r="CI2" s="163">
        <v>11471.803826086951</v>
      </c>
      <c r="CJ2" s="163">
        <v>22716.94323255814</v>
      </c>
      <c r="CK2" s="163">
        <v>19842.42323255814</v>
      </c>
      <c r="CL2" s="163">
        <v>9920.4915348837203</v>
      </c>
      <c r="CM2" s="163">
        <v>0</v>
      </c>
      <c r="CN2" s="163">
        <v>0</v>
      </c>
      <c r="CO2" s="163">
        <v>0</v>
      </c>
      <c r="CP2" s="163">
        <v>0</v>
      </c>
      <c r="CQ2" s="163">
        <v>0</v>
      </c>
      <c r="CR2" s="163">
        <v>0</v>
      </c>
      <c r="CS2" s="163">
        <v>0</v>
      </c>
      <c r="CT2" s="163">
        <v>0</v>
      </c>
      <c r="CU2" s="163">
        <v>0</v>
      </c>
      <c r="CV2" s="163">
        <v>0</v>
      </c>
    </row>
    <row r="5" spans="1:102">
      <c r="N5" t="str">
        <f>+IFERROR(N2/28/10/SUM(N9:N44),"")</f>
        <v/>
      </c>
      <c r="O5" t="str">
        <f t="shared" ref="O5:BZ5" si="0">+IFERROR(O2/28/10/SUM(O9:O44),"")</f>
        <v/>
      </c>
      <c r="P5">
        <f t="shared" si="0"/>
        <v>3.7386420285925022</v>
      </c>
      <c r="Q5">
        <f t="shared" si="0"/>
        <v>8.8383996142646417</v>
      </c>
      <c r="R5">
        <f t="shared" si="0"/>
        <v>3.4488801196486163</v>
      </c>
      <c r="S5">
        <f t="shared" si="0"/>
        <v>4.6724383476047491</v>
      </c>
      <c r="T5">
        <f t="shared" si="0"/>
        <v>5.4893779845546886</v>
      </c>
      <c r="U5">
        <f t="shared" si="0"/>
        <v>8.826304108385715</v>
      </c>
      <c r="V5">
        <f t="shared" si="0"/>
        <v>1.7492048080357143</v>
      </c>
      <c r="W5">
        <f t="shared" si="0"/>
        <v>1.5960476687723639</v>
      </c>
      <c r="X5">
        <f t="shared" si="0"/>
        <v>1.8228836440023957</v>
      </c>
      <c r="Y5">
        <f t="shared" si="0"/>
        <v>1.6302101785714282</v>
      </c>
      <c r="Z5">
        <f t="shared" si="0"/>
        <v>2.2671686392988319</v>
      </c>
      <c r="AA5">
        <f t="shared" si="0"/>
        <v>2.0388930541672319</v>
      </c>
      <c r="AB5">
        <f t="shared" si="0"/>
        <v>1.2280070927604061</v>
      </c>
      <c r="AC5">
        <f t="shared" si="0"/>
        <v>1.7733355987802668</v>
      </c>
      <c r="AD5">
        <f t="shared" si="0"/>
        <v>2.2145557152885225</v>
      </c>
      <c r="AE5">
        <f t="shared" si="0"/>
        <v>4.6356870421297653</v>
      </c>
      <c r="AF5">
        <f t="shared" si="0"/>
        <v>4.3155874493217699</v>
      </c>
      <c r="AG5">
        <f t="shared" si="0"/>
        <v>4.3498073677624083</v>
      </c>
      <c r="AH5">
        <f t="shared" si="0"/>
        <v>4.7194173843419049</v>
      </c>
      <c r="AI5">
        <f t="shared" si="0"/>
        <v>5.2336320660724258</v>
      </c>
      <c r="AJ5">
        <f t="shared" si="0"/>
        <v>5.3616138042789725</v>
      </c>
      <c r="AK5">
        <f t="shared" si="0"/>
        <v>5.7154859363831516</v>
      </c>
      <c r="AL5">
        <f t="shared" si="0"/>
        <v>5.9474769085089472</v>
      </c>
      <c r="AM5">
        <f t="shared" si="0"/>
        <v>5.109908067308826</v>
      </c>
      <c r="AN5">
        <f t="shared" si="0"/>
        <v>4.8913506989776554</v>
      </c>
      <c r="AO5">
        <f t="shared" si="0"/>
        <v>4.5614221519569735</v>
      </c>
      <c r="AP5">
        <f t="shared" si="0"/>
        <v>5.9766299254122872</v>
      </c>
      <c r="AQ5">
        <f t="shared" si="0"/>
        <v>7.0149910772106185</v>
      </c>
      <c r="AR5">
        <f t="shared" si="0"/>
        <v>8.1484427951817615</v>
      </c>
      <c r="AS5">
        <f t="shared" si="0"/>
        <v>8.090538021362411</v>
      </c>
      <c r="AT5">
        <f t="shared" si="0"/>
        <v>7.9608970565799169</v>
      </c>
      <c r="AU5">
        <f t="shared" si="0"/>
        <v>8.205488177481179</v>
      </c>
      <c r="AV5">
        <f t="shared" si="0"/>
        <v>7.5897476679311229</v>
      </c>
      <c r="AW5">
        <f t="shared" si="0"/>
        <v>7.851326452030241</v>
      </c>
      <c r="AX5">
        <f t="shared" si="0"/>
        <v>7.8141040901109982</v>
      </c>
      <c r="AY5">
        <f t="shared" si="0"/>
        <v>6.2232720197828657</v>
      </c>
      <c r="AZ5">
        <f t="shared" si="0"/>
        <v>5.6958934738540385</v>
      </c>
      <c r="BA5">
        <f t="shared" si="0"/>
        <v>4.660072343711116</v>
      </c>
      <c r="BB5">
        <f t="shared" si="0"/>
        <v>5.9216607732370115</v>
      </c>
      <c r="BC5">
        <f t="shared" si="0"/>
        <v>8.1008104500755245</v>
      </c>
      <c r="BD5">
        <f t="shared" si="0"/>
        <v>7.8349527732987845</v>
      </c>
      <c r="BE5">
        <f t="shared" si="0"/>
        <v>8.0032092959711161</v>
      </c>
      <c r="BF5">
        <f t="shared" si="0"/>
        <v>7.557008124963879</v>
      </c>
      <c r="BG5">
        <f t="shared" si="0"/>
        <v>7.4942357606281327</v>
      </c>
      <c r="BH5">
        <f t="shared" si="0"/>
        <v>7.6395942864857833</v>
      </c>
      <c r="BI5">
        <f t="shared" si="0"/>
        <v>7.2038634773015193</v>
      </c>
      <c r="BJ5">
        <f t="shared" si="0"/>
        <v>6.6413777421029589</v>
      </c>
      <c r="BK5">
        <f t="shared" si="0"/>
        <v>5.063766437525751</v>
      </c>
      <c r="BL5">
        <f t="shared" si="0"/>
        <v>3.6072632725288849</v>
      </c>
      <c r="BM5">
        <f t="shared" si="0"/>
        <v>2.8840138201689269</v>
      </c>
      <c r="BN5">
        <f t="shared" si="0"/>
        <v>4.4630119817424001</v>
      </c>
      <c r="BO5">
        <f t="shared" si="0"/>
        <v>1.1682814967646751</v>
      </c>
      <c r="BP5">
        <f t="shared" si="0"/>
        <v>0.99402793539678502</v>
      </c>
      <c r="BQ5">
        <f t="shared" si="0"/>
        <v>0.99078130426777444</v>
      </c>
      <c r="BR5">
        <f t="shared" si="0"/>
        <v>1.3007735842082908</v>
      </c>
      <c r="BS5">
        <f t="shared" si="0"/>
        <v>1.1297517259103642</v>
      </c>
      <c r="BT5">
        <f t="shared" si="0"/>
        <v>0.62061142990631657</v>
      </c>
      <c r="BU5">
        <f t="shared" si="0"/>
        <v>0.20227333613445378</v>
      </c>
      <c r="BV5">
        <f t="shared" si="0"/>
        <v>0.11127339831932788</v>
      </c>
      <c r="BW5">
        <f t="shared" si="0"/>
        <v>0</v>
      </c>
      <c r="BX5">
        <f t="shared" si="0"/>
        <v>3.9318045632065779</v>
      </c>
      <c r="BY5">
        <f t="shared" si="0"/>
        <v>3.1574503597122296</v>
      </c>
      <c r="BZ5">
        <f t="shared" si="0"/>
        <v>2.8518906474820138</v>
      </c>
      <c r="CA5">
        <f t="shared" ref="CA5:CJ5" si="1">+IFERROR(CA2/28/10/SUM(CA9:CA44),"")</f>
        <v>3.1574503597122296</v>
      </c>
      <c r="CB5">
        <f t="shared" si="1"/>
        <v>3.0555971223021579</v>
      </c>
      <c r="CC5">
        <f t="shared" si="1"/>
        <v>4.3548151463425553</v>
      </c>
      <c r="CD5">
        <f t="shared" si="1"/>
        <v>4.5523031055900613</v>
      </c>
      <c r="CE5">
        <f t="shared" si="1"/>
        <v>4.7040465424430646</v>
      </c>
      <c r="CF5">
        <f t="shared" si="1"/>
        <v>4.7040465424430646</v>
      </c>
      <c r="CG5">
        <f t="shared" si="1"/>
        <v>4.5523031055900613</v>
      </c>
      <c r="CH5">
        <f t="shared" si="1"/>
        <v>4.7040465424430646</v>
      </c>
      <c r="CI5">
        <f t="shared" si="1"/>
        <v>4.5523031055900596</v>
      </c>
      <c r="CJ5">
        <f t="shared" si="1"/>
        <v>9.0146600129198973</v>
      </c>
      <c r="CK5">
        <f t="shared" ref="CK5:CV5" si="2">+IFERROR(CK2/28/20/SUM(CK9:CK43),"")</f>
        <v>3.9369887366186784</v>
      </c>
      <c r="CL5">
        <f t="shared" si="2"/>
        <v>1.9683514950166112</v>
      </c>
      <c r="CM5" t="str">
        <f t="shared" si="2"/>
        <v/>
      </c>
      <c r="CN5" t="str">
        <f t="shared" si="2"/>
        <v/>
      </c>
      <c r="CO5" t="str">
        <f t="shared" si="2"/>
        <v/>
      </c>
      <c r="CP5" t="str">
        <f t="shared" si="2"/>
        <v/>
      </c>
      <c r="CQ5" t="str">
        <f t="shared" si="2"/>
        <v/>
      </c>
      <c r="CR5" t="str">
        <f t="shared" si="2"/>
        <v/>
      </c>
      <c r="CS5" t="str">
        <f t="shared" si="2"/>
        <v/>
      </c>
      <c r="CT5" t="str">
        <f t="shared" si="2"/>
        <v/>
      </c>
      <c r="CU5" t="str">
        <f t="shared" si="2"/>
        <v/>
      </c>
      <c r="CV5" t="str">
        <f t="shared" si="2"/>
        <v/>
      </c>
    </row>
    <row r="8" spans="1:102" ht="16">
      <c r="F8" s="130" t="s">
        <v>0</v>
      </c>
      <c r="G8" s="133" t="s">
        <v>3</v>
      </c>
      <c r="H8" s="130" t="s">
        <v>25</v>
      </c>
      <c r="I8" s="132" t="s">
        <v>1</v>
      </c>
      <c r="J8" s="133" t="s">
        <v>26</v>
      </c>
      <c r="K8" s="131" t="s">
        <v>36</v>
      </c>
      <c r="L8" s="133" t="s">
        <v>2607</v>
      </c>
      <c r="M8" s="133" t="s">
        <v>7475</v>
      </c>
      <c r="N8" s="130">
        <v>45200</v>
      </c>
      <c r="O8" s="130">
        <v>45231</v>
      </c>
      <c r="P8" s="130">
        <v>45261</v>
      </c>
      <c r="Q8" s="130">
        <v>45292</v>
      </c>
      <c r="R8" s="130">
        <v>45323</v>
      </c>
      <c r="S8" s="130">
        <v>45352</v>
      </c>
      <c r="T8" s="130">
        <v>45383</v>
      </c>
      <c r="U8" s="130">
        <v>45413</v>
      </c>
      <c r="V8" s="130">
        <v>45444</v>
      </c>
      <c r="W8" s="130">
        <v>45474</v>
      </c>
      <c r="X8" s="130">
        <v>45505</v>
      </c>
      <c r="Y8" s="130">
        <v>45536</v>
      </c>
      <c r="Z8" s="130">
        <v>45566</v>
      </c>
      <c r="AA8" s="130">
        <v>45597</v>
      </c>
      <c r="AB8" s="130">
        <v>45627</v>
      </c>
      <c r="AC8" s="130">
        <v>45658</v>
      </c>
      <c r="AD8" s="130">
        <v>45689</v>
      </c>
      <c r="AE8" s="130">
        <v>45717</v>
      </c>
      <c r="AF8" s="130">
        <v>45748</v>
      </c>
      <c r="AG8" s="130">
        <v>45778</v>
      </c>
      <c r="AH8" s="130">
        <v>45809</v>
      </c>
      <c r="AI8" s="130">
        <v>45839</v>
      </c>
      <c r="AJ8" s="130">
        <v>45870</v>
      </c>
      <c r="AK8" s="130">
        <v>45901</v>
      </c>
      <c r="AL8" s="130">
        <v>45931</v>
      </c>
      <c r="AM8" s="130">
        <v>45962</v>
      </c>
      <c r="AN8" s="130">
        <v>45992</v>
      </c>
      <c r="AO8" s="130">
        <v>46023</v>
      </c>
      <c r="AP8" s="130">
        <v>46054</v>
      </c>
      <c r="AQ8" s="130">
        <v>46082</v>
      </c>
      <c r="AR8" s="130">
        <v>46113</v>
      </c>
      <c r="AS8" s="130">
        <v>46143</v>
      </c>
      <c r="AT8" s="130">
        <v>46174</v>
      </c>
      <c r="AU8" s="130">
        <v>46204</v>
      </c>
      <c r="AV8" s="130">
        <v>46235</v>
      </c>
      <c r="AW8" s="130">
        <v>46266</v>
      </c>
      <c r="AX8" s="130">
        <v>46296</v>
      </c>
      <c r="AY8" s="130">
        <v>46327</v>
      </c>
      <c r="AZ8" s="130">
        <v>46357</v>
      </c>
      <c r="BA8" s="130">
        <v>46388</v>
      </c>
      <c r="BB8" s="130">
        <v>46419</v>
      </c>
      <c r="BC8" s="130">
        <v>46447</v>
      </c>
      <c r="BD8" s="130">
        <v>46478</v>
      </c>
      <c r="BE8" s="130">
        <v>46508</v>
      </c>
      <c r="BF8" s="130">
        <v>46539</v>
      </c>
      <c r="BG8" s="130">
        <v>46569</v>
      </c>
      <c r="BH8" s="130">
        <v>46600</v>
      </c>
      <c r="BI8" s="130">
        <v>46631</v>
      </c>
      <c r="BJ8" s="130">
        <v>46661</v>
      </c>
      <c r="BK8" s="130">
        <v>46692</v>
      </c>
      <c r="BL8" s="130">
        <v>46722</v>
      </c>
      <c r="BM8" s="130">
        <v>46753</v>
      </c>
      <c r="BN8" s="130">
        <v>46784</v>
      </c>
      <c r="BO8" s="130">
        <v>46813</v>
      </c>
      <c r="BP8" s="130">
        <v>46844</v>
      </c>
      <c r="BQ8" s="130">
        <v>46874</v>
      </c>
      <c r="BR8" s="130">
        <v>46905</v>
      </c>
      <c r="BS8" s="130">
        <v>46935</v>
      </c>
      <c r="BT8" s="130">
        <v>46966</v>
      </c>
      <c r="BU8" s="130">
        <v>46997</v>
      </c>
      <c r="BV8" s="130">
        <v>47027</v>
      </c>
      <c r="BW8" s="130">
        <v>47058</v>
      </c>
      <c r="BX8" s="130">
        <v>47088</v>
      </c>
      <c r="BY8" s="130" t="s">
        <v>8335</v>
      </c>
      <c r="BZ8" s="130" t="s">
        <v>8336</v>
      </c>
      <c r="CA8" s="130" t="s">
        <v>8337</v>
      </c>
      <c r="CB8" s="130" t="s">
        <v>8338</v>
      </c>
      <c r="CC8" s="130" t="s">
        <v>8339</v>
      </c>
      <c r="CD8" s="130" t="s">
        <v>8340</v>
      </c>
      <c r="CE8" s="130" t="s">
        <v>8341</v>
      </c>
      <c r="CF8" s="130" t="s">
        <v>8342</v>
      </c>
      <c r="CG8" s="130" t="s">
        <v>8343</v>
      </c>
      <c r="CH8" s="130" t="s">
        <v>8344</v>
      </c>
      <c r="CI8" s="130" t="s">
        <v>8345</v>
      </c>
      <c r="CJ8" s="130" t="s">
        <v>8346</v>
      </c>
      <c r="CK8" s="130" t="s">
        <v>8347</v>
      </c>
      <c r="CL8" s="130" t="s">
        <v>8348</v>
      </c>
      <c r="CM8" s="130" t="s">
        <v>8349</v>
      </c>
      <c r="CN8" s="130" t="s">
        <v>8350</v>
      </c>
      <c r="CO8" s="130" t="s">
        <v>8351</v>
      </c>
      <c r="CP8" s="130" t="s">
        <v>8352</v>
      </c>
      <c r="CQ8" s="130" t="s">
        <v>8353</v>
      </c>
      <c r="CR8" s="130" t="s">
        <v>8354</v>
      </c>
      <c r="CS8" s="130" t="s">
        <v>8355</v>
      </c>
      <c r="CT8" s="130" t="s">
        <v>8356</v>
      </c>
      <c r="CU8" s="130" t="s">
        <v>8357</v>
      </c>
      <c r="CV8" s="130" t="s">
        <v>8358</v>
      </c>
      <c r="CW8" s="130" t="s">
        <v>16</v>
      </c>
      <c r="CX8" s="130" t="s">
        <v>7489</v>
      </c>
    </row>
    <row r="9" spans="1:102" ht="16">
      <c r="C9" s="10"/>
      <c r="D9" s="10" t="s">
        <v>8572</v>
      </c>
      <c r="E9" s="211">
        <v>45261</v>
      </c>
      <c r="F9" s="136" t="s">
        <v>8334</v>
      </c>
      <c r="G9" s="137" t="s">
        <v>1105</v>
      </c>
      <c r="H9" s="137" t="s">
        <v>1106</v>
      </c>
      <c r="I9" s="137" t="s">
        <v>8262</v>
      </c>
      <c r="J9" s="137" t="s">
        <v>38</v>
      </c>
      <c r="K9" s="137">
        <v>1000</v>
      </c>
      <c r="L9" s="137" t="s">
        <v>8271</v>
      </c>
      <c r="M9" s="134" t="s">
        <v>8263</v>
      </c>
      <c r="N9" s="207">
        <v>0</v>
      </c>
      <c r="O9" s="207">
        <v>0</v>
      </c>
      <c r="P9" s="207">
        <v>1</v>
      </c>
      <c r="Q9" s="207">
        <v>1</v>
      </c>
      <c r="R9" s="207">
        <v>1</v>
      </c>
      <c r="S9" s="207">
        <v>1</v>
      </c>
      <c r="T9" s="207">
        <v>1</v>
      </c>
      <c r="U9" s="207">
        <v>1</v>
      </c>
      <c r="V9" s="207">
        <v>1</v>
      </c>
      <c r="W9" s="207">
        <v>1</v>
      </c>
      <c r="X9" s="207">
        <v>1</v>
      </c>
      <c r="Y9" s="207">
        <v>1</v>
      </c>
      <c r="Z9" s="207">
        <v>1</v>
      </c>
      <c r="AA9" s="207">
        <v>1</v>
      </c>
      <c r="AB9" s="207">
        <v>1</v>
      </c>
      <c r="AC9" s="207">
        <v>1</v>
      </c>
      <c r="AD9" s="207">
        <v>1</v>
      </c>
      <c r="AE9" s="207">
        <v>1</v>
      </c>
      <c r="AF9" s="207">
        <v>1</v>
      </c>
      <c r="AG9" s="207">
        <v>1</v>
      </c>
      <c r="AH9" s="207">
        <v>1</v>
      </c>
      <c r="AI9" s="207">
        <v>1</v>
      </c>
      <c r="AJ9" s="207">
        <v>1</v>
      </c>
      <c r="AK9" s="207">
        <v>1</v>
      </c>
      <c r="AL9" s="207">
        <v>1</v>
      </c>
      <c r="AM9" s="207">
        <v>1</v>
      </c>
      <c r="AN9" s="207">
        <v>1</v>
      </c>
      <c r="AO9" s="207">
        <v>1</v>
      </c>
      <c r="AP9" s="207">
        <v>1</v>
      </c>
      <c r="AQ9" s="207">
        <v>1</v>
      </c>
      <c r="AR9" s="207">
        <v>1</v>
      </c>
      <c r="AS9" s="207">
        <v>1</v>
      </c>
      <c r="AT9" s="207">
        <v>1</v>
      </c>
      <c r="AU9" s="207">
        <v>1</v>
      </c>
      <c r="AV9" s="207">
        <v>1</v>
      </c>
      <c r="AW9" s="207">
        <v>1</v>
      </c>
      <c r="AX9" s="207">
        <v>1</v>
      </c>
      <c r="AY9" s="207">
        <v>1</v>
      </c>
      <c r="AZ9" s="207">
        <v>1</v>
      </c>
      <c r="BA9" s="207">
        <v>1</v>
      </c>
      <c r="BB9" s="207">
        <v>1</v>
      </c>
      <c r="BC9" s="207">
        <v>1</v>
      </c>
      <c r="BD9" s="207">
        <v>1</v>
      </c>
      <c r="BE9" s="207">
        <v>1</v>
      </c>
      <c r="BF9" s="207">
        <v>1</v>
      </c>
      <c r="BG9" s="207">
        <v>1</v>
      </c>
      <c r="BH9" s="207">
        <v>1</v>
      </c>
      <c r="BI9" s="207">
        <v>1</v>
      </c>
      <c r="BJ9" s="207">
        <v>1</v>
      </c>
      <c r="BK9" s="207">
        <v>1</v>
      </c>
      <c r="BL9" s="207">
        <v>1</v>
      </c>
      <c r="BM9" s="207">
        <v>1</v>
      </c>
      <c r="BN9" s="207">
        <v>1</v>
      </c>
      <c r="BO9" s="207">
        <v>1</v>
      </c>
      <c r="BP9" s="207">
        <v>1</v>
      </c>
      <c r="BQ9" s="207">
        <v>1</v>
      </c>
      <c r="BR9" s="207">
        <v>1</v>
      </c>
      <c r="BS9" s="207">
        <v>1</v>
      </c>
      <c r="BT9" s="207">
        <v>1</v>
      </c>
      <c r="BU9" s="207">
        <v>1</v>
      </c>
      <c r="BV9" s="207">
        <v>1</v>
      </c>
      <c r="BW9" s="207"/>
      <c r="BX9" s="207"/>
      <c r="BY9" s="207"/>
      <c r="BZ9" s="207"/>
      <c r="CA9" s="207"/>
      <c r="CB9" s="207"/>
      <c r="CC9" s="207"/>
      <c r="CD9" s="207"/>
      <c r="CE9" s="207"/>
      <c r="CF9" s="207"/>
      <c r="CG9" s="207"/>
      <c r="CH9" s="207"/>
      <c r="CI9" s="207"/>
      <c r="CJ9" s="207"/>
      <c r="CK9" s="207"/>
      <c r="CL9" s="207"/>
      <c r="CM9" s="207"/>
      <c r="CN9" s="207"/>
      <c r="CO9" s="207"/>
      <c r="CP9" s="207"/>
      <c r="CQ9" s="207"/>
      <c r="CR9" s="207"/>
      <c r="CS9" s="207"/>
      <c r="CT9" s="207"/>
      <c r="CU9" s="207"/>
      <c r="CV9" s="207"/>
      <c r="CW9" s="135"/>
      <c r="CX9" s="135"/>
    </row>
    <row r="10" spans="1:102" ht="16">
      <c r="C10" s="10"/>
      <c r="D10" s="10" t="s">
        <v>8573</v>
      </c>
      <c r="E10" s="211">
        <v>45261</v>
      </c>
      <c r="F10" s="136" t="s">
        <v>8334</v>
      </c>
      <c r="G10" s="137" t="s">
        <v>1107</v>
      </c>
      <c r="H10" s="137" t="s">
        <v>1106</v>
      </c>
      <c r="I10" s="137" t="s">
        <v>8262</v>
      </c>
      <c r="J10" s="137" t="s">
        <v>38</v>
      </c>
      <c r="K10" s="137">
        <v>1000</v>
      </c>
      <c r="L10" s="137" t="s">
        <v>8271</v>
      </c>
      <c r="M10" s="134" t="s">
        <v>8263</v>
      </c>
      <c r="N10" s="207">
        <v>0</v>
      </c>
      <c r="O10" s="207">
        <v>0</v>
      </c>
      <c r="P10" s="207">
        <v>1</v>
      </c>
      <c r="Q10" s="207">
        <v>1</v>
      </c>
      <c r="R10" s="207">
        <v>1</v>
      </c>
      <c r="S10" s="207">
        <v>1</v>
      </c>
      <c r="T10" s="207">
        <v>1</v>
      </c>
      <c r="U10" s="207">
        <v>1</v>
      </c>
      <c r="V10" s="207">
        <v>1</v>
      </c>
      <c r="W10" s="207">
        <v>1</v>
      </c>
      <c r="X10" s="207">
        <v>1</v>
      </c>
      <c r="Y10" s="207">
        <v>1</v>
      </c>
      <c r="Z10" s="207">
        <v>1</v>
      </c>
      <c r="AA10" s="207">
        <v>1</v>
      </c>
      <c r="AB10" s="207">
        <v>1</v>
      </c>
      <c r="AC10" s="207">
        <v>1</v>
      </c>
      <c r="AD10" s="207">
        <v>1</v>
      </c>
      <c r="AE10" s="207">
        <v>1</v>
      </c>
      <c r="AF10" s="207">
        <v>1</v>
      </c>
      <c r="AG10" s="207">
        <v>1</v>
      </c>
      <c r="AH10" s="207">
        <v>1</v>
      </c>
      <c r="AI10" s="207">
        <v>1</v>
      </c>
      <c r="AJ10" s="207">
        <v>1</v>
      </c>
      <c r="AK10" s="207">
        <v>1</v>
      </c>
      <c r="AL10" s="207">
        <v>1</v>
      </c>
      <c r="AM10" s="207">
        <v>1</v>
      </c>
      <c r="AN10" s="207">
        <v>1</v>
      </c>
      <c r="AO10" s="207">
        <v>1</v>
      </c>
      <c r="AP10" s="207">
        <v>1</v>
      </c>
      <c r="AQ10" s="207">
        <v>1</v>
      </c>
      <c r="AR10" s="207">
        <v>1</v>
      </c>
      <c r="AS10" s="207">
        <v>1</v>
      </c>
      <c r="AT10" s="207">
        <v>1</v>
      </c>
      <c r="AU10" s="207">
        <v>1</v>
      </c>
      <c r="AV10" s="207">
        <v>1</v>
      </c>
      <c r="AW10" s="207">
        <v>1</v>
      </c>
      <c r="AX10" s="207">
        <v>1</v>
      </c>
      <c r="AY10" s="207">
        <v>1</v>
      </c>
      <c r="AZ10" s="207">
        <v>1</v>
      </c>
      <c r="BA10" s="207">
        <v>1</v>
      </c>
      <c r="BB10" s="207">
        <v>1</v>
      </c>
      <c r="BC10" s="207">
        <v>1</v>
      </c>
      <c r="BD10" s="207">
        <v>1</v>
      </c>
      <c r="BE10" s="207">
        <v>1</v>
      </c>
      <c r="BF10" s="207">
        <v>1</v>
      </c>
      <c r="BG10" s="207">
        <v>1</v>
      </c>
      <c r="BH10" s="207">
        <v>1</v>
      </c>
      <c r="BI10" s="207">
        <v>1</v>
      </c>
      <c r="BJ10" s="207">
        <v>1</v>
      </c>
      <c r="BK10" s="207">
        <v>1</v>
      </c>
      <c r="BL10" s="207">
        <v>1</v>
      </c>
      <c r="BM10" s="207">
        <v>1</v>
      </c>
      <c r="BN10" s="207">
        <v>1</v>
      </c>
      <c r="BO10" s="207">
        <v>1</v>
      </c>
      <c r="BP10" s="207">
        <v>1</v>
      </c>
      <c r="BQ10" s="207">
        <v>1</v>
      </c>
      <c r="BR10" s="207">
        <v>1</v>
      </c>
      <c r="BS10" s="207">
        <v>1</v>
      </c>
      <c r="BT10" s="207">
        <v>1</v>
      </c>
      <c r="BU10" s="207">
        <v>1</v>
      </c>
      <c r="BV10" s="207">
        <v>1</v>
      </c>
      <c r="BW10" s="207"/>
      <c r="BX10" s="207"/>
      <c r="BY10" s="207"/>
      <c r="BZ10" s="207"/>
      <c r="CA10" s="207"/>
      <c r="CB10" s="207"/>
      <c r="CC10" s="207"/>
      <c r="CD10" s="207"/>
      <c r="CE10" s="207"/>
      <c r="CF10" s="207"/>
      <c r="CG10" s="207"/>
      <c r="CH10" s="207"/>
      <c r="CI10" s="207"/>
      <c r="CJ10" s="207"/>
      <c r="CK10" s="207"/>
      <c r="CL10" s="207"/>
      <c r="CM10" s="207"/>
      <c r="CN10" s="207"/>
      <c r="CO10" s="207"/>
      <c r="CP10" s="207"/>
      <c r="CQ10" s="207"/>
      <c r="CR10" s="207"/>
      <c r="CS10" s="207"/>
      <c r="CT10" s="207"/>
      <c r="CU10" s="207"/>
      <c r="CV10" s="207"/>
      <c r="CW10" s="135"/>
      <c r="CX10" s="135"/>
    </row>
    <row r="11" spans="1:102" ht="16">
      <c r="C11" s="10"/>
      <c r="D11" s="10" t="s">
        <v>8574</v>
      </c>
      <c r="E11" s="211">
        <v>45261</v>
      </c>
      <c r="F11" s="136" t="s">
        <v>8334</v>
      </c>
      <c r="G11" s="137" t="s">
        <v>1108</v>
      </c>
      <c r="H11" s="137" t="s">
        <v>1106</v>
      </c>
      <c r="I11" s="137" t="s">
        <v>8262</v>
      </c>
      <c r="J11" s="137" t="s">
        <v>38</v>
      </c>
      <c r="K11" s="137">
        <v>1000</v>
      </c>
      <c r="L11" s="137" t="s">
        <v>8271</v>
      </c>
      <c r="M11" s="134" t="s">
        <v>8263</v>
      </c>
      <c r="N11" s="207">
        <v>0</v>
      </c>
      <c r="O11" s="207">
        <v>0</v>
      </c>
      <c r="P11" s="207">
        <v>1</v>
      </c>
      <c r="Q11" s="207">
        <v>1</v>
      </c>
      <c r="R11" s="207">
        <v>1</v>
      </c>
      <c r="S11" s="207">
        <v>1</v>
      </c>
      <c r="T11" s="207">
        <v>1</v>
      </c>
      <c r="U11" s="207">
        <v>1</v>
      </c>
      <c r="V11" s="207">
        <v>1</v>
      </c>
      <c r="W11" s="207">
        <v>1</v>
      </c>
      <c r="X11" s="207">
        <v>1</v>
      </c>
      <c r="Y11" s="207">
        <v>1</v>
      </c>
      <c r="Z11" s="207">
        <v>1</v>
      </c>
      <c r="AA11" s="207">
        <v>1</v>
      </c>
      <c r="AB11" s="207">
        <v>1</v>
      </c>
      <c r="AC11" s="207">
        <v>1</v>
      </c>
      <c r="AD11" s="207">
        <v>1</v>
      </c>
      <c r="AE11" s="207">
        <v>1</v>
      </c>
      <c r="AF11" s="207">
        <v>1</v>
      </c>
      <c r="AG11" s="207">
        <v>1</v>
      </c>
      <c r="AH11" s="207">
        <v>1</v>
      </c>
      <c r="AI11" s="207">
        <v>1</v>
      </c>
      <c r="AJ11" s="207">
        <v>1</v>
      </c>
      <c r="AK11" s="207">
        <v>1</v>
      </c>
      <c r="AL11" s="207">
        <v>1</v>
      </c>
      <c r="AM11" s="207">
        <v>1</v>
      </c>
      <c r="AN11" s="207">
        <v>1</v>
      </c>
      <c r="AO11" s="207">
        <v>1</v>
      </c>
      <c r="AP11" s="207">
        <v>1</v>
      </c>
      <c r="AQ11" s="207">
        <v>1</v>
      </c>
      <c r="AR11" s="207">
        <v>1</v>
      </c>
      <c r="AS11" s="207">
        <v>1</v>
      </c>
      <c r="AT11" s="207">
        <v>1</v>
      </c>
      <c r="AU11" s="207">
        <v>1</v>
      </c>
      <c r="AV11" s="207">
        <v>1</v>
      </c>
      <c r="AW11" s="207">
        <v>1</v>
      </c>
      <c r="AX11" s="207">
        <v>1</v>
      </c>
      <c r="AY11" s="207">
        <v>1</v>
      </c>
      <c r="AZ11" s="207">
        <v>1</v>
      </c>
      <c r="BA11" s="207">
        <v>1</v>
      </c>
      <c r="BB11" s="207">
        <v>1</v>
      </c>
      <c r="BC11" s="207">
        <v>1</v>
      </c>
      <c r="BD11" s="207">
        <v>1</v>
      </c>
      <c r="BE11" s="207">
        <v>1</v>
      </c>
      <c r="BF11" s="207">
        <v>1</v>
      </c>
      <c r="BG11" s="207">
        <v>1</v>
      </c>
      <c r="BH11" s="207">
        <v>1</v>
      </c>
      <c r="BI11" s="207">
        <v>1</v>
      </c>
      <c r="BJ11" s="207">
        <v>1</v>
      </c>
      <c r="BK11" s="207">
        <v>1</v>
      </c>
      <c r="BL11" s="207">
        <v>1</v>
      </c>
      <c r="BM11" s="207">
        <v>1</v>
      </c>
      <c r="BN11" s="207">
        <v>1</v>
      </c>
      <c r="BO11" s="207">
        <v>1</v>
      </c>
      <c r="BP11" s="207">
        <v>1</v>
      </c>
      <c r="BQ11" s="207">
        <v>1</v>
      </c>
      <c r="BR11" s="207">
        <v>1</v>
      </c>
      <c r="BS11" s="207">
        <v>1</v>
      </c>
      <c r="BT11" s="207">
        <v>1</v>
      </c>
      <c r="BU11" s="207">
        <v>1</v>
      </c>
      <c r="BV11" s="207">
        <v>1</v>
      </c>
      <c r="BW11" s="207"/>
      <c r="BX11" s="207"/>
      <c r="BY11" s="207"/>
      <c r="BZ11" s="207"/>
      <c r="CA11" s="207"/>
      <c r="CB11" s="207"/>
      <c r="CC11" s="207"/>
      <c r="CD11" s="207"/>
      <c r="CE11" s="207"/>
      <c r="CF11" s="207"/>
      <c r="CG11" s="207"/>
      <c r="CH11" s="207"/>
      <c r="CI11" s="207"/>
      <c r="CJ11" s="207"/>
      <c r="CK11" s="207"/>
      <c r="CL11" s="207"/>
      <c r="CM11" s="207"/>
      <c r="CN11" s="207"/>
      <c r="CO11" s="207"/>
      <c r="CP11" s="207"/>
      <c r="CQ11" s="207"/>
      <c r="CR11" s="207"/>
      <c r="CS11" s="207"/>
      <c r="CT11" s="207"/>
      <c r="CU11" s="207"/>
      <c r="CV11" s="207"/>
      <c r="CW11" s="135"/>
      <c r="CX11" s="135"/>
    </row>
    <row r="12" spans="1:102" ht="16">
      <c r="C12" s="10"/>
      <c r="D12" s="10" t="s">
        <v>8575</v>
      </c>
      <c r="E12" s="211">
        <v>45261</v>
      </c>
      <c r="F12" s="136" t="s">
        <v>8334</v>
      </c>
      <c r="G12" s="137" t="s">
        <v>1109</v>
      </c>
      <c r="H12" s="137" t="s">
        <v>1106</v>
      </c>
      <c r="I12" s="137" t="s">
        <v>8262</v>
      </c>
      <c r="J12" s="137" t="s">
        <v>38</v>
      </c>
      <c r="K12" s="137">
        <v>1000</v>
      </c>
      <c r="L12" s="137" t="s">
        <v>8271</v>
      </c>
      <c r="M12" s="134" t="s">
        <v>8263</v>
      </c>
      <c r="N12" s="207">
        <v>0</v>
      </c>
      <c r="O12" s="207">
        <v>0</v>
      </c>
      <c r="P12" s="207">
        <v>1</v>
      </c>
      <c r="Q12" s="207">
        <v>1</v>
      </c>
      <c r="R12" s="207">
        <v>1</v>
      </c>
      <c r="S12" s="207">
        <v>1</v>
      </c>
      <c r="T12" s="207">
        <v>1</v>
      </c>
      <c r="U12" s="207">
        <v>1</v>
      </c>
      <c r="V12" s="207">
        <v>1</v>
      </c>
      <c r="W12" s="207">
        <v>1</v>
      </c>
      <c r="X12" s="207">
        <v>1</v>
      </c>
      <c r="Y12" s="207">
        <v>1</v>
      </c>
      <c r="Z12" s="207">
        <v>1</v>
      </c>
      <c r="AA12" s="207">
        <v>1</v>
      </c>
      <c r="AB12" s="207">
        <v>1</v>
      </c>
      <c r="AC12" s="207">
        <v>1</v>
      </c>
      <c r="AD12" s="207">
        <v>1</v>
      </c>
      <c r="AE12" s="207">
        <v>1</v>
      </c>
      <c r="AF12" s="207">
        <v>1</v>
      </c>
      <c r="AG12" s="207">
        <v>1</v>
      </c>
      <c r="AH12" s="207">
        <v>1</v>
      </c>
      <c r="AI12" s="207">
        <v>1</v>
      </c>
      <c r="AJ12" s="207">
        <v>1</v>
      </c>
      <c r="AK12" s="207">
        <v>1</v>
      </c>
      <c r="AL12" s="207">
        <v>1</v>
      </c>
      <c r="AM12" s="207">
        <v>1</v>
      </c>
      <c r="AN12" s="207">
        <v>1</v>
      </c>
      <c r="AO12" s="207">
        <v>1</v>
      </c>
      <c r="AP12" s="207">
        <v>1</v>
      </c>
      <c r="AQ12" s="207">
        <v>1</v>
      </c>
      <c r="AR12" s="207">
        <v>1</v>
      </c>
      <c r="AS12" s="207">
        <v>1</v>
      </c>
      <c r="AT12" s="207">
        <v>1</v>
      </c>
      <c r="AU12" s="207">
        <v>1</v>
      </c>
      <c r="AV12" s="207">
        <v>1</v>
      </c>
      <c r="AW12" s="207">
        <v>1</v>
      </c>
      <c r="AX12" s="207">
        <v>1</v>
      </c>
      <c r="AY12" s="207">
        <v>1</v>
      </c>
      <c r="AZ12" s="207">
        <v>1</v>
      </c>
      <c r="BA12" s="207">
        <v>1</v>
      </c>
      <c r="BB12" s="207">
        <v>1</v>
      </c>
      <c r="BC12" s="207">
        <v>1</v>
      </c>
      <c r="BD12" s="207">
        <v>1</v>
      </c>
      <c r="BE12" s="207">
        <v>1</v>
      </c>
      <c r="BF12" s="207">
        <v>1</v>
      </c>
      <c r="BG12" s="207">
        <v>1</v>
      </c>
      <c r="BH12" s="207">
        <v>1</v>
      </c>
      <c r="BI12" s="207">
        <v>1</v>
      </c>
      <c r="BJ12" s="207">
        <v>1</v>
      </c>
      <c r="BK12" s="207">
        <v>1</v>
      </c>
      <c r="BL12" s="207">
        <v>1</v>
      </c>
      <c r="BM12" s="207">
        <v>1</v>
      </c>
      <c r="BN12" s="207">
        <v>1</v>
      </c>
      <c r="BO12" s="207">
        <v>1</v>
      </c>
      <c r="BP12" s="207">
        <v>1</v>
      </c>
      <c r="BQ12" s="207">
        <v>1</v>
      </c>
      <c r="BR12" s="207">
        <v>1</v>
      </c>
      <c r="BS12" s="207">
        <v>1</v>
      </c>
      <c r="BT12" s="207">
        <v>1</v>
      </c>
      <c r="BU12" s="207">
        <v>1</v>
      </c>
      <c r="BV12" s="207">
        <v>1</v>
      </c>
      <c r="BW12" s="207"/>
      <c r="BX12" s="207"/>
      <c r="BY12" s="207"/>
      <c r="BZ12" s="207"/>
      <c r="CA12" s="207"/>
      <c r="CB12" s="207"/>
      <c r="CC12" s="207"/>
      <c r="CD12" s="207"/>
      <c r="CE12" s="207"/>
      <c r="CF12" s="207"/>
      <c r="CG12" s="207"/>
      <c r="CH12" s="207"/>
      <c r="CI12" s="207"/>
      <c r="CJ12" s="207"/>
      <c r="CK12" s="207"/>
      <c r="CL12" s="207"/>
      <c r="CM12" s="207"/>
      <c r="CN12" s="207"/>
      <c r="CO12" s="207"/>
      <c r="CP12" s="207"/>
      <c r="CQ12" s="207"/>
      <c r="CR12" s="207"/>
      <c r="CS12" s="207"/>
      <c r="CT12" s="207"/>
      <c r="CU12" s="207"/>
      <c r="CV12" s="207"/>
      <c r="CW12" s="135"/>
      <c r="CX12" s="135"/>
    </row>
    <row r="13" spans="1:102" ht="16">
      <c r="C13" s="10"/>
      <c r="D13" s="10" t="s">
        <v>8576</v>
      </c>
      <c r="E13" s="211">
        <v>45261</v>
      </c>
      <c r="F13" s="136" t="s">
        <v>8334</v>
      </c>
      <c r="G13" s="137" t="s">
        <v>1110</v>
      </c>
      <c r="H13" s="137" t="s">
        <v>1106</v>
      </c>
      <c r="I13" s="137" t="s">
        <v>8262</v>
      </c>
      <c r="J13" s="137" t="s">
        <v>38</v>
      </c>
      <c r="K13" s="137">
        <v>1000</v>
      </c>
      <c r="L13" s="137" t="s">
        <v>8271</v>
      </c>
      <c r="M13" s="134" t="s">
        <v>8263</v>
      </c>
      <c r="N13" s="207">
        <v>0</v>
      </c>
      <c r="O13" s="207">
        <v>0</v>
      </c>
      <c r="P13" s="207">
        <v>1</v>
      </c>
      <c r="Q13" s="207">
        <v>1</v>
      </c>
      <c r="R13" s="207">
        <v>1</v>
      </c>
      <c r="S13" s="207">
        <v>1</v>
      </c>
      <c r="T13" s="207">
        <v>1</v>
      </c>
      <c r="U13" s="207">
        <v>1</v>
      </c>
      <c r="V13" s="207">
        <v>1</v>
      </c>
      <c r="W13" s="207">
        <v>1</v>
      </c>
      <c r="X13" s="207">
        <v>1</v>
      </c>
      <c r="Y13" s="207">
        <v>1</v>
      </c>
      <c r="Z13" s="207">
        <v>1</v>
      </c>
      <c r="AA13" s="207">
        <v>1</v>
      </c>
      <c r="AB13" s="207">
        <v>1</v>
      </c>
      <c r="AC13" s="207">
        <v>1</v>
      </c>
      <c r="AD13" s="207">
        <v>1</v>
      </c>
      <c r="AE13" s="207">
        <v>1</v>
      </c>
      <c r="AF13" s="207">
        <v>1</v>
      </c>
      <c r="AG13" s="207">
        <v>1</v>
      </c>
      <c r="AH13" s="207">
        <v>1</v>
      </c>
      <c r="AI13" s="207">
        <v>1</v>
      </c>
      <c r="AJ13" s="207">
        <v>1</v>
      </c>
      <c r="AK13" s="207">
        <v>1</v>
      </c>
      <c r="AL13" s="207">
        <v>1</v>
      </c>
      <c r="AM13" s="207">
        <v>1</v>
      </c>
      <c r="AN13" s="207">
        <v>1</v>
      </c>
      <c r="AO13" s="207">
        <v>1</v>
      </c>
      <c r="AP13" s="207">
        <v>1</v>
      </c>
      <c r="AQ13" s="207">
        <v>1</v>
      </c>
      <c r="AR13" s="207">
        <v>1</v>
      </c>
      <c r="AS13" s="207">
        <v>1</v>
      </c>
      <c r="AT13" s="207">
        <v>1</v>
      </c>
      <c r="AU13" s="207">
        <v>1</v>
      </c>
      <c r="AV13" s="207">
        <v>1</v>
      </c>
      <c r="AW13" s="207">
        <v>1</v>
      </c>
      <c r="AX13" s="207">
        <v>1</v>
      </c>
      <c r="AY13" s="207">
        <v>1</v>
      </c>
      <c r="AZ13" s="207">
        <v>1</v>
      </c>
      <c r="BA13" s="207">
        <v>1</v>
      </c>
      <c r="BB13" s="207">
        <v>1</v>
      </c>
      <c r="BC13" s="207">
        <v>1</v>
      </c>
      <c r="BD13" s="207">
        <v>1</v>
      </c>
      <c r="BE13" s="207">
        <v>1</v>
      </c>
      <c r="BF13" s="207">
        <v>1</v>
      </c>
      <c r="BG13" s="207">
        <v>1</v>
      </c>
      <c r="BH13" s="207">
        <v>1</v>
      </c>
      <c r="BI13" s="207">
        <v>1</v>
      </c>
      <c r="BJ13" s="207">
        <v>1</v>
      </c>
      <c r="BK13" s="207">
        <v>1</v>
      </c>
      <c r="BL13" s="207">
        <v>1</v>
      </c>
      <c r="BM13" s="207">
        <v>1</v>
      </c>
      <c r="BN13" s="207">
        <v>1</v>
      </c>
      <c r="BO13" s="207">
        <v>1</v>
      </c>
      <c r="BP13" s="207">
        <v>1</v>
      </c>
      <c r="BQ13" s="207">
        <v>1</v>
      </c>
      <c r="BR13" s="207">
        <v>1</v>
      </c>
      <c r="BS13" s="207">
        <v>1</v>
      </c>
      <c r="BT13" s="207">
        <v>1</v>
      </c>
      <c r="BU13" s="207">
        <v>1</v>
      </c>
      <c r="BV13" s="207">
        <v>1</v>
      </c>
      <c r="BW13" s="207"/>
      <c r="BX13" s="207"/>
      <c r="BY13" s="207"/>
      <c r="BZ13" s="207"/>
      <c r="CA13" s="207"/>
      <c r="CB13" s="207"/>
      <c r="CC13" s="207"/>
      <c r="CD13" s="207"/>
      <c r="CE13" s="207"/>
      <c r="CF13" s="207"/>
      <c r="CG13" s="207"/>
      <c r="CH13" s="207"/>
      <c r="CI13" s="207"/>
      <c r="CJ13" s="207"/>
      <c r="CK13" s="207"/>
      <c r="CL13" s="207"/>
      <c r="CM13" s="207"/>
      <c r="CN13" s="207"/>
      <c r="CO13" s="207"/>
      <c r="CP13" s="207"/>
      <c r="CQ13" s="207"/>
      <c r="CR13" s="207"/>
      <c r="CS13" s="207"/>
      <c r="CT13" s="207"/>
      <c r="CU13" s="207"/>
      <c r="CV13" s="207"/>
      <c r="CW13" s="135"/>
      <c r="CX13" s="135"/>
    </row>
    <row r="14" spans="1:102" ht="16">
      <c r="C14" s="10"/>
      <c r="D14" s="10" t="s">
        <v>8577</v>
      </c>
      <c r="E14" s="211">
        <v>45444</v>
      </c>
      <c r="F14" s="136" t="s">
        <v>8334</v>
      </c>
      <c r="G14" s="137" t="s">
        <v>1111</v>
      </c>
      <c r="H14" s="137" t="s">
        <v>1106</v>
      </c>
      <c r="I14" s="137" t="s">
        <v>8262</v>
      </c>
      <c r="J14" s="137" t="s">
        <v>38</v>
      </c>
      <c r="K14" s="137">
        <v>1000</v>
      </c>
      <c r="L14" s="137" t="s">
        <v>8271</v>
      </c>
      <c r="M14" s="134" t="s">
        <v>8263</v>
      </c>
      <c r="N14" s="207"/>
      <c r="O14" s="207"/>
      <c r="P14" s="207"/>
      <c r="Q14" s="207"/>
      <c r="R14" s="207"/>
      <c r="S14" s="207"/>
      <c r="T14" s="207"/>
      <c r="U14" s="207"/>
      <c r="V14" s="207">
        <v>1</v>
      </c>
      <c r="W14" s="207">
        <v>1</v>
      </c>
      <c r="X14" s="207">
        <v>1</v>
      </c>
      <c r="Y14" s="207">
        <v>1</v>
      </c>
      <c r="Z14" s="207">
        <v>1</v>
      </c>
      <c r="AA14" s="207">
        <v>1</v>
      </c>
      <c r="AB14" s="207">
        <v>1</v>
      </c>
      <c r="AC14" s="207">
        <v>1</v>
      </c>
      <c r="AD14" s="207">
        <v>1</v>
      </c>
      <c r="AE14" s="207">
        <v>1</v>
      </c>
      <c r="AF14" s="207">
        <v>1</v>
      </c>
      <c r="AG14" s="207">
        <v>1</v>
      </c>
      <c r="AH14" s="207">
        <v>1</v>
      </c>
      <c r="AI14" s="207">
        <v>1</v>
      </c>
      <c r="AJ14" s="207">
        <v>1</v>
      </c>
      <c r="AK14" s="207">
        <v>1</v>
      </c>
      <c r="AL14" s="207">
        <v>1</v>
      </c>
      <c r="AM14" s="207">
        <v>1</v>
      </c>
      <c r="AN14" s="207">
        <v>1</v>
      </c>
      <c r="AO14" s="207">
        <v>1</v>
      </c>
      <c r="AP14" s="207">
        <v>1</v>
      </c>
      <c r="AQ14" s="207">
        <v>1</v>
      </c>
      <c r="AR14" s="207">
        <v>1</v>
      </c>
      <c r="AS14" s="207">
        <v>1</v>
      </c>
      <c r="AT14" s="207">
        <v>1</v>
      </c>
      <c r="AU14" s="207">
        <v>1</v>
      </c>
      <c r="AV14" s="207">
        <v>1</v>
      </c>
      <c r="AW14" s="207">
        <v>1</v>
      </c>
      <c r="AX14" s="207">
        <v>1</v>
      </c>
      <c r="AY14" s="207">
        <v>1</v>
      </c>
      <c r="AZ14" s="207">
        <v>1</v>
      </c>
      <c r="BA14" s="207">
        <v>1</v>
      </c>
      <c r="BB14" s="207">
        <v>1</v>
      </c>
      <c r="BC14" s="207">
        <v>1</v>
      </c>
      <c r="BD14" s="207">
        <v>1</v>
      </c>
      <c r="BE14" s="207">
        <v>1</v>
      </c>
      <c r="BF14" s="207">
        <v>1</v>
      </c>
      <c r="BG14" s="207">
        <v>1</v>
      </c>
      <c r="BH14" s="207">
        <v>1</v>
      </c>
      <c r="BI14" s="207">
        <v>1</v>
      </c>
      <c r="BJ14" s="207">
        <v>1</v>
      </c>
      <c r="BK14" s="207">
        <v>1</v>
      </c>
      <c r="BL14" s="207">
        <v>1</v>
      </c>
      <c r="BM14" s="207">
        <v>1</v>
      </c>
      <c r="BN14" s="207">
        <v>1</v>
      </c>
      <c r="BO14" s="207">
        <v>1</v>
      </c>
      <c r="BP14" s="207">
        <v>1</v>
      </c>
      <c r="BQ14" s="207">
        <v>1</v>
      </c>
      <c r="BR14" s="207">
        <v>1</v>
      </c>
      <c r="BS14" s="207">
        <v>1</v>
      </c>
      <c r="BT14" s="207">
        <v>1</v>
      </c>
      <c r="BU14" s="207">
        <v>1</v>
      </c>
      <c r="BV14" s="207">
        <v>1</v>
      </c>
      <c r="BW14" s="207"/>
      <c r="BX14" s="207"/>
      <c r="BY14" s="207"/>
      <c r="BZ14" s="207"/>
      <c r="CA14" s="207"/>
      <c r="CB14" s="207"/>
      <c r="CC14" s="207"/>
      <c r="CD14" s="207"/>
      <c r="CE14" s="207"/>
      <c r="CF14" s="207"/>
      <c r="CG14" s="207"/>
      <c r="CH14" s="207"/>
      <c r="CI14" s="207"/>
      <c r="CJ14" s="207"/>
      <c r="CK14" s="207"/>
      <c r="CL14" s="207"/>
      <c r="CM14" s="207"/>
      <c r="CN14" s="207"/>
      <c r="CO14" s="207"/>
      <c r="CP14" s="207"/>
      <c r="CQ14" s="207"/>
      <c r="CR14" s="207"/>
      <c r="CS14" s="207"/>
      <c r="CT14" s="207"/>
      <c r="CU14" s="207"/>
      <c r="CV14" s="207"/>
      <c r="CW14" s="135"/>
      <c r="CX14" s="135"/>
    </row>
    <row r="15" spans="1:102" ht="16">
      <c r="C15" s="10"/>
      <c r="D15" s="10" t="s">
        <v>8578</v>
      </c>
      <c r="E15" s="211">
        <v>45444</v>
      </c>
      <c r="F15" s="136" t="s">
        <v>8334</v>
      </c>
      <c r="G15" s="137" t="s">
        <v>1112</v>
      </c>
      <c r="H15" s="137" t="s">
        <v>1106</v>
      </c>
      <c r="I15" s="137" t="s">
        <v>8262</v>
      </c>
      <c r="J15" s="137" t="s">
        <v>38</v>
      </c>
      <c r="K15" s="137">
        <v>1000</v>
      </c>
      <c r="L15" s="137" t="s">
        <v>8271</v>
      </c>
      <c r="M15" s="134" t="s">
        <v>8263</v>
      </c>
      <c r="N15" s="207"/>
      <c r="O15" s="207"/>
      <c r="P15" s="207"/>
      <c r="Q15" s="207"/>
      <c r="R15" s="207"/>
      <c r="S15" s="207"/>
      <c r="T15" s="207"/>
      <c r="U15" s="207"/>
      <c r="V15" s="207">
        <v>1</v>
      </c>
      <c r="W15" s="207">
        <v>1</v>
      </c>
      <c r="X15" s="207">
        <v>1</v>
      </c>
      <c r="Y15" s="207">
        <v>1</v>
      </c>
      <c r="Z15" s="207">
        <v>1</v>
      </c>
      <c r="AA15" s="207">
        <v>1</v>
      </c>
      <c r="AB15" s="207">
        <v>1</v>
      </c>
      <c r="AC15" s="207">
        <v>1</v>
      </c>
      <c r="AD15" s="207">
        <v>1</v>
      </c>
      <c r="AE15" s="207">
        <v>1</v>
      </c>
      <c r="AF15" s="207">
        <v>1</v>
      </c>
      <c r="AG15" s="207">
        <v>1</v>
      </c>
      <c r="AH15" s="207">
        <v>1</v>
      </c>
      <c r="AI15" s="207">
        <v>1</v>
      </c>
      <c r="AJ15" s="207">
        <v>1</v>
      </c>
      <c r="AK15" s="207">
        <v>1</v>
      </c>
      <c r="AL15" s="207">
        <v>1</v>
      </c>
      <c r="AM15" s="207">
        <v>1</v>
      </c>
      <c r="AN15" s="207">
        <v>1</v>
      </c>
      <c r="AO15" s="207">
        <v>1</v>
      </c>
      <c r="AP15" s="207">
        <v>1</v>
      </c>
      <c r="AQ15" s="207">
        <v>1</v>
      </c>
      <c r="AR15" s="207">
        <v>1</v>
      </c>
      <c r="AS15" s="207">
        <v>1</v>
      </c>
      <c r="AT15" s="207">
        <v>1</v>
      </c>
      <c r="AU15" s="207">
        <v>1</v>
      </c>
      <c r="AV15" s="207">
        <v>1</v>
      </c>
      <c r="AW15" s="207">
        <v>1</v>
      </c>
      <c r="AX15" s="207">
        <v>1</v>
      </c>
      <c r="AY15" s="207">
        <v>1</v>
      </c>
      <c r="AZ15" s="207">
        <v>1</v>
      </c>
      <c r="BA15" s="207">
        <v>1</v>
      </c>
      <c r="BB15" s="207">
        <v>1</v>
      </c>
      <c r="BC15" s="207">
        <v>1</v>
      </c>
      <c r="BD15" s="207">
        <v>1</v>
      </c>
      <c r="BE15" s="207">
        <v>1</v>
      </c>
      <c r="BF15" s="207">
        <v>1</v>
      </c>
      <c r="BG15" s="207">
        <v>1</v>
      </c>
      <c r="BH15" s="207">
        <v>1</v>
      </c>
      <c r="BI15" s="207">
        <v>1</v>
      </c>
      <c r="BJ15" s="207">
        <v>1</v>
      </c>
      <c r="BK15" s="207">
        <v>1</v>
      </c>
      <c r="BL15" s="207">
        <v>1</v>
      </c>
      <c r="BM15" s="207">
        <v>1</v>
      </c>
      <c r="BN15" s="207">
        <v>1</v>
      </c>
      <c r="BO15" s="207">
        <v>1</v>
      </c>
      <c r="BP15" s="207">
        <v>1</v>
      </c>
      <c r="BQ15" s="207">
        <v>1</v>
      </c>
      <c r="BR15" s="207">
        <v>1</v>
      </c>
      <c r="BS15" s="207">
        <v>1</v>
      </c>
      <c r="BT15" s="207">
        <v>1</v>
      </c>
      <c r="BU15" s="207">
        <v>1</v>
      </c>
      <c r="BV15" s="207">
        <v>1</v>
      </c>
      <c r="BW15" s="207"/>
      <c r="BX15" s="207"/>
      <c r="BY15" s="207"/>
      <c r="BZ15" s="207"/>
      <c r="CA15" s="207"/>
      <c r="CB15" s="207"/>
      <c r="CC15" s="207"/>
      <c r="CD15" s="207"/>
      <c r="CE15" s="207"/>
      <c r="CF15" s="207"/>
      <c r="CG15" s="207"/>
      <c r="CH15" s="207"/>
      <c r="CI15" s="207"/>
      <c r="CJ15" s="207"/>
      <c r="CK15" s="207"/>
      <c r="CL15" s="207"/>
      <c r="CM15" s="207"/>
      <c r="CN15" s="207"/>
      <c r="CO15" s="207"/>
      <c r="CP15" s="207"/>
      <c r="CQ15" s="207"/>
      <c r="CR15" s="207"/>
      <c r="CS15" s="207"/>
      <c r="CT15" s="207"/>
      <c r="CU15" s="207"/>
      <c r="CV15" s="207"/>
      <c r="CW15" s="135"/>
      <c r="CX15" s="135"/>
    </row>
    <row r="16" spans="1:102" ht="16">
      <c r="C16" s="10"/>
      <c r="D16" s="10" t="s">
        <v>8579</v>
      </c>
      <c r="E16" s="211">
        <v>45444</v>
      </c>
      <c r="F16" s="136" t="s">
        <v>8334</v>
      </c>
      <c r="G16" s="137" t="s">
        <v>1113</v>
      </c>
      <c r="H16" s="137" t="s">
        <v>1106</v>
      </c>
      <c r="I16" s="137" t="s">
        <v>8262</v>
      </c>
      <c r="J16" s="137" t="s">
        <v>38</v>
      </c>
      <c r="K16" s="137">
        <v>1000</v>
      </c>
      <c r="L16" s="137" t="s">
        <v>8271</v>
      </c>
      <c r="M16" s="134" t="s">
        <v>8263</v>
      </c>
      <c r="N16" s="207"/>
      <c r="O16" s="207"/>
      <c r="P16" s="207"/>
      <c r="Q16" s="207"/>
      <c r="R16" s="207"/>
      <c r="S16" s="207"/>
      <c r="T16" s="207"/>
      <c r="U16" s="207"/>
      <c r="V16" s="207">
        <v>1</v>
      </c>
      <c r="W16" s="207">
        <v>1</v>
      </c>
      <c r="X16" s="207">
        <v>1</v>
      </c>
      <c r="Y16" s="207">
        <v>1</v>
      </c>
      <c r="Z16" s="207">
        <v>1</v>
      </c>
      <c r="AA16" s="207">
        <v>1</v>
      </c>
      <c r="AB16" s="207">
        <v>1</v>
      </c>
      <c r="AC16" s="207">
        <v>1</v>
      </c>
      <c r="AD16" s="207">
        <v>1</v>
      </c>
      <c r="AE16" s="207">
        <v>1</v>
      </c>
      <c r="AF16" s="207">
        <v>1</v>
      </c>
      <c r="AG16" s="207">
        <v>1</v>
      </c>
      <c r="AH16" s="207">
        <v>1</v>
      </c>
      <c r="AI16" s="207">
        <v>1</v>
      </c>
      <c r="AJ16" s="207">
        <v>1</v>
      </c>
      <c r="AK16" s="207">
        <v>1</v>
      </c>
      <c r="AL16" s="207">
        <v>1</v>
      </c>
      <c r="AM16" s="207">
        <v>1</v>
      </c>
      <c r="AN16" s="207">
        <v>1</v>
      </c>
      <c r="AO16" s="207">
        <v>1</v>
      </c>
      <c r="AP16" s="207">
        <v>1</v>
      </c>
      <c r="AQ16" s="207">
        <v>1</v>
      </c>
      <c r="AR16" s="207">
        <v>1</v>
      </c>
      <c r="AS16" s="207">
        <v>1</v>
      </c>
      <c r="AT16" s="207">
        <v>1</v>
      </c>
      <c r="AU16" s="207">
        <v>1</v>
      </c>
      <c r="AV16" s="207">
        <v>1</v>
      </c>
      <c r="AW16" s="207">
        <v>1</v>
      </c>
      <c r="AX16" s="207">
        <v>1</v>
      </c>
      <c r="AY16" s="207">
        <v>1</v>
      </c>
      <c r="AZ16" s="207">
        <v>1</v>
      </c>
      <c r="BA16" s="207">
        <v>1</v>
      </c>
      <c r="BB16" s="207">
        <v>1</v>
      </c>
      <c r="BC16" s="207">
        <v>1</v>
      </c>
      <c r="BD16" s="207">
        <v>1</v>
      </c>
      <c r="BE16" s="207">
        <v>1</v>
      </c>
      <c r="BF16" s="207">
        <v>1</v>
      </c>
      <c r="BG16" s="207">
        <v>1</v>
      </c>
      <c r="BH16" s="207">
        <v>1</v>
      </c>
      <c r="BI16" s="207">
        <v>1</v>
      </c>
      <c r="BJ16" s="207">
        <v>1</v>
      </c>
      <c r="BK16" s="207">
        <v>1</v>
      </c>
      <c r="BL16" s="207">
        <v>1</v>
      </c>
      <c r="BM16" s="207">
        <v>1</v>
      </c>
      <c r="BN16" s="207">
        <v>1</v>
      </c>
      <c r="BO16" s="207">
        <v>1</v>
      </c>
      <c r="BP16" s="207">
        <v>1</v>
      </c>
      <c r="BQ16" s="207">
        <v>1</v>
      </c>
      <c r="BR16" s="207">
        <v>1</v>
      </c>
      <c r="BS16" s="207">
        <v>1</v>
      </c>
      <c r="BT16" s="207">
        <v>1</v>
      </c>
      <c r="BU16" s="207">
        <v>1</v>
      </c>
      <c r="BV16" s="207">
        <v>1</v>
      </c>
      <c r="BW16" s="207"/>
      <c r="BX16" s="207"/>
      <c r="BY16" s="207"/>
      <c r="BZ16" s="207"/>
      <c r="CA16" s="207"/>
      <c r="CB16" s="207"/>
      <c r="CC16" s="207"/>
      <c r="CD16" s="207"/>
      <c r="CE16" s="207"/>
      <c r="CF16" s="207"/>
      <c r="CG16" s="207"/>
      <c r="CH16" s="207"/>
      <c r="CI16" s="207"/>
      <c r="CJ16" s="207"/>
      <c r="CK16" s="207"/>
      <c r="CL16" s="207"/>
      <c r="CM16" s="207"/>
      <c r="CN16" s="207"/>
      <c r="CO16" s="207"/>
      <c r="CP16" s="207"/>
      <c r="CQ16" s="207"/>
      <c r="CR16" s="207"/>
      <c r="CS16" s="207"/>
      <c r="CT16" s="207"/>
      <c r="CU16" s="207"/>
      <c r="CV16" s="207"/>
      <c r="CW16" s="135"/>
      <c r="CX16" s="135"/>
    </row>
    <row r="17" spans="3:102" ht="16">
      <c r="C17" s="10"/>
      <c r="D17" s="10" t="s">
        <v>8580</v>
      </c>
      <c r="E17" s="211">
        <v>45444</v>
      </c>
      <c r="F17" s="136" t="s">
        <v>8334</v>
      </c>
      <c r="G17" s="137" t="s">
        <v>1114</v>
      </c>
      <c r="H17" s="137" t="s">
        <v>1106</v>
      </c>
      <c r="I17" s="137" t="s">
        <v>8262</v>
      </c>
      <c r="J17" s="137" t="s">
        <v>38</v>
      </c>
      <c r="K17" s="137">
        <v>1000</v>
      </c>
      <c r="L17" s="137" t="s">
        <v>8271</v>
      </c>
      <c r="M17" s="134" t="s">
        <v>8263</v>
      </c>
      <c r="N17" s="207"/>
      <c r="O17" s="207"/>
      <c r="P17" s="207"/>
      <c r="Q17" s="207"/>
      <c r="R17" s="207"/>
      <c r="S17" s="207"/>
      <c r="T17" s="207"/>
      <c r="U17" s="207"/>
      <c r="V17" s="207">
        <v>1</v>
      </c>
      <c r="W17" s="207">
        <v>1</v>
      </c>
      <c r="X17" s="207">
        <v>1</v>
      </c>
      <c r="Y17" s="207">
        <v>1</v>
      </c>
      <c r="Z17" s="207">
        <v>1</v>
      </c>
      <c r="AA17" s="207">
        <v>1</v>
      </c>
      <c r="AB17" s="207">
        <v>1</v>
      </c>
      <c r="AC17" s="207">
        <v>1</v>
      </c>
      <c r="AD17" s="207">
        <v>1</v>
      </c>
      <c r="AE17" s="207">
        <v>1</v>
      </c>
      <c r="AF17" s="207">
        <v>1</v>
      </c>
      <c r="AG17" s="207">
        <v>1</v>
      </c>
      <c r="AH17" s="207">
        <v>1</v>
      </c>
      <c r="AI17" s="207">
        <v>1</v>
      </c>
      <c r="AJ17" s="207">
        <v>1</v>
      </c>
      <c r="AK17" s="207">
        <v>1</v>
      </c>
      <c r="AL17" s="207">
        <v>1</v>
      </c>
      <c r="AM17" s="207">
        <v>1</v>
      </c>
      <c r="AN17" s="207">
        <v>1</v>
      </c>
      <c r="AO17" s="207">
        <v>1</v>
      </c>
      <c r="AP17" s="207">
        <v>1</v>
      </c>
      <c r="AQ17" s="207">
        <v>1</v>
      </c>
      <c r="AR17" s="207">
        <v>1</v>
      </c>
      <c r="AS17" s="207">
        <v>1</v>
      </c>
      <c r="AT17" s="207">
        <v>1</v>
      </c>
      <c r="AU17" s="207">
        <v>1</v>
      </c>
      <c r="AV17" s="207">
        <v>1</v>
      </c>
      <c r="AW17" s="207">
        <v>1</v>
      </c>
      <c r="AX17" s="207">
        <v>1</v>
      </c>
      <c r="AY17" s="207">
        <v>1</v>
      </c>
      <c r="AZ17" s="207">
        <v>1</v>
      </c>
      <c r="BA17" s="207">
        <v>1</v>
      </c>
      <c r="BB17" s="207">
        <v>1</v>
      </c>
      <c r="BC17" s="207">
        <v>1</v>
      </c>
      <c r="BD17" s="207">
        <v>1</v>
      </c>
      <c r="BE17" s="207">
        <v>1</v>
      </c>
      <c r="BF17" s="207">
        <v>1</v>
      </c>
      <c r="BG17" s="207">
        <v>1</v>
      </c>
      <c r="BH17" s="207">
        <v>1</v>
      </c>
      <c r="BI17" s="207">
        <v>1</v>
      </c>
      <c r="BJ17" s="207">
        <v>1</v>
      </c>
      <c r="BK17" s="207">
        <v>1</v>
      </c>
      <c r="BL17" s="207">
        <v>1</v>
      </c>
      <c r="BM17" s="207">
        <v>1</v>
      </c>
      <c r="BN17" s="207">
        <v>1</v>
      </c>
      <c r="BO17" s="207">
        <v>1</v>
      </c>
      <c r="BP17" s="207">
        <v>1</v>
      </c>
      <c r="BQ17" s="207">
        <v>1</v>
      </c>
      <c r="BR17" s="207">
        <v>1</v>
      </c>
      <c r="BS17" s="207">
        <v>1</v>
      </c>
      <c r="BT17" s="207">
        <v>1</v>
      </c>
      <c r="BU17" s="207">
        <v>1</v>
      </c>
      <c r="BV17" s="207">
        <v>1</v>
      </c>
      <c r="BW17" s="207"/>
      <c r="BX17" s="207"/>
      <c r="BY17" s="207"/>
      <c r="BZ17" s="207"/>
      <c r="CA17" s="207"/>
      <c r="CB17" s="207"/>
      <c r="CC17" s="207"/>
      <c r="CD17" s="207"/>
      <c r="CE17" s="207"/>
      <c r="CF17" s="207"/>
      <c r="CG17" s="207"/>
      <c r="CH17" s="207"/>
      <c r="CI17" s="207"/>
      <c r="CJ17" s="207"/>
      <c r="CK17" s="207"/>
      <c r="CL17" s="207"/>
      <c r="CM17" s="207"/>
      <c r="CN17" s="207"/>
      <c r="CO17" s="207"/>
      <c r="CP17" s="207"/>
      <c r="CQ17" s="207"/>
      <c r="CR17" s="207"/>
      <c r="CS17" s="207"/>
      <c r="CT17" s="207"/>
      <c r="CU17" s="207"/>
      <c r="CV17" s="207"/>
      <c r="CW17" s="135"/>
      <c r="CX17" s="135"/>
    </row>
    <row r="18" spans="3:102" ht="16">
      <c r="C18" s="10"/>
      <c r="D18" s="10" t="s">
        <v>8581</v>
      </c>
      <c r="E18" s="211">
        <v>45444</v>
      </c>
      <c r="F18" s="136" t="s">
        <v>8334</v>
      </c>
      <c r="G18" s="137" t="s">
        <v>1115</v>
      </c>
      <c r="H18" s="137" t="s">
        <v>1106</v>
      </c>
      <c r="I18" s="137" t="s">
        <v>8262</v>
      </c>
      <c r="J18" s="137" t="s">
        <v>38</v>
      </c>
      <c r="K18" s="137">
        <v>1000</v>
      </c>
      <c r="L18" s="137" t="s">
        <v>8271</v>
      </c>
      <c r="M18" s="134" t="s">
        <v>8263</v>
      </c>
      <c r="N18" s="207"/>
      <c r="O18" s="207"/>
      <c r="P18" s="207"/>
      <c r="Q18" s="207"/>
      <c r="R18" s="207"/>
      <c r="S18" s="207"/>
      <c r="T18" s="207"/>
      <c r="U18" s="207"/>
      <c r="V18" s="207">
        <v>1</v>
      </c>
      <c r="W18" s="207">
        <v>1</v>
      </c>
      <c r="X18" s="207">
        <v>1</v>
      </c>
      <c r="Y18" s="207">
        <v>1</v>
      </c>
      <c r="Z18" s="207">
        <v>1</v>
      </c>
      <c r="AA18" s="207">
        <v>1</v>
      </c>
      <c r="AB18" s="207">
        <v>1</v>
      </c>
      <c r="AC18" s="207">
        <v>1</v>
      </c>
      <c r="AD18" s="207">
        <v>1</v>
      </c>
      <c r="AE18" s="207">
        <v>1</v>
      </c>
      <c r="AF18" s="207">
        <v>1</v>
      </c>
      <c r="AG18" s="207">
        <v>1</v>
      </c>
      <c r="AH18" s="207">
        <v>1</v>
      </c>
      <c r="AI18" s="207">
        <v>1</v>
      </c>
      <c r="AJ18" s="207">
        <v>1</v>
      </c>
      <c r="AK18" s="207">
        <v>1</v>
      </c>
      <c r="AL18" s="207">
        <v>1</v>
      </c>
      <c r="AM18" s="207">
        <v>1</v>
      </c>
      <c r="AN18" s="207">
        <v>1</v>
      </c>
      <c r="AO18" s="207">
        <v>1</v>
      </c>
      <c r="AP18" s="207">
        <v>1</v>
      </c>
      <c r="AQ18" s="207">
        <v>1</v>
      </c>
      <c r="AR18" s="207">
        <v>1</v>
      </c>
      <c r="AS18" s="207">
        <v>1</v>
      </c>
      <c r="AT18" s="207">
        <v>1</v>
      </c>
      <c r="AU18" s="207">
        <v>1</v>
      </c>
      <c r="AV18" s="207">
        <v>1</v>
      </c>
      <c r="AW18" s="207">
        <v>1</v>
      </c>
      <c r="AX18" s="207">
        <v>1</v>
      </c>
      <c r="AY18" s="207">
        <v>1</v>
      </c>
      <c r="AZ18" s="207">
        <v>1</v>
      </c>
      <c r="BA18" s="207">
        <v>1</v>
      </c>
      <c r="BB18" s="207">
        <v>1</v>
      </c>
      <c r="BC18" s="207">
        <v>1</v>
      </c>
      <c r="BD18" s="207">
        <v>1</v>
      </c>
      <c r="BE18" s="207">
        <v>1</v>
      </c>
      <c r="BF18" s="207">
        <v>1</v>
      </c>
      <c r="BG18" s="207">
        <v>1</v>
      </c>
      <c r="BH18" s="207">
        <v>1</v>
      </c>
      <c r="BI18" s="207">
        <v>1</v>
      </c>
      <c r="BJ18" s="207">
        <v>1</v>
      </c>
      <c r="BK18" s="207">
        <v>1</v>
      </c>
      <c r="BL18" s="207">
        <v>1</v>
      </c>
      <c r="BM18" s="207">
        <v>1</v>
      </c>
      <c r="BN18" s="207">
        <v>1</v>
      </c>
      <c r="BO18" s="207">
        <v>1</v>
      </c>
      <c r="BP18" s="207">
        <v>1</v>
      </c>
      <c r="BQ18" s="207">
        <v>1</v>
      </c>
      <c r="BR18" s="207">
        <v>1</v>
      </c>
      <c r="BS18" s="207">
        <v>1</v>
      </c>
      <c r="BT18" s="207">
        <v>1</v>
      </c>
      <c r="BU18" s="207">
        <v>1</v>
      </c>
      <c r="BV18" s="207">
        <v>1</v>
      </c>
      <c r="BW18" s="207"/>
      <c r="BX18" s="207"/>
      <c r="BY18" s="207"/>
      <c r="BZ18" s="207"/>
      <c r="CA18" s="207"/>
      <c r="CB18" s="207"/>
      <c r="CC18" s="207"/>
      <c r="CD18" s="207"/>
      <c r="CE18" s="207"/>
      <c r="CF18" s="207"/>
      <c r="CG18" s="207"/>
      <c r="CH18" s="207"/>
      <c r="CI18" s="207"/>
      <c r="CJ18" s="207"/>
      <c r="CK18" s="207"/>
      <c r="CL18" s="207"/>
      <c r="CM18" s="207"/>
      <c r="CN18" s="207"/>
      <c r="CO18" s="207"/>
      <c r="CP18" s="207"/>
      <c r="CQ18" s="207"/>
      <c r="CR18" s="207"/>
      <c r="CS18" s="207"/>
      <c r="CT18" s="207"/>
      <c r="CU18" s="207"/>
      <c r="CV18" s="207"/>
      <c r="CW18" s="135"/>
      <c r="CX18" s="135"/>
    </row>
    <row r="19" spans="3:102" ht="16">
      <c r="C19" s="10"/>
      <c r="D19" s="10" t="s">
        <v>8582</v>
      </c>
      <c r="E19" s="211">
        <v>45444</v>
      </c>
      <c r="F19" s="136" t="s">
        <v>8334</v>
      </c>
      <c r="G19" s="137" t="s">
        <v>1116</v>
      </c>
      <c r="H19" s="137" t="s">
        <v>1106</v>
      </c>
      <c r="I19" s="137" t="s">
        <v>8262</v>
      </c>
      <c r="J19" s="137" t="s">
        <v>38</v>
      </c>
      <c r="K19" s="137">
        <v>1000</v>
      </c>
      <c r="L19" s="137" t="s">
        <v>8271</v>
      </c>
      <c r="M19" s="134" t="s">
        <v>8263</v>
      </c>
      <c r="N19" s="207"/>
      <c r="O19" s="207"/>
      <c r="P19" s="207"/>
      <c r="Q19" s="207"/>
      <c r="R19" s="207"/>
      <c r="S19" s="207"/>
      <c r="T19" s="207"/>
      <c r="U19" s="207"/>
      <c r="V19" s="207">
        <v>1</v>
      </c>
      <c r="W19" s="207">
        <v>1</v>
      </c>
      <c r="X19" s="207">
        <v>1</v>
      </c>
      <c r="Y19" s="207">
        <v>1</v>
      </c>
      <c r="Z19" s="207">
        <v>1</v>
      </c>
      <c r="AA19" s="207">
        <v>1</v>
      </c>
      <c r="AB19" s="207">
        <v>1</v>
      </c>
      <c r="AC19" s="207">
        <v>1</v>
      </c>
      <c r="AD19" s="207">
        <v>1</v>
      </c>
      <c r="AE19" s="207">
        <v>1</v>
      </c>
      <c r="AF19" s="207">
        <v>1</v>
      </c>
      <c r="AG19" s="207">
        <v>1</v>
      </c>
      <c r="AH19" s="207">
        <v>1</v>
      </c>
      <c r="AI19" s="207">
        <v>1</v>
      </c>
      <c r="AJ19" s="207">
        <v>1</v>
      </c>
      <c r="AK19" s="207">
        <v>1</v>
      </c>
      <c r="AL19" s="207">
        <v>1</v>
      </c>
      <c r="AM19" s="207">
        <v>1</v>
      </c>
      <c r="AN19" s="207">
        <v>1</v>
      </c>
      <c r="AO19" s="207">
        <v>1</v>
      </c>
      <c r="AP19" s="207">
        <v>1</v>
      </c>
      <c r="AQ19" s="207">
        <v>1</v>
      </c>
      <c r="AR19" s="207">
        <v>1</v>
      </c>
      <c r="AS19" s="207">
        <v>1</v>
      </c>
      <c r="AT19" s="207">
        <v>1</v>
      </c>
      <c r="AU19" s="207">
        <v>1</v>
      </c>
      <c r="AV19" s="207">
        <v>1</v>
      </c>
      <c r="AW19" s="207">
        <v>1</v>
      </c>
      <c r="AX19" s="207">
        <v>1</v>
      </c>
      <c r="AY19" s="207">
        <v>1</v>
      </c>
      <c r="AZ19" s="207">
        <v>1</v>
      </c>
      <c r="BA19" s="207">
        <v>1</v>
      </c>
      <c r="BB19" s="207">
        <v>1</v>
      </c>
      <c r="BC19" s="207">
        <v>1</v>
      </c>
      <c r="BD19" s="207">
        <v>1</v>
      </c>
      <c r="BE19" s="207">
        <v>1</v>
      </c>
      <c r="BF19" s="207">
        <v>1</v>
      </c>
      <c r="BG19" s="207">
        <v>1</v>
      </c>
      <c r="BH19" s="207">
        <v>1</v>
      </c>
      <c r="BI19" s="207">
        <v>1</v>
      </c>
      <c r="BJ19" s="207">
        <v>1</v>
      </c>
      <c r="BK19" s="207">
        <v>1</v>
      </c>
      <c r="BL19" s="207">
        <v>1</v>
      </c>
      <c r="BM19" s="207">
        <v>1</v>
      </c>
      <c r="BN19" s="207">
        <v>1</v>
      </c>
      <c r="BO19" s="207">
        <v>1</v>
      </c>
      <c r="BP19" s="207">
        <v>1</v>
      </c>
      <c r="BQ19" s="207">
        <v>1</v>
      </c>
      <c r="BR19" s="207">
        <v>1</v>
      </c>
      <c r="BS19" s="207">
        <v>1</v>
      </c>
      <c r="BT19" s="207">
        <v>1</v>
      </c>
      <c r="BU19" s="207">
        <v>1</v>
      </c>
      <c r="BV19" s="207">
        <v>1</v>
      </c>
      <c r="BW19" s="207"/>
      <c r="BX19" s="207"/>
      <c r="BY19" s="207"/>
      <c r="BZ19" s="207"/>
      <c r="CA19" s="207"/>
      <c r="CB19" s="207"/>
      <c r="CC19" s="207"/>
      <c r="CD19" s="207"/>
      <c r="CE19" s="207"/>
      <c r="CF19" s="207"/>
      <c r="CG19" s="207"/>
      <c r="CH19" s="207"/>
      <c r="CI19" s="207"/>
      <c r="CJ19" s="207"/>
      <c r="CK19" s="207"/>
      <c r="CL19" s="207"/>
      <c r="CM19" s="207"/>
      <c r="CN19" s="207"/>
      <c r="CO19" s="207"/>
      <c r="CP19" s="207"/>
      <c r="CQ19" s="207"/>
      <c r="CR19" s="207"/>
      <c r="CS19" s="207"/>
      <c r="CT19" s="207"/>
      <c r="CU19" s="207"/>
      <c r="CV19" s="207"/>
      <c r="CW19" s="135"/>
      <c r="CX19" s="135"/>
    </row>
    <row r="20" spans="3:102" ht="16">
      <c r="C20" s="10"/>
      <c r="D20" s="10" t="s">
        <v>8583</v>
      </c>
      <c r="E20" s="211">
        <v>45444</v>
      </c>
      <c r="F20" s="136" t="s">
        <v>8334</v>
      </c>
      <c r="G20" s="137" t="s">
        <v>1117</v>
      </c>
      <c r="H20" s="137" t="s">
        <v>1106</v>
      </c>
      <c r="I20" s="137" t="s">
        <v>8262</v>
      </c>
      <c r="J20" s="137" t="s">
        <v>38</v>
      </c>
      <c r="K20" s="137">
        <v>1000</v>
      </c>
      <c r="L20" s="137" t="s">
        <v>8271</v>
      </c>
      <c r="M20" s="134" t="s">
        <v>8263</v>
      </c>
      <c r="N20" s="207"/>
      <c r="O20" s="207"/>
      <c r="P20" s="207"/>
      <c r="Q20" s="207"/>
      <c r="R20" s="207"/>
      <c r="S20" s="207"/>
      <c r="T20" s="207"/>
      <c r="U20" s="207"/>
      <c r="V20" s="207">
        <v>1</v>
      </c>
      <c r="W20" s="207">
        <v>1</v>
      </c>
      <c r="X20" s="207">
        <v>1</v>
      </c>
      <c r="Y20" s="207">
        <v>1</v>
      </c>
      <c r="Z20" s="207">
        <v>1</v>
      </c>
      <c r="AA20" s="207">
        <v>1</v>
      </c>
      <c r="AB20" s="207">
        <v>1</v>
      </c>
      <c r="AC20" s="207">
        <v>1</v>
      </c>
      <c r="AD20" s="207">
        <v>1</v>
      </c>
      <c r="AE20" s="207">
        <v>1</v>
      </c>
      <c r="AF20" s="207">
        <v>1</v>
      </c>
      <c r="AG20" s="207">
        <v>1</v>
      </c>
      <c r="AH20" s="207">
        <v>1</v>
      </c>
      <c r="AI20" s="207">
        <v>1</v>
      </c>
      <c r="AJ20" s="207">
        <v>1</v>
      </c>
      <c r="AK20" s="207">
        <v>1</v>
      </c>
      <c r="AL20" s="207">
        <v>1</v>
      </c>
      <c r="AM20" s="207">
        <v>1</v>
      </c>
      <c r="AN20" s="207">
        <v>1</v>
      </c>
      <c r="AO20" s="207">
        <v>1</v>
      </c>
      <c r="AP20" s="207">
        <v>1</v>
      </c>
      <c r="AQ20" s="207">
        <v>1</v>
      </c>
      <c r="AR20" s="207">
        <v>1</v>
      </c>
      <c r="AS20" s="207">
        <v>1</v>
      </c>
      <c r="AT20" s="207">
        <v>1</v>
      </c>
      <c r="AU20" s="207">
        <v>1</v>
      </c>
      <c r="AV20" s="207">
        <v>1</v>
      </c>
      <c r="AW20" s="207">
        <v>1</v>
      </c>
      <c r="AX20" s="207">
        <v>1</v>
      </c>
      <c r="AY20" s="207">
        <v>1</v>
      </c>
      <c r="AZ20" s="207">
        <v>1</v>
      </c>
      <c r="BA20" s="207">
        <v>1</v>
      </c>
      <c r="BB20" s="207">
        <v>1</v>
      </c>
      <c r="BC20" s="207">
        <v>1</v>
      </c>
      <c r="BD20" s="207">
        <v>1</v>
      </c>
      <c r="BE20" s="207">
        <v>1</v>
      </c>
      <c r="BF20" s="207">
        <v>1</v>
      </c>
      <c r="BG20" s="207">
        <v>1</v>
      </c>
      <c r="BH20" s="207">
        <v>1</v>
      </c>
      <c r="BI20" s="207">
        <v>1</v>
      </c>
      <c r="BJ20" s="207">
        <v>1</v>
      </c>
      <c r="BK20" s="207">
        <v>1</v>
      </c>
      <c r="BL20" s="207">
        <v>1</v>
      </c>
      <c r="BM20" s="207">
        <v>1</v>
      </c>
      <c r="BN20" s="207">
        <v>1</v>
      </c>
      <c r="BO20" s="207">
        <v>1</v>
      </c>
      <c r="BP20" s="207">
        <v>1</v>
      </c>
      <c r="BQ20" s="207">
        <v>1</v>
      </c>
      <c r="BR20" s="207">
        <v>1</v>
      </c>
      <c r="BS20" s="207">
        <v>1</v>
      </c>
      <c r="BT20" s="207">
        <v>1</v>
      </c>
      <c r="BU20" s="207">
        <v>1</v>
      </c>
      <c r="BV20" s="207">
        <v>1</v>
      </c>
      <c r="BW20" s="207"/>
      <c r="BX20" s="207"/>
      <c r="BY20" s="207"/>
      <c r="BZ20" s="207"/>
      <c r="CA20" s="207"/>
      <c r="CB20" s="207"/>
      <c r="CC20" s="207"/>
      <c r="CD20" s="207"/>
      <c r="CE20" s="207"/>
      <c r="CF20" s="207"/>
      <c r="CG20" s="207"/>
      <c r="CH20" s="207"/>
      <c r="CI20" s="207"/>
      <c r="CJ20" s="207"/>
      <c r="CK20" s="207"/>
      <c r="CL20" s="207"/>
      <c r="CM20" s="207"/>
      <c r="CN20" s="207"/>
      <c r="CO20" s="207"/>
      <c r="CP20" s="207"/>
      <c r="CQ20" s="207"/>
      <c r="CR20" s="207"/>
      <c r="CS20" s="207"/>
      <c r="CT20" s="207"/>
      <c r="CU20" s="207"/>
      <c r="CV20" s="207"/>
      <c r="CW20" s="135"/>
      <c r="CX20" s="135"/>
    </row>
    <row r="21" spans="3:102" ht="16">
      <c r="C21" s="10"/>
      <c r="D21" s="10" t="s">
        <v>8584</v>
      </c>
      <c r="E21" s="211">
        <v>45444</v>
      </c>
      <c r="F21" s="136" t="s">
        <v>8334</v>
      </c>
      <c r="G21" s="137" t="s">
        <v>1118</v>
      </c>
      <c r="H21" s="137" t="s">
        <v>1106</v>
      </c>
      <c r="I21" s="137" t="s">
        <v>8262</v>
      </c>
      <c r="J21" s="137" t="s">
        <v>38</v>
      </c>
      <c r="K21" s="137">
        <v>1000</v>
      </c>
      <c r="L21" s="137" t="s">
        <v>8271</v>
      </c>
      <c r="M21" s="134" t="s">
        <v>8263</v>
      </c>
      <c r="N21" s="207"/>
      <c r="O21" s="207"/>
      <c r="P21" s="207"/>
      <c r="Q21" s="207"/>
      <c r="R21" s="207"/>
      <c r="S21" s="207"/>
      <c r="T21" s="207"/>
      <c r="U21" s="207"/>
      <c r="V21" s="207">
        <v>1</v>
      </c>
      <c r="W21" s="207">
        <v>1</v>
      </c>
      <c r="X21" s="207">
        <v>1</v>
      </c>
      <c r="Y21" s="207">
        <v>1</v>
      </c>
      <c r="Z21" s="207">
        <v>1</v>
      </c>
      <c r="AA21" s="207">
        <v>1</v>
      </c>
      <c r="AB21" s="207">
        <v>1</v>
      </c>
      <c r="AC21" s="207">
        <v>1</v>
      </c>
      <c r="AD21" s="207">
        <v>1</v>
      </c>
      <c r="AE21" s="207">
        <v>1</v>
      </c>
      <c r="AF21" s="207">
        <v>1</v>
      </c>
      <c r="AG21" s="207">
        <v>1</v>
      </c>
      <c r="AH21" s="207">
        <v>1</v>
      </c>
      <c r="AI21" s="207">
        <v>1</v>
      </c>
      <c r="AJ21" s="207">
        <v>1</v>
      </c>
      <c r="AK21" s="207">
        <v>1</v>
      </c>
      <c r="AL21" s="207">
        <v>1</v>
      </c>
      <c r="AM21" s="207">
        <v>1</v>
      </c>
      <c r="AN21" s="207">
        <v>1</v>
      </c>
      <c r="AO21" s="207">
        <v>1</v>
      </c>
      <c r="AP21" s="207">
        <v>1</v>
      </c>
      <c r="AQ21" s="207">
        <v>1</v>
      </c>
      <c r="AR21" s="207">
        <v>1</v>
      </c>
      <c r="AS21" s="207">
        <v>1</v>
      </c>
      <c r="AT21" s="207">
        <v>1</v>
      </c>
      <c r="AU21" s="207">
        <v>1</v>
      </c>
      <c r="AV21" s="207">
        <v>1</v>
      </c>
      <c r="AW21" s="207">
        <v>1</v>
      </c>
      <c r="AX21" s="207">
        <v>1</v>
      </c>
      <c r="AY21" s="207">
        <v>1</v>
      </c>
      <c r="AZ21" s="207">
        <v>1</v>
      </c>
      <c r="BA21" s="207">
        <v>1</v>
      </c>
      <c r="BB21" s="207">
        <v>1</v>
      </c>
      <c r="BC21" s="207">
        <v>1</v>
      </c>
      <c r="BD21" s="207">
        <v>1</v>
      </c>
      <c r="BE21" s="207">
        <v>1</v>
      </c>
      <c r="BF21" s="207">
        <v>1</v>
      </c>
      <c r="BG21" s="207">
        <v>1</v>
      </c>
      <c r="BH21" s="207">
        <v>1</v>
      </c>
      <c r="BI21" s="207">
        <v>1</v>
      </c>
      <c r="BJ21" s="207">
        <v>1</v>
      </c>
      <c r="BK21" s="207">
        <v>1</v>
      </c>
      <c r="BL21" s="207">
        <v>1</v>
      </c>
      <c r="BM21" s="207">
        <v>1</v>
      </c>
      <c r="BN21" s="207">
        <v>1</v>
      </c>
      <c r="BO21" s="207">
        <v>1</v>
      </c>
      <c r="BP21" s="207">
        <v>1</v>
      </c>
      <c r="BQ21" s="207">
        <v>1</v>
      </c>
      <c r="BR21" s="207">
        <v>1</v>
      </c>
      <c r="BS21" s="207">
        <v>1</v>
      </c>
      <c r="BT21" s="207">
        <v>1</v>
      </c>
      <c r="BU21" s="207">
        <v>1</v>
      </c>
      <c r="BV21" s="207">
        <v>1</v>
      </c>
      <c r="BW21" s="207"/>
      <c r="BX21" s="207"/>
      <c r="BY21" s="207"/>
      <c r="BZ21" s="207"/>
      <c r="CA21" s="207"/>
      <c r="CB21" s="207"/>
      <c r="CC21" s="207"/>
      <c r="CD21" s="207"/>
      <c r="CE21" s="207"/>
      <c r="CF21" s="207"/>
      <c r="CG21" s="207"/>
      <c r="CH21" s="207"/>
      <c r="CI21" s="207"/>
      <c r="CJ21" s="207"/>
      <c r="CK21" s="207"/>
      <c r="CL21" s="207"/>
      <c r="CM21" s="207"/>
      <c r="CN21" s="207"/>
      <c r="CO21" s="207"/>
      <c r="CP21" s="207"/>
      <c r="CQ21" s="207"/>
      <c r="CR21" s="207"/>
      <c r="CS21" s="207"/>
      <c r="CT21" s="207"/>
      <c r="CU21" s="207"/>
      <c r="CV21" s="207"/>
      <c r="CW21" s="135"/>
      <c r="CX21" s="135"/>
    </row>
    <row r="22" spans="3:102" ht="16">
      <c r="C22" s="10"/>
      <c r="D22" s="10" t="s">
        <v>8585</v>
      </c>
      <c r="E22" s="211">
        <v>45444</v>
      </c>
      <c r="F22" s="136" t="s">
        <v>8334</v>
      </c>
      <c r="G22" s="137" t="s">
        <v>1119</v>
      </c>
      <c r="H22" s="137" t="s">
        <v>1106</v>
      </c>
      <c r="I22" s="137" t="s">
        <v>8262</v>
      </c>
      <c r="J22" s="137" t="s">
        <v>38</v>
      </c>
      <c r="K22" s="137">
        <v>1000</v>
      </c>
      <c r="L22" s="137" t="s">
        <v>8271</v>
      </c>
      <c r="M22" s="134" t="s">
        <v>8263</v>
      </c>
      <c r="N22" s="207"/>
      <c r="O22" s="207"/>
      <c r="P22" s="207"/>
      <c r="Q22" s="207"/>
      <c r="R22" s="207"/>
      <c r="S22" s="207"/>
      <c r="T22" s="207"/>
      <c r="U22" s="207"/>
      <c r="V22" s="207">
        <v>1</v>
      </c>
      <c r="W22" s="207">
        <v>1</v>
      </c>
      <c r="X22" s="207">
        <v>1</v>
      </c>
      <c r="Y22" s="207">
        <v>1</v>
      </c>
      <c r="Z22" s="207">
        <v>1</v>
      </c>
      <c r="AA22" s="207">
        <v>1</v>
      </c>
      <c r="AB22" s="207">
        <v>1</v>
      </c>
      <c r="AC22" s="207">
        <v>1</v>
      </c>
      <c r="AD22" s="207">
        <v>1</v>
      </c>
      <c r="AE22" s="207">
        <v>1</v>
      </c>
      <c r="AF22" s="207">
        <v>1</v>
      </c>
      <c r="AG22" s="207">
        <v>1</v>
      </c>
      <c r="AH22" s="207">
        <v>1</v>
      </c>
      <c r="AI22" s="207">
        <v>1</v>
      </c>
      <c r="AJ22" s="207">
        <v>1</v>
      </c>
      <c r="AK22" s="207">
        <v>1</v>
      </c>
      <c r="AL22" s="207">
        <v>1</v>
      </c>
      <c r="AM22" s="207">
        <v>1</v>
      </c>
      <c r="AN22" s="207">
        <v>1</v>
      </c>
      <c r="AO22" s="207">
        <v>1</v>
      </c>
      <c r="AP22" s="207">
        <v>1</v>
      </c>
      <c r="AQ22" s="207">
        <v>1</v>
      </c>
      <c r="AR22" s="207">
        <v>1</v>
      </c>
      <c r="AS22" s="207">
        <v>1</v>
      </c>
      <c r="AT22" s="207">
        <v>1</v>
      </c>
      <c r="AU22" s="207">
        <v>1</v>
      </c>
      <c r="AV22" s="207">
        <v>1</v>
      </c>
      <c r="AW22" s="207">
        <v>1</v>
      </c>
      <c r="AX22" s="207">
        <v>1</v>
      </c>
      <c r="AY22" s="207">
        <v>1</v>
      </c>
      <c r="AZ22" s="207">
        <v>1</v>
      </c>
      <c r="BA22" s="207">
        <v>1</v>
      </c>
      <c r="BB22" s="207">
        <v>1</v>
      </c>
      <c r="BC22" s="207">
        <v>1</v>
      </c>
      <c r="BD22" s="207">
        <v>1</v>
      </c>
      <c r="BE22" s="207">
        <v>1</v>
      </c>
      <c r="BF22" s="207">
        <v>1</v>
      </c>
      <c r="BG22" s="207">
        <v>1</v>
      </c>
      <c r="BH22" s="207">
        <v>1</v>
      </c>
      <c r="BI22" s="207">
        <v>1</v>
      </c>
      <c r="BJ22" s="207">
        <v>1</v>
      </c>
      <c r="BK22" s="207">
        <v>1</v>
      </c>
      <c r="BL22" s="207">
        <v>1</v>
      </c>
      <c r="BM22" s="207">
        <v>1</v>
      </c>
      <c r="BN22" s="207">
        <v>1</v>
      </c>
      <c r="BO22" s="207">
        <v>1</v>
      </c>
      <c r="BP22" s="207">
        <v>1</v>
      </c>
      <c r="BQ22" s="207">
        <v>1</v>
      </c>
      <c r="BR22" s="207">
        <v>1</v>
      </c>
      <c r="BS22" s="207">
        <v>1</v>
      </c>
      <c r="BT22" s="207">
        <v>1</v>
      </c>
      <c r="BU22" s="207">
        <v>1</v>
      </c>
      <c r="BV22" s="207">
        <v>1</v>
      </c>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135"/>
      <c r="CX22" s="135"/>
    </row>
    <row r="23" spans="3:102" ht="16">
      <c r="C23" s="10"/>
      <c r="D23" s="10" t="s">
        <v>8586</v>
      </c>
      <c r="E23" s="211">
        <v>45444</v>
      </c>
      <c r="F23" s="136" t="s">
        <v>8334</v>
      </c>
      <c r="G23" s="137" t="s">
        <v>1120</v>
      </c>
      <c r="H23" s="137" t="s">
        <v>1106</v>
      </c>
      <c r="I23" s="137" t="s">
        <v>8262</v>
      </c>
      <c r="J23" s="137" t="s">
        <v>38</v>
      </c>
      <c r="K23" s="137">
        <v>1000</v>
      </c>
      <c r="L23" s="137" t="s">
        <v>8271</v>
      </c>
      <c r="M23" s="134" t="s">
        <v>8263</v>
      </c>
      <c r="N23" s="207"/>
      <c r="O23" s="207"/>
      <c r="P23" s="207"/>
      <c r="Q23" s="207"/>
      <c r="R23" s="207"/>
      <c r="S23" s="207"/>
      <c r="T23" s="207"/>
      <c r="U23" s="207"/>
      <c r="V23" s="207">
        <v>1</v>
      </c>
      <c r="W23" s="207">
        <v>1</v>
      </c>
      <c r="X23" s="207">
        <v>1</v>
      </c>
      <c r="Y23" s="207">
        <v>1</v>
      </c>
      <c r="Z23" s="207">
        <v>1</v>
      </c>
      <c r="AA23" s="207">
        <v>1</v>
      </c>
      <c r="AB23" s="207">
        <v>1</v>
      </c>
      <c r="AC23" s="207">
        <v>1</v>
      </c>
      <c r="AD23" s="207">
        <v>1</v>
      </c>
      <c r="AE23" s="207">
        <v>1</v>
      </c>
      <c r="AF23" s="207">
        <v>1</v>
      </c>
      <c r="AG23" s="207">
        <v>1</v>
      </c>
      <c r="AH23" s="207">
        <v>1</v>
      </c>
      <c r="AI23" s="207">
        <v>1</v>
      </c>
      <c r="AJ23" s="207">
        <v>1</v>
      </c>
      <c r="AK23" s="207">
        <v>1</v>
      </c>
      <c r="AL23" s="207">
        <v>1</v>
      </c>
      <c r="AM23" s="207">
        <v>1</v>
      </c>
      <c r="AN23" s="207">
        <v>1</v>
      </c>
      <c r="AO23" s="207">
        <v>1</v>
      </c>
      <c r="AP23" s="207">
        <v>1</v>
      </c>
      <c r="AQ23" s="207">
        <v>1</v>
      </c>
      <c r="AR23" s="207">
        <v>1</v>
      </c>
      <c r="AS23" s="207">
        <v>1</v>
      </c>
      <c r="AT23" s="207">
        <v>1</v>
      </c>
      <c r="AU23" s="207">
        <v>1</v>
      </c>
      <c r="AV23" s="207">
        <v>1</v>
      </c>
      <c r="AW23" s="207">
        <v>1</v>
      </c>
      <c r="AX23" s="207">
        <v>1</v>
      </c>
      <c r="AY23" s="207">
        <v>1</v>
      </c>
      <c r="AZ23" s="207">
        <v>1</v>
      </c>
      <c r="BA23" s="207">
        <v>1</v>
      </c>
      <c r="BB23" s="207">
        <v>1</v>
      </c>
      <c r="BC23" s="207">
        <v>1</v>
      </c>
      <c r="BD23" s="207">
        <v>1</v>
      </c>
      <c r="BE23" s="207">
        <v>1</v>
      </c>
      <c r="BF23" s="207">
        <v>1</v>
      </c>
      <c r="BG23" s="207">
        <v>1</v>
      </c>
      <c r="BH23" s="207">
        <v>1</v>
      </c>
      <c r="BI23" s="207">
        <v>1</v>
      </c>
      <c r="BJ23" s="207">
        <v>1</v>
      </c>
      <c r="BK23" s="207">
        <v>1</v>
      </c>
      <c r="BL23" s="207">
        <v>1</v>
      </c>
      <c r="BM23" s="207">
        <v>1</v>
      </c>
      <c r="BN23" s="207">
        <v>1</v>
      </c>
      <c r="BO23" s="207">
        <v>1</v>
      </c>
      <c r="BP23" s="207">
        <v>1</v>
      </c>
      <c r="BQ23" s="207">
        <v>1</v>
      </c>
      <c r="BR23" s="207">
        <v>1</v>
      </c>
      <c r="BS23" s="207">
        <v>1</v>
      </c>
      <c r="BT23" s="207">
        <v>1</v>
      </c>
      <c r="BU23" s="207">
        <v>1</v>
      </c>
      <c r="BV23" s="207">
        <v>1</v>
      </c>
      <c r="BW23" s="207"/>
      <c r="BX23" s="207"/>
      <c r="BY23" s="207"/>
      <c r="BZ23" s="207"/>
      <c r="CA23" s="207"/>
      <c r="CB23" s="207"/>
      <c r="CC23" s="207"/>
      <c r="CD23" s="207"/>
      <c r="CE23" s="207"/>
      <c r="CF23" s="207"/>
      <c r="CG23" s="207"/>
      <c r="CH23" s="207"/>
      <c r="CI23" s="207"/>
      <c r="CJ23" s="207"/>
      <c r="CK23" s="207"/>
      <c r="CL23" s="207"/>
      <c r="CM23" s="207"/>
      <c r="CN23" s="207"/>
      <c r="CO23" s="207"/>
      <c r="CP23" s="207"/>
      <c r="CQ23" s="207"/>
      <c r="CR23" s="207"/>
      <c r="CS23" s="207"/>
      <c r="CT23" s="207"/>
      <c r="CU23" s="207"/>
      <c r="CV23" s="207"/>
      <c r="CW23" s="135"/>
      <c r="CX23" s="135"/>
    </row>
    <row r="24" spans="3:102" ht="16">
      <c r="C24" s="10"/>
      <c r="D24" s="10" t="s">
        <v>8587</v>
      </c>
      <c r="E24" s="211">
        <v>45444</v>
      </c>
      <c r="F24" s="136" t="s">
        <v>8334</v>
      </c>
      <c r="G24" s="137" t="s">
        <v>1121</v>
      </c>
      <c r="H24" s="137" t="s">
        <v>1106</v>
      </c>
      <c r="I24" s="137" t="s">
        <v>8262</v>
      </c>
      <c r="J24" s="137" t="s">
        <v>38</v>
      </c>
      <c r="K24" s="137">
        <v>1000</v>
      </c>
      <c r="L24" s="137" t="s">
        <v>8271</v>
      </c>
      <c r="M24" s="134" t="s">
        <v>8263</v>
      </c>
      <c r="N24" s="207"/>
      <c r="O24" s="207"/>
      <c r="P24" s="207"/>
      <c r="Q24" s="207"/>
      <c r="R24" s="207"/>
      <c r="S24" s="207"/>
      <c r="T24" s="207"/>
      <c r="U24" s="207"/>
      <c r="V24" s="207">
        <v>1</v>
      </c>
      <c r="W24" s="207">
        <v>1</v>
      </c>
      <c r="X24" s="207">
        <v>1</v>
      </c>
      <c r="Y24" s="207">
        <v>1</v>
      </c>
      <c r="Z24" s="207">
        <v>1</v>
      </c>
      <c r="AA24" s="207">
        <v>1</v>
      </c>
      <c r="AB24" s="207">
        <v>1</v>
      </c>
      <c r="AC24" s="207">
        <v>1</v>
      </c>
      <c r="AD24" s="207">
        <v>1</v>
      </c>
      <c r="AE24" s="207">
        <v>1</v>
      </c>
      <c r="AF24" s="207">
        <v>1</v>
      </c>
      <c r="AG24" s="207">
        <v>1</v>
      </c>
      <c r="AH24" s="207">
        <v>1</v>
      </c>
      <c r="AI24" s="207">
        <v>1</v>
      </c>
      <c r="AJ24" s="207">
        <v>1</v>
      </c>
      <c r="AK24" s="207">
        <v>1</v>
      </c>
      <c r="AL24" s="207">
        <v>1</v>
      </c>
      <c r="AM24" s="207">
        <v>1</v>
      </c>
      <c r="AN24" s="207">
        <v>1</v>
      </c>
      <c r="AO24" s="207">
        <v>1</v>
      </c>
      <c r="AP24" s="207">
        <v>1</v>
      </c>
      <c r="AQ24" s="207">
        <v>1</v>
      </c>
      <c r="AR24" s="207">
        <v>1</v>
      </c>
      <c r="AS24" s="207">
        <v>1</v>
      </c>
      <c r="AT24" s="207">
        <v>1</v>
      </c>
      <c r="AU24" s="207">
        <v>1</v>
      </c>
      <c r="AV24" s="207">
        <v>1</v>
      </c>
      <c r="AW24" s="207">
        <v>1</v>
      </c>
      <c r="AX24" s="207">
        <v>1</v>
      </c>
      <c r="AY24" s="207">
        <v>1</v>
      </c>
      <c r="AZ24" s="207">
        <v>1</v>
      </c>
      <c r="BA24" s="207">
        <v>1</v>
      </c>
      <c r="BB24" s="207">
        <v>1</v>
      </c>
      <c r="BC24" s="207">
        <v>1</v>
      </c>
      <c r="BD24" s="207">
        <v>1</v>
      </c>
      <c r="BE24" s="207">
        <v>1</v>
      </c>
      <c r="BF24" s="207">
        <v>1</v>
      </c>
      <c r="BG24" s="207">
        <v>1</v>
      </c>
      <c r="BH24" s="207">
        <v>1</v>
      </c>
      <c r="BI24" s="207">
        <v>1</v>
      </c>
      <c r="BJ24" s="207">
        <v>1</v>
      </c>
      <c r="BK24" s="207">
        <v>1</v>
      </c>
      <c r="BL24" s="207">
        <v>1</v>
      </c>
      <c r="BM24" s="207">
        <v>1</v>
      </c>
      <c r="BN24" s="207">
        <v>1</v>
      </c>
      <c r="BO24" s="207">
        <v>1</v>
      </c>
      <c r="BP24" s="207">
        <v>1</v>
      </c>
      <c r="BQ24" s="207">
        <v>1</v>
      </c>
      <c r="BR24" s="207">
        <v>1</v>
      </c>
      <c r="BS24" s="207">
        <v>1</v>
      </c>
      <c r="BT24" s="207">
        <v>1</v>
      </c>
      <c r="BU24" s="207">
        <v>1</v>
      </c>
      <c r="BV24" s="207">
        <v>1</v>
      </c>
      <c r="BW24" s="207"/>
      <c r="BX24" s="207"/>
      <c r="BY24" s="207"/>
      <c r="BZ24" s="207"/>
      <c r="CA24" s="207"/>
      <c r="CB24" s="207"/>
      <c r="CC24" s="207"/>
      <c r="CD24" s="207"/>
      <c r="CE24" s="207"/>
      <c r="CF24" s="207"/>
      <c r="CG24" s="207"/>
      <c r="CH24" s="207"/>
      <c r="CI24" s="207"/>
      <c r="CJ24" s="207"/>
      <c r="CK24" s="207"/>
      <c r="CL24" s="207"/>
      <c r="CM24" s="207"/>
      <c r="CN24" s="207"/>
      <c r="CO24" s="207"/>
      <c r="CP24" s="207"/>
      <c r="CQ24" s="207"/>
      <c r="CR24" s="207"/>
      <c r="CS24" s="207"/>
      <c r="CT24" s="207"/>
      <c r="CU24" s="207"/>
      <c r="CV24" s="207"/>
      <c r="CW24" s="135"/>
      <c r="CX24" s="135"/>
    </row>
    <row r="25" spans="3:102" ht="16">
      <c r="C25" s="10"/>
      <c r="D25" s="10" t="s">
        <v>8588</v>
      </c>
      <c r="E25" s="211">
        <v>45444</v>
      </c>
      <c r="F25" s="136" t="s">
        <v>8334</v>
      </c>
      <c r="G25" s="137" t="s">
        <v>1122</v>
      </c>
      <c r="H25" s="137" t="s">
        <v>1106</v>
      </c>
      <c r="I25" s="137" t="s">
        <v>8262</v>
      </c>
      <c r="J25" s="137" t="s">
        <v>38</v>
      </c>
      <c r="K25" s="137">
        <v>1000</v>
      </c>
      <c r="L25" s="137" t="s">
        <v>8271</v>
      </c>
      <c r="M25" s="134" t="s">
        <v>8263</v>
      </c>
      <c r="N25" s="207"/>
      <c r="O25" s="207"/>
      <c r="P25" s="207"/>
      <c r="Q25" s="207"/>
      <c r="R25" s="207"/>
      <c r="S25" s="207"/>
      <c r="T25" s="207"/>
      <c r="U25" s="207"/>
      <c r="V25" s="207">
        <v>1</v>
      </c>
      <c r="W25" s="207">
        <v>1</v>
      </c>
      <c r="X25" s="207">
        <v>1</v>
      </c>
      <c r="Y25" s="207">
        <v>1</v>
      </c>
      <c r="Z25" s="207">
        <v>1</v>
      </c>
      <c r="AA25" s="207">
        <v>1</v>
      </c>
      <c r="AB25" s="207">
        <v>1</v>
      </c>
      <c r="AC25" s="207">
        <v>1</v>
      </c>
      <c r="AD25" s="207">
        <v>1</v>
      </c>
      <c r="AE25" s="207">
        <v>1</v>
      </c>
      <c r="AF25" s="207">
        <v>1</v>
      </c>
      <c r="AG25" s="207">
        <v>1</v>
      </c>
      <c r="AH25" s="207">
        <v>1</v>
      </c>
      <c r="AI25" s="207">
        <v>1</v>
      </c>
      <c r="AJ25" s="207">
        <v>1</v>
      </c>
      <c r="AK25" s="207">
        <v>1</v>
      </c>
      <c r="AL25" s="207">
        <v>1</v>
      </c>
      <c r="AM25" s="207">
        <v>1</v>
      </c>
      <c r="AN25" s="207">
        <v>1</v>
      </c>
      <c r="AO25" s="207">
        <v>1</v>
      </c>
      <c r="AP25" s="207">
        <v>1</v>
      </c>
      <c r="AQ25" s="207">
        <v>1</v>
      </c>
      <c r="AR25" s="207">
        <v>1</v>
      </c>
      <c r="AS25" s="207">
        <v>1</v>
      </c>
      <c r="AT25" s="207">
        <v>1</v>
      </c>
      <c r="AU25" s="207">
        <v>1</v>
      </c>
      <c r="AV25" s="207">
        <v>1</v>
      </c>
      <c r="AW25" s="207">
        <v>1</v>
      </c>
      <c r="AX25" s="207">
        <v>1</v>
      </c>
      <c r="AY25" s="207">
        <v>1</v>
      </c>
      <c r="AZ25" s="207">
        <v>1</v>
      </c>
      <c r="BA25" s="207">
        <v>1</v>
      </c>
      <c r="BB25" s="207">
        <v>1</v>
      </c>
      <c r="BC25" s="207">
        <v>1</v>
      </c>
      <c r="BD25" s="207">
        <v>1</v>
      </c>
      <c r="BE25" s="207">
        <v>1</v>
      </c>
      <c r="BF25" s="207">
        <v>1</v>
      </c>
      <c r="BG25" s="207">
        <v>1</v>
      </c>
      <c r="BH25" s="207">
        <v>1</v>
      </c>
      <c r="BI25" s="207">
        <v>1</v>
      </c>
      <c r="BJ25" s="207">
        <v>1</v>
      </c>
      <c r="BK25" s="207">
        <v>1</v>
      </c>
      <c r="BL25" s="207">
        <v>1</v>
      </c>
      <c r="BM25" s="207">
        <v>1</v>
      </c>
      <c r="BN25" s="207">
        <v>1</v>
      </c>
      <c r="BO25" s="207">
        <v>1</v>
      </c>
      <c r="BP25" s="207">
        <v>1</v>
      </c>
      <c r="BQ25" s="207">
        <v>1</v>
      </c>
      <c r="BR25" s="207">
        <v>1</v>
      </c>
      <c r="BS25" s="207">
        <v>1</v>
      </c>
      <c r="BT25" s="207">
        <v>1</v>
      </c>
      <c r="BU25" s="207">
        <v>1</v>
      </c>
      <c r="BV25" s="207">
        <v>1</v>
      </c>
      <c r="BW25" s="207"/>
      <c r="BX25" s="207"/>
      <c r="BY25" s="207"/>
      <c r="BZ25" s="207"/>
      <c r="CA25" s="207"/>
      <c r="CB25" s="207"/>
      <c r="CC25" s="207"/>
      <c r="CD25" s="207"/>
      <c r="CE25" s="207"/>
      <c r="CF25" s="207"/>
      <c r="CG25" s="207"/>
      <c r="CH25" s="207"/>
      <c r="CI25" s="207"/>
      <c r="CJ25" s="207"/>
      <c r="CK25" s="207"/>
      <c r="CL25" s="207"/>
      <c r="CM25" s="207"/>
      <c r="CN25" s="207"/>
      <c r="CO25" s="207"/>
      <c r="CP25" s="207"/>
      <c r="CQ25" s="207"/>
      <c r="CR25" s="207"/>
      <c r="CS25" s="207"/>
      <c r="CT25" s="207"/>
      <c r="CU25" s="207"/>
      <c r="CV25" s="207"/>
      <c r="CW25" s="135"/>
      <c r="CX25" s="135"/>
    </row>
    <row r="26" spans="3:102" ht="16">
      <c r="C26" s="10"/>
      <c r="D26" s="10" t="s">
        <v>8589</v>
      </c>
      <c r="E26" s="211">
        <v>45444</v>
      </c>
      <c r="F26" s="136" t="s">
        <v>8334</v>
      </c>
      <c r="G26" s="137" t="s">
        <v>1123</v>
      </c>
      <c r="H26" s="137" t="s">
        <v>1106</v>
      </c>
      <c r="I26" s="137" t="s">
        <v>8262</v>
      </c>
      <c r="J26" s="137" t="s">
        <v>38</v>
      </c>
      <c r="K26" s="137">
        <v>1000</v>
      </c>
      <c r="L26" s="137" t="s">
        <v>8271</v>
      </c>
      <c r="M26" s="134" t="s">
        <v>8263</v>
      </c>
      <c r="N26" s="207"/>
      <c r="O26" s="207"/>
      <c r="P26" s="207"/>
      <c r="Q26" s="207"/>
      <c r="R26" s="207"/>
      <c r="S26" s="207"/>
      <c r="T26" s="207"/>
      <c r="U26" s="207"/>
      <c r="V26" s="207">
        <v>1</v>
      </c>
      <c r="W26" s="207">
        <v>1</v>
      </c>
      <c r="X26" s="207">
        <v>1</v>
      </c>
      <c r="Y26" s="207">
        <v>1</v>
      </c>
      <c r="Z26" s="207">
        <v>1</v>
      </c>
      <c r="AA26" s="207">
        <v>1</v>
      </c>
      <c r="AB26" s="207">
        <v>1</v>
      </c>
      <c r="AC26" s="207">
        <v>1</v>
      </c>
      <c r="AD26" s="207">
        <v>1</v>
      </c>
      <c r="AE26" s="207">
        <v>1</v>
      </c>
      <c r="AF26" s="207">
        <v>1</v>
      </c>
      <c r="AG26" s="207">
        <v>1</v>
      </c>
      <c r="AH26" s="207">
        <v>1</v>
      </c>
      <c r="AI26" s="207">
        <v>1</v>
      </c>
      <c r="AJ26" s="207">
        <v>1</v>
      </c>
      <c r="AK26" s="207">
        <v>1</v>
      </c>
      <c r="AL26" s="207">
        <v>1</v>
      </c>
      <c r="AM26" s="207">
        <v>1</v>
      </c>
      <c r="AN26" s="207">
        <v>1</v>
      </c>
      <c r="AO26" s="207">
        <v>1</v>
      </c>
      <c r="AP26" s="207">
        <v>1</v>
      </c>
      <c r="AQ26" s="207">
        <v>1</v>
      </c>
      <c r="AR26" s="207">
        <v>1</v>
      </c>
      <c r="AS26" s="207">
        <v>1</v>
      </c>
      <c r="AT26" s="207">
        <v>1</v>
      </c>
      <c r="AU26" s="207">
        <v>1</v>
      </c>
      <c r="AV26" s="207">
        <v>1</v>
      </c>
      <c r="AW26" s="207">
        <v>1</v>
      </c>
      <c r="AX26" s="207">
        <v>1</v>
      </c>
      <c r="AY26" s="207">
        <v>1</v>
      </c>
      <c r="AZ26" s="207">
        <v>1</v>
      </c>
      <c r="BA26" s="207">
        <v>1</v>
      </c>
      <c r="BB26" s="207">
        <v>1</v>
      </c>
      <c r="BC26" s="207">
        <v>1</v>
      </c>
      <c r="BD26" s="207">
        <v>1</v>
      </c>
      <c r="BE26" s="207">
        <v>1</v>
      </c>
      <c r="BF26" s="207">
        <v>1</v>
      </c>
      <c r="BG26" s="207">
        <v>1</v>
      </c>
      <c r="BH26" s="207">
        <v>1</v>
      </c>
      <c r="BI26" s="207">
        <v>1</v>
      </c>
      <c r="BJ26" s="207">
        <v>1</v>
      </c>
      <c r="BK26" s="207">
        <v>1</v>
      </c>
      <c r="BL26" s="207">
        <v>1</v>
      </c>
      <c r="BM26" s="207">
        <v>1</v>
      </c>
      <c r="BN26" s="207">
        <v>1</v>
      </c>
      <c r="BO26" s="207">
        <v>1</v>
      </c>
      <c r="BP26" s="207">
        <v>1</v>
      </c>
      <c r="BQ26" s="207">
        <v>1</v>
      </c>
      <c r="BR26" s="207">
        <v>1</v>
      </c>
      <c r="BS26" s="207">
        <v>1</v>
      </c>
      <c r="BT26" s="207">
        <v>1</v>
      </c>
      <c r="BU26" s="207">
        <v>1</v>
      </c>
      <c r="BV26" s="207">
        <v>1</v>
      </c>
      <c r="BW26" s="207"/>
      <c r="BX26" s="207"/>
      <c r="BY26" s="207"/>
      <c r="BZ26" s="207"/>
      <c r="CA26" s="207"/>
      <c r="CB26" s="207"/>
      <c r="CC26" s="207"/>
      <c r="CD26" s="207"/>
      <c r="CE26" s="207"/>
      <c r="CF26" s="207"/>
      <c r="CG26" s="207"/>
      <c r="CH26" s="207"/>
      <c r="CI26" s="207"/>
      <c r="CJ26" s="207"/>
      <c r="CK26" s="207"/>
      <c r="CL26" s="207"/>
      <c r="CM26" s="207"/>
      <c r="CN26" s="207"/>
      <c r="CO26" s="207"/>
      <c r="CP26" s="207"/>
      <c r="CQ26" s="207"/>
      <c r="CR26" s="207"/>
      <c r="CS26" s="207"/>
      <c r="CT26" s="207"/>
      <c r="CU26" s="207"/>
      <c r="CV26" s="207"/>
      <c r="CW26" s="135"/>
      <c r="CX26" s="135"/>
    </row>
    <row r="27" spans="3:102" ht="16">
      <c r="C27" s="10"/>
      <c r="D27" s="10" t="s">
        <v>8590</v>
      </c>
      <c r="E27" s="211">
        <v>45444</v>
      </c>
      <c r="F27" s="136" t="s">
        <v>8334</v>
      </c>
      <c r="G27" s="137" t="s">
        <v>1124</v>
      </c>
      <c r="H27" s="137" t="s">
        <v>1106</v>
      </c>
      <c r="I27" s="137" t="s">
        <v>8262</v>
      </c>
      <c r="J27" s="137" t="s">
        <v>38</v>
      </c>
      <c r="K27" s="137">
        <v>1000</v>
      </c>
      <c r="L27" s="137" t="s">
        <v>8271</v>
      </c>
      <c r="M27" s="134" t="s">
        <v>8263</v>
      </c>
      <c r="N27" s="207"/>
      <c r="O27" s="207"/>
      <c r="P27" s="207"/>
      <c r="Q27" s="207"/>
      <c r="R27" s="207"/>
      <c r="S27" s="207"/>
      <c r="T27" s="207"/>
      <c r="U27" s="207"/>
      <c r="V27" s="207">
        <v>1</v>
      </c>
      <c r="W27" s="207">
        <v>1</v>
      </c>
      <c r="X27" s="207">
        <v>1</v>
      </c>
      <c r="Y27" s="207">
        <v>1</v>
      </c>
      <c r="Z27" s="207">
        <v>1</v>
      </c>
      <c r="AA27" s="207">
        <v>1</v>
      </c>
      <c r="AB27" s="207">
        <v>1</v>
      </c>
      <c r="AC27" s="207">
        <v>1</v>
      </c>
      <c r="AD27" s="207">
        <v>1</v>
      </c>
      <c r="AE27" s="207">
        <v>1</v>
      </c>
      <c r="AF27" s="207">
        <v>1</v>
      </c>
      <c r="AG27" s="207">
        <v>1</v>
      </c>
      <c r="AH27" s="207">
        <v>1</v>
      </c>
      <c r="AI27" s="207">
        <v>1</v>
      </c>
      <c r="AJ27" s="207">
        <v>1</v>
      </c>
      <c r="AK27" s="207">
        <v>1</v>
      </c>
      <c r="AL27" s="207">
        <v>1</v>
      </c>
      <c r="AM27" s="207">
        <v>1</v>
      </c>
      <c r="AN27" s="207">
        <v>1</v>
      </c>
      <c r="AO27" s="207">
        <v>1</v>
      </c>
      <c r="AP27" s="207">
        <v>1</v>
      </c>
      <c r="AQ27" s="207">
        <v>1</v>
      </c>
      <c r="AR27" s="207">
        <v>1</v>
      </c>
      <c r="AS27" s="207">
        <v>1</v>
      </c>
      <c r="AT27" s="207">
        <v>1</v>
      </c>
      <c r="AU27" s="207">
        <v>1</v>
      </c>
      <c r="AV27" s="207">
        <v>1</v>
      </c>
      <c r="AW27" s="207">
        <v>1</v>
      </c>
      <c r="AX27" s="207">
        <v>1</v>
      </c>
      <c r="AY27" s="207">
        <v>1</v>
      </c>
      <c r="AZ27" s="207">
        <v>1</v>
      </c>
      <c r="BA27" s="207">
        <v>1</v>
      </c>
      <c r="BB27" s="207">
        <v>1</v>
      </c>
      <c r="BC27" s="207">
        <v>1</v>
      </c>
      <c r="BD27" s="207">
        <v>1</v>
      </c>
      <c r="BE27" s="207">
        <v>1</v>
      </c>
      <c r="BF27" s="207">
        <v>1</v>
      </c>
      <c r="BG27" s="207">
        <v>1</v>
      </c>
      <c r="BH27" s="207">
        <v>1</v>
      </c>
      <c r="BI27" s="207">
        <v>1</v>
      </c>
      <c r="BJ27" s="207">
        <v>1</v>
      </c>
      <c r="BK27" s="207">
        <v>1</v>
      </c>
      <c r="BL27" s="207">
        <v>1</v>
      </c>
      <c r="BM27" s="207">
        <v>1</v>
      </c>
      <c r="BN27" s="207">
        <v>1</v>
      </c>
      <c r="BO27" s="207">
        <v>1</v>
      </c>
      <c r="BP27" s="207">
        <v>1</v>
      </c>
      <c r="BQ27" s="207">
        <v>1</v>
      </c>
      <c r="BR27" s="207">
        <v>1</v>
      </c>
      <c r="BS27" s="207">
        <v>1</v>
      </c>
      <c r="BT27" s="207">
        <v>1</v>
      </c>
      <c r="BU27" s="207">
        <v>1</v>
      </c>
      <c r="BV27" s="207">
        <v>1</v>
      </c>
      <c r="BW27" s="207"/>
      <c r="BX27" s="207"/>
      <c r="BY27" s="207"/>
      <c r="BZ27" s="207"/>
      <c r="CA27" s="207"/>
      <c r="CB27" s="207"/>
      <c r="CC27" s="207"/>
      <c r="CD27" s="207"/>
      <c r="CE27" s="207"/>
      <c r="CF27" s="207"/>
      <c r="CG27" s="207"/>
      <c r="CH27" s="207"/>
      <c r="CI27" s="207"/>
      <c r="CJ27" s="207"/>
      <c r="CK27" s="207"/>
      <c r="CL27" s="207"/>
      <c r="CM27" s="207"/>
      <c r="CN27" s="207"/>
      <c r="CO27" s="207"/>
      <c r="CP27" s="207"/>
      <c r="CQ27" s="207"/>
      <c r="CR27" s="207"/>
      <c r="CS27" s="207"/>
      <c r="CT27" s="207"/>
      <c r="CU27" s="207"/>
      <c r="CV27" s="207"/>
      <c r="CW27" s="135"/>
      <c r="CX27" s="135"/>
    </row>
    <row r="28" spans="3:102" ht="16">
      <c r="C28" s="10"/>
      <c r="D28" s="10" t="s">
        <v>8591</v>
      </c>
      <c r="E28" s="211">
        <v>45444</v>
      </c>
      <c r="F28" s="136" t="s">
        <v>8334</v>
      </c>
      <c r="G28" s="137" t="s">
        <v>1125</v>
      </c>
      <c r="H28" s="137" t="s">
        <v>1106</v>
      </c>
      <c r="I28" s="137" t="s">
        <v>8262</v>
      </c>
      <c r="J28" s="137" t="s">
        <v>38</v>
      </c>
      <c r="K28" s="137">
        <v>1000</v>
      </c>
      <c r="L28" s="137" t="s">
        <v>8271</v>
      </c>
      <c r="M28" s="134" t="s">
        <v>8263</v>
      </c>
      <c r="N28" s="207"/>
      <c r="O28" s="207"/>
      <c r="P28" s="207"/>
      <c r="Q28" s="207"/>
      <c r="R28" s="207"/>
      <c r="S28" s="207"/>
      <c r="T28" s="207"/>
      <c r="U28" s="207"/>
      <c r="V28" s="207">
        <v>1</v>
      </c>
      <c r="W28" s="207">
        <v>1</v>
      </c>
      <c r="X28" s="207">
        <v>1</v>
      </c>
      <c r="Y28" s="207">
        <v>1</v>
      </c>
      <c r="Z28" s="207">
        <v>1</v>
      </c>
      <c r="AA28" s="207">
        <v>1</v>
      </c>
      <c r="AB28" s="207">
        <v>1</v>
      </c>
      <c r="AC28" s="207">
        <v>1</v>
      </c>
      <c r="AD28" s="207">
        <v>1</v>
      </c>
      <c r="AE28" s="207">
        <v>1</v>
      </c>
      <c r="AF28" s="207">
        <v>1</v>
      </c>
      <c r="AG28" s="207">
        <v>1</v>
      </c>
      <c r="AH28" s="207">
        <v>1</v>
      </c>
      <c r="AI28" s="207">
        <v>1</v>
      </c>
      <c r="AJ28" s="207">
        <v>1</v>
      </c>
      <c r="AK28" s="207">
        <v>1</v>
      </c>
      <c r="AL28" s="207">
        <v>1</v>
      </c>
      <c r="AM28" s="207">
        <v>1</v>
      </c>
      <c r="AN28" s="207">
        <v>1</v>
      </c>
      <c r="AO28" s="207">
        <v>1</v>
      </c>
      <c r="AP28" s="207">
        <v>1</v>
      </c>
      <c r="AQ28" s="207">
        <v>1</v>
      </c>
      <c r="AR28" s="207">
        <v>1</v>
      </c>
      <c r="AS28" s="207">
        <v>1</v>
      </c>
      <c r="AT28" s="207">
        <v>1</v>
      </c>
      <c r="AU28" s="207">
        <v>1</v>
      </c>
      <c r="AV28" s="207">
        <v>1</v>
      </c>
      <c r="AW28" s="207">
        <v>1</v>
      </c>
      <c r="AX28" s="207">
        <v>1</v>
      </c>
      <c r="AY28" s="207">
        <v>1</v>
      </c>
      <c r="AZ28" s="207">
        <v>1</v>
      </c>
      <c r="BA28" s="207">
        <v>1</v>
      </c>
      <c r="BB28" s="207">
        <v>1</v>
      </c>
      <c r="BC28" s="207">
        <v>1</v>
      </c>
      <c r="BD28" s="207">
        <v>1</v>
      </c>
      <c r="BE28" s="207">
        <v>1</v>
      </c>
      <c r="BF28" s="207">
        <v>1</v>
      </c>
      <c r="BG28" s="207">
        <v>1</v>
      </c>
      <c r="BH28" s="207">
        <v>1</v>
      </c>
      <c r="BI28" s="207">
        <v>1</v>
      </c>
      <c r="BJ28" s="207">
        <v>1</v>
      </c>
      <c r="BK28" s="207">
        <v>1</v>
      </c>
      <c r="BL28" s="207">
        <v>1</v>
      </c>
      <c r="BM28" s="207">
        <v>1</v>
      </c>
      <c r="BN28" s="207">
        <v>1</v>
      </c>
      <c r="BO28" s="207">
        <v>1</v>
      </c>
      <c r="BP28" s="207">
        <v>1</v>
      </c>
      <c r="BQ28" s="207">
        <v>1</v>
      </c>
      <c r="BR28" s="207">
        <v>1</v>
      </c>
      <c r="BS28" s="207">
        <v>1</v>
      </c>
      <c r="BT28" s="207">
        <v>1</v>
      </c>
      <c r="BU28" s="207">
        <v>1</v>
      </c>
      <c r="BV28" s="207">
        <v>1</v>
      </c>
      <c r="BW28" s="207"/>
      <c r="BX28" s="207"/>
      <c r="BY28" s="207"/>
      <c r="BZ28" s="207"/>
      <c r="CA28" s="207"/>
      <c r="CB28" s="207"/>
      <c r="CC28" s="207"/>
      <c r="CD28" s="207"/>
      <c r="CE28" s="207"/>
      <c r="CF28" s="207"/>
      <c r="CG28" s="207"/>
      <c r="CH28" s="207"/>
      <c r="CI28" s="207"/>
      <c r="CJ28" s="207"/>
      <c r="CK28" s="207"/>
      <c r="CL28" s="207"/>
      <c r="CM28" s="207"/>
      <c r="CN28" s="207"/>
      <c r="CO28" s="207"/>
      <c r="CP28" s="207"/>
      <c r="CQ28" s="207"/>
      <c r="CR28" s="207"/>
      <c r="CS28" s="207"/>
      <c r="CT28" s="207"/>
      <c r="CU28" s="207"/>
      <c r="CV28" s="207"/>
      <c r="CW28" s="135"/>
      <c r="CX28" s="135"/>
    </row>
    <row r="29" spans="3:102" ht="16">
      <c r="C29" s="10"/>
      <c r="D29" s="10" t="s">
        <v>8592</v>
      </c>
      <c r="E29" s="211">
        <v>45444</v>
      </c>
      <c r="F29" s="136" t="s">
        <v>8334</v>
      </c>
      <c r="G29" s="137" t="s">
        <v>1126</v>
      </c>
      <c r="H29" s="137" t="s">
        <v>1106</v>
      </c>
      <c r="I29" s="137" t="s">
        <v>8262</v>
      </c>
      <c r="J29" s="137" t="s">
        <v>38</v>
      </c>
      <c r="K29" s="137">
        <v>1000</v>
      </c>
      <c r="L29" s="137" t="s">
        <v>8271</v>
      </c>
      <c r="M29" s="134" t="s">
        <v>8263</v>
      </c>
      <c r="N29" s="207"/>
      <c r="O29" s="207"/>
      <c r="P29" s="207"/>
      <c r="Q29" s="207"/>
      <c r="R29" s="207"/>
      <c r="S29" s="207"/>
      <c r="T29" s="207"/>
      <c r="U29" s="207"/>
      <c r="V29" s="207">
        <v>1</v>
      </c>
      <c r="W29" s="207">
        <v>1</v>
      </c>
      <c r="X29" s="207">
        <v>1</v>
      </c>
      <c r="Y29" s="207">
        <v>1</v>
      </c>
      <c r="Z29" s="207">
        <v>1</v>
      </c>
      <c r="AA29" s="207">
        <v>1</v>
      </c>
      <c r="AB29" s="207">
        <v>1</v>
      </c>
      <c r="AC29" s="207">
        <v>1</v>
      </c>
      <c r="AD29" s="207">
        <v>1</v>
      </c>
      <c r="AE29" s="207">
        <v>1</v>
      </c>
      <c r="AF29" s="207">
        <v>1</v>
      </c>
      <c r="AG29" s="207">
        <v>1</v>
      </c>
      <c r="AH29" s="207">
        <v>1</v>
      </c>
      <c r="AI29" s="207">
        <v>1</v>
      </c>
      <c r="AJ29" s="207">
        <v>1</v>
      </c>
      <c r="AK29" s="207">
        <v>1</v>
      </c>
      <c r="AL29" s="207">
        <v>1</v>
      </c>
      <c r="AM29" s="207">
        <v>1</v>
      </c>
      <c r="AN29" s="207">
        <v>1</v>
      </c>
      <c r="AO29" s="207">
        <v>1</v>
      </c>
      <c r="AP29" s="207">
        <v>1</v>
      </c>
      <c r="AQ29" s="207">
        <v>1</v>
      </c>
      <c r="AR29" s="207">
        <v>1</v>
      </c>
      <c r="AS29" s="207">
        <v>1</v>
      </c>
      <c r="AT29" s="207">
        <v>1</v>
      </c>
      <c r="AU29" s="207">
        <v>1</v>
      </c>
      <c r="AV29" s="207">
        <v>1</v>
      </c>
      <c r="AW29" s="207">
        <v>1</v>
      </c>
      <c r="AX29" s="207">
        <v>1</v>
      </c>
      <c r="AY29" s="207">
        <v>1</v>
      </c>
      <c r="AZ29" s="207">
        <v>1</v>
      </c>
      <c r="BA29" s="207">
        <v>1</v>
      </c>
      <c r="BB29" s="207">
        <v>1</v>
      </c>
      <c r="BC29" s="207">
        <v>1</v>
      </c>
      <c r="BD29" s="207">
        <v>1</v>
      </c>
      <c r="BE29" s="207">
        <v>1</v>
      </c>
      <c r="BF29" s="207">
        <v>1</v>
      </c>
      <c r="BG29" s="207">
        <v>1</v>
      </c>
      <c r="BH29" s="207">
        <v>1</v>
      </c>
      <c r="BI29" s="207">
        <v>1</v>
      </c>
      <c r="BJ29" s="207">
        <v>1</v>
      </c>
      <c r="BK29" s="207">
        <v>1</v>
      </c>
      <c r="BL29" s="207">
        <v>1</v>
      </c>
      <c r="BM29" s="207">
        <v>1</v>
      </c>
      <c r="BN29" s="207">
        <v>1</v>
      </c>
      <c r="BO29" s="207">
        <v>1</v>
      </c>
      <c r="BP29" s="207">
        <v>1</v>
      </c>
      <c r="BQ29" s="207">
        <v>1</v>
      </c>
      <c r="BR29" s="207">
        <v>1</v>
      </c>
      <c r="BS29" s="207">
        <v>1</v>
      </c>
      <c r="BT29" s="207">
        <v>1</v>
      </c>
      <c r="BU29" s="207">
        <v>1</v>
      </c>
      <c r="BV29" s="207">
        <v>1</v>
      </c>
      <c r="BW29" s="207"/>
      <c r="BX29" s="207"/>
      <c r="BY29" s="207"/>
      <c r="BZ29" s="207"/>
      <c r="CA29" s="207"/>
      <c r="CB29" s="207"/>
      <c r="CC29" s="207"/>
      <c r="CD29" s="207"/>
      <c r="CE29" s="207"/>
      <c r="CF29" s="207"/>
      <c r="CG29" s="207"/>
      <c r="CH29" s="207"/>
      <c r="CI29" s="207"/>
      <c r="CJ29" s="207"/>
      <c r="CK29" s="207"/>
      <c r="CL29" s="207"/>
      <c r="CM29" s="207"/>
      <c r="CN29" s="207"/>
      <c r="CO29" s="207"/>
      <c r="CP29" s="207"/>
      <c r="CQ29" s="207"/>
      <c r="CR29" s="207"/>
      <c r="CS29" s="207"/>
      <c r="CT29" s="207"/>
      <c r="CU29" s="207"/>
      <c r="CV29" s="207"/>
      <c r="CW29" s="135"/>
      <c r="CX29" s="135"/>
    </row>
    <row r="30" spans="3:102" ht="16">
      <c r="C30" s="10"/>
      <c r="D30" s="10" t="s">
        <v>8593</v>
      </c>
      <c r="E30" s="211">
        <v>45444</v>
      </c>
      <c r="F30" s="136" t="s">
        <v>8334</v>
      </c>
      <c r="G30" s="137" t="s">
        <v>1127</v>
      </c>
      <c r="H30" s="137" t="s">
        <v>1106</v>
      </c>
      <c r="I30" s="137" t="s">
        <v>8262</v>
      </c>
      <c r="J30" s="137" t="s">
        <v>38</v>
      </c>
      <c r="K30" s="137">
        <v>1000</v>
      </c>
      <c r="L30" s="137" t="s">
        <v>8271</v>
      </c>
      <c r="M30" s="134" t="s">
        <v>8263</v>
      </c>
      <c r="N30" s="207"/>
      <c r="O30" s="207"/>
      <c r="P30" s="207"/>
      <c r="Q30" s="207"/>
      <c r="R30" s="207"/>
      <c r="S30" s="207"/>
      <c r="T30" s="207"/>
      <c r="U30" s="207"/>
      <c r="V30" s="207">
        <v>1</v>
      </c>
      <c r="W30" s="207">
        <v>1</v>
      </c>
      <c r="X30" s="207">
        <v>1</v>
      </c>
      <c r="Y30" s="207">
        <v>1</v>
      </c>
      <c r="Z30" s="207">
        <v>1</v>
      </c>
      <c r="AA30" s="207">
        <v>1</v>
      </c>
      <c r="AB30" s="207">
        <v>1</v>
      </c>
      <c r="AC30" s="207">
        <v>1</v>
      </c>
      <c r="AD30" s="207">
        <v>1</v>
      </c>
      <c r="AE30" s="207">
        <v>1</v>
      </c>
      <c r="AF30" s="207">
        <v>1</v>
      </c>
      <c r="AG30" s="207">
        <v>1</v>
      </c>
      <c r="AH30" s="207">
        <v>1</v>
      </c>
      <c r="AI30" s="207">
        <v>1</v>
      </c>
      <c r="AJ30" s="207">
        <v>1</v>
      </c>
      <c r="AK30" s="207">
        <v>1</v>
      </c>
      <c r="AL30" s="207">
        <v>1</v>
      </c>
      <c r="AM30" s="207">
        <v>1</v>
      </c>
      <c r="AN30" s="207">
        <v>1</v>
      </c>
      <c r="AO30" s="207">
        <v>1</v>
      </c>
      <c r="AP30" s="207">
        <v>1</v>
      </c>
      <c r="AQ30" s="207">
        <v>1</v>
      </c>
      <c r="AR30" s="207">
        <v>1</v>
      </c>
      <c r="AS30" s="207">
        <v>1</v>
      </c>
      <c r="AT30" s="207">
        <v>1</v>
      </c>
      <c r="AU30" s="207">
        <v>1</v>
      </c>
      <c r="AV30" s="207">
        <v>1</v>
      </c>
      <c r="AW30" s="207">
        <v>1</v>
      </c>
      <c r="AX30" s="207">
        <v>1</v>
      </c>
      <c r="AY30" s="207">
        <v>1</v>
      </c>
      <c r="AZ30" s="207">
        <v>1</v>
      </c>
      <c r="BA30" s="207">
        <v>1</v>
      </c>
      <c r="BB30" s="207">
        <v>1</v>
      </c>
      <c r="BC30" s="207">
        <v>1</v>
      </c>
      <c r="BD30" s="207">
        <v>1</v>
      </c>
      <c r="BE30" s="207">
        <v>1</v>
      </c>
      <c r="BF30" s="207">
        <v>1</v>
      </c>
      <c r="BG30" s="207">
        <v>1</v>
      </c>
      <c r="BH30" s="207">
        <v>1</v>
      </c>
      <c r="BI30" s="207">
        <v>1</v>
      </c>
      <c r="BJ30" s="207">
        <v>1</v>
      </c>
      <c r="BK30" s="207">
        <v>1</v>
      </c>
      <c r="BL30" s="207">
        <v>1</v>
      </c>
      <c r="BM30" s="207">
        <v>1</v>
      </c>
      <c r="BN30" s="207">
        <v>1</v>
      </c>
      <c r="BO30" s="207">
        <v>1</v>
      </c>
      <c r="BP30" s="207">
        <v>1</v>
      </c>
      <c r="BQ30" s="207">
        <v>1</v>
      </c>
      <c r="BR30" s="207">
        <v>1</v>
      </c>
      <c r="BS30" s="207">
        <v>1</v>
      </c>
      <c r="BT30" s="207">
        <v>1</v>
      </c>
      <c r="BU30" s="207">
        <v>1</v>
      </c>
      <c r="BV30" s="207">
        <v>1</v>
      </c>
      <c r="BW30" s="207"/>
      <c r="BX30" s="207"/>
      <c r="BY30" s="207"/>
      <c r="BZ30" s="207"/>
      <c r="CA30" s="207"/>
      <c r="CB30" s="207"/>
      <c r="CC30" s="207"/>
      <c r="CD30" s="207"/>
      <c r="CE30" s="207"/>
      <c r="CF30" s="207"/>
      <c r="CG30" s="207"/>
      <c r="CH30" s="207"/>
      <c r="CI30" s="207"/>
      <c r="CJ30" s="207"/>
      <c r="CK30" s="207"/>
      <c r="CL30" s="207"/>
      <c r="CM30" s="207"/>
      <c r="CN30" s="207"/>
      <c r="CO30" s="207"/>
      <c r="CP30" s="207"/>
      <c r="CQ30" s="207"/>
      <c r="CR30" s="207"/>
      <c r="CS30" s="207"/>
      <c r="CT30" s="207"/>
      <c r="CU30" s="207"/>
      <c r="CV30" s="207"/>
      <c r="CW30" s="135"/>
      <c r="CX30" s="135"/>
    </row>
    <row r="31" spans="3:102" ht="16">
      <c r="C31" s="10"/>
      <c r="D31" s="10" t="s">
        <v>8594</v>
      </c>
      <c r="E31" s="211">
        <v>45444</v>
      </c>
      <c r="F31" s="136" t="s">
        <v>8334</v>
      </c>
      <c r="G31" s="137" t="s">
        <v>1128</v>
      </c>
      <c r="H31" s="137" t="s">
        <v>1106</v>
      </c>
      <c r="I31" s="137" t="s">
        <v>8262</v>
      </c>
      <c r="J31" s="137" t="s">
        <v>38</v>
      </c>
      <c r="K31" s="137">
        <v>1000</v>
      </c>
      <c r="L31" s="137" t="s">
        <v>8271</v>
      </c>
      <c r="M31" s="134" t="s">
        <v>8263</v>
      </c>
      <c r="N31" s="207"/>
      <c r="O31" s="207"/>
      <c r="P31" s="207"/>
      <c r="Q31" s="207"/>
      <c r="R31" s="207"/>
      <c r="S31" s="207"/>
      <c r="T31" s="207"/>
      <c r="U31" s="207"/>
      <c r="V31" s="207">
        <v>1</v>
      </c>
      <c r="W31" s="207">
        <v>1</v>
      </c>
      <c r="X31" s="207">
        <v>1</v>
      </c>
      <c r="Y31" s="207">
        <v>1</v>
      </c>
      <c r="Z31" s="207">
        <v>1</v>
      </c>
      <c r="AA31" s="207">
        <v>1</v>
      </c>
      <c r="AB31" s="207">
        <v>1</v>
      </c>
      <c r="AC31" s="207">
        <v>1</v>
      </c>
      <c r="AD31" s="207">
        <v>1</v>
      </c>
      <c r="AE31" s="207">
        <v>1</v>
      </c>
      <c r="AF31" s="207">
        <v>1</v>
      </c>
      <c r="AG31" s="207">
        <v>1</v>
      </c>
      <c r="AH31" s="207">
        <v>1</v>
      </c>
      <c r="AI31" s="207">
        <v>1</v>
      </c>
      <c r="AJ31" s="207">
        <v>1</v>
      </c>
      <c r="AK31" s="207">
        <v>1</v>
      </c>
      <c r="AL31" s="207">
        <v>1</v>
      </c>
      <c r="AM31" s="207">
        <v>1</v>
      </c>
      <c r="AN31" s="207">
        <v>1</v>
      </c>
      <c r="AO31" s="207">
        <v>1</v>
      </c>
      <c r="AP31" s="207">
        <v>1</v>
      </c>
      <c r="AQ31" s="207">
        <v>1</v>
      </c>
      <c r="AR31" s="207">
        <v>1</v>
      </c>
      <c r="AS31" s="207">
        <v>1</v>
      </c>
      <c r="AT31" s="207">
        <v>1</v>
      </c>
      <c r="AU31" s="207">
        <v>1</v>
      </c>
      <c r="AV31" s="207">
        <v>1</v>
      </c>
      <c r="AW31" s="207">
        <v>1</v>
      </c>
      <c r="AX31" s="207">
        <v>1</v>
      </c>
      <c r="AY31" s="207">
        <v>1</v>
      </c>
      <c r="AZ31" s="207">
        <v>1</v>
      </c>
      <c r="BA31" s="207">
        <v>1</v>
      </c>
      <c r="BB31" s="207">
        <v>1</v>
      </c>
      <c r="BC31" s="207">
        <v>1</v>
      </c>
      <c r="BD31" s="207">
        <v>1</v>
      </c>
      <c r="BE31" s="207">
        <v>1</v>
      </c>
      <c r="BF31" s="207">
        <v>1</v>
      </c>
      <c r="BG31" s="207">
        <v>1</v>
      </c>
      <c r="BH31" s="207">
        <v>1</v>
      </c>
      <c r="BI31" s="207">
        <v>1</v>
      </c>
      <c r="BJ31" s="207">
        <v>1</v>
      </c>
      <c r="BK31" s="207">
        <v>1</v>
      </c>
      <c r="BL31" s="207">
        <v>1</v>
      </c>
      <c r="BM31" s="207">
        <v>1</v>
      </c>
      <c r="BN31" s="207">
        <v>1</v>
      </c>
      <c r="BO31" s="207">
        <v>1</v>
      </c>
      <c r="BP31" s="207">
        <v>1</v>
      </c>
      <c r="BQ31" s="207">
        <v>1</v>
      </c>
      <c r="BR31" s="207">
        <v>1</v>
      </c>
      <c r="BS31" s="207">
        <v>1</v>
      </c>
      <c r="BT31" s="207">
        <v>1</v>
      </c>
      <c r="BU31" s="207">
        <v>1</v>
      </c>
      <c r="BV31" s="207">
        <v>1</v>
      </c>
      <c r="BW31" s="207"/>
      <c r="BX31" s="207"/>
      <c r="BY31" s="207"/>
      <c r="BZ31" s="207"/>
      <c r="CA31" s="207"/>
      <c r="CB31" s="207"/>
      <c r="CC31" s="207"/>
      <c r="CD31" s="207"/>
      <c r="CE31" s="207"/>
      <c r="CF31" s="207"/>
      <c r="CG31" s="207"/>
      <c r="CH31" s="207"/>
      <c r="CI31" s="207"/>
      <c r="CJ31" s="207"/>
      <c r="CK31" s="207"/>
      <c r="CL31" s="207"/>
      <c r="CM31" s="207"/>
      <c r="CN31" s="207"/>
      <c r="CO31" s="207"/>
      <c r="CP31" s="207"/>
      <c r="CQ31" s="207"/>
      <c r="CR31" s="207"/>
      <c r="CS31" s="207"/>
      <c r="CT31" s="207"/>
      <c r="CU31" s="207"/>
      <c r="CV31" s="207"/>
      <c r="CW31" s="135"/>
      <c r="CX31" s="135"/>
    </row>
    <row r="32" spans="3:102" ht="16">
      <c r="C32" s="10"/>
      <c r="D32" s="10" t="s">
        <v>8595</v>
      </c>
      <c r="E32" s="211">
        <v>45444</v>
      </c>
      <c r="F32" s="136" t="s">
        <v>8334</v>
      </c>
      <c r="G32" s="137" t="s">
        <v>1129</v>
      </c>
      <c r="H32" s="137" t="s">
        <v>1106</v>
      </c>
      <c r="I32" s="137" t="s">
        <v>8262</v>
      </c>
      <c r="J32" s="137" t="s">
        <v>38</v>
      </c>
      <c r="K32" s="137">
        <v>1000</v>
      </c>
      <c r="L32" s="137" t="s">
        <v>8271</v>
      </c>
      <c r="M32" s="134" t="s">
        <v>8263</v>
      </c>
      <c r="N32" s="207"/>
      <c r="O32" s="207"/>
      <c r="P32" s="207"/>
      <c r="Q32" s="207"/>
      <c r="R32" s="207"/>
      <c r="S32" s="207"/>
      <c r="T32" s="207"/>
      <c r="U32" s="207"/>
      <c r="V32" s="207">
        <v>1</v>
      </c>
      <c r="W32" s="207">
        <v>1</v>
      </c>
      <c r="X32" s="207">
        <v>1</v>
      </c>
      <c r="Y32" s="207">
        <v>1</v>
      </c>
      <c r="Z32" s="207">
        <v>1</v>
      </c>
      <c r="AA32" s="207">
        <v>1</v>
      </c>
      <c r="AB32" s="207">
        <v>1</v>
      </c>
      <c r="AC32" s="207">
        <v>1</v>
      </c>
      <c r="AD32" s="207">
        <v>1</v>
      </c>
      <c r="AE32" s="207">
        <v>1</v>
      </c>
      <c r="AF32" s="207">
        <v>1</v>
      </c>
      <c r="AG32" s="207">
        <v>1</v>
      </c>
      <c r="AH32" s="207">
        <v>1</v>
      </c>
      <c r="AI32" s="207">
        <v>1</v>
      </c>
      <c r="AJ32" s="207">
        <v>1</v>
      </c>
      <c r="AK32" s="207">
        <v>1</v>
      </c>
      <c r="AL32" s="207">
        <v>1</v>
      </c>
      <c r="AM32" s="207">
        <v>1</v>
      </c>
      <c r="AN32" s="207">
        <v>1</v>
      </c>
      <c r="AO32" s="207">
        <v>1</v>
      </c>
      <c r="AP32" s="207">
        <v>1</v>
      </c>
      <c r="AQ32" s="207">
        <v>1</v>
      </c>
      <c r="AR32" s="207">
        <v>1</v>
      </c>
      <c r="AS32" s="207">
        <v>1</v>
      </c>
      <c r="AT32" s="207">
        <v>1</v>
      </c>
      <c r="AU32" s="207">
        <v>1</v>
      </c>
      <c r="AV32" s="207">
        <v>1</v>
      </c>
      <c r="AW32" s="207">
        <v>1</v>
      </c>
      <c r="AX32" s="207">
        <v>1</v>
      </c>
      <c r="AY32" s="207">
        <v>1</v>
      </c>
      <c r="AZ32" s="207">
        <v>1</v>
      </c>
      <c r="BA32" s="207">
        <v>1</v>
      </c>
      <c r="BB32" s="207">
        <v>1</v>
      </c>
      <c r="BC32" s="207">
        <v>1</v>
      </c>
      <c r="BD32" s="207">
        <v>1</v>
      </c>
      <c r="BE32" s="207">
        <v>1</v>
      </c>
      <c r="BF32" s="207">
        <v>1</v>
      </c>
      <c r="BG32" s="207">
        <v>1</v>
      </c>
      <c r="BH32" s="207">
        <v>1</v>
      </c>
      <c r="BI32" s="207">
        <v>1</v>
      </c>
      <c r="BJ32" s="207">
        <v>1</v>
      </c>
      <c r="BK32" s="207">
        <v>1</v>
      </c>
      <c r="BL32" s="207">
        <v>1</v>
      </c>
      <c r="BM32" s="207">
        <v>1</v>
      </c>
      <c r="BN32" s="207">
        <v>1</v>
      </c>
      <c r="BO32" s="207">
        <v>1</v>
      </c>
      <c r="BP32" s="207">
        <v>1</v>
      </c>
      <c r="BQ32" s="207">
        <v>1</v>
      </c>
      <c r="BR32" s="207">
        <v>1</v>
      </c>
      <c r="BS32" s="207">
        <v>1</v>
      </c>
      <c r="BT32" s="207">
        <v>1</v>
      </c>
      <c r="BU32" s="207">
        <v>1</v>
      </c>
      <c r="BV32" s="207">
        <v>1</v>
      </c>
      <c r="BW32" s="207"/>
      <c r="BX32" s="207"/>
      <c r="BY32" s="207"/>
      <c r="BZ32" s="207"/>
      <c r="CA32" s="207"/>
      <c r="CB32" s="207"/>
      <c r="CC32" s="207"/>
      <c r="CD32" s="207"/>
      <c r="CE32" s="207"/>
      <c r="CF32" s="207"/>
      <c r="CG32" s="207"/>
      <c r="CH32" s="207"/>
      <c r="CI32" s="207"/>
      <c r="CJ32" s="207"/>
      <c r="CK32" s="207"/>
      <c r="CL32" s="207"/>
      <c r="CM32" s="207"/>
      <c r="CN32" s="207"/>
      <c r="CO32" s="207"/>
      <c r="CP32" s="207"/>
      <c r="CQ32" s="207"/>
      <c r="CR32" s="207"/>
      <c r="CS32" s="207"/>
      <c r="CT32" s="207"/>
      <c r="CU32" s="207"/>
      <c r="CV32" s="207"/>
      <c r="CW32" s="135"/>
      <c r="CX32" s="135"/>
    </row>
    <row r="33" spans="3:102" ht="16">
      <c r="C33" s="10"/>
      <c r="D33" s="10" t="s">
        <v>8596</v>
      </c>
      <c r="E33" s="211">
        <v>45444</v>
      </c>
      <c r="F33" s="136" t="s">
        <v>8334</v>
      </c>
      <c r="G33" s="137" t="s">
        <v>1130</v>
      </c>
      <c r="H33" s="137" t="s">
        <v>1106</v>
      </c>
      <c r="I33" s="137" t="s">
        <v>8262</v>
      </c>
      <c r="J33" s="137" t="s">
        <v>38</v>
      </c>
      <c r="K33" s="137">
        <v>1000</v>
      </c>
      <c r="L33" s="137" t="s">
        <v>8271</v>
      </c>
      <c r="M33" s="134" t="s">
        <v>8263</v>
      </c>
      <c r="N33" s="207"/>
      <c r="O33" s="207"/>
      <c r="P33" s="207"/>
      <c r="Q33" s="207"/>
      <c r="R33" s="207"/>
      <c r="S33" s="207"/>
      <c r="T33" s="207"/>
      <c r="U33" s="207"/>
      <c r="V33" s="207">
        <v>1</v>
      </c>
      <c r="W33" s="207">
        <v>1</v>
      </c>
      <c r="X33" s="207">
        <v>1</v>
      </c>
      <c r="Y33" s="207">
        <v>1</v>
      </c>
      <c r="Z33" s="207">
        <v>1</v>
      </c>
      <c r="AA33" s="207">
        <v>1</v>
      </c>
      <c r="AB33" s="207">
        <v>1</v>
      </c>
      <c r="AC33" s="207">
        <v>1</v>
      </c>
      <c r="AD33" s="207">
        <v>1</v>
      </c>
      <c r="AE33" s="207">
        <v>1</v>
      </c>
      <c r="AF33" s="207">
        <v>1</v>
      </c>
      <c r="AG33" s="207">
        <v>1</v>
      </c>
      <c r="AH33" s="207">
        <v>1</v>
      </c>
      <c r="AI33" s="207">
        <v>1</v>
      </c>
      <c r="AJ33" s="207">
        <v>1</v>
      </c>
      <c r="AK33" s="207">
        <v>1</v>
      </c>
      <c r="AL33" s="207">
        <v>1</v>
      </c>
      <c r="AM33" s="207">
        <v>1</v>
      </c>
      <c r="AN33" s="207">
        <v>1</v>
      </c>
      <c r="AO33" s="207">
        <v>1</v>
      </c>
      <c r="AP33" s="207">
        <v>1</v>
      </c>
      <c r="AQ33" s="207">
        <v>1</v>
      </c>
      <c r="AR33" s="207">
        <v>1</v>
      </c>
      <c r="AS33" s="207">
        <v>1</v>
      </c>
      <c r="AT33" s="207">
        <v>1</v>
      </c>
      <c r="AU33" s="207">
        <v>1</v>
      </c>
      <c r="AV33" s="207">
        <v>1</v>
      </c>
      <c r="AW33" s="207">
        <v>1</v>
      </c>
      <c r="AX33" s="207">
        <v>1</v>
      </c>
      <c r="AY33" s="207">
        <v>1</v>
      </c>
      <c r="AZ33" s="207">
        <v>1</v>
      </c>
      <c r="BA33" s="207">
        <v>1</v>
      </c>
      <c r="BB33" s="207">
        <v>1</v>
      </c>
      <c r="BC33" s="207">
        <v>1</v>
      </c>
      <c r="BD33" s="207">
        <v>1</v>
      </c>
      <c r="BE33" s="207">
        <v>1</v>
      </c>
      <c r="BF33" s="207">
        <v>1</v>
      </c>
      <c r="BG33" s="207">
        <v>1</v>
      </c>
      <c r="BH33" s="207">
        <v>1</v>
      </c>
      <c r="BI33" s="207">
        <v>1</v>
      </c>
      <c r="BJ33" s="207">
        <v>1</v>
      </c>
      <c r="BK33" s="207">
        <v>1</v>
      </c>
      <c r="BL33" s="207">
        <v>1</v>
      </c>
      <c r="BM33" s="207">
        <v>1</v>
      </c>
      <c r="BN33" s="207">
        <v>1</v>
      </c>
      <c r="BO33" s="207">
        <v>1</v>
      </c>
      <c r="BP33" s="207">
        <v>1</v>
      </c>
      <c r="BQ33" s="207">
        <v>1</v>
      </c>
      <c r="BR33" s="207">
        <v>1</v>
      </c>
      <c r="BS33" s="207">
        <v>1</v>
      </c>
      <c r="BT33" s="207">
        <v>1</v>
      </c>
      <c r="BU33" s="207">
        <v>1</v>
      </c>
      <c r="BV33" s="207">
        <v>1</v>
      </c>
      <c r="BW33" s="207">
        <v>1</v>
      </c>
      <c r="BX33" s="207">
        <v>1</v>
      </c>
      <c r="BY33" s="207">
        <v>1</v>
      </c>
      <c r="BZ33" s="207">
        <v>1</v>
      </c>
      <c r="CA33" s="207">
        <v>1</v>
      </c>
      <c r="CB33" s="207">
        <v>1</v>
      </c>
      <c r="CC33" s="207">
        <v>1</v>
      </c>
      <c r="CD33" s="207">
        <v>1</v>
      </c>
      <c r="CE33" s="207">
        <v>1</v>
      </c>
      <c r="CF33" s="207">
        <v>1</v>
      </c>
      <c r="CG33" s="207">
        <v>1</v>
      </c>
      <c r="CH33" s="207">
        <v>1</v>
      </c>
      <c r="CI33" s="207">
        <v>1</v>
      </c>
      <c r="CJ33" s="207">
        <v>1</v>
      </c>
      <c r="CK33" s="207">
        <v>1</v>
      </c>
      <c r="CL33" s="207">
        <v>1</v>
      </c>
      <c r="CM33" s="207"/>
      <c r="CN33" s="207"/>
      <c r="CO33" s="207"/>
      <c r="CP33" s="207"/>
      <c r="CQ33" s="207"/>
      <c r="CR33" s="207"/>
      <c r="CS33" s="207"/>
      <c r="CT33" s="207"/>
      <c r="CU33" s="207"/>
      <c r="CV33" s="207"/>
      <c r="CW33" s="135"/>
      <c r="CX33" s="135"/>
    </row>
    <row r="34" spans="3:102" ht="16">
      <c r="C34" s="10"/>
      <c r="D34" s="10" t="s">
        <v>48</v>
      </c>
      <c r="E34" s="211">
        <v>45627</v>
      </c>
      <c r="F34" s="136" t="s">
        <v>8334</v>
      </c>
      <c r="G34" s="137" t="s">
        <v>1131</v>
      </c>
      <c r="H34" s="137" t="s">
        <v>1106</v>
      </c>
      <c r="I34" s="137" t="s">
        <v>8262</v>
      </c>
      <c r="J34" s="137" t="s">
        <v>38</v>
      </c>
      <c r="K34" s="137">
        <v>1000</v>
      </c>
      <c r="L34" s="137" t="s">
        <v>8271</v>
      </c>
      <c r="M34" s="134" t="s">
        <v>8263</v>
      </c>
      <c r="N34" s="207"/>
      <c r="O34" s="207"/>
      <c r="P34" s="207"/>
      <c r="Q34" s="207"/>
      <c r="R34" s="207"/>
      <c r="S34" s="207"/>
      <c r="T34" s="207"/>
      <c r="U34" s="207"/>
      <c r="V34" s="207"/>
      <c r="W34" s="207"/>
      <c r="X34" s="207"/>
      <c r="Y34" s="207"/>
      <c r="Z34" s="207"/>
      <c r="AA34" s="207"/>
      <c r="AB34" s="207">
        <v>1</v>
      </c>
      <c r="AC34" s="207">
        <v>1</v>
      </c>
      <c r="AD34" s="207">
        <v>1</v>
      </c>
      <c r="AE34" s="207">
        <v>1</v>
      </c>
      <c r="AF34" s="207">
        <v>1</v>
      </c>
      <c r="AG34" s="207">
        <v>1</v>
      </c>
      <c r="AH34" s="207">
        <v>1</v>
      </c>
      <c r="AI34" s="207">
        <v>1</v>
      </c>
      <c r="AJ34" s="207">
        <v>1</v>
      </c>
      <c r="AK34" s="207">
        <v>1</v>
      </c>
      <c r="AL34" s="207">
        <v>1</v>
      </c>
      <c r="AM34" s="207">
        <v>1</v>
      </c>
      <c r="AN34" s="207">
        <v>1</v>
      </c>
      <c r="AO34" s="207">
        <v>1</v>
      </c>
      <c r="AP34" s="207">
        <v>1</v>
      </c>
      <c r="AQ34" s="207">
        <v>1</v>
      </c>
      <c r="AR34" s="207">
        <v>1</v>
      </c>
      <c r="AS34" s="207">
        <v>1</v>
      </c>
      <c r="AT34" s="207">
        <v>1</v>
      </c>
      <c r="AU34" s="207">
        <v>1</v>
      </c>
      <c r="AV34" s="207">
        <v>1</v>
      </c>
      <c r="AW34" s="207">
        <v>1</v>
      </c>
      <c r="AX34" s="207">
        <v>1</v>
      </c>
      <c r="AY34" s="207">
        <v>1</v>
      </c>
      <c r="AZ34" s="207">
        <v>1</v>
      </c>
      <c r="BA34" s="207">
        <v>1</v>
      </c>
      <c r="BB34" s="207">
        <v>1</v>
      </c>
      <c r="BC34" s="207">
        <v>1</v>
      </c>
      <c r="BD34" s="207">
        <v>1</v>
      </c>
      <c r="BE34" s="207">
        <v>1</v>
      </c>
      <c r="BF34" s="207">
        <v>1</v>
      </c>
      <c r="BG34" s="207">
        <v>1</v>
      </c>
      <c r="BH34" s="207">
        <v>1</v>
      </c>
      <c r="BI34" s="207">
        <v>1</v>
      </c>
      <c r="BJ34" s="207">
        <v>1</v>
      </c>
      <c r="BK34" s="207">
        <v>1</v>
      </c>
      <c r="BL34" s="207">
        <v>1</v>
      </c>
      <c r="BM34" s="207">
        <v>1</v>
      </c>
      <c r="BN34" s="207">
        <v>1</v>
      </c>
      <c r="BO34" s="207">
        <v>1</v>
      </c>
      <c r="BP34" s="207">
        <v>1</v>
      </c>
      <c r="BQ34" s="207">
        <v>1</v>
      </c>
      <c r="BR34" s="207">
        <v>1</v>
      </c>
      <c r="BS34" s="207">
        <v>1</v>
      </c>
      <c r="BT34" s="207">
        <v>1</v>
      </c>
      <c r="BU34" s="207">
        <v>1</v>
      </c>
      <c r="BV34" s="207">
        <v>1</v>
      </c>
      <c r="BW34" s="207">
        <v>1</v>
      </c>
      <c r="BX34" s="207">
        <v>1</v>
      </c>
      <c r="BY34" s="207">
        <v>1</v>
      </c>
      <c r="BZ34" s="207">
        <v>1</v>
      </c>
      <c r="CA34" s="207">
        <v>1</v>
      </c>
      <c r="CB34" s="207">
        <v>1</v>
      </c>
      <c r="CC34" s="207">
        <v>1</v>
      </c>
      <c r="CD34" s="207">
        <v>1</v>
      </c>
      <c r="CE34" s="207">
        <v>1</v>
      </c>
      <c r="CF34" s="207">
        <v>1</v>
      </c>
      <c r="CG34" s="207">
        <v>1</v>
      </c>
      <c r="CH34" s="207">
        <v>1</v>
      </c>
      <c r="CI34" s="207">
        <v>1</v>
      </c>
      <c r="CJ34" s="207">
        <v>1</v>
      </c>
      <c r="CK34" s="207">
        <v>1</v>
      </c>
      <c r="CL34" s="207">
        <v>1</v>
      </c>
      <c r="CM34" s="207"/>
      <c r="CN34" s="207"/>
      <c r="CO34" s="207"/>
      <c r="CP34" s="207"/>
      <c r="CQ34" s="207"/>
      <c r="CR34" s="207"/>
      <c r="CS34" s="207"/>
      <c r="CT34" s="207"/>
      <c r="CU34" s="207"/>
      <c r="CV34" s="207"/>
      <c r="CW34" s="135"/>
      <c r="CX34" s="135"/>
    </row>
    <row r="35" spans="3:102" ht="16">
      <c r="C35" s="10"/>
      <c r="D35" s="10" t="s">
        <v>50</v>
      </c>
      <c r="E35" s="211">
        <v>45627</v>
      </c>
      <c r="F35" s="136" t="s">
        <v>8334</v>
      </c>
      <c r="G35" s="137" t="s">
        <v>1132</v>
      </c>
      <c r="H35" s="137" t="s">
        <v>1106</v>
      </c>
      <c r="I35" s="137" t="s">
        <v>8262</v>
      </c>
      <c r="J35" s="137" t="s">
        <v>38</v>
      </c>
      <c r="K35" s="137">
        <v>1000</v>
      </c>
      <c r="L35" s="137" t="s">
        <v>8271</v>
      </c>
      <c r="M35" s="134" t="s">
        <v>8263</v>
      </c>
      <c r="N35" s="207"/>
      <c r="O35" s="207"/>
      <c r="P35" s="207"/>
      <c r="Q35" s="207"/>
      <c r="R35" s="207"/>
      <c r="S35" s="207"/>
      <c r="T35" s="207"/>
      <c r="U35" s="207"/>
      <c r="V35" s="207"/>
      <c r="W35" s="207"/>
      <c r="X35" s="207"/>
      <c r="Y35" s="207"/>
      <c r="Z35" s="207"/>
      <c r="AA35" s="207"/>
      <c r="AB35" s="207">
        <v>1</v>
      </c>
      <c r="AC35" s="207">
        <v>1</v>
      </c>
      <c r="AD35" s="207">
        <v>1</v>
      </c>
      <c r="AE35" s="207">
        <v>1</v>
      </c>
      <c r="AF35" s="207">
        <v>1</v>
      </c>
      <c r="AG35" s="207">
        <v>1</v>
      </c>
      <c r="AH35" s="207">
        <v>1</v>
      </c>
      <c r="AI35" s="207">
        <v>1</v>
      </c>
      <c r="AJ35" s="207">
        <v>1</v>
      </c>
      <c r="AK35" s="207">
        <v>1</v>
      </c>
      <c r="AL35" s="207">
        <v>1</v>
      </c>
      <c r="AM35" s="207">
        <v>1</v>
      </c>
      <c r="AN35" s="207">
        <v>1</v>
      </c>
      <c r="AO35" s="207">
        <v>1</v>
      </c>
      <c r="AP35" s="207">
        <v>1</v>
      </c>
      <c r="AQ35" s="207">
        <v>1</v>
      </c>
      <c r="AR35" s="207">
        <v>1</v>
      </c>
      <c r="AS35" s="207">
        <v>1</v>
      </c>
      <c r="AT35" s="207">
        <v>1</v>
      </c>
      <c r="AU35" s="207">
        <v>1</v>
      </c>
      <c r="AV35" s="207">
        <v>1</v>
      </c>
      <c r="AW35" s="207">
        <v>1</v>
      </c>
      <c r="AX35" s="207">
        <v>1</v>
      </c>
      <c r="AY35" s="207">
        <v>1</v>
      </c>
      <c r="AZ35" s="207">
        <v>1</v>
      </c>
      <c r="BA35" s="207">
        <v>1</v>
      </c>
      <c r="BB35" s="207">
        <v>1</v>
      </c>
      <c r="BC35" s="207">
        <v>1</v>
      </c>
      <c r="BD35" s="207">
        <v>1</v>
      </c>
      <c r="BE35" s="207">
        <v>1</v>
      </c>
      <c r="BF35" s="207">
        <v>1</v>
      </c>
      <c r="BG35" s="207">
        <v>1</v>
      </c>
      <c r="BH35" s="207">
        <v>1</v>
      </c>
      <c r="BI35" s="207">
        <v>1</v>
      </c>
      <c r="BJ35" s="207">
        <v>1</v>
      </c>
      <c r="BK35" s="207">
        <v>1</v>
      </c>
      <c r="BL35" s="207">
        <v>1</v>
      </c>
      <c r="BM35" s="207">
        <v>1</v>
      </c>
      <c r="BN35" s="207">
        <v>1</v>
      </c>
      <c r="BO35" s="207">
        <v>1</v>
      </c>
      <c r="BP35" s="207">
        <v>1</v>
      </c>
      <c r="BQ35" s="207">
        <v>1</v>
      </c>
      <c r="BR35" s="207">
        <v>1</v>
      </c>
      <c r="BS35" s="207">
        <v>1</v>
      </c>
      <c r="BT35" s="207">
        <v>1</v>
      </c>
      <c r="BU35" s="207">
        <v>1</v>
      </c>
      <c r="BV35" s="207">
        <v>1</v>
      </c>
      <c r="BW35" s="207">
        <v>1</v>
      </c>
      <c r="BX35" s="207">
        <v>1</v>
      </c>
      <c r="BY35" s="207">
        <v>1</v>
      </c>
      <c r="BZ35" s="207">
        <v>1</v>
      </c>
      <c r="CA35" s="207">
        <v>1</v>
      </c>
      <c r="CB35" s="207">
        <v>1</v>
      </c>
      <c r="CC35" s="207">
        <v>1</v>
      </c>
      <c r="CD35" s="207">
        <v>1</v>
      </c>
      <c r="CE35" s="207">
        <v>1</v>
      </c>
      <c r="CF35" s="207">
        <v>1</v>
      </c>
      <c r="CG35" s="207">
        <v>1</v>
      </c>
      <c r="CH35" s="207">
        <v>1</v>
      </c>
      <c r="CI35" s="207">
        <v>1</v>
      </c>
      <c r="CJ35" s="207">
        <v>1</v>
      </c>
      <c r="CK35" s="207">
        <v>1</v>
      </c>
      <c r="CL35" s="207">
        <v>1</v>
      </c>
      <c r="CM35" s="207"/>
      <c r="CN35" s="207"/>
      <c r="CO35" s="207"/>
      <c r="CP35" s="207"/>
      <c r="CQ35" s="207"/>
      <c r="CR35" s="207"/>
      <c r="CS35" s="207"/>
      <c r="CT35" s="207"/>
      <c r="CU35" s="207"/>
      <c r="CV35" s="207"/>
      <c r="CW35" s="135"/>
      <c r="CX35" s="135"/>
    </row>
    <row r="36" spans="3:102" ht="16">
      <c r="C36" s="10"/>
      <c r="D36" s="10" t="s">
        <v>52</v>
      </c>
      <c r="E36" s="211">
        <v>45627</v>
      </c>
      <c r="F36" s="136" t="s">
        <v>8334</v>
      </c>
      <c r="G36" s="137" t="s">
        <v>1133</v>
      </c>
      <c r="H36" s="137" t="s">
        <v>1106</v>
      </c>
      <c r="I36" s="137" t="s">
        <v>8262</v>
      </c>
      <c r="J36" s="137" t="s">
        <v>38</v>
      </c>
      <c r="K36" s="137">
        <v>1000</v>
      </c>
      <c r="L36" s="137" t="s">
        <v>8271</v>
      </c>
      <c r="M36" s="134" t="s">
        <v>8263</v>
      </c>
      <c r="N36" s="207"/>
      <c r="O36" s="207"/>
      <c r="P36" s="207"/>
      <c r="Q36" s="207"/>
      <c r="R36" s="207"/>
      <c r="S36" s="207"/>
      <c r="T36" s="207"/>
      <c r="U36" s="207"/>
      <c r="V36" s="207"/>
      <c r="W36" s="207"/>
      <c r="X36" s="207"/>
      <c r="Y36" s="207"/>
      <c r="Z36" s="207"/>
      <c r="AA36" s="207"/>
      <c r="AB36" s="207">
        <v>1</v>
      </c>
      <c r="AC36" s="207">
        <v>1</v>
      </c>
      <c r="AD36" s="207">
        <v>1</v>
      </c>
      <c r="AE36" s="207">
        <v>1</v>
      </c>
      <c r="AF36" s="207">
        <v>1</v>
      </c>
      <c r="AG36" s="207">
        <v>1</v>
      </c>
      <c r="AH36" s="207">
        <v>1</v>
      </c>
      <c r="AI36" s="207">
        <v>1</v>
      </c>
      <c r="AJ36" s="207">
        <v>1</v>
      </c>
      <c r="AK36" s="207">
        <v>1</v>
      </c>
      <c r="AL36" s="207">
        <v>1</v>
      </c>
      <c r="AM36" s="207">
        <v>1</v>
      </c>
      <c r="AN36" s="207">
        <v>1</v>
      </c>
      <c r="AO36" s="207">
        <v>1</v>
      </c>
      <c r="AP36" s="207">
        <v>1</v>
      </c>
      <c r="AQ36" s="207">
        <v>1</v>
      </c>
      <c r="AR36" s="207">
        <v>1</v>
      </c>
      <c r="AS36" s="207">
        <v>1</v>
      </c>
      <c r="AT36" s="207">
        <v>1</v>
      </c>
      <c r="AU36" s="207">
        <v>1</v>
      </c>
      <c r="AV36" s="207">
        <v>1</v>
      </c>
      <c r="AW36" s="207">
        <v>1</v>
      </c>
      <c r="AX36" s="207">
        <v>1</v>
      </c>
      <c r="AY36" s="207">
        <v>1</v>
      </c>
      <c r="AZ36" s="207">
        <v>1</v>
      </c>
      <c r="BA36" s="207">
        <v>1</v>
      </c>
      <c r="BB36" s="207">
        <v>1</v>
      </c>
      <c r="BC36" s="207">
        <v>1</v>
      </c>
      <c r="BD36" s="207">
        <v>1</v>
      </c>
      <c r="BE36" s="207">
        <v>1</v>
      </c>
      <c r="BF36" s="207">
        <v>1</v>
      </c>
      <c r="BG36" s="207">
        <v>1</v>
      </c>
      <c r="BH36" s="207">
        <v>1</v>
      </c>
      <c r="BI36" s="207">
        <v>1</v>
      </c>
      <c r="BJ36" s="207">
        <v>1</v>
      </c>
      <c r="BK36" s="207">
        <v>1</v>
      </c>
      <c r="BL36" s="207">
        <v>1</v>
      </c>
      <c r="BM36" s="207">
        <v>1</v>
      </c>
      <c r="BN36" s="207">
        <v>1</v>
      </c>
      <c r="BO36" s="207">
        <v>1</v>
      </c>
      <c r="BP36" s="207">
        <v>1</v>
      </c>
      <c r="BQ36" s="207">
        <v>1</v>
      </c>
      <c r="BR36" s="207">
        <v>1</v>
      </c>
      <c r="BS36" s="207">
        <v>1</v>
      </c>
      <c r="BT36" s="207">
        <v>1</v>
      </c>
      <c r="BU36" s="207">
        <v>1</v>
      </c>
      <c r="BV36" s="207">
        <v>1</v>
      </c>
      <c r="BW36" s="207">
        <v>1</v>
      </c>
      <c r="BX36" s="207">
        <v>1</v>
      </c>
      <c r="BY36" s="207">
        <v>1</v>
      </c>
      <c r="BZ36" s="207">
        <v>1</v>
      </c>
      <c r="CA36" s="207">
        <v>1</v>
      </c>
      <c r="CB36" s="207">
        <v>1</v>
      </c>
      <c r="CC36" s="207">
        <v>1</v>
      </c>
      <c r="CD36" s="207">
        <v>1</v>
      </c>
      <c r="CE36" s="207">
        <v>1</v>
      </c>
      <c r="CF36" s="207">
        <v>1</v>
      </c>
      <c r="CG36" s="207">
        <v>1</v>
      </c>
      <c r="CH36" s="207">
        <v>1</v>
      </c>
      <c r="CI36" s="207">
        <v>1</v>
      </c>
      <c r="CJ36" s="207">
        <v>1</v>
      </c>
      <c r="CK36" s="207">
        <v>1</v>
      </c>
      <c r="CL36" s="207">
        <v>1</v>
      </c>
      <c r="CM36" s="207"/>
      <c r="CN36" s="207"/>
      <c r="CO36" s="207"/>
      <c r="CP36" s="207"/>
      <c r="CQ36" s="207"/>
      <c r="CR36" s="207"/>
      <c r="CS36" s="207"/>
      <c r="CT36" s="207"/>
      <c r="CU36" s="207"/>
      <c r="CV36" s="207"/>
      <c r="CW36" s="135"/>
      <c r="CX36" s="135"/>
    </row>
    <row r="37" spans="3:102" ht="16">
      <c r="C37" s="10"/>
      <c r="D37" s="10" t="s">
        <v>54</v>
      </c>
      <c r="E37" s="211">
        <v>45627</v>
      </c>
      <c r="F37" s="136" t="s">
        <v>8334</v>
      </c>
      <c r="G37" s="137" t="s">
        <v>1134</v>
      </c>
      <c r="H37" s="137" t="s">
        <v>1106</v>
      </c>
      <c r="I37" s="137" t="s">
        <v>8262</v>
      </c>
      <c r="J37" s="137" t="s">
        <v>38</v>
      </c>
      <c r="K37" s="137">
        <v>1000</v>
      </c>
      <c r="L37" s="137" t="s">
        <v>8271</v>
      </c>
      <c r="M37" s="134" t="s">
        <v>8263</v>
      </c>
      <c r="N37" s="207"/>
      <c r="O37" s="207"/>
      <c r="P37" s="207"/>
      <c r="Q37" s="207"/>
      <c r="R37" s="207"/>
      <c r="S37" s="207"/>
      <c r="T37" s="207"/>
      <c r="U37" s="207"/>
      <c r="V37" s="207"/>
      <c r="W37" s="207"/>
      <c r="X37" s="207"/>
      <c r="Y37" s="207"/>
      <c r="Z37" s="207"/>
      <c r="AA37" s="207"/>
      <c r="AB37" s="207">
        <v>1</v>
      </c>
      <c r="AC37" s="207">
        <v>1</v>
      </c>
      <c r="AD37" s="207">
        <v>1</v>
      </c>
      <c r="AE37" s="207">
        <v>1</v>
      </c>
      <c r="AF37" s="207">
        <v>1</v>
      </c>
      <c r="AG37" s="207">
        <v>1</v>
      </c>
      <c r="AH37" s="207">
        <v>1</v>
      </c>
      <c r="AI37" s="207">
        <v>1</v>
      </c>
      <c r="AJ37" s="207">
        <v>1</v>
      </c>
      <c r="AK37" s="207">
        <v>1</v>
      </c>
      <c r="AL37" s="207">
        <v>1</v>
      </c>
      <c r="AM37" s="207">
        <v>1</v>
      </c>
      <c r="AN37" s="207">
        <v>1</v>
      </c>
      <c r="AO37" s="207">
        <v>1</v>
      </c>
      <c r="AP37" s="207">
        <v>1</v>
      </c>
      <c r="AQ37" s="207">
        <v>1</v>
      </c>
      <c r="AR37" s="207">
        <v>1</v>
      </c>
      <c r="AS37" s="207">
        <v>1</v>
      </c>
      <c r="AT37" s="207">
        <v>1</v>
      </c>
      <c r="AU37" s="207">
        <v>1</v>
      </c>
      <c r="AV37" s="207">
        <v>1</v>
      </c>
      <c r="AW37" s="207">
        <v>1</v>
      </c>
      <c r="AX37" s="207">
        <v>1</v>
      </c>
      <c r="AY37" s="207">
        <v>1</v>
      </c>
      <c r="AZ37" s="207">
        <v>1</v>
      </c>
      <c r="BA37" s="207">
        <v>1</v>
      </c>
      <c r="BB37" s="207">
        <v>1</v>
      </c>
      <c r="BC37" s="207">
        <v>1</v>
      </c>
      <c r="BD37" s="207">
        <v>1</v>
      </c>
      <c r="BE37" s="207">
        <v>1</v>
      </c>
      <c r="BF37" s="207">
        <v>1</v>
      </c>
      <c r="BG37" s="207">
        <v>1</v>
      </c>
      <c r="BH37" s="207">
        <v>1</v>
      </c>
      <c r="BI37" s="207">
        <v>1</v>
      </c>
      <c r="BJ37" s="207">
        <v>1</v>
      </c>
      <c r="BK37" s="207">
        <v>1</v>
      </c>
      <c r="BL37" s="207">
        <v>1</v>
      </c>
      <c r="BM37" s="207">
        <v>1</v>
      </c>
      <c r="BN37" s="207">
        <v>1</v>
      </c>
      <c r="BO37" s="207">
        <v>1</v>
      </c>
      <c r="BP37" s="207">
        <v>1</v>
      </c>
      <c r="BQ37" s="207">
        <v>1</v>
      </c>
      <c r="BR37" s="207">
        <v>1</v>
      </c>
      <c r="BS37" s="207">
        <v>1</v>
      </c>
      <c r="BT37" s="207">
        <v>1</v>
      </c>
      <c r="BU37" s="207">
        <v>1</v>
      </c>
      <c r="BV37" s="207">
        <v>1</v>
      </c>
      <c r="BW37" s="207">
        <v>1</v>
      </c>
      <c r="BX37" s="207">
        <v>1</v>
      </c>
      <c r="BY37" s="207">
        <v>1</v>
      </c>
      <c r="BZ37" s="207">
        <v>1</v>
      </c>
      <c r="CA37" s="207">
        <v>1</v>
      </c>
      <c r="CB37" s="207">
        <v>1</v>
      </c>
      <c r="CC37" s="207">
        <v>1</v>
      </c>
      <c r="CD37" s="207">
        <v>1</v>
      </c>
      <c r="CE37" s="207">
        <v>1</v>
      </c>
      <c r="CF37" s="207">
        <v>1</v>
      </c>
      <c r="CG37" s="207">
        <v>1</v>
      </c>
      <c r="CH37" s="207">
        <v>1</v>
      </c>
      <c r="CI37" s="207">
        <v>1</v>
      </c>
      <c r="CJ37" s="207">
        <v>1</v>
      </c>
      <c r="CK37" s="207">
        <v>1</v>
      </c>
      <c r="CL37" s="207">
        <v>1</v>
      </c>
      <c r="CM37" s="207"/>
      <c r="CN37" s="207"/>
      <c r="CO37" s="207"/>
      <c r="CP37" s="207"/>
      <c r="CQ37" s="207"/>
      <c r="CR37" s="207"/>
      <c r="CS37" s="207"/>
      <c r="CT37" s="207"/>
      <c r="CU37" s="207"/>
      <c r="CV37" s="207"/>
      <c r="CW37" s="135"/>
      <c r="CX37" s="135"/>
    </row>
    <row r="38" spans="3:102" ht="16">
      <c r="C38" s="10"/>
      <c r="D38" s="10" t="s">
        <v>164</v>
      </c>
      <c r="E38" s="211">
        <v>45627</v>
      </c>
      <c r="F38" s="136" t="s">
        <v>8334</v>
      </c>
      <c r="G38" s="137" t="s">
        <v>1135</v>
      </c>
      <c r="H38" s="137" t="s">
        <v>1106</v>
      </c>
      <c r="I38" s="137" t="s">
        <v>8262</v>
      </c>
      <c r="J38" s="137" t="s">
        <v>38</v>
      </c>
      <c r="K38" s="137">
        <v>1000</v>
      </c>
      <c r="L38" s="137" t="s">
        <v>8271</v>
      </c>
      <c r="M38" s="134" t="s">
        <v>8263</v>
      </c>
      <c r="N38" s="207"/>
      <c r="O38" s="207"/>
      <c r="P38" s="207"/>
      <c r="Q38" s="207"/>
      <c r="R38" s="207"/>
      <c r="S38" s="207"/>
      <c r="T38" s="207"/>
      <c r="U38" s="207"/>
      <c r="V38" s="207"/>
      <c r="W38" s="207"/>
      <c r="X38" s="207"/>
      <c r="Y38" s="207"/>
      <c r="Z38" s="207"/>
      <c r="AA38" s="207"/>
      <c r="AB38" s="207">
        <v>1</v>
      </c>
      <c r="AC38" s="207">
        <v>1</v>
      </c>
      <c r="AD38" s="207">
        <v>1</v>
      </c>
      <c r="AE38" s="207">
        <v>1</v>
      </c>
      <c r="AF38" s="207">
        <v>1</v>
      </c>
      <c r="AG38" s="207">
        <v>1</v>
      </c>
      <c r="AH38" s="207">
        <v>1</v>
      </c>
      <c r="AI38" s="207">
        <v>1</v>
      </c>
      <c r="AJ38" s="207">
        <v>1</v>
      </c>
      <c r="AK38" s="207">
        <v>1</v>
      </c>
      <c r="AL38" s="207">
        <v>1</v>
      </c>
      <c r="AM38" s="207">
        <v>1</v>
      </c>
      <c r="AN38" s="207">
        <v>1</v>
      </c>
      <c r="AO38" s="207">
        <v>1</v>
      </c>
      <c r="AP38" s="207">
        <v>1</v>
      </c>
      <c r="AQ38" s="207">
        <v>1</v>
      </c>
      <c r="AR38" s="207">
        <v>1</v>
      </c>
      <c r="AS38" s="207">
        <v>1</v>
      </c>
      <c r="AT38" s="207">
        <v>1</v>
      </c>
      <c r="AU38" s="207">
        <v>1</v>
      </c>
      <c r="AV38" s="207">
        <v>1</v>
      </c>
      <c r="AW38" s="207">
        <v>1</v>
      </c>
      <c r="AX38" s="207">
        <v>1</v>
      </c>
      <c r="AY38" s="207">
        <v>1</v>
      </c>
      <c r="AZ38" s="207">
        <v>1</v>
      </c>
      <c r="BA38" s="207">
        <v>1</v>
      </c>
      <c r="BB38" s="207">
        <v>1</v>
      </c>
      <c r="BC38" s="207">
        <v>1</v>
      </c>
      <c r="BD38" s="207">
        <v>1</v>
      </c>
      <c r="BE38" s="207">
        <v>1</v>
      </c>
      <c r="BF38" s="207">
        <v>1</v>
      </c>
      <c r="BG38" s="207">
        <v>1</v>
      </c>
      <c r="BH38" s="207">
        <v>1</v>
      </c>
      <c r="BI38" s="207">
        <v>1</v>
      </c>
      <c r="BJ38" s="207">
        <v>1</v>
      </c>
      <c r="BK38" s="207">
        <v>1</v>
      </c>
      <c r="BL38" s="207">
        <v>1</v>
      </c>
      <c r="BM38" s="207">
        <v>1</v>
      </c>
      <c r="BN38" s="207">
        <v>1</v>
      </c>
      <c r="BO38" s="207">
        <v>1</v>
      </c>
      <c r="BP38" s="207">
        <v>1</v>
      </c>
      <c r="BQ38" s="207">
        <v>1</v>
      </c>
      <c r="BR38" s="207">
        <v>1</v>
      </c>
      <c r="BS38" s="207">
        <v>1</v>
      </c>
      <c r="BT38" s="207">
        <v>1</v>
      </c>
      <c r="BU38" s="207">
        <v>1</v>
      </c>
      <c r="BV38" s="207">
        <v>1</v>
      </c>
      <c r="BW38" s="207">
        <v>1</v>
      </c>
      <c r="BX38" s="207">
        <v>1</v>
      </c>
      <c r="BY38" s="207">
        <v>1</v>
      </c>
      <c r="BZ38" s="207">
        <v>1</v>
      </c>
      <c r="CA38" s="207">
        <v>1</v>
      </c>
      <c r="CB38" s="207">
        <v>1</v>
      </c>
      <c r="CC38" s="207">
        <v>1</v>
      </c>
      <c r="CD38" s="207">
        <v>1</v>
      </c>
      <c r="CE38" s="207">
        <v>1</v>
      </c>
      <c r="CF38" s="207">
        <v>1</v>
      </c>
      <c r="CG38" s="207">
        <v>1</v>
      </c>
      <c r="CH38" s="207">
        <v>1</v>
      </c>
      <c r="CI38" s="207">
        <v>1</v>
      </c>
      <c r="CJ38" s="207">
        <v>1</v>
      </c>
      <c r="CK38" s="207">
        <v>1</v>
      </c>
      <c r="CL38" s="207">
        <v>1</v>
      </c>
      <c r="CM38" s="207"/>
      <c r="CN38" s="207"/>
      <c r="CO38" s="207"/>
      <c r="CP38" s="207"/>
      <c r="CQ38" s="207"/>
      <c r="CR38" s="207"/>
      <c r="CS38" s="207"/>
      <c r="CT38" s="207"/>
      <c r="CU38" s="207"/>
      <c r="CV38" s="207"/>
      <c r="CW38" s="135"/>
      <c r="CX38" s="135"/>
    </row>
    <row r="39" spans="3:102" ht="16">
      <c r="C39" s="10"/>
      <c r="D39" s="10" t="s">
        <v>166</v>
      </c>
      <c r="E39" s="211">
        <v>45627</v>
      </c>
      <c r="F39" s="136" t="s">
        <v>8334</v>
      </c>
      <c r="G39" s="137" t="s">
        <v>1136</v>
      </c>
      <c r="H39" s="137" t="s">
        <v>1106</v>
      </c>
      <c r="I39" s="137" t="s">
        <v>8262</v>
      </c>
      <c r="J39" s="137" t="s">
        <v>38</v>
      </c>
      <c r="K39" s="137">
        <v>1000</v>
      </c>
      <c r="L39" s="137" t="s">
        <v>8271</v>
      </c>
      <c r="M39" s="134" t="s">
        <v>8263</v>
      </c>
      <c r="N39" s="207"/>
      <c r="O39" s="207"/>
      <c r="P39" s="207"/>
      <c r="Q39" s="207"/>
      <c r="R39" s="207"/>
      <c r="S39" s="207"/>
      <c r="T39" s="207"/>
      <c r="U39" s="207"/>
      <c r="V39" s="207"/>
      <c r="W39" s="207"/>
      <c r="X39" s="207"/>
      <c r="Y39" s="207"/>
      <c r="Z39" s="207"/>
      <c r="AA39" s="207"/>
      <c r="AB39" s="207">
        <v>1</v>
      </c>
      <c r="AC39" s="207">
        <v>1</v>
      </c>
      <c r="AD39" s="207">
        <v>1</v>
      </c>
      <c r="AE39" s="207">
        <v>1</v>
      </c>
      <c r="AF39" s="207">
        <v>1</v>
      </c>
      <c r="AG39" s="207">
        <v>1</v>
      </c>
      <c r="AH39" s="207">
        <v>1</v>
      </c>
      <c r="AI39" s="207">
        <v>1</v>
      </c>
      <c r="AJ39" s="207">
        <v>1</v>
      </c>
      <c r="AK39" s="207">
        <v>1</v>
      </c>
      <c r="AL39" s="207">
        <v>1</v>
      </c>
      <c r="AM39" s="207">
        <v>1</v>
      </c>
      <c r="AN39" s="207">
        <v>1</v>
      </c>
      <c r="AO39" s="207">
        <v>1</v>
      </c>
      <c r="AP39" s="207">
        <v>1</v>
      </c>
      <c r="AQ39" s="207">
        <v>1</v>
      </c>
      <c r="AR39" s="207">
        <v>1</v>
      </c>
      <c r="AS39" s="207">
        <v>1</v>
      </c>
      <c r="AT39" s="207">
        <v>1</v>
      </c>
      <c r="AU39" s="207">
        <v>1</v>
      </c>
      <c r="AV39" s="207">
        <v>1</v>
      </c>
      <c r="AW39" s="207">
        <v>1</v>
      </c>
      <c r="AX39" s="207">
        <v>1</v>
      </c>
      <c r="AY39" s="207">
        <v>1</v>
      </c>
      <c r="AZ39" s="207">
        <v>1</v>
      </c>
      <c r="BA39" s="207">
        <v>1</v>
      </c>
      <c r="BB39" s="207">
        <v>1</v>
      </c>
      <c r="BC39" s="207">
        <v>1</v>
      </c>
      <c r="BD39" s="207">
        <v>1</v>
      </c>
      <c r="BE39" s="207">
        <v>1</v>
      </c>
      <c r="BF39" s="207">
        <v>1</v>
      </c>
      <c r="BG39" s="207">
        <v>1</v>
      </c>
      <c r="BH39" s="207">
        <v>1</v>
      </c>
      <c r="BI39" s="207">
        <v>1</v>
      </c>
      <c r="BJ39" s="207">
        <v>1</v>
      </c>
      <c r="BK39" s="207">
        <v>1</v>
      </c>
      <c r="BL39" s="207">
        <v>1</v>
      </c>
      <c r="BM39" s="207">
        <v>1</v>
      </c>
      <c r="BN39" s="207">
        <v>1</v>
      </c>
      <c r="BO39" s="207">
        <v>1</v>
      </c>
      <c r="BP39" s="207">
        <v>1</v>
      </c>
      <c r="BQ39" s="207">
        <v>1</v>
      </c>
      <c r="BR39" s="207">
        <v>1</v>
      </c>
      <c r="BS39" s="207">
        <v>1</v>
      </c>
      <c r="BT39" s="207">
        <v>1</v>
      </c>
      <c r="BU39" s="207">
        <v>1</v>
      </c>
      <c r="BV39" s="207">
        <v>1</v>
      </c>
      <c r="BW39" s="207">
        <v>1</v>
      </c>
      <c r="BX39" s="207">
        <v>1</v>
      </c>
      <c r="BY39" s="207">
        <v>1</v>
      </c>
      <c r="BZ39" s="207">
        <v>1</v>
      </c>
      <c r="CA39" s="207">
        <v>1</v>
      </c>
      <c r="CB39" s="207">
        <v>1</v>
      </c>
      <c r="CC39" s="207">
        <v>1</v>
      </c>
      <c r="CD39" s="207">
        <v>1</v>
      </c>
      <c r="CE39" s="207">
        <v>1</v>
      </c>
      <c r="CF39" s="207">
        <v>1</v>
      </c>
      <c r="CG39" s="207">
        <v>1</v>
      </c>
      <c r="CH39" s="207">
        <v>1</v>
      </c>
      <c r="CI39" s="207">
        <v>1</v>
      </c>
      <c r="CJ39" s="207">
        <v>1</v>
      </c>
      <c r="CK39" s="207">
        <v>1</v>
      </c>
      <c r="CL39" s="207">
        <v>1</v>
      </c>
      <c r="CM39" s="207"/>
      <c r="CN39" s="207"/>
      <c r="CO39" s="207"/>
      <c r="CP39" s="207"/>
      <c r="CQ39" s="207"/>
      <c r="CR39" s="207"/>
      <c r="CS39" s="207"/>
      <c r="CT39" s="207"/>
      <c r="CU39" s="207"/>
      <c r="CV39" s="207"/>
      <c r="CW39" s="135"/>
      <c r="CX39" s="135"/>
    </row>
    <row r="40" spans="3:102" ht="16">
      <c r="C40" s="10"/>
      <c r="D40" s="10" t="s">
        <v>263</v>
      </c>
      <c r="E40" s="211">
        <v>45627</v>
      </c>
      <c r="F40" s="136" t="s">
        <v>8334</v>
      </c>
      <c r="G40" s="137" t="s">
        <v>1137</v>
      </c>
      <c r="H40" s="137" t="s">
        <v>1106</v>
      </c>
      <c r="I40" s="137" t="s">
        <v>8262</v>
      </c>
      <c r="J40" s="137" t="s">
        <v>38</v>
      </c>
      <c r="K40" s="137">
        <v>1000</v>
      </c>
      <c r="L40" s="137" t="s">
        <v>8271</v>
      </c>
      <c r="M40" s="134" t="s">
        <v>8263</v>
      </c>
      <c r="N40" s="207"/>
      <c r="O40" s="207"/>
      <c r="P40" s="207"/>
      <c r="Q40" s="207"/>
      <c r="R40" s="207"/>
      <c r="S40" s="207"/>
      <c r="T40" s="207"/>
      <c r="U40" s="207"/>
      <c r="V40" s="207"/>
      <c r="W40" s="207"/>
      <c r="X40" s="207"/>
      <c r="Y40" s="207"/>
      <c r="Z40" s="207"/>
      <c r="AA40" s="207"/>
      <c r="AB40" s="207">
        <v>1</v>
      </c>
      <c r="AC40" s="207">
        <v>1</v>
      </c>
      <c r="AD40" s="207">
        <v>1</v>
      </c>
      <c r="AE40" s="207">
        <v>1</v>
      </c>
      <c r="AF40" s="207">
        <v>1</v>
      </c>
      <c r="AG40" s="207">
        <v>1</v>
      </c>
      <c r="AH40" s="207">
        <v>1</v>
      </c>
      <c r="AI40" s="207">
        <v>1</v>
      </c>
      <c r="AJ40" s="207">
        <v>1</v>
      </c>
      <c r="AK40" s="207">
        <v>1</v>
      </c>
      <c r="AL40" s="207">
        <v>1</v>
      </c>
      <c r="AM40" s="207">
        <v>1</v>
      </c>
      <c r="AN40" s="207">
        <v>1</v>
      </c>
      <c r="AO40" s="207">
        <v>1</v>
      </c>
      <c r="AP40" s="207">
        <v>1</v>
      </c>
      <c r="AQ40" s="207">
        <v>1</v>
      </c>
      <c r="AR40" s="207">
        <v>1</v>
      </c>
      <c r="AS40" s="207">
        <v>1</v>
      </c>
      <c r="AT40" s="207">
        <v>1</v>
      </c>
      <c r="AU40" s="207">
        <v>1</v>
      </c>
      <c r="AV40" s="207">
        <v>1</v>
      </c>
      <c r="AW40" s="207">
        <v>1</v>
      </c>
      <c r="AX40" s="207">
        <v>1</v>
      </c>
      <c r="AY40" s="207">
        <v>1</v>
      </c>
      <c r="AZ40" s="207">
        <v>1</v>
      </c>
      <c r="BA40" s="207">
        <v>1</v>
      </c>
      <c r="BB40" s="207">
        <v>1</v>
      </c>
      <c r="BC40" s="207">
        <v>1</v>
      </c>
      <c r="BD40" s="207">
        <v>1</v>
      </c>
      <c r="BE40" s="207">
        <v>1</v>
      </c>
      <c r="BF40" s="207">
        <v>1</v>
      </c>
      <c r="BG40" s="207">
        <v>1</v>
      </c>
      <c r="BH40" s="207">
        <v>1</v>
      </c>
      <c r="BI40" s="207">
        <v>1</v>
      </c>
      <c r="BJ40" s="207">
        <v>1</v>
      </c>
      <c r="BK40" s="207">
        <v>1</v>
      </c>
      <c r="BL40" s="207">
        <v>1</v>
      </c>
      <c r="BM40" s="207">
        <v>1</v>
      </c>
      <c r="BN40" s="207">
        <v>1</v>
      </c>
      <c r="BO40" s="207">
        <v>1</v>
      </c>
      <c r="BP40" s="207">
        <v>1</v>
      </c>
      <c r="BQ40" s="207">
        <v>1</v>
      </c>
      <c r="BR40" s="207">
        <v>1</v>
      </c>
      <c r="BS40" s="207">
        <v>1</v>
      </c>
      <c r="BT40" s="207">
        <v>1</v>
      </c>
      <c r="BU40" s="207">
        <v>1</v>
      </c>
      <c r="BV40" s="207">
        <v>1</v>
      </c>
      <c r="BW40" s="207">
        <v>1</v>
      </c>
      <c r="BX40" s="207">
        <v>1</v>
      </c>
      <c r="BY40" s="207">
        <v>1</v>
      </c>
      <c r="BZ40" s="207">
        <v>1</v>
      </c>
      <c r="CA40" s="207">
        <v>1</v>
      </c>
      <c r="CB40" s="207">
        <v>1</v>
      </c>
      <c r="CC40" s="207">
        <v>1</v>
      </c>
      <c r="CD40" s="207">
        <v>1</v>
      </c>
      <c r="CE40" s="207">
        <v>1</v>
      </c>
      <c r="CF40" s="207">
        <v>1</v>
      </c>
      <c r="CG40" s="207">
        <v>1</v>
      </c>
      <c r="CH40" s="207">
        <v>1</v>
      </c>
      <c r="CI40" s="207">
        <v>1</v>
      </c>
      <c r="CJ40" s="207">
        <v>1</v>
      </c>
      <c r="CK40" s="207">
        <v>1</v>
      </c>
      <c r="CL40" s="207">
        <v>1</v>
      </c>
      <c r="CM40" s="207"/>
      <c r="CN40" s="207"/>
      <c r="CO40" s="207"/>
      <c r="CP40" s="207"/>
      <c r="CQ40" s="207"/>
      <c r="CR40" s="207"/>
      <c r="CS40" s="207"/>
      <c r="CT40" s="207"/>
      <c r="CU40" s="207"/>
      <c r="CV40" s="207"/>
      <c r="CW40" s="135"/>
      <c r="CX40" s="135"/>
    </row>
    <row r="41" spans="3:102" ht="16">
      <c r="C41" s="10"/>
      <c r="D41" s="10" t="s">
        <v>266</v>
      </c>
      <c r="E41" s="211">
        <v>45627</v>
      </c>
      <c r="F41" s="136" t="s">
        <v>8334</v>
      </c>
      <c r="G41" s="137" t="s">
        <v>1138</v>
      </c>
      <c r="H41" s="137" t="s">
        <v>1106</v>
      </c>
      <c r="I41" s="137" t="s">
        <v>8262</v>
      </c>
      <c r="J41" s="137" t="s">
        <v>38</v>
      </c>
      <c r="K41" s="137">
        <v>1000</v>
      </c>
      <c r="L41" s="137" t="s">
        <v>8271</v>
      </c>
      <c r="M41" s="134" t="s">
        <v>8263</v>
      </c>
      <c r="N41" s="207"/>
      <c r="O41" s="207"/>
      <c r="P41" s="207"/>
      <c r="Q41" s="207"/>
      <c r="R41" s="207"/>
      <c r="S41" s="207"/>
      <c r="T41" s="207"/>
      <c r="U41" s="207"/>
      <c r="V41" s="207"/>
      <c r="W41" s="207"/>
      <c r="X41" s="207"/>
      <c r="Y41" s="207"/>
      <c r="Z41" s="207"/>
      <c r="AA41" s="207"/>
      <c r="AB41" s="207">
        <v>1</v>
      </c>
      <c r="AC41" s="207">
        <v>1</v>
      </c>
      <c r="AD41" s="207">
        <v>1</v>
      </c>
      <c r="AE41" s="207">
        <v>1</v>
      </c>
      <c r="AF41" s="207">
        <v>1</v>
      </c>
      <c r="AG41" s="207">
        <v>1</v>
      </c>
      <c r="AH41" s="207">
        <v>1</v>
      </c>
      <c r="AI41" s="207">
        <v>1</v>
      </c>
      <c r="AJ41" s="207">
        <v>1</v>
      </c>
      <c r="AK41" s="207">
        <v>1</v>
      </c>
      <c r="AL41" s="207">
        <v>1</v>
      </c>
      <c r="AM41" s="207">
        <v>1</v>
      </c>
      <c r="AN41" s="207">
        <v>1</v>
      </c>
      <c r="AO41" s="207">
        <v>1</v>
      </c>
      <c r="AP41" s="207">
        <v>1</v>
      </c>
      <c r="AQ41" s="207">
        <v>1</v>
      </c>
      <c r="AR41" s="207">
        <v>1</v>
      </c>
      <c r="AS41" s="207">
        <v>1</v>
      </c>
      <c r="AT41" s="207">
        <v>1</v>
      </c>
      <c r="AU41" s="207">
        <v>1</v>
      </c>
      <c r="AV41" s="207">
        <v>1</v>
      </c>
      <c r="AW41" s="207">
        <v>1</v>
      </c>
      <c r="AX41" s="207">
        <v>1</v>
      </c>
      <c r="AY41" s="207">
        <v>1</v>
      </c>
      <c r="AZ41" s="207">
        <v>1</v>
      </c>
      <c r="BA41" s="207">
        <v>1</v>
      </c>
      <c r="BB41" s="207">
        <v>1</v>
      </c>
      <c r="BC41" s="207">
        <v>1</v>
      </c>
      <c r="BD41" s="207">
        <v>1</v>
      </c>
      <c r="BE41" s="207">
        <v>1</v>
      </c>
      <c r="BF41" s="207">
        <v>1</v>
      </c>
      <c r="BG41" s="207">
        <v>1</v>
      </c>
      <c r="BH41" s="207">
        <v>1</v>
      </c>
      <c r="BI41" s="207">
        <v>1</v>
      </c>
      <c r="BJ41" s="207">
        <v>1</v>
      </c>
      <c r="BK41" s="207">
        <v>1</v>
      </c>
      <c r="BL41" s="207">
        <v>1</v>
      </c>
      <c r="BM41" s="207">
        <v>1</v>
      </c>
      <c r="BN41" s="207">
        <v>1</v>
      </c>
      <c r="BO41" s="207">
        <v>1</v>
      </c>
      <c r="BP41" s="207">
        <v>1</v>
      </c>
      <c r="BQ41" s="207">
        <v>1</v>
      </c>
      <c r="BR41" s="207">
        <v>1</v>
      </c>
      <c r="BS41" s="207">
        <v>1</v>
      </c>
      <c r="BT41" s="207">
        <v>1</v>
      </c>
      <c r="BU41" s="207">
        <v>1</v>
      </c>
      <c r="BV41" s="207">
        <v>1</v>
      </c>
      <c r="BW41" s="207">
        <v>1</v>
      </c>
      <c r="BX41" s="207">
        <v>1</v>
      </c>
      <c r="BY41" s="207">
        <v>1</v>
      </c>
      <c r="BZ41" s="207">
        <v>1</v>
      </c>
      <c r="CA41" s="207">
        <v>1</v>
      </c>
      <c r="CB41" s="207">
        <v>1</v>
      </c>
      <c r="CC41" s="207">
        <v>1</v>
      </c>
      <c r="CD41" s="207">
        <v>1</v>
      </c>
      <c r="CE41" s="207">
        <v>1</v>
      </c>
      <c r="CF41" s="207">
        <v>1</v>
      </c>
      <c r="CG41" s="207">
        <v>1</v>
      </c>
      <c r="CH41" s="207">
        <v>1</v>
      </c>
      <c r="CI41" s="207">
        <v>1</v>
      </c>
      <c r="CJ41" s="207">
        <v>1</v>
      </c>
      <c r="CK41" s="207">
        <v>1</v>
      </c>
      <c r="CL41" s="207">
        <v>1</v>
      </c>
      <c r="CM41" s="207"/>
      <c r="CN41" s="207"/>
      <c r="CO41" s="207"/>
      <c r="CP41" s="207"/>
      <c r="CQ41" s="207"/>
      <c r="CR41" s="207"/>
      <c r="CS41" s="207"/>
      <c r="CT41" s="207"/>
      <c r="CU41" s="207"/>
      <c r="CV41" s="207"/>
      <c r="CW41" s="135"/>
      <c r="CX41" s="135"/>
    </row>
    <row r="42" spans="3:102" ht="16">
      <c r="C42" s="10"/>
      <c r="D42" s="10" t="s">
        <v>269</v>
      </c>
      <c r="E42" s="211">
        <v>45627</v>
      </c>
      <c r="F42" s="136" t="s">
        <v>8334</v>
      </c>
      <c r="G42" s="137" t="s">
        <v>1139</v>
      </c>
      <c r="H42" s="137" t="s">
        <v>1106</v>
      </c>
      <c r="I42" s="137" t="s">
        <v>8262</v>
      </c>
      <c r="J42" s="137" t="s">
        <v>38</v>
      </c>
      <c r="K42" s="137">
        <v>1000</v>
      </c>
      <c r="L42" s="137" t="s">
        <v>8271</v>
      </c>
      <c r="M42" s="134" t="s">
        <v>8263</v>
      </c>
      <c r="N42" s="207"/>
      <c r="O42" s="207"/>
      <c r="P42" s="207"/>
      <c r="Q42" s="207"/>
      <c r="R42" s="207"/>
      <c r="S42" s="207"/>
      <c r="T42" s="207"/>
      <c r="U42" s="207"/>
      <c r="V42" s="207"/>
      <c r="W42" s="207"/>
      <c r="X42" s="207"/>
      <c r="Y42" s="207"/>
      <c r="Z42" s="207"/>
      <c r="AA42" s="207"/>
      <c r="AB42" s="207">
        <v>1</v>
      </c>
      <c r="AC42" s="207">
        <v>1</v>
      </c>
      <c r="AD42" s="207">
        <v>1</v>
      </c>
      <c r="AE42" s="207">
        <v>1</v>
      </c>
      <c r="AF42" s="207">
        <v>1</v>
      </c>
      <c r="AG42" s="207">
        <v>1</v>
      </c>
      <c r="AH42" s="207">
        <v>1</v>
      </c>
      <c r="AI42" s="207">
        <v>1</v>
      </c>
      <c r="AJ42" s="207">
        <v>1</v>
      </c>
      <c r="AK42" s="207">
        <v>1</v>
      </c>
      <c r="AL42" s="207">
        <v>1</v>
      </c>
      <c r="AM42" s="207">
        <v>1</v>
      </c>
      <c r="AN42" s="207">
        <v>1</v>
      </c>
      <c r="AO42" s="207">
        <v>1</v>
      </c>
      <c r="AP42" s="207">
        <v>1</v>
      </c>
      <c r="AQ42" s="207">
        <v>1</v>
      </c>
      <c r="AR42" s="207">
        <v>1</v>
      </c>
      <c r="AS42" s="207">
        <v>1</v>
      </c>
      <c r="AT42" s="207">
        <v>1</v>
      </c>
      <c r="AU42" s="207">
        <v>1</v>
      </c>
      <c r="AV42" s="207">
        <v>1</v>
      </c>
      <c r="AW42" s="207">
        <v>1</v>
      </c>
      <c r="AX42" s="207">
        <v>1</v>
      </c>
      <c r="AY42" s="207">
        <v>1</v>
      </c>
      <c r="AZ42" s="207">
        <v>1</v>
      </c>
      <c r="BA42" s="207">
        <v>1</v>
      </c>
      <c r="BB42" s="207">
        <v>1</v>
      </c>
      <c r="BC42" s="207">
        <v>1</v>
      </c>
      <c r="BD42" s="207">
        <v>1</v>
      </c>
      <c r="BE42" s="207">
        <v>1</v>
      </c>
      <c r="BF42" s="207">
        <v>1</v>
      </c>
      <c r="BG42" s="207">
        <v>1</v>
      </c>
      <c r="BH42" s="207">
        <v>1</v>
      </c>
      <c r="BI42" s="207">
        <v>1</v>
      </c>
      <c r="BJ42" s="207">
        <v>1</v>
      </c>
      <c r="BK42" s="207">
        <v>1</v>
      </c>
      <c r="BL42" s="207">
        <v>1</v>
      </c>
      <c r="BM42" s="207">
        <v>1</v>
      </c>
      <c r="BN42" s="207">
        <v>1</v>
      </c>
      <c r="BO42" s="207">
        <v>1</v>
      </c>
      <c r="BP42" s="207">
        <v>1</v>
      </c>
      <c r="BQ42" s="207">
        <v>1</v>
      </c>
      <c r="BR42" s="207">
        <v>1</v>
      </c>
      <c r="BS42" s="207">
        <v>1</v>
      </c>
      <c r="BT42" s="207">
        <v>1</v>
      </c>
      <c r="BU42" s="207">
        <v>1</v>
      </c>
      <c r="BV42" s="207">
        <v>1</v>
      </c>
      <c r="BW42" s="207"/>
      <c r="BX42" s="207"/>
      <c r="BY42" s="207"/>
      <c r="BZ42" s="207"/>
      <c r="CA42" s="207"/>
      <c r="CB42" s="207"/>
      <c r="CC42" s="207"/>
      <c r="CD42" s="207"/>
      <c r="CE42" s="207"/>
      <c r="CF42" s="207"/>
      <c r="CG42" s="207"/>
      <c r="CH42" s="207"/>
      <c r="CI42" s="207"/>
      <c r="CJ42" s="207"/>
      <c r="CK42" s="207"/>
      <c r="CL42" s="207"/>
      <c r="CM42" s="207"/>
      <c r="CN42" s="207"/>
      <c r="CO42" s="207"/>
      <c r="CP42" s="207"/>
      <c r="CQ42" s="207"/>
      <c r="CR42" s="207"/>
      <c r="CS42" s="207"/>
      <c r="CT42" s="207"/>
      <c r="CU42" s="207"/>
      <c r="CV42" s="207"/>
      <c r="CW42" s="135"/>
      <c r="CX42" s="135"/>
    </row>
    <row r="43" spans="3:102" ht="16">
      <c r="C43" s="10"/>
      <c r="D43" s="10" t="s">
        <v>272</v>
      </c>
      <c r="E43" s="211">
        <v>45627</v>
      </c>
      <c r="F43" s="136" t="s">
        <v>8334</v>
      </c>
      <c r="G43" s="137" t="s">
        <v>1140</v>
      </c>
      <c r="H43" s="137" t="s">
        <v>1106</v>
      </c>
      <c r="I43" s="137" t="s">
        <v>8262</v>
      </c>
      <c r="J43" s="137" t="s">
        <v>38</v>
      </c>
      <c r="K43" s="137">
        <v>1000</v>
      </c>
      <c r="L43" s="137" t="s">
        <v>8271</v>
      </c>
      <c r="M43" s="134" t="s">
        <v>8263</v>
      </c>
      <c r="N43" s="207"/>
      <c r="O43" s="207"/>
      <c r="P43" s="207"/>
      <c r="Q43" s="207"/>
      <c r="R43" s="207"/>
      <c r="S43" s="207"/>
      <c r="T43" s="207"/>
      <c r="U43" s="207"/>
      <c r="V43" s="207"/>
      <c r="W43" s="207"/>
      <c r="X43" s="207"/>
      <c r="Y43" s="207"/>
      <c r="Z43" s="207"/>
      <c r="AA43" s="207"/>
      <c r="AB43" s="207">
        <v>1</v>
      </c>
      <c r="AC43" s="207">
        <v>1</v>
      </c>
      <c r="AD43" s="207">
        <v>1</v>
      </c>
      <c r="AE43" s="207">
        <v>1</v>
      </c>
      <c r="AF43" s="207">
        <v>1</v>
      </c>
      <c r="AG43" s="207">
        <v>1</v>
      </c>
      <c r="AH43" s="207">
        <v>1</v>
      </c>
      <c r="AI43" s="207">
        <v>1</v>
      </c>
      <c r="AJ43" s="207">
        <v>1</v>
      </c>
      <c r="AK43" s="207">
        <v>1</v>
      </c>
      <c r="AL43" s="207">
        <v>1</v>
      </c>
      <c r="AM43" s="207">
        <v>1</v>
      </c>
      <c r="AN43" s="207">
        <v>1</v>
      </c>
      <c r="AO43" s="207">
        <v>1</v>
      </c>
      <c r="AP43" s="207">
        <v>1</v>
      </c>
      <c r="AQ43" s="207">
        <v>1</v>
      </c>
      <c r="AR43" s="207">
        <v>1</v>
      </c>
      <c r="AS43" s="207">
        <v>1</v>
      </c>
      <c r="AT43" s="207">
        <v>1</v>
      </c>
      <c r="AU43" s="207">
        <v>1</v>
      </c>
      <c r="AV43" s="207">
        <v>1</v>
      </c>
      <c r="AW43" s="207">
        <v>1</v>
      </c>
      <c r="AX43" s="207">
        <v>1</v>
      </c>
      <c r="AY43" s="207">
        <v>1</v>
      </c>
      <c r="AZ43" s="207">
        <v>1</v>
      </c>
      <c r="BA43" s="207">
        <v>1</v>
      </c>
      <c r="BB43" s="207">
        <v>1</v>
      </c>
      <c r="BC43" s="207">
        <v>1</v>
      </c>
      <c r="BD43" s="207">
        <v>1</v>
      </c>
      <c r="BE43" s="207">
        <v>1</v>
      </c>
      <c r="BF43" s="207">
        <v>1</v>
      </c>
      <c r="BG43" s="207">
        <v>1</v>
      </c>
      <c r="BH43" s="207">
        <v>1</v>
      </c>
      <c r="BI43" s="207">
        <v>1</v>
      </c>
      <c r="BJ43" s="207">
        <v>1</v>
      </c>
      <c r="BK43" s="207">
        <v>1</v>
      </c>
      <c r="BL43" s="207">
        <v>1</v>
      </c>
      <c r="BM43" s="207">
        <v>1</v>
      </c>
      <c r="BN43" s="207">
        <v>1</v>
      </c>
      <c r="BO43" s="207">
        <v>1</v>
      </c>
      <c r="BP43" s="207">
        <v>1</v>
      </c>
      <c r="BQ43" s="207">
        <v>1</v>
      </c>
      <c r="BR43" s="207">
        <v>1</v>
      </c>
      <c r="BS43" s="207">
        <v>1</v>
      </c>
      <c r="BT43" s="207">
        <v>1</v>
      </c>
      <c r="BU43" s="207">
        <v>1</v>
      </c>
      <c r="BV43" s="207">
        <v>1</v>
      </c>
      <c r="BW43" s="207"/>
      <c r="BX43" s="207"/>
      <c r="BY43" s="207"/>
      <c r="BZ43" s="207"/>
      <c r="CA43" s="207"/>
      <c r="CB43" s="207"/>
      <c r="CC43" s="207"/>
      <c r="CD43" s="207"/>
      <c r="CE43" s="207"/>
      <c r="CF43" s="207"/>
      <c r="CG43" s="207"/>
      <c r="CH43" s="207"/>
      <c r="CI43" s="207"/>
      <c r="CJ43" s="207"/>
      <c r="CK43" s="207"/>
      <c r="CL43" s="207"/>
      <c r="CM43" s="207"/>
      <c r="CN43" s="207"/>
      <c r="CO43" s="207"/>
      <c r="CP43" s="207"/>
      <c r="CQ43" s="207"/>
      <c r="CR43" s="207"/>
      <c r="CS43" s="207"/>
      <c r="CT43" s="207"/>
      <c r="CU43" s="207"/>
      <c r="CV43" s="207"/>
      <c r="CW43" s="135"/>
      <c r="CX43" s="135"/>
    </row>
    <row r="44" spans="3:102" ht="16">
      <c r="C44" s="10"/>
      <c r="D44" s="10" t="s">
        <v>365</v>
      </c>
      <c r="E44" s="211">
        <v>45627</v>
      </c>
      <c r="F44" s="136" t="s">
        <v>8334</v>
      </c>
      <c r="G44" s="137" t="s">
        <v>7502</v>
      </c>
      <c r="H44" s="137" t="s">
        <v>7673</v>
      </c>
      <c r="I44" s="137" t="s">
        <v>8262</v>
      </c>
      <c r="J44" s="137" t="s">
        <v>38</v>
      </c>
      <c r="K44" s="137">
        <v>1000</v>
      </c>
      <c r="L44" s="137" t="s">
        <v>8271</v>
      </c>
      <c r="M44" s="134" t="s">
        <v>8263</v>
      </c>
      <c r="N44" s="207"/>
      <c r="O44" s="207"/>
      <c r="P44" s="207"/>
      <c r="Q44" s="207"/>
      <c r="R44" s="207"/>
      <c r="S44" s="207"/>
      <c r="T44" s="207"/>
      <c r="U44" s="207"/>
      <c r="V44" s="207"/>
      <c r="W44" s="207"/>
      <c r="X44" s="207"/>
      <c r="Y44" s="207"/>
      <c r="Z44" s="207"/>
      <c r="AA44" s="207"/>
      <c r="AB44" s="207">
        <v>15</v>
      </c>
      <c r="AC44" s="207">
        <v>15</v>
      </c>
      <c r="AD44" s="207">
        <v>15</v>
      </c>
      <c r="AE44" s="207">
        <v>15</v>
      </c>
      <c r="AF44" s="207">
        <v>15</v>
      </c>
      <c r="AG44" s="207">
        <v>15</v>
      </c>
      <c r="AH44" s="207">
        <v>15</v>
      </c>
      <c r="AI44" s="207">
        <v>15</v>
      </c>
      <c r="AJ44" s="207">
        <v>15</v>
      </c>
      <c r="AK44" s="207">
        <v>15</v>
      </c>
      <c r="AL44" s="207">
        <v>15</v>
      </c>
      <c r="AM44" s="207">
        <v>15</v>
      </c>
      <c r="AN44" s="207">
        <v>15</v>
      </c>
      <c r="AO44" s="207">
        <v>15</v>
      </c>
      <c r="AP44" s="207">
        <v>15</v>
      </c>
      <c r="AQ44" s="207">
        <v>15</v>
      </c>
      <c r="AR44" s="207">
        <v>15</v>
      </c>
      <c r="AS44" s="207">
        <v>15</v>
      </c>
      <c r="AT44" s="207">
        <v>15</v>
      </c>
      <c r="AU44" s="207">
        <v>15</v>
      </c>
      <c r="AV44" s="207">
        <v>15</v>
      </c>
      <c r="AW44" s="207">
        <v>15</v>
      </c>
      <c r="AX44" s="207">
        <v>15</v>
      </c>
      <c r="AY44" s="207">
        <v>15</v>
      </c>
      <c r="AZ44" s="207">
        <v>15</v>
      </c>
      <c r="BA44" s="207">
        <v>15</v>
      </c>
      <c r="BB44" s="207">
        <v>15</v>
      </c>
      <c r="BC44" s="207">
        <v>15</v>
      </c>
      <c r="BD44" s="207">
        <v>15</v>
      </c>
      <c r="BE44" s="207">
        <v>15</v>
      </c>
      <c r="BF44" s="207">
        <v>15</v>
      </c>
      <c r="BG44" s="207">
        <v>15</v>
      </c>
      <c r="BH44" s="207">
        <v>15</v>
      </c>
      <c r="BI44" s="207">
        <v>15</v>
      </c>
      <c r="BJ44" s="207">
        <v>15</v>
      </c>
      <c r="BK44" s="207">
        <v>15</v>
      </c>
      <c r="BL44" s="207">
        <v>15</v>
      </c>
      <c r="BM44" s="207">
        <v>15</v>
      </c>
      <c r="BN44" s="207">
        <v>15</v>
      </c>
      <c r="BO44" s="207">
        <v>15</v>
      </c>
      <c r="BP44" s="207">
        <v>15</v>
      </c>
      <c r="BQ44" s="207">
        <v>15</v>
      </c>
      <c r="BR44" s="207">
        <v>15</v>
      </c>
      <c r="BS44" s="207">
        <v>15</v>
      </c>
      <c r="BT44" s="207">
        <v>15</v>
      </c>
      <c r="BU44" s="207">
        <v>15</v>
      </c>
      <c r="BV44" s="207">
        <v>15</v>
      </c>
      <c r="BW44" s="207"/>
      <c r="BX44" s="207"/>
      <c r="BY44" s="207"/>
      <c r="BZ44" s="207"/>
      <c r="CA44" s="207"/>
      <c r="CB44" s="207"/>
      <c r="CC44" s="207"/>
      <c r="CD44" s="207"/>
      <c r="CE44" s="207"/>
      <c r="CF44" s="207"/>
      <c r="CG44" s="207"/>
      <c r="CH44" s="207"/>
      <c r="CI44" s="207"/>
      <c r="CJ44" s="207"/>
      <c r="CK44" s="207"/>
      <c r="CL44" s="207"/>
      <c r="CM44" s="207"/>
      <c r="CN44" s="207"/>
      <c r="CO44" s="207"/>
      <c r="CP44" s="207"/>
      <c r="CQ44" s="207"/>
      <c r="CR44" s="207"/>
      <c r="CS44" s="207"/>
      <c r="CT44" s="207"/>
      <c r="CU44" s="207"/>
      <c r="CV44" s="207"/>
      <c r="CW44" s="135"/>
      <c r="CX44" s="135"/>
    </row>
    <row r="45" spans="3:102" ht="16">
      <c r="C45" s="10"/>
      <c r="D45" s="10" t="s">
        <v>8572</v>
      </c>
      <c r="E45" s="211">
        <v>45261</v>
      </c>
      <c r="F45" s="136" t="s">
        <v>8334</v>
      </c>
      <c r="G45" s="137" t="s">
        <v>8536</v>
      </c>
      <c r="H45" s="137"/>
      <c r="I45" s="137" t="s">
        <v>8262</v>
      </c>
      <c r="J45" s="137" t="s">
        <v>38</v>
      </c>
      <c r="K45" s="137">
        <v>1000</v>
      </c>
      <c r="L45" s="137" t="s">
        <v>8271</v>
      </c>
      <c r="M45" s="134" t="s">
        <v>8263</v>
      </c>
      <c r="N45" s="207">
        <f>+N9</f>
        <v>0</v>
      </c>
      <c r="O45" s="207">
        <f t="shared" ref="O45:BZ46" si="3">+O9</f>
        <v>0</v>
      </c>
      <c r="P45" s="207">
        <f t="shared" si="3"/>
        <v>1</v>
      </c>
      <c r="Q45" s="207">
        <f t="shared" si="3"/>
        <v>1</v>
      </c>
      <c r="R45" s="207">
        <f t="shared" si="3"/>
        <v>1</v>
      </c>
      <c r="S45" s="207">
        <f t="shared" si="3"/>
        <v>1</v>
      </c>
      <c r="T45" s="207">
        <f t="shared" si="3"/>
        <v>1</v>
      </c>
      <c r="U45" s="207">
        <f t="shared" si="3"/>
        <v>1</v>
      </c>
      <c r="V45" s="207">
        <f t="shared" si="3"/>
        <v>1</v>
      </c>
      <c r="W45" s="207">
        <f t="shared" si="3"/>
        <v>1</v>
      </c>
      <c r="X45" s="207">
        <f t="shared" si="3"/>
        <v>1</v>
      </c>
      <c r="Y45" s="207">
        <f t="shared" si="3"/>
        <v>1</v>
      </c>
      <c r="Z45" s="207">
        <f t="shared" si="3"/>
        <v>1</v>
      </c>
      <c r="AA45" s="207">
        <f t="shared" si="3"/>
        <v>1</v>
      </c>
      <c r="AB45" s="207">
        <f t="shared" si="3"/>
        <v>1</v>
      </c>
      <c r="AC45" s="207">
        <f t="shared" si="3"/>
        <v>1</v>
      </c>
      <c r="AD45" s="207">
        <f t="shared" si="3"/>
        <v>1</v>
      </c>
      <c r="AE45" s="207">
        <f t="shared" si="3"/>
        <v>1</v>
      </c>
      <c r="AF45" s="207">
        <f t="shared" si="3"/>
        <v>1</v>
      </c>
      <c r="AG45" s="207">
        <f t="shared" si="3"/>
        <v>1</v>
      </c>
      <c r="AH45" s="207">
        <f t="shared" si="3"/>
        <v>1</v>
      </c>
      <c r="AI45" s="207">
        <f t="shared" si="3"/>
        <v>1</v>
      </c>
      <c r="AJ45" s="207">
        <f t="shared" si="3"/>
        <v>1</v>
      </c>
      <c r="AK45" s="207">
        <f t="shared" si="3"/>
        <v>1</v>
      </c>
      <c r="AL45" s="207">
        <f t="shared" si="3"/>
        <v>1</v>
      </c>
      <c r="AM45" s="207">
        <f t="shared" si="3"/>
        <v>1</v>
      </c>
      <c r="AN45" s="207">
        <f t="shared" si="3"/>
        <v>1</v>
      </c>
      <c r="AO45" s="207">
        <f t="shared" si="3"/>
        <v>1</v>
      </c>
      <c r="AP45" s="207">
        <f t="shared" si="3"/>
        <v>1</v>
      </c>
      <c r="AQ45" s="207">
        <f t="shared" si="3"/>
        <v>1</v>
      </c>
      <c r="AR45" s="207">
        <f t="shared" si="3"/>
        <v>1</v>
      </c>
      <c r="AS45" s="207">
        <f t="shared" si="3"/>
        <v>1</v>
      </c>
      <c r="AT45" s="207">
        <f t="shared" si="3"/>
        <v>1</v>
      </c>
      <c r="AU45" s="207">
        <f t="shared" si="3"/>
        <v>1</v>
      </c>
      <c r="AV45" s="207">
        <f t="shared" si="3"/>
        <v>1</v>
      </c>
      <c r="AW45" s="207">
        <f t="shared" si="3"/>
        <v>1</v>
      </c>
      <c r="AX45" s="207">
        <f t="shared" si="3"/>
        <v>1</v>
      </c>
      <c r="AY45" s="207">
        <f t="shared" si="3"/>
        <v>1</v>
      </c>
      <c r="AZ45" s="207">
        <f t="shared" si="3"/>
        <v>1</v>
      </c>
      <c r="BA45" s="207">
        <f t="shared" si="3"/>
        <v>1</v>
      </c>
      <c r="BB45" s="207">
        <f t="shared" si="3"/>
        <v>1</v>
      </c>
      <c r="BC45" s="207">
        <f t="shared" si="3"/>
        <v>1</v>
      </c>
      <c r="BD45" s="207">
        <f t="shared" si="3"/>
        <v>1</v>
      </c>
      <c r="BE45" s="207">
        <f t="shared" si="3"/>
        <v>1</v>
      </c>
      <c r="BF45" s="207">
        <f t="shared" si="3"/>
        <v>1</v>
      </c>
      <c r="BG45" s="207">
        <f t="shared" si="3"/>
        <v>1</v>
      </c>
      <c r="BH45" s="207">
        <f t="shared" si="3"/>
        <v>1</v>
      </c>
      <c r="BI45" s="207">
        <f t="shared" si="3"/>
        <v>1</v>
      </c>
      <c r="BJ45" s="207">
        <f t="shared" si="3"/>
        <v>1</v>
      </c>
      <c r="BK45" s="207">
        <f t="shared" si="3"/>
        <v>1</v>
      </c>
      <c r="BL45" s="207">
        <f t="shared" si="3"/>
        <v>1</v>
      </c>
      <c r="BM45" s="207">
        <f t="shared" si="3"/>
        <v>1</v>
      </c>
      <c r="BN45" s="207">
        <f t="shared" si="3"/>
        <v>1</v>
      </c>
      <c r="BO45" s="207">
        <f t="shared" si="3"/>
        <v>1</v>
      </c>
      <c r="BP45" s="207">
        <f t="shared" si="3"/>
        <v>1</v>
      </c>
      <c r="BQ45" s="207">
        <f t="shared" si="3"/>
        <v>1</v>
      </c>
      <c r="BR45" s="207">
        <f t="shared" si="3"/>
        <v>1</v>
      </c>
      <c r="BS45" s="207">
        <f t="shared" si="3"/>
        <v>1</v>
      </c>
      <c r="BT45" s="207">
        <f t="shared" si="3"/>
        <v>1</v>
      </c>
      <c r="BU45" s="207">
        <f t="shared" si="3"/>
        <v>1</v>
      </c>
      <c r="BV45" s="207">
        <f t="shared" si="3"/>
        <v>1</v>
      </c>
      <c r="BW45" s="207">
        <f t="shared" si="3"/>
        <v>0</v>
      </c>
      <c r="BX45" s="207">
        <f t="shared" si="3"/>
        <v>0</v>
      </c>
      <c r="BY45" s="207">
        <f t="shared" si="3"/>
        <v>0</v>
      </c>
      <c r="BZ45" s="207">
        <f t="shared" si="3"/>
        <v>0</v>
      </c>
      <c r="CA45" s="207">
        <f t="shared" ref="CA45:CV49" si="4">+CA9</f>
        <v>0</v>
      </c>
      <c r="CB45" s="207">
        <f t="shared" si="4"/>
        <v>0</v>
      </c>
      <c r="CC45" s="207">
        <f t="shared" si="4"/>
        <v>0</v>
      </c>
      <c r="CD45" s="207">
        <f t="shared" si="4"/>
        <v>0</v>
      </c>
      <c r="CE45" s="207">
        <f t="shared" si="4"/>
        <v>0</v>
      </c>
      <c r="CF45" s="207">
        <f t="shared" si="4"/>
        <v>0</v>
      </c>
      <c r="CG45" s="207">
        <f t="shared" si="4"/>
        <v>0</v>
      </c>
      <c r="CH45" s="207">
        <f t="shared" si="4"/>
        <v>0</v>
      </c>
      <c r="CI45" s="207">
        <f t="shared" si="4"/>
        <v>0</v>
      </c>
      <c r="CJ45" s="207">
        <f t="shared" si="4"/>
        <v>0</v>
      </c>
      <c r="CK45" s="207">
        <f t="shared" ref="CK45:CL45" si="5">+CK9</f>
        <v>0</v>
      </c>
      <c r="CL45" s="207">
        <f t="shared" si="5"/>
        <v>0</v>
      </c>
      <c r="CM45" s="207">
        <f t="shared" si="4"/>
        <v>0</v>
      </c>
      <c r="CN45" s="207">
        <f t="shared" si="4"/>
        <v>0</v>
      </c>
      <c r="CO45" s="207">
        <f t="shared" si="4"/>
        <v>0</v>
      </c>
      <c r="CP45" s="207">
        <f t="shared" si="4"/>
        <v>0</v>
      </c>
      <c r="CQ45" s="207">
        <f t="shared" si="4"/>
        <v>0</v>
      </c>
      <c r="CR45" s="207">
        <f t="shared" si="4"/>
        <v>0</v>
      </c>
      <c r="CS45" s="207">
        <f t="shared" si="4"/>
        <v>0</v>
      </c>
      <c r="CT45" s="207">
        <f t="shared" si="4"/>
        <v>0</v>
      </c>
      <c r="CU45" s="207">
        <f t="shared" si="4"/>
        <v>0</v>
      </c>
      <c r="CV45" s="207">
        <f t="shared" si="4"/>
        <v>0</v>
      </c>
      <c r="CW45" s="135"/>
      <c r="CX45" s="135"/>
    </row>
    <row r="46" spans="3:102" ht="16">
      <c r="C46" s="10"/>
      <c r="D46" s="10" t="s">
        <v>8573</v>
      </c>
      <c r="E46" s="211">
        <v>45261</v>
      </c>
      <c r="F46" s="136" t="s">
        <v>8334</v>
      </c>
      <c r="G46" s="137" t="s">
        <v>8537</v>
      </c>
      <c r="H46" s="137"/>
      <c r="I46" s="137" t="s">
        <v>8262</v>
      </c>
      <c r="J46" s="137" t="s">
        <v>38</v>
      </c>
      <c r="K46" s="137">
        <v>1000</v>
      </c>
      <c r="L46" s="137" t="s">
        <v>8271</v>
      </c>
      <c r="M46" s="134" t="s">
        <v>8263</v>
      </c>
      <c r="N46" s="207">
        <f t="shared" ref="N46:AC80" si="6">+N10</f>
        <v>0</v>
      </c>
      <c r="O46" s="207">
        <f t="shared" si="6"/>
        <v>0</v>
      </c>
      <c r="P46" s="207">
        <f t="shared" si="6"/>
        <v>1</v>
      </c>
      <c r="Q46" s="207">
        <f t="shared" si="6"/>
        <v>1</v>
      </c>
      <c r="R46" s="207">
        <f t="shared" si="6"/>
        <v>1</v>
      </c>
      <c r="S46" s="207">
        <f t="shared" si="6"/>
        <v>1</v>
      </c>
      <c r="T46" s="207">
        <f t="shared" si="6"/>
        <v>1</v>
      </c>
      <c r="U46" s="207">
        <f t="shared" si="6"/>
        <v>1</v>
      </c>
      <c r="V46" s="207">
        <f t="shared" si="6"/>
        <v>1</v>
      </c>
      <c r="W46" s="207">
        <f t="shared" si="6"/>
        <v>1</v>
      </c>
      <c r="X46" s="207">
        <f t="shared" si="6"/>
        <v>1</v>
      </c>
      <c r="Y46" s="207">
        <f t="shared" si="6"/>
        <v>1</v>
      </c>
      <c r="Z46" s="207">
        <f t="shared" si="6"/>
        <v>1</v>
      </c>
      <c r="AA46" s="207">
        <f t="shared" si="6"/>
        <v>1</v>
      </c>
      <c r="AB46" s="207">
        <f t="shared" si="6"/>
        <v>1</v>
      </c>
      <c r="AC46" s="207">
        <f t="shared" si="6"/>
        <v>1</v>
      </c>
      <c r="AD46" s="207">
        <f t="shared" si="3"/>
        <v>1</v>
      </c>
      <c r="AE46" s="207">
        <f t="shared" si="3"/>
        <v>1</v>
      </c>
      <c r="AF46" s="207">
        <f t="shared" si="3"/>
        <v>1</v>
      </c>
      <c r="AG46" s="207">
        <f t="shared" si="3"/>
        <v>1</v>
      </c>
      <c r="AH46" s="207">
        <f t="shared" si="3"/>
        <v>1</v>
      </c>
      <c r="AI46" s="207">
        <f t="shared" si="3"/>
        <v>1</v>
      </c>
      <c r="AJ46" s="207">
        <f t="shared" si="3"/>
        <v>1</v>
      </c>
      <c r="AK46" s="207">
        <f t="shared" si="3"/>
        <v>1</v>
      </c>
      <c r="AL46" s="207">
        <f t="shared" si="3"/>
        <v>1</v>
      </c>
      <c r="AM46" s="207">
        <f t="shared" si="3"/>
        <v>1</v>
      </c>
      <c r="AN46" s="207">
        <f t="shared" si="3"/>
        <v>1</v>
      </c>
      <c r="AO46" s="207">
        <f t="shared" si="3"/>
        <v>1</v>
      </c>
      <c r="AP46" s="207">
        <f t="shared" si="3"/>
        <v>1</v>
      </c>
      <c r="AQ46" s="207">
        <f t="shared" si="3"/>
        <v>1</v>
      </c>
      <c r="AR46" s="207">
        <f t="shared" si="3"/>
        <v>1</v>
      </c>
      <c r="AS46" s="207">
        <f t="shared" si="3"/>
        <v>1</v>
      </c>
      <c r="AT46" s="207">
        <f t="shared" si="3"/>
        <v>1</v>
      </c>
      <c r="AU46" s="207">
        <f t="shared" si="3"/>
        <v>1</v>
      </c>
      <c r="AV46" s="207">
        <f t="shared" si="3"/>
        <v>1</v>
      </c>
      <c r="AW46" s="207">
        <f t="shared" si="3"/>
        <v>1</v>
      </c>
      <c r="AX46" s="207">
        <f t="shared" si="3"/>
        <v>1</v>
      </c>
      <c r="AY46" s="207">
        <f t="shared" si="3"/>
        <v>1</v>
      </c>
      <c r="AZ46" s="207">
        <f t="shared" si="3"/>
        <v>1</v>
      </c>
      <c r="BA46" s="207">
        <f t="shared" si="3"/>
        <v>1</v>
      </c>
      <c r="BB46" s="207">
        <f t="shared" si="3"/>
        <v>1</v>
      </c>
      <c r="BC46" s="207">
        <f t="shared" si="3"/>
        <v>1</v>
      </c>
      <c r="BD46" s="207">
        <f t="shared" si="3"/>
        <v>1</v>
      </c>
      <c r="BE46" s="207">
        <f t="shared" si="3"/>
        <v>1</v>
      </c>
      <c r="BF46" s="207">
        <f t="shared" si="3"/>
        <v>1</v>
      </c>
      <c r="BG46" s="207">
        <f t="shared" si="3"/>
        <v>1</v>
      </c>
      <c r="BH46" s="207">
        <f t="shared" si="3"/>
        <v>1</v>
      </c>
      <c r="BI46" s="207">
        <f t="shared" si="3"/>
        <v>1</v>
      </c>
      <c r="BJ46" s="207">
        <f t="shared" si="3"/>
        <v>1</v>
      </c>
      <c r="BK46" s="207">
        <f t="shared" si="3"/>
        <v>1</v>
      </c>
      <c r="BL46" s="207">
        <f t="shared" si="3"/>
        <v>1</v>
      </c>
      <c r="BM46" s="207">
        <f t="shared" si="3"/>
        <v>1</v>
      </c>
      <c r="BN46" s="207">
        <f t="shared" si="3"/>
        <v>1</v>
      </c>
      <c r="BO46" s="207">
        <f t="shared" si="3"/>
        <v>1</v>
      </c>
      <c r="BP46" s="207">
        <f t="shared" si="3"/>
        <v>1</v>
      </c>
      <c r="BQ46" s="207">
        <f t="shared" si="3"/>
        <v>1</v>
      </c>
      <c r="BR46" s="207">
        <f t="shared" si="3"/>
        <v>1</v>
      </c>
      <c r="BS46" s="207">
        <f t="shared" si="3"/>
        <v>1</v>
      </c>
      <c r="BT46" s="207">
        <f t="shared" si="3"/>
        <v>1</v>
      </c>
      <c r="BU46" s="207">
        <f t="shared" si="3"/>
        <v>1</v>
      </c>
      <c r="BV46" s="207">
        <f t="shared" si="3"/>
        <v>1</v>
      </c>
      <c r="BW46" s="207">
        <f t="shared" si="3"/>
        <v>0</v>
      </c>
      <c r="BX46" s="207">
        <f t="shared" si="3"/>
        <v>0</v>
      </c>
      <c r="BY46" s="207">
        <f t="shared" si="3"/>
        <v>0</v>
      </c>
      <c r="BZ46" s="207">
        <f t="shared" si="3"/>
        <v>0</v>
      </c>
      <c r="CA46" s="207">
        <f t="shared" si="4"/>
        <v>0</v>
      </c>
      <c r="CB46" s="207">
        <f t="shared" si="4"/>
        <v>0</v>
      </c>
      <c r="CC46" s="207">
        <f t="shared" si="4"/>
        <v>0</v>
      </c>
      <c r="CD46" s="207">
        <f t="shared" si="4"/>
        <v>0</v>
      </c>
      <c r="CE46" s="207">
        <f t="shared" si="4"/>
        <v>0</v>
      </c>
      <c r="CF46" s="207">
        <f t="shared" si="4"/>
        <v>0</v>
      </c>
      <c r="CG46" s="207">
        <f t="shared" si="4"/>
        <v>0</v>
      </c>
      <c r="CH46" s="207">
        <f t="shared" si="4"/>
        <v>0</v>
      </c>
      <c r="CI46" s="207">
        <f t="shared" si="4"/>
        <v>0</v>
      </c>
      <c r="CJ46" s="207">
        <f t="shared" si="4"/>
        <v>0</v>
      </c>
      <c r="CK46" s="207">
        <f t="shared" ref="CK46:CL46" si="7">+CK10</f>
        <v>0</v>
      </c>
      <c r="CL46" s="207">
        <f t="shared" si="7"/>
        <v>0</v>
      </c>
      <c r="CM46" s="207">
        <f t="shared" si="4"/>
        <v>0</v>
      </c>
      <c r="CN46" s="207">
        <f t="shared" si="4"/>
        <v>0</v>
      </c>
      <c r="CO46" s="207">
        <f t="shared" si="4"/>
        <v>0</v>
      </c>
      <c r="CP46" s="207">
        <f t="shared" si="4"/>
        <v>0</v>
      </c>
      <c r="CQ46" s="207">
        <f t="shared" si="4"/>
        <v>0</v>
      </c>
      <c r="CR46" s="207">
        <f t="shared" si="4"/>
        <v>0</v>
      </c>
      <c r="CS46" s="207">
        <f t="shared" si="4"/>
        <v>0</v>
      </c>
      <c r="CT46" s="207">
        <f t="shared" si="4"/>
        <v>0</v>
      </c>
      <c r="CU46" s="207">
        <f t="shared" si="4"/>
        <v>0</v>
      </c>
      <c r="CV46" s="207">
        <f t="shared" si="4"/>
        <v>0</v>
      </c>
      <c r="CW46" s="135"/>
      <c r="CX46" s="135"/>
    </row>
    <row r="47" spans="3:102" ht="16">
      <c r="C47" s="10"/>
      <c r="D47" s="10" t="s">
        <v>8574</v>
      </c>
      <c r="E47" s="211">
        <v>45261</v>
      </c>
      <c r="F47" s="136" t="s">
        <v>8334</v>
      </c>
      <c r="G47" s="137" t="s">
        <v>8538</v>
      </c>
      <c r="H47" s="137"/>
      <c r="I47" s="137" t="s">
        <v>8262</v>
      </c>
      <c r="J47" s="137" t="s">
        <v>38</v>
      </c>
      <c r="K47" s="137">
        <v>1000</v>
      </c>
      <c r="L47" s="137" t="s">
        <v>8271</v>
      </c>
      <c r="M47" s="134" t="s">
        <v>8263</v>
      </c>
      <c r="N47" s="207">
        <f t="shared" si="6"/>
        <v>0</v>
      </c>
      <c r="O47" s="207">
        <f t="shared" ref="O47:BZ50" si="8">+O11</f>
        <v>0</v>
      </c>
      <c r="P47" s="207">
        <f t="shared" si="8"/>
        <v>1</v>
      </c>
      <c r="Q47" s="207">
        <f t="shared" si="8"/>
        <v>1</v>
      </c>
      <c r="R47" s="207">
        <f t="shared" si="8"/>
        <v>1</v>
      </c>
      <c r="S47" s="207">
        <f t="shared" si="8"/>
        <v>1</v>
      </c>
      <c r="T47" s="207">
        <f t="shared" si="8"/>
        <v>1</v>
      </c>
      <c r="U47" s="207">
        <f t="shared" si="8"/>
        <v>1</v>
      </c>
      <c r="V47" s="207">
        <f t="shared" si="8"/>
        <v>1</v>
      </c>
      <c r="W47" s="207">
        <f t="shared" si="8"/>
        <v>1</v>
      </c>
      <c r="X47" s="207">
        <f t="shared" si="8"/>
        <v>1</v>
      </c>
      <c r="Y47" s="207">
        <f t="shared" si="8"/>
        <v>1</v>
      </c>
      <c r="Z47" s="207">
        <f t="shared" si="8"/>
        <v>1</v>
      </c>
      <c r="AA47" s="207">
        <f t="shared" si="8"/>
        <v>1</v>
      </c>
      <c r="AB47" s="207">
        <f t="shared" si="8"/>
        <v>1</v>
      </c>
      <c r="AC47" s="207">
        <f t="shared" si="8"/>
        <v>1</v>
      </c>
      <c r="AD47" s="207">
        <f t="shared" si="8"/>
        <v>1</v>
      </c>
      <c r="AE47" s="207">
        <f t="shared" si="8"/>
        <v>1</v>
      </c>
      <c r="AF47" s="207">
        <f t="shared" si="8"/>
        <v>1</v>
      </c>
      <c r="AG47" s="207">
        <f t="shared" si="8"/>
        <v>1</v>
      </c>
      <c r="AH47" s="207">
        <f t="shared" si="8"/>
        <v>1</v>
      </c>
      <c r="AI47" s="207">
        <f t="shared" si="8"/>
        <v>1</v>
      </c>
      <c r="AJ47" s="207">
        <f t="shared" si="8"/>
        <v>1</v>
      </c>
      <c r="AK47" s="207">
        <f t="shared" si="8"/>
        <v>1</v>
      </c>
      <c r="AL47" s="207">
        <f t="shared" si="8"/>
        <v>1</v>
      </c>
      <c r="AM47" s="207">
        <f t="shared" si="8"/>
        <v>1</v>
      </c>
      <c r="AN47" s="207">
        <f t="shared" si="8"/>
        <v>1</v>
      </c>
      <c r="AO47" s="207">
        <f t="shared" si="8"/>
        <v>1</v>
      </c>
      <c r="AP47" s="207">
        <f t="shared" si="8"/>
        <v>1</v>
      </c>
      <c r="AQ47" s="207">
        <f t="shared" si="8"/>
        <v>1</v>
      </c>
      <c r="AR47" s="207">
        <f t="shared" si="8"/>
        <v>1</v>
      </c>
      <c r="AS47" s="207">
        <f t="shared" si="8"/>
        <v>1</v>
      </c>
      <c r="AT47" s="207">
        <f t="shared" si="8"/>
        <v>1</v>
      </c>
      <c r="AU47" s="207">
        <f t="shared" si="8"/>
        <v>1</v>
      </c>
      <c r="AV47" s="207">
        <f t="shared" si="8"/>
        <v>1</v>
      </c>
      <c r="AW47" s="207">
        <f t="shared" si="8"/>
        <v>1</v>
      </c>
      <c r="AX47" s="207">
        <f t="shared" si="8"/>
        <v>1</v>
      </c>
      <c r="AY47" s="207">
        <f t="shared" si="8"/>
        <v>1</v>
      </c>
      <c r="AZ47" s="207">
        <f t="shared" si="8"/>
        <v>1</v>
      </c>
      <c r="BA47" s="207">
        <f t="shared" si="8"/>
        <v>1</v>
      </c>
      <c r="BB47" s="207">
        <f t="shared" si="8"/>
        <v>1</v>
      </c>
      <c r="BC47" s="207">
        <f t="shared" si="8"/>
        <v>1</v>
      </c>
      <c r="BD47" s="207">
        <f t="shared" si="8"/>
        <v>1</v>
      </c>
      <c r="BE47" s="207">
        <f t="shared" si="8"/>
        <v>1</v>
      </c>
      <c r="BF47" s="207">
        <f t="shared" si="8"/>
        <v>1</v>
      </c>
      <c r="BG47" s="207">
        <f t="shared" si="8"/>
        <v>1</v>
      </c>
      <c r="BH47" s="207">
        <f t="shared" si="8"/>
        <v>1</v>
      </c>
      <c r="BI47" s="207">
        <f t="shared" si="8"/>
        <v>1</v>
      </c>
      <c r="BJ47" s="207">
        <f t="shared" si="8"/>
        <v>1</v>
      </c>
      <c r="BK47" s="207">
        <f t="shared" si="8"/>
        <v>1</v>
      </c>
      <c r="BL47" s="207">
        <f t="shared" si="8"/>
        <v>1</v>
      </c>
      <c r="BM47" s="207">
        <f t="shared" si="8"/>
        <v>1</v>
      </c>
      <c r="BN47" s="207">
        <f t="shared" si="8"/>
        <v>1</v>
      </c>
      <c r="BO47" s="207">
        <f t="shared" si="8"/>
        <v>1</v>
      </c>
      <c r="BP47" s="207">
        <f t="shared" si="8"/>
        <v>1</v>
      </c>
      <c r="BQ47" s="207">
        <f t="shared" si="8"/>
        <v>1</v>
      </c>
      <c r="BR47" s="207">
        <f t="shared" si="8"/>
        <v>1</v>
      </c>
      <c r="BS47" s="207">
        <f t="shared" si="8"/>
        <v>1</v>
      </c>
      <c r="BT47" s="207">
        <f t="shared" si="8"/>
        <v>1</v>
      </c>
      <c r="BU47" s="207">
        <f t="shared" si="8"/>
        <v>1</v>
      </c>
      <c r="BV47" s="207">
        <f t="shared" si="8"/>
        <v>1</v>
      </c>
      <c r="BW47" s="207">
        <f t="shared" si="8"/>
        <v>0</v>
      </c>
      <c r="BX47" s="207">
        <f t="shared" si="8"/>
        <v>0</v>
      </c>
      <c r="BY47" s="207">
        <f t="shared" si="8"/>
        <v>0</v>
      </c>
      <c r="BZ47" s="207">
        <f t="shared" si="8"/>
        <v>0</v>
      </c>
      <c r="CA47" s="207">
        <f t="shared" si="4"/>
        <v>0</v>
      </c>
      <c r="CB47" s="207">
        <f t="shared" si="4"/>
        <v>0</v>
      </c>
      <c r="CC47" s="207">
        <f t="shared" si="4"/>
        <v>0</v>
      </c>
      <c r="CD47" s="207">
        <f t="shared" si="4"/>
        <v>0</v>
      </c>
      <c r="CE47" s="207">
        <f t="shared" si="4"/>
        <v>0</v>
      </c>
      <c r="CF47" s="207">
        <f t="shared" si="4"/>
        <v>0</v>
      </c>
      <c r="CG47" s="207">
        <f t="shared" si="4"/>
        <v>0</v>
      </c>
      <c r="CH47" s="207">
        <f t="shared" si="4"/>
        <v>0</v>
      </c>
      <c r="CI47" s="207">
        <f t="shared" si="4"/>
        <v>0</v>
      </c>
      <c r="CJ47" s="207">
        <f t="shared" si="4"/>
        <v>0</v>
      </c>
      <c r="CK47" s="207">
        <f t="shared" ref="CK47:CL47" si="9">+CK11</f>
        <v>0</v>
      </c>
      <c r="CL47" s="207">
        <f t="shared" si="9"/>
        <v>0</v>
      </c>
      <c r="CM47" s="207">
        <f t="shared" si="4"/>
        <v>0</v>
      </c>
      <c r="CN47" s="207">
        <f t="shared" si="4"/>
        <v>0</v>
      </c>
      <c r="CO47" s="207">
        <f t="shared" si="4"/>
        <v>0</v>
      </c>
      <c r="CP47" s="207">
        <f t="shared" si="4"/>
        <v>0</v>
      </c>
      <c r="CQ47" s="207">
        <f t="shared" si="4"/>
        <v>0</v>
      </c>
      <c r="CR47" s="207">
        <f t="shared" si="4"/>
        <v>0</v>
      </c>
      <c r="CS47" s="207">
        <f t="shared" si="4"/>
        <v>0</v>
      </c>
      <c r="CT47" s="207">
        <f t="shared" si="4"/>
        <v>0</v>
      </c>
      <c r="CU47" s="207">
        <f t="shared" si="4"/>
        <v>0</v>
      </c>
      <c r="CV47" s="207">
        <f t="shared" si="4"/>
        <v>0</v>
      </c>
      <c r="CW47" s="135"/>
      <c r="CX47" s="135"/>
    </row>
    <row r="48" spans="3:102" ht="16">
      <c r="C48" s="10"/>
      <c r="D48" s="10" t="s">
        <v>8575</v>
      </c>
      <c r="E48" s="211">
        <v>45261</v>
      </c>
      <c r="F48" s="136" t="s">
        <v>8334</v>
      </c>
      <c r="G48" s="137" t="s">
        <v>8539</v>
      </c>
      <c r="H48" s="137"/>
      <c r="I48" s="137" t="s">
        <v>8262</v>
      </c>
      <c r="J48" s="137" t="s">
        <v>38</v>
      </c>
      <c r="K48" s="137">
        <v>1000</v>
      </c>
      <c r="L48" s="137" t="s">
        <v>8271</v>
      </c>
      <c r="M48" s="134" t="s">
        <v>8263</v>
      </c>
      <c r="N48" s="207">
        <f t="shared" si="6"/>
        <v>0</v>
      </c>
      <c r="O48" s="207">
        <f t="shared" si="8"/>
        <v>0</v>
      </c>
      <c r="P48" s="207">
        <f t="shared" si="8"/>
        <v>1</v>
      </c>
      <c r="Q48" s="207">
        <f t="shared" si="8"/>
        <v>1</v>
      </c>
      <c r="R48" s="207">
        <f t="shared" si="8"/>
        <v>1</v>
      </c>
      <c r="S48" s="207">
        <f t="shared" si="8"/>
        <v>1</v>
      </c>
      <c r="T48" s="207">
        <f t="shared" si="8"/>
        <v>1</v>
      </c>
      <c r="U48" s="207">
        <f t="shared" si="8"/>
        <v>1</v>
      </c>
      <c r="V48" s="207">
        <f t="shared" si="8"/>
        <v>1</v>
      </c>
      <c r="W48" s="207">
        <f t="shared" si="8"/>
        <v>1</v>
      </c>
      <c r="X48" s="207">
        <f t="shared" si="8"/>
        <v>1</v>
      </c>
      <c r="Y48" s="207">
        <f t="shared" si="8"/>
        <v>1</v>
      </c>
      <c r="Z48" s="207">
        <f t="shared" si="8"/>
        <v>1</v>
      </c>
      <c r="AA48" s="207">
        <f t="shared" si="8"/>
        <v>1</v>
      </c>
      <c r="AB48" s="207">
        <f t="shared" si="8"/>
        <v>1</v>
      </c>
      <c r="AC48" s="207">
        <f t="shared" si="8"/>
        <v>1</v>
      </c>
      <c r="AD48" s="207">
        <f t="shared" si="8"/>
        <v>1</v>
      </c>
      <c r="AE48" s="207">
        <f t="shared" si="8"/>
        <v>1</v>
      </c>
      <c r="AF48" s="207">
        <f t="shared" si="8"/>
        <v>1</v>
      </c>
      <c r="AG48" s="207">
        <f t="shared" si="8"/>
        <v>1</v>
      </c>
      <c r="AH48" s="207">
        <f t="shared" si="8"/>
        <v>1</v>
      </c>
      <c r="AI48" s="207">
        <f t="shared" si="8"/>
        <v>1</v>
      </c>
      <c r="AJ48" s="207">
        <f t="shared" si="8"/>
        <v>1</v>
      </c>
      <c r="AK48" s="207">
        <f t="shared" si="8"/>
        <v>1</v>
      </c>
      <c r="AL48" s="207">
        <f t="shared" si="8"/>
        <v>1</v>
      </c>
      <c r="AM48" s="207">
        <f t="shared" si="8"/>
        <v>1</v>
      </c>
      <c r="AN48" s="207">
        <f t="shared" si="8"/>
        <v>1</v>
      </c>
      <c r="AO48" s="207">
        <f t="shared" si="8"/>
        <v>1</v>
      </c>
      <c r="AP48" s="207">
        <f t="shared" si="8"/>
        <v>1</v>
      </c>
      <c r="AQ48" s="207">
        <f t="shared" si="8"/>
        <v>1</v>
      </c>
      <c r="AR48" s="207">
        <f t="shared" si="8"/>
        <v>1</v>
      </c>
      <c r="AS48" s="207">
        <f t="shared" si="8"/>
        <v>1</v>
      </c>
      <c r="AT48" s="207">
        <f t="shared" si="8"/>
        <v>1</v>
      </c>
      <c r="AU48" s="207">
        <f t="shared" si="8"/>
        <v>1</v>
      </c>
      <c r="AV48" s="207">
        <f t="shared" si="8"/>
        <v>1</v>
      </c>
      <c r="AW48" s="207">
        <f t="shared" si="8"/>
        <v>1</v>
      </c>
      <c r="AX48" s="207">
        <f t="shared" si="8"/>
        <v>1</v>
      </c>
      <c r="AY48" s="207">
        <f t="shared" si="8"/>
        <v>1</v>
      </c>
      <c r="AZ48" s="207">
        <f t="shared" si="8"/>
        <v>1</v>
      </c>
      <c r="BA48" s="207">
        <f t="shared" si="8"/>
        <v>1</v>
      </c>
      <c r="BB48" s="207">
        <f t="shared" si="8"/>
        <v>1</v>
      </c>
      <c r="BC48" s="207">
        <f t="shared" si="8"/>
        <v>1</v>
      </c>
      <c r="BD48" s="207">
        <f t="shared" si="8"/>
        <v>1</v>
      </c>
      <c r="BE48" s="207">
        <f t="shared" si="8"/>
        <v>1</v>
      </c>
      <c r="BF48" s="207">
        <f t="shared" si="8"/>
        <v>1</v>
      </c>
      <c r="BG48" s="207">
        <f t="shared" si="8"/>
        <v>1</v>
      </c>
      <c r="BH48" s="207">
        <f t="shared" si="8"/>
        <v>1</v>
      </c>
      <c r="BI48" s="207">
        <f t="shared" si="8"/>
        <v>1</v>
      </c>
      <c r="BJ48" s="207">
        <f t="shared" si="8"/>
        <v>1</v>
      </c>
      <c r="BK48" s="207">
        <f t="shared" si="8"/>
        <v>1</v>
      </c>
      <c r="BL48" s="207">
        <f t="shared" si="8"/>
        <v>1</v>
      </c>
      <c r="BM48" s="207">
        <f t="shared" si="8"/>
        <v>1</v>
      </c>
      <c r="BN48" s="207">
        <f t="shared" si="8"/>
        <v>1</v>
      </c>
      <c r="BO48" s="207">
        <f t="shared" si="8"/>
        <v>1</v>
      </c>
      <c r="BP48" s="207">
        <f t="shared" si="8"/>
        <v>1</v>
      </c>
      <c r="BQ48" s="207">
        <f t="shared" si="8"/>
        <v>1</v>
      </c>
      <c r="BR48" s="207">
        <f t="shared" si="8"/>
        <v>1</v>
      </c>
      <c r="BS48" s="207">
        <f t="shared" si="8"/>
        <v>1</v>
      </c>
      <c r="BT48" s="207">
        <f t="shared" si="8"/>
        <v>1</v>
      </c>
      <c r="BU48" s="207">
        <f t="shared" si="8"/>
        <v>1</v>
      </c>
      <c r="BV48" s="207">
        <f t="shared" si="8"/>
        <v>1</v>
      </c>
      <c r="BW48" s="207">
        <f t="shared" si="8"/>
        <v>0</v>
      </c>
      <c r="BX48" s="207">
        <f t="shared" si="8"/>
        <v>0</v>
      </c>
      <c r="BY48" s="207">
        <f t="shared" si="8"/>
        <v>0</v>
      </c>
      <c r="BZ48" s="207">
        <f t="shared" si="8"/>
        <v>0</v>
      </c>
      <c r="CA48" s="207">
        <f t="shared" si="4"/>
        <v>0</v>
      </c>
      <c r="CB48" s="207">
        <f t="shared" si="4"/>
        <v>0</v>
      </c>
      <c r="CC48" s="207">
        <f t="shared" si="4"/>
        <v>0</v>
      </c>
      <c r="CD48" s="207">
        <f t="shared" si="4"/>
        <v>0</v>
      </c>
      <c r="CE48" s="207">
        <f t="shared" si="4"/>
        <v>0</v>
      </c>
      <c r="CF48" s="207">
        <f t="shared" si="4"/>
        <v>0</v>
      </c>
      <c r="CG48" s="207">
        <f t="shared" si="4"/>
        <v>0</v>
      </c>
      <c r="CH48" s="207">
        <f t="shared" si="4"/>
        <v>0</v>
      </c>
      <c r="CI48" s="207">
        <f t="shared" si="4"/>
        <v>0</v>
      </c>
      <c r="CJ48" s="207">
        <f t="shared" si="4"/>
        <v>0</v>
      </c>
      <c r="CK48" s="207">
        <f t="shared" ref="CK48:CL48" si="10">+CK12</f>
        <v>0</v>
      </c>
      <c r="CL48" s="207">
        <f t="shared" si="10"/>
        <v>0</v>
      </c>
      <c r="CM48" s="207">
        <f t="shared" si="4"/>
        <v>0</v>
      </c>
      <c r="CN48" s="207">
        <f t="shared" si="4"/>
        <v>0</v>
      </c>
      <c r="CO48" s="207">
        <f t="shared" si="4"/>
        <v>0</v>
      </c>
      <c r="CP48" s="207">
        <f t="shared" si="4"/>
        <v>0</v>
      </c>
      <c r="CQ48" s="207">
        <f t="shared" si="4"/>
        <v>0</v>
      </c>
      <c r="CR48" s="207">
        <f t="shared" si="4"/>
        <v>0</v>
      </c>
      <c r="CS48" s="207">
        <f t="shared" si="4"/>
        <v>0</v>
      </c>
      <c r="CT48" s="207">
        <f t="shared" si="4"/>
        <v>0</v>
      </c>
      <c r="CU48" s="207">
        <f t="shared" si="4"/>
        <v>0</v>
      </c>
      <c r="CV48" s="207">
        <f t="shared" si="4"/>
        <v>0</v>
      </c>
      <c r="CW48" s="135"/>
      <c r="CX48" s="135"/>
    </row>
    <row r="49" spans="3:102" ht="16">
      <c r="C49" s="10"/>
      <c r="D49" s="10" t="s">
        <v>8576</v>
      </c>
      <c r="E49" s="211">
        <v>45261</v>
      </c>
      <c r="F49" s="136" t="s">
        <v>8334</v>
      </c>
      <c r="G49" s="137" t="s">
        <v>8540</v>
      </c>
      <c r="H49" s="137"/>
      <c r="I49" s="137" t="s">
        <v>8262</v>
      </c>
      <c r="J49" s="137" t="s">
        <v>38</v>
      </c>
      <c r="K49" s="137">
        <v>1000</v>
      </c>
      <c r="L49" s="137" t="s">
        <v>8271</v>
      </c>
      <c r="M49" s="134" t="s">
        <v>8263</v>
      </c>
      <c r="N49" s="207">
        <f t="shared" si="6"/>
        <v>0</v>
      </c>
      <c r="O49" s="207">
        <f t="shared" si="8"/>
        <v>0</v>
      </c>
      <c r="P49" s="207">
        <f t="shared" si="8"/>
        <v>1</v>
      </c>
      <c r="Q49" s="207">
        <f t="shared" si="8"/>
        <v>1</v>
      </c>
      <c r="R49" s="207">
        <f t="shared" si="8"/>
        <v>1</v>
      </c>
      <c r="S49" s="207">
        <f t="shared" si="8"/>
        <v>1</v>
      </c>
      <c r="T49" s="207">
        <f t="shared" si="8"/>
        <v>1</v>
      </c>
      <c r="U49" s="207">
        <f t="shared" si="8"/>
        <v>1</v>
      </c>
      <c r="V49" s="207">
        <f t="shared" si="8"/>
        <v>1</v>
      </c>
      <c r="W49" s="207">
        <f t="shared" si="8"/>
        <v>1</v>
      </c>
      <c r="X49" s="207">
        <f t="shared" si="8"/>
        <v>1</v>
      </c>
      <c r="Y49" s="207">
        <f t="shared" si="8"/>
        <v>1</v>
      </c>
      <c r="Z49" s="207">
        <f t="shared" si="8"/>
        <v>1</v>
      </c>
      <c r="AA49" s="207">
        <f t="shared" si="8"/>
        <v>1</v>
      </c>
      <c r="AB49" s="207">
        <f t="shared" si="8"/>
        <v>1</v>
      </c>
      <c r="AC49" s="207">
        <f t="shared" si="8"/>
        <v>1</v>
      </c>
      <c r="AD49" s="207">
        <f t="shared" si="8"/>
        <v>1</v>
      </c>
      <c r="AE49" s="207">
        <f t="shared" si="8"/>
        <v>1</v>
      </c>
      <c r="AF49" s="207">
        <f t="shared" si="8"/>
        <v>1</v>
      </c>
      <c r="AG49" s="207">
        <f t="shared" si="8"/>
        <v>1</v>
      </c>
      <c r="AH49" s="207">
        <f t="shared" si="8"/>
        <v>1</v>
      </c>
      <c r="AI49" s="207">
        <f t="shared" si="8"/>
        <v>1</v>
      </c>
      <c r="AJ49" s="207">
        <f t="shared" si="8"/>
        <v>1</v>
      </c>
      <c r="AK49" s="207">
        <f t="shared" si="8"/>
        <v>1</v>
      </c>
      <c r="AL49" s="207">
        <f t="shared" si="8"/>
        <v>1</v>
      </c>
      <c r="AM49" s="207">
        <f t="shared" si="8"/>
        <v>1</v>
      </c>
      <c r="AN49" s="207">
        <f t="shared" si="8"/>
        <v>1</v>
      </c>
      <c r="AO49" s="207">
        <f t="shared" si="8"/>
        <v>1</v>
      </c>
      <c r="AP49" s="207">
        <f t="shared" si="8"/>
        <v>1</v>
      </c>
      <c r="AQ49" s="207">
        <f t="shared" si="8"/>
        <v>1</v>
      </c>
      <c r="AR49" s="207">
        <f t="shared" si="8"/>
        <v>1</v>
      </c>
      <c r="AS49" s="207">
        <f t="shared" si="8"/>
        <v>1</v>
      </c>
      <c r="AT49" s="207">
        <f t="shared" si="8"/>
        <v>1</v>
      </c>
      <c r="AU49" s="207">
        <f t="shared" si="8"/>
        <v>1</v>
      </c>
      <c r="AV49" s="207">
        <f t="shared" si="8"/>
        <v>1</v>
      </c>
      <c r="AW49" s="207">
        <f t="shared" si="8"/>
        <v>1</v>
      </c>
      <c r="AX49" s="207">
        <f t="shared" si="8"/>
        <v>1</v>
      </c>
      <c r="AY49" s="207">
        <f t="shared" si="8"/>
        <v>1</v>
      </c>
      <c r="AZ49" s="207">
        <f t="shared" si="8"/>
        <v>1</v>
      </c>
      <c r="BA49" s="207">
        <f t="shared" si="8"/>
        <v>1</v>
      </c>
      <c r="BB49" s="207">
        <f t="shared" si="8"/>
        <v>1</v>
      </c>
      <c r="BC49" s="207">
        <f t="shared" si="8"/>
        <v>1</v>
      </c>
      <c r="BD49" s="207">
        <f t="shared" si="8"/>
        <v>1</v>
      </c>
      <c r="BE49" s="207">
        <f t="shared" si="8"/>
        <v>1</v>
      </c>
      <c r="BF49" s="207">
        <f t="shared" si="8"/>
        <v>1</v>
      </c>
      <c r="BG49" s="207">
        <f t="shared" si="8"/>
        <v>1</v>
      </c>
      <c r="BH49" s="207">
        <f t="shared" si="8"/>
        <v>1</v>
      </c>
      <c r="BI49" s="207">
        <f t="shared" si="8"/>
        <v>1</v>
      </c>
      <c r="BJ49" s="207">
        <f t="shared" si="8"/>
        <v>1</v>
      </c>
      <c r="BK49" s="207">
        <f t="shared" si="8"/>
        <v>1</v>
      </c>
      <c r="BL49" s="207">
        <f t="shared" si="8"/>
        <v>1</v>
      </c>
      <c r="BM49" s="207">
        <f t="shared" si="8"/>
        <v>1</v>
      </c>
      <c r="BN49" s="207">
        <f t="shared" si="8"/>
        <v>1</v>
      </c>
      <c r="BO49" s="207">
        <f t="shared" si="8"/>
        <v>1</v>
      </c>
      <c r="BP49" s="207">
        <f t="shared" si="8"/>
        <v>1</v>
      </c>
      <c r="BQ49" s="207">
        <f t="shared" si="8"/>
        <v>1</v>
      </c>
      <c r="BR49" s="207">
        <f t="shared" si="8"/>
        <v>1</v>
      </c>
      <c r="BS49" s="207">
        <f t="shared" si="8"/>
        <v>1</v>
      </c>
      <c r="BT49" s="207">
        <f t="shared" si="8"/>
        <v>1</v>
      </c>
      <c r="BU49" s="207">
        <f t="shared" si="8"/>
        <v>1</v>
      </c>
      <c r="BV49" s="207">
        <f t="shared" si="8"/>
        <v>1</v>
      </c>
      <c r="BW49" s="207">
        <f t="shared" si="8"/>
        <v>0</v>
      </c>
      <c r="BX49" s="207">
        <f t="shared" si="8"/>
        <v>0</v>
      </c>
      <c r="BY49" s="207">
        <f t="shared" si="8"/>
        <v>0</v>
      </c>
      <c r="BZ49" s="207">
        <f t="shared" si="8"/>
        <v>0</v>
      </c>
      <c r="CA49" s="207">
        <f t="shared" si="4"/>
        <v>0</v>
      </c>
      <c r="CB49" s="207">
        <f t="shared" si="4"/>
        <v>0</v>
      </c>
      <c r="CC49" s="207">
        <f t="shared" si="4"/>
        <v>0</v>
      </c>
      <c r="CD49" s="207">
        <f t="shared" si="4"/>
        <v>0</v>
      </c>
      <c r="CE49" s="207">
        <f t="shared" si="4"/>
        <v>0</v>
      </c>
      <c r="CF49" s="207">
        <f t="shared" si="4"/>
        <v>0</v>
      </c>
      <c r="CG49" s="207">
        <f t="shared" si="4"/>
        <v>0</v>
      </c>
      <c r="CH49" s="207">
        <f t="shared" si="4"/>
        <v>0</v>
      </c>
      <c r="CI49" s="207">
        <f t="shared" si="4"/>
        <v>0</v>
      </c>
      <c r="CJ49" s="207">
        <f t="shared" si="4"/>
        <v>0</v>
      </c>
      <c r="CK49" s="207">
        <f t="shared" ref="CK49:CL49" si="11">+CK13</f>
        <v>0</v>
      </c>
      <c r="CL49" s="207">
        <f t="shared" si="11"/>
        <v>0</v>
      </c>
      <c r="CM49" s="207">
        <f t="shared" si="4"/>
        <v>0</v>
      </c>
      <c r="CN49" s="207">
        <f t="shared" si="4"/>
        <v>0</v>
      </c>
      <c r="CO49" s="207">
        <f t="shared" si="4"/>
        <v>0</v>
      </c>
      <c r="CP49" s="207">
        <f t="shared" si="4"/>
        <v>0</v>
      </c>
      <c r="CQ49" s="207">
        <f t="shared" si="4"/>
        <v>0</v>
      </c>
      <c r="CR49" s="207">
        <f t="shared" si="4"/>
        <v>0</v>
      </c>
      <c r="CS49" s="207">
        <f t="shared" si="4"/>
        <v>0</v>
      </c>
      <c r="CT49" s="207">
        <f t="shared" si="4"/>
        <v>0</v>
      </c>
      <c r="CU49" s="207">
        <f t="shared" si="4"/>
        <v>0</v>
      </c>
      <c r="CV49" s="207">
        <f t="shared" si="4"/>
        <v>0</v>
      </c>
      <c r="CW49" s="135"/>
      <c r="CX49" s="135"/>
    </row>
    <row r="50" spans="3:102" ht="16">
      <c r="C50" s="10"/>
      <c r="D50" s="10" t="s">
        <v>8577</v>
      </c>
      <c r="E50" s="211">
        <v>45444</v>
      </c>
      <c r="F50" s="136" t="s">
        <v>8334</v>
      </c>
      <c r="G50" s="137" t="s">
        <v>8541</v>
      </c>
      <c r="H50" s="137"/>
      <c r="I50" s="137" t="s">
        <v>8262</v>
      </c>
      <c r="J50" s="137" t="s">
        <v>38</v>
      </c>
      <c r="K50" s="137">
        <v>1000</v>
      </c>
      <c r="L50" s="137" t="s">
        <v>8271</v>
      </c>
      <c r="M50" s="134" t="s">
        <v>8263</v>
      </c>
      <c r="N50" s="207">
        <f t="shared" si="6"/>
        <v>0</v>
      </c>
      <c r="O50" s="207">
        <f t="shared" si="8"/>
        <v>0</v>
      </c>
      <c r="P50" s="207">
        <f t="shared" si="8"/>
        <v>0</v>
      </c>
      <c r="Q50" s="207">
        <f t="shared" si="8"/>
        <v>0</v>
      </c>
      <c r="R50" s="207">
        <f t="shared" si="8"/>
        <v>0</v>
      </c>
      <c r="S50" s="207">
        <f t="shared" si="8"/>
        <v>0</v>
      </c>
      <c r="T50" s="207">
        <f t="shared" si="8"/>
        <v>0</v>
      </c>
      <c r="U50" s="207">
        <f t="shared" si="8"/>
        <v>0</v>
      </c>
      <c r="V50" s="207">
        <f t="shared" si="8"/>
        <v>1</v>
      </c>
      <c r="W50" s="207">
        <f t="shared" si="8"/>
        <v>1</v>
      </c>
      <c r="X50" s="207">
        <f t="shared" si="8"/>
        <v>1</v>
      </c>
      <c r="Y50" s="207">
        <f t="shared" si="8"/>
        <v>1</v>
      </c>
      <c r="Z50" s="207">
        <f t="shared" si="8"/>
        <v>1</v>
      </c>
      <c r="AA50" s="207">
        <f t="shared" si="8"/>
        <v>1</v>
      </c>
      <c r="AB50" s="207">
        <f t="shared" si="8"/>
        <v>1</v>
      </c>
      <c r="AC50" s="207">
        <f t="shared" si="8"/>
        <v>1</v>
      </c>
      <c r="AD50" s="207">
        <f t="shared" si="8"/>
        <v>1</v>
      </c>
      <c r="AE50" s="207">
        <f t="shared" si="8"/>
        <v>1</v>
      </c>
      <c r="AF50" s="207">
        <f t="shared" si="8"/>
        <v>1</v>
      </c>
      <c r="AG50" s="207">
        <f t="shared" si="8"/>
        <v>1</v>
      </c>
      <c r="AH50" s="207">
        <f t="shared" si="8"/>
        <v>1</v>
      </c>
      <c r="AI50" s="207">
        <f t="shared" si="8"/>
        <v>1</v>
      </c>
      <c r="AJ50" s="207">
        <f t="shared" si="8"/>
        <v>1</v>
      </c>
      <c r="AK50" s="207">
        <f t="shared" si="8"/>
        <v>1</v>
      </c>
      <c r="AL50" s="207">
        <f t="shared" si="8"/>
        <v>1</v>
      </c>
      <c r="AM50" s="207">
        <f t="shared" si="8"/>
        <v>1</v>
      </c>
      <c r="AN50" s="207">
        <f t="shared" si="8"/>
        <v>1</v>
      </c>
      <c r="AO50" s="207">
        <f t="shared" si="8"/>
        <v>1</v>
      </c>
      <c r="AP50" s="207">
        <f t="shared" si="8"/>
        <v>1</v>
      </c>
      <c r="AQ50" s="207">
        <f t="shared" si="8"/>
        <v>1</v>
      </c>
      <c r="AR50" s="207">
        <f t="shared" si="8"/>
        <v>1</v>
      </c>
      <c r="AS50" s="207">
        <f t="shared" si="8"/>
        <v>1</v>
      </c>
      <c r="AT50" s="207">
        <f t="shared" si="8"/>
        <v>1</v>
      </c>
      <c r="AU50" s="207">
        <f t="shared" si="8"/>
        <v>1</v>
      </c>
      <c r="AV50" s="207">
        <f t="shared" si="8"/>
        <v>1</v>
      </c>
      <c r="AW50" s="207">
        <f t="shared" si="8"/>
        <v>1</v>
      </c>
      <c r="AX50" s="207">
        <f t="shared" si="8"/>
        <v>1</v>
      </c>
      <c r="AY50" s="207">
        <f t="shared" si="8"/>
        <v>1</v>
      </c>
      <c r="AZ50" s="207">
        <f t="shared" si="8"/>
        <v>1</v>
      </c>
      <c r="BA50" s="207">
        <f t="shared" si="8"/>
        <v>1</v>
      </c>
      <c r="BB50" s="207">
        <f t="shared" si="8"/>
        <v>1</v>
      </c>
      <c r="BC50" s="207">
        <f t="shared" si="8"/>
        <v>1</v>
      </c>
      <c r="BD50" s="207">
        <f t="shared" si="8"/>
        <v>1</v>
      </c>
      <c r="BE50" s="207">
        <f t="shared" si="8"/>
        <v>1</v>
      </c>
      <c r="BF50" s="207">
        <f t="shared" si="8"/>
        <v>1</v>
      </c>
      <c r="BG50" s="207">
        <f t="shared" si="8"/>
        <v>1</v>
      </c>
      <c r="BH50" s="207">
        <f t="shared" si="8"/>
        <v>1</v>
      </c>
      <c r="BI50" s="207">
        <f t="shared" si="8"/>
        <v>1</v>
      </c>
      <c r="BJ50" s="207">
        <f t="shared" si="8"/>
        <v>1</v>
      </c>
      <c r="BK50" s="207">
        <f t="shared" si="8"/>
        <v>1</v>
      </c>
      <c r="BL50" s="207">
        <f t="shared" si="8"/>
        <v>1</v>
      </c>
      <c r="BM50" s="207">
        <f t="shared" si="8"/>
        <v>1</v>
      </c>
      <c r="BN50" s="207">
        <f t="shared" si="8"/>
        <v>1</v>
      </c>
      <c r="BO50" s="207">
        <f t="shared" si="8"/>
        <v>1</v>
      </c>
      <c r="BP50" s="207">
        <f t="shared" si="8"/>
        <v>1</v>
      </c>
      <c r="BQ50" s="207">
        <f t="shared" si="8"/>
        <v>1</v>
      </c>
      <c r="BR50" s="207">
        <f t="shared" si="8"/>
        <v>1</v>
      </c>
      <c r="BS50" s="207">
        <f t="shared" si="8"/>
        <v>1</v>
      </c>
      <c r="BT50" s="207">
        <f t="shared" si="8"/>
        <v>1</v>
      </c>
      <c r="BU50" s="207">
        <f t="shared" si="8"/>
        <v>1</v>
      </c>
      <c r="BV50" s="207">
        <f t="shared" si="8"/>
        <v>1</v>
      </c>
      <c r="BW50" s="207">
        <f t="shared" si="8"/>
        <v>0</v>
      </c>
      <c r="BX50" s="207">
        <f t="shared" si="8"/>
        <v>0</v>
      </c>
      <c r="BY50" s="207">
        <f t="shared" si="8"/>
        <v>0</v>
      </c>
      <c r="BZ50" s="207">
        <f t="shared" ref="BZ50:CV53" si="12">+BZ14</f>
        <v>0</v>
      </c>
      <c r="CA50" s="207">
        <f t="shared" si="12"/>
        <v>0</v>
      </c>
      <c r="CB50" s="207">
        <f t="shared" si="12"/>
        <v>0</v>
      </c>
      <c r="CC50" s="207">
        <f t="shared" si="12"/>
        <v>0</v>
      </c>
      <c r="CD50" s="207">
        <f t="shared" si="12"/>
        <v>0</v>
      </c>
      <c r="CE50" s="207">
        <f t="shared" si="12"/>
        <v>0</v>
      </c>
      <c r="CF50" s="207">
        <f t="shared" si="12"/>
        <v>0</v>
      </c>
      <c r="CG50" s="207">
        <f t="shared" si="12"/>
        <v>0</v>
      </c>
      <c r="CH50" s="207">
        <f t="shared" si="12"/>
        <v>0</v>
      </c>
      <c r="CI50" s="207">
        <f t="shared" si="12"/>
        <v>0</v>
      </c>
      <c r="CJ50" s="207">
        <f t="shared" si="12"/>
        <v>0</v>
      </c>
      <c r="CK50" s="207">
        <f t="shared" ref="CK50:CL50" si="13">+CK14</f>
        <v>0</v>
      </c>
      <c r="CL50" s="207">
        <f t="shared" si="13"/>
        <v>0</v>
      </c>
      <c r="CM50" s="207">
        <f t="shared" si="12"/>
        <v>0</v>
      </c>
      <c r="CN50" s="207">
        <f t="shared" si="12"/>
        <v>0</v>
      </c>
      <c r="CO50" s="207">
        <f t="shared" si="12"/>
        <v>0</v>
      </c>
      <c r="CP50" s="207">
        <f t="shared" si="12"/>
        <v>0</v>
      </c>
      <c r="CQ50" s="207">
        <f t="shared" si="12"/>
        <v>0</v>
      </c>
      <c r="CR50" s="207">
        <f t="shared" si="12"/>
        <v>0</v>
      </c>
      <c r="CS50" s="207">
        <f t="shared" si="12"/>
        <v>0</v>
      </c>
      <c r="CT50" s="207">
        <f t="shared" si="12"/>
        <v>0</v>
      </c>
      <c r="CU50" s="207">
        <f t="shared" si="12"/>
        <v>0</v>
      </c>
      <c r="CV50" s="207">
        <f t="shared" si="12"/>
        <v>0</v>
      </c>
      <c r="CW50" s="135"/>
      <c r="CX50" s="135"/>
    </row>
    <row r="51" spans="3:102" ht="16">
      <c r="C51" s="10"/>
      <c r="D51" s="10" t="s">
        <v>8578</v>
      </c>
      <c r="E51" s="211">
        <v>45444</v>
      </c>
      <c r="F51" s="136" t="s">
        <v>8334</v>
      </c>
      <c r="G51" s="137" t="s">
        <v>8542</v>
      </c>
      <c r="H51" s="137"/>
      <c r="I51" s="137" t="s">
        <v>8262</v>
      </c>
      <c r="J51" s="137" t="s">
        <v>38</v>
      </c>
      <c r="K51" s="137">
        <v>1000</v>
      </c>
      <c r="L51" s="137" t="s">
        <v>8271</v>
      </c>
      <c r="M51" s="134" t="s">
        <v>8263</v>
      </c>
      <c r="N51" s="207">
        <f t="shared" si="6"/>
        <v>0</v>
      </c>
      <c r="O51" s="207">
        <f t="shared" ref="O51:BZ54" si="14">+O15</f>
        <v>0</v>
      </c>
      <c r="P51" s="207">
        <f t="shared" si="14"/>
        <v>0</v>
      </c>
      <c r="Q51" s="207">
        <f t="shared" si="14"/>
        <v>0</v>
      </c>
      <c r="R51" s="207">
        <f t="shared" si="14"/>
        <v>0</v>
      </c>
      <c r="S51" s="207">
        <f t="shared" si="14"/>
        <v>0</v>
      </c>
      <c r="T51" s="207">
        <f t="shared" si="14"/>
        <v>0</v>
      </c>
      <c r="U51" s="207">
        <f t="shared" si="14"/>
        <v>0</v>
      </c>
      <c r="V51" s="207">
        <f t="shared" si="14"/>
        <v>1</v>
      </c>
      <c r="W51" s="207">
        <f t="shared" si="14"/>
        <v>1</v>
      </c>
      <c r="X51" s="207">
        <f t="shared" si="14"/>
        <v>1</v>
      </c>
      <c r="Y51" s="207">
        <f t="shared" si="14"/>
        <v>1</v>
      </c>
      <c r="Z51" s="207">
        <f t="shared" si="14"/>
        <v>1</v>
      </c>
      <c r="AA51" s="207">
        <f t="shared" si="14"/>
        <v>1</v>
      </c>
      <c r="AB51" s="207">
        <f t="shared" si="14"/>
        <v>1</v>
      </c>
      <c r="AC51" s="207">
        <f t="shared" si="14"/>
        <v>1</v>
      </c>
      <c r="AD51" s="207">
        <f t="shared" si="14"/>
        <v>1</v>
      </c>
      <c r="AE51" s="207">
        <f t="shared" si="14"/>
        <v>1</v>
      </c>
      <c r="AF51" s="207">
        <f t="shared" si="14"/>
        <v>1</v>
      </c>
      <c r="AG51" s="207">
        <f t="shared" si="14"/>
        <v>1</v>
      </c>
      <c r="AH51" s="207">
        <f t="shared" si="14"/>
        <v>1</v>
      </c>
      <c r="AI51" s="207">
        <f t="shared" si="14"/>
        <v>1</v>
      </c>
      <c r="AJ51" s="207">
        <f t="shared" si="14"/>
        <v>1</v>
      </c>
      <c r="AK51" s="207">
        <f t="shared" si="14"/>
        <v>1</v>
      </c>
      <c r="AL51" s="207">
        <f t="shared" si="14"/>
        <v>1</v>
      </c>
      <c r="AM51" s="207">
        <f t="shared" si="14"/>
        <v>1</v>
      </c>
      <c r="AN51" s="207">
        <f t="shared" si="14"/>
        <v>1</v>
      </c>
      <c r="AO51" s="207">
        <f t="shared" si="14"/>
        <v>1</v>
      </c>
      <c r="AP51" s="207">
        <f t="shared" si="14"/>
        <v>1</v>
      </c>
      <c r="AQ51" s="207">
        <f t="shared" si="14"/>
        <v>1</v>
      </c>
      <c r="AR51" s="207">
        <f t="shared" si="14"/>
        <v>1</v>
      </c>
      <c r="AS51" s="207">
        <f t="shared" si="14"/>
        <v>1</v>
      </c>
      <c r="AT51" s="207">
        <f t="shared" si="14"/>
        <v>1</v>
      </c>
      <c r="AU51" s="207">
        <f t="shared" si="14"/>
        <v>1</v>
      </c>
      <c r="AV51" s="207">
        <f t="shared" si="14"/>
        <v>1</v>
      </c>
      <c r="AW51" s="207">
        <f t="shared" si="14"/>
        <v>1</v>
      </c>
      <c r="AX51" s="207">
        <f t="shared" si="14"/>
        <v>1</v>
      </c>
      <c r="AY51" s="207">
        <f t="shared" si="14"/>
        <v>1</v>
      </c>
      <c r="AZ51" s="207">
        <f t="shared" si="14"/>
        <v>1</v>
      </c>
      <c r="BA51" s="207">
        <f t="shared" si="14"/>
        <v>1</v>
      </c>
      <c r="BB51" s="207">
        <f t="shared" si="14"/>
        <v>1</v>
      </c>
      <c r="BC51" s="207">
        <f t="shared" si="14"/>
        <v>1</v>
      </c>
      <c r="BD51" s="207">
        <f t="shared" si="14"/>
        <v>1</v>
      </c>
      <c r="BE51" s="207">
        <f t="shared" si="14"/>
        <v>1</v>
      </c>
      <c r="BF51" s="207">
        <f t="shared" si="14"/>
        <v>1</v>
      </c>
      <c r="BG51" s="207">
        <f t="shared" si="14"/>
        <v>1</v>
      </c>
      <c r="BH51" s="207">
        <f t="shared" si="14"/>
        <v>1</v>
      </c>
      <c r="BI51" s="207">
        <f t="shared" si="14"/>
        <v>1</v>
      </c>
      <c r="BJ51" s="207">
        <f t="shared" si="14"/>
        <v>1</v>
      </c>
      <c r="BK51" s="207">
        <f t="shared" si="14"/>
        <v>1</v>
      </c>
      <c r="BL51" s="207">
        <f t="shared" si="14"/>
        <v>1</v>
      </c>
      <c r="BM51" s="207">
        <f t="shared" si="14"/>
        <v>1</v>
      </c>
      <c r="BN51" s="207">
        <f t="shared" si="14"/>
        <v>1</v>
      </c>
      <c r="BO51" s="207">
        <f t="shared" si="14"/>
        <v>1</v>
      </c>
      <c r="BP51" s="207">
        <f t="shared" si="14"/>
        <v>1</v>
      </c>
      <c r="BQ51" s="207">
        <f t="shared" si="14"/>
        <v>1</v>
      </c>
      <c r="BR51" s="207">
        <f t="shared" si="14"/>
        <v>1</v>
      </c>
      <c r="BS51" s="207">
        <f t="shared" si="14"/>
        <v>1</v>
      </c>
      <c r="BT51" s="207">
        <f t="shared" si="14"/>
        <v>1</v>
      </c>
      <c r="BU51" s="207">
        <f t="shared" si="14"/>
        <v>1</v>
      </c>
      <c r="BV51" s="207">
        <f t="shared" si="14"/>
        <v>1</v>
      </c>
      <c r="BW51" s="207">
        <f t="shared" si="14"/>
        <v>0</v>
      </c>
      <c r="BX51" s="207">
        <f t="shared" si="14"/>
        <v>0</v>
      </c>
      <c r="BY51" s="207">
        <f t="shared" si="14"/>
        <v>0</v>
      </c>
      <c r="BZ51" s="207">
        <f t="shared" si="14"/>
        <v>0</v>
      </c>
      <c r="CA51" s="207">
        <f t="shared" si="12"/>
        <v>0</v>
      </c>
      <c r="CB51" s="207">
        <f t="shared" si="12"/>
        <v>0</v>
      </c>
      <c r="CC51" s="207">
        <f t="shared" si="12"/>
        <v>0</v>
      </c>
      <c r="CD51" s="207">
        <f t="shared" si="12"/>
        <v>0</v>
      </c>
      <c r="CE51" s="207">
        <f t="shared" si="12"/>
        <v>0</v>
      </c>
      <c r="CF51" s="207">
        <f t="shared" si="12"/>
        <v>0</v>
      </c>
      <c r="CG51" s="207">
        <f t="shared" si="12"/>
        <v>0</v>
      </c>
      <c r="CH51" s="207">
        <f t="shared" si="12"/>
        <v>0</v>
      </c>
      <c r="CI51" s="207">
        <f t="shared" si="12"/>
        <v>0</v>
      </c>
      <c r="CJ51" s="207">
        <f t="shared" si="12"/>
        <v>0</v>
      </c>
      <c r="CK51" s="207">
        <f t="shared" ref="CK51:CL51" si="15">+CK15</f>
        <v>0</v>
      </c>
      <c r="CL51" s="207">
        <f t="shared" si="15"/>
        <v>0</v>
      </c>
      <c r="CM51" s="207">
        <f t="shared" si="12"/>
        <v>0</v>
      </c>
      <c r="CN51" s="207">
        <f t="shared" si="12"/>
        <v>0</v>
      </c>
      <c r="CO51" s="207">
        <f t="shared" si="12"/>
        <v>0</v>
      </c>
      <c r="CP51" s="207">
        <f t="shared" si="12"/>
        <v>0</v>
      </c>
      <c r="CQ51" s="207">
        <f t="shared" si="12"/>
        <v>0</v>
      </c>
      <c r="CR51" s="207">
        <f t="shared" si="12"/>
        <v>0</v>
      </c>
      <c r="CS51" s="207">
        <f t="shared" si="12"/>
        <v>0</v>
      </c>
      <c r="CT51" s="207">
        <f t="shared" si="12"/>
        <v>0</v>
      </c>
      <c r="CU51" s="207">
        <f t="shared" si="12"/>
        <v>0</v>
      </c>
      <c r="CV51" s="207">
        <f t="shared" si="12"/>
        <v>0</v>
      </c>
      <c r="CW51" s="135"/>
      <c r="CX51" s="135"/>
    </row>
    <row r="52" spans="3:102" ht="16">
      <c r="C52" s="10"/>
      <c r="D52" s="10" t="s">
        <v>8579</v>
      </c>
      <c r="E52" s="211">
        <v>45444</v>
      </c>
      <c r="F52" s="136" t="s">
        <v>8334</v>
      </c>
      <c r="G52" s="137" t="s">
        <v>8543</v>
      </c>
      <c r="H52" s="137"/>
      <c r="I52" s="137" t="s">
        <v>8262</v>
      </c>
      <c r="J52" s="137" t="s">
        <v>38</v>
      </c>
      <c r="K52" s="137">
        <v>1000</v>
      </c>
      <c r="L52" s="137" t="s">
        <v>8271</v>
      </c>
      <c r="M52" s="134" t="s">
        <v>8263</v>
      </c>
      <c r="N52" s="207">
        <f t="shared" si="6"/>
        <v>0</v>
      </c>
      <c r="O52" s="207">
        <f t="shared" si="14"/>
        <v>0</v>
      </c>
      <c r="P52" s="207">
        <f t="shared" si="14"/>
        <v>0</v>
      </c>
      <c r="Q52" s="207">
        <f t="shared" si="14"/>
        <v>0</v>
      </c>
      <c r="R52" s="207">
        <f t="shared" si="14"/>
        <v>0</v>
      </c>
      <c r="S52" s="207">
        <f t="shared" si="14"/>
        <v>0</v>
      </c>
      <c r="T52" s="207">
        <f t="shared" si="14"/>
        <v>0</v>
      </c>
      <c r="U52" s="207">
        <f t="shared" si="14"/>
        <v>0</v>
      </c>
      <c r="V52" s="207">
        <f t="shared" si="14"/>
        <v>1</v>
      </c>
      <c r="W52" s="207">
        <f t="shared" si="14"/>
        <v>1</v>
      </c>
      <c r="X52" s="207">
        <f t="shared" si="14"/>
        <v>1</v>
      </c>
      <c r="Y52" s="207">
        <f t="shared" si="14"/>
        <v>1</v>
      </c>
      <c r="Z52" s="207">
        <f t="shared" si="14"/>
        <v>1</v>
      </c>
      <c r="AA52" s="207">
        <f t="shared" si="14"/>
        <v>1</v>
      </c>
      <c r="AB52" s="207">
        <f t="shared" si="14"/>
        <v>1</v>
      </c>
      <c r="AC52" s="207">
        <f t="shared" si="14"/>
        <v>1</v>
      </c>
      <c r="AD52" s="207">
        <f t="shared" si="14"/>
        <v>1</v>
      </c>
      <c r="AE52" s="207">
        <f t="shared" si="14"/>
        <v>1</v>
      </c>
      <c r="AF52" s="207">
        <f t="shared" si="14"/>
        <v>1</v>
      </c>
      <c r="AG52" s="207">
        <f t="shared" si="14"/>
        <v>1</v>
      </c>
      <c r="AH52" s="207">
        <f t="shared" si="14"/>
        <v>1</v>
      </c>
      <c r="AI52" s="207">
        <f t="shared" si="14"/>
        <v>1</v>
      </c>
      <c r="AJ52" s="207">
        <f t="shared" si="14"/>
        <v>1</v>
      </c>
      <c r="AK52" s="207">
        <f t="shared" si="14"/>
        <v>1</v>
      </c>
      <c r="AL52" s="207">
        <f t="shared" si="14"/>
        <v>1</v>
      </c>
      <c r="AM52" s="207">
        <f t="shared" si="14"/>
        <v>1</v>
      </c>
      <c r="AN52" s="207">
        <f t="shared" si="14"/>
        <v>1</v>
      </c>
      <c r="AO52" s="207">
        <f t="shared" si="14"/>
        <v>1</v>
      </c>
      <c r="AP52" s="207">
        <f t="shared" si="14"/>
        <v>1</v>
      </c>
      <c r="AQ52" s="207">
        <f t="shared" si="14"/>
        <v>1</v>
      </c>
      <c r="AR52" s="207">
        <f t="shared" si="14"/>
        <v>1</v>
      </c>
      <c r="AS52" s="207">
        <f t="shared" si="14"/>
        <v>1</v>
      </c>
      <c r="AT52" s="207">
        <f t="shared" si="14"/>
        <v>1</v>
      </c>
      <c r="AU52" s="207">
        <f t="shared" si="14"/>
        <v>1</v>
      </c>
      <c r="AV52" s="207">
        <f t="shared" si="14"/>
        <v>1</v>
      </c>
      <c r="AW52" s="207">
        <f t="shared" si="14"/>
        <v>1</v>
      </c>
      <c r="AX52" s="207">
        <f t="shared" si="14"/>
        <v>1</v>
      </c>
      <c r="AY52" s="207">
        <f t="shared" si="14"/>
        <v>1</v>
      </c>
      <c r="AZ52" s="207">
        <f t="shared" si="14"/>
        <v>1</v>
      </c>
      <c r="BA52" s="207">
        <f t="shared" si="14"/>
        <v>1</v>
      </c>
      <c r="BB52" s="207">
        <f t="shared" si="14"/>
        <v>1</v>
      </c>
      <c r="BC52" s="207">
        <f t="shared" si="14"/>
        <v>1</v>
      </c>
      <c r="BD52" s="207">
        <f t="shared" si="14"/>
        <v>1</v>
      </c>
      <c r="BE52" s="207">
        <f t="shared" si="14"/>
        <v>1</v>
      </c>
      <c r="BF52" s="207">
        <f t="shared" si="14"/>
        <v>1</v>
      </c>
      <c r="BG52" s="207">
        <f t="shared" si="14"/>
        <v>1</v>
      </c>
      <c r="BH52" s="207">
        <f t="shared" si="14"/>
        <v>1</v>
      </c>
      <c r="BI52" s="207">
        <f t="shared" si="14"/>
        <v>1</v>
      </c>
      <c r="BJ52" s="207">
        <f t="shared" si="14"/>
        <v>1</v>
      </c>
      <c r="BK52" s="207">
        <f t="shared" si="14"/>
        <v>1</v>
      </c>
      <c r="BL52" s="207">
        <f t="shared" si="14"/>
        <v>1</v>
      </c>
      <c r="BM52" s="207">
        <f t="shared" si="14"/>
        <v>1</v>
      </c>
      <c r="BN52" s="207">
        <f t="shared" si="14"/>
        <v>1</v>
      </c>
      <c r="BO52" s="207">
        <f t="shared" si="14"/>
        <v>1</v>
      </c>
      <c r="BP52" s="207">
        <f t="shared" si="14"/>
        <v>1</v>
      </c>
      <c r="BQ52" s="207">
        <f t="shared" si="14"/>
        <v>1</v>
      </c>
      <c r="BR52" s="207">
        <f t="shared" si="14"/>
        <v>1</v>
      </c>
      <c r="BS52" s="207">
        <f t="shared" si="14"/>
        <v>1</v>
      </c>
      <c r="BT52" s="207">
        <f t="shared" si="14"/>
        <v>1</v>
      </c>
      <c r="BU52" s="207">
        <f t="shared" si="14"/>
        <v>1</v>
      </c>
      <c r="BV52" s="207">
        <f t="shared" si="14"/>
        <v>1</v>
      </c>
      <c r="BW52" s="207">
        <f t="shared" si="14"/>
        <v>0</v>
      </c>
      <c r="BX52" s="207">
        <f t="shared" si="14"/>
        <v>0</v>
      </c>
      <c r="BY52" s="207">
        <f t="shared" si="14"/>
        <v>0</v>
      </c>
      <c r="BZ52" s="207">
        <f t="shared" si="14"/>
        <v>0</v>
      </c>
      <c r="CA52" s="207">
        <f t="shared" si="12"/>
        <v>0</v>
      </c>
      <c r="CB52" s="207">
        <f t="shared" si="12"/>
        <v>0</v>
      </c>
      <c r="CC52" s="207">
        <f t="shared" si="12"/>
        <v>0</v>
      </c>
      <c r="CD52" s="207">
        <f t="shared" si="12"/>
        <v>0</v>
      </c>
      <c r="CE52" s="207">
        <f t="shared" si="12"/>
        <v>0</v>
      </c>
      <c r="CF52" s="207">
        <f t="shared" si="12"/>
        <v>0</v>
      </c>
      <c r="CG52" s="207">
        <f t="shared" si="12"/>
        <v>0</v>
      </c>
      <c r="CH52" s="207">
        <f t="shared" si="12"/>
        <v>0</v>
      </c>
      <c r="CI52" s="207">
        <f t="shared" si="12"/>
        <v>0</v>
      </c>
      <c r="CJ52" s="207">
        <f t="shared" si="12"/>
        <v>0</v>
      </c>
      <c r="CK52" s="207">
        <f t="shared" ref="CK52:CL52" si="16">+CK16</f>
        <v>0</v>
      </c>
      <c r="CL52" s="207">
        <f t="shared" si="16"/>
        <v>0</v>
      </c>
      <c r="CM52" s="207">
        <f t="shared" si="12"/>
        <v>0</v>
      </c>
      <c r="CN52" s="207">
        <f t="shared" si="12"/>
        <v>0</v>
      </c>
      <c r="CO52" s="207">
        <f t="shared" si="12"/>
        <v>0</v>
      </c>
      <c r="CP52" s="207">
        <f t="shared" si="12"/>
        <v>0</v>
      </c>
      <c r="CQ52" s="207">
        <f t="shared" si="12"/>
        <v>0</v>
      </c>
      <c r="CR52" s="207">
        <f t="shared" si="12"/>
        <v>0</v>
      </c>
      <c r="CS52" s="207">
        <f t="shared" si="12"/>
        <v>0</v>
      </c>
      <c r="CT52" s="207">
        <f t="shared" si="12"/>
        <v>0</v>
      </c>
      <c r="CU52" s="207">
        <f t="shared" si="12"/>
        <v>0</v>
      </c>
      <c r="CV52" s="207">
        <f t="shared" si="12"/>
        <v>0</v>
      </c>
      <c r="CW52" s="135"/>
      <c r="CX52" s="135"/>
    </row>
    <row r="53" spans="3:102" ht="16">
      <c r="C53" s="10"/>
      <c r="D53" s="10" t="s">
        <v>8580</v>
      </c>
      <c r="E53" s="211">
        <v>45444</v>
      </c>
      <c r="F53" s="136" t="s">
        <v>8334</v>
      </c>
      <c r="G53" s="137" t="s">
        <v>8544</v>
      </c>
      <c r="H53" s="137"/>
      <c r="I53" s="137" t="s">
        <v>8262</v>
      </c>
      <c r="J53" s="137" t="s">
        <v>38</v>
      </c>
      <c r="K53" s="137">
        <v>1000</v>
      </c>
      <c r="L53" s="137" t="s">
        <v>8271</v>
      </c>
      <c r="M53" s="134" t="s">
        <v>8263</v>
      </c>
      <c r="N53" s="207">
        <f t="shared" si="6"/>
        <v>0</v>
      </c>
      <c r="O53" s="207">
        <f t="shared" si="14"/>
        <v>0</v>
      </c>
      <c r="P53" s="207">
        <f t="shared" si="14"/>
        <v>0</v>
      </c>
      <c r="Q53" s="207">
        <f t="shared" si="14"/>
        <v>0</v>
      </c>
      <c r="R53" s="207">
        <f t="shared" si="14"/>
        <v>0</v>
      </c>
      <c r="S53" s="207">
        <f t="shared" si="14"/>
        <v>0</v>
      </c>
      <c r="T53" s="207">
        <f t="shared" si="14"/>
        <v>0</v>
      </c>
      <c r="U53" s="207">
        <f t="shared" si="14"/>
        <v>0</v>
      </c>
      <c r="V53" s="207">
        <f t="shared" si="14"/>
        <v>1</v>
      </c>
      <c r="W53" s="207">
        <f t="shared" si="14"/>
        <v>1</v>
      </c>
      <c r="X53" s="207">
        <f t="shared" si="14"/>
        <v>1</v>
      </c>
      <c r="Y53" s="207">
        <f t="shared" si="14"/>
        <v>1</v>
      </c>
      <c r="Z53" s="207">
        <f t="shared" si="14"/>
        <v>1</v>
      </c>
      <c r="AA53" s="207">
        <f t="shared" si="14"/>
        <v>1</v>
      </c>
      <c r="AB53" s="207">
        <f t="shared" si="14"/>
        <v>1</v>
      </c>
      <c r="AC53" s="207">
        <f t="shared" si="14"/>
        <v>1</v>
      </c>
      <c r="AD53" s="207">
        <f t="shared" si="14"/>
        <v>1</v>
      </c>
      <c r="AE53" s="207">
        <f t="shared" si="14"/>
        <v>1</v>
      </c>
      <c r="AF53" s="207">
        <f t="shared" si="14"/>
        <v>1</v>
      </c>
      <c r="AG53" s="207">
        <f t="shared" si="14"/>
        <v>1</v>
      </c>
      <c r="AH53" s="207">
        <f t="shared" si="14"/>
        <v>1</v>
      </c>
      <c r="AI53" s="207">
        <f t="shared" si="14"/>
        <v>1</v>
      </c>
      <c r="AJ53" s="207">
        <f t="shared" si="14"/>
        <v>1</v>
      </c>
      <c r="AK53" s="207">
        <f t="shared" si="14"/>
        <v>1</v>
      </c>
      <c r="AL53" s="207">
        <f t="shared" si="14"/>
        <v>1</v>
      </c>
      <c r="AM53" s="207">
        <f t="shared" si="14"/>
        <v>1</v>
      </c>
      <c r="AN53" s="207">
        <f t="shared" si="14"/>
        <v>1</v>
      </c>
      <c r="AO53" s="207">
        <f t="shared" si="14"/>
        <v>1</v>
      </c>
      <c r="AP53" s="207">
        <f t="shared" si="14"/>
        <v>1</v>
      </c>
      <c r="AQ53" s="207">
        <f t="shared" si="14"/>
        <v>1</v>
      </c>
      <c r="AR53" s="207">
        <f t="shared" si="14"/>
        <v>1</v>
      </c>
      <c r="AS53" s="207">
        <f t="shared" si="14"/>
        <v>1</v>
      </c>
      <c r="AT53" s="207">
        <f t="shared" si="14"/>
        <v>1</v>
      </c>
      <c r="AU53" s="207">
        <f t="shared" si="14"/>
        <v>1</v>
      </c>
      <c r="AV53" s="207">
        <f t="shared" si="14"/>
        <v>1</v>
      </c>
      <c r="AW53" s="207">
        <f t="shared" si="14"/>
        <v>1</v>
      </c>
      <c r="AX53" s="207">
        <f t="shared" si="14"/>
        <v>1</v>
      </c>
      <c r="AY53" s="207">
        <f t="shared" si="14"/>
        <v>1</v>
      </c>
      <c r="AZ53" s="207">
        <f t="shared" si="14"/>
        <v>1</v>
      </c>
      <c r="BA53" s="207">
        <f t="shared" si="14"/>
        <v>1</v>
      </c>
      <c r="BB53" s="207">
        <f t="shared" si="14"/>
        <v>1</v>
      </c>
      <c r="BC53" s="207">
        <f t="shared" si="14"/>
        <v>1</v>
      </c>
      <c r="BD53" s="207">
        <f t="shared" si="14"/>
        <v>1</v>
      </c>
      <c r="BE53" s="207">
        <f t="shared" si="14"/>
        <v>1</v>
      </c>
      <c r="BF53" s="207">
        <f t="shared" si="14"/>
        <v>1</v>
      </c>
      <c r="BG53" s="207">
        <f t="shared" si="14"/>
        <v>1</v>
      </c>
      <c r="BH53" s="207">
        <f t="shared" si="14"/>
        <v>1</v>
      </c>
      <c r="BI53" s="207">
        <f t="shared" si="14"/>
        <v>1</v>
      </c>
      <c r="BJ53" s="207">
        <f t="shared" si="14"/>
        <v>1</v>
      </c>
      <c r="BK53" s="207">
        <f t="shared" si="14"/>
        <v>1</v>
      </c>
      <c r="BL53" s="207">
        <f t="shared" si="14"/>
        <v>1</v>
      </c>
      <c r="BM53" s="207">
        <f t="shared" si="14"/>
        <v>1</v>
      </c>
      <c r="BN53" s="207">
        <f t="shared" si="14"/>
        <v>1</v>
      </c>
      <c r="BO53" s="207">
        <f t="shared" si="14"/>
        <v>1</v>
      </c>
      <c r="BP53" s="207">
        <f t="shared" si="14"/>
        <v>1</v>
      </c>
      <c r="BQ53" s="207">
        <f t="shared" si="14"/>
        <v>1</v>
      </c>
      <c r="BR53" s="207">
        <f t="shared" si="14"/>
        <v>1</v>
      </c>
      <c r="BS53" s="207">
        <f t="shared" si="14"/>
        <v>1</v>
      </c>
      <c r="BT53" s="207">
        <f t="shared" si="14"/>
        <v>1</v>
      </c>
      <c r="BU53" s="207">
        <f t="shared" si="14"/>
        <v>1</v>
      </c>
      <c r="BV53" s="207">
        <f t="shared" si="14"/>
        <v>1</v>
      </c>
      <c r="BW53" s="207">
        <f t="shared" si="14"/>
        <v>0</v>
      </c>
      <c r="BX53" s="207">
        <f t="shared" si="14"/>
        <v>0</v>
      </c>
      <c r="BY53" s="207">
        <f t="shared" si="14"/>
        <v>0</v>
      </c>
      <c r="BZ53" s="207">
        <f t="shared" si="14"/>
        <v>0</v>
      </c>
      <c r="CA53" s="207">
        <f t="shared" si="12"/>
        <v>0</v>
      </c>
      <c r="CB53" s="207">
        <f t="shared" si="12"/>
        <v>0</v>
      </c>
      <c r="CC53" s="207">
        <f t="shared" si="12"/>
        <v>0</v>
      </c>
      <c r="CD53" s="207">
        <f t="shared" si="12"/>
        <v>0</v>
      </c>
      <c r="CE53" s="207">
        <f t="shared" si="12"/>
        <v>0</v>
      </c>
      <c r="CF53" s="207">
        <f t="shared" si="12"/>
        <v>0</v>
      </c>
      <c r="CG53" s="207">
        <f t="shared" si="12"/>
        <v>0</v>
      </c>
      <c r="CH53" s="207">
        <f t="shared" si="12"/>
        <v>0</v>
      </c>
      <c r="CI53" s="207">
        <f t="shared" si="12"/>
        <v>0</v>
      </c>
      <c r="CJ53" s="207">
        <f t="shared" si="12"/>
        <v>0</v>
      </c>
      <c r="CK53" s="207">
        <f t="shared" ref="CK53:CL53" si="17">+CK17</f>
        <v>0</v>
      </c>
      <c r="CL53" s="207">
        <f t="shared" si="17"/>
        <v>0</v>
      </c>
      <c r="CM53" s="207">
        <f t="shared" si="12"/>
        <v>0</v>
      </c>
      <c r="CN53" s="207">
        <f t="shared" si="12"/>
        <v>0</v>
      </c>
      <c r="CO53" s="207">
        <f t="shared" si="12"/>
        <v>0</v>
      </c>
      <c r="CP53" s="207">
        <f t="shared" si="12"/>
        <v>0</v>
      </c>
      <c r="CQ53" s="207">
        <f t="shared" si="12"/>
        <v>0</v>
      </c>
      <c r="CR53" s="207">
        <f t="shared" si="12"/>
        <v>0</v>
      </c>
      <c r="CS53" s="207">
        <f t="shared" si="12"/>
        <v>0</v>
      </c>
      <c r="CT53" s="207">
        <f t="shared" si="12"/>
        <v>0</v>
      </c>
      <c r="CU53" s="207">
        <f t="shared" si="12"/>
        <v>0</v>
      </c>
      <c r="CV53" s="207">
        <f t="shared" si="12"/>
        <v>0</v>
      </c>
      <c r="CW53" s="135"/>
      <c r="CX53" s="135"/>
    </row>
    <row r="54" spans="3:102" ht="16">
      <c r="C54" s="10"/>
      <c r="D54" s="10" t="s">
        <v>8581</v>
      </c>
      <c r="E54" s="211">
        <v>45444</v>
      </c>
      <c r="F54" s="136" t="s">
        <v>8334</v>
      </c>
      <c r="G54" s="137" t="s">
        <v>8545</v>
      </c>
      <c r="H54" s="137"/>
      <c r="I54" s="137" t="s">
        <v>8262</v>
      </c>
      <c r="J54" s="137" t="s">
        <v>38</v>
      </c>
      <c r="K54" s="137">
        <v>1000</v>
      </c>
      <c r="L54" s="137" t="s">
        <v>8271</v>
      </c>
      <c r="M54" s="134" t="s">
        <v>8263</v>
      </c>
      <c r="N54" s="207">
        <f t="shared" si="6"/>
        <v>0</v>
      </c>
      <c r="O54" s="207">
        <f t="shared" si="14"/>
        <v>0</v>
      </c>
      <c r="P54" s="207">
        <f t="shared" si="14"/>
        <v>0</v>
      </c>
      <c r="Q54" s="207">
        <f t="shared" si="14"/>
        <v>0</v>
      </c>
      <c r="R54" s="207">
        <f t="shared" si="14"/>
        <v>0</v>
      </c>
      <c r="S54" s="207">
        <f t="shared" si="14"/>
        <v>0</v>
      </c>
      <c r="T54" s="207">
        <f t="shared" si="14"/>
        <v>0</v>
      </c>
      <c r="U54" s="207">
        <f t="shared" si="14"/>
        <v>0</v>
      </c>
      <c r="V54" s="207">
        <f t="shared" si="14"/>
        <v>1</v>
      </c>
      <c r="W54" s="207">
        <f t="shared" si="14"/>
        <v>1</v>
      </c>
      <c r="X54" s="207">
        <f t="shared" si="14"/>
        <v>1</v>
      </c>
      <c r="Y54" s="207">
        <f t="shared" si="14"/>
        <v>1</v>
      </c>
      <c r="Z54" s="207">
        <f t="shared" si="14"/>
        <v>1</v>
      </c>
      <c r="AA54" s="207">
        <f t="shared" si="14"/>
        <v>1</v>
      </c>
      <c r="AB54" s="207">
        <f t="shared" si="14"/>
        <v>1</v>
      </c>
      <c r="AC54" s="207">
        <f t="shared" si="14"/>
        <v>1</v>
      </c>
      <c r="AD54" s="207">
        <f t="shared" si="14"/>
        <v>1</v>
      </c>
      <c r="AE54" s="207">
        <f t="shared" si="14"/>
        <v>1</v>
      </c>
      <c r="AF54" s="207">
        <f t="shared" si="14"/>
        <v>1</v>
      </c>
      <c r="AG54" s="207">
        <f t="shared" si="14"/>
        <v>1</v>
      </c>
      <c r="AH54" s="207">
        <f t="shared" si="14"/>
        <v>1</v>
      </c>
      <c r="AI54" s="207">
        <f t="shared" si="14"/>
        <v>1</v>
      </c>
      <c r="AJ54" s="207">
        <f t="shared" si="14"/>
        <v>1</v>
      </c>
      <c r="AK54" s="207">
        <f t="shared" si="14"/>
        <v>1</v>
      </c>
      <c r="AL54" s="207">
        <f t="shared" si="14"/>
        <v>1</v>
      </c>
      <c r="AM54" s="207">
        <f t="shared" si="14"/>
        <v>1</v>
      </c>
      <c r="AN54" s="207">
        <f t="shared" si="14"/>
        <v>1</v>
      </c>
      <c r="AO54" s="207">
        <f t="shared" si="14"/>
        <v>1</v>
      </c>
      <c r="AP54" s="207">
        <f t="shared" si="14"/>
        <v>1</v>
      </c>
      <c r="AQ54" s="207">
        <f t="shared" si="14"/>
        <v>1</v>
      </c>
      <c r="AR54" s="207">
        <f t="shared" si="14"/>
        <v>1</v>
      </c>
      <c r="AS54" s="207">
        <f t="shared" si="14"/>
        <v>1</v>
      </c>
      <c r="AT54" s="207">
        <f t="shared" si="14"/>
        <v>1</v>
      </c>
      <c r="AU54" s="207">
        <f t="shared" si="14"/>
        <v>1</v>
      </c>
      <c r="AV54" s="207">
        <f t="shared" si="14"/>
        <v>1</v>
      </c>
      <c r="AW54" s="207">
        <f t="shared" si="14"/>
        <v>1</v>
      </c>
      <c r="AX54" s="207">
        <f t="shared" si="14"/>
        <v>1</v>
      </c>
      <c r="AY54" s="207">
        <f t="shared" si="14"/>
        <v>1</v>
      </c>
      <c r="AZ54" s="207">
        <f t="shared" si="14"/>
        <v>1</v>
      </c>
      <c r="BA54" s="207">
        <f t="shared" si="14"/>
        <v>1</v>
      </c>
      <c r="BB54" s="207">
        <f t="shared" si="14"/>
        <v>1</v>
      </c>
      <c r="BC54" s="207">
        <f t="shared" si="14"/>
        <v>1</v>
      </c>
      <c r="BD54" s="207">
        <f t="shared" si="14"/>
        <v>1</v>
      </c>
      <c r="BE54" s="207">
        <f t="shared" si="14"/>
        <v>1</v>
      </c>
      <c r="BF54" s="207">
        <f t="shared" si="14"/>
        <v>1</v>
      </c>
      <c r="BG54" s="207">
        <f t="shared" si="14"/>
        <v>1</v>
      </c>
      <c r="BH54" s="207">
        <f t="shared" si="14"/>
        <v>1</v>
      </c>
      <c r="BI54" s="207">
        <f t="shared" si="14"/>
        <v>1</v>
      </c>
      <c r="BJ54" s="207">
        <f t="shared" si="14"/>
        <v>1</v>
      </c>
      <c r="BK54" s="207">
        <f t="shared" si="14"/>
        <v>1</v>
      </c>
      <c r="BL54" s="207">
        <f t="shared" si="14"/>
        <v>1</v>
      </c>
      <c r="BM54" s="207">
        <f t="shared" si="14"/>
        <v>1</v>
      </c>
      <c r="BN54" s="207">
        <f t="shared" si="14"/>
        <v>1</v>
      </c>
      <c r="BO54" s="207">
        <f t="shared" si="14"/>
        <v>1</v>
      </c>
      <c r="BP54" s="207">
        <f t="shared" si="14"/>
        <v>1</v>
      </c>
      <c r="BQ54" s="207">
        <f t="shared" si="14"/>
        <v>1</v>
      </c>
      <c r="BR54" s="207">
        <f t="shared" si="14"/>
        <v>1</v>
      </c>
      <c r="BS54" s="207">
        <f t="shared" si="14"/>
        <v>1</v>
      </c>
      <c r="BT54" s="207">
        <f t="shared" si="14"/>
        <v>1</v>
      </c>
      <c r="BU54" s="207">
        <f t="shared" si="14"/>
        <v>1</v>
      </c>
      <c r="BV54" s="207">
        <f t="shared" si="14"/>
        <v>1</v>
      </c>
      <c r="BW54" s="207">
        <f t="shared" si="14"/>
        <v>0</v>
      </c>
      <c r="BX54" s="207">
        <f t="shared" si="14"/>
        <v>0</v>
      </c>
      <c r="BY54" s="207">
        <f t="shared" si="14"/>
        <v>0</v>
      </c>
      <c r="BZ54" s="207">
        <f t="shared" ref="BZ54:CV57" si="18">+BZ18</f>
        <v>0</v>
      </c>
      <c r="CA54" s="207">
        <f t="shared" si="18"/>
        <v>0</v>
      </c>
      <c r="CB54" s="207">
        <f t="shared" si="18"/>
        <v>0</v>
      </c>
      <c r="CC54" s="207">
        <f t="shared" si="18"/>
        <v>0</v>
      </c>
      <c r="CD54" s="207">
        <f t="shared" si="18"/>
        <v>0</v>
      </c>
      <c r="CE54" s="207">
        <f t="shared" si="18"/>
        <v>0</v>
      </c>
      <c r="CF54" s="207">
        <f t="shared" si="18"/>
        <v>0</v>
      </c>
      <c r="CG54" s="207">
        <f t="shared" si="18"/>
        <v>0</v>
      </c>
      <c r="CH54" s="207">
        <f t="shared" si="18"/>
        <v>0</v>
      </c>
      <c r="CI54" s="207">
        <f t="shared" si="18"/>
        <v>0</v>
      </c>
      <c r="CJ54" s="207">
        <f t="shared" si="18"/>
        <v>0</v>
      </c>
      <c r="CK54" s="207">
        <f t="shared" ref="CK54:CL54" si="19">+CK18</f>
        <v>0</v>
      </c>
      <c r="CL54" s="207">
        <f t="shared" si="19"/>
        <v>0</v>
      </c>
      <c r="CM54" s="207">
        <f t="shared" si="18"/>
        <v>0</v>
      </c>
      <c r="CN54" s="207">
        <f t="shared" si="18"/>
        <v>0</v>
      </c>
      <c r="CO54" s="207">
        <f t="shared" si="18"/>
        <v>0</v>
      </c>
      <c r="CP54" s="207">
        <f t="shared" si="18"/>
        <v>0</v>
      </c>
      <c r="CQ54" s="207">
        <f t="shared" si="18"/>
        <v>0</v>
      </c>
      <c r="CR54" s="207">
        <f t="shared" si="18"/>
        <v>0</v>
      </c>
      <c r="CS54" s="207">
        <f t="shared" si="18"/>
        <v>0</v>
      </c>
      <c r="CT54" s="207">
        <f t="shared" si="18"/>
        <v>0</v>
      </c>
      <c r="CU54" s="207">
        <f t="shared" si="18"/>
        <v>0</v>
      </c>
      <c r="CV54" s="207">
        <f t="shared" si="18"/>
        <v>0</v>
      </c>
      <c r="CW54" s="135"/>
      <c r="CX54" s="135"/>
    </row>
    <row r="55" spans="3:102" ht="16">
      <c r="C55" s="10"/>
      <c r="D55" s="10" t="s">
        <v>8582</v>
      </c>
      <c r="E55" s="211">
        <v>45444</v>
      </c>
      <c r="F55" s="136" t="s">
        <v>8334</v>
      </c>
      <c r="G55" s="137" t="s">
        <v>8546</v>
      </c>
      <c r="H55" s="137"/>
      <c r="I55" s="137" t="s">
        <v>8262</v>
      </c>
      <c r="J55" s="137" t="s">
        <v>38</v>
      </c>
      <c r="K55" s="137">
        <v>1000</v>
      </c>
      <c r="L55" s="137" t="s">
        <v>8271</v>
      </c>
      <c r="M55" s="134" t="s">
        <v>8263</v>
      </c>
      <c r="N55" s="207">
        <f t="shared" si="6"/>
        <v>0</v>
      </c>
      <c r="O55" s="207">
        <f t="shared" ref="O55:BZ58" si="20">+O19</f>
        <v>0</v>
      </c>
      <c r="P55" s="207">
        <f t="shared" si="20"/>
        <v>0</v>
      </c>
      <c r="Q55" s="207">
        <f t="shared" si="20"/>
        <v>0</v>
      </c>
      <c r="R55" s="207">
        <f t="shared" si="20"/>
        <v>0</v>
      </c>
      <c r="S55" s="207">
        <f t="shared" si="20"/>
        <v>0</v>
      </c>
      <c r="T55" s="207">
        <f t="shared" si="20"/>
        <v>0</v>
      </c>
      <c r="U55" s="207">
        <f t="shared" si="20"/>
        <v>0</v>
      </c>
      <c r="V55" s="207">
        <f t="shared" si="20"/>
        <v>1</v>
      </c>
      <c r="W55" s="207">
        <f t="shared" si="20"/>
        <v>1</v>
      </c>
      <c r="X55" s="207">
        <f t="shared" si="20"/>
        <v>1</v>
      </c>
      <c r="Y55" s="207">
        <f t="shared" si="20"/>
        <v>1</v>
      </c>
      <c r="Z55" s="207">
        <f t="shared" si="20"/>
        <v>1</v>
      </c>
      <c r="AA55" s="207">
        <f t="shared" si="20"/>
        <v>1</v>
      </c>
      <c r="AB55" s="207">
        <f t="shared" si="20"/>
        <v>1</v>
      </c>
      <c r="AC55" s="207">
        <f t="shared" si="20"/>
        <v>1</v>
      </c>
      <c r="AD55" s="207">
        <f t="shared" si="20"/>
        <v>1</v>
      </c>
      <c r="AE55" s="207">
        <f t="shared" si="20"/>
        <v>1</v>
      </c>
      <c r="AF55" s="207">
        <f t="shared" si="20"/>
        <v>1</v>
      </c>
      <c r="AG55" s="207">
        <f t="shared" si="20"/>
        <v>1</v>
      </c>
      <c r="AH55" s="207">
        <f t="shared" si="20"/>
        <v>1</v>
      </c>
      <c r="AI55" s="207">
        <f t="shared" si="20"/>
        <v>1</v>
      </c>
      <c r="AJ55" s="207">
        <f t="shared" si="20"/>
        <v>1</v>
      </c>
      <c r="AK55" s="207">
        <f t="shared" si="20"/>
        <v>1</v>
      </c>
      <c r="AL55" s="207">
        <f t="shared" si="20"/>
        <v>1</v>
      </c>
      <c r="AM55" s="207">
        <f t="shared" si="20"/>
        <v>1</v>
      </c>
      <c r="AN55" s="207">
        <f t="shared" si="20"/>
        <v>1</v>
      </c>
      <c r="AO55" s="207">
        <f t="shared" si="20"/>
        <v>1</v>
      </c>
      <c r="AP55" s="207">
        <f t="shared" si="20"/>
        <v>1</v>
      </c>
      <c r="AQ55" s="207">
        <f t="shared" si="20"/>
        <v>1</v>
      </c>
      <c r="AR55" s="207">
        <f t="shared" si="20"/>
        <v>1</v>
      </c>
      <c r="AS55" s="207">
        <f t="shared" si="20"/>
        <v>1</v>
      </c>
      <c r="AT55" s="207">
        <f t="shared" si="20"/>
        <v>1</v>
      </c>
      <c r="AU55" s="207">
        <f t="shared" si="20"/>
        <v>1</v>
      </c>
      <c r="AV55" s="207">
        <f t="shared" si="20"/>
        <v>1</v>
      </c>
      <c r="AW55" s="207">
        <f t="shared" si="20"/>
        <v>1</v>
      </c>
      <c r="AX55" s="207">
        <f t="shared" si="20"/>
        <v>1</v>
      </c>
      <c r="AY55" s="207">
        <f t="shared" si="20"/>
        <v>1</v>
      </c>
      <c r="AZ55" s="207">
        <f t="shared" si="20"/>
        <v>1</v>
      </c>
      <c r="BA55" s="207">
        <f t="shared" si="20"/>
        <v>1</v>
      </c>
      <c r="BB55" s="207">
        <f t="shared" si="20"/>
        <v>1</v>
      </c>
      <c r="BC55" s="207">
        <f t="shared" si="20"/>
        <v>1</v>
      </c>
      <c r="BD55" s="207">
        <f t="shared" si="20"/>
        <v>1</v>
      </c>
      <c r="BE55" s="207">
        <f t="shared" si="20"/>
        <v>1</v>
      </c>
      <c r="BF55" s="207">
        <f t="shared" si="20"/>
        <v>1</v>
      </c>
      <c r="BG55" s="207">
        <f t="shared" si="20"/>
        <v>1</v>
      </c>
      <c r="BH55" s="207">
        <f t="shared" si="20"/>
        <v>1</v>
      </c>
      <c r="BI55" s="207">
        <f t="shared" si="20"/>
        <v>1</v>
      </c>
      <c r="BJ55" s="207">
        <f t="shared" si="20"/>
        <v>1</v>
      </c>
      <c r="BK55" s="207">
        <f t="shared" si="20"/>
        <v>1</v>
      </c>
      <c r="BL55" s="207">
        <f t="shared" si="20"/>
        <v>1</v>
      </c>
      <c r="BM55" s="207">
        <f t="shared" si="20"/>
        <v>1</v>
      </c>
      <c r="BN55" s="207">
        <f t="shared" si="20"/>
        <v>1</v>
      </c>
      <c r="BO55" s="207">
        <f t="shared" si="20"/>
        <v>1</v>
      </c>
      <c r="BP55" s="207">
        <f t="shared" si="20"/>
        <v>1</v>
      </c>
      <c r="BQ55" s="207">
        <f t="shared" si="20"/>
        <v>1</v>
      </c>
      <c r="BR55" s="207">
        <f t="shared" si="20"/>
        <v>1</v>
      </c>
      <c r="BS55" s="207">
        <f t="shared" si="20"/>
        <v>1</v>
      </c>
      <c r="BT55" s="207">
        <f t="shared" si="20"/>
        <v>1</v>
      </c>
      <c r="BU55" s="207">
        <f t="shared" si="20"/>
        <v>1</v>
      </c>
      <c r="BV55" s="207">
        <f t="shared" si="20"/>
        <v>1</v>
      </c>
      <c r="BW55" s="207">
        <f t="shared" si="20"/>
        <v>0</v>
      </c>
      <c r="BX55" s="207">
        <f t="shared" si="20"/>
        <v>0</v>
      </c>
      <c r="BY55" s="207">
        <f t="shared" si="20"/>
        <v>0</v>
      </c>
      <c r="BZ55" s="207">
        <f t="shared" si="20"/>
        <v>0</v>
      </c>
      <c r="CA55" s="207">
        <f t="shared" si="18"/>
        <v>0</v>
      </c>
      <c r="CB55" s="207">
        <f t="shared" si="18"/>
        <v>0</v>
      </c>
      <c r="CC55" s="207">
        <f t="shared" si="18"/>
        <v>0</v>
      </c>
      <c r="CD55" s="207">
        <f t="shared" si="18"/>
        <v>0</v>
      </c>
      <c r="CE55" s="207">
        <f t="shared" si="18"/>
        <v>0</v>
      </c>
      <c r="CF55" s="207">
        <f t="shared" si="18"/>
        <v>0</v>
      </c>
      <c r="CG55" s="207">
        <f t="shared" si="18"/>
        <v>0</v>
      </c>
      <c r="CH55" s="207">
        <f t="shared" si="18"/>
        <v>0</v>
      </c>
      <c r="CI55" s="207">
        <f t="shared" si="18"/>
        <v>0</v>
      </c>
      <c r="CJ55" s="207">
        <f t="shared" si="18"/>
        <v>0</v>
      </c>
      <c r="CK55" s="207">
        <f t="shared" ref="CK55:CL55" si="21">+CK19</f>
        <v>0</v>
      </c>
      <c r="CL55" s="207">
        <f t="shared" si="21"/>
        <v>0</v>
      </c>
      <c r="CM55" s="207">
        <f t="shared" si="18"/>
        <v>0</v>
      </c>
      <c r="CN55" s="207">
        <f t="shared" si="18"/>
        <v>0</v>
      </c>
      <c r="CO55" s="207">
        <f t="shared" si="18"/>
        <v>0</v>
      </c>
      <c r="CP55" s="207">
        <f t="shared" si="18"/>
        <v>0</v>
      </c>
      <c r="CQ55" s="207">
        <f t="shared" si="18"/>
        <v>0</v>
      </c>
      <c r="CR55" s="207">
        <f t="shared" si="18"/>
        <v>0</v>
      </c>
      <c r="CS55" s="207">
        <f t="shared" si="18"/>
        <v>0</v>
      </c>
      <c r="CT55" s="207">
        <f t="shared" si="18"/>
        <v>0</v>
      </c>
      <c r="CU55" s="207">
        <f t="shared" si="18"/>
        <v>0</v>
      </c>
      <c r="CV55" s="207">
        <f t="shared" si="18"/>
        <v>0</v>
      </c>
      <c r="CW55" s="135"/>
      <c r="CX55" s="135"/>
    </row>
    <row r="56" spans="3:102" ht="16">
      <c r="C56" s="10"/>
      <c r="D56" s="10" t="s">
        <v>8583</v>
      </c>
      <c r="E56" s="211">
        <v>45444</v>
      </c>
      <c r="F56" s="136" t="s">
        <v>8334</v>
      </c>
      <c r="G56" s="137" t="s">
        <v>8547</v>
      </c>
      <c r="H56" s="137"/>
      <c r="I56" s="137" t="s">
        <v>8262</v>
      </c>
      <c r="J56" s="137" t="s">
        <v>38</v>
      </c>
      <c r="K56" s="137">
        <v>1000</v>
      </c>
      <c r="L56" s="137" t="s">
        <v>8271</v>
      </c>
      <c r="M56" s="134" t="s">
        <v>8263</v>
      </c>
      <c r="N56" s="207">
        <f t="shared" si="6"/>
        <v>0</v>
      </c>
      <c r="O56" s="207">
        <f t="shared" si="20"/>
        <v>0</v>
      </c>
      <c r="P56" s="207">
        <f t="shared" si="20"/>
        <v>0</v>
      </c>
      <c r="Q56" s="207">
        <f t="shared" si="20"/>
        <v>0</v>
      </c>
      <c r="R56" s="207">
        <f t="shared" si="20"/>
        <v>0</v>
      </c>
      <c r="S56" s="207">
        <f t="shared" si="20"/>
        <v>0</v>
      </c>
      <c r="T56" s="207">
        <f t="shared" si="20"/>
        <v>0</v>
      </c>
      <c r="U56" s="207">
        <f t="shared" si="20"/>
        <v>0</v>
      </c>
      <c r="V56" s="207">
        <f t="shared" si="20"/>
        <v>1</v>
      </c>
      <c r="W56" s="207">
        <f t="shared" si="20"/>
        <v>1</v>
      </c>
      <c r="X56" s="207">
        <f t="shared" si="20"/>
        <v>1</v>
      </c>
      <c r="Y56" s="207">
        <f t="shared" si="20"/>
        <v>1</v>
      </c>
      <c r="Z56" s="207">
        <f t="shared" si="20"/>
        <v>1</v>
      </c>
      <c r="AA56" s="207">
        <f t="shared" si="20"/>
        <v>1</v>
      </c>
      <c r="AB56" s="207">
        <f t="shared" si="20"/>
        <v>1</v>
      </c>
      <c r="AC56" s="207">
        <f t="shared" si="20"/>
        <v>1</v>
      </c>
      <c r="AD56" s="207">
        <f t="shared" si="20"/>
        <v>1</v>
      </c>
      <c r="AE56" s="207">
        <f t="shared" si="20"/>
        <v>1</v>
      </c>
      <c r="AF56" s="207">
        <f t="shared" si="20"/>
        <v>1</v>
      </c>
      <c r="AG56" s="207">
        <f t="shared" si="20"/>
        <v>1</v>
      </c>
      <c r="AH56" s="207">
        <f t="shared" si="20"/>
        <v>1</v>
      </c>
      <c r="AI56" s="207">
        <f t="shared" si="20"/>
        <v>1</v>
      </c>
      <c r="AJ56" s="207">
        <f t="shared" si="20"/>
        <v>1</v>
      </c>
      <c r="AK56" s="207">
        <f t="shared" si="20"/>
        <v>1</v>
      </c>
      <c r="AL56" s="207">
        <f t="shared" si="20"/>
        <v>1</v>
      </c>
      <c r="AM56" s="207">
        <f t="shared" si="20"/>
        <v>1</v>
      </c>
      <c r="AN56" s="207">
        <f t="shared" si="20"/>
        <v>1</v>
      </c>
      <c r="AO56" s="207">
        <f t="shared" si="20"/>
        <v>1</v>
      </c>
      <c r="AP56" s="207">
        <f t="shared" si="20"/>
        <v>1</v>
      </c>
      <c r="AQ56" s="207">
        <f t="shared" si="20"/>
        <v>1</v>
      </c>
      <c r="AR56" s="207">
        <f t="shared" si="20"/>
        <v>1</v>
      </c>
      <c r="AS56" s="207">
        <f t="shared" si="20"/>
        <v>1</v>
      </c>
      <c r="AT56" s="207">
        <f t="shared" si="20"/>
        <v>1</v>
      </c>
      <c r="AU56" s="207">
        <f t="shared" si="20"/>
        <v>1</v>
      </c>
      <c r="AV56" s="207">
        <f t="shared" si="20"/>
        <v>1</v>
      </c>
      <c r="AW56" s="207">
        <f t="shared" si="20"/>
        <v>1</v>
      </c>
      <c r="AX56" s="207">
        <f t="shared" si="20"/>
        <v>1</v>
      </c>
      <c r="AY56" s="207">
        <f t="shared" si="20"/>
        <v>1</v>
      </c>
      <c r="AZ56" s="207">
        <f t="shared" si="20"/>
        <v>1</v>
      </c>
      <c r="BA56" s="207">
        <f t="shared" si="20"/>
        <v>1</v>
      </c>
      <c r="BB56" s="207">
        <f t="shared" si="20"/>
        <v>1</v>
      </c>
      <c r="BC56" s="207">
        <f t="shared" si="20"/>
        <v>1</v>
      </c>
      <c r="BD56" s="207">
        <f t="shared" si="20"/>
        <v>1</v>
      </c>
      <c r="BE56" s="207">
        <f t="shared" si="20"/>
        <v>1</v>
      </c>
      <c r="BF56" s="207">
        <f t="shared" si="20"/>
        <v>1</v>
      </c>
      <c r="BG56" s="207">
        <f t="shared" si="20"/>
        <v>1</v>
      </c>
      <c r="BH56" s="207">
        <f t="shared" si="20"/>
        <v>1</v>
      </c>
      <c r="BI56" s="207">
        <f t="shared" si="20"/>
        <v>1</v>
      </c>
      <c r="BJ56" s="207">
        <f t="shared" si="20"/>
        <v>1</v>
      </c>
      <c r="BK56" s="207">
        <f t="shared" si="20"/>
        <v>1</v>
      </c>
      <c r="BL56" s="207">
        <f t="shared" si="20"/>
        <v>1</v>
      </c>
      <c r="BM56" s="207">
        <f t="shared" si="20"/>
        <v>1</v>
      </c>
      <c r="BN56" s="207">
        <f t="shared" si="20"/>
        <v>1</v>
      </c>
      <c r="BO56" s="207">
        <f t="shared" si="20"/>
        <v>1</v>
      </c>
      <c r="BP56" s="207">
        <f t="shared" si="20"/>
        <v>1</v>
      </c>
      <c r="BQ56" s="207">
        <f t="shared" si="20"/>
        <v>1</v>
      </c>
      <c r="BR56" s="207">
        <f t="shared" si="20"/>
        <v>1</v>
      </c>
      <c r="BS56" s="207">
        <f t="shared" si="20"/>
        <v>1</v>
      </c>
      <c r="BT56" s="207">
        <f t="shared" si="20"/>
        <v>1</v>
      </c>
      <c r="BU56" s="207">
        <f t="shared" si="20"/>
        <v>1</v>
      </c>
      <c r="BV56" s="207">
        <f t="shared" si="20"/>
        <v>1</v>
      </c>
      <c r="BW56" s="207">
        <f t="shared" si="20"/>
        <v>0</v>
      </c>
      <c r="BX56" s="207">
        <f t="shared" si="20"/>
        <v>0</v>
      </c>
      <c r="BY56" s="207">
        <f t="shared" si="20"/>
        <v>0</v>
      </c>
      <c r="BZ56" s="207">
        <f t="shared" si="20"/>
        <v>0</v>
      </c>
      <c r="CA56" s="207">
        <f t="shared" si="18"/>
        <v>0</v>
      </c>
      <c r="CB56" s="207">
        <f t="shared" si="18"/>
        <v>0</v>
      </c>
      <c r="CC56" s="207">
        <f t="shared" si="18"/>
        <v>0</v>
      </c>
      <c r="CD56" s="207">
        <f t="shared" si="18"/>
        <v>0</v>
      </c>
      <c r="CE56" s="207">
        <f t="shared" si="18"/>
        <v>0</v>
      </c>
      <c r="CF56" s="207">
        <f t="shared" si="18"/>
        <v>0</v>
      </c>
      <c r="CG56" s="207">
        <f t="shared" si="18"/>
        <v>0</v>
      </c>
      <c r="CH56" s="207">
        <f t="shared" si="18"/>
        <v>0</v>
      </c>
      <c r="CI56" s="207">
        <f t="shared" si="18"/>
        <v>0</v>
      </c>
      <c r="CJ56" s="207">
        <f t="shared" si="18"/>
        <v>0</v>
      </c>
      <c r="CK56" s="207">
        <f t="shared" ref="CK56:CL56" si="22">+CK20</f>
        <v>0</v>
      </c>
      <c r="CL56" s="207">
        <f t="shared" si="22"/>
        <v>0</v>
      </c>
      <c r="CM56" s="207">
        <f t="shared" si="18"/>
        <v>0</v>
      </c>
      <c r="CN56" s="207">
        <f t="shared" si="18"/>
        <v>0</v>
      </c>
      <c r="CO56" s="207">
        <f t="shared" si="18"/>
        <v>0</v>
      </c>
      <c r="CP56" s="207">
        <f t="shared" si="18"/>
        <v>0</v>
      </c>
      <c r="CQ56" s="207">
        <f t="shared" si="18"/>
        <v>0</v>
      </c>
      <c r="CR56" s="207">
        <f t="shared" si="18"/>
        <v>0</v>
      </c>
      <c r="CS56" s="207">
        <f t="shared" si="18"/>
        <v>0</v>
      </c>
      <c r="CT56" s="207">
        <f t="shared" si="18"/>
        <v>0</v>
      </c>
      <c r="CU56" s="207">
        <f t="shared" si="18"/>
        <v>0</v>
      </c>
      <c r="CV56" s="207">
        <f t="shared" si="18"/>
        <v>0</v>
      </c>
      <c r="CW56" s="135"/>
      <c r="CX56" s="135"/>
    </row>
    <row r="57" spans="3:102" ht="16">
      <c r="C57" s="10"/>
      <c r="D57" s="10" t="s">
        <v>8584</v>
      </c>
      <c r="E57" s="211">
        <v>45444</v>
      </c>
      <c r="F57" s="136" t="s">
        <v>8334</v>
      </c>
      <c r="G57" s="137" t="s">
        <v>8548</v>
      </c>
      <c r="H57" s="137"/>
      <c r="I57" s="137" t="s">
        <v>8262</v>
      </c>
      <c r="J57" s="137" t="s">
        <v>38</v>
      </c>
      <c r="K57" s="137">
        <v>1000</v>
      </c>
      <c r="L57" s="137" t="s">
        <v>8271</v>
      </c>
      <c r="M57" s="134" t="s">
        <v>8263</v>
      </c>
      <c r="N57" s="207">
        <f t="shared" si="6"/>
        <v>0</v>
      </c>
      <c r="O57" s="207">
        <f t="shared" si="20"/>
        <v>0</v>
      </c>
      <c r="P57" s="207">
        <f t="shared" si="20"/>
        <v>0</v>
      </c>
      <c r="Q57" s="207">
        <f t="shared" si="20"/>
        <v>0</v>
      </c>
      <c r="R57" s="207">
        <f t="shared" si="20"/>
        <v>0</v>
      </c>
      <c r="S57" s="207">
        <f t="shared" si="20"/>
        <v>0</v>
      </c>
      <c r="T57" s="207">
        <f t="shared" si="20"/>
        <v>0</v>
      </c>
      <c r="U57" s="207">
        <f t="shared" si="20"/>
        <v>0</v>
      </c>
      <c r="V57" s="207">
        <f t="shared" si="20"/>
        <v>1</v>
      </c>
      <c r="W57" s="207">
        <f t="shared" si="20"/>
        <v>1</v>
      </c>
      <c r="X57" s="207">
        <f t="shared" si="20"/>
        <v>1</v>
      </c>
      <c r="Y57" s="207">
        <f t="shared" si="20"/>
        <v>1</v>
      </c>
      <c r="Z57" s="207">
        <f t="shared" si="20"/>
        <v>1</v>
      </c>
      <c r="AA57" s="207">
        <f t="shared" si="20"/>
        <v>1</v>
      </c>
      <c r="AB57" s="207">
        <f t="shared" si="20"/>
        <v>1</v>
      </c>
      <c r="AC57" s="207">
        <f t="shared" si="20"/>
        <v>1</v>
      </c>
      <c r="AD57" s="207">
        <f t="shared" si="20"/>
        <v>1</v>
      </c>
      <c r="AE57" s="207">
        <f t="shared" si="20"/>
        <v>1</v>
      </c>
      <c r="AF57" s="207">
        <f t="shared" si="20"/>
        <v>1</v>
      </c>
      <c r="AG57" s="207">
        <f t="shared" si="20"/>
        <v>1</v>
      </c>
      <c r="AH57" s="207">
        <f t="shared" si="20"/>
        <v>1</v>
      </c>
      <c r="AI57" s="207">
        <f t="shared" si="20"/>
        <v>1</v>
      </c>
      <c r="AJ57" s="207">
        <f t="shared" si="20"/>
        <v>1</v>
      </c>
      <c r="AK57" s="207">
        <f t="shared" si="20"/>
        <v>1</v>
      </c>
      <c r="AL57" s="207">
        <f t="shared" si="20"/>
        <v>1</v>
      </c>
      <c r="AM57" s="207">
        <f t="shared" si="20"/>
        <v>1</v>
      </c>
      <c r="AN57" s="207">
        <f t="shared" si="20"/>
        <v>1</v>
      </c>
      <c r="AO57" s="207">
        <f t="shared" si="20"/>
        <v>1</v>
      </c>
      <c r="AP57" s="207">
        <f t="shared" si="20"/>
        <v>1</v>
      </c>
      <c r="AQ57" s="207">
        <f t="shared" si="20"/>
        <v>1</v>
      </c>
      <c r="AR57" s="207">
        <f t="shared" si="20"/>
        <v>1</v>
      </c>
      <c r="AS57" s="207">
        <f t="shared" si="20"/>
        <v>1</v>
      </c>
      <c r="AT57" s="207">
        <f t="shared" si="20"/>
        <v>1</v>
      </c>
      <c r="AU57" s="207">
        <f t="shared" si="20"/>
        <v>1</v>
      </c>
      <c r="AV57" s="207">
        <f t="shared" si="20"/>
        <v>1</v>
      </c>
      <c r="AW57" s="207">
        <f t="shared" si="20"/>
        <v>1</v>
      </c>
      <c r="AX57" s="207">
        <f t="shared" si="20"/>
        <v>1</v>
      </c>
      <c r="AY57" s="207">
        <f t="shared" si="20"/>
        <v>1</v>
      </c>
      <c r="AZ57" s="207">
        <f t="shared" si="20"/>
        <v>1</v>
      </c>
      <c r="BA57" s="207">
        <f t="shared" si="20"/>
        <v>1</v>
      </c>
      <c r="BB57" s="207">
        <f t="shared" si="20"/>
        <v>1</v>
      </c>
      <c r="BC57" s="207">
        <f t="shared" si="20"/>
        <v>1</v>
      </c>
      <c r="BD57" s="207">
        <f t="shared" si="20"/>
        <v>1</v>
      </c>
      <c r="BE57" s="207">
        <f t="shared" si="20"/>
        <v>1</v>
      </c>
      <c r="BF57" s="207">
        <f t="shared" si="20"/>
        <v>1</v>
      </c>
      <c r="BG57" s="207">
        <f t="shared" si="20"/>
        <v>1</v>
      </c>
      <c r="BH57" s="207">
        <f t="shared" si="20"/>
        <v>1</v>
      </c>
      <c r="BI57" s="207">
        <f t="shared" si="20"/>
        <v>1</v>
      </c>
      <c r="BJ57" s="207">
        <f t="shared" si="20"/>
        <v>1</v>
      </c>
      <c r="BK57" s="207">
        <f t="shared" si="20"/>
        <v>1</v>
      </c>
      <c r="BL57" s="207">
        <f t="shared" si="20"/>
        <v>1</v>
      </c>
      <c r="BM57" s="207">
        <f t="shared" si="20"/>
        <v>1</v>
      </c>
      <c r="BN57" s="207">
        <f t="shared" si="20"/>
        <v>1</v>
      </c>
      <c r="BO57" s="207">
        <f t="shared" si="20"/>
        <v>1</v>
      </c>
      <c r="BP57" s="207">
        <f t="shared" si="20"/>
        <v>1</v>
      </c>
      <c r="BQ57" s="207">
        <f t="shared" si="20"/>
        <v>1</v>
      </c>
      <c r="BR57" s="207">
        <f t="shared" si="20"/>
        <v>1</v>
      </c>
      <c r="BS57" s="207">
        <f t="shared" si="20"/>
        <v>1</v>
      </c>
      <c r="BT57" s="207">
        <f t="shared" si="20"/>
        <v>1</v>
      </c>
      <c r="BU57" s="207">
        <f t="shared" si="20"/>
        <v>1</v>
      </c>
      <c r="BV57" s="207">
        <f t="shared" si="20"/>
        <v>1</v>
      </c>
      <c r="BW57" s="207">
        <f t="shared" si="20"/>
        <v>0</v>
      </c>
      <c r="BX57" s="207">
        <f t="shared" si="20"/>
        <v>0</v>
      </c>
      <c r="BY57" s="207">
        <f t="shared" si="20"/>
        <v>0</v>
      </c>
      <c r="BZ57" s="207">
        <f t="shared" si="20"/>
        <v>0</v>
      </c>
      <c r="CA57" s="207">
        <f t="shared" si="18"/>
        <v>0</v>
      </c>
      <c r="CB57" s="207">
        <f t="shared" si="18"/>
        <v>0</v>
      </c>
      <c r="CC57" s="207">
        <f t="shared" si="18"/>
        <v>0</v>
      </c>
      <c r="CD57" s="207">
        <f t="shared" si="18"/>
        <v>0</v>
      </c>
      <c r="CE57" s="207">
        <f t="shared" si="18"/>
        <v>0</v>
      </c>
      <c r="CF57" s="207">
        <f t="shared" si="18"/>
        <v>0</v>
      </c>
      <c r="CG57" s="207">
        <f t="shared" si="18"/>
        <v>0</v>
      </c>
      <c r="CH57" s="207">
        <f t="shared" si="18"/>
        <v>0</v>
      </c>
      <c r="CI57" s="207">
        <f t="shared" si="18"/>
        <v>0</v>
      </c>
      <c r="CJ57" s="207">
        <f t="shared" si="18"/>
        <v>0</v>
      </c>
      <c r="CK57" s="207">
        <f t="shared" ref="CK57:CL57" si="23">+CK21</f>
        <v>0</v>
      </c>
      <c r="CL57" s="207">
        <f t="shared" si="23"/>
        <v>0</v>
      </c>
      <c r="CM57" s="207">
        <f t="shared" si="18"/>
        <v>0</v>
      </c>
      <c r="CN57" s="207">
        <f t="shared" si="18"/>
        <v>0</v>
      </c>
      <c r="CO57" s="207">
        <f t="shared" si="18"/>
        <v>0</v>
      </c>
      <c r="CP57" s="207">
        <f t="shared" si="18"/>
        <v>0</v>
      </c>
      <c r="CQ57" s="207">
        <f t="shared" si="18"/>
        <v>0</v>
      </c>
      <c r="CR57" s="207">
        <f t="shared" si="18"/>
        <v>0</v>
      </c>
      <c r="CS57" s="207">
        <f t="shared" si="18"/>
        <v>0</v>
      </c>
      <c r="CT57" s="207">
        <f t="shared" si="18"/>
        <v>0</v>
      </c>
      <c r="CU57" s="207">
        <f t="shared" si="18"/>
        <v>0</v>
      </c>
      <c r="CV57" s="207">
        <f t="shared" si="18"/>
        <v>0</v>
      </c>
      <c r="CW57" s="135"/>
      <c r="CX57" s="135"/>
    </row>
    <row r="58" spans="3:102" ht="16">
      <c r="C58" s="10"/>
      <c r="D58" s="10" t="s">
        <v>8585</v>
      </c>
      <c r="E58" s="211">
        <v>45444</v>
      </c>
      <c r="F58" s="136" t="s">
        <v>8334</v>
      </c>
      <c r="G58" s="137" t="s">
        <v>8549</v>
      </c>
      <c r="H58" s="137"/>
      <c r="I58" s="137" t="s">
        <v>8262</v>
      </c>
      <c r="J58" s="137" t="s">
        <v>38</v>
      </c>
      <c r="K58" s="137">
        <v>1000</v>
      </c>
      <c r="L58" s="137" t="s">
        <v>8271</v>
      </c>
      <c r="M58" s="134" t="s">
        <v>8263</v>
      </c>
      <c r="N58" s="207">
        <f t="shared" si="6"/>
        <v>0</v>
      </c>
      <c r="O58" s="207">
        <f t="shared" si="20"/>
        <v>0</v>
      </c>
      <c r="P58" s="207">
        <f t="shared" si="20"/>
        <v>0</v>
      </c>
      <c r="Q58" s="207">
        <f t="shared" si="20"/>
        <v>0</v>
      </c>
      <c r="R58" s="207">
        <f t="shared" si="20"/>
        <v>0</v>
      </c>
      <c r="S58" s="207">
        <f t="shared" si="20"/>
        <v>0</v>
      </c>
      <c r="T58" s="207">
        <f t="shared" si="20"/>
        <v>0</v>
      </c>
      <c r="U58" s="207">
        <f t="shared" si="20"/>
        <v>0</v>
      </c>
      <c r="V58" s="207">
        <f t="shared" si="20"/>
        <v>1</v>
      </c>
      <c r="W58" s="207">
        <f t="shared" si="20"/>
        <v>1</v>
      </c>
      <c r="X58" s="207">
        <f t="shared" si="20"/>
        <v>1</v>
      </c>
      <c r="Y58" s="207">
        <f t="shared" si="20"/>
        <v>1</v>
      </c>
      <c r="Z58" s="207">
        <f t="shared" si="20"/>
        <v>1</v>
      </c>
      <c r="AA58" s="207">
        <f t="shared" si="20"/>
        <v>1</v>
      </c>
      <c r="AB58" s="207">
        <f t="shared" si="20"/>
        <v>1</v>
      </c>
      <c r="AC58" s="207">
        <f t="shared" si="20"/>
        <v>1</v>
      </c>
      <c r="AD58" s="207">
        <f t="shared" si="20"/>
        <v>1</v>
      </c>
      <c r="AE58" s="207">
        <f t="shared" si="20"/>
        <v>1</v>
      </c>
      <c r="AF58" s="207">
        <f t="shared" si="20"/>
        <v>1</v>
      </c>
      <c r="AG58" s="207">
        <f t="shared" si="20"/>
        <v>1</v>
      </c>
      <c r="AH58" s="207">
        <f t="shared" si="20"/>
        <v>1</v>
      </c>
      <c r="AI58" s="207">
        <f t="shared" si="20"/>
        <v>1</v>
      </c>
      <c r="AJ58" s="207">
        <f t="shared" si="20"/>
        <v>1</v>
      </c>
      <c r="AK58" s="207">
        <f t="shared" si="20"/>
        <v>1</v>
      </c>
      <c r="AL58" s="207">
        <f t="shared" si="20"/>
        <v>1</v>
      </c>
      <c r="AM58" s="207">
        <f t="shared" si="20"/>
        <v>1</v>
      </c>
      <c r="AN58" s="207">
        <f t="shared" si="20"/>
        <v>1</v>
      </c>
      <c r="AO58" s="207">
        <f t="shared" si="20"/>
        <v>1</v>
      </c>
      <c r="AP58" s="207">
        <f t="shared" si="20"/>
        <v>1</v>
      </c>
      <c r="AQ58" s="207">
        <f t="shared" si="20"/>
        <v>1</v>
      </c>
      <c r="AR58" s="207">
        <f t="shared" si="20"/>
        <v>1</v>
      </c>
      <c r="AS58" s="207">
        <f t="shared" si="20"/>
        <v>1</v>
      </c>
      <c r="AT58" s="207">
        <f t="shared" si="20"/>
        <v>1</v>
      </c>
      <c r="AU58" s="207">
        <f t="shared" si="20"/>
        <v>1</v>
      </c>
      <c r="AV58" s="207">
        <f t="shared" si="20"/>
        <v>1</v>
      </c>
      <c r="AW58" s="207">
        <f t="shared" si="20"/>
        <v>1</v>
      </c>
      <c r="AX58" s="207">
        <f t="shared" si="20"/>
        <v>1</v>
      </c>
      <c r="AY58" s="207">
        <f t="shared" si="20"/>
        <v>1</v>
      </c>
      <c r="AZ58" s="207">
        <f t="shared" si="20"/>
        <v>1</v>
      </c>
      <c r="BA58" s="207">
        <f t="shared" si="20"/>
        <v>1</v>
      </c>
      <c r="BB58" s="207">
        <f t="shared" si="20"/>
        <v>1</v>
      </c>
      <c r="BC58" s="207">
        <f t="shared" si="20"/>
        <v>1</v>
      </c>
      <c r="BD58" s="207">
        <f t="shared" si="20"/>
        <v>1</v>
      </c>
      <c r="BE58" s="207">
        <f t="shared" si="20"/>
        <v>1</v>
      </c>
      <c r="BF58" s="207">
        <f t="shared" si="20"/>
        <v>1</v>
      </c>
      <c r="BG58" s="207">
        <f t="shared" si="20"/>
        <v>1</v>
      </c>
      <c r="BH58" s="207">
        <f t="shared" si="20"/>
        <v>1</v>
      </c>
      <c r="BI58" s="207">
        <f t="shared" si="20"/>
        <v>1</v>
      </c>
      <c r="BJ58" s="207">
        <f t="shared" si="20"/>
        <v>1</v>
      </c>
      <c r="BK58" s="207">
        <f t="shared" si="20"/>
        <v>1</v>
      </c>
      <c r="BL58" s="207">
        <f t="shared" si="20"/>
        <v>1</v>
      </c>
      <c r="BM58" s="207">
        <f t="shared" si="20"/>
        <v>1</v>
      </c>
      <c r="BN58" s="207">
        <f t="shared" si="20"/>
        <v>1</v>
      </c>
      <c r="BO58" s="207">
        <f t="shared" si="20"/>
        <v>1</v>
      </c>
      <c r="BP58" s="207">
        <f t="shared" si="20"/>
        <v>1</v>
      </c>
      <c r="BQ58" s="207">
        <f t="shared" si="20"/>
        <v>1</v>
      </c>
      <c r="BR58" s="207">
        <f t="shared" si="20"/>
        <v>1</v>
      </c>
      <c r="BS58" s="207">
        <f t="shared" si="20"/>
        <v>1</v>
      </c>
      <c r="BT58" s="207">
        <f t="shared" si="20"/>
        <v>1</v>
      </c>
      <c r="BU58" s="207">
        <f t="shared" si="20"/>
        <v>1</v>
      </c>
      <c r="BV58" s="207">
        <f t="shared" si="20"/>
        <v>1</v>
      </c>
      <c r="BW58" s="207">
        <f t="shared" si="20"/>
        <v>0</v>
      </c>
      <c r="BX58" s="207">
        <f t="shared" si="20"/>
        <v>0</v>
      </c>
      <c r="BY58" s="207">
        <f t="shared" si="20"/>
        <v>0</v>
      </c>
      <c r="BZ58" s="207">
        <f t="shared" ref="BZ58:CV61" si="24">+BZ22</f>
        <v>0</v>
      </c>
      <c r="CA58" s="207">
        <f t="shared" si="24"/>
        <v>0</v>
      </c>
      <c r="CB58" s="207">
        <f t="shared" si="24"/>
        <v>0</v>
      </c>
      <c r="CC58" s="207">
        <f t="shared" si="24"/>
        <v>0</v>
      </c>
      <c r="CD58" s="207">
        <f t="shared" si="24"/>
        <v>0</v>
      </c>
      <c r="CE58" s="207">
        <f t="shared" si="24"/>
        <v>0</v>
      </c>
      <c r="CF58" s="207">
        <f t="shared" si="24"/>
        <v>0</v>
      </c>
      <c r="CG58" s="207">
        <f t="shared" si="24"/>
        <v>0</v>
      </c>
      <c r="CH58" s="207">
        <f t="shared" si="24"/>
        <v>0</v>
      </c>
      <c r="CI58" s="207">
        <f t="shared" si="24"/>
        <v>0</v>
      </c>
      <c r="CJ58" s="207">
        <f t="shared" si="24"/>
        <v>0</v>
      </c>
      <c r="CK58" s="207">
        <f t="shared" ref="CK58:CL58" si="25">+CK22</f>
        <v>0</v>
      </c>
      <c r="CL58" s="207">
        <f t="shared" si="25"/>
        <v>0</v>
      </c>
      <c r="CM58" s="207">
        <f t="shared" si="24"/>
        <v>0</v>
      </c>
      <c r="CN58" s="207">
        <f t="shared" si="24"/>
        <v>0</v>
      </c>
      <c r="CO58" s="207">
        <f t="shared" si="24"/>
        <v>0</v>
      </c>
      <c r="CP58" s="207">
        <f t="shared" si="24"/>
        <v>0</v>
      </c>
      <c r="CQ58" s="207">
        <f t="shared" si="24"/>
        <v>0</v>
      </c>
      <c r="CR58" s="207">
        <f t="shared" si="24"/>
        <v>0</v>
      </c>
      <c r="CS58" s="207">
        <f t="shared" si="24"/>
        <v>0</v>
      </c>
      <c r="CT58" s="207">
        <f t="shared" si="24"/>
        <v>0</v>
      </c>
      <c r="CU58" s="207">
        <f t="shared" si="24"/>
        <v>0</v>
      </c>
      <c r="CV58" s="207">
        <f t="shared" si="24"/>
        <v>0</v>
      </c>
      <c r="CW58" s="135"/>
      <c r="CX58" s="135"/>
    </row>
    <row r="59" spans="3:102" ht="16">
      <c r="C59" s="10"/>
      <c r="D59" s="10" t="s">
        <v>8586</v>
      </c>
      <c r="E59" s="211">
        <v>45444</v>
      </c>
      <c r="F59" s="136" t="s">
        <v>8334</v>
      </c>
      <c r="G59" s="137" t="s">
        <v>8550</v>
      </c>
      <c r="H59" s="137"/>
      <c r="I59" s="137" t="s">
        <v>8262</v>
      </c>
      <c r="J59" s="137" t="s">
        <v>38</v>
      </c>
      <c r="K59" s="137">
        <v>1000</v>
      </c>
      <c r="L59" s="137" t="s">
        <v>8271</v>
      </c>
      <c r="M59" s="134" t="s">
        <v>8263</v>
      </c>
      <c r="N59" s="207">
        <f t="shared" si="6"/>
        <v>0</v>
      </c>
      <c r="O59" s="207">
        <f t="shared" ref="O59:BZ62" si="26">+O23</f>
        <v>0</v>
      </c>
      <c r="P59" s="207">
        <f t="shared" si="26"/>
        <v>0</v>
      </c>
      <c r="Q59" s="207">
        <f t="shared" si="26"/>
        <v>0</v>
      </c>
      <c r="R59" s="207">
        <f t="shared" si="26"/>
        <v>0</v>
      </c>
      <c r="S59" s="207">
        <f t="shared" si="26"/>
        <v>0</v>
      </c>
      <c r="T59" s="207">
        <f t="shared" si="26"/>
        <v>0</v>
      </c>
      <c r="U59" s="207">
        <f t="shared" si="26"/>
        <v>0</v>
      </c>
      <c r="V59" s="207">
        <f t="shared" si="26"/>
        <v>1</v>
      </c>
      <c r="W59" s="207">
        <f t="shared" si="26"/>
        <v>1</v>
      </c>
      <c r="X59" s="207">
        <f t="shared" si="26"/>
        <v>1</v>
      </c>
      <c r="Y59" s="207">
        <f t="shared" si="26"/>
        <v>1</v>
      </c>
      <c r="Z59" s="207">
        <f t="shared" si="26"/>
        <v>1</v>
      </c>
      <c r="AA59" s="207">
        <f t="shared" si="26"/>
        <v>1</v>
      </c>
      <c r="AB59" s="207">
        <f t="shared" si="26"/>
        <v>1</v>
      </c>
      <c r="AC59" s="207">
        <f t="shared" si="26"/>
        <v>1</v>
      </c>
      <c r="AD59" s="207">
        <f t="shared" si="26"/>
        <v>1</v>
      </c>
      <c r="AE59" s="207">
        <f t="shared" si="26"/>
        <v>1</v>
      </c>
      <c r="AF59" s="207">
        <f t="shared" si="26"/>
        <v>1</v>
      </c>
      <c r="AG59" s="207">
        <f t="shared" si="26"/>
        <v>1</v>
      </c>
      <c r="AH59" s="207">
        <f t="shared" si="26"/>
        <v>1</v>
      </c>
      <c r="AI59" s="207">
        <f t="shared" si="26"/>
        <v>1</v>
      </c>
      <c r="AJ59" s="207">
        <f t="shared" si="26"/>
        <v>1</v>
      </c>
      <c r="AK59" s="207">
        <f t="shared" si="26"/>
        <v>1</v>
      </c>
      <c r="AL59" s="207">
        <f t="shared" si="26"/>
        <v>1</v>
      </c>
      <c r="AM59" s="207">
        <f t="shared" si="26"/>
        <v>1</v>
      </c>
      <c r="AN59" s="207">
        <f t="shared" si="26"/>
        <v>1</v>
      </c>
      <c r="AO59" s="207">
        <f t="shared" si="26"/>
        <v>1</v>
      </c>
      <c r="AP59" s="207">
        <f t="shared" si="26"/>
        <v>1</v>
      </c>
      <c r="AQ59" s="207">
        <f t="shared" si="26"/>
        <v>1</v>
      </c>
      <c r="AR59" s="207">
        <f t="shared" si="26"/>
        <v>1</v>
      </c>
      <c r="AS59" s="207">
        <f t="shared" si="26"/>
        <v>1</v>
      </c>
      <c r="AT59" s="207">
        <f t="shared" si="26"/>
        <v>1</v>
      </c>
      <c r="AU59" s="207">
        <f t="shared" si="26"/>
        <v>1</v>
      </c>
      <c r="AV59" s="207">
        <f t="shared" si="26"/>
        <v>1</v>
      </c>
      <c r="AW59" s="207">
        <f t="shared" si="26"/>
        <v>1</v>
      </c>
      <c r="AX59" s="207">
        <f t="shared" si="26"/>
        <v>1</v>
      </c>
      <c r="AY59" s="207">
        <f t="shared" si="26"/>
        <v>1</v>
      </c>
      <c r="AZ59" s="207">
        <f t="shared" si="26"/>
        <v>1</v>
      </c>
      <c r="BA59" s="207">
        <f t="shared" si="26"/>
        <v>1</v>
      </c>
      <c r="BB59" s="207">
        <f t="shared" si="26"/>
        <v>1</v>
      </c>
      <c r="BC59" s="207">
        <f t="shared" si="26"/>
        <v>1</v>
      </c>
      <c r="BD59" s="207">
        <f t="shared" si="26"/>
        <v>1</v>
      </c>
      <c r="BE59" s="207">
        <f t="shared" si="26"/>
        <v>1</v>
      </c>
      <c r="BF59" s="207">
        <f t="shared" si="26"/>
        <v>1</v>
      </c>
      <c r="BG59" s="207">
        <f t="shared" si="26"/>
        <v>1</v>
      </c>
      <c r="BH59" s="207">
        <f t="shared" si="26"/>
        <v>1</v>
      </c>
      <c r="BI59" s="207">
        <f t="shared" si="26"/>
        <v>1</v>
      </c>
      <c r="BJ59" s="207">
        <f t="shared" si="26"/>
        <v>1</v>
      </c>
      <c r="BK59" s="207">
        <f t="shared" si="26"/>
        <v>1</v>
      </c>
      <c r="BL59" s="207">
        <f t="shared" si="26"/>
        <v>1</v>
      </c>
      <c r="BM59" s="207">
        <f t="shared" si="26"/>
        <v>1</v>
      </c>
      <c r="BN59" s="207">
        <f t="shared" si="26"/>
        <v>1</v>
      </c>
      <c r="BO59" s="207">
        <f t="shared" si="26"/>
        <v>1</v>
      </c>
      <c r="BP59" s="207">
        <f t="shared" si="26"/>
        <v>1</v>
      </c>
      <c r="BQ59" s="207">
        <f t="shared" si="26"/>
        <v>1</v>
      </c>
      <c r="BR59" s="207">
        <f t="shared" si="26"/>
        <v>1</v>
      </c>
      <c r="BS59" s="207">
        <f t="shared" si="26"/>
        <v>1</v>
      </c>
      <c r="BT59" s="207">
        <f t="shared" si="26"/>
        <v>1</v>
      </c>
      <c r="BU59" s="207">
        <f t="shared" si="26"/>
        <v>1</v>
      </c>
      <c r="BV59" s="207">
        <f t="shared" si="26"/>
        <v>1</v>
      </c>
      <c r="BW59" s="207">
        <f t="shared" si="26"/>
        <v>0</v>
      </c>
      <c r="BX59" s="207">
        <f t="shared" si="26"/>
        <v>0</v>
      </c>
      <c r="BY59" s="207">
        <f t="shared" si="26"/>
        <v>0</v>
      </c>
      <c r="BZ59" s="207">
        <f t="shared" si="26"/>
        <v>0</v>
      </c>
      <c r="CA59" s="207">
        <f t="shared" si="24"/>
        <v>0</v>
      </c>
      <c r="CB59" s="207">
        <f t="shared" si="24"/>
        <v>0</v>
      </c>
      <c r="CC59" s="207">
        <f t="shared" si="24"/>
        <v>0</v>
      </c>
      <c r="CD59" s="207">
        <f t="shared" si="24"/>
        <v>0</v>
      </c>
      <c r="CE59" s="207">
        <f t="shared" si="24"/>
        <v>0</v>
      </c>
      <c r="CF59" s="207">
        <f t="shared" si="24"/>
        <v>0</v>
      </c>
      <c r="CG59" s="207">
        <f t="shared" si="24"/>
        <v>0</v>
      </c>
      <c r="CH59" s="207">
        <f t="shared" si="24"/>
        <v>0</v>
      </c>
      <c r="CI59" s="207">
        <f t="shared" si="24"/>
        <v>0</v>
      </c>
      <c r="CJ59" s="207">
        <f t="shared" si="24"/>
        <v>0</v>
      </c>
      <c r="CK59" s="207">
        <f t="shared" ref="CK59:CL59" si="27">+CK23</f>
        <v>0</v>
      </c>
      <c r="CL59" s="207">
        <f t="shared" si="27"/>
        <v>0</v>
      </c>
      <c r="CM59" s="207">
        <f t="shared" si="24"/>
        <v>0</v>
      </c>
      <c r="CN59" s="207">
        <f t="shared" si="24"/>
        <v>0</v>
      </c>
      <c r="CO59" s="207">
        <f t="shared" si="24"/>
        <v>0</v>
      </c>
      <c r="CP59" s="207">
        <f t="shared" si="24"/>
        <v>0</v>
      </c>
      <c r="CQ59" s="207">
        <f t="shared" si="24"/>
        <v>0</v>
      </c>
      <c r="CR59" s="207">
        <f t="shared" si="24"/>
        <v>0</v>
      </c>
      <c r="CS59" s="207">
        <f t="shared" si="24"/>
        <v>0</v>
      </c>
      <c r="CT59" s="207">
        <f t="shared" si="24"/>
        <v>0</v>
      </c>
      <c r="CU59" s="207">
        <f t="shared" si="24"/>
        <v>0</v>
      </c>
      <c r="CV59" s="207">
        <f t="shared" si="24"/>
        <v>0</v>
      </c>
      <c r="CW59" s="135"/>
      <c r="CX59" s="135"/>
    </row>
    <row r="60" spans="3:102" ht="16">
      <c r="C60" s="10"/>
      <c r="D60" s="10" t="s">
        <v>8587</v>
      </c>
      <c r="E60" s="211">
        <v>45444</v>
      </c>
      <c r="F60" s="136" t="s">
        <v>8334</v>
      </c>
      <c r="G60" s="137" t="s">
        <v>8551</v>
      </c>
      <c r="H60" s="137"/>
      <c r="I60" s="137" t="s">
        <v>8262</v>
      </c>
      <c r="J60" s="137" t="s">
        <v>38</v>
      </c>
      <c r="K60" s="137">
        <v>1000</v>
      </c>
      <c r="L60" s="137" t="s">
        <v>8271</v>
      </c>
      <c r="M60" s="134" t="s">
        <v>8263</v>
      </c>
      <c r="N60" s="207">
        <f t="shared" si="6"/>
        <v>0</v>
      </c>
      <c r="O60" s="207">
        <f t="shared" si="26"/>
        <v>0</v>
      </c>
      <c r="P60" s="207">
        <f t="shared" si="26"/>
        <v>0</v>
      </c>
      <c r="Q60" s="207">
        <f t="shared" si="26"/>
        <v>0</v>
      </c>
      <c r="R60" s="207">
        <f t="shared" si="26"/>
        <v>0</v>
      </c>
      <c r="S60" s="207">
        <f t="shared" si="26"/>
        <v>0</v>
      </c>
      <c r="T60" s="207">
        <f t="shared" si="26"/>
        <v>0</v>
      </c>
      <c r="U60" s="207">
        <f t="shared" si="26"/>
        <v>0</v>
      </c>
      <c r="V60" s="207">
        <f t="shared" si="26"/>
        <v>1</v>
      </c>
      <c r="W60" s="207">
        <f t="shared" si="26"/>
        <v>1</v>
      </c>
      <c r="X60" s="207">
        <f t="shared" si="26"/>
        <v>1</v>
      </c>
      <c r="Y60" s="207">
        <f t="shared" si="26"/>
        <v>1</v>
      </c>
      <c r="Z60" s="207">
        <f t="shared" si="26"/>
        <v>1</v>
      </c>
      <c r="AA60" s="207">
        <f t="shared" si="26"/>
        <v>1</v>
      </c>
      <c r="AB60" s="207">
        <f t="shared" si="26"/>
        <v>1</v>
      </c>
      <c r="AC60" s="207">
        <f t="shared" si="26"/>
        <v>1</v>
      </c>
      <c r="AD60" s="207">
        <f t="shared" si="26"/>
        <v>1</v>
      </c>
      <c r="AE60" s="207">
        <f t="shared" si="26"/>
        <v>1</v>
      </c>
      <c r="AF60" s="207">
        <f t="shared" si="26"/>
        <v>1</v>
      </c>
      <c r="AG60" s="207">
        <f t="shared" si="26"/>
        <v>1</v>
      </c>
      <c r="AH60" s="207">
        <f t="shared" si="26"/>
        <v>1</v>
      </c>
      <c r="AI60" s="207">
        <f t="shared" si="26"/>
        <v>1</v>
      </c>
      <c r="AJ60" s="207">
        <f t="shared" si="26"/>
        <v>1</v>
      </c>
      <c r="AK60" s="207">
        <f t="shared" si="26"/>
        <v>1</v>
      </c>
      <c r="AL60" s="207">
        <f t="shared" si="26"/>
        <v>1</v>
      </c>
      <c r="AM60" s="207">
        <f t="shared" si="26"/>
        <v>1</v>
      </c>
      <c r="AN60" s="207">
        <f t="shared" si="26"/>
        <v>1</v>
      </c>
      <c r="AO60" s="207">
        <f t="shared" si="26"/>
        <v>1</v>
      </c>
      <c r="AP60" s="207">
        <f t="shared" si="26"/>
        <v>1</v>
      </c>
      <c r="AQ60" s="207">
        <f t="shared" si="26"/>
        <v>1</v>
      </c>
      <c r="AR60" s="207">
        <f t="shared" si="26"/>
        <v>1</v>
      </c>
      <c r="AS60" s="207">
        <f t="shared" si="26"/>
        <v>1</v>
      </c>
      <c r="AT60" s="207">
        <f t="shared" si="26"/>
        <v>1</v>
      </c>
      <c r="AU60" s="207">
        <f t="shared" si="26"/>
        <v>1</v>
      </c>
      <c r="AV60" s="207">
        <f t="shared" si="26"/>
        <v>1</v>
      </c>
      <c r="AW60" s="207">
        <f t="shared" si="26"/>
        <v>1</v>
      </c>
      <c r="AX60" s="207">
        <f t="shared" si="26"/>
        <v>1</v>
      </c>
      <c r="AY60" s="207">
        <f t="shared" si="26"/>
        <v>1</v>
      </c>
      <c r="AZ60" s="207">
        <f t="shared" si="26"/>
        <v>1</v>
      </c>
      <c r="BA60" s="207">
        <f t="shared" si="26"/>
        <v>1</v>
      </c>
      <c r="BB60" s="207">
        <f t="shared" si="26"/>
        <v>1</v>
      </c>
      <c r="BC60" s="207">
        <f t="shared" si="26"/>
        <v>1</v>
      </c>
      <c r="BD60" s="207">
        <f t="shared" si="26"/>
        <v>1</v>
      </c>
      <c r="BE60" s="207">
        <f t="shared" si="26"/>
        <v>1</v>
      </c>
      <c r="BF60" s="207">
        <f t="shared" si="26"/>
        <v>1</v>
      </c>
      <c r="BG60" s="207">
        <f t="shared" si="26"/>
        <v>1</v>
      </c>
      <c r="BH60" s="207">
        <f t="shared" si="26"/>
        <v>1</v>
      </c>
      <c r="BI60" s="207">
        <f t="shared" si="26"/>
        <v>1</v>
      </c>
      <c r="BJ60" s="207">
        <f t="shared" si="26"/>
        <v>1</v>
      </c>
      <c r="BK60" s="207">
        <f t="shared" si="26"/>
        <v>1</v>
      </c>
      <c r="BL60" s="207">
        <f t="shared" si="26"/>
        <v>1</v>
      </c>
      <c r="BM60" s="207">
        <f t="shared" si="26"/>
        <v>1</v>
      </c>
      <c r="BN60" s="207">
        <f t="shared" si="26"/>
        <v>1</v>
      </c>
      <c r="BO60" s="207">
        <f t="shared" si="26"/>
        <v>1</v>
      </c>
      <c r="BP60" s="207">
        <f t="shared" si="26"/>
        <v>1</v>
      </c>
      <c r="BQ60" s="207">
        <f t="shared" si="26"/>
        <v>1</v>
      </c>
      <c r="BR60" s="207">
        <f t="shared" si="26"/>
        <v>1</v>
      </c>
      <c r="BS60" s="207">
        <f t="shared" si="26"/>
        <v>1</v>
      </c>
      <c r="BT60" s="207">
        <f t="shared" si="26"/>
        <v>1</v>
      </c>
      <c r="BU60" s="207">
        <f t="shared" si="26"/>
        <v>1</v>
      </c>
      <c r="BV60" s="207">
        <f t="shared" si="26"/>
        <v>1</v>
      </c>
      <c r="BW60" s="207">
        <f t="shared" si="26"/>
        <v>0</v>
      </c>
      <c r="BX60" s="207">
        <f t="shared" si="26"/>
        <v>0</v>
      </c>
      <c r="BY60" s="207">
        <f t="shared" si="26"/>
        <v>0</v>
      </c>
      <c r="BZ60" s="207">
        <f t="shared" si="26"/>
        <v>0</v>
      </c>
      <c r="CA60" s="207">
        <f t="shared" si="24"/>
        <v>0</v>
      </c>
      <c r="CB60" s="207">
        <f t="shared" si="24"/>
        <v>0</v>
      </c>
      <c r="CC60" s="207">
        <f t="shared" si="24"/>
        <v>0</v>
      </c>
      <c r="CD60" s="207">
        <f t="shared" si="24"/>
        <v>0</v>
      </c>
      <c r="CE60" s="207">
        <f t="shared" si="24"/>
        <v>0</v>
      </c>
      <c r="CF60" s="207">
        <f t="shared" si="24"/>
        <v>0</v>
      </c>
      <c r="CG60" s="207">
        <f t="shared" si="24"/>
        <v>0</v>
      </c>
      <c r="CH60" s="207">
        <f t="shared" si="24"/>
        <v>0</v>
      </c>
      <c r="CI60" s="207">
        <f t="shared" si="24"/>
        <v>0</v>
      </c>
      <c r="CJ60" s="207">
        <f t="shared" si="24"/>
        <v>0</v>
      </c>
      <c r="CK60" s="207">
        <f t="shared" ref="CK60:CL60" si="28">+CK24</f>
        <v>0</v>
      </c>
      <c r="CL60" s="207">
        <f t="shared" si="28"/>
        <v>0</v>
      </c>
      <c r="CM60" s="207">
        <f t="shared" si="24"/>
        <v>0</v>
      </c>
      <c r="CN60" s="207">
        <f t="shared" si="24"/>
        <v>0</v>
      </c>
      <c r="CO60" s="207">
        <f t="shared" si="24"/>
        <v>0</v>
      </c>
      <c r="CP60" s="207">
        <f t="shared" si="24"/>
        <v>0</v>
      </c>
      <c r="CQ60" s="207">
        <f t="shared" si="24"/>
        <v>0</v>
      </c>
      <c r="CR60" s="207">
        <f t="shared" si="24"/>
        <v>0</v>
      </c>
      <c r="CS60" s="207">
        <f t="shared" si="24"/>
        <v>0</v>
      </c>
      <c r="CT60" s="207">
        <f t="shared" si="24"/>
        <v>0</v>
      </c>
      <c r="CU60" s="207">
        <f t="shared" si="24"/>
        <v>0</v>
      </c>
      <c r="CV60" s="207">
        <f t="shared" si="24"/>
        <v>0</v>
      </c>
      <c r="CW60" s="135"/>
      <c r="CX60" s="135"/>
    </row>
    <row r="61" spans="3:102" ht="16">
      <c r="C61" s="10"/>
      <c r="D61" s="10" t="s">
        <v>8588</v>
      </c>
      <c r="E61" s="211">
        <v>45444</v>
      </c>
      <c r="F61" s="136" t="s">
        <v>8334</v>
      </c>
      <c r="G61" s="137" t="s">
        <v>8552</v>
      </c>
      <c r="H61" s="137"/>
      <c r="I61" s="137" t="s">
        <v>8262</v>
      </c>
      <c r="J61" s="137" t="s">
        <v>38</v>
      </c>
      <c r="K61" s="137">
        <v>1000</v>
      </c>
      <c r="L61" s="137" t="s">
        <v>8271</v>
      </c>
      <c r="M61" s="134" t="s">
        <v>8263</v>
      </c>
      <c r="N61" s="207">
        <f t="shared" si="6"/>
        <v>0</v>
      </c>
      <c r="O61" s="207">
        <f t="shared" si="26"/>
        <v>0</v>
      </c>
      <c r="P61" s="207">
        <f t="shared" si="26"/>
        <v>0</v>
      </c>
      <c r="Q61" s="207">
        <f t="shared" si="26"/>
        <v>0</v>
      </c>
      <c r="R61" s="207">
        <f t="shared" si="26"/>
        <v>0</v>
      </c>
      <c r="S61" s="207">
        <f t="shared" si="26"/>
        <v>0</v>
      </c>
      <c r="T61" s="207">
        <f t="shared" si="26"/>
        <v>0</v>
      </c>
      <c r="U61" s="207">
        <f t="shared" si="26"/>
        <v>0</v>
      </c>
      <c r="V61" s="207">
        <f t="shared" si="26"/>
        <v>1</v>
      </c>
      <c r="W61" s="207">
        <f t="shared" si="26"/>
        <v>1</v>
      </c>
      <c r="X61" s="207">
        <f t="shared" si="26"/>
        <v>1</v>
      </c>
      <c r="Y61" s="207">
        <f t="shared" si="26"/>
        <v>1</v>
      </c>
      <c r="Z61" s="207">
        <f t="shared" si="26"/>
        <v>1</v>
      </c>
      <c r="AA61" s="207">
        <f t="shared" si="26"/>
        <v>1</v>
      </c>
      <c r="AB61" s="207">
        <f t="shared" si="26"/>
        <v>1</v>
      </c>
      <c r="AC61" s="207">
        <f t="shared" si="26"/>
        <v>1</v>
      </c>
      <c r="AD61" s="207">
        <f t="shared" si="26"/>
        <v>1</v>
      </c>
      <c r="AE61" s="207">
        <f t="shared" si="26"/>
        <v>1</v>
      </c>
      <c r="AF61" s="207">
        <f t="shared" si="26"/>
        <v>1</v>
      </c>
      <c r="AG61" s="207">
        <f t="shared" si="26"/>
        <v>1</v>
      </c>
      <c r="AH61" s="207">
        <f t="shared" si="26"/>
        <v>1</v>
      </c>
      <c r="AI61" s="207">
        <f t="shared" si="26"/>
        <v>1</v>
      </c>
      <c r="AJ61" s="207">
        <f t="shared" si="26"/>
        <v>1</v>
      </c>
      <c r="AK61" s="207">
        <f t="shared" si="26"/>
        <v>1</v>
      </c>
      <c r="AL61" s="207">
        <f t="shared" si="26"/>
        <v>1</v>
      </c>
      <c r="AM61" s="207">
        <f t="shared" si="26"/>
        <v>1</v>
      </c>
      <c r="AN61" s="207">
        <f t="shared" si="26"/>
        <v>1</v>
      </c>
      <c r="AO61" s="207">
        <f t="shared" si="26"/>
        <v>1</v>
      </c>
      <c r="AP61" s="207">
        <f t="shared" si="26"/>
        <v>1</v>
      </c>
      <c r="AQ61" s="207">
        <f t="shared" si="26"/>
        <v>1</v>
      </c>
      <c r="AR61" s="207">
        <f t="shared" si="26"/>
        <v>1</v>
      </c>
      <c r="AS61" s="207">
        <f t="shared" si="26"/>
        <v>1</v>
      </c>
      <c r="AT61" s="207">
        <f t="shared" si="26"/>
        <v>1</v>
      </c>
      <c r="AU61" s="207">
        <f t="shared" si="26"/>
        <v>1</v>
      </c>
      <c r="AV61" s="207">
        <f t="shared" si="26"/>
        <v>1</v>
      </c>
      <c r="AW61" s="207">
        <f t="shared" si="26"/>
        <v>1</v>
      </c>
      <c r="AX61" s="207">
        <f t="shared" si="26"/>
        <v>1</v>
      </c>
      <c r="AY61" s="207">
        <f t="shared" si="26"/>
        <v>1</v>
      </c>
      <c r="AZ61" s="207">
        <f t="shared" si="26"/>
        <v>1</v>
      </c>
      <c r="BA61" s="207">
        <f t="shared" si="26"/>
        <v>1</v>
      </c>
      <c r="BB61" s="207">
        <f t="shared" si="26"/>
        <v>1</v>
      </c>
      <c r="BC61" s="207">
        <f t="shared" si="26"/>
        <v>1</v>
      </c>
      <c r="BD61" s="207">
        <f t="shared" si="26"/>
        <v>1</v>
      </c>
      <c r="BE61" s="207">
        <f t="shared" si="26"/>
        <v>1</v>
      </c>
      <c r="BF61" s="207">
        <f t="shared" si="26"/>
        <v>1</v>
      </c>
      <c r="BG61" s="207">
        <f t="shared" si="26"/>
        <v>1</v>
      </c>
      <c r="BH61" s="207">
        <f t="shared" si="26"/>
        <v>1</v>
      </c>
      <c r="BI61" s="207">
        <f t="shared" si="26"/>
        <v>1</v>
      </c>
      <c r="BJ61" s="207">
        <f t="shared" si="26"/>
        <v>1</v>
      </c>
      <c r="BK61" s="207">
        <f t="shared" si="26"/>
        <v>1</v>
      </c>
      <c r="BL61" s="207">
        <f t="shared" si="26"/>
        <v>1</v>
      </c>
      <c r="BM61" s="207">
        <f t="shared" si="26"/>
        <v>1</v>
      </c>
      <c r="BN61" s="207">
        <f t="shared" si="26"/>
        <v>1</v>
      </c>
      <c r="BO61" s="207">
        <f t="shared" si="26"/>
        <v>1</v>
      </c>
      <c r="BP61" s="207">
        <f t="shared" si="26"/>
        <v>1</v>
      </c>
      <c r="BQ61" s="207">
        <f t="shared" si="26"/>
        <v>1</v>
      </c>
      <c r="BR61" s="207">
        <f t="shared" si="26"/>
        <v>1</v>
      </c>
      <c r="BS61" s="207">
        <f t="shared" si="26"/>
        <v>1</v>
      </c>
      <c r="BT61" s="207">
        <f t="shared" si="26"/>
        <v>1</v>
      </c>
      <c r="BU61" s="207">
        <f t="shared" si="26"/>
        <v>1</v>
      </c>
      <c r="BV61" s="207">
        <f t="shared" si="26"/>
        <v>1</v>
      </c>
      <c r="BW61" s="207">
        <f t="shared" si="26"/>
        <v>0</v>
      </c>
      <c r="BX61" s="207">
        <f t="shared" si="26"/>
        <v>0</v>
      </c>
      <c r="BY61" s="207">
        <f t="shared" si="26"/>
        <v>0</v>
      </c>
      <c r="BZ61" s="207">
        <f t="shared" si="26"/>
        <v>0</v>
      </c>
      <c r="CA61" s="207">
        <f t="shared" si="24"/>
        <v>0</v>
      </c>
      <c r="CB61" s="207">
        <f t="shared" si="24"/>
        <v>0</v>
      </c>
      <c r="CC61" s="207">
        <f t="shared" si="24"/>
        <v>0</v>
      </c>
      <c r="CD61" s="207">
        <f t="shared" si="24"/>
        <v>0</v>
      </c>
      <c r="CE61" s="207">
        <f t="shared" si="24"/>
        <v>0</v>
      </c>
      <c r="CF61" s="207">
        <f t="shared" si="24"/>
        <v>0</v>
      </c>
      <c r="CG61" s="207">
        <f t="shared" si="24"/>
        <v>0</v>
      </c>
      <c r="CH61" s="207">
        <f t="shared" si="24"/>
        <v>0</v>
      </c>
      <c r="CI61" s="207">
        <f t="shared" si="24"/>
        <v>0</v>
      </c>
      <c r="CJ61" s="207">
        <f t="shared" si="24"/>
        <v>0</v>
      </c>
      <c r="CK61" s="207">
        <f t="shared" ref="CK61:CL61" si="29">+CK25</f>
        <v>0</v>
      </c>
      <c r="CL61" s="207">
        <f t="shared" si="29"/>
        <v>0</v>
      </c>
      <c r="CM61" s="207">
        <f t="shared" si="24"/>
        <v>0</v>
      </c>
      <c r="CN61" s="207">
        <f t="shared" si="24"/>
        <v>0</v>
      </c>
      <c r="CO61" s="207">
        <f t="shared" si="24"/>
        <v>0</v>
      </c>
      <c r="CP61" s="207">
        <f t="shared" si="24"/>
        <v>0</v>
      </c>
      <c r="CQ61" s="207">
        <f t="shared" si="24"/>
        <v>0</v>
      </c>
      <c r="CR61" s="207">
        <f t="shared" si="24"/>
        <v>0</v>
      </c>
      <c r="CS61" s="207">
        <f t="shared" si="24"/>
        <v>0</v>
      </c>
      <c r="CT61" s="207">
        <f t="shared" si="24"/>
        <v>0</v>
      </c>
      <c r="CU61" s="207">
        <f t="shared" si="24"/>
        <v>0</v>
      </c>
      <c r="CV61" s="207">
        <f t="shared" si="24"/>
        <v>0</v>
      </c>
      <c r="CW61" s="135"/>
      <c r="CX61" s="135"/>
    </row>
    <row r="62" spans="3:102" ht="16">
      <c r="C62" s="10"/>
      <c r="D62" s="10" t="s">
        <v>8589</v>
      </c>
      <c r="E62" s="211">
        <v>45444</v>
      </c>
      <c r="F62" s="136" t="s">
        <v>8334</v>
      </c>
      <c r="G62" s="137" t="s">
        <v>8553</v>
      </c>
      <c r="H62" s="137"/>
      <c r="I62" s="137" t="s">
        <v>8262</v>
      </c>
      <c r="J62" s="137" t="s">
        <v>38</v>
      </c>
      <c r="K62" s="137">
        <v>1000</v>
      </c>
      <c r="L62" s="137" t="s">
        <v>8271</v>
      </c>
      <c r="M62" s="134" t="s">
        <v>8263</v>
      </c>
      <c r="N62" s="207">
        <f t="shared" si="6"/>
        <v>0</v>
      </c>
      <c r="O62" s="207">
        <f t="shared" si="26"/>
        <v>0</v>
      </c>
      <c r="P62" s="207">
        <f t="shared" si="26"/>
        <v>0</v>
      </c>
      <c r="Q62" s="207">
        <f t="shared" si="26"/>
        <v>0</v>
      </c>
      <c r="R62" s="207">
        <f t="shared" si="26"/>
        <v>0</v>
      </c>
      <c r="S62" s="207">
        <f t="shared" si="26"/>
        <v>0</v>
      </c>
      <c r="T62" s="207">
        <f t="shared" si="26"/>
        <v>0</v>
      </c>
      <c r="U62" s="207">
        <f t="shared" si="26"/>
        <v>0</v>
      </c>
      <c r="V62" s="207">
        <f t="shared" si="26"/>
        <v>1</v>
      </c>
      <c r="W62" s="207">
        <f t="shared" si="26"/>
        <v>1</v>
      </c>
      <c r="X62" s="207">
        <f t="shared" si="26"/>
        <v>1</v>
      </c>
      <c r="Y62" s="207">
        <f t="shared" si="26"/>
        <v>1</v>
      </c>
      <c r="Z62" s="207">
        <f t="shared" si="26"/>
        <v>1</v>
      </c>
      <c r="AA62" s="207">
        <f t="shared" si="26"/>
        <v>1</v>
      </c>
      <c r="AB62" s="207">
        <f t="shared" si="26"/>
        <v>1</v>
      </c>
      <c r="AC62" s="207">
        <f t="shared" si="26"/>
        <v>1</v>
      </c>
      <c r="AD62" s="207">
        <f t="shared" si="26"/>
        <v>1</v>
      </c>
      <c r="AE62" s="207">
        <f t="shared" si="26"/>
        <v>1</v>
      </c>
      <c r="AF62" s="207">
        <f t="shared" si="26"/>
        <v>1</v>
      </c>
      <c r="AG62" s="207">
        <f t="shared" si="26"/>
        <v>1</v>
      </c>
      <c r="AH62" s="207">
        <f t="shared" si="26"/>
        <v>1</v>
      </c>
      <c r="AI62" s="207">
        <f t="shared" si="26"/>
        <v>1</v>
      </c>
      <c r="AJ62" s="207">
        <f t="shared" si="26"/>
        <v>1</v>
      </c>
      <c r="AK62" s="207">
        <f t="shared" si="26"/>
        <v>1</v>
      </c>
      <c r="AL62" s="207">
        <f t="shared" si="26"/>
        <v>1</v>
      </c>
      <c r="AM62" s="207">
        <f t="shared" si="26"/>
        <v>1</v>
      </c>
      <c r="AN62" s="207">
        <f t="shared" si="26"/>
        <v>1</v>
      </c>
      <c r="AO62" s="207">
        <f t="shared" si="26"/>
        <v>1</v>
      </c>
      <c r="AP62" s="207">
        <f t="shared" si="26"/>
        <v>1</v>
      </c>
      <c r="AQ62" s="207">
        <f t="shared" si="26"/>
        <v>1</v>
      </c>
      <c r="AR62" s="207">
        <f t="shared" si="26"/>
        <v>1</v>
      </c>
      <c r="AS62" s="207">
        <f t="shared" si="26"/>
        <v>1</v>
      </c>
      <c r="AT62" s="207">
        <f t="shared" si="26"/>
        <v>1</v>
      </c>
      <c r="AU62" s="207">
        <f t="shared" si="26"/>
        <v>1</v>
      </c>
      <c r="AV62" s="207">
        <f t="shared" si="26"/>
        <v>1</v>
      </c>
      <c r="AW62" s="207">
        <f t="shared" si="26"/>
        <v>1</v>
      </c>
      <c r="AX62" s="207">
        <f t="shared" si="26"/>
        <v>1</v>
      </c>
      <c r="AY62" s="207">
        <f t="shared" si="26"/>
        <v>1</v>
      </c>
      <c r="AZ62" s="207">
        <f t="shared" si="26"/>
        <v>1</v>
      </c>
      <c r="BA62" s="207">
        <f t="shared" si="26"/>
        <v>1</v>
      </c>
      <c r="BB62" s="207">
        <f t="shared" si="26"/>
        <v>1</v>
      </c>
      <c r="BC62" s="207">
        <f t="shared" si="26"/>
        <v>1</v>
      </c>
      <c r="BD62" s="207">
        <f t="shared" si="26"/>
        <v>1</v>
      </c>
      <c r="BE62" s="207">
        <f t="shared" si="26"/>
        <v>1</v>
      </c>
      <c r="BF62" s="207">
        <f t="shared" si="26"/>
        <v>1</v>
      </c>
      <c r="BG62" s="207">
        <f t="shared" si="26"/>
        <v>1</v>
      </c>
      <c r="BH62" s="207">
        <f t="shared" si="26"/>
        <v>1</v>
      </c>
      <c r="BI62" s="207">
        <f t="shared" si="26"/>
        <v>1</v>
      </c>
      <c r="BJ62" s="207">
        <f t="shared" si="26"/>
        <v>1</v>
      </c>
      <c r="BK62" s="207">
        <f t="shared" si="26"/>
        <v>1</v>
      </c>
      <c r="BL62" s="207">
        <f t="shared" si="26"/>
        <v>1</v>
      </c>
      <c r="BM62" s="207">
        <f t="shared" si="26"/>
        <v>1</v>
      </c>
      <c r="BN62" s="207">
        <f t="shared" si="26"/>
        <v>1</v>
      </c>
      <c r="BO62" s="207">
        <f t="shared" si="26"/>
        <v>1</v>
      </c>
      <c r="BP62" s="207">
        <f t="shared" si="26"/>
        <v>1</v>
      </c>
      <c r="BQ62" s="207">
        <f t="shared" si="26"/>
        <v>1</v>
      </c>
      <c r="BR62" s="207">
        <f t="shared" si="26"/>
        <v>1</v>
      </c>
      <c r="BS62" s="207">
        <f t="shared" si="26"/>
        <v>1</v>
      </c>
      <c r="BT62" s="207">
        <f t="shared" si="26"/>
        <v>1</v>
      </c>
      <c r="BU62" s="207">
        <f t="shared" si="26"/>
        <v>1</v>
      </c>
      <c r="BV62" s="207">
        <f t="shared" si="26"/>
        <v>1</v>
      </c>
      <c r="BW62" s="207">
        <f t="shared" si="26"/>
        <v>0</v>
      </c>
      <c r="BX62" s="207">
        <f t="shared" si="26"/>
        <v>0</v>
      </c>
      <c r="BY62" s="207">
        <f t="shared" si="26"/>
        <v>0</v>
      </c>
      <c r="BZ62" s="207">
        <f t="shared" ref="BZ62:CV65" si="30">+BZ26</f>
        <v>0</v>
      </c>
      <c r="CA62" s="207">
        <f t="shared" si="30"/>
        <v>0</v>
      </c>
      <c r="CB62" s="207">
        <f t="shared" si="30"/>
        <v>0</v>
      </c>
      <c r="CC62" s="207">
        <f t="shared" si="30"/>
        <v>0</v>
      </c>
      <c r="CD62" s="207">
        <f t="shared" si="30"/>
        <v>0</v>
      </c>
      <c r="CE62" s="207">
        <f t="shared" si="30"/>
        <v>0</v>
      </c>
      <c r="CF62" s="207">
        <f t="shared" si="30"/>
        <v>0</v>
      </c>
      <c r="CG62" s="207">
        <f t="shared" si="30"/>
        <v>0</v>
      </c>
      <c r="CH62" s="207">
        <f t="shared" si="30"/>
        <v>0</v>
      </c>
      <c r="CI62" s="207">
        <f t="shared" si="30"/>
        <v>0</v>
      </c>
      <c r="CJ62" s="207">
        <f t="shared" si="30"/>
        <v>0</v>
      </c>
      <c r="CK62" s="207">
        <f t="shared" ref="CK62:CL62" si="31">+CK26</f>
        <v>0</v>
      </c>
      <c r="CL62" s="207">
        <f t="shared" si="31"/>
        <v>0</v>
      </c>
      <c r="CM62" s="207">
        <f t="shared" si="30"/>
        <v>0</v>
      </c>
      <c r="CN62" s="207">
        <f t="shared" si="30"/>
        <v>0</v>
      </c>
      <c r="CO62" s="207">
        <f t="shared" si="30"/>
        <v>0</v>
      </c>
      <c r="CP62" s="207">
        <f t="shared" si="30"/>
        <v>0</v>
      </c>
      <c r="CQ62" s="207">
        <f t="shared" si="30"/>
        <v>0</v>
      </c>
      <c r="CR62" s="207">
        <f t="shared" si="30"/>
        <v>0</v>
      </c>
      <c r="CS62" s="207">
        <f t="shared" si="30"/>
        <v>0</v>
      </c>
      <c r="CT62" s="207">
        <f t="shared" si="30"/>
        <v>0</v>
      </c>
      <c r="CU62" s="207">
        <f t="shared" si="30"/>
        <v>0</v>
      </c>
      <c r="CV62" s="207">
        <f t="shared" si="30"/>
        <v>0</v>
      </c>
      <c r="CW62" s="135"/>
      <c r="CX62" s="135"/>
    </row>
    <row r="63" spans="3:102" ht="16">
      <c r="C63" s="10"/>
      <c r="D63" s="10" t="s">
        <v>8590</v>
      </c>
      <c r="E63" s="211">
        <v>45444</v>
      </c>
      <c r="F63" s="136" t="s">
        <v>8334</v>
      </c>
      <c r="G63" s="137" t="s">
        <v>8554</v>
      </c>
      <c r="H63" s="137"/>
      <c r="I63" s="137" t="s">
        <v>8262</v>
      </c>
      <c r="J63" s="137" t="s">
        <v>38</v>
      </c>
      <c r="K63" s="137">
        <v>1000</v>
      </c>
      <c r="L63" s="137" t="s">
        <v>8271</v>
      </c>
      <c r="M63" s="134" t="s">
        <v>8263</v>
      </c>
      <c r="N63" s="207">
        <f t="shared" si="6"/>
        <v>0</v>
      </c>
      <c r="O63" s="207">
        <f t="shared" ref="O63:BZ66" si="32">+O27</f>
        <v>0</v>
      </c>
      <c r="P63" s="207">
        <f t="shared" si="32"/>
        <v>0</v>
      </c>
      <c r="Q63" s="207">
        <f t="shared" si="32"/>
        <v>0</v>
      </c>
      <c r="R63" s="207">
        <f t="shared" si="32"/>
        <v>0</v>
      </c>
      <c r="S63" s="207">
        <f t="shared" si="32"/>
        <v>0</v>
      </c>
      <c r="T63" s="207">
        <f t="shared" si="32"/>
        <v>0</v>
      </c>
      <c r="U63" s="207">
        <f t="shared" si="32"/>
        <v>0</v>
      </c>
      <c r="V63" s="207">
        <f t="shared" si="32"/>
        <v>1</v>
      </c>
      <c r="W63" s="207">
        <f t="shared" si="32"/>
        <v>1</v>
      </c>
      <c r="X63" s="207">
        <f t="shared" si="32"/>
        <v>1</v>
      </c>
      <c r="Y63" s="207">
        <f t="shared" si="32"/>
        <v>1</v>
      </c>
      <c r="Z63" s="207">
        <f t="shared" si="32"/>
        <v>1</v>
      </c>
      <c r="AA63" s="207">
        <f t="shared" si="32"/>
        <v>1</v>
      </c>
      <c r="AB63" s="207">
        <f t="shared" si="32"/>
        <v>1</v>
      </c>
      <c r="AC63" s="207">
        <f t="shared" si="32"/>
        <v>1</v>
      </c>
      <c r="AD63" s="207">
        <f t="shared" si="32"/>
        <v>1</v>
      </c>
      <c r="AE63" s="207">
        <f t="shared" si="32"/>
        <v>1</v>
      </c>
      <c r="AF63" s="207">
        <f t="shared" si="32"/>
        <v>1</v>
      </c>
      <c r="AG63" s="207">
        <f t="shared" si="32"/>
        <v>1</v>
      </c>
      <c r="AH63" s="207">
        <f t="shared" si="32"/>
        <v>1</v>
      </c>
      <c r="AI63" s="207">
        <f t="shared" si="32"/>
        <v>1</v>
      </c>
      <c r="AJ63" s="207">
        <f t="shared" si="32"/>
        <v>1</v>
      </c>
      <c r="AK63" s="207">
        <f t="shared" si="32"/>
        <v>1</v>
      </c>
      <c r="AL63" s="207">
        <f t="shared" si="32"/>
        <v>1</v>
      </c>
      <c r="AM63" s="207">
        <f t="shared" si="32"/>
        <v>1</v>
      </c>
      <c r="AN63" s="207">
        <f t="shared" si="32"/>
        <v>1</v>
      </c>
      <c r="AO63" s="207">
        <f t="shared" si="32"/>
        <v>1</v>
      </c>
      <c r="AP63" s="207">
        <f t="shared" si="32"/>
        <v>1</v>
      </c>
      <c r="AQ63" s="207">
        <f t="shared" si="32"/>
        <v>1</v>
      </c>
      <c r="AR63" s="207">
        <f t="shared" si="32"/>
        <v>1</v>
      </c>
      <c r="AS63" s="207">
        <f t="shared" si="32"/>
        <v>1</v>
      </c>
      <c r="AT63" s="207">
        <f t="shared" si="32"/>
        <v>1</v>
      </c>
      <c r="AU63" s="207">
        <f t="shared" si="32"/>
        <v>1</v>
      </c>
      <c r="AV63" s="207">
        <f t="shared" si="32"/>
        <v>1</v>
      </c>
      <c r="AW63" s="207">
        <f t="shared" si="32"/>
        <v>1</v>
      </c>
      <c r="AX63" s="207">
        <f t="shared" si="32"/>
        <v>1</v>
      </c>
      <c r="AY63" s="207">
        <f t="shared" si="32"/>
        <v>1</v>
      </c>
      <c r="AZ63" s="207">
        <f t="shared" si="32"/>
        <v>1</v>
      </c>
      <c r="BA63" s="207">
        <f t="shared" si="32"/>
        <v>1</v>
      </c>
      <c r="BB63" s="207">
        <f t="shared" si="32"/>
        <v>1</v>
      </c>
      <c r="BC63" s="207">
        <f t="shared" si="32"/>
        <v>1</v>
      </c>
      <c r="BD63" s="207">
        <f t="shared" si="32"/>
        <v>1</v>
      </c>
      <c r="BE63" s="207">
        <f t="shared" si="32"/>
        <v>1</v>
      </c>
      <c r="BF63" s="207">
        <f t="shared" si="32"/>
        <v>1</v>
      </c>
      <c r="BG63" s="207">
        <f t="shared" si="32"/>
        <v>1</v>
      </c>
      <c r="BH63" s="207">
        <f t="shared" si="32"/>
        <v>1</v>
      </c>
      <c r="BI63" s="207">
        <f t="shared" si="32"/>
        <v>1</v>
      </c>
      <c r="BJ63" s="207">
        <f t="shared" si="32"/>
        <v>1</v>
      </c>
      <c r="BK63" s="207">
        <f t="shared" si="32"/>
        <v>1</v>
      </c>
      <c r="BL63" s="207">
        <f t="shared" si="32"/>
        <v>1</v>
      </c>
      <c r="BM63" s="207">
        <f t="shared" si="32"/>
        <v>1</v>
      </c>
      <c r="BN63" s="207">
        <f t="shared" si="32"/>
        <v>1</v>
      </c>
      <c r="BO63" s="207">
        <f t="shared" si="32"/>
        <v>1</v>
      </c>
      <c r="BP63" s="207">
        <f t="shared" si="32"/>
        <v>1</v>
      </c>
      <c r="BQ63" s="207">
        <f t="shared" si="32"/>
        <v>1</v>
      </c>
      <c r="BR63" s="207">
        <f t="shared" si="32"/>
        <v>1</v>
      </c>
      <c r="BS63" s="207">
        <f t="shared" si="32"/>
        <v>1</v>
      </c>
      <c r="BT63" s="207">
        <f t="shared" si="32"/>
        <v>1</v>
      </c>
      <c r="BU63" s="207">
        <f t="shared" si="32"/>
        <v>1</v>
      </c>
      <c r="BV63" s="207">
        <f t="shared" si="32"/>
        <v>1</v>
      </c>
      <c r="BW63" s="207">
        <f t="shared" si="32"/>
        <v>0</v>
      </c>
      <c r="BX63" s="207">
        <f t="shared" si="32"/>
        <v>0</v>
      </c>
      <c r="BY63" s="207">
        <f t="shared" si="32"/>
        <v>0</v>
      </c>
      <c r="BZ63" s="207">
        <f t="shared" si="32"/>
        <v>0</v>
      </c>
      <c r="CA63" s="207">
        <f t="shared" si="30"/>
        <v>0</v>
      </c>
      <c r="CB63" s="207">
        <f t="shared" si="30"/>
        <v>0</v>
      </c>
      <c r="CC63" s="207">
        <f t="shared" si="30"/>
        <v>0</v>
      </c>
      <c r="CD63" s="207">
        <f t="shared" si="30"/>
        <v>0</v>
      </c>
      <c r="CE63" s="207">
        <f t="shared" si="30"/>
        <v>0</v>
      </c>
      <c r="CF63" s="207">
        <f t="shared" si="30"/>
        <v>0</v>
      </c>
      <c r="CG63" s="207">
        <f t="shared" si="30"/>
        <v>0</v>
      </c>
      <c r="CH63" s="207">
        <f t="shared" si="30"/>
        <v>0</v>
      </c>
      <c r="CI63" s="207">
        <f t="shared" si="30"/>
        <v>0</v>
      </c>
      <c r="CJ63" s="207">
        <f t="shared" si="30"/>
        <v>0</v>
      </c>
      <c r="CK63" s="207">
        <f t="shared" ref="CK63:CL63" si="33">+CK27</f>
        <v>0</v>
      </c>
      <c r="CL63" s="207">
        <f t="shared" si="33"/>
        <v>0</v>
      </c>
      <c r="CM63" s="207">
        <f t="shared" si="30"/>
        <v>0</v>
      </c>
      <c r="CN63" s="207">
        <f t="shared" si="30"/>
        <v>0</v>
      </c>
      <c r="CO63" s="207">
        <f t="shared" si="30"/>
        <v>0</v>
      </c>
      <c r="CP63" s="207">
        <f t="shared" si="30"/>
        <v>0</v>
      </c>
      <c r="CQ63" s="207">
        <f t="shared" si="30"/>
        <v>0</v>
      </c>
      <c r="CR63" s="207">
        <f t="shared" si="30"/>
        <v>0</v>
      </c>
      <c r="CS63" s="207">
        <f t="shared" si="30"/>
        <v>0</v>
      </c>
      <c r="CT63" s="207">
        <f t="shared" si="30"/>
        <v>0</v>
      </c>
      <c r="CU63" s="207">
        <f t="shared" si="30"/>
        <v>0</v>
      </c>
      <c r="CV63" s="207">
        <f t="shared" si="30"/>
        <v>0</v>
      </c>
      <c r="CW63" s="135"/>
      <c r="CX63" s="135"/>
    </row>
    <row r="64" spans="3:102" ht="16">
      <c r="C64" s="10"/>
      <c r="D64" s="10" t="s">
        <v>8591</v>
      </c>
      <c r="E64" s="211">
        <v>45444</v>
      </c>
      <c r="F64" s="136" t="s">
        <v>8334</v>
      </c>
      <c r="G64" s="137" t="s">
        <v>8555</v>
      </c>
      <c r="H64" s="137"/>
      <c r="I64" s="137" t="s">
        <v>8262</v>
      </c>
      <c r="J64" s="137" t="s">
        <v>38</v>
      </c>
      <c r="K64" s="137">
        <v>1000</v>
      </c>
      <c r="L64" s="137" t="s">
        <v>8271</v>
      </c>
      <c r="M64" s="134" t="s">
        <v>8263</v>
      </c>
      <c r="N64" s="207">
        <f t="shared" si="6"/>
        <v>0</v>
      </c>
      <c r="O64" s="207">
        <f t="shared" si="32"/>
        <v>0</v>
      </c>
      <c r="P64" s="207">
        <f t="shared" si="32"/>
        <v>0</v>
      </c>
      <c r="Q64" s="207">
        <f t="shared" si="32"/>
        <v>0</v>
      </c>
      <c r="R64" s="207">
        <f t="shared" si="32"/>
        <v>0</v>
      </c>
      <c r="S64" s="207">
        <f t="shared" si="32"/>
        <v>0</v>
      </c>
      <c r="T64" s="207">
        <f t="shared" si="32"/>
        <v>0</v>
      </c>
      <c r="U64" s="207">
        <f t="shared" si="32"/>
        <v>0</v>
      </c>
      <c r="V64" s="207">
        <f t="shared" si="32"/>
        <v>1</v>
      </c>
      <c r="W64" s="207">
        <f t="shared" si="32"/>
        <v>1</v>
      </c>
      <c r="X64" s="207">
        <f t="shared" si="32"/>
        <v>1</v>
      </c>
      <c r="Y64" s="207">
        <f t="shared" si="32"/>
        <v>1</v>
      </c>
      <c r="Z64" s="207">
        <f t="shared" si="32"/>
        <v>1</v>
      </c>
      <c r="AA64" s="207">
        <f t="shared" si="32"/>
        <v>1</v>
      </c>
      <c r="AB64" s="207">
        <f t="shared" si="32"/>
        <v>1</v>
      </c>
      <c r="AC64" s="207">
        <f t="shared" si="32"/>
        <v>1</v>
      </c>
      <c r="AD64" s="207">
        <f t="shared" si="32"/>
        <v>1</v>
      </c>
      <c r="AE64" s="207">
        <f t="shared" si="32"/>
        <v>1</v>
      </c>
      <c r="AF64" s="207">
        <f t="shared" si="32"/>
        <v>1</v>
      </c>
      <c r="AG64" s="207">
        <f t="shared" si="32"/>
        <v>1</v>
      </c>
      <c r="AH64" s="207">
        <f t="shared" si="32"/>
        <v>1</v>
      </c>
      <c r="AI64" s="207">
        <f t="shared" si="32"/>
        <v>1</v>
      </c>
      <c r="AJ64" s="207">
        <f t="shared" si="32"/>
        <v>1</v>
      </c>
      <c r="AK64" s="207">
        <f t="shared" si="32"/>
        <v>1</v>
      </c>
      <c r="AL64" s="207">
        <f t="shared" si="32"/>
        <v>1</v>
      </c>
      <c r="AM64" s="207">
        <f t="shared" si="32"/>
        <v>1</v>
      </c>
      <c r="AN64" s="207">
        <f t="shared" si="32"/>
        <v>1</v>
      </c>
      <c r="AO64" s="207">
        <f t="shared" si="32"/>
        <v>1</v>
      </c>
      <c r="AP64" s="207">
        <f t="shared" si="32"/>
        <v>1</v>
      </c>
      <c r="AQ64" s="207">
        <f t="shared" si="32"/>
        <v>1</v>
      </c>
      <c r="AR64" s="207">
        <f t="shared" si="32"/>
        <v>1</v>
      </c>
      <c r="AS64" s="207">
        <f t="shared" si="32"/>
        <v>1</v>
      </c>
      <c r="AT64" s="207">
        <f t="shared" si="32"/>
        <v>1</v>
      </c>
      <c r="AU64" s="207">
        <f t="shared" si="32"/>
        <v>1</v>
      </c>
      <c r="AV64" s="207">
        <f t="shared" si="32"/>
        <v>1</v>
      </c>
      <c r="AW64" s="207">
        <f t="shared" si="32"/>
        <v>1</v>
      </c>
      <c r="AX64" s="207">
        <f t="shared" si="32"/>
        <v>1</v>
      </c>
      <c r="AY64" s="207">
        <f t="shared" si="32"/>
        <v>1</v>
      </c>
      <c r="AZ64" s="207">
        <f t="shared" si="32"/>
        <v>1</v>
      </c>
      <c r="BA64" s="207">
        <f t="shared" si="32"/>
        <v>1</v>
      </c>
      <c r="BB64" s="207">
        <f t="shared" si="32"/>
        <v>1</v>
      </c>
      <c r="BC64" s="207">
        <f t="shared" si="32"/>
        <v>1</v>
      </c>
      <c r="BD64" s="207">
        <f t="shared" si="32"/>
        <v>1</v>
      </c>
      <c r="BE64" s="207">
        <f t="shared" si="32"/>
        <v>1</v>
      </c>
      <c r="BF64" s="207">
        <f t="shared" si="32"/>
        <v>1</v>
      </c>
      <c r="BG64" s="207">
        <f t="shared" si="32"/>
        <v>1</v>
      </c>
      <c r="BH64" s="207">
        <f t="shared" si="32"/>
        <v>1</v>
      </c>
      <c r="BI64" s="207">
        <f t="shared" si="32"/>
        <v>1</v>
      </c>
      <c r="BJ64" s="207">
        <f t="shared" si="32"/>
        <v>1</v>
      </c>
      <c r="BK64" s="207">
        <f t="shared" si="32"/>
        <v>1</v>
      </c>
      <c r="BL64" s="207">
        <f t="shared" si="32"/>
        <v>1</v>
      </c>
      <c r="BM64" s="207">
        <f t="shared" si="32"/>
        <v>1</v>
      </c>
      <c r="BN64" s="207">
        <f t="shared" si="32"/>
        <v>1</v>
      </c>
      <c r="BO64" s="207">
        <f t="shared" si="32"/>
        <v>1</v>
      </c>
      <c r="BP64" s="207">
        <f t="shared" si="32"/>
        <v>1</v>
      </c>
      <c r="BQ64" s="207">
        <f t="shared" si="32"/>
        <v>1</v>
      </c>
      <c r="BR64" s="207">
        <f t="shared" si="32"/>
        <v>1</v>
      </c>
      <c r="BS64" s="207">
        <f t="shared" si="32"/>
        <v>1</v>
      </c>
      <c r="BT64" s="207">
        <f t="shared" si="32"/>
        <v>1</v>
      </c>
      <c r="BU64" s="207">
        <f t="shared" si="32"/>
        <v>1</v>
      </c>
      <c r="BV64" s="207">
        <f t="shared" si="32"/>
        <v>1</v>
      </c>
      <c r="BW64" s="207">
        <f t="shared" si="32"/>
        <v>0</v>
      </c>
      <c r="BX64" s="207">
        <f t="shared" si="32"/>
        <v>0</v>
      </c>
      <c r="BY64" s="207">
        <f t="shared" si="32"/>
        <v>0</v>
      </c>
      <c r="BZ64" s="207">
        <f t="shared" si="32"/>
        <v>0</v>
      </c>
      <c r="CA64" s="207">
        <f t="shared" si="30"/>
        <v>0</v>
      </c>
      <c r="CB64" s="207">
        <f t="shared" si="30"/>
        <v>0</v>
      </c>
      <c r="CC64" s="207">
        <f t="shared" si="30"/>
        <v>0</v>
      </c>
      <c r="CD64" s="207">
        <f t="shared" si="30"/>
        <v>0</v>
      </c>
      <c r="CE64" s="207">
        <f t="shared" si="30"/>
        <v>0</v>
      </c>
      <c r="CF64" s="207">
        <f t="shared" si="30"/>
        <v>0</v>
      </c>
      <c r="CG64" s="207">
        <f t="shared" si="30"/>
        <v>0</v>
      </c>
      <c r="CH64" s="207">
        <f t="shared" si="30"/>
        <v>0</v>
      </c>
      <c r="CI64" s="207">
        <f t="shared" si="30"/>
        <v>0</v>
      </c>
      <c r="CJ64" s="207">
        <f t="shared" si="30"/>
        <v>0</v>
      </c>
      <c r="CK64" s="207">
        <f t="shared" ref="CK64:CL64" si="34">+CK28</f>
        <v>0</v>
      </c>
      <c r="CL64" s="207">
        <f t="shared" si="34"/>
        <v>0</v>
      </c>
      <c r="CM64" s="207">
        <f t="shared" si="30"/>
        <v>0</v>
      </c>
      <c r="CN64" s="207">
        <f t="shared" si="30"/>
        <v>0</v>
      </c>
      <c r="CO64" s="207">
        <f t="shared" si="30"/>
        <v>0</v>
      </c>
      <c r="CP64" s="207">
        <f t="shared" si="30"/>
        <v>0</v>
      </c>
      <c r="CQ64" s="207">
        <f t="shared" si="30"/>
        <v>0</v>
      </c>
      <c r="CR64" s="207">
        <f t="shared" si="30"/>
        <v>0</v>
      </c>
      <c r="CS64" s="207">
        <f t="shared" si="30"/>
        <v>0</v>
      </c>
      <c r="CT64" s="207">
        <f t="shared" si="30"/>
        <v>0</v>
      </c>
      <c r="CU64" s="207">
        <f t="shared" si="30"/>
        <v>0</v>
      </c>
      <c r="CV64" s="207">
        <f t="shared" si="30"/>
        <v>0</v>
      </c>
      <c r="CW64" s="135"/>
      <c r="CX64" s="135"/>
    </row>
    <row r="65" spans="3:102" ht="16">
      <c r="C65" s="10"/>
      <c r="D65" s="10" t="s">
        <v>8592</v>
      </c>
      <c r="E65" s="211">
        <v>45444</v>
      </c>
      <c r="F65" s="136" t="s">
        <v>8334</v>
      </c>
      <c r="G65" s="137" t="s">
        <v>8556</v>
      </c>
      <c r="H65" s="137"/>
      <c r="I65" s="137" t="s">
        <v>8262</v>
      </c>
      <c r="J65" s="137" t="s">
        <v>38</v>
      </c>
      <c r="K65" s="137">
        <v>1000</v>
      </c>
      <c r="L65" s="137" t="s">
        <v>8271</v>
      </c>
      <c r="M65" s="134" t="s">
        <v>8263</v>
      </c>
      <c r="N65" s="207">
        <f t="shared" si="6"/>
        <v>0</v>
      </c>
      <c r="O65" s="207">
        <f t="shared" si="32"/>
        <v>0</v>
      </c>
      <c r="P65" s="207">
        <f t="shared" si="32"/>
        <v>0</v>
      </c>
      <c r="Q65" s="207">
        <f t="shared" si="32"/>
        <v>0</v>
      </c>
      <c r="R65" s="207">
        <f t="shared" si="32"/>
        <v>0</v>
      </c>
      <c r="S65" s="207">
        <f t="shared" si="32"/>
        <v>0</v>
      </c>
      <c r="T65" s="207">
        <f t="shared" si="32"/>
        <v>0</v>
      </c>
      <c r="U65" s="207">
        <f t="shared" si="32"/>
        <v>0</v>
      </c>
      <c r="V65" s="207">
        <f t="shared" si="32"/>
        <v>1</v>
      </c>
      <c r="W65" s="207">
        <f t="shared" si="32"/>
        <v>1</v>
      </c>
      <c r="X65" s="207">
        <f t="shared" si="32"/>
        <v>1</v>
      </c>
      <c r="Y65" s="207">
        <f t="shared" si="32"/>
        <v>1</v>
      </c>
      <c r="Z65" s="207">
        <f t="shared" si="32"/>
        <v>1</v>
      </c>
      <c r="AA65" s="207">
        <f t="shared" si="32"/>
        <v>1</v>
      </c>
      <c r="AB65" s="207">
        <f t="shared" si="32"/>
        <v>1</v>
      </c>
      <c r="AC65" s="207">
        <f t="shared" si="32"/>
        <v>1</v>
      </c>
      <c r="AD65" s="207">
        <f t="shared" si="32"/>
        <v>1</v>
      </c>
      <c r="AE65" s="207">
        <f t="shared" si="32"/>
        <v>1</v>
      </c>
      <c r="AF65" s="207">
        <f t="shared" si="32"/>
        <v>1</v>
      </c>
      <c r="AG65" s="207">
        <f t="shared" si="32"/>
        <v>1</v>
      </c>
      <c r="AH65" s="207">
        <f t="shared" si="32"/>
        <v>1</v>
      </c>
      <c r="AI65" s="207">
        <f t="shared" si="32"/>
        <v>1</v>
      </c>
      <c r="AJ65" s="207">
        <f t="shared" si="32"/>
        <v>1</v>
      </c>
      <c r="AK65" s="207">
        <f t="shared" si="32"/>
        <v>1</v>
      </c>
      <c r="AL65" s="207">
        <f t="shared" si="32"/>
        <v>1</v>
      </c>
      <c r="AM65" s="207">
        <f t="shared" si="32"/>
        <v>1</v>
      </c>
      <c r="AN65" s="207">
        <f t="shared" si="32"/>
        <v>1</v>
      </c>
      <c r="AO65" s="207">
        <f t="shared" si="32"/>
        <v>1</v>
      </c>
      <c r="AP65" s="207">
        <f t="shared" si="32"/>
        <v>1</v>
      </c>
      <c r="AQ65" s="207">
        <f t="shared" si="32"/>
        <v>1</v>
      </c>
      <c r="AR65" s="207">
        <f t="shared" si="32"/>
        <v>1</v>
      </c>
      <c r="AS65" s="207">
        <f t="shared" si="32"/>
        <v>1</v>
      </c>
      <c r="AT65" s="207">
        <f t="shared" si="32"/>
        <v>1</v>
      </c>
      <c r="AU65" s="207">
        <f t="shared" si="32"/>
        <v>1</v>
      </c>
      <c r="AV65" s="207">
        <f t="shared" si="32"/>
        <v>1</v>
      </c>
      <c r="AW65" s="207">
        <f t="shared" si="32"/>
        <v>1</v>
      </c>
      <c r="AX65" s="207">
        <f t="shared" si="32"/>
        <v>1</v>
      </c>
      <c r="AY65" s="207">
        <f t="shared" si="32"/>
        <v>1</v>
      </c>
      <c r="AZ65" s="207">
        <f t="shared" si="32"/>
        <v>1</v>
      </c>
      <c r="BA65" s="207">
        <f t="shared" si="32"/>
        <v>1</v>
      </c>
      <c r="BB65" s="207">
        <f t="shared" si="32"/>
        <v>1</v>
      </c>
      <c r="BC65" s="207">
        <f t="shared" si="32"/>
        <v>1</v>
      </c>
      <c r="BD65" s="207">
        <f t="shared" si="32"/>
        <v>1</v>
      </c>
      <c r="BE65" s="207">
        <f t="shared" si="32"/>
        <v>1</v>
      </c>
      <c r="BF65" s="207">
        <f t="shared" si="32"/>
        <v>1</v>
      </c>
      <c r="BG65" s="207">
        <f t="shared" si="32"/>
        <v>1</v>
      </c>
      <c r="BH65" s="207">
        <f t="shared" si="32"/>
        <v>1</v>
      </c>
      <c r="BI65" s="207">
        <f t="shared" si="32"/>
        <v>1</v>
      </c>
      <c r="BJ65" s="207">
        <f t="shared" si="32"/>
        <v>1</v>
      </c>
      <c r="BK65" s="207">
        <f t="shared" si="32"/>
        <v>1</v>
      </c>
      <c r="BL65" s="207">
        <f t="shared" si="32"/>
        <v>1</v>
      </c>
      <c r="BM65" s="207">
        <f t="shared" si="32"/>
        <v>1</v>
      </c>
      <c r="BN65" s="207">
        <f t="shared" si="32"/>
        <v>1</v>
      </c>
      <c r="BO65" s="207">
        <f t="shared" si="32"/>
        <v>1</v>
      </c>
      <c r="BP65" s="207">
        <f t="shared" si="32"/>
        <v>1</v>
      </c>
      <c r="BQ65" s="207">
        <f t="shared" si="32"/>
        <v>1</v>
      </c>
      <c r="BR65" s="207">
        <f t="shared" si="32"/>
        <v>1</v>
      </c>
      <c r="BS65" s="207">
        <f t="shared" si="32"/>
        <v>1</v>
      </c>
      <c r="BT65" s="207">
        <f t="shared" si="32"/>
        <v>1</v>
      </c>
      <c r="BU65" s="207">
        <f t="shared" si="32"/>
        <v>1</v>
      </c>
      <c r="BV65" s="207">
        <f t="shared" si="32"/>
        <v>1</v>
      </c>
      <c r="BW65" s="207">
        <f t="shared" si="32"/>
        <v>0</v>
      </c>
      <c r="BX65" s="207">
        <f t="shared" si="32"/>
        <v>0</v>
      </c>
      <c r="BY65" s="207">
        <f t="shared" si="32"/>
        <v>0</v>
      </c>
      <c r="BZ65" s="207">
        <f t="shared" si="32"/>
        <v>0</v>
      </c>
      <c r="CA65" s="207">
        <f t="shared" si="30"/>
        <v>0</v>
      </c>
      <c r="CB65" s="207">
        <f t="shared" si="30"/>
        <v>0</v>
      </c>
      <c r="CC65" s="207">
        <f t="shared" si="30"/>
        <v>0</v>
      </c>
      <c r="CD65" s="207">
        <f t="shared" si="30"/>
        <v>0</v>
      </c>
      <c r="CE65" s="207">
        <f t="shared" si="30"/>
        <v>0</v>
      </c>
      <c r="CF65" s="207">
        <f t="shared" si="30"/>
        <v>0</v>
      </c>
      <c r="CG65" s="207">
        <f t="shared" si="30"/>
        <v>0</v>
      </c>
      <c r="CH65" s="207">
        <f t="shared" si="30"/>
        <v>0</v>
      </c>
      <c r="CI65" s="207">
        <f t="shared" si="30"/>
        <v>0</v>
      </c>
      <c r="CJ65" s="207">
        <f t="shared" si="30"/>
        <v>0</v>
      </c>
      <c r="CK65" s="207">
        <f t="shared" ref="CK65:CL65" si="35">+CK29</f>
        <v>0</v>
      </c>
      <c r="CL65" s="207">
        <f t="shared" si="35"/>
        <v>0</v>
      </c>
      <c r="CM65" s="207">
        <f t="shared" si="30"/>
        <v>0</v>
      </c>
      <c r="CN65" s="207">
        <f t="shared" si="30"/>
        <v>0</v>
      </c>
      <c r="CO65" s="207">
        <f t="shared" si="30"/>
        <v>0</v>
      </c>
      <c r="CP65" s="207">
        <f t="shared" si="30"/>
        <v>0</v>
      </c>
      <c r="CQ65" s="207">
        <f t="shared" si="30"/>
        <v>0</v>
      </c>
      <c r="CR65" s="207">
        <f t="shared" si="30"/>
        <v>0</v>
      </c>
      <c r="CS65" s="207">
        <f t="shared" si="30"/>
        <v>0</v>
      </c>
      <c r="CT65" s="207">
        <f t="shared" si="30"/>
        <v>0</v>
      </c>
      <c r="CU65" s="207">
        <f t="shared" si="30"/>
        <v>0</v>
      </c>
      <c r="CV65" s="207">
        <f t="shared" si="30"/>
        <v>0</v>
      </c>
      <c r="CW65" s="135"/>
      <c r="CX65" s="135"/>
    </row>
    <row r="66" spans="3:102" ht="16">
      <c r="C66" s="10"/>
      <c r="D66" s="10" t="s">
        <v>8593</v>
      </c>
      <c r="E66" s="211">
        <v>45444</v>
      </c>
      <c r="F66" s="136" t="s">
        <v>8334</v>
      </c>
      <c r="G66" s="137" t="s">
        <v>8557</v>
      </c>
      <c r="H66" s="137"/>
      <c r="I66" s="137" t="s">
        <v>8262</v>
      </c>
      <c r="J66" s="137" t="s">
        <v>38</v>
      </c>
      <c r="K66" s="137">
        <v>1000</v>
      </c>
      <c r="L66" s="137" t="s">
        <v>8271</v>
      </c>
      <c r="M66" s="134" t="s">
        <v>8263</v>
      </c>
      <c r="N66" s="207">
        <f t="shared" si="6"/>
        <v>0</v>
      </c>
      <c r="O66" s="207">
        <f t="shared" si="32"/>
        <v>0</v>
      </c>
      <c r="P66" s="207">
        <f t="shared" si="32"/>
        <v>0</v>
      </c>
      <c r="Q66" s="207">
        <f t="shared" si="32"/>
        <v>0</v>
      </c>
      <c r="R66" s="207">
        <f t="shared" si="32"/>
        <v>0</v>
      </c>
      <c r="S66" s="207">
        <f t="shared" si="32"/>
        <v>0</v>
      </c>
      <c r="T66" s="207">
        <f t="shared" si="32"/>
        <v>0</v>
      </c>
      <c r="U66" s="207">
        <f t="shared" si="32"/>
        <v>0</v>
      </c>
      <c r="V66" s="207">
        <f t="shared" si="32"/>
        <v>1</v>
      </c>
      <c r="W66" s="207">
        <f t="shared" si="32"/>
        <v>1</v>
      </c>
      <c r="X66" s="207">
        <f t="shared" si="32"/>
        <v>1</v>
      </c>
      <c r="Y66" s="207">
        <f t="shared" si="32"/>
        <v>1</v>
      </c>
      <c r="Z66" s="207">
        <f t="shared" si="32"/>
        <v>1</v>
      </c>
      <c r="AA66" s="207">
        <f t="shared" si="32"/>
        <v>1</v>
      </c>
      <c r="AB66" s="207">
        <f t="shared" si="32"/>
        <v>1</v>
      </c>
      <c r="AC66" s="207">
        <f t="shared" si="32"/>
        <v>1</v>
      </c>
      <c r="AD66" s="207">
        <f t="shared" si="32"/>
        <v>1</v>
      </c>
      <c r="AE66" s="207">
        <f t="shared" si="32"/>
        <v>1</v>
      </c>
      <c r="AF66" s="207">
        <f t="shared" si="32"/>
        <v>1</v>
      </c>
      <c r="AG66" s="207">
        <f t="shared" si="32"/>
        <v>1</v>
      </c>
      <c r="AH66" s="207">
        <f t="shared" si="32"/>
        <v>1</v>
      </c>
      <c r="AI66" s="207">
        <f t="shared" si="32"/>
        <v>1</v>
      </c>
      <c r="AJ66" s="207">
        <f t="shared" si="32"/>
        <v>1</v>
      </c>
      <c r="AK66" s="207">
        <f t="shared" si="32"/>
        <v>1</v>
      </c>
      <c r="AL66" s="207">
        <f t="shared" si="32"/>
        <v>1</v>
      </c>
      <c r="AM66" s="207">
        <f t="shared" si="32"/>
        <v>1</v>
      </c>
      <c r="AN66" s="207">
        <f t="shared" si="32"/>
        <v>1</v>
      </c>
      <c r="AO66" s="207">
        <f t="shared" si="32"/>
        <v>1</v>
      </c>
      <c r="AP66" s="207">
        <f t="shared" si="32"/>
        <v>1</v>
      </c>
      <c r="AQ66" s="207">
        <f t="shared" si="32"/>
        <v>1</v>
      </c>
      <c r="AR66" s="207">
        <f t="shared" si="32"/>
        <v>1</v>
      </c>
      <c r="AS66" s="207">
        <f t="shared" si="32"/>
        <v>1</v>
      </c>
      <c r="AT66" s="207">
        <f t="shared" si="32"/>
        <v>1</v>
      </c>
      <c r="AU66" s="207">
        <f t="shared" si="32"/>
        <v>1</v>
      </c>
      <c r="AV66" s="207">
        <f t="shared" si="32"/>
        <v>1</v>
      </c>
      <c r="AW66" s="207">
        <f t="shared" si="32"/>
        <v>1</v>
      </c>
      <c r="AX66" s="207">
        <f t="shared" si="32"/>
        <v>1</v>
      </c>
      <c r="AY66" s="207">
        <f t="shared" si="32"/>
        <v>1</v>
      </c>
      <c r="AZ66" s="207">
        <f t="shared" si="32"/>
        <v>1</v>
      </c>
      <c r="BA66" s="207">
        <f t="shared" si="32"/>
        <v>1</v>
      </c>
      <c r="BB66" s="207">
        <f t="shared" si="32"/>
        <v>1</v>
      </c>
      <c r="BC66" s="207">
        <f t="shared" si="32"/>
        <v>1</v>
      </c>
      <c r="BD66" s="207">
        <f t="shared" si="32"/>
        <v>1</v>
      </c>
      <c r="BE66" s="207">
        <f t="shared" si="32"/>
        <v>1</v>
      </c>
      <c r="BF66" s="207">
        <f t="shared" si="32"/>
        <v>1</v>
      </c>
      <c r="BG66" s="207">
        <f t="shared" si="32"/>
        <v>1</v>
      </c>
      <c r="BH66" s="207">
        <f t="shared" si="32"/>
        <v>1</v>
      </c>
      <c r="BI66" s="207">
        <f t="shared" si="32"/>
        <v>1</v>
      </c>
      <c r="BJ66" s="207">
        <f t="shared" si="32"/>
        <v>1</v>
      </c>
      <c r="BK66" s="207">
        <f t="shared" si="32"/>
        <v>1</v>
      </c>
      <c r="BL66" s="207">
        <f t="shared" si="32"/>
        <v>1</v>
      </c>
      <c r="BM66" s="207">
        <f t="shared" si="32"/>
        <v>1</v>
      </c>
      <c r="BN66" s="207">
        <f t="shared" si="32"/>
        <v>1</v>
      </c>
      <c r="BO66" s="207">
        <f t="shared" si="32"/>
        <v>1</v>
      </c>
      <c r="BP66" s="207">
        <f t="shared" si="32"/>
        <v>1</v>
      </c>
      <c r="BQ66" s="207">
        <f t="shared" si="32"/>
        <v>1</v>
      </c>
      <c r="BR66" s="207">
        <f t="shared" si="32"/>
        <v>1</v>
      </c>
      <c r="BS66" s="207">
        <f t="shared" si="32"/>
        <v>1</v>
      </c>
      <c r="BT66" s="207">
        <f t="shared" si="32"/>
        <v>1</v>
      </c>
      <c r="BU66" s="207">
        <f t="shared" si="32"/>
        <v>1</v>
      </c>
      <c r="BV66" s="207">
        <f t="shared" si="32"/>
        <v>1</v>
      </c>
      <c r="BW66" s="207">
        <f t="shared" si="32"/>
        <v>0</v>
      </c>
      <c r="BX66" s="207">
        <f t="shared" si="32"/>
        <v>0</v>
      </c>
      <c r="BY66" s="207">
        <f t="shared" si="32"/>
        <v>0</v>
      </c>
      <c r="BZ66" s="207">
        <f t="shared" ref="BZ66:CV69" si="36">+BZ30</f>
        <v>0</v>
      </c>
      <c r="CA66" s="207">
        <f t="shared" si="36"/>
        <v>0</v>
      </c>
      <c r="CB66" s="207">
        <f t="shared" si="36"/>
        <v>0</v>
      </c>
      <c r="CC66" s="207">
        <f t="shared" si="36"/>
        <v>0</v>
      </c>
      <c r="CD66" s="207">
        <f t="shared" si="36"/>
        <v>0</v>
      </c>
      <c r="CE66" s="207">
        <f t="shared" si="36"/>
        <v>0</v>
      </c>
      <c r="CF66" s="207">
        <f t="shared" si="36"/>
        <v>0</v>
      </c>
      <c r="CG66" s="207">
        <f t="shared" si="36"/>
        <v>0</v>
      </c>
      <c r="CH66" s="207">
        <f t="shared" si="36"/>
        <v>0</v>
      </c>
      <c r="CI66" s="207">
        <f t="shared" si="36"/>
        <v>0</v>
      </c>
      <c r="CJ66" s="207">
        <f t="shared" si="36"/>
        <v>0</v>
      </c>
      <c r="CK66" s="207">
        <f t="shared" ref="CK66:CL66" si="37">+CK30</f>
        <v>0</v>
      </c>
      <c r="CL66" s="207">
        <f t="shared" si="37"/>
        <v>0</v>
      </c>
      <c r="CM66" s="207">
        <f t="shared" si="36"/>
        <v>0</v>
      </c>
      <c r="CN66" s="207">
        <f t="shared" si="36"/>
        <v>0</v>
      </c>
      <c r="CO66" s="207">
        <f t="shared" si="36"/>
        <v>0</v>
      </c>
      <c r="CP66" s="207">
        <f t="shared" si="36"/>
        <v>0</v>
      </c>
      <c r="CQ66" s="207">
        <f t="shared" si="36"/>
        <v>0</v>
      </c>
      <c r="CR66" s="207">
        <f t="shared" si="36"/>
        <v>0</v>
      </c>
      <c r="CS66" s="207">
        <f t="shared" si="36"/>
        <v>0</v>
      </c>
      <c r="CT66" s="207">
        <f t="shared" si="36"/>
        <v>0</v>
      </c>
      <c r="CU66" s="207">
        <f t="shared" si="36"/>
        <v>0</v>
      </c>
      <c r="CV66" s="207">
        <f t="shared" si="36"/>
        <v>0</v>
      </c>
      <c r="CW66" s="135"/>
      <c r="CX66" s="135"/>
    </row>
    <row r="67" spans="3:102" ht="16">
      <c r="C67" s="10"/>
      <c r="D67" s="10" t="s">
        <v>8594</v>
      </c>
      <c r="E67" s="211">
        <v>45444</v>
      </c>
      <c r="F67" s="136" t="s">
        <v>8334</v>
      </c>
      <c r="G67" s="137" t="s">
        <v>8558</v>
      </c>
      <c r="H67" s="137"/>
      <c r="I67" s="137" t="s">
        <v>8262</v>
      </c>
      <c r="J67" s="137" t="s">
        <v>38</v>
      </c>
      <c r="K67" s="137">
        <v>1000</v>
      </c>
      <c r="L67" s="137" t="s">
        <v>8271</v>
      </c>
      <c r="M67" s="134" t="s">
        <v>8263</v>
      </c>
      <c r="N67" s="207">
        <f t="shared" si="6"/>
        <v>0</v>
      </c>
      <c r="O67" s="207">
        <f t="shared" ref="O67:BZ70" si="38">+O31</f>
        <v>0</v>
      </c>
      <c r="P67" s="207">
        <f t="shared" si="38"/>
        <v>0</v>
      </c>
      <c r="Q67" s="207">
        <f t="shared" si="38"/>
        <v>0</v>
      </c>
      <c r="R67" s="207">
        <f t="shared" si="38"/>
        <v>0</v>
      </c>
      <c r="S67" s="207">
        <f t="shared" si="38"/>
        <v>0</v>
      </c>
      <c r="T67" s="207">
        <f t="shared" si="38"/>
        <v>0</v>
      </c>
      <c r="U67" s="207">
        <f t="shared" si="38"/>
        <v>0</v>
      </c>
      <c r="V67" s="207">
        <f t="shared" si="38"/>
        <v>1</v>
      </c>
      <c r="W67" s="207">
        <f t="shared" si="38"/>
        <v>1</v>
      </c>
      <c r="X67" s="207">
        <f t="shared" si="38"/>
        <v>1</v>
      </c>
      <c r="Y67" s="207">
        <f t="shared" si="38"/>
        <v>1</v>
      </c>
      <c r="Z67" s="207">
        <f t="shared" si="38"/>
        <v>1</v>
      </c>
      <c r="AA67" s="207">
        <f t="shared" si="38"/>
        <v>1</v>
      </c>
      <c r="AB67" s="207">
        <f t="shared" si="38"/>
        <v>1</v>
      </c>
      <c r="AC67" s="207">
        <f t="shared" si="38"/>
        <v>1</v>
      </c>
      <c r="AD67" s="207">
        <f t="shared" si="38"/>
        <v>1</v>
      </c>
      <c r="AE67" s="207">
        <f t="shared" si="38"/>
        <v>1</v>
      </c>
      <c r="AF67" s="207">
        <f t="shared" si="38"/>
        <v>1</v>
      </c>
      <c r="AG67" s="207">
        <f t="shared" si="38"/>
        <v>1</v>
      </c>
      <c r="AH67" s="207">
        <f t="shared" si="38"/>
        <v>1</v>
      </c>
      <c r="AI67" s="207">
        <f t="shared" si="38"/>
        <v>1</v>
      </c>
      <c r="AJ67" s="207">
        <f t="shared" si="38"/>
        <v>1</v>
      </c>
      <c r="AK67" s="207">
        <f t="shared" si="38"/>
        <v>1</v>
      </c>
      <c r="AL67" s="207">
        <f t="shared" si="38"/>
        <v>1</v>
      </c>
      <c r="AM67" s="207">
        <f t="shared" si="38"/>
        <v>1</v>
      </c>
      <c r="AN67" s="207">
        <f t="shared" si="38"/>
        <v>1</v>
      </c>
      <c r="AO67" s="207">
        <f t="shared" si="38"/>
        <v>1</v>
      </c>
      <c r="AP67" s="207">
        <f t="shared" si="38"/>
        <v>1</v>
      </c>
      <c r="AQ67" s="207">
        <f t="shared" si="38"/>
        <v>1</v>
      </c>
      <c r="AR67" s="207">
        <f t="shared" si="38"/>
        <v>1</v>
      </c>
      <c r="AS67" s="207">
        <f t="shared" si="38"/>
        <v>1</v>
      </c>
      <c r="AT67" s="207">
        <f t="shared" si="38"/>
        <v>1</v>
      </c>
      <c r="AU67" s="207">
        <f t="shared" si="38"/>
        <v>1</v>
      </c>
      <c r="AV67" s="207">
        <f t="shared" si="38"/>
        <v>1</v>
      </c>
      <c r="AW67" s="207">
        <f t="shared" si="38"/>
        <v>1</v>
      </c>
      <c r="AX67" s="207">
        <f t="shared" si="38"/>
        <v>1</v>
      </c>
      <c r="AY67" s="207">
        <f t="shared" si="38"/>
        <v>1</v>
      </c>
      <c r="AZ67" s="207">
        <f t="shared" si="38"/>
        <v>1</v>
      </c>
      <c r="BA67" s="207">
        <f t="shared" si="38"/>
        <v>1</v>
      </c>
      <c r="BB67" s="207">
        <f t="shared" si="38"/>
        <v>1</v>
      </c>
      <c r="BC67" s="207">
        <f t="shared" si="38"/>
        <v>1</v>
      </c>
      <c r="BD67" s="207">
        <f t="shared" si="38"/>
        <v>1</v>
      </c>
      <c r="BE67" s="207">
        <f t="shared" si="38"/>
        <v>1</v>
      </c>
      <c r="BF67" s="207">
        <f t="shared" si="38"/>
        <v>1</v>
      </c>
      <c r="BG67" s="207">
        <f t="shared" si="38"/>
        <v>1</v>
      </c>
      <c r="BH67" s="207">
        <f t="shared" si="38"/>
        <v>1</v>
      </c>
      <c r="BI67" s="207">
        <f t="shared" si="38"/>
        <v>1</v>
      </c>
      <c r="BJ67" s="207">
        <f t="shared" si="38"/>
        <v>1</v>
      </c>
      <c r="BK67" s="207">
        <f t="shared" si="38"/>
        <v>1</v>
      </c>
      <c r="BL67" s="207">
        <f t="shared" si="38"/>
        <v>1</v>
      </c>
      <c r="BM67" s="207">
        <f t="shared" si="38"/>
        <v>1</v>
      </c>
      <c r="BN67" s="207">
        <f t="shared" si="38"/>
        <v>1</v>
      </c>
      <c r="BO67" s="207">
        <f t="shared" si="38"/>
        <v>1</v>
      </c>
      <c r="BP67" s="207">
        <f t="shared" si="38"/>
        <v>1</v>
      </c>
      <c r="BQ67" s="207">
        <f t="shared" si="38"/>
        <v>1</v>
      </c>
      <c r="BR67" s="207">
        <f t="shared" si="38"/>
        <v>1</v>
      </c>
      <c r="BS67" s="207">
        <f t="shared" si="38"/>
        <v>1</v>
      </c>
      <c r="BT67" s="207">
        <f t="shared" si="38"/>
        <v>1</v>
      </c>
      <c r="BU67" s="207">
        <f t="shared" si="38"/>
        <v>1</v>
      </c>
      <c r="BV67" s="207">
        <f t="shared" si="38"/>
        <v>1</v>
      </c>
      <c r="BW67" s="207">
        <f t="shared" si="38"/>
        <v>0</v>
      </c>
      <c r="BX67" s="207">
        <f t="shared" si="38"/>
        <v>0</v>
      </c>
      <c r="BY67" s="207">
        <f t="shared" si="38"/>
        <v>0</v>
      </c>
      <c r="BZ67" s="207">
        <f t="shared" si="38"/>
        <v>0</v>
      </c>
      <c r="CA67" s="207">
        <f t="shared" si="36"/>
        <v>0</v>
      </c>
      <c r="CB67" s="207">
        <f t="shared" si="36"/>
        <v>0</v>
      </c>
      <c r="CC67" s="207">
        <f t="shared" si="36"/>
        <v>0</v>
      </c>
      <c r="CD67" s="207">
        <f t="shared" si="36"/>
        <v>0</v>
      </c>
      <c r="CE67" s="207">
        <f t="shared" si="36"/>
        <v>0</v>
      </c>
      <c r="CF67" s="207">
        <f t="shared" si="36"/>
        <v>0</v>
      </c>
      <c r="CG67" s="207">
        <f t="shared" si="36"/>
        <v>0</v>
      </c>
      <c r="CH67" s="207">
        <f t="shared" si="36"/>
        <v>0</v>
      </c>
      <c r="CI67" s="207">
        <f t="shared" si="36"/>
        <v>0</v>
      </c>
      <c r="CJ67" s="207">
        <f t="shared" si="36"/>
        <v>0</v>
      </c>
      <c r="CK67" s="207">
        <f t="shared" ref="CK67:CL67" si="39">+CK31</f>
        <v>0</v>
      </c>
      <c r="CL67" s="207">
        <f t="shared" si="39"/>
        <v>0</v>
      </c>
      <c r="CM67" s="207">
        <f t="shared" si="36"/>
        <v>0</v>
      </c>
      <c r="CN67" s="207">
        <f t="shared" si="36"/>
        <v>0</v>
      </c>
      <c r="CO67" s="207">
        <f t="shared" si="36"/>
        <v>0</v>
      </c>
      <c r="CP67" s="207">
        <f t="shared" si="36"/>
        <v>0</v>
      </c>
      <c r="CQ67" s="207">
        <f t="shared" si="36"/>
        <v>0</v>
      </c>
      <c r="CR67" s="207">
        <f t="shared" si="36"/>
        <v>0</v>
      </c>
      <c r="CS67" s="207">
        <f t="shared" si="36"/>
        <v>0</v>
      </c>
      <c r="CT67" s="207">
        <f t="shared" si="36"/>
        <v>0</v>
      </c>
      <c r="CU67" s="207">
        <f t="shared" si="36"/>
        <v>0</v>
      </c>
      <c r="CV67" s="207">
        <f t="shared" si="36"/>
        <v>0</v>
      </c>
      <c r="CW67" s="135"/>
      <c r="CX67" s="135"/>
    </row>
    <row r="68" spans="3:102" ht="16">
      <c r="C68" s="10"/>
      <c r="D68" s="10" t="s">
        <v>8595</v>
      </c>
      <c r="E68" s="211">
        <v>45444</v>
      </c>
      <c r="F68" s="136" t="s">
        <v>8334</v>
      </c>
      <c r="G68" s="137" t="s">
        <v>8559</v>
      </c>
      <c r="H68" s="137"/>
      <c r="I68" s="137" t="s">
        <v>8262</v>
      </c>
      <c r="J68" s="137" t="s">
        <v>38</v>
      </c>
      <c r="K68" s="137">
        <v>1000</v>
      </c>
      <c r="L68" s="137" t="s">
        <v>8271</v>
      </c>
      <c r="M68" s="134" t="s">
        <v>8263</v>
      </c>
      <c r="N68" s="207">
        <f t="shared" si="6"/>
        <v>0</v>
      </c>
      <c r="O68" s="207">
        <f t="shared" si="38"/>
        <v>0</v>
      </c>
      <c r="P68" s="207">
        <f t="shared" si="38"/>
        <v>0</v>
      </c>
      <c r="Q68" s="207">
        <f t="shared" si="38"/>
        <v>0</v>
      </c>
      <c r="R68" s="207">
        <f t="shared" si="38"/>
        <v>0</v>
      </c>
      <c r="S68" s="207">
        <f t="shared" si="38"/>
        <v>0</v>
      </c>
      <c r="T68" s="207">
        <f t="shared" si="38"/>
        <v>0</v>
      </c>
      <c r="U68" s="207">
        <f t="shared" si="38"/>
        <v>0</v>
      </c>
      <c r="V68" s="207">
        <f t="shared" si="38"/>
        <v>1</v>
      </c>
      <c r="W68" s="207">
        <f t="shared" si="38"/>
        <v>1</v>
      </c>
      <c r="X68" s="207">
        <f t="shared" si="38"/>
        <v>1</v>
      </c>
      <c r="Y68" s="207">
        <f t="shared" si="38"/>
        <v>1</v>
      </c>
      <c r="Z68" s="207">
        <f t="shared" si="38"/>
        <v>1</v>
      </c>
      <c r="AA68" s="207">
        <f t="shared" si="38"/>
        <v>1</v>
      </c>
      <c r="AB68" s="207">
        <f t="shared" si="38"/>
        <v>1</v>
      </c>
      <c r="AC68" s="207">
        <f t="shared" si="38"/>
        <v>1</v>
      </c>
      <c r="AD68" s="207">
        <f t="shared" si="38"/>
        <v>1</v>
      </c>
      <c r="AE68" s="207">
        <f t="shared" si="38"/>
        <v>1</v>
      </c>
      <c r="AF68" s="207">
        <f t="shared" si="38"/>
        <v>1</v>
      </c>
      <c r="AG68" s="207">
        <f t="shared" si="38"/>
        <v>1</v>
      </c>
      <c r="AH68" s="207">
        <f t="shared" si="38"/>
        <v>1</v>
      </c>
      <c r="AI68" s="207">
        <f t="shared" si="38"/>
        <v>1</v>
      </c>
      <c r="AJ68" s="207">
        <f t="shared" si="38"/>
        <v>1</v>
      </c>
      <c r="AK68" s="207">
        <f t="shared" si="38"/>
        <v>1</v>
      </c>
      <c r="AL68" s="207">
        <f t="shared" si="38"/>
        <v>1</v>
      </c>
      <c r="AM68" s="207">
        <f t="shared" si="38"/>
        <v>1</v>
      </c>
      <c r="AN68" s="207">
        <f t="shared" si="38"/>
        <v>1</v>
      </c>
      <c r="AO68" s="207">
        <f t="shared" si="38"/>
        <v>1</v>
      </c>
      <c r="AP68" s="207">
        <f t="shared" si="38"/>
        <v>1</v>
      </c>
      <c r="AQ68" s="207">
        <f t="shared" si="38"/>
        <v>1</v>
      </c>
      <c r="AR68" s="207">
        <f t="shared" si="38"/>
        <v>1</v>
      </c>
      <c r="AS68" s="207">
        <f t="shared" si="38"/>
        <v>1</v>
      </c>
      <c r="AT68" s="207">
        <f t="shared" si="38"/>
        <v>1</v>
      </c>
      <c r="AU68" s="207">
        <f t="shared" si="38"/>
        <v>1</v>
      </c>
      <c r="AV68" s="207">
        <f t="shared" si="38"/>
        <v>1</v>
      </c>
      <c r="AW68" s="207">
        <f t="shared" si="38"/>
        <v>1</v>
      </c>
      <c r="AX68" s="207">
        <f t="shared" si="38"/>
        <v>1</v>
      </c>
      <c r="AY68" s="207">
        <f t="shared" si="38"/>
        <v>1</v>
      </c>
      <c r="AZ68" s="207">
        <f t="shared" si="38"/>
        <v>1</v>
      </c>
      <c r="BA68" s="207">
        <f t="shared" si="38"/>
        <v>1</v>
      </c>
      <c r="BB68" s="207">
        <f t="shared" si="38"/>
        <v>1</v>
      </c>
      <c r="BC68" s="207">
        <f t="shared" si="38"/>
        <v>1</v>
      </c>
      <c r="BD68" s="207">
        <f t="shared" si="38"/>
        <v>1</v>
      </c>
      <c r="BE68" s="207">
        <f t="shared" si="38"/>
        <v>1</v>
      </c>
      <c r="BF68" s="207">
        <f t="shared" si="38"/>
        <v>1</v>
      </c>
      <c r="BG68" s="207">
        <f t="shared" si="38"/>
        <v>1</v>
      </c>
      <c r="BH68" s="207">
        <f t="shared" si="38"/>
        <v>1</v>
      </c>
      <c r="BI68" s="207">
        <f t="shared" si="38"/>
        <v>1</v>
      </c>
      <c r="BJ68" s="207">
        <f t="shared" si="38"/>
        <v>1</v>
      </c>
      <c r="BK68" s="207">
        <f t="shared" si="38"/>
        <v>1</v>
      </c>
      <c r="BL68" s="207">
        <f t="shared" si="38"/>
        <v>1</v>
      </c>
      <c r="BM68" s="207">
        <f t="shared" si="38"/>
        <v>1</v>
      </c>
      <c r="BN68" s="207">
        <f t="shared" si="38"/>
        <v>1</v>
      </c>
      <c r="BO68" s="207">
        <f t="shared" si="38"/>
        <v>1</v>
      </c>
      <c r="BP68" s="207">
        <f t="shared" si="38"/>
        <v>1</v>
      </c>
      <c r="BQ68" s="207">
        <f t="shared" si="38"/>
        <v>1</v>
      </c>
      <c r="BR68" s="207">
        <f t="shared" si="38"/>
        <v>1</v>
      </c>
      <c r="BS68" s="207">
        <f t="shared" si="38"/>
        <v>1</v>
      </c>
      <c r="BT68" s="207">
        <f t="shared" si="38"/>
        <v>1</v>
      </c>
      <c r="BU68" s="207">
        <f t="shared" si="38"/>
        <v>1</v>
      </c>
      <c r="BV68" s="207">
        <f t="shared" si="38"/>
        <v>1</v>
      </c>
      <c r="BW68" s="207">
        <f t="shared" si="38"/>
        <v>0</v>
      </c>
      <c r="BX68" s="207">
        <f t="shared" si="38"/>
        <v>0</v>
      </c>
      <c r="BY68" s="207">
        <f t="shared" si="38"/>
        <v>0</v>
      </c>
      <c r="BZ68" s="207">
        <f t="shared" si="38"/>
        <v>0</v>
      </c>
      <c r="CA68" s="207">
        <f t="shared" si="36"/>
        <v>0</v>
      </c>
      <c r="CB68" s="207">
        <f t="shared" si="36"/>
        <v>0</v>
      </c>
      <c r="CC68" s="207">
        <f t="shared" si="36"/>
        <v>0</v>
      </c>
      <c r="CD68" s="207">
        <f t="shared" si="36"/>
        <v>0</v>
      </c>
      <c r="CE68" s="207">
        <f t="shared" si="36"/>
        <v>0</v>
      </c>
      <c r="CF68" s="207">
        <f t="shared" si="36"/>
        <v>0</v>
      </c>
      <c r="CG68" s="207">
        <f t="shared" si="36"/>
        <v>0</v>
      </c>
      <c r="CH68" s="207">
        <f t="shared" si="36"/>
        <v>0</v>
      </c>
      <c r="CI68" s="207">
        <f t="shared" si="36"/>
        <v>0</v>
      </c>
      <c r="CJ68" s="207">
        <f t="shared" si="36"/>
        <v>0</v>
      </c>
      <c r="CK68" s="207">
        <f t="shared" ref="CK68:CL68" si="40">+CK32</f>
        <v>0</v>
      </c>
      <c r="CL68" s="207">
        <f t="shared" si="40"/>
        <v>0</v>
      </c>
      <c r="CM68" s="207">
        <f t="shared" si="36"/>
        <v>0</v>
      </c>
      <c r="CN68" s="207">
        <f t="shared" si="36"/>
        <v>0</v>
      </c>
      <c r="CO68" s="207">
        <f t="shared" si="36"/>
        <v>0</v>
      </c>
      <c r="CP68" s="207">
        <f t="shared" si="36"/>
        <v>0</v>
      </c>
      <c r="CQ68" s="207">
        <f t="shared" si="36"/>
        <v>0</v>
      </c>
      <c r="CR68" s="207">
        <f t="shared" si="36"/>
        <v>0</v>
      </c>
      <c r="CS68" s="207">
        <f t="shared" si="36"/>
        <v>0</v>
      </c>
      <c r="CT68" s="207">
        <f t="shared" si="36"/>
        <v>0</v>
      </c>
      <c r="CU68" s="207">
        <f t="shared" si="36"/>
        <v>0</v>
      </c>
      <c r="CV68" s="207">
        <f t="shared" si="36"/>
        <v>0</v>
      </c>
      <c r="CW68" s="135"/>
      <c r="CX68" s="135"/>
    </row>
    <row r="69" spans="3:102" ht="16">
      <c r="C69" s="10"/>
      <c r="D69" s="10" t="s">
        <v>8596</v>
      </c>
      <c r="E69" s="211">
        <v>45444</v>
      </c>
      <c r="F69" s="136" t="s">
        <v>8334</v>
      </c>
      <c r="G69" s="137" t="s">
        <v>8560</v>
      </c>
      <c r="H69" s="137"/>
      <c r="I69" s="137" t="s">
        <v>8262</v>
      </c>
      <c r="J69" s="137" t="s">
        <v>38</v>
      </c>
      <c r="K69" s="137">
        <v>1000</v>
      </c>
      <c r="L69" s="137" t="s">
        <v>8271</v>
      </c>
      <c r="M69" s="134" t="s">
        <v>8263</v>
      </c>
      <c r="N69" s="207">
        <f t="shared" si="6"/>
        <v>0</v>
      </c>
      <c r="O69" s="207">
        <f t="shared" si="38"/>
        <v>0</v>
      </c>
      <c r="P69" s="207">
        <f t="shared" si="38"/>
        <v>0</v>
      </c>
      <c r="Q69" s="207">
        <f t="shared" si="38"/>
        <v>0</v>
      </c>
      <c r="R69" s="207">
        <f t="shared" si="38"/>
        <v>0</v>
      </c>
      <c r="S69" s="207">
        <f t="shared" si="38"/>
        <v>0</v>
      </c>
      <c r="T69" s="207">
        <f t="shared" si="38"/>
        <v>0</v>
      </c>
      <c r="U69" s="207">
        <f t="shared" si="38"/>
        <v>0</v>
      </c>
      <c r="V69" s="207">
        <f t="shared" si="38"/>
        <v>1</v>
      </c>
      <c r="W69" s="207">
        <f t="shared" si="38"/>
        <v>1</v>
      </c>
      <c r="X69" s="207">
        <f t="shared" si="38"/>
        <v>1</v>
      </c>
      <c r="Y69" s="207">
        <f t="shared" si="38"/>
        <v>1</v>
      </c>
      <c r="Z69" s="207">
        <f t="shared" si="38"/>
        <v>1</v>
      </c>
      <c r="AA69" s="207">
        <f t="shared" si="38"/>
        <v>1</v>
      </c>
      <c r="AB69" s="207">
        <f t="shared" si="38"/>
        <v>1</v>
      </c>
      <c r="AC69" s="207">
        <f t="shared" si="38"/>
        <v>1</v>
      </c>
      <c r="AD69" s="207">
        <f t="shared" si="38"/>
        <v>1</v>
      </c>
      <c r="AE69" s="207">
        <f t="shared" si="38"/>
        <v>1</v>
      </c>
      <c r="AF69" s="207">
        <f t="shared" si="38"/>
        <v>1</v>
      </c>
      <c r="AG69" s="207">
        <f t="shared" si="38"/>
        <v>1</v>
      </c>
      <c r="AH69" s="207">
        <f t="shared" si="38"/>
        <v>1</v>
      </c>
      <c r="AI69" s="207">
        <f t="shared" si="38"/>
        <v>1</v>
      </c>
      <c r="AJ69" s="207">
        <f t="shared" si="38"/>
        <v>1</v>
      </c>
      <c r="AK69" s="207">
        <f t="shared" si="38"/>
        <v>1</v>
      </c>
      <c r="AL69" s="207">
        <f t="shared" si="38"/>
        <v>1</v>
      </c>
      <c r="AM69" s="207">
        <f t="shared" si="38"/>
        <v>1</v>
      </c>
      <c r="AN69" s="207">
        <f t="shared" si="38"/>
        <v>1</v>
      </c>
      <c r="AO69" s="207">
        <f t="shared" si="38"/>
        <v>1</v>
      </c>
      <c r="AP69" s="207">
        <f t="shared" si="38"/>
        <v>1</v>
      </c>
      <c r="AQ69" s="207">
        <f t="shared" si="38"/>
        <v>1</v>
      </c>
      <c r="AR69" s="207">
        <f t="shared" si="38"/>
        <v>1</v>
      </c>
      <c r="AS69" s="207">
        <f t="shared" si="38"/>
        <v>1</v>
      </c>
      <c r="AT69" s="207">
        <f t="shared" si="38"/>
        <v>1</v>
      </c>
      <c r="AU69" s="207">
        <f t="shared" si="38"/>
        <v>1</v>
      </c>
      <c r="AV69" s="207">
        <f t="shared" si="38"/>
        <v>1</v>
      </c>
      <c r="AW69" s="207">
        <f t="shared" si="38"/>
        <v>1</v>
      </c>
      <c r="AX69" s="207">
        <f t="shared" si="38"/>
        <v>1</v>
      </c>
      <c r="AY69" s="207">
        <f t="shared" si="38"/>
        <v>1</v>
      </c>
      <c r="AZ69" s="207">
        <f t="shared" si="38"/>
        <v>1</v>
      </c>
      <c r="BA69" s="207">
        <f t="shared" si="38"/>
        <v>1</v>
      </c>
      <c r="BB69" s="207">
        <f t="shared" si="38"/>
        <v>1</v>
      </c>
      <c r="BC69" s="207">
        <f t="shared" si="38"/>
        <v>1</v>
      </c>
      <c r="BD69" s="207">
        <f t="shared" si="38"/>
        <v>1</v>
      </c>
      <c r="BE69" s="207">
        <f t="shared" si="38"/>
        <v>1</v>
      </c>
      <c r="BF69" s="207">
        <f t="shared" si="38"/>
        <v>1</v>
      </c>
      <c r="BG69" s="207">
        <f t="shared" si="38"/>
        <v>1</v>
      </c>
      <c r="BH69" s="207">
        <f t="shared" si="38"/>
        <v>1</v>
      </c>
      <c r="BI69" s="207">
        <f t="shared" si="38"/>
        <v>1</v>
      </c>
      <c r="BJ69" s="207">
        <f t="shared" si="38"/>
        <v>1</v>
      </c>
      <c r="BK69" s="207">
        <f t="shared" si="38"/>
        <v>1</v>
      </c>
      <c r="BL69" s="207">
        <f t="shared" si="38"/>
        <v>1</v>
      </c>
      <c r="BM69" s="207">
        <f t="shared" si="38"/>
        <v>1</v>
      </c>
      <c r="BN69" s="207">
        <f t="shared" si="38"/>
        <v>1</v>
      </c>
      <c r="BO69" s="207">
        <f t="shared" si="38"/>
        <v>1</v>
      </c>
      <c r="BP69" s="207">
        <f t="shared" si="38"/>
        <v>1</v>
      </c>
      <c r="BQ69" s="207">
        <f t="shared" si="38"/>
        <v>1</v>
      </c>
      <c r="BR69" s="207">
        <f t="shared" si="38"/>
        <v>1</v>
      </c>
      <c r="BS69" s="207">
        <f t="shared" si="38"/>
        <v>1</v>
      </c>
      <c r="BT69" s="207">
        <f t="shared" si="38"/>
        <v>1</v>
      </c>
      <c r="BU69" s="207">
        <f t="shared" si="38"/>
        <v>1</v>
      </c>
      <c r="BV69" s="207">
        <f t="shared" si="38"/>
        <v>1</v>
      </c>
      <c r="BW69" s="207">
        <f t="shared" si="38"/>
        <v>1</v>
      </c>
      <c r="BX69" s="207">
        <f t="shared" si="38"/>
        <v>1</v>
      </c>
      <c r="BY69" s="207">
        <f t="shared" si="38"/>
        <v>1</v>
      </c>
      <c r="BZ69" s="207">
        <f t="shared" si="38"/>
        <v>1</v>
      </c>
      <c r="CA69" s="207">
        <f t="shared" si="36"/>
        <v>1</v>
      </c>
      <c r="CB69" s="207">
        <f t="shared" si="36"/>
        <v>1</v>
      </c>
      <c r="CC69" s="207">
        <f t="shared" si="36"/>
        <v>1</v>
      </c>
      <c r="CD69" s="207">
        <f t="shared" si="36"/>
        <v>1</v>
      </c>
      <c r="CE69" s="207">
        <f t="shared" si="36"/>
        <v>1</v>
      </c>
      <c r="CF69" s="207">
        <f t="shared" si="36"/>
        <v>1</v>
      </c>
      <c r="CG69" s="207">
        <f t="shared" si="36"/>
        <v>1</v>
      </c>
      <c r="CH69" s="207">
        <f t="shared" si="36"/>
        <v>1</v>
      </c>
      <c r="CI69" s="207">
        <f t="shared" si="36"/>
        <v>1</v>
      </c>
      <c r="CJ69" s="207">
        <f t="shared" si="36"/>
        <v>1</v>
      </c>
      <c r="CK69" s="207">
        <f t="shared" ref="CK69:CL69" si="41">+CK33</f>
        <v>1</v>
      </c>
      <c r="CL69" s="207">
        <f t="shared" si="41"/>
        <v>1</v>
      </c>
      <c r="CM69" s="207">
        <f t="shared" si="36"/>
        <v>0</v>
      </c>
      <c r="CN69" s="207">
        <f t="shared" si="36"/>
        <v>0</v>
      </c>
      <c r="CO69" s="207">
        <f t="shared" si="36"/>
        <v>0</v>
      </c>
      <c r="CP69" s="207">
        <f t="shared" si="36"/>
        <v>0</v>
      </c>
      <c r="CQ69" s="207">
        <f t="shared" si="36"/>
        <v>0</v>
      </c>
      <c r="CR69" s="207">
        <f t="shared" si="36"/>
        <v>0</v>
      </c>
      <c r="CS69" s="207">
        <f t="shared" si="36"/>
        <v>0</v>
      </c>
      <c r="CT69" s="207">
        <f t="shared" si="36"/>
        <v>0</v>
      </c>
      <c r="CU69" s="207">
        <f t="shared" si="36"/>
        <v>0</v>
      </c>
      <c r="CV69" s="207">
        <f t="shared" si="36"/>
        <v>0</v>
      </c>
      <c r="CW69" s="135"/>
      <c r="CX69" s="135"/>
    </row>
    <row r="70" spans="3:102" ht="16">
      <c r="C70" s="10"/>
      <c r="D70" s="10" t="s">
        <v>48</v>
      </c>
      <c r="E70" s="211">
        <v>45627</v>
      </c>
      <c r="F70" s="136" t="s">
        <v>8334</v>
      </c>
      <c r="G70" s="137" t="s">
        <v>8561</v>
      </c>
      <c r="H70" s="137"/>
      <c r="I70" s="137" t="s">
        <v>8262</v>
      </c>
      <c r="J70" s="137" t="s">
        <v>38</v>
      </c>
      <c r="K70" s="137">
        <v>1000</v>
      </c>
      <c r="L70" s="137" t="s">
        <v>8271</v>
      </c>
      <c r="M70" s="134" t="s">
        <v>8263</v>
      </c>
      <c r="N70" s="207">
        <f t="shared" si="6"/>
        <v>0</v>
      </c>
      <c r="O70" s="207">
        <f t="shared" si="38"/>
        <v>0</v>
      </c>
      <c r="P70" s="207">
        <f t="shared" si="38"/>
        <v>0</v>
      </c>
      <c r="Q70" s="207">
        <f t="shared" si="38"/>
        <v>0</v>
      </c>
      <c r="R70" s="207">
        <f t="shared" si="38"/>
        <v>0</v>
      </c>
      <c r="S70" s="207">
        <f t="shared" si="38"/>
        <v>0</v>
      </c>
      <c r="T70" s="207">
        <f t="shared" si="38"/>
        <v>0</v>
      </c>
      <c r="U70" s="207">
        <f t="shared" si="38"/>
        <v>0</v>
      </c>
      <c r="V70" s="207">
        <f t="shared" si="38"/>
        <v>0</v>
      </c>
      <c r="W70" s="207">
        <f t="shared" si="38"/>
        <v>0</v>
      </c>
      <c r="X70" s="207">
        <f t="shared" si="38"/>
        <v>0</v>
      </c>
      <c r="Y70" s="207">
        <f t="shared" si="38"/>
        <v>0</v>
      </c>
      <c r="Z70" s="207">
        <f t="shared" si="38"/>
        <v>0</v>
      </c>
      <c r="AA70" s="207">
        <f t="shared" si="38"/>
        <v>0</v>
      </c>
      <c r="AB70" s="207">
        <f t="shared" si="38"/>
        <v>1</v>
      </c>
      <c r="AC70" s="207">
        <f t="shared" si="38"/>
        <v>1</v>
      </c>
      <c r="AD70" s="207">
        <f t="shared" si="38"/>
        <v>1</v>
      </c>
      <c r="AE70" s="207">
        <f t="shared" si="38"/>
        <v>1</v>
      </c>
      <c r="AF70" s="207">
        <f t="shared" si="38"/>
        <v>1</v>
      </c>
      <c r="AG70" s="207">
        <f t="shared" si="38"/>
        <v>1</v>
      </c>
      <c r="AH70" s="207">
        <f t="shared" si="38"/>
        <v>1</v>
      </c>
      <c r="AI70" s="207">
        <f t="shared" si="38"/>
        <v>1</v>
      </c>
      <c r="AJ70" s="207">
        <f t="shared" si="38"/>
        <v>1</v>
      </c>
      <c r="AK70" s="207">
        <f t="shared" si="38"/>
        <v>1</v>
      </c>
      <c r="AL70" s="207">
        <f t="shared" si="38"/>
        <v>1</v>
      </c>
      <c r="AM70" s="207">
        <f t="shared" si="38"/>
        <v>1</v>
      </c>
      <c r="AN70" s="207">
        <f t="shared" si="38"/>
        <v>1</v>
      </c>
      <c r="AO70" s="207">
        <f t="shared" si="38"/>
        <v>1</v>
      </c>
      <c r="AP70" s="207">
        <f t="shared" si="38"/>
        <v>1</v>
      </c>
      <c r="AQ70" s="207">
        <f t="shared" si="38"/>
        <v>1</v>
      </c>
      <c r="AR70" s="207">
        <f t="shared" si="38"/>
        <v>1</v>
      </c>
      <c r="AS70" s="207">
        <f t="shared" si="38"/>
        <v>1</v>
      </c>
      <c r="AT70" s="207">
        <f t="shared" si="38"/>
        <v>1</v>
      </c>
      <c r="AU70" s="207">
        <f t="shared" si="38"/>
        <v>1</v>
      </c>
      <c r="AV70" s="207">
        <f t="shared" si="38"/>
        <v>1</v>
      </c>
      <c r="AW70" s="207">
        <f t="shared" si="38"/>
        <v>1</v>
      </c>
      <c r="AX70" s="207">
        <f t="shared" si="38"/>
        <v>1</v>
      </c>
      <c r="AY70" s="207">
        <f t="shared" si="38"/>
        <v>1</v>
      </c>
      <c r="AZ70" s="207">
        <f t="shared" si="38"/>
        <v>1</v>
      </c>
      <c r="BA70" s="207">
        <f t="shared" si="38"/>
        <v>1</v>
      </c>
      <c r="BB70" s="207">
        <f t="shared" si="38"/>
        <v>1</v>
      </c>
      <c r="BC70" s="207">
        <f t="shared" si="38"/>
        <v>1</v>
      </c>
      <c r="BD70" s="207">
        <f t="shared" si="38"/>
        <v>1</v>
      </c>
      <c r="BE70" s="207">
        <f t="shared" si="38"/>
        <v>1</v>
      </c>
      <c r="BF70" s="207">
        <f t="shared" si="38"/>
        <v>1</v>
      </c>
      <c r="BG70" s="207">
        <f t="shared" si="38"/>
        <v>1</v>
      </c>
      <c r="BH70" s="207">
        <f t="shared" si="38"/>
        <v>1</v>
      </c>
      <c r="BI70" s="207">
        <f t="shared" si="38"/>
        <v>1</v>
      </c>
      <c r="BJ70" s="207">
        <f t="shared" si="38"/>
        <v>1</v>
      </c>
      <c r="BK70" s="207">
        <f t="shared" si="38"/>
        <v>1</v>
      </c>
      <c r="BL70" s="207">
        <f t="shared" si="38"/>
        <v>1</v>
      </c>
      <c r="BM70" s="207">
        <f t="shared" si="38"/>
        <v>1</v>
      </c>
      <c r="BN70" s="207">
        <f t="shared" si="38"/>
        <v>1</v>
      </c>
      <c r="BO70" s="207">
        <f t="shared" si="38"/>
        <v>1</v>
      </c>
      <c r="BP70" s="207">
        <f t="shared" si="38"/>
        <v>1</v>
      </c>
      <c r="BQ70" s="207">
        <f t="shared" si="38"/>
        <v>1</v>
      </c>
      <c r="BR70" s="207">
        <f t="shared" si="38"/>
        <v>1</v>
      </c>
      <c r="BS70" s="207">
        <f t="shared" si="38"/>
        <v>1</v>
      </c>
      <c r="BT70" s="207">
        <f t="shared" si="38"/>
        <v>1</v>
      </c>
      <c r="BU70" s="207">
        <f t="shared" si="38"/>
        <v>1</v>
      </c>
      <c r="BV70" s="207">
        <f t="shared" si="38"/>
        <v>1</v>
      </c>
      <c r="BW70" s="207">
        <f t="shared" si="38"/>
        <v>1</v>
      </c>
      <c r="BX70" s="207">
        <f t="shared" si="38"/>
        <v>1</v>
      </c>
      <c r="BY70" s="207">
        <f t="shared" si="38"/>
        <v>1</v>
      </c>
      <c r="BZ70" s="207">
        <f t="shared" ref="BZ70:CV73" si="42">+BZ34</f>
        <v>1</v>
      </c>
      <c r="CA70" s="207">
        <f t="shared" si="42"/>
        <v>1</v>
      </c>
      <c r="CB70" s="207">
        <f t="shared" si="42"/>
        <v>1</v>
      </c>
      <c r="CC70" s="207">
        <f t="shared" si="42"/>
        <v>1</v>
      </c>
      <c r="CD70" s="207">
        <f t="shared" si="42"/>
        <v>1</v>
      </c>
      <c r="CE70" s="207">
        <f t="shared" si="42"/>
        <v>1</v>
      </c>
      <c r="CF70" s="207">
        <f t="shared" si="42"/>
        <v>1</v>
      </c>
      <c r="CG70" s="207">
        <f t="shared" si="42"/>
        <v>1</v>
      </c>
      <c r="CH70" s="207">
        <f t="shared" si="42"/>
        <v>1</v>
      </c>
      <c r="CI70" s="207">
        <f t="shared" si="42"/>
        <v>1</v>
      </c>
      <c r="CJ70" s="207">
        <f t="shared" si="42"/>
        <v>1</v>
      </c>
      <c r="CK70" s="207">
        <f t="shared" ref="CK70:CL70" si="43">+CK34</f>
        <v>1</v>
      </c>
      <c r="CL70" s="207">
        <f t="shared" si="43"/>
        <v>1</v>
      </c>
      <c r="CM70" s="207">
        <f t="shared" si="42"/>
        <v>0</v>
      </c>
      <c r="CN70" s="207">
        <f t="shared" si="42"/>
        <v>0</v>
      </c>
      <c r="CO70" s="207">
        <f t="shared" si="42"/>
        <v>0</v>
      </c>
      <c r="CP70" s="207">
        <f t="shared" si="42"/>
        <v>0</v>
      </c>
      <c r="CQ70" s="207">
        <f t="shared" si="42"/>
        <v>0</v>
      </c>
      <c r="CR70" s="207">
        <f t="shared" si="42"/>
        <v>0</v>
      </c>
      <c r="CS70" s="207">
        <f t="shared" si="42"/>
        <v>0</v>
      </c>
      <c r="CT70" s="207">
        <f t="shared" si="42"/>
        <v>0</v>
      </c>
      <c r="CU70" s="207">
        <f t="shared" si="42"/>
        <v>0</v>
      </c>
      <c r="CV70" s="207">
        <f t="shared" si="42"/>
        <v>0</v>
      </c>
      <c r="CW70" s="135"/>
      <c r="CX70" s="135"/>
    </row>
    <row r="71" spans="3:102" ht="16">
      <c r="C71" s="10"/>
      <c r="D71" s="10" t="s">
        <v>50</v>
      </c>
      <c r="E71" s="211">
        <v>45627</v>
      </c>
      <c r="F71" s="136" t="s">
        <v>8334</v>
      </c>
      <c r="G71" s="137" t="s">
        <v>8562</v>
      </c>
      <c r="H71" s="137"/>
      <c r="I71" s="137" t="s">
        <v>8262</v>
      </c>
      <c r="J71" s="137" t="s">
        <v>38</v>
      </c>
      <c r="K71" s="137">
        <v>1000</v>
      </c>
      <c r="L71" s="137" t="s">
        <v>8271</v>
      </c>
      <c r="M71" s="134" t="s">
        <v>8263</v>
      </c>
      <c r="N71" s="207">
        <f t="shared" si="6"/>
        <v>0</v>
      </c>
      <c r="O71" s="207">
        <f t="shared" ref="O71:BZ74" si="44">+O35</f>
        <v>0</v>
      </c>
      <c r="P71" s="207">
        <f t="shared" si="44"/>
        <v>0</v>
      </c>
      <c r="Q71" s="207">
        <f t="shared" si="44"/>
        <v>0</v>
      </c>
      <c r="R71" s="207">
        <f t="shared" si="44"/>
        <v>0</v>
      </c>
      <c r="S71" s="207">
        <f t="shared" si="44"/>
        <v>0</v>
      </c>
      <c r="T71" s="207">
        <f t="shared" si="44"/>
        <v>0</v>
      </c>
      <c r="U71" s="207">
        <f t="shared" si="44"/>
        <v>0</v>
      </c>
      <c r="V71" s="207">
        <f t="shared" si="44"/>
        <v>0</v>
      </c>
      <c r="W71" s="207">
        <f t="shared" si="44"/>
        <v>0</v>
      </c>
      <c r="X71" s="207">
        <f t="shared" si="44"/>
        <v>0</v>
      </c>
      <c r="Y71" s="207">
        <f t="shared" si="44"/>
        <v>0</v>
      </c>
      <c r="Z71" s="207">
        <f t="shared" si="44"/>
        <v>0</v>
      </c>
      <c r="AA71" s="207">
        <f t="shared" si="44"/>
        <v>0</v>
      </c>
      <c r="AB71" s="207">
        <f t="shared" si="44"/>
        <v>1</v>
      </c>
      <c r="AC71" s="207">
        <f t="shared" si="44"/>
        <v>1</v>
      </c>
      <c r="AD71" s="207">
        <f t="shared" si="44"/>
        <v>1</v>
      </c>
      <c r="AE71" s="207">
        <f t="shared" si="44"/>
        <v>1</v>
      </c>
      <c r="AF71" s="207">
        <f t="shared" si="44"/>
        <v>1</v>
      </c>
      <c r="AG71" s="207">
        <f t="shared" si="44"/>
        <v>1</v>
      </c>
      <c r="AH71" s="207">
        <f t="shared" si="44"/>
        <v>1</v>
      </c>
      <c r="AI71" s="207">
        <f t="shared" si="44"/>
        <v>1</v>
      </c>
      <c r="AJ71" s="207">
        <f t="shared" si="44"/>
        <v>1</v>
      </c>
      <c r="AK71" s="207">
        <f t="shared" si="44"/>
        <v>1</v>
      </c>
      <c r="AL71" s="207">
        <f t="shared" si="44"/>
        <v>1</v>
      </c>
      <c r="AM71" s="207">
        <f t="shared" si="44"/>
        <v>1</v>
      </c>
      <c r="AN71" s="207">
        <f t="shared" si="44"/>
        <v>1</v>
      </c>
      <c r="AO71" s="207">
        <f t="shared" si="44"/>
        <v>1</v>
      </c>
      <c r="AP71" s="207">
        <f t="shared" si="44"/>
        <v>1</v>
      </c>
      <c r="AQ71" s="207">
        <f t="shared" si="44"/>
        <v>1</v>
      </c>
      <c r="AR71" s="207">
        <f t="shared" si="44"/>
        <v>1</v>
      </c>
      <c r="AS71" s="207">
        <f t="shared" si="44"/>
        <v>1</v>
      </c>
      <c r="AT71" s="207">
        <f t="shared" si="44"/>
        <v>1</v>
      </c>
      <c r="AU71" s="207">
        <f t="shared" si="44"/>
        <v>1</v>
      </c>
      <c r="AV71" s="207">
        <f t="shared" si="44"/>
        <v>1</v>
      </c>
      <c r="AW71" s="207">
        <f t="shared" si="44"/>
        <v>1</v>
      </c>
      <c r="AX71" s="207">
        <f t="shared" si="44"/>
        <v>1</v>
      </c>
      <c r="AY71" s="207">
        <f t="shared" si="44"/>
        <v>1</v>
      </c>
      <c r="AZ71" s="207">
        <f t="shared" si="44"/>
        <v>1</v>
      </c>
      <c r="BA71" s="207">
        <f t="shared" si="44"/>
        <v>1</v>
      </c>
      <c r="BB71" s="207">
        <f t="shared" si="44"/>
        <v>1</v>
      </c>
      <c r="BC71" s="207">
        <f t="shared" si="44"/>
        <v>1</v>
      </c>
      <c r="BD71" s="207">
        <f t="shared" si="44"/>
        <v>1</v>
      </c>
      <c r="BE71" s="207">
        <f t="shared" si="44"/>
        <v>1</v>
      </c>
      <c r="BF71" s="207">
        <f t="shared" si="44"/>
        <v>1</v>
      </c>
      <c r="BG71" s="207">
        <f t="shared" si="44"/>
        <v>1</v>
      </c>
      <c r="BH71" s="207">
        <f t="shared" si="44"/>
        <v>1</v>
      </c>
      <c r="BI71" s="207">
        <f t="shared" si="44"/>
        <v>1</v>
      </c>
      <c r="BJ71" s="207">
        <f t="shared" si="44"/>
        <v>1</v>
      </c>
      <c r="BK71" s="207">
        <f t="shared" si="44"/>
        <v>1</v>
      </c>
      <c r="BL71" s="207">
        <f t="shared" si="44"/>
        <v>1</v>
      </c>
      <c r="BM71" s="207">
        <f t="shared" si="44"/>
        <v>1</v>
      </c>
      <c r="BN71" s="207">
        <f t="shared" si="44"/>
        <v>1</v>
      </c>
      <c r="BO71" s="207">
        <f t="shared" si="44"/>
        <v>1</v>
      </c>
      <c r="BP71" s="207">
        <f t="shared" si="44"/>
        <v>1</v>
      </c>
      <c r="BQ71" s="207">
        <f t="shared" si="44"/>
        <v>1</v>
      </c>
      <c r="BR71" s="207">
        <f t="shared" si="44"/>
        <v>1</v>
      </c>
      <c r="BS71" s="207">
        <f t="shared" si="44"/>
        <v>1</v>
      </c>
      <c r="BT71" s="207">
        <f t="shared" si="44"/>
        <v>1</v>
      </c>
      <c r="BU71" s="207">
        <f t="shared" si="44"/>
        <v>1</v>
      </c>
      <c r="BV71" s="207">
        <f t="shared" si="44"/>
        <v>1</v>
      </c>
      <c r="BW71" s="207">
        <f t="shared" si="44"/>
        <v>1</v>
      </c>
      <c r="BX71" s="207">
        <f t="shared" si="44"/>
        <v>1</v>
      </c>
      <c r="BY71" s="207">
        <f t="shared" si="44"/>
        <v>1</v>
      </c>
      <c r="BZ71" s="207">
        <f t="shared" si="44"/>
        <v>1</v>
      </c>
      <c r="CA71" s="207">
        <f t="shared" si="42"/>
        <v>1</v>
      </c>
      <c r="CB71" s="207">
        <f t="shared" si="42"/>
        <v>1</v>
      </c>
      <c r="CC71" s="207">
        <f t="shared" si="42"/>
        <v>1</v>
      </c>
      <c r="CD71" s="207">
        <f t="shared" si="42"/>
        <v>1</v>
      </c>
      <c r="CE71" s="207">
        <f t="shared" si="42"/>
        <v>1</v>
      </c>
      <c r="CF71" s="207">
        <f t="shared" si="42"/>
        <v>1</v>
      </c>
      <c r="CG71" s="207">
        <f t="shared" si="42"/>
        <v>1</v>
      </c>
      <c r="CH71" s="207">
        <f t="shared" si="42"/>
        <v>1</v>
      </c>
      <c r="CI71" s="207">
        <f t="shared" si="42"/>
        <v>1</v>
      </c>
      <c r="CJ71" s="207">
        <f t="shared" si="42"/>
        <v>1</v>
      </c>
      <c r="CK71" s="207">
        <f t="shared" ref="CK71:CL71" si="45">+CK35</f>
        <v>1</v>
      </c>
      <c r="CL71" s="207">
        <f t="shared" si="45"/>
        <v>1</v>
      </c>
      <c r="CM71" s="207">
        <f t="shared" si="42"/>
        <v>0</v>
      </c>
      <c r="CN71" s="207">
        <f t="shared" si="42"/>
        <v>0</v>
      </c>
      <c r="CO71" s="207">
        <f t="shared" si="42"/>
        <v>0</v>
      </c>
      <c r="CP71" s="207">
        <f t="shared" si="42"/>
        <v>0</v>
      </c>
      <c r="CQ71" s="207">
        <f t="shared" si="42"/>
        <v>0</v>
      </c>
      <c r="CR71" s="207">
        <f t="shared" si="42"/>
        <v>0</v>
      </c>
      <c r="CS71" s="207">
        <f t="shared" si="42"/>
        <v>0</v>
      </c>
      <c r="CT71" s="207">
        <f t="shared" si="42"/>
        <v>0</v>
      </c>
      <c r="CU71" s="207">
        <f t="shared" si="42"/>
        <v>0</v>
      </c>
      <c r="CV71" s="207">
        <f t="shared" si="42"/>
        <v>0</v>
      </c>
      <c r="CW71" s="135"/>
      <c r="CX71" s="135"/>
    </row>
    <row r="72" spans="3:102" ht="16">
      <c r="C72" s="10"/>
      <c r="D72" s="10" t="s">
        <v>52</v>
      </c>
      <c r="E72" s="211">
        <v>45627</v>
      </c>
      <c r="F72" s="136" t="s">
        <v>8334</v>
      </c>
      <c r="G72" s="137" t="s">
        <v>8563</v>
      </c>
      <c r="H72" s="137"/>
      <c r="I72" s="137" t="s">
        <v>8262</v>
      </c>
      <c r="J72" s="137" t="s">
        <v>38</v>
      </c>
      <c r="K72" s="137">
        <v>1000</v>
      </c>
      <c r="L72" s="137" t="s">
        <v>8271</v>
      </c>
      <c r="M72" s="134" t="s">
        <v>8263</v>
      </c>
      <c r="N72" s="207">
        <f t="shared" si="6"/>
        <v>0</v>
      </c>
      <c r="O72" s="207">
        <f t="shared" si="44"/>
        <v>0</v>
      </c>
      <c r="P72" s="207">
        <f t="shared" si="44"/>
        <v>0</v>
      </c>
      <c r="Q72" s="207">
        <f t="shared" si="44"/>
        <v>0</v>
      </c>
      <c r="R72" s="207">
        <f t="shared" si="44"/>
        <v>0</v>
      </c>
      <c r="S72" s="207">
        <f t="shared" si="44"/>
        <v>0</v>
      </c>
      <c r="T72" s="207">
        <f t="shared" si="44"/>
        <v>0</v>
      </c>
      <c r="U72" s="207">
        <f t="shared" si="44"/>
        <v>0</v>
      </c>
      <c r="V72" s="207">
        <f t="shared" si="44"/>
        <v>0</v>
      </c>
      <c r="W72" s="207">
        <f t="shared" si="44"/>
        <v>0</v>
      </c>
      <c r="X72" s="207">
        <f t="shared" si="44"/>
        <v>0</v>
      </c>
      <c r="Y72" s="207">
        <f t="shared" si="44"/>
        <v>0</v>
      </c>
      <c r="Z72" s="207">
        <f t="shared" si="44"/>
        <v>0</v>
      </c>
      <c r="AA72" s="207">
        <f t="shared" si="44"/>
        <v>0</v>
      </c>
      <c r="AB72" s="207">
        <f t="shared" si="44"/>
        <v>1</v>
      </c>
      <c r="AC72" s="207">
        <f t="shared" si="44"/>
        <v>1</v>
      </c>
      <c r="AD72" s="207">
        <f t="shared" si="44"/>
        <v>1</v>
      </c>
      <c r="AE72" s="207">
        <f t="shared" si="44"/>
        <v>1</v>
      </c>
      <c r="AF72" s="207">
        <f t="shared" si="44"/>
        <v>1</v>
      </c>
      <c r="AG72" s="207">
        <f t="shared" si="44"/>
        <v>1</v>
      </c>
      <c r="AH72" s="207">
        <f t="shared" si="44"/>
        <v>1</v>
      </c>
      <c r="AI72" s="207">
        <f t="shared" si="44"/>
        <v>1</v>
      </c>
      <c r="AJ72" s="207">
        <f t="shared" si="44"/>
        <v>1</v>
      </c>
      <c r="AK72" s="207">
        <f t="shared" si="44"/>
        <v>1</v>
      </c>
      <c r="AL72" s="207">
        <f t="shared" si="44"/>
        <v>1</v>
      </c>
      <c r="AM72" s="207">
        <f t="shared" si="44"/>
        <v>1</v>
      </c>
      <c r="AN72" s="207">
        <f t="shared" si="44"/>
        <v>1</v>
      </c>
      <c r="AO72" s="207">
        <f t="shared" si="44"/>
        <v>1</v>
      </c>
      <c r="AP72" s="207">
        <f t="shared" si="44"/>
        <v>1</v>
      </c>
      <c r="AQ72" s="207">
        <f t="shared" si="44"/>
        <v>1</v>
      </c>
      <c r="AR72" s="207">
        <f t="shared" si="44"/>
        <v>1</v>
      </c>
      <c r="AS72" s="207">
        <f t="shared" si="44"/>
        <v>1</v>
      </c>
      <c r="AT72" s="207">
        <f t="shared" si="44"/>
        <v>1</v>
      </c>
      <c r="AU72" s="207">
        <f t="shared" si="44"/>
        <v>1</v>
      </c>
      <c r="AV72" s="207">
        <f t="shared" si="44"/>
        <v>1</v>
      </c>
      <c r="AW72" s="207">
        <f t="shared" si="44"/>
        <v>1</v>
      </c>
      <c r="AX72" s="207">
        <f t="shared" si="44"/>
        <v>1</v>
      </c>
      <c r="AY72" s="207">
        <f t="shared" si="44"/>
        <v>1</v>
      </c>
      <c r="AZ72" s="207">
        <f t="shared" si="44"/>
        <v>1</v>
      </c>
      <c r="BA72" s="207">
        <f t="shared" si="44"/>
        <v>1</v>
      </c>
      <c r="BB72" s="207">
        <f t="shared" si="44"/>
        <v>1</v>
      </c>
      <c r="BC72" s="207">
        <f t="shared" si="44"/>
        <v>1</v>
      </c>
      <c r="BD72" s="207">
        <f t="shared" si="44"/>
        <v>1</v>
      </c>
      <c r="BE72" s="207">
        <f t="shared" si="44"/>
        <v>1</v>
      </c>
      <c r="BF72" s="207">
        <f t="shared" si="44"/>
        <v>1</v>
      </c>
      <c r="BG72" s="207">
        <f t="shared" si="44"/>
        <v>1</v>
      </c>
      <c r="BH72" s="207">
        <f t="shared" si="44"/>
        <v>1</v>
      </c>
      <c r="BI72" s="207">
        <f t="shared" si="44"/>
        <v>1</v>
      </c>
      <c r="BJ72" s="207">
        <f t="shared" si="44"/>
        <v>1</v>
      </c>
      <c r="BK72" s="207">
        <f t="shared" si="44"/>
        <v>1</v>
      </c>
      <c r="BL72" s="207">
        <f t="shared" si="44"/>
        <v>1</v>
      </c>
      <c r="BM72" s="207">
        <f t="shared" si="44"/>
        <v>1</v>
      </c>
      <c r="BN72" s="207">
        <f t="shared" si="44"/>
        <v>1</v>
      </c>
      <c r="BO72" s="207">
        <f t="shared" si="44"/>
        <v>1</v>
      </c>
      <c r="BP72" s="207">
        <f t="shared" si="44"/>
        <v>1</v>
      </c>
      <c r="BQ72" s="207">
        <f t="shared" si="44"/>
        <v>1</v>
      </c>
      <c r="BR72" s="207">
        <f t="shared" si="44"/>
        <v>1</v>
      </c>
      <c r="BS72" s="207">
        <f t="shared" si="44"/>
        <v>1</v>
      </c>
      <c r="BT72" s="207">
        <f t="shared" si="44"/>
        <v>1</v>
      </c>
      <c r="BU72" s="207">
        <f t="shared" si="44"/>
        <v>1</v>
      </c>
      <c r="BV72" s="207">
        <f t="shared" si="44"/>
        <v>1</v>
      </c>
      <c r="BW72" s="207">
        <f t="shared" si="44"/>
        <v>1</v>
      </c>
      <c r="BX72" s="207">
        <f t="shared" si="44"/>
        <v>1</v>
      </c>
      <c r="BY72" s="207">
        <f t="shared" si="44"/>
        <v>1</v>
      </c>
      <c r="BZ72" s="207">
        <f t="shared" si="44"/>
        <v>1</v>
      </c>
      <c r="CA72" s="207">
        <f t="shared" si="42"/>
        <v>1</v>
      </c>
      <c r="CB72" s="207">
        <f t="shared" si="42"/>
        <v>1</v>
      </c>
      <c r="CC72" s="207">
        <f t="shared" si="42"/>
        <v>1</v>
      </c>
      <c r="CD72" s="207">
        <f t="shared" si="42"/>
        <v>1</v>
      </c>
      <c r="CE72" s="207">
        <f t="shared" si="42"/>
        <v>1</v>
      </c>
      <c r="CF72" s="207">
        <f t="shared" si="42"/>
        <v>1</v>
      </c>
      <c r="CG72" s="207">
        <f t="shared" si="42"/>
        <v>1</v>
      </c>
      <c r="CH72" s="207">
        <f t="shared" si="42"/>
        <v>1</v>
      </c>
      <c r="CI72" s="207">
        <f t="shared" si="42"/>
        <v>1</v>
      </c>
      <c r="CJ72" s="207">
        <f t="shared" si="42"/>
        <v>1</v>
      </c>
      <c r="CK72" s="207">
        <f t="shared" ref="CK72:CL72" si="46">+CK36</f>
        <v>1</v>
      </c>
      <c r="CL72" s="207">
        <f t="shared" si="46"/>
        <v>1</v>
      </c>
      <c r="CM72" s="207">
        <f t="shared" si="42"/>
        <v>0</v>
      </c>
      <c r="CN72" s="207">
        <f t="shared" si="42"/>
        <v>0</v>
      </c>
      <c r="CO72" s="207">
        <f t="shared" si="42"/>
        <v>0</v>
      </c>
      <c r="CP72" s="207">
        <f t="shared" si="42"/>
        <v>0</v>
      </c>
      <c r="CQ72" s="207">
        <f t="shared" si="42"/>
        <v>0</v>
      </c>
      <c r="CR72" s="207">
        <f t="shared" si="42"/>
        <v>0</v>
      </c>
      <c r="CS72" s="207">
        <f t="shared" si="42"/>
        <v>0</v>
      </c>
      <c r="CT72" s="207">
        <f t="shared" si="42"/>
        <v>0</v>
      </c>
      <c r="CU72" s="207">
        <f t="shared" si="42"/>
        <v>0</v>
      </c>
      <c r="CV72" s="207">
        <f t="shared" si="42"/>
        <v>0</v>
      </c>
      <c r="CW72" s="135"/>
      <c r="CX72" s="135"/>
    </row>
    <row r="73" spans="3:102" ht="16">
      <c r="C73" s="10"/>
      <c r="D73" s="10" t="s">
        <v>54</v>
      </c>
      <c r="E73" s="211">
        <v>45627</v>
      </c>
      <c r="F73" s="136" t="s">
        <v>8334</v>
      </c>
      <c r="G73" s="137" t="s">
        <v>8564</v>
      </c>
      <c r="H73" s="137"/>
      <c r="I73" s="137" t="s">
        <v>8262</v>
      </c>
      <c r="J73" s="137" t="s">
        <v>38</v>
      </c>
      <c r="K73" s="137">
        <v>1000</v>
      </c>
      <c r="L73" s="137" t="s">
        <v>8271</v>
      </c>
      <c r="M73" s="134" t="s">
        <v>8263</v>
      </c>
      <c r="N73" s="207">
        <f t="shared" si="6"/>
        <v>0</v>
      </c>
      <c r="O73" s="207">
        <f t="shared" si="44"/>
        <v>0</v>
      </c>
      <c r="P73" s="207">
        <f t="shared" si="44"/>
        <v>0</v>
      </c>
      <c r="Q73" s="207">
        <f t="shared" si="44"/>
        <v>0</v>
      </c>
      <c r="R73" s="207">
        <f t="shared" si="44"/>
        <v>0</v>
      </c>
      <c r="S73" s="207">
        <f t="shared" si="44"/>
        <v>0</v>
      </c>
      <c r="T73" s="207">
        <f t="shared" si="44"/>
        <v>0</v>
      </c>
      <c r="U73" s="207">
        <f t="shared" si="44"/>
        <v>0</v>
      </c>
      <c r="V73" s="207">
        <f t="shared" si="44"/>
        <v>0</v>
      </c>
      <c r="W73" s="207">
        <f t="shared" si="44"/>
        <v>0</v>
      </c>
      <c r="X73" s="207">
        <f t="shared" si="44"/>
        <v>0</v>
      </c>
      <c r="Y73" s="207">
        <f t="shared" si="44"/>
        <v>0</v>
      </c>
      <c r="Z73" s="207">
        <f t="shared" si="44"/>
        <v>0</v>
      </c>
      <c r="AA73" s="207">
        <f t="shared" si="44"/>
        <v>0</v>
      </c>
      <c r="AB73" s="207">
        <f t="shared" si="44"/>
        <v>1</v>
      </c>
      <c r="AC73" s="207">
        <f t="shared" si="44"/>
        <v>1</v>
      </c>
      <c r="AD73" s="207">
        <f t="shared" si="44"/>
        <v>1</v>
      </c>
      <c r="AE73" s="207">
        <f t="shared" si="44"/>
        <v>1</v>
      </c>
      <c r="AF73" s="207">
        <f t="shared" si="44"/>
        <v>1</v>
      </c>
      <c r="AG73" s="207">
        <f t="shared" si="44"/>
        <v>1</v>
      </c>
      <c r="AH73" s="207">
        <f t="shared" si="44"/>
        <v>1</v>
      </c>
      <c r="AI73" s="207">
        <f t="shared" si="44"/>
        <v>1</v>
      </c>
      <c r="AJ73" s="207">
        <f t="shared" si="44"/>
        <v>1</v>
      </c>
      <c r="AK73" s="207">
        <f t="shared" si="44"/>
        <v>1</v>
      </c>
      <c r="AL73" s="207">
        <f t="shared" si="44"/>
        <v>1</v>
      </c>
      <c r="AM73" s="207">
        <f t="shared" si="44"/>
        <v>1</v>
      </c>
      <c r="AN73" s="207">
        <f t="shared" si="44"/>
        <v>1</v>
      </c>
      <c r="AO73" s="207">
        <f t="shared" si="44"/>
        <v>1</v>
      </c>
      <c r="AP73" s="207">
        <f t="shared" si="44"/>
        <v>1</v>
      </c>
      <c r="AQ73" s="207">
        <f t="shared" si="44"/>
        <v>1</v>
      </c>
      <c r="AR73" s="207">
        <f t="shared" si="44"/>
        <v>1</v>
      </c>
      <c r="AS73" s="207">
        <f t="shared" si="44"/>
        <v>1</v>
      </c>
      <c r="AT73" s="207">
        <f t="shared" si="44"/>
        <v>1</v>
      </c>
      <c r="AU73" s="207">
        <f t="shared" si="44"/>
        <v>1</v>
      </c>
      <c r="AV73" s="207">
        <f t="shared" si="44"/>
        <v>1</v>
      </c>
      <c r="AW73" s="207">
        <f t="shared" si="44"/>
        <v>1</v>
      </c>
      <c r="AX73" s="207">
        <f t="shared" si="44"/>
        <v>1</v>
      </c>
      <c r="AY73" s="207">
        <f t="shared" si="44"/>
        <v>1</v>
      </c>
      <c r="AZ73" s="207">
        <f t="shared" si="44"/>
        <v>1</v>
      </c>
      <c r="BA73" s="207">
        <f t="shared" si="44"/>
        <v>1</v>
      </c>
      <c r="BB73" s="207">
        <f t="shared" si="44"/>
        <v>1</v>
      </c>
      <c r="BC73" s="207">
        <f t="shared" si="44"/>
        <v>1</v>
      </c>
      <c r="BD73" s="207">
        <f t="shared" si="44"/>
        <v>1</v>
      </c>
      <c r="BE73" s="207">
        <f t="shared" si="44"/>
        <v>1</v>
      </c>
      <c r="BF73" s="207">
        <f t="shared" si="44"/>
        <v>1</v>
      </c>
      <c r="BG73" s="207">
        <f t="shared" si="44"/>
        <v>1</v>
      </c>
      <c r="BH73" s="207">
        <f t="shared" si="44"/>
        <v>1</v>
      </c>
      <c r="BI73" s="207">
        <f t="shared" si="44"/>
        <v>1</v>
      </c>
      <c r="BJ73" s="207">
        <f t="shared" si="44"/>
        <v>1</v>
      </c>
      <c r="BK73" s="207">
        <f t="shared" si="44"/>
        <v>1</v>
      </c>
      <c r="BL73" s="207">
        <f t="shared" si="44"/>
        <v>1</v>
      </c>
      <c r="BM73" s="207">
        <f t="shared" si="44"/>
        <v>1</v>
      </c>
      <c r="BN73" s="207">
        <f t="shared" si="44"/>
        <v>1</v>
      </c>
      <c r="BO73" s="207">
        <f t="shared" si="44"/>
        <v>1</v>
      </c>
      <c r="BP73" s="207">
        <f t="shared" si="44"/>
        <v>1</v>
      </c>
      <c r="BQ73" s="207">
        <f t="shared" si="44"/>
        <v>1</v>
      </c>
      <c r="BR73" s="207">
        <f t="shared" si="44"/>
        <v>1</v>
      </c>
      <c r="BS73" s="207">
        <f t="shared" si="44"/>
        <v>1</v>
      </c>
      <c r="BT73" s="207">
        <f t="shared" si="44"/>
        <v>1</v>
      </c>
      <c r="BU73" s="207">
        <f t="shared" si="44"/>
        <v>1</v>
      </c>
      <c r="BV73" s="207">
        <f t="shared" si="44"/>
        <v>1</v>
      </c>
      <c r="BW73" s="207">
        <f t="shared" si="44"/>
        <v>1</v>
      </c>
      <c r="BX73" s="207">
        <f t="shared" si="44"/>
        <v>1</v>
      </c>
      <c r="BY73" s="207">
        <f t="shared" si="44"/>
        <v>1</v>
      </c>
      <c r="BZ73" s="207">
        <f t="shared" si="44"/>
        <v>1</v>
      </c>
      <c r="CA73" s="207">
        <f t="shared" si="42"/>
        <v>1</v>
      </c>
      <c r="CB73" s="207">
        <f t="shared" si="42"/>
        <v>1</v>
      </c>
      <c r="CC73" s="207">
        <f t="shared" si="42"/>
        <v>1</v>
      </c>
      <c r="CD73" s="207">
        <f t="shared" si="42"/>
        <v>1</v>
      </c>
      <c r="CE73" s="207">
        <f t="shared" si="42"/>
        <v>1</v>
      </c>
      <c r="CF73" s="207">
        <f t="shared" si="42"/>
        <v>1</v>
      </c>
      <c r="CG73" s="207">
        <f t="shared" si="42"/>
        <v>1</v>
      </c>
      <c r="CH73" s="207">
        <f t="shared" si="42"/>
        <v>1</v>
      </c>
      <c r="CI73" s="207">
        <f t="shared" si="42"/>
        <v>1</v>
      </c>
      <c r="CJ73" s="207">
        <f t="shared" si="42"/>
        <v>1</v>
      </c>
      <c r="CK73" s="207">
        <f t="shared" ref="CK73:CL73" si="47">+CK37</f>
        <v>1</v>
      </c>
      <c r="CL73" s="207">
        <f t="shared" si="47"/>
        <v>1</v>
      </c>
      <c r="CM73" s="207">
        <f t="shared" si="42"/>
        <v>0</v>
      </c>
      <c r="CN73" s="207">
        <f t="shared" si="42"/>
        <v>0</v>
      </c>
      <c r="CO73" s="207">
        <f t="shared" si="42"/>
        <v>0</v>
      </c>
      <c r="CP73" s="207">
        <f t="shared" si="42"/>
        <v>0</v>
      </c>
      <c r="CQ73" s="207">
        <f t="shared" si="42"/>
        <v>0</v>
      </c>
      <c r="CR73" s="207">
        <f t="shared" si="42"/>
        <v>0</v>
      </c>
      <c r="CS73" s="207">
        <f t="shared" si="42"/>
        <v>0</v>
      </c>
      <c r="CT73" s="207">
        <f t="shared" si="42"/>
        <v>0</v>
      </c>
      <c r="CU73" s="207">
        <f t="shared" si="42"/>
        <v>0</v>
      </c>
      <c r="CV73" s="207">
        <f t="shared" si="42"/>
        <v>0</v>
      </c>
      <c r="CW73" s="135"/>
      <c r="CX73" s="135"/>
    </row>
    <row r="74" spans="3:102" ht="16">
      <c r="C74" s="10"/>
      <c r="D74" s="10" t="s">
        <v>164</v>
      </c>
      <c r="E74" s="211">
        <v>45627</v>
      </c>
      <c r="F74" s="136" t="s">
        <v>8334</v>
      </c>
      <c r="G74" s="137" t="s">
        <v>8565</v>
      </c>
      <c r="H74" s="137"/>
      <c r="I74" s="137" t="s">
        <v>8262</v>
      </c>
      <c r="J74" s="137" t="s">
        <v>38</v>
      </c>
      <c r="K74" s="137">
        <v>1000</v>
      </c>
      <c r="L74" s="137" t="s">
        <v>8271</v>
      </c>
      <c r="M74" s="134" t="s">
        <v>8263</v>
      </c>
      <c r="N74" s="207">
        <f t="shared" si="6"/>
        <v>0</v>
      </c>
      <c r="O74" s="207">
        <f t="shared" si="44"/>
        <v>0</v>
      </c>
      <c r="P74" s="207">
        <f t="shared" si="44"/>
        <v>0</v>
      </c>
      <c r="Q74" s="207">
        <f t="shared" si="44"/>
        <v>0</v>
      </c>
      <c r="R74" s="207">
        <f t="shared" si="44"/>
        <v>0</v>
      </c>
      <c r="S74" s="207">
        <f t="shared" si="44"/>
        <v>0</v>
      </c>
      <c r="T74" s="207">
        <f t="shared" si="44"/>
        <v>0</v>
      </c>
      <c r="U74" s="207">
        <f t="shared" si="44"/>
        <v>0</v>
      </c>
      <c r="V74" s="207">
        <f t="shared" si="44"/>
        <v>0</v>
      </c>
      <c r="W74" s="207">
        <f t="shared" si="44"/>
        <v>0</v>
      </c>
      <c r="X74" s="207">
        <f t="shared" si="44"/>
        <v>0</v>
      </c>
      <c r="Y74" s="207">
        <f t="shared" si="44"/>
        <v>0</v>
      </c>
      <c r="Z74" s="207">
        <f t="shared" si="44"/>
        <v>0</v>
      </c>
      <c r="AA74" s="207">
        <f t="shared" si="44"/>
        <v>0</v>
      </c>
      <c r="AB74" s="207">
        <f t="shared" si="44"/>
        <v>1</v>
      </c>
      <c r="AC74" s="207">
        <f t="shared" si="44"/>
        <v>1</v>
      </c>
      <c r="AD74" s="207">
        <f t="shared" si="44"/>
        <v>1</v>
      </c>
      <c r="AE74" s="207">
        <f t="shared" si="44"/>
        <v>1</v>
      </c>
      <c r="AF74" s="207">
        <f t="shared" si="44"/>
        <v>1</v>
      </c>
      <c r="AG74" s="207">
        <f t="shared" si="44"/>
        <v>1</v>
      </c>
      <c r="AH74" s="207">
        <f t="shared" si="44"/>
        <v>1</v>
      </c>
      <c r="AI74" s="207">
        <f t="shared" si="44"/>
        <v>1</v>
      </c>
      <c r="AJ74" s="207">
        <f t="shared" si="44"/>
        <v>1</v>
      </c>
      <c r="AK74" s="207">
        <f t="shared" si="44"/>
        <v>1</v>
      </c>
      <c r="AL74" s="207">
        <f t="shared" si="44"/>
        <v>1</v>
      </c>
      <c r="AM74" s="207">
        <f t="shared" si="44"/>
        <v>1</v>
      </c>
      <c r="AN74" s="207">
        <f t="shared" si="44"/>
        <v>1</v>
      </c>
      <c r="AO74" s="207">
        <f t="shared" si="44"/>
        <v>1</v>
      </c>
      <c r="AP74" s="207">
        <f t="shared" si="44"/>
        <v>1</v>
      </c>
      <c r="AQ74" s="207">
        <f t="shared" si="44"/>
        <v>1</v>
      </c>
      <c r="AR74" s="207">
        <f t="shared" si="44"/>
        <v>1</v>
      </c>
      <c r="AS74" s="207">
        <f t="shared" si="44"/>
        <v>1</v>
      </c>
      <c r="AT74" s="207">
        <f t="shared" si="44"/>
        <v>1</v>
      </c>
      <c r="AU74" s="207">
        <f t="shared" si="44"/>
        <v>1</v>
      </c>
      <c r="AV74" s="207">
        <f t="shared" si="44"/>
        <v>1</v>
      </c>
      <c r="AW74" s="207">
        <f t="shared" si="44"/>
        <v>1</v>
      </c>
      <c r="AX74" s="207">
        <f t="shared" si="44"/>
        <v>1</v>
      </c>
      <c r="AY74" s="207">
        <f t="shared" si="44"/>
        <v>1</v>
      </c>
      <c r="AZ74" s="207">
        <f t="shared" si="44"/>
        <v>1</v>
      </c>
      <c r="BA74" s="207">
        <f t="shared" si="44"/>
        <v>1</v>
      </c>
      <c r="BB74" s="207">
        <f t="shared" si="44"/>
        <v>1</v>
      </c>
      <c r="BC74" s="207">
        <f t="shared" si="44"/>
        <v>1</v>
      </c>
      <c r="BD74" s="207">
        <f t="shared" si="44"/>
        <v>1</v>
      </c>
      <c r="BE74" s="207">
        <f t="shared" si="44"/>
        <v>1</v>
      </c>
      <c r="BF74" s="207">
        <f t="shared" si="44"/>
        <v>1</v>
      </c>
      <c r="BG74" s="207">
        <f t="shared" si="44"/>
        <v>1</v>
      </c>
      <c r="BH74" s="207">
        <f t="shared" si="44"/>
        <v>1</v>
      </c>
      <c r="BI74" s="207">
        <f t="shared" si="44"/>
        <v>1</v>
      </c>
      <c r="BJ74" s="207">
        <f t="shared" si="44"/>
        <v>1</v>
      </c>
      <c r="BK74" s="207">
        <f t="shared" si="44"/>
        <v>1</v>
      </c>
      <c r="BL74" s="207">
        <f t="shared" si="44"/>
        <v>1</v>
      </c>
      <c r="BM74" s="207">
        <f t="shared" si="44"/>
        <v>1</v>
      </c>
      <c r="BN74" s="207">
        <f t="shared" si="44"/>
        <v>1</v>
      </c>
      <c r="BO74" s="207">
        <f t="shared" si="44"/>
        <v>1</v>
      </c>
      <c r="BP74" s="207">
        <f t="shared" si="44"/>
        <v>1</v>
      </c>
      <c r="BQ74" s="207">
        <f t="shared" si="44"/>
        <v>1</v>
      </c>
      <c r="BR74" s="207">
        <f t="shared" si="44"/>
        <v>1</v>
      </c>
      <c r="BS74" s="207">
        <f t="shared" si="44"/>
        <v>1</v>
      </c>
      <c r="BT74" s="207">
        <f t="shared" si="44"/>
        <v>1</v>
      </c>
      <c r="BU74" s="207">
        <f t="shared" si="44"/>
        <v>1</v>
      </c>
      <c r="BV74" s="207">
        <f t="shared" si="44"/>
        <v>1</v>
      </c>
      <c r="BW74" s="207">
        <f t="shared" si="44"/>
        <v>1</v>
      </c>
      <c r="BX74" s="207">
        <f t="shared" si="44"/>
        <v>1</v>
      </c>
      <c r="BY74" s="207">
        <f t="shared" si="44"/>
        <v>1</v>
      </c>
      <c r="BZ74" s="207">
        <f t="shared" ref="BZ74:CV77" si="48">+BZ38</f>
        <v>1</v>
      </c>
      <c r="CA74" s="207">
        <f t="shared" si="48"/>
        <v>1</v>
      </c>
      <c r="CB74" s="207">
        <f t="shared" si="48"/>
        <v>1</v>
      </c>
      <c r="CC74" s="207">
        <f t="shared" si="48"/>
        <v>1</v>
      </c>
      <c r="CD74" s="207">
        <f t="shared" si="48"/>
        <v>1</v>
      </c>
      <c r="CE74" s="207">
        <f t="shared" si="48"/>
        <v>1</v>
      </c>
      <c r="CF74" s="207">
        <f t="shared" si="48"/>
        <v>1</v>
      </c>
      <c r="CG74" s="207">
        <f t="shared" si="48"/>
        <v>1</v>
      </c>
      <c r="CH74" s="207">
        <f t="shared" si="48"/>
        <v>1</v>
      </c>
      <c r="CI74" s="207">
        <f t="shared" si="48"/>
        <v>1</v>
      </c>
      <c r="CJ74" s="207">
        <f t="shared" si="48"/>
        <v>1</v>
      </c>
      <c r="CK74" s="207">
        <f t="shared" ref="CK74:CL74" si="49">+CK38</f>
        <v>1</v>
      </c>
      <c r="CL74" s="207">
        <f t="shared" si="49"/>
        <v>1</v>
      </c>
      <c r="CM74" s="207">
        <f t="shared" si="48"/>
        <v>0</v>
      </c>
      <c r="CN74" s="207">
        <f t="shared" si="48"/>
        <v>0</v>
      </c>
      <c r="CO74" s="207">
        <f t="shared" si="48"/>
        <v>0</v>
      </c>
      <c r="CP74" s="207">
        <f t="shared" si="48"/>
        <v>0</v>
      </c>
      <c r="CQ74" s="207">
        <f t="shared" si="48"/>
        <v>0</v>
      </c>
      <c r="CR74" s="207">
        <f t="shared" si="48"/>
        <v>0</v>
      </c>
      <c r="CS74" s="207">
        <f t="shared" si="48"/>
        <v>0</v>
      </c>
      <c r="CT74" s="207">
        <f t="shared" si="48"/>
        <v>0</v>
      </c>
      <c r="CU74" s="207">
        <f t="shared" si="48"/>
        <v>0</v>
      </c>
      <c r="CV74" s="207">
        <f t="shared" si="48"/>
        <v>0</v>
      </c>
      <c r="CW74" s="135"/>
      <c r="CX74" s="135"/>
    </row>
    <row r="75" spans="3:102" ht="16">
      <c r="C75" s="10"/>
      <c r="D75" s="10" t="s">
        <v>166</v>
      </c>
      <c r="E75" s="211">
        <v>45627</v>
      </c>
      <c r="F75" s="136" t="s">
        <v>8334</v>
      </c>
      <c r="G75" s="137" t="s">
        <v>8566</v>
      </c>
      <c r="H75" s="137"/>
      <c r="I75" s="137" t="s">
        <v>8262</v>
      </c>
      <c r="J75" s="137" t="s">
        <v>38</v>
      </c>
      <c r="K75" s="137">
        <v>1000</v>
      </c>
      <c r="L75" s="137" t="s">
        <v>8271</v>
      </c>
      <c r="M75" s="134" t="s">
        <v>8263</v>
      </c>
      <c r="N75" s="207">
        <f t="shared" si="6"/>
        <v>0</v>
      </c>
      <c r="O75" s="207">
        <f t="shared" ref="O75:BZ78" si="50">+O39</f>
        <v>0</v>
      </c>
      <c r="P75" s="207">
        <f t="shared" si="50"/>
        <v>0</v>
      </c>
      <c r="Q75" s="207">
        <f t="shared" si="50"/>
        <v>0</v>
      </c>
      <c r="R75" s="207">
        <f t="shared" si="50"/>
        <v>0</v>
      </c>
      <c r="S75" s="207">
        <f t="shared" si="50"/>
        <v>0</v>
      </c>
      <c r="T75" s="207">
        <f t="shared" si="50"/>
        <v>0</v>
      </c>
      <c r="U75" s="207">
        <f t="shared" si="50"/>
        <v>0</v>
      </c>
      <c r="V75" s="207">
        <f t="shared" si="50"/>
        <v>0</v>
      </c>
      <c r="W75" s="207">
        <f t="shared" si="50"/>
        <v>0</v>
      </c>
      <c r="X75" s="207">
        <f t="shared" si="50"/>
        <v>0</v>
      </c>
      <c r="Y75" s="207">
        <f t="shared" si="50"/>
        <v>0</v>
      </c>
      <c r="Z75" s="207">
        <f t="shared" si="50"/>
        <v>0</v>
      </c>
      <c r="AA75" s="207">
        <f t="shared" si="50"/>
        <v>0</v>
      </c>
      <c r="AB75" s="207">
        <f t="shared" si="50"/>
        <v>1</v>
      </c>
      <c r="AC75" s="207">
        <f t="shared" si="50"/>
        <v>1</v>
      </c>
      <c r="AD75" s="207">
        <f t="shared" si="50"/>
        <v>1</v>
      </c>
      <c r="AE75" s="207">
        <f t="shared" si="50"/>
        <v>1</v>
      </c>
      <c r="AF75" s="207">
        <f t="shared" si="50"/>
        <v>1</v>
      </c>
      <c r="AG75" s="207">
        <f t="shared" si="50"/>
        <v>1</v>
      </c>
      <c r="AH75" s="207">
        <f t="shared" si="50"/>
        <v>1</v>
      </c>
      <c r="AI75" s="207">
        <f t="shared" si="50"/>
        <v>1</v>
      </c>
      <c r="AJ75" s="207">
        <f t="shared" si="50"/>
        <v>1</v>
      </c>
      <c r="AK75" s="207">
        <f t="shared" si="50"/>
        <v>1</v>
      </c>
      <c r="AL75" s="207">
        <f t="shared" si="50"/>
        <v>1</v>
      </c>
      <c r="AM75" s="207">
        <f t="shared" si="50"/>
        <v>1</v>
      </c>
      <c r="AN75" s="207">
        <f t="shared" si="50"/>
        <v>1</v>
      </c>
      <c r="AO75" s="207">
        <f t="shared" si="50"/>
        <v>1</v>
      </c>
      <c r="AP75" s="207">
        <f t="shared" si="50"/>
        <v>1</v>
      </c>
      <c r="AQ75" s="207">
        <f t="shared" si="50"/>
        <v>1</v>
      </c>
      <c r="AR75" s="207">
        <f t="shared" si="50"/>
        <v>1</v>
      </c>
      <c r="AS75" s="207">
        <f t="shared" si="50"/>
        <v>1</v>
      </c>
      <c r="AT75" s="207">
        <f t="shared" si="50"/>
        <v>1</v>
      </c>
      <c r="AU75" s="207">
        <f t="shared" si="50"/>
        <v>1</v>
      </c>
      <c r="AV75" s="207">
        <f t="shared" si="50"/>
        <v>1</v>
      </c>
      <c r="AW75" s="207">
        <f t="shared" si="50"/>
        <v>1</v>
      </c>
      <c r="AX75" s="207">
        <f t="shared" si="50"/>
        <v>1</v>
      </c>
      <c r="AY75" s="207">
        <f t="shared" si="50"/>
        <v>1</v>
      </c>
      <c r="AZ75" s="207">
        <f t="shared" si="50"/>
        <v>1</v>
      </c>
      <c r="BA75" s="207">
        <f t="shared" si="50"/>
        <v>1</v>
      </c>
      <c r="BB75" s="207">
        <f t="shared" si="50"/>
        <v>1</v>
      </c>
      <c r="BC75" s="207">
        <f t="shared" si="50"/>
        <v>1</v>
      </c>
      <c r="BD75" s="207">
        <f t="shared" si="50"/>
        <v>1</v>
      </c>
      <c r="BE75" s="207">
        <f t="shared" si="50"/>
        <v>1</v>
      </c>
      <c r="BF75" s="207">
        <f t="shared" si="50"/>
        <v>1</v>
      </c>
      <c r="BG75" s="207">
        <f t="shared" si="50"/>
        <v>1</v>
      </c>
      <c r="BH75" s="207">
        <f t="shared" si="50"/>
        <v>1</v>
      </c>
      <c r="BI75" s="207">
        <f t="shared" si="50"/>
        <v>1</v>
      </c>
      <c r="BJ75" s="207">
        <f t="shared" si="50"/>
        <v>1</v>
      </c>
      <c r="BK75" s="207">
        <f t="shared" si="50"/>
        <v>1</v>
      </c>
      <c r="BL75" s="207">
        <f t="shared" si="50"/>
        <v>1</v>
      </c>
      <c r="BM75" s="207">
        <f t="shared" si="50"/>
        <v>1</v>
      </c>
      <c r="BN75" s="207">
        <f t="shared" si="50"/>
        <v>1</v>
      </c>
      <c r="BO75" s="207">
        <f t="shared" si="50"/>
        <v>1</v>
      </c>
      <c r="BP75" s="207">
        <f t="shared" si="50"/>
        <v>1</v>
      </c>
      <c r="BQ75" s="207">
        <f t="shared" si="50"/>
        <v>1</v>
      </c>
      <c r="BR75" s="207">
        <f t="shared" si="50"/>
        <v>1</v>
      </c>
      <c r="BS75" s="207">
        <f t="shared" si="50"/>
        <v>1</v>
      </c>
      <c r="BT75" s="207">
        <f t="shared" si="50"/>
        <v>1</v>
      </c>
      <c r="BU75" s="207">
        <f t="shared" si="50"/>
        <v>1</v>
      </c>
      <c r="BV75" s="207">
        <f t="shared" si="50"/>
        <v>1</v>
      </c>
      <c r="BW75" s="207">
        <f t="shared" si="50"/>
        <v>1</v>
      </c>
      <c r="BX75" s="207">
        <f t="shared" si="50"/>
        <v>1</v>
      </c>
      <c r="BY75" s="207">
        <f t="shared" si="50"/>
        <v>1</v>
      </c>
      <c r="BZ75" s="207">
        <f t="shared" si="50"/>
        <v>1</v>
      </c>
      <c r="CA75" s="207">
        <f t="shared" si="48"/>
        <v>1</v>
      </c>
      <c r="CB75" s="207">
        <f t="shared" si="48"/>
        <v>1</v>
      </c>
      <c r="CC75" s="207">
        <f t="shared" si="48"/>
        <v>1</v>
      </c>
      <c r="CD75" s="207">
        <f t="shared" si="48"/>
        <v>1</v>
      </c>
      <c r="CE75" s="207">
        <f t="shared" si="48"/>
        <v>1</v>
      </c>
      <c r="CF75" s="207">
        <f t="shared" si="48"/>
        <v>1</v>
      </c>
      <c r="CG75" s="207">
        <f t="shared" si="48"/>
        <v>1</v>
      </c>
      <c r="CH75" s="207">
        <f t="shared" si="48"/>
        <v>1</v>
      </c>
      <c r="CI75" s="207">
        <f t="shared" si="48"/>
        <v>1</v>
      </c>
      <c r="CJ75" s="207">
        <f t="shared" si="48"/>
        <v>1</v>
      </c>
      <c r="CK75" s="207">
        <f t="shared" ref="CK75:CL75" si="51">+CK39</f>
        <v>1</v>
      </c>
      <c r="CL75" s="207">
        <f t="shared" si="51"/>
        <v>1</v>
      </c>
      <c r="CM75" s="207">
        <f t="shared" si="48"/>
        <v>0</v>
      </c>
      <c r="CN75" s="207">
        <f t="shared" si="48"/>
        <v>0</v>
      </c>
      <c r="CO75" s="207">
        <f t="shared" si="48"/>
        <v>0</v>
      </c>
      <c r="CP75" s="207">
        <f t="shared" si="48"/>
        <v>0</v>
      </c>
      <c r="CQ75" s="207">
        <f t="shared" si="48"/>
        <v>0</v>
      </c>
      <c r="CR75" s="207">
        <f t="shared" si="48"/>
        <v>0</v>
      </c>
      <c r="CS75" s="207">
        <f t="shared" si="48"/>
        <v>0</v>
      </c>
      <c r="CT75" s="207">
        <f t="shared" si="48"/>
        <v>0</v>
      </c>
      <c r="CU75" s="207">
        <f t="shared" si="48"/>
        <v>0</v>
      </c>
      <c r="CV75" s="207">
        <f t="shared" si="48"/>
        <v>0</v>
      </c>
      <c r="CW75" s="135"/>
      <c r="CX75" s="135"/>
    </row>
    <row r="76" spans="3:102" ht="16">
      <c r="C76" s="10"/>
      <c r="D76" s="10" t="s">
        <v>263</v>
      </c>
      <c r="E76" s="211">
        <v>45627</v>
      </c>
      <c r="F76" s="136" t="s">
        <v>8334</v>
      </c>
      <c r="G76" s="137" t="s">
        <v>8567</v>
      </c>
      <c r="H76" s="137"/>
      <c r="I76" s="137" t="s">
        <v>8262</v>
      </c>
      <c r="J76" s="137" t="s">
        <v>38</v>
      </c>
      <c r="K76" s="137">
        <v>1000</v>
      </c>
      <c r="L76" s="137" t="s">
        <v>8271</v>
      </c>
      <c r="M76" s="134" t="s">
        <v>8263</v>
      </c>
      <c r="N76" s="207">
        <f t="shared" si="6"/>
        <v>0</v>
      </c>
      <c r="O76" s="207">
        <f t="shared" si="50"/>
        <v>0</v>
      </c>
      <c r="P76" s="207">
        <f t="shared" si="50"/>
        <v>0</v>
      </c>
      <c r="Q76" s="207">
        <f t="shared" si="50"/>
        <v>0</v>
      </c>
      <c r="R76" s="207">
        <f t="shared" si="50"/>
        <v>0</v>
      </c>
      <c r="S76" s="207">
        <f t="shared" si="50"/>
        <v>0</v>
      </c>
      <c r="T76" s="207">
        <f t="shared" si="50"/>
        <v>0</v>
      </c>
      <c r="U76" s="207">
        <f t="shared" si="50"/>
        <v>0</v>
      </c>
      <c r="V76" s="207">
        <f t="shared" si="50"/>
        <v>0</v>
      </c>
      <c r="W76" s="207">
        <f t="shared" si="50"/>
        <v>0</v>
      </c>
      <c r="X76" s="207">
        <f t="shared" si="50"/>
        <v>0</v>
      </c>
      <c r="Y76" s="207">
        <f t="shared" si="50"/>
        <v>0</v>
      </c>
      <c r="Z76" s="207">
        <f t="shared" si="50"/>
        <v>0</v>
      </c>
      <c r="AA76" s="207">
        <f t="shared" si="50"/>
        <v>0</v>
      </c>
      <c r="AB76" s="207">
        <f t="shared" si="50"/>
        <v>1</v>
      </c>
      <c r="AC76" s="207">
        <f t="shared" si="50"/>
        <v>1</v>
      </c>
      <c r="AD76" s="207">
        <f t="shared" si="50"/>
        <v>1</v>
      </c>
      <c r="AE76" s="207">
        <f t="shared" si="50"/>
        <v>1</v>
      </c>
      <c r="AF76" s="207">
        <f t="shared" si="50"/>
        <v>1</v>
      </c>
      <c r="AG76" s="207">
        <f t="shared" si="50"/>
        <v>1</v>
      </c>
      <c r="AH76" s="207">
        <f t="shared" si="50"/>
        <v>1</v>
      </c>
      <c r="AI76" s="207">
        <f t="shared" si="50"/>
        <v>1</v>
      </c>
      <c r="AJ76" s="207">
        <f t="shared" si="50"/>
        <v>1</v>
      </c>
      <c r="AK76" s="207">
        <f t="shared" si="50"/>
        <v>1</v>
      </c>
      <c r="AL76" s="207">
        <f t="shared" si="50"/>
        <v>1</v>
      </c>
      <c r="AM76" s="207">
        <f t="shared" si="50"/>
        <v>1</v>
      </c>
      <c r="AN76" s="207">
        <f t="shared" si="50"/>
        <v>1</v>
      </c>
      <c r="AO76" s="207">
        <f t="shared" si="50"/>
        <v>1</v>
      </c>
      <c r="AP76" s="207">
        <f t="shared" si="50"/>
        <v>1</v>
      </c>
      <c r="AQ76" s="207">
        <f t="shared" si="50"/>
        <v>1</v>
      </c>
      <c r="AR76" s="207">
        <f t="shared" si="50"/>
        <v>1</v>
      </c>
      <c r="AS76" s="207">
        <f t="shared" si="50"/>
        <v>1</v>
      </c>
      <c r="AT76" s="207">
        <f t="shared" si="50"/>
        <v>1</v>
      </c>
      <c r="AU76" s="207">
        <f t="shared" si="50"/>
        <v>1</v>
      </c>
      <c r="AV76" s="207">
        <f t="shared" si="50"/>
        <v>1</v>
      </c>
      <c r="AW76" s="207">
        <f t="shared" si="50"/>
        <v>1</v>
      </c>
      <c r="AX76" s="207">
        <f t="shared" si="50"/>
        <v>1</v>
      </c>
      <c r="AY76" s="207">
        <f t="shared" si="50"/>
        <v>1</v>
      </c>
      <c r="AZ76" s="207">
        <f t="shared" si="50"/>
        <v>1</v>
      </c>
      <c r="BA76" s="207">
        <f t="shared" si="50"/>
        <v>1</v>
      </c>
      <c r="BB76" s="207">
        <f t="shared" si="50"/>
        <v>1</v>
      </c>
      <c r="BC76" s="207">
        <f t="shared" si="50"/>
        <v>1</v>
      </c>
      <c r="BD76" s="207">
        <f t="shared" si="50"/>
        <v>1</v>
      </c>
      <c r="BE76" s="207">
        <f t="shared" si="50"/>
        <v>1</v>
      </c>
      <c r="BF76" s="207">
        <f t="shared" si="50"/>
        <v>1</v>
      </c>
      <c r="BG76" s="207">
        <f t="shared" si="50"/>
        <v>1</v>
      </c>
      <c r="BH76" s="207">
        <f t="shared" si="50"/>
        <v>1</v>
      </c>
      <c r="BI76" s="207">
        <f t="shared" si="50"/>
        <v>1</v>
      </c>
      <c r="BJ76" s="207">
        <f t="shared" si="50"/>
        <v>1</v>
      </c>
      <c r="BK76" s="207">
        <f t="shared" si="50"/>
        <v>1</v>
      </c>
      <c r="BL76" s="207">
        <f t="shared" si="50"/>
        <v>1</v>
      </c>
      <c r="BM76" s="207">
        <f t="shared" si="50"/>
        <v>1</v>
      </c>
      <c r="BN76" s="207">
        <f t="shared" si="50"/>
        <v>1</v>
      </c>
      <c r="BO76" s="207">
        <f t="shared" si="50"/>
        <v>1</v>
      </c>
      <c r="BP76" s="207">
        <f t="shared" si="50"/>
        <v>1</v>
      </c>
      <c r="BQ76" s="207">
        <f t="shared" si="50"/>
        <v>1</v>
      </c>
      <c r="BR76" s="207">
        <f t="shared" si="50"/>
        <v>1</v>
      </c>
      <c r="BS76" s="207">
        <f t="shared" si="50"/>
        <v>1</v>
      </c>
      <c r="BT76" s="207">
        <f t="shared" si="50"/>
        <v>1</v>
      </c>
      <c r="BU76" s="207">
        <f t="shared" si="50"/>
        <v>1</v>
      </c>
      <c r="BV76" s="207">
        <f t="shared" si="50"/>
        <v>1</v>
      </c>
      <c r="BW76" s="207">
        <f t="shared" si="50"/>
        <v>1</v>
      </c>
      <c r="BX76" s="207">
        <f t="shared" si="50"/>
        <v>1</v>
      </c>
      <c r="BY76" s="207">
        <f t="shared" si="50"/>
        <v>1</v>
      </c>
      <c r="BZ76" s="207">
        <f t="shared" si="50"/>
        <v>1</v>
      </c>
      <c r="CA76" s="207">
        <f t="shared" si="48"/>
        <v>1</v>
      </c>
      <c r="CB76" s="207">
        <f t="shared" si="48"/>
        <v>1</v>
      </c>
      <c r="CC76" s="207">
        <f t="shared" si="48"/>
        <v>1</v>
      </c>
      <c r="CD76" s="207">
        <f t="shared" si="48"/>
        <v>1</v>
      </c>
      <c r="CE76" s="207">
        <f t="shared" si="48"/>
        <v>1</v>
      </c>
      <c r="CF76" s="207">
        <f t="shared" si="48"/>
        <v>1</v>
      </c>
      <c r="CG76" s="207">
        <f t="shared" si="48"/>
        <v>1</v>
      </c>
      <c r="CH76" s="207">
        <f t="shared" si="48"/>
        <v>1</v>
      </c>
      <c r="CI76" s="207">
        <f t="shared" si="48"/>
        <v>1</v>
      </c>
      <c r="CJ76" s="207">
        <f t="shared" si="48"/>
        <v>1</v>
      </c>
      <c r="CK76" s="207">
        <f t="shared" ref="CK76:CL76" si="52">+CK40</f>
        <v>1</v>
      </c>
      <c r="CL76" s="207">
        <f t="shared" si="52"/>
        <v>1</v>
      </c>
      <c r="CM76" s="207">
        <f t="shared" si="48"/>
        <v>0</v>
      </c>
      <c r="CN76" s="207">
        <f t="shared" si="48"/>
        <v>0</v>
      </c>
      <c r="CO76" s="207">
        <f t="shared" si="48"/>
        <v>0</v>
      </c>
      <c r="CP76" s="207">
        <f t="shared" si="48"/>
        <v>0</v>
      </c>
      <c r="CQ76" s="207">
        <f t="shared" si="48"/>
        <v>0</v>
      </c>
      <c r="CR76" s="207">
        <f t="shared" si="48"/>
        <v>0</v>
      </c>
      <c r="CS76" s="207">
        <f t="shared" si="48"/>
        <v>0</v>
      </c>
      <c r="CT76" s="207">
        <f t="shared" si="48"/>
        <v>0</v>
      </c>
      <c r="CU76" s="207">
        <f t="shared" si="48"/>
        <v>0</v>
      </c>
      <c r="CV76" s="207">
        <f t="shared" si="48"/>
        <v>0</v>
      </c>
      <c r="CW76" s="135"/>
      <c r="CX76" s="135"/>
    </row>
    <row r="77" spans="3:102" ht="16">
      <c r="C77" s="10"/>
      <c r="D77" s="10" t="s">
        <v>266</v>
      </c>
      <c r="E77" s="211">
        <v>45627</v>
      </c>
      <c r="F77" s="136" t="s">
        <v>8334</v>
      </c>
      <c r="G77" s="137" t="s">
        <v>8568</v>
      </c>
      <c r="H77" s="137"/>
      <c r="I77" s="137" t="s">
        <v>8262</v>
      </c>
      <c r="J77" s="137" t="s">
        <v>38</v>
      </c>
      <c r="K77" s="137">
        <v>1000</v>
      </c>
      <c r="L77" s="137" t="s">
        <v>8271</v>
      </c>
      <c r="M77" s="134" t="s">
        <v>8263</v>
      </c>
      <c r="N77" s="207">
        <f t="shared" si="6"/>
        <v>0</v>
      </c>
      <c r="O77" s="207">
        <f t="shared" si="50"/>
        <v>0</v>
      </c>
      <c r="P77" s="207">
        <f t="shared" si="50"/>
        <v>0</v>
      </c>
      <c r="Q77" s="207">
        <f t="shared" si="50"/>
        <v>0</v>
      </c>
      <c r="R77" s="207">
        <f t="shared" si="50"/>
        <v>0</v>
      </c>
      <c r="S77" s="207">
        <f t="shared" si="50"/>
        <v>0</v>
      </c>
      <c r="T77" s="207">
        <f t="shared" si="50"/>
        <v>0</v>
      </c>
      <c r="U77" s="207">
        <f t="shared" si="50"/>
        <v>0</v>
      </c>
      <c r="V77" s="207">
        <f t="shared" si="50"/>
        <v>0</v>
      </c>
      <c r="W77" s="207">
        <f t="shared" si="50"/>
        <v>0</v>
      </c>
      <c r="X77" s="207">
        <f t="shared" si="50"/>
        <v>0</v>
      </c>
      <c r="Y77" s="207">
        <f t="shared" si="50"/>
        <v>0</v>
      </c>
      <c r="Z77" s="207">
        <f t="shared" si="50"/>
        <v>0</v>
      </c>
      <c r="AA77" s="207">
        <f t="shared" si="50"/>
        <v>0</v>
      </c>
      <c r="AB77" s="207">
        <f t="shared" si="50"/>
        <v>1</v>
      </c>
      <c r="AC77" s="207">
        <f t="shared" si="50"/>
        <v>1</v>
      </c>
      <c r="AD77" s="207">
        <f t="shared" si="50"/>
        <v>1</v>
      </c>
      <c r="AE77" s="207">
        <f t="shared" si="50"/>
        <v>1</v>
      </c>
      <c r="AF77" s="207">
        <f t="shared" si="50"/>
        <v>1</v>
      </c>
      <c r="AG77" s="207">
        <f t="shared" si="50"/>
        <v>1</v>
      </c>
      <c r="AH77" s="207">
        <f t="shared" si="50"/>
        <v>1</v>
      </c>
      <c r="AI77" s="207">
        <f t="shared" si="50"/>
        <v>1</v>
      </c>
      <c r="AJ77" s="207">
        <f t="shared" si="50"/>
        <v>1</v>
      </c>
      <c r="AK77" s="207">
        <f t="shared" si="50"/>
        <v>1</v>
      </c>
      <c r="AL77" s="207">
        <f t="shared" si="50"/>
        <v>1</v>
      </c>
      <c r="AM77" s="207">
        <f t="shared" si="50"/>
        <v>1</v>
      </c>
      <c r="AN77" s="207">
        <f t="shared" si="50"/>
        <v>1</v>
      </c>
      <c r="AO77" s="207">
        <f t="shared" si="50"/>
        <v>1</v>
      </c>
      <c r="AP77" s="207">
        <f t="shared" si="50"/>
        <v>1</v>
      </c>
      <c r="AQ77" s="207">
        <f t="shared" si="50"/>
        <v>1</v>
      </c>
      <c r="AR77" s="207">
        <f t="shared" si="50"/>
        <v>1</v>
      </c>
      <c r="AS77" s="207">
        <f t="shared" si="50"/>
        <v>1</v>
      </c>
      <c r="AT77" s="207">
        <f t="shared" si="50"/>
        <v>1</v>
      </c>
      <c r="AU77" s="207">
        <f t="shared" si="50"/>
        <v>1</v>
      </c>
      <c r="AV77" s="207">
        <f t="shared" si="50"/>
        <v>1</v>
      </c>
      <c r="AW77" s="207">
        <f t="shared" si="50"/>
        <v>1</v>
      </c>
      <c r="AX77" s="207">
        <f t="shared" si="50"/>
        <v>1</v>
      </c>
      <c r="AY77" s="207">
        <f t="shared" si="50"/>
        <v>1</v>
      </c>
      <c r="AZ77" s="207">
        <f t="shared" si="50"/>
        <v>1</v>
      </c>
      <c r="BA77" s="207">
        <f t="shared" si="50"/>
        <v>1</v>
      </c>
      <c r="BB77" s="207">
        <f t="shared" si="50"/>
        <v>1</v>
      </c>
      <c r="BC77" s="207">
        <f t="shared" si="50"/>
        <v>1</v>
      </c>
      <c r="BD77" s="207">
        <f t="shared" si="50"/>
        <v>1</v>
      </c>
      <c r="BE77" s="207">
        <f t="shared" si="50"/>
        <v>1</v>
      </c>
      <c r="BF77" s="207">
        <f t="shared" si="50"/>
        <v>1</v>
      </c>
      <c r="BG77" s="207">
        <f t="shared" si="50"/>
        <v>1</v>
      </c>
      <c r="BH77" s="207">
        <f t="shared" si="50"/>
        <v>1</v>
      </c>
      <c r="BI77" s="207">
        <f t="shared" si="50"/>
        <v>1</v>
      </c>
      <c r="BJ77" s="207">
        <f t="shared" si="50"/>
        <v>1</v>
      </c>
      <c r="BK77" s="207">
        <f t="shared" si="50"/>
        <v>1</v>
      </c>
      <c r="BL77" s="207">
        <f t="shared" si="50"/>
        <v>1</v>
      </c>
      <c r="BM77" s="207">
        <f t="shared" si="50"/>
        <v>1</v>
      </c>
      <c r="BN77" s="207">
        <f t="shared" si="50"/>
        <v>1</v>
      </c>
      <c r="BO77" s="207">
        <f t="shared" si="50"/>
        <v>1</v>
      </c>
      <c r="BP77" s="207">
        <f t="shared" si="50"/>
        <v>1</v>
      </c>
      <c r="BQ77" s="207">
        <f t="shared" si="50"/>
        <v>1</v>
      </c>
      <c r="BR77" s="207">
        <f t="shared" si="50"/>
        <v>1</v>
      </c>
      <c r="BS77" s="207">
        <f t="shared" si="50"/>
        <v>1</v>
      </c>
      <c r="BT77" s="207">
        <f t="shared" si="50"/>
        <v>1</v>
      </c>
      <c r="BU77" s="207">
        <f t="shared" si="50"/>
        <v>1</v>
      </c>
      <c r="BV77" s="207">
        <f t="shared" si="50"/>
        <v>1</v>
      </c>
      <c r="BW77" s="207">
        <f t="shared" si="50"/>
        <v>1</v>
      </c>
      <c r="BX77" s="207">
        <f t="shared" si="50"/>
        <v>1</v>
      </c>
      <c r="BY77" s="207">
        <f t="shared" si="50"/>
        <v>1</v>
      </c>
      <c r="BZ77" s="207">
        <f t="shared" si="50"/>
        <v>1</v>
      </c>
      <c r="CA77" s="207">
        <f t="shared" si="48"/>
        <v>1</v>
      </c>
      <c r="CB77" s="207">
        <f t="shared" si="48"/>
        <v>1</v>
      </c>
      <c r="CC77" s="207">
        <f t="shared" si="48"/>
        <v>1</v>
      </c>
      <c r="CD77" s="207">
        <f t="shared" si="48"/>
        <v>1</v>
      </c>
      <c r="CE77" s="207">
        <f t="shared" si="48"/>
        <v>1</v>
      </c>
      <c r="CF77" s="207">
        <f t="shared" si="48"/>
        <v>1</v>
      </c>
      <c r="CG77" s="207">
        <f t="shared" si="48"/>
        <v>1</v>
      </c>
      <c r="CH77" s="207">
        <f t="shared" si="48"/>
        <v>1</v>
      </c>
      <c r="CI77" s="207">
        <f t="shared" si="48"/>
        <v>1</v>
      </c>
      <c r="CJ77" s="207">
        <f t="shared" si="48"/>
        <v>1</v>
      </c>
      <c r="CK77" s="207">
        <f t="shared" ref="CK77:CL77" si="53">+CK41</f>
        <v>1</v>
      </c>
      <c r="CL77" s="207">
        <f t="shared" si="53"/>
        <v>1</v>
      </c>
      <c r="CM77" s="207">
        <f t="shared" si="48"/>
        <v>0</v>
      </c>
      <c r="CN77" s="207">
        <f t="shared" si="48"/>
        <v>0</v>
      </c>
      <c r="CO77" s="207">
        <f t="shared" si="48"/>
        <v>0</v>
      </c>
      <c r="CP77" s="207">
        <f t="shared" si="48"/>
        <v>0</v>
      </c>
      <c r="CQ77" s="207">
        <f t="shared" si="48"/>
        <v>0</v>
      </c>
      <c r="CR77" s="207">
        <f t="shared" si="48"/>
        <v>0</v>
      </c>
      <c r="CS77" s="207">
        <f t="shared" si="48"/>
        <v>0</v>
      </c>
      <c r="CT77" s="207">
        <f t="shared" si="48"/>
        <v>0</v>
      </c>
      <c r="CU77" s="207">
        <f t="shared" si="48"/>
        <v>0</v>
      </c>
      <c r="CV77" s="207">
        <f t="shared" si="48"/>
        <v>0</v>
      </c>
      <c r="CW77" s="135"/>
      <c r="CX77" s="135"/>
    </row>
    <row r="78" spans="3:102" ht="16">
      <c r="C78" s="10"/>
      <c r="D78" s="10" t="s">
        <v>269</v>
      </c>
      <c r="E78" s="211">
        <v>45627</v>
      </c>
      <c r="F78" s="136" t="s">
        <v>8334</v>
      </c>
      <c r="G78" s="137" t="s">
        <v>8569</v>
      </c>
      <c r="H78" s="137"/>
      <c r="I78" s="137" t="s">
        <v>8262</v>
      </c>
      <c r="J78" s="137" t="s">
        <v>38</v>
      </c>
      <c r="K78" s="137">
        <v>1000</v>
      </c>
      <c r="L78" s="137" t="s">
        <v>8271</v>
      </c>
      <c r="M78" s="134" t="s">
        <v>8263</v>
      </c>
      <c r="N78" s="207">
        <f t="shared" si="6"/>
        <v>0</v>
      </c>
      <c r="O78" s="207">
        <f t="shared" si="50"/>
        <v>0</v>
      </c>
      <c r="P78" s="207">
        <f t="shared" si="50"/>
        <v>0</v>
      </c>
      <c r="Q78" s="207">
        <f t="shared" si="50"/>
        <v>0</v>
      </c>
      <c r="R78" s="207">
        <f t="shared" si="50"/>
        <v>0</v>
      </c>
      <c r="S78" s="207">
        <f t="shared" si="50"/>
        <v>0</v>
      </c>
      <c r="T78" s="207">
        <f t="shared" si="50"/>
        <v>0</v>
      </c>
      <c r="U78" s="207">
        <f t="shared" si="50"/>
        <v>0</v>
      </c>
      <c r="V78" s="207">
        <f t="shared" si="50"/>
        <v>0</v>
      </c>
      <c r="W78" s="207">
        <f t="shared" si="50"/>
        <v>0</v>
      </c>
      <c r="X78" s="207">
        <f t="shared" si="50"/>
        <v>0</v>
      </c>
      <c r="Y78" s="207">
        <f t="shared" si="50"/>
        <v>0</v>
      </c>
      <c r="Z78" s="207">
        <f t="shared" si="50"/>
        <v>0</v>
      </c>
      <c r="AA78" s="207">
        <f t="shared" si="50"/>
        <v>0</v>
      </c>
      <c r="AB78" s="207">
        <f t="shared" si="50"/>
        <v>1</v>
      </c>
      <c r="AC78" s="207">
        <f t="shared" si="50"/>
        <v>1</v>
      </c>
      <c r="AD78" s="207">
        <f t="shared" si="50"/>
        <v>1</v>
      </c>
      <c r="AE78" s="207">
        <f t="shared" si="50"/>
        <v>1</v>
      </c>
      <c r="AF78" s="207">
        <f t="shared" si="50"/>
        <v>1</v>
      </c>
      <c r="AG78" s="207">
        <f t="shared" si="50"/>
        <v>1</v>
      </c>
      <c r="AH78" s="207">
        <f t="shared" si="50"/>
        <v>1</v>
      </c>
      <c r="AI78" s="207">
        <f t="shared" si="50"/>
        <v>1</v>
      </c>
      <c r="AJ78" s="207">
        <f t="shared" si="50"/>
        <v>1</v>
      </c>
      <c r="AK78" s="207">
        <f t="shared" si="50"/>
        <v>1</v>
      </c>
      <c r="AL78" s="207">
        <f t="shared" si="50"/>
        <v>1</v>
      </c>
      <c r="AM78" s="207">
        <f t="shared" si="50"/>
        <v>1</v>
      </c>
      <c r="AN78" s="207">
        <f t="shared" si="50"/>
        <v>1</v>
      </c>
      <c r="AO78" s="207">
        <f t="shared" si="50"/>
        <v>1</v>
      </c>
      <c r="AP78" s="207">
        <f t="shared" si="50"/>
        <v>1</v>
      </c>
      <c r="AQ78" s="207">
        <f t="shared" si="50"/>
        <v>1</v>
      </c>
      <c r="AR78" s="207">
        <f t="shared" si="50"/>
        <v>1</v>
      </c>
      <c r="AS78" s="207">
        <f t="shared" si="50"/>
        <v>1</v>
      </c>
      <c r="AT78" s="207">
        <f t="shared" si="50"/>
        <v>1</v>
      </c>
      <c r="AU78" s="207">
        <f t="shared" si="50"/>
        <v>1</v>
      </c>
      <c r="AV78" s="207">
        <f t="shared" si="50"/>
        <v>1</v>
      </c>
      <c r="AW78" s="207">
        <f t="shared" si="50"/>
        <v>1</v>
      </c>
      <c r="AX78" s="207">
        <f t="shared" si="50"/>
        <v>1</v>
      </c>
      <c r="AY78" s="207">
        <f t="shared" si="50"/>
        <v>1</v>
      </c>
      <c r="AZ78" s="207">
        <f t="shared" si="50"/>
        <v>1</v>
      </c>
      <c r="BA78" s="207">
        <f t="shared" si="50"/>
        <v>1</v>
      </c>
      <c r="BB78" s="207">
        <f t="shared" si="50"/>
        <v>1</v>
      </c>
      <c r="BC78" s="207">
        <f t="shared" si="50"/>
        <v>1</v>
      </c>
      <c r="BD78" s="207">
        <f t="shared" si="50"/>
        <v>1</v>
      </c>
      <c r="BE78" s="207">
        <f t="shared" si="50"/>
        <v>1</v>
      </c>
      <c r="BF78" s="207">
        <f t="shared" si="50"/>
        <v>1</v>
      </c>
      <c r="BG78" s="207">
        <f t="shared" si="50"/>
        <v>1</v>
      </c>
      <c r="BH78" s="207">
        <f t="shared" si="50"/>
        <v>1</v>
      </c>
      <c r="BI78" s="207">
        <f t="shared" si="50"/>
        <v>1</v>
      </c>
      <c r="BJ78" s="207">
        <f t="shared" si="50"/>
        <v>1</v>
      </c>
      <c r="BK78" s="207">
        <f t="shared" si="50"/>
        <v>1</v>
      </c>
      <c r="BL78" s="207">
        <f t="shared" si="50"/>
        <v>1</v>
      </c>
      <c r="BM78" s="207">
        <f t="shared" si="50"/>
        <v>1</v>
      </c>
      <c r="BN78" s="207">
        <f t="shared" si="50"/>
        <v>1</v>
      </c>
      <c r="BO78" s="207">
        <f t="shared" si="50"/>
        <v>1</v>
      </c>
      <c r="BP78" s="207">
        <f t="shared" si="50"/>
        <v>1</v>
      </c>
      <c r="BQ78" s="207">
        <f t="shared" si="50"/>
        <v>1</v>
      </c>
      <c r="BR78" s="207">
        <f t="shared" si="50"/>
        <v>1</v>
      </c>
      <c r="BS78" s="207">
        <f t="shared" si="50"/>
        <v>1</v>
      </c>
      <c r="BT78" s="207">
        <f t="shared" si="50"/>
        <v>1</v>
      </c>
      <c r="BU78" s="207">
        <f t="shared" si="50"/>
        <v>1</v>
      </c>
      <c r="BV78" s="207">
        <f t="shared" si="50"/>
        <v>1</v>
      </c>
      <c r="BW78" s="207">
        <f t="shared" si="50"/>
        <v>0</v>
      </c>
      <c r="BX78" s="207">
        <f t="shared" si="50"/>
        <v>0</v>
      </c>
      <c r="BY78" s="207">
        <f t="shared" si="50"/>
        <v>0</v>
      </c>
      <c r="BZ78" s="207">
        <f t="shared" ref="BZ78:CV80" si="54">+BZ42</f>
        <v>0</v>
      </c>
      <c r="CA78" s="207">
        <f t="shared" si="54"/>
        <v>0</v>
      </c>
      <c r="CB78" s="207">
        <f t="shared" si="54"/>
        <v>0</v>
      </c>
      <c r="CC78" s="207">
        <f t="shared" si="54"/>
        <v>0</v>
      </c>
      <c r="CD78" s="207">
        <f t="shared" si="54"/>
        <v>0</v>
      </c>
      <c r="CE78" s="207">
        <f t="shared" si="54"/>
        <v>0</v>
      </c>
      <c r="CF78" s="207">
        <f t="shared" si="54"/>
        <v>0</v>
      </c>
      <c r="CG78" s="207">
        <f t="shared" si="54"/>
        <v>0</v>
      </c>
      <c r="CH78" s="207">
        <f t="shared" si="54"/>
        <v>0</v>
      </c>
      <c r="CI78" s="207">
        <f t="shared" si="54"/>
        <v>0</v>
      </c>
      <c r="CJ78" s="207">
        <f t="shared" si="54"/>
        <v>0</v>
      </c>
      <c r="CK78" s="207">
        <f t="shared" ref="CK78:CL78" si="55">+CK42</f>
        <v>0</v>
      </c>
      <c r="CL78" s="207">
        <f t="shared" si="55"/>
        <v>0</v>
      </c>
      <c r="CM78" s="207">
        <f t="shared" si="54"/>
        <v>0</v>
      </c>
      <c r="CN78" s="207">
        <f t="shared" si="54"/>
        <v>0</v>
      </c>
      <c r="CO78" s="207">
        <f t="shared" si="54"/>
        <v>0</v>
      </c>
      <c r="CP78" s="207">
        <f t="shared" si="54"/>
        <v>0</v>
      </c>
      <c r="CQ78" s="207">
        <f t="shared" si="54"/>
        <v>0</v>
      </c>
      <c r="CR78" s="207">
        <f t="shared" si="54"/>
        <v>0</v>
      </c>
      <c r="CS78" s="207">
        <f t="shared" si="54"/>
        <v>0</v>
      </c>
      <c r="CT78" s="207">
        <f t="shared" si="54"/>
        <v>0</v>
      </c>
      <c r="CU78" s="207">
        <f t="shared" si="54"/>
        <v>0</v>
      </c>
      <c r="CV78" s="207">
        <f t="shared" si="54"/>
        <v>0</v>
      </c>
      <c r="CW78" s="135"/>
      <c r="CX78" s="135"/>
    </row>
    <row r="79" spans="3:102" ht="16">
      <c r="C79" s="10"/>
      <c r="D79" s="10" t="s">
        <v>272</v>
      </c>
      <c r="E79" s="211">
        <v>45627</v>
      </c>
      <c r="F79" s="136" t="s">
        <v>8334</v>
      </c>
      <c r="G79" s="137" t="s">
        <v>8570</v>
      </c>
      <c r="H79" s="137"/>
      <c r="I79" s="137" t="s">
        <v>8262</v>
      </c>
      <c r="J79" s="137" t="s">
        <v>38</v>
      </c>
      <c r="K79" s="137">
        <v>1000</v>
      </c>
      <c r="L79" s="137" t="s">
        <v>8271</v>
      </c>
      <c r="M79" s="134" t="s">
        <v>8263</v>
      </c>
      <c r="N79" s="207">
        <f t="shared" si="6"/>
        <v>0</v>
      </c>
      <c r="O79" s="207">
        <f t="shared" ref="O79:BZ80" si="56">+O43</f>
        <v>0</v>
      </c>
      <c r="P79" s="207">
        <f t="shared" si="56"/>
        <v>0</v>
      </c>
      <c r="Q79" s="207">
        <f t="shared" si="56"/>
        <v>0</v>
      </c>
      <c r="R79" s="207">
        <f t="shared" si="56"/>
        <v>0</v>
      </c>
      <c r="S79" s="207">
        <f t="shared" si="56"/>
        <v>0</v>
      </c>
      <c r="T79" s="207">
        <f t="shared" si="56"/>
        <v>0</v>
      </c>
      <c r="U79" s="207">
        <f t="shared" si="56"/>
        <v>0</v>
      </c>
      <c r="V79" s="207">
        <f t="shared" si="56"/>
        <v>0</v>
      </c>
      <c r="W79" s="207">
        <f t="shared" si="56"/>
        <v>0</v>
      </c>
      <c r="X79" s="207">
        <f t="shared" si="56"/>
        <v>0</v>
      </c>
      <c r="Y79" s="207">
        <f t="shared" si="56"/>
        <v>0</v>
      </c>
      <c r="Z79" s="207">
        <f t="shared" si="56"/>
        <v>0</v>
      </c>
      <c r="AA79" s="207">
        <f t="shared" si="56"/>
        <v>0</v>
      </c>
      <c r="AB79" s="207">
        <f t="shared" si="56"/>
        <v>1</v>
      </c>
      <c r="AC79" s="207">
        <f t="shared" si="56"/>
        <v>1</v>
      </c>
      <c r="AD79" s="207">
        <f t="shared" si="56"/>
        <v>1</v>
      </c>
      <c r="AE79" s="207">
        <f t="shared" si="56"/>
        <v>1</v>
      </c>
      <c r="AF79" s="207">
        <f t="shared" si="56"/>
        <v>1</v>
      </c>
      <c r="AG79" s="207">
        <f t="shared" si="56"/>
        <v>1</v>
      </c>
      <c r="AH79" s="207">
        <f t="shared" si="56"/>
        <v>1</v>
      </c>
      <c r="AI79" s="207">
        <f t="shared" si="56"/>
        <v>1</v>
      </c>
      <c r="AJ79" s="207">
        <f t="shared" si="56"/>
        <v>1</v>
      </c>
      <c r="AK79" s="207">
        <f t="shared" si="56"/>
        <v>1</v>
      </c>
      <c r="AL79" s="207">
        <f t="shared" si="56"/>
        <v>1</v>
      </c>
      <c r="AM79" s="207">
        <f t="shared" si="56"/>
        <v>1</v>
      </c>
      <c r="AN79" s="207">
        <f t="shared" si="56"/>
        <v>1</v>
      </c>
      <c r="AO79" s="207">
        <f t="shared" si="56"/>
        <v>1</v>
      </c>
      <c r="AP79" s="207">
        <f t="shared" si="56"/>
        <v>1</v>
      </c>
      <c r="AQ79" s="207">
        <f t="shared" si="56"/>
        <v>1</v>
      </c>
      <c r="AR79" s="207">
        <f t="shared" si="56"/>
        <v>1</v>
      </c>
      <c r="AS79" s="207">
        <f t="shared" si="56"/>
        <v>1</v>
      </c>
      <c r="AT79" s="207">
        <f t="shared" si="56"/>
        <v>1</v>
      </c>
      <c r="AU79" s="207">
        <f t="shared" si="56"/>
        <v>1</v>
      </c>
      <c r="AV79" s="207">
        <f t="shared" si="56"/>
        <v>1</v>
      </c>
      <c r="AW79" s="207">
        <f t="shared" si="56"/>
        <v>1</v>
      </c>
      <c r="AX79" s="207">
        <f t="shared" si="56"/>
        <v>1</v>
      </c>
      <c r="AY79" s="207">
        <f t="shared" si="56"/>
        <v>1</v>
      </c>
      <c r="AZ79" s="207">
        <f t="shared" si="56"/>
        <v>1</v>
      </c>
      <c r="BA79" s="207">
        <f t="shared" si="56"/>
        <v>1</v>
      </c>
      <c r="BB79" s="207">
        <f t="shared" si="56"/>
        <v>1</v>
      </c>
      <c r="BC79" s="207">
        <f t="shared" si="56"/>
        <v>1</v>
      </c>
      <c r="BD79" s="207">
        <f t="shared" si="56"/>
        <v>1</v>
      </c>
      <c r="BE79" s="207">
        <f t="shared" si="56"/>
        <v>1</v>
      </c>
      <c r="BF79" s="207">
        <f t="shared" si="56"/>
        <v>1</v>
      </c>
      <c r="BG79" s="207">
        <f t="shared" si="56"/>
        <v>1</v>
      </c>
      <c r="BH79" s="207">
        <f t="shared" si="56"/>
        <v>1</v>
      </c>
      <c r="BI79" s="207">
        <f t="shared" si="56"/>
        <v>1</v>
      </c>
      <c r="BJ79" s="207">
        <f t="shared" si="56"/>
        <v>1</v>
      </c>
      <c r="BK79" s="207">
        <f t="shared" si="56"/>
        <v>1</v>
      </c>
      <c r="BL79" s="207">
        <f t="shared" si="56"/>
        <v>1</v>
      </c>
      <c r="BM79" s="207">
        <f t="shared" si="56"/>
        <v>1</v>
      </c>
      <c r="BN79" s="207">
        <f t="shared" si="56"/>
        <v>1</v>
      </c>
      <c r="BO79" s="207">
        <f t="shared" si="56"/>
        <v>1</v>
      </c>
      <c r="BP79" s="207">
        <f t="shared" si="56"/>
        <v>1</v>
      </c>
      <c r="BQ79" s="207">
        <f t="shared" si="56"/>
        <v>1</v>
      </c>
      <c r="BR79" s="207">
        <f t="shared" si="56"/>
        <v>1</v>
      </c>
      <c r="BS79" s="207">
        <f t="shared" si="56"/>
        <v>1</v>
      </c>
      <c r="BT79" s="207">
        <f t="shared" si="56"/>
        <v>1</v>
      </c>
      <c r="BU79" s="207">
        <f t="shared" si="56"/>
        <v>1</v>
      </c>
      <c r="BV79" s="207">
        <f t="shared" si="56"/>
        <v>1</v>
      </c>
      <c r="BW79" s="207">
        <f t="shared" si="56"/>
        <v>0</v>
      </c>
      <c r="BX79" s="207">
        <f t="shared" si="56"/>
        <v>0</v>
      </c>
      <c r="BY79" s="207">
        <f t="shared" si="56"/>
        <v>0</v>
      </c>
      <c r="BZ79" s="207">
        <f t="shared" si="56"/>
        <v>0</v>
      </c>
      <c r="CA79" s="207">
        <f t="shared" si="54"/>
        <v>0</v>
      </c>
      <c r="CB79" s="207">
        <f t="shared" si="54"/>
        <v>0</v>
      </c>
      <c r="CC79" s="207">
        <f t="shared" si="54"/>
        <v>0</v>
      </c>
      <c r="CD79" s="207">
        <f t="shared" si="54"/>
        <v>0</v>
      </c>
      <c r="CE79" s="207">
        <f t="shared" si="54"/>
        <v>0</v>
      </c>
      <c r="CF79" s="207">
        <f t="shared" si="54"/>
        <v>0</v>
      </c>
      <c r="CG79" s="207">
        <f t="shared" si="54"/>
        <v>0</v>
      </c>
      <c r="CH79" s="207">
        <f t="shared" si="54"/>
        <v>0</v>
      </c>
      <c r="CI79" s="207">
        <f t="shared" si="54"/>
        <v>0</v>
      </c>
      <c r="CJ79" s="207">
        <f t="shared" si="54"/>
        <v>0</v>
      </c>
      <c r="CK79" s="207">
        <f t="shared" ref="CK79:CL79" si="57">+CK43</f>
        <v>0</v>
      </c>
      <c r="CL79" s="207">
        <f t="shared" si="57"/>
        <v>0</v>
      </c>
      <c r="CM79" s="207">
        <f t="shared" si="54"/>
        <v>0</v>
      </c>
      <c r="CN79" s="207">
        <f t="shared" si="54"/>
        <v>0</v>
      </c>
      <c r="CO79" s="207">
        <f t="shared" si="54"/>
        <v>0</v>
      </c>
      <c r="CP79" s="207">
        <f t="shared" si="54"/>
        <v>0</v>
      </c>
      <c r="CQ79" s="207">
        <f t="shared" si="54"/>
        <v>0</v>
      </c>
      <c r="CR79" s="207">
        <f t="shared" si="54"/>
        <v>0</v>
      </c>
      <c r="CS79" s="207">
        <f t="shared" si="54"/>
        <v>0</v>
      </c>
      <c r="CT79" s="207">
        <f t="shared" si="54"/>
        <v>0</v>
      </c>
      <c r="CU79" s="207">
        <f t="shared" si="54"/>
        <v>0</v>
      </c>
      <c r="CV79" s="207">
        <f t="shared" si="54"/>
        <v>0</v>
      </c>
      <c r="CW79" s="135"/>
      <c r="CX79" s="135"/>
    </row>
    <row r="80" spans="3:102" ht="16">
      <c r="C80" s="10"/>
      <c r="D80" s="10" t="s">
        <v>365</v>
      </c>
      <c r="E80" s="211">
        <v>45627</v>
      </c>
      <c r="F80" s="136" t="s">
        <v>8334</v>
      </c>
      <c r="G80" s="137" t="s">
        <v>8571</v>
      </c>
      <c r="H80" s="137"/>
      <c r="I80" s="137" t="s">
        <v>8262</v>
      </c>
      <c r="J80" s="137" t="s">
        <v>38</v>
      </c>
      <c r="K80" s="137">
        <v>1000</v>
      </c>
      <c r="L80" s="137" t="s">
        <v>8271</v>
      </c>
      <c r="M80" s="134" t="s">
        <v>8263</v>
      </c>
      <c r="N80" s="207">
        <f t="shared" si="6"/>
        <v>0</v>
      </c>
      <c r="O80" s="207">
        <f t="shared" si="56"/>
        <v>0</v>
      </c>
      <c r="P80" s="207">
        <f t="shared" si="56"/>
        <v>0</v>
      </c>
      <c r="Q80" s="207">
        <f t="shared" si="56"/>
        <v>0</v>
      </c>
      <c r="R80" s="207">
        <f t="shared" si="56"/>
        <v>0</v>
      </c>
      <c r="S80" s="207">
        <f t="shared" si="56"/>
        <v>0</v>
      </c>
      <c r="T80" s="207">
        <f t="shared" si="56"/>
        <v>0</v>
      </c>
      <c r="U80" s="207">
        <f t="shared" si="56"/>
        <v>0</v>
      </c>
      <c r="V80" s="207">
        <f t="shared" si="56"/>
        <v>0</v>
      </c>
      <c r="W80" s="207">
        <f t="shared" si="56"/>
        <v>0</v>
      </c>
      <c r="X80" s="207">
        <f t="shared" si="56"/>
        <v>0</v>
      </c>
      <c r="Y80" s="207">
        <f t="shared" si="56"/>
        <v>0</v>
      </c>
      <c r="Z80" s="207">
        <f t="shared" si="56"/>
        <v>0</v>
      </c>
      <c r="AA80" s="207">
        <f t="shared" si="56"/>
        <v>0</v>
      </c>
      <c r="AB80" s="207">
        <f t="shared" si="56"/>
        <v>15</v>
      </c>
      <c r="AC80" s="207">
        <f t="shared" si="56"/>
        <v>15</v>
      </c>
      <c r="AD80" s="207">
        <f t="shared" si="56"/>
        <v>15</v>
      </c>
      <c r="AE80" s="207">
        <f t="shared" si="56"/>
        <v>15</v>
      </c>
      <c r="AF80" s="207">
        <f t="shared" si="56"/>
        <v>15</v>
      </c>
      <c r="AG80" s="207">
        <f t="shared" si="56"/>
        <v>15</v>
      </c>
      <c r="AH80" s="207">
        <f t="shared" si="56"/>
        <v>15</v>
      </c>
      <c r="AI80" s="207">
        <f t="shared" si="56"/>
        <v>15</v>
      </c>
      <c r="AJ80" s="207">
        <f t="shared" si="56"/>
        <v>15</v>
      </c>
      <c r="AK80" s="207">
        <f t="shared" si="56"/>
        <v>15</v>
      </c>
      <c r="AL80" s="207">
        <f t="shared" si="56"/>
        <v>15</v>
      </c>
      <c r="AM80" s="207">
        <f t="shared" si="56"/>
        <v>15</v>
      </c>
      <c r="AN80" s="207">
        <f t="shared" si="56"/>
        <v>15</v>
      </c>
      <c r="AO80" s="207">
        <f t="shared" si="56"/>
        <v>15</v>
      </c>
      <c r="AP80" s="207">
        <f t="shared" si="56"/>
        <v>15</v>
      </c>
      <c r="AQ80" s="207">
        <f t="shared" si="56"/>
        <v>15</v>
      </c>
      <c r="AR80" s="207">
        <f t="shared" si="56"/>
        <v>15</v>
      </c>
      <c r="AS80" s="207">
        <f t="shared" si="56"/>
        <v>15</v>
      </c>
      <c r="AT80" s="207">
        <f t="shared" si="56"/>
        <v>15</v>
      </c>
      <c r="AU80" s="207">
        <f t="shared" si="56"/>
        <v>15</v>
      </c>
      <c r="AV80" s="207">
        <f t="shared" si="56"/>
        <v>15</v>
      </c>
      <c r="AW80" s="207">
        <f t="shared" si="56"/>
        <v>15</v>
      </c>
      <c r="AX80" s="207">
        <f t="shared" si="56"/>
        <v>15</v>
      </c>
      <c r="AY80" s="207">
        <f t="shared" si="56"/>
        <v>15</v>
      </c>
      <c r="AZ80" s="207">
        <f t="shared" si="56"/>
        <v>15</v>
      </c>
      <c r="BA80" s="207">
        <f t="shared" si="56"/>
        <v>15</v>
      </c>
      <c r="BB80" s="207">
        <f t="shared" si="56"/>
        <v>15</v>
      </c>
      <c r="BC80" s="207">
        <f t="shared" si="56"/>
        <v>15</v>
      </c>
      <c r="BD80" s="207">
        <f t="shared" si="56"/>
        <v>15</v>
      </c>
      <c r="BE80" s="207">
        <f t="shared" si="56"/>
        <v>15</v>
      </c>
      <c r="BF80" s="207">
        <f t="shared" si="56"/>
        <v>15</v>
      </c>
      <c r="BG80" s="207">
        <f t="shared" si="56"/>
        <v>15</v>
      </c>
      <c r="BH80" s="207">
        <f t="shared" si="56"/>
        <v>15</v>
      </c>
      <c r="BI80" s="207">
        <f t="shared" si="56"/>
        <v>15</v>
      </c>
      <c r="BJ80" s="207">
        <f t="shared" si="56"/>
        <v>15</v>
      </c>
      <c r="BK80" s="207">
        <f t="shared" si="56"/>
        <v>15</v>
      </c>
      <c r="BL80" s="207">
        <f t="shared" si="56"/>
        <v>15</v>
      </c>
      <c r="BM80" s="207">
        <f t="shared" si="56"/>
        <v>15</v>
      </c>
      <c r="BN80" s="207">
        <f t="shared" si="56"/>
        <v>15</v>
      </c>
      <c r="BO80" s="207">
        <f t="shared" si="56"/>
        <v>15</v>
      </c>
      <c r="BP80" s="207">
        <f t="shared" si="56"/>
        <v>15</v>
      </c>
      <c r="BQ80" s="207">
        <f t="shared" si="56"/>
        <v>15</v>
      </c>
      <c r="BR80" s="207">
        <f t="shared" si="56"/>
        <v>15</v>
      </c>
      <c r="BS80" s="207">
        <f t="shared" si="56"/>
        <v>15</v>
      </c>
      <c r="BT80" s="207">
        <f t="shared" si="56"/>
        <v>15</v>
      </c>
      <c r="BU80" s="207">
        <f t="shared" si="56"/>
        <v>15</v>
      </c>
      <c r="BV80" s="207">
        <f t="shared" si="56"/>
        <v>15</v>
      </c>
      <c r="BW80" s="207">
        <f t="shared" si="56"/>
        <v>0</v>
      </c>
      <c r="BX80" s="207">
        <f t="shared" si="56"/>
        <v>0</v>
      </c>
      <c r="BY80" s="207">
        <f t="shared" si="56"/>
        <v>0</v>
      </c>
      <c r="BZ80" s="207">
        <f t="shared" si="56"/>
        <v>0</v>
      </c>
      <c r="CA80" s="207">
        <f t="shared" si="54"/>
        <v>0</v>
      </c>
      <c r="CB80" s="207">
        <f t="shared" si="54"/>
        <v>0</v>
      </c>
      <c r="CC80" s="207">
        <f t="shared" si="54"/>
        <v>0</v>
      </c>
      <c r="CD80" s="207">
        <f t="shared" si="54"/>
        <v>0</v>
      </c>
      <c r="CE80" s="207">
        <f t="shared" si="54"/>
        <v>0</v>
      </c>
      <c r="CF80" s="207">
        <f t="shared" si="54"/>
        <v>0</v>
      </c>
      <c r="CG80" s="207">
        <f t="shared" si="54"/>
        <v>0</v>
      </c>
      <c r="CH80" s="207">
        <f t="shared" si="54"/>
        <v>0</v>
      </c>
      <c r="CI80" s="207">
        <f t="shared" si="54"/>
        <v>0</v>
      </c>
      <c r="CJ80" s="207">
        <f t="shared" si="54"/>
        <v>0</v>
      </c>
      <c r="CK80" s="207">
        <f t="shared" ref="CK80:CL80" si="58">+CK44</f>
        <v>0</v>
      </c>
      <c r="CL80" s="207">
        <f t="shared" si="58"/>
        <v>0</v>
      </c>
      <c r="CM80" s="207">
        <f t="shared" si="54"/>
        <v>0</v>
      </c>
      <c r="CN80" s="207">
        <f t="shared" si="54"/>
        <v>0</v>
      </c>
      <c r="CO80" s="207">
        <f t="shared" si="54"/>
        <v>0</v>
      </c>
      <c r="CP80" s="207">
        <f t="shared" si="54"/>
        <v>0</v>
      </c>
      <c r="CQ80" s="207">
        <f t="shared" si="54"/>
        <v>0</v>
      </c>
      <c r="CR80" s="207">
        <f t="shared" si="54"/>
        <v>0</v>
      </c>
      <c r="CS80" s="207">
        <f t="shared" si="54"/>
        <v>0</v>
      </c>
      <c r="CT80" s="207">
        <f t="shared" si="54"/>
        <v>0</v>
      </c>
      <c r="CU80" s="207">
        <f t="shared" si="54"/>
        <v>0</v>
      </c>
      <c r="CV80" s="207">
        <f t="shared" si="54"/>
        <v>0</v>
      </c>
      <c r="CW80" s="135"/>
      <c r="CX80" s="135"/>
    </row>
    <row r="81" spans="3:102" ht="16">
      <c r="C81" s="10"/>
      <c r="D81" s="10"/>
      <c r="E81" s="211"/>
      <c r="F81" s="136" t="s">
        <v>8334</v>
      </c>
      <c r="G81" s="137" t="s">
        <v>20</v>
      </c>
      <c r="H81" s="137" t="s">
        <v>559</v>
      </c>
      <c r="I81" s="137" t="s">
        <v>8262</v>
      </c>
      <c r="J81" s="137" t="s">
        <v>38</v>
      </c>
      <c r="K81" s="137">
        <v>1000</v>
      </c>
      <c r="L81" s="137" t="s">
        <v>8271</v>
      </c>
      <c r="M81" s="134" t="s">
        <v>8263</v>
      </c>
      <c r="N81" s="207">
        <f>+SUM(N9:N44)</f>
        <v>0</v>
      </c>
      <c r="O81" s="207">
        <f t="shared" ref="O81:BZ81" si="59">+SUM(O9:O44)</f>
        <v>0</v>
      </c>
      <c r="P81" s="207">
        <f t="shared" si="59"/>
        <v>5</v>
      </c>
      <c r="Q81" s="207">
        <f t="shared" si="59"/>
        <v>5</v>
      </c>
      <c r="R81" s="207">
        <f t="shared" si="59"/>
        <v>5</v>
      </c>
      <c r="S81" s="207">
        <f t="shared" si="59"/>
        <v>5</v>
      </c>
      <c r="T81" s="207">
        <f t="shared" si="59"/>
        <v>5</v>
      </c>
      <c r="U81" s="207">
        <f t="shared" si="59"/>
        <v>5</v>
      </c>
      <c r="V81" s="207">
        <f t="shared" si="59"/>
        <v>25</v>
      </c>
      <c r="W81" s="207">
        <f t="shared" si="59"/>
        <v>25</v>
      </c>
      <c r="X81" s="207">
        <f t="shared" si="59"/>
        <v>25</v>
      </c>
      <c r="Y81" s="207">
        <f t="shared" si="59"/>
        <v>25</v>
      </c>
      <c r="Z81" s="207">
        <f t="shared" si="59"/>
        <v>25</v>
      </c>
      <c r="AA81" s="207">
        <f t="shared" si="59"/>
        <v>25</v>
      </c>
      <c r="AB81" s="207">
        <f t="shared" si="59"/>
        <v>50</v>
      </c>
      <c r="AC81" s="207">
        <f t="shared" si="59"/>
        <v>50</v>
      </c>
      <c r="AD81" s="207">
        <f t="shared" si="59"/>
        <v>50</v>
      </c>
      <c r="AE81" s="207">
        <f t="shared" si="59"/>
        <v>50</v>
      </c>
      <c r="AF81" s="207">
        <f t="shared" si="59"/>
        <v>50</v>
      </c>
      <c r="AG81" s="207">
        <f t="shared" si="59"/>
        <v>50</v>
      </c>
      <c r="AH81" s="207">
        <f t="shared" si="59"/>
        <v>50</v>
      </c>
      <c r="AI81" s="207">
        <f t="shared" si="59"/>
        <v>50</v>
      </c>
      <c r="AJ81" s="207">
        <f t="shared" si="59"/>
        <v>50</v>
      </c>
      <c r="AK81" s="207">
        <f t="shared" si="59"/>
        <v>50</v>
      </c>
      <c r="AL81" s="207">
        <f t="shared" si="59"/>
        <v>50</v>
      </c>
      <c r="AM81" s="207">
        <f t="shared" si="59"/>
        <v>50</v>
      </c>
      <c r="AN81" s="207">
        <f t="shared" si="59"/>
        <v>50</v>
      </c>
      <c r="AO81" s="207">
        <f t="shared" si="59"/>
        <v>50</v>
      </c>
      <c r="AP81" s="207">
        <f t="shared" si="59"/>
        <v>50</v>
      </c>
      <c r="AQ81" s="207">
        <f t="shared" si="59"/>
        <v>50</v>
      </c>
      <c r="AR81" s="207">
        <f t="shared" si="59"/>
        <v>50</v>
      </c>
      <c r="AS81" s="207">
        <f t="shared" si="59"/>
        <v>50</v>
      </c>
      <c r="AT81" s="207">
        <f t="shared" si="59"/>
        <v>50</v>
      </c>
      <c r="AU81" s="207">
        <f t="shared" si="59"/>
        <v>50</v>
      </c>
      <c r="AV81" s="207">
        <f t="shared" si="59"/>
        <v>50</v>
      </c>
      <c r="AW81" s="207">
        <f t="shared" si="59"/>
        <v>50</v>
      </c>
      <c r="AX81" s="207">
        <f t="shared" si="59"/>
        <v>50</v>
      </c>
      <c r="AY81" s="207">
        <f t="shared" si="59"/>
        <v>50</v>
      </c>
      <c r="AZ81" s="207">
        <f t="shared" si="59"/>
        <v>50</v>
      </c>
      <c r="BA81" s="207">
        <f t="shared" si="59"/>
        <v>50</v>
      </c>
      <c r="BB81" s="207">
        <f t="shared" si="59"/>
        <v>50</v>
      </c>
      <c r="BC81" s="207">
        <f t="shared" si="59"/>
        <v>50</v>
      </c>
      <c r="BD81" s="207">
        <f t="shared" si="59"/>
        <v>50</v>
      </c>
      <c r="BE81" s="207">
        <f t="shared" si="59"/>
        <v>50</v>
      </c>
      <c r="BF81" s="207">
        <f t="shared" si="59"/>
        <v>50</v>
      </c>
      <c r="BG81" s="207">
        <f t="shared" si="59"/>
        <v>50</v>
      </c>
      <c r="BH81" s="207">
        <f t="shared" si="59"/>
        <v>50</v>
      </c>
      <c r="BI81" s="207">
        <f t="shared" si="59"/>
        <v>50</v>
      </c>
      <c r="BJ81" s="207">
        <f t="shared" si="59"/>
        <v>50</v>
      </c>
      <c r="BK81" s="207">
        <f t="shared" si="59"/>
        <v>50</v>
      </c>
      <c r="BL81" s="207">
        <f t="shared" si="59"/>
        <v>50</v>
      </c>
      <c r="BM81" s="207">
        <f t="shared" si="59"/>
        <v>50</v>
      </c>
      <c r="BN81" s="207">
        <f t="shared" si="59"/>
        <v>50</v>
      </c>
      <c r="BO81" s="207">
        <f t="shared" si="59"/>
        <v>50</v>
      </c>
      <c r="BP81" s="207">
        <f t="shared" si="59"/>
        <v>50</v>
      </c>
      <c r="BQ81" s="207">
        <f t="shared" si="59"/>
        <v>50</v>
      </c>
      <c r="BR81" s="207">
        <f t="shared" si="59"/>
        <v>50</v>
      </c>
      <c r="BS81" s="207">
        <f t="shared" si="59"/>
        <v>50</v>
      </c>
      <c r="BT81" s="207">
        <f t="shared" si="59"/>
        <v>50</v>
      </c>
      <c r="BU81" s="207">
        <f t="shared" si="59"/>
        <v>50</v>
      </c>
      <c r="BV81" s="207">
        <f t="shared" si="59"/>
        <v>50</v>
      </c>
      <c r="BW81" s="207">
        <f t="shared" si="59"/>
        <v>9</v>
      </c>
      <c r="BX81" s="207">
        <f t="shared" si="59"/>
        <v>9</v>
      </c>
      <c r="BY81" s="207">
        <f t="shared" si="59"/>
        <v>9</v>
      </c>
      <c r="BZ81" s="207">
        <f t="shared" si="59"/>
        <v>9</v>
      </c>
      <c r="CA81" s="207">
        <f t="shared" ref="CA81:CV81" si="60">+SUM(CA9:CA44)</f>
        <v>9</v>
      </c>
      <c r="CB81" s="207">
        <f t="shared" si="60"/>
        <v>9</v>
      </c>
      <c r="CC81" s="207">
        <f t="shared" si="60"/>
        <v>9</v>
      </c>
      <c r="CD81" s="207">
        <f t="shared" si="60"/>
        <v>9</v>
      </c>
      <c r="CE81" s="207">
        <f t="shared" si="60"/>
        <v>9</v>
      </c>
      <c r="CF81" s="207">
        <f t="shared" si="60"/>
        <v>9</v>
      </c>
      <c r="CG81" s="207">
        <f t="shared" si="60"/>
        <v>9</v>
      </c>
      <c r="CH81" s="207">
        <f t="shared" si="60"/>
        <v>9</v>
      </c>
      <c r="CI81" s="207">
        <f t="shared" si="60"/>
        <v>9</v>
      </c>
      <c r="CJ81" s="207">
        <f t="shared" si="60"/>
        <v>9</v>
      </c>
      <c r="CK81" s="207">
        <f t="shared" ref="CK81:CL81" si="61">+SUM(CK9:CK44)</f>
        <v>9</v>
      </c>
      <c r="CL81" s="207">
        <f t="shared" si="61"/>
        <v>9</v>
      </c>
      <c r="CM81" s="207">
        <f t="shared" si="60"/>
        <v>0</v>
      </c>
      <c r="CN81" s="207">
        <f t="shared" si="60"/>
        <v>0</v>
      </c>
      <c r="CO81" s="207">
        <f t="shared" si="60"/>
        <v>0</v>
      </c>
      <c r="CP81" s="207">
        <f t="shared" si="60"/>
        <v>0</v>
      </c>
      <c r="CQ81" s="207">
        <f t="shared" si="60"/>
        <v>0</v>
      </c>
      <c r="CR81" s="207">
        <f t="shared" si="60"/>
        <v>0</v>
      </c>
      <c r="CS81" s="207">
        <f t="shared" si="60"/>
        <v>0</v>
      </c>
      <c r="CT81" s="207">
        <f t="shared" si="60"/>
        <v>0</v>
      </c>
      <c r="CU81" s="207">
        <f t="shared" si="60"/>
        <v>0</v>
      </c>
      <c r="CV81" s="207">
        <f t="shared" si="60"/>
        <v>0</v>
      </c>
      <c r="CW81" s="135" t="s">
        <v>7502</v>
      </c>
      <c r="CX81" s="135"/>
    </row>
    <row r="82" spans="3:102" ht="16">
      <c r="C82" s="10"/>
      <c r="D82" s="10"/>
      <c r="E82" s="211"/>
      <c r="F82" s="136"/>
      <c r="G82" s="137"/>
      <c r="H82" s="137"/>
      <c r="I82" s="137"/>
      <c r="J82" s="137"/>
      <c r="K82" s="137"/>
      <c r="L82" s="137"/>
      <c r="M82" s="134"/>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207"/>
      <c r="BF82" s="207"/>
      <c r="BG82" s="207"/>
      <c r="BH82" s="207"/>
      <c r="BI82" s="207"/>
      <c r="BJ82" s="207"/>
      <c r="BK82" s="207"/>
      <c r="BL82" s="207"/>
      <c r="BM82" s="207"/>
      <c r="BN82" s="207"/>
      <c r="BO82" s="207"/>
      <c r="BP82" s="207"/>
      <c r="BQ82" s="207"/>
      <c r="BR82" s="207"/>
      <c r="BS82" s="207"/>
      <c r="BT82" s="207"/>
      <c r="BU82" s="207"/>
      <c r="BV82" s="207"/>
      <c r="BW82" s="207"/>
      <c r="BX82" s="207"/>
      <c r="BY82" s="207"/>
      <c r="BZ82" s="207"/>
      <c r="CA82" s="207"/>
      <c r="CB82" s="207"/>
      <c r="CC82" s="207"/>
      <c r="CD82" s="207"/>
      <c r="CE82" s="207"/>
      <c r="CF82" s="207"/>
      <c r="CG82" s="207"/>
      <c r="CH82" s="207"/>
      <c r="CI82" s="207"/>
      <c r="CJ82" s="207"/>
      <c r="CK82" s="207"/>
      <c r="CL82" s="207"/>
      <c r="CM82" s="207"/>
      <c r="CN82" s="207"/>
      <c r="CO82" s="207"/>
      <c r="CP82" s="207"/>
      <c r="CQ82" s="207"/>
      <c r="CR82" s="207"/>
      <c r="CS82" s="207"/>
      <c r="CT82" s="207"/>
      <c r="CU82" s="207"/>
      <c r="CV82" s="207"/>
      <c r="CW82" s="135"/>
      <c r="CX82" s="135"/>
    </row>
    <row r="83" spans="3:102" ht="16">
      <c r="C83" s="10"/>
      <c r="D83" s="10"/>
      <c r="E83" s="211"/>
      <c r="F83" s="136"/>
      <c r="G83" s="137"/>
      <c r="H83" s="137"/>
      <c r="I83" s="137"/>
      <c r="J83" s="137"/>
      <c r="K83" s="137"/>
      <c r="L83" s="137"/>
      <c r="M83" s="134"/>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207"/>
      <c r="BF83" s="207"/>
      <c r="BG83" s="207"/>
      <c r="BH83" s="207"/>
      <c r="BI83" s="207"/>
      <c r="BJ83" s="207"/>
      <c r="BK83" s="207"/>
      <c r="BL83" s="207"/>
      <c r="BM83" s="207"/>
      <c r="BN83" s="207"/>
      <c r="BO83" s="207"/>
      <c r="BP83" s="207"/>
      <c r="BQ83" s="207"/>
      <c r="BR83" s="207"/>
      <c r="BS83" s="207"/>
      <c r="BT83" s="207"/>
      <c r="BU83" s="207"/>
      <c r="BV83" s="207"/>
      <c r="BW83" s="207"/>
      <c r="BX83" s="207"/>
      <c r="BY83" s="207"/>
      <c r="BZ83" s="207"/>
      <c r="CA83" s="207"/>
      <c r="CB83" s="207"/>
      <c r="CC83" s="207"/>
      <c r="CD83" s="207"/>
      <c r="CE83" s="207"/>
      <c r="CF83" s="207"/>
      <c r="CG83" s="207"/>
      <c r="CH83" s="207"/>
      <c r="CI83" s="207"/>
      <c r="CJ83" s="207"/>
      <c r="CK83" s="207"/>
      <c r="CL83" s="207"/>
      <c r="CM83" s="207"/>
      <c r="CN83" s="207"/>
      <c r="CO83" s="207"/>
      <c r="CP83" s="207"/>
      <c r="CQ83" s="207"/>
      <c r="CR83" s="207"/>
      <c r="CS83" s="207"/>
      <c r="CT83" s="207"/>
      <c r="CU83" s="207"/>
      <c r="CV83" s="207"/>
      <c r="CW83" s="135"/>
      <c r="CX83" s="135"/>
    </row>
    <row r="84" spans="3:102" ht="16">
      <c r="C84" s="10"/>
      <c r="D84" s="10"/>
      <c r="E84" s="211"/>
      <c r="F84" s="136"/>
      <c r="G84" s="137"/>
      <c r="H84" s="137"/>
      <c r="I84" s="137"/>
      <c r="J84" s="137"/>
      <c r="K84" s="137"/>
      <c r="L84" s="137"/>
      <c r="M84" s="134"/>
      <c r="N84" s="207"/>
      <c r="O84" s="207"/>
      <c r="P84" s="207"/>
      <c r="Q84" s="207"/>
      <c r="R84" s="207"/>
      <c r="S84" s="207"/>
      <c r="T84" s="207"/>
      <c r="U84" s="207"/>
      <c r="V84" s="207"/>
      <c r="W84" s="207"/>
      <c r="X84" s="207"/>
      <c r="Y84" s="207"/>
      <c r="Z84" s="207"/>
      <c r="AA84" s="207"/>
      <c r="AB84" s="207"/>
      <c r="AC84" s="207"/>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207"/>
      <c r="BF84" s="207"/>
      <c r="BG84" s="207"/>
      <c r="BH84" s="207"/>
      <c r="BI84" s="207"/>
      <c r="BJ84" s="207"/>
      <c r="BK84" s="207"/>
      <c r="BL84" s="207"/>
      <c r="BM84" s="207"/>
      <c r="BN84" s="207"/>
      <c r="BO84" s="207"/>
      <c r="BP84" s="207"/>
      <c r="BQ84" s="207"/>
      <c r="BR84" s="207"/>
      <c r="BS84" s="207"/>
      <c r="BT84" s="207"/>
      <c r="BU84" s="207"/>
      <c r="BV84" s="207"/>
      <c r="BW84" s="207"/>
      <c r="BX84" s="207"/>
      <c r="BY84" s="207"/>
      <c r="BZ84" s="207"/>
      <c r="CA84" s="207"/>
      <c r="CB84" s="207"/>
      <c r="CC84" s="207"/>
      <c r="CD84" s="207"/>
      <c r="CE84" s="207"/>
      <c r="CF84" s="207"/>
      <c r="CG84" s="207"/>
      <c r="CH84" s="207"/>
      <c r="CI84" s="207"/>
      <c r="CJ84" s="207"/>
      <c r="CK84" s="207"/>
      <c r="CL84" s="207"/>
      <c r="CM84" s="207"/>
      <c r="CN84" s="207"/>
      <c r="CO84" s="207"/>
      <c r="CP84" s="207"/>
      <c r="CQ84" s="207"/>
      <c r="CR84" s="207"/>
      <c r="CS84" s="207"/>
      <c r="CT84" s="207"/>
      <c r="CU84" s="207"/>
      <c r="CV84" s="207"/>
      <c r="CW84" s="135"/>
      <c r="CX84" s="135"/>
    </row>
    <row r="85" spans="3:102" ht="16">
      <c r="C85" s="10"/>
      <c r="D85" s="10"/>
      <c r="E85" s="211"/>
      <c r="F85" s="136"/>
      <c r="G85" s="137"/>
      <c r="H85" s="137"/>
      <c r="I85" s="137"/>
      <c r="J85" s="137"/>
      <c r="K85" s="137"/>
      <c r="L85" s="137"/>
      <c r="M85" s="134"/>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207"/>
      <c r="BF85" s="207"/>
      <c r="BG85" s="207"/>
      <c r="BH85" s="207"/>
      <c r="BI85" s="207"/>
      <c r="BJ85" s="207"/>
      <c r="BK85" s="207"/>
      <c r="BL85" s="207"/>
      <c r="BM85" s="207"/>
      <c r="BN85" s="207"/>
      <c r="BO85" s="207"/>
      <c r="BP85" s="207"/>
      <c r="BQ85" s="207"/>
      <c r="BR85" s="207"/>
      <c r="BS85" s="207"/>
      <c r="BT85" s="207"/>
      <c r="BU85" s="207"/>
      <c r="BV85" s="207"/>
      <c r="BW85" s="207"/>
      <c r="BX85" s="207"/>
      <c r="BY85" s="207"/>
      <c r="BZ85" s="207"/>
      <c r="CA85" s="207"/>
      <c r="CB85" s="207"/>
      <c r="CC85" s="207"/>
      <c r="CD85" s="207"/>
      <c r="CE85" s="207"/>
      <c r="CF85" s="207"/>
      <c r="CG85" s="207"/>
      <c r="CH85" s="207"/>
      <c r="CI85" s="207"/>
      <c r="CJ85" s="207"/>
      <c r="CK85" s="207"/>
      <c r="CL85" s="207"/>
      <c r="CM85" s="207"/>
      <c r="CN85" s="207"/>
      <c r="CO85" s="207"/>
      <c r="CP85" s="207"/>
      <c r="CQ85" s="207"/>
      <c r="CR85" s="207"/>
      <c r="CS85" s="207"/>
      <c r="CT85" s="207"/>
      <c r="CU85" s="207"/>
      <c r="CV85" s="207"/>
      <c r="CW85" s="135"/>
      <c r="CX85" s="13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73510-8ADC-4BC0-ACA0-E62B1AA014BD}">
  <sheetPr codeName="Sheet47">
    <tabColor theme="0" tint="-4.9989318521683403E-2"/>
  </sheetPr>
  <dimension ref="A1:DH30"/>
  <sheetViews>
    <sheetView topLeftCell="BZ1" zoomScale="70" zoomScaleNormal="70" workbookViewId="0">
      <selection activeCell="N9" sqref="N9:CV19"/>
    </sheetView>
  </sheetViews>
  <sheetFormatPr defaultRowHeight="14.5"/>
  <cols>
    <col min="1" max="1" width="9.7265625" bestFit="1" customWidth="1"/>
    <col min="2" max="2" width="18.7265625" bestFit="1" customWidth="1"/>
    <col min="3" max="3" width="15.08984375" bestFit="1" customWidth="1"/>
    <col min="4" max="4" width="12.54296875" bestFit="1" customWidth="1"/>
    <col min="5" max="5" width="12.26953125" bestFit="1" customWidth="1"/>
    <col min="6" max="6" width="16.453125" bestFit="1" customWidth="1"/>
    <col min="7" max="7" width="21.36328125" bestFit="1" customWidth="1"/>
    <col min="8" max="8" width="28.90625" customWidth="1"/>
    <col min="9" max="9" width="12.1796875" bestFit="1" customWidth="1"/>
    <col min="10" max="10" width="14.7265625" bestFit="1" customWidth="1"/>
    <col min="11" max="11" width="10.7265625" bestFit="1" customWidth="1"/>
    <col min="12" max="12" width="15.6328125" bestFit="1" customWidth="1"/>
    <col min="13" max="13" width="20.08984375" bestFit="1" customWidth="1"/>
    <col min="14" max="100" width="15.6328125" customWidth="1"/>
  </cols>
  <sheetData>
    <row r="1" spans="1:112">
      <c r="A1" s="165" t="s">
        <v>0</v>
      </c>
      <c r="B1" s="165" t="s">
        <v>1</v>
      </c>
      <c r="C1" s="165" t="s">
        <v>8359</v>
      </c>
      <c r="D1" s="165" t="s">
        <v>26</v>
      </c>
      <c r="E1" s="165" t="s">
        <v>8360</v>
      </c>
      <c r="F1" s="166" t="s">
        <v>36</v>
      </c>
      <c r="G1" s="165" t="s">
        <v>8361</v>
      </c>
      <c r="H1" s="165" t="s">
        <v>2607</v>
      </c>
      <c r="I1" s="165" t="s">
        <v>8362</v>
      </c>
      <c r="J1" s="167" t="s">
        <v>8363</v>
      </c>
      <c r="K1" s="167" t="s">
        <v>8364</v>
      </c>
      <c r="L1" s="167" t="s">
        <v>8365</v>
      </c>
      <c r="M1" s="167" t="s">
        <v>8366</v>
      </c>
      <c r="N1" s="1" t="s">
        <v>7403</v>
      </c>
      <c r="O1" s="1" t="s">
        <v>7404</v>
      </c>
      <c r="P1" s="1" t="s">
        <v>447</v>
      </c>
      <c r="Q1" s="1" t="s">
        <v>1590</v>
      </c>
      <c r="R1" s="1" t="s">
        <v>99</v>
      </c>
      <c r="S1" s="1" t="s">
        <v>110</v>
      </c>
      <c r="T1" s="1" t="s">
        <v>144</v>
      </c>
      <c r="U1" s="1" t="s">
        <v>154</v>
      </c>
      <c r="V1" s="1" t="s">
        <v>114</v>
      </c>
      <c r="W1" s="90" t="s">
        <v>202</v>
      </c>
      <c r="X1" s="90" t="s">
        <v>128</v>
      </c>
      <c r="Y1" s="168" t="s">
        <v>133</v>
      </c>
      <c r="Z1" s="169" t="s">
        <v>160</v>
      </c>
      <c r="AA1" s="1" t="s">
        <v>247</v>
      </c>
      <c r="AB1" s="1" t="s">
        <v>135</v>
      </c>
      <c r="AC1" s="1" t="s">
        <v>197</v>
      </c>
      <c r="AD1" s="1" t="s">
        <v>575</v>
      </c>
      <c r="AE1" s="1" t="s">
        <v>538</v>
      </c>
      <c r="AF1" s="1" t="s">
        <v>7405</v>
      </c>
      <c r="AG1" s="1" t="s">
        <v>7406</v>
      </c>
      <c r="AH1" s="1" t="s">
        <v>7407</v>
      </c>
      <c r="AI1" s="1" t="s">
        <v>7408</v>
      </c>
      <c r="AJ1" s="1" t="s">
        <v>7409</v>
      </c>
      <c r="AK1" s="1" t="s">
        <v>7410</v>
      </c>
      <c r="AL1" s="1" t="s">
        <v>572</v>
      </c>
      <c r="AM1" s="1" t="s">
        <v>7411</v>
      </c>
      <c r="AN1" s="1" t="s">
        <v>7412</v>
      </c>
      <c r="AO1" s="1" t="s">
        <v>7413</v>
      </c>
      <c r="AP1" s="1" t="s">
        <v>7414</v>
      </c>
      <c r="AQ1" s="1" t="s">
        <v>7415</v>
      </c>
      <c r="AR1" s="1" t="s">
        <v>7416</v>
      </c>
      <c r="AS1" s="1" t="s">
        <v>7417</v>
      </c>
      <c r="AT1" s="1" t="s">
        <v>7418</v>
      </c>
      <c r="AU1" s="1" t="s">
        <v>7419</v>
      </c>
      <c r="AV1" s="1" t="s">
        <v>7420</v>
      </c>
      <c r="AW1" s="1" t="s">
        <v>7421</v>
      </c>
      <c r="AX1" s="1" t="s">
        <v>7422</v>
      </c>
      <c r="AY1" s="1" t="s">
        <v>7423</v>
      </c>
      <c r="AZ1" s="1" t="s">
        <v>7424</v>
      </c>
      <c r="BA1" s="1" t="s">
        <v>7425</v>
      </c>
      <c r="BB1" s="1" t="s">
        <v>7426</v>
      </c>
      <c r="BC1" s="1" t="s">
        <v>7427</v>
      </c>
      <c r="BD1" s="1" t="s">
        <v>7428</v>
      </c>
      <c r="BE1" s="1" t="s">
        <v>7429</v>
      </c>
      <c r="BF1" s="1" t="s">
        <v>7430</v>
      </c>
      <c r="BG1" s="1" t="s">
        <v>7431</v>
      </c>
      <c r="BH1" s="1" t="s">
        <v>7432</v>
      </c>
      <c r="BI1" s="1" t="s">
        <v>7433</v>
      </c>
      <c r="BJ1" s="1" t="s">
        <v>7434</v>
      </c>
      <c r="BK1" s="1" t="s">
        <v>7435</v>
      </c>
      <c r="BL1" s="1" t="s">
        <v>7436</v>
      </c>
      <c r="BM1" s="1" t="s">
        <v>7437</v>
      </c>
      <c r="BN1" s="1" t="s">
        <v>7438</v>
      </c>
      <c r="BO1" s="1" t="s">
        <v>7439</v>
      </c>
      <c r="BP1" s="1" t="s">
        <v>7440</v>
      </c>
      <c r="BQ1" s="1" t="s">
        <v>7441</v>
      </c>
      <c r="BR1" s="1" t="s">
        <v>7442</v>
      </c>
      <c r="BS1" s="1" t="s">
        <v>7443</v>
      </c>
      <c r="BT1" s="1" t="s">
        <v>7444</v>
      </c>
      <c r="BU1" s="1" t="s">
        <v>7445</v>
      </c>
      <c r="BV1" s="1" t="s">
        <v>7446</v>
      </c>
      <c r="BW1" s="1" t="s">
        <v>7447</v>
      </c>
      <c r="BX1" s="1" t="s">
        <v>7448</v>
      </c>
      <c r="BY1" s="1" t="s">
        <v>8335</v>
      </c>
      <c r="BZ1" s="1" t="s">
        <v>8336</v>
      </c>
      <c r="CA1" s="1" t="s">
        <v>8337</v>
      </c>
      <c r="CB1" s="1" t="s">
        <v>8338</v>
      </c>
      <c r="CC1" s="1" t="s">
        <v>8339</v>
      </c>
      <c r="CD1" s="1" t="s">
        <v>8340</v>
      </c>
      <c r="CE1" s="1" t="s">
        <v>8341</v>
      </c>
      <c r="CF1" s="1" t="s">
        <v>8342</v>
      </c>
      <c r="CG1" s="1" t="s">
        <v>8343</v>
      </c>
      <c r="CH1" s="1" t="s">
        <v>8344</v>
      </c>
      <c r="CI1" s="1" t="s">
        <v>8345</v>
      </c>
      <c r="CJ1" s="1" t="s">
        <v>8346</v>
      </c>
      <c r="CK1" s="1" t="s">
        <v>8347</v>
      </c>
      <c r="CL1" s="1" t="s">
        <v>8348</v>
      </c>
      <c r="CM1" s="1" t="s">
        <v>8349</v>
      </c>
      <c r="CN1" s="1" t="s">
        <v>8350</v>
      </c>
      <c r="CO1" s="1" t="s">
        <v>8351</v>
      </c>
      <c r="CP1" s="1" t="s">
        <v>8352</v>
      </c>
      <c r="CQ1" s="1" t="s">
        <v>8353</v>
      </c>
      <c r="CR1" s="1" t="s">
        <v>8354</v>
      </c>
      <c r="CS1" s="1" t="s">
        <v>8355</v>
      </c>
      <c r="CT1" s="1" t="s">
        <v>8356</v>
      </c>
      <c r="CU1" s="1" t="s">
        <v>8357</v>
      </c>
      <c r="CV1" s="1" t="s">
        <v>8358</v>
      </c>
    </row>
    <row r="2" spans="1:112">
      <c r="A2" s="157" t="s">
        <v>8334</v>
      </c>
      <c r="B2" s="158" t="s">
        <v>8260</v>
      </c>
      <c r="C2" s="158" t="s">
        <v>8597</v>
      </c>
      <c r="D2" s="159" t="s">
        <v>38</v>
      </c>
      <c r="E2" s="158" t="s">
        <v>97</v>
      </c>
      <c r="F2" s="160" t="s">
        <v>35</v>
      </c>
      <c r="G2" s="158" t="s">
        <v>7456</v>
      </c>
      <c r="H2" s="159" t="s">
        <v>8271</v>
      </c>
      <c r="I2" s="158"/>
      <c r="J2" s="161"/>
      <c r="K2" s="161"/>
      <c r="L2" s="162"/>
      <c r="M2" s="161"/>
      <c r="N2" s="163">
        <v>0</v>
      </c>
      <c r="O2" s="163">
        <v>0</v>
      </c>
      <c r="P2" s="163">
        <v>6492.2884999207572</v>
      </c>
      <c r="Q2" s="163">
        <v>15363.015215887754</v>
      </c>
      <c r="R2" s="163">
        <v>6008.4511752068038</v>
      </c>
      <c r="S2" s="163">
        <v>8108.9662523405495</v>
      </c>
      <c r="T2" s="163">
        <v>9529.3038815456475</v>
      </c>
      <c r="U2" s="163">
        <v>15234.022976290718</v>
      </c>
      <c r="V2" s="163">
        <v>15039.89688720151</v>
      </c>
      <c r="W2" s="163">
        <v>13670.769082642075</v>
      </c>
      <c r="X2" s="163">
        <v>15574.673465669646</v>
      </c>
      <c r="Y2" s="164">
        <v>13914.019256337815</v>
      </c>
      <c r="Z2" s="163">
        <v>19327.126072253639</v>
      </c>
      <c r="AA2" s="163">
        <v>17420.287602983495</v>
      </c>
      <c r="AB2" s="163">
        <v>20954.064015988781</v>
      </c>
      <c r="AC2" s="163">
        <v>30291.22828689661</v>
      </c>
      <c r="AD2" s="163">
        <v>37962.319570829641</v>
      </c>
      <c r="AE2" s="163">
        <v>89159.098125427263</v>
      </c>
      <c r="AF2" s="163">
        <v>84097.912818119948</v>
      </c>
      <c r="AG2" s="163">
        <v>84301.857383315713</v>
      </c>
      <c r="AH2" s="163">
        <v>90868.386909458684</v>
      </c>
      <c r="AI2" s="163">
        <v>99621.744060837344</v>
      </c>
      <c r="AJ2" s="163">
        <v>101443.7712010416</v>
      </c>
      <c r="AK2" s="163">
        <v>107961.32334300643</v>
      </c>
      <c r="AL2" s="163">
        <v>111622.42781467507</v>
      </c>
      <c r="AM2" s="163">
        <v>94025.514472173163</v>
      </c>
      <c r="AN2" s="163">
        <v>88724.114887807751</v>
      </c>
      <c r="AO2" s="163">
        <v>82571.003014815913</v>
      </c>
      <c r="AP2" s="163">
        <v>114679.94182215362</v>
      </c>
      <c r="AQ2" s="163">
        <v>139423.9558684584</v>
      </c>
      <c r="AR2" s="163">
        <v>243763.51492192262</v>
      </c>
      <c r="AS2" s="163">
        <v>245196.12797069308</v>
      </c>
      <c r="AT2" s="163">
        <v>240940.53887827642</v>
      </c>
      <c r="AU2" s="163">
        <v>247444.94919751823</v>
      </c>
      <c r="AV2" s="163">
        <v>236695.59275321799</v>
      </c>
      <c r="AW2" s="163">
        <v>238752.79219475022</v>
      </c>
      <c r="AX2" s="163">
        <v>240340.04035173924</v>
      </c>
      <c r="AY2" s="163">
        <v>203354.67637308442</v>
      </c>
      <c r="AZ2" s="163">
        <v>189795.7878238206</v>
      </c>
      <c r="BA2" s="163">
        <v>171190.35822816327</v>
      </c>
      <c r="BB2" s="163">
        <v>192285.76164249826</v>
      </c>
      <c r="BC2" s="163">
        <v>244865.99048612971</v>
      </c>
      <c r="BD2" s="163">
        <v>238433.10499098813</v>
      </c>
      <c r="BE2" s="163">
        <v>243557.79844939976</v>
      </c>
      <c r="BF2" s="163">
        <v>233513.40133117142</v>
      </c>
      <c r="BG2" s="163">
        <v>235301.06190235418</v>
      </c>
      <c r="BH2" s="163">
        <v>243304.00601157692</v>
      </c>
      <c r="BI2" s="163">
        <v>234607.31271612152</v>
      </c>
      <c r="BJ2" s="163">
        <v>227427.81890380249</v>
      </c>
      <c r="BK2" s="163">
        <v>185732.60701058432</v>
      </c>
      <c r="BL2" s="163">
        <v>150196.31299865103</v>
      </c>
      <c r="BM2" s="163">
        <v>56281.953853129628</v>
      </c>
      <c r="BN2" s="163">
        <v>82597.484404172254</v>
      </c>
      <c r="BO2" s="163">
        <v>27204.330782103822</v>
      </c>
      <c r="BP2" s="163">
        <v>24007.702498345607</v>
      </c>
      <c r="BQ2" s="163">
        <v>24190.168877768152</v>
      </c>
      <c r="BR2" s="163">
        <v>29213.429787646885</v>
      </c>
      <c r="BS2" s="163">
        <v>26560.139070726953</v>
      </c>
      <c r="BT2" s="163">
        <v>17926.68548727662</v>
      </c>
      <c r="BU2" s="163">
        <v>10593.929911026082</v>
      </c>
      <c r="BV2" s="163">
        <v>9287.2803682031772</v>
      </c>
      <c r="BW2" s="163">
        <v>7159.0909090909108</v>
      </c>
      <c r="BX2" s="163">
        <v>19386.585746856774</v>
      </c>
      <c r="BY2" s="163">
        <v>17025.424909561807</v>
      </c>
      <c r="BZ2" s="163">
        <v>15377.803144120342</v>
      </c>
      <c r="CA2" s="163">
        <v>17025.424909561807</v>
      </c>
      <c r="CB2" s="163">
        <v>16476.21765441465</v>
      </c>
      <c r="CC2" s="163">
        <v>20676.429616954993</v>
      </c>
      <c r="CD2" s="163">
        <v>21039.97353865613</v>
      </c>
      <c r="CE2" s="163">
        <v>20309.487808126487</v>
      </c>
      <c r="CF2" s="163">
        <v>14343.578717217393</v>
      </c>
      <c r="CG2" s="163">
        <v>13880.882629565218</v>
      </c>
      <c r="CH2" s="163">
        <v>14343.578717217393</v>
      </c>
      <c r="CI2" s="163">
        <v>13880.882629565211</v>
      </c>
      <c r="CJ2" s="163">
        <v>27517.686382383723</v>
      </c>
      <c r="CK2" s="163">
        <v>24021.967562383721</v>
      </c>
      <c r="CL2" s="163">
        <v>12012.784610232558</v>
      </c>
      <c r="CM2" s="163">
        <v>0</v>
      </c>
      <c r="CN2" s="163">
        <v>0</v>
      </c>
      <c r="CO2" s="163">
        <v>0</v>
      </c>
      <c r="CP2" s="163">
        <v>0</v>
      </c>
      <c r="CQ2" s="163">
        <v>0</v>
      </c>
      <c r="CR2" s="163">
        <v>0</v>
      </c>
      <c r="CS2" s="163">
        <v>0</v>
      </c>
      <c r="CT2" s="163">
        <v>0</v>
      </c>
      <c r="CU2" s="163">
        <v>0</v>
      </c>
      <c r="CV2" s="163">
        <v>0</v>
      </c>
      <c r="CW2" s="218"/>
      <c r="CX2" s="218"/>
      <c r="CY2" s="218"/>
      <c r="CZ2" s="218"/>
      <c r="DA2" s="218"/>
      <c r="DB2" s="218"/>
      <c r="DC2" s="218"/>
      <c r="DD2" s="218"/>
      <c r="DE2" s="218"/>
      <c r="DF2" s="218"/>
      <c r="DG2" s="218"/>
      <c r="DH2" s="218"/>
    </row>
    <row r="8" spans="1:112" ht="16">
      <c r="F8" s="130" t="s">
        <v>0</v>
      </c>
      <c r="G8" s="133" t="s">
        <v>3</v>
      </c>
      <c r="H8" s="130" t="s">
        <v>25</v>
      </c>
      <c r="I8" s="132" t="s">
        <v>1</v>
      </c>
      <c r="J8" s="133" t="s">
        <v>26</v>
      </c>
      <c r="K8" s="131" t="s">
        <v>36</v>
      </c>
      <c r="L8" s="133" t="s">
        <v>2607</v>
      </c>
      <c r="M8" s="133" t="s">
        <v>7475</v>
      </c>
      <c r="N8" s="130">
        <v>45200</v>
      </c>
      <c r="O8" s="130">
        <v>45231</v>
      </c>
      <c r="P8" s="130">
        <v>45261</v>
      </c>
      <c r="Q8" s="130">
        <v>45292</v>
      </c>
      <c r="R8" s="130">
        <v>45323</v>
      </c>
      <c r="S8" s="130">
        <v>45352</v>
      </c>
      <c r="T8" s="130">
        <v>45383</v>
      </c>
      <c r="U8" s="130">
        <v>45413</v>
      </c>
      <c r="V8" s="130">
        <v>45444</v>
      </c>
      <c r="W8" s="130">
        <v>45474</v>
      </c>
      <c r="X8" s="130">
        <v>45505</v>
      </c>
      <c r="Y8" s="130">
        <v>45536</v>
      </c>
      <c r="Z8" s="130">
        <v>45566</v>
      </c>
      <c r="AA8" s="130">
        <v>45597</v>
      </c>
      <c r="AB8" s="130">
        <v>45627</v>
      </c>
      <c r="AC8" s="130">
        <v>45658</v>
      </c>
      <c r="AD8" s="130">
        <v>45689</v>
      </c>
      <c r="AE8" s="130">
        <v>45717</v>
      </c>
      <c r="AF8" s="130">
        <v>45748</v>
      </c>
      <c r="AG8" s="130">
        <v>45778</v>
      </c>
      <c r="AH8" s="130">
        <v>45809</v>
      </c>
      <c r="AI8" s="130">
        <v>45839</v>
      </c>
      <c r="AJ8" s="130">
        <v>45870</v>
      </c>
      <c r="AK8" s="130">
        <v>45901</v>
      </c>
      <c r="AL8" s="130">
        <v>45931</v>
      </c>
      <c r="AM8" s="130">
        <v>45962</v>
      </c>
      <c r="AN8" s="130">
        <v>45992</v>
      </c>
      <c r="AO8" s="130">
        <v>46023</v>
      </c>
      <c r="AP8" s="130">
        <v>46054</v>
      </c>
      <c r="AQ8" s="130">
        <v>46082</v>
      </c>
      <c r="AR8" s="130">
        <v>46113</v>
      </c>
      <c r="AS8" s="130">
        <v>46143</v>
      </c>
      <c r="AT8" s="130">
        <v>46174</v>
      </c>
      <c r="AU8" s="130">
        <v>46204</v>
      </c>
      <c r="AV8" s="130">
        <v>46235</v>
      </c>
      <c r="AW8" s="130">
        <v>46266</v>
      </c>
      <c r="AX8" s="130">
        <v>46296</v>
      </c>
      <c r="AY8" s="130">
        <v>46327</v>
      </c>
      <c r="AZ8" s="130">
        <v>46357</v>
      </c>
      <c r="BA8" s="130">
        <v>46388</v>
      </c>
      <c r="BB8" s="130">
        <v>46419</v>
      </c>
      <c r="BC8" s="130">
        <v>46447</v>
      </c>
      <c r="BD8" s="130">
        <v>46478</v>
      </c>
      <c r="BE8" s="130">
        <v>46508</v>
      </c>
      <c r="BF8" s="130">
        <v>46539</v>
      </c>
      <c r="BG8" s="130">
        <v>46569</v>
      </c>
      <c r="BH8" s="130">
        <v>46600</v>
      </c>
      <c r="BI8" s="130">
        <v>46631</v>
      </c>
      <c r="BJ8" s="130">
        <v>46661</v>
      </c>
      <c r="BK8" s="130">
        <v>46692</v>
      </c>
      <c r="BL8" s="130">
        <v>46722</v>
      </c>
      <c r="BM8" s="130">
        <v>46753</v>
      </c>
      <c r="BN8" s="130">
        <v>46784</v>
      </c>
      <c r="BO8" s="130">
        <v>46813</v>
      </c>
      <c r="BP8" s="130">
        <v>46844</v>
      </c>
      <c r="BQ8" s="130">
        <v>46874</v>
      </c>
      <c r="BR8" s="130">
        <v>46905</v>
      </c>
      <c r="BS8" s="130">
        <v>46935</v>
      </c>
      <c r="BT8" s="130">
        <v>46966</v>
      </c>
      <c r="BU8" s="130">
        <v>46997</v>
      </c>
      <c r="BV8" s="130">
        <v>47027</v>
      </c>
      <c r="BW8" s="130">
        <v>47058</v>
      </c>
      <c r="BX8" s="130">
        <v>47088</v>
      </c>
      <c r="BY8" s="130" t="s">
        <v>8335</v>
      </c>
      <c r="BZ8" s="130" t="s">
        <v>8336</v>
      </c>
      <c r="CA8" s="130" t="s">
        <v>8337</v>
      </c>
      <c r="CB8" s="130" t="s">
        <v>8338</v>
      </c>
      <c r="CC8" s="130" t="s">
        <v>8339</v>
      </c>
      <c r="CD8" s="130" t="s">
        <v>8340</v>
      </c>
      <c r="CE8" s="130" t="s">
        <v>8341</v>
      </c>
      <c r="CF8" s="130" t="s">
        <v>8342</v>
      </c>
      <c r="CG8" s="130" t="s">
        <v>8343</v>
      </c>
      <c r="CH8" s="130" t="s">
        <v>8344</v>
      </c>
      <c r="CI8" s="130" t="s">
        <v>8345</v>
      </c>
      <c r="CJ8" s="130" t="s">
        <v>8346</v>
      </c>
      <c r="CK8" s="130" t="s">
        <v>8347</v>
      </c>
      <c r="CL8" s="130" t="s">
        <v>8348</v>
      </c>
      <c r="CM8" s="130" t="s">
        <v>8349</v>
      </c>
      <c r="CN8" s="130" t="s">
        <v>8350</v>
      </c>
      <c r="CO8" s="130" t="s">
        <v>8351</v>
      </c>
      <c r="CP8" s="130" t="s">
        <v>8352</v>
      </c>
      <c r="CQ8" s="130" t="s">
        <v>8353</v>
      </c>
      <c r="CR8" s="130" t="s">
        <v>8354</v>
      </c>
      <c r="CS8" s="130" t="s">
        <v>8355</v>
      </c>
      <c r="CT8" s="130" t="s">
        <v>8356</v>
      </c>
      <c r="CU8" s="130" t="s">
        <v>8357</v>
      </c>
      <c r="CV8" s="130" t="s">
        <v>8358</v>
      </c>
      <c r="CW8" s="130" t="s">
        <v>16</v>
      </c>
      <c r="CX8" s="130" t="s">
        <v>7489</v>
      </c>
    </row>
    <row r="9" spans="1:112" ht="16">
      <c r="C9" s="11" t="s">
        <v>8613</v>
      </c>
      <c r="D9" s="11">
        <v>2601</v>
      </c>
      <c r="E9" s="211">
        <v>45383</v>
      </c>
      <c r="F9" s="136" t="s">
        <v>8334</v>
      </c>
      <c r="G9" s="137" t="s">
        <v>126</v>
      </c>
      <c r="H9" s="137" t="s">
        <v>127</v>
      </c>
      <c r="I9" s="137" t="s">
        <v>8260</v>
      </c>
      <c r="J9" s="137" t="s">
        <v>38</v>
      </c>
      <c r="K9" s="137" t="s">
        <v>35</v>
      </c>
      <c r="L9" s="137" t="s">
        <v>8271</v>
      </c>
      <c r="M9" s="134" t="s">
        <v>7476</v>
      </c>
      <c r="N9" s="207">
        <v>0</v>
      </c>
      <c r="O9" s="207">
        <v>0</v>
      </c>
      <c r="P9" s="207">
        <v>0</v>
      </c>
      <c r="Q9" s="207">
        <v>0</v>
      </c>
      <c r="R9" s="207">
        <v>0</v>
      </c>
      <c r="S9" s="207">
        <v>0</v>
      </c>
      <c r="T9" s="207">
        <v>1</v>
      </c>
      <c r="U9" s="207">
        <v>1</v>
      </c>
      <c r="V9" s="207">
        <v>1</v>
      </c>
      <c r="W9" s="207">
        <v>1</v>
      </c>
      <c r="X9" s="207">
        <v>1</v>
      </c>
      <c r="Y9" s="207">
        <v>1</v>
      </c>
      <c r="Z9" s="207">
        <v>1</v>
      </c>
      <c r="AA9" s="207">
        <v>1</v>
      </c>
      <c r="AB9" s="207">
        <v>1</v>
      </c>
      <c r="AC9" s="207">
        <v>1</v>
      </c>
      <c r="AD9" s="207">
        <v>1</v>
      </c>
      <c r="AE9" s="207">
        <v>1</v>
      </c>
      <c r="AF9" s="207">
        <v>1</v>
      </c>
      <c r="AG9" s="207">
        <v>1</v>
      </c>
      <c r="AH9" s="207">
        <v>1</v>
      </c>
      <c r="AI9" s="207">
        <v>1</v>
      </c>
      <c r="AJ9" s="207">
        <v>1</v>
      </c>
      <c r="AK9" s="207">
        <v>1</v>
      </c>
      <c r="AL9" s="207">
        <v>1</v>
      </c>
      <c r="AM9" s="207">
        <v>1</v>
      </c>
      <c r="AN9" s="207">
        <v>1</v>
      </c>
      <c r="AO9" s="207">
        <v>1</v>
      </c>
      <c r="AP9" s="207">
        <v>1</v>
      </c>
      <c r="AQ9" s="207">
        <v>1</v>
      </c>
      <c r="AR9" s="207">
        <v>1</v>
      </c>
      <c r="AS9" s="207">
        <v>1</v>
      </c>
      <c r="AT9" s="207">
        <v>1</v>
      </c>
      <c r="AU9" s="207">
        <v>1</v>
      </c>
      <c r="AV9" s="207">
        <v>1</v>
      </c>
      <c r="AW9" s="207">
        <v>1</v>
      </c>
      <c r="AX9" s="207">
        <v>1</v>
      </c>
      <c r="AY9" s="207">
        <v>1</v>
      </c>
      <c r="AZ9" s="207">
        <v>1</v>
      </c>
      <c r="BA9" s="207">
        <v>1</v>
      </c>
      <c r="BB9" s="207">
        <v>1</v>
      </c>
      <c r="BC9" s="207">
        <v>1</v>
      </c>
      <c r="BD9" s="207">
        <v>1</v>
      </c>
      <c r="BE9" s="207">
        <v>1</v>
      </c>
      <c r="BF9" s="207">
        <v>1</v>
      </c>
      <c r="BG9" s="207">
        <v>1</v>
      </c>
      <c r="BH9" s="207">
        <v>1</v>
      </c>
      <c r="BI9" s="207">
        <v>1</v>
      </c>
      <c r="BJ9" s="207">
        <v>1</v>
      </c>
      <c r="BK9" s="207">
        <v>1</v>
      </c>
      <c r="BL9" s="207">
        <v>1</v>
      </c>
      <c r="BM9" s="207">
        <v>1</v>
      </c>
      <c r="BN9" s="207">
        <v>1</v>
      </c>
      <c r="BO9" s="207">
        <v>1</v>
      </c>
      <c r="BP9" s="207">
        <v>1</v>
      </c>
      <c r="BQ9" s="207">
        <v>1</v>
      </c>
      <c r="BR9" s="207">
        <v>1</v>
      </c>
      <c r="BS9" s="207">
        <v>1</v>
      </c>
      <c r="BT9" s="207">
        <v>1</v>
      </c>
      <c r="BU9" s="207">
        <v>1</v>
      </c>
      <c r="BV9" s="207">
        <v>1</v>
      </c>
      <c r="BW9" s="207">
        <v>1</v>
      </c>
      <c r="BX9" s="207">
        <v>1</v>
      </c>
      <c r="BY9" s="207">
        <v>1</v>
      </c>
      <c r="BZ9" s="207">
        <v>1</v>
      </c>
      <c r="CA9" s="207">
        <v>1</v>
      </c>
      <c r="CB9" s="207">
        <v>1</v>
      </c>
      <c r="CC9" s="207">
        <v>1</v>
      </c>
      <c r="CD9" s="207">
        <v>1</v>
      </c>
      <c r="CE9" s="207">
        <v>1</v>
      </c>
      <c r="CF9" s="207">
        <v>1</v>
      </c>
      <c r="CG9" s="207">
        <v>1</v>
      </c>
      <c r="CH9" s="207">
        <v>1</v>
      </c>
      <c r="CI9" s="207">
        <v>1</v>
      </c>
      <c r="CJ9" s="207">
        <v>1</v>
      </c>
      <c r="CK9" s="207">
        <v>1</v>
      </c>
      <c r="CL9" s="207">
        <v>1</v>
      </c>
      <c r="CM9" s="207"/>
      <c r="CN9" s="207"/>
      <c r="CO9" s="207"/>
      <c r="CP9" s="207"/>
      <c r="CQ9" s="207"/>
      <c r="CR9" s="207"/>
      <c r="CS9" s="207"/>
      <c r="CT9" s="207"/>
      <c r="CU9" s="207"/>
      <c r="CV9" s="207"/>
      <c r="CW9" s="135"/>
      <c r="CX9" s="135"/>
    </row>
    <row r="10" spans="1:112" ht="16">
      <c r="C10" s="11"/>
      <c r="D10" s="11"/>
      <c r="E10" s="211">
        <v>45444</v>
      </c>
      <c r="F10" s="136" t="s">
        <v>8334</v>
      </c>
      <c r="G10" s="137" t="s">
        <v>131</v>
      </c>
      <c r="H10" s="137" t="s">
        <v>132</v>
      </c>
      <c r="I10" s="137" t="s">
        <v>8260</v>
      </c>
      <c r="J10" s="137" t="s">
        <v>38</v>
      </c>
      <c r="K10" s="137" t="s">
        <v>35</v>
      </c>
      <c r="L10" s="137" t="s">
        <v>8271</v>
      </c>
      <c r="M10" s="134" t="s">
        <v>7476</v>
      </c>
      <c r="N10" s="207">
        <v>0</v>
      </c>
      <c r="O10" s="207">
        <v>0</v>
      </c>
      <c r="P10" s="207">
        <v>0</v>
      </c>
      <c r="Q10" s="207">
        <v>0</v>
      </c>
      <c r="R10" s="207">
        <v>0</v>
      </c>
      <c r="S10" s="207">
        <v>0</v>
      </c>
      <c r="T10" s="207">
        <v>0</v>
      </c>
      <c r="U10" s="207">
        <v>0</v>
      </c>
      <c r="V10" s="207">
        <v>1</v>
      </c>
      <c r="W10" s="207">
        <v>1</v>
      </c>
      <c r="X10" s="207">
        <v>1</v>
      </c>
      <c r="Y10" s="207">
        <v>1</v>
      </c>
      <c r="Z10" s="207">
        <v>1</v>
      </c>
      <c r="AA10" s="207">
        <v>1</v>
      </c>
      <c r="AB10" s="207">
        <v>1</v>
      </c>
      <c r="AC10" s="207">
        <v>1</v>
      </c>
      <c r="AD10" s="207">
        <v>1</v>
      </c>
      <c r="AE10" s="207">
        <v>1</v>
      </c>
      <c r="AF10" s="207">
        <v>1</v>
      </c>
      <c r="AG10" s="207">
        <v>1</v>
      </c>
      <c r="AH10" s="207">
        <v>1</v>
      </c>
      <c r="AI10" s="207">
        <v>1</v>
      </c>
      <c r="AJ10" s="207">
        <v>1</v>
      </c>
      <c r="AK10" s="207">
        <v>1</v>
      </c>
      <c r="AL10" s="207">
        <v>1</v>
      </c>
      <c r="AM10" s="207">
        <v>1</v>
      </c>
      <c r="AN10" s="207">
        <v>1</v>
      </c>
      <c r="AO10" s="207">
        <v>1</v>
      </c>
      <c r="AP10" s="207">
        <v>1</v>
      </c>
      <c r="AQ10" s="207">
        <v>1</v>
      </c>
      <c r="AR10" s="207">
        <v>1</v>
      </c>
      <c r="AS10" s="207">
        <v>1</v>
      </c>
      <c r="AT10" s="207">
        <v>1</v>
      </c>
      <c r="AU10" s="207">
        <v>1</v>
      </c>
      <c r="AV10" s="207">
        <v>1</v>
      </c>
      <c r="AW10" s="207">
        <v>1</v>
      </c>
      <c r="AX10" s="207">
        <v>1</v>
      </c>
      <c r="AY10" s="207">
        <v>1</v>
      </c>
      <c r="AZ10" s="207">
        <v>1</v>
      </c>
      <c r="BA10" s="207">
        <v>1</v>
      </c>
      <c r="BB10" s="207">
        <v>1</v>
      </c>
      <c r="BC10" s="207">
        <v>1</v>
      </c>
      <c r="BD10" s="207">
        <v>1</v>
      </c>
      <c r="BE10" s="207">
        <v>1</v>
      </c>
      <c r="BF10" s="207">
        <v>1</v>
      </c>
      <c r="BG10" s="207">
        <v>1</v>
      </c>
      <c r="BH10" s="207">
        <v>1</v>
      </c>
      <c r="BI10" s="207">
        <v>1</v>
      </c>
      <c r="BJ10" s="207">
        <v>1</v>
      </c>
      <c r="BK10" s="207">
        <v>1</v>
      </c>
      <c r="BL10" s="207">
        <v>1</v>
      </c>
      <c r="BM10" s="207">
        <v>1</v>
      </c>
      <c r="BN10" s="207">
        <v>1</v>
      </c>
      <c r="BO10" s="207">
        <v>1</v>
      </c>
      <c r="BP10" s="207">
        <v>1</v>
      </c>
      <c r="BQ10" s="207">
        <v>1</v>
      </c>
      <c r="BR10" s="207">
        <v>1</v>
      </c>
      <c r="BS10" s="207">
        <v>1</v>
      </c>
      <c r="BT10" s="207">
        <v>1</v>
      </c>
      <c r="BU10" s="207">
        <v>1</v>
      </c>
      <c r="BV10" s="207">
        <v>1</v>
      </c>
      <c r="BW10" s="207">
        <v>1</v>
      </c>
      <c r="BX10" s="207">
        <v>1</v>
      </c>
      <c r="BY10" s="207">
        <v>1</v>
      </c>
      <c r="BZ10" s="207">
        <v>1</v>
      </c>
      <c r="CA10" s="207">
        <v>1</v>
      </c>
      <c r="CB10" s="207">
        <v>1</v>
      </c>
      <c r="CC10" s="207">
        <v>1</v>
      </c>
      <c r="CD10" s="207">
        <v>1</v>
      </c>
      <c r="CE10" s="207">
        <v>1</v>
      </c>
      <c r="CF10" s="207">
        <v>1</v>
      </c>
      <c r="CG10" s="207">
        <v>1</v>
      </c>
      <c r="CH10" s="207">
        <v>1</v>
      </c>
      <c r="CI10" s="207">
        <v>1</v>
      </c>
      <c r="CJ10" s="207">
        <v>1</v>
      </c>
      <c r="CK10" s="207">
        <v>1</v>
      </c>
      <c r="CL10" s="207">
        <v>1</v>
      </c>
      <c r="CM10" s="207"/>
      <c r="CN10" s="207"/>
      <c r="CO10" s="207"/>
      <c r="CP10" s="207"/>
      <c r="CQ10" s="207"/>
      <c r="CR10" s="207"/>
      <c r="CS10" s="207"/>
      <c r="CT10" s="207"/>
      <c r="CU10" s="207"/>
      <c r="CV10" s="207"/>
    </row>
    <row r="11" spans="1:112" ht="16">
      <c r="C11" s="11"/>
      <c r="D11" s="11"/>
      <c r="E11" s="211">
        <v>45627</v>
      </c>
      <c r="F11" s="136" t="s">
        <v>8334</v>
      </c>
      <c r="G11" s="137" t="s">
        <v>134</v>
      </c>
      <c r="H11" s="137" t="s">
        <v>127</v>
      </c>
      <c r="I11" s="137" t="s">
        <v>8260</v>
      </c>
      <c r="J11" s="137" t="s">
        <v>38</v>
      </c>
      <c r="K11" s="137" t="s">
        <v>35</v>
      </c>
      <c r="L11" s="137" t="s">
        <v>8271</v>
      </c>
      <c r="M11" s="134" t="s">
        <v>7476</v>
      </c>
      <c r="N11" s="207">
        <v>0</v>
      </c>
      <c r="O11" s="207">
        <v>0</v>
      </c>
      <c r="P11" s="207">
        <v>0</v>
      </c>
      <c r="Q11" s="207">
        <v>0</v>
      </c>
      <c r="R11" s="207">
        <v>0</v>
      </c>
      <c r="S11" s="207">
        <v>0</v>
      </c>
      <c r="T11" s="207">
        <v>0</v>
      </c>
      <c r="U11" s="207">
        <v>0</v>
      </c>
      <c r="V11" s="207">
        <v>0</v>
      </c>
      <c r="W11" s="207">
        <v>0</v>
      </c>
      <c r="X11" s="207">
        <v>0</v>
      </c>
      <c r="Y11" s="207">
        <v>0</v>
      </c>
      <c r="Z11" s="207">
        <v>0</v>
      </c>
      <c r="AA11" s="207">
        <v>0</v>
      </c>
      <c r="AB11" s="207">
        <v>1</v>
      </c>
      <c r="AC11" s="207">
        <v>1</v>
      </c>
      <c r="AD11" s="207">
        <v>1</v>
      </c>
      <c r="AE11" s="207">
        <v>1</v>
      </c>
      <c r="AF11" s="207">
        <v>1</v>
      </c>
      <c r="AG11" s="207">
        <v>1</v>
      </c>
      <c r="AH11" s="207">
        <v>1</v>
      </c>
      <c r="AI11" s="207">
        <v>1</v>
      </c>
      <c r="AJ11" s="207">
        <v>1</v>
      </c>
      <c r="AK11" s="207">
        <v>1</v>
      </c>
      <c r="AL11" s="207">
        <v>1</v>
      </c>
      <c r="AM11" s="207">
        <v>1</v>
      </c>
      <c r="AN11" s="207">
        <v>1</v>
      </c>
      <c r="AO11" s="207">
        <v>1</v>
      </c>
      <c r="AP11" s="207">
        <v>1</v>
      </c>
      <c r="AQ11" s="207">
        <v>1</v>
      </c>
      <c r="AR11" s="207">
        <v>1</v>
      </c>
      <c r="AS11" s="207">
        <v>1</v>
      </c>
      <c r="AT11" s="207">
        <v>1</v>
      </c>
      <c r="AU11" s="207">
        <v>1</v>
      </c>
      <c r="AV11" s="207">
        <v>1</v>
      </c>
      <c r="AW11" s="207">
        <v>1</v>
      </c>
      <c r="AX11" s="207">
        <v>1</v>
      </c>
      <c r="AY11" s="207">
        <v>1</v>
      </c>
      <c r="AZ11" s="207">
        <v>1</v>
      </c>
      <c r="BA11" s="207">
        <v>1</v>
      </c>
      <c r="BB11" s="207">
        <v>1</v>
      </c>
      <c r="BC11" s="207">
        <v>1</v>
      </c>
      <c r="BD11" s="207">
        <v>1</v>
      </c>
      <c r="BE11" s="207">
        <v>1</v>
      </c>
      <c r="BF11" s="207">
        <v>1</v>
      </c>
      <c r="BG11" s="207">
        <v>1</v>
      </c>
      <c r="BH11" s="207">
        <v>1</v>
      </c>
      <c r="BI11" s="207">
        <v>1</v>
      </c>
      <c r="BJ11" s="207">
        <v>1</v>
      </c>
      <c r="BK11" s="207">
        <v>1</v>
      </c>
      <c r="BL11" s="207">
        <v>1</v>
      </c>
      <c r="BM11" s="207">
        <v>1</v>
      </c>
      <c r="BN11" s="207">
        <v>1</v>
      </c>
      <c r="BO11" s="207">
        <v>1</v>
      </c>
      <c r="BP11" s="207">
        <v>1</v>
      </c>
      <c r="BQ11" s="207">
        <v>1</v>
      </c>
      <c r="BR11" s="207">
        <v>1</v>
      </c>
      <c r="BS11" s="207">
        <v>1</v>
      </c>
      <c r="BT11" s="207"/>
      <c r="BU11" s="207"/>
      <c r="BV11" s="207"/>
      <c r="BW11" s="207"/>
      <c r="BX11" s="207"/>
      <c r="BY11" s="207"/>
      <c r="BZ11" s="207"/>
      <c r="CA11" s="207"/>
      <c r="CB11" s="207"/>
      <c r="CC11" s="207"/>
      <c r="CD11" s="207"/>
      <c r="CE11" s="207"/>
      <c r="CF11" s="207"/>
      <c r="CG11" s="207"/>
      <c r="CH11" s="207"/>
      <c r="CI11" s="207"/>
      <c r="CJ11" s="207"/>
      <c r="CK11" s="207"/>
      <c r="CL11" s="207"/>
      <c r="CM11" s="207"/>
      <c r="CN11" s="207"/>
      <c r="CO11" s="207"/>
      <c r="CP11" s="207"/>
      <c r="CQ11" s="207"/>
      <c r="CR11" s="207"/>
      <c r="CS11" s="207"/>
      <c r="CT11" s="207"/>
      <c r="CU11" s="207"/>
      <c r="CV11" s="207"/>
    </row>
    <row r="12" spans="1:112" ht="16">
      <c r="C12" s="11" t="s">
        <v>8613</v>
      </c>
      <c r="D12" s="11">
        <v>2550</v>
      </c>
      <c r="E12" s="211">
        <v>45627</v>
      </c>
      <c r="F12" s="136" t="s">
        <v>8334</v>
      </c>
      <c r="G12" s="137" t="s">
        <v>136</v>
      </c>
      <c r="H12" s="137" t="s">
        <v>137</v>
      </c>
      <c r="I12" s="137" t="s">
        <v>8260</v>
      </c>
      <c r="J12" s="137" t="s">
        <v>38</v>
      </c>
      <c r="K12" s="137" t="s">
        <v>35</v>
      </c>
      <c r="L12" s="137" t="s">
        <v>8271</v>
      </c>
      <c r="M12" s="134" t="s">
        <v>7476</v>
      </c>
      <c r="N12" s="207">
        <v>0</v>
      </c>
      <c r="O12" s="207">
        <v>0</v>
      </c>
      <c r="P12" s="207">
        <v>0</v>
      </c>
      <c r="Q12" s="207">
        <v>0</v>
      </c>
      <c r="R12" s="207">
        <v>0</v>
      </c>
      <c r="S12" s="207">
        <v>0</v>
      </c>
      <c r="T12" s="207">
        <v>0</v>
      </c>
      <c r="U12" s="207">
        <v>0</v>
      </c>
      <c r="V12" s="207">
        <v>0</v>
      </c>
      <c r="W12" s="207">
        <v>0</v>
      </c>
      <c r="X12" s="207">
        <v>0</v>
      </c>
      <c r="Y12" s="207">
        <v>0</v>
      </c>
      <c r="Z12" s="207">
        <v>0</v>
      </c>
      <c r="AA12" s="207">
        <v>0</v>
      </c>
      <c r="AB12" s="207">
        <v>1</v>
      </c>
      <c r="AC12" s="207">
        <v>1</v>
      </c>
      <c r="AD12" s="207">
        <v>1</v>
      </c>
      <c r="AE12" s="207">
        <v>1</v>
      </c>
      <c r="AF12" s="207">
        <v>1</v>
      </c>
      <c r="AG12" s="207">
        <v>1</v>
      </c>
      <c r="AH12" s="207">
        <v>1</v>
      </c>
      <c r="AI12" s="207">
        <v>1</v>
      </c>
      <c r="AJ12" s="207">
        <v>1</v>
      </c>
      <c r="AK12" s="207">
        <v>1</v>
      </c>
      <c r="AL12" s="207">
        <v>1</v>
      </c>
      <c r="AM12" s="207">
        <v>1</v>
      </c>
      <c r="AN12" s="207">
        <v>1</v>
      </c>
      <c r="AO12" s="207">
        <v>1</v>
      </c>
      <c r="AP12" s="207">
        <v>1</v>
      </c>
      <c r="AQ12" s="207">
        <v>1</v>
      </c>
      <c r="AR12" s="207">
        <v>1</v>
      </c>
      <c r="AS12" s="207">
        <v>1</v>
      </c>
      <c r="AT12" s="207">
        <v>1</v>
      </c>
      <c r="AU12" s="207">
        <v>1</v>
      </c>
      <c r="AV12" s="207">
        <v>1</v>
      </c>
      <c r="AW12" s="207">
        <v>1</v>
      </c>
      <c r="AX12" s="207">
        <v>1</v>
      </c>
      <c r="AY12" s="207">
        <v>1</v>
      </c>
      <c r="AZ12" s="207">
        <v>1</v>
      </c>
      <c r="BA12" s="207">
        <v>1</v>
      </c>
      <c r="BB12" s="207">
        <v>1</v>
      </c>
      <c r="BC12" s="207">
        <v>1</v>
      </c>
      <c r="BD12" s="207">
        <v>1</v>
      </c>
      <c r="BE12" s="207">
        <v>1</v>
      </c>
      <c r="BF12" s="207">
        <v>1</v>
      </c>
      <c r="BG12" s="207">
        <v>1</v>
      </c>
      <c r="BH12" s="207">
        <v>1</v>
      </c>
      <c r="BI12" s="207">
        <v>1</v>
      </c>
      <c r="BJ12" s="207">
        <v>1</v>
      </c>
      <c r="BK12" s="207">
        <v>1</v>
      </c>
      <c r="BL12" s="207">
        <v>1</v>
      </c>
      <c r="BM12" s="207">
        <v>1</v>
      </c>
      <c r="BN12" s="207">
        <v>1</v>
      </c>
      <c r="BO12" s="207">
        <v>1</v>
      </c>
      <c r="BP12" s="207">
        <v>1</v>
      </c>
      <c r="BQ12" s="207">
        <v>1</v>
      </c>
      <c r="BR12" s="207">
        <v>1</v>
      </c>
      <c r="BS12" s="207">
        <v>1</v>
      </c>
      <c r="BT12" s="207"/>
      <c r="BU12" s="207"/>
      <c r="BV12" s="207"/>
      <c r="BW12" s="207"/>
      <c r="BX12" s="207"/>
      <c r="BY12" s="207"/>
      <c r="BZ12" s="207"/>
      <c r="CA12" s="207"/>
      <c r="CB12" s="207"/>
      <c r="CC12" s="207"/>
      <c r="CD12" s="207"/>
      <c r="CE12" s="207"/>
      <c r="CF12" s="207"/>
      <c r="CG12" s="207"/>
      <c r="CH12" s="207"/>
      <c r="CI12" s="207"/>
      <c r="CJ12" s="207"/>
      <c r="CK12" s="207"/>
      <c r="CL12" s="207"/>
      <c r="CM12" s="207"/>
      <c r="CN12" s="207"/>
      <c r="CO12" s="207"/>
      <c r="CP12" s="207"/>
      <c r="CQ12" s="207"/>
      <c r="CR12" s="207"/>
      <c r="CS12" s="207"/>
      <c r="CT12" s="207"/>
      <c r="CU12" s="207"/>
      <c r="CV12" s="207"/>
    </row>
    <row r="13" spans="1:112" ht="16">
      <c r="C13" s="11" t="s">
        <v>8613</v>
      </c>
      <c r="D13" s="11">
        <v>2551</v>
      </c>
      <c r="E13" s="211">
        <v>45383</v>
      </c>
      <c r="F13" s="136" t="s">
        <v>8334</v>
      </c>
      <c r="G13" s="137" t="s">
        <v>141</v>
      </c>
      <c r="H13" s="137" t="s">
        <v>142</v>
      </c>
      <c r="I13" s="137" t="s">
        <v>8260</v>
      </c>
      <c r="J13" s="137" t="s">
        <v>38</v>
      </c>
      <c r="K13" s="137" t="s">
        <v>35</v>
      </c>
      <c r="L13" s="137" t="s">
        <v>8271</v>
      </c>
      <c r="M13" s="134" t="s">
        <v>7476</v>
      </c>
      <c r="N13" s="207">
        <v>0</v>
      </c>
      <c r="O13" s="207">
        <v>0</v>
      </c>
      <c r="P13" s="207">
        <v>0</v>
      </c>
      <c r="Q13" s="207">
        <v>0</v>
      </c>
      <c r="R13" s="207">
        <v>0</v>
      </c>
      <c r="S13" s="207">
        <v>0</v>
      </c>
      <c r="T13" s="207">
        <v>1</v>
      </c>
      <c r="U13" s="207">
        <v>1</v>
      </c>
      <c r="V13" s="207">
        <v>1</v>
      </c>
      <c r="W13" s="207">
        <v>1</v>
      </c>
      <c r="X13" s="207">
        <v>0.5</v>
      </c>
      <c r="Y13" s="207">
        <v>0.5</v>
      </c>
      <c r="Z13" s="207">
        <v>0.99999999999999989</v>
      </c>
      <c r="AA13" s="207">
        <v>0.99999999999999989</v>
      </c>
      <c r="AB13" s="207">
        <v>0.99999999999999989</v>
      </c>
      <c r="AC13" s="207">
        <v>0.99999999999999989</v>
      </c>
      <c r="AD13" s="207">
        <v>0.99999999999999989</v>
      </c>
      <c r="AE13" s="207">
        <v>0.99999999999999989</v>
      </c>
      <c r="AF13" s="207">
        <v>0.99999999999999989</v>
      </c>
      <c r="AG13" s="207">
        <v>0.99999999999999989</v>
      </c>
      <c r="AH13" s="207">
        <v>0.99999999999999989</v>
      </c>
      <c r="AI13" s="207">
        <v>0.99999999999999989</v>
      </c>
      <c r="AJ13" s="207">
        <v>0.99999999999999989</v>
      </c>
      <c r="AK13" s="207">
        <v>0.99999999999999989</v>
      </c>
      <c r="AL13" s="207">
        <v>0.99999999999999989</v>
      </c>
      <c r="AM13" s="207">
        <v>0.99999999999999989</v>
      </c>
      <c r="AN13" s="207">
        <v>0.99999999999999989</v>
      </c>
      <c r="AO13" s="207">
        <v>0.99999999999999989</v>
      </c>
      <c r="AP13" s="207">
        <v>0.99999999999999989</v>
      </c>
      <c r="AQ13" s="207">
        <v>0.99999999999999989</v>
      </c>
      <c r="AR13" s="207">
        <v>0.99999999999999989</v>
      </c>
      <c r="AS13" s="207">
        <v>0.99999999999999989</v>
      </c>
      <c r="AT13" s="207">
        <v>0.99999999999999989</v>
      </c>
      <c r="AU13" s="207">
        <v>0.99999999999999989</v>
      </c>
      <c r="AV13" s="207">
        <v>0.99999999999999989</v>
      </c>
      <c r="AW13" s="207">
        <v>0.99999999999999989</v>
      </c>
      <c r="AX13" s="207">
        <v>0.99999999999999989</v>
      </c>
      <c r="AY13" s="207">
        <v>0.99999999999999989</v>
      </c>
      <c r="AZ13" s="207">
        <v>0.99999999999999989</v>
      </c>
      <c r="BA13" s="207">
        <v>0.99999999999999989</v>
      </c>
      <c r="BB13" s="207">
        <v>0.99999999999999989</v>
      </c>
      <c r="BC13" s="207">
        <v>0.99999999999999989</v>
      </c>
      <c r="BD13" s="207">
        <v>0.99999999999999989</v>
      </c>
      <c r="BE13" s="207">
        <v>0.99999999999999989</v>
      </c>
      <c r="BF13" s="207">
        <v>0.99999999999999989</v>
      </c>
      <c r="BG13" s="207">
        <v>0.99999999999999989</v>
      </c>
      <c r="BH13" s="207">
        <v>0.99999999999999989</v>
      </c>
      <c r="BI13" s="207">
        <v>0.99999999999999989</v>
      </c>
      <c r="BJ13" s="207">
        <v>0.99999999999999989</v>
      </c>
      <c r="BK13" s="207">
        <v>0.99999999999999989</v>
      </c>
      <c r="BL13" s="207">
        <v>0.99999999999999989</v>
      </c>
      <c r="BM13" s="207">
        <v>0.99999999999999989</v>
      </c>
      <c r="BN13" s="207">
        <v>0.99999999999999989</v>
      </c>
      <c r="BO13" s="207">
        <v>0.99999999999999989</v>
      </c>
      <c r="BP13" s="207">
        <v>0.99999999999999989</v>
      </c>
      <c r="BQ13" s="207">
        <v>0.99999999999999989</v>
      </c>
      <c r="BR13" s="207">
        <v>0.99999999999999989</v>
      </c>
      <c r="BS13" s="207">
        <v>0.99999999999999989</v>
      </c>
      <c r="BT13" s="207">
        <v>0.99999999999999989</v>
      </c>
      <c r="BU13" s="207">
        <v>0.99999999999999989</v>
      </c>
      <c r="BV13" s="207">
        <v>0.99999999999999989</v>
      </c>
      <c r="BW13" s="207">
        <v>0.99999999999999989</v>
      </c>
      <c r="BX13" s="207">
        <v>0.99999999999999989</v>
      </c>
      <c r="BY13" s="207">
        <v>0.99999999999999989</v>
      </c>
      <c r="BZ13" s="207">
        <v>0.99999999999999989</v>
      </c>
      <c r="CA13" s="207">
        <v>0.99999999999999989</v>
      </c>
      <c r="CB13" s="207">
        <v>0.99999999999999989</v>
      </c>
      <c r="CC13" s="207">
        <v>0.99999999999999989</v>
      </c>
      <c r="CD13" s="207">
        <v>0.99999999999999989</v>
      </c>
      <c r="CE13" s="207">
        <v>0.99999999999999989</v>
      </c>
      <c r="CF13" s="207">
        <v>0.99999999999999989</v>
      </c>
      <c r="CG13" s="207">
        <v>0.99999999999999989</v>
      </c>
      <c r="CH13" s="207">
        <v>0.99999999999999989</v>
      </c>
      <c r="CI13" s="207">
        <v>0.99999999999999989</v>
      </c>
      <c r="CJ13" s="207">
        <v>0.99999999999999989</v>
      </c>
      <c r="CK13" s="207">
        <v>0.99999999999999989</v>
      </c>
      <c r="CL13" s="207">
        <v>0.99999999999999989</v>
      </c>
      <c r="CM13" s="207"/>
      <c r="CN13" s="207"/>
      <c r="CO13" s="207"/>
      <c r="CP13" s="207"/>
      <c r="CQ13" s="207"/>
      <c r="CR13" s="207"/>
      <c r="CS13" s="207"/>
      <c r="CT13" s="207"/>
      <c r="CU13" s="207"/>
      <c r="CV13" s="207"/>
    </row>
    <row r="14" spans="1:112" ht="16">
      <c r="E14" s="211">
        <v>45383</v>
      </c>
      <c r="F14" s="136" t="s">
        <v>8334</v>
      </c>
      <c r="G14" s="137" t="s">
        <v>147</v>
      </c>
      <c r="H14" s="137" t="s">
        <v>142</v>
      </c>
      <c r="I14" s="137" t="s">
        <v>8260</v>
      </c>
      <c r="J14" s="137" t="s">
        <v>38</v>
      </c>
      <c r="K14" s="137" t="s">
        <v>35</v>
      </c>
      <c r="L14" s="137" t="s">
        <v>8271</v>
      </c>
      <c r="M14" s="134" t="s">
        <v>7476</v>
      </c>
      <c r="N14" s="207">
        <v>0</v>
      </c>
      <c r="O14" s="207">
        <v>0</v>
      </c>
      <c r="P14" s="207">
        <v>0</v>
      </c>
      <c r="Q14" s="207">
        <v>0</v>
      </c>
      <c r="R14" s="207">
        <v>0</v>
      </c>
      <c r="S14" s="207">
        <v>0</v>
      </c>
      <c r="T14" s="207">
        <v>1</v>
      </c>
      <c r="U14" s="207">
        <v>1</v>
      </c>
      <c r="V14" s="207">
        <v>1</v>
      </c>
      <c r="W14" s="207">
        <v>1</v>
      </c>
      <c r="X14" s="207">
        <v>0.5</v>
      </c>
      <c r="Y14" s="207">
        <v>0.5</v>
      </c>
      <c r="Z14" s="207">
        <v>0.99999999999999989</v>
      </c>
      <c r="AA14" s="207">
        <v>0.99999999999999989</v>
      </c>
      <c r="AB14" s="207">
        <v>0.99999999999999989</v>
      </c>
      <c r="AC14" s="207">
        <v>0.99999999999999989</v>
      </c>
      <c r="AD14" s="207">
        <v>0.99999999999999989</v>
      </c>
      <c r="AE14" s="207">
        <v>0.99999999999999989</v>
      </c>
      <c r="AF14" s="207">
        <v>0.99999999999999989</v>
      </c>
      <c r="AG14" s="207">
        <v>0.99999999999999989</v>
      </c>
      <c r="AH14" s="207">
        <v>0.99999999999999989</v>
      </c>
      <c r="AI14" s="207">
        <v>0.99999999999999989</v>
      </c>
      <c r="AJ14" s="207">
        <v>0.99999999999999989</v>
      </c>
      <c r="AK14" s="207">
        <v>0.99999999999999989</v>
      </c>
      <c r="AL14" s="207">
        <v>0.99999999999999989</v>
      </c>
      <c r="AM14" s="207">
        <v>0.99999999999999989</v>
      </c>
      <c r="AN14" s="207">
        <v>0.99999999999999989</v>
      </c>
      <c r="AO14" s="207">
        <v>0.99999999999999989</v>
      </c>
      <c r="AP14" s="207">
        <v>0.99999999999999989</v>
      </c>
      <c r="AQ14" s="207">
        <v>0.99999999999999989</v>
      </c>
      <c r="AR14" s="207">
        <v>0.99999999999999989</v>
      </c>
      <c r="AS14" s="207">
        <v>0.99999999999999989</v>
      </c>
      <c r="AT14" s="207">
        <v>0.99999999999999989</v>
      </c>
      <c r="AU14" s="207">
        <v>0.99999999999999989</v>
      </c>
      <c r="AV14" s="207">
        <v>0.99999999999999989</v>
      </c>
      <c r="AW14" s="207">
        <v>0.99999999999999989</v>
      </c>
      <c r="AX14" s="207">
        <v>0.99999999999999989</v>
      </c>
      <c r="AY14" s="207">
        <v>0.99999999999999989</v>
      </c>
      <c r="AZ14" s="207">
        <v>0.99999999999999989</v>
      </c>
      <c r="BA14" s="207">
        <v>0.99999999999999989</v>
      </c>
      <c r="BB14" s="207">
        <v>0.99999999999999989</v>
      </c>
      <c r="BC14" s="207">
        <v>0.99999999999999989</v>
      </c>
      <c r="BD14" s="207">
        <v>0.99999999999999989</v>
      </c>
      <c r="BE14" s="207">
        <v>0.99999999999999989</v>
      </c>
      <c r="BF14" s="207">
        <v>0.99999999999999989</v>
      </c>
      <c r="BG14" s="207">
        <v>0.99999999999999989</v>
      </c>
      <c r="BH14" s="207">
        <v>0.99999999999999989</v>
      </c>
      <c r="BI14" s="207">
        <v>0.99999999999999989</v>
      </c>
      <c r="BJ14" s="207">
        <v>0.99999999999999989</v>
      </c>
      <c r="BK14" s="207">
        <v>0.99999999999999989</v>
      </c>
      <c r="BL14" s="207">
        <v>0.99999999999999989</v>
      </c>
      <c r="BM14" s="207">
        <v>0.99999999999999989</v>
      </c>
      <c r="BN14" s="207">
        <v>0.99999999999999989</v>
      </c>
      <c r="BO14" s="207">
        <v>0.99999999999999989</v>
      </c>
      <c r="BP14" s="207">
        <v>0.99999999999999989</v>
      </c>
      <c r="BQ14" s="207">
        <v>0.99999999999999989</v>
      </c>
      <c r="BR14" s="207">
        <v>0.99999999999999989</v>
      </c>
      <c r="BS14" s="207">
        <v>0.99999999999999989</v>
      </c>
      <c r="BT14" s="207"/>
      <c r="BU14" s="207"/>
      <c r="BV14" s="207"/>
      <c r="BW14" s="207"/>
      <c r="BX14" s="207"/>
      <c r="BY14" s="207"/>
      <c r="BZ14" s="207"/>
      <c r="CA14" s="207"/>
      <c r="CB14" s="207"/>
      <c r="CC14" s="207"/>
      <c r="CD14" s="207"/>
      <c r="CE14" s="207"/>
      <c r="CF14" s="207"/>
      <c r="CG14" s="207"/>
      <c r="CH14" s="207"/>
      <c r="CI14" s="207"/>
      <c r="CJ14" s="207"/>
      <c r="CK14" s="207"/>
      <c r="CL14" s="207"/>
      <c r="CM14" s="207"/>
      <c r="CN14" s="207"/>
      <c r="CO14" s="207"/>
      <c r="CP14" s="207"/>
      <c r="CQ14" s="207"/>
      <c r="CR14" s="207"/>
      <c r="CS14" s="207"/>
      <c r="CT14" s="207"/>
      <c r="CU14" s="207"/>
      <c r="CV14" s="207"/>
    </row>
    <row r="15" spans="1:112" ht="16">
      <c r="C15" s="10"/>
      <c r="D15" s="10"/>
      <c r="E15" s="211"/>
      <c r="F15" s="136" t="s">
        <v>8334</v>
      </c>
      <c r="G15" s="137" t="s">
        <v>7495</v>
      </c>
      <c r="H15" s="137" t="s">
        <v>7658</v>
      </c>
      <c r="I15" s="137" t="s">
        <v>8260</v>
      </c>
      <c r="J15" s="137" t="s">
        <v>38</v>
      </c>
      <c r="K15" s="137" t="s">
        <v>35</v>
      </c>
      <c r="L15" s="137" t="s">
        <v>8271</v>
      </c>
      <c r="M15" s="134" t="s">
        <v>7476</v>
      </c>
      <c r="N15" s="207">
        <v>0</v>
      </c>
      <c r="O15" s="207">
        <v>0</v>
      </c>
      <c r="P15" s="207">
        <v>0</v>
      </c>
      <c r="Q15" s="207">
        <v>0</v>
      </c>
      <c r="R15" s="207">
        <v>0</v>
      </c>
      <c r="S15" s="207">
        <v>0</v>
      </c>
      <c r="T15" s="207">
        <v>0</v>
      </c>
      <c r="U15" s="207">
        <v>0</v>
      </c>
      <c r="V15" s="207">
        <v>0</v>
      </c>
      <c r="W15" s="207">
        <v>0</v>
      </c>
      <c r="X15" s="207">
        <v>1</v>
      </c>
      <c r="Y15" s="207">
        <v>2</v>
      </c>
      <c r="Z15" s="207">
        <v>2</v>
      </c>
      <c r="AA15" s="207">
        <v>2</v>
      </c>
      <c r="AB15" s="207">
        <v>3.9999999999999991</v>
      </c>
      <c r="AC15" s="207">
        <v>3.9999999999999991</v>
      </c>
      <c r="AD15" s="207">
        <v>3.9999999999999991</v>
      </c>
      <c r="AE15" s="207">
        <v>3.9999999999999991</v>
      </c>
      <c r="AF15" s="207">
        <v>3.9999999999999991</v>
      </c>
      <c r="AG15" s="207">
        <v>3.9999999999999991</v>
      </c>
      <c r="AH15" s="207">
        <v>3.9999999999999991</v>
      </c>
      <c r="AI15" s="207">
        <v>3.9999999999999991</v>
      </c>
      <c r="AJ15" s="207">
        <v>3.9999999999999991</v>
      </c>
      <c r="AK15" s="207">
        <v>3.9999999999999991</v>
      </c>
      <c r="AL15" s="207">
        <v>3.9999999999999991</v>
      </c>
      <c r="AM15" s="207">
        <v>3.9999999999999991</v>
      </c>
      <c r="AN15" s="207">
        <v>3.9999999999999991</v>
      </c>
      <c r="AO15" s="207">
        <v>3.9999999999999991</v>
      </c>
      <c r="AP15" s="207">
        <v>3.9999999999999991</v>
      </c>
      <c r="AQ15" s="207">
        <v>3.9999999999999991</v>
      </c>
      <c r="AR15" s="207">
        <v>3.9999999999999991</v>
      </c>
      <c r="AS15" s="207">
        <v>3.9999999999999991</v>
      </c>
      <c r="AT15" s="207">
        <v>3.9999999999999991</v>
      </c>
      <c r="AU15" s="207">
        <v>3.9999999999999991</v>
      </c>
      <c r="AV15" s="207">
        <v>3.9999999999999991</v>
      </c>
      <c r="AW15" s="207">
        <v>3.9999999999999991</v>
      </c>
      <c r="AX15" s="207">
        <v>3.9999999999999991</v>
      </c>
      <c r="AY15" s="207">
        <v>3.9999999999999991</v>
      </c>
      <c r="AZ15" s="207">
        <v>3.9999999999999991</v>
      </c>
      <c r="BA15" s="207">
        <v>3.9999999999999991</v>
      </c>
      <c r="BB15" s="207">
        <v>3.9999999999999991</v>
      </c>
      <c r="BC15" s="207">
        <v>3.9999999999999991</v>
      </c>
      <c r="BD15" s="207">
        <v>3.9999999999999991</v>
      </c>
      <c r="BE15" s="207">
        <v>3.9999999999999991</v>
      </c>
      <c r="BF15" s="207">
        <v>3.9999999999999991</v>
      </c>
      <c r="BG15" s="207">
        <v>3.9999999999999991</v>
      </c>
      <c r="BH15" s="207">
        <v>3.9999999999999991</v>
      </c>
      <c r="BI15" s="207">
        <v>3.9999999999999991</v>
      </c>
      <c r="BJ15" s="207">
        <v>3.9999999999999991</v>
      </c>
      <c r="BK15" s="207">
        <v>3.9999999999999991</v>
      </c>
      <c r="BL15" s="207">
        <v>3.9999999999999991</v>
      </c>
      <c r="BM15" s="207">
        <v>3.9999999999999991</v>
      </c>
      <c r="BN15" s="207">
        <v>3.9999999999999991</v>
      </c>
      <c r="BO15" s="207">
        <v>3.9999999999999991</v>
      </c>
      <c r="BP15" s="207">
        <v>3.9999999999999991</v>
      </c>
      <c r="BQ15" s="207">
        <v>3.9999999999999991</v>
      </c>
      <c r="BR15" s="207">
        <v>3.9999999999999991</v>
      </c>
      <c r="BS15" s="207">
        <v>3.9999999999999991</v>
      </c>
      <c r="BT15" s="207">
        <v>2</v>
      </c>
      <c r="BU15" s="207">
        <v>2</v>
      </c>
      <c r="BV15" s="207">
        <v>2</v>
      </c>
      <c r="BW15" s="207">
        <v>2</v>
      </c>
      <c r="BX15" s="207">
        <v>2</v>
      </c>
      <c r="BY15" s="207">
        <v>2</v>
      </c>
      <c r="BZ15" s="207">
        <v>2</v>
      </c>
      <c r="CA15" s="207">
        <v>2</v>
      </c>
      <c r="CB15" s="207">
        <v>2</v>
      </c>
      <c r="CC15" s="207">
        <v>2</v>
      </c>
      <c r="CD15" s="207">
        <v>2</v>
      </c>
      <c r="CE15" s="207">
        <v>2</v>
      </c>
      <c r="CF15" s="207">
        <v>2</v>
      </c>
      <c r="CG15" s="207">
        <v>2</v>
      </c>
      <c r="CH15" s="207">
        <v>2</v>
      </c>
      <c r="CI15" s="207">
        <v>2</v>
      </c>
      <c r="CJ15" s="207">
        <v>2</v>
      </c>
      <c r="CK15" s="207">
        <v>2</v>
      </c>
      <c r="CL15" s="207">
        <v>2</v>
      </c>
      <c r="CM15" s="207"/>
      <c r="CN15" s="207"/>
      <c r="CO15" s="207"/>
      <c r="CP15" s="207"/>
      <c r="CQ15" s="207"/>
      <c r="CR15" s="207"/>
      <c r="CS15" s="207"/>
      <c r="CT15" s="207"/>
      <c r="CU15" s="207"/>
      <c r="CV15" s="207"/>
    </row>
    <row r="16" spans="1:112" ht="16">
      <c r="C16" s="10"/>
      <c r="D16" s="10"/>
      <c r="E16" s="211"/>
      <c r="F16" s="136" t="s">
        <v>8334</v>
      </c>
      <c r="G16" s="137" t="s">
        <v>7496</v>
      </c>
      <c r="H16" s="137" t="s">
        <v>7661</v>
      </c>
      <c r="I16" s="137" t="s">
        <v>8260</v>
      </c>
      <c r="J16" s="137" t="s">
        <v>38</v>
      </c>
      <c r="K16" s="137" t="s">
        <v>35</v>
      </c>
      <c r="L16" s="137" t="s">
        <v>8271</v>
      </c>
      <c r="M16" s="134" t="s">
        <v>7476</v>
      </c>
      <c r="N16" s="207">
        <v>0</v>
      </c>
      <c r="O16" s="207">
        <v>0</v>
      </c>
      <c r="P16" s="207">
        <v>0</v>
      </c>
      <c r="Q16" s="207">
        <v>0</v>
      </c>
      <c r="R16" s="207">
        <v>0</v>
      </c>
      <c r="S16" s="207">
        <v>0</v>
      </c>
      <c r="T16" s="207">
        <v>0</v>
      </c>
      <c r="U16" s="207">
        <v>0</v>
      </c>
      <c r="V16" s="207">
        <v>0</v>
      </c>
      <c r="W16" s="207">
        <v>0</v>
      </c>
      <c r="X16" s="207">
        <v>1</v>
      </c>
      <c r="Y16" s="207">
        <v>2</v>
      </c>
      <c r="Z16" s="207">
        <v>2</v>
      </c>
      <c r="AA16" s="207">
        <v>2</v>
      </c>
      <c r="AB16" s="207">
        <v>3.9999999999999991</v>
      </c>
      <c r="AC16" s="207">
        <v>3.9999999999999991</v>
      </c>
      <c r="AD16" s="207">
        <v>3.9999999999999991</v>
      </c>
      <c r="AE16" s="207">
        <v>3.9999999999999991</v>
      </c>
      <c r="AF16" s="207">
        <v>3.9999999999999991</v>
      </c>
      <c r="AG16" s="207">
        <v>3.9999999999999991</v>
      </c>
      <c r="AH16" s="207">
        <v>3.9999999999999991</v>
      </c>
      <c r="AI16" s="207">
        <v>3.9999999999999991</v>
      </c>
      <c r="AJ16" s="207">
        <v>3.9999999999999991</v>
      </c>
      <c r="AK16" s="207">
        <v>3.9999999999999991</v>
      </c>
      <c r="AL16" s="207">
        <v>3.9999999999999991</v>
      </c>
      <c r="AM16" s="207">
        <v>3.9999999999999991</v>
      </c>
      <c r="AN16" s="207">
        <v>3.9999999999999991</v>
      </c>
      <c r="AO16" s="207">
        <v>3.9999999999999991</v>
      </c>
      <c r="AP16" s="207">
        <v>3.9999999999999991</v>
      </c>
      <c r="AQ16" s="207">
        <v>3.9999999999999991</v>
      </c>
      <c r="AR16" s="207">
        <v>3.9999999999999991</v>
      </c>
      <c r="AS16" s="207">
        <v>3.9999999999999991</v>
      </c>
      <c r="AT16" s="207">
        <v>3.9999999999999991</v>
      </c>
      <c r="AU16" s="207">
        <v>3.9999999999999991</v>
      </c>
      <c r="AV16" s="207">
        <v>3.9999999999999991</v>
      </c>
      <c r="AW16" s="207">
        <v>3.9999999999999991</v>
      </c>
      <c r="AX16" s="207">
        <v>3.9999999999999991</v>
      </c>
      <c r="AY16" s="207">
        <v>3.9999999999999991</v>
      </c>
      <c r="AZ16" s="207">
        <v>3.9999999999999991</v>
      </c>
      <c r="BA16" s="207">
        <v>3.9999999999999991</v>
      </c>
      <c r="BB16" s="207">
        <v>3.9999999999999991</v>
      </c>
      <c r="BC16" s="207">
        <v>3.9999999999999991</v>
      </c>
      <c r="BD16" s="207">
        <v>3.9999999999999991</v>
      </c>
      <c r="BE16" s="207">
        <v>3.9999999999999991</v>
      </c>
      <c r="BF16" s="207">
        <v>3.9999999999999991</v>
      </c>
      <c r="BG16" s="207">
        <v>3.9999999999999991</v>
      </c>
      <c r="BH16" s="207">
        <v>3.9999999999999991</v>
      </c>
      <c r="BI16" s="207">
        <v>3.9999999999999991</v>
      </c>
      <c r="BJ16" s="207">
        <v>3.9999999999999991</v>
      </c>
      <c r="BK16" s="207">
        <v>3.9999999999999991</v>
      </c>
      <c r="BL16" s="207">
        <v>3.9999999999999991</v>
      </c>
      <c r="BM16" s="207">
        <v>3.9999999999999991</v>
      </c>
      <c r="BN16" s="207">
        <v>3.9999999999999991</v>
      </c>
      <c r="BO16" s="207">
        <v>3.9999999999999991</v>
      </c>
      <c r="BP16" s="207">
        <v>3.9999999999999991</v>
      </c>
      <c r="BQ16" s="207">
        <v>3.9999999999999991</v>
      </c>
      <c r="BR16" s="207">
        <v>3.9999999999999991</v>
      </c>
      <c r="BS16" s="207">
        <v>3.9999999999999991</v>
      </c>
      <c r="BT16" s="207">
        <v>2</v>
      </c>
      <c r="BU16" s="207">
        <v>2</v>
      </c>
      <c r="BV16" s="207">
        <v>2</v>
      </c>
      <c r="BW16" s="207">
        <v>2</v>
      </c>
      <c r="BX16" s="207">
        <v>2</v>
      </c>
      <c r="BY16" s="207">
        <v>2</v>
      </c>
      <c r="BZ16" s="207">
        <v>2</v>
      </c>
      <c r="CA16" s="207">
        <v>2</v>
      </c>
      <c r="CB16" s="207">
        <v>2</v>
      </c>
      <c r="CC16" s="207">
        <v>2</v>
      </c>
      <c r="CD16" s="207">
        <v>2</v>
      </c>
      <c r="CE16" s="207">
        <v>2</v>
      </c>
      <c r="CF16" s="207">
        <v>2</v>
      </c>
      <c r="CG16" s="207">
        <v>2</v>
      </c>
      <c r="CH16" s="207">
        <v>2</v>
      </c>
      <c r="CI16" s="207">
        <v>2</v>
      </c>
      <c r="CJ16" s="207">
        <v>2</v>
      </c>
      <c r="CK16" s="207">
        <v>2</v>
      </c>
      <c r="CL16" s="207">
        <v>2</v>
      </c>
      <c r="CM16" s="207"/>
      <c r="CN16" s="207"/>
      <c r="CO16" s="207"/>
      <c r="CP16" s="207"/>
      <c r="CQ16" s="207"/>
      <c r="CR16" s="207"/>
      <c r="CS16" s="207"/>
      <c r="CT16" s="207"/>
      <c r="CU16" s="207"/>
      <c r="CV16" s="207"/>
    </row>
    <row r="17" spans="3:102" ht="16">
      <c r="C17" s="10"/>
      <c r="D17" s="10"/>
      <c r="E17" s="211"/>
      <c r="F17" s="136" t="s">
        <v>8334</v>
      </c>
      <c r="G17" s="137" t="s">
        <v>7497</v>
      </c>
      <c r="H17" s="137" t="s">
        <v>7666</v>
      </c>
      <c r="I17" s="137" t="s">
        <v>8260</v>
      </c>
      <c r="J17" s="137" t="s">
        <v>38</v>
      </c>
      <c r="K17" s="137" t="s">
        <v>35</v>
      </c>
      <c r="L17" s="137" t="s">
        <v>8271</v>
      </c>
      <c r="M17" s="134" t="s">
        <v>7476</v>
      </c>
      <c r="N17" s="207">
        <f>+SUM(N9:N12)</f>
        <v>0</v>
      </c>
      <c r="O17" s="207">
        <f t="shared" ref="O17:BZ17" si="0">+SUM(O9:O12)</f>
        <v>0</v>
      </c>
      <c r="P17" s="207">
        <f t="shared" si="0"/>
        <v>0</v>
      </c>
      <c r="Q17" s="207">
        <f t="shared" si="0"/>
        <v>0</v>
      </c>
      <c r="R17" s="207">
        <f t="shared" si="0"/>
        <v>0</v>
      </c>
      <c r="S17" s="207">
        <f t="shared" si="0"/>
        <v>0</v>
      </c>
      <c r="T17" s="207">
        <f t="shared" si="0"/>
        <v>1</v>
      </c>
      <c r="U17" s="207">
        <f t="shared" si="0"/>
        <v>1</v>
      </c>
      <c r="V17" s="207">
        <f t="shared" si="0"/>
        <v>2</v>
      </c>
      <c r="W17" s="207">
        <f t="shared" si="0"/>
        <v>2</v>
      </c>
      <c r="X17" s="207">
        <f t="shared" si="0"/>
        <v>2</v>
      </c>
      <c r="Y17" s="207">
        <f t="shared" si="0"/>
        <v>2</v>
      </c>
      <c r="Z17" s="207">
        <f t="shared" si="0"/>
        <v>2</v>
      </c>
      <c r="AA17" s="207">
        <f t="shared" si="0"/>
        <v>2</v>
      </c>
      <c r="AB17" s="207">
        <f t="shared" si="0"/>
        <v>4</v>
      </c>
      <c r="AC17" s="207">
        <f t="shared" si="0"/>
        <v>4</v>
      </c>
      <c r="AD17" s="207">
        <f t="shared" si="0"/>
        <v>4</v>
      </c>
      <c r="AE17" s="207">
        <f t="shared" si="0"/>
        <v>4</v>
      </c>
      <c r="AF17" s="207">
        <f t="shared" si="0"/>
        <v>4</v>
      </c>
      <c r="AG17" s="207">
        <f t="shared" si="0"/>
        <v>4</v>
      </c>
      <c r="AH17" s="207">
        <f t="shared" si="0"/>
        <v>4</v>
      </c>
      <c r="AI17" s="207">
        <f t="shared" si="0"/>
        <v>4</v>
      </c>
      <c r="AJ17" s="207">
        <f t="shared" si="0"/>
        <v>4</v>
      </c>
      <c r="AK17" s="207">
        <f t="shared" si="0"/>
        <v>4</v>
      </c>
      <c r="AL17" s="207">
        <f t="shared" si="0"/>
        <v>4</v>
      </c>
      <c r="AM17" s="207">
        <f t="shared" si="0"/>
        <v>4</v>
      </c>
      <c r="AN17" s="207">
        <f t="shared" si="0"/>
        <v>4</v>
      </c>
      <c r="AO17" s="207">
        <f t="shared" si="0"/>
        <v>4</v>
      </c>
      <c r="AP17" s="207">
        <f t="shared" si="0"/>
        <v>4</v>
      </c>
      <c r="AQ17" s="207">
        <f t="shared" si="0"/>
        <v>4</v>
      </c>
      <c r="AR17" s="207">
        <f t="shared" si="0"/>
        <v>4</v>
      </c>
      <c r="AS17" s="207">
        <f t="shared" si="0"/>
        <v>4</v>
      </c>
      <c r="AT17" s="207">
        <f t="shared" si="0"/>
        <v>4</v>
      </c>
      <c r="AU17" s="207">
        <f t="shared" si="0"/>
        <v>4</v>
      </c>
      <c r="AV17" s="207">
        <f t="shared" si="0"/>
        <v>4</v>
      </c>
      <c r="AW17" s="207">
        <f t="shared" si="0"/>
        <v>4</v>
      </c>
      <c r="AX17" s="207">
        <f t="shared" si="0"/>
        <v>4</v>
      </c>
      <c r="AY17" s="207">
        <f t="shared" si="0"/>
        <v>4</v>
      </c>
      <c r="AZ17" s="207">
        <f t="shared" si="0"/>
        <v>4</v>
      </c>
      <c r="BA17" s="207">
        <f t="shared" si="0"/>
        <v>4</v>
      </c>
      <c r="BB17" s="207">
        <f t="shared" si="0"/>
        <v>4</v>
      </c>
      <c r="BC17" s="207">
        <f t="shared" si="0"/>
        <v>4</v>
      </c>
      <c r="BD17" s="207">
        <f t="shared" si="0"/>
        <v>4</v>
      </c>
      <c r="BE17" s="207">
        <f t="shared" si="0"/>
        <v>4</v>
      </c>
      <c r="BF17" s="207">
        <f t="shared" si="0"/>
        <v>4</v>
      </c>
      <c r="BG17" s="207">
        <f t="shared" si="0"/>
        <v>4</v>
      </c>
      <c r="BH17" s="207">
        <f t="shared" si="0"/>
        <v>4</v>
      </c>
      <c r="BI17" s="207">
        <f t="shared" si="0"/>
        <v>4</v>
      </c>
      <c r="BJ17" s="207">
        <f t="shared" si="0"/>
        <v>4</v>
      </c>
      <c r="BK17" s="207">
        <f t="shared" si="0"/>
        <v>4</v>
      </c>
      <c r="BL17" s="207">
        <f t="shared" si="0"/>
        <v>4</v>
      </c>
      <c r="BM17" s="207">
        <f t="shared" si="0"/>
        <v>4</v>
      </c>
      <c r="BN17" s="207">
        <f t="shared" si="0"/>
        <v>4</v>
      </c>
      <c r="BO17" s="207">
        <f t="shared" si="0"/>
        <v>4</v>
      </c>
      <c r="BP17" s="207">
        <f t="shared" si="0"/>
        <v>4</v>
      </c>
      <c r="BQ17" s="207">
        <f t="shared" si="0"/>
        <v>4</v>
      </c>
      <c r="BR17" s="207">
        <f t="shared" si="0"/>
        <v>4</v>
      </c>
      <c r="BS17" s="207">
        <f t="shared" si="0"/>
        <v>4</v>
      </c>
      <c r="BT17" s="207">
        <f t="shared" si="0"/>
        <v>2</v>
      </c>
      <c r="BU17" s="207">
        <f t="shared" si="0"/>
        <v>2</v>
      </c>
      <c r="BV17" s="207">
        <f t="shared" si="0"/>
        <v>2</v>
      </c>
      <c r="BW17" s="207">
        <f t="shared" si="0"/>
        <v>2</v>
      </c>
      <c r="BX17" s="207">
        <f t="shared" si="0"/>
        <v>2</v>
      </c>
      <c r="BY17" s="207">
        <f t="shared" si="0"/>
        <v>2</v>
      </c>
      <c r="BZ17" s="207">
        <f t="shared" si="0"/>
        <v>2</v>
      </c>
      <c r="CA17" s="207">
        <f t="shared" ref="CA17:CV17" si="1">+SUM(CA9:CA12)</f>
        <v>2</v>
      </c>
      <c r="CB17" s="207">
        <f t="shared" si="1"/>
        <v>2</v>
      </c>
      <c r="CC17" s="207">
        <f t="shared" si="1"/>
        <v>2</v>
      </c>
      <c r="CD17" s="207">
        <f t="shared" si="1"/>
        <v>2</v>
      </c>
      <c r="CE17" s="207">
        <f t="shared" si="1"/>
        <v>2</v>
      </c>
      <c r="CF17" s="207">
        <f t="shared" si="1"/>
        <v>2</v>
      </c>
      <c r="CG17" s="207">
        <f t="shared" si="1"/>
        <v>2</v>
      </c>
      <c r="CH17" s="207">
        <f t="shared" si="1"/>
        <v>2</v>
      </c>
      <c r="CI17" s="207">
        <f t="shared" si="1"/>
        <v>2</v>
      </c>
      <c r="CJ17" s="207">
        <f t="shared" si="1"/>
        <v>2</v>
      </c>
      <c r="CK17" s="207">
        <f t="shared" ref="CK17:CL17" si="2">+SUM(CK9:CK12)</f>
        <v>2</v>
      </c>
      <c r="CL17" s="207">
        <f t="shared" si="2"/>
        <v>2</v>
      </c>
      <c r="CM17" s="207">
        <f t="shared" si="1"/>
        <v>0</v>
      </c>
      <c r="CN17" s="207">
        <f t="shared" si="1"/>
        <v>0</v>
      </c>
      <c r="CO17" s="207">
        <f t="shared" si="1"/>
        <v>0</v>
      </c>
      <c r="CP17" s="207">
        <f t="shared" si="1"/>
        <v>0</v>
      </c>
      <c r="CQ17" s="207">
        <f t="shared" si="1"/>
        <v>0</v>
      </c>
      <c r="CR17" s="207">
        <f t="shared" si="1"/>
        <v>0</v>
      </c>
      <c r="CS17" s="207">
        <f t="shared" si="1"/>
        <v>0</v>
      </c>
      <c r="CT17" s="207">
        <f t="shared" si="1"/>
        <v>0</v>
      </c>
      <c r="CU17" s="207">
        <f t="shared" si="1"/>
        <v>0</v>
      </c>
      <c r="CV17" s="207">
        <f t="shared" si="1"/>
        <v>0</v>
      </c>
    </row>
    <row r="18" spans="3:102" ht="16">
      <c r="C18" s="10"/>
      <c r="D18" s="10"/>
      <c r="E18" s="211"/>
      <c r="F18" s="136" t="s">
        <v>8334</v>
      </c>
      <c r="G18" s="137" t="s">
        <v>7494</v>
      </c>
      <c r="H18" s="137" t="s">
        <v>7676</v>
      </c>
      <c r="I18" s="137" t="s">
        <v>8260</v>
      </c>
      <c r="J18" s="137" t="s">
        <v>38</v>
      </c>
      <c r="K18" s="137" t="s">
        <v>35</v>
      </c>
      <c r="L18" s="137" t="s">
        <v>8271</v>
      </c>
      <c r="M18" s="134" t="s">
        <v>7476</v>
      </c>
      <c r="N18" s="207">
        <v>0</v>
      </c>
      <c r="O18" s="207">
        <v>0</v>
      </c>
      <c r="P18" s="207">
        <v>0</v>
      </c>
      <c r="Q18" s="207">
        <v>0</v>
      </c>
      <c r="R18" s="207">
        <v>0</v>
      </c>
      <c r="S18" s="207">
        <v>0</v>
      </c>
      <c r="T18" s="207">
        <v>0</v>
      </c>
      <c r="U18" s="207">
        <v>0</v>
      </c>
      <c r="V18" s="207">
        <v>0</v>
      </c>
      <c r="W18" s="207">
        <v>0</v>
      </c>
      <c r="X18" s="207">
        <v>1</v>
      </c>
      <c r="Y18" s="207">
        <v>2</v>
      </c>
      <c r="Z18" s="207">
        <v>2</v>
      </c>
      <c r="AA18" s="207">
        <v>2</v>
      </c>
      <c r="AB18" s="207">
        <v>3.9999999999999991</v>
      </c>
      <c r="AC18" s="207">
        <v>3.9999999999999991</v>
      </c>
      <c r="AD18" s="207">
        <v>3.9999999999999991</v>
      </c>
      <c r="AE18" s="207">
        <v>3.9999999999999991</v>
      </c>
      <c r="AF18" s="207">
        <v>3.9999999999999991</v>
      </c>
      <c r="AG18" s="207">
        <v>3.9999999999999991</v>
      </c>
      <c r="AH18" s="207">
        <v>3.9999999999999991</v>
      </c>
      <c r="AI18" s="207">
        <v>3.9999999999999991</v>
      </c>
      <c r="AJ18" s="207">
        <v>3.9999999999999991</v>
      </c>
      <c r="AK18" s="207">
        <v>3.9999999999999991</v>
      </c>
      <c r="AL18" s="207">
        <v>3.9999999999999991</v>
      </c>
      <c r="AM18" s="207">
        <v>3.9999999999999991</v>
      </c>
      <c r="AN18" s="207">
        <v>3.9999999999999991</v>
      </c>
      <c r="AO18" s="207">
        <v>3.9999999999999991</v>
      </c>
      <c r="AP18" s="207">
        <v>3.9999999999999991</v>
      </c>
      <c r="AQ18" s="207">
        <v>3.9999999999999991</v>
      </c>
      <c r="AR18" s="207">
        <v>3.9999999999999991</v>
      </c>
      <c r="AS18" s="207">
        <v>3.9999999999999991</v>
      </c>
      <c r="AT18" s="207">
        <v>3.9999999999999991</v>
      </c>
      <c r="AU18" s="207">
        <v>3.9999999999999991</v>
      </c>
      <c r="AV18" s="207">
        <v>3.9999999999999991</v>
      </c>
      <c r="AW18" s="207">
        <v>3.9999999999999991</v>
      </c>
      <c r="AX18" s="207">
        <v>3.9999999999999991</v>
      </c>
      <c r="AY18" s="207">
        <v>3.9999999999999991</v>
      </c>
      <c r="AZ18" s="207">
        <v>3.9999999999999991</v>
      </c>
      <c r="BA18" s="207">
        <v>3.9999999999999991</v>
      </c>
      <c r="BB18" s="207">
        <v>3.9999999999999991</v>
      </c>
      <c r="BC18" s="207">
        <v>3.9999999999999991</v>
      </c>
      <c r="BD18" s="207">
        <v>3.9999999999999991</v>
      </c>
      <c r="BE18" s="207">
        <v>3.9999999999999991</v>
      </c>
      <c r="BF18" s="207">
        <v>3.9999999999999991</v>
      </c>
      <c r="BG18" s="207">
        <v>3.9999999999999991</v>
      </c>
      <c r="BH18" s="207">
        <v>3.9999999999999991</v>
      </c>
      <c r="BI18" s="207">
        <v>3.9999999999999991</v>
      </c>
      <c r="BJ18" s="207">
        <v>3.9999999999999991</v>
      </c>
      <c r="BK18" s="207">
        <v>3.9999999999999991</v>
      </c>
      <c r="BL18" s="207">
        <v>3.9999999999999991</v>
      </c>
      <c r="BM18" s="207">
        <v>3.9999999999999991</v>
      </c>
      <c r="BN18" s="207">
        <v>3.9999999999999991</v>
      </c>
      <c r="BO18" s="207">
        <v>3.9999999999999991</v>
      </c>
      <c r="BP18" s="207">
        <v>3.9999999999999991</v>
      </c>
      <c r="BQ18" s="207">
        <v>3.9999999999999991</v>
      </c>
      <c r="BR18" s="207">
        <v>3.9999999999999991</v>
      </c>
      <c r="BS18" s="207">
        <v>3.9999999999999991</v>
      </c>
      <c r="BT18" s="207">
        <v>2</v>
      </c>
      <c r="BU18" s="207">
        <v>2</v>
      </c>
      <c r="BV18" s="207">
        <v>2</v>
      </c>
      <c r="BW18" s="207">
        <v>2</v>
      </c>
      <c r="BX18" s="207">
        <v>2</v>
      </c>
      <c r="BY18" s="207">
        <v>2</v>
      </c>
      <c r="BZ18" s="207">
        <v>2</v>
      </c>
      <c r="CA18" s="207">
        <v>2</v>
      </c>
      <c r="CB18" s="207">
        <v>2</v>
      </c>
      <c r="CC18" s="207">
        <v>2</v>
      </c>
      <c r="CD18" s="207">
        <v>2</v>
      </c>
      <c r="CE18" s="207">
        <v>2</v>
      </c>
      <c r="CF18" s="207">
        <v>2</v>
      </c>
      <c r="CG18" s="207">
        <v>2</v>
      </c>
      <c r="CH18" s="207">
        <v>2</v>
      </c>
      <c r="CI18" s="207">
        <v>2</v>
      </c>
      <c r="CJ18" s="207">
        <v>2</v>
      </c>
      <c r="CK18" s="207">
        <v>2</v>
      </c>
      <c r="CL18" s="207">
        <v>2</v>
      </c>
      <c r="CM18" s="207"/>
      <c r="CN18" s="207"/>
      <c r="CO18" s="207"/>
      <c r="CP18" s="207"/>
      <c r="CQ18" s="207"/>
      <c r="CR18" s="207"/>
      <c r="CS18" s="207"/>
      <c r="CT18" s="207"/>
      <c r="CU18" s="207"/>
      <c r="CV18" s="207"/>
    </row>
    <row r="19" spans="3:102" ht="16">
      <c r="E19" s="211"/>
      <c r="F19" s="136" t="s">
        <v>8334</v>
      </c>
      <c r="G19" s="137" t="s">
        <v>18</v>
      </c>
      <c r="H19" s="137" t="s">
        <v>30</v>
      </c>
      <c r="I19" s="137" t="s">
        <v>8260</v>
      </c>
      <c r="J19" s="137" t="s">
        <v>38</v>
      </c>
      <c r="K19" s="137" t="s">
        <v>35</v>
      </c>
      <c r="L19" s="137" t="s">
        <v>8271</v>
      </c>
      <c r="M19" s="134" t="s">
        <v>7476</v>
      </c>
      <c r="N19" s="207">
        <v>0</v>
      </c>
      <c r="O19" s="207">
        <v>0</v>
      </c>
      <c r="P19" s="207">
        <v>0</v>
      </c>
      <c r="Q19" s="207">
        <v>0</v>
      </c>
      <c r="R19" s="207">
        <v>0</v>
      </c>
      <c r="S19" s="207">
        <v>0</v>
      </c>
      <c r="T19" s="207">
        <v>0</v>
      </c>
      <c r="U19" s="207">
        <v>0</v>
      </c>
      <c r="V19" s="207">
        <v>0</v>
      </c>
      <c r="W19" s="207">
        <v>0</v>
      </c>
      <c r="X19" s="207">
        <v>1</v>
      </c>
      <c r="Y19" s="207">
        <v>2</v>
      </c>
      <c r="Z19" s="207">
        <v>2</v>
      </c>
      <c r="AA19" s="207">
        <v>2</v>
      </c>
      <c r="AB19" s="207">
        <v>3.9999999999999991</v>
      </c>
      <c r="AC19" s="207">
        <v>3.9999999999999991</v>
      </c>
      <c r="AD19" s="207">
        <v>3.9999999999999991</v>
      </c>
      <c r="AE19" s="207">
        <v>3.9999999999999991</v>
      </c>
      <c r="AF19" s="207">
        <v>3.9999999999999991</v>
      </c>
      <c r="AG19" s="207">
        <v>3.9999999999999991</v>
      </c>
      <c r="AH19" s="207">
        <v>3.9999999999999991</v>
      </c>
      <c r="AI19" s="207">
        <v>3.9999999999999991</v>
      </c>
      <c r="AJ19" s="207">
        <v>3.9999999999999991</v>
      </c>
      <c r="AK19" s="207">
        <v>3.9999999999999991</v>
      </c>
      <c r="AL19" s="207">
        <v>3.9999999999999991</v>
      </c>
      <c r="AM19" s="207">
        <v>3.9999999999999991</v>
      </c>
      <c r="AN19" s="207">
        <v>3.9999999999999991</v>
      </c>
      <c r="AO19" s="207">
        <v>3.9999999999999991</v>
      </c>
      <c r="AP19" s="207">
        <v>3.9999999999999991</v>
      </c>
      <c r="AQ19" s="207">
        <v>3.9999999999999991</v>
      </c>
      <c r="AR19" s="207">
        <v>3.9999999999999991</v>
      </c>
      <c r="AS19" s="207">
        <v>3.9999999999999991</v>
      </c>
      <c r="AT19" s="207">
        <v>3.9999999999999991</v>
      </c>
      <c r="AU19" s="207">
        <v>3.9999999999999991</v>
      </c>
      <c r="AV19" s="207">
        <v>3.9999999999999991</v>
      </c>
      <c r="AW19" s="207">
        <v>3.9999999999999991</v>
      </c>
      <c r="AX19" s="207">
        <v>3.9999999999999991</v>
      </c>
      <c r="AY19" s="207">
        <v>3.9999999999999991</v>
      </c>
      <c r="AZ19" s="207">
        <v>3.9999999999999991</v>
      </c>
      <c r="BA19" s="207">
        <v>3.9999999999999991</v>
      </c>
      <c r="BB19" s="207">
        <v>3.9999999999999991</v>
      </c>
      <c r="BC19" s="207">
        <v>3.9999999999999991</v>
      </c>
      <c r="BD19" s="207">
        <v>3.9999999999999991</v>
      </c>
      <c r="BE19" s="207">
        <v>3.9999999999999991</v>
      </c>
      <c r="BF19" s="207">
        <v>3.9999999999999991</v>
      </c>
      <c r="BG19" s="207">
        <v>3.9999999999999991</v>
      </c>
      <c r="BH19" s="207">
        <v>3.9999999999999991</v>
      </c>
      <c r="BI19" s="207">
        <v>3.9999999999999991</v>
      </c>
      <c r="BJ19" s="207">
        <v>3.9999999999999991</v>
      </c>
      <c r="BK19" s="207">
        <v>3.9999999999999991</v>
      </c>
      <c r="BL19" s="207">
        <v>3.9999999999999991</v>
      </c>
      <c r="BM19" s="207">
        <v>3.9999999999999991</v>
      </c>
      <c r="BN19" s="207">
        <v>3.9999999999999991</v>
      </c>
      <c r="BO19" s="207">
        <v>3.9999999999999991</v>
      </c>
      <c r="BP19" s="207">
        <v>3.9999999999999991</v>
      </c>
      <c r="BQ19" s="207">
        <v>3.9999999999999991</v>
      </c>
      <c r="BR19" s="207">
        <v>3.9999999999999991</v>
      </c>
      <c r="BS19" s="207">
        <v>3.9999999999999991</v>
      </c>
      <c r="BT19" s="207">
        <v>2</v>
      </c>
      <c r="BU19" s="207">
        <v>2</v>
      </c>
      <c r="BV19" s="207">
        <v>2</v>
      </c>
      <c r="BW19" s="207">
        <v>2</v>
      </c>
      <c r="BX19" s="207">
        <v>2</v>
      </c>
      <c r="BY19" s="207">
        <v>2</v>
      </c>
      <c r="BZ19" s="207">
        <v>2</v>
      </c>
      <c r="CA19" s="207">
        <v>2</v>
      </c>
      <c r="CB19" s="207">
        <v>2</v>
      </c>
      <c r="CC19" s="207">
        <v>2</v>
      </c>
      <c r="CD19" s="207">
        <v>2</v>
      </c>
      <c r="CE19" s="207">
        <v>2</v>
      </c>
      <c r="CF19" s="207">
        <v>2</v>
      </c>
      <c r="CG19" s="207">
        <v>2</v>
      </c>
      <c r="CH19" s="207">
        <v>2</v>
      </c>
      <c r="CI19" s="207">
        <v>2</v>
      </c>
      <c r="CJ19" s="207">
        <v>2</v>
      </c>
      <c r="CK19" s="207">
        <v>2</v>
      </c>
      <c r="CL19" s="207">
        <v>2</v>
      </c>
      <c r="CM19" s="207"/>
      <c r="CN19" s="207"/>
      <c r="CO19" s="207"/>
      <c r="CP19" s="207"/>
      <c r="CQ19" s="207"/>
      <c r="CR19" s="207"/>
      <c r="CS19" s="207"/>
      <c r="CT19" s="207"/>
      <c r="CU19" s="207"/>
      <c r="CV19" s="207"/>
      <c r="CW19" s="135" t="s">
        <v>7495</v>
      </c>
      <c r="CX19" s="135"/>
    </row>
    <row r="20" spans="3:102" ht="16">
      <c r="E20" s="211"/>
      <c r="F20" s="136" t="s">
        <v>8334</v>
      </c>
      <c r="G20" s="137" t="s">
        <v>19</v>
      </c>
      <c r="H20" s="137" t="s">
        <v>31</v>
      </c>
      <c r="I20" s="137" t="s">
        <v>8260</v>
      </c>
      <c r="J20" s="137" t="s">
        <v>38</v>
      </c>
      <c r="K20" s="137" t="s">
        <v>35</v>
      </c>
      <c r="L20" s="137" t="s">
        <v>8271</v>
      </c>
      <c r="M20" s="134" t="s">
        <v>7476</v>
      </c>
      <c r="N20" s="207">
        <v>0</v>
      </c>
      <c r="O20" s="207">
        <v>0</v>
      </c>
      <c r="P20" s="207">
        <v>0</v>
      </c>
      <c r="Q20" s="207">
        <v>0</v>
      </c>
      <c r="R20" s="207">
        <v>0</v>
      </c>
      <c r="S20" s="207">
        <v>0</v>
      </c>
      <c r="T20" s="207">
        <v>0</v>
      </c>
      <c r="U20" s="207">
        <v>0</v>
      </c>
      <c r="V20" s="207">
        <v>0</v>
      </c>
      <c r="W20" s="207">
        <v>0</v>
      </c>
      <c r="X20" s="207">
        <v>1</v>
      </c>
      <c r="Y20" s="207">
        <v>2</v>
      </c>
      <c r="Z20" s="207">
        <v>2</v>
      </c>
      <c r="AA20" s="207">
        <v>2</v>
      </c>
      <c r="AB20" s="207">
        <v>3.9999999999999991</v>
      </c>
      <c r="AC20" s="207">
        <v>3.9999999999999991</v>
      </c>
      <c r="AD20" s="207">
        <v>3.9999999999999991</v>
      </c>
      <c r="AE20" s="207">
        <v>3.9999999999999991</v>
      </c>
      <c r="AF20" s="207">
        <v>3.9999999999999991</v>
      </c>
      <c r="AG20" s="207">
        <v>3.9999999999999991</v>
      </c>
      <c r="AH20" s="207">
        <v>3.9999999999999991</v>
      </c>
      <c r="AI20" s="207">
        <v>3.9999999999999991</v>
      </c>
      <c r="AJ20" s="207">
        <v>3.9999999999999991</v>
      </c>
      <c r="AK20" s="207">
        <v>3.9999999999999991</v>
      </c>
      <c r="AL20" s="207">
        <v>3.9999999999999991</v>
      </c>
      <c r="AM20" s="207">
        <v>3.9999999999999991</v>
      </c>
      <c r="AN20" s="207">
        <v>3.9999999999999991</v>
      </c>
      <c r="AO20" s="207">
        <v>3.9999999999999991</v>
      </c>
      <c r="AP20" s="207">
        <v>3.9999999999999991</v>
      </c>
      <c r="AQ20" s="207">
        <v>3.9999999999999991</v>
      </c>
      <c r="AR20" s="207">
        <v>3.9999999999999991</v>
      </c>
      <c r="AS20" s="207">
        <v>3.9999999999999991</v>
      </c>
      <c r="AT20" s="207">
        <v>3.9999999999999991</v>
      </c>
      <c r="AU20" s="207">
        <v>3.9999999999999991</v>
      </c>
      <c r="AV20" s="207">
        <v>3.9999999999999991</v>
      </c>
      <c r="AW20" s="207">
        <v>3.9999999999999991</v>
      </c>
      <c r="AX20" s="207">
        <v>3.9999999999999991</v>
      </c>
      <c r="AY20" s="207">
        <v>3.9999999999999991</v>
      </c>
      <c r="AZ20" s="207">
        <v>3.9999999999999991</v>
      </c>
      <c r="BA20" s="207">
        <v>3.9999999999999991</v>
      </c>
      <c r="BB20" s="207">
        <v>3.9999999999999991</v>
      </c>
      <c r="BC20" s="207">
        <v>3.9999999999999991</v>
      </c>
      <c r="BD20" s="207">
        <v>3.9999999999999991</v>
      </c>
      <c r="BE20" s="207">
        <v>3.9999999999999991</v>
      </c>
      <c r="BF20" s="207">
        <v>3.9999999999999991</v>
      </c>
      <c r="BG20" s="207">
        <v>3.9999999999999991</v>
      </c>
      <c r="BH20" s="207">
        <v>3.9999999999999991</v>
      </c>
      <c r="BI20" s="207">
        <v>3.9999999999999991</v>
      </c>
      <c r="BJ20" s="207">
        <v>3.9999999999999991</v>
      </c>
      <c r="BK20" s="207">
        <v>3.9999999999999991</v>
      </c>
      <c r="BL20" s="207">
        <v>3.9999999999999991</v>
      </c>
      <c r="BM20" s="207">
        <v>3.9999999999999991</v>
      </c>
      <c r="BN20" s="207">
        <v>3.9999999999999991</v>
      </c>
      <c r="BO20" s="207">
        <v>3.9999999999999991</v>
      </c>
      <c r="BP20" s="207">
        <v>3.9999999999999991</v>
      </c>
      <c r="BQ20" s="207">
        <v>3.9999999999999991</v>
      </c>
      <c r="BR20" s="207">
        <v>3.9999999999999991</v>
      </c>
      <c r="BS20" s="207">
        <v>3.9999999999999991</v>
      </c>
      <c r="BT20" s="207">
        <v>2</v>
      </c>
      <c r="BU20" s="207">
        <v>2</v>
      </c>
      <c r="BV20" s="207">
        <v>2</v>
      </c>
      <c r="BW20" s="207">
        <v>2</v>
      </c>
      <c r="BX20" s="207">
        <v>2</v>
      </c>
      <c r="BY20" s="207">
        <v>2</v>
      </c>
      <c r="BZ20" s="207">
        <v>2</v>
      </c>
      <c r="CA20" s="207">
        <v>2</v>
      </c>
      <c r="CB20" s="207">
        <v>2</v>
      </c>
      <c r="CC20" s="207">
        <v>2</v>
      </c>
      <c r="CD20" s="207">
        <v>2</v>
      </c>
      <c r="CE20" s="207">
        <v>2</v>
      </c>
      <c r="CF20" s="207">
        <v>2</v>
      </c>
      <c r="CG20" s="207">
        <v>2</v>
      </c>
      <c r="CH20" s="207">
        <v>2</v>
      </c>
      <c r="CI20" s="207">
        <v>2</v>
      </c>
      <c r="CJ20" s="207">
        <v>2</v>
      </c>
      <c r="CK20" s="207">
        <v>2</v>
      </c>
      <c r="CL20" s="207">
        <v>2</v>
      </c>
      <c r="CM20" s="207"/>
      <c r="CN20" s="207"/>
      <c r="CO20" s="207"/>
      <c r="CP20" s="207"/>
      <c r="CQ20" s="207"/>
      <c r="CR20" s="207"/>
      <c r="CS20" s="207"/>
      <c r="CT20" s="207"/>
      <c r="CU20" s="207"/>
      <c r="CV20" s="207"/>
      <c r="CW20" t="s">
        <v>7496</v>
      </c>
    </row>
    <row r="21" spans="3:102" ht="16">
      <c r="F21" s="136" t="s">
        <v>8334</v>
      </c>
      <c r="G21" s="137" t="s">
        <v>20</v>
      </c>
      <c r="H21" s="137" t="s">
        <v>559</v>
      </c>
      <c r="I21" s="137" t="s">
        <v>8260</v>
      </c>
      <c r="J21" s="137" t="s">
        <v>38</v>
      </c>
      <c r="K21" s="137" t="s">
        <v>35</v>
      </c>
      <c r="L21" s="137" t="s">
        <v>8271</v>
      </c>
      <c r="M21" s="134" t="s">
        <v>7476</v>
      </c>
      <c r="N21" s="207">
        <f>+N17</f>
        <v>0</v>
      </c>
      <c r="O21" s="207">
        <f t="shared" ref="O21:BZ21" si="3">+O17</f>
        <v>0</v>
      </c>
      <c r="P21" s="207">
        <f t="shared" si="3"/>
        <v>0</v>
      </c>
      <c r="Q21" s="207">
        <f t="shared" si="3"/>
        <v>0</v>
      </c>
      <c r="R21" s="207">
        <f t="shared" si="3"/>
        <v>0</v>
      </c>
      <c r="S21" s="207">
        <f t="shared" si="3"/>
        <v>0</v>
      </c>
      <c r="T21" s="207">
        <f t="shared" si="3"/>
        <v>1</v>
      </c>
      <c r="U21" s="207">
        <f t="shared" si="3"/>
        <v>1</v>
      </c>
      <c r="V21" s="207">
        <f t="shared" si="3"/>
        <v>2</v>
      </c>
      <c r="W21" s="207">
        <f t="shared" si="3"/>
        <v>2</v>
      </c>
      <c r="X21" s="207">
        <f t="shared" si="3"/>
        <v>2</v>
      </c>
      <c r="Y21" s="207">
        <f t="shared" si="3"/>
        <v>2</v>
      </c>
      <c r="Z21" s="207">
        <f t="shared" si="3"/>
        <v>2</v>
      </c>
      <c r="AA21" s="207">
        <f t="shared" si="3"/>
        <v>2</v>
      </c>
      <c r="AB21" s="207">
        <f t="shared" si="3"/>
        <v>4</v>
      </c>
      <c r="AC21" s="207">
        <f t="shared" si="3"/>
        <v>4</v>
      </c>
      <c r="AD21" s="207">
        <f t="shared" si="3"/>
        <v>4</v>
      </c>
      <c r="AE21" s="207">
        <f t="shared" si="3"/>
        <v>4</v>
      </c>
      <c r="AF21" s="207">
        <f t="shared" si="3"/>
        <v>4</v>
      </c>
      <c r="AG21" s="207">
        <f t="shared" si="3"/>
        <v>4</v>
      </c>
      <c r="AH21" s="207">
        <f t="shared" si="3"/>
        <v>4</v>
      </c>
      <c r="AI21" s="207">
        <f t="shared" si="3"/>
        <v>4</v>
      </c>
      <c r="AJ21" s="207">
        <f t="shared" si="3"/>
        <v>4</v>
      </c>
      <c r="AK21" s="207">
        <f t="shared" si="3"/>
        <v>4</v>
      </c>
      <c r="AL21" s="207">
        <f t="shared" si="3"/>
        <v>4</v>
      </c>
      <c r="AM21" s="207">
        <f t="shared" si="3"/>
        <v>4</v>
      </c>
      <c r="AN21" s="207">
        <f t="shared" si="3"/>
        <v>4</v>
      </c>
      <c r="AO21" s="207">
        <f t="shared" si="3"/>
        <v>4</v>
      </c>
      <c r="AP21" s="207">
        <f t="shared" si="3"/>
        <v>4</v>
      </c>
      <c r="AQ21" s="207">
        <f t="shared" si="3"/>
        <v>4</v>
      </c>
      <c r="AR21" s="207">
        <f t="shared" si="3"/>
        <v>4</v>
      </c>
      <c r="AS21" s="207">
        <f t="shared" si="3"/>
        <v>4</v>
      </c>
      <c r="AT21" s="207">
        <f t="shared" si="3"/>
        <v>4</v>
      </c>
      <c r="AU21" s="207">
        <f t="shared" si="3"/>
        <v>4</v>
      </c>
      <c r="AV21" s="207">
        <f t="shared" si="3"/>
        <v>4</v>
      </c>
      <c r="AW21" s="207">
        <f t="shared" si="3"/>
        <v>4</v>
      </c>
      <c r="AX21" s="207">
        <f t="shared" si="3"/>
        <v>4</v>
      </c>
      <c r="AY21" s="207">
        <f t="shared" si="3"/>
        <v>4</v>
      </c>
      <c r="AZ21" s="207">
        <f t="shared" si="3"/>
        <v>4</v>
      </c>
      <c r="BA21" s="207">
        <f t="shared" si="3"/>
        <v>4</v>
      </c>
      <c r="BB21" s="207">
        <f t="shared" si="3"/>
        <v>4</v>
      </c>
      <c r="BC21" s="207">
        <f t="shared" si="3"/>
        <v>4</v>
      </c>
      <c r="BD21" s="207">
        <f t="shared" si="3"/>
        <v>4</v>
      </c>
      <c r="BE21" s="207">
        <f t="shared" si="3"/>
        <v>4</v>
      </c>
      <c r="BF21" s="207">
        <f t="shared" si="3"/>
        <v>4</v>
      </c>
      <c r="BG21" s="207">
        <f t="shared" si="3"/>
        <v>4</v>
      </c>
      <c r="BH21" s="207">
        <f t="shared" si="3"/>
        <v>4</v>
      </c>
      <c r="BI21" s="207">
        <f t="shared" si="3"/>
        <v>4</v>
      </c>
      <c r="BJ21" s="207">
        <f t="shared" si="3"/>
        <v>4</v>
      </c>
      <c r="BK21" s="207">
        <f t="shared" si="3"/>
        <v>4</v>
      </c>
      <c r="BL21" s="207">
        <f t="shared" si="3"/>
        <v>4</v>
      </c>
      <c r="BM21" s="207">
        <f t="shared" si="3"/>
        <v>4</v>
      </c>
      <c r="BN21" s="207">
        <f t="shared" si="3"/>
        <v>4</v>
      </c>
      <c r="BO21" s="207">
        <f t="shared" si="3"/>
        <v>4</v>
      </c>
      <c r="BP21" s="207">
        <f t="shared" si="3"/>
        <v>4</v>
      </c>
      <c r="BQ21" s="207">
        <f t="shared" si="3"/>
        <v>4</v>
      </c>
      <c r="BR21" s="207">
        <f t="shared" si="3"/>
        <v>4</v>
      </c>
      <c r="BS21" s="207">
        <f t="shared" si="3"/>
        <v>4</v>
      </c>
      <c r="BT21" s="207">
        <f t="shared" si="3"/>
        <v>2</v>
      </c>
      <c r="BU21" s="207">
        <f t="shared" si="3"/>
        <v>2</v>
      </c>
      <c r="BV21" s="207">
        <f t="shared" si="3"/>
        <v>2</v>
      </c>
      <c r="BW21" s="207">
        <f t="shared" si="3"/>
        <v>2</v>
      </c>
      <c r="BX21" s="207">
        <f t="shared" si="3"/>
        <v>2</v>
      </c>
      <c r="BY21" s="207">
        <f t="shared" si="3"/>
        <v>2</v>
      </c>
      <c r="BZ21" s="207">
        <f t="shared" si="3"/>
        <v>2</v>
      </c>
      <c r="CA21" s="207">
        <f t="shared" ref="CA21:CJ21" si="4">+CA17</f>
        <v>2</v>
      </c>
      <c r="CB21" s="207">
        <f t="shared" si="4"/>
        <v>2</v>
      </c>
      <c r="CC21" s="207">
        <f t="shared" si="4"/>
        <v>2</v>
      </c>
      <c r="CD21" s="207">
        <f t="shared" si="4"/>
        <v>2</v>
      </c>
      <c r="CE21" s="207">
        <f t="shared" si="4"/>
        <v>2</v>
      </c>
      <c r="CF21" s="207">
        <f t="shared" si="4"/>
        <v>2</v>
      </c>
      <c r="CG21" s="207">
        <f t="shared" si="4"/>
        <v>2</v>
      </c>
      <c r="CH21" s="207">
        <f t="shared" si="4"/>
        <v>2</v>
      </c>
      <c r="CI21" s="207">
        <f t="shared" si="4"/>
        <v>2</v>
      </c>
      <c r="CJ21" s="207">
        <f t="shared" si="4"/>
        <v>2</v>
      </c>
      <c r="CK21" s="207">
        <f t="shared" ref="CK21:CL21" si="5">+CK17</f>
        <v>2</v>
      </c>
      <c r="CL21" s="207">
        <f t="shared" si="5"/>
        <v>2</v>
      </c>
      <c r="CM21" s="207"/>
      <c r="CN21" s="207"/>
      <c r="CO21" s="207"/>
      <c r="CP21" s="207"/>
      <c r="CQ21" s="207"/>
      <c r="CR21" s="207"/>
      <c r="CS21" s="207"/>
      <c r="CT21" s="207"/>
      <c r="CU21" s="207"/>
      <c r="CV21" s="207"/>
      <c r="CW21" t="s">
        <v>7497</v>
      </c>
    </row>
    <row r="22" spans="3:102" ht="16">
      <c r="F22" s="136" t="s">
        <v>8334</v>
      </c>
      <c r="G22" s="137" t="s">
        <v>23</v>
      </c>
      <c r="H22" s="137" t="s">
        <v>34</v>
      </c>
      <c r="I22" s="137" t="s">
        <v>8260</v>
      </c>
      <c r="J22" s="137" t="s">
        <v>38</v>
      </c>
      <c r="K22" s="137" t="s">
        <v>35</v>
      </c>
      <c r="L22" s="137" t="s">
        <v>8271</v>
      </c>
      <c r="M22" s="134" t="s">
        <v>7476</v>
      </c>
      <c r="N22" s="207">
        <v>0</v>
      </c>
      <c r="O22" s="207">
        <v>0</v>
      </c>
      <c r="P22" s="207">
        <v>0</v>
      </c>
      <c r="Q22" s="207">
        <v>0</v>
      </c>
      <c r="R22" s="207">
        <v>0</v>
      </c>
      <c r="S22" s="207">
        <v>0</v>
      </c>
      <c r="T22" s="207">
        <v>0</v>
      </c>
      <c r="U22" s="207">
        <v>0</v>
      </c>
      <c r="V22" s="207">
        <v>0</v>
      </c>
      <c r="W22" s="207">
        <v>0</v>
      </c>
      <c r="X22" s="207">
        <v>1</v>
      </c>
      <c r="Y22" s="207">
        <v>2</v>
      </c>
      <c r="Z22" s="207">
        <v>2</v>
      </c>
      <c r="AA22" s="207">
        <v>2</v>
      </c>
      <c r="AB22" s="207">
        <v>3.9999999999999991</v>
      </c>
      <c r="AC22" s="207">
        <v>3.9999999999999991</v>
      </c>
      <c r="AD22" s="207">
        <v>3.9999999999999991</v>
      </c>
      <c r="AE22" s="207">
        <v>3.9999999999999991</v>
      </c>
      <c r="AF22" s="207">
        <v>3.9999999999999991</v>
      </c>
      <c r="AG22" s="207">
        <v>3.9999999999999991</v>
      </c>
      <c r="AH22" s="207">
        <v>3.9999999999999991</v>
      </c>
      <c r="AI22" s="207">
        <v>3.9999999999999991</v>
      </c>
      <c r="AJ22" s="207">
        <v>3.9999999999999991</v>
      </c>
      <c r="AK22" s="207">
        <v>3.9999999999999991</v>
      </c>
      <c r="AL22" s="207">
        <v>3.9999999999999991</v>
      </c>
      <c r="AM22" s="207">
        <v>3.9999999999999991</v>
      </c>
      <c r="AN22" s="207">
        <v>3.9999999999999991</v>
      </c>
      <c r="AO22" s="207">
        <v>3.9999999999999991</v>
      </c>
      <c r="AP22" s="207">
        <v>3.9999999999999991</v>
      </c>
      <c r="AQ22" s="207">
        <v>3.9999999999999991</v>
      </c>
      <c r="AR22" s="207">
        <v>3.9999999999999991</v>
      </c>
      <c r="AS22" s="207">
        <v>3.9999999999999991</v>
      </c>
      <c r="AT22" s="207">
        <v>3.9999999999999991</v>
      </c>
      <c r="AU22" s="207">
        <v>3.9999999999999991</v>
      </c>
      <c r="AV22" s="207">
        <v>3.9999999999999991</v>
      </c>
      <c r="AW22" s="207">
        <v>3.9999999999999991</v>
      </c>
      <c r="AX22" s="207">
        <v>3.9999999999999991</v>
      </c>
      <c r="AY22" s="207">
        <v>3.9999999999999991</v>
      </c>
      <c r="AZ22" s="207">
        <v>3.9999999999999991</v>
      </c>
      <c r="BA22" s="207">
        <v>3.9999999999999991</v>
      </c>
      <c r="BB22" s="207">
        <v>3.9999999999999991</v>
      </c>
      <c r="BC22" s="207">
        <v>3.9999999999999991</v>
      </c>
      <c r="BD22" s="207">
        <v>3.9999999999999991</v>
      </c>
      <c r="BE22" s="207">
        <v>3.9999999999999991</v>
      </c>
      <c r="BF22" s="207">
        <v>3.9999999999999991</v>
      </c>
      <c r="BG22" s="207">
        <v>3.9999999999999991</v>
      </c>
      <c r="BH22" s="207">
        <v>3.9999999999999991</v>
      </c>
      <c r="BI22" s="207">
        <v>3.9999999999999991</v>
      </c>
      <c r="BJ22" s="207">
        <v>3.9999999999999991</v>
      </c>
      <c r="BK22" s="207">
        <v>3.9999999999999991</v>
      </c>
      <c r="BL22" s="207">
        <v>3.9999999999999991</v>
      </c>
      <c r="BM22" s="207">
        <v>3.9999999999999991</v>
      </c>
      <c r="BN22" s="207">
        <v>3.9999999999999991</v>
      </c>
      <c r="BO22" s="207">
        <v>3.9999999999999991</v>
      </c>
      <c r="BP22" s="207">
        <v>3.9999999999999991</v>
      </c>
      <c r="BQ22" s="207">
        <v>3.9999999999999991</v>
      </c>
      <c r="BR22" s="207">
        <v>3.9999999999999991</v>
      </c>
      <c r="BS22" s="207">
        <v>3.9999999999999991</v>
      </c>
      <c r="BT22" s="207">
        <v>2</v>
      </c>
      <c r="BU22" s="207">
        <v>2</v>
      </c>
      <c r="BV22" s="207">
        <v>2</v>
      </c>
      <c r="BW22" s="207">
        <v>2</v>
      </c>
      <c r="BX22" s="207">
        <v>2</v>
      </c>
      <c r="BY22" s="207">
        <v>2</v>
      </c>
      <c r="BZ22" s="207">
        <v>2</v>
      </c>
      <c r="CA22" s="207">
        <v>2</v>
      </c>
      <c r="CB22" s="207">
        <v>2</v>
      </c>
      <c r="CC22" s="207">
        <v>2</v>
      </c>
      <c r="CD22" s="207">
        <v>2</v>
      </c>
      <c r="CE22" s="207">
        <v>2</v>
      </c>
      <c r="CF22" s="207">
        <v>2</v>
      </c>
      <c r="CG22" s="207">
        <v>2</v>
      </c>
      <c r="CH22" s="207">
        <v>2</v>
      </c>
      <c r="CI22" s="207">
        <v>2</v>
      </c>
      <c r="CJ22" s="207">
        <v>2</v>
      </c>
      <c r="CK22" s="207">
        <v>2</v>
      </c>
      <c r="CL22" s="207">
        <v>2</v>
      </c>
      <c r="CM22" s="207"/>
      <c r="CN22" s="207"/>
      <c r="CO22" s="207"/>
      <c r="CP22" s="207"/>
      <c r="CQ22" s="207"/>
      <c r="CR22" s="207"/>
      <c r="CS22" s="207"/>
      <c r="CT22" s="207"/>
      <c r="CU22" s="207"/>
      <c r="CV22" s="207"/>
      <c r="CW22" t="s">
        <v>7494</v>
      </c>
    </row>
    <row r="23" spans="3:102" ht="16">
      <c r="F23" s="136" t="s">
        <v>8334</v>
      </c>
      <c r="G23" s="137" t="s">
        <v>1364</v>
      </c>
      <c r="H23" s="137" t="s">
        <v>1365</v>
      </c>
      <c r="I23" s="137" t="s">
        <v>8260</v>
      </c>
      <c r="J23" s="137" t="s">
        <v>38</v>
      </c>
      <c r="K23" s="137" t="s">
        <v>35</v>
      </c>
      <c r="L23" s="137" t="s">
        <v>8271</v>
      </c>
      <c r="M23" s="134" t="s">
        <v>7476</v>
      </c>
      <c r="N23" s="207">
        <f>+SUM(N9:N13)*3</f>
        <v>0</v>
      </c>
      <c r="O23" s="207">
        <f t="shared" ref="O23:BZ23" si="6">+SUM(O9:O13)*3</f>
        <v>0</v>
      </c>
      <c r="P23" s="207">
        <f t="shared" si="6"/>
        <v>0</v>
      </c>
      <c r="Q23" s="207">
        <f t="shared" si="6"/>
        <v>0</v>
      </c>
      <c r="R23" s="207">
        <f t="shared" si="6"/>
        <v>0</v>
      </c>
      <c r="S23" s="207">
        <f t="shared" si="6"/>
        <v>0</v>
      </c>
      <c r="T23" s="207">
        <f t="shared" si="6"/>
        <v>6</v>
      </c>
      <c r="U23" s="207">
        <f t="shared" si="6"/>
        <v>6</v>
      </c>
      <c r="V23" s="207">
        <f t="shared" si="6"/>
        <v>9</v>
      </c>
      <c r="W23" s="207">
        <f t="shared" si="6"/>
        <v>9</v>
      </c>
      <c r="X23" s="207">
        <f t="shared" si="6"/>
        <v>7.5</v>
      </c>
      <c r="Y23" s="207">
        <f t="shared" si="6"/>
        <v>7.5</v>
      </c>
      <c r="Z23" s="207">
        <f t="shared" si="6"/>
        <v>9</v>
      </c>
      <c r="AA23" s="207">
        <f t="shared" si="6"/>
        <v>9</v>
      </c>
      <c r="AB23" s="207">
        <f t="shared" si="6"/>
        <v>15</v>
      </c>
      <c r="AC23" s="207">
        <f t="shared" si="6"/>
        <v>15</v>
      </c>
      <c r="AD23" s="207">
        <f t="shared" si="6"/>
        <v>15</v>
      </c>
      <c r="AE23" s="207">
        <f t="shared" si="6"/>
        <v>15</v>
      </c>
      <c r="AF23" s="207">
        <f t="shared" si="6"/>
        <v>15</v>
      </c>
      <c r="AG23" s="207">
        <f t="shared" si="6"/>
        <v>15</v>
      </c>
      <c r="AH23" s="207">
        <f t="shared" si="6"/>
        <v>15</v>
      </c>
      <c r="AI23" s="207">
        <f t="shared" si="6"/>
        <v>15</v>
      </c>
      <c r="AJ23" s="207">
        <f t="shared" si="6"/>
        <v>15</v>
      </c>
      <c r="AK23" s="207">
        <f t="shared" si="6"/>
        <v>15</v>
      </c>
      <c r="AL23" s="207">
        <f t="shared" si="6"/>
        <v>15</v>
      </c>
      <c r="AM23" s="207">
        <f t="shared" si="6"/>
        <v>15</v>
      </c>
      <c r="AN23" s="207">
        <f t="shared" si="6"/>
        <v>15</v>
      </c>
      <c r="AO23" s="207">
        <f t="shared" si="6"/>
        <v>15</v>
      </c>
      <c r="AP23" s="207">
        <f t="shared" si="6"/>
        <v>15</v>
      </c>
      <c r="AQ23" s="207">
        <f t="shared" si="6"/>
        <v>15</v>
      </c>
      <c r="AR23" s="207">
        <f t="shared" si="6"/>
        <v>15</v>
      </c>
      <c r="AS23" s="207">
        <f t="shared" si="6"/>
        <v>15</v>
      </c>
      <c r="AT23" s="207">
        <f t="shared" si="6"/>
        <v>15</v>
      </c>
      <c r="AU23" s="207">
        <f t="shared" si="6"/>
        <v>15</v>
      </c>
      <c r="AV23" s="207">
        <f t="shared" si="6"/>
        <v>15</v>
      </c>
      <c r="AW23" s="207">
        <f t="shared" si="6"/>
        <v>15</v>
      </c>
      <c r="AX23" s="207">
        <f t="shared" si="6"/>
        <v>15</v>
      </c>
      <c r="AY23" s="207">
        <f t="shared" si="6"/>
        <v>15</v>
      </c>
      <c r="AZ23" s="207">
        <f t="shared" si="6"/>
        <v>15</v>
      </c>
      <c r="BA23" s="207">
        <f t="shared" si="6"/>
        <v>15</v>
      </c>
      <c r="BB23" s="207">
        <f t="shared" si="6"/>
        <v>15</v>
      </c>
      <c r="BC23" s="207">
        <f t="shared" si="6"/>
        <v>15</v>
      </c>
      <c r="BD23" s="207">
        <f t="shared" si="6"/>
        <v>15</v>
      </c>
      <c r="BE23" s="207">
        <f t="shared" si="6"/>
        <v>15</v>
      </c>
      <c r="BF23" s="207">
        <f t="shared" si="6"/>
        <v>15</v>
      </c>
      <c r="BG23" s="207">
        <f t="shared" si="6"/>
        <v>15</v>
      </c>
      <c r="BH23" s="207">
        <f t="shared" si="6"/>
        <v>15</v>
      </c>
      <c r="BI23" s="207">
        <f t="shared" si="6"/>
        <v>15</v>
      </c>
      <c r="BJ23" s="207">
        <f t="shared" si="6"/>
        <v>15</v>
      </c>
      <c r="BK23" s="207">
        <f t="shared" si="6"/>
        <v>15</v>
      </c>
      <c r="BL23" s="207">
        <f t="shared" si="6"/>
        <v>15</v>
      </c>
      <c r="BM23" s="207">
        <f t="shared" si="6"/>
        <v>15</v>
      </c>
      <c r="BN23" s="207">
        <f t="shared" si="6"/>
        <v>15</v>
      </c>
      <c r="BO23" s="207">
        <f t="shared" si="6"/>
        <v>15</v>
      </c>
      <c r="BP23" s="207">
        <f t="shared" si="6"/>
        <v>15</v>
      </c>
      <c r="BQ23" s="207">
        <f t="shared" si="6"/>
        <v>15</v>
      </c>
      <c r="BR23" s="207">
        <f t="shared" si="6"/>
        <v>15</v>
      </c>
      <c r="BS23" s="207">
        <f t="shared" si="6"/>
        <v>15</v>
      </c>
      <c r="BT23" s="207">
        <f t="shared" si="6"/>
        <v>9</v>
      </c>
      <c r="BU23" s="207">
        <f t="shared" si="6"/>
        <v>9</v>
      </c>
      <c r="BV23" s="207">
        <f t="shared" si="6"/>
        <v>9</v>
      </c>
      <c r="BW23" s="207">
        <f t="shared" si="6"/>
        <v>9</v>
      </c>
      <c r="BX23" s="207">
        <f t="shared" si="6"/>
        <v>9</v>
      </c>
      <c r="BY23" s="207">
        <f t="shared" si="6"/>
        <v>9</v>
      </c>
      <c r="BZ23" s="207">
        <f t="shared" si="6"/>
        <v>9</v>
      </c>
      <c r="CA23" s="207">
        <f t="shared" ref="CA23:CV23" si="7">+SUM(CA9:CA13)*3</f>
        <v>9</v>
      </c>
      <c r="CB23" s="207">
        <f t="shared" si="7"/>
        <v>9</v>
      </c>
      <c r="CC23" s="207">
        <f t="shared" si="7"/>
        <v>9</v>
      </c>
      <c r="CD23" s="207">
        <f t="shared" si="7"/>
        <v>9</v>
      </c>
      <c r="CE23" s="207">
        <f t="shared" si="7"/>
        <v>9</v>
      </c>
      <c r="CF23" s="207">
        <f t="shared" si="7"/>
        <v>9</v>
      </c>
      <c r="CG23" s="207">
        <f t="shared" si="7"/>
        <v>9</v>
      </c>
      <c r="CH23" s="207">
        <f t="shared" si="7"/>
        <v>9</v>
      </c>
      <c r="CI23" s="207">
        <f t="shared" si="7"/>
        <v>9</v>
      </c>
      <c r="CJ23" s="207">
        <f t="shared" si="7"/>
        <v>9</v>
      </c>
      <c r="CK23" s="207">
        <f t="shared" ref="CK23:CL23" si="8">+SUM(CK9:CK13)*3</f>
        <v>9</v>
      </c>
      <c r="CL23" s="207">
        <f t="shared" si="8"/>
        <v>9</v>
      </c>
      <c r="CM23" s="207">
        <f t="shared" si="7"/>
        <v>0</v>
      </c>
      <c r="CN23" s="207">
        <f t="shared" si="7"/>
        <v>0</v>
      </c>
      <c r="CO23" s="207">
        <f t="shared" si="7"/>
        <v>0</v>
      </c>
      <c r="CP23" s="207">
        <f t="shared" si="7"/>
        <v>0</v>
      </c>
      <c r="CQ23" s="207">
        <f t="shared" si="7"/>
        <v>0</v>
      </c>
      <c r="CR23" s="207">
        <f t="shared" si="7"/>
        <v>0</v>
      </c>
      <c r="CS23" s="207">
        <f t="shared" si="7"/>
        <v>0</v>
      </c>
      <c r="CT23" s="207">
        <f t="shared" si="7"/>
        <v>0</v>
      </c>
      <c r="CU23" s="207">
        <f t="shared" si="7"/>
        <v>0</v>
      </c>
      <c r="CV23" s="207">
        <f t="shared" si="7"/>
        <v>0</v>
      </c>
      <c r="CW23" t="s">
        <v>126</v>
      </c>
    </row>
    <row r="24" spans="3:102" ht="16">
      <c r="F24" s="136" t="s">
        <v>8334</v>
      </c>
      <c r="G24" s="137" t="s">
        <v>1369</v>
      </c>
      <c r="H24" s="137" t="str">
        <f>+_xlfn.XLOOKUP(G24,'R4'!B:B,'R4'!C:C)</f>
        <v>DÜZ İŞÇİ</v>
      </c>
      <c r="I24" s="137" t="s">
        <v>8260</v>
      </c>
      <c r="J24" s="137" t="s">
        <v>38</v>
      </c>
      <c r="K24" s="137" t="s">
        <v>35</v>
      </c>
      <c r="L24" s="137" t="s">
        <v>8271</v>
      </c>
      <c r="M24" s="134" t="s">
        <v>7476</v>
      </c>
      <c r="N24" s="207">
        <f>+SUM(N9:N12)*2</f>
        <v>0</v>
      </c>
      <c r="O24" s="207">
        <f t="shared" ref="O24:BZ24" si="9">+SUM(O9:O12)*2</f>
        <v>0</v>
      </c>
      <c r="P24" s="207">
        <f t="shared" si="9"/>
        <v>0</v>
      </c>
      <c r="Q24" s="207">
        <f t="shared" si="9"/>
        <v>0</v>
      </c>
      <c r="R24" s="207">
        <f t="shared" si="9"/>
        <v>0</v>
      </c>
      <c r="S24" s="207">
        <f t="shared" si="9"/>
        <v>0</v>
      </c>
      <c r="T24" s="207">
        <f t="shared" si="9"/>
        <v>2</v>
      </c>
      <c r="U24" s="207">
        <f t="shared" si="9"/>
        <v>2</v>
      </c>
      <c r="V24" s="207">
        <f t="shared" si="9"/>
        <v>4</v>
      </c>
      <c r="W24" s="207">
        <f t="shared" si="9"/>
        <v>4</v>
      </c>
      <c r="X24" s="207">
        <f t="shared" si="9"/>
        <v>4</v>
      </c>
      <c r="Y24" s="207">
        <f t="shared" si="9"/>
        <v>4</v>
      </c>
      <c r="Z24" s="207">
        <f t="shared" si="9"/>
        <v>4</v>
      </c>
      <c r="AA24" s="207">
        <f t="shared" si="9"/>
        <v>4</v>
      </c>
      <c r="AB24" s="207">
        <f t="shared" si="9"/>
        <v>8</v>
      </c>
      <c r="AC24" s="207">
        <f t="shared" si="9"/>
        <v>8</v>
      </c>
      <c r="AD24" s="207">
        <f t="shared" si="9"/>
        <v>8</v>
      </c>
      <c r="AE24" s="207">
        <f t="shared" si="9"/>
        <v>8</v>
      </c>
      <c r="AF24" s="207">
        <f t="shared" si="9"/>
        <v>8</v>
      </c>
      <c r="AG24" s="207">
        <f t="shared" si="9"/>
        <v>8</v>
      </c>
      <c r="AH24" s="207">
        <f t="shared" si="9"/>
        <v>8</v>
      </c>
      <c r="AI24" s="207">
        <f t="shared" si="9"/>
        <v>8</v>
      </c>
      <c r="AJ24" s="207">
        <f t="shared" si="9"/>
        <v>8</v>
      </c>
      <c r="AK24" s="207">
        <f t="shared" si="9"/>
        <v>8</v>
      </c>
      <c r="AL24" s="207">
        <f t="shared" si="9"/>
        <v>8</v>
      </c>
      <c r="AM24" s="207">
        <f t="shared" si="9"/>
        <v>8</v>
      </c>
      <c r="AN24" s="207">
        <f t="shared" si="9"/>
        <v>8</v>
      </c>
      <c r="AO24" s="207">
        <f t="shared" si="9"/>
        <v>8</v>
      </c>
      <c r="AP24" s="207">
        <f t="shared" si="9"/>
        <v>8</v>
      </c>
      <c r="AQ24" s="207">
        <f t="shared" si="9"/>
        <v>8</v>
      </c>
      <c r="AR24" s="207">
        <f t="shared" si="9"/>
        <v>8</v>
      </c>
      <c r="AS24" s="207">
        <f t="shared" si="9"/>
        <v>8</v>
      </c>
      <c r="AT24" s="207">
        <f t="shared" si="9"/>
        <v>8</v>
      </c>
      <c r="AU24" s="207">
        <f t="shared" si="9"/>
        <v>8</v>
      </c>
      <c r="AV24" s="207">
        <f t="shared" si="9"/>
        <v>8</v>
      </c>
      <c r="AW24" s="207">
        <f t="shared" si="9"/>
        <v>8</v>
      </c>
      <c r="AX24" s="207">
        <f t="shared" si="9"/>
        <v>8</v>
      </c>
      <c r="AY24" s="207">
        <f t="shared" si="9"/>
        <v>8</v>
      </c>
      <c r="AZ24" s="207">
        <f t="shared" si="9"/>
        <v>8</v>
      </c>
      <c r="BA24" s="207">
        <f t="shared" si="9"/>
        <v>8</v>
      </c>
      <c r="BB24" s="207">
        <f t="shared" si="9"/>
        <v>8</v>
      </c>
      <c r="BC24" s="207">
        <f t="shared" si="9"/>
        <v>8</v>
      </c>
      <c r="BD24" s="207">
        <f t="shared" si="9"/>
        <v>8</v>
      </c>
      <c r="BE24" s="207">
        <f t="shared" si="9"/>
        <v>8</v>
      </c>
      <c r="BF24" s="207">
        <f t="shared" si="9"/>
        <v>8</v>
      </c>
      <c r="BG24" s="207">
        <f t="shared" si="9"/>
        <v>8</v>
      </c>
      <c r="BH24" s="207">
        <f t="shared" si="9"/>
        <v>8</v>
      </c>
      <c r="BI24" s="207">
        <f t="shared" si="9"/>
        <v>8</v>
      </c>
      <c r="BJ24" s="207">
        <f t="shared" si="9"/>
        <v>8</v>
      </c>
      <c r="BK24" s="207">
        <f t="shared" si="9"/>
        <v>8</v>
      </c>
      <c r="BL24" s="207">
        <f t="shared" si="9"/>
        <v>8</v>
      </c>
      <c r="BM24" s="207">
        <f t="shared" si="9"/>
        <v>8</v>
      </c>
      <c r="BN24" s="207">
        <f t="shared" si="9"/>
        <v>8</v>
      </c>
      <c r="BO24" s="207">
        <f t="shared" si="9"/>
        <v>8</v>
      </c>
      <c r="BP24" s="207">
        <f t="shared" si="9"/>
        <v>8</v>
      </c>
      <c r="BQ24" s="207">
        <f t="shared" si="9"/>
        <v>8</v>
      </c>
      <c r="BR24" s="207">
        <f t="shared" si="9"/>
        <v>8</v>
      </c>
      <c r="BS24" s="207">
        <f t="shared" si="9"/>
        <v>8</v>
      </c>
      <c r="BT24" s="207">
        <f t="shared" si="9"/>
        <v>4</v>
      </c>
      <c r="BU24" s="207">
        <f t="shared" si="9"/>
        <v>4</v>
      </c>
      <c r="BV24" s="207">
        <f t="shared" si="9"/>
        <v>4</v>
      </c>
      <c r="BW24" s="207">
        <f t="shared" si="9"/>
        <v>4</v>
      </c>
      <c r="BX24" s="207">
        <f t="shared" si="9"/>
        <v>4</v>
      </c>
      <c r="BY24" s="207">
        <f t="shared" si="9"/>
        <v>4</v>
      </c>
      <c r="BZ24" s="207">
        <f t="shared" si="9"/>
        <v>4</v>
      </c>
      <c r="CA24" s="207">
        <f t="shared" ref="CA24:CV24" si="10">+SUM(CA9:CA12)*2</f>
        <v>4</v>
      </c>
      <c r="CB24" s="207">
        <f t="shared" si="10"/>
        <v>4</v>
      </c>
      <c r="CC24" s="207">
        <f t="shared" si="10"/>
        <v>4</v>
      </c>
      <c r="CD24" s="207">
        <f t="shared" si="10"/>
        <v>4</v>
      </c>
      <c r="CE24" s="207">
        <f t="shared" si="10"/>
        <v>4</v>
      </c>
      <c r="CF24" s="207">
        <f t="shared" si="10"/>
        <v>4</v>
      </c>
      <c r="CG24" s="207">
        <f t="shared" si="10"/>
        <v>4</v>
      </c>
      <c r="CH24" s="207">
        <f t="shared" si="10"/>
        <v>4</v>
      </c>
      <c r="CI24" s="207">
        <f t="shared" si="10"/>
        <v>4</v>
      </c>
      <c r="CJ24" s="207">
        <f t="shared" si="10"/>
        <v>4</v>
      </c>
      <c r="CK24" s="207">
        <f t="shared" ref="CK24:CL24" si="11">+SUM(CK9:CK12)*2</f>
        <v>4</v>
      </c>
      <c r="CL24" s="207">
        <f t="shared" si="11"/>
        <v>4</v>
      </c>
      <c r="CM24" s="207">
        <f t="shared" si="10"/>
        <v>0</v>
      </c>
      <c r="CN24" s="207">
        <f t="shared" si="10"/>
        <v>0</v>
      </c>
      <c r="CO24" s="207">
        <f t="shared" si="10"/>
        <v>0</v>
      </c>
      <c r="CP24" s="207">
        <f t="shared" si="10"/>
        <v>0</v>
      </c>
      <c r="CQ24" s="207">
        <f t="shared" si="10"/>
        <v>0</v>
      </c>
      <c r="CR24" s="207">
        <f t="shared" si="10"/>
        <v>0</v>
      </c>
      <c r="CS24" s="207">
        <f t="shared" si="10"/>
        <v>0</v>
      </c>
      <c r="CT24" s="207">
        <f t="shared" si="10"/>
        <v>0</v>
      </c>
      <c r="CU24" s="207">
        <f t="shared" si="10"/>
        <v>0</v>
      </c>
      <c r="CV24" s="207">
        <f t="shared" si="10"/>
        <v>0</v>
      </c>
      <c r="CW24" t="s">
        <v>126</v>
      </c>
    </row>
    <row r="25" spans="3:102" ht="16">
      <c r="F25" s="136" t="s">
        <v>8334</v>
      </c>
      <c r="G25" s="137" t="s">
        <v>7690</v>
      </c>
      <c r="H25" s="137" t="str">
        <f>+_xlfn.XLOOKUP(G25,'R4'!B:B,'R4'!C:C)</f>
        <v>ATEŞÇİ</v>
      </c>
      <c r="I25" s="137" t="s">
        <v>8260</v>
      </c>
      <c r="J25" s="137" t="s">
        <v>38</v>
      </c>
      <c r="K25" s="137" t="s">
        <v>35</v>
      </c>
      <c r="L25" s="137" t="s">
        <v>8271</v>
      </c>
      <c r="M25" s="134" t="s">
        <v>7476</v>
      </c>
      <c r="N25" s="207">
        <f>+SUM(N9:N12)</f>
        <v>0</v>
      </c>
      <c r="O25" s="207">
        <f t="shared" ref="O25:BZ25" si="12">+SUM(O9:O12)</f>
        <v>0</v>
      </c>
      <c r="P25" s="207">
        <f t="shared" si="12"/>
        <v>0</v>
      </c>
      <c r="Q25" s="207">
        <f t="shared" si="12"/>
        <v>0</v>
      </c>
      <c r="R25" s="207">
        <f t="shared" si="12"/>
        <v>0</v>
      </c>
      <c r="S25" s="207">
        <f t="shared" si="12"/>
        <v>0</v>
      </c>
      <c r="T25" s="207">
        <f t="shared" si="12"/>
        <v>1</v>
      </c>
      <c r="U25" s="207">
        <f t="shared" si="12"/>
        <v>1</v>
      </c>
      <c r="V25" s="207">
        <f t="shared" si="12"/>
        <v>2</v>
      </c>
      <c r="W25" s="207">
        <f t="shared" si="12"/>
        <v>2</v>
      </c>
      <c r="X25" s="207">
        <f t="shared" si="12"/>
        <v>2</v>
      </c>
      <c r="Y25" s="207">
        <f t="shared" si="12"/>
        <v>2</v>
      </c>
      <c r="Z25" s="207">
        <f t="shared" si="12"/>
        <v>2</v>
      </c>
      <c r="AA25" s="207">
        <f t="shared" si="12"/>
        <v>2</v>
      </c>
      <c r="AB25" s="207">
        <f t="shared" si="12"/>
        <v>4</v>
      </c>
      <c r="AC25" s="207">
        <f t="shared" si="12"/>
        <v>4</v>
      </c>
      <c r="AD25" s="207">
        <f t="shared" si="12"/>
        <v>4</v>
      </c>
      <c r="AE25" s="207">
        <f t="shared" si="12"/>
        <v>4</v>
      </c>
      <c r="AF25" s="207">
        <f t="shared" si="12"/>
        <v>4</v>
      </c>
      <c r="AG25" s="207">
        <f t="shared" si="12"/>
        <v>4</v>
      </c>
      <c r="AH25" s="207">
        <f t="shared" si="12"/>
        <v>4</v>
      </c>
      <c r="AI25" s="207">
        <f t="shared" si="12"/>
        <v>4</v>
      </c>
      <c r="AJ25" s="207">
        <f t="shared" si="12"/>
        <v>4</v>
      </c>
      <c r="AK25" s="207">
        <f t="shared" si="12"/>
        <v>4</v>
      </c>
      <c r="AL25" s="207">
        <f t="shared" si="12"/>
        <v>4</v>
      </c>
      <c r="AM25" s="207">
        <f t="shared" si="12"/>
        <v>4</v>
      </c>
      <c r="AN25" s="207">
        <f t="shared" si="12"/>
        <v>4</v>
      </c>
      <c r="AO25" s="207">
        <f t="shared" si="12"/>
        <v>4</v>
      </c>
      <c r="AP25" s="207">
        <f t="shared" si="12"/>
        <v>4</v>
      </c>
      <c r="AQ25" s="207">
        <f t="shared" si="12"/>
        <v>4</v>
      </c>
      <c r="AR25" s="207">
        <f t="shared" si="12"/>
        <v>4</v>
      </c>
      <c r="AS25" s="207">
        <f t="shared" si="12"/>
        <v>4</v>
      </c>
      <c r="AT25" s="207">
        <f t="shared" si="12"/>
        <v>4</v>
      </c>
      <c r="AU25" s="207">
        <f t="shared" si="12"/>
        <v>4</v>
      </c>
      <c r="AV25" s="207">
        <f t="shared" si="12"/>
        <v>4</v>
      </c>
      <c r="AW25" s="207">
        <f t="shared" si="12"/>
        <v>4</v>
      </c>
      <c r="AX25" s="207">
        <f t="shared" si="12"/>
        <v>4</v>
      </c>
      <c r="AY25" s="207">
        <f t="shared" si="12"/>
        <v>4</v>
      </c>
      <c r="AZ25" s="207">
        <f t="shared" si="12"/>
        <v>4</v>
      </c>
      <c r="BA25" s="207">
        <f t="shared" si="12"/>
        <v>4</v>
      </c>
      <c r="BB25" s="207">
        <f t="shared" si="12"/>
        <v>4</v>
      </c>
      <c r="BC25" s="207">
        <f t="shared" si="12"/>
        <v>4</v>
      </c>
      <c r="BD25" s="207">
        <f t="shared" si="12"/>
        <v>4</v>
      </c>
      <c r="BE25" s="207">
        <f t="shared" si="12"/>
        <v>4</v>
      </c>
      <c r="BF25" s="207">
        <f t="shared" si="12"/>
        <v>4</v>
      </c>
      <c r="BG25" s="207">
        <f t="shared" si="12"/>
        <v>4</v>
      </c>
      <c r="BH25" s="207">
        <f t="shared" si="12"/>
        <v>4</v>
      </c>
      <c r="BI25" s="207">
        <f t="shared" si="12"/>
        <v>4</v>
      </c>
      <c r="BJ25" s="207">
        <f t="shared" si="12"/>
        <v>4</v>
      </c>
      <c r="BK25" s="207">
        <f t="shared" si="12"/>
        <v>4</v>
      </c>
      <c r="BL25" s="207">
        <f t="shared" si="12"/>
        <v>4</v>
      </c>
      <c r="BM25" s="207">
        <f t="shared" si="12"/>
        <v>4</v>
      </c>
      <c r="BN25" s="207">
        <f t="shared" si="12"/>
        <v>4</v>
      </c>
      <c r="BO25" s="207">
        <f t="shared" si="12"/>
        <v>4</v>
      </c>
      <c r="BP25" s="207">
        <f t="shared" si="12"/>
        <v>4</v>
      </c>
      <c r="BQ25" s="207">
        <f t="shared" si="12"/>
        <v>4</v>
      </c>
      <c r="BR25" s="207">
        <f t="shared" si="12"/>
        <v>4</v>
      </c>
      <c r="BS25" s="207">
        <f t="shared" si="12"/>
        <v>4</v>
      </c>
      <c r="BT25" s="207">
        <f t="shared" si="12"/>
        <v>2</v>
      </c>
      <c r="BU25" s="207">
        <f t="shared" si="12"/>
        <v>2</v>
      </c>
      <c r="BV25" s="207">
        <f t="shared" si="12"/>
        <v>2</v>
      </c>
      <c r="BW25" s="207">
        <f t="shared" si="12"/>
        <v>2</v>
      </c>
      <c r="BX25" s="207">
        <f t="shared" si="12"/>
        <v>2</v>
      </c>
      <c r="BY25" s="207">
        <f t="shared" si="12"/>
        <v>2</v>
      </c>
      <c r="BZ25" s="207">
        <f t="shared" si="12"/>
        <v>2</v>
      </c>
      <c r="CA25" s="207">
        <f t="shared" ref="CA25:CV25" si="13">+SUM(CA9:CA12)</f>
        <v>2</v>
      </c>
      <c r="CB25" s="207">
        <f t="shared" si="13"/>
        <v>2</v>
      </c>
      <c r="CC25" s="207">
        <f t="shared" si="13"/>
        <v>2</v>
      </c>
      <c r="CD25" s="207">
        <f t="shared" si="13"/>
        <v>2</v>
      </c>
      <c r="CE25" s="207">
        <f t="shared" si="13"/>
        <v>2</v>
      </c>
      <c r="CF25" s="207">
        <f t="shared" si="13"/>
        <v>2</v>
      </c>
      <c r="CG25" s="207">
        <f t="shared" si="13"/>
        <v>2</v>
      </c>
      <c r="CH25" s="207">
        <f t="shared" si="13"/>
        <v>2</v>
      </c>
      <c r="CI25" s="207">
        <f t="shared" si="13"/>
        <v>2</v>
      </c>
      <c r="CJ25" s="207">
        <f t="shared" si="13"/>
        <v>2</v>
      </c>
      <c r="CK25" s="207">
        <f t="shared" ref="CK25:CL25" si="14">+SUM(CK9:CK12)</f>
        <v>2</v>
      </c>
      <c r="CL25" s="207">
        <f t="shared" si="14"/>
        <v>2</v>
      </c>
      <c r="CM25" s="207">
        <f t="shared" si="13"/>
        <v>0</v>
      </c>
      <c r="CN25" s="207">
        <f t="shared" si="13"/>
        <v>0</v>
      </c>
      <c r="CO25" s="207">
        <f t="shared" si="13"/>
        <v>0</v>
      </c>
      <c r="CP25" s="207">
        <f t="shared" si="13"/>
        <v>0</v>
      </c>
      <c r="CQ25" s="207">
        <f t="shared" si="13"/>
        <v>0</v>
      </c>
      <c r="CR25" s="207">
        <f t="shared" si="13"/>
        <v>0</v>
      </c>
      <c r="CS25" s="207">
        <f t="shared" si="13"/>
        <v>0</v>
      </c>
      <c r="CT25" s="207">
        <f t="shared" si="13"/>
        <v>0</v>
      </c>
      <c r="CU25" s="207">
        <f t="shared" si="13"/>
        <v>0</v>
      </c>
      <c r="CV25" s="207">
        <f t="shared" si="13"/>
        <v>0</v>
      </c>
      <c r="CW25" t="s">
        <v>126</v>
      </c>
    </row>
    <row r="26" spans="3:102" ht="16">
      <c r="F26" s="136" t="s">
        <v>8334</v>
      </c>
      <c r="G26" s="137" t="s">
        <v>7692</v>
      </c>
      <c r="H26" s="137" t="str">
        <f>+_xlfn.XLOOKUP(G26,'R4'!B:B,'R4'!C:C)</f>
        <v>ATEŞÇİ YARDIMCISI</v>
      </c>
      <c r="I26" s="137" t="s">
        <v>8260</v>
      </c>
      <c r="J26" s="137" t="s">
        <v>38</v>
      </c>
      <c r="K26" s="137" t="s">
        <v>35</v>
      </c>
      <c r="L26" s="137" t="s">
        <v>8271</v>
      </c>
      <c r="M26" s="134" t="s">
        <v>7476</v>
      </c>
      <c r="N26" s="207">
        <f>+SUM(N9:N12)*2</f>
        <v>0</v>
      </c>
      <c r="O26" s="207">
        <f t="shared" ref="O26:BZ26" si="15">+SUM(O9:O12)*2</f>
        <v>0</v>
      </c>
      <c r="P26" s="207">
        <f t="shared" si="15"/>
        <v>0</v>
      </c>
      <c r="Q26" s="207">
        <f t="shared" si="15"/>
        <v>0</v>
      </c>
      <c r="R26" s="207">
        <f t="shared" si="15"/>
        <v>0</v>
      </c>
      <c r="S26" s="207">
        <f t="shared" si="15"/>
        <v>0</v>
      </c>
      <c r="T26" s="207">
        <f t="shared" si="15"/>
        <v>2</v>
      </c>
      <c r="U26" s="207">
        <f t="shared" si="15"/>
        <v>2</v>
      </c>
      <c r="V26" s="207">
        <f t="shared" si="15"/>
        <v>4</v>
      </c>
      <c r="W26" s="207">
        <f t="shared" si="15"/>
        <v>4</v>
      </c>
      <c r="X26" s="207">
        <f t="shared" si="15"/>
        <v>4</v>
      </c>
      <c r="Y26" s="207">
        <f t="shared" si="15"/>
        <v>4</v>
      </c>
      <c r="Z26" s="207">
        <f t="shared" si="15"/>
        <v>4</v>
      </c>
      <c r="AA26" s="207">
        <f t="shared" si="15"/>
        <v>4</v>
      </c>
      <c r="AB26" s="207">
        <f t="shared" si="15"/>
        <v>8</v>
      </c>
      <c r="AC26" s="207">
        <f t="shared" si="15"/>
        <v>8</v>
      </c>
      <c r="AD26" s="207">
        <f t="shared" si="15"/>
        <v>8</v>
      </c>
      <c r="AE26" s="207">
        <f t="shared" si="15"/>
        <v>8</v>
      </c>
      <c r="AF26" s="207">
        <f t="shared" si="15"/>
        <v>8</v>
      </c>
      <c r="AG26" s="207">
        <f t="shared" si="15"/>
        <v>8</v>
      </c>
      <c r="AH26" s="207">
        <f t="shared" si="15"/>
        <v>8</v>
      </c>
      <c r="AI26" s="207">
        <f t="shared" si="15"/>
        <v>8</v>
      </c>
      <c r="AJ26" s="207">
        <f t="shared" si="15"/>
        <v>8</v>
      </c>
      <c r="AK26" s="207">
        <f t="shared" si="15"/>
        <v>8</v>
      </c>
      <c r="AL26" s="207">
        <f t="shared" si="15"/>
        <v>8</v>
      </c>
      <c r="AM26" s="207">
        <f t="shared" si="15"/>
        <v>8</v>
      </c>
      <c r="AN26" s="207">
        <f t="shared" si="15"/>
        <v>8</v>
      </c>
      <c r="AO26" s="207">
        <f t="shared" si="15"/>
        <v>8</v>
      </c>
      <c r="AP26" s="207">
        <f t="shared" si="15"/>
        <v>8</v>
      </c>
      <c r="AQ26" s="207">
        <f t="shared" si="15"/>
        <v>8</v>
      </c>
      <c r="AR26" s="207">
        <f t="shared" si="15"/>
        <v>8</v>
      </c>
      <c r="AS26" s="207">
        <f t="shared" si="15"/>
        <v>8</v>
      </c>
      <c r="AT26" s="207">
        <f t="shared" si="15"/>
        <v>8</v>
      </c>
      <c r="AU26" s="207">
        <f t="shared" si="15"/>
        <v>8</v>
      </c>
      <c r="AV26" s="207">
        <f t="shared" si="15"/>
        <v>8</v>
      </c>
      <c r="AW26" s="207">
        <f t="shared" si="15"/>
        <v>8</v>
      </c>
      <c r="AX26" s="207">
        <f t="shared" si="15"/>
        <v>8</v>
      </c>
      <c r="AY26" s="207">
        <f t="shared" si="15"/>
        <v>8</v>
      </c>
      <c r="AZ26" s="207">
        <f t="shared" si="15"/>
        <v>8</v>
      </c>
      <c r="BA26" s="207">
        <f t="shared" si="15"/>
        <v>8</v>
      </c>
      <c r="BB26" s="207">
        <f t="shared" si="15"/>
        <v>8</v>
      </c>
      <c r="BC26" s="207">
        <f t="shared" si="15"/>
        <v>8</v>
      </c>
      <c r="BD26" s="207">
        <f t="shared" si="15"/>
        <v>8</v>
      </c>
      <c r="BE26" s="207">
        <f t="shared" si="15"/>
        <v>8</v>
      </c>
      <c r="BF26" s="207">
        <f t="shared" si="15"/>
        <v>8</v>
      </c>
      <c r="BG26" s="207">
        <f t="shared" si="15"/>
        <v>8</v>
      </c>
      <c r="BH26" s="207">
        <f t="shared" si="15"/>
        <v>8</v>
      </c>
      <c r="BI26" s="207">
        <f t="shared" si="15"/>
        <v>8</v>
      </c>
      <c r="BJ26" s="207">
        <f t="shared" si="15"/>
        <v>8</v>
      </c>
      <c r="BK26" s="207">
        <f t="shared" si="15"/>
        <v>8</v>
      </c>
      <c r="BL26" s="207">
        <f t="shared" si="15"/>
        <v>8</v>
      </c>
      <c r="BM26" s="207">
        <f t="shared" si="15"/>
        <v>8</v>
      </c>
      <c r="BN26" s="207">
        <f t="shared" si="15"/>
        <v>8</v>
      </c>
      <c r="BO26" s="207">
        <f t="shared" si="15"/>
        <v>8</v>
      </c>
      <c r="BP26" s="207">
        <f t="shared" si="15"/>
        <v>8</v>
      </c>
      <c r="BQ26" s="207">
        <f t="shared" si="15"/>
        <v>8</v>
      </c>
      <c r="BR26" s="207">
        <f t="shared" si="15"/>
        <v>8</v>
      </c>
      <c r="BS26" s="207">
        <f t="shared" si="15"/>
        <v>8</v>
      </c>
      <c r="BT26" s="207">
        <f t="shared" si="15"/>
        <v>4</v>
      </c>
      <c r="BU26" s="207">
        <f t="shared" si="15"/>
        <v>4</v>
      </c>
      <c r="BV26" s="207">
        <f t="shared" si="15"/>
        <v>4</v>
      </c>
      <c r="BW26" s="207">
        <f t="shared" si="15"/>
        <v>4</v>
      </c>
      <c r="BX26" s="207">
        <f t="shared" si="15"/>
        <v>4</v>
      </c>
      <c r="BY26" s="207">
        <f t="shared" si="15"/>
        <v>4</v>
      </c>
      <c r="BZ26" s="207">
        <f t="shared" si="15"/>
        <v>4</v>
      </c>
      <c r="CA26" s="207">
        <f t="shared" ref="CA26:CV26" si="16">+SUM(CA9:CA12)*2</f>
        <v>4</v>
      </c>
      <c r="CB26" s="207">
        <f t="shared" si="16"/>
        <v>4</v>
      </c>
      <c r="CC26" s="207">
        <f t="shared" si="16"/>
        <v>4</v>
      </c>
      <c r="CD26" s="207">
        <f t="shared" si="16"/>
        <v>4</v>
      </c>
      <c r="CE26" s="207">
        <f t="shared" si="16"/>
        <v>4</v>
      </c>
      <c r="CF26" s="207">
        <f t="shared" si="16"/>
        <v>4</v>
      </c>
      <c r="CG26" s="207">
        <f t="shared" si="16"/>
        <v>4</v>
      </c>
      <c r="CH26" s="207">
        <f t="shared" si="16"/>
        <v>4</v>
      </c>
      <c r="CI26" s="207">
        <f t="shared" si="16"/>
        <v>4</v>
      </c>
      <c r="CJ26" s="207">
        <f t="shared" si="16"/>
        <v>4</v>
      </c>
      <c r="CK26" s="207">
        <f t="shared" ref="CK26:CL26" si="17">+SUM(CK9:CK12)*2</f>
        <v>4</v>
      </c>
      <c r="CL26" s="207">
        <f t="shared" si="17"/>
        <v>4</v>
      </c>
      <c r="CM26" s="207">
        <f t="shared" si="16"/>
        <v>0</v>
      </c>
      <c r="CN26" s="207">
        <f t="shared" si="16"/>
        <v>0</v>
      </c>
      <c r="CO26" s="207">
        <f t="shared" si="16"/>
        <v>0</v>
      </c>
      <c r="CP26" s="207">
        <f t="shared" si="16"/>
        <v>0</v>
      </c>
      <c r="CQ26" s="207">
        <f t="shared" si="16"/>
        <v>0</v>
      </c>
      <c r="CR26" s="207">
        <f t="shared" si="16"/>
        <v>0</v>
      </c>
      <c r="CS26" s="207">
        <f t="shared" si="16"/>
        <v>0</v>
      </c>
      <c r="CT26" s="207">
        <f t="shared" si="16"/>
        <v>0</v>
      </c>
      <c r="CU26" s="207">
        <f t="shared" si="16"/>
        <v>0</v>
      </c>
      <c r="CV26" s="207">
        <f t="shared" si="16"/>
        <v>0</v>
      </c>
      <c r="CW26" t="s">
        <v>126</v>
      </c>
    </row>
    <row r="27" spans="3:102" ht="16">
      <c r="F27" s="136"/>
      <c r="G27" s="137"/>
      <c r="H27" s="137"/>
      <c r="I27" s="137"/>
      <c r="J27" s="137"/>
      <c r="K27" s="137"/>
      <c r="L27" s="137"/>
      <c r="M27" s="134"/>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207"/>
      <c r="BF27" s="207"/>
      <c r="BG27" s="207"/>
      <c r="BH27" s="207"/>
      <c r="BI27" s="207"/>
      <c r="BJ27" s="207"/>
      <c r="BK27" s="207"/>
      <c r="BL27" s="207"/>
      <c r="BM27" s="207"/>
      <c r="BN27" s="207"/>
      <c r="BO27" s="207"/>
      <c r="BP27" s="207"/>
      <c r="BQ27" s="207"/>
      <c r="BR27" s="207"/>
      <c r="BS27" s="207"/>
      <c r="BT27" s="207"/>
      <c r="BU27" s="207"/>
      <c r="BV27" s="207"/>
      <c r="BW27" s="207"/>
      <c r="BX27" s="207"/>
      <c r="BY27" s="207"/>
      <c r="BZ27" s="207"/>
      <c r="CA27" s="207"/>
      <c r="CB27" s="207"/>
      <c r="CC27" s="207"/>
      <c r="CD27" s="207"/>
      <c r="CE27" s="207"/>
      <c r="CF27" s="207"/>
      <c r="CG27" s="207"/>
      <c r="CH27" s="207"/>
      <c r="CI27" s="207"/>
      <c r="CJ27" s="207"/>
      <c r="CK27" s="207"/>
      <c r="CL27" s="207"/>
      <c r="CM27" s="207"/>
      <c r="CN27" s="207"/>
      <c r="CO27" s="207"/>
      <c r="CP27" s="207"/>
      <c r="CQ27" s="207"/>
      <c r="CR27" s="207"/>
      <c r="CS27" s="207"/>
      <c r="CT27" s="207"/>
      <c r="CU27" s="207"/>
      <c r="CV27" s="207"/>
    </row>
    <row r="29" spans="3:102" ht="16">
      <c r="M29" s="170" t="s">
        <v>8367</v>
      </c>
      <c r="N29" t="str">
        <f>+IFERROR(N2/28/SUM(N9:N12)/10,"")</f>
        <v/>
      </c>
      <c r="O29" t="str">
        <f t="shared" ref="O29:BZ29" si="18">+IFERROR(O2/28/SUM(O9:O12)/10,"")</f>
        <v/>
      </c>
      <c r="P29" t="str">
        <f t="shared" si="18"/>
        <v/>
      </c>
      <c r="Q29" t="str">
        <f t="shared" si="18"/>
        <v/>
      </c>
      <c r="R29" t="str">
        <f t="shared" si="18"/>
        <v/>
      </c>
      <c r="S29" t="str">
        <f t="shared" si="18"/>
        <v/>
      </c>
      <c r="T29">
        <f t="shared" si="18"/>
        <v>34.033228148377312</v>
      </c>
      <c r="U29">
        <f t="shared" si="18"/>
        <v>54.407224915323994</v>
      </c>
      <c r="V29">
        <f t="shared" si="18"/>
        <v>26.856958727145553</v>
      </c>
      <c r="W29">
        <f t="shared" si="18"/>
        <v>24.412087647575134</v>
      </c>
      <c r="X29">
        <f t="shared" si="18"/>
        <v>27.811916902981512</v>
      </c>
      <c r="Y29">
        <f t="shared" si="18"/>
        <v>24.846462957746098</v>
      </c>
      <c r="Z29">
        <f t="shared" si="18"/>
        <v>34.512725129024361</v>
      </c>
      <c r="AA29">
        <f t="shared" si="18"/>
        <v>31.107656433899098</v>
      </c>
      <c r="AB29">
        <f t="shared" si="18"/>
        <v>18.708985728561409</v>
      </c>
      <c r="AC29">
        <f t="shared" si="18"/>
        <v>27.045739541871974</v>
      </c>
      <c r="AD29">
        <f t="shared" si="18"/>
        <v>33.894928188240748</v>
      </c>
      <c r="AE29">
        <f t="shared" si="18"/>
        <v>79.606337611988621</v>
      </c>
      <c r="AF29">
        <f t="shared" si="18"/>
        <v>75.087422159035668</v>
      </c>
      <c r="AG29">
        <f t="shared" si="18"/>
        <v>75.269515520817606</v>
      </c>
      <c r="AH29">
        <f t="shared" si="18"/>
        <v>81.13248831201669</v>
      </c>
      <c r="AI29">
        <f t="shared" si="18"/>
        <v>88.947985768604767</v>
      </c>
      <c r="AJ29">
        <f t="shared" si="18"/>
        <v>90.574795715215714</v>
      </c>
      <c r="AK29">
        <f t="shared" si="18"/>
        <v>96.394038699112883</v>
      </c>
      <c r="AL29">
        <f t="shared" si="18"/>
        <v>99.662881977388466</v>
      </c>
      <c r="AM29">
        <f t="shared" si="18"/>
        <v>83.951352207297461</v>
      </c>
      <c r="AN29">
        <f t="shared" si="18"/>
        <v>79.217959721256918</v>
      </c>
      <c r="AO29">
        <f t="shared" si="18"/>
        <v>73.724109834657071</v>
      </c>
      <c r="AP29">
        <f t="shared" si="18"/>
        <v>102.39280519835145</v>
      </c>
      <c r="AQ29">
        <f t="shared" si="18"/>
        <v>124.48567488255215</v>
      </c>
      <c r="AR29">
        <f t="shared" si="18"/>
        <v>217.64599546600235</v>
      </c>
      <c r="AS29">
        <f t="shared" si="18"/>
        <v>218.9251142595474</v>
      </c>
      <c r="AT29">
        <f t="shared" si="18"/>
        <v>215.12548114131823</v>
      </c>
      <c r="AU29">
        <f t="shared" si="18"/>
        <v>220.932990354927</v>
      </c>
      <c r="AV29">
        <f t="shared" si="18"/>
        <v>211.33535067251606</v>
      </c>
      <c r="AW29">
        <f t="shared" si="18"/>
        <v>213.17213588816986</v>
      </c>
      <c r="AX29">
        <f t="shared" si="18"/>
        <v>214.58932174262432</v>
      </c>
      <c r="AY29">
        <f t="shared" si="18"/>
        <v>181.56667533311108</v>
      </c>
      <c r="AZ29">
        <f t="shared" si="18"/>
        <v>169.46052484269697</v>
      </c>
      <c r="BA29">
        <f t="shared" si="18"/>
        <v>152.84853413228865</v>
      </c>
      <c r="BB29">
        <f t="shared" si="18"/>
        <v>171.6837157522306</v>
      </c>
      <c r="BC29">
        <f t="shared" si="18"/>
        <v>218.63034864833011</v>
      </c>
      <c r="BD29">
        <f t="shared" si="18"/>
        <v>212.88670088481081</v>
      </c>
      <c r="BE29">
        <f t="shared" si="18"/>
        <v>217.46232004410695</v>
      </c>
      <c r="BF29">
        <f t="shared" si="18"/>
        <v>208.49410833140305</v>
      </c>
      <c r="BG29">
        <f t="shared" si="18"/>
        <v>210.09023384138769</v>
      </c>
      <c r="BH29">
        <f t="shared" si="18"/>
        <v>217.23571965319366</v>
      </c>
      <c r="BI29">
        <f t="shared" si="18"/>
        <v>209.47081492510853</v>
      </c>
      <c r="BJ29">
        <f t="shared" si="18"/>
        <v>203.06055259268081</v>
      </c>
      <c r="BK29">
        <f t="shared" si="18"/>
        <v>165.83268483087886</v>
      </c>
      <c r="BL29">
        <f t="shared" si="18"/>
        <v>134.10385089165271</v>
      </c>
      <c r="BM29">
        <f t="shared" si="18"/>
        <v>50.251744511722883</v>
      </c>
      <c r="BN29">
        <f t="shared" si="18"/>
        <v>73.747753932296661</v>
      </c>
      <c r="BO29">
        <f t="shared" si="18"/>
        <v>24.28958105544984</v>
      </c>
      <c r="BP29">
        <f t="shared" si="18"/>
        <v>21.435448659237149</v>
      </c>
      <c r="BQ29">
        <f t="shared" si="18"/>
        <v>21.59836506943585</v>
      </c>
      <c r="BR29">
        <f t="shared" si="18"/>
        <v>26.083419453256148</v>
      </c>
      <c r="BS29">
        <f t="shared" si="18"/>
        <v>23.714409884577638</v>
      </c>
      <c r="BT29">
        <f t="shared" si="18"/>
        <v>32.011938370136825</v>
      </c>
      <c r="BU29">
        <f t="shared" si="18"/>
        <v>18.917731983975145</v>
      </c>
      <c r="BV29">
        <f t="shared" si="18"/>
        <v>16.584429228934248</v>
      </c>
      <c r="BW29">
        <f t="shared" si="18"/>
        <v>12.784090909090912</v>
      </c>
      <c r="BX29">
        <f t="shared" si="18"/>
        <v>34.618903119387099</v>
      </c>
      <c r="BY29">
        <f t="shared" si="18"/>
        <v>30.402544481360373</v>
      </c>
      <c r="BZ29">
        <f t="shared" si="18"/>
        <v>27.46036275735775</v>
      </c>
      <c r="CA29">
        <f t="shared" ref="CA29:CV29" si="19">+IFERROR(CA2/28/SUM(CA9:CA12)/10,"")</f>
        <v>30.402544481360373</v>
      </c>
      <c r="CB29">
        <f t="shared" si="19"/>
        <v>29.421817240026161</v>
      </c>
      <c r="CC29">
        <f t="shared" si="19"/>
        <v>36.922195744562487</v>
      </c>
      <c r="CD29">
        <f t="shared" si="19"/>
        <v>37.571381319028802</v>
      </c>
      <c r="CE29">
        <f t="shared" si="19"/>
        <v>36.266942514511584</v>
      </c>
      <c r="CF29">
        <f t="shared" si="19"/>
        <v>25.61353342360249</v>
      </c>
      <c r="CG29">
        <f t="shared" si="19"/>
        <v>24.787290409937889</v>
      </c>
      <c r="CH29">
        <f t="shared" si="19"/>
        <v>25.61353342360249</v>
      </c>
      <c r="CI29">
        <f t="shared" si="19"/>
        <v>24.787290409937874</v>
      </c>
      <c r="CJ29">
        <f t="shared" si="19"/>
        <v>49.138725682828081</v>
      </c>
      <c r="CK29">
        <f t="shared" si="19"/>
        <v>42.896370647113784</v>
      </c>
      <c r="CL29">
        <f t="shared" si="19"/>
        <v>21.451401089700997</v>
      </c>
      <c r="CM29" t="str">
        <f t="shared" si="19"/>
        <v/>
      </c>
      <c r="CN29" t="str">
        <f t="shared" si="19"/>
        <v/>
      </c>
      <c r="CO29" t="str">
        <f t="shared" si="19"/>
        <v/>
      </c>
      <c r="CP29" t="str">
        <f t="shared" si="19"/>
        <v/>
      </c>
      <c r="CQ29" t="str">
        <f t="shared" si="19"/>
        <v/>
      </c>
      <c r="CR29" t="str">
        <f t="shared" si="19"/>
        <v/>
      </c>
      <c r="CS29" t="str">
        <f t="shared" si="19"/>
        <v/>
      </c>
      <c r="CT29" t="str">
        <f t="shared" si="19"/>
        <v/>
      </c>
      <c r="CU29" t="str">
        <f t="shared" si="19"/>
        <v/>
      </c>
      <c r="CV29" t="str">
        <f t="shared" si="19"/>
        <v/>
      </c>
    </row>
    <row r="30" spans="3:102">
      <c r="M30" s="11"/>
    </row>
  </sheetData>
  <autoFilter ref="F8:CX8" xr:uid="{BBC73510-8ADC-4BC0-ACA0-E62B1AA014BD}">
    <sortState xmlns:xlrd2="http://schemas.microsoft.com/office/spreadsheetml/2017/richdata2" ref="F9:CX23">
      <sortCondition ref="G8"/>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DA299-68AC-43C3-80BB-39DD42494500}">
  <sheetPr>
    <tabColor theme="0" tint="-4.9989318521683403E-2"/>
  </sheetPr>
  <dimension ref="A1:DH31"/>
  <sheetViews>
    <sheetView zoomScale="85" zoomScaleNormal="85" workbookViewId="0">
      <selection activeCell="N9" sqref="N9:CV19"/>
    </sheetView>
  </sheetViews>
  <sheetFormatPr defaultRowHeight="14.5"/>
  <cols>
    <col min="1" max="1" width="9.7265625" bestFit="1" customWidth="1"/>
    <col min="2" max="2" width="18.7265625" bestFit="1" customWidth="1"/>
    <col min="3" max="3" width="10.6328125" bestFit="1" customWidth="1"/>
    <col min="4" max="4" width="13.26953125" bestFit="1" customWidth="1"/>
    <col min="5" max="5" width="12.26953125" bestFit="1" customWidth="1"/>
    <col min="6" max="6" width="16.453125" bestFit="1" customWidth="1"/>
    <col min="7" max="7" width="21.36328125" bestFit="1" customWidth="1"/>
    <col min="8" max="8" width="52.90625" customWidth="1"/>
    <col min="9" max="9" width="19.453125" bestFit="1" customWidth="1"/>
    <col min="10" max="10" width="14.7265625" bestFit="1" customWidth="1"/>
    <col min="11" max="11" width="10.7265625" bestFit="1" customWidth="1"/>
    <col min="12" max="12" width="15.6328125" bestFit="1" customWidth="1"/>
    <col min="13" max="13" width="20.08984375" bestFit="1" customWidth="1"/>
    <col min="14" max="100" width="15.6328125" customWidth="1"/>
  </cols>
  <sheetData>
    <row r="1" spans="1:112">
      <c r="A1" s="165" t="s">
        <v>0</v>
      </c>
      <c r="B1" s="165" t="s">
        <v>1</v>
      </c>
      <c r="C1" s="165" t="s">
        <v>8359</v>
      </c>
      <c r="D1" s="165" t="s">
        <v>26</v>
      </c>
      <c r="E1" s="165" t="s">
        <v>8360</v>
      </c>
      <c r="F1" s="166" t="s">
        <v>36</v>
      </c>
      <c r="G1" s="165" t="s">
        <v>8361</v>
      </c>
      <c r="H1" s="165" t="s">
        <v>2607</v>
      </c>
      <c r="I1" s="165" t="s">
        <v>8362</v>
      </c>
      <c r="J1" s="167" t="s">
        <v>8363</v>
      </c>
      <c r="K1" s="167" t="s">
        <v>8364</v>
      </c>
      <c r="L1" s="167" t="s">
        <v>8365</v>
      </c>
      <c r="M1" s="167" t="s">
        <v>8366</v>
      </c>
      <c r="N1" s="1" t="s">
        <v>7403</v>
      </c>
      <c r="O1" s="1" t="s">
        <v>7404</v>
      </c>
      <c r="P1" s="1" t="s">
        <v>447</v>
      </c>
      <c r="Q1" s="1" t="s">
        <v>1590</v>
      </c>
      <c r="R1" s="1" t="s">
        <v>99</v>
      </c>
      <c r="S1" s="1" t="s">
        <v>110</v>
      </c>
      <c r="T1" s="1" t="s">
        <v>144</v>
      </c>
      <c r="U1" s="1" t="s">
        <v>154</v>
      </c>
      <c r="V1" s="1" t="s">
        <v>114</v>
      </c>
      <c r="W1" s="90" t="s">
        <v>202</v>
      </c>
      <c r="X1" s="90" t="s">
        <v>128</v>
      </c>
      <c r="Y1" s="168" t="s">
        <v>133</v>
      </c>
      <c r="Z1" s="169" t="s">
        <v>160</v>
      </c>
      <c r="AA1" s="1" t="s">
        <v>247</v>
      </c>
      <c r="AB1" s="1" t="s">
        <v>135</v>
      </c>
      <c r="AC1" s="1" t="s">
        <v>197</v>
      </c>
      <c r="AD1" s="1" t="s">
        <v>575</v>
      </c>
      <c r="AE1" s="1" t="s">
        <v>538</v>
      </c>
      <c r="AF1" s="1" t="s">
        <v>7405</v>
      </c>
      <c r="AG1" s="1" t="s">
        <v>7406</v>
      </c>
      <c r="AH1" s="1" t="s">
        <v>7407</v>
      </c>
      <c r="AI1" s="1" t="s">
        <v>7408</v>
      </c>
      <c r="AJ1" s="1" t="s">
        <v>7409</v>
      </c>
      <c r="AK1" s="1" t="s">
        <v>7410</v>
      </c>
      <c r="AL1" s="1" t="s">
        <v>572</v>
      </c>
      <c r="AM1" s="1" t="s">
        <v>7411</v>
      </c>
      <c r="AN1" s="1" t="s">
        <v>7412</v>
      </c>
      <c r="AO1" s="1" t="s">
        <v>7413</v>
      </c>
      <c r="AP1" s="1" t="s">
        <v>7414</v>
      </c>
      <c r="AQ1" s="1" t="s">
        <v>7415</v>
      </c>
      <c r="AR1" s="1" t="s">
        <v>7416</v>
      </c>
      <c r="AS1" s="1" t="s">
        <v>7417</v>
      </c>
      <c r="AT1" s="1" t="s">
        <v>7418</v>
      </c>
      <c r="AU1" s="1" t="s">
        <v>7419</v>
      </c>
      <c r="AV1" s="1" t="s">
        <v>7420</v>
      </c>
      <c r="AW1" s="1" t="s">
        <v>7421</v>
      </c>
      <c r="AX1" s="1" t="s">
        <v>7422</v>
      </c>
      <c r="AY1" s="1" t="s">
        <v>7423</v>
      </c>
      <c r="AZ1" s="1" t="s">
        <v>7424</v>
      </c>
      <c r="BA1" s="1" t="s">
        <v>7425</v>
      </c>
      <c r="BB1" s="1" t="s">
        <v>7426</v>
      </c>
      <c r="BC1" s="1" t="s">
        <v>7427</v>
      </c>
      <c r="BD1" s="1" t="s">
        <v>7428</v>
      </c>
      <c r="BE1" s="1" t="s">
        <v>7429</v>
      </c>
      <c r="BF1" s="1" t="s">
        <v>7430</v>
      </c>
      <c r="BG1" s="1" t="s">
        <v>7431</v>
      </c>
      <c r="BH1" s="1" t="s">
        <v>7432</v>
      </c>
      <c r="BI1" s="1" t="s">
        <v>7433</v>
      </c>
      <c r="BJ1" s="1" t="s">
        <v>7434</v>
      </c>
      <c r="BK1" s="1" t="s">
        <v>7435</v>
      </c>
      <c r="BL1" s="1" t="s">
        <v>7436</v>
      </c>
      <c r="BM1" s="1" t="s">
        <v>7437</v>
      </c>
      <c r="BN1" s="1" t="s">
        <v>7438</v>
      </c>
      <c r="BO1" s="1" t="s">
        <v>7439</v>
      </c>
      <c r="BP1" s="1" t="s">
        <v>7440</v>
      </c>
      <c r="BQ1" s="1" t="s">
        <v>7441</v>
      </c>
      <c r="BR1" s="1" t="s">
        <v>7442</v>
      </c>
      <c r="BS1" s="1" t="s">
        <v>7443</v>
      </c>
      <c r="BT1" s="1" t="s">
        <v>7444</v>
      </c>
      <c r="BU1" s="1" t="s">
        <v>7445</v>
      </c>
      <c r="BV1" s="1" t="s">
        <v>7446</v>
      </c>
      <c r="BW1" s="1" t="s">
        <v>7447</v>
      </c>
      <c r="BX1" s="1" t="s">
        <v>7448</v>
      </c>
      <c r="BY1" s="1" t="s">
        <v>8335</v>
      </c>
      <c r="BZ1" s="1" t="s">
        <v>8336</v>
      </c>
      <c r="CA1" s="1" t="s">
        <v>8337</v>
      </c>
      <c r="CB1" s="1" t="s">
        <v>8338</v>
      </c>
      <c r="CC1" s="1" t="s">
        <v>8339</v>
      </c>
      <c r="CD1" s="1" t="s">
        <v>8340</v>
      </c>
      <c r="CE1" s="1" t="s">
        <v>8341</v>
      </c>
      <c r="CF1" s="1" t="s">
        <v>8342</v>
      </c>
      <c r="CG1" s="1" t="s">
        <v>8343</v>
      </c>
      <c r="CH1" s="1" t="s">
        <v>8344</v>
      </c>
      <c r="CI1" s="1" t="s">
        <v>8345</v>
      </c>
      <c r="CJ1" s="1" t="s">
        <v>8346</v>
      </c>
      <c r="CK1" s="1" t="s">
        <v>8347</v>
      </c>
      <c r="CL1" s="1" t="s">
        <v>8348</v>
      </c>
      <c r="CM1" s="1" t="s">
        <v>8349</v>
      </c>
      <c r="CN1" s="1" t="s">
        <v>8350</v>
      </c>
      <c r="CO1" s="1" t="s">
        <v>8351</v>
      </c>
      <c r="CP1" s="1" t="s">
        <v>8352</v>
      </c>
      <c r="CQ1" s="1" t="s">
        <v>8353</v>
      </c>
      <c r="CR1" s="1" t="s">
        <v>8354</v>
      </c>
      <c r="CS1" s="1" t="s">
        <v>8355</v>
      </c>
      <c r="CT1" s="1" t="s">
        <v>8356</v>
      </c>
      <c r="CU1" s="1" t="s">
        <v>8357</v>
      </c>
      <c r="CV1" s="1" t="s">
        <v>8358</v>
      </c>
    </row>
    <row r="2" spans="1:112">
      <c r="A2" s="157" t="s">
        <v>8334</v>
      </c>
      <c r="B2" s="158" t="s">
        <v>8259</v>
      </c>
      <c r="C2" s="158" t="s">
        <v>8614</v>
      </c>
      <c r="D2" s="159" t="s">
        <v>38</v>
      </c>
      <c r="E2" s="158" t="s">
        <v>97</v>
      </c>
      <c r="F2" s="160" t="s">
        <v>35</v>
      </c>
      <c r="G2" s="158" t="s">
        <v>7456</v>
      </c>
      <c r="H2" s="159" t="s">
        <v>8271</v>
      </c>
      <c r="I2" s="158"/>
      <c r="J2" s="161"/>
      <c r="K2" s="161"/>
      <c r="L2" s="162"/>
      <c r="M2" s="161"/>
      <c r="N2" s="163">
        <v>0</v>
      </c>
      <c r="O2" s="163">
        <v>0</v>
      </c>
      <c r="P2" s="163">
        <v>0</v>
      </c>
      <c r="Q2" s="163">
        <v>0</v>
      </c>
      <c r="R2" s="163">
        <v>381.82765360042424</v>
      </c>
      <c r="S2" s="163">
        <v>449.48667465143171</v>
      </c>
      <c r="T2" s="163">
        <v>511.37632174814394</v>
      </c>
      <c r="U2" s="163">
        <v>0</v>
      </c>
      <c r="V2" s="163">
        <v>1522.8580500000003</v>
      </c>
      <c r="W2" s="163">
        <v>0</v>
      </c>
      <c r="X2" s="163">
        <v>0</v>
      </c>
      <c r="Y2" s="164">
        <v>0</v>
      </c>
      <c r="Z2" s="163">
        <v>0</v>
      </c>
      <c r="AA2" s="163">
        <v>0</v>
      </c>
      <c r="AB2" s="163">
        <v>0</v>
      </c>
      <c r="AC2" s="163">
        <v>0</v>
      </c>
      <c r="AD2" s="163">
        <v>0</v>
      </c>
      <c r="AE2" s="163">
        <v>28808.177098541357</v>
      </c>
      <c r="AF2" s="163">
        <v>30493.730478835678</v>
      </c>
      <c r="AG2" s="163">
        <v>29470.468387612462</v>
      </c>
      <c r="AH2" s="163">
        <v>30300.973390423565</v>
      </c>
      <c r="AI2" s="163">
        <v>30399.192951658632</v>
      </c>
      <c r="AJ2" s="163">
        <v>29076.069727445582</v>
      </c>
      <c r="AK2" s="163">
        <v>30197.221026645126</v>
      </c>
      <c r="AL2" s="163">
        <v>29426.751890168453</v>
      </c>
      <c r="AM2" s="163">
        <v>20075.815241109103</v>
      </c>
      <c r="AN2" s="163">
        <v>16003.96220894299</v>
      </c>
      <c r="AO2" s="163">
        <v>14610.875362873732</v>
      </c>
      <c r="AP2" s="163">
        <v>37441.124632736392</v>
      </c>
      <c r="AQ2" s="163">
        <v>57418.542518299902</v>
      </c>
      <c r="AR2" s="163">
        <v>59933.373627085624</v>
      </c>
      <c r="AS2" s="163">
        <v>58038.800695060258</v>
      </c>
      <c r="AT2" s="163">
        <v>59632.630412202998</v>
      </c>
      <c r="AU2" s="163">
        <v>59441.296263647557</v>
      </c>
      <c r="AV2" s="163">
        <v>58367.21478855305</v>
      </c>
      <c r="AW2" s="163">
        <v>59607.252226264231</v>
      </c>
      <c r="AX2" s="163">
        <v>57940.0657345363</v>
      </c>
      <c r="AY2" s="163">
        <v>38073.996019627783</v>
      </c>
      <c r="AZ2" s="163">
        <v>17635.116010227186</v>
      </c>
      <c r="BA2" s="163">
        <v>15201.145256210772</v>
      </c>
      <c r="BB2" s="163">
        <v>37267.117968407634</v>
      </c>
      <c r="BC2" s="163">
        <v>57206.804807642075</v>
      </c>
      <c r="BD2" s="163">
        <v>59550.947558179745</v>
      </c>
      <c r="BE2" s="163">
        <v>57876.155844792469</v>
      </c>
      <c r="BF2" s="163">
        <v>59664.16361798087</v>
      </c>
      <c r="BG2" s="163">
        <v>60054.207656597311</v>
      </c>
      <c r="BH2" s="163">
        <v>57944.86512879502</v>
      </c>
      <c r="BI2" s="163">
        <v>59146.140362166916</v>
      </c>
      <c r="BJ2" s="163">
        <v>55723.473842770225</v>
      </c>
      <c r="BK2" s="163">
        <v>22830.352263959066</v>
      </c>
      <c r="BL2" s="163">
        <v>0</v>
      </c>
      <c r="BM2" s="163">
        <v>0</v>
      </c>
      <c r="BN2" s="163">
        <v>0</v>
      </c>
      <c r="BO2" s="163">
        <v>0</v>
      </c>
      <c r="BP2" s="163">
        <v>0</v>
      </c>
      <c r="BQ2" s="163">
        <v>0</v>
      </c>
      <c r="BR2" s="163">
        <v>0</v>
      </c>
      <c r="BS2" s="163">
        <v>0</v>
      </c>
      <c r="BT2" s="163">
        <v>0</v>
      </c>
      <c r="BU2" s="163">
        <v>0</v>
      </c>
      <c r="BV2" s="163">
        <v>0</v>
      </c>
      <c r="BW2" s="163">
        <v>0</v>
      </c>
      <c r="BX2" s="163">
        <v>0</v>
      </c>
      <c r="BY2" s="163">
        <v>0</v>
      </c>
      <c r="BZ2" s="163">
        <v>0</v>
      </c>
      <c r="CA2" s="163">
        <v>0</v>
      </c>
      <c r="CB2" s="163">
        <v>0</v>
      </c>
      <c r="CC2" s="163">
        <v>0</v>
      </c>
      <c r="CD2" s="163">
        <v>0</v>
      </c>
      <c r="CE2" s="163">
        <v>0</v>
      </c>
      <c r="CF2" s="163">
        <v>0</v>
      </c>
      <c r="CG2" s="163">
        <v>0</v>
      </c>
      <c r="CH2" s="163">
        <v>0</v>
      </c>
      <c r="CI2" s="163">
        <v>0</v>
      </c>
      <c r="CJ2" s="163">
        <v>0</v>
      </c>
      <c r="CK2" s="163">
        <v>0</v>
      </c>
      <c r="CL2" s="163">
        <v>0</v>
      </c>
      <c r="CM2" s="163">
        <v>0</v>
      </c>
      <c r="CN2" s="163">
        <v>0</v>
      </c>
      <c r="CO2" s="163">
        <v>0</v>
      </c>
      <c r="CP2" s="163">
        <v>0</v>
      </c>
      <c r="CQ2" s="163">
        <v>0</v>
      </c>
      <c r="CR2" s="163">
        <v>0</v>
      </c>
      <c r="CS2" s="163">
        <v>0</v>
      </c>
      <c r="CT2" s="163">
        <v>0</v>
      </c>
      <c r="CU2" s="163">
        <v>0</v>
      </c>
      <c r="CV2" s="163">
        <v>0</v>
      </c>
      <c r="CW2" s="218"/>
      <c r="CX2" s="218"/>
      <c r="CY2" s="218"/>
      <c r="CZ2" s="218"/>
      <c r="DA2" s="218"/>
      <c r="DB2" s="218"/>
      <c r="DC2" s="218"/>
      <c r="DD2" s="218"/>
      <c r="DE2" s="218"/>
      <c r="DF2" s="218"/>
      <c r="DG2" s="218"/>
      <c r="DH2" s="218"/>
    </row>
    <row r="8" spans="1:112" ht="16">
      <c r="F8" s="130" t="s">
        <v>0</v>
      </c>
      <c r="G8" s="133" t="s">
        <v>3</v>
      </c>
      <c r="H8" s="130" t="s">
        <v>25</v>
      </c>
      <c r="I8" s="132" t="s">
        <v>1</v>
      </c>
      <c r="J8" s="133" t="s">
        <v>26</v>
      </c>
      <c r="K8" s="131" t="s">
        <v>36</v>
      </c>
      <c r="L8" s="133" t="s">
        <v>2607</v>
      </c>
      <c r="M8" s="133" t="s">
        <v>7475</v>
      </c>
      <c r="N8" s="130">
        <v>45200</v>
      </c>
      <c r="O8" s="130">
        <v>45231</v>
      </c>
      <c r="P8" s="130">
        <v>45261</v>
      </c>
      <c r="Q8" s="130">
        <v>45292</v>
      </c>
      <c r="R8" s="130">
        <v>45323</v>
      </c>
      <c r="S8" s="130">
        <v>45352</v>
      </c>
      <c r="T8" s="130">
        <v>45383</v>
      </c>
      <c r="U8" s="130">
        <v>45413</v>
      </c>
      <c r="V8" s="130">
        <v>45444</v>
      </c>
      <c r="W8" s="130">
        <v>45474</v>
      </c>
      <c r="X8" s="130">
        <v>45505</v>
      </c>
      <c r="Y8" s="130">
        <v>45536</v>
      </c>
      <c r="Z8" s="130">
        <v>45566</v>
      </c>
      <c r="AA8" s="130">
        <v>45597</v>
      </c>
      <c r="AB8" s="130">
        <v>45627</v>
      </c>
      <c r="AC8" s="130">
        <v>45658</v>
      </c>
      <c r="AD8" s="130">
        <v>45689</v>
      </c>
      <c r="AE8" s="130">
        <v>45717</v>
      </c>
      <c r="AF8" s="130">
        <v>45748</v>
      </c>
      <c r="AG8" s="130">
        <v>45778</v>
      </c>
      <c r="AH8" s="130">
        <v>45809</v>
      </c>
      <c r="AI8" s="130">
        <v>45839</v>
      </c>
      <c r="AJ8" s="130">
        <v>45870</v>
      </c>
      <c r="AK8" s="130">
        <v>45901</v>
      </c>
      <c r="AL8" s="130">
        <v>45931</v>
      </c>
      <c r="AM8" s="130">
        <v>45962</v>
      </c>
      <c r="AN8" s="130">
        <v>45992</v>
      </c>
      <c r="AO8" s="130">
        <v>46023</v>
      </c>
      <c r="AP8" s="130">
        <v>46054</v>
      </c>
      <c r="AQ8" s="130">
        <v>46082</v>
      </c>
      <c r="AR8" s="130">
        <v>46113</v>
      </c>
      <c r="AS8" s="130">
        <v>46143</v>
      </c>
      <c r="AT8" s="130">
        <v>46174</v>
      </c>
      <c r="AU8" s="130">
        <v>46204</v>
      </c>
      <c r="AV8" s="130">
        <v>46235</v>
      </c>
      <c r="AW8" s="130">
        <v>46266</v>
      </c>
      <c r="AX8" s="130">
        <v>46296</v>
      </c>
      <c r="AY8" s="130">
        <v>46327</v>
      </c>
      <c r="AZ8" s="130">
        <v>46357</v>
      </c>
      <c r="BA8" s="130">
        <v>46388</v>
      </c>
      <c r="BB8" s="130">
        <v>46419</v>
      </c>
      <c r="BC8" s="130">
        <v>46447</v>
      </c>
      <c r="BD8" s="130">
        <v>46478</v>
      </c>
      <c r="BE8" s="130">
        <v>46508</v>
      </c>
      <c r="BF8" s="130">
        <v>46539</v>
      </c>
      <c r="BG8" s="130">
        <v>46569</v>
      </c>
      <c r="BH8" s="130">
        <v>46600</v>
      </c>
      <c r="BI8" s="130">
        <v>46631</v>
      </c>
      <c r="BJ8" s="130">
        <v>46661</v>
      </c>
      <c r="BK8" s="130">
        <v>46692</v>
      </c>
      <c r="BL8" s="130">
        <v>46722</v>
      </c>
      <c r="BM8" s="130">
        <v>46753</v>
      </c>
      <c r="BN8" s="130">
        <v>46784</v>
      </c>
      <c r="BO8" s="130">
        <v>46813</v>
      </c>
      <c r="BP8" s="130">
        <v>46844</v>
      </c>
      <c r="BQ8" s="130">
        <v>46874</v>
      </c>
      <c r="BR8" s="130">
        <v>46905</v>
      </c>
      <c r="BS8" s="130">
        <v>46935</v>
      </c>
      <c r="BT8" s="130">
        <v>46966</v>
      </c>
      <c r="BU8" s="130">
        <v>46997</v>
      </c>
      <c r="BV8" s="130">
        <v>47027</v>
      </c>
      <c r="BW8" s="130">
        <v>47058</v>
      </c>
      <c r="BX8" s="130">
        <v>47088</v>
      </c>
      <c r="BY8" s="130" t="s">
        <v>8335</v>
      </c>
      <c r="BZ8" s="130" t="s">
        <v>8336</v>
      </c>
      <c r="CA8" s="130" t="s">
        <v>8337</v>
      </c>
      <c r="CB8" s="130" t="s">
        <v>8338</v>
      </c>
      <c r="CC8" s="130" t="s">
        <v>8339</v>
      </c>
      <c r="CD8" s="130" t="s">
        <v>8340</v>
      </c>
      <c r="CE8" s="130" t="s">
        <v>8341</v>
      </c>
      <c r="CF8" s="130" t="s">
        <v>8342</v>
      </c>
      <c r="CG8" s="130" t="s">
        <v>8343</v>
      </c>
      <c r="CH8" s="130" t="s">
        <v>8344</v>
      </c>
      <c r="CI8" s="130" t="s">
        <v>8345</v>
      </c>
      <c r="CJ8" s="130" t="s">
        <v>8346</v>
      </c>
      <c r="CK8" s="130" t="s">
        <v>8347</v>
      </c>
      <c r="CL8" s="130" t="s">
        <v>8348</v>
      </c>
      <c r="CM8" s="130" t="s">
        <v>8349</v>
      </c>
      <c r="CN8" s="130" t="s">
        <v>8350</v>
      </c>
      <c r="CO8" s="130" t="s">
        <v>8351</v>
      </c>
      <c r="CP8" s="130" t="s">
        <v>8352</v>
      </c>
      <c r="CQ8" s="130" t="s">
        <v>8353</v>
      </c>
      <c r="CR8" s="130" t="s">
        <v>8354</v>
      </c>
      <c r="CS8" s="130" t="s">
        <v>8355</v>
      </c>
      <c r="CT8" s="130" t="s">
        <v>8356</v>
      </c>
      <c r="CU8" s="130" t="s">
        <v>8357</v>
      </c>
      <c r="CV8" s="130" t="s">
        <v>8358</v>
      </c>
      <c r="CW8" s="130" t="s">
        <v>16</v>
      </c>
      <c r="CX8" s="130" t="s">
        <v>7489</v>
      </c>
    </row>
    <row r="9" spans="1:112" ht="16">
      <c r="C9" s="11" t="s">
        <v>8615</v>
      </c>
      <c r="D9" s="11">
        <v>2126</v>
      </c>
      <c r="E9" s="211">
        <v>45444</v>
      </c>
      <c r="F9" s="136" t="s">
        <v>8334</v>
      </c>
      <c r="G9" s="137" t="s">
        <v>7</v>
      </c>
      <c r="H9" s="137" t="str">
        <f>+_xlfn.XLOOKUP(G9,'R4'!B:B,'R4'!C:C)</f>
        <v>AMR - EKSKAVATÖR - 45 TON - PALETLİ - LİEBHERR R 945</v>
      </c>
      <c r="I9" s="137" t="s">
        <v>8259</v>
      </c>
      <c r="J9" s="220" t="s">
        <v>38</v>
      </c>
      <c r="K9" s="220" t="s">
        <v>35</v>
      </c>
      <c r="L9" s="220" t="s">
        <v>8271</v>
      </c>
      <c r="M9" s="219" t="s">
        <v>1403</v>
      </c>
      <c r="N9" s="207">
        <v>0</v>
      </c>
      <c r="O9" s="207">
        <v>0</v>
      </c>
      <c r="P9" s="207">
        <v>0</v>
      </c>
      <c r="Q9" s="207">
        <v>0</v>
      </c>
      <c r="R9" s="207"/>
      <c r="S9" s="207"/>
      <c r="T9" s="207"/>
      <c r="U9" s="207"/>
      <c r="V9" s="207">
        <v>1</v>
      </c>
      <c r="W9" s="207">
        <v>1</v>
      </c>
      <c r="X9" s="207">
        <v>1</v>
      </c>
      <c r="Y9" s="207">
        <v>1</v>
      </c>
      <c r="Z9" s="207">
        <v>1</v>
      </c>
      <c r="AA9" s="207">
        <v>1</v>
      </c>
      <c r="AB9" s="207">
        <v>1</v>
      </c>
      <c r="AC9" s="207">
        <v>1</v>
      </c>
      <c r="AD9" s="207">
        <v>1</v>
      </c>
      <c r="AE9" s="207">
        <v>1</v>
      </c>
      <c r="AF9" s="207">
        <v>1</v>
      </c>
      <c r="AG9" s="207">
        <v>1</v>
      </c>
      <c r="AH9" s="207">
        <v>1</v>
      </c>
      <c r="AI9" s="207">
        <v>1</v>
      </c>
      <c r="AJ9" s="207">
        <v>1</v>
      </c>
      <c r="AK9" s="207">
        <v>1</v>
      </c>
      <c r="AL9" s="207">
        <v>1</v>
      </c>
      <c r="AM9" s="207">
        <v>1</v>
      </c>
      <c r="AN9" s="207">
        <v>1</v>
      </c>
      <c r="AO9" s="207">
        <v>1</v>
      </c>
      <c r="AP9" s="207">
        <v>1</v>
      </c>
      <c r="AQ9" s="207">
        <v>1</v>
      </c>
      <c r="AR9" s="207">
        <v>1</v>
      </c>
      <c r="AS9" s="207">
        <v>1</v>
      </c>
      <c r="AT9" s="207">
        <v>1</v>
      </c>
      <c r="AU9" s="207">
        <v>1</v>
      </c>
      <c r="AV9" s="207">
        <v>1</v>
      </c>
      <c r="AW9" s="207">
        <v>1</v>
      </c>
      <c r="AX9" s="207">
        <v>1</v>
      </c>
      <c r="AY9" s="207">
        <v>1</v>
      </c>
      <c r="AZ9" s="207">
        <v>1</v>
      </c>
      <c r="BA9" s="207">
        <v>1</v>
      </c>
      <c r="BB9" s="207">
        <v>1</v>
      </c>
      <c r="BC9" s="207">
        <v>1</v>
      </c>
      <c r="BD9" s="207">
        <v>1</v>
      </c>
      <c r="BE9" s="207">
        <v>1</v>
      </c>
      <c r="BF9" s="207">
        <v>1</v>
      </c>
      <c r="BG9" s="207">
        <v>1</v>
      </c>
      <c r="BH9" s="207">
        <v>1</v>
      </c>
      <c r="BI9" s="207">
        <v>1</v>
      </c>
      <c r="BJ9" s="207">
        <v>1</v>
      </c>
      <c r="BK9" s="207">
        <v>1</v>
      </c>
      <c r="BL9" s="221"/>
      <c r="BM9" s="221"/>
      <c r="BN9" s="221"/>
      <c r="BO9" s="221"/>
      <c r="BP9" s="221"/>
      <c r="BQ9" s="221"/>
      <c r="BR9" s="221"/>
      <c r="BS9" s="221"/>
      <c r="BT9" s="221"/>
      <c r="BU9" s="221"/>
      <c r="BV9" s="221"/>
      <c r="BW9" s="221"/>
      <c r="BX9" s="221"/>
      <c r="BY9" s="207"/>
      <c r="BZ9" s="207"/>
      <c r="CA9" s="207"/>
      <c r="CB9" s="207"/>
      <c r="CC9" s="207"/>
      <c r="CD9" s="207"/>
      <c r="CE9" s="207"/>
      <c r="CF9" s="207"/>
      <c r="CG9" s="207"/>
      <c r="CH9" s="207"/>
      <c r="CI9" s="207"/>
      <c r="CJ9" s="207"/>
      <c r="CK9" s="207"/>
      <c r="CL9" s="207"/>
      <c r="CM9" s="207"/>
      <c r="CN9" s="207"/>
      <c r="CO9" s="207"/>
      <c r="CP9" s="207"/>
      <c r="CQ9" s="207"/>
      <c r="CR9" s="207"/>
      <c r="CS9" s="207"/>
      <c r="CT9" s="207"/>
      <c r="CU9" s="207"/>
      <c r="CV9" s="207"/>
      <c r="CW9" s="135"/>
      <c r="CX9" s="135"/>
    </row>
    <row r="10" spans="1:112" ht="16">
      <c r="C10" s="11" t="s">
        <v>8615</v>
      </c>
      <c r="D10" s="11">
        <v>2116</v>
      </c>
      <c r="E10" s="211">
        <v>45474</v>
      </c>
      <c r="F10" s="136" t="s">
        <v>8334</v>
      </c>
      <c r="G10" s="137" t="s">
        <v>6</v>
      </c>
      <c r="H10" s="137" t="str">
        <f>+_xlfn.XLOOKUP(G10,'R4'!B:B,'R4'!C:C)</f>
        <v>AMR - EKSKAVATÖR - 35 TON - PALETLİ - LİEBHERR R 938</v>
      </c>
      <c r="I10" s="137" t="s">
        <v>8259</v>
      </c>
      <c r="J10" s="220" t="s">
        <v>38</v>
      </c>
      <c r="K10" s="220" t="s">
        <v>35</v>
      </c>
      <c r="L10" s="220" t="s">
        <v>8271</v>
      </c>
      <c r="M10" s="219" t="s">
        <v>1403</v>
      </c>
      <c r="N10" s="207"/>
      <c r="O10" s="207"/>
      <c r="P10" s="207"/>
      <c r="Q10" s="207"/>
      <c r="R10" s="207"/>
      <c r="S10" s="207"/>
      <c r="T10" s="207"/>
      <c r="U10" s="207"/>
      <c r="V10" s="207"/>
      <c r="W10" s="207">
        <v>1</v>
      </c>
      <c r="X10" s="207">
        <v>1</v>
      </c>
      <c r="Y10" s="207">
        <v>1</v>
      </c>
      <c r="Z10" s="207">
        <v>1</v>
      </c>
      <c r="AA10" s="207">
        <v>1</v>
      </c>
      <c r="AB10" s="207">
        <v>1</v>
      </c>
      <c r="AC10" s="207">
        <v>0.99999999999999989</v>
      </c>
      <c r="AD10" s="207">
        <v>1</v>
      </c>
      <c r="AE10" s="207">
        <v>1</v>
      </c>
      <c r="AF10" s="207">
        <v>1</v>
      </c>
      <c r="AG10" s="207">
        <v>1</v>
      </c>
      <c r="AH10" s="207">
        <v>1</v>
      </c>
      <c r="AI10" s="207">
        <v>1</v>
      </c>
      <c r="AJ10" s="207">
        <v>1</v>
      </c>
      <c r="AK10" s="207">
        <v>1</v>
      </c>
      <c r="AL10" s="207">
        <v>1</v>
      </c>
      <c r="AM10" s="207">
        <v>1</v>
      </c>
      <c r="AN10" s="207">
        <v>1</v>
      </c>
      <c r="AO10" s="207">
        <v>1</v>
      </c>
      <c r="AP10" s="207">
        <v>1</v>
      </c>
      <c r="AQ10" s="207">
        <v>0.99999999999999989</v>
      </c>
      <c r="AR10" s="207">
        <v>1</v>
      </c>
      <c r="AS10" s="207">
        <v>1</v>
      </c>
      <c r="AT10" s="207">
        <v>1</v>
      </c>
      <c r="AU10" s="207">
        <v>1</v>
      </c>
      <c r="AV10" s="207">
        <v>1</v>
      </c>
      <c r="AW10" s="207">
        <v>1</v>
      </c>
      <c r="AX10" s="207">
        <v>1</v>
      </c>
      <c r="AY10" s="207">
        <v>1</v>
      </c>
      <c r="AZ10" s="207">
        <v>1</v>
      </c>
      <c r="BA10" s="207">
        <v>1</v>
      </c>
      <c r="BB10" s="207">
        <v>1</v>
      </c>
      <c r="BC10" s="207">
        <v>1</v>
      </c>
      <c r="BD10" s="207">
        <v>1</v>
      </c>
      <c r="BE10" s="207">
        <v>1</v>
      </c>
      <c r="BF10" s="207">
        <v>1</v>
      </c>
      <c r="BG10" s="207">
        <v>1</v>
      </c>
      <c r="BH10" s="207">
        <v>1</v>
      </c>
      <c r="BI10" s="207">
        <v>1</v>
      </c>
      <c r="BJ10" s="207">
        <v>1</v>
      </c>
      <c r="BK10" s="207">
        <v>1</v>
      </c>
      <c r="BL10" s="221"/>
      <c r="BM10" s="221"/>
      <c r="BN10" s="221"/>
      <c r="BO10" s="221"/>
      <c r="BP10" s="221"/>
      <c r="BQ10" s="221"/>
      <c r="BR10" s="221"/>
      <c r="BS10" s="221"/>
      <c r="BT10" s="221"/>
      <c r="BU10" s="221"/>
      <c r="BV10" s="221"/>
      <c r="BW10" s="221"/>
      <c r="BX10" s="221"/>
      <c r="BY10" s="207"/>
      <c r="BZ10" s="207"/>
      <c r="CA10" s="207"/>
      <c r="CB10" s="207"/>
      <c r="CC10" s="207"/>
      <c r="CD10" s="207"/>
      <c r="CE10" s="207"/>
      <c r="CF10" s="207"/>
      <c r="CG10" s="207"/>
      <c r="CH10" s="207"/>
      <c r="CI10" s="207"/>
      <c r="CJ10" s="207"/>
      <c r="CK10" s="207"/>
      <c r="CL10" s="207"/>
      <c r="CM10" s="207"/>
      <c r="CN10" s="207"/>
      <c r="CO10" s="207"/>
      <c r="CP10" s="207"/>
      <c r="CQ10" s="207"/>
      <c r="CR10" s="207"/>
      <c r="CS10" s="207"/>
      <c r="CT10" s="207"/>
      <c r="CU10" s="207"/>
      <c r="CV10" s="207"/>
    </row>
    <row r="11" spans="1:112" ht="16">
      <c r="C11" s="11"/>
      <c r="D11" s="11"/>
      <c r="E11" s="211">
        <v>45536</v>
      </c>
      <c r="F11" s="136" t="s">
        <v>8334</v>
      </c>
      <c r="G11" s="137" t="s">
        <v>8272</v>
      </c>
      <c r="H11" s="137" t="str">
        <f>+_xlfn.XLOOKUP(G11,'R4'!B:B,'R4'!C:C)</f>
        <v>AMR - HİDROLİK KIRICI - SANDVİK - 3288 E</v>
      </c>
      <c r="I11" s="137" t="s">
        <v>8259</v>
      </c>
      <c r="J11" s="220" t="s">
        <v>38</v>
      </c>
      <c r="K11" s="220" t="s">
        <v>35</v>
      </c>
      <c r="L11" s="220" t="s">
        <v>8271</v>
      </c>
      <c r="M11" s="219" t="s">
        <v>1403</v>
      </c>
      <c r="N11" s="207">
        <v>0</v>
      </c>
      <c r="O11" s="207">
        <v>0</v>
      </c>
      <c r="P11" s="207">
        <v>0</v>
      </c>
      <c r="Q11" s="207">
        <v>0</v>
      </c>
      <c r="R11" s="207"/>
      <c r="S11" s="207"/>
      <c r="T11" s="207"/>
      <c r="U11" s="207"/>
      <c r="V11" s="207"/>
      <c r="W11" s="207"/>
      <c r="X11" s="207"/>
      <c r="Y11" s="207">
        <f t="shared" ref="Y11:BK11" si="0">+Y9</f>
        <v>1</v>
      </c>
      <c r="Z11" s="207">
        <f t="shared" si="0"/>
        <v>1</v>
      </c>
      <c r="AA11" s="207">
        <f t="shared" si="0"/>
        <v>1</v>
      </c>
      <c r="AB11" s="207">
        <f t="shared" si="0"/>
        <v>1</v>
      </c>
      <c r="AC11" s="207">
        <f t="shared" si="0"/>
        <v>1</v>
      </c>
      <c r="AD11" s="207">
        <f t="shared" si="0"/>
        <v>1</v>
      </c>
      <c r="AE11" s="207">
        <f t="shared" si="0"/>
        <v>1</v>
      </c>
      <c r="AF11" s="207">
        <f t="shared" si="0"/>
        <v>1</v>
      </c>
      <c r="AG11" s="207">
        <f t="shared" si="0"/>
        <v>1</v>
      </c>
      <c r="AH11" s="207">
        <f t="shared" si="0"/>
        <v>1</v>
      </c>
      <c r="AI11" s="207">
        <f t="shared" si="0"/>
        <v>1</v>
      </c>
      <c r="AJ11" s="207">
        <f t="shared" si="0"/>
        <v>1</v>
      </c>
      <c r="AK11" s="207">
        <f t="shared" si="0"/>
        <v>1</v>
      </c>
      <c r="AL11" s="207">
        <f t="shared" si="0"/>
        <v>1</v>
      </c>
      <c r="AM11" s="207">
        <f t="shared" si="0"/>
        <v>1</v>
      </c>
      <c r="AN11" s="207">
        <f t="shared" si="0"/>
        <v>1</v>
      </c>
      <c r="AO11" s="207">
        <f t="shared" si="0"/>
        <v>1</v>
      </c>
      <c r="AP11" s="207">
        <f t="shared" si="0"/>
        <v>1</v>
      </c>
      <c r="AQ11" s="207">
        <f t="shared" si="0"/>
        <v>1</v>
      </c>
      <c r="AR11" s="207">
        <f t="shared" si="0"/>
        <v>1</v>
      </c>
      <c r="AS11" s="207">
        <f t="shared" si="0"/>
        <v>1</v>
      </c>
      <c r="AT11" s="207">
        <f t="shared" si="0"/>
        <v>1</v>
      </c>
      <c r="AU11" s="207">
        <f t="shared" si="0"/>
        <v>1</v>
      </c>
      <c r="AV11" s="207">
        <f t="shared" si="0"/>
        <v>1</v>
      </c>
      <c r="AW11" s="207">
        <f t="shared" si="0"/>
        <v>1</v>
      </c>
      <c r="AX11" s="207">
        <f t="shared" si="0"/>
        <v>1</v>
      </c>
      <c r="AY11" s="207">
        <f t="shared" si="0"/>
        <v>1</v>
      </c>
      <c r="AZ11" s="207">
        <f t="shared" si="0"/>
        <v>1</v>
      </c>
      <c r="BA11" s="207">
        <f t="shared" si="0"/>
        <v>1</v>
      </c>
      <c r="BB11" s="207">
        <f t="shared" si="0"/>
        <v>1</v>
      </c>
      <c r="BC11" s="207">
        <f t="shared" si="0"/>
        <v>1</v>
      </c>
      <c r="BD11" s="207">
        <f t="shared" si="0"/>
        <v>1</v>
      </c>
      <c r="BE11" s="207">
        <f t="shared" si="0"/>
        <v>1</v>
      </c>
      <c r="BF11" s="207">
        <f t="shared" si="0"/>
        <v>1</v>
      </c>
      <c r="BG11" s="207">
        <f t="shared" si="0"/>
        <v>1</v>
      </c>
      <c r="BH11" s="207">
        <f t="shared" si="0"/>
        <v>1</v>
      </c>
      <c r="BI11" s="207">
        <f t="shared" si="0"/>
        <v>1</v>
      </c>
      <c r="BJ11" s="207">
        <f t="shared" si="0"/>
        <v>1</v>
      </c>
      <c r="BK11" s="207">
        <f t="shared" si="0"/>
        <v>1</v>
      </c>
      <c r="BL11" s="207"/>
      <c r="BM11" s="207"/>
      <c r="BN11" s="207"/>
      <c r="BO11" s="207"/>
      <c r="BP11" s="207"/>
      <c r="BQ11" s="207"/>
      <c r="BR11" s="207"/>
      <c r="BS11" s="207"/>
      <c r="BT11" s="207"/>
      <c r="BU11" s="207"/>
      <c r="BV11" s="207"/>
      <c r="BW11" s="207"/>
      <c r="BX11" s="207"/>
      <c r="BY11" s="207"/>
      <c r="BZ11" s="207"/>
      <c r="CA11" s="207"/>
      <c r="CB11" s="207"/>
      <c r="CC11" s="207"/>
      <c r="CD11" s="207"/>
      <c r="CE11" s="207"/>
      <c r="CF11" s="207"/>
      <c r="CG11" s="207"/>
      <c r="CH11" s="207"/>
      <c r="CI11" s="207"/>
      <c r="CJ11" s="207"/>
      <c r="CK11" s="207"/>
      <c r="CL11" s="207"/>
      <c r="CM11" s="207"/>
      <c r="CN11" s="207"/>
      <c r="CO11" s="207"/>
      <c r="CP11" s="207"/>
      <c r="CQ11" s="207"/>
      <c r="CR11" s="207"/>
      <c r="CS11" s="207"/>
      <c r="CT11" s="207"/>
      <c r="CU11" s="207"/>
      <c r="CV11" s="207"/>
    </row>
    <row r="12" spans="1:112" ht="16">
      <c r="C12" s="11"/>
      <c r="D12" s="11"/>
      <c r="E12" s="211">
        <v>45536</v>
      </c>
      <c r="F12" s="136" t="s">
        <v>8334</v>
      </c>
      <c r="G12" s="137" t="s">
        <v>8273</v>
      </c>
      <c r="H12" s="137" t="str">
        <f>+_xlfn.XLOOKUP(G12,'R4'!B:B,'R4'!C:C)</f>
        <v>AMR - HİDROLİK KIRICI - SANDVİK - 3288 E</v>
      </c>
      <c r="I12" s="137" t="s">
        <v>8259</v>
      </c>
      <c r="J12" s="220" t="s">
        <v>38</v>
      </c>
      <c r="K12" s="220" t="s">
        <v>35</v>
      </c>
      <c r="L12" s="220" t="s">
        <v>8271</v>
      </c>
      <c r="M12" s="219" t="s">
        <v>1403</v>
      </c>
      <c r="N12" s="207">
        <v>0</v>
      </c>
      <c r="O12" s="207">
        <v>0</v>
      </c>
      <c r="P12" s="207">
        <v>0</v>
      </c>
      <c r="Q12" s="207">
        <v>0</v>
      </c>
      <c r="R12" s="207"/>
      <c r="S12" s="207"/>
      <c r="T12" s="207"/>
      <c r="U12" s="207"/>
      <c r="V12" s="207"/>
      <c r="W12" s="207"/>
      <c r="X12" s="207"/>
      <c r="Y12" s="207">
        <v>1</v>
      </c>
      <c r="Z12" s="207">
        <v>1</v>
      </c>
      <c r="AA12" s="207">
        <v>1</v>
      </c>
      <c r="AB12" s="207">
        <v>1</v>
      </c>
      <c r="AC12" s="207">
        <v>1</v>
      </c>
      <c r="AD12" s="207">
        <v>1</v>
      </c>
      <c r="AE12" s="207">
        <v>1</v>
      </c>
      <c r="AF12" s="207">
        <v>1</v>
      </c>
      <c r="AG12" s="207">
        <v>1</v>
      </c>
      <c r="AH12" s="207">
        <v>1</v>
      </c>
      <c r="AI12" s="207">
        <v>1</v>
      </c>
      <c r="AJ12" s="207">
        <v>1</v>
      </c>
      <c r="AK12" s="207">
        <v>1</v>
      </c>
      <c r="AL12" s="207">
        <v>1</v>
      </c>
      <c r="AM12" s="207">
        <v>1</v>
      </c>
      <c r="AN12" s="207">
        <v>1</v>
      </c>
      <c r="AO12" s="207">
        <v>1</v>
      </c>
      <c r="AP12" s="207">
        <v>1</v>
      </c>
      <c r="AQ12" s="207">
        <v>1</v>
      </c>
      <c r="AR12" s="207">
        <v>1</v>
      </c>
      <c r="AS12" s="207">
        <v>1</v>
      </c>
      <c r="AT12" s="207">
        <v>1</v>
      </c>
      <c r="AU12" s="207">
        <v>1</v>
      </c>
      <c r="AV12" s="207">
        <v>1</v>
      </c>
      <c r="AW12" s="207">
        <v>1</v>
      </c>
      <c r="AX12" s="207">
        <v>1</v>
      </c>
      <c r="AY12" s="207">
        <v>1</v>
      </c>
      <c r="AZ12" s="207">
        <v>1</v>
      </c>
      <c r="BA12" s="207">
        <v>1</v>
      </c>
      <c r="BB12" s="207">
        <v>1</v>
      </c>
      <c r="BC12" s="207">
        <v>1</v>
      </c>
      <c r="BD12" s="207">
        <v>1</v>
      </c>
      <c r="BE12" s="207">
        <v>1</v>
      </c>
      <c r="BF12" s="207">
        <v>1</v>
      </c>
      <c r="BG12" s="207">
        <v>1</v>
      </c>
      <c r="BH12" s="207">
        <v>1</v>
      </c>
      <c r="BI12" s="207">
        <v>1</v>
      </c>
      <c r="BJ12" s="207">
        <v>1</v>
      </c>
      <c r="BK12" s="207">
        <v>1</v>
      </c>
      <c r="BL12" s="207"/>
      <c r="BM12" s="207"/>
      <c r="BN12" s="207"/>
      <c r="BO12" s="207"/>
      <c r="BP12" s="207"/>
      <c r="BQ12" s="207"/>
      <c r="BR12" s="207"/>
      <c r="BS12" s="207"/>
      <c r="BT12" s="207"/>
      <c r="BU12" s="207"/>
      <c r="BV12" s="207"/>
      <c r="BW12" s="207"/>
      <c r="BX12" s="207"/>
      <c r="BY12" s="207"/>
      <c r="BZ12" s="207"/>
      <c r="CA12" s="207"/>
      <c r="CB12" s="207"/>
      <c r="CC12" s="207"/>
      <c r="CD12" s="207"/>
      <c r="CE12" s="207"/>
      <c r="CF12" s="207"/>
      <c r="CG12" s="207"/>
      <c r="CH12" s="207"/>
      <c r="CI12" s="207"/>
      <c r="CJ12" s="207"/>
      <c r="CK12" s="207"/>
      <c r="CL12" s="207"/>
      <c r="CM12" s="207"/>
      <c r="CN12" s="207"/>
      <c r="CO12" s="207"/>
      <c r="CP12" s="207"/>
      <c r="CQ12" s="207"/>
      <c r="CR12" s="207"/>
      <c r="CS12" s="207"/>
      <c r="CT12" s="207"/>
      <c r="CU12" s="207"/>
      <c r="CV12" s="207"/>
    </row>
    <row r="13" spans="1:112" ht="16">
      <c r="C13" s="10"/>
      <c r="D13" s="10"/>
      <c r="E13" s="211">
        <v>45627</v>
      </c>
      <c r="F13" s="136" t="s">
        <v>8334</v>
      </c>
      <c r="G13" s="137" t="s">
        <v>8617</v>
      </c>
      <c r="H13" s="137" t="str">
        <f>+_xlfn.XLOOKUP(G13,'R4'!B:B,'R4'!C:C)</f>
        <v>AMR - ROCK - FLEXİROC T40 - TAŞ - GENERİC</v>
      </c>
      <c r="I13" s="137" t="s">
        <v>8259</v>
      </c>
      <c r="J13" s="220" t="s">
        <v>38</v>
      </c>
      <c r="K13" s="220" t="s">
        <v>35</v>
      </c>
      <c r="L13" s="220" t="s">
        <v>8271</v>
      </c>
      <c r="M13" s="219" t="s">
        <v>1403</v>
      </c>
      <c r="N13" s="207">
        <v>0</v>
      </c>
      <c r="O13" s="207">
        <v>0</v>
      </c>
      <c r="P13" s="207">
        <v>0</v>
      </c>
      <c r="Q13" s="207">
        <v>0</v>
      </c>
      <c r="R13" s="207">
        <v>0</v>
      </c>
      <c r="S13" s="207">
        <v>0</v>
      </c>
      <c r="T13" s="207">
        <v>0</v>
      </c>
      <c r="U13" s="207">
        <v>0</v>
      </c>
      <c r="V13" s="207">
        <v>0</v>
      </c>
      <c r="W13" s="207">
        <v>0</v>
      </c>
      <c r="X13" s="207">
        <v>0</v>
      </c>
      <c r="Y13" s="207">
        <v>0</v>
      </c>
      <c r="Z13" s="207">
        <v>0</v>
      </c>
      <c r="AA13" s="207">
        <v>0</v>
      </c>
      <c r="AB13" s="207">
        <v>2</v>
      </c>
      <c r="AC13" s="207">
        <v>2</v>
      </c>
      <c r="AD13" s="207">
        <v>2</v>
      </c>
      <c r="AE13" s="207">
        <v>2</v>
      </c>
      <c r="AF13" s="207">
        <v>2</v>
      </c>
      <c r="AG13" s="207">
        <v>2</v>
      </c>
      <c r="AH13" s="207">
        <v>2</v>
      </c>
      <c r="AI13" s="207">
        <v>2</v>
      </c>
      <c r="AJ13" s="207">
        <v>2</v>
      </c>
      <c r="AK13" s="207">
        <v>2</v>
      </c>
      <c r="AL13" s="207">
        <v>2</v>
      </c>
      <c r="AM13" s="207">
        <v>2</v>
      </c>
      <c r="AN13" s="207">
        <v>2</v>
      </c>
      <c r="AO13" s="207">
        <v>2</v>
      </c>
      <c r="AP13" s="207">
        <v>2</v>
      </c>
      <c r="AQ13" s="207">
        <v>2</v>
      </c>
      <c r="AR13" s="207">
        <v>2</v>
      </c>
      <c r="AS13" s="207">
        <v>2</v>
      </c>
      <c r="AT13" s="207">
        <v>2</v>
      </c>
      <c r="AU13" s="207">
        <v>2</v>
      </c>
      <c r="AV13" s="207">
        <v>2</v>
      </c>
      <c r="AW13" s="207">
        <v>2</v>
      </c>
      <c r="AX13" s="207">
        <v>2</v>
      </c>
      <c r="AY13" s="207">
        <v>2</v>
      </c>
      <c r="AZ13" s="207">
        <v>2</v>
      </c>
      <c r="BA13" s="207">
        <v>2</v>
      </c>
      <c r="BB13" s="207">
        <v>2</v>
      </c>
      <c r="BC13" s="207">
        <v>2</v>
      </c>
      <c r="BD13" s="207">
        <v>2</v>
      </c>
      <c r="BE13" s="207">
        <v>2</v>
      </c>
      <c r="BF13" s="207">
        <v>2</v>
      </c>
      <c r="BG13" s="207">
        <v>2</v>
      </c>
      <c r="BH13" s="207">
        <v>2</v>
      </c>
      <c r="BI13" s="207">
        <v>2</v>
      </c>
      <c r="BJ13" s="207">
        <v>2</v>
      </c>
      <c r="BK13" s="207">
        <v>2</v>
      </c>
      <c r="BL13" s="207"/>
      <c r="BM13" s="207"/>
      <c r="BN13" s="207"/>
      <c r="BO13" s="207"/>
      <c r="BP13" s="207"/>
      <c r="BQ13" s="207"/>
      <c r="BR13" s="207"/>
      <c r="BS13" s="207"/>
      <c r="BT13" s="207"/>
      <c r="BU13" s="207"/>
      <c r="BV13" s="207"/>
      <c r="BW13" s="207"/>
      <c r="BX13" s="207"/>
      <c r="BY13" s="207"/>
      <c r="BZ13" s="207"/>
      <c r="CA13" s="207"/>
      <c r="CB13" s="207"/>
      <c r="CC13" s="207"/>
      <c r="CD13" s="207"/>
      <c r="CE13" s="207"/>
      <c r="CF13" s="207"/>
      <c r="CG13" s="207"/>
      <c r="CH13" s="207"/>
      <c r="CI13" s="207"/>
      <c r="CJ13" s="207"/>
      <c r="CK13" s="207"/>
      <c r="CL13" s="207"/>
      <c r="CM13" s="207"/>
      <c r="CN13" s="207"/>
      <c r="CO13" s="207"/>
      <c r="CP13" s="207"/>
      <c r="CQ13" s="207"/>
      <c r="CR13" s="207"/>
      <c r="CS13" s="207"/>
      <c r="CT13" s="207"/>
      <c r="CU13" s="207"/>
      <c r="CV13" s="207"/>
    </row>
    <row r="14" spans="1:112" ht="16">
      <c r="C14" s="10" t="s">
        <v>8631</v>
      </c>
      <c r="D14" s="258" t="s">
        <v>8632</v>
      </c>
      <c r="E14" s="211">
        <v>45505</v>
      </c>
      <c r="F14" s="136" t="s">
        <v>8334</v>
      </c>
      <c r="G14" s="137" t="s">
        <v>5</v>
      </c>
      <c r="H14" s="137" t="str">
        <f>+_xlfn.XLOOKUP(G14,'R4'!B:B,'R4'!C:C)</f>
        <v>AMR - DOZER - LİEBHERR - PR 756</v>
      </c>
      <c r="I14" s="137" t="s">
        <v>8259</v>
      </c>
      <c r="J14" s="220" t="s">
        <v>38</v>
      </c>
      <c r="K14" s="220" t="s">
        <v>35</v>
      </c>
      <c r="L14" s="220" t="s">
        <v>8271</v>
      </c>
      <c r="M14" s="219" t="s">
        <v>1403</v>
      </c>
      <c r="N14" s="207"/>
      <c r="O14" s="207"/>
      <c r="P14" s="207"/>
      <c r="Q14" s="207"/>
      <c r="R14" s="207"/>
      <c r="S14" s="207"/>
      <c r="T14" s="207"/>
      <c r="U14" s="207"/>
      <c r="V14" s="207"/>
      <c r="W14" s="207"/>
      <c r="X14" s="207">
        <v>1</v>
      </c>
      <c r="Y14" s="207">
        <v>1</v>
      </c>
      <c r="Z14" s="207">
        <v>1</v>
      </c>
      <c r="AA14" s="207">
        <v>1</v>
      </c>
      <c r="AB14" s="207">
        <v>1</v>
      </c>
      <c r="AC14" s="207">
        <v>1</v>
      </c>
      <c r="AD14" s="207">
        <v>1</v>
      </c>
      <c r="AE14" s="207">
        <v>1</v>
      </c>
      <c r="AF14" s="207">
        <v>1</v>
      </c>
      <c r="AG14" s="207">
        <v>1</v>
      </c>
      <c r="AH14" s="207">
        <v>1</v>
      </c>
      <c r="AI14" s="207">
        <v>1</v>
      </c>
      <c r="AJ14" s="207">
        <v>1</v>
      </c>
      <c r="AK14" s="207">
        <v>1</v>
      </c>
      <c r="AL14" s="207">
        <v>1</v>
      </c>
      <c r="AM14" s="207">
        <v>1</v>
      </c>
      <c r="AN14" s="207">
        <v>1</v>
      </c>
      <c r="AO14" s="207">
        <v>1</v>
      </c>
      <c r="AP14" s="207">
        <v>1</v>
      </c>
      <c r="AQ14" s="207">
        <v>1</v>
      </c>
      <c r="AR14" s="207">
        <v>1</v>
      </c>
      <c r="AS14" s="207">
        <v>1</v>
      </c>
      <c r="AT14" s="207">
        <v>1</v>
      </c>
      <c r="AU14" s="207">
        <v>1</v>
      </c>
      <c r="AV14" s="207">
        <v>1</v>
      </c>
      <c r="AW14" s="207">
        <v>1</v>
      </c>
      <c r="AX14" s="207">
        <v>1</v>
      </c>
      <c r="AY14" s="207">
        <v>1</v>
      </c>
      <c r="AZ14" s="207">
        <v>1</v>
      </c>
      <c r="BA14" s="207">
        <v>1</v>
      </c>
      <c r="BB14" s="207">
        <v>1</v>
      </c>
      <c r="BC14" s="207">
        <v>1</v>
      </c>
      <c r="BD14" s="207">
        <v>1</v>
      </c>
      <c r="BE14" s="207">
        <v>1</v>
      </c>
      <c r="BF14" s="207">
        <v>1</v>
      </c>
      <c r="BG14" s="207">
        <v>1</v>
      </c>
      <c r="BH14" s="207">
        <v>1</v>
      </c>
      <c r="BI14" s="207">
        <v>1</v>
      </c>
      <c r="BJ14" s="207">
        <v>1</v>
      </c>
      <c r="BK14" s="207">
        <v>1</v>
      </c>
      <c r="BL14" s="221"/>
      <c r="BM14" s="221"/>
      <c r="BN14" s="221"/>
      <c r="BO14" s="221"/>
      <c r="BP14" s="221"/>
      <c r="BQ14" s="221"/>
      <c r="BR14" s="221"/>
      <c r="BS14" s="221"/>
      <c r="BT14" s="221"/>
      <c r="BU14" s="221"/>
      <c r="BV14" s="221"/>
      <c r="BW14" s="221"/>
      <c r="BX14" s="221"/>
      <c r="BY14" s="207"/>
      <c r="BZ14" s="207"/>
      <c r="CA14" s="207"/>
      <c r="CB14" s="207"/>
      <c r="CC14" s="207"/>
      <c r="CD14" s="207"/>
      <c r="CE14" s="207"/>
      <c r="CF14" s="207"/>
      <c r="CG14" s="207"/>
      <c r="CH14" s="207"/>
      <c r="CI14" s="207"/>
      <c r="CJ14" s="207"/>
      <c r="CK14" s="207"/>
      <c r="CL14" s="207"/>
      <c r="CM14" s="207"/>
      <c r="CN14" s="207"/>
      <c r="CO14" s="207"/>
      <c r="CP14" s="207"/>
      <c r="CQ14" s="207"/>
      <c r="CR14" s="207"/>
      <c r="CS14" s="207"/>
      <c r="CT14" s="207"/>
      <c r="CU14" s="207"/>
      <c r="CV14" s="207"/>
    </row>
    <row r="15" spans="1:112" ht="16">
      <c r="C15" s="10" t="s">
        <v>8633</v>
      </c>
      <c r="D15" s="258" t="s">
        <v>8634</v>
      </c>
      <c r="E15" s="211">
        <v>45505</v>
      </c>
      <c r="F15" s="136" t="s">
        <v>8334</v>
      </c>
      <c r="G15" s="137" t="s">
        <v>496</v>
      </c>
      <c r="H15" s="137" t="str">
        <f>+_xlfn.XLOOKUP(G15,'R4'!B:B,'R4'!C:C)</f>
        <v>AMR - LASTİKLİ LODER - LİEBHERR L566 XP</v>
      </c>
      <c r="I15" s="137" t="s">
        <v>8259</v>
      </c>
      <c r="J15" s="220" t="s">
        <v>38</v>
      </c>
      <c r="K15" s="220" t="s">
        <v>35</v>
      </c>
      <c r="L15" s="220" t="s">
        <v>8271</v>
      </c>
      <c r="M15" s="219" t="s">
        <v>1403</v>
      </c>
      <c r="N15" s="207"/>
      <c r="O15" s="207"/>
      <c r="P15" s="207"/>
      <c r="Q15" s="207"/>
      <c r="R15" s="207"/>
      <c r="S15" s="207"/>
      <c r="T15" s="207"/>
      <c r="U15" s="207"/>
      <c r="V15" s="207"/>
      <c r="W15" s="207"/>
      <c r="X15" s="207">
        <v>1</v>
      </c>
      <c r="Y15" s="207">
        <v>1</v>
      </c>
      <c r="Z15" s="207">
        <v>1</v>
      </c>
      <c r="AA15" s="207">
        <v>1</v>
      </c>
      <c r="AB15" s="207">
        <v>1</v>
      </c>
      <c r="AC15" s="207">
        <v>1</v>
      </c>
      <c r="AD15" s="207">
        <v>1</v>
      </c>
      <c r="AE15" s="207">
        <v>1</v>
      </c>
      <c r="AF15" s="207">
        <v>1</v>
      </c>
      <c r="AG15" s="207">
        <v>1</v>
      </c>
      <c r="AH15" s="207">
        <v>1</v>
      </c>
      <c r="AI15" s="207">
        <v>1</v>
      </c>
      <c r="AJ15" s="207">
        <v>1</v>
      </c>
      <c r="AK15" s="207">
        <v>1</v>
      </c>
      <c r="AL15" s="207">
        <v>1</v>
      </c>
      <c r="AM15" s="207">
        <v>1</v>
      </c>
      <c r="AN15" s="207">
        <v>1</v>
      </c>
      <c r="AO15" s="207">
        <v>1</v>
      </c>
      <c r="AP15" s="207">
        <v>1</v>
      </c>
      <c r="AQ15" s="207">
        <v>1</v>
      </c>
      <c r="AR15" s="207">
        <v>1</v>
      </c>
      <c r="AS15" s="207">
        <v>1</v>
      </c>
      <c r="AT15" s="207">
        <v>1</v>
      </c>
      <c r="AU15" s="207">
        <v>1</v>
      </c>
      <c r="AV15" s="207">
        <v>1</v>
      </c>
      <c r="AW15" s="207">
        <v>1</v>
      </c>
      <c r="AX15" s="207">
        <v>1</v>
      </c>
      <c r="AY15" s="207">
        <v>1</v>
      </c>
      <c r="AZ15" s="207">
        <v>1</v>
      </c>
      <c r="BA15" s="207">
        <v>1</v>
      </c>
      <c r="BB15" s="207">
        <v>1</v>
      </c>
      <c r="BC15" s="207">
        <v>1</v>
      </c>
      <c r="BD15" s="207">
        <v>1</v>
      </c>
      <c r="BE15" s="207">
        <v>1</v>
      </c>
      <c r="BF15" s="207">
        <v>1</v>
      </c>
      <c r="BG15" s="207">
        <v>1</v>
      </c>
      <c r="BH15" s="207">
        <v>1</v>
      </c>
      <c r="BI15" s="207">
        <v>1</v>
      </c>
      <c r="BJ15" s="207">
        <v>1</v>
      </c>
      <c r="BK15" s="207">
        <v>1</v>
      </c>
      <c r="BL15" s="221"/>
      <c r="BM15" s="221"/>
      <c r="BN15" s="221"/>
      <c r="BO15" s="221"/>
      <c r="BP15" s="221"/>
      <c r="BQ15" s="221"/>
      <c r="BR15" s="221"/>
      <c r="BS15" s="221"/>
      <c r="BT15" s="221"/>
      <c r="BU15" s="221"/>
      <c r="BV15" s="221"/>
      <c r="BW15" s="221"/>
      <c r="BX15" s="221"/>
      <c r="BY15" s="207"/>
      <c r="BZ15" s="207"/>
      <c r="CA15" s="207"/>
      <c r="CB15" s="207"/>
      <c r="CC15" s="207"/>
      <c r="CD15" s="207"/>
      <c r="CE15" s="207"/>
      <c r="CF15" s="207"/>
      <c r="CG15" s="207"/>
      <c r="CH15" s="207"/>
      <c r="CI15" s="207"/>
      <c r="CJ15" s="207"/>
      <c r="CK15" s="207"/>
      <c r="CL15" s="207"/>
      <c r="CM15" s="207"/>
      <c r="CN15" s="207"/>
      <c r="CO15" s="207"/>
      <c r="CP15" s="207"/>
      <c r="CQ15" s="207"/>
      <c r="CR15" s="207"/>
      <c r="CS15" s="207"/>
      <c r="CT15" s="207"/>
      <c r="CU15" s="207"/>
      <c r="CV15" s="207"/>
    </row>
    <row r="16" spans="1:112" ht="16">
      <c r="E16" s="211"/>
      <c r="F16" s="136" t="s">
        <v>8334</v>
      </c>
      <c r="G16" s="137" t="s">
        <v>18</v>
      </c>
      <c r="H16" s="137" t="str">
        <f>+_xlfn.XLOOKUP(G16,'R4'!B:B,'R4'!C:C)</f>
        <v>EKSKAVATÖR OPERATÖRÜ</v>
      </c>
      <c r="I16" s="137" t="s">
        <v>8259</v>
      </c>
      <c r="J16" s="220" t="s">
        <v>38</v>
      </c>
      <c r="K16" s="220" t="s">
        <v>35</v>
      </c>
      <c r="L16" s="220" t="s">
        <v>8271</v>
      </c>
      <c r="M16" s="219" t="s">
        <v>1403</v>
      </c>
      <c r="N16" s="207">
        <f t="shared" ref="N16:AS16" si="1">+N10+N9</f>
        <v>0</v>
      </c>
      <c r="O16" s="207">
        <f t="shared" si="1"/>
        <v>0</v>
      </c>
      <c r="P16" s="207">
        <f t="shared" si="1"/>
        <v>0</v>
      </c>
      <c r="Q16" s="207">
        <f t="shared" si="1"/>
        <v>0</v>
      </c>
      <c r="R16" s="207">
        <f t="shared" si="1"/>
        <v>0</v>
      </c>
      <c r="S16" s="207">
        <f t="shared" si="1"/>
        <v>0</v>
      </c>
      <c r="T16" s="207">
        <f t="shared" si="1"/>
        <v>0</v>
      </c>
      <c r="U16" s="207">
        <f t="shared" si="1"/>
        <v>0</v>
      </c>
      <c r="V16" s="207">
        <f t="shared" si="1"/>
        <v>1</v>
      </c>
      <c r="W16" s="207">
        <f t="shared" si="1"/>
        <v>2</v>
      </c>
      <c r="X16" s="207">
        <f t="shared" si="1"/>
        <v>2</v>
      </c>
      <c r="Y16" s="207">
        <f t="shared" si="1"/>
        <v>2</v>
      </c>
      <c r="Z16" s="207">
        <f t="shared" si="1"/>
        <v>2</v>
      </c>
      <c r="AA16" s="207">
        <f t="shared" si="1"/>
        <v>2</v>
      </c>
      <c r="AB16" s="207">
        <f t="shared" si="1"/>
        <v>2</v>
      </c>
      <c r="AC16" s="207">
        <f t="shared" si="1"/>
        <v>2</v>
      </c>
      <c r="AD16" s="207">
        <f t="shared" si="1"/>
        <v>2</v>
      </c>
      <c r="AE16" s="207">
        <f t="shared" si="1"/>
        <v>2</v>
      </c>
      <c r="AF16" s="207">
        <f t="shared" si="1"/>
        <v>2</v>
      </c>
      <c r="AG16" s="207">
        <f t="shared" si="1"/>
        <v>2</v>
      </c>
      <c r="AH16" s="207">
        <f t="shared" si="1"/>
        <v>2</v>
      </c>
      <c r="AI16" s="207">
        <f t="shared" si="1"/>
        <v>2</v>
      </c>
      <c r="AJ16" s="207">
        <f t="shared" si="1"/>
        <v>2</v>
      </c>
      <c r="AK16" s="207">
        <f t="shared" si="1"/>
        <v>2</v>
      </c>
      <c r="AL16" s="207">
        <f t="shared" si="1"/>
        <v>2</v>
      </c>
      <c r="AM16" s="207">
        <f t="shared" si="1"/>
        <v>2</v>
      </c>
      <c r="AN16" s="207">
        <f t="shared" si="1"/>
        <v>2</v>
      </c>
      <c r="AO16" s="207">
        <f t="shared" si="1"/>
        <v>2</v>
      </c>
      <c r="AP16" s="207">
        <f t="shared" si="1"/>
        <v>2</v>
      </c>
      <c r="AQ16" s="207">
        <f t="shared" si="1"/>
        <v>2</v>
      </c>
      <c r="AR16" s="207">
        <f t="shared" si="1"/>
        <v>2</v>
      </c>
      <c r="AS16" s="207">
        <f t="shared" si="1"/>
        <v>2</v>
      </c>
      <c r="AT16" s="207">
        <f t="shared" ref="AT16:BK16" si="2">+AT10+AT9</f>
        <v>2</v>
      </c>
      <c r="AU16" s="207">
        <f t="shared" si="2"/>
        <v>2</v>
      </c>
      <c r="AV16" s="207">
        <f t="shared" si="2"/>
        <v>2</v>
      </c>
      <c r="AW16" s="207">
        <f t="shared" si="2"/>
        <v>2</v>
      </c>
      <c r="AX16" s="207">
        <f t="shared" si="2"/>
        <v>2</v>
      </c>
      <c r="AY16" s="207">
        <f t="shared" si="2"/>
        <v>2</v>
      </c>
      <c r="AZ16" s="207">
        <f t="shared" si="2"/>
        <v>2</v>
      </c>
      <c r="BA16" s="207">
        <f t="shared" si="2"/>
        <v>2</v>
      </c>
      <c r="BB16" s="207">
        <f t="shared" si="2"/>
        <v>2</v>
      </c>
      <c r="BC16" s="207">
        <f t="shared" si="2"/>
        <v>2</v>
      </c>
      <c r="BD16" s="207">
        <f t="shared" si="2"/>
        <v>2</v>
      </c>
      <c r="BE16" s="207">
        <f t="shared" si="2"/>
        <v>2</v>
      </c>
      <c r="BF16" s="207">
        <f t="shared" si="2"/>
        <v>2</v>
      </c>
      <c r="BG16" s="207">
        <f t="shared" si="2"/>
        <v>2</v>
      </c>
      <c r="BH16" s="207">
        <f t="shared" si="2"/>
        <v>2</v>
      </c>
      <c r="BI16" s="207">
        <f t="shared" si="2"/>
        <v>2</v>
      </c>
      <c r="BJ16" s="207">
        <f t="shared" si="2"/>
        <v>2</v>
      </c>
      <c r="BK16" s="207">
        <f t="shared" si="2"/>
        <v>2</v>
      </c>
      <c r="BL16" s="207"/>
      <c r="BM16" s="207"/>
      <c r="BN16" s="207"/>
      <c r="BO16" s="207"/>
      <c r="BP16" s="207"/>
      <c r="BQ16" s="207"/>
      <c r="BR16" s="207"/>
      <c r="BS16" s="207"/>
      <c r="BT16" s="207"/>
      <c r="BU16" s="207"/>
      <c r="BV16" s="207"/>
      <c r="BW16" s="207"/>
      <c r="BX16" s="207"/>
      <c r="BY16" s="207"/>
      <c r="BZ16" s="207"/>
      <c r="CA16" s="207"/>
      <c r="CB16" s="207"/>
      <c r="CC16" s="207"/>
      <c r="CD16" s="207"/>
      <c r="CE16" s="207"/>
      <c r="CF16" s="207"/>
      <c r="CG16" s="207"/>
      <c r="CH16" s="207"/>
      <c r="CI16" s="207"/>
      <c r="CJ16" s="207"/>
      <c r="CK16" s="207"/>
      <c r="CL16" s="207"/>
      <c r="CM16" s="207"/>
      <c r="CN16" s="207"/>
      <c r="CO16" s="207"/>
      <c r="CP16" s="207"/>
      <c r="CQ16" s="207"/>
      <c r="CR16" s="207"/>
      <c r="CS16" s="207"/>
      <c r="CT16" s="207"/>
      <c r="CU16" s="207"/>
      <c r="CV16" s="207"/>
      <c r="CW16" t="s">
        <v>341</v>
      </c>
    </row>
    <row r="17" spans="5:101" ht="16">
      <c r="E17" s="211"/>
      <c r="F17" s="136" t="s">
        <v>8334</v>
      </c>
      <c r="G17" s="137" t="s">
        <v>23</v>
      </c>
      <c r="H17" s="137" t="str">
        <f>+_xlfn.XLOOKUP(G17,'R4'!B:B,'R4'!C:C)</f>
        <v>JUMBO / TAMROCK OPERATÖRÜ</v>
      </c>
      <c r="I17" s="137" t="s">
        <v>8259</v>
      </c>
      <c r="J17" s="220" t="s">
        <v>38</v>
      </c>
      <c r="K17" s="220" t="s">
        <v>35</v>
      </c>
      <c r="L17" s="220" t="s">
        <v>8271</v>
      </c>
      <c r="M17" s="219" t="s">
        <v>1403</v>
      </c>
      <c r="N17" s="207">
        <f>+N13</f>
        <v>0</v>
      </c>
      <c r="O17" s="207">
        <f t="shared" ref="O17:BK17" si="3">+O13</f>
        <v>0</v>
      </c>
      <c r="P17" s="207">
        <f t="shared" si="3"/>
        <v>0</v>
      </c>
      <c r="Q17" s="207">
        <f t="shared" si="3"/>
        <v>0</v>
      </c>
      <c r="R17" s="207">
        <f t="shared" si="3"/>
        <v>0</v>
      </c>
      <c r="S17" s="207">
        <f t="shared" si="3"/>
        <v>0</v>
      </c>
      <c r="T17" s="207">
        <f t="shared" si="3"/>
        <v>0</v>
      </c>
      <c r="U17" s="207">
        <f t="shared" si="3"/>
        <v>0</v>
      </c>
      <c r="V17" s="207">
        <f t="shared" si="3"/>
        <v>0</v>
      </c>
      <c r="W17" s="207">
        <f t="shared" si="3"/>
        <v>0</v>
      </c>
      <c r="X17" s="207">
        <f t="shared" si="3"/>
        <v>0</v>
      </c>
      <c r="Y17" s="207">
        <f t="shared" si="3"/>
        <v>0</v>
      </c>
      <c r="Z17" s="207">
        <f t="shared" si="3"/>
        <v>0</v>
      </c>
      <c r="AA17" s="207">
        <f t="shared" si="3"/>
        <v>0</v>
      </c>
      <c r="AB17" s="207">
        <f t="shared" si="3"/>
        <v>2</v>
      </c>
      <c r="AC17" s="207">
        <f t="shared" si="3"/>
        <v>2</v>
      </c>
      <c r="AD17" s="207">
        <f t="shared" si="3"/>
        <v>2</v>
      </c>
      <c r="AE17" s="207">
        <f t="shared" si="3"/>
        <v>2</v>
      </c>
      <c r="AF17" s="207">
        <f t="shared" si="3"/>
        <v>2</v>
      </c>
      <c r="AG17" s="207">
        <f t="shared" si="3"/>
        <v>2</v>
      </c>
      <c r="AH17" s="207">
        <f t="shared" si="3"/>
        <v>2</v>
      </c>
      <c r="AI17" s="207">
        <f t="shared" si="3"/>
        <v>2</v>
      </c>
      <c r="AJ17" s="207">
        <f t="shared" si="3"/>
        <v>2</v>
      </c>
      <c r="AK17" s="207">
        <f t="shared" si="3"/>
        <v>2</v>
      </c>
      <c r="AL17" s="207">
        <f t="shared" si="3"/>
        <v>2</v>
      </c>
      <c r="AM17" s="207">
        <f t="shared" si="3"/>
        <v>2</v>
      </c>
      <c r="AN17" s="207">
        <f t="shared" si="3"/>
        <v>2</v>
      </c>
      <c r="AO17" s="207">
        <f t="shared" si="3"/>
        <v>2</v>
      </c>
      <c r="AP17" s="207">
        <f t="shared" si="3"/>
        <v>2</v>
      </c>
      <c r="AQ17" s="207">
        <f t="shared" si="3"/>
        <v>2</v>
      </c>
      <c r="AR17" s="207">
        <f t="shared" si="3"/>
        <v>2</v>
      </c>
      <c r="AS17" s="207">
        <f t="shared" si="3"/>
        <v>2</v>
      </c>
      <c r="AT17" s="207">
        <f t="shared" si="3"/>
        <v>2</v>
      </c>
      <c r="AU17" s="207">
        <f t="shared" si="3"/>
        <v>2</v>
      </c>
      <c r="AV17" s="207">
        <f t="shared" si="3"/>
        <v>2</v>
      </c>
      <c r="AW17" s="207">
        <f t="shared" si="3"/>
        <v>2</v>
      </c>
      <c r="AX17" s="207">
        <f t="shared" si="3"/>
        <v>2</v>
      </c>
      <c r="AY17" s="207">
        <f t="shared" si="3"/>
        <v>2</v>
      </c>
      <c r="AZ17" s="207">
        <f t="shared" si="3"/>
        <v>2</v>
      </c>
      <c r="BA17" s="207">
        <f t="shared" si="3"/>
        <v>2</v>
      </c>
      <c r="BB17" s="207">
        <f t="shared" si="3"/>
        <v>2</v>
      </c>
      <c r="BC17" s="207">
        <f t="shared" si="3"/>
        <v>2</v>
      </c>
      <c r="BD17" s="207">
        <f t="shared" si="3"/>
        <v>2</v>
      </c>
      <c r="BE17" s="207">
        <f t="shared" si="3"/>
        <v>2</v>
      </c>
      <c r="BF17" s="207">
        <f t="shared" si="3"/>
        <v>2</v>
      </c>
      <c r="BG17" s="207">
        <f t="shared" si="3"/>
        <v>2</v>
      </c>
      <c r="BH17" s="207">
        <f t="shared" si="3"/>
        <v>2</v>
      </c>
      <c r="BI17" s="207">
        <f t="shared" si="3"/>
        <v>2</v>
      </c>
      <c r="BJ17" s="207">
        <f t="shared" si="3"/>
        <v>2</v>
      </c>
      <c r="BK17" s="207">
        <f t="shared" si="3"/>
        <v>2</v>
      </c>
      <c r="BL17" s="207"/>
      <c r="BM17" s="207"/>
      <c r="BN17" s="207"/>
      <c r="BO17" s="207"/>
      <c r="BP17" s="207"/>
      <c r="BQ17" s="207"/>
      <c r="BR17" s="207"/>
      <c r="BS17" s="207"/>
      <c r="BT17" s="207"/>
      <c r="BU17" s="207"/>
      <c r="BV17" s="207"/>
      <c r="BW17" s="207"/>
      <c r="BX17" s="207"/>
      <c r="BY17" s="207"/>
      <c r="BZ17" s="207"/>
      <c r="CA17" s="207"/>
      <c r="CB17" s="207"/>
      <c r="CC17" s="207"/>
      <c r="CD17" s="207"/>
      <c r="CE17" s="207"/>
      <c r="CF17" s="207"/>
      <c r="CG17" s="207"/>
      <c r="CH17" s="207"/>
      <c r="CI17" s="207"/>
      <c r="CJ17" s="207"/>
      <c r="CK17" s="207"/>
      <c r="CL17" s="207"/>
      <c r="CM17" s="207"/>
      <c r="CN17" s="207"/>
      <c r="CO17" s="207"/>
      <c r="CP17" s="207"/>
      <c r="CQ17" s="207"/>
      <c r="CR17" s="207"/>
      <c r="CS17" s="207"/>
      <c r="CT17" s="207"/>
      <c r="CU17" s="207"/>
      <c r="CV17" s="207"/>
      <c r="CW17" t="s">
        <v>8617</v>
      </c>
    </row>
    <row r="18" spans="5:101" ht="16">
      <c r="E18" s="211"/>
      <c r="F18" s="136" t="s">
        <v>8334</v>
      </c>
      <c r="G18" s="137" t="s">
        <v>7690</v>
      </c>
      <c r="H18" s="137" t="str">
        <f>+_xlfn.XLOOKUP(G18,'R4'!B:B,'R4'!C:C)</f>
        <v>ATEŞÇİ</v>
      </c>
      <c r="I18" s="137" t="s">
        <v>8259</v>
      </c>
      <c r="J18" s="220" t="s">
        <v>38</v>
      </c>
      <c r="K18" s="220" t="s">
        <v>35</v>
      </c>
      <c r="L18" s="220" t="s">
        <v>8271</v>
      </c>
      <c r="M18" s="219" t="s">
        <v>1403</v>
      </c>
      <c r="N18" s="207">
        <f>+N13</f>
        <v>0</v>
      </c>
      <c r="O18" s="207">
        <f t="shared" ref="O18:BZ18" si="4">+O13</f>
        <v>0</v>
      </c>
      <c r="P18" s="207">
        <f t="shared" si="4"/>
        <v>0</v>
      </c>
      <c r="Q18" s="207">
        <f t="shared" si="4"/>
        <v>0</v>
      </c>
      <c r="R18" s="207">
        <f t="shared" si="4"/>
        <v>0</v>
      </c>
      <c r="S18" s="207">
        <f t="shared" si="4"/>
        <v>0</v>
      </c>
      <c r="T18" s="207">
        <f t="shared" si="4"/>
        <v>0</v>
      </c>
      <c r="U18" s="207">
        <f t="shared" si="4"/>
        <v>0</v>
      </c>
      <c r="V18" s="207">
        <f t="shared" si="4"/>
        <v>0</v>
      </c>
      <c r="W18" s="207">
        <f t="shared" si="4"/>
        <v>0</v>
      </c>
      <c r="X18" s="207">
        <f t="shared" si="4"/>
        <v>0</v>
      </c>
      <c r="Y18" s="207">
        <f t="shared" si="4"/>
        <v>0</v>
      </c>
      <c r="Z18" s="207">
        <f t="shared" si="4"/>
        <v>0</v>
      </c>
      <c r="AA18" s="207">
        <f t="shared" si="4"/>
        <v>0</v>
      </c>
      <c r="AB18" s="207">
        <f t="shared" si="4"/>
        <v>2</v>
      </c>
      <c r="AC18" s="207">
        <f t="shared" si="4"/>
        <v>2</v>
      </c>
      <c r="AD18" s="207">
        <f t="shared" si="4"/>
        <v>2</v>
      </c>
      <c r="AE18" s="207">
        <f t="shared" si="4"/>
        <v>2</v>
      </c>
      <c r="AF18" s="207">
        <f t="shared" si="4"/>
        <v>2</v>
      </c>
      <c r="AG18" s="207">
        <f t="shared" si="4"/>
        <v>2</v>
      </c>
      <c r="AH18" s="207">
        <f t="shared" si="4"/>
        <v>2</v>
      </c>
      <c r="AI18" s="207">
        <f t="shared" si="4"/>
        <v>2</v>
      </c>
      <c r="AJ18" s="207">
        <f t="shared" si="4"/>
        <v>2</v>
      </c>
      <c r="AK18" s="207">
        <f t="shared" si="4"/>
        <v>2</v>
      </c>
      <c r="AL18" s="207">
        <f t="shared" si="4"/>
        <v>2</v>
      </c>
      <c r="AM18" s="207">
        <f t="shared" si="4"/>
        <v>2</v>
      </c>
      <c r="AN18" s="207">
        <f t="shared" si="4"/>
        <v>2</v>
      </c>
      <c r="AO18" s="207">
        <f t="shared" si="4"/>
        <v>2</v>
      </c>
      <c r="AP18" s="207">
        <f t="shared" si="4"/>
        <v>2</v>
      </c>
      <c r="AQ18" s="207">
        <f t="shared" si="4"/>
        <v>2</v>
      </c>
      <c r="AR18" s="207">
        <f t="shared" si="4"/>
        <v>2</v>
      </c>
      <c r="AS18" s="207">
        <f t="shared" si="4"/>
        <v>2</v>
      </c>
      <c r="AT18" s="207">
        <f t="shared" si="4"/>
        <v>2</v>
      </c>
      <c r="AU18" s="207">
        <f t="shared" si="4"/>
        <v>2</v>
      </c>
      <c r="AV18" s="207">
        <f t="shared" si="4"/>
        <v>2</v>
      </c>
      <c r="AW18" s="207">
        <f t="shared" si="4"/>
        <v>2</v>
      </c>
      <c r="AX18" s="207">
        <f t="shared" si="4"/>
        <v>2</v>
      </c>
      <c r="AY18" s="207">
        <f t="shared" si="4"/>
        <v>2</v>
      </c>
      <c r="AZ18" s="207">
        <f t="shared" si="4"/>
        <v>2</v>
      </c>
      <c r="BA18" s="207">
        <f t="shared" si="4"/>
        <v>2</v>
      </c>
      <c r="BB18" s="207">
        <f t="shared" si="4"/>
        <v>2</v>
      </c>
      <c r="BC18" s="207">
        <f t="shared" si="4"/>
        <v>2</v>
      </c>
      <c r="BD18" s="207">
        <f t="shared" si="4"/>
        <v>2</v>
      </c>
      <c r="BE18" s="207">
        <f t="shared" si="4"/>
        <v>2</v>
      </c>
      <c r="BF18" s="207">
        <f t="shared" si="4"/>
        <v>2</v>
      </c>
      <c r="BG18" s="207">
        <f t="shared" si="4"/>
        <v>2</v>
      </c>
      <c r="BH18" s="207">
        <f t="shared" si="4"/>
        <v>2</v>
      </c>
      <c r="BI18" s="207">
        <f t="shared" si="4"/>
        <v>2</v>
      </c>
      <c r="BJ18" s="207">
        <f t="shared" si="4"/>
        <v>2</v>
      </c>
      <c r="BK18" s="207">
        <f t="shared" si="4"/>
        <v>2</v>
      </c>
      <c r="BL18" s="207">
        <f t="shared" si="4"/>
        <v>0</v>
      </c>
      <c r="BM18" s="207">
        <f t="shared" si="4"/>
        <v>0</v>
      </c>
      <c r="BN18" s="207">
        <f t="shared" si="4"/>
        <v>0</v>
      </c>
      <c r="BO18" s="207">
        <f t="shared" si="4"/>
        <v>0</v>
      </c>
      <c r="BP18" s="207">
        <f t="shared" si="4"/>
        <v>0</v>
      </c>
      <c r="BQ18" s="207">
        <f t="shared" si="4"/>
        <v>0</v>
      </c>
      <c r="BR18" s="207">
        <f t="shared" si="4"/>
        <v>0</v>
      </c>
      <c r="BS18" s="207">
        <f t="shared" si="4"/>
        <v>0</v>
      </c>
      <c r="BT18" s="207">
        <f t="shared" si="4"/>
        <v>0</v>
      </c>
      <c r="BU18" s="207">
        <f t="shared" si="4"/>
        <v>0</v>
      </c>
      <c r="BV18" s="207">
        <f t="shared" si="4"/>
        <v>0</v>
      </c>
      <c r="BW18" s="207">
        <f t="shared" si="4"/>
        <v>0</v>
      </c>
      <c r="BX18" s="207">
        <f t="shared" si="4"/>
        <v>0</v>
      </c>
      <c r="BY18" s="207">
        <f t="shared" si="4"/>
        <v>0</v>
      </c>
      <c r="BZ18" s="207">
        <f t="shared" si="4"/>
        <v>0</v>
      </c>
      <c r="CA18" s="207">
        <f t="shared" ref="CA18:CV18" si="5">+CA13</f>
        <v>0</v>
      </c>
      <c r="CB18" s="207">
        <f t="shared" si="5"/>
        <v>0</v>
      </c>
      <c r="CC18" s="207">
        <f t="shared" si="5"/>
        <v>0</v>
      </c>
      <c r="CD18" s="207">
        <f t="shared" si="5"/>
        <v>0</v>
      </c>
      <c r="CE18" s="207">
        <f t="shared" si="5"/>
        <v>0</v>
      </c>
      <c r="CF18" s="207">
        <f t="shared" si="5"/>
        <v>0</v>
      </c>
      <c r="CG18" s="207">
        <f t="shared" si="5"/>
        <v>0</v>
      </c>
      <c r="CH18" s="207">
        <f t="shared" si="5"/>
        <v>0</v>
      </c>
      <c r="CI18" s="207">
        <f t="shared" si="5"/>
        <v>0</v>
      </c>
      <c r="CJ18" s="207">
        <f t="shared" si="5"/>
        <v>0</v>
      </c>
      <c r="CK18" s="207">
        <f t="shared" si="5"/>
        <v>0</v>
      </c>
      <c r="CL18" s="207">
        <f t="shared" si="5"/>
        <v>0</v>
      </c>
      <c r="CM18" s="207">
        <f t="shared" si="5"/>
        <v>0</v>
      </c>
      <c r="CN18" s="207">
        <f t="shared" si="5"/>
        <v>0</v>
      </c>
      <c r="CO18" s="207">
        <f t="shared" si="5"/>
        <v>0</v>
      </c>
      <c r="CP18" s="207">
        <f t="shared" si="5"/>
        <v>0</v>
      </c>
      <c r="CQ18" s="207">
        <f t="shared" si="5"/>
        <v>0</v>
      </c>
      <c r="CR18" s="207">
        <f t="shared" si="5"/>
        <v>0</v>
      </c>
      <c r="CS18" s="207">
        <f t="shared" si="5"/>
        <v>0</v>
      </c>
      <c r="CT18" s="207">
        <f t="shared" si="5"/>
        <v>0</v>
      </c>
      <c r="CU18" s="207">
        <f t="shared" si="5"/>
        <v>0</v>
      </c>
      <c r="CV18" s="207">
        <f t="shared" si="5"/>
        <v>0</v>
      </c>
      <c r="CW18" t="s">
        <v>8617</v>
      </c>
    </row>
    <row r="19" spans="5:101" ht="16">
      <c r="E19" s="211"/>
      <c r="F19" s="136" t="s">
        <v>8334</v>
      </c>
      <c r="G19" s="137" t="s">
        <v>7692</v>
      </c>
      <c r="H19" s="137" t="str">
        <f>+_xlfn.XLOOKUP(G19,'R4'!B:B,'R4'!C:C)</f>
        <v>ATEŞÇİ YARDIMCISI</v>
      </c>
      <c r="I19" s="137" t="s">
        <v>8259</v>
      </c>
      <c r="J19" s="220" t="s">
        <v>38</v>
      </c>
      <c r="K19" s="220" t="s">
        <v>35</v>
      </c>
      <c r="L19" s="220" t="s">
        <v>8271</v>
      </c>
      <c r="M19" s="219" t="s">
        <v>1403</v>
      </c>
      <c r="N19" s="207">
        <f>+N13*2</f>
        <v>0</v>
      </c>
      <c r="O19" s="207">
        <f t="shared" ref="O19:BZ19" si="6">+O13*2</f>
        <v>0</v>
      </c>
      <c r="P19" s="207">
        <f t="shared" si="6"/>
        <v>0</v>
      </c>
      <c r="Q19" s="207">
        <f t="shared" si="6"/>
        <v>0</v>
      </c>
      <c r="R19" s="207">
        <f t="shared" si="6"/>
        <v>0</v>
      </c>
      <c r="S19" s="207">
        <f t="shared" si="6"/>
        <v>0</v>
      </c>
      <c r="T19" s="207">
        <f t="shared" si="6"/>
        <v>0</v>
      </c>
      <c r="U19" s="207">
        <f t="shared" si="6"/>
        <v>0</v>
      </c>
      <c r="V19" s="207">
        <f t="shared" si="6"/>
        <v>0</v>
      </c>
      <c r="W19" s="207">
        <f t="shared" si="6"/>
        <v>0</v>
      </c>
      <c r="X19" s="207">
        <f t="shared" si="6"/>
        <v>0</v>
      </c>
      <c r="Y19" s="207">
        <f t="shared" si="6"/>
        <v>0</v>
      </c>
      <c r="Z19" s="207">
        <f t="shared" si="6"/>
        <v>0</v>
      </c>
      <c r="AA19" s="207">
        <f t="shared" si="6"/>
        <v>0</v>
      </c>
      <c r="AB19" s="207">
        <f t="shared" si="6"/>
        <v>4</v>
      </c>
      <c r="AC19" s="207">
        <f t="shared" si="6"/>
        <v>4</v>
      </c>
      <c r="AD19" s="207">
        <f t="shared" si="6"/>
        <v>4</v>
      </c>
      <c r="AE19" s="207">
        <f t="shared" si="6"/>
        <v>4</v>
      </c>
      <c r="AF19" s="207">
        <f t="shared" si="6"/>
        <v>4</v>
      </c>
      <c r="AG19" s="207">
        <f t="shared" si="6"/>
        <v>4</v>
      </c>
      <c r="AH19" s="207">
        <f t="shared" si="6"/>
        <v>4</v>
      </c>
      <c r="AI19" s="207">
        <f t="shared" si="6"/>
        <v>4</v>
      </c>
      <c r="AJ19" s="207">
        <f t="shared" si="6"/>
        <v>4</v>
      </c>
      <c r="AK19" s="207">
        <f t="shared" si="6"/>
        <v>4</v>
      </c>
      <c r="AL19" s="207">
        <f t="shared" si="6"/>
        <v>4</v>
      </c>
      <c r="AM19" s="207">
        <f t="shared" si="6"/>
        <v>4</v>
      </c>
      <c r="AN19" s="207">
        <f t="shared" si="6"/>
        <v>4</v>
      </c>
      <c r="AO19" s="207">
        <f t="shared" si="6"/>
        <v>4</v>
      </c>
      <c r="AP19" s="207">
        <f t="shared" si="6"/>
        <v>4</v>
      </c>
      <c r="AQ19" s="207">
        <f t="shared" si="6"/>
        <v>4</v>
      </c>
      <c r="AR19" s="207">
        <f t="shared" si="6"/>
        <v>4</v>
      </c>
      <c r="AS19" s="207">
        <f t="shared" si="6"/>
        <v>4</v>
      </c>
      <c r="AT19" s="207">
        <f t="shared" si="6"/>
        <v>4</v>
      </c>
      <c r="AU19" s="207">
        <f t="shared" si="6"/>
        <v>4</v>
      </c>
      <c r="AV19" s="207">
        <f t="shared" si="6"/>
        <v>4</v>
      </c>
      <c r="AW19" s="207">
        <f t="shared" si="6"/>
        <v>4</v>
      </c>
      <c r="AX19" s="207">
        <f t="shared" si="6"/>
        <v>4</v>
      </c>
      <c r="AY19" s="207">
        <f t="shared" si="6"/>
        <v>4</v>
      </c>
      <c r="AZ19" s="207">
        <f t="shared" si="6"/>
        <v>4</v>
      </c>
      <c r="BA19" s="207">
        <f t="shared" si="6"/>
        <v>4</v>
      </c>
      <c r="BB19" s="207">
        <f t="shared" si="6"/>
        <v>4</v>
      </c>
      <c r="BC19" s="207">
        <f t="shared" si="6"/>
        <v>4</v>
      </c>
      <c r="BD19" s="207">
        <f t="shared" si="6"/>
        <v>4</v>
      </c>
      <c r="BE19" s="207">
        <f t="shared" si="6"/>
        <v>4</v>
      </c>
      <c r="BF19" s="207">
        <f t="shared" si="6"/>
        <v>4</v>
      </c>
      <c r="BG19" s="207">
        <f t="shared" si="6"/>
        <v>4</v>
      </c>
      <c r="BH19" s="207">
        <f t="shared" si="6"/>
        <v>4</v>
      </c>
      <c r="BI19" s="207">
        <f t="shared" si="6"/>
        <v>4</v>
      </c>
      <c r="BJ19" s="207">
        <f t="shared" si="6"/>
        <v>4</v>
      </c>
      <c r="BK19" s="207">
        <f t="shared" si="6"/>
        <v>4</v>
      </c>
      <c r="BL19" s="207">
        <f t="shared" si="6"/>
        <v>0</v>
      </c>
      <c r="BM19" s="207">
        <f t="shared" si="6"/>
        <v>0</v>
      </c>
      <c r="BN19" s="207">
        <f t="shared" si="6"/>
        <v>0</v>
      </c>
      <c r="BO19" s="207">
        <f t="shared" si="6"/>
        <v>0</v>
      </c>
      <c r="BP19" s="207">
        <f t="shared" si="6"/>
        <v>0</v>
      </c>
      <c r="BQ19" s="207">
        <f t="shared" si="6"/>
        <v>0</v>
      </c>
      <c r="BR19" s="207">
        <f t="shared" si="6"/>
        <v>0</v>
      </c>
      <c r="BS19" s="207">
        <f t="shared" si="6"/>
        <v>0</v>
      </c>
      <c r="BT19" s="207">
        <f t="shared" si="6"/>
        <v>0</v>
      </c>
      <c r="BU19" s="207">
        <f t="shared" si="6"/>
        <v>0</v>
      </c>
      <c r="BV19" s="207">
        <f t="shared" si="6"/>
        <v>0</v>
      </c>
      <c r="BW19" s="207">
        <f t="shared" si="6"/>
        <v>0</v>
      </c>
      <c r="BX19" s="207">
        <f t="shared" si="6"/>
        <v>0</v>
      </c>
      <c r="BY19" s="207">
        <f t="shared" si="6"/>
        <v>0</v>
      </c>
      <c r="BZ19" s="207">
        <f t="shared" si="6"/>
        <v>0</v>
      </c>
      <c r="CA19" s="207">
        <f t="shared" ref="CA19:CV19" si="7">+CA13*2</f>
        <v>0</v>
      </c>
      <c r="CB19" s="207">
        <f t="shared" si="7"/>
        <v>0</v>
      </c>
      <c r="CC19" s="207">
        <f t="shared" si="7"/>
        <v>0</v>
      </c>
      <c r="CD19" s="207">
        <f t="shared" si="7"/>
        <v>0</v>
      </c>
      <c r="CE19" s="207">
        <f t="shared" si="7"/>
        <v>0</v>
      </c>
      <c r="CF19" s="207">
        <f t="shared" si="7"/>
        <v>0</v>
      </c>
      <c r="CG19" s="207">
        <f t="shared" si="7"/>
        <v>0</v>
      </c>
      <c r="CH19" s="207">
        <f t="shared" si="7"/>
        <v>0</v>
      </c>
      <c r="CI19" s="207">
        <f t="shared" si="7"/>
        <v>0</v>
      </c>
      <c r="CJ19" s="207">
        <f t="shared" si="7"/>
        <v>0</v>
      </c>
      <c r="CK19" s="207">
        <f t="shared" si="7"/>
        <v>0</v>
      </c>
      <c r="CL19" s="207">
        <f t="shared" si="7"/>
        <v>0</v>
      </c>
      <c r="CM19" s="207">
        <f t="shared" si="7"/>
        <v>0</v>
      </c>
      <c r="CN19" s="207">
        <f t="shared" si="7"/>
        <v>0</v>
      </c>
      <c r="CO19" s="207">
        <f t="shared" si="7"/>
        <v>0</v>
      </c>
      <c r="CP19" s="207">
        <f t="shared" si="7"/>
        <v>0</v>
      </c>
      <c r="CQ19" s="207">
        <f t="shared" si="7"/>
        <v>0</v>
      </c>
      <c r="CR19" s="207">
        <f t="shared" si="7"/>
        <v>0</v>
      </c>
      <c r="CS19" s="207">
        <f t="shared" si="7"/>
        <v>0</v>
      </c>
      <c r="CT19" s="207">
        <f t="shared" si="7"/>
        <v>0</v>
      </c>
      <c r="CU19" s="207">
        <f t="shared" si="7"/>
        <v>0</v>
      </c>
      <c r="CV19" s="207">
        <f t="shared" si="7"/>
        <v>0</v>
      </c>
      <c r="CW19" t="s">
        <v>8617</v>
      </c>
    </row>
    <row r="20" spans="5:101" ht="16">
      <c r="E20" s="211"/>
      <c r="F20" s="136" t="s">
        <v>8334</v>
      </c>
      <c r="G20" s="137" t="s">
        <v>17</v>
      </c>
      <c r="H20" s="137" t="str">
        <f>+_xlfn.XLOOKUP(G20,'R4'!B:B,'R4'!C:C)</f>
        <v>DOZER OPERATÖRÜ</v>
      </c>
      <c r="I20" s="137" t="s">
        <v>8259</v>
      </c>
      <c r="J20" s="220" t="s">
        <v>38</v>
      </c>
      <c r="K20" s="220" t="s">
        <v>35</v>
      </c>
      <c r="L20" s="220" t="s">
        <v>8271</v>
      </c>
      <c r="M20" s="219" t="s">
        <v>1403</v>
      </c>
      <c r="N20" s="207">
        <f>+N15</f>
        <v>0</v>
      </c>
      <c r="O20" s="207">
        <f t="shared" ref="O20:BZ20" si="8">+O15</f>
        <v>0</v>
      </c>
      <c r="P20" s="207">
        <f t="shared" si="8"/>
        <v>0</v>
      </c>
      <c r="Q20" s="207">
        <f t="shared" si="8"/>
        <v>0</v>
      </c>
      <c r="R20" s="207">
        <f t="shared" si="8"/>
        <v>0</v>
      </c>
      <c r="S20" s="207">
        <f t="shared" si="8"/>
        <v>0</v>
      </c>
      <c r="T20" s="207">
        <f t="shared" si="8"/>
        <v>0</v>
      </c>
      <c r="U20" s="207">
        <f t="shared" si="8"/>
        <v>0</v>
      </c>
      <c r="V20" s="207">
        <f t="shared" si="8"/>
        <v>0</v>
      </c>
      <c r="W20" s="207">
        <f t="shared" si="8"/>
        <v>0</v>
      </c>
      <c r="X20" s="207">
        <f t="shared" si="8"/>
        <v>1</v>
      </c>
      <c r="Y20" s="207">
        <f t="shared" si="8"/>
        <v>1</v>
      </c>
      <c r="Z20" s="207">
        <f t="shared" si="8"/>
        <v>1</v>
      </c>
      <c r="AA20" s="207">
        <f t="shared" si="8"/>
        <v>1</v>
      </c>
      <c r="AB20" s="207">
        <f t="shared" si="8"/>
        <v>1</v>
      </c>
      <c r="AC20" s="207">
        <f t="shared" si="8"/>
        <v>1</v>
      </c>
      <c r="AD20" s="207">
        <f t="shared" si="8"/>
        <v>1</v>
      </c>
      <c r="AE20" s="207">
        <f t="shared" si="8"/>
        <v>1</v>
      </c>
      <c r="AF20" s="207">
        <f t="shared" si="8"/>
        <v>1</v>
      </c>
      <c r="AG20" s="207">
        <f t="shared" si="8"/>
        <v>1</v>
      </c>
      <c r="AH20" s="207">
        <f t="shared" si="8"/>
        <v>1</v>
      </c>
      <c r="AI20" s="207">
        <f t="shared" si="8"/>
        <v>1</v>
      </c>
      <c r="AJ20" s="207">
        <f t="shared" si="8"/>
        <v>1</v>
      </c>
      <c r="AK20" s="207">
        <f t="shared" si="8"/>
        <v>1</v>
      </c>
      <c r="AL20" s="207">
        <f t="shared" si="8"/>
        <v>1</v>
      </c>
      <c r="AM20" s="207">
        <f t="shared" si="8"/>
        <v>1</v>
      </c>
      <c r="AN20" s="207">
        <f t="shared" si="8"/>
        <v>1</v>
      </c>
      <c r="AO20" s="207">
        <f t="shared" si="8"/>
        <v>1</v>
      </c>
      <c r="AP20" s="207">
        <f t="shared" si="8"/>
        <v>1</v>
      </c>
      <c r="AQ20" s="207">
        <f t="shared" si="8"/>
        <v>1</v>
      </c>
      <c r="AR20" s="207">
        <f t="shared" si="8"/>
        <v>1</v>
      </c>
      <c r="AS20" s="207">
        <f t="shared" si="8"/>
        <v>1</v>
      </c>
      <c r="AT20" s="207">
        <f t="shared" si="8"/>
        <v>1</v>
      </c>
      <c r="AU20" s="207">
        <f t="shared" si="8"/>
        <v>1</v>
      </c>
      <c r="AV20" s="207">
        <f t="shared" si="8"/>
        <v>1</v>
      </c>
      <c r="AW20" s="207">
        <f t="shared" si="8"/>
        <v>1</v>
      </c>
      <c r="AX20" s="207">
        <f t="shared" si="8"/>
        <v>1</v>
      </c>
      <c r="AY20" s="207">
        <f t="shared" si="8"/>
        <v>1</v>
      </c>
      <c r="AZ20" s="207">
        <f t="shared" si="8"/>
        <v>1</v>
      </c>
      <c r="BA20" s="207">
        <f t="shared" si="8"/>
        <v>1</v>
      </c>
      <c r="BB20" s="207">
        <f t="shared" si="8"/>
        <v>1</v>
      </c>
      <c r="BC20" s="207">
        <f t="shared" si="8"/>
        <v>1</v>
      </c>
      <c r="BD20" s="207">
        <f t="shared" si="8"/>
        <v>1</v>
      </c>
      <c r="BE20" s="207">
        <f t="shared" si="8"/>
        <v>1</v>
      </c>
      <c r="BF20" s="207">
        <f t="shared" si="8"/>
        <v>1</v>
      </c>
      <c r="BG20" s="207">
        <f t="shared" si="8"/>
        <v>1</v>
      </c>
      <c r="BH20" s="207">
        <f t="shared" si="8"/>
        <v>1</v>
      </c>
      <c r="BI20" s="207">
        <f t="shared" si="8"/>
        <v>1</v>
      </c>
      <c r="BJ20" s="207">
        <f t="shared" si="8"/>
        <v>1</v>
      </c>
      <c r="BK20" s="207">
        <f t="shared" si="8"/>
        <v>1</v>
      </c>
      <c r="BL20" s="207">
        <f t="shared" si="8"/>
        <v>0</v>
      </c>
      <c r="BM20" s="207">
        <f t="shared" si="8"/>
        <v>0</v>
      </c>
      <c r="BN20" s="207">
        <f t="shared" si="8"/>
        <v>0</v>
      </c>
      <c r="BO20" s="207">
        <f t="shared" si="8"/>
        <v>0</v>
      </c>
      <c r="BP20" s="207">
        <f t="shared" si="8"/>
        <v>0</v>
      </c>
      <c r="BQ20" s="207">
        <f t="shared" si="8"/>
        <v>0</v>
      </c>
      <c r="BR20" s="207">
        <f t="shared" si="8"/>
        <v>0</v>
      </c>
      <c r="BS20" s="207">
        <f t="shared" si="8"/>
        <v>0</v>
      </c>
      <c r="BT20" s="207">
        <f t="shared" si="8"/>
        <v>0</v>
      </c>
      <c r="BU20" s="207">
        <f t="shared" si="8"/>
        <v>0</v>
      </c>
      <c r="BV20" s="207">
        <f t="shared" si="8"/>
        <v>0</v>
      </c>
      <c r="BW20" s="207">
        <f t="shared" si="8"/>
        <v>0</v>
      </c>
      <c r="BX20" s="207">
        <f t="shared" si="8"/>
        <v>0</v>
      </c>
      <c r="BY20" s="207">
        <f t="shared" si="8"/>
        <v>0</v>
      </c>
      <c r="BZ20" s="207">
        <f t="shared" si="8"/>
        <v>0</v>
      </c>
      <c r="CA20" s="207">
        <f t="shared" ref="CA20:CV20" si="9">+CA15</f>
        <v>0</v>
      </c>
      <c r="CB20" s="207">
        <f t="shared" si="9"/>
        <v>0</v>
      </c>
      <c r="CC20" s="207">
        <f t="shared" si="9"/>
        <v>0</v>
      </c>
      <c r="CD20" s="207">
        <f t="shared" si="9"/>
        <v>0</v>
      </c>
      <c r="CE20" s="207">
        <f t="shared" si="9"/>
        <v>0</v>
      </c>
      <c r="CF20" s="207">
        <f t="shared" si="9"/>
        <v>0</v>
      </c>
      <c r="CG20" s="207">
        <f t="shared" si="9"/>
        <v>0</v>
      </c>
      <c r="CH20" s="207">
        <f t="shared" si="9"/>
        <v>0</v>
      </c>
      <c r="CI20" s="207">
        <f t="shared" si="9"/>
        <v>0</v>
      </c>
      <c r="CJ20" s="207">
        <f t="shared" si="9"/>
        <v>0</v>
      </c>
      <c r="CK20" s="207">
        <f t="shared" si="9"/>
        <v>0</v>
      </c>
      <c r="CL20" s="207">
        <f t="shared" si="9"/>
        <v>0</v>
      </c>
      <c r="CM20" s="207">
        <f t="shared" si="9"/>
        <v>0</v>
      </c>
      <c r="CN20" s="207">
        <f t="shared" si="9"/>
        <v>0</v>
      </c>
      <c r="CO20" s="207">
        <f t="shared" si="9"/>
        <v>0</v>
      </c>
      <c r="CP20" s="207">
        <f t="shared" si="9"/>
        <v>0</v>
      </c>
      <c r="CQ20" s="207">
        <f t="shared" si="9"/>
        <v>0</v>
      </c>
      <c r="CR20" s="207">
        <f t="shared" si="9"/>
        <v>0</v>
      </c>
      <c r="CS20" s="207">
        <f t="shared" si="9"/>
        <v>0</v>
      </c>
      <c r="CT20" s="207">
        <f t="shared" si="9"/>
        <v>0</v>
      </c>
      <c r="CU20" s="207">
        <f t="shared" si="9"/>
        <v>0</v>
      </c>
      <c r="CV20" s="207">
        <f t="shared" si="9"/>
        <v>0</v>
      </c>
      <c r="CW20" t="s">
        <v>5</v>
      </c>
    </row>
    <row r="21" spans="5:101" ht="16">
      <c r="E21" s="211"/>
      <c r="F21" s="136" t="s">
        <v>8334</v>
      </c>
      <c r="G21" s="137" t="s">
        <v>19</v>
      </c>
      <c r="H21" s="137" t="str">
        <f>+_xlfn.XLOOKUP(G21,'R4'!B:B,'R4'!C:C)</f>
        <v>LODER OPERATÖRÜ</v>
      </c>
      <c r="I21" s="137" t="s">
        <v>8259</v>
      </c>
      <c r="J21" s="220" t="s">
        <v>38</v>
      </c>
      <c r="K21" s="220" t="s">
        <v>35</v>
      </c>
      <c r="L21" s="220" t="s">
        <v>8271</v>
      </c>
      <c r="M21" s="219" t="s">
        <v>1403</v>
      </c>
      <c r="N21" s="207">
        <f>+N14</f>
        <v>0</v>
      </c>
      <c r="O21" s="207">
        <f t="shared" ref="O21:BZ21" si="10">+O14</f>
        <v>0</v>
      </c>
      <c r="P21" s="207">
        <f t="shared" si="10"/>
        <v>0</v>
      </c>
      <c r="Q21" s="207">
        <f t="shared" si="10"/>
        <v>0</v>
      </c>
      <c r="R21" s="207">
        <f t="shared" si="10"/>
        <v>0</v>
      </c>
      <c r="S21" s="207">
        <f t="shared" si="10"/>
        <v>0</v>
      </c>
      <c r="T21" s="207">
        <f t="shared" si="10"/>
        <v>0</v>
      </c>
      <c r="U21" s="207">
        <f t="shared" si="10"/>
        <v>0</v>
      </c>
      <c r="V21" s="207">
        <f t="shared" si="10"/>
        <v>0</v>
      </c>
      <c r="W21" s="207">
        <f t="shared" si="10"/>
        <v>0</v>
      </c>
      <c r="X21" s="207">
        <f t="shared" si="10"/>
        <v>1</v>
      </c>
      <c r="Y21" s="207">
        <f t="shared" si="10"/>
        <v>1</v>
      </c>
      <c r="Z21" s="207">
        <f t="shared" si="10"/>
        <v>1</v>
      </c>
      <c r="AA21" s="207">
        <f t="shared" si="10"/>
        <v>1</v>
      </c>
      <c r="AB21" s="207">
        <f t="shared" si="10"/>
        <v>1</v>
      </c>
      <c r="AC21" s="207">
        <f t="shared" si="10"/>
        <v>1</v>
      </c>
      <c r="AD21" s="207">
        <f t="shared" si="10"/>
        <v>1</v>
      </c>
      <c r="AE21" s="207">
        <f t="shared" si="10"/>
        <v>1</v>
      </c>
      <c r="AF21" s="207">
        <f t="shared" si="10"/>
        <v>1</v>
      </c>
      <c r="AG21" s="207">
        <f t="shared" si="10"/>
        <v>1</v>
      </c>
      <c r="AH21" s="207">
        <f t="shared" si="10"/>
        <v>1</v>
      </c>
      <c r="AI21" s="207">
        <f t="shared" si="10"/>
        <v>1</v>
      </c>
      <c r="AJ21" s="207">
        <f t="shared" si="10"/>
        <v>1</v>
      </c>
      <c r="AK21" s="207">
        <f t="shared" si="10"/>
        <v>1</v>
      </c>
      <c r="AL21" s="207">
        <f t="shared" si="10"/>
        <v>1</v>
      </c>
      <c r="AM21" s="207">
        <f t="shared" si="10"/>
        <v>1</v>
      </c>
      <c r="AN21" s="207">
        <f t="shared" si="10"/>
        <v>1</v>
      </c>
      <c r="AO21" s="207">
        <f t="shared" si="10"/>
        <v>1</v>
      </c>
      <c r="AP21" s="207">
        <f t="shared" si="10"/>
        <v>1</v>
      </c>
      <c r="AQ21" s="207">
        <f t="shared" si="10"/>
        <v>1</v>
      </c>
      <c r="AR21" s="207">
        <f t="shared" si="10"/>
        <v>1</v>
      </c>
      <c r="AS21" s="207">
        <f t="shared" si="10"/>
        <v>1</v>
      </c>
      <c r="AT21" s="207">
        <f t="shared" si="10"/>
        <v>1</v>
      </c>
      <c r="AU21" s="207">
        <f t="shared" si="10"/>
        <v>1</v>
      </c>
      <c r="AV21" s="207">
        <f t="shared" si="10"/>
        <v>1</v>
      </c>
      <c r="AW21" s="207">
        <f t="shared" si="10"/>
        <v>1</v>
      </c>
      <c r="AX21" s="207">
        <f t="shared" si="10"/>
        <v>1</v>
      </c>
      <c r="AY21" s="207">
        <f t="shared" si="10"/>
        <v>1</v>
      </c>
      <c r="AZ21" s="207">
        <f t="shared" si="10"/>
        <v>1</v>
      </c>
      <c r="BA21" s="207">
        <f t="shared" si="10"/>
        <v>1</v>
      </c>
      <c r="BB21" s="207">
        <f t="shared" si="10"/>
        <v>1</v>
      </c>
      <c r="BC21" s="207">
        <f t="shared" si="10"/>
        <v>1</v>
      </c>
      <c r="BD21" s="207">
        <f t="shared" si="10"/>
        <v>1</v>
      </c>
      <c r="BE21" s="207">
        <f t="shared" si="10"/>
        <v>1</v>
      </c>
      <c r="BF21" s="207">
        <f t="shared" si="10"/>
        <v>1</v>
      </c>
      <c r="BG21" s="207">
        <f t="shared" si="10"/>
        <v>1</v>
      </c>
      <c r="BH21" s="207">
        <f t="shared" si="10"/>
        <v>1</v>
      </c>
      <c r="BI21" s="207">
        <f t="shared" si="10"/>
        <v>1</v>
      </c>
      <c r="BJ21" s="207">
        <f t="shared" si="10"/>
        <v>1</v>
      </c>
      <c r="BK21" s="207">
        <f t="shared" si="10"/>
        <v>1</v>
      </c>
      <c r="BL21" s="207">
        <f t="shared" si="10"/>
        <v>0</v>
      </c>
      <c r="BM21" s="207">
        <f t="shared" si="10"/>
        <v>0</v>
      </c>
      <c r="BN21" s="207">
        <f t="shared" si="10"/>
        <v>0</v>
      </c>
      <c r="BO21" s="207">
        <f t="shared" si="10"/>
        <v>0</v>
      </c>
      <c r="BP21" s="207">
        <f t="shared" si="10"/>
        <v>0</v>
      </c>
      <c r="BQ21" s="207">
        <f t="shared" si="10"/>
        <v>0</v>
      </c>
      <c r="BR21" s="207">
        <f t="shared" si="10"/>
        <v>0</v>
      </c>
      <c r="BS21" s="207">
        <f t="shared" si="10"/>
        <v>0</v>
      </c>
      <c r="BT21" s="207">
        <f t="shared" si="10"/>
        <v>0</v>
      </c>
      <c r="BU21" s="207">
        <f t="shared" si="10"/>
        <v>0</v>
      </c>
      <c r="BV21" s="207">
        <f t="shared" si="10"/>
        <v>0</v>
      </c>
      <c r="BW21" s="207">
        <f t="shared" si="10"/>
        <v>0</v>
      </c>
      <c r="BX21" s="207">
        <f t="shared" si="10"/>
        <v>0</v>
      </c>
      <c r="BY21" s="207">
        <f t="shared" si="10"/>
        <v>0</v>
      </c>
      <c r="BZ21" s="207">
        <f t="shared" si="10"/>
        <v>0</v>
      </c>
      <c r="CA21" s="207">
        <f t="shared" ref="CA21:CV21" si="11">+CA14</f>
        <v>0</v>
      </c>
      <c r="CB21" s="207">
        <f t="shared" si="11"/>
        <v>0</v>
      </c>
      <c r="CC21" s="207">
        <f t="shared" si="11"/>
        <v>0</v>
      </c>
      <c r="CD21" s="207">
        <f t="shared" si="11"/>
        <v>0</v>
      </c>
      <c r="CE21" s="207">
        <f t="shared" si="11"/>
        <v>0</v>
      </c>
      <c r="CF21" s="207">
        <f t="shared" si="11"/>
        <v>0</v>
      </c>
      <c r="CG21" s="207">
        <f t="shared" si="11"/>
        <v>0</v>
      </c>
      <c r="CH21" s="207">
        <f t="shared" si="11"/>
        <v>0</v>
      </c>
      <c r="CI21" s="207">
        <f t="shared" si="11"/>
        <v>0</v>
      </c>
      <c r="CJ21" s="207">
        <f t="shared" si="11"/>
        <v>0</v>
      </c>
      <c r="CK21" s="207">
        <f t="shared" si="11"/>
        <v>0</v>
      </c>
      <c r="CL21" s="207">
        <f t="shared" si="11"/>
        <v>0</v>
      </c>
      <c r="CM21" s="207">
        <f t="shared" si="11"/>
        <v>0</v>
      </c>
      <c r="CN21" s="207">
        <f t="shared" si="11"/>
        <v>0</v>
      </c>
      <c r="CO21" s="207">
        <f t="shared" si="11"/>
        <v>0</v>
      </c>
      <c r="CP21" s="207">
        <f t="shared" si="11"/>
        <v>0</v>
      </c>
      <c r="CQ21" s="207">
        <f t="shared" si="11"/>
        <v>0</v>
      </c>
      <c r="CR21" s="207">
        <f t="shared" si="11"/>
        <v>0</v>
      </c>
      <c r="CS21" s="207">
        <f t="shared" si="11"/>
        <v>0</v>
      </c>
      <c r="CT21" s="207">
        <f t="shared" si="11"/>
        <v>0</v>
      </c>
      <c r="CU21" s="207">
        <f t="shared" si="11"/>
        <v>0</v>
      </c>
      <c r="CV21" s="207">
        <f t="shared" si="11"/>
        <v>0</v>
      </c>
      <c r="CW21" t="s">
        <v>496</v>
      </c>
    </row>
    <row r="22" spans="5:101" ht="16">
      <c r="E22" s="211"/>
      <c r="F22" s="136"/>
      <c r="G22" s="137"/>
      <c r="H22" s="137"/>
      <c r="I22" s="137"/>
      <c r="J22" s="220"/>
      <c r="K22" s="220"/>
      <c r="L22" s="220"/>
      <c r="M22" s="219"/>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row>
    <row r="23" spans="5:101" ht="16">
      <c r="E23" s="211"/>
      <c r="F23" s="136"/>
      <c r="G23" s="137"/>
      <c r="H23" s="137"/>
      <c r="I23" s="137"/>
      <c r="J23" s="220"/>
      <c r="K23" s="220"/>
      <c r="L23" s="220"/>
      <c r="M23" s="219"/>
      <c r="N23" s="207"/>
      <c r="O23" s="207"/>
      <c r="P23" s="207"/>
      <c r="Q23" s="207"/>
      <c r="R23" s="207"/>
      <c r="S23" s="207"/>
      <c r="T23" s="207"/>
      <c r="U23" s="207"/>
      <c r="V23" s="207"/>
      <c r="W23" s="207"/>
      <c r="X23" s="207"/>
      <c r="Y23" s="207"/>
      <c r="Z23" s="207"/>
      <c r="AA23" s="207"/>
      <c r="AB23" s="207"/>
      <c r="AC23" s="207"/>
      <c r="AD23" s="207"/>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207"/>
      <c r="BF23" s="207"/>
      <c r="BG23" s="207"/>
      <c r="BH23" s="207"/>
      <c r="BI23" s="207"/>
      <c r="BJ23" s="207"/>
      <c r="BK23" s="207"/>
      <c r="BL23" s="207"/>
      <c r="BM23" s="207"/>
      <c r="BN23" s="207"/>
      <c r="BO23" s="207"/>
      <c r="BP23" s="207"/>
      <c r="BQ23" s="207"/>
      <c r="BR23" s="207"/>
      <c r="BS23" s="207"/>
      <c r="BT23" s="207"/>
      <c r="BU23" s="207"/>
      <c r="BV23" s="207"/>
      <c r="BW23" s="207"/>
      <c r="BX23" s="207"/>
      <c r="BY23" s="207"/>
      <c r="BZ23" s="207"/>
      <c r="CA23" s="207"/>
      <c r="CB23" s="207"/>
      <c r="CC23" s="207"/>
      <c r="CD23" s="207"/>
      <c r="CE23" s="207"/>
      <c r="CF23" s="207"/>
      <c r="CG23" s="207"/>
      <c r="CH23" s="207"/>
      <c r="CI23" s="207"/>
      <c r="CJ23" s="207"/>
      <c r="CK23" s="207"/>
      <c r="CL23" s="207"/>
      <c r="CM23" s="207"/>
      <c r="CN23" s="207"/>
      <c r="CO23" s="207"/>
      <c r="CP23" s="207"/>
      <c r="CQ23" s="207"/>
      <c r="CR23" s="207"/>
      <c r="CS23" s="207"/>
      <c r="CT23" s="207"/>
      <c r="CU23" s="207"/>
      <c r="CV23" s="207"/>
    </row>
    <row r="24" spans="5:101" ht="16">
      <c r="E24" s="211"/>
      <c r="F24" s="136"/>
      <c r="G24" s="137"/>
      <c r="H24" s="137"/>
      <c r="I24" s="137"/>
      <c r="J24" s="220"/>
      <c r="K24" s="220"/>
      <c r="L24" s="220"/>
      <c r="M24" s="219"/>
      <c r="N24" s="207"/>
      <c r="O24" s="207"/>
      <c r="P24" s="207"/>
      <c r="Q24" s="207"/>
      <c r="R24" s="207"/>
      <c r="S24" s="207"/>
      <c r="T24" s="207"/>
      <c r="U24" s="207"/>
      <c r="V24" s="207"/>
      <c r="W24" s="207"/>
      <c r="X24" s="207"/>
      <c r="Y24" s="207"/>
      <c r="Z24" s="207"/>
      <c r="AA24" s="207"/>
      <c r="AB24" s="207"/>
      <c r="AC24" s="207"/>
      <c r="AD24" s="207"/>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207"/>
      <c r="BF24" s="207"/>
      <c r="BG24" s="207"/>
      <c r="BH24" s="207"/>
      <c r="BI24" s="207"/>
      <c r="BJ24" s="207"/>
      <c r="BK24" s="207"/>
      <c r="BL24" s="207"/>
      <c r="BM24" s="207"/>
      <c r="BN24" s="207"/>
      <c r="BO24" s="207"/>
      <c r="BP24" s="207"/>
      <c r="BQ24" s="207"/>
      <c r="BR24" s="207"/>
      <c r="BS24" s="207"/>
      <c r="BT24" s="207"/>
      <c r="BU24" s="207"/>
      <c r="BV24" s="207"/>
      <c r="BW24" s="207"/>
      <c r="BX24" s="207"/>
      <c r="BY24" s="207"/>
      <c r="BZ24" s="207"/>
      <c r="CA24" s="207"/>
      <c r="CB24" s="207"/>
      <c r="CC24" s="207"/>
      <c r="CD24" s="207"/>
      <c r="CE24" s="207"/>
      <c r="CF24" s="207"/>
      <c r="CG24" s="207"/>
      <c r="CH24" s="207"/>
      <c r="CI24" s="207"/>
      <c r="CJ24" s="207"/>
      <c r="CK24" s="207"/>
      <c r="CL24" s="207"/>
      <c r="CM24" s="207"/>
      <c r="CN24" s="207"/>
      <c r="CO24" s="207"/>
      <c r="CP24" s="207"/>
      <c r="CQ24" s="207"/>
      <c r="CR24" s="207"/>
      <c r="CS24" s="207"/>
      <c r="CT24" s="207"/>
      <c r="CU24" s="207"/>
      <c r="CV24" s="207"/>
    </row>
    <row r="25" spans="5:101" ht="16">
      <c r="E25" s="211"/>
      <c r="F25" s="136"/>
      <c r="G25" s="137"/>
      <c r="H25" s="137"/>
      <c r="I25" s="137"/>
      <c r="J25" s="220"/>
      <c r="K25" s="220"/>
      <c r="L25" s="220"/>
      <c r="M25" s="219"/>
      <c r="N25" s="207"/>
      <c r="O25" s="207"/>
      <c r="P25" s="207"/>
      <c r="Q25" s="207"/>
      <c r="R25" s="207"/>
      <c r="S25" s="207"/>
      <c r="T25" s="207"/>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207"/>
      <c r="BF25" s="207"/>
      <c r="BG25" s="207"/>
      <c r="BH25" s="207"/>
      <c r="BI25" s="207"/>
      <c r="BJ25" s="207"/>
      <c r="BK25" s="207"/>
      <c r="BL25" s="207"/>
      <c r="BM25" s="207"/>
      <c r="BN25" s="207"/>
      <c r="BO25" s="207"/>
      <c r="BP25" s="207"/>
      <c r="BQ25" s="207"/>
      <c r="BR25" s="207"/>
      <c r="BS25" s="207"/>
      <c r="BT25" s="207"/>
      <c r="BU25" s="207"/>
      <c r="BV25" s="207"/>
      <c r="BW25" s="207"/>
      <c r="BX25" s="207"/>
      <c r="BY25" s="207"/>
      <c r="BZ25" s="207"/>
      <c r="CA25" s="207"/>
      <c r="CB25" s="207"/>
      <c r="CC25" s="207"/>
      <c r="CD25" s="207"/>
      <c r="CE25" s="207"/>
      <c r="CF25" s="207"/>
      <c r="CG25" s="207"/>
      <c r="CH25" s="207"/>
      <c r="CI25" s="207"/>
      <c r="CJ25" s="207"/>
      <c r="CK25" s="207"/>
      <c r="CL25" s="207"/>
      <c r="CM25" s="207"/>
      <c r="CN25" s="207"/>
      <c r="CO25" s="207"/>
      <c r="CP25" s="207"/>
      <c r="CQ25" s="207"/>
      <c r="CR25" s="207"/>
      <c r="CS25" s="207"/>
      <c r="CT25" s="207"/>
      <c r="CU25" s="207"/>
      <c r="CV25" s="207"/>
    </row>
    <row r="26" spans="5:101" ht="16">
      <c r="E26" s="211"/>
      <c r="F26" s="136"/>
      <c r="G26" s="137"/>
      <c r="H26" s="137"/>
      <c r="I26" s="137"/>
      <c r="J26" s="220"/>
      <c r="K26" s="220"/>
      <c r="L26" s="220"/>
      <c r="M26" s="219"/>
      <c r="N26" s="207"/>
      <c r="O26" s="207"/>
      <c r="P26" s="207"/>
      <c r="Q26" s="207"/>
      <c r="R26" s="207"/>
      <c r="S26" s="207"/>
      <c r="T26" s="207"/>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207"/>
      <c r="BF26" s="207"/>
      <c r="BG26" s="207"/>
      <c r="BH26" s="207"/>
      <c r="BI26" s="207"/>
      <c r="BJ26" s="207"/>
      <c r="BK26" s="207"/>
      <c r="BL26" s="207"/>
      <c r="BM26" s="207"/>
      <c r="BN26" s="207"/>
      <c r="BO26" s="207"/>
      <c r="BP26" s="207"/>
      <c r="BQ26" s="207"/>
      <c r="BR26" s="207"/>
      <c r="BS26" s="207"/>
      <c r="BT26" s="207"/>
      <c r="BU26" s="207"/>
      <c r="BV26" s="207"/>
      <c r="BW26" s="207"/>
      <c r="BX26" s="207"/>
      <c r="BY26" s="207"/>
      <c r="BZ26" s="207"/>
      <c r="CA26" s="207"/>
      <c r="CB26" s="207"/>
      <c r="CC26" s="207"/>
      <c r="CD26" s="207"/>
      <c r="CE26" s="207"/>
      <c r="CF26" s="207"/>
      <c r="CG26" s="207"/>
      <c r="CH26" s="207"/>
      <c r="CI26" s="207"/>
      <c r="CJ26" s="207"/>
      <c r="CK26" s="207"/>
      <c r="CL26" s="207"/>
      <c r="CM26" s="207"/>
      <c r="CN26" s="207"/>
      <c r="CO26" s="207"/>
      <c r="CP26" s="207"/>
      <c r="CQ26" s="207"/>
      <c r="CR26" s="207"/>
      <c r="CS26" s="207"/>
      <c r="CT26" s="207"/>
      <c r="CU26" s="207"/>
      <c r="CV26" s="207"/>
    </row>
    <row r="27" spans="5:101" ht="16">
      <c r="E27" s="211"/>
      <c r="F27" s="136"/>
      <c r="G27" s="137"/>
      <c r="H27" s="137"/>
      <c r="I27" s="137"/>
      <c r="J27" s="220"/>
      <c r="K27" s="220"/>
      <c r="L27" s="220"/>
      <c r="M27" s="219"/>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207"/>
      <c r="BF27" s="207"/>
      <c r="BG27" s="207"/>
      <c r="BH27" s="207"/>
      <c r="BI27" s="207"/>
      <c r="BJ27" s="207"/>
      <c r="BK27" s="207"/>
      <c r="BL27" s="207"/>
      <c r="BM27" s="207"/>
      <c r="BN27" s="207"/>
      <c r="BO27" s="207"/>
      <c r="BP27" s="207"/>
      <c r="BQ27" s="207"/>
      <c r="BR27" s="207"/>
      <c r="BS27" s="207"/>
      <c r="BT27" s="207"/>
      <c r="BU27" s="207"/>
      <c r="BV27" s="207"/>
      <c r="BW27" s="207"/>
      <c r="BX27" s="207"/>
      <c r="BY27" s="207"/>
      <c r="BZ27" s="207"/>
      <c r="CA27" s="207"/>
      <c r="CB27" s="207"/>
      <c r="CC27" s="207"/>
      <c r="CD27" s="207"/>
      <c r="CE27" s="207"/>
      <c r="CF27" s="207"/>
      <c r="CG27" s="207"/>
      <c r="CH27" s="207"/>
      <c r="CI27" s="207"/>
      <c r="CJ27" s="207"/>
      <c r="CK27" s="207"/>
      <c r="CL27" s="207"/>
      <c r="CM27" s="207"/>
      <c r="CN27" s="207"/>
      <c r="CO27" s="207"/>
      <c r="CP27" s="207"/>
      <c r="CQ27" s="207"/>
      <c r="CR27" s="207"/>
      <c r="CS27" s="207"/>
      <c r="CT27" s="207"/>
      <c r="CU27" s="207"/>
      <c r="CV27" s="207"/>
    </row>
    <row r="28" spans="5:101" ht="16">
      <c r="F28" s="136"/>
      <c r="G28" s="137"/>
      <c r="H28" s="137"/>
      <c r="I28" s="137"/>
      <c r="J28" s="137"/>
      <c r="K28" s="137"/>
      <c r="L28" s="137"/>
      <c r="M28" s="134"/>
      <c r="N28" s="207"/>
      <c r="O28" s="207"/>
      <c r="P28" s="207"/>
      <c r="Q28" s="207"/>
      <c r="R28" s="207"/>
      <c r="S28" s="207"/>
      <c r="T28" s="207"/>
      <c r="U28" s="207"/>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207"/>
      <c r="BF28" s="207"/>
      <c r="BG28" s="207"/>
      <c r="BH28" s="207"/>
      <c r="BI28" s="207"/>
      <c r="BJ28" s="207"/>
      <c r="BK28" s="207"/>
      <c r="BL28" s="207"/>
      <c r="BM28" s="207"/>
      <c r="BN28" s="207"/>
      <c r="BO28" s="207"/>
      <c r="BP28" s="207"/>
      <c r="BQ28" s="207"/>
      <c r="BR28" s="207"/>
      <c r="BS28" s="207"/>
      <c r="BT28" s="207"/>
      <c r="BU28" s="207"/>
      <c r="BV28" s="207"/>
      <c r="BW28" s="207"/>
      <c r="BX28" s="207"/>
      <c r="BY28" s="207"/>
      <c r="BZ28" s="207"/>
      <c r="CA28" s="207"/>
      <c r="CB28" s="207"/>
      <c r="CC28" s="207"/>
      <c r="CD28" s="207"/>
      <c r="CE28" s="207"/>
      <c r="CF28" s="207"/>
      <c r="CG28" s="207"/>
      <c r="CH28" s="207"/>
      <c r="CI28" s="207"/>
      <c r="CJ28" s="207"/>
      <c r="CK28" s="207"/>
      <c r="CL28" s="207"/>
      <c r="CM28" s="207"/>
      <c r="CN28" s="207"/>
      <c r="CO28" s="207"/>
      <c r="CP28" s="207"/>
      <c r="CQ28" s="207"/>
      <c r="CR28" s="207"/>
      <c r="CS28" s="207"/>
      <c r="CT28" s="207"/>
      <c r="CU28" s="207"/>
      <c r="CV28" s="207"/>
    </row>
    <row r="30" spans="5:101" ht="16">
      <c r="M30" s="170" t="s">
        <v>8367</v>
      </c>
      <c r="N30" t="str">
        <f t="shared" ref="N30:AS30" si="12">+IFERROR(N2/28/SUM(N9:N12)/10,"")</f>
        <v/>
      </c>
      <c r="O30" t="str">
        <f t="shared" si="12"/>
        <v/>
      </c>
      <c r="P30" t="str">
        <f t="shared" si="12"/>
        <v/>
      </c>
      <c r="Q30" t="str">
        <f t="shared" si="12"/>
        <v/>
      </c>
      <c r="R30" t="str">
        <f t="shared" si="12"/>
        <v/>
      </c>
      <c r="S30" t="str">
        <f t="shared" si="12"/>
        <v/>
      </c>
      <c r="T30" t="str">
        <f t="shared" si="12"/>
        <v/>
      </c>
      <c r="U30" t="str">
        <f t="shared" si="12"/>
        <v/>
      </c>
      <c r="V30">
        <f t="shared" si="12"/>
        <v>5.4387787500000009</v>
      </c>
      <c r="W30">
        <f t="shared" si="12"/>
        <v>0</v>
      </c>
      <c r="X30">
        <f t="shared" si="12"/>
        <v>0</v>
      </c>
      <c r="Y30">
        <f t="shared" si="12"/>
        <v>0</v>
      </c>
      <c r="Z30">
        <f t="shared" si="12"/>
        <v>0</v>
      </c>
      <c r="AA30">
        <f t="shared" si="12"/>
        <v>0</v>
      </c>
      <c r="AB30">
        <f t="shared" si="12"/>
        <v>0</v>
      </c>
      <c r="AC30">
        <f t="shared" si="12"/>
        <v>0</v>
      </c>
      <c r="AD30">
        <f t="shared" si="12"/>
        <v>0</v>
      </c>
      <c r="AE30">
        <f t="shared" si="12"/>
        <v>25.721586695126213</v>
      </c>
      <c r="AF30">
        <f t="shared" si="12"/>
        <v>27.226545070389001</v>
      </c>
      <c r="AG30">
        <f t="shared" si="12"/>
        <v>26.312918203225411</v>
      </c>
      <c r="AH30">
        <f t="shared" si="12"/>
        <v>27.054440527163898</v>
      </c>
      <c r="AI30">
        <f t="shared" si="12"/>
        <v>27.14213656398092</v>
      </c>
      <c r="AJ30">
        <f t="shared" si="12"/>
        <v>25.96077654236213</v>
      </c>
      <c r="AK30">
        <f t="shared" si="12"/>
        <v>26.961804488076005</v>
      </c>
      <c r="AL30">
        <f t="shared" si="12"/>
        <v>26.273885616221833</v>
      </c>
      <c r="AM30">
        <f t="shared" si="12"/>
        <v>17.924835036704557</v>
      </c>
      <c r="AN30">
        <f t="shared" si="12"/>
        <v>14.289251972270526</v>
      </c>
      <c r="AO30">
        <f t="shared" si="12"/>
        <v>13.04542443113726</v>
      </c>
      <c r="AP30">
        <f t="shared" si="12"/>
        <v>33.429575564943207</v>
      </c>
      <c r="AQ30">
        <f t="shared" si="12"/>
        <v>51.266555819910629</v>
      </c>
      <c r="AR30">
        <f t="shared" si="12"/>
        <v>53.511940738469306</v>
      </c>
      <c r="AS30">
        <f t="shared" si="12"/>
        <v>51.820357763446658</v>
      </c>
      <c r="AT30">
        <f t="shared" ref="AT30:BY30" si="13">+IFERROR(AT2/28/SUM(AT9:AT12)/10,"")</f>
        <v>53.243420010895534</v>
      </c>
      <c r="AU30">
        <f t="shared" si="13"/>
        <v>53.072585949685319</v>
      </c>
      <c r="AV30">
        <f t="shared" si="13"/>
        <v>52.113584632636652</v>
      </c>
      <c r="AW30">
        <f t="shared" si="13"/>
        <v>53.220760916307349</v>
      </c>
      <c r="AX30">
        <f t="shared" si="13"/>
        <v>51.732201548693126</v>
      </c>
      <c r="AY30">
        <f t="shared" si="13"/>
        <v>33.99463930323909</v>
      </c>
      <c r="AZ30">
        <f t="shared" si="13"/>
        <v>15.745639294845702</v>
      </c>
      <c r="BA30">
        <f t="shared" si="13"/>
        <v>13.57245112161676</v>
      </c>
      <c r="BB30">
        <f t="shared" si="13"/>
        <v>33.274212471792531</v>
      </c>
      <c r="BC30">
        <f t="shared" si="13"/>
        <v>51.077504292537569</v>
      </c>
      <c r="BD30">
        <f t="shared" si="13"/>
        <v>53.170488891231912</v>
      </c>
      <c r="BE30">
        <f t="shared" si="13"/>
        <v>51.675139147136136</v>
      </c>
      <c r="BF30">
        <f t="shared" si="13"/>
        <v>53.27157465891149</v>
      </c>
      <c r="BG30">
        <f t="shared" si="13"/>
        <v>53.61982826481902</v>
      </c>
      <c r="BH30">
        <f t="shared" si="13"/>
        <v>51.736486722138409</v>
      </c>
      <c r="BI30">
        <f t="shared" si="13"/>
        <v>52.809053894791887</v>
      </c>
      <c r="BJ30">
        <f t="shared" si="13"/>
        <v>49.75310164533056</v>
      </c>
      <c r="BK30">
        <f t="shared" si="13"/>
        <v>20.384243092820594</v>
      </c>
      <c r="BL30" t="str">
        <f t="shared" si="13"/>
        <v/>
      </c>
      <c r="BM30" t="str">
        <f t="shared" si="13"/>
        <v/>
      </c>
      <c r="BN30" t="str">
        <f t="shared" si="13"/>
        <v/>
      </c>
      <c r="BO30" t="str">
        <f t="shared" si="13"/>
        <v/>
      </c>
      <c r="BP30" t="str">
        <f t="shared" si="13"/>
        <v/>
      </c>
      <c r="BQ30" t="str">
        <f t="shared" si="13"/>
        <v/>
      </c>
      <c r="BR30" t="str">
        <f t="shared" si="13"/>
        <v/>
      </c>
      <c r="BS30" t="str">
        <f t="shared" si="13"/>
        <v/>
      </c>
      <c r="BT30" t="str">
        <f t="shared" si="13"/>
        <v/>
      </c>
      <c r="BU30" t="str">
        <f t="shared" si="13"/>
        <v/>
      </c>
      <c r="BV30" t="str">
        <f t="shared" si="13"/>
        <v/>
      </c>
      <c r="BW30" t="str">
        <f t="shared" si="13"/>
        <v/>
      </c>
      <c r="BX30" t="str">
        <f t="shared" si="13"/>
        <v/>
      </c>
      <c r="BY30" t="str">
        <f t="shared" si="13"/>
        <v/>
      </c>
      <c r="BZ30" t="str">
        <f t="shared" ref="BZ30:CV30" si="14">+IFERROR(BZ2/28/SUM(BZ9:BZ12)/10,"")</f>
        <v/>
      </c>
      <c r="CA30" t="str">
        <f t="shared" si="14"/>
        <v/>
      </c>
      <c r="CB30" t="str">
        <f t="shared" si="14"/>
        <v/>
      </c>
      <c r="CC30" t="str">
        <f t="shared" si="14"/>
        <v/>
      </c>
      <c r="CD30" t="str">
        <f t="shared" si="14"/>
        <v/>
      </c>
      <c r="CE30" t="str">
        <f t="shared" si="14"/>
        <v/>
      </c>
      <c r="CF30" t="str">
        <f t="shared" si="14"/>
        <v/>
      </c>
      <c r="CG30" t="str">
        <f t="shared" si="14"/>
        <v/>
      </c>
      <c r="CH30" t="str">
        <f t="shared" si="14"/>
        <v/>
      </c>
      <c r="CI30" t="str">
        <f t="shared" si="14"/>
        <v/>
      </c>
      <c r="CJ30" t="str">
        <f t="shared" si="14"/>
        <v/>
      </c>
      <c r="CK30" t="str">
        <f t="shared" si="14"/>
        <v/>
      </c>
      <c r="CL30" t="str">
        <f t="shared" si="14"/>
        <v/>
      </c>
      <c r="CM30" t="str">
        <f t="shared" si="14"/>
        <v/>
      </c>
      <c r="CN30" t="str">
        <f t="shared" si="14"/>
        <v/>
      </c>
      <c r="CO30" t="str">
        <f t="shared" si="14"/>
        <v/>
      </c>
      <c r="CP30" t="str">
        <f t="shared" si="14"/>
        <v/>
      </c>
      <c r="CQ30" t="str">
        <f t="shared" si="14"/>
        <v/>
      </c>
      <c r="CR30" t="str">
        <f t="shared" si="14"/>
        <v/>
      </c>
      <c r="CS30" t="str">
        <f t="shared" si="14"/>
        <v/>
      </c>
      <c r="CT30" t="str">
        <f t="shared" si="14"/>
        <v/>
      </c>
      <c r="CU30" t="str">
        <f t="shared" si="14"/>
        <v/>
      </c>
      <c r="CV30" t="str">
        <f t="shared" si="14"/>
        <v/>
      </c>
    </row>
    <row r="31" spans="5:101">
      <c r="M31" s="11"/>
    </row>
  </sheetData>
  <autoFilter ref="F8:CX8" xr:uid="{43ADA299-68AC-43C3-80BB-39DD42494500}">
    <sortState xmlns:xlrd2="http://schemas.microsoft.com/office/spreadsheetml/2017/richdata2" ref="F9:CX17">
      <sortCondition ref="G8"/>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AD710-EB5F-432E-995E-D9C57217317F}">
  <sheetPr>
    <tabColor theme="0" tint="-4.9989318521683403E-2"/>
  </sheetPr>
  <dimension ref="A1:DH39"/>
  <sheetViews>
    <sheetView topLeftCell="CB1" workbookViewId="0">
      <selection activeCell="N9" sqref="N9:CV19"/>
    </sheetView>
  </sheetViews>
  <sheetFormatPr defaultRowHeight="14.5"/>
  <cols>
    <col min="1" max="1" width="9.7265625" bestFit="1" customWidth="1"/>
    <col min="2" max="2" width="18.7265625" bestFit="1" customWidth="1"/>
    <col min="3" max="3" width="10.6328125" bestFit="1" customWidth="1"/>
    <col min="4" max="4" width="13.26953125" bestFit="1" customWidth="1"/>
    <col min="5" max="5" width="12.26953125" bestFit="1" customWidth="1"/>
    <col min="6" max="6" width="16.453125" bestFit="1" customWidth="1"/>
    <col min="7" max="7" width="48" bestFit="1" customWidth="1"/>
    <col min="8" max="8" width="18.7265625" bestFit="1" customWidth="1"/>
    <col min="9" max="9" width="19.453125" bestFit="1" customWidth="1"/>
    <col min="10" max="10" width="14.7265625" bestFit="1" customWidth="1"/>
    <col min="11" max="11" width="10.7265625" bestFit="1" customWidth="1"/>
    <col min="12" max="12" width="15.6328125" bestFit="1" customWidth="1"/>
    <col min="13" max="13" width="20.08984375" bestFit="1" customWidth="1"/>
    <col min="14" max="100" width="15.6328125" customWidth="1"/>
  </cols>
  <sheetData>
    <row r="1" spans="1:112">
      <c r="A1" s="165" t="s">
        <v>0</v>
      </c>
      <c r="B1" s="165" t="s">
        <v>1</v>
      </c>
      <c r="C1" s="165" t="s">
        <v>8359</v>
      </c>
      <c r="D1" s="165" t="s">
        <v>26</v>
      </c>
      <c r="E1" s="165" t="s">
        <v>8360</v>
      </c>
      <c r="F1" s="166" t="s">
        <v>36</v>
      </c>
      <c r="G1" s="165" t="s">
        <v>8361</v>
      </c>
      <c r="H1" s="165" t="s">
        <v>2607</v>
      </c>
      <c r="I1" s="165" t="s">
        <v>8362</v>
      </c>
      <c r="J1" s="167" t="s">
        <v>8363</v>
      </c>
      <c r="K1" s="167" t="s">
        <v>8364</v>
      </c>
      <c r="L1" s="167" t="s">
        <v>8365</v>
      </c>
      <c r="M1" s="167" t="s">
        <v>8366</v>
      </c>
      <c r="N1" s="1" t="s">
        <v>7403</v>
      </c>
      <c r="O1" s="1" t="s">
        <v>7404</v>
      </c>
      <c r="P1" s="1" t="s">
        <v>447</v>
      </c>
      <c r="Q1" s="1" t="s">
        <v>1590</v>
      </c>
      <c r="R1" s="1" t="s">
        <v>99</v>
      </c>
      <c r="S1" s="1" t="s">
        <v>110</v>
      </c>
      <c r="T1" s="1" t="s">
        <v>144</v>
      </c>
      <c r="U1" s="1" t="s">
        <v>154</v>
      </c>
      <c r="V1" s="1" t="s">
        <v>114</v>
      </c>
      <c r="W1" s="90" t="s">
        <v>202</v>
      </c>
      <c r="X1" s="90" t="s">
        <v>128</v>
      </c>
      <c r="Y1" s="168" t="s">
        <v>133</v>
      </c>
      <c r="Z1" s="169" t="s">
        <v>160</v>
      </c>
      <c r="AA1" s="1" t="s">
        <v>247</v>
      </c>
      <c r="AB1" s="1" t="s">
        <v>135</v>
      </c>
      <c r="AC1" s="1" t="s">
        <v>197</v>
      </c>
      <c r="AD1" s="1" t="s">
        <v>575</v>
      </c>
      <c r="AE1" s="1" t="s">
        <v>538</v>
      </c>
      <c r="AF1" s="1" t="s">
        <v>7405</v>
      </c>
      <c r="AG1" s="1" t="s">
        <v>7406</v>
      </c>
      <c r="AH1" s="1" t="s">
        <v>7407</v>
      </c>
      <c r="AI1" s="1" t="s">
        <v>7408</v>
      </c>
      <c r="AJ1" s="1" t="s">
        <v>7409</v>
      </c>
      <c r="AK1" s="1" t="s">
        <v>7410</v>
      </c>
      <c r="AL1" s="1" t="s">
        <v>572</v>
      </c>
      <c r="AM1" s="1" t="s">
        <v>7411</v>
      </c>
      <c r="AN1" s="1" t="s">
        <v>7412</v>
      </c>
      <c r="AO1" s="1" t="s">
        <v>7413</v>
      </c>
      <c r="AP1" s="1" t="s">
        <v>7414</v>
      </c>
      <c r="AQ1" s="1" t="s">
        <v>7415</v>
      </c>
      <c r="AR1" s="1" t="s">
        <v>7416</v>
      </c>
      <c r="AS1" s="1" t="s">
        <v>7417</v>
      </c>
      <c r="AT1" s="1" t="s">
        <v>7418</v>
      </c>
      <c r="AU1" s="1" t="s">
        <v>7419</v>
      </c>
      <c r="AV1" s="1" t="s">
        <v>7420</v>
      </c>
      <c r="AW1" s="1" t="s">
        <v>7421</v>
      </c>
      <c r="AX1" s="1" t="s">
        <v>7422</v>
      </c>
      <c r="AY1" s="1" t="s">
        <v>7423</v>
      </c>
      <c r="AZ1" s="1" t="s">
        <v>7424</v>
      </c>
      <c r="BA1" s="1" t="s">
        <v>7425</v>
      </c>
      <c r="BB1" s="1" t="s">
        <v>7426</v>
      </c>
      <c r="BC1" s="1" t="s">
        <v>7427</v>
      </c>
      <c r="BD1" s="1" t="s">
        <v>7428</v>
      </c>
      <c r="BE1" s="1" t="s">
        <v>7429</v>
      </c>
      <c r="BF1" s="1" t="s">
        <v>7430</v>
      </c>
      <c r="BG1" s="1" t="s">
        <v>7431</v>
      </c>
      <c r="BH1" s="1" t="s">
        <v>7432</v>
      </c>
      <c r="BI1" s="1" t="s">
        <v>7433</v>
      </c>
      <c r="BJ1" s="1" t="s">
        <v>7434</v>
      </c>
      <c r="BK1" s="1" t="s">
        <v>7435</v>
      </c>
      <c r="BL1" s="1" t="s">
        <v>7436</v>
      </c>
      <c r="BM1" s="1" t="s">
        <v>7437</v>
      </c>
      <c r="BN1" s="1" t="s">
        <v>7438</v>
      </c>
      <c r="BO1" s="1" t="s">
        <v>7439</v>
      </c>
      <c r="BP1" s="1" t="s">
        <v>7440</v>
      </c>
      <c r="BQ1" s="1" t="s">
        <v>7441</v>
      </c>
      <c r="BR1" s="1" t="s">
        <v>7442</v>
      </c>
      <c r="BS1" s="1" t="s">
        <v>7443</v>
      </c>
      <c r="BT1" s="1" t="s">
        <v>7444</v>
      </c>
      <c r="BU1" s="1" t="s">
        <v>7445</v>
      </c>
      <c r="BV1" s="1" t="s">
        <v>7446</v>
      </c>
      <c r="BW1" s="1" t="s">
        <v>7447</v>
      </c>
      <c r="BX1" s="1" t="s">
        <v>7448</v>
      </c>
      <c r="BY1" s="1" t="s">
        <v>8335</v>
      </c>
      <c r="BZ1" s="1" t="s">
        <v>8336</v>
      </c>
      <c r="CA1" s="1" t="s">
        <v>8337</v>
      </c>
      <c r="CB1" s="1" t="s">
        <v>8338</v>
      </c>
      <c r="CC1" s="1" t="s">
        <v>8339</v>
      </c>
      <c r="CD1" s="1" t="s">
        <v>8340</v>
      </c>
      <c r="CE1" s="1" t="s">
        <v>8341</v>
      </c>
      <c r="CF1" s="1" t="s">
        <v>8342</v>
      </c>
      <c r="CG1" s="1" t="s">
        <v>8343</v>
      </c>
      <c r="CH1" s="1" t="s">
        <v>8344</v>
      </c>
      <c r="CI1" s="1" t="s">
        <v>8345</v>
      </c>
      <c r="CJ1" s="1" t="s">
        <v>8346</v>
      </c>
      <c r="CK1" s="1" t="s">
        <v>8347</v>
      </c>
      <c r="CL1" s="1" t="s">
        <v>8348</v>
      </c>
      <c r="CM1" s="1" t="s">
        <v>8349</v>
      </c>
      <c r="CN1" s="1" t="s">
        <v>8350</v>
      </c>
      <c r="CO1" s="1" t="s">
        <v>8351</v>
      </c>
      <c r="CP1" s="1" t="s">
        <v>8352</v>
      </c>
      <c r="CQ1" s="1" t="s">
        <v>8353</v>
      </c>
      <c r="CR1" s="1" t="s">
        <v>8354</v>
      </c>
      <c r="CS1" s="1" t="s">
        <v>8355</v>
      </c>
      <c r="CT1" s="1" t="s">
        <v>8356</v>
      </c>
      <c r="CU1" s="1" t="s">
        <v>8357</v>
      </c>
      <c r="CV1" s="1" t="s">
        <v>8358</v>
      </c>
    </row>
    <row r="2" spans="1:112">
      <c r="A2" s="157" t="s">
        <v>8334</v>
      </c>
      <c r="B2" s="158" t="s">
        <v>8258</v>
      </c>
      <c r="C2" s="158" t="s">
        <v>1828</v>
      </c>
      <c r="D2" s="159" t="s">
        <v>38</v>
      </c>
      <c r="E2" s="158" t="s">
        <v>97</v>
      </c>
      <c r="F2" s="160" t="s">
        <v>35</v>
      </c>
      <c r="G2" s="158" t="s">
        <v>7456</v>
      </c>
      <c r="H2" s="159" t="s">
        <v>8271</v>
      </c>
      <c r="I2" s="158"/>
      <c r="J2" s="161"/>
      <c r="K2" s="161"/>
      <c r="L2" s="162"/>
      <c r="M2" s="161"/>
      <c r="N2" s="163">
        <v>0</v>
      </c>
      <c r="O2" s="163">
        <v>0</v>
      </c>
      <c r="P2" s="163">
        <v>15729.012752505398</v>
      </c>
      <c r="Q2" s="163">
        <v>23395.977099889933</v>
      </c>
      <c r="R2" s="163">
        <v>32109.001326645026</v>
      </c>
      <c r="S2" s="163">
        <v>48553.729211334059</v>
      </c>
      <c r="T2" s="163">
        <v>44393.280395943846</v>
      </c>
      <c r="U2" s="163">
        <v>43364.563994685333</v>
      </c>
      <c r="V2" s="163">
        <v>40915.639618144363</v>
      </c>
      <c r="W2" s="163">
        <v>37865.170728512712</v>
      </c>
      <c r="X2" s="163">
        <v>46055.460772208091</v>
      </c>
      <c r="Y2" s="164">
        <v>34387.32329792589</v>
      </c>
      <c r="Z2" s="163">
        <v>37403.338318543894</v>
      </c>
      <c r="AA2" s="163">
        <v>50682.858213066</v>
      </c>
      <c r="AB2" s="163">
        <v>48704.06593722324</v>
      </c>
      <c r="AC2" s="163">
        <v>49793.068152121581</v>
      </c>
      <c r="AD2" s="163">
        <v>47395.302242298196</v>
      </c>
      <c r="AE2" s="163">
        <v>103037.05723686548</v>
      </c>
      <c r="AF2" s="163">
        <v>136867.09144918001</v>
      </c>
      <c r="AG2" s="163">
        <v>136996.93975575099</v>
      </c>
      <c r="AH2" s="163">
        <v>137759.48377921231</v>
      </c>
      <c r="AI2" s="163">
        <v>142031.9568674741</v>
      </c>
      <c r="AJ2" s="163">
        <v>133991.33130559427</v>
      </c>
      <c r="AK2" s="163">
        <v>126091.09986514079</v>
      </c>
      <c r="AL2" s="163">
        <v>124582.78546589772</v>
      </c>
      <c r="AM2" s="163">
        <v>105589.90166356627</v>
      </c>
      <c r="AN2" s="163">
        <v>90137.996206646334</v>
      </c>
      <c r="AO2" s="163">
        <v>77017.819095432045</v>
      </c>
      <c r="AP2" s="163">
        <v>112849.81705010153</v>
      </c>
      <c r="AQ2" s="163">
        <v>166411.07905915132</v>
      </c>
      <c r="AR2" s="163">
        <v>197878.66391190767</v>
      </c>
      <c r="AS2" s="163">
        <v>185350.31187325419</v>
      </c>
      <c r="AT2" s="163">
        <v>206164.83196818549</v>
      </c>
      <c r="AU2" s="163">
        <v>212119.78188321786</v>
      </c>
      <c r="AV2" s="163">
        <v>208307.7253925805</v>
      </c>
      <c r="AW2" s="163">
        <v>208805.61229677126</v>
      </c>
      <c r="AX2" s="163">
        <v>208505.5535526179</v>
      </c>
      <c r="AY2" s="163">
        <v>170049.03618741853</v>
      </c>
      <c r="AZ2" s="163">
        <v>116926.63431694359</v>
      </c>
      <c r="BA2" s="163">
        <v>89255.281686205301</v>
      </c>
      <c r="BB2" s="163">
        <v>121775.66870059904</v>
      </c>
      <c r="BC2" s="163">
        <v>178180.4722344114</v>
      </c>
      <c r="BD2" s="163">
        <v>203036.26988551888</v>
      </c>
      <c r="BE2" s="163">
        <v>206968.57632725773</v>
      </c>
      <c r="BF2" s="163">
        <v>205208.66591477048</v>
      </c>
      <c r="BG2" s="163">
        <v>206886.82202103853</v>
      </c>
      <c r="BH2" s="163">
        <v>206537.72272022328</v>
      </c>
      <c r="BI2" s="163">
        <v>197116.2031472685</v>
      </c>
      <c r="BJ2" s="163">
        <v>189952.84176344369</v>
      </c>
      <c r="BK2" s="163">
        <v>131621.03032938443</v>
      </c>
      <c r="BL2" s="163">
        <v>53380.427213020179</v>
      </c>
      <c r="BM2" s="163">
        <v>9190.3309337761511</v>
      </c>
      <c r="BN2" s="163">
        <v>14440.339788341091</v>
      </c>
      <c r="BO2" s="163">
        <v>4199.0482445182151</v>
      </c>
      <c r="BP2" s="163">
        <v>3632.6535153589502</v>
      </c>
      <c r="BQ2" s="163">
        <v>3638.5507976504205</v>
      </c>
      <c r="BR2" s="163">
        <v>4797.4874454599967</v>
      </c>
      <c r="BS2" s="163">
        <v>4432.5678538863758</v>
      </c>
      <c r="BT2" s="163">
        <v>2844.3616936344761</v>
      </c>
      <c r="BU2" s="163">
        <v>1508.7624240835894</v>
      </c>
      <c r="BV2" s="163">
        <v>1248.6142512873578</v>
      </c>
      <c r="BW2" s="163">
        <v>866.25000000000011</v>
      </c>
      <c r="BX2" s="163">
        <v>2777.6730248633098</v>
      </c>
      <c r="BY2" s="163">
        <v>2406.9122322302155</v>
      </c>
      <c r="BZ2" s="163">
        <v>2173.9852420143884</v>
      </c>
      <c r="CA2" s="163">
        <v>2406.9122322302155</v>
      </c>
      <c r="CB2" s="163">
        <v>2329.2699021582735</v>
      </c>
      <c r="CC2" s="163">
        <v>2980.2104920688148</v>
      </c>
      <c r="CD2" s="163">
        <v>3045.8927269565215</v>
      </c>
      <c r="CE2" s="163">
        <v>2974.1724845217395</v>
      </c>
      <c r="CF2" s="163">
        <v>2252.2974845217395</v>
      </c>
      <c r="CG2" s="163">
        <v>2179.6427269565215</v>
      </c>
      <c r="CH2" s="163">
        <v>2252.2974845217395</v>
      </c>
      <c r="CI2" s="163">
        <v>2179.6427269565206</v>
      </c>
      <c r="CJ2" s="163">
        <v>5060.6425433720942</v>
      </c>
      <c r="CK2" s="163">
        <v>4425.2119433720927</v>
      </c>
      <c r="CL2" s="163">
        <v>2212.5405432558141</v>
      </c>
      <c r="CM2" s="163">
        <v>0</v>
      </c>
      <c r="CN2" s="163">
        <v>0</v>
      </c>
      <c r="CO2" s="163">
        <v>0</v>
      </c>
      <c r="CP2" s="163">
        <v>0</v>
      </c>
      <c r="CQ2" s="163">
        <v>0</v>
      </c>
      <c r="CR2" s="163">
        <v>0</v>
      </c>
      <c r="CS2" s="163">
        <v>0</v>
      </c>
      <c r="CT2" s="163">
        <v>0</v>
      </c>
      <c r="CU2" s="163">
        <v>0</v>
      </c>
      <c r="CV2" s="163">
        <v>0</v>
      </c>
      <c r="CW2" s="218"/>
      <c r="CX2" s="218"/>
      <c r="CY2" s="218"/>
      <c r="CZ2" s="218"/>
      <c r="DA2" s="218"/>
      <c r="DB2" s="218"/>
      <c r="DC2" s="218"/>
      <c r="DD2" s="218"/>
      <c r="DE2" s="218"/>
      <c r="DF2" s="218"/>
      <c r="DG2" s="218"/>
      <c r="DH2" s="218"/>
    </row>
    <row r="8" spans="1:112">
      <c r="E8" s="212" t="s">
        <v>0</v>
      </c>
      <c r="F8" s="142" t="s">
        <v>3</v>
      </c>
      <c r="G8" s="213" t="s">
        <v>25</v>
      </c>
      <c r="H8" s="213" t="s">
        <v>8635</v>
      </c>
      <c r="I8" s="142" t="s">
        <v>1</v>
      </c>
      <c r="J8" s="142" t="s">
        <v>26</v>
      </c>
      <c r="K8" s="215" t="s">
        <v>36</v>
      </c>
      <c r="L8" s="142" t="s">
        <v>2607</v>
      </c>
      <c r="M8" s="141" t="s">
        <v>7475</v>
      </c>
      <c r="N8" s="213">
        <v>45200</v>
      </c>
      <c r="O8" s="213">
        <v>45231</v>
      </c>
      <c r="P8" s="213">
        <v>45261</v>
      </c>
      <c r="Q8" s="213">
        <v>45292</v>
      </c>
      <c r="R8" s="213">
        <v>45323</v>
      </c>
      <c r="S8" s="213">
        <v>45352</v>
      </c>
      <c r="T8" s="213">
        <v>45383</v>
      </c>
      <c r="U8" s="213">
        <v>45413</v>
      </c>
      <c r="V8" s="213">
        <v>45444</v>
      </c>
      <c r="W8" s="213">
        <v>45474</v>
      </c>
      <c r="X8" s="213">
        <v>45505</v>
      </c>
      <c r="Y8" s="213">
        <v>45536</v>
      </c>
      <c r="Z8" s="213">
        <v>45566</v>
      </c>
      <c r="AA8" s="213">
        <v>45597</v>
      </c>
      <c r="AB8" s="213">
        <v>45627</v>
      </c>
      <c r="AC8" s="213">
        <v>45658</v>
      </c>
      <c r="AD8" s="213">
        <v>45689</v>
      </c>
      <c r="AE8" s="213">
        <v>45717</v>
      </c>
      <c r="AF8" s="213">
        <v>45748</v>
      </c>
      <c r="AG8" s="213">
        <v>45778</v>
      </c>
      <c r="AH8" s="213">
        <v>45809</v>
      </c>
      <c r="AI8" s="213">
        <v>45839</v>
      </c>
      <c r="AJ8" s="213">
        <v>45870</v>
      </c>
      <c r="AK8" s="213">
        <v>45901</v>
      </c>
      <c r="AL8" s="213">
        <v>45931</v>
      </c>
      <c r="AM8" s="213">
        <v>45962</v>
      </c>
      <c r="AN8" s="213">
        <v>45992</v>
      </c>
      <c r="AO8" s="213">
        <v>46023</v>
      </c>
      <c r="AP8" s="213">
        <v>46054</v>
      </c>
      <c r="AQ8" s="213">
        <v>46082</v>
      </c>
      <c r="AR8" s="213">
        <v>46113</v>
      </c>
      <c r="AS8" s="213">
        <v>46143</v>
      </c>
      <c r="AT8" s="213">
        <v>46174</v>
      </c>
      <c r="AU8" s="213">
        <v>46204</v>
      </c>
      <c r="AV8" s="213">
        <v>46235</v>
      </c>
      <c r="AW8" s="213">
        <v>46266</v>
      </c>
      <c r="AX8" s="213">
        <v>46296</v>
      </c>
      <c r="AY8" s="213">
        <v>46327</v>
      </c>
      <c r="AZ8" s="213">
        <v>46357</v>
      </c>
      <c r="BA8" s="213">
        <v>46388</v>
      </c>
      <c r="BB8" s="213">
        <v>46419</v>
      </c>
      <c r="BC8" s="213">
        <v>46447</v>
      </c>
      <c r="BD8" s="213">
        <v>46478</v>
      </c>
      <c r="BE8" s="213">
        <v>46508</v>
      </c>
      <c r="BF8" s="213">
        <v>46539</v>
      </c>
      <c r="BG8" s="213">
        <v>46569</v>
      </c>
      <c r="BH8" s="213">
        <v>46600</v>
      </c>
      <c r="BI8" s="213">
        <v>46631</v>
      </c>
      <c r="BJ8" s="213">
        <v>46661</v>
      </c>
      <c r="BK8" s="213">
        <v>46692</v>
      </c>
      <c r="BL8" s="213">
        <v>46722</v>
      </c>
      <c r="BM8" s="213">
        <v>46753</v>
      </c>
      <c r="BN8" s="213">
        <v>46784</v>
      </c>
      <c r="BO8" s="213">
        <v>46813</v>
      </c>
      <c r="BP8" s="213">
        <v>46844</v>
      </c>
      <c r="BQ8" s="213">
        <v>46874</v>
      </c>
      <c r="BR8" s="213">
        <v>46905</v>
      </c>
      <c r="BS8" s="213">
        <v>46935</v>
      </c>
      <c r="BT8" s="213">
        <v>46966</v>
      </c>
      <c r="BU8" s="213">
        <v>46997</v>
      </c>
      <c r="BV8" s="213">
        <v>47027</v>
      </c>
      <c r="BW8" s="213">
        <v>47058</v>
      </c>
      <c r="BX8" s="213">
        <v>47088</v>
      </c>
      <c r="BY8" s="213">
        <v>47119</v>
      </c>
      <c r="BZ8" s="213">
        <v>47150</v>
      </c>
      <c r="CA8" s="213">
        <v>47178</v>
      </c>
      <c r="CB8" s="213">
        <v>47209</v>
      </c>
      <c r="CC8" s="213">
        <v>47239</v>
      </c>
      <c r="CD8" s="213">
        <v>47270</v>
      </c>
      <c r="CE8" s="213">
        <v>47300</v>
      </c>
      <c r="CF8" s="213">
        <v>47331</v>
      </c>
      <c r="CG8" s="213">
        <v>47362</v>
      </c>
      <c r="CH8" s="213">
        <v>47392</v>
      </c>
      <c r="CI8" s="213">
        <v>47423</v>
      </c>
      <c r="CJ8" s="213">
        <v>47453</v>
      </c>
      <c r="CK8" s="213">
        <v>47484</v>
      </c>
      <c r="CL8" s="213">
        <v>47515</v>
      </c>
      <c r="CM8" s="213">
        <v>47543</v>
      </c>
      <c r="CN8" s="213">
        <v>47574</v>
      </c>
      <c r="CO8" s="213">
        <v>47604</v>
      </c>
      <c r="CP8" s="213">
        <v>47635</v>
      </c>
      <c r="CQ8" s="213">
        <v>47665</v>
      </c>
      <c r="CR8" s="213">
        <v>47696</v>
      </c>
      <c r="CS8" s="213">
        <v>47727</v>
      </c>
      <c r="CT8" s="213">
        <v>47757</v>
      </c>
      <c r="CU8" s="213">
        <v>47788</v>
      </c>
      <c r="CV8" s="1" t="s">
        <v>8358</v>
      </c>
      <c r="CW8" s="213" t="s">
        <v>16</v>
      </c>
      <c r="CX8" s="214" t="s">
        <v>7489</v>
      </c>
    </row>
    <row r="9" spans="1:112" ht="16">
      <c r="C9" s="11"/>
      <c r="D9" s="262">
        <v>45261</v>
      </c>
      <c r="E9" s="260" t="s">
        <v>8334</v>
      </c>
      <c r="F9" s="137" t="s">
        <v>1290</v>
      </c>
      <c r="G9" s="137" t="s">
        <v>1291</v>
      </c>
      <c r="H9" s="137" t="s">
        <v>8643</v>
      </c>
      <c r="I9" s="137" t="s">
        <v>8258</v>
      </c>
      <c r="J9" s="220" t="s">
        <v>38</v>
      </c>
      <c r="K9" s="220" t="s">
        <v>35</v>
      </c>
      <c r="L9" s="220" t="s">
        <v>8271</v>
      </c>
      <c r="M9" s="261" t="s">
        <v>1828</v>
      </c>
      <c r="N9" s="207">
        <v>0</v>
      </c>
      <c r="O9" s="207">
        <v>0</v>
      </c>
      <c r="P9" s="207">
        <v>1</v>
      </c>
      <c r="Q9" s="207">
        <v>1</v>
      </c>
      <c r="R9" s="207">
        <v>1</v>
      </c>
      <c r="S9" s="207">
        <v>1</v>
      </c>
      <c r="T9" s="207">
        <v>1</v>
      </c>
      <c r="U9" s="207">
        <v>1</v>
      </c>
      <c r="V9" s="207">
        <v>1</v>
      </c>
      <c r="W9" s="207">
        <v>1</v>
      </c>
      <c r="X9" s="207">
        <v>1</v>
      </c>
      <c r="Y9" s="207">
        <v>1</v>
      </c>
      <c r="Z9" s="207">
        <v>1</v>
      </c>
      <c r="AA9" s="207">
        <v>1</v>
      </c>
      <c r="AB9" s="207">
        <v>1</v>
      </c>
      <c r="AC9" s="207">
        <v>1</v>
      </c>
      <c r="AD9" s="207">
        <v>1</v>
      </c>
      <c r="AE9" s="207">
        <v>1</v>
      </c>
      <c r="AF9" s="207">
        <v>1</v>
      </c>
      <c r="AG9" s="207">
        <v>1</v>
      </c>
      <c r="AH9" s="207">
        <v>1</v>
      </c>
      <c r="AI9" s="207">
        <v>1</v>
      </c>
      <c r="AJ9" s="207">
        <v>1</v>
      </c>
      <c r="AK9" s="207">
        <v>1</v>
      </c>
      <c r="AL9" s="207">
        <v>1</v>
      </c>
      <c r="AM9" s="207">
        <v>1</v>
      </c>
      <c r="AN9" s="207">
        <v>1</v>
      </c>
      <c r="AO9" s="207">
        <v>1</v>
      </c>
      <c r="AP9" s="207">
        <v>1</v>
      </c>
      <c r="AQ9" s="207">
        <v>1</v>
      </c>
      <c r="AR9" s="207">
        <v>1</v>
      </c>
      <c r="AS9" s="207">
        <v>1</v>
      </c>
      <c r="AT9" s="207">
        <v>1</v>
      </c>
      <c r="AU9" s="207">
        <v>1</v>
      </c>
      <c r="AV9" s="207">
        <v>1</v>
      </c>
      <c r="AW9" s="207">
        <v>1</v>
      </c>
      <c r="AX9" s="207">
        <v>1</v>
      </c>
      <c r="AY9" s="207">
        <v>1</v>
      </c>
      <c r="AZ9" s="207">
        <v>1</v>
      </c>
      <c r="BA9" s="207">
        <v>1</v>
      </c>
      <c r="BB9" s="207">
        <v>1</v>
      </c>
      <c r="BC9" s="207">
        <v>1</v>
      </c>
      <c r="BD9" s="207">
        <v>1</v>
      </c>
      <c r="BE9" s="207">
        <v>1</v>
      </c>
      <c r="BF9" s="207">
        <v>1</v>
      </c>
      <c r="BG9" s="207">
        <v>1</v>
      </c>
      <c r="BH9" s="207">
        <v>1</v>
      </c>
      <c r="BI9" s="207">
        <v>1</v>
      </c>
      <c r="BJ9" s="207">
        <v>1</v>
      </c>
      <c r="BK9" s="207">
        <v>1</v>
      </c>
      <c r="BL9" s="207">
        <v>1</v>
      </c>
      <c r="BM9" s="207">
        <v>1</v>
      </c>
      <c r="BN9" s="207">
        <v>1</v>
      </c>
      <c r="BO9" s="207">
        <v>1</v>
      </c>
      <c r="BP9" s="207">
        <v>1</v>
      </c>
      <c r="BQ9" s="207">
        <v>1</v>
      </c>
      <c r="BR9" s="207">
        <v>1</v>
      </c>
      <c r="BS9" s="207">
        <v>1</v>
      </c>
      <c r="BT9" s="207">
        <v>1</v>
      </c>
      <c r="BU9" s="207">
        <v>1</v>
      </c>
      <c r="BV9" s="207">
        <v>1</v>
      </c>
      <c r="BW9" s="207">
        <v>1</v>
      </c>
      <c r="BX9" s="207">
        <v>1</v>
      </c>
      <c r="BY9" s="207">
        <v>1</v>
      </c>
      <c r="BZ9" s="207">
        <v>1</v>
      </c>
      <c r="CA9" s="207">
        <v>1</v>
      </c>
      <c r="CB9" s="207">
        <v>1</v>
      </c>
      <c r="CC9" s="207">
        <v>1</v>
      </c>
      <c r="CD9" s="207">
        <v>1</v>
      </c>
      <c r="CE9" s="207">
        <v>1</v>
      </c>
      <c r="CF9" s="207">
        <v>1</v>
      </c>
      <c r="CG9" s="207">
        <v>1</v>
      </c>
      <c r="CH9" s="207">
        <v>1</v>
      </c>
      <c r="CI9" s="207">
        <v>1</v>
      </c>
      <c r="CJ9" s="207">
        <v>1</v>
      </c>
      <c r="CK9" s="207">
        <v>1</v>
      </c>
      <c r="CL9" s="207">
        <v>1</v>
      </c>
      <c r="CM9" s="207"/>
      <c r="CN9" s="207"/>
      <c r="CO9" s="207"/>
      <c r="CP9" s="207"/>
      <c r="CQ9" s="207"/>
      <c r="CR9" s="207"/>
      <c r="CS9" s="207"/>
      <c r="CT9" s="207"/>
      <c r="CU9" s="207"/>
      <c r="CW9" s="135"/>
      <c r="CX9" s="135"/>
    </row>
    <row r="10" spans="1:112" ht="16">
      <c r="C10" s="11"/>
      <c r="D10" s="262">
        <v>45383</v>
      </c>
      <c r="E10" s="260" t="s">
        <v>8334</v>
      </c>
      <c r="F10" s="137" t="s">
        <v>1292</v>
      </c>
      <c r="G10" s="137" t="s">
        <v>1291</v>
      </c>
      <c r="H10" s="137" t="s">
        <v>8644</v>
      </c>
      <c r="I10" s="137" t="s">
        <v>8258</v>
      </c>
      <c r="J10" s="220" t="s">
        <v>38</v>
      </c>
      <c r="K10" s="220" t="s">
        <v>35</v>
      </c>
      <c r="L10" s="220" t="s">
        <v>8271</v>
      </c>
      <c r="M10" s="261" t="s">
        <v>1828</v>
      </c>
      <c r="N10" s="207">
        <v>0</v>
      </c>
      <c r="O10" s="207">
        <v>0</v>
      </c>
      <c r="P10" s="207">
        <v>0</v>
      </c>
      <c r="Q10" s="207">
        <v>0</v>
      </c>
      <c r="R10" s="207">
        <v>0</v>
      </c>
      <c r="S10" s="207">
        <v>0</v>
      </c>
      <c r="T10" s="207">
        <v>1</v>
      </c>
      <c r="U10" s="207">
        <v>1</v>
      </c>
      <c r="V10" s="207">
        <v>1</v>
      </c>
      <c r="W10" s="207">
        <v>1</v>
      </c>
      <c r="X10" s="207">
        <v>1</v>
      </c>
      <c r="Y10" s="207">
        <v>1</v>
      </c>
      <c r="Z10" s="207">
        <v>1</v>
      </c>
      <c r="AA10" s="207">
        <v>1</v>
      </c>
      <c r="AB10" s="207">
        <v>1</v>
      </c>
      <c r="AC10" s="207">
        <v>1</v>
      </c>
      <c r="AD10" s="207">
        <v>1</v>
      </c>
      <c r="AE10" s="207">
        <v>1</v>
      </c>
      <c r="AF10" s="207">
        <v>1</v>
      </c>
      <c r="AG10" s="207">
        <v>1</v>
      </c>
      <c r="AH10" s="207">
        <v>1</v>
      </c>
      <c r="AI10" s="207">
        <v>1</v>
      </c>
      <c r="AJ10" s="207">
        <v>1</v>
      </c>
      <c r="AK10" s="207">
        <v>1</v>
      </c>
      <c r="AL10" s="207">
        <v>1</v>
      </c>
      <c r="AM10" s="207">
        <v>1</v>
      </c>
      <c r="AN10" s="207">
        <v>1</v>
      </c>
      <c r="AO10" s="207">
        <v>1</v>
      </c>
      <c r="AP10" s="207">
        <v>1</v>
      </c>
      <c r="AQ10" s="207">
        <v>1</v>
      </c>
      <c r="AR10" s="207">
        <v>1</v>
      </c>
      <c r="AS10" s="207">
        <v>1</v>
      </c>
      <c r="AT10" s="207">
        <v>1</v>
      </c>
      <c r="AU10" s="207">
        <v>1</v>
      </c>
      <c r="AV10" s="207">
        <v>1</v>
      </c>
      <c r="AW10" s="207">
        <v>1</v>
      </c>
      <c r="AX10" s="207">
        <v>1</v>
      </c>
      <c r="AY10" s="207">
        <v>1</v>
      </c>
      <c r="AZ10" s="207">
        <v>1</v>
      </c>
      <c r="BA10" s="207">
        <v>1</v>
      </c>
      <c r="BB10" s="207">
        <v>1</v>
      </c>
      <c r="BC10" s="207">
        <v>1</v>
      </c>
      <c r="BD10" s="207">
        <v>1</v>
      </c>
      <c r="BE10" s="207">
        <v>1</v>
      </c>
      <c r="BF10" s="207">
        <v>1</v>
      </c>
      <c r="BG10" s="207">
        <v>1</v>
      </c>
      <c r="BH10" s="207">
        <v>1</v>
      </c>
      <c r="BI10" s="207">
        <v>1</v>
      </c>
      <c r="BJ10" s="207">
        <v>1</v>
      </c>
      <c r="BK10" s="207">
        <v>1</v>
      </c>
      <c r="BL10" s="207">
        <v>1</v>
      </c>
      <c r="BM10" s="207">
        <v>1</v>
      </c>
      <c r="BN10" s="207">
        <v>1</v>
      </c>
      <c r="BO10" s="207">
        <v>1</v>
      </c>
      <c r="BP10" s="207">
        <v>1</v>
      </c>
      <c r="BQ10" s="207">
        <v>1</v>
      </c>
      <c r="BR10" s="207">
        <v>1</v>
      </c>
      <c r="BS10" s="207">
        <v>1</v>
      </c>
      <c r="BT10" s="207">
        <v>1</v>
      </c>
      <c r="BU10" s="207">
        <v>1</v>
      </c>
      <c r="BV10" s="207">
        <v>1</v>
      </c>
      <c r="BW10" s="207">
        <v>1</v>
      </c>
      <c r="BX10" s="207">
        <v>1</v>
      </c>
      <c r="BY10" s="207">
        <v>1</v>
      </c>
      <c r="BZ10" s="207">
        <v>1</v>
      </c>
      <c r="CA10" s="207">
        <v>1</v>
      </c>
      <c r="CB10" s="207">
        <v>1</v>
      </c>
      <c r="CC10" s="207">
        <v>1</v>
      </c>
      <c r="CD10" s="207">
        <v>1</v>
      </c>
      <c r="CE10" s="207">
        <v>1</v>
      </c>
      <c r="CF10" s="207">
        <v>1</v>
      </c>
      <c r="CG10" s="207">
        <v>1</v>
      </c>
      <c r="CH10" s="207">
        <v>1</v>
      </c>
      <c r="CI10" s="207">
        <v>1</v>
      </c>
      <c r="CJ10" s="207">
        <v>1</v>
      </c>
      <c r="CK10" s="207">
        <v>1</v>
      </c>
      <c r="CL10" s="207">
        <v>1</v>
      </c>
      <c r="CM10" s="207"/>
      <c r="CN10" s="207"/>
      <c r="CO10" s="207"/>
      <c r="CP10" s="207"/>
      <c r="CQ10" s="207"/>
      <c r="CR10" s="207"/>
      <c r="CS10" s="207"/>
      <c r="CT10" s="207"/>
      <c r="CU10" s="207"/>
    </row>
    <row r="11" spans="1:112" ht="16">
      <c r="C11" s="11"/>
      <c r="D11" s="262">
        <v>45413</v>
      </c>
      <c r="E11" s="260" t="s">
        <v>8334</v>
      </c>
      <c r="F11" s="137" t="s">
        <v>1294</v>
      </c>
      <c r="G11" s="137" t="s">
        <v>1291</v>
      </c>
      <c r="H11" s="137" t="s">
        <v>8645</v>
      </c>
      <c r="I11" s="137" t="s">
        <v>8258</v>
      </c>
      <c r="J11" s="220" t="s">
        <v>38</v>
      </c>
      <c r="K11" s="220" t="s">
        <v>35</v>
      </c>
      <c r="L11" s="220" t="s">
        <v>8271</v>
      </c>
      <c r="M11" s="261" t="s">
        <v>1828</v>
      </c>
      <c r="N11" s="207">
        <v>0</v>
      </c>
      <c r="O11" s="207">
        <v>0</v>
      </c>
      <c r="P11" s="207">
        <v>0</v>
      </c>
      <c r="Q11" s="207">
        <v>0</v>
      </c>
      <c r="R11" s="207">
        <v>0</v>
      </c>
      <c r="S11" s="207">
        <v>0</v>
      </c>
      <c r="T11" s="207">
        <v>0</v>
      </c>
      <c r="U11" s="207">
        <v>1.0000000000000002</v>
      </c>
      <c r="V11" s="207">
        <v>1.0000000000000002</v>
      </c>
      <c r="W11" s="207">
        <v>1.0000000000000002</v>
      </c>
      <c r="X11" s="207">
        <v>1.0000000000000002</v>
      </c>
      <c r="Y11" s="207">
        <v>1.0000000000000002</v>
      </c>
      <c r="Z11" s="207">
        <v>1.0000000000000002</v>
      </c>
      <c r="AA11" s="207">
        <v>1.0000000000000002</v>
      </c>
      <c r="AB11" s="207">
        <v>1.0000000000000002</v>
      </c>
      <c r="AC11" s="207">
        <v>1.0000000000000002</v>
      </c>
      <c r="AD11" s="207">
        <v>1.0000000000000002</v>
      </c>
      <c r="AE11" s="207">
        <v>1.0000000000000002</v>
      </c>
      <c r="AF11" s="207">
        <v>1.0000000000000002</v>
      </c>
      <c r="AG11" s="207">
        <v>1.0000000000000002</v>
      </c>
      <c r="AH11" s="207">
        <v>1.0000000000000002</v>
      </c>
      <c r="AI11" s="207">
        <v>1.0000000000000002</v>
      </c>
      <c r="AJ11" s="207">
        <v>1.0000000000000002</v>
      </c>
      <c r="AK11" s="207">
        <v>1.0000000000000002</v>
      </c>
      <c r="AL11" s="207">
        <v>1.0000000000000002</v>
      </c>
      <c r="AM11" s="207">
        <v>1.0000000000000002</v>
      </c>
      <c r="AN11" s="207">
        <v>1.0000000000000002</v>
      </c>
      <c r="AO11" s="207">
        <v>1.0000000000000002</v>
      </c>
      <c r="AP11" s="207">
        <v>1.0000000000000002</v>
      </c>
      <c r="AQ11" s="207">
        <v>1.0000000000000002</v>
      </c>
      <c r="AR11" s="207">
        <v>1.0000000000000002</v>
      </c>
      <c r="AS11" s="207">
        <v>1.0000000000000002</v>
      </c>
      <c r="AT11" s="207">
        <v>1.0000000000000002</v>
      </c>
      <c r="AU11" s="207">
        <v>1.0000000000000002</v>
      </c>
      <c r="AV11" s="207">
        <v>1.0000000000000002</v>
      </c>
      <c r="AW11" s="207">
        <v>1.0000000000000002</v>
      </c>
      <c r="AX11" s="207">
        <v>1.0000000000000002</v>
      </c>
      <c r="AY11" s="207">
        <v>1.0000000000000002</v>
      </c>
      <c r="AZ11" s="207">
        <v>1.0000000000000002</v>
      </c>
      <c r="BA11" s="207">
        <v>1.0000000000000002</v>
      </c>
      <c r="BB11" s="207">
        <v>1.0000000000000002</v>
      </c>
      <c r="BC11" s="207">
        <v>1.0000000000000002</v>
      </c>
      <c r="BD11" s="207">
        <v>1.0000000000000002</v>
      </c>
      <c r="BE11" s="207">
        <v>1.0000000000000002</v>
      </c>
      <c r="BF11" s="207">
        <v>1.0000000000000002</v>
      </c>
      <c r="BG11" s="207">
        <v>1.0000000000000002</v>
      </c>
      <c r="BH11" s="207">
        <v>1.0000000000000002</v>
      </c>
      <c r="BI11" s="207">
        <v>1.0000000000000002</v>
      </c>
      <c r="BJ11" s="207">
        <v>1.0000000000000002</v>
      </c>
      <c r="BK11" s="207">
        <v>1.0000000000000002</v>
      </c>
      <c r="BL11" s="207">
        <v>1.0000000000000002</v>
      </c>
      <c r="BM11" s="207">
        <v>1.0000000000000002</v>
      </c>
      <c r="BN11" s="207">
        <v>1.0000000000000002</v>
      </c>
      <c r="BO11" s="207">
        <v>1.0000000000000002</v>
      </c>
      <c r="BP11" s="207">
        <v>1.0000000000000002</v>
      </c>
      <c r="BQ11" s="207">
        <v>1.0000000000000002</v>
      </c>
      <c r="BR11" s="207">
        <v>1.0000000000000002</v>
      </c>
      <c r="BS11" s="207">
        <v>1.0000000000000002</v>
      </c>
      <c r="BT11" s="207">
        <v>1.0000000000000002</v>
      </c>
      <c r="BU11" s="207">
        <v>1.0000000000000002</v>
      </c>
      <c r="BV11" s="207">
        <v>1.0000000000000002</v>
      </c>
      <c r="BW11" s="207">
        <v>1.0000000000000002</v>
      </c>
      <c r="BX11" s="207">
        <v>1.0000000000000002</v>
      </c>
      <c r="BY11" s="207">
        <v>1.0000000000000002</v>
      </c>
      <c r="BZ11" s="207">
        <v>1.0000000000000002</v>
      </c>
      <c r="CA11" s="207">
        <v>1.0000000000000002</v>
      </c>
      <c r="CB11" s="207">
        <v>1.0000000000000002</v>
      </c>
      <c r="CC11" s="207">
        <v>1.0000000000000002</v>
      </c>
      <c r="CD11" s="207">
        <v>1.0000000000000002</v>
      </c>
      <c r="CE11" s="207">
        <v>1.0000000000000002</v>
      </c>
      <c r="CF11" s="207">
        <v>1.0000000000000002</v>
      </c>
      <c r="CG11" s="207">
        <v>1.0000000000000002</v>
      </c>
      <c r="CH11" s="207">
        <v>1.0000000000000002</v>
      </c>
      <c r="CI11" s="207">
        <v>1.0000000000000002</v>
      </c>
      <c r="CJ11" s="207">
        <v>1.0000000000000002</v>
      </c>
      <c r="CK11" s="207">
        <v>1.0000000000000002</v>
      </c>
      <c r="CL11" s="207">
        <v>1.0000000000000002</v>
      </c>
      <c r="CM11" s="207"/>
      <c r="CN11" s="207"/>
      <c r="CO11" s="207"/>
      <c r="CP11" s="207"/>
      <c r="CQ11" s="207"/>
      <c r="CR11" s="207"/>
      <c r="CS11" s="207"/>
      <c r="CT11" s="207"/>
      <c r="CU11" s="207"/>
    </row>
    <row r="12" spans="1:112" ht="16">
      <c r="C12" s="11"/>
      <c r="D12" s="262">
        <v>45413</v>
      </c>
      <c r="E12" s="260" t="s">
        <v>8334</v>
      </c>
      <c r="F12" s="137" t="s">
        <v>1296</v>
      </c>
      <c r="G12" s="137" t="s">
        <v>1291</v>
      </c>
      <c r="H12" s="137" t="s">
        <v>8646</v>
      </c>
      <c r="I12" s="137" t="s">
        <v>8258</v>
      </c>
      <c r="J12" s="220" t="s">
        <v>38</v>
      </c>
      <c r="K12" s="220" t="s">
        <v>35</v>
      </c>
      <c r="L12" s="220" t="s">
        <v>8271</v>
      </c>
      <c r="M12" s="261" t="s">
        <v>1828</v>
      </c>
      <c r="N12" s="207">
        <v>0</v>
      </c>
      <c r="O12" s="207">
        <v>0</v>
      </c>
      <c r="P12" s="207">
        <v>0</v>
      </c>
      <c r="Q12" s="207">
        <v>0</v>
      </c>
      <c r="R12" s="207">
        <v>0</v>
      </c>
      <c r="S12" s="207">
        <v>0</v>
      </c>
      <c r="T12" s="207">
        <v>0</v>
      </c>
      <c r="U12" s="207">
        <v>0.99999999999999989</v>
      </c>
      <c r="V12" s="207">
        <v>0.99999999999999989</v>
      </c>
      <c r="W12" s="207">
        <v>0.99999999999999989</v>
      </c>
      <c r="X12" s="207">
        <v>0.99999999999999989</v>
      </c>
      <c r="Y12" s="207">
        <v>0.99999999999999989</v>
      </c>
      <c r="Z12" s="207">
        <v>0.99999999999999989</v>
      </c>
      <c r="AA12" s="207">
        <v>0.99999999999999989</v>
      </c>
      <c r="AB12" s="207">
        <v>0.99999999999999989</v>
      </c>
      <c r="AC12" s="207">
        <v>0.99999999999999989</v>
      </c>
      <c r="AD12" s="207">
        <v>0.99999999999999989</v>
      </c>
      <c r="AE12" s="207">
        <v>0.99999999999999989</v>
      </c>
      <c r="AF12" s="207">
        <v>0.99999999999999989</v>
      </c>
      <c r="AG12" s="207">
        <v>0.99999999999999989</v>
      </c>
      <c r="AH12" s="207">
        <v>0.99999999999999989</v>
      </c>
      <c r="AI12" s="207">
        <v>0.99999999999999989</v>
      </c>
      <c r="AJ12" s="207">
        <v>0.99999999999999989</v>
      </c>
      <c r="AK12" s="207">
        <v>0.99999999999999989</v>
      </c>
      <c r="AL12" s="207">
        <v>0.99999999999999989</v>
      </c>
      <c r="AM12" s="207">
        <v>0.99999999999999989</v>
      </c>
      <c r="AN12" s="207">
        <v>0.99999999999999989</v>
      </c>
      <c r="AO12" s="207">
        <v>0.99999999999999989</v>
      </c>
      <c r="AP12" s="207">
        <v>0.99999999999999989</v>
      </c>
      <c r="AQ12" s="207">
        <v>0.99999999999999989</v>
      </c>
      <c r="AR12" s="207">
        <v>0.99999999999999989</v>
      </c>
      <c r="AS12" s="207">
        <v>0.99999999999999989</v>
      </c>
      <c r="AT12" s="207">
        <v>0.99999999999999989</v>
      </c>
      <c r="AU12" s="207">
        <v>0.99999999999999989</v>
      </c>
      <c r="AV12" s="207">
        <v>0.99999999999999989</v>
      </c>
      <c r="AW12" s="207">
        <v>0.99999999999999989</v>
      </c>
      <c r="AX12" s="207">
        <v>0.99999999999999989</v>
      </c>
      <c r="AY12" s="207">
        <v>0.99999999999999989</v>
      </c>
      <c r="AZ12" s="207">
        <v>0.99999999999999989</v>
      </c>
      <c r="BA12" s="207">
        <v>0.99999999999999989</v>
      </c>
      <c r="BB12" s="207">
        <v>0.99999999999999989</v>
      </c>
      <c r="BC12" s="207">
        <v>0.99999999999999989</v>
      </c>
      <c r="BD12" s="207">
        <v>0.99999999999999989</v>
      </c>
      <c r="BE12" s="207">
        <v>0.99999999999999989</v>
      </c>
      <c r="BF12" s="207">
        <v>0.99999999999999989</v>
      </c>
      <c r="BG12" s="207">
        <v>0.99999999999999989</v>
      </c>
      <c r="BH12" s="207">
        <v>0.99999999999999989</v>
      </c>
      <c r="BI12" s="207">
        <v>0.99999999999999989</v>
      </c>
      <c r="BJ12" s="207">
        <v>0.99999999999999989</v>
      </c>
      <c r="BK12" s="207">
        <v>0.99999999999999989</v>
      </c>
      <c r="BL12" s="207">
        <v>0.99999999999999989</v>
      </c>
      <c r="BM12" s="207">
        <v>0.99999999999999989</v>
      </c>
      <c r="BN12" s="207">
        <v>0.99999999999999989</v>
      </c>
      <c r="BO12" s="207">
        <v>0.99999999999999989</v>
      </c>
      <c r="BP12" s="207">
        <v>0.99999999999999989</v>
      </c>
      <c r="BQ12" s="207">
        <v>0.99999999999999989</v>
      </c>
      <c r="BR12" s="207">
        <v>0.99999999999999989</v>
      </c>
      <c r="BS12" s="207">
        <v>0.99999999999999989</v>
      </c>
      <c r="BT12" s="207">
        <v>0.99999999999999989</v>
      </c>
      <c r="BU12" s="207">
        <v>0.99999999999999989</v>
      </c>
      <c r="BV12" s="207">
        <v>0.99999999999999989</v>
      </c>
      <c r="BW12" s="207">
        <v>0.99999999999999989</v>
      </c>
      <c r="BX12" s="207">
        <v>0.99999999999999989</v>
      </c>
      <c r="BY12" s="207">
        <v>0.99999999999999989</v>
      </c>
      <c r="BZ12" s="207">
        <v>0.99999999999999989</v>
      </c>
      <c r="CA12" s="207">
        <v>0.99999999999999989</v>
      </c>
      <c r="CB12" s="207">
        <v>0.99999999999999989</v>
      </c>
      <c r="CC12" s="207">
        <v>0.99999999999999989</v>
      </c>
      <c r="CD12" s="207">
        <v>0.99999999999999989</v>
      </c>
      <c r="CE12" s="207">
        <v>0.99999999999999989</v>
      </c>
      <c r="CF12" s="207">
        <v>0.99999999999999989</v>
      </c>
      <c r="CG12" s="207">
        <v>0.99999999999999989</v>
      </c>
      <c r="CH12" s="207">
        <v>0.99999999999999989</v>
      </c>
      <c r="CI12" s="207">
        <v>0.99999999999999989</v>
      </c>
      <c r="CJ12" s="207">
        <v>0.99999999999999989</v>
      </c>
      <c r="CK12" s="207">
        <v>0.99999999999999989</v>
      </c>
      <c r="CL12" s="207">
        <v>0.99999999999999989</v>
      </c>
      <c r="CM12" s="207"/>
      <c r="CN12" s="207"/>
      <c r="CO12" s="207"/>
      <c r="CP12" s="207"/>
      <c r="CQ12" s="207"/>
      <c r="CR12" s="207"/>
      <c r="CS12" s="207"/>
      <c r="CT12" s="207"/>
      <c r="CU12" s="207"/>
    </row>
    <row r="13" spans="1:112" ht="16">
      <c r="C13" s="10"/>
      <c r="D13" s="262">
        <v>45413</v>
      </c>
      <c r="E13" s="260" t="s">
        <v>8334</v>
      </c>
      <c r="F13" s="137" t="s">
        <v>1298</v>
      </c>
      <c r="G13" s="137" t="s">
        <v>1291</v>
      </c>
      <c r="H13" s="137" t="s">
        <v>8647</v>
      </c>
      <c r="I13" s="137" t="s">
        <v>8258</v>
      </c>
      <c r="J13" s="220" t="s">
        <v>38</v>
      </c>
      <c r="K13" s="220" t="s">
        <v>35</v>
      </c>
      <c r="L13" s="220" t="s">
        <v>8271</v>
      </c>
      <c r="M13" s="261" t="s">
        <v>1828</v>
      </c>
      <c r="N13" s="207">
        <v>0</v>
      </c>
      <c r="O13" s="207">
        <v>0</v>
      </c>
      <c r="P13" s="207">
        <v>0</v>
      </c>
      <c r="Q13" s="207">
        <v>0</v>
      </c>
      <c r="R13" s="207">
        <v>0</v>
      </c>
      <c r="S13" s="207">
        <v>0</v>
      </c>
      <c r="T13" s="207">
        <v>0</v>
      </c>
      <c r="U13" s="207">
        <v>1</v>
      </c>
      <c r="V13" s="207">
        <v>1</v>
      </c>
      <c r="W13" s="207">
        <v>1</v>
      </c>
      <c r="X13" s="207">
        <v>1</v>
      </c>
      <c r="Y13" s="207">
        <v>1</v>
      </c>
      <c r="Z13" s="207">
        <v>1</v>
      </c>
      <c r="AA13" s="207">
        <v>1</v>
      </c>
      <c r="AB13" s="207">
        <v>1</v>
      </c>
      <c r="AC13" s="207">
        <v>1</v>
      </c>
      <c r="AD13" s="207">
        <v>1</v>
      </c>
      <c r="AE13" s="207">
        <v>1</v>
      </c>
      <c r="AF13" s="207">
        <v>1</v>
      </c>
      <c r="AG13" s="207">
        <v>1</v>
      </c>
      <c r="AH13" s="207">
        <v>1</v>
      </c>
      <c r="AI13" s="207">
        <v>1</v>
      </c>
      <c r="AJ13" s="207">
        <v>1</v>
      </c>
      <c r="AK13" s="207">
        <v>1</v>
      </c>
      <c r="AL13" s="207">
        <v>1</v>
      </c>
      <c r="AM13" s="207">
        <v>1</v>
      </c>
      <c r="AN13" s="207">
        <v>1</v>
      </c>
      <c r="AO13" s="207">
        <v>1</v>
      </c>
      <c r="AP13" s="207">
        <v>1</v>
      </c>
      <c r="AQ13" s="207">
        <v>1</v>
      </c>
      <c r="AR13" s="207">
        <v>1</v>
      </c>
      <c r="AS13" s="207">
        <v>1</v>
      </c>
      <c r="AT13" s="207">
        <v>1</v>
      </c>
      <c r="AU13" s="207">
        <v>1</v>
      </c>
      <c r="AV13" s="207">
        <v>1</v>
      </c>
      <c r="AW13" s="207">
        <v>1</v>
      </c>
      <c r="AX13" s="207">
        <v>1</v>
      </c>
      <c r="AY13" s="207">
        <v>1</v>
      </c>
      <c r="AZ13" s="207">
        <v>1</v>
      </c>
      <c r="BA13" s="207">
        <v>1</v>
      </c>
      <c r="BB13" s="207">
        <v>1</v>
      </c>
      <c r="BC13" s="207">
        <v>1</v>
      </c>
      <c r="BD13" s="207">
        <v>1</v>
      </c>
      <c r="BE13" s="207">
        <v>1</v>
      </c>
      <c r="BF13" s="207">
        <v>1</v>
      </c>
      <c r="BG13" s="207">
        <v>1</v>
      </c>
      <c r="BH13" s="207">
        <v>1</v>
      </c>
      <c r="BI13" s="207">
        <v>1</v>
      </c>
      <c r="BJ13" s="207">
        <v>1</v>
      </c>
      <c r="BK13" s="207">
        <v>1</v>
      </c>
      <c r="BL13" s="207">
        <v>1</v>
      </c>
      <c r="BM13" s="207">
        <v>1</v>
      </c>
      <c r="BN13" s="207">
        <v>1</v>
      </c>
      <c r="BO13" s="207">
        <v>1</v>
      </c>
      <c r="BP13" s="207">
        <v>1</v>
      </c>
      <c r="BQ13" s="207">
        <v>1</v>
      </c>
      <c r="BR13" s="207">
        <v>1</v>
      </c>
      <c r="BS13" s="207">
        <v>1</v>
      </c>
      <c r="BT13" s="207">
        <v>1</v>
      </c>
      <c r="BU13" s="207">
        <v>1</v>
      </c>
      <c r="BV13" s="207">
        <v>1</v>
      </c>
      <c r="BW13" s="207">
        <v>1</v>
      </c>
      <c r="BX13" s="207">
        <v>1</v>
      </c>
      <c r="BY13" s="207">
        <v>1</v>
      </c>
      <c r="BZ13" s="207">
        <v>1</v>
      </c>
      <c r="CA13" s="207">
        <v>1</v>
      </c>
      <c r="CB13" s="207">
        <v>1</v>
      </c>
      <c r="CC13" s="207">
        <v>1</v>
      </c>
      <c r="CD13" s="207">
        <v>1</v>
      </c>
      <c r="CE13" s="207">
        <v>1</v>
      </c>
      <c r="CF13" s="207">
        <v>1</v>
      </c>
      <c r="CG13" s="207">
        <v>1</v>
      </c>
      <c r="CH13" s="207">
        <v>1</v>
      </c>
      <c r="CI13" s="207">
        <v>1</v>
      </c>
      <c r="CJ13" s="207">
        <v>1</v>
      </c>
      <c r="CK13" s="207">
        <v>1</v>
      </c>
      <c r="CL13" s="207">
        <v>1</v>
      </c>
      <c r="CM13" s="207"/>
      <c r="CN13" s="207"/>
      <c r="CO13" s="207"/>
      <c r="CP13" s="207"/>
      <c r="CQ13" s="207"/>
      <c r="CR13" s="207"/>
      <c r="CS13" s="207"/>
      <c r="CT13" s="207"/>
      <c r="CU13" s="207"/>
    </row>
    <row r="14" spans="1:112" ht="16">
      <c r="C14" s="10"/>
      <c r="D14" s="262">
        <v>45413</v>
      </c>
      <c r="E14" s="260" t="s">
        <v>8334</v>
      </c>
      <c r="F14" s="137" t="s">
        <v>1300</v>
      </c>
      <c r="G14" s="137" t="s">
        <v>1291</v>
      </c>
      <c r="H14" s="137" t="s">
        <v>8648</v>
      </c>
      <c r="I14" s="137" t="s">
        <v>8258</v>
      </c>
      <c r="J14" s="220" t="s">
        <v>38</v>
      </c>
      <c r="K14" s="220" t="s">
        <v>35</v>
      </c>
      <c r="L14" s="220" t="s">
        <v>8271</v>
      </c>
      <c r="M14" s="261" t="s">
        <v>1828</v>
      </c>
      <c r="N14" s="207">
        <v>0</v>
      </c>
      <c r="O14" s="207">
        <v>0</v>
      </c>
      <c r="P14" s="207">
        <v>0</v>
      </c>
      <c r="Q14" s="207">
        <v>0</v>
      </c>
      <c r="R14" s="207">
        <v>0</v>
      </c>
      <c r="S14" s="207">
        <v>0</v>
      </c>
      <c r="T14" s="207">
        <v>0</v>
      </c>
      <c r="U14" s="207">
        <v>1</v>
      </c>
      <c r="V14" s="207">
        <v>1</v>
      </c>
      <c r="W14" s="207">
        <v>1</v>
      </c>
      <c r="X14" s="207">
        <v>1</v>
      </c>
      <c r="Y14" s="207">
        <v>1</v>
      </c>
      <c r="Z14" s="207">
        <v>1</v>
      </c>
      <c r="AA14" s="207">
        <v>1</v>
      </c>
      <c r="AB14" s="207">
        <v>1</v>
      </c>
      <c r="AC14" s="207">
        <v>1</v>
      </c>
      <c r="AD14" s="207">
        <v>1</v>
      </c>
      <c r="AE14" s="207">
        <v>1</v>
      </c>
      <c r="AF14" s="207">
        <v>1</v>
      </c>
      <c r="AG14" s="207">
        <v>1</v>
      </c>
      <c r="AH14" s="207">
        <v>1</v>
      </c>
      <c r="AI14" s="207">
        <v>1</v>
      </c>
      <c r="AJ14" s="207">
        <v>1</v>
      </c>
      <c r="AK14" s="207">
        <v>1</v>
      </c>
      <c r="AL14" s="207">
        <v>1</v>
      </c>
      <c r="AM14" s="207">
        <v>1</v>
      </c>
      <c r="AN14" s="207">
        <v>1</v>
      </c>
      <c r="AO14" s="207">
        <v>1</v>
      </c>
      <c r="AP14" s="207">
        <v>1</v>
      </c>
      <c r="AQ14" s="207">
        <v>1</v>
      </c>
      <c r="AR14" s="207">
        <v>1</v>
      </c>
      <c r="AS14" s="207">
        <v>1</v>
      </c>
      <c r="AT14" s="207">
        <v>1</v>
      </c>
      <c r="AU14" s="207">
        <v>1</v>
      </c>
      <c r="AV14" s="207">
        <v>1</v>
      </c>
      <c r="AW14" s="207">
        <v>1</v>
      </c>
      <c r="AX14" s="207">
        <v>1</v>
      </c>
      <c r="AY14" s="207">
        <v>1</v>
      </c>
      <c r="AZ14" s="207">
        <v>1</v>
      </c>
      <c r="BA14" s="207">
        <v>1</v>
      </c>
      <c r="BB14" s="207">
        <v>1</v>
      </c>
      <c r="BC14" s="207">
        <v>1</v>
      </c>
      <c r="BD14" s="207">
        <v>1</v>
      </c>
      <c r="BE14" s="207">
        <v>1</v>
      </c>
      <c r="BF14" s="207">
        <v>1</v>
      </c>
      <c r="BG14" s="207">
        <v>1</v>
      </c>
      <c r="BH14" s="207">
        <v>1</v>
      </c>
      <c r="BI14" s="207">
        <v>1</v>
      </c>
      <c r="BJ14" s="207">
        <v>1</v>
      </c>
      <c r="BK14" s="207">
        <v>1</v>
      </c>
      <c r="BL14" s="207">
        <v>1</v>
      </c>
      <c r="BM14" s="207">
        <v>1</v>
      </c>
      <c r="BN14" s="207">
        <v>1</v>
      </c>
      <c r="BO14" s="207">
        <v>1</v>
      </c>
      <c r="BP14" s="207">
        <v>1</v>
      </c>
      <c r="BQ14" s="207">
        <v>1</v>
      </c>
      <c r="BR14" s="207">
        <v>1</v>
      </c>
      <c r="BS14" s="207">
        <v>1</v>
      </c>
      <c r="BT14" s="207">
        <v>1</v>
      </c>
      <c r="BU14" s="207">
        <v>1</v>
      </c>
      <c r="BV14" s="207">
        <v>1</v>
      </c>
      <c r="BW14" s="207">
        <v>1</v>
      </c>
      <c r="BX14" s="207">
        <v>1</v>
      </c>
      <c r="BY14" s="207">
        <v>1</v>
      </c>
      <c r="BZ14" s="207">
        <v>1</v>
      </c>
      <c r="CA14" s="207">
        <v>1</v>
      </c>
      <c r="CB14" s="207">
        <v>1</v>
      </c>
      <c r="CC14" s="207">
        <v>1</v>
      </c>
      <c r="CD14" s="207">
        <v>1</v>
      </c>
      <c r="CE14" s="207">
        <v>1</v>
      </c>
      <c r="CF14" s="207">
        <v>1</v>
      </c>
      <c r="CG14" s="207">
        <v>1</v>
      </c>
      <c r="CH14" s="207">
        <v>1</v>
      </c>
      <c r="CI14" s="207">
        <v>1</v>
      </c>
      <c r="CJ14" s="207">
        <v>1</v>
      </c>
      <c r="CK14" s="207">
        <v>1</v>
      </c>
      <c r="CL14" s="207">
        <v>1</v>
      </c>
      <c r="CM14" s="207"/>
      <c r="CN14" s="207"/>
      <c r="CO14" s="207"/>
      <c r="CP14" s="207"/>
      <c r="CQ14" s="207"/>
      <c r="CR14" s="207"/>
      <c r="CS14" s="207"/>
      <c r="CT14" s="207"/>
      <c r="CU14" s="207"/>
    </row>
    <row r="15" spans="1:112" ht="16">
      <c r="C15" s="10"/>
      <c r="D15" s="262">
        <v>45627</v>
      </c>
      <c r="E15" s="260" t="s">
        <v>8334</v>
      </c>
      <c r="F15" s="137" t="s">
        <v>1301</v>
      </c>
      <c r="G15" s="137" t="s">
        <v>1291</v>
      </c>
      <c r="H15" s="137"/>
      <c r="I15" s="137" t="s">
        <v>8258</v>
      </c>
      <c r="J15" s="220" t="s">
        <v>38</v>
      </c>
      <c r="K15" s="220" t="s">
        <v>35</v>
      </c>
      <c r="L15" s="220" t="s">
        <v>8271</v>
      </c>
      <c r="M15" s="261" t="s">
        <v>1828</v>
      </c>
      <c r="N15" s="207">
        <v>0</v>
      </c>
      <c r="O15" s="207">
        <v>0</v>
      </c>
      <c r="P15" s="207">
        <v>0</v>
      </c>
      <c r="Q15" s="207">
        <v>0</v>
      </c>
      <c r="R15" s="207">
        <v>0</v>
      </c>
      <c r="S15" s="207">
        <v>0</v>
      </c>
      <c r="T15" s="207">
        <v>0</v>
      </c>
      <c r="U15" s="207">
        <v>0</v>
      </c>
      <c r="V15" s="207">
        <v>0</v>
      </c>
      <c r="W15" s="207">
        <v>0</v>
      </c>
      <c r="X15" s="207">
        <v>0</v>
      </c>
      <c r="Y15" s="207">
        <v>0</v>
      </c>
      <c r="Z15" s="207">
        <v>0</v>
      </c>
      <c r="AA15" s="207">
        <v>0</v>
      </c>
      <c r="AB15" s="207">
        <v>11</v>
      </c>
      <c r="AC15" s="207">
        <v>11</v>
      </c>
      <c r="AD15" s="207">
        <v>11</v>
      </c>
      <c r="AE15" s="207">
        <v>11</v>
      </c>
      <c r="AF15" s="207">
        <v>11</v>
      </c>
      <c r="AG15" s="207">
        <v>11</v>
      </c>
      <c r="AH15" s="207">
        <v>11</v>
      </c>
      <c r="AI15" s="207">
        <v>11</v>
      </c>
      <c r="AJ15" s="207">
        <v>11</v>
      </c>
      <c r="AK15" s="207">
        <v>11</v>
      </c>
      <c r="AL15" s="207">
        <v>11</v>
      </c>
      <c r="AM15" s="207">
        <v>11</v>
      </c>
      <c r="AN15" s="207">
        <v>11</v>
      </c>
      <c r="AO15" s="207">
        <v>11</v>
      </c>
      <c r="AP15" s="207">
        <v>11</v>
      </c>
      <c r="AQ15" s="207">
        <v>11</v>
      </c>
      <c r="AR15" s="207">
        <v>11</v>
      </c>
      <c r="AS15" s="207">
        <v>11</v>
      </c>
      <c r="AT15" s="207">
        <v>11</v>
      </c>
      <c r="AU15" s="207">
        <v>11</v>
      </c>
      <c r="AV15" s="207">
        <v>11</v>
      </c>
      <c r="AW15" s="207">
        <v>11</v>
      </c>
      <c r="AX15" s="207">
        <v>11</v>
      </c>
      <c r="AY15" s="207">
        <v>11</v>
      </c>
      <c r="AZ15" s="207">
        <v>11</v>
      </c>
      <c r="BA15" s="207">
        <v>11</v>
      </c>
      <c r="BB15" s="207">
        <v>11</v>
      </c>
      <c r="BC15" s="207">
        <v>11</v>
      </c>
      <c r="BD15" s="207">
        <v>11</v>
      </c>
      <c r="BE15" s="207">
        <v>11</v>
      </c>
      <c r="BF15" s="207">
        <v>11</v>
      </c>
      <c r="BG15" s="207">
        <v>11</v>
      </c>
      <c r="BH15" s="207">
        <v>11</v>
      </c>
      <c r="BI15" s="207">
        <v>11</v>
      </c>
      <c r="BJ15" s="207">
        <v>11</v>
      </c>
      <c r="BK15" s="207">
        <v>11</v>
      </c>
      <c r="BL15" s="207">
        <v>11</v>
      </c>
      <c r="BM15" s="207">
        <v>11</v>
      </c>
      <c r="BN15" s="207">
        <v>11</v>
      </c>
      <c r="BO15" s="207">
        <v>11</v>
      </c>
      <c r="BP15" s="207">
        <v>11</v>
      </c>
      <c r="BQ15" s="207">
        <v>11</v>
      </c>
      <c r="BR15" s="207">
        <v>11</v>
      </c>
      <c r="BS15" s="207">
        <v>11</v>
      </c>
      <c r="BT15" s="207">
        <v>11</v>
      </c>
      <c r="BU15" s="207">
        <v>11</v>
      </c>
      <c r="BV15" s="207">
        <v>11</v>
      </c>
      <c r="BW15" s="207">
        <v>11</v>
      </c>
      <c r="BX15" s="207">
        <v>11</v>
      </c>
      <c r="BY15" s="207">
        <v>11</v>
      </c>
      <c r="BZ15" s="207">
        <v>11</v>
      </c>
      <c r="CA15" s="207">
        <v>11</v>
      </c>
      <c r="CB15" s="207">
        <v>11</v>
      </c>
      <c r="CC15" s="207">
        <v>11</v>
      </c>
      <c r="CD15" s="207">
        <v>11</v>
      </c>
      <c r="CE15" s="207">
        <v>11</v>
      </c>
      <c r="CF15" s="207">
        <v>11</v>
      </c>
      <c r="CG15" s="207">
        <v>11</v>
      </c>
      <c r="CH15" s="207">
        <v>11</v>
      </c>
      <c r="CI15" s="207">
        <v>11</v>
      </c>
      <c r="CJ15" s="207">
        <v>11</v>
      </c>
      <c r="CK15" s="207">
        <v>11</v>
      </c>
      <c r="CL15" s="207">
        <v>11</v>
      </c>
      <c r="CM15" s="207"/>
      <c r="CN15" s="207"/>
      <c r="CO15" s="207"/>
      <c r="CP15" s="207"/>
      <c r="CQ15" s="207"/>
      <c r="CR15" s="207"/>
      <c r="CS15" s="207"/>
      <c r="CT15" s="207"/>
      <c r="CU15" s="207"/>
    </row>
    <row r="16" spans="1:112" ht="16">
      <c r="C16" s="10"/>
      <c r="D16" s="263">
        <v>45261</v>
      </c>
      <c r="E16" s="260" t="s">
        <v>8334</v>
      </c>
      <c r="F16" s="137" t="s">
        <v>8636</v>
      </c>
      <c r="G16" s="137"/>
      <c r="H16" s="137" t="s">
        <v>8643</v>
      </c>
      <c r="I16" s="137" t="s">
        <v>8258</v>
      </c>
      <c r="J16" s="220" t="s">
        <v>38</v>
      </c>
      <c r="K16" s="220" t="s">
        <v>35</v>
      </c>
      <c r="L16" s="220" t="s">
        <v>8271</v>
      </c>
      <c r="M16" s="261" t="s">
        <v>1828</v>
      </c>
      <c r="N16" s="207">
        <f>+N9</f>
        <v>0</v>
      </c>
      <c r="O16" s="207">
        <f t="shared" ref="O16:BX20" si="0">+O9</f>
        <v>0</v>
      </c>
      <c r="P16" s="207">
        <f t="shared" si="0"/>
        <v>1</v>
      </c>
      <c r="Q16" s="207">
        <f t="shared" si="0"/>
        <v>1</v>
      </c>
      <c r="R16" s="207">
        <f t="shared" si="0"/>
        <v>1</v>
      </c>
      <c r="S16" s="207">
        <f t="shared" si="0"/>
        <v>1</v>
      </c>
      <c r="T16" s="207">
        <f t="shared" si="0"/>
        <v>1</v>
      </c>
      <c r="U16" s="207">
        <f t="shared" si="0"/>
        <v>1</v>
      </c>
      <c r="V16" s="207">
        <f t="shared" si="0"/>
        <v>1</v>
      </c>
      <c r="W16" s="207">
        <f t="shared" si="0"/>
        <v>1</v>
      </c>
      <c r="X16" s="207">
        <f t="shared" si="0"/>
        <v>1</v>
      </c>
      <c r="Y16" s="207">
        <f t="shared" si="0"/>
        <v>1</v>
      </c>
      <c r="Z16" s="207">
        <f t="shared" si="0"/>
        <v>1</v>
      </c>
      <c r="AA16" s="207">
        <f t="shared" si="0"/>
        <v>1</v>
      </c>
      <c r="AB16" s="207">
        <f t="shared" si="0"/>
        <v>1</v>
      </c>
      <c r="AC16" s="207">
        <f t="shared" si="0"/>
        <v>1</v>
      </c>
      <c r="AD16" s="207">
        <f t="shared" si="0"/>
        <v>1</v>
      </c>
      <c r="AE16" s="207">
        <f t="shared" si="0"/>
        <v>1</v>
      </c>
      <c r="AF16" s="207">
        <f t="shared" si="0"/>
        <v>1</v>
      </c>
      <c r="AG16" s="207">
        <f t="shared" si="0"/>
        <v>1</v>
      </c>
      <c r="AH16" s="207">
        <f t="shared" si="0"/>
        <v>1</v>
      </c>
      <c r="AI16" s="207">
        <f t="shared" si="0"/>
        <v>1</v>
      </c>
      <c r="AJ16" s="207">
        <f t="shared" si="0"/>
        <v>1</v>
      </c>
      <c r="AK16" s="207">
        <f t="shared" si="0"/>
        <v>1</v>
      </c>
      <c r="AL16" s="207">
        <f t="shared" si="0"/>
        <v>1</v>
      </c>
      <c r="AM16" s="207">
        <f t="shared" si="0"/>
        <v>1</v>
      </c>
      <c r="AN16" s="207">
        <f t="shared" si="0"/>
        <v>1</v>
      </c>
      <c r="AO16" s="207">
        <f t="shared" si="0"/>
        <v>1</v>
      </c>
      <c r="AP16" s="207">
        <f t="shared" si="0"/>
        <v>1</v>
      </c>
      <c r="AQ16" s="207">
        <f t="shared" si="0"/>
        <v>1</v>
      </c>
      <c r="AR16" s="207">
        <f t="shared" si="0"/>
        <v>1</v>
      </c>
      <c r="AS16" s="207">
        <f t="shared" si="0"/>
        <v>1</v>
      </c>
      <c r="AT16" s="207">
        <f t="shared" si="0"/>
        <v>1</v>
      </c>
      <c r="AU16" s="207">
        <f t="shared" si="0"/>
        <v>1</v>
      </c>
      <c r="AV16" s="207">
        <f t="shared" si="0"/>
        <v>1</v>
      </c>
      <c r="AW16" s="207">
        <f t="shared" si="0"/>
        <v>1</v>
      </c>
      <c r="AX16" s="207">
        <f t="shared" si="0"/>
        <v>1</v>
      </c>
      <c r="AY16" s="207">
        <f t="shared" si="0"/>
        <v>1</v>
      </c>
      <c r="AZ16" s="207">
        <f t="shared" si="0"/>
        <v>1</v>
      </c>
      <c r="BA16" s="207">
        <f t="shared" si="0"/>
        <v>1</v>
      </c>
      <c r="BB16" s="207">
        <f t="shared" si="0"/>
        <v>1</v>
      </c>
      <c r="BC16" s="207">
        <f t="shared" si="0"/>
        <v>1</v>
      </c>
      <c r="BD16" s="207">
        <f t="shared" si="0"/>
        <v>1</v>
      </c>
      <c r="BE16" s="207">
        <f t="shared" si="0"/>
        <v>1</v>
      </c>
      <c r="BF16" s="207">
        <f t="shared" si="0"/>
        <v>1</v>
      </c>
      <c r="BG16" s="207">
        <f t="shared" si="0"/>
        <v>1</v>
      </c>
      <c r="BH16" s="207">
        <f t="shared" si="0"/>
        <v>1</v>
      </c>
      <c r="BI16" s="207">
        <f t="shared" si="0"/>
        <v>1</v>
      </c>
      <c r="BJ16" s="207">
        <f t="shared" si="0"/>
        <v>1</v>
      </c>
      <c r="BK16" s="207">
        <f t="shared" si="0"/>
        <v>1</v>
      </c>
      <c r="BL16" s="207">
        <f t="shared" si="0"/>
        <v>1</v>
      </c>
      <c r="BM16" s="207">
        <f t="shared" si="0"/>
        <v>1</v>
      </c>
      <c r="BN16" s="207">
        <f t="shared" si="0"/>
        <v>1</v>
      </c>
      <c r="BO16" s="207">
        <f t="shared" si="0"/>
        <v>1</v>
      </c>
      <c r="BP16" s="207">
        <f t="shared" si="0"/>
        <v>1</v>
      </c>
      <c r="BQ16" s="207">
        <f t="shared" si="0"/>
        <v>1</v>
      </c>
      <c r="BR16" s="207">
        <f t="shared" si="0"/>
        <v>1</v>
      </c>
      <c r="BS16" s="207">
        <f t="shared" si="0"/>
        <v>1</v>
      </c>
      <c r="BT16" s="207">
        <f t="shared" ref="BT16:CL19" si="1">+BT9</f>
        <v>1</v>
      </c>
      <c r="BU16" s="207">
        <f t="shared" si="1"/>
        <v>1</v>
      </c>
      <c r="BV16" s="207">
        <f t="shared" si="1"/>
        <v>1</v>
      </c>
      <c r="BW16" s="207">
        <f t="shared" si="1"/>
        <v>1</v>
      </c>
      <c r="BX16" s="207">
        <f t="shared" si="1"/>
        <v>1</v>
      </c>
      <c r="BY16" s="207">
        <f t="shared" si="1"/>
        <v>1</v>
      </c>
      <c r="BZ16" s="207">
        <f t="shared" si="1"/>
        <v>1</v>
      </c>
      <c r="CA16" s="207">
        <f t="shared" si="1"/>
        <v>1</v>
      </c>
      <c r="CB16" s="207">
        <f t="shared" si="1"/>
        <v>1</v>
      </c>
      <c r="CC16" s="207">
        <f t="shared" si="1"/>
        <v>1</v>
      </c>
      <c r="CD16" s="207">
        <f t="shared" si="1"/>
        <v>1</v>
      </c>
      <c r="CE16" s="207">
        <f t="shared" si="1"/>
        <v>1</v>
      </c>
      <c r="CF16" s="207">
        <f t="shared" si="1"/>
        <v>1</v>
      </c>
      <c r="CG16" s="207">
        <f t="shared" si="1"/>
        <v>1</v>
      </c>
      <c r="CH16" s="207">
        <f t="shared" si="1"/>
        <v>1</v>
      </c>
      <c r="CI16" s="207">
        <f t="shared" si="1"/>
        <v>1</v>
      </c>
      <c r="CJ16" s="207">
        <f t="shared" si="1"/>
        <v>1</v>
      </c>
      <c r="CK16" s="207">
        <f t="shared" si="1"/>
        <v>1</v>
      </c>
      <c r="CL16" s="207">
        <f t="shared" si="1"/>
        <v>1</v>
      </c>
      <c r="CM16" s="207"/>
      <c r="CN16" s="207"/>
      <c r="CO16" s="207"/>
      <c r="CP16" s="207"/>
      <c r="CQ16" s="207"/>
      <c r="CR16" s="207"/>
      <c r="CS16" s="207"/>
      <c r="CT16" s="207"/>
      <c r="CU16" s="207"/>
    </row>
    <row r="17" spans="3:101" ht="16">
      <c r="C17" s="10"/>
      <c r="D17" s="263">
        <v>45383</v>
      </c>
      <c r="E17" s="260" t="s">
        <v>8334</v>
      </c>
      <c r="F17" s="137" t="s">
        <v>8637</v>
      </c>
      <c r="G17" s="137"/>
      <c r="H17" s="137" t="s">
        <v>8644</v>
      </c>
      <c r="I17" s="137" t="s">
        <v>8258</v>
      </c>
      <c r="J17" s="220" t="s">
        <v>38</v>
      </c>
      <c r="K17" s="220" t="s">
        <v>35</v>
      </c>
      <c r="L17" s="220" t="s">
        <v>8271</v>
      </c>
      <c r="M17" s="261" t="s">
        <v>1828</v>
      </c>
      <c r="N17" s="207">
        <f t="shared" ref="N17:AC22" si="2">+N10</f>
        <v>0</v>
      </c>
      <c r="O17" s="207">
        <f t="shared" si="2"/>
        <v>0</v>
      </c>
      <c r="P17" s="207">
        <f t="shared" si="2"/>
        <v>0</v>
      </c>
      <c r="Q17" s="207">
        <f t="shared" si="2"/>
        <v>0</v>
      </c>
      <c r="R17" s="207">
        <f t="shared" si="2"/>
        <v>0</v>
      </c>
      <c r="S17" s="207">
        <f t="shared" si="2"/>
        <v>0</v>
      </c>
      <c r="T17" s="207">
        <f t="shared" si="2"/>
        <v>1</v>
      </c>
      <c r="U17" s="207">
        <f t="shared" si="2"/>
        <v>1</v>
      </c>
      <c r="V17" s="207">
        <f t="shared" si="2"/>
        <v>1</v>
      </c>
      <c r="W17" s="207">
        <f t="shared" si="2"/>
        <v>1</v>
      </c>
      <c r="X17" s="207">
        <f t="shared" si="2"/>
        <v>1</v>
      </c>
      <c r="Y17" s="207">
        <f t="shared" si="2"/>
        <v>1</v>
      </c>
      <c r="Z17" s="207">
        <f t="shared" si="2"/>
        <v>1</v>
      </c>
      <c r="AA17" s="207">
        <f t="shared" si="2"/>
        <v>1</v>
      </c>
      <c r="AB17" s="207">
        <f t="shared" si="2"/>
        <v>1</v>
      </c>
      <c r="AC17" s="207">
        <f t="shared" si="2"/>
        <v>1</v>
      </c>
      <c r="AD17" s="207">
        <f t="shared" si="0"/>
        <v>1</v>
      </c>
      <c r="AE17" s="207">
        <f t="shared" si="0"/>
        <v>1</v>
      </c>
      <c r="AF17" s="207">
        <f t="shared" si="0"/>
        <v>1</v>
      </c>
      <c r="AG17" s="207">
        <f t="shared" si="0"/>
        <v>1</v>
      </c>
      <c r="AH17" s="207">
        <f t="shared" si="0"/>
        <v>1</v>
      </c>
      <c r="AI17" s="207">
        <f t="shared" si="0"/>
        <v>1</v>
      </c>
      <c r="AJ17" s="207">
        <f t="shared" si="0"/>
        <v>1</v>
      </c>
      <c r="AK17" s="207">
        <f t="shared" si="0"/>
        <v>1</v>
      </c>
      <c r="AL17" s="207">
        <f t="shared" si="0"/>
        <v>1</v>
      </c>
      <c r="AM17" s="207">
        <f t="shared" si="0"/>
        <v>1</v>
      </c>
      <c r="AN17" s="207">
        <f t="shared" si="0"/>
        <v>1</v>
      </c>
      <c r="AO17" s="207">
        <f t="shared" si="0"/>
        <v>1</v>
      </c>
      <c r="AP17" s="207">
        <f t="shared" si="0"/>
        <v>1</v>
      </c>
      <c r="AQ17" s="207">
        <f t="shared" si="0"/>
        <v>1</v>
      </c>
      <c r="AR17" s="207">
        <f t="shared" si="0"/>
        <v>1</v>
      </c>
      <c r="AS17" s="207">
        <f t="shared" si="0"/>
        <v>1</v>
      </c>
      <c r="AT17" s="207">
        <f t="shared" si="0"/>
        <v>1</v>
      </c>
      <c r="AU17" s="207">
        <f t="shared" si="0"/>
        <v>1</v>
      </c>
      <c r="AV17" s="207">
        <f t="shared" si="0"/>
        <v>1</v>
      </c>
      <c r="AW17" s="207">
        <f t="shared" si="0"/>
        <v>1</v>
      </c>
      <c r="AX17" s="207">
        <f t="shared" si="0"/>
        <v>1</v>
      </c>
      <c r="AY17" s="207">
        <f t="shared" si="0"/>
        <v>1</v>
      </c>
      <c r="AZ17" s="207">
        <f t="shared" si="0"/>
        <v>1</v>
      </c>
      <c r="BA17" s="207">
        <f t="shared" si="0"/>
        <v>1</v>
      </c>
      <c r="BB17" s="207">
        <f t="shared" si="0"/>
        <v>1</v>
      </c>
      <c r="BC17" s="207">
        <f t="shared" si="0"/>
        <v>1</v>
      </c>
      <c r="BD17" s="207">
        <f t="shared" si="0"/>
        <v>1</v>
      </c>
      <c r="BE17" s="207">
        <f t="shared" si="0"/>
        <v>1</v>
      </c>
      <c r="BF17" s="207">
        <f t="shared" si="0"/>
        <v>1</v>
      </c>
      <c r="BG17" s="207">
        <f t="shared" si="0"/>
        <v>1</v>
      </c>
      <c r="BH17" s="207">
        <f t="shared" si="0"/>
        <v>1</v>
      </c>
      <c r="BI17" s="207">
        <f t="shared" si="0"/>
        <v>1</v>
      </c>
      <c r="BJ17" s="207">
        <f t="shared" si="0"/>
        <v>1</v>
      </c>
      <c r="BK17" s="207">
        <f t="shared" si="0"/>
        <v>1</v>
      </c>
      <c r="BL17" s="207">
        <f t="shared" si="0"/>
        <v>1</v>
      </c>
      <c r="BM17" s="207">
        <f t="shared" si="0"/>
        <v>1</v>
      </c>
      <c r="BN17" s="207">
        <f t="shared" si="0"/>
        <v>1</v>
      </c>
      <c r="BO17" s="207">
        <f t="shared" si="0"/>
        <v>1</v>
      </c>
      <c r="BP17" s="207">
        <f t="shared" si="0"/>
        <v>1</v>
      </c>
      <c r="BQ17" s="207">
        <f t="shared" si="0"/>
        <v>1</v>
      </c>
      <c r="BR17" s="207">
        <f t="shared" si="0"/>
        <v>1</v>
      </c>
      <c r="BS17" s="207">
        <f t="shared" si="0"/>
        <v>1</v>
      </c>
      <c r="BT17" s="207">
        <f t="shared" si="1"/>
        <v>1</v>
      </c>
      <c r="BU17" s="207">
        <f t="shared" si="1"/>
        <v>1</v>
      </c>
      <c r="BV17" s="207">
        <f t="shared" si="1"/>
        <v>1</v>
      </c>
      <c r="BW17" s="207">
        <f t="shared" si="1"/>
        <v>1</v>
      </c>
      <c r="BX17" s="207">
        <f t="shared" si="1"/>
        <v>1</v>
      </c>
      <c r="BY17" s="207">
        <f t="shared" si="1"/>
        <v>1</v>
      </c>
      <c r="BZ17" s="207">
        <f t="shared" si="1"/>
        <v>1</v>
      </c>
      <c r="CA17" s="207">
        <f t="shared" si="1"/>
        <v>1</v>
      </c>
      <c r="CB17" s="207">
        <f t="shared" si="1"/>
        <v>1</v>
      </c>
      <c r="CC17" s="207">
        <f t="shared" si="1"/>
        <v>1</v>
      </c>
      <c r="CD17" s="207">
        <f t="shared" si="1"/>
        <v>1</v>
      </c>
      <c r="CE17" s="207">
        <f t="shared" si="1"/>
        <v>1</v>
      </c>
      <c r="CF17" s="207">
        <f t="shared" si="1"/>
        <v>1</v>
      </c>
      <c r="CG17" s="207">
        <f t="shared" si="1"/>
        <v>1</v>
      </c>
      <c r="CH17" s="207">
        <f t="shared" si="1"/>
        <v>1</v>
      </c>
      <c r="CI17" s="207">
        <f t="shared" si="1"/>
        <v>1</v>
      </c>
      <c r="CJ17" s="207">
        <f t="shared" si="1"/>
        <v>1</v>
      </c>
      <c r="CK17" s="207">
        <f t="shared" si="1"/>
        <v>1</v>
      </c>
      <c r="CL17" s="207">
        <f t="shared" si="1"/>
        <v>1</v>
      </c>
      <c r="CM17" s="207"/>
      <c r="CN17" s="207"/>
      <c r="CO17" s="207"/>
      <c r="CP17" s="207"/>
      <c r="CQ17" s="207"/>
      <c r="CR17" s="207"/>
      <c r="CS17" s="207"/>
      <c r="CT17" s="207"/>
      <c r="CU17" s="207"/>
    </row>
    <row r="18" spans="3:101" ht="16">
      <c r="C18" s="10"/>
      <c r="D18" s="263">
        <v>45413</v>
      </c>
      <c r="E18" s="260" t="s">
        <v>8334</v>
      </c>
      <c r="F18" s="137" t="s">
        <v>8638</v>
      </c>
      <c r="G18" s="137"/>
      <c r="H18" s="137" t="s">
        <v>8645</v>
      </c>
      <c r="I18" s="137" t="s">
        <v>8258</v>
      </c>
      <c r="J18" s="220" t="s">
        <v>38</v>
      </c>
      <c r="K18" s="220" t="s">
        <v>35</v>
      </c>
      <c r="L18" s="220" t="s">
        <v>8271</v>
      </c>
      <c r="M18" s="261" t="s">
        <v>1828</v>
      </c>
      <c r="N18" s="207">
        <f t="shared" si="2"/>
        <v>0</v>
      </c>
      <c r="O18" s="207">
        <f t="shared" si="0"/>
        <v>0</v>
      </c>
      <c r="P18" s="207">
        <f t="shared" si="0"/>
        <v>0</v>
      </c>
      <c r="Q18" s="207">
        <f t="shared" si="0"/>
        <v>0</v>
      </c>
      <c r="R18" s="207">
        <f t="shared" si="0"/>
        <v>0</v>
      </c>
      <c r="S18" s="207">
        <f t="shared" si="0"/>
        <v>0</v>
      </c>
      <c r="T18" s="207">
        <f t="shared" si="0"/>
        <v>0</v>
      </c>
      <c r="U18" s="207">
        <f t="shared" si="0"/>
        <v>1.0000000000000002</v>
      </c>
      <c r="V18" s="207">
        <f t="shared" si="0"/>
        <v>1.0000000000000002</v>
      </c>
      <c r="W18" s="207">
        <f t="shared" si="0"/>
        <v>1.0000000000000002</v>
      </c>
      <c r="X18" s="207">
        <f t="shared" si="0"/>
        <v>1.0000000000000002</v>
      </c>
      <c r="Y18" s="207">
        <f t="shared" si="0"/>
        <v>1.0000000000000002</v>
      </c>
      <c r="Z18" s="207">
        <f t="shared" si="0"/>
        <v>1.0000000000000002</v>
      </c>
      <c r="AA18" s="207">
        <f t="shared" si="0"/>
        <v>1.0000000000000002</v>
      </c>
      <c r="AB18" s="207">
        <f t="shared" si="0"/>
        <v>1.0000000000000002</v>
      </c>
      <c r="AC18" s="207">
        <f t="shared" si="0"/>
        <v>1.0000000000000002</v>
      </c>
      <c r="AD18" s="207">
        <f t="shared" si="0"/>
        <v>1.0000000000000002</v>
      </c>
      <c r="AE18" s="207">
        <f t="shared" si="0"/>
        <v>1.0000000000000002</v>
      </c>
      <c r="AF18" s="207">
        <f t="shared" si="0"/>
        <v>1.0000000000000002</v>
      </c>
      <c r="AG18" s="207">
        <f t="shared" si="0"/>
        <v>1.0000000000000002</v>
      </c>
      <c r="AH18" s="207">
        <f t="shared" si="0"/>
        <v>1.0000000000000002</v>
      </c>
      <c r="AI18" s="207">
        <f t="shared" si="0"/>
        <v>1.0000000000000002</v>
      </c>
      <c r="AJ18" s="207">
        <f t="shared" si="0"/>
        <v>1.0000000000000002</v>
      </c>
      <c r="AK18" s="207">
        <f t="shared" si="0"/>
        <v>1.0000000000000002</v>
      </c>
      <c r="AL18" s="207">
        <f t="shared" si="0"/>
        <v>1.0000000000000002</v>
      </c>
      <c r="AM18" s="207">
        <f t="shared" si="0"/>
        <v>1.0000000000000002</v>
      </c>
      <c r="AN18" s="207">
        <f t="shared" si="0"/>
        <v>1.0000000000000002</v>
      </c>
      <c r="AO18" s="207">
        <f t="shared" si="0"/>
        <v>1.0000000000000002</v>
      </c>
      <c r="AP18" s="207">
        <f t="shared" si="0"/>
        <v>1.0000000000000002</v>
      </c>
      <c r="AQ18" s="207">
        <f t="shared" si="0"/>
        <v>1.0000000000000002</v>
      </c>
      <c r="AR18" s="207">
        <f t="shared" si="0"/>
        <v>1.0000000000000002</v>
      </c>
      <c r="AS18" s="207">
        <f t="shared" si="0"/>
        <v>1.0000000000000002</v>
      </c>
      <c r="AT18" s="207">
        <f t="shared" si="0"/>
        <v>1.0000000000000002</v>
      </c>
      <c r="AU18" s="207">
        <f t="shared" si="0"/>
        <v>1.0000000000000002</v>
      </c>
      <c r="AV18" s="207">
        <f t="shared" si="0"/>
        <v>1.0000000000000002</v>
      </c>
      <c r="AW18" s="207">
        <f t="shared" si="0"/>
        <v>1.0000000000000002</v>
      </c>
      <c r="AX18" s="207">
        <f t="shared" si="0"/>
        <v>1.0000000000000002</v>
      </c>
      <c r="AY18" s="207">
        <f t="shared" si="0"/>
        <v>1.0000000000000002</v>
      </c>
      <c r="AZ18" s="207">
        <f t="shared" si="0"/>
        <v>1.0000000000000002</v>
      </c>
      <c r="BA18" s="207">
        <f t="shared" si="0"/>
        <v>1.0000000000000002</v>
      </c>
      <c r="BB18" s="207">
        <f t="shared" si="0"/>
        <v>1.0000000000000002</v>
      </c>
      <c r="BC18" s="207">
        <f t="shared" si="0"/>
        <v>1.0000000000000002</v>
      </c>
      <c r="BD18" s="207">
        <f t="shared" si="0"/>
        <v>1.0000000000000002</v>
      </c>
      <c r="BE18" s="207">
        <f t="shared" si="0"/>
        <v>1.0000000000000002</v>
      </c>
      <c r="BF18" s="207">
        <f t="shared" si="0"/>
        <v>1.0000000000000002</v>
      </c>
      <c r="BG18" s="207">
        <f t="shared" si="0"/>
        <v>1.0000000000000002</v>
      </c>
      <c r="BH18" s="207">
        <f t="shared" si="0"/>
        <v>1.0000000000000002</v>
      </c>
      <c r="BI18" s="207">
        <f t="shared" si="0"/>
        <v>1.0000000000000002</v>
      </c>
      <c r="BJ18" s="207">
        <f t="shared" si="0"/>
        <v>1.0000000000000002</v>
      </c>
      <c r="BK18" s="207">
        <f t="shared" si="0"/>
        <v>1.0000000000000002</v>
      </c>
      <c r="BL18" s="207">
        <f t="shared" si="0"/>
        <v>1.0000000000000002</v>
      </c>
      <c r="BM18" s="207">
        <f t="shared" si="0"/>
        <v>1.0000000000000002</v>
      </c>
      <c r="BN18" s="207">
        <f t="shared" si="0"/>
        <v>1.0000000000000002</v>
      </c>
      <c r="BO18" s="207">
        <f t="shared" si="0"/>
        <v>1.0000000000000002</v>
      </c>
      <c r="BP18" s="207">
        <f t="shared" si="0"/>
        <v>1.0000000000000002</v>
      </c>
      <c r="BQ18" s="207">
        <f t="shared" si="0"/>
        <v>1.0000000000000002</v>
      </c>
      <c r="BR18" s="207">
        <f t="shared" si="0"/>
        <v>1.0000000000000002</v>
      </c>
      <c r="BS18" s="207">
        <f t="shared" si="0"/>
        <v>1.0000000000000002</v>
      </c>
      <c r="BT18" s="207">
        <f t="shared" si="1"/>
        <v>1.0000000000000002</v>
      </c>
      <c r="BU18" s="207">
        <f t="shared" si="1"/>
        <v>1.0000000000000002</v>
      </c>
      <c r="BV18" s="207">
        <f t="shared" si="1"/>
        <v>1.0000000000000002</v>
      </c>
      <c r="BW18" s="207">
        <f t="shared" si="1"/>
        <v>1.0000000000000002</v>
      </c>
      <c r="BX18" s="207">
        <f t="shared" si="1"/>
        <v>1.0000000000000002</v>
      </c>
      <c r="BY18" s="207">
        <f t="shared" si="1"/>
        <v>1.0000000000000002</v>
      </c>
      <c r="BZ18" s="207">
        <f t="shared" si="1"/>
        <v>1.0000000000000002</v>
      </c>
      <c r="CA18" s="207">
        <f t="shared" si="1"/>
        <v>1.0000000000000002</v>
      </c>
      <c r="CB18" s="207">
        <f t="shared" si="1"/>
        <v>1.0000000000000002</v>
      </c>
      <c r="CC18" s="207">
        <f t="shared" si="1"/>
        <v>1.0000000000000002</v>
      </c>
      <c r="CD18" s="207">
        <f t="shared" si="1"/>
        <v>1.0000000000000002</v>
      </c>
      <c r="CE18" s="207">
        <f t="shared" si="1"/>
        <v>1.0000000000000002</v>
      </c>
      <c r="CF18" s="207">
        <f t="shared" si="1"/>
        <v>1.0000000000000002</v>
      </c>
      <c r="CG18" s="207">
        <f t="shared" si="1"/>
        <v>1.0000000000000002</v>
      </c>
      <c r="CH18" s="207">
        <f t="shared" si="1"/>
        <v>1.0000000000000002</v>
      </c>
      <c r="CI18" s="207">
        <f t="shared" si="1"/>
        <v>1.0000000000000002</v>
      </c>
      <c r="CJ18" s="207">
        <f t="shared" si="1"/>
        <v>1.0000000000000002</v>
      </c>
      <c r="CK18" s="207">
        <f t="shared" si="1"/>
        <v>1.0000000000000002</v>
      </c>
      <c r="CL18" s="207">
        <f t="shared" si="1"/>
        <v>1.0000000000000002</v>
      </c>
      <c r="CM18" s="207"/>
      <c r="CN18" s="207"/>
      <c r="CO18" s="207"/>
      <c r="CP18" s="207"/>
      <c r="CQ18" s="207"/>
      <c r="CR18" s="207"/>
      <c r="CS18" s="207"/>
      <c r="CT18" s="207"/>
      <c r="CU18" s="207"/>
    </row>
    <row r="19" spans="3:101" ht="16">
      <c r="C19" s="10"/>
      <c r="D19" s="263">
        <v>45413</v>
      </c>
      <c r="E19" s="260" t="s">
        <v>8334</v>
      </c>
      <c r="F19" s="137" t="s">
        <v>8639</v>
      </c>
      <c r="G19" s="137"/>
      <c r="H19" s="137" t="s">
        <v>8646</v>
      </c>
      <c r="I19" s="137" t="s">
        <v>8258</v>
      </c>
      <c r="J19" s="220" t="s">
        <v>38</v>
      </c>
      <c r="K19" s="220" t="s">
        <v>35</v>
      </c>
      <c r="L19" s="220" t="s">
        <v>8271</v>
      </c>
      <c r="M19" s="261" t="s">
        <v>1828</v>
      </c>
      <c r="N19" s="207">
        <f t="shared" si="2"/>
        <v>0</v>
      </c>
      <c r="O19" s="207">
        <f t="shared" si="0"/>
        <v>0</v>
      </c>
      <c r="P19" s="207">
        <f t="shared" si="0"/>
        <v>0</v>
      </c>
      <c r="Q19" s="207">
        <f t="shared" si="0"/>
        <v>0</v>
      </c>
      <c r="R19" s="207">
        <f t="shared" si="0"/>
        <v>0</v>
      </c>
      <c r="S19" s="207">
        <f t="shared" si="0"/>
        <v>0</v>
      </c>
      <c r="T19" s="207">
        <f t="shared" si="0"/>
        <v>0</v>
      </c>
      <c r="U19" s="207">
        <f t="shared" si="0"/>
        <v>0.99999999999999989</v>
      </c>
      <c r="V19" s="207">
        <f t="shared" si="0"/>
        <v>0.99999999999999989</v>
      </c>
      <c r="W19" s="207">
        <f t="shared" si="0"/>
        <v>0.99999999999999989</v>
      </c>
      <c r="X19" s="207">
        <f t="shared" si="0"/>
        <v>0.99999999999999989</v>
      </c>
      <c r="Y19" s="207">
        <f t="shared" si="0"/>
        <v>0.99999999999999989</v>
      </c>
      <c r="Z19" s="207">
        <f t="shared" si="0"/>
        <v>0.99999999999999989</v>
      </c>
      <c r="AA19" s="207">
        <f t="shared" si="0"/>
        <v>0.99999999999999989</v>
      </c>
      <c r="AB19" s="207">
        <f t="shared" si="0"/>
        <v>0.99999999999999989</v>
      </c>
      <c r="AC19" s="207">
        <f t="shared" si="0"/>
        <v>0.99999999999999989</v>
      </c>
      <c r="AD19" s="207">
        <f t="shared" si="0"/>
        <v>0.99999999999999989</v>
      </c>
      <c r="AE19" s="207">
        <f t="shared" si="0"/>
        <v>0.99999999999999989</v>
      </c>
      <c r="AF19" s="207">
        <f t="shared" si="0"/>
        <v>0.99999999999999989</v>
      </c>
      <c r="AG19" s="207">
        <f t="shared" si="0"/>
        <v>0.99999999999999989</v>
      </c>
      <c r="AH19" s="207">
        <f t="shared" si="0"/>
        <v>0.99999999999999989</v>
      </c>
      <c r="AI19" s="207">
        <f t="shared" si="0"/>
        <v>0.99999999999999989</v>
      </c>
      <c r="AJ19" s="207">
        <f t="shared" si="0"/>
        <v>0.99999999999999989</v>
      </c>
      <c r="AK19" s="207">
        <f t="shared" si="0"/>
        <v>0.99999999999999989</v>
      </c>
      <c r="AL19" s="207">
        <f t="shared" si="0"/>
        <v>0.99999999999999989</v>
      </c>
      <c r="AM19" s="207">
        <f t="shared" si="0"/>
        <v>0.99999999999999989</v>
      </c>
      <c r="AN19" s="207">
        <f t="shared" si="0"/>
        <v>0.99999999999999989</v>
      </c>
      <c r="AO19" s="207">
        <f t="shared" si="0"/>
        <v>0.99999999999999989</v>
      </c>
      <c r="AP19" s="207">
        <f t="shared" si="0"/>
        <v>0.99999999999999989</v>
      </c>
      <c r="AQ19" s="207">
        <f t="shared" si="0"/>
        <v>0.99999999999999989</v>
      </c>
      <c r="AR19" s="207">
        <f t="shared" si="0"/>
        <v>0.99999999999999989</v>
      </c>
      <c r="AS19" s="207">
        <f t="shared" si="0"/>
        <v>0.99999999999999989</v>
      </c>
      <c r="AT19" s="207">
        <f t="shared" si="0"/>
        <v>0.99999999999999989</v>
      </c>
      <c r="AU19" s="207">
        <f t="shared" si="0"/>
        <v>0.99999999999999989</v>
      </c>
      <c r="AV19" s="207">
        <f t="shared" si="0"/>
        <v>0.99999999999999989</v>
      </c>
      <c r="AW19" s="207">
        <f t="shared" si="0"/>
        <v>0.99999999999999989</v>
      </c>
      <c r="AX19" s="207">
        <f t="shared" si="0"/>
        <v>0.99999999999999989</v>
      </c>
      <c r="AY19" s="207">
        <f t="shared" si="0"/>
        <v>0.99999999999999989</v>
      </c>
      <c r="AZ19" s="207">
        <f t="shared" si="0"/>
        <v>0.99999999999999989</v>
      </c>
      <c r="BA19" s="207">
        <f t="shared" si="0"/>
        <v>0.99999999999999989</v>
      </c>
      <c r="BB19" s="207">
        <f t="shared" si="0"/>
        <v>0.99999999999999989</v>
      </c>
      <c r="BC19" s="207">
        <f t="shared" si="0"/>
        <v>0.99999999999999989</v>
      </c>
      <c r="BD19" s="207">
        <f t="shared" si="0"/>
        <v>0.99999999999999989</v>
      </c>
      <c r="BE19" s="207">
        <f t="shared" si="0"/>
        <v>0.99999999999999989</v>
      </c>
      <c r="BF19" s="207">
        <f t="shared" si="0"/>
        <v>0.99999999999999989</v>
      </c>
      <c r="BG19" s="207">
        <f t="shared" si="0"/>
        <v>0.99999999999999989</v>
      </c>
      <c r="BH19" s="207">
        <f t="shared" si="0"/>
        <v>0.99999999999999989</v>
      </c>
      <c r="BI19" s="207">
        <f t="shared" si="0"/>
        <v>0.99999999999999989</v>
      </c>
      <c r="BJ19" s="207">
        <f t="shared" si="0"/>
        <v>0.99999999999999989</v>
      </c>
      <c r="BK19" s="207">
        <f t="shared" si="0"/>
        <v>0.99999999999999989</v>
      </c>
      <c r="BL19" s="207">
        <f t="shared" si="0"/>
        <v>0.99999999999999989</v>
      </c>
      <c r="BM19" s="207">
        <f t="shared" si="0"/>
        <v>0.99999999999999989</v>
      </c>
      <c r="BN19" s="207">
        <f t="shared" si="0"/>
        <v>0.99999999999999989</v>
      </c>
      <c r="BO19" s="207">
        <f t="shared" si="0"/>
        <v>0.99999999999999989</v>
      </c>
      <c r="BP19" s="207">
        <f t="shared" si="0"/>
        <v>0.99999999999999989</v>
      </c>
      <c r="BQ19" s="207">
        <f t="shared" si="0"/>
        <v>0.99999999999999989</v>
      </c>
      <c r="BR19" s="207">
        <f t="shared" si="0"/>
        <v>0.99999999999999989</v>
      </c>
      <c r="BS19" s="207">
        <f t="shared" si="0"/>
        <v>0.99999999999999989</v>
      </c>
      <c r="BT19" s="207">
        <f t="shared" si="1"/>
        <v>0.99999999999999989</v>
      </c>
      <c r="BU19" s="207">
        <f t="shared" si="1"/>
        <v>0.99999999999999989</v>
      </c>
      <c r="BV19" s="207">
        <f t="shared" si="1"/>
        <v>0.99999999999999989</v>
      </c>
      <c r="BW19" s="207">
        <f t="shared" si="1"/>
        <v>0.99999999999999989</v>
      </c>
      <c r="BX19" s="207">
        <f t="shared" si="1"/>
        <v>0.99999999999999989</v>
      </c>
      <c r="BY19" s="207">
        <f t="shared" si="1"/>
        <v>0.99999999999999989</v>
      </c>
      <c r="BZ19" s="207">
        <f t="shared" si="1"/>
        <v>0.99999999999999989</v>
      </c>
      <c r="CA19" s="207">
        <f t="shared" si="1"/>
        <v>0.99999999999999989</v>
      </c>
      <c r="CB19" s="207">
        <f t="shared" si="1"/>
        <v>0.99999999999999989</v>
      </c>
      <c r="CC19" s="207">
        <f t="shared" si="1"/>
        <v>0.99999999999999989</v>
      </c>
      <c r="CD19" s="207">
        <f t="shared" si="1"/>
        <v>0.99999999999999989</v>
      </c>
      <c r="CE19" s="207">
        <f t="shared" si="1"/>
        <v>0.99999999999999989</v>
      </c>
      <c r="CF19" s="207">
        <f t="shared" si="1"/>
        <v>0.99999999999999989</v>
      </c>
      <c r="CG19" s="207">
        <f t="shared" si="1"/>
        <v>0.99999999999999989</v>
      </c>
      <c r="CH19" s="207">
        <f t="shared" si="1"/>
        <v>0.99999999999999989</v>
      </c>
      <c r="CI19" s="207">
        <f t="shared" si="1"/>
        <v>0.99999999999999989</v>
      </c>
      <c r="CJ19" s="207">
        <f t="shared" si="1"/>
        <v>0.99999999999999989</v>
      </c>
      <c r="CK19" s="207">
        <f t="shared" si="1"/>
        <v>0.99999999999999989</v>
      </c>
      <c r="CL19" s="207">
        <f t="shared" si="1"/>
        <v>0.99999999999999989</v>
      </c>
      <c r="CM19" s="207"/>
      <c r="CN19" s="207"/>
      <c r="CO19" s="207"/>
      <c r="CP19" s="207"/>
      <c r="CQ19" s="207"/>
      <c r="CR19" s="207"/>
      <c r="CS19" s="207"/>
      <c r="CT19" s="207"/>
      <c r="CU19" s="207"/>
    </row>
    <row r="20" spans="3:101" ht="16">
      <c r="C20" s="10"/>
      <c r="D20" s="263">
        <v>45413</v>
      </c>
      <c r="E20" s="260" t="s">
        <v>8334</v>
      </c>
      <c r="F20" s="137" t="s">
        <v>8640</v>
      </c>
      <c r="G20" s="137"/>
      <c r="H20" s="137" t="s">
        <v>8647</v>
      </c>
      <c r="I20" s="137" t="s">
        <v>8258</v>
      </c>
      <c r="J20" s="220" t="s">
        <v>38</v>
      </c>
      <c r="K20" s="220" t="s">
        <v>35</v>
      </c>
      <c r="L20" s="220" t="s">
        <v>8271</v>
      </c>
      <c r="M20" s="261" t="s">
        <v>1828</v>
      </c>
      <c r="N20" s="207">
        <f t="shared" si="2"/>
        <v>0</v>
      </c>
      <c r="O20" s="207">
        <f t="shared" si="0"/>
        <v>0</v>
      </c>
      <c r="P20" s="207">
        <f t="shared" si="0"/>
        <v>0</v>
      </c>
      <c r="Q20" s="207">
        <f t="shared" si="0"/>
        <v>0</v>
      </c>
      <c r="R20" s="207">
        <f t="shared" si="0"/>
        <v>0</v>
      </c>
      <c r="S20" s="207">
        <f t="shared" si="0"/>
        <v>0</v>
      </c>
      <c r="T20" s="207">
        <f t="shared" si="0"/>
        <v>0</v>
      </c>
      <c r="U20" s="207">
        <f t="shared" si="0"/>
        <v>1</v>
      </c>
      <c r="V20" s="207">
        <f t="shared" si="0"/>
        <v>1</v>
      </c>
      <c r="W20" s="207">
        <f t="shared" si="0"/>
        <v>1</v>
      </c>
      <c r="X20" s="207">
        <f t="shared" si="0"/>
        <v>1</v>
      </c>
      <c r="Y20" s="207">
        <f t="shared" si="0"/>
        <v>1</v>
      </c>
      <c r="Z20" s="207">
        <f t="shared" si="0"/>
        <v>1</v>
      </c>
      <c r="AA20" s="207">
        <f t="shared" si="0"/>
        <v>1</v>
      </c>
      <c r="AB20" s="207">
        <f t="shared" si="0"/>
        <v>1</v>
      </c>
      <c r="AC20" s="207">
        <f t="shared" si="0"/>
        <v>1</v>
      </c>
      <c r="AD20" s="207">
        <f t="shared" si="0"/>
        <v>1</v>
      </c>
      <c r="AE20" s="207">
        <f t="shared" si="0"/>
        <v>1</v>
      </c>
      <c r="AF20" s="207">
        <f t="shared" si="0"/>
        <v>1</v>
      </c>
      <c r="AG20" s="207">
        <f t="shared" si="0"/>
        <v>1</v>
      </c>
      <c r="AH20" s="207">
        <f t="shared" si="0"/>
        <v>1</v>
      </c>
      <c r="AI20" s="207">
        <f t="shared" si="0"/>
        <v>1</v>
      </c>
      <c r="AJ20" s="207">
        <f t="shared" si="0"/>
        <v>1</v>
      </c>
      <c r="AK20" s="207">
        <f t="shared" ref="O20:BX22" si="3">+AK13</f>
        <v>1</v>
      </c>
      <c r="AL20" s="207">
        <f t="shared" si="3"/>
        <v>1</v>
      </c>
      <c r="AM20" s="207">
        <f t="shared" si="3"/>
        <v>1</v>
      </c>
      <c r="AN20" s="207">
        <f t="shared" si="3"/>
        <v>1</v>
      </c>
      <c r="AO20" s="207">
        <f t="shared" si="3"/>
        <v>1</v>
      </c>
      <c r="AP20" s="207">
        <f t="shared" si="3"/>
        <v>1</v>
      </c>
      <c r="AQ20" s="207">
        <f t="shared" si="3"/>
        <v>1</v>
      </c>
      <c r="AR20" s="207">
        <f t="shared" si="3"/>
        <v>1</v>
      </c>
      <c r="AS20" s="207">
        <f t="shared" si="3"/>
        <v>1</v>
      </c>
      <c r="AT20" s="207">
        <f t="shared" si="3"/>
        <v>1</v>
      </c>
      <c r="AU20" s="207">
        <f t="shared" si="3"/>
        <v>1</v>
      </c>
      <c r="AV20" s="207">
        <f t="shared" si="3"/>
        <v>1</v>
      </c>
      <c r="AW20" s="207">
        <f t="shared" si="3"/>
        <v>1</v>
      </c>
      <c r="AX20" s="207">
        <f t="shared" si="3"/>
        <v>1</v>
      </c>
      <c r="AY20" s="207">
        <f t="shared" si="3"/>
        <v>1</v>
      </c>
      <c r="AZ20" s="207">
        <f t="shared" si="3"/>
        <v>1</v>
      </c>
      <c r="BA20" s="207">
        <f t="shared" si="3"/>
        <v>1</v>
      </c>
      <c r="BB20" s="207">
        <f t="shared" si="3"/>
        <v>1</v>
      </c>
      <c r="BC20" s="207">
        <f t="shared" si="3"/>
        <v>1</v>
      </c>
      <c r="BD20" s="207">
        <f t="shared" si="3"/>
        <v>1</v>
      </c>
      <c r="BE20" s="207">
        <f t="shared" si="3"/>
        <v>1</v>
      </c>
      <c r="BF20" s="207">
        <f t="shared" si="3"/>
        <v>1</v>
      </c>
      <c r="BG20" s="207">
        <f t="shared" si="3"/>
        <v>1</v>
      </c>
      <c r="BH20" s="207">
        <f t="shared" si="3"/>
        <v>1</v>
      </c>
      <c r="BI20" s="207">
        <f t="shared" si="3"/>
        <v>1</v>
      </c>
      <c r="BJ20" s="207">
        <f t="shared" si="3"/>
        <v>1</v>
      </c>
      <c r="BK20" s="207">
        <f t="shared" si="3"/>
        <v>1</v>
      </c>
      <c r="BL20" s="207">
        <f t="shared" si="3"/>
        <v>1</v>
      </c>
      <c r="BM20" s="207">
        <f t="shared" si="3"/>
        <v>1</v>
      </c>
      <c r="BN20" s="207">
        <f t="shared" si="3"/>
        <v>1</v>
      </c>
      <c r="BO20" s="207">
        <f t="shared" si="3"/>
        <v>1</v>
      </c>
      <c r="BP20" s="207">
        <f t="shared" si="3"/>
        <v>1</v>
      </c>
      <c r="BQ20" s="207">
        <f t="shared" si="3"/>
        <v>1</v>
      </c>
      <c r="BR20" s="207">
        <f t="shared" si="3"/>
        <v>1</v>
      </c>
      <c r="BS20" s="207">
        <f t="shared" si="3"/>
        <v>1</v>
      </c>
      <c r="BT20" s="207">
        <f t="shared" ref="BT20:CL20" si="4">+BT13</f>
        <v>1</v>
      </c>
      <c r="BU20" s="207">
        <f t="shared" si="4"/>
        <v>1</v>
      </c>
      <c r="BV20" s="207">
        <f t="shared" si="4"/>
        <v>1</v>
      </c>
      <c r="BW20" s="207">
        <f t="shared" si="4"/>
        <v>1</v>
      </c>
      <c r="BX20" s="207">
        <f t="shared" si="4"/>
        <v>1</v>
      </c>
      <c r="BY20" s="207">
        <f t="shared" si="4"/>
        <v>1</v>
      </c>
      <c r="BZ20" s="207">
        <f t="shared" si="4"/>
        <v>1</v>
      </c>
      <c r="CA20" s="207">
        <f t="shared" si="4"/>
        <v>1</v>
      </c>
      <c r="CB20" s="207">
        <f t="shared" si="4"/>
        <v>1</v>
      </c>
      <c r="CC20" s="207">
        <f t="shared" si="4"/>
        <v>1</v>
      </c>
      <c r="CD20" s="207">
        <f t="shared" si="4"/>
        <v>1</v>
      </c>
      <c r="CE20" s="207">
        <f t="shared" si="4"/>
        <v>1</v>
      </c>
      <c r="CF20" s="207">
        <f t="shared" si="4"/>
        <v>1</v>
      </c>
      <c r="CG20" s="207">
        <f t="shared" si="4"/>
        <v>1</v>
      </c>
      <c r="CH20" s="207">
        <f t="shared" si="4"/>
        <v>1</v>
      </c>
      <c r="CI20" s="207">
        <f t="shared" si="4"/>
        <v>1</v>
      </c>
      <c r="CJ20" s="207">
        <f t="shared" si="4"/>
        <v>1</v>
      </c>
      <c r="CK20" s="207">
        <f t="shared" si="4"/>
        <v>1</v>
      </c>
      <c r="CL20" s="207">
        <f t="shared" si="4"/>
        <v>1</v>
      </c>
      <c r="CM20" s="207"/>
      <c r="CN20" s="207"/>
      <c r="CO20" s="207"/>
      <c r="CP20" s="207"/>
      <c r="CQ20" s="207"/>
      <c r="CR20" s="207"/>
      <c r="CS20" s="207"/>
      <c r="CT20" s="207"/>
      <c r="CU20" s="207"/>
    </row>
    <row r="21" spans="3:101" ht="16">
      <c r="C21" s="10"/>
      <c r="D21" s="263">
        <v>45413</v>
      </c>
      <c r="E21" s="260" t="s">
        <v>8334</v>
      </c>
      <c r="F21" s="137" t="s">
        <v>8641</v>
      </c>
      <c r="G21" s="137"/>
      <c r="H21" s="137" t="s">
        <v>8648</v>
      </c>
      <c r="I21" s="137" t="s">
        <v>8258</v>
      </c>
      <c r="J21" s="220" t="s">
        <v>38</v>
      </c>
      <c r="K21" s="220" t="s">
        <v>35</v>
      </c>
      <c r="L21" s="220" t="s">
        <v>8271</v>
      </c>
      <c r="M21" s="261" t="s">
        <v>1828</v>
      </c>
      <c r="N21" s="207">
        <f t="shared" si="2"/>
        <v>0</v>
      </c>
      <c r="O21" s="207">
        <f t="shared" si="3"/>
        <v>0</v>
      </c>
      <c r="P21" s="207">
        <f t="shared" si="3"/>
        <v>0</v>
      </c>
      <c r="Q21" s="207">
        <f t="shared" si="3"/>
        <v>0</v>
      </c>
      <c r="R21" s="207">
        <f t="shared" si="3"/>
        <v>0</v>
      </c>
      <c r="S21" s="207">
        <f t="shared" si="3"/>
        <v>0</v>
      </c>
      <c r="T21" s="207">
        <f t="shared" si="3"/>
        <v>0</v>
      </c>
      <c r="U21" s="207">
        <f t="shared" si="3"/>
        <v>1</v>
      </c>
      <c r="V21" s="207">
        <f t="shared" si="3"/>
        <v>1</v>
      </c>
      <c r="W21" s="207">
        <f t="shared" si="3"/>
        <v>1</v>
      </c>
      <c r="X21" s="207">
        <f t="shared" si="3"/>
        <v>1</v>
      </c>
      <c r="Y21" s="207">
        <f t="shared" si="3"/>
        <v>1</v>
      </c>
      <c r="Z21" s="207">
        <f t="shared" si="3"/>
        <v>1</v>
      </c>
      <c r="AA21" s="207">
        <f t="shared" si="3"/>
        <v>1</v>
      </c>
      <c r="AB21" s="207">
        <f t="shared" si="3"/>
        <v>1</v>
      </c>
      <c r="AC21" s="207">
        <f t="shared" si="3"/>
        <v>1</v>
      </c>
      <c r="AD21" s="207">
        <f t="shared" si="3"/>
        <v>1</v>
      </c>
      <c r="AE21" s="207">
        <f t="shared" si="3"/>
        <v>1</v>
      </c>
      <c r="AF21" s="207">
        <f t="shared" si="3"/>
        <v>1</v>
      </c>
      <c r="AG21" s="207">
        <f t="shared" si="3"/>
        <v>1</v>
      </c>
      <c r="AH21" s="207">
        <f t="shared" si="3"/>
        <v>1</v>
      </c>
      <c r="AI21" s="207">
        <f t="shared" si="3"/>
        <v>1</v>
      </c>
      <c r="AJ21" s="207">
        <f t="shared" si="3"/>
        <v>1</v>
      </c>
      <c r="AK21" s="207">
        <f t="shared" si="3"/>
        <v>1</v>
      </c>
      <c r="AL21" s="207">
        <f t="shared" si="3"/>
        <v>1</v>
      </c>
      <c r="AM21" s="207">
        <f t="shared" si="3"/>
        <v>1</v>
      </c>
      <c r="AN21" s="207">
        <f t="shared" si="3"/>
        <v>1</v>
      </c>
      <c r="AO21" s="207">
        <f t="shared" si="3"/>
        <v>1</v>
      </c>
      <c r="AP21" s="207">
        <f t="shared" si="3"/>
        <v>1</v>
      </c>
      <c r="AQ21" s="207">
        <f t="shared" si="3"/>
        <v>1</v>
      </c>
      <c r="AR21" s="207">
        <f t="shared" si="3"/>
        <v>1</v>
      </c>
      <c r="AS21" s="207">
        <f t="shared" si="3"/>
        <v>1</v>
      </c>
      <c r="AT21" s="207">
        <f t="shared" si="3"/>
        <v>1</v>
      </c>
      <c r="AU21" s="207">
        <f t="shared" si="3"/>
        <v>1</v>
      </c>
      <c r="AV21" s="207">
        <f t="shared" si="3"/>
        <v>1</v>
      </c>
      <c r="AW21" s="207">
        <f t="shared" si="3"/>
        <v>1</v>
      </c>
      <c r="AX21" s="207">
        <f t="shared" si="3"/>
        <v>1</v>
      </c>
      <c r="AY21" s="207">
        <f t="shared" si="3"/>
        <v>1</v>
      </c>
      <c r="AZ21" s="207">
        <f t="shared" si="3"/>
        <v>1</v>
      </c>
      <c r="BA21" s="207">
        <f t="shared" si="3"/>
        <v>1</v>
      </c>
      <c r="BB21" s="207">
        <f t="shared" si="3"/>
        <v>1</v>
      </c>
      <c r="BC21" s="207">
        <f t="shared" si="3"/>
        <v>1</v>
      </c>
      <c r="BD21" s="207">
        <f t="shared" si="3"/>
        <v>1</v>
      </c>
      <c r="BE21" s="207">
        <f t="shared" si="3"/>
        <v>1</v>
      </c>
      <c r="BF21" s="207">
        <f t="shared" si="3"/>
        <v>1</v>
      </c>
      <c r="BG21" s="207">
        <f t="shared" si="3"/>
        <v>1</v>
      </c>
      <c r="BH21" s="207">
        <f t="shared" si="3"/>
        <v>1</v>
      </c>
      <c r="BI21" s="207">
        <f t="shared" si="3"/>
        <v>1</v>
      </c>
      <c r="BJ21" s="207">
        <f t="shared" si="3"/>
        <v>1</v>
      </c>
      <c r="BK21" s="207">
        <f t="shared" si="3"/>
        <v>1</v>
      </c>
      <c r="BL21" s="207">
        <f t="shared" si="3"/>
        <v>1</v>
      </c>
      <c r="BM21" s="207">
        <f t="shared" si="3"/>
        <v>1</v>
      </c>
      <c r="BN21" s="207">
        <f t="shared" si="3"/>
        <v>1</v>
      </c>
      <c r="BO21" s="207">
        <f t="shared" si="3"/>
        <v>1</v>
      </c>
      <c r="BP21" s="207">
        <f t="shared" si="3"/>
        <v>1</v>
      </c>
      <c r="BQ21" s="207">
        <f t="shared" si="3"/>
        <v>1</v>
      </c>
      <c r="BR21" s="207">
        <f t="shared" si="3"/>
        <v>1</v>
      </c>
      <c r="BS21" s="207">
        <f t="shared" si="3"/>
        <v>1</v>
      </c>
      <c r="BT21" s="207">
        <f t="shared" ref="BT21:CL21" si="5">+BT14</f>
        <v>1</v>
      </c>
      <c r="BU21" s="207">
        <f t="shared" si="5"/>
        <v>1</v>
      </c>
      <c r="BV21" s="207">
        <f t="shared" si="5"/>
        <v>1</v>
      </c>
      <c r="BW21" s="207">
        <f t="shared" si="5"/>
        <v>1</v>
      </c>
      <c r="BX21" s="207">
        <f t="shared" si="5"/>
        <v>1</v>
      </c>
      <c r="BY21" s="207">
        <f t="shared" si="5"/>
        <v>1</v>
      </c>
      <c r="BZ21" s="207">
        <f t="shared" si="5"/>
        <v>1</v>
      </c>
      <c r="CA21" s="207">
        <f t="shared" si="5"/>
        <v>1</v>
      </c>
      <c r="CB21" s="207">
        <f t="shared" si="5"/>
        <v>1</v>
      </c>
      <c r="CC21" s="207">
        <f t="shared" si="5"/>
        <v>1</v>
      </c>
      <c r="CD21" s="207">
        <f t="shared" si="5"/>
        <v>1</v>
      </c>
      <c r="CE21" s="207">
        <f t="shared" si="5"/>
        <v>1</v>
      </c>
      <c r="CF21" s="207">
        <f t="shared" si="5"/>
        <v>1</v>
      </c>
      <c r="CG21" s="207">
        <f t="shared" si="5"/>
        <v>1</v>
      </c>
      <c r="CH21" s="207">
        <f t="shared" si="5"/>
        <v>1</v>
      </c>
      <c r="CI21" s="207">
        <f t="shared" si="5"/>
        <v>1</v>
      </c>
      <c r="CJ21" s="207">
        <f t="shared" si="5"/>
        <v>1</v>
      </c>
      <c r="CK21" s="207">
        <f t="shared" si="5"/>
        <v>1</v>
      </c>
      <c r="CL21" s="207">
        <f t="shared" si="5"/>
        <v>1</v>
      </c>
      <c r="CM21" s="207"/>
      <c r="CN21" s="207"/>
      <c r="CO21" s="207"/>
      <c r="CP21" s="207"/>
      <c r="CQ21" s="207"/>
      <c r="CR21" s="207"/>
      <c r="CS21" s="207"/>
      <c r="CT21" s="207"/>
      <c r="CU21" s="207"/>
    </row>
    <row r="22" spans="3:101" ht="16">
      <c r="C22" s="10"/>
      <c r="D22" s="263">
        <v>45627</v>
      </c>
      <c r="E22" s="260" t="s">
        <v>8334</v>
      </c>
      <c r="F22" s="137" t="s">
        <v>8642</v>
      </c>
      <c r="G22" s="137"/>
      <c r="H22" s="137"/>
      <c r="I22" s="137" t="s">
        <v>8258</v>
      </c>
      <c r="J22" s="220" t="s">
        <v>38</v>
      </c>
      <c r="K22" s="220" t="s">
        <v>35</v>
      </c>
      <c r="L22" s="220" t="s">
        <v>8271</v>
      </c>
      <c r="M22" s="261" t="s">
        <v>1828</v>
      </c>
      <c r="N22" s="207">
        <f t="shared" si="2"/>
        <v>0</v>
      </c>
      <c r="O22" s="207">
        <f t="shared" si="3"/>
        <v>0</v>
      </c>
      <c r="P22" s="207">
        <f t="shared" si="3"/>
        <v>0</v>
      </c>
      <c r="Q22" s="207">
        <f t="shared" si="3"/>
        <v>0</v>
      </c>
      <c r="R22" s="207">
        <f t="shared" si="3"/>
        <v>0</v>
      </c>
      <c r="S22" s="207">
        <f t="shared" si="3"/>
        <v>0</v>
      </c>
      <c r="T22" s="207">
        <f t="shared" si="3"/>
        <v>0</v>
      </c>
      <c r="U22" s="207">
        <f t="shared" si="3"/>
        <v>0</v>
      </c>
      <c r="V22" s="207">
        <f t="shared" si="3"/>
        <v>0</v>
      </c>
      <c r="W22" s="207">
        <f t="shared" si="3"/>
        <v>0</v>
      </c>
      <c r="X22" s="207">
        <f t="shared" si="3"/>
        <v>0</v>
      </c>
      <c r="Y22" s="207">
        <f t="shared" si="3"/>
        <v>0</v>
      </c>
      <c r="Z22" s="207">
        <f t="shared" si="3"/>
        <v>0</v>
      </c>
      <c r="AA22" s="207">
        <f t="shared" si="3"/>
        <v>0</v>
      </c>
      <c r="AB22" s="207">
        <f t="shared" si="3"/>
        <v>11</v>
      </c>
      <c r="AC22" s="207">
        <f t="shared" si="3"/>
        <v>11</v>
      </c>
      <c r="AD22" s="207">
        <f t="shared" si="3"/>
        <v>11</v>
      </c>
      <c r="AE22" s="207">
        <f t="shared" si="3"/>
        <v>11</v>
      </c>
      <c r="AF22" s="207">
        <f t="shared" si="3"/>
        <v>11</v>
      </c>
      <c r="AG22" s="207">
        <f t="shared" si="3"/>
        <v>11</v>
      </c>
      <c r="AH22" s="207">
        <f t="shared" si="3"/>
        <v>11</v>
      </c>
      <c r="AI22" s="207">
        <f t="shared" si="3"/>
        <v>11</v>
      </c>
      <c r="AJ22" s="207">
        <f t="shared" si="3"/>
        <v>11</v>
      </c>
      <c r="AK22" s="207">
        <f t="shared" si="3"/>
        <v>11</v>
      </c>
      <c r="AL22" s="207">
        <f t="shared" si="3"/>
        <v>11</v>
      </c>
      <c r="AM22" s="207">
        <f t="shared" si="3"/>
        <v>11</v>
      </c>
      <c r="AN22" s="207">
        <f t="shared" si="3"/>
        <v>11</v>
      </c>
      <c r="AO22" s="207">
        <f t="shared" si="3"/>
        <v>11</v>
      </c>
      <c r="AP22" s="207">
        <f t="shared" si="3"/>
        <v>11</v>
      </c>
      <c r="AQ22" s="207">
        <f t="shared" si="3"/>
        <v>11</v>
      </c>
      <c r="AR22" s="207">
        <f t="shared" si="3"/>
        <v>11</v>
      </c>
      <c r="AS22" s="207">
        <f t="shared" si="3"/>
        <v>11</v>
      </c>
      <c r="AT22" s="207">
        <f t="shared" si="3"/>
        <v>11</v>
      </c>
      <c r="AU22" s="207">
        <f t="shared" si="3"/>
        <v>11</v>
      </c>
      <c r="AV22" s="207">
        <f t="shared" si="3"/>
        <v>11</v>
      </c>
      <c r="AW22" s="207">
        <f t="shared" si="3"/>
        <v>11</v>
      </c>
      <c r="AX22" s="207">
        <f t="shared" si="3"/>
        <v>11</v>
      </c>
      <c r="AY22" s="207">
        <f t="shared" si="3"/>
        <v>11</v>
      </c>
      <c r="AZ22" s="207">
        <f t="shared" si="3"/>
        <v>11</v>
      </c>
      <c r="BA22" s="207">
        <f t="shared" si="3"/>
        <v>11</v>
      </c>
      <c r="BB22" s="207">
        <f t="shared" si="3"/>
        <v>11</v>
      </c>
      <c r="BC22" s="207">
        <f t="shared" si="3"/>
        <v>11</v>
      </c>
      <c r="BD22" s="207">
        <f t="shared" si="3"/>
        <v>11</v>
      </c>
      <c r="BE22" s="207">
        <f t="shared" si="3"/>
        <v>11</v>
      </c>
      <c r="BF22" s="207">
        <f t="shared" si="3"/>
        <v>11</v>
      </c>
      <c r="BG22" s="207">
        <f t="shared" si="3"/>
        <v>11</v>
      </c>
      <c r="BH22" s="207">
        <f t="shared" si="3"/>
        <v>11</v>
      </c>
      <c r="BI22" s="207">
        <f t="shared" si="3"/>
        <v>11</v>
      </c>
      <c r="BJ22" s="207">
        <f t="shared" si="3"/>
        <v>11</v>
      </c>
      <c r="BK22" s="207">
        <f t="shared" si="3"/>
        <v>11</v>
      </c>
      <c r="BL22" s="207">
        <f t="shared" si="3"/>
        <v>11</v>
      </c>
      <c r="BM22" s="207">
        <f t="shared" si="3"/>
        <v>11</v>
      </c>
      <c r="BN22" s="207">
        <f t="shared" si="3"/>
        <v>11</v>
      </c>
      <c r="BO22" s="207">
        <f t="shared" si="3"/>
        <v>11</v>
      </c>
      <c r="BP22" s="207">
        <f t="shared" si="3"/>
        <v>11</v>
      </c>
      <c r="BQ22" s="207">
        <f t="shared" si="3"/>
        <v>11</v>
      </c>
      <c r="BR22" s="207">
        <f t="shared" si="3"/>
        <v>11</v>
      </c>
      <c r="BS22" s="207">
        <f t="shared" si="3"/>
        <v>11</v>
      </c>
      <c r="BT22" s="207">
        <f t="shared" ref="BT22:CL22" si="6">+BT15</f>
        <v>11</v>
      </c>
      <c r="BU22" s="207">
        <f t="shared" si="6"/>
        <v>11</v>
      </c>
      <c r="BV22" s="207">
        <f t="shared" si="6"/>
        <v>11</v>
      </c>
      <c r="BW22" s="207">
        <f t="shared" si="6"/>
        <v>11</v>
      </c>
      <c r="BX22" s="207">
        <f t="shared" si="6"/>
        <v>11</v>
      </c>
      <c r="BY22" s="207">
        <f t="shared" si="6"/>
        <v>11</v>
      </c>
      <c r="BZ22" s="207">
        <f t="shared" si="6"/>
        <v>11</v>
      </c>
      <c r="CA22" s="207">
        <f t="shared" si="6"/>
        <v>11</v>
      </c>
      <c r="CB22" s="207">
        <f t="shared" si="6"/>
        <v>11</v>
      </c>
      <c r="CC22" s="207">
        <f t="shared" si="6"/>
        <v>11</v>
      </c>
      <c r="CD22" s="207">
        <f t="shared" si="6"/>
        <v>11</v>
      </c>
      <c r="CE22" s="207">
        <f t="shared" si="6"/>
        <v>11</v>
      </c>
      <c r="CF22" s="207">
        <f t="shared" si="6"/>
        <v>11</v>
      </c>
      <c r="CG22" s="207">
        <f t="shared" si="6"/>
        <v>11</v>
      </c>
      <c r="CH22" s="207">
        <f t="shared" si="6"/>
        <v>11</v>
      </c>
      <c r="CI22" s="207">
        <f t="shared" si="6"/>
        <v>11</v>
      </c>
      <c r="CJ22" s="207">
        <f t="shared" si="6"/>
        <v>11</v>
      </c>
      <c r="CK22" s="207">
        <f t="shared" si="6"/>
        <v>11</v>
      </c>
      <c r="CL22" s="207">
        <f t="shared" si="6"/>
        <v>11</v>
      </c>
      <c r="CM22" s="207"/>
      <c r="CN22" s="207"/>
      <c r="CO22" s="207"/>
      <c r="CP22" s="207"/>
      <c r="CQ22" s="207"/>
      <c r="CR22" s="207"/>
      <c r="CS22" s="207"/>
      <c r="CT22" s="207"/>
      <c r="CU22" s="207"/>
    </row>
    <row r="23" spans="3:101" ht="16">
      <c r="D23" s="258"/>
      <c r="E23" s="260" t="s">
        <v>8334</v>
      </c>
      <c r="F23" s="137" t="s">
        <v>1278</v>
      </c>
      <c r="G23" s="137" t="s">
        <v>7677</v>
      </c>
      <c r="H23" s="137"/>
      <c r="I23" s="137" t="s">
        <v>8258</v>
      </c>
      <c r="J23" s="220" t="s">
        <v>38</v>
      </c>
      <c r="K23" s="220" t="s">
        <v>35</v>
      </c>
      <c r="L23" s="220" t="s">
        <v>8271</v>
      </c>
      <c r="M23" s="261" t="s">
        <v>1828</v>
      </c>
      <c r="N23" s="207">
        <v>0</v>
      </c>
      <c r="O23" s="207">
        <v>0</v>
      </c>
      <c r="P23" s="207">
        <v>0</v>
      </c>
      <c r="Q23" s="207">
        <v>0</v>
      </c>
      <c r="R23" s="207">
        <v>0</v>
      </c>
      <c r="S23" s="207">
        <v>0</v>
      </c>
      <c r="T23" s="207">
        <v>0</v>
      </c>
      <c r="U23" s="207">
        <v>0.99999999999999956</v>
      </c>
      <c r="V23" s="207">
        <v>0.99999999999999956</v>
      </c>
      <c r="W23" s="207">
        <v>0.99999999999999956</v>
      </c>
      <c r="X23" s="207">
        <v>0.99999999999999956</v>
      </c>
      <c r="Y23" s="207">
        <v>0.99999999999999956</v>
      </c>
      <c r="Z23" s="207">
        <v>0.99999999999999956</v>
      </c>
      <c r="AA23" s="207">
        <v>0.99999999999999956</v>
      </c>
      <c r="AB23" s="207">
        <v>0.99999999999999956</v>
      </c>
      <c r="AC23" s="207">
        <v>0.99999999999999956</v>
      </c>
      <c r="AD23" s="207">
        <v>0.99999999999999956</v>
      </c>
      <c r="AE23" s="207">
        <v>0.99999999999999956</v>
      </c>
      <c r="AF23" s="207">
        <v>0.99999999999999956</v>
      </c>
      <c r="AG23" s="207">
        <v>0.99999999999999956</v>
      </c>
      <c r="AH23" s="207">
        <v>0.99999999999999956</v>
      </c>
      <c r="AI23" s="207">
        <v>0.99999999999999956</v>
      </c>
      <c r="AJ23" s="207">
        <v>0.99999999999999956</v>
      </c>
      <c r="AK23" s="207">
        <v>0.99999999999999956</v>
      </c>
      <c r="AL23" s="207">
        <v>0.99999999999999956</v>
      </c>
      <c r="AM23" s="207">
        <v>0.99999999999999956</v>
      </c>
      <c r="AN23" s="207">
        <v>0.99999999999999956</v>
      </c>
      <c r="AO23" s="207">
        <v>0.99999999999999956</v>
      </c>
      <c r="AP23" s="207">
        <v>0.99999999999999956</v>
      </c>
      <c r="AQ23" s="207">
        <v>0.99999999999999956</v>
      </c>
      <c r="AR23" s="207">
        <v>0.99999999999999956</v>
      </c>
      <c r="AS23" s="207">
        <v>0.99999999999999956</v>
      </c>
      <c r="AT23" s="207">
        <v>0.99999999999999956</v>
      </c>
      <c r="AU23" s="207">
        <v>0.99999999999999956</v>
      </c>
      <c r="AV23" s="207">
        <v>0.99999999999999956</v>
      </c>
      <c r="AW23" s="207">
        <v>0.99999999999999956</v>
      </c>
      <c r="AX23" s="207">
        <v>0.99999999999999956</v>
      </c>
      <c r="AY23" s="207">
        <v>0.99999999999999956</v>
      </c>
      <c r="AZ23" s="207">
        <v>0.99999999999999956</v>
      </c>
      <c r="BA23" s="207">
        <v>0.99999999999999956</v>
      </c>
      <c r="BB23" s="207">
        <v>0.99999999999999956</v>
      </c>
      <c r="BC23" s="207">
        <v>0.99999999999999956</v>
      </c>
      <c r="BD23" s="207">
        <v>0.99999999999999956</v>
      </c>
      <c r="BE23" s="207">
        <v>0.99999999999999956</v>
      </c>
      <c r="BF23" s="207">
        <v>0.99999999999999956</v>
      </c>
      <c r="BG23" s="207">
        <v>0.99999999999999956</v>
      </c>
      <c r="BH23" s="207">
        <v>0.99999999999999956</v>
      </c>
      <c r="BI23" s="207">
        <v>0.99999999999999956</v>
      </c>
      <c r="BJ23" s="207">
        <v>0.99999999999999956</v>
      </c>
      <c r="BK23" s="207">
        <v>0.99999999999999956</v>
      </c>
      <c r="BL23" s="207">
        <v>0.99999999999999956</v>
      </c>
      <c r="BM23" s="207">
        <v>0.99999999999999956</v>
      </c>
      <c r="BN23" s="207">
        <v>0.99999999999999956</v>
      </c>
      <c r="BO23" s="207">
        <v>0.99999999999999956</v>
      </c>
      <c r="BP23" s="207">
        <v>0.99999999999999956</v>
      </c>
      <c r="BQ23" s="207">
        <v>0.99999999999999956</v>
      </c>
      <c r="BR23" s="207">
        <v>0.99999999999999956</v>
      </c>
      <c r="BS23" s="207">
        <v>0.99999999999999956</v>
      </c>
      <c r="BT23" s="207">
        <v>0.99999999999999956</v>
      </c>
      <c r="BU23" s="207">
        <v>0.99999999999999956</v>
      </c>
      <c r="BV23" s="207">
        <v>0.99999999999999956</v>
      </c>
      <c r="BW23" s="207">
        <v>0.99999999999999956</v>
      </c>
      <c r="BX23" s="207">
        <v>0.99999999999999956</v>
      </c>
      <c r="BY23" s="207">
        <v>0.99999999999999956</v>
      </c>
      <c r="BZ23" s="207">
        <v>0.99999999999999956</v>
      </c>
      <c r="CA23" s="207">
        <v>0.99999999999999956</v>
      </c>
      <c r="CB23" s="207">
        <v>0.99999999999999956</v>
      </c>
      <c r="CC23" s="207">
        <v>0.99999999999999956</v>
      </c>
      <c r="CD23" s="207">
        <v>0.99999999999999956</v>
      </c>
      <c r="CE23" s="207">
        <v>0.99999999999999956</v>
      </c>
      <c r="CF23" s="207">
        <v>0.99999999999999956</v>
      </c>
      <c r="CG23" s="207">
        <v>0.99999999999999956</v>
      </c>
      <c r="CH23" s="207">
        <v>0.99999999999999956</v>
      </c>
      <c r="CI23" s="207">
        <v>0.99999999999999956</v>
      </c>
      <c r="CJ23" s="207">
        <v>0.99999999999999956</v>
      </c>
      <c r="CK23" s="207">
        <v>0.99999999999999956</v>
      </c>
      <c r="CL23" s="207">
        <v>0.99999999999999956</v>
      </c>
      <c r="CM23" s="207"/>
      <c r="CN23" s="207"/>
      <c r="CO23" s="207"/>
      <c r="CP23" s="207"/>
      <c r="CQ23" s="207"/>
      <c r="CR23" s="207"/>
      <c r="CS23" s="207"/>
      <c r="CT23" s="207"/>
      <c r="CU23" s="207"/>
    </row>
    <row r="24" spans="3:101" ht="16">
      <c r="E24" s="260" t="s">
        <v>8334</v>
      </c>
      <c r="F24" s="137" t="s">
        <v>20</v>
      </c>
      <c r="G24" s="137" t="s">
        <v>559</v>
      </c>
      <c r="H24" s="137"/>
      <c r="I24" s="137" t="s">
        <v>8258</v>
      </c>
      <c r="J24" s="220" t="s">
        <v>38</v>
      </c>
      <c r="K24" s="220" t="s">
        <v>35</v>
      </c>
      <c r="L24" s="220" t="s">
        <v>8271</v>
      </c>
      <c r="M24" s="261" t="s">
        <v>1828</v>
      </c>
      <c r="N24" s="207">
        <f>+SUM(N9:N15)</f>
        <v>0</v>
      </c>
      <c r="O24" s="207">
        <f t="shared" ref="O24:BX24" si="7">+SUM(O9:O15)</f>
        <v>0</v>
      </c>
      <c r="P24" s="207">
        <f t="shared" si="7"/>
        <v>1</v>
      </c>
      <c r="Q24" s="207">
        <f t="shared" si="7"/>
        <v>1</v>
      </c>
      <c r="R24" s="207">
        <f t="shared" si="7"/>
        <v>1</v>
      </c>
      <c r="S24" s="207">
        <f t="shared" si="7"/>
        <v>1</v>
      </c>
      <c r="T24" s="207">
        <f t="shared" si="7"/>
        <v>2</v>
      </c>
      <c r="U24" s="207">
        <f t="shared" si="7"/>
        <v>6</v>
      </c>
      <c r="V24" s="207">
        <f t="shared" si="7"/>
        <v>6</v>
      </c>
      <c r="W24" s="207">
        <f t="shared" si="7"/>
        <v>6</v>
      </c>
      <c r="X24" s="207">
        <f t="shared" si="7"/>
        <v>6</v>
      </c>
      <c r="Y24" s="207">
        <f t="shared" si="7"/>
        <v>6</v>
      </c>
      <c r="Z24" s="207">
        <f t="shared" si="7"/>
        <v>6</v>
      </c>
      <c r="AA24" s="207">
        <f t="shared" si="7"/>
        <v>6</v>
      </c>
      <c r="AB24" s="207">
        <f t="shared" si="7"/>
        <v>17</v>
      </c>
      <c r="AC24" s="207">
        <f t="shared" si="7"/>
        <v>17</v>
      </c>
      <c r="AD24" s="207">
        <f t="shared" si="7"/>
        <v>17</v>
      </c>
      <c r="AE24" s="207">
        <f t="shared" si="7"/>
        <v>17</v>
      </c>
      <c r="AF24" s="207">
        <f t="shared" si="7"/>
        <v>17</v>
      </c>
      <c r="AG24" s="207">
        <f t="shared" si="7"/>
        <v>17</v>
      </c>
      <c r="AH24" s="207">
        <f t="shared" si="7"/>
        <v>17</v>
      </c>
      <c r="AI24" s="207">
        <f t="shared" si="7"/>
        <v>17</v>
      </c>
      <c r="AJ24" s="207">
        <f t="shared" si="7"/>
        <v>17</v>
      </c>
      <c r="AK24" s="207">
        <f t="shared" si="7"/>
        <v>17</v>
      </c>
      <c r="AL24" s="207">
        <f t="shared" si="7"/>
        <v>17</v>
      </c>
      <c r="AM24" s="207">
        <f t="shared" si="7"/>
        <v>17</v>
      </c>
      <c r="AN24" s="207">
        <f t="shared" si="7"/>
        <v>17</v>
      </c>
      <c r="AO24" s="207">
        <f t="shared" si="7"/>
        <v>17</v>
      </c>
      <c r="AP24" s="207">
        <f t="shared" si="7"/>
        <v>17</v>
      </c>
      <c r="AQ24" s="207">
        <f t="shared" si="7"/>
        <v>17</v>
      </c>
      <c r="AR24" s="207">
        <f t="shared" si="7"/>
        <v>17</v>
      </c>
      <c r="AS24" s="207">
        <f t="shared" si="7"/>
        <v>17</v>
      </c>
      <c r="AT24" s="207">
        <f t="shared" si="7"/>
        <v>17</v>
      </c>
      <c r="AU24" s="207">
        <f t="shared" si="7"/>
        <v>17</v>
      </c>
      <c r="AV24" s="207">
        <f t="shared" si="7"/>
        <v>17</v>
      </c>
      <c r="AW24" s="207">
        <f t="shared" si="7"/>
        <v>17</v>
      </c>
      <c r="AX24" s="207">
        <f t="shared" si="7"/>
        <v>17</v>
      </c>
      <c r="AY24" s="207">
        <f t="shared" si="7"/>
        <v>17</v>
      </c>
      <c r="AZ24" s="207">
        <f t="shared" si="7"/>
        <v>17</v>
      </c>
      <c r="BA24" s="207">
        <f t="shared" si="7"/>
        <v>17</v>
      </c>
      <c r="BB24" s="207">
        <f t="shared" si="7"/>
        <v>17</v>
      </c>
      <c r="BC24" s="207">
        <f t="shared" si="7"/>
        <v>17</v>
      </c>
      <c r="BD24" s="207">
        <f t="shared" si="7"/>
        <v>17</v>
      </c>
      <c r="BE24" s="207">
        <f t="shared" si="7"/>
        <v>17</v>
      </c>
      <c r="BF24" s="207">
        <f t="shared" si="7"/>
        <v>17</v>
      </c>
      <c r="BG24" s="207">
        <f t="shared" si="7"/>
        <v>17</v>
      </c>
      <c r="BH24" s="207">
        <f t="shared" si="7"/>
        <v>17</v>
      </c>
      <c r="BI24" s="207">
        <f t="shared" si="7"/>
        <v>17</v>
      </c>
      <c r="BJ24" s="207">
        <f t="shared" si="7"/>
        <v>17</v>
      </c>
      <c r="BK24" s="207">
        <f t="shared" si="7"/>
        <v>17</v>
      </c>
      <c r="BL24" s="207">
        <f t="shared" si="7"/>
        <v>17</v>
      </c>
      <c r="BM24" s="207">
        <f t="shared" si="7"/>
        <v>17</v>
      </c>
      <c r="BN24" s="207">
        <f t="shared" si="7"/>
        <v>17</v>
      </c>
      <c r="BO24" s="207">
        <f t="shared" si="7"/>
        <v>17</v>
      </c>
      <c r="BP24" s="207">
        <f t="shared" si="7"/>
        <v>17</v>
      </c>
      <c r="BQ24" s="207">
        <f t="shared" si="7"/>
        <v>17</v>
      </c>
      <c r="BR24" s="207">
        <f t="shared" si="7"/>
        <v>17</v>
      </c>
      <c r="BS24" s="207">
        <f t="shared" si="7"/>
        <v>17</v>
      </c>
      <c r="BT24" s="207">
        <f t="shared" ref="BT24:CL24" si="8">+SUM(BT9:BT15)</f>
        <v>17</v>
      </c>
      <c r="BU24" s="207">
        <f t="shared" si="8"/>
        <v>17</v>
      </c>
      <c r="BV24" s="207">
        <f t="shared" si="8"/>
        <v>17</v>
      </c>
      <c r="BW24" s="207">
        <f t="shared" si="8"/>
        <v>17</v>
      </c>
      <c r="BX24" s="207">
        <f t="shared" si="8"/>
        <v>17</v>
      </c>
      <c r="BY24" s="207">
        <f t="shared" si="8"/>
        <v>17</v>
      </c>
      <c r="BZ24" s="207">
        <f t="shared" si="8"/>
        <v>17</v>
      </c>
      <c r="CA24" s="207">
        <f t="shared" si="8"/>
        <v>17</v>
      </c>
      <c r="CB24" s="207">
        <f t="shared" si="8"/>
        <v>17</v>
      </c>
      <c r="CC24" s="207">
        <f t="shared" si="8"/>
        <v>17</v>
      </c>
      <c r="CD24" s="207">
        <f t="shared" si="8"/>
        <v>17</v>
      </c>
      <c r="CE24" s="207">
        <f t="shared" si="8"/>
        <v>17</v>
      </c>
      <c r="CF24" s="207">
        <f t="shared" si="8"/>
        <v>17</v>
      </c>
      <c r="CG24" s="207">
        <f t="shared" si="8"/>
        <v>17</v>
      </c>
      <c r="CH24" s="207">
        <f t="shared" si="8"/>
        <v>17</v>
      </c>
      <c r="CI24" s="207">
        <f t="shared" si="8"/>
        <v>17</v>
      </c>
      <c r="CJ24" s="207">
        <f t="shared" si="8"/>
        <v>17</v>
      </c>
      <c r="CK24" s="207">
        <f t="shared" si="8"/>
        <v>17</v>
      </c>
      <c r="CL24" s="207">
        <f t="shared" si="8"/>
        <v>17</v>
      </c>
      <c r="CM24" s="207"/>
      <c r="CN24" s="207"/>
      <c r="CO24" s="207"/>
      <c r="CP24" s="207"/>
      <c r="CQ24" s="207"/>
      <c r="CR24" s="207"/>
      <c r="CS24" s="207"/>
      <c r="CT24" s="207"/>
      <c r="CU24" s="207"/>
      <c r="CW24" t="s">
        <v>1290</v>
      </c>
    </row>
    <row r="25" spans="3:101" ht="16">
      <c r="E25" s="260"/>
      <c r="F25" s="137"/>
      <c r="G25" s="137"/>
      <c r="H25" s="137"/>
      <c r="I25" s="220"/>
      <c r="J25" s="220"/>
      <c r="K25" s="220"/>
      <c r="L25" s="261"/>
      <c r="M25" s="207"/>
      <c r="N25" s="207"/>
      <c r="O25" s="207"/>
      <c r="P25" s="207"/>
      <c r="Q25" s="207"/>
      <c r="R25" s="207"/>
      <c r="S25" s="207"/>
      <c r="T25" s="207"/>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207"/>
      <c r="BF25" s="207"/>
      <c r="BG25" s="207"/>
      <c r="BH25" s="207"/>
      <c r="BI25" s="207"/>
      <c r="BJ25" s="207"/>
      <c r="BK25" s="207"/>
      <c r="BL25" s="207"/>
      <c r="BM25" s="207"/>
      <c r="BN25" s="207"/>
      <c r="BO25" s="207"/>
      <c r="BP25" s="207"/>
      <c r="BQ25" s="207"/>
      <c r="BR25" s="207"/>
      <c r="BS25" s="207"/>
      <c r="BT25" s="207"/>
      <c r="BU25" s="207"/>
      <c r="BV25" s="207"/>
      <c r="BW25" s="207"/>
      <c r="BX25" s="207"/>
      <c r="BY25" s="207"/>
      <c r="BZ25" s="207"/>
      <c r="CA25" s="207"/>
      <c r="CB25" s="207"/>
      <c r="CC25" s="207"/>
      <c r="CD25" s="207"/>
      <c r="CE25" s="207"/>
      <c r="CF25" s="207"/>
      <c r="CG25" s="207"/>
      <c r="CH25" s="207"/>
      <c r="CI25" s="207"/>
      <c r="CJ25" s="207"/>
      <c r="CK25" s="207"/>
      <c r="CL25" s="207"/>
      <c r="CM25" s="207"/>
      <c r="CN25" s="207"/>
      <c r="CO25" s="207"/>
      <c r="CP25" s="207"/>
      <c r="CQ25" s="207"/>
      <c r="CR25" s="207"/>
      <c r="CS25" s="207"/>
      <c r="CT25" s="207"/>
      <c r="CU25" s="207"/>
    </row>
    <row r="26" spans="3:101" ht="16">
      <c r="E26" s="136"/>
      <c r="F26" s="137"/>
      <c r="G26" s="137"/>
      <c r="H26" s="137"/>
      <c r="I26" s="220"/>
      <c r="J26" s="220"/>
      <c r="K26" s="220"/>
      <c r="L26" s="219"/>
      <c r="M26" s="207"/>
      <c r="N26" s="207"/>
      <c r="O26" s="207"/>
      <c r="P26" s="207"/>
      <c r="Q26" s="207"/>
      <c r="R26" s="207"/>
      <c r="S26" s="207"/>
      <c r="T26" s="207"/>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207"/>
      <c r="BF26" s="207"/>
      <c r="BG26" s="207"/>
      <c r="BH26" s="207"/>
      <c r="BI26" s="207"/>
      <c r="BJ26" s="207"/>
      <c r="BK26" s="207"/>
      <c r="BL26" s="207"/>
      <c r="BM26" s="207"/>
      <c r="BN26" s="207"/>
      <c r="BO26" s="207"/>
      <c r="BP26" s="207"/>
      <c r="BQ26" s="207"/>
      <c r="BR26" s="207"/>
      <c r="BS26" s="207"/>
      <c r="BT26" s="207"/>
      <c r="BU26" s="207"/>
      <c r="BV26" s="207"/>
      <c r="BW26" s="207"/>
      <c r="BX26" s="207"/>
      <c r="BY26" s="207"/>
      <c r="BZ26" s="207"/>
      <c r="CA26" s="207"/>
      <c r="CB26" s="207"/>
      <c r="CC26" s="207"/>
      <c r="CD26" s="207"/>
      <c r="CE26" s="207"/>
      <c r="CF26" s="207"/>
      <c r="CG26" s="207"/>
      <c r="CH26" s="207"/>
      <c r="CI26" s="207"/>
      <c r="CJ26" s="207"/>
      <c r="CK26" s="207"/>
      <c r="CL26" s="207"/>
      <c r="CM26" s="207"/>
      <c r="CN26" s="207"/>
      <c r="CO26" s="207"/>
      <c r="CP26" s="207"/>
      <c r="CQ26" s="207"/>
      <c r="CR26" s="207"/>
      <c r="CS26" s="207"/>
      <c r="CT26" s="207"/>
      <c r="CU26" s="207"/>
    </row>
    <row r="27" spans="3:101" ht="16">
      <c r="E27" s="136"/>
      <c r="F27" s="137"/>
      <c r="G27" s="137"/>
      <c r="H27" s="137"/>
      <c r="I27" s="220"/>
      <c r="J27" s="220"/>
      <c r="K27" s="220"/>
      <c r="L27" s="219"/>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207"/>
      <c r="BF27" s="207"/>
      <c r="BG27" s="207"/>
      <c r="BH27" s="207"/>
      <c r="BI27" s="207"/>
      <c r="BJ27" s="207"/>
      <c r="BK27" s="207"/>
      <c r="BL27" s="207"/>
      <c r="BM27" s="207"/>
      <c r="BN27" s="207"/>
      <c r="BO27" s="207"/>
      <c r="BP27" s="207"/>
      <c r="BQ27" s="207"/>
      <c r="BR27" s="207"/>
      <c r="BS27" s="207"/>
      <c r="BT27" s="207"/>
      <c r="BU27" s="207"/>
      <c r="BV27" s="207"/>
      <c r="BW27" s="207"/>
      <c r="BX27" s="207"/>
      <c r="BY27" s="207"/>
      <c r="BZ27" s="207"/>
      <c r="CA27" s="207"/>
      <c r="CB27" s="207"/>
      <c r="CC27" s="207"/>
      <c r="CD27" s="207"/>
      <c r="CE27" s="207"/>
      <c r="CF27" s="207"/>
      <c r="CG27" s="207"/>
      <c r="CH27" s="207"/>
      <c r="CI27" s="207"/>
      <c r="CJ27" s="207"/>
      <c r="CK27" s="207"/>
      <c r="CL27" s="207"/>
      <c r="CM27" s="207"/>
      <c r="CN27" s="207"/>
      <c r="CO27" s="207"/>
      <c r="CP27" s="207"/>
      <c r="CQ27" s="207"/>
      <c r="CR27" s="207"/>
      <c r="CS27" s="207"/>
      <c r="CT27" s="207"/>
      <c r="CU27" s="207"/>
    </row>
    <row r="28" spans="3:101" ht="16">
      <c r="E28" s="136"/>
      <c r="F28" s="137"/>
      <c r="G28" s="137"/>
      <c r="H28" s="137"/>
      <c r="I28" s="220"/>
      <c r="J28" s="220"/>
      <c r="K28" s="220"/>
      <c r="L28" s="219"/>
      <c r="M28" s="207"/>
      <c r="N28" s="207"/>
      <c r="O28" s="207"/>
      <c r="P28" s="207"/>
      <c r="Q28" s="207"/>
      <c r="R28" s="207"/>
      <c r="S28" s="207"/>
      <c r="T28" s="207"/>
      <c r="U28" s="207"/>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207"/>
      <c r="BF28" s="207"/>
      <c r="BG28" s="207"/>
      <c r="BH28" s="207"/>
      <c r="BI28" s="207"/>
      <c r="BJ28" s="207"/>
      <c r="BK28" s="207"/>
      <c r="BL28" s="207"/>
      <c r="BM28" s="207"/>
      <c r="BN28" s="207"/>
      <c r="BO28" s="207"/>
      <c r="BP28" s="207"/>
      <c r="BQ28" s="207"/>
      <c r="BR28" s="207"/>
      <c r="BS28" s="207"/>
      <c r="BT28" s="207"/>
      <c r="BU28" s="207"/>
      <c r="BV28" s="207"/>
      <c r="BW28" s="207"/>
      <c r="BX28" s="207"/>
      <c r="BY28" s="207"/>
      <c r="BZ28" s="207"/>
      <c r="CA28" s="207"/>
      <c r="CB28" s="207"/>
      <c r="CC28" s="207"/>
      <c r="CD28" s="207"/>
      <c r="CE28" s="207"/>
      <c r="CF28" s="207"/>
      <c r="CG28" s="207"/>
      <c r="CH28" s="207"/>
      <c r="CI28" s="207"/>
      <c r="CJ28" s="207"/>
      <c r="CK28" s="207"/>
      <c r="CL28" s="207"/>
      <c r="CM28" s="207"/>
      <c r="CN28" s="207"/>
      <c r="CO28" s="207"/>
      <c r="CP28" s="207"/>
      <c r="CQ28" s="207"/>
      <c r="CR28" s="207"/>
      <c r="CS28" s="207"/>
      <c r="CT28" s="207"/>
      <c r="CU28" s="207"/>
    </row>
    <row r="29" spans="3:101" ht="16">
      <c r="E29" s="136"/>
      <c r="F29" s="137"/>
      <c r="G29" s="137"/>
      <c r="H29" s="137"/>
      <c r="I29" s="220"/>
      <c r="J29" s="220"/>
      <c r="K29" s="220"/>
      <c r="L29" s="219"/>
      <c r="M29" s="207"/>
      <c r="N29" s="207"/>
      <c r="O29" s="207"/>
      <c r="P29" s="207"/>
      <c r="Q29" s="207"/>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207"/>
      <c r="BF29" s="207"/>
      <c r="BG29" s="207"/>
      <c r="BH29" s="207"/>
      <c r="BI29" s="207"/>
      <c r="BJ29" s="207"/>
      <c r="BK29" s="207"/>
      <c r="BL29" s="207"/>
      <c r="BM29" s="207"/>
      <c r="BN29" s="207"/>
      <c r="BO29" s="207"/>
      <c r="BP29" s="207"/>
      <c r="BQ29" s="207"/>
      <c r="BR29" s="207"/>
      <c r="BS29" s="207"/>
      <c r="BT29" s="207"/>
      <c r="BU29" s="207"/>
      <c r="BV29" s="207"/>
      <c r="BW29" s="207"/>
      <c r="BX29" s="207"/>
      <c r="BY29" s="207"/>
      <c r="BZ29" s="207"/>
      <c r="CA29" s="207"/>
      <c r="CB29" s="207"/>
      <c r="CC29" s="207"/>
      <c r="CD29" s="207"/>
      <c r="CE29" s="207"/>
      <c r="CF29" s="207"/>
      <c r="CG29" s="207"/>
      <c r="CH29" s="207"/>
      <c r="CI29" s="207"/>
      <c r="CJ29" s="207"/>
      <c r="CK29" s="207"/>
      <c r="CL29" s="207"/>
      <c r="CM29" s="207"/>
      <c r="CN29" s="207"/>
      <c r="CO29" s="207"/>
      <c r="CP29" s="207"/>
      <c r="CQ29" s="207"/>
      <c r="CR29" s="207"/>
      <c r="CS29" s="207"/>
      <c r="CT29" s="207"/>
      <c r="CU29" s="207"/>
    </row>
    <row r="30" spans="3:101" ht="16">
      <c r="E30" s="136"/>
      <c r="F30" s="137"/>
      <c r="G30" s="137"/>
      <c r="H30" s="137"/>
      <c r="I30" s="220"/>
      <c r="J30" s="220"/>
      <c r="K30" s="220"/>
      <c r="L30" s="219"/>
      <c r="M30" s="207"/>
      <c r="N30" s="207"/>
      <c r="O30" s="207"/>
      <c r="P30" s="207"/>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207"/>
      <c r="BF30" s="207"/>
      <c r="BG30" s="207"/>
      <c r="BH30" s="207"/>
      <c r="BI30" s="207"/>
      <c r="BJ30" s="207"/>
      <c r="BK30" s="207"/>
      <c r="BL30" s="207"/>
      <c r="BM30" s="207"/>
      <c r="BN30" s="207"/>
      <c r="BO30" s="207"/>
      <c r="BP30" s="207"/>
      <c r="BQ30" s="207"/>
      <c r="BR30" s="207"/>
      <c r="BS30" s="207"/>
      <c r="BT30" s="207"/>
      <c r="BU30" s="207"/>
      <c r="BV30" s="207"/>
      <c r="BW30" s="207"/>
      <c r="BX30" s="207"/>
      <c r="BY30" s="207"/>
      <c r="BZ30" s="207"/>
      <c r="CA30" s="207"/>
      <c r="CB30" s="207"/>
      <c r="CC30" s="207"/>
      <c r="CD30" s="207"/>
      <c r="CE30" s="207"/>
      <c r="CF30" s="207"/>
      <c r="CG30" s="207"/>
      <c r="CH30" s="207"/>
      <c r="CI30" s="207"/>
      <c r="CJ30" s="207"/>
      <c r="CK30" s="207"/>
      <c r="CL30" s="207"/>
      <c r="CM30" s="207"/>
      <c r="CN30" s="207"/>
      <c r="CO30" s="207"/>
      <c r="CP30" s="207"/>
      <c r="CQ30" s="207"/>
      <c r="CR30" s="207"/>
      <c r="CS30" s="207"/>
      <c r="CT30" s="207"/>
      <c r="CU30" s="207"/>
    </row>
    <row r="31" spans="3:101" ht="16">
      <c r="E31" s="136"/>
      <c r="F31" s="137"/>
      <c r="G31" s="137"/>
      <c r="H31" s="137"/>
      <c r="I31" s="220"/>
      <c r="J31" s="220"/>
      <c r="K31" s="220"/>
      <c r="L31" s="219"/>
      <c r="M31" s="207"/>
      <c r="N31" s="207"/>
      <c r="O31" s="207"/>
      <c r="P31" s="207"/>
      <c r="Q31" s="207"/>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207"/>
      <c r="BF31" s="207"/>
      <c r="BG31" s="207"/>
      <c r="BH31" s="207"/>
      <c r="BI31" s="207"/>
      <c r="BJ31" s="207"/>
      <c r="BK31" s="207"/>
      <c r="BL31" s="207"/>
      <c r="BM31" s="207"/>
      <c r="BN31" s="207"/>
      <c r="BO31" s="207"/>
      <c r="BP31" s="207"/>
      <c r="BQ31" s="207"/>
      <c r="BR31" s="207"/>
      <c r="BS31" s="207"/>
      <c r="BT31" s="207"/>
      <c r="BU31" s="207"/>
      <c r="BV31" s="207"/>
      <c r="BW31" s="207"/>
      <c r="BX31" s="207"/>
      <c r="BY31" s="207"/>
      <c r="BZ31" s="207"/>
      <c r="CA31" s="207"/>
      <c r="CB31" s="207"/>
      <c r="CC31" s="207"/>
      <c r="CD31" s="207"/>
      <c r="CE31" s="207"/>
      <c r="CF31" s="207"/>
      <c r="CG31" s="207"/>
      <c r="CH31" s="207"/>
      <c r="CI31" s="207"/>
      <c r="CJ31" s="207"/>
      <c r="CK31" s="207"/>
      <c r="CL31" s="207"/>
      <c r="CM31" s="207"/>
      <c r="CN31" s="207"/>
      <c r="CO31" s="207"/>
      <c r="CP31" s="207"/>
      <c r="CQ31" s="207"/>
      <c r="CR31" s="207"/>
      <c r="CS31" s="207"/>
      <c r="CT31" s="207"/>
      <c r="CU31" s="207"/>
    </row>
    <row r="32" spans="3:101" ht="16">
      <c r="E32" s="136"/>
      <c r="F32" s="137"/>
      <c r="G32" s="137"/>
      <c r="H32" s="137"/>
      <c r="I32" s="220"/>
      <c r="J32" s="220"/>
      <c r="K32" s="220"/>
      <c r="L32" s="219"/>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207"/>
      <c r="BF32" s="207"/>
      <c r="BG32" s="207"/>
      <c r="BH32" s="207"/>
      <c r="BI32" s="207"/>
      <c r="BJ32" s="207"/>
      <c r="BK32" s="207"/>
      <c r="BL32" s="207"/>
      <c r="BM32" s="207"/>
      <c r="BN32" s="207"/>
      <c r="BO32" s="207"/>
      <c r="BP32" s="207"/>
      <c r="BQ32" s="207"/>
      <c r="BR32" s="207"/>
      <c r="BS32" s="207"/>
      <c r="BT32" s="207"/>
      <c r="BU32" s="207"/>
      <c r="BV32" s="207"/>
      <c r="BW32" s="207"/>
      <c r="BX32" s="207"/>
      <c r="BY32" s="207"/>
      <c r="BZ32" s="207"/>
      <c r="CA32" s="207"/>
      <c r="CB32" s="207"/>
      <c r="CC32" s="207"/>
      <c r="CD32" s="207"/>
      <c r="CE32" s="207"/>
      <c r="CF32" s="207"/>
      <c r="CG32" s="207"/>
      <c r="CH32" s="207"/>
      <c r="CI32" s="207"/>
      <c r="CJ32" s="207"/>
      <c r="CK32" s="207"/>
      <c r="CL32" s="207"/>
      <c r="CM32" s="207"/>
      <c r="CN32" s="207"/>
      <c r="CO32" s="207"/>
      <c r="CP32" s="207"/>
      <c r="CQ32" s="207"/>
      <c r="CR32" s="207"/>
      <c r="CS32" s="207"/>
      <c r="CT32" s="207"/>
      <c r="CU32" s="207"/>
    </row>
    <row r="33" spans="5:100" ht="16">
      <c r="E33" s="136"/>
      <c r="F33" s="137"/>
      <c r="G33" s="137"/>
      <c r="H33" s="137"/>
      <c r="I33" s="220"/>
      <c r="J33" s="220"/>
      <c r="K33" s="220"/>
      <c r="L33" s="219"/>
      <c r="M33" s="207"/>
      <c r="N33" s="207"/>
      <c r="O33" s="207"/>
      <c r="P33" s="207"/>
      <c r="Q33" s="207"/>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207"/>
      <c r="BF33" s="207"/>
      <c r="BG33" s="207"/>
      <c r="BH33" s="207"/>
      <c r="BI33" s="207"/>
      <c r="BJ33" s="207"/>
      <c r="BK33" s="207"/>
      <c r="BL33" s="207"/>
      <c r="BM33" s="207"/>
      <c r="BN33" s="207"/>
      <c r="BO33" s="207"/>
      <c r="BP33" s="207"/>
      <c r="BQ33" s="207"/>
      <c r="BR33" s="207"/>
      <c r="BS33" s="207"/>
      <c r="BT33" s="207"/>
      <c r="BU33" s="207"/>
      <c r="BV33" s="207"/>
      <c r="BW33" s="207"/>
      <c r="BX33" s="207"/>
      <c r="BY33" s="207"/>
      <c r="BZ33" s="207"/>
      <c r="CA33" s="207"/>
      <c r="CB33" s="207"/>
      <c r="CC33" s="207"/>
      <c r="CD33" s="207"/>
      <c r="CE33" s="207"/>
      <c r="CF33" s="207"/>
      <c r="CG33" s="207"/>
      <c r="CH33" s="207"/>
      <c r="CI33" s="207"/>
      <c r="CJ33" s="207"/>
      <c r="CK33" s="207"/>
      <c r="CL33" s="207"/>
      <c r="CM33" s="207"/>
      <c r="CN33" s="207"/>
      <c r="CO33" s="207"/>
      <c r="CP33" s="207"/>
      <c r="CQ33" s="207"/>
      <c r="CR33" s="207"/>
      <c r="CS33" s="207"/>
      <c r="CT33" s="207"/>
      <c r="CU33" s="207"/>
    </row>
    <row r="34" spans="5:100" ht="16">
      <c r="E34" s="136"/>
      <c r="F34" s="137"/>
      <c r="G34" s="137"/>
      <c r="H34" s="137"/>
      <c r="I34" s="220"/>
      <c r="J34" s="220"/>
      <c r="K34" s="220"/>
      <c r="L34" s="219"/>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207"/>
      <c r="BF34" s="207"/>
      <c r="BG34" s="207"/>
      <c r="BH34" s="207"/>
      <c r="BI34" s="207"/>
      <c r="BJ34" s="207"/>
      <c r="BK34" s="207"/>
      <c r="BL34" s="207"/>
      <c r="BM34" s="207"/>
      <c r="BN34" s="207"/>
      <c r="BO34" s="207"/>
      <c r="BP34" s="207"/>
      <c r="BQ34" s="207"/>
      <c r="BR34" s="207"/>
      <c r="BS34" s="207"/>
      <c r="BT34" s="207"/>
      <c r="BU34" s="207"/>
      <c r="BV34" s="207"/>
      <c r="BW34" s="207"/>
      <c r="BX34" s="207"/>
      <c r="BY34" s="207"/>
      <c r="BZ34" s="207"/>
      <c r="CA34" s="207"/>
      <c r="CB34" s="207"/>
      <c r="CC34" s="207"/>
      <c r="CD34" s="207"/>
      <c r="CE34" s="207"/>
      <c r="CF34" s="207"/>
      <c r="CG34" s="207"/>
      <c r="CH34" s="207"/>
      <c r="CI34" s="207"/>
      <c r="CJ34" s="207"/>
      <c r="CK34" s="207"/>
      <c r="CL34" s="207"/>
      <c r="CM34" s="207"/>
      <c r="CN34" s="207"/>
      <c r="CO34" s="207"/>
      <c r="CP34" s="207"/>
      <c r="CQ34" s="207"/>
      <c r="CR34" s="207"/>
      <c r="CS34" s="207"/>
      <c r="CT34" s="207"/>
      <c r="CU34" s="207"/>
    </row>
    <row r="35" spans="5:100" ht="16">
      <c r="E35" s="136"/>
      <c r="F35" s="137"/>
      <c r="G35" s="137"/>
      <c r="H35" s="137"/>
      <c r="I35" s="220"/>
      <c r="J35" s="220"/>
      <c r="K35" s="220"/>
      <c r="L35" s="219"/>
      <c r="M35" s="207"/>
      <c r="N35" s="207"/>
      <c r="O35" s="207"/>
      <c r="P35" s="207"/>
      <c r="Q35" s="207"/>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207"/>
      <c r="BF35" s="207"/>
      <c r="BG35" s="207"/>
      <c r="BH35" s="207"/>
      <c r="BI35" s="207"/>
      <c r="BJ35" s="207"/>
      <c r="BK35" s="207"/>
      <c r="BL35" s="207"/>
      <c r="BM35" s="207"/>
      <c r="BN35" s="207"/>
      <c r="BO35" s="207"/>
      <c r="BP35" s="207"/>
      <c r="BQ35" s="207"/>
      <c r="BR35" s="207"/>
      <c r="BS35" s="207"/>
      <c r="BT35" s="207"/>
      <c r="BU35" s="207"/>
      <c r="BV35" s="207"/>
      <c r="BW35" s="207"/>
      <c r="BX35" s="207"/>
      <c r="BY35" s="207"/>
      <c r="BZ35" s="207"/>
      <c r="CA35" s="207"/>
      <c r="CB35" s="207"/>
      <c r="CC35" s="207"/>
      <c r="CD35" s="207"/>
      <c r="CE35" s="207"/>
      <c r="CF35" s="207"/>
      <c r="CG35" s="207"/>
      <c r="CH35" s="207"/>
      <c r="CI35" s="207"/>
      <c r="CJ35" s="207"/>
      <c r="CK35" s="207"/>
      <c r="CL35" s="207"/>
      <c r="CM35" s="207"/>
      <c r="CN35" s="207"/>
      <c r="CO35" s="207"/>
      <c r="CP35" s="207"/>
      <c r="CQ35" s="207"/>
      <c r="CR35" s="207"/>
      <c r="CS35" s="207"/>
      <c r="CT35" s="207"/>
      <c r="CU35" s="207"/>
    </row>
    <row r="36" spans="5:100" ht="16">
      <c r="E36" s="136"/>
      <c r="F36" s="137"/>
      <c r="G36" s="137"/>
      <c r="H36" s="137"/>
      <c r="I36" s="137"/>
      <c r="J36" s="137"/>
      <c r="K36" s="137"/>
      <c r="L36" s="134"/>
      <c r="M36" s="207"/>
      <c r="N36" s="207"/>
      <c r="O36" s="207"/>
      <c r="P36" s="207"/>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207"/>
      <c r="BF36" s="207"/>
      <c r="BG36" s="207"/>
      <c r="BH36" s="207"/>
      <c r="BI36" s="207"/>
      <c r="BJ36" s="207"/>
      <c r="BK36" s="207"/>
      <c r="BL36" s="207"/>
      <c r="BM36" s="207"/>
      <c r="BN36" s="207"/>
      <c r="BO36" s="207"/>
      <c r="BP36" s="207"/>
      <c r="BQ36" s="207"/>
      <c r="BR36" s="207"/>
      <c r="BS36" s="207"/>
      <c r="BT36" s="207"/>
      <c r="BU36" s="207"/>
      <c r="BV36" s="207"/>
      <c r="BW36" s="207"/>
      <c r="BX36" s="207"/>
      <c r="BY36" s="207"/>
      <c r="BZ36" s="207"/>
      <c r="CA36" s="207"/>
      <c r="CB36" s="207"/>
      <c r="CC36" s="207"/>
      <c r="CD36" s="207"/>
      <c r="CE36" s="207"/>
      <c r="CF36" s="207"/>
      <c r="CG36" s="207"/>
      <c r="CH36" s="207"/>
      <c r="CI36" s="207"/>
      <c r="CJ36" s="207"/>
      <c r="CK36" s="207"/>
      <c r="CL36" s="207"/>
      <c r="CM36" s="207"/>
      <c r="CN36" s="207"/>
      <c r="CO36" s="207"/>
      <c r="CP36" s="207"/>
      <c r="CQ36" s="207"/>
      <c r="CR36" s="207"/>
      <c r="CS36" s="207"/>
      <c r="CT36" s="207"/>
      <c r="CU36" s="207"/>
    </row>
    <row r="38" spans="5:100" ht="16">
      <c r="M38" s="170" t="s">
        <v>8367</v>
      </c>
      <c r="N38" t="str">
        <f t="shared" ref="N38:AS38" si="9">+IFERROR(N2/28/SUM(N9:N12)/10,"")</f>
        <v/>
      </c>
      <c r="O38" t="str">
        <f t="shared" si="9"/>
        <v/>
      </c>
      <c r="P38">
        <f t="shared" si="9"/>
        <v>56.175045544662133</v>
      </c>
      <c r="Q38">
        <f t="shared" si="9"/>
        <v>83.557061071035477</v>
      </c>
      <c r="R38">
        <f t="shared" si="9"/>
        <v>114.67500473801795</v>
      </c>
      <c r="S38">
        <f t="shared" si="9"/>
        <v>173.40617575476449</v>
      </c>
      <c r="T38">
        <f t="shared" si="9"/>
        <v>79.273714992756865</v>
      </c>
      <c r="U38">
        <f t="shared" si="9"/>
        <v>38.718360709540477</v>
      </c>
      <c r="V38">
        <f t="shared" si="9"/>
        <v>36.531821087628899</v>
      </c>
      <c r="W38">
        <f t="shared" si="9"/>
        <v>33.808188150457781</v>
      </c>
      <c r="X38">
        <f t="shared" si="9"/>
        <v>41.120947118042935</v>
      </c>
      <c r="Y38">
        <f t="shared" si="9"/>
        <v>30.702967230290973</v>
      </c>
      <c r="Z38">
        <f t="shared" si="9"/>
        <v>33.395837784414191</v>
      </c>
      <c r="AA38">
        <f t="shared" si="9"/>
        <v>45.252551975951789</v>
      </c>
      <c r="AB38">
        <f t="shared" si="9"/>
        <v>43.485773158235034</v>
      </c>
      <c r="AC38">
        <f t="shared" si="9"/>
        <v>44.458096564394268</v>
      </c>
      <c r="AD38">
        <f t="shared" si="9"/>
        <v>42.317234144909108</v>
      </c>
      <c r="AE38">
        <f t="shared" si="9"/>
        <v>91.997372532915605</v>
      </c>
      <c r="AF38">
        <f t="shared" si="9"/>
        <v>122.20276022248215</v>
      </c>
      <c r="AG38">
        <f t="shared" si="9"/>
        <v>122.31869621049195</v>
      </c>
      <c r="AH38">
        <f t="shared" si="9"/>
        <v>122.99953908858242</v>
      </c>
      <c r="AI38">
        <f t="shared" si="9"/>
        <v>126.81424720310187</v>
      </c>
      <c r="AJ38">
        <f t="shared" si="9"/>
        <v>119.63511723713775</v>
      </c>
      <c r="AK38">
        <f t="shared" si="9"/>
        <v>112.58133916530429</v>
      </c>
      <c r="AL38">
        <f t="shared" si="9"/>
        <v>111.23462988026581</v>
      </c>
      <c r="AM38">
        <f t="shared" si="9"/>
        <v>94.27669791389846</v>
      </c>
      <c r="AN38">
        <f t="shared" si="9"/>
        <v>80.480353755934232</v>
      </c>
      <c r="AO38">
        <f t="shared" si="9"/>
        <v>68.765909906635756</v>
      </c>
      <c r="AP38">
        <f t="shared" si="9"/>
        <v>100.75876522330493</v>
      </c>
      <c r="AQ38">
        <f t="shared" si="9"/>
        <v>148.58132058852794</v>
      </c>
      <c r="AR38">
        <f t="shared" si="9"/>
        <v>176.67737849277472</v>
      </c>
      <c r="AS38">
        <f t="shared" si="9"/>
        <v>165.49134988683412</v>
      </c>
      <c r="AT38">
        <f t="shared" ref="AT38:BX38" si="10">+IFERROR(AT2/28/SUM(AT9:AT12)/10,"")</f>
        <v>184.07574282873705</v>
      </c>
      <c r="AU38">
        <f t="shared" si="10"/>
        <v>189.39266239573024</v>
      </c>
      <c r="AV38">
        <f t="shared" si="10"/>
        <v>185.98904052908972</v>
      </c>
      <c r="AW38">
        <f t="shared" si="10"/>
        <v>186.43358240783147</v>
      </c>
      <c r="AX38">
        <f t="shared" si="10"/>
        <v>186.16567281483742</v>
      </c>
      <c r="AY38">
        <f t="shared" si="10"/>
        <v>151.8294965959094</v>
      </c>
      <c r="AZ38">
        <f t="shared" si="10"/>
        <v>104.39878064012821</v>
      </c>
      <c r="BA38">
        <f t="shared" si="10"/>
        <v>79.692215791254725</v>
      </c>
      <c r="BB38">
        <f t="shared" si="10"/>
        <v>108.72827562553486</v>
      </c>
      <c r="BC38">
        <f t="shared" si="10"/>
        <v>159.08970735215303</v>
      </c>
      <c r="BD38">
        <f t="shared" si="10"/>
        <v>181.28238382635612</v>
      </c>
      <c r="BE38">
        <f t="shared" si="10"/>
        <v>184.79337172076583</v>
      </c>
      <c r="BF38">
        <f t="shared" si="10"/>
        <v>183.22202313818792</v>
      </c>
      <c r="BG38">
        <f t="shared" si="10"/>
        <v>184.7203768044987</v>
      </c>
      <c r="BH38">
        <f t="shared" si="10"/>
        <v>184.40868100019935</v>
      </c>
      <c r="BI38">
        <f t="shared" si="10"/>
        <v>175.99660995291831</v>
      </c>
      <c r="BJ38">
        <f t="shared" si="10"/>
        <v>169.60075157450331</v>
      </c>
      <c r="BK38">
        <f t="shared" si="10"/>
        <v>117.51877707980752</v>
      </c>
      <c r="BL38">
        <f t="shared" si="10"/>
        <v>47.661095725910869</v>
      </c>
      <c r="BM38">
        <f t="shared" si="10"/>
        <v>8.2056526194429917</v>
      </c>
      <c r="BN38">
        <f t="shared" si="10"/>
        <v>12.893160525304546</v>
      </c>
      <c r="BO38">
        <f t="shared" si="10"/>
        <v>3.7491502183198349</v>
      </c>
      <c r="BP38">
        <f t="shared" si="10"/>
        <v>3.2434406387133485</v>
      </c>
      <c r="BQ38">
        <f t="shared" si="10"/>
        <v>3.2487060693307326</v>
      </c>
      <c r="BR38">
        <f t="shared" si="10"/>
        <v>4.2834709334464254</v>
      </c>
      <c r="BS38">
        <f t="shared" si="10"/>
        <v>3.9576498695414069</v>
      </c>
      <c r="BT38">
        <f t="shared" si="10"/>
        <v>2.5396086550307819</v>
      </c>
      <c r="BU38">
        <f t="shared" si="10"/>
        <v>1.3471093072174907</v>
      </c>
      <c r="BV38">
        <f t="shared" si="10"/>
        <v>1.1148341529351409</v>
      </c>
      <c r="BW38">
        <f t="shared" si="10"/>
        <v>0.77343750000000011</v>
      </c>
      <c r="BX38">
        <f t="shared" si="10"/>
        <v>2.4800652007708122</v>
      </c>
      <c r="BY38" t="str">
        <f>+IFERROR(BY2/28/SUM(#REF!)/10,"")</f>
        <v/>
      </c>
      <c r="BZ38">
        <f t="shared" ref="BZ38:CV38" si="11">+IFERROR(BZ2/28/SUM(BY9:BY12)/10,"")</f>
        <v>1.9410582517985611</v>
      </c>
      <c r="CA38">
        <f t="shared" si="11"/>
        <v>2.149028778776978</v>
      </c>
      <c r="CB38">
        <f t="shared" si="11"/>
        <v>2.0797052697841729</v>
      </c>
      <c r="CC38">
        <f t="shared" si="11"/>
        <v>2.660902225061442</v>
      </c>
      <c r="CD38">
        <f t="shared" si="11"/>
        <v>2.7195470776397515</v>
      </c>
      <c r="CE38">
        <f t="shared" si="11"/>
        <v>2.6555111468944101</v>
      </c>
      <c r="CF38">
        <f t="shared" si="11"/>
        <v>2.0109798968944101</v>
      </c>
      <c r="CG38">
        <f t="shared" si="11"/>
        <v>1.9461095776397515</v>
      </c>
      <c r="CH38">
        <f t="shared" si="11"/>
        <v>2.0109798968944101</v>
      </c>
      <c r="CI38">
        <f t="shared" si="11"/>
        <v>1.9461095776397506</v>
      </c>
      <c r="CJ38">
        <f t="shared" si="11"/>
        <v>4.518430842296512</v>
      </c>
      <c r="CK38">
        <f t="shared" si="11"/>
        <v>3.9510820922965117</v>
      </c>
      <c r="CL38">
        <f t="shared" si="11"/>
        <v>1.9754826279069768</v>
      </c>
      <c r="CM38">
        <f t="shared" si="11"/>
        <v>0</v>
      </c>
      <c r="CN38" t="str">
        <f t="shared" si="11"/>
        <v/>
      </c>
      <c r="CO38" t="str">
        <f t="shared" si="11"/>
        <v/>
      </c>
      <c r="CP38" t="str">
        <f t="shared" si="11"/>
        <v/>
      </c>
      <c r="CQ38" t="str">
        <f t="shared" si="11"/>
        <v/>
      </c>
      <c r="CR38" t="str">
        <f t="shared" si="11"/>
        <v/>
      </c>
      <c r="CS38" t="str">
        <f t="shared" si="11"/>
        <v/>
      </c>
      <c r="CT38" t="str">
        <f t="shared" si="11"/>
        <v/>
      </c>
      <c r="CU38" t="str">
        <f t="shared" si="11"/>
        <v/>
      </c>
      <c r="CV38" t="str">
        <f t="shared" si="11"/>
        <v/>
      </c>
    </row>
    <row r="39" spans="5:100">
      <c r="M39" s="11"/>
    </row>
  </sheetData>
  <phoneticPr fontId="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57B58-E3DC-4306-A9A1-421182317131}">
  <sheetPr>
    <tabColor theme="0" tint="-4.9989318521683403E-2"/>
  </sheetPr>
  <dimension ref="A1:DH31"/>
  <sheetViews>
    <sheetView zoomScale="85" zoomScaleNormal="85" workbookViewId="0">
      <selection activeCell="N9" sqref="N9:CV19"/>
    </sheetView>
  </sheetViews>
  <sheetFormatPr defaultRowHeight="14.5"/>
  <cols>
    <col min="1" max="1" width="9.7265625" bestFit="1" customWidth="1"/>
    <col min="2" max="2" width="18.7265625" bestFit="1" customWidth="1"/>
    <col min="3" max="3" width="10.6328125" bestFit="1" customWidth="1"/>
    <col min="4" max="4" width="13.26953125" bestFit="1" customWidth="1"/>
    <col min="5" max="5" width="12.26953125" bestFit="1" customWidth="1"/>
    <col min="6" max="6" width="16.453125" bestFit="1" customWidth="1"/>
    <col min="7" max="7" width="48" bestFit="1" customWidth="1"/>
    <col min="8" max="8" width="18.7265625" bestFit="1" customWidth="1"/>
    <col min="9" max="9" width="19.453125" bestFit="1" customWidth="1"/>
    <col min="10" max="10" width="14.7265625" bestFit="1" customWidth="1"/>
    <col min="11" max="11" width="10.7265625" bestFit="1" customWidth="1"/>
    <col min="12" max="12" width="15.6328125" bestFit="1" customWidth="1"/>
    <col min="13" max="13" width="20.08984375" bestFit="1" customWidth="1"/>
    <col min="14" max="100" width="15.6328125" customWidth="1"/>
  </cols>
  <sheetData>
    <row r="1" spans="1:112">
      <c r="A1" s="165" t="s">
        <v>0</v>
      </c>
      <c r="B1" s="165" t="s">
        <v>1</v>
      </c>
      <c r="C1" s="165" t="s">
        <v>8359</v>
      </c>
      <c r="D1" s="165" t="s">
        <v>26</v>
      </c>
      <c r="E1" s="165" t="s">
        <v>8360</v>
      </c>
      <c r="F1" s="166" t="s">
        <v>36</v>
      </c>
      <c r="G1" s="165" t="s">
        <v>8361</v>
      </c>
      <c r="H1" s="165" t="s">
        <v>2607</v>
      </c>
      <c r="I1" s="165" t="s">
        <v>8362</v>
      </c>
      <c r="J1" s="167" t="s">
        <v>8363</v>
      </c>
      <c r="K1" s="167" t="s">
        <v>8364</v>
      </c>
      <c r="L1" s="167" t="s">
        <v>8365</v>
      </c>
      <c r="M1" s="167" t="s">
        <v>8366</v>
      </c>
      <c r="N1" s="1" t="s">
        <v>7403</v>
      </c>
      <c r="O1" s="1" t="s">
        <v>7404</v>
      </c>
      <c r="P1" s="1" t="s">
        <v>447</v>
      </c>
      <c r="Q1" s="1" t="s">
        <v>1590</v>
      </c>
      <c r="R1" s="1" t="s">
        <v>99</v>
      </c>
      <c r="S1" s="1" t="s">
        <v>110</v>
      </c>
      <c r="T1" s="1" t="s">
        <v>144</v>
      </c>
      <c r="U1" s="1" t="s">
        <v>154</v>
      </c>
      <c r="V1" s="1" t="s">
        <v>114</v>
      </c>
      <c r="W1" s="90" t="s">
        <v>202</v>
      </c>
      <c r="X1" s="90" t="s">
        <v>128</v>
      </c>
      <c r="Y1" s="168" t="s">
        <v>133</v>
      </c>
      <c r="Z1" s="169" t="s">
        <v>160</v>
      </c>
      <c r="AA1" s="1" t="s">
        <v>247</v>
      </c>
      <c r="AB1" s="1" t="s">
        <v>135</v>
      </c>
      <c r="AC1" s="1" t="s">
        <v>197</v>
      </c>
      <c r="AD1" s="1" t="s">
        <v>575</v>
      </c>
      <c r="AE1" s="1" t="s">
        <v>538</v>
      </c>
      <c r="AF1" s="1" t="s">
        <v>7405</v>
      </c>
      <c r="AG1" s="1" t="s">
        <v>7406</v>
      </c>
      <c r="AH1" s="1" t="s">
        <v>7407</v>
      </c>
      <c r="AI1" s="1" t="s">
        <v>7408</v>
      </c>
      <c r="AJ1" s="1" t="s">
        <v>7409</v>
      </c>
      <c r="AK1" s="1" t="s">
        <v>7410</v>
      </c>
      <c r="AL1" s="1" t="s">
        <v>572</v>
      </c>
      <c r="AM1" s="1" t="s">
        <v>7411</v>
      </c>
      <c r="AN1" s="1" t="s">
        <v>7412</v>
      </c>
      <c r="AO1" s="1" t="s">
        <v>7413</v>
      </c>
      <c r="AP1" s="1" t="s">
        <v>7414</v>
      </c>
      <c r="AQ1" s="1" t="s">
        <v>7415</v>
      </c>
      <c r="AR1" s="1" t="s">
        <v>7416</v>
      </c>
      <c r="AS1" s="1" t="s">
        <v>7417</v>
      </c>
      <c r="AT1" s="1" t="s">
        <v>7418</v>
      </c>
      <c r="AU1" s="1" t="s">
        <v>7419</v>
      </c>
      <c r="AV1" s="1" t="s">
        <v>7420</v>
      </c>
      <c r="AW1" s="1" t="s">
        <v>7421</v>
      </c>
      <c r="AX1" s="1" t="s">
        <v>7422</v>
      </c>
      <c r="AY1" s="1" t="s">
        <v>7423</v>
      </c>
      <c r="AZ1" s="1" t="s">
        <v>7424</v>
      </c>
      <c r="BA1" s="1" t="s">
        <v>7425</v>
      </c>
      <c r="BB1" s="1" t="s">
        <v>7426</v>
      </c>
      <c r="BC1" s="1" t="s">
        <v>7427</v>
      </c>
      <c r="BD1" s="1" t="s">
        <v>7428</v>
      </c>
      <c r="BE1" s="1" t="s">
        <v>7429</v>
      </c>
      <c r="BF1" s="1" t="s">
        <v>7430</v>
      </c>
      <c r="BG1" s="1" t="s">
        <v>7431</v>
      </c>
      <c r="BH1" s="1" t="s">
        <v>7432</v>
      </c>
      <c r="BI1" s="1" t="s">
        <v>7433</v>
      </c>
      <c r="BJ1" s="1" t="s">
        <v>7434</v>
      </c>
      <c r="BK1" s="1" t="s">
        <v>7435</v>
      </c>
      <c r="BL1" s="1" t="s">
        <v>7436</v>
      </c>
      <c r="BM1" s="1" t="s">
        <v>7437</v>
      </c>
      <c r="BN1" s="1" t="s">
        <v>7438</v>
      </c>
      <c r="BO1" s="1" t="s">
        <v>7439</v>
      </c>
      <c r="BP1" s="1" t="s">
        <v>7440</v>
      </c>
      <c r="BQ1" s="1" t="s">
        <v>7441</v>
      </c>
      <c r="BR1" s="1" t="s">
        <v>7442</v>
      </c>
      <c r="BS1" s="1" t="s">
        <v>7443</v>
      </c>
      <c r="BT1" s="1" t="s">
        <v>7444</v>
      </c>
      <c r="BU1" s="1" t="s">
        <v>7445</v>
      </c>
      <c r="BV1" s="1" t="s">
        <v>7446</v>
      </c>
      <c r="BW1" s="1" t="s">
        <v>7447</v>
      </c>
      <c r="BX1" s="1" t="s">
        <v>7448</v>
      </c>
      <c r="BY1" s="1" t="s">
        <v>8335</v>
      </c>
      <c r="BZ1" s="1" t="s">
        <v>8336</v>
      </c>
      <c r="CA1" s="1" t="s">
        <v>8337</v>
      </c>
      <c r="CB1" s="1" t="s">
        <v>8338</v>
      </c>
      <c r="CC1" s="1" t="s">
        <v>8339</v>
      </c>
      <c r="CD1" s="1" t="s">
        <v>8340</v>
      </c>
      <c r="CE1" s="1" t="s">
        <v>8341</v>
      </c>
      <c r="CF1" s="1" t="s">
        <v>8342</v>
      </c>
      <c r="CG1" s="1" t="s">
        <v>8343</v>
      </c>
      <c r="CH1" s="1" t="s">
        <v>8344</v>
      </c>
      <c r="CI1" s="1" t="s">
        <v>8345</v>
      </c>
      <c r="CJ1" s="1" t="s">
        <v>8346</v>
      </c>
      <c r="CK1" s="1" t="s">
        <v>8347</v>
      </c>
      <c r="CL1" s="1" t="s">
        <v>8348</v>
      </c>
      <c r="CM1" s="1" t="s">
        <v>8349</v>
      </c>
      <c r="CN1" s="1" t="s">
        <v>8350</v>
      </c>
      <c r="CO1" s="1" t="s">
        <v>8351</v>
      </c>
      <c r="CP1" s="1" t="s">
        <v>8352</v>
      </c>
      <c r="CQ1" s="1" t="s">
        <v>8353</v>
      </c>
      <c r="CR1" s="1" t="s">
        <v>8354</v>
      </c>
      <c r="CS1" s="1" t="s">
        <v>8355</v>
      </c>
      <c r="CT1" s="1" t="s">
        <v>8356</v>
      </c>
      <c r="CU1" s="1" t="s">
        <v>8357</v>
      </c>
      <c r="CV1" s="1" t="s">
        <v>8358</v>
      </c>
    </row>
    <row r="2" spans="1:112">
      <c r="A2" s="157" t="s">
        <v>8269</v>
      </c>
      <c r="B2" s="158" t="s">
        <v>8270</v>
      </c>
      <c r="C2" s="158" t="s">
        <v>8329</v>
      </c>
      <c r="D2" s="159" t="s">
        <v>38</v>
      </c>
      <c r="E2" s="158" t="s">
        <v>97</v>
      </c>
      <c r="F2" s="160" t="s">
        <v>35</v>
      </c>
      <c r="G2" s="158" t="s">
        <v>7456</v>
      </c>
      <c r="H2" s="159" t="s">
        <v>8271</v>
      </c>
      <c r="I2" s="158"/>
      <c r="J2" s="161"/>
      <c r="K2" s="161"/>
      <c r="L2" s="162"/>
      <c r="M2" s="161"/>
      <c r="N2" s="163">
        <v>0</v>
      </c>
      <c r="O2" s="163">
        <v>0</v>
      </c>
      <c r="P2" s="163">
        <v>55203.998275786682</v>
      </c>
      <c r="Q2" s="163">
        <v>131430.76844552648</v>
      </c>
      <c r="R2" s="163">
        <v>30283.522015254035</v>
      </c>
      <c r="S2" s="163">
        <v>37474.698928123253</v>
      </c>
      <c r="T2" s="163">
        <v>41076.614508680083</v>
      </c>
      <c r="U2" s="163">
        <v>54609.215444165049</v>
      </c>
      <c r="V2" s="163">
        <v>240260.65888324691</v>
      </c>
      <c r="W2" s="163">
        <v>218615.23018064356</v>
      </c>
      <c r="X2" s="163">
        <v>725025.59285827959</v>
      </c>
      <c r="Y2" s="164">
        <v>455498.08160012483</v>
      </c>
      <c r="Z2" s="163">
        <v>432252.54456372716</v>
      </c>
      <c r="AA2" s="163">
        <v>422845.71941624128</v>
      </c>
      <c r="AB2" s="163">
        <v>481705.637069027</v>
      </c>
      <c r="AC2" s="163">
        <v>532836.13638158678</v>
      </c>
      <c r="AD2" s="163">
        <v>578178.22213937354</v>
      </c>
      <c r="AE2" s="163">
        <v>1855052.3919959215</v>
      </c>
      <c r="AF2" s="163">
        <v>2745604.7414563089</v>
      </c>
      <c r="AG2" s="163">
        <v>3004310.4286532737</v>
      </c>
      <c r="AH2" s="163">
        <v>3349160.5959478864</v>
      </c>
      <c r="AI2" s="163">
        <v>3460604.9955078689</v>
      </c>
      <c r="AJ2" s="163">
        <v>3459682.0422153608</v>
      </c>
      <c r="AK2" s="163">
        <v>3484585.6551735881</v>
      </c>
      <c r="AL2" s="163">
        <v>3635441.494961211</v>
      </c>
      <c r="AM2" s="163">
        <v>3138075.8160080826</v>
      </c>
      <c r="AN2" s="163">
        <v>2411975.432418339</v>
      </c>
      <c r="AO2" s="163">
        <v>2218338.5354782655</v>
      </c>
      <c r="AP2" s="163">
        <v>2553312.6858490147</v>
      </c>
      <c r="AQ2" s="163">
        <v>3240561.1866554376</v>
      </c>
      <c r="AR2" s="163">
        <v>3455978.5561095569</v>
      </c>
      <c r="AS2" s="163">
        <v>3104490.6851294301</v>
      </c>
      <c r="AT2" s="163">
        <v>4180716.408703431</v>
      </c>
      <c r="AU2" s="163">
        <v>4500728.1644818801</v>
      </c>
      <c r="AV2" s="163">
        <v>4428553.5283426801</v>
      </c>
      <c r="AW2" s="163">
        <v>4411443.2491912153</v>
      </c>
      <c r="AX2" s="163">
        <v>4394269.3321947008</v>
      </c>
      <c r="AY2" s="163">
        <v>3903117.5730245458</v>
      </c>
      <c r="AZ2" s="163">
        <v>2991510.8120223526</v>
      </c>
      <c r="BA2" s="163">
        <v>2353310.9382950766</v>
      </c>
      <c r="BB2" s="163">
        <v>2594794.559705534</v>
      </c>
      <c r="BC2" s="163">
        <v>3166212.7369187023</v>
      </c>
      <c r="BD2" s="163">
        <v>2696296.7333994545</v>
      </c>
      <c r="BE2" s="163">
        <v>2608989.8412017883</v>
      </c>
      <c r="BF2" s="163">
        <v>2562190.0574454879</v>
      </c>
      <c r="BG2" s="163">
        <v>2575273.0031700633</v>
      </c>
      <c r="BH2" s="163">
        <v>2514615.5885229702</v>
      </c>
      <c r="BI2" s="163">
        <v>2506491.6301664445</v>
      </c>
      <c r="BJ2" s="163">
        <v>2428267.082881181</v>
      </c>
      <c r="BK2" s="163">
        <v>1570819.921823591</v>
      </c>
      <c r="BL2" s="163">
        <v>591738.59021209506</v>
      </c>
      <c r="BM2" s="163">
        <v>266692.60722843063</v>
      </c>
      <c r="BN2" s="163">
        <v>358868.24801804539</v>
      </c>
      <c r="BO2" s="163">
        <v>170793.62643655733</v>
      </c>
      <c r="BP2" s="163">
        <v>130551.41255990506</v>
      </c>
      <c r="BQ2" s="163">
        <v>125276.59858135965</v>
      </c>
      <c r="BR2" s="163">
        <v>144687.80201866684</v>
      </c>
      <c r="BS2" s="163">
        <v>139025.00315464131</v>
      </c>
      <c r="BT2" s="163">
        <v>109196.15656117673</v>
      </c>
      <c r="BU2" s="163">
        <v>81901.184586233459</v>
      </c>
      <c r="BV2" s="163">
        <v>57180.836193214564</v>
      </c>
      <c r="BW2" s="163">
        <v>24867.825579683464</v>
      </c>
      <c r="BX2" s="163">
        <v>62492.620332743129</v>
      </c>
      <c r="BY2" s="163">
        <v>55245.811900223627</v>
      </c>
      <c r="BZ2" s="163">
        <v>49899.443006653608</v>
      </c>
      <c r="CA2" s="163">
        <v>55245.811900223627</v>
      </c>
      <c r="CB2" s="163">
        <v>53463.688935700287</v>
      </c>
      <c r="CC2" s="163">
        <v>66451.372861084208</v>
      </c>
      <c r="CD2" s="163">
        <v>67470.640136775997</v>
      </c>
      <c r="CE2" s="163">
        <v>64746.096358731855</v>
      </c>
      <c r="CF2" s="163">
        <v>44022.908375662293</v>
      </c>
      <c r="CG2" s="163">
        <v>42602.814557092534</v>
      </c>
      <c r="CH2" s="163">
        <v>44022.908375662293</v>
      </c>
      <c r="CI2" s="163">
        <v>42602.814557092512</v>
      </c>
      <c r="CJ2" s="163">
        <v>221611.25922198105</v>
      </c>
      <c r="CK2" s="163">
        <v>0</v>
      </c>
      <c r="CL2" s="163">
        <v>0</v>
      </c>
      <c r="CM2" s="163">
        <v>0</v>
      </c>
      <c r="CN2" s="163">
        <v>0</v>
      </c>
      <c r="CO2" s="163">
        <v>0</v>
      </c>
      <c r="CP2" s="163">
        <v>0</v>
      </c>
      <c r="CQ2" s="163">
        <v>0</v>
      </c>
      <c r="CR2" s="163">
        <v>0</v>
      </c>
      <c r="CS2" s="163">
        <v>0</v>
      </c>
      <c r="CT2" s="163">
        <v>0</v>
      </c>
      <c r="CU2" s="163">
        <v>0</v>
      </c>
      <c r="CV2" s="163">
        <v>0</v>
      </c>
      <c r="CW2" s="218"/>
      <c r="CX2" s="218"/>
      <c r="CY2" s="218"/>
      <c r="CZ2" s="218"/>
      <c r="DA2" s="218"/>
      <c r="DB2" s="218"/>
      <c r="DC2" s="218"/>
      <c r="DD2" s="218"/>
      <c r="DE2" s="218"/>
      <c r="DF2" s="218"/>
      <c r="DG2" s="218"/>
      <c r="DH2" s="218"/>
    </row>
    <row r="8" spans="1:112">
      <c r="E8" s="212" t="s">
        <v>0</v>
      </c>
      <c r="F8" s="142" t="s">
        <v>3</v>
      </c>
      <c r="G8" s="213" t="s">
        <v>25</v>
      </c>
      <c r="H8" s="213" t="s">
        <v>8635</v>
      </c>
      <c r="I8" s="142" t="s">
        <v>1</v>
      </c>
      <c r="J8" s="142" t="s">
        <v>26</v>
      </c>
      <c r="K8" s="215" t="s">
        <v>36</v>
      </c>
      <c r="L8" s="142" t="s">
        <v>2607</v>
      </c>
      <c r="M8" s="141" t="s">
        <v>7475</v>
      </c>
      <c r="N8" s="213">
        <v>45200</v>
      </c>
      <c r="O8" s="213">
        <v>45231</v>
      </c>
      <c r="P8" s="213">
        <v>45261</v>
      </c>
      <c r="Q8" s="213">
        <v>45292</v>
      </c>
      <c r="R8" s="213">
        <v>45323</v>
      </c>
      <c r="S8" s="213">
        <v>45352</v>
      </c>
      <c r="T8" s="213">
        <v>45383</v>
      </c>
      <c r="U8" s="213">
        <v>45413</v>
      </c>
      <c r="V8" s="213">
        <v>45444</v>
      </c>
      <c r="W8" s="213">
        <v>45474</v>
      </c>
      <c r="X8" s="213">
        <v>45505</v>
      </c>
      <c r="Y8" s="213">
        <v>45536</v>
      </c>
      <c r="Z8" s="213">
        <v>45566</v>
      </c>
      <c r="AA8" s="213">
        <v>45597</v>
      </c>
      <c r="AB8" s="213">
        <v>45627</v>
      </c>
      <c r="AC8" s="213">
        <v>45658</v>
      </c>
      <c r="AD8" s="213">
        <v>45689</v>
      </c>
      <c r="AE8" s="213">
        <v>45717</v>
      </c>
      <c r="AF8" s="213">
        <v>45748</v>
      </c>
      <c r="AG8" s="213">
        <v>45778</v>
      </c>
      <c r="AH8" s="213">
        <v>45809</v>
      </c>
      <c r="AI8" s="213">
        <v>45839</v>
      </c>
      <c r="AJ8" s="213">
        <v>45870</v>
      </c>
      <c r="AK8" s="213">
        <v>45901</v>
      </c>
      <c r="AL8" s="213">
        <v>45931</v>
      </c>
      <c r="AM8" s="213">
        <v>45962</v>
      </c>
      <c r="AN8" s="213">
        <v>45992</v>
      </c>
      <c r="AO8" s="213">
        <v>46023</v>
      </c>
      <c r="AP8" s="213">
        <v>46054</v>
      </c>
      <c r="AQ8" s="213">
        <v>46082</v>
      </c>
      <c r="AR8" s="213">
        <v>46113</v>
      </c>
      <c r="AS8" s="213">
        <v>46143</v>
      </c>
      <c r="AT8" s="213">
        <v>46174</v>
      </c>
      <c r="AU8" s="213">
        <v>46204</v>
      </c>
      <c r="AV8" s="213">
        <v>46235</v>
      </c>
      <c r="AW8" s="213">
        <v>46266</v>
      </c>
      <c r="AX8" s="213">
        <v>46296</v>
      </c>
      <c r="AY8" s="213">
        <v>46327</v>
      </c>
      <c r="AZ8" s="213">
        <v>46357</v>
      </c>
      <c r="BA8" s="213">
        <v>46388</v>
      </c>
      <c r="BB8" s="213">
        <v>46419</v>
      </c>
      <c r="BC8" s="213">
        <v>46447</v>
      </c>
      <c r="BD8" s="213">
        <v>46478</v>
      </c>
      <c r="BE8" s="213">
        <v>46508</v>
      </c>
      <c r="BF8" s="213">
        <v>46539</v>
      </c>
      <c r="BG8" s="213">
        <v>46569</v>
      </c>
      <c r="BH8" s="213">
        <v>46600</v>
      </c>
      <c r="BI8" s="213">
        <v>46631</v>
      </c>
      <c r="BJ8" s="213">
        <v>46661</v>
      </c>
      <c r="BK8" s="213">
        <v>46692</v>
      </c>
      <c r="BL8" s="213">
        <v>46722</v>
      </c>
      <c r="BM8" s="213">
        <v>46753</v>
      </c>
      <c r="BN8" s="213">
        <v>46784</v>
      </c>
      <c r="BO8" s="213">
        <v>46813</v>
      </c>
      <c r="BP8" s="213">
        <v>46844</v>
      </c>
      <c r="BQ8" s="213">
        <v>46874</v>
      </c>
      <c r="BR8" s="213">
        <v>46905</v>
      </c>
      <c r="BS8" s="213">
        <v>46935</v>
      </c>
      <c r="BT8" s="213">
        <v>46966</v>
      </c>
      <c r="BU8" s="213">
        <v>46997</v>
      </c>
      <c r="BV8" s="213">
        <v>47027</v>
      </c>
      <c r="BW8" s="213">
        <v>47058</v>
      </c>
      <c r="BX8" s="213">
        <v>47088</v>
      </c>
      <c r="BY8" s="213">
        <v>47119</v>
      </c>
      <c r="BZ8" s="213">
        <v>47150</v>
      </c>
      <c r="CA8" s="213">
        <v>47178</v>
      </c>
      <c r="CB8" s="213">
        <v>47209</v>
      </c>
      <c r="CC8" s="213">
        <v>47239</v>
      </c>
      <c r="CD8" s="213">
        <v>47270</v>
      </c>
      <c r="CE8" s="213">
        <v>47300</v>
      </c>
      <c r="CF8" s="213">
        <v>47331</v>
      </c>
      <c r="CG8" s="213">
        <v>47362</v>
      </c>
      <c r="CH8" s="213">
        <v>47392</v>
      </c>
      <c r="CI8" s="213">
        <v>47423</v>
      </c>
      <c r="CJ8" s="213">
        <v>47453</v>
      </c>
      <c r="CK8" s="213">
        <v>47484</v>
      </c>
      <c r="CL8" s="213">
        <v>47515</v>
      </c>
      <c r="CM8" s="213">
        <v>47543</v>
      </c>
      <c r="CN8" s="213">
        <v>47574</v>
      </c>
      <c r="CO8" s="213">
        <v>47604</v>
      </c>
      <c r="CP8" s="213">
        <v>47635</v>
      </c>
      <c r="CQ8" s="213">
        <v>47665</v>
      </c>
      <c r="CR8" s="213">
        <v>47696</v>
      </c>
      <c r="CS8" s="213">
        <v>47727</v>
      </c>
      <c r="CT8" s="213">
        <v>47757</v>
      </c>
      <c r="CU8" s="213">
        <v>47788</v>
      </c>
      <c r="CV8" s="1" t="s">
        <v>8358</v>
      </c>
      <c r="CW8" s="213" t="s">
        <v>16</v>
      </c>
      <c r="CX8" s="214" t="s">
        <v>7489</v>
      </c>
    </row>
    <row r="9" spans="1:112" ht="16">
      <c r="C9" s="11"/>
      <c r="D9" s="211">
        <v>45352</v>
      </c>
      <c r="E9" s="260" t="s">
        <v>8334</v>
      </c>
      <c r="F9" s="137" t="s">
        <v>1933</v>
      </c>
      <c r="G9" s="137" t="s">
        <v>1934</v>
      </c>
      <c r="H9" t="s">
        <v>8658</v>
      </c>
      <c r="I9" s="137" t="s">
        <v>8270</v>
      </c>
      <c r="J9" s="137" t="s">
        <v>38</v>
      </c>
      <c r="K9" s="220" t="s">
        <v>35</v>
      </c>
      <c r="L9" s="220" t="s">
        <v>8271</v>
      </c>
      <c r="M9" s="220" t="s">
        <v>8329</v>
      </c>
      <c r="N9" s="261"/>
      <c r="O9" s="207"/>
      <c r="P9" s="207"/>
      <c r="Q9" s="207"/>
      <c r="R9" s="207"/>
      <c r="S9" s="207">
        <v>1</v>
      </c>
      <c r="T9" s="207">
        <v>1</v>
      </c>
      <c r="U9" s="207">
        <v>1</v>
      </c>
      <c r="V9" s="207">
        <v>1</v>
      </c>
      <c r="W9" s="207">
        <v>1</v>
      </c>
      <c r="X9" s="207">
        <v>1</v>
      </c>
      <c r="Y9" s="207">
        <v>1</v>
      </c>
      <c r="Z9" s="207">
        <v>1</v>
      </c>
      <c r="AA9" s="207">
        <v>1</v>
      </c>
      <c r="AB9" s="207">
        <v>1</v>
      </c>
      <c r="AC9" s="207">
        <v>1</v>
      </c>
      <c r="AD9" s="207">
        <v>1</v>
      </c>
      <c r="AE9" s="207">
        <v>1</v>
      </c>
      <c r="AF9" s="207">
        <v>1</v>
      </c>
      <c r="AG9" s="207">
        <v>1</v>
      </c>
      <c r="AH9" s="207">
        <v>1</v>
      </c>
      <c r="AI9" s="207">
        <v>1</v>
      </c>
      <c r="AJ9" s="207">
        <v>1</v>
      </c>
      <c r="AK9" s="207">
        <v>1</v>
      </c>
      <c r="AL9" s="207">
        <v>1</v>
      </c>
      <c r="AM9" s="207">
        <v>1</v>
      </c>
      <c r="AN9" s="207">
        <v>1</v>
      </c>
      <c r="AO9" s="207">
        <v>1</v>
      </c>
      <c r="AP9" s="207">
        <v>1</v>
      </c>
      <c r="AQ9" s="207">
        <v>1</v>
      </c>
      <c r="AR9" s="207">
        <v>1</v>
      </c>
      <c r="AS9" s="207">
        <v>1</v>
      </c>
      <c r="AT9" s="207">
        <v>1</v>
      </c>
      <c r="AU9" s="207">
        <v>1</v>
      </c>
      <c r="AV9" s="207">
        <v>1</v>
      </c>
      <c r="AW9" s="207">
        <v>1</v>
      </c>
      <c r="AX9" s="207">
        <v>1</v>
      </c>
      <c r="AY9" s="207">
        <v>1</v>
      </c>
      <c r="AZ9" s="207">
        <v>1</v>
      </c>
      <c r="BA9" s="207">
        <v>1</v>
      </c>
      <c r="BB9" s="207">
        <v>1</v>
      </c>
      <c r="BC9" s="207">
        <v>1</v>
      </c>
      <c r="BD9" s="207">
        <v>1</v>
      </c>
      <c r="BE9" s="207">
        <v>1</v>
      </c>
      <c r="BF9" s="207">
        <v>1</v>
      </c>
      <c r="BG9" s="207">
        <v>1</v>
      </c>
      <c r="BH9" s="207">
        <v>1</v>
      </c>
      <c r="BI9" s="207">
        <v>1</v>
      </c>
      <c r="BJ9" s="207">
        <v>1</v>
      </c>
      <c r="BK9" s="207">
        <v>1</v>
      </c>
      <c r="BL9" s="207">
        <v>1</v>
      </c>
      <c r="BM9" s="207">
        <v>1</v>
      </c>
      <c r="BN9" s="207">
        <v>1</v>
      </c>
      <c r="BO9" s="207">
        <v>1</v>
      </c>
      <c r="BP9" s="207">
        <v>1</v>
      </c>
      <c r="BQ9" s="207">
        <v>1</v>
      </c>
      <c r="BR9" s="207">
        <v>1</v>
      </c>
      <c r="BS9" s="207">
        <v>1</v>
      </c>
      <c r="BT9" s="207">
        <v>1</v>
      </c>
      <c r="BU9" s="207">
        <v>1</v>
      </c>
      <c r="BV9" s="207">
        <v>1</v>
      </c>
      <c r="BW9" s="207">
        <v>1</v>
      </c>
      <c r="BX9" s="207">
        <v>1</v>
      </c>
      <c r="BY9" s="207">
        <v>1</v>
      </c>
      <c r="BZ9" s="207">
        <v>1</v>
      </c>
      <c r="CA9" s="207">
        <v>1</v>
      </c>
      <c r="CB9" s="207">
        <v>1</v>
      </c>
      <c r="CC9" s="207">
        <v>1</v>
      </c>
      <c r="CD9" s="207">
        <v>1</v>
      </c>
      <c r="CE9" s="207">
        <v>1</v>
      </c>
      <c r="CF9" s="207">
        <v>1</v>
      </c>
      <c r="CG9" s="207">
        <v>1</v>
      </c>
      <c r="CH9" s="207">
        <v>1</v>
      </c>
      <c r="CI9" s="207">
        <v>1</v>
      </c>
      <c r="CJ9" s="207">
        <v>1</v>
      </c>
      <c r="CK9" s="207"/>
      <c r="CL9" s="207"/>
      <c r="CM9" s="207"/>
      <c r="CN9" s="207"/>
      <c r="CO9" s="207"/>
      <c r="CP9" s="207"/>
      <c r="CQ9" s="207"/>
      <c r="CR9" s="207"/>
      <c r="CS9" s="207"/>
      <c r="CT9" s="207"/>
      <c r="CU9" s="207"/>
      <c r="CV9" s="207"/>
      <c r="CX9" s="135"/>
    </row>
    <row r="10" spans="1:112" ht="16">
      <c r="C10" s="11"/>
      <c r="D10" s="211">
        <v>45474</v>
      </c>
      <c r="E10" s="260" t="s">
        <v>8334</v>
      </c>
      <c r="F10" s="137" t="s">
        <v>1935</v>
      </c>
      <c r="G10" s="137"/>
      <c r="H10" s="137" t="s">
        <v>8659</v>
      </c>
      <c r="I10" s="137" t="s">
        <v>8270</v>
      </c>
      <c r="J10" s="220" t="s">
        <v>38</v>
      </c>
      <c r="K10" s="220" t="s">
        <v>35</v>
      </c>
      <c r="L10" s="220" t="s">
        <v>8271</v>
      </c>
      <c r="M10" s="261" t="s">
        <v>8329</v>
      </c>
      <c r="N10" s="207"/>
      <c r="O10" s="207"/>
      <c r="P10" s="207"/>
      <c r="Q10" s="207"/>
      <c r="R10" s="207"/>
      <c r="S10" s="207"/>
      <c r="T10" s="207"/>
      <c r="U10" s="207"/>
      <c r="V10" s="207"/>
      <c r="W10" s="207">
        <v>1</v>
      </c>
      <c r="X10" s="207">
        <v>1</v>
      </c>
      <c r="Y10" s="207">
        <v>1</v>
      </c>
      <c r="Z10" s="207">
        <v>1</v>
      </c>
      <c r="AA10" s="207">
        <v>1</v>
      </c>
      <c r="AB10" s="207">
        <v>1</v>
      </c>
      <c r="AC10" s="207">
        <v>1</v>
      </c>
      <c r="AD10" s="207">
        <v>1</v>
      </c>
      <c r="AE10" s="207">
        <v>1</v>
      </c>
      <c r="AF10" s="207">
        <v>1</v>
      </c>
      <c r="AG10" s="207">
        <v>1</v>
      </c>
      <c r="AH10" s="207">
        <v>1</v>
      </c>
      <c r="AI10" s="207">
        <v>1</v>
      </c>
      <c r="AJ10" s="207">
        <v>1</v>
      </c>
      <c r="AK10" s="207">
        <v>1</v>
      </c>
      <c r="AL10" s="207">
        <v>1</v>
      </c>
      <c r="AM10" s="207">
        <v>1</v>
      </c>
      <c r="AN10" s="207">
        <v>1</v>
      </c>
      <c r="AO10" s="207">
        <v>1</v>
      </c>
      <c r="AP10" s="207">
        <v>1</v>
      </c>
      <c r="AQ10" s="207">
        <v>1</v>
      </c>
      <c r="AR10" s="207">
        <v>1</v>
      </c>
      <c r="AS10" s="207">
        <v>1</v>
      </c>
      <c r="AT10" s="207">
        <v>1</v>
      </c>
      <c r="AU10" s="207">
        <v>1</v>
      </c>
      <c r="AV10" s="207">
        <v>1</v>
      </c>
      <c r="AW10" s="207">
        <v>1</v>
      </c>
      <c r="AX10" s="207">
        <v>1</v>
      </c>
      <c r="AY10" s="207">
        <v>1</v>
      </c>
      <c r="AZ10" s="207">
        <v>1</v>
      </c>
      <c r="BA10" s="207">
        <v>1</v>
      </c>
      <c r="BB10" s="207">
        <v>1</v>
      </c>
      <c r="BC10" s="207">
        <v>1</v>
      </c>
      <c r="BD10" s="207">
        <v>1</v>
      </c>
      <c r="BE10" s="207">
        <v>1</v>
      </c>
      <c r="BF10" s="207">
        <v>1</v>
      </c>
      <c r="BG10" s="207">
        <v>1</v>
      </c>
      <c r="BH10" s="207">
        <v>1</v>
      </c>
      <c r="BI10" s="207">
        <v>1</v>
      </c>
      <c r="BJ10" s="207">
        <v>1</v>
      </c>
      <c r="BK10" s="207">
        <v>1</v>
      </c>
      <c r="BL10" s="207">
        <v>1</v>
      </c>
      <c r="BM10" s="207">
        <v>1</v>
      </c>
      <c r="BN10" s="207">
        <v>1</v>
      </c>
      <c r="BO10" s="207">
        <v>1</v>
      </c>
      <c r="BP10" s="207">
        <v>1</v>
      </c>
      <c r="BQ10" s="207">
        <v>1</v>
      </c>
      <c r="BR10" s="207">
        <v>1</v>
      </c>
      <c r="BS10" s="207">
        <v>1</v>
      </c>
      <c r="BT10" s="207">
        <v>1</v>
      </c>
      <c r="BU10" s="207">
        <v>1</v>
      </c>
      <c r="BV10" s="207">
        <v>1</v>
      </c>
      <c r="BW10" s="207">
        <v>1</v>
      </c>
      <c r="BX10" s="207">
        <v>1</v>
      </c>
      <c r="BY10" s="207">
        <v>1</v>
      </c>
      <c r="BZ10" s="207">
        <v>1</v>
      </c>
      <c r="CA10" s="207">
        <v>1</v>
      </c>
      <c r="CB10" s="207">
        <v>1</v>
      </c>
      <c r="CC10" s="207">
        <v>1</v>
      </c>
      <c r="CD10" s="207">
        <v>1</v>
      </c>
      <c r="CE10" s="207">
        <v>1</v>
      </c>
      <c r="CF10" s="207">
        <v>1</v>
      </c>
      <c r="CG10" s="207">
        <v>1</v>
      </c>
      <c r="CH10" s="207">
        <v>1</v>
      </c>
      <c r="CI10" s="207">
        <v>1</v>
      </c>
      <c r="CJ10" s="207">
        <v>1</v>
      </c>
      <c r="CK10" s="207"/>
      <c r="CL10" s="207"/>
      <c r="CM10" s="207"/>
      <c r="CN10" s="207"/>
      <c r="CO10" s="207"/>
      <c r="CP10" s="207"/>
      <c r="CQ10" s="207"/>
      <c r="CR10" s="207"/>
      <c r="CS10" s="207"/>
      <c r="CT10" s="207"/>
      <c r="CU10" s="207"/>
    </row>
    <row r="11" spans="1:112" ht="16">
      <c r="C11" s="10"/>
      <c r="D11" s="211" t="s">
        <v>8657</v>
      </c>
      <c r="E11" s="260" t="s">
        <v>8334</v>
      </c>
      <c r="F11" s="137" t="s">
        <v>1937</v>
      </c>
      <c r="G11" s="137"/>
      <c r="H11" s="137"/>
      <c r="I11" s="137" t="s">
        <v>8270</v>
      </c>
      <c r="J11" s="220" t="s">
        <v>38</v>
      </c>
      <c r="K11" s="220" t="s">
        <v>35</v>
      </c>
      <c r="L11" s="220" t="s">
        <v>8271</v>
      </c>
      <c r="M11" s="261" t="s">
        <v>8329</v>
      </c>
      <c r="N11" s="207"/>
      <c r="O11" s="207"/>
      <c r="P11" s="207"/>
      <c r="Q11" s="207"/>
      <c r="R11" s="207"/>
      <c r="S11" s="207"/>
      <c r="T11" s="207"/>
      <c r="U11" s="207"/>
      <c r="V11" s="207"/>
      <c r="W11" s="207"/>
      <c r="X11" s="207"/>
      <c r="Y11" s="207"/>
      <c r="Z11" s="207"/>
      <c r="AA11" s="207"/>
      <c r="AB11" s="207">
        <v>1</v>
      </c>
      <c r="AC11" s="207">
        <v>1</v>
      </c>
      <c r="AD11" s="207">
        <v>1</v>
      </c>
      <c r="AE11" s="207">
        <v>1</v>
      </c>
      <c r="AF11" s="207">
        <v>1</v>
      </c>
      <c r="AG11" s="207">
        <v>1</v>
      </c>
      <c r="AH11" s="207">
        <v>1</v>
      </c>
      <c r="AI11" s="207">
        <v>1</v>
      </c>
      <c r="AJ11" s="207">
        <v>1</v>
      </c>
      <c r="AK11" s="207">
        <v>1</v>
      </c>
      <c r="AL11" s="207">
        <v>1</v>
      </c>
      <c r="AM11" s="207">
        <v>1</v>
      </c>
      <c r="AN11" s="207">
        <v>1</v>
      </c>
      <c r="AO11" s="207">
        <v>1</v>
      </c>
      <c r="AP11" s="207">
        <v>1</v>
      </c>
      <c r="AQ11" s="207">
        <v>1</v>
      </c>
      <c r="AR11" s="207">
        <v>1</v>
      </c>
      <c r="AS11" s="207">
        <v>1</v>
      </c>
      <c r="AT11" s="207">
        <v>1</v>
      </c>
      <c r="AU11" s="207">
        <v>1</v>
      </c>
      <c r="AV11" s="207">
        <v>1</v>
      </c>
      <c r="AW11" s="207">
        <v>1</v>
      </c>
      <c r="AX11" s="207">
        <v>1</v>
      </c>
      <c r="AY11" s="207">
        <v>1</v>
      </c>
      <c r="AZ11" s="207">
        <v>1</v>
      </c>
      <c r="BA11" s="207">
        <v>1</v>
      </c>
      <c r="BB11" s="207">
        <v>1</v>
      </c>
      <c r="BC11" s="207">
        <v>1</v>
      </c>
      <c r="BD11" s="207">
        <v>1</v>
      </c>
      <c r="BE11" s="207">
        <v>1</v>
      </c>
      <c r="BF11" s="207">
        <v>1</v>
      </c>
      <c r="BG11" s="207">
        <v>1</v>
      </c>
      <c r="BH11" s="207">
        <v>1</v>
      </c>
      <c r="BI11" s="207">
        <v>1</v>
      </c>
      <c r="BJ11" s="207">
        <v>1</v>
      </c>
      <c r="BK11" s="207">
        <v>1</v>
      </c>
      <c r="BL11" s="207">
        <v>1</v>
      </c>
      <c r="BM11" s="207">
        <v>1</v>
      </c>
      <c r="BN11" s="207">
        <v>1</v>
      </c>
      <c r="BO11" s="207">
        <v>1</v>
      </c>
      <c r="BP11" s="207">
        <v>1</v>
      </c>
      <c r="BQ11" s="207">
        <v>1</v>
      </c>
      <c r="BR11" s="207">
        <v>1</v>
      </c>
      <c r="BS11" s="207">
        <v>1</v>
      </c>
      <c r="BT11" s="207">
        <v>1</v>
      </c>
      <c r="BU11" s="207">
        <v>1</v>
      </c>
      <c r="BV11" s="207">
        <v>1</v>
      </c>
      <c r="BW11" s="207">
        <v>1</v>
      </c>
      <c r="BX11" s="207">
        <v>1</v>
      </c>
      <c r="BY11" s="207">
        <v>1</v>
      </c>
      <c r="BZ11" s="207">
        <v>1</v>
      </c>
      <c r="CA11" s="207">
        <v>1</v>
      </c>
      <c r="CB11" s="207">
        <v>1</v>
      </c>
      <c r="CC11" s="207">
        <v>1</v>
      </c>
      <c r="CD11" s="207">
        <v>1</v>
      </c>
      <c r="CE11" s="207">
        <v>1</v>
      </c>
      <c r="CF11" s="207">
        <v>1</v>
      </c>
      <c r="CG11" s="207">
        <v>1</v>
      </c>
      <c r="CH11" s="207">
        <v>1</v>
      </c>
      <c r="CI11" s="207">
        <v>1</v>
      </c>
      <c r="CJ11" s="207">
        <v>1</v>
      </c>
      <c r="CK11" s="207"/>
      <c r="CL11" s="207"/>
      <c r="CM11" s="207"/>
      <c r="CN11" s="207"/>
      <c r="CO11" s="207"/>
      <c r="CP11" s="207"/>
      <c r="CQ11" s="207"/>
      <c r="CR11" s="207"/>
      <c r="CS11" s="207"/>
      <c r="CT11" s="207"/>
      <c r="CU11" s="207"/>
    </row>
    <row r="12" spans="1:112" ht="16">
      <c r="C12" s="10"/>
      <c r="D12" s="211" t="s">
        <v>8657</v>
      </c>
      <c r="E12" s="260" t="s">
        <v>8334</v>
      </c>
      <c r="F12" s="137" t="s">
        <v>1939</v>
      </c>
      <c r="G12" s="137"/>
      <c r="H12" s="137"/>
      <c r="I12" s="137" t="s">
        <v>8270</v>
      </c>
      <c r="J12" s="220" t="s">
        <v>38</v>
      </c>
      <c r="K12" s="220" t="s">
        <v>35</v>
      </c>
      <c r="L12" s="220" t="s">
        <v>8271</v>
      </c>
      <c r="M12" s="261" t="s">
        <v>8329</v>
      </c>
      <c r="N12" s="207"/>
      <c r="O12" s="207"/>
      <c r="P12" s="207"/>
      <c r="Q12" s="207"/>
      <c r="R12" s="207"/>
      <c r="S12" s="207"/>
      <c r="T12" s="207"/>
      <c r="U12" s="207"/>
      <c r="V12" s="207"/>
      <c r="W12" s="207"/>
      <c r="X12" s="207"/>
      <c r="Y12" s="207"/>
      <c r="Z12" s="207"/>
      <c r="AA12" s="207"/>
      <c r="AB12" s="207">
        <v>1</v>
      </c>
      <c r="AC12" s="207">
        <v>1</v>
      </c>
      <c r="AD12" s="207">
        <v>1</v>
      </c>
      <c r="AE12" s="207">
        <v>1</v>
      </c>
      <c r="AF12" s="207">
        <v>1</v>
      </c>
      <c r="AG12" s="207">
        <v>1</v>
      </c>
      <c r="AH12" s="207">
        <v>1</v>
      </c>
      <c r="AI12" s="207">
        <v>1</v>
      </c>
      <c r="AJ12" s="207">
        <v>1</v>
      </c>
      <c r="AK12" s="207">
        <v>1</v>
      </c>
      <c r="AL12" s="207">
        <v>1</v>
      </c>
      <c r="AM12" s="207">
        <v>1</v>
      </c>
      <c r="AN12" s="207">
        <v>1</v>
      </c>
      <c r="AO12" s="207">
        <v>1</v>
      </c>
      <c r="AP12" s="207">
        <v>1</v>
      </c>
      <c r="AQ12" s="207">
        <v>1</v>
      </c>
      <c r="AR12" s="207">
        <v>1</v>
      </c>
      <c r="AS12" s="207">
        <v>1</v>
      </c>
      <c r="AT12" s="207">
        <v>1</v>
      </c>
      <c r="AU12" s="207">
        <v>1</v>
      </c>
      <c r="AV12" s="207">
        <v>1</v>
      </c>
      <c r="AW12" s="207">
        <v>1</v>
      </c>
      <c r="AX12" s="207">
        <v>1</v>
      </c>
      <c r="AY12" s="207">
        <v>1</v>
      </c>
      <c r="AZ12" s="207">
        <v>1</v>
      </c>
      <c r="BA12" s="207">
        <v>1</v>
      </c>
      <c r="BB12" s="207">
        <v>1</v>
      </c>
      <c r="BC12" s="207">
        <v>1</v>
      </c>
      <c r="BD12" s="207">
        <v>1</v>
      </c>
      <c r="BE12" s="207">
        <v>1</v>
      </c>
      <c r="BF12" s="207">
        <v>1</v>
      </c>
      <c r="BG12" s="207">
        <v>1</v>
      </c>
      <c r="BH12" s="207">
        <v>1</v>
      </c>
      <c r="BI12" s="207">
        <v>1</v>
      </c>
      <c r="BJ12" s="207">
        <v>1</v>
      </c>
      <c r="BK12" s="207">
        <v>1</v>
      </c>
      <c r="BL12" s="207">
        <v>1</v>
      </c>
      <c r="BM12" s="207">
        <v>1</v>
      </c>
      <c r="BN12" s="207">
        <v>1</v>
      </c>
      <c r="BO12" s="207">
        <v>1</v>
      </c>
      <c r="BP12" s="207">
        <v>1</v>
      </c>
      <c r="BQ12" s="207">
        <v>1</v>
      </c>
      <c r="BR12" s="207">
        <v>1</v>
      </c>
      <c r="BS12" s="207">
        <v>1</v>
      </c>
      <c r="BT12" s="207">
        <v>1</v>
      </c>
      <c r="BU12" s="207">
        <v>1</v>
      </c>
      <c r="BV12" s="207">
        <v>1</v>
      </c>
      <c r="BW12" s="207">
        <v>1</v>
      </c>
      <c r="BX12" s="207">
        <v>1</v>
      </c>
      <c r="BY12" s="207">
        <v>1</v>
      </c>
      <c r="BZ12" s="207">
        <v>1</v>
      </c>
      <c r="CA12" s="207">
        <v>1</v>
      </c>
      <c r="CB12" s="207">
        <v>1</v>
      </c>
      <c r="CC12" s="207">
        <v>1</v>
      </c>
      <c r="CD12" s="207">
        <v>1</v>
      </c>
      <c r="CE12" s="207">
        <v>1</v>
      </c>
      <c r="CF12" s="207">
        <v>1</v>
      </c>
      <c r="CG12" s="207">
        <v>1</v>
      </c>
      <c r="CH12" s="207">
        <v>1</v>
      </c>
      <c r="CI12" s="207">
        <v>1</v>
      </c>
      <c r="CJ12" s="207">
        <v>1</v>
      </c>
      <c r="CK12" s="207"/>
      <c r="CL12" s="207"/>
      <c r="CM12" s="207"/>
      <c r="CN12" s="207"/>
      <c r="CO12" s="207"/>
      <c r="CP12" s="207"/>
      <c r="CQ12" s="207"/>
      <c r="CR12" s="207"/>
      <c r="CS12" s="207"/>
      <c r="CT12" s="207"/>
      <c r="CU12" s="207"/>
    </row>
    <row r="13" spans="1:112" ht="16">
      <c r="C13" s="10"/>
      <c r="D13" s="211" t="s">
        <v>8657</v>
      </c>
      <c r="E13" s="260" t="s">
        <v>8334</v>
      </c>
      <c r="F13" s="137" t="s">
        <v>1941</v>
      </c>
      <c r="G13" s="137"/>
      <c r="H13" s="137"/>
      <c r="I13" s="137" t="s">
        <v>8270</v>
      </c>
      <c r="J13" s="220" t="s">
        <v>38</v>
      </c>
      <c r="K13" s="220" t="s">
        <v>35</v>
      </c>
      <c r="L13" s="220" t="s">
        <v>8271</v>
      </c>
      <c r="M13" s="261" t="s">
        <v>8329</v>
      </c>
      <c r="N13" s="207"/>
      <c r="O13" s="207"/>
      <c r="P13" s="207"/>
      <c r="Q13" s="207"/>
      <c r="R13" s="207"/>
      <c r="S13" s="207"/>
      <c r="T13" s="207"/>
      <c r="U13" s="207"/>
      <c r="V13" s="207"/>
      <c r="W13" s="207"/>
      <c r="X13" s="207"/>
      <c r="Y13" s="207"/>
      <c r="Z13" s="207"/>
      <c r="AA13" s="207"/>
      <c r="AB13" s="207">
        <v>1</v>
      </c>
      <c r="AC13" s="207">
        <v>1</v>
      </c>
      <c r="AD13" s="207">
        <v>1</v>
      </c>
      <c r="AE13" s="207">
        <v>1</v>
      </c>
      <c r="AF13" s="207">
        <v>1</v>
      </c>
      <c r="AG13" s="207">
        <v>1</v>
      </c>
      <c r="AH13" s="207">
        <v>1</v>
      </c>
      <c r="AI13" s="207">
        <v>1</v>
      </c>
      <c r="AJ13" s="207">
        <v>1</v>
      </c>
      <c r="AK13" s="207">
        <v>1</v>
      </c>
      <c r="AL13" s="207">
        <v>1</v>
      </c>
      <c r="AM13" s="207">
        <v>1</v>
      </c>
      <c r="AN13" s="207">
        <v>1</v>
      </c>
      <c r="AO13" s="207">
        <v>1</v>
      </c>
      <c r="AP13" s="207">
        <v>1</v>
      </c>
      <c r="AQ13" s="207">
        <v>1</v>
      </c>
      <c r="AR13" s="207">
        <v>1</v>
      </c>
      <c r="AS13" s="207">
        <v>1</v>
      </c>
      <c r="AT13" s="207">
        <v>1</v>
      </c>
      <c r="AU13" s="207">
        <v>1</v>
      </c>
      <c r="AV13" s="207">
        <v>1</v>
      </c>
      <c r="AW13" s="207">
        <v>1</v>
      </c>
      <c r="AX13" s="207">
        <v>1</v>
      </c>
      <c r="AY13" s="207">
        <v>1</v>
      </c>
      <c r="AZ13" s="207">
        <v>1</v>
      </c>
      <c r="BA13" s="207">
        <v>1</v>
      </c>
      <c r="BB13" s="207">
        <v>1</v>
      </c>
      <c r="BC13" s="207">
        <v>1</v>
      </c>
      <c r="BD13" s="207">
        <v>1</v>
      </c>
      <c r="BE13" s="207">
        <v>1</v>
      </c>
      <c r="BF13" s="207">
        <v>1</v>
      </c>
      <c r="BG13" s="207">
        <v>1</v>
      </c>
      <c r="BH13" s="207">
        <v>1</v>
      </c>
      <c r="BI13" s="207">
        <v>1</v>
      </c>
      <c r="BJ13" s="207">
        <v>1</v>
      </c>
      <c r="BK13" s="207">
        <v>1</v>
      </c>
      <c r="BL13" s="207">
        <v>1</v>
      </c>
      <c r="BM13" s="207">
        <v>1</v>
      </c>
      <c r="BN13" s="207">
        <v>1</v>
      </c>
      <c r="BO13" s="207">
        <v>1</v>
      </c>
      <c r="BP13" s="207">
        <v>1</v>
      </c>
      <c r="BQ13" s="207">
        <v>1</v>
      </c>
      <c r="BR13" s="207">
        <v>1</v>
      </c>
      <c r="BS13" s="207">
        <v>1</v>
      </c>
      <c r="BT13" s="207">
        <v>1</v>
      </c>
      <c r="BU13" s="207">
        <v>1</v>
      </c>
      <c r="BV13" s="207">
        <v>1</v>
      </c>
      <c r="BW13" s="207">
        <v>1</v>
      </c>
      <c r="BX13" s="207">
        <v>1</v>
      </c>
      <c r="BY13" s="207">
        <v>1</v>
      </c>
      <c r="BZ13" s="207">
        <v>1</v>
      </c>
      <c r="CA13" s="207">
        <v>1</v>
      </c>
      <c r="CB13" s="207">
        <v>1</v>
      </c>
      <c r="CC13" s="207">
        <v>1</v>
      </c>
      <c r="CD13" s="207">
        <v>1</v>
      </c>
      <c r="CE13" s="207">
        <v>1</v>
      </c>
      <c r="CF13" s="207">
        <v>1</v>
      </c>
      <c r="CG13" s="207">
        <v>1</v>
      </c>
      <c r="CH13" s="207">
        <v>1</v>
      </c>
      <c r="CI13" s="207">
        <v>1</v>
      </c>
      <c r="CJ13" s="207">
        <v>1</v>
      </c>
      <c r="CK13" s="207"/>
      <c r="CL13" s="207"/>
      <c r="CM13" s="207"/>
      <c r="CN13" s="207"/>
      <c r="CO13" s="207"/>
      <c r="CP13" s="207"/>
      <c r="CQ13" s="207"/>
      <c r="CR13" s="207"/>
      <c r="CS13" s="207"/>
      <c r="CT13" s="207"/>
      <c r="CU13" s="207"/>
    </row>
    <row r="14" spans="1:112" ht="16">
      <c r="C14" s="10"/>
      <c r="D14" s="211" t="s">
        <v>8657</v>
      </c>
      <c r="E14" s="260" t="s">
        <v>8334</v>
      </c>
      <c r="F14" s="137" t="s">
        <v>1943</v>
      </c>
      <c r="G14" s="137"/>
      <c r="H14" s="137"/>
      <c r="I14" s="137" t="s">
        <v>8270</v>
      </c>
      <c r="J14" s="220" t="s">
        <v>38</v>
      </c>
      <c r="K14" s="220" t="s">
        <v>35</v>
      </c>
      <c r="L14" s="220" t="s">
        <v>8271</v>
      </c>
      <c r="M14" s="261" t="s">
        <v>8329</v>
      </c>
      <c r="N14" s="207"/>
      <c r="O14" s="207"/>
      <c r="P14" s="207"/>
      <c r="Q14" s="207"/>
      <c r="R14" s="207"/>
      <c r="S14" s="207"/>
      <c r="T14" s="207"/>
      <c r="U14" s="207"/>
      <c r="V14" s="207"/>
      <c r="W14" s="207"/>
      <c r="X14" s="207"/>
      <c r="Y14" s="207"/>
      <c r="Z14" s="207"/>
      <c r="AA14" s="207"/>
      <c r="AB14" s="207">
        <v>1</v>
      </c>
      <c r="AC14" s="207">
        <v>1</v>
      </c>
      <c r="AD14" s="207">
        <v>1</v>
      </c>
      <c r="AE14" s="207">
        <v>1</v>
      </c>
      <c r="AF14" s="207">
        <v>1</v>
      </c>
      <c r="AG14" s="207">
        <v>1</v>
      </c>
      <c r="AH14" s="207">
        <v>1</v>
      </c>
      <c r="AI14" s="207">
        <v>1</v>
      </c>
      <c r="AJ14" s="207">
        <v>1</v>
      </c>
      <c r="AK14" s="207">
        <v>1</v>
      </c>
      <c r="AL14" s="207">
        <v>1</v>
      </c>
      <c r="AM14" s="207">
        <v>1</v>
      </c>
      <c r="AN14" s="207">
        <v>1</v>
      </c>
      <c r="AO14" s="207">
        <v>1</v>
      </c>
      <c r="AP14" s="207">
        <v>1</v>
      </c>
      <c r="AQ14" s="207">
        <v>1</v>
      </c>
      <c r="AR14" s="207">
        <v>1</v>
      </c>
      <c r="AS14" s="207">
        <v>1</v>
      </c>
      <c r="AT14" s="207">
        <v>1</v>
      </c>
      <c r="AU14" s="207">
        <v>1</v>
      </c>
      <c r="AV14" s="207">
        <v>1</v>
      </c>
      <c r="AW14" s="207">
        <v>1</v>
      </c>
      <c r="AX14" s="207">
        <v>1</v>
      </c>
      <c r="AY14" s="207">
        <v>1</v>
      </c>
      <c r="AZ14" s="207">
        <v>1</v>
      </c>
      <c r="BA14" s="207">
        <v>1</v>
      </c>
      <c r="BB14" s="207">
        <v>1</v>
      </c>
      <c r="BC14" s="207">
        <v>1</v>
      </c>
      <c r="BD14" s="207">
        <v>1</v>
      </c>
      <c r="BE14" s="207">
        <v>1</v>
      </c>
      <c r="BF14" s="207">
        <v>1</v>
      </c>
      <c r="BG14" s="207">
        <v>1</v>
      </c>
      <c r="BH14" s="207">
        <v>1</v>
      </c>
      <c r="BI14" s="207">
        <v>1</v>
      </c>
      <c r="BJ14" s="207">
        <v>1</v>
      </c>
      <c r="BK14" s="207">
        <v>1</v>
      </c>
      <c r="BL14" s="207">
        <v>1</v>
      </c>
      <c r="BM14" s="207">
        <v>1</v>
      </c>
      <c r="BN14" s="207">
        <v>1</v>
      </c>
      <c r="BO14" s="207">
        <v>1</v>
      </c>
      <c r="BP14" s="207">
        <v>1</v>
      </c>
      <c r="BQ14" s="207">
        <v>1</v>
      </c>
      <c r="BR14" s="207">
        <v>1</v>
      </c>
      <c r="BS14" s="207">
        <v>1</v>
      </c>
      <c r="BT14" s="207">
        <v>1</v>
      </c>
      <c r="BU14" s="207">
        <v>1</v>
      </c>
      <c r="BV14" s="207">
        <v>1</v>
      </c>
      <c r="BW14" s="207">
        <v>1</v>
      </c>
      <c r="BX14" s="207">
        <v>1</v>
      </c>
      <c r="BY14" s="207">
        <v>1</v>
      </c>
      <c r="BZ14" s="207">
        <v>1</v>
      </c>
      <c r="CA14" s="207">
        <v>1</v>
      </c>
      <c r="CB14" s="207">
        <v>1</v>
      </c>
      <c r="CC14" s="207">
        <v>1</v>
      </c>
      <c r="CD14" s="207">
        <v>1</v>
      </c>
      <c r="CE14" s="207">
        <v>1</v>
      </c>
      <c r="CF14" s="207">
        <v>1</v>
      </c>
      <c r="CG14" s="207">
        <v>1</v>
      </c>
      <c r="CH14" s="207">
        <v>1</v>
      </c>
      <c r="CI14" s="207">
        <v>1</v>
      </c>
      <c r="CJ14" s="207">
        <v>1</v>
      </c>
      <c r="CK14" s="207"/>
      <c r="CL14" s="207"/>
      <c r="CM14" s="207"/>
      <c r="CN14" s="207"/>
      <c r="CO14" s="207"/>
      <c r="CP14" s="207"/>
      <c r="CQ14" s="207"/>
      <c r="CR14" s="207"/>
      <c r="CS14" s="207"/>
      <c r="CT14" s="207"/>
      <c r="CU14" s="207"/>
    </row>
    <row r="15" spans="1:112" ht="16">
      <c r="C15" s="10"/>
      <c r="D15" s="211" t="s">
        <v>8657</v>
      </c>
      <c r="E15" s="260" t="s">
        <v>8334</v>
      </c>
      <c r="F15" s="137" t="s">
        <v>1945</v>
      </c>
      <c r="G15" s="137"/>
      <c r="H15" s="137"/>
      <c r="I15" s="137" t="s">
        <v>8270</v>
      </c>
      <c r="J15" s="220" t="s">
        <v>38</v>
      </c>
      <c r="K15" s="220" t="s">
        <v>35</v>
      </c>
      <c r="L15" s="220" t="s">
        <v>8271</v>
      </c>
      <c r="M15" s="261" t="s">
        <v>8329</v>
      </c>
      <c r="N15" s="207"/>
      <c r="O15" s="207"/>
      <c r="P15" s="207"/>
      <c r="Q15" s="207"/>
      <c r="R15" s="207"/>
      <c r="S15" s="207"/>
      <c r="T15" s="207"/>
      <c r="U15" s="207"/>
      <c r="V15" s="207"/>
      <c r="W15" s="207"/>
      <c r="X15" s="207"/>
      <c r="Y15" s="207"/>
      <c r="Z15" s="207"/>
      <c r="AA15" s="207"/>
      <c r="AB15" s="207">
        <v>1</v>
      </c>
      <c r="AC15" s="207">
        <v>1</v>
      </c>
      <c r="AD15" s="207">
        <v>1</v>
      </c>
      <c r="AE15" s="207">
        <v>1</v>
      </c>
      <c r="AF15" s="207">
        <v>1</v>
      </c>
      <c r="AG15" s="207">
        <v>1</v>
      </c>
      <c r="AH15" s="207">
        <v>1</v>
      </c>
      <c r="AI15" s="207">
        <v>1</v>
      </c>
      <c r="AJ15" s="207">
        <v>1</v>
      </c>
      <c r="AK15" s="207">
        <v>1</v>
      </c>
      <c r="AL15" s="207">
        <v>1</v>
      </c>
      <c r="AM15" s="207">
        <v>1</v>
      </c>
      <c r="AN15" s="207">
        <v>1</v>
      </c>
      <c r="AO15" s="207">
        <v>1</v>
      </c>
      <c r="AP15" s="207">
        <v>1</v>
      </c>
      <c r="AQ15" s="207">
        <v>1</v>
      </c>
      <c r="AR15" s="207">
        <v>1</v>
      </c>
      <c r="AS15" s="207">
        <v>1</v>
      </c>
      <c r="AT15" s="207">
        <v>1</v>
      </c>
      <c r="AU15" s="207">
        <v>1</v>
      </c>
      <c r="AV15" s="207">
        <v>1</v>
      </c>
      <c r="AW15" s="207">
        <v>1</v>
      </c>
      <c r="AX15" s="207">
        <v>1</v>
      </c>
      <c r="AY15" s="207">
        <v>1</v>
      </c>
      <c r="AZ15" s="207">
        <v>1</v>
      </c>
      <c r="BA15" s="207">
        <v>1</v>
      </c>
      <c r="BB15" s="207">
        <v>1</v>
      </c>
      <c r="BC15" s="207">
        <v>1</v>
      </c>
      <c r="BD15" s="207">
        <v>1</v>
      </c>
      <c r="BE15" s="207">
        <v>1</v>
      </c>
      <c r="BF15" s="207">
        <v>1</v>
      </c>
      <c r="BG15" s="207">
        <v>1</v>
      </c>
      <c r="BH15" s="207">
        <v>1</v>
      </c>
      <c r="BI15" s="207">
        <v>1</v>
      </c>
      <c r="BJ15" s="207">
        <v>1</v>
      </c>
      <c r="BK15" s="207">
        <v>1</v>
      </c>
      <c r="BL15" s="207">
        <v>1</v>
      </c>
      <c r="BM15" s="207">
        <v>1</v>
      </c>
      <c r="BN15" s="207">
        <v>1</v>
      </c>
      <c r="BO15" s="207">
        <v>1</v>
      </c>
      <c r="BP15" s="207">
        <v>1</v>
      </c>
      <c r="BQ15" s="207">
        <v>1</v>
      </c>
      <c r="BR15" s="207">
        <v>1</v>
      </c>
      <c r="BS15" s="207">
        <v>1</v>
      </c>
      <c r="BT15" s="207">
        <v>1</v>
      </c>
      <c r="BU15" s="207">
        <v>1</v>
      </c>
      <c r="BV15" s="207">
        <v>1</v>
      </c>
      <c r="BW15" s="207">
        <v>1</v>
      </c>
      <c r="BX15" s="207">
        <v>1</v>
      </c>
      <c r="BY15" s="207">
        <v>1</v>
      </c>
      <c r="BZ15" s="207">
        <v>1</v>
      </c>
      <c r="CA15" s="207">
        <v>1</v>
      </c>
      <c r="CB15" s="207">
        <v>1</v>
      </c>
      <c r="CC15" s="207">
        <v>1</v>
      </c>
      <c r="CD15" s="207">
        <v>1</v>
      </c>
      <c r="CE15" s="207">
        <v>1</v>
      </c>
      <c r="CF15" s="207">
        <v>1</v>
      </c>
      <c r="CG15" s="207">
        <v>1</v>
      </c>
      <c r="CH15" s="207">
        <v>1</v>
      </c>
      <c r="CI15" s="207">
        <v>1</v>
      </c>
      <c r="CJ15" s="207">
        <v>1</v>
      </c>
      <c r="CK15" s="207"/>
      <c r="CL15" s="207"/>
      <c r="CM15" s="207"/>
      <c r="CN15" s="207"/>
      <c r="CO15" s="207"/>
      <c r="CP15" s="207"/>
      <c r="CQ15" s="207"/>
      <c r="CR15" s="207"/>
      <c r="CS15" s="207"/>
      <c r="CT15" s="207"/>
      <c r="CU15" s="207"/>
    </row>
    <row r="16" spans="1:112" ht="16">
      <c r="C16" s="10"/>
      <c r="D16" s="211" t="s">
        <v>8657</v>
      </c>
      <c r="E16" s="260" t="s">
        <v>8334</v>
      </c>
      <c r="F16" s="137" t="s">
        <v>1947</v>
      </c>
      <c r="G16" s="137"/>
      <c r="H16" s="137"/>
      <c r="I16" s="137" t="s">
        <v>8270</v>
      </c>
      <c r="J16" s="220" t="s">
        <v>38</v>
      </c>
      <c r="K16" s="220" t="s">
        <v>35</v>
      </c>
      <c r="L16" s="220" t="s">
        <v>8271</v>
      </c>
      <c r="M16" s="261" t="s">
        <v>8329</v>
      </c>
      <c r="N16" s="207"/>
      <c r="O16" s="207"/>
      <c r="P16" s="207"/>
      <c r="Q16" s="207"/>
      <c r="R16" s="207"/>
      <c r="S16" s="207"/>
      <c r="T16" s="207"/>
      <c r="U16" s="207"/>
      <c r="V16" s="207"/>
      <c r="W16" s="207"/>
      <c r="X16" s="207"/>
      <c r="Y16" s="207"/>
      <c r="Z16" s="207"/>
      <c r="AA16" s="207"/>
      <c r="AB16" s="207">
        <v>1</v>
      </c>
      <c r="AC16" s="207">
        <v>1</v>
      </c>
      <c r="AD16" s="207">
        <v>1</v>
      </c>
      <c r="AE16" s="207">
        <v>1</v>
      </c>
      <c r="AF16" s="207">
        <v>1</v>
      </c>
      <c r="AG16" s="207">
        <v>1</v>
      </c>
      <c r="AH16" s="207">
        <v>1</v>
      </c>
      <c r="AI16" s="207">
        <v>1</v>
      </c>
      <c r="AJ16" s="207">
        <v>1</v>
      </c>
      <c r="AK16" s="207">
        <v>1</v>
      </c>
      <c r="AL16" s="207">
        <v>1</v>
      </c>
      <c r="AM16" s="207">
        <v>1</v>
      </c>
      <c r="AN16" s="207">
        <v>1</v>
      </c>
      <c r="AO16" s="207">
        <v>1</v>
      </c>
      <c r="AP16" s="207">
        <v>1</v>
      </c>
      <c r="AQ16" s="207">
        <v>1</v>
      </c>
      <c r="AR16" s="207">
        <v>1</v>
      </c>
      <c r="AS16" s="207">
        <v>1</v>
      </c>
      <c r="AT16" s="207">
        <v>1</v>
      </c>
      <c r="AU16" s="207">
        <v>1</v>
      </c>
      <c r="AV16" s="207">
        <v>1</v>
      </c>
      <c r="AW16" s="207">
        <v>1</v>
      </c>
      <c r="AX16" s="207">
        <v>1</v>
      </c>
      <c r="AY16" s="207">
        <v>1</v>
      </c>
      <c r="AZ16" s="207">
        <v>1</v>
      </c>
      <c r="BA16" s="207">
        <v>1</v>
      </c>
      <c r="BB16" s="207">
        <v>1</v>
      </c>
      <c r="BC16" s="207">
        <v>1</v>
      </c>
      <c r="BD16" s="207">
        <v>1</v>
      </c>
      <c r="BE16" s="207">
        <v>1</v>
      </c>
      <c r="BF16" s="207">
        <v>1</v>
      </c>
      <c r="BG16" s="207">
        <v>1</v>
      </c>
      <c r="BH16" s="207">
        <v>1</v>
      </c>
      <c r="BI16" s="207">
        <v>1</v>
      </c>
      <c r="BJ16" s="207">
        <v>1</v>
      </c>
      <c r="BK16" s="207">
        <v>1</v>
      </c>
      <c r="BL16" s="207">
        <v>1</v>
      </c>
      <c r="BM16" s="207">
        <v>1</v>
      </c>
      <c r="BN16" s="207">
        <v>1</v>
      </c>
      <c r="BO16" s="207">
        <v>1</v>
      </c>
      <c r="BP16" s="207">
        <v>1</v>
      </c>
      <c r="BQ16" s="207">
        <v>1</v>
      </c>
      <c r="BR16" s="207">
        <v>1</v>
      </c>
      <c r="BS16" s="207">
        <v>1</v>
      </c>
      <c r="BT16" s="207">
        <v>1</v>
      </c>
      <c r="BU16" s="207">
        <v>1</v>
      </c>
      <c r="BV16" s="207">
        <v>1</v>
      </c>
      <c r="BW16" s="207">
        <v>1</v>
      </c>
      <c r="BX16" s="207">
        <v>1</v>
      </c>
      <c r="BY16" s="207">
        <v>1</v>
      </c>
      <c r="BZ16" s="207">
        <v>1</v>
      </c>
      <c r="CA16" s="207">
        <v>1</v>
      </c>
      <c r="CB16" s="207">
        <v>1</v>
      </c>
      <c r="CC16" s="207">
        <v>1</v>
      </c>
      <c r="CD16" s="207">
        <v>1</v>
      </c>
      <c r="CE16" s="207">
        <v>1</v>
      </c>
      <c r="CF16" s="207">
        <v>1</v>
      </c>
      <c r="CG16" s="207">
        <v>1</v>
      </c>
      <c r="CH16" s="207">
        <v>1</v>
      </c>
      <c r="CI16" s="207">
        <v>1</v>
      </c>
      <c r="CJ16" s="207">
        <v>1</v>
      </c>
      <c r="CK16" s="207"/>
      <c r="CL16" s="207"/>
      <c r="CM16" s="207"/>
      <c r="CN16" s="207"/>
      <c r="CO16" s="207"/>
      <c r="CP16" s="207"/>
      <c r="CQ16" s="207"/>
      <c r="CR16" s="207"/>
      <c r="CS16" s="207"/>
      <c r="CT16" s="207"/>
      <c r="CU16" s="207"/>
    </row>
    <row r="17" spans="3:101" ht="16">
      <c r="C17" s="10"/>
      <c r="D17" s="211" t="s">
        <v>8657</v>
      </c>
      <c r="E17" s="260" t="s">
        <v>8334</v>
      </c>
      <c r="F17" s="137" t="s">
        <v>1949</v>
      </c>
      <c r="G17" s="137"/>
      <c r="H17" s="137" t="s">
        <v>8660</v>
      </c>
      <c r="I17" s="137" t="s">
        <v>8270</v>
      </c>
      <c r="J17" s="220" t="s">
        <v>38</v>
      </c>
      <c r="K17" s="220" t="s">
        <v>35</v>
      </c>
      <c r="L17" s="220" t="s">
        <v>8271</v>
      </c>
      <c r="M17" s="261" t="s">
        <v>8329</v>
      </c>
      <c r="N17" s="207"/>
      <c r="O17" s="207"/>
      <c r="P17" s="207"/>
      <c r="Q17" s="207"/>
      <c r="R17" s="207"/>
      <c r="S17" s="207"/>
      <c r="T17" s="207"/>
      <c r="U17" s="207"/>
      <c r="V17" s="207"/>
      <c r="W17" s="207"/>
      <c r="X17" s="207"/>
      <c r="Y17" s="207"/>
      <c r="Z17" s="207"/>
      <c r="AA17" s="207"/>
      <c r="AB17" s="207">
        <v>1</v>
      </c>
      <c r="AC17" s="207">
        <v>1</v>
      </c>
      <c r="AD17" s="207">
        <v>1</v>
      </c>
      <c r="AE17" s="207">
        <v>1</v>
      </c>
      <c r="AF17" s="207">
        <v>1</v>
      </c>
      <c r="AG17" s="207">
        <v>1</v>
      </c>
      <c r="AH17" s="207">
        <v>1</v>
      </c>
      <c r="AI17" s="207">
        <v>1</v>
      </c>
      <c r="AJ17" s="207">
        <v>1</v>
      </c>
      <c r="AK17" s="207">
        <v>1</v>
      </c>
      <c r="AL17" s="207">
        <v>1</v>
      </c>
      <c r="AM17" s="207">
        <v>1</v>
      </c>
      <c r="AN17" s="207">
        <v>1</v>
      </c>
      <c r="AO17" s="207">
        <v>1</v>
      </c>
      <c r="AP17" s="207">
        <v>1</v>
      </c>
      <c r="AQ17" s="207">
        <v>1</v>
      </c>
      <c r="AR17" s="207">
        <v>1</v>
      </c>
      <c r="AS17" s="207">
        <v>1</v>
      </c>
      <c r="AT17" s="207">
        <v>1</v>
      </c>
      <c r="AU17" s="207">
        <v>1</v>
      </c>
      <c r="AV17" s="207">
        <v>1</v>
      </c>
      <c r="AW17" s="207">
        <v>1</v>
      </c>
      <c r="AX17" s="207">
        <v>1</v>
      </c>
      <c r="AY17" s="207">
        <v>1</v>
      </c>
      <c r="AZ17" s="207">
        <v>1</v>
      </c>
      <c r="BA17" s="207">
        <v>1</v>
      </c>
      <c r="BB17" s="207">
        <v>1</v>
      </c>
      <c r="BC17" s="207">
        <v>1</v>
      </c>
      <c r="BD17" s="207">
        <v>1</v>
      </c>
      <c r="BE17" s="207">
        <v>1</v>
      </c>
      <c r="BF17" s="207">
        <v>1</v>
      </c>
      <c r="BG17" s="207">
        <v>1</v>
      </c>
      <c r="BH17" s="207">
        <v>1</v>
      </c>
      <c r="BI17" s="207">
        <v>1</v>
      </c>
      <c r="BJ17" s="207">
        <v>1</v>
      </c>
      <c r="BK17" s="207">
        <v>1</v>
      </c>
      <c r="BL17" s="207">
        <v>1</v>
      </c>
      <c r="BM17" s="207">
        <v>1</v>
      </c>
      <c r="BN17" s="207">
        <v>1</v>
      </c>
      <c r="BO17" s="207">
        <v>1</v>
      </c>
      <c r="BP17" s="207">
        <v>1</v>
      </c>
      <c r="BQ17" s="207">
        <v>1</v>
      </c>
      <c r="BR17" s="207">
        <v>1</v>
      </c>
      <c r="BS17" s="207">
        <v>1</v>
      </c>
      <c r="BT17" s="207">
        <v>1</v>
      </c>
      <c r="BU17" s="207">
        <v>1</v>
      </c>
      <c r="BV17" s="207">
        <v>1</v>
      </c>
      <c r="BW17" s="207">
        <v>1</v>
      </c>
      <c r="BX17" s="207">
        <v>1</v>
      </c>
      <c r="BY17" s="207">
        <v>1</v>
      </c>
      <c r="BZ17" s="207">
        <v>1</v>
      </c>
      <c r="CA17" s="207">
        <v>1</v>
      </c>
      <c r="CB17" s="207">
        <v>1</v>
      </c>
      <c r="CC17" s="207">
        <v>1</v>
      </c>
      <c r="CD17" s="207">
        <v>1</v>
      </c>
      <c r="CE17" s="207">
        <v>1</v>
      </c>
      <c r="CF17" s="207">
        <v>1</v>
      </c>
      <c r="CG17" s="207">
        <v>1</v>
      </c>
      <c r="CH17" s="207">
        <v>1</v>
      </c>
      <c r="CI17" s="207">
        <v>1</v>
      </c>
      <c r="CJ17" s="207">
        <v>1</v>
      </c>
      <c r="CK17" s="207"/>
      <c r="CL17" s="207"/>
      <c r="CM17" s="207"/>
      <c r="CN17" s="207"/>
      <c r="CO17" s="207"/>
      <c r="CP17" s="207"/>
      <c r="CQ17" s="207"/>
      <c r="CR17" s="207"/>
      <c r="CS17" s="207"/>
      <c r="CT17" s="207"/>
      <c r="CU17" s="207"/>
    </row>
    <row r="18" spans="3:101" ht="16">
      <c r="C18" s="10"/>
      <c r="D18" s="211" t="s">
        <v>8657</v>
      </c>
      <c r="E18" s="260" t="s">
        <v>8334</v>
      </c>
      <c r="F18" s="137" t="s">
        <v>1950</v>
      </c>
      <c r="G18" s="137"/>
      <c r="H18" s="137"/>
      <c r="I18" s="137" t="s">
        <v>8270</v>
      </c>
      <c r="J18" s="220" t="s">
        <v>38</v>
      </c>
      <c r="K18" s="220" t="s">
        <v>35</v>
      </c>
      <c r="L18" s="220" t="s">
        <v>8271</v>
      </c>
      <c r="M18" s="261" t="s">
        <v>8329</v>
      </c>
      <c r="N18" s="207"/>
      <c r="O18" s="207"/>
      <c r="P18" s="207"/>
      <c r="Q18" s="207"/>
      <c r="R18" s="207"/>
      <c r="S18" s="207"/>
      <c r="T18" s="207"/>
      <c r="U18" s="207"/>
      <c r="V18" s="207"/>
      <c r="W18" s="207"/>
      <c r="X18" s="207"/>
      <c r="Y18" s="207"/>
      <c r="Z18" s="207"/>
      <c r="AA18" s="207"/>
      <c r="AB18" s="207">
        <v>1</v>
      </c>
      <c r="AC18" s="207">
        <v>1</v>
      </c>
      <c r="AD18" s="207">
        <v>1</v>
      </c>
      <c r="AE18" s="207">
        <v>1</v>
      </c>
      <c r="AF18" s="207">
        <v>1</v>
      </c>
      <c r="AG18" s="207">
        <v>1</v>
      </c>
      <c r="AH18" s="207">
        <v>1</v>
      </c>
      <c r="AI18" s="207">
        <v>1</v>
      </c>
      <c r="AJ18" s="207">
        <v>1</v>
      </c>
      <c r="AK18" s="207">
        <v>1</v>
      </c>
      <c r="AL18" s="207">
        <v>1</v>
      </c>
      <c r="AM18" s="207">
        <v>1</v>
      </c>
      <c r="AN18" s="207">
        <v>1</v>
      </c>
      <c r="AO18" s="207">
        <v>1</v>
      </c>
      <c r="AP18" s="207">
        <v>1</v>
      </c>
      <c r="AQ18" s="207">
        <v>1</v>
      </c>
      <c r="AR18" s="207">
        <v>1</v>
      </c>
      <c r="AS18" s="207">
        <v>1</v>
      </c>
      <c r="AT18" s="207">
        <v>1</v>
      </c>
      <c r="AU18" s="207">
        <v>1</v>
      </c>
      <c r="AV18" s="207">
        <v>1</v>
      </c>
      <c r="AW18" s="207">
        <v>1</v>
      </c>
      <c r="AX18" s="207">
        <v>1</v>
      </c>
      <c r="AY18" s="207">
        <v>1</v>
      </c>
      <c r="AZ18" s="207">
        <v>1</v>
      </c>
      <c r="BA18" s="207">
        <v>1</v>
      </c>
      <c r="BB18" s="207">
        <v>1</v>
      </c>
      <c r="BC18" s="207">
        <v>1</v>
      </c>
      <c r="BD18" s="207">
        <v>1</v>
      </c>
      <c r="BE18" s="207">
        <v>1</v>
      </c>
      <c r="BF18" s="207">
        <v>1</v>
      </c>
      <c r="BG18" s="207">
        <v>1</v>
      </c>
      <c r="BH18" s="207">
        <v>1</v>
      </c>
      <c r="BI18" s="207">
        <v>1</v>
      </c>
      <c r="BJ18" s="207">
        <v>1</v>
      </c>
      <c r="BK18" s="207">
        <v>1</v>
      </c>
      <c r="BL18" s="207">
        <v>1</v>
      </c>
      <c r="BM18" s="207">
        <v>1</v>
      </c>
      <c r="BN18" s="207">
        <v>1</v>
      </c>
      <c r="BO18" s="207">
        <v>1</v>
      </c>
      <c r="BP18" s="207">
        <v>1</v>
      </c>
      <c r="BQ18" s="207">
        <v>1</v>
      </c>
      <c r="BR18" s="207">
        <v>1</v>
      </c>
      <c r="BS18" s="207">
        <v>1</v>
      </c>
      <c r="BT18" s="207">
        <v>1</v>
      </c>
      <c r="BU18" s="207">
        <v>1</v>
      </c>
      <c r="BV18" s="207">
        <v>1</v>
      </c>
      <c r="BW18" s="207">
        <v>1</v>
      </c>
      <c r="BX18" s="207">
        <v>1</v>
      </c>
      <c r="BY18" s="207">
        <v>1</v>
      </c>
      <c r="BZ18" s="207">
        <v>1</v>
      </c>
      <c r="CA18" s="207">
        <v>1</v>
      </c>
      <c r="CB18" s="207">
        <v>1</v>
      </c>
      <c r="CC18" s="207">
        <v>1</v>
      </c>
      <c r="CD18" s="207">
        <v>1</v>
      </c>
      <c r="CE18" s="207">
        <v>1</v>
      </c>
      <c r="CF18" s="207">
        <v>1</v>
      </c>
      <c r="CG18" s="207">
        <v>1</v>
      </c>
      <c r="CH18" s="207">
        <v>1</v>
      </c>
      <c r="CI18" s="207">
        <v>1</v>
      </c>
      <c r="CJ18" s="207">
        <v>1</v>
      </c>
      <c r="CK18" s="207"/>
      <c r="CL18" s="207"/>
      <c r="CM18" s="207"/>
      <c r="CN18" s="207"/>
      <c r="CO18" s="207"/>
      <c r="CP18" s="207"/>
      <c r="CQ18" s="207"/>
      <c r="CR18" s="207"/>
      <c r="CS18" s="207"/>
      <c r="CT18" s="207"/>
      <c r="CU18" s="207"/>
    </row>
    <row r="19" spans="3:101" ht="16">
      <c r="D19" s="211">
        <v>45292</v>
      </c>
      <c r="E19" s="260" t="s">
        <v>8334</v>
      </c>
      <c r="F19" s="137" t="s">
        <v>8649</v>
      </c>
      <c r="G19" s="137"/>
      <c r="H19" s="137"/>
      <c r="I19" s="220" t="s">
        <v>8270</v>
      </c>
      <c r="J19" s="220" t="s">
        <v>38</v>
      </c>
      <c r="K19" s="220" t="s">
        <v>35</v>
      </c>
      <c r="L19" s="219" t="s">
        <v>8271</v>
      </c>
      <c r="M19" s="207" t="s">
        <v>8329</v>
      </c>
      <c r="N19" s="207"/>
      <c r="O19" s="207"/>
      <c r="P19" s="207"/>
      <c r="Q19" s="207">
        <v>1</v>
      </c>
      <c r="R19" s="207">
        <v>1</v>
      </c>
      <c r="S19" s="207">
        <v>1</v>
      </c>
      <c r="T19" s="207">
        <v>1</v>
      </c>
      <c r="U19" s="207">
        <v>1</v>
      </c>
      <c r="V19" s="207">
        <v>1</v>
      </c>
      <c r="W19" s="207">
        <v>1</v>
      </c>
      <c r="X19" s="207">
        <v>1</v>
      </c>
      <c r="Y19" s="207">
        <v>1</v>
      </c>
      <c r="Z19" s="207">
        <v>1</v>
      </c>
      <c r="AA19" s="207">
        <v>1</v>
      </c>
      <c r="AB19" s="207">
        <v>1</v>
      </c>
      <c r="AC19" s="207">
        <v>1</v>
      </c>
      <c r="AD19" s="207">
        <v>1</v>
      </c>
      <c r="AE19" s="207">
        <v>1</v>
      </c>
      <c r="AF19" s="207">
        <v>1</v>
      </c>
      <c r="AG19" s="207">
        <v>1</v>
      </c>
      <c r="AH19" s="207">
        <v>1</v>
      </c>
      <c r="AI19" s="207">
        <v>1</v>
      </c>
      <c r="AJ19" s="207">
        <v>1</v>
      </c>
      <c r="AK19" s="207">
        <v>1</v>
      </c>
      <c r="AL19" s="207">
        <v>1</v>
      </c>
      <c r="AM19" s="207">
        <v>1</v>
      </c>
      <c r="AN19" s="207">
        <v>1</v>
      </c>
      <c r="AO19" s="207">
        <v>1</v>
      </c>
      <c r="AP19" s="207">
        <v>1</v>
      </c>
      <c r="AQ19" s="207">
        <v>1</v>
      </c>
      <c r="AR19" s="207">
        <v>1</v>
      </c>
      <c r="AS19" s="207">
        <v>1</v>
      </c>
      <c r="AT19" s="207">
        <v>1</v>
      </c>
      <c r="AU19" s="207">
        <v>1</v>
      </c>
      <c r="AV19" s="207">
        <v>1</v>
      </c>
      <c r="AW19" s="207">
        <v>1</v>
      </c>
      <c r="AX19" s="207">
        <v>1</v>
      </c>
      <c r="AY19" s="207">
        <v>1</v>
      </c>
      <c r="AZ19" s="207">
        <v>1</v>
      </c>
      <c r="BA19" s="207">
        <v>1</v>
      </c>
      <c r="BB19" s="207">
        <v>1</v>
      </c>
      <c r="BC19" s="207">
        <v>1</v>
      </c>
      <c r="BD19" s="207">
        <v>1</v>
      </c>
      <c r="BE19" s="207">
        <v>1</v>
      </c>
      <c r="BF19" s="207">
        <v>1</v>
      </c>
      <c r="BG19" s="207">
        <v>1</v>
      </c>
      <c r="BH19" s="207">
        <v>1</v>
      </c>
      <c r="BI19" s="207">
        <v>1</v>
      </c>
      <c r="BJ19" s="207">
        <v>1</v>
      </c>
      <c r="BK19" s="207">
        <v>1</v>
      </c>
      <c r="BL19" s="207">
        <v>1</v>
      </c>
      <c r="BM19" s="207">
        <v>1</v>
      </c>
      <c r="BN19" s="207">
        <v>1</v>
      </c>
      <c r="BO19" s="207">
        <v>1</v>
      </c>
      <c r="BP19" s="207">
        <v>1</v>
      </c>
      <c r="BQ19" s="207">
        <v>1</v>
      </c>
      <c r="BR19" s="207">
        <v>1</v>
      </c>
      <c r="BS19" s="207">
        <v>1</v>
      </c>
      <c r="BT19" s="207">
        <v>1</v>
      </c>
      <c r="BU19" s="207">
        <v>1</v>
      </c>
      <c r="BV19" s="207">
        <v>1</v>
      </c>
      <c r="BW19" s="207">
        <v>1</v>
      </c>
      <c r="BX19" s="207">
        <v>1</v>
      </c>
      <c r="BY19" s="207">
        <v>1</v>
      </c>
      <c r="BZ19" s="207">
        <v>1</v>
      </c>
      <c r="CA19" s="207">
        <v>1</v>
      </c>
      <c r="CB19" s="207">
        <v>1</v>
      </c>
      <c r="CC19" s="207">
        <v>1</v>
      </c>
      <c r="CD19" s="207">
        <v>1</v>
      </c>
      <c r="CE19" s="207">
        <v>1</v>
      </c>
      <c r="CF19" s="207">
        <v>1</v>
      </c>
      <c r="CG19" s="207">
        <v>1</v>
      </c>
      <c r="CH19" s="207">
        <v>1</v>
      </c>
      <c r="CI19" s="207">
        <v>1</v>
      </c>
      <c r="CJ19" s="207">
        <v>1</v>
      </c>
      <c r="CK19" s="207"/>
      <c r="CL19" s="207"/>
      <c r="CM19" s="207"/>
      <c r="CN19" s="207"/>
      <c r="CO19" s="207"/>
      <c r="CP19" s="207"/>
      <c r="CQ19" s="207"/>
      <c r="CR19" s="207"/>
      <c r="CS19" s="207"/>
      <c r="CT19" s="207"/>
      <c r="CU19" s="207"/>
    </row>
    <row r="20" spans="3:101" ht="16">
      <c r="D20" s="211">
        <v>45352</v>
      </c>
      <c r="E20" s="260" t="s">
        <v>8334</v>
      </c>
      <c r="F20" s="137" t="s">
        <v>8650</v>
      </c>
      <c r="G20" s="137"/>
      <c r="H20" s="137"/>
      <c r="I20" s="220" t="s">
        <v>8270</v>
      </c>
      <c r="J20" s="220" t="s">
        <v>38</v>
      </c>
      <c r="K20" s="220" t="s">
        <v>35</v>
      </c>
      <c r="L20" s="219" t="s">
        <v>8271</v>
      </c>
      <c r="M20" s="207" t="s">
        <v>8329</v>
      </c>
      <c r="N20" s="207"/>
      <c r="O20" s="207"/>
      <c r="P20" s="207"/>
      <c r="Q20" s="207"/>
      <c r="R20" s="207"/>
      <c r="S20" s="207">
        <v>1</v>
      </c>
      <c r="T20" s="207">
        <v>1</v>
      </c>
      <c r="U20" s="207">
        <v>1</v>
      </c>
      <c r="V20" s="207">
        <v>1</v>
      </c>
      <c r="W20" s="207">
        <v>1</v>
      </c>
      <c r="X20" s="207">
        <v>1</v>
      </c>
      <c r="Y20" s="207">
        <v>1</v>
      </c>
      <c r="Z20" s="207">
        <v>1</v>
      </c>
      <c r="AA20" s="207">
        <v>1</v>
      </c>
      <c r="AB20" s="207">
        <v>1</v>
      </c>
      <c r="AC20" s="207">
        <v>1</v>
      </c>
      <c r="AD20" s="207">
        <v>1</v>
      </c>
      <c r="AE20" s="207">
        <v>1</v>
      </c>
      <c r="AF20" s="207">
        <v>1</v>
      </c>
      <c r="AG20" s="207">
        <v>1</v>
      </c>
      <c r="AH20" s="207">
        <v>1</v>
      </c>
      <c r="AI20" s="207">
        <v>1</v>
      </c>
      <c r="AJ20" s="207">
        <v>1</v>
      </c>
      <c r="AK20" s="207">
        <v>1</v>
      </c>
      <c r="AL20" s="207">
        <v>1</v>
      </c>
      <c r="AM20" s="207">
        <v>1</v>
      </c>
      <c r="AN20" s="207">
        <v>1</v>
      </c>
      <c r="AO20" s="207">
        <v>1</v>
      </c>
      <c r="AP20" s="207">
        <v>1</v>
      </c>
      <c r="AQ20" s="207">
        <v>1</v>
      </c>
      <c r="AR20" s="207">
        <v>1</v>
      </c>
      <c r="AS20" s="207">
        <v>1</v>
      </c>
      <c r="AT20" s="207">
        <v>1</v>
      </c>
      <c r="AU20" s="207">
        <v>1</v>
      </c>
      <c r="AV20" s="207">
        <v>1</v>
      </c>
      <c r="AW20" s="207">
        <v>1</v>
      </c>
      <c r="AX20" s="207">
        <v>1</v>
      </c>
      <c r="AY20" s="207">
        <v>1</v>
      </c>
      <c r="AZ20" s="207">
        <v>1</v>
      </c>
      <c r="BA20" s="207">
        <v>1</v>
      </c>
      <c r="BB20" s="207">
        <v>1</v>
      </c>
      <c r="BC20" s="207">
        <v>1</v>
      </c>
      <c r="BD20" s="207">
        <v>1</v>
      </c>
      <c r="BE20" s="207">
        <v>1</v>
      </c>
      <c r="BF20" s="207">
        <v>1</v>
      </c>
      <c r="BG20" s="207">
        <v>1</v>
      </c>
      <c r="BH20" s="207">
        <v>1</v>
      </c>
      <c r="BI20" s="207">
        <v>1</v>
      </c>
      <c r="BJ20" s="207">
        <v>1</v>
      </c>
      <c r="BK20" s="207">
        <v>1</v>
      </c>
      <c r="BL20" s="207">
        <v>1</v>
      </c>
      <c r="BM20" s="207">
        <v>1</v>
      </c>
      <c r="BN20" s="207">
        <v>1</v>
      </c>
      <c r="BO20" s="207">
        <v>1</v>
      </c>
      <c r="BP20" s="207">
        <v>1</v>
      </c>
      <c r="BQ20" s="207">
        <v>1</v>
      </c>
      <c r="BR20" s="207">
        <v>1</v>
      </c>
      <c r="BS20" s="207">
        <v>1</v>
      </c>
      <c r="BT20" s="207">
        <v>1</v>
      </c>
      <c r="BU20" s="207">
        <v>1</v>
      </c>
      <c r="BV20" s="207">
        <v>1</v>
      </c>
      <c r="BW20" s="207">
        <v>1</v>
      </c>
      <c r="BX20" s="207">
        <v>1</v>
      </c>
      <c r="BY20" s="207">
        <v>1</v>
      </c>
      <c r="BZ20" s="207">
        <v>1</v>
      </c>
      <c r="CA20" s="207">
        <v>1</v>
      </c>
      <c r="CB20" s="207">
        <v>1</v>
      </c>
      <c r="CC20" s="207">
        <v>1</v>
      </c>
      <c r="CD20" s="207">
        <v>1</v>
      </c>
      <c r="CE20" s="207">
        <v>1</v>
      </c>
      <c r="CF20" s="207">
        <v>1</v>
      </c>
      <c r="CG20" s="207">
        <v>1</v>
      </c>
      <c r="CH20" s="207">
        <v>1</v>
      </c>
      <c r="CI20" s="207">
        <v>1</v>
      </c>
      <c r="CJ20" s="207">
        <v>1</v>
      </c>
      <c r="CK20" s="207"/>
      <c r="CL20" s="207"/>
      <c r="CM20" s="207"/>
      <c r="CN20" s="207"/>
      <c r="CO20" s="207"/>
      <c r="CP20" s="207"/>
      <c r="CQ20" s="207"/>
      <c r="CR20" s="207"/>
      <c r="CS20" s="207"/>
      <c r="CT20" s="207"/>
      <c r="CU20" s="207"/>
    </row>
    <row r="21" spans="3:101" ht="16">
      <c r="D21" s="211" t="s">
        <v>8657</v>
      </c>
      <c r="E21" s="260" t="s">
        <v>8334</v>
      </c>
      <c r="F21" s="137" t="s">
        <v>8651</v>
      </c>
      <c r="G21" s="137"/>
      <c r="H21" s="137"/>
      <c r="I21" s="220" t="s">
        <v>8270</v>
      </c>
      <c r="J21" s="220" t="s">
        <v>38</v>
      </c>
      <c r="K21" s="220" t="s">
        <v>35</v>
      </c>
      <c r="L21" s="219" t="s">
        <v>8271</v>
      </c>
      <c r="M21" s="207" t="s">
        <v>8329</v>
      </c>
      <c r="N21" s="207"/>
      <c r="O21" s="207"/>
      <c r="P21" s="207"/>
      <c r="Q21" s="207"/>
      <c r="R21" s="207"/>
      <c r="S21" s="207"/>
      <c r="T21" s="207"/>
      <c r="U21" s="207"/>
      <c r="V21" s="207"/>
      <c r="W21" s="207"/>
      <c r="X21" s="207"/>
      <c r="Y21" s="207"/>
      <c r="Z21" s="207"/>
      <c r="AA21" s="207"/>
      <c r="AB21" s="207">
        <v>1</v>
      </c>
      <c r="AC21" s="207">
        <v>1</v>
      </c>
      <c r="AD21" s="207">
        <v>1</v>
      </c>
      <c r="AE21" s="207">
        <v>1</v>
      </c>
      <c r="AF21" s="207">
        <v>1</v>
      </c>
      <c r="AG21" s="207">
        <v>1</v>
      </c>
      <c r="AH21" s="207">
        <v>1</v>
      </c>
      <c r="AI21" s="207">
        <v>1</v>
      </c>
      <c r="AJ21" s="207">
        <v>1</v>
      </c>
      <c r="AK21" s="207">
        <v>1</v>
      </c>
      <c r="AL21" s="207">
        <v>1</v>
      </c>
      <c r="AM21" s="207">
        <v>1</v>
      </c>
      <c r="AN21" s="207">
        <v>1</v>
      </c>
      <c r="AO21" s="207">
        <v>1</v>
      </c>
      <c r="AP21" s="207">
        <v>1</v>
      </c>
      <c r="AQ21" s="207">
        <v>1</v>
      </c>
      <c r="AR21" s="207">
        <v>1</v>
      </c>
      <c r="AS21" s="207">
        <v>1</v>
      </c>
      <c r="AT21" s="207">
        <v>1</v>
      </c>
      <c r="AU21" s="207">
        <v>1</v>
      </c>
      <c r="AV21" s="207">
        <v>1</v>
      </c>
      <c r="AW21" s="207">
        <v>1</v>
      </c>
      <c r="AX21" s="207">
        <v>1</v>
      </c>
      <c r="AY21" s="207">
        <v>1</v>
      </c>
      <c r="AZ21" s="207">
        <v>1</v>
      </c>
      <c r="BA21" s="207">
        <v>1</v>
      </c>
      <c r="BB21" s="207">
        <v>1</v>
      </c>
      <c r="BC21" s="207">
        <v>1</v>
      </c>
      <c r="BD21" s="207">
        <v>1</v>
      </c>
      <c r="BE21" s="207">
        <v>1</v>
      </c>
      <c r="BF21" s="207">
        <v>1</v>
      </c>
      <c r="BG21" s="207">
        <v>1</v>
      </c>
      <c r="BH21" s="207">
        <v>1</v>
      </c>
      <c r="BI21" s="207">
        <v>1</v>
      </c>
      <c r="BJ21" s="207">
        <v>1</v>
      </c>
      <c r="BK21" s="207">
        <v>1</v>
      </c>
      <c r="BL21" s="207">
        <v>1</v>
      </c>
      <c r="BM21" s="207">
        <v>1</v>
      </c>
      <c r="BN21" s="207">
        <v>1</v>
      </c>
      <c r="BO21" s="207">
        <v>1</v>
      </c>
      <c r="BP21" s="207">
        <v>1</v>
      </c>
      <c r="BQ21" s="207">
        <v>1</v>
      </c>
      <c r="BR21" s="207">
        <v>1</v>
      </c>
      <c r="BS21" s="207">
        <v>1</v>
      </c>
      <c r="BT21" s="207">
        <v>1</v>
      </c>
      <c r="BU21" s="207">
        <v>1</v>
      </c>
      <c r="BV21" s="207">
        <v>1</v>
      </c>
      <c r="BW21" s="207">
        <v>1</v>
      </c>
      <c r="BX21" s="207">
        <v>1</v>
      </c>
      <c r="BY21" s="207">
        <v>1</v>
      </c>
      <c r="BZ21" s="207">
        <v>1</v>
      </c>
      <c r="CA21" s="207">
        <v>1</v>
      </c>
      <c r="CB21" s="207">
        <v>1</v>
      </c>
      <c r="CC21" s="207">
        <v>1</v>
      </c>
      <c r="CD21" s="207">
        <v>1</v>
      </c>
      <c r="CE21" s="207">
        <v>1</v>
      </c>
      <c r="CF21" s="207">
        <v>1</v>
      </c>
      <c r="CG21" s="207">
        <v>1</v>
      </c>
      <c r="CH21" s="207">
        <v>1</v>
      </c>
      <c r="CI21" s="207">
        <v>1</v>
      </c>
      <c r="CJ21" s="207">
        <v>1</v>
      </c>
      <c r="CK21" s="207"/>
      <c r="CL21" s="207"/>
      <c r="CM21" s="207"/>
      <c r="CN21" s="207"/>
      <c r="CO21" s="207"/>
      <c r="CP21" s="207"/>
      <c r="CQ21" s="207"/>
      <c r="CR21" s="207"/>
      <c r="CS21" s="207"/>
      <c r="CT21" s="207"/>
      <c r="CU21" s="207"/>
    </row>
    <row r="22" spans="3:101" ht="16">
      <c r="D22" s="211" t="s">
        <v>8657</v>
      </c>
      <c r="E22" s="260" t="s">
        <v>8334</v>
      </c>
      <c r="F22" s="137" t="s">
        <v>8652</v>
      </c>
      <c r="G22" s="137"/>
      <c r="H22" s="137"/>
      <c r="I22" s="220" t="s">
        <v>8270</v>
      </c>
      <c r="J22" s="220" t="s">
        <v>38</v>
      </c>
      <c r="K22" s="220" t="s">
        <v>35</v>
      </c>
      <c r="L22" s="219" t="s">
        <v>8271</v>
      </c>
      <c r="M22" s="207" t="s">
        <v>8329</v>
      </c>
      <c r="N22" s="207"/>
      <c r="O22" s="207"/>
      <c r="P22" s="207"/>
      <c r="Q22" s="207"/>
      <c r="R22" s="207"/>
      <c r="S22" s="207"/>
      <c r="T22" s="207"/>
      <c r="U22" s="207"/>
      <c r="V22" s="207"/>
      <c r="W22" s="207"/>
      <c r="X22" s="207"/>
      <c r="Y22" s="207"/>
      <c r="Z22" s="207"/>
      <c r="AA22" s="207"/>
      <c r="AB22" s="207">
        <v>1</v>
      </c>
      <c r="AC22" s="207">
        <v>1</v>
      </c>
      <c r="AD22" s="207">
        <v>1</v>
      </c>
      <c r="AE22" s="207">
        <v>1</v>
      </c>
      <c r="AF22" s="207">
        <v>1</v>
      </c>
      <c r="AG22" s="207">
        <v>1</v>
      </c>
      <c r="AH22" s="207">
        <v>1</v>
      </c>
      <c r="AI22" s="207">
        <v>1</v>
      </c>
      <c r="AJ22" s="207">
        <v>1</v>
      </c>
      <c r="AK22" s="207">
        <v>1</v>
      </c>
      <c r="AL22" s="207">
        <v>1</v>
      </c>
      <c r="AM22" s="207">
        <v>1</v>
      </c>
      <c r="AN22" s="207">
        <v>1</v>
      </c>
      <c r="AO22" s="207">
        <v>1</v>
      </c>
      <c r="AP22" s="207">
        <v>1</v>
      </c>
      <c r="AQ22" s="207">
        <v>1</v>
      </c>
      <c r="AR22" s="207">
        <v>1</v>
      </c>
      <c r="AS22" s="207">
        <v>1</v>
      </c>
      <c r="AT22" s="207">
        <v>1</v>
      </c>
      <c r="AU22" s="207">
        <v>1</v>
      </c>
      <c r="AV22" s="207">
        <v>1</v>
      </c>
      <c r="AW22" s="207">
        <v>1</v>
      </c>
      <c r="AX22" s="207">
        <v>1</v>
      </c>
      <c r="AY22" s="207">
        <v>1</v>
      </c>
      <c r="AZ22" s="207">
        <v>1</v>
      </c>
      <c r="BA22" s="207">
        <v>1</v>
      </c>
      <c r="BB22" s="207">
        <v>1</v>
      </c>
      <c r="BC22" s="207">
        <v>1</v>
      </c>
      <c r="BD22" s="207">
        <v>1</v>
      </c>
      <c r="BE22" s="207">
        <v>1</v>
      </c>
      <c r="BF22" s="207">
        <v>1</v>
      </c>
      <c r="BG22" s="207">
        <v>1</v>
      </c>
      <c r="BH22" s="207">
        <v>1</v>
      </c>
      <c r="BI22" s="207">
        <v>1</v>
      </c>
      <c r="BJ22" s="207">
        <v>1</v>
      </c>
      <c r="BK22" s="207">
        <v>1</v>
      </c>
      <c r="BL22" s="207">
        <v>1</v>
      </c>
      <c r="BM22" s="207">
        <v>1</v>
      </c>
      <c r="BN22" s="207">
        <v>1</v>
      </c>
      <c r="BO22" s="207">
        <v>1</v>
      </c>
      <c r="BP22" s="207">
        <v>1</v>
      </c>
      <c r="BQ22" s="207">
        <v>1</v>
      </c>
      <c r="BR22" s="207">
        <v>1</v>
      </c>
      <c r="BS22" s="207">
        <v>1</v>
      </c>
      <c r="BT22" s="207">
        <v>1</v>
      </c>
      <c r="BU22" s="207">
        <v>1</v>
      </c>
      <c r="BV22" s="207">
        <v>1</v>
      </c>
      <c r="BW22" s="207">
        <v>1</v>
      </c>
      <c r="BX22" s="207">
        <v>1</v>
      </c>
      <c r="BY22" s="207">
        <v>1</v>
      </c>
      <c r="BZ22" s="207">
        <v>1</v>
      </c>
      <c r="CA22" s="207">
        <v>1</v>
      </c>
      <c r="CB22" s="207">
        <v>1</v>
      </c>
      <c r="CC22" s="207">
        <v>1</v>
      </c>
      <c r="CD22" s="207">
        <v>1</v>
      </c>
      <c r="CE22" s="207">
        <v>1</v>
      </c>
      <c r="CF22" s="207">
        <v>1</v>
      </c>
      <c r="CG22" s="207">
        <v>1</v>
      </c>
      <c r="CH22" s="207">
        <v>1</v>
      </c>
      <c r="CI22" s="207">
        <v>1</v>
      </c>
      <c r="CJ22" s="207">
        <v>1</v>
      </c>
      <c r="CK22" s="207"/>
      <c r="CL22" s="207"/>
      <c r="CM22" s="207"/>
      <c r="CN22" s="207"/>
      <c r="CO22" s="207"/>
      <c r="CP22" s="207"/>
      <c r="CQ22" s="207"/>
      <c r="CR22" s="207"/>
      <c r="CS22" s="207"/>
      <c r="CT22" s="207"/>
      <c r="CU22" s="207"/>
    </row>
    <row r="23" spans="3:101" ht="16">
      <c r="D23" s="211" t="s">
        <v>8657</v>
      </c>
      <c r="E23" s="260" t="s">
        <v>8334</v>
      </c>
      <c r="F23" s="137" t="s">
        <v>8653</v>
      </c>
      <c r="G23" s="137"/>
      <c r="H23" s="137"/>
      <c r="I23" s="220" t="s">
        <v>8270</v>
      </c>
      <c r="J23" s="220" t="s">
        <v>38</v>
      </c>
      <c r="K23" s="220" t="s">
        <v>35</v>
      </c>
      <c r="L23" s="219" t="s">
        <v>8271</v>
      </c>
      <c r="M23" s="207" t="s">
        <v>8329</v>
      </c>
      <c r="N23" s="207"/>
      <c r="O23" s="207"/>
      <c r="P23" s="207"/>
      <c r="Q23" s="207"/>
      <c r="R23" s="207"/>
      <c r="S23" s="207"/>
      <c r="T23" s="207"/>
      <c r="U23" s="207"/>
      <c r="V23" s="207"/>
      <c r="W23" s="207"/>
      <c r="X23" s="207"/>
      <c r="Y23" s="207"/>
      <c r="Z23" s="207"/>
      <c r="AA23" s="207"/>
      <c r="AB23" s="207">
        <v>1</v>
      </c>
      <c r="AC23" s="207">
        <v>1</v>
      </c>
      <c r="AD23" s="207">
        <v>1</v>
      </c>
      <c r="AE23" s="207">
        <v>1</v>
      </c>
      <c r="AF23" s="207">
        <v>1</v>
      </c>
      <c r="AG23" s="207">
        <v>1</v>
      </c>
      <c r="AH23" s="207">
        <v>1</v>
      </c>
      <c r="AI23" s="207">
        <v>1</v>
      </c>
      <c r="AJ23" s="207">
        <v>1</v>
      </c>
      <c r="AK23" s="207">
        <v>1</v>
      </c>
      <c r="AL23" s="207">
        <v>1</v>
      </c>
      <c r="AM23" s="207">
        <v>1</v>
      </c>
      <c r="AN23" s="207">
        <v>1</v>
      </c>
      <c r="AO23" s="207">
        <v>1</v>
      </c>
      <c r="AP23" s="207">
        <v>1</v>
      </c>
      <c r="AQ23" s="207">
        <v>1</v>
      </c>
      <c r="AR23" s="207">
        <v>1</v>
      </c>
      <c r="AS23" s="207">
        <v>1</v>
      </c>
      <c r="AT23" s="207">
        <v>1</v>
      </c>
      <c r="AU23" s="207">
        <v>1</v>
      </c>
      <c r="AV23" s="207">
        <v>1</v>
      </c>
      <c r="AW23" s="207">
        <v>1</v>
      </c>
      <c r="AX23" s="207">
        <v>1</v>
      </c>
      <c r="AY23" s="207">
        <v>1</v>
      </c>
      <c r="AZ23" s="207">
        <v>1</v>
      </c>
      <c r="BA23" s="207">
        <v>1</v>
      </c>
      <c r="BB23" s="207">
        <v>1</v>
      </c>
      <c r="BC23" s="207">
        <v>1</v>
      </c>
      <c r="BD23" s="207">
        <v>1</v>
      </c>
      <c r="BE23" s="207">
        <v>1</v>
      </c>
      <c r="BF23" s="207">
        <v>1</v>
      </c>
      <c r="BG23" s="207">
        <v>1</v>
      </c>
      <c r="BH23" s="207">
        <v>1</v>
      </c>
      <c r="BI23" s="207">
        <v>1</v>
      </c>
      <c r="BJ23" s="207">
        <v>1</v>
      </c>
      <c r="BK23" s="207">
        <v>1</v>
      </c>
      <c r="BL23" s="207">
        <v>1</v>
      </c>
      <c r="BM23" s="207">
        <v>1</v>
      </c>
      <c r="BN23" s="207">
        <v>1</v>
      </c>
      <c r="BO23" s="207">
        <v>1</v>
      </c>
      <c r="BP23" s="207">
        <v>1</v>
      </c>
      <c r="BQ23" s="207">
        <v>1</v>
      </c>
      <c r="BR23" s="207">
        <v>1</v>
      </c>
      <c r="BS23" s="207">
        <v>1</v>
      </c>
      <c r="BT23" s="207">
        <v>1</v>
      </c>
      <c r="BU23" s="207">
        <v>1</v>
      </c>
      <c r="BV23" s="207">
        <v>1</v>
      </c>
      <c r="BW23" s="207">
        <v>1</v>
      </c>
      <c r="BX23" s="207">
        <v>1</v>
      </c>
      <c r="BY23" s="207">
        <v>1</v>
      </c>
      <c r="BZ23" s="207">
        <v>1</v>
      </c>
      <c r="CA23" s="207">
        <v>1</v>
      </c>
      <c r="CB23" s="207">
        <v>1</v>
      </c>
      <c r="CC23" s="207">
        <v>1</v>
      </c>
      <c r="CD23" s="207">
        <v>1</v>
      </c>
      <c r="CE23" s="207">
        <v>1</v>
      </c>
      <c r="CF23" s="207">
        <v>1</v>
      </c>
      <c r="CG23" s="207">
        <v>1</v>
      </c>
      <c r="CH23" s="207">
        <v>1</v>
      </c>
      <c r="CI23" s="207">
        <v>1</v>
      </c>
      <c r="CJ23" s="207">
        <v>1</v>
      </c>
      <c r="CK23" s="207"/>
      <c r="CL23" s="207"/>
      <c r="CM23" s="207"/>
      <c r="CN23" s="207"/>
      <c r="CO23" s="207"/>
      <c r="CP23" s="207"/>
      <c r="CQ23" s="207"/>
      <c r="CR23" s="207"/>
      <c r="CS23" s="207"/>
      <c r="CT23" s="207"/>
      <c r="CU23" s="207"/>
    </row>
    <row r="24" spans="3:101" ht="16">
      <c r="D24" s="211" t="s">
        <v>8657</v>
      </c>
      <c r="E24" s="260" t="s">
        <v>8334</v>
      </c>
      <c r="F24" s="137" t="s">
        <v>8654</v>
      </c>
      <c r="G24" s="137"/>
      <c r="H24" s="137"/>
      <c r="I24" s="220" t="s">
        <v>8270</v>
      </c>
      <c r="J24" s="220" t="s">
        <v>38</v>
      </c>
      <c r="K24" s="220" t="s">
        <v>35</v>
      </c>
      <c r="L24" s="219" t="s">
        <v>8271</v>
      </c>
      <c r="M24" s="207" t="s">
        <v>8329</v>
      </c>
      <c r="N24" s="207"/>
      <c r="O24" s="207"/>
      <c r="P24" s="207"/>
      <c r="Q24" s="207"/>
      <c r="R24" s="207"/>
      <c r="S24" s="207"/>
      <c r="T24" s="207"/>
      <c r="U24" s="207"/>
      <c r="V24" s="207"/>
      <c r="W24" s="207"/>
      <c r="X24" s="207"/>
      <c r="Y24" s="207"/>
      <c r="Z24" s="207"/>
      <c r="AA24" s="207"/>
      <c r="AB24" s="207">
        <v>1</v>
      </c>
      <c r="AC24" s="207">
        <v>1</v>
      </c>
      <c r="AD24" s="207">
        <v>1</v>
      </c>
      <c r="AE24" s="207">
        <v>1</v>
      </c>
      <c r="AF24" s="207">
        <v>1</v>
      </c>
      <c r="AG24" s="207">
        <v>1</v>
      </c>
      <c r="AH24" s="207">
        <v>1</v>
      </c>
      <c r="AI24" s="207">
        <v>1</v>
      </c>
      <c r="AJ24" s="207">
        <v>1</v>
      </c>
      <c r="AK24" s="207">
        <v>1</v>
      </c>
      <c r="AL24" s="207">
        <v>1</v>
      </c>
      <c r="AM24" s="207">
        <v>1</v>
      </c>
      <c r="AN24" s="207">
        <v>1</v>
      </c>
      <c r="AO24" s="207">
        <v>1</v>
      </c>
      <c r="AP24" s="207">
        <v>1</v>
      </c>
      <c r="AQ24" s="207">
        <v>1</v>
      </c>
      <c r="AR24" s="207">
        <v>1</v>
      </c>
      <c r="AS24" s="207">
        <v>1</v>
      </c>
      <c r="AT24" s="207">
        <v>1</v>
      </c>
      <c r="AU24" s="207">
        <v>1</v>
      </c>
      <c r="AV24" s="207">
        <v>1</v>
      </c>
      <c r="AW24" s="207">
        <v>1</v>
      </c>
      <c r="AX24" s="207">
        <v>1</v>
      </c>
      <c r="AY24" s="207">
        <v>1</v>
      </c>
      <c r="AZ24" s="207">
        <v>1</v>
      </c>
      <c r="BA24" s="207">
        <v>1</v>
      </c>
      <c r="BB24" s="207">
        <v>1</v>
      </c>
      <c r="BC24" s="207">
        <v>1</v>
      </c>
      <c r="BD24" s="207">
        <v>1</v>
      </c>
      <c r="BE24" s="207">
        <v>1</v>
      </c>
      <c r="BF24" s="207">
        <v>1</v>
      </c>
      <c r="BG24" s="207">
        <v>1</v>
      </c>
      <c r="BH24" s="207">
        <v>1</v>
      </c>
      <c r="BI24" s="207">
        <v>1</v>
      </c>
      <c r="BJ24" s="207">
        <v>1</v>
      </c>
      <c r="BK24" s="207">
        <v>1</v>
      </c>
      <c r="BL24" s="207">
        <v>1</v>
      </c>
      <c r="BM24" s="207">
        <v>1</v>
      </c>
      <c r="BN24" s="207">
        <v>1</v>
      </c>
      <c r="BO24" s="207">
        <v>1</v>
      </c>
      <c r="BP24" s="207">
        <v>1</v>
      </c>
      <c r="BQ24" s="207">
        <v>1</v>
      </c>
      <c r="BR24" s="207">
        <v>1</v>
      </c>
      <c r="BS24" s="207">
        <v>1</v>
      </c>
      <c r="BT24" s="207">
        <v>1</v>
      </c>
      <c r="BU24" s="207">
        <v>1</v>
      </c>
      <c r="BV24" s="207">
        <v>1</v>
      </c>
      <c r="BW24" s="207">
        <v>1</v>
      </c>
      <c r="BX24" s="207">
        <v>1</v>
      </c>
      <c r="BY24" s="207">
        <v>1</v>
      </c>
      <c r="BZ24" s="207">
        <v>1</v>
      </c>
      <c r="CA24" s="207">
        <v>1</v>
      </c>
      <c r="CB24" s="207">
        <v>1</v>
      </c>
      <c r="CC24" s="207">
        <v>1</v>
      </c>
      <c r="CD24" s="207">
        <v>1</v>
      </c>
      <c r="CE24" s="207">
        <v>1</v>
      </c>
      <c r="CF24" s="207">
        <v>1</v>
      </c>
      <c r="CG24" s="207">
        <v>1</v>
      </c>
      <c r="CH24" s="207">
        <v>1</v>
      </c>
      <c r="CI24" s="207">
        <v>1</v>
      </c>
      <c r="CJ24" s="207">
        <v>1</v>
      </c>
      <c r="CK24" s="207"/>
      <c r="CL24" s="207"/>
      <c r="CM24" s="207"/>
      <c r="CN24" s="207"/>
      <c r="CO24" s="207"/>
      <c r="CP24" s="207"/>
      <c r="CQ24" s="207"/>
      <c r="CR24" s="207"/>
      <c r="CS24" s="207"/>
      <c r="CT24" s="207"/>
      <c r="CU24" s="207"/>
    </row>
    <row r="25" spans="3:101" ht="16">
      <c r="D25" s="211" t="s">
        <v>8657</v>
      </c>
      <c r="E25" s="260" t="s">
        <v>8334</v>
      </c>
      <c r="F25" s="137" t="s">
        <v>8655</v>
      </c>
      <c r="G25" s="137"/>
      <c r="H25" s="137"/>
      <c r="I25" s="220" t="s">
        <v>8270</v>
      </c>
      <c r="J25" s="220" t="s">
        <v>38</v>
      </c>
      <c r="K25" s="220" t="s">
        <v>35</v>
      </c>
      <c r="L25" s="219" t="s">
        <v>8271</v>
      </c>
      <c r="M25" s="207" t="s">
        <v>8329</v>
      </c>
      <c r="N25" s="207"/>
      <c r="O25" s="207"/>
      <c r="P25" s="207"/>
      <c r="Q25" s="207"/>
      <c r="R25" s="207"/>
      <c r="S25" s="207"/>
      <c r="T25" s="207"/>
      <c r="U25" s="207"/>
      <c r="V25" s="207"/>
      <c r="W25" s="207"/>
      <c r="X25" s="207"/>
      <c r="Y25" s="207"/>
      <c r="Z25" s="207"/>
      <c r="AA25" s="207"/>
      <c r="AB25" s="207">
        <v>1</v>
      </c>
      <c r="AC25" s="207">
        <v>1</v>
      </c>
      <c r="AD25" s="207">
        <v>1</v>
      </c>
      <c r="AE25" s="207">
        <v>1</v>
      </c>
      <c r="AF25" s="207">
        <v>1</v>
      </c>
      <c r="AG25" s="207">
        <v>1</v>
      </c>
      <c r="AH25" s="207">
        <v>1</v>
      </c>
      <c r="AI25" s="207">
        <v>1</v>
      </c>
      <c r="AJ25" s="207">
        <v>1</v>
      </c>
      <c r="AK25" s="207">
        <v>1</v>
      </c>
      <c r="AL25" s="207">
        <v>1</v>
      </c>
      <c r="AM25" s="207">
        <v>1</v>
      </c>
      <c r="AN25" s="207">
        <v>1</v>
      </c>
      <c r="AO25" s="207">
        <v>1</v>
      </c>
      <c r="AP25" s="207">
        <v>1</v>
      </c>
      <c r="AQ25" s="207">
        <v>1</v>
      </c>
      <c r="AR25" s="207">
        <v>1</v>
      </c>
      <c r="AS25" s="207">
        <v>1</v>
      </c>
      <c r="AT25" s="207">
        <v>1</v>
      </c>
      <c r="AU25" s="207">
        <v>1</v>
      </c>
      <c r="AV25" s="207">
        <v>1</v>
      </c>
      <c r="AW25" s="207">
        <v>1</v>
      </c>
      <c r="AX25" s="207">
        <v>1</v>
      </c>
      <c r="AY25" s="207">
        <v>1</v>
      </c>
      <c r="AZ25" s="207">
        <v>1</v>
      </c>
      <c r="BA25" s="207">
        <v>1</v>
      </c>
      <c r="BB25" s="207">
        <v>1</v>
      </c>
      <c r="BC25" s="207">
        <v>1</v>
      </c>
      <c r="BD25" s="207">
        <v>1</v>
      </c>
      <c r="BE25" s="207">
        <v>1</v>
      </c>
      <c r="BF25" s="207">
        <v>1</v>
      </c>
      <c r="BG25" s="207">
        <v>1</v>
      </c>
      <c r="BH25" s="207">
        <v>1</v>
      </c>
      <c r="BI25" s="207">
        <v>1</v>
      </c>
      <c r="BJ25" s="207">
        <v>1</v>
      </c>
      <c r="BK25" s="207">
        <v>1</v>
      </c>
      <c r="BL25" s="207">
        <v>1</v>
      </c>
      <c r="BM25" s="207">
        <v>1</v>
      </c>
      <c r="BN25" s="207">
        <v>1</v>
      </c>
      <c r="BO25" s="207">
        <v>1</v>
      </c>
      <c r="BP25" s="207">
        <v>1</v>
      </c>
      <c r="BQ25" s="207">
        <v>1</v>
      </c>
      <c r="BR25" s="207">
        <v>1</v>
      </c>
      <c r="BS25" s="207">
        <v>1</v>
      </c>
      <c r="BT25" s="207">
        <v>1</v>
      </c>
      <c r="BU25" s="207">
        <v>1</v>
      </c>
      <c r="BV25" s="207">
        <v>1</v>
      </c>
      <c r="BW25" s="207">
        <v>1</v>
      </c>
      <c r="BX25" s="207">
        <v>1</v>
      </c>
      <c r="BY25" s="207">
        <v>1</v>
      </c>
      <c r="BZ25" s="207">
        <v>1</v>
      </c>
      <c r="CA25" s="207">
        <v>1</v>
      </c>
      <c r="CB25" s="207">
        <v>1</v>
      </c>
      <c r="CC25" s="207">
        <v>1</v>
      </c>
      <c r="CD25" s="207">
        <v>1</v>
      </c>
      <c r="CE25" s="207">
        <v>1</v>
      </c>
      <c r="CF25" s="207">
        <v>1</v>
      </c>
      <c r="CG25" s="207">
        <v>1</v>
      </c>
      <c r="CH25" s="207">
        <v>1</v>
      </c>
      <c r="CI25" s="207">
        <v>1</v>
      </c>
      <c r="CJ25" s="207">
        <v>1</v>
      </c>
      <c r="CK25" s="207"/>
      <c r="CL25" s="207"/>
      <c r="CM25" s="207"/>
      <c r="CN25" s="207"/>
      <c r="CO25" s="207"/>
      <c r="CP25" s="207"/>
      <c r="CQ25" s="207"/>
      <c r="CR25" s="207"/>
      <c r="CS25" s="207"/>
      <c r="CT25" s="207"/>
      <c r="CU25" s="207"/>
    </row>
    <row r="26" spans="3:101" ht="16">
      <c r="D26" s="211" t="s">
        <v>8657</v>
      </c>
      <c r="E26" s="260" t="s">
        <v>8334</v>
      </c>
      <c r="F26" s="137" t="s">
        <v>8656</v>
      </c>
      <c r="G26" s="137"/>
      <c r="H26" s="137"/>
      <c r="I26" s="220" t="s">
        <v>8270</v>
      </c>
      <c r="J26" s="220" t="s">
        <v>38</v>
      </c>
      <c r="K26" s="220" t="s">
        <v>35</v>
      </c>
      <c r="L26" s="219" t="s">
        <v>8271</v>
      </c>
      <c r="M26" s="207" t="s">
        <v>8329</v>
      </c>
      <c r="N26" s="207"/>
      <c r="O26" s="207"/>
      <c r="P26" s="207"/>
      <c r="Q26" s="207"/>
      <c r="R26" s="207"/>
      <c r="S26" s="207"/>
      <c r="T26" s="207"/>
      <c r="U26" s="207"/>
      <c r="V26" s="207"/>
      <c r="W26" s="207"/>
      <c r="X26" s="207"/>
      <c r="Y26" s="207"/>
      <c r="Z26" s="207"/>
      <c r="AA26" s="207"/>
      <c r="AB26" s="207">
        <v>1</v>
      </c>
      <c r="AC26" s="207">
        <v>1</v>
      </c>
      <c r="AD26" s="207">
        <v>1</v>
      </c>
      <c r="AE26" s="207">
        <v>1</v>
      </c>
      <c r="AF26" s="207">
        <v>1</v>
      </c>
      <c r="AG26" s="207">
        <v>1</v>
      </c>
      <c r="AH26" s="207">
        <v>1</v>
      </c>
      <c r="AI26" s="207">
        <v>1</v>
      </c>
      <c r="AJ26" s="207">
        <v>1</v>
      </c>
      <c r="AK26" s="207">
        <v>1</v>
      </c>
      <c r="AL26" s="207">
        <v>1</v>
      </c>
      <c r="AM26" s="207">
        <v>1</v>
      </c>
      <c r="AN26" s="207">
        <v>1</v>
      </c>
      <c r="AO26" s="207">
        <v>1</v>
      </c>
      <c r="AP26" s="207">
        <v>1</v>
      </c>
      <c r="AQ26" s="207">
        <v>1</v>
      </c>
      <c r="AR26" s="207">
        <v>1</v>
      </c>
      <c r="AS26" s="207">
        <v>1</v>
      </c>
      <c r="AT26" s="207">
        <v>1</v>
      </c>
      <c r="AU26" s="207">
        <v>1</v>
      </c>
      <c r="AV26" s="207">
        <v>1</v>
      </c>
      <c r="AW26" s="207">
        <v>1</v>
      </c>
      <c r="AX26" s="207">
        <v>1</v>
      </c>
      <c r="AY26" s="207">
        <v>1</v>
      </c>
      <c r="AZ26" s="207">
        <v>1</v>
      </c>
      <c r="BA26" s="207">
        <v>1</v>
      </c>
      <c r="BB26" s="207">
        <v>1</v>
      </c>
      <c r="BC26" s="207">
        <v>1</v>
      </c>
      <c r="BD26" s="207">
        <v>1</v>
      </c>
      <c r="BE26" s="207">
        <v>1</v>
      </c>
      <c r="BF26" s="207">
        <v>1</v>
      </c>
      <c r="BG26" s="207">
        <v>1</v>
      </c>
      <c r="BH26" s="207">
        <v>1</v>
      </c>
      <c r="BI26" s="207">
        <v>1</v>
      </c>
      <c r="BJ26" s="207">
        <v>1</v>
      </c>
      <c r="BK26" s="207">
        <v>1</v>
      </c>
      <c r="BL26" s="207">
        <v>1</v>
      </c>
      <c r="BM26" s="207">
        <v>1</v>
      </c>
      <c r="BN26" s="207">
        <v>1</v>
      </c>
      <c r="BO26" s="207">
        <v>1</v>
      </c>
      <c r="BP26" s="207">
        <v>1</v>
      </c>
      <c r="BQ26" s="207">
        <v>1</v>
      </c>
      <c r="BR26" s="207">
        <v>1</v>
      </c>
      <c r="BS26" s="207">
        <v>1</v>
      </c>
      <c r="BT26" s="207">
        <v>1</v>
      </c>
      <c r="BU26" s="207">
        <v>1</v>
      </c>
      <c r="BV26" s="207">
        <v>1</v>
      </c>
      <c r="BW26" s="207">
        <v>1</v>
      </c>
      <c r="BX26" s="207">
        <v>1</v>
      </c>
      <c r="BY26" s="207">
        <v>1</v>
      </c>
      <c r="BZ26" s="207">
        <v>1</v>
      </c>
      <c r="CA26" s="207">
        <v>1</v>
      </c>
      <c r="CB26" s="207">
        <v>1</v>
      </c>
      <c r="CC26" s="207">
        <v>1</v>
      </c>
      <c r="CD26" s="207">
        <v>1</v>
      </c>
      <c r="CE26" s="207">
        <v>1</v>
      </c>
      <c r="CF26" s="207">
        <v>1</v>
      </c>
      <c r="CG26" s="207">
        <v>1</v>
      </c>
      <c r="CH26" s="207">
        <v>1</v>
      </c>
      <c r="CI26" s="207">
        <v>1</v>
      </c>
      <c r="CJ26" s="207">
        <v>1</v>
      </c>
      <c r="CK26" s="207"/>
      <c r="CL26" s="207"/>
      <c r="CM26" s="207"/>
      <c r="CN26" s="207"/>
      <c r="CO26" s="207"/>
      <c r="CP26" s="207"/>
      <c r="CQ26" s="207"/>
      <c r="CR26" s="207"/>
      <c r="CS26" s="207"/>
      <c r="CT26" s="207"/>
      <c r="CU26" s="207"/>
    </row>
    <row r="27" spans="3:101" ht="16">
      <c r="C27" s="11"/>
      <c r="D27" s="262"/>
      <c r="E27" s="260" t="s">
        <v>8334</v>
      </c>
      <c r="F27" s="137" t="s">
        <v>20</v>
      </c>
      <c r="G27" s="137" t="s">
        <v>559</v>
      </c>
      <c r="I27" s="137" t="s">
        <v>8270</v>
      </c>
      <c r="J27" s="137" t="s">
        <v>38</v>
      </c>
      <c r="K27" s="220" t="s">
        <v>35</v>
      </c>
      <c r="L27" s="220" t="s">
        <v>8271</v>
      </c>
      <c r="M27" s="220" t="s">
        <v>8329</v>
      </c>
      <c r="N27" s="261">
        <f>+SUM(N9:N18)</f>
        <v>0</v>
      </c>
      <c r="O27" s="261">
        <f t="shared" ref="O27:BZ27" si="0">+SUM(O9:O18)</f>
        <v>0</v>
      </c>
      <c r="P27" s="261">
        <f t="shared" si="0"/>
        <v>0</v>
      </c>
      <c r="Q27" s="261">
        <f t="shared" si="0"/>
        <v>0</v>
      </c>
      <c r="R27" s="261">
        <f t="shared" si="0"/>
        <v>0</v>
      </c>
      <c r="S27" s="261">
        <f t="shared" si="0"/>
        <v>1</v>
      </c>
      <c r="T27" s="261">
        <f t="shared" si="0"/>
        <v>1</v>
      </c>
      <c r="U27" s="261">
        <f t="shared" si="0"/>
        <v>1</v>
      </c>
      <c r="V27" s="261">
        <f t="shared" si="0"/>
        <v>1</v>
      </c>
      <c r="W27" s="261">
        <f t="shared" si="0"/>
        <v>2</v>
      </c>
      <c r="X27" s="261">
        <f t="shared" si="0"/>
        <v>2</v>
      </c>
      <c r="Y27" s="261">
        <f t="shared" si="0"/>
        <v>2</v>
      </c>
      <c r="Z27" s="261">
        <f t="shared" si="0"/>
        <v>2</v>
      </c>
      <c r="AA27" s="261">
        <f t="shared" si="0"/>
        <v>2</v>
      </c>
      <c r="AB27" s="261">
        <f t="shared" si="0"/>
        <v>10</v>
      </c>
      <c r="AC27" s="261">
        <f t="shared" si="0"/>
        <v>10</v>
      </c>
      <c r="AD27" s="261">
        <f t="shared" si="0"/>
        <v>10</v>
      </c>
      <c r="AE27" s="261">
        <f t="shared" si="0"/>
        <v>10</v>
      </c>
      <c r="AF27" s="261">
        <f t="shared" si="0"/>
        <v>10</v>
      </c>
      <c r="AG27" s="261">
        <f t="shared" si="0"/>
        <v>10</v>
      </c>
      <c r="AH27" s="261">
        <f t="shared" si="0"/>
        <v>10</v>
      </c>
      <c r="AI27" s="261">
        <f t="shared" si="0"/>
        <v>10</v>
      </c>
      <c r="AJ27" s="261">
        <f t="shared" si="0"/>
        <v>10</v>
      </c>
      <c r="AK27" s="261">
        <f t="shared" si="0"/>
        <v>10</v>
      </c>
      <c r="AL27" s="261">
        <f t="shared" si="0"/>
        <v>10</v>
      </c>
      <c r="AM27" s="261">
        <f t="shared" si="0"/>
        <v>10</v>
      </c>
      <c r="AN27" s="261">
        <f t="shared" si="0"/>
        <v>10</v>
      </c>
      <c r="AO27" s="261">
        <f t="shared" si="0"/>
        <v>10</v>
      </c>
      <c r="AP27" s="261">
        <f t="shared" si="0"/>
        <v>10</v>
      </c>
      <c r="AQ27" s="261">
        <f t="shared" si="0"/>
        <v>10</v>
      </c>
      <c r="AR27" s="261">
        <f t="shared" si="0"/>
        <v>10</v>
      </c>
      <c r="AS27" s="261">
        <f t="shared" si="0"/>
        <v>10</v>
      </c>
      <c r="AT27" s="261">
        <f t="shared" si="0"/>
        <v>10</v>
      </c>
      <c r="AU27" s="261">
        <f t="shared" si="0"/>
        <v>10</v>
      </c>
      <c r="AV27" s="261">
        <f t="shared" si="0"/>
        <v>10</v>
      </c>
      <c r="AW27" s="261">
        <f t="shared" si="0"/>
        <v>10</v>
      </c>
      <c r="AX27" s="261">
        <f t="shared" si="0"/>
        <v>10</v>
      </c>
      <c r="AY27" s="261">
        <f t="shared" si="0"/>
        <v>10</v>
      </c>
      <c r="AZ27" s="261">
        <f t="shared" si="0"/>
        <v>10</v>
      </c>
      <c r="BA27" s="261">
        <f t="shared" si="0"/>
        <v>10</v>
      </c>
      <c r="BB27" s="261">
        <f t="shared" si="0"/>
        <v>10</v>
      </c>
      <c r="BC27" s="261">
        <f t="shared" si="0"/>
        <v>10</v>
      </c>
      <c r="BD27" s="261">
        <f t="shared" si="0"/>
        <v>10</v>
      </c>
      <c r="BE27" s="261">
        <f t="shared" si="0"/>
        <v>10</v>
      </c>
      <c r="BF27" s="261">
        <f t="shared" si="0"/>
        <v>10</v>
      </c>
      <c r="BG27" s="261">
        <f t="shared" si="0"/>
        <v>10</v>
      </c>
      <c r="BH27" s="261">
        <f t="shared" si="0"/>
        <v>10</v>
      </c>
      <c r="BI27" s="261">
        <f t="shared" si="0"/>
        <v>10</v>
      </c>
      <c r="BJ27" s="261">
        <f t="shared" si="0"/>
        <v>10</v>
      </c>
      <c r="BK27" s="261">
        <f t="shared" si="0"/>
        <v>10</v>
      </c>
      <c r="BL27" s="261">
        <f t="shared" si="0"/>
        <v>10</v>
      </c>
      <c r="BM27" s="261">
        <f t="shared" si="0"/>
        <v>10</v>
      </c>
      <c r="BN27" s="261">
        <f t="shared" si="0"/>
        <v>10</v>
      </c>
      <c r="BO27" s="261">
        <f t="shared" si="0"/>
        <v>10</v>
      </c>
      <c r="BP27" s="261">
        <f t="shared" si="0"/>
        <v>10</v>
      </c>
      <c r="BQ27" s="261">
        <f t="shared" si="0"/>
        <v>10</v>
      </c>
      <c r="BR27" s="261">
        <f t="shared" si="0"/>
        <v>10</v>
      </c>
      <c r="BS27" s="261">
        <f t="shared" si="0"/>
        <v>10</v>
      </c>
      <c r="BT27" s="261">
        <f t="shared" si="0"/>
        <v>10</v>
      </c>
      <c r="BU27" s="261">
        <f t="shared" si="0"/>
        <v>10</v>
      </c>
      <c r="BV27" s="261">
        <f t="shared" si="0"/>
        <v>10</v>
      </c>
      <c r="BW27" s="261">
        <f t="shared" si="0"/>
        <v>10</v>
      </c>
      <c r="BX27" s="261">
        <f t="shared" si="0"/>
        <v>10</v>
      </c>
      <c r="BY27" s="261">
        <f t="shared" si="0"/>
        <v>10</v>
      </c>
      <c r="BZ27" s="261">
        <f t="shared" si="0"/>
        <v>10</v>
      </c>
      <c r="CA27" s="261">
        <f t="shared" ref="CA27:CU27" si="1">+SUM(CA9:CA18)</f>
        <v>10</v>
      </c>
      <c r="CB27" s="261">
        <f t="shared" si="1"/>
        <v>10</v>
      </c>
      <c r="CC27" s="261">
        <f t="shared" si="1"/>
        <v>10</v>
      </c>
      <c r="CD27" s="261">
        <f t="shared" si="1"/>
        <v>10</v>
      </c>
      <c r="CE27" s="261">
        <f t="shared" si="1"/>
        <v>10</v>
      </c>
      <c r="CF27" s="261">
        <f t="shared" si="1"/>
        <v>10</v>
      </c>
      <c r="CG27" s="261">
        <f t="shared" si="1"/>
        <v>10</v>
      </c>
      <c r="CH27" s="261">
        <f t="shared" si="1"/>
        <v>10</v>
      </c>
      <c r="CI27" s="261">
        <f t="shared" si="1"/>
        <v>10</v>
      </c>
      <c r="CJ27" s="261">
        <f t="shared" si="1"/>
        <v>10</v>
      </c>
      <c r="CK27" s="261">
        <f t="shared" si="1"/>
        <v>0</v>
      </c>
      <c r="CL27" s="261">
        <f t="shared" si="1"/>
        <v>0</v>
      </c>
      <c r="CM27" s="261">
        <f t="shared" si="1"/>
        <v>0</v>
      </c>
      <c r="CN27" s="261">
        <f t="shared" si="1"/>
        <v>0</v>
      </c>
      <c r="CO27" s="261">
        <f t="shared" si="1"/>
        <v>0</v>
      </c>
      <c r="CP27" s="261">
        <f t="shared" si="1"/>
        <v>0</v>
      </c>
      <c r="CQ27" s="261">
        <f t="shared" si="1"/>
        <v>0</v>
      </c>
      <c r="CR27" s="261">
        <f t="shared" si="1"/>
        <v>0</v>
      </c>
      <c r="CS27" s="261">
        <f t="shared" si="1"/>
        <v>0</v>
      </c>
      <c r="CT27" s="261">
        <f t="shared" si="1"/>
        <v>0</v>
      </c>
      <c r="CU27" s="261">
        <f t="shared" si="1"/>
        <v>0</v>
      </c>
      <c r="CV27" s="207"/>
      <c r="CW27" t="s">
        <v>1933</v>
      </c>
    </row>
    <row r="28" spans="3:101" ht="16">
      <c r="E28" s="136"/>
      <c r="F28" s="137"/>
      <c r="G28" s="137"/>
      <c r="H28" s="137"/>
      <c r="I28" s="137"/>
      <c r="J28" s="137"/>
      <c r="K28" s="137"/>
      <c r="L28" s="134"/>
      <c r="M28" s="207"/>
      <c r="N28" s="207"/>
      <c r="O28" s="207"/>
      <c r="P28" s="207"/>
      <c r="Q28" s="207"/>
      <c r="R28" s="207"/>
      <c r="S28" s="207"/>
      <c r="T28" s="207"/>
      <c r="U28" s="207"/>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207"/>
      <c r="BF28" s="207"/>
      <c r="BG28" s="207"/>
      <c r="BH28" s="207"/>
      <c r="BI28" s="207"/>
      <c r="BJ28" s="207"/>
      <c r="BK28" s="207"/>
      <c r="BL28" s="207"/>
      <c r="BM28" s="207"/>
      <c r="BN28" s="207"/>
      <c r="BO28" s="207"/>
      <c r="BP28" s="207"/>
      <c r="BQ28" s="207"/>
      <c r="BR28" s="207"/>
      <c r="BS28" s="207"/>
      <c r="BT28" s="207"/>
      <c r="BU28" s="207"/>
      <c r="BV28" s="207"/>
      <c r="BW28" s="207"/>
      <c r="BX28" s="207"/>
      <c r="BY28" s="207"/>
      <c r="BZ28" s="207"/>
      <c r="CA28" s="207"/>
      <c r="CB28" s="207"/>
      <c r="CC28" s="207"/>
      <c r="CD28" s="207"/>
      <c r="CE28" s="207"/>
      <c r="CF28" s="207"/>
      <c r="CG28" s="207"/>
      <c r="CH28" s="207"/>
      <c r="CI28" s="207"/>
      <c r="CJ28" s="207"/>
      <c r="CK28" s="207"/>
      <c r="CL28" s="207"/>
      <c r="CM28" s="207"/>
      <c r="CN28" s="207"/>
      <c r="CO28" s="207"/>
      <c r="CP28" s="207"/>
      <c r="CQ28" s="207"/>
      <c r="CR28" s="207"/>
      <c r="CS28" s="207"/>
      <c r="CT28" s="207"/>
      <c r="CU28" s="207"/>
    </row>
    <row r="30" spans="3:101" ht="16">
      <c r="M30" s="170" t="s">
        <v>8367</v>
      </c>
      <c r="N30" t="str">
        <f t="shared" ref="N30:AS30" si="2">+IFERROR(N2/28/SUM(N9:N10)/10,"")</f>
        <v/>
      </c>
      <c r="O30" t="str">
        <f t="shared" si="2"/>
        <v/>
      </c>
      <c r="P30" t="str">
        <f t="shared" si="2"/>
        <v/>
      </c>
      <c r="Q30" t="str">
        <f t="shared" si="2"/>
        <v/>
      </c>
      <c r="R30" t="str">
        <f t="shared" si="2"/>
        <v/>
      </c>
      <c r="S30">
        <f t="shared" si="2"/>
        <v>133.83821045758305</v>
      </c>
      <c r="T30">
        <f t="shared" si="2"/>
        <v>146.70219467385743</v>
      </c>
      <c r="U30">
        <f t="shared" si="2"/>
        <v>195.03291230058946</v>
      </c>
      <c r="V30">
        <f t="shared" si="2"/>
        <v>858.07378172588176</v>
      </c>
      <c r="W30">
        <f t="shared" si="2"/>
        <v>390.38433960829207</v>
      </c>
      <c r="X30">
        <f t="shared" si="2"/>
        <v>1294.6885586754993</v>
      </c>
      <c r="Y30">
        <f t="shared" si="2"/>
        <v>813.3894314287943</v>
      </c>
      <c r="Z30">
        <f t="shared" si="2"/>
        <v>771.87954386379852</v>
      </c>
      <c r="AA30">
        <f t="shared" si="2"/>
        <v>755.08164181471659</v>
      </c>
      <c r="AB30">
        <f t="shared" si="2"/>
        <v>860.18863762326259</v>
      </c>
      <c r="AC30">
        <f t="shared" si="2"/>
        <v>951.49310068140494</v>
      </c>
      <c r="AD30">
        <f t="shared" si="2"/>
        <v>1032.4611109631671</v>
      </c>
      <c r="AE30">
        <f t="shared" si="2"/>
        <v>3312.593557135574</v>
      </c>
      <c r="AF30">
        <f t="shared" si="2"/>
        <v>4902.8656097434086</v>
      </c>
      <c r="AG30">
        <f t="shared" si="2"/>
        <v>5364.8400511665604</v>
      </c>
      <c r="AH30">
        <f t="shared" si="2"/>
        <v>5980.6439213355115</v>
      </c>
      <c r="AI30">
        <f t="shared" si="2"/>
        <v>6179.651777692623</v>
      </c>
      <c r="AJ30">
        <f t="shared" si="2"/>
        <v>6178.0036468131448</v>
      </c>
      <c r="AK30">
        <f t="shared" si="2"/>
        <v>6222.4743842385496</v>
      </c>
      <c r="AL30">
        <f t="shared" si="2"/>
        <v>6491.8598124307337</v>
      </c>
      <c r="AM30">
        <f t="shared" si="2"/>
        <v>5603.706814300147</v>
      </c>
      <c r="AN30">
        <f t="shared" si="2"/>
        <v>4307.0989864613202</v>
      </c>
      <c r="AO30">
        <f t="shared" si="2"/>
        <v>3961.3188133540452</v>
      </c>
      <c r="AP30">
        <f t="shared" si="2"/>
        <v>4559.4869390160975</v>
      </c>
      <c r="AQ30">
        <f t="shared" si="2"/>
        <v>5786.7164047418528</v>
      </c>
      <c r="AR30">
        <f t="shared" si="2"/>
        <v>6171.3902787670659</v>
      </c>
      <c r="AS30">
        <f t="shared" si="2"/>
        <v>5543.7333663025538</v>
      </c>
      <c r="AT30">
        <f t="shared" ref="AT30:BX30" si="3">+IFERROR(AT2/28/SUM(AT9:AT10)/10,"")</f>
        <v>7465.5650155418407</v>
      </c>
      <c r="AU30">
        <f t="shared" si="3"/>
        <v>8037.0145794319296</v>
      </c>
      <c r="AV30">
        <f t="shared" si="3"/>
        <v>7908.131300611929</v>
      </c>
      <c r="AW30">
        <f t="shared" si="3"/>
        <v>7877.5772306985991</v>
      </c>
      <c r="AX30">
        <f t="shared" si="3"/>
        <v>7846.9095217762515</v>
      </c>
      <c r="AY30">
        <f t="shared" si="3"/>
        <v>6969.8528089724032</v>
      </c>
      <c r="AZ30">
        <f t="shared" si="3"/>
        <v>5341.9835928970588</v>
      </c>
      <c r="BA30">
        <f t="shared" si="3"/>
        <v>4202.3409612412088</v>
      </c>
      <c r="BB30">
        <f t="shared" si="3"/>
        <v>4633.561713759882</v>
      </c>
      <c r="BC30">
        <f t="shared" si="3"/>
        <v>5653.9513159262542</v>
      </c>
      <c r="BD30">
        <f t="shared" si="3"/>
        <v>4814.8155953561691</v>
      </c>
      <c r="BE30">
        <f t="shared" si="3"/>
        <v>4658.9104307174794</v>
      </c>
      <c r="BF30">
        <f t="shared" si="3"/>
        <v>4575.3393882955143</v>
      </c>
      <c r="BG30">
        <f t="shared" si="3"/>
        <v>4598.7017913751133</v>
      </c>
      <c r="BH30">
        <f t="shared" si="3"/>
        <v>4490.3849795053038</v>
      </c>
      <c r="BI30">
        <f t="shared" si="3"/>
        <v>4475.8779110115083</v>
      </c>
      <c r="BJ30">
        <f t="shared" si="3"/>
        <v>4336.1912194306806</v>
      </c>
      <c r="BK30">
        <f t="shared" si="3"/>
        <v>2805.0355746849841</v>
      </c>
      <c r="BL30">
        <f t="shared" si="3"/>
        <v>1056.6760539501697</v>
      </c>
      <c r="BM30">
        <f t="shared" si="3"/>
        <v>476.23679862219751</v>
      </c>
      <c r="BN30">
        <f t="shared" si="3"/>
        <v>640.83615717508098</v>
      </c>
      <c r="BO30">
        <f t="shared" si="3"/>
        <v>304.98861863670948</v>
      </c>
      <c r="BP30">
        <f t="shared" si="3"/>
        <v>233.12752242840187</v>
      </c>
      <c r="BQ30">
        <f t="shared" si="3"/>
        <v>223.70821175242796</v>
      </c>
      <c r="BR30">
        <f t="shared" si="3"/>
        <v>258.37107503333363</v>
      </c>
      <c r="BS30">
        <f t="shared" si="3"/>
        <v>248.25893420471661</v>
      </c>
      <c r="BT30">
        <f t="shared" si="3"/>
        <v>194.99313671638703</v>
      </c>
      <c r="BU30">
        <f t="shared" si="3"/>
        <v>146.25211533255975</v>
      </c>
      <c r="BV30">
        <f t="shared" si="3"/>
        <v>102.10863605931172</v>
      </c>
      <c r="BW30">
        <f t="shared" si="3"/>
        <v>44.406831392291899</v>
      </c>
      <c r="BX30">
        <f t="shared" si="3"/>
        <v>111.59396487989845</v>
      </c>
      <c r="BY30" t="str">
        <f>+IFERROR(BY2/28/SUM(#REF!)/10,"")</f>
        <v/>
      </c>
      <c r="BZ30">
        <f t="shared" ref="BZ30:CV30" si="4">+IFERROR(BZ2/28/SUM(BY9:BY10)/10,"")</f>
        <v>89.106148226167164</v>
      </c>
      <c r="CA30">
        <f t="shared" si="4"/>
        <v>98.653235536113613</v>
      </c>
      <c r="CB30">
        <f t="shared" si="4"/>
        <v>95.470873099464796</v>
      </c>
      <c r="CC30">
        <f t="shared" si="4"/>
        <v>118.66316582336465</v>
      </c>
      <c r="CD30">
        <f t="shared" si="4"/>
        <v>120.48328595852857</v>
      </c>
      <c r="CE30">
        <f t="shared" si="4"/>
        <v>115.61802921202118</v>
      </c>
      <c r="CF30">
        <f t="shared" si="4"/>
        <v>78.612336385111234</v>
      </c>
      <c r="CG30">
        <f t="shared" si="4"/>
        <v>76.076454566236663</v>
      </c>
      <c r="CH30">
        <f t="shared" si="4"/>
        <v>78.612336385111234</v>
      </c>
      <c r="CI30">
        <f t="shared" si="4"/>
        <v>76.07645456623662</v>
      </c>
      <c r="CJ30">
        <f t="shared" si="4"/>
        <v>395.73439146782329</v>
      </c>
      <c r="CK30">
        <f t="shared" si="4"/>
        <v>0</v>
      </c>
      <c r="CL30" t="str">
        <f t="shared" si="4"/>
        <v/>
      </c>
      <c r="CM30" t="str">
        <f t="shared" si="4"/>
        <v/>
      </c>
      <c r="CN30" t="str">
        <f t="shared" si="4"/>
        <v/>
      </c>
      <c r="CO30" t="str">
        <f t="shared" si="4"/>
        <v/>
      </c>
      <c r="CP30" t="str">
        <f t="shared" si="4"/>
        <v/>
      </c>
      <c r="CQ30" t="str">
        <f t="shared" si="4"/>
        <v/>
      </c>
      <c r="CR30" t="str">
        <f t="shared" si="4"/>
        <v/>
      </c>
      <c r="CS30" t="str">
        <f t="shared" si="4"/>
        <v/>
      </c>
      <c r="CT30" t="str">
        <f t="shared" si="4"/>
        <v/>
      </c>
      <c r="CU30" t="str">
        <f t="shared" si="4"/>
        <v/>
      </c>
      <c r="CV30" t="str">
        <f t="shared" si="4"/>
        <v/>
      </c>
    </row>
    <row r="31" spans="3:101">
      <c r="M31"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E473F-BBEB-4AA0-94EC-4F4AF2B843F5}">
  <sheetPr codeName="Sheet7">
    <tabColor theme="0"/>
  </sheetPr>
  <dimension ref="A1:CZ38"/>
  <sheetViews>
    <sheetView zoomScale="55" zoomScaleNormal="55" workbookViewId="0">
      <selection activeCell="N17" sqref="N17"/>
    </sheetView>
  </sheetViews>
  <sheetFormatPr defaultRowHeight="14.5"/>
  <cols>
    <col min="1" max="1" width="9.54296875" bestFit="1" customWidth="1"/>
    <col min="2" max="2" width="18.90625" bestFit="1" customWidth="1"/>
    <col min="3" max="3" width="40.7265625" bestFit="1" customWidth="1"/>
    <col min="4" max="4" width="24" customWidth="1"/>
    <col min="5" max="5" width="16.54296875" customWidth="1"/>
    <col min="6" max="6" width="7" bestFit="1" customWidth="1"/>
    <col min="8" max="9" width="8.7265625" customWidth="1"/>
    <col min="10" max="10" width="13.6328125" bestFit="1" customWidth="1"/>
    <col min="13" max="13" width="12.36328125" bestFit="1" customWidth="1"/>
  </cols>
  <sheetData>
    <row r="1" spans="1:104">
      <c r="A1" s="264" t="s">
        <v>0</v>
      </c>
      <c r="B1" s="264" t="s">
        <v>1</v>
      </c>
      <c r="C1" s="264" t="s">
        <v>8359</v>
      </c>
      <c r="D1" s="264" t="s">
        <v>26</v>
      </c>
      <c r="E1" s="264" t="s">
        <v>8360</v>
      </c>
      <c r="F1" s="265" t="s">
        <v>36</v>
      </c>
      <c r="G1" s="264" t="s">
        <v>8361</v>
      </c>
      <c r="H1" s="264" t="s">
        <v>2607</v>
      </c>
      <c r="I1" s="264" t="s">
        <v>8362</v>
      </c>
      <c r="J1" s="266" t="s">
        <v>8363</v>
      </c>
      <c r="K1" s="266" t="s">
        <v>8364</v>
      </c>
      <c r="L1" s="266" t="s">
        <v>8365</v>
      </c>
      <c r="M1" s="266" t="s">
        <v>8366</v>
      </c>
      <c r="N1" s="76" t="s">
        <v>7403</v>
      </c>
      <c r="O1" s="76" t="s">
        <v>7404</v>
      </c>
      <c r="P1" s="76" t="s">
        <v>447</v>
      </c>
      <c r="Q1" s="76" t="s">
        <v>1590</v>
      </c>
      <c r="R1" s="76" t="s">
        <v>99</v>
      </c>
      <c r="S1" s="76" t="s">
        <v>110</v>
      </c>
      <c r="T1" s="76" t="s">
        <v>144</v>
      </c>
      <c r="U1" s="76" t="s">
        <v>154</v>
      </c>
      <c r="V1" s="76" t="s">
        <v>114</v>
      </c>
      <c r="W1" s="267" t="s">
        <v>202</v>
      </c>
      <c r="X1" s="267" t="s">
        <v>128</v>
      </c>
      <c r="Y1" s="268" t="s">
        <v>133</v>
      </c>
      <c r="Z1" s="269" t="s">
        <v>160</v>
      </c>
      <c r="AA1" s="76" t="s">
        <v>247</v>
      </c>
      <c r="AB1" s="76" t="s">
        <v>135</v>
      </c>
      <c r="AC1" s="76" t="s">
        <v>197</v>
      </c>
      <c r="AD1" s="76" t="s">
        <v>575</v>
      </c>
      <c r="AE1" s="76" t="s">
        <v>538</v>
      </c>
      <c r="AF1" s="76" t="s">
        <v>7405</v>
      </c>
      <c r="AG1" s="76" t="s">
        <v>7406</v>
      </c>
      <c r="AH1" s="76" t="s">
        <v>7407</v>
      </c>
      <c r="AI1" s="76" t="s">
        <v>7408</v>
      </c>
      <c r="AJ1" s="76" t="s">
        <v>7409</v>
      </c>
      <c r="AK1" s="76" t="s">
        <v>7410</v>
      </c>
      <c r="AL1" s="76" t="s">
        <v>572</v>
      </c>
      <c r="AM1" s="76" t="s">
        <v>7411</v>
      </c>
      <c r="AN1" s="76" t="s">
        <v>7412</v>
      </c>
      <c r="AO1" s="76" t="s">
        <v>7413</v>
      </c>
      <c r="AP1" s="76" t="s">
        <v>7414</v>
      </c>
      <c r="AQ1" s="76" t="s">
        <v>7415</v>
      </c>
      <c r="AR1" s="76" t="s">
        <v>7416</v>
      </c>
      <c r="AS1" s="76" t="s">
        <v>7417</v>
      </c>
      <c r="AT1" s="76" t="s">
        <v>7418</v>
      </c>
      <c r="AU1" s="76" t="s">
        <v>7419</v>
      </c>
      <c r="AV1" s="76" t="s">
        <v>7420</v>
      </c>
      <c r="AW1" s="76" t="s">
        <v>7421</v>
      </c>
      <c r="AX1" s="76" t="s">
        <v>7422</v>
      </c>
      <c r="AY1" s="76" t="s">
        <v>7423</v>
      </c>
      <c r="AZ1" s="76" t="s">
        <v>7424</v>
      </c>
      <c r="BA1" s="76" t="s">
        <v>7425</v>
      </c>
      <c r="BB1" s="76" t="s">
        <v>7426</v>
      </c>
      <c r="BC1" s="76" t="s">
        <v>7427</v>
      </c>
      <c r="BD1" s="76" t="s">
        <v>7428</v>
      </c>
      <c r="BE1" s="76" t="s">
        <v>7429</v>
      </c>
      <c r="BF1" s="76" t="s">
        <v>7430</v>
      </c>
      <c r="BG1" s="76" t="s">
        <v>7431</v>
      </c>
      <c r="BH1" s="76" t="s">
        <v>7432</v>
      </c>
      <c r="BI1" s="76" t="s">
        <v>7433</v>
      </c>
      <c r="BJ1" s="76" t="s">
        <v>7434</v>
      </c>
      <c r="BK1" s="76" t="s">
        <v>7435</v>
      </c>
      <c r="BL1" s="76" t="s">
        <v>7436</v>
      </c>
      <c r="BM1" s="76" t="s">
        <v>7437</v>
      </c>
      <c r="BN1" s="76" t="s">
        <v>7438</v>
      </c>
      <c r="BO1" s="76" t="s">
        <v>7439</v>
      </c>
      <c r="BP1" s="76" t="s">
        <v>7440</v>
      </c>
      <c r="BQ1" s="76" t="s">
        <v>7441</v>
      </c>
      <c r="BR1" s="76" t="s">
        <v>7442</v>
      </c>
      <c r="BS1" s="76" t="s">
        <v>7443</v>
      </c>
      <c r="BT1" s="76" t="s">
        <v>7444</v>
      </c>
      <c r="BU1" s="76" t="s">
        <v>7445</v>
      </c>
      <c r="BV1" s="76" t="s">
        <v>7446</v>
      </c>
      <c r="BW1" s="76" t="s">
        <v>7447</v>
      </c>
      <c r="BX1" s="76" t="s">
        <v>7448</v>
      </c>
      <c r="BY1" s="76" t="s">
        <v>8335</v>
      </c>
      <c r="BZ1" s="76" t="s">
        <v>8336</v>
      </c>
      <c r="CA1" s="76" t="s">
        <v>8337</v>
      </c>
      <c r="CB1" s="76" t="s">
        <v>8338</v>
      </c>
      <c r="CC1" s="76" t="s">
        <v>8339</v>
      </c>
      <c r="CD1" s="76" t="s">
        <v>8340</v>
      </c>
      <c r="CE1" s="76" t="s">
        <v>8341</v>
      </c>
      <c r="CF1" s="76" t="s">
        <v>8342</v>
      </c>
      <c r="CG1" s="76" t="s">
        <v>8343</v>
      </c>
      <c r="CH1" s="76" t="s">
        <v>8344</v>
      </c>
      <c r="CI1" s="76" t="s">
        <v>8345</v>
      </c>
      <c r="CJ1" s="76" t="s">
        <v>8346</v>
      </c>
      <c r="CK1" s="76" t="s">
        <v>8347</v>
      </c>
      <c r="CL1" s="76" t="s">
        <v>8348</v>
      </c>
      <c r="CM1" s="76" t="s">
        <v>8349</v>
      </c>
      <c r="CN1" s="76" t="s">
        <v>8350</v>
      </c>
      <c r="CO1" s="76" t="s">
        <v>8351</v>
      </c>
      <c r="CP1" s="76" t="s">
        <v>8352</v>
      </c>
      <c r="CQ1" s="76" t="s">
        <v>8353</v>
      </c>
      <c r="CR1" s="76" t="s">
        <v>8354</v>
      </c>
      <c r="CS1" s="76" t="s">
        <v>8355</v>
      </c>
      <c r="CT1" s="76" t="s">
        <v>8356</v>
      </c>
      <c r="CU1" s="76" t="s">
        <v>8357</v>
      </c>
      <c r="CV1" s="76" t="s">
        <v>8358</v>
      </c>
      <c r="CW1" s="270" t="s">
        <v>7476</v>
      </c>
      <c r="CX1" s="270" t="s">
        <v>1828</v>
      </c>
      <c r="CY1" s="270" t="s">
        <v>1403</v>
      </c>
      <c r="CZ1" s="270" t="s">
        <v>8665</v>
      </c>
    </row>
    <row r="2" spans="1:104">
      <c r="A2" s="79" t="s">
        <v>8334</v>
      </c>
      <c r="B2" s="271" t="s">
        <v>2596</v>
      </c>
      <c r="C2" t="s">
        <v>2722</v>
      </c>
      <c r="D2" s="10" t="s">
        <v>38</v>
      </c>
      <c r="E2" t="s">
        <v>97</v>
      </c>
      <c r="F2" s="272" t="s">
        <v>35</v>
      </c>
      <c r="G2" t="s">
        <v>7456</v>
      </c>
      <c r="H2" s="258" t="s">
        <v>8271</v>
      </c>
      <c r="I2" s="79" t="s">
        <v>2721</v>
      </c>
      <c r="J2" s="273">
        <v>101625.56926146134</v>
      </c>
      <c r="K2" s="273">
        <v>68358.850662200333</v>
      </c>
      <c r="L2" s="274">
        <v>-4586.3779069767334</v>
      </c>
      <c r="M2" s="275">
        <v>69944.384755223597</v>
      </c>
      <c r="N2" s="218">
        <v>0</v>
      </c>
      <c r="O2" s="218">
        <v>0</v>
      </c>
      <c r="P2" s="218">
        <v>1194.615999691267</v>
      </c>
      <c r="Q2" s="218">
        <v>4977.2960003087319</v>
      </c>
      <c r="R2" s="218">
        <v>0</v>
      </c>
      <c r="S2" s="218">
        <v>0</v>
      </c>
      <c r="T2" s="218">
        <v>0</v>
      </c>
      <c r="U2" s="218">
        <v>0</v>
      </c>
      <c r="V2" s="218">
        <v>0</v>
      </c>
      <c r="W2" s="218"/>
      <c r="X2" s="218"/>
      <c r="Y2" s="276"/>
      <c r="Z2" s="218">
        <v>1673.701020624376</v>
      </c>
      <c r="AA2" s="218">
        <v>2350.5782735894286</v>
      </c>
      <c r="AB2" s="218">
        <v>2220.866421543833</v>
      </c>
      <c r="AC2" s="218">
        <v>2198.688599249188</v>
      </c>
      <c r="AD2" s="218">
        <v>2015.2902049984916</v>
      </c>
      <c r="AE2" s="218">
        <v>2232.8593730060479</v>
      </c>
      <c r="AF2" s="218">
        <v>2476.3891300308455</v>
      </c>
      <c r="AG2" s="218">
        <v>2509.9830573921986</v>
      </c>
      <c r="AH2" s="218">
        <v>2486.3970061669702</v>
      </c>
      <c r="AI2" s="218">
        <v>2569.2769063725359</v>
      </c>
      <c r="AJ2" s="218">
        <v>2249.1939733680342</v>
      </c>
      <c r="AK2" s="218">
        <v>1787.3216661897379</v>
      </c>
      <c r="AL2" s="218">
        <v>1690.3137541924577</v>
      </c>
      <c r="AM2" s="218">
        <v>1635.7875040572171</v>
      </c>
      <c r="AN2" s="218">
        <v>1690.3137541924577</v>
      </c>
      <c r="AO2" s="218">
        <v>1402.5960418347313</v>
      </c>
      <c r="AP2" s="218">
        <v>1249.1468212800567</v>
      </c>
      <c r="AQ2" s="218">
        <v>1059.5812453125466</v>
      </c>
      <c r="AR2" s="218">
        <v>892.2477294857548</v>
      </c>
      <c r="AS2" s="218">
        <v>319.12591304673799</v>
      </c>
      <c r="AT2" s="218">
        <v>1353.3513668749674</v>
      </c>
      <c r="AU2" s="218">
        <v>1522.0107813073168</v>
      </c>
      <c r="AV2" s="218">
        <v>1534.4551078691172</v>
      </c>
      <c r="AW2" s="218">
        <v>1483.9471707289297</v>
      </c>
      <c r="AX2" s="218">
        <v>1535.4195483537308</v>
      </c>
      <c r="AY2" s="218">
        <v>1485.8898855036105</v>
      </c>
      <c r="AZ2" s="218">
        <v>1520.5288743859226</v>
      </c>
      <c r="BA2" s="218">
        <v>1531.4349246501195</v>
      </c>
      <c r="BB2" s="218">
        <v>1381.9540492349083</v>
      </c>
      <c r="BC2" s="218">
        <v>1432.3578743838855</v>
      </c>
      <c r="BD2" s="218">
        <v>1531.9061159385531</v>
      </c>
      <c r="BE2" s="218">
        <v>1709.7153771453577</v>
      </c>
      <c r="BF2" s="218">
        <v>1643.2385324312252</v>
      </c>
      <c r="BG2" s="218">
        <v>1602.3037170707528</v>
      </c>
      <c r="BH2" s="218">
        <v>1676.3020150475356</v>
      </c>
      <c r="BI2" s="218">
        <v>1249.4176651563757</v>
      </c>
      <c r="BJ2" s="218">
        <v>1027.5170535193588</v>
      </c>
      <c r="BK2" s="218">
        <v>1027.6812127264468</v>
      </c>
      <c r="BL2" s="218">
        <v>813.38308696182526</v>
      </c>
      <c r="BM2" s="218">
        <v>0</v>
      </c>
      <c r="BN2" s="218">
        <v>0</v>
      </c>
      <c r="BO2" s="218">
        <v>0</v>
      </c>
      <c r="BP2" s="218">
        <v>0</v>
      </c>
      <c r="BQ2" s="218">
        <v>0</v>
      </c>
      <c r="BR2" s="218">
        <v>0</v>
      </c>
      <c r="BS2" s="218">
        <v>0</v>
      </c>
      <c r="BT2" s="218">
        <v>0</v>
      </c>
      <c r="BU2" s="218">
        <v>0</v>
      </c>
      <c r="BV2" s="218">
        <v>0</v>
      </c>
      <c r="BW2" s="218">
        <v>0</v>
      </c>
      <c r="BX2" s="218"/>
      <c r="BY2" s="218"/>
      <c r="BZ2" s="218"/>
      <c r="CA2" s="218"/>
      <c r="CB2" s="218"/>
      <c r="CC2" s="218"/>
      <c r="CD2" s="218"/>
      <c r="CE2" s="218"/>
      <c r="CF2" s="218"/>
      <c r="CG2" s="218"/>
      <c r="CH2" s="218"/>
      <c r="CI2" s="218"/>
      <c r="CJ2" s="218"/>
      <c r="CK2" s="218">
        <v>0</v>
      </c>
      <c r="CL2" s="218">
        <v>0</v>
      </c>
      <c r="CM2" s="218">
        <v>0</v>
      </c>
      <c r="CN2" s="218">
        <v>0</v>
      </c>
      <c r="CO2" s="218">
        <v>0</v>
      </c>
      <c r="CP2" s="218">
        <v>0</v>
      </c>
      <c r="CQ2" s="218">
        <v>0</v>
      </c>
      <c r="CR2" s="218">
        <v>0</v>
      </c>
      <c r="CS2" s="218">
        <v>0</v>
      </c>
      <c r="CT2" s="218">
        <v>0</v>
      </c>
      <c r="CU2" s="218">
        <v>0</v>
      </c>
      <c r="CV2" s="218">
        <v>0</v>
      </c>
      <c r="CW2" s="218" t="s">
        <v>2596</v>
      </c>
      <c r="CX2" s="218" t="s">
        <v>46</v>
      </c>
      <c r="CY2" s="218" t="s">
        <v>46</v>
      </c>
      <c r="CZ2" s="218" t="s">
        <v>8666</v>
      </c>
    </row>
    <row r="3" spans="1:104">
      <c r="A3" s="79" t="s">
        <v>8334</v>
      </c>
      <c r="B3" s="271" t="s">
        <v>2603</v>
      </c>
      <c r="C3" t="s">
        <v>2849</v>
      </c>
      <c r="D3" s="10" t="s">
        <v>38</v>
      </c>
      <c r="E3" t="s">
        <v>97</v>
      </c>
      <c r="F3" s="272" t="s">
        <v>35</v>
      </c>
      <c r="G3" t="s">
        <v>7456</v>
      </c>
      <c r="H3" s="258" t="s">
        <v>8271</v>
      </c>
      <c r="I3" s="79" t="s">
        <v>2848</v>
      </c>
      <c r="J3" s="273">
        <v>265406.38600000006</v>
      </c>
      <c r="K3" s="273">
        <v>269293.06893093477</v>
      </c>
      <c r="L3" s="274">
        <v>-2194.8271411763853</v>
      </c>
      <c r="M3" s="275">
        <v>272312.00120000041</v>
      </c>
      <c r="N3" s="218">
        <v>0</v>
      </c>
      <c r="O3" s="218">
        <v>0</v>
      </c>
      <c r="P3" s="218">
        <v>483.00342020770944</v>
      </c>
      <c r="Q3" s="218">
        <v>1185.5304797922906</v>
      </c>
      <c r="R3" s="218">
        <v>76.717769065638834</v>
      </c>
      <c r="S3" s="218">
        <v>0</v>
      </c>
      <c r="T3" s="218">
        <v>0</v>
      </c>
      <c r="U3" s="218">
        <v>452.93244999274975</v>
      </c>
      <c r="V3" s="218">
        <v>820.74815000724857</v>
      </c>
      <c r="W3" s="218">
        <v>0</v>
      </c>
      <c r="X3" s="218">
        <v>1782.8544197116555</v>
      </c>
      <c r="Y3" s="276"/>
      <c r="Z3" s="218">
        <v>791.54623274892037</v>
      </c>
      <c r="AA3" s="218">
        <v>766.08028636407562</v>
      </c>
      <c r="AB3" s="218">
        <v>2164.277777622387</v>
      </c>
      <c r="AC3" s="218">
        <v>2807.8004951111775</v>
      </c>
      <c r="AD3" s="218">
        <v>3645.792337252311</v>
      </c>
      <c r="AE3" s="218">
        <v>4480.6221617778428</v>
      </c>
      <c r="AF3" s="218">
        <v>4340.9794424915544</v>
      </c>
      <c r="AG3" s="218">
        <v>5610.3523589504766</v>
      </c>
      <c r="AH3" s="218">
        <v>5287.9082116442241</v>
      </c>
      <c r="AI3" s="218">
        <v>6254.6594884923124</v>
      </c>
      <c r="AJ3" s="218">
        <v>6834.4936963202808</v>
      </c>
      <c r="AK3" s="218">
        <v>7079.2103544070833</v>
      </c>
      <c r="AL3" s="218">
        <v>8050.9117617008815</v>
      </c>
      <c r="AM3" s="218">
        <v>7791.204930678271</v>
      </c>
      <c r="AN3" s="218">
        <v>8050.9117617008815</v>
      </c>
      <c r="AO3" s="218">
        <v>8056.9675555153153</v>
      </c>
      <c r="AP3" s="218">
        <v>7279.8656603856316</v>
      </c>
      <c r="AQ3" s="218">
        <v>8058.2556035472326</v>
      </c>
      <c r="AR3" s="218">
        <v>7790.2820848491747</v>
      </c>
      <c r="AS3" s="218">
        <v>7603.5681543441469</v>
      </c>
      <c r="AT3" s="218">
        <v>6374.7820848491738</v>
      </c>
      <c r="AU3" s="218">
        <v>6472.524821010813</v>
      </c>
      <c r="AV3" s="218">
        <v>6701.708276160316</v>
      </c>
      <c r="AW3" s="218">
        <v>7551.6302965180403</v>
      </c>
      <c r="AX3" s="218">
        <v>6644.0675390338065</v>
      </c>
      <c r="AY3" s="218">
        <v>6480.1444542557083</v>
      </c>
      <c r="AZ3" s="218">
        <v>7427.4649039646511</v>
      </c>
      <c r="BA3" s="218">
        <v>7705.4604824704902</v>
      </c>
      <c r="BB3" s="218">
        <v>7672.220785189792</v>
      </c>
      <c r="BC3" s="218">
        <v>9605.5157964667414</v>
      </c>
      <c r="BD3" s="218">
        <v>9686.5507707742654</v>
      </c>
      <c r="BE3" s="218">
        <v>10009.435796466742</v>
      </c>
      <c r="BF3" s="218">
        <v>8843.2457592729897</v>
      </c>
      <c r="BG3" s="218">
        <v>8509.7112083778429</v>
      </c>
      <c r="BH3" s="218">
        <v>7618.8072794425298</v>
      </c>
      <c r="BI3" s="218">
        <v>6874.6399272811805</v>
      </c>
      <c r="BJ3" s="218">
        <v>5534.9920593751949</v>
      </c>
      <c r="BK3" s="218">
        <v>4063.6694956621141</v>
      </c>
      <c r="BL3" s="218">
        <v>3343.7651455175219</v>
      </c>
      <c r="BM3" s="218">
        <v>2726.005145517518</v>
      </c>
      <c r="BN3" s="218">
        <v>2550.1338458067103</v>
      </c>
      <c r="BO3" s="218">
        <v>2705.6118121841851</v>
      </c>
      <c r="BP3" s="218">
        <v>1662.3645814853598</v>
      </c>
      <c r="BQ3" s="218">
        <v>1463.1104647058824</v>
      </c>
      <c r="BR3" s="218">
        <v>1415.9133529411765</v>
      </c>
      <c r="BS3" s="218">
        <v>1463.1104647058824</v>
      </c>
      <c r="BT3" s="218">
        <v>1463.1104647058824</v>
      </c>
      <c r="BU3" s="218">
        <v>1415.9133529411765</v>
      </c>
      <c r="BV3" s="218">
        <v>778.91378823529521</v>
      </c>
      <c r="BW3" s="218">
        <v>0</v>
      </c>
      <c r="BX3" s="218"/>
      <c r="BY3" s="218"/>
      <c r="BZ3" s="218"/>
      <c r="CA3" s="218"/>
      <c r="CB3" s="218"/>
      <c r="CC3" s="218"/>
      <c r="CD3" s="218"/>
      <c r="CE3" s="218"/>
      <c r="CF3" s="218"/>
      <c r="CG3" s="218"/>
      <c r="CH3" s="218"/>
      <c r="CI3" s="218"/>
      <c r="CJ3" s="218"/>
      <c r="CK3" s="218">
        <v>0</v>
      </c>
      <c r="CL3" s="218">
        <v>0</v>
      </c>
      <c r="CM3" s="218">
        <v>0</v>
      </c>
      <c r="CN3" s="218">
        <v>0</v>
      </c>
      <c r="CO3" s="218">
        <v>0</v>
      </c>
      <c r="CP3" s="218">
        <v>0</v>
      </c>
      <c r="CQ3" s="218">
        <v>0</v>
      </c>
      <c r="CR3" s="218">
        <v>0</v>
      </c>
      <c r="CS3" s="218">
        <v>0</v>
      </c>
      <c r="CT3" s="218">
        <v>0</v>
      </c>
      <c r="CU3" s="218">
        <v>0</v>
      </c>
      <c r="CV3" s="218">
        <v>0</v>
      </c>
      <c r="CW3" s="218" t="s">
        <v>2603</v>
      </c>
      <c r="CX3" s="218" t="s">
        <v>46</v>
      </c>
      <c r="CY3" s="218" t="s">
        <v>46</v>
      </c>
      <c r="CZ3" s="218" t="s">
        <v>8668</v>
      </c>
    </row>
    <row r="4" spans="1:104">
      <c r="L4">
        <f>+M2/(M2+M3)</f>
        <v>0.20436254114006258</v>
      </c>
    </row>
    <row r="5" spans="1:104">
      <c r="N5" s="1">
        <v>45200</v>
      </c>
      <c r="O5" s="1">
        <v>45231</v>
      </c>
      <c r="P5" s="1">
        <v>45261</v>
      </c>
      <c r="Q5" s="1">
        <v>45292</v>
      </c>
      <c r="R5" s="1">
        <v>45323</v>
      </c>
      <c r="S5" s="1">
        <v>45352</v>
      </c>
      <c r="T5" s="1">
        <v>45383</v>
      </c>
      <c r="U5" s="1">
        <v>45413</v>
      </c>
      <c r="V5" s="1">
        <v>45444</v>
      </c>
      <c r="W5" s="1">
        <v>45474</v>
      </c>
      <c r="X5" s="1">
        <v>45505</v>
      </c>
      <c r="Y5" s="1">
        <v>45536</v>
      </c>
      <c r="Z5" s="1">
        <v>45566</v>
      </c>
      <c r="AA5" s="1">
        <v>45597</v>
      </c>
      <c r="AB5" s="1">
        <v>45627</v>
      </c>
      <c r="AC5" s="1">
        <v>45658</v>
      </c>
      <c r="AD5" s="1">
        <v>45689</v>
      </c>
      <c r="AE5" s="1">
        <v>45717</v>
      </c>
      <c r="AF5" s="1">
        <v>45748</v>
      </c>
      <c r="AG5" s="1">
        <v>45778</v>
      </c>
      <c r="AH5" s="1">
        <v>45809</v>
      </c>
      <c r="AI5" s="1">
        <v>45839</v>
      </c>
      <c r="AJ5" s="1">
        <v>45870</v>
      </c>
      <c r="AK5" s="1">
        <v>45901</v>
      </c>
      <c r="AL5" s="1">
        <v>45931</v>
      </c>
      <c r="AM5" s="1">
        <v>45962</v>
      </c>
      <c r="AN5" s="1">
        <v>45992</v>
      </c>
      <c r="AO5" s="1">
        <v>46023</v>
      </c>
      <c r="AP5" s="1">
        <v>46054</v>
      </c>
      <c r="AQ5" s="1">
        <v>46082</v>
      </c>
      <c r="AR5" s="1">
        <v>46113</v>
      </c>
      <c r="AS5" s="1">
        <v>46143</v>
      </c>
      <c r="AT5" s="1">
        <v>46174</v>
      </c>
      <c r="AU5" s="1">
        <v>46204</v>
      </c>
      <c r="AV5" s="1">
        <v>46235</v>
      </c>
      <c r="AW5" s="1">
        <v>46266</v>
      </c>
      <c r="AX5" s="1">
        <v>46296</v>
      </c>
      <c r="AY5" s="1">
        <v>46327</v>
      </c>
      <c r="AZ5" s="1">
        <v>46357</v>
      </c>
      <c r="BA5" s="1">
        <v>46388</v>
      </c>
      <c r="BB5" s="1">
        <v>46419</v>
      </c>
      <c r="BC5" s="1">
        <v>46447</v>
      </c>
      <c r="BD5" s="1">
        <v>46478</v>
      </c>
      <c r="BE5" s="1">
        <v>46508</v>
      </c>
      <c r="BF5" s="1">
        <v>46539</v>
      </c>
      <c r="BG5" s="1">
        <v>46569</v>
      </c>
      <c r="BH5" s="1">
        <v>46600</v>
      </c>
      <c r="BI5" s="1">
        <v>46631</v>
      </c>
      <c r="BJ5" s="1">
        <v>46661</v>
      </c>
      <c r="BK5" s="1">
        <v>46692</v>
      </c>
      <c r="BL5" s="1">
        <v>46722</v>
      </c>
      <c r="BM5" s="1">
        <v>46753</v>
      </c>
      <c r="BN5" s="1">
        <v>46784</v>
      </c>
      <c r="BO5" s="1">
        <v>46813</v>
      </c>
      <c r="BP5" s="1">
        <v>46844</v>
      </c>
      <c r="BQ5" s="1">
        <v>46874</v>
      </c>
      <c r="BR5" s="1">
        <v>46905</v>
      </c>
      <c r="BS5" s="1">
        <v>46935</v>
      </c>
      <c r="BT5" s="1">
        <v>46966</v>
      </c>
      <c r="BU5" s="1">
        <v>46997</v>
      </c>
      <c r="BV5" s="1">
        <v>47027</v>
      </c>
      <c r="BW5" s="1">
        <v>47058</v>
      </c>
      <c r="BX5" s="1">
        <v>47088</v>
      </c>
    </row>
    <row r="6" spans="1:104">
      <c r="N6" s="277">
        <f>+SUM(K7:K27)</f>
        <v>0</v>
      </c>
      <c r="O6" s="277">
        <f>+SUM(L7:L27)</f>
        <v>0</v>
      </c>
      <c r="P6" s="277">
        <f>+SUM(M7:M27)</f>
        <v>0</v>
      </c>
      <c r="Q6" s="277">
        <f>+SUM(N7:N27)</f>
        <v>0</v>
      </c>
      <c r="R6" s="277">
        <f>+SUM(O7:O27)</f>
        <v>0</v>
      </c>
      <c r="S6" s="277">
        <f>+SUM(P7:P27)</f>
        <v>0</v>
      </c>
      <c r="T6" s="277">
        <f>+SUM(Q7:Q27)</f>
        <v>0</v>
      </c>
      <c r="U6" s="277">
        <f>+SUM(R7:R27)</f>
        <v>0</v>
      </c>
      <c r="V6" s="277">
        <f>+SUM(S7:S27)</f>
        <v>0</v>
      </c>
      <c r="W6" s="277">
        <f>+SUM(T7:T27)</f>
        <v>6</v>
      </c>
      <c r="X6" s="277">
        <f>+SUM(U7:U27)</f>
        <v>6</v>
      </c>
      <c r="Y6" s="277">
        <f>+SUM(V7:V27)</f>
        <v>6</v>
      </c>
      <c r="Z6" s="277">
        <f>+SUM(W7:W27)</f>
        <v>6</v>
      </c>
      <c r="AA6" s="277">
        <f>+SUM(X7:X27)</f>
        <v>10</v>
      </c>
      <c r="AB6" s="277">
        <f>+SUM(Y7:Y27)</f>
        <v>10</v>
      </c>
      <c r="AC6" s="277">
        <f>+SUM(Z7:Z27)</f>
        <v>10</v>
      </c>
      <c r="AD6" s="277">
        <f>+SUM(AA7:AA27)</f>
        <v>10</v>
      </c>
      <c r="AE6" s="277">
        <f>+SUM(AB7:AB27)</f>
        <v>21</v>
      </c>
      <c r="AF6" s="277">
        <f>+SUM(AC7:AC27)</f>
        <v>21</v>
      </c>
      <c r="AG6" s="277">
        <f>+SUM(AD7:AD27)</f>
        <v>21</v>
      </c>
      <c r="AH6" s="277">
        <f>+SUM(AE7:AE27)</f>
        <v>21</v>
      </c>
      <c r="AI6" s="277">
        <f>+SUM(AF7:AF27)</f>
        <v>21</v>
      </c>
      <c r="AJ6" s="277">
        <f>+SUM(AG7:AG27)</f>
        <v>21</v>
      </c>
      <c r="AK6" s="277">
        <f>+SUM(AH7:AH27)</f>
        <v>21</v>
      </c>
      <c r="AL6" s="277">
        <f>+SUM(AI7:AI27)</f>
        <v>21</v>
      </c>
      <c r="AM6" s="277">
        <f>+SUM(AJ7:AJ27)</f>
        <v>21</v>
      </c>
      <c r="AN6" s="277">
        <f>+SUM(AK7:AK27)</f>
        <v>21</v>
      </c>
      <c r="AO6" s="277">
        <f>+SUM(AL7:AL27)</f>
        <v>21</v>
      </c>
      <c r="AP6" s="277">
        <f>+SUM(AM7:AM27)</f>
        <v>21</v>
      </c>
      <c r="AQ6" s="277">
        <f>+SUM(AN7:AN27)</f>
        <v>21</v>
      </c>
      <c r="AR6" s="277">
        <f>+SUM(AO7:AO27)</f>
        <v>21</v>
      </c>
      <c r="AS6" s="277">
        <f>+SUM(AP7:AP27)</f>
        <v>21</v>
      </c>
      <c r="AT6" s="277">
        <f>+SUM(AQ7:AQ27)</f>
        <v>21</v>
      </c>
      <c r="AU6" s="277">
        <f>+SUM(AR7:AR27)</f>
        <v>21</v>
      </c>
      <c r="AV6" s="277">
        <f>+SUM(AS7:AS27)</f>
        <v>21</v>
      </c>
      <c r="AW6" s="277">
        <f>+SUM(AT7:AT27)</f>
        <v>21</v>
      </c>
      <c r="AX6" s="277">
        <f>+SUM(AU7:AU27)</f>
        <v>21</v>
      </c>
      <c r="AY6" s="277">
        <f>+SUM(AV7:AV27)</f>
        <v>21</v>
      </c>
      <c r="AZ6" s="277">
        <f>+SUM(AW7:AW27)</f>
        <v>21</v>
      </c>
      <c r="BA6" s="277">
        <f>+SUM(AX7:AX27)</f>
        <v>21</v>
      </c>
      <c r="BB6" s="277">
        <f>+SUM(AY7:AY27)</f>
        <v>21</v>
      </c>
      <c r="BC6" s="277">
        <f>+SUM(AZ7:AZ27)</f>
        <v>21</v>
      </c>
      <c r="BD6" s="277">
        <f>+SUM(BA7:BA27)</f>
        <v>21</v>
      </c>
      <c r="BE6" s="277">
        <f>+SUM(BB7:BB27)</f>
        <v>21</v>
      </c>
      <c r="BF6" s="277">
        <f>+SUM(BC7:BC27)</f>
        <v>21</v>
      </c>
      <c r="BG6" s="277">
        <f>+SUM(BD7:BD27)</f>
        <v>21</v>
      </c>
      <c r="BH6" s="277">
        <f>+SUM(BE7:BE27)</f>
        <v>21</v>
      </c>
      <c r="BI6" s="277">
        <f>+SUM(BF7:BF27)</f>
        <v>21</v>
      </c>
      <c r="BJ6" s="277">
        <f>+SUM(BG7:BG27)</f>
        <v>21</v>
      </c>
      <c r="BK6" s="277">
        <f>+SUM(BH7:BH27)</f>
        <v>21</v>
      </c>
      <c r="BL6" s="277">
        <f>+SUM(BI7:BI27)</f>
        <v>21</v>
      </c>
      <c r="BM6" s="277">
        <f>+SUM(BJ7:BJ27)</f>
        <v>21</v>
      </c>
      <c r="BN6" s="277">
        <f>+SUM(BK7:BK27)</f>
        <v>21</v>
      </c>
      <c r="BO6" s="277">
        <f>+SUM(BL7:BL27)</f>
        <v>21</v>
      </c>
      <c r="BP6" s="277">
        <f>+SUM(BM7:BM27)</f>
        <v>21</v>
      </c>
      <c r="BQ6" s="277">
        <f>+SUM(BN7:BN27)</f>
        <v>21</v>
      </c>
      <c r="BR6" s="277">
        <f>+SUM(BO7:BO27)</f>
        <v>21</v>
      </c>
      <c r="BS6" s="277">
        <f>+SUM(BP7:BP27)</f>
        <v>21</v>
      </c>
      <c r="BT6" s="277">
        <f>+SUM(BQ7:BQ27)</f>
        <v>21</v>
      </c>
      <c r="BU6" s="277">
        <f>+SUM(BR7:BR27)</f>
        <v>21</v>
      </c>
      <c r="BV6" s="277">
        <f>+SUM(BS7:BS27)</f>
        <v>21</v>
      </c>
      <c r="BW6" s="277">
        <f>+SUM(BT7:BT27)</f>
        <v>21</v>
      </c>
      <c r="BX6" s="277">
        <f>+SUM(BU7:BU27)</f>
        <v>21</v>
      </c>
    </row>
    <row r="7" spans="1:104">
      <c r="A7" s="58"/>
      <c r="B7" s="58">
        <v>45383</v>
      </c>
      <c r="C7" t="s">
        <v>177</v>
      </c>
      <c r="D7" t="s">
        <v>2596</v>
      </c>
      <c r="E7" t="s">
        <v>38</v>
      </c>
      <c r="F7" t="s">
        <v>35</v>
      </c>
      <c r="G7" t="s">
        <v>8271</v>
      </c>
      <c r="H7" s="67"/>
      <c r="I7" s="84"/>
      <c r="N7" s="277">
        <f>+IF(N$5&gt;=$B7,1,0)</f>
        <v>0</v>
      </c>
      <c r="O7" s="277">
        <f t="shared" ref="O7:T22" si="0">+IF(O$5&gt;=$B7,1,0)</f>
        <v>0</v>
      </c>
      <c r="P7" s="277">
        <f t="shared" si="0"/>
        <v>0</v>
      </c>
      <c r="Q7" s="277">
        <f t="shared" si="0"/>
        <v>0</v>
      </c>
      <c r="R7" s="277">
        <f t="shared" si="0"/>
        <v>0</v>
      </c>
      <c r="S7" s="277">
        <f t="shared" si="0"/>
        <v>0</v>
      </c>
      <c r="T7" s="277">
        <f t="shared" si="0"/>
        <v>1</v>
      </c>
      <c r="U7" s="277">
        <f t="shared" ref="U7:BA22" si="1">+IF(U$5&gt;=$B7,1,0)</f>
        <v>1</v>
      </c>
      <c r="V7" s="277">
        <f t="shared" si="1"/>
        <v>1</v>
      </c>
      <c r="W7" s="277">
        <f t="shared" si="1"/>
        <v>1</v>
      </c>
      <c r="X7" s="277">
        <f t="shared" si="1"/>
        <v>1</v>
      </c>
      <c r="Y7" s="277">
        <f t="shared" si="1"/>
        <v>1</v>
      </c>
      <c r="Z7" s="277">
        <f t="shared" si="1"/>
        <v>1</v>
      </c>
      <c r="AA7" s="277">
        <f t="shared" si="1"/>
        <v>1</v>
      </c>
      <c r="AB7" s="277">
        <f t="shared" si="1"/>
        <v>1</v>
      </c>
      <c r="AC7" s="277">
        <f t="shared" si="1"/>
        <v>1</v>
      </c>
      <c r="AD7" s="277">
        <f t="shared" si="1"/>
        <v>1</v>
      </c>
      <c r="AE7" s="277">
        <f t="shared" si="1"/>
        <v>1</v>
      </c>
      <c r="AF7" s="277">
        <f t="shared" si="1"/>
        <v>1</v>
      </c>
      <c r="AG7" s="277">
        <f t="shared" si="1"/>
        <v>1</v>
      </c>
      <c r="AH7" s="277">
        <f t="shared" si="1"/>
        <v>1</v>
      </c>
      <c r="AI7" s="277">
        <f t="shared" si="1"/>
        <v>1</v>
      </c>
      <c r="AJ7" s="277">
        <f t="shared" si="1"/>
        <v>1</v>
      </c>
      <c r="AK7" s="277">
        <f t="shared" si="1"/>
        <v>1</v>
      </c>
      <c r="AL7" s="277">
        <f t="shared" si="1"/>
        <v>1</v>
      </c>
      <c r="AM7" s="277">
        <f t="shared" si="1"/>
        <v>1</v>
      </c>
      <c r="AN7" s="277">
        <f t="shared" si="1"/>
        <v>1</v>
      </c>
      <c r="AO7" s="277">
        <f t="shared" si="1"/>
        <v>1</v>
      </c>
      <c r="AP7" s="277">
        <f t="shared" si="1"/>
        <v>1</v>
      </c>
      <c r="AQ7" s="277">
        <f t="shared" si="1"/>
        <v>1</v>
      </c>
      <c r="AR7" s="277">
        <f t="shared" si="1"/>
        <v>1</v>
      </c>
      <c r="AS7" s="277">
        <f t="shared" si="1"/>
        <v>1</v>
      </c>
      <c r="AT7" s="277">
        <f t="shared" si="1"/>
        <v>1</v>
      </c>
      <c r="AU7" s="277">
        <f t="shared" si="1"/>
        <v>1</v>
      </c>
      <c r="AV7" s="277">
        <f t="shared" si="1"/>
        <v>1</v>
      </c>
      <c r="AW7" s="277">
        <f t="shared" si="1"/>
        <v>1</v>
      </c>
      <c r="AX7" s="277">
        <f t="shared" si="1"/>
        <v>1</v>
      </c>
      <c r="AY7" s="277">
        <f t="shared" si="1"/>
        <v>1</v>
      </c>
      <c r="AZ7" s="277">
        <f t="shared" si="1"/>
        <v>1</v>
      </c>
      <c r="BA7" s="277">
        <f t="shared" si="1"/>
        <v>1</v>
      </c>
      <c r="BB7" s="277">
        <f t="shared" ref="BB7:BJ22" si="2">+IF(BB$5&gt;=$B7,1,0)</f>
        <v>1</v>
      </c>
      <c r="BC7" s="277">
        <f t="shared" si="2"/>
        <v>1</v>
      </c>
      <c r="BD7" s="277">
        <f t="shared" si="2"/>
        <v>1</v>
      </c>
      <c r="BE7" s="277">
        <f t="shared" si="2"/>
        <v>1</v>
      </c>
      <c r="BF7" s="277">
        <f t="shared" si="2"/>
        <v>1</v>
      </c>
      <c r="BG7" s="277">
        <f t="shared" si="2"/>
        <v>1</v>
      </c>
      <c r="BH7" s="277">
        <f t="shared" si="2"/>
        <v>1</v>
      </c>
      <c r="BI7" s="277">
        <f t="shared" si="2"/>
        <v>1</v>
      </c>
      <c r="BJ7" s="277">
        <f t="shared" si="2"/>
        <v>1</v>
      </c>
      <c r="BK7" s="277">
        <f t="shared" ref="BK7:BX22" si="3">+IF(BK$5&gt;=$B7,1,0)</f>
        <v>1</v>
      </c>
      <c r="BL7" s="277">
        <f t="shared" si="3"/>
        <v>1</v>
      </c>
      <c r="BM7" s="277">
        <f t="shared" si="3"/>
        <v>1</v>
      </c>
      <c r="BN7" s="277">
        <f t="shared" si="3"/>
        <v>1</v>
      </c>
      <c r="BO7" s="277">
        <f t="shared" si="3"/>
        <v>1</v>
      </c>
      <c r="BP7" s="277">
        <f t="shared" si="3"/>
        <v>1</v>
      </c>
      <c r="BQ7" s="277">
        <f t="shared" si="3"/>
        <v>1</v>
      </c>
      <c r="BR7" s="277">
        <f t="shared" si="3"/>
        <v>1</v>
      </c>
      <c r="BS7" s="277">
        <f t="shared" si="3"/>
        <v>1</v>
      </c>
      <c r="BT7" s="277">
        <f t="shared" si="3"/>
        <v>1</v>
      </c>
      <c r="BU7" s="277">
        <f t="shared" si="3"/>
        <v>1</v>
      </c>
      <c r="BV7" s="277">
        <f t="shared" si="3"/>
        <v>1</v>
      </c>
      <c r="BW7" s="277">
        <f t="shared" si="3"/>
        <v>1</v>
      </c>
      <c r="BX7" s="277">
        <f t="shared" si="3"/>
        <v>1</v>
      </c>
    </row>
    <row r="8" spans="1:104">
      <c r="B8" s="58">
        <v>45383</v>
      </c>
      <c r="C8" t="s">
        <v>181</v>
      </c>
      <c r="D8" t="s">
        <v>2596</v>
      </c>
      <c r="E8" t="s">
        <v>38</v>
      </c>
      <c r="F8" t="s">
        <v>35</v>
      </c>
      <c r="G8" t="s">
        <v>8271</v>
      </c>
      <c r="H8" s="67"/>
      <c r="I8" s="84"/>
      <c r="N8" s="277">
        <f t="shared" ref="N8:W22" si="4">+IF(N$5&gt;=$B8,1,0)</f>
        <v>0</v>
      </c>
      <c r="O8" s="277">
        <f t="shared" si="0"/>
        <v>0</v>
      </c>
      <c r="P8" s="277">
        <f t="shared" si="0"/>
        <v>0</v>
      </c>
      <c r="Q8" s="277">
        <f t="shared" si="0"/>
        <v>0</v>
      </c>
      <c r="R8" s="277">
        <f t="shared" si="0"/>
        <v>0</v>
      </c>
      <c r="S8" s="277">
        <f t="shared" si="0"/>
        <v>0</v>
      </c>
      <c r="T8" s="277">
        <f t="shared" ref="T8:BA22" si="5">+IF(T$5&gt;=$B8,1,0)</f>
        <v>1</v>
      </c>
      <c r="U8" s="277">
        <f t="shared" si="5"/>
        <v>1</v>
      </c>
      <c r="V8" s="277">
        <f t="shared" si="5"/>
        <v>1</v>
      </c>
      <c r="W8" s="277">
        <f t="shared" si="5"/>
        <v>1</v>
      </c>
      <c r="X8" s="277">
        <f t="shared" si="5"/>
        <v>1</v>
      </c>
      <c r="Y8" s="277">
        <f t="shared" si="5"/>
        <v>1</v>
      </c>
      <c r="Z8" s="277">
        <f t="shared" si="5"/>
        <v>1</v>
      </c>
      <c r="AA8" s="277">
        <f t="shared" si="5"/>
        <v>1</v>
      </c>
      <c r="AB8" s="277">
        <f t="shared" si="5"/>
        <v>1</v>
      </c>
      <c r="AC8" s="277">
        <f t="shared" si="5"/>
        <v>1</v>
      </c>
      <c r="AD8" s="277">
        <f t="shared" si="5"/>
        <v>1</v>
      </c>
      <c r="AE8" s="277">
        <f t="shared" si="5"/>
        <v>1</v>
      </c>
      <c r="AF8" s="277">
        <f t="shared" si="5"/>
        <v>1</v>
      </c>
      <c r="AG8" s="277">
        <f t="shared" si="5"/>
        <v>1</v>
      </c>
      <c r="AH8" s="277">
        <f t="shared" si="5"/>
        <v>1</v>
      </c>
      <c r="AI8" s="277">
        <f t="shared" si="5"/>
        <v>1</v>
      </c>
      <c r="AJ8" s="277">
        <f t="shared" si="5"/>
        <v>1</v>
      </c>
      <c r="AK8" s="277">
        <f t="shared" si="5"/>
        <v>1</v>
      </c>
      <c r="AL8" s="277">
        <f t="shared" si="5"/>
        <v>1</v>
      </c>
      <c r="AM8" s="277">
        <f t="shared" si="5"/>
        <v>1</v>
      </c>
      <c r="AN8" s="277">
        <f t="shared" si="5"/>
        <v>1</v>
      </c>
      <c r="AO8" s="277">
        <f t="shared" si="5"/>
        <v>1</v>
      </c>
      <c r="AP8" s="277">
        <f t="shared" si="5"/>
        <v>1</v>
      </c>
      <c r="AQ8" s="277">
        <f t="shared" si="5"/>
        <v>1</v>
      </c>
      <c r="AR8" s="277">
        <f t="shared" si="5"/>
        <v>1</v>
      </c>
      <c r="AS8" s="277">
        <f t="shared" si="5"/>
        <v>1</v>
      </c>
      <c r="AT8" s="277">
        <f t="shared" si="5"/>
        <v>1</v>
      </c>
      <c r="AU8" s="277">
        <f t="shared" si="5"/>
        <v>1</v>
      </c>
      <c r="AV8" s="277">
        <f t="shared" si="5"/>
        <v>1</v>
      </c>
      <c r="AW8" s="277">
        <f t="shared" si="5"/>
        <v>1</v>
      </c>
      <c r="AX8" s="277">
        <f t="shared" si="5"/>
        <v>1</v>
      </c>
      <c r="AY8" s="277">
        <f t="shared" si="5"/>
        <v>1</v>
      </c>
      <c r="AZ8" s="277">
        <f t="shared" si="5"/>
        <v>1</v>
      </c>
      <c r="BA8" s="277">
        <f t="shared" si="5"/>
        <v>1</v>
      </c>
      <c r="BB8" s="277">
        <f t="shared" si="2"/>
        <v>1</v>
      </c>
      <c r="BC8" s="277">
        <f t="shared" si="2"/>
        <v>1</v>
      </c>
      <c r="BD8" s="277">
        <f t="shared" si="2"/>
        <v>1</v>
      </c>
      <c r="BE8" s="277">
        <f t="shared" si="2"/>
        <v>1</v>
      </c>
      <c r="BF8" s="277">
        <f t="shared" si="2"/>
        <v>1</v>
      </c>
      <c r="BG8" s="277">
        <f t="shared" si="2"/>
        <v>1</v>
      </c>
      <c r="BH8" s="277">
        <f t="shared" si="2"/>
        <v>1</v>
      </c>
      <c r="BI8" s="277">
        <f t="shared" si="2"/>
        <v>1</v>
      </c>
      <c r="BJ8" s="277">
        <f t="shared" si="2"/>
        <v>1</v>
      </c>
      <c r="BK8" s="277">
        <f t="shared" si="3"/>
        <v>1</v>
      </c>
      <c r="BL8" s="277">
        <f t="shared" si="3"/>
        <v>1</v>
      </c>
      <c r="BM8" s="277">
        <f t="shared" si="3"/>
        <v>1</v>
      </c>
      <c r="BN8" s="277">
        <f t="shared" si="3"/>
        <v>1</v>
      </c>
      <c r="BO8" s="277">
        <f t="shared" si="3"/>
        <v>1</v>
      </c>
      <c r="BP8" s="277">
        <f t="shared" si="3"/>
        <v>1</v>
      </c>
      <c r="BQ8" s="277">
        <f t="shared" si="3"/>
        <v>1</v>
      </c>
      <c r="BR8" s="277">
        <f t="shared" si="3"/>
        <v>1</v>
      </c>
      <c r="BS8" s="277">
        <f t="shared" si="3"/>
        <v>1</v>
      </c>
      <c r="BT8" s="277">
        <f t="shared" si="3"/>
        <v>1</v>
      </c>
      <c r="BU8" s="277">
        <f t="shared" si="3"/>
        <v>1</v>
      </c>
      <c r="BV8" s="277">
        <f t="shared" si="3"/>
        <v>1</v>
      </c>
      <c r="BW8" s="277">
        <f t="shared" si="3"/>
        <v>1</v>
      </c>
      <c r="BX8" s="277">
        <f t="shared" si="3"/>
        <v>1</v>
      </c>
    </row>
    <row r="9" spans="1:104">
      <c r="B9" s="58">
        <v>45383</v>
      </c>
      <c r="C9" t="s">
        <v>183</v>
      </c>
      <c r="D9" t="s">
        <v>2596</v>
      </c>
      <c r="E9" t="s">
        <v>38</v>
      </c>
      <c r="F9" t="s">
        <v>35</v>
      </c>
      <c r="G9" t="s">
        <v>8271</v>
      </c>
      <c r="H9" s="67"/>
      <c r="I9" s="84"/>
      <c r="N9" s="277">
        <f t="shared" si="4"/>
        <v>0</v>
      </c>
      <c r="O9" s="277">
        <f t="shared" si="0"/>
        <v>0</v>
      </c>
      <c r="P9" s="277">
        <f t="shared" si="0"/>
        <v>0</v>
      </c>
      <c r="Q9" s="277">
        <f t="shared" si="0"/>
        <v>0</v>
      </c>
      <c r="R9" s="277">
        <f t="shared" si="0"/>
        <v>0</v>
      </c>
      <c r="S9" s="277">
        <f t="shared" si="0"/>
        <v>0</v>
      </c>
      <c r="T9" s="277">
        <f t="shared" si="5"/>
        <v>1</v>
      </c>
      <c r="U9" s="277">
        <f t="shared" si="5"/>
        <v>1</v>
      </c>
      <c r="V9" s="277">
        <f t="shared" si="5"/>
        <v>1</v>
      </c>
      <c r="W9" s="277">
        <f t="shared" si="5"/>
        <v>1</v>
      </c>
      <c r="X9" s="277">
        <f t="shared" si="5"/>
        <v>1</v>
      </c>
      <c r="Y9" s="277">
        <f t="shared" si="5"/>
        <v>1</v>
      </c>
      <c r="Z9" s="277">
        <f t="shared" si="5"/>
        <v>1</v>
      </c>
      <c r="AA9" s="277">
        <f t="shared" si="5"/>
        <v>1</v>
      </c>
      <c r="AB9" s="277">
        <f t="shared" si="5"/>
        <v>1</v>
      </c>
      <c r="AC9" s="277">
        <f t="shared" si="5"/>
        <v>1</v>
      </c>
      <c r="AD9" s="277">
        <f t="shared" si="5"/>
        <v>1</v>
      </c>
      <c r="AE9" s="277">
        <f t="shared" si="5"/>
        <v>1</v>
      </c>
      <c r="AF9" s="277">
        <f t="shared" si="5"/>
        <v>1</v>
      </c>
      <c r="AG9" s="277">
        <f t="shared" si="5"/>
        <v>1</v>
      </c>
      <c r="AH9" s="277">
        <f t="shared" si="5"/>
        <v>1</v>
      </c>
      <c r="AI9" s="277">
        <f t="shared" si="5"/>
        <v>1</v>
      </c>
      <c r="AJ9" s="277">
        <f t="shared" si="5"/>
        <v>1</v>
      </c>
      <c r="AK9" s="277">
        <f t="shared" si="5"/>
        <v>1</v>
      </c>
      <c r="AL9" s="277">
        <f t="shared" si="5"/>
        <v>1</v>
      </c>
      <c r="AM9" s="277">
        <f t="shared" si="5"/>
        <v>1</v>
      </c>
      <c r="AN9" s="277">
        <f t="shared" si="5"/>
        <v>1</v>
      </c>
      <c r="AO9" s="277">
        <f t="shared" si="5"/>
        <v>1</v>
      </c>
      <c r="AP9" s="277">
        <f t="shared" si="5"/>
        <v>1</v>
      </c>
      <c r="AQ9" s="277">
        <f t="shared" si="5"/>
        <v>1</v>
      </c>
      <c r="AR9" s="277">
        <f t="shared" si="5"/>
        <v>1</v>
      </c>
      <c r="AS9" s="277">
        <f t="shared" si="5"/>
        <v>1</v>
      </c>
      <c r="AT9" s="277">
        <f t="shared" si="5"/>
        <v>1</v>
      </c>
      <c r="AU9" s="277">
        <f t="shared" si="5"/>
        <v>1</v>
      </c>
      <c r="AV9" s="277">
        <f t="shared" si="5"/>
        <v>1</v>
      </c>
      <c r="AW9" s="277">
        <f t="shared" si="5"/>
        <v>1</v>
      </c>
      <c r="AX9" s="277">
        <f t="shared" si="5"/>
        <v>1</v>
      </c>
      <c r="AY9" s="277">
        <f t="shared" si="5"/>
        <v>1</v>
      </c>
      <c r="AZ9" s="277">
        <f t="shared" si="5"/>
        <v>1</v>
      </c>
      <c r="BA9" s="277">
        <f t="shared" si="5"/>
        <v>1</v>
      </c>
      <c r="BB9" s="277">
        <f t="shared" si="2"/>
        <v>1</v>
      </c>
      <c r="BC9" s="277">
        <f t="shared" si="2"/>
        <v>1</v>
      </c>
      <c r="BD9" s="277">
        <f t="shared" si="2"/>
        <v>1</v>
      </c>
      <c r="BE9" s="277">
        <f t="shared" si="2"/>
        <v>1</v>
      </c>
      <c r="BF9" s="277">
        <f t="shared" si="2"/>
        <v>1</v>
      </c>
      <c r="BG9" s="277">
        <f t="shared" si="2"/>
        <v>1</v>
      </c>
      <c r="BH9" s="277">
        <f t="shared" si="2"/>
        <v>1</v>
      </c>
      <c r="BI9" s="277">
        <f t="shared" si="2"/>
        <v>1</v>
      </c>
      <c r="BJ9" s="277">
        <f t="shared" si="2"/>
        <v>1</v>
      </c>
      <c r="BK9" s="277">
        <f t="shared" si="3"/>
        <v>1</v>
      </c>
      <c r="BL9" s="277">
        <f t="shared" si="3"/>
        <v>1</v>
      </c>
      <c r="BM9" s="277">
        <f t="shared" si="3"/>
        <v>1</v>
      </c>
      <c r="BN9" s="277">
        <f t="shared" si="3"/>
        <v>1</v>
      </c>
      <c r="BO9" s="277">
        <f t="shared" si="3"/>
        <v>1</v>
      </c>
      <c r="BP9" s="277">
        <f t="shared" si="3"/>
        <v>1</v>
      </c>
      <c r="BQ9" s="277">
        <f t="shared" si="3"/>
        <v>1</v>
      </c>
      <c r="BR9" s="277">
        <f t="shared" si="3"/>
        <v>1</v>
      </c>
      <c r="BS9" s="277">
        <f t="shared" si="3"/>
        <v>1</v>
      </c>
      <c r="BT9" s="277">
        <f t="shared" si="3"/>
        <v>1</v>
      </c>
      <c r="BU9" s="277">
        <f t="shared" si="3"/>
        <v>1</v>
      </c>
      <c r="BV9" s="277">
        <f t="shared" si="3"/>
        <v>1</v>
      </c>
      <c r="BW9" s="277">
        <f t="shared" si="3"/>
        <v>1</v>
      </c>
      <c r="BX9" s="277">
        <f t="shared" si="3"/>
        <v>1</v>
      </c>
    </row>
    <row r="10" spans="1:104">
      <c r="B10" s="58">
        <v>45627</v>
      </c>
      <c r="C10" t="s">
        <v>185</v>
      </c>
      <c r="D10" t="s">
        <v>2603</v>
      </c>
      <c r="E10" t="s">
        <v>38</v>
      </c>
      <c r="F10" t="s">
        <v>35</v>
      </c>
      <c r="G10" t="s">
        <v>8271</v>
      </c>
      <c r="H10" s="67"/>
      <c r="I10" s="84"/>
      <c r="N10" s="277">
        <f t="shared" si="4"/>
        <v>0</v>
      </c>
      <c r="O10" s="277">
        <f t="shared" si="0"/>
        <v>0</v>
      </c>
      <c r="P10" s="277">
        <f t="shared" si="0"/>
        <v>0</v>
      </c>
      <c r="Q10" s="277">
        <f t="shared" si="0"/>
        <v>0</v>
      </c>
      <c r="R10" s="277">
        <f t="shared" si="0"/>
        <v>0</v>
      </c>
      <c r="S10" s="277">
        <f t="shared" si="0"/>
        <v>0</v>
      </c>
      <c r="T10" s="277">
        <f t="shared" si="5"/>
        <v>0</v>
      </c>
      <c r="U10" s="277">
        <f t="shared" si="5"/>
        <v>0</v>
      </c>
      <c r="V10" s="277">
        <f t="shared" si="5"/>
        <v>0</v>
      </c>
      <c r="W10" s="277">
        <f t="shared" si="5"/>
        <v>0</v>
      </c>
      <c r="X10" s="277">
        <f t="shared" si="5"/>
        <v>0</v>
      </c>
      <c r="Y10" s="277">
        <f t="shared" si="5"/>
        <v>0</v>
      </c>
      <c r="Z10" s="277">
        <f t="shared" si="5"/>
        <v>0</v>
      </c>
      <c r="AA10" s="277">
        <f t="shared" si="5"/>
        <v>0</v>
      </c>
      <c r="AB10" s="277">
        <f t="shared" si="5"/>
        <v>1</v>
      </c>
      <c r="AC10" s="277">
        <f t="shared" si="5"/>
        <v>1</v>
      </c>
      <c r="AD10" s="277">
        <f t="shared" si="5"/>
        <v>1</v>
      </c>
      <c r="AE10" s="277">
        <f t="shared" si="5"/>
        <v>1</v>
      </c>
      <c r="AF10" s="277">
        <f t="shared" si="5"/>
        <v>1</v>
      </c>
      <c r="AG10" s="277">
        <f t="shared" si="5"/>
        <v>1</v>
      </c>
      <c r="AH10" s="277">
        <f t="shared" si="5"/>
        <v>1</v>
      </c>
      <c r="AI10" s="277">
        <f t="shared" si="5"/>
        <v>1</v>
      </c>
      <c r="AJ10" s="277">
        <f t="shared" si="5"/>
        <v>1</v>
      </c>
      <c r="AK10" s="277">
        <f t="shared" si="5"/>
        <v>1</v>
      </c>
      <c r="AL10" s="277">
        <f t="shared" si="5"/>
        <v>1</v>
      </c>
      <c r="AM10" s="277">
        <f t="shared" si="5"/>
        <v>1</v>
      </c>
      <c r="AN10" s="277">
        <f t="shared" si="5"/>
        <v>1</v>
      </c>
      <c r="AO10" s="277">
        <f t="shared" si="5"/>
        <v>1</v>
      </c>
      <c r="AP10" s="277">
        <f t="shared" si="5"/>
        <v>1</v>
      </c>
      <c r="AQ10" s="277">
        <f t="shared" si="5"/>
        <v>1</v>
      </c>
      <c r="AR10" s="277">
        <f t="shared" si="5"/>
        <v>1</v>
      </c>
      <c r="AS10" s="277">
        <f t="shared" si="5"/>
        <v>1</v>
      </c>
      <c r="AT10" s="277">
        <f t="shared" si="5"/>
        <v>1</v>
      </c>
      <c r="AU10" s="277">
        <f t="shared" si="5"/>
        <v>1</v>
      </c>
      <c r="AV10" s="277">
        <f t="shared" si="5"/>
        <v>1</v>
      </c>
      <c r="AW10" s="277">
        <f t="shared" si="5"/>
        <v>1</v>
      </c>
      <c r="AX10" s="277">
        <f t="shared" si="5"/>
        <v>1</v>
      </c>
      <c r="AY10" s="277">
        <f t="shared" si="5"/>
        <v>1</v>
      </c>
      <c r="AZ10" s="277">
        <f t="shared" si="5"/>
        <v>1</v>
      </c>
      <c r="BA10" s="277">
        <f t="shared" si="5"/>
        <v>1</v>
      </c>
      <c r="BB10" s="277">
        <f t="shared" si="2"/>
        <v>1</v>
      </c>
      <c r="BC10" s="277">
        <f t="shared" si="2"/>
        <v>1</v>
      </c>
      <c r="BD10" s="277">
        <f t="shared" si="2"/>
        <v>1</v>
      </c>
      <c r="BE10" s="277">
        <f t="shared" si="2"/>
        <v>1</v>
      </c>
      <c r="BF10" s="277">
        <f t="shared" si="2"/>
        <v>1</v>
      </c>
      <c r="BG10" s="277">
        <f t="shared" si="2"/>
        <v>1</v>
      </c>
      <c r="BH10" s="277">
        <f t="shared" si="2"/>
        <v>1</v>
      </c>
      <c r="BI10" s="277">
        <f t="shared" si="2"/>
        <v>1</v>
      </c>
      <c r="BJ10" s="277">
        <f t="shared" si="2"/>
        <v>1</v>
      </c>
      <c r="BK10" s="277">
        <f t="shared" si="3"/>
        <v>1</v>
      </c>
      <c r="BL10" s="277">
        <f t="shared" si="3"/>
        <v>1</v>
      </c>
      <c r="BM10" s="277">
        <f t="shared" si="3"/>
        <v>1</v>
      </c>
      <c r="BN10" s="277">
        <f t="shared" si="3"/>
        <v>1</v>
      </c>
      <c r="BO10" s="277">
        <f t="shared" si="3"/>
        <v>1</v>
      </c>
      <c r="BP10" s="277">
        <f t="shared" si="3"/>
        <v>1</v>
      </c>
      <c r="BQ10" s="277">
        <f t="shared" si="3"/>
        <v>1</v>
      </c>
      <c r="BR10" s="277">
        <f t="shared" si="3"/>
        <v>1</v>
      </c>
      <c r="BS10" s="277">
        <f t="shared" si="3"/>
        <v>1</v>
      </c>
      <c r="BT10" s="277">
        <f t="shared" si="3"/>
        <v>1</v>
      </c>
      <c r="BU10" s="277">
        <f t="shared" si="3"/>
        <v>1</v>
      </c>
      <c r="BV10" s="277">
        <f t="shared" si="3"/>
        <v>1</v>
      </c>
      <c r="BW10" s="277">
        <f t="shared" si="3"/>
        <v>1</v>
      </c>
      <c r="BX10" s="277">
        <f t="shared" si="3"/>
        <v>1</v>
      </c>
    </row>
    <row r="11" spans="1:104">
      <c r="B11" s="58">
        <v>45627</v>
      </c>
      <c r="C11" t="s">
        <v>186</v>
      </c>
      <c r="D11" t="s">
        <v>2603</v>
      </c>
      <c r="E11" t="s">
        <v>38</v>
      </c>
      <c r="F11" t="s">
        <v>35</v>
      </c>
      <c r="G11" t="s">
        <v>8271</v>
      </c>
      <c r="H11" s="67"/>
      <c r="I11" s="84"/>
      <c r="N11" s="277">
        <f t="shared" si="4"/>
        <v>0</v>
      </c>
      <c r="O11" s="277">
        <f t="shared" si="0"/>
        <v>0</v>
      </c>
      <c r="P11" s="277">
        <f t="shared" si="0"/>
        <v>0</v>
      </c>
      <c r="Q11" s="277">
        <f t="shared" si="0"/>
        <v>0</v>
      </c>
      <c r="R11" s="277">
        <f t="shared" si="0"/>
        <v>0</v>
      </c>
      <c r="S11" s="277">
        <f t="shared" si="0"/>
        <v>0</v>
      </c>
      <c r="T11" s="277">
        <f t="shared" si="5"/>
        <v>0</v>
      </c>
      <c r="U11" s="277">
        <f t="shared" si="5"/>
        <v>0</v>
      </c>
      <c r="V11" s="277">
        <f t="shared" si="5"/>
        <v>0</v>
      </c>
      <c r="W11" s="277">
        <f t="shared" si="5"/>
        <v>0</v>
      </c>
      <c r="X11" s="277">
        <f t="shared" si="5"/>
        <v>0</v>
      </c>
      <c r="Y11" s="277">
        <f t="shared" si="5"/>
        <v>0</v>
      </c>
      <c r="Z11" s="277">
        <f t="shared" si="5"/>
        <v>0</v>
      </c>
      <c r="AA11" s="277">
        <f t="shared" si="5"/>
        <v>0</v>
      </c>
      <c r="AB11" s="277">
        <f t="shared" si="5"/>
        <v>1</v>
      </c>
      <c r="AC11" s="277">
        <f t="shared" si="5"/>
        <v>1</v>
      </c>
      <c r="AD11" s="277">
        <f t="shared" si="5"/>
        <v>1</v>
      </c>
      <c r="AE11" s="277">
        <f t="shared" si="5"/>
        <v>1</v>
      </c>
      <c r="AF11" s="277">
        <f t="shared" si="5"/>
        <v>1</v>
      </c>
      <c r="AG11" s="277">
        <f t="shared" si="5"/>
        <v>1</v>
      </c>
      <c r="AH11" s="277">
        <f t="shared" si="5"/>
        <v>1</v>
      </c>
      <c r="AI11" s="277">
        <f t="shared" si="5"/>
        <v>1</v>
      </c>
      <c r="AJ11" s="277">
        <f t="shared" si="5"/>
        <v>1</v>
      </c>
      <c r="AK11" s="277">
        <f t="shared" si="5"/>
        <v>1</v>
      </c>
      <c r="AL11" s="277">
        <f t="shared" si="5"/>
        <v>1</v>
      </c>
      <c r="AM11" s="277">
        <f t="shared" si="5"/>
        <v>1</v>
      </c>
      <c r="AN11" s="277">
        <f t="shared" si="5"/>
        <v>1</v>
      </c>
      <c r="AO11" s="277">
        <f t="shared" si="5"/>
        <v>1</v>
      </c>
      <c r="AP11" s="277">
        <f t="shared" si="5"/>
        <v>1</v>
      </c>
      <c r="AQ11" s="277">
        <f t="shared" si="5"/>
        <v>1</v>
      </c>
      <c r="AR11" s="277">
        <f t="shared" si="5"/>
        <v>1</v>
      </c>
      <c r="AS11" s="277">
        <f t="shared" si="5"/>
        <v>1</v>
      </c>
      <c r="AT11" s="277">
        <f t="shared" si="5"/>
        <v>1</v>
      </c>
      <c r="AU11" s="277">
        <f t="shared" si="5"/>
        <v>1</v>
      </c>
      <c r="AV11" s="277">
        <f t="shared" si="5"/>
        <v>1</v>
      </c>
      <c r="AW11" s="277">
        <f t="shared" si="5"/>
        <v>1</v>
      </c>
      <c r="AX11" s="277">
        <f t="shared" si="5"/>
        <v>1</v>
      </c>
      <c r="AY11" s="277">
        <f t="shared" si="5"/>
        <v>1</v>
      </c>
      <c r="AZ11" s="277">
        <f t="shared" si="5"/>
        <v>1</v>
      </c>
      <c r="BA11" s="277">
        <f t="shared" si="5"/>
        <v>1</v>
      </c>
      <c r="BB11" s="277">
        <f t="shared" si="2"/>
        <v>1</v>
      </c>
      <c r="BC11" s="277">
        <f t="shared" si="2"/>
        <v>1</v>
      </c>
      <c r="BD11" s="277">
        <f t="shared" si="2"/>
        <v>1</v>
      </c>
      <c r="BE11" s="277">
        <f t="shared" si="2"/>
        <v>1</v>
      </c>
      <c r="BF11" s="277">
        <f t="shared" si="2"/>
        <v>1</v>
      </c>
      <c r="BG11" s="277">
        <f t="shared" si="2"/>
        <v>1</v>
      </c>
      <c r="BH11" s="277">
        <f t="shared" si="2"/>
        <v>1</v>
      </c>
      <c r="BI11" s="277">
        <f t="shared" si="2"/>
        <v>1</v>
      </c>
      <c r="BJ11" s="277">
        <f t="shared" si="2"/>
        <v>1</v>
      </c>
      <c r="BK11" s="277">
        <f t="shared" si="3"/>
        <v>1</v>
      </c>
      <c r="BL11" s="277">
        <f t="shared" si="3"/>
        <v>1</v>
      </c>
      <c r="BM11" s="277">
        <f t="shared" si="3"/>
        <v>1</v>
      </c>
      <c r="BN11" s="277">
        <f t="shared" si="3"/>
        <v>1</v>
      </c>
      <c r="BO11" s="277">
        <f t="shared" si="3"/>
        <v>1</v>
      </c>
      <c r="BP11" s="277">
        <f t="shared" si="3"/>
        <v>1</v>
      </c>
      <c r="BQ11" s="277">
        <f t="shared" si="3"/>
        <v>1</v>
      </c>
      <c r="BR11" s="277">
        <f t="shared" si="3"/>
        <v>1</v>
      </c>
      <c r="BS11" s="277">
        <f t="shared" si="3"/>
        <v>1</v>
      </c>
      <c r="BT11" s="277">
        <f t="shared" si="3"/>
        <v>1</v>
      </c>
      <c r="BU11" s="277">
        <f t="shared" si="3"/>
        <v>1</v>
      </c>
      <c r="BV11" s="277">
        <f t="shared" si="3"/>
        <v>1</v>
      </c>
      <c r="BW11" s="277">
        <f t="shared" si="3"/>
        <v>1</v>
      </c>
      <c r="BX11" s="277">
        <f t="shared" si="3"/>
        <v>1</v>
      </c>
    </row>
    <row r="12" spans="1:104">
      <c r="B12" s="58">
        <v>45627</v>
      </c>
      <c r="C12" t="s">
        <v>187</v>
      </c>
      <c r="D12" t="s">
        <v>2603</v>
      </c>
      <c r="E12" t="s">
        <v>38</v>
      </c>
      <c r="F12" t="s">
        <v>35</v>
      </c>
      <c r="G12" t="s">
        <v>8271</v>
      </c>
      <c r="H12" s="67"/>
      <c r="I12" s="84"/>
      <c r="N12" s="277">
        <f t="shared" si="4"/>
        <v>0</v>
      </c>
      <c r="O12" s="277">
        <f t="shared" si="0"/>
        <v>0</v>
      </c>
      <c r="P12" s="277">
        <f t="shared" si="0"/>
        <v>0</v>
      </c>
      <c r="Q12" s="277">
        <f t="shared" si="0"/>
        <v>0</v>
      </c>
      <c r="R12" s="277">
        <f t="shared" si="0"/>
        <v>0</v>
      </c>
      <c r="S12" s="277">
        <f t="shared" si="0"/>
        <v>0</v>
      </c>
      <c r="T12" s="277">
        <f t="shared" si="5"/>
        <v>0</v>
      </c>
      <c r="U12" s="277">
        <f t="shared" si="5"/>
        <v>0</v>
      </c>
      <c r="V12" s="277">
        <f t="shared" si="5"/>
        <v>0</v>
      </c>
      <c r="W12" s="277">
        <f t="shared" si="5"/>
        <v>0</v>
      </c>
      <c r="X12" s="277">
        <f t="shared" si="5"/>
        <v>0</v>
      </c>
      <c r="Y12" s="277">
        <f t="shared" si="5"/>
        <v>0</v>
      </c>
      <c r="Z12" s="277">
        <f t="shared" si="5"/>
        <v>0</v>
      </c>
      <c r="AA12" s="277">
        <f t="shared" si="5"/>
        <v>0</v>
      </c>
      <c r="AB12" s="277">
        <f t="shared" si="5"/>
        <v>1</v>
      </c>
      <c r="AC12" s="277">
        <f t="shared" si="5"/>
        <v>1</v>
      </c>
      <c r="AD12" s="277">
        <f t="shared" si="5"/>
        <v>1</v>
      </c>
      <c r="AE12" s="277">
        <f t="shared" si="5"/>
        <v>1</v>
      </c>
      <c r="AF12" s="277">
        <f t="shared" si="5"/>
        <v>1</v>
      </c>
      <c r="AG12" s="277">
        <f t="shared" si="5"/>
        <v>1</v>
      </c>
      <c r="AH12" s="277">
        <f t="shared" si="5"/>
        <v>1</v>
      </c>
      <c r="AI12" s="277">
        <f t="shared" si="5"/>
        <v>1</v>
      </c>
      <c r="AJ12" s="277">
        <f t="shared" si="5"/>
        <v>1</v>
      </c>
      <c r="AK12" s="277">
        <f t="shared" si="5"/>
        <v>1</v>
      </c>
      <c r="AL12" s="277">
        <f t="shared" si="5"/>
        <v>1</v>
      </c>
      <c r="AM12" s="277">
        <f t="shared" si="5"/>
        <v>1</v>
      </c>
      <c r="AN12" s="277">
        <f t="shared" si="5"/>
        <v>1</v>
      </c>
      <c r="AO12" s="277">
        <f t="shared" si="5"/>
        <v>1</v>
      </c>
      <c r="AP12" s="277">
        <f t="shared" si="5"/>
        <v>1</v>
      </c>
      <c r="AQ12" s="277">
        <f t="shared" si="5"/>
        <v>1</v>
      </c>
      <c r="AR12" s="277">
        <f t="shared" si="5"/>
        <v>1</v>
      </c>
      <c r="AS12" s="277">
        <f t="shared" si="5"/>
        <v>1</v>
      </c>
      <c r="AT12" s="277">
        <f t="shared" si="5"/>
        <v>1</v>
      </c>
      <c r="AU12" s="277">
        <f t="shared" si="5"/>
        <v>1</v>
      </c>
      <c r="AV12" s="277">
        <f t="shared" si="5"/>
        <v>1</v>
      </c>
      <c r="AW12" s="277">
        <f t="shared" si="5"/>
        <v>1</v>
      </c>
      <c r="AX12" s="277">
        <f t="shared" si="5"/>
        <v>1</v>
      </c>
      <c r="AY12" s="277">
        <f t="shared" si="5"/>
        <v>1</v>
      </c>
      <c r="AZ12" s="277">
        <f t="shared" si="5"/>
        <v>1</v>
      </c>
      <c r="BA12" s="277">
        <f t="shared" si="5"/>
        <v>1</v>
      </c>
      <c r="BB12" s="277">
        <f t="shared" si="2"/>
        <v>1</v>
      </c>
      <c r="BC12" s="277">
        <f t="shared" si="2"/>
        <v>1</v>
      </c>
      <c r="BD12" s="277">
        <f t="shared" si="2"/>
        <v>1</v>
      </c>
      <c r="BE12" s="277">
        <f t="shared" si="2"/>
        <v>1</v>
      </c>
      <c r="BF12" s="277">
        <f t="shared" si="2"/>
        <v>1</v>
      </c>
      <c r="BG12" s="277">
        <f t="shared" si="2"/>
        <v>1</v>
      </c>
      <c r="BH12" s="277">
        <f t="shared" si="2"/>
        <v>1</v>
      </c>
      <c r="BI12" s="277">
        <f t="shared" si="2"/>
        <v>1</v>
      </c>
      <c r="BJ12" s="277">
        <f t="shared" si="2"/>
        <v>1</v>
      </c>
      <c r="BK12" s="277">
        <f t="shared" si="3"/>
        <v>1</v>
      </c>
      <c r="BL12" s="277">
        <f t="shared" si="3"/>
        <v>1</v>
      </c>
      <c r="BM12" s="277">
        <f t="shared" si="3"/>
        <v>1</v>
      </c>
      <c r="BN12" s="277">
        <f t="shared" si="3"/>
        <v>1</v>
      </c>
      <c r="BO12" s="277">
        <f t="shared" si="3"/>
        <v>1</v>
      </c>
      <c r="BP12" s="277">
        <f t="shared" si="3"/>
        <v>1</v>
      </c>
      <c r="BQ12" s="277">
        <f t="shared" si="3"/>
        <v>1</v>
      </c>
      <c r="BR12" s="277">
        <f t="shared" si="3"/>
        <v>1</v>
      </c>
      <c r="BS12" s="277">
        <f t="shared" si="3"/>
        <v>1</v>
      </c>
      <c r="BT12" s="277">
        <f t="shared" si="3"/>
        <v>1</v>
      </c>
      <c r="BU12" s="277">
        <f t="shared" si="3"/>
        <v>1</v>
      </c>
      <c r="BV12" s="277">
        <f t="shared" si="3"/>
        <v>1</v>
      </c>
      <c r="BW12" s="277">
        <f t="shared" si="3"/>
        <v>1</v>
      </c>
      <c r="BX12" s="277">
        <f t="shared" si="3"/>
        <v>1</v>
      </c>
    </row>
    <row r="13" spans="1:104">
      <c r="B13" s="58">
        <v>45627</v>
      </c>
      <c r="C13" t="s">
        <v>188</v>
      </c>
      <c r="D13" t="s">
        <v>2603</v>
      </c>
      <c r="E13" t="s">
        <v>38</v>
      </c>
      <c r="F13" t="s">
        <v>35</v>
      </c>
      <c r="G13" t="s">
        <v>8271</v>
      </c>
      <c r="H13" s="67"/>
      <c r="I13" s="84"/>
      <c r="N13" s="277">
        <f t="shared" si="4"/>
        <v>0</v>
      </c>
      <c r="O13" s="277">
        <f t="shared" si="0"/>
        <v>0</v>
      </c>
      <c r="P13" s="277">
        <f t="shared" si="0"/>
        <v>0</v>
      </c>
      <c r="Q13" s="277">
        <f t="shared" si="0"/>
        <v>0</v>
      </c>
      <c r="R13" s="277">
        <f t="shared" si="0"/>
        <v>0</v>
      </c>
      <c r="S13" s="277">
        <f t="shared" si="0"/>
        <v>0</v>
      </c>
      <c r="T13" s="277">
        <f t="shared" si="5"/>
        <v>0</v>
      </c>
      <c r="U13" s="277">
        <f t="shared" si="5"/>
        <v>0</v>
      </c>
      <c r="V13" s="277">
        <f t="shared" si="5"/>
        <v>0</v>
      </c>
      <c r="W13" s="277">
        <f t="shared" si="5"/>
        <v>0</v>
      </c>
      <c r="X13" s="277">
        <f t="shared" si="5"/>
        <v>0</v>
      </c>
      <c r="Y13" s="277">
        <f t="shared" si="5"/>
        <v>0</v>
      </c>
      <c r="Z13" s="277">
        <f t="shared" si="5"/>
        <v>0</v>
      </c>
      <c r="AA13" s="277">
        <f t="shared" si="5"/>
        <v>0</v>
      </c>
      <c r="AB13" s="277">
        <f t="shared" si="5"/>
        <v>1</v>
      </c>
      <c r="AC13" s="277">
        <f t="shared" si="5"/>
        <v>1</v>
      </c>
      <c r="AD13" s="277">
        <f t="shared" si="5"/>
        <v>1</v>
      </c>
      <c r="AE13" s="277">
        <f t="shared" si="5"/>
        <v>1</v>
      </c>
      <c r="AF13" s="277">
        <f t="shared" si="5"/>
        <v>1</v>
      </c>
      <c r="AG13" s="277">
        <f t="shared" si="5"/>
        <v>1</v>
      </c>
      <c r="AH13" s="277">
        <f t="shared" si="5"/>
        <v>1</v>
      </c>
      <c r="AI13" s="277">
        <f t="shared" si="5"/>
        <v>1</v>
      </c>
      <c r="AJ13" s="277">
        <f t="shared" si="5"/>
        <v>1</v>
      </c>
      <c r="AK13" s="277">
        <f t="shared" si="5"/>
        <v>1</v>
      </c>
      <c r="AL13" s="277">
        <f t="shared" si="5"/>
        <v>1</v>
      </c>
      <c r="AM13" s="277">
        <f t="shared" si="5"/>
        <v>1</v>
      </c>
      <c r="AN13" s="277">
        <f t="shared" si="5"/>
        <v>1</v>
      </c>
      <c r="AO13" s="277">
        <f t="shared" si="5"/>
        <v>1</v>
      </c>
      <c r="AP13" s="277">
        <f t="shared" si="5"/>
        <v>1</v>
      </c>
      <c r="AQ13" s="277">
        <f t="shared" si="5"/>
        <v>1</v>
      </c>
      <c r="AR13" s="277">
        <f t="shared" si="5"/>
        <v>1</v>
      </c>
      <c r="AS13" s="277">
        <f t="shared" si="5"/>
        <v>1</v>
      </c>
      <c r="AT13" s="277">
        <f t="shared" si="5"/>
        <v>1</v>
      </c>
      <c r="AU13" s="277">
        <f t="shared" si="5"/>
        <v>1</v>
      </c>
      <c r="AV13" s="277">
        <f t="shared" si="5"/>
        <v>1</v>
      </c>
      <c r="AW13" s="277">
        <f t="shared" si="5"/>
        <v>1</v>
      </c>
      <c r="AX13" s="277">
        <f t="shared" si="5"/>
        <v>1</v>
      </c>
      <c r="AY13" s="277">
        <f t="shared" si="5"/>
        <v>1</v>
      </c>
      <c r="AZ13" s="277">
        <f t="shared" si="5"/>
        <v>1</v>
      </c>
      <c r="BA13" s="277">
        <f t="shared" si="5"/>
        <v>1</v>
      </c>
      <c r="BB13" s="277">
        <f t="shared" si="2"/>
        <v>1</v>
      </c>
      <c r="BC13" s="277">
        <f t="shared" si="2"/>
        <v>1</v>
      </c>
      <c r="BD13" s="277">
        <f t="shared" si="2"/>
        <v>1</v>
      </c>
      <c r="BE13" s="277">
        <f t="shared" si="2"/>
        <v>1</v>
      </c>
      <c r="BF13" s="277">
        <f t="shared" si="2"/>
        <v>1</v>
      </c>
      <c r="BG13" s="277">
        <f t="shared" si="2"/>
        <v>1</v>
      </c>
      <c r="BH13" s="277">
        <f t="shared" si="2"/>
        <v>1</v>
      </c>
      <c r="BI13" s="277">
        <f t="shared" si="2"/>
        <v>1</v>
      </c>
      <c r="BJ13" s="277">
        <f t="shared" si="2"/>
        <v>1</v>
      </c>
      <c r="BK13" s="277">
        <f t="shared" si="3"/>
        <v>1</v>
      </c>
      <c r="BL13" s="277">
        <f t="shared" si="3"/>
        <v>1</v>
      </c>
      <c r="BM13" s="277">
        <f t="shared" si="3"/>
        <v>1</v>
      </c>
      <c r="BN13" s="277">
        <f t="shared" si="3"/>
        <v>1</v>
      </c>
      <c r="BO13" s="277">
        <f t="shared" si="3"/>
        <v>1</v>
      </c>
      <c r="BP13" s="277">
        <f t="shared" si="3"/>
        <v>1</v>
      </c>
      <c r="BQ13" s="277">
        <f t="shared" si="3"/>
        <v>1</v>
      </c>
      <c r="BR13" s="277">
        <f t="shared" si="3"/>
        <v>1</v>
      </c>
      <c r="BS13" s="277">
        <f t="shared" si="3"/>
        <v>1</v>
      </c>
      <c r="BT13" s="277">
        <f t="shared" si="3"/>
        <v>1</v>
      </c>
      <c r="BU13" s="277">
        <f t="shared" si="3"/>
        <v>1</v>
      </c>
      <c r="BV13" s="277">
        <f t="shared" si="3"/>
        <v>1</v>
      </c>
      <c r="BW13" s="277">
        <f t="shared" si="3"/>
        <v>1</v>
      </c>
      <c r="BX13" s="277">
        <f t="shared" si="3"/>
        <v>1</v>
      </c>
    </row>
    <row r="14" spans="1:104">
      <c r="B14" s="58">
        <v>45627</v>
      </c>
      <c r="C14" t="s">
        <v>190</v>
      </c>
      <c r="D14" t="s">
        <v>2603</v>
      </c>
      <c r="E14" t="s">
        <v>38</v>
      </c>
      <c r="F14" t="s">
        <v>35</v>
      </c>
      <c r="G14" t="s">
        <v>8271</v>
      </c>
      <c r="H14" s="67"/>
      <c r="I14" s="84"/>
      <c r="N14" s="277">
        <f t="shared" si="4"/>
        <v>0</v>
      </c>
      <c r="O14" s="277">
        <f t="shared" si="0"/>
        <v>0</v>
      </c>
      <c r="P14" s="277">
        <f t="shared" si="0"/>
        <v>0</v>
      </c>
      <c r="Q14" s="277">
        <f t="shared" si="0"/>
        <v>0</v>
      </c>
      <c r="R14" s="277">
        <f t="shared" si="0"/>
        <v>0</v>
      </c>
      <c r="S14" s="277">
        <f t="shared" si="0"/>
        <v>0</v>
      </c>
      <c r="T14" s="277">
        <f t="shared" si="5"/>
        <v>0</v>
      </c>
      <c r="U14" s="277">
        <f t="shared" si="5"/>
        <v>0</v>
      </c>
      <c r="V14" s="277">
        <f t="shared" si="5"/>
        <v>0</v>
      </c>
      <c r="W14" s="277">
        <f t="shared" si="5"/>
        <v>0</v>
      </c>
      <c r="X14" s="277">
        <f t="shared" si="5"/>
        <v>0</v>
      </c>
      <c r="Y14" s="277">
        <f t="shared" si="5"/>
        <v>0</v>
      </c>
      <c r="Z14" s="277">
        <f t="shared" si="5"/>
        <v>0</v>
      </c>
      <c r="AA14" s="277">
        <f t="shared" si="5"/>
        <v>0</v>
      </c>
      <c r="AB14" s="277">
        <f t="shared" si="5"/>
        <v>1</v>
      </c>
      <c r="AC14" s="277">
        <f t="shared" si="5"/>
        <v>1</v>
      </c>
      <c r="AD14" s="277">
        <f t="shared" si="5"/>
        <v>1</v>
      </c>
      <c r="AE14" s="277">
        <f t="shared" si="5"/>
        <v>1</v>
      </c>
      <c r="AF14" s="277">
        <f t="shared" si="5"/>
        <v>1</v>
      </c>
      <c r="AG14" s="277">
        <f t="shared" si="5"/>
        <v>1</v>
      </c>
      <c r="AH14" s="277">
        <f t="shared" si="5"/>
        <v>1</v>
      </c>
      <c r="AI14" s="277">
        <f t="shared" si="5"/>
        <v>1</v>
      </c>
      <c r="AJ14" s="277">
        <f t="shared" si="5"/>
        <v>1</v>
      </c>
      <c r="AK14" s="277">
        <f t="shared" si="5"/>
        <v>1</v>
      </c>
      <c r="AL14" s="277">
        <f t="shared" si="5"/>
        <v>1</v>
      </c>
      <c r="AM14" s="277">
        <f t="shared" si="5"/>
        <v>1</v>
      </c>
      <c r="AN14" s="277">
        <f t="shared" si="5"/>
        <v>1</v>
      </c>
      <c r="AO14" s="277">
        <f t="shared" si="5"/>
        <v>1</v>
      </c>
      <c r="AP14" s="277">
        <f t="shared" si="5"/>
        <v>1</v>
      </c>
      <c r="AQ14" s="277">
        <f t="shared" si="5"/>
        <v>1</v>
      </c>
      <c r="AR14" s="277">
        <f t="shared" si="5"/>
        <v>1</v>
      </c>
      <c r="AS14" s="277">
        <f t="shared" si="5"/>
        <v>1</v>
      </c>
      <c r="AT14" s="277">
        <f t="shared" si="5"/>
        <v>1</v>
      </c>
      <c r="AU14" s="277">
        <f t="shared" si="5"/>
        <v>1</v>
      </c>
      <c r="AV14" s="277">
        <f t="shared" si="5"/>
        <v>1</v>
      </c>
      <c r="AW14" s="277">
        <f t="shared" si="5"/>
        <v>1</v>
      </c>
      <c r="AX14" s="277">
        <f t="shared" si="5"/>
        <v>1</v>
      </c>
      <c r="AY14" s="277">
        <f t="shared" si="5"/>
        <v>1</v>
      </c>
      <c r="AZ14" s="277">
        <f t="shared" si="5"/>
        <v>1</v>
      </c>
      <c r="BA14" s="277">
        <f t="shared" si="5"/>
        <v>1</v>
      </c>
      <c r="BB14" s="277">
        <f t="shared" si="2"/>
        <v>1</v>
      </c>
      <c r="BC14" s="277">
        <f t="shared" si="2"/>
        <v>1</v>
      </c>
      <c r="BD14" s="277">
        <f t="shared" si="2"/>
        <v>1</v>
      </c>
      <c r="BE14" s="277">
        <f t="shared" si="2"/>
        <v>1</v>
      </c>
      <c r="BF14" s="277">
        <f t="shared" si="2"/>
        <v>1</v>
      </c>
      <c r="BG14" s="277">
        <f t="shared" si="2"/>
        <v>1</v>
      </c>
      <c r="BH14" s="277">
        <f t="shared" si="2"/>
        <v>1</v>
      </c>
      <c r="BI14" s="277">
        <f t="shared" si="2"/>
        <v>1</v>
      </c>
      <c r="BJ14" s="277">
        <f t="shared" si="2"/>
        <v>1</v>
      </c>
      <c r="BK14" s="277">
        <f t="shared" si="3"/>
        <v>1</v>
      </c>
      <c r="BL14" s="277">
        <f t="shared" si="3"/>
        <v>1</v>
      </c>
      <c r="BM14" s="277">
        <f t="shared" si="3"/>
        <v>1</v>
      </c>
      <c r="BN14" s="277">
        <f t="shared" si="3"/>
        <v>1</v>
      </c>
      <c r="BO14" s="277">
        <f t="shared" si="3"/>
        <v>1</v>
      </c>
      <c r="BP14" s="277">
        <f t="shared" si="3"/>
        <v>1</v>
      </c>
      <c r="BQ14" s="277">
        <f t="shared" si="3"/>
        <v>1</v>
      </c>
      <c r="BR14" s="277">
        <f t="shared" si="3"/>
        <v>1</v>
      </c>
      <c r="BS14" s="277">
        <f t="shared" si="3"/>
        <v>1</v>
      </c>
      <c r="BT14" s="277">
        <f t="shared" si="3"/>
        <v>1</v>
      </c>
      <c r="BU14" s="277">
        <f t="shared" si="3"/>
        <v>1</v>
      </c>
      <c r="BV14" s="277">
        <f t="shared" si="3"/>
        <v>1</v>
      </c>
      <c r="BW14" s="277">
        <f t="shared" si="3"/>
        <v>1</v>
      </c>
      <c r="BX14" s="277">
        <f t="shared" si="3"/>
        <v>1</v>
      </c>
    </row>
    <row r="15" spans="1:104">
      <c r="B15" s="58">
        <v>45505</v>
      </c>
      <c r="C15" t="s">
        <v>192</v>
      </c>
      <c r="D15" t="s">
        <v>2603</v>
      </c>
      <c r="E15" t="s">
        <v>38</v>
      </c>
      <c r="F15" t="s">
        <v>35</v>
      </c>
      <c r="G15" t="s">
        <v>8271</v>
      </c>
      <c r="H15" s="67"/>
      <c r="I15" s="84"/>
      <c r="N15" s="277">
        <f t="shared" si="4"/>
        <v>0</v>
      </c>
      <c r="O15" s="277">
        <f t="shared" si="0"/>
        <v>0</v>
      </c>
      <c r="P15" s="277">
        <f t="shared" si="0"/>
        <v>0</v>
      </c>
      <c r="Q15" s="277">
        <f t="shared" si="0"/>
        <v>0</v>
      </c>
      <c r="R15" s="277">
        <f t="shared" si="0"/>
        <v>0</v>
      </c>
      <c r="S15" s="277">
        <f t="shared" si="0"/>
        <v>0</v>
      </c>
      <c r="T15" s="277">
        <f t="shared" si="5"/>
        <v>0</v>
      </c>
      <c r="U15" s="277">
        <f t="shared" si="5"/>
        <v>0</v>
      </c>
      <c r="V15" s="277">
        <f t="shared" si="5"/>
        <v>0</v>
      </c>
      <c r="W15" s="277">
        <f t="shared" si="5"/>
        <v>0</v>
      </c>
      <c r="X15" s="277">
        <f t="shared" si="5"/>
        <v>1</v>
      </c>
      <c r="Y15" s="277">
        <f t="shared" si="5"/>
        <v>1</v>
      </c>
      <c r="Z15" s="277">
        <f t="shared" si="5"/>
        <v>1</v>
      </c>
      <c r="AA15" s="277">
        <f t="shared" si="5"/>
        <v>1</v>
      </c>
      <c r="AB15" s="277">
        <f t="shared" si="5"/>
        <v>1</v>
      </c>
      <c r="AC15" s="277">
        <f t="shared" si="5"/>
        <v>1</v>
      </c>
      <c r="AD15" s="277">
        <f t="shared" si="5"/>
        <v>1</v>
      </c>
      <c r="AE15" s="277">
        <f t="shared" si="5"/>
        <v>1</v>
      </c>
      <c r="AF15" s="277">
        <f t="shared" si="5"/>
        <v>1</v>
      </c>
      <c r="AG15" s="277">
        <f t="shared" si="5"/>
        <v>1</v>
      </c>
      <c r="AH15" s="277">
        <f t="shared" si="5"/>
        <v>1</v>
      </c>
      <c r="AI15" s="277">
        <f t="shared" si="5"/>
        <v>1</v>
      </c>
      <c r="AJ15" s="277">
        <f t="shared" si="5"/>
        <v>1</v>
      </c>
      <c r="AK15" s="277">
        <f t="shared" ref="AK15:BA22" si="6">+IF(AK$5&gt;=$B15,1,0)</f>
        <v>1</v>
      </c>
      <c r="AL15" s="277">
        <f t="shared" si="6"/>
        <v>1</v>
      </c>
      <c r="AM15" s="277">
        <f t="shared" si="6"/>
        <v>1</v>
      </c>
      <c r="AN15" s="277">
        <f t="shared" si="6"/>
        <v>1</v>
      </c>
      <c r="AO15" s="277">
        <f t="shared" si="6"/>
        <v>1</v>
      </c>
      <c r="AP15" s="277">
        <f t="shared" si="6"/>
        <v>1</v>
      </c>
      <c r="AQ15" s="277">
        <f t="shared" si="6"/>
        <v>1</v>
      </c>
      <c r="AR15" s="277">
        <f t="shared" si="6"/>
        <v>1</v>
      </c>
      <c r="AS15" s="277">
        <f t="shared" si="6"/>
        <v>1</v>
      </c>
      <c r="AT15" s="277">
        <f t="shared" si="6"/>
        <v>1</v>
      </c>
      <c r="AU15" s="277">
        <f t="shared" si="6"/>
        <v>1</v>
      </c>
      <c r="AV15" s="277">
        <f t="shared" si="6"/>
        <v>1</v>
      </c>
      <c r="AW15" s="277">
        <f t="shared" si="6"/>
        <v>1</v>
      </c>
      <c r="AX15" s="277">
        <f t="shared" si="6"/>
        <v>1</v>
      </c>
      <c r="AY15" s="277">
        <f t="shared" si="6"/>
        <v>1</v>
      </c>
      <c r="AZ15" s="277">
        <f t="shared" si="6"/>
        <v>1</v>
      </c>
      <c r="BA15" s="277">
        <f t="shared" si="6"/>
        <v>1</v>
      </c>
      <c r="BB15" s="277">
        <f t="shared" si="2"/>
        <v>1</v>
      </c>
      <c r="BC15" s="277">
        <f t="shared" si="2"/>
        <v>1</v>
      </c>
      <c r="BD15" s="277">
        <f t="shared" si="2"/>
        <v>1</v>
      </c>
      <c r="BE15" s="277">
        <f t="shared" si="2"/>
        <v>1</v>
      </c>
      <c r="BF15" s="277">
        <f t="shared" si="2"/>
        <v>1</v>
      </c>
      <c r="BG15" s="277">
        <f t="shared" si="2"/>
        <v>1</v>
      </c>
      <c r="BH15" s="277">
        <f t="shared" si="2"/>
        <v>1</v>
      </c>
      <c r="BI15" s="277">
        <f t="shared" si="2"/>
        <v>1</v>
      </c>
      <c r="BJ15" s="277">
        <f t="shared" si="2"/>
        <v>1</v>
      </c>
      <c r="BK15" s="277">
        <f t="shared" si="3"/>
        <v>1</v>
      </c>
      <c r="BL15" s="277">
        <f t="shared" si="3"/>
        <v>1</v>
      </c>
      <c r="BM15" s="277">
        <f t="shared" si="3"/>
        <v>1</v>
      </c>
      <c r="BN15" s="277">
        <f t="shared" si="3"/>
        <v>1</v>
      </c>
      <c r="BO15" s="277">
        <f t="shared" si="3"/>
        <v>1</v>
      </c>
      <c r="BP15" s="277">
        <f t="shared" si="3"/>
        <v>1</v>
      </c>
      <c r="BQ15" s="277">
        <f t="shared" si="3"/>
        <v>1</v>
      </c>
      <c r="BR15" s="277">
        <f t="shared" si="3"/>
        <v>1</v>
      </c>
      <c r="BS15" s="277">
        <f t="shared" si="3"/>
        <v>1</v>
      </c>
      <c r="BT15" s="277">
        <f t="shared" si="3"/>
        <v>1</v>
      </c>
      <c r="BU15" s="277">
        <f t="shared" si="3"/>
        <v>1</v>
      </c>
      <c r="BV15" s="277">
        <f t="shared" si="3"/>
        <v>1</v>
      </c>
      <c r="BW15" s="277">
        <f t="shared" si="3"/>
        <v>1</v>
      </c>
      <c r="BX15" s="277">
        <f t="shared" si="3"/>
        <v>1</v>
      </c>
    </row>
    <row r="16" spans="1:104">
      <c r="B16" s="58">
        <v>45505</v>
      </c>
      <c r="C16" t="s">
        <v>194</v>
      </c>
      <c r="D16" s="278" t="s">
        <v>2603</v>
      </c>
      <c r="E16" t="s">
        <v>38</v>
      </c>
      <c r="F16" t="s">
        <v>35</v>
      </c>
      <c r="G16" t="s">
        <v>8271</v>
      </c>
      <c r="H16" s="67"/>
      <c r="I16" s="84"/>
      <c r="N16" s="277">
        <f t="shared" si="4"/>
        <v>0</v>
      </c>
      <c r="O16" s="277">
        <f t="shared" si="0"/>
        <v>0</v>
      </c>
      <c r="P16" s="277">
        <f t="shared" si="0"/>
        <v>0</v>
      </c>
      <c r="Q16" s="277">
        <f t="shared" si="0"/>
        <v>0</v>
      </c>
      <c r="R16" s="277">
        <f t="shared" si="0"/>
        <v>0</v>
      </c>
      <c r="S16" s="277">
        <f t="shared" si="0"/>
        <v>0</v>
      </c>
      <c r="T16" s="277">
        <f t="shared" ref="T16:BA22" si="7">+IF(T$5&gt;=$B16,1,0)</f>
        <v>0</v>
      </c>
      <c r="U16" s="277">
        <f t="shared" si="7"/>
        <v>0</v>
      </c>
      <c r="V16" s="277">
        <f t="shared" si="7"/>
        <v>0</v>
      </c>
      <c r="W16" s="277">
        <f t="shared" si="7"/>
        <v>0</v>
      </c>
      <c r="X16" s="277">
        <f t="shared" si="7"/>
        <v>1</v>
      </c>
      <c r="Y16" s="277">
        <f t="shared" si="7"/>
        <v>1</v>
      </c>
      <c r="Z16" s="277">
        <f t="shared" si="7"/>
        <v>1</v>
      </c>
      <c r="AA16" s="277">
        <f t="shared" si="7"/>
        <v>1</v>
      </c>
      <c r="AB16" s="277">
        <f t="shared" si="7"/>
        <v>1</v>
      </c>
      <c r="AC16" s="277">
        <f t="shared" si="7"/>
        <v>1</v>
      </c>
      <c r="AD16" s="277">
        <f t="shared" si="7"/>
        <v>1</v>
      </c>
      <c r="AE16" s="277">
        <f t="shared" si="7"/>
        <v>1</v>
      </c>
      <c r="AF16" s="277">
        <f t="shared" si="7"/>
        <v>1</v>
      </c>
      <c r="AG16" s="277">
        <f t="shared" si="7"/>
        <v>1</v>
      </c>
      <c r="AH16" s="277">
        <f t="shared" si="7"/>
        <v>1</v>
      </c>
      <c r="AI16" s="277">
        <f t="shared" si="7"/>
        <v>1</v>
      </c>
      <c r="AJ16" s="277">
        <f t="shared" si="7"/>
        <v>1</v>
      </c>
      <c r="AK16" s="277">
        <f t="shared" si="7"/>
        <v>1</v>
      </c>
      <c r="AL16" s="277">
        <f t="shared" si="7"/>
        <v>1</v>
      </c>
      <c r="AM16" s="277">
        <f t="shared" si="7"/>
        <v>1</v>
      </c>
      <c r="AN16" s="277">
        <f t="shared" si="7"/>
        <v>1</v>
      </c>
      <c r="AO16" s="277">
        <f t="shared" si="7"/>
        <v>1</v>
      </c>
      <c r="AP16" s="277">
        <f t="shared" si="7"/>
        <v>1</v>
      </c>
      <c r="AQ16" s="277">
        <f t="shared" si="7"/>
        <v>1</v>
      </c>
      <c r="AR16" s="277">
        <f t="shared" si="7"/>
        <v>1</v>
      </c>
      <c r="AS16" s="277">
        <f t="shared" si="7"/>
        <v>1</v>
      </c>
      <c r="AT16" s="277">
        <f t="shared" si="7"/>
        <v>1</v>
      </c>
      <c r="AU16" s="277">
        <f t="shared" si="7"/>
        <v>1</v>
      </c>
      <c r="AV16" s="277">
        <f t="shared" si="7"/>
        <v>1</v>
      </c>
      <c r="AW16" s="277">
        <f t="shared" si="7"/>
        <v>1</v>
      </c>
      <c r="AX16" s="277">
        <f t="shared" si="7"/>
        <v>1</v>
      </c>
      <c r="AY16" s="277">
        <f t="shared" si="7"/>
        <v>1</v>
      </c>
      <c r="AZ16" s="277">
        <f t="shared" si="7"/>
        <v>1</v>
      </c>
      <c r="BA16" s="277">
        <f t="shared" si="7"/>
        <v>1</v>
      </c>
      <c r="BB16" s="277">
        <f t="shared" si="2"/>
        <v>1</v>
      </c>
      <c r="BC16" s="277">
        <f t="shared" si="2"/>
        <v>1</v>
      </c>
      <c r="BD16" s="277">
        <f t="shared" si="2"/>
        <v>1</v>
      </c>
      <c r="BE16" s="277">
        <f t="shared" si="2"/>
        <v>1</v>
      </c>
      <c r="BF16" s="277">
        <f t="shared" si="2"/>
        <v>1</v>
      </c>
      <c r="BG16" s="277">
        <f t="shared" si="2"/>
        <v>1</v>
      </c>
      <c r="BH16" s="277">
        <f t="shared" si="2"/>
        <v>1</v>
      </c>
      <c r="BI16" s="277">
        <f t="shared" si="2"/>
        <v>1</v>
      </c>
      <c r="BJ16" s="277">
        <f t="shared" si="2"/>
        <v>1</v>
      </c>
      <c r="BK16" s="277">
        <f t="shared" si="3"/>
        <v>1</v>
      </c>
      <c r="BL16" s="277">
        <f t="shared" si="3"/>
        <v>1</v>
      </c>
      <c r="BM16" s="277">
        <f t="shared" si="3"/>
        <v>1</v>
      </c>
      <c r="BN16" s="277">
        <f t="shared" si="3"/>
        <v>1</v>
      </c>
      <c r="BO16" s="277">
        <f t="shared" si="3"/>
        <v>1</v>
      </c>
      <c r="BP16" s="277">
        <f t="shared" si="3"/>
        <v>1</v>
      </c>
      <c r="BQ16" s="277">
        <f t="shared" si="3"/>
        <v>1</v>
      </c>
      <c r="BR16" s="277">
        <f t="shared" si="3"/>
        <v>1</v>
      </c>
      <c r="BS16" s="277">
        <f t="shared" si="3"/>
        <v>1</v>
      </c>
      <c r="BT16" s="277">
        <f t="shared" si="3"/>
        <v>1</v>
      </c>
      <c r="BU16" s="277">
        <f t="shared" si="3"/>
        <v>1</v>
      </c>
      <c r="BV16" s="277">
        <f t="shared" si="3"/>
        <v>1</v>
      </c>
      <c r="BW16" s="277">
        <f t="shared" si="3"/>
        <v>1</v>
      </c>
      <c r="BX16" s="277">
        <f t="shared" si="3"/>
        <v>1</v>
      </c>
    </row>
    <row r="17" spans="2:101">
      <c r="B17" s="58">
        <v>45627</v>
      </c>
      <c r="C17" t="s">
        <v>196</v>
      </c>
      <c r="D17" s="278" t="s">
        <v>2603</v>
      </c>
      <c r="E17" t="s">
        <v>38</v>
      </c>
      <c r="F17" t="s">
        <v>35</v>
      </c>
      <c r="G17" t="s">
        <v>8271</v>
      </c>
      <c r="H17" s="67"/>
      <c r="I17" s="84"/>
      <c r="N17" s="277">
        <f t="shared" si="4"/>
        <v>0</v>
      </c>
      <c r="O17" s="277">
        <f t="shared" si="0"/>
        <v>0</v>
      </c>
      <c r="P17" s="277">
        <f t="shared" si="0"/>
        <v>0</v>
      </c>
      <c r="Q17" s="277">
        <f t="shared" si="0"/>
        <v>0</v>
      </c>
      <c r="R17" s="277">
        <f t="shared" si="0"/>
        <v>0</v>
      </c>
      <c r="S17" s="277">
        <f t="shared" si="0"/>
        <v>0</v>
      </c>
      <c r="T17" s="277">
        <f t="shared" si="7"/>
        <v>0</v>
      </c>
      <c r="U17" s="277">
        <f t="shared" si="7"/>
        <v>0</v>
      </c>
      <c r="V17" s="277">
        <f t="shared" si="7"/>
        <v>0</v>
      </c>
      <c r="W17" s="277">
        <f t="shared" si="7"/>
        <v>0</v>
      </c>
      <c r="X17" s="277">
        <f t="shared" si="7"/>
        <v>0</v>
      </c>
      <c r="Y17" s="277">
        <f t="shared" si="7"/>
        <v>0</v>
      </c>
      <c r="Z17" s="277">
        <f t="shared" si="7"/>
        <v>0</v>
      </c>
      <c r="AA17" s="277">
        <f t="shared" si="7"/>
        <v>0</v>
      </c>
      <c r="AB17" s="277">
        <f t="shared" si="7"/>
        <v>1</v>
      </c>
      <c r="AC17" s="277">
        <f t="shared" si="7"/>
        <v>1</v>
      </c>
      <c r="AD17" s="277">
        <f t="shared" si="7"/>
        <v>1</v>
      </c>
      <c r="AE17" s="277">
        <f t="shared" si="7"/>
        <v>1</v>
      </c>
      <c r="AF17" s="277">
        <f t="shared" si="7"/>
        <v>1</v>
      </c>
      <c r="AG17" s="277">
        <f t="shared" si="7"/>
        <v>1</v>
      </c>
      <c r="AH17" s="277">
        <f t="shared" si="7"/>
        <v>1</v>
      </c>
      <c r="AI17" s="277">
        <f t="shared" si="7"/>
        <v>1</v>
      </c>
      <c r="AJ17" s="277">
        <f t="shared" si="7"/>
        <v>1</v>
      </c>
      <c r="AK17" s="277">
        <f t="shared" si="7"/>
        <v>1</v>
      </c>
      <c r="AL17" s="277">
        <f t="shared" si="7"/>
        <v>1</v>
      </c>
      <c r="AM17" s="277">
        <f t="shared" si="7"/>
        <v>1</v>
      </c>
      <c r="AN17" s="277">
        <f t="shared" si="7"/>
        <v>1</v>
      </c>
      <c r="AO17" s="277">
        <f t="shared" si="7"/>
        <v>1</v>
      </c>
      <c r="AP17" s="277">
        <f t="shared" si="7"/>
        <v>1</v>
      </c>
      <c r="AQ17" s="277">
        <f t="shared" si="7"/>
        <v>1</v>
      </c>
      <c r="AR17" s="277">
        <f t="shared" si="7"/>
        <v>1</v>
      </c>
      <c r="AS17" s="277">
        <f t="shared" si="7"/>
        <v>1</v>
      </c>
      <c r="AT17" s="277">
        <f t="shared" si="7"/>
        <v>1</v>
      </c>
      <c r="AU17" s="277">
        <f t="shared" si="7"/>
        <v>1</v>
      </c>
      <c r="AV17" s="277">
        <f t="shared" si="7"/>
        <v>1</v>
      </c>
      <c r="AW17" s="277">
        <f t="shared" si="7"/>
        <v>1</v>
      </c>
      <c r="AX17" s="277">
        <f t="shared" si="7"/>
        <v>1</v>
      </c>
      <c r="AY17" s="277">
        <f t="shared" si="7"/>
        <v>1</v>
      </c>
      <c r="AZ17" s="277">
        <f t="shared" si="7"/>
        <v>1</v>
      </c>
      <c r="BA17" s="277">
        <f t="shared" si="7"/>
        <v>1</v>
      </c>
      <c r="BB17" s="277">
        <f t="shared" si="2"/>
        <v>1</v>
      </c>
      <c r="BC17" s="277">
        <f t="shared" si="2"/>
        <v>1</v>
      </c>
      <c r="BD17" s="277">
        <f t="shared" si="2"/>
        <v>1</v>
      </c>
      <c r="BE17" s="277">
        <f t="shared" si="2"/>
        <v>1</v>
      </c>
      <c r="BF17" s="277">
        <f t="shared" si="2"/>
        <v>1</v>
      </c>
      <c r="BG17" s="277">
        <f t="shared" si="2"/>
        <v>1</v>
      </c>
      <c r="BH17" s="277">
        <f t="shared" si="2"/>
        <v>1</v>
      </c>
      <c r="BI17" s="277">
        <f t="shared" si="2"/>
        <v>1</v>
      </c>
      <c r="BJ17" s="277">
        <f t="shared" si="2"/>
        <v>1</v>
      </c>
      <c r="BK17" s="277">
        <f t="shared" si="3"/>
        <v>1</v>
      </c>
      <c r="BL17" s="277">
        <f t="shared" si="3"/>
        <v>1</v>
      </c>
      <c r="BM17" s="277">
        <f t="shared" si="3"/>
        <v>1</v>
      </c>
      <c r="BN17" s="277">
        <f t="shared" si="3"/>
        <v>1</v>
      </c>
      <c r="BO17" s="277">
        <f t="shared" si="3"/>
        <v>1</v>
      </c>
      <c r="BP17" s="277">
        <f t="shared" si="3"/>
        <v>1</v>
      </c>
      <c r="BQ17" s="277">
        <f t="shared" si="3"/>
        <v>1</v>
      </c>
      <c r="BR17" s="277">
        <f t="shared" si="3"/>
        <v>1</v>
      </c>
      <c r="BS17" s="277">
        <f t="shared" si="3"/>
        <v>1</v>
      </c>
      <c r="BT17" s="277">
        <f t="shared" si="3"/>
        <v>1</v>
      </c>
      <c r="BU17" s="277">
        <f t="shared" si="3"/>
        <v>1</v>
      </c>
      <c r="BV17" s="277">
        <f t="shared" si="3"/>
        <v>1</v>
      </c>
      <c r="BW17" s="277">
        <f t="shared" si="3"/>
        <v>1</v>
      </c>
      <c r="BX17" s="277">
        <f t="shared" si="3"/>
        <v>1</v>
      </c>
    </row>
    <row r="18" spans="2:101">
      <c r="B18" s="58">
        <v>45627</v>
      </c>
      <c r="C18" t="s">
        <v>199</v>
      </c>
      <c r="D18" s="278" t="s">
        <v>2603</v>
      </c>
      <c r="E18" t="s">
        <v>38</v>
      </c>
      <c r="F18" t="s">
        <v>35</v>
      </c>
      <c r="G18" t="s">
        <v>8271</v>
      </c>
      <c r="H18" s="67"/>
      <c r="I18" s="84"/>
      <c r="N18" s="277">
        <f t="shared" si="4"/>
        <v>0</v>
      </c>
      <c r="O18" s="277">
        <f t="shared" si="0"/>
        <v>0</v>
      </c>
      <c r="P18" s="277">
        <f t="shared" si="0"/>
        <v>0</v>
      </c>
      <c r="Q18" s="277">
        <f t="shared" si="0"/>
        <v>0</v>
      </c>
      <c r="R18" s="277">
        <f t="shared" si="0"/>
        <v>0</v>
      </c>
      <c r="S18" s="277">
        <f t="shared" si="0"/>
        <v>0</v>
      </c>
      <c r="T18" s="277">
        <f t="shared" si="7"/>
        <v>0</v>
      </c>
      <c r="U18" s="277">
        <f t="shared" si="7"/>
        <v>0</v>
      </c>
      <c r="V18" s="277">
        <f t="shared" si="7"/>
        <v>0</v>
      </c>
      <c r="W18" s="277">
        <f t="shared" si="7"/>
        <v>0</v>
      </c>
      <c r="X18" s="277">
        <f t="shared" si="7"/>
        <v>0</v>
      </c>
      <c r="Y18" s="277">
        <f t="shared" si="7"/>
        <v>0</v>
      </c>
      <c r="Z18" s="277">
        <f t="shared" si="7"/>
        <v>0</v>
      </c>
      <c r="AA18" s="277">
        <f t="shared" si="7"/>
        <v>0</v>
      </c>
      <c r="AB18" s="277">
        <f t="shared" si="7"/>
        <v>1</v>
      </c>
      <c r="AC18" s="277">
        <f t="shared" si="7"/>
        <v>1</v>
      </c>
      <c r="AD18" s="277">
        <f t="shared" si="7"/>
        <v>1</v>
      </c>
      <c r="AE18" s="277">
        <f t="shared" si="7"/>
        <v>1</v>
      </c>
      <c r="AF18" s="277">
        <f t="shared" si="7"/>
        <v>1</v>
      </c>
      <c r="AG18" s="277">
        <f t="shared" si="7"/>
        <v>1</v>
      </c>
      <c r="AH18" s="277">
        <f t="shared" si="7"/>
        <v>1</v>
      </c>
      <c r="AI18" s="277">
        <f t="shared" si="7"/>
        <v>1</v>
      </c>
      <c r="AJ18" s="277">
        <f t="shared" si="7"/>
        <v>1</v>
      </c>
      <c r="AK18" s="277">
        <f t="shared" si="7"/>
        <v>1</v>
      </c>
      <c r="AL18" s="277">
        <f t="shared" si="7"/>
        <v>1</v>
      </c>
      <c r="AM18" s="277">
        <f t="shared" si="7"/>
        <v>1</v>
      </c>
      <c r="AN18" s="277">
        <f t="shared" si="7"/>
        <v>1</v>
      </c>
      <c r="AO18" s="277">
        <f t="shared" si="7"/>
        <v>1</v>
      </c>
      <c r="AP18" s="277">
        <f t="shared" si="7"/>
        <v>1</v>
      </c>
      <c r="AQ18" s="277">
        <f t="shared" si="7"/>
        <v>1</v>
      </c>
      <c r="AR18" s="277">
        <f t="shared" si="7"/>
        <v>1</v>
      </c>
      <c r="AS18" s="277">
        <f t="shared" si="7"/>
        <v>1</v>
      </c>
      <c r="AT18" s="277">
        <f t="shared" si="7"/>
        <v>1</v>
      </c>
      <c r="AU18" s="277">
        <f t="shared" si="7"/>
        <v>1</v>
      </c>
      <c r="AV18" s="277">
        <f t="shared" si="7"/>
        <v>1</v>
      </c>
      <c r="AW18" s="277">
        <f t="shared" si="7"/>
        <v>1</v>
      </c>
      <c r="AX18" s="277">
        <f t="shared" si="7"/>
        <v>1</v>
      </c>
      <c r="AY18" s="277">
        <f t="shared" si="7"/>
        <v>1</v>
      </c>
      <c r="AZ18" s="277">
        <f t="shared" si="7"/>
        <v>1</v>
      </c>
      <c r="BA18" s="277">
        <f t="shared" si="7"/>
        <v>1</v>
      </c>
      <c r="BB18" s="277">
        <f t="shared" si="2"/>
        <v>1</v>
      </c>
      <c r="BC18" s="277">
        <f t="shared" si="2"/>
        <v>1</v>
      </c>
      <c r="BD18" s="277">
        <f t="shared" si="2"/>
        <v>1</v>
      </c>
      <c r="BE18" s="277">
        <f t="shared" si="2"/>
        <v>1</v>
      </c>
      <c r="BF18" s="277">
        <f t="shared" si="2"/>
        <v>1</v>
      </c>
      <c r="BG18" s="277">
        <f t="shared" si="2"/>
        <v>1</v>
      </c>
      <c r="BH18" s="277">
        <f t="shared" si="2"/>
        <v>1</v>
      </c>
      <c r="BI18" s="277">
        <f t="shared" si="2"/>
        <v>1</v>
      </c>
      <c r="BJ18" s="277">
        <f t="shared" si="2"/>
        <v>1</v>
      </c>
      <c r="BK18" s="277">
        <f t="shared" si="3"/>
        <v>1</v>
      </c>
      <c r="BL18" s="277">
        <f t="shared" si="3"/>
        <v>1</v>
      </c>
      <c r="BM18" s="277">
        <f t="shared" si="3"/>
        <v>1</v>
      </c>
      <c r="BN18" s="277">
        <f t="shared" si="3"/>
        <v>1</v>
      </c>
      <c r="BO18" s="277">
        <f t="shared" si="3"/>
        <v>1</v>
      </c>
      <c r="BP18" s="277">
        <f t="shared" si="3"/>
        <v>1</v>
      </c>
      <c r="BQ18" s="277">
        <f t="shared" si="3"/>
        <v>1</v>
      </c>
      <c r="BR18" s="277">
        <f t="shared" si="3"/>
        <v>1</v>
      </c>
      <c r="BS18" s="277">
        <f t="shared" si="3"/>
        <v>1</v>
      </c>
      <c r="BT18" s="277">
        <f t="shared" si="3"/>
        <v>1</v>
      </c>
      <c r="BU18" s="277">
        <f t="shared" si="3"/>
        <v>1</v>
      </c>
      <c r="BV18" s="277">
        <f t="shared" si="3"/>
        <v>1</v>
      </c>
      <c r="BW18" s="277">
        <f t="shared" si="3"/>
        <v>1</v>
      </c>
      <c r="BX18" s="277">
        <f t="shared" si="3"/>
        <v>1</v>
      </c>
    </row>
    <row r="19" spans="2:101">
      <c r="B19" s="58">
        <v>45505</v>
      </c>
      <c r="C19" t="s">
        <v>8661</v>
      </c>
      <c r="D19" s="278" t="s">
        <v>2603</v>
      </c>
      <c r="E19" t="s">
        <v>38</v>
      </c>
      <c r="F19" t="s">
        <v>35</v>
      </c>
      <c r="G19" t="s">
        <v>8271</v>
      </c>
      <c r="H19" s="67"/>
      <c r="I19" s="84"/>
      <c r="K19" s="67"/>
      <c r="L19" s="67"/>
      <c r="M19" s="67"/>
      <c r="N19" s="277">
        <f t="shared" si="4"/>
        <v>0</v>
      </c>
      <c r="O19" s="277">
        <f t="shared" si="0"/>
        <v>0</v>
      </c>
      <c r="P19" s="277">
        <f t="shared" si="0"/>
        <v>0</v>
      </c>
      <c r="Q19" s="277">
        <f t="shared" si="0"/>
        <v>0</v>
      </c>
      <c r="R19" s="277">
        <f t="shared" si="0"/>
        <v>0</v>
      </c>
      <c r="S19" s="277">
        <f t="shared" si="0"/>
        <v>0</v>
      </c>
      <c r="T19" s="277">
        <f t="shared" si="7"/>
        <v>0</v>
      </c>
      <c r="U19" s="277">
        <f t="shared" si="7"/>
        <v>0</v>
      </c>
      <c r="V19" s="277">
        <f t="shared" si="7"/>
        <v>0</v>
      </c>
      <c r="W19" s="277">
        <f t="shared" si="7"/>
        <v>0</v>
      </c>
      <c r="X19" s="277">
        <f t="shared" si="7"/>
        <v>1</v>
      </c>
      <c r="Y19" s="277">
        <f t="shared" si="7"/>
        <v>1</v>
      </c>
      <c r="Z19" s="277">
        <f t="shared" si="7"/>
        <v>1</v>
      </c>
      <c r="AA19" s="277">
        <f t="shared" si="7"/>
        <v>1</v>
      </c>
      <c r="AB19" s="277">
        <f t="shared" si="7"/>
        <v>1</v>
      </c>
      <c r="AC19" s="277">
        <f t="shared" si="7"/>
        <v>1</v>
      </c>
      <c r="AD19" s="277">
        <f t="shared" si="7"/>
        <v>1</v>
      </c>
      <c r="AE19" s="277">
        <f t="shared" si="7"/>
        <v>1</v>
      </c>
      <c r="AF19" s="277">
        <f t="shared" si="7"/>
        <v>1</v>
      </c>
      <c r="AG19" s="277">
        <f t="shared" si="7"/>
        <v>1</v>
      </c>
      <c r="AH19" s="277">
        <f t="shared" si="7"/>
        <v>1</v>
      </c>
      <c r="AI19" s="277">
        <f t="shared" si="7"/>
        <v>1</v>
      </c>
      <c r="AJ19" s="277">
        <f t="shared" si="7"/>
        <v>1</v>
      </c>
      <c r="AK19" s="277">
        <f t="shared" si="7"/>
        <v>1</v>
      </c>
      <c r="AL19" s="277">
        <f t="shared" si="7"/>
        <v>1</v>
      </c>
      <c r="AM19" s="277">
        <f t="shared" si="7"/>
        <v>1</v>
      </c>
      <c r="AN19" s="277">
        <f t="shared" si="7"/>
        <v>1</v>
      </c>
      <c r="AO19" s="277">
        <f t="shared" si="7"/>
        <v>1</v>
      </c>
      <c r="AP19" s="277">
        <f t="shared" si="7"/>
        <v>1</v>
      </c>
      <c r="AQ19" s="277">
        <f t="shared" si="7"/>
        <v>1</v>
      </c>
      <c r="AR19" s="277">
        <f t="shared" si="7"/>
        <v>1</v>
      </c>
      <c r="AS19" s="277">
        <f t="shared" si="7"/>
        <v>1</v>
      </c>
      <c r="AT19" s="277">
        <f t="shared" si="7"/>
        <v>1</v>
      </c>
      <c r="AU19" s="277">
        <f t="shared" si="7"/>
        <v>1</v>
      </c>
      <c r="AV19" s="277">
        <f t="shared" si="7"/>
        <v>1</v>
      </c>
      <c r="AW19" s="277">
        <f t="shared" si="7"/>
        <v>1</v>
      </c>
      <c r="AX19" s="277">
        <f t="shared" si="7"/>
        <v>1</v>
      </c>
      <c r="AY19" s="277">
        <f t="shared" si="7"/>
        <v>1</v>
      </c>
      <c r="AZ19" s="277">
        <f t="shared" si="7"/>
        <v>1</v>
      </c>
      <c r="BA19" s="277">
        <f t="shared" si="7"/>
        <v>1</v>
      </c>
      <c r="BB19" s="277">
        <f t="shared" si="2"/>
        <v>1</v>
      </c>
      <c r="BC19" s="277">
        <f t="shared" si="2"/>
        <v>1</v>
      </c>
      <c r="BD19" s="277">
        <f t="shared" si="2"/>
        <v>1</v>
      </c>
      <c r="BE19" s="277">
        <f t="shared" si="2"/>
        <v>1</v>
      </c>
      <c r="BF19" s="277">
        <f t="shared" si="2"/>
        <v>1</v>
      </c>
      <c r="BG19" s="277">
        <f t="shared" si="2"/>
        <v>1</v>
      </c>
      <c r="BH19" s="277">
        <f t="shared" si="2"/>
        <v>1</v>
      </c>
      <c r="BI19" s="277">
        <f t="shared" si="2"/>
        <v>1</v>
      </c>
      <c r="BJ19" s="277">
        <f t="shared" si="2"/>
        <v>1</v>
      </c>
      <c r="BK19" s="277">
        <f t="shared" si="3"/>
        <v>1</v>
      </c>
      <c r="BL19" s="277">
        <f t="shared" si="3"/>
        <v>1</v>
      </c>
      <c r="BM19" s="277">
        <f t="shared" si="3"/>
        <v>1</v>
      </c>
      <c r="BN19" s="277">
        <f t="shared" si="3"/>
        <v>1</v>
      </c>
      <c r="BO19" s="277">
        <f t="shared" si="3"/>
        <v>1</v>
      </c>
      <c r="BP19" s="277">
        <f t="shared" si="3"/>
        <v>1</v>
      </c>
      <c r="BQ19" s="277">
        <f t="shared" si="3"/>
        <v>1</v>
      </c>
      <c r="BR19" s="277">
        <f t="shared" si="3"/>
        <v>1</v>
      </c>
      <c r="BS19" s="277">
        <f t="shared" si="3"/>
        <v>1</v>
      </c>
      <c r="BT19" s="277">
        <f t="shared" si="3"/>
        <v>1</v>
      </c>
      <c r="BU19" s="277">
        <f t="shared" si="3"/>
        <v>1</v>
      </c>
      <c r="BV19" s="277">
        <f t="shared" si="3"/>
        <v>1</v>
      </c>
      <c r="BW19" s="277">
        <f t="shared" si="3"/>
        <v>1</v>
      </c>
      <c r="BX19" s="277">
        <f t="shared" si="3"/>
        <v>1</v>
      </c>
    </row>
    <row r="20" spans="2:101">
      <c r="B20" s="58">
        <v>45505</v>
      </c>
      <c r="C20" t="s">
        <v>8662</v>
      </c>
      <c r="D20" s="278" t="s">
        <v>2603</v>
      </c>
      <c r="E20" t="s">
        <v>38</v>
      </c>
      <c r="F20" t="s">
        <v>35</v>
      </c>
      <c r="G20" t="s">
        <v>8271</v>
      </c>
      <c r="H20" s="67"/>
      <c r="I20" s="84"/>
      <c r="J20" s="84"/>
      <c r="K20" s="67"/>
      <c r="L20" s="67"/>
      <c r="M20" s="67"/>
      <c r="N20" s="277">
        <f t="shared" si="4"/>
        <v>0</v>
      </c>
      <c r="O20" s="277">
        <f t="shared" si="0"/>
        <v>0</v>
      </c>
      <c r="P20" s="277">
        <f t="shared" si="0"/>
        <v>0</v>
      </c>
      <c r="Q20" s="277">
        <f t="shared" si="0"/>
        <v>0</v>
      </c>
      <c r="R20" s="277">
        <f t="shared" si="0"/>
        <v>0</v>
      </c>
      <c r="S20" s="277">
        <f t="shared" si="0"/>
        <v>0</v>
      </c>
      <c r="T20" s="277">
        <f t="shared" si="7"/>
        <v>0</v>
      </c>
      <c r="U20" s="277">
        <f t="shared" si="7"/>
        <v>0</v>
      </c>
      <c r="V20" s="277">
        <f t="shared" si="7"/>
        <v>0</v>
      </c>
      <c r="W20" s="277">
        <f t="shared" si="7"/>
        <v>0</v>
      </c>
      <c r="X20" s="277">
        <f t="shared" si="7"/>
        <v>1</v>
      </c>
      <c r="Y20" s="277">
        <f t="shared" si="7"/>
        <v>1</v>
      </c>
      <c r="Z20" s="277">
        <f t="shared" si="7"/>
        <v>1</v>
      </c>
      <c r="AA20" s="277">
        <f t="shared" si="7"/>
        <v>1</v>
      </c>
      <c r="AB20" s="277">
        <f t="shared" si="7"/>
        <v>1</v>
      </c>
      <c r="AC20" s="277">
        <f t="shared" si="7"/>
        <v>1</v>
      </c>
      <c r="AD20" s="277">
        <f t="shared" si="7"/>
        <v>1</v>
      </c>
      <c r="AE20" s="277">
        <f t="shared" si="7"/>
        <v>1</v>
      </c>
      <c r="AF20" s="277">
        <f t="shared" si="7"/>
        <v>1</v>
      </c>
      <c r="AG20" s="277">
        <f t="shared" si="7"/>
        <v>1</v>
      </c>
      <c r="AH20" s="277">
        <f t="shared" si="7"/>
        <v>1</v>
      </c>
      <c r="AI20" s="277">
        <f t="shared" si="7"/>
        <v>1</v>
      </c>
      <c r="AJ20" s="277">
        <f t="shared" si="7"/>
        <v>1</v>
      </c>
      <c r="AK20" s="277">
        <f t="shared" si="7"/>
        <v>1</v>
      </c>
      <c r="AL20" s="277">
        <f t="shared" si="7"/>
        <v>1</v>
      </c>
      <c r="AM20" s="277">
        <f t="shared" si="7"/>
        <v>1</v>
      </c>
      <c r="AN20" s="277">
        <f t="shared" si="7"/>
        <v>1</v>
      </c>
      <c r="AO20" s="277">
        <f t="shared" si="7"/>
        <v>1</v>
      </c>
      <c r="AP20" s="277">
        <f t="shared" si="7"/>
        <v>1</v>
      </c>
      <c r="AQ20" s="277">
        <f t="shared" si="7"/>
        <v>1</v>
      </c>
      <c r="AR20" s="277">
        <f t="shared" si="7"/>
        <v>1</v>
      </c>
      <c r="AS20" s="277">
        <f t="shared" si="7"/>
        <v>1</v>
      </c>
      <c r="AT20" s="277">
        <f t="shared" si="7"/>
        <v>1</v>
      </c>
      <c r="AU20" s="277">
        <f t="shared" si="7"/>
        <v>1</v>
      </c>
      <c r="AV20" s="277">
        <f t="shared" si="7"/>
        <v>1</v>
      </c>
      <c r="AW20" s="277">
        <f t="shared" si="7"/>
        <v>1</v>
      </c>
      <c r="AX20" s="277">
        <f t="shared" si="7"/>
        <v>1</v>
      </c>
      <c r="AY20" s="277">
        <f t="shared" si="7"/>
        <v>1</v>
      </c>
      <c r="AZ20" s="277">
        <f t="shared" si="7"/>
        <v>1</v>
      </c>
      <c r="BA20" s="277">
        <f t="shared" si="7"/>
        <v>1</v>
      </c>
      <c r="BB20" s="277">
        <f t="shared" si="2"/>
        <v>1</v>
      </c>
      <c r="BC20" s="277">
        <f t="shared" si="2"/>
        <v>1</v>
      </c>
      <c r="BD20" s="277">
        <f t="shared" si="2"/>
        <v>1</v>
      </c>
      <c r="BE20" s="277">
        <f t="shared" si="2"/>
        <v>1</v>
      </c>
      <c r="BF20" s="277">
        <f t="shared" si="2"/>
        <v>1</v>
      </c>
      <c r="BG20" s="277">
        <f t="shared" si="2"/>
        <v>1</v>
      </c>
      <c r="BH20" s="277">
        <f t="shared" si="2"/>
        <v>1</v>
      </c>
      <c r="BI20" s="277">
        <f t="shared" si="2"/>
        <v>1</v>
      </c>
      <c r="BJ20" s="277">
        <f t="shared" si="2"/>
        <v>1</v>
      </c>
      <c r="BK20" s="277">
        <f t="shared" si="3"/>
        <v>1</v>
      </c>
      <c r="BL20" s="277">
        <f t="shared" si="3"/>
        <v>1</v>
      </c>
      <c r="BM20" s="277">
        <f t="shared" si="3"/>
        <v>1</v>
      </c>
      <c r="BN20" s="277">
        <f t="shared" si="3"/>
        <v>1</v>
      </c>
      <c r="BO20" s="277">
        <f t="shared" si="3"/>
        <v>1</v>
      </c>
      <c r="BP20" s="277">
        <f t="shared" si="3"/>
        <v>1</v>
      </c>
      <c r="BQ20" s="277">
        <f t="shared" si="3"/>
        <v>1</v>
      </c>
      <c r="BR20" s="277">
        <f t="shared" si="3"/>
        <v>1</v>
      </c>
      <c r="BS20" s="277">
        <f t="shared" si="3"/>
        <v>1</v>
      </c>
      <c r="BT20" s="277">
        <f t="shared" si="3"/>
        <v>1</v>
      </c>
      <c r="BU20" s="277">
        <f t="shared" si="3"/>
        <v>1</v>
      </c>
      <c r="BV20" s="277">
        <f t="shared" si="3"/>
        <v>1</v>
      </c>
      <c r="BW20" s="277">
        <f t="shared" si="3"/>
        <v>1</v>
      </c>
      <c r="BX20" s="277">
        <f t="shared" si="3"/>
        <v>1</v>
      </c>
    </row>
    <row r="21" spans="2:101">
      <c r="B21" s="58">
        <v>45627</v>
      </c>
      <c r="C21" t="s">
        <v>8663</v>
      </c>
      <c r="D21" s="278" t="s">
        <v>2603</v>
      </c>
      <c r="E21" t="s">
        <v>38</v>
      </c>
      <c r="F21" t="s">
        <v>35</v>
      </c>
      <c r="G21" t="s">
        <v>8271</v>
      </c>
      <c r="H21" s="67"/>
      <c r="I21" s="84"/>
      <c r="J21" s="84"/>
      <c r="K21" s="67"/>
      <c r="L21" s="67"/>
      <c r="M21" s="67"/>
      <c r="N21" s="277">
        <f t="shared" si="4"/>
        <v>0</v>
      </c>
      <c r="O21" s="277">
        <f t="shared" si="0"/>
        <v>0</v>
      </c>
      <c r="P21" s="277">
        <f t="shared" si="0"/>
        <v>0</v>
      </c>
      <c r="Q21" s="277">
        <f t="shared" si="0"/>
        <v>0</v>
      </c>
      <c r="R21" s="277">
        <f t="shared" si="0"/>
        <v>0</v>
      </c>
      <c r="S21" s="277">
        <f t="shared" si="0"/>
        <v>0</v>
      </c>
      <c r="T21" s="277">
        <f t="shared" si="7"/>
        <v>0</v>
      </c>
      <c r="U21" s="277">
        <f t="shared" si="7"/>
        <v>0</v>
      </c>
      <c r="V21" s="277">
        <f t="shared" si="7"/>
        <v>0</v>
      </c>
      <c r="W21" s="277">
        <f t="shared" si="7"/>
        <v>0</v>
      </c>
      <c r="X21" s="277">
        <f t="shared" si="7"/>
        <v>0</v>
      </c>
      <c r="Y21" s="277">
        <f t="shared" si="7"/>
        <v>0</v>
      </c>
      <c r="Z21" s="277">
        <f t="shared" si="7"/>
        <v>0</v>
      </c>
      <c r="AA21" s="277">
        <f t="shared" si="7"/>
        <v>0</v>
      </c>
      <c r="AB21" s="277">
        <f t="shared" si="7"/>
        <v>1</v>
      </c>
      <c r="AC21" s="277">
        <f t="shared" si="7"/>
        <v>1</v>
      </c>
      <c r="AD21" s="277">
        <f t="shared" si="7"/>
        <v>1</v>
      </c>
      <c r="AE21" s="277">
        <f t="shared" si="7"/>
        <v>1</v>
      </c>
      <c r="AF21" s="277">
        <f t="shared" si="7"/>
        <v>1</v>
      </c>
      <c r="AG21" s="277">
        <f t="shared" si="7"/>
        <v>1</v>
      </c>
      <c r="AH21" s="277">
        <f t="shared" si="7"/>
        <v>1</v>
      </c>
      <c r="AI21" s="277">
        <f t="shared" si="7"/>
        <v>1</v>
      </c>
      <c r="AJ21" s="277">
        <f t="shared" si="7"/>
        <v>1</v>
      </c>
      <c r="AK21" s="277">
        <f t="shared" si="7"/>
        <v>1</v>
      </c>
      <c r="AL21" s="277">
        <f t="shared" si="7"/>
        <v>1</v>
      </c>
      <c r="AM21" s="277">
        <f t="shared" si="7"/>
        <v>1</v>
      </c>
      <c r="AN21" s="277">
        <f t="shared" si="7"/>
        <v>1</v>
      </c>
      <c r="AO21" s="277">
        <f t="shared" si="7"/>
        <v>1</v>
      </c>
      <c r="AP21" s="277">
        <f t="shared" si="7"/>
        <v>1</v>
      </c>
      <c r="AQ21" s="277">
        <f t="shared" si="7"/>
        <v>1</v>
      </c>
      <c r="AR21" s="277">
        <f t="shared" si="7"/>
        <v>1</v>
      </c>
      <c r="AS21" s="277">
        <f t="shared" si="7"/>
        <v>1</v>
      </c>
      <c r="AT21" s="277">
        <f t="shared" si="7"/>
        <v>1</v>
      </c>
      <c r="AU21" s="277">
        <f t="shared" si="7"/>
        <v>1</v>
      </c>
      <c r="AV21" s="277">
        <f t="shared" si="7"/>
        <v>1</v>
      </c>
      <c r="AW21" s="277">
        <f t="shared" si="7"/>
        <v>1</v>
      </c>
      <c r="AX21" s="277">
        <f t="shared" si="7"/>
        <v>1</v>
      </c>
      <c r="AY21" s="277">
        <f t="shared" si="7"/>
        <v>1</v>
      </c>
      <c r="AZ21" s="277">
        <f t="shared" si="7"/>
        <v>1</v>
      </c>
      <c r="BA21" s="277">
        <f t="shared" si="7"/>
        <v>1</v>
      </c>
      <c r="BB21" s="277">
        <f t="shared" si="2"/>
        <v>1</v>
      </c>
      <c r="BC21" s="277">
        <f t="shared" si="2"/>
        <v>1</v>
      </c>
      <c r="BD21" s="277">
        <f t="shared" si="2"/>
        <v>1</v>
      </c>
      <c r="BE21" s="277">
        <f t="shared" si="2"/>
        <v>1</v>
      </c>
      <c r="BF21" s="277">
        <f t="shared" si="2"/>
        <v>1</v>
      </c>
      <c r="BG21" s="277">
        <f t="shared" si="2"/>
        <v>1</v>
      </c>
      <c r="BH21" s="277">
        <f t="shared" si="2"/>
        <v>1</v>
      </c>
      <c r="BI21" s="277">
        <f t="shared" si="2"/>
        <v>1</v>
      </c>
      <c r="BJ21" s="277">
        <f t="shared" si="2"/>
        <v>1</v>
      </c>
      <c r="BK21" s="277">
        <f t="shared" si="3"/>
        <v>1</v>
      </c>
      <c r="BL21" s="277">
        <f t="shared" si="3"/>
        <v>1</v>
      </c>
      <c r="BM21" s="277">
        <f t="shared" si="3"/>
        <v>1</v>
      </c>
      <c r="BN21" s="277">
        <f t="shared" si="3"/>
        <v>1</v>
      </c>
      <c r="BO21" s="277">
        <f t="shared" si="3"/>
        <v>1</v>
      </c>
      <c r="BP21" s="277">
        <f t="shared" si="3"/>
        <v>1</v>
      </c>
      <c r="BQ21" s="277">
        <f t="shared" si="3"/>
        <v>1</v>
      </c>
      <c r="BR21" s="277">
        <f t="shared" si="3"/>
        <v>1</v>
      </c>
      <c r="BS21" s="277">
        <f t="shared" si="3"/>
        <v>1</v>
      </c>
      <c r="BT21" s="277">
        <f t="shared" si="3"/>
        <v>1</v>
      </c>
      <c r="BU21" s="277">
        <f t="shared" si="3"/>
        <v>1</v>
      </c>
      <c r="BV21" s="277">
        <f t="shared" si="3"/>
        <v>1</v>
      </c>
      <c r="BW21" s="277">
        <f t="shared" si="3"/>
        <v>1</v>
      </c>
      <c r="BX21" s="277">
        <f t="shared" si="3"/>
        <v>1</v>
      </c>
    </row>
    <row r="22" spans="2:101">
      <c r="B22" s="58">
        <v>45627</v>
      </c>
      <c r="C22" t="s">
        <v>8664</v>
      </c>
      <c r="D22" s="278" t="s">
        <v>2603</v>
      </c>
      <c r="E22" t="s">
        <v>38</v>
      </c>
      <c r="F22" t="s">
        <v>35</v>
      </c>
      <c r="G22" t="s">
        <v>8271</v>
      </c>
      <c r="H22" s="67"/>
      <c r="I22" s="84"/>
      <c r="J22" s="84"/>
      <c r="K22" s="67"/>
      <c r="L22" s="67"/>
      <c r="M22" s="67"/>
      <c r="N22" s="277">
        <f t="shared" si="4"/>
        <v>0</v>
      </c>
      <c r="O22" s="277">
        <f t="shared" si="0"/>
        <v>0</v>
      </c>
      <c r="P22" s="277">
        <f t="shared" si="0"/>
        <v>0</v>
      </c>
      <c r="Q22" s="277">
        <f t="shared" si="0"/>
        <v>0</v>
      </c>
      <c r="R22" s="277">
        <f t="shared" si="0"/>
        <v>0</v>
      </c>
      <c r="S22" s="277">
        <f t="shared" si="0"/>
        <v>0</v>
      </c>
      <c r="T22" s="277">
        <f t="shared" si="7"/>
        <v>0</v>
      </c>
      <c r="U22" s="277">
        <f t="shared" si="7"/>
        <v>0</v>
      </c>
      <c r="V22" s="277">
        <f t="shared" si="7"/>
        <v>0</v>
      </c>
      <c r="W22" s="277">
        <f t="shared" si="7"/>
        <v>0</v>
      </c>
      <c r="X22" s="277">
        <f t="shared" si="7"/>
        <v>0</v>
      </c>
      <c r="Y22" s="277">
        <f t="shared" si="7"/>
        <v>0</v>
      </c>
      <c r="Z22" s="277">
        <f t="shared" si="7"/>
        <v>0</v>
      </c>
      <c r="AA22" s="277">
        <f t="shared" si="7"/>
        <v>0</v>
      </c>
      <c r="AB22" s="277">
        <f t="shared" si="7"/>
        <v>1</v>
      </c>
      <c r="AC22" s="277">
        <f t="shared" si="7"/>
        <v>1</v>
      </c>
      <c r="AD22" s="277">
        <f t="shared" si="7"/>
        <v>1</v>
      </c>
      <c r="AE22" s="277">
        <f t="shared" si="7"/>
        <v>1</v>
      </c>
      <c r="AF22" s="277">
        <f t="shared" si="7"/>
        <v>1</v>
      </c>
      <c r="AG22" s="277">
        <f t="shared" si="7"/>
        <v>1</v>
      </c>
      <c r="AH22" s="277">
        <f t="shared" si="7"/>
        <v>1</v>
      </c>
      <c r="AI22" s="277">
        <f t="shared" si="7"/>
        <v>1</v>
      </c>
      <c r="AJ22" s="277">
        <f t="shared" si="7"/>
        <v>1</v>
      </c>
      <c r="AK22" s="277">
        <f t="shared" si="7"/>
        <v>1</v>
      </c>
      <c r="AL22" s="277">
        <f t="shared" si="7"/>
        <v>1</v>
      </c>
      <c r="AM22" s="277">
        <f t="shared" si="7"/>
        <v>1</v>
      </c>
      <c r="AN22" s="277">
        <f t="shared" si="7"/>
        <v>1</v>
      </c>
      <c r="AO22" s="277">
        <f t="shared" si="7"/>
        <v>1</v>
      </c>
      <c r="AP22" s="277">
        <f t="shared" si="7"/>
        <v>1</v>
      </c>
      <c r="AQ22" s="277">
        <f t="shared" si="7"/>
        <v>1</v>
      </c>
      <c r="AR22" s="277">
        <f t="shared" si="7"/>
        <v>1</v>
      </c>
      <c r="AS22" s="277">
        <f t="shared" si="7"/>
        <v>1</v>
      </c>
      <c r="AT22" s="277">
        <f t="shared" si="7"/>
        <v>1</v>
      </c>
      <c r="AU22" s="277">
        <f t="shared" si="7"/>
        <v>1</v>
      </c>
      <c r="AV22" s="277">
        <f t="shared" si="7"/>
        <v>1</v>
      </c>
      <c r="AW22" s="277">
        <f t="shared" si="7"/>
        <v>1</v>
      </c>
      <c r="AX22" s="277">
        <f t="shared" si="7"/>
        <v>1</v>
      </c>
      <c r="AY22" s="277">
        <f t="shared" si="7"/>
        <v>1</v>
      </c>
      <c r="AZ22" s="277">
        <f t="shared" si="7"/>
        <v>1</v>
      </c>
      <c r="BA22" s="277">
        <f t="shared" si="7"/>
        <v>1</v>
      </c>
      <c r="BB22" s="277">
        <f t="shared" si="2"/>
        <v>1</v>
      </c>
      <c r="BC22" s="277">
        <f t="shared" si="2"/>
        <v>1</v>
      </c>
      <c r="BD22" s="277">
        <f t="shared" si="2"/>
        <v>1</v>
      </c>
      <c r="BE22" s="277">
        <f t="shared" si="2"/>
        <v>1</v>
      </c>
      <c r="BF22" s="277">
        <f t="shared" si="2"/>
        <v>1</v>
      </c>
      <c r="BG22" s="277">
        <f t="shared" si="2"/>
        <v>1</v>
      </c>
      <c r="BH22" s="277">
        <f t="shared" si="2"/>
        <v>1</v>
      </c>
      <c r="BI22" s="277">
        <f t="shared" si="2"/>
        <v>1</v>
      </c>
      <c r="BJ22" s="277">
        <f t="shared" ref="BJ22:BX22" si="8">+IF(BJ$5&gt;=$B22,1,0)</f>
        <v>1</v>
      </c>
      <c r="BK22" s="277">
        <f t="shared" si="3"/>
        <v>1</v>
      </c>
      <c r="BL22" s="277">
        <f t="shared" si="3"/>
        <v>1</v>
      </c>
      <c r="BM22" s="277">
        <f t="shared" si="3"/>
        <v>1</v>
      </c>
      <c r="BN22" s="277">
        <f t="shared" si="3"/>
        <v>1</v>
      </c>
      <c r="BO22" s="277">
        <f t="shared" si="3"/>
        <v>1</v>
      </c>
      <c r="BP22" s="277">
        <f t="shared" si="3"/>
        <v>1</v>
      </c>
      <c r="BQ22" s="277">
        <f t="shared" si="3"/>
        <v>1</v>
      </c>
      <c r="BR22" s="277">
        <f t="shared" si="3"/>
        <v>1</v>
      </c>
      <c r="BS22" s="277">
        <f t="shared" si="3"/>
        <v>1</v>
      </c>
      <c r="BT22" s="277">
        <f t="shared" si="3"/>
        <v>1</v>
      </c>
      <c r="BU22" s="277">
        <f t="shared" si="3"/>
        <v>1</v>
      </c>
      <c r="BV22" s="277">
        <f t="shared" si="3"/>
        <v>1</v>
      </c>
      <c r="BW22" s="277">
        <f t="shared" si="3"/>
        <v>1</v>
      </c>
      <c r="BX22" s="277">
        <f t="shared" si="3"/>
        <v>1</v>
      </c>
    </row>
    <row r="23" spans="2:101">
      <c r="C23" t="s">
        <v>8530</v>
      </c>
      <c r="D23" t="s">
        <v>2596</v>
      </c>
      <c r="E23" t="s">
        <v>38</v>
      </c>
      <c r="F23" t="s">
        <v>35</v>
      </c>
      <c r="G23" t="s">
        <v>8271</v>
      </c>
      <c r="H23" s="67"/>
      <c r="I23" s="84"/>
      <c r="J23" s="84"/>
      <c r="K23" s="67"/>
      <c r="L23" s="67"/>
      <c r="M23" s="67"/>
      <c r="N23" s="67">
        <v>0</v>
      </c>
      <c r="O23" s="67">
        <v>0</v>
      </c>
      <c r="P23" s="67">
        <v>0</v>
      </c>
      <c r="Q23" s="67">
        <v>0</v>
      </c>
      <c r="R23" s="67">
        <v>0</v>
      </c>
      <c r="S23" s="67">
        <v>0</v>
      </c>
      <c r="T23" s="67">
        <v>1</v>
      </c>
      <c r="U23" s="67">
        <v>1</v>
      </c>
      <c r="V23" s="67">
        <v>1</v>
      </c>
      <c r="W23" s="67">
        <v>1</v>
      </c>
      <c r="X23" s="67">
        <v>1</v>
      </c>
      <c r="Y23" s="67">
        <v>1</v>
      </c>
      <c r="Z23" s="67">
        <v>1</v>
      </c>
      <c r="AA23" s="67">
        <v>1</v>
      </c>
      <c r="AB23" s="67">
        <v>1</v>
      </c>
      <c r="AC23" s="67">
        <v>1</v>
      </c>
      <c r="AD23" s="67">
        <v>1</v>
      </c>
      <c r="AE23" s="67">
        <v>1</v>
      </c>
      <c r="AF23" s="67">
        <v>1</v>
      </c>
      <c r="AG23" s="67">
        <v>1</v>
      </c>
      <c r="AH23" s="67">
        <v>1</v>
      </c>
      <c r="AI23" s="67">
        <v>1</v>
      </c>
      <c r="AJ23" s="67">
        <v>1</v>
      </c>
      <c r="AK23" s="67">
        <v>1</v>
      </c>
      <c r="AL23" s="67">
        <v>1</v>
      </c>
      <c r="AM23" s="67">
        <v>1</v>
      </c>
      <c r="AN23" s="67">
        <v>1</v>
      </c>
      <c r="AO23" s="67">
        <v>1</v>
      </c>
      <c r="AP23" s="67">
        <v>1</v>
      </c>
      <c r="AQ23" s="67">
        <v>1</v>
      </c>
      <c r="AR23" s="67">
        <v>1</v>
      </c>
      <c r="AS23" s="67">
        <v>1</v>
      </c>
      <c r="AT23" s="67">
        <v>1</v>
      </c>
      <c r="AU23" s="67">
        <v>1</v>
      </c>
      <c r="AV23" s="67">
        <v>1</v>
      </c>
      <c r="AW23" s="67">
        <v>1</v>
      </c>
      <c r="AX23" s="67">
        <v>1</v>
      </c>
      <c r="AY23" s="67">
        <v>1</v>
      </c>
      <c r="AZ23" s="67">
        <v>1</v>
      </c>
      <c r="BA23" s="67">
        <v>1</v>
      </c>
      <c r="BB23" s="67">
        <v>1</v>
      </c>
      <c r="BC23" s="67">
        <v>1</v>
      </c>
      <c r="BD23" s="67">
        <v>1</v>
      </c>
      <c r="BE23" s="67">
        <v>1</v>
      </c>
      <c r="BF23" s="67">
        <v>1</v>
      </c>
      <c r="BG23" s="67">
        <v>1</v>
      </c>
      <c r="BH23" s="67">
        <v>1</v>
      </c>
      <c r="BI23" s="67">
        <v>1</v>
      </c>
      <c r="BJ23" s="67">
        <v>1</v>
      </c>
      <c r="BK23" s="67">
        <v>1</v>
      </c>
      <c r="BL23" s="67">
        <v>1</v>
      </c>
      <c r="BM23" s="67">
        <v>1</v>
      </c>
      <c r="BN23" s="67">
        <v>1</v>
      </c>
      <c r="BO23" s="67">
        <v>1</v>
      </c>
      <c r="BP23" s="67">
        <v>1</v>
      </c>
      <c r="BQ23" s="67">
        <v>1</v>
      </c>
      <c r="BR23" s="67">
        <v>1</v>
      </c>
      <c r="BS23" s="67">
        <v>1</v>
      </c>
      <c r="BT23" s="67">
        <v>1</v>
      </c>
      <c r="BU23" s="67">
        <v>1</v>
      </c>
      <c r="BV23">
        <v>1</v>
      </c>
      <c r="BW23">
        <v>1</v>
      </c>
      <c r="BX23">
        <v>1</v>
      </c>
      <c r="CW23" t="s">
        <v>177</v>
      </c>
    </row>
    <row r="24" spans="2:101">
      <c r="C24" t="s">
        <v>8530</v>
      </c>
      <c r="D24" t="s">
        <v>2596</v>
      </c>
      <c r="E24" t="s">
        <v>38</v>
      </c>
      <c r="F24" t="s">
        <v>35</v>
      </c>
      <c r="G24" t="s">
        <v>8271</v>
      </c>
      <c r="H24" s="67"/>
      <c r="I24" s="84"/>
      <c r="J24" s="84"/>
      <c r="K24" s="67"/>
      <c r="L24" s="67"/>
      <c r="M24" s="67"/>
      <c r="N24" s="67">
        <v>0</v>
      </c>
      <c r="O24" s="67">
        <v>0</v>
      </c>
      <c r="P24" s="67">
        <v>0</v>
      </c>
      <c r="Q24" s="67">
        <v>0</v>
      </c>
      <c r="R24" s="67">
        <v>0</v>
      </c>
      <c r="S24" s="67">
        <v>0</v>
      </c>
      <c r="T24" s="67">
        <v>1</v>
      </c>
      <c r="U24" s="67">
        <v>1</v>
      </c>
      <c r="V24" s="67">
        <v>1</v>
      </c>
      <c r="W24" s="67">
        <v>1</v>
      </c>
      <c r="X24" s="67">
        <v>1</v>
      </c>
      <c r="Y24" s="67">
        <v>1</v>
      </c>
      <c r="Z24" s="67">
        <v>1</v>
      </c>
      <c r="AA24" s="67">
        <v>1</v>
      </c>
      <c r="AB24" s="67">
        <v>1</v>
      </c>
      <c r="AC24" s="67">
        <v>1</v>
      </c>
      <c r="AD24" s="67">
        <v>1</v>
      </c>
      <c r="AE24" s="67">
        <v>1</v>
      </c>
      <c r="AF24" s="67">
        <v>1</v>
      </c>
      <c r="AG24" s="67">
        <v>1</v>
      </c>
      <c r="AH24" s="67">
        <v>1</v>
      </c>
      <c r="AI24" s="67">
        <v>1</v>
      </c>
      <c r="AJ24" s="67">
        <v>1</v>
      </c>
      <c r="AK24" s="67">
        <v>1</v>
      </c>
      <c r="AL24" s="67">
        <v>1</v>
      </c>
      <c r="AM24" s="67">
        <v>1</v>
      </c>
      <c r="AN24" s="67">
        <v>1</v>
      </c>
      <c r="AO24" s="67">
        <v>1</v>
      </c>
      <c r="AP24" s="67">
        <v>1</v>
      </c>
      <c r="AQ24" s="67">
        <v>1</v>
      </c>
      <c r="AR24" s="67">
        <v>1</v>
      </c>
      <c r="AS24" s="67">
        <v>1</v>
      </c>
      <c r="AT24" s="67">
        <v>1</v>
      </c>
      <c r="AU24" s="67">
        <v>1</v>
      </c>
      <c r="AV24" s="67">
        <v>1</v>
      </c>
      <c r="AW24" s="67">
        <v>1</v>
      </c>
      <c r="AX24" s="67">
        <v>1</v>
      </c>
      <c r="AY24" s="67">
        <v>1</v>
      </c>
      <c r="AZ24" s="67">
        <v>1</v>
      </c>
      <c r="BA24" s="67">
        <v>1</v>
      </c>
      <c r="BB24" s="67">
        <v>1</v>
      </c>
      <c r="BC24" s="67">
        <v>1</v>
      </c>
      <c r="BD24" s="67">
        <v>1</v>
      </c>
      <c r="BE24" s="67">
        <v>1</v>
      </c>
      <c r="BF24" s="67">
        <v>1</v>
      </c>
      <c r="BG24" s="67">
        <v>1</v>
      </c>
      <c r="BH24" s="67">
        <v>1</v>
      </c>
      <c r="BI24" s="67">
        <v>1</v>
      </c>
      <c r="BJ24" s="67">
        <v>1</v>
      </c>
      <c r="BK24" s="67">
        <v>1</v>
      </c>
      <c r="BL24" s="67">
        <v>1</v>
      </c>
      <c r="BM24" s="67">
        <v>1</v>
      </c>
      <c r="BN24" s="67">
        <v>1</v>
      </c>
      <c r="BO24" s="67">
        <v>1</v>
      </c>
      <c r="BP24" s="67">
        <v>1</v>
      </c>
      <c r="BQ24" s="67">
        <v>1</v>
      </c>
      <c r="BR24" s="67">
        <v>1</v>
      </c>
      <c r="BS24" s="67">
        <v>1</v>
      </c>
      <c r="BT24" s="67">
        <v>1</v>
      </c>
      <c r="BU24" s="67">
        <v>1</v>
      </c>
      <c r="BV24">
        <v>1</v>
      </c>
      <c r="BW24">
        <v>1</v>
      </c>
      <c r="BX24">
        <v>1</v>
      </c>
      <c r="CW24" t="s">
        <v>181</v>
      </c>
    </row>
    <row r="25" spans="2:101">
      <c r="C25" t="s">
        <v>8530</v>
      </c>
      <c r="D25" t="s">
        <v>2596</v>
      </c>
      <c r="E25" t="s">
        <v>38</v>
      </c>
      <c r="F25" t="s">
        <v>35</v>
      </c>
      <c r="G25" t="s">
        <v>8271</v>
      </c>
      <c r="H25" s="67"/>
      <c r="I25" s="84"/>
      <c r="J25" s="84"/>
      <c r="K25" s="67"/>
      <c r="L25" s="67"/>
      <c r="M25" s="67"/>
      <c r="N25" s="67">
        <v>0</v>
      </c>
      <c r="O25" s="67">
        <v>0</v>
      </c>
      <c r="P25" s="67">
        <v>0</v>
      </c>
      <c r="Q25" s="67">
        <v>0</v>
      </c>
      <c r="R25" s="67">
        <v>0</v>
      </c>
      <c r="S25" s="67">
        <v>0</v>
      </c>
      <c r="T25" s="67">
        <v>1</v>
      </c>
      <c r="U25" s="67">
        <v>1</v>
      </c>
      <c r="V25" s="67">
        <v>1</v>
      </c>
      <c r="W25" s="67">
        <v>1</v>
      </c>
      <c r="X25" s="67">
        <v>1</v>
      </c>
      <c r="Y25" s="67">
        <v>1</v>
      </c>
      <c r="Z25" s="67">
        <v>1</v>
      </c>
      <c r="AA25" s="67">
        <v>1</v>
      </c>
      <c r="AB25" s="67">
        <v>1</v>
      </c>
      <c r="AC25" s="67">
        <v>1</v>
      </c>
      <c r="AD25" s="67">
        <v>1</v>
      </c>
      <c r="AE25" s="67">
        <v>1</v>
      </c>
      <c r="AF25" s="67">
        <v>1</v>
      </c>
      <c r="AG25" s="67">
        <v>1</v>
      </c>
      <c r="AH25" s="67">
        <v>1</v>
      </c>
      <c r="AI25" s="67">
        <v>1</v>
      </c>
      <c r="AJ25" s="67">
        <v>1</v>
      </c>
      <c r="AK25" s="67">
        <v>1</v>
      </c>
      <c r="AL25" s="67">
        <v>1</v>
      </c>
      <c r="AM25" s="67">
        <v>1</v>
      </c>
      <c r="AN25" s="67">
        <v>1</v>
      </c>
      <c r="AO25" s="67">
        <v>1</v>
      </c>
      <c r="AP25" s="67">
        <v>1</v>
      </c>
      <c r="AQ25" s="67">
        <v>1</v>
      </c>
      <c r="AR25" s="67">
        <v>1</v>
      </c>
      <c r="AS25" s="67">
        <v>1</v>
      </c>
      <c r="AT25" s="67">
        <v>1</v>
      </c>
      <c r="AU25" s="67">
        <v>1</v>
      </c>
      <c r="AV25" s="67">
        <v>1</v>
      </c>
      <c r="AW25" s="67">
        <v>1</v>
      </c>
      <c r="AX25" s="67">
        <v>1</v>
      </c>
      <c r="AY25" s="67">
        <v>1</v>
      </c>
      <c r="AZ25" s="67">
        <v>1</v>
      </c>
      <c r="BA25" s="67">
        <v>1</v>
      </c>
      <c r="BB25" s="67">
        <v>1</v>
      </c>
      <c r="BC25" s="67">
        <v>1</v>
      </c>
      <c r="BD25" s="67">
        <v>1</v>
      </c>
      <c r="BE25" s="67">
        <v>1</v>
      </c>
      <c r="BF25" s="67">
        <v>1</v>
      </c>
      <c r="BG25" s="67">
        <v>1</v>
      </c>
      <c r="BH25" s="67">
        <v>1</v>
      </c>
      <c r="BI25" s="67">
        <v>1</v>
      </c>
      <c r="BJ25" s="67">
        <v>1</v>
      </c>
      <c r="BK25" s="67">
        <v>1</v>
      </c>
      <c r="BL25" s="67">
        <v>1</v>
      </c>
      <c r="BM25" s="67">
        <v>1</v>
      </c>
      <c r="BN25" s="67">
        <v>1</v>
      </c>
      <c r="BO25" s="67">
        <v>1</v>
      </c>
      <c r="BP25" s="67">
        <v>1</v>
      </c>
      <c r="BQ25" s="67">
        <v>1</v>
      </c>
      <c r="BR25" s="67">
        <v>1</v>
      </c>
      <c r="BS25" s="67">
        <v>1</v>
      </c>
      <c r="BT25" s="67">
        <v>1</v>
      </c>
      <c r="BU25" s="67">
        <v>1</v>
      </c>
      <c r="BV25">
        <v>1</v>
      </c>
      <c r="BW25">
        <v>1</v>
      </c>
      <c r="BX25">
        <v>1</v>
      </c>
      <c r="CW25" t="s">
        <v>183</v>
      </c>
    </row>
    <row r="26" spans="2:101">
      <c r="C26" t="s">
        <v>8530</v>
      </c>
      <c r="D26" t="s">
        <v>2603</v>
      </c>
      <c r="E26" t="s">
        <v>38</v>
      </c>
      <c r="F26" t="s">
        <v>35</v>
      </c>
      <c r="G26" t="s">
        <v>8271</v>
      </c>
      <c r="H26" s="67"/>
      <c r="I26" s="84"/>
      <c r="J26" s="84"/>
      <c r="K26" s="67"/>
      <c r="L26" s="67"/>
      <c r="M26" s="67"/>
      <c r="N26" s="67">
        <v>0</v>
      </c>
      <c r="O26" s="67">
        <v>0</v>
      </c>
      <c r="P26" s="67">
        <v>0</v>
      </c>
      <c r="Q26" s="67">
        <v>0</v>
      </c>
      <c r="R26" s="67">
        <v>0</v>
      </c>
      <c r="S26" s="67">
        <v>0</v>
      </c>
      <c r="T26" s="67">
        <v>0</v>
      </c>
      <c r="U26" s="67">
        <v>0</v>
      </c>
      <c r="V26" s="67">
        <v>0</v>
      </c>
      <c r="W26" s="67">
        <v>0</v>
      </c>
      <c r="X26" s="67">
        <v>0</v>
      </c>
      <c r="Y26" s="67">
        <v>0</v>
      </c>
      <c r="Z26" s="67">
        <v>0</v>
      </c>
      <c r="AA26" s="67">
        <v>0</v>
      </c>
      <c r="AB26" s="67">
        <v>1</v>
      </c>
      <c r="AC26" s="67">
        <v>1</v>
      </c>
      <c r="AD26" s="67">
        <v>1</v>
      </c>
      <c r="AE26" s="67">
        <v>1</v>
      </c>
      <c r="AF26" s="67">
        <v>1</v>
      </c>
      <c r="AG26" s="67">
        <v>1</v>
      </c>
      <c r="AH26" s="67">
        <v>1</v>
      </c>
      <c r="AI26" s="67">
        <v>1</v>
      </c>
      <c r="AJ26" s="67">
        <v>1</v>
      </c>
      <c r="AK26" s="67">
        <v>1</v>
      </c>
      <c r="AL26" s="67">
        <v>1</v>
      </c>
      <c r="AM26" s="67">
        <v>1</v>
      </c>
      <c r="AN26" s="67">
        <v>1</v>
      </c>
      <c r="AO26" s="67">
        <v>1</v>
      </c>
      <c r="AP26" s="67">
        <v>1</v>
      </c>
      <c r="AQ26" s="67">
        <v>1</v>
      </c>
      <c r="AR26" s="67">
        <v>1</v>
      </c>
      <c r="AS26" s="67">
        <v>1</v>
      </c>
      <c r="AT26" s="67">
        <v>1</v>
      </c>
      <c r="AU26" s="67">
        <v>1</v>
      </c>
      <c r="AV26" s="67">
        <v>1</v>
      </c>
      <c r="AW26" s="67">
        <v>1</v>
      </c>
      <c r="AX26" s="67">
        <v>1</v>
      </c>
      <c r="AY26" s="67">
        <v>1</v>
      </c>
      <c r="AZ26" s="67">
        <v>1</v>
      </c>
      <c r="BA26" s="67">
        <v>1</v>
      </c>
      <c r="BB26" s="67">
        <v>1</v>
      </c>
      <c r="BC26" s="67">
        <v>1</v>
      </c>
      <c r="BD26" s="67">
        <v>1</v>
      </c>
      <c r="BE26" s="67">
        <v>1</v>
      </c>
      <c r="BF26" s="67">
        <v>1</v>
      </c>
      <c r="BG26" s="67">
        <v>1</v>
      </c>
      <c r="BH26" s="67">
        <v>1</v>
      </c>
      <c r="BI26" s="67">
        <v>1</v>
      </c>
      <c r="BJ26" s="67">
        <v>1</v>
      </c>
      <c r="BK26" s="67">
        <v>1</v>
      </c>
      <c r="BL26" s="67">
        <v>1</v>
      </c>
      <c r="BM26" s="67">
        <v>1</v>
      </c>
      <c r="BN26" s="67">
        <v>1</v>
      </c>
      <c r="BO26" s="67">
        <v>1</v>
      </c>
      <c r="BP26" s="67">
        <v>1</v>
      </c>
      <c r="BQ26" s="67">
        <v>1</v>
      </c>
      <c r="BR26" s="67">
        <v>1</v>
      </c>
      <c r="BS26" s="67">
        <v>1</v>
      </c>
      <c r="BT26" s="67">
        <v>1</v>
      </c>
      <c r="BU26" s="67">
        <v>1</v>
      </c>
      <c r="BV26">
        <v>1</v>
      </c>
      <c r="BW26">
        <v>1</v>
      </c>
      <c r="BX26">
        <v>1</v>
      </c>
      <c r="CW26" t="s">
        <v>185</v>
      </c>
    </row>
    <row r="27" spans="2:101">
      <c r="C27" t="s">
        <v>8530</v>
      </c>
      <c r="D27" t="s">
        <v>2603</v>
      </c>
      <c r="E27" t="s">
        <v>38</v>
      </c>
      <c r="F27" t="s">
        <v>35</v>
      </c>
      <c r="G27" t="s">
        <v>8271</v>
      </c>
      <c r="H27" s="67"/>
      <c r="I27" s="84"/>
      <c r="J27" s="84"/>
      <c r="N27">
        <v>0</v>
      </c>
      <c r="O27">
        <v>0</v>
      </c>
      <c r="P27">
        <v>0</v>
      </c>
      <c r="Q27">
        <v>0</v>
      </c>
      <c r="R27">
        <v>0</v>
      </c>
      <c r="S27">
        <v>0</v>
      </c>
      <c r="T27">
        <v>0</v>
      </c>
      <c r="U27">
        <v>0</v>
      </c>
      <c r="V27">
        <v>0</v>
      </c>
      <c r="W27">
        <v>0</v>
      </c>
      <c r="X27">
        <v>0</v>
      </c>
      <c r="Y27">
        <v>0</v>
      </c>
      <c r="Z27">
        <v>0</v>
      </c>
      <c r="AA27">
        <v>0</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CW27" t="s">
        <v>186</v>
      </c>
    </row>
    <row r="28" spans="2:101">
      <c r="C28" t="s">
        <v>8530</v>
      </c>
      <c r="D28" t="s">
        <v>2603</v>
      </c>
      <c r="E28" t="s">
        <v>38</v>
      </c>
      <c r="F28" t="s">
        <v>35</v>
      </c>
      <c r="G28" t="s">
        <v>8271</v>
      </c>
      <c r="H28" s="67"/>
      <c r="I28" s="84"/>
      <c r="J28" s="84"/>
      <c r="N28">
        <v>0</v>
      </c>
      <c r="O28">
        <v>0</v>
      </c>
      <c r="P28">
        <v>0</v>
      </c>
      <c r="Q28">
        <v>0</v>
      </c>
      <c r="R28">
        <v>0</v>
      </c>
      <c r="S28">
        <v>0</v>
      </c>
      <c r="T28">
        <v>0</v>
      </c>
      <c r="U28">
        <v>0</v>
      </c>
      <c r="V28">
        <v>0</v>
      </c>
      <c r="W28">
        <v>0</v>
      </c>
      <c r="X28">
        <v>0</v>
      </c>
      <c r="Y28">
        <v>0</v>
      </c>
      <c r="Z28">
        <v>0</v>
      </c>
      <c r="AA28">
        <v>0</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c r="BJ28">
        <v>1</v>
      </c>
      <c r="BK28">
        <v>1</v>
      </c>
      <c r="BL28">
        <v>1</v>
      </c>
      <c r="BM28">
        <v>1</v>
      </c>
      <c r="BN28">
        <v>1</v>
      </c>
      <c r="BO28">
        <v>1</v>
      </c>
      <c r="BP28">
        <v>1</v>
      </c>
      <c r="BQ28">
        <v>1</v>
      </c>
      <c r="BR28">
        <v>1</v>
      </c>
      <c r="BS28">
        <v>1</v>
      </c>
      <c r="BT28">
        <v>1</v>
      </c>
      <c r="BU28">
        <v>1</v>
      </c>
      <c r="BV28">
        <v>1</v>
      </c>
      <c r="BW28">
        <v>1</v>
      </c>
      <c r="BX28">
        <v>1</v>
      </c>
      <c r="CW28" t="s">
        <v>187</v>
      </c>
    </row>
    <row r="29" spans="2:101">
      <c r="C29" t="s">
        <v>8530</v>
      </c>
      <c r="D29" t="s">
        <v>2603</v>
      </c>
      <c r="E29" t="s">
        <v>38</v>
      </c>
      <c r="F29" t="s">
        <v>35</v>
      </c>
      <c r="G29" t="s">
        <v>8271</v>
      </c>
      <c r="H29" s="67"/>
      <c r="I29" s="84"/>
      <c r="J29" s="84"/>
      <c r="N29">
        <v>0</v>
      </c>
      <c r="O29">
        <v>0</v>
      </c>
      <c r="P29">
        <v>0</v>
      </c>
      <c r="Q29">
        <v>0</v>
      </c>
      <c r="R29">
        <v>0</v>
      </c>
      <c r="S29">
        <v>0</v>
      </c>
      <c r="T29">
        <v>0</v>
      </c>
      <c r="U29">
        <v>0</v>
      </c>
      <c r="V29">
        <v>0</v>
      </c>
      <c r="W29">
        <v>0</v>
      </c>
      <c r="X29">
        <v>0</v>
      </c>
      <c r="Y29">
        <v>0</v>
      </c>
      <c r="Z29">
        <v>0</v>
      </c>
      <c r="AA29">
        <v>0</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v>1</v>
      </c>
      <c r="BQ29">
        <v>1</v>
      </c>
      <c r="BR29">
        <v>1</v>
      </c>
      <c r="BS29">
        <v>1</v>
      </c>
      <c r="BT29">
        <v>1</v>
      </c>
      <c r="BU29">
        <v>1</v>
      </c>
      <c r="BV29">
        <v>1</v>
      </c>
      <c r="BW29">
        <v>1</v>
      </c>
      <c r="BX29">
        <v>1</v>
      </c>
      <c r="CW29" t="s">
        <v>188</v>
      </c>
    </row>
    <row r="30" spans="2:101">
      <c r="C30" t="s">
        <v>8530</v>
      </c>
      <c r="D30" t="s">
        <v>2603</v>
      </c>
      <c r="E30" t="s">
        <v>38</v>
      </c>
      <c r="F30" t="s">
        <v>35</v>
      </c>
      <c r="G30" t="s">
        <v>8271</v>
      </c>
      <c r="H30" s="67"/>
      <c r="I30" s="84"/>
      <c r="J30" s="84"/>
      <c r="N30">
        <v>0</v>
      </c>
      <c r="O30">
        <v>0</v>
      </c>
      <c r="P30">
        <v>0</v>
      </c>
      <c r="Q30">
        <v>0</v>
      </c>
      <c r="R30">
        <v>0</v>
      </c>
      <c r="S30">
        <v>0</v>
      </c>
      <c r="T30">
        <v>0</v>
      </c>
      <c r="U30">
        <v>0</v>
      </c>
      <c r="V30">
        <v>0</v>
      </c>
      <c r="W30">
        <v>0</v>
      </c>
      <c r="X30">
        <v>0</v>
      </c>
      <c r="Y30">
        <v>0</v>
      </c>
      <c r="Z30">
        <v>0</v>
      </c>
      <c r="AA30">
        <v>0</v>
      </c>
      <c r="AB30">
        <v>1</v>
      </c>
      <c r="AC30">
        <v>1</v>
      </c>
      <c r="AD30">
        <v>1</v>
      </c>
      <c r="AE30">
        <v>1</v>
      </c>
      <c r="AF30">
        <v>1</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1</v>
      </c>
      <c r="BW30">
        <v>1</v>
      </c>
      <c r="BX30">
        <v>1</v>
      </c>
      <c r="CW30" t="s">
        <v>190</v>
      </c>
    </row>
    <row r="31" spans="2:101">
      <c r="C31" t="s">
        <v>8530</v>
      </c>
      <c r="D31" t="s">
        <v>2603</v>
      </c>
      <c r="E31" t="s">
        <v>38</v>
      </c>
      <c r="F31" t="s">
        <v>35</v>
      </c>
      <c r="G31" t="s">
        <v>8271</v>
      </c>
      <c r="H31" s="67"/>
      <c r="I31" s="84"/>
      <c r="J31" s="84"/>
      <c r="N31">
        <v>0</v>
      </c>
      <c r="O31">
        <v>0</v>
      </c>
      <c r="P31">
        <v>0</v>
      </c>
      <c r="Q31">
        <v>0</v>
      </c>
      <c r="R31">
        <v>0</v>
      </c>
      <c r="S31">
        <v>0</v>
      </c>
      <c r="T31">
        <v>0</v>
      </c>
      <c r="U31">
        <v>0</v>
      </c>
      <c r="V31">
        <v>0</v>
      </c>
      <c r="W31">
        <v>0</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c r="BJ31">
        <v>1</v>
      </c>
      <c r="BK31">
        <v>1</v>
      </c>
      <c r="BL31">
        <v>1</v>
      </c>
      <c r="BM31">
        <v>1</v>
      </c>
      <c r="BN31">
        <v>1</v>
      </c>
      <c r="BO31">
        <v>1</v>
      </c>
      <c r="BP31">
        <v>1</v>
      </c>
      <c r="BQ31">
        <v>1</v>
      </c>
      <c r="BR31">
        <v>1</v>
      </c>
      <c r="BS31">
        <v>1</v>
      </c>
      <c r="BT31">
        <v>1</v>
      </c>
      <c r="BU31">
        <v>1</v>
      </c>
      <c r="BV31">
        <v>1</v>
      </c>
      <c r="BW31">
        <v>1</v>
      </c>
      <c r="BX31">
        <v>1</v>
      </c>
      <c r="CW31" t="s">
        <v>192</v>
      </c>
    </row>
    <row r="32" spans="2:101">
      <c r="C32" t="s">
        <v>8530</v>
      </c>
      <c r="D32" s="278" t="s">
        <v>2603</v>
      </c>
      <c r="E32" t="s">
        <v>38</v>
      </c>
      <c r="F32" t="s">
        <v>35</v>
      </c>
      <c r="G32" t="s">
        <v>8271</v>
      </c>
      <c r="H32" s="67"/>
      <c r="I32" s="84"/>
      <c r="J32" s="84"/>
      <c r="N32">
        <v>0</v>
      </c>
      <c r="O32">
        <v>0</v>
      </c>
      <c r="P32">
        <v>0</v>
      </c>
      <c r="Q32">
        <v>0</v>
      </c>
      <c r="R32">
        <v>0</v>
      </c>
      <c r="S32">
        <v>0</v>
      </c>
      <c r="T32">
        <v>0</v>
      </c>
      <c r="U32">
        <v>0</v>
      </c>
      <c r="V32">
        <v>0</v>
      </c>
      <c r="W32">
        <v>0</v>
      </c>
      <c r="X32">
        <v>1</v>
      </c>
      <c r="Y32">
        <v>1</v>
      </c>
      <c r="Z32">
        <v>1</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c r="BH32">
        <v>1</v>
      </c>
      <c r="BI32">
        <v>1</v>
      </c>
      <c r="BJ32">
        <v>1</v>
      </c>
      <c r="BK32">
        <v>1</v>
      </c>
      <c r="BL32">
        <v>1</v>
      </c>
      <c r="BM32">
        <v>1</v>
      </c>
      <c r="BN32">
        <v>1</v>
      </c>
      <c r="BO32">
        <v>1</v>
      </c>
      <c r="BP32">
        <v>1</v>
      </c>
      <c r="BQ32">
        <v>1</v>
      </c>
      <c r="BR32">
        <v>1</v>
      </c>
      <c r="BS32">
        <v>1</v>
      </c>
      <c r="BT32">
        <v>1</v>
      </c>
      <c r="BU32">
        <v>1</v>
      </c>
      <c r="BV32">
        <v>1</v>
      </c>
      <c r="BW32">
        <v>1</v>
      </c>
      <c r="BX32">
        <v>1</v>
      </c>
      <c r="CW32" t="s">
        <v>194</v>
      </c>
    </row>
    <row r="33" spans="3:101">
      <c r="C33" t="s">
        <v>8530</v>
      </c>
      <c r="D33" s="278" t="s">
        <v>2603</v>
      </c>
      <c r="E33" t="s">
        <v>38</v>
      </c>
      <c r="F33" t="s">
        <v>35</v>
      </c>
      <c r="G33" t="s">
        <v>8271</v>
      </c>
      <c r="H33" s="67"/>
      <c r="I33" s="84"/>
      <c r="J33" s="84"/>
      <c r="N33">
        <v>0</v>
      </c>
      <c r="O33">
        <v>0</v>
      </c>
      <c r="P33">
        <v>0</v>
      </c>
      <c r="Q33">
        <v>0</v>
      </c>
      <c r="R33">
        <v>0</v>
      </c>
      <c r="S33">
        <v>0</v>
      </c>
      <c r="T33">
        <v>0</v>
      </c>
      <c r="U33">
        <v>0</v>
      </c>
      <c r="V33">
        <v>0</v>
      </c>
      <c r="W33">
        <v>0</v>
      </c>
      <c r="X33">
        <v>0</v>
      </c>
      <c r="Y33">
        <v>0</v>
      </c>
      <c r="Z33">
        <v>0</v>
      </c>
      <c r="AA33">
        <v>0</v>
      </c>
      <c r="AB33">
        <v>1</v>
      </c>
      <c r="AC33">
        <v>1</v>
      </c>
      <c r="AD33">
        <v>1</v>
      </c>
      <c r="AE33">
        <v>1</v>
      </c>
      <c r="AF33">
        <v>1</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c r="BH33">
        <v>1</v>
      </c>
      <c r="BI33">
        <v>1</v>
      </c>
      <c r="BJ33">
        <v>1</v>
      </c>
      <c r="BK33">
        <v>1</v>
      </c>
      <c r="BL33">
        <v>1</v>
      </c>
      <c r="BM33">
        <v>1</v>
      </c>
      <c r="BN33">
        <v>1</v>
      </c>
      <c r="BO33">
        <v>1</v>
      </c>
      <c r="BP33">
        <v>1</v>
      </c>
      <c r="BQ33">
        <v>1</v>
      </c>
      <c r="BR33">
        <v>1</v>
      </c>
      <c r="BS33">
        <v>1</v>
      </c>
      <c r="BT33">
        <v>1</v>
      </c>
      <c r="BU33">
        <v>1</v>
      </c>
      <c r="BV33">
        <v>1</v>
      </c>
      <c r="BW33">
        <v>1</v>
      </c>
      <c r="BX33">
        <v>1</v>
      </c>
      <c r="CW33" t="s">
        <v>196</v>
      </c>
    </row>
    <row r="34" spans="3:101">
      <c r="C34" t="s">
        <v>8530</v>
      </c>
      <c r="D34" s="278" t="s">
        <v>2603</v>
      </c>
      <c r="E34" t="s">
        <v>38</v>
      </c>
      <c r="F34" t="s">
        <v>35</v>
      </c>
      <c r="G34" t="s">
        <v>8271</v>
      </c>
      <c r="H34" s="67"/>
      <c r="I34" s="84"/>
      <c r="J34" s="84"/>
      <c r="N34">
        <v>0</v>
      </c>
      <c r="O34">
        <v>0</v>
      </c>
      <c r="P34">
        <v>0</v>
      </c>
      <c r="Q34">
        <v>0</v>
      </c>
      <c r="R34">
        <v>0</v>
      </c>
      <c r="S34">
        <v>0</v>
      </c>
      <c r="T34">
        <v>0</v>
      </c>
      <c r="U34">
        <v>0</v>
      </c>
      <c r="V34">
        <v>0</v>
      </c>
      <c r="W34">
        <v>0</v>
      </c>
      <c r="X34">
        <v>0</v>
      </c>
      <c r="Y34">
        <v>0</v>
      </c>
      <c r="Z34">
        <v>0</v>
      </c>
      <c r="AA34">
        <v>0</v>
      </c>
      <c r="AB34">
        <v>1</v>
      </c>
      <c r="AC34">
        <v>1</v>
      </c>
      <c r="AD34">
        <v>1</v>
      </c>
      <c r="AE34">
        <v>1</v>
      </c>
      <c r="AF34">
        <v>1</v>
      </c>
      <c r="AG34">
        <v>1</v>
      </c>
      <c r="AH34">
        <v>1</v>
      </c>
      <c r="AI34">
        <v>1</v>
      </c>
      <c r="AJ34">
        <v>1</v>
      </c>
      <c r="AK34">
        <v>1</v>
      </c>
      <c r="AL34">
        <v>1</v>
      </c>
      <c r="AM34">
        <v>1</v>
      </c>
      <c r="AN34">
        <v>1</v>
      </c>
      <c r="AO34">
        <v>1</v>
      </c>
      <c r="AP34">
        <v>1</v>
      </c>
      <c r="AQ34">
        <v>1</v>
      </c>
      <c r="AR34">
        <v>1</v>
      </c>
      <c r="AS34">
        <v>1</v>
      </c>
      <c r="AT34">
        <v>1</v>
      </c>
      <c r="AU34">
        <v>1</v>
      </c>
      <c r="AV34">
        <v>1</v>
      </c>
      <c r="AW34">
        <v>1</v>
      </c>
      <c r="AX34">
        <v>1</v>
      </c>
      <c r="AY34">
        <v>1</v>
      </c>
      <c r="AZ34">
        <v>1</v>
      </c>
      <c r="BA34">
        <v>1</v>
      </c>
      <c r="BB34">
        <v>1</v>
      </c>
      <c r="BC34">
        <v>1</v>
      </c>
      <c r="BD34">
        <v>1</v>
      </c>
      <c r="BE34">
        <v>1</v>
      </c>
      <c r="BF34">
        <v>1</v>
      </c>
      <c r="BG34">
        <v>1</v>
      </c>
      <c r="BH34">
        <v>1</v>
      </c>
      <c r="BI34">
        <v>1</v>
      </c>
      <c r="BJ34">
        <v>1</v>
      </c>
      <c r="BK34">
        <v>1</v>
      </c>
      <c r="BL34">
        <v>1</v>
      </c>
      <c r="BM34">
        <v>1</v>
      </c>
      <c r="BN34">
        <v>1</v>
      </c>
      <c r="BO34">
        <v>1</v>
      </c>
      <c r="BP34">
        <v>1</v>
      </c>
      <c r="BQ34">
        <v>1</v>
      </c>
      <c r="BR34">
        <v>1</v>
      </c>
      <c r="BS34">
        <v>1</v>
      </c>
      <c r="BT34">
        <v>1</v>
      </c>
      <c r="BU34">
        <v>1</v>
      </c>
      <c r="BV34">
        <v>1</v>
      </c>
      <c r="BW34">
        <v>1</v>
      </c>
      <c r="BX34">
        <v>1</v>
      </c>
      <c r="CW34" t="s">
        <v>199</v>
      </c>
    </row>
    <row r="35" spans="3:101">
      <c r="C35" t="s">
        <v>8530</v>
      </c>
      <c r="D35" s="278" t="s">
        <v>2603</v>
      </c>
      <c r="E35" t="s">
        <v>38</v>
      </c>
      <c r="F35" t="s">
        <v>35</v>
      </c>
      <c r="G35" t="s">
        <v>8271</v>
      </c>
      <c r="H35" s="67"/>
      <c r="I35" s="84"/>
      <c r="J35" s="84"/>
      <c r="N35">
        <v>0</v>
      </c>
      <c r="O35">
        <v>0</v>
      </c>
      <c r="P35">
        <v>0</v>
      </c>
      <c r="Q35">
        <v>0</v>
      </c>
      <c r="R35">
        <v>0</v>
      </c>
      <c r="S35">
        <v>0</v>
      </c>
      <c r="T35">
        <v>0</v>
      </c>
      <c r="U35">
        <v>0</v>
      </c>
      <c r="V35">
        <v>0</v>
      </c>
      <c r="W35">
        <v>0</v>
      </c>
      <c r="X35">
        <v>1</v>
      </c>
      <c r="Y35">
        <v>1</v>
      </c>
      <c r="Z35">
        <v>1</v>
      </c>
      <c r="AA35">
        <v>1</v>
      </c>
      <c r="AB35">
        <v>1</v>
      </c>
      <c r="AC35">
        <v>1</v>
      </c>
      <c r="AD35">
        <v>1</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c r="BI35">
        <v>1</v>
      </c>
      <c r="BJ35">
        <v>1</v>
      </c>
      <c r="BK35">
        <v>1</v>
      </c>
      <c r="BL35">
        <v>1</v>
      </c>
      <c r="BM35">
        <v>1</v>
      </c>
      <c r="BN35">
        <v>1</v>
      </c>
      <c r="BO35">
        <v>1</v>
      </c>
      <c r="BP35">
        <v>1</v>
      </c>
      <c r="BQ35">
        <v>1</v>
      </c>
      <c r="BR35">
        <v>1</v>
      </c>
      <c r="BS35">
        <v>1</v>
      </c>
      <c r="BT35">
        <v>1</v>
      </c>
      <c r="BU35">
        <v>1</v>
      </c>
      <c r="BV35">
        <v>1</v>
      </c>
      <c r="BW35">
        <v>1</v>
      </c>
      <c r="BX35">
        <v>1</v>
      </c>
      <c r="CW35" t="s">
        <v>8661</v>
      </c>
    </row>
    <row r="36" spans="3:101">
      <c r="C36" t="s">
        <v>8530</v>
      </c>
      <c r="D36" s="278" t="s">
        <v>2603</v>
      </c>
      <c r="E36" t="s">
        <v>38</v>
      </c>
      <c r="F36" t="s">
        <v>35</v>
      </c>
      <c r="G36" t="s">
        <v>8271</v>
      </c>
      <c r="H36" s="67"/>
      <c r="I36" s="84"/>
      <c r="J36" s="84"/>
      <c r="N36">
        <v>0</v>
      </c>
      <c r="O36">
        <v>0</v>
      </c>
      <c r="P36">
        <v>0</v>
      </c>
      <c r="Q36">
        <v>0</v>
      </c>
      <c r="R36">
        <v>0</v>
      </c>
      <c r="S36">
        <v>0</v>
      </c>
      <c r="T36">
        <v>0</v>
      </c>
      <c r="U36">
        <v>0</v>
      </c>
      <c r="V36">
        <v>0</v>
      </c>
      <c r="W36">
        <v>0</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c r="BJ36">
        <v>1</v>
      </c>
      <c r="BK36">
        <v>1</v>
      </c>
      <c r="BL36">
        <v>1</v>
      </c>
      <c r="BM36">
        <v>1</v>
      </c>
      <c r="BN36">
        <v>1</v>
      </c>
      <c r="BO36">
        <v>1</v>
      </c>
      <c r="BP36">
        <v>1</v>
      </c>
      <c r="BQ36">
        <v>1</v>
      </c>
      <c r="BR36">
        <v>1</v>
      </c>
      <c r="BS36">
        <v>1</v>
      </c>
      <c r="BT36">
        <v>1</v>
      </c>
      <c r="BU36">
        <v>1</v>
      </c>
      <c r="BV36">
        <v>1</v>
      </c>
      <c r="BW36">
        <v>1</v>
      </c>
      <c r="BX36">
        <v>1</v>
      </c>
      <c r="CW36" t="s">
        <v>8662</v>
      </c>
    </row>
    <row r="37" spans="3:101">
      <c r="C37" t="s">
        <v>8530</v>
      </c>
      <c r="D37" s="278" t="s">
        <v>2603</v>
      </c>
      <c r="E37" t="s">
        <v>38</v>
      </c>
      <c r="F37" t="s">
        <v>35</v>
      </c>
      <c r="G37" t="s">
        <v>8271</v>
      </c>
      <c r="H37" s="67"/>
      <c r="I37" s="84"/>
      <c r="N37">
        <v>0</v>
      </c>
      <c r="O37">
        <v>0</v>
      </c>
      <c r="P37">
        <v>0</v>
      </c>
      <c r="Q37">
        <v>0</v>
      </c>
      <c r="R37">
        <v>0</v>
      </c>
      <c r="S37">
        <v>0</v>
      </c>
      <c r="T37">
        <v>0</v>
      </c>
      <c r="U37">
        <v>0</v>
      </c>
      <c r="V37">
        <v>0</v>
      </c>
      <c r="W37">
        <v>0</v>
      </c>
      <c r="X37">
        <v>0</v>
      </c>
      <c r="Y37">
        <v>0</v>
      </c>
      <c r="Z37">
        <v>0</v>
      </c>
      <c r="AA37">
        <v>0</v>
      </c>
      <c r="AB37">
        <v>1</v>
      </c>
      <c r="AC37">
        <v>1</v>
      </c>
      <c r="AD37">
        <v>1</v>
      </c>
      <c r="AE37">
        <v>1</v>
      </c>
      <c r="AF37">
        <v>1</v>
      </c>
      <c r="AG37">
        <v>1</v>
      </c>
      <c r="AH37">
        <v>1</v>
      </c>
      <c r="AI37">
        <v>1</v>
      </c>
      <c r="AJ37">
        <v>1</v>
      </c>
      <c r="AK37">
        <v>1</v>
      </c>
      <c r="AL37">
        <v>1</v>
      </c>
      <c r="AM37">
        <v>1</v>
      </c>
      <c r="AN37">
        <v>1</v>
      </c>
      <c r="AO37">
        <v>1</v>
      </c>
      <c r="AP37">
        <v>1</v>
      </c>
      <c r="AQ37">
        <v>1</v>
      </c>
      <c r="AR37">
        <v>1</v>
      </c>
      <c r="AS37">
        <v>1</v>
      </c>
      <c r="AT37">
        <v>1</v>
      </c>
      <c r="AU37">
        <v>1</v>
      </c>
      <c r="AV37">
        <v>1</v>
      </c>
      <c r="AW37">
        <v>1</v>
      </c>
      <c r="AX37">
        <v>1</v>
      </c>
      <c r="AY37">
        <v>1</v>
      </c>
      <c r="AZ37">
        <v>1</v>
      </c>
      <c r="BA37">
        <v>1</v>
      </c>
      <c r="BB37">
        <v>1</v>
      </c>
      <c r="BC37">
        <v>1</v>
      </c>
      <c r="BD37">
        <v>1</v>
      </c>
      <c r="BE37">
        <v>1</v>
      </c>
      <c r="BF37">
        <v>1</v>
      </c>
      <c r="BG37">
        <v>1</v>
      </c>
      <c r="BH37">
        <v>1</v>
      </c>
      <c r="BI37">
        <v>1</v>
      </c>
      <c r="BJ37">
        <v>1</v>
      </c>
      <c r="BK37">
        <v>1</v>
      </c>
      <c r="BL37">
        <v>1</v>
      </c>
      <c r="BM37">
        <v>1</v>
      </c>
      <c r="BN37">
        <v>1</v>
      </c>
      <c r="BO37">
        <v>1</v>
      </c>
      <c r="BP37">
        <v>1</v>
      </c>
      <c r="BQ37">
        <v>1</v>
      </c>
      <c r="BR37">
        <v>1</v>
      </c>
      <c r="BS37">
        <v>1</v>
      </c>
      <c r="BT37">
        <v>1</v>
      </c>
      <c r="BU37">
        <v>1</v>
      </c>
      <c r="BV37">
        <v>1</v>
      </c>
      <c r="BW37">
        <v>1</v>
      </c>
      <c r="BX37">
        <v>1</v>
      </c>
      <c r="CW37" t="s">
        <v>8663</v>
      </c>
    </row>
    <row r="38" spans="3:101">
      <c r="C38" t="s">
        <v>8530</v>
      </c>
      <c r="D38" s="278" t="s">
        <v>2603</v>
      </c>
      <c r="E38" t="s">
        <v>38</v>
      </c>
      <c r="F38" t="s">
        <v>35</v>
      </c>
      <c r="G38" t="s">
        <v>8271</v>
      </c>
      <c r="H38" s="67"/>
      <c r="I38" s="84"/>
      <c r="N38">
        <v>0</v>
      </c>
      <c r="O38">
        <v>0</v>
      </c>
      <c r="P38">
        <v>0</v>
      </c>
      <c r="Q38">
        <v>0</v>
      </c>
      <c r="R38">
        <v>0</v>
      </c>
      <c r="S38">
        <v>0</v>
      </c>
      <c r="T38">
        <v>0</v>
      </c>
      <c r="U38">
        <v>0</v>
      </c>
      <c r="V38">
        <v>0</v>
      </c>
      <c r="W38">
        <v>0</v>
      </c>
      <c r="X38">
        <v>0</v>
      </c>
      <c r="Y38">
        <v>0</v>
      </c>
      <c r="Z38">
        <v>0</v>
      </c>
      <c r="AA38">
        <v>0</v>
      </c>
      <c r="AB38">
        <v>1</v>
      </c>
      <c r="AC38">
        <v>1</v>
      </c>
      <c r="AD38">
        <v>1</v>
      </c>
      <c r="AE38">
        <v>1</v>
      </c>
      <c r="AF38">
        <v>1</v>
      </c>
      <c r="AG38">
        <v>1</v>
      </c>
      <c r="AH38">
        <v>1</v>
      </c>
      <c r="AI38">
        <v>1</v>
      </c>
      <c r="AJ38">
        <v>1</v>
      </c>
      <c r="AK38">
        <v>1</v>
      </c>
      <c r="AL38">
        <v>1</v>
      </c>
      <c r="AM38">
        <v>1</v>
      </c>
      <c r="AN38">
        <v>1</v>
      </c>
      <c r="AO38">
        <v>1</v>
      </c>
      <c r="AP38">
        <v>1</v>
      </c>
      <c r="AQ38">
        <v>1</v>
      </c>
      <c r="AR38">
        <v>1</v>
      </c>
      <c r="AS38">
        <v>1</v>
      </c>
      <c r="AT38">
        <v>1</v>
      </c>
      <c r="AU38">
        <v>1</v>
      </c>
      <c r="AV38">
        <v>1</v>
      </c>
      <c r="AW38">
        <v>1</v>
      </c>
      <c r="AX38">
        <v>1</v>
      </c>
      <c r="AY38">
        <v>1</v>
      </c>
      <c r="AZ38">
        <v>1</v>
      </c>
      <c r="BA38">
        <v>1</v>
      </c>
      <c r="BB38">
        <v>1</v>
      </c>
      <c r="BC38">
        <v>1</v>
      </c>
      <c r="BD38">
        <v>1</v>
      </c>
      <c r="BE38">
        <v>1</v>
      </c>
      <c r="BF38">
        <v>1</v>
      </c>
      <c r="BG38">
        <v>1</v>
      </c>
      <c r="BH38">
        <v>1</v>
      </c>
      <c r="BI38">
        <v>1</v>
      </c>
      <c r="BJ38">
        <v>1</v>
      </c>
      <c r="BK38">
        <v>1</v>
      </c>
      <c r="BL38">
        <v>1</v>
      </c>
      <c r="BM38">
        <v>1</v>
      </c>
      <c r="BN38">
        <v>1</v>
      </c>
      <c r="BO38">
        <v>1</v>
      </c>
      <c r="BP38">
        <v>1</v>
      </c>
      <c r="BQ38">
        <v>1</v>
      </c>
      <c r="BR38">
        <v>1</v>
      </c>
      <c r="BS38">
        <v>1</v>
      </c>
      <c r="BT38">
        <v>1</v>
      </c>
      <c r="BU38">
        <v>1</v>
      </c>
      <c r="BV38">
        <v>1</v>
      </c>
      <c r="BW38">
        <v>1</v>
      </c>
      <c r="BX38">
        <v>1</v>
      </c>
      <c r="CW38" t="s">
        <v>8664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5313C-DA17-4643-BF76-DB1BAFE2EA3F}">
  <sheetPr>
    <tabColor theme="0"/>
  </sheetPr>
  <dimension ref="A1:CZ48"/>
  <sheetViews>
    <sheetView zoomScale="70" zoomScaleNormal="70" workbookViewId="0">
      <selection activeCell="H40" sqref="H40"/>
    </sheetView>
  </sheetViews>
  <sheetFormatPr defaultRowHeight="14.5"/>
  <cols>
    <col min="1" max="1" width="9.54296875" bestFit="1" customWidth="1"/>
    <col min="2" max="2" width="18.90625" bestFit="1" customWidth="1"/>
    <col min="3" max="3" width="40.7265625" bestFit="1" customWidth="1"/>
    <col min="4" max="4" width="24" customWidth="1"/>
    <col min="5" max="5" width="16.54296875" customWidth="1"/>
    <col min="6" max="6" width="9.26953125" customWidth="1"/>
    <col min="7" max="7" width="21.36328125" bestFit="1" customWidth="1"/>
    <col min="9" max="9" width="18.36328125" bestFit="1" customWidth="1"/>
    <col min="10" max="10" width="13.6328125" bestFit="1" customWidth="1"/>
    <col min="11" max="11" width="10.54296875" bestFit="1" customWidth="1"/>
    <col min="12" max="12" width="14.81640625" bestFit="1" customWidth="1"/>
    <col min="13" max="13" width="12.54296875" bestFit="1" customWidth="1"/>
  </cols>
  <sheetData>
    <row r="1" spans="1:104">
      <c r="A1" s="264" t="s">
        <v>0</v>
      </c>
      <c r="B1" s="264" t="s">
        <v>1</v>
      </c>
      <c r="C1" s="264" t="s">
        <v>8359</v>
      </c>
      <c r="D1" s="264" t="s">
        <v>26</v>
      </c>
      <c r="E1" s="264" t="s">
        <v>8360</v>
      </c>
      <c r="F1" s="265" t="s">
        <v>36</v>
      </c>
      <c r="G1" s="264" t="s">
        <v>8361</v>
      </c>
      <c r="H1" s="264" t="s">
        <v>2607</v>
      </c>
      <c r="I1" s="264" t="s">
        <v>8362</v>
      </c>
      <c r="J1" s="266" t="s">
        <v>8363</v>
      </c>
      <c r="K1" s="266" t="s">
        <v>8364</v>
      </c>
      <c r="L1" s="266" t="s">
        <v>8365</v>
      </c>
      <c r="M1" s="266" t="s">
        <v>8366</v>
      </c>
      <c r="N1" s="76" t="s">
        <v>7403</v>
      </c>
      <c r="O1" s="76" t="s">
        <v>7404</v>
      </c>
      <c r="P1" s="76" t="s">
        <v>447</v>
      </c>
      <c r="Q1" s="76" t="s">
        <v>1590</v>
      </c>
      <c r="R1" s="76" t="s">
        <v>99</v>
      </c>
      <c r="S1" s="76" t="s">
        <v>110</v>
      </c>
      <c r="T1" s="76" t="s">
        <v>144</v>
      </c>
      <c r="U1" s="76" t="s">
        <v>154</v>
      </c>
      <c r="V1" s="76" t="s">
        <v>114</v>
      </c>
      <c r="W1" s="267" t="s">
        <v>202</v>
      </c>
      <c r="X1" s="267" t="s">
        <v>128</v>
      </c>
      <c r="Y1" s="268" t="s">
        <v>133</v>
      </c>
      <c r="Z1" s="269" t="s">
        <v>160</v>
      </c>
      <c r="AA1" s="76" t="s">
        <v>247</v>
      </c>
      <c r="AB1" s="76" t="s">
        <v>135</v>
      </c>
      <c r="AC1" s="76" t="s">
        <v>197</v>
      </c>
      <c r="AD1" s="76" t="s">
        <v>575</v>
      </c>
      <c r="AE1" s="76" t="s">
        <v>538</v>
      </c>
      <c r="AF1" s="76" t="s">
        <v>7405</v>
      </c>
      <c r="AG1" s="76" t="s">
        <v>7406</v>
      </c>
      <c r="AH1" s="76" t="s">
        <v>7407</v>
      </c>
      <c r="AI1" s="76" t="s">
        <v>7408</v>
      </c>
      <c r="AJ1" s="76" t="s">
        <v>7409</v>
      </c>
      <c r="AK1" s="76" t="s">
        <v>7410</v>
      </c>
      <c r="AL1" s="76" t="s">
        <v>572</v>
      </c>
      <c r="AM1" s="76" t="s">
        <v>7411</v>
      </c>
      <c r="AN1" s="76" t="s">
        <v>7412</v>
      </c>
      <c r="AO1" s="76" t="s">
        <v>7413</v>
      </c>
      <c r="AP1" s="76" t="s">
        <v>7414</v>
      </c>
      <c r="AQ1" s="76" t="s">
        <v>7415</v>
      </c>
      <c r="AR1" s="76" t="s">
        <v>7416</v>
      </c>
      <c r="AS1" s="76" t="s">
        <v>7417</v>
      </c>
      <c r="AT1" s="76" t="s">
        <v>7418</v>
      </c>
      <c r="AU1" s="76" t="s">
        <v>7419</v>
      </c>
      <c r="AV1" s="76" t="s">
        <v>7420</v>
      </c>
      <c r="AW1" s="76" t="s">
        <v>7421</v>
      </c>
      <c r="AX1" s="76" t="s">
        <v>7422</v>
      </c>
      <c r="AY1" s="76" t="s">
        <v>7423</v>
      </c>
      <c r="AZ1" s="76" t="s">
        <v>7424</v>
      </c>
      <c r="BA1" s="76" t="s">
        <v>7425</v>
      </c>
      <c r="BB1" s="76" t="s">
        <v>7426</v>
      </c>
      <c r="BC1" s="76" t="s">
        <v>7427</v>
      </c>
      <c r="BD1" s="76" t="s">
        <v>7428</v>
      </c>
      <c r="BE1" s="76" t="s">
        <v>7429</v>
      </c>
      <c r="BF1" s="76" t="s">
        <v>7430</v>
      </c>
      <c r="BG1" s="76" t="s">
        <v>7431</v>
      </c>
      <c r="BH1" s="76" t="s">
        <v>7432</v>
      </c>
      <c r="BI1" s="76" t="s">
        <v>7433</v>
      </c>
      <c r="BJ1" s="76" t="s">
        <v>7434</v>
      </c>
      <c r="BK1" s="76" t="s">
        <v>7435</v>
      </c>
      <c r="BL1" s="76" t="s">
        <v>7436</v>
      </c>
      <c r="BM1" s="76" t="s">
        <v>7437</v>
      </c>
      <c r="BN1" s="76" t="s">
        <v>7438</v>
      </c>
      <c r="BO1" s="76" t="s">
        <v>7439</v>
      </c>
      <c r="BP1" s="76" t="s">
        <v>7440</v>
      </c>
      <c r="BQ1" s="76" t="s">
        <v>7441</v>
      </c>
      <c r="BR1" s="76" t="s">
        <v>7442</v>
      </c>
      <c r="BS1" s="76" t="s">
        <v>7443</v>
      </c>
      <c r="BT1" s="76" t="s">
        <v>7444</v>
      </c>
      <c r="BU1" s="76" t="s">
        <v>7445</v>
      </c>
      <c r="BV1" s="76" t="s">
        <v>7446</v>
      </c>
      <c r="BW1" s="76" t="s">
        <v>7447</v>
      </c>
      <c r="BX1" s="76" t="s">
        <v>7448</v>
      </c>
      <c r="BY1" s="76" t="s">
        <v>8335</v>
      </c>
      <c r="BZ1" s="76" t="s">
        <v>8336</v>
      </c>
      <c r="CA1" s="76" t="s">
        <v>8337</v>
      </c>
      <c r="CB1" s="76" t="s">
        <v>8338</v>
      </c>
      <c r="CC1" s="76" t="s">
        <v>8339</v>
      </c>
      <c r="CD1" s="76" t="s">
        <v>8340</v>
      </c>
      <c r="CE1" s="76" t="s">
        <v>8341</v>
      </c>
      <c r="CF1" s="76" t="s">
        <v>8342</v>
      </c>
      <c r="CG1" s="76" t="s">
        <v>8343</v>
      </c>
      <c r="CH1" s="76" t="s">
        <v>8344</v>
      </c>
      <c r="CI1" s="76" t="s">
        <v>8345</v>
      </c>
      <c r="CJ1" s="76" t="s">
        <v>8346</v>
      </c>
      <c r="CK1" s="76" t="s">
        <v>8347</v>
      </c>
      <c r="CL1" s="76" t="s">
        <v>8348</v>
      </c>
      <c r="CM1" s="76" t="s">
        <v>8349</v>
      </c>
      <c r="CN1" s="76" t="s">
        <v>8350</v>
      </c>
      <c r="CO1" s="76" t="s">
        <v>8351</v>
      </c>
      <c r="CP1" s="76" t="s">
        <v>8352</v>
      </c>
      <c r="CQ1" s="76" t="s">
        <v>8353</v>
      </c>
      <c r="CR1" s="76" t="s">
        <v>8354</v>
      </c>
      <c r="CS1" s="76" t="s">
        <v>8355</v>
      </c>
      <c r="CT1" s="76" t="s">
        <v>8356</v>
      </c>
      <c r="CU1" s="76" t="s">
        <v>8357</v>
      </c>
      <c r="CV1" s="76" t="s">
        <v>8358</v>
      </c>
      <c r="CW1" s="270" t="s">
        <v>7476</v>
      </c>
      <c r="CX1" s="270" t="s">
        <v>1828</v>
      </c>
      <c r="CY1" s="270" t="s">
        <v>1403</v>
      </c>
      <c r="CZ1" s="270" t="s">
        <v>8665</v>
      </c>
    </row>
    <row r="2" spans="1:104">
      <c r="A2" s="79" t="s">
        <v>8334</v>
      </c>
      <c r="B2" t="s">
        <v>5152</v>
      </c>
      <c r="C2" t="s">
        <v>2757</v>
      </c>
      <c r="D2" s="15" t="s">
        <v>38</v>
      </c>
      <c r="E2" s="15" t="s">
        <v>97</v>
      </c>
      <c r="F2" s="15" t="s">
        <v>35</v>
      </c>
      <c r="G2" t="s">
        <v>7456</v>
      </c>
      <c r="H2" t="s">
        <v>8271</v>
      </c>
      <c r="I2" t="s">
        <v>2756</v>
      </c>
      <c r="J2">
        <v>234208.84130219783</v>
      </c>
      <c r="K2">
        <v>231149.63443658323</v>
      </c>
      <c r="L2">
        <v>0</v>
      </c>
      <c r="M2" s="82">
        <v>231149.63443658323</v>
      </c>
      <c r="N2">
        <v>0</v>
      </c>
      <c r="O2">
        <v>0</v>
      </c>
      <c r="P2">
        <v>0</v>
      </c>
      <c r="Q2">
        <v>0</v>
      </c>
      <c r="R2">
        <v>0</v>
      </c>
      <c r="S2">
        <v>0</v>
      </c>
      <c r="T2">
        <v>0</v>
      </c>
      <c r="Y2" s="279"/>
      <c r="Z2">
        <v>6482.7636236667968</v>
      </c>
      <c r="AA2">
        <v>9104.5193489350931</v>
      </c>
      <c r="AB2">
        <v>8602.1050792192636</v>
      </c>
      <c r="AC2">
        <v>8516.2034887606296</v>
      </c>
      <c r="AD2">
        <v>7805.844575049874</v>
      </c>
      <c r="AE2">
        <v>8648.5575032314355</v>
      </c>
      <c r="AF2">
        <v>9591.8238516810634</v>
      </c>
      <c r="AG2">
        <v>9721.9435609903412</v>
      </c>
      <c r="AH2">
        <v>9630.58746272387</v>
      </c>
      <c r="AI2">
        <v>9951.6070448146656</v>
      </c>
      <c r="AJ2">
        <v>8711.8264812202979</v>
      </c>
      <c r="AK2">
        <v>6922.8516554551061</v>
      </c>
      <c r="AL2">
        <v>6547.1098979043854</v>
      </c>
      <c r="AM2">
        <v>6335.9128044235986</v>
      </c>
      <c r="AN2">
        <v>6547.1098979043854</v>
      </c>
      <c r="AO2">
        <v>5432.6898810835328</v>
      </c>
      <c r="AP2">
        <v>4838.3334142871117</v>
      </c>
      <c r="AQ2">
        <v>4104.087091294984</v>
      </c>
      <c r="AR2">
        <v>3455.9524387765086</v>
      </c>
      <c r="AS2">
        <v>1236.0737282080831</v>
      </c>
      <c r="AT2">
        <v>5241.9499678286793</v>
      </c>
      <c r="AU2">
        <v>5895.2202372481788</v>
      </c>
      <c r="AV2">
        <v>5943.4209771424376</v>
      </c>
      <c r="AW2">
        <v>5747.7880573054708</v>
      </c>
      <c r="AX2">
        <v>5947.156554532784</v>
      </c>
      <c r="AY2">
        <v>5755.3127947091452</v>
      </c>
      <c r="AZ2">
        <v>5889.4803517099062</v>
      </c>
      <c r="BA2">
        <v>5931.7228699729603</v>
      </c>
      <c r="BB2">
        <v>5352.7370358040262</v>
      </c>
      <c r="BC2">
        <v>3961.8717398621229</v>
      </c>
      <c r="BD2">
        <v>4347.4529823888479</v>
      </c>
      <c r="BE2">
        <v>5036.1634487734154</v>
      </c>
      <c r="BF2">
        <v>4778.6779926385107</v>
      </c>
      <c r="BG2">
        <v>4620.1247452601992</v>
      </c>
      <c r="BH2">
        <v>4906.7431247830764</v>
      </c>
      <c r="BI2">
        <v>3253.2875189815804</v>
      </c>
      <c r="BJ2">
        <v>2393.7975650032877</v>
      </c>
      <c r="BK2">
        <v>2394.4334045726528</v>
      </c>
      <c r="BL2">
        <v>1564.3902384350101</v>
      </c>
      <c r="CW2" t="s">
        <v>46</v>
      </c>
      <c r="CX2" t="s">
        <v>46</v>
      </c>
      <c r="CY2" t="s">
        <v>46</v>
      </c>
      <c r="CZ2" t="s">
        <v>8669</v>
      </c>
    </row>
    <row r="3" spans="1:104">
      <c r="A3" s="79" t="s">
        <v>8334</v>
      </c>
      <c r="B3" t="s">
        <v>5165</v>
      </c>
      <c r="C3" t="s">
        <v>2837</v>
      </c>
      <c r="D3" s="15" t="s">
        <v>38</v>
      </c>
      <c r="E3" s="15" t="s">
        <v>97</v>
      </c>
      <c r="F3" s="15" t="s">
        <v>35</v>
      </c>
      <c r="G3" t="s">
        <v>7456</v>
      </c>
      <c r="H3" t="s">
        <v>8271</v>
      </c>
      <c r="I3" t="s">
        <v>2836</v>
      </c>
      <c r="J3">
        <v>2472982</v>
      </c>
      <c r="K3">
        <v>2123589.3593748319</v>
      </c>
      <c r="L3">
        <v>-14291.141176470555</v>
      </c>
      <c r="M3" s="82">
        <v>2137551.4999999986</v>
      </c>
      <c r="N3">
        <v>0</v>
      </c>
      <c r="O3">
        <v>0</v>
      </c>
      <c r="P3">
        <v>0</v>
      </c>
      <c r="Q3">
        <v>0</v>
      </c>
      <c r="R3">
        <v>2177.1750000380562</v>
      </c>
      <c r="S3">
        <v>684.96562512844002</v>
      </c>
      <c r="T3">
        <v>0</v>
      </c>
      <c r="U3">
        <v>0</v>
      </c>
      <c r="V3">
        <v>11100</v>
      </c>
      <c r="W3">
        <v>0</v>
      </c>
      <c r="X3">
        <v>18048.05768346721</v>
      </c>
      <c r="Y3" s="279"/>
      <c r="Z3">
        <v>855.67206102838782</v>
      </c>
      <c r="AA3">
        <v>2586.2623779640321</v>
      </c>
      <c r="AB3">
        <v>11423.989893551372</v>
      </c>
      <c r="AC3">
        <v>20540.515304612651</v>
      </c>
      <c r="AD3">
        <v>29113.949538813882</v>
      </c>
      <c r="AE3">
        <v>35349.681971279315</v>
      </c>
      <c r="AF3">
        <v>34145.271160457502</v>
      </c>
      <c r="AG3">
        <v>47636.393941099457</v>
      </c>
      <c r="AH3">
        <v>45987.922529100651</v>
      </c>
      <c r="AI3">
        <v>53341.449679247118</v>
      </c>
      <c r="AJ3">
        <v>59434.443197337379</v>
      </c>
      <c r="AK3">
        <v>59734.005453436876</v>
      </c>
      <c r="AL3">
        <v>65379.005635218105</v>
      </c>
      <c r="AM3">
        <v>63270.005453436876</v>
      </c>
      <c r="AN3">
        <v>65379.005635218105</v>
      </c>
      <c r="AO3">
        <v>63858.778831094394</v>
      </c>
      <c r="AP3">
        <v>57025.036017709463</v>
      </c>
      <c r="AQ3">
        <v>63495.150238389448</v>
      </c>
      <c r="AR3">
        <v>63259.986474526821</v>
      </c>
      <c r="AS3">
        <v>62046.652690344381</v>
      </c>
      <c r="AT3">
        <v>54019.986474526828</v>
      </c>
      <c r="AU3">
        <v>54320.652690344388</v>
      </c>
      <c r="AV3">
        <v>55572.546378052022</v>
      </c>
      <c r="AW3">
        <v>62427.677959531153</v>
      </c>
      <c r="AX3">
        <v>54232.817483520696</v>
      </c>
      <c r="AY3">
        <v>52598.630205985864</v>
      </c>
      <c r="AZ3">
        <v>60284.035592671411</v>
      </c>
      <c r="BA3">
        <v>61362.862644384702</v>
      </c>
      <c r="BB3">
        <v>60141.288281744455</v>
      </c>
      <c r="BC3">
        <v>74552.920221802226</v>
      </c>
      <c r="BD3">
        <v>74089.277634002152</v>
      </c>
      <c r="BE3">
        <v>76558.920221802226</v>
      </c>
      <c r="BF3">
        <v>67248.750288680923</v>
      </c>
      <c r="BG3">
        <v>64393.799754879336</v>
      </c>
      <c r="BH3">
        <v>57167.17047505681</v>
      </c>
      <c r="BI3">
        <v>51280.266949626763</v>
      </c>
      <c r="BJ3">
        <v>40264.158159155573</v>
      </c>
      <c r="BK3">
        <v>28478.884481676465</v>
      </c>
      <c r="BL3">
        <v>25180.180631065679</v>
      </c>
      <c r="BM3">
        <v>22112.180631065679</v>
      </c>
      <c r="BN3">
        <v>20685.588332287247</v>
      </c>
      <c r="BO3">
        <v>21274.180631065679</v>
      </c>
      <c r="BP3">
        <v>11242.459249276402</v>
      </c>
      <c r="BQ3">
        <v>9551.4647058823539</v>
      </c>
      <c r="BR3">
        <v>9243.3529411764721</v>
      </c>
      <c r="BS3">
        <v>9551.4647058823539</v>
      </c>
      <c r="BT3">
        <v>9551.4647058823539</v>
      </c>
      <c r="BU3">
        <v>9243.3529411764721</v>
      </c>
      <c r="BV3">
        <v>5047.7882352941378</v>
      </c>
      <c r="BW3">
        <v>0</v>
      </c>
      <c r="CK3">
        <v>0</v>
      </c>
      <c r="CL3">
        <v>0</v>
      </c>
      <c r="CM3">
        <v>0</v>
      </c>
      <c r="CN3">
        <v>0</v>
      </c>
      <c r="CO3">
        <v>0</v>
      </c>
      <c r="CP3">
        <v>0</v>
      </c>
      <c r="CQ3">
        <v>0</v>
      </c>
      <c r="CR3">
        <v>0</v>
      </c>
      <c r="CS3">
        <v>0</v>
      </c>
      <c r="CT3">
        <v>0</v>
      </c>
      <c r="CU3">
        <v>0</v>
      </c>
      <c r="CV3">
        <v>0</v>
      </c>
      <c r="CW3" t="s">
        <v>46</v>
      </c>
      <c r="CX3" t="s">
        <v>46</v>
      </c>
      <c r="CY3" t="s">
        <v>46</v>
      </c>
      <c r="CZ3" t="s">
        <v>8670</v>
      </c>
    </row>
    <row r="4" spans="1:104">
      <c r="A4" s="79" t="s">
        <v>8334</v>
      </c>
      <c r="B4" t="s">
        <v>5166</v>
      </c>
      <c r="C4" t="s">
        <v>2841</v>
      </c>
      <c r="D4" s="15" t="s">
        <v>38</v>
      </c>
      <c r="E4" s="15" t="s">
        <v>97</v>
      </c>
      <c r="F4" s="15" t="s">
        <v>35</v>
      </c>
      <c r="G4" t="s">
        <v>7456</v>
      </c>
      <c r="H4" t="s">
        <v>8271</v>
      </c>
      <c r="I4" t="s">
        <v>2840</v>
      </c>
      <c r="J4">
        <v>75617.935000000143</v>
      </c>
      <c r="K4">
        <v>31616.000000000065</v>
      </c>
      <c r="L4">
        <v>0</v>
      </c>
      <c r="M4" s="82">
        <v>42856.000000000065</v>
      </c>
      <c r="N4">
        <v>0</v>
      </c>
      <c r="O4">
        <v>0</v>
      </c>
      <c r="P4">
        <v>2754.6701608499307</v>
      </c>
      <c r="Q4">
        <v>6761.3298391500684</v>
      </c>
      <c r="R4">
        <v>0</v>
      </c>
      <c r="S4">
        <v>0</v>
      </c>
      <c r="T4">
        <v>0</v>
      </c>
      <c r="U4">
        <v>0</v>
      </c>
      <c r="V4">
        <v>1724</v>
      </c>
      <c r="W4">
        <v>0</v>
      </c>
      <c r="X4">
        <v>0</v>
      </c>
      <c r="Z4">
        <v>4689.2282157676436</v>
      </c>
      <c r="AA4">
        <v>3635.2531120332023</v>
      </c>
      <c r="AB4">
        <v>5281.2282157676436</v>
      </c>
      <c r="AC4">
        <v>3801.2282157676427</v>
      </c>
      <c r="AD4">
        <v>3303.3029045643243</v>
      </c>
      <c r="AE4">
        <v>3801.2282157676427</v>
      </c>
      <c r="AF4">
        <v>3635.2531120332023</v>
      </c>
      <c r="AG4">
        <v>3469.2780082987638</v>
      </c>
      <c r="AH4">
        <v>0</v>
      </c>
      <c r="AI4">
        <v>0</v>
      </c>
      <c r="AJ4">
        <v>0</v>
      </c>
      <c r="AK4">
        <v>0</v>
      </c>
      <c r="AL4">
        <v>0</v>
      </c>
      <c r="AM4">
        <v>0</v>
      </c>
      <c r="AN4">
        <v>0</v>
      </c>
      <c r="AO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CK4">
        <v>0</v>
      </c>
      <c r="CL4">
        <v>0</v>
      </c>
      <c r="CM4">
        <v>0</v>
      </c>
      <c r="CN4">
        <v>0</v>
      </c>
      <c r="CO4">
        <v>0</v>
      </c>
      <c r="CP4">
        <v>0</v>
      </c>
      <c r="CQ4">
        <v>0</v>
      </c>
      <c r="CR4">
        <v>0</v>
      </c>
      <c r="CS4">
        <v>0</v>
      </c>
      <c r="CT4">
        <v>0</v>
      </c>
      <c r="CU4">
        <v>0</v>
      </c>
      <c r="CV4">
        <v>0</v>
      </c>
      <c r="CW4" t="s">
        <v>46</v>
      </c>
      <c r="CX4" t="s">
        <v>46</v>
      </c>
      <c r="CY4" t="s">
        <v>46</v>
      </c>
      <c r="CZ4" t="s">
        <v>8667</v>
      </c>
    </row>
    <row r="5" spans="1:104">
      <c r="A5" s="79" t="s">
        <v>8334</v>
      </c>
      <c r="B5" s="271" t="s">
        <v>5168</v>
      </c>
      <c r="C5" t="s">
        <v>2853</v>
      </c>
      <c r="D5" s="15" t="s">
        <v>38</v>
      </c>
      <c r="E5" s="15" t="s">
        <v>97</v>
      </c>
      <c r="F5" s="281" t="s">
        <v>35</v>
      </c>
      <c r="G5" t="s">
        <v>7456</v>
      </c>
      <c r="H5" s="258" t="s">
        <v>8271</v>
      </c>
      <c r="I5" s="79" t="s">
        <v>2852</v>
      </c>
      <c r="J5" s="273">
        <v>197930.61009422658</v>
      </c>
      <c r="K5" s="273">
        <v>27514.280199999994</v>
      </c>
      <c r="L5" s="274">
        <v>0</v>
      </c>
      <c r="M5" s="282">
        <v>92047.280199999994</v>
      </c>
      <c r="N5" s="218">
        <v>0</v>
      </c>
      <c r="O5" s="218">
        <v>0</v>
      </c>
      <c r="P5" s="218">
        <v>2735.5646301000261</v>
      </c>
      <c r="Q5" s="218">
        <v>6714.4353698999739</v>
      </c>
      <c r="R5" s="218">
        <v>16633.090625299235</v>
      </c>
      <c r="S5" s="218">
        <v>17802.55586038492</v>
      </c>
      <c r="T5" s="218">
        <v>20647.353514315841</v>
      </c>
      <c r="U5" s="218">
        <v>0</v>
      </c>
      <c r="V5" s="218">
        <v>0</v>
      </c>
      <c r="W5" s="218">
        <v>0</v>
      </c>
      <c r="X5" s="218">
        <v>40.279227313842739</v>
      </c>
      <c r="Y5" s="280"/>
      <c r="Z5" s="218">
        <v>4798.7024037434458</v>
      </c>
      <c r="AA5" s="218">
        <v>2815.0426527061009</v>
      </c>
      <c r="AB5" s="218">
        <v>5986.7024037434494</v>
      </c>
      <c r="AC5" s="218">
        <v>3016.7024037434467</v>
      </c>
      <c r="AD5" s="218">
        <v>2411.7231506314101</v>
      </c>
      <c r="AE5" s="218">
        <v>3016.7024037434467</v>
      </c>
      <c r="AF5" s="218">
        <v>2815.0426527061027</v>
      </c>
      <c r="AG5" s="218">
        <v>2613.3829016687559</v>
      </c>
      <c r="AH5" s="218">
        <v>0</v>
      </c>
      <c r="AI5" s="218">
        <v>0</v>
      </c>
      <c r="AJ5" s="218">
        <v>0</v>
      </c>
      <c r="AK5" s="218">
        <v>0</v>
      </c>
      <c r="AL5" s="218">
        <v>0</v>
      </c>
      <c r="AM5" s="218">
        <v>0</v>
      </c>
      <c r="AN5" s="218">
        <v>0</v>
      </c>
      <c r="AO5" s="218">
        <v>0</v>
      </c>
      <c r="AP5" s="218">
        <v>0</v>
      </c>
      <c r="AQ5" s="218">
        <v>0</v>
      </c>
      <c r="AR5" s="218">
        <v>0</v>
      </c>
      <c r="AS5" s="218">
        <v>0</v>
      </c>
      <c r="AT5" s="218">
        <v>0</v>
      </c>
      <c r="AU5" s="218">
        <v>0</v>
      </c>
      <c r="AV5" s="218">
        <v>0</v>
      </c>
      <c r="AW5" s="218">
        <v>0</v>
      </c>
      <c r="AX5" s="218">
        <v>0</v>
      </c>
      <c r="AY5" s="218">
        <v>0</v>
      </c>
      <c r="AZ5" s="218">
        <v>0</v>
      </c>
      <c r="BA5" s="218">
        <v>0</v>
      </c>
      <c r="BB5" s="218">
        <v>0</v>
      </c>
      <c r="BC5" s="218">
        <v>0</v>
      </c>
      <c r="BD5" s="218">
        <v>0</v>
      </c>
      <c r="BE5" s="218">
        <v>0</v>
      </c>
      <c r="BF5" s="218">
        <v>0</v>
      </c>
      <c r="BG5" s="218">
        <v>0</v>
      </c>
      <c r="BH5" s="218">
        <v>0</v>
      </c>
      <c r="BI5" s="218">
        <v>0</v>
      </c>
      <c r="BJ5" s="218">
        <v>0</v>
      </c>
      <c r="BK5" s="218">
        <v>0</v>
      </c>
      <c r="BL5" s="218">
        <v>0</v>
      </c>
      <c r="BM5" s="218">
        <v>0</v>
      </c>
      <c r="BN5" s="218">
        <v>0</v>
      </c>
      <c r="BO5" s="218">
        <v>0</v>
      </c>
      <c r="BP5" s="218">
        <v>0</v>
      </c>
      <c r="BQ5" s="218">
        <v>0</v>
      </c>
      <c r="BR5" s="218">
        <v>0</v>
      </c>
      <c r="BS5" s="218">
        <v>0</v>
      </c>
      <c r="BT5" s="218">
        <v>0</v>
      </c>
      <c r="BU5" s="218">
        <v>0</v>
      </c>
      <c r="BV5" s="218">
        <v>0</v>
      </c>
      <c r="BW5" s="218">
        <v>0</v>
      </c>
      <c r="BX5" s="218">
        <v>0</v>
      </c>
      <c r="BY5" s="218">
        <v>0</v>
      </c>
      <c r="BZ5" s="218">
        <v>0</v>
      </c>
      <c r="CA5" s="218">
        <v>0</v>
      </c>
      <c r="CB5" s="218">
        <v>0</v>
      </c>
      <c r="CC5" s="218">
        <v>0</v>
      </c>
      <c r="CD5" s="218">
        <v>0</v>
      </c>
      <c r="CE5" s="218">
        <v>0</v>
      </c>
      <c r="CF5" s="218">
        <v>0</v>
      </c>
      <c r="CG5" s="218">
        <v>0</v>
      </c>
      <c r="CH5" s="218">
        <v>0</v>
      </c>
      <c r="CI5" s="218">
        <v>0</v>
      </c>
      <c r="CJ5" s="218">
        <v>0</v>
      </c>
      <c r="CK5" s="218">
        <v>0</v>
      </c>
      <c r="CL5" s="218">
        <v>0</v>
      </c>
      <c r="CM5" s="218">
        <v>0</v>
      </c>
      <c r="CN5" s="218">
        <v>0</v>
      </c>
      <c r="CO5" s="218">
        <v>0</v>
      </c>
      <c r="CP5" s="218">
        <v>0</v>
      </c>
      <c r="CQ5" s="218">
        <v>0</v>
      </c>
      <c r="CR5" s="218">
        <v>0</v>
      </c>
      <c r="CS5" s="218">
        <v>0</v>
      </c>
      <c r="CT5" s="218">
        <v>0</v>
      </c>
      <c r="CU5" s="218">
        <v>0</v>
      </c>
      <c r="CV5" s="218">
        <v>0</v>
      </c>
      <c r="CW5" s="218" t="s">
        <v>46</v>
      </c>
      <c r="CX5" s="218" t="s">
        <v>46</v>
      </c>
      <c r="CY5" s="218" t="s">
        <v>46</v>
      </c>
      <c r="CZ5" s="218" t="s">
        <v>8671</v>
      </c>
    </row>
    <row r="6" spans="1:104">
      <c r="A6" s="79" t="s">
        <v>8334</v>
      </c>
      <c r="B6" s="271" t="s">
        <v>5169</v>
      </c>
      <c r="C6" t="s">
        <v>2857</v>
      </c>
      <c r="D6" s="15" t="s">
        <v>38</v>
      </c>
      <c r="E6" s="15" t="s">
        <v>97</v>
      </c>
      <c r="F6" s="281" t="s">
        <v>35</v>
      </c>
      <c r="G6" t="s">
        <v>7456</v>
      </c>
      <c r="H6" s="258" t="s">
        <v>8271</v>
      </c>
      <c r="I6" s="79" t="s">
        <v>2856</v>
      </c>
      <c r="J6" s="273">
        <v>2627078.5999999996</v>
      </c>
      <c r="K6" s="273">
        <v>3683229.6844525114</v>
      </c>
      <c r="L6" s="274">
        <v>-29801.064705881756</v>
      </c>
      <c r="M6" s="282">
        <v>3706618.4949999992</v>
      </c>
      <c r="N6" s="218">
        <v>0</v>
      </c>
      <c r="O6" s="218">
        <v>0</v>
      </c>
      <c r="P6" s="218">
        <v>498.48066592933804</v>
      </c>
      <c r="Q6" s="218">
        <v>1223.5193340706619</v>
      </c>
      <c r="R6" s="218">
        <v>6577.1281251400324</v>
      </c>
      <c r="S6" s="218">
        <v>278.68242234760692</v>
      </c>
      <c r="T6" s="218">
        <v>0</v>
      </c>
      <c r="U6" s="218">
        <v>0</v>
      </c>
      <c r="V6" s="218">
        <v>14811</v>
      </c>
      <c r="W6" s="218">
        <v>0</v>
      </c>
      <c r="X6" s="218"/>
      <c r="Y6" s="280"/>
      <c r="Z6" s="218">
        <v>7695.3700915111913</v>
      </c>
      <c r="AA6" s="218">
        <v>8800.3110578490341</v>
      </c>
      <c r="AB6" s="218">
        <v>24176.006853121762</v>
      </c>
      <c r="AC6" s="218">
        <v>38302.183235782468</v>
      </c>
      <c r="AD6" s="218">
        <v>51786.228950965604</v>
      </c>
      <c r="AE6" s="218">
        <v>61696.606569115793</v>
      </c>
      <c r="AF6" s="218">
        <v>59181.470696399076</v>
      </c>
      <c r="AG6" s="218">
        <v>77754.658304729557</v>
      </c>
      <c r="AH6" s="218">
        <v>74518.922861797328</v>
      </c>
      <c r="AI6" s="218">
        <v>85286.882898611701</v>
      </c>
      <c r="AJ6" s="218">
        <v>93301.645967055243</v>
      </c>
      <c r="AK6" s="218">
        <v>96383.621649051958</v>
      </c>
      <c r="AL6" s="218">
        <v>109071.69039328591</v>
      </c>
      <c r="AM6" s="218">
        <v>105553.24876769603</v>
      </c>
      <c r="AN6" s="218">
        <v>109071.6903932859</v>
      </c>
      <c r="AO6" s="218">
        <v>108448.18523864672</v>
      </c>
      <c r="AP6" s="218">
        <v>97685.025310330733</v>
      </c>
      <c r="AQ6" s="218">
        <v>108297.34083173505</v>
      </c>
      <c r="AR6" s="218">
        <v>105538.90397571056</v>
      </c>
      <c r="AS6" s="218">
        <v>102807.86744156758</v>
      </c>
      <c r="AT6" s="218">
        <v>86308.903975710564</v>
      </c>
      <c r="AU6" s="218">
        <v>88025.917441567581</v>
      </c>
      <c r="AV6" s="218">
        <v>91816.97631199946</v>
      </c>
      <c r="AW6" s="218">
        <v>104102.56527821819</v>
      </c>
      <c r="AX6" s="218">
        <v>91729.937855128272</v>
      </c>
      <c r="AY6" s="218">
        <v>89739.943595107921</v>
      </c>
      <c r="AZ6" s="218">
        <v>103190.53522673158</v>
      </c>
      <c r="BA6" s="218">
        <v>108160.7472282649</v>
      </c>
      <c r="BB6" s="218">
        <v>108781.11354939154</v>
      </c>
      <c r="BC6" s="218">
        <v>135856.20144370393</v>
      </c>
      <c r="BD6" s="218">
        <v>136507.93688100378</v>
      </c>
      <c r="BE6" s="218">
        <v>141058.2014437039</v>
      </c>
      <c r="BF6" s="218">
        <v>124447.00708793729</v>
      </c>
      <c r="BG6" s="218">
        <v>119609.17325202406</v>
      </c>
      <c r="BH6" s="218">
        <v>106867.48478496853</v>
      </c>
      <c r="BI6" s="218">
        <v>96292.04962171035</v>
      </c>
      <c r="BJ6" s="218">
        <v>77064.805175353249</v>
      </c>
      <c r="BK6" s="218">
        <v>56089.612112429553</v>
      </c>
      <c r="BL6" s="218">
        <v>46943.265849510542</v>
      </c>
      <c r="BM6" s="218">
        <v>38987.265849510542</v>
      </c>
      <c r="BN6" s="218">
        <v>36471.958375348571</v>
      </c>
      <c r="BO6" s="218">
        <v>38391.265849510542</v>
      </c>
      <c r="BP6" s="218">
        <v>22760.651834250522</v>
      </c>
      <c r="BQ6" s="218">
        <v>19877.108823529412</v>
      </c>
      <c r="BR6" s="218">
        <v>19235.911764705881</v>
      </c>
      <c r="BS6" s="218">
        <v>19877.108823529412</v>
      </c>
      <c r="BT6" s="218">
        <v>19877.108823529412</v>
      </c>
      <c r="BU6" s="218">
        <v>19235.911764705881</v>
      </c>
      <c r="BV6" s="218">
        <v>10565.152941176435</v>
      </c>
      <c r="BW6" s="218">
        <v>0</v>
      </c>
      <c r="BX6" s="218"/>
      <c r="BY6" s="218"/>
      <c r="BZ6" s="218"/>
      <c r="CA6" s="218"/>
      <c r="CB6" s="218"/>
      <c r="CC6" s="218"/>
      <c r="CD6" s="218"/>
      <c r="CE6" s="218"/>
      <c r="CF6" s="218"/>
      <c r="CG6" s="218"/>
      <c r="CH6" s="218"/>
      <c r="CI6" s="218"/>
      <c r="CJ6" s="218"/>
      <c r="CK6" s="218">
        <v>0</v>
      </c>
      <c r="CL6" s="218">
        <v>0</v>
      </c>
      <c r="CM6" s="218">
        <v>0</v>
      </c>
      <c r="CN6" s="218">
        <v>0</v>
      </c>
      <c r="CO6" s="218">
        <v>0</v>
      </c>
      <c r="CP6" s="218">
        <v>0</v>
      </c>
      <c r="CQ6" s="218">
        <v>0</v>
      </c>
      <c r="CR6" s="218">
        <v>0</v>
      </c>
      <c r="CS6" s="218">
        <v>0</v>
      </c>
      <c r="CT6" s="218">
        <v>0</v>
      </c>
      <c r="CU6" s="218">
        <v>0</v>
      </c>
      <c r="CV6" s="218">
        <v>0</v>
      </c>
      <c r="CW6" s="218" t="s">
        <v>46</v>
      </c>
      <c r="CX6" s="218" t="s">
        <v>46</v>
      </c>
      <c r="CY6" s="218" t="s">
        <v>46</v>
      </c>
      <c r="CZ6" s="218" t="s">
        <v>8672</v>
      </c>
    </row>
    <row r="15" spans="1:104">
      <c r="E15" s="212" t="s">
        <v>0</v>
      </c>
      <c r="F15" s="142" t="s">
        <v>3</v>
      </c>
      <c r="G15" s="213" t="s">
        <v>25</v>
      </c>
      <c r="H15" s="213" t="s">
        <v>8635</v>
      </c>
      <c r="I15" s="142" t="s">
        <v>1</v>
      </c>
      <c r="J15" s="142" t="s">
        <v>26</v>
      </c>
      <c r="K15" s="215" t="s">
        <v>36</v>
      </c>
      <c r="L15" s="142" t="s">
        <v>2607</v>
      </c>
      <c r="M15" s="141" t="s">
        <v>7475</v>
      </c>
      <c r="N15" s="1">
        <v>45200</v>
      </c>
      <c r="O15" s="1">
        <v>45231</v>
      </c>
      <c r="P15" s="1">
        <v>45261</v>
      </c>
      <c r="Q15" s="1">
        <v>45292</v>
      </c>
      <c r="R15" s="1">
        <v>45323</v>
      </c>
      <c r="S15" s="1">
        <v>45352</v>
      </c>
      <c r="T15" s="1">
        <v>45383</v>
      </c>
      <c r="U15" s="1">
        <v>45413</v>
      </c>
      <c r="V15" s="1">
        <v>45444</v>
      </c>
      <c r="W15" s="1">
        <v>45474</v>
      </c>
      <c r="X15" s="1">
        <v>45505</v>
      </c>
      <c r="Y15" s="1">
        <v>45536</v>
      </c>
      <c r="Z15" s="1">
        <v>45566</v>
      </c>
      <c r="AA15" s="1">
        <v>45597</v>
      </c>
      <c r="AB15" s="1">
        <v>45627</v>
      </c>
      <c r="AC15" s="1">
        <v>45658</v>
      </c>
      <c r="AD15" s="1">
        <v>45689</v>
      </c>
      <c r="AE15" s="1">
        <v>45717</v>
      </c>
      <c r="AF15" s="1">
        <v>45748</v>
      </c>
      <c r="AG15" s="1">
        <v>45778</v>
      </c>
      <c r="AH15" s="1">
        <v>45809</v>
      </c>
      <c r="AI15" s="1">
        <v>45839</v>
      </c>
      <c r="AJ15" s="1">
        <v>45870</v>
      </c>
      <c r="AK15" s="1">
        <v>45901</v>
      </c>
      <c r="AL15" s="1">
        <v>45931</v>
      </c>
      <c r="AM15" s="1">
        <v>45962</v>
      </c>
      <c r="AN15" s="1">
        <v>45992</v>
      </c>
      <c r="AO15" s="1">
        <v>46023</v>
      </c>
      <c r="AP15" s="1">
        <v>46054</v>
      </c>
      <c r="AQ15" s="1">
        <v>46082</v>
      </c>
      <c r="AR15" s="1">
        <v>46113</v>
      </c>
      <c r="AS15" s="1">
        <v>46143</v>
      </c>
      <c r="AT15" s="1">
        <v>46174</v>
      </c>
      <c r="AU15" s="1">
        <v>46204</v>
      </c>
      <c r="AV15" s="1">
        <v>46235</v>
      </c>
      <c r="AW15" s="1">
        <v>46266</v>
      </c>
      <c r="AX15" s="1">
        <v>46296</v>
      </c>
      <c r="AY15" s="1">
        <v>46327</v>
      </c>
      <c r="AZ15" s="1">
        <v>46357</v>
      </c>
      <c r="BA15" s="1">
        <v>46388</v>
      </c>
      <c r="BB15" s="1">
        <v>46419</v>
      </c>
      <c r="BC15" s="1">
        <v>46447</v>
      </c>
      <c r="BD15" s="1">
        <v>46478</v>
      </c>
      <c r="BE15" s="1">
        <v>46508</v>
      </c>
      <c r="BF15" s="1">
        <v>46539</v>
      </c>
      <c r="BG15" s="1">
        <v>46569</v>
      </c>
      <c r="BH15" s="1">
        <v>46600</v>
      </c>
      <c r="BI15" s="1">
        <v>46631</v>
      </c>
      <c r="BJ15" s="1">
        <v>46661</v>
      </c>
      <c r="BK15" s="1">
        <v>46692</v>
      </c>
      <c r="BL15" s="1">
        <v>46722</v>
      </c>
      <c r="BM15" s="1">
        <v>46753</v>
      </c>
      <c r="BN15" s="1">
        <v>46784</v>
      </c>
      <c r="BO15" s="1">
        <v>46813</v>
      </c>
      <c r="BP15" s="1">
        <v>46844</v>
      </c>
      <c r="BQ15" s="1">
        <v>46874</v>
      </c>
      <c r="BR15" s="1">
        <v>46905</v>
      </c>
      <c r="BS15" s="1">
        <v>46935</v>
      </c>
      <c r="BT15" s="1">
        <v>46966</v>
      </c>
      <c r="BU15" s="1">
        <v>46997</v>
      </c>
      <c r="BV15" s="1">
        <v>47027</v>
      </c>
      <c r="BW15" s="1">
        <v>47058</v>
      </c>
      <c r="BX15" s="1">
        <v>47088</v>
      </c>
    </row>
    <row r="16" spans="1:104">
      <c r="E16" s="79" t="s">
        <v>8334</v>
      </c>
      <c r="F16" t="s">
        <v>214</v>
      </c>
      <c r="I16" s="278" t="s">
        <v>5152</v>
      </c>
      <c r="J16" t="s">
        <v>38</v>
      </c>
      <c r="K16" t="s">
        <v>35</v>
      </c>
      <c r="L16" t="s">
        <v>8271</v>
      </c>
      <c r="M16" s="277">
        <f>+SUM(N16:BX16)</f>
        <v>250</v>
      </c>
      <c r="N16" s="218">
        <v>0</v>
      </c>
      <c r="O16" s="218">
        <v>0</v>
      </c>
      <c r="P16" s="218">
        <v>0</v>
      </c>
      <c r="Q16" s="218">
        <v>0</v>
      </c>
      <c r="R16" s="218">
        <v>0</v>
      </c>
      <c r="S16" s="218">
        <v>0</v>
      </c>
      <c r="T16" s="218">
        <v>0</v>
      </c>
      <c r="U16" s="218">
        <v>0</v>
      </c>
      <c r="V16" s="218">
        <v>0</v>
      </c>
      <c r="W16" s="218">
        <v>0</v>
      </c>
      <c r="X16" s="218">
        <v>0</v>
      </c>
      <c r="Y16" s="218">
        <v>5</v>
      </c>
      <c r="Z16" s="218">
        <v>5</v>
      </c>
      <c r="AA16" s="218">
        <v>5</v>
      </c>
      <c r="AB16" s="218">
        <v>5</v>
      </c>
      <c r="AC16" s="218">
        <v>5</v>
      </c>
      <c r="AD16" s="218">
        <v>5</v>
      </c>
      <c r="AE16" s="218">
        <v>5</v>
      </c>
      <c r="AF16" s="218">
        <v>5</v>
      </c>
      <c r="AG16" s="218">
        <v>5</v>
      </c>
      <c r="AH16" s="218">
        <v>5</v>
      </c>
      <c r="AI16" s="218">
        <v>5</v>
      </c>
      <c r="AJ16" s="218">
        <v>5</v>
      </c>
      <c r="AK16" s="218">
        <v>5</v>
      </c>
      <c r="AL16" s="218">
        <v>5</v>
      </c>
      <c r="AM16" s="218">
        <v>5</v>
      </c>
      <c r="AN16" s="218">
        <v>5</v>
      </c>
      <c r="AO16" s="218">
        <v>5</v>
      </c>
      <c r="AP16" s="218">
        <v>5</v>
      </c>
      <c r="AQ16" s="218">
        <v>5</v>
      </c>
      <c r="AR16" s="218">
        <v>5</v>
      </c>
      <c r="AS16" s="218">
        <v>5</v>
      </c>
      <c r="AT16" s="218">
        <v>5</v>
      </c>
      <c r="AU16" s="218">
        <v>5</v>
      </c>
      <c r="AV16" s="218">
        <v>5</v>
      </c>
      <c r="AW16" s="218">
        <v>5</v>
      </c>
      <c r="AX16" s="218">
        <v>5</v>
      </c>
      <c r="AY16" s="218">
        <v>5</v>
      </c>
      <c r="AZ16" s="218">
        <v>5</v>
      </c>
      <c r="BA16" s="218">
        <v>5</v>
      </c>
      <c r="BB16" s="218">
        <v>5</v>
      </c>
      <c r="BC16" s="218">
        <v>5</v>
      </c>
      <c r="BD16" s="218">
        <v>5</v>
      </c>
      <c r="BE16" s="218">
        <v>5</v>
      </c>
      <c r="BF16" s="218">
        <v>5</v>
      </c>
      <c r="BG16" s="218">
        <v>5</v>
      </c>
      <c r="BH16" s="218">
        <v>5</v>
      </c>
      <c r="BI16" s="218">
        <v>5</v>
      </c>
      <c r="BJ16" s="218">
        <v>5</v>
      </c>
      <c r="BK16" s="218">
        <v>5</v>
      </c>
      <c r="BL16" s="218">
        <v>5</v>
      </c>
      <c r="BM16" s="218">
        <v>5</v>
      </c>
      <c r="BN16" s="218">
        <v>5</v>
      </c>
      <c r="BO16" s="218">
        <v>5</v>
      </c>
      <c r="BP16" s="218">
        <v>5</v>
      </c>
      <c r="BQ16" s="218">
        <v>5</v>
      </c>
      <c r="BR16" s="218">
        <v>5</v>
      </c>
      <c r="BS16" s="218">
        <v>5</v>
      </c>
      <c r="BT16" s="218">
        <v>5</v>
      </c>
      <c r="BU16" s="218">
        <v>5</v>
      </c>
      <c r="BV16" s="218">
        <v>5</v>
      </c>
      <c r="BW16" s="218"/>
      <c r="BX16" s="218"/>
    </row>
    <row r="17" spans="2:76">
      <c r="B17" s="262"/>
      <c r="E17" s="79" t="s">
        <v>8334</v>
      </c>
      <c r="F17" t="s">
        <v>214</v>
      </c>
      <c r="H17" s="67"/>
      <c r="I17" s="278" t="s">
        <v>5165</v>
      </c>
      <c r="J17" s="84" t="s">
        <v>38</v>
      </c>
      <c r="K17" s="67" t="s">
        <v>35</v>
      </c>
      <c r="L17" s="67" t="s">
        <v>8271</v>
      </c>
      <c r="M17" s="277">
        <f t="shared" ref="M17:M20" si="0">+SUM(N17:BX17)</f>
        <v>624</v>
      </c>
      <c r="N17" s="218">
        <v>0</v>
      </c>
      <c r="O17" s="218">
        <v>0</v>
      </c>
      <c r="P17" s="218">
        <v>0</v>
      </c>
      <c r="Q17" s="218">
        <v>0</v>
      </c>
      <c r="R17" s="218">
        <v>0</v>
      </c>
      <c r="S17" s="218">
        <v>0</v>
      </c>
      <c r="T17" s="218">
        <v>0</v>
      </c>
      <c r="U17" s="218">
        <v>0</v>
      </c>
      <c r="V17" s="218">
        <v>0</v>
      </c>
      <c r="W17" s="218">
        <v>0</v>
      </c>
      <c r="X17" s="218">
        <v>0</v>
      </c>
      <c r="Y17" s="218">
        <v>0</v>
      </c>
      <c r="Z17" s="218">
        <v>0</v>
      </c>
      <c r="AA17" s="218">
        <v>0</v>
      </c>
      <c r="AB17" s="218">
        <v>0</v>
      </c>
      <c r="AC17" s="218">
        <v>10</v>
      </c>
      <c r="AD17" s="218">
        <v>10</v>
      </c>
      <c r="AE17" s="218">
        <v>10</v>
      </c>
      <c r="AF17" s="218">
        <v>10</v>
      </c>
      <c r="AG17" s="218">
        <v>10</v>
      </c>
      <c r="AH17" s="218">
        <v>14</v>
      </c>
      <c r="AI17" s="218">
        <v>14</v>
      </c>
      <c r="AJ17" s="218">
        <v>14</v>
      </c>
      <c r="AK17" s="218">
        <v>14</v>
      </c>
      <c r="AL17" s="218">
        <v>14</v>
      </c>
      <c r="AM17" s="218">
        <v>14</v>
      </c>
      <c r="AN17" s="218">
        <v>14</v>
      </c>
      <c r="AO17" s="218">
        <v>14</v>
      </c>
      <c r="AP17" s="218">
        <v>14</v>
      </c>
      <c r="AQ17" s="218">
        <v>14</v>
      </c>
      <c r="AR17" s="218">
        <v>14</v>
      </c>
      <c r="AS17" s="218">
        <v>14</v>
      </c>
      <c r="AT17" s="218">
        <v>14</v>
      </c>
      <c r="AU17" s="218">
        <v>14</v>
      </c>
      <c r="AV17" s="218">
        <v>14</v>
      </c>
      <c r="AW17" s="218">
        <v>14</v>
      </c>
      <c r="AX17" s="218">
        <v>14</v>
      </c>
      <c r="AY17" s="218">
        <v>14</v>
      </c>
      <c r="AZ17" s="218">
        <v>14</v>
      </c>
      <c r="BA17" s="218">
        <v>14</v>
      </c>
      <c r="BB17" s="218">
        <v>14</v>
      </c>
      <c r="BC17" s="218">
        <v>14</v>
      </c>
      <c r="BD17" s="218">
        <v>14</v>
      </c>
      <c r="BE17" s="218">
        <v>14</v>
      </c>
      <c r="BF17" s="218">
        <v>14</v>
      </c>
      <c r="BG17" s="218">
        <v>14</v>
      </c>
      <c r="BH17" s="218">
        <v>14</v>
      </c>
      <c r="BI17" s="218">
        <v>14</v>
      </c>
      <c r="BJ17" s="218">
        <v>14</v>
      </c>
      <c r="BK17" s="218">
        <v>14</v>
      </c>
      <c r="BL17" s="218">
        <v>14</v>
      </c>
      <c r="BM17" s="218">
        <v>14</v>
      </c>
      <c r="BN17" s="218">
        <v>14</v>
      </c>
      <c r="BO17" s="218">
        <v>14</v>
      </c>
      <c r="BP17" s="218">
        <v>14</v>
      </c>
      <c r="BQ17" s="218">
        <v>14</v>
      </c>
      <c r="BR17" s="218">
        <v>14</v>
      </c>
      <c r="BS17" s="218">
        <v>14</v>
      </c>
      <c r="BT17" s="218">
        <v>14</v>
      </c>
      <c r="BU17" s="218">
        <v>14</v>
      </c>
      <c r="BV17" s="218">
        <v>14</v>
      </c>
      <c r="BW17" s="218"/>
      <c r="BX17" s="218"/>
    </row>
    <row r="18" spans="2:76">
      <c r="B18" s="262"/>
      <c r="E18" s="79" t="s">
        <v>8334</v>
      </c>
      <c r="F18" t="s">
        <v>214</v>
      </c>
      <c r="H18" s="67"/>
      <c r="I18" s="278" t="s">
        <v>5166</v>
      </c>
      <c r="J18" s="84" t="s">
        <v>38</v>
      </c>
      <c r="K18" s="67" t="s">
        <v>35</v>
      </c>
      <c r="L18" s="67" t="s">
        <v>8271</v>
      </c>
      <c r="M18" s="277">
        <f t="shared" si="0"/>
        <v>10</v>
      </c>
      <c r="N18" s="218">
        <v>0</v>
      </c>
      <c r="O18" s="218">
        <v>0</v>
      </c>
      <c r="P18" s="218">
        <v>0</v>
      </c>
      <c r="Q18" s="218">
        <v>0</v>
      </c>
      <c r="R18" s="218">
        <v>0</v>
      </c>
      <c r="S18" s="218">
        <v>0</v>
      </c>
      <c r="T18" s="218">
        <v>0</v>
      </c>
      <c r="U18" s="218">
        <v>0</v>
      </c>
      <c r="V18" s="218">
        <v>0</v>
      </c>
      <c r="W18" s="218">
        <v>0</v>
      </c>
      <c r="X18" s="218">
        <v>0</v>
      </c>
      <c r="Y18" s="218">
        <v>0</v>
      </c>
      <c r="Z18" s="218">
        <v>0</v>
      </c>
      <c r="AA18" s="218">
        <v>0</v>
      </c>
      <c r="AB18" s="218">
        <v>0</v>
      </c>
      <c r="AC18" s="218">
        <v>2</v>
      </c>
      <c r="AD18" s="218">
        <v>2</v>
      </c>
      <c r="AE18" s="218">
        <v>2</v>
      </c>
      <c r="AF18" s="218">
        <v>2</v>
      </c>
      <c r="AG18" s="218">
        <v>2</v>
      </c>
      <c r="AH18" s="218"/>
      <c r="AI18" s="218"/>
      <c r="AJ18" s="218"/>
      <c r="AK18" s="218"/>
      <c r="AL18" s="218"/>
      <c r="AM18" s="218"/>
      <c r="AN18" s="218"/>
      <c r="AO18" s="218"/>
      <c r="AP18" s="218"/>
      <c r="AQ18" s="218"/>
      <c r="AR18" s="218"/>
      <c r="AS18" s="218"/>
      <c r="AT18" s="218"/>
      <c r="AU18" s="218"/>
      <c r="AV18" s="218"/>
      <c r="AW18" s="218"/>
      <c r="AX18" s="218"/>
      <c r="AY18" s="218"/>
      <c r="AZ18" s="218"/>
      <c r="BA18" s="218"/>
      <c r="BB18" s="218"/>
      <c r="BC18" s="218"/>
      <c r="BD18" s="218"/>
      <c r="BE18" s="218"/>
      <c r="BF18" s="218"/>
      <c r="BG18" s="218"/>
      <c r="BH18" s="218"/>
      <c r="BI18" s="218"/>
      <c r="BJ18" s="218"/>
      <c r="BK18" s="218"/>
      <c r="BL18" s="218"/>
      <c r="BM18" s="218"/>
      <c r="BN18" s="218"/>
      <c r="BO18" s="218"/>
      <c r="BP18" s="218"/>
      <c r="BQ18" s="218"/>
      <c r="BR18" s="218"/>
      <c r="BS18" s="218"/>
      <c r="BT18" s="218"/>
      <c r="BU18" s="218"/>
      <c r="BV18" s="218"/>
      <c r="BW18" s="218"/>
      <c r="BX18" s="218"/>
    </row>
    <row r="19" spans="2:76">
      <c r="B19" s="262"/>
      <c r="E19" s="79" t="s">
        <v>8334</v>
      </c>
      <c r="F19" t="s">
        <v>214</v>
      </c>
      <c r="H19" s="67"/>
      <c r="I19" s="278" t="s">
        <v>5168</v>
      </c>
      <c r="J19" s="84" t="s">
        <v>38</v>
      </c>
      <c r="K19" s="67" t="s">
        <v>35</v>
      </c>
      <c r="L19" s="67" t="s">
        <v>8271</v>
      </c>
      <c r="M19" s="277">
        <f t="shared" si="0"/>
        <v>65</v>
      </c>
      <c r="N19" s="218">
        <v>0</v>
      </c>
      <c r="O19" s="218">
        <v>0</v>
      </c>
      <c r="P19" s="218">
        <v>0</v>
      </c>
      <c r="Q19" s="218">
        <v>0</v>
      </c>
      <c r="R19" s="218">
        <v>0</v>
      </c>
      <c r="S19" s="218">
        <v>0</v>
      </c>
      <c r="T19" s="218">
        <v>0</v>
      </c>
      <c r="U19" s="218">
        <v>5</v>
      </c>
      <c r="V19" s="218">
        <v>5</v>
      </c>
      <c r="W19" s="218">
        <v>5</v>
      </c>
      <c r="X19" s="218">
        <v>5</v>
      </c>
      <c r="Y19" s="218">
        <v>5</v>
      </c>
      <c r="Z19" s="218">
        <v>5</v>
      </c>
      <c r="AA19" s="218">
        <v>5</v>
      </c>
      <c r="AB19" s="218">
        <v>5</v>
      </c>
      <c r="AC19" s="218">
        <v>5</v>
      </c>
      <c r="AD19" s="218">
        <v>5</v>
      </c>
      <c r="AE19" s="218">
        <v>5</v>
      </c>
      <c r="AF19" s="218">
        <v>5</v>
      </c>
      <c r="AG19" s="218">
        <v>5</v>
      </c>
      <c r="AH19" s="218"/>
      <c r="AI19" s="218"/>
      <c r="AJ19" s="218"/>
      <c r="AK19" s="218"/>
      <c r="AL19" s="218"/>
      <c r="AM19" s="218"/>
      <c r="AN19" s="218"/>
      <c r="AO19" s="218"/>
      <c r="AP19" s="218"/>
      <c r="AQ19" s="218"/>
      <c r="AR19" s="218"/>
      <c r="AS19" s="218"/>
      <c r="AT19" s="218"/>
      <c r="AU19" s="218"/>
      <c r="AV19" s="218"/>
      <c r="AW19" s="218"/>
      <c r="AX19" s="218"/>
      <c r="AY19" s="218"/>
      <c r="AZ19" s="218"/>
      <c r="BA19" s="218"/>
      <c r="BB19" s="218"/>
      <c r="BC19" s="218"/>
      <c r="BD19" s="218"/>
      <c r="BE19" s="218"/>
      <c r="BF19" s="218"/>
      <c r="BG19" s="218"/>
      <c r="BH19" s="218"/>
      <c r="BI19" s="218"/>
      <c r="BJ19" s="218"/>
      <c r="BK19" s="218"/>
      <c r="BL19" s="218"/>
      <c r="BM19" s="218"/>
      <c r="BN19" s="218"/>
      <c r="BO19" s="218"/>
      <c r="BP19" s="218"/>
      <c r="BQ19" s="218"/>
      <c r="BR19" s="218"/>
      <c r="BS19" s="218"/>
      <c r="BT19" s="218"/>
      <c r="BU19" s="218"/>
      <c r="BV19" s="218"/>
      <c r="BW19" s="218"/>
      <c r="BX19" s="218"/>
    </row>
    <row r="20" spans="2:76">
      <c r="B20" s="262"/>
      <c r="E20" s="79" t="s">
        <v>8334</v>
      </c>
      <c r="F20" t="s">
        <v>214</v>
      </c>
      <c r="H20" s="67"/>
      <c r="I20" s="278" t="s">
        <v>5169</v>
      </c>
      <c r="J20" t="s">
        <v>38</v>
      </c>
      <c r="K20" s="67" t="s">
        <v>35</v>
      </c>
      <c r="L20" s="67" t="s">
        <v>8271</v>
      </c>
      <c r="M20" s="277">
        <f t="shared" si="0"/>
        <v>663</v>
      </c>
      <c r="N20" s="218">
        <v>0</v>
      </c>
      <c r="O20" s="218">
        <v>0</v>
      </c>
      <c r="P20" s="218">
        <v>0</v>
      </c>
      <c r="Q20" s="218">
        <v>0</v>
      </c>
      <c r="R20" s="218">
        <v>0</v>
      </c>
      <c r="S20" s="218">
        <v>0</v>
      </c>
      <c r="T20" s="218">
        <v>0</v>
      </c>
      <c r="U20" s="218">
        <v>10</v>
      </c>
      <c r="V20" s="218">
        <v>10</v>
      </c>
      <c r="W20" s="218">
        <v>10</v>
      </c>
      <c r="X20" s="218">
        <v>10</v>
      </c>
      <c r="Y20" s="218">
        <v>10</v>
      </c>
      <c r="Z20" s="218">
        <v>10</v>
      </c>
      <c r="AA20" s="218">
        <v>10</v>
      </c>
      <c r="AB20" s="218">
        <v>10</v>
      </c>
      <c r="AC20" s="218">
        <v>10</v>
      </c>
      <c r="AD20" s="218">
        <v>10</v>
      </c>
      <c r="AE20" s="218">
        <v>10</v>
      </c>
      <c r="AF20" s="218">
        <v>10</v>
      </c>
      <c r="AG20" s="218">
        <v>10</v>
      </c>
      <c r="AH20" s="218">
        <v>13</v>
      </c>
      <c r="AI20" s="218">
        <v>13</v>
      </c>
      <c r="AJ20" s="218">
        <v>13</v>
      </c>
      <c r="AK20" s="218">
        <v>13</v>
      </c>
      <c r="AL20" s="218">
        <v>13</v>
      </c>
      <c r="AM20" s="218">
        <v>13</v>
      </c>
      <c r="AN20" s="218">
        <v>13</v>
      </c>
      <c r="AO20" s="218">
        <v>13</v>
      </c>
      <c r="AP20" s="218">
        <v>13</v>
      </c>
      <c r="AQ20" s="218">
        <v>13</v>
      </c>
      <c r="AR20" s="218">
        <v>13</v>
      </c>
      <c r="AS20" s="218">
        <v>13</v>
      </c>
      <c r="AT20" s="218">
        <v>13</v>
      </c>
      <c r="AU20" s="218">
        <v>13</v>
      </c>
      <c r="AV20" s="218">
        <v>13</v>
      </c>
      <c r="AW20" s="218">
        <v>13</v>
      </c>
      <c r="AX20" s="218">
        <v>13</v>
      </c>
      <c r="AY20" s="218">
        <v>13</v>
      </c>
      <c r="AZ20" s="218">
        <v>13</v>
      </c>
      <c r="BA20" s="218">
        <v>13</v>
      </c>
      <c r="BB20" s="218">
        <v>13</v>
      </c>
      <c r="BC20" s="218">
        <v>13</v>
      </c>
      <c r="BD20" s="218">
        <v>13</v>
      </c>
      <c r="BE20" s="218">
        <v>13</v>
      </c>
      <c r="BF20" s="218">
        <v>13</v>
      </c>
      <c r="BG20" s="218">
        <v>13</v>
      </c>
      <c r="BH20" s="218">
        <v>13</v>
      </c>
      <c r="BI20" s="218">
        <v>13</v>
      </c>
      <c r="BJ20" s="218">
        <v>13</v>
      </c>
      <c r="BK20" s="218">
        <v>13</v>
      </c>
      <c r="BL20" s="218">
        <v>13</v>
      </c>
      <c r="BM20" s="218">
        <v>13</v>
      </c>
      <c r="BN20" s="218">
        <v>13</v>
      </c>
      <c r="BO20" s="218">
        <v>13</v>
      </c>
      <c r="BP20" s="218">
        <v>13</v>
      </c>
      <c r="BQ20" s="218">
        <v>13</v>
      </c>
      <c r="BR20" s="218">
        <v>13</v>
      </c>
      <c r="BS20" s="218">
        <v>13</v>
      </c>
      <c r="BT20" s="218">
        <v>13</v>
      </c>
      <c r="BU20" s="218">
        <v>13</v>
      </c>
      <c r="BV20" s="218">
        <v>13</v>
      </c>
      <c r="BW20" s="218"/>
      <c r="BX20" s="218"/>
    </row>
    <row r="21" spans="2:76">
      <c r="B21" s="262"/>
      <c r="H21" s="67"/>
      <c r="I21" s="84"/>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77"/>
      <c r="BW21" s="277"/>
      <c r="BX21" s="277"/>
    </row>
    <row r="22" spans="2:76">
      <c r="B22" s="262"/>
      <c r="H22" s="67"/>
      <c r="I22" s="84"/>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row>
    <row r="23" spans="2:76">
      <c r="B23" s="262"/>
      <c r="H23" s="67"/>
      <c r="I23" s="84"/>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row>
    <row r="24" spans="2:76">
      <c r="B24" s="262"/>
      <c r="H24" s="67"/>
      <c r="I24" s="84"/>
      <c r="N24" s="277"/>
      <c r="O24" s="277"/>
      <c r="P24" s="277"/>
      <c r="Q24" s="277"/>
      <c r="R24" s="277"/>
      <c r="S24" s="277"/>
      <c r="T24" s="277"/>
      <c r="U24" s="277"/>
      <c r="V24" s="277"/>
      <c r="W24" s="277"/>
      <c r="X24" s="277"/>
      <c r="Y24" s="277"/>
      <c r="Z24" s="277"/>
      <c r="AA24" s="277"/>
      <c r="AB24" s="277"/>
      <c r="AC24" s="277"/>
      <c r="AD24" s="277"/>
      <c r="AE24" s="277"/>
      <c r="AF24" s="277"/>
      <c r="AG24" s="277"/>
      <c r="AH24" s="277"/>
      <c r="AI24" s="277"/>
      <c r="AJ24" s="277"/>
      <c r="AK24" s="277"/>
      <c r="AL24" s="277"/>
      <c r="AM24" s="277"/>
      <c r="AN24" s="277"/>
      <c r="AO24" s="277"/>
      <c r="AP24" s="277"/>
      <c r="AQ24" s="277"/>
      <c r="AR24" s="277"/>
      <c r="AS24" s="277"/>
      <c r="AT24" s="277"/>
      <c r="AU24" s="277"/>
      <c r="AV24" s="277"/>
      <c r="AW24" s="277"/>
      <c r="AX24" s="277"/>
      <c r="AY24" s="277"/>
      <c r="AZ24" s="277"/>
      <c r="BA24" s="277"/>
      <c r="BB24" s="277"/>
      <c r="BC24" s="277"/>
      <c r="BD24" s="277"/>
      <c r="BE24" s="277"/>
      <c r="BF24" s="277"/>
      <c r="BG24" s="277"/>
      <c r="BH24" s="277"/>
      <c r="BI24" s="277"/>
      <c r="BJ24" s="277"/>
      <c r="BK24" s="277"/>
      <c r="BL24" s="277"/>
      <c r="BM24" s="277"/>
      <c r="BN24" s="277"/>
      <c r="BO24" s="277"/>
      <c r="BP24" s="277"/>
      <c r="BQ24" s="277"/>
      <c r="BR24" s="277"/>
      <c r="BS24" s="277"/>
      <c r="BT24" s="277"/>
      <c r="BU24" s="277"/>
      <c r="BV24" s="277"/>
      <c r="BW24" s="277"/>
      <c r="BX24" s="277"/>
    </row>
    <row r="25" spans="2:76">
      <c r="B25" s="262"/>
      <c r="H25" s="67"/>
      <c r="I25" s="84"/>
      <c r="N25" s="277"/>
      <c r="O25" s="277"/>
      <c r="P25" s="277"/>
      <c r="Q25" s="277"/>
      <c r="R25" s="277"/>
      <c r="S25" s="277"/>
      <c r="T25" s="277"/>
      <c r="U25" s="277"/>
      <c r="V25" s="277"/>
      <c r="W25" s="277"/>
      <c r="X25" s="277"/>
      <c r="Y25" s="277"/>
      <c r="Z25" s="277"/>
      <c r="AA25" s="277"/>
      <c r="AB25" s="277"/>
      <c r="AC25" s="277"/>
      <c r="AD25" s="277"/>
      <c r="AE25" s="277"/>
      <c r="AF25" s="277"/>
      <c r="AG25" s="277"/>
      <c r="AH25" s="277"/>
      <c r="AI25" s="277"/>
      <c r="AJ25" s="277"/>
      <c r="AK25" s="277"/>
      <c r="AL25" s="277"/>
      <c r="AM25" s="277"/>
      <c r="AN25" s="277"/>
      <c r="AO25" s="277"/>
      <c r="AP25" s="277"/>
      <c r="AQ25" s="277"/>
      <c r="AR25" s="277"/>
      <c r="AS25" s="277"/>
      <c r="AT25" s="277"/>
      <c r="AU25" s="277"/>
      <c r="AV25" s="277"/>
      <c r="AW25" s="277"/>
      <c r="AX25" s="277"/>
      <c r="AY25" s="277"/>
      <c r="AZ25" s="277"/>
      <c r="BA25" s="277"/>
      <c r="BB25" s="277"/>
      <c r="BC25" s="277"/>
      <c r="BD25" s="277"/>
      <c r="BE25" s="277"/>
      <c r="BF25" s="277"/>
      <c r="BG25" s="277"/>
      <c r="BH25" s="277"/>
      <c r="BI25" s="277"/>
      <c r="BJ25" s="277"/>
      <c r="BK25" s="277"/>
      <c r="BL25" s="277"/>
      <c r="BM25" s="277"/>
      <c r="BN25" s="277"/>
      <c r="BO25" s="277"/>
      <c r="BP25" s="277"/>
      <c r="BQ25" s="277"/>
      <c r="BR25" s="277"/>
      <c r="BS25" s="277"/>
      <c r="BT25" s="277"/>
      <c r="BU25" s="277"/>
      <c r="BV25" s="277"/>
      <c r="BW25" s="277"/>
      <c r="BX25" s="277"/>
    </row>
    <row r="26" spans="2:76">
      <c r="B26" s="262"/>
      <c r="D26" s="278"/>
      <c r="H26" s="67"/>
      <c r="BT26" s="277"/>
      <c r="BU26" s="277"/>
      <c r="BV26" s="277"/>
      <c r="BW26" s="277"/>
      <c r="BX26" s="277"/>
    </row>
    <row r="27" spans="2:76">
      <c r="B27" s="262"/>
      <c r="D27" s="278"/>
      <c r="H27" s="67"/>
      <c r="BT27" s="277"/>
      <c r="BU27" s="277"/>
      <c r="BV27" s="277"/>
      <c r="BW27" s="277"/>
      <c r="BX27" s="277"/>
    </row>
    <row r="33" spans="8:73">
      <c r="H33" s="67"/>
      <c r="I33" s="84"/>
      <c r="J33" s="84"/>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c r="AY33" s="67"/>
      <c r="AZ33" s="67"/>
      <c r="BA33" s="67"/>
      <c r="BB33" s="67"/>
      <c r="BC33" s="67"/>
      <c r="BD33" s="67"/>
      <c r="BE33" s="67"/>
      <c r="BF33" s="67"/>
      <c r="BG33" s="67"/>
      <c r="BH33" s="67"/>
      <c r="BI33" s="67"/>
      <c r="BJ33" s="67"/>
      <c r="BK33" s="67"/>
      <c r="BL33" s="67"/>
      <c r="BM33" s="67"/>
      <c r="BN33" s="67"/>
      <c r="BO33" s="67"/>
      <c r="BP33" s="67"/>
      <c r="BQ33" s="67"/>
      <c r="BR33" s="67"/>
      <c r="BS33" s="67"/>
      <c r="BT33" s="67"/>
      <c r="BU33" s="67"/>
    </row>
    <row r="34" spans="8:73">
      <c r="H34" s="67"/>
      <c r="I34" s="84"/>
      <c r="J34" s="84"/>
      <c r="K34" s="67"/>
      <c r="L34" s="67"/>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7"/>
      <c r="AN34" s="67"/>
      <c r="AO34" s="67"/>
      <c r="AP34" s="67"/>
      <c r="AQ34" s="67"/>
      <c r="AR34" s="67"/>
      <c r="AS34" s="67"/>
      <c r="AT34" s="67"/>
      <c r="AU34" s="67"/>
      <c r="AV34" s="67"/>
      <c r="AW34" s="67"/>
      <c r="AX34" s="67"/>
      <c r="AY34" s="67"/>
      <c r="AZ34" s="67"/>
      <c r="BA34" s="67"/>
      <c r="BB34" s="67"/>
      <c r="BC34" s="67"/>
      <c r="BD34" s="67"/>
      <c r="BE34" s="67"/>
      <c r="BF34" s="67"/>
      <c r="BG34" s="67"/>
      <c r="BH34" s="67"/>
      <c r="BI34" s="67"/>
      <c r="BJ34" s="67"/>
      <c r="BK34" s="67"/>
      <c r="BL34" s="67"/>
      <c r="BM34" s="67"/>
      <c r="BN34" s="67"/>
      <c r="BO34" s="67"/>
      <c r="BP34" s="67"/>
      <c r="BQ34" s="67"/>
      <c r="BR34" s="67"/>
      <c r="BS34" s="67"/>
      <c r="BT34" s="67"/>
      <c r="BU34" s="67"/>
    </row>
    <row r="35" spans="8:73">
      <c r="H35" s="67"/>
      <c r="I35" s="84"/>
      <c r="J35" s="84"/>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c r="AY35" s="67"/>
      <c r="AZ35" s="67"/>
      <c r="BA35" s="67"/>
      <c r="BB35" s="67"/>
      <c r="BC35" s="67"/>
      <c r="BD35" s="67"/>
      <c r="BE35" s="67"/>
      <c r="BF35" s="67"/>
      <c r="BG35" s="67"/>
      <c r="BH35" s="67"/>
      <c r="BI35" s="67"/>
      <c r="BJ35" s="67"/>
      <c r="BK35" s="67"/>
      <c r="BL35" s="67"/>
      <c r="BM35" s="67"/>
      <c r="BN35" s="67"/>
      <c r="BO35" s="67"/>
      <c r="BP35" s="67"/>
      <c r="BQ35" s="67"/>
      <c r="BR35" s="67"/>
      <c r="BS35" s="67"/>
      <c r="BT35" s="67"/>
      <c r="BU35" s="67"/>
    </row>
    <row r="36" spans="8:73">
      <c r="H36" s="67"/>
      <c r="I36" s="84"/>
      <c r="J36" s="84"/>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c r="AY36" s="67"/>
      <c r="AZ36" s="67"/>
      <c r="BA36" s="67"/>
      <c r="BB36" s="67"/>
      <c r="BC36" s="67"/>
      <c r="BD36" s="67"/>
      <c r="BE36" s="67"/>
      <c r="BF36" s="67"/>
      <c r="BG36" s="67"/>
      <c r="BH36" s="67"/>
      <c r="BI36" s="67"/>
      <c r="BJ36" s="67"/>
      <c r="BK36" s="67"/>
      <c r="BL36" s="67"/>
      <c r="BM36" s="67"/>
      <c r="BN36" s="67"/>
      <c r="BO36" s="67"/>
      <c r="BP36" s="67"/>
      <c r="BQ36" s="67"/>
      <c r="BR36" s="67"/>
      <c r="BS36" s="67"/>
      <c r="BT36" s="67"/>
      <c r="BU36" s="67"/>
    </row>
    <row r="37" spans="8:73">
      <c r="H37" s="67"/>
      <c r="I37" s="84"/>
      <c r="J37" s="84"/>
    </row>
    <row r="38" spans="8:73">
      <c r="H38" s="67"/>
      <c r="I38" s="84"/>
      <c r="J38" s="84"/>
    </row>
    <row r="39" spans="8:73">
      <c r="H39" s="67"/>
      <c r="I39" s="84"/>
      <c r="J39" s="84"/>
    </row>
    <row r="40" spans="8:73">
      <c r="H40" s="67"/>
      <c r="I40" s="84"/>
      <c r="J40" s="84"/>
    </row>
    <row r="41" spans="8:73">
      <c r="H41" s="67"/>
      <c r="I41" s="84"/>
      <c r="J41" s="84"/>
    </row>
    <row r="42" spans="8:73">
      <c r="H42" s="67"/>
      <c r="I42" s="84"/>
      <c r="J42" s="84"/>
    </row>
    <row r="43" spans="8:73">
      <c r="H43" s="67"/>
      <c r="I43" s="84"/>
      <c r="J43" s="84"/>
    </row>
    <row r="44" spans="8:73">
      <c r="H44" s="67"/>
      <c r="I44" s="84"/>
      <c r="J44" s="84"/>
    </row>
    <row r="45" spans="8:73">
      <c r="H45" s="67"/>
      <c r="I45" s="84"/>
      <c r="J45" s="84"/>
    </row>
    <row r="46" spans="8:73">
      <c r="H46" s="67"/>
      <c r="I46" s="84"/>
      <c r="J46" s="84"/>
    </row>
    <row r="47" spans="8:73">
      <c r="H47" s="67"/>
      <c r="I47" s="84"/>
    </row>
    <row r="48" spans="8:73">
      <c r="H48" s="67"/>
      <c r="I48" s="8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77F47-14E3-4B88-8656-675B553907CF}">
  <sheetPr>
    <tabColor theme="0"/>
  </sheetPr>
  <dimension ref="A1:CZ62"/>
  <sheetViews>
    <sheetView zoomScale="70" zoomScaleNormal="70" workbookViewId="0">
      <selection activeCell="H40" sqref="H40"/>
    </sheetView>
  </sheetViews>
  <sheetFormatPr defaultRowHeight="14.5"/>
  <cols>
    <col min="1" max="1" width="9.54296875" bestFit="1" customWidth="1"/>
    <col min="2" max="2" width="18.90625" bestFit="1" customWidth="1"/>
    <col min="3" max="3" width="35.90625" bestFit="1" customWidth="1"/>
    <col min="4" max="4" width="24" customWidth="1"/>
    <col min="5" max="5" width="16.54296875" customWidth="1"/>
    <col min="6" max="6" width="16.1796875" bestFit="1" customWidth="1"/>
    <col min="7" max="7" width="21.36328125" bestFit="1" customWidth="1"/>
    <col min="9" max="9" width="18.36328125" bestFit="1" customWidth="1"/>
    <col min="10" max="10" width="13.6328125" bestFit="1" customWidth="1"/>
    <col min="11" max="11" width="10.54296875" bestFit="1" customWidth="1"/>
    <col min="12" max="12" width="14.81640625" bestFit="1" customWidth="1"/>
    <col min="13" max="13" width="12.54296875" bestFit="1" customWidth="1"/>
  </cols>
  <sheetData>
    <row r="1" spans="1:104">
      <c r="A1" s="264" t="s">
        <v>0</v>
      </c>
      <c r="B1" s="264" t="s">
        <v>1</v>
      </c>
      <c r="C1" s="264" t="s">
        <v>8359</v>
      </c>
      <c r="D1" s="264" t="s">
        <v>26</v>
      </c>
      <c r="E1" s="264" t="s">
        <v>8360</v>
      </c>
      <c r="F1" s="265" t="s">
        <v>36</v>
      </c>
      <c r="G1" s="264" t="s">
        <v>8361</v>
      </c>
      <c r="H1" s="264" t="s">
        <v>2607</v>
      </c>
      <c r="I1" s="264" t="s">
        <v>8362</v>
      </c>
      <c r="J1" s="266" t="s">
        <v>8363</v>
      </c>
      <c r="K1" s="266" t="s">
        <v>8364</v>
      </c>
      <c r="L1" s="266" t="s">
        <v>8365</v>
      </c>
      <c r="M1" s="266" t="s">
        <v>8366</v>
      </c>
      <c r="N1" s="76" t="s">
        <v>7403</v>
      </c>
      <c r="O1" s="76" t="s">
        <v>7404</v>
      </c>
      <c r="P1" s="76" t="s">
        <v>447</v>
      </c>
      <c r="Q1" s="76" t="s">
        <v>1590</v>
      </c>
      <c r="R1" s="76" t="s">
        <v>99</v>
      </c>
      <c r="S1" s="76" t="s">
        <v>110</v>
      </c>
      <c r="T1" s="76" t="s">
        <v>144</v>
      </c>
      <c r="U1" s="76" t="s">
        <v>154</v>
      </c>
      <c r="V1" s="76" t="s">
        <v>114</v>
      </c>
      <c r="W1" s="267" t="s">
        <v>202</v>
      </c>
      <c r="X1" s="267" t="s">
        <v>128</v>
      </c>
      <c r="Y1" s="268" t="s">
        <v>133</v>
      </c>
      <c r="Z1" s="269" t="s">
        <v>160</v>
      </c>
      <c r="AA1" s="76" t="s">
        <v>247</v>
      </c>
      <c r="AB1" s="76" t="s">
        <v>135</v>
      </c>
      <c r="AC1" s="76" t="s">
        <v>197</v>
      </c>
      <c r="AD1" s="76" t="s">
        <v>575</v>
      </c>
      <c r="AE1" s="76" t="s">
        <v>538</v>
      </c>
      <c r="AF1" s="76" t="s">
        <v>7405</v>
      </c>
      <c r="AG1" s="76" t="s">
        <v>7406</v>
      </c>
      <c r="AH1" s="76" t="s">
        <v>7407</v>
      </c>
      <c r="AI1" s="76" t="s">
        <v>7408</v>
      </c>
      <c r="AJ1" s="76" t="s">
        <v>7409</v>
      </c>
      <c r="AK1" s="76" t="s">
        <v>7410</v>
      </c>
      <c r="AL1" s="76" t="s">
        <v>572</v>
      </c>
      <c r="AM1" s="76" t="s">
        <v>7411</v>
      </c>
      <c r="AN1" s="76" t="s">
        <v>7412</v>
      </c>
      <c r="AO1" s="76" t="s">
        <v>7413</v>
      </c>
      <c r="AP1" s="76" t="s">
        <v>7414</v>
      </c>
      <c r="AQ1" s="76" t="s">
        <v>7415</v>
      </c>
      <c r="AR1" s="76" t="s">
        <v>7416</v>
      </c>
      <c r="AS1" s="76" t="s">
        <v>7417</v>
      </c>
      <c r="AT1" s="76" t="s">
        <v>7418</v>
      </c>
      <c r="AU1" s="76" t="s">
        <v>7419</v>
      </c>
      <c r="AV1" s="76" t="s">
        <v>7420</v>
      </c>
      <c r="AW1" s="76" t="s">
        <v>7421</v>
      </c>
      <c r="AX1" s="76" t="s">
        <v>7422</v>
      </c>
      <c r="AY1" s="76" t="s">
        <v>7423</v>
      </c>
      <c r="AZ1" s="76" t="s">
        <v>7424</v>
      </c>
      <c r="BA1" s="76" t="s">
        <v>7425</v>
      </c>
      <c r="BB1" s="76" t="s">
        <v>7426</v>
      </c>
      <c r="BC1" s="76" t="s">
        <v>7427</v>
      </c>
      <c r="BD1" s="76" t="s">
        <v>7428</v>
      </c>
      <c r="BE1" s="76" t="s">
        <v>7429</v>
      </c>
      <c r="BF1" s="76" t="s">
        <v>7430</v>
      </c>
      <c r="BG1" s="76" t="s">
        <v>7431</v>
      </c>
      <c r="BH1" s="76" t="s">
        <v>7432</v>
      </c>
      <c r="BI1" s="76" t="s">
        <v>7433</v>
      </c>
      <c r="BJ1" s="76" t="s">
        <v>7434</v>
      </c>
      <c r="BK1" s="76" t="s">
        <v>7435</v>
      </c>
      <c r="BL1" s="76" t="s">
        <v>7436</v>
      </c>
      <c r="BM1" s="76" t="s">
        <v>7437</v>
      </c>
      <c r="BN1" s="76" t="s">
        <v>7438</v>
      </c>
      <c r="BO1" s="76" t="s">
        <v>7439</v>
      </c>
      <c r="BP1" s="76" t="s">
        <v>7440</v>
      </c>
      <c r="BQ1" s="76" t="s">
        <v>7441</v>
      </c>
      <c r="BR1" s="76" t="s">
        <v>7442</v>
      </c>
      <c r="BS1" s="76" t="s">
        <v>7443</v>
      </c>
      <c r="BT1" s="76" t="s">
        <v>7444</v>
      </c>
      <c r="BU1" s="76" t="s">
        <v>7445</v>
      </c>
      <c r="BV1" s="76" t="s">
        <v>7446</v>
      </c>
      <c r="BW1" s="76" t="s">
        <v>7447</v>
      </c>
      <c r="BX1" s="76" t="s">
        <v>7448</v>
      </c>
      <c r="BY1" s="76" t="s">
        <v>8335</v>
      </c>
      <c r="BZ1" s="76" t="s">
        <v>8336</v>
      </c>
      <c r="CA1" s="76" t="s">
        <v>8337</v>
      </c>
      <c r="CB1" s="76" t="s">
        <v>8338</v>
      </c>
      <c r="CC1" s="76" t="s">
        <v>8339</v>
      </c>
      <c r="CD1" s="76" t="s">
        <v>8340</v>
      </c>
      <c r="CE1" s="76" t="s">
        <v>8341</v>
      </c>
      <c r="CF1" s="76" t="s">
        <v>8342</v>
      </c>
      <c r="CG1" s="76" t="s">
        <v>8343</v>
      </c>
      <c r="CH1" s="76" t="s">
        <v>8344</v>
      </c>
      <c r="CI1" s="76" t="s">
        <v>8345</v>
      </c>
      <c r="CJ1" s="76" t="s">
        <v>8346</v>
      </c>
      <c r="CK1" s="76" t="s">
        <v>8347</v>
      </c>
      <c r="CL1" s="76" t="s">
        <v>8348</v>
      </c>
      <c r="CM1" s="76" t="s">
        <v>8349</v>
      </c>
      <c r="CN1" s="76" t="s">
        <v>8350</v>
      </c>
      <c r="CO1" s="76" t="s">
        <v>8351</v>
      </c>
      <c r="CP1" s="76" t="s">
        <v>8352</v>
      </c>
      <c r="CQ1" s="76" t="s">
        <v>8353</v>
      </c>
      <c r="CR1" s="76" t="s">
        <v>8354</v>
      </c>
      <c r="CS1" s="76" t="s">
        <v>8355</v>
      </c>
      <c r="CT1" s="76" t="s">
        <v>8356</v>
      </c>
      <c r="CU1" s="76" t="s">
        <v>8357</v>
      </c>
      <c r="CV1" s="76" t="s">
        <v>8358</v>
      </c>
      <c r="CW1" s="270" t="s">
        <v>7476</v>
      </c>
      <c r="CX1" s="270" t="s">
        <v>1828</v>
      </c>
      <c r="CY1" s="270" t="s">
        <v>1403</v>
      </c>
      <c r="CZ1" s="270" t="s">
        <v>8665</v>
      </c>
    </row>
    <row r="2" spans="1:104">
      <c r="A2" s="79" t="s">
        <v>8334</v>
      </c>
      <c r="B2" s="271" t="s">
        <v>2597</v>
      </c>
      <c r="C2" t="s">
        <v>2727</v>
      </c>
      <c r="D2" s="10" t="s">
        <v>38</v>
      </c>
      <c r="E2" t="s">
        <v>97</v>
      </c>
      <c r="F2" s="272" t="s">
        <v>35</v>
      </c>
      <c r="G2" t="s">
        <v>7456</v>
      </c>
      <c r="H2" s="258" t="s">
        <v>8271</v>
      </c>
      <c r="I2" s="79" t="s">
        <v>2726</v>
      </c>
      <c r="J2" s="273">
        <v>30000</v>
      </c>
      <c r="K2" s="273">
        <v>939229.5</v>
      </c>
      <c r="L2" s="274">
        <v>0</v>
      </c>
      <c r="M2" s="275">
        <v>939229.5</v>
      </c>
      <c r="N2" s="218"/>
      <c r="O2" s="218"/>
      <c r="P2" s="218"/>
      <c r="Q2" s="218"/>
      <c r="R2" s="218"/>
      <c r="S2" s="218"/>
      <c r="T2" s="218"/>
      <c r="U2" s="218"/>
      <c r="V2" s="218"/>
      <c r="W2" s="218"/>
      <c r="X2" s="218"/>
      <c r="Y2" s="276">
        <v>0</v>
      </c>
      <c r="Z2" s="218"/>
      <c r="AA2" s="218"/>
      <c r="AB2" s="218"/>
      <c r="AC2" s="218"/>
      <c r="AD2" s="218"/>
      <c r="AE2" s="218">
        <v>19608.218230318853</v>
      </c>
      <c r="AF2" s="218">
        <v>20318.038510147377</v>
      </c>
      <c r="AG2" s="218">
        <v>19563.117313916773</v>
      </c>
      <c r="AH2" s="218">
        <v>20182.694129273521</v>
      </c>
      <c r="AI2" s="218">
        <v>20215.221224380668</v>
      </c>
      <c r="AJ2" s="218">
        <v>19286.190312593531</v>
      </c>
      <c r="AK2" s="218">
        <v>20109.844411758746</v>
      </c>
      <c r="AL2" s="218">
        <v>19532.421777221993</v>
      </c>
      <c r="AM2" s="218">
        <v>13003.099799142061</v>
      </c>
      <c r="AN2" s="218">
        <v>10107.610612190334</v>
      </c>
      <c r="AO2" s="218">
        <v>9129.4547464944953</v>
      </c>
      <c r="AP2" s="218">
        <v>25269.026530475832</v>
      </c>
      <c r="AQ2" s="218">
        <v>39126.234627833546</v>
      </c>
      <c r="AR2" s="218">
        <v>40625.352604049403</v>
      </c>
      <c r="AS2" s="218">
        <v>39246.516207004999</v>
      </c>
      <c r="AT2" s="218">
        <v>40414.185769378826</v>
      </c>
      <c r="AU2" s="218">
        <v>40231.278406789548</v>
      </c>
      <c r="AV2" s="218">
        <v>39477.112147834938</v>
      </c>
      <c r="AW2" s="218">
        <v>40396.366477274561</v>
      </c>
      <c r="AX2" s="218">
        <v>39177.189458957473</v>
      </c>
      <c r="AY2" s="218">
        <v>25309.698759369217</v>
      </c>
      <c r="AZ2" s="218">
        <v>10870.99033567468</v>
      </c>
      <c r="BA2" s="218">
        <v>9161.9778812889617</v>
      </c>
      <c r="BB2" s="218">
        <v>24801.874351533857</v>
      </c>
      <c r="BC2" s="218">
        <v>38656.24982749921</v>
      </c>
      <c r="BD2" s="218">
        <v>40350.947797514054</v>
      </c>
      <c r="BE2" s="218">
        <v>39126.234627833546</v>
      </c>
      <c r="BF2" s="218">
        <v>40430.442448761336</v>
      </c>
      <c r="BG2" s="218">
        <v>40655.553608568829</v>
      </c>
      <c r="BH2" s="218">
        <v>39259.349183101745</v>
      </c>
      <c r="BI2" s="218">
        <v>40430.442448761336</v>
      </c>
      <c r="BJ2" s="218">
        <v>39126.234627833546</v>
      </c>
      <c r="BK2" s="218">
        <v>16030.330805222204</v>
      </c>
      <c r="BL2" s="218"/>
      <c r="BM2" s="218"/>
      <c r="BN2" s="218"/>
      <c r="BO2" s="218"/>
      <c r="BP2" s="218"/>
      <c r="BQ2" s="218"/>
      <c r="BR2" s="218"/>
      <c r="BS2" s="218"/>
      <c r="BT2" s="218"/>
      <c r="BU2" s="218"/>
      <c r="BV2" s="218"/>
      <c r="BW2" s="218"/>
      <c r="BX2" s="218"/>
      <c r="BY2" s="218"/>
      <c r="BZ2" s="218"/>
      <c r="CA2" s="218"/>
      <c r="CB2" s="218"/>
      <c r="CC2" s="218"/>
      <c r="CD2" s="218"/>
      <c r="CE2" s="218"/>
      <c r="CF2" s="218"/>
      <c r="CG2" s="218"/>
      <c r="CH2" s="218"/>
      <c r="CI2" s="218"/>
      <c r="CJ2" s="218"/>
      <c r="CK2" s="218"/>
      <c r="CL2" s="218"/>
      <c r="CM2" s="218"/>
      <c r="CN2" s="218"/>
      <c r="CO2" s="218"/>
      <c r="CP2" s="218"/>
      <c r="CQ2" s="218"/>
      <c r="CR2" s="218"/>
      <c r="CS2" s="218"/>
      <c r="CT2" s="218"/>
      <c r="CU2" s="218"/>
      <c r="CV2" s="218"/>
      <c r="CW2" s="218" t="s">
        <v>2597</v>
      </c>
      <c r="CX2" s="218" t="s">
        <v>46</v>
      </c>
      <c r="CY2" s="218" t="s">
        <v>46</v>
      </c>
      <c r="CZ2" s="218" t="s">
        <v>8674</v>
      </c>
    </row>
    <row r="3" spans="1:104">
      <c r="A3" s="79" t="s">
        <v>8334</v>
      </c>
      <c r="B3" s="271" t="s">
        <v>5149</v>
      </c>
      <c r="C3" t="s">
        <v>2742</v>
      </c>
      <c r="D3" s="10" t="s">
        <v>38</v>
      </c>
      <c r="E3" t="s">
        <v>97</v>
      </c>
      <c r="F3" s="272" t="s">
        <v>35</v>
      </c>
      <c r="G3" t="s">
        <v>7456</v>
      </c>
      <c r="H3" s="258" t="s">
        <v>8271</v>
      </c>
      <c r="I3" s="79" t="s">
        <v>2741</v>
      </c>
      <c r="J3" s="273">
        <v>2782602.9999999991</v>
      </c>
      <c r="K3" s="273">
        <v>2649379.25</v>
      </c>
      <c r="L3" s="274">
        <v>0</v>
      </c>
      <c r="M3" s="275">
        <v>2659757.25</v>
      </c>
      <c r="N3" s="218"/>
      <c r="O3" s="218"/>
      <c r="P3" s="218">
        <v>3004.1999715532347</v>
      </c>
      <c r="Q3" s="218">
        <v>7373.8000284467644</v>
      </c>
      <c r="R3" s="218"/>
      <c r="S3" s="218"/>
      <c r="T3" s="218"/>
      <c r="U3" s="218"/>
      <c r="V3" s="218"/>
      <c r="W3" s="218"/>
      <c r="X3" s="218"/>
      <c r="Y3" s="276">
        <v>0</v>
      </c>
      <c r="Z3" s="218"/>
      <c r="AA3" s="218"/>
      <c r="AB3" s="218"/>
      <c r="AC3" s="218"/>
      <c r="AD3" s="218"/>
      <c r="AE3" s="218">
        <v>55310.876105231458</v>
      </c>
      <c r="AF3" s="218">
        <v>57313.13766175932</v>
      </c>
      <c r="AG3" s="218">
        <v>55183.655407764381</v>
      </c>
      <c r="AH3" s="218">
        <v>56931.358134720096</v>
      </c>
      <c r="AI3" s="218">
        <v>57023.110588023192</v>
      </c>
      <c r="AJ3" s="218">
        <v>54402.499522998703</v>
      </c>
      <c r="AK3" s="218">
        <v>56725.863599090619</v>
      </c>
      <c r="AL3" s="218">
        <v>55097.069415749902</v>
      </c>
      <c r="AM3" s="218">
        <v>36679.153277794343</v>
      </c>
      <c r="AN3" s="218">
        <v>28511.555294011596</v>
      </c>
      <c r="AO3" s="218">
        <v>25752.372523623377</v>
      </c>
      <c r="AP3" s="218">
        <v>71278.888235028993</v>
      </c>
      <c r="AQ3" s="218">
        <v>110367.31081552876</v>
      </c>
      <c r="AR3" s="218">
        <v>114596.02388245042</v>
      </c>
      <c r="AS3" s="218">
        <v>110706.60118067813</v>
      </c>
      <c r="AT3" s="218">
        <v>114000.36432313673</v>
      </c>
      <c r="AU3" s="218">
        <v>113484.41910302144</v>
      </c>
      <c r="AV3" s="218">
        <v>111357.06637663832</v>
      </c>
      <c r="AW3" s="218">
        <v>113950.09965113619</v>
      </c>
      <c r="AX3" s="218">
        <v>110511.04423985902</v>
      </c>
      <c r="AY3" s="218">
        <v>71393.616487582156</v>
      </c>
      <c r="AZ3" s="218">
        <v>30664.897367775429</v>
      </c>
      <c r="BA3" s="218">
        <v>25844.113805673624</v>
      </c>
      <c r="BB3" s="218">
        <v>69961.14503224293</v>
      </c>
      <c r="BC3" s="218">
        <v>109041.57735227917</v>
      </c>
      <c r="BD3" s="218">
        <v>113821.98260655883</v>
      </c>
      <c r="BE3" s="218">
        <v>110367.31081552876</v>
      </c>
      <c r="BF3" s="218">
        <v>114046.22117604638</v>
      </c>
      <c r="BG3" s="218">
        <v>114681.21489774848</v>
      </c>
      <c r="BH3" s="218">
        <v>110742.80044889371</v>
      </c>
      <c r="BI3" s="218">
        <v>114046.22117604638</v>
      </c>
      <c r="BJ3" s="218">
        <v>110367.31081552876</v>
      </c>
      <c r="BK3" s="218">
        <v>45218.368679850348</v>
      </c>
      <c r="BL3" s="218"/>
      <c r="BM3" s="218"/>
      <c r="BN3" s="218"/>
      <c r="BO3" s="218"/>
      <c r="BP3" s="218"/>
      <c r="BQ3" s="218"/>
      <c r="BR3" s="218"/>
      <c r="BS3" s="218"/>
      <c r="BT3" s="218"/>
      <c r="BU3" s="218"/>
      <c r="BV3" s="218"/>
      <c r="BW3" s="218"/>
      <c r="BX3" s="218"/>
      <c r="BY3" s="218"/>
      <c r="BZ3" s="218"/>
      <c r="CA3" s="218"/>
      <c r="CB3" s="218"/>
      <c r="CC3" s="218"/>
      <c r="CD3" s="218"/>
      <c r="CE3" s="218"/>
      <c r="CF3" s="218"/>
      <c r="CG3" s="218"/>
      <c r="CH3" s="218"/>
      <c r="CI3" s="218"/>
      <c r="CJ3" s="218"/>
      <c r="CK3" s="218"/>
      <c r="CL3" s="218"/>
      <c r="CM3" s="218"/>
      <c r="CN3" s="218"/>
      <c r="CO3" s="218"/>
      <c r="CP3" s="218"/>
      <c r="CQ3" s="218"/>
      <c r="CR3" s="218"/>
      <c r="CS3" s="218"/>
      <c r="CT3" s="218"/>
      <c r="CU3" s="218"/>
      <c r="CV3" s="218"/>
      <c r="CW3" s="218" t="s">
        <v>46</v>
      </c>
      <c r="CX3" s="218" t="s">
        <v>46</v>
      </c>
      <c r="CY3" s="218" t="s">
        <v>46</v>
      </c>
      <c r="CZ3" s="218" t="s">
        <v>8675</v>
      </c>
    </row>
    <row r="4" spans="1:104">
      <c r="A4" s="79" t="s">
        <v>8334</v>
      </c>
      <c r="B4" s="271" t="s">
        <v>2598</v>
      </c>
      <c r="C4" t="s">
        <v>2774</v>
      </c>
      <c r="D4" s="10" t="s">
        <v>38</v>
      </c>
      <c r="E4" t="s">
        <v>97</v>
      </c>
      <c r="F4" s="272" t="s">
        <v>35</v>
      </c>
      <c r="G4" t="s">
        <v>7456</v>
      </c>
      <c r="H4" s="258" t="s">
        <v>8271</v>
      </c>
      <c r="I4" s="79" t="s">
        <v>2773</v>
      </c>
      <c r="J4" s="273">
        <v>11312.522807017551</v>
      </c>
      <c r="K4" s="273">
        <v>58868.291054671565</v>
      </c>
      <c r="L4" s="274">
        <v>-764.39631782945798</v>
      </c>
      <c r="M4" s="275">
        <v>58103.894736842107</v>
      </c>
      <c r="N4" s="218"/>
      <c r="O4" s="218"/>
      <c r="P4" s="218"/>
      <c r="Q4" s="218"/>
      <c r="R4" s="218"/>
      <c r="S4" s="218"/>
      <c r="T4" s="218"/>
      <c r="U4" s="218"/>
      <c r="V4" s="218"/>
      <c r="W4" s="218"/>
      <c r="X4" s="218"/>
      <c r="Y4" s="276">
        <v>592</v>
      </c>
      <c r="Z4" s="218"/>
      <c r="AA4" s="218"/>
      <c r="AB4" s="218"/>
      <c r="AC4" s="218"/>
      <c r="AD4" s="218"/>
      <c r="AE4" s="218"/>
      <c r="AF4" s="218"/>
      <c r="AG4" s="218"/>
      <c r="AH4" s="218"/>
      <c r="AI4" s="218">
        <v>75</v>
      </c>
      <c r="AJ4" s="218">
        <v>2775</v>
      </c>
      <c r="AK4" s="218">
        <v>5220</v>
      </c>
      <c r="AL4" s="218">
        <v>5325</v>
      </c>
      <c r="AM4" s="218">
        <v>5220</v>
      </c>
      <c r="AN4" s="218">
        <v>2550</v>
      </c>
      <c r="AO4" s="218">
        <v>3662.1428571428573</v>
      </c>
      <c r="AP4" s="218">
        <v>2322.8571428571431</v>
      </c>
      <c r="AQ4" s="218">
        <v>300</v>
      </c>
      <c r="AR4" s="218"/>
      <c r="AS4" s="218">
        <v>6058.8235294117649</v>
      </c>
      <c r="AT4" s="218">
        <v>6301.1764705882351</v>
      </c>
      <c r="AU4" s="218"/>
      <c r="AV4" s="218">
        <v>1500</v>
      </c>
      <c r="AW4" s="218">
        <v>961.36363636363637</v>
      </c>
      <c r="AX4" s="218">
        <v>1438.6363636363635</v>
      </c>
      <c r="AY4" s="218"/>
      <c r="AZ4" s="218"/>
      <c r="BA4" s="218"/>
      <c r="BB4" s="218">
        <v>2101.6019417475727</v>
      </c>
      <c r="BC4" s="218">
        <v>3002.5145631067962</v>
      </c>
      <c r="BD4" s="218">
        <v>2920.3689320388348</v>
      </c>
      <c r="BE4" s="218">
        <v>4424.5145631067962</v>
      </c>
      <c r="BF4" s="218">
        <v>75</v>
      </c>
      <c r="BG4" s="218">
        <v>75</v>
      </c>
      <c r="BH4" s="218">
        <v>1202.8947368421052</v>
      </c>
      <c r="BI4" s="218"/>
      <c r="BJ4" s="218"/>
      <c r="BK4" s="218"/>
      <c r="BL4" s="218"/>
      <c r="BM4" s="218"/>
      <c r="BN4" s="218"/>
      <c r="BO4" s="218"/>
      <c r="BP4" s="218"/>
      <c r="BQ4" s="218"/>
      <c r="BR4" s="218"/>
      <c r="BS4" s="218"/>
      <c r="BT4" s="218"/>
      <c r="BU4" s="218"/>
      <c r="BV4" s="218"/>
      <c r="BW4" s="218"/>
      <c r="BX4" s="218"/>
      <c r="BY4" s="218"/>
      <c r="BZ4" s="218"/>
      <c r="CA4" s="218"/>
      <c r="CB4" s="218"/>
      <c r="CC4" s="218"/>
      <c r="CD4" s="218"/>
      <c r="CE4" s="218"/>
      <c r="CF4" s="218"/>
      <c r="CG4" s="218"/>
      <c r="CH4" s="218"/>
      <c r="CI4" s="218"/>
      <c r="CJ4" s="218"/>
      <c r="CK4" s="218">
        <v>0</v>
      </c>
      <c r="CL4" s="218">
        <v>0</v>
      </c>
      <c r="CM4" s="218">
        <v>0</v>
      </c>
      <c r="CN4" s="218">
        <v>0</v>
      </c>
      <c r="CO4" s="218">
        <v>0</v>
      </c>
      <c r="CP4" s="218">
        <v>0</v>
      </c>
      <c r="CQ4" s="218">
        <v>0</v>
      </c>
      <c r="CR4" s="218">
        <v>0</v>
      </c>
      <c r="CS4" s="218">
        <v>0</v>
      </c>
      <c r="CT4" s="218">
        <v>0</v>
      </c>
      <c r="CU4" s="218">
        <v>0</v>
      </c>
      <c r="CV4" s="218">
        <v>0</v>
      </c>
      <c r="CW4" s="218" t="s">
        <v>2598</v>
      </c>
      <c r="CX4" s="218" t="s">
        <v>46</v>
      </c>
      <c r="CY4" s="218" t="s">
        <v>46</v>
      </c>
      <c r="CZ4" s="218" t="s">
        <v>8676</v>
      </c>
    </row>
    <row r="6" spans="1:104">
      <c r="M6" s="83">
        <f>+M2/SUM($M$2:$M$4)</f>
        <v>0.25682423304210589</v>
      </c>
    </row>
    <row r="7" spans="1:104">
      <c r="M7" s="83">
        <f t="shared" ref="M7:M8" si="0">+M3/SUM($M$2:$M$4)</f>
        <v>0.7272877564103668</v>
      </c>
    </row>
    <row r="8" spans="1:104">
      <c r="M8" s="83">
        <f t="shared" si="0"/>
        <v>1.5888010547527229E-2</v>
      </c>
    </row>
    <row r="12" spans="1:104">
      <c r="E12" s="212" t="s">
        <v>0</v>
      </c>
      <c r="F12" s="142" t="s">
        <v>3</v>
      </c>
      <c r="G12" s="213" t="s">
        <v>25</v>
      </c>
      <c r="H12" s="213" t="s">
        <v>8635</v>
      </c>
      <c r="I12" s="142" t="s">
        <v>1</v>
      </c>
      <c r="J12" s="142" t="s">
        <v>26</v>
      </c>
      <c r="K12" s="215" t="s">
        <v>36</v>
      </c>
      <c r="L12" s="142" t="s">
        <v>2607</v>
      </c>
      <c r="M12" s="141" t="s">
        <v>7475</v>
      </c>
      <c r="N12" s="1">
        <v>45200</v>
      </c>
      <c r="O12" s="1">
        <v>45231</v>
      </c>
      <c r="P12" s="1">
        <v>45261</v>
      </c>
      <c r="Q12" s="1">
        <v>45292</v>
      </c>
      <c r="R12" s="1">
        <v>45323</v>
      </c>
      <c r="S12" s="1">
        <v>45352</v>
      </c>
      <c r="T12" s="1">
        <v>45383</v>
      </c>
      <c r="U12" s="1">
        <v>45413</v>
      </c>
      <c r="V12" s="1">
        <v>45444</v>
      </c>
      <c r="W12" s="1">
        <v>45474</v>
      </c>
      <c r="X12" s="1">
        <v>45505</v>
      </c>
      <c r="Y12" s="1">
        <v>45536</v>
      </c>
      <c r="Z12" s="1">
        <v>45566</v>
      </c>
      <c r="AA12" s="1">
        <v>45597</v>
      </c>
      <c r="AB12" s="1">
        <v>45627</v>
      </c>
      <c r="AC12" s="1">
        <v>45658</v>
      </c>
      <c r="AD12" s="1">
        <v>45689</v>
      </c>
      <c r="AE12" s="1">
        <v>45717</v>
      </c>
      <c r="AF12" s="1">
        <v>45748</v>
      </c>
      <c r="AG12" s="1">
        <v>45778</v>
      </c>
      <c r="AH12" s="1">
        <v>45809</v>
      </c>
      <c r="AI12" s="1">
        <v>45839</v>
      </c>
      <c r="AJ12" s="1">
        <v>45870</v>
      </c>
      <c r="AK12" s="1">
        <v>45901</v>
      </c>
      <c r="AL12" s="1">
        <v>45931</v>
      </c>
      <c r="AM12" s="1">
        <v>45962</v>
      </c>
      <c r="AN12" s="1">
        <v>45992</v>
      </c>
      <c r="AO12" s="1">
        <v>46023</v>
      </c>
      <c r="AP12" s="1">
        <v>46054</v>
      </c>
      <c r="AQ12" s="1">
        <v>46082</v>
      </c>
      <c r="AR12" s="1">
        <v>46113</v>
      </c>
      <c r="AS12" s="1">
        <v>46143</v>
      </c>
      <c r="AT12" s="1">
        <v>46174</v>
      </c>
      <c r="AU12" s="1">
        <v>46204</v>
      </c>
      <c r="AV12" s="1">
        <v>46235</v>
      </c>
      <c r="AW12" s="1">
        <v>46266</v>
      </c>
      <c r="AX12" s="1">
        <v>46296</v>
      </c>
      <c r="AY12" s="1">
        <v>46327</v>
      </c>
      <c r="AZ12" s="1">
        <v>46357</v>
      </c>
      <c r="BA12" s="1">
        <v>46388</v>
      </c>
      <c r="BB12" s="1">
        <v>46419</v>
      </c>
      <c r="BC12" s="1">
        <v>46447</v>
      </c>
      <c r="BD12" s="1">
        <v>46478</v>
      </c>
      <c r="BE12" s="1">
        <v>46508</v>
      </c>
      <c r="BF12" s="1">
        <v>46539</v>
      </c>
      <c r="BG12" s="1">
        <v>46569</v>
      </c>
      <c r="BH12" s="1">
        <v>46600</v>
      </c>
      <c r="BI12" s="1">
        <v>46631</v>
      </c>
      <c r="BJ12" s="1">
        <v>46661</v>
      </c>
      <c r="BK12" s="1">
        <v>46692</v>
      </c>
      <c r="BL12" s="1">
        <v>46722</v>
      </c>
      <c r="BM12" s="1">
        <v>46753</v>
      </c>
      <c r="BN12" s="1">
        <v>46784</v>
      </c>
      <c r="BO12" s="1">
        <v>46813</v>
      </c>
      <c r="BP12" s="1">
        <v>46844</v>
      </c>
      <c r="BQ12" s="1">
        <v>46874</v>
      </c>
      <c r="BR12" s="1">
        <v>46905</v>
      </c>
      <c r="BS12" s="1">
        <v>46935</v>
      </c>
      <c r="BT12" s="1">
        <v>46966</v>
      </c>
      <c r="BU12" s="1">
        <v>46997</v>
      </c>
      <c r="BV12" s="1">
        <v>47027</v>
      </c>
      <c r="BW12" s="1">
        <v>47058</v>
      </c>
      <c r="BX12" s="1">
        <v>47088</v>
      </c>
      <c r="BY12" s="76" t="s">
        <v>8335</v>
      </c>
      <c r="BZ12" s="76" t="s">
        <v>8336</v>
      </c>
      <c r="CA12" s="76" t="s">
        <v>8337</v>
      </c>
      <c r="CB12" s="76" t="s">
        <v>8338</v>
      </c>
      <c r="CC12" s="76" t="s">
        <v>8339</v>
      </c>
      <c r="CD12" s="76" t="s">
        <v>8340</v>
      </c>
      <c r="CE12" s="76" t="s">
        <v>8341</v>
      </c>
      <c r="CF12" s="76" t="s">
        <v>8342</v>
      </c>
      <c r="CG12" s="76" t="s">
        <v>8343</v>
      </c>
      <c r="CH12" s="76" t="s">
        <v>8344</v>
      </c>
      <c r="CI12" s="76" t="s">
        <v>8345</v>
      </c>
      <c r="CJ12" s="76" t="s">
        <v>8346</v>
      </c>
      <c r="CK12" s="76" t="s">
        <v>8347</v>
      </c>
      <c r="CL12" s="76" t="s">
        <v>8348</v>
      </c>
      <c r="CM12" s="76" t="s">
        <v>8349</v>
      </c>
      <c r="CN12" s="76" t="s">
        <v>8350</v>
      </c>
      <c r="CO12" s="76" t="s">
        <v>8351</v>
      </c>
      <c r="CP12" s="76" t="s">
        <v>8352</v>
      </c>
      <c r="CQ12" s="76" t="s">
        <v>8353</v>
      </c>
      <c r="CR12" s="76" t="s">
        <v>8354</v>
      </c>
      <c r="CS12" s="76" t="s">
        <v>8355</v>
      </c>
      <c r="CT12" s="76" t="s">
        <v>8356</v>
      </c>
      <c r="CU12" s="76" t="s">
        <v>8357</v>
      </c>
      <c r="CV12" s="76" t="s">
        <v>8358</v>
      </c>
      <c r="CW12" s="213" t="s">
        <v>16</v>
      </c>
      <c r="CX12" s="214" t="s">
        <v>7489</v>
      </c>
    </row>
    <row r="13" spans="1:104">
      <c r="C13" s="58">
        <v>45413</v>
      </c>
      <c r="E13" s="79" t="s">
        <v>8334</v>
      </c>
      <c r="F13" t="s">
        <v>230</v>
      </c>
      <c r="I13" t="s">
        <v>2597</v>
      </c>
      <c r="J13" t="s">
        <v>38</v>
      </c>
      <c r="K13" t="s">
        <v>35</v>
      </c>
      <c r="L13" t="s">
        <v>8271</v>
      </c>
      <c r="M13" s="277"/>
      <c r="N13" s="218">
        <f>+IF(N$12&gt;=$C13,1,0)</f>
        <v>0</v>
      </c>
      <c r="O13" s="218">
        <f t="shared" ref="O13:AD28" si="1">+IF(O$12&gt;=$C13,1,0)</f>
        <v>0</v>
      </c>
      <c r="P13" s="218">
        <f t="shared" si="1"/>
        <v>0</v>
      </c>
      <c r="Q13" s="218">
        <f t="shared" si="1"/>
        <v>0</v>
      </c>
      <c r="R13" s="218">
        <f t="shared" si="1"/>
        <v>0</v>
      </c>
      <c r="S13" s="218">
        <f t="shared" si="1"/>
        <v>0</v>
      </c>
      <c r="T13" s="218">
        <f t="shared" si="1"/>
        <v>0</v>
      </c>
      <c r="U13" s="218">
        <f t="shared" si="1"/>
        <v>1</v>
      </c>
      <c r="V13" s="218">
        <f t="shared" si="1"/>
        <v>1</v>
      </c>
      <c r="W13" s="218">
        <f t="shared" si="1"/>
        <v>1</v>
      </c>
      <c r="X13" s="218">
        <f t="shared" si="1"/>
        <v>1</v>
      </c>
      <c r="Y13" s="218">
        <f t="shared" si="1"/>
        <v>1</v>
      </c>
      <c r="Z13" s="218">
        <f t="shared" si="1"/>
        <v>1</v>
      </c>
      <c r="AA13" s="218">
        <f t="shared" si="1"/>
        <v>1</v>
      </c>
      <c r="AB13" s="218">
        <f t="shared" si="1"/>
        <v>1</v>
      </c>
      <c r="AC13" s="218">
        <f t="shared" si="1"/>
        <v>1</v>
      </c>
      <c r="AD13" s="218">
        <f t="shared" si="1"/>
        <v>1</v>
      </c>
      <c r="AE13" s="218">
        <f t="shared" ref="AE13:AT28" si="2">+IF(AE$12&gt;=$C13,1,0)</f>
        <v>1</v>
      </c>
      <c r="AF13" s="218">
        <f t="shared" si="2"/>
        <v>1</v>
      </c>
      <c r="AG13" s="218">
        <f t="shared" si="2"/>
        <v>1</v>
      </c>
      <c r="AH13" s="218">
        <f t="shared" si="2"/>
        <v>1</v>
      </c>
      <c r="AI13" s="218">
        <f t="shared" si="2"/>
        <v>1</v>
      </c>
      <c r="AJ13" s="218">
        <f t="shared" si="2"/>
        <v>1</v>
      </c>
      <c r="AK13" s="218">
        <f t="shared" si="2"/>
        <v>1</v>
      </c>
      <c r="AL13" s="218">
        <f t="shared" si="2"/>
        <v>1</v>
      </c>
      <c r="AM13" s="218">
        <f t="shared" si="2"/>
        <v>1</v>
      </c>
      <c r="AN13" s="218">
        <f t="shared" si="2"/>
        <v>1</v>
      </c>
      <c r="AO13" s="218">
        <f t="shared" si="2"/>
        <v>1</v>
      </c>
      <c r="AP13" s="218">
        <f t="shared" si="2"/>
        <v>1</v>
      </c>
      <c r="AQ13" s="218">
        <f t="shared" si="2"/>
        <v>1</v>
      </c>
      <c r="AR13" s="218">
        <f t="shared" si="2"/>
        <v>1</v>
      </c>
      <c r="AS13" s="218">
        <f t="shared" si="2"/>
        <v>1</v>
      </c>
      <c r="AT13" s="218">
        <f t="shared" si="2"/>
        <v>1</v>
      </c>
      <c r="AU13" s="218">
        <f t="shared" ref="AU13:BJ28" si="3">+IF(AU$12&gt;=$C13,1,0)</f>
        <v>1</v>
      </c>
      <c r="AV13" s="218">
        <f t="shared" si="3"/>
        <v>1</v>
      </c>
      <c r="AW13" s="218">
        <f t="shared" si="3"/>
        <v>1</v>
      </c>
      <c r="AX13" s="218">
        <f t="shared" si="3"/>
        <v>1</v>
      </c>
      <c r="AY13" s="218">
        <f t="shared" si="3"/>
        <v>1</v>
      </c>
      <c r="AZ13" s="218">
        <f t="shared" si="3"/>
        <v>1</v>
      </c>
      <c r="BA13" s="218">
        <f t="shared" si="3"/>
        <v>1</v>
      </c>
      <c r="BB13" s="218">
        <f t="shared" si="3"/>
        <v>1</v>
      </c>
      <c r="BC13" s="218">
        <f t="shared" si="3"/>
        <v>1</v>
      </c>
      <c r="BD13" s="218">
        <f t="shared" si="3"/>
        <v>1</v>
      </c>
      <c r="BE13" s="218">
        <f t="shared" si="3"/>
        <v>1</v>
      </c>
      <c r="BF13" s="218">
        <f t="shared" si="3"/>
        <v>1</v>
      </c>
      <c r="BG13" s="218">
        <f t="shared" si="3"/>
        <v>1</v>
      </c>
      <c r="BH13" s="218">
        <f t="shared" si="3"/>
        <v>1</v>
      </c>
      <c r="BI13" s="218">
        <f t="shared" si="3"/>
        <v>1</v>
      </c>
      <c r="BJ13" s="218">
        <f t="shared" si="3"/>
        <v>1</v>
      </c>
      <c r="BK13" s="218">
        <f t="shared" ref="BK13:BK51" si="4">+IF(BK$12&gt;=$C13,1,0)</f>
        <v>1</v>
      </c>
      <c r="BL13" s="218"/>
      <c r="BM13" s="218"/>
      <c r="BN13" s="218"/>
      <c r="BO13" s="218"/>
      <c r="BP13" s="218"/>
      <c r="BQ13" s="218"/>
      <c r="BR13" s="218"/>
      <c r="BS13" s="218"/>
      <c r="BT13" s="218"/>
      <c r="BU13" s="218"/>
      <c r="BV13" s="218"/>
      <c r="BW13" s="218"/>
      <c r="BX13" s="218"/>
    </row>
    <row r="14" spans="1:104">
      <c r="B14" s="262"/>
      <c r="C14" s="58">
        <v>45474</v>
      </c>
      <c r="E14" s="79" t="s">
        <v>8334</v>
      </c>
      <c r="F14" t="s">
        <v>234</v>
      </c>
      <c r="H14" s="67"/>
      <c r="I14" t="s">
        <v>5149</v>
      </c>
      <c r="J14" s="84" t="s">
        <v>38</v>
      </c>
      <c r="K14" s="67" t="s">
        <v>35</v>
      </c>
      <c r="L14" s="67" t="s">
        <v>8271</v>
      </c>
      <c r="M14" s="277"/>
      <c r="N14" s="218">
        <f t="shared" ref="N14:AC29" si="5">+IF(N$12&gt;=$C14,1,0)</f>
        <v>0</v>
      </c>
      <c r="O14" s="218">
        <f t="shared" si="1"/>
        <v>0</v>
      </c>
      <c r="P14" s="218">
        <f t="shared" si="1"/>
        <v>0</v>
      </c>
      <c r="Q14" s="218">
        <f t="shared" si="1"/>
        <v>0</v>
      </c>
      <c r="R14" s="218">
        <f t="shared" si="1"/>
        <v>0</v>
      </c>
      <c r="S14" s="218">
        <f t="shared" si="1"/>
        <v>0</v>
      </c>
      <c r="T14" s="218">
        <f t="shared" si="1"/>
        <v>0</v>
      </c>
      <c r="U14" s="218">
        <f t="shared" si="1"/>
        <v>0</v>
      </c>
      <c r="V14" s="218">
        <f t="shared" si="1"/>
        <v>0</v>
      </c>
      <c r="W14" s="218">
        <f t="shared" si="1"/>
        <v>1</v>
      </c>
      <c r="X14" s="218">
        <f t="shared" si="1"/>
        <v>1</v>
      </c>
      <c r="Y14" s="218">
        <f t="shared" si="1"/>
        <v>1</v>
      </c>
      <c r="Z14" s="218">
        <f t="shared" si="1"/>
        <v>1</v>
      </c>
      <c r="AA14" s="218">
        <f t="shared" si="1"/>
        <v>1</v>
      </c>
      <c r="AB14" s="218">
        <f t="shared" si="1"/>
        <v>1</v>
      </c>
      <c r="AC14" s="218">
        <f t="shared" si="1"/>
        <v>1</v>
      </c>
      <c r="AD14" s="218">
        <f t="shared" si="1"/>
        <v>1</v>
      </c>
      <c r="AE14" s="218">
        <f t="shared" si="2"/>
        <v>1</v>
      </c>
      <c r="AF14" s="218">
        <f t="shared" si="2"/>
        <v>1</v>
      </c>
      <c r="AG14" s="218">
        <f t="shared" si="2"/>
        <v>1</v>
      </c>
      <c r="AH14" s="218">
        <f t="shared" si="2"/>
        <v>1</v>
      </c>
      <c r="AI14" s="218">
        <f t="shared" si="2"/>
        <v>1</v>
      </c>
      <c r="AJ14" s="218">
        <f t="shared" si="2"/>
        <v>1</v>
      </c>
      <c r="AK14" s="218">
        <f t="shared" si="2"/>
        <v>1</v>
      </c>
      <c r="AL14" s="218">
        <f t="shared" si="2"/>
        <v>1</v>
      </c>
      <c r="AM14" s="218">
        <f t="shared" si="2"/>
        <v>1</v>
      </c>
      <c r="AN14" s="218">
        <f t="shared" si="2"/>
        <v>1</v>
      </c>
      <c r="AO14" s="218">
        <f t="shared" si="2"/>
        <v>1</v>
      </c>
      <c r="AP14" s="218">
        <f t="shared" si="2"/>
        <v>1</v>
      </c>
      <c r="AQ14" s="218">
        <f t="shared" si="2"/>
        <v>1</v>
      </c>
      <c r="AR14" s="218">
        <f t="shared" si="2"/>
        <v>1</v>
      </c>
      <c r="AS14" s="218">
        <f t="shared" si="2"/>
        <v>1</v>
      </c>
      <c r="AT14" s="218">
        <f t="shared" si="2"/>
        <v>1</v>
      </c>
      <c r="AU14" s="218">
        <f t="shared" si="3"/>
        <v>1</v>
      </c>
      <c r="AV14" s="218">
        <f t="shared" si="3"/>
        <v>1</v>
      </c>
      <c r="AW14" s="218">
        <f t="shared" si="3"/>
        <v>1</v>
      </c>
      <c r="AX14" s="218">
        <f t="shared" si="3"/>
        <v>1</v>
      </c>
      <c r="AY14" s="218">
        <f t="shared" si="3"/>
        <v>1</v>
      </c>
      <c r="AZ14" s="218">
        <f t="shared" si="3"/>
        <v>1</v>
      </c>
      <c r="BA14" s="218">
        <f t="shared" si="3"/>
        <v>1</v>
      </c>
      <c r="BB14" s="218">
        <f t="shared" si="3"/>
        <v>1</v>
      </c>
      <c r="BC14" s="218">
        <f t="shared" si="3"/>
        <v>1</v>
      </c>
      <c r="BD14" s="218">
        <f t="shared" si="3"/>
        <v>1</v>
      </c>
      <c r="BE14" s="218">
        <f t="shared" si="3"/>
        <v>1</v>
      </c>
      <c r="BF14" s="218">
        <f t="shared" si="3"/>
        <v>1</v>
      </c>
      <c r="BG14" s="218">
        <f t="shared" si="3"/>
        <v>1</v>
      </c>
      <c r="BH14" s="218">
        <f t="shared" si="3"/>
        <v>1</v>
      </c>
      <c r="BI14" s="218">
        <f t="shared" si="3"/>
        <v>1</v>
      </c>
      <c r="BJ14" s="218">
        <f t="shared" si="3"/>
        <v>1</v>
      </c>
      <c r="BK14" s="218">
        <f t="shared" si="4"/>
        <v>1</v>
      </c>
      <c r="BL14" s="218"/>
      <c r="BM14" s="218"/>
      <c r="BN14" s="218"/>
      <c r="BO14" s="218"/>
      <c r="BP14" s="218"/>
      <c r="BQ14" s="218"/>
      <c r="BR14" s="218"/>
      <c r="BS14" s="218"/>
      <c r="BT14" s="218"/>
      <c r="BU14" s="218"/>
      <c r="BV14" s="218"/>
      <c r="BW14" s="218"/>
      <c r="BX14" s="218"/>
    </row>
    <row r="15" spans="1:104">
      <c r="B15" s="262"/>
      <c r="C15" s="58">
        <v>45505</v>
      </c>
      <c r="E15" s="79" t="s">
        <v>8334</v>
      </c>
      <c r="F15" t="s">
        <v>236</v>
      </c>
      <c r="H15" s="67"/>
      <c r="I15" t="s">
        <v>2597</v>
      </c>
      <c r="J15" s="84" t="s">
        <v>38</v>
      </c>
      <c r="K15" s="67" t="s">
        <v>35</v>
      </c>
      <c r="L15" s="67" t="s">
        <v>8271</v>
      </c>
      <c r="M15" s="277"/>
      <c r="N15" s="218">
        <f t="shared" si="5"/>
        <v>0</v>
      </c>
      <c r="O15" s="218">
        <f t="shared" si="1"/>
        <v>0</v>
      </c>
      <c r="P15" s="218">
        <f t="shared" si="1"/>
        <v>0</v>
      </c>
      <c r="Q15" s="218">
        <f t="shared" si="1"/>
        <v>0</v>
      </c>
      <c r="R15" s="218">
        <f t="shared" si="1"/>
        <v>0</v>
      </c>
      <c r="S15" s="218">
        <f t="shared" si="1"/>
        <v>0</v>
      </c>
      <c r="T15" s="218">
        <f t="shared" si="1"/>
        <v>0</v>
      </c>
      <c r="U15" s="218">
        <f t="shared" si="1"/>
        <v>0</v>
      </c>
      <c r="V15" s="218">
        <f t="shared" si="1"/>
        <v>0</v>
      </c>
      <c r="W15" s="218">
        <f t="shared" si="1"/>
        <v>0</v>
      </c>
      <c r="X15" s="218">
        <f t="shared" si="1"/>
        <v>1</v>
      </c>
      <c r="Y15" s="218">
        <f t="shared" si="1"/>
        <v>1</v>
      </c>
      <c r="Z15" s="218">
        <f t="shared" si="1"/>
        <v>1</v>
      </c>
      <c r="AA15" s="218">
        <f t="shared" si="1"/>
        <v>1</v>
      </c>
      <c r="AB15" s="218">
        <f t="shared" si="1"/>
        <v>1</v>
      </c>
      <c r="AC15" s="218">
        <f t="shared" si="1"/>
        <v>1</v>
      </c>
      <c r="AD15" s="218">
        <f t="shared" si="1"/>
        <v>1</v>
      </c>
      <c r="AE15" s="218">
        <f t="shared" si="2"/>
        <v>1</v>
      </c>
      <c r="AF15" s="218">
        <f t="shared" si="2"/>
        <v>1</v>
      </c>
      <c r="AG15" s="218">
        <f t="shared" si="2"/>
        <v>1</v>
      </c>
      <c r="AH15" s="218">
        <f t="shared" si="2"/>
        <v>1</v>
      </c>
      <c r="AI15" s="218">
        <f t="shared" si="2"/>
        <v>1</v>
      </c>
      <c r="AJ15" s="218">
        <f t="shared" si="2"/>
        <v>1</v>
      </c>
      <c r="AK15" s="218">
        <f t="shared" si="2"/>
        <v>1</v>
      </c>
      <c r="AL15" s="218">
        <f t="shared" si="2"/>
        <v>1</v>
      </c>
      <c r="AM15" s="218">
        <f t="shared" si="2"/>
        <v>1</v>
      </c>
      <c r="AN15" s="218">
        <f t="shared" si="2"/>
        <v>1</v>
      </c>
      <c r="AO15" s="218">
        <f t="shared" si="2"/>
        <v>1</v>
      </c>
      <c r="AP15" s="218">
        <f t="shared" si="2"/>
        <v>1</v>
      </c>
      <c r="AQ15" s="218">
        <f t="shared" si="2"/>
        <v>1</v>
      </c>
      <c r="AR15" s="218">
        <f t="shared" si="2"/>
        <v>1</v>
      </c>
      <c r="AS15" s="218">
        <f t="shared" si="2"/>
        <v>1</v>
      </c>
      <c r="AT15" s="218">
        <f t="shared" si="2"/>
        <v>1</v>
      </c>
      <c r="AU15" s="218">
        <f t="shared" si="3"/>
        <v>1</v>
      </c>
      <c r="AV15" s="218">
        <f t="shared" si="3"/>
        <v>1</v>
      </c>
      <c r="AW15" s="218">
        <f t="shared" si="3"/>
        <v>1</v>
      </c>
      <c r="AX15" s="218">
        <f t="shared" si="3"/>
        <v>1</v>
      </c>
      <c r="AY15" s="218">
        <f t="shared" si="3"/>
        <v>1</v>
      </c>
      <c r="AZ15" s="218">
        <f t="shared" si="3"/>
        <v>1</v>
      </c>
      <c r="BA15" s="218">
        <f t="shared" si="3"/>
        <v>1</v>
      </c>
      <c r="BB15" s="218">
        <f t="shared" si="3"/>
        <v>1</v>
      </c>
      <c r="BC15" s="218">
        <f t="shared" si="3"/>
        <v>1</v>
      </c>
      <c r="BD15" s="218">
        <f t="shared" si="3"/>
        <v>1</v>
      </c>
      <c r="BE15" s="218">
        <f t="shared" si="3"/>
        <v>1</v>
      </c>
      <c r="BF15" s="218">
        <f t="shared" si="3"/>
        <v>1</v>
      </c>
      <c r="BG15" s="218">
        <f t="shared" si="3"/>
        <v>1</v>
      </c>
      <c r="BH15" s="218">
        <f t="shared" si="3"/>
        <v>1</v>
      </c>
      <c r="BI15" s="218">
        <f t="shared" si="3"/>
        <v>1</v>
      </c>
      <c r="BJ15" s="218">
        <f t="shared" si="3"/>
        <v>1</v>
      </c>
      <c r="BK15" s="218">
        <f t="shared" si="4"/>
        <v>1</v>
      </c>
      <c r="BL15" s="218"/>
      <c r="BM15" s="218"/>
      <c r="BN15" s="218"/>
      <c r="BO15" s="218"/>
      <c r="BP15" s="218"/>
      <c r="BQ15" s="218"/>
      <c r="BR15" s="218"/>
      <c r="BS15" s="218"/>
      <c r="BT15" s="218"/>
      <c r="BU15" s="218"/>
      <c r="BV15" s="218"/>
      <c r="BW15" s="218"/>
      <c r="BX15" s="218"/>
    </row>
    <row r="16" spans="1:104">
      <c r="B16" s="262"/>
      <c r="C16" s="58">
        <v>45505</v>
      </c>
      <c r="E16" s="79" t="s">
        <v>8334</v>
      </c>
      <c r="F16" t="s">
        <v>238</v>
      </c>
      <c r="H16" s="67"/>
      <c r="I16" t="s">
        <v>5149</v>
      </c>
      <c r="J16" s="84" t="s">
        <v>38</v>
      </c>
      <c r="K16" s="67" t="s">
        <v>35</v>
      </c>
      <c r="L16" s="67" t="s">
        <v>8271</v>
      </c>
      <c r="M16" s="277"/>
      <c r="N16" s="218">
        <f t="shared" si="5"/>
        <v>0</v>
      </c>
      <c r="O16" s="218">
        <f t="shared" si="1"/>
        <v>0</v>
      </c>
      <c r="P16" s="218">
        <f t="shared" si="1"/>
        <v>0</v>
      </c>
      <c r="Q16" s="218">
        <f t="shared" si="1"/>
        <v>0</v>
      </c>
      <c r="R16" s="218">
        <f t="shared" si="1"/>
        <v>0</v>
      </c>
      <c r="S16" s="218">
        <f t="shared" si="1"/>
        <v>0</v>
      </c>
      <c r="T16" s="218">
        <f t="shared" si="1"/>
        <v>0</v>
      </c>
      <c r="U16" s="218">
        <f t="shared" si="1"/>
        <v>0</v>
      </c>
      <c r="V16" s="218">
        <f t="shared" si="1"/>
        <v>0</v>
      </c>
      <c r="W16" s="218">
        <f t="shared" si="1"/>
        <v>0</v>
      </c>
      <c r="X16" s="218">
        <f t="shared" si="1"/>
        <v>1</v>
      </c>
      <c r="Y16" s="218">
        <f t="shared" si="1"/>
        <v>1</v>
      </c>
      <c r="Z16" s="218">
        <f t="shared" si="1"/>
        <v>1</v>
      </c>
      <c r="AA16" s="218">
        <f t="shared" si="1"/>
        <v>1</v>
      </c>
      <c r="AB16" s="218">
        <f t="shared" si="1"/>
        <v>1</v>
      </c>
      <c r="AC16" s="218">
        <f t="shared" si="1"/>
        <v>1</v>
      </c>
      <c r="AD16" s="218">
        <f t="shared" si="1"/>
        <v>1</v>
      </c>
      <c r="AE16" s="218">
        <f t="shared" si="2"/>
        <v>1</v>
      </c>
      <c r="AF16" s="218">
        <f t="shared" si="2"/>
        <v>1</v>
      </c>
      <c r="AG16" s="218">
        <f t="shared" si="2"/>
        <v>1</v>
      </c>
      <c r="AH16" s="218">
        <f t="shared" si="2"/>
        <v>1</v>
      </c>
      <c r="AI16" s="218">
        <f t="shared" si="2"/>
        <v>1</v>
      </c>
      <c r="AJ16" s="218">
        <f t="shared" si="2"/>
        <v>1</v>
      </c>
      <c r="AK16" s="218">
        <f t="shared" si="2"/>
        <v>1</v>
      </c>
      <c r="AL16" s="218">
        <f t="shared" si="2"/>
        <v>1</v>
      </c>
      <c r="AM16" s="218">
        <f t="shared" si="2"/>
        <v>1</v>
      </c>
      <c r="AN16" s="218">
        <f t="shared" si="2"/>
        <v>1</v>
      </c>
      <c r="AO16" s="218">
        <f t="shared" si="2"/>
        <v>1</v>
      </c>
      <c r="AP16" s="218">
        <f t="shared" si="2"/>
        <v>1</v>
      </c>
      <c r="AQ16" s="218">
        <f t="shared" si="2"/>
        <v>1</v>
      </c>
      <c r="AR16" s="218">
        <f t="shared" si="2"/>
        <v>1</v>
      </c>
      <c r="AS16" s="218">
        <f t="shared" si="2"/>
        <v>1</v>
      </c>
      <c r="AT16" s="218">
        <f t="shared" si="2"/>
        <v>1</v>
      </c>
      <c r="AU16" s="218">
        <f t="shared" si="3"/>
        <v>1</v>
      </c>
      <c r="AV16" s="218">
        <f t="shared" si="3"/>
        <v>1</v>
      </c>
      <c r="AW16" s="218">
        <f t="shared" si="3"/>
        <v>1</v>
      </c>
      <c r="AX16" s="218">
        <f t="shared" si="3"/>
        <v>1</v>
      </c>
      <c r="AY16" s="218">
        <f t="shared" si="3"/>
        <v>1</v>
      </c>
      <c r="AZ16" s="218">
        <f t="shared" si="3"/>
        <v>1</v>
      </c>
      <c r="BA16" s="218">
        <f t="shared" si="3"/>
        <v>1</v>
      </c>
      <c r="BB16" s="218">
        <f t="shared" si="3"/>
        <v>1</v>
      </c>
      <c r="BC16" s="218">
        <f t="shared" si="3"/>
        <v>1</v>
      </c>
      <c r="BD16" s="218">
        <f t="shared" si="3"/>
        <v>1</v>
      </c>
      <c r="BE16" s="218">
        <f t="shared" si="3"/>
        <v>1</v>
      </c>
      <c r="BF16" s="218">
        <f t="shared" si="3"/>
        <v>1</v>
      </c>
      <c r="BG16" s="218">
        <f t="shared" si="3"/>
        <v>1</v>
      </c>
      <c r="BH16" s="218">
        <f t="shared" si="3"/>
        <v>1</v>
      </c>
      <c r="BI16" s="218">
        <f t="shared" si="3"/>
        <v>1</v>
      </c>
      <c r="BJ16" s="218">
        <f t="shared" si="3"/>
        <v>1</v>
      </c>
      <c r="BK16" s="218">
        <f t="shared" si="4"/>
        <v>1</v>
      </c>
      <c r="BL16" s="218"/>
      <c r="BM16" s="218"/>
      <c r="BN16" s="218"/>
      <c r="BO16" s="218"/>
      <c r="BP16" s="218"/>
      <c r="BQ16" s="218"/>
      <c r="BR16" s="218"/>
      <c r="BS16" s="218"/>
      <c r="BT16" s="218"/>
      <c r="BU16" s="218"/>
      <c r="BV16" s="218"/>
      <c r="BW16" s="218"/>
      <c r="BX16" s="218"/>
    </row>
    <row r="17" spans="2:101">
      <c r="B17" s="262"/>
      <c r="C17" s="58">
        <v>45413</v>
      </c>
      <c r="E17" s="79" t="s">
        <v>8334</v>
      </c>
      <c r="F17" t="s">
        <v>240</v>
      </c>
      <c r="H17" s="67"/>
      <c r="I17" t="s">
        <v>5149</v>
      </c>
      <c r="J17" t="s">
        <v>38</v>
      </c>
      <c r="K17" s="67" t="s">
        <v>35</v>
      </c>
      <c r="L17" s="67" t="s">
        <v>8271</v>
      </c>
      <c r="M17" s="277"/>
      <c r="N17" s="218">
        <f t="shared" si="5"/>
        <v>0</v>
      </c>
      <c r="O17" s="218">
        <f t="shared" si="1"/>
        <v>0</v>
      </c>
      <c r="P17" s="218">
        <f t="shared" si="1"/>
        <v>0</v>
      </c>
      <c r="Q17" s="218">
        <f t="shared" si="1"/>
        <v>0</v>
      </c>
      <c r="R17" s="218">
        <f t="shared" si="1"/>
        <v>0</v>
      </c>
      <c r="S17" s="218">
        <f t="shared" si="1"/>
        <v>0</v>
      </c>
      <c r="T17" s="218">
        <f t="shared" si="1"/>
        <v>0</v>
      </c>
      <c r="U17" s="218">
        <f t="shared" si="1"/>
        <v>1</v>
      </c>
      <c r="V17" s="218">
        <f t="shared" si="1"/>
        <v>1</v>
      </c>
      <c r="W17" s="218">
        <f t="shared" si="1"/>
        <v>1</v>
      </c>
      <c r="X17" s="218">
        <f t="shared" si="1"/>
        <v>1</v>
      </c>
      <c r="Y17" s="218">
        <f t="shared" si="1"/>
        <v>1</v>
      </c>
      <c r="Z17" s="218">
        <f t="shared" si="1"/>
        <v>1</v>
      </c>
      <c r="AA17" s="218">
        <f t="shared" si="1"/>
        <v>1</v>
      </c>
      <c r="AB17" s="218">
        <f t="shared" si="1"/>
        <v>1</v>
      </c>
      <c r="AC17" s="218">
        <f t="shared" si="1"/>
        <v>1</v>
      </c>
      <c r="AD17" s="218">
        <f t="shared" si="1"/>
        <v>1</v>
      </c>
      <c r="AE17" s="218">
        <f t="shared" si="2"/>
        <v>1</v>
      </c>
      <c r="AF17" s="218">
        <f t="shared" si="2"/>
        <v>1</v>
      </c>
      <c r="AG17" s="218">
        <f t="shared" si="2"/>
        <v>1</v>
      </c>
      <c r="AH17" s="218">
        <f t="shared" si="2"/>
        <v>1</v>
      </c>
      <c r="AI17" s="218">
        <f t="shared" si="2"/>
        <v>1</v>
      </c>
      <c r="AJ17" s="218">
        <f t="shared" si="2"/>
        <v>1</v>
      </c>
      <c r="AK17" s="218">
        <f t="shared" si="2"/>
        <v>1</v>
      </c>
      <c r="AL17" s="218">
        <f t="shared" si="2"/>
        <v>1</v>
      </c>
      <c r="AM17" s="218">
        <f t="shared" si="2"/>
        <v>1</v>
      </c>
      <c r="AN17" s="218">
        <f t="shared" si="2"/>
        <v>1</v>
      </c>
      <c r="AO17" s="218">
        <f t="shared" si="2"/>
        <v>1</v>
      </c>
      <c r="AP17" s="218">
        <f t="shared" si="2"/>
        <v>1</v>
      </c>
      <c r="AQ17" s="218">
        <f t="shared" si="2"/>
        <v>1</v>
      </c>
      <c r="AR17" s="218">
        <f t="shared" si="2"/>
        <v>1</v>
      </c>
      <c r="AS17" s="218">
        <f t="shared" si="2"/>
        <v>1</v>
      </c>
      <c r="AT17" s="218">
        <f t="shared" si="2"/>
        <v>1</v>
      </c>
      <c r="AU17" s="218">
        <f t="shared" si="3"/>
        <v>1</v>
      </c>
      <c r="AV17" s="218">
        <f t="shared" si="3"/>
        <v>1</v>
      </c>
      <c r="AW17" s="218">
        <f t="shared" si="3"/>
        <v>1</v>
      </c>
      <c r="AX17" s="218">
        <f t="shared" si="3"/>
        <v>1</v>
      </c>
      <c r="AY17" s="218">
        <f t="shared" si="3"/>
        <v>1</v>
      </c>
      <c r="AZ17" s="218">
        <f t="shared" si="3"/>
        <v>1</v>
      </c>
      <c r="BA17" s="218">
        <f t="shared" si="3"/>
        <v>1</v>
      </c>
      <c r="BB17" s="218">
        <f t="shared" si="3"/>
        <v>1</v>
      </c>
      <c r="BC17" s="218">
        <f t="shared" si="3"/>
        <v>1</v>
      </c>
      <c r="BD17" s="218">
        <f t="shared" si="3"/>
        <v>1</v>
      </c>
      <c r="BE17" s="218">
        <f t="shared" si="3"/>
        <v>1</v>
      </c>
      <c r="BF17" s="218">
        <f t="shared" si="3"/>
        <v>1</v>
      </c>
      <c r="BG17" s="218">
        <f t="shared" si="3"/>
        <v>1</v>
      </c>
      <c r="BH17" s="218">
        <f t="shared" si="3"/>
        <v>1</v>
      </c>
      <c r="BI17" s="218">
        <f t="shared" si="3"/>
        <v>1</v>
      </c>
      <c r="BJ17" s="218">
        <f t="shared" si="3"/>
        <v>1</v>
      </c>
      <c r="BK17" s="218">
        <f t="shared" si="4"/>
        <v>1</v>
      </c>
      <c r="BL17" s="218"/>
      <c r="BM17" s="218"/>
      <c r="BN17" s="218"/>
      <c r="BO17" s="218"/>
      <c r="BP17" s="218"/>
      <c r="BQ17" s="218"/>
      <c r="BR17" s="218"/>
      <c r="BS17" s="218"/>
      <c r="BT17" s="218"/>
      <c r="BU17" s="218"/>
      <c r="BV17" s="218"/>
      <c r="BW17" s="218"/>
      <c r="BX17" s="218"/>
    </row>
    <row r="18" spans="2:101">
      <c r="B18" s="262"/>
      <c r="C18" s="58">
        <v>45474</v>
      </c>
      <c r="E18" s="79" t="s">
        <v>8334</v>
      </c>
      <c r="F18" t="s">
        <v>242</v>
      </c>
      <c r="H18" s="67"/>
      <c r="I18" t="s">
        <v>2597</v>
      </c>
      <c r="J18" t="s">
        <v>38</v>
      </c>
      <c r="K18" s="67" t="s">
        <v>35</v>
      </c>
      <c r="L18" s="67" t="s">
        <v>8271</v>
      </c>
      <c r="N18" s="218">
        <f t="shared" si="5"/>
        <v>0</v>
      </c>
      <c r="O18" s="218">
        <f t="shared" si="1"/>
        <v>0</v>
      </c>
      <c r="P18" s="218">
        <f t="shared" si="1"/>
        <v>0</v>
      </c>
      <c r="Q18" s="218">
        <f t="shared" si="1"/>
        <v>0</v>
      </c>
      <c r="R18" s="218">
        <f t="shared" si="1"/>
        <v>0</v>
      </c>
      <c r="S18" s="218">
        <f t="shared" si="1"/>
        <v>0</v>
      </c>
      <c r="T18" s="218">
        <f t="shared" si="1"/>
        <v>0</v>
      </c>
      <c r="U18" s="218">
        <f t="shared" si="1"/>
        <v>0</v>
      </c>
      <c r="V18" s="218">
        <f t="shared" si="1"/>
        <v>0</v>
      </c>
      <c r="W18" s="218">
        <f t="shared" si="1"/>
        <v>1</v>
      </c>
      <c r="X18" s="218">
        <f t="shared" si="1"/>
        <v>1</v>
      </c>
      <c r="Y18" s="218">
        <f t="shared" si="1"/>
        <v>1</v>
      </c>
      <c r="Z18" s="218">
        <f t="shared" si="1"/>
        <v>1</v>
      </c>
      <c r="AA18" s="218">
        <f t="shared" si="1"/>
        <v>1</v>
      </c>
      <c r="AB18" s="218">
        <f t="shared" si="1"/>
        <v>1</v>
      </c>
      <c r="AC18" s="218">
        <f t="shared" si="1"/>
        <v>1</v>
      </c>
      <c r="AD18" s="218">
        <f t="shared" si="1"/>
        <v>1</v>
      </c>
      <c r="AE18" s="218">
        <f t="shared" si="2"/>
        <v>1</v>
      </c>
      <c r="AF18" s="218">
        <f t="shared" si="2"/>
        <v>1</v>
      </c>
      <c r="AG18" s="218">
        <f t="shared" si="2"/>
        <v>1</v>
      </c>
      <c r="AH18" s="218">
        <f t="shared" si="2"/>
        <v>1</v>
      </c>
      <c r="AI18" s="218">
        <f t="shared" si="2"/>
        <v>1</v>
      </c>
      <c r="AJ18" s="218">
        <f t="shared" si="2"/>
        <v>1</v>
      </c>
      <c r="AK18" s="218">
        <f t="shared" si="2"/>
        <v>1</v>
      </c>
      <c r="AL18" s="218">
        <f t="shared" si="2"/>
        <v>1</v>
      </c>
      <c r="AM18" s="218">
        <f t="shared" si="2"/>
        <v>1</v>
      </c>
      <c r="AN18" s="218">
        <f t="shared" si="2"/>
        <v>1</v>
      </c>
      <c r="AO18" s="218">
        <f t="shared" si="2"/>
        <v>1</v>
      </c>
      <c r="AP18" s="218">
        <f t="shared" si="2"/>
        <v>1</v>
      </c>
      <c r="AQ18" s="218">
        <f t="shared" si="2"/>
        <v>1</v>
      </c>
      <c r="AR18" s="218">
        <f t="shared" si="2"/>
        <v>1</v>
      </c>
      <c r="AS18" s="218">
        <f t="shared" si="2"/>
        <v>1</v>
      </c>
      <c r="AT18" s="218">
        <f t="shared" si="2"/>
        <v>1</v>
      </c>
      <c r="AU18" s="218">
        <f t="shared" si="3"/>
        <v>1</v>
      </c>
      <c r="AV18" s="218">
        <f t="shared" si="3"/>
        <v>1</v>
      </c>
      <c r="AW18" s="218">
        <f t="shared" si="3"/>
        <v>1</v>
      </c>
      <c r="AX18" s="218">
        <f t="shared" si="3"/>
        <v>1</v>
      </c>
      <c r="AY18" s="218">
        <f t="shared" si="3"/>
        <v>1</v>
      </c>
      <c r="AZ18" s="218">
        <f t="shared" si="3"/>
        <v>1</v>
      </c>
      <c r="BA18" s="218">
        <f t="shared" si="3"/>
        <v>1</v>
      </c>
      <c r="BB18" s="218">
        <f t="shared" si="3"/>
        <v>1</v>
      </c>
      <c r="BC18" s="218">
        <f t="shared" si="3"/>
        <v>1</v>
      </c>
      <c r="BD18" s="218">
        <f t="shared" si="3"/>
        <v>1</v>
      </c>
      <c r="BE18" s="218">
        <f t="shared" si="3"/>
        <v>1</v>
      </c>
      <c r="BF18" s="218">
        <f t="shared" si="3"/>
        <v>1</v>
      </c>
      <c r="BG18" s="218">
        <f t="shared" si="3"/>
        <v>1</v>
      </c>
      <c r="BH18" s="218">
        <f t="shared" si="3"/>
        <v>1</v>
      </c>
      <c r="BI18" s="218">
        <f t="shared" si="3"/>
        <v>1</v>
      </c>
      <c r="BJ18" s="218">
        <f t="shared" si="3"/>
        <v>1</v>
      </c>
      <c r="BK18" s="218">
        <f t="shared" si="4"/>
        <v>1</v>
      </c>
      <c r="BL18" s="277"/>
      <c r="BM18" s="277"/>
      <c r="BN18" s="277"/>
      <c r="BO18" s="277"/>
      <c r="BP18" s="277"/>
      <c r="BQ18" s="277"/>
      <c r="BR18" s="277"/>
      <c r="BS18" s="277"/>
      <c r="BT18" s="277"/>
      <c r="BU18" s="277"/>
      <c r="BV18" s="277"/>
      <c r="BW18" s="277"/>
      <c r="BX18" s="277"/>
    </row>
    <row r="19" spans="2:101">
      <c r="B19" s="262"/>
      <c r="C19" s="58">
        <v>45474</v>
      </c>
      <c r="E19" s="79" t="s">
        <v>8334</v>
      </c>
      <c r="F19" t="s">
        <v>8673</v>
      </c>
      <c r="H19" s="67"/>
      <c r="I19" t="s">
        <v>5149</v>
      </c>
      <c r="J19" t="s">
        <v>38</v>
      </c>
      <c r="K19" s="67" t="s">
        <v>35</v>
      </c>
      <c r="L19" s="67" t="s">
        <v>8271</v>
      </c>
      <c r="N19" s="218">
        <f t="shared" si="5"/>
        <v>0</v>
      </c>
      <c r="O19" s="218">
        <f t="shared" si="1"/>
        <v>0</v>
      </c>
      <c r="P19" s="218">
        <f t="shared" si="1"/>
        <v>0</v>
      </c>
      <c r="Q19" s="218">
        <f t="shared" si="1"/>
        <v>0</v>
      </c>
      <c r="R19" s="218">
        <f t="shared" si="1"/>
        <v>0</v>
      </c>
      <c r="S19" s="218">
        <f t="shared" si="1"/>
        <v>0</v>
      </c>
      <c r="T19" s="218">
        <f t="shared" si="1"/>
        <v>0</v>
      </c>
      <c r="U19" s="218">
        <f t="shared" si="1"/>
        <v>0</v>
      </c>
      <c r="V19" s="218">
        <f t="shared" si="1"/>
        <v>0</v>
      </c>
      <c r="W19" s="218">
        <f t="shared" si="1"/>
        <v>1</v>
      </c>
      <c r="X19" s="218">
        <f t="shared" si="1"/>
        <v>1</v>
      </c>
      <c r="Y19" s="218">
        <f t="shared" si="1"/>
        <v>1</v>
      </c>
      <c r="Z19" s="218">
        <f t="shared" si="1"/>
        <v>1</v>
      </c>
      <c r="AA19" s="218">
        <f t="shared" si="1"/>
        <v>1</v>
      </c>
      <c r="AB19" s="218">
        <f t="shared" si="1"/>
        <v>1</v>
      </c>
      <c r="AC19" s="218">
        <f t="shared" si="1"/>
        <v>1</v>
      </c>
      <c r="AD19" s="218">
        <f t="shared" si="1"/>
        <v>1</v>
      </c>
      <c r="AE19" s="218">
        <f t="shared" si="2"/>
        <v>1</v>
      </c>
      <c r="AF19" s="218">
        <f t="shared" si="2"/>
        <v>1</v>
      </c>
      <c r="AG19" s="218">
        <f t="shared" si="2"/>
        <v>1</v>
      </c>
      <c r="AH19" s="218">
        <f t="shared" si="2"/>
        <v>1</v>
      </c>
      <c r="AI19" s="218">
        <f t="shared" si="2"/>
        <v>1</v>
      </c>
      <c r="AJ19" s="218">
        <f t="shared" si="2"/>
        <v>1</v>
      </c>
      <c r="AK19" s="218">
        <f t="shared" si="2"/>
        <v>1</v>
      </c>
      <c r="AL19" s="218">
        <f t="shared" si="2"/>
        <v>1</v>
      </c>
      <c r="AM19" s="218">
        <f t="shared" si="2"/>
        <v>1</v>
      </c>
      <c r="AN19" s="218">
        <f t="shared" si="2"/>
        <v>1</v>
      </c>
      <c r="AO19" s="218">
        <f t="shared" si="2"/>
        <v>1</v>
      </c>
      <c r="AP19" s="218">
        <f t="shared" si="2"/>
        <v>1</v>
      </c>
      <c r="AQ19" s="218">
        <f t="shared" si="2"/>
        <v>1</v>
      </c>
      <c r="AR19" s="218">
        <f t="shared" si="2"/>
        <v>1</v>
      </c>
      <c r="AS19" s="218">
        <f t="shared" si="2"/>
        <v>1</v>
      </c>
      <c r="AT19" s="218">
        <f t="shared" si="2"/>
        <v>1</v>
      </c>
      <c r="AU19" s="218">
        <f t="shared" si="3"/>
        <v>1</v>
      </c>
      <c r="AV19" s="218">
        <f t="shared" si="3"/>
        <v>1</v>
      </c>
      <c r="AW19" s="218">
        <f t="shared" si="3"/>
        <v>1</v>
      </c>
      <c r="AX19" s="218">
        <f t="shared" si="3"/>
        <v>1</v>
      </c>
      <c r="AY19" s="218">
        <f t="shared" si="3"/>
        <v>1</v>
      </c>
      <c r="AZ19" s="218">
        <f t="shared" si="3"/>
        <v>1</v>
      </c>
      <c r="BA19" s="218">
        <f t="shared" si="3"/>
        <v>1</v>
      </c>
      <c r="BB19" s="218">
        <f t="shared" si="3"/>
        <v>1</v>
      </c>
      <c r="BC19" s="218">
        <f t="shared" si="3"/>
        <v>1</v>
      </c>
      <c r="BD19" s="218">
        <f t="shared" si="3"/>
        <v>1</v>
      </c>
      <c r="BE19" s="218">
        <f t="shared" si="3"/>
        <v>1</v>
      </c>
      <c r="BF19" s="218">
        <f t="shared" si="3"/>
        <v>1</v>
      </c>
      <c r="BG19" s="218">
        <f t="shared" si="3"/>
        <v>1</v>
      </c>
      <c r="BH19" s="218">
        <f t="shared" si="3"/>
        <v>1</v>
      </c>
      <c r="BI19" s="218">
        <f t="shared" si="3"/>
        <v>1</v>
      </c>
      <c r="BJ19" s="218">
        <f t="shared" si="3"/>
        <v>1</v>
      </c>
      <c r="BK19" s="218">
        <f t="shared" si="4"/>
        <v>1</v>
      </c>
      <c r="BL19" s="277"/>
      <c r="BM19" s="277"/>
      <c r="BN19" s="277"/>
      <c r="BO19" s="277"/>
      <c r="BP19" s="277"/>
      <c r="BQ19" s="277"/>
      <c r="BR19" s="277"/>
      <c r="BS19" s="277"/>
      <c r="BT19" s="277"/>
      <c r="BU19" s="277"/>
      <c r="BV19" s="277"/>
      <c r="BW19" s="277"/>
      <c r="BX19" s="277"/>
    </row>
    <row r="20" spans="2:101">
      <c r="B20" s="262"/>
      <c r="C20" s="58">
        <v>45505</v>
      </c>
      <c r="E20" s="79" t="s">
        <v>8334</v>
      </c>
      <c r="F20" t="s">
        <v>244</v>
      </c>
      <c r="H20" s="67"/>
      <c r="I20" t="s">
        <v>5149</v>
      </c>
      <c r="J20" t="s">
        <v>38</v>
      </c>
      <c r="K20" s="67" t="s">
        <v>35</v>
      </c>
      <c r="L20" s="67" t="s">
        <v>8271</v>
      </c>
      <c r="N20" s="218">
        <f t="shared" si="5"/>
        <v>0</v>
      </c>
      <c r="O20" s="218">
        <f t="shared" si="1"/>
        <v>0</v>
      </c>
      <c r="P20" s="218">
        <f t="shared" si="1"/>
        <v>0</v>
      </c>
      <c r="Q20" s="218">
        <f t="shared" si="1"/>
        <v>0</v>
      </c>
      <c r="R20" s="218">
        <f t="shared" si="1"/>
        <v>0</v>
      </c>
      <c r="S20" s="218">
        <f t="shared" si="1"/>
        <v>0</v>
      </c>
      <c r="T20" s="218">
        <f t="shared" si="1"/>
        <v>0</v>
      </c>
      <c r="U20" s="218">
        <f t="shared" si="1"/>
        <v>0</v>
      </c>
      <c r="V20" s="218">
        <f t="shared" si="1"/>
        <v>0</v>
      </c>
      <c r="W20" s="218">
        <f t="shared" si="1"/>
        <v>0</v>
      </c>
      <c r="X20" s="218">
        <f t="shared" si="1"/>
        <v>1</v>
      </c>
      <c r="Y20" s="218">
        <f t="shared" si="1"/>
        <v>1</v>
      </c>
      <c r="Z20" s="218">
        <f t="shared" si="1"/>
        <v>1</v>
      </c>
      <c r="AA20" s="218">
        <f t="shared" si="1"/>
        <v>1</v>
      </c>
      <c r="AB20" s="218">
        <f t="shared" si="1"/>
        <v>1</v>
      </c>
      <c r="AC20" s="218">
        <f t="shared" si="1"/>
        <v>1</v>
      </c>
      <c r="AD20" s="218">
        <f t="shared" si="1"/>
        <v>1</v>
      </c>
      <c r="AE20" s="218">
        <f t="shared" si="2"/>
        <v>1</v>
      </c>
      <c r="AF20" s="218">
        <f t="shared" si="2"/>
        <v>1</v>
      </c>
      <c r="AG20" s="218">
        <f t="shared" si="2"/>
        <v>1</v>
      </c>
      <c r="AH20" s="218">
        <f t="shared" si="2"/>
        <v>1</v>
      </c>
      <c r="AI20" s="218">
        <f t="shared" si="2"/>
        <v>1</v>
      </c>
      <c r="AJ20" s="218">
        <f t="shared" si="2"/>
        <v>1</v>
      </c>
      <c r="AK20" s="218">
        <f t="shared" si="2"/>
        <v>1</v>
      </c>
      <c r="AL20" s="218">
        <f t="shared" si="2"/>
        <v>1</v>
      </c>
      <c r="AM20" s="218">
        <f t="shared" si="2"/>
        <v>1</v>
      </c>
      <c r="AN20" s="218">
        <f t="shared" si="2"/>
        <v>1</v>
      </c>
      <c r="AO20" s="218">
        <f t="shared" si="2"/>
        <v>1</v>
      </c>
      <c r="AP20" s="218">
        <f t="shared" si="2"/>
        <v>1</v>
      </c>
      <c r="AQ20" s="218">
        <f t="shared" si="2"/>
        <v>1</v>
      </c>
      <c r="AR20" s="218">
        <f t="shared" si="2"/>
        <v>1</v>
      </c>
      <c r="AS20" s="218">
        <f t="shared" si="2"/>
        <v>1</v>
      </c>
      <c r="AT20" s="218">
        <f t="shared" si="2"/>
        <v>1</v>
      </c>
      <c r="AU20" s="218">
        <f t="shared" si="3"/>
        <v>1</v>
      </c>
      <c r="AV20" s="218">
        <f t="shared" si="3"/>
        <v>1</v>
      </c>
      <c r="AW20" s="218">
        <f t="shared" si="3"/>
        <v>1</v>
      </c>
      <c r="AX20" s="218">
        <f t="shared" si="3"/>
        <v>1</v>
      </c>
      <c r="AY20" s="218">
        <f t="shared" si="3"/>
        <v>1</v>
      </c>
      <c r="AZ20" s="218">
        <f t="shared" si="3"/>
        <v>1</v>
      </c>
      <c r="BA20" s="218">
        <f t="shared" si="3"/>
        <v>1</v>
      </c>
      <c r="BB20" s="218">
        <f t="shared" si="3"/>
        <v>1</v>
      </c>
      <c r="BC20" s="218">
        <f t="shared" si="3"/>
        <v>1</v>
      </c>
      <c r="BD20" s="218">
        <f t="shared" si="3"/>
        <v>1</v>
      </c>
      <c r="BE20" s="218">
        <f t="shared" si="3"/>
        <v>1</v>
      </c>
      <c r="BF20" s="218">
        <f t="shared" si="3"/>
        <v>1</v>
      </c>
      <c r="BG20" s="218">
        <f t="shared" si="3"/>
        <v>1</v>
      </c>
      <c r="BH20" s="218">
        <f t="shared" si="3"/>
        <v>1</v>
      </c>
      <c r="BI20" s="218">
        <f t="shared" si="3"/>
        <v>1</v>
      </c>
      <c r="BJ20" s="218">
        <f t="shared" si="3"/>
        <v>1</v>
      </c>
      <c r="BK20" s="218">
        <f t="shared" si="4"/>
        <v>1</v>
      </c>
      <c r="BL20" s="277"/>
      <c r="BM20" s="277"/>
      <c r="BN20" s="277"/>
      <c r="BO20" s="277"/>
      <c r="BP20" s="277"/>
      <c r="BQ20" s="277"/>
      <c r="BR20" s="277"/>
      <c r="BS20" s="277"/>
      <c r="BT20" s="277"/>
      <c r="BU20" s="277"/>
      <c r="BV20" s="277"/>
      <c r="BW20" s="277"/>
      <c r="BX20" s="277"/>
    </row>
    <row r="21" spans="2:101">
      <c r="B21" s="262"/>
      <c r="C21" s="58">
        <v>45627</v>
      </c>
      <c r="E21" s="79" t="s">
        <v>8334</v>
      </c>
      <c r="F21" t="s">
        <v>245</v>
      </c>
      <c r="H21" s="67"/>
      <c r="I21" t="s">
        <v>5149</v>
      </c>
      <c r="J21" t="s">
        <v>38</v>
      </c>
      <c r="K21" s="67" t="s">
        <v>35</v>
      </c>
      <c r="L21" s="67" t="s">
        <v>8271</v>
      </c>
      <c r="N21" s="218">
        <f t="shared" si="5"/>
        <v>0</v>
      </c>
      <c r="O21" s="218">
        <f t="shared" si="1"/>
        <v>0</v>
      </c>
      <c r="P21" s="218">
        <f t="shared" si="1"/>
        <v>0</v>
      </c>
      <c r="Q21" s="218">
        <f t="shared" si="1"/>
        <v>0</v>
      </c>
      <c r="R21" s="218">
        <f t="shared" si="1"/>
        <v>0</v>
      </c>
      <c r="S21" s="218">
        <f t="shared" si="1"/>
        <v>0</v>
      </c>
      <c r="T21" s="218">
        <f t="shared" si="1"/>
        <v>0</v>
      </c>
      <c r="U21" s="218">
        <f t="shared" si="1"/>
        <v>0</v>
      </c>
      <c r="V21" s="218">
        <f t="shared" si="1"/>
        <v>0</v>
      </c>
      <c r="W21" s="218">
        <f t="shared" si="1"/>
        <v>0</v>
      </c>
      <c r="X21" s="218">
        <f t="shared" si="1"/>
        <v>0</v>
      </c>
      <c r="Y21" s="218">
        <f t="shared" si="1"/>
        <v>0</v>
      </c>
      <c r="Z21" s="218">
        <f t="shared" si="1"/>
        <v>0</v>
      </c>
      <c r="AA21" s="218">
        <f t="shared" si="1"/>
        <v>0</v>
      </c>
      <c r="AB21" s="218">
        <f t="shared" si="1"/>
        <v>1</v>
      </c>
      <c r="AC21" s="218">
        <f t="shared" si="1"/>
        <v>1</v>
      </c>
      <c r="AD21" s="218">
        <f t="shared" si="1"/>
        <v>1</v>
      </c>
      <c r="AE21" s="218">
        <f t="shared" si="2"/>
        <v>1</v>
      </c>
      <c r="AF21" s="218">
        <f t="shared" si="2"/>
        <v>1</v>
      </c>
      <c r="AG21" s="218">
        <f t="shared" si="2"/>
        <v>1</v>
      </c>
      <c r="AH21" s="218">
        <f t="shared" si="2"/>
        <v>1</v>
      </c>
      <c r="AI21" s="218">
        <f t="shared" si="2"/>
        <v>1</v>
      </c>
      <c r="AJ21" s="218">
        <f t="shared" si="2"/>
        <v>1</v>
      </c>
      <c r="AK21" s="218">
        <f t="shared" si="2"/>
        <v>1</v>
      </c>
      <c r="AL21" s="218">
        <f t="shared" si="2"/>
        <v>1</v>
      </c>
      <c r="AM21" s="218">
        <f t="shared" si="2"/>
        <v>1</v>
      </c>
      <c r="AN21" s="218">
        <f t="shared" si="2"/>
        <v>1</v>
      </c>
      <c r="AO21" s="218">
        <f t="shared" si="2"/>
        <v>1</v>
      </c>
      <c r="AP21" s="218">
        <f t="shared" si="2"/>
        <v>1</v>
      </c>
      <c r="AQ21" s="218">
        <f t="shared" si="2"/>
        <v>1</v>
      </c>
      <c r="AR21" s="218">
        <f t="shared" si="2"/>
        <v>1</v>
      </c>
      <c r="AS21" s="218">
        <f t="shared" si="2"/>
        <v>1</v>
      </c>
      <c r="AT21" s="218">
        <f t="shared" si="2"/>
        <v>1</v>
      </c>
      <c r="AU21" s="218">
        <f t="shared" si="3"/>
        <v>1</v>
      </c>
      <c r="AV21" s="218">
        <f t="shared" si="3"/>
        <v>1</v>
      </c>
      <c r="AW21" s="218">
        <f t="shared" si="3"/>
        <v>1</v>
      </c>
      <c r="AX21" s="218">
        <f t="shared" si="3"/>
        <v>1</v>
      </c>
      <c r="AY21" s="218">
        <f t="shared" si="3"/>
        <v>1</v>
      </c>
      <c r="AZ21" s="218">
        <f t="shared" si="3"/>
        <v>1</v>
      </c>
      <c r="BA21" s="218">
        <f t="shared" si="3"/>
        <v>1</v>
      </c>
      <c r="BB21" s="218">
        <f t="shared" si="3"/>
        <v>1</v>
      </c>
      <c r="BC21" s="218">
        <f t="shared" si="3"/>
        <v>1</v>
      </c>
      <c r="BD21" s="218">
        <f t="shared" si="3"/>
        <v>1</v>
      </c>
      <c r="BE21" s="218">
        <f t="shared" si="3"/>
        <v>1</v>
      </c>
      <c r="BF21" s="218">
        <f t="shared" si="3"/>
        <v>1</v>
      </c>
      <c r="BG21" s="218">
        <f t="shared" si="3"/>
        <v>1</v>
      </c>
      <c r="BH21" s="218">
        <f t="shared" si="3"/>
        <v>1</v>
      </c>
      <c r="BI21" s="218">
        <f t="shared" si="3"/>
        <v>1</v>
      </c>
      <c r="BJ21" s="218">
        <f t="shared" si="3"/>
        <v>1</v>
      </c>
      <c r="BK21" s="218">
        <f t="shared" si="4"/>
        <v>1</v>
      </c>
      <c r="BL21" s="277"/>
      <c r="BM21" s="277"/>
      <c r="BN21" s="277"/>
      <c r="BO21" s="277"/>
      <c r="BP21" s="277"/>
      <c r="BQ21" s="277"/>
      <c r="BR21" s="277"/>
      <c r="BS21" s="277"/>
      <c r="BT21" s="277"/>
      <c r="BU21" s="277"/>
      <c r="BV21" s="277"/>
      <c r="BW21" s="277"/>
      <c r="BX21" s="277"/>
    </row>
    <row r="22" spans="2:101">
      <c r="B22" s="262"/>
      <c r="C22" s="58">
        <v>45413</v>
      </c>
      <c r="E22" s="79" t="s">
        <v>8334</v>
      </c>
      <c r="F22" t="s">
        <v>246</v>
      </c>
      <c r="H22" s="67"/>
      <c r="I22" t="s">
        <v>5149</v>
      </c>
      <c r="J22" t="s">
        <v>38</v>
      </c>
      <c r="K22" s="67" t="s">
        <v>35</v>
      </c>
      <c r="L22" s="67" t="s">
        <v>8271</v>
      </c>
      <c r="N22" s="218">
        <f t="shared" si="5"/>
        <v>0</v>
      </c>
      <c r="O22" s="218">
        <f t="shared" si="1"/>
        <v>0</v>
      </c>
      <c r="P22" s="218">
        <f t="shared" si="1"/>
        <v>0</v>
      </c>
      <c r="Q22" s="218">
        <f t="shared" si="1"/>
        <v>0</v>
      </c>
      <c r="R22" s="218">
        <f t="shared" si="1"/>
        <v>0</v>
      </c>
      <c r="S22" s="218">
        <f t="shared" si="1"/>
        <v>0</v>
      </c>
      <c r="T22" s="218">
        <f t="shared" si="1"/>
        <v>0</v>
      </c>
      <c r="U22" s="218">
        <f t="shared" si="1"/>
        <v>1</v>
      </c>
      <c r="V22" s="218">
        <f t="shared" si="1"/>
        <v>1</v>
      </c>
      <c r="W22" s="218">
        <f t="shared" si="1"/>
        <v>1</v>
      </c>
      <c r="X22" s="218">
        <f t="shared" si="1"/>
        <v>1</v>
      </c>
      <c r="Y22" s="218">
        <f t="shared" si="1"/>
        <v>1</v>
      </c>
      <c r="Z22" s="218">
        <f t="shared" si="1"/>
        <v>1</v>
      </c>
      <c r="AA22" s="218">
        <f t="shared" si="1"/>
        <v>1</v>
      </c>
      <c r="AB22" s="218">
        <f t="shared" si="1"/>
        <v>1</v>
      </c>
      <c r="AC22" s="218">
        <f t="shared" si="1"/>
        <v>1</v>
      </c>
      <c r="AD22" s="218">
        <f t="shared" si="1"/>
        <v>1</v>
      </c>
      <c r="AE22" s="218">
        <f t="shared" si="2"/>
        <v>1</v>
      </c>
      <c r="AF22" s="218">
        <f t="shared" si="2"/>
        <v>1</v>
      </c>
      <c r="AG22" s="218">
        <f t="shared" si="2"/>
        <v>1</v>
      </c>
      <c r="AH22" s="218">
        <f t="shared" si="2"/>
        <v>1</v>
      </c>
      <c r="AI22" s="218">
        <f t="shared" si="2"/>
        <v>1</v>
      </c>
      <c r="AJ22" s="218">
        <f t="shared" si="2"/>
        <v>1</v>
      </c>
      <c r="AK22" s="218">
        <f t="shared" si="2"/>
        <v>1</v>
      </c>
      <c r="AL22" s="218">
        <f t="shared" si="2"/>
        <v>1</v>
      </c>
      <c r="AM22" s="218">
        <f t="shared" si="2"/>
        <v>1</v>
      </c>
      <c r="AN22" s="218">
        <f t="shared" si="2"/>
        <v>1</v>
      </c>
      <c r="AO22" s="218">
        <f t="shared" si="2"/>
        <v>1</v>
      </c>
      <c r="AP22" s="218">
        <f t="shared" si="2"/>
        <v>1</v>
      </c>
      <c r="AQ22" s="218">
        <f t="shared" si="2"/>
        <v>1</v>
      </c>
      <c r="AR22" s="218">
        <f t="shared" si="2"/>
        <v>1</v>
      </c>
      <c r="AS22" s="218">
        <f t="shared" si="2"/>
        <v>1</v>
      </c>
      <c r="AT22" s="218">
        <f t="shared" si="2"/>
        <v>1</v>
      </c>
      <c r="AU22" s="218">
        <f t="shared" si="3"/>
        <v>1</v>
      </c>
      <c r="AV22" s="218">
        <f t="shared" si="3"/>
        <v>1</v>
      </c>
      <c r="AW22" s="218">
        <f t="shared" si="3"/>
        <v>1</v>
      </c>
      <c r="AX22" s="218">
        <f t="shared" si="3"/>
        <v>1</v>
      </c>
      <c r="AY22" s="218">
        <f t="shared" si="3"/>
        <v>1</v>
      </c>
      <c r="AZ22" s="218">
        <f t="shared" si="3"/>
        <v>1</v>
      </c>
      <c r="BA22" s="218">
        <f t="shared" si="3"/>
        <v>1</v>
      </c>
      <c r="BB22" s="218">
        <f t="shared" si="3"/>
        <v>1</v>
      </c>
      <c r="BC22" s="218">
        <f t="shared" si="3"/>
        <v>1</v>
      </c>
      <c r="BD22" s="218">
        <f t="shared" si="3"/>
        <v>1</v>
      </c>
      <c r="BE22" s="218">
        <f t="shared" si="3"/>
        <v>1</v>
      </c>
      <c r="BF22" s="218">
        <f t="shared" si="3"/>
        <v>1</v>
      </c>
      <c r="BG22" s="218">
        <f t="shared" si="3"/>
        <v>1</v>
      </c>
      <c r="BH22" s="218">
        <f t="shared" si="3"/>
        <v>1</v>
      </c>
      <c r="BI22" s="218">
        <f t="shared" si="3"/>
        <v>1</v>
      </c>
      <c r="BJ22" s="218">
        <f t="shared" si="3"/>
        <v>1</v>
      </c>
      <c r="BK22" s="218">
        <f t="shared" si="4"/>
        <v>1</v>
      </c>
      <c r="BL22" s="277"/>
      <c r="BM22" s="277"/>
      <c r="BN22" s="277"/>
      <c r="BO22" s="277"/>
      <c r="BP22" s="277"/>
      <c r="BQ22" s="277"/>
      <c r="BR22" s="277"/>
      <c r="BS22" s="277"/>
      <c r="BT22" s="277"/>
      <c r="BU22" s="277"/>
      <c r="BV22" s="277"/>
      <c r="BW22" s="277"/>
      <c r="BX22" s="277"/>
    </row>
    <row r="23" spans="2:101">
      <c r="B23" s="262"/>
      <c r="C23" s="283">
        <v>45627</v>
      </c>
      <c r="E23" s="79" t="s">
        <v>8334</v>
      </c>
      <c r="F23" t="s">
        <v>250</v>
      </c>
      <c r="H23" s="67"/>
      <c r="I23" t="s">
        <v>2598</v>
      </c>
      <c r="J23" t="s">
        <v>38</v>
      </c>
      <c r="K23" s="67" t="s">
        <v>35</v>
      </c>
      <c r="L23" s="67" t="s">
        <v>8271</v>
      </c>
      <c r="N23" s="218">
        <f t="shared" si="5"/>
        <v>0</v>
      </c>
      <c r="O23" s="218">
        <f t="shared" si="1"/>
        <v>0</v>
      </c>
      <c r="P23" s="218">
        <f t="shared" si="1"/>
        <v>0</v>
      </c>
      <c r="Q23" s="218">
        <f t="shared" si="1"/>
        <v>0</v>
      </c>
      <c r="R23" s="218">
        <f t="shared" si="1"/>
        <v>0</v>
      </c>
      <c r="S23" s="218">
        <f t="shared" si="1"/>
        <v>0</v>
      </c>
      <c r="T23" s="218">
        <f t="shared" si="1"/>
        <v>0</v>
      </c>
      <c r="U23" s="218">
        <f t="shared" si="1"/>
        <v>0</v>
      </c>
      <c r="V23" s="218">
        <f t="shared" si="1"/>
        <v>0</v>
      </c>
      <c r="W23" s="218">
        <f t="shared" si="1"/>
        <v>0</v>
      </c>
      <c r="X23" s="218">
        <f t="shared" si="1"/>
        <v>0</v>
      </c>
      <c r="Y23" s="218">
        <f t="shared" si="1"/>
        <v>0</v>
      </c>
      <c r="Z23" s="218">
        <f t="shared" si="1"/>
        <v>0</v>
      </c>
      <c r="AA23" s="218">
        <f t="shared" si="1"/>
        <v>0</v>
      </c>
      <c r="AB23" s="218">
        <v>0.2</v>
      </c>
      <c r="AC23" s="218">
        <v>0.2</v>
      </c>
      <c r="AD23" s="218">
        <v>0.2</v>
      </c>
      <c r="AE23" s="218">
        <v>0.2</v>
      </c>
      <c r="AF23" s="218">
        <v>0.2</v>
      </c>
      <c r="AG23" s="218">
        <v>0.2</v>
      </c>
      <c r="AH23" s="218">
        <v>0.2</v>
      </c>
      <c r="AI23" s="218">
        <v>0.2</v>
      </c>
      <c r="AJ23" s="218">
        <v>0.2</v>
      </c>
      <c r="AK23" s="218">
        <v>0.2</v>
      </c>
      <c r="AL23" s="218">
        <v>0.2</v>
      </c>
      <c r="AM23" s="218">
        <v>0.2</v>
      </c>
      <c r="AN23" s="218">
        <v>0.2</v>
      </c>
      <c r="AO23" s="218">
        <v>0.2</v>
      </c>
      <c r="AP23" s="218">
        <v>0.2</v>
      </c>
      <c r="AQ23" s="218">
        <v>0.2</v>
      </c>
      <c r="AR23" s="218">
        <v>0.2</v>
      </c>
      <c r="AS23" s="218">
        <v>0.2</v>
      </c>
      <c r="AT23" s="218">
        <v>0.2</v>
      </c>
      <c r="AU23" s="218">
        <v>0.2</v>
      </c>
      <c r="AV23" s="218">
        <v>0.2</v>
      </c>
      <c r="AW23" s="218">
        <v>0.2</v>
      </c>
      <c r="AX23" s="218">
        <v>0.2</v>
      </c>
      <c r="AY23" s="218">
        <v>0.2</v>
      </c>
      <c r="AZ23" s="218">
        <v>0.2</v>
      </c>
      <c r="BA23" s="218">
        <v>0.2</v>
      </c>
      <c r="BB23" s="218">
        <v>0.2</v>
      </c>
      <c r="BC23" s="218">
        <v>0.2</v>
      </c>
      <c r="BD23" s="218">
        <v>0.2</v>
      </c>
      <c r="BE23" s="218">
        <v>0.2</v>
      </c>
      <c r="BF23" s="218">
        <v>0.2</v>
      </c>
      <c r="BG23" s="218">
        <v>0.2</v>
      </c>
      <c r="BH23" s="218">
        <v>0.2</v>
      </c>
      <c r="BI23" s="218">
        <v>0.2</v>
      </c>
      <c r="BJ23" s="218">
        <v>0.2</v>
      </c>
      <c r="BK23" s="218">
        <v>0.2</v>
      </c>
      <c r="BT23" s="277"/>
      <c r="BU23" s="277"/>
      <c r="BV23" s="277"/>
      <c r="BW23" s="277"/>
      <c r="BX23" s="277"/>
    </row>
    <row r="24" spans="2:101">
      <c r="B24" s="262"/>
      <c r="C24" s="283">
        <v>45627</v>
      </c>
      <c r="E24" s="79" t="s">
        <v>8334</v>
      </c>
      <c r="F24" t="s">
        <v>251</v>
      </c>
      <c r="H24" s="67"/>
      <c r="I24" t="s">
        <v>5149</v>
      </c>
      <c r="J24" t="s">
        <v>38</v>
      </c>
      <c r="K24" s="67" t="s">
        <v>35</v>
      </c>
      <c r="L24" s="67" t="s">
        <v>8271</v>
      </c>
      <c r="N24" s="218">
        <f t="shared" si="5"/>
        <v>0</v>
      </c>
      <c r="O24" s="218">
        <f t="shared" si="1"/>
        <v>0</v>
      </c>
      <c r="P24" s="218">
        <f t="shared" si="1"/>
        <v>0</v>
      </c>
      <c r="Q24" s="218">
        <f t="shared" si="1"/>
        <v>0</v>
      </c>
      <c r="R24" s="218">
        <f t="shared" si="1"/>
        <v>0</v>
      </c>
      <c r="S24" s="218">
        <f t="shared" si="1"/>
        <v>0</v>
      </c>
      <c r="T24" s="218">
        <f t="shared" si="1"/>
        <v>0</v>
      </c>
      <c r="U24" s="218">
        <f t="shared" si="1"/>
        <v>0</v>
      </c>
      <c r="V24" s="218">
        <f t="shared" si="1"/>
        <v>0</v>
      </c>
      <c r="W24" s="218">
        <f t="shared" si="1"/>
        <v>0</v>
      </c>
      <c r="X24" s="218">
        <f t="shared" si="1"/>
        <v>0</v>
      </c>
      <c r="Y24" s="218">
        <f t="shared" si="1"/>
        <v>0</v>
      </c>
      <c r="Z24" s="218">
        <f t="shared" si="1"/>
        <v>0</v>
      </c>
      <c r="AA24" s="218">
        <f t="shared" si="1"/>
        <v>0</v>
      </c>
      <c r="AB24" s="218">
        <f t="shared" si="1"/>
        <v>1</v>
      </c>
      <c r="AC24" s="218">
        <f t="shared" si="1"/>
        <v>1</v>
      </c>
      <c r="AD24" s="218">
        <f t="shared" si="1"/>
        <v>1</v>
      </c>
      <c r="AE24" s="218">
        <f t="shared" si="2"/>
        <v>1</v>
      </c>
      <c r="AF24" s="218">
        <f t="shared" si="2"/>
        <v>1</v>
      </c>
      <c r="AG24" s="218">
        <f t="shared" si="2"/>
        <v>1</v>
      </c>
      <c r="AH24" s="218">
        <f t="shared" si="2"/>
        <v>1</v>
      </c>
      <c r="AI24" s="218">
        <f t="shared" si="2"/>
        <v>1</v>
      </c>
      <c r="AJ24" s="218">
        <f t="shared" si="2"/>
        <v>1</v>
      </c>
      <c r="AK24" s="218">
        <f t="shared" si="2"/>
        <v>1</v>
      </c>
      <c r="AL24" s="218">
        <f t="shared" si="2"/>
        <v>1</v>
      </c>
      <c r="AM24" s="218">
        <f t="shared" si="2"/>
        <v>1</v>
      </c>
      <c r="AN24" s="218">
        <f t="shared" si="2"/>
        <v>1</v>
      </c>
      <c r="AO24" s="218">
        <f t="shared" si="2"/>
        <v>1</v>
      </c>
      <c r="AP24" s="218">
        <f t="shared" si="2"/>
        <v>1</v>
      </c>
      <c r="AQ24" s="218">
        <f t="shared" si="2"/>
        <v>1</v>
      </c>
      <c r="AR24" s="218">
        <f t="shared" si="2"/>
        <v>1</v>
      </c>
      <c r="AS24" s="218">
        <f t="shared" si="2"/>
        <v>1</v>
      </c>
      <c r="AT24" s="218">
        <f t="shared" si="2"/>
        <v>1</v>
      </c>
      <c r="AU24" s="218">
        <f t="shared" si="3"/>
        <v>1</v>
      </c>
      <c r="AV24" s="218">
        <f t="shared" si="3"/>
        <v>1</v>
      </c>
      <c r="AW24" s="218">
        <f t="shared" si="3"/>
        <v>1</v>
      </c>
      <c r="AX24" s="218">
        <f t="shared" si="3"/>
        <v>1</v>
      </c>
      <c r="AY24" s="218">
        <f t="shared" si="3"/>
        <v>1</v>
      </c>
      <c r="AZ24" s="218">
        <f t="shared" si="3"/>
        <v>1</v>
      </c>
      <c r="BA24" s="218">
        <f t="shared" si="3"/>
        <v>1</v>
      </c>
      <c r="BB24" s="218">
        <f t="shared" si="3"/>
        <v>1</v>
      </c>
      <c r="BC24" s="218">
        <f t="shared" si="3"/>
        <v>1</v>
      </c>
      <c r="BD24" s="218">
        <f t="shared" si="3"/>
        <v>1</v>
      </c>
      <c r="BE24" s="218">
        <f t="shared" si="3"/>
        <v>1</v>
      </c>
      <c r="BF24" s="218">
        <f t="shared" si="3"/>
        <v>1</v>
      </c>
      <c r="BG24" s="218">
        <f t="shared" si="3"/>
        <v>1</v>
      </c>
      <c r="BH24" s="218">
        <f t="shared" si="3"/>
        <v>1</v>
      </c>
      <c r="BI24" s="218">
        <f t="shared" si="3"/>
        <v>1</v>
      </c>
      <c r="BJ24" s="218">
        <f t="shared" si="3"/>
        <v>1</v>
      </c>
      <c r="BK24" s="218">
        <f t="shared" si="4"/>
        <v>1</v>
      </c>
      <c r="BT24" s="277"/>
      <c r="BU24" s="277"/>
      <c r="BV24" s="277"/>
      <c r="BW24" s="277"/>
      <c r="BX24" s="277"/>
    </row>
    <row r="25" spans="2:101">
      <c r="B25" s="262"/>
      <c r="C25" s="58">
        <v>45627</v>
      </c>
      <c r="E25" s="79" t="s">
        <v>8334</v>
      </c>
      <c r="F25" t="s">
        <v>250</v>
      </c>
      <c r="H25" s="67"/>
      <c r="I25" t="s">
        <v>5149</v>
      </c>
      <c r="J25" s="84" t="s">
        <v>38</v>
      </c>
      <c r="K25" s="67" t="s">
        <v>35</v>
      </c>
      <c r="L25" s="67" t="s">
        <v>8271</v>
      </c>
      <c r="M25" s="277"/>
      <c r="N25" s="218">
        <f t="shared" si="5"/>
        <v>0</v>
      </c>
      <c r="O25" s="218">
        <f t="shared" si="1"/>
        <v>0</v>
      </c>
      <c r="P25" s="218">
        <f t="shared" si="1"/>
        <v>0</v>
      </c>
      <c r="Q25" s="218">
        <f t="shared" si="1"/>
        <v>0</v>
      </c>
      <c r="R25" s="218">
        <f t="shared" si="1"/>
        <v>0</v>
      </c>
      <c r="S25" s="218">
        <f t="shared" si="1"/>
        <v>0</v>
      </c>
      <c r="T25" s="218">
        <f t="shared" si="1"/>
        <v>0</v>
      </c>
      <c r="U25" s="218">
        <f t="shared" si="1"/>
        <v>0</v>
      </c>
      <c r="V25" s="218">
        <f t="shared" si="1"/>
        <v>0</v>
      </c>
      <c r="W25" s="218">
        <f t="shared" si="1"/>
        <v>0</v>
      </c>
      <c r="X25" s="218">
        <f t="shared" si="1"/>
        <v>0</v>
      </c>
      <c r="Y25" s="218">
        <f t="shared" si="1"/>
        <v>0</v>
      </c>
      <c r="Z25" s="218">
        <f t="shared" si="1"/>
        <v>0</v>
      </c>
      <c r="AA25" s="218">
        <f t="shared" si="1"/>
        <v>0</v>
      </c>
      <c r="AB25" s="218">
        <v>0.8</v>
      </c>
      <c r="AC25" s="218">
        <v>0.8</v>
      </c>
      <c r="AD25" s="218">
        <v>0.8</v>
      </c>
      <c r="AE25" s="218">
        <v>0.8</v>
      </c>
      <c r="AF25" s="218">
        <v>0.8</v>
      </c>
      <c r="AG25" s="218">
        <v>0.8</v>
      </c>
      <c r="AH25" s="218">
        <v>0.8</v>
      </c>
      <c r="AI25" s="218">
        <v>0.8</v>
      </c>
      <c r="AJ25" s="218">
        <v>0.8</v>
      </c>
      <c r="AK25" s="218">
        <v>0.8</v>
      </c>
      <c r="AL25" s="218">
        <v>0.8</v>
      </c>
      <c r="AM25" s="218">
        <v>0.8</v>
      </c>
      <c r="AN25" s="218">
        <v>0.8</v>
      </c>
      <c r="AO25" s="218">
        <v>0.8</v>
      </c>
      <c r="AP25" s="218">
        <v>0.8</v>
      </c>
      <c r="AQ25" s="218">
        <v>0.8</v>
      </c>
      <c r="AR25" s="218">
        <v>0.8</v>
      </c>
      <c r="AS25" s="218">
        <v>0.8</v>
      </c>
      <c r="AT25" s="218">
        <v>0.8</v>
      </c>
      <c r="AU25" s="218">
        <v>0.8</v>
      </c>
      <c r="AV25" s="218">
        <v>0.8</v>
      </c>
      <c r="AW25" s="218">
        <v>0.8</v>
      </c>
      <c r="AX25" s="218">
        <v>0.8</v>
      </c>
      <c r="AY25" s="218">
        <v>0.8</v>
      </c>
      <c r="AZ25" s="218">
        <v>0.8</v>
      </c>
      <c r="BA25" s="218">
        <v>0.8</v>
      </c>
      <c r="BB25" s="218">
        <v>0.8</v>
      </c>
      <c r="BC25" s="218">
        <v>0.8</v>
      </c>
      <c r="BD25" s="218">
        <v>0.8</v>
      </c>
      <c r="BE25" s="218">
        <v>0.8</v>
      </c>
      <c r="BF25" s="218">
        <v>0.8</v>
      </c>
      <c r="BG25" s="218">
        <v>0.8</v>
      </c>
      <c r="BH25" s="218">
        <v>0.8</v>
      </c>
      <c r="BI25" s="218">
        <v>0.8</v>
      </c>
      <c r="BJ25" s="218">
        <v>0.8</v>
      </c>
      <c r="BK25" s="218">
        <v>0.8</v>
      </c>
      <c r="BL25" s="218"/>
      <c r="BM25" s="218"/>
      <c r="BN25" s="218"/>
      <c r="BO25" s="218"/>
      <c r="BP25" s="218"/>
      <c r="BQ25" s="218"/>
      <c r="BR25" s="218"/>
      <c r="BS25" s="218"/>
      <c r="BT25" s="218"/>
      <c r="BU25" s="218"/>
      <c r="BV25" s="218"/>
      <c r="BW25" s="218"/>
      <c r="BX25" s="218"/>
    </row>
    <row r="26" spans="2:101">
      <c r="C26" s="58">
        <v>45413</v>
      </c>
      <c r="E26" s="79" t="s">
        <v>8334</v>
      </c>
      <c r="F26" t="s">
        <v>232</v>
      </c>
      <c r="I26" t="s">
        <v>2597</v>
      </c>
      <c r="J26" t="s">
        <v>38</v>
      </c>
      <c r="K26" t="s">
        <v>35</v>
      </c>
      <c r="L26" t="s">
        <v>8271</v>
      </c>
      <c r="M26" s="277"/>
      <c r="N26" s="218">
        <v>0</v>
      </c>
      <c r="O26" s="218">
        <v>0</v>
      </c>
      <c r="P26" s="218">
        <v>0</v>
      </c>
      <c r="Q26" s="218">
        <v>0</v>
      </c>
      <c r="R26" s="218">
        <v>0</v>
      </c>
      <c r="S26" s="218">
        <v>0</v>
      </c>
      <c r="T26" s="218">
        <v>0</v>
      </c>
      <c r="U26" s="218">
        <v>1</v>
      </c>
      <c r="V26" s="218">
        <v>1</v>
      </c>
      <c r="W26" s="218">
        <v>1</v>
      </c>
      <c r="X26" s="218">
        <v>1</v>
      </c>
      <c r="Y26" s="218">
        <v>1</v>
      </c>
      <c r="Z26" s="218">
        <v>1</v>
      </c>
      <c r="AA26" s="218">
        <v>1</v>
      </c>
      <c r="AB26" s="218">
        <v>1</v>
      </c>
      <c r="AC26" s="218">
        <v>1</v>
      </c>
      <c r="AD26" s="218">
        <v>1</v>
      </c>
      <c r="AE26" s="218">
        <v>1</v>
      </c>
      <c r="AF26" s="218">
        <v>1</v>
      </c>
      <c r="AG26" s="218">
        <v>1</v>
      </c>
      <c r="AH26" s="218">
        <v>1</v>
      </c>
      <c r="AI26" s="218">
        <v>1</v>
      </c>
      <c r="AJ26" s="218">
        <v>1</v>
      </c>
      <c r="AK26" s="218">
        <v>1</v>
      </c>
      <c r="AL26" s="218">
        <v>1</v>
      </c>
      <c r="AM26" s="218">
        <v>1</v>
      </c>
      <c r="AN26" s="218">
        <v>1</v>
      </c>
      <c r="AO26" s="218">
        <v>1</v>
      </c>
      <c r="AP26" s="218">
        <v>1</v>
      </c>
      <c r="AQ26" s="218">
        <v>1</v>
      </c>
      <c r="AR26" s="218">
        <v>1</v>
      </c>
      <c r="AS26" s="218">
        <v>1</v>
      </c>
      <c r="AT26" s="218">
        <v>1</v>
      </c>
      <c r="AU26" s="218">
        <v>1</v>
      </c>
      <c r="AV26" s="218">
        <v>1</v>
      </c>
      <c r="AW26" s="218">
        <v>1</v>
      </c>
      <c r="AX26" s="218">
        <v>1</v>
      </c>
      <c r="AY26" s="218">
        <v>1</v>
      </c>
      <c r="AZ26" s="218">
        <v>1</v>
      </c>
      <c r="BA26" s="218">
        <v>1</v>
      </c>
      <c r="BB26" s="218">
        <v>1</v>
      </c>
      <c r="BC26" s="218">
        <v>1</v>
      </c>
      <c r="BD26" s="218">
        <v>1</v>
      </c>
      <c r="BE26" s="218">
        <v>1</v>
      </c>
      <c r="BF26" s="218">
        <v>1</v>
      </c>
      <c r="BG26" s="218">
        <v>1</v>
      </c>
      <c r="BH26" s="218">
        <v>1</v>
      </c>
      <c r="BI26" s="218">
        <v>1</v>
      </c>
      <c r="BJ26" s="218">
        <v>1</v>
      </c>
      <c r="BK26" s="218">
        <v>1</v>
      </c>
      <c r="BL26" s="218"/>
      <c r="BM26" s="218"/>
      <c r="BN26" s="218"/>
      <c r="BO26" s="218"/>
      <c r="BP26" s="218"/>
      <c r="BQ26" s="218"/>
      <c r="CW26" t="s">
        <v>230</v>
      </c>
    </row>
    <row r="27" spans="2:101">
      <c r="C27" s="58">
        <v>45474</v>
      </c>
      <c r="E27" s="79" t="s">
        <v>8334</v>
      </c>
      <c r="F27" t="s">
        <v>232</v>
      </c>
      <c r="H27" s="67"/>
      <c r="I27" t="s">
        <v>2598</v>
      </c>
      <c r="J27" s="84" t="s">
        <v>38</v>
      </c>
      <c r="K27" s="67" t="s">
        <v>35</v>
      </c>
      <c r="L27" s="67" t="s">
        <v>8271</v>
      </c>
      <c r="M27" s="277"/>
      <c r="N27" s="218">
        <v>0</v>
      </c>
      <c r="O27" s="218">
        <v>0</v>
      </c>
      <c r="P27" s="218">
        <v>0</v>
      </c>
      <c r="Q27" s="218">
        <v>0</v>
      </c>
      <c r="R27" s="218">
        <v>0</v>
      </c>
      <c r="S27" s="218">
        <v>0</v>
      </c>
      <c r="T27" s="218">
        <v>0</v>
      </c>
      <c r="U27" s="218">
        <v>0</v>
      </c>
      <c r="V27" s="218">
        <v>0</v>
      </c>
      <c r="W27" s="218">
        <v>1</v>
      </c>
      <c r="X27" s="218">
        <v>1</v>
      </c>
      <c r="Y27" s="218">
        <v>1</v>
      </c>
      <c r="Z27" s="218">
        <v>1</v>
      </c>
      <c r="AA27" s="218">
        <v>1</v>
      </c>
      <c r="AB27" s="218">
        <v>1</v>
      </c>
      <c r="AC27" s="218">
        <v>1</v>
      </c>
      <c r="AD27" s="218">
        <v>1</v>
      </c>
      <c r="AE27" s="218">
        <v>1</v>
      </c>
      <c r="AF27" s="218">
        <v>1</v>
      </c>
      <c r="AG27" s="218">
        <v>1</v>
      </c>
      <c r="AH27" s="218">
        <v>1</v>
      </c>
      <c r="AI27" s="218">
        <v>1</v>
      </c>
      <c r="AJ27" s="218">
        <v>1</v>
      </c>
      <c r="AK27" s="218">
        <v>1</v>
      </c>
      <c r="AL27" s="218">
        <v>1</v>
      </c>
      <c r="AM27" s="218">
        <v>1</v>
      </c>
      <c r="AN27" s="218">
        <v>1</v>
      </c>
      <c r="AO27" s="218">
        <v>1</v>
      </c>
      <c r="AP27" s="218">
        <v>1</v>
      </c>
      <c r="AQ27" s="218">
        <v>1</v>
      </c>
      <c r="AR27" s="218">
        <v>1</v>
      </c>
      <c r="AS27" s="218">
        <v>1</v>
      </c>
      <c r="AT27" s="218">
        <v>1</v>
      </c>
      <c r="AU27" s="218">
        <v>1</v>
      </c>
      <c r="AV27" s="218">
        <v>1</v>
      </c>
      <c r="AW27" s="218">
        <v>1</v>
      </c>
      <c r="AX27" s="218">
        <v>1</v>
      </c>
      <c r="AY27" s="218">
        <v>1</v>
      </c>
      <c r="AZ27" s="218">
        <v>1</v>
      </c>
      <c r="BA27" s="218">
        <v>1</v>
      </c>
      <c r="BB27" s="218">
        <v>1</v>
      </c>
      <c r="BC27" s="218">
        <v>1</v>
      </c>
      <c r="BD27" s="218">
        <v>1</v>
      </c>
      <c r="BE27" s="218">
        <v>1</v>
      </c>
      <c r="BF27" s="218">
        <v>1</v>
      </c>
      <c r="BG27" s="218">
        <v>1</v>
      </c>
      <c r="BH27" s="218">
        <v>1</v>
      </c>
      <c r="BI27" s="218">
        <v>1</v>
      </c>
      <c r="BJ27" s="218">
        <v>1</v>
      </c>
      <c r="BK27" s="218">
        <v>1</v>
      </c>
      <c r="BL27" s="218"/>
      <c r="BM27" s="218"/>
      <c r="BN27" s="218"/>
      <c r="BO27" s="218"/>
      <c r="BP27" s="218"/>
      <c r="BQ27" s="218"/>
      <c r="CW27" t="s">
        <v>234</v>
      </c>
    </row>
    <row r="28" spans="2:101">
      <c r="C28" s="58">
        <v>45505</v>
      </c>
      <c r="E28" s="79" t="s">
        <v>8334</v>
      </c>
      <c r="F28" t="s">
        <v>232</v>
      </c>
      <c r="H28" s="67"/>
      <c r="I28" t="s">
        <v>2597</v>
      </c>
      <c r="J28" s="84" t="s">
        <v>38</v>
      </c>
      <c r="K28" s="67" t="s">
        <v>35</v>
      </c>
      <c r="L28" s="67" t="s">
        <v>8271</v>
      </c>
      <c r="M28" s="277"/>
      <c r="N28" s="218">
        <v>0</v>
      </c>
      <c r="O28" s="218">
        <v>0</v>
      </c>
      <c r="P28" s="218">
        <v>0</v>
      </c>
      <c r="Q28" s="218">
        <v>0</v>
      </c>
      <c r="R28" s="218">
        <v>0</v>
      </c>
      <c r="S28" s="218">
        <v>0</v>
      </c>
      <c r="T28" s="218">
        <v>0</v>
      </c>
      <c r="U28" s="218">
        <v>0</v>
      </c>
      <c r="V28" s="218">
        <v>0</v>
      </c>
      <c r="W28" s="218">
        <v>0</v>
      </c>
      <c r="X28" s="218">
        <v>1</v>
      </c>
      <c r="Y28" s="218">
        <v>1</v>
      </c>
      <c r="Z28" s="218">
        <v>1</v>
      </c>
      <c r="AA28" s="218">
        <v>1</v>
      </c>
      <c r="AB28" s="218">
        <v>1</v>
      </c>
      <c r="AC28" s="218">
        <v>1</v>
      </c>
      <c r="AD28" s="218">
        <v>1</v>
      </c>
      <c r="AE28" s="218">
        <v>1</v>
      </c>
      <c r="AF28" s="218">
        <v>1</v>
      </c>
      <c r="AG28" s="218">
        <v>1</v>
      </c>
      <c r="AH28" s="218">
        <v>1</v>
      </c>
      <c r="AI28" s="218">
        <v>1</v>
      </c>
      <c r="AJ28" s="218">
        <v>1</v>
      </c>
      <c r="AK28" s="218">
        <v>1</v>
      </c>
      <c r="AL28" s="218">
        <v>1</v>
      </c>
      <c r="AM28" s="218">
        <v>1</v>
      </c>
      <c r="AN28" s="218">
        <v>1</v>
      </c>
      <c r="AO28" s="218">
        <v>1</v>
      </c>
      <c r="AP28" s="218">
        <v>1</v>
      </c>
      <c r="AQ28" s="218">
        <v>1</v>
      </c>
      <c r="AR28" s="218">
        <v>1</v>
      </c>
      <c r="AS28" s="218">
        <v>1</v>
      </c>
      <c r="AT28" s="218">
        <v>1</v>
      </c>
      <c r="AU28" s="218">
        <v>1</v>
      </c>
      <c r="AV28" s="218">
        <v>1</v>
      </c>
      <c r="AW28" s="218">
        <v>1</v>
      </c>
      <c r="AX28" s="218">
        <v>1</v>
      </c>
      <c r="AY28" s="218">
        <v>1</v>
      </c>
      <c r="AZ28" s="218">
        <v>1</v>
      </c>
      <c r="BA28" s="218">
        <v>1</v>
      </c>
      <c r="BB28" s="218">
        <v>1</v>
      </c>
      <c r="BC28" s="218">
        <v>1</v>
      </c>
      <c r="BD28" s="218">
        <v>1</v>
      </c>
      <c r="BE28" s="218">
        <v>1</v>
      </c>
      <c r="BF28" s="218">
        <v>1</v>
      </c>
      <c r="BG28" s="218">
        <v>1</v>
      </c>
      <c r="BH28" s="218">
        <v>1</v>
      </c>
      <c r="BI28" s="218">
        <v>1</v>
      </c>
      <c r="BJ28" s="218">
        <v>1</v>
      </c>
      <c r="BK28" s="218">
        <v>1</v>
      </c>
      <c r="BL28" s="218"/>
      <c r="BM28" s="218"/>
      <c r="BN28" s="218"/>
      <c r="BO28" s="218"/>
      <c r="BP28" s="218"/>
      <c r="BQ28" s="218"/>
      <c r="CW28" t="s">
        <v>236</v>
      </c>
    </row>
    <row r="29" spans="2:101">
      <c r="C29" s="58">
        <v>45505</v>
      </c>
      <c r="E29" s="79" t="s">
        <v>8334</v>
      </c>
      <c r="F29" t="s">
        <v>232</v>
      </c>
      <c r="H29" s="67"/>
      <c r="I29" t="s">
        <v>5149</v>
      </c>
      <c r="J29" s="84" t="s">
        <v>38</v>
      </c>
      <c r="K29" s="67" t="s">
        <v>35</v>
      </c>
      <c r="L29" s="67" t="s">
        <v>8271</v>
      </c>
      <c r="M29" s="277"/>
      <c r="N29" s="218">
        <v>0</v>
      </c>
      <c r="O29" s="218">
        <v>0</v>
      </c>
      <c r="P29" s="218">
        <v>0</v>
      </c>
      <c r="Q29" s="218">
        <v>0</v>
      </c>
      <c r="R29" s="218">
        <v>0</v>
      </c>
      <c r="S29" s="218">
        <v>0</v>
      </c>
      <c r="T29" s="218">
        <v>0</v>
      </c>
      <c r="U29" s="218">
        <v>0</v>
      </c>
      <c r="V29" s="218">
        <v>0</v>
      </c>
      <c r="W29" s="218">
        <v>0</v>
      </c>
      <c r="X29" s="218">
        <v>1</v>
      </c>
      <c r="Y29" s="218">
        <v>1</v>
      </c>
      <c r="Z29" s="218">
        <v>1</v>
      </c>
      <c r="AA29" s="218">
        <v>1</v>
      </c>
      <c r="AB29" s="218">
        <v>1</v>
      </c>
      <c r="AC29" s="218">
        <v>1</v>
      </c>
      <c r="AD29" s="218">
        <v>1</v>
      </c>
      <c r="AE29" s="218">
        <v>1</v>
      </c>
      <c r="AF29" s="218">
        <v>1</v>
      </c>
      <c r="AG29" s="218">
        <v>1</v>
      </c>
      <c r="AH29" s="218">
        <v>1</v>
      </c>
      <c r="AI29" s="218">
        <v>1</v>
      </c>
      <c r="AJ29" s="218">
        <v>1</v>
      </c>
      <c r="AK29" s="218">
        <v>1</v>
      </c>
      <c r="AL29" s="218">
        <v>1</v>
      </c>
      <c r="AM29" s="218">
        <v>1</v>
      </c>
      <c r="AN29" s="218">
        <v>1</v>
      </c>
      <c r="AO29" s="218">
        <v>1</v>
      </c>
      <c r="AP29" s="218">
        <v>1</v>
      </c>
      <c r="AQ29" s="218">
        <v>1</v>
      </c>
      <c r="AR29" s="218">
        <v>1</v>
      </c>
      <c r="AS29" s="218">
        <v>1</v>
      </c>
      <c r="AT29" s="218">
        <v>1</v>
      </c>
      <c r="AU29" s="218">
        <v>1</v>
      </c>
      <c r="AV29" s="218">
        <v>1</v>
      </c>
      <c r="AW29" s="218">
        <v>1</v>
      </c>
      <c r="AX29" s="218">
        <v>1</v>
      </c>
      <c r="AY29" s="218">
        <v>1</v>
      </c>
      <c r="AZ29" s="218">
        <v>1</v>
      </c>
      <c r="BA29" s="218">
        <v>1</v>
      </c>
      <c r="BB29" s="218">
        <v>1</v>
      </c>
      <c r="BC29" s="218">
        <v>1</v>
      </c>
      <c r="BD29" s="218">
        <v>1</v>
      </c>
      <c r="BE29" s="218">
        <v>1</v>
      </c>
      <c r="BF29" s="218">
        <v>1</v>
      </c>
      <c r="BG29" s="218">
        <v>1</v>
      </c>
      <c r="BH29" s="218">
        <v>1</v>
      </c>
      <c r="BI29" s="218">
        <v>1</v>
      </c>
      <c r="BJ29" s="218">
        <v>1</v>
      </c>
      <c r="BK29" s="218">
        <v>1</v>
      </c>
      <c r="BL29" s="218"/>
      <c r="BM29" s="218"/>
      <c r="BN29" s="218"/>
      <c r="BO29" s="218"/>
      <c r="BP29" s="218"/>
      <c r="BQ29" s="218"/>
      <c r="BR29" s="67"/>
      <c r="BS29" s="67"/>
      <c r="BT29" s="67"/>
      <c r="BU29" s="67"/>
      <c r="BV29" s="67"/>
      <c r="BW29" s="67"/>
      <c r="BX29" s="67"/>
      <c r="CW29" t="s">
        <v>238</v>
      </c>
    </row>
    <row r="30" spans="2:101">
      <c r="C30" s="58">
        <v>45413</v>
      </c>
      <c r="E30" s="79" t="s">
        <v>8334</v>
      </c>
      <c r="F30" t="s">
        <v>232</v>
      </c>
      <c r="H30" s="67"/>
      <c r="I30" t="s">
        <v>5149</v>
      </c>
      <c r="J30" t="s">
        <v>38</v>
      </c>
      <c r="K30" s="67" t="s">
        <v>35</v>
      </c>
      <c r="L30" s="67" t="s">
        <v>8271</v>
      </c>
      <c r="M30" s="277"/>
      <c r="N30" s="218">
        <v>0</v>
      </c>
      <c r="O30" s="218">
        <v>0</v>
      </c>
      <c r="P30" s="218">
        <v>0</v>
      </c>
      <c r="Q30" s="218">
        <v>0</v>
      </c>
      <c r="R30" s="218">
        <v>0</v>
      </c>
      <c r="S30" s="218">
        <v>0</v>
      </c>
      <c r="T30" s="218">
        <v>0</v>
      </c>
      <c r="U30" s="218">
        <v>1</v>
      </c>
      <c r="V30" s="218">
        <v>1</v>
      </c>
      <c r="W30" s="218">
        <v>1</v>
      </c>
      <c r="X30" s="218">
        <v>1</v>
      </c>
      <c r="Y30" s="218">
        <v>1</v>
      </c>
      <c r="Z30" s="218">
        <v>1</v>
      </c>
      <c r="AA30" s="218">
        <v>1</v>
      </c>
      <c r="AB30" s="218">
        <v>1</v>
      </c>
      <c r="AC30" s="218">
        <v>1</v>
      </c>
      <c r="AD30" s="218">
        <v>1</v>
      </c>
      <c r="AE30" s="218">
        <v>1</v>
      </c>
      <c r="AF30" s="218">
        <v>1</v>
      </c>
      <c r="AG30" s="218">
        <v>1</v>
      </c>
      <c r="AH30" s="218">
        <v>1</v>
      </c>
      <c r="AI30" s="218">
        <v>1</v>
      </c>
      <c r="AJ30" s="218">
        <v>1</v>
      </c>
      <c r="AK30" s="218">
        <v>1</v>
      </c>
      <c r="AL30" s="218">
        <v>1</v>
      </c>
      <c r="AM30" s="218">
        <v>1</v>
      </c>
      <c r="AN30" s="218">
        <v>1</v>
      </c>
      <c r="AO30" s="218">
        <v>1</v>
      </c>
      <c r="AP30" s="218">
        <v>1</v>
      </c>
      <c r="AQ30" s="218">
        <v>1</v>
      </c>
      <c r="AR30" s="218">
        <v>1</v>
      </c>
      <c r="AS30" s="218">
        <v>1</v>
      </c>
      <c r="AT30" s="218">
        <v>1</v>
      </c>
      <c r="AU30" s="218">
        <v>1</v>
      </c>
      <c r="AV30" s="218">
        <v>1</v>
      </c>
      <c r="AW30" s="218">
        <v>1</v>
      </c>
      <c r="AX30" s="218">
        <v>1</v>
      </c>
      <c r="AY30" s="218">
        <v>1</v>
      </c>
      <c r="AZ30" s="218">
        <v>1</v>
      </c>
      <c r="BA30" s="218">
        <v>1</v>
      </c>
      <c r="BB30" s="218">
        <v>1</v>
      </c>
      <c r="BC30" s="218">
        <v>1</v>
      </c>
      <c r="BD30" s="218">
        <v>1</v>
      </c>
      <c r="BE30" s="218">
        <v>1</v>
      </c>
      <c r="BF30" s="218">
        <v>1</v>
      </c>
      <c r="BG30" s="218">
        <v>1</v>
      </c>
      <c r="BH30" s="218">
        <v>1</v>
      </c>
      <c r="BI30" s="218">
        <v>1</v>
      </c>
      <c r="BJ30" s="218">
        <v>1</v>
      </c>
      <c r="BK30" s="218">
        <v>1</v>
      </c>
      <c r="BL30" s="218"/>
      <c r="BM30" s="218"/>
      <c r="BN30" s="218"/>
      <c r="BO30" s="218"/>
      <c r="BP30" s="218"/>
      <c r="BQ30" s="218"/>
      <c r="BR30" s="67"/>
      <c r="BS30" s="67"/>
      <c r="BT30" s="67"/>
      <c r="BU30" s="67"/>
      <c r="BV30" s="67"/>
      <c r="BW30" s="67"/>
      <c r="BX30" s="67"/>
      <c r="CW30" t="s">
        <v>240</v>
      </c>
    </row>
    <row r="31" spans="2:101">
      <c r="C31" s="58">
        <v>45474</v>
      </c>
      <c r="E31" s="79" t="s">
        <v>8334</v>
      </c>
      <c r="F31" t="s">
        <v>232</v>
      </c>
      <c r="H31" s="67"/>
      <c r="I31" t="s">
        <v>2597</v>
      </c>
      <c r="J31" t="s">
        <v>38</v>
      </c>
      <c r="K31" s="67" t="s">
        <v>35</v>
      </c>
      <c r="L31" s="67" t="s">
        <v>8271</v>
      </c>
      <c r="N31" s="218">
        <v>0</v>
      </c>
      <c r="O31" s="218">
        <v>0</v>
      </c>
      <c r="P31" s="218">
        <v>0</v>
      </c>
      <c r="Q31" s="218">
        <v>0</v>
      </c>
      <c r="R31" s="218">
        <v>0</v>
      </c>
      <c r="S31" s="218">
        <v>0</v>
      </c>
      <c r="T31" s="218">
        <v>0</v>
      </c>
      <c r="U31" s="218">
        <v>0</v>
      </c>
      <c r="V31" s="218">
        <v>0</v>
      </c>
      <c r="W31" s="218">
        <v>1</v>
      </c>
      <c r="X31" s="218">
        <v>1</v>
      </c>
      <c r="Y31" s="218">
        <v>1</v>
      </c>
      <c r="Z31" s="218">
        <v>1</v>
      </c>
      <c r="AA31" s="218">
        <v>1</v>
      </c>
      <c r="AB31" s="218">
        <v>1</v>
      </c>
      <c r="AC31" s="218">
        <v>1</v>
      </c>
      <c r="AD31" s="218">
        <v>1</v>
      </c>
      <c r="AE31" s="218">
        <v>1</v>
      </c>
      <c r="AF31" s="218">
        <v>1</v>
      </c>
      <c r="AG31" s="218">
        <v>1</v>
      </c>
      <c r="AH31" s="218">
        <v>1</v>
      </c>
      <c r="AI31" s="218">
        <v>1</v>
      </c>
      <c r="AJ31" s="218">
        <v>1</v>
      </c>
      <c r="AK31" s="218">
        <v>1</v>
      </c>
      <c r="AL31" s="218">
        <v>1</v>
      </c>
      <c r="AM31" s="218">
        <v>1</v>
      </c>
      <c r="AN31" s="218">
        <v>1</v>
      </c>
      <c r="AO31" s="218">
        <v>1</v>
      </c>
      <c r="AP31" s="218">
        <v>1</v>
      </c>
      <c r="AQ31" s="218">
        <v>1</v>
      </c>
      <c r="AR31" s="218">
        <v>1</v>
      </c>
      <c r="AS31" s="218">
        <v>1</v>
      </c>
      <c r="AT31" s="218">
        <v>1</v>
      </c>
      <c r="AU31" s="218">
        <v>1</v>
      </c>
      <c r="AV31" s="218">
        <v>1</v>
      </c>
      <c r="AW31" s="218">
        <v>1</v>
      </c>
      <c r="AX31" s="218">
        <v>1</v>
      </c>
      <c r="AY31" s="218">
        <v>1</v>
      </c>
      <c r="AZ31" s="218">
        <v>1</v>
      </c>
      <c r="BA31" s="218">
        <v>1</v>
      </c>
      <c r="BB31" s="218">
        <v>1</v>
      </c>
      <c r="BC31" s="218">
        <v>1</v>
      </c>
      <c r="BD31" s="218">
        <v>1</v>
      </c>
      <c r="BE31" s="218">
        <v>1</v>
      </c>
      <c r="BF31" s="218">
        <v>1</v>
      </c>
      <c r="BG31" s="218">
        <v>1</v>
      </c>
      <c r="BH31" s="218">
        <v>1</v>
      </c>
      <c r="BI31" s="218">
        <v>1</v>
      </c>
      <c r="BJ31" s="218">
        <v>1</v>
      </c>
      <c r="BK31" s="218">
        <v>1</v>
      </c>
      <c r="BL31" s="277"/>
      <c r="BM31" s="277"/>
      <c r="BN31" s="277"/>
      <c r="BO31" s="277"/>
      <c r="BP31" s="277"/>
      <c r="BQ31" s="277"/>
      <c r="BR31" s="67"/>
      <c r="BS31" s="67"/>
      <c r="BT31" s="67"/>
      <c r="BU31" s="67"/>
      <c r="BV31" s="67"/>
      <c r="BW31" s="67"/>
      <c r="BX31" s="67"/>
      <c r="CW31" t="s">
        <v>242</v>
      </c>
    </row>
    <row r="32" spans="2:101">
      <c r="C32" s="58">
        <v>45474</v>
      </c>
      <c r="E32" s="79" t="s">
        <v>8334</v>
      </c>
      <c r="F32" t="s">
        <v>232</v>
      </c>
      <c r="H32" s="67"/>
      <c r="I32" t="s">
        <v>5149</v>
      </c>
      <c r="J32" t="s">
        <v>38</v>
      </c>
      <c r="K32" s="67" t="s">
        <v>35</v>
      </c>
      <c r="L32" s="67" t="s">
        <v>8271</v>
      </c>
      <c r="N32" s="218">
        <v>0</v>
      </c>
      <c r="O32" s="218">
        <v>0</v>
      </c>
      <c r="P32" s="218">
        <v>0</v>
      </c>
      <c r="Q32" s="218">
        <v>0</v>
      </c>
      <c r="R32" s="218">
        <v>0</v>
      </c>
      <c r="S32" s="218">
        <v>0</v>
      </c>
      <c r="T32" s="218">
        <v>0</v>
      </c>
      <c r="U32" s="218">
        <v>0</v>
      </c>
      <c r="V32" s="218">
        <v>0</v>
      </c>
      <c r="W32" s="218">
        <v>1</v>
      </c>
      <c r="X32" s="218">
        <v>1</v>
      </c>
      <c r="Y32" s="218">
        <v>1</v>
      </c>
      <c r="Z32" s="218">
        <v>1</v>
      </c>
      <c r="AA32" s="218">
        <v>1</v>
      </c>
      <c r="AB32" s="218">
        <v>1</v>
      </c>
      <c r="AC32" s="218">
        <v>1</v>
      </c>
      <c r="AD32" s="218">
        <v>1</v>
      </c>
      <c r="AE32" s="218">
        <v>1</v>
      </c>
      <c r="AF32" s="218">
        <v>1</v>
      </c>
      <c r="AG32" s="218">
        <v>1</v>
      </c>
      <c r="AH32" s="218">
        <v>1</v>
      </c>
      <c r="AI32" s="218">
        <v>1</v>
      </c>
      <c r="AJ32" s="218">
        <v>1</v>
      </c>
      <c r="AK32" s="218">
        <v>1</v>
      </c>
      <c r="AL32" s="218">
        <v>1</v>
      </c>
      <c r="AM32" s="218">
        <v>1</v>
      </c>
      <c r="AN32" s="218">
        <v>1</v>
      </c>
      <c r="AO32" s="218">
        <v>1</v>
      </c>
      <c r="AP32" s="218">
        <v>1</v>
      </c>
      <c r="AQ32" s="218">
        <v>1</v>
      </c>
      <c r="AR32" s="218">
        <v>1</v>
      </c>
      <c r="AS32" s="218">
        <v>1</v>
      </c>
      <c r="AT32" s="218">
        <v>1</v>
      </c>
      <c r="AU32" s="218">
        <v>1</v>
      </c>
      <c r="AV32" s="218">
        <v>1</v>
      </c>
      <c r="AW32" s="218">
        <v>1</v>
      </c>
      <c r="AX32" s="218">
        <v>1</v>
      </c>
      <c r="AY32" s="218">
        <v>1</v>
      </c>
      <c r="AZ32" s="218">
        <v>1</v>
      </c>
      <c r="BA32" s="218">
        <v>1</v>
      </c>
      <c r="BB32" s="218">
        <v>1</v>
      </c>
      <c r="BC32" s="218">
        <v>1</v>
      </c>
      <c r="BD32" s="218">
        <v>1</v>
      </c>
      <c r="BE32" s="218">
        <v>1</v>
      </c>
      <c r="BF32" s="218">
        <v>1</v>
      </c>
      <c r="BG32" s="218">
        <v>1</v>
      </c>
      <c r="BH32" s="218">
        <v>1</v>
      </c>
      <c r="BI32" s="218">
        <v>1</v>
      </c>
      <c r="BJ32" s="218">
        <v>1</v>
      </c>
      <c r="BK32" s="218">
        <v>1</v>
      </c>
      <c r="BL32" s="277"/>
      <c r="BM32" s="277"/>
      <c r="BN32" s="277"/>
      <c r="BO32" s="277"/>
      <c r="BP32" s="277"/>
      <c r="BQ32" s="277"/>
      <c r="BR32" s="67"/>
      <c r="BS32" s="67"/>
      <c r="BT32" s="67"/>
      <c r="BU32" s="67"/>
      <c r="BV32" s="67"/>
      <c r="BW32" s="67"/>
      <c r="BX32" s="67"/>
      <c r="CW32" t="s">
        <v>8673</v>
      </c>
    </row>
    <row r="33" spans="3:101">
      <c r="C33" s="58">
        <v>45505</v>
      </c>
      <c r="E33" s="79" t="s">
        <v>8334</v>
      </c>
      <c r="F33" t="s">
        <v>232</v>
      </c>
      <c r="H33" s="67"/>
      <c r="I33" t="s">
        <v>5149</v>
      </c>
      <c r="J33" t="s">
        <v>38</v>
      </c>
      <c r="K33" s="67" t="s">
        <v>35</v>
      </c>
      <c r="L33" s="67" t="s">
        <v>8271</v>
      </c>
      <c r="N33" s="218">
        <v>0</v>
      </c>
      <c r="O33" s="218">
        <v>0</v>
      </c>
      <c r="P33" s="218">
        <v>0</v>
      </c>
      <c r="Q33" s="218">
        <v>0</v>
      </c>
      <c r="R33" s="218">
        <v>0</v>
      </c>
      <c r="S33" s="218">
        <v>0</v>
      </c>
      <c r="T33" s="218">
        <v>0</v>
      </c>
      <c r="U33" s="218">
        <v>0</v>
      </c>
      <c r="V33" s="218">
        <v>0</v>
      </c>
      <c r="W33" s="218">
        <v>0</v>
      </c>
      <c r="X33" s="218">
        <v>1</v>
      </c>
      <c r="Y33" s="218">
        <v>1</v>
      </c>
      <c r="Z33" s="218">
        <v>1</v>
      </c>
      <c r="AA33" s="218">
        <v>1</v>
      </c>
      <c r="AB33" s="218">
        <v>1</v>
      </c>
      <c r="AC33" s="218">
        <v>1</v>
      </c>
      <c r="AD33" s="218">
        <v>1</v>
      </c>
      <c r="AE33" s="218">
        <v>1</v>
      </c>
      <c r="AF33" s="218">
        <v>1</v>
      </c>
      <c r="AG33" s="218">
        <v>1</v>
      </c>
      <c r="AH33" s="218">
        <v>1</v>
      </c>
      <c r="AI33" s="218">
        <v>1</v>
      </c>
      <c r="AJ33" s="218">
        <v>1</v>
      </c>
      <c r="AK33" s="218">
        <v>1</v>
      </c>
      <c r="AL33" s="218">
        <v>1</v>
      </c>
      <c r="AM33" s="218">
        <v>1</v>
      </c>
      <c r="AN33" s="218">
        <v>1</v>
      </c>
      <c r="AO33" s="218">
        <v>1</v>
      </c>
      <c r="AP33" s="218">
        <v>1</v>
      </c>
      <c r="AQ33" s="218">
        <v>1</v>
      </c>
      <c r="AR33" s="218">
        <v>1</v>
      </c>
      <c r="AS33" s="218">
        <v>1</v>
      </c>
      <c r="AT33" s="218">
        <v>1</v>
      </c>
      <c r="AU33" s="218">
        <v>1</v>
      </c>
      <c r="AV33" s="218">
        <v>1</v>
      </c>
      <c r="AW33" s="218">
        <v>1</v>
      </c>
      <c r="AX33" s="218">
        <v>1</v>
      </c>
      <c r="AY33" s="218">
        <v>1</v>
      </c>
      <c r="AZ33" s="218">
        <v>1</v>
      </c>
      <c r="BA33" s="218">
        <v>1</v>
      </c>
      <c r="BB33" s="218">
        <v>1</v>
      </c>
      <c r="BC33" s="218">
        <v>1</v>
      </c>
      <c r="BD33" s="218">
        <v>1</v>
      </c>
      <c r="BE33" s="218">
        <v>1</v>
      </c>
      <c r="BF33" s="218">
        <v>1</v>
      </c>
      <c r="BG33" s="218">
        <v>1</v>
      </c>
      <c r="BH33" s="218">
        <v>1</v>
      </c>
      <c r="BI33" s="218">
        <v>1</v>
      </c>
      <c r="BJ33" s="218">
        <v>1</v>
      </c>
      <c r="BK33" s="218">
        <v>1</v>
      </c>
      <c r="BL33" s="277"/>
      <c r="BM33" s="277"/>
      <c r="BN33" s="277"/>
      <c r="BO33" s="277"/>
      <c r="BP33" s="277"/>
      <c r="BQ33" s="277"/>
      <c r="CW33" t="s">
        <v>244</v>
      </c>
    </row>
    <row r="34" spans="3:101">
      <c r="C34" s="58">
        <v>45627</v>
      </c>
      <c r="E34" s="79" t="s">
        <v>8334</v>
      </c>
      <c r="F34" t="s">
        <v>232</v>
      </c>
      <c r="H34" s="67"/>
      <c r="I34" t="s">
        <v>5149</v>
      </c>
      <c r="J34" t="s">
        <v>38</v>
      </c>
      <c r="K34" s="67" t="s">
        <v>35</v>
      </c>
      <c r="L34" s="67" t="s">
        <v>8271</v>
      </c>
      <c r="N34" s="218">
        <v>0</v>
      </c>
      <c r="O34" s="218">
        <v>0</v>
      </c>
      <c r="P34" s="218">
        <v>0</v>
      </c>
      <c r="Q34" s="218">
        <v>0</v>
      </c>
      <c r="R34" s="218">
        <v>0</v>
      </c>
      <c r="S34" s="218">
        <v>0</v>
      </c>
      <c r="T34" s="218">
        <v>0</v>
      </c>
      <c r="U34" s="218">
        <v>0</v>
      </c>
      <c r="V34" s="218">
        <v>0</v>
      </c>
      <c r="W34" s="218">
        <v>0</v>
      </c>
      <c r="X34" s="218">
        <v>0</v>
      </c>
      <c r="Y34" s="218">
        <v>0</v>
      </c>
      <c r="Z34" s="218">
        <v>0</v>
      </c>
      <c r="AA34" s="218">
        <v>0</v>
      </c>
      <c r="AB34" s="218">
        <v>1</v>
      </c>
      <c r="AC34" s="218">
        <v>1</v>
      </c>
      <c r="AD34" s="218">
        <v>1</v>
      </c>
      <c r="AE34" s="218">
        <v>1</v>
      </c>
      <c r="AF34" s="218">
        <v>1</v>
      </c>
      <c r="AG34" s="218">
        <v>1</v>
      </c>
      <c r="AH34" s="218">
        <v>1</v>
      </c>
      <c r="AI34" s="218">
        <v>1</v>
      </c>
      <c r="AJ34" s="218">
        <v>1</v>
      </c>
      <c r="AK34" s="218">
        <v>1</v>
      </c>
      <c r="AL34" s="218">
        <v>1</v>
      </c>
      <c r="AM34" s="218">
        <v>1</v>
      </c>
      <c r="AN34" s="218">
        <v>1</v>
      </c>
      <c r="AO34" s="218">
        <v>1</v>
      </c>
      <c r="AP34" s="218">
        <v>1</v>
      </c>
      <c r="AQ34" s="218">
        <v>1</v>
      </c>
      <c r="AR34" s="218">
        <v>1</v>
      </c>
      <c r="AS34" s="218">
        <v>1</v>
      </c>
      <c r="AT34" s="218">
        <v>1</v>
      </c>
      <c r="AU34" s="218">
        <v>1</v>
      </c>
      <c r="AV34" s="218">
        <v>1</v>
      </c>
      <c r="AW34" s="218">
        <v>1</v>
      </c>
      <c r="AX34" s="218">
        <v>1</v>
      </c>
      <c r="AY34" s="218">
        <v>1</v>
      </c>
      <c r="AZ34" s="218">
        <v>1</v>
      </c>
      <c r="BA34" s="218">
        <v>1</v>
      </c>
      <c r="BB34" s="218">
        <v>1</v>
      </c>
      <c r="BC34" s="218">
        <v>1</v>
      </c>
      <c r="BD34" s="218">
        <v>1</v>
      </c>
      <c r="BE34" s="218">
        <v>1</v>
      </c>
      <c r="BF34" s="218">
        <v>1</v>
      </c>
      <c r="BG34" s="218">
        <v>1</v>
      </c>
      <c r="BH34" s="218">
        <v>1</v>
      </c>
      <c r="BI34" s="218">
        <v>1</v>
      </c>
      <c r="BJ34" s="218">
        <v>1</v>
      </c>
      <c r="BK34" s="218">
        <v>1</v>
      </c>
      <c r="BL34" s="277"/>
      <c r="BM34" s="277"/>
      <c r="BN34" s="277"/>
      <c r="BO34" s="277"/>
      <c r="BP34" s="277"/>
      <c r="BQ34" s="277"/>
      <c r="CW34" t="s">
        <v>245</v>
      </c>
    </row>
    <row r="35" spans="3:101">
      <c r="C35" s="58">
        <v>45413</v>
      </c>
      <c r="E35" s="79" t="s">
        <v>8334</v>
      </c>
      <c r="F35" t="s">
        <v>232</v>
      </c>
      <c r="H35" s="67"/>
      <c r="I35" t="s">
        <v>5149</v>
      </c>
      <c r="J35" t="s">
        <v>38</v>
      </c>
      <c r="K35" s="67" t="s">
        <v>35</v>
      </c>
      <c r="L35" s="67" t="s">
        <v>8271</v>
      </c>
      <c r="N35" s="218">
        <v>0</v>
      </c>
      <c r="O35" s="218">
        <v>0</v>
      </c>
      <c r="P35" s="218">
        <v>0</v>
      </c>
      <c r="Q35" s="218">
        <v>0</v>
      </c>
      <c r="R35" s="218">
        <v>0</v>
      </c>
      <c r="S35" s="218">
        <v>0</v>
      </c>
      <c r="T35" s="218">
        <v>0</v>
      </c>
      <c r="U35" s="218">
        <v>1</v>
      </c>
      <c r="V35" s="218">
        <v>1</v>
      </c>
      <c r="W35" s="218">
        <v>1</v>
      </c>
      <c r="X35" s="218">
        <v>1</v>
      </c>
      <c r="Y35" s="218">
        <v>1</v>
      </c>
      <c r="Z35" s="218">
        <v>1</v>
      </c>
      <c r="AA35" s="218">
        <v>1</v>
      </c>
      <c r="AB35" s="218">
        <v>1</v>
      </c>
      <c r="AC35" s="218">
        <v>1</v>
      </c>
      <c r="AD35" s="218">
        <v>1</v>
      </c>
      <c r="AE35" s="218">
        <v>1</v>
      </c>
      <c r="AF35" s="218">
        <v>1</v>
      </c>
      <c r="AG35" s="218">
        <v>1</v>
      </c>
      <c r="AH35" s="218">
        <v>1</v>
      </c>
      <c r="AI35" s="218">
        <v>1</v>
      </c>
      <c r="AJ35" s="218">
        <v>1</v>
      </c>
      <c r="AK35" s="218">
        <v>1</v>
      </c>
      <c r="AL35" s="218">
        <v>1</v>
      </c>
      <c r="AM35" s="218">
        <v>1</v>
      </c>
      <c r="AN35" s="218">
        <v>1</v>
      </c>
      <c r="AO35" s="218">
        <v>1</v>
      </c>
      <c r="AP35" s="218">
        <v>1</v>
      </c>
      <c r="AQ35" s="218">
        <v>1</v>
      </c>
      <c r="AR35" s="218">
        <v>1</v>
      </c>
      <c r="AS35" s="218">
        <v>1</v>
      </c>
      <c r="AT35" s="218">
        <v>1</v>
      </c>
      <c r="AU35" s="218">
        <v>1</v>
      </c>
      <c r="AV35" s="218">
        <v>1</v>
      </c>
      <c r="AW35" s="218">
        <v>1</v>
      </c>
      <c r="AX35" s="218">
        <v>1</v>
      </c>
      <c r="AY35" s="218">
        <v>1</v>
      </c>
      <c r="AZ35" s="218">
        <v>1</v>
      </c>
      <c r="BA35" s="218">
        <v>1</v>
      </c>
      <c r="BB35" s="218">
        <v>1</v>
      </c>
      <c r="BC35" s="218">
        <v>1</v>
      </c>
      <c r="BD35" s="218">
        <v>1</v>
      </c>
      <c r="BE35" s="218">
        <v>1</v>
      </c>
      <c r="BF35" s="218">
        <v>1</v>
      </c>
      <c r="BG35" s="218">
        <v>1</v>
      </c>
      <c r="BH35" s="218">
        <v>1</v>
      </c>
      <c r="BI35" s="218">
        <v>1</v>
      </c>
      <c r="BJ35" s="218">
        <v>1</v>
      </c>
      <c r="BK35" s="218">
        <v>1</v>
      </c>
      <c r="BL35" s="277"/>
      <c r="BM35" s="277"/>
      <c r="BN35" s="277"/>
      <c r="BO35" s="277"/>
      <c r="BP35" s="277"/>
      <c r="BQ35" s="277"/>
      <c r="CW35" t="s">
        <v>246</v>
      </c>
    </row>
    <row r="36" spans="3:101">
      <c r="C36" s="58">
        <v>45627</v>
      </c>
      <c r="E36" s="79" t="s">
        <v>8334</v>
      </c>
      <c r="F36" t="s">
        <v>232</v>
      </c>
      <c r="H36" s="67"/>
      <c r="I36" t="s">
        <v>5149</v>
      </c>
      <c r="J36" t="s">
        <v>38</v>
      </c>
      <c r="K36" s="67" t="s">
        <v>35</v>
      </c>
      <c r="L36" s="67" t="s">
        <v>8271</v>
      </c>
      <c r="N36" s="218">
        <v>0</v>
      </c>
      <c r="O36" s="218">
        <v>0</v>
      </c>
      <c r="P36" s="218">
        <v>0</v>
      </c>
      <c r="Q36" s="218">
        <v>0</v>
      </c>
      <c r="R36" s="218">
        <v>0</v>
      </c>
      <c r="S36" s="218">
        <v>0</v>
      </c>
      <c r="T36" s="218">
        <v>0</v>
      </c>
      <c r="U36" s="218">
        <v>0</v>
      </c>
      <c r="V36" s="218">
        <v>0</v>
      </c>
      <c r="W36" s="218">
        <v>0</v>
      </c>
      <c r="X36" s="218">
        <v>0</v>
      </c>
      <c r="Y36" s="218">
        <v>0</v>
      </c>
      <c r="Z36" s="218">
        <v>0</v>
      </c>
      <c r="AA36" s="218">
        <v>0</v>
      </c>
      <c r="AB36" s="218">
        <v>0.2</v>
      </c>
      <c r="AC36" s="218">
        <v>0.2</v>
      </c>
      <c r="AD36" s="218">
        <v>0.2</v>
      </c>
      <c r="AE36" s="218">
        <v>0.2</v>
      </c>
      <c r="AF36" s="218">
        <v>0.2</v>
      </c>
      <c r="AG36" s="218">
        <v>0.2</v>
      </c>
      <c r="AH36" s="218">
        <v>0.2</v>
      </c>
      <c r="AI36" s="218">
        <v>0.2</v>
      </c>
      <c r="AJ36" s="218">
        <v>0.2</v>
      </c>
      <c r="AK36" s="218">
        <v>0.2</v>
      </c>
      <c r="AL36" s="218">
        <v>0.2</v>
      </c>
      <c r="AM36" s="218">
        <v>0.2</v>
      </c>
      <c r="AN36" s="218">
        <v>0.2</v>
      </c>
      <c r="AO36" s="218">
        <v>0.2</v>
      </c>
      <c r="AP36" s="218">
        <v>0.2</v>
      </c>
      <c r="AQ36" s="218">
        <v>0.2</v>
      </c>
      <c r="AR36" s="218">
        <v>0.2</v>
      </c>
      <c r="AS36" s="218">
        <v>0.2</v>
      </c>
      <c r="AT36" s="218">
        <v>0.2</v>
      </c>
      <c r="AU36" s="218">
        <v>0.2</v>
      </c>
      <c r="AV36" s="218">
        <v>0.2</v>
      </c>
      <c r="AW36" s="218">
        <v>0.2</v>
      </c>
      <c r="AX36" s="218">
        <v>0.2</v>
      </c>
      <c r="AY36" s="218">
        <v>0.2</v>
      </c>
      <c r="AZ36" s="218">
        <v>0.2</v>
      </c>
      <c r="BA36" s="218">
        <v>0.2</v>
      </c>
      <c r="BB36" s="218">
        <v>0.2</v>
      </c>
      <c r="BC36" s="218">
        <v>0.2</v>
      </c>
      <c r="BD36" s="218">
        <v>0.2</v>
      </c>
      <c r="BE36" s="218">
        <v>0.2</v>
      </c>
      <c r="BF36" s="218">
        <v>0.2</v>
      </c>
      <c r="BG36" s="218">
        <v>0.2</v>
      </c>
      <c r="BH36" s="218">
        <v>0.2</v>
      </c>
      <c r="BI36" s="218">
        <v>0.2</v>
      </c>
      <c r="BJ36" s="218">
        <v>0.2</v>
      </c>
      <c r="BK36" s="218">
        <v>0.2</v>
      </c>
      <c r="BL36" s="277"/>
      <c r="BM36" s="277"/>
      <c r="BN36" s="277"/>
      <c r="BO36" s="277"/>
      <c r="BP36" s="277"/>
      <c r="BQ36" s="277"/>
      <c r="CW36" t="s">
        <v>250</v>
      </c>
    </row>
    <row r="37" spans="3:101">
      <c r="C37" s="58">
        <v>45627</v>
      </c>
      <c r="E37" s="79" t="s">
        <v>8334</v>
      </c>
      <c r="F37" t="s">
        <v>232</v>
      </c>
      <c r="H37" s="67"/>
      <c r="I37" t="s">
        <v>5149</v>
      </c>
      <c r="J37" t="s">
        <v>38</v>
      </c>
      <c r="K37" s="67" t="s">
        <v>35</v>
      </c>
      <c r="L37" s="67" t="s">
        <v>8271</v>
      </c>
      <c r="N37" s="218">
        <v>0</v>
      </c>
      <c r="O37" s="218">
        <v>0</v>
      </c>
      <c r="P37" s="218">
        <v>0</v>
      </c>
      <c r="Q37" s="218">
        <v>0</v>
      </c>
      <c r="R37" s="218">
        <v>0</v>
      </c>
      <c r="S37" s="218">
        <v>0</v>
      </c>
      <c r="T37" s="218">
        <v>0</v>
      </c>
      <c r="U37" s="218">
        <v>0</v>
      </c>
      <c r="V37" s="218">
        <v>0</v>
      </c>
      <c r="W37" s="218">
        <v>0</v>
      </c>
      <c r="X37" s="218">
        <v>0</v>
      </c>
      <c r="Y37" s="218">
        <v>0</v>
      </c>
      <c r="Z37" s="218">
        <v>0</v>
      </c>
      <c r="AA37" s="218">
        <v>0</v>
      </c>
      <c r="AB37" s="218">
        <v>1</v>
      </c>
      <c r="AC37" s="218">
        <v>1</v>
      </c>
      <c r="AD37" s="218">
        <v>1</v>
      </c>
      <c r="AE37" s="218">
        <v>1</v>
      </c>
      <c r="AF37" s="218">
        <v>1</v>
      </c>
      <c r="AG37" s="218">
        <v>1</v>
      </c>
      <c r="AH37" s="218">
        <v>1</v>
      </c>
      <c r="AI37" s="218">
        <v>1</v>
      </c>
      <c r="AJ37" s="218">
        <v>1</v>
      </c>
      <c r="AK37" s="218">
        <v>1</v>
      </c>
      <c r="AL37" s="218">
        <v>1</v>
      </c>
      <c r="AM37" s="218">
        <v>1</v>
      </c>
      <c r="AN37" s="218">
        <v>1</v>
      </c>
      <c r="AO37" s="218">
        <v>1</v>
      </c>
      <c r="AP37" s="218">
        <v>1</v>
      </c>
      <c r="AQ37" s="218">
        <v>1</v>
      </c>
      <c r="AR37" s="218">
        <v>1</v>
      </c>
      <c r="AS37" s="218">
        <v>1</v>
      </c>
      <c r="AT37" s="218">
        <v>1</v>
      </c>
      <c r="AU37" s="218">
        <v>1</v>
      </c>
      <c r="AV37" s="218">
        <v>1</v>
      </c>
      <c r="AW37" s="218">
        <v>1</v>
      </c>
      <c r="AX37" s="218">
        <v>1</v>
      </c>
      <c r="AY37" s="218">
        <v>1</v>
      </c>
      <c r="AZ37" s="218">
        <v>1</v>
      </c>
      <c r="BA37" s="218">
        <v>1</v>
      </c>
      <c r="BB37" s="218">
        <v>1</v>
      </c>
      <c r="BC37" s="218">
        <v>1</v>
      </c>
      <c r="BD37" s="218">
        <v>1</v>
      </c>
      <c r="BE37" s="218">
        <v>1</v>
      </c>
      <c r="BF37" s="218">
        <v>1</v>
      </c>
      <c r="BG37" s="218">
        <v>1</v>
      </c>
      <c r="BH37" s="218">
        <v>1</v>
      </c>
      <c r="BI37" s="218">
        <v>1</v>
      </c>
      <c r="BJ37" s="218">
        <v>1</v>
      </c>
      <c r="BK37" s="218">
        <v>1</v>
      </c>
      <c r="BL37" s="277"/>
      <c r="BM37" s="277"/>
      <c r="BN37" s="277"/>
      <c r="BO37" s="277"/>
      <c r="BP37" s="277"/>
      <c r="BQ37" s="277"/>
      <c r="CW37" t="s">
        <v>251</v>
      </c>
    </row>
    <row r="38" spans="3:101">
      <c r="C38" s="58">
        <v>45474</v>
      </c>
      <c r="E38" s="79" t="s">
        <v>8334</v>
      </c>
      <c r="F38" t="s">
        <v>232</v>
      </c>
      <c r="H38" s="67"/>
      <c r="I38" t="s">
        <v>2598</v>
      </c>
      <c r="J38" t="s">
        <v>38</v>
      </c>
      <c r="K38" s="67" t="s">
        <v>35</v>
      </c>
      <c r="L38" s="67" t="s">
        <v>8271</v>
      </c>
      <c r="N38" s="218">
        <v>0</v>
      </c>
      <c r="O38" s="218">
        <v>0</v>
      </c>
      <c r="P38" s="218">
        <v>0</v>
      </c>
      <c r="Q38" s="218">
        <v>0</v>
      </c>
      <c r="R38" s="218">
        <v>0</v>
      </c>
      <c r="S38" s="218">
        <v>0</v>
      </c>
      <c r="T38" s="218">
        <v>0</v>
      </c>
      <c r="U38" s="218">
        <v>0</v>
      </c>
      <c r="V38" s="218">
        <v>0</v>
      </c>
      <c r="W38" s="218">
        <v>0</v>
      </c>
      <c r="X38" s="218">
        <v>0</v>
      </c>
      <c r="Y38" s="218">
        <v>0</v>
      </c>
      <c r="Z38" s="218">
        <v>0</v>
      </c>
      <c r="AA38" s="218">
        <v>0</v>
      </c>
      <c r="AB38" s="218">
        <v>0.8</v>
      </c>
      <c r="AC38" s="218">
        <v>0.8</v>
      </c>
      <c r="AD38" s="218">
        <v>0.8</v>
      </c>
      <c r="AE38" s="218">
        <v>0.8</v>
      </c>
      <c r="AF38" s="218">
        <v>0.8</v>
      </c>
      <c r="AG38" s="218">
        <v>0.8</v>
      </c>
      <c r="AH38" s="218">
        <v>0.8</v>
      </c>
      <c r="AI38" s="218">
        <v>0.8</v>
      </c>
      <c r="AJ38" s="218">
        <v>0.8</v>
      </c>
      <c r="AK38" s="218">
        <v>0.8</v>
      </c>
      <c r="AL38" s="218">
        <v>0.8</v>
      </c>
      <c r="AM38" s="218">
        <v>0.8</v>
      </c>
      <c r="AN38" s="218">
        <v>0.8</v>
      </c>
      <c r="AO38" s="218">
        <v>0.8</v>
      </c>
      <c r="AP38" s="218">
        <v>0.8</v>
      </c>
      <c r="AQ38" s="218">
        <v>0.8</v>
      </c>
      <c r="AR38" s="218">
        <v>0.8</v>
      </c>
      <c r="AS38" s="218">
        <v>0.8</v>
      </c>
      <c r="AT38" s="218">
        <v>0.8</v>
      </c>
      <c r="AU38" s="218">
        <v>0.8</v>
      </c>
      <c r="AV38" s="218">
        <v>0.8</v>
      </c>
      <c r="AW38" s="218">
        <v>0.8</v>
      </c>
      <c r="AX38" s="218">
        <v>0.8</v>
      </c>
      <c r="AY38" s="218">
        <v>0.8</v>
      </c>
      <c r="AZ38" s="218">
        <v>0.8</v>
      </c>
      <c r="BA38" s="218">
        <v>0.8</v>
      </c>
      <c r="BB38" s="218">
        <v>0.8</v>
      </c>
      <c r="BC38" s="218">
        <v>0.8</v>
      </c>
      <c r="BD38" s="218">
        <v>0.8</v>
      </c>
      <c r="BE38" s="218">
        <v>0.8</v>
      </c>
      <c r="BF38" s="218">
        <v>0.8</v>
      </c>
      <c r="BG38" s="218">
        <v>0.8</v>
      </c>
      <c r="BH38" s="218">
        <v>0.8</v>
      </c>
      <c r="BI38" s="218">
        <v>0.8</v>
      </c>
      <c r="BJ38" s="218">
        <v>0.8</v>
      </c>
      <c r="BK38" s="218">
        <v>0.8</v>
      </c>
      <c r="BL38" s="277"/>
      <c r="BM38" s="277"/>
      <c r="BN38" s="277"/>
      <c r="BO38" s="277"/>
      <c r="BP38" s="277"/>
      <c r="BQ38" s="277"/>
      <c r="CW38" t="s">
        <v>250</v>
      </c>
    </row>
    <row r="39" spans="3:101">
      <c r="C39" s="58">
        <v>45505</v>
      </c>
      <c r="E39" s="79" t="s">
        <v>8334</v>
      </c>
      <c r="F39" t="s">
        <v>8247</v>
      </c>
      <c r="H39" s="67"/>
      <c r="I39" t="s">
        <v>2597</v>
      </c>
      <c r="J39" t="s">
        <v>38</v>
      </c>
      <c r="K39" s="67" t="s">
        <v>35</v>
      </c>
      <c r="L39" s="67" t="s">
        <v>8271</v>
      </c>
      <c r="N39" s="218">
        <v>0</v>
      </c>
      <c r="O39" s="218">
        <v>0</v>
      </c>
      <c r="P39" s="218">
        <v>0</v>
      </c>
      <c r="Q39" s="218">
        <v>0</v>
      </c>
      <c r="R39" s="218">
        <v>0</v>
      </c>
      <c r="S39" s="218">
        <v>0</v>
      </c>
      <c r="T39" s="218">
        <v>0</v>
      </c>
      <c r="U39" s="218">
        <v>1</v>
      </c>
      <c r="V39" s="218">
        <v>1</v>
      </c>
      <c r="W39" s="218">
        <v>1</v>
      </c>
      <c r="X39" s="218">
        <v>1</v>
      </c>
      <c r="Y39" s="218">
        <v>1</v>
      </c>
      <c r="Z39" s="218">
        <v>1</v>
      </c>
      <c r="AA39" s="218">
        <v>1</v>
      </c>
      <c r="AB39" s="218">
        <v>1</v>
      </c>
      <c r="AC39" s="218">
        <v>1</v>
      </c>
      <c r="AD39" s="218">
        <v>1</v>
      </c>
      <c r="AE39" s="218">
        <v>1</v>
      </c>
      <c r="AF39" s="218">
        <v>1</v>
      </c>
      <c r="AG39" s="218">
        <v>1</v>
      </c>
      <c r="AH39" s="218">
        <v>1</v>
      </c>
      <c r="AI39" s="218">
        <v>1</v>
      </c>
      <c r="AJ39" s="218">
        <v>1</v>
      </c>
      <c r="AK39" s="218">
        <v>1</v>
      </c>
      <c r="AL39" s="218">
        <v>1</v>
      </c>
      <c r="AM39" s="218">
        <v>1</v>
      </c>
      <c r="AN39" s="218">
        <v>1</v>
      </c>
      <c r="AO39" s="218">
        <v>1</v>
      </c>
      <c r="AP39" s="218">
        <v>1</v>
      </c>
      <c r="AQ39" s="218">
        <v>1</v>
      </c>
      <c r="AR39" s="218">
        <v>1</v>
      </c>
      <c r="AS39" s="218">
        <v>1</v>
      </c>
      <c r="AT39" s="218">
        <v>1</v>
      </c>
      <c r="AU39" s="218">
        <v>1</v>
      </c>
      <c r="AV39" s="218">
        <v>1</v>
      </c>
      <c r="AW39" s="218">
        <v>1</v>
      </c>
      <c r="AX39" s="218">
        <v>1</v>
      </c>
      <c r="AY39" s="218">
        <v>1</v>
      </c>
      <c r="AZ39" s="218">
        <v>1</v>
      </c>
      <c r="BA39" s="218">
        <v>1</v>
      </c>
      <c r="BB39" s="218">
        <v>1</v>
      </c>
      <c r="BC39" s="218">
        <v>1</v>
      </c>
      <c r="BD39" s="218">
        <v>1</v>
      </c>
      <c r="BE39" s="218">
        <v>1</v>
      </c>
      <c r="BF39" s="218">
        <v>1</v>
      </c>
      <c r="BG39" s="218">
        <v>1</v>
      </c>
      <c r="BH39" s="218">
        <v>1</v>
      </c>
      <c r="BI39" s="218">
        <v>1</v>
      </c>
      <c r="BJ39" s="218">
        <v>1</v>
      </c>
      <c r="BK39" s="218">
        <v>1</v>
      </c>
      <c r="BL39" s="277"/>
      <c r="BM39" s="277"/>
      <c r="BN39" s="277"/>
      <c r="BO39" s="277"/>
      <c r="BP39" s="277"/>
      <c r="BQ39" s="277"/>
    </row>
    <row r="40" spans="3:101">
      <c r="C40" s="58">
        <v>45505</v>
      </c>
      <c r="E40" s="79" t="s">
        <v>8334</v>
      </c>
      <c r="F40" t="s">
        <v>8297</v>
      </c>
      <c r="H40" s="67"/>
      <c r="I40" t="s">
        <v>5149</v>
      </c>
      <c r="J40" t="s">
        <v>38</v>
      </c>
      <c r="K40" s="67" t="s">
        <v>35</v>
      </c>
      <c r="L40" s="67" t="s">
        <v>8271</v>
      </c>
      <c r="N40" s="218">
        <v>0</v>
      </c>
      <c r="O40" s="218">
        <v>0</v>
      </c>
      <c r="P40" s="218">
        <v>0</v>
      </c>
      <c r="Q40" s="218">
        <v>0</v>
      </c>
      <c r="R40" s="218">
        <v>0</v>
      </c>
      <c r="S40" s="218">
        <v>0</v>
      </c>
      <c r="T40" s="218">
        <v>0</v>
      </c>
      <c r="U40" s="218">
        <v>0</v>
      </c>
      <c r="V40" s="218">
        <v>0</v>
      </c>
      <c r="W40" s="218">
        <v>1</v>
      </c>
      <c r="X40" s="218">
        <v>1</v>
      </c>
      <c r="Y40" s="218">
        <v>1</v>
      </c>
      <c r="Z40" s="218">
        <v>1</v>
      </c>
      <c r="AA40" s="218">
        <v>1</v>
      </c>
      <c r="AB40" s="218">
        <v>1</v>
      </c>
      <c r="AC40" s="218">
        <v>1</v>
      </c>
      <c r="AD40" s="218">
        <v>1</v>
      </c>
      <c r="AE40" s="218">
        <v>1</v>
      </c>
      <c r="AF40" s="218">
        <v>1</v>
      </c>
      <c r="AG40" s="218">
        <v>1</v>
      </c>
      <c r="AH40" s="218">
        <v>1</v>
      </c>
      <c r="AI40" s="218">
        <v>1</v>
      </c>
      <c r="AJ40" s="218">
        <v>1</v>
      </c>
      <c r="AK40" s="218">
        <v>1</v>
      </c>
      <c r="AL40" s="218">
        <v>1</v>
      </c>
      <c r="AM40" s="218">
        <v>1</v>
      </c>
      <c r="AN40" s="218">
        <v>1</v>
      </c>
      <c r="AO40" s="218">
        <v>1</v>
      </c>
      <c r="AP40" s="218">
        <v>1</v>
      </c>
      <c r="AQ40" s="218">
        <v>1</v>
      </c>
      <c r="AR40" s="218">
        <v>1</v>
      </c>
      <c r="AS40" s="218">
        <v>1</v>
      </c>
      <c r="AT40" s="218">
        <v>1</v>
      </c>
      <c r="AU40" s="218">
        <v>1</v>
      </c>
      <c r="AV40" s="218">
        <v>1</v>
      </c>
      <c r="AW40" s="218">
        <v>1</v>
      </c>
      <c r="AX40" s="218">
        <v>1</v>
      </c>
      <c r="AY40" s="218">
        <v>1</v>
      </c>
      <c r="AZ40" s="218">
        <v>1</v>
      </c>
      <c r="BA40" s="218">
        <v>1</v>
      </c>
      <c r="BB40" s="218">
        <v>1</v>
      </c>
      <c r="BC40" s="218">
        <v>1</v>
      </c>
      <c r="BD40" s="218">
        <v>1</v>
      </c>
      <c r="BE40" s="218">
        <v>1</v>
      </c>
      <c r="BF40" s="218">
        <v>1</v>
      </c>
      <c r="BG40" s="218">
        <v>1</v>
      </c>
      <c r="BH40" s="218">
        <v>1</v>
      </c>
      <c r="BI40" s="218">
        <v>1</v>
      </c>
      <c r="BJ40" s="218">
        <v>1</v>
      </c>
      <c r="BK40" s="218">
        <v>1</v>
      </c>
      <c r="BL40" s="277"/>
      <c r="BM40" s="277"/>
      <c r="BN40" s="277"/>
      <c r="BO40" s="277"/>
      <c r="BP40" s="277"/>
      <c r="BQ40" s="277"/>
    </row>
    <row r="41" spans="3:101">
      <c r="C41" s="58">
        <v>45566</v>
      </c>
      <c r="E41" s="79" t="s">
        <v>8334</v>
      </c>
      <c r="F41" t="s">
        <v>8248</v>
      </c>
      <c r="H41" s="67"/>
      <c r="I41" t="s">
        <v>2597</v>
      </c>
      <c r="J41" t="s">
        <v>38</v>
      </c>
      <c r="K41" s="67" t="s">
        <v>35</v>
      </c>
      <c r="L41" s="67" t="s">
        <v>8271</v>
      </c>
      <c r="N41" s="218">
        <v>0</v>
      </c>
      <c r="O41" s="218">
        <v>0</v>
      </c>
      <c r="P41" s="218">
        <v>0</v>
      </c>
      <c r="Q41" s="218">
        <v>0</v>
      </c>
      <c r="R41" s="218">
        <v>0</v>
      </c>
      <c r="S41" s="218">
        <v>0</v>
      </c>
      <c r="T41" s="218">
        <v>0</v>
      </c>
      <c r="U41" s="218">
        <v>0</v>
      </c>
      <c r="V41" s="218">
        <v>0</v>
      </c>
      <c r="W41" s="218">
        <v>0</v>
      </c>
      <c r="X41" s="218">
        <v>1</v>
      </c>
      <c r="Y41" s="218">
        <v>1</v>
      </c>
      <c r="Z41" s="218">
        <v>1</v>
      </c>
      <c r="AA41" s="218">
        <v>1</v>
      </c>
      <c r="AB41" s="218">
        <v>1</v>
      </c>
      <c r="AC41" s="218">
        <v>1</v>
      </c>
      <c r="AD41" s="218">
        <v>1</v>
      </c>
      <c r="AE41" s="218">
        <v>1</v>
      </c>
      <c r="AF41" s="218">
        <v>1</v>
      </c>
      <c r="AG41" s="218">
        <v>1</v>
      </c>
      <c r="AH41" s="218">
        <v>1</v>
      </c>
      <c r="AI41" s="218">
        <v>1</v>
      </c>
      <c r="AJ41" s="218">
        <v>1</v>
      </c>
      <c r="AK41" s="218">
        <v>1</v>
      </c>
      <c r="AL41" s="218">
        <v>1</v>
      </c>
      <c r="AM41" s="218">
        <v>1</v>
      </c>
      <c r="AN41" s="218">
        <v>1</v>
      </c>
      <c r="AO41" s="218">
        <v>1</v>
      </c>
      <c r="AP41" s="218">
        <v>1</v>
      </c>
      <c r="AQ41" s="218">
        <v>1</v>
      </c>
      <c r="AR41" s="218">
        <v>1</v>
      </c>
      <c r="AS41" s="218">
        <v>1</v>
      </c>
      <c r="AT41" s="218">
        <v>1</v>
      </c>
      <c r="AU41" s="218">
        <v>1</v>
      </c>
      <c r="AV41" s="218">
        <v>1</v>
      </c>
      <c r="AW41" s="218">
        <v>1</v>
      </c>
      <c r="AX41" s="218">
        <v>1</v>
      </c>
      <c r="AY41" s="218">
        <v>1</v>
      </c>
      <c r="AZ41" s="218">
        <v>1</v>
      </c>
      <c r="BA41" s="218">
        <v>1</v>
      </c>
      <c r="BB41" s="218">
        <v>1</v>
      </c>
      <c r="BC41" s="218">
        <v>1</v>
      </c>
      <c r="BD41" s="218">
        <v>1</v>
      </c>
      <c r="BE41" s="218">
        <v>1</v>
      </c>
      <c r="BF41" s="218">
        <v>1</v>
      </c>
      <c r="BG41" s="218">
        <v>1</v>
      </c>
      <c r="BH41" s="218">
        <v>1</v>
      </c>
      <c r="BI41" s="218">
        <v>1</v>
      </c>
      <c r="BJ41" s="218">
        <v>1</v>
      </c>
      <c r="BK41" s="218">
        <v>1</v>
      </c>
      <c r="BL41" s="277"/>
      <c r="BM41" s="277"/>
      <c r="BN41" s="277"/>
      <c r="BO41" s="277"/>
      <c r="BP41" s="277"/>
      <c r="BQ41" s="277"/>
    </row>
    <row r="42" spans="3:101">
      <c r="C42" s="58">
        <v>45566</v>
      </c>
      <c r="E42" s="79" t="s">
        <v>8334</v>
      </c>
      <c r="F42" t="s">
        <v>8249</v>
      </c>
      <c r="H42" s="67"/>
      <c r="I42" t="s">
        <v>5149</v>
      </c>
      <c r="J42" t="s">
        <v>38</v>
      </c>
      <c r="K42" s="67" t="s">
        <v>35</v>
      </c>
      <c r="L42" s="67" t="s">
        <v>8271</v>
      </c>
      <c r="N42" s="218">
        <v>0</v>
      </c>
      <c r="O42" s="218">
        <v>0</v>
      </c>
      <c r="P42" s="218">
        <v>0</v>
      </c>
      <c r="Q42" s="218">
        <v>0</v>
      </c>
      <c r="R42" s="218">
        <v>0</v>
      </c>
      <c r="S42" s="218">
        <v>0</v>
      </c>
      <c r="T42" s="218">
        <v>0</v>
      </c>
      <c r="U42" s="218">
        <v>0</v>
      </c>
      <c r="V42" s="218">
        <v>0</v>
      </c>
      <c r="W42" s="218">
        <v>0</v>
      </c>
      <c r="X42" s="218">
        <v>1</v>
      </c>
      <c r="Y42" s="218">
        <v>1</v>
      </c>
      <c r="Z42" s="218">
        <v>1</v>
      </c>
      <c r="AA42" s="218">
        <v>1</v>
      </c>
      <c r="AB42" s="218">
        <v>1</v>
      </c>
      <c r="AC42" s="218">
        <v>1</v>
      </c>
      <c r="AD42" s="218">
        <v>1</v>
      </c>
      <c r="AE42" s="218">
        <v>1</v>
      </c>
      <c r="AF42" s="218">
        <v>1</v>
      </c>
      <c r="AG42" s="218">
        <v>1</v>
      </c>
      <c r="AH42" s="218">
        <v>1</v>
      </c>
      <c r="AI42" s="218">
        <v>1</v>
      </c>
      <c r="AJ42" s="218">
        <v>1</v>
      </c>
      <c r="AK42" s="218">
        <v>1</v>
      </c>
      <c r="AL42" s="218">
        <v>1</v>
      </c>
      <c r="AM42" s="218">
        <v>1</v>
      </c>
      <c r="AN42" s="218">
        <v>1</v>
      </c>
      <c r="AO42" s="218">
        <v>1</v>
      </c>
      <c r="AP42" s="218">
        <v>1</v>
      </c>
      <c r="AQ42" s="218">
        <v>1</v>
      </c>
      <c r="AR42" s="218">
        <v>1</v>
      </c>
      <c r="AS42" s="218">
        <v>1</v>
      </c>
      <c r="AT42" s="218">
        <v>1</v>
      </c>
      <c r="AU42" s="218">
        <v>1</v>
      </c>
      <c r="AV42" s="218">
        <v>1</v>
      </c>
      <c r="AW42" s="218">
        <v>1</v>
      </c>
      <c r="AX42" s="218">
        <v>1</v>
      </c>
      <c r="AY42" s="218">
        <v>1</v>
      </c>
      <c r="AZ42" s="218">
        <v>1</v>
      </c>
      <c r="BA42" s="218">
        <v>1</v>
      </c>
      <c r="BB42" s="218">
        <v>1</v>
      </c>
      <c r="BC42" s="218">
        <v>1</v>
      </c>
      <c r="BD42" s="218">
        <v>1</v>
      </c>
      <c r="BE42" s="218">
        <v>1</v>
      </c>
      <c r="BF42" s="218">
        <v>1</v>
      </c>
      <c r="BG42" s="218">
        <v>1</v>
      </c>
      <c r="BH42" s="218">
        <v>1</v>
      </c>
      <c r="BI42" s="218">
        <v>1</v>
      </c>
      <c r="BJ42" s="218">
        <v>1</v>
      </c>
      <c r="BK42" s="218">
        <v>1</v>
      </c>
      <c r="BL42" s="277"/>
      <c r="BM42" s="277"/>
      <c r="BN42" s="277"/>
      <c r="BO42" s="277"/>
      <c r="BP42" s="277"/>
      <c r="BQ42" s="277"/>
    </row>
    <row r="43" spans="3:101">
      <c r="C43" s="58">
        <v>45627</v>
      </c>
      <c r="E43" s="79" t="s">
        <v>8334</v>
      </c>
      <c r="F43" t="s">
        <v>8250</v>
      </c>
      <c r="H43" s="67"/>
      <c r="I43" t="s">
        <v>5149</v>
      </c>
      <c r="J43" t="s">
        <v>38</v>
      </c>
      <c r="K43" s="67" t="s">
        <v>35</v>
      </c>
      <c r="L43" s="67" t="s">
        <v>8271</v>
      </c>
      <c r="N43" s="218">
        <v>0</v>
      </c>
      <c r="O43" s="218">
        <v>0</v>
      </c>
      <c r="P43" s="218">
        <v>0</v>
      </c>
      <c r="Q43" s="218">
        <v>0</v>
      </c>
      <c r="R43" s="218">
        <v>0</v>
      </c>
      <c r="S43" s="218">
        <v>0</v>
      </c>
      <c r="T43" s="218">
        <v>0</v>
      </c>
      <c r="U43" s="218">
        <v>1</v>
      </c>
      <c r="V43" s="218">
        <v>1</v>
      </c>
      <c r="W43" s="218">
        <v>1</v>
      </c>
      <c r="X43" s="218">
        <v>1</v>
      </c>
      <c r="Y43" s="218">
        <v>1</v>
      </c>
      <c r="Z43" s="218">
        <v>1</v>
      </c>
      <c r="AA43" s="218">
        <v>1</v>
      </c>
      <c r="AB43" s="218">
        <v>1</v>
      </c>
      <c r="AC43" s="218">
        <v>1</v>
      </c>
      <c r="AD43" s="218">
        <v>1</v>
      </c>
      <c r="AE43" s="218">
        <v>1</v>
      </c>
      <c r="AF43" s="218">
        <v>1</v>
      </c>
      <c r="AG43" s="218">
        <v>1</v>
      </c>
      <c r="AH43" s="218">
        <v>1</v>
      </c>
      <c r="AI43" s="218">
        <v>1</v>
      </c>
      <c r="AJ43" s="218">
        <v>1</v>
      </c>
      <c r="AK43" s="218">
        <v>1</v>
      </c>
      <c r="AL43" s="218">
        <v>1</v>
      </c>
      <c r="AM43" s="218">
        <v>1</v>
      </c>
      <c r="AN43" s="218">
        <v>1</v>
      </c>
      <c r="AO43" s="218">
        <v>1</v>
      </c>
      <c r="AP43" s="218">
        <v>1</v>
      </c>
      <c r="AQ43" s="218">
        <v>1</v>
      </c>
      <c r="AR43" s="218">
        <v>1</v>
      </c>
      <c r="AS43" s="218">
        <v>1</v>
      </c>
      <c r="AT43" s="218">
        <v>1</v>
      </c>
      <c r="AU43" s="218">
        <v>1</v>
      </c>
      <c r="AV43" s="218">
        <v>1</v>
      </c>
      <c r="AW43" s="218">
        <v>1</v>
      </c>
      <c r="AX43" s="218">
        <v>1</v>
      </c>
      <c r="AY43" s="218">
        <v>1</v>
      </c>
      <c r="AZ43" s="218">
        <v>1</v>
      </c>
      <c r="BA43" s="218">
        <v>1</v>
      </c>
      <c r="BB43" s="218">
        <v>1</v>
      </c>
      <c r="BC43" s="218">
        <v>1</v>
      </c>
      <c r="BD43" s="218">
        <v>1</v>
      </c>
      <c r="BE43" s="218">
        <v>1</v>
      </c>
      <c r="BF43" s="218">
        <v>1</v>
      </c>
      <c r="BG43" s="218">
        <v>1</v>
      </c>
      <c r="BH43" s="218">
        <v>1</v>
      </c>
      <c r="BI43" s="218">
        <v>1</v>
      </c>
      <c r="BJ43" s="218">
        <v>1</v>
      </c>
      <c r="BK43" s="218">
        <v>1</v>
      </c>
      <c r="BL43" s="277"/>
      <c r="BM43" s="277"/>
      <c r="BN43" s="277"/>
      <c r="BO43" s="277"/>
      <c r="BP43" s="277"/>
      <c r="BQ43" s="277"/>
    </row>
    <row r="44" spans="3:101">
      <c r="C44" s="58">
        <v>45627</v>
      </c>
      <c r="E44" s="79" t="s">
        <v>8334</v>
      </c>
      <c r="F44" t="s">
        <v>8251</v>
      </c>
      <c r="H44" s="67"/>
      <c r="I44" t="s">
        <v>2597</v>
      </c>
      <c r="J44" t="s">
        <v>38</v>
      </c>
      <c r="K44" s="67" t="s">
        <v>35</v>
      </c>
      <c r="L44" s="67" t="s">
        <v>8271</v>
      </c>
      <c r="N44" s="218">
        <v>0</v>
      </c>
      <c r="O44" s="218">
        <v>0</v>
      </c>
      <c r="P44" s="218">
        <v>0</v>
      </c>
      <c r="Q44" s="218">
        <v>0</v>
      </c>
      <c r="R44" s="218">
        <v>0</v>
      </c>
      <c r="S44" s="218">
        <v>0</v>
      </c>
      <c r="T44" s="218">
        <v>0</v>
      </c>
      <c r="U44" s="218">
        <v>0</v>
      </c>
      <c r="V44" s="218">
        <v>0</v>
      </c>
      <c r="W44" s="218">
        <v>1</v>
      </c>
      <c r="X44" s="218">
        <v>1</v>
      </c>
      <c r="Y44" s="218">
        <v>1</v>
      </c>
      <c r="Z44" s="218">
        <v>1</v>
      </c>
      <c r="AA44" s="218">
        <v>1</v>
      </c>
      <c r="AB44" s="218">
        <v>1</v>
      </c>
      <c r="AC44" s="218">
        <v>1</v>
      </c>
      <c r="AD44" s="218">
        <v>1</v>
      </c>
      <c r="AE44" s="218">
        <v>1</v>
      </c>
      <c r="AF44" s="218">
        <v>1</v>
      </c>
      <c r="AG44" s="218">
        <v>1</v>
      </c>
      <c r="AH44" s="218">
        <v>1</v>
      </c>
      <c r="AI44" s="218">
        <v>1</v>
      </c>
      <c r="AJ44" s="218">
        <v>1</v>
      </c>
      <c r="AK44" s="218">
        <v>1</v>
      </c>
      <c r="AL44" s="218">
        <v>1</v>
      </c>
      <c r="AM44" s="218">
        <v>1</v>
      </c>
      <c r="AN44" s="218">
        <v>1</v>
      </c>
      <c r="AO44" s="218">
        <v>1</v>
      </c>
      <c r="AP44" s="218">
        <v>1</v>
      </c>
      <c r="AQ44" s="218">
        <v>1</v>
      </c>
      <c r="AR44" s="218">
        <v>1</v>
      </c>
      <c r="AS44" s="218">
        <v>1</v>
      </c>
      <c r="AT44" s="218">
        <v>1</v>
      </c>
      <c r="AU44" s="218">
        <v>1</v>
      </c>
      <c r="AV44" s="218">
        <v>1</v>
      </c>
      <c r="AW44" s="218">
        <v>1</v>
      </c>
      <c r="AX44" s="218">
        <v>1</v>
      </c>
      <c r="AY44" s="218">
        <v>1</v>
      </c>
      <c r="AZ44" s="218">
        <v>1</v>
      </c>
      <c r="BA44" s="218">
        <v>1</v>
      </c>
      <c r="BB44" s="218">
        <v>1</v>
      </c>
      <c r="BC44" s="218">
        <v>1</v>
      </c>
      <c r="BD44" s="218">
        <v>1</v>
      </c>
      <c r="BE44" s="218">
        <v>1</v>
      </c>
      <c r="BF44" s="218">
        <v>1</v>
      </c>
      <c r="BG44" s="218">
        <v>1</v>
      </c>
      <c r="BH44" s="218">
        <v>1</v>
      </c>
      <c r="BI44" s="218">
        <v>1</v>
      </c>
      <c r="BJ44" s="218">
        <v>1</v>
      </c>
      <c r="BK44" s="218">
        <v>1</v>
      </c>
      <c r="BL44" s="277"/>
      <c r="BM44" s="277"/>
      <c r="BN44" s="277"/>
      <c r="BO44" s="277"/>
      <c r="BP44" s="277"/>
      <c r="BQ44" s="277"/>
    </row>
    <row r="45" spans="3:101">
      <c r="C45" s="58">
        <v>45627</v>
      </c>
      <c r="E45" s="79" t="s">
        <v>8334</v>
      </c>
      <c r="F45" t="s">
        <v>8252</v>
      </c>
      <c r="H45" s="67"/>
      <c r="I45" t="s">
        <v>5149</v>
      </c>
      <c r="J45" t="s">
        <v>38</v>
      </c>
      <c r="K45" s="67" t="s">
        <v>35</v>
      </c>
      <c r="L45" s="67" t="s">
        <v>8271</v>
      </c>
      <c r="N45" s="218">
        <v>0</v>
      </c>
      <c r="O45" s="218">
        <v>0</v>
      </c>
      <c r="P45" s="218">
        <v>0</v>
      </c>
      <c r="Q45" s="218">
        <v>0</v>
      </c>
      <c r="R45" s="218">
        <v>0</v>
      </c>
      <c r="S45" s="218">
        <v>0</v>
      </c>
      <c r="T45" s="218">
        <v>0</v>
      </c>
      <c r="U45" s="218">
        <v>0</v>
      </c>
      <c r="V45" s="218">
        <v>0</v>
      </c>
      <c r="W45" s="218">
        <v>1</v>
      </c>
      <c r="X45" s="218">
        <v>1</v>
      </c>
      <c r="Y45" s="218">
        <v>1</v>
      </c>
      <c r="Z45" s="218">
        <v>1</v>
      </c>
      <c r="AA45" s="218">
        <v>1</v>
      </c>
      <c r="AB45" s="218">
        <v>1</v>
      </c>
      <c r="AC45" s="218">
        <v>1</v>
      </c>
      <c r="AD45" s="218">
        <v>1</v>
      </c>
      <c r="AE45" s="218">
        <v>1</v>
      </c>
      <c r="AF45" s="218">
        <v>1</v>
      </c>
      <c r="AG45" s="218">
        <v>1</v>
      </c>
      <c r="AH45" s="218">
        <v>1</v>
      </c>
      <c r="AI45" s="218">
        <v>1</v>
      </c>
      <c r="AJ45" s="218">
        <v>1</v>
      </c>
      <c r="AK45" s="218">
        <v>1</v>
      </c>
      <c r="AL45" s="218">
        <v>1</v>
      </c>
      <c r="AM45" s="218">
        <v>1</v>
      </c>
      <c r="AN45" s="218">
        <v>1</v>
      </c>
      <c r="AO45" s="218">
        <v>1</v>
      </c>
      <c r="AP45" s="218">
        <v>1</v>
      </c>
      <c r="AQ45" s="218">
        <v>1</v>
      </c>
      <c r="AR45" s="218">
        <v>1</v>
      </c>
      <c r="AS45" s="218">
        <v>1</v>
      </c>
      <c r="AT45" s="218">
        <v>1</v>
      </c>
      <c r="AU45" s="218">
        <v>1</v>
      </c>
      <c r="AV45" s="218">
        <v>1</v>
      </c>
      <c r="AW45" s="218">
        <v>1</v>
      </c>
      <c r="AX45" s="218">
        <v>1</v>
      </c>
      <c r="AY45" s="218">
        <v>1</v>
      </c>
      <c r="AZ45" s="218">
        <v>1</v>
      </c>
      <c r="BA45" s="218">
        <v>1</v>
      </c>
      <c r="BB45" s="218">
        <v>1</v>
      </c>
      <c r="BC45" s="218">
        <v>1</v>
      </c>
      <c r="BD45" s="218">
        <v>1</v>
      </c>
      <c r="BE45" s="218">
        <v>1</v>
      </c>
      <c r="BF45" s="218">
        <v>1</v>
      </c>
      <c r="BG45" s="218">
        <v>1</v>
      </c>
      <c r="BH45" s="218">
        <v>1</v>
      </c>
      <c r="BI45" s="218">
        <v>1</v>
      </c>
      <c r="BJ45" s="218">
        <v>1</v>
      </c>
      <c r="BK45" s="218">
        <v>1</v>
      </c>
      <c r="BL45" s="277"/>
      <c r="BM45" s="277"/>
      <c r="BN45" s="277"/>
      <c r="BO45" s="277"/>
      <c r="BP45" s="277"/>
      <c r="BQ45" s="277"/>
    </row>
    <row r="46" spans="3:101">
      <c r="C46" s="58">
        <v>45627</v>
      </c>
      <c r="E46" s="79" t="s">
        <v>8334</v>
      </c>
      <c r="F46" t="s">
        <v>8253</v>
      </c>
      <c r="H46" s="67"/>
      <c r="I46" t="s">
        <v>5149</v>
      </c>
      <c r="J46" t="s">
        <v>38</v>
      </c>
      <c r="K46" s="67" t="s">
        <v>35</v>
      </c>
      <c r="L46" s="67" t="s">
        <v>8271</v>
      </c>
      <c r="N46" s="218">
        <v>0</v>
      </c>
      <c r="O46" s="218">
        <v>0</v>
      </c>
      <c r="P46" s="218">
        <v>0</v>
      </c>
      <c r="Q46" s="218">
        <v>0</v>
      </c>
      <c r="R46" s="218">
        <v>0</v>
      </c>
      <c r="S46" s="218">
        <v>0</v>
      </c>
      <c r="T46" s="218">
        <v>0</v>
      </c>
      <c r="U46" s="218">
        <v>0</v>
      </c>
      <c r="V46" s="218">
        <v>0</v>
      </c>
      <c r="W46" s="218">
        <v>0</v>
      </c>
      <c r="X46" s="218">
        <v>1</v>
      </c>
      <c r="Y46" s="218">
        <v>1</v>
      </c>
      <c r="Z46" s="218">
        <v>1</v>
      </c>
      <c r="AA46" s="218">
        <v>1</v>
      </c>
      <c r="AB46" s="218">
        <v>1</v>
      </c>
      <c r="AC46" s="218">
        <v>1</v>
      </c>
      <c r="AD46" s="218">
        <v>1</v>
      </c>
      <c r="AE46" s="218">
        <v>1</v>
      </c>
      <c r="AF46" s="218">
        <v>1</v>
      </c>
      <c r="AG46" s="218">
        <v>1</v>
      </c>
      <c r="AH46" s="218">
        <v>1</v>
      </c>
      <c r="AI46" s="218">
        <v>1</v>
      </c>
      <c r="AJ46" s="218">
        <v>1</v>
      </c>
      <c r="AK46" s="218">
        <v>1</v>
      </c>
      <c r="AL46" s="218">
        <v>1</v>
      </c>
      <c r="AM46" s="218">
        <v>1</v>
      </c>
      <c r="AN46" s="218">
        <v>1</v>
      </c>
      <c r="AO46" s="218">
        <v>1</v>
      </c>
      <c r="AP46" s="218">
        <v>1</v>
      </c>
      <c r="AQ46" s="218">
        <v>1</v>
      </c>
      <c r="AR46" s="218">
        <v>1</v>
      </c>
      <c r="AS46" s="218">
        <v>1</v>
      </c>
      <c r="AT46" s="218">
        <v>1</v>
      </c>
      <c r="AU46" s="218">
        <v>1</v>
      </c>
      <c r="AV46" s="218">
        <v>1</v>
      </c>
      <c r="AW46" s="218">
        <v>1</v>
      </c>
      <c r="AX46" s="218">
        <v>1</v>
      </c>
      <c r="AY46" s="218">
        <v>1</v>
      </c>
      <c r="AZ46" s="218">
        <v>1</v>
      </c>
      <c r="BA46" s="218">
        <v>1</v>
      </c>
      <c r="BB46" s="218">
        <v>1</v>
      </c>
      <c r="BC46" s="218">
        <v>1</v>
      </c>
      <c r="BD46" s="218">
        <v>1</v>
      </c>
      <c r="BE46" s="218">
        <v>1</v>
      </c>
      <c r="BF46" s="218">
        <v>1</v>
      </c>
      <c r="BG46" s="218">
        <v>1</v>
      </c>
      <c r="BH46" s="218">
        <v>1</v>
      </c>
      <c r="BI46" s="218">
        <v>1</v>
      </c>
      <c r="BJ46" s="218">
        <v>1</v>
      </c>
      <c r="BK46" s="218">
        <v>1</v>
      </c>
      <c r="BL46" s="277"/>
      <c r="BM46" s="277"/>
      <c r="BN46" s="277"/>
      <c r="BO46" s="277"/>
      <c r="BP46" s="277"/>
      <c r="BQ46" s="277"/>
    </row>
    <row r="47" spans="3:101">
      <c r="C47" s="58">
        <v>45627</v>
      </c>
      <c r="E47" s="79" t="s">
        <v>8334</v>
      </c>
      <c r="F47" t="s">
        <v>8254</v>
      </c>
      <c r="H47" s="67"/>
      <c r="I47" t="s">
        <v>5149</v>
      </c>
      <c r="J47" t="s">
        <v>38</v>
      </c>
      <c r="K47" s="67" t="s">
        <v>35</v>
      </c>
      <c r="L47" s="67" t="s">
        <v>8271</v>
      </c>
      <c r="N47" s="218">
        <v>0</v>
      </c>
      <c r="O47" s="218">
        <v>0</v>
      </c>
      <c r="P47" s="218">
        <v>0</v>
      </c>
      <c r="Q47" s="218">
        <v>0</v>
      </c>
      <c r="R47" s="218">
        <v>0</v>
      </c>
      <c r="S47" s="218">
        <v>0</v>
      </c>
      <c r="T47" s="218">
        <v>0</v>
      </c>
      <c r="U47" s="218">
        <v>0</v>
      </c>
      <c r="V47" s="218">
        <v>0</v>
      </c>
      <c r="W47" s="218">
        <v>0</v>
      </c>
      <c r="X47" s="218">
        <v>0</v>
      </c>
      <c r="Y47" s="218">
        <v>0</v>
      </c>
      <c r="Z47" s="218">
        <v>0</v>
      </c>
      <c r="AA47" s="218">
        <v>0</v>
      </c>
      <c r="AB47" s="218">
        <v>1</v>
      </c>
      <c r="AC47" s="218">
        <v>1</v>
      </c>
      <c r="AD47" s="218">
        <v>1</v>
      </c>
      <c r="AE47" s="218">
        <v>1</v>
      </c>
      <c r="AF47" s="218">
        <v>1</v>
      </c>
      <c r="AG47" s="218">
        <v>1</v>
      </c>
      <c r="AH47" s="218">
        <v>1</v>
      </c>
      <c r="AI47" s="218">
        <v>1</v>
      </c>
      <c r="AJ47" s="218">
        <v>1</v>
      </c>
      <c r="AK47" s="218">
        <v>1</v>
      </c>
      <c r="AL47" s="218">
        <v>1</v>
      </c>
      <c r="AM47" s="218">
        <v>1</v>
      </c>
      <c r="AN47" s="218">
        <v>1</v>
      </c>
      <c r="AO47" s="218">
        <v>1</v>
      </c>
      <c r="AP47" s="218">
        <v>1</v>
      </c>
      <c r="AQ47" s="218">
        <v>1</v>
      </c>
      <c r="AR47" s="218">
        <v>1</v>
      </c>
      <c r="AS47" s="218">
        <v>1</v>
      </c>
      <c r="AT47" s="218">
        <v>1</v>
      </c>
      <c r="AU47" s="218">
        <v>1</v>
      </c>
      <c r="AV47" s="218">
        <v>1</v>
      </c>
      <c r="AW47" s="218">
        <v>1</v>
      </c>
      <c r="AX47" s="218">
        <v>1</v>
      </c>
      <c r="AY47" s="218">
        <v>1</v>
      </c>
      <c r="AZ47" s="218">
        <v>1</v>
      </c>
      <c r="BA47" s="218">
        <v>1</v>
      </c>
      <c r="BB47" s="218">
        <v>1</v>
      </c>
      <c r="BC47" s="218">
        <v>1</v>
      </c>
      <c r="BD47" s="218">
        <v>1</v>
      </c>
      <c r="BE47" s="218">
        <v>1</v>
      </c>
      <c r="BF47" s="218">
        <v>1</v>
      </c>
      <c r="BG47" s="218">
        <v>1</v>
      </c>
      <c r="BH47" s="218">
        <v>1</v>
      </c>
      <c r="BI47" s="218">
        <v>1</v>
      </c>
      <c r="BJ47" s="218">
        <v>1</v>
      </c>
      <c r="BK47" s="218">
        <v>1</v>
      </c>
      <c r="BL47" s="277"/>
      <c r="BM47" s="277"/>
      <c r="BN47" s="277"/>
      <c r="BO47" s="277"/>
      <c r="BP47" s="277"/>
      <c r="BQ47" s="277"/>
    </row>
    <row r="48" spans="3:101">
      <c r="C48" s="58">
        <v>45627</v>
      </c>
      <c r="E48" s="79" t="s">
        <v>8334</v>
      </c>
      <c r="F48" t="s">
        <v>8255</v>
      </c>
      <c r="H48" s="67"/>
      <c r="I48" t="s">
        <v>5149</v>
      </c>
      <c r="J48" t="s">
        <v>38</v>
      </c>
      <c r="K48" s="67" t="s">
        <v>35</v>
      </c>
      <c r="L48" s="67" t="s">
        <v>8271</v>
      </c>
      <c r="N48" s="218">
        <v>0</v>
      </c>
      <c r="O48" s="218">
        <v>0</v>
      </c>
      <c r="P48" s="218">
        <v>0</v>
      </c>
      <c r="Q48" s="218">
        <v>0</v>
      </c>
      <c r="R48" s="218">
        <v>0</v>
      </c>
      <c r="S48" s="218">
        <v>0</v>
      </c>
      <c r="T48" s="218">
        <v>0</v>
      </c>
      <c r="U48" s="218">
        <v>1</v>
      </c>
      <c r="V48" s="218">
        <v>1</v>
      </c>
      <c r="W48" s="218">
        <v>1</v>
      </c>
      <c r="X48" s="218">
        <v>1</v>
      </c>
      <c r="Y48" s="218">
        <v>1</v>
      </c>
      <c r="Z48" s="218">
        <v>1</v>
      </c>
      <c r="AA48" s="218">
        <v>1</v>
      </c>
      <c r="AB48" s="218">
        <v>1</v>
      </c>
      <c r="AC48" s="218">
        <v>1</v>
      </c>
      <c r="AD48" s="218">
        <v>1</v>
      </c>
      <c r="AE48" s="218">
        <v>1</v>
      </c>
      <c r="AF48" s="218">
        <v>1</v>
      </c>
      <c r="AG48" s="218">
        <v>1</v>
      </c>
      <c r="AH48" s="218">
        <v>1</v>
      </c>
      <c r="AI48" s="218">
        <v>1</v>
      </c>
      <c r="AJ48" s="218">
        <v>1</v>
      </c>
      <c r="AK48" s="218">
        <v>1</v>
      </c>
      <c r="AL48" s="218">
        <v>1</v>
      </c>
      <c r="AM48" s="218">
        <v>1</v>
      </c>
      <c r="AN48" s="218">
        <v>1</v>
      </c>
      <c r="AO48" s="218">
        <v>1</v>
      </c>
      <c r="AP48" s="218">
        <v>1</v>
      </c>
      <c r="AQ48" s="218">
        <v>1</v>
      </c>
      <c r="AR48" s="218">
        <v>1</v>
      </c>
      <c r="AS48" s="218">
        <v>1</v>
      </c>
      <c r="AT48" s="218">
        <v>1</v>
      </c>
      <c r="AU48" s="218">
        <v>1</v>
      </c>
      <c r="AV48" s="218">
        <v>1</v>
      </c>
      <c r="AW48" s="218">
        <v>1</v>
      </c>
      <c r="AX48" s="218">
        <v>1</v>
      </c>
      <c r="AY48" s="218">
        <v>1</v>
      </c>
      <c r="AZ48" s="218">
        <v>1</v>
      </c>
      <c r="BA48" s="218">
        <v>1</v>
      </c>
      <c r="BB48" s="218">
        <v>1</v>
      </c>
      <c r="BC48" s="218">
        <v>1</v>
      </c>
      <c r="BD48" s="218">
        <v>1</v>
      </c>
      <c r="BE48" s="218">
        <v>1</v>
      </c>
      <c r="BF48" s="218">
        <v>1</v>
      </c>
      <c r="BG48" s="218">
        <v>1</v>
      </c>
      <c r="BH48" s="218">
        <v>1</v>
      </c>
      <c r="BI48" s="218">
        <v>1</v>
      </c>
      <c r="BJ48" s="218">
        <v>1</v>
      </c>
      <c r="BK48" s="218">
        <v>1</v>
      </c>
      <c r="BL48" s="277"/>
      <c r="BM48" s="277"/>
      <c r="BN48" s="277"/>
      <c r="BO48" s="277"/>
      <c r="BP48" s="277"/>
      <c r="BQ48" s="277"/>
    </row>
    <row r="49" spans="3:69">
      <c r="C49" s="58">
        <v>45627</v>
      </c>
      <c r="E49" s="79" t="s">
        <v>8334</v>
      </c>
      <c r="F49" t="s">
        <v>8256</v>
      </c>
      <c r="H49" s="67"/>
      <c r="I49" t="s">
        <v>2598</v>
      </c>
      <c r="J49" t="s">
        <v>38</v>
      </c>
      <c r="K49" s="67" t="s">
        <v>35</v>
      </c>
      <c r="L49" s="67" t="s">
        <v>8271</v>
      </c>
      <c r="N49" s="218">
        <v>0</v>
      </c>
      <c r="O49" s="218">
        <v>0</v>
      </c>
      <c r="P49" s="218">
        <v>0</v>
      </c>
      <c r="Q49" s="218">
        <v>0</v>
      </c>
      <c r="R49" s="218">
        <v>0</v>
      </c>
      <c r="S49" s="218">
        <v>0</v>
      </c>
      <c r="T49" s="218">
        <v>0</v>
      </c>
      <c r="U49" s="218">
        <v>0</v>
      </c>
      <c r="V49" s="218">
        <v>0</v>
      </c>
      <c r="W49" s="218">
        <v>0</v>
      </c>
      <c r="X49" s="218">
        <v>0</v>
      </c>
      <c r="Y49" s="218">
        <v>0</v>
      </c>
      <c r="Z49" s="218">
        <v>0</v>
      </c>
      <c r="AA49" s="218">
        <v>0</v>
      </c>
      <c r="AB49" s="218">
        <v>0.2</v>
      </c>
      <c r="AC49" s="218">
        <v>0.2</v>
      </c>
      <c r="AD49" s="218">
        <v>0.2</v>
      </c>
      <c r="AE49" s="218">
        <v>0.2</v>
      </c>
      <c r="AF49" s="218">
        <v>0.2</v>
      </c>
      <c r="AG49" s="218">
        <v>0.2</v>
      </c>
      <c r="AH49" s="218">
        <v>0.2</v>
      </c>
      <c r="AI49" s="218">
        <v>0.2</v>
      </c>
      <c r="AJ49" s="218">
        <v>0.2</v>
      </c>
      <c r="AK49" s="218">
        <v>0.2</v>
      </c>
      <c r="AL49" s="218">
        <v>0.2</v>
      </c>
      <c r="AM49" s="218">
        <v>0.2</v>
      </c>
      <c r="AN49" s="218">
        <v>0.2</v>
      </c>
      <c r="AO49" s="218">
        <v>0.2</v>
      </c>
      <c r="AP49" s="218">
        <v>0.2</v>
      </c>
      <c r="AQ49" s="218">
        <v>0.2</v>
      </c>
      <c r="AR49" s="218">
        <v>0.2</v>
      </c>
      <c r="AS49" s="218">
        <v>0.2</v>
      </c>
      <c r="AT49" s="218">
        <v>0.2</v>
      </c>
      <c r="AU49" s="218">
        <v>0.2</v>
      </c>
      <c r="AV49" s="218">
        <v>0.2</v>
      </c>
      <c r="AW49" s="218">
        <v>0.2</v>
      </c>
      <c r="AX49" s="218">
        <v>0.2</v>
      </c>
      <c r="AY49" s="218">
        <v>0.2</v>
      </c>
      <c r="AZ49" s="218">
        <v>0.2</v>
      </c>
      <c r="BA49" s="218">
        <v>0.2</v>
      </c>
      <c r="BB49" s="218">
        <v>0.2</v>
      </c>
      <c r="BC49" s="218">
        <v>0.2</v>
      </c>
      <c r="BD49" s="218">
        <v>0.2</v>
      </c>
      <c r="BE49" s="218">
        <v>0.2</v>
      </c>
      <c r="BF49" s="218">
        <v>0.2</v>
      </c>
      <c r="BG49" s="218">
        <v>0.2</v>
      </c>
      <c r="BH49" s="218">
        <v>0.2</v>
      </c>
      <c r="BI49" s="218">
        <v>0.2</v>
      </c>
      <c r="BJ49" s="218">
        <v>0.2</v>
      </c>
      <c r="BK49" s="218">
        <v>0.2</v>
      </c>
      <c r="BL49" s="277"/>
      <c r="BM49" s="277"/>
      <c r="BN49" s="277"/>
      <c r="BO49" s="277"/>
      <c r="BP49" s="277"/>
      <c r="BQ49" s="277"/>
    </row>
    <row r="50" spans="3:69">
      <c r="C50" s="58"/>
      <c r="E50" s="79" t="s">
        <v>8334</v>
      </c>
      <c r="F50" t="s">
        <v>8256</v>
      </c>
      <c r="H50" s="67"/>
      <c r="I50" t="s">
        <v>5149</v>
      </c>
      <c r="J50" t="s">
        <v>38</v>
      </c>
      <c r="K50" s="67" t="s">
        <v>35</v>
      </c>
      <c r="L50" s="67" t="s">
        <v>8271</v>
      </c>
      <c r="N50" s="218">
        <v>0</v>
      </c>
      <c r="O50" s="218">
        <v>0</v>
      </c>
      <c r="P50" s="218">
        <v>0</v>
      </c>
      <c r="Q50" s="218">
        <v>0</v>
      </c>
      <c r="R50" s="218">
        <v>0</v>
      </c>
      <c r="S50" s="218">
        <v>0</v>
      </c>
      <c r="T50" s="218">
        <v>0</v>
      </c>
      <c r="U50" s="218">
        <v>0</v>
      </c>
      <c r="V50" s="218">
        <v>0</v>
      </c>
      <c r="W50" s="218">
        <v>0</v>
      </c>
      <c r="X50" s="218">
        <v>0</v>
      </c>
      <c r="Y50" s="218">
        <v>0</v>
      </c>
      <c r="Z50" s="218">
        <v>0</v>
      </c>
      <c r="AA50" s="218">
        <v>0</v>
      </c>
      <c r="AB50" s="218">
        <v>1</v>
      </c>
      <c r="AC50" s="218">
        <v>1</v>
      </c>
      <c r="AD50" s="218">
        <v>1</v>
      </c>
      <c r="AE50" s="218">
        <v>1</v>
      </c>
      <c r="AF50" s="218">
        <v>1</v>
      </c>
      <c r="AG50" s="218">
        <v>1</v>
      </c>
      <c r="AH50" s="218">
        <v>1</v>
      </c>
      <c r="AI50" s="218">
        <v>1</v>
      </c>
      <c r="AJ50" s="218">
        <v>1</v>
      </c>
      <c r="AK50" s="218">
        <v>1</v>
      </c>
      <c r="AL50" s="218">
        <v>1</v>
      </c>
      <c r="AM50" s="218">
        <v>1</v>
      </c>
      <c r="AN50" s="218">
        <v>1</v>
      </c>
      <c r="AO50" s="218">
        <v>1</v>
      </c>
      <c r="AP50" s="218">
        <v>1</v>
      </c>
      <c r="AQ50" s="218">
        <v>1</v>
      </c>
      <c r="AR50" s="218">
        <v>1</v>
      </c>
      <c r="AS50" s="218">
        <v>1</v>
      </c>
      <c r="AT50" s="218">
        <v>1</v>
      </c>
      <c r="AU50" s="218">
        <v>1</v>
      </c>
      <c r="AV50" s="218">
        <v>1</v>
      </c>
      <c r="AW50" s="218">
        <v>1</v>
      </c>
      <c r="AX50" s="218">
        <v>1</v>
      </c>
      <c r="AY50" s="218">
        <v>1</v>
      </c>
      <c r="AZ50" s="218">
        <v>1</v>
      </c>
      <c r="BA50" s="218">
        <v>1</v>
      </c>
      <c r="BB50" s="218">
        <v>1</v>
      </c>
      <c r="BC50" s="218">
        <v>1</v>
      </c>
      <c r="BD50" s="218">
        <v>1</v>
      </c>
      <c r="BE50" s="218">
        <v>1</v>
      </c>
      <c r="BF50" s="218">
        <v>1</v>
      </c>
      <c r="BG50" s="218">
        <v>1</v>
      </c>
      <c r="BH50" s="218">
        <v>1</v>
      </c>
      <c r="BI50" s="218">
        <v>1</v>
      </c>
      <c r="BJ50" s="218">
        <v>1</v>
      </c>
      <c r="BK50" s="218">
        <v>1</v>
      </c>
      <c r="BL50" s="277"/>
      <c r="BM50" s="277"/>
      <c r="BN50" s="277"/>
      <c r="BO50" s="277"/>
      <c r="BP50" s="277"/>
      <c r="BQ50" s="277"/>
    </row>
    <row r="51" spans="3:69">
      <c r="C51" s="58"/>
      <c r="E51" s="79" t="s">
        <v>8334</v>
      </c>
      <c r="F51" t="s">
        <v>8256</v>
      </c>
      <c r="H51" s="67"/>
      <c r="I51" t="s">
        <v>5149</v>
      </c>
      <c r="J51" t="s">
        <v>38</v>
      </c>
      <c r="K51" s="67" t="s">
        <v>35</v>
      </c>
      <c r="L51" s="67" t="s">
        <v>8271</v>
      </c>
      <c r="N51" s="218">
        <v>0</v>
      </c>
      <c r="O51" s="218">
        <v>0</v>
      </c>
      <c r="P51" s="218">
        <v>0</v>
      </c>
      <c r="Q51" s="218">
        <v>0</v>
      </c>
      <c r="R51" s="218">
        <v>0</v>
      </c>
      <c r="S51" s="218">
        <v>0</v>
      </c>
      <c r="T51" s="218">
        <v>0</v>
      </c>
      <c r="U51" s="218">
        <v>0</v>
      </c>
      <c r="V51" s="218">
        <v>0</v>
      </c>
      <c r="W51" s="218">
        <v>0</v>
      </c>
      <c r="X51" s="218">
        <v>0</v>
      </c>
      <c r="Y51" s="218">
        <v>0</v>
      </c>
      <c r="Z51" s="218">
        <v>0</v>
      </c>
      <c r="AA51" s="218">
        <v>0</v>
      </c>
      <c r="AB51" s="218">
        <v>0.8</v>
      </c>
      <c r="AC51" s="218">
        <v>0.8</v>
      </c>
      <c r="AD51" s="218">
        <v>0.8</v>
      </c>
      <c r="AE51" s="218">
        <v>0.8</v>
      </c>
      <c r="AF51" s="218">
        <v>0.8</v>
      </c>
      <c r="AG51" s="218">
        <v>0.8</v>
      </c>
      <c r="AH51" s="218">
        <v>0.8</v>
      </c>
      <c r="AI51" s="218">
        <v>0.8</v>
      </c>
      <c r="AJ51" s="218">
        <v>0.8</v>
      </c>
      <c r="AK51" s="218">
        <v>0.8</v>
      </c>
      <c r="AL51" s="218">
        <v>0.8</v>
      </c>
      <c r="AM51" s="218">
        <v>0.8</v>
      </c>
      <c r="AN51" s="218">
        <v>0.8</v>
      </c>
      <c r="AO51" s="218">
        <v>0.8</v>
      </c>
      <c r="AP51" s="218">
        <v>0.8</v>
      </c>
      <c r="AQ51" s="218">
        <v>0.8</v>
      </c>
      <c r="AR51" s="218">
        <v>0.8</v>
      </c>
      <c r="AS51" s="218">
        <v>0.8</v>
      </c>
      <c r="AT51" s="218">
        <v>0.8</v>
      </c>
      <c r="AU51" s="218">
        <v>0.8</v>
      </c>
      <c r="AV51" s="218">
        <v>0.8</v>
      </c>
      <c r="AW51" s="218">
        <v>0.8</v>
      </c>
      <c r="AX51" s="218">
        <v>0.8</v>
      </c>
      <c r="AY51" s="218">
        <v>0.8</v>
      </c>
      <c r="AZ51" s="218">
        <v>0.8</v>
      </c>
      <c r="BA51" s="218">
        <v>0.8</v>
      </c>
      <c r="BB51" s="218">
        <v>0.8</v>
      </c>
      <c r="BC51" s="218">
        <v>0.8</v>
      </c>
      <c r="BD51" s="218">
        <v>0.8</v>
      </c>
      <c r="BE51" s="218">
        <v>0.8</v>
      </c>
      <c r="BF51" s="218">
        <v>0.8</v>
      </c>
      <c r="BG51" s="218">
        <v>0.8</v>
      </c>
      <c r="BH51" s="218">
        <v>0.8</v>
      </c>
      <c r="BI51" s="218">
        <v>0.8</v>
      </c>
      <c r="BJ51" s="218">
        <v>0.8</v>
      </c>
      <c r="BK51" s="218">
        <v>0.8</v>
      </c>
      <c r="BL51" s="277"/>
      <c r="BM51" s="277"/>
      <c r="BN51" s="277"/>
      <c r="BO51" s="277"/>
      <c r="BP51" s="277"/>
      <c r="BQ51" s="277"/>
    </row>
    <row r="52" spans="3:69">
      <c r="C52" s="58"/>
      <c r="E52" s="79"/>
      <c r="H52" s="67"/>
      <c r="K52" s="67"/>
      <c r="L52" s="67"/>
      <c r="N52" s="218"/>
      <c r="O52" s="218"/>
      <c r="P52" s="218"/>
      <c r="Q52" s="218"/>
      <c r="R52" s="218"/>
      <c r="S52" s="218"/>
      <c r="T52" s="218"/>
      <c r="U52" s="218"/>
      <c r="V52" s="218"/>
      <c r="W52" s="218"/>
      <c r="X52" s="218"/>
      <c r="Y52" s="218"/>
      <c r="Z52" s="218"/>
      <c r="AA52" s="218"/>
      <c r="AB52" s="218"/>
      <c r="AC52" s="218"/>
      <c r="AD52" s="218"/>
      <c r="AE52" s="218"/>
      <c r="AF52" s="218"/>
      <c r="AG52" s="218"/>
      <c r="AH52" s="218"/>
      <c r="AI52" s="218"/>
      <c r="AJ52" s="218"/>
      <c r="AK52" s="218"/>
      <c r="AL52" s="218"/>
      <c r="AM52" s="218"/>
      <c r="AN52" s="218"/>
      <c r="AO52" s="218"/>
      <c r="AP52" s="218"/>
      <c r="AQ52" s="218"/>
      <c r="AR52" s="218"/>
      <c r="AS52" s="218"/>
      <c r="AT52" s="218"/>
      <c r="AU52" s="218"/>
      <c r="AV52" s="218"/>
      <c r="AW52" s="218"/>
      <c r="AX52" s="218"/>
      <c r="AY52" s="218"/>
      <c r="AZ52" s="218"/>
      <c r="BA52" s="218"/>
      <c r="BB52" s="218"/>
      <c r="BC52" s="218"/>
      <c r="BD52" s="218"/>
      <c r="BE52" s="218"/>
      <c r="BF52" s="218"/>
      <c r="BG52" s="218"/>
      <c r="BH52" s="218"/>
      <c r="BI52" s="218"/>
      <c r="BJ52" s="218"/>
      <c r="BK52" s="218"/>
      <c r="BL52" s="277"/>
      <c r="BM52" s="277"/>
      <c r="BN52" s="277"/>
      <c r="BO52" s="277"/>
      <c r="BP52" s="277"/>
      <c r="BQ52" s="277"/>
    </row>
    <row r="53" spans="3:69">
      <c r="C53" s="58"/>
      <c r="E53" s="79"/>
      <c r="H53" s="67"/>
      <c r="K53" s="67"/>
      <c r="L53" s="67"/>
      <c r="N53" s="218"/>
      <c r="O53" s="218"/>
      <c r="P53" s="218"/>
      <c r="Q53" s="218"/>
      <c r="R53" s="218"/>
      <c r="S53" s="218"/>
      <c r="T53" s="218"/>
      <c r="U53" s="218"/>
      <c r="V53" s="218"/>
      <c r="W53" s="218"/>
      <c r="X53" s="218"/>
      <c r="Y53" s="218"/>
      <c r="Z53" s="218"/>
      <c r="AA53" s="218"/>
      <c r="AB53" s="218"/>
      <c r="AC53" s="218"/>
      <c r="AD53" s="218"/>
      <c r="AE53" s="218"/>
      <c r="AF53" s="218"/>
      <c r="AG53" s="218"/>
      <c r="AH53" s="218"/>
      <c r="AI53" s="218"/>
      <c r="AJ53" s="218"/>
      <c r="AK53" s="218"/>
      <c r="AL53" s="218"/>
      <c r="AM53" s="218"/>
      <c r="AN53" s="218"/>
      <c r="AO53" s="218"/>
      <c r="AP53" s="218"/>
      <c r="AQ53" s="218"/>
      <c r="AR53" s="218"/>
      <c r="AS53" s="218"/>
      <c r="AT53" s="218"/>
      <c r="AU53" s="218"/>
      <c r="AV53" s="218"/>
      <c r="AW53" s="218"/>
      <c r="AX53" s="218"/>
      <c r="AY53" s="218"/>
      <c r="AZ53" s="218"/>
      <c r="BA53" s="218"/>
      <c r="BB53" s="218"/>
      <c r="BC53" s="218"/>
      <c r="BD53" s="218"/>
      <c r="BE53" s="218"/>
      <c r="BF53" s="218"/>
      <c r="BG53" s="218"/>
      <c r="BH53" s="218"/>
      <c r="BI53" s="218"/>
      <c r="BJ53" s="218"/>
      <c r="BK53" s="218"/>
      <c r="BL53" s="277"/>
      <c r="BM53" s="277"/>
      <c r="BN53" s="277"/>
      <c r="BO53" s="277"/>
      <c r="BP53" s="277"/>
      <c r="BQ53" s="277"/>
    </row>
    <row r="54" spans="3:69">
      <c r="C54" s="58"/>
      <c r="E54" s="79"/>
      <c r="H54" s="67"/>
      <c r="K54" s="67"/>
      <c r="L54" s="67"/>
      <c r="N54" s="218"/>
      <c r="O54" s="218"/>
      <c r="P54" s="218"/>
      <c r="Q54" s="218"/>
      <c r="R54" s="218"/>
      <c r="S54" s="218"/>
      <c r="T54" s="218"/>
      <c r="U54" s="218"/>
      <c r="V54" s="218"/>
      <c r="W54" s="218"/>
      <c r="X54" s="218"/>
      <c r="Y54" s="218"/>
      <c r="Z54" s="218"/>
      <c r="AA54" s="218"/>
      <c r="AB54" s="218"/>
      <c r="AC54" s="218"/>
      <c r="AD54" s="218"/>
      <c r="AE54" s="218"/>
      <c r="AF54" s="218"/>
      <c r="AG54" s="218"/>
      <c r="AH54" s="218"/>
      <c r="AI54" s="218"/>
      <c r="AJ54" s="218"/>
      <c r="AK54" s="218"/>
      <c r="AL54" s="218"/>
      <c r="AM54" s="218"/>
      <c r="AN54" s="218"/>
      <c r="AO54" s="218"/>
      <c r="AP54" s="218"/>
      <c r="AQ54" s="218"/>
      <c r="AR54" s="218"/>
      <c r="AS54" s="218"/>
      <c r="AT54" s="218"/>
      <c r="AU54" s="218"/>
      <c r="AV54" s="218"/>
      <c r="AW54" s="218"/>
      <c r="AX54" s="218"/>
      <c r="AY54" s="218"/>
      <c r="AZ54" s="218"/>
      <c r="BA54" s="218"/>
      <c r="BB54" s="218"/>
      <c r="BC54" s="218"/>
      <c r="BD54" s="218"/>
      <c r="BE54" s="218"/>
      <c r="BF54" s="218"/>
      <c r="BG54" s="218"/>
      <c r="BH54" s="218"/>
      <c r="BI54" s="218"/>
      <c r="BJ54" s="218"/>
      <c r="BK54" s="218"/>
      <c r="BL54" s="277"/>
      <c r="BM54" s="277"/>
      <c r="BN54" s="277"/>
      <c r="BO54" s="277"/>
      <c r="BP54" s="277"/>
      <c r="BQ54" s="277"/>
    </row>
    <row r="55" spans="3:69">
      <c r="C55" s="58"/>
      <c r="E55" s="79"/>
      <c r="H55" s="67"/>
      <c r="K55" s="67"/>
      <c r="L55" s="67"/>
      <c r="N55" s="218"/>
      <c r="O55" s="218"/>
      <c r="P55" s="218"/>
      <c r="Q55" s="218"/>
      <c r="R55" s="218"/>
      <c r="S55" s="218"/>
      <c r="T55" s="218"/>
      <c r="U55" s="218"/>
      <c r="V55" s="218"/>
      <c r="W55" s="218"/>
      <c r="X55" s="218"/>
      <c r="Y55" s="218"/>
      <c r="Z55" s="218"/>
      <c r="AA55" s="218"/>
      <c r="AB55" s="218"/>
      <c r="AC55" s="218"/>
      <c r="AD55" s="218"/>
      <c r="AE55" s="218"/>
      <c r="AF55" s="218"/>
      <c r="AG55" s="218"/>
      <c r="AH55" s="218"/>
      <c r="AI55" s="218"/>
      <c r="AJ55" s="218"/>
      <c r="AK55" s="218"/>
      <c r="AL55" s="218"/>
      <c r="AM55" s="218"/>
      <c r="AN55" s="218"/>
      <c r="AO55" s="218"/>
      <c r="AP55" s="218"/>
      <c r="AQ55" s="218"/>
      <c r="AR55" s="218"/>
      <c r="AS55" s="218"/>
      <c r="AT55" s="218"/>
      <c r="AU55" s="218"/>
      <c r="AV55" s="218"/>
      <c r="AW55" s="218"/>
      <c r="AX55" s="218"/>
      <c r="AY55" s="218"/>
      <c r="AZ55" s="218"/>
      <c r="BA55" s="218"/>
      <c r="BB55" s="218"/>
      <c r="BC55" s="218"/>
      <c r="BD55" s="218"/>
      <c r="BE55" s="218"/>
      <c r="BF55" s="218"/>
      <c r="BG55" s="218"/>
      <c r="BH55" s="218"/>
      <c r="BI55" s="218"/>
      <c r="BJ55" s="218"/>
      <c r="BK55" s="218"/>
      <c r="BL55" s="277"/>
      <c r="BM55" s="277"/>
      <c r="BN55" s="277"/>
      <c r="BO55" s="277"/>
      <c r="BP55" s="277"/>
      <c r="BQ55" s="277"/>
    </row>
    <row r="56" spans="3:69">
      <c r="C56" s="58"/>
      <c r="E56" s="79"/>
      <c r="H56" s="67"/>
      <c r="K56" s="67"/>
      <c r="L56" s="67"/>
      <c r="N56" s="218"/>
      <c r="O56" s="218"/>
      <c r="P56" s="218"/>
      <c r="Q56" s="218"/>
      <c r="R56" s="218"/>
      <c r="S56" s="218"/>
      <c r="T56" s="218"/>
      <c r="U56" s="218"/>
      <c r="V56" s="218"/>
      <c r="W56" s="218"/>
      <c r="X56" s="218"/>
      <c r="Y56" s="218"/>
      <c r="Z56" s="218"/>
      <c r="AA56" s="218"/>
      <c r="AB56" s="218"/>
      <c r="AC56" s="218"/>
      <c r="AD56" s="218"/>
      <c r="AE56" s="218"/>
      <c r="AF56" s="218"/>
      <c r="AG56" s="218"/>
      <c r="AH56" s="218"/>
      <c r="AI56" s="218"/>
      <c r="AJ56" s="218"/>
      <c r="AK56" s="218"/>
      <c r="AL56" s="218"/>
      <c r="AM56" s="218"/>
      <c r="AN56" s="218"/>
      <c r="AO56" s="218"/>
      <c r="AP56" s="218"/>
      <c r="AQ56" s="218"/>
      <c r="AR56" s="218"/>
      <c r="AS56" s="218"/>
      <c r="AT56" s="218"/>
      <c r="AU56" s="218"/>
      <c r="AV56" s="218"/>
      <c r="AW56" s="218"/>
      <c r="AX56" s="218"/>
      <c r="AY56" s="218"/>
      <c r="AZ56" s="218"/>
      <c r="BA56" s="218"/>
      <c r="BB56" s="218"/>
      <c r="BC56" s="218"/>
      <c r="BD56" s="218"/>
      <c r="BE56" s="218"/>
      <c r="BF56" s="218"/>
      <c r="BG56" s="218"/>
      <c r="BH56" s="218"/>
      <c r="BI56" s="218"/>
      <c r="BJ56" s="218"/>
      <c r="BK56" s="218"/>
      <c r="BL56" s="277"/>
      <c r="BM56" s="277"/>
      <c r="BN56" s="277"/>
      <c r="BO56" s="277"/>
      <c r="BP56" s="277"/>
      <c r="BQ56" s="277"/>
    </row>
    <row r="57" spans="3:69">
      <c r="C57" s="58"/>
      <c r="E57" s="79"/>
      <c r="H57" s="67"/>
      <c r="K57" s="67"/>
      <c r="L57" s="67"/>
      <c r="N57" s="218"/>
      <c r="O57" s="218"/>
      <c r="P57" s="218"/>
      <c r="Q57" s="218"/>
      <c r="R57" s="218"/>
      <c r="S57" s="218"/>
      <c r="T57" s="218"/>
      <c r="U57" s="218"/>
      <c r="V57" s="218"/>
      <c r="W57" s="218"/>
      <c r="X57" s="218"/>
      <c r="Y57" s="218"/>
      <c r="Z57" s="218"/>
      <c r="AA57" s="218"/>
      <c r="AB57" s="218"/>
      <c r="AC57" s="218"/>
      <c r="AD57" s="218"/>
      <c r="AE57" s="218"/>
      <c r="AF57" s="218"/>
      <c r="AG57" s="218"/>
      <c r="AH57" s="218"/>
      <c r="AI57" s="218"/>
      <c r="AJ57" s="218"/>
      <c r="AK57" s="218"/>
      <c r="AL57" s="218"/>
      <c r="AM57" s="218"/>
      <c r="AN57" s="218"/>
      <c r="AO57" s="218"/>
      <c r="AP57" s="218"/>
      <c r="AQ57" s="218"/>
      <c r="AR57" s="218"/>
      <c r="AS57" s="218"/>
      <c r="AT57" s="218"/>
      <c r="AU57" s="218"/>
      <c r="AV57" s="218"/>
      <c r="AW57" s="218"/>
      <c r="AX57" s="218"/>
      <c r="AY57" s="218"/>
      <c r="AZ57" s="218"/>
      <c r="BA57" s="218"/>
      <c r="BB57" s="218"/>
      <c r="BC57" s="218"/>
      <c r="BD57" s="218"/>
      <c r="BE57" s="218"/>
      <c r="BF57" s="218"/>
      <c r="BG57" s="218"/>
      <c r="BH57" s="218"/>
      <c r="BI57" s="218"/>
      <c r="BJ57" s="218"/>
      <c r="BK57" s="218"/>
      <c r="BL57" s="277"/>
      <c r="BM57" s="277"/>
      <c r="BN57" s="277"/>
      <c r="BO57" s="277"/>
      <c r="BP57" s="277"/>
      <c r="BQ57" s="277"/>
    </row>
    <row r="58" spans="3:69">
      <c r="C58" s="58"/>
      <c r="E58" s="79"/>
      <c r="H58" s="67"/>
      <c r="K58" s="67"/>
      <c r="L58" s="67"/>
      <c r="N58" s="218"/>
      <c r="O58" s="218"/>
      <c r="P58" s="218"/>
      <c r="Q58" s="218"/>
      <c r="R58" s="218"/>
      <c r="S58" s="218"/>
      <c r="T58" s="218"/>
      <c r="U58" s="218"/>
      <c r="V58" s="218"/>
      <c r="W58" s="218"/>
      <c r="X58" s="218"/>
      <c r="Y58" s="218"/>
      <c r="Z58" s="218"/>
      <c r="AA58" s="218"/>
      <c r="AB58" s="218"/>
      <c r="AC58" s="218"/>
      <c r="AD58" s="218"/>
      <c r="AE58" s="218"/>
      <c r="AF58" s="218"/>
      <c r="AG58" s="218"/>
      <c r="AH58" s="218"/>
      <c r="AI58" s="218"/>
      <c r="AJ58" s="218"/>
      <c r="AK58" s="218"/>
      <c r="AL58" s="218"/>
      <c r="AM58" s="218"/>
      <c r="AN58" s="218"/>
      <c r="AO58" s="218"/>
      <c r="AP58" s="218"/>
      <c r="AQ58" s="218"/>
      <c r="AR58" s="218"/>
      <c r="AS58" s="218"/>
      <c r="AT58" s="218"/>
      <c r="AU58" s="218"/>
      <c r="AV58" s="218"/>
      <c r="AW58" s="218"/>
      <c r="AX58" s="218"/>
      <c r="AY58" s="218"/>
      <c r="AZ58" s="218"/>
      <c r="BA58" s="218"/>
      <c r="BB58" s="218"/>
      <c r="BC58" s="218"/>
      <c r="BD58" s="218"/>
      <c r="BE58" s="218"/>
      <c r="BF58" s="218"/>
      <c r="BG58" s="218"/>
      <c r="BH58" s="218"/>
      <c r="BI58" s="218"/>
      <c r="BJ58" s="218"/>
      <c r="BK58" s="218"/>
      <c r="BL58" s="277"/>
      <c r="BM58" s="277"/>
      <c r="BN58" s="277"/>
      <c r="BO58" s="277"/>
      <c r="BP58" s="277"/>
      <c r="BQ58" s="277"/>
    </row>
    <row r="59" spans="3:69">
      <c r="C59" s="58"/>
      <c r="E59" s="79"/>
      <c r="H59" s="67"/>
      <c r="K59" s="67"/>
      <c r="L59" s="67"/>
      <c r="N59" s="218"/>
      <c r="O59" s="218"/>
      <c r="P59" s="218"/>
      <c r="Q59" s="218"/>
      <c r="R59" s="218"/>
      <c r="S59" s="218"/>
      <c r="T59" s="218"/>
      <c r="U59" s="218"/>
      <c r="V59" s="218"/>
      <c r="W59" s="218"/>
      <c r="X59" s="218"/>
      <c r="Y59" s="218"/>
      <c r="Z59" s="218"/>
      <c r="AA59" s="218"/>
      <c r="AB59" s="218"/>
      <c r="AC59" s="218"/>
      <c r="AD59" s="218"/>
      <c r="AE59" s="218"/>
      <c r="AF59" s="218"/>
      <c r="AG59" s="218"/>
      <c r="AH59" s="218"/>
      <c r="AI59" s="218"/>
      <c r="AJ59" s="218"/>
      <c r="AK59" s="218"/>
      <c r="AL59" s="218"/>
      <c r="AM59" s="218"/>
      <c r="AN59" s="218"/>
      <c r="AO59" s="218"/>
      <c r="AP59" s="218"/>
      <c r="AQ59" s="218"/>
      <c r="AR59" s="218"/>
      <c r="AS59" s="218"/>
      <c r="AT59" s="218"/>
      <c r="AU59" s="218"/>
      <c r="AV59" s="218"/>
      <c r="AW59" s="218"/>
      <c r="AX59" s="218"/>
      <c r="AY59" s="218"/>
      <c r="AZ59" s="218"/>
      <c r="BA59" s="218"/>
      <c r="BB59" s="218"/>
      <c r="BC59" s="218"/>
      <c r="BD59" s="218"/>
      <c r="BE59" s="218"/>
      <c r="BF59" s="218"/>
      <c r="BG59" s="218"/>
      <c r="BH59" s="218"/>
      <c r="BI59" s="218"/>
      <c r="BJ59" s="218"/>
      <c r="BK59" s="218"/>
      <c r="BL59" s="277"/>
      <c r="BM59" s="277"/>
      <c r="BN59" s="277"/>
      <c r="BO59" s="277"/>
      <c r="BP59" s="277"/>
      <c r="BQ59" s="277"/>
    </row>
    <row r="60" spans="3:69">
      <c r="C60" s="58"/>
      <c r="E60" s="79"/>
      <c r="H60" s="67"/>
      <c r="K60" s="67"/>
      <c r="L60" s="67"/>
      <c r="N60" s="218"/>
      <c r="O60" s="218"/>
      <c r="P60" s="218"/>
      <c r="Q60" s="218"/>
      <c r="R60" s="218"/>
      <c r="S60" s="218"/>
      <c r="T60" s="218"/>
      <c r="U60" s="218"/>
      <c r="V60" s="218"/>
      <c r="W60" s="218"/>
      <c r="X60" s="218"/>
      <c r="Y60" s="218"/>
      <c r="Z60" s="218"/>
      <c r="AA60" s="218"/>
      <c r="AB60" s="218"/>
      <c r="AC60" s="218"/>
      <c r="AD60" s="218"/>
      <c r="AE60" s="218"/>
      <c r="AF60" s="218"/>
      <c r="AG60" s="218"/>
      <c r="AH60" s="218"/>
      <c r="AI60" s="218"/>
      <c r="AJ60" s="218"/>
      <c r="AK60" s="218"/>
      <c r="AL60" s="218"/>
      <c r="AM60" s="218"/>
      <c r="AN60" s="218"/>
      <c r="AO60" s="218"/>
      <c r="AP60" s="218"/>
      <c r="AQ60" s="218"/>
      <c r="AR60" s="218"/>
      <c r="AS60" s="218"/>
      <c r="AT60" s="218"/>
      <c r="AU60" s="218"/>
      <c r="AV60" s="218"/>
      <c r="AW60" s="218"/>
      <c r="AX60" s="218"/>
      <c r="AY60" s="218"/>
      <c r="AZ60" s="218"/>
      <c r="BA60" s="218"/>
      <c r="BB60" s="218"/>
      <c r="BC60" s="218"/>
      <c r="BD60" s="218"/>
      <c r="BE60" s="218"/>
      <c r="BF60" s="218"/>
      <c r="BG60" s="218"/>
      <c r="BH60" s="218"/>
      <c r="BI60" s="218"/>
      <c r="BJ60" s="218"/>
      <c r="BK60" s="218"/>
      <c r="BL60" s="277"/>
      <c r="BM60" s="277"/>
      <c r="BN60" s="277"/>
      <c r="BO60" s="277"/>
      <c r="BP60" s="277"/>
      <c r="BQ60" s="277"/>
    </row>
    <row r="61" spans="3:69">
      <c r="C61" s="58"/>
      <c r="E61" s="79"/>
      <c r="H61" s="67"/>
      <c r="K61" s="67"/>
      <c r="L61" s="67"/>
      <c r="N61" s="218"/>
      <c r="O61" s="218"/>
      <c r="P61" s="218"/>
      <c r="Q61" s="218"/>
      <c r="R61" s="218"/>
      <c r="S61" s="218"/>
      <c r="T61" s="218"/>
      <c r="U61" s="218"/>
      <c r="V61" s="218"/>
      <c r="W61" s="218"/>
      <c r="X61" s="218"/>
      <c r="Y61" s="218"/>
      <c r="Z61" s="218"/>
      <c r="AA61" s="218"/>
      <c r="AB61" s="218"/>
      <c r="AC61" s="218"/>
      <c r="AD61" s="218"/>
      <c r="AE61" s="218"/>
      <c r="AF61" s="218"/>
      <c r="AG61" s="218"/>
      <c r="AH61" s="218"/>
      <c r="AI61" s="218"/>
      <c r="AJ61" s="218"/>
      <c r="AK61" s="218"/>
      <c r="AL61" s="218"/>
      <c r="AM61" s="218"/>
      <c r="AN61" s="218"/>
      <c r="AO61" s="218"/>
      <c r="AP61" s="218"/>
      <c r="AQ61" s="218"/>
      <c r="AR61" s="218"/>
      <c r="AS61" s="218"/>
      <c r="AT61" s="218"/>
      <c r="AU61" s="218"/>
      <c r="AV61" s="218"/>
      <c r="AW61" s="218"/>
      <c r="AX61" s="218"/>
      <c r="AY61" s="218"/>
      <c r="AZ61" s="218"/>
      <c r="BA61" s="218"/>
      <c r="BB61" s="218"/>
      <c r="BC61" s="218"/>
      <c r="BD61" s="218"/>
      <c r="BE61" s="218"/>
      <c r="BF61" s="218"/>
      <c r="BG61" s="218"/>
      <c r="BH61" s="218"/>
      <c r="BI61" s="218"/>
      <c r="BJ61" s="218"/>
      <c r="BK61" s="218"/>
      <c r="BL61" s="277"/>
      <c r="BM61" s="277"/>
      <c r="BN61" s="277"/>
      <c r="BO61" s="277"/>
      <c r="BP61" s="277"/>
      <c r="BQ61" s="277"/>
    </row>
    <row r="62" spans="3:69">
      <c r="C62" s="58"/>
      <c r="E62" s="79"/>
      <c r="H62" s="67"/>
      <c r="K62" s="67"/>
      <c r="L62" s="67"/>
      <c r="N62" s="218"/>
      <c r="O62" s="218"/>
      <c r="P62" s="218"/>
      <c r="Q62" s="218"/>
      <c r="R62" s="218"/>
      <c r="S62" s="218"/>
      <c r="T62" s="218"/>
      <c r="U62" s="218"/>
      <c r="V62" s="218"/>
      <c r="W62" s="218"/>
      <c r="X62" s="218"/>
      <c r="Y62" s="218"/>
      <c r="Z62" s="218"/>
      <c r="AA62" s="218"/>
      <c r="AB62" s="218"/>
      <c r="AC62" s="218"/>
      <c r="AD62" s="218"/>
      <c r="AE62" s="218"/>
      <c r="AF62" s="218"/>
      <c r="AG62" s="218"/>
      <c r="AH62" s="218"/>
      <c r="AI62" s="218"/>
      <c r="AJ62" s="218"/>
      <c r="AK62" s="218"/>
      <c r="AL62" s="218"/>
      <c r="AM62" s="218"/>
      <c r="AN62" s="218"/>
      <c r="AO62" s="218"/>
      <c r="AP62" s="218"/>
      <c r="AQ62" s="218"/>
      <c r="AR62" s="218"/>
      <c r="AS62" s="218"/>
      <c r="AT62" s="218"/>
      <c r="AU62" s="218"/>
      <c r="AV62" s="218"/>
      <c r="AW62" s="218"/>
      <c r="AX62" s="218"/>
      <c r="AY62" s="218"/>
      <c r="AZ62" s="218"/>
      <c r="BA62" s="218"/>
      <c r="BB62" s="218"/>
      <c r="BC62" s="218"/>
      <c r="BD62" s="218"/>
      <c r="BE62" s="218"/>
      <c r="BF62" s="218"/>
      <c r="BG62" s="218"/>
      <c r="BH62" s="218"/>
      <c r="BI62" s="218"/>
      <c r="BJ62" s="218"/>
      <c r="BK62" s="218"/>
      <c r="BL62" s="277"/>
      <c r="BM62" s="277"/>
      <c r="BN62" s="277"/>
      <c r="BO62" s="277"/>
      <c r="BP62" s="277"/>
      <c r="BQ62" s="27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5D5F8-5C01-48DF-A80F-E07768586343}">
  <sheetPr>
    <tabColor theme="0"/>
  </sheetPr>
  <dimension ref="A1:CZ56"/>
  <sheetViews>
    <sheetView zoomScale="55" zoomScaleNormal="55" workbookViewId="0">
      <selection activeCell="H40" sqref="H40"/>
    </sheetView>
  </sheetViews>
  <sheetFormatPr defaultRowHeight="14.5"/>
  <cols>
    <col min="1" max="1" width="9.54296875" bestFit="1" customWidth="1"/>
    <col min="2" max="2" width="18.90625" bestFit="1" customWidth="1"/>
    <col min="3" max="3" width="35.90625" bestFit="1" customWidth="1"/>
    <col min="4" max="4" width="24" customWidth="1"/>
    <col min="5" max="5" width="16.54296875" customWidth="1"/>
    <col min="6" max="6" width="16.1796875" bestFit="1" customWidth="1"/>
    <col min="7" max="7" width="21.36328125" bestFit="1" customWidth="1"/>
    <col min="9" max="9" width="18.36328125" bestFit="1" customWidth="1"/>
    <col min="10" max="10" width="13.6328125" bestFit="1" customWidth="1"/>
    <col min="11" max="11" width="10.54296875" bestFit="1" customWidth="1"/>
    <col min="12" max="12" width="14.81640625" bestFit="1" customWidth="1"/>
    <col min="13" max="13" width="12.54296875" bestFit="1" customWidth="1"/>
  </cols>
  <sheetData>
    <row r="1" spans="1:104">
      <c r="A1" s="264" t="s">
        <v>0</v>
      </c>
      <c r="B1" s="264" t="s">
        <v>1</v>
      </c>
      <c r="C1" s="264" t="s">
        <v>8359</v>
      </c>
      <c r="D1" s="264" t="s">
        <v>26</v>
      </c>
      <c r="E1" s="264" t="s">
        <v>8360</v>
      </c>
      <c r="F1" s="265" t="s">
        <v>36</v>
      </c>
      <c r="G1" s="264" t="s">
        <v>8361</v>
      </c>
      <c r="H1" s="264" t="s">
        <v>2607</v>
      </c>
      <c r="I1" s="264" t="s">
        <v>8362</v>
      </c>
      <c r="J1" s="266" t="s">
        <v>8363</v>
      </c>
      <c r="K1" s="266" t="s">
        <v>8364</v>
      </c>
      <c r="L1" s="266" t="s">
        <v>8365</v>
      </c>
      <c r="M1" s="266" t="s">
        <v>8366</v>
      </c>
      <c r="N1" s="76" t="s">
        <v>7403</v>
      </c>
      <c r="O1" s="76" t="s">
        <v>7404</v>
      </c>
      <c r="P1" s="76" t="s">
        <v>447</v>
      </c>
      <c r="Q1" s="76" t="s">
        <v>1590</v>
      </c>
      <c r="R1" s="76" t="s">
        <v>99</v>
      </c>
      <c r="S1" s="76" t="s">
        <v>110</v>
      </c>
      <c r="T1" s="76" t="s">
        <v>144</v>
      </c>
      <c r="U1" s="76" t="s">
        <v>154</v>
      </c>
      <c r="V1" s="76" t="s">
        <v>114</v>
      </c>
      <c r="W1" s="267" t="s">
        <v>202</v>
      </c>
      <c r="X1" s="267" t="s">
        <v>128</v>
      </c>
      <c r="Y1" s="268" t="s">
        <v>133</v>
      </c>
      <c r="Z1" s="269" t="s">
        <v>160</v>
      </c>
      <c r="AA1" s="76" t="s">
        <v>247</v>
      </c>
      <c r="AB1" s="76" t="s">
        <v>135</v>
      </c>
      <c r="AC1" s="76" t="s">
        <v>197</v>
      </c>
      <c r="AD1" s="76" t="s">
        <v>575</v>
      </c>
      <c r="AE1" s="76" t="s">
        <v>538</v>
      </c>
      <c r="AF1" s="76" t="s">
        <v>7405</v>
      </c>
      <c r="AG1" s="76" t="s">
        <v>7406</v>
      </c>
      <c r="AH1" s="76" t="s">
        <v>7407</v>
      </c>
      <c r="AI1" s="76" t="s">
        <v>7408</v>
      </c>
      <c r="AJ1" s="76" t="s">
        <v>7409</v>
      </c>
      <c r="AK1" s="76" t="s">
        <v>7410</v>
      </c>
      <c r="AL1" s="76" t="s">
        <v>572</v>
      </c>
      <c r="AM1" s="76" t="s">
        <v>7411</v>
      </c>
      <c r="AN1" s="76" t="s">
        <v>7412</v>
      </c>
      <c r="AO1" s="76" t="s">
        <v>7413</v>
      </c>
      <c r="AP1" s="76" t="s">
        <v>7414</v>
      </c>
      <c r="AQ1" s="76" t="s">
        <v>7415</v>
      </c>
      <c r="AR1" s="76" t="s">
        <v>7416</v>
      </c>
      <c r="AS1" s="76" t="s">
        <v>7417</v>
      </c>
      <c r="AT1" s="76" t="s">
        <v>7418</v>
      </c>
      <c r="AU1" s="76" t="s">
        <v>7419</v>
      </c>
      <c r="AV1" s="76" t="s">
        <v>7420</v>
      </c>
      <c r="AW1" s="76" t="s">
        <v>7421</v>
      </c>
      <c r="AX1" s="76" t="s">
        <v>7422</v>
      </c>
      <c r="AY1" s="76" t="s">
        <v>7423</v>
      </c>
      <c r="AZ1" s="76" t="s">
        <v>7424</v>
      </c>
      <c r="BA1" s="76" t="s">
        <v>7425</v>
      </c>
      <c r="BB1" s="76" t="s">
        <v>7426</v>
      </c>
      <c r="BC1" s="76" t="s">
        <v>7427</v>
      </c>
      <c r="BD1" s="76" t="s">
        <v>7428</v>
      </c>
      <c r="BE1" s="76" t="s">
        <v>7429</v>
      </c>
      <c r="BF1" s="76" t="s">
        <v>7430</v>
      </c>
      <c r="BG1" s="76" t="s">
        <v>7431</v>
      </c>
      <c r="BH1" s="76" t="s">
        <v>7432</v>
      </c>
      <c r="BI1" s="76" t="s">
        <v>7433</v>
      </c>
      <c r="BJ1" s="76" t="s">
        <v>7434</v>
      </c>
      <c r="BK1" s="76" t="s">
        <v>7435</v>
      </c>
      <c r="BL1" s="76" t="s">
        <v>7436</v>
      </c>
      <c r="BM1" s="76" t="s">
        <v>7437</v>
      </c>
      <c r="BN1" s="76" t="s">
        <v>7438</v>
      </c>
      <c r="BO1" s="76" t="s">
        <v>7439</v>
      </c>
      <c r="BP1" s="76" t="s">
        <v>7440</v>
      </c>
      <c r="BQ1" s="76" t="s">
        <v>7441</v>
      </c>
      <c r="BR1" s="76" t="s">
        <v>7442</v>
      </c>
      <c r="BS1" s="76" t="s">
        <v>7443</v>
      </c>
      <c r="BT1" s="76" t="s">
        <v>7444</v>
      </c>
      <c r="BU1" s="76" t="s">
        <v>7445</v>
      </c>
      <c r="BV1" s="76" t="s">
        <v>7446</v>
      </c>
      <c r="BW1" s="76" t="s">
        <v>7447</v>
      </c>
      <c r="BX1" s="76" t="s">
        <v>7448</v>
      </c>
      <c r="BY1" s="76" t="s">
        <v>8335</v>
      </c>
      <c r="BZ1" s="76" t="s">
        <v>8336</v>
      </c>
      <c r="CA1" s="76" t="s">
        <v>8337</v>
      </c>
      <c r="CB1" s="76" t="s">
        <v>8338</v>
      </c>
      <c r="CC1" s="76" t="s">
        <v>8339</v>
      </c>
      <c r="CD1" s="76" t="s">
        <v>8340</v>
      </c>
      <c r="CE1" s="76" t="s">
        <v>8341</v>
      </c>
      <c r="CF1" s="76" t="s">
        <v>8342</v>
      </c>
      <c r="CG1" s="76" t="s">
        <v>8343</v>
      </c>
      <c r="CH1" s="76" t="s">
        <v>8344</v>
      </c>
      <c r="CI1" s="76" t="s">
        <v>8345</v>
      </c>
      <c r="CJ1" s="76" t="s">
        <v>8346</v>
      </c>
      <c r="CK1" s="76" t="s">
        <v>8347</v>
      </c>
      <c r="CL1" s="76" t="s">
        <v>8348</v>
      </c>
      <c r="CM1" s="76" t="s">
        <v>8349</v>
      </c>
      <c r="CN1" s="76" t="s">
        <v>8350</v>
      </c>
      <c r="CO1" s="76" t="s">
        <v>8351</v>
      </c>
      <c r="CP1" s="76" t="s">
        <v>8352</v>
      </c>
      <c r="CQ1" s="76" t="s">
        <v>8353</v>
      </c>
      <c r="CR1" s="76" t="s">
        <v>8354</v>
      </c>
      <c r="CS1" s="76" t="s">
        <v>8355</v>
      </c>
      <c r="CT1" s="76" t="s">
        <v>8356</v>
      </c>
      <c r="CU1" s="76" t="s">
        <v>8357</v>
      </c>
      <c r="CV1" s="76" t="s">
        <v>8358</v>
      </c>
      <c r="CW1" s="270" t="s">
        <v>7476</v>
      </c>
      <c r="CX1" s="270" t="s">
        <v>1828</v>
      </c>
      <c r="CY1" s="270" t="s">
        <v>1403</v>
      </c>
      <c r="CZ1" s="270" t="s">
        <v>8665</v>
      </c>
    </row>
    <row r="2" spans="1:104">
      <c r="A2" s="79" t="s">
        <v>8334</v>
      </c>
      <c r="B2" s="271" t="s">
        <v>5175</v>
      </c>
      <c r="C2" t="s">
        <v>2888</v>
      </c>
      <c r="D2" s="10" t="s">
        <v>38</v>
      </c>
      <c r="E2" t="s">
        <v>97</v>
      </c>
      <c r="F2" s="272" t="s">
        <v>35</v>
      </c>
      <c r="G2" t="s">
        <v>7456</v>
      </c>
      <c r="H2" s="258" t="s">
        <v>8271</v>
      </c>
      <c r="I2" s="79" t="s">
        <v>2887</v>
      </c>
      <c r="J2" s="273">
        <v>274292.99999999994</v>
      </c>
      <c r="K2" s="273">
        <v>163602.16569767441</v>
      </c>
      <c r="L2" s="274">
        <v>-55802.165697674413</v>
      </c>
      <c r="M2" s="275">
        <v>198000</v>
      </c>
      <c r="N2" s="218"/>
      <c r="O2" s="218"/>
      <c r="P2" s="218"/>
      <c r="Q2" s="218"/>
      <c r="R2" s="218"/>
      <c r="S2" s="218"/>
      <c r="T2" s="218"/>
      <c r="U2" s="218"/>
      <c r="V2" s="218"/>
      <c r="W2" s="218"/>
      <c r="X2" s="218"/>
      <c r="Y2" s="276">
        <v>0</v>
      </c>
      <c r="Z2" s="218"/>
      <c r="AA2" s="218"/>
      <c r="AB2" s="218"/>
      <c r="AC2" s="218"/>
      <c r="AD2" s="218"/>
      <c r="AE2" s="218"/>
      <c r="AF2" s="218"/>
      <c r="AG2" s="218"/>
      <c r="AH2" s="218"/>
      <c r="AI2" s="218"/>
      <c r="AJ2" s="218"/>
      <c r="AK2" s="218"/>
      <c r="AL2" s="218"/>
      <c r="AM2" s="218"/>
      <c r="AN2" s="218"/>
      <c r="AO2" s="218"/>
      <c r="AP2" s="218"/>
      <c r="AQ2" s="218"/>
      <c r="AR2" s="218"/>
      <c r="AS2" s="218"/>
      <c r="AT2" s="218"/>
      <c r="AU2" s="218"/>
      <c r="AV2" s="218"/>
      <c r="AW2" s="218"/>
      <c r="AX2" s="218"/>
      <c r="AY2" s="218"/>
      <c r="AZ2" s="218"/>
      <c r="BA2" s="218"/>
      <c r="BB2" s="218"/>
      <c r="BC2" s="218"/>
      <c r="BD2" s="218"/>
      <c r="BE2" s="218"/>
      <c r="BF2" s="218"/>
      <c r="BG2" s="218"/>
      <c r="BH2" s="218">
        <v>7150</v>
      </c>
      <c r="BI2" s="218">
        <v>8250</v>
      </c>
      <c r="BJ2" s="218">
        <v>8525</v>
      </c>
      <c r="BK2" s="218">
        <v>8250</v>
      </c>
      <c r="BL2" s="218">
        <v>8525</v>
      </c>
      <c r="BM2" s="218">
        <v>8525</v>
      </c>
      <c r="BN2" s="218">
        <v>7975</v>
      </c>
      <c r="BO2" s="218">
        <v>8525</v>
      </c>
      <c r="BP2" s="218">
        <v>8250</v>
      </c>
      <c r="BQ2" s="218">
        <v>8525</v>
      </c>
      <c r="BR2" s="218">
        <v>8250</v>
      </c>
      <c r="BS2" s="218">
        <v>8525</v>
      </c>
      <c r="BT2" s="218">
        <v>8525</v>
      </c>
      <c r="BU2" s="218">
        <v>8250</v>
      </c>
      <c r="BV2" s="218">
        <v>8525</v>
      </c>
      <c r="BW2" s="218">
        <v>8250</v>
      </c>
      <c r="BX2" s="218">
        <v>8525</v>
      </c>
      <c r="BY2" s="218">
        <v>8525</v>
      </c>
      <c r="BZ2" s="218">
        <v>7700</v>
      </c>
      <c r="CA2" s="218">
        <v>8525</v>
      </c>
      <c r="CB2" s="218">
        <v>8250</v>
      </c>
      <c r="CC2" s="218">
        <v>8525</v>
      </c>
      <c r="CD2" s="218">
        <v>8250</v>
      </c>
      <c r="CE2" s="218">
        <v>6875</v>
      </c>
      <c r="CF2" s="218"/>
      <c r="CG2" s="218"/>
      <c r="CH2" s="218"/>
      <c r="CI2" s="218"/>
      <c r="CJ2" s="218"/>
      <c r="CK2" s="218">
        <v>0</v>
      </c>
      <c r="CL2" s="218">
        <v>0</v>
      </c>
      <c r="CM2" s="218">
        <v>0</v>
      </c>
      <c r="CN2" s="218">
        <v>0</v>
      </c>
      <c r="CO2" s="218">
        <v>0</v>
      </c>
      <c r="CP2" s="218">
        <v>0</v>
      </c>
      <c r="CQ2" s="218">
        <v>0</v>
      </c>
      <c r="CR2" s="218">
        <v>0</v>
      </c>
      <c r="CS2" s="218">
        <v>0</v>
      </c>
      <c r="CT2" s="218">
        <v>0</v>
      </c>
      <c r="CU2" s="218">
        <v>0</v>
      </c>
      <c r="CV2" s="218">
        <v>0</v>
      </c>
      <c r="CW2" s="218" t="s">
        <v>5175</v>
      </c>
      <c r="CX2" s="218" t="s">
        <v>46</v>
      </c>
      <c r="CY2" s="218" t="s">
        <v>46</v>
      </c>
      <c r="CZ2" s="218" t="s">
        <v>8677</v>
      </c>
    </row>
    <row r="6" spans="1:104">
      <c r="E6" s="212" t="s">
        <v>0</v>
      </c>
      <c r="F6" s="142" t="s">
        <v>3</v>
      </c>
      <c r="G6" s="213" t="s">
        <v>25</v>
      </c>
      <c r="H6" s="213" t="s">
        <v>8635</v>
      </c>
      <c r="I6" s="142" t="s">
        <v>1</v>
      </c>
      <c r="J6" s="142" t="s">
        <v>26</v>
      </c>
      <c r="K6" s="215" t="s">
        <v>36</v>
      </c>
      <c r="L6" s="142" t="s">
        <v>2607</v>
      </c>
      <c r="M6" s="141" t="s">
        <v>7475</v>
      </c>
      <c r="N6" s="1">
        <v>45200</v>
      </c>
      <c r="O6" s="1">
        <v>45231</v>
      </c>
      <c r="P6" s="1">
        <v>45261</v>
      </c>
      <c r="Q6" s="1">
        <v>45292</v>
      </c>
      <c r="R6" s="1">
        <v>45323</v>
      </c>
      <c r="S6" s="1">
        <v>45352</v>
      </c>
      <c r="T6" s="1">
        <v>45383</v>
      </c>
      <c r="U6" s="1">
        <v>45413</v>
      </c>
      <c r="V6" s="1">
        <v>45444</v>
      </c>
      <c r="W6" s="1">
        <v>45474</v>
      </c>
      <c r="X6" s="1">
        <v>45505</v>
      </c>
      <c r="Y6" s="1">
        <v>45536</v>
      </c>
      <c r="Z6" s="1">
        <v>45566</v>
      </c>
      <c r="AA6" s="1">
        <v>45597</v>
      </c>
      <c r="AB6" s="1">
        <v>45627</v>
      </c>
      <c r="AC6" s="1">
        <v>45658</v>
      </c>
      <c r="AD6" s="1">
        <v>45689</v>
      </c>
      <c r="AE6" s="1">
        <v>45717</v>
      </c>
      <c r="AF6" s="1">
        <v>45748</v>
      </c>
      <c r="AG6" s="1">
        <v>45778</v>
      </c>
      <c r="AH6" s="1">
        <v>45809</v>
      </c>
      <c r="AI6" s="1">
        <v>45839</v>
      </c>
      <c r="AJ6" s="1">
        <v>45870</v>
      </c>
      <c r="AK6" s="1">
        <v>45901</v>
      </c>
      <c r="AL6" s="1">
        <v>45931</v>
      </c>
      <c r="AM6" s="1">
        <v>45962</v>
      </c>
      <c r="AN6" s="1">
        <v>45992</v>
      </c>
      <c r="AO6" s="1">
        <v>46023</v>
      </c>
      <c r="AP6" s="1">
        <v>46054</v>
      </c>
      <c r="AQ6" s="1">
        <v>46082</v>
      </c>
      <c r="AR6" s="1">
        <v>46113</v>
      </c>
      <c r="AS6" s="1">
        <v>46143</v>
      </c>
      <c r="AT6" s="1">
        <v>46174</v>
      </c>
      <c r="AU6" s="1">
        <v>46204</v>
      </c>
      <c r="AV6" s="1">
        <v>46235</v>
      </c>
      <c r="AW6" s="1">
        <v>46266</v>
      </c>
      <c r="AX6" s="1">
        <v>46296</v>
      </c>
      <c r="AY6" s="1">
        <v>46327</v>
      </c>
      <c r="AZ6" s="1">
        <v>46357</v>
      </c>
      <c r="BA6" s="1">
        <v>46388</v>
      </c>
      <c r="BB6" s="1">
        <v>46419</v>
      </c>
      <c r="BC6" s="1">
        <v>46447</v>
      </c>
      <c r="BD6" s="1">
        <v>46478</v>
      </c>
      <c r="BE6" s="1">
        <v>46508</v>
      </c>
      <c r="BF6" s="1">
        <v>46539</v>
      </c>
      <c r="BG6" s="1">
        <v>46569</v>
      </c>
      <c r="BH6" s="1">
        <v>46600</v>
      </c>
      <c r="BI6" s="1">
        <v>46631</v>
      </c>
      <c r="BJ6" s="1">
        <v>46661</v>
      </c>
      <c r="BK6" s="1">
        <v>46692</v>
      </c>
      <c r="BL6" s="1">
        <v>46722</v>
      </c>
      <c r="BM6" s="1">
        <v>46753</v>
      </c>
      <c r="BN6" s="1">
        <v>46784</v>
      </c>
      <c r="BO6" s="1">
        <v>46813</v>
      </c>
      <c r="BP6" s="1">
        <v>46844</v>
      </c>
      <c r="BQ6" s="1">
        <v>46874</v>
      </c>
      <c r="BR6" s="1">
        <v>46905</v>
      </c>
      <c r="BS6" s="1">
        <v>46935</v>
      </c>
      <c r="BT6" s="1">
        <v>46966</v>
      </c>
      <c r="BU6" s="1">
        <v>46997</v>
      </c>
      <c r="BV6" s="1">
        <v>47027</v>
      </c>
      <c r="BW6" s="1">
        <v>47058</v>
      </c>
      <c r="BX6" s="1">
        <v>47088</v>
      </c>
      <c r="BY6" s="76" t="s">
        <v>8335</v>
      </c>
      <c r="BZ6" s="76" t="s">
        <v>8336</v>
      </c>
      <c r="CA6" s="76" t="s">
        <v>8337</v>
      </c>
      <c r="CB6" s="76" t="s">
        <v>8338</v>
      </c>
      <c r="CC6" s="76" t="s">
        <v>8339</v>
      </c>
      <c r="CD6" s="76" t="s">
        <v>8340</v>
      </c>
      <c r="CE6" s="76" t="s">
        <v>8341</v>
      </c>
      <c r="CF6" s="76" t="s">
        <v>8342</v>
      </c>
      <c r="CG6" s="76" t="s">
        <v>8343</v>
      </c>
      <c r="CH6" s="76" t="s">
        <v>8344</v>
      </c>
      <c r="CI6" s="76" t="s">
        <v>8345</v>
      </c>
      <c r="CJ6" s="76" t="s">
        <v>8346</v>
      </c>
      <c r="CK6" s="76" t="s">
        <v>8347</v>
      </c>
      <c r="CL6" s="76" t="s">
        <v>8348</v>
      </c>
      <c r="CM6" s="76" t="s">
        <v>8349</v>
      </c>
      <c r="CN6" s="76" t="s">
        <v>8350</v>
      </c>
      <c r="CO6" s="76" t="s">
        <v>8351</v>
      </c>
      <c r="CP6" s="76" t="s">
        <v>8352</v>
      </c>
      <c r="CQ6" s="76" t="s">
        <v>8353</v>
      </c>
      <c r="CR6" s="76" t="s">
        <v>8354</v>
      </c>
      <c r="CS6" s="76" t="s">
        <v>8355</v>
      </c>
      <c r="CT6" s="76" t="s">
        <v>8356</v>
      </c>
      <c r="CU6" s="76" t="s">
        <v>8357</v>
      </c>
      <c r="CV6" s="76" t="s">
        <v>8358</v>
      </c>
      <c r="CW6" s="213" t="s">
        <v>16</v>
      </c>
      <c r="CX6" s="214" t="s">
        <v>7489</v>
      </c>
    </row>
    <row r="7" spans="1:104">
      <c r="C7" s="58">
        <v>45413</v>
      </c>
      <c r="E7" s="79" t="s">
        <v>8334</v>
      </c>
      <c r="F7" t="s">
        <v>284</v>
      </c>
      <c r="I7" t="s">
        <v>5175</v>
      </c>
      <c r="J7" t="s">
        <v>38</v>
      </c>
      <c r="K7" t="s">
        <v>35</v>
      </c>
      <c r="L7" t="s">
        <v>8271</v>
      </c>
      <c r="M7" s="277"/>
      <c r="N7" s="218">
        <v>0</v>
      </c>
      <c r="O7" s="218">
        <v>0</v>
      </c>
      <c r="P7" s="218">
        <v>0</v>
      </c>
      <c r="Q7" s="218">
        <v>0</v>
      </c>
      <c r="R7" s="218">
        <v>0</v>
      </c>
      <c r="S7" s="218">
        <v>0</v>
      </c>
      <c r="T7" s="218">
        <v>0</v>
      </c>
      <c r="U7" s="218">
        <v>0</v>
      </c>
      <c r="V7" s="218">
        <v>0</v>
      </c>
      <c r="W7" s="218">
        <v>0</v>
      </c>
      <c r="X7" s="218">
        <v>0</v>
      </c>
      <c r="Y7" s="218">
        <v>0</v>
      </c>
      <c r="Z7" s="218">
        <v>0</v>
      </c>
      <c r="AA7" s="218">
        <v>0</v>
      </c>
      <c r="AB7" s="218">
        <v>0</v>
      </c>
      <c r="AC7" s="218">
        <v>0</v>
      </c>
      <c r="AD7" s="218">
        <v>0</v>
      </c>
      <c r="AE7" s="218">
        <v>0</v>
      </c>
      <c r="AF7" s="218">
        <v>0</v>
      </c>
      <c r="AG7" s="218">
        <v>0</v>
      </c>
      <c r="AH7" s="218">
        <v>0</v>
      </c>
      <c r="AI7" s="218">
        <v>0</v>
      </c>
      <c r="AJ7" s="218">
        <v>0</v>
      </c>
      <c r="AK7" s="218">
        <v>0</v>
      </c>
      <c r="AL7" s="218">
        <v>0</v>
      </c>
      <c r="AM7" s="218">
        <v>0</v>
      </c>
      <c r="AN7" s="218">
        <v>0</v>
      </c>
      <c r="AO7" s="218">
        <v>0</v>
      </c>
      <c r="AP7" s="218">
        <v>0</v>
      </c>
      <c r="AQ7" s="218">
        <v>0</v>
      </c>
      <c r="AR7" s="218">
        <v>0</v>
      </c>
      <c r="AS7" s="218">
        <v>0</v>
      </c>
      <c r="AT7" s="218">
        <v>0</v>
      </c>
      <c r="AU7" s="218">
        <v>0</v>
      </c>
      <c r="AV7" s="218">
        <v>0</v>
      </c>
      <c r="AW7" s="218">
        <v>0</v>
      </c>
      <c r="AX7" s="218">
        <v>0</v>
      </c>
      <c r="AY7" s="218">
        <v>0</v>
      </c>
      <c r="AZ7" s="218">
        <v>0</v>
      </c>
      <c r="BA7" s="218">
        <v>0</v>
      </c>
      <c r="BB7" s="218">
        <v>0</v>
      </c>
      <c r="BC7" s="218">
        <v>0</v>
      </c>
      <c r="BD7" s="218">
        <v>0</v>
      </c>
      <c r="BE7" s="218">
        <v>0</v>
      </c>
      <c r="BF7" s="218">
        <v>0</v>
      </c>
      <c r="BG7" s="218">
        <v>0</v>
      </c>
      <c r="BH7" s="218">
        <v>2</v>
      </c>
      <c r="BI7" s="218">
        <v>2</v>
      </c>
      <c r="BJ7" s="218">
        <v>2</v>
      </c>
      <c r="BK7" s="218">
        <v>2</v>
      </c>
      <c r="BL7" s="218">
        <v>2</v>
      </c>
      <c r="BM7" s="218">
        <v>2</v>
      </c>
      <c r="BN7" s="218">
        <v>2</v>
      </c>
      <c r="BO7" s="218">
        <v>2</v>
      </c>
      <c r="BP7" s="218">
        <v>2</v>
      </c>
      <c r="BQ7" s="218">
        <v>2</v>
      </c>
      <c r="BR7" s="218">
        <v>2</v>
      </c>
      <c r="BS7" s="218">
        <v>2</v>
      </c>
      <c r="BT7" s="218">
        <v>2</v>
      </c>
      <c r="BU7" s="218">
        <v>2</v>
      </c>
      <c r="BV7" s="218">
        <v>2</v>
      </c>
      <c r="BW7" s="218">
        <v>2</v>
      </c>
      <c r="BX7" s="218">
        <v>2</v>
      </c>
      <c r="BY7" s="218">
        <v>2</v>
      </c>
      <c r="BZ7" s="218">
        <v>2</v>
      </c>
      <c r="CA7" s="218">
        <v>2</v>
      </c>
      <c r="CB7" s="218">
        <v>2</v>
      </c>
      <c r="CC7" s="218">
        <v>2</v>
      </c>
      <c r="CD7" s="218">
        <v>2</v>
      </c>
      <c r="CE7" s="218">
        <v>2</v>
      </c>
    </row>
    <row r="8" spans="1:104">
      <c r="B8" s="262"/>
      <c r="C8" s="58"/>
      <c r="E8" s="79" t="s">
        <v>8334</v>
      </c>
      <c r="F8" s="262" t="s">
        <v>1354</v>
      </c>
      <c r="G8" s="58" t="s">
        <v>1355</v>
      </c>
      <c r="I8" t="s">
        <v>5175</v>
      </c>
      <c r="J8" s="79" t="s">
        <v>38</v>
      </c>
      <c r="K8" t="s">
        <v>35</v>
      </c>
      <c r="L8" t="s">
        <v>8271</v>
      </c>
      <c r="N8" s="218">
        <v>0</v>
      </c>
      <c r="O8" s="218">
        <v>0</v>
      </c>
      <c r="P8" s="218">
        <v>0</v>
      </c>
      <c r="Q8" s="218">
        <v>0</v>
      </c>
      <c r="R8" s="218">
        <v>0</v>
      </c>
      <c r="S8" s="218">
        <v>0</v>
      </c>
      <c r="T8" s="218">
        <v>0</v>
      </c>
      <c r="U8" s="218">
        <v>0</v>
      </c>
      <c r="V8" s="218">
        <v>0</v>
      </c>
      <c r="W8" s="218">
        <v>0</v>
      </c>
      <c r="X8" s="218">
        <v>0</v>
      </c>
      <c r="Y8" s="218">
        <v>0</v>
      </c>
      <c r="Z8" s="218">
        <v>0</v>
      </c>
      <c r="AA8" s="218">
        <v>0</v>
      </c>
      <c r="AB8" s="218">
        <v>0</v>
      </c>
      <c r="AC8" s="218">
        <v>0</v>
      </c>
      <c r="AD8" s="218">
        <v>0</v>
      </c>
      <c r="AE8" s="218">
        <v>0</v>
      </c>
      <c r="AF8" s="218">
        <v>0</v>
      </c>
      <c r="AG8" s="218">
        <v>0</v>
      </c>
      <c r="AH8" s="218">
        <v>0</v>
      </c>
      <c r="AI8" s="218">
        <v>0</v>
      </c>
      <c r="AJ8" s="218">
        <v>0</v>
      </c>
      <c r="AK8" s="218">
        <v>0</v>
      </c>
      <c r="AL8" s="218">
        <v>0</v>
      </c>
      <c r="AM8" s="218">
        <v>0</v>
      </c>
      <c r="AN8" s="218">
        <v>0</v>
      </c>
      <c r="AO8" s="218">
        <v>0</v>
      </c>
      <c r="AP8" s="218">
        <v>0</v>
      </c>
      <c r="AQ8" s="218">
        <v>0</v>
      </c>
      <c r="AR8" s="218">
        <v>0</v>
      </c>
      <c r="AS8" s="218">
        <v>0</v>
      </c>
      <c r="AT8" s="218">
        <v>0</v>
      </c>
      <c r="AU8" s="218">
        <v>0</v>
      </c>
      <c r="AV8" s="218">
        <v>0</v>
      </c>
      <c r="AW8" s="218">
        <v>0</v>
      </c>
      <c r="AX8" s="218">
        <v>0</v>
      </c>
      <c r="AY8" s="218">
        <v>0</v>
      </c>
      <c r="AZ8" s="218">
        <v>0</v>
      </c>
      <c r="BA8" s="218">
        <v>0</v>
      </c>
      <c r="BB8" s="218">
        <v>0</v>
      </c>
      <c r="BC8" s="218">
        <v>0</v>
      </c>
      <c r="BD8" s="218">
        <v>0</v>
      </c>
      <c r="BE8" s="218">
        <v>0</v>
      </c>
      <c r="BF8" s="218">
        <v>0</v>
      </c>
      <c r="BG8" s="218">
        <v>0</v>
      </c>
      <c r="BH8" s="218">
        <v>2</v>
      </c>
      <c r="BI8" s="218">
        <v>2</v>
      </c>
      <c r="BJ8" s="218">
        <v>2</v>
      </c>
      <c r="BK8" s="218">
        <v>2</v>
      </c>
      <c r="BL8" s="218">
        <v>2</v>
      </c>
      <c r="BM8" s="218">
        <v>2</v>
      </c>
      <c r="BN8" s="218">
        <v>2</v>
      </c>
      <c r="BO8" s="218">
        <v>2</v>
      </c>
      <c r="BP8" s="218">
        <v>2</v>
      </c>
      <c r="BQ8" s="218">
        <v>2</v>
      </c>
      <c r="BR8" s="218">
        <v>2</v>
      </c>
      <c r="BS8" s="218">
        <v>2</v>
      </c>
      <c r="BT8" s="218">
        <v>2</v>
      </c>
      <c r="BU8" s="218">
        <v>2</v>
      </c>
      <c r="BV8" s="218">
        <v>2</v>
      </c>
      <c r="BW8" s="218">
        <v>2</v>
      </c>
      <c r="BX8" s="218">
        <v>2</v>
      </c>
      <c r="BY8" s="218">
        <v>2</v>
      </c>
      <c r="BZ8" s="218">
        <v>2</v>
      </c>
      <c r="CA8" s="218">
        <v>2</v>
      </c>
      <c r="CB8" s="218">
        <v>2</v>
      </c>
      <c r="CC8" s="218">
        <v>2</v>
      </c>
      <c r="CD8" s="218">
        <v>2</v>
      </c>
      <c r="CE8" s="218">
        <v>2</v>
      </c>
      <c r="CW8" t="s">
        <v>284</v>
      </c>
    </row>
    <row r="10" spans="1:104">
      <c r="B10" s="262"/>
      <c r="C10" s="58"/>
      <c r="E10" s="79"/>
      <c r="H10" s="67"/>
      <c r="J10" s="84"/>
      <c r="K10" s="67"/>
      <c r="L10" s="67"/>
      <c r="M10" s="277"/>
      <c r="N10" s="218"/>
      <c r="O10" s="218"/>
      <c r="P10" s="218"/>
      <c r="Q10" s="218"/>
      <c r="R10" s="218"/>
      <c r="S10" s="218"/>
      <c r="T10" s="218"/>
      <c r="U10" s="218"/>
      <c r="V10" s="218"/>
      <c r="W10" s="218"/>
      <c r="X10" s="218"/>
      <c r="Y10" s="218"/>
      <c r="Z10" s="218"/>
      <c r="AA10" s="218"/>
      <c r="AB10" s="218"/>
      <c r="AC10" s="218"/>
      <c r="AD10" s="218"/>
      <c r="AE10" s="218"/>
      <c r="AF10" s="218"/>
      <c r="AG10" s="218"/>
      <c r="AH10" s="218"/>
      <c r="AI10" s="218"/>
      <c r="AJ10" s="218"/>
      <c r="AK10" s="218"/>
      <c r="AL10" s="218"/>
      <c r="AM10" s="218"/>
      <c r="AN10" s="218"/>
      <c r="AO10" s="218"/>
      <c r="AP10" s="218"/>
      <c r="AQ10" s="218"/>
      <c r="AR10" s="218"/>
      <c r="AS10" s="218"/>
      <c r="AT10" s="218"/>
      <c r="AU10" s="218"/>
      <c r="AV10" s="218"/>
      <c r="AW10" s="218"/>
      <c r="AX10" s="218"/>
      <c r="AY10" s="218"/>
      <c r="AZ10" s="218"/>
      <c r="BA10" s="218"/>
      <c r="BB10" s="218"/>
      <c r="BC10" s="218"/>
      <c r="BD10" s="218"/>
      <c r="BE10" s="218"/>
      <c r="BF10" s="218"/>
      <c r="BG10" s="218"/>
      <c r="BH10" s="218"/>
      <c r="BI10" s="218"/>
      <c r="BJ10" s="218"/>
      <c r="BK10" s="218"/>
      <c r="BL10" s="218"/>
      <c r="BM10" s="218"/>
      <c r="BN10" s="218"/>
      <c r="BO10" s="218"/>
      <c r="BP10" s="218"/>
      <c r="BQ10" s="218"/>
      <c r="BR10" s="218"/>
      <c r="BS10" s="218"/>
      <c r="BT10" s="218"/>
      <c r="BU10" s="218"/>
      <c r="BV10" s="218"/>
      <c r="BW10" s="218"/>
      <c r="BX10" s="218"/>
    </row>
    <row r="11" spans="1:104">
      <c r="B11" s="262"/>
      <c r="C11" s="58"/>
      <c r="E11" s="79"/>
      <c r="H11" s="67"/>
      <c r="K11" s="67"/>
      <c r="L11" s="67"/>
      <c r="M11" s="277"/>
      <c r="N11" s="218"/>
      <c r="O11" s="218"/>
      <c r="P11" s="218"/>
      <c r="Q11" s="218"/>
      <c r="R11" s="218"/>
      <c r="S11" s="218"/>
      <c r="T11" s="218"/>
      <c r="U11" s="218"/>
      <c r="V11" s="218"/>
      <c r="W11" s="218"/>
      <c r="X11" s="218"/>
      <c r="Y11" s="218"/>
      <c r="Z11" s="218"/>
      <c r="AA11" s="218"/>
      <c r="AB11" s="218"/>
      <c r="AC11" s="218"/>
      <c r="AD11" s="218"/>
      <c r="AE11" s="218"/>
      <c r="AF11" s="218"/>
      <c r="AG11" s="218"/>
      <c r="AH11" s="218"/>
      <c r="AI11" s="218"/>
      <c r="AJ11" s="218"/>
      <c r="AK11" s="218"/>
      <c r="AL11" s="218"/>
      <c r="AM11" s="218"/>
      <c r="AN11" s="218"/>
      <c r="AO11" s="218"/>
      <c r="AP11" s="218"/>
      <c r="AQ11" s="218"/>
      <c r="AR11" s="218"/>
      <c r="AS11" s="218"/>
      <c r="AT11" s="218"/>
      <c r="AU11" s="218"/>
      <c r="AV11" s="218"/>
      <c r="AW11" s="218"/>
      <c r="AX11" s="218"/>
      <c r="AY11" s="218"/>
      <c r="AZ11" s="218"/>
      <c r="BA11" s="218"/>
      <c r="BB11" s="218"/>
      <c r="BC11" s="218"/>
      <c r="BD11" s="218"/>
      <c r="BE11" s="218"/>
      <c r="BF11" s="218"/>
      <c r="BG11" s="218"/>
      <c r="BH11" s="218"/>
      <c r="BI11" s="218"/>
      <c r="BJ11" s="218"/>
      <c r="BK11" s="218"/>
      <c r="BL11" s="218"/>
      <c r="BM11" s="218"/>
      <c r="BN11" s="218"/>
      <c r="BO11" s="218"/>
      <c r="BP11" s="218"/>
      <c r="BQ11" s="218"/>
      <c r="BR11" s="218"/>
      <c r="BS11" s="218"/>
      <c r="BT11" s="218"/>
      <c r="BU11" s="218"/>
      <c r="BV11" s="218"/>
      <c r="BW11" s="218"/>
      <c r="BX11" s="218"/>
    </row>
    <row r="12" spans="1:104">
      <c r="B12" s="262"/>
      <c r="C12" s="58"/>
      <c r="E12" s="79"/>
      <c r="H12" s="67"/>
      <c r="K12" s="67"/>
      <c r="L12" s="67"/>
      <c r="N12" s="218"/>
      <c r="O12" s="218"/>
      <c r="P12" s="218"/>
      <c r="Q12" s="218"/>
      <c r="R12" s="218"/>
      <c r="S12" s="218"/>
      <c r="T12" s="218"/>
      <c r="U12" s="218"/>
      <c r="V12" s="218"/>
      <c r="W12" s="218"/>
      <c r="X12" s="218"/>
      <c r="Y12" s="218"/>
      <c r="Z12" s="218"/>
      <c r="AA12" s="218"/>
      <c r="AB12" s="218"/>
      <c r="AC12" s="218"/>
      <c r="AD12" s="218"/>
      <c r="AE12" s="218"/>
      <c r="AF12" s="218"/>
      <c r="AG12" s="218"/>
      <c r="AH12" s="218"/>
      <c r="AI12" s="218"/>
      <c r="AJ12" s="218"/>
      <c r="AK12" s="218"/>
      <c r="AL12" s="218"/>
      <c r="AM12" s="218"/>
      <c r="AN12" s="218"/>
      <c r="AO12" s="218"/>
      <c r="AP12" s="218"/>
      <c r="AQ12" s="218"/>
      <c r="AR12" s="218"/>
      <c r="AS12" s="218"/>
      <c r="AT12" s="218"/>
      <c r="AU12" s="218"/>
      <c r="AV12" s="218"/>
      <c r="AW12" s="218"/>
      <c r="AX12" s="218"/>
      <c r="AY12" s="218"/>
      <c r="AZ12" s="218"/>
      <c r="BA12" s="218"/>
      <c r="BB12" s="218"/>
      <c r="BC12" s="218"/>
      <c r="BD12" s="218"/>
      <c r="BE12" s="218"/>
      <c r="BF12" s="218"/>
      <c r="BG12" s="218"/>
      <c r="BH12" s="218"/>
      <c r="BI12" s="218"/>
      <c r="BJ12" s="218"/>
      <c r="BK12" s="218"/>
      <c r="BL12" s="277"/>
      <c r="BM12" s="277"/>
      <c r="BN12" s="277"/>
      <c r="BO12" s="277"/>
      <c r="BP12" s="277"/>
      <c r="BQ12" s="277"/>
      <c r="BR12" s="277"/>
      <c r="BS12" s="277"/>
      <c r="BT12" s="277"/>
      <c r="BU12" s="277"/>
      <c r="BV12" s="277"/>
      <c r="BW12" s="277"/>
      <c r="BX12" s="277"/>
    </row>
    <row r="13" spans="1:104">
      <c r="B13" s="262"/>
      <c r="C13" s="58"/>
      <c r="E13" s="79"/>
      <c r="H13" s="67"/>
      <c r="K13" s="67"/>
      <c r="L13" s="67"/>
      <c r="N13" s="218"/>
      <c r="O13" s="218"/>
      <c r="P13" s="218"/>
      <c r="Q13" s="218"/>
      <c r="R13" s="218"/>
      <c r="S13" s="218"/>
      <c r="T13" s="218"/>
      <c r="U13" s="218"/>
      <c r="V13" s="218"/>
      <c r="W13" s="218"/>
      <c r="X13" s="218"/>
      <c r="Y13" s="218"/>
      <c r="Z13" s="218"/>
      <c r="AA13" s="218"/>
      <c r="AB13" s="218"/>
      <c r="AC13" s="218"/>
      <c r="AD13" s="218"/>
      <c r="AE13" s="218"/>
      <c r="AF13" s="218"/>
      <c r="AG13" s="218"/>
      <c r="AH13" s="218"/>
      <c r="AI13" s="218"/>
      <c r="AJ13" s="218"/>
      <c r="AK13" s="218"/>
      <c r="AL13" s="218"/>
      <c r="AM13" s="218"/>
      <c r="AN13" s="218"/>
      <c r="AO13" s="218"/>
      <c r="AP13" s="218"/>
      <c r="AQ13" s="218"/>
      <c r="AR13" s="218"/>
      <c r="AS13" s="218"/>
      <c r="AT13" s="218"/>
      <c r="AU13" s="218"/>
      <c r="AV13" s="218"/>
      <c r="AW13" s="218"/>
      <c r="AX13" s="218"/>
      <c r="AY13" s="218"/>
      <c r="AZ13" s="218"/>
      <c r="BA13" s="218"/>
      <c r="BB13" s="218"/>
      <c r="BC13" s="218"/>
      <c r="BD13" s="218"/>
      <c r="BE13" s="218"/>
      <c r="BF13" s="218"/>
      <c r="BG13" s="218"/>
      <c r="BH13" s="218"/>
      <c r="BI13" s="218"/>
      <c r="BJ13" s="218"/>
      <c r="BK13" s="218"/>
      <c r="BL13" s="277"/>
      <c r="BM13" s="277"/>
      <c r="BN13" s="277"/>
      <c r="BO13" s="277"/>
      <c r="BP13" s="277"/>
      <c r="BQ13" s="277"/>
      <c r="BR13" s="277"/>
      <c r="BS13" s="277"/>
      <c r="BT13" s="277"/>
      <c r="BU13" s="277"/>
      <c r="BV13" s="277"/>
      <c r="BW13" s="277"/>
      <c r="BX13" s="277"/>
    </row>
    <row r="14" spans="1:104">
      <c r="B14" s="262"/>
      <c r="C14" s="58"/>
      <c r="E14" s="79"/>
      <c r="H14" s="67"/>
      <c r="K14" s="67"/>
      <c r="L14" s="67"/>
      <c r="N14" s="218"/>
      <c r="O14" s="218"/>
      <c r="P14" s="218"/>
      <c r="Q14" s="218"/>
      <c r="R14" s="218"/>
      <c r="S14" s="218"/>
      <c r="T14" s="218"/>
      <c r="U14" s="218"/>
      <c r="V14" s="218"/>
      <c r="W14" s="218"/>
      <c r="X14" s="218"/>
      <c r="Y14" s="218"/>
      <c r="Z14" s="218"/>
      <c r="AA14" s="218"/>
      <c r="AB14" s="218"/>
      <c r="AC14" s="218"/>
      <c r="AD14" s="218"/>
      <c r="AE14" s="218"/>
      <c r="AF14" s="218"/>
      <c r="AG14" s="218"/>
      <c r="AH14" s="218"/>
      <c r="AI14" s="218"/>
      <c r="AJ14" s="218"/>
      <c r="AK14" s="218"/>
      <c r="AL14" s="218"/>
      <c r="AM14" s="218"/>
      <c r="AN14" s="218"/>
      <c r="AO14" s="218"/>
      <c r="AP14" s="218"/>
      <c r="AQ14" s="218"/>
      <c r="AR14" s="218"/>
      <c r="AS14" s="218"/>
      <c r="AT14" s="218"/>
      <c r="AU14" s="218"/>
      <c r="AV14" s="218"/>
      <c r="AW14" s="218"/>
      <c r="AX14" s="218"/>
      <c r="AY14" s="218"/>
      <c r="AZ14" s="218"/>
      <c r="BA14" s="218"/>
      <c r="BB14" s="218"/>
      <c r="BC14" s="218"/>
      <c r="BD14" s="218"/>
      <c r="BE14" s="218"/>
      <c r="BF14" s="218"/>
      <c r="BG14" s="218"/>
      <c r="BH14" s="218"/>
      <c r="BI14" s="218"/>
      <c r="BJ14" s="218"/>
      <c r="BK14" s="218"/>
      <c r="BL14" s="277"/>
      <c r="BM14" s="277"/>
      <c r="BN14" s="277"/>
      <c r="BO14" s="277"/>
      <c r="BP14" s="277"/>
      <c r="BQ14" s="277"/>
      <c r="BR14" s="277"/>
      <c r="BS14" s="277"/>
      <c r="BT14" s="277"/>
      <c r="BU14" s="277"/>
      <c r="BV14" s="277"/>
      <c r="BW14" s="277"/>
      <c r="BX14" s="277"/>
    </row>
    <row r="15" spans="1:104">
      <c r="B15" s="262"/>
      <c r="C15" s="58"/>
      <c r="E15" s="79"/>
      <c r="H15" s="67"/>
      <c r="K15" s="67"/>
      <c r="L15" s="67"/>
      <c r="N15" s="218"/>
      <c r="O15" s="218"/>
      <c r="P15" s="218"/>
      <c r="Q15" s="218"/>
      <c r="R15" s="218"/>
      <c r="S15" s="218"/>
      <c r="T15" s="218"/>
      <c r="U15" s="218"/>
      <c r="V15" s="218"/>
      <c r="W15" s="218"/>
      <c r="X15" s="218"/>
      <c r="Y15" s="218"/>
      <c r="Z15" s="218"/>
      <c r="AA15" s="218"/>
      <c r="AB15" s="218"/>
      <c r="AC15" s="218"/>
      <c r="AD15" s="218"/>
      <c r="AE15" s="218"/>
      <c r="AF15" s="218"/>
      <c r="AG15" s="218"/>
      <c r="AH15" s="218"/>
      <c r="AI15" s="218"/>
      <c r="AJ15" s="218"/>
      <c r="AK15" s="218"/>
      <c r="AL15" s="218"/>
      <c r="AM15" s="218"/>
      <c r="AN15" s="218"/>
      <c r="AO15" s="218"/>
      <c r="AP15" s="218"/>
      <c r="AQ15" s="218"/>
      <c r="AR15" s="218"/>
      <c r="AS15" s="218"/>
      <c r="AT15" s="218"/>
      <c r="AU15" s="218"/>
      <c r="AV15" s="218"/>
      <c r="AW15" s="218"/>
      <c r="AX15" s="218"/>
      <c r="AY15" s="218"/>
      <c r="AZ15" s="218"/>
      <c r="BA15" s="218"/>
      <c r="BB15" s="218"/>
      <c r="BC15" s="218"/>
      <c r="BD15" s="218"/>
      <c r="BE15" s="218"/>
      <c r="BF15" s="218"/>
      <c r="BG15" s="218"/>
      <c r="BH15" s="218"/>
      <c r="BI15" s="218"/>
      <c r="BJ15" s="218"/>
      <c r="BK15" s="218"/>
      <c r="BL15" s="277"/>
      <c r="BM15" s="277"/>
      <c r="BN15" s="277"/>
      <c r="BO15" s="277"/>
      <c r="BP15" s="277"/>
      <c r="BQ15" s="277"/>
      <c r="BR15" s="277"/>
      <c r="BS15" s="277"/>
      <c r="BT15" s="277"/>
      <c r="BU15" s="277"/>
      <c r="BV15" s="277"/>
      <c r="BW15" s="277"/>
      <c r="BX15" s="277"/>
    </row>
    <row r="16" spans="1:104">
      <c r="B16" s="262"/>
      <c r="C16" s="58"/>
      <c r="E16" s="79"/>
      <c r="H16" s="67"/>
      <c r="K16" s="67"/>
      <c r="L16" s="67"/>
      <c r="N16" s="218"/>
      <c r="O16" s="218"/>
      <c r="P16" s="218"/>
      <c r="Q16" s="218"/>
      <c r="R16" s="218"/>
      <c r="S16" s="218"/>
      <c r="T16" s="218"/>
      <c r="U16" s="218"/>
      <c r="V16" s="218"/>
      <c r="W16" s="218"/>
      <c r="X16" s="218"/>
      <c r="Y16" s="218"/>
      <c r="Z16" s="218"/>
      <c r="AA16" s="218"/>
      <c r="AB16" s="218"/>
      <c r="AC16" s="218"/>
      <c r="AD16" s="218"/>
      <c r="AE16" s="218"/>
      <c r="AF16" s="218"/>
      <c r="AG16" s="218"/>
      <c r="AH16" s="218"/>
      <c r="AI16" s="218"/>
      <c r="AJ16" s="218"/>
      <c r="AK16" s="218"/>
      <c r="AL16" s="218"/>
      <c r="AM16" s="218"/>
      <c r="AN16" s="218"/>
      <c r="AO16" s="218"/>
      <c r="AP16" s="218"/>
      <c r="AQ16" s="218"/>
      <c r="AR16" s="218"/>
      <c r="AS16" s="218"/>
      <c r="AT16" s="218"/>
      <c r="AU16" s="218"/>
      <c r="AV16" s="218"/>
      <c r="AW16" s="218"/>
      <c r="AX16" s="218"/>
      <c r="AY16" s="218"/>
      <c r="AZ16" s="218"/>
      <c r="BA16" s="218"/>
      <c r="BB16" s="218"/>
      <c r="BC16" s="218"/>
      <c r="BD16" s="218"/>
      <c r="BE16" s="218"/>
      <c r="BF16" s="218"/>
      <c r="BG16" s="218"/>
      <c r="BH16" s="218"/>
      <c r="BI16" s="218"/>
      <c r="BJ16" s="218"/>
      <c r="BK16" s="218"/>
      <c r="BL16" s="277"/>
      <c r="BM16" s="277"/>
      <c r="BN16" s="277"/>
      <c r="BO16" s="277"/>
      <c r="BP16" s="277"/>
      <c r="BQ16" s="277"/>
      <c r="BR16" s="277"/>
      <c r="BS16" s="277"/>
      <c r="BT16" s="277"/>
      <c r="BU16" s="277"/>
      <c r="BV16" s="277"/>
      <c r="BW16" s="277"/>
      <c r="BX16" s="277"/>
    </row>
    <row r="17" spans="2:76">
      <c r="B17" s="262"/>
      <c r="C17" s="283"/>
      <c r="E17" s="79"/>
      <c r="H17" s="67"/>
      <c r="K17" s="67"/>
      <c r="L17" s="67"/>
      <c r="N17" s="218"/>
      <c r="O17" s="218"/>
      <c r="P17" s="218"/>
      <c r="Q17" s="218"/>
      <c r="R17" s="218"/>
      <c r="S17" s="218"/>
      <c r="T17" s="218"/>
      <c r="U17" s="218"/>
      <c r="V17" s="218"/>
      <c r="W17" s="218"/>
      <c r="X17" s="218"/>
      <c r="Y17" s="218"/>
      <c r="Z17" s="218"/>
      <c r="AA17" s="218"/>
      <c r="AB17" s="218"/>
      <c r="AC17" s="218"/>
      <c r="AD17" s="218"/>
      <c r="AE17" s="218"/>
      <c r="AF17" s="218"/>
      <c r="AG17" s="218"/>
      <c r="AH17" s="218"/>
      <c r="AI17" s="218"/>
      <c r="AJ17" s="218"/>
      <c r="AK17" s="218"/>
      <c r="AL17" s="218"/>
      <c r="AM17" s="218"/>
      <c r="AN17" s="218"/>
      <c r="AO17" s="218"/>
      <c r="AP17" s="218"/>
      <c r="AQ17" s="218"/>
      <c r="AR17" s="218"/>
      <c r="AS17" s="218"/>
      <c r="AT17" s="218"/>
      <c r="AU17" s="218"/>
      <c r="AV17" s="218"/>
      <c r="AW17" s="218"/>
      <c r="AX17" s="218"/>
      <c r="AY17" s="218"/>
      <c r="AZ17" s="218"/>
      <c r="BA17" s="218"/>
      <c r="BB17" s="218"/>
      <c r="BC17" s="218"/>
      <c r="BD17" s="218"/>
      <c r="BE17" s="218"/>
      <c r="BF17" s="218"/>
      <c r="BG17" s="218"/>
      <c r="BH17" s="218"/>
      <c r="BI17" s="218"/>
      <c r="BJ17" s="218"/>
      <c r="BK17" s="218"/>
      <c r="BT17" s="277"/>
      <c r="BU17" s="277"/>
      <c r="BV17" s="277"/>
      <c r="BW17" s="277"/>
      <c r="BX17" s="277"/>
    </row>
    <row r="18" spans="2:76">
      <c r="B18" s="262"/>
      <c r="C18" s="283"/>
      <c r="E18" s="79"/>
      <c r="H18" s="67"/>
      <c r="K18" s="67"/>
      <c r="L18" s="67"/>
      <c r="N18" s="218"/>
      <c r="O18" s="218"/>
      <c r="P18" s="218"/>
      <c r="Q18" s="218"/>
      <c r="R18" s="218"/>
      <c r="S18" s="218"/>
      <c r="T18" s="218"/>
      <c r="U18" s="218"/>
      <c r="V18" s="218"/>
      <c r="W18" s="218"/>
      <c r="X18" s="218"/>
      <c r="Y18" s="218"/>
      <c r="Z18" s="218"/>
      <c r="AA18" s="218"/>
      <c r="AB18" s="218"/>
      <c r="AC18" s="218"/>
      <c r="AD18" s="218"/>
      <c r="AE18" s="218"/>
      <c r="AF18" s="218"/>
      <c r="AG18" s="218"/>
      <c r="AH18" s="218"/>
      <c r="AI18" s="218"/>
      <c r="AJ18" s="218"/>
      <c r="AK18" s="218"/>
      <c r="AL18" s="218"/>
      <c r="AM18" s="218"/>
      <c r="AN18" s="218"/>
      <c r="AO18" s="218"/>
      <c r="AP18" s="218"/>
      <c r="AQ18" s="218"/>
      <c r="AR18" s="218"/>
      <c r="AS18" s="218"/>
      <c r="AT18" s="218"/>
      <c r="AU18" s="218"/>
      <c r="AV18" s="218"/>
      <c r="AW18" s="218"/>
      <c r="AX18" s="218"/>
      <c r="AY18" s="218"/>
      <c r="AZ18" s="218"/>
      <c r="BA18" s="218"/>
      <c r="BB18" s="218"/>
      <c r="BC18" s="218"/>
      <c r="BD18" s="218"/>
      <c r="BE18" s="218"/>
      <c r="BF18" s="218"/>
      <c r="BG18" s="218"/>
      <c r="BH18" s="218"/>
      <c r="BI18" s="218"/>
      <c r="BJ18" s="218"/>
      <c r="BK18" s="218"/>
      <c r="BT18" s="277"/>
      <c r="BU18" s="277"/>
      <c r="BV18" s="277"/>
      <c r="BW18" s="277"/>
      <c r="BX18" s="277"/>
    </row>
    <row r="19" spans="2:76">
      <c r="B19" s="262"/>
      <c r="C19" s="58"/>
      <c r="E19" s="79"/>
      <c r="H19" s="67"/>
      <c r="J19" s="84"/>
      <c r="K19" s="67"/>
      <c r="L19" s="67"/>
      <c r="M19" s="277"/>
      <c r="N19" s="218"/>
      <c r="O19" s="218"/>
      <c r="P19" s="218"/>
      <c r="Q19" s="218"/>
      <c r="R19" s="218"/>
      <c r="S19" s="218"/>
      <c r="T19" s="218"/>
      <c r="U19" s="218"/>
      <c r="V19" s="218"/>
      <c r="W19" s="218"/>
      <c r="X19" s="218"/>
      <c r="Y19" s="218"/>
      <c r="Z19" s="218"/>
      <c r="AA19" s="218"/>
      <c r="AB19" s="218"/>
      <c r="AC19" s="218"/>
      <c r="AD19" s="218"/>
      <c r="AE19" s="218"/>
      <c r="AF19" s="218"/>
      <c r="AG19" s="218"/>
      <c r="AH19" s="218"/>
      <c r="AI19" s="218"/>
      <c r="AJ19" s="218"/>
      <c r="AK19" s="218"/>
      <c r="AL19" s="218"/>
      <c r="AM19" s="218"/>
      <c r="AN19" s="218"/>
      <c r="AO19" s="218"/>
      <c r="AP19" s="218"/>
      <c r="AQ19" s="218"/>
      <c r="AR19" s="218"/>
      <c r="AS19" s="218"/>
      <c r="AT19" s="218"/>
      <c r="AU19" s="218"/>
      <c r="AV19" s="218"/>
      <c r="AW19" s="218"/>
      <c r="AX19" s="218"/>
      <c r="AY19" s="218"/>
      <c r="AZ19" s="218"/>
      <c r="BA19" s="218"/>
      <c r="BB19" s="218"/>
      <c r="BC19" s="218"/>
      <c r="BD19" s="218"/>
      <c r="BE19" s="218"/>
      <c r="BF19" s="218"/>
      <c r="BG19" s="218"/>
      <c r="BH19" s="218"/>
      <c r="BI19" s="218"/>
      <c r="BJ19" s="218"/>
      <c r="BK19" s="218"/>
      <c r="BL19" s="218"/>
      <c r="BM19" s="218"/>
      <c r="BN19" s="218"/>
      <c r="BO19" s="218"/>
      <c r="BP19" s="218"/>
      <c r="BQ19" s="218"/>
      <c r="BR19" s="218"/>
      <c r="BS19" s="218"/>
      <c r="BT19" s="218"/>
      <c r="BU19" s="218"/>
      <c r="BV19" s="218"/>
      <c r="BW19" s="218"/>
      <c r="BX19" s="218"/>
    </row>
    <row r="20" spans="2:76">
      <c r="C20" s="58"/>
      <c r="E20" s="79"/>
      <c r="M20" s="277"/>
      <c r="N20" s="218"/>
      <c r="O20" s="218"/>
      <c r="P20" s="218"/>
      <c r="Q20" s="218"/>
      <c r="R20" s="218"/>
      <c r="S20" s="218"/>
      <c r="T20" s="218"/>
      <c r="U20" s="218"/>
      <c r="V20" s="218"/>
      <c r="W20" s="218"/>
      <c r="X20" s="218"/>
      <c r="Y20" s="218"/>
      <c r="Z20" s="218"/>
      <c r="AA20" s="218"/>
      <c r="AB20" s="218"/>
      <c r="AC20" s="218"/>
      <c r="AD20" s="218"/>
      <c r="AE20" s="218"/>
      <c r="AF20" s="218"/>
      <c r="AG20" s="218"/>
      <c r="AH20" s="218"/>
      <c r="AI20" s="218"/>
      <c r="AJ20" s="218"/>
      <c r="AK20" s="218"/>
      <c r="AL20" s="218"/>
      <c r="AM20" s="218"/>
      <c r="AN20" s="218"/>
      <c r="AO20" s="218"/>
      <c r="AP20" s="218"/>
      <c r="AQ20" s="218"/>
      <c r="AR20" s="218"/>
      <c r="AS20" s="218"/>
      <c r="AT20" s="218"/>
      <c r="AU20" s="218"/>
      <c r="AV20" s="218"/>
      <c r="AW20" s="218"/>
      <c r="AX20" s="218"/>
      <c r="AY20" s="218"/>
      <c r="AZ20" s="218"/>
      <c r="BA20" s="218"/>
      <c r="BB20" s="218"/>
      <c r="BC20" s="218"/>
      <c r="BD20" s="218"/>
      <c r="BE20" s="218"/>
      <c r="BF20" s="218"/>
      <c r="BG20" s="218"/>
      <c r="BH20" s="218"/>
      <c r="BI20" s="218"/>
      <c r="BJ20" s="218"/>
      <c r="BK20" s="218"/>
      <c r="BL20" s="218"/>
      <c r="BM20" s="218"/>
      <c r="BN20" s="218"/>
      <c r="BO20" s="218"/>
      <c r="BP20" s="218"/>
      <c r="BQ20" s="218"/>
    </row>
    <row r="21" spans="2:76">
      <c r="C21" s="58"/>
      <c r="E21" s="79"/>
      <c r="H21" s="67"/>
      <c r="J21" s="84"/>
      <c r="K21" s="67"/>
      <c r="L21" s="67"/>
      <c r="M21" s="277"/>
      <c r="N21" s="218"/>
      <c r="O21" s="218"/>
      <c r="P21" s="218"/>
      <c r="Q21" s="218"/>
      <c r="R21" s="218"/>
      <c r="S21" s="218"/>
      <c r="T21" s="218"/>
      <c r="U21" s="218"/>
      <c r="V21" s="218"/>
      <c r="W21" s="218"/>
      <c r="X21" s="218"/>
      <c r="Y21" s="218"/>
      <c r="Z21" s="218"/>
      <c r="AA21" s="218"/>
      <c r="AB21" s="218"/>
      <c r="AC21" s="218"/>
      <c r="AD21" s="218"/>
      <c r="AE21" s="218"/>
      <c r="AF21" s="218"/>
      <c r="AG21" s="218"/>
      <c r="AH21" s="218"/>
      <c r="AI21" s="218"/>
      <c r="AJ21" s="218"/>
      <c r="AK21" s="218"/>
      <c r="AL21" s="218"/>
      <c r="AM21" s="218"/>
      <c r="AN21" s="218"/>
      <c r="AO21" s="218"/>
      <c r="AP21" s="218"/>
      <c r="AQ21" s="218"/>
      <c r="AR21" s="218"/>
      <c r="AS21" s="218"/>
      <c r="AT21" s="218"/>
      <c r="AU21" s="218"/>
      <c r="AV21" s="218"/>
      <c r="AW21" s="218"/>
      <c r="AX21" s="218"/>
      <c r="AY21" s="218"/>
      <c r="AZ21" s="218"/>
      <c r="BA21" s="218"/>
      <c r="BB21" s="218"/>
      <c r="BC21" s="218"/>
      <c r="BD21" s="218"/>
      <c r="BE21" s="218"/>
      <c r="BF21" s="218"/>
      <c r="BG21" s="218"/>
      <c r="BH21" s="218"/>
      <c r="BI21" s="218"/>
      <c r="BJ21" s="218"/>
      <c r="BK21" s="218"/>
      <c r="BL21" s="218"/>
      <c r="BM21" s="218"/>
      <c r="BN21" s="218"/>
      <c r="BO21" s="218"/>
      <c r="BP21" s="218"/>
      <c r="BQ21" s="218"/>
    </row>
    <row r="22" spans="2:76">
      <c r="C22" s="58"/>
      <c r="E22" s="79"/>
      <c r="H22" s="67"/>
      <c r="J22" s="84"/>
      <c r="K22" s="67"/>
      <c r="L22" s="67"/>
      <c r="M22" s="277"/>
      <c r="N22" s="218"/>
      <c r="O22" s="218"/>
      <c r="P22" s="218"/>
      <c r="Q22" s="218"/>
      <c r="R22" s="218"/>
      <c r="S22" s="218"/>
      <c r="T22" s="218"/>
      <c r="U22" s="218"/>
      <c r="V22" s="218"/>
      <c r="W22" s="218"/>
      <c r="X22" s="218"/>
      <c r="Y22" s="218"/>
      <c r="Z22" s="218"/>
      <c r="AA22" s="218"/>
      <c r="AB22" s="218"/>
      <c r="AC22" s="218"/>
      <c r="AD22" s="218"/>
      <c r="AE22" s="218"/>
      <c r="AF22" s="218"/>
      <c r="AG22" s="218"/>
      <c r="AH22" s="218"/>
      <c r="AI22" s="218"/>
      <c r="AJ22" s="218"/>
      <c r="AK22" s="218"/>
      <c r="AL22" s="218"/>
      <c r="AM22" s="218"/>
      <c r="AN22" s="218"/>
      <c r="AO22" s="218"/>
      <c r="AP22" s="218"/>
      <c r="AQ22" s="218"/>
      <c r="AR22" s="218"/>
      <c r="AS22" s="218"/>
      <c r="AT22" s="218"/>
      <c r="AU22" s="218"/>
      <c r="AV22" s="218"/>
      <c r="AW22" s="218"/>
      <c r="AX22" s="218"/>
      <c r="AY22" s="218"/>
      <c r="AZ22" s="218"/>
      <c r="BA22" s="218"/>
      <c r="BB22" s="218"/>
      <c r="BC22" s="218"/>
      <c r="BD22" s="218"/>
      <c r="BE22" s="218"/>
      <c r="BF22" s="218"/>
      <c r="BG22" s="218"/>
      <c r="BH22" s="218"/>
      <c r="BI22" s="218"/>
      <c r="BJ22" s="218"/>
      <c r="BK22" s="218"/>
      <c r="BL22" s="218"/>
      <c r="BM22" s="218"/>
      <c r="BN22" s="218"/>
      <c r="BO22" s="218"/>
      <c r="BP22" s="218"/>
      <c r="BQ22" s="218"/>
    </row>
    <row r="23" spans="2:76">
      <c r="C23" s="58"/>
      <c r="E23" s="79"/>
      <c r="H23" s="67"/>
      <c r="J23" s="84"/>
      <c r="K23" s="67"/>
      <c r="L23" s="67"/>
      <c r="M23" s="277"/>
      <c r="N23" s="218"/>
      <c r="O23" s="218"/>
      <c r="P23" s="218"/>
      <c r="Q23" s="218"/>
      <c r="R23" s="218"/>
      <c r="S23" s="218"/>
      <c r="T23" s="218"/>
      <c r="U23" s="218"/>
      <c r="V23" s="218"/>
      <c r="W23" s="218"/>
      <c r="X23" s="218"/>
      <c r="Y23" s="218"/>
      <c r="Z23" s="218"/>
      <c r="AA23" s="218"/>
      <c r="AB23" s="218"/>
      <c r="AC23" s="218"/>
      <c r="AD23" s="218"/>
      <c r="AE23" s="218"/>
      <c r="AF23" s="218"/>
      <c r="AG23" s="218"/>
      <c r="AH23" s="218"/>
      <c r="AI23" s="218"/>
      <c r="AJ23" s="218"/>
      <c r="AK23" s="218"/>
      <c r="AL23" s="218"/>
      <c r="AM23" s="218"/>
      <c r="AN23" s="218"/>
      <c r="AO23" s="218"/>
      <c r="AP23" s="218"/>
      <c r="AQ23" s="218"/>
      <c r="AR23" s="218"/>
      <c r="AS23" s="218"/>
      <c r="AT23" s="218"/>
      <c r="AU23" s="218"/>
      <c r="AV23" s="218"/>
      <c r="AW23" s="218"/>
      <c r="AX23" s="218"/>
      <c r="AY23" s="218"/>
      <c r="AZ23" s="218"/>
      <c r="BA23" s="218"/>
      <c r="BB23" s="218"/>
      <c r="BC23" s="218"/>
      <c r="BD23" s="218"/>
      <c r="BE23" s="218"/>
      <c r="BF23" s="218"/>
      <c r="BG23" s="218"/>
      <c r="BH23" s="218"/>
      <c r="BI23" s="218"/>
      <c r="BJ23" s="218"/>
      <c r="BK23" s="218"/>
      <c r="BL23" s="218"/>
      <c r="BM23" s="218"/>
      <c r="BN23" s="218"/>
      <c r="BO23" s="218"/>
      <c r="BP23" s="218"/>
      <c r="BQ23" s="218"/>
      <c r="BR23" s="67"/>
      <c r="BS23" s="67"/>
      <c r="BT23" s="67"/>
      <c r="BU23" s="67"/>
      <c r="BV23" s="67"/>
      <c r="BW23" s="67"/>
      <c r="BX23" s="67"/>
    </row>
    <row r="24" spans="2:76">
      <c r="C24" s="58"/>
      <c r="E24" s="79"/>
      <c r="H24" s="67"/>
      <c r="K24" s="67"/>
      <c r="L24" s="67"/>
      <c r="M24" s="277"/>
      <c r="N24" s="218"/>
      <c r="O24" s="218"/>
      <c r="P24" s="218"/>
      <c r="Q24" s="218"/>
      <c r="R24" s="218"/>
      <c r="S24" s="218"/>
      <c r="T24" s="218"/>
      <c r="U24" s="218"/>
      <c r="V24" s="218"/>
      <c r="W24" s="218"/>
      <c r="X24" s="218"/>
      <c r="Y24" s="218"/>
      <c r="Z24" s="218"/>
      <c r="AA24" s="218"/>
      <c r="AB24" s="218"/>
      <c r="AC24" s="218"/>
      <c r="AD24" s="218"/>
      <c r="AE24" s="218"/>
      <c r="AF24" s="218"/>
      <c r="AG24" s="218"/>
      <c r="AH24" s="218"/>
      <c r="AI24" s="218"/>
      <c r="AJ24" s="218"/>
      <c r="AK24" s="218"/>
      <c r="AL24" s="218"/>
      <c r="AM24" s="218"/>
      <c r="AN24" s="218"/>
      <c r="AO24" s="218"/>
      <c r="AP24" s="218"/>
      <c r="AQ24" s="218"/>
      <c r="AR24" s="218"/>
      <c r="AS24" s="218"/>
      <c r="AT24" s="218"/>
      <c r="AU24" s="218"/>
      <c r="AV24" s="218"/>
      <c r="AW24" s="218"/>
      <c r="AX24" s="218"/>
      <c r="AY24" s="218"/>
      <c r="AZ24" s="218"/>
      <c r="BA24" s="218"/>
      <c r="BB24" s="218"/>
      <c r="BC24" s="218"/>
      <c r="BD24" s="218"/>
      <c r="BE24" s="218"/>
      <c r="BF24" s="218"/>
      <c r="BG24" s="218"/>
      <c r="BH24" s="218"/>
      <c r="BI24" s="218"/>
      <c r="BJ24" s="218"/>
      <c r="BK24" s="218"/>
      <c r="BL24" s="218"/>
      <c r="BM24" s="218"/>
      <c r="BN24" s="218"/>
      <c r="BO24" s="218"/>
      <c r="BP24" s="218"/>
      <c r="BQ24" s="218"/>
      <c r="BR24" s="67"/>
      <c r="BS24" s="67"/>
      <c r="BT24" s="67"/>
      <c r="BU24" s="67"/>
      <c r="BV24" s="67"/>
      <c r="BW24" s="67"/>
      <c r="BX24" s="67"/>
    </row>
    <row r="25" spans="2:76">
      <c r="C25" s="58"/>
      <c r="E25" s="79"/>
      <c r="H25" s="67"/>
      <c r="K25" s="67"/>
      <c r="L25" s="67"/>
      <c r="N25" s="218"/>
      <c r="O25" s="218"/>
      <c r="P25" s="218"/>
      <c r="Q25" s="218"/>
      <c r="R25" s="218"/>
      <c r="S25" s="218"/>
      <c r="T25" s="218"/>
      <c r="U25" s="218"/>
      <c r="V25" s="218"/>
      <c r="W25" s="218"/>
      <c r="X25" s="218"/>
      <c r="Y25" s="218"/>
      <c r="Z25" s="218"/>
      <c r="AA25" s="218"/>
      <c r="AB25" s="218"/>
      <c r="AC25" s="218"/>
      <c r="AD25" s="218"/>
      <c r="AE25" s="218"/>
      <c r="AF25" s="218"/>
      <c r="AG25" s="218"/>
      <c r="AH25" s="218"/>
      <c r="AI25" s="218"/>
      <c r="AJ25" s="218"/>
      <c r="AK25" s="218"/>
      <c r="AL25" s="218"/>
      <c r="AM25" s="218"/>
      <c r="AN25" s="218"/>
      <c r="AO25" s="218"/>
      <c r="AP25" s="218"/>
      <c r="AQ25" s="218"/>
      <c r="AR25" s="218"/>
      <c r="AS25" s="218"/>
      <c r="AT25" s="218"/>
      <c r="AU25" s="218"/>
      <c r="AV25" s="218"/>
      <c r="AW25" s="218"/>
      <c r="AX25" s="218"/>
      <c r="AY25" s="218"/>
      <c r="AZ25" s="218"/>
      <c r="BA25" s="218"/>
      <c r="BB25" s="218"/>
      <c r="BC25" s="218"/>
      <c r="BD25" s="218"/>
      <c r="BE25" s="218"/>
      <c r="BF25" s="218"/>
      <c r="BG25" s="218"/>
      <c r="BH25" s="218"/>
      <c r="BI25" s="218"/>
      <c r="BJ25" s="218"/>
      <c r="BK25" s="218"/>
      <c r="BL25" s="277"/>
      <c r="BM25" s="277"/>
      <c r="BN25" s="277"/>
      <c r="BO25" s="277"/>
      <c r="BP25" s="277"/>
      <c r="BQ25" s="277"/>
      <c r="BR25" s="67"/>
      <c r="BS25" s="67"/>
      <c r="BT25" s="67"/>
      <c r="BU25" s="67"/>
      <c r="BV25" s="67"/>
      <c r="BW25" s="67"/>
      <c r="BX25" s="67"/>
    </row>
    <row r="26" spans="2:76">
      <c r="C26" s="58"/>
      <c r="E26" s="79"/>
      <c r="H26" s="67"/>
      <c r="K26" s="67"/>
      <c r="L26" s="67"/>
      <c r="N26" s="218"/>
      <c r="O26" s="218"/>
      <c r="P26" s="218"/>
      <c r="Q26" s="218"/>
      <c r="R26" s="218"/>
      <c r="S26" s="218"/>
      <c r="T26" s="218"/>
      <c r="U26" s="218"/>
      <c r="V26" s="218"/>
      <c r="W26" s="218"/>
      <c r="X26" s="218"/>
      <c r="Y26" s="218"/>
      <c r="Z26" s="218"/>
      <c r="AA26" s="218"/>
      <c r="AB26" s="218"/>
      <c r="AC26" s="218"/>
      <c r="AD26" s="218"/>
      <c r="AE26" s="218"/>
      <c r="AF26" s="218"/>
      <c r="AG26" s="218"/>
      <c r="AH26" s="218"/>
      <c r="AI26" s="218"/>
      <c r="AJ26" s="218"/>
      <c r="AK26" s="218"/>
      <c r="AL26" s="218"/>
      <c r="AM26" s="218"/>
      <c r="AN26" s="218"/>
      <c r="AO26" s="218"/>
      <c r="AP26" s="218"/>
      <c r="AQ26" s="218"/>
      <c r="AR26" s="218"/>
      <c r="AS26" s="218"/>
      <c r="AT26" s="218"/>
      <c r="AU26" s="218"/>
      <c r="AV26" s="218"/>
      <c r="AW26" s="218"/>
      <c r="AX26" s="218"/>
      <c r="AY26" s="218"/>
      <c r="AZ26" s="218"/>
      <c r="BA26" s="218"/>
      <c r="BB26" s="218"/>
      <c r="BC26" s="218"/>
      <c r="BD26" s="218"/>
      <c r="BE26" s="218"/>
      <c r="BF26" s="218"/>
      <c r="BG26" s="218"/>
      <c r="BH26" s="218"/>
      <c r="BI26" s="218"/>
      <c r="BJ26" s="218"/>
      <c r="BK26" s="218"/>
      <c r="BL26" s="277"/>
      <c r="BM26" s="277"/>
      <c r="BN26" s="277"/>
      <c r="BO26" s="277"/>
      <c r="BP26" s="277"/>
      <c r="BQ26" s="277"/>
      <c r="BR26" s="67"/>
      <c r="BS26" s="67"/>
      <c r="BT26" s="67"/>
      <c r="BU26" s="67"/>
      <c r="BV26" s="67"/>
      <c r="BW26" s="67"/>
      <c r="BX26" s="67"/>
    </row>
    <row r="27" spans="2:76">
      <c r="C27" s="58"/>
      <c r="E27" s="79"/>
      <c r="H27" s="67"/>
      <c r="K27" s="67"/>
      <c r="L27" s="67"/>
      <c r="N27" s="218"/>
      <c r="O27" s="218"/>
      <c r="P27" s="218"/>
      <c r="Q27" s="218"/>
      <c r="R27" s="218"/>
      <c r="S27" s="218"/>
      <c r="T27" s="218"/>
      <c r="U27" s="218"/>
      <c r="V27" s="218"/>
      <c r="W27" s="218"/>
      <c r="X27" s="218"/>
      <c r="Y27" s="218"/>
      <c r="Z27" s="218"/>
      <c r="AA27" s="218"/>
      <c r="AB27" s="218"/>
      <c r="AC27" s="218"/>
      <c r="AD27" s="218"/>
      <c r="AE27" s="218"/>
      <c r="AF27" s="218"/>
      <c r="AG27" s="218"/>
      <c r="AH27" s="218"/>
      <c r="AI27" s="218"/>
      <c r="AJ27" s="218"/>
      <c r="AK27" s="218"/>
      <c r="AL27" s="218"/>
      <c r="AM27" s="218"/>
      <c r="AN27" s="218"/>
      <c r="AO27" s="218"/>
      <c r="AP27" s="218"/>
      <c r="AQ27" s="218"/>
      <c r="AR27" s="218"/>
      <c r="AS27" s="218"/>
      <c r="AT27" s="218"/>
      <c r="AU27" s="218"/>
      <c r="AV27" s="218"/>
      <c r="AW27" s="218"/>
      <c r="AX27" s="218"/>
      <c r="AY27" s="218"/>
      <c r="AZ27" s="218"/>
      <c r="BA27" s="218"/>
      <c r="BB27" s="218"/>
      <c r="BC27" s="218"/>
      <c r="BD27" s="218"/>
      <c r="BE27" s="218"/>
      <c r="BF27" s="218"/>
      <c r="BG27" s="218"/>
      <c r="BH27" s="218"/>
      <c r="BI27" s="218"/>
      <c r="BJ27" s="218"/>
      <c r="BK27" s="218"/>
      <c r="BL27" s="277"/>
      <c r="BM27" s="277"/>
      <c r="BN27" s="277"/>
      <c r="BO27" s="277"/>
      <c r="BP27" s="277"/>
      <c r="BQ27" s="277"/>
    </row>
    <row r="28" spans="2:76">
      <c r="C28" s="58"/>
      <c r="E28" s="79"/>
      <c r="H28" s="67"/>
      <c r="K28" s="67"/>
      <c r="L28" s="67"/>
      <c r="N28" s="218"/>
      <c r="O28" s="218"/>
      <c r="P28" s="218"/>
      <c r="Q28" s="218"/>
      <c r="R28" s="218"/>
      <c r="S28" s="218"/>
      <c r="T28" s="218"/>
      <c r="U28" s="218"/>
      <c r="V28" s="218"/>
      <c r="W28" s="218"/>
      <c r="X28" s="218"/>
      <c r="Y28" s="218"/>
      <c r="Z28" s="218"/>
      <c r="AA28" s="218"/>
      <c r="AB28" s="218"/>
      <c r="AC28" s="218"/>
      <c r="AD28" s="218"/>
      <c r="AE28" s="218"/>
      <c r="AF28" s="218"/>
      <c r="AG28" s="218"/>
      <c r="AH28" s="218"/>
      <c r="AI28" s="218"/>
      <c r="AJ28" s="218"/>
      <c r="AK28" s="218"/>
      <c r="AL28" s="218"/>
      <c r="AM28" s="218"/>
      <c r="AN28" s="218"/>
      <c r="AO28" s="218"/>
      <c r="AP28" s="218"/>
      <c r="AQ28" s="218"/>
      <c r="AR28" s="218"/>
      <c r="AS28" s="218"/>
      <c r="AT28" s="218"/>
      <c r="AU28" s="218"/>
      <c r="AV28" s="218"/>
      <c r="AW28" s="218"/>
      <c r="AX28" s="218"/>
      <c r="AY28" s="218"/>
      <c r="AZ28" s="218"/>
      <c r="BA28" s="218"/>
      <c r="BB28" s="218"/>
      <c r="BC28" s="218"/>
      <c r="BD28" s="218"/>
      <c r="BE28" s="218"/>
      <c r="BF28" s="218"/>
      <c r="BG28" s="218"/>
      <c r="BH28" s="218"/>
      <c r="BI28" s="218"/>
      <c r="BJ28" s="218"/>
      <c r="BK28" s="218"/>
      <c r="BL28" s="277"/>
      <c r="BM28" s="277"/>
      <c r="BN28" s="277"/>
      <c r="BO28" s="277"/>
      <c r="BP28" s="277"/>
      <c r="BQ28" s="277"/>
    </row>
    <row r="29" spans="2:76">
      <c r="C29" s="58"/>
      <c r="E29" s="79"/>
      <c r="H29" s="67"/>
      <c r="K29" s="67"/>
      <c r="L29" s="67"/>
      <c r="N29" s="218"/>
      <c r="O29" s="218"/>
      <c r="P29" s="218"/>
      <c r="Q29" s="218"/>
      <c r="R29" s="218"/>
      <c r="S29" s="218"/>
      <c r="T29" s="218"/>
      <c r="U29" s="218"/>
      <c r="V29" s="218"/>
      <c r="W29" s="218"/>
      <c r="X29" s="218"/>
      <c r="Y29" s="218"/>
      <c r="Z29" s="218"/>
      <c r="AA29" s="218"/>
      <c r="AB29" s="218"/>
      <c r="AC29" s="218"/>
      <c r="AD29" s="218"/>
      <c r="AE29" s="218"/>
      <c r="AF29" s="218"/>
      <c r="AG29" s="218"/>
      <c r="AH29" s="218"/>
      <c r="AI29" s="218"/>
      <c r="AJ29" s="218"/>
      <c r="AK29" s="218"/>
      <c r="AL29" s="218"/>
      <c r="AM29" s="218"/>
      <c r="AN29" s="218"/>
      <c r="AO29" s="218"/>
      <c r="AP29" s="218"/>
      <c r="AQ29" s="218"/>
      <c r="AR29" s="218"/>
      <c r="AS29" s="218"/>
      <c r="AT29" s="218"/>
      <c r="AU29" s="218"/>
      <c r="AV29" s="218"/>
      <c r="AW29" s="218"/>
      <c r="AX29" s="218"/>
      <c r="AY29" s="218"/>
      <c r="AZ29" s="218"/>
      <c r="BA29" s="218"/>
      <c r="BB29" s="218"/>
      <c r="BC29" s="218"/>
      <c r="BD29" s="218"/>
      <c r="BE29" s="218"/>
      <c r="BF29" s="218"/>
      <c r="BG29" s="218"/>
      <c r="BH29" s="218"/>
      <c r="BI29" s="218"/>
      <c r="BJ29" s="218"/>
      <c r="BK29" s="218"/>
      <c r="BL29" s="277"/>
      <c r="BM29" s="277"/>
      <c r="BN29" s="277"/>
      <c r="BO29" s="277"/>
      <c r="BP29" s="277"/>
      <c r="BQ29" s="277"/>
    </row>
    <row r="30" spans="2:76">
      <c r="C30" s="58"/>
      <c r="E30" s="79"/>
      <c r="H30" s="67"/>
      <c r="K30" s="67"/>
      <c r="L30" s="67"/>
      <c r="N30" s="218"/>
      <c r="O30" s="218"/>
      <c r="P30" s="218"/>
      <c r="Q30" s="218"/>
      <c r="R30" s="218"/>
      <c r="S30" s="218"/>
      <c r="T30" s="218"/>
      <c r="U30" s="218"/>
      <c r="V30" s="218"/>
      <c r="W30" s="218"/>
      <c r="X30" s="218"/>
      <c r="Y30" s="218"/>
      <c r="Z30" s="218"/>
      <c r="AA30" s="218"/>
      <c r="AB30" s="218"/>
      <c r="AC30" s="218"/>
      <c r="AD30" s="218"/>
      <c r="AE30" s="218"/>
      <c r="AF30" s="218"/>
      <c r="AG30" s="218"/>
      <c r="AH30" s="218"/>
      <c r="AI30" s="218"/>
      <c r="AJ30" s="218"/>
      <c r="AK30" s="218"/>
      <c r="AL30" s="218"/>
      <c r="AM30" s="218"/>
      <c r="AN30" s="218"/>
      <c r="AO30" s="218"/>
      <c r="AP30" s="218"/>
      <c r="AQ30" s="218"/>
      <c r="AR30" s="218"/>
      <c r="AS30" s="218"/>
      <c r="AT30" s="218"/>
      <c r="AU30" s="218"/>
      <c r="AV30" s="218"/>
      <c r="AW30" s="218"/>
      <c r="AX30" s="218"/>
      <c r="AY30" s="218"/>
      <c r="AZ30" s="218"/>
      <c r="BA30" s="218"/>
      <c r="BB30" s="218"/>
      <c r="BC30" s="218"/>
      <c r="BD30" s="218"/>
      <c r="BE30" s="218"/>
      <c r="BF30" s="218"/>
      <c r="BG30" s="218"/>
      <c r="BH30" s="218"/>
      <c r="BI30" s="218"/>
      <c r="BJ30" s="218"/>
      <c r="BK30" s="218"/>
      <c r="BL30" s="277"/>
      <c r="BM30" s="277"/>
      <c r="BN30" s="277"/>
      <c r="BO30" s="277"/>
      <c r="BP30" s="277"/>
      <c r="BQ30" s="277"/>
    </row>
    <row r="31" spans="2:76">
      <c r="C31" s="58"/>
      <c r="E31" s="79"/>
      <c r="H31" s="67"/>
      <c r="K31" s="67"/>
      <c r="L31" s="67"/>
      <c r="N31" s="218"/>
      <c r="O31" s="218"/>
      <c r="P31" s="218"/>
      <c r="Q31" s="218"/>
      <c r="R31" s="218"/>
      <c r="S31" s="218"/>
      <c r="T31" s="218"/>
      <c r="U31" s="218"/>
      <c r="V31" s="218"/>
      <c r="W31" s="218"/>
      <c r="X31" s="218"/>
      <c r="Y31" s="218"/>
      <c r="Z31" s="218"/>
      <c r="AA31" s="218"/>
      <c r="AB31" s="218"/>
      <c r="AC31" s="218"/>
      <c r="AD31" s="218"/>
      <c r="AE31" s="218"/>
      <c r="AF31" s="218"/>
      <c r="AG31" s="218"/>
      <c r="AH31" s="218"/>
      <c r="AI31" s="218"/>
      <c r="AJ31" s="218"/>
      <c r="AK31" s="218"/>
      <c r="AL31" s="218"/>
      <c r="AM31" s="218"/>
      <c r="AN31" s="218"/>
      <c r="AO31" s="218"/>
      <c r="AP31" s="218"/>
      <c r="AQ31" s="218"/>
      <c r="AR31" s="218"/>
      <c r="AS31" s="218"/>
      <c r="AT31" s="218"/>
      <c r="AU31" s="218"/>
      <c r="AV31" s="218"/>
      <c r="AW31" s="218"/>
      <c r="AX31" s="218"/>
      <c r="AY31" s="218"/>
      <c r="AZ31" s="218"/>
      <c r="BA31" s="218"/>
      <c r="BB31" s="218"/>
      <c r="BC31" s="218"/>
      <c r="BD31" s="218"/>
      <c r="BE31" s="218"/>
      <c r="BF31" s="218"/>
      <c r="BG31" s="218"/>
      <c r="BH31" s="218"/>
      <c r="BI31" s="218"/>
      <c r="BJ31" s="218"/>
      <c r="BK31" s="218"/>
      <c r="BL31" s="277"/>
      <c r="BM31" s="277"/>
      <c r="BN31" s="277"/>
      <c r="BO31" s="277"/>
      <c r="BP31" s="277"/>
      <c r="BQ31" s="277"/>
    </row>
    <row r="32" spans="2:76">
      <c r="C32" s="58"/>
      <c r="E32" s="79"/>
      <c r="H32" s="67"/>
      <c r="K32" s="67"/>
      <c r="L32" s="67"/>
      <c r="N32" s="218"/>
      <c r="O32" s="218"/>
      <c r="P32" s="218"/>
      <c r="Q32" s="218"/>
      <c r="R32" s="218"/>
      <c r="S32" s="218"/>
      <c r="T32" s="218"/>
      <c r="U32" s="218"/>
      <c r="V32" s="218"/>
      <c r="W32" s="218"/>
      <c r="X32" s="218"/>
      <c r="Y32" s="218"/>
      <c r="Z32" s="218"/>
      <c r="AA32" s="218"/>
      <c r="AB32" s="218"/>
      <c r="AC32" s="218"/>
      <c r="AD32" s="218"/>
      <c r="AE32" s="218"/>
      <c r="AF32" s="218"/>
      <c r="AG32" s="218"/>
      <c r="AH32" s="218"/>
      <c r="AI32" s="218"/>
      <c r="AJ32" s="218"/>
      <c r="AK32" s="218"/>
      <c r="AL32" s="218"/>
      <c r="AM32" s="218"/>
      <c r="AN32" s="218"/>
      <c r="AO32" s="218"/>
      <c r="AP32" s="218"/>
      <c r="AQ32" s="218"/>
      <c r="AR32" s="218"/>
      <c r="AS32" s="218"/>
      <c r="AT32" s="218"/>
      <c r="AU32" s="218"/>
      <c r="AV32" s="218"/>
      <c r="AW32" s="218"/>
      <c r="AX32" s="218"/>
      <c r="AY32" s="218"/>
      <c r="AZ32" s="218"/>
      <c r="BA32" s="218"/>
      <c r="BB32" s="218"/>
      <c r="BC32" s="218"/>
      <c r="BD32" s="218"/>
      <c r="BE32" s="218"/>
      <c r="BF32" s="218"/>
      <c r="BG32" s="218"/>
      <c r="BH32" s="218"/>
      <c r="BI32" s="218"/>
      <c r="BJ32" s="218"/>
      <c r="BK32" s="218"/>
      <c r="BL32" s="277"/>
      <c r="BM32" s="277"/>
      <c r="BN32" s="277"/>
      <c r="BO32" s="277"/>
      <c r="BP32" s="277"/>
      <c r="BQ32" s="277"/>
    </row>
    <row r="33" spans="3:69">
      <c r="C33" s="58"/>
      <c r="E33" s="79"/>
      <c r="H33" s="67"/>
      <c r="K33" s="67"/>
      <c r="L33" s="67"/>
      <c r="N33" s="218"/>
      <c r="O33" s="218"/>
      <c r="P33" s="218"/>
      <c r="Q33" s="218"/>
      <c r="R33" s="218"/>
      <c r="S33" s="218"/>
      <c r="T33" s="218"/>
      <c r="U33" s="218"/>
      <c r="V33" s="218"/>
      <c r="W33" s="218"/>
      <c r="X33" s="218"/>
      <c r="Y33" s="218"/>
      <c r="Z33" s="218"/>
      <c r="AA33" s="218"/>
      <c r="AB33" s="218"/>
      <c r="AC33" s="218"/>
      <c r="AD33" s="218"/>
      <c r="AE33" s="218"/>
      <c r="AF33" s="218"/>
      <c r="AG33" s="218"/>
      <c r="AH33" s="218"/>
      <c r="AI33" s="218"/>
      <c r="AJ33" s="218"/>
      <c r="AK33" s="218"/>
      <c r="AL33" s="218"/>
      <c r="AM33" s="218"/>
      <c r="AN33" s="218"/>
      <c r="AO33" s="218"/>
      <c r="AP33" s="218"/>
      <c r="AQ33" s="218"/>
      <c r="AR33" s="218"/>
      <c r="AS33" s="218"/>
      <c r="AT33" s="218"/>
      <c r="AU33" s="218"/>
      <c r="AV33" s="218"/>
      <c r="AW33" s="218"/>
      <c r="AX33" s="218"/>
      <c r="AY33" s="218"/>
      <c r="AZ33" s="218"/>
      <c r="BA33" s="218"/>
      <c r="BB33" s="218"/>
      <c r="BC33" s="218"/>
      <c r="BD33" s="218"/>
      <c r="BE33" s="218"/>
      <c r="BF33" s="218"/>
      <c r="BG33" s="218"/>
      <c r="BH33" s="218"/>
      <c r="BI33" s="218"/>
      <c r="BJ33" s="218"/>
      <c r="BK33" s="218"/>
      <c r="BL33" s="277"/>
      <c r="BM33" s="277"/>
      <c r="BN33" s="277"/>
      <c r="BO33" s="277"/>
      <c r="BP33" s="277"/>
      <c r="BQ33" s="277"/>
    </row>
    <row r="34" spans="3:69">
      <c r="C34" s="58"/>
      <c r="E34" s="79"/>
      <c r="H34" s="67"/>
      <c r="K34" s="67"/>
      <c r="L34" s="67"/>
      <c r="N34" s="218"/>
      <c r="O34" s="218"/>
      <c r="P34" s="218"/>
      <c r="Q34" s="218"/>
      <c r="R34" s="218"/>
      <c r="S34" s="218"/>
      <c r="T34" s="218"/>
      <c r="U34" s="218"/>
      <c r="V34" s="218"/>
      <c r="W34" s="218"/>
      <c r="X34" s="218"/>
      <c r="Y34" s="218"/>
      <c r="Z34" s="218"/>
      <c r="AA34" s="218"/>
      <c r="AB34" s="218"/>
      <c r="AC34" s="218"/>
      <c r="AD34" s="218"/>
      <c r="AE34" s="218"/>
      <c r="AF34" s="218"/>
      <c r="AG34" s="218"/>
      <c r="AH34" s="218"/>
      <c r="AI34" s="218"/>
      <c r="AJ34" s="218"/>
      <c r="AK34" s="218"/>
      <c r="AL34" s="218"/>
      <c r="AM34" s="218"/>
      <c r="AN34" s="218"/>
      <c r="AO34" s="218"/>
      <c r="AP34" s="218"/>
      <c r="AQ34" s="218"/>
      <c r="AR34" s="218"/>
      <c r="AS34" s="218"/>
      <c r="AT34" s="218"/>
      <c r="AU34" s="218"/>
      <c r="AV34" s="218"/>
      <c r="AW34" s="218"/>
      <c r="AX34" s="218"/>
      <c r="AY34" s="218"/>
      <c r="AZ34" s="218"/>
      <c r="BA34" s="218"/>
      <c r="BB34" s="218"/>
      <c r="BC34" s="218"/>
      <c r="BD34" s="218"/>
      <c r="BE34" s="218"/>
      <c r="BF34" s="218"/>
      <c r="BG34" s="218"/>
      <c r="BH34" s="218"/>
      <c r="BI34" s="218"/>
      <c r="BJ34" s="218"/>
      <c r="BK34" s="218"/>
      <c r="BL34" s="277"/>
      <c r="BM34" s="277"/>
      <c r="BN34" s="277"/>
      <c r="BO34" s="277"/>
      <c r="BP34" s="277"/>
      <c r="BQ34" s="277"/>
    </row>
    <row r="35" spans="3:69">
      <c r="C35" s="58"/>
      <c r="E35" s="79"/>
      <c r="H35" s="67"/>
      <c r="K35" s="67"/>
      <c r="L35" s="67"/>
      <c r="N35" s="218"/>
      <c r="O35" s="218"/>
      <c r="P35" s="218"/>
      <c r="Q35" s="218"/>
      <c r="R35" s="218"/>
      <c r="S35" s="218"/>
      <c r="T35" s="218"/>
      <c r="U35" s="218"/>
      <c r="V35" s="218"/>
      <c r="W35" s="218"/>
      <c r="X35" s="218"/>
      <c r="Y35" s="218"/>
      <c r="Z35" s="218"/>
      <c r="AA35" s="218"/>
      <c r="AB35" s="218"/>
      <c r="AC35" s="218"/>
      <c r="AD35" s="218"/>
      <c r="AE35" s="218"/>
      <c r="AF35" s="218"/>
      <c r="AG35" s="218"/>
      <c r="AH35" s="218"/>
      <c r="AI35" s="218"/>
      <c r="AJ35" s="218"/>
      <c r="AK35" s="218"/>
      <c r="AL35" s="218"/>
      <c r="AM35" s="218"/>
      <c r="AN35" s="218"/>
      <c r="AO35" s="218"/>
      <c r="AP35" s="218"/>
      <c r="AQ35" s="218"/>
      <c r="AR35" s="218"/>
      <c r="AS35" s="218"/>
      <c r="AT35" s="218"/>
      <c r="AU35" s="218"/>
      <c r="AV35" s="218"/>
      <c r="AW35" s="218"/>
      <c r="AX35" s="218"/>
      <c r="AY35" s="218"/>
      <c r="AZ35" s="218"/>
      <c r="BA35" s="218"/>
      <c r="BB35" s="218"/>
      <c r="BC35" s="218"/>
      <c r="BD35" s="218"/>
      <c r="BE35" s="218"/>
      <c r="BF35" s="218"/>
      <c r="BG35" s="218"/>
      <c r="BH35" s="218"/>
      <c r="BI35" s="218"/>
      <c r="BJ35" s="218"/>
      <c r="BK35" s="218"/>
      <c r="BL35" s="277"/>
      <c r="BM35" s="277"/>
      <c r="BN35" s="277"/>
      <c r="BO35" s="277"/>
      <c r="BP35" s="277"/>
      <c r="BQ35" s="277"/>
    </row>
    <row r="36" spans="3:69">
      <c r="C36" s="58"/>
      <c r="E36" s="79"/>
      <c r="H36" s="67"/>
      <c r="K36" s="67"/>
      <c r="L36" s="67"/>
      <c r="N36" s="218"/>
      <c r="O36" s="218"/>
      <c r="P36" s="218"/>
      <c r="Q36" s="218"/>
      <c r="R36" s="218"/>
      <c r="S36" s="218"/>
      <c r="T36" s="218"/>
      <c r="U36" s="218"/>
      <c r="V36" s="218"/>
      <c r="W36" s="218"/>
      <c r="X36" s="218"/>
      <c r="Y36" s="218"/>
      <c r="Z36" s="218"/>
      <c r="AA36" s="218"/>
      <c r="AB36" s="218"/>
      <c r="AC36" s="218"/>
      <c r="AD36" s="218"/>
      <c r="AE36" s="218"/>
      <c r="AF36" s="218"/>
      <c r="AG36" s="218"/>
      <c r="AH36" s="218"/>
      <c r="AI36" s="218"/>
      <c r="AJ36" s="218"/>
      <c r="AK36" s="218"/>
      <c r="AL36" s="218"/>
      <c r="AM36" s="218"/>
      <c r="AN36" s="218"/>
      <c r="AO36" s="218"/>
      <c r="AP36" s="218"/>
      <c r="AQ36" s="218"/>
      <c r="AR36" s="218"/>
      <c r="AS36" s="218"/>
      <c r="AT36" s="218"/>
      <c r="AU36" s="218"/>
      <c r="AV36" s="218"/>
      <c r="AW36" s="218"/>
      <c r="AX36" s="218"/>
      <c r="AY36" s="218"/>
      <c r="AZ36" s="218"/>
      <c r="BA36" s="218"/>
      <c r="BB36" s="218"/>
      <c r="BC36" s="218"/>
      <c r="BD36" s="218"/>
      <c r="BE36" s="218"/>
      <c r="BF36" s="218"/>
      <c r="BG36" s="218"/>
      <c r="BH36" s="218"/>
      <c r="BI36" s="218"/>
      <c r="BJ36" s="218"/>
      <c r="BK36" s="218"/>
      <c r="BL36" s="277"/>
      <c r="BM36" s="277"/>
      <c r="BN36" s="277"/>
      <c r="BO36" s="277"/>
      <c r="BP36" s="277"/>
      <c r="BQ36" s="277"/>
    </row>
    <row r="37" spans="3:69">
      <c r="C37" s="58"/>
      <c r="E37" s="79"/>
      <c r="H37" s="67"/>
      <c r="K37" s="67"/>
      <c r="L37" s="67"/>
      <c r="N37" s="218"/>
      <c r="O37" s="218"/>
      <c r="P37" s="218"/>
      <c r="Q37" s="218"/>
      <c r="R37" s="218"/>
      <c r="S37" s="218"/>
      <c r="T37" s="218"/>
      <c r="U37" s="218"/>
      <c r="V37" s="218"/>
      <c r="W37" s="218"/>
      <c r="X37" s="218"/>
      <c r="Y37" s="218"/>
      <c r="Z37" s="218"/>
      <c r="AA37" s="218"/>
      <c r="AB37" s="218"/>
      <c r="AC37" s="218"/>
      <c r="AD37" s="218"/>
      <c r="AE37" s="218"/>
      <c r="AF37" s="218"/>
      <c r="AG37" s="218"/>
      <c r="AH37" s="218"/>
      <c r="AI37" s="218"/>
      <c r="AJ37" s="218"/>
      <c r="AK37" s="218"/>
      <c r="AL37" s="218"/>
      <c r="AM37" s="218"/>
      <c r="AN37" s="218"/>
      <c r="AO37" s="218"/>
      <c r="AP37" s="218"/>
      <c r="AQ37" s="218"/>
      <c r="AR37" s="218"/>
      <c r="AS37" s="218"/>
      <c r="AT37" s="218"/>
      <c r="AU37" s="218"/>
      <c r="AV37" s="218"/>
      <c r="AW37" s="218"/>
      <c r="AX37" s="218"/>
      <c r="AY37" s="218"/>
      <c r="AZ37" s="218"/>
      <c r="BA37" s="218"/>
      <c r="BB37" s="218"/>
      <c r="BC37" s="218"/>
      <c r="BD37" s="218"/>
      <c r="BE37" s="218"/>
      <c r="BF37" s="218"/>
      <c r="BG37" s="218"/>
      <c r="BH37" s="218"/>
      <c r="BI37" s="218"/>
      <c r="BJ37" s="218"/>
      <c r="BK37" s="218"/>
      <c r="BL37" s="277"/>
      <c r="BM37" s="277"/>
      <c r="BN37" s="277"/>
      <c r="BO37" s="277"/>
      <c r="BP37" s="277"/>
      <c r="BQ37" s="277"/>
    </row>
    <row r="38" spans="3:69">
      <c r="C38" s="58"/>
      <c r="E38" s="79"/>
      <c r="H38" s="67"/>
      <c r="K38" s="67"/>
      <c r="L38" s="67"/>
      <c r="N38" s="218"/>
      <c r="O38" s="218"/>
      <c r="P38" s="218"/>
      <c r="Q38" s="218"/>
      <c r="R38" s="218"/>
      <c r="S38" s="218"/>
      <c r="T38" s="218"/>
      <c r="U38" s="218"/>
      <c r="V38" s="218"/>
      <c r="W38" s="218"/>
      <c r="X38" s="218"/>
      <c r="Y38" s="218"/>
      <c r="Z38" s="218"/>
      <c r="AA38" s="218"/>
      <c r="AB38" s="218"/>
      <c r="AC38" s="218"/>
      <c r="AD38" s="218"/>
      <c r="AE38" s="218"/>
      <c r="AF38" s="218"/>
      <c r="AG38" s="218"/>
      <c r="AH38" s="218"/>
      <c r="AI38" s="218"/>
      <c r="AJ38" s="218"/>
      <c r="AK38" s="218"/>
      <c r="AL38" s="218"/>
      <c r="AM38" s="218"/>
      <c r="AN38" s="218"/>
      <c r="AO38" s="218"/>
      <c r="AP38" s="218"/>
      <c r="AQ38" s="218"/>
      <c r="AR38" s="218"/>
      <c r="AS38" s="218"/>
      <c r="AT38" s="218"/>
      <c r="AU38" s="218"/>
      <c r="AV38" s="218"/>
      <c r="AW38" s="218"/>
      <c r="AX38" s="218"/>
      <c r="AY38" s="218"/>
      <c r="AZ38" s="218"/>
      <c r="BA38" s="218"/>
      <c r="BB38" s="218"/>
      <c r="BC38" s="218"/>
      <c r="BD38" s="218"/>
      <c r="BE38" s="218"/>
      <c r="BF38" s="218"/>
      <c r="BG38" s="218"/>
      <c r="BH38" s="218"/>
      <c r="BI38" s="218"/>
      <c r="BJ38" s="218"/>
      <c r="BK38" s="218"/>
      <c r="BL38" s="277"/>
      <c r="BM38" s="277"/>
      <c r="BN38" s="277"/>
      <c r="BO38" s="277"/>
      <c r="BP38" s="277"/>
      <c r="BQ38" s="277"/>
    </row>
    <row r="39" spans="3:69">
      <c r="C39" s="58"/>
      <c r="E39" s="79"/>
      <c r="H39" s="67"/>
      <c r="K39" s="67"/>
      <c r="L39" s="67"/>
      <c r="N39" s="218"/>
      <c r="O39" s="218"/>
      <c r="P39" s="218"/>
      <c r="Q39" s="218"/>
      <c r="R39" s="218"/>
      <c r="S39" s="218"/>
      <c r="T39" s="218"/>
      <c r="U39" s="218"/>
      <c r="V39" s="218"/>
      <c r="W39" s="218"/>
      <c r="X39" s="218"/>
      <c r="Y39" s="218"/>
      <c r="Z39" s="218"/>
      <c r="AA39" s="218"/>
      <c r="AB39" s="218"/>
      <c r="AC39" s="218"/>
      <c r="AD39" s="218"/>
      <c r="AE39" s="218"/>
      <c r="AF39" s="218"/>
      <c r="AG39" s="218"/>
      <c r="AH39" s="218"/>
      <c r="AI39" s="218"/>
      <c r="AJ39" s="218"/>
      <c r="AK39" s="218"/>
      <c r="AL39" s="218"/>
      <c r="AM39" s="218"/>
      <c r="AN39" s="218"/>
      <c r="AO39" s="218"/>
      <c r="AP39" s="218"/>
      <c r="AQ39" s="218"/>
      <c r="AR39" s="218"/>
      <c r="AS39" s="218"/>
      <c r="AT39" s="218"/>
      <c r="AU39" s="218"/>
      <c r="AV39" s="218"/>
      <c r="AW39" s="218"/>
      <c r="AX39" s="218"/>
      <c r="AY39" s="218"/>
      <c r="AZ39" s="218"/>
      <c r="BA39" s="218"/>
      <c r="BB39" s="218"/>
      <c r="BC39" s="218"/>
      <c r="BD39" s="218"/>
      <c r="BE39" s="218"/>
      <c r="BF39" s="218"/>
      <c r="BG39" s="218"/>
      <c r="BH39" s="218"/>
      <c r="BI39" s="218"/>
      <c r="BJ39" s="218"/>
      <c r="BK39" s="218"/>
      <c r="BL39" s="277"/>
      <c r="BM39" s="277"/>
      <c r="BN39" s="277"/>
      <c r="BO39" s="277"/>
      <c r="BP39" s="277"/>
      <c r="BQ39" s="277"/>
    </row>
    <row r="40" spans="3:69">
      <c r="C40" s="58"/>
      <c r="E40" s="79"/>
      <c r="H40" s="67"/>
      <c r="K40" s="67"/>
      <c r="L40" s="67"/>
      <c r="N40" s="218"/>
      <c r="O40" s="218"/>
      <c r="P40" s="218"/>
      <c r="Q40" s="218"/>
      <c r="R40" s="218"/>
      <c r="S40" s="218"/>
      <c r="T40" s="218"/>
      <c r="U40" s="218"/>
      <c r="V40" s="218"/>
      <c r="W40" s="218"/>
      <c r="X40" s="218"/>
      <c r="Y40" s="218"/>
      <c r="Z40" s="218"/>
      <c r="AA40" s="218"/>
      <c r="AB40" s="218"/>
      <c r="AC40" s="218"/>
      <c r="AD40" s="218"/>
      <c r="AE40" s="218"/>
      <c r="AF40" s="218"/>
      <c r="AG40" s="218"/>
      <c r="AH40" s="218"/>
      <c r="AI40" s="218"/>
      <c r="AJ40" s="218"/>
      <c r="AK40" s="218"/>
      <c r="AL40" s="218"/>
      <c r="AM40" s="218"/>
      <c r="AN40" s="218"/>
      <c r="AO40" s="218"/>
      <c r="AP40" s="218"/>
      <c r="AQ40" s="218"/>
      <c r="AR40" s="218"/>
      <c r="AS40" s="218"/>
      <c r="AT40" s="218"/>
      <c r="AU40" s="218"/>
      <c r="AV40" s="218"/>
      <c r="AW40" s="218"/>
      <c r="AX40" s="218"/>
      <c r="AY40" s="218"/>
      <c r="AZ40" s="218"/>
      <c r="BA40" s="218"/>
      <c r="BB40" s="218"/>
      <c r="BC40" s="218"/>
      <c r="BD40" s="218"/>
      <c r="BE40" s="218"/>
      <c r="BF40" s="218"/>
      <c r="BG40" s="218"/>
      <c r="BH40" s="218"/>
      <c r="BI40" s="218"/>
      <c r="BJ40" s="218"/>
      <c r="BK40" s="218"/>
      <c r="BL40" s="277"/>
      <c r="BM40" s="277"/>
      <c r="BN40" s="277"/>
      <c r="BO40" s="277"/>
      <c r="BP40" s="277"/>
      <c r="BQ40" s="277"/>
    </row>
    <row r="41" spans="3:69">
      <c r="C41" s="58"/>
      <c r="E41" s="79"/>
      <c r="H41" s="67"/>
      <c r="K41" s="67"/>
      <c r="L41" s="67"/>
      <c r="N41" s="218"/>
      <c r="O41" s="218"/>
      <c r="P41" s="218"/>
      <c r="Q41" s="218"/>
      <c r="R41" s="218"/>
      <c r="S41" s="218"/>
      <c r="T41" s="218"/>
      <c r="U41" s="218"/>
      <c r="V41" s="218"/>
      <c r="W41" s="218"/>
      <c r="X41" s="218"/>
      <c r="Y41" s="218"/>
      <c r="Z41" s="218"/>
      <c r="AA41" s="218"/>
      <c r="AB41" s="218"/>
      <c r="AC41" s="218"/>
      <c r="AD41" s="218"/>
      <c r="AE41" s="218"/>
      <c r="AF41" s="218"/>
      <c r="AG41" s="218"/>
      <c r="AH41" s="218"/>
      <c r="AI41" s="218"/>
      <c r="AJ41" s="218"/>
      <c r="AK41" s="218"/>
      <c r="AL41" s="218"/>
      <c r="AM41" s="218"/>
      <c r="AN41" s="218"/>
      <c r="AO41" s="218"/>
      <c r="AP41" s="218"/>
      <c r="AQ41" s="218"/>
      <c r="AR41" s="218"/>
      <c r="AS41" s="218"/>
      <c r="AT41" s="218"/>
      <c r="AU41" s="218"/>
      <c r="AV41" s="218"/>
      <c r="AW41" s="218"/>
      <c r="AX41" s="218"/>
      <c r="AY41" s="218"/>
      <c r="AZ41" s="218"/>
      <c r="BA41" s="218"/>
      <c r="BB41" s="218"/>
      <c r="BC41" s="218"/>
      <c r="BD41" s="218"/>
      <c r="BE41" s="218"/>
      <c r="BF41" s="218"/>
      <c r="BG41" s="218"/>
      <c r="BH41" s="218"/>
      <c r="BI41" s="218"/>
      <c r="BJ41" s="218"/>
      <c r="BK41" s="218"/>
      <c r="BL41" s="277"/>
      <c r="BM41" s="277"/>
      <c r="BN41" s="277"/>
      <c r="BO41" s="277"/>
      <c r="BP41" s="277"/>
      <c r="BQ41" s="277"/>
    </row>
    <row r="42" spans="3:69">
      <c r="C42" s="58"/>
      <c r="E42" s="79"/>
      <c r="H42" s="67"/>
      <c r="K42" s="67"/>
      <c r="L42" s="67"/>
      <c r="N42" s="218"/>
      <c r="O42" s="218"/>
      <c r="P42" s="218"/>
      <c r="Q42" s="218"/>
      <c r="R42" s="218"/>
      <c r="S42" s="218"/>
      <c r="T42" s="218"/>
      <c r="U42" s="218"/>
      <c r="V42" s="218"/>
      <c r="W42" s="218"/>
      <c r="X42" s="218"/>
      <c r="Y42" s="218"/>
      <c r="Z42" s="218"/>
      <c r="AA42" s="218"/>
      <c r="AB42" s="218"/>
      <c r="AC42" s="218"/>
      <c r="AD42" s="218"/>
      <c r="AE42" s="218"/>
      <c r="AF42" s="218"/>
      <c r="AG42" s="218"/>
      <c r="AH42" s="218"/>
      <c r="AI42" s="218"/>
      <c r="AJ42" s="218"/>
      <c r="AK42" s="218"/>
      <c r="AL42" s="218"/>
      <c r="AM42" s="218"/>
      <c r="AN42" s="218"/>
      <c r="AO42" s="218"/>
      <c r="AP42" s="218"/>
      <c r="AQ42" s="218"/>
      <c r="AR42" s="218"/>
      <c r="AS42" s="218"/>
      <c r="AT42" s="218"/>
      <c r="AU42" s="218"/>
      <c r="AV42" s="218"/>
      <c r="AW42" s="218"/>
      <c r="AX42" s="218"/>
      <c r="AY42" s="218"/>
      <c r="AZ42" s="218"/>
      <c r="BA42" s="218"/>
      <c r="BB42" s="218"/>
      <c r="BC42" s="218"/>
      <c r="BD42" s="218"/>
      <c r="BE42" s="218"/>
      <c r="BF42" s="218"/>
      <c r="BG42" s="218"/>
      <c r="BH42" s="218"/>
      <c r="BI42" s="218"/>
      <c r="BJ42" s="218"/>
      <c r="BK42" s="218"/>
      <c r="BL42" s="277"/>
      <c r="BM42" s="277"/>
      <c r="BN42" s="277"/>
      <c r="BO42" s="277"/>
      <c r="BP42" s="277"/>
      <c r="BQ42" s="277"/>
    </row>
    <row r="43" spans="3:69">
      <c r="C43" s="58"/>
      <c r="E43" s="79"/>
      <c r="H43" s="67"/>
      <c r="K43" s="67"/>
      <c r="L43" s="67"/>
      <c r="N43" s="218"/>
      <c r="O43" s="218"/>
      <c r="P43" s="218"/>
      <c r="Q43" s="218"/>
      <c r="R43" s="218"/>
      <c r="S43" s="218"/>
      <c r="T43" s="218"/>
      <c r="U43" s="218"/>
      <c r="V43" s="218"/>
      <c r="W43" s="218"/>
      <c r="X43" s="218"/>
      <c r="Y43" s="218"/>
      <c r="Z43" s="218"/>
      <c r="AA43" s="218"/>
      <c r="AB43" s="218"/>
      <c r="AC43" s="218"/>
      <c r="AD43" s="218"/>
      <c r="AE43" s="218"/>
      <c r="AF43" s="218"/>
      <c r="AG43" s="218"/>
      <c r="AH43" s="218"/>
      <c r="AI43" s="218"/>
      <c r="AJ43" s="218"/>
      <c r="AK43" s="218"/>
      <c r="AL43" s="218"/>
      <c r="AM43" s="218"/>
      <c r="AN43" s="218"/>
      <c r="AO43" s="218"/>
      <c r="AP43" s="218"/>
      <c r="AQ43" s="218"/>
      <c r="AR43" s="218"/>
      <c r="AS43" s="218"/>
      <c r="AT43" s="218"/>
      <c r="AU43" s="218"/>
      <c r="AV43" s="218"/>
      <c r="AW43" s="218"/>
      <c r="AX43" s="218"/>
      <c r="AY43" s="218"/>
      <c r="AZ43" s="218"/>
      <c r="BA43" s="218"/>
      <c r="BB43" s="218"/>
      <c r="BC43" s="218"/>
      <c r="BD43" s="218"/>
      <c r="BE43" s="218"/>
      <c r="BF43" s="218"/>
      <c r="BG43" s="218"/>
      <c r="BH43" s="218"/>
      <c r="BI43" s="218"/>
      <c r="BJ43" s="218"/>
      <c r="BK43" s="218"/>
      <c r="BL43" s="277"/>
      <c r="BM43" s="277"/>
      <c r="BN43" s="277"/>
      <c r="BO43" s="277"/>
      <c r="BP43" s="277"/>
      <c r="BQ43" s="277"/>
    </row>
    <row r="44" spans="3:69">
      <c r="C44" s="58"/>
      <c r="E44" s="79"/>
      <c r="H44" s="67"/>
      <c r="K44" s="67"/>
      <c r="L44" s="67"/>
      <c r="N44" s="218"/>
      <c r="O44" s="218"/>
      <c r="P44" s="218"/>
      <c r="Q44" s="218"/>
      <c r="R44" s="218"/>
      <c r="S44" s="218"/>
      <c r="T44" s="218"/>
      <c r="U44" s="218"/>
      <c r="V44" s="218"/>
      <c r="W44" s="218"/>
      <c r="X44" s="218"/>
      <c r="Y44" s="218"/>
      <c r="Z44" s="218"/>
      <c r="AA44" s="218"/>
      <c r="AB44" s="218"/>
      <c r="AC44" s="218"/>
      <c r="AD44" s="218"/>
      <c r="AE44" s="218"/>
      <c r="AF44" s="218"/>
      <c r="AG44" s="218"/>
      <c r="AH44" s="218"/>
      <c r="AI44" s="218"/>
      <c r="AJ44" s="218"/>
      <c r="AK44" s="218"/>
      <c r="AL44" s="218"/>
      <c r="AM44" s="218"/>
      <c r="AN44" s="218"/>
      <c r="AO44" s="218"/>
      <c r="AP44" s="218"/>
      <c r="AQ44" s="218"/>
      <c r="AR44" s="218"/>
      <c r="AS44" s="218"/>
      <c r="AT44" s="218"/>
      <c r="AU44" s="218"/>
      <c r="AV44" s="218"/>
      <c r="AW44" s="218"/>
      <c r="AX44" s="218"/>
      <c r="AY44" s="218"/>
      <c r="AZ44" s="218"/>
      <c r="BA44" s="218"/>
      <c r="BB44" s="218"/>
      <c r="BC44" s="218"/>
      <c r="BD44" s="218"/>
      <c r="BE44" s="218"/>
      <c r="BF44" s="218"/>
      <c r="BG44" s="218"/>
      <c r="BH44" s="218"/>
      <c r="BI44" s="218"/>
      <c r="BJ44" s="218"/>
      <c r="BK44" s="218"/>
      <c r="BL44" s="277"/>
      <c r="BM44" s="277"/>
      <c r="BN44" s="277"/>
      <c r="BO44" s="277"/>
      <c r="BP44" s="277"/>
      <c r="BQ44" s="277"/>
    </row>
    <row r="45" spans="3:69">
      <c r="C45" s="58"/>
      <c r="E45" s="79"/>
      <c r="H45" s="67"/>
      <c r="K45" s="67"/>
      <c r="L45" s="67"/>
      <c r="N45" s="218"/>
      <c r="O45" s="218"/>
      <c r="P45" s="218"/>
      <c r="Q45" s="218"/>
      <c r="R45" s="218"/>
      <c r="S45" s="218"/>
      <c r="T45" s="218"/>
      <c r="U45" s="218"/>
      <c r="V45" s="218"/>
      <c r="W45" s="218"/>
      <c r="X45" s="218"/>
      <c r="Y45" s="218"/>
      <c r="Z45" s="218"/>
      <c r="AA45" s="218"/>
      <c r="AB45" s="218"/>
      <c r="AC45" s="218"/>
      <c r="AD45" s="218"/>
      <c r="AE45" s="218"/>
      <c r="AF45" s="218"/>
      <c r="AG45" s="218"/>
      <c r="AH45" s="218"/>
      <c r="AI45" s="218"/>
      <c r="AJ45" s="218"/>
      <c r="AK45" s="218"/>
      <c r="AL45" s="218"/>
      <c r="AM45" s="218"/>
      <c r="AN45" s="218"/>
      <c r="AO45" s="218"/>
      <c r="AP45" s="218"/>
      <c r="AQ45" s="218"/>
      <c r="AR45" s="218"/>
      <c r="AS45" s="218"/>
      <c r="AT45" s="218"/>
      <c r="AU45" s="218"/>
      <c r="AV45" s="218"/>
      <c r="AW45" s="218"/>
      <c r="AX45" s="218"/>
      <c r="AY45" s="218"/>
      <c r="AZ45" s="218"/>
      <c r="BA45" s="218"/>
      <c r="BB45" s="218"/>
      <c r="BC45" s="218"/>
      <c r="BD45" s="218"/>
      <c r="BE45" s="218"/>
      <c r="BF45" s="218"/>
      <c r="BG45" s="218"/>
      <c r="BH45" s="218"/>
      <c r="BI45" s="218"/>
      <c r="BJ45" s="218"/>
      <c r="BK45" s="218"/>
      <c r="BL45" s="277"/>
      <c r="BM45" s="277"/>
      <c r="BN45" s="277"/>
      <c r="BO45" s="277"/>
      <c r="BP45" s="277"/>
      <c r="BQ45" s="277"/>
    </row>
    <row r="46" spans="3:69">
      <c r="C46" s="58"/>
      <c r="E46" s="79"/>
      <c r="H46" s="67"/>
      <c r="K46" s="67"/>
      <c r="L46" s="67"/>
      <c r="N46" s="218"/>
      <c r="O46" s="218"/>
      <c r="P46" s="218"/>
      <c r="Q46" s="218"/>
      <c r="R46" s="218"/>
      <c r="S46" s="218"/>
      <c r="T46" s="218"/>
      <c r="U46" s="218"/>
      <c r="V46" s="218"/>
      <c r="W46" s="218"/>
      <c r="X46" s="218"/>
      <c r="Y46" s="218"/>
      <c r="Z46" s="218"/>
      <c r="AA46" s="218"/>
      <c r="AB46" s="218"/>
      <c r="AC46" s="218"/>
      <c r="AD46" s="218"/>
      <c r="AE46" s="218"/>
      <c r="AF46" s="218"/>
      <c r="AG46" s="218"/>
      <c r="AH46" s="218"/>
      <c r="AI46" s="218"/>
      <c r="AJ46" s="218"/>
      <c r="AK46" s="218"/>
      <c r="AL46" s="218"/>
      <c r="AM46" s="218"/>
      <c r="AN46" s="218"/>
      <c r="AO46" s="218"/>
      <c r="AP46" s="218"/>
      <c r="AQ46" s="218"/>
      <c r="AR46" s="218"/>
      <c r="AS46" s="218"/>
      <c r="AT46" s="218"/>
      <c r="AU46" s="218"/>
      <c r="AV46" s="218"/>
      <c r="AW46" s="218"/>
      <c r="AX46" s="218"/>
      <c r="AY46" s="218"/>
      <c r="AZ46" s="218"/>
      <c r="BA46" s="218"/>
      <c r="BB46" s="218"/>
      <c r="BC46" s="218"/>
      <c r="BD46" s="218"/>
      <c r="BE46" s="218"/>
      <c r="BF46" s="218"/>
      <c r="BG46" s="218"/>
      <c r="BH46" s="218"/>
      <c r="BI46" s="218"/>
      <c r="BJ46" s="218"/>
      <c r="BK46" s="218"/>
      <c r="BL46" s="277"/>
      <c r="BM46" s="277"/>
      <c r="BN46" s="277"/>
      <c r="BO46" s="277"/>
      <c r="BP46" s="277"/>
      <c r="BQ46" s="277"/>
    </row>
    <row r="47" spans="3:69">
      <c r="C47" s="58"/>
      <c r="E47" s="79"/>
      <c r="H47" s="67"/>
      <c r="K47" s="67"/>
      <c r="L47" s="67"/>
      <c r="N47" s="218"/>
      <c r="O47" s="218"/>
      <c r="P47" s="218"/>
      <c r="Q47" s="218"/>
      <c r="R47" s="218"/>
      <c r="S47" s="218"/>
      <c r="T47" s="218"/>
      <c r="U47" s="218"/>
      <c r="V47" s="218"/>
      <c r="W47" s="218"/>
      <c r="X47" s="218"/>
      <c r="Y47" s="218"/>
      <c r="Z47" s="218"/>
      <c r="AA47" s="218"/>
      <c r="AB47" s="218"/>
      <c r="AC47" s="218"/>
      <c r="AD47" s="218"/>
      <c r="AE47" s="218"/>
      <c r="AF47" s="218"/>
      <c r="AG47" s="218"/>
      <c r="AH47" s="218"/>
      <c r="AI47" s="218"/>
      <c r="AJ47" s="218"/>
      <c r="AK47" s="218"/>
      <c r="AL47" s="218"/>
      <c r="AM47" s="218"/>
      <c r="AN47" s="218"/>
      <c r="AO47" s="218"/>
      <c r="AP47" s="218"/>
      <c r="AQ47" s="218"/>
      <c r="AR47" s="218"/>
      <c r="AS47" s="218"/>
      <c r="AT47" s="218"/>
      <c r="AU47" s="218"/>
      <c r="AV47" s="218"/>
      <c r="AW47" s="218"/>
      <c r="AX47" s="218"/>
      <c r="AY47" s="218"/>
      <c r="AZ47" s="218"/>
      <c r="BA47" s="218"/>
      <c r="BB47" s="218"/>
      <c r="BC47" s="218"/>
      <c r="BD47" s="218"/>
      <c r="BE47" s="218"/>
      <c r="BF47" s="218"/>
      <c r="BG47" s="218"/>
      <c r="BH47" s="218"/>
      <c r="BI47" s="218"/>
      <c r="BJ47" s="218"/>
      <c r="BK47" s="218"/>
      <c r="BL47" s="277"/>
      <c r="BM47" s="277"/>
      <c r="BN47" s="277"/>
      <c r="BO47" s="277"/>
      <c r="BP47" s="277"/>
      <c r="BQ47" s="277"/>
    </row>
    <row r="48" spans="3:69">
      <c r="C48" s="58"/>
      <c r="E48" s="79"/>
      <c r="H48" s="67"/>
      <c r="K48" s="67"/>
      <c r="L48" s="67"/>
      <c r="N48" s="218"/>
      <c r="O48" s="218"/>
      <c r="P48" s="218"/>
      <c r="Q48" s="218"/>
      <c r="R48" s="218"/>
      <c r="S48" s="218"/>
      <c r="T48" s="218"/>
      <c r="U48" s="218"/>
      <c r="V48" s="218"/>
      <c r="W48" s="218"/>
      <c r="X48" s="218"/>
      <c r="Y48" s="218"/>
      <c r="Z48" s="218"/>
      <c r="AA48" s="218"/>
      <c r="AB48" s="218"/>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8"/>
      <c r="BF48" s="218"/>
      <c r="BG48" s="218"/>
      <c r="BH48" s="218"/>
      <c r="BI48" s="218"/>
      <c r="BJ48" s="218"/>
      <c r="BK48" s="218"/>
      <c r="BL48" s="277"/>
      <c r="BM48" s="277"/>
      <c r="BN48" s="277"/>
      <c r="BO48" s="277"/>
      <c r="BP48" s="277"/>
      <c r="BQ48" s="277"/>
    </row>
    <row r="49" spans="3:69">
      <c r="C49" s="58"/>
      <c r="E49" s="79"/>
      <c r="H49" s="67"/>
      <c r="K49" s="67"/>
      <c r="L49" s="67"/>
      <c r="N49" s="218"/>
      <c r="O49" s="218"/>
      <c r="P49" s="218"/>
      <c r="Q49" s="218"/>
      <c r="R49" s="218"/>
      <c r="S49" s="218"/>
      <c r="T49" s="218"/>
      <c r="U49" s="218"/>
      <c r="V49" s="218"/>
      <c r="W49" s="218"/>
      <c r="X49" s="218"/>
      <c r="Y49" s="218"/>
      <c r="Z49" s="218"/>
      <c r="AA49" s="218"/>
      <c r="AB49" s="218"/>
      <c r="AC49" s="218"/>
      <c r="AD49" s="218"/>
      <c r="AE49" s="218"/>
      <c r="AF49" s="218"/>
      <c r="AG49" s="218"/>
      <c r="AH49" s="218"/>
      <c r="AI49" s="218"/>
      <c r="AJ49" s="218"/>
      <c r="AK49" s="218"/>
      <c r="AL49" s="218"/>
      <c r="AM49" s="218"/>
      <c r="AN49" s="218"/>
      <c r="AO49" s="218"/>
      <c r="AP49" s="218"/>
      <c r="AQ49" s="218"/>
      <c r="AR49" s="218"/>
      <c r="AS49" s="218"/>
      <c r="AT49" s="218"/>
      <c r="AU49" s="218"/>
      <c r="AV49" s="218"/>
      <c r="AW49" s="218"/>
      <c r="AX49" s="218"/>
      <c r="AY49" s="218"/>
      <c r="AZ49" s="218"/>
      <c r="BA49" s="218"/>
      <c r="BB49" s="218"/>
      <c r="BC49" s="218"/>
      <c r="BD49" s="218"/>
      <c r="BE49" s="218"/>
      <c r="BF49" s="218"/>
      <c r="BG49" s="218"/>
      <c r="BH49" s="218"/>
      <c r="BI49" s="218"/>
      <c r="BJ49" s="218"/>
      <c r="BK49" s="218"/>
      <c r="BL49" s="277"/>
      <c r="BM49" s="277"/>
      <c r="BN49" s="277"/>
      <c r="BO49" s="277"/>
      <c r="BP49" s="277"/>
      <c r="BQ49" s="277"/>
    </row>
    <row r="50" spans="3:69">
      <c r="C50" s="58"/>
      <c r="E50" s="79"/>
      <c r="H50" s="67"/>
      <c r="K50" s="67"/>
      <c r="L50" s="67"/>
      <c r="N50" s="218"/>
      <c r="O50" s="218"/>
      <c r="P50" s="218"/>
      <c r="Q50" s="218"/>
      <c r="R50" s="218"/>
      <c r="S50" s="218"/>
      <c r="T50" s="218"/>
      <c r="U50" s="218"/>
      <c r="V50" s="218"/>
      <c r="W50" s="218"/>
      <c r="X50" s="218"/>
      <c r="Y50" s="218"/>
      <c r="Z50" s="218"/>
      <c r="AA50" s="218"/>
      <c r="AB50" s="218"/>
      <c r="AC50" s="218"/>
      <c r="AD50" s="218"/>
      <c r="AE50" s="218"/>
      <c r="AF50" s="218"/>
      <c r="AG50" s="218"/>
      <c r="AH50" s="218"/>
      <c r="AI50" s="218"/>
      <c r="AJ50" s="218"/>
      <c r="AK50" s="218"/>
      <c r="AL50" s="218"/>
      <c r="AM50" s="218"/>
      <c r="AN50" s="218"/>
      <c r="AO50" s="218"/>
      <c r="AP50" s="218"/>
      <c r="AQ50" s="218"/>
      <c r="AR50" s="218"/>
      <c r="AS50" s="218"/>
      <c r="AT50" s="218"/>
      <c r="AU50" s="218"/>
      <c r="AV50" s="218"/>
      <c r="AW50" s="218"/>
      <c r="AX50" s="218"/>
      <c r="AY50" s="218"/>
      <c r="AZ50" s="218"/>
      <c r="BA50" s="218"/>
      <c r="BB50" s="218"/>
      <c r="BC50" s="218"/>
      <c r="BD50" s="218"/>
      <c r="BE50" s="218"/>
      <c r="BF50" s="218"/>
      <c r="BG50" s="218"/>
      <c r="BH50" s="218"/>
      <c r="BI50" s="218"/>
      <c r="BJ50" s="218"/>
      <c r="BK50" s="218"/>
      <c r="BL50" s="277"/>
      <c r="BM50" s="277"/>
      <c r="BN50" s="277"/>
      <c r="BO50" s="277"/>
      <c r="BP50" s="277"/>
      <c r="BQ50" s="277"/>
    </row>
    <row r="51" spans="3:69">
      <c r="C51" s="58"/>
      <c r="E51" s="79"/>
      <c r="H51" s="67"/>
      <c r="K51" s="67"/>
      <c r="L51" s="67"/>
      <c r="N51" s="218"/>
      <c r="O51" s="218"/>
      <c r="P51" s="218"/>
      <c r="Q51" s="218"/>
      <c r="R51" s="218"/>
      <c r="S51" s="218"/>
      <c r="T51" s="218"/>
      <c r="U51" s="218"/>
      <c r="V51" s="218"/>
      <c r="W51" s="218"/>
      <c r="X51" s="218"/>
      <c r="Y51" s="218"/>
      <c r="Z51" s="218"/>
      <c r="AA51" s="218"/>
      <c r="AB51" s="218"/>
      <c r="AC51" s="218"/>
      <c r="AD51" s="218"/>
      <c r="AE51" s="218"/>
      <c r="AF51" s="218"/>
      <c r="AG51" s="218"/>
      <c r="AH51" s="218"/>
      <c r="AI51" s="218"/>
      <c r="AJ51" s="218"/>
      <c r="AK51" s="218"/>
      <c r="AL51" s="218"/>
      <c r="AM51" s="218"/>
      <c r="AN51" s="218"/>
      <c r="AO51" s="218"/>
      <c r="AP51" s="218"/>
      <c r="AQ51" s="218"/>
      <c r="AR51" s="218"/>
      <c r="AS51" s="218"/>
      <c r="AT51" s="218"/>
      <c r="AU51" s="218"/>
      <c r="AV51" s="218"/>
      <c r="AW51" s="218"/>
      <c r="AX51" s="218"/>
      <c r="AY51" s="218"/>
      <c r="AZ51" s="218"/>
      <c r="BA51" s="218"/>
      <c r="BB51" s="218"/>
      <c r="BC51" s="218"/>
      <c r="BD51" s="218"/>
      <c r="BE51" s="218"/>
      <c r="BF51" s="218"/>
      <c r="BG51" s="218"/>
      <c r="BH51" s="218"/>
      <c r="BI51" s="218"/>
      <c r="BJ51" s="218"/>
      <c r="BK51" s="218"/>
      <c r="BL51" s="277"/>
      <c r="BM51" s="277"/>
      <c r="BN51" s="277"/>
      <c r="BO51" s="277"/>
      <c r="BP51" s="277"/>
      <c r="BQ51" s="277"/>
    </row>
    <row r="52" spans="3:69">
      <c r="C52" s="58"/>
      <c r="E52" s="79"/>
      <c r="H52" s="67"/>
      <c r="K52" s="67"/>
      <c r="L52" s="67"/>
      <c r="N52" s="218"/>
      <c r="O52" s="218"/>
      <c r="P52" s="218"/>
      <c r="Q52" s="218"/>
      <c r="R52" s="218"/>
      <c r="S52" s="218"/>
      <c r="T52" s="218"/>
      <c r="U52" s="218"/>
      <c r="V52" s="218"/>
      <c r="W52" s="218"/>
      <c r="X52" s="218"/>
      <c r="Y52" s="218"/>
      <c r="Z52" s="218"/>
      <c r="AA52" s="218"/>
      <c r="AB52" s="218"/>
      <c r="AC52" s="218"/>
      <c r="AD52" s="218"/>
      <c r="AE52" s="218"/>
      <c r="AF52" s="218"/>
      <c r="AG52" s="218"/>
      <c r="AH52" s="218"/>
      <c r="AI52" s="218"/>
      <c r="AJ52" s="218"/>
      <c r="AK52" s="218"/>
      <c r="AL52" s="218"/>
      <c r="AM52" s="218"/>
      <c r="AN52" s="218"/>
      <c r="AO52" s="218"/>
      <c r="AP52" s="218"/>
      <c r="AQ52" s="218"/>
      <c r="AR52" s="218"/>
      <c r="AS52" s="218"/>
      <c r="AT52" s="218"/>
      <c r="AU52" s="218"/>
      <c r="AV52" s="218"/>
      <c r="AW52" s="218"/>
      <c r="AX52" s="218"/>
      <c r="AY52" s="218"/>
      <c r="AZ52" s="218"/>
      <c r="BA52" s="218"/>
      <c r="BB52" s="218"/>
      <c r="BC52" s="218"/>
      <c r="BD52" s="218"/>
      <c r="BE52" s="218"/>
      <c r="BF52" s="218"/>
      <c r="BG52" s="218"/>
      <c r="BH52" s="218"/>
      <c r="BI52" s="218"/>
      <c r="BJ52" s="218"/>
      <c r="BK52" s="218"/>
      <c r="BL52" s="277"/>
      <c r="BM52" s="277"/>
      <c r="BN52" s="277"/>
      <c r="BO52" s="277"/>
      <c r="BP52" s="277"/>
      <c r="BQ52" s="277"/>
    </row>
    <row r="53" spans="3:69">
      <c r="C53" s="58"/>
      <c r="E53" s="79"/>
      <c r="H53" s="67"/>
      <c r="K53" s="67"/>
      <c r="L53" s="67"/>
      <c r="N53" s="218"/>
      <c r="O53" s="218"/>
      <c r="P53" s="218"/>
      <c r="Q53" s="218"/>
      <c r="R53" s="218"/>
      <c r="S53" s="218"/>
      <c r="T53" s="218"/>
      <c r="U53" s="218"/>
      <c r="V53" s="218"/>
      <c r="W53" s="218"/>
      <c r="X53" s="218"/>
      <c r="Y53" s="218"/>
      <c r="Z53" s="218"/>
      <c r="AA53" s="218"/>
      <c r="AB53" s="218"/>
      <c r="AC53" s="218"/>
      <c r="AD53" s="218"/>
      <c r="AE53" s="218"/>
      <c r="AF53" s="218"/>
      <c r="AG53" s="218"/>
      <c r="AH53" s="218"/>
      <c r="AI53" s="218"/>
      <c r="AJ53" s="218"/>
      <c r="AK53" s="218"/>
      <c r="AL53" s="218"/>
      <c r="AM53" s="218"/>
      <c r="AN53" s="218"/>
      <c r="AO53" s="218"/>
      <c r="AP53" s="218"/>
      <c r="AQ53" s="218"/>
      <c r="AR53" s="218"/>
      <c r="AS53" s="218"/>
      <c r="AT53" s="218"/>
      <c r="AU53" s="218"/>
      <c r="AV53" s="218"/>
      <c r="AW53" s="218"/>
      <c r="AX53" s="218"/>
      <c r="AY53" s="218"/>
      <c r="AZ53" s="218"/>
      <c r="BA53" s="218"/>
      <c r="BB53" s="218"/>
      <c r="BC53" s="218"/>
      <c r="BD53" s="218"/>
      <c r="BE53" s="218"/>
      <c r="BF53" s="218"/>
      <c r="BG53" s="218"/>
      <c r="BH53" s="218"/>
      <c r="BI53" s="218"/>
      <c r="BJ53" s="218"/>
      <c r="BK53" s="218"/>
      <c r="BL53" s="277"/>
      <c r="BM53" s="277"/>
      <c r="BN53" s="277"/>
      <c r="BO53" s="277"/>
      <c r="BP53" s="277"/>
      <c r="BQ53" s="277"/>
    </row>
    <row r="54" spans="3:69">
      <c r="C54" s="58"/>
      <c r="E54" s="79"/>
      <c r="H54" s="67"/>
      <c r="K54" s="67"/>
      <c r="L54" s="67"/>
      <c r="N54" s="218"/>
      <c r="O54" s="218"/>
      <c r="P54" s="218"/>
      <c r="Q54" s="218"/>
      <c r="R54" s="218"/>
      <c r="S54" s="218"/>
      <c r="T54" s="218"/>
      <c r="U54" s="218"/>
      <c r="V54" s="218"/>
      <c r="W54" s="218"/>
      <c r="X54" s="218"/>
      <c r="Y54" s="218"/>
      <c r="Z54" s="218"/>
      <c r="AA54" s="218"/>
      <c r="AB54" s="218"/>
      <c r="AC54" s="218"/>
      <c r="AD54" s="218"/>
      <c r="AE54" s="218"/>
      <c r="AF54" s="218"/>
      <c r="AG54" s="218"/>
      <c r="AH54" s="218"/>
      <c r="AI54" s="218"/>
      <c r="AJ54" s="218"/>
      <c r="AK54" s="218"/>
      <c r="AL54" s="218"/>
      <c r="AM54" s="218"/>
      <c r="AN54" s="218"/>
      <c r="AO54" s="218"/>
      <c r="AP54" s="218"/>
      <c r="AQ54" s="218"/>
      <c r="AR54" s="218"/>
      <c r="AS54" s="218"/>
      <c r="AT54" s="218"/>
      <c r="AU54" s="218"/>
      <c r="AV54" s="218"/>
      <c r="AW54" s="218"/>
      <c r="AX54" s="218"/>
      <c r="AY54" s="218"/>
      <c r="AZ54" s="218"/>
      <c r="BA54" s="218"/>
      <c r="BB54" s="218"/>
      <c r="BC54" s="218"/>
      <c r="BD54" s="218"/>
      <c r="BE54" s="218"/>
      <c r="BF54" s="218"/>
      <c r="BG54" s="218"/>
      <c r="BH54" s="218"/>
      <c r="BI54" s="218"/>
      <c r="BJ54" s="218"/>
      <c r="BK54" s="218"/>
      <c r="BL54" s="277"/>
      <c r="BM54" s="277"/>
      <c r="BN54" s="277"/>
      <c r="BO54" s="277"/>
      <c r="BP54" s="277"/>
      <c r="BQ54" s="277"/>
    </row>
    <row r="55" spans="3:69">
      <c r="C55" s="58"/>
      <c r="E55" s="79"/>
      <c r="H55" s="67"/>
      <c r="K55" s="67"/>
      <c r="L55" s="67"/>
      <c r="N55" s="218"/>
      <c r="O55" s="218"/>
      <c r="P55" s="218"/>
      <c r="Q55" s="218"/>
      <c r="R55" s="218"/>
      <c r="S55" s="218"/>
      <c r="T55" s="218"/>
      <c r="U55" s="218"/>
      <c r="V55" s="218"/>
      <c r="W55" s="218"/>
      <c r="X55" s="218"/>
      <c r="Y55" s="218"/>
      <c r="Z55" s="218"/>
      <c r="AA55" s="218"/>
      <c r="AB55" s="218"/>
      <c r="AC55" s="218"/>
      <c r="AD55" s="218"/>
      <c r="AE55" s="218"/>
      <c r="AF55" s="218"/>
      <c r="AG55" s="218"/>
      <c r="AH55" s="218"/>
      <c r="AI55" s="218"/>
      <c r="AJ55" s="218"/>
      <c r="AK55" s="218"/>
      <c r="AL55" s="218"/>
      <c r="AM55" s="218"/>
      <c r="AN55" s="218"/>
      <c r="AO55" s="218"/>
      <c r="AP55" s="218"/>
      <c r="AQ55" s="218"/>
      <c r="AR55" s="218"/>
      <c r="AS55" s="218"/>
      <c r="AT55" s="218"/>
      <c r="AU55" s="218"/>
      <c r="AV55" s="218"/>
      <c r="AW55" s="218"/>
      <c r="AX55" s="218"/>
      <c r="AY55" s="218"/>
      <c r="AZ55" s="218"/>
      <c r="BA55" s="218"/>
      <c r="BB55" s="218"/>
      <c r="BC55" s="218"/>
      <c r="BD55" s="218"/>
      <c r="BE55" s="218"/>
      <c r="BF55" s="218"/>
      <c r="BG55" s="218"/>
      <c r="BH55" s="218"/>
      <c r="BI55" s="218"/>
      <c r="BJ55" s="218"/>
      <c r="BK55" s="218"/>
      <c r="BL55" s="277"/>
      <c r="BM55" s="277"/>
      <c r="BN55" s="277"/>
      <c r="BO55" s="277"/>
      <c r="BP55" s="277"/>
      <c r="BQ55" s="277"/>
    </row>
    <row r="56" spans="3:69">
      <c r="C56" s="58"/>
      <c r="E56" s="79"/>
      <c r="H56" s="67"/>
      <c r="K56" s="67"/>
      <c r="L56" s="67"/>
      <c r="N56" s="218"/>
      <c r="O56" s="218"/>
      <c r="P56" s="218"/>
      <c r="Q56" s="218"/>
      <c r="R56" s="218"/>
      <c r="S56" s="218"/>
      <c r="T56" s="218"/>
      <c r="U56" s="218"/>
      <c r="V56" s="218"/>
      <c r="W56" s="218"/>
      <c r="X56" s="218"/>
      <c r="Y56" s="218"/>
      <c r="Z56" s="218"/>
      <c r="AA56" s="218"/>
      <c r="AB56" s="218"/>
      <c r="AC56" s="218"/>
      <c r="AD56" s="218"/>
      <c r="AE56" s="218"/>
      <c r="AF56" s="218"/>
      <c r="AG56" s="218"/>
      <c r="AH56" s="218"/>
      <c r="AI56" s="218"/>
      <c r="AJ56" s="218"/>
      <c r="AK56" s="218"/>
      <c r="AL56" s="218"/>
      <c r="AM56" s="218"/>
      <c r="AN56" s="218"/>
      <c r="AO56" s="218"/>
      <c r="AP56" s="218"/>
      <c r="AQ56" s="218"/>
      <c r="AR56" s="218"/>
      <c r="AS56" s="218"/>
      <c r="AT56" s="218"/>
      <c r="AU56" s="218"/>
      <c r="AV56" s="218"/>
      <c r="AW56" s="218"/>
      <c r="AX56" s="218"/>
      <c r="AY56" s="218"/>
      <c r="AZ56" s="218"/>
      <c r="BA56" s="218"/>
      <c r="BB56" s="218"/>
      <c r="BC56" s="218"/>
      <c r="BD56" s="218"/>
      <c r="BE56" s="218"/>
      <c r="BF56" s="218"/>
      <c r="BG56" s="218"/>
      <c r="BH56" s="218"/>
      <c r="BI56" s="218"/>
      <c r="BJ56" s="218"/>
      <c r="BK56" s="218"/>
      <c r="BL56" s="277"/>
      <c r="BM56" s="277"/>
      <c r="BN56" s="277"/>
      <c r="BO56" s="277"/>
      <c r="BP56" s="277"/>
      <c r="BQ56" s="27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82ABE-1C5A-4AC1-A08C-0ADDF784EE9E}">
  <sheetPr codeName="Sheet33">
    <tabColor theme="0" tint="-4.9989318521683403E-2"/>
  </sheetPr>
  <dimension ref="A1:CZ63"/>
  <sheetViews>
    <sheetView topLeftCell="A10" zoomScale="70" zoomScaleNormal="70" workbookViewId="0">
      <selection activeCell="I20" sqref="I20"/>
    </sheetView>
  </sheetViews>
  <sheetFormatPr defaultRowHeight="14.5"/>
  <cols>
    <col min="1" max="1" width="9.54296875" bestFit="1" customWidth="1"/>
    <col min="2" max="2" width="18.90625" bestFit="1" customWidth="1"/>
    <col min="3" max="3" width="35.90625" bestFit="1" customWidth="1"/>
    <col min="4" max="4" width="24" customWidth="1"/>
    <col min="5" max="5" width="16.54296875" customWidth="1"/>
    <col min="6" max="6" width="16.1796875" bestFit="1" customWidth="1"/>
    <col min="7" max="7" width="21.36328125" bestFit="1" customWidth="1"/>
    <col min="9" max="9" width="18.36328125" bestFit="1" customWidth="1"/>
    <col min="10" max="10" width="13.6328125" bestFit="1" customWidth="1"/>
    <col min="11" max="11" width="10.54296875" bestFit="1" customWidth="1"/>
    <col min="12" max="12" width="14.81640625" bestFit="1" customWidth="1"/>
    <col min="13" max="13" width="12.54296875" bestFit="1" customWidth="1"/>
  </cols>
  <sheetData>
    <row r="1" spans="1:104">
      <c r="A1" s="264" t="s">
        <v>0</v>
      </c>
      <c r="B1" s="264" t="s">
        <v>1</v>
      </c>
      <c r="C1" s="264" t="s">
        <v>8359</v>
      </c>
      <c r="D1" s="264" t="s">
        <v>26</v>
      </c>
      <c r="E1" s="264" t="s">
        <v>8360</v>
      </c>
      <c r="F1" s="265" t="s">
        <v>36</v>
      </c>
      <c r="G1" s="264" t="s">
        <v>8361</v>
      </c>
      <c r="H1" s="264" t="s">
        <v>2607</v>
      </c>
      <c r="I1" s="264" t="s">
        <v>8362</v>
      </c>
      <c r="J1" s="266" t="s">
        <v>8363</v>
      </c>
      <c r="K1" s="266" t="s">
        <v>8364</v>
      </c>
      <c r="L1" s="266" t="s">
        <v>8365</v>
      </c>
      <c r="M1" s="266" t="s">
        <v>8366</v>
      </c>
      <c r="N1" s="76" t="s">
        <v>7403</v>
      </c>
      <c r="O1" s="76" t="s">
        <v>7404</v>
      </c>
      <c r="P1" s="76" t="s">
        <v>447</v>
      </c>
      <c r="Q1" s="76" t="s">
        <v>1590</v>
      </c>
      <c r="R1" s="76" t="s">
        <v>99</v>
      </c>
      <c r="S1" s="76" t="s">
        <v>110</v>
      </c>
      <c r="T1" s="76" t="s">
        <v>144</v>
      </c>
      <c r="U1" s="76" t="s">
        <v>154</v>
      </c>
      <c r="V1" s="76" t="s">
        <v>114</v>
      </c>
      <c r="W1" s="267" t="s">
        <v>202</v>
      </c>
      <c r="X1" s="267" t="s">
        <v>128</v>
      </c>
      <c r="Y1" s="268" t="s">
        <v>133</v>
      </c>
      <c r="Z1" s="269" t="s">
        <v>160</v>
      </c>
      <c r="AA1" s="76" t="s">
        <v>247</v>
      </c>
      <c r="AB1" s="76" t="s">
        <v>135</v>
      </c>
      <c r="AC1" s="76" t="s">
        <v>197</v>
      </c>
      <c r="AD1" s="76" t="s">
        <v>575</v>
      </c>
      <c r="AE1" s="76" t="s">
        <v>538</v>
      </c>
      <c r="AF1" s="76" t="s">
        <v>7405</v>
      </c>
      <c r="AG1" s="76" t="s">
        <v>7406</v>
      </c>
      <c r="AH1" s="76" t="s">
        <v>7407</v>
      </c>
      <c r="AI1" s="76" t="s">
        <v>7408</v>
      </c>
      <c r="AJ1" s="76" t="s">
        <v>7409</v>
      </c>
      <c r="AK1" s="76" t="s">
        <v>7410</v>
      </c>
      <c r="AL1" s="76" t="s">
        <v>572</v>
      </c>
      <c r="AM1" s="76" t="s">
        <v>7411</v>
      </c>
      <c r="AN1" s="76" t="s">
        <v>7412</v>
      </c>
      <c r="AO1" s="76" t="s">
        <v>7413</v>
      </c>
      <c r="AP1" s="76" t="s">
        <v>7414</v>
      </c>
      <c r="AQ1" s="76" t="s">
        <v>7415</v>
      </c>
      <c r="AR1" s="76" t="s">
        <v>7416</v>
      </c>
      <c r="AS1" s="76" t="s">
        <v>7417</v>
      </c>
      <c r="AT1" s="76" t="s">
        <v>7418</v>
      </c>
      <c r="AU1" s="76" t="s">
        <v>7419</v>
      </c>
      <c r="AV1" s="76" t="s">
        <v>7420</v>
      </c>
      <c r="AW1" s="76" t="s">
        <v>7421</v>
      </c>
      <c r="AX1" s="76" t="s">
        <v>7422</v>
      </c>
      <c r="AY1" s="76" t="s">
        <v>7423</v>
      </c>
      <c r="AZ1" s="76" t="s">
        <v>7424</v>
      </c>
      <c r="BA1" s="76" t="s">
        <v>7425</v>
      </c>
      <c r="BB1" s="76" t="s">
        <v>7426</v>
      </c>
      <c r="BC1" s="76" t="s">
        <v>7427</v>
      </c>
      <c r="BD1" s="76" t="s">
        <v>7428</v>
      </c>
      <c r="BE1" s="76" t="s">
        <v>7429</v>
      </c>
      <c r="BF1" s="76" t="s">
        <v>7430</v>
      </c>
      <c r="BG1" s="76" t="s">
        <v>7431</v>
      </c>
      <c r="BH1" s="76" t="s">
        <v>7432</v>
      </c>
      <c r="BI1" s="76" t="s">
        <v>7433</v>
      </c>
      <c r="BJ1" s="76" t="s">
        <v>7434</v>
      </c>
      <c r="BK1" s="76" t="s">
        <v>7435</v>
      </c>
      <c r="BL1" s="76" t="s">
        <v>7436</v>
      </c>
      <c r="BM1" s="76" t="s">
        <v>7437</v>
      </c>
      <c r="BN1" s="76" t="s">
        <v>7438</v>
      </c>
      <c r="BO1" s="76" t="s">
        <v>7439</v>
      </c>
      <c r="BP1" s="76" t="s">
        <v>7440</v>
      </c>
      <c r="BQ1" s="76" t="s">
        <v>7441</v>
      </c>
      <c r="BR1" s="76" t="s">
        <v>7442</v>
      </c>
      <c r="BS1" s="76" t="s">
        <v>7443</v>
      </c>
      <c r="BT1" s="76" t="s">
        <v>7444</v>
      </c>
      <c r="BU1" s="76" t="s">
        <v>7445</v>
      </c>
      <c r="BV1" s="76" t="s">
        <v>7446</v>
      </c>
      <c r="BW1" s="76" t="s">
        <v>7447</v>
      </c>
      <c r="BX1" s="76" t="s">
        <v>7448</v>
      </c>
      <c r="BY1" s="76" t="s">
        <v>8335</v>
      </c>
      <c r="BZ1" s="76" t="s">
        <v>8336</v>
      </c>
      <c r="CA1" s="76" t="s">
        <v>8337</v>
      </c>
      <c r="CB1" s="76" t="s">
        <v>8338</v>
      </c>
      <c r="CC1" s="76" t="s">
        <v>8339</v>
      </c>
      <c r="CD1" s="76" t="s">
        <v>8340</v>
      </c>
      <c r="CE1" s="76" t="s">
        <v>8341</v>
      </c>
      <c r="CF1" s="76" t="s">
        <v>8342</v>
      </c>
      <c r="CG1" s="76" t="s">
        <v>8343</v>
      </c>
      <c r="CH1" s="76" t="s">
        <v>8344</v>
      </c>
      <c r="CI1" s="76" t="s">
        <v>8345</v>
      </c>
      <c r="CJ1" s="76" t="s">
        <v>8346</v>
      </c>
      <c r="CK1" s="76" t="s">
        <v>8347</v>
      </c>
      <c r="CL1" s="76" t="s">
        <v>8348</v>
      </c>
      <c r="CM1" s="76" t="s">
        <v>8349</v>
      </c>
      <c r="CN1" s="76" t="s">
        <v>8350</v>
      </c>
      <c r="CO1" s="76" t="s">
        <v>8351</v>
      </c>
      <c r="CP1" s="76" t="s">
        <v>8352</v>
      </c>
      <c r="CQ1" s="76" t="s">
        <v>8353</v>
      </c>
      <c r="CR1" s="76" t="s">
        <v>8354</v>
      </c>
      <c r="CS1" s="76" t="s">
        <v>8355</v>
      </c>
      <c r="CT1" s="76" t="s">
        <v>8356</v>
      </c>
      <c r="CU1" s="76" t="s">
        <v>8357</v>
      </c>
      <c r="CV1" s="76" t="s">
        <v>8358</v>
      </c>
      <c r="CW1" s="270" t="s">
        <v>7476</v>
      </c>
      <c r="CX1" s="270" t="s">
        <v>1828</v>
      </c>
      <c r="CY1" s="270" t="s">
        <v>1403</v>
      </c>
      <c r="CZ1" s="270" t="s">
        <v>8665</v>
      </c>
    </row>
    <row r="2" spans="1:104">
      <c r="A2" s="79" t="s">
        <v>8334</v>
      </c>
      <c r="B2" s="271" t="s">
        <v>2</v>
      </c>
      <c r="C2" t="s">
        <v>2636</v>
      </c>
      <c r="D2" s="10" t="s">
        <v>38</v>
      </c>
      <c r="E2" t="s">
        <v>97</v>
      </c>
      <c r="F2" s="272" t="s">
        <v>35</v>
      </c>
      <c r="G2" t="s">
        <v>7456</v>
      </c>
      <c r="H2" s="258" t="s">
        <v>8271</v>
      </c>
      <c r="I2" s="79" t="s">
        <v>2635</v>
      </c>
      <c r="J2" s="273">
        <v>22888989.096000008</v>
      </c>
      <c r="K2" s="273">
        <v>24447388.734540034</v>
      </c>
      <c r="L2" s="274">
        <v>313376.9654481262</v>
      </c>
      <c r="M2" s="275">
        <v>25225071.611447018</v>
      </c>
      <c r="N2" s="218">
        <v>0</v>
      </c>
      <c r="O2" s="218"/>
      <c r="P2" s="218"/>
      <c r="Q2" s="218"/>
      <c r="R2" s="218">
        <v>0</v>
      </c>
      <c r="S2" s="218">
        <v>0</v>
      </c>
      <c r="T2" s="218">
        <v>0</v>
      </c>
      <c r="U2" s="218">
        <v>0</v>
      </c>
      <c r="V2" s="218">
        <v>113673</v>
      </c>
      <c r="W2" s="218">
        <v>134056.60999999999</v>
      </c>
      <c r="X2" s="218">
        <v>525366.88900000695</v>
      </c>
      <c r="Y2" s="276">
        <v>317963.3433551034</v>
      </c>
      <c r="Z2" s="218">
        <v>255000</v>
      </c>
      <c r="AA2" s="218">
        <v>450000</v>
      </c>
      <c r="AB2" s="218">
        <v>465000</v>
      </c>
      <c r="AC2" s="218">
        <v>463958.60025499761</v>
      </c>
      <c r="AD2" s="218">
        <v>420000</v>
      </c>
      <c r="AE2" s="218">
        <v>487814.11286498979</v>
      </c>
      <c r="AF2" s="218">
        <v>699952.58534997702</v>
      </c>
      <c r="AG2" s="218">
        <v>698595.48899997771</v>
      </c>
      <c r="AH2" s="218">
        <v>705000</v>
      </c>
      <c r="AI2" s="218">
        <v>728500</v>
      </c>
      <c r="AJ2" s="218">
        <v>723992.68749997392</v>
      </c>
      <c r="AK2" s="218">
        <v>735572.92132200301</v>
      </c>
      <c r="AL2" s="218">
        <v>852500</v>
      </c>
      <c r="AM2" s="218">
        <v>825000</v>
      </c>
      <c r="AN2" s="218">
        <v>852500</v>
      </c>
      <c r="AO2" s="218">
        <v>707391.229999993</v>
      </c>
      <c r="AP2" s="218">
        <v>630000</v>
      </c>
      <c r="AQ2" s="218">
        <v>534393.69429996237</v>
      </c>
      <c r="AR2" s="218">
        <v>450000</v>
      </c>
      <c r="AS2" s="218">
        <v>160949.31499999389</v>
      </c>
      <c r="AT2" s="218">
        <v>682554.96199999959</v>
      </c>
      <c r="AU2" s="218">
        <v>767617.3656200124</v>
      </c>
      <c r="AV2" s="218">
        <v>773893.59000002593</v>
      </c>
      <c r="AW2" s="218">
        <v>748420.20300000068</v>
      </c>
      <c r="AX2" s="218">
        <v>774380</v>
      </c>
      <c r="AY2" s="218">
        <v>749400</v>
      </c>
      <c r="AZ2" s="218">
        <v>766869.97440500557</v>
      </c>
      <c r="BA2" s="218">
        <v>772370.37799999956</v>
      </c>
      <c r="BB2" s="218">
        <v>696980.55999999866</v>
      </c>
      <c r="BC2" s="218">
        <v>586293.10719518876</v>
      </c>
      <c r="BD2" s="218">
        <v>636499.68908855924</v>
      </c>
      <c r="BE2" s="218">
        <v>726176.76519518951</v>
      </c>
      <c r="BF2" s="218">
        <v>692649.55169518897</v>
      </c>
      <c r="BG2" s="218">
        <v>672004.31349118776</v>
      </c>
      <c r="BH2" s="218">
        <v>709324.92859518388</v>
      </c>
      <c r="BI2" s="218">
        <v>494028.26702593861</v>
      </c>
      <c r="BJ2" s="218">
        <v>382113.97244520707</v>
      </c>
      <c r="BK2" s="218">
        <v>382196.76519518939</v>
      </c>
      <c r="BL2" s="218">
        <v>274116.74054815632</v>
      </c>
      <c r="BM2" s="218">
        <v>0</v>
      </c>
      <c r="BN2" s="218">
        <v>0</v>
      </c>
      <c r="BO2" s="218">
        <v>0</v>
      </c>
      <c r="BP2" s="218">
        <v>0</v>
      </c>
      <c r="BQ2" s="218">
        <v>0</v>
      </c>
      <c r="BR2" s="218">
        <v>0</v>
      </c>
      <c r="BS2" s="218">
        <v>0</v>
      </c>
      <c r="BT2" s="218">
        <v>0</v>
      </c>
      <c r="BU2" s="218">
        <v>0</v>
      </c>
      <c r="BV2" s="218">
        <v>0</v>
      </c>
      <c r="BW2" s="218">
        <v>0</v>
      </c>
      <c r="BX2" s="218"/>
      <c r="BY2" s="218"/>
      <c r="BZ2" s="218"/>
      <c r="CA2" s="218"/>
      <c r="CB2" s="218"/>
      <c r="CC2" s="218"/>
      <c r="CD2" s="218"/>
      <c r="CE2" s="218"/>
      <c r="CF2" s="218"/>
      <c r="CG2" s="218"/>
      <c r="CH2" s="218"/>
      <c r="CI2" s="218"/>
      <c r="CJ2" s="218"/>
      <c r="CK2" s="218">
        <v>0</v>
      </c>
      <c r="CL2" s="218">
        <v>0</v>
      </c>
      <c r="CM2" s="218">
        <v>0</v>
      </c>
      <c r="CN2" s="218">
        <v>0</v>
      </c>
      <c r="CO2" s="218">
        <v>0</v>
      </c>
      <c r="CP2" s="218">
        <v>0</v>
      </c>
      <c r="CQ2" s="218">
        <v>0</v>
      </c>
      <c r="CR2" s="218">
        <v>0</v>
      </c>
      <c r="CS2" s="218">
        <v>0</v>
      </c>
      <c r="CT2" s="218">
        <v>0</v>
      </c>
      <c r="CU2" s="218">
        <v>0</v>
      </c>
      <c r="CV2" s="218">
        <v>0</v>
      </c>
      <c r="CW2" s="218">
        <v>0</v>
      </c>
      <c r="CX2" s="218">
        <v>0</v>
      </c>
      <c r="CY2" s="218">
        <v>0</v>
      </c>
      <c r="CZ2" s="218">
        <v>0</v>
      </c>
    </row>
    <row r="3" spans="1:104">
      <c r="A3" s="79" t="s">
        <v>8334</v>
      </c>
      <c r="B3" s="271" t="s">
        <v>5135</v>
      </c>
      <c r="C3" t="s">
        <v>2644</v>
      </c>
      <c r="D3" s="10" t="s">
        <v>38</v>
      </c>
      <c r="E3" t="s">
        <v>97</v>
      </c>
      <c r="F3" s="272" t="s">
        <v>35</v>
      </c>
      <c r="G3" t="s">
        <v>7456</v>
      </c>
      <c r="H3" s="258" t="s">
        <v>8271</v>
      </c>
      <c r="I3" s="79" t="s">
        <v>2643</v>
      </c>
      <c r="J3" s="273">
        <v>8870000</v>
      </c>
      <c r="K3" s="273">
        <v>13589291.814238667</v>
      </c>
      <c r="L3" s="274">
        <v>0</v>
      </c>
      <c r="M3" s="275">
        <v>13589291.814238667</v>
      </c>
      <c r="N3" s="218"/>
      <c r="O3" s="218"/>
      <c r="P3" s="218"/>
      <c r="Q3" s="218"/>
      <c r="R3" s="218"/>
      <c r="S3" s="218"/>
      <c r="T3" s="218"/>
      <c r="U3" s="218"/>
      <c r="V3" s="218"/>
      <c r="W3" s="218"/>
      <c r="X3" s="218"/>
      <c r="Y3" s="276">
        <v>0</v>
      </c>
      <c r="Z3" s="218"/>
      <c r="AA3" s="218"/>
      <c r="AB3" s="218"/>
      <c r="AC3" s="218"/>
      <c r="AD3" s="218"/>
      <c r="AE3" s="218"/>
      <c r="AF3" s="218">
        <v>283702.54499999993</v>
      </c>
      <c r="AG3" s="218">
        <v>293972.61734999996</v>
      </c>
      <c r="AH3" s="218">
        <v>283050</v>
      </c>
      <c r="AI3" s="218">
        <v>292014.38000001013</v>
      </c>
      <c r="AJ3" s="218">
        <v>292485</v>
      </c>
      <c r="AK3" s="218">
        <v>279043.26699999988</v>
      </c>
      <c r="AL3" s="218">
        <v>290960.35000000149</v>
      </c>
      <c r="AM3" s="218">
        <v>282605.87999999995</v>
      </c>
      <c r="AN3" s="218">
        <v>188136.03880650009</v>
      </c>
      <c r="AO3" s="218">
        <v>146242.5</v>
      </c>
      <c r="AP3" s="218">
        <v>132090</v>
      </c>
      <c r="AQ3" s="218">
        <v>365606.25</v>
      </c>
      <c r="AR3" s="218">
        <v>566100</v>
      </c>
      <c r="AS3" s="218">
        <v>587790.06791499653</v>
      </c>
      <c r="AT3" s="218">
        <v>567840.30040500034</v>
      </c>
      <c r="AU3" s="218">
        <v>584734.78937250224</v>
      </c>
      <c r="AV3" s="218">
        <v>582088.38449999935</v>
      </c>
      <c r="AW3" s="218">
        <v>571176.69000000029</v>
      </c>
      <c r="AX3" s="218">
        <v>584476.96999999741</v>
      </c>
      <c r="AY3" s="218">
        <v>566837.24267549976</v>
      </c>
      <c r="AZ3" s="218">
        <v>366194.71829999238</v>
      </c>
      <c r="BA3" s="218">
        <v>157287.50000000172</v>
      </c>
      <c r="BB3" s="218">
        <v>132560.56269999593</v>
      </c>
      <c r="BC3" s="218">
        <v>358847.23393278755</v>
      </c>
      <c r="BD3" s="218">
        <v>559300</v>
      </c>
      <c r="BE3" s="218">
        <v>583819.82742399978</v>
      </c>
      <c r="BF3" s="218">
        <v>566100</v>
      </c>
      <c r="BG3" s="218">
        <v>584970</v>
      </c>
      <c r="BH3" s="218">
        <v>588227.03274999955</v>
      </c>
      <c r="BI3" s="218">
        <v>568025.97499999963</v>
      </c>
      <c r="BJ3" s="218">
        <v>584970</v>
      </c>
      <c r="BK3" s="218">
        <v>566100</v>
      </c>
      <c r="BL3" s="218">
        <v>231935.69110738544</v>
      </c>
      <c r="BM3" s="218">
        <v>0</v>
      </c>
      <c r="BN3" s="218">
        <v>0</v>
      </c>
      <c r="BO3" s="218">
        <v>0</v>
      </c>
      <c r="BP3" s="218">
        <v>0</v>
      </c>
      <c r="BQ3" s="218">
        <v>0</v>
      </c>
      <c r="BR3" s="218">
        <v>0</v>
      </c>
      <c r="BS3" s="218">
        <v>0</v>
      </c>
      <c r="BT3" s="218">
        <v>0</v>
      </c>
      <c r="BU3" s="218">
        <v>0</v>
      </c>
      <c r="BV3" s="218">
        <v>0</v>
      </c>
      <c r="BW3" s="218">
        <v>0</v>
      </c>
      <c r="BX3" s="218">
        <v>0</v>
      </c>
      <c r="BY3" s="218"/>
      <c r="BZ3" s="218"/>
      <c r="CA3" s="218"/>
      <c r="CB3" s="218"/>
      <c r="CC3" s="218"/>
      <c r="CD3" s="218"/>
      <c r="CE3" s="218"/>
      <c r="CF3" s="218"/>
      <c r="CG3" s="218"/>
      <c r="CH3" s="218"/>
      <c r="CI3" s="218"/>
      <c r="CJ3" s="218"/>
      <c r="CK3" s="218"/>
      <c r="CL3" s="218"/>
      <c r="CM3" s="218"/>
      <c r="CN3" s="218"/>
      <c r="CO3" s="218"/>
      <c r="CP3" s="218"/>
      <c r="CQ3" s="218"/>
      <c r="CR3" s="218"/>
      <c r="CS3" s="218"/>
      <c r="CT3" s="218"/>
      <c r="CU3" s="218"/>
      <c r="CV3" s="218"/>
      <c r="CW3" s="218" t="s">
        <v>46</v>
      </c>
      <c r="CX3" s="218" t="s">
        <v>46</v>
      </c>
      <c r="CY3" s="218" t="s">
        <v>46</v>
      </c>
      <c r="CZ3" s="218" t="s">
        <v>8683</v>
      </c>
    </row>
    <row r="4" spans="1:104">
      <c r="A4" s="79" t="s">
        <v>8334</v>
      </c>
      <c r="B4" s="271" t="s">
        <v>5140</v>
      </c>
      <c r="C4" t="s">
        <v>5141</v>
      </c>
      <c r="D4" s="10" t="s">
        <v>38</v>
      </c>
      <c r="E4" t="s">
        <v>97</v>
      </c>
      <c r="F4" s="272" t="s">
        <v>35</v>
      </c>
      <c r="G4" t="s">
        <v>7456</v>
      </c>
      <c r="H4" s="258" t="s">
        <v>8271</v>
      </c>
      <c r="I4" s="79" t="s">
        <v>2671</v>
      </c>
      <c r="J4" s="273">
        <v>177341.09500000003</v>
      </c>
      <c r="K4" s="273">
        <v>173087.39864489157</v>
      </c>
      <c r="L4" s="274">
        <v>0</v>
      </c>
      <c r="M4" s="275">
        <v>173087.39864489157</v>
      </c>
      <c r="N4" s="218">
        <v>0</v>
      </c>
      <c r="O4" s="218">
        <v>0</v>
      </c>
      <c r="P4" s="218">
        <v>0</v>
      </c>
      <c r="Q4" s="218">
        <v>0</v>
      </c>
      <c r="R4" s="218"/>
      <c r="S4" s="218"/>
      <c r="T4" s="218"/>
      <c r="U4" s="218"/>
      <c r="V4" s="218"/>
      <c r="W4" s="218"/>
      <c r="X4" s="218"/>
      <c r="Y4" s="276"/>
      <c r="Z4" s="218"/>
      <c r="AA4" s="218"/>
      <c r="AB4" s="218"/>
      <c r="AC4" s="218">
        <v>606.72912063757008</v>
      </c>
      <c r="AD4" s="218">
        <v>1878.3385313789333</v>
      </c>
      <c r="AE4" s="218">
        <v>4876.2479002697346</v>
      </c>
      <c r="AF4" s="218">
        <v>7157.606298820253</v>
      </c>
      <c r="AG4" s="218">
        <v>7443.5745060193985</v>
      </c>
      <c r="AH4" s="218">
        <v>7295.3705982671827</v>
      </c>
      <c r="AI4" s="218">
        <v>7334.5027580320493</v>
      </c>
      <c r="AJ4" s="218">
        <v>7413.6262865214067</v>
      </c>
      <c r="AK4" s="218">
        <v>7211.5151616773228</v>
      </c>
      <c r="AL4" s="218">
        <v>7298.0873581774977</v>
      </c>
      <c r="AM4" s="218">
        <v>6951.1807481317437</v>
      </c>
      <c r="AN4" s="218">
        <v>6878.5434450342073</v>
      </c>
      <c r="AO4" s="218">
        <v>6384.887376966708</v>
      </c>
      <c r="AP4" s="218">
        <v>5083.0850254446505</v>
      </c>
      <c r="AQ4" s="218">
        <v>5777.5257096216574</v>
      </c>
      <c r="AR4" s="218">
        <v>5904.1118600299624</v>
      </c>
      <c r="AS4" s="218">
        <v>6209.4757657168548</v>
      </c>
      <c r="AT4" s="218">
        <v>6387.6745050318732</v>
      </c>
      <c r="AU4" s="218">
        <v>6653.9242543748969</v>
      </c>
      <c r="AV4" s="218">
        <v>6619.0251250239344</v>
      </c>
      <c r="AW4" s="218">
        <v>6671.4070101911657</v>
      </c>
      <c r="AX4" s="218">
        <v>6859.6926617022627</v>
      </c>
      <c r="AY4" s="218">
        <v>6219.9835903353205</v>
      </c>
      <c r="AZ4" s="218">
        <v>6378.6528983852177</v>
      </c>
      <c r="BA4" s="287">
        <v>4279.1538015572451</v>
      </c>
      <c r="BB4" s="287">
        <v>3556.8589269407812</v>
      </c>
      <c r="BC4" s="287">
        <v>3666.752131311081</v>
      </c>
      <c r="BD4" s="287">
        <v>3654.6618579144042</v>
      </c>
      <c r="BE4" s="287">
        <v>3340.181329612029</v>
      </c>
      <c r="BF4" s="287">
        <v>2483.7042245076073</v>
      </c>
      <c r="BG4" s="287">
        <v>2229.0727515047693</v>
      </c>
      <c r="BH4" s="287">
        <v>1198.4175134095315</v>
      </c>
      <c r="BI4" s="287">
        <v>478.42048310641644</v>
      </c>
      <c r="BJ4" s="287">
        <v>447.09656102857912</v>
      </c>
      <c r="BK4" s="218">
        <v>258.31056820724251</v>
      </c>
      <c r="BL4" s="218"/>
      <c r="BM4" s="218"/>
      <c r="BN4" s="218"/>
      <c r="BO4" s="218"/>
      <c r="BP4" s="218"/>
      <c r="BQ4" s="218"/>
      <c r="BR4" s="218"/>
      <c r="BS4" s="218"/>
      <c r="BT4" s="218"/>
      <c r="BU4" s="218"/>
      <c r="BV4" s="218"/>
      <c r="BW4" s="218"/>
      <c r="BX4" s="218"/>
      <c r="BY4" s="218"/>
      <c r="BZ4" s="218"/>
      <c r="CA4" s="218"/>
      <c r="CB4" s="218"/>
      <c r="CC4" s="218"/>
      <c r="CD4" s="218"/>
      <c r="CE4" s="218"/>
      <c r="CF4" s="218"/>
      <c r="CG4" s="218"/>
      <c r="CH4" s="218"/>
      <c r="CI4" s="218"/>
      <c r="CJ4" s="218"/>
      <c r="CK4" s="218">
        <v>0</v>
      </c>
      <c r="CL4" s="218">
        <v>0</v>
      </c>
      <c r="CM4" s="218">
        <v>0</v>
      </c>
      <c r="CN4" s="218">
        <v>0</v>
      </c>
      <c r="CO4" s="218">
        <v>0</v>
      </c>
      <c r="CP4" s="218">
        <v>0</v>
      </c>
      <c r="CQ4" s="218">
        <v>0</v>
      </c>
      <c r="CR4" s="218">
        <v>0</v>
      </c>
      <c r="CS4" s="218">
        <v>0</v>
      </c>
      <c r="CT4" s="218">
        <v>0</v>
      </c>
      <c r="CU4" s="218">
        <v>0</v>
      </c>
      <c r="CV4" s="218">
        <v>0</v>
      </c>
      <c r="CW4" s="218" t="s">
        <v>46</v>
      </c>
      <c r="CX4" s="218" t="s">
        <v>46</v>
      </c>
      <c r="CY4" s="218" t="s">
        <v>46</v>
      </c>
      <c r="CZ4" s="218" t="s">
        <v>8678</v>
      </c>
    </row>
    <row r="5" spans="1:104">
      <c r="A5" s="79" t="s">
        <v>8334</v>
      </c>
      <c r="B5" s="271" t="s">
        <v>5136</v>
      </c>
      <c r="C5" t="s">
        <v>2649</v>
      </c>
      <c r="D5" s="10" t="s">
        <v>38</v>
      </c>
      <c r="E5" t="s">
        <v>97</v>
      </c>
      <c r="F5" s="272" t="s">
        <v>35</v>
      </c>
      <c r="G5" t="s">
        <v>7456</v>
      </c>
      <c r="H5" s="258" t="s">
        <v>8271</v>
      </c>
      <c r="I5" s="79" t="s">
        <v>2648</v>
      </c>
      <c r="J5" s="273">
        <v>2085258.0000000007</v>
      </c>
      <c r="K5" s="273">
        <v>1025528.1059999998</v>
      </c>
      <c r="L5" s="274">
        <v>0</v>
      </c>
      <c r="M5" s="275">
        <v>1028257.1999999998</v>
      </c>
      <c r="N5" s="218">
        <v>0</v>
      </c>
      <c r="O5" s="218">
        <v>0</v>
      </c>
      <c r="P5" s="218">
        <v>0</v>
      </c>
      <c r="Q5" s="218">
        <v>0</v>
      </c>
      <c r="R5" s="218">
        <v>0</v>
      </c>
      <c r="S5" s="218">
        <v>0</v>
      </c>
      <c r="T5" s="218">
        <v>0</v>
      </c>
      <c r="U5" s="218">
        <v>0</v>
      </c>
      <c r="V5" s="218">
        <v>2286.7539999999999</v>
      </c>
      <c r="W5" s="218">
        <v>442.34000000000015</v>
      </c>
      <c r="X5" s="218"/>
      <c r="Y5" s="276">
        <v>0</v>
      </c>
      <c r="Z5" s="218"/>
      <c r="AA5" s="218"/>
      <c r="AB5" s="218"/>
      <c r="AC5" s="218"/>
      <c r="AD5" s="218"/>
      <c r="AE5" s="218">
        <v>21409.867240939049</v>
      </c>
      <c r="AF5" s="218">
        <v>22184.907470374917</v>
      </c>
      <c r="AG5" s="218">
        <v>21360.622346718108</v>
      </c>
      <c r="AH5" s="218">
        <v>22037.127330829357</v>
      </c>
      <c r="AI5" s="218">
        <v>22072.643091608712</v>
      </c>
      <c r="AJ5" s="218">
        <v>21058.250643990195</v>
      </c>
      <c r="AK5" s="218">
        <v>21957.5840106658</v>
      </c>
      <c r="AL5" s="218">
        <v>21327.106432227294</v>
      </c>
      <c r="AM5" s="218">
        <v>14197.855060071191</v>
      </c>
      <c r="AN5" s="218">
        <v>11036.321545804356</v>
      </c>
      <c r="AO5" s="218">
        <v>9968.29042846845</v>
      </c>
      <c r="AP5" s="218">
        <v>27590.803864510886</v>
      </c>
      <c r="AQ5" s="218">
        <v>42721.244693436216</v>
      </c>
      <c r="AR5" s="218">
        <v>44358.105140024833</v>
      </c>
      <c r="AS5" s="218">
        <v>42852.578025784045</v>
      </c>
      <c r="AT5" s="218">
        <v>44127.535802062448</v>
      </c>
      <c r="AU5" s="218">
        <v>43927.822482655814</v>
      </c>
      <c r="AV5" s="218">
        <v>43104.361661679875</v>
      </c>
      <c r="AW5" s="218">
        <v>44108.079231669435</v>
      </c>
      <c r="AX5" s="218">
        <v>42776.881373772674</v>
      </c>
      <c r="AY5" s="218">
        <v>27635.213153043489</v>
      </c>
      <c r="AZ5" s="218">
        <v>11869.842386007635</v>
      </c>
      <c r="BA5" s="218">
        <v>10003.801865052323</v>
      </c>
      <c r="BB5" s="218">
        <v>27080.728649364715</v>
      </c>
      <c r="BC5" s="218">
        <v>42208.076589010554</v>
      </c>
      <c r="BD5" s="218">
        <v>44058.487377248544</v>
      </c>
      <c r="BE5" s="218">
        <v>42721.244693436216</v>
      </c>
      <c r="BF5" s="218">
        <v>44145.286183217424</v>
      </c>
      <c r="BG5" s="218">
        <v>44391.081083565885</v>
      </c>
      <c r="BH5" s="218">
        <v>42866.590125777548</v>
      </c>
      <c r="BI5" s="218">
        <v>44145.286183217424</v>
      </c>
      <c r="BJ5" s="218">
        <v>42721.244693436216</v>
      </c>
      <c r="BK5" s="218">
        <v>17503.235140328303</v>
      </c>
      <c r="BL5" s="218"/>
      <c r="BM5" s="218">
        <v>0</v>
      </c>
      <c r="BN5" s="218">
        <v>0</v>
      </c>
      <c r="BO5" s="218">
        <v>0</v>
      </c>
      <c r="BP5" s="218">
        <v>0</v>
      </c>
      <c r="BQ5" s="218">
        <v>0</v>
      </c>
      <c r="BR5" s="218">
        <v>0</v>
      </c>
      <c r="BS5" s="218">
        <v>0</v>
      </c>
      <c r="BT5" s="218">
        <v>0</v>
      </c>
      <c r="BU5" s="218">
        <v>0</v>
      </c>
      <c r="BV5" s="218">
        <v>0</v>
      </c>
      <c r="BW5" s="218">
        <v>0</v>
      </c>
      <c r="BX5" s="218">
        <v>0</v>
      </c>
      <c r="BY5" s="218"/>
      <c r="BZ5" s="218"/>
      <c r="CA5" s="218"/>
      <c r="CB5" s="218"/>
      <c r="CC5" s="218"/>
      <c r="CD5" s="218"/>
      <c r="CE5" s="218"/>
      <c r="CF5" s="218"/>
      <c r="CG5" s="218"/>
      <c r="CH5" s="218"/>
      <c r="CI5" s="218"/>
      <c r="CJ5" s="218"/>
      <c r="CK5" s="218"/>
      <c r="CL5" s="218"/>
      <c r="CM5" s="218"/>
      <c r="CN5" s="218"/>
      <c r="CO5" s="218"/>
      <c r="CP5" s="218"/>
      <c r="CQ5" s="218"/>
      <c r="CR5" s="218"/>
      <c r="CS5" s="218"/>
      <c r="CT5" s="218"/>
      <c r="CU5" s="218"/>
      <c r="CV5" s="218"/>
      <c r="CW5" s="218" t="s">
        <v>46</v>
      </c>
      <c r="CX5" s="218" t="s">
        <v>46</v>
      </c>
      <c r="CY5" s="218" t="s">
        <v>46</v>
      </c>
      <c r="CZ5" s="218" t="s">
        <v>8679</v>
      </c>
    </row>
    <row r="6" spans="1:104">
      <c r="A6" s="79" t="s">
        <v>8334</v>
      </c>
      <c r="B6" s="271" t="s">
        <v>5137</v>
      </c>
      <c r="C6" t="s">
        <v>2654</v>
      </c>
      <c r="D6" s="10" t="s">
        <v>38</v>
      </c>
      <c r="E6" t="s">
        <v>97</v>
      </c>
      <c r="F6" s="272" t="s">
        <v>35</v>
      </c>
      <c r="G6" t="s">
        <v>7456</v>
      </c>
      <c r="H6" s="258" t="s">
        <v>8271</v>
      </c>
      <c r="I6" s="79" t="s">
        <v>2653</v>
      </c>
      <c r="J6" s="273">
        <v>2840413.0940000005</v>
      </c>
      <c r="K6" s="273">
        <v>1273950.5</v>
      </c>
      <c r="L6" s="274">
        <v>0</v>
      </c>
      <c r="M6" s="275">
        <v>1273950.5</v>
      </c>
      <c r="N6" s="218">
        <v>0</v>
      </c>
      <c r="O6" s="218">
        <v>0</v>
      </c>
      <c r="P6" s="218">
        <v>0</v>
      </c>
      <c r="Q6" s="218">
        <v>0</v>
      </c>
      <c r="R6" s="218">
        <v>0</v>
      </c>
      <c r="S6" s="218">
        <v>0</v>
      </c>
      <c r="T6" s="218">
        <v>0</v>
      </c>
      <c r="U6" s="218">
        <v>0</v>
      </c>
      <c r="V6" s="218">
        <v>0</v>
      </c>
      <c r="W6" s="218">
        <v>0</v>
      </c>
      <c r="X6" s="218"/>
      <c r="Y6" s="276">
        <v>0</v>
      </c>
      <c r="Z6" s="218"/>
      <c r="AA6" s="218"/>
      <c r="AB6" s="218"/>
      <c r="AC6" s="218"/>
      <c r="AD6" s="218"/>
      <c r="AE6" s="218">
        <v>26596.161447892999</v>
      </c>
      <c r="AF6" s="218">
        <v>27558.946262890491</v>
      </c>
      <c r="AG6" s="218">
        <v>26534.987544176296</v>
      </c>
      <c r="AH6" s="218">
        <v>27375.368083450387</v>
      </c>
      <c r="AI6" s="218">
        <v>27419.487128982175</v>
      </c>
      <c r="AJ6" s="218">
        <v>26159.369772588791</v>
      </c>
      <c r="AK6" s="218">
        <v>27276.5563084233</v>
      </c>
      <c r="AL6" s="218">
        <v>26493.35278470581</v>
      </c>
      <c r="AM6" s="218">
        <v>17637.122226960422</v>
      </c>
      <c r="AN6" s="218">
        <v>13709.743564491087</v>
      </c>
      <c r="AO6" s="218">
        <v>12382.994187282271</v>
      </c>
      <c r="AP6" s="218">
        <v>34274.358911227719</v>
      </c>
      <c r="AQ6" s="218">
        <v>53069.975088352592</v>
      </c>
      <c r="AR6" s="218">
        <v>55103.346160448586</v>
      </c>
      <c r="AS6" s="218">
        <v>53233.122410627133</v>
      </c>
      <c r="AT6" s="218">
        <v>54816.924051036556</v>
      </c>
      <c r="AU6" s="218">
        <v>54568.832475948366</v>
      </c>
      <c r="AV6" s="218">
        <v>53545.897737763124</v>
      </c>
      <c r="AW6" s="218">
        <v>54792.754350142495</v>
      </c>
      <c r="AX6" s="218">
        <v>53139.089114890026</v>
      </c>
      <c r="AY6" s="218">
        <v>34329.525839369177</v>
      </c>
      <c r="AZ6" s="218">
        <v>14745.175245909468</v>
      </c>
      <c r="BA6" s="218">
        <v>12427.10786113193</v>
      </c>
      <c r="BB6" s="218">
        <v>33640.723839140206</v>
      </c>
      <c r="BC6" s="218">
        <v>52432.497910114122</v>
      </c>
      <c r="BD6" s="218">
        <v>54731.149439106128</v>
      </c>
      <c r="BE6" s="218">
        <v>53069.975088352592</v>
      </c>
      <c r="BF6" s="218">
        <v>54838.97425796435</v>
      </c>
      <c r="BG6" s="218">
        <v>55144.310147214346</v>
      </c>
      <c r="BH6" s="218">
        <v>53250.528780758126</v>
      </c>
      <c r="BI6" s="218">
        <v>54838.97425796435</v>
      </c>
      <c r="BJ6" s="218">
        <v>53069.975088352592</v>
      </c>
      <c r="BK6" s="218">
        <v>21743.192632341968</v>
      </c>
      <c r="BL6" s="218"/>
      <c r="BM6" s="218"/>
      <c r="BN6" s="218"/>
      <c r="BO6" s="218"/>
      <c r="BP6" s="218"/>
      <c r="BQ6" s="218"/>
      <c r="BR6" s="218"/>
      <c r="BS6" s="218"/>
      <c r="BT6" s="218"/>
      <c r="BU6" s="218"/>
      <c r="BV6" s="218"/>
      <c r="BW6" s="218"/>
      <c r="BX6" s="218"/>
      <c r="BY6" s="218"/>
      <c r="BZ6" s="218"/>
      <c r="CA6" s="218"/>
      <c r="CB6" s="218"/>
      <c r="CC6" s="218"/>
      <c r="CD6" s="218"/>
      <c r="CE6" s="218"/>
      <c r="CF6" s="218"/>
      <c r="CG6" s="218"/>
      <c r="CH6" s="218"/>
      <c r="CI6" s="218"/>
      <c r="CJ6" s="218"/>
      <c r="CK6" s="218"/>
      <c r="CL6" s="218"/>
      <c r="CM6" s="218"/>
      <c r="CN6" s="218"/>
      <c r="CO6" s="218"/>
      <c r="CP6" s="218"/>
      <c r="CQ6" s="218"/>
      <c r="CR6" s="218"/>
      <c r="CS6" s="218"/>
      <c r="CT6" s="218"/>
      <c r="CU6" s="218"/>
      <c r="CV6" s="218"/>
      <c r="CW6" s="218" t="s">
        <v>46</v>
      </c>
      <c r="CX6" s="218" t="s">
        <v>46</v>
      </c>
      <c r="CY6" s="218" t="s">
        <v>5137</v>
      </c>
      <c r="CZ6" s="218" t="s">
        <v>8680</v>
      </c>
    </row>
    <row r="7" spans="1:104">
      <c r="A7" s="79" t="s">
        <v>8334</v>
      </c>
      <c r="B7" s="271" t="s">
        <v>5150</v>
      </c>
      <c r="C7" t="s">
        <v>2747</v>
      </c>
      <c r="D7" s="10" t="s">
        <v>38</v>
      </c>
      <c r="E7" t="s">
        <v>97</v>
      </c>
      <c r="F7" s="272" t="s">
        <v>35</v>
      </c>
      <c r="G7" t="s">
        <v>7456</v>
      </c>
      <c r="H7" s="258" t="s">
        <v>8271</v>
      </c>
      <c r="I7" s="79" t="s">
        <v>2746</v>
      </c>
      <c r="J7" s="273">
        <v>47278.753000000012</v>
      </c>
      <c r="K7" s="273">
        <v>46000.000000000007</v>
      </c>
      <c r="L7" s="274">
        <v>0</v>
      </c>
      <c r="M7" s="275">
        <v>48729.094000000005</v>
      </c>
      <c r="N7" s="218"/>
      <c r="O7" s="218"/>
      <c r="P7" s="218"/>
      <c r="Q7" s="218"/>
      <c r="R7" s="218">
        <v>363.64538438135639</v>
      </c>
      <c r="S7" s="218">
        <v>428.08254728707783</v>
      </c>
      <c r="T7" s="218">
        <v>487.02506833156565</v>
      </c>
      <c r="U7" s="218"/>
      <c r="V7" s="218">
        <v>1450.3410000000001</v>
      </c>
      <c r="W7" s="218"/>
      <c r="X7" s="218"/>
      <c r="Y7" s="276">
        <v>0</v>
      </c>
      <c r="Z7" s="218"/>
      <c r="AA7" s="218"/>
      <c r="AB7" s="218"/>
      <c r="AC7" s="218"/>
      <c r="AD7" s="218"/>
      <c r="AE7" s="218">
        <v>840.19769357495875</v>
      </c>
      <c r="AF7" s="218">
        <v>1482.7018121911037</v>
      </c>
      <c r="AG7" s="218">
        <v>1532.1252059308072</v>
      </c>
      <c r="AH7" s="218">
        <v>1482.7018121911037</v>
      </c>
      <c r="AI7" s="218">
        <v>1532.1252059308072</v>
      </c>
      <c r="AJ7" s="218">
        <v>1532.1252059308072</v>
      </c>
      <c r="AK7" s="218">
        <v>1482.7018121911037</v>
      </c>
      <c r="AL7" s="218">
        <v>1532.1252059308072</v>
      </c>
      <c r="AM7" s="218">
        <v>1482.7018121911037</v>
      </c>
      <c r="AN7" s="218">
        <v>1532.1252059308072</v>
      </c>
      <c r="AO7" s="218">
        <v>1532.1252059308072</v>
      </c>
      <c r="AP7" s="218">
        <v>1383.8550247116968</v>
      </c>
      <c r="AQ7" s="218">
        <v>1532.1252059308072</v>
      </c>
      <c r="AR7" s="218">
        <v>1482.7018121911037</v>
      </c>
      <c r="AS7" s="218">
        <v>1532.1252059308072</v>
      </c>
      <c r="AT7" s="218">
        <v>1482.7018121911037</v>
      </c>
      <c r="AU7" s="218">
        <v>1532.1252059308072</v>
      </c>
      <c r="AV7" s="218">
        <v>1532.1252059308072</v>
      </c>
      <c r="AW7" s="218">
        <v>1482.7018121911037</v>
      </c>
      <c r="AX7" s="218">
        <v>1532.1252059308072</v>
      </c>
      <c r="AY7" s="218">
        <v>1438.0672690249453</v>
      </c>
      <c r="AZ7" s="218">
        <v>1540.3726708074535</v>
      </c>
      <c r="BA7" s="218">
        <v>1540.3726708074535</v>
      </c>
      <c r="BB7" s="218">
        <v>1391.304347826087</v>
      </c>
      <c r="BC7" s="218">
        <v>1540.3726708074535</v>
      </c>
      <c r="BD7" s="218">
        <v>1490.6832298136646</v>
      </c>
      <c r="BE7" s="218">
        <v>1540.3726708074535</v>
      </c>
      <c r="BF7" s="218">
        <v>1490.6832298136646</v>
      </c>
      <c r="BG7" s="218">
        <v>1540.3726708074535</v>
      </c>
      <c r="BH7" s="218">
        <v>1540.3726708074535</v>
      </c>
      <c r="BI7" s="218">
        <v>1490.6832298136646</v>
      </c>
      <c r="BJ7" s="218">
        <v>-1.8189894035458565E-12</v>
      </c>
      <c r="BK7" s="218"/>
      <c r="BL7" s="218"/>
      <c r="BM7" s="218"/>
      <c r="BN7" s="218"/>
      <c r="BO7" s="218"/>
      <c r="BP7" s="218"/>
      <c r="BQ7" s="218"/>
      <c r="BR7" s="218"/>
      <c r="BS7" s="218"/>
      <c r="BT7" s="218"/>
      <c r="BU7" s="218"/>
      <c r="BV7" s="218"/>
      <c r="BW7" s="218"/>
      <c r="BX7" s="218"/>
      <c r="BY7" s="218"/>
      <c r="BZ7" s="218"/>
      <c r="CA7" s="218"/>
      <c r="CB7" s="218"/>
      <c r="CC7" s="218"/>
      <c r="CD7" s="218"/>
      <c r="CE7" s="218"/>
      <c r="CF7" s="218"/>
      <c r="CG7" s="218"/>
      <c r="CH7" s="218"/>
      <c r="CI7" s="218"/>
      <c r="CJ7" s="218"/>
      <c r="CK7" s="218">
        <v>0</v>
      </c>
      <c r="CL7" s="218">
        <v>0</v>
      </c>
      <c r="CM7" s="218">
        <v>0</v>
      </c>
      <c r="CN7" s="218">
        <v>0</v>
      </c>
      <c r="CO7" s="218">
        <v>0</v>
      </c>
      <c r="CP7" s="218">
        <v>0</v>
      </c>
      <c r="CQ7" s="218">
        <v>0</v>
      </c>
      <c r="CR7" s="218">
        <v>0</v>
      </c>
      <c r="CS7" s="218">
        <v>0</v>
      </c>
      <c r="CT7" s="218">
        <v>0</v>
      </c>
      <c r="CU7" s="218">
        <v>0</v>
      </c>
      <c r="CV7" s="218">
        <v>0</v>
      </c>
      <c r="CW7" s="218" t="s">
        <v>46</v>
      </c>
      <c r="CX7" s="218" t="s">
        <v>46</v>
      </c>
      <c r="CY7" s="218" t="s">
        <v>5150</v>
      </c>
      <c r="CZ7" s="218" t="s">
        <v>8681</v>
      </c>
    </row>
    <row r="8" spans="1:104">
      <c r="A8" s="79" t="s">
        <v>8334</v>
      </c>
      <c r="B8" s="271" t="s">
        <v>5155</v>
      </c>
      <c r="C8" t="s">
        <v>2770</v>
      </c>
      <c r="D8" s="10" t="s">
        <v>38</v>
      </c>
      <c r="E8" t="s">
        <v>97</v>
      </c>
      <c r="F8" s="272" t="s">
        <v>35</v>
      </c>
      <c r="G8" t="s">
        <v>7456</v>
      </c>
      <c r="H8" s="258" t="s">
        <v>8271</v>
      </c>
      <c r="I8" s="79" t="s">
        <v>2769</v>
      </c>
      <c r="J8" s="273">
        <v>186091.64492763163</v>
      </c>
      <c r="K8" s="273">
        <v>177825.3356331347</v>
      </c>
      <c r="L8" s="274">
        <v>-4586.3779069767625</v>
      </c>
      <c r="M8" s="275">
        <v>173238.95772615794</v>
      </c>
      <c r="N8" s="218"/>
      <c r="O8" s="218"/>
      <c r="P8" s="218"/>
      <c r="Q8" s="218"/>
      <c r="R8" s="218"/>
      <c r="S8" s="218"/>
      <c r="T8" s="218"/>
      <c r="U8" s="218"/>
      <c r="V8" s="218"/>
      <c r="W8" s="218"/>
      <c r="X8" s="218"/>
      <c r="Y8" s="276">
        <v>0</v>
      </c>
      <c r="Z8" s="218"/>
      <c r="AA8" s="218"/>
      <c r="AB8" s="218"/>
      <c r="AC8" s="218"/>
      <c r="AD8" s="218"/>
      <c r="AE8" s="218"/>
      <c r="AF8" s="218"/>
      <c r="AG8" s="218"/>
      <c r="AH8" s="218"/>
      <c r="AI8" s="218">
        <v>17274.212798780489</v>
      </c>
      <c r="AJ8" s="218">
        <v>22159.998799477355</v>
      </c>
      <c r="AK8" s="218">
        <v>11241.269757839722</v>
      </c>
      <c r="AL8" s="218">
        <v>1399.0264439024431</v>
      </c>
      <c r="AM8" s="218">
        <v>5151.875</v>
      </c>
      <c r="AN8" s="218"/>
      <c r="AO8" s="218">
        <v>5298.8</v>
      </c>
      <c r="AP8" s="218">
        <v>1317.5412000000001</v>
      </c>
      <c r="AQ8" s="218">
        <v>329.38529999999992</v>
      </c>
      <c r="AR8" s="218">
        <v>14318.178927647057</v>
      </c>
      <c r="AS8" s="218">
        <v>10887.382287352939</v>
      </c>
      <c r="AT8" s="218">
        <v>3808.75</v>
      </c>
      <c r="AU8" s="218">
        <v>3132.8796666666667</v>
      </c>
      <c r="AV8" s="218">
        <v>692.2513333333336</v>
      </c>
      <c r="AW8" s="218">
        <v>6104.3855854545454</v>
      </c>
      <c r="AX8" s="218">
        <v>1064.0454545454545</v>
      </c>
      <c r="AY8" s="218">
        <v>12493.232573833333</v>
      </c>
      <c r="AZ8" s="218">
        <v>6559.1717001666675</v>
      </c>
      <c r="BA8" s="218">
        <v>4148.971689666666</v>
      </c>
      <c r="BB8" s="218">
        <v>13146.901946333333</v>
      </c>
      <c r="BC8" s="218">
        <v>6531.6053100000008</v>
      </c>
      <c r="BD8" s="218">
        <v>11982.827369999999</v>
      </c>
      <c r="BE8" s="218">
        <v>1764.4490131578948</v>
      </c>
      <c r="BF8" s="218"/>
      <c r="BG8" s="218">
        <v>6830.8806079999995</v>
      </c>
      <c r="BH8" s="218">
        <v>1457.18496</v>
      </c>
      <c r="BI8" s="218">
        <v>4143.75</v>
      </c>
      <c r="BJ8" s="218"/>
      <c r="BK8" s="218"/>
      <c r="BL8" s="218"/>
      <c r="BM8" s="218"/>
      <c r="BN8" s="218"/>
      <c r="BO8" s="218"/>
      <c r="BP8" s="218"/>
      <c r="BQ8" s="218"/>
      <c r="BR8" s="218"/>
      <c r="BS8" s="218"/>
      <c r="BT8" s="218"/>
      <c r="BU8" s="218"/>
      <c r="BV8" s="218"/>
      <c r="BW8" s="218"/>
      <c r="BX8" s="218"/>
      <c r="BY8" s="218"/>
      <c r="BZ8" s="218"/>
      <c r="CA8" s="218"/>
      <c r="CB8" s="218"/>
      <c r="CC8" s="218"/>
      <c r="CD8" s="218"/>
      <c r="CE8" s="218"/>
      <c r="CF8" s="218"/>
      <c r="CG8" s="218"/>
      <c r="CH8" s="218"/>
      <c r="CI8" s="218"/>
      <c r="CJ8" s="218"/>
      <c r="CK8" s="218">
        <v>0</v>
      </c>
      <c r="CL8" s="218">
        <v>0</v>
      </c>
      <c r="CM8" s="218">
        <v>0</v>
      </c>
      <c r="CN8" s="218">
        <v>0</v>
      </c>
      <c r="CO8" s="218">
        <v>0</v>
      </c>
      <c r="CP8" s="218">
        <v>0</v>
      </c>
      <c r="CQ8" s="218">
        <v>0</v>
      </c>
      <c r="CR8" s="218">
        <v>0</v>
      </c>
      <c r="CS8" s="218">
        <v>0</v>
      </c>
      <c r="CT8" s="218">
        <v>0</v>
      </c>
      <c r="CU8" s="218">
        <v>0</v>
      </c>
      <c r="CV8" s="218">
        <v>0</v>
      </c>
      <c r="CW8" s="218" t="s">
        <v>46</v>
      </c>
      <c r="CX8" s="218" t="s">
        <v>46</v>
      </c>
      <c r="CY8" s="218" t="s">
        <v>46</v>
      </c>
      <c r="CZ8" s="218" t="s">
        <v>8682</v>
      </c>
    </row>
    <row r="10" spans="1:104">
      <c r="J10" t="s">
        <v>2</v>
      </c>
      <c r="L10" s="82">
        <f>+M2/SUM(($M$2:$M$8))*100</f>
        <v>60.766280900195909</v>
      </c>
    </row>
    <row r="11" spans="1:104">
      <c r="J11" t="s">
        <v>5136</v>
      </c>
      <c r="L11" s="82">
        <f t="shared" ref="L11:L16" si="0">+M3/SUM(($M$2:$M$8))*100</f>
        <v>32.736110181904458</v>
      </c>
    </row>
    <row r="12" spans="1:104">
      <c r="J12" t="s">
        <v>5137</v>
      </c>
      <c r="L12" s="82">
        <f t="shared" si="0"/>
        <v>0.41696125380142457</v>
      </c>
    </row>
    <row r="13" spans="1:104">
      <c r="J13" t="s">
        <v>5140</v>
      </c>
      <c r="L13" s="82">
        <f t="shared" si="0"/>
        <v>2.477034230677635</v>
      </c>
    </row>
    <row r="14" spans="1:104">
      <c r="J14" t="s">
        <v>5150</v>
      </c>
      <c r="L14" s="82">
        <f t="shared" si="0"/>
        <v>3.0689004625388367</v>
      </c>
    </row>
    <row r="15" spans="1:104">
      <c r="J15" t="s">
        <v>5155</v>
      </c>
      <c r="L15" s="82">
        <f t="shared" si="0"/>
        <v>0.11738661676077559</v>
      </c>
    </row>
    <row r="16" spans="1:104">
      <c r="J16" t="s">
        <v>5135</v>
      </c>
      <c r="L16" s="82">
        <f t="shared" si="0"/>
        <v>0.41732635412094277</v>
      </c>
    </row>
    <row r="19" spans="2:102">
      <c r="E19" s="212" t="s">
        <v>0</v>
      </c>
      <c r="F19" s="142" t="s">
        <v>3</v>
      </c>
      <c r="G19" s="213" t="s">
        <v>25</v>
      </c>
      <c r="H19" s="213" t="s">
        <v>8635</v>
      </c>
      <c r="I19" s="142" t="s">
        <v>1</v>
      </c>
      <c r="J19" s="142" t="s">
        <v>26</v>
      </c>
      <c r="K19" s="215" t="s">
        <v>36</v>
      </c>
      <c r="L19" s="142" t="s">
        <v>2607</v>
      </c>
      <c r="M19" s="141" t="s">
        <v>7475</v>
      </c>
      <c r="N19" s="1">
        <v>45200</v>
      </c>
      <c r="O19" s="1">
        <v>45231</v>
      </c>
      <c r="P19" s="1">
        <v>45261</v>
      </c>
      <c r="Q19" s="1">
        <v>45292</v>
      </c>
      <c r="R19" s="1">
        <v>45323</v>
      </c>
      <c r="S19" s="1">
        <v>45352</v>
      </c>
      <c r="T19" s="1">
        <v>45383</v>
      </c>
      <c r="U19" s="1">
        <v>45413</v>
      </c>
      <c r="V19" s="1">
        <v>45444</v>
      </c>
      <c r="W19" s="1">
        <v>45474</v>
      </c>
      <c r="X19" s="1">
        <v>45505</v>
      </c>
      <c r="Y19" s="1">
        <v>45536</v>
      </c>
      <c r="Z19" s="1">
        <v>45566</v>
      </c>
      <c r="AA19" s="1">
        <v>45597</v>
      </c>
      <c r="AB19" s="1">
        <v>45627</v>
      </c>
      <c r="AC19" s="1">
        <v>45658</v>
      </c>
      <c r="AD19" s="1">
        <v>45689</v>
      </c>
      <c r="AE19" s="1">
        <v>45717</v>
      </c>
      <c r="AF19" s="1">
        <v>45748</v>
      </c>
      <c r="AG19" s="1">
        <v>45778</v>
      </c>
      <c r="AH19" s="1">
        <v>45809</v>
      </c>
      <c r="AI19" s="1">
        <v>45839</v>
      </c>
      <c r="AJ19" s="1">
        <v>45870</v>
      </c>
      <c r="AK19" s="1">
        <v>45901</v>
      </c>
      <c r="AL19" s="1">
        <v>45931</v>
      </c>
      <c r="AM19" s="1">
        <v>45962</v>
      </c>
      <c r="AN19" s="1">
        <v>45992</v>
      </c>
      <c r="AO19" s="1">
        <v>46023</v>
      </c>
      <c r="AP19" s="1">
        <v>46054</v>
      </c>
      <c r="AQ19" s="1">
        <v>46082</v>
      </c>
      <c r="AR19" s="1">
        <v>46113</v>
      </c>
      <c r="AS19" s="1">
        <v>46143</v>
      </c>
      <c r="AT19" s="1">
        <v>46174</v>
      </c>
      <c r="AU19" s="1">
        <v>46204</v>
      </c>
      <c r="AV19" s="1">
        <v>46235</v>
      </c>
      <c r="AW19" s="1">
        <v>46266</v>
      </c>
      <c r="AX19" s="1">
        <v>46296</v>
      </c>
      <c r="AY19" s="1">
        <v>46327</v>
      </c>
      <c r="AZ19" s="1">
        <v>46357</v>
      </c>
      <c r="BA19" s="1">
        <v>46388</v>
      </c>
      <c r="BB19" s="1">
        <v>46419</v>
      </c>
      <c r="BC19" s="1">
        <v>46447</v>
      </c>
      <c r="BD19" s="1">
        <v>46478</v>
      </c>
      <c r="BE19" s="1">
        <v>46508</v>
      </c>
      <c r="BF19" s="1">
        <v>46539</v>
      </c>
      <c r="BG19" s="1">
        <v>46569</v>
      </c>
      <c r="BH19" s="1">
        <v>46600</v>
      </c>
      <c r="BI19" s="1">
        <v>46631</v>
      </c>
      <c r="BJ19" s="1">
        <v>46661</v>
      </c>
      <c r="BK19" s="1">
        <v>46692</v>
      </c>
      <c r="BL19" s="1">
        <v>46722</v>
      </c>
      <c r="BM19" s="1">
        <v>46753</v>
      </c>
      <c r="BN19" s="1">
        <v>46784</v>
      </c>
      <c r="BO19" s="1">
        <v>46813</v>
      </c>
      <c r="BP19" s="1">
        <v>46844</v>
      </c>
      <c r="BQ19" s="1">
        <v>46874</v>
      </c>
      <c r="BR19" s="1">
        <v>46905</v>
      </c>
      <c r="BS19" s="1">
        <v>46935</v>
      </c>
      <c r="BT19" s="1">
        <v>46966</v>
      </c>
      <c r="BU19" s="1">
        <v>46997</v>
      </c>
      <c r="BV19" s="1">
        <v>47027</v>
      </c>
      <c r="BW19" s="1">
        <v>47058</v>
      </c>
      <c r="BX19" s="1">
        <v>47088</v>
      </c>
      <c r="BY19" s="76" t="s">
        <v>8335</v>
      </c>
      <c r="BZ19" s="76" t="s">
        <v>8336</v>
      </c>
      <c r="CA19" s="76" t="s">
        <v>8337</v>
      </c>
      <c r="CB19" s="76" t="s">
        <v>8338</v>
      </c>
      <c r="CC19" s="76" t="s">
        <v>8339</v>
      </c>
      <c r="CD19" s="76" t="s">
        <v>8340</v>
      </c>
      <c r="CE19" s="76" t="s">
        <v>8341</v>
      </c>
      <c r="CF19" s="76" t="s">
        <v>8342</v>
      </c>
      <c r="CG19" s="76" t="s">
        <v>8343</v>
      </c>
      <c r="CH19" s="76" t="s">
        <v>8344</v>
      </c>
      <c r="CI19" s="76" t="s">
        <v>8345</v>
      </c>
      <c r="CJ19" s="76" t="s">
        <v>8346</v>
      </c>
      <c r="CK19" s="76" t="s">
        <v>8347</v>
      </c>
      <c r="CL19" s="76" t="s">
        <v>8348</v>
      </c>
      <c r="CM19" s="76" t="s">
        <v>8349</v>
      </c>
      <c r="CN19" s="76" t="s">
        <v>8350</v>
      </c>
      <c r="CO19" s="76" t="s">
        <v>8351</v>
      </c>
      <c r="CP19" s="76" t="s">
        <v>8352</v>
      </c>
      <c r="CQ19" s="76" t="s">
        <v>8353</v>
      </c>
      <c r="CR19" s="76" t="s">
        <v>8354</v>
      </c>
      <c r="CS19" s="76" t="s">
        <v>8355</v>
      </c>
      <c r="CT19" s="76" t="s">
        <v>8356</v>
      </c>
      <c r="CU19" s="76" t="s">
        <v>8357</v>
      </c>
      <c r="CV19" s="76" t="s">
        <v>8358</v>
      </c>
      <c r="CW19" s="213" t="s">
        <v>16</v>
      </c>
      <c r="CX19" s="214" t="s">
        <v>7489</v>
      </c>
    </row>
    <row r="20" spans="2:102">
      <c r="C20" s="288">
        <v>45444</v>
      </c>
      <c r="E20" s="79" t="s">
        <v>8334</v>
      </c>
      <c r="F20" t="s">
        <v>4</v>
      </c>
      <c r="I20" t="s">
        <v>2</v>
      </c>
      <c r="J20" t="s">
        <v>38</v>
      </c>
      <c r="K20" t="s">
        <v>35</v>
      </c>
      <c r="L20" t="s">
        <v>8271</v>
      </c>
      <c r="M20" s="277" t="s">
        <v>7479</v>
      </c>
      <c r="N20" s="277">
        <f>+IF(N$19&gt;=$C20,1,0)</f>
        <v>0</v>
      </c>
      <c r="O20" s="277">
        <f t="shared" ref="O20:AD35" si="1">+IF(O$19&gt;=$C20,1,0)</f>
        <v>0</v>
      </c>
      <c r="P20" s="277">
        <f t="shared" si="1"/>
        <v>0</v>
      </c>
      <c r="Q20" s="277">
        <f t="shared" si="1"/>
        <v>0</v>
      </c>
      <c r="R20" s="277">
        <f t="shared" si="1"/>
        <v>0</v>
      </c>
      <c r="S20" s="277">
        <f t="shared" si="1"/>
        <v>0</v>
      </c>
      <c r="T20" s="277">
        <f t="shared" si="1"/>
        <v>0</v>
      </c>
      <c r="U20" s="277">
        <f t="shared" si="1"/>
        <v>0</v>
      </c>
      <c r="V20" s="277">
        <f t="shared" si="1"/>
        <v>1</v>
      </c>
      <c r="W20" s="277">
        <f t="shared" si="1"/>
        <v>1</v>
      </c>
      <c r="X20" s="277">
        <f t="shared" si="1"/>
        <v>1</v>
      </c>
      <c r="Y20" s="277">
        <f t="shared" si="1"/>
        <v>1</v>
      </c>
      <c r="Z20" s="277">
        <f t="shared" si="1"/>
        <v>1</v>
      </c>
      <c r="AA20" s="277">
        <f t="shared" si="1"/>
        <v>1</v>
      </c>
      <c r="AB20" s="277">
        <f t="shared" si="1"/>
        <v>1</v>
      </c>
      <c r="AC20" s="277">
        <f t="shared" si="1"/>
        <v>1</v>
      </c>
      <c r="AD20" s="277">
        <f t="shared" si="1"/>
        <v>1</v>
      </c>
      <c r="AE20" s="277">
        <f t="shared" ref="AE20:AT35" si="2">+IF(AE$19&gt;=$C20,1,0)</f>
        <v>1</v>
      </c>
      <c r="AF20" s="277">
        <f t="shared" si="2"/>
        <v>1</v>
      </c>
      <c r="AG20" s="277">
        <f t="shared" si="2"/>
        <v>1</v>
      </c>
      <c r="AH20" s="277">
        <f t="shared" si="2"/>
        <v>1</v>
      </c>
      <c r="AI20" s="277">
        <f t="shared" si="2"/>
        <v>1</v>
      </c>
      <c r="AJ20" s="277">
        <f t="shared" si="2"/>
        <v>1</v>
      </c>
      <c r="AK20" s="277">
        <f t="shared" si="2"/>
        <v>1</v>
      </c>
      <c r="AL20" s="277">
        <f t="shared" si="2"/>
        <v>1</v>
      </c>
      <c r="AM20" s="277">
        <f t="shared" si="2"/>
        <v>1</v>
      </c>
      <c r="AN20" s="277">
        <f t="shared" si="2"/>
        <v>1</v>
      </c>
      <c r="AO20" s="277">
        <f t="shared" si="2"/>
        <v>1</v>
      </c>
      <c r="AP20" s="277">
        <f t="shared" si="2"/>
        <v>1</v>
      </c>
      <c r="AQ20" s="277">
        <f t="shared" si="2"/>
        <v>1</v>
      </c>
      <c r="AR20" s="277">
        <f t="shared" si="2"/>
        <v>1</v>
      </c>
      <c r="AS20" s="277">
        <f t="shared" si="2"/>
        <v>1</v>
      </c>
      <c r="AT20" s="277">
        <f t="shared" si="2"/>
        <v>1</v>
      </c>
      <c r="AU20" s="277">
        <f t="shared" ref="AU20:BJ35" si="3">+IF(AU$19&gt;=$C20,1,0)</f>
        <v>1</v>
      </c>
      <c r="AV20" s="277">
        <f t="shared" si="3"/>
        <v>1</v>
      </c>
      <c r="AW20" s="277">
        <f t="shared" si="3"/>
        <v>1</v>
      </c>
      <c r="AX20" s="277">
        <f t="shared" si="3"/>
        <v>1</v>
      </c>
      <c r="AY20" s="277">
        <f t="shared" si="3"/>
        <v>1</v>
      </c>
      <c r="AZ20" s="277">
        <f t="shared" si="3"/>
        <v>1</v>
      </c>
      <c r="BA20" s="277">
        <f t="shared" si="3"/>
        <v>1</v>
      </c>
      <c r="BB20" s="277">
        <f t="shared" si="3"/>
        <v>1</v>
      </c>
      <c r="BC20" s="277">
        <f t="shared" si="3"/>
        <v>1</v>
      </c>
      <c r="BD20" s="277">
        <f t="shared" si="3"/>
        <v>1</v>
      </c>
      <c r="BE20" s="277">
        <f t="shared" si="3"/>
        <v>1</v>
      </c>
      <c r="BF20" s="277">
        <f t="shared" si="3"/>
        <v>1</v>
      </c>
      <c r="BG20" s="277">
        <f t="shared" si="3"/>
        <v>1</v>
      </c>
      <c r="BH20" s="277">
        <f t="shared" si="3"/>
        <v>1</v>
      </c>
      <c r="BI20" s="277">
        <f t="shared" si="3"/>
        <v>1</v>
      </c>
      <c r="BJ20" s="277">
        <f t="shared" si="3"/>
        <v>1</v>
      </c>
      <c r="BK20" s="277">
        <f t="shared" ref="BK20:BL35" si="4">+IF(BK$19&gt;=$C20,1,0)</f>
        <v>1</v>
      </c>
      <c r="BL20" s="277">
        <f t="shared" si="4"/>
        <v>1</v>
      </c>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row>
    <row r="21" spans="2:102">
      <c r="B21" s="262"/>
      <c r="C21" s="288">
        <v>45505</v>
      </c>
      <c r="E21" s="79" t="s">
        <v>8334</v>
      </c>
      <c r="F21" s="262" t="s">
        <v>5</v>
      </c>
      <c r="G21" s="58"/>
      <c r="I21" t="s">
        <v>2</v>
      </c>
      <c r="J21" s="79" t="s">
        <v>38</v>
      </c>
      <c r="K21" t="s">
        <v>35</v>
      </c>
      <c r="L21" t="s">
        <v>8271</v>
      </c>
      <c r="M21" t="s">
        <v>7479</v>
      </c>
      <c r="N21" s="277">
        <f t="shared" ref="N21:AC36" si="5">+IF(N$19&gt;=$C21,1,0)</f>
        <v>0</v>
      </c>
      <c r="O21" s="277">
        <f t="shared" si="1"/>
        <v>0</v>
      </c>
      <c r="P21" s="277">
        <f t="shared" si="1"/>
        <v>0</v>
      </c>
      <c r="Q21" s="277">
        <f t="shared" si="1"/>
        <v>0</v>
      </c>
      <c r="R21" s="277">
        <f t="shared" si="1"/>
        <v>0</v>
      </c>
      <c r="S21" s="277">
        <f t="shared" si="1"/>
        <v>0</v>
      </c>
      <c r="T21" s="277">
        <f t="shared" si="1"/>
        <v>0</v>
      </c>
      <c r="U21" s="277">
        <f t="shared" si="1"/>
        <v>0</v>
      </c>
      <c r="V21" s="277">
        <f t="shared" si="1"/>
        <v>0</v>
      </c>
      <c r="W21" s="277">
        <f t="shared" si="1"/>
        <v>0</v>
      </c>
      <c r="X21" s="277">
        <f t="shared" si="1"/>
        <v>1</v>
      </c>
      <c r="Y21" s="277">
        <f t="shared" si="1"/>
        <v>1</v>
      </c>
      <c r="Z21" s="277">
        <f t="shared" si="1"/>
        <v>1</v>
      </c>
      <c r="AA21" s="277">
        <f t="shared" si="1"/>
        <v>1</v>
      </c>
      <c r="AB21" s="277">
        <f t="shared" si="1"/>
        <v>1</v>
      </c>
      <c r="AC21" s="277">
        <f t="shared" si="1"/>
        <v>1</v>
      </c>
      <c r="AD21" s="277">
        <f t="shared" si="1"/>
        <v>1</v>
      </c>
      <c r="AE21" s="277">
        <f t="shared" si="2"/>
        <v>1</v>
      </c>
      <c r="AF21" s="277">
        <f t="shared" si="2"/>
        <v>1</v>
      </c>
      <c r="AG21" s="277">
        <f t="shared" si="2"/>
        <v>1</v>
      </c>
      <c r="AH21" s="277">
        <f t="shared" si="2"/>
        <v>1</v>
      </c>
      <c r="AI21" s="277">
        <f t="shared" si="2"/>
        <v>1</v>
      </c>
      <c r="AJ21" s="277">
        <f t="shared" si="2"/>
        <v>1</v>
      </c>
      <c r="AK21" s="277">
        <f t="shared" si="2"/>
        <v>1</v>
      </c>
      <c r="AL21" s="277">
        <f t="shared" si="2"/>
        <v>1</v>
      </c>
      <c r="AM21" s="277">
        <f t="shared" si="2"/>
        <v>1</v>
      </c>
      <c r="AN21" s="277">
        <f t="shared" si="2"/>
        <v>1</v>
      </c>
      <c r="AO21" s="277">
        <f t="shared" si="2"/>
        <v>1</v>
      </c>
      <c r="AP21" s="277">
        <f t="shared" si="2"/>
        <v>1</v>
      </c>
      <c r="AQ21" s="277">
        <f t="shared" si="2"/>
        <v>1</v>
      </c>
      <c r="AR21" s="277">
        <f t="shared" si="2"/>
        <v>1</v>
      </c>
      <c r="AS21" s="277">
        <f t="shared" si="2"/>
        <v>1</v>
      </c>
      <c r="AT21" s="277">
        <f t="shared" si="2"/>
        <v>1</v>
      </c>
      <c r="AU21" s="277">
        <f t="shared" si="3"/>
        <v>1</v>
      </c>
      <c r="AV21" s="277">
        <f t="shared" si="3"/>
        <v>1</v>
      </c>
      <c r="AW21" s="277">
        <f t="shared" si="3"/>
        <v>1</v>
      </c>
      <c r="AX21" s="277">
        <f t="shared" si="3"/>
        <v>1</v>
      </c>
      <c r="AY21" s="277">
        <f t="shared" si="3"/>
        <v>1</v>
      </c>
      <c r="AZ21" s="277">
        <f t="shared" si="3"/>
        <v>1</v>
      </c>
      <c r="BA21" s="277">
        <f t="shared" si="3"/>
        <v>1</v>
      </c>
      <c r="BB21" s="277">
        <f t="shared" si="3"/>
        <v>1</v>
      </c>
      <c r="BC21" s="277">
        <f t="shared" si="3"/>
        <v>1</v>
      </c>
      <c r="BD21" s="277">
        <f t="shared" si="3"/>
        <v>1</v>
      </c>
      <c r="BE21" s="277">
        <f t="shared" si="3"/>
        <v>1</v>
      </c>
      <c r="BF21" s="277">
        <f t="shared" si="3"/>
        <v>1</v>
      </c>
      <c r="BG21" s="277">
        <f t="shared" si="3"/>
        <v>1</v>
      </c>
      <c r="BH21" s="277">
        <f t="shared" si="3"/>
        <v>1</v>
      </c>
      <c r="BI21" s="277">
        <f t="shared" si="3"/>
        <v>1</v>
      </c>
      <c r="BJ21" s="277">
        <f t="shared" si="3"/>
        <v>1</v>
      </c>
      <c r="BK21" s="277">
        <f t="shared" si="4"/>
        <v>1</v>
      </c>
      <c r="BL21" s="277">
        <f t="shared" si="4"/>
        <v>1</v>
      </c>
      <c r="BM21" s="277"/>
      <c r="BN21" s="277"/>
      <c r="BO21" s="277"/>
      <c r="BP21" s="277"/>
      <c r="BQ21" s="277"/>
      <c r="BR21" s="277"/>
      <c r="BS21" s="277"/>
      <c r="BT21" s="277"/>
      <c r="BU21" s="277"/>
      <c r="BV21" s="277"/>
      <c r="BW21" s="277"/>
      <c r="BX21" s="277"/>
      <c r="BY21" s="277"/>
      <c r="BZ21" s="277"/>
      <c r="CA21" s="277"/>
      <c r="CB21" s="277"/>
      <c r="CC21" s="277"/>
      <c r="CD21" s="277"/>
      <c r="CE21" s="277"/>
      <c r="CF21" s="277"/>
      <c r="CG21" s="277"/>
      <c r="CH21" s="277"/>
      <c r="CI21" s="277"/>
      <c r="CJ21" s="277"/>
      <c r="CK21" s="277"/>
      <c r="CL21" s="277"/>
      <c r="CM21" s="277"/>
      <c r="CN21" s="277"/>
      <c r="CO21" s="277"/>
      <c r="CP21" s="277"/>
      <c r="CQ21" s="277"/>
      <c r="CR21" s="277"/>
      <c r="CS21" s="277"/>
      <c r="CT21" s="277"/>
      <c r="CU21" s="277"/>
      <c r="CV21" s="277"/>
    </row>
    <row r="22" spans="2:102">
      <c r="C22" s="288">
        <v>45474</v>
      </c>
      <c r="E22" s="79" t="s">
        <v>8334</v>
      </c>
      <c r="F22" t="s">
        <v>293</v>
      </c>
      <c r="I22" t="s">
        <v>2</v>
      </c>
      <c r="J22" s="79" t="s">
        <v>38</v>
      </c>
      <c r="K22" t="s">
        <v>35</v>
      </c>
      <c r="L22" t="s">
        <v>8271</v>
      </c>
      <c r="M22" t="s">
        <v>7479</v>
      </c>
      <c r="N22" s="277">
        <f t="shared" si="5"/>
        <v>0</v>
      </c>
      <c r="O22" s="277">
        <f t="shared" si="1"/>
        <v>0</v>
      </c>
      <c r="P22" s="277">
        <f t="shared" si="1"/>
        <v>0</v>
      </c>
      <c r="Q22" s="277">
        <f t="shared" si="1"/>
        <v>0</v>
      </c>
      <c r="R22" s="277">
        <f t="shared" si="1"/>
        <v>0</v>
      </c>
      <c r="S22" s="277">
        <f t="shared" si="1"/>
        <v>0</v>
      </c>
      <c r="T22" s="277">
        <f t="shared" si="1"/>
        <v>0</v>
      </c>
      <c r="U22" s="277">
        <f t="shared" si="1"/>
        <v>0</v>
      </c>
      <c r="V22" s="277">
        <f t="shared" si="1"/>
        <v>0</v>
      </c>
      <c r="W22" s="277">
        <f t="shared" si="1"/>
        <v>1</v>
      </c>
      <c r="X22" s="277">
        <f t="shared" si="1"/>
        <v>1</v>
      </c>
      <c r="Y22" s="277">
        <f t="shared" si="1"/>
        <v>1</v>
      </c>
      <c r="Z22" s="277">
        <f t="shared" si="1"/>
        <v>1</v>
      </c>
      <c r="AA22" s="277">
        <f t="shared" si="1"/>
        <v>1</v>
      </c>
      <c r="AB22" s="277">
        <f t="shared" si="1"/>
        <v>1</v>
      </c>
      <c r="AC22" s="277">
        <f t="shared" si="1"/>
        <v>1</v>
      </c>
      <c r="AD22" s="277">
        <f t="shared" si="1"/>
        <v>1</v>
      </c>
      <c r="AE22" s="277">
        <f t="shared" si="2"/>
        <v>1</v>
      </c>
      <c r="AF22" s="277">
        <f t="shared" si="2"/>
        <v>1</v>
      </c>
      <c r="AG22" s="277">
        <f t="shared" si="2"/>
        <v>1</v>
      </c>
      <c r="AH22" s="277">
        <f t="shared" si="2"/>
        <v>1</v>
      </c>
      <c r="AI22" s="277">
        <f t="shared" si="2"/>
        <v>1</v>
      </c>
      <c r="AJ22" s="277">
        <f t="shared" si="2"/>
        <v>1</v>
      </c>
      <c r="AK22" s="277">
        <f t="shared" si="2"/>
        <v>1</v>
      </c>
      <c r="AL22" s="277">
        <f t="shared" si="2"/>
        <v>1</v>
      </c>
      <c r="AM22" s="277">
        <f t="shared" si="2"/>
        <v>1</v>
      </c>
      <c r="AN22" s="277">
        <f t="shared" si="2"/>
        <v>1</v>
      </c>
      <c r="AO22" s="277">
        <f t="shared" si="2"/>
        <v>1</v>
      </c>
      <c r="AP22" s="277">
        <f t="shared" si="2"/>
        <v>1</v>
      </c>
      <c r="AQ22" s="277">
        <f t="shared" si="2"/>
        <v>1</v>
      </c>
      <c r="AR22" s="277">
        <f t="shared" si="2"/>
        <v>1</v>
      </c>
      <c r="AS22" s="277">
        <f t="shared" si="2"/>
        <v>1</v>
      </c>
      <c r="AT22" s="277">
        <f t="shared" si="2"/>
        <v>1</v>
      </c>
      <c r="AU22" s="277">
        <f t="shared" si="3"/>
        <v>1</v>
      </c>
      <c r="AV22" s="277">
        <f t="shared" si="3"/>
        <v>1</v>
      </c>
      <c r="AW22" s="277">
        <f t="shared" si="3"/>
        <v>1</v>
      </c>
      <c r="AX22" s="277">
        <f t="shared" si="3"/>
        <v>1</v>
      </c>
      <c r="AY22" s="277">
        <f t="shared" si="3"/>
        <v>1</v>
      </c>
      <c r="AZ22" s="277">
        <f t="shared" si="3"/>
        <v>1</v>
      </c>
      <c r="BA22" s="277">
        <f t="shared" si="3"/>
        <v>1</v>
      </c>
      <c r="BB22" s="277">
        <f t="shared" si="3"/>
        <v>1</v>
      </c>
      <c r="BC22" s="277">
        <f t="shared" si="3"/>
        <v>1</v>
      </c>
      <c r="BD22" s="277">
        <f t="shared" si="3"/>
        <v>1</v>
      </c>
      <c r="BE22" s="277">
        <f t="shared" si="3"/>
        <v>1</v>
      </c>
      <c r="BF22" s="277">
        <f t="shared" si="3"/>
        <v>1</v>
      </c>
      <c r="BG22" s="277">
        <f t="shared" si="3"/>
        <v>1</v>
      </c>
      <c r="BH22" s="277">
        <f t="shared" si="3"/>
        <v>1</v>
      </c>
      <c r="BI22" s="277">
        <f t="shared" si="3"/>
        <v>1</v>
      </c>
      <c r="BJ22" s="277">
        <f t="shared" si="3"/>
        <v>1</v>
      </c>
      <c r="BK22" s="277">
        <f t="shared" si="4"/>
        <v>1</v>
      </c>
      <c r="BL22" s="277">
        <f t="shared" si="4"/>
        <v>1</v>
      </c>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row>
    <row r="23" spans="2:102">
      <c r="B23" s="262"/>
      <c r="C23" s="288">
        <v>45505</v>
      </c>
      <c r="E23" s="79" t="s">
        <v>8334</v>
      </c>
      <c r="F23" t="s">
        <v>294</v>
      </c>
      <c r="H23" s="67"/>
      <c r="I23" t="s">
        <v>2</v>
      </c>
      <c r="J23" s="79" t="s">
        <v>38</v>
      </c>
      <c r="K23" t="s">
        <v>35</v>
      </c>
      <c r="L23" t="s">
        <v>8271</v>
      </c>
      <c r="M23" s="277" t="s">
        <v>7479</v>
      </c>
      <c r="N23" s="277">
        <f t="shared" si="5"/>
        <v>0</v>
      </c>
      <c r="O23" s="277">
        <f t="shared" si="1"/>
        <v>0</v>
      </c>
      <c r="P23" s="277">
        <f t="shared" si="1"/>
        <v>0</v>
      </c>
      <c r="Q23" s="277">
        <f t="shared" si="1"/>
        <v>0</v>
      </c>
      <c r="R23" s="277">
        <f t="shared" si="1"/>
        <v>0</v>
      </c>
      <c r="S23" s="277">
        <f t="shared" si="1"/>
        <v>0</v>
      </c>
      <c r="T23" s="277">
        <f t="shared" si="1"/>
        <v>0</v>
      </c>
      <c r="U23" s="277">
        <f t="shared" si="1"/>
        <v>0</v>
      </c>
      <c r="V23" s="277">
        <f t="shared" si="1"/>
        <v>0</v>
      </c>
      <c r="W23" s="277">
        <f t="shared" si="1"/>
        <v>0</v>
      </c>
      <c r="X23" s="277">
        <f t="shared" si="1"/>
        <v>1</v>
      </c>
      <c r="Y23" s="277">
        <f t="shared" si="1"/>
        <v>1</v>
      </c>
      <c r="Z23" s="277">
        <f t="shared" si="1"/>
        <v>1</v>
      </c>
      <c r="AA23" s="277">
        <f t="shared" si="1"/>
        <v>1</v>
      </c>
      <c r="AB23" s="277">
        <f t="shared" si="1"/>
        <v>1</v>
      </c>
      <c r="AC23" s="277">
        <f t="shared" si="1"/>
        <v>1</v>
      </c>
      <c r="AD23" s="277">
        <f t="shared" si="1"/>
        <v>1</v>
      </c>
      <c r="AE23" s="277">
        <f t="shared" si="2"/>
        <v>1</v>
      </c>
      <c r="AF23" s="277">
        <f t="shared" si="2"/>
        <v>1</v>
      </c>
      <c r="AG23" s="277">
        <f t="shared" si="2"/>
        <v>1</v>
      </c>
      <c r="AH23" s="277">
        <f t="shared" si="2"/>
        <v>1</v>
      </c>
      <c r="AI23" s="277">
        <f t="shared" si="2"/>
        <v>1</v>
      </c>
      <c r="AJ23" s="277">
        <f t="shared" si="2"/>
        <v>1</v>
      </c>
      <c r="AK23" s="277">
        <f t="shared" si="2"/>
        <v>1</v>
      </c>
      <c r="AL23" s="277">
        <f t="shared" si="2"/>
        <v>1</v>
      </c>
      <c r="AM23" s="277">
        <f t="shared" si="2"/>
        <v>1</v>
      </c>
      <c r="AN23" s="277">
        <f t="shared" si="2"/>
        <v>1</v>
      </c>
      <c r="AO23" s="277">
        <f t="shared" si="2"/>
        <v>1</v>
      </c>
      <c r="AP23" s="277">
        <f t="shared" si="2"/>
        <v>1</v>
      </c>
      <c r="AQ23" s="277">
        <f t="shared" si="2"/>
        <v>1</v>
      </c>
      <c r="AR23" s="277">
        <f t="shared" si="2"/>
        <v>1</v>
      </c>
      <c r="AS23" s="277">
        <f t="shared" si="2"/>
        <v>1</v>
      </c>
      <c r="AT23" s="277">
        <f t="shared" si="2"/>
        <v>1</v>
      </c>
      <c r="AU23" s="277">
        <f t="shared" si="3"/>
        <v>1</v>
      </c>
      <c r="AV23" s="277">
        <f t="shared" si="3"/>
        <v>1</v>
      </c>
      <c r="AW23" s="277">
        <f t="shared" si="3"/>
        <v>1</v>
      </c>
      <c r="AX23" s="277">
        <f t="shared" si="3"/>
        <v>1</v>
      </c>
      <c r="AY23" s="277">
        <f t="shared" si="3"/>
        <v>1</v>
      </c>
      <c r="AZ23" s="277">
        <f t="shared" si="3"/>
        <v>1</v>
      </c>
      <c r="BA23" s="277">
        <f t="shared" si="3"/>
        <v>1</v>
      </c>
      <c r="BB23" s="277">
        <f t="shared" si="3"/>
        <v>1</v>
      </c>
      <c r="BC23" s="277">
        <f t="shared" si="3"/>
        <v>1</v>
      </c>
      <c r="BD23" s="277">
        <f t="shared" si="3"/>
        <v>1</v>
      </c>
      <c r="BE23" s="277">
        <f t="shared" si="3"/>
        <v>1</v>
      </c>
      <c r="BF23" s="277">
        <f t="shared" si="3"/>
        <v>1</v>
      </c>
      <c r="BG23" s="277">
        <f t="shared" si="3"/>
        <v>1</v>
      </c>
      <c r="BH23" s="277">
        <f t="shared" si="3"/>
        <v>1</v>
      </c>
      <c r="BI23" s="277">
        <f t="shared" si="3"/>
        <v>1</v>
      </c>
      <c r="BJ23" s="277">
        <f t="shared" si="3"/>
        <v>1</v>
      </c>
      <c r="BK23" s="277">
        <f t="shared" si="4"/>
        <v>1</v>
      </c>
      <c r="BL23" s="277">
        <f t="shared" si="4"/>
        <v>1</v>
      </c>
      <c r="BM23" s="277"/>
      <c r="BN23" s="277"/>
      <c r="BO23" s="277"/>
      <c r="BP23" s="277"/>
      <c r="BQ23" s="277"/>
      <c r="BR23" s="277"/>
      <c r="BS23" s="277"/>
      <c r="BT23" s="277"/>
      <c r="BU23" s="277"/>
      <c r="BV23" s="277"/>
      <c r="BW23" s="277"/>
      <c r="BX23" s="277"/>
      <c r="BY23" s="277"/>
      <c r="BZ23" s="277"/>
      <c r="CA23" s="277"/>
      <c r="CB23" s="277"/>
      <c r="CC23" s="277"/>
      <c r="CD23" s="277"/>
      <c r="CE23" s="277"/>
      <c r="CF23" s="277"/>
      <c r="CG23" s="277"/>
      <c r="CH23" s="277"/>
      <c r="CI23" s="277"/>
      <c r="CJ23" s="277"/>
      <c r="CK23" s="277"/>
      <c r="CL23" s="277"/>
      <c r="CM23" s="277"/>
      <c r="CN23" s="277"/>
      <c r="CO23" s="277"/>
      <c r="CP23" s="277"/>
      <c r="CQ23" s="277"/>
      <c r="CR23" s="277"/>
      <c r="CS23" s="277"/>
      <c r="CT23" s="277"/>
      <c r="CU23" s="277"/>
      <c r="CV23" s="277"/>
    </row>
    <row r="24" spans="2:102">
      <c r="B24" s="262"/>
      <c r="C24" s="288">
        <v>45627</v>
      </c>
      <c r="E24" s="79" t="s">
        <v>8334</v>
      </c>
      <c r="F24" t="s">
        <v>295</v>
      </c>
      <c r="H24" s="67"/>
      <c r="I24" t="s">
        <v>2</v>
      </c>
      <c r="J24" s="79" t="s">
        <v>38</v>
      </c>
      <c r="K24" t="s">
        <v>35</v>
      </c>
      <c r="L24" t="s">
        <v>8271</v>
      </c>
      <c r="M24" s="277" t="s">
        <v>7479</v>
      </c>
      <c r="N24" s="277">
        <f t="shared" si="5"/>
        <v>0</v>
      </c>
      <c r="O24" s="277">
        <f t="shared" si="1"/>
        <v>0</v>
      </c>
      <c r="P24" s="277">
        <f t="shared" si="1"/>
        <v>0</v>
      </c>
      <c r="Q24" s="277">
        <f t="shared" si="1"/>
        <v>0</v>
      </c>
      <c r="R24" s="277">
        <f t="shared" si="1"/>
        <v>0</v>
      </c>
      <c r="S24" s="277">
        <f t="shared" si="1"/>
        <v>0</v>
      </c>
      <c r="T24" s="277">
        <f t="shared" si="1"/>
        <v>0</v>
      </c>
      <c r="U24" s="277">
        <f t="shared" si="1"/>
        <v>0</v>
      </c>
      <c r="V24" s="277">
        <f t="shared" si="1"/>
        <v>0</v>
      </c>
      <c r="W24" s="277">
        <f t="shared" si="1"/>
        <v>0</v>
      </c>
      <c r="X24" s="277">
        <f t="shared" si="1"/>
        <v>0</v>
      </c>
      <c r="Y24" s="277">
        <f t="shared" si="1"/>
        <v>0</v>
      </c>
      <c r="Z24" s="277">
        <f t="shared" si="1"/>
        <v>0</v>
      </c>
      <c r="AA24" s="277">
        <f t="shared" si="1"/>
        <v>0</v>
      </c>
      <c r="AB24" s="277">
        <f t="shared" si="1"/>
        <v>1</v>
      </c>
      <c r="AC24" s="277">
        <f t="shared" si="1"/>
        <v>1</v>
      </c>
      <c r="AD24" s="277">
        <f t="shared" si="1"/>
        <v>1</v>
      </c>
      <c r="AE24" s="277">
        <f t="shared" si="2"/>
        <v>1</v>
      </c>
      <c r="AF24" s="277">
        <f t="shared" si="2"/>
        <v>1</v>
      </c>
      <c r="AG24" s="277">
        <f t="shared" si="2"/>
        <v>1</v>
      </c>
      <c r="AH24" s="277">
        <f t="shared" si="2"/>
        <v>1</v>
      </c>
      <c r="AI24" s="277">
        <f t="shared" si="2"/>
        <v>1</v>
      </c>
      <c r="AJ24" s="277">
        <f t="shared" si="2"/>
        <v>1</v>
      </c>
      <c r="AK24" s="277">
        <f t="shared" si="2"/>
        <v>1</v>
      </c>
      <c r="AL24" s="277">
        <f t="shared" si="2"/>
        <v>1</v>
      </c>
      <c r="AM24" s="277">
        <f t="shared" si="2"/>
        <v>1</v>
      </c>
      <c r="AN24" s="277">
        <f t="shared" si="2"/>
        <v>1</v>
      </c>
      <c r="AO24" s="277">
        <f t="shared" si="2"/>
        <v>1</v>
      </c>
      <c r="AP24" s="277">
        <f t="shared" si="2"/>
        <v>1</v>
      </c>
      <c r="AQ24" s="277">
        <f t="shared" si="2"/>
        <v>1</v>
      </c>
      <c r="AR24" s="277">
        <f t="shared" si="2"/>
        <v>1</v>
      </c>
      <c r="AS24" s="277">
        <f t="shared" si="2"/>
        <v>1</v>
      </c>
      <c r="AT24" s="277">
        <f t="shared" si="2"/>
        <v>1</v>
      </c>
      <c r="AU24" s="277">
        <f t="shared" si="3"/>
        <v>1</v>
      </c>
      <c r="AV24" s="277">
        <f t="shared" si="3"/>
        <v>1</v>
      </c>
      <c r="AW24" s="277">
        <f t="shared" si="3"/>
        <v>1</v>
      </c>
      <c r="AX24" s="277">
        <f t="shared" si="3"/>
        <v>1</v>
      </c>
      <c r="AY24" s="277">
        <f t="shared" si="3"/>
        <v>1</v>
      </c>
      <c r="AZ24" s="277">
        <f t="shared" si="3"/>
        <v>1</v>
      </c>
      <c r="BA24" s="277">
        <f t="shared" si="3"/>
        <v>1</v>
      </c>
      <c r="BB24" s="277">
        <f t="shared" si="3"/>
        <v>1</v>
      </c>
      <c r="BC24" s="277">
        <f t="shared" si="3"/>
        <v>1</v>
      </c>
      <c r="BD24" s="277">
        <f t="shared" si="3"/>
        <v>1</v>
      </c>
      <c r="BE24" s="277">
        <f t="shared" si="3"/>
        <v>1</v>
      </c>
      <c r="BF24" s="277">
        <f t="shared" si="3"/>
        <v>1</v>
      </c>
      <c r="BG24" s="277">
        <f t="shared" si="3"/>
        <v>1</v>
      </c>
      <c r="BH24" s="277">
        <f t="shared" si="3"/>
        <v>1</v>
      </c>
      <c r="BI24" s="277">
        <f t="shared" si="3"/>
        <v>1</v>
      </c>
      <c r="BJ24" s="277">
        <f t="shared" si="3"/>
        <v>1</v>
      </c>
      <c r="BK24" s="277">
        <f t="shared" si="4"/>
        <v>1</v>
      </c>
      <c r="BL24" s="277">
        <f t="shared" si="4"/>
        <v>1</v>
      </c>
      <c r="BM24" s="277"/>
      <c r="BN24" s="277"/>
      <c r="BO24" s="277"/>
      <c r="BP24" s="277"/>
      <c r="BQ24" s="277"/>
      <c r="BR24" s="277"/>
      <c r="BS24" s="277"/>
      <c r="BT24" s="277"/>
      <c r="BU24" s="277"/>
      <c r="BV24" s="277"/>
      <c r="BW24" s="277"/>
      <c r="BX24" s="277"/>
      <c r="BY24" s="277"/>
      <c r="BZ24" s="277"/>
      <c r="CA24" s="277"/>
      <c r="CB24" s="277"/>
      <c r="CC24" s="277"/>
      <c r="CD24" s="277"/>
      <c r="CE24" s="277"/>
      <c r="CF24" s="277"/>
      <c r="CG24" s="277"/>
      <c r="CH24" s="277"/>
      <c r="CI24" s="277"/>
      <c r="CJ24" s="277"/>
      <c r="CK24" s="277"/>
      <c r="CL24" s="277"/>
      <c r="CM24" s="277"/>
      <c r="CN24" s="277"/>
      <c r="CO24" s="277"/>
      <c r="CP24" s="277"/>
      <c r="CQ24" s="277"/>
      <c r="CR24" s="277"/>
      <c r="CS24" s="277"/>
      <c r="CT24" s="277"/>
      <c r="CU24" s="277"/>
      <c r="CV24" s="277"/>
    </row>
    <row r="25" spans="2:102">
      <c r="B25" s="262"/>
      <c r="C25" s="288">
        <v>45627</v>
      </c>
      <c r="E25" s="79" t="s">
        <v>8334</v>
      </c>
      <c r="F25" t="s">
        <v>296</v>
      </c>
      <c r="H25" s="67"/>
      <c r="I25" t="s">
        <v>2</v>
      </c>
      <c r="J25" s="79" t="s">
        <v>38</v>
      </c>
      <c r="K25" t="s">
        <v>35</v>
      </c>
      <c r="L25" t="s">
        <v>8271</v>
      </c>
      <c r="M25" s="277"/>
      <c r="N25" s="277">
        <f t="shared" si="5"/>
        <v>0</v>
      </c>
      <c r="O25" s="277">
        <f t="shared" si="1"/>
        <v>0</v>
      </c>
      <c r="P25" s="277">
        <f t="shared" si="1"/>
        <v>0</v>
      </c>
      <c r="Q25" s="277">
        <f t="shared" si="1"/>
        <v>0</v>
      </c>
      <c r="R25" s="277">
        <f t="shared" si="1"/>
        <v>0</v>
      </c>
      <c r="S25" s="277">
        <f t="shared" si="1"/>
        <v>0</v>
      </c>
      <c r="T25" s="277">
        <f t="shared" si="1"/>
        <v>0</v>
      </c>
      <c r="U25" s="277">
        <f t="shared" si="1"/>
        <v>0</v>
      </c>
      <c r="V25" s="277">
        <f t="shared" si="1"/>
        <v>0</v>
      </c>
      <c r="W25" s="277">
        <f t="shared" si="1"/>
        <v>0</v>
      </c>
      <c r="X25" s="277">
        <f t="shared" si="1"/>
        <v>0</v>
      </c>
      <c r="Y25" s="277">
        <f t="shared" si="1"/>
        <v>0</v>
      </c>
      <c r="Z25" s="277">
        <f t="shared" si="1"/>
        <v>0</v>
      </c>
      <c r="AA25" s="277">
        <f t="shared" si="1"/>
        <v>0</v>
      </c>
      <c r="AB25" s="277">
        <f t="shared" si="1"/>
        <v>1</v>
      </c>
      <c r="AC25" s="277">
        <f t="shared" si="1"/>
        <v>1</v>
      </c>
      <c r="AD25" s="277">
        <f t="shared" si="1"/>
        <v>1</v>
      </c>
      <c r="AE25" s="277">
        <f t="shared" si="2"/>
        <v>1</v>
      </c>
      <c r="AF25" s="277">
        <f t="shared" si="2"/>
        <v>1</v>
      </c>
      <c r="AG25" s="277">
        <f t="shared" si="2"/>
        <v>1</v>
      </c>
      <c r="AH25" s="277">
        <f t="shared" si="2"/>
        <v>1</v>
      </c>
      <c r="AI25" s="277">
        <f t="shared" si="2"/>
        <v>1</v>
      </c>
      <c r="AJ25" s="277">
        <f t="shared" si="2"/>
        <v>1</v>
      </c>
      <c r="AK25" s="277">
        <f t="shared" si="2"/>
        <v>1</v>
      </c>
      <c r="AL25" s="277">
        <f t="shared" si="2"/>
        <v>1</v>
      </c>
      <c r="AM25" s="277">
        <f t="shared" si="2"/>
        <v>1</v>
      </c>
      <c r="AN25" s="277">
        <f t="shared" si="2"/>
        <v>1</v>
      </c>
      <c r="AO25" s="277">
        <f t="shared" si="2"/>
        <v>1</v>
      </c>
      <c r="AP25" s="277">
        <f t="shared" si="2"/>
        <v>1</v>
      </c>
      <c r="AQ25" s="277">
        <f t="shared" si="2"/>
        <v>1</v>
      </c>
      <c r="AR25" s="277">
        <f t="shared" si="2"/>
        <v>1</v>
      </c>
      <c r="AS25" s="277">
        <f t="shared" si="2"/>
        <v>1</v>
      </c>
      <c r="AT25" s="277">
        <f t="shared" si="2"/>
        <v>1</v>
      </c>
      <c r="AU25" s="277">
        <f t="shared" si="3"/>
        <v>1</v>
      </c>
      <c r="AV25" s="277">
        <f t="shared" si="3"/>
        <v>1</v>
      </c>
      <c r="AW25" s="277">
        <f t="shared" si="3"/>
        <v>1</v>
      </c>
      <c r="AX25" s="277">
        <f t="shared" si="3"/>
        <v>1</v>
      </c>
      <c r="AY25" s="277">
        <f t="shared" si="3"/>
        <v>1</v>
      </c>
      <c r="AZ25" s="277">
        <f t="shared" si="3"/>
        <v>1</v>
      </c>
      <c r="BA25" s="277">
        <f t="shared" si="3"/>
        <v>1</v>
      </c>
      <c r="BB25" s="277">
        <f t="shared" si="3"/>
        <v>1</v>
      </c>
      <c r="BC25" s="277">
        <f t="shared" si="3"/>
        <v>1</v>
      </c>
      <c r="BD25" s="277">
        <f t="shared" si="3"/>
        <v>1</v>
      </c>
      <c r="BE25" s="277">
        <f t="shared" si="3"/>
        <v>1</v>
      </c>
      <c r="BF25" s="277">
        <f t="shared" si="3"/>
        <v>1</v>
      </c>
      <c r="BG25" s="277">
        <f t="shared" si="3"/>
        <v>1</v>
      </c>
      <c r="BH25" s="277">
        <f t="shared" si="3"/>
        <v>1</v>
      </c>
      <c r="BI25" s="277">
        <f t="shared" si="3"/>
        <v>1</v>
      </c>
      <c r="BJ25" s="277">
        <f t="shared" si="3"/>
        <v>1</v>
      </c>
      <c r="BK25" s="277">
        <f t="shared" si="4"/>
        <v>1</v>
      </c>
      <c r="BL25" s="277">
        <f t="shared" si="4"/>
        <v>1</v>
      </c>
      <c r="BM25" s="277"/>
      <c r="BN25" s="277"/>
      <c r="BO25" s="277"/>
      <c r="BP25" s="277"/>
      <c r="BQ25" s="277"/>
      <c r="BR25" s="277"/>
      <c r="BS25" s="277"/>
      <c r="BT25" s="277"/>
      <c r="BU25" s="277"/>
      <c r="BV25" s="277"/>
      <c r="BW25" s="277"/>
      <c r="BX25" s="277"/>
      <c r="BY25" s="277"/>
      <c r="BZ25" s="277"/>
      <c r="CA25" s="277"/>
      <c r="CB25" s="277"/>
      <c r="CC25" s="277"/>
      <c r="CD25" s="277"/>
      <c r="CE25" s="277"/>
      <c r="CF25" s="277"/>
      <c r="CG25" s="277"/>
      <c r="CH25" s="277"/>
      <c r="CI25" s="277"/>
      <c r="CJ25" s="277"/>
      <c r="CK25" s="277"/>
      <c r="CL25" s="277"/>
      <c r="CM25" s="277"/>
      <c r="CN25" s="277"/>
      <c r="CO25" s="277"/>
      <c r="CP25" s="277"/>
      <c r="CQ25" s="277"/>
      <c r="CR25" s="277"/>
      <c r="CS25" s="277"/>
      <c r="CT25" s="277"/>
      <c r="CU25" s="277"/>
      <c r="CV25" s="277"/>
    </row>
    <row r="26" spans="2:102">
      <c r="B26" s="262"/>
      <c r="C26" s="288">
        <v>45505</v>
      </c>
      <c r="E26" s="79" t="s">
        <v>8334</v>
      </c>
      <c r="F26" t="s">
        <v>297</v>
      </c>
      <c r="H26" s="67"/>
      <c r="I26" t="s">
        <v>2</v>
      </c>
      <c r="J26" s="79" t="s">
        <v>38</v>
      </c>
      <c r="K26" t="s">
        <v>35</v>
      </c>
      <c r="L26" t="s">
        <v>8271</v>
      </c>
      <c r="M26" s="277"/>
      <c r="N26" s="277">
        <f t="shared" si="5"/>
        <v>0</v>
      </c>
      <c r="O26" s="277">
        <f t="shared" si="1"/>
        <v>0</v>
      </c>
      <c r="P26" s="277">
        <f t="shared" si="1"/>
        <v>0</v>
      </c>
      <c r="Q26" s="277">
        <f t="shared" si="1"/>
        <v>0</v>
      </c>
      <c r="R26" s="277">
        <f t="shared" si="1"/>
        <v>0</v>
      </c>
      <c r="S26" s="277">
        <f t="shared" si="1"/>
        <v>0</v>
      </c>
      <c r="T26" s="277">
        <f t="shared" si="1"/>
        <v>0</v>
      </c>
      <c r="U26" s="277">
        <f t="shared" si="1"/>
        <v>0</v>
      </c>
      <c r="V26" s="277">
        <f t="shared" si="1"/>
        <v>0</v>
      </c>
      <c r="W26" s="277">
        <f t="shared" si="1"/>
        <v>0</v>
      </c>
      <c r="X26" s="277">
        <f t="shared" si="1"/>
        <v>1</v>
      </c>
      <c r="Y26" s="277">
        <f t="shared" si="1"/>
        <v>1</v>
      </c>
      <c r="Z26" s="277">
        <f t="shared" si="1"/>
        <v>1</v>
      </c>
      <c r="AA26" s="277">
        <f t="shared" si="1"/>
        <v>1</v>
      </c>
      <c r="AB26" s="277">
        <f t="shared" si="1"/>
        <v>1</v>
      </c>
      <c r="AC26" s="277">
        <f t="shared" si="1"/>
        <v>1</v>
      </c>
      <c r="AD26" s="277">
        <f t="shared" si="1"/>
        <v>1</v>
      </c>
      <c r="AE26" s="277">
        <f t="shared" si="2"/>
        <v>1</v>
      </c>
      <c r="AF26" s="277">
        <f t="shared" si="2"/>
        <v>1</v>
      </c>
      <c r="AG26" s="277">
        <f t="shared" si="2"/>
        <v>1</v>
      </c>
      <c r="AH26" s="277">
        <f t="shared" si="2"/>
        <v>1</v>
      </c>
      <c r="AI26" s="277">
        <f t="shared" si="2"/>
        <v>1</v>
      </c>
      <c r="AJ26" s="277">
        <f t="shared" si="2"/>
        <v>1</v>
      </c>
      <c r="AK26" s="277">
        <f t="shared" si="2"/>
        <v>1</v>
      </c>
      <c r="AL26" s="277">
        <f t="shared" si="2"/>
        <v>1</v>
      </c>
      <c r="AM26" s="277">
        <f t="shared" si="2"/>
        <v>1</v>
      </c>
      <c r="AN26" s="277">
        <f t="shared" si="2"/>
        <v>1</v>
      </c>
      <c r="AO26" s="277">
        <f t="shared" si="2"/>
        <v>1</v>
      </c>
      <c r="AP26" s="277">
        <f t="shared" si="2"/>
        <v>1</v>
      </c>
      <c r="AQ26" s="277">
        <f t="shared" si="2"/>
        <v>1</v>
      </c>
      <c r="AR26" s="277">
        <f t="shared" si="2"/>
        <v>1</v>
      </c>
      <c r="AS26" s="277">
        <f t="shared" si="2"/>
        <v>1</v>
      </c>
      <c r="AT26" s="277">
        <f t="shared" si="2"/>
        <v>1</v>
      </c>
      <c r="AU26" s="277">
        <f t="shared" si="3"/>
        <v>1</v>
      </c>
      <c r="AV26" s="277">
        <f t="shared" si="3"/>
        <v>1</v>
      </c>
      <c r="AW26" s="277">
        <f t="shared" si="3"/>
        <v>1</v>
      </c>
      <c r="AX26" s="277">
        <f t="shared" si="3"/>
        <v>1</v>
      </c>
      <c r="AY26" s="277">
        <f t="shared" si="3"/>
        <v>1</v>
      </c>
      <c r="AZ26" s="277">
        <f t="shared" si="3"/>
        <v>1</v>
      </c>
      <c r="BA26" s="277">
        <f t="shared" si="3"/>
        <v>1</v>
      </c>
      <c r="BB26" s="277">
        <f t="shared" si="3"/>
        <v>1</v>
      </c>
      <c r="BC26" s="277">
        <f t="shared" si="3"/>
        <v>1</v>
      </c>
      <c r="BD26" s="277">
        <f t="shared" si="3"/>
        <v>1</v>
      </c>
      <c r="BE26" s="277">
        <f t="shared" si="3"/>
        <v>1</v>
      </c>
      <c r="BF26" s="277">
        <f t="shared" si="3"/>
        <v>1</v>
      </c>
      <c r="BG26" s="277">
        <f t="shared" si="3"/>
        <v>1</v>
      </c>
      <c r="BH26" s="277">
        <f t="shared" si="3"/>
        <v>1</v>
      </c>
      <c r="BI26" s="277">
        <f t="shared" si="3"/>
        <v>1</v>
      </c>
      <c r="BJ26" s="277">
        <f t="shared" si="3"/>
        <v>1</v>
      </c>
      <c r="BK26" s="277">
        <f t="shared" si="4"/>
        <v>1</v>
      </c>
      <c r="BL26" s="277">
        <f t="shared" si="4"/>
        <v>1</v>
      </c>
      <c r="BM26" s="277"/>
      <c r="BN26" s="277"/>
      <c r="BO26" s="277"/>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row>
    <row r="27" spans="2:102">
      <c r="B27" s="262"/>
      <c r="C27" s="288">
        <v>45505</v>
      </c>
      <c r="E27" s="79" t="s">
        <v>8334</v>
      </c>
      <c r="F27" t="s">
        <v>298</v>
      </c>
      <c r="H27" s="67"/>
      <c r="I27" t="s">
        <v>2</v>
      </c>
      <c r="J27" s="79" t="s">
        <v>38</v>
      </c>
      <c r="K27" t="s">
        <v>35</v>
      </c>
      <c r="L27" t="s">
        <v>8271</v>
      </c>
      <c r="M27" s="277"/>
      <c r="N27" s="277">
        <f t="shared" si="5"/>
        <v>0</v>
      </c>
      <c r="O27" s="277">
        <f t="shared" si="1"/>
        <v>0</v>
      </c>
      <c r="P27" s="277">
        <f t="shared" si="1"/>
        <v>0</v>
      </c>
      <c r="Q27" s="277">
        <f t="shared" si="1"/>
        <v>0</v>
      </c>
      <c r="R27" s="277">
        <f t="shared" si="1"/>
        <v>0</v>
      </c>
      <c r="S27" s="277">
        <f t="shared" si="1"/>
        <v>0</v>
      </c>
      <c r="T27" s="277">
        <f t="shared" si="1"/>
        <v>0</v>
      </c>
      <c r="U27" s="277">
        <f t="shared" si="1"/>
        <v>0</v>
      </c>
      <c r="V27" s="277">
        <f t="shared" si="1"/>
        <v>0</v>
      </c>
      <c r="W27" s="277">
        <f t="shared" si="1"/>
        <v>0</v>
      </c>
      <c r="X27" s="277">
        <f t="shared" si="1"/>
        <v>1</v>
      </c>
      <c r="Y27" s="277">
        <f t="shared" si="1"/>
        <v>1</v>
      </c>
      <c r="Z27" s="277">
        <f t="shared" si="1"/>
        <v>1</v>
      </c>
      <c r="AA27" s="277">
        <f t="shared" si="1"/>
        <v>1</v>
      </c>
      <c r="AB27" s="277">
        <f t="shared" si="1"/>
        <v>1</v>
      </c>
      <c r="AC27" s="277">
        <f t="shared" si="1"/>
        <v>1</v>
      </c>
      <c r="AD27" s="277">
        <f t="shared" si="1"/>
        <v>1</v>
      </c>
      <c r="AE27" s="277">
        <f t="shared" si="2"/>
        <v>1</v>
      </c>
      <c r="AF27" s="277">
        <f t="shared" si="2"/>
        <v>1</v>
      </c>
      <c r="AG27" s="277">
        <f t="shared" si="2"/>
        <v>1</v>
      </c>
      <c r="AH27" s="277">
        <f t="shared" si="2"/>
        <v>1</v>
      </c>
      <c r="AI27" s="277">
        <f t="shared" si="2"/>
        <v>1</v>
      </c>
      <c r="AJ27" s="277">
        <f t="shared" si="2"/>
        <v>1</v>
      </c>
      <c r="AK27" s="277">
        <f t="shared" si="2"/>
        <v>1</v>
      </c>
      <c r="AL27" s="277">
        <f t="shared" si="2"/>
        <v>1</v>
      </c>
      <c r="AM27" s="277">
        <f t="shared" si="2"/>
        <v>1</v>
      </c>
      <c r="AN27" s="277">
        <f t="shared" si="2"/>
        <v>1</v>
      </c>
      <c r="AO27" s="277">
        <f t="shared" si="2"/>
        <v>1</v>
      </c>
      <c r="AP27" s="277">
        <f t="shared" si="2"/>
        <v>1</v>
      </c>
      <c r="AQ27" s="277">
        <f t="shared" si="2"/>
        <v>1</v>
      </c>
      <c r="AR27" s="277">
        <f t="shared" si="2"/>
        <v>1</v>
      </c>
      <c r="AS27" s="277">
        <f t="shared" si="2"/>
        <v>1</v>
      </c>
      <c r="AT27" s="277">
        <f t="shared" si="2"/>
        <v>1</v>
      </c>
      <c r="AU27" s="277">
        <f t="shared" si="3"/>
        <v>1</v>
      </c>
      <c r="AV27" s="277">
        <f t="shared" si="3"/>
        <v>1</v>
      </c>
      <c r="AW27" s="277">
        <f t="shared" si="3"/>
        <v>1</v>
      </c>
      <c r="AX27" s="277">
        <f t="shared" si="3"/>
        <v>1</v>
      </c>
      <c r="AY27" s="277">
        <f t="shared" si="3"/>
        <v>1</v>
      </c>
      <c r="AZ27" s="277">
        <f t="shared" si="3"/>
        <v>1</v>
      </c>
      <c r="BA27" s="277">
        <f t="shared" si="3"/>
        <v>1</v>
      </c>
      <c r="BB27" s="277">
        <f t="shared" si="3"/>
        <v>1</v>
      </c>
      <c r="BC27" s="277">
        <f t="shared" si="3"/>
        <v>1</v>
      </c>
      <c r="BD27" s="277">
        <f t="shared" si="3"/>
        <v>1</v>
      </c>
      <c r="BE27" s="277">
        <f t="shared" si="3"/>
        <v>1</v>
      </c>
      <c r="BF27" s="277">
        <f t="shared" si="3"/>
        <v>1</v>
      </c>
      <c r="BG27" s="277">
        <f t="shared" si="3"/>
        <v>1</v>
      </c>
      <c r="BH27" s="277">
        <f t="shared" si="3"/>
        <v>1</v>
      </c>
      <c r="BI27" s="277">
        <f t="shared" si="3"/>
        <v>1</v>
      </c>
      <c r="BJ27" s="277">
        <f t="shared" si="3"/>
        <v>1</v>
      </c>
      <c r="BK27" s="277">
        <f t="shared" si="4"/>
        <v>1</v>
      </c>
      <c r="BL27" s="277">
        <f t="shared" si="4"/>
        <v>1</v>
      </c>
      <c r="BM27" s="277"/>
      <c r="BN27" s="277"/>
      <c r="BO27" s="277"/>
      <c r="BP27" s="277"/>
      <c r="BQ27" s="277"/>
      <c r="BR27" s="277"/>
      <c r="BS27" s="277"/>
      <c r="BT27" s="277"/>
      <c r="BU27" s="277"/>
      <c r="BV27" s="277"/>
      <c r="BW27" s="277"/>
      <c r="BX27" s="277"/>
      <c r="BY27" s="277"/>
      <c r="BZ27" s="277"/>
      <c r="CA27" s="277"/>
      <c r="CB27" s="277"/>
      <c r="CC27" s="277"/>
      <c r="CD27" s="277"/>
      <c r="CE27" s="277"/>
      <c r="CF27" s="277"/>
      <c r="CG27" s="277"/>
      <c r="CH27" s="277"/>
      <c r="CI27" s="277"/>
      <c r="CJ27" s="277"/>
      <c r="CK27" s="277"/>
      <c r="CL27" s="277"/>
      <c r="CM27" s="277"/>
      <c r="CN27" s="277"/>
      <c r="CO27" s="277"/>
      <c r="CP27" s="277"/>
      <c r="CQ27" s="277"/>
      <c r="CR27" s="277"/>
      <c r="CS27" s="277"/>
      <c r="CT27" s="277"/>
      <c r="CU27" s="277"/>
      <c r="CV27" s="277"/>
    </row>
    <row r="28" spans="2:102">
      <c r="B28" s="262"/>
      <c r="C28" s="288">
        <v>45505</v>
      </c>
      <c r="E28" s="79" t="s">
        <v>8334</v>
      </c>
      <c r="F28" t="s">
        <v>299</v>
      </c>
      <c r="H28" s="67"/>
      <c r="I28" t="s">
        <v>2</v>
      </c>
      <c r="J28" s="79" t="s">
        <v>38</v>
      </c>
      <c r="K28" t="s">
        <v>35</v>
      </c>
      <c r="L28" t="s">
        <v>8271</v>
      </c>
      <c r="M28" s="277"/>
      <c r="N28" s="277">
        <f t="shared" si="5"/>
        <v>0</v>
      </c>
      <c r="O28" s="277">
        <f t="shared" si="1"/>
        <v>0</v>
      </c>
      <c r="P28" s="277">
        <f t="shared" si="1"/>
        <v>0</v>
      </c>
      <c r="Q28" s="277">
        <f t="shared" si="1"/>
        <v>0</v>
      </c>
      <c r="R28" s="277">
        <f t="shared" si="1"/>
        <v>0</v>
      </c>
      <c r="S28" s="277">
        <f t="shared" si="1"/>
        <v>0</v>
      </c>
      <c r="T28" s="277">
        <f t="shared" si="1"/>
        <v>0</v>
      </c>
      <c r="U28" s="277">
        <f t="shared" si="1"/>
        <v>0</v>
      </c>
      <c r="V28" s="277">
        <f t="shared" si="1"/>
        <v>0</v>
      </c>
      <c r="W28" s="277">
        <f t="shared" si="1"/>
        <v>0</v>
      </c>
      <c r="X28" s="277">
        <f t="shared" si="1"/>
        <v>1</v>
      </c>
      <c r="Y28" s="277">
        <f t="shared" si="1"/>
        <v>1</v>
      </c>
      <c r="Z28" s="277">
        <f t="shared" si="1"/>
        <v>1</v>
      </c>
      <c r="AA28" s="277">
        <f t="shared" si="1"/>
        <v>1</v>
      </c>
      <c r="AB28" s="277">
        <f t="shared" si="1"/>
        <v>1</v>
      </c>
      <c r="AC28" s="277">
        <f t="shared" si="1"/>
        <v>1</v>
      </c>
      <c r="AD28" s="277">
        <f t="shared" si="1"/>
        <v>1</v>
      </c>
      <c r="AE28" s="277">
        <f t="shared" si="2"/>
        <v>1</v>
      </c>
      <c r="AF28" s="277">
        <f t="shared" si="2"/>
        <v>1</v>
      </c>
      <c r="AG28" s="277">
        <f t="shared" si="2"/>
        <v>1</v>
      </c>
      <c r="AH28" s="277">
        <f t="shared" si="2"/>
        <v>1</v>
      </c>
      <c r="AI28" s="277">
        <f t="shared" si="2"/>
        <v>1</v>
      </c>
      <c r="AJ28" s="277">
        <f t="shared" si="2"/>
        <v>1</v>
      </c>
      <c r="AK28" s="277">
        <f t="shared" si="2"/>
        <v>1</v>
      </c>
      <c r="AL28" s="277">
        <f t="shared" si="2"/>
        <v>1</v>
      </c>
      <c r="AM28" s="277">
        <f t="shared" si="2"/>
        <v>1</v>
      </c>
      <c r="AN28" s="277">
        <f t="shared" si="2"/>
        <v>1</v>
      </c>
      <c r="AO28" s="277">
        <f t="shared" si="2"/>
        <v>1</v>
      </c>
      <c r="AP28" s="277">
        <f t="shared" si="2"/>
        <v>1</v>
      </c>
      <c r="AQ28" s="277">
        <f t="shared" si="2"/>
        <v>1</v>
      </c>
      <c r="AR28" s="277">
        <f t="shared" si="2"/>
        <v>1</v>
      </c>
      <c r="AS28" s="277">
        <f t="shared" si="2"/>
        <v>1</v>
      </c>
      <c r="AT28" s="277">
        <f t="shared" si="2"/>
        <v>1</v>
      </c>
      <c r="AU28" s="277">
        <f t="shared" si="3"/>
        <v>1</v>
      </c>
      <c r="AV28" s="277">
        <f t="shared" si="3"/>
        <v>1</v>
      </c>
      <c r="AW28" s="277">
        <f t="shared" si="3"/>
        <v>1</v>
      </c>
      <c r="AX28" s="277">
        <f t="shared" si="3"/>
        <v>1</v>
      </c>
      <c r="AY28" s="277">
        <f t="shared" si="3"/>
        <v>1</v>
      </c>
      <c r="AZ28" s="277">
        <f t="shared" si="3"/>
        <v>1</v>
      </c>
      <c r="BA28" s="277">
        <f t="shared" si="3"/>
        <v>1</v>
      </c>
      <c r="BB28" s="277">
        <f t="shared" si="3"/>
        <v>1</v>
      </c>
      <c r="BC28" s="277">
        <f t="shared" si="3"/>
        <v>1</v>
      </c>
      <c r="BD28" s="277">
        <f t="shared" si="3"/>
        <v>1</v>
      </c>
      <c r="BE28" s="277">
        <f t="shared" si="3"/>
        <v>1</v>
      </c>
      <c r="BF28" s="277">
        <f t="shared" si="3"/>
        <v>1</v>
      </c>
      <c r="BG28" s="277">
        <f t="shared" si="3"/>
        <v>1</v>
      </c>
      <c r="BH28" s="277">
        <f t="shared" si="3"/>
        <v>1</v>
      </c>
      <c r="BI28" s="277">
        <f t="shared" si="3"/>
        <v>1</v>
      </c>
      <c r="BJ28" s="277">
        <f t="shared" si="3"/>
        <v>1</v>
      </c>
      <c r="BK28" s="277">
        <f t="shared" si="4"/>
        <v>1</v>
      </c>
      <c r="BL28" s="277">
        <f t="shared" si="4"/>
        <v>1</v>
      </c>
      <c r="BM28" s="277"/>
      <c r="BN28" s="277"/>
      <c r="BO28" s="277"/>
      <c r="BP28" s="277"/>
      <c r="BQ28" s="277"/>
      <c r="BR28" s="277"/>
      <c r="BS28" s="277"/>
      <c r="BT28" s="277"/>
      <c r="BU28" s="277"/>
      <c r="BV28" s="277"/>
      <c r="BW28" s="277"/>
      <c r="BX28" s="277"/>
      <c r="BY28" s="277"/>
      <c r="BZ28" s="277"/>
      <c r="CA28" s="277"/>
      <c r="CB28" s="277"/>
      <c r="CC28" s="277"/>
      <c r="CD28" s="277"/>
      <c r="CE28" s="277"/>
      <c r="CF28" s="277"/>
      <c r="CG28" s="277"/>
      <c r="CH28" s="277"/>
      <c r="CI28" s="277"/>
      <c r="CJ28" s="277"/>
      <c r="CK28" s="277"/>
      <c r="CL28" s="277"/>
      <c r="CM28" s="277"/>
      <c r="CN28" s="277"/>
      <c r="CO28" s="277"/>
      <c r="CP28" s="277"/>
      <c r="CQ28" s="277"/>
      <c r="CR28" s="277"/>
      <c r="CS28" s="277"/>
      <c r="CT28" s="277"/>
      <c r="CU28" s="277"/>
      <c r="CV28" s="277"/>
    </row>
    <row r="29" spans="2:102">
      <c r="B29" s="262"/>
      <c r="C29" s="288">
        <v>45474</v>
      </c>
      <c r="E29" s="79" t="s">
        <v>8334</v>
      </c>
      <c r="F29" t="s">
        <v>300</v>
      </c>
      <c r="H29" s="67"/>
      <c r="I29" t="s">
        <v>2</v>
      </c>
      <c r="J29" s="79" t="s">
        <v>38</v>
      </c>
      <c r="K29" t="s">
        <v>35</v>
      </c>
      <c r="L29" t="s">
        <v>8271</v>
      </c>
      <c r="M29" s="277"/>
      <c r="N29" s="277">
        <f t="shared" si="5"/>
        <v>0</v>
      </c>
      <c r="O29" s="277">
        <f t="shared" si="1"/>
        <v>0</v>
      </c>
      <c r="P29" s="277">
        <f t="shared" si="1"/>
        <v>0</v>
      </c>
      <c r="Q29" s="277">
        <f t="shared" si="1"/>
        <v>0</v>
      </c>
      <c r="R29" s="277">
        <f t="shared" si="1"/>
        <v>0</v>
      </c>
      <c r="S29" s="277">
        <f t="shared" si="1"/>
        <v>0</v>
      </c>
      <c r="T29" s="277">
        <f t="shared" si="1"/>
        <v>0</v>
      </c>
      <c r="U29" s="277">
        <f t="shared" si="1"/>
        <v>0</v>
      </c>
      <c r="V29" s="277">
        <f t="shared" si="1"/>
        <v>0</v>
      </c>
      <c r="W29" s="277">
        <f t="shared" si="1"/>
        <v>1</v>
      </c>
      <c r="X29" s="277">
        <f t="shared" si="1"/>
        <v>1</v>
      </c>
      <c r="Y29" s="277">
        <f t="shared" si="1"/>
        <v>1</v>
      </c>
      <c r="Z29" s="277">
        <f t="shared" si="1"/>
        <v>1</v>
      </c>
      <c r="AA29" s="277">
        <f t="shared" si="1"/>
        <v>1</v>
      </c>
      <c r="AB29" s="277">
        <f t="shared" si="1"/>
        <v>1</v>
      </c>
      <c r="AC29" s="277">
        <f t="shared" si="1"/>
        <v>1</v>
      </c>
      <c r="AD29" s="277">
        <f t="shared" si="1"/>
        <v>1</v>
      </c>
      <c r="AE29" s="277">
        <f t="shared" si="2"/>
        <v>1</v>
      </c>
      <c r="AF29" s="277">
        <f t="shared" si="2"/>
        <v>1</v>
      </c>
      <c r="AG29" s="277">
        <f t="shared" si="2"/>
        <v>1</v>
      </c>
      <c r="AH29" s="277">
        <f t="shared" si="2"/>
        <v>1</v>
      </c>
      <c r="AI29" s="277">
        <f t="shared" si="2"/>
        <v>1</v>
      </c>
      <c r="AJ29" s="277">
        <f t="shared" si="2"/>
        <v>1</v>
      </c>
      <c r="AK29" s="277">
        <f t="shared" si="2"/>
        <v>1</v>
      </c>
      <c r="AL29" s="277">
        <f t="shared" si="2"/>
        <v>1</v>
      </c>
      <c r="AM29" s="277">
        <f t="shared" si="2"/>
        <v>1</v>
      </c>
      <c r="AN29" s="277">
        <f t="shared" si="2"/>
        <v>1</v>
      </c>
      <c r="AO29" s="277">
        <f t="shared" si="2"/>
        <v>1</v>
      </c>
      <c r="AP29" s="277">
        <f t="shared" si="2"/>
        <v>1</v>
      </c>
      <c r="AQ29" s="277">
        <f t="shared" si="2"/>
        <v>1</v>
      </c>
      <c r="AR29" s="277">
        <f t="shared" si="2"/>
        <v>1</v>
      </c>
      <c r="AS29" s="277">
        <f t="shared" si="2"/>
        <v>1</v>
      </c>
      <c r="AT29" s="277">
        <f t="shared" si="2"/>
        <v>1</v>
      </c>
      <c r="AU29" s="277">
        <f t="shared" si="3"/>
        <v>1</v>
      </c>
      <c r="AV29" s="277">
        <f t="shared" si="3"/>
        <v>1</v>
      </c>
      <c r="AW29" s="277">
        <f t="shared" si="3"/>
        <v>1</v>
      </c>
      <c r="AX29" s="277">
        <f t="shared" si="3"/>
        <v>1</v>
      </c>
      <c r="AY29" s="277">
        <f t="shared" si="3"/>
        <v>1</v>
      </c>
      <c r="AZ29" s="277">
        <f t="shared" si="3"/>
        <v>1</v>
      </c>
      <c r="BA29" s="277">
        <f t="shared" si="3"/>
        <v>1</v>
      </c>
      <c r="BB29" s="277">
        <f t="shared" si="3"/>
        <v>1</v>
      </c>
      <c r="BC29" s="277">
        <f t="shared" si="3"/>
        <v>1</v>
      </c>
      <c r="BD29" s="277">
        <f t="shared" si="3"/>
        <v>1</v>
      </c>
      <c r="BE29" s="277">
        <f t="shared" si="3"/>
        <v>1</v>
      </c>
      <c r="BF29" s="277">
        <f t="shared" si="3"/>
        <v>1</v>
      </c>
      <c r="BG29" s="277">
        <f t="shared" si="3"/>
        <v>1</v>
      </c>
      <c r="BH29" s="277">
        <f t="shared" si="3"/>
        <v>1</v>
      </c>
      <c r="BI29" s="277">
        <f t="shared" si="3"/>
        <v>1</v>
      </c>
      <c r="BJ29" s="277">
        <f t="shared" si="3"/>
        <v>1</v>
      </c>
      <c r="BK29" s="277">
        <f t="shared" si="4"/>
        <v>1</v>
      </c>
      <c r="BL29" s="277">
        <f t="shared" si="4"/>
        <v>1</v>
      </c>
      <c r="BM29" s="277"/>
      <c r="BN29" s="277"/>
      <c r="BO29" s="277"/>
      <c r="BP29" s="277"/>
      <c r="BQ29" s="277"/>
      <c r="BR29" s="277"/>
      <c r="BS29" s="277"/>
      <c r="BT29" s="277"/>
      <c r="BU29" s="277"/>
      <c r="BV29" s="277"/>
      <c r="BW29" s="277"/>
      <c r="BX29" s="277"/>
      <c r="BY29" s="277"/>
      <c r="BZ29" s="277"/>
      <c r="CA29" s="277"/>
      <c r="CB29" s="277"/>
      <c r="CC29" s="277"/>
      <c r="CD29" s="277"/>
      <c r="CE29" s="277"/>
      <c r="CF29" s="277"/>
      <c r="CG29" s="277"/>
      <c r="CH29" s="277"/>
      <c r="CI29" s="277"/>
      <c r="CJ29" s="277"/>
      <c r="CK29" s="277"/>
      <c r="CL29" s="277"/>
      <c r="CM29" s="277"/>
      <c r="CN29" s="277"/>
      <c r="CO29" s="277"/>
      <c r="CP29" s="277"/>
      <c r="CQ29" s="277"/>
      <c r="CR29" s="277"/>
      <c r="CS29" s="277"/>
      <c r="CT29" s="277"/>
      <c r="CU29" s="277"/>
      <c r="CV29" s="277"/>
    </row>
    <row r="30" spans="2:102">
      <c r="B30" s="262"/>
      <c r="C30" s="288">
        <v>45474</v>
      </c>
      <c r="E30" s="79" t="s">
        <v>8334</v>
      </c>
      <c r="F30" t="s">
        <v>301</v>
      </c>
      <c r="H30" s="67"/>
      <c r="I30" t="s">
        <v>5136</v>
      </c>
      <c r="J30" s="79" t="s">
        <v>38</v>
      </c>
      <c r="K30" t="s">
        <v>35</v>
      </c>
      <c r="L30" t="s">
        <v>8271</v>
      </c>
      <c r="M30" s="277"/>
      <c r="N30" s="277">
        <f t="shared" si="5"/>
        <v>0</v>
      </c>
      <c r="O30" s="277">
        <f t="shared" si="1"/>
        <v>0</v>
      </c>
      <c r="P30" s="277">
        <f t="shared" si="1"/>
        <v>0</v>
      </c>
      <c r="Q30" s="277">
        <f t="shared" si="1"/>
        <v>0</v>
      </c>
      <c r="R30" s="277">
        <f t="shared" si="1"/>
        <v>0</v>
      </c>
      <c r="S30" s="277">
        <f t="shared" si="1"/>
        <v>0</v>
      </c>
      <c r="T30" s="277">
        <f t="shared" si="1"/>
        <v>0</v>
      </c>
      <c r="U30" s="277">
        <f t="shared" si="1"/>
        <v>0</v>
      </c>
      <c r="V30" s="277">
        <f t="shared" si="1"/>
        <v>0</v>
      </c>
      <c r="W30" s="277">
        <f t="shared" si="1"/>
        <v>1</v>
      </c>
      <c r="X30" s="277">
        <f t="shared" si="1"/>
        <v>1</v>
      </c>
      <c r="Y30" s="277">
        <f t="shared" si="1"/>
        <v>1</v>
      </c>
      <c r="Z30" s="277">
        <f t="shared" si="1"/>
        <v>1</v>
      </c>
      <c r="AA30" s="277">
        <f t="shared" si="1"/>
        <v>1</v>
      </c>
      <c r="AB30" s="277">
        <f t="shared" si="1"/>
        <v>1</v>
      </c>
      <c r="AC30" s="277">
        <f t="shared" si="1"/>
        <v>1</v>
      </c>
      <c r="AD30" s="277">
        <f t="shared" si="1"/>
        <v>1</v>
      </c>
      <c r="AE30" s="277">
        <f t="shared" si="2"/>
        <v>1</v>
      </c>
      <c r="AF30" s="277">
        <f t="shared" si="2"/>
        <v>1</v>
      </c>
      <c r="AG30" s="277">
        <f t="shared" si="2"/>
        <v>1</v>
      </c>
      <c r="AH30" s="277">
        <f t="shared" si="2"/>
        <v>1</v>
      </c>
      <c r="AI30" s="277">
        <f t="shared" si="2"/>
        <v>1</v>
      </c>
      <c r="AJ30" s="277">
        <f t="shared" si="2"/>
        <v>1</v>
      </c>
      <c r="AK30" s="277">
        <f t="shared" si="2"/>
        <v>1</v>
      </c>
      <c r="AL30" s="277">
        <f t="shared" si="2"/>
        <v>1</v>
      </c>
      <c r="AM30" s="277">
        <f t="shared" si="2"/>
        <v>1</v>
      </c>
      <c r="AN30" s="277">
        <f t="shared" si="2"/>
        <v>1</v>
      </c>
      <c r="AO30" s="277">
        <f t="shared" si="2"/>
        <v>1</v>
      </c>
      <c r="AP30" s="277">
        <f t="shared" si="2"/>
        <v>1</v>
      </c>
      <c r="AQ30" s="277">
        <f t="shared" si="2"/>
        <v>1</v>
      </c>
      <c r="AR30" s="277">
        <f t="shared" si="2"/>
        <v>1</v>
      </c>
      <c r="AS30" s="277">
        <f t="shared" si="2"/>
        <v>1</v>
      </c>
      <c r="AT30" s="277">
        <f t="shared" si="2"/>
        <v>1</v>
      </c>
      <c r="AU30" s="277">
        <f t="shared" si="3"/>
        <v>1</v>
      </c>
      <c r="AV30" s="277">
        <f t="shared" si="3"/>
        <v>1</v>
      </c>
      <c r="AW30" s="277">
        <f t="shared" si="3"/>
        <v>1</v>
      </c>
      <c r="AX30" s="277">
        <f t="shared" si="3"/>
        <v>1</v>
      </c>
      <c r="AY30" s="277">
        <f t="shared" si="3"/>
        <v>1</v>
      </c>
      <c r="AZ30" s="277">
        <f t="shared" si="3"/>
        <v>1</v>
      </c>
      <c r="BA30" s="277">
        <f t="shared" si="3"/>
        <v>1</v>
      </c>
      <c r="BB30" s="277">
        <f t="shared" si="3"/>
        <v>1</v>
      </c>
      <c r="BC30" s="277">
        <f t="shared" si="3"/>
        <v>1</v>
      </c>
      <c r="BD30" s="277">
        <f t="shared" si="3"/>
        <v>1</v>
      </c>
      <c r="BE30" s="277">
        <f t="shared" si="3"/>
        <v>1</v>
      </c>
      <c r="BF30" s="277">
        <f t="shared" si="3"/>
        <v>1</v>
      </c>
      <c r="BG30" s="277">
        <f t="shared" si="3"/>
        <v>1</v>
      </c>
      <c r="BH30" s="277">
        <f t="shared" si="3"/>
        <v>1</v>
      </c>
      <c r="BI30" s="277">
        <f t="shared" si="3"/>
        <v>1</v>
      </c>
      <c r="BJ30" s="277">
        <f t="shared" si="3"/>
        <v>1</v>
      </c>
      <c r="BK30" s="277">
        <f t="shared" si="4"/>
        <v>1</v>
      </c>
      <c r="BL30" s="277">
        <f t="shared" si="4"/>
        <v>1</v>
      </c>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277"/>
      <c r="CR30" s="277"/>
      <c r="CS30" s="277"/>
      <c r="CT30" s="277"/>
      <c r="CU30" s="277"/>
      <c r="CV30" s="277"/>
    </row>
    <row r="31" spans="2:102">
      <c r="B31" s="262"/>
      <c r="C31" s="288">
        <v>45505</v>
      </c>
      <c r="E31" s="79" t="s">
        <v>8334</v>
      </c>
      <c r="F31" t="s">
        <v>302</v>
      </c>
      <c r="H31" s="67"/>
      <c r="I31" t="s">
        <v>5136</v>
      </c>
      <c r="J31" s="79" t="s">
        <v>38</v>
      </c>
      <c r="K31" t="s">
        <v>35</v>
      </c>
      <c r="L31" t="s">
        <v>8271</v>
      </c>
      <c r="M31" s="277"/>
      <c r="N31" s="277">
        <f t="shared" si="5"/>
        <v>0</v>
      </c>
      <c r="O31" s="277">
        <f t="shared" si="1"/>
        <v>0</v>
      </c>
      <c r="P31" s="277">
        <f t="shared" si="1"/>
        <v>0</v>
      </c>
      <c r="Q31" s="277">
        <f t="shared" si="1"/>
        <v>0</v>
      </c>
      <c r="R31" s="277">
        <f t="shared" si="1"/>
        <v>0</v>
      </c>
      <c r="S31" s="277">
        <f t="shared" si="1"/>
        <v>0</v>
      </c>
      <c r="T31" s="277">
        <f t="shared" si="1"/>
        <v>0</v>
      </c>
      <c r="U31" s="277">
        <f t="shared" si="1"/>
        <v>0</v>
      </c>
      <c r="V31" s="277">
        <f t="shared" si="1"/>
        <v>0</v>
      </c>
      <c r="W31" s="277">
        <f t="shared" si="1"/>
        <v>0</v>
      </c>
      <c r="X31" s="277">
        <f t="shared" si="1"/>
        <v>1</v>
      </c>
      <c r="Y31" s="277">
        <f t="shared" si="1"/>
        <v>1</v>
      </c>
      <c r="Z31" s="277">
        <f t="shared" si="1"/>
        <v>1</v>
      </c>
      <c r="AA31" s="277">
        <f t="shared" si="1"/>
        <v>1</v>
      </c>
      <c r="AB31" s="277">
        <f t="shared" si="1"/>
        <v>1</v>
      </c>
      <c r="AC31" s="277">
        <f t="shared" si="1"/>
        <v>1</v>
      </c>
      <c r="AD31" s="277">
        <f t="shared" si="1"/>
        <v>1</v>
      </c>
      <c r="AE31" s="277">
        <f t="shared" si="2"/>
        <v>1</v>
      </c>
      <c r="AF31" s="277">
        <f t="shared" si="2"/>
        <v>1</v>
      </c>
      <c r="AG31" s="277">
        <f t="shared" si="2"/>
        <v>1</v>
      </c>
      <c r="AH31" s="277">
        <f t="shared" si="2"/>
        <v>1</v>
      </c>
      <c r="AI31" s="277">
        <f t="shared" si="2"/>
        <v>1</v>
      </c>
      <c r="AJ31" s="277">
        <f t="shared" si="2"/>
        <v>1</v>
      </c>
      <c r="AK31" s="277">
        <f t="shared" si="2"/>
        <v>1</v>
      </c>
      <c r="AL31" s="277">
        <f t="shared" si="2"/>
        <v>1</v>
      </c>
      <c r="AM31" s="277">
        <f t="shared" si="2"/>
        <v>1</v>
      </c>
      <c r="AN31" s="277">
        <f t="shared" si="2"/>
        <v>1</v>
      </c>
      <c r="AO31" s="277">
        <f t="shared" si="2"/>
        <v>1</v>
      </c>
      <c r="AP31" s="277">
        <f t="shared" si="2"/>
        <v>1</v>
      </c>
      <c r="AQ31" s="277">
        <f t="shared" si="2"/>
        <v>1</v>
      </c>
      <c r="AR31" s="277">
        <f t="shared" si="2"/>
        <v>1</v>
      </c>
      <c r="AS31" s="277">
        <f t="shared" si="2"/>
        <v>1</v>
      </c>
      <c r="AT31" s="277">
        <f t="shared" si="2"/>
        <v>1</v>
      </c>
      <c r="AU31" s="277">
        <f t="shared" si="3"/>
        <v>1</v>
      </c>
      <c r="AV31" s="277">
        <f t="shared" si="3"/>
        <v>1</v>
      </c>
      <c r="AW31" s="277">
        <f t="shared" si="3"/>
        <v>1</v>
      </c>
      <c r="AX31" s="277">
        <f t="shared" si="3"/>
        <v>1</v>
      </c>
      <c r="AY31" s="277">
        <f t="shared" si="3"/>
        <v>1</v>
      </c>
      <c r="AZ31" s="277">
        <f t="shared" si="3"/>
        <v>1</v>
      </c>
      <c r="BA31" s="277">
        <f t="shared" si="3"/>
        <v>1</v>
      </c>
      <c r="BB31" s="277">
        <f t="shared" si="3"/>
        <v>1</v>
      </c>
      <c r="BC31" s="277">
        <f t="shared" si="3"/>
        <v>1</v>
      </c>
      <c r="BD31" s="277">
        <f t="shared" si="3"/>
        <v>1</v>
      </c>
      <c r="BE31" s="277">
        <f t="shared" si="3"/>
        <v>1</v>
      </c>
      <c r="BF31" s="277">
        <f t="shared" si="3"/>
        <v>1</v>
      </c>
      <c r="BG31" s="277">
        <f t="shared" si="3"/>
        <v>1</v>
      </c>
      <c r="BH31" s="277">
        <f t="shared" si="3"/>
        <v>1</v>
      </c>
      <c r="BI31" s="277">
        <f t="shared" si="3"/>
        <v>1</v>
      </c>
      <c r="BJ31" s="277">
        <f t="shared" si="3"/>
        <v>1</v>
      </c>
      <c r="BK31" s="277">
        <f t="shared" si="4"/>
        <v>1</v>
      </c>
      <c r="BL31" s="277">
        <f t="shared" si="4"/>
        <v>1</v>
      </c>
      <c r="BM31" s="277"/>
      <c r="BN31" s="277"/>
      <c r="BO31" s="277"/>
      <c r="BP31" s="277"/>
      <c r="BQ31" s="277"/>
      <c r="BR31" s="277"/>
      <c r="BS31" s="277"/>
      <c r="BT31" s="277"/>
      <c r="BU31" s="277"/>
      <c r="BV31" s="277"/>
      <c r="BW31" s="277"/>
      <c r="BX31" s="277"/>
      <c r="BY31" s="277"/>
      <c r="BZ31" s="277"/>
      <c r="CA31" s="277"/>
      <c r="CB31" s="277"/>
      <c r="CC31" s="277"/>
      <c r="CD31" s="277"/>
      <c r="CE31" s="277"/>
      <c r="CF31" s="277"/>
      <c r="CG31" s="277"/>
      <c r="CH31" s="277"/>
      <c r="CI31" s="277"/>
      <c r="CJ31" s="277"/>
      <c r="CK31" s="277"/>
      <c r="CL31" s="277"/>
      <c r="CM31" s="277"/>
      <c r="CN31" s="277"/>
      <c r="CO31" s="277"/>
      <c r="CP31" s="277"/>
      <c r="CQ31" s="277"/>
      <c r="CR31" s="277"/>
      <c r="CS31" s="277"/>
      <c r="CT31" s="277"/>
      <c r="CU31" s="277"/>
      <c r="CV31" s="277"/>
    </row>
    <row r="32" spans="2:102">
      <c r="B32" s="262"/>
      <c r="C32" s="288">
        <v>45627</v>
      </c>
      <c r="E32" s="79" t="s">
        <v>8334</v>
      </c>
      <c r="F32" t="s">
        <v>303</v>
      </c>
      <c r="H32" s="67"/>
      <c r="I32" t="s">
        <v>5135</v>
      </c>
      <c r="J32" s="79" t="s">
        <v>38</v>
      </c>
      <c r="K32" t="s">
        <v>35</v>
      </c>
      <c r="L32" t="s">
        <v>8271</v>
      </c>
      <c r="M32" s="277"/>
      <c r="N32" s="277">
        <f t="shared" si="5"/>
        <v>0</v>
      </c>
      <c r="O32" s="277">
        <f t="shared" si="1"/>
        <v>0</v>
      </c>
      <c r="P32" s="277">
        <f t="shared" si="1"/>
        <v>0</v>
      </c>
      <c r="Q32" s="277">
        <f t="shared" si="1"/>
        <v>0</v>
      </c>
      <c r="R32" s="277">
        <f t="shared" si="1"/>
        <v>0</v>
      </c>
      <c r="S32" s="277">
        <f t="shared" si="1"/>
        <v>0</v>
      </c>
      <c r="T32" s="277">
        <f t="shared" si="1"/>
        <v>0</v>
      </c>
      <c r="U32" s="277">
        <f t="shared" si="1"/>
        <v>0</v>
      </c>
      <c r="V32" s="277">
        <f t="shared" si="1"/>
        <v>0</v>
      </c>
      <c r="W32" s="277">
        <f t="shared" si="1"/>
        <v>0</v>
      </c>
      <c r="X32" s="277">
        <f t="shared" si="1"/>
        <v>0</v>
      </c>
      <c r="Y32" s="277">
        <f t="shared" si="1"/>
        <v>0</v>
      </c>
      <c r="Z32" s="277">
        <f t="shared" si="1"/>
        <v>0</v>
      </c>
      <c r="AA32" s="277">
        <f t="shared" si="1"/>
        <v>0</v>
      </c>
      <c r="AB32" s="277">
        <f t="shared" si="1"/>
        <v>1</v>
      </c>
      <c r="AC32" s="277">
        <f t="shared" si="1"/>
        <v>1</v>
      </c>
      <c r="AD32" s="277">
        <f t="shared" si="1"/>
        <v>1</v>
      </c>
      <c r="AE32" s="277">
        <f t="shared" si="2"/>
        <v>1</v>
      </c>
      <c r="AF32" s="277">
        <f t="shared" si="2"/>
        <v>1</v>
      </c>
      <c r="AG32" s="277">
        <f t="shared" si="2"/>
        <v>1</v>
      </c>
      <c r="AH32" s="277">
        <f t="shared" si="2"/>
        <v>1</v>
      </c>
      <c r="AI32" s="277">
        <f t="shared" si="2"/>
        <v>1</v>
      </c>
      <c r="AJ32" s="277">
        <f t="shared" si="2"/>
        <v>1</v>
      </c>
      <c r="AK32" s="277">
        <f t="shared" si="2"/>
        <v>1</v>
      </c>
      <c r="AL32" s="277">
        <f t="shared" si="2"/>
        <v>1</v>
      </c>
      <c r="AM32" s="277">
        <f t="shared" si="2"/>
        <v>1</v>
      </c>
      <c r="AN32" s="277">
        <f t="shared" si="2"/>
        <v>1</v>
      </c>
      <c r="AO32" s="277">
        <f t="shared" si="2"/>
        <v>1</v>
      </c>
      <c r="AP32" s="277">
        <f t="shared" si="2"/>
        <v>1</v>
      </c>
      <c r="AQ32" s="277">
        <f t="shared" si="2"/>
        <v>1</v>
      </c>
      <c r="AR32" s="277">
        <f t="shared" si="2"/>
        <v>1</v>
      </c>
      <c r="AS32" s="277">
        <f t="shared" si="2"/>
        <v>1</v>
      </c>
      <c r="AT32" s="277">
        <f t="shared" si="2"/>
        <v>1</v>
      </c>
      <c r="AU32" s="277">
        <f t="shared" si="3"/>
        <v>1</v>
      </c>
      <c r="AV32" s="277">
        <f t="shared" si="3"/>
        <v>1</v>
      </c>
      <c r="AW32" s="277">
        <f t="shared" si="3"/>
        <v>1</v>
      </c>
      <c r="AX32" s="277">
        <f t="shared" si="3"/>
        <v>1</v>
      </c>
      <c r="AY32" s="277">
        <f t="shared" si="3"/>
        <v>1</v>
      </c>
      <c r="AZ32" s="277">
        <f t="shared" si="3"/>
        <v>1</v>
      </c>
      <c r="BA32" s="277">
        <f t="shared" si="3"/>
        <v>1</v>
      </c>
      <c r="BB32" s="277">
        <f t="shared" si="3"/>
        <v>1</v>
      </c>
      <c r="BC32" s="277">
        <f t="shared" si="3"/>
        <v>1</v>
      </c>
      <c r="BD32" s="277">
        <f t="shared" si="3"/>
        <v>1</v>
      </c>
      <c r="BE32" s="277">
        <f t="shared" si="3"/>
        <v>1</v>
      </c>
      <c r="BF32" s="277">
        <f t="shared" si="3"/>
        <v>1</v>
      </c>
      <c r="BG32" s="277">
        <f t="shared" si="3"/>
        <v>1</v>
      </c>
      <c r="BH32" s="277">
        <f t="shared" si="3"/>
        <v>1</v>
      </c>
      <c r="BI32" s="277">
        <f t="shared" si="3"/>
        <v>1</v>
      </c>
      <c r="BJ32" s="277">
        <f t="shared" si="3"/>
        <v>1</v>
      </c>
      <c r="BK32" s="277">
        <f t="shared" si="4"/>
        <v>1</v>
      </c>
      <c r="BL32" s="277">
        <f t="shared" si="4"/>
        <v>1</v>
      </c>
      <c r="BM32" s="277"/>
      <c r="BN32" s="277"/>
      <c r="BO32" s="277"/>
      <c r="BP32" s="277"/>
      <c r="BQ32" s="277"/>
      <c r="BR32" s="277"/>
      <c r="BS32" s="277"/>
      <c r="BT32" s="277"/>
      <c r="BU32" s="277"/>
      <c r="BV32" s="277"/>
      <c r="BW32" s="277"/>
      <c r="BX32" s="277"/>
      <c r="BY32" s="277"/>
      <c r="BZ32" s="277"/>
      <c r="CA32" s="277"/>
      <c r="CB32" s="277"/>
      <c r="CC32" s="277"/>
      <c r="CD32" s="277"/>
      <c r="CE32" s="277"/>
      <c r="CF32" s="277"/>
      <c r="CG32" s="277"/>
      <c r="CH32" s="277"/>
      <c r="CI32" s="277"/>
      <c r="CJ32" s="277"/>
      <c r="CK32" s="277"/>
      <c r="CL32" s="277"/>
      <c r="CM32" s="277"/>
      <c r="CN32" s="277"/>
      <c r="CO32" s="277"/>
      <c r="CP32" s="277"/>
      <c r="CQ32" s="277"/>
      <c r="CR32" s="277"/>
      <c r="CS32" s="277"/>
      <c r="CT32" s="277"/>
      <c r="CU32" s="277"/>
      <c r="CV32" s="277"/>
    </row>
    <row r="33" spans="2:101">
      <c r="B33" s="262"/>
      <c r="C33" s="288">
        <v>45627</v>
      </c>
      <c r="E33" s="79" t="s">
        <v>8334</v>
      </c>
      <c r="F33" t="s">
        <v>304</v>
      </c>
      <c r="H33" s="67"/>
      <c r="I33" t="s">
        <v>5135</v>
      </c>
      <c r="J33" s="79" t="s">
        <v>38</v>
      </c>
      <c r="K33" t="s">
        <v>35</v>
      </c>
      <c r="L33" t="s">
        <v>8271</v>
      </c>
      <c r="M33" s="277"/>
      <c r="N33" s="277">
        <f t="shared" si="5"/>
        <v>0</v>
      </c>
      <c r="O33" s="277">
        <f t="shared" si="1"/>
        <v>0</v>
      </c>
      <c r="P33" s="277">
        <f t="shared" si="1"/>
        <v>0</v>
      </c>
      <c r="Q33" s="277">
        <f t="shared" si="1"/>
        <v>0</v>
      </c>
      <c r="R33" s="277">
        <f t="shared" si="1"/>
        <v>0</v>
      </c>
      <c r="S33" s="277">
        <f t="shared" si="1"/>
        <v>0</v>
      </c>
      <c r="T33" s="277">
        <f t="shared" si="1"/>
        <v>0</v>
      </c>
      <c r="U33" s="277">
        <f t="shared" si="1"/>
        <v>0</v>
      </c>
      <c r="V33" s="277">
        <f t="shared" si="1"/>
        <v>0</v>
      </c>
      <c r="W33" s="277">
        <f t="shared" si="1"/>
        <v>0</v>
      </c>
      <c r="X33" s="277">
        <f t="shared" si="1"/>
        <v>0</v>
      </c>
      <c r="Y33" s="277">
        <f t="shared" si="1"/>
        <v>0</v>
      </c>
      <c r="Z33" s="277">
        <f t="shared" si="1"/>
        <v>0</v>
      </c>
      <c r="AA33" s="277">
        <f t="shared" si="1"/>
        <v>0</v>
      </c>
      <c r="AB33" s="277">
        <f t="shared" si="1"/>
        <v>1</v>
      </c>
      <c r="AC33" s="277">
        <f t="shared" si="1"/>
        <v>1</v>
      </c>
      <c r="AD33" s="277">
        <f t="shared" si="1"/>
        <v>1</v>
      </c>
      <c r="AE33" s="277">
        <f t="shared" si="2"/>
        <v>1</v>
      </c>
      <c r="AF33" s="277">
        <f t="shared" si="2"/>
        <v>1</v>
      </c>
      <c r="AG33" s="277">
        <f t="shared" si="2"/>
        <v>1</v>
      </c>
      <c r="AH33" s="277">
        <f t="shared" si="2"/>
        <v>1</v>
      </c>
      <c r="AI33" s="277">
        <f t="shared" si="2"/>
        <v>1</v>
      </c>
      <c r="AJ33" s="277">
        <f t="shared" si="2"/>
        <v>1</v>
      </c>
      <c r="AK33" s="277">
        <f t="shared" si="2"/>
        <v>1</v>
      </c>
      <c r="AL33" s="277">
        <f t="shared" si="2"/>
        <v>1</v>
      </c>
      <c r="AM33" s="277">
        <f t="shared" si="2"/>
        <v>1</v>
      </c>
      <c r="AN33" s="277">
        <f t="shared" si="2"/>
        <v>1</v>
      </c>
      <c r="AO33" s="277">
        <f t="shared" si="2"/>
        <v>1</v>
      </c>
      <c r="AP33" s="277">
        <f t="shared" si="2"/>
        <v>1</v>
      </c>
      <c r="AQ33" s="277">
        <f t="shared" si="2"/>
        <v>1</v>
      </c>
      <c r="AR33" s="277">
        <f t="shared" si="2"/>
        <v>1</v>
      </c>
      <c r="AS33" s="277">
        <f t="shared" si="2"/>
        <v>1</v>
      </c>
      <c r="AT33" s="277">
        <f t="shared" si="2"/>
        <v>1</v>
      </c>
      <c r="AU33" s="277">
        <f t="shared" si="3"/>
        <v>1</v>
      </c>
      <c r="AV33" s="277">
        <f t="shared" si="3"/>
        <v>1</v>
      </c>
      <c r="AW33" s="277">
        <f t="shared" si="3"/>
        <v>1</v>
      </c>
      <c r="AX33" s="277">
        <f t="shared" si="3"/>
        <v>1</v>
      </c>
      <c r="AY33" s="277">
        <f t="shared" si="3"/>
        <v>1</v>
      </c>
      <c r="AZ33" s="277">
        <f t="shared" si="3"/>
        <v>1</v>
      </c>
      <c r="BA33" s="277">
        <f t="shared" si="3"/>
        <v>1</v>
      </c>
      <c r="BB33" s="277">
        <f t="shared" si="3"/>
        <v>1</v>
      </c>
      <c r="BC33" s="277">
        <f t="shared" si="3"/>
        <v>1</v>
      </c>
      <c r="BD33" s="277">
        <f t="shared" si="3"/>
        <v>1</v>
      </c>
      <c r="BE33" s="277">
        <f t="shared" si="3"/>
        <v>1</v>
      </c>
      <c r="BF33" s="277">
        <f t="shared" si="3"/>
        <v>1</v>
      </c>
      <c r="BG33" s="277">
        <f t="shared" si="3"/>
        <v>1</v>
      </c>
      <c r="BH33" s="277">
        <f t="shared" si="3"/>
        <v>1</v>
      </c>
      <c r="BI33" s="277">
        <f t="shared" si="3"/>
        <v>1</v>
      </c>
      <c r="BJ33" s="277">
        <f t="shared" si="3"/>
        <v>1</v>
      </c>
      <c r="BK33" s="277">
        <f t="shared" si="4"/>
        <v>1</v>
      </c>
      <c r="BL33" s="277">
        <f t="shared" si="4"/>
        <v>1</v>
      </c>
      <c r="BM33" s="277"/>
      <c r="BN33" s="277"/>
      <c r="BO33" s="277"/>
      <c r="BP33" s="277"/>
      <c r="BQ33" s="277"/>
      <c r="BR33" s="277"/>
      <c r="BS33" s="277"/>
      <c r="BT33" s="277"/>
      <c r="BU33" s="277"/>
      <c r="BV33" s="277"/>
      <c r="BW33" s="277"/>
      <c r="BX33" s="277"/>
      <c r="BY33" s="277"/>
      <c r="BZ33" s="277"/>
      <c r="CA33" s="277"/>
      <c r="CB33" s="277"/>
      <c r="CC33" s="277"/>
      <c r="CD33" s="277"/>
      <c r="CE33" s="277"/>
      <c r="CF33" s="277"/>
      <c r="CG33" s="277"/>
      <c r="CH33" s="277"/>
      <c r="CI33" s="277"/>
      <c r="CJ33" s="277"/>
      <c r="CK33" s="277"/>
      <c r="CL33" s="277"/>
      <c r="CM33" s="277"/>
      <c r="CN33" s="277"/>
      <c r="CO33" s="277"/>
      <c r="CP33" s="277"/>
      <c r="CQ33" s="277"/>
      <c r="CR33" s="277"/>
      <c r="CS33" s="277"/>
      <c r="CT33" s="277"/>
      <c r="CU33" s="277"/>
      <c r="CV33" s="277"/>
    </row>
    <row r="34" spans="2:101">
      <c r="B34" s="262"/>
      <c r="C34" s="288">
        <v>45627</v>
      </c>
      <c r="E34" s="79" t="s">
        <v>8334</v>
      </c>
      <c r="F34" t="s">
        <v>305</v>
      </c>
      <c r="H34" s="67"/>
      <c r="I34" t="s">
        <v>5135</v>
      </c>
      <c r="J34" s="79" t="s">
        <v>38</v>
      </c>
      <c r="K34" t="s">
        <v>35</v>
      </c>
      <c r="L34" t="s">
        <v>8271</v>
      </c>
      <c r="M34" s="277"/>
      <c r="N34" s="277">
        <f t="shared" si="5"/>
        <v>0</v>
      </c>
      <c r="O34" s="277">
        <f t="shared" si="1"/>
        <v>0</v>
      </c>
      <c r="P34" s="277">
        <f t="shared" si="1"/>
        <v>0</v>
      </c>
      <c r="Q34" s="277">
        <f t="shared" si="1"/>
        <v>0</v>
      </c>
      <c r="R34" s="277">
        <f t="shared" si="1"/>
        <v>0</v>
      </c>
      <c r="S34" s="277">
        <f t="shared" si="1"/>
        <v>0</v>
      </c>
      <c r="T34" s="277">
        <f t="shared" si="1"/>
        <v>0</v>
      </c>
      <c r="U34" s="277">
        <f t="shared" si="1"/>
        <v>0</v>
      </c>
      <c r="V34" s="277">
        <f t="shared" si="1"/>
        <v>0</v>
      </c>
      <c r="W34" s="277">
        <f t="shared" si="1"/>
        <v>0</v>
      </c>
      <c r="X34" s="277">
        <f t="shared" si="1"/>
        <v>0</v>
      </c>
      <c r="Y34" s="277">
        <f t="shared" si="1"/>
        <v>0</v>
      </c>
      <c r="Z34" s="277">
        <f t="shared" si="1"/>
        <v>0</v>
      </c>
      <c r="AA34" s="277">
        <f t="shared" si="1"/>
        <v>0</v>
      </c>
      <c r="AB34" s="277">
        <f t="shared" si="1"/>
        <v>1</v>
      </c>
      <c r="AC34" s="277">
        <f t="shared" si="1"/>
        <v>1</v>
      </c>
      <c r="AD34" s="277">
        <f t="shared" si="1"/>
        <v>1</v>
      </c>
      <c r="AE34" s="277">
        <f t="shared" si="2"/>
        <v>1</v>
      </c>
      <c r="AF34" s="277">
        <f t="shared" si="2"/>
        <v>1</v>
      </c>
      <c r="AG34" s="277">
        <f t="shared" si="2"/>
        <v>1</v>
      </c>
      <c r="AH34" s="277">
        <f t="shared" si="2"/>
        <v>1</v>
      </c>
      <c r="AI34" s="277">
        <f t="shared" si="2"/>
        <v>1</v>
      </c>
      <c r="AJ34" s="277">
        <f t="shared" si="2"/>
        <v>1</v>
      </c>
      <c r="AK34" s="277">
        <f t="shared" si="2"/>
        <v>1</v>
      </c>
      <c r="AL34" s="277">
        <f t="shared" si="2"/>
        <v>1</v>
      </c>
      <c r="AM34" s="277">
        <f t="shared" si="2"/>
        <v>1</v>
      </c>
      <c r="AN34" s="277">
        <f t="shared" si="2"/>
        <v>1</v>
      </c>
      <c r="AO34" s="277">
        <f t="shared" si="2"/>
        <v>1</v>
      </c>
      <c r="AP34" s="277">
        <f t="shared" si="2"/>
        <v>1</v>
      </c>
      <c r="AQ34" s="277">
        <f t="shared" si="2"/>
        <v>1</v>
      </c>
      <c r="AR34" s="277">
        <f t="shared" si="2"/>
        <v>1</v>
      </c>
      <c r="AS34" s="277">
        <f t="shared" si="2"/>
        <v>1</v>
      </c>
      <c r="AT34" s="277">
        <f t="shared" si="2"/>
        <v>1</v>
      </c>
      <c r="AU34" s="277">
        <f t="shared" si="3"/>
        <v>1</v>
      </c>
      <c r="AV34" s="277">
        <f t="shared" si="3"/>
        <v>1</v>
      </c>
      <c r="AW34" s="277">
        <f t="shared" si="3"/>
        <v>1</v>
      </c>
      <c r="AX34" s="277">
        <f t="shared" si="3"/>
        <v>1</v>
      </c>
      <c r="AY34" s="277">
        <f t="shared" si="3"/>
        <v>1</v>
      </c>
      <c r="AZ34" s="277">
        <f t="shared" si="3"/>
        <v>1</v>
      </c>
      <c r="BA34" s="277">
        <f t="shared" si="3"/>
        <v>1</v>
      </c>
      <c r="BB34" s="277">
        <f t="shared" si="3"/>
        <v>1</v>
      </c>
      <c r="BC34" s="277">
        <f t="shared" si="3"/>
        <v>1</v>
      </c>
      <c r="BD34" s="277">
        <f t="shared" si="3"/>
        <v>1</v>
      </c>
      <c r="BE34" s="277">
        <f t="shared" si="3"/>
        <v>1</v>
      </c>
      <c r="BF34" s="277">
        <f t="shared" si="3"/>
        <v>1</v>
      </c>
      <c r="BG34" s="277">
        <f t="shared" si="3"/>
        <v>1</v>
      </c>
      <c r="BH34" s="277">
        <f t="shared" si="3"/>
        <v>1</v>
      </c>
      <c r="BI34" s="277">
        <f t="shared" si="3"/>
        <v>1</v>
      </c>
      <c r="BJ34" s="277">
        <f t="shared" si="3"/>
        <v>1</v>
      </c>
      <c r="BK34" s="277">
        <f t="shared" si="4"/>
        <v>1</v>
      </c>
      <c r="BL34" s="277">
        <f t="shared" si="4"/>
        <v>1</v>
      </c>
      <c r="BM34" s="277"/>
      <c r="BN34" s="277"/>
      <c r="BO34" s="277"/>
      <c r="BP34" s="277"/>
      <c r="BQ34" s="277"/>
      <c r="BR34" s="277"/>
      <c r="BS34" s="277"/>
      <c r="BT34" s="277"/>
      <c r="BU34" s="277"/>
      <c r="BV34" s="277"/>
      <c r="BW34" s="277"/>
      <c r="BX34" s="277"/>
      <c r="BY34" s="277"/>
      <c r="BZ34" s="277"/>
      <c r="CA34" s="277"/>
      <c r="CB34" s="277"/>
      <c r="CC34" s="277"/>
      <c r="CD34" s="277"/>
      <c r="CE34" s="277"/>
      <c r="CF34" s="277"/>
      <c r="CG34" s="277"/>
      <c r="CH34" s="277"/>
      <c r="CI34" s="277"/>
      <c r="CJ34" s="277"/>
      <c r="CK34" s="277"/>
      <c r="CL34" s="277"/>
      <c r="CM34" s="277"/>
      <c r="CN34" s="277"/>
      <c r="CO34" s="277"/>
      <c r="CP34" s="277"/>
      <c r="CQ34" s="277"/>
      <c r="CR34" s="277"/>
      <c r="CS34" s="277"/>
      <c r="CT34" s="277"/>
      <c r="CU34" s="277"/>
      <c r="CV34" s="277"/>
    </row>
    <row r="35" spans="2:101">
      <c r="B35" s="262"/>
      <c r="C35" s="288">
        <v>45627</v>
      </c>
      <c r="E35" s="79" t="s">
        <v>8334</v>
      </c>
      <c r="F35" t="s">
        <v>306</v>
      </c>
      <c r="H35" s="67"/>
      <c r="I35" t="s">
        <v>5135</v>
      </c>
      <c r="J35" s="79" t="s">
        <v>38</v>
      </c>
      <c r="K35" t="s">
        <v>35</v>
      </c>
      <c r="L35" t="s">
        <v>8271</v>
      </c>
      <c r="M35" s="277"/>
      <c r="N35" s="277">
        <f t="shared" si="5"/>
        <v>0</v>
      </c>
      <c r="O35" s="277">
        <f t="shared" si="1"/>
        <v>0</v>
      </c>
      <c r="P35" s="277">
        <f t="shared" si="1"/>
        <v>0</v>
      </c>
      <c r="Q35" s="277">
        <f t="shared" si="1"/>
        <v>0</v>
      </c>
      <c r="R35" s="277">
        <f t="shared" si="1"/>
        <v>0</v>
      </c>
      <c r="S35" s="277">
        <f t="shared" si="1"/>
        <v>0</v>
      </c>
      <c r="T35" s="277">
        <f t="shared" si="1"/>
        <v>0</v>
      </c>
      <c r="U35" s="277">
        <f t="shared" si="1"/>
        <v>0</v>
      </c>
      <c r="V35" s="277">
        <f t="shared" si="1"/>
        <v>0</v>
      </c>
      <c r="W35" s="277">
        <f t="shared" si="1"/>
        <v>0</v>
      </c>
      <c r="X35" s="277">
        <f t="shared" si="1"/>
        <v>0</v>
      </c>
      <c r="Y35" s="277">
        <f t="shared" si="1"/>
        <v>0</v>
      </c>
      <c r="Z35" s="277">
        <f t="shared" si="1"/>
        <v>0</v>
      </c>
      <c r="AA35" s="277">
        <f t="shared" si="1"/>
        <v>0</v>
      </c>
      <c r="AB35" s="277">
        <f t="shared" si="1"/>
        <v>1</v>
      </c>
      <c r="AC35" s="277">
        <f t="shared" si="1"/>
        <v>1</v>
      </c>
      <c r="AD35" s="277">
        <f t="shared" ref="AD35:AS41" si="6">+IF(AD$19&gt;=$C35,1,0)</f>
        <v>1</v>
      </c>
      <c r="AE35" s="277">
        <f t="shared" si="2"/>
        <v>1</v>
      </c>
      <c r="AF35" s="277">
        <f t="shared" si="2"/>
        <v>1</v>
      </c>
      <c r="AG35" s="277">
        <f t="shared" si="2"/>
        <v>1</v>
      </c>
      <c r="AH35" s="277">
        <f t="shared" si="2"/>
        <v>1</v>
      </c>
      <c r="AI35" s="277">
        <f t="shared" si="2"/>
        <v>1</v>
      </c>
      <c r="AJ35" s="277">
        <f t="shared" si="2"/>
        <v>1</v>
      </c>
      <c r="AK35" s="277">
        <f t="shared" si="2"/>
        <v>1</v>
      </c>
      <c r="AL35" s="277">
        <f t="shared" si="2"/>
        <v>1</v>
      </c>
      <c r="AM35" s="277">
        <f t="shared" si="2"/>
        <v>1</v>
      </c>
      <c r="AN35" s="277">
        <f t="shared" si="2"/>
        <v>1</v>
      </c>
      <c r="AO35" s="277">
        <f t="shared" si="2"/>
        <v>1</v>
      </c>
      <c r="AP35" s="277">
        <f t="shared" si="2"/>
        <v>1</v>
      </c>
      <c r="AQ35" s="277">
        <f t="shared" si="2"/>
        <v>1</v>
      </c>
      <c r="AR35" s="277">
        <f t="shared" si="2"/>
        <v>1</v>
      </c>
      <c r="AS35" s="277">
        <f t="shared" si="2"/>
        <v>1</v>
      </c>
      <c r="AT35" s="277">
        <f t="shared" ref="AT35:BI41" si="7">+IF(AT$19&gt;=$C35,1,0)</f>
        <v>1</v>
      </c>
      <c r="AU35" s="277">
        <f t="shared" si="3"/>
        <v>1</v>
      </c>
      <c r="AV35" s="277">
        <f t="shared" si="3"/>
        <v>1</v>
      </c>
      <c r="AW35" s="277">
        <f t="shared" si="3"/>
        <v>1</v>
      </c>
      <c r="AX35" s="277">
        <f t="shared" si="3"/>
        <v>1</v>
      </c>
      <c r="AY35" s="277">
        <f t="shared" si="3"/>
        <v>1</v>
      </c>
      <c r="AZ35" s="277">
        <f t="shared" si="3"/>
        <v>1</v>
      </c>
      <c r="BA35" s="277">
        <f t="shared" si="3"/>
        <v>1</v>
      </c>
      <c r="BB35" s="277">
        <f t="shared" si="3"/>
        <v>1</v>
      </c>
      <c r="BC35" s="277">
        <f t="shared" si="3"/>
        <v>1</v>
      </c>
      <c r="BD35" s="277">
        <f t="shared" si="3"/>
        <v>1</v>
      </c>
      <c r="BE35" s="277">
        <f t="shared" si="3"/>
        <v>1</v>
      </c>
      <c r="BF35" s="277">
        <f t="shared" si="3"/>
        <v>1</v>
      </c>
      <c r="BG35" s="277">
        <f t="shared" si="3"/>
        <v>1</v>
      </c>
      <c r="BH35" s="277">
        <f t="shared" si="3"/>
        <v>1</v>
      </c>
      <c r="BI35" s="277">
        <f t="shared" si="3"/>
        <v>1</v>
      </c>
      <c r="BJ35" s="277">
        <f t="shared" ref="BJ35:BL41" si="8">+IF(BJ$19&gt;=$C35,1,0)</f>
        <v>1</v>
      </c>
      <c r="BK35" s="277">
        <f t="shared" si="4"/>
        <v>1</v>
      </c>
      <c r="BL35" s="277">
        <f t="shared" si="4"/>
        <v>1</v>
      </c>
      <c r="BM35" s="277"/>
      <c r="BN35" s="277"/>
      <c r="BO35" s="277"/>
      <c r="BP35" s="277"/>
      <c r="BQ35" s="277"/>
      <c r="BR35" s="277"/>
      <c r="BS35" s="277"/>
      <c r="BT35" s="277"/>
      <c r="BU35" s="277"/>
      <c r="BV35" s="277"/>
      <c r="BW35" s="277"/>
      <c r="BX35" s="277"/>
      <c r="BY35" s="277"/>
      <c r="BZ35" s="277"/>
      <c r="CA35" s="277"/>
      <c r="CB35" s="277"/>
      <c r="CC35" s="277"/>
      <c r="CD35" s="277"/>
      <c r="CE35" s="277"/>
      <c r="CF35" s="277"/>
      <c r="CG35" s="277"/>
      <c r="CH35" s="277"/>
      <c r="CI35" s="277"/>
      <c r="CJ35" s="277"/>
      <c r="CK35" s="277"/>
      <c r="CL35" s="277"/>
      <c r="CM35" s="277"/>
      <c r="CN35" s="277"/>
      <c r="CO35" s="277"/>
      <c r="CP35" s="277"/>
      <c r="CQ35" s="277"/>
      <c r="CR35" s="277"/>
      <c r="CS35" s="277"/>
      <c r="CT35" s="277"/>
      <c r="CU35" s="277"/>
      <c r="CV35" s="277"/>
    </row>
    <row r="36" spans="2:101">
      <c r="B36" s="262"/>
      <c r="C36" s="288">
        <v>45627</v>
      </c>
      <c r="E36" s="79" t="s">
        <v>8334</v>
      </c>
      <c r="F36" t="s">
        <v>307</v>
      </c>
      <c r="H36" s="67"/>
      <c r="I36" t="s">
        <v>5135</v>
      </c>
      <c r="J36" s="79" t="s">
        <v>38</v>
      </c>
      <c r="K36" t="s">
        <v>35</v>
      </c>
      <c r="L36" t="s">
        <v>8271</v>
      </c>
      <c r="M36" s="277"/>
      <c r="N36" s="277">
        <f t="shared" si="5"/>
        <v>0</v>
      </c>
      <c r="O36" s="277">
        <f t="shared" si="5"/>
        <v>0</v>
      </c>
      <c r="P36" s="277">
        <f t="shared" si="5"/>
        <v>0</v>
      </c>
      <c r="Q36" s="277">
        <f t="shared" si="5"/>
        <v>0</v>
      </c>
      <c r="R36" s="277">
        <f t="shared" si="5"/>
        <v>0</v>
      </c>
      <c r="S36" s="277">
        <f t="shared" si="5"/>
        <v>0</v>
      </c>
      <c r="T36" s="277">
        <f t="shared" si="5"/>
        <v>0</v>
      </c>
      <c r="U36" s="277">
        <f t="shared" si="5"/>
        <v>0</v>
      </c>
      <c r="V36" s="277">
        <f t="shared" si="5"/>
        <v>0</v>
      </c>
      <c r="W36" s="277">
        <f t="shared" si="5"/>
        <v>0</v>
      </c>
      <c r="X36" s="277">
        <f t="shared" si="5"/>
        <v>0</v>
      </c>
      <c r="Y36" s="277">
        <f t="shared" si="5"/>
        <v>0</v>
      </c>
      <c r="Z36" s="277">
        <f t="shared" si="5"/>
        <v>0</v>
      </c>
      <c r="AA36" s="277">
        <f t="shared" si="5"/>
        <v>0</v>
      </c>
      <c r="AB36" s="277">
        <f t="shared" si="5"/>
        <v>1</v>
      </c>
      <c r="AC36" s="277">
        <f t="shared" si="5"/>
        <v>1</v>
      </c>
      <c r="AD36" s="277">
        <f t="shared" si="6"/>
        <v>1</v>
      </c>
      <c r="AE36" s="277">
        <f t="shared" si="6"/>
        <v>1</v>
      </c>
      <c r="AF36" s="277">
        <f t="shared" si="6"/>
        <v>1</v>
      </c>
      <c r="AG36" s="277">
        <f t="shared" si="6"/>
        <v>1</v>
      </c>
      <c r="AH36" s="277">
        <f t="shared" si="6"/>
        <v>1</v>
      </c>
      <c r="AI36" s="277">
        <f t="shared" si="6"/>
        <v>1</v>
      </c>
      <c r="AJ36" s="277">
        <f t="shared" si="6"/>
        <v>1</v>
      </c>
      <c r="AK36" s="277">
        <f t="shared" si="6"/>
        <v>1</v>
      </c>
      <c r="AL36" s="277">
        <f t="shared" si="6"/>
        <v>1</v>
      </c>
      <c r="AM36" s="277">
        <f t="shared" si="6"/>
        <v>1</v>
      </c>
      <c r="AN36" s="277">
        <f t="shared" si="6"/>
        <v>1</v>
      </c>
      <c r="AO36" s="277">
        <f t="shared" si="6"/>
        <v>1</v>
      </c>
      <c r="AP36" s="277">
        <f t="shared" si="6"/>
        <v>1</v>
      </c>
      <c r="AQ36" s="277">
        <f t="shared" si="6"/>
        <v>1</v>
      </c>
      <c r="AR36" s="277">
        <f t="shared" si="6"/>
        <v>1</v>
      </c>
      <c r="AS36" s="277">
        <f t="shared" si="6"/>
        <v>1</v>
      </c>
      <c r="AT36" s="277">
        <f t="shared" si="7"/>
        <v>1</v>
      </c>
      <c r="AU36" s="277">
        <f t="shared" si="7"/>
        <v>1</v>
      </c>
      <c r="AV36" s="277">
        <f t="shared" si="7"/>
        <v>1</v>
      </c>
      <c r="AW36" s="277">
        <f t="shared" si="7"/>
        <v>1</v>
      </c>
      <c r="AX36" s="277">
        <f t="shared" si="7"/>
        <v>1</v>
      </c>
      <c r="AY36" s="277">
        <f t="shared" si="7"/>
        <v>1</v>
      </c>
      <c r="AZ36" s="277">
        <f t="shared" si="7"/>
        <v>1</v>
      </c>
      <c r="BA36" s="277">
        <f t="shared" si="7"/>
        <v>1</v>
      </c>
      <c r="BB36" s="277">
        <f t="shared" si="7"/>
        <v>1</v>
      </c>
      <c r="BC36" s="277">
        <f t="shared" si="7"/>
        <v>1</v>
      </c>
      <c r="BD36" s="277">
        <f t="shared" si="7"/>
        <v>1</v>
      </c>
      <c r="BE36" s="277">
        <f t="shared" si="7"/>
        <v>1</v>
      </c>
      <c r="BF36" s="277">
        <f t="shared" si="7"/>
        <v>1</v>
      </c>
      <c r="BG36" s="277">
        <f t="shared" si="7"/>
        <v>1</v>
      </c>
      <c r="BH36" s="277">
        <f t="shared" si="7"/>
        <v>1</v>
      </c>
      <c r="BI36" s="277">
        <f t="shared" si="7"/>
        <v>1</v>
      </c>
      <c r="BJ36" s="277">
        <f t="shared" si="8"/>
        <v>1</v>
      </c>
      <c r="BK36" s="277">
        <f t="shared" si="8"/>
        <v>1</v>
      </c>
      <c r="BL36" s="277">
        <f t="shared" si="8"/>
        <v>1</v>
      </c>
      <c r="BM36" s="277"/>
      <c r="BN36" s="277"/>
      <c r="BO36" s="277"/>
      <c r="BP36" s="277"/>
      <c r="BQ36" s="277"/>
      <c r="BR36" s="277"/>
      <c r="BS36" s="277"/>
      <c r="BT36" s="277"/>
      <c r="BU36" s="277"/>
      <c r="BV36" s="277"/>
      <c r="BW36" s="277"/>
      <c r="BX36" s="277"/>
      <c r="BY36" s="277"/>
      <c r="BZ36" s="277"/>
      <c r="CA36" s="277"/>
      <c r="CB36" s="277"/>
      <c r="CC36" s="277"/>
      <c r="CD36" s="277"/>
      <c r="CE36" s="277"/>
      <c r="CF36" s="277"/>
      <c r="CG36" s="277"/>
      <c r="CH36" s="277"/>
      <c r="CI36" s="277"/>
      <c r="CJ36" s="277"/>
      <c r="CK36" s="277"/>
      <c r="CL36" s="277"/>
      <c r="CM36" s="277"/>
      <c r="CN36" s="277"/>
      <c r="CO36" s="277"/>
      <c r="CP36" s="277"/>
      <c r="CQ36" s="277"/>
      <c r="CR36" s="277"/>
      <c r="CS36" s="277"/>
      <c r="CT36" s="277"/>
      <c r="CU36" s="277"/>
      <c r="CV36" s="277"/>
    </row>
    <row r="37" spans="2:101">
      <c r="B37" s="262"/>
      <c r="C37" s="288">
        <v>45627</v>
      </c>
      <c r="E37" s="79" t="s">
        <v>8334</v>
      </c>
      <c r="F37" t="s">
        <v>308</v>
      </c>
      <c r="H37" s="67"/>
      <c r="I37" t="s">
        <v>5135</v>
      </c>
      <c r="J37" s="79" t="s">
        <v>38</v>
      </c>
      <c r="K37" t="s">
        <v>35</v>
      </c>
      <c r="L37" t="s">
        <v>8271</v>
      </c>
      <c r="M37" s="277"/>
      <c r="N37" s="277">
        <f t="shared" ref="N37:AC41" si="9">+IF(N$19&gt;=$C37,1,0)</f>
        <v>0</v>
      </c>
      <c r="O37" s="277">
        <f t="shared" si="9"/>
        <v>0</v>
      </c>
      <c r="P37" s="277">
        <f t="shared" si="9"/>
        <v>0</v>
      </c>
      <c r="Q37" s="277">
        <f t="shared" si="9"/>
        <v>0</v>
      </c>
      <c r="R37" s="277">
        <f t="shared" si="9"/>
        <v>0</v>
      </c>
      <c r="S37" s="277">
        <f t="shared" si="9"/>
        <v>0</v>
      </c>
      <c r="T37" s="277">
        <f t="shared" si="9"/>
        <v>0</v>
      </c>
      <c r="U37" s="277">
        <f t="shared" si="9"/>
        <v>0</v>
      </c>
      <c r="V37" s="277">
        <f t="shared" si="9"/>
        <v>0</v>
      </c>
      <c r="W37" s="277">
        <f t="shared" si="9"/>
        <v>0</v>
      </c>
      <c r="X37" s="277">
        <f t="shared" si="9"/>
        <v>0</v>
      </c>
      <c r="Y37" s="277">
        <f t="shared" si="9"/>
        <v>0</v>
      </c>
      <c r="Z37" s="277">
        <f t="shared" si="9"/>
        <v>0</v>
      </c>
      <c r="AA37" s="277">
        <f t="shared" si="9"/>
        <v>0</v>
      </c>
      <c r="AB37" s="277">
        <f t="shared" si="9"/>
        <v>1</v>
      </c>
      <c r="AC37" s="277">
        <f t="shared" si="9"/>
        <v>1</v>
      </c>
      <c r="AD37" s="277">
        <f t="shared" si="6"/>
        <v>1</v>
      </c>
      <c r="AE37" s="277">
        <f t="shared" si="6"/>
        <v>1</v>
      </c>
      <c r="AF37" s="277">
        <f t="shared" si="6"/>
        <v>1</v>
      </c>
      <c r="AG37" s="277">
        <f t="shared" si="6"/>
        <v>1</v>
      </c>
      <c r="AH37" s="277">
        <f t="shared" si="6"/>
        <v>1</v>
      </c>
      <c r="AI37" s="277">
        <f t="shared" si="6"/>
        <v>1</v>
      </c>
      <c r="AJ37" s="277">
        <f t="shared" si="6"/>
        <v>1</v>
      </c>
      <c r="AK37" s="277">
        <f t="shared" si="6"/>
        <v>1</v>
      </c>
      <c r="AL37" s="277">
        <f t="shared" si="6"/>
        <v>1</v>
      </c>
      <c r="AM37" s="277">
        <f t="shared" si="6"/>
        <v>1</v>
      </c>
      <c r="AN37" s="277">
        <f t="shared" si="6"/>
        <v>1</v>
      </c>
      <c r="AO37" s="277">
        <f t="shared" si="6"/>
        <v>1</v>
      </c>
      <c r="AP37" s="277">
        <f t="shared" si="6"/>
        <v>1</v>
      </c>
      <c r="AQ37" s="277">
        <f t="shared" si="6"/>
        <v>1</v>
      </c>
      <c r="AR37" s="277">
        <f t="shared" si="6"/>
        <v>1</v>
      </c>
      <c r="AS37" s="277">
        <f t="shared" si="6"/>
        <v>1</v>
      </c>
      <c r="AT37" s="277">
        <f t="shared" si="7"/>
        <v>1</v>
      </c>
      <c r="AU37" s="277">
        <f t="shared" si="7"/>
        <v>1</v>
      </c>
      <c r="AV37" s="277">
        <f t="shared" si="7"/>
        <v>1</v>
      </c>
      <c r="AW37" s="277">
        <f t="shared" si="7"/>
        <v>1</v>
      </c>
      <c r="AX37" s="277">
        <f t="shared" si="7"/>
        <v>1</v>
      </c>
      <c r="AY37" s="277">
        <f t="shared" si="7"/>
        <v>1</v>
      </c>
      <c r="AZ37" s="277">
        <f t="shared" si="7"/>
        <v>1</v>
      </c>
      <c r="BA37" s="277">
        <f t="shared" si="7"/>
        <v>1</v>
      </c>
      <c r="BB37" s="277">
        <f t="shared" si="7"/>
        <v>1</v>
      </c>
      <c r="BC37" s="277">
        <f t="shared" si="7"/>
        <v>1</v>
      </c>
      <c r="BD37" s="277">
        <f t="shared" si="7"/>
        <v>1</v>
      </c>
      <c r="BE37" s="277">
        <f t="shared" si="7"/>
        <v>1</v>
      </c>
      <c r="BF37" s="277">
        <f t="shared" si="7"/>
        <v>1</v>
      </c>
      <c r="BG37" s="277">
        <f t="shared" si="7"/>
        <v>1</v>
      </c>
      <c r="BH37" s="277">
        <f t="shared" si="7"/>
        <v>1</v>
      </c>
      <c r="BI37" s="277">
        <f t="shared" si="7"/>
        <v>1</v>
      </c>
      <c r="BJ37" s="277">
        <f t="shared" si="8"/>
        <v>1</v>
      </c>
      <c r="BK37" s="277">
        <f t="shared" si="8"/>
        <v>1</v>
      </c>
      <c r="BL37" s="277">
        <f t="shared" si="8"/>
        <v>1</v>
      </c>
      <c r="BM37" s="277"/>
      <c r="BN37" s="277"/>
      <c r="BO37" s="277"/>
      <c r="BP37" s="277"/>
      <c r="BQ37" s="277"/>
      <c r="BR37" s="277"/>
      <c r="BS37" s="277"/>
      <c r="BT37" s="277"/>
      <c r="BU37" s="277"/>
      <c r="BV37" s="277"/>
      <c r="BW37" s="277"/>
      <c r="BX37" s="277"/>
      <c r="BY37" s="277"/>
      <c r="BZ37" s="277"/>
      <c r="CA37" s="277"/>
      <c r="CB37" s="277"/>
      <c r="CC37" s="277"/>
      <c r="CD37" s="277"/>
      <c r="CE37" s="277"/>
      <c r="CF37" s="277"/>
      <c r="CG37" s="277"/>
      <c r="CH37" s="277"/>
      <c r="CI37" s="277"/>
      <c r="CJ37" s="277"/>
      <c r="CK37" s="277"/>
      <c r="CL37" s="277"/>
      <c r="CM37" s="277"/>
      <c r="CN37" s="277"/>
      <c r="CO37" s="277"/>
      <c r="CP37" s="277"/>
      <c r="CQ37" s="277"/>
      <c r="CR37" s="277"/>
      <c r="CS37" s="277"/>
      <c r="CT37" s="277"/>
      <c r="CU37" s="277"/>
      <c r="CV37" s="277"/>
    </row>
    <row r="38" spans="2:101">
      <c r="B38" s="262"/>
      <c r="C38" s="288">
        <v>45505</v>
      </c>
      <c r="E38" s="79" t="s">
        <v>8334</v>
      </c>
      <c r="F38" t="s">
        <v>8267</v>
      </c>
      <c r="H38" s="67"/>
      <c r="I38" t="s">
        <v>5140</v>
      </c>
      <c r="J38" s="79" t="s">
        <v>38</v>
      </c>
      <c r="K38" t="s">
        <v>35</v>
      </c>
      <c r="L38" t="s">
        <v>8271</v>
      </c>
      <c r="M38" s="277"/>
      <c r="N38" s="277">
        <f t="shared" si="9"/>
        <v>0</v>
      </c>
      <c r="O38" s="277">
        <f t="shared" si="9"/>
        <v>0</v>
      </c>
      <c r="P38" s="277">
        <f t="shared" si="9"/>
        <v>0</v>
      </c>
      <c r="Q38" s="277">
        <f t="shared" si="9"/>
        <v>0</v>
      </c>
      <c r="R38" s="277">
        <f t="shared" si="9"/>
        <v>0</v>
      </c>
      <c r="S38" s="277">
        <f t="shared" si="9"/>
        <v>0</v>
      </c>
      <c r="T38" s="277">
        <f t="shared" si="9"/>
        <v>0</v>
      </c>
      <c r="U38" s="277">
        <f t="shared" si="9"/>
        <v>0</v>
      </c>
      <c r="V38" s="277">
        <f t="shared" si="9"/>
        <v>0</v>
      </c>
      <c r="W38" s="277">
        <f t="shared" si="9"/>
        <v>0</v>
      </c>
      <c r="X38" s="277">
        <v>0.25</v>
      </c>
      <c r="Y38" s="277">
        <v>0.25</v>
      </c>
      <c r="Z38" s="277">
        <v>0.25</v>
      </c>
      <c r="AA38" s="277">
        <v>0.25</v>
      </c>
      <c r="AB38" s="277">
        <v>0.25</v>
      </c>
      <c r="AC38" s="277">
        <v>0.25</v>
      </c>
      <c r="AD38" s="277">
        <v>0.25</v>
      </c>
      <c r="AE38" s="277">
        <v>0.25</v>
      </c>
      <c r="AF38" s="277">
        <v>0.25</v>
      </c>
      <c r="AG38" s="277">
        <v>0.25</v>
      </c>
      <c r="AH38" s="277">
        <v>0.25</v>
      </c>
      <c r="AI38" s="277">
        <v>0.25</v>
      </c>
      <c r="AJ38" s="277">
        <v>0.25</v>
      </c>
      <c r="AK38" s="277">
        <v>0.25</v>
      </c>
      <c r="AL38" s="277">
        <v>0.25</v>
      </c>
      <c r="AM38" s="277">
        <v>0.25</v>
      </c>
      <c r="AN38" s="277">
        <v>0.25</v>
      </c>
      <c r="AO38" s="277">
        <v>0.25</v>
      </c>
      <c r="AP38" s="277">
        <v>0.25</v>
      </c>
      <c r="AQ38" s="277">
        <v>0.25</v>
      </c>
      <c r="AR38" s="277">
        <v>0.25</v>
      </c>
      <c r="AS38" s="277">
        <v>0.25</v>
      </c>
      <c r="AT38" s="277">
        <v>0.25</v>
      </c>
      <c r="AU38" s="277">
        <v>0.25</v>
      </c>
      <c r="AV38" s="277">
        <v>0.25</v>
      </c>
      <c r="AW38" s="277">
        <v>0.25</v>
      </c>
      <c r="AX38" s="277">
        <v>0.25</v>
      </c>
      <c r="AY38" s="277">
        <v>0.25</v>
      </c>
      <c r="AZ38" s="277">
        <v>0.25</v>
      </c>
      <c r="BA38" s="277">
        <v>0.25</v>
      </c>
      <c r="BB38" s="277">
        <v>0.25</v>
      </c>
      <c r="BC38" s="277">
        <v>0.25</v>
      </c>
      <c r="BD38" s="277">
        <v>0.25</v>
      </c>
      <c r="BE38" s="277">
        <v>0.25</v>
      </c>
      <c r="BF38" s="277">
        <v>0.25</v>
      </c>
      <c r="BG38" s="277">
        <v>0.25</v>
      </c>
      <c r="BH38" s="277">
        <v>0.25</v>
      </c>
      <c r="BI38" s="277">
        <v>0.25</v>
      </c>
      <c r="BJ38" s="277">
        <v>0.25</v>
      </c>
      <c r="BK38" s="277">
        <v>0.25</v>
      </c>
      <c r="BL38" s="277">
        <v>0.25</v>
      </c>
      <c r="BM38" s="277"/>
      <c r="BN38" s="277"/>
      <c r="BO38" s="277"/>
      <c r="BP38" s="277"/>
      <c r="BQ38" s="277"/>
      <c r="BR38" s="277"/>
      <c r="BS38" s="277"/>
      <c r="BT38" s="277"/>
      <c r="BU38" s="277"/>
      <c r="BV38" s="277"/>
      <c r="BW38" s="277"/>
      <c r="BX38" s="277"/>
      <c r="BY38" s="277"/>
      <c r="BZ38" s="277"/>
      <c r="CA38" s="277"/>
      <c r="CB38" s="277"/>
      <c r="CC38" s="277"/>
      <c r="CD38" s="277"/>
      <c r="CE38" s="277"/>
      <c r="CF38" s="277"/>
      <c r="CG38" s="277"/>
      <c r="CH38" s="277"/>
      <c r="CI38" s="277"/>
      <c r="CJ38" s="277"/>
      <c r="CK38" s="277"/>
      <c r="CL38" s="277"/>
      <c r="CM38" s="277"/>
      <c r="CN38" s="277"/>
      <c r="CO38" s="277"/>
      <c r="CP38" s="277"/>
      <c r="CQ38" s="277"/>
      <c r="CR38" s="277"/>
      <c r="CS38" s="277"/>
      <c r="CT38" s="277"/>
      <c r="CU38" s="277"/>
      <c r="CV38" s="277"/>
    </row>
    <row r="39" spans="2:101">
      <c r="B39" s="262"/>
      <c r="C39" s="288">
        <v>45627</v>
      </c>
      <c r="E39" s="79" t="s">
        <v>8334</v>
      </c>
      <c r="F39" t="s">
        <v>8267</v>
      </c>
      <c r="H39" s="67"/>
      <c r="I39" t="s">
        <v>5137</v>
      </c>
      <c r="J39" s="79" t="s">
        <v>38</v>
      </c>
      <c r="K39" t="s">
        <v>35</v>
      </c>
      <c r="L39" t="s">
        <v>8271</v>
      </c>
      <c r="M39" s="277"/>
      <c r="N39" s="277">
        <f t="shared" si="9"/>
        <v>0</v>
      </c>
      <c r="O39" s="277">
        <f t="shared" si="9"/>
        <v>0</v>
      </c>
      <c r="P39" s="277">
        <f t="shared" si="9"/>
        <v>0</v>
      </c>
      <c r="Q39" s="277">
        <f t="shared" si="9"/>
        <v>0</v>
      </c>
      <c r="R39" s="277">
        <f t="shared" si="9"/>
        <v>0</v>
      </c>
      <c r="S39" s="277">
        <f t="shared" si="9"/>
        <v>0</v>
      </c>
      <c r="T39" s="277">
        <f t="shared" si="9"/>
        <v>0</v>
      </c>
      <c r="U39" s="277">
        <f t="shared" si="9"/>
        <v>0</v>
      </c>
      <c r="V39" s="277">
        <f t="shared" si="9"/>
        <v>0</v>
      </c>
      <c r="W39" s="277">
        <f t="shared" si="9"/>
        <v>0</v>
      </c>
      <c r="X39" s="277">
        <v>0.25</v>
      </c>
      <c r="Y39" s="277">
        <v>0.25</v>
      </c>
      <c r="Z39" s="277">
        <v>0.25</v>
      </c>
      <c r="AA39" s="277">
        <v>0.25</v>
      </c>
      <c r="AB39" s="277">
        <v>0.25</v>
      </c>
      <c r="AC39" s="277">
        <v>0.25</v>
      </c>
      <c r="AD39" s="277">
        <v>0.25</v>
      </c>
      <c r="AE39" s="277">
        <v>0.25</v>
      </c>
      <c r="AF39" s="277">
        <v>0.25</v>
      </c>
      <c r="AG39" s="277">
        <v>0.25</v>
      </c>
      <c r="AH39" s="277">
        <v>0.25</v>
      </c>
      <c r="AI39" s="277">
        <v>0.25</v>
      </c>
      <c r="AJ39" s="277">
        <v>0.25</v>
      </c>
      <c r="AK39" s="277">
        <v>0.25</v>
      </c>
      <c r="AL39" s="277">
        <v>0.25</v>
      </c>
      <c r="AM39" s="277">
        <v>0.25</v>
      </c>
      <c r="AN39" s="277">
        <v>0.25</v>
      </c>
      <c r="AO39" s="277">
        <v>0.25</v>
      </c>
      <c r="AP39" s="277">
        <v>0.25</v>
      </c>
      <c r="AQ39" s="277">
        <v>0.25</v>
      </c>
      <c r="AR39" s="277">
        <v>0.25</v>
      </c>
      <c r="AS39" s="277">
        <v>0.25</v>
      </c>
      <c r="AT39" s="277">
        <v>0.25</v>
      </c>
      <c r="AU39" s="277">
        <v>0.25</v>
      </c>
      <c r="AV39" s="277">
        <v>0.25</v>
      </c>
      <c r="AW39" s="277">
        <v>0.25</v>
      </c>
      <c r="AX39" s="277">
        <v>0.25</v>
      </c>
      <c r="AY39" s="277">
        <v>0.25</v>
      </c>
      <c r="AZ39" s="277">
        <v>0.25</v>
      </c>
      <c r="BA39" s="277">
        <v>0.25</v>
      </c>
      <c r="BB39" s="277">
        <v>0.25</v>
      </c>
      <c r="BC39" s="277">
        <v>0.25</v>
      </c>
      <c r="BD39" s="277">
        <v>0.25</v>
      </c>
      <c r="BE39" s="277">
        <v>0.25</v>
      </c>
      <c r="BF39" s="277">
        <v>0.25</v>
      </c>
      <c r="BG39" s="277">
        <v>0.25</v>
      </c>
      <c r="BH39" s="277">
        <v>0.25</v>
      </c>
      <c r="BI39" s="277">
        <v>0.25</v>
      </c>
      <c r="BJ39" s="277">
        <v>0.25</v>
      </c>
      <c r="BK39" s="277">
        <v>0.25</v>
      </c>
      <c r="BL39" s="277">
        <v>0.25</v>
      </c>
      <c r="BM39" s="277"/>
      <c r="BN39" s="277"/>
      <c r="BO39" s="277"/>
      <c r="BP39" s="277"/>
      <c r="BQ39" s="277"/>
      <c r="BR39" s="277"/>
      <c r="BS39" s="277"/>
      <c r="BT39" s="277"/>
      <c r="BU39" s="277"/>
      <c r="BV39" s="277"/>
      <c r="BW39" s="277"/>
      <c r="BX39" s="277"/>
      <c r="BY39" s="277"/>
      <c r="BZ39" s="277"/>
      <c r="CA39" s="277"/>
      <c r="CB39" s="277"/>
      <c r="CC39" s="277"/>
      <c r="CD39" s="277"/>
      <c r="CE39" s="277"/>
      <c r="CF39" s="277"/>
      <c r="CG39" s="277"/>
      <c r="CH39" s="277"/>
      <c r="CI39" s="277"/>
      <c r="CJ39" s="277"/>
      <c r="CK39" s="277"/>
      <c r="CL39" s="277"/>
      <c r="CM39" s="277"/>
      <c r="CN39" s="277"/>
      <c r="CO39" s="277"/>
      <c r="CP39" s="277"/>
      <c r="CQ39" s="277"/>
      <c r="CR39" s="277"/>
      <c r="CS39" s="277"/>
      <c r="CT39" s="277"/>
      <c r="CU39" s="277"/>
      <c r="CV39" s="277"/>
    </row>
    <row r="40" spans="2:101">
      <c r="B40" s="262"/>
      <c r="C40" s="288">
        <v>45627</v>
      </c>
      <c r="E40" s="79" t="s">
        <v>8334</v>
      </c>
      <c r="F40" t="s">
        <v>8267</v>
      </c>
      <c r="H40" s="67"/>
      <c r="I40" t="s">
        <v>5150</v>
      </c>
      <c r="J40" s="79" t="s">
        <v>38</v>
      </c>
      <c r="K40" t="s">
        <v>35</v>
      </c>
      <c r="L40" t="s">
        <v>8271</v>
      </c>
      <c r="M40" s="277"/>
      <c r="N40" s="277">
        <f t="shared" si="9"/>
        <v>0</v>
      </c>
      <c r="O40" s="277">
        <f t="shared" si="9"/>
        <v>0</v>
      </c>
      <c r="P40" s="277">
        <f t="shared" si="9"/>
        <v>0</v>
      </c>
      <c r="Q40" s="277">
        <f t="shared" si="9"/>
        <v>0</v>
      </c>
      <c r="R40" s="277">
        <f t="shared" si="9"/>
        <v>0</v>
      </c>
      <c r="S40" s="277">
        <f t="shared" si="9"/>
        <v>0</v>
      </c>
      <c r="T40" s="277">
        <f t="shared" si="9"/>
        <v>0</v>
      </c>
      <c r="U40" s="277">
        <f t="shared" si="9"/>
        <v>0</v>
      </c>
      <c r="V40" s="277">
        <f t="shared" si="9"/>
        <v>0</v>
      </c>
      <c r="W40" s="277">
        <f t="shared" si="9"/>
        <v>0</v>
      </c>
      <c r="X40" s="277">
        <v>0.25</v>
      </c>
      <c r="Y40" s="277">
        <v>0.25</v>
      </c>
      <c r="Z40" s="277">
        <v>0.25</v>
      </c>
      <c r="AA40" s="277">
        <v>0.25</v>
      </c>
      <c r="AB40" s="277">
        <v>0.25</v>
      </c>
      <c r="AC40" s="277">
        <v>0.25</v>
      </c>
      <c r="AD40" s="277">
        <v>0.25</v>
      </c>
      <c r="AE40" s="277">
        <v>0.25</v>
      </c>
      <c r="AF40" s="277">
        <v>0.25</v>
      </c>
      <c r="AG40" s="277">
        <v>0.25</v>
      </c>
      <c r="AH40" s="277">
        <v>0.25</v>
      </c>
      <c r="AI40" s="277">
        <v>0.25</v>
      </c>
      <c r="AJ40" s="277">
        <v>0.25</v>
      </c>
      <c r="AK40" s="277">
        <v>0.25</v>
      </c>
      <c r="AL40" s="277">
        <v>0.25</v>
      </c>
      <c r="AM40" s="277">
        <v>0.25</v>
      </c>
      <c r="AN40" s="277">
        <v>0.25</v>
      </c>
      <c r="AO40" s="277">
        <v>0.25</v>
      </c>
      <c r="AP40" s="277">
        <v>0.25</v>
      </c>
      <c r="AQ40" s="277">
        <v>0.25</v>
      </c>
      <c r="AR40" s="277">
        <v>0.25</v>
      </c>
      <c r="AS40" s="277">
        <v>0.25</v>
      </c>
      <c r="AT40" s="277">
        <v>0.25</v>
      </c>
      <c r="AU40" s="277">
        <v>0.25</v>
      </c>
      <c r="AV40" s="277">
        <v>0.25</v>
      </c>
      <c r="AW40" s="277">
        <v>0.25</v>
      </c>
      <c r="AX40" s="277">
        <v>0.25</v>
      </c>
      <c r="AY40" s="277">
        <v>0.25</v>
      </c>
      <c r="AZ40" s="277">
        <v>0.25</v>
      </c>
      <c r="BA40" s="277">
        <v>0.25</v>
      </c>
      <c r="BB40" s="277">
        <v>0.25</v>
      </c>
      <c r="BC40" s="277">
        <v>0.25</v>
      </c>
      <c r="BD40" s="277">
        <v>0.25</v>
      </c>
      <c r="BE40" s="277">
        <v>0.25</v>
      </c>
      <c r="BF40" s="277">
        <v>0.25</v>
      </c>
      <c r="BG40" s="277">
        <v>0.25</v>
      </c>
      <c r="BH40" s="277">
        <v>0.25</v>
      </c>
      <c r="BI40" s="277">
        <v>0.25</v>
      </c>
      <c r="BJ40" s="277">
        <v>0.25</v>
      </c>
      <c r="BK40" s="277">
        <v>0.25</v>
      </c>
      <c r="BL40" s="277">
        <v>0.25</v>
      </c>
      <c r="BM40" s="277"/>
      <c r="BN40" s="277"/>
      <c r="BO40" s="277"/>
      <c r="BP40" s="277"/>
      <c r="BQ40" s="277"/>
      <c r="BR40" s="277"/>
      <c r="BS40" s="277"/>
      <c r="BT40" s="277"/>
      <c r="BU40" s="277"/>
      <c r="BV40" s="277"/>
      <c r="BW40" s="277"/>
      <c r="BX40" s="277"/>
      <c r="BY40" s="277"/>
      <c r="BZ40" s="277"/>
      <c r="CA40" s="277"/>
      <c r="CB40" s="277"/>
      <c r="CC40" s="277"/>
      <c r="CD40" s="277"/>
      <c r="CE40" s="277"/>
      <c r="CF40" s="277"/>
      <c r="CG40" s="277"/>
      <c r="CH40" s="277"/>
      <c r="CI40" s="277"/>
      <c r="CJ40" s="277"/>
      <c r="CK40" s="277"/>
      <c r="CL40" s="277"/>
      <c r="CM40" s="277"/>
      <c r="CN40" s="277"/>
      <c r="CO40" s="277"/>
      <c r="CP40" s="277"/>
      <c r="CQ40" s="277"/>
      <c r="CR40" s="277"/>
      <c r="CS40" s="277"/>
      <c r="CT40" s="277"/>
      <c r="CU40" s="277"/>
      <c r="CV40" s="277"/>
    </row>
    <row r="41" spans="2:101">
      <c r="B41" s="262"/>
      <c r="C41" s="288">
        <v>45627</v>
      </c>
      <c r="E41" s="79" t="s">
        <v>8334</v>
      </c>
      <c r="F41" t="s">
        <v>8267</v>
      </c>
      <c r="H41" s="67"/>
      <c r="I41" t="s">
        <v>5155</v>
      </c>
      <c r="J41" s="79" t="s">
        <v>38</v>
      </c>
      <c r="K41" t="s">
        <v>35</v>
      </c>
      <c r="L41" t="s">
        <v>8271</v>
      </c>
      <c r="M41" s="277"/>
      <c r="N41" s="277">
        <f t="shared" si="9"/>
        <v>0</v>
      </c>
      <c r="O41" s="277">
        <f t="shared" si="9"/>
        <v>0</v>
      </c>
      <c r="P41" s="277">
        <f t="shared" si="9"/>
        <v>0</v>
      </c>
      <c r="Q41" s="277">
        <f t="shared" si="9"/>
        <v>0</v>
      </c>
      <c r="R41" s="277">
        <f t="shared" si="9"/>
        <v>0</v>
      </c>
      <c r="S41" s="277">
        <f t="shared" si="9"/>
        <v>0</v>
      </c>
      <c r="T41" s="277">
        <f t="shared" si="9"/>
        <v>0</v>
      </c>
      <c r="U41" s="277">
        <f t="shared" si="9"/>
        <v>0</v>
      </c>
      <c r="V41" s="277">
        <f t="shared" si="9"/>
        <v>0</v>
      </c>
      <c r="W41" s="277">
        <f t="shared" si="9"/>
        <v>0</v>
      </c>
      <c r="X41" s="277">
        <v>0.25</v>
      </c>
      <c r="Y41" s="277">
        <v>0.25</v>
      </c>
      <c r="Z41" s="277">
        <v>0.25</v>
      </c>
      <c r="AA41" s="277">
        <v>0.25</v>
      </c>
      <c r="AB41" s="277">
        <v>0.25</v>
      </c>
      <c r="AC41" s="277">
        <v>0.25</v>
      </c>
      <c r="AD41" s="277">
        <v>0.25</v>
      </c>
      <c r="AE41" s="277">
        <v>0.25</v>
      </c>
      <c r="AF41" s="277">
        <v>0.25</v>
      </c>
      <c r="AG41" s="277">
        <v>0.25</v>
      </c>
      <c r="AH41" s="277">
        <v>0.25</v>
      </c>
      <c r="AI41" s="277">
        <v>0.25</v>
      </c>
      <c r="AJ41" s="277">
        <v>0.25</v>
      </c>
      <c r="AK41" s="277">
        <v>0.25</v>
      </c>
      <c r="AL41" s="277">
        <v>0.25</v>
      </c>
      <c r="AM41" s="277">
        <v>0.25</v>
      </c>
      <c r="AN41" s="277">
        <v>0.25</v>
      </c>
      <c r="AO41" s="277">
        <v>0.25</v>
      </c>
      <c r="AP41" s="277">
        <v>0.25</v>
      </c>
      <c r="AQ41" s="277">
        <v>0.25</v>
      </c>
      <c r="AR41" s="277">
        <v>0.25</v>
      </c>
      <c r="AS41" s="277">
        <v>0.25</v>
      </c>
      <c r="AT41" s="277">
        <v>0.25</v>
      </c>
      <c r="AU41" s="277">
        <v>0.25</v>
      </c>
      <c r="AV41" s="277">
        <v>0.25</v>
      </c>
      <c r="AW41" s="277">
        <v>0.25</v>
      </c>
      <c r="AX41" s="277">
        <v>0.25</v>
      </c>
      <c r="AY41" s="277">
        <v>0.25</v>
      </c>
      <c r="AZ41" s="277">
        <v>0.25</v>
      </c>
      <c r="BA41" s="277">
        <v>0.25</v>
      </c>
      <c r="BB41" s="277">
        <v>0.25</v>
      </c>
      <c r="BC41" s="277">
        <v>0.25</v>
      </c>
      <c r="BD41" s="277">
        <v>0.25</v>
      </c>
      <c r="BE41" s="277">
        <v>0.25</v>
      </c>
      <c r="BF41" s="277">
        <v>0.25</v>
      </c>
      <c r="BG41" s="277">
        <v>0.25</v>
      </c>
      <c r="BH41" s="277">
        <v>0.25</v>
      </c>
      <c r="BI41" s="277">
        <v>0.25</v>
      </c>
      <c r="BJ41" s="277">
        <v>0.25</v>
      </c>
      <c r="BK41" s="277">
        <v>0.25</v>
      </c>
      <c r="BL41" s="277">
        <v>0.25</v>
      </c>
      <c r="BM41" s="277"/>
      <c r="BN41" s="277"/>
      <c r="BO41" s="277"/>
      <c r="BP41" s="277"/>
      <c r="BQ41" s="277"/>
      <c r="BR41" s="277"/>
      <c r="BS41" s="277"/>
      <c r="BT41" s="277"/>
      <c r="BU41" s="277"/>
      <c r="BV41" s="277"/>
      <c r="BW41" s="277"/>
      <c r="BX41" s="277"/>
      <c r="BY41" s="277"/>
      <c r="BZ41" s="277"/>
      <c r="CA41" s="277"/>
      <c r="CB41" s="277"/>
      <c r="CC41" s="277"/>
      <c r="CD41" s="277"/>
      <c r="CE41" s="277"/>
      <c r="CF41" s="277"/>
      <c r="CG41" s="277"/>
      <c r="CH41" s="277"/>
      <c r="CI41" s="277"/>
      <c r="CJ41" s="277"/>
      <c r="CK41" s="277"/>
      <c r="CL41" s="277"/>
      <c r="CM41" s="277"/>
      <c r="CN41" s="277"/>
      <c r="CO41" s="277"/>
      <c r="CP41" s="277"/>
      <c r="CQ41" s="277"/>
      <c r="CR41" s="277"/>
      <c r="CS41" s="277"/>
      <c r="CT41" s="277"/>
      <c r="CU41" s="277"/>
      <c r="CV41" s="277"/>
    </row>
    <row r="42" spans="2:101">
      <c r="C42" s="58"/>
      <c r="E42" s="79" t="s">
        <v>8334</v>
      </c>
      <c r="F42" t="s">
        <v>17</v>
      </c>
      <c r="H42" s="67"/>
      <c r="I42" t="s">
        <v>2</v>
      </c>
      <c r="J42" t="s">
        <v>38</v>
      </c>
      <c r="K42" s="67" t="s">
        <v>35</v>
      </c>
      <c r="L42" s="67" t="s">
        <v>8271</v>
      </c>
      <c r="N42" s="218">
        <v>0</v>
      </c>
      <c r="O42" s="218">
        <v>0</v>
      </c>
      <c r="P42" s="218">
        <v>0</v>
      </c>
      <c r="Q42" s="218">
        <v>0</v>
      </c>
      <c r="R42" s="218">
        <v>0</v>
      </c>
      <c r="S42" s="218">
        <v>0</v>
      </c>
      <c r="T42" s="218">
        <v>0</v>
      </c>
      <c r="U42" s="218">
        <v>0</v>
      </c>
      <c r="V42" s="218">
        <v>1</v>
      </c>
      <c r="W42" s="218">
        <v>1</v>
      </c>
      <c r="X42" s="218">
        <v>1</v>
      </c>
      <c r="Y42" s="218">
        <v>1</v>
      </c>
      <c r="Z42" s="218">
        <v>1</v>
      </c>
      <c r="AA42" s="218">
        <v>1</v>
      </c>
      <c r="AB42" s="218">
        <v>1</v>
      </c>
      <c r="AC42" s="218">
        <v>1</v>
      </c>
      <c r="AD42" s="218">
        <v>1</v>
      </c>
      <c r="AE42" s="218">
        <v>1</v>
      </c>
      <c r="AF42" s="218">
        <v>1</v>
      </c>
      <c r="AG42" s="218">
        <v>1</v>
      </c>
      <c r="AH42" s="218">
        <v>1</v>
      </c>
      <c r="AI42" s="218">
        <v>1</v>
      </c>
      <c r="AJ42" s="218">
        <v>1</v>
      </c>
      <c r="AK42" s="218">
        <v>1</v>
      </c>
      <c r="AL42" s="218">
        <v>1</v>
      </c>
      <c r="AM42" s="218">
        <v>1</v>
      </c>
      <c r="AN42" s="218">
        <v>1</v>
      </c>
      <c r="AO42" s="218">
        <v>1</v>
      </c>
      <c r="AP42" s="218">
        <v>1</v>
      </c>
      <c r="AQ42" s="218">
        <v>1</v>
      </c>
      <c r="AR42" s="218">
        <v>1</v>
      </c>
      <c r="AS42" s="218">
        <v>1</v>
      </c>
      <c r="AT42" s="218">
        <v>1</v>
      </c>
      <c r="AU42" s="218">
        <v>1</v>
      </c>
      <c r="AV42" s="218">
        <v>1</v>
      </c>
      <c r="AW42" s="218">
        <v>1</v>
      </c>
      <c r="AX42" s="218">
        <v>1</v>
      </c>
      <c r="AY42" s="218">
        <v>1</v>
      </c>
      <c r="AZ42" s="218">
        <v>1</v>
      </c>
      <c r="BA42" s="218">
        <v>1</v>
      </c>
      <c r="BB42" s="218">
        <v>1</v>
      </c>
      <c r="BC42" s="218">
        <v>1</v>
      </c>
      <c r="BD42" s="218">
        <v>1</v>
      </c>
      <c r="BE42" s="218">
        <v>1</v>
      </c>
      <c r="BF42" s="218">
        <v>1</v>
      </c>
      <c r="BG42" s="218">
        <v>1</v>
      </c>
      <c r="BH42" s="218">
        <v>1</v>
      </c>
      <c r="BI42" s="218">
        <v>1</v>
      </c>
      <c r="BJ42" s="218">
        <v>1</v>
      </c>
      <c r="BK42" s="218">
        <v>1</v>
      </c>
      <c r="BL42" s="277">
        <v>1</v>
      </c>
      <c r="BM42" s="277"/>
      <c r="BN42" s="277"/>
      <c r="BO42" s="277"/>
      <c r="BP42" s="277"/>
      <c r="BQ42" s="277"/>
      <c r="CW42" t="s">
        <v>4</v>
      </c>
    </row>
    <row r="43" spans="2:101">
      <c r="C43" s="58"/>
      <c r="E43" s="79" t="s">
        <v>8334</v>
      </c>
      <c r="F43" t="s">
        <v>17</v>
      </c>
      <c r="H43" s="67"/>
      <c r="I43" t="s">
        <v>2</v>
      </c>
      <c r="J43" t="s">
        <v>38</v>
      </c>
      <c r="K43" s="67" t="s">
        <v>35</v>
      </c>
      <c r="L43" s="67" t="s">
        <v>8271</v>
      </c>
      <c r="N43" s="218">
        <v>0</v>
      </c>
      <c r="O43" s="218">
        <v>0</v>
      </c>
      <c r="P43" s="218">
        <v>0</v>
      </c>
      <c r="Q43" s="218">
        <v>0</v>
      </c>
      <c r="R43" s="218">
        <v>0</v>
      </c>
      <c r="S43" s="218">
        <v>0</v>
      </c>
      <c r="T43" s="218">
        <v>0</v>
      </c>
      <c r="U43" s="218">
        <v>0</v>
      </c>
      <c r="V43" s="218">
        <v>0</v>
      </c>
      <c r="W43" s="218">
        <v>0</v>
      </c>
      <c r="X43" s="218">
        <v>1</v>
      </c>
      <c r="Y43" s="218">
        <v>1</v>
      </c>
      <c r="Z43" s="218">
        <v>1</v>
      </c>
      <c r="AA43" s="218">
        <v>1</v>
      </c>
      <c r="AB43" s="218">
        <v>1</v>
      </c>
      <c r="AC43" s="218">
        <v>1</v>
      </c>
      <c r="AD43" s="218">
        <v>1</v>
      </c>
      <c r="AE43" s="218">
        <v>1</v>
      </c>
      <c r="AF43" s="218">
        <v>1</v>
      </c>
      <c r="AG43" s="218">
        <v>1</v>
      </c>
      <c r="AH43" s="218">
        <v>1</v>
      </c>
      <c r="AI43" s="218">
        <v>1</v>
      </c>
      <c r="AJ43" s="218">
        <v>1</v>
      </c>
      <c r="AK43" s="218">
        <v>1</v>
      </c>
      <c r="AL43" s="218">
        <v>1</v>
      </c>
      <c r="AM43" s="218">
        <v>1</v>
      </c>
      <c r="AN43" s="218">
        <v>1</v>
      </c>
      <c r="AO43" s="218">
        <v>1</v>
      </c>
      <c r="AP43" s="218">
        <v>1</v>
      </c>
      <c r="AQ43" s="218">
        <v>1</v>
      </c>
      <c r="AR43" s="218">
        <v>1</v>
      </c>
      <c r="AS43" s="218">
        <v>1</v>
      </c>
      <c r="AT43" s="218">
        <v>1</v>
      </c>
      <c r="AU43" s="218">
        <v>1</v>
      </c>
      <c r="AV43" s="218">
        <v>1</v>
      </c>
      <c r="AW43" s="218">
        <v>1</v>
      </c>
      <c r="AX43" s="218">
        <v>1</v>
      </c>
      <c r="AY43" s="218">
        <v>1</v>
      </c>
      <c r="AZ43" s="218">
        <v>1</v>
      </c>
      <c r="BA43" s="218">
        <v>1</v>
      </c>
      <c r="BB43" s="218">
        <v>1</v>
      </c>
      <c r="BC43" s="218">
        <v>1</v>
      </c>
      <c r="BD43" s="218">
        <v>1</v>
      </c>
      <c r="BE43" s="218">
        <v>1</v>
      </c>
      <c r="BF43" s="218">
        <v>1</v>
      </c>
      <c r="BG43" s="218">
        <v>1</v>
      </c>
      <c r="BH43" s="218">
        <v>1</v>
      </c>
      <c r="BI43" s="218">
        <v>1</v>
      </c>
      <c r="BJ43" s="218">
        <v>1</v>
      </c>
      <c r="BK43" s="218">
        <v>1</v>
      </c>
      <c r="BL43" s="277">
        <v>1</v>
      </c>
      <c r="BM43" s="277"/>
      <c r="BN43" s="277"/>
      <c r="BO43" s="277"/>
      <c r="BP43" s="277"/>
      <c r="BQ43" s="277"/>
      <c r="CW43" t="s">
        <v>5</v>
      </c>
    </row>
    <row r="44" spans="2:101">
      <c r="C44" s="58"/>
      <c r="E44" s="79" t="s">
        <v>8334</v>
      </c>
      <c r="F44" t="s">
        <v>17</v>
      </c>
      <c r="H44" s="67"/>
      <c r="I44" t="s">
        <v>2</v>
      </c>
      <c r="J44" t="s">
        <v>38</v>
      </c>
      <c r="K44" s="67" t="s">
        <v>35</v>
      </c>
      <c r="L44" s="67" t="s">
        <v>8271</v>
      </c>
      <c r="N44" s="218">
        <v>0</v>
      </c>
      <c r="O44" s="218">
        <v>0</v>
      </c>
      <c r="P44" s="218">
        <v>0</v>
      </c>
      <c r="Q44" s="218">
        <v>0</v>
      </c>
      <c r="R44" s="218">
        <v>0</v>
      </c>
      <c r="S44" s="218">
        <v>0</v>
      </c>
      <c r="T44" s="218">
        <v>0</v>
      </c>
      <c r="U44" s="218">
        <v>0</v>
      </c>
      <c r="V44" s="218">
        <v>0</v>
      </c>
      <c r="W44" s="218">
        <v>1</v>
      </c>
      <c r="X44" s="218">
        <v>1</v>
      </c>
      <c r="Y44" s="218">
        <v>1</v>
      </c>
      <c r="Z44" s="218">
        <v>1</v>
      </c>
      <c r="AA44" s="218">
        <v>1</v>
      </c>
      <c r="AB44" s="218">
        <v>1</v>
      </c>
      <c r="AC44" s="218">
        <v>1</v>
      </c>
      <c r="AD44" s="218">
        <v>1</v>
      </c>
      <c r="AE44" s="218">
        <v>1</v>
      </c>
      <c r="AF44" s="218">
        <v>1</v>
      </c>
      <c r="AG44" s="218">
        <v>1</v>
      </c>
      <c r="AH44" s="218">
        <v>1</v>
      </c>
      <c r="AI44" s="218">
        <v>1</v>
      </c>
      <c r="AJ44" s="218">
        <v>1</v>
      </c>
      <c r="AK44" s="218">
        <v>1</v>
      </c>
      <c r="AL44" s="218">
        <v>1</v>
      </c>
      <c r="AM44" s="218">
        <v>1</v>
      </c>
      <c r="AN44" s="218">
        <v>1</v>
      </c>
      <c r="AO44" s="218">
        <v>1</v>
      </c>
      <c r="AP44" s="218">
        <v>1</v>
      </c>
      <c r="AQ44" s="218">
        <v>1</v>
      </c>
      <c r="AR44" s="218">
        <v>1</v>
      </c>
      <c r="AS44" s="218">
        <v>1</v>
      </c>
      <c r="AT44" s="218">
        <v>1</v>
      </c>
      <c r="AU44" s="218">
        <v>1</v>
      </c>
      <c r="AV44" s="218">
        <v>1</v>
      </c>
      <c r="AW44" s="218">
        <v>1</v>
      </c>
      <c r="AX44" s="218">
        <v>1</v>
      </c>
      <c r="AY44" s="218">
        <v>1</v>
      </c>
      <c r="AZ44" s="218">
        <v>1</v>
      </c>
      <c r="BA44" s="218">
        <v>1</v>
      </c>
      <c r="BB44" s="218">
        <v>1</v>
      </c>
      <c r="BC44" s="218">
        <v>1</v>
      </c>
      <c r="BD44" s="218">
        <v>1</v>
      </c>
      <c r="BE44" s="218">
        <v>1</v>
      </c>
      <c r="BF44" s="218">
        <v>1</v>
      </c>
      <c r="BG44" s="218">
        <v>1</v>
      </c>
      <c r="BH44" s="218">
        <v>1</v>
      </c>
      <c r="BI44" s="218">
        <v>1</v>
      </c>
      <c r="BJ44" s="218">
        <v>1</v>
      </c>
      <c r="BK44" s="218">
        <v>1</v>
      </c>
      <c r="BL44" s="277">
        <v>1</v>
      </c>
      <c r="BM44" s="277"/>
      <c r="BN44" s="277"/>
      <c r="BO44" s="277"/>
      <c r="BP44" s="277"/>
      <c r="BQ44" s="277"/>
      <c r="CW44" t="s">
        <v>293</v>
      </c>
    </row>
    <row r="45" spans="2:101">
      <c r="C45" s="58"/>
      <c r="E45" s="79" t="s">
        <v>8334</v>
      </c>
      <c r="F45" t="s">
        <v>17</v>
      </c>
      <c r="H45" s="67"/>
      <c r="I45" t="s">
        <v>2</v>
      </c>
      <c r="J45" t="s">
        <v>38</v>
      </c>
      <c r="K45" s="67" t="s">
        <v>35</v>
      </c>
      <c r="L45" s="67" t="s">
        <v>8271</v>
      </c>
      <c r="N45" s="218">
        <v>0</v>
      </c>
      <c r="O45" s="218">
        <v>0</v>
      </c>
      <c r="P45" s="218">
        <v>0</v>
      </c>
      <c r="Q45" s="218">
        <v>0</v>
      </c>
      <c r="R45" s="218">
        <v>0</v>
      </c>
      <c r="S45" s="218">
        <v>0</v>
      </c>
      <c r="T45" s="218">
        <v>0</v>
      </c>
      <c r="U45" s="218">
        <v>0</v>
      </c>
      <c r="V45" s="218">
        <v>0</v>
      </c>
      <c r="W45" s="218">
        <v>0</v>
      </c>
      <c r="X45" s="218">
        <v>1</v>
      </c>
      <c r="Y45" s="218">
        <v>1</v>
      </c>
      <c r="Z45" s="218">
        <v>1</v>
      </c>
      <c r="AA45" s="218">
        <v>1</v>
      </c>
      <c r="AB45" s="218">
        <v>1</v>
      </c>
      <c r="AC45" s="218">
        <v>1</v>
      </c>
      <c r="AD45" s="218">
        <v>1</v>
      </c>
      <c r="AE45" s="218">
        <v>1</v>
      </c>
      <c r="AF45" s="218">
        <v>1</v>
      </c>
      <c r="AG45" s="218">
        <v>1</v>
      </c>
      <c r="AH45" s="218">
        <v>1</v>
      </c>
      <c r="AI45" s="218">
        <v>1</v>
      </c>
      <c r="AJ45" s="218">
        <v>1</v>
      </c>
      <c r="AK45" s="218">
        <v>1</v>
      </c>
      <c r="AL45" s="218">
        <v>1</v>
      </c>
      <c r="AM45" s="218">
        <v>1</v>
      </c>
      <c r="AN45" s="218">
        <v>1</v>
      </c>
      <c r="AO45" s="218">
        <v>1</v>
      </c>
      <c r="AP45" s="218">
        <v>1</v>
      </c>
      <c r="AQ45" s="218">
        <v>1</v>
      </c>
      <c r="AR45" s="218">
        <v>1</v>
      </c>
      <c r="AS45" s="218">
        <v>1</v>
      </c>
      <c r="AT45" s="218">
        <v>1</v>
      </c>
      <c r="AU45" s="218">
        <v>1</v>
      </c>
      <c r="AV45" s="218">
        <v>1</v>
      </c>
      <c r="AW45" s="218">
        <v>1</v>
      </c>
      <c r="AX45" s="218">
        <v>1</v>
      </c>
      <c r="AY45" s="218">
        <v>1</v>
      </c>
      <c r="AZ45" s="218">
        <v>1</v>
      </c>
      <c r="BA45" s="218">
        <v>1</v>
      </c>
      <c r="BB45" s="218">
        <v>1</v>
      </c>
      <c r="BC45" s="218">
        <v>1</v>
      </c>
      <c r="BD45" s="218">
        <v>1</v>
      </c>
      <c r="BE45" s="218">
        <v>1</v>
      </c>
      <c r="BF45" s="218">
        <v>1</v>
      </c>
      <c r="BG45" s="218">
        <v>1</v>
      </c>
      <c r="BH45" s="218">
        <v>1</v>
      </c>
      <c r="BI45" s="218">
        <v>1</v>
      </c>
      <c r="BJ45" s="218">
        <v>1</v>
      </c>
      <c r="BK45" s="218">
        <v>1</v>
      </c>
      <c r="BL45" s="277">
        <v>1</v>
      </c>
      <c r="BM45" s="277"/>
      <c r="BN45" s="277"/>
      <c r="BO45" s="277"/>
      <c r="BP45" s="277"/>
      <c r="BQ45" s="277"/>
      <c r="CW45" t="s">
        <v>294</v>
      </c>
    </row>
    <row r="46" spans="2:101">
      <c r="C46" s="58"/>
      <c r="E46" s="79" t="s">
        <v>8334</v>
      </c>
      <c r="F46" t="s">
        <v>17</v>
      </c>
      <c r="H46" s="67"/>
      <c r="I46" t="s">
        <v>2</v>
      </c>
      <c r="J46" t="s">
        <v>38</v>
      </c>
      <c r="K46" s="67" t="s">
        <v>35</v>
      </c>
      <c r="L46" s="67" t="s">
        <v>8271</v>
      </c>
      <c r="N46" s="218">
        <v>0</v>
      </c>
      <c r="O46" s="218">
        <v>0</v>
      </c>
      <c r="P46" s="218">
        <v>0</v>
      </c>
      <c r="Q46" s="218">
        <v>0</v>
      </c>
      <c r="R46" s="218">
        <v>0</v>
      </c>
      <c r="S46" s="218">
        <v>0</v>
      </c>
      <c r="T46" s="218">
        <v>0</v>
      </c>
      <c r="U46" s="218">
        <v>0</v>
      </c>
      <c r="V46" s="218">
        <v>0</v>
      </c>
      <c r="W46" s="218">
        <v>0</v>
      </c>
      <c r="X46" s="218">
        <v>0</v>
      </c>
      <c r="Y46" s="218">
        <v>0</v>
      </c>
      <c r="Z46" s="218">
        <v>0</v>
      </c>
      <c r="AA46" s="218">
        <v>0</v>
      </c>
      <c r="AB46" s="218">
        <v>1</v>
      </c>
      <c r="AC46" s="218">
        <v>1</v>
      </c>
      <c r="AD46" s="218">
        <v>1</v>
      </c>
      <c r="AE46" s="218">
        <v>1</v>
      </c>
      <c r="AF46" s="218">
        <v>1</v>
      </c>
      <c r="AG46" s="218">
        <v>1</v>
      </c>
      <c r="AH46" s="218">
        <v>1</v>
      </c>
      <c r="AI46" s="218">
        <v>1</v>
      </c>
      <c r="AJ46" s="218">
        <v>1</v>
      </c>
      <c r="AK46" s="218">
        <v>1</v>
      </c>
      <c r="AL46" s="218">
        <v>1</v>
      </c>
      <c r="AM46" s="218">
        <v>1</v>
      </c>
      <c r="AN46" s="218">
        <v>1</v>
      </c>
      <c r="AO46" s="218">
        <v>1</v>
      </c>
      <c r="AP46" s="218">
        <v>1</v>
      </c>
      <c r="AQ46" s="218">
        <v>1</v>
      </c>
      <c r="AR46" s="218">
        <v>1</v>
      </c>
      <c r="AS46" s="218">
        <v>1</v>
      </c>
      <c r="AT46" s="218">
        <v>1</v>
      </c>
      <c r="AU46" s="218">
        <v>1</v>
      </c>
      <c r="AV46" s="218">
        <v>1</v>
      </c>
      <c r="AW46" s="218">
        <v>1</v>
      </c>
      <c r="AX46" s="218">
        <v>1</v>
      </c>
      <c r="AY46" s="218">
        <v>1</v>
      </c>
      <c r="AZ46" s="218">
        <v>1</v>
      </c>
      <c r="BA46" s="218">
        <v>1</v>
      </c>
      <c r="BB46" s="218">
        <v>1</v>
      </c>
      <c r="BC46" s="218">
        <v>1</v>
      </c>
      <c r="BD46" s="218">
        <v>1</v>
      </c>
      <c r="BE46" s="218">
        <v>1</v>
      </c>
      <c r="BF46" s="218">
        <v>1</v>
      </c>
      <c r="BG46" s="218">
        <v>1</v>
      </c>
      <c r="BH46" s="218">
        <v>1</v>
      </c>
      <c r="BI46" s="218">
        <v>1</v>
      </c>
      <c r="BJ46" s="218">
        <v>1</v>
      </c>
      <c r="BK46" s="218">
        <v>1</v>
      </c>
      <c r="BL46" s="277">
        <v>1</v>
      </c>
      <c r="BM46" s="277"/>
      <c r="BN46" s="277"/>
      <c r="BO46" s="277"/>
      <c r="BP46" s="277"/>
      <c r="BQ46" s="277"/>
      <c r="CW46" t="s">
        <v>295</v>
      </c>
    </row>
    <row r="47" spans="2:101">
      <c r="C47" s="58"/>
      <c r="E47" s="79" t="s">
        <v>8334</v>
      </c>
      <c r="F47" t="s">
        <v>17</v>
      </c>
      <c r="H47" s="67"/>
      <c r="I47" t="s">
        <v>2</v>
      </c>
      <c r="J47" t="s">
        <v>38</v>
      </c>
      <c r="K47" s="67" t="s">
        <v>35</v>
      </c>
      <c r="L47" s="67" t="s">
        <v>8271</v>
      </c>
      <c r="N47" s="218">
        <v>0</v>
      </c>
      <c r="O47" s="218">
        <v>0</v>
      </c>
      <c r="P47" s="218">
        <v>0</v>
      </c>
      <c r="Q47" s="218">
        <v>0</v>
      </c>
      <c r="R47" s="218">
        <v>0</v>
      </c>
      <c r="S47" s="218">
        <v>0</v>
      </c>
      <c r="T47" s="218">
        <v>0</v>
      </c>
      <c r="U47" s="218">
        <v>0</v>
      </c>
      <c r="V47" s="218">
        <v>0</v>
      </c>
      <c r="W47" s="218">
        <v>0</v>
      </c>
      <c r="X47" s="218">
        <v>0</v>
      </c>
      <c r="Y47" s="218">
        <v>0</v>
      </c>
      <c r="Z47" s="218">
        <v>0</v>
      </c>
      <c r="AA47" s="218">
        <v>0</v>
      </c>
      <c r="AB47" s="218">
        <v>1</v>
      </c>
      <c r="AC47" s="218">
        <v>1</v>
      </c>
      <c r="AD47" s="218">
        <v>1</v>
      </c>
      <c r="AE47" s="218">
        <v>1</v>
      </c>
      <c r="AF47" s="218">
        <v>1</v>
      </c>
      <c r="AG47" s="218">
        <v>1</v>
      </c>
      <c r="AH47" s="218">
        <v>1</v>
      </c>
      <c r="AI47" s="218">
        <v>1</v>
      </c>
      <c r="AJ47" s="218">
        <v>1</v>
      </c>
      <c r="AK47" s="218">
        <v>1</v>
      </c>
      <c r="AL47" s="218">
        <v>1</v>
      </c>
      <c r="AM47" s="218">
        <v>1</v>
      </c>
      <c r="AN47" s="218">
        <v>1</v>
      </c>
      <c r="AO47" s="218">
        <v>1</v>
      </c>
      <c r="AP47" s="218">
        <v>1</v>
      </c>
      <c r="AQ47" s="218">
        <v>1</v>
      </c>
      <c r="AR47" s="218">
        <v>1</v>
      </c>
      <c r="AS47" s="218">
        <v>1</v>
      </c>
      <c r="AT47" s="218">
        <v>1</v>
      </c>
      <c r="AU47" s="218">
        <v>1</v>
      </c>
      <c r="AV47" s="218">
        <v>1</v>
      </c>
      <c r="AW47" s="218">
        <v>1</v>
      </c>
      <c r="AX47" s="218">
        <v>1</v>
      </c>
      <c r="AY47" s="218">
        <v>1</v>
      </c>
      <c r="AZ47" s="218">
        <v>1</v>
      </c>
      <c r="BA47" s="218">
        <v>1</v>
      </c>
      <c r="BB47" s="218">
        <v>1</v>
      </c>
      <c r="BC47" s="218">
        <v>1</v>
      </c>
      <c r="BD47" s="218">
        <v>1</v>
      </c>
      <c r="BE47" s="218">
        <v>1</v>
      </c>
      <c r="BF47" s="218">
        <v>1</v>
      </c>
      <c r="BG47" s="218">
        <v>1</v>
      </c>
      <c r="BH47" s="218">
        <v>1</v>
      </c>
      <c r="BI47" s="218">
        <v>1</v>
      </c>
      <c r="BJ47" s="218">
        <v>1</v>
      </c>
      <c r="BK47" s="218">
        <v>1</v>
      </c>
      <c r="BL47" s="277">
        <v>1</v>
      </c>
      <c r="BM47" s="277"/>
      <c r="BN47" s="277"/>
      <c r="BO47" s="277"/>
      <c r="BP47" s="277"/>
      <c r="BQ47" s="277"/>
      <c r="CW47" t="s">
        <v>296</v>
      </c>
    </row>
    <row r="48" spans="2:101">
      <c r="C48" s="58"/>
      <c r="E48" s="79" t="s">
        <v>8334</v>
      </c>
      <c r="F48" t="s">
        <v>17</v>
      </c>
      <c r="H48" s="67"/>
      <c r="I48" t="s">
        <v>2</v>
      </c>
      <c r="J48" t="s">
        <v>38</v>
      </c>
      <c r="K48" s="67" t="s">
        <v>35</v>
      </c>
      <c r="L48" s="67" t="s">
        <v>8271</v>
      </c>
      <c r="N48" s="218">
        <v>0</v>
      </c>
      <c r="O48" s="218">
        <v>0</v>
      </c>
      <c r="P48" s="218">
        <v>0</v>
      </c>
      <c r="Q48" s="218">
        <v>0</v>
      </c>
      <c r="R48" s="218">
        <v>0</v>
      </c>
      <c r="S48" s="218">
        <v>0</v>
      </c>
      <c r="T48" s="218">
        <v>0</v>
      </c>
      <c r="U48" s="218">
        <v>0</v>
      </c>
      <c r="V48" s="218">
        <v>0</v>
      </c>
      <c r="W48" s="218">
        <v>0</v>
      </c>
      <c r="X48" s="218">
        <v>1</v>
      </c>
      <c r="Y48" s="218">
        <v>1</v>
      </c>
      <c r="Z48" s="218">
        <v>1</v>
      </c>
      <c r="AA48" s="218">
        <v>1</v>
      </c>
      <c r="AB48" s="218">
        <v>1</v>
      </c>
      <c r="AC48" s="218">
        <v>1</v>
      </c>
      <c r="AD48" s="218">
        <v>1</v>
      </c>
      <c r="AE48" s="218">
        <v>1</v>
      </c>
      <c r="AF48" s="218">
        <v>1</v>
      </c>
      <c r="AG48" s="218">
        <v>1</v>
      </c>
      <c r="AH48" s="218">
        <v>1</v>
      </c>
      <c r="AI48" s="218">
        <v>1</v>
      </c>
      <c r="AJ48" s="218">
        <v>1</v>
      </c>
      <c r="AK48" s="218">
        <v>1</v>
      </c>
      <c r="AL48" s="218">
        <v>1</v>
      </c>
      <c r="AM48" s="218">
        <v>1</v>
      </c>
      <c r="AN48" s="218">
        <v>1</v>
      </c>
      <c r="AO48" s="218">
        <v>1</v>
      </c>
      <c r="AP48" s="218">
        <v>1</v>
      </c>
      <c r="AQ48" s="218">
        <v>1</v>
      </c>
      <c r="AR48" s="218">
        <v>1</v>
      </c>
      <c r="AS48" s="218">
        <v>1</v>
      </c>
      <c r="AT48" s="218">
        <v>1</v>
      </c>
      <c r="AU48" s="218">
        <v>1</v>
      </c>
      <c r="AV48" s="218">
        <v>1</v>
      </c>
      <c r="AW48" s="218">
        <v>1</v>
      </c>
      <c r="AX48" s="218">
        <v>1</v>
      </c>
      <c r="AY48" s="218">
        <v>1</v>
      </c>
      <c r="AZ48" s="218">
        <v>1</v>
      </c>
      <c r="BA48" s="218">
        <v>1</v>
      </c>
      <c r="BB48" s="218">
        <v>1</v>
      </c>
      <c r="BC48" s="218">
        <v>1</v>
      </c>
      <c r="BD48" s="218">
        <v>1</v>
      </c>
      <c r="BE48" s="218">
        <v>1</v>
      </c>
      <c r="BF48" s="218">
        <v>1</v>
      </c>
      <c r="BG48" s="218">
        <v>1</v>
      </c>
      <c r="BH48" s="218">
        <v>1</v>
      </c>
      <c r="BI48" s="218">
        <v>1</v>
      </c>
      <c r="BJ48" s="218">
        <v>1</v>
      </c>
      <c r="BK48" s="218">
        <v>1</v>
      </c>
      <c r="BL48" s="277">
        <v>1</v>
      </c>
      <c r="BM48" s="277"/>
      <c r="BN48" s="277"/>
      <c r="BO48" s="277"/>
      <c r="BP48" s="277"/>
      <c r="BQ48" s="277"/>
      <c r="CW48" t="s">
        <v>297</v>
      </c>
    </row>
    <row r="49" spans="3:101">
      <c r="C49" s="58"/>
      <c r="E49" s="79" t="s">
        <v>8334</v>
      </c>
      <c r="F49" t="s">
        <v>17</v>
      </c>
      <c r="H49" s="67"/>
      <c r="I49" t="s">
        <v>2</v>
      </c>
      <c r="J49" t="s">
        <v>38</v>
      </c>
      <c r="K49" s="67" t="s">
        <v>35</v>
      </c>
      <c r="L49" s="67" t="s">
        <v>8271</v>
      </c>
      <c r="N49" s="218">
        <v>0</v>
      </c>
      <c r="O49" s="218">
        <v>0</v>
      </c>
      <c r="P49" s="218">
        <v>0</v>
      </c>
      <c r="Q49" s="218">
        <v>0</v>
      </c>
      <c r="R49" s="218">
        <v>0</v>
      </c>
      <c r="S49" s="218">
        <v>0</v>
      </c>
      <c r="T49" s="218">
        <v>0</v>
      </c>
      <c r="U49" s="218">
        <v>0</v>
      </c>
      <c r="V49" s="218">
        <v>0</v>
      </c>
      <c r="W49" s="218">
        <v>0</v>
      </c>
      <c r="X49" s="218">
        <v>1</v>
      </c>
      <c r="Y49" s="218">
        <v>1</v>
      </c>
      <c r="Z49" s="218">
        <v>1</v>
      </c>
      <c r="AA49" s="218">
        <v>1</v>
      </c>
      <c r="AB49" s="218">
        <v>1</v>
      </c>
      <c r="AC49" s="218">
        <v>1</v>
      </c>
      <c r="AD49" s="218">
        <v>1</v>
      </c>
      <c r="AE49" s="218">
        <v>1</v>
      </c>
      <c r="AF49" s="218">
        <v>1</v>
      </c>
      <c r="AG49" s="218">
        <v>1</v>
      </c>
      <c r="AH49" s="218">
        <v>1</v>
      </c>
      <c r="AI49" s="218">
        <v>1</v>
      </c>
      <c r="AJ49" s="218">
        <v>1</v>
      </c>
      <c r="AK49" s="218">
        <v>1</v>
      </c>
      <c r="AL49" s="218">
        <v>1</v>
      </c>
      <c r="AM49" s="218">
        <v>1</v>
      </c>
      <c r="AN49" s="218">
        <v>1</v>
      </c>
      <c r="AO49" s="218">
        <v>1</v>
      </c>
      <c r="AP49" s="218">
        <v>1</v>
      </c>
      <c r="AQ49" s="218">
        <v>1</v>
      </c>
      <c r="AR49" s="218">
        <v>1</v>
      </c>
      <c r="AS49" s="218">
        <v>1</v>
      </c>
      <c r="AT49" s="218">
        <v>1</v>
      </c>
      <c r="AU49" s="218">
        <v>1</v>
      </c>
      <c r="AV49" s="218">
        <v>1</v>
      </c>
      <c r="AW49" s="218">
        <v>1</v>
      </c>
      <c r="AX49" s="218">
        <v>1</v>
      </c>
      <c r="AY49" s="218">
        <v>1</v>
      </c>
      <c r="AZ49" s="218">
        <v>1</v>
      </c>
      <c r="BA49" s="218">
        <v>1</v>
      </c>
      <c r="BB49" s="218">
        <v>1</v>
      </c>
      <c r="BC49" s="218">
        <v>1</v>
      </c>
      <c r="BD49" s="218">
        <v>1</v>
      </c>
      <c r="BE49" s="218">
        <v>1</v>
      </c>
      <c r="BF49" s="218">
        <v>1</v>
      </c>
      <c r="BG49" s="218">
        <v>1</v>
      </c>
      <c r="BH49" s="218">
        <v>1</v>
      </c>
      <c r="BI49" s="218">
        <v>1</v>
      </c>
      <c r="BJ49" s="218">
        <v>1</v>
      </c>
      <c r="BK49" s="218">
        <v>1</v>
      </c>
      <c r="BL49" s="277">
        <v>1</v>
      </c>
      <c r="BM49" s="277"/>
      <c r="BN49" s="277"/>
      <c r="BO49" s="277"/>
      <c r="BP49" s="277"/>
      <c r="BQ49" s="277"/>
      <c r="CW49" t="s">
        <v>298</v>
      </c>
    </row>
    <row r="50" spans="3:101">
      <c r="C50" s="58"/>
      <c r="E50" s="79" t="s">
        <v>8334</v>
      </c>
      <c r="F50" t="s">
        <v>17</v>
      </c>
      <c r="H50" s="67"/>
      <c r="I50" t="s">
        <v>2</v>
      </c>
      <c r="J50" t="s">
        <v>38</v>
      </c>
      <c r="K50" s="67" t="s">
        <v>35</v>
      </c>
      <c r="L50" s="67" t="s">
        <v>8271</v>
      </c>
      <c r="N50" s="218">
        <v>0</v>
      </c>
      <c r="O50" s="218">
        <v>0</v>
      </c>
      <c r="P50" s="218">
        <v>0</v>
      </c>
      <c r="Q50" s="218">
        <v>0</v>
      </c>
      <c r="R50" s="218">
        <v>0</v>
      </c>
      <c r="S50" s="218">
        <v>0</v>
      </c>
      <c r="T50" s="218">
        <v>0</v>
      </c>
      <c r="U50" s="218">
        <v>0</v>
      </c>
      <c r="V50" s="218">
        <v>0</v>
      </c>
      <c r="W50" s="218">
        <v>0</v>
      </c>
      <c r="X50" s="218">
        <v>1</v>
      </c>
      <c r="Y50" s="218">
        <v>1</v>
      </c>
      <c r="Z50" s="218">
        <v>1</v>
      </c>
      <c r="AA50" s="218">
        <v>1</v>
      </c>
      <c r="AB50" s="218">
        <v>1</v>
      </c>
      <c r="AC50" s="218">
        <v>1</v>
      </c>
      <c r="AD50" s="218">
        <v>1</v>
      </c>
      <c r="AE50" s="218">
        <v>1</v>
      </c>
      <c r="AF50" s="218">
        <v>1</v>
      </c>
      <c r="AG50" s="218">
        <v>1</v>
      </c>
      <c r="AH50" s="218">
        <v>1</v>
      </c>
      <c r="AI50" s="218">
        <v>1</v>
      </c>
      <c r="AJ50" s="218">
        <v>1</v>
      </c>
      <c r="AK50" s="218">
        <v>1</v>
      </c>
      <c r="AL50" s="218">
        <v>1</v>
      </c>
      <c r="AM50" s="218">
        <v>1</v>
      </c>
      <c r="AN50" s="218">
        <v>1</v>
      </c>
      <c r="AO50" s="218">
        <v>1</v>
      </c>
      <c r="AP50" s="218">
        <v>1</v>
      </c>
      <c r="AQ50" s="218">
        <v>1</v>
      </c>
      <c r="AR50" s="218">
        <v>1</v>
      </c>
      <c r="AS50" s="218">
        <v>1</v>
      </c>
      <c r="AT50" s="218">
        <v>1</v>
      </c>
      <c r="AU50" s="218">
        <v>1</v>
      </c>
      <c r="AV50" s="218">
        <v>1</v>
      </c>
      <c r="AW50" s="218">
        <v>1</v>
      </c>
      <c r="AX50" s="218">
        <v>1</v>
      </c>
      <c r="AY50" s="218">
        <v>1</v>
      </c>
      <c r="AZ50" s="218">
        <v>1</v>
      </c>
      <c r="BA50" s="218">
        <v>1</v>
      </c>
      <c r="BB50" s="218">
        <v>1</v>
      </c>
      <c r="BC50" s="218">
        <v>1</v>
      </c>
      <c r="BD50" s="218">
        <v>1</v>
      </c>
      <c r="BE50" s="218">
        <v>1</v>
      </c>
      <c r="BF50" s="218">
        <v>1</v>
      </c>
      <c r="BG50" s="218">
        <v>1</v>
      </c>
      <c r="BH50" s="218">
        <v>1</v>
      </c>
      <c r="BI50" s="218">
        <v>1</v>
      </c>
      <c r="BJ50" s="218">
        <v>1</v>
      </c>
      <c r="BK50" s="218">
        <v>1</v>
      </c>
      <c r="BL50" s="277">
        <v>1</v>
      </c>
      <c r="BM50" s="277"/>
      <c r="BN50" s="277"/>
      <c r="BO50" s="277"/>
      <c r="BP50" s="277"/>
      <c r="BQ50" s="277"/>
      <c r="CW50" t="s">
        <v>299</v>
      </c>
    </row>
    <row r="51" spans="3:101">
      <c r="C51" s="58"/>
      <c r="E51" s="79" t="s">
        <v>8334</v>
      </c>
      <c r="F51" t="s">
        <v>17</v>
      </c>
      <c r="H51" s="67"/>
      <c r="I51" t="s">
        <v>2</v>
      </c>
      <c r="J51" t="s">
        <v>38</v>
      </c>
      <c r="K51" s="67" t="s">
        <v>35</v>
      </c>
      <c r="L51" s="67" t="s">
        <v>8271</v>
      </c>
      <c r="N51" s="218">
        <v>0</v>
      </c>
      <c r="O51" s="218">
        <v>0</v>
      </c>
      <c r="P51" s="218">
        <v>0</v>
      </c>
      <c r="Q51" s="218">
        <v>0</v>
      </c>
      <c r="R51" s="218">
        <v>0</v>
      </c>
      <c r="S51" s="218">
        <v>0</v>
      </c>
      <c r="T51" s="218">
        <v>0</v>
      </c>
      <c r="U51" s="218">
        <v>0</v>
      </c>
      <c r="V51" s="218">
        <v>0</v>
      </c>
      <c r="W51" s="218">
        <v>1</v>
      </c>
      <c r="X51" s="218">
        <v>1</v>
      </c>
      <c r="Y51" s="218">
        <v>1</v>
      </c>
      <c r="Z51" s="218">
        <v>1</v>
      </c>
      <c r="AA51" s="218">
        <v>1</v>
      </c>
      <c r="AB51" s="218">
        <v>1</v>
      </c>
      <c r="AC51" s="218">
        <v>1</v>
      </c>
      <c r="AD51" s="218">
        <v>1</v>
      </c>
      <c r="AE51" s="218">
        <v>1</v>
      </c>
      <c r="AF51" s="218">
        <v>1</v>
      </c>
      <c r="AG51" s="218">
        <v>1</v>
      </c>
      <c r="AH51" s="218">
        <v>1</v>
      </c>
      <c r="AI51" s="218">
        <v>1</v>
      </c>
      <c r="AJ51" s="218">
        <v>1</v>
      </c>
      <c r="AK51" s="218">
        <v>1</v>
      </c>
      <c r="AL51" s="218">
        <v>1</v>
      </c>
      <c r="AM51" s="218">
        <v>1</v>
      </c>
      <c r="AN51" s="218">
        <v>1</v>
      </c>
      <c r="AO51" s="218">
        <v>1</v>
      </c>
      <c r="AP51" s="218">
        <v>1</v>
      </c>
      <c r="AQ51" s="218">
        <v>1</v>
      </c>
      <c r="AR51" s="218">
        <v>1</v>
      </c>
      <c r="AS51" s="218">
        <v>1</v>
      </c>
      <c r="AT51" s="218">
        <v>1</v>
      </c>
      <c r="AU51" s="218">
        <v>1</v>
      </c>
      <c r="AV51" s="218">
        <v>1</v>
      </c>
      <c r="AW51" s="218">
        <v>1</v>
      </c>
      <c r="AX51" s="218">
        <v>1</v>
      </c>
      <c r="AY51" s="218">
        <v>1</v>
      </c>
      <c r="AZ51" s="218">
        <v>1</v>
      </c>
      <c r="BA51" s="218">
        <v>1</v>
      </c>
      <c r="BB51" s="218">
        <v>1</v>
      </c>
      <c r="BC51" s="218">
        <v>1</v>
      </c>
      <c r="BD51" s="218">
        <v>1</v>
      </c>
      <c r="BE51" s="218">
        <v>1</v>
      </c>
      <c r="BF51" s="218">
        <v>1</v>
      </c>
      <c r="BG51" s="218">
        <v>1</v>
      </c>
      <c r="BH51" s="218">
        <v>1</v>
      </c>
      <c r="BI51" s="218">
        <v>1</v>
      </c>
      <c r="BJ51" s="218">
        <v>1</v>
      </c>
      <c r="BK51" s="218">
        <v>1</v>
      </c>
      <c r="BL51" s="277">
        <v>1</v>
      </c>
      <c r="BM51" s="277"/>
      <c r="BN51" s="277"/>
      <c r="BO51" s="277"/>
      <c r="BP51" s="277"/>
      <c r="BQ51" s="277"/>
      <c r="CW51" t="s">
        <v>300</v>
      </c>
    </row>
    <row r="52" spans="3:101">
      <c r="E52" s="79" t="s">
        <v>8334</v>
      </c>
      <c r="F52" t="s">
        <v>17</v>
      </c>
      <c r="I52" t="s">
        <v>5136</v>
      </c>
      <c r="J52" t="s">
        <v>38</v>
      </c>
      <c r="K52" t="s">
        <v>35</v>
      </c>
      <c r="L52" t="s">
        <v>8271</v>
      </c>
      <c r="N52">
        <v>0</v>
      </c>
      <c r="O52">
        <v>0</v>
      </c>
      <c r="P52">
        <v>0</v>
      </c>
      <c r="Q52">
        <v>0</v>
      </c>
      <c r="R52">
        <v>0</v>
      </c>
      <c r="S52">
        <v>0</v>
      </c>
      <c r="T52">
        <v>0</v>
      </c>
      <c r="U52">
        <v>0</v>
      </c>
      <c r="V52">
        <v>0</v>
      </c>
      <c r="W52">
        <v>1</v>
      </c>
      <c r="X52">
        <v>1</v>
      </c>
      <c r="Y52">
        <v>1</v>
      </c>
      <c r="Z52">
        <v>1</v>
      </c>
      <c r="AA52">
        <v>1</v>
      </c>
      <c r="AB52">
        <v>1</v>
      </c>
      <c r="AC52">
        <v>1</v>
      </c>
      <c r="AD52">
        <v>1</v>
      </c>
      <c r="AE52">
        <v>1</v>
      </c>
      <c r="AF52">
        <v>1</v>
      </c>
      <c r="AG52">
        <v>1</v>
      </c>
      <c r="AH52">
        <v>1</v>
      </c>
      <c r="AI52">
        <v>1</v>
      </c>
      <c r="AJ52">
        <v>1</v>
      </c>
      <c r="AK52">
        <v>1</v>
      </c>
      <c r="AL52">
        <v>1</v>
      </c>
      <c r="AM52">
        <v>1</v>
      </c>
      <c r="AN52">
        <v>1</v>
      </c>
      <c r="AO52">
        <v>1</v>
      </c>
      <c r="AP52">
        <v>1</v>
      </c>
      <c r="AQ52">
        <v>1</v>
      </c>
      <c r="AR52">
        <v>1</v>
      </c>
      <c r="AS52">
        <v>1</v>
      </c>
      <c r="AT52">
        <v>1</v>
      </c>
      <c r="AU52">
        <v>1</v>
      </c>
      <c r="AV52">
        <v>1</v>
      </c>
      <c r="AW52">
        <v>1</v>
      </c>
      <c r="AX52">
        <v>1</v>
      </c>
      <c r="AY52">
        <v>1</v>
      </c>
      <c r="AZ52">
        <v>1</v>
      </c>
      <c r="BA52">
        <v>1</v>
      </c>
      <c r="BB52">
        <v>1</v>
      </c>
      <c r="BC52">
        <v>1</v>
      </c>
      <c r="BD52">
        <v>1</v>
      </c>
      <c r="BE52">
        <v>1</v>
      </c>
      <c r="BF52">
        <v>1</v>
      </c>
      <c r="BG52">
        <v>1</v>
      </c>
      <c r="BH52">
        <v>1</v>
      </c>
      <c r="BI52">
        <v>1</v>
      </c>
      <c r="BJ52">
        <v>1</v>
      </c>
      <c r="BK52">
        <v>1</v>
      </c>
      <c r="BL52">
        <v>1</v>
      </c>
      <c r="CW52" t="s">
        <v>301</v>
      </c>
    </row>
    <row r="53" spans="3:101">
      <c r="E53" s="79" t="s">
        <v>8334</v>
      </c>
      <c r="F53" t="s">
        <v>17</v>
      </c>
      <c r="I53" t="s">
        <v>5136</v>
      </c>
      <c r="J53" t="s">
        <v>38</v>
      </c>
      <c r="K53" t="s">
        <v>35</v>
      </c>
      <c r="L53" t="s">
        <v>8271</v>
      </c>
      <c r="N53">
        <v>0</v>
      </c>
      <c r="O53">
        <v>0</v>
      </c>
      <c r="P53">
        <v>0</v>
      </c>
      <c r="Q53">
        <v>0</v>
      </c>
      <c r="R53">
        <v>0</v>
      </c>
      <c r="S53">
        <v>0</v>
      </c>
      <c r="T53">
        <v>0</v>
      </c>
      <c r="U53">
        <v>0</v>
      </c>
      <c r="V53">
        <v>0</v>
      </c>
      <c r="W53">
        <v>0</v>
      </c>
      <c r="X53">
        <v>1</v>
      </c>
      <c r="Y53">
        <v>1</v>
      </c>
      <c r="Z53">
        <v>1</v>
      </c>
      <c r="AA53">
        <v>1</v>
      </c>
      <c r="AB53">
        <v>1</v>
      </c>
      <c r="AC53">
        <v>1</v>
      </c>
      <c r="AD53">
        <v>1</v>
      </c>
      <c r="AE53">
        <v>1</v>
      </c>
      <c r="AF53">
        <v>1</v>
      </c>
      <c r="AG53">
        <v>1</v>
      </c>
      <c r="AH53">
        <v>1</v>
      </c>
      <c r="AI53">
        <v>1</v>
      </c>
      <c r="AJ53">
        <v>1</v>
      </c>
      <c r="AK53">
        <v>1</v>
      </c>
      <c r="AL53">
        <v>1</v>
      </c>
      <c r="AM53">
        <v>1</v>
      </c>
      <c r="AN53">
        <v>1</v>
      </c>
      <c r="AO53">
        <v>1</v>
      </c>
      <c r="AP53">
        <v>1</v>
      </c>
      <c r="AQ53">
        <v>1</v>
      </c>
      <c r="AR53">
        <v>1</v>
      </c>
      <c r="AS53">
        <v>1</v>
      </c>
      <c r="AT53">
        <v>1</v>
      </c>
      <c r="AU53">
        <v>1</v>
      </c>
      <c r="AV53">
        <v>1</v>
      </c>
      <c r="AW53">
        <v>1</v>
      </c>
      <c r="AX53">
        <v>1</v>
      </c>
      <c r="AY53">
        <v>1</v>
      </c>
      <c r="AZ53">
        <v>1</v>
      </c>
      <c r="BA53">
        <v>1</v>
      </c>
      <c r="BB53">
        <v>1</v>
      </c>
      <c r="BC53">
        <v>1</v>
      </c>
      <c r="BD53">
        <v>1</v>
      </c>
      <c r="BE53">
        <v>1</v>
      </c>
      <c r="BF53">
        <v>1</v>
      </c>
      <c r="BG53">
        <v>1</v>
      </c>
      <c r="BH53">
        <v>1</v>
      </c>
      <c r="BI53">
        <v>1</v>
      </c>
      <c r="BJ53">
        <v>1</v>
      </c>
      <c r="BK53">
        <v>1</v>
      </c>
      <c r="BL53">
        <v>1</v>
      </c>
      <c r="CW53" t="s">
        <v>302</v>
      </c>
    </row>
    <row r="54" spans="3:101">
      <c r="E54" s="79" t="s">
        <v>8334</v>
      </c>
      <c r="F54" t="s">
        <v>17</v>
      </c>
      <c r="I54" t="s">
        <v>5135</v>
      </c>
      <c r="J54" t="s">
        <v>38</v>
      </c>
      <c r="K54" t="s">
        <v>35</v>
      </c>
      <c r="L54" t="s">
        <v>8271</v>
      </c>
      <c r="N54">
        <v>0</v>
      </c>
      <c r="O54">
        <v>0</v>
      </c>
      <c r="P54">
        <v>0</v>
      </c>
      <c r="Q54">
        <v>0</v>
      </c>
      <c r="R54">
        <v>0</v>
      </c>
      <c r="S54">
        <v>0</v>
      </c>
      <c r="T54">
        <v>0</v>
      </c>
      <c r="U54">
        <v>0</v>
      </c>
      <c r="V54">
        <v>0</v>
      </c>
      <c r="W54">
        <v>0</v>
      </c>
      <c r="X54">
        <v>0</v>
      </c>
      <c r="Y54">
        <v>0</v>
      </c>
      <c r="Z54">
        <v>0</v>
      </c>
      <c r="AA54">
        <v>0</v>
      </c>
      <c r="AB54">
        <v>1</v>
      </c>
      <c r="AC54">
        <v>1</v>
      </c>
      <c r="AD54">
        <v>1</v>
      </c>
      <c r="AE54">
        <v>1</v>
      </c>
      <c r="AF54">
        <v>1</v>
      </c>
      <c r="AG54">
        <v>1</v>
      </c>
      <c r="AH54">
        <v>1</v>
      </c>
      <c r="AI54">
        <v>1</v>
      </c>
      <c r="AJ54">
        <v>1</v>
      </c>
      <c r="AK54">
        <v>1</v>
      </c>
      <c r="AL54">
        <v>1</v>
      </c>
      <c r="AM54">
        <v>1</v>
      </c>
      <c r="AN54">
        <v>1</v>
      </c>
      <c r="AO54">
        <v>1</v>
      </c>
      <c r="AP54">
        <v>1</v>
      </c>
      <c r="AQ54">
        <v>1</v>
      </c>
      <c r="AR54">
        <v>1</v>
      </c>
      <c r="AS54">
        <v>1</v>
      </c>
      <c r="AT54">
        <v>1</v>
      </c>
      <c r="AU54">
        <v>1</v>
      </c>
      <c r="AV54">
        <v>1</v>
      </c>
      <c r="AW54">
        <v>1</v>
      </c>
      <c r="AX54">
        <v>1</v>
      </c>
      <c r="AY54">
        <v>1</v>
      </c>
      <c r="AZ54">
        <v>1</v>
      </c>
      <c r="BA54">
        <v>1</v>
      </c>
      <c r="BB54">
        <v>1</v>
      </c>
      <c r="BC54">
        <v>1</v>
      </c>
      <c r="BD54">
        <v>1</v>
      </c>
      <c r="BE54">
        <v>1</v>
      </c>
      <c r="BF54">
        <v>1</v>
      </c>
      <c r="BG54">
        <v>1</v>
      </c>
      <c r="BH54">
        <v>1</v>
      </c>
      <c r="BI54">
        <v>1</v>
      </c>
      <c r="BJ54">
        <v>1</v>
      </c>
      <c r="BK54">
        <v>1</v>
      </c>
      <c r="BL54">
        <v>1</v>
      </c>
      <c r="CW54" t="s">
        <v>303</v>
      </c>
    </row>
    <row r="55" spans="3:101">
      <c r="E55" s="79" t="s">
        <v>8334</v>
      </c>
      <c r="F55" t="s">
        <v>17</v>
      </c>
      <c r="I55" t="s">
        <v>5135</v>
      </c>
      <c r="J55" t="s">
        <v>38</v>
      </c>
      <c r="K55" t="s">
        <v>35</v>
      </c>
      <c r="L55" t="s">
        <v>8271</v>
      </c>
      <c r="N55">
        <v>0</v>
      </c>
      <c r="O55">
        <v>0</v>
      </c>
      <c r="P55">
        <v>0</v>
      </c>
      <c r="Q55">
        <v>0</v>
      </c>
      <c r="R55">
        <v>0</v>
      </c>
      <c r="S55">
        <v>0</v>
      </c>
      <c r="T55">
        <v>0</v>
      </c>
      <c r="U55">
        <v>0</v>
      </c>
      <c r="V55">
        <v>0</v>
      </c>
      <c r="W55">
        <v>0</v>
      </c>
      <c r="X55">
        <v>0</v>
      </c>
      <c r="Y55">
        <v>0</v>
      </c>
      <c r="Z55">
        <v>0</v>
      </c>
      <c r="AA55">
        <v>0</v>
      </c>
      <c r="AB55">
        <v>1</v>
      </c>
      <c r="AC55">
        <v>1</v>
      </c>
      <c r="AD55">
        <v>1</v>
      </c>
      <c r="AE55">
        <v>1</v>
      </c>
      <c r="AF55">
        <v>1</v>
      </c>
      <c r="AG55">
        <v>1</v>
      </c>
      <c r="AH55">
        <v>1</v>
      </c>
      <c r="AI55">
        <v>1</v>
      </c>
      <c r="AJ55">
        <v>1</v>
      </c>
      <c r="AK55">
        <v>1</v>
      </c>
      <c r="AL55">
        <v>1</v>
      </c>
      <c r="AM55">
        <v>1</v>
      </c>
      <c r="AN55">
        <v>1</v>
      </c>
      <c r="AO55">
        <v>1</v>
      </c>
      <c r="AP55">
        <v>1</v>
      </c>
      <c r="AQ55">
        <v>1</v>
      </c>
      <c r="AR55">
        <v>1</v>
      </c>
      <c r="AS55">
        <v>1</v>
      </c>
      <c r="AT55">
        <v>1</v>
      </c>
      <c r="AU55">
        <v>1</v>
      </c>
      <c r="AV55">
        <v>1</v>
      </c>
      <c r="AW55">
        <v>1</v>
      </c>
      <c r="AX55">
        <v>1</v>
      </c>
      <c r="AY55">
        <v>1</v>
      </c>
      <c r="AZ55">
        <v>1</v>
      </c>
      <c r="BA55">
        <v>1</v>
      </c>
      <c r="BB55">
        <v>1</v>
      </c>
      <c r="BC55">
        <v>1</v>
      </c>
      <c r="BD55">
        <v>1</v>
      </c>
      <c r="BE55">
        <v>1</v>
      </c>
      <c r="BF55">
        <v>1</v>
      </c>
      <c r="BG55">
        <v>1</v>
      </c>
      <c r="BH55">
        <v>1</v>
      </c>
      <c r="BI55">
        <v>1</v>
      </c>
      <c r="BJ55">
        <v>1</v>
      </c>
      <c r="BK55">
        <v>1</v>
      </c>
      <c r="BL55">
        <v>1</v>
      </c>
      <c r="CW55" t="s">
        <v>304</v>
      </c>
    </row>
    <row r="56" spans="3:101">
      <c r="E56" s="79" t="s">
        <v>8334</v>
      </c>
      <c r="F56" t="s">
        <v>17</v>
      </c>
      <c r="I56" t="s">
        <v>5135</v>
      </c>
      <c r="J56" t="s">
        <v>38</v>
      </c>
      <c r="K56" t="s">
        <v>35</v>
      </c>
      <c r="L56" t="s">
        <v>8271</v>
      </c>
      <c r="N56">
        <v>0</v>
      </c>
      <c r="O56">
        <v>0</v>
      </c>
      <c r="P56">
        <v>0</v>
      </c>
      <c r="Q56">
        <v>0</v>
      </c>
      <c r="R56">
        <v>0</v>
      </c>
      <c r="S56">
        <v>0</v>
      </c>
      <c r="T56">
        <v>0</v>
      </c>
      <c r="U56">
        <v>0</v>
      </c>
      <c r="V56">
        <v>0</v>
      </c>
      <c r="W56">
        <v>0</v>
      </c>
      <c r="X56">
        <v>0</v>
      </c>
      <c r="Y56">
        <v>0</v>
      </c>
      <c r="Z56">
        <v>0</v>
      </c>
      <c r="AA56">
        <v>0</v>
      </c>
      <c r="AB56">
        <v>1</v>
      </c>
      <c r="AC56">
        <v>1</v>
      </c>
      <c r="AD56">
        <v>1</v>
      </c>
      <c r="AE56">
        <v>1</v>
      </c>
      <c r="AF56">
        <v>1</v>
      </c>
      <c r="AG56">
        <v>1</v>
      </c>
      <c r="AH56">
        <v>1</v>
      </c>
      <c r="AI56">
        <v>1</v>
      </c>
      <c r="AJ56">
        <v>1</v>
      </c>
      <c r="AK56">
        <v>1</v>
      </c>
      <c r="AL56">
        <v>1</v>
      </c>
      <c r="AM56">
        <v>1</v>
      </c>
      <c r="AN56">
        <v>1</v>
      </c>
      <c r="AO56">
        <v>1</v>
      </c>
      <c r="AP56">
        <v>1</v>
      </c>
      <c r="AQ56">
        <v>1</v>
      </c>
      <c r="AR56">
        <v>1</v>
      </c>
      <c r="AS56">
        <v>1</v>
      </c>
      <c r="AT56">
        <v>1</v>
      </c>
      <c r="AU56">
        <v>1</v>
      </c>
      <c r="AV56">
        <v>1</v>
      </c>
      <c r="AW56">
        <v>1</v>
      </c>
      <c r="AX56">
        <v>1</v>
      </c>
      <c r="AY56">
        <v>1</v>
      </c>
      <c r="AZ56">
        <v>1</v>
      </c>
      <c r="BA56">
        <v>1</v>
      </c>
      <c r="BB56">
        <v>1</v>
      </c>
      <c r="BC56">
        <v>1</v>
      </c>
      <c r="BD56">
        <v>1</v>
      </c>
      <c r="BE56">
        <v>1</v>
      </c>
      <c r="BF56">
        <v>1</v>
      </c>
      <c r="BG56">
        <v>1</v>
      </c>
      <c r="BH56">
        <v>1</v>
      </c>
      <c r="BI56">
        <v>1</v>
      </c>
      <c r="BJ56">
        <v>1</v>
      </c>
      <c r="BK56">
        <v>1</v>
      </c>
      <c r="BL56">
        <v>1</v>
      </c>
      <c r="CW56" t="s">
        <v>305</v>
      </c>
    </row>
    <row r="57" spans="3:101">
      <c r="E57" s="79" t="s">
        <v>8334</v>
      </c>
      <c r="F57" t="s">
        <v>17</v>
      </c>
      <c r="I57" t="s">
        <v>5135</v>
      </c>
      <c r="J57" t="s">
        <v>38</v>
      </c>
      <c r="K57" t="s">
        <v>35</v>
      </c>
      <c r="L57" t="s">
        <v>8271</v>
      </c>
      <c r="N57">
        <v>0</v>
      </c>
      <c r="O57">
        <v>0</v>
      </c>
      <c r="P57">
        <v>0</v>
      </c>
      <c r="Q57">
        <v>0</v>
      </c>
      <c r="R57">
        <v>0</v>
      </c>
      <c r="S57">
        <v>0</v>
      </c>
      <c r="T57">
        <v>0</v>
      </c>
      <c r="U57">
        <v>0</v>
      </c>
      <c r="V57">
        <v>0</v>
      </c>
      <c r="W57">
        <v>0</v>
      </c>
      <c r="X57">
        <v>0</v>
      </c>
      <c r="Y57">
        <v>0</v>
      </c>
      <c r="Z57">
        <v>0</v>
      </c>
      <c r="AA57">
        <v>0</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CW57" t="s">
        <v>306</v>
      </c>
    </row>
    <row r="58" spans="3:101">
      <c r="E58" s="79" t="s">
        <v>8334</v>
      </c>
      <c r="F58" t="s">
        <v>17</v>
      </c>
      <c r="I58" t="s">
        <v>5135</v>
      </c>
      <c r="J58" t="s">
        <v>38</v>
      </c>
      <c r="K58" t="s">
        <v>35</v>
      </c>
      <c r="L58" t="s">
        <v>8271</v>
      </c>
      <c r="N58">
        <v>0</v>
      </c>
      <c r="O58">
        <v>0</v>
      </c>
      <c r="P58">
        <v>0</v>
      </c>
      <c r="Q58">
        <v>0</v>
      </c>
      <c r="R58">
        <v>0</v>
      </c>
      <c r="S58">
        <v>0</v>
      </c>
      <c r="T58">
        <v>0</v>
      </c>
      <c r="U58">
        <v>0</v>
      </c>
      <c r="V58">
        <v>0</v>
      </c>
      <c r="W58">
        <v>0</v>
      </c>
      <c r="X58">
        <v>0</v>
      </c>
      <c r="Y58">
        <v>0</v>
      </c>
      <c r="Z58">
        <v>0</v>
      </c>
      <c r="AA58">
        <v>0</v>
      </c>
      <c r="AB58">
        <v>1</v>
      </c>
      <c r="AC58">
        <v>1</v>
      </c>
      <c r="AD58">
        <v>1</v>
      </c>
      <c r="AE58">
        <v>1</v>
      </c>
      <c r="AF58">
        <v>1</v>
      </c>
      <c r="AG58">
        <v>1</v>
      </c>
      <c r="AH58">
        <v>1</v>
      </c>
      <c r="AI58">
        <v>1</v>
      </c>
      <c r="AJ58">
        <v>1</v>
      </c>
      <c r="AK58">
        <v>1</v>
      </c>
      <c r="AL58">
        <v>1</v>
      </c>
      <c r="AM58">
        <v>1</v>
      </c>
      <c r="AN58">
        <v>1</v>
      </c>
      <c r="AO58">
        <v>1</v>
      </c>
      <c r="AP58">
        <v>1</v>
      </c>
      <c r="AQ58">
        <v>1</v>
      </c>
      <c r="AR58">
        <v>1</v>
      </c>
      <c r="AS58">
        <v>1</v>
      </c>
      <c r="AT58">
        <v>1</v>
      </c>
      <c r="AU58">
        <v>1</v>
      </c>
      <c r="AV58">
        <v>1</v>
      </c>
      <c r="AW58">
        <v>1</v>
      </c>
      <c r="AX58">
        <v>1</v>
      </c>
      <c r="AY58">
        <v>1</v>
      </c>
      <c r="AZ58">
        <v>1</v>
      </c>
      <c r="BA58">
        <v>1</v>
      </c>
      <c r="BB58">
        <v>1</v>
      </c>
      <c r="BC58">
        <v>1</v>
      </c>
      <c r="BD58">
        <v>1</v>
      </c>
      <c r="BE58">
        <v>1</v>
      </c>
      <c r="BF58">
        <v>1</v>
      </c>
      <c r="BG58">
        <v>1</v>
      </c>
      <c r="BH58">
        <v>1</v>
      </c>
      <c r="BI58">
        <v>1</v>
      </c>
      <c r="BJ58">
        <v>1</v>
      </c>
      <c r="BK58">
        <v>1</v>
      </c>
      <c r="BL58">
        <v>1</v>
      </c>
      <c r="CW58" t="s">
        <v>307</v>
      </c>
    </row>
    <row r="59" spans="3:101">
      <c r="E59" s="79" t="s">
        <v>8334</v>
      </c>
      <c r="F59" t="s">
        <v>17</v>
      </c>
      <c r="I59" t="s">
        <v>5135</v>
      </c>
      <c r="J59" t="s">
        <v>38</v>
      </c>
      <c r="K59" t="s">
        <v>35</v>
      </c>
      <c r="L59" t="s">
        <v>8271</v>
      </c>
      <c r="N59">
        <v>0</v>
      </c>
      <c r="O59">
        <v>0</v>
      </c>
      <c r="P59">
        <v>0</v>
      </c>
      <c r="Q59">
        <v>0</v>
      </c>
      <c r="R59">
        <v>0</v>
      </c>
      <c r="S59">
        <v>0</v>
      </c>
      <c r="T59">
        <v>0</v>
      </c>
      <c r="U59">
        <v>0</v>
      </c>
      <c r="V59">
        <v>0</v>
      </c>
      <c r="W59">
        <v>0</v>
      </c>
      <c r="X59">
        <v>0</v>
      </c>
      <c r="Y59">
        <v>0</v>
      </c>
      <c r="Z59">
        <v>0</v>
      </c>
      <c r="AA59">
        <v>0</v>
      </c>
      <c r="AB59">
        <v>1</v>
      </c>
      <c r="AC59">
        <v>1</v>
      </c>
      <c r="AD59">
        <v>1</v>
      </c>
      <c r="AE59">
        <v>1</v>
      </c>
      <c r="AF59">
        <v>1</v>
      </c>
      <c r="AG59">
        <v>1</v>
      </c>
      <c r="AH59">
        <v>1</v>
      </c>
      <c r="AI59">
        <v>1</v>
      </c>
      <c r="AJ59">
        <v>1</v>
      </c>
      <c r="AK59">
        <v>1</v>
      </c>
      <c r="AL59">
        <v>1</v>
      </c>
      <c r="AM59">
        <v>1</v>
      </c>
      <c r="AN59">
        <v>1</v>
      </c>
      <c r="AO59">
        <v>1</v>
      </c>
      <c r="AP59">
        <v>1</v>
      </c>
      <c r="AQ59">
        <v>1</v>
      </c>
      <c r="AR59">
        <v>1</v>
      </c>
      <c r="AS59">
        <v>1</v>
      </c>
      <c r="AT59">
        <v>1</v>
      </c>
      <c r="AU59">
        <v>1</v>
      </c>
      <c r="AV59">
        <v>1</v>
      </c>
      <c r="AW59">
        <v>1</v>
      </c>
      <c r="AX59">
        <v>1</v>
      </c>
      <c r="AY59">
        <v>1</v>
      </c>
      <c r="AZ59">
        <v>1</v>
      </c>
      <c r="BA59">
        <v>1</v>
      </c>
      <c r="BB59">
        <v>1</v>
      </c>
      <c r="BC59">
        <v>1</v>
      </c>
      <c r="BD59">
        <v>1</v>
      </c>
      <c r="BE59">
        <v>1</v>
      </c>
      <c r="BF59">
        <v>1</v>
      </c>
      <c r="BG59">
        <v>1</v>
      </c>
      <c r="BH59">
        <v>1</v>
      </c>
      <c r="BI59">
        <v>1</v>
      </c>
      <c r="BJ59">
        <v>1</v>
      </c>
      <c r="BK59">
        <v>1</v>
      </c>
      <c r="BL59">
        <v>1</v>
      </c>
      <c r="CW59" t="s">
        <v>308</v>
      </c>
    </row>
    <row r="60" spans="3:101">
      <c r="E60" s="79" t="s">
        <v>8334</v>
      </c>
      <c r="F60" t="s">
        <v>17</v>
      </c>
      <c r="I60" t="s">
        <v>5140</v>
      </c>
      <c r="J60" t="s">
        <v>38</v>
      </c>
      <c r="K60" t="s">
        <v>35</v>
      </c>
      <c r="L60" t="s">
        <v>8271</v>
      </c>
      <c r="N60">
        <v>0</v>
      </c>
      <c r="O60">
        <v>0</v>
      </c>
      <c r="P60">
        <v>0</v>
      </c>
      <c r="Q60">
        <v>0</v>
      </c>
      <c r="R60">
        <v>0</v>
      </c>
      <c r="S60">
        <v>0</v>
      </c>
      <c r="T60">
        <v>0</v>
      </c>
      <c r="U60">
        <v>0</v>
      </c>
      <c r="V60">
        <v>0</v>
      </c>
      <c r="W60">
        <v>0</v>
      </c>
      <c r="X60">
        <v>0.25</v>
      </c>
      <c r="Y60">
        <v>0.25</v>
      </c>
      <c r="Z60">
        <v>0.25</v>
      </c>
      <c r="AA60">
        <v>0.25</v>
      </c>
      <c r="AB60">
        <v>0.25</v>
      </c>
      <c r="AC60">
        <v>0.25</v>
      </c>
      <c r="AD60">
        <v>0.25</v>
      </c>
      <c r="AE60">
        <v>0.25</v>
      </c>
      <c r="AF60">
        <v>0.25</v>
      </c>
      <c r="AG60">
        <v>0.25</v>
      </c>
      <c r="AH60">
        <v>0.25</v>
      </c>
      <c r="AI60">
        <v>0.25</v>
      </c>
      <c r="AJ60">
        <v>0.25</v>
      </c>
      <c r="AK60">
        <v>0.25</v>
      </c>
      <c r="AL60">
        <v>0.25</v>
      </c>
      <c r="AM60">
        <v>0.25</v>
      </c>
      <c r="AN60">
        <v>0.25</v>
      </c>
      <c r="AO60">
        <v>0.25</v>
      </c>
      <c r="AP60">
        <v>0.25</v>
      </c>
      <c r="AQ60">
        <v>0.25</v>
      </c>
      <c r="AR60">
        <v>0.25</v>
      </c>
      <c r="AS60">
        <v>0.25</v>
      </c>
      <c r="AT60">
        <v>0.25</v>
      </c>
      <c r="AU60">
        <v>0.25</v>
      </c>
      <c r="AV60">
        <v>0.25</v>
      </c>
      <c r="AW60">
        <v>0.25</v>
      </c>
      <c r="AX60">
        <v>0.25</v>
      </c>
      <c r="AY60">
        <v>0.25</v>
      </c>
      <c r="AZ60">
        <v>0.25</v>
      </c>
      <c r="BA60">
        <v>0.25</v>
      </c>
      <c r="BB60">
        <v>0.25</v>
      </c>
      <c r="BC60">
        <v>0.25</v>
      </c>
      <c r="BD60">
        <v>0.25</v>
      </c>
      <c r="BE60">
        <v>0.25</v>
      </c>
      <c r="BF60">
        <v>0.25</v>
      </c>
      <c r="BG60">
        <v>0.25</v>
      </c>
      <c r="BH60">
        <v>0.25</v>
      </c>
      <c r="BI60">
        <v>0.25</v>
      </c>
      <c r="BJ60">
        <v>0.25</v>
      </c>
      <c r="BK60">
        <v>0.25</v>
      </c>
      <c r="BL60">
        <v>0.25</v>
      </c>
      <c r="CW60" t="s">
        <v>8267</v>
      </c>
    </row>
    <row r="61" spans="3:101">
      <c r="E61" s="79" t="s">
        <v>8334</v>
      </c>
      <c r="F61" t="s">
        <v>17</v>
      </c>
      <c r="I61" t="s">
        <v>5137</v>
      </c>
      <c r="J61" t="s">
        <v>38</v>
      </c>
      <c r="K61" t="s">
        <v>35</v>
      </c>
      <c r="L61" t="s">
        <v>8271</v>
      </c>
      <c r="N61">
        <v>0</v>
      </c>
      <c r="O61">
        <v>0</v>
      </c>
      <c r="P61">
        <v>0</v>
      </c>
      <c r="Q61">
        <v>0</v>
      </c>
      <c r="R61">
        <v>0</v>
      </c>
      <c r="S61">
        <v>0</v>
      </c>
      <c r="T61">
        <v>0</v>
      </c>
      <c r="U61">
        <v>0</v>
      </c>
      <c r="V61">
        <v>0</v>
      </c>
      <c r="W61">
        <v>0</v>
      </c>
      <c r="X61">
        <v>0.25</v>
      </c>
      <c r="Y61">
        <v>0.25</v>
      </c>
      <c r="Z61">
        <v>0.25</v>
      </c>
      <c r="AA61">
        <v>0.25</v>
      </c>
      <c r="AB61">
        <v>0.25</v>
      </c>
      <c r="AC61">
        <v>0.25</v>
      </c>
      <c r="AD61">
        <v>0.25</v>
      </c>
      <c r="AE61">
        <v>0.25</v>
      </c>
      <c r="AF61">
        <v>0.25</v>
      </c>
      <c r="AG61">
        <v>0.25</v>
      </c>
      <c r="AH61">
        <v>0.25</v>
      </c>
      <c r="AI61">
        <v>0.25</v>
      </c>
      <c r="AJ61">
        <v>0.25</v>
      </c>
      <c r="AK61">
        <v>0.25</v>
      </c>
      <c r="AL61">
        <v>0.25</v>
      </c>
      <c r="AM61">
        <v>0.25</v>
      </c>
      <c r="AN61">
        <v>0.25</v>
      </c>
      <c r="AO61">
        <v>0.25</v>
      </c>
      <c r="AP61">
        <v>0.25</v>
      </c>
      <c r="AQ61">
        <v>0.25</v>
      </c>
      <c r="AR61">
        <v>0.25</v>
      </c>
      <c r="AS61">
        <v>0.25</v>
      </c>
      <c r="AT61">
        <v>0.25</v>
      </c>
      <c r="AU61">
        <v>0.25</v>
      </c>
      <c r="AV61">
        <v>0.25</v>
      </c>
      <c r="AW61">
        <v>0.25</v>
      </c>
      <c r="AX61">
        <v>0.25</v>
      </c>
      <c r="AY61">
        <v>0.25</v>
      </c>
      <c r="AZ61">
        <v>0.25</v>
      </c>
      <c r="BA61">
        <v>0.25</v>
      </c>
      <c r="BB61">
        <v>0.25</v>
      </c>
      <c r="BC61">
        <v>0.25</v>
      </c>
      <c r="BD61">
        <v>0.25</v>
      </c>
      <c r="BE61">
        <v>0.25</v>
      </c>
      <c r="BF61">
        <v>0.25</v>
      </c>
      <c r="BG61">
        <v>0.25</v>
      </c>
      <c r="BH61">
        <v>0.25</v>
      </c>
      <c r="BI61">
        <v>0.25</v>
      </c>
      <c r="BJ61">
        <v>0.25</v>
      </c>
      <c r="BK61">
        <v>0.25</v>
      </c>
      <c r="BL61">
        <v>0.25</v>
      </c>
      <c r="CW61" t="s">
        <v>8267</v>
      </c>
    </row>
    <row r="62" spans="3:101">
      <c r="E62" s="79" t="s">
        <v>8334</v>
      </c>
      <c r="F62" t="s">
        <v>17</v>
      </c>
      <c r="I62" t="s">
        <v>5150</v>
      </c>
      <c r="J62" t="s">
        <v>38</v>
      </c>
      <c r="K62" t="s">
        <v>35</v>
      </c>
      <c r="L62" t="s">
        <v>8271</v>
      </c>
      <c r="N62">
        <v>0</v>
      </c>
      <c r="O62">
        <v>0</v>
      </c>
      <c r="P62">
        <v>0</v>
      </c>
      <c r="Q62">
        <v>0</v>
      </c>
      <c r="R62">
        <v>0</v>
      </c>
      <c r="S62">
        <v>0</v>
      </c>
      <c r="T62">
        <v>0</v>
      </c>
      <c r="U62">
        <v>0</v>
      </c>
      <c r="V62">
        <v>0</v>
      </c>
      <c r="W62">
        <v>0</v>
      </c>
      <c r="X62">
        <v>0.25</v>
      </c>
      <c r="Y62">
        <v>0.25</v>
      </c>
      <c r="Z62">
        <v>0.25</v>
      </c>
      <c r="AA62">
        <v>0.25</v>
      </c>
      <c r="AB62">
        <v>0.25</v>
      </c>
      <c r="AC62">
        <v>0.25</v>
      </c>
      <c r="AD62">
        <v>0.25</v>
      </c>
      <c r="AE62">
        <v>0.25</v>
      </c>
      <c r="AF62">
        <v>0.25</v>
      </c>
      <c r="AG62">
        <v>0.25</v>
      </c>
      <c r="AH62">
        <v>0.25</v>
      </c>
      <c r="AI62">
        <v>0.25</v>
      </c>
      <c r="AJ62">
        <v>0.25</v>
      </c>
      <c r="AK62">
        <v>0.25</v>
      </c>
      <c r="AL62">
        <v>0.25</v>
      </c>
      <c r="AM62">
        <v>0.25</v>
      </c>
      <c r="AN62">
        <v>0.25</v>
      </c>
      <c r="AO62">
        <v>0.25</v>
      </c>
      <c r="AP62">
        <v>0.25</v>
      </c>
      <c r="AQ62">
        <v>0.25</v>
      </c>
      <c r="AR62">
        <v>0.25</v>
      </c>
      <c r="AS62">
        <v>0.25</v>
      </c>
      <c r="AT62">
        <v>0.25</v>
      </c>
      <c r="AU62">
        <v>0.25</v>
      </c>
      <c r="AV62">
        <v>0.25</v>
      </c>
      <c r="AW62">
        <v>0.25</v>
      </c>
      <c r="AX62">
        <v>0.25</v>
      </c>
      <c r="AY62">
        <v>0.25</v>
      </c>
      <c r="AZ62">
        <v>0.25</v>
      </c>
      <c r="BA62">
        <v>0.25</v>
      </c>
      <c r="BB62">
        <v>0.25</v>
      </c>
      <c r="BC62">
        <v>0.25</v>
      </c>
      <c r="BD62">
        <v>0.25</v>
      </c>
      <c r="BE62">
        <v>0.25</v>
      </c>
      <c r="BF62">
        <v>0.25</v>
      </c>
      <c r="BG62">
        <v>0.25</v>
      </c>
      <c r="BH62">
        <v>0.25</v>
      </c>
      <c r="BI62">
        <v>0.25</v>
      </c>
      <c r="BJ62">
        <v>0.25</v>
      </c>
      <c r="BK62">
        <v>0.25</v>
      </c>
      <c r="BL62">
        <v>0.25</v>
      </c>
      <c r="CW62" t="s">
        <v>8267</v>
      </c>
    </row>
    <row r="63" spans="3:101">
      <c r="E63" s="79" t="s">
        <v>8334</v>
      </c>
      <c r="F63" t="s">
        <v>17</v>
      </c>
      <c r="I63" t="s">
        <v>5155</v>
      </c>
      <c r="J63" t="s">
        <v>38</v>
      </c>
      <c r="K63" t="s">
        <v>35</v>
      </c>
      <c r="L63" t="s">
        <v>8271</v>
      </c>
      <c r="N63">
        <v>0</v>
      </c>
      <c r="O63">
        <v>0</v>
      </c>
      <c r="P63">
        <v>0</v>
      </c>
      <c r="Q63">
        <v>0</v>
      </c>
      <c r="R63">
        <v>0</v>
      </c>
      <c r="S63">
        <v>0</v>
      </c>
      <c r="T63">
        <v>0</v>
      </c>
      <c r="U63">
        <v>0</v>
      </c>
      <c r="V63">
        <v>0</v>
      </c>
      <c r="W63">
        <v>0</v>
      </c>
      <c r="X63">
        <v>0.25</v>
      </c>
      <c r="Y63">
        <v>0.25</v>
      </c>
      <c r="Z63">
        <v>0.25</v>
      </c>
      <c r="AA63">
        <v>0.25</v>
      </c>
      <c r="AB63">
        <v>0.25</v>
      </c>
      <c r="AC63">
        <v>0.25</v>
      </c>
      <c r="AD63">
        <v>0.25</v>
      </c>
      <c r="AE63">
        <v>0.25</v>
      </c>
      <c r="AF63">
        <v>0.25</v>
      </c>
      <c r="AG63">
        <v>0.25</v>
      </c>
      <c r="AH63">
        <v>0.25</v>
      </c>
      <c r="AI63">
        <v>0.25</v>
      </c>
      <c r="AJ63">
        <v>0.25</v>
      </c>
      <c r="AK63">
        <v>0.25</v>
      </c>
      <c r="AL63">
        <v>0.25</v>
      </c>
      <c r="AM63">
        <v>0.25</v>
      </c>
      <c r="AN63">
        <v>0.25</v>
      </c>
      <c r="AO63">
        <v>0.25</v>
      </c>
      <c r="AP63">
        <v>0.25</v>
      </c>
      <c r="AQ63">
        <v>0.25</v>
      </c>
      <c r="AR63">
        <v>0.25</v>
      </c>
      <c r="AS63">
        <v>0.25</v>
      </c>
      <c r="AT63">
        <v>0.25</v>
      </c>
      <c r="AU63">
        <v>0.25</v>
      </c>
      <c r="AV63">
        <v>0.25</v>
      </c>
      <c r="AW63">
        <v>0.25</v>
      </c>
      <c r="AX63">
        <v>0.25</v>
      </c>
      <c r="AY63">
        <v>0.25</v>
      </c>
      <c r="AZ63">
        <v>0.25</v>
      </c>
      <c r="BA63">
        <v>0.25</v>
      </c>
      <c r="BB63">
        <v>0.25</v>
      </c>
      <c r="BC63">
        <v>0.25</v>
      </c>
      <c r="BD63">
        <v>0.25</v>
      </c>
      <c r="BE63">
        <v>0.25</v>
      </c>
      <c r="BF63">
        <v>0.25</v>
      </c>
      <c r="BG63">
        <v>0.25</v>
      </c>
      <c r="BH63">
        <v>0.25</v>
      </c>
      <c r="BI63">
        <v>0.25</v>
      </c>
      <c r="BJ63">
        <v>0.25</v>
      </c>
      <c r="BK63">
        <v>0.25</v>
      </c>
      <c r="BL63">
        <v>0.25</v>
      </c>
      <c r="CW63" t="s">
        <v>8267</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DCACF-5EE8-4222-8774-D1A6D51BA7F7}">
  <sheetPr codeName="Sheet8">
    <tabColor theme="2" tint="-9.9978637043366805E-2"/>
  </sheetPr>
  <dimension ref="B2:BU32"/>
  <sheetViews>
    <sheetView workbookViewId="0">
      <selection activeCell="BL42" sqref="BL42"/>
    </sheetView>
  </sheetViews>
  <sheetFormatPr defaultRowHeight="14.5"/>
  <cols>
    <col min="3" max="3" width="16.1796875" bestFit="1" customWidth="1"/>
    <col min="4" max="4" width="18.36328125" bestFit="1" customWidth="1"/>
    <col min="5" max="5" width="12.54296875" bestFit="1" customWidth="1"/>
    <col min="9" max="10" width="8.6328125" customWidth="1"/>
  </cols>
  <sheetData>
    <row r="2" spans="3:73">
      <c r="K2" s="1">
        <v>45200</v>
      </c>
      <c r="L2" s="1">
        <v>45231</v>
      </c>
      <c r="M2" s="1">
        <v>45261</v>
      </c>
      <c r="N2" s="1">
        <v>45292</v>
      </c>
      <c r="O2" s="1">
        <v>45323</v>
      </c>
      <c r="P2" s="1">
        <v>45352</v>
      </c>
      <c r="Q2" s="1">
        <v>45383</v>
      </c>
      <c r="R2" s="1">
        <v>45413</v>
      </c>
      <c r="S2" s="1">
        <v>45444</v>
      </c>
      <c r="T2" s="1">
        <v>45474</v>
      </c>
      <c r="U2" s="1">
        <v>45505</v>
      </c>
      <c r="V2" s="1">
        <v>45536</v>
      </c>
      <c r="W2" s="1">
        <v>45566</v>
      </c>
      <c r="X2" s="1">
        <v>45597</v>
      </c>
      <c r="Y2" s="1">
        <v>45627</v>
      </c>
      <c r="Z2" s="1">
        <v>45658</v>
      </c>
      <c r="AA2" s="1">
        <v>45689</v>
      </c>
      <c r="AB2" s="1">
        <v>45717</v>
      </c>
      <c r="AC2" s="1">
        <v>45748</v>
      </c>
      <c r="AD2" s="1">
        <v>45778</v>
      </c>
      <c r="AE2" s="1">
        <v>45809</v>
      </c>
      <c r="AF2" s="1">
        <v>45839</v>
      </c>
      <c r="AG2" s="1">
        <v>45870</v>
      </c>
      <c r="AH2" s="1">
        <v>45901</v>
      </c>
      <c r="AI2" s="1">
        <v>45931</v>
      </c>
      <c r="AJ2" s="1">
        <v>45962</v>
      </c>
      <c r="AK2" s="1">
        <v>45992</v>
      </c>
      <c r="AL2" s="1">
        <v>46023</v>
      </c>
      <c r="AM2" s="1">
        <v>46054</v>
      </c>
      <c r="AN2" s="1">
        <v>46082</v>
      </c>
      <c r="AO2" s="1">
        <v>46113</v>
      </c>
      <c r="AP2" s="1">
        <v>46143</v>
      </c>
      <c r="AQ2" s="1">
        <v>46174</v>
      </c>
      <c r="AR2" s="1">
        <v>46204</v>
      </c>
      <c r="AS2" s="1">
        <v>46235</v>
      </c>
      <c r="AT2" s="1">
        <v>46266</v>
      </c>
      <c r="AU2" s="1">
        <v>46296</v>
      </c>
      <c r="AV2" s="1">
        <v>46327</v>
      </c>
      <c r="AW2" s="1">
        <v>46357</v>
      </c>
      <c r="AX2" s="1">
        <v>46388</v>
      </c>
      <c r="AY2" s="1">
        <v>46419</v>
      </c>
      <c r="AZ2" s="1">
        <v>46447</v>
      </c>
      <c r="BA2" s="1">
        <v>46478</v>
      </c>
      <c r="BB2" s="1">
        <v>46508</v>
      </c>
      <c r="BC2" s="1">
        <v>46539</v>
      </c>
      <c r="BD2" s="1">
        <v>46569</v>
      </c>
      <c r="BE2" s="1">
        <v>46600</v>
      </c>
      <c r="BF2" s="1">
        <v>46631</v>
      </c>
      <c r="BG2" s="1">
        <v>46661</v>
      </c>
      <c r="BH2" s="1">
        <v>46692</v>
      </c>
      <c r="BI2" s="1">
        <v>46722</v>
      </c>
      <c r="BJ2" s="1">
        <v>46753</v>
      </c>
      <c r="BK2" s="1">
        <v>46784</v>
      </c>
      <c r="BL2" s="1">
        <v>46813</v>
      </c>
      <c r="BM2" s="1">
        <v>46844</v>
      </c>
      <c r="BN2" s="1">
        <v>46874</v>
      </c>
      <c r="BO2" s="1">
        <v>46905</v>
      </c>
      <c r="BP2" s="1">
        <v>46935</v>
      </c>
      <c r="BQ2" s="1">
        <v>46966</v>
      </c>
      <c r="BR2" s="1">
        <v>46997</v>
      </c>
      <c r="BS2" s="1">
        <v>47027</v>
      </c>
      <c r="BT2" s="1">
        <v>47058</v>
      </c>
      <c r="BU2" s="1">
        <v>47088</v>
      </c>
    </row>
    <row r="3" spans="3:73">
      <c r="K3" s="67">
        <f t="shared" ref="K3:AP3" si="0">+SUM(K4:K19)</f>
        <v>0</v>
      </c>
      <c r="L3" s="67">
        <f t="shared" si="0"/>
        <v>0</v>
      </c>
      <c r="M3" s="67">
        <f t="shared" si="0"/>
        <v>0</v>
      </c>
      <c r="N3" s="67">
        <f t="shared" si="0"/>
        <v>0</v>
      </c>
      <c r="O3" s="67">
        <f t="shared" si="0"/>
        <v>0</v>
      </c>
      <c r="P3" s="67">
        <f t="shared" si="0"/>
        <v>0</v>
      </c>
      <c r="Q3" s="67">
        <f t="shared" si="0"/>
        <v>0</v>
      </c>
      <c r="R3" s="67">
        <f t="shared" si="0"/>
        <v>5.9999999999999982</v>
      </c>
      <c r="S3" s="67">
        <f t="shared" si="0"/>
        <v>5.9999999999999982</v>
      </c>
      <c r="T3" s="67">
        <f t="shared" si="0"/>
        <v>5.9999999999999982</v>
      </c>
      <c r="U3" s="67">
        <f t="shared" si="0"/>
        <v>5.9999999999999982</v>
      </c>
      <c r="V3" s="67">
        <f t="shared" si="0"/>
        <v>5.9999999999999982</v>
      </c>
      <c r="W3" s="67">
        <f t="shared" si="0"/>
        <v>5.9999999999999982</v>
      </c>
      <c r="X3" s="67">
        <f t="shared" si="0"/>
        <v>5.9999999999999982</v>
      </c>
      <c r="Y3" s="67">
        <f t="shared" si="0"/>
        <v>5.9999999999999982</v>
      </c>
      <c r="Z3" s="67">
        <f t="shared" si="0"/>
        <v>5.9999999999999982</v>
      </c>
      <c r="AA3" s="67">
        <f t="shared" si="0"/>
        <v>5.9999999999999982</v>
      </c>
      <c r="AB3" s="67">
        <f t="shared" si="0"/>
        <v>5.9999999999999982</v>
      </c>
      <c r="AC3" s="67">
        <f t="shared" si="0"/>
        <v>5.9999999999999982</v>
      </c>
      <c r="AD3" s="67">
        <f t="shared" si="0"/>
        <v>5.9999999999999982</v>
      </c>
      <c r="AE3" s="67">
        <f t="shared" si="0"/>
        <v>5.9999999999999982</v>
      </c>
      <c r="AF3" s="67">
        <f t="shared" si="0"/>
        <v>5.9999999999999982</v>
      </c>
      <c r="AG3" s="67">
        <f t="shared" si="0"/>
        <v>5.9999999999999982</v>
      </c>
      <c r="AH3" s="67">
        <f t="shared" si="0"/>
        <v>5.9999999999999982</v>
      </c>
      <c r="AI3" s="67">
        <f t="shared" si="0"/>
        <v>5.9999999999999982</v>
      </c>
      <c r="AJ3" s="67">
        <f t="shared" si="0"/>
        <v>5.9999999999999982</v>
      </c>
      <c r="AK3" s="67">
        <f t="shared" si="0"/>
        <v>5.9999999999999982</v>
      </c>
      <c r="AL3" s="67">
        <f t="shared" si="0"/>
        <v>5.9999999999999982</v>
      </c>
      <c r="AM3" s="67">
        <f t="shared" si="0"/>
        <v>5.9999999999999982</v>
      </c>
      <c r="AN3" s="67">
        <f t="shared" si="0"/>
        <v>5.9999999999999982</v>
      </c>
      <c r="AO3" s="67">
        <f t="shared" si="0"/>
        <v>5.9999999999999982</v>
      </c>
      <c r="AP3" s="67">
        <f t="shared" si="0"/>
        <v>5.9999999999999982</v>
      </c>
      <c r="AQ3" s="67">
        <f t="shared" ref="AQ3:BU3" si="1">+SUM(AQ4:AQ19)</f>
        <v>5.9999999999999982</v>
      </c>
      <c r="AR3" s="67">
        <f t="shared" si="1"/>
        <v>5.9999999999999982</v>
      </c>
      <c r="AS3" s="67">
        <f t="shared" si="1"/>
        <v>5.9999999999999982</v>
      </c>
      <c r="AT3" s="67">
        <f t="shared" si="1"/>
        <v>5.9999999999999982</v>
      </c>
      <c r="AU3" s="67">
        <f t="shared" si="1"/>
        <v>5.9999999999999982</v>
      </c>
      <c r="AV3" s="67">
        <f t="shared" si="1"/>
        <v>5.9999999999999982</v>
      </c>
      <c r="AW3" s="67">
        <f t="shared" si="1"/>
        <v>5.9999999999999982</v>
      </c>
      <c r="AX3" s="67">
        <f t="shared" si="1"/>
        <v>5.9999999999999982</v>
      </c>
      <c r="AY3" s="67">
        <f t="shared" si="1"/>
        <v>5.9999999999999982</v>
      </c>
      <c r="AZ3" s="67">
        <f t="shared" si="1"/>
        <v>5.9999999999999982</v>
      </c>
      <c r="BA3" s="67">
        <f t="shared" si="1"/>
        <v>5.9999999999999982</v>
      </c>
      <c r="BB3" s="67">
        <f t="shared" si="1"/>
        <v>5.9999999999999982</v>
      </c>
      <c r="BC3" s="67">
        <f t="shared" si="1"/>
        <v>5.9999999999999982</v>
      </c>
      <c r="BD3" s="67">
        <f t="shared" si="1"/>
        <v>5.9999999999999982</v>
      </c>
      <c r="BE3" s="67">
        <f t="shared" si="1"/>
        <v>5.9999999999999982</v>
      </c>
      <c r="BF3" s="67">
        <f t="shared" si="1"/>
        <v>5.9999999999999982</v>
      </c>
      <c r="BG3" s="67">
        <f t="shared" si="1"/>
        <v>5.9999999999999982</v>
      </c>
      <c r="BH3" s="67">
        <f t="shared" si="1"/>
        <v>5.9999999999999982</v>
      </c>
      <c r="BI3" s="67">
        <f t="shared" si="1"/>
        <v>5.9999999999999982</v>
      </c>
      <c r="BJ3" s="67">
        <f t="shared" si="1"/>
        <v>5.9999999999999982</v>
      </c>
      <c r="BK3" s="67">
        <f t="shared" si="1"/>
        <v>5.9999999999999982</v>
      </c>
      <c r="BL3" s="67">
        <f t="shared" si="1"/>
        <v>5.9999999999999982</v>
      </c>
      <c r="BM3" s="67">
        <f t="shared" si="1"/>
        <v>5.9999999999999982</v>
      </c>
      <c r="BN3" s="67">
        <f t="shared" si="1"/>
        <v>5.9999999999999982</v>
      </c>
      <c r="BO3" s="67">
        <f t="shared" si="1"/>
        <v>5.9999999999999982</v>
      </c>
      <c r="BP3" s="67">
        <f t="shared" si="1"/>
        <v>5.9999999999999982</v>
      </c>
      <c r="BQ3" s="67">
        <f t="shared" si="1"/>
        <v>5.9999999999999982</v>
      </c>
      <c r="BR3" s="67">
        <f t="shared" si="1"/>
        <v>5.9999999999999982</v>
      </c>
      <c r="BS3" s="67">
        <f t="shared" si="1"/>
        <v>5.9999999999999982</v>
      </c>
      <c r="BT3" s="67">
        <f t="shared" si="1"/>
        <v>5.9999999999999982</v>
      </c>
      <c r="BU3" s="67">
        <f t="shared" si="1"/>
        <v>5.9999999999999982</v>
      </c>
    </row>
    <row r="4" spans="3:73">
      <c r="C4" t="s">
        <v>7462</v>
      </c>
      <c r="D4" t="s">
        <v>2604</v>
      </c>
      <c r="E4" t="s">
        <v>1704</v>
      </c>
      <c r="F4" t="s">
        <v>35</v>
      </c>
      <c r="G4" t="s">
        <v>2608</v>
      </c>
      <c r="H4" s="67">
        <v>56594.865360000098</v>
      </c>
      <c r="I4" s="83">
        <v>8.456149335542186E-2</v>
      </c>
      <c r="J4" s="83">
        <f>+I4/($I$4+SUM($I$10:$I$19))</f>
        <v>0.37593743513289651</v>
      </c>
      <c r="K4">
        <v>0</v>
      </c>
      <c r="L4">
        <v>0</v>
      </c>
      <c r="M4">
        <v>0</v>
      </c>
      <c r="N4">
        <v>0</v>
      </c>
      <c r="O4">
        <v>0</v>
      </c>
      <c r="P4">
        <v>0</v>
      </c>
      <c r="Q4">
        <v>0</v>
      </c>
      <c r="R4">
        <v>0.37593743513289651</v>
      </c>
      <c r="S4">
        <v>0.37593743513289651</v>
      </c>
      <c r="T4">
        <v>0.37593743513289651</v>
      </c>
      <c r="U4">
        <v>0.37593743513289651</v>
      </c>
      <c r="V4">
        <v>0.37593743513289651</v>
      </c>
      <c r="W4">
        <v>0.37593743513289651</v>
      </c>
      <c r="X4">
        <v>0.37593743513289651</v>
      </c>
      <c r="Y4">
        <v>0.37593743513289651</v>
      </c>
      <c r="Z4">
        <v>0.37593743513289651</v>
      </c>
      <c r="AA4">
        <v>0.37593743513289651</v>
      </c>
      <c r="AB4">
        <v>0.37593743513289651</v>
      </c>
      <c r="AC4">
        <v>0.37593743513289651</v>
      </c>
      <c r="AD4">
        <v>0.37593743513289651</v>
      </c>
      <c r="AE4">
        <v>0.37593743513289651</v>
      </c>
      <c r="AF4">
        <v>0.37593743513289651</v>
      </c>
      <c r="AG4">
        <v>0.37593743513289651</v>
      </c>
      <c r="AH4">
        <v>0.37593743513289651</v>
      </c>
      <c r="AI4">
        <v>0.37593743513289651</v>
      </c>
      <c r="AJ4">
        <v>0.37593743513289651</v>
      </c>
      <c r="AK4">
        <v>0.37593743513289651</v>
      </c>
      <c r="AL4">
        <v>0.37593743513289651</v>
      </c>
      <c r="AM4">
        <v>0.37593743513289651</v>
      </c>
      <c r="AN4">
        <v>0.37593743513289651</v>
      </c>
      <c r="AO4">
        <v>0.37593743513289651</v>
      </c>
      <c r="AP4">
        <v>0.37593743513289651</v>
      </c>
      <c r="AQ4">
        <v>0.37593743513289651</v>
      </c>
      <c r="AR4">
        <v>0.37593743513289651</v>
      </c>
      <c r="AS4">
        <v>0.37593743513289651</v>
      </c>
      <c r="AT4">
        <v>0.37593743513289651</v>
      </c>
      <c r="AU4">
        <v>0.37593743513289651</v>
      </c>
      <c r="AV4">
        <v>0.37593743513289651</v>
      </c>
      <c r="AW4">
        <v>0.37593743513289651</v>
      </c>
      <c r="AX4">
        <v>0.37593743513289651</v>
      </c>
      <c r="AY4">
        <v>0.37593743513289651</v>
      </c>
      <c r="AZ4">
        <v>0.37593743513289651</v>
      </c>
      <c r="BA4">
        <v>0.37593743513289651</v>
      </c>
      <c r="BB4">
        <v>0.37593743513289651</v>
      </c>
      <c r="BC4">
        <v>0.37593743513289651</v>
      </c>
      <c r="BD4">
        <v>0.37593743513289651</v>
      </c>
      <c r="BE4">
        <v>0.37593743513289651</v>
      </c>
      <c r="BF4">
        <v>0.37593743513289651</v>
      </c>
      <c r="BG4">
        <v>0.37593743513289651</v>
      </c>
      <c r="BH4">
        <v>0.37593743513289651</v>
      </c>
      <c r="BI4">
        <v>0.37593743513289651</v>
      </c>
      <c r="BJ4">
        <v>0.37593743513289651</v>
      </c>
      <c r="BK4">
        <v>0.37593743513289651</v>
      </c>
      <c r="BL4">
        <v>0.37593743513289651</v>
      </c>
      <c r="BM4">
        <v>0.37593743513289651</v>
      </c>
      <c r="BN4">
        <v>0.37593743513289651</v>
      </c>
      <c r="BO4">
        <v>0.37593743513289651</v>
      </c>
      <c r="BP4">
        <v>0.37593743513289651</v>
      </c>
      <c r="BQ4">
        <v>0.37593743513289651</v>
      </c>
      <c r="BR4">
        <v>0.37593743513289651</v>
      </c>
      <c r="BS4">
        <v>0.37593743513289651</v>
      </c>
      <c r="BT4">
        <v>0.37593743513289651</v>
      </c>
      <c r="BU4">
        <v>0.37593743513289651</v>
      </c>
    </row>
    <row r="5" spans="3:73">
      <c r="C5" t="s">
        <v>171</v>
      </c>
      <c r="D5" t="s">
        <v>2604</v>
      </c>
      <c r="E5" t="s">
        <v>38</v>
      </c>
      <c r="F5" t="s">
        <v>35</v>
      </c>
      <c r="G5" t="s">
        <v>2608</v>
      </c>
      <c r="H5" s="67">
        <v>518731.35890399991</v>
      </c>
      <c r="I5" s="83">
        <v>0.77506498301897297</v>
      </c>
      <c r="J5" s="83"/>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1</v>
      </c>
      <c r="AT5">
        <v>1</v>
      </c>
      <c r="AU5">
        <v>1</v>
      </c>
      <c r="AV5">
        <v>1</v>
      </c>
      <c r="AW5">
        <v>1</v>
      </c>
      <c r="AX5">
        <v>1</v>
      </c>
      <c r="AY5">
        <v>1</v>
      </c>
      <c r="AZ5">
        <v>1</v>
      </c>
      <c r="BA5">
        <v>1</v>
      </c>
      <c r="BB5">
        <v>1</v>
      </c>
      <c r="BC5">
        <v>1</v>
      </c>
      <c r="BD5">
        <v>1</v>
      </c>
      <c r="BE5">
        <v>1</v>
      </c>
      <c r="BF5">
        <v>1</v>
      </c>
      <c r="BG5">
        <v>1</v>
      </c>
      <c r="BH5">
        <v>1</v>
      </c>
      <c r="BI5">
        <v>1</v>
      </c>
      <c r="BJ5">
        <v>1</v>
      </c>
      <c r="BK5">
        <v>1</v>
      </c>
      <c r="BL5">
        <v>1</v>
      </c>
      <c r="BM5">
        <v>1</v>
      </c>
      <c r="BN5">
        <v>1</v>
      </c>
      <c r="BO5">
        <v>1</v>
      </c>
      <c r="BP5">
        <v>1</v>
      </c>
      <c r="BQ5">
        <v>1</v>
      </c>
      <c r="BR5">
        <v>1</v>
      </c>
      <c r="BS5">
        <v>1</v>
      </c>
      <c r="BT5">
        <v>1</v>
      </c>
      <c r="BU5">
        <v>1</v>
      </c>
    </row>
    <row r="6" spans="3:73">
      <c r="C6" t="s">
        <v>7458</v>
      </c>
      <c r="D6" t="s">
        <v>2604</v>
      </c>
      <c r="E6" t="s">
        <v>38</v>
      </c>
      <c r="F6" t="s">
        <v>35</v>
      </c>
      <c r="G6" t="s">
        <v>2608</v>
      </c>
      <c r="H6" s="67"/>
      <c r="I6" s="83"/>
      <c r="J6" s="83"/>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1</v>
      </c>
      <c r="BF6">
        <v>1</v>
      </c>
      <c r="BG6">
        <v>1</v>
      </c>
      <c r="BH6">
        <v>1</v>
      </c>
      <c r="BI6">
        <v>1</v>
      </c>
      <c r="BJ6">
        <v>1</v>
      </c>
      <c r="BK6">
        <v>1</v>
      </c>
      <c r="BL6">
        <v>1</v>
      </c>
      <c r="BM6">
        <v>1</v>
      </c>
      <c r="BN6">
        <v>1</v>
      </c>
      <c r="BO6">
        <v>1</v>
      </c>
      <c r="BP6">
        <v>1</v>
      </c>
      <c r="BQ6">
        <v>1</v>
      </c>
      <c r="BR6">
        <v>1</v>
      </c>
      <c r="BS6">
        <v>1</v>
      </c>
      <c r="BT6">
        <v>1</v>
      </c>
      <c r="BU6">
        <v>1</v>
      </c>
    </row>
    <row r="7" spans="3:73">
      <c r="C7" t="s">
        <v>7459</v>
      </c>
      <c r="D7" t="s">
        <v>2604</v>
      </c>
      <c r="E7" t="s">
        <v>38</v>
      </c>
      <c r="F7" t="s">
        <v>35</v>
      </c>
      <c r="G7" t="s">
        <v>2608</v>
      </c>
      <c r="H7" s="67"/>
      <c r="I7" s="83"/>
      <c r="J7" s="83"/>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c r="AR7">
        <v>1</v>
      </c>
      <c r="AS7">
        <v>1</v>
      </c>
      <c r="AT7">
        <v>1</v>
      </c>
      <c r="AU7">
        <v>1</v>
      </c>
      <c r="AV7">
        <v>1</v>
      </c>
      <c r="AW7">
        <v>1</v>
      </c>
      <c r="AX7">
        <v>1</v>
      </c>
      <c r="AY7">
        <v>1</v>
      </c>
      <c r="AZ7">
        <v>1</v>
      </c>
      <c r="BA7">
        <v>1</v>
      </c>
      <c r="BB7">
        <v>1</v>
      </c>
      <c r="BC7">
        <v>1</v>
      </c>
      <c r="BD7">
        <v>1</v>
      </c>
      <c r="BE7">
        <v>1</v>
      </c>
      <c r="BF7">
        <v>1</v>
      </c>
      <c r="BG7">
        <v>1</v>
      </c>
      <c r="BH7">
        <v>1</v>
      </c>
      <c r="BI7">
        <v>1</v>
      </c>
      <c r="BJ7">
        <v>1</v>
      </c>
      <c r="BK7">
        <v>1</v>
      </c>
      <c r="BL7">
        <v>1</v>
      </c>
      <c r="BM7">
        <v>1</v>
      </c>
      <c r="BN7">
        <v>1</v>
      </c>
      <c r="BO7">
        <v>1</v>
      </c>
      <c r="BP7">
        <v>1</v>
      </c>
      <c r="BQ7">
        <v>1</v>
      </c>
      <c r="BR7">
        <v>1</v>
      </c>
      <c r="BS7">
        <v>1</v>
      </c>
      <c r="BT7">
        <v>1</v>
      </c>
      <c r="BU7">
        <v>1</v>
      </c>
    </row>
    <row r="8" spans="3:73">
      <c r="C8" t="s">
        <v>7460</v>
      </c>
      <c r="D8" t="s">
        <v>2604</v>
      </c>
      <c r="E8" t="s">
        <v>38</v>
      </c>
      <c r="F8" t="s">
        <v>35</v>
      </c>
      <c r="G8" t="s">
        <v>2608</v>
      </c>
      <c r="H8" s="67"/>
      <c r="I8" s="83"/>
      <c r="J8" s="83"/>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1</v>
      </c>
      <c r="BA8">
        <v>1</v>
      </c>
      <c r="BB8">
        <v>1</v>
      </c>
      <c r="BC8">
        <v>1</v>
      </c>
      <c r="BD8">
        <v>1</v>
      </c>
      <c r="BE8">
        <v>1</v>
      </c>
      <c r="BF8">
        <v>1</v>
      </c>
      <c r="BG8">
        <v>1</v>
      </c>
      <c r="BH8">
        <v>1</v>
      </c>
      <c r="BI8">
        <v>1</v>
      </c>
      <c r="BJ8">
        <v>1</v>
      </c>
      <c r="BK8">
        <v>1</v>
      </c>
      <c r="BL8">
        <v>1</v>
      </c>
      <c r="BM8">
        <v>1</v>
      </c>
      <c r="BN8">
        <v>1</v>
      </c>
      <c r="BO8">
        <v>1</v>
      </c>
      <c r="BP8">
        <v>1</v>
      </c>
      <c r="BQ8">
        <v>1</v>
      </c>
      <c r="BR8">
        <v>1</v>
      </c>
      <c r="BS8">
        <v>1</v>
      </c>
      <c r="BT8">
        <v>1</v>
      </c>
      <c r="BU8">
        <v>1</v>
      </c>
    </row>
    <row r="9" spans="3:73">
      <c r="C9" t="s">
        <v>7461</v>
      </c>
      <c r="D9" t="s">
        <v>2604</v>
      </c>
      <c r="E9" t="s">
        <v>38</v>
      </c>
      <c r="F9" t="s">
        <v>35</v>
      </c>
      <c r="G9" t="s">
        <v>2608</v>
      </c>
      <c r="H9" s="67"/>
      <c r="I9" s="83"/>
      <c r="J9" s="83"/>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1</v>
      </c>
      <c r="AR9">
        <v>1</v>
      </c>
      <c r="AS9">
        <v>1</v>
      </c>
      <c r="AT9">
        <v>1</v>
      </c>
      <c r="AU9">
        <v>1</v>
      </c>
      <c r="AV9">
        <v>1</v>
      </c>
      <c r="AW9">
        <v>1</v>
      </c>
      <c r="AX9">
        <v>1</v>
      </c>
      <c r="AY9">
        <v>1</v>
      </c>
      <c r="AZ9">
        <v>1</v>
      </c>
      <c r="BA9">
        <v>1</v>
      </c>
      <c r="BB9">
        <v>1</v>
      </c>
      <c r="BC9">
        <v>1</v>
      </c>
      <c r="BD9">
        <v>1</v>
      </c>
      <c r="BE9">
        <v>1</v>
      </c>
      <c r="BF9">
        <v>1</v>
      </c>
      <c r="BG9">
        <v>1</v>
      </c>
      <c r="BH9">
        <v>1</v>
      </c>
      <c r="BI9">
        <v>1</v>
      </c>
      <c r="BJ9">
        <v>1</v>
      </c>
      <c r="BK9">
        <v>1</v>
      </c>
      <c r="BL9">
        <v>1</v>
      </c>
      <c r="BM9">
        <v>1</v>
      </c>
      <c r="BN9">
        <v>1</v>
      </c>
      <c r="BO9">
        <v>1</v>
      </c>
      <c r="BP9">
        <v>1</v>
      </c>
      <c r="BQ9">
        <v>1</v>
      </c>
      <c r="BR9">
        <v>1</v>
      </c>
      <c r="BS9">
        <v>1</v>
      </c>
      <c r="BT9">
        <v>1</v>
      </c>
      <c r="BU9">
        <v>1</v>
      </c>
    </row>
    <row r="10" spans="3:73">
      <c r="C10" t="s">
        <v>7462</v>
      </c>
      <c r="D10" t="s">
        <v>2604</v>
      </c>
      <c r="E10" t="s">
        <v>1705</v>
      </c>
      <c r="F10" t="s">
        <v>35</v>
      </c>
      <c r="G10" t="s">
        <v>2608</v>
      </c>
      <c r="H10" s="67">
        <v>33905.631671999996</v>
      </c>
      <c r="I10" s="83">
        <v>5.0660264479922487E-2</v>
      </c>
      <c r="J10" s="83">
        <f t="shared" ref="J10:J19" si="2">+I10/($I$4+SUM($I$10:$I$19))</f>
        <v>0.22522177809333968</v>
      </c>
      <c r="K10">
        <v>0</v>
      </c>
      <c r="L10">
        <v>0</v>
      </c>
      <c r="M10">
        <v>0</v>
      </c>
      <c r="N10">
        <v>0</v>
      </c>
      <c r="O10">
        <v>0</v>
      </c>
      <c r="P10">
        <v>0</v>
      </c>
      <c r="Q10">
        <v>0</v>
      </c>
      <c r="R10">
        <v>0.22522177809333968</v>
      </c>
      <c r="S10">
        <v>0.22522177809333968</v>
      </c>
      <c r="T10">
        <v>0.22522177809333968</v>
      </c>
      <c r="U10">
        <v>0.22522177809333968</v>
      </c>
      <c r="V10">
        <v>0.22522177809333968</v>
      </c>
      <c r="W10">
        <v>0.22522177809333968</v>
      </c>
      <c r="X10">
        <v>0.22522177809333968</v>
      </c>
      <c r="Y10">
        <v>0.22522177809333968</v>
      </c>
      <c r="Z10">
        <v>0.22522177809333968</v>
      </c>
      <c r="AA10">
        <v>0.22522177809333968</v>
      </c>
      <c r="AB10">
        <v>0.22522177809333968</v>
      </c>
      <c r="AC10">
        <v>0.22522177809333968</v>
      </c>
      <c r="AD10">
        <v>0.22522177809333968</v>
      </c>
      <c r="AE10">
        <v>0.22522177809333968</v>
      </c>
      <c r="AF10">
        <v>0.22522177809333968</v>
      </c>
      <c r="AG10">
        <v>0.22522177809333968</v>
      </c>
      <c r="AH10">
        <v>0.22522177809333968</v>
      </c>
      <c r="AI10">
        <v>0.22522177809333968</v>
      </c>
      <c r="AJ10">
        <v>0.22522177809333968</v>
      </c>
      <c r="AK10">
        <v>0.22522177809333968</v>
      </c>
      <c r="AL10">
        <v>0.22522177809333968</v>
      </c>
      <c r="AM10">
        <v>0.22522177809333968</v>
      </c>
      <c r="AN10">
        <v>0.22522177809333968</v>
      </c>
      <c r="AO10">
        <v>0.22522177809333968</v>
      </c>
      <c r="AP10">
        <v>0.22522177809333968</v>
      </c>
      <c r="AQ10">
        <v>0.22522177809333968</v>
      </c>
      <c r="AR10">
        <v>0.22522177809333968</v>
      </c>
      <c r="AS10">
        <v>0.22522177809333968</v>
      </c>
      <c r="AT10">
        <v>0.22522177809333968</v>
      </c>
      <c r="AU10">
        <v>0.22522177809333968</v>
      </c>
      <c r="AV10">
        <v>0.22522177809333968</v>
      </c>
      <c r="AW10">
        <v>0.22522177809333968</v>
      </c>
      <c r="AX10">
        <v>0.22522177809333968</v>
      </c>
      <c r="AY10">
        <v>0.22522177809333968</v>
      </c>
      <c r="AZ10">
        <v>0.22522177809333968</v>
      </c>
      <c r="BA10">
        <v>0.22522177809333968</v>
      </c>
      <c r="BB10">
        <v>0.22522177809333968</v>
      </c>
      <c r="BC10">
        <v>0.22522177809333968</v>
      </c>
      <c r="BD10">
        <v>0.22522177809333968</v>
      </c>
      <c r="BE10">
        <v>0.22522177809333968</v>
      </c>
      <c r="BF10">
        <v>0.22522177809333968</v>
      </c>
      <c r="BG10">
        <v>0.22522177809333968</v>
      </c>
      <c r="BH10">
        <v>0.22522177809333968</v>
      </c>
      <c r="BI10">
        <v>0.22522177809333968</v>
      </c>
      <c r="BJ10">
        <v>0.22522177809333968</v>
      </c>
      <c r="BK10">
        <v>0.22522177809333968</v>
      </c>
      <c r="BL10">
        <v>0.22522177809333968</v>
      </c>
      <c r="BM10">
        <v>0.22522177809333968</v>
      </c>
      <c r="BN10">
        <v>0.22522177809333968</v>
      </c>
      <c r="BO10">
        <v>0.22522177809333968</v>
      </c>
      <c r="BP10">
        <v>0.22522177809333968</v>
      </c>
      <c r="BQ10">
        <v>0.22522177809333968</v>
      </c>
      <c r="BR10">
        <v>0.22522177809333968</v>
      </c>
      <c r="BS10">
        <v>0.22522177809333968</v>
      </c>
      <c r="BT10">
        <v>0.22522177809333968</v>
      </c>
      <c r="BU10">
        <v>0.22522177809333968</v>
      </c>
    </row>
    <row r="11" spans="3:73">
      <c r="C11" t="s">
        <v>7462</v>
      </c>
      <c r="D11" t="s">
        <v>2604</v>
      </c>
      <c r="E11" t="s">
        <v>1703</v>
      </c>
      <c r="F11" t="s">
        <v>35</v>
      </c>
      <c r="G11" t="s">
        <v>2608</v>
      </c>
      <c r="H11" s="67">
        <v>39089.05096800004</v>
      </c>
      <c r="I11" s="83">
        <v>5.8405095633224706E-2</v>
      </c>
      <c r="J11" s="83">
        <f t="shared" si="2"/>
        <v>0.2596531941407374</v>
      </c>
      <c r="K11">
        <v>0</v>
      </c>
      <c r="L11">
        <v>0</v>
      </c>
      <c r="M11">
        <v>0</v>
      </c>
      <c r="N11">
        <v>0</v>
      </c>
      <c r="O11">
        <v>0</v>
      </c>
      <c r="P11">
        <v>0</v>
      </c>
      <c r="Q11">
        <v>0</v>
      </c>
      <c r="R11">
        <v>0.2596531941407374</v>
      </c>
      <c r="S11">
        <v>0.2596531941407374</v>
      </c>
      <c r="T11">
        <v>0.2596531941407374</v>
      </c>
      <c r="U11">
        <v>0.2596531941407374</v>
      </c>
      <c r="V11">
        <v>0.2596531941407374</v>
      </c>
      <c r="W11">
        <v>0.2596531941407374</v>
      </c>
      <c r="X11">
        <v>0.2596531941407374</v>
      </c>
      <c r="Y11">
        <v>0.2596531941407374</v>
      </c>
      <c r="Z11">
        <v>0.2596531941407374</v>
      </c>
      <c r="AA11">
        <v>0.2596531941407374</v>
      </c>
      <c r="AB11">
        <v>0.2596531941407374</v>
      </c>
      <c r="AC11">
        <v>0.2596531941407374</v>
      </c>
      <c r="AD11">
        <v>0.2596531941407374</v>
      </c>
      <c r="AE11">
        <v>0.2596531941407374</v>
      </c>
      <c r="AF11">
        <v>0.2596531941407374</v>
      </c>
      <c r="AG11">
        <v>0.2596531941407374</v>
      </c>
      <c r="AH11">
        <v>0.2596531941407374</v>
      </c>
      <c r="AI11">
        <v>0.2596531941407374</v>
      </c>
      <c r="AJ11">
        <v>0.2596531941407374</v>
      </c>
      <c r="AK11">
        <v>0.2596531941407374</v>
      </c>
      <c r="AL11">
        <v>0.2596531941407374</v>
      </c>
      <c r="AM11">
        <v>0.2596531941407374</v>
      </c>
      <c r="AN11">
        <v>0.2596531941407374</v>
      </c>
      <c r="AO11">
        <v>0.2596531941407374</v>
      </c>
      <c r="AP11">
        <v>0.2596531941407374</v>
      </c>
      <c r="AQ11">
        <v>0.2596531941407374</v>
      </c>
      <c r="AR11">
        <v>0.2596531941407374</v>
      </c>
      <c r="AS11">
        <v>0.2596531941407374</v>
      </c>
      <c r="AT11">
        <v>0.2596531941407374</v>
      </c>
      <c r="AU11">
        <v>0.2596531941407374</v>
      </c>
      <c r="AV11">
        <v>0.2596531941407374</v>
      </c>
      <c r="AW11">
        <v>0.2596531941407374</v>
      </c>
      <c r="AX11">
        <v>0.2596531941407374</v>
      </c>
      <c r="AY11">
        <v>0.2596531941407374</v>
      </c>
      <c r="AZ11">
        <v>0.2596531941407374</v>
      </c>
      <c r="BA11">
        <v>0.2596531941407374</v>
      </c>
      <c r="BB11">
        <v>0.2596531941407374</v>
      </c>
      <c r="BC11">
        <v>0.2596531941407374</v>
      </c>
      <c r="BD11">
        <v>0.2596531941407374</v>
      </c>
      <c r="BE11">
        <v>0.2596531941407374</v>
      </c>
      <c r="BF11">
        <v>0.2596531941407374</v>
      </c>
      <c r="BG11">
        <v>0.2596531941407374</v>
      </c>
      <c r="BH11">
        <v>0.2596531941407374</v>
      </c>
      <c r="BI11">
        <v>0.2596531941407374</v>
      </c>
      <c r="BJ11">
        <v>0.2596531941407374</v>
      </c>
      <c r="BK11">
        <v>0.2596531941407374</v>
      </c>
      <c r="BL11">
        <v>0.2596531941407374</v>
      </c>
      <c r="BM11">
        <v>0.2596531941407374</v>
      </c>
      <c r="BN11">
        <v>0.2596531941407374</v>
      </c>
      <c r="BO11">
        <v>0.2596531941407374</v>
      </c>
      <c r="BP11">
        <v>0.2596531941407374</v>
      </c>
      <c r="BQ11">
        <v>0.2596531941407374</v>
      </c>
      <c r="BR11">
        <v>0.2596531941407374</v>
      </c>
      <c r="BS11">
        <v>0.2596531941407374</v>
      </c>
      <c r="BT11">
        <v>0.2596531941407374</v>
      </c>
      <c r="BU11">
        <v>0.2596531941407374</v>
      </c>
    </row>
    <row r="12" spans="3:73">
      <c r="C12" t="s">
        <v>7462</v>
      </c>
      <c r="D12" t="s">
        <v>2605</v>
      </c>
      <c r="E12" t="s">
        <v>1704</v>
      </c>
      <c r="F12" t="s">
        <v>35</v>
      </c>
      <c r="G12" t="s">
        <v>2608</v>
      </c>
      <c r="H12" s="67">
        <v>1647.7114499999991</v>
      </c>
      <c r="I12" s="83">
        <v>2.4619360774962573E-3</v>
      </c>
      <c r="J12" s="83">
        <f t="shared" si="2"/>
        <v>1.0945099213716098E-2</v>
      </c>
      <c r="K12">
        <v>0</v>
      </c>
      <c r="L12">
        <v>0</v>
      </c>
      <c r="M12">
        <v>0</v>
      </c>
      <c r="N12">
        <v>0</v>
      </c>
      <c r="O12">
        <v>0</v>
      </c>
      <c r="P12">
        <v>0</v>
      </c>
      <c r="Q12">
        <v>0</v>
      </c>
      <c r="R12">
        <v>1.0945099213716098E-2</v>
      </c>
      <c r="S12">
        <v>1.0945099213716098E-2</v>
      </c>
      <c r="T12">
        <v>1.0945099213716098E-2</v>
      </c>
      <c r="U12">
        <v>1.0945099213716098E-2</v>
      </c>
      <c r="V12">
        <v>1.0945099213716098E-2</v>
      </c>
      <c r="W12">
        <v>1.0945099213716098E-2</v>
      </c>
      <c r="X12">
        <v>1.0945099213716098E-2</v>
      </c>
      <c r="Y12">
        <v>1.0945099213716098E-2</v>
      </c>
      <c r="Z12">
        <v>1.0945099213716098E-2</v>
      </c>
      <c r="AA12">
        <v>1.0945099213716098E-2</v>
      </c>
      <c r="AB12">
        <v>1.0945099213716098E-2</v>
      </c>
      <c r="AC12">
        <v>1.0945099213716098E-2</v>
      </c>
      <c r="AD12">
        <v>1.0945099213716098E-2</v>
      </c>
      <c r="AE12">
        <v>1.0945099213716098E-2</v>
      </c>
      <c r="AF12">
        <v>1.0945099213716098E-2</v>
      </c>
      <c r="AG12">
        <v>1.0945099213716098E-2</v>
      </c>
      <c r="AH12">
        <v>1.0945099213716098E-2</v>
      </c>
      <c r="AI12">
        <v>1.0945099213716098E-2</v>
      </c>
      <c r="AJ12">
        <v>1.0945099213716098E-2</v>
      </c>
      <c r="AK12">
        <v>1.0945099213716098E-2</v>
      </c>
      <c r="AL12">
        <v>1.0945099213716098E-2</v>
      </c>
      <c r="AM12">
        <v>1.0945099213716098E-2</v>
      </c>
      <c r="AN12">
        <v>1.0945099213716098E-2</v>
      </c>
      <c r="AO12">
        <v>1.0945099213716098E-2</v>
      </c>
      <c r="AP12">
        <v>1.0945099213716098E-2</v>
      </c>
      <c r="AQ12">
        <v>1.0945099213716098E-2</v>
      </c>
      <c r="AR12">
        <v>1.0945099213716098E-2</v>
      </c>
      <c r="AS12">
        <v>1.0945099213716098E-2</v>
      </c>
      <c r="AT12">
        <v>1.0945099213716098E-2</v>
      </c>
      <c r="AU12">
        <v>1.0945099213716098E-2</v>
      </c>
      <c r="AV12">
        <v>1.0945099213716098E-2</v>
      </c>
      <c r="AW12">
        <v>1.0945099213716098E-2</v>
      </c>
      <c r="AX12">
        <v>1.0945099213716098E-2</v>
      </c>
      <c r="AY12">
        <v>1.0945099213716098E-2</v>
      </c>
      <c r="AZ12">
        <v>1.0945099213716098E-2</v>
      </c>
      <c r="BA12">
        <v>1.0945099213716098E-2</v>
      </c>
      <c r="BB12">
        <v>1.0945099213716098E-2</v>
      </c>
      <c r="BC12">
        <v>1.0945099213716098E-2</v>
      </c>
      <c r="BD12">
        <v>1.0945099213716098E-2</v>
      </c>
      <c r="BE12">
        <v>1.0945099213716098E-2</v>
      </c>
      <c r="BF12">
        <v>1.0945099213716098E-2</v>
      </c>
      <c r="BG12">
        <v>1.0945099213716098E-2</v>
      </c>
      <c r="BH12">
        <v>1.0945099213716098E-2</v>
      </c>
      <c r="BI12">
        <v>1.0945099213716098E-2</v>
      </c>
      <c r="BJ12">
        <v>1.0945099213716098E-2</v>
      </c>
      <c r="BK12">
        <v>1.0945099213716098E-2</v>
      </c>
      <c r="BL12">
        <v>1.0945099213716098E-2</v>
      </c>
      <c r="BM12">
        <v>1.0945099213716098E-2</v>
      </c>
      <c r="BN12">
        <v>1.0945099213716098E-2</v>
      </c>
      <c r="BO12">
        <v>1.0945099213716098E-2</v>
      </c>
      <c r="BP12">
        <v>1.0945099213716098E-2</v>
      </c>
      <c r="BQ12">
        <v>1.0945099213716098E-2</v>
      </c>
      <c r="BR12">
        <v>1.0945099213716098E-2</v>
      </c>
      <c r="BS12">
        <v>1.0945099213716098E-2</v>
      </c>
      <c r="BT12">
        <v>1.0945099213716098E-2</v>
      </c>
      <c r="BU12">
        <v>1.0945099213716098E-2</v>
      </c>
    </row>
    <row r="13" spans="3:73">
      <c r="C13" t="s">
        <v>7462</v>
      </c>
      <c r="D13" t="s">
        <v>2605</v>
      </c>
      <c r="E13" t="s">
        <v>38</v>
      </c>
      <c r="F13" t="s">
        <v>35</v>
      </c>
      <c r="G13" t="s">
        <v>2608</v>
      </c>
      <c r="H13" s="67">
        <v>9404.9372339999991</v>
      </c>
      <c r="I13" s="83">
        <v>1.4052432713854399E-2</v>
      </c>
      <c r="J13" s="83">
        <f t="shared" si="2"/>
        <v>6.2473299633198941E-2</v>
      </c>
      <c r="K13">
        <v>0</v>
      </c>
      <c r="L13">
        <v>0</v>
      </c>
      <c r="M13">
        <v>0</v>
      </c>
      <c r="N13">
        <v>0</v>
      </c>
      <c r="O13">
        <v>0</v>
      </c>
      <c r="P13">
        <v>0</v>
      </c>
      <c r="Q13">
        <v>0</v>
      </c>
      <c r="R13">
        <v>6.2473299633198941E-2</v>
      </c>
      <c r="S13">
        <v>6.2473299633198941E-2</v>
      </c>
      <c r="T13">
        <v>6.2473299633198941E-2</v>
      </c>
      <c r="U13">
        <v>6.2473299633198941E-2</v>
      </c>
      <c r="V13">
        <v>6.2473299633198941E-2</v>
      </c>
      <c r="W13">
        <v>6.2473299633198941E-2</v>
      </c>
      <c r="X13">
        <v>6.2473299633198941E-2</v>
      </c>
      <c r="Y13">
        <v>6.2473299633198941E-2</v>
      </c>
      <c r="Z13">
        <v>6.2473299633198941E-2</v>
      </c>
      <c r="AA13">
        <v>6.2473299633198941E-2</v>
      </c>
      <c r="AB13">
        <v>6.2473299633198941E-2</v>
      </c>
      <c r="AC13">
        <v>6.2473299633198941E-2</v>
      </c>
      <c r="AD13">
        <v>6.2473299633198941E-2</v>
      </c>
      <c r="AE13">
        <v>6.2473299633198941E-2</v>
      </c>
      <c r="AF13">
        <v>6.2473299633198941E-2</v>
      </c>
      <c r="AG13">
        <v>6.2473299633198941E-2</v>
      </c>
      <c r="AH13">
        <v>6.2473299633198941E-2</v>
      </c>
      <c r="AI13">
        <v>6.2473299633198941E-2</v>
      </c>
      <c r="AJ13">
        <v>6.2473299633198941E-2</v>
      </c>
      <c r="AK13">
        <v>6.2473299633198941E-2</v>
      </c>
      <c r="AL13">
        <v>6.2473299633198941E-2</v>
      </c>
      <c r="AM13">
        <v>6.2473299633198941E-2</v>
      </c>
      <c r="AN13">
        <v>6.2473299633198941E-2</v>
      </c>
      <c r="AO13">
        <v>6.2473299633198941E-2</v>
      </c>
      <c r="AP13">
        <v>6.2473299633198941E-2</v>
      </c>
      <c r="AQ13">
        <v>6.2473299633198941E-2</v>
      </c>
      <c r="AR13">
        <v>6.2473299633198941E-2</v>
      </c>
      <c r="AS13">
        <v>6.2473299633198941E-2</v>
      </c>
      <c r="AT13">
        <v>6.2473299633198941E-2</v>
      </c>
      <c r="AU13">
        <v>6.2473299633198941E-2</v>
      </c>
      <c r="AV13">
        <v>6.2473299633198941E-2</v>
      </c>
      <c r="AW13">
        <v>6.2473299633198941E-2</v>
      </c>
      <c r="AX13">
        <v>6.2473299633198941E-2</v>
      </c>
      <c r="AY13">
        <v>6.2473299633198941E-2</v>
      </c>
      <c r="AZ13">
        <v>6.2473299633198941E-2</v>
      </c>
      <c r="BA13">
        <v>6.2473299633198941E-2</v>
      </c>
      <c r="BB13">
        <v>6.2473299633198941E-2</v>
      </c>
      <c r="BC13">
        <v>6.2473299633198941E-2</v>
      </c>
      <c r="BD13">
        <v>6.2473299633198941E-2</v>
      </c>
      <c r="BE13">
        <v>6.2473299633198941E-2</v>
      </c>
      <c r="BF13">
        <v>6.2473299633198941E-2</v>
      </c>
      <c r="BG13">
        <v>6.2473299633198941E-2</v>
      </c>
      <c r="BH13">
        <v>6.2473299633198941E-2</v>
      </c>
      <c r="BI13">
        <v>6.2473299633198941E-2</v>
      </c>
      <c r="BJ13">
        <v>6.2473299633198941E-2</v>
      </c>
      <c r="BK13">
        <v>6.2473299633198941E-2</v>
      </c>
      <c r="BL13">
        <v>6.2473299633198941E-2</v>
      </c>
      <c r="BM13">
        <v>6.2473299633198941E-2</v>
      </c>
      <c r="BN13">
        <v>6.2473299633198941E-2</v>
      </c>
      <c r="BO13">
        <v>6.2473299633198941E-2</v>
      </c>
      <c r="BP13">
        <v>6.2473299633198941E-2</v>
      </c>
      <c r="BQ13">
        <v>6.2473299633198941E-2</v>
      </c>
      <c r="BR13">
        <v>6.2473299633198941E-2</v>
      </c>
      <c r="BS13">
        <v>6.2473299633198941E-2</v>
      </c>
      <c r="BT13">
        <v>6.2473299633198941E-2</v>
      </c>
      <c r="BU13">
        <v>6.2473299633198941E-2</v>
      </c>
    </row>
    <row r="14" spans="3:73">
      <c r="C14" t="s">
        <v>7462</v>
      </c>
      <c r="D14" t="s">
        <v>2605</v>
      </c>
      <c r="E14" t="s">
        <v>1705</v>
      </c>
      <c r="F14" t="s">
        <v>35</v>
      </c>
      <c r="G14" t="s">
        <v>2608</v>
      </c>
      <c r="H14" s="67">
        <v>1018.5852599999997</v>
      </c>
      <c r="I14" s="83">
        <v>1.5219241206340503E-3</v>
      </c>
      <c r="J14" s="83">
        <f t="shared" si="2"/>
        <v>6.7660613321154075E-3</v>
      </c>
      <c r="K14">
        <v>0</v>
      </c>
      <c r="L14">
        <v>0</v>
      </c>
      <c r="M14">
        <v>0</v>
      </c>
      <c r="N14">
        <v>0</v>
      </c>
      <c r="O14">
        <v>0</v>
      </c>
      <c r="P14">
        <v>0</v>
      </c>
      <c r="Q14">
        <v>0</v>
      </c>
      <c r="R14">
        <v>6.7660613321154075E-3</v>
      </c>
      <c r="S14">
        <v>6.7660613321154075E-3</v>
      </c>
      <c r="T14">
        <v>6.7660613321154075E-3</v>
      </c>
      <c r="U14">
        <v>6.7660613321154075E-3</v>
      </c>
      <c r="V14">
        <v>6.7660613321154075E-3</v>
      </c>
      <c r="W14">
        <v>6.7660613321154075E-3</v>
      </c>
      <c r="X14">
        <v>6.7660613321154075E-3</v>
      </c>
      <c r="Y14">
        <v>6.7660613321154075E-3</v>
      </c>
      <c r="Z14">
        <v>6.7660613321154075E-3</v>
      </c>
      <c r="AA14">
        <v>6.7660613321154075E-3</v>
      </c>
      <c r="AB14">
        <v>6.7660613321154075E-3</v>
      </c>
      <c r="AC14">
        <v>6.7660613321154075E-3</v>
      </c>
      <c r="AD14">
        <v>6.7660613321154075E-3</v>
      </c>
      <c r="AE14">
        <v>6.7660613321154075E-3</v>
      </c>
      <c r="AF14">
        <v>6.7660613321154075E-3</v>
      </c>
      <c r="AG14">
        <v>6.7660613321154075E-3</v>
      </c>
      <c r="AH14">
        <v>6.7660613321154075E-3</v>
      </c>
      <c r="AI14">
        <v>6.7660613321154075E-3</v>
      </c>
      <c r="AJ14">
        <v>6.7660613321154075E-3</v>
      </c>
      <c r="AK14">
        <v>6.7660613321154075E-3</v>
      </c>
      <c r="AL14">
        <v>6.7660613321154075E-3</v>
      </c>
      <c r="AM14">
        <v>6.7660613321154075E-3</v>
      </c>
      <c r="AN14">
        <v>6.7660613321154075E-3</v>
      </c>
      <c r="AO14">
        <v>6.7660613321154075E-3</v>
      </c>
      <c r="AP14">
        <v>6.7660613321154075E-3</v>
      </c>
      <c r="AQ14">
        <v>6.7660613321154075E-3</v>
      </c>
      <c r="AR14">
        <v>6.7660613321154075E-3</v>
      </c>
      <c r="AS14">
        <v>6.7660613321154075E-3</v>
      </c>
      <c r="AT14">
        <v>6.7660613321154075E-3</v>
      </c>
      <c r="AU14">
        <v>6.7660613321154075E-3</v>
      </c>
      <c r="AV14">
        <v>6.7660613321154075E-3</v>
      </c>
      <c r="AW14">
        <v>6.7660613321154075E-3</v>
      </c>
      <c r="AX14">
        <v>6.7660613321154075E-3</v>
      </c>
      <c r="AY14">
        <v>6.7660613321154075E-3</v>
      </c>
      <c r="AZ14">
        <v>6.7660613321154075E-3</v>
      </c>
      <c r="BA14">
        <v>6.7660613321154075E-3</v>
      </c>
      <c r="BB14">
        <v>6.7660613321154075E-3</v>
      </c>
      <c r="BC14">
        <v>6.7660613321154075E-3</v>
      </c>
      <c r="BD14">
        <v>6.7660613321154075E-3</v>
      </c>
      <c r="BE14">
        <v>6.7660613321154075E-3</v>
      </c>
      <c r="BF14">
        <v>6.7660613321154075E-3</v>
      </c>
      <c r="BG14">
        <v>6.7660613321154075E-3</v>
      </c>
      <c r="BH14">
        <v>6.7660613321154075E-3</v>
      </c>
      <c r="BI14">
        <v>6.7660613321154075E-3</v>
      </c>
      <c r="BJ14">
        <v>6.7660613321154075E-3</v>
      </c>
      <c r="BK14">
        <v>6.7660613321154075E-3</v>
      </c>
      <c r="BL14">
        <v>6.7660613321154075E-3</v>
      </c>
      <c r="BM14">
        <v>6.7660613321154075E-3</v>
      </c>
      <c r="BN14">
        <v>6.7660613321154075E-3</v>
      </c>
      <c r="BO14">
        <v>6.7660613321154075E-3</v>
      </c>
      <c r="BP14">
        <v>6.7660613321154075E-3</v>
      </c>
      <c r="BQ14">
        <v>6.7660613321154075E-3</v>
      </c>
      <c r="BR14">
        <v>6.7660613321154075E-3</v>
      </c>
      <c r="BS14">
        <v>6.7660613321154075E-3</v>
      </c>
      <c r="BT14">
        <v>6.7660613321154075E-3</v>
      </c>
      <c r="BU14">
        <v>6.7660613321154075E-3</v>
      </c>
    </row>
    <row r="15" spans="3:73">
      <c r="C15" t="s">
        <v>7462</v>
      </c>
      <c r="D15" t="s">
        <v>2605</v>
      </c>
      <c r="E15" t="s">
        <v>1703</v>
      </c>
      <c r="F15" t="s">
        <v>35</v>
      </c>
      <c r="G15" t="s">
        <v>2608</v>
      </c>
      <c r="H15" s="67">
        <v>1318.1691600000001</v>
      </c>
      <c r="I15" s="83">
        <v>1.969548861997007E-3</v>
      </c>
      <c r="J15" s="83">
        <f t="shared" si="2"/>
        <v>8.7560793709728843E-3</v>
      </c>
      <c r="K15">
        <v>0</v>
      </c>
      <c r="L15">
        <v>0</v>
      </c>
      <c r="M15">
        <v>0</v>
      </c>
      <c r="N15">
        <v>0</v>
      </c>
      <c r="O15">
        <v>0</v>
      </c>
      <c r="P15">
        <v>0</v>
      </c>
      <c r="Q15">
        <v>0</v>
      </c>
      <c r="R15">
        <v>8.7560793709728843E-3</v>
      </c>
      <c r="S15">
        <v>8.7560793709728843E-3</v>
      </c>
      <c r="T15">
        <v>8.7560793709728843E-3</v>
      </c>
      <c r="U15">
        <v>8.7560793709728843E-3</v>
      </c>
      <c r="V15">
        <v>8.7560793709728843E-3</v>
      </c>
      <c r="W15">
        <v>8.7560793709728843E-3</v>
      </c>
      <c r="X15">
        <v>8.7560793709728843E-3</v>
      </c>
      <c r="Y15">
        <v>8.7560793709728843E-3</v>
      </c>
      <c r="Z15">
        <v>8.7560793709728843E-3</v>
      </c>
      <c r="AA15">
        <v>8.7560793709728843E-3</v>
      </c>
      <c r="AB15">
        <v>8.7560793709728843E-3</v>
      </c>
      <c r="AC15">
        <v>8.7560793709728843E-3</v>
      </c>
      <c r="AD15">
        <v>8.7560793709728843E-3</v>
      </c>
      <c r="AE15">
        <v>8.7560793709728843E-3</v>
      </c>
      <c r="AF15">
        <v>8.7560793709728843E-3</v>
      </c>
      <c r="AG15">
        <v>8.7560793709728843E-3</v>
      </c>
      <c r="AH15">
        <v>8.7560793709728843E-3</v>
      </c>
      <c r="AI15">
        <v>8.7560793709728843E-3</v>
      </c>
      <c r="AJ15">
        <v>8.7560793709728843E-3</v>
      </c>
      <c r="AK15">
        <v>8.7560793709728843E-3</v>
      </c>
      <c r="AL15">
        <v>8.7560793709728843E-3</v>
      </c>
      <c r="AM15">
        <v>8.7560793709728843E-3</v>
      </c>
      <c r="AN15">
        <v>8.7560793709728843E-3</v>
      </c>
      <c r="AO15">
        <v>8.7560793709728843E-3</v>
      </c>
      <c r="AP15">
        <v>8.7560793709728843E-3</v>
      </c>
      <c r="AQ15">
        <v>8.7560793709728843E-3</v>
      </c>
      <c r="AR15">
        <v>8.7560793709728843E-3</v>
      </c>
      <c r="AS15">
        <v>8.7560793709728843E-3</v>
      </c>
      <c r="AT15">
        <v>8.7560793709728843E-3</v>
      </c>
      <c r="AU15">
        <v>8.7560793709728843E-3</v>
      </c>
      <c r="AV15">
        <v>8.7560793709728843E-3</v>
      </c>
      <c r="AW15">
        <v>8.7560793709728843E-3</v>
      </c>
      <c r="AX15">
        <v>8.7560793709728843E-3</v>
      </c>
      <c r="AY15">
        <v>8.7560793709728843E-3</v>
      </c>
      <c r="AZ15">
        <v>8.7560793709728843E-3</v>
      </c>
      <c r="BA15">
        <v>8.7560793709728843E-3</v>
      </c>
      <c r="BB15">
        <v>8.7560793709728843E-3</v>
      </c>
      <c r="BC15">
        <v>8.7560793709728843E-3</v>
      </c>
      <c r="BD15">
        <v>8.7560793709728843E-3</v>
      </c>
      <c r="BE15">
        <v>8.7560793709728843E-3</v>
      </c>
      <c r="BF15">
        <v>8.7560793709728843E-3</v>
      </c>
      <c r="BG15">
        <v>8.7560793709728843E-3</v>
      </c>
      <c r="BH15">
        <v>8.7560793709728843E-3</v>
      </c>
      <c r="BI15">
        <v>8.7560793709728843E-3</v>
      </c>
      <c r="BJ15">
        <v>8.7560793709728843E-3</v>
      </c>
      <c r="BK15">
        <v>8.7560793709728843E-3</v>
      </c>
      <c r="BL15">
        <v>8.7560793709728843E-3</v>
      </c>
      <c r="BM15">
        <v>8.7560793709728843E-3</v>
      </c>
      <c r="BN15">
        <v>8.7560793709728843E-3</v>
      </c>
      <c r="BO15">
        <v>8.7560793709728843E-3</v>
      </c>
      <c r="BP15">
        <v>8.7560793709728843E-3</v>
      </c>
      <c r="BQ15">
        <v>8.7560793709728843E-3</v>
      </c>
      <c r="BR15">
        <v>8.7560793709728843E-3</v>
      </c>
      <c r="BS15">
        <v>8.7560793709728843E-3</v>
      </c>
      <c r="BT15">
        <v>8.7560793709728843E-3</v>
      </c>
      <c r="BU15">
        <v>8.7560793709728843E-3</v>
      </c>
    </row>
    <row r="16" spans="3:73">
      <c r="C16" t="s">
        <v>7462</v>
      </c>
      <c r="D16" t="s">
        <v>2606</v>
      </c>
      <c r="E16" t="s">
        <v>1704</v>
      </c>
      <c r="F16" t="s">
        <v>35</v>
      </c>
      <c r="G16" t="s">
        <v>2608</v>
      </c>
      <c r="H16" s="67">
        <v>236.93999999999994</v>
      </c>
      <c r="I16" s="83">
        <v>3.5402505347763611E-4</v>
      </c>
      <c r="J16" s="83">
        <f t="shared" si="2"/>
        <v>1.5738992453429228E-3</v>
      </c>
      <c r="K16">
        <v>0</v>
      </c>
      <c r="L16">
        <v>0</v>
      </c>
      <c r="M16">
        <v>0</v>
      </c>
      <c r="N16">
        <v>0</v>
      </c>
      <c r="O16">
        <v>0</v>
      </c>
      <c r="P16">
        <v>0</v>
      </c>
      <c r="Q16">
        <v>0</v>
      </c>
      <c r="R16">
        <v>1.5738992453429228E-3</v>
      </c>
      <c r="S16">
        <v>1.5738992453429228E-3</v>
      </c>
      <c r="T16">
        <v>1.5738992453429228E-3</v>
      </c>
      <c r="U16">
        <v>1.5738992453429228E-3</v>
      </c>
      <c r="V16">
        <v>1.5738992453429228E-3</v>
      </c>
      <c r="W16">
        <v>1.5738992453429228E-3</v>
      </c>
      <c r="X16">
        <v>1.5738992453429228E-3</v>
      </c>
      <c r="Y16">
        <v>1.5738992453429228E-3</v>
      </c>
      <c r="Z16">
        <v>1.5738992453429228E-3</v>
      </c>
      <c r="AA16">
        <v>1.5738992453429228E-3</v>
      </c>
      <c r="AB16">
        <v>1.5738992453429228E-3</v>
      </c>
      <c r="AC16">
        <v>1.5738992453429228E-3</v>
      </c>
      <c r="AD16">
        <v>1.5738992453429228E-3</v>
      </c>
      <c r="AE16">
        <v>1.5738992453429228E-3</v>
      </c>
      <c r="AF16">
        <v>1.5738992453429228E-3</v>
      </c>
      <c r="AG16">
        <v>1.5738992453429228E-3</v>
      </c>
      <c r="AH16">
        <v>1.5738992453429228E-3</v>
      </c>
      <c r="AI16">
        <v>1.5738992453429228E-3</v>
      </c>
      <c r="AJ16">
        <v>1.5738992453429228E-3</v>
      </c>
      <c r="AK16">
        <v>1.5738992453429228E-3</v>
      </c>
      <c r="AL16">
        <v>1.5738992453429228E-3</v>
      </c>
      <c r="AM16">
        <v>1.5738992453429228E-3</v>
      </c>
      <c r="AN16">
        <v>1.5738992453429228E-3</v>
      </c>
      <c r="AO16">
        <v>1.5738992453429228E-3</v>
      </c>
      <c r="AP16">
        <v>1.5738992453429228E-3</v>
      </c>
      <c r="AQ16">
        <v>1.5738992453429228E-3</v>
      </c>
      <c r="AR16">
        <v>1.5738992453429228E-3</v>
      </c>
      <c r="AS16">
        <v>1.5738992453429228E-3</v>
      </c>
      <c r="AT16">
        <v>1.5738992453429228E-3</v>
      </c>
      <c r="AU16">
        <v>1.5738992453429228E-3</v>
      </c>
      <c r="AV16">
        <v>1.5738992453429228E-3</v>
      </c>
      <c r="AW16">
        <v>1.5738992453429228E-3</v>
      </c>
      <c r="AX16">
        <v>1.5738992453429228E-3</v>
      </c>
      <c r="AY16">
        <v>1.5738992453429228E-3</v>
      </c>
      <c r="AZ16">
        <v>1.5738992453429228E-3</v>
      </c>
      <c r="BA16">
        <v>1.5738992453429228E-3</v>
      </c>
      <c r="BB16">
        <v>1.5738992453429228E-3</v>
      </c>
      <c r="BC16">
        <v>1.5738992453429228E-3</v>
      </c>
      <c r="BD16">
        <v>1.5738992453429228E-3</v>
      </c>
      <c r="BE16">
        <v>1.5738992453429228E-3</v>
      </c>
      <c r="BF16">
        <v>1.5738992453429228E-3</v>
      </c>
      <c r="BG16">
        <v>1.5738992453429228E-3</v>
      </c>
      <c r="BH16">
        <v>1.5738992453429228E-3</v>
      </c>
      <c r="BI16">
        <v>1.5738992453429228E-3</v>
      </c>
      <c r="BJ16">
        <v>1.5738992453429228E-3</v>
      </c>
      <c r="BK16">
        <v>1.5738992453429228E-3</v>
      </c>
      <c r="BL16">
        <v>1.5738992453429228E-3</v>
      </c>
      <c r="BM16">
        <v>1.5738992453429228E-3</v>
      </c>
      <c r="BN16">
        <v>1.5738992453429228E-3</v>
      </c>
      <c r="BO16">
        <v>1.5738992453429228E-3</v>
      </c>
      <c r="BP16">
        <v>1.5738992453429228E-3</v>
      </c>
      <c r="BQ16">
        <v>1.5738992453429228E-3</v>
      </c>
      <c r="BR16">
        <v>1.5738992453429228E-3</v>
      </c>
      <c r="BS16">
        <v>1.5738992453429228E-3</v>
      </c>
      <c r="BT16">
        <v>1.5738992453429228E-3</v>
      </c>
      <c r="BU16">
        <v>1.5738992453429228E-3</v>
      </c>
    </row>
    <row r="17" spans="2:73">
      <c r="C17" t="s">
        <v>7462</v>
      </c>
      <c r="D17" t="s">
        <v>2606</v>
      </c>
      <c r="E17" t="s">
        <v>38</v>
      </c>
      <c r="F17" t="s">
        <v>35</v>
      </c>
      <c r="G17" t="s">
        <v>2608</v>
      </c>
      <c r="H17" s="67">
        <v>6883.7326250000024</v>
      </c>
      <c r="I17" s="83">
        <v>1.0285362584162129E-2</v>
      </c>
      <c r="J17" s="83">
        <f t="shared" si="2"/>
        <v>4.572592885806518E-2</v>
      </c>
      <c r="K17">
        <v>0</v>
      </c>
      <c r="L17">
        <v>0</v>
      </c>
      <c r="M17">
        <v>0</v>
      </c>
      <c r="N17">
        <v>0</v>
      </c>
      <c r="O17">
        <v>0</v>
      </c>
      <c r="P17">
        <v>0</v>
      </c>
      <c r="Q17">
        <v>0</v>
      </c>
      <c r="R17">
        <v>4.572592885806518E-2</v>
      </c>
      <c r="S17">
        <v>4.572592885806518E-2</v>
      </c>
      <c r="T17">
        <v>4.572592885806518E-2</v>
      </c>
      <c r="U17">
        <v>4.572592885806518E-2</v>
      </c>
      <c r="V17">
        <v>4.572592885806518E-2</v>
      </c>
      <c r="W17">
        <v>4.572592885806518E-2</v>
      </c>
      <c r="X17">
        <v>4.572592885806518E-2</v>
      </c>
      <c r="Y17">
        <v>4.572592885806518E-2</v>
      </c>
      <c r="Z17">
        <v>4.572592885806518E-2</v>
      </c>
      <c r="AA17">
        <v>4.572592885806518E-2</v>
      </c>
      <c r="AB17">
        <v>4.572592885806518E-2</v>
      </c>
      <c r="AC17">
        <v>4.572592885806518E-2</v>
      </c>
      <c r="AD17">
        <v>4.572592885806518E-2</v>
      </c>
      <c r="AE17">
        <v>4.572592885806518E-2</v>
      </c>
      <c r="AF17">
        <v>4.572592885806518E-2</v>
      </c>
      <c r="AG17">
        <v>4.572592885806518E-2</v>
      </c>
      <c r="AH17">
        <v>4.572592885806518E-2</v>
      </c>
      <c r="AI17">
        <v>4.572592885806518E-2</v>
      </c>
      <c r="AJ17">
        <v>4.572592885806518E-2</v>
      </c>
      <c r="AK17">
        <v>4.572592885806518E-2</v>
      </c>
      <c r="AL17">
        <v>4.572592885806518E-2</v>
      </c>
      <c r="AM17">
        <v>4.572592885806518E-2</v>
      </c>
      <c r="AN17">
        <v>4.572592885806518E-2</v>
      </c>
      <c r="AO17">
        <v>4.572592885806518E-2</v>
      </c>
      <c r="AP17">
        <v>4.572592885806518E-2</v>
      </c>
      <c r="AQ17">
        <v>4.572592885806518E-2</v>
      </c>
      <c r="AR17">
        <v>4.572592885806518E-2</v>
      </c>
      <c r="AS17">
        <v>4.572592885806518E-2</v>
      </c>
      <c r="AT17">
        <v>4.572592885806518E-2</v>
      </c>
      <c r="AU17">
        <v>4.572592885806518E-2</v>
      </c>
      <c r="AV17">
        <v>4.572592885806518E-2</v>
      </c>
      <c r="AW17">
        <v>4.572592885806518E-2</v>
      </c>
      <c r="AX17">
        <v>4.572592885806518E-2</v>
      </c>
      <c r="AY17">
        <v>4.572592885806518E-2</v>
      </c>
      <c r="AZ17">
        <v>4.572592885806518E-2</v>
      </c>
      <c r="BA17">
        <v>4.572592885806518E-2</v>
      </c>
      <c r="BB17">
        <v>4.572592885806518E-2</v>
      </c>
      <c r="BC17">
        <v>4.572592885806518E-2</v>
      </c>
      <c r="BD17">
        <v>4.572592885806518E-2</v>
      </c>
      <c r="BE17">
        <v>4.572592885806518E-2</v>
      </c>
      <c r="BF17">
        <v>4.572592885806518E-2</v>
      </c>
      <c r="BG17">
        <v>4.572592885806518E-2</v>
      </c>
      <c r="BH17">
        <v>4.572592885806518E-2</v>
      </c>
      <c r="BI17">
        <v>4.572592885806518E-2</v>
      </c>
      <c r="BJ17">
        <v>4.572592885806518E-2</v>
      </c>
      <c r="BK17">
        <v>4.572592885806518E-2</v>
      </c>
      <c r="BL17">
        <v>4.572592885806518E-2</v>
      </c>
      <c r="BM17">
        <v>4.572592885806518E-2</v>
      </c>
      <c r="BN17">
        <v>4.572592885806518E-2</v>
      </c>
      <c r="BO17">
        <v>4.572592885806518E-2</v>
      </c>
      <c r="BP17">
        <v>4.572592885806518E-2</v>
      </c>
      <c r="BQ17">
        <v>4.572592885806518E-2</v>
      </c>
      <c r="BR17">
        <v>4.572592885806518E-2</v>
      </c>
      <c r="BS17">
        <v>4.572592885806518E-2</v>
      </c>
      <c r="BT17">
        <v>4.572592885806518E-2</v>
      </c>
      <c r="BU17">
        <v>4.572592885806518E-2</v>
      </c>
    </row>
    <row r="18" spans="2:73">
      <c r="C18" t="s">
        <v>7462</v>
      </c>
      <c r="D18" t="s">
        <v>2606</v>
      </c>
      <c r="E18" t="s">
        <v>1705</v>
      </c>
      <c r="F18" t="s">
        <v>35</v>
      </c>
      <c r="G18" t="s">
        <v>2608</v>
      </c>
      <c r="H18" s="67">
        <v>150.59549999999999</v>
      </c>
      <c r="I18" s="83">
        <v>2.2501299882245022E-4</v>
      </c>
      <c r="J18" s="83">
        <f t="shared" si="2"/>
        <v>1.0003466860894748E-3</v>
      </c>
      <c r="K18">
        <v>0</v>
      </c>
      <c r="L18">
        <v>0</v>
      </c>
      <c r="M18">
        <v>0</v>
      </c>
      <c r="N18">
        <v>0</v>
      </c>
      <c r="O18">
        <v>0</v>
      </c>
      <c r="P18">
        <v>0</v>
      </c>
      <c r="Q18">
        <v>0</v>
      </c>
      <c r="R18">
        <v>1.0003466860894748E-3</v>
      </c>
      <c r="S18">
        <v>1.0003466860894748E-3</v>
      </c>
      <c r="T18">
        <v>1.0003466860894748E-3</v>
      </c>
      <c r="U18">
        <v>1.0003466860894748E-3</v>
      </c>
      <c r="V18">
        <v>1.0003466860894748E-3</v>
      </c>
      <c r="W18">
        <v>1.0003466860894748E-3</v>
      </c>
      <c r="X18">
        <v>1.0003466860894748E-3</v>
      </c>
      <c r="Y18">
        <v>1.0003466860894748E-3</v>
      </c>
      <c r="Z18">
        <v>1.0003466860894748E-3</v>
      </c>
      <c r="AA18">
        <v>1.0003466860894748E-3</v>
      </c>
      <c r="AB18">
        <v>1.0003466860894748E-3</v>
      </c>
      <c r="AC18">
        <v>1.0003466860894748E-3</v>
      </c>
      <c r="AD18">
        <v>1.0003466860894748E-3</v>
      </c>
      <c r="AE18">
        <v>1.0003466860894748E-3</v>
      </c>
      <c r="AF18">
        <v>1.0003466860894748E-3</v>
      </c>
      <c r="AG18">
        <v>1.0003466860894748E-3</v>
      </c>
      <c r="AH18">
        <v>1.0003466860894748E-3</v>
      </c>
      <c r="AI18">
        <v>1.0003466860894748E-3</v>
      </c>
      <c r="AJ18">
        <v>1.0003466860894748E-3</v>
      </c>
      <c r="AK18">
        <v>1.0003466860894748E-3</v>
      </c>
      <c r="AL18">
        <v>1.0003466860894748E-3</v>
      </c>
      <c r="AM18">
        <v>1.0003466860894748E-3</v>
      </c>
      <c r="AN18">
        <v>1.0003466860894748E-3</v>
      </c>
      <c r="AO18">
        <v>1.0003466860894748E-3</v>
      </c>
      <c r="AP18">
        <v>1.0003466860894748E-3</v>
      </c>
      <c r="AQ18">
        <v>1.0003466860894748E-3</v>
      </c>
      <c r="AR18">
        <v>1.0003466860894748E-3</v>
      </c>
      <c r="AS18">
        <v>1.0003466860894748E-3</v>
      </c>
      <c r="AT18">
        <v>1.0003466860894748E-3</v>
      </c>
      <c r="AU18">
        <v>1.0003466860894748E-3</v>
      </c>
      <c r="AV18">
        <v>1.0003466860894748E-3</v>
      </c>
      <c r="AW18">
        <v>1.0003466860894748E-3</v>
      </c>
      <c r="AX18">
        <v>1.0003466860894748E-3</v>
      </c>
      <c r="AY18">
        <v>1.0003466860894748E-3</v>
      </c>
      <c r="AZ18">
        <v>1.0003466860894748E-3</v>
      </c>
      <c r="BA18">
        <v>1.0003466860894748E-3</v>
      </c>
      <c r="BB18">
        <v>1.0003466860894748E-3</v>
      </c>
      <c r="BC18">
        <v>1.0003466860894748E-3</v>
      </c>
      <c r="BD18">
        <v>1.0003466860894748E-3</v>
      </c>
      <c r="BE18">
        <v>1.0003466860894748E-3</v>
      </c>
      <c r="BF18">
        <v>1.0003466860894748E-3</v>
      </c>
      <c r="BG18">
        <v>1.0003466860894748E-3</v>
      </c>
      <c r="BH18">
        <v>1.0003466860894748E-3</v>
      </c>
      <c r="BI18">
        <v>1.0003466860894748E-3</v>
      </c>
      <c r="BJ18">
        <v>1.0003466860894748E-3</v>
      </c>
      <c r="BK18">
        <v>1.0003466860894748E-3</v>
      </c>
      <c r="BL18">
        <v>1.0003466860894748E-3</v>
      </c>
      <c r="BM18">
        <v>1.0003466860894748E-3</v>
      </c>
      <c r="BN18">
        <v>1.0003466860894748E-3</v>
      </c>
      <c r="BO18">
        <v>1.0003466860894748E-3</v>
      </c>
      <c r="BP18">
        <v>1.0003466860894748E-3</v>
      </c>
      <c r="BQ18">
        <v>1.0003466860894748E-3</v>
      </c>
      <c r="BR18">
        <v>1.0003466860894748E-3</v>
      </c>
      <c r="BS18">
        <v>1.0003466860894748E-3</v>
      </c>
      <c r="BT18">
        <v>1.0003466860894748E-3</v>
      </c>
      <c r="BU18">
        <v>1.0003466860894748E-3</v>
      </c>
    </row>
    <row r="19" spans="2:73">
      <c r="C19" t="s">
        <v>7462</v>
      </c>
      <c r="D19" t="s">
        <v>2606</v>
      </c>
      <c r="E19" t="s">
        <v>1703</v>
      </c>
      <c r="F19" t="s">
        <v>35</v>
      </c>
      <c r="G19" t="s">
        <v>2608</v>
      </c>
      <c r="H19" s="67">
        <v>293.08950000000004</v>
      </c>
      <c r="I19" s="83">
        <v>4.3792110201415409E-4</v>
      </c>
      <c r="J19" s="83">
        <f t="shared" si="2"/>
        <v>1.9468782935255116E-3</v>
      </c>
      <c r="K19">
        <v>0</v>
      </c>
      <c r="L19">
        <v>0</v>
      </c>
      <c r="M19">
        <v>0</v>
      </c>
      <c r="N19">
        <v>0</v>
      </c>
      <c r="O19">
        <v>0</v>
      </c>
      <c r="P19">
        <v>0</v>
      </c>
      <c r="Q19">
        <v>0</v>
      </c>
      <c r="R19">
        <v>1.9468782935255116E-3</v>
      </c>
      <c r="S19">
        <v>1.9468782935255116E-3</v>
      </c>
      <c r="T19">
        <v>1.9468782935255116E-3</v>
      </c>
      <c r="U19">
        <v>1.9468782935255116E-3</v>
      </c>
      <c r="V19">
        <v>1.9468782935255116E-3</v>
      </c>
      <c r="W19">
        <v>1.9468782935255116E-3</v>
      </c>
      <c r="X19">
        <v>1.9468782935255116E-3</v>
      </c>
      <c r="Y19">
        <v>1.9468782935255116E-3</v>
      </c>
      <c r="Z19">
        <v>1.9468782935255116E-3</v>
      </c>
      <c r="AA19">
        <v>1.9468782935255116E-3</v>
      </c>
      <c r="AB19">
        <v>1.9468782935255116E-3</v>
      </c>
      <c r="AC19">
        <v>1.9468782935255116E-3</v>
      </c>
      <c r="AD19">
        <v>1.9468782935255116E-3</v>
      </c>
      <c r="AE19">
        <v>1.9468782935255116E-3</v>
      </c>
      <c r="AF19">
        <v>1.9468782935255116E-3</v>
      </c>
      <c r="AG19">
        <v>1.9468782935255116E-3</v>
      </c>
      <c r="AH19">
        <v>1.9468782935255116E-3</v>
      </c>
      <c r="AI19">
        <v>1.9468782935255116E-3</v>
      </c>
      <c r="AJ19">
        <v>1.9468782935255116E-3</v>
      </c>
      <c r="AK19">
        <v>1.9468782935255116E-3</v>
      </c>
      <c r="AL19">
        <v>1.9468782935255116E-3</v>
      </c>
      <c r="AM19">
        <v>1.9468782935255116E-3</v>
      </c>
      <c r="AN19">
        <v>1.9468782935255116E-3</v>
      </c>
      <c r="AO19">
        <v>1.9468782935255116E-3</v>
      </c>
      <c r="AP19">
        <v>1.9468782935255116E-3</v>
      </c>
      <c r="AQ19">
        <v>1.9468782935255116E-3</v>
      </c>
      <c r="AR19">
        <v>1.9468782935255116E-3</v>
      </c>
      <c r="AS19">
        <v>1.9468782935255116E-3</v>
      </c>
      <c r="AT19">
        <v>1.9468782935255116E-3</v>
      </c>
      <c r="AU19">
        <v>1.9468782935255116E-3</v>
      </c>
      <c r="AV19">
        <v>1.9468782935255116E-3</v>
      </c>
      <c r="AW19">
        <v>1.9468782935255116E-3</v>
      </c>
      <c r="AX19">
        <v>1.9468782935255116E-3</v>
      </c>
      <c r="AY19">
        <v>1.9468782935255116E-3</v>
      </c>
      <c r="AZ19">
        <v>1.9468782935255116E-3</v>
      </c>
      <c r="BA19">
        <v>1.9468782935255116E-3</v>
      </c>
      <c r="BB19">
        <v>1.9468782935255116E-3</v>
      </c>
      <c r="BC19">
        <v>1.9468782935255116E-3</v>
      </c>
      <c r="BD19">
        <v>1.9468782935255116E-3</v>
      </c>
      <c r="BE19">
        <v>1.9468782935255116E-3</v>
      </c>
      <c r="BF19">
        <v>1.9468782935255116E-3</v>
      </c>
      <c r="BG19">
        <v>1.9468782935255116E-3</v>
      </c>
      <c r="BH19">
        <v>1.9468782935255116E-3</v>
      </c>
      <c r="BI19">
        <v>1.9468782935255116E-3</v>
      </c>
      <c r="BJ19">
        <v>1.9468782935255116E-3</v>
      </c>
      <c r="BK19">
        <v>1.9468782935255116E-3</v>
      </c>
      <c r="BL19">
        <v>1.9468782935255116E-3</v>
      </c>
      <c r="BM19">
        <v>1.9468782935255116E-3</v>
      </c>
      <c r="BN19">
        <v>1.9468782935255116E-3</v>
      </c>
      <c r="BO19">
        <v>1.9468782935255116E-3</v>
      </c>
      <c r="BP19">
        <v>1.9468782935255116E-3</v>
      </c>
      <c r="BQ19">
        <v>1.9468782935255116E-3</v>
      </c>
      <c r="BR19">
        <v>1.9468782935255116E-3</v>
      </c>
      <c r="BS19">
        <v>1.9468782935255116E-3</v>
      </c>
      <c r="BT19">
        <v>1.9468782935255116E-3</v>
      </c>
      <c r="BU19">
        <v>1.9468782935255116E-3</v>
      </c>
    </row>
    <row r="27" spans="2:73">
      <c r="B27" t="s">
        <v>37</v>
      </c>
      <c r="D27" t="s">
        <v>171</v>
      </c>
      <c r="E27" t="s">
        <v>172</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row>
    <row r="28" spans="2:73">
      <c r="B28" t="s">
        <v>37</v>
      </c>
      <c r="D28" t="s">
        <v>7458</v>
      </c>
      <c r="E28" t="s">
        <v>172</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c r="BJ28">
        <v>1</v>
      </c>
      <c r="BK28">
        <v>1</v>
      </c>
      <c r="BL28">
        <v>1</v>
      </c>
      <c r="BM28">
        <v>1</v>
      </c>
      <c r="BN28">
        <v>1</v>
      </c>
      <c r="BO28">
        <v>1</v>
      </c>
      <c r="BP28">
        <v>1</v>
      </c>
      <c r="BQ28">
        <v>1</v>
      </c>
      <c r="BR28">
        <v>1</v>
      </c>
      <c r="BS28">
        <v>1</v>
      </c>
      <c r="BT28">
        <v>1</v>
      </c>
      <c r="BU28">
        <v>1</v>
      </c>
    </row>
    <row r="29" spans="2:73">
      <c r="B29" t="s">
        <v>37</v>
      </c>
      <c r="D29" t="s">
        <v>7459</v>
      </c>
      <c r="E29" t="s">
        <v>172</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v>1</v>
      </c>
      <c r="BQ29">
        <v>1</v>
      </c>
      <c r="BR29">
        <v>1</v>
      </c>
      <c r="BS29">
        <v>1</v>
      </c>
      <c r="BT29">
        <v>1</v>
      </c>
      <c r="BU29">
        <v>1</v>
      </c>
    </row>
    <row r="30" spans="2:73">
      <c r="B30" t="s">
        <v>37</v>
      </c>
      <c r="D30" t="s">
        <v>7460</v>
      </c>
      <c r="E30" t="s">
        <v>172</v>
      </c>
      <c r="R30">
        <v>1</v>
      </c>
      <c r="S30">
        <v>1</v>
      </c>
      <c r="T30">
        <v>1</v>
      </c>
      <c r="U30">
        <v>1</v>
      </c>
      <c r="V30">
        <v>1</v>
      </c>
      <c r="W30">
        <v>1</v>
      </c>
      <c r="X30">
        <v>1</v>
      </c>
      <c r="Y30">
        <v>1</v>
      </c>
      <c r="Z30">
        <v>1</v>
      </c>
      <c r="AA30">
        <v>1</v>
      </c>
      <c r="AB30">
        <v>1</v>
      </c>
      <c r="AC30">
        <v>1</v>
      </c>
      <c r="AD30">
        <v>1</v>
      </c>
      <c r="AE30">
        <v>1</v>
      </c>
      <c r="AF30">
        <v>1</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row>
    <row r="31" spans="2:73">
      <c r="B31" t="s">
        <v>37</v>
      </c>
      <c r="D31" t="s">
        <v>7461</v>
      </c>
      <c r="E31" t="s">
        <v>172</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c r="BJ31">
        <v>1</v>
      </c>
      <c r="BK31">
        <v>1</v>
      </c>
      <c r="BL31">
        <v>1</v>
      </c>
      <c r="BM31">
        <v>1</v>
      </c>
      <c r="BN31">
        <v>1</v>
      </c>
      <c r="BO31">
        <v>1</v>
      </c>
      <c r="BP31">
        <v>1</v>
      </c>
      <c r="BQ31">
        <v>1</v>
      </c>
      <c r="BR31">
        <v>1</v>
      </c>
      <c r="BS31">
        <v>1</v>
      </c>
      <c r="BT31">
        <v>1</v>
      </c>
      <c r="BU31">
        <v>1</v>
      </c>
    </row>
    <row r="32" spans="2:73">
      <c r="B32" t="s">
        <v>37</v>
      </c>
      <c r="D32" t="s">
        <v>7462</v>
      </c>
      <c r="E32" t="s">
        <v>172</v>
      </c>
      <c r="R32">
        <v>1</v>
      </c>
      <c r="S32">
        <v>1</v>
      </c>
      <c r="T32">
        <v>1</v>
      </c>
      <c r="U32">
        <v>1</v>
      </c>
      <c r="V32">
        <v>1</v>
      </c>
      <c r="W32">
        <v>1</v>
      </c>
      <c r="X32">
        <v>1</v>
      </c>
      <c r="Y32">
        <v>1</v>
      </c>
      <c r="Z32">
        <v>1</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c r="BH32">
        <v>1</v>
      </c>
      <c r="BI32">
        <v>1</v>
      </c>
      <c r="BJ32">
        <v>1</v>
      </c>
      <c r="BK32">
        <v>1</v>
      </c>
      <c r="BL32">
        <v>1</v>
      </c>
      <c r="BM32">
        <v>1</v>
      </c>
      <c r="BN32">
        <v>1</v>
      </c>
      <c r="BO32">
        <v>1</v>
      </c>
      <c r="BP32">
        <v>1</v>
      </c>
      <c r="BQ32">
        <v>1</v>
      </c>
      <c r="BR32">
        <v>1</v>
      </c>
      <c r="BS32">
        <v>1</v>
      </c>
      <c r="BT32">
        <v>1</v>
      </c>
      <c r="BU32">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0F898-84F8-49FB-9A6F-B91B2E9DB48E}">
  <sheetPr codeName="Sheet19">
    <tabColor theme="2" tint="-9.9978637043366805E-2"/>
  </sheetPr>
  <dimension ref="A1:BZ61"/>
  <sheetViews>
    <sheetView topLeftCell="A14" zoomScale="70" zoomScaleNormal="70" workbookViewId="0">
      <selection activeCell="J66" sqref="J66"/>
    </sheetView>
  </sheetViews>
  <sheetFormatPr defaultRowHeight="14.5"/>
  <cols>
    <col min="1" max="1" width="11.453125" bestFit="1" customWidth="1"/>
    <col min="2" max="2" width="33.6328125" bestFit="1" customWidth="1"/>
    <col min="3" max="3" width="7.90625" bestFit="1" customWidth="1"/>
    <col min="4" max="4" width="11.453125" bestFit="1" customWidth="1"/>
    <col min="5" max="5" width="15.6328125" customWidth="1"/>
    <col min="6" max="6" width="7.6328125" bestFit="1" customWidth="1"/>
    <col min="7" max="7" width="6.90625" bestFit="1" customWidth="1"/>
    <col min="8" max="8" width="8.453125" bestFit="1" customWidth="1"/>
    <col min="9" max="9" width="18.26953125" bestFit="1" customWidth="1"/>
    <col min="10" max="10" width="38.453125" bestFit="1" customWidth="1"/>
    <col min="11" max="11" width="16.36328125" bestFit="1" customWidth="1"/>
    <col min="12" max="12" width="18.54296875" bestFit="1" customWidth="1"/>
    <col min="13" max="13" width="12.54296875" bestFit="1" customWidth="1"/>
    <col min="14" max="14" width="11.26953125" bestFit="1" customWidth="1"/>
    <col min="15" max="15" width="9.08984375" bestFit="1" customWidth="1"/>
    <col min="16" max="16" width="12.36328125" bestFit="1" customWidth="1"/>
    <col min="17" max="17" width="12.08984375" bestFit="1" customWidth="1"/>
    <col min="18" max="19" width="12.36328125" bestFit="1" customWidth="1"/>
    <col min="20" max="24" width="12.6328125" bestFit="1" customWidth="1"/>
    <col min="25" max="25" width="12.54296875" bestFit="1" customWidth="1"/>
    <col min="26" max="27" width="12.6328125" bestFit="1" customWidth="1"/>
    <col min="28" max="28" width="12.36328125" bestFit="1" customWidth="1"/>
    <col min="29" max="29" width="12.08984375" bestFit="1" customWidth="1"/>
    <col min="30" max="31" width="12.36328125" bestFit="1" customWidth="1"/>
    <col min="32" max="36" width="12.6328125" bestFit="1" customWidth="1"/>
    <col min="37" max="37" width="12.54296875" bestFit="1" customWidth="1"/>
    <col min="38" max="39" width="12.6328125" bestFit="1" customWidth="1"/>
    <col min="40" max="40" width="12.36328125" bestFit="1" customWidth="1"/>
    <col min="41" max="41" width="12.08984375" bestFit="1" customWidth="1"/>
    <col min="42" max="43" width="12.36328125" bestFit="1" customWidth="1"/>
    <col min="44" max="48" width="12.6328125" bestFit="1" customWidth="1"/>
    <col min="49" max="49" width="12.54296875" bestFit="1" customWidth="1"/>
    <col min="50" max="51" width="12.6328125" bestFit="1" customWidth="1"/>
    <col min="52" max="52" width="12.36328125" bestFit="1" customWidth="1"/>
    <col min="53" max="53" width="12.08984375" bestFit="1" customWidth="1"/>
    <col min="54" max="54" width="12.36328125" bestFit="1" customWidth="1"/>
    <col min="55" max="55" width="12.26953125" bestFit="1" customWidth="1"/>
    <col min="56" max="60" width="12.54296875" bestFit="1" customWidth="1"/>
    <col min="61" max="61" width="12.36328125" bestFit="1" customWidth="1"/>
    <col min="62" max="63" width="12.54296875" bestFit="1" customWidth="1"/>
    <col min="64" max="64" width="12.26953125" bestFit="1" customWidth="1"/>
    <col min="65" max="65" width="12" bestFit="1" customWidth="1"/>
    <col min="66" max="66" width="12.26953125" bestFit="1" customWidth="1"/>
    <col min="67" max="67" width="12.36328125" bestFit="1" customWidth="1"/>
    <col min="68" max="72" width="12.6328125" bestFit="1" customWidth="1"/>
    <col min="73" max="73" width="12.54296875" bestFit="1" customWidth="1"/>
    <col min="74" max="75" width="12.6328125" bestFit="1" customWidth="1"/>
    <col min="76" max="76" width="12.36328125" bestFit="1" customWidth="1"/>
    <col min="77" max="77" width="12.08984375" bestFit="1" customWidth="1"/>
    <col min="78" max="78" width="12.36328125" bestFit="1" customWidth="1"/>
  </cols>
  <sheetData>
    <row r="1" spans="1:78" ht="15" thickBot="1"/>
    <row r="2" spans="1:78" ht="15" thickBot="1">
      <c r="B2" s="80" t="s">
        <v>7466</v>
      </c>
      <c r="C2" s="72"/>
      <c r="P2" s="1">
        <v>45200</v>
      </c>
      <c r="Q2" s="1">
        <v>45231</v>
      </c>
      <c r="R2" s="1">
        <v>45261</v>
      </c>
      <c r="S2" s="1">
        <v>45292</v>
      </c>
      <c r="T2" s="1">
        <v>45323</v>
      </c>
      <c r="U2" s="1">
        <v>45352</v>
      </c>
      <c r="V2" s="1">
        <v>45383</v>
      </c>
      <c r="W2" s="1">
        <v>45413</v>
      </c>
      <c r="X2" s="1">
        <v>45444</v>
      </c>
      <c r="Y2" s="1">
        <v>45474</v>
      </c>
      <c r="Z2" s="1">
        <v>45505</v>
      </c>
      <c r="AA2" s="1">
        <v>45536</v>
      </c>
      <c r="AB2" s="1">
        <v>45566</v>
      </c>
      <c r="AC2" s="1">
        <v>45597</v>
      </c>
      <c r="AD2" s="1">
        <v>45627</v>
      </c>
      <c r="AE2" s="1">
        <v>45658</v>
      </c>
      <c r="AF2" s="1">
        <v>45689</v>
      </c>
      <c r="AG2" s="1">
        <v>45717</v>
      </c>
      <c r="AH2" s="1">
        <v>45748</v>
      </c>
      <c r="AI2" s="1">
        <v>45778</v>
      </c>
      <c r="AJ2" s="1">
        <v>45809</v>
      </c>
      <c r="AK2" s="1">
        <v>45839</v>
      </c>
      <c r="AL2" s="1">
        <v>45870</v>
      </c>
      <c r="AM2" s="1">
        <v>45901</v>
      </c>
      <c r="AN2" s="1">
        <v>45931</v>
      </c>
      <c r="AO2" s="1">
        <v>45962</v>
      </c>
      <c r="AP2" s="1">
        <v>45992</v>
      </c>
      <c r="AQ2" s="1">
        <v>46023</v>
      </c>
      <c r="AR2" s="1">
        <v>46054</v>
      </c>
      <c r="AS2" s="1">
        <v>46082</v>
      </c>
      <c r="AT2" s="1">
        <v>46113</v>
      </c>
      <c r="AU2" s="1">
        <v>46143</v>
      </c>
      <c r="AV2" s="1">
        <v>46174</v>
      </c>
      <c r="AW2" s="1">
        <v>46204</v>
      </c>
      <c r="AX2" s="1">
        <v>46235</v>
      </c>
      <c r="AY2" s="1">
        <v>46266</v>
      </c>
      <c r="AZ2" s="1">
        <v>46296</v>
      </c>
      <c r="BA2" s="1">
        <v>46327</v>
      </c>
      <c r="BB2" s="1">
        <v>46357</v>
      </c>
      <c r="BC2" s="1">
        <v>46388</v>
      </c>
      <c r="BD2" s="1">
        <v>46419</v>
      </c>
      <c r="BE2" s="1">
        <v>46447</v>
      </c>
      <c r="BF2" s="1">
        <v>46478</v>
      </c>
      <c r="BG2" s="1">
        <v>46508</v>
      </c>
      <c r="BH2" s="1">
        <v>46539</v>
      </c>
      <c r="BI2" s="1">
        <v>46569</v>
      </c>
      <c r="BJ2" s="1">
        <v>46600</v>
      </c>
      <c r="BK2" s="1">
        <v>46631</v>
      </c>
      <c r="BL2" s="1">
        <v>46661</v>
      </c>
      <c r="BM2" s="1">
        <v>46692</v>
      </c>
      <c r="BN2" s="1">
        <v>46722</v>
      </c>
      <c r="BO2" s="1">
        <v>46753</v>
      </c>
      <c r="BP2" s="1">
        <v>46784</v>
      </c>
      <c r="BQ2" s="1">
        <v>46813</v>
      </c>
      <c r="BR2" s="1">
        <v>46844</v>
      </c>
      <c r="BS2" s="1">
        <v>46874</v>
      </c>
      <c r="BT2" s="1">
        <v>46905</v>
      </c>
      <c r="BU2" s="1">
        <v>46935</v>
      </c>
      <c r="BV2" s="1">
        <v>46966</v>
      </c>
      <c r="BW2" s="1">
        <v>46997</v>
      </c>
      <c r="BX2" s="1">
        <v>47027</v>
      </c>
      <c r="BY2" s="1">
        <v>47058</v>
      </c>
      <c r="BZ2" s="1">
        <v>47088</v>
      </c>
    </row>
    <row r="3" spans="1:78" ht="29.5" thickBot="1">
      <c r="B3" s="5" t="s">
        <v>56</v>
      </c>
      <c r="C3" s="6" t="s">
        <v>42</v>
      </c>
      <c r="D3" s="6" t="s">
        <v>39</v>
      </c>
      <c r="E3" s="6" t="s">
        <v>2589</v>
      </c>
      <c r="F3" s="6" t="s">
        <v>2609</v>
      </c>
      <c r="G3" s="6" t="s">
        <v>2610</v>
      </c>
      <c r="H3" s="5" t="s">
        <v>57</v>
      </c>
      <c r="I3" s="4" t="s">
        <v>55</v>
      </c>
      <c r="J3" s="5" t="s">
        <v>58</v>
      </c>
      <c r="K3" s="3" t="s">
        <v>16</v>
      </c>
      <c r="L3" s="3" t="s">
        <v>1</v>
      </c>
      <c r="M3" s="3" t="s">
        <v>26</v>
      </c>
      <c r="N3" s="3" t="s">
        <v>36</v>
      </c>
      <c r="O3" s="3" t="s">
        <v>2607</v>
      </c>
    </row>
    <row r="4" spans="1:78">
      <c r="A4" s="58"/>
      <c r="B4" s="7" t="e">
        <f>+_xlfn.XLOOKUP(I4,#REF!,#REF!)</f>
        <v>#REF!</v>
      </c>
      <c r="C4" s="8">
        <v>1</v>
      </c>
      <c r="D4" s="8" t="str">
        <f>+LEFT(I4,11)</f>
        <v>01-MK-23-10</v>
      </c>
      <c r="E4" s="57">
        <v>45505</v>
      </c>
      <c r="F4" s="59"/>
      <c r="G4" s="59"/>
      <c r="H4" s="9" t="s">
        <v>37</v>
      </c>
      <c r="I4" s="7" t="s">
        <v>460</v>
      </c>
      <c r="J4" s="7" t="e">
        <f>+_xlfn.XLOOKUP(I4,'R4'!B:B,'R4'!C:C)</f>
        <v>#N/A</v>
      </c>
      <c r="P4">
        <f>+IF(P$2&gt;=$E4,1,0)</f>
        <v>0</v>
      </c>
      <c r="Q4">
        <f t="shared" ref="Q4:BZ7" si="0">+IF(Q$2&gt;=$E4,1,0)</f>
        <v>0</v>
      </c>
      <c r="R4">
        <f t="shared" si="0"/>
        <v>0</v>
      </c>
      <c r="S4">
        <f t="shared" si="0"/>
        <v>0</v>
      </c>
      <c r="T4">
        <f t="shared" si="0"/>
        <v>0</v>
      </c>
      <c r="U4">
        <f t="shared" si="0"/>
        <v>0</v>
      </c>
      <c r="V4">
        <f t="shared" si="0"/>
        <v>0</v>
      </c>
      <c r="W4">
        <f t="shared" si="0"/>
        <v>0</v>
      </c>
      <c r="X4">
        <f t="shared" si="0"/>
        <v>0</v>
      </c>
      <c r="Y4">
        <f t="shared" si="0"/>
        <v>0</v>
      </c>
      <c r="Z4">
        <f t="shared" si="0"/>
        <v>1</v>
      </c>
      <c r="AA4">
        <f t="shared" si="0"/>
        <v>1</v>
      </c>
      <c r="AB4">
        <f t="shared" si="0"/>
        <v>1</v>
      </c>
      <c r="AC4">
        <f t="shared" si="0"/>
        <v>1</v>
      </c>
      <c r="AD4">
        <f t="shared" si="0"/>
        <v>1</v>
      </c>
      <c r="AE4">
        <f t="shared" si="0"/>
        <v>1</v>
      </c>
      <c r="AF4">
        <f t="shared" si="0"/>
        <v>1</v>
      </c>
      <c r="AG4">
        <f t="shared" si="0"/>
        <v>1</v>
      </c>
      <c r="AH4">
        <f t="shared" si="0"/>
        <v>1</v>
      </c>
      <c r="AI4">
        <f t="shared" si="0"/>
        <v>1</v>
      </c>
      <c r="AJ4">
        <f t="shared" si="0"/>
        <v>1</v>
      </c>
      <c r="AK4">
        <f t="shared" si="0"/>
        <v>1</v>
      </c>
      <c r="AL4">
        <f t="shared" si="0"/>
        <v>1</v>
      </c>
      <c r="AM4">
        <f t="shared" si="0"/>
        <v>1</v>
      </c>
      <c r="AN4">
        <f t="shared" si="0"/>
        <v>1</v>
      </c>
      <c r="AO4">
        <f t="shared" si="0"/>
        <v>1</v>
      </c>
      <c r="AP4">
        <f t="shared" si="0"/>
        <v>1</v>
      </c>
      <c r="AQ4">
        <f t="shared" si="0"/>
        <v>1</v>
      </c>
      <c r="AR4">
        <f t="shared" si="0"/>
        <v>1</v>
      </c>
      <c r="AS4">
        <f t="shared" si="0"/>
        <v>1</v>
      </c>
      <c r="AT4">
        <f t="shared" si="0"/>
        <v>1</v>
      </c>
      <c r="AU4">
        <f t="shared" si="0"/>
        <v>1</v>
      </c>
      <c r="AV4">
        <f t="shared" si="0"/>
        <v>1</v>
      </c>
      <c r="AW4">
        <f t="shared" si="0"/>
        <v>1</v>
      </c>
      <c r="AX4">
        <f t="shared" si="0"/>
        <v>1</v>
      </c>
      <c r="AY4">
        <f t="shared" si="0"/>
        <v>1</v>
      </c>
      <c r="AZ4">
        <f t="shared" si="0"/>
        <v>1</v>
      </c>
      <c r="BA4">
        <f t="shared" si="0"/>
        <v>1</v>
      </c>
      <c r="BB4">
        <f t="shared" si="0"/>
        <v>1</v>
      </c>
      <c r="BC4">
        <f t="shared" si="0"/>
        <v>1</v>
      </c>
      <c r="BD4">
        <f t="shared" si="0"/>
        <v>1</v>
      </c>
      <c r="BE4">
        <f t="shared" si="0"/>
        <v>1</v>
      </c>
      <c r="BF4">
        <f t="shared" si="0"/>
        <v>1</v>
      </c>
      <c r="BG4">
        <f t="shared" si="0"/>
        <v>1</v>
      </c>
      <c r="BH4">
        <f t="shared" si="0"/>
        <v>1</v>
      </c>
      <c r="BI4">
        <f t="shared" si="0"/>
        <v>1</v>
      </c>
      <c r="BJ4">
        <f t="shared" si="0"/>
        <v>1</v>
      </c>
      <c r="BK4">
        <f t="shared" si="0"/>
        <v>1</v>
      </c>
      <c r="BL4">
        <f t="shared" si="0"/>
        <v>1</v>
      </c>
      <c r="BM4">
        <f t="shared" si="0"/>
        <v>1</v>
      </c>
      <c r="BN4">
        <f t="shared" si="0"/>
        <v>1</v>
      </c>
      <c r="BO4">
        <f t="shared" si="0"/>
        <v>1</v>
      </c>
      <c r="BP4">
        <f t="shared" si="0"/>
        <v>1</v>
      </c>
      <c r="BQ4">
        <f t="shared" si="0"/>
        <v>1</v>
      </c>
      <c r="BR4">
        <f t="shared" si="0"/>
        <v>1</v>
      </c>
      <c r="BS4">
        <f t="shared" si="0"/>
        <v>1</v>
      </c>
      <c r="BT4">
        <f t="shared" si="0"/>
        <v>1</v>
      </c>
      <c r="BU4">
        <f t="shared" si="0"/>
        <v>1</v>
      </c>
      <c r="BV4">
        <f t="shared" si="0"/>
        <v>1</v>
      </c>
      <c r="BW4">
        <f t="shared" si="0"/>
        <v>1</v>
      </c>
      <c r="BX4">
        <f t="shared" si="0"/>
        <v>1</v>
      </c>
      <c r="BY4">
        <f t="shared" si="0"/>
        <v>1</v>
      </c>
      <c r="BZ4">
        <f t="shared" si="0"/>
        <v>1</v>
      </c>
    </row>
    <row r="5" spans="1:78">
      <c r="A5" s="58"/>
      <c r="B5" s="7" t="e">
        <f>+_xlfn.XLOOKUP(I5,#REF!,#REF!)</f>
        <v>#REF!</v>
      </c>
      <c r="C5" s="8">
        <v>1</v>
      </c>
      <c r="D5" s="8" t="str">
        <f t="shared" ref="D5" si="1">+LEFT(I5,11)</f>
        <v>01-MK-23-10</v>
      </c>
      <c r="E5" s="57">
        <v>45536</v>
      </c>
      <c r="F5" s="59"/>
      <c r="G5" s="59"/>
      <c r="H5" s="9" t="s">
        <v>37</v>
      </c>
      <c r="I5" s="7" t="s">
        <v>462</v>
      </c>
      <c r="J5" s="7" t="e">
        <f>+_xlfn.XLOOKUP(I5,'R4'!B:B,'R4'!C:C)</f>
        <v>#N/A</v>
      </c>
      <c r="P5">
        <f t="shared" ref="P5:AE23" si="2">+IF(P$2&gt;=$E5,1,0)</f>
        <v>0</v>
      </c>
      <c r="Q5">
        <f t="shared" si="0"/>
        <v>0</v>
      </c>
      <c r="R5">
        <f t="shared" si="0"/>
        <v>0</v>
      </c>
      <c r="S5">
        <f t="shared" si="0"/>
        <v>0</v>
      </c>
      <c r="T5">
        <f t="shared" si="0"/>
        <v>0</v>
      </c>
      <c r="U5">
        <f t="shared" si="0"/>
        <v>0</v>
      </c>
      <c r="V5">
        <f t="shared" si="0"/>
        <v>0</v>
      </c>
      <c r="W5">
        <f t="shared" si="0"/>
        <v>0</v>
      </c>
      <c r="X5">
        <f t="shared" si="0"/>
        <v>0</v>
      </c>
      <c r="Y5">
        <f t="shared" si="0"/>
        <v>0</v>
      </c>
      <c r="Z5">
        <f t="shared" si="0"/>
        <v>0</v>
      </c>
      <c r="AA5">
        <f t="shared" si="0"/>
        <v>1</v>
      </c>
      <c r="AB5">
        <f t="shared" si="0"/>
        <v>1</v>
      </c>
      <c r="AC5">
        <f t="shared" si="0"/>
        <v>1</v>
      </c>
      <c r="AD5">
        <f t="shared" si="0"/>
        <v>1</v>
      </c>
      <c r="AE5">
        <f t="shared" si="0"/>
        <v>1</v>
      </c>
      <c r="AF5">
        <f t="shared" si="0"/>
        <v>1</v>
      </c>
      <c r="AG5">
        <f t="shared" si="0"/>
        <v>1</v>
      </c>
      <c r="AH5">
        <f t="shared" si="0"/>
        <v>1</v>
      </c>
      <c r="AI5">
        <f t="shared" si="0"/>
        <v>1</v>
      </c>
      <c r="AJ5">
        <f t="shared" si="0"/>
        <v>1</v>
      </c>
      <c r="AK5">
        <f t="shared" si="0"/>
        <v>1</v>
      </c>
      <c r="AL5">
        <f t="shared" si="0"/>
        <v>1</v>
      </c>
      <c r="AM5">
        <f t="shared" si="0"/>
        <v>1</v>
      </c>
      <c r="AN5">
        <f t="shared" si="0"/>
        <v>1</v>
      </c>
      <c r="AO5">
        <f t="shared" si="0"/>
        <v>1</v>
      </c>
      <c r="AP5">
        <f t="shared" si="0"/>
        <v>1</v>
      </c>
      <c r="AQ5">
        <f t="shared" si="0"/>
        <v>1</v>
      </c>
      <c r="AR5">
        <f t="shared" si="0"/>
        <v>1</v>
      </c>
      <c r="AS5">
        <f t="shared" si="0"/>
        <v>1</v>
      </c>
      <c r="AT5">
        <f t="shared" si="0"/>
        <v>1</v>
      </c>
      <c r="AU5">
        <f t="shared" si="0"/>
        <v>1</v>
      </c>
      <c r="AV5">
        <f t="shared" si="0"/>
        <v>1</v>
      </c>
      <c r="AW5">
        <f t="shared" si="0"/>
        <v>1</v>
      </c>
      <c r="AX5">
        <f t="shared" si="0"/>
        <v>1</v>
      </c>
      <c r="AY5">
        <f t="shared" si="0"/>
        <v>1</v>
      </c>
      <c r="AZ5">
        <f t="shared" si="0"/>
        <v>1</v>
      </c>
      <c r="BA5">
        <f t="shared" si="0"/>
        <v>1</v>
      </c>
      <c r="BB5">
        <f t="shared" si="0"/>
        <v>1</v>
      </c>
      <c r="BC5">
        <f t="shared" si="0"/>
        <v>1</v>
      </c>
      <c r="BD5">
        <f t="shared" si="0"/>
        <v>1</v>
      </c>
      <c r="BE5">
        <f t="shared" si="0"/>
        <v>1</v>
      </c>
      <c r="BF5">
        <f t="shared" si="0"/>
        <v>1</v>
      </c>
      <c r="BG5">
        <f t="shared" si="0"/>
        <v>1</v>
      </c>
      <c r="BH5">
        <f t="shared" si="0"/>
        <v>1</v>
      </c>
      <c r="BI5">
        <f t="shared" si="0"/>
        <v>1</v>
      </c>
      <c r="BJ5">
        <f t="shared" si="0"/>
        <v>1</v>
      </c>
      <c r="BK5">
        <f t="shared" si="0"/>
        <v>1</v>
      </c>
      <c r="BL5">
        <f t="shared" si="0"/>
        <v>1</v>
      </c>
      <c r="BM5">
        <f t="shared" si="0"/>
        <v>1</v>
      </c>
      <c r="BN5">
        <f t="shared" si="0"/>
        <v>1</v>
      </c>
      <c r="BO5">
        <f t="shared" si="0"/>
        <v>1</v>
      </c>
      <c r="BP5">
        <f t="shared" si="0"/>
        <v>1</v>
      </c>
      <c r="BQ5">
        <f t="shared" si="0"/>
        <v>1</v>
      </c>
      <c r="BR5">
        <f t="shared" si="0"/>
        <v>1</v>
      </c>
      <c r="BS5">
        <f t="shared" si="0"/>
        <v>1</v>
      </c>
      <c r="BT5">
        <f t="shared" si="0"/>
        <v>1</v>
      </c>
      <c r="BU5">
        <f t="shared" si="0"/>
        <v>1</v>
      </c>
      <c r="BV5">
        <f t="shared" si="0"/>
        <v>1</v>
      </c>
      <c r="BW5">
        <f t="shared" si="0"/>
        <v>1</v>
      </c>
      <c r="BX5">
        <f t="shared" si="0"/>
        <v>1</v>
      </c>
      <c r="BY5">
        <f t="shared" si="0"/>
        <v>1</v>
      </c>
      <c r="BZ5">
        <f t="shared" si="0"/>
        <v>1</v>
      </c>
    </row>
    <row r="6" spans="1:78">
      <c r="A6" s="58"/>
      <c r="B6" s="7" t="e">
        <f>+_xlfn.XLOOKUP(I6,#REF!,#REF!)</f>
        <v>#REF!</v>
      </c>
      <c r="C6" s="8">
        <v>2</v>
      </c>
      <c r="D6" s="8" t="str">
        <f t="shared" ref="D6:D25" si="3">+LEFT(I6,11)</f>
        <v>01-MK-23-10</v>
      </c>
      <c r="E6" s="57">
        <v>45566</v>
      </c>
      <c r="F6" s="59"/>
      <c r="G6" s="59"/>
      <c r="H6" s="9" t="s">
        <v>37</v>
      </c>
      <c r="I6" s="66" t="s">
        <v>463</v>
      </c>
      <c r="J6" s="7" t="e">
        <f>+_xlfn.XLOOKUP(I6,'R4'!B:B,'R4'!C:C)</f>
        <v>#N/A</v>
      </c>
      <c r="P6">
        <f t="shared" si="2"/>
        <v>0</v>
      </c>
      <c r="Q6">
        <f t="shared" si="0"/>
        <v>0</v>
      </c>
      <c r="R6">
        <f t="shared" si="0"/>
        <v>0</v>
      </c>
      <c r="S6">
        <f t="shared" si="0"/>
        <v>0</v>
      </c>
      <c r="T6">
        <f t="shared" si="0"/>
        <v>0</v>
      </c>
      <c r="U6">
        <f t="shared" si="0"/>
        <v>0</v>
      </c>
      <c r="V6">
        <f t="shared" si="0"/>
        <v>0</v>
      </c>
      <c r="W6">
        <f t="shared" si="0"/>
        <v>0</v>
      </c>
      <c r="X6">
        <f t="shared" si="0"/>
        <v>0</v>
      </c>
      <c r="Y6">
        <f t="shared" si="0"/>
        <v>0</v>
      </c>
      <c r="Z6">
        <f t="shared" si="0"/>
        <v>0</v>
      </c>
      <c r="AA6">
        <f t="shared" si="0"/>
        <v>0</v>
      </c>
      <c r="AB6">
        <f t="shared" si="0"/>
        <v>1</v>
      </c>
      <c r="AC6">
        <f t="shared" si="0"/>
        <v>1</v>
      </c>
      <c r="AD6">
        <f t="shared" si="0"/>
        <v>1</v>
      </c>
      <c r="AE6">
        <f t="shared" si="0"/>
        <v>1</v>
      </c>
      <c r="AF6">
        <f t="shared" si="0"/>
        <v>1</v>
      </c>
      <c r="AG6">
        <f t="shared" si="0"/>
        <v>1</v>
      </c>
      <c r="AH6">
        <f t="shared" si="0"/>
        <v>1</v>
      </c>
      <c r="AI6">
        <f t="shared" si="0"/>
        <v>1</v>
      </c>
      <c r="AJ6">
        <f t="shared" si="0"/>
        <v>1</v>
      </c>
      <c r="AK6">
        <f t="shared" si="0"/>
        <v>1</v>
      </c>
      <c r="AL6">
        <f t="shared" si="0"/>
        <v>1</v>
      </c>
      <c r="AM6">
        <f t="shared" si="0"/>
        <v>1</v>
      </c>
      <c r="AN6">
        <f t="shared" si="0"/>
        <v>1</v>
      </c>
      <c r="AO6">
        <f t="shared" si="0"/>
        <v>1</v>
      </c>
      <c r="AP6">
        <f t="shared" si="0"/>
        <v>1</v>
      </c>
      <c r="AQ6">
        <f t="shared" si="0"/>
        <v>1</v>
      </c>
      <c r="AR6">
        <f t="shared" si="0"/>
        <v>1</v>
      </c>
      <c r="AS6">
        <f t="shared" si="0"/>
        <v>1</v>
      </c>
      <c r="AT6">
        <f t="shared" si="0"/>
        <v>1</v>
      </c>
      <c r="AU6">
        <f t="shared" si="0"/>
        <v>1</v>
      </c>
      <c r="AV6">
        <f t="shared" si="0"/>
        <v>1</v>
      </c>
      <c r="AW6">
        <f t="shared" si="0"/>
        <v>1</v>
      </c>
      <c r="AX6">
        <f t="shared" si="0"/>
        <v>1</v>
      </c>
      <c r="AY6">
        <f t="shared" si="0"/>
        <v>1</v>
      </c>
      <c r="AZ6">
        <f t="shared" si="0"/>
        <v>1</v>
      </c>
      <c r="BA6">
        <f t="shared" si="0"/>
        <v>1</v>
      </c>
      <c r="BB6">
        <f t="shared" si="0"/>
        <v>1</v>
      </c>
      <c r="BC6">
        <f t="shared" si="0"/>
        <v>1</v>
      </c>
      <c r="BD6">
        <f t="shared" si="0"/>
        <v>1</v>
      </c>
      <c r="BE6">
        <f t="shared" si="0"/>
        <v>1</v>
      </c>
      <c r="BF6">
        <f t="shared" si="0"/>
        <v>1</v>
      </c>
      <c r="BG6">
        <f t="shared" si="0"/>
        <v>1</v>
      </c>
      <c r="BH6">
        <f t="shared" si="0"/>
        <v>1</v>
      </c>
      <c r="BI6">
        <f t="shared" si="0"/>
        <v>1</v>
      </c>
      <c r="BJ6">
        <f t="shared" si="0"/>
        <v>1</v>
      </c>
      <c r="BK6">
        <f t="shared" si="0"/>
        <v>1</v>
      </c>
      <c r="BL6">
        <f t="shared" si="0"/>
        <v>1</v>
      </c>
      <c r="BM6">
        <f t="shared" si="0"/>
        <v>1</v>
      </c>
      <c r="BN6">
        <f t="shared" si="0"/>
        <v>1</v>
      </c>
      <c r="BO6">
        <f t="shared" si="0"/>
        <v>1</v>
      </c>
      <c r="BP6">
        <f t="shared" si="0"/>
        <v>1</v>
      </c>
      <c r="BQ6">
        <f t="shared" si="0"/>
        <v>1</v>
      </c>
      <c r="BR6">
        <f t="shared" si="0"/>
        <v>1</v>
      </c>
      <c r="BS6">
        <f t="shared" si="0"/>
        <v>1</v>
      </c>
      <c r="BT6">
        <f t="shared" si="0"/>
        <v>1</v>
      </c>
      <c r="BU6">
        <f t="shared" si="0"/>
        <v>1</v>
      </c>
      <c r="BV6">
        <f t="shared" si="0"/>
        <v>1</v>
      </c>
      <c r="BW6">
        <f t="shared" si="0"/>
        <v>1</v>
      </c>
      <c r="BX6">
        <f t="shared" si="0"/>
        <v>1</v>
      </c>
      <c r="BY6">
        <f t="shared" si="0"/>
        <v>1</v>
      </c>
      <c r="BZ6">
        <f t="shared" si="0"/>
        <v>1</v>
      </c>
    </row>
    <row r="7" spans="1:78">
      <c r="A7" s="58"/>
      <c r="B7" s="7" t="e">
        <f>+_xlfn.XLOOKUP(I7,#REF!,#REF!)</f>
        <v>#REF!</v>
      </c>
      <c r="C7" s="8">
        <v>3</v>
      </c>
      <c r="D7" s="8" t="str">
        <f t="shared" si="3"/>
        <v>01-MK-23-10</v>
      </c>
      <c r="E7" s="57">
        <v>45505</v>
      </c>
      <c r="F7" s="59"/>
      <c r="G7" s="59"/>
      <c r="H7" s="9" t="s">
        <v>37</v>
      </c>
      <c r="I7" s="66" t="s">
        <v>464</v>
      </c>
      <c r="J7" s="7" t="e">
        <f>+_xlfn.XLOOKUP(I7,'R4'!B:B,'R4'!C:C)</f>
        <v>#N/A</v>
      </c>
      <c r="P7">
        <f t="shared" si="2"/>
        <v>0</v>
      </c>
      <c r="Q7">
        <f t="shared" si="0"/>
        <v>0</v>
      </c>
      <c r="R7">
        <f t="shared" si="0"/>
        <v>0</v>
      </c>
      <c r="S7">
        <f t="shared" si="0"/>
        <v>0</v>
      </c>
      <c r="T7">
        <f t="shared" si="0"/>
        <v>0</v>
      </c>
      <c r="U7">
        <f t="shared" si="0"/>
        <v>0</v>
      </c>
      <c r="V7">
        <f t="shared" si="0"/>
        <v>0</v>
      </c>
      <c r="W7">
        <f t="shared" si="0"/>
        <v>0</v>
      </c>
      <c r="X7">
        <f t="shared" ref="X7:AM22" si="4">+IF(X$2&gt;=$E7,1,0)</f>
        <v>0</v>
      </c>
      <c r="Y7">
        <f t="shared" si="4"/>
        <v>0</v>
      </c>
      <c r="Z7">
        <f t="shared" si="4"/>
        <v>1</v>
      </c>
      <c r="AA7">
        <f t="shared" si="4"/>
        <v>1</v>
      </c>
      <c r="AB7">
        <f t="shared" si="4"/>
        <v>1</v>
      </c>
      <c r="AC7">
        <f t="shared" si="4"/>
        <v>1</v>
      </c>
      <c r="AD7">
        <f t="shared" si="4"/>
        <v>1</v>
      </c>
      <c r="AE7">
        <f t="shared" si="4"/>
        <v>1</v>
      </c>
      <c r="AF7">
        <f t="shared" si="4"/>
        <v>1</v>
      </c>
      <c r="AG7">
        <f t="shared" si="4"/>
        <v>1</v>
      </c>
      <c r="AH7">
        <f t="shared" si="4"/>
        <v>1</v>
      </c>
      <c r="AI7">
        <f t="shared" si="4"/>
        <v>1</v>
      </c>
      <c r="AJ7">
        <f t="shared" si="4"/>
        <v>1</v>
      </c>
      <c r="AK7">
        <f t="shared" si="4"/>
        <v>1</v>
      </c>
      <c r="AL7">
        <f t="shared" si="4"/>
        <v>1</v>
      </c>
      <c r="AM7">
        <f t="shared" si="4"/>
        <v>1</v>
      </c>
      <c r="AN7">
        <f t="shared" ref="AN7:BC22" si="5">+IF(AN$2&gt;=$E7,1,0)</f>
        <v>1</v>
      </c>
      <c r="AO7">
        <f t="shared" si="5"/>
        <v>1</v>
      </c>
      <c r="AP7">
        <f t="shared" si="5"/>
        <v>1</v>
      </c>
      <c r="AQ7">
        <f t="shared" si="5"/>
        <v>1</v>
      </c>
      <c r="AR7">
        <f t="shared" si="5"/>
        <v>1</v>
      </c>
      <c r="AS7">
        <f t="shared" si="5"/>
        <v>1</v>
      </c>
      <c r="AT7">
        <f t="shared" si="5"/>
        <v>1</v>
      </c>
      <c r="AU7">
        <f t="shared" si="5"/>
        <v>1</v>
      </c>
      <c r="AV7">
        <f t="shared" si="5"/>
        <v>1</v>
      </c>
      <c r="AW7">
        <f t="shared" si="5"/>
        <v>1</v>
      </c>
      <c r="AX7">
        <f t="shared" si="5"/>
        <v>1</v>
      </c>
      <c r="AY7">
        <f t="shared" si="5"/>
        <v>1</v>
      </c>
      <c r="AZ7">
        <f t="shared" si="5"/>
        <v>1</v>
      </c>
      <c r="BA7">
        <f t="shared" si="5"/>
        <v>1</v>
      </c>
      <c r="BB7">
        <f t="shared" si="5"/>
        <v>1</v>
      </c>
      <c r="BC7">
        <f t="shared" si="5"/>
        <v>1</v>
      </c>
      <c r="BD7">
        <f t="shared" ref="BD7:BS25" si="6">+IF(BD$2&gt;=$E7,1,0)</f>
        <v>1</v>
      </c>
      <c r="BE7">
        <f t="shared" si="6"/>
        <v>1</v>
      </c>
      <c r="BF7">
        <f t="shared" si="6"/>
        <v>1</v>
      </c>
      <c r="BG7">
        <f t="shared" si="6"/>
        <v>1</v>
      </c>
      <c r="BH7">
        <f t="shared" si="6"/>
        <v>1</v>
      </c>
      <c r="BI7">
        <f t="shared" si="6"/>
        <v>1</v>
      </c>
      <c r="BJ7">
        <f t="shared" si="6"/>
        <v>1</v>
      </c>
      <c r="BK7">
        <f t="shared" si="6"/>
        <v>1</v>
      </c>
      <c r="BL7">
        <f t="shared" si="6"/>
        <v>1</v>
      </c>
      <c r="BM7">
        <f t="shared" si="6"/>
        <v>1</v>
      </c>
      <c r="BN7">
        <f t="shared" si="6"/>
        <v>1</v>
      </c>
      <c r="BO7">
        <f t="shared" si="6"/>
        <v>1</v>
      </c>
      <c r="BP7">
        <f t="shared" si="6"/>
        <v>1</v>
      </c>
      <c r="BQ7">
        <f t="shared" si="6"/>
        <v>1</v>
      </c>
      <c r="BR7">
        <f t="shared" si="6"/>
        <v>1</v>
      </c>
      <c r="BS7">
        <f t="shared" si="6"/>
        <v>1</v>
      </c>
      <c r="BT7">
        <f t="shared" ref="BT7:BZ25" si="7">+IF(BT$2&gt;=$E7,1,0)</f>
        <v>1</v>
      </c>
      <c r="BU7">
        <f t="shared" si="7"/>
        <v>1</v>
      </c>
      <c r="BV7">
        <f t="shared" si="7"/>
        <v>1</v>
      </c>
      <c r="BW7">
        <f t="shared" si="7"/>
        <v>1</v>
      </c>
      <c r="BX7">
        <f t="shared" si="7"/>
        <v>1</v>
      </c>
      <c r="BY7">
        <f t="shared" si="7"/>
        <v>1</v>
      </c>
      <c r="BZ7">
        <f t="shared" si="7"/>
        <v>1</v>
      </c>
    </row>
    <row r="8" spans="1:78">
      <c r="A8" s="58"/>
      <c r="B8" s="7" t="e">
        <f>+_xlfn.XLOOKUP(I8,#REF!,#REF!)</f>
        <v>#REF!</v>
      </c>
      <c r="C8" s="8">
        <v>4</v>
      </c>
      <c r="D8" s="8" t="str">
        <f t="shared" si="3"/>
        <v>01-MK-23-10</v>
      </c>
      <c r="E8" s="57">
        <v>45536</v>
      </c>
      <c r="F8" s="59"/>
      <c r="G8" s="59"/>
      <c r="H8" s="9" t="s">
        <v>37</v>
      </c>
      <c r="I8" s="66" t="s">
        <v>466</v>
      </c>
      <c r="J8" s="7" t="e">
        <f>+_xlfn.XLOOKUP(I8,'R4'!B:B,'R4'!C:C)</f>
        <v>#N/A</v>
      </c>
      <c r="P8">
        <f t="shared" si="2"/>
        <v>0</v>
      </c>
      <c r="Q8">
        <f t="shared" si="2"/>
        <v>0</v>
      </c>
      <c r="R8">
        <f t="shared" si="2"/>
        <v>0</v>
      </c>
      <c r="S8">
        <f t="shared" si="2"/>
        <v>0</v>
      </c>
      <c r="T8">
        <f t="shared" si="2"/>
        <v>0</v>
      </c>
      <c r="U8">
        <f t="shared" si="2"/>
        <v>0</v>
      </c>
      <c r="V8">
        <f t="shared" si="2"/>
        <v>0</v>
      </c>
      <c r="W8">
        <f t="shared" si="2"/>
        <v>0</v>
      </c>
      <c r="X8">
        <f t="shared" si="2"/>
        <v>0</v>
      </c>
      <c r="Y8">
        <f t="shared" si="2"/>
        <v>0</v>
      </c>
      <c r="Z8">
        <f t="shared" si="2"/>
        <v>0</v>
      </c>
      <c r="AA8">
        <f t="shared" si="2"/>
        <v>1</v>
      </c>
      <c r="AB8">
        <f t="shared" si="2"/>
        <v>1</v>
      </c>
      <c r="AC8">
        <f t="shared" si="2"/>
        <v>1</v>
      </c>
      <c r="AD8">
        <f t="shared" si="2"/>
        <v>1</v>
      </c>
      <c r="AE8">
        <f t="shared" si="2"/>
        <v>1</v>
      </c>
      <c r="AF8">
        <f t="shared" si="4"/>
        <v>1</v>
      </c>
      <c r="AG8">
        <f t="shared" si="4"/>
        <v>1</v>
      </c>
      <c r="AH8">
        <f t="shared" si="4"/>
        <v>1</v>
      </c>
      <c r="AI8">
        <f t="shared" si="4"/>
        <v>1</v>
      </c>
      <c r="AJ8">
        <f t="shared" si="4"/>
        <v>1</v>
      </c>
      <c r="AK8">
        <f t="shared" si="4"/>
        <v>1</v>
      </c>
      <c r="AL8">
        <f t="shared" si="4"/>
        <v>1</v>
      </c>
      <c r="AM8">
        <f t="shared" si="4"/>
        <v>1</v>
      </c>
      <c r="AN8">
        <f t="shared" si="5"/>
        <v>1</v>
      </c>
      <c r="AO8">
        <f t="shared" si="5"/>
        <v>1</v>
      </c>
      <c r="AP8">
        <f t="shared" si="5"/>
        <v>1</v>
      </c>
      <c r="AQ8">
        <f t="shared" si="5"/>
        <v>1</v>
      </c>
      <c r="AR8">
        <f t="shared" si="5"/>
        <v>1</v>
      </c>
      <c r="AS8">
        <f t="shared" si="5"/>
        <v>1</v>
      </c>
      <c r="AT8">
        <f t="shared" si="5"/>
        <v>1</v>
      </c>
      <c r="AU8">
        <f t="shared" si="5"/>
        <v>1</v>
      </c>
      <c r="AV8">
        <f t="shared" si="5"/>
        <v>1</v>
      </c>
      <c r="AW8">
        <f t="shared" si="5"/>
        <v>1</v>
      </c>
      <c r="AX8">
        <f t="shared" si="5"/>
        <v>1</v>
      </c>
      <c r="AY8">
        <f t="shared" si="5"/>
        <v>1</v>
      </c>
      <c r="AZ8">
        <f t="shared" si="5"/>
        <v>1</v>
      </c>
      <c r="BA8">
        <f t="shared" si="5"/>
        <v>1</v>
      </c>
      <c r="BB8">
        <f t="shared" si="5"/>
        <v>1</v>
      </c>
      <c r="BC8">
        <f t="shared" si="5"/>
        <v>1</v>
      </c>
      <c r="BD8">
        <f t="shared" si="6"/>
        <v>1</v>
      </c>
      <c r="BE8">
        <f t="shared" si="6"/>
        <v>1</v>
      </c>
      <c r="BF8">
        <f t="shared" si="6"/>
        <v>1</v>
      </c>
      <c r="BG8">
        <f t="shared" si="6"/>
        <v>1</v>
      </c>
      <c r="BH8">
        <f t="shared" si="6"/>
        <v>1</v>
      </c>
      <c r="BI8">
        <f t="shared" si="6"/>
        <v>1</v>
      </c>
      <c r="BJ8">
        <f t="shared" si="6"/>
        <v>1</v>
      </c>
      <c r="BK8">
        <f t="shared" si="6"/>
        <v>1</v>
      </c>
      <c r="BL8">
        <f t="shared" si="6"/>
        <v>1</v>
      </c>
      <c r="BM8">
        <f t="shared" si="6"/>
        <v>1</v>
      </c>
      <c r="BN8">
        <f t="shared" si="6"/>
        <v>1</v>
      </c>
      <c r="BO8">
        <f t="shared" si="6"/>
        <v>1</v>
      </c>
      <c r="BP8">
        <f t="shared" si="6"/>
        <v>1</v>
      </c>
      <c r="BQ8">
        <f t="shared" si="6"/>
        <v>1</v>
      </c>
      <c r="BR8">
        <f t="shared" si="6"/>
        <v>1</v>
      </c>
      <c r="BS8">
        <f t="shared" si="6"/>
        <v>1</v>
      </c>
      <c r="BT8">
        <f t="shared" si="7"/>
        <v>1</v>
      </c>
      <c r="BU8">
        <f t="shared" si="7"/>
        <v>1</v>
      </c>
      <c r="BV8">
        <f t="shared" si="7"/>
        <v>1</v>
      </c>
      <c r="BW8">
        <f t="shared" si="7"/>
        <v>1</v>
      </c>
      <c r="BX8">
        <f t="shared" si="7"/>
        <v>1</v>
      </c>
      <c r="BY8">
        <f t="shared" si="7"/>
        <v>1</v>
      </c>
      <c r="BZ8">
        <f t="shared" si="7"/>
        <v>1</v>
      </c>
    </row>
    <row r="9" spans="1:78">
      <c r="A9" s="58"/>
      <c r="B9" s="7" t="e">
        <f>+_xlfn.XLOOKUP(I9,#REF!,#REF!)</f>
        <v>#REF!</v>
      </c>
      <c r="C9" s="8">
        <v>5</v>
      </c>
      <c r="D9" s="8" t="str">
        <f t="shared" si="3"/>
        <v>01-MK-23-10</v>
      </c>
      <c r="E9" s="57">
        <v>45566</v>
      </c>
      <c r="F9" s="59"/>
      <c r="G9" s="59"/>
      <c r="H9" s="9" t="s">
        <v>37</v>
      </c>
      <c r="I9" s="66" t="s">
        <v>467</v>
      </c>
      <c r="J9" s="7" t="e">
        <f>+_xlfn.XLOOKUP(I9,'R4'!B:B,'R4'!C:C)</f>
        <v>#N/A</v>
      </c>
      <c r="P9">
        <f t="shared" si="2"/>
        <v>0</v>
      </c>
      <c r="Q9">
        <f t="shared" si="2"/>
        <v>0</v>
      </c>
      <c r="R9">
        <f t="shared" si="2"/>
        <v>0</v>
      </c>
      <c r="S9">
        <f t="shared" si="2"/>
        <v>0</v>
      </c>
      <c r="T9">
        <f t="shared" si="2"/>
        <v>0</v>
      </c>
      <c r="U9">
        <f t="shared" si="2"/>
        <v>0</v>
      </c>
      <c r="V9">
        <f t="shared" si="2"/>
        <v>0</v>
      </c>
      <c r="W9">
        <f t="shared" si="2"/>
        <v>0</v>
      </c>
      <c r="X9">
        <f t="shared" si="2"/>
        <v>0</v>
      </c>
      <c r="Y9">
        <f t="shared" si="2"/>
        <v>0</v>
      </c>
      <c r="Z9">
        <f t="shared" si="2"/>
        <v>0</v>
      </c>
      <c r="AA9">
        <f t="shared" si="2"/>
        <v>0</v>
      </c>
      <c r="AB9">
        <f t="shared" si="2"/>
        <v>1</v>
      </c>
      <c r="AC9">
        <f t="shared" si="2"/>
        <v>1</v>
      </c>
      <c r="AD9">
        <f t="shared" si="2"/>
        <v>1</v>
      </c>
      <c r="AE9">
        <f t="shared" si="2"/>
        <v>1</v>
      </c>
      <c r="AF9">
        <f t="shared" si="4"/>
        <v>1</v>
      </c>
      <c r="AG9">
        <f t="shared" si="4"/>
        <v>1</v>
      </c>
      <c r="AH9">
        <f t="shared" si="4"/>
        <v>1</v>
      </c>
      <c r="AI9">
        <f t="shared" si="4"/>
        <v>1</v>
      </c>
      <c r="AJ9">
        <f t="shared" si="4"/>
        <v>1</v>
      </c>
      <c r="AK9">
        <f t="shared" si="4"/>
        <v>1</v>
      </c>
      <c r="AL9">
        <f t="shared" si="4"/>
        <v>1</v>
      </c>
      <c r="AM9">
        <f t="shared" si="4"/>
        <v>1</v>
      </c>
      <c r="AN9">
        <f t="shared" si="5"/>
        <v>1</v>
      </c>
      <c r="AO9">
        <f t="shared" si="5"/>
        <v>1</v>
      </c>
      <c r="AP9">
        <f t="shared" si="5"/>
        <v>1</v>
      </c>
      <c r="AQ9">
        <f t="shared" si="5"/>
        <v>1</v>
      </c>
      <c r="AR9">
        <f t="shared" si="5"/>
        <v>1</v>
      </c>
      <c r="AS9">
        <f t="shared" si="5"/>
        <v>1</v>
      </c>
      <c r="AT9">
        <f t="shared" si="5"/>
        <v>1</v>
      </c>
      <c r="AU9">
        <f t="shared" si="5"/>
        <v>1</v>
      </c>
      <c r="AV9">
        <f t="shared" si="5"/>
        <v>1</v>
      </c>
      <c r="AW9">
        <f t="shared" si="5"/>
        <v>1</v>
      </c>
      <c r="AX9">
        <f t="shared" si="5"/>
        <v>1</v>
      </c>
      <c r="AY9">
        <f t="shared" si="5"/>
        <v>1</v>
      </c>
      <c r="AZ9">
        <f t="shared" si="5"/>
        <v>1</v>
      </c>
      <c r="BA9">
        <f t="shared" si="5"/>
        <v>1</v>
      </c>
      <c r="BB9">
        <f t="shared" si="5"/>
        <v>1</v>
      </c>
      <c r="BC9">
        <f t="shared" si="5"/>
        <v>1</v>
      </c>
      <c r="BD9">
        <f t="shared" si="6"/>
        <v>1</v>
      </c>
      <c r="BE9">
        <f t="shared" si="6"/>
        <v>1</v>
      </c>
      <c r="BF9">
        <f t="shared" si="6"/>
        <v>1</v>
      </c>
      <c r="BG9">
        <f t="shared" si="6"/>
        <v>1</v>
      </c>
      <c r="BH9">
        <f t="shared" si="6"/>
        <v>1</v>
      </c>
      <c r="BI9">
        <f t="shared" si="6"/>
        <v>1</v>
      </c>
      <c r="BJ9">
        <f t="shared" si="6"/>
        <v>1</v>
      </c>
      <c r="BK9">
        <f t="shared" si="6"/>
        <v>1</v>
      </c>
      <c r="BL9">
        <f t="shared" si="6"/>
        <v>1</v>
      </c>
      <c r="BM9">
        <f t="shared" si="6"/>
        <v>1</v>
      </c>
      <c r="BN9">
        <f t="shared" si="6"/>
        <v>1</v>
      </c>
      <c r="BO9">
        <f t="shared" si="6"/>
        <v>1</v>
      </c>
      <c r="BP9">
        <f t="shared" si="6"/>
        <v>1</v>
      </c>
      <c r="BQ9">
        <f t="shared" si="6"/>
        <v>1</v>
      </c>
      <c r="BR9">
        <f t="shared" si="6"/>
        <v>1</v>
      </c>
      <c r="BS9">
        <f t="shared" si="6"/>
        <v>1</v>
      </c>
      <c r="BT9">
        <f t="shared" si="7"/>
        <v>1</v>
      </c>
      <c r="BU9">
        <f t="shared" si="7"/>
        <v>1</v>
      </c>
      <c r="BV9">
        <f t="shared" si="7"/>
        <v>1</v>
      </c>
      <c r="BW9">
        <f t="shared" si="7"/>
        <v>1</v>
      </c>
      <c r="BX9">
        <f t="shared" si="7"/>
        <v>1</v>
      </c>
      <c r="BY9">
        <f t="shared" si="7"/>
        <v>1</v>
      </c>
      <c r="BZ9">
        <f t="shared" si="7"/>
        <v>1</v>
      </c>
    </row>
    <row r="10" spans="1:78">
      <c r="A10" s="58"/>
      <c r="B10" s="7" t="e">
        <f>+_xlfn.XLOOKUP(I10,#REF!,#REF!)</f>
        <v>#REF!</v>
      </c>
      <c r="C10" s="8">
        <v>6</v>
      </c>
      <c r="D10" s="8" t="str">
        <f t="shared" si="3"/>
        <v>01-MK-23-10</v>
      </c>
      <c r="E10" s="57">
        <v>45505</v>
      </c>
      <c r="F10" s="59"/>
      <c r="G10" s="59"/>
      <c r="H10" s="9" t="s">
        <v>37</v>
      </c>
      <c r="I10" s="66" t="s">
        <v>468</v>
      </c>
      <c r="J10" s="7" t="e">
        <f>+_xlfn.XLOOKUP(I10,'R4'!B:B,'R4'!C:C)</f>
        <v>#N/A</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1</v>
      </c>
      <c r="AA10">
        <f t="shared" si="2"/>
        <v>1</v>
      </c>
      <c r="AB10">
        <f t="shared" si="2"/>
        <v>1</v>
      </c>
      <c r="AC10">
        <f t="shared" si="2"/>
        <v>1</v>
      </c>
      <c r="AD10">
        <f t="shared" si="2"/>
        <v>1</v>
      </c>
      <c r="AE10">
        <f t="shared" si="2"/>
        <v>1</v>
      </c>
      <c r="AF10">
        <f t="shared" si="4"/>
        <v>1</v>
      </c>
      <c r="AG10">
        <f t="shared" si="4"/>
        <v>1</v>
      </c>
      <c r="AH10">
        <f t="shared" si="4"/>
        <v>1</v>
      </c>
      <c r="AI10">
        <f t="shared" si="4"/>
        <v>1</v>
      </c>
      <c r="AJ10">
        <f t="shared" si="4"/>
        <v>1</v>
      </c>
      <c r="AK10">
        <f t="shared" si="4"/>
        <v>1</v>
      </c>
      <c r="AL10">
        <f t="shared" si="4"/>
        <v>1</v>
      </c>
      <c r="AM10">
        <f t="shared" si="4"/>
        <v>1</v>
      </c>
      <c r="AN10">
        <f t="shared" si="5"/>
        <v>1</v>
      </c>
      <c r="AO10">
        <f t="shared" si="5"/>
        <v>1</v>
      </c>
      <c r="AP10">
        <f t="shared" si="5"/>
        <v>1</v>
      </c>
      <c r="AQ10">
        <f t="shared" si="5"/>
        <v>1</v>
      </c>
      <c r="AR10">
        <f t="shared" si="5"/>
        <v>1</v>
      </c>
      <c r="AS10">
        <f t="shared" si="5"/>
        <v>1</v>
      </c>
      <c r="AT10">
        <f t="shared" si="5"/>
        <v>1</v>
      </c>
      <c r="AU10">
        <f t="shared" si="5"/>
        <v>1</v>
      </c>
      <c r="AV10">
        <f t="shared" si="5"/>
        <v>1</v>
      </c>
      <c r="AW10">
        <f t="shared" si="5"/>
        <v>1</v>
      </c>
      <c r="AX10">
        <f t="shared" si="5"/>
        <v>1</v>
      </c>
      <c r="AY10">
        <f t="shared" si="5"/>
        <v>1</v>
      </c>
      <c r="AZ10">
        <f t="shared" si="5"/>
        <v>1</v>
      </c>
      <c r="BA10">
        <f t="shared" si="5"/>
        <v>1</v>
      </c>
      <c r="BB10">
        <f t="shared" si="5"/>
        <v>1</v>
      </c>
      <c r="BC10">
        <f t="shared" si="5"/>
        <v>1</v>
      </c>
      <c r="BD10">
        <f t="shared" si="6"/>
        <v>1</v>
      </c>
      <c r="BE10">
        <f t="shared" si="6"/>
        <v>1</v>
      </c>
      <c r="BF10">
        <f t="shared" si="6"/>
        <v>1</v>
      </c>
      <c r="BG10">
        <f t="shared" si="6"/>
        <v>1</v>
      </c>
      <c r="BH10">
        <f t="shared" si="6"/>
        <v>1</v>
      </c>
      <c r="BI10">
        <f t="shared" si="6"/>
        <v>1</v>
      </c>
      <c r="BJ10">
        <f t="shared" si="6"/>
        <v>1</v>
      </c>
      <c r="BK10">
        <f t="shared" si="6"/>
        <v>1</v>
      </c>
      <c r="BL10">
        <f t="shared" si="6"/>
        <v>1</v>
      </c>
      <c r="BM10">
        <f t="shared" si="6"/>
        <v>1</v>
      </c>
      <c r="BN10">
        <f t="shared" si="6"/>
        <v>1</v>
      </c>
      <c r="BO10">
        <f t="shared" si="6"/>
        <v>1</v>
      </c>
      <c r="BP10">
        <f t="shared" si="6"/>
        <v>1</v>
      </c>
      <c r="BQ10">
        <f t="shared" si="6"/>
        <v>1</v>
      </c>
      <c r="BR10">
        <f t="shared" si="6"/>
        <v>1</v>
      </c>
      <c r="BS10">
        <f t="shared" si="6"/>
        <v>1</v>
      </c>
      <c r="BT10">
        <f t="shared" si="7"/>
        <v>1</v>
      </c>
      <c r="BU10">
        <f t="shared" si="7"/>
        <v>1</v>
      </c>
      <c r="BV10">
        <f t="shared" si="7"/>
        <v>1</v>
      </c>
      <c r="BW10">
        <f t="shared" si="7"/>
        <v>1</v>
      </c>
      <c r="BX10">
        <f t="shared" si="7"/>
        <v>1</v>
      </c>
      <c r="BY10">
        <f t="shared" si="7"/>
        <v>1</v>
      </c>
      <c r="BZ10">
        <f t="shared" si="7"/>
        <v>1</v>
      </c>
    </row>
    <row r="11" spans="1:78">
      <c r="A11" s="58"/>
      <c r="B11" s="7" t="e">
        <f>+_xlfn.XLOOKUP(I11,#REF!,#REF!)</f>
        <v>#REF!</v>
      </c>
      <c r="C11" s="8">
        <v>7</v>
      </c>
      <c r="D11" s="8" t="str">
        <f t="shared" si="3"/>
        <v>01-MK-23-10</v>
      </c>
      <c r="E11" s="57">
        <v>45536</v>
      </c>
      <c r="F11" s="59"/>
      <c r="G11" s="59"/>
      <c r="H11" s="9" t="s">
        <v>37</v>
      </c>
      <c r="I11" s="66" t="s">
        <v>469</v>
      </c>
      <c r="J11" s="7" t="e">
        <f>+_xlfn.XLOOKUP(I11,'R4'!B:B,'R4'!C:C)</f>
        <v>#N/A</v>
      </c>
      <c r="P11">
        <f t="shared" si="2"/>
        <v>0</v>
      </c>
      <c r="Q11">
        <f t="shared" si="2"/>
        <v>0</v>
      </c>
      <c r="R11">
        <f t="shared" si="2"/>
        <v>0</v>
      </c>
      <c r="S11">
        <f t="shared" si="2"/>
        <v>0</v>
      </c>
      <c r="T11">
        <f t="shared" si="2"/>
        <v>0</v>
      </c>
      <c r="U11">
        <f t="shared" si="2"/>
        <v>0</v>
      </c>
      <c r="V11">
        <f t="shared" si="2"/>
        <v>0</v>
      </c>
      <c r="W11">
        <f t="shared" si="2"/>
        <v>0</v>
      </c>
      <c r="X11">
        <f t="shared" si="2"/>
        <v>0</v>
      </c>
      <c r="Y11">
        <f t="shared" si="2"/>
        <v>0</v>
      </c>
      <c r="Z11">
        <f t="shared" si="2"/>
        <v>0</v>
      </c>
      <c r="AA11">
        <f t="shared" si="2"/>
        <v>1</v>
      </c>
      <c r="AB11">
        <f t="shared" si="2"/>
        <v>1</v>
      </c>
      <c r="AC11">
        <f t="shared" si="2"/>
        <v>1</v>
      </c>
      <c r="AD11">
        <f t="shared" si="2"/>
        <v>1</v>
      </c>
      <c r="AE11">
        <f t="shared" si="2"/>
        <v>1</v>
      </c>
      <c r="AF11">
        <f t="shared" si="4"/>
        <v>1</v>
      </c>
      <c r="AG11">
        <f t="shared" si="4"/>
        <v>1</v>
      </c>
      <c r="AH11">
        <f t="shared" si="4"/>
        <v>1</v>
      </c>
      <c r="AI11">
        <f t="shared" si="4"/>
        <v>1</v>
      </c>
      <c r="AJ11">
        <f t="shared" si="4"/>
        <v>1</v>
      </c>
      <c r="AK11">
        <f t="shared" si="4"/>
        <v>1</v>
      </c>
      <c r="AL11">
        <f t="shared" si="4"/>
        <v>1</v>
      </c>
      <c r="AM11">
        <f t="shared" si="4"/>
        <v>1</v>
      </c>
      <c r="AN11">
        <f t="shared" si="5"/>
        <v>1</v>
      </c>
      <c r="AO11">
        <f t="shared" si="5"/>
        <v>1</v>
      </c>
      <c r="AP11">
        <f t="shared" si="5"/>
        <v>1</v>
      </c>
      <c r="AQ11">
        <f t="shared" si="5"/>
        <v>1</v>
      </c>
      <c r="AR11">
        <f t="shared" si="5"/>
        <v>1</v>
      </c>
      <c r="AS11">
        <f t="shared" si="5"/>
        <v>1</v>
      </c>
      <c r="AT11">
        <f t="shared" si="5"/>
        <v>1</v>
      </c>
      <c r="AU11">
        <f t="shared" si="5"/>
        <v>1</v>
      </c>
      <c r="AV11">
        <f t="shared" si="5"/>
        <v>1</v>
      </c>
      <c r="AW11">
        <f t="shared" si="5"/>
        <v>1</v>
      </c>
      <c r="AX11">
        <f t="shared" si="5"/>
        <v>1</v>
      </c>
      <c r="AY11">
        <f t="shared" si="5"/>
        <v>1</v>
      </c>
      <c r="AZ11">
        <f t="shared" si="5"/>
        <v>1</v>
      </c>
      <c r="BA11">
        <f t="shared" si="5"/>
        <v>1</v>
      </c>
      <c r="BB11">
        <f t="shared" si="5"/>
        <v>1</v>
      </c>
      <c r="BC11">
        <f t="shared" si="5"/>
        <v>1</v>
      </c>
      <c r="BD11">
        <f t="shared" si="6"/>
        <v>1</v>
      </c>
      <c r="BE11">
        <f t="shared" si="6"/>
        <v>1</v>
      </c>
      <c r="BF11">
        <f t="shared" si="6"/>
        <v>1</v>
      </c>
      <c r="BG11">
        <f t="shared" si="6"/>
        <v>1</v>
      </c>
      <c r="BH11">
        <f t="shared" si="6"/>
        <v>1</v>
      </c>
      <c r="BI11">
        <f t="shared" si="6"/>
        <v>1</v>
      </c>
      <c r="BJ11">
        <f t="shared" si="6"/>
        <v>1</v>
      </c>
      <c r="BK11">
        <f t="shared" si="6"/>
        <v>1</v>
      </c>
      <c r="BL11">
        <f t="shared" si="6"/>
        <v>1</v>
      </c>
      <c r="BM11">
        <f t="shared" si="6"/>
        <v>1</v>
      </c>
      <c r="BN11">
        <f t="shared" si="6"/>
        <v>1</v>
      </c>
      <c r="BO11">
        <f t="shared" si="6"/>
        <v>1</v>
      </c>
      <c r="BP11">
        <f t="shared" si="6"/>
        <v>1</v>
      </c>
      <c r="BQ11">
        <f t="shared" si="6"/>
        <v>1</v>
      </c>
      <c r="BR11">
        <f t="shared" si="6"/>
        <v>1</v>
      </c>
      <c r="BS11">
        <f t="shared" si="6"/>
        <v>1</v>
      </c>
      <c r="BT11">
        <f t="shared" si="7"/>
        <v>1</v>
      </c>
      <c r="BU11">
        <f t="shared" si="7"/>
        <v>1</v>
      </c>
      <c r="BV11">
        <f t="shared" si="7"/>
        <v>1</v>
      </c>
      <c r="BW11">
        <f t="shared" si="7"/>
        <v>1</v>
      </c>
      <c r="BX11">
        <f t="shared" si="7"/>
        <v>1</v>
      </c>
      <c r="BY11">
        <f t="shared" si="7"/>
        <v>1</v>
      </c>
      <c r="BZ11">
        <f t="shared" si="7"/>
        <v>1</v>
      </c>
    </row>
    <row r="12" spans="1:78">
      <c r="A12" s="58"/>
      <c r="B12" s="7" t="e">
        <f>+_xlfn.XLOOKUP(I12,#REF!,#REF!)</f>
        <v>#REF!</v>
      </c>
      <c r="C12" s="8">
        <v>8</v>
      </c>
      <c r="D12" s="8" t="str">
        <f t="shared" si="3"/>
        <v>01-MK-23-10</v>
      </c>
      <c r="E12" s="57">
        <v>45536</v>
      </c>
      <c r="F12" s="59"/>
      <c r="G12" s="59"/>
      <c r="H12" s="9" t="s">
        <v>37</v>
      </c>
      <c r="I12" s="66" t="s">
        <v>470</v>
      </c>
      <c r="J12" s="7" t="e">
        <f>+_xlfn.XLOOKUP(I12,'R4'!B:B,'R4'!C:C)</f>
        <v>#N/A</v>
      </c>
      <c r="P12">
        <f t="shared" si="2"/>
        <v>0</v>
      </c>
      <c r="Q12">
        <f t="shared" si="2"/>
        <v>0</v>
      </c>
      <c r="R12">
        <f t="shared" si="2"/>
        <v>0</v>
      </c>
      <c r="S12">
        <f t="shared" si="2"/>
        <v>0</v>
      </c>
      <c r="T12">
        <f t="shared" si="2"/>
        <v>0</v>
      </c>
      <c r="U12">
        <f t="shared" si="2"/>
        <v>0</v>
      </c>
      <c r="V12">
        <f t="shared" si="2"/>
        <v>0</v>
      </c>
      <c r="W12">
        <f t="shared" si="2"/>
        <v>0</v>
      </c>
      <c r="X12">
        <f t="shared" si="2"/>
        <v>0</v>
      </c>
      <c r="Y12">
        <f t="shared" si="2"/>
        <v>0</v>
      </c>
      <c r="Z12">
        <f t="shared" si="2"/>
        <v>0</v>
      </c>
      <c r="AA12">
        <f t="shared" si="2"/>
        <v>1</v>
      </c>
      <c r="AB12">
        <f t="shared" si="2"/>
        <v>1</v>
      </c>
      <c r="AC12">
        <f t="shared" si="2"/>
        <v>1</v>
      </c>
      <c r="AD12">
        <f t="shared" si="2"/>
        <v>1</v>
      </c>
      <c r="AE12">
        <f t="shared" si="2"/>
        <v>1</v>
      </c>
      <c r="AF12">
        <f t="shared" si="4"/>
        <v>1</v>
      </c>
      <c r="AG12">
        <f t="shared" si="4"/>
        <v>1</v>
      </c>
      <c r="AH12">
        <f t="shared" si="4"/>
        <v>1</v>
      </c>
      <c r="AI12">
        <f t="shared" si="4"/>
        <v>1</v>
      </c>
      <c r="AJ12">
        <f t="shared" si="4"/>
        <v>1</v>
      </c>
      <c r="AK12">
        <f t="shared" si="4"/>
        <v>1</v>
      </c>
      <c r="AL12">
        <f t="shared" si="4"/>
        <v>1</v>
      </c>
      <c r="AM12">
        <f t="shared" si="4"/>
        <v>1</v>
      </c>
      <c r="AN12">
        <f t="shared" si="5"/>
        <v>1</v>
      </c>
      <c r="AO12">
        <f t="shared" si="5"/>
        <v>1</v>
      </c>
      <c r="AP12">
        <f t="shared" si="5"/>
        <v>1</v>
      </c>
      <c r="AQ12">
        <f t="shared" si="5"/>
        <v>1</v>
      </c>
      <c r="AR12">
        <f t="shared" si="5"/>
        <v>1</v>
      </c>
      <c r="AS12">
        <f t="shared" si="5"/>
        <v>1</v>
      </c>
      <c r="AT12">
        <f t="shared" si="5"/>
        <v>1</v>
      </c>
      <c r="AU12">
        <f t="shared" si="5"/>
        <v>1</v>
      </c>
      <c r="AV12">
        <f t="shared" si="5"/>
        <v>1</v>
      </c>
      <c r="AW12">
        <f t="shared" si="5"/>
        <v>1</v>
      </c>
      <c r="AX12">
        <f t="shared" si="5"/>
        <v>1</v>
      </c>
      <c r="AY12">
        <f t="shared" si="5"/>
        <v>1</v>
      </c>
      <c r="AZ12">
        <f t="shared" si="5"/>
        <v>1</v>
      </c>
      <c r="BA12">
        <f t="shared" si="5"/>
        <v>1</v>
      </c>
      <c r="BB12">
        <f t="shared" si="5"/>
        <v>1</v>
      </c>
      <c r="BC12">
        <f t="shared" si="5"/>
        <v>1</v>
      </c>
      <c r="BD12">
        <f t="shared" si="6"/>
        <v>1</v>
      </c>
      <c r="BE12">
        <f t="shared" si="6"/>
        <v>1</v>
      </c>
      <c r="BF12">
        <f t="shared" si="6"/>
        <v>1</v>
      </c>
      <c r="BG12">
        <f t="shared" si="6"/>
        <v>1</v>
      </c>
      <c r="BH12">
        <f t="shared" si="6"/>
        <v>1</v>
      </c>
      <c r="BI12">
        <f t="shared" si="6"/>
        <v>1</v>
      </c>
      <c r="BJ12">
        <f t="shared" si="6"/>
        <v>1</v>
      </c>
      <c r="BK12">
        <f t="shared" si="6"/>
        <v>1</v>
      </c>
      <c r="BL12">
        <f t="shared" si="6"/>
        <v>1</v>
      </c>
      <c r="BM12">
        <f t="shared" si="6"/>
        <v>1</v>
      </c>
      <c r="BN12">
        <f t="shared" si="6"/>
        <v>1</v>
      </c>
      <c r="BO12">
        <f t="shared" si="6"/>
        <v>1</v>
      </c>
      <c r="BP12">
        <f t="shared" si="6"/>
        <v>1</v>
      </c>
      <c r="BQ12">
        <f t="shared" si="6"/>
        <v>1</v>
      </c>
      <c r="BR12">
        <f t="shared" si="6"/>
        <v>1</v>
      </c>
      <c r="BS12">
        <f t="shared" si="6"/>
        <v>1</v>
      </c>
      <c r="BT12">
        <f t="shared" si="7"/>
        <v>1</v>
      </c>
      <c r="BU12">
        <f t="shared" si="7"/>
        <v>1</v>
      </c>
      <c r="BV12">
        <f t="shared" si="7"/>
        <v>1</v>
      </c>
      <c r="BW12">
        <f t="shared" si="7"/>
        <v>1</v>
      </c>
      <c r="BX12">
        <f t="shared" si="7"/>
        <v>1</v>
      </c>
      <c r="BY12">
        <f t="shared" si="7"/>
        <v>1</v>
      </c>
      <c r="BZ12">
        <f t="shared" si="7"/>
        <v>1</v>
      </c>
    </row>
    <row r="13" spans="1:78">
      <c r="A13" s="58"/>
      <c r="B13" s="7" t="e">
        <f>+_xlfn.XLOOKUP(I13,#REF!,#REF!)</f>
        <v>#REF!</v>
      </c>
      <c r="C13" s="8">
        <v>9</v>
      </c>
      <c r="D13" s="8" t="str">
        <f t="shared" si="3"/>
        <v>01-MK-23-10</v>
      </c>
      <c r="E13" s="57">
        <v>45536</v>
      </c>
      <c r="F13" s="59"/>
      <c r="G13" s="59"/>
      <c r="H13" s="9" t="s">
        <v>37</v>
      </c>
      <c r="I13" s="66" t="s">
        <v>471</v>
      </c>
      <c r="J13" s="7" t="e">
        <f>+_xlfn.XLOOKUP(I13,'R4'!B:B,'R4'!C:C)</f>
        <v>#N/A</v>
      </c>
      <c r="P13">
        <f t="shared" si="2"/>
        <v>0</v>
      </c>
      <c r="Q13">
        <f t="shared" si="2"/>
        <v>0</v>
      </c>
      <c r="R13">
        <f t="shared" si="2"/>
        <v>0</v>
      </c>
      <c r="S13">
        <f t="shared" si="2"/>
        <v>0</v>
      </c>
      <c r="T13">
        <f t="shared" si="2"/>
        <v>0</v>
      </c>
      <c r="U13">
        <f t="shared" si="2"/>
        <v>0</v>
      </c>
      <c r="V13">
        <f t="shared" si="2"/>
        <v>0</v>
      </c>
      <c r="W13">
        <f t="shared" si="2"/>
        <v>0</v>
      </c>
      <c r="X13">
        <f t="shared" si="2"/>
        <v>0</v>
      </c>
      <c r="Y13">
        <f t="shared" si="2"/>
        <v>0</v>
      </c>
      <c r="Z13">
        <f t="shared" si="2"/>
        <v>0</v>
      </c>
      <c r="AA13">
        <f t="shared" si="2"/>
        <v>1</v>
      </c>
      <c r="AB13">
        <f t="shared" si="2"/>
        <v>1</v>
      </c>
      <c r="AC13">
        <f t="shared" si="2"/>
        <v>1</v>
      </c>
      <c r="AD13">
        <f t="shared" si="2"/>
        <v>1</v>
      </c>
      <c r="AE13">
        <f t="shared" si="2"/>
        <v>1</v>
      </c>
      <c r="AF13">
        <f t="shared" si="4"/>
        <v>1</v>
      </c>
      <c r="AG13">
        <f t="shared" si="4"/>
        <v>1</v>
      </c>
      <c r="AH13">
        <f t="shared" si="4"/>
        <v>1</v>
      </c>
      <c r="AI13">
        <f t="shared" si="4"/>
        <v>1</v>
      </c>
      <c r="AJ13">
        <f t="shared" si="4"/>
        <v>1</v>
      </c>
      <c r="AK13">
        <f t="shared" si="4"/>
        <v>1</v>
      </c>
      <c r="AL13">
        <f t="shared" si="4"/>
        <v>1</v>
      </c>
      <c r="AM13">
        <f t="shared" si="4"/>
        <v>1</v>
      </c>
      <c r="AN13">
        <f t="shared" si="5"/>
        <v>1</v>
      </c>
      <c r="AO13">
        <f t="shared" si="5"/>
        <v>1</v>
      </c>
      <c r="AP13">
        <f t="shared" si="5"/>
        <v>1</v>
      </c>
      <c r="AQ13">
        <f t="shared" si="5"/>
        <v>1</v>
      </c>
      <c r="AR13">
        <f t="shared" si="5"/>
        <v>1</v>
      </c>
      <c r="AS13">
        <f t="shared" si="5"/>
        <v>1</v>
      </c>
      <c r="AT13">
        <f t="shared" si="5"/>
        <v>1</v>
      </c>
      <c r="AU13">
        <f t="shared" si="5"/>
        <v>1</v>
      </c>
      <c r="AV13">
        <f t="shared" si="5"/>
        <v>1</v>
      </c>
      <c r="AW13">
        <f t="shared" si="5"/>
        <v>1</v>
      </c>
      <c r="AX13">
        <f t="shared" si="5"/>
        <v>1</v>
      </c>
      <c r="AY13">
        <f t="shared" si="5"/>
        <v>1</v>
      </c>
      <c r="AZ13">
        <f t="shared" si="5"/>
        <v>1</v>
      </c>
      <c r="BA13">
        <f t="shared" si="5"/>
        <v>1</v>
      </c>
      <c r="BB13">
        <f t="shared" si="5"/>
        <v>1</v>
      </c>
      <c r="BC13">
        <f t="shared" si="5"/>
        <v>1</v>
      </c>
      <c r="BD13">
        <f t="shared" si="6"/>
        <v>1</v>
      </c>
      <c r="BE13">
        <f t="shared" si="6"/>
        <v>1</v>
      </c>
      <c r="BF13">
        <f t="shared" si="6"/>
        <v>1</v>
      </c>
      <c r="BG13">
        <f t="shared" si="6"/>
        <v>1</v>
      </c>
      <c r="BH13">
        <f t="shared" si="6"/>
        <v>1</v>
      </c>
      <c r="BI13">
        <f t="shared" si="6"/>
        <v>1</v>
      </c>
      <c r="BJ13">
        <f t="shared" si="6"/>
        <v>1</v>
      </c>
      <c r="BK13">
        <f t="shared" si="6"/>
        <v>1</v>
      </c>
      <c r="BL13">
        <f t="shared" si="6"/>
        <v>1</v>
      </c>
      <c r="BM13">
        <f t="shared" si="6"/>
        <v>1</v>
      </c>
      <c r="BN13">
        <f t="shared" si="6"/>
        <v>1</v>
      </c>
      <c r="BO13">
        <f t="shared" si="6"/>
        <v>1</v>
      </c>
      <c r="BP13">
        <f t="shared" si="6"/>
        <v>1</v>
      </c>
      <c r="BQ13">
        <f t="shared" si="6"/>
        <v>1</v>
      </c>
      <c r="BR13">
        <f t="shared" si="6"/>
        <v>1</v>
      </c>
      <c r="BS13">
        <f t="shared" si="6"/>
        <v>1</v>
      </c>
      <c r="BT13">
        <f t="shared" si="7"/>
        <v>1</v>
      </c>
      <c r="BU13">
        <f t="shared" si="7"/>
        <v>1</v>
      </c>
      <c r="BV13">
        <f t="shared" si="7"/>
        <v>1</v>
      </c>
      <c r="BW13">
        <f t="shared" si="7"/>
        <v>1</v>
      </c>
      <c r="BX13">
        <f t="shared" si="7"/>
        <v>1</v>
      </c>
      <c r="BY13">
        <f t="shared" si="7"/>
        <v>1</v>
      </c>
      <c r="BZ13">
        <f t="shared" si="7"/>
        <v>1</v>
      </c>
    </row>
    <row r="14" spans="1:78">
      <c r="A14" s="58"/>
      <c r="B14" s="7" t="e">
        <f>+_xlfn.XLOOKUP(I14,#REF!,#REF!)</f>
        <v>#REF!</v>
      </c>
      <c r="C14" s="8">
        <v>10</v>
      </c>
      <c r="D14" s="8" t="str">
        <f t="shared" si="3"/>
        <v>01-MK-23-10</v>
      </c>
      <c r="E14" s="57">
        <v>45505</v>
      </c>
      <c r="F14" s="59"/>
      <c r="G14" s="59"/>
      <c r="H14" s="9" t="s">
        <v>37</v>
      </c>
      <c r="I14" s="66" t="s">
        <v>472</v>
      </c>
      <c r="J14" s="7" t="e">
        <f>+_xlfn.XLOOKUP(I14,'R4'!B:B,'R4'!C:C)</f>
        <v>#N/A</v>
      </c>
      <c r="P14">
        <f t="shared" si="2"/>
        <v>0</v>
      </c>
      <c r="Q14">
        <f t="shared" si="2"/>
        <v>0</v>
      </c>
      <c r="R14">
        <f t="shared" si="2"/>
        <v>0</v>
      </c>
      <c r="S14">
        <f t="shared" si="2"/>
        <v>0</v>
      </c>
      <c r="T14">
        <f t="shared" si="2"/>
        <v>0</v>
      </c>
      <c r="U14">
        <f t="shared" si="2"/>
        <v>0</v>
      </c>
      <c r="V14">
        <f t="shared" si="2"/>
        <v>0</v>
      </c>
      <c r="W14">
        <f t="shared" si="2"/>
        <v>0</v>
      </c>
      <c r="X14">
        <f t="shared" si="2"/>
        <v>0</v>
      </c>
      <c r="Y14">
        <f t="shared" si="2"/>
        <v>0</v>
      </c>
      <c r="Z14">
        <f t="shared" si="2"/>
        <v>1</v>
      </c>
      <c r="AA14">
        <f t="shared" si="2"/>
        <v>1</v>
      </c>
      <c r="AB14">
        <f t="shared" si="2"/>
        <v>1</v>
      </c>
      <c r="AC14">
        <f t="shared" si="2"/>
        <v>1</v>
      </c>
      <c r="AD14">
        <f t="shared" si="2"/>
        <v>1</v>
      </c>
      <c r="AE14">
        <f t="shared" si="2"/>
        <v>1</v>
      </c>
      <c r="AF14">
        <f t="shared" si="4"/>
        <v>1</v>
      </c>
      <c r="AG14">
        <f t="shared" si="4"/>
        <v>1</v>
      </c>
      <c r="AH14">
        <f t="shared" si="4"/>
        <v>1</v>
      </c>
      <c r="AI14">
        <f t="shared" si="4"/>
        <v>1</v>
      </c>
      <c r="AJ14">
        <f t="shared" si="4"/>
        <v>1</v>
      </c>
      <c r="AK14">
        <f t="shared" si="4"/>
        <v>1</v>
      </c>
      <c r="AL14">
        <f t="shared" si="4"/>
        <v>1</v>
      </c>
      <c r="AM14">
        <f t="shared" si="4"/>
        <v>1</v>
      </c>
      <c r="AN14">
        <f t="shared" si="5"/>
        <v>1</v>
      </c>
      <c r="AO14">
        <f t="shared" si="5"/>
        <v>1</v>
      </c>
      <c r="AP14">
        <f t="shared" si="5"/>
        <v>1</v>
      </c>
      <c r="AQ14">
        <f t="shared" si="5"/>
        <v>1</v>
      </c>
      <c r="AR14">
        <f t="shared" si="5"/>
        <v>1</v>
      </c>
      <c r="AS14">
        <f t="shared" si="5"/>
        <v>1</v>
      </c>
      <c r="AT14">
        <f t="shared" si="5"/>
        <v>1</v>
      </c>
      <c r="AU14">
        <f t="shared" si="5"/>
        <v>1</v>
      </c>
      <c r="AV14">
        <f t="shared" si="5"/>
        <v>1</v>
      </c>
      <c r="AW14">
        <f t="shared" si="5"/>
        <v>1</v>
      </c>
      <c r="AX14">
        <f t="shared" si="5"/>
        <v>1</v>
      </c>
      <c r="AY14">
        <f t="shared" si="5"/>
        <v>1</v>
      </c>
      <c r="AZ14">
        <f t="shared" si="5"/>
        <v>1</v>
      </c>
      <c r="BA14">
        <f t="shared" si="5"/>
        <v>1</v>
      </c>
      <c r="BB14">
        <f t="shared" si="5"/>
        <v>1</v>
      </c>
      <c r="BC14">
        <f t="shared" si="5"/>
        <v>1</v>
      </c>
      <c r="BD14">
        <f t="shared" si="6"/>
        <v>1</v>
      </c>
      <c r="BE14">
        <f t="shared" si="6"/>
        <v>1</v>
      </c>
      <c r="BF14">
        <f t="shared" si="6"/>
        <v>1</v>
      </c>
      <c r="BG14">
        <f t="shared" si="6"/>
        <v>1</v>
      </c>
      <c r="BH14">
        <f t="shared" si="6"/>
        <v>1</v>
      </c>
      <c r="BI14">
        <f t="shared" si="6"/>
        <v>1</v>
      </c>
      <c r="BJ14">
        <f t="shared" si="6"/>
        <v>1</v>
      </c>
      <c r="BK14">
        <f t="shared" si="6"/>
        <v>1</v>
      </c>
      <c r="BL14">
        <f t="shared" si="6"/>
        <v>1</v>
      </c>
      <c r="BM14">
        <f t="shared" si="6"/>
        <v>1</v>
      </c>
      <c r="BN14">
        <f t="shared" si="6"/>
        <v>1</v>
      </c>
      <c r="BO14">
        <f t="shared" si="6"/>
        <v>1</v>
      </c>
      <c r="BP14">
        <f t="shared" si="6"/>
        <v>1</v>
      </c>
      <c r="BQ14">
        <f t="shared" si="6"/>
        <v>1</v>
      </c>
      <c r="BR14">
        <f t="shared" si="6"/>
        <v>1</v>
      </c>
      <c r="BS14">
        <f t="shared" si="6"/>
        <v>1</v>
      </c>
      <c r="BT14">
        <f t="shared" si="7"/>
        <v>1</v>
      </c>
      <c r="BU14">
        <f t="shared" si="7"/>
        <v>1</v>
      </c>
      <c r="BV14">
        <f t="shared" si="7"/>
        <v>1</v>
      </c>
      <c r="BW14">
        <f t="shared" si="7"/>
        <v>1</v>
      </c>
      <c r="BX14">
        <f t="shared" si="7"/>
        <v>1</v>
      </c>
      <c r="BY14">
        <f t="shared" si="7"/>
        <v>1</v>
      </c>
      <c r="BZ14">
        <f t="shared" si="7"/>
        <v>1</v>
      </c>
    </row>
    <row r="15" spans="1:78">
      <c r="A15" s="58"/>
      <c r="B15" s="7" t="e">
        <f>+_xlfn.XLOOKUP(I15,#REF!,#REF!)</f>
        <v>#REF!</v>
      </c>
      <c r="C15" s="8">
        <v>11</v>
      </c>
      <c r="D15" s="8" t="str">
        <f t="shared" si="3"/>
        <v>01-MK-23-10</v>
      </c>
      <c r="E15" s="57">
        <v>45536</v>
      </c>
      <c r="F15" s="59"/>
      <c r="G15" s="59"/>
      <c r="H15" s="9" t="s">
        <v>37</v>
      </c>
      <c r="I15" s="66" t="s">
        <v>473</v>
      </c>
      <c r="J15" s="7" t="e">
        <f>+_xlfn.XLOOKUP(I15,'R4'!B:B,'R4'!C:C)</f>
        <v>#N/A</v>
      </c>
      <c r="P15">
        <f t="shared" si="2"/>
        <v>0</v>
      </c>
      <c r="Q15">
        <f t="shared" si="2"/>
        <v>0</v>
      </c>
      <c r="R15">
        <f t="shared" si="2"/>
        <v>0</v>
      </c>
      <c r="S15">
        <f t="shared" si="2"/>
        <v>0</v>
      </c>
      <c r="T15">
        <f t="shared" si="2"/>
        <v>0</v>
      </c>
      <c r="U15">
        <f t="shared" si="2"/>
        <v>0</v>
      </c>
      <c r="V15">
        <f t="shared" si="2"/>
        <v>0</v>
      </c>
      <c r="W15">
        <f t="shared" si="2"/>
        <v>0</v>
      </c>
      <c r="X15">
        <f t="shared" si="2"/>
        <v>0</v>
      </c>
      <c r="Y15">
        <f t="shared" si="2"/>
        <v>0</v>
      </c>
      <c r="Z15">
        <f t="shared" si="2"/>
        <v>0</v>
      </c>
      <c r="AA15">
        <f t="shared" si="2"/>
        <v>1</v>
      </c>
      <c r="AB15">
        <f t="shared" si="2"/>
        <v>1</v>
      </c>
      <c r="AC15">
        <f t="shared" si="2"/>
        <v>1</v>
      </c>
      <c r="AD15">
        <f t="shared" si="2"/>
        <v>1</v>
      </c>
      <c r="AE15">
        <f t="shared" si="2"/>
        <v>1</v>
      </c>
      <c r="AF15">
        <f t="shared" si="4"/>
        <v>1</v>
      </c>
      <c r="AG15">
        <f t="shared" si="4"/>
        <v>1</v>
      </c>
      <c r="AH15">
        <f t="shared" si="4"/>
        <v>1</v>
      </c>
      <c r="AI15">
        <f t="shared" si="4"/>
        <v>1</v>
      </c>
      <c r="AJ15">
        <f t="shared" si="4"/>
        <v>1</v>
      </c>
      <c r="AK15">
        <f t="shared" si="4"/>
        <v>1</v>
      </c>
      <c r="AL15">
        <f t="shared" si="4"/>
        <v>1</v>
      </c>
      <c r="AM15">
        <f t="shared" si="4"/>
        <v>1</v>
      </c>
      <c r="AN15">
        <f t="shared" si="5"/>
        <v>1</v>
      </c>
      <c r="AO15">
        <f t="shared" si="5"/>
        <v>1</v>
      </c>
      <c r="AP15">
        <f t="shared" si="5"/>
        <v>1</v>
      </c>
      <c r="AQ15">
        <f t="shared" si="5"/>
        <v>1</v>
      </c>
      <c r="AR15">
        <f t="shared" si="5"/>
        <v>1</v>
      </c>
      <c r="AS15">
        <f t="shared" si="5"/>
        <v>1</v>
      </c>
      <c r="AT15">
        <f t="shared" si="5"/>
        <v>1</v>
      </c>
      <c r="AU15">
        <f t="shared" si="5"/>
        <v>1</v>
      </c>
      <c r="AV15">
        <f t="shared" si="5"/>
        <v>1</v>
      </c>
      <c r="AW15">
        <f t="shared" si="5"/>
        <v>1</v>
      </c>
      <c r="AX15">
        <f t="shared" si="5"/>
        <v>1</v>
      </c>
      <c r="AY15">
        <f t="shared" si="5"/>
        <v>1</v>
      </c>
      <c r="AZ15">
        <f t="shared" si="5"/>
        <v>1</v>
      </c>
      <c r="BA15">
        <f t="shared" si="5"/>
        <v>1</v>
      </c>
      <c r="BB15">
        <f t="shared" si="5"/>
        <v>1</v>
      </c>
      <c r="BC15">
        <f t="shared" si="5"/>
        <v>1</v>
      </c>
      <c r="BD15">
        <f t="shared" si="6"/>
        <v>1</v>
      </c>
      <c r="BE15">
        <f t="shared" si="6"/>
        <v>1</v>
      </c>
      <c r="BF15">
        <f t="shared" si="6"/>
        <v>1</v>
      </c>
      <c r="BG15">
        <f t="shared" si="6"/>
        <v>1</v>
      </c>
      <c r="BH15">
        <f t="shared" si="6"/>
        <v>1</v>
      </c>
      <c r="BI15">
        <f t="shared" si="6"/>
        <v>1</v>
      </c>
      <c r="BJ15">
        <f t="shared" si="6"/>
        <v>1</v>
      </c>
      <c r="BK15">
        <f t="shared" si="6"/>
        <v>1</v>
      </c>
      <c r="BL15">
        <f t="shared" si="6"/>
        <v>1</v>
      </c>
      <c r="BM15">
        <f t="shared" si="6"/>
        <v>1</v>
      </c>
      <c r="BN15">
        <f t="shared" si="6"/>
        <v>1</v>
      </c>
      <c r="BO15">
        <f t="shared" si="6"/>
        <v>1</v>
      </c>
      <c r="BP15">
        <f t="shared" si="6"/>
        <v>1</v>
      </c>
      <c r="BQ15">
        <f t="shared" si="6"/>
        <v>1</v>
      </c>
      <c r="BR15">
        <f t="shared" si="6"/>
        <v>1</v>
      </c>
      <c r="BS15">
        <f t="shared" si="6"/>
        <v>1</v>
      </c>
      <c r="BT15">
        <f t="shared" si="7"/>
        <v>1</v>
      </c>
      <c r="BU15">
        <f t="shared" si="7"/>
        <v>1</v>
      </c>
      <c r="BV15">
        <f t="shared" si="7"/>
        <v>1</v>
      </c>
      <c r="BW15">
        <f t="shared" si="7"/>
        <v>1</v>
      </c>
      <c r="BX15">
        <f t="shared" si="7"/>
        <v>1</v>
      </c>
      <c r="BY15">
        <f t="shared" si="7"/>
        <v>1</v>
      </c>
      <c r="BZ15">
        <f t="shared" si="7"/>
        <v>1</v>
      </c>
    </row>
    <row r="16" spans="1:78">
      <c r="A16" s="58"/>
      <c r="B16" s="7" t="e">
        <f>+_xlfn.XLOOKUP(I16,#REF!,#REF!)</f>
        <v>#REF!</v>
      </c>
      <c r="C16" s="8">
        <v>12</v>
      </c>
      <c r="D16" s="8" t="str">
        <f t="shared" si="3"/>
        <v>01-MK-23-10</v>
      </c>
      <c r="E16" s="57">
        <v>45536</v>
      </c>
      <c r="F16" s="59"/>
      <c r="G16" s="59"/>
      <c r="H16" s="9" t="s">
        <v>37</v>
      </c>
      <c r="I16" s="66" t="s">
        <v>474</v>
      </c>
      <c r="J16" s="7" t="e">
        <f>+_xlfn.XLOOKUP(I16,'R4'!B:B,'R4'!C:C)</f>
        <v>#N/A</v>
      </c>
      <c r="P16">
        <f t="shared" si="2"/>
        <v>0</v>
      </c>
      <c r="Q16">
        <f t="shared" si="2"/>
        <v>0</v>
      </c>
      <c r="R16">
        <f t="shared" si="2"/>
        <v>0</v>
      </c>
      <c r="S16">
        <f t="shared" si="2"/>
        <v>0</v>
      </c>
      <c r="T16">
        <f t="shared" si="2"/>
        <v>0</v>
      </c>
      <c r="U16">
        <f t="shared" si="2"/>
        <v>0</v>
      </c>
      <c r="V16">
        <f t="shared" si="2"/>
        <v>0</v>
      </c>
      <c r="W16">
        <f t="shared" si="2"/>
        <v>0</v>
      </c>
      <c r="X16">
        <f t="shared" si="2"/>
        <v>0</v>
      </c>
      <c r="Y16">
        <f t="shared" si="2"/>
        <v>0</v>
      </c>
      <c r="Z16">
        <f t="shared" si="2"/>
        <v>0</v>
      </c>
      <c r="AA16">
        <f t="shared" si="2"/>
        <v>1</v>
      </c>
      <c r="AB16">
        <f t="shared" si="2"/>
        <v>1</v>
      </c>
      <c r="AC16">
        <f t="shared" si="2"/>
        <v>1</v>
      </c>
      <c r="AD16">
        <f t="shared" si="2"/>
        <v>1</v>
      </c>
      <c r="AE16">
        <f t="shared" si="2"/>
        <v>1</v>
      </c>
      <c r="AF16">
        <f t="shared" si="4"/>
        <v>1</v>
      </c>
      <c r="AG16">
        <f t="shared" si="4"/>
        <v>1</v>
      </c>
      <c r="AH16">
        <f t="shared" si="4"/>
        <v>1</v>
      </c>
      <c r="AI16">
        <f t="shared" si="4"/>
        <v>1</v>
      </c>
      <c r="AJ16">
        <f t="shared" si="4"/>
        <v>1</v>
      </c>
      <c r="AK16">
        <f t="shared" si="4"/>
        <v>1</v>
      </c>
      <c r="AL16">
        <f t="shared" si="4"/>
        <v>1</v>
      </c>
      <c r="AM16">
        <f t="shared" si="4"/>
        <v>1</v>
      </c>
      <c r="AN16">
        <f t="shared" si="5"/>
        <v>1</v>
      </c>
      <c r="AO16">
        <f t="shared" si="5"/>
        <v>1</v>
      </c>
      <c r="AP16">
        <f t="shared" si="5"/>
        <v>1</v>
      </c>
      <c r="AQ16">
        <f t="shared" si="5"/>
        <v>1</v>
      </c>
      <c r="AR16">
        <f t="shared" si="5"/>
        <v>1</v>
      </c>
      <c r="AS16">
        <f t="shared" si="5"/>
        <v>1</v>
      </c>
      <c r="AT16">
        <f t="shared" si="5"/>
        <v>1</v>
      </c>
      <c r="AU16">
        <f t="shared" si="5"/>
        <v>1</v>
      </c>
      <c r="AV16">
        <f t="shared" si="5"/>
        <v>1</v>
      </c>
      <c r="AW16">
        <f t="shared" si="5"/>
        <v>1</v>
      </c>
      <c r="AX16">
        <f t="shared" si="5"/>
        <v>1</v>
      </c>
      <c r="AY16">
        <f t="shared" si="5"/>
        <v>1</v>
      </c>
      <c r="AZ16">
        <f t="shared" si="5"/>
        <v>1</v>
      </c>
      <c r="BA16">
        <f t="shared" si="5"/>
        <v>1</v>
      </c>
      <c r="BB16">
        <f t="shared" si="5"/>
        <v>1</v>
      </c>
      <c r="BC16">
        <f t="shared" si="5"/>
        <v>1</v>
      </c>
      <c r="BD16">
        <f t="shared" si="6"/>
        <v>1</v>
      </c>
      <c r="BE16">
        <f t="shared" si="6"/>
        <v>1</v>
      </c>
      <c r="BF16">
        <f t="shared" si="6"/>
        <v>1</v>
      </c>
      <c r="BG16">
        <f t="shared" si="6"/>
        <v>1</v>
      </c>
      <c r="BH16">
        <f t="shared" si="6"/>
        <v>1</v>
      </c>
      <c r="BI16">
        <f t="shared" si="6"/>
        <v>1</v>
      </c>
      <c r="BJ16">
        <f t="shared" si="6"/>
        <v>1</v>
      </c>
      <c r="BK16">
        <f t="shared" si="6"/>
        <v>1</v>
      </c>
      <c r="BL16">
        <f t="shared" si="6"/>
        <v>1</v>
      </c>
      <c r="BM16">
        <f t="shared" si="6"/>
        <v>1</v>
      </c>
      <c r="BN16">
        <f t="shared" si="6"/>
        <v>1</v>
      </c>
      <c r="BO16">
        <f t="shared" si="6"/>
        <v>1</v>
      </c>
      <c r="BP16">
        <f t="shared" si="6"/>
        <v>1</v>
      </c>
      <c r="BQ16">
        <f t="shared" si="6"/>
        <v>1</v>
      </c>
      <c r="BR16">
        <f t="shared" si="6"/>
        <v>1</v>
      </c>
      <c r="BS16">
        <f t="shared" si="6"/>
        <v>1</v>
      </c>
      <c r="BT16">
        <f t="shared" si="7"/>
        <v>1</v>
      </c>
      <c r="BU16">
        <f t="shared" si="7"/>
        <v>1</v>
      </c>
      <c r="BV16">
        <f t="shared" si="7"/>
        <v>1</v>
      </c>
      <c r="BW16">
        <f t="shared" si="7"/>
        <v>1</v>
      </c>
      <c r="BX16">
        <f t="shared" si="7"/>
        <v>1</v>
      </c>
      <c r="BY16">
        <f t="shared" si="7"/>
        <v>1</v>
      </c>
      <c r="BZ16">
        <f t="shared" si="7"/>
        <v>1</v>
      </c>
    </row>
    <row r="17" spans="1:78">
      <c r="A17" s="58"/>
      <c r="B17" s="7" t="e">
        <f>+_xlfn.XLOOKUP(I17,#REF!,#REF!)</f>
        <v>#REF!</v>
      </c>
      <c r="C17" s="8">
        <v>13</v>
      </c>
      <c r="D17" s="8" t="str">
        <f t="shared" si="3"/>
        <v>01-MK-23-10</v>
      </c>
      <c r="E17" s="57">
        <v>45536</v>
      </c>
      <c r="F17" s="59"/>
      <c r="G17" s="59"/>
      <c r="H17" s="9" t="s">
        <v>37</v>
      </c>
      <c r="I17" s="66" t="s">
        <v>475</v>
      </c>
      <c r="J17" s="7" t="e">
        <f>+_xlfn.XLOOKUP(I17,'R4'!B:B,'R4'!C:C)</f>
        <v>#N/A</v>
      </c>
      <c r="P17">
        <f t="shared" si="2"/>
        <v>0</v>
      </c>
      <c r="Q17">
        <f t="shared" si="2"/>
        <v>0</v>
      </c>
      <c r="R17">
        <f t="shared" si="2"/>
        <v>0</v>
      </c>
      <c r="S17">
        <f t="shared" si="2"/>
        <v>0</v>
      </c>
      <c r="T17">
        <f t="shared" si="2"/>
        <v>0</v>
      </c>
      <c r="U17">
        <f t="shared" si="2"/>
        <v>0</v>
      </c>
      <c r="V17">
        <f t="shared" si="2"/>
        <v>0</v>
      </c>
      <c r="W17">
        <f t="shared" si="2"/>
        <v>0</v>
      </c>
      <c r="X17">
        <f t="shared" si="2"/>
        <v>0</v>
      </c>
      <c r="Y17">
        <f t="shared" si="2"/>
        <v>0</v>
      </c>
      <c r="Z17">
        <f t="shared" si="2"/>
        <v>0</v>
      </c>
      <c r="AA17">
        <f t="shared" si="2"/>
        <v>1</v>
      </c>
      <c r="AB17">
        <f t="shared" si="2"/>
        <v>1</v>
      </c>
      <c r="AC17">
        <f t="shared" si="2"/>
        <v>1</v>
      </c>
      <c r="AD17">
        <f t="shared" si="2"/>
        <v>1</v>
      </c>
      <c r="AE17">
        <f t="shared" si="2"/>
        <v>1</v>
      </c>
      <c r="AF17">
        <f t="shared" si="4"/>
        <v>1</v>
      </c>
      <c r="AG17">
        <f t="shared" si="4"/>
        <v>1</v>
      </c>
      <c r="AH17">
        <f t="shared" si="4"/>
        <v>1</v>
      </c>
      <c r="AI17">
        <f t="shared" si="4"/>
        <v>1</v>
      </c>
      <c r="AJ17">
        <f t="shared" si="4"/>
        <v>1</v>
      </c>
      <c r="AK17">
        <f t="shared" si="4"/>
        <v>1</v>
      </c>
      <c r="AL17">
        <f t="shared" si="4"/>
        <v>1</v>
      </c>
      <c r="AM17">
        <f t="shared" si="4"/>
        <v>1</v>
      </c>
      <c r="AN17">
        <f t="shared" si="5"/>
        <v>1</v>
      </c>
      <c r="AO17">
        <f t="shared" si="5"/>
        <v>1</v>
      </c>
      <c r="AP17">
        <f t="shared" si="5"/>
        <v>1</v>
      </c>
      <c r="AQ17">
        <f t="shared" si="5"/>
        <v>1</v>
      </c>
      <c r="AR17">
        <f t="shared" si="5"/>
        <v>1</v>
      </c>
      <c r="AS17">
        <f t="shared" si="5"/>
        <v>1</v>
      </c>
      <c r="AT17">
        <f t="shared" si="5"/>
        <v>1</v>
      </c>
      <c r="AU17">
        <f t="shared" si="5"/>
        <v>1</v>
      </c>
      <c r="AV17">
        <f t="shared" si="5"/>
        <v>1</v>
      </c>
      <c r="AW17">
        <f t="shared" si="5"/>
        <v>1</v>
      </c>
      <c r="AX17">
        <f t="shared" si="5"/>
        <v>1</v>
      </c>
      <c r="AY17">
        <f t="shared" si="5"/>
        <v>1</v>
      </c>
      <c r="AZ17">
        <f t="shared" si="5"/>
        <v>1</v>
      </c>
      <c r="BA17">
        <f t="shared" si="5"/>
        <v>1</v>
      </c>
      <c r="BB17">
        <f t="shared" si="5"/>
        <v>1</v>
      </c>
      <c r="BC17">
        <f t="shared" si="5"/>
        <v>1</v>
      </c>
      <c r="BD17">
        <f t="shared" si="6"/>
        <v>1</v>
      </c>
      <c r="BE17">
        <f t="shared" si="6"/>
        <v>1</v>
      </c>
      <c r="BF17">
        <f t="shared" si="6"/>
        <v>1</v>
      </c>
      <c r="BG17">
        <f t="shared" si="6"/>
        <v>1</v>
      </c>
      <c r="BH17">
        <f t="shared" si="6"/>
        <v>1</v>
      </c>
      <c r="BI17">
        <f t="shared" si="6"/>
        <v>1</v>
      </c>
      <c r="BJ17">
        <f t="shared" si="6"/>
        <v>1</v>
      </c>
      <c r="BK17">
        <f t="shared" si="6"/>
        <v>1</v>
      </c>
      <c r="BL17">
        <f t="shared" si="6"/>
        <v>1</v>
      </c>
      <c r="BM17">
        <f t="shared" si="6"/>
        <v>1</v>
      </c>
      <c r="BN17">
        <f t="shared" si="6"/>
        <v>1</v>
      </c>
      <c r="BO17">
        <f t="shared" si="6"/>
        <v>1</v>
      </c>
      <c r="BP17">
        <f t="shared" si="6"/>
        <v>1</v>
      </c>
      <c r="BQ17">
        <f t="shared" si="6"/>
        <v>1</v>
      </c>
      <c r="BR17">
        <f t="shared" si="6"/>
        <v>1</v>
      </c>
      <c r="BS17">
        <f t="shared" si="6"/>
        <v>1</v>
      </c>
      <c r="BT17">
        <f t="shared" si="7"/>
        <v>1</v>
      </c>
      <c r="BU17">
        <f t="shared" si="7"/>
        <v>1</v>
      </c>
      <c r="BV17">
        <f t="shared" si="7"/>
        <v>1</v>
      </c>
      <c r="BW17">
        <f t="shared" si="7"/>
        <v>1</v>
      </c>
      <c r="BX17">
        <f t="shared" si="7"/>
        <v>1</v>
      </c>
      <c r="BY17">
        <f t="shared" si="7"/>
        <v>1</v>
      </c>
      <c r="BZ17">
        <f t="shared" si="7"/>
        <v>1</v>
      </c>
    </row>
    <row r="18" spans="1:78">
      <c r="A18" s="58"/>
      <c r="B18" s="7" t="e">
        <f>+_xlfn.XLOOKUP(I18,#REF!,#REF!)</f>
        <v>#REF!</v>
      </c>
      <c r="C18" s="8">
        <v>14</v>
      </c>
      <c r="D18" s="8" t="str">
        <f t="shared" si="3"/>
        <v>01-MK-23-10</v>
      </c>
      <c r="E18" s="57">
        <v>45505</v>
      </c>
      <c r="F18" s="59"/>
      <c r="G18" s="59"/>
      <c r="H18" s="9" t="s">
        <v>37</v>
      </c>
      <c r="I18" s="66" t="s">
        <v>476</v>
      </c>
      <c r="J18" s="7" t="e">
        <f>+_xlfn.XLOOKUP(I18,'R4'!B:B,'R4'!C:C)</f>
        <v>#N/A</v>
      </c>
      <c r="P18">
        <f t="shared" si="2"/>
        <v>0</v>
      </c>
      <c r="Q18">
        <f t="shared" si="2"/>
        <v>0</v>
      </c>
      <c r="R18">
        <f t="shared" si="2"/>
        <v>0</v>
      </c>
      <c r="S18">
        <f t="shared" si="2"/>
        <v>0</v>
      </c>
      <c r="T18">
        <f t="shared" si="2"/>
        <v>0</v>
      </c>
      <c r="U18">
        <f t="shared" si="2"/>
        <v>0</v>
      </c>
      <c r="V18">
        <f t="shared" si="2"/>
        <v>0</v>
      </c>
      <c r="W18">
        <f t="shared" si="2"/>
        <v>0</v>
      </c>
      <c r="X18">
        <f t="shared" si="2"/>
        <v>0</v>
      </c>
      <c r="Y18">
        <f t="shared" si="2"/>
        <v>0</v>
      </c>
      <c r="Z18">
        <f t="shared" si="2"/>
        <v>1</v>
      </c>
      <c r="AA18">
        <f t="shared" si="2"/>
        <v>1</v>
      </c>
      <c r="AB18">
        <f t="shared" si="2"/>
        <v>1</v>
      </c>
      <c r="AC18">
        <f t="shared" si="2"/>
        <v>1</v>
      </c>
      <c r="AD18">
        <f t="shared" si="2"/>
        <v>1</v>
      </c>
      <c r="AE18">
        <f t="shared" si="2"/>
        <v>1</v>
      </c>
      <c r="AF18">
        <f t="shared" si="4"/>
        <v>1</v>
      </c>
      <c r="AG18">
        <f t="shared" si="4"/>
        <v>1</v>
      </c>
      <c r="AH18">
        <f t="shared" si="4"/>
        <v>1</v>
      </c>
      <c r="AI18">
        <f t="shared" si="4"/>
        <v>1</v>
      </c>
      <c r="AJ18">
        <f t="shared" si="4"/>
        <v>1</v>
      </c>
      <c r="AK18">
        <f t="shared" si="4"/>
        <v>1</v>
      </c>
      <c r="AL18">
        <f t="shared" si="4"/>
        <v>1</v>
      </c>
      <c r="AM18">
        <f t="shared" si="4"/>
        <v>1</v>
      </c>
      <c r="AN18">
        <f t="shared" si="5"/>
        <v>1</v>
      </c>
      <c r="AO18">
        <f t="shared" si="5"/>
        <v>1</v>
      </c>
      <c r="AP18">
        <f t="shared" si="5"/>
        <v>1</v>
      </c>
      <c r="AQ18">
        <f t="shared" si="5"/>
        <v>1</v>
      </c>
      <c r="AR18">
        <f t="shared" si="5"/>
        <v>1</v>
      </c>
      <c r="AS18">
        <f t="shared" si="5"/>
        <v>1</v>
      </c>
      <c r="AT18">
        <f t="shared" si="5"/>
        <v>1</v>
      </c>
      <c r="AU18">
        <f t="shared" si="5"/>
        <v>1</v>
      </c>
      <c r="AV18">
        <f t="shared" si="5"/>
        <v>1</v>
      </c>
      <c r="AW18">
        <f t="shared" si="5"/>
        <v>1</v>
      </c>
      <c r="AX18">
        <f t="shared" si="5"/>
        <v>1</v>
      </c>
      <c r="AY18">
        <f t="shared" si="5"/>
        <v>1</v>
      </c>
      <c r="AZ18">
        <f t="shared" si="5"/>
        <v>1</v>
      </c>
      <c r="BA18">
        <f t="shared" si="5"/>
        <v>1</v>
      </c>
      <c r="BB18">
        <f t="shared" si="5"/>
        <v>1</v>
      </c>
      <c r="BC18">
        <f t="shared" si="5"/>
        <v>1</v>
      </c>
      <c r="BD18">
        <f t="shared" si="6"/>
        <v>1</v>
      </c>
      <c r="BE18">
        <f t="shared" si="6"/>
        <v>1</v>
      </c>
      <c r="BF18">
        <f t="shared" si="6"/>
        <v>1</v>
      </c>
      <c r="BG18">
        <f t="shared" si="6"/>
        <v>1</v>
      </c>
      <c r="BH18">
        <f t="shared" si="6"/>
        <v>1</v>
      </c>
      <c r="BI18">
        <f t="shared" si="6"/>
        <v>1</v>
      </c>
      <c r="BJ18">
        <f t="shared" si="6"/>
        <v>1</v>
      </c>
      <c r="BK18">
        <f t="shared" si="6"/>
        <v>1</v>
      </c>
      <c r="BL18">
        <f t="shared" si="6"/>
        <v>1</v>
      </c>
      <c r="BM18">
        <f t="shared" si="6"/>
        <v>1</v>
      </c>
      <c r="BN18">
        <f t="shared" si="6"/>
        <v>1</v>
      </c>
      <c r="BO18">
        <f t="shared" si="6"/>
        <v>1</v>
      </c>
      <c r="BP18">
        <f t="shared" si="6"/>
        <v>1</v>
      </c>
      <c r="BQ18">
        <f t="shared" si="6"/>
        <v>1</v>
      </c>
      <c r="BR18">
        <f t="shared" si="6"/>
        <v>1</v>
      </c>
      <c r="BS18">
        <f t="shared" si="6"/>
        <v>1</v>
      </c>
      <c r="BT18">
        <f t="shared" si="7"/>
        <v>1</v>
      </c>
      <c r="BU18">
        <f t="shared" si="7"/>
        <v>1</v>
      </c>
      <c r="BV18">
        <f t="shared" si="7"/>
        <v>1</v>
      </c>
      <c r="BW18">
        <f t="shared" si="7"/>
        <v>1</v>
      </c>
      <c r="BX18">
        <f t="shared" si="7"/>
        <v>1</v>
      </c>
      <c r="BY18">
        <f t="shared" si="7"/>
        <v>1</v>
      </c>
      <c r="BZ18">
        <f t="shared" si="7"/>
        <v>1</v>
      </c>
    </row>
    <row r="19" spans="1:78">
      <c r="A19" s="58"/>
      <c r="B19" s="7" t="e">
        <f>+_xlfn.XLOOKUP(I19,#REF!,#REF!)</f>
        <v>#REF!</v>
      </c>
      <c r="C19" s="8">
        <v>15</v>
      </c>
      <c r="D19" s="8" t="str">
        <f t="shared" si="3"/>
        <v>01-MK-23-10</v>
      </c>
      <c r="E19" s="57">
        <v>45536</v>
      </c>
      <c r="F19" s="59"/>
      <c r="G19" s="59"/>
      <c r="H19" s="9" t="s">
        <v>37</v>
      </c>
      <c r="I19" s="66" t="s">
        <v>477</v>
      </c>
      <c r="J19" s="7" t="e">
        <f>+_xlfn.XLOOKUP(I19,'R4'!B:B,'R4'!C:C)</f>
        <v>#N/A</v>
      </c>
      <c r="P19">
        <f t="shared" si="2"/>
        <v>0</v>
      </c>
      <c r="Q19">
        <f t="shared" si="2"/>
        <v>0</v>
      </c>
      <c r="R19">
        <f t="shared" si="2"/>
        <v>0</v>
      </c>
      <c r="S19">
        <f t="shared" si="2"/>
        <v>0</v>
      </c>
      <c r="T19">
        <f t="shared" si="2"/>
        <v>0</v>
      </c>
      <c r="U19">
        <f t="shared" si="2"/>
        <v>0</v>
      </c>
      <c r="V19">
        <f t="shared" si="2"/>
        <v>0</v>
      </c>
      <c r="W19">
        <f t="shared" si="2"/>
        <v>0</v>
      </c>
      <c r="X19">
        <f t="shared" si="2"/>
        <v>0</v>
      </c>
      <c r="Y19">
        <f t="shared" si="2"/>
        <v>0</v>
      </c>
      <c r="Z19">
        <f t="shared" si="2"/>
        <v>0</v>
      </c>
      <c r="AA19">
        <f t="shared" si="2"/>
        <v>1</v>
      </c>
      <c r="AB19">
        <f t="shared" si="2"/>
        <v>1</v>
      </c>
      <c r="AC19">
        <f t="shared" si="2"/>
        <v>1</v>
      </c>
      <c r="AD19">
        <f t="shared" si="2"/>
        <v>1</v>
      </c>
      <c r="AE19">
        <f t="shared" si="2"/>
        <v>1</v>
      </c>
      <c r="AF19">
        <f t="shared" si="4"/>
        <v>1</v>
      </c>
      <c r="AG19">
        <f t="shared" si="4"/>
        <v>1</v>
      </c>
      <c r="AH19">
        <f t="shared" si="4"/>
        <v>1</v>
      </c>
      <c r="AI19">
        <f t="shared" si="4"/>
        <v>1</v>
      </c>
      <c r="AJ19">
        <f t="shared" si="4"/>
        <v>1</v>
      </c>
      <c r="AK19">
        <f t="shared" si="4"/>
        <v>1</v>
      </c>
      <c r="AL19">
        <f t="shared" si="4"/>
        <v>1</v>
      </c>
      <c r="AM19">
        <f t="shared" si="4"/>
        <v>1</v>
      </c>
      <c r="AN19">
        <f t="shared" si="5"/>
        <v>1</v>
      </c>
      <c r="AO19">
        <f t="shared" si="5"/>
        <v>1</v>
      </c>
      <c r="AP19">
        <f t="shared" si="5"/>
        <v>1</v>
      </c>
      <c r="AQ19">
        <f t="shared" si="5"/>
        <v>1</v>
      </c>
      <c r="AR19">
        <f t="shared" si="5"/>
        <v>1</v>
      </c>
      <c r="AS19">
        <f t="shared" si="5"/>
        <v>1</v>
      </c>
      <c r="AT19">
        <f t="shared" si="5"/>
        <v>1</v>
      </c>
      <c r="AU19">
        <f t="shared" si="5"/>
        <v>1</v>
      </c>
      <c r="AV19">
        <f t="shared" si="5"/>
        <v>1</v>
      </c>
      <c r="AW19">
        <f t="shared" si="5"/>
        <v>1</v>
      </c>
      <c r="AX19">
        <f t="shared" si="5"/>
        <v>1</v>
      </c>
      <c r="AY19">
        <f t="shared" si="5"/>
        <v>1</v>
      </c>
      <c r="AZ19">
        <f t="shared" si="5"/>
        <v>1</v>
      </c>
      <c r="BA19">
        <f t="shared" si="5"/>
        <v>1</v>
      </c>
      <c r="BB19">
        <f t="shared" si="5"/>
        <v>1</v>
      </c>
      <c r="BC19">
        <f t="shared" si="5"/>
        <v>1</v>
      </c>
      <c r="BD19">
        <f t="shared" si="6"/>
        <v>1</v>
      </c>
      <c r="BE19">
        <f t="shared" si="6"/>
        <v>1</v>
      </c>
      <c r="BF19">
        <f t="shared" si="6"/>
        <v>1</v>
      </c>
      <c r="BG19">
        <f t="shared" si="6"/>
        <v>1</v>
      </c>
      <c r="BH19">
        <f t="shared" si="6"/>
        <v>1</v>
      </c>
      <c r="BI19">
        <f t="shared" si="6"/>
        <v>1</v>
      </c>
      <c r="BJ19">
        <f t="shared" si="6"/>
        <v>1</v>
      </c>
      <c r="BK19">
        <f t="shared" si="6"/>
        <v>1</v>
      </c>
      <c r="BL19">
        <f t="shared" si="6"/>
        <v>1</v>
      </c>
      <c r="BM19">
        <f t="shared" si="6"/>
        <v>1</v>
      </c>
      <c r="BN19">
        <f t="shared" si="6"/>
        <v>1</v>
      </c>
      <c r="BO19">
        <f t="shared" si="6"/>
        <v>1</v>
      </c>
      <c r="BP19">
        <f t="shared" si="6"/>
        <v>1</v>
      </c>
      <c r="BQ19">
        <f t="shared" si="6"/>
        <v>1</v>
      </c>
      <c r="BR19">
        <f t="shared" si="6"/>
        <v>1</v>
      </c>
      <c r="BS19">
        <f t="shared" si="6"/>
        <v>1</v>
      </c>
      <c r="BT19">
        <f t="shared" si="7"/>
        <v>1</v>
      </c>
      <c r="BU19">
        <f t="shared" si="7"/>
        <v>1</v>
      </c>
      <c r="BV19">
        <f t="shared" si="7"/>
        <v>1</v>
      </c>
      <c r="BW19">
        <f t="shared" si="7"/>
        <v>1</v>
      </c>
      <c r="BX19">
        <f t="shared" si="7"/>
        <v>1</v>
      </c>
      <c r="BY19">
        <f t="shared" si="7"/>
        <v>1</v>
      </c>
      <c r="BZ19">
        <f t="shared" si="7"/>
        <v>1</v>
      </c>
    </row>
    <row r="20" spans="1:78">
      <c r="A20" s="58"/>
      <c r="B20" s="7" t="e">
        <f>+_xlfn.XLOOKUP(I20,#REF!,#REF!)</f>
        <v>#REF!</v>
      </c>
      <c r="C20" s="8">
        <v>16</v>
      </c>
      <c r="D20" s="8" t="str">
        <f t="shared" si="3"/>
        <v>01-MK-23-10</v>
      </c>
      <c r="E20" s="57">
        <v>45536</v>
      </c>
      <c r="F20" s="59"/>
      <c r="G20" s="59"/>
      <c r="H20" s="9" t="s">
        <v>37</v>
      </c>
      <c r="I20" s="66" t="s">
        <v>478</v>
      </c>
      <c r="J20" s="7" t="e">
        <f>+_xlfn.XLOOKUP(I20,'R4'!B:B,'R4'!C:C)</f>
        <v>#N/A</v>
      </c>
      <c r="P20">
        <f t="shared" si="2"/>
        <v>0</v>
      </c>
      <c r="Q20">
        <f t="shared" si="2"/>
        <v>0</v>
      </c>
      <c r="R20">
        <f t="shared" si="2"/>
        <v>0</v>
      </c>
      <c r="S20">
        <f t="shared" si="2"/>
        <v>0</v>
      </c>
      <c r="T20">
        <f t="shared" si="2"/>
        <v>0</v>
      </c>
      <c r="U20">
        <f t="shared" si="2"/>
        <v>0</v>
      </c>
      <c r="V20">
        <f t="shared" si="2"/>
        <v>0</v>
      </c>
      <c r="W20">
        <f t="shared" si="2"/>
        <v>0</v>
      </c>
      <c r="X20">
        <f t="shared" si="2"/>
        <v>0</v>
      </c>
      <c r="Y20">
        <f t="shared" si="2"/>
        <v>0</v>
      </c>
      <c r="Z20">
        <f t="shared" si="2"/>
        <v>0</v>
      </c>
      <c r="AA20">
        <f t="shared" si="2"/>
        <v>1</v>
      </c>
      <c r="AB20">
        <f t="shared" si="2"/>
        <v>1</v>
      </c>
      <c r="AC20">
        <f t="shared" si="2"/>
        <v>1</v>
      </c>
      <c r="AD20">
        <f t="shared" si="2"/>
        <v>1</v>
      </c>
      <c r="AE20">
        <f t="shared" si="2"/>
        <v>1</v>
      </c>
      <c r="AF20">
        <f t="shared" si="4"/>
        <v>1</v>
      </c>
      <c r="AG20">
        <f t="shared" si="4"/>
        <v>1</v>
      </c>
      <c r="AH20">
        <f t="shared" si="4"/>
        <v>1</v>
      </c>
      <c r="AI20">
        <f t="shared" si="4"/>
        <v>1</v>
      </c>
      <c r="AJ20">
        <f t="shared" si="4"/>
        <v>1</v>
      </c>
      <c r="AK20">
        <f t="shared" si="4"/>
        <v>1</v>
      </c>
      <c r="AL20">
        <f t="shared" si="4"/>
        <v>1</v>
      </c>
      <c r="AM20">
        <f t="shared" si="4"/>
        <v>1</v>
      </c>
      <c r="AN20">
        <f t="shared" si="5"/>
        <v>1</v>
      </c>
      <c r="AO20">
        <f t="shared" si="5"/>
        <v>1</v>
      </c>
      <c r="AP20">
        <f t="shared" si="5"/>
        <v>1</v>
      </c>
      <c r="AQ20">
        <f t="shared" si="5"/>
        <v>1</v>
      </c>
      <c r="AR20">
        <f t="shared" si="5"/>
        <v>1</v>
      </c>
      <c r="AS20">
        <f t="shared" si="5"/>
        <v>1</v>
      </c>
      <c r="AT20">
        <f t="shared" si="5"/>
        <v>1</v>
      </c>
      <c r="AU20">
        <f t="shared" si="5"/>
        <v>1</v>
      </c>
      <c r="AV20">
        <f t="shared" si="5"/>
        <v>1</v>
      </c>
      <c r="AW20">
        <f t="shared" si="5"/>
        <v>1</v>
      </c>
      <c r="AX20">
        <f t="shared" si="5"/>
        <v>1</v>
      </c>
      <c r="AY20">
        <f t="shared" si="5"/>
        <v>1</v>
      </c>
      <c r="AZ20">
        <f t="shared" si="5"/>
        <v>1</v>
      </c>
      <c r="BA20">
        <f t="shared" si="5"/>
        <v>1</v>
      </c>
      <c r="BB20">
        <f t="shared" si="5"/>
        <v>1</v>
      </c>
      <c r="BC20">
        <f t="shared" si="5"/>
        <v>1</v>
      </c>
      <c r="BD20">
        <f t="shared" si="6"/>
        <v>1</v>
      </c>
      <c r="BE20">
        <f t="shared" si="6"/>
        <v>1</v>
      </c>
      <c r="BF20">
        <f t="shared" si="6"/>
        <v>1</v>
      </c>
      <c r="BG20">
        <f t="shared" si="6"/>
        <v>1</v>
      </c>
      <c r="BH20">
        <f t="shared" si="6"/>
        <v>1</v>
      </c>
      <c r="BI20">
        <f t="shared" si="6"/>
        <v>1</v>
      </c>
      <c r="BJ20">
        <f t="shared" si="6"/>
        <v>1</v>
      </c>
      <c r="BK20">
        <f t="shared" si="6"/>
        <v>1</v>
      </c>
      <c r="BL20">
        <f t="shared" si="6"/>
        <v>1</v>
      </c>
      <c r="BM20">
        <f t="shared" si="6"/>
        <v>1</v>
      </c>
      <c r="BN20">
        <f t="shared" si="6"/>
        <v>1</v>
      </c>
      <c r="BO20">
        <f t="shared" si="6"/>
        <v>1</v>
      </c>
      <c r="BP20">
        <f t="shared" si="6"/>
        <v>1</v>
      </c>
      <c r="BQ20">
        <f t="shared" si="6"/>
        <v>1</v>
      </c>
      <c r="BR20">
        <f t="shared" si="6"/>
        <v>1</v>
      </c>
      <c r="BS20">
        <f t="shared" si="6"/>
        <v>1</v>
      </c>
      <c r="BT20">
        <f t="shared" si="7"/>
        <v>1</v>
      </c>
      <c r="BU20">
        <f t="shared" si="7"/>
        <v>1</v>
      </c>
      <c r="BV20">
        <f t="shared" si="7"/>
        <v>1</v>
      </c>
      <c r="BW20">
        <f t="shared" si="7"/>
        <v>1</v>
      </c>
      <c r="BX20">
        <f t="shared" si="7"/>
        <v>1</v>
      </c>
      <c r="BY20">
        <f t="shared" si="7"/>
        <v>1</v>
      </c>
      <c r="BZ20">
        <f t="shared" si="7"/>
        <v>1</v>
      </c>
    </row>
    <row r="21" spans="1:78">
      <c r="A21" s="58"/>
      <c r="B21" s="7" t="e">
        <f>+_xlfn.XLOOKUP(I21,#REF!,#REF!)</f>
        <v>#REF!</v>
      </c>
      <c r="C21" s="8">
        <v>17</v>
      </c>
      <c r="D21" s="8" t="str">
        <f t="shared" si="3"/>
        <v>01-MK-23-10</v>
      </c>
      <c r="E21" s="57">
        <v>45536</v>
      </c>
      <c r="F21" s="59"/>
      <c r="G21" s="59"/>
      <c r="H21" s="9" t="s">
        <v>37</v>
      </c>
      <c r="I21" s="66" t="s">
        <v>479</v>
      </c>
      <c r="J21" s="7" t="e">
        <f>+_xlfn.XLOOKUP(I21,'R4'!B:B,'R4'!C:C)</f>
        <v>#N/A</v>
      </c>
      <c r="P21">
        <f t="shared" si="2"/>
        <v>0</v>
      </c>
      <c r="Q21">
        <f t="shared" si="2"/>
        <v>0</v>
      </c>
      <c r="R21">
        <f t="shared" si="2"/>
        <v>0</v>
      </c>
      <c r="S21">
        <f t="shared" si="2"/>
        <v>0</v>
      </c>
      <c r="T21">
        <f t="shared" si="2"/>
        <v>0</v>
      </c>
      <c r="U21">
        <f t="shared" si="2"/>
        <v>0</v>
      </c>
      <c r="V21">
        <f t="shared" si="2"/>
        <v>0</v>
      </c>
      <c r="W21">
        <f t="shared" si="2"/>
        <v>0</v>
      </c>
      <c r="X21">
        <f t="shared" si="2"/>
        <v>0</v>
      </c>
      <c r="Y21">
        <f t="shared" si="2"/>
        <v>0</v>
      </c>
      <c r="Z21">
        <f t="shared" si="2"/>
        <v>0</v>
      </c>
      <c r="AA21">
        <f t="shared" si="2"/>
        <v>1</v>
      </c>
      <c r="AB21">
        <f t="shared" si="2"/>
        <v>1</v>
      </c>
      <c r="AC21">
        <f t="shared" si="2"/>
        <v>1</v>
      </c>
      <c r="AD21">
        <f t="shared" si="2"/>
        <v>1</v>
      </c>
      <c r="AE21">
        <f t="shared" si="2"/>
        <v>1</v>
      </c>
      <c r="AF21">
        <f t="shared" si="4"/>
        <v>1</v>
      </c>
      <c r="AG21">
        <f t="shared" si="4"/>
        <v>1</v>
      </c>
      <c r="AH21">
        <f t="shared" si="4"/>
        <v>1</v>
      </c>
      <c r="AI21">
        <f t="shared" si="4"/>
        <v>1</v>
      </c>
      <c r="AJ21">
        <f t="shared" si="4"/>
        <v>1</v>
      </c>
      <c r="AK21">
        <f t="shared" si="4"/>
        <v>1</v>
      </c>
      <c r="AL21">
        <f t="shared" si="4"/>
        <v>1</v>
      </c>
      <c r="AM21">
        <f t="shared" si="4"/>
        <v>1</v>
      </c>
      <c r="AN21">
        <f t="shared" si="5"/>
        <v>1</v>
      </c>
      <c r="AO21">
        <f t="shared" si="5"/>
        <v>1</v>
      </c>
      <c r="AP21">
        <f t="shared" si="5"/>
        <v>1</v>
      </c>
      <c r="AQ21">
        <f t="shared" si="5"/>
        <v>1</v>
      </c>
      <c r="AR21">
        <f t="shared" si="5"/>
        <v>1</v>
      </c>
      <c r="AS21">
        <f t="shared" si="5"/>
        <v>1</v>
      </c>
      <c r="AT21">
        <f t="shared" si="5"/>
        <v>1</v>
      </c>
      <c r="AU21">
        <f t="shared" si="5"/>
        <v>1</v>
      </c>
      <c r="AV21">
        <f t="shared" si="5"/>
        <v>1</v>
      </c>
      <c r="AW21">
        <f t="shared" si="5"/>
        <v>1</v>
      </c>
      <c r="AX21">
        <f t="shared" si="5"/>
        <v>1</v>
      </c>
      <c r="AY21">
        <f t="shared" si="5"/>
        <v>1</v>
      </c>
      <c r="AZ21">
        <f t="shared" si="5"/>
        <v>1</v>
      </c>
      <c r="BA21">
        <f t="shared" si="5"/>
        <v>1</v>
      </c>
      <c r="BB21">
        <f t="shared" si="5"/>
        <v>1</v>
      </c>
      <c r="BC21">
        <f t="shared" si="5"/>
        <v>1</v>
      </c>
      <c r="BD21">
        <f t="shared" si="6"/>
        <v>1</v>
      </c>
      <c r="BE21">
        <f t="shared" si="6"/>
        <v>1</v>
      </c>
      <c r="BF21">
        <f t="shared" si="6"/>
        <v>1</v>
      </c>
      <c r="BG21">
        <f t="shared" si="6"/>
        <v>1</v>
      </c>
      <c r="BH21">
        <f t="shared" si="6"/>
        <v>1</v>
      </c>
      <c r="BI21">
        <f t="shared" si="6"/>
        <v>1</v>
      </c>
      <c r="BJ21">
        <f t="shared" si="6"/>
        <v>1</v>
      </c>
      <c r="BK21">
        <f t="shared" si="6"/>
        <v>1</v>
      </c>
      <c r="BL21">
        <f t="shared" si="6"/>
        <v>1</v>
      </c>
      <c r="BM21">
        <f t="shared" si="6"/>
        <v>1</v>
      </c>
      <c r="BN21">
        <f t="shared" si="6"/>
        <v>1</v>
      </c>
      <c r="BO21">
        <f t="shared" si="6"/>
        <v>1</v>
      </c>
      <c r="BP21">
        <f t="shared" si="6"/>
        <v>1</v>
      </c>
      <c r="BQ21">
        <f t="shared" si="6"/>
        <v>1</v>
      </c>
      <c r="BR21">
        <f t="shared" si="6"/>
        <v>1</v>
      </c>
      <c r="BS21">
        <f t="shared" si="6"/>
        <v>1</v>
      </c>
      <c r="BT21">
        <f t="shared" si="7"/>
        <v>1</v>
      </c>
      <c r="BU21">
        <f t="shared" si="7"/>
        <v>1</v>
      </c>
      <c r="BV21">
        <f t="shared" si="7"/>
        <v>1</v>
      </c>
      <c r="BW21">
        <f t="shared" si="7"/>
        <v>1</v>
      </c>
      <c r="BX21">
        <f t="shared" si="7"/>
        <v>1</v>
      </c>
      <c r="BY21">
        <f t="shared" si="7"/>
        <v>1</v>
      </c>
      <c r="BZ21">
        <f t="shared" si="7"/>
        <v>1</v>
      </c>
    </row>
    <row r="22" spans="1:78">
      <c r="A22" s="58"/>
      <c r="B22" s="7" t="e">
        <f>+_xlfn.XLOOKUP(I22,#REF!,#REF!)</f>
        <v>#REF!</v>
      </c>
      <c r="C22" s="8">
        <v>18</v>
      </c>
      <c r="D22" s="8" t="str">
        <f t="shared" si="3"/>
        <v>01-MK-23-10</v>
      </c>
      <c r="E22" s="57">
        <v>45505</v>
      </c>
      <c r="F22" s="59"/>
      <c r="G22" s="59"/>
      <c r="H22" s="9" t="s">
        <v>37</v>
      </c>
      <c r="I22" s="66" t="s">
        <v>480</v>
      </c>
      <c r="J22" s="7" t="e">
        <f>+_xlfn.XLOOKUP(I22,'R4'!B:B,'R4'!C:C)</f>
        <v>#N/A</v>
      </c>
      <c r="P22">
        <f t="shared" si="2"/>
        <v>0</v>
      </c>
      <c r="Q22">
        <f t="shared" si="2"/>
        <v>0</v>
      </c>
      <c r="R22">
        <f t="shared" si="2"/>
        <v>0</v>
      </c>
      <c r="S22">
        <f t="shared" si="2"/>
        <v>0</v>
      </c>
      <c r="T22">
        <f t="shared" si="2"/>
        <v>0</v>
      </c>
      <c r="U22">
        <f t="shared" si="2"/>
        <v>0</v>
      </c>
      <c r="V22">
        <f t="shared" si="2"/>
        <v>0</v>
      </c>
      <c r="W22">
        <f t="shared" si="2"/>
        <v>0</v>
      </c>
      <c r="X22">
        <f t="shared" si="2"/>
        <v>0</v>
      </c>
      <c r="Y22">
        <f t="shared" si="2"/>
        <v>0</v>
      </c>
      <c r="Z22">
        <f t="shared" si="2"/>
        <v>1</v>
      </c>
      <c r="AA22">
        <f t="shared" si="2"/>
        <v>1</v>
      </c>
      <c r="AB22">
        <f t="shared" si="2"/>
        <v>1</v>
      </c>
      <c r="AC22">
        <f t="shared" si="2"/>
        <v>1</v>
      </c>
      <c r="AD22">
        <f t="shared" si="2"/>
        <v>1</v>
      </c>
      <c r="AE22">
        <f t="shared" si="2"/>
        <v>1</v>
      </c>
      <c r="AF22">
        <f t="shared" si="4"/>
        <v>1</v>
      </c>
      <c r="AG22">
        <f t="shared" si="4"/>
        <v>1</v>
      </c>
      <c r="AH22">
        <f t="shared" si="4"/>
        <v>1</v>
      </c>
      <c r="AI22">
        <f t="shared" si="4"/>
        <v>1</v>
      </c>
      <c r="AJ22">
        <f t="shared" si="4"/>
        <v>1</v>
      </c>
      <c r="AK22">
        <f t="shared" si="4"/>
        <v>1</v>
      </c>
      <c r="AL22">
        <f t="shared" si="4"/>
        <v>1</v>
      </c>
      <c r="AM22">
        <f t="shared" si="4"/>
        <v>1</v>
      </c>
      <c r="AN22">
        <f t="shared" si="5"/>
        <v>1</v>
      </c>
      <c r="AO22">
        <f t="shared" si="5"/>
        <v>1</v>
      </c>
      <c r="AP22">
        <f t="shared" si="5"/>
        <v>1</v>
      </c>
      <c r="AQ22">
        <f t="shared" si="5"/>
        <v>1</v>
      </c>
      <c r="AR22">
        <f t="shared" si="5"/>
        <v>1</v>
      </c>
      <c r="AS22">
        <f t="shared" si="5"/>
        <v>1</v>
      </c>
      <c r="AT22">
        <f t="shared" si="5"/>
        <v>1</v>
      </c>
      <c r="AU22">
        <f t="shared" si="5"/>
        <v>1</v>
      </c>
      <c r="AV22">
        <f t="shared" si="5"/>
        <v>1</v>
      </c>
      <c r="AW22">
        <f t="shared" si="5"/>
        <v>1</v>
      </c>
      <c r="AX22">
        <f t="shared" si="5"/>
        <v>1</v>
      </c>
      <c r="AY22">
        <f t="shared" si="5"/>
        <v>1</v>
      </c>
      <c r="AZ22">
        <f t="shared" si="5"/>
        <v>1</v>
      </c>
      <c r="BA22">
        <f t="shared" si="5"/>
        <v>1</v>
      </c>
      <c r="BB22">
        <f t="shared" si="5"/>
        <v>1</v>
      </c>
      <c r="BC22">
        <f t="shared" ref="BC22:BR25" si="8">+IF(BC$2&gt;=$E22,1,0)</f>
        <v>1</v>
      </c>
      <c r="BD22">
        <f t="shared" si="8"/>
        <v>1</v>
      </c>
      <c r="BE22">
        <f t="shared" si="8"/>
        <v>1</v>
      </c>
      <c r="BF22">
        <f t="shared" si="8"/>
        <v>1</v>
      </c>
      <c r="BG22">
        <f t="shared" si="8"/>
        <v>1</v>
      </c>
      <c r="BH22">
        <f t="shared" si="8"/>
        <v>1</v>
      </c>
      <c r="BI22">
        <f t="shared" si="8"/>
        <v>1</v>
      </c>
      <c r="BJ22">
        <f t="shared" si="8"/>
        <v>1</v>
      </c>
      <c r="BK22">
        <f t="shared" si="8"/>
        <v>1</v>
      </c>
      <c r="BL22">
        <f t="shared" si="8"/>
        <v>1</v>
      </c>
      <c r="BM22">
        <f t="shared" si="8"/>
        <v>1</v>
      </c>
      <c r="BN22">
        <f t="shared" si="8"/>
        <v>1</v>
      </c>
      <c r="BO22">
        <f t="shared" si="8"/>
        <v>1</v>
      </c>
      <c r="BP22">
        <f t="shared" si="8"/>
        <v>1</v>
      </c>
      <c r="BQ22">
        <f t="shared" si="8"/>
        <v>1</v>
      </c>
      <c r="BR22">
        <f t="shared" si="8"/>
        <v>1</v>
      </c>
      <c r="BS22">
        <f t="shared" si="6"/>
        <v>1</v>
      </c>
      <c r="BT22">
        <f t="shared" si="7"/>
        <v>1</v>
      </c>
      <c r="BU22">
        <f t="shared" si="7"/>
        <v>1</v>
      </c>
      <c r="BV22">
        <f t="shared" si="7"/>
        <v>1</v>
      </c>
      <c r="BW22">
        <f t="shared" si="7"/>
        <v>1</v>
      </c>
      <c r="BX22">
        <f t="shared" si="7"/>
        <v>1</v>
      </c>
      <c r="BY22">
        <f t="shared" si="7"/>
        <v>1</v>
      </c>
      <c r="BZ22">
        <f t="shared" si="7"/>
        <v>1</v>
      </c>
    </row>
    <row r="23" spans="1:78">
      <c r="A23" s="58"/>
      <c r="B23" s="7" t="e">
        <f>+_xlfn.XLOOKUP(I23,#REF!,#REF!)</f>
        <v>#REF!</v>
      </c>
      <c r="C23" s="8">
        <v>19</v>
      </c>
      <c r="D23" s="8" t="str">
        <f t="shared" si="3"/>
        <v>01-MK-23-10</v>
      </c>
      <c r="E23" s="57">
        <v>45536</v>
      </c>
      <c r="F23" s="59"/>
      <c r="G23" s="59"/>
      <c r="H23" s="9" t="s">
        <v>37</v>
      </c>
      <c r="I23" s="66" t="s">
        <v>481</v>
      </c>
      <c r="J23" s="7" t="e">
        <f>+_xlfn.XLOOKUP(I23,'R4'!B:B,'R4'!C:C)</f>
        <v>#N/A</v>
      </c>
      <c r="P23">
        <f t="shared" si="2"/>
        <v>0</v>
      </c>
      <c r="Q23">
        <f t="shared" si="2"/>
        <v>0</v>
      </c>
      <c r="R23">
        <f t="shared" si="2"/>
        <v>0</v>
      </c>
      <c r="S23">
        <f t="shared" si="2"/>
        <v>0</v>
      </c>
      <c r="T23">
        <f t="shared" si="2"/>
        <v>0</v>
      </c>
      <c r="U23">
        <f t="shared" si="2"/>
        <v>0</v>
      </c>
      <c r="V23">
        <f t="shared" si="2"/>
        <v>0</v>
      </c>
      <c r="W23">
        <f t="shared" si="2"/>
        <v>0</v>
      </c>
      <c r="X23">
        <f t="shared" si="2"/>
        <v>0</v>
      </c>
      <c r="Y23">
        <f t="shared" si="2"/>
        <v>0</v>
      </c>
      <c r="Z23">
        <f t="shared" si="2"/>
        <v>0</v>
      </c>
      <c r="AA23">
        <f t="shared" si="2"/>
        <v>1</v>
      </c>
      <c r="AB23">
        <f t="shared" ref="AB23:AQ25" si="9">+IF(AB$2&gt;=$E23,1,0)</f>
        <v>1</v>
      </c>
      <c r="AC23">
        <f t="shared" si="9"/>
        <v>1</v>
      </c>
      <c r="AD23">
        <f t="shared" si="9"/>
        <v>1</v>
      </c>
      <c r="AE23">
        <f t="shared" si="9"/>
        <v>1</v>
      </c>
      <c r="AF23">
        <f t="shared" si="9"/>
        <v>1</v>
      </c>
      <c r="AG23">
        <f t="shared" si="9"/>
        <v>1</v>
      </c>
      <c r="AH23">
        <f t="shared" si="9"/>
        <v>1</v>
      </c>
      <c r="AI23">
        <f t="shared" si="9"/>
        <v>1</v>
      </c>
      <c r="AJ23">
        <f t="shared" si="9"/>
        <v>1</v>
      </c>
      <c r="AK23">
        <f t="shared" si="9"/>
        <v>1</v>
      </c>
      <c r="AL23">
        <f t="shared" si="9"/>
        <v>1</v>
      </c>
      <c r="AM23">
        <f t="shared" si="9"/>
        <v>1</v>
      </c>
      <c r="AN23">
        <f t="shared" si="9"/>
        <v>1</v>
      </c>
      <c r="AO23">
        <f t="shared" si="9"/>
        <v>1</v>
      </c>
      <c r="AP23">
        <f t="shared" si="9"/>
        <v>1</v>
      </c>
      <c r="AQ23">
        <f t="shared" si="9"/>
        <v>1</v>
      </c>
      <c r="AR23">
        <f t="shared" ref="AR23:BG25" si="10">+IF(AR$2&gt;=$E23,1,0)</f>
        <v>1</v>
      </c>
      <c r="AS23">
        <f t="shared" si="10"/>
        <v>1</v>
      </c>
      <c r="AT23">
        <f t="shared" si="10"/>
        <v>1</v>
      </c>
      <c r="AU23">
        <f t="shared" si="10"/>
        <v>1</v>
      </c>
      <c r="AV23">
        <f t="shared" si="10"/>
        <v>1</v>
      </c>
      <c r="AW23">
        <f t="shared" si="10"/>
        <v>1</v>
      </c>
      <c r="AX23">
        <f t="shared" si="10"/>
        <v>1</v>
      </c>
      <c r="AY23">
        <f t="shared" si="10"/>
        <v>1</v>
      </c>
      <c r="AZ23">
        <f t="shared" si="10"/>
        <v>1</v>
      </c>
      <c r="BA23">
        <f t="shared" si="10"/>
        <v>1</v>
      </c>
      <c r="BB23">
        <f t="shared" si="10"/>
        <v>1</v>
      </c>
      <c r="BC23">
        <f t="shared" si="10"/>
        <v>1</v>
      </c>
      <c r="BD23">
        <f t="shared" si="10"/>
        <v>1</v>
      </c>
      <c r="BE23">
        <f t="shared" si="10"/>
        <v>1</v>
      </c>
      <c r="BF23">
        <f t="shared" si="10"/>
        <v>1</v>
      </c>
      <c r="BG23">
        <f t="shared" si="10"/>
        <v>1</v>
      </c>
      <c r="BH23">
        <f t="shared" si="8"/>
        <v>1</v>
      </c>
      <c r="BI23">
        <f t="shared" si="8"/>
        <v>1</v>
      </c>
      <c r="BJ23">
        <f t="shared" si="8"/>
        <v>1</v>
      </c>
      <c r="BK23">
        <f t="shared" si="8"/>
        <v>1</v>
      </c>
      <c r="BL23">
        <f t="shared" si="8"/>
        <v>1</v>
      </c>
      <c r="BM23">
        <f t="shared" si="8"/>
        <v>1</v>
      </c>
      <c r="BN23">
        <f t="shared" si="8"/>
        <v>1</v>
      </c>
      <c r="BO23">
        <f t="shared" si="8"/>
        <v>1</v>
      </c>
      <c r="BP23">
        <f t="shared" si="8"/>
        <v>1</v>
      </c>
      <c r="BQ23">
        <f t="shared" si="8"/>
        <v>1</v>
      </c>
      <c r="BR23">
        <f t="shared" si="8"/>
        <v>1</v>
      </c>
      <c r="BS23">
        <f t="shared" si="6"/>
        <v>1</v>
      </c>
      <c r="BT23">
        <f t="shared" si="7"/>
        <v>1</v>
      </c>
      <c r="BU23">
        <f t="shared" si="7"/>
        <v>1</v>
      </c>
      <c r="BV23">
        <f t="shared" si="7"/>
        <v>1</v>
      </c>
      <c r="BW23">
        <f t="shared" si="7"/>
        <v>1</v>
      </c>
      <c r="BX23">
        <f t="shared" si="7"/>
        <v>1</v>
      </c>
      <c r="BY23">
        <f t="shared" si="7"/>
        <v>1</v>
      </c>
      <c r="BZ23">
        <f t="shared" si="7"/>
        <v>1</v>
      </c>
    </row>
    <row r="24" spans="1:78">
      <c r="A24" s="58"/>
      <c r="B24" s="7" t="e">
        <f>+_xlfn.XLOOKUP(I24,#REF!,#REF!)</f>
        <v>#REF!</v>
      </c>
      <c r="C24" s="8">
        <v>20</v>
      </c>
      <c r="D24" s="8" t="str">
        <f t="shared" si="3"/>
        <v>01-MK-23-10</v>
      </c>
      <c r="E24" s="57">
        <v>45536</v>
      </c>
      <c r="F24" s="59"/>
      <c r="G24" s="59"/>
      <c r="H24" s="9" t="s">
        <v>37</v>
      </c>
      <c r="I24" s="66" t="s">
        <v>482</v>
      </c>
      <c r="J24" s="7" t="e">
        <f>+_xlfn.XLOOKUP(I24,'R4'!B:B,'R4'!C:C)</f>
        <v>#N/A</v>
      </c>
      <c r="P24">
        <f t="shared" ref="P24:AE25" si="11">+IF(P$2&gt;=$E24,1,0)</f>
        <v>0</v>
      </c>
      <c r="Q24">
        <f t="shared" si="11"/>
        <v>0</v>
      </c>
      <c r="R24">
        <f t="shared" si="11"/>
        <v>0</v>
      </c>
      <c r="S24">
        <f t="shared" si="11"/>
        <v>0</v>
      </c>
      <c r="T24">
        <f t="shared" si="11"/>
        <v>0</v>
      </c>
      <c r="U24">
        <f t="shared" si="11"/>
        <v>0</v>
      </c>
      <c r="V24">
        <f t="shared" si="11"/>
        <v>0</v>
      </c>
      <c r="W24">
        <f t="shared" si="11"/>
        <v>0</v>
      </c>
      <c r="X24">
        <f t="shared" si="11"/>
        <v>0</v>
      </c>
      <c r="Y24">
        <f t="shared" si="11"/>
        <v>0</v>
      </c>
      <c r="Z24">
        <f t="shared" si="11"/>
        <v>0</v>
      </c>
      <c r="AA24">
        <f t="shared" si="11"/>
        <v>1</v>
      </c>
      <c r="AB24">
        <f t="shared" si="11"/>
        <v>1</v>
      </c>
      <c r="AC24">
        <f t="shared" si="11"/>
        <v>1</v>
      </c>
      <c r="AD24">
        <f t="shared" si="11"/>
        <v>1</v>
      </c>
      <c r="AE24">
        <f t="shared" si="11"/>
        <v>1</v>
      </c>
      <c r="AF24">
        <f t="shared" si="9"/>
        <v>1</v>
      </c>
      <c r="AG24">
        <f t="shared" si="9"/>
        <v>1</v>
      </c>
      <c r="AH24">
        <f t="shared" si="9"/>
        <v>1</v>
      </c>
      <c r="AI24">
        <f t="shared" si="9"/>
        <v>1</v>
      </c>
      <c r="AJ24">
        <f t="shared" si="9"/>
        <v>1</v>
      </c>
      <c r="AK24">
        <f t="shared" si="9"/>
        <v>1</v>
      </c>
      <c r="AL24">
        <f t="shared" si="9"/>
        <v>1</v>
      </c>
      <c r="AM24">
        <f t="shared" si="9"/>
        <v>1</v>
      </c>
      <c r="AN24">
        <f t="shared" si="9"/>
        <v>1</v>
      </c>
      <c r="AO24">
        <f t="shared" si="9"/>
        <v>1</v>
      </c>
      <c r="AP24">
        <f t="shared" si="9"/>
        <v>1</v>
      </c>
      <c r="AQ24">
        <f t="shared" si="9"/>
        <v>1</v>
      </c>
      <c r="AR24">
        <f t="shared" si="10"/>
        <v>1</v>
      </c>
      <c r="AS24">
        <f t="shared" si="10"/>
        <v>1</v>
      </c>
      <c r="AT24">
        <f t="shared" si="10"/>
        <v>1</v>
      </c>
      <c r="AU24">
        <f t="shared" si="10"/>
        <v>1</v>
      </c>
      <c r="AV24">
        <f t="shared" si="10"/>
        <v>1</v>
      </c>
      <c r="AW24">
        <f t="shared" si="10"/>
        <v>1</v>
      </c>
      <c r="AX24">
        <f t="shared" si="10"/>
        <v>1</v>
      </c>
      <c r="AY24">
        <f t="shared" si="10"/>
        <v>1</v>
      </c>
      <c r="AZ24">
        <f t="shared" si="10"/>
        <v>1</v>
      </c>
      <c r="BA24">
        <f t="shared" si="10"/>
        <v>1</v>
      </c>
      <c r="BB24">
        <f t="shared" si="10"/>
        <v>1</v>
      </c>
      <c r="BC24">
        <f t="shared" si="10"/>
        <v>1</v>
      </c>
      <c r="BD24">
        <f t="shared" si="10"/>
        <v>1</v>
      </c>
      <c r="BE24">
        <f t="shared" si="10"/>
        <v>1</v>
      </c>
      <c r="BF24">
        <f t="shared" si="10"/>
        <v>1</v>
      </c>
      <c r="BG24">
        <f t="shared" si="10"/>
        <v>1</v>
      </c>
      <c r="BH24">
        <f t="shared" si="8"/>
        <v>1</v>
      </c>
      <c r="BI24">
        <f t="shared" si="8"/>
        <v>1</v>
      </c>
      <c r="BJ24">
        <f t="shared" si="8"/>
        <v>1</v>
      </c>
      <c r="BK24">
        <f t="shared" si="8"/>
        <v>1</v>
      </c>
      <c r="BL24">
        <f t="shared" si="8"/>
        <v>1</v>
      </c>
      <c r="BM24">
        <f t="shared" si="8"/>
        <v>1</v>
      </c>
      <c r="BN24">
        <f t="shared" si="8"/>
        <v>1</v>
      </c>
      <c r="BO24">
        <f t="shared" si="8"/>
        <v>1</v>
      </c>
      <c r="BP24">
        <f t="shared" si="8"/>
        <v>1</v>
      </c>
      <c r="BQ24">
        <f t="shared" si="8"/>
        <v>1</v>
      </c>
      <c r="BR24">
        <f t="shared" si="8"/>
        <v>1</v>
      </c>
      <c r="BS24">
        <f t="shared" si="6"/>
        <v>1</v>
      </c>
      <c r="BT24">
        <f t="shared" si="7"/>
        <v>1</v>
      </c>
      <c r="BU24">
        <f t="shared" si="7"/>
        <v>1</v>
      </c>
      <c r="BV24">
        <f t="shared" si="7"/>
        <v>1</v>
      </c>
      <c r="BW24">
        <f t="shared" si="7"/>
        <v>1</v>
      </c>
      <c r="BX24">
        <f t="shared" si="7"/>
        <v>1</v>
      </c>
      <c r="BY24">
        <f t="shared" si="7"/>
        <v>1</v>
      </c>
      <c r="BZ24">
        <f t="shared" si="7"/>
        <v>1</v>
      </c>
    </row>
    <row r="25" spans="1:78">
      <c r="A25" s="58"/>
      <c r="B25" s="7" t="e">
        <f>+_xlfn.XLOOKUP(I25,#REF!,#REF!)</f>
        <v>#REF!</v>
      </c>
      <c r="C25" s="8">
        <v>21</v>
      </c>
      <c r="D25" s="8" t="str">
        <f t="shared" si="3"/>
        <v>01-MK-23-10</v>
      </c>
      <c r="E25" s="57">
        <v>45536</v>
      </c>
      <c r="F25" s="59"/>
      <c r="G25" s="59"/>
      <c r="H25" s="9" t="s">
        <v>37</v>
      </c>
      <c r="I25" s="66" t="s">
        <v>483</v>
      </c>
      <c r="J25" s="7" t="e">
        <f>+_xlfn.XLOOKUP(I25,'R4'!B:B,'R4'!C:C)</f>
        <v>#N/A</v>
      </c>
      <c r="P25">
        <f t="shared" si="11"/>
        <v>0</v>
      </c>
      <c r="Q25">
        <f t="shared" si="11"/>
        <v>0</v>
      </c>
      <c r="R25">
        <f t="shared" si="11"/>
        <v>0</v>
      </c>
      <c r="S25">
        <f t="shared" si="11"/>
        <v>0</v>
      </c>
      <c r="T25">
        <f t="shared" si="11"/>
        <v>0</v>
      </c>
      <c r="U25">
        <f t="shared" si="11"/>
        <v>0</v>
      </c>
      <c r="V25">
        <f t="shared" si="11"/>
        <v>0</v>
      </c>
      <c r="W25">
        <f t="shared" si="11"/>
        <v>0</v>
      </c>
      <c r="X25">
        <f t="shared" si="11"/>
        <v>0</v>
      </c>
      <c r="Y25">
        <f t="shared" si="11"/>
        <v>0</v>
      </c>
      <c r="Z25">
        <f t="shared" si="11"/>
        <v>0</v>
      </c>
      <c r="AA25">
        <f t="shared" si="11"/>
        <v>1</v>
      </c>
      <c r="AB25">
        <f t="shared" si="11"/>
        <v>1</v>
      </c>
      <c r="AC25">
        <f t="shared" si="11"/>
        <v>1</v>
      </c>
      <c r="AD25">
        <f t="shared" si="11"/>
        <v>1</v>
      </c>
      <c r="AE25">
        <f t="shared" si="11"/>
        <v>1</v>
      </c>
      <c r="AF25">
        <f t="shared" si="9"/>
        <v>1</v>
      </c>
      <c r="AG25">
        <f t="shared" si="9"/>
        <v>1</v>
      </c>
      <c r="AH25">
        <f t="shared" si="9"/>
        <v>1</v>
      </c>
      <c r="AI25">
        <f t="shared" si="9"/>
        <v>1</v>
      </c>
      <c r="AJ25">
        <f t="shared" si="9"/>
        <v>1</v>
      </c>
      <c r="AK25">
        <f t="shared" si="9"/>
        <v>1</v>
      </c>
      <c r="AL25">
        <f t="shared" si="9"/>
        <v>1</v>
      </c>
      <c r="AM25">
        <f t="shared" si="9"/>
        <v>1</v>
      </c>
      <c r="AN25">
        <f t="shared" si="9"/>
        <v>1</v>
      </c>
      <c r="AO25">
        <f t="shared" si="9"/>
        <v>1</v>
      </c>
      <c r="AP25">
        <f t="shared" si="9"/>
        <v>1</v>
      </c>
      <c r="AQ25">
        <f t="shared" si="9"/>
        <v>1</v>
      </c>
      <c r="AR25">
        <f t="shared" si="10"/>
        <v>1</v>
      </c>
      <c r="AS25">
        <f t="shared" si="10"/>
        <v>1</v>
      </c>
      <c r="AT25">
        <f t="shared" si="10"/>
        <v>1</v>
      </c>
      <c r="AU25">
        <f t="shared" si="10"/>
        <v>1</v>
      </c>
      <c r="AV25">
        <f t="shared" si="10"/>
        <v>1</v>
      </c>
      <c r="AW25">
        <f t="shared" si="10"/>
        <v>1</v>
      </c>
      <c r="AX25">
        <f t="shared" si="10"/>
        <v>1</v>
      </c>
      <c r="AY25">
        <f t="shared" si="10"/>
        <v>1</v>
      </c>
      <c r="AZ25">
        <f t="shared" si="10"/>
        <v>1</v>
      </c>
      <c r="BA25">
        <f t="shared" si="10"/>
        <v>1</v>
      </c>
      <c r="BB25">
        <f t="shared" si="10"/>
        <v>1</v>
      </c>
      <c r="BC25">
        <f t="shared" si="10"/>
        <v>1</v>
      </c>
      <c r="BD25">
        <f t="shared" si="10"/>
        <v>1</v>
      </c>
      <c r="BE25">
        <f t="shared" si="10"/>
        <v>1</v>
      </c>
      <c r="BF25">
        <f t="shared" si="10"/>
        <v>1</v>
      </c>
      <c r="BG25">
        <f t="shared" si="10"/>
        <v>1</v>
      </c>
      <c r="BH25">
        <f t="shared" si="8"/>
        <v>1</v>
      </c>
      <c r="BI25">
        <f t="shared" si="8"/>
        <v>1</v>
      </c>
      <c r="BJ25">
        <f t="shared" si="8"/>
        <v>1</v>
      </c>
      <c r="BK25">
        <f t="shared" si="8"/>
        <v>1</v>
      </c>
      <c r="BL25">
        <f t="shared" si="8"/>
        <v>1</v>
      </c>
      <c r="BM25">
        <f t="shared" si="8"/>
        <v>1</v>
      </c>
      <c r="BN25">
        <f t="shared" si="8"/>
        <v>1</v>
      </c>
      <c r="BO25">
        <f t="shared" si="8"/>
        <v>1</v>
      </c>
      <c r="BP25">
        <f t="shared" si="8"/>
        <v>1</v>
      </c>
      <c r="BQ25">
        <f t="shared" si="8"/>
        <v>1</v>
      </c>
      <c r="BR25">
        <f t="shared" si="8"/>
        <v>1</v>
      </c>
      <c r="BS25">
        <f t="shared" si="6"/>
        <v>1</v>
      </c>
      <c r="BT25">
        <f t="shared" si="7"/>
        <v>1</v>
      </c>
      <c r="BU25">
        <f t="shared" si="7"/>
        <v>1</v>
      </c>
      <c r="BV25">
        <f t="shared" si="7"/>
        <v>1</v>
      </c>
      <c r="BW25">
        <f t="shared" si="7"/>
        <v>1</v>
      </c>
      <c r="BX25">
        <f t="shared" si="7"/>
        <v>1</v>
      </c>
      <c r="BY25">
        <f t="shared" si="7"/>
        <v>1</v>
      </c>
      <c r="BZ25">
        <f t="shared" si="7"/>
        <v>1</v>
      </c>
    </row>
    <row r="26" spans="1:78">
      <c r="B26" s="66"/>
      <c r="C26" s="69"/>
      <c r="D26" s="69"/>
      <c r="E26" s="70"/>
      <c r="F26" s="70"/>
      <c r="G26" s="70"/>
      <c r="H26" s="71"/>
      <c r="I26" s="66"/>
      <c r="J26" s="66"/>
    </row>
    <row r="27" spans="1:78">
      <c r="P27" s="67">
        <v>0</v>
      </c>
      <c r="Q27" s="67">
        <v>19355.89265641139</v>
      </c>
      <c r="R27" s="67">
        <v>239679.17970024041</v>
      </c>
      <c r="S27" s="67">
        <v>64017.259393348133</v>
      </c>
      <c r="T27" s="67">
        <v>165.00146062938097</v>
      </c>
      <c r="U27" s="67">
        <v>298.96170462416075</v>
      </c>
      <c r="V27" s="67">
        <v>284.53659434645834</v>
      </c>
      <c r="W27" s="67">
        <v>28713.402067716634</v>
      </c>
      <c r="X27" s="67">
        <v>26537.955017383472</v>
      </c>
      <c r="Y27" s="67">
        <v>83265.360319999891</v>
      </c>
      <c r="Z27" s="67">
        <v>73632.150704626663</v>
      </c>
      <c r="AA27" s="67">
        <v>126005.55147858849</v>
      </c>
      <c r="AB27" s="67">
        <v>128418.37526835487</v>
      </c>
      <c r="AC27" s="67">
        <v>97562.244588414178</v>
      </c>
      <c r="AD27" s="67">
        <v>100900.6801267064</v>
      </c>
      <c r="AE27" s="67">
        <v>147983.35230548683</v>
      </c>
      <c r="AF27" s="67">
        <v>137260.72148124728</v>
      </c>
      <c r="AG27" s="67">
        <v>155288.92003768773</v>
      </c>
      <c r="AH27" s="67">
        <v>155767.39697926212</v>
      </c>
      <c r="AI27" s="67">
        <v>161344.04454287485</v>
      </c>
      <c r="AJ27" s="67">
        <v>172776.49675866924</v>
      </c>
      <c r="AK27" s="67">
        <v>177330.20999950092</v>
      </c>
      <c r="AL27" s="67">
        <v>181764.49948410271</v>
      </c>
      <c r="AM27" s="67">
        <v>181629.2803966605</v>
      </c>
      <c r="AN27" s="67">
        <v>179809.27134733307</v>
      </c>
      <c r="AO27" s="67">
        <v>148847.41039527944</v>
      </c>
      <c r="AP27" s="67">
        <v>137213.53135082129</v>
      </c>
      <c r="AQ27" s="67">
        <v>136128.4784085289</v>
      </c>
      <c r="AR27" s="67">
        <v>148114.27539627903</v>
      </c>
      <c r="AS27" s="67">
        <v>158819.05152087333</v>
      </c>
      <c r="AT27" s="67">
        <v>169324.08064970258</v>
      </c>
      <c r="AU27" s="67">
        <v>181459.82610654453</v>
      </c>
      <c r="AV27" s="67">
        <v>183684.04167839064</v>
      </c>
      <c r="AW27" s="67">
        <v>180615.20424110861</v>
      </c>
      <c r="AX27" s="67">
        <v>174869.97331693111</v>
      </c>
      <c r="AY27" s="67">
        <v>170901.52456143135</v>
      </c>
      <c r="AZ27" s="67">
        <v>120830.76141969624</v>
      </c>
      <c r="BA27" s="67">
        <v>120339.58987808782</v>
      </c>
      <c r="BB27" s="67">
        <v>106606.91702663268</v>
      </c>
      <c r="BC27" s="67">
        <v>26624.85953109519</v>
      </c>
      <c r="BD27" s="67">
        <v>18572.808010997836</v>
      </c>
      <c r="BE27" s="67">
        <v>9798.6362389758706</v>
      </c>
      <c r="BF27" s="67">
        <v>9798.6362389758706</v>
      </c>
      <c r="BG27" s="67">
        <v>7582.2780420646604</v>
      </c>
      <c r="BH27" s="67">
        <v>0</v>
      </c>
      <c r="BI27" s="67">
        <v>0</v>
      </c>
      <c r="BJ27" s="67">
        <v>0</v>
      </c>
      <c r="BK27" s="67">
        <v>0</v>
      </c>
      <c r="BL27" s="67">
        <v>0</v>
      </c>
      <c r="BM27" s="67">
        <v>0</v>
      </c>
      <c r="BN27" s="67">
        <v>0</v>
      </c>
      <c r="BO27" s="67">
        <v>0</v>
      </c>
      <c r="BP27" s="67">
        <v>0</v>
      </c>
      <c r="BQ27" s="67">
        <v>0</v>
      </c>
      <c r="BR27" s="67">
        <v>0</v>
      </c>
      <c r="BS27" s="67">
        <v>0</v>
      </c>
      <c r="BT27" s="67">
        <v>0</v>
      </c>
      <c r="BU27" s="67">
        <v>0</v>
      </c>
      <c r="BV27" s="67">
        <v>0</v>
      </c>
      <c r="BW27" s="67">
        <v>0</v>
      </c>
      <c r="BX27" s="67">
        <v>0</v>
      </c>
      <c r="BY27" s="67">
        <v>0</v>
      </c>
      <c r="BZ27" s="67">
        <v>0</v>
      </c>
    </row>
    <row r="28" spans="1:78">
      <c r="J28" t="s">
        <v>7464</v>
      </c>
      <c r="L28" s="75" t="s">
        <v>1</v>
      </c>
      <c r="M28" s="75" t="s">
        <v>26</v>
      </c>
      <c r="N28" s="75" t="s">
        <v>36</v>
      </c>
      <c r="O28" s="75" t="s">
        <v>2607</v>
      </c>
      <c r="P28" s="76" t="s">
        <v>7403</v>
      </c>
      <c r="Q28" s="76" t="s">
        <v>7404</v>
      </c>
      <c r="R28" s="76" t="s">
        <v>447</v>
      </c>
      <c r="S28" s="76" t="s">
        <v>1590</v>
      </c>
      <c r="T28" s="76" t="s">
        <v>99</v>
      </c>
      <c r="U28" s="76" t="s">
        <v>110</v>
      </c>
      <c r="V28" s="76" t="s">
        <v>144</v>
      </c>
      <c r="W28" s="76" t="s">
        <v>154</v>
      </c>
      <c r="X28" s="76" t="s">
        <v>114</v>
      </c>
      <c r="Y28" s="76" t="s">
        <v>202</v>
      </c>
      <c r="Z28" s="76" t="s">
        <v>128</v>
      </c>
      <c r="AA28" s="76" t="s">
        <v>133</v>
      </c>
      <c r="AB28" s="76" t="s">
        <v>160</v>
      </c>
      <c r="AC28" s="76" t="s">
        <v>247</v>
      </c>
      <c r="AD28" s="76" t="s">
        <v>135</v>
      </c>
      <c r="AE28" s="76" t="s">
        <v>197</v>
      </c>
      <c r="AF28" s="76" t="s">
        <v>575</v>
      </c>
      <c r="AG28" s="76" t="s">
        <v>538</v>
      </c>
      <c r="AH28" s="76" t="s">
        <v>7405</v>
      </c>
      <c r="AI28" s="76" t="s">
        <v>7406</v>
      </c>
      <c r="AJ28" s="76" t="s">
        <v>7407</v>
      </c>
      <c r="AK28" s="76" t="s">
        <v>7408</v>
      </c>
      <c r="AL28" s="76" t="s">
        <v>7409</v>
      </c>
      <c r="AM28" s="76" t="s">
        <v>7410</v>
      </c>
      <c r="AN28" s="76" t="s">
        <v>572</v>
      </c>
      <c r="AO28" s="76" t="s">
        <v>7411</v>
      </c>
      <c r="AP28" s="76" t="s">
        <v>7412</v>
      </c>
      <c r="AQ28" s="76" t="s">
        <v>7413</v>
      </c>
      <c r="AR28" s="76" t="s">
        <v>7414</v>
      </c>
      <c r="AS28" s="76" t="s">
        <v>7415</v>
      </c>
      <c r="AT28" s="76" t="s">
        <v>7416</v>
      </c>
      <c r="AU28" s="76" t="s">
        <v>7417</v>
      </c>
      <c r="AV28" s="76" t="s">
        <v>7418</v>
      </c>
      <c r="AW28" s="76" t="s">
        <v>7419</v>
      </c>
      <c r="AX28" s="76" t="s">
        <v>7420</v>
      </c>
      <c r="AY28" s="76" t="s">
        <v>7421</v>
      </c>
      <c r="AZ28" s="76" t="s">
        <v>7422</v>
      </c>
      <c r="BA28" s="76" t="s">
        <v>7423</v>
      </c>
      <c r="BB28" s="76" t="s">
        <v>7424</v>
      </c>
      <c r="BC28" s="76" t="s">
        <v>7425</v>
      </c>
      <c r="BD28" s="76" t="s">
        <v>7426</v>
      </c>
      <c r="BE28" s="76" t="s">
        <v>7427</v>
      </c>
      <c r="BF28" s="76" t="s">
        <v>7428</v>
      </c>
      <c r="BG28" s="76" t="s">
        <v>7429</v>
      </c>
      <c r="BH28" s="76" t="s">
        <v>7430</v>
      </c>
      <c r="BI28" s="76" t="s">
        <v>7431</v>
      </c>
      <c r="BJ28" s="76" t="s">
        <v>7432</v>
      </c>
      <c r="BK28" s="76" t="s">
        <v>7433</v>
      </c>
      <c r="BL28" s="76" t="s">
        <v>7434</v>
      </c>
      <c r="BM28" s="76" t="s">
        <v>7435</v>
      </c>
      <c r="BN28" s="76" t="s">
        <v>7436</v>
      </c>
      <c r="BO28" s="76" t="s">
        <v>7437</v>
      </c>
      <c r="BP28" s="76" t="s">
        <v>7438</v>
      </c>
      <c r="BQ28" s="76" t="s">
        <v>7439</v>
      </c>
      <c r="BR28" s="76" t="s">
        <v>7440</v>
      </c>
      <c r="BS28" s="76" t="s">
        <v>7441</v>
      </c>
      <c r="BT28" s="76" t="s">
        <v>7442</v>
      </c>
      <c r="BU28" s="76" t="s">
        <v>7443</v>
      </c>
      <c r="BV28" s="76" t="s">
        <v>7444</v>
      </c>
      <c r="BW28" s="76" t="s">
        <v>7445</v>
      </c>
      <c r="BX28" s="76" t="s">
        <v>7446</v>
      </c>
      <c r="BY28" s="76" t="s">
        <v>7447</v>
      </c>
      <c r="BZ28" s="76" t="s">
        <v>7448</v>
      </c>
    </row>
    <row r="29" spans="1:78">
      <c r="A29" s="86" t="s">
        <v>451</v>
      </c>
      <c r="F29" t="str">
        <f>+_xlfn.XLOOKUP(L29,'L4'!B:B,'L4'!D:D)</f>
        <v>m³</v>
      </c>
      <c r="G29">
        <v>0.16</v>
      </c>
      <c r="J29" t="s">
        <v>460</v>
      </c>
      <c r="K29" s="84" t="e">
        <f>+SUM(Table8155[[#This Row],[1.10.2023]:[1.12.2028]])/SUM(Table8155[[1.10.2023]:[1.12.2028]])</f>
        <v>#DIV/0!</v>
      </c>
      <c r="L29" t="s">
        <v>2</v>
      </c>
      <c r="M29" t="s">
        <v>38</v>
      </c>
      <c r="N29" t="s">
        <v>35</v>
      </c>
      <c r="O29" t="s">
        <v>2608</v>
      </c>
      <c r="P29" s="74">
        <f>+IFERROR(SUMIFS(#REF!,#REF!,$L29,#REF!,$M29)*$G29,0)</f>
        <v>0</v>
      </c>
      <c r="Q29" s="74">
        <f>+IFERROR(SUMIFS(#REF!,#REF!,$L29,#REF!,$M29)*$G29,0)</f>
        <v>0</v>
      </c>
      <c r="R29" s="74">
        <f>+IFERROR(SUMIFS(#REF!,#REF!,$L29,#REF!,$M29)*$G29,0)</f>
        <v>0</v>
      </c>
      <c r="S29" s="74">
        <f>+IFERROR(SUMIFS(#REF!,#REF!,$L29,#REF!,$M29)*$G29,0)</f>
        <v>0</v>
      </c>
      <c r="T29" s="74">
        <f>+IFERROR(SUMIFS(#REF!,#REF!,$L29,#REF!,$M29)*$G29,0)</f>
        <v>0</v>
      </c>
      <c r="U29" s="74">
        <f>+IFERROR(SUMIFS(#REF!,#REF!,$L29,#REF!,$M29)*$G29,0)</f>
        <v>0</v>
      </c>
      <c r="V29" s="74">
        <f>+IFERROR(SUMIFS(#REF!,#REF!,$L29,#REF!,$M29)*$G29,0)</f>
        <v>0</v>
      </c>
      <c r="W29" s="74">
        <f>+IFERROR(SUMIFS(#REF!,#REF!,$L29,#REF!,$M29)*$G29,0)</f>
        <v>0</v>
      </c>
      <c r="X29" s="74">
        <f>+IFERROR(SUMIFS(#REF!,#REF!,$L29,#REF!,$M29)*$G29,0)</f>
        <v>0</v>
      </c>
      <c r="Y29" s="74">
        <f>+IFERROR(SUMIFS(#REF!,#REF!,$L29,#REF!,$M29)*$G29,0)</f>
        <v>0</v>
      </c>
      <c r="Z29" s="74">
        <f>+IFERROR(SUMIFS(#REF!,#REF!,$L29,#REF!,$M29)*$G29,0)</f>
        <v>0</v>
      </c>
      <c r="AA29" s="74">
        <f>+IFERROR(SUMIFS(#REF!,#REF!,$L29,#REF!,$M29)*$G29,0)</f>
        <v>0</v>
      </c>
      <c r="AB29" s="74">
        <f>+IFERROR(SUMIFS(#REF!,#REF!,$L29,#REF!,$M29)*$G29,0)</f>
        <v>0</v>
      </c>
      <c r="AC29" s="74">
        <f>+IFERROR(SUMIFS(#REF!,#REF!,$L29,#REF!,$M29)*$G29,0)</f>
        <v>0</v>
      </c>
      <c r="AD29" s="74">
        <f>+IFERROR(SUMIFS(#REF!,#REF!,$L29,#REF!,$M29)*$G29,0)</f>
        <v>0</v>
      </c>
      <c r="AE29" s="74">
        <f>+IFERROR(SUMIFS(#REF!,#REF!,$L29,#REF!,$M29)*$G29,0)</f>
        <v>0</v>
      </c>
      <c r="AF29" s="74">
        <f>+IFERROR(SUMIFS(#REF!,#REF!,$L29,#REF!,$M29)*$G29,0)</f>
        <v>0</v>
      </c>
      <c r="AG29" s="74">
        <f>+IFERROR(SUMIFS(#REF!,#REF!,$L29,#REF!,$M29)*$G29,0)</f>
        <v>0</v>
      </c>
      <c r="AH29" s="74">
        <f>+IFERROR(SUMIFS(#REF!,#REF!,$L29,#REF!,$M29)*$G29,0)</f>
        <v>0</v>
      </c>
      <c r="AI29" s="74">
        <f>+IFERROR(SUMIFS(#REF!,#REF!,$L29,#REF!,$M29)*$G29,0)</f>
        <v>0</v>
      </c>
      <c r="AJ29" s="74">
        <f>+IFERROR(SUMIFS(#REF!,#REF!,$L29,#REF!,$M29)*$G29,0)</f>
        <v>0</v>
      </c>
      <c r="AK29" s="74">
        <f>+IFERROR(SUMIFS(#REF!,#REF!,$L29,#REF!,$M29)*$G29,0)</f>
        <v>0</v>
      </c>
      <c r="AL29" s="74">
        <f>+IFERROR(SUMIFS(#REF!,#REF!,$L29,#REF!,$M29)*$G29,0)</f>
        <v>0</v>
      </c>
      <c r="AM29" s="74">
        <f>+IFERROR(SUMIFS(#REF!,#REF!,$L29,#REF!,$M29)*$G29,0)</f>
        <v>0</v>
      </c>
      <c r="AN29" s="74">
        <f>+IFERROR(SUMIFS(#REF!,#REF!,$L29,#REF!,$M29)*$G29,0)</f>
        <v>0</v>
      </c>
      <c r="AO29" s="74">
        <f>+IFERROR(SUMIFS(#REF!,#REF!,$L29,#REF!,$M29)*$G29,0)</f>
        <v>0</v>
      </c>
      <c r="AP29" s="74">
        <f>+IFERROR(SUMIFS(#REF!,#REF!,$L29,#REF!,$M29)*$G29,0)</f>
        <v>0</v>
      </c>
      <c r="AQ29" s="74">
        <f>+IFERROR(SUMIFS(#REF!,#REF!,$L29,#REF!,$M29)*$G29,0)</f>
        <v>0</v>
      </c>
      <c r="AR29" s="74">
        <f>+IFERROR(SUMIFS(#REF!,#REF!,$L29,#REF!,$M29)*$G29,0)</f>
        <v>0</v>
      </c>
      <c r="AS29" s="74">
        <f>+IFERROR(SUMIFS(#REF!,#REF!,$L29,#REF!,$M29)*$G29,0)</f>
        <v>0</v>
      </c>
      <c r="AT29" s="74">
        <f>+IFERROR(SUMIFS(#REF!,#REF!,$L29,#REF!,$M29)*$G29,0)</f>
        <v>0</v>
      </c>
      <c r="AU29" s="74">
        <f>+IFERROR(SUMIFS(#REF!,#REF!,$L29,#REF!,$M29)*$G29,0)</f>
        <v>0</v>
      </c>
      <c r="AV29" s="74">
        <f>+IFERROR(SUMIFS(#REF!,#REF!,$L29,#REF!,$M29)*$G29,0)</f>
        <v>0</v>
      </c>
      <c r="AW29" s="74">
        <f>+IFERROR(SUMIFS(#REF!,#REF!,$L29,#REF!,$M29)*$G29,0)</f>
        <v>0</v>
      </c>
      <c r="AX29" s="74">
        <f>+IFERROR(SUMIFS(#REF!,#REF!,$L29,#REF!,$M29)*$G29,0)</f>
        <v>0</v>
      </c>
      <c r="AY29" s="74">
        <f>+IFERROR(SUMIFS(#REF!,#REF!,$L29,#REF!,$M29)*$G29,0)</f>
        <v>0</v>
      </c>
      <c r="AZ29" s="74">
        <f>+IFERROR(SUMIFS(#REF!,#REF!,$L29,#REF!,$M29)*$G29,0)</f>
        <v>0</v>
      </c>
      <c r="BA29" s="74">
        <f>+IFERROR(SUMIFS(#REF!,#REF!,$L29,#REF!,$M29)*$G29,0)</f>
        <v>0</v>
      </c>
      <c r="BB29" s="74">
        <f>+IFERROR(SUMIFS(#REF!,#REF!,$L29,#REF!,$M29)*$G29,0)</f>
        <v>0</v>
      </c>
      <c r="BC29" s="74">
        <f>+IFERROR(SUMIFS(#REF!,#REF!,$L29,#REF!,$M29)*$G29,0)</f>
        <v>0</v>
      </c>
      <c r="BD29" s="74">
        <f>+IFERROR(SUMIFS(#REF!,#REF!,$L29,#REF!,$M29)*$G29,0)</f>
        <v>0</v>
      </c>
      <c r="BE29" s="74">
        <f>+IFERROR(SUMIFS(#REF!,#REF!,$L29,#REF!,$M29)*$G29,0)</f>
        <v>0</v>
      </c>
      <c r="BF29" s="74">
        <f>+IFERROR(SUMIFS(#REF!,#REF!,$L29,#REF!,$M29)*$G29,0)</f>
        <v>0</v>
      </c>
      <c r="BG29" s="74">
        <f>+IFERROR(SUMIFS(#REF!,#REF!,$L29,#REF!,$M29)*$G29,0)</f>
        <v>0</v>
      </c>
      <c r="BH29" s="74">
        <f>+IFERROR(SUMIFS(#REF!,#REF!,$L29,#REF!,$M29)*$G29,0)</f>
        <v>0</v>
      </c>
      <c r="BI29" s="74">
        <f>+IFERROR(SUMIFS(#REF!,#REF!,$L29,#REF!,$M29)*$G29,0)</f>
        <v>0</v>
      </c>
      <c r="BJ29" s="74">
        <f>+IFERROR(SUMIFS(#REF!,#REF!,$L29,#REF!,$M29)*$G29,0)</f>
        <v>0</v>
      </c>
      <c r="BK29" s="74">
        <f>+IFERROR(SUMIFS(#REF!,#REF!,$L29,#REF!,$M29)*$G29,0)</f>
        <v>0</v>
      </c>
      <c r="BL29" s="74">
        <f>+IFERROR(SUMIFS(#REF!,#REF!,$L29,#REF!,$M29)*$G29,0)</f>
        <v>0</v>
      </c>
      <c r="BM29" s="74">
        <f>+IFERROR(SUMIFS(#REF!,#REF!,$L29,#REF!,$M29)*$G29,0)</f>
        <v>0</v>
      </c>
      <c r="BN29" s="74">
        <f>+IFERROR(SUMIFS(#REF!,#REF!,$L29,#REF!,$M29)*$G29,0)</f>
        <v>0</v>
      </c>
      <c r="BO29" s="74">
        <f>+IFERROR(SUMIFS(#REF!,#REF!,$L29,#REF!,$M29)*$G29,0)</f>
        <v>0</v>
      </c>
      <c r="BP29" s="74">
        <f>+IFERROR(SUMIFS(#REF!,#REF!,$L29,#REF!,$M29)*$G29,0)</f>
        <v>0</v>
      </c>
      <c r="BQ29" s="74">
        <f>+IFERROR(SUMIFS(#REF!,#REF!,$L29,#REF!,$M29)*$G29,0)</f>
        <v>0</v>
      </c>
      <c r="BR29" s="74">
        <f>+IFERROR(SUMIFS(#REF!,#REF!,$L29,#REF!,$M29)*$G29,0)</f>
        <v>0</v>
      </c>
      <c r="BS29" s="74">
        <f>+IFERROR(SUMIFS(#REF!,#REF!,$L29,#REF!,$M29)*$G29,0)</f>
        <v>0</v>
      </c>
      <c r="BT29" s="74">
        <f>+IFERROR(SUMIFS(#REF!,#REF!,$L29,#REF!,$M29)*$G29,0)</f>
        <v>0</v>
      </c>
      <c r="BU29" s="74">
        <f>+IFERROR(SUMIFS(#REF!,#REF!,$L29,#REF!,$M29)*$G29,0)</f>
        <v>0</v>
      </c>
      <c r="BV29" s="74">
        <f>+IFERROR(SUMIFS(#REF!,#REF!,$L29,#REF!,$M29)*$G29,0)</f>
        <v>0</v>
      </c>
      <c r="BW29" s="74">
        <f>+IFERROR(SUMIFS(#REF!,#REF!,$L29,#REF!,$M29)*$G29,0)</f>
        <v>0</v>
      </c>
      <c r="BX29" s="74">
        <f>+IFERROR(SUMIFS(#REF!,#REF!,$L29,#REF!,$M29)*$G29,0)</f>
        <v>0</v>
      </c>
      <c r="BY29" s="74">
        <f>+IFERROR(SUMIFS(#REF!,#REF!,$L29,#REF!,$M29)*$G29,0)</f>
        <v>0</v>
      </c>
      <c r="BZ29" s="74">
        <f>+IFERROR(SUMIFS(#REF!,#REF!,$L29,#REF!,$M29)*$G29,0)</f>
        <v>0</v>
      </c>
    </row>
    <row r="30" spans="1:78">
      <c r="A30" s="86" t="s">
        <v>451</v>
      </c>
      <c r="F30" t="str">
        <f>+_xlfn.XLOOKUP(L30,'L4'!B:B,'L4'!D:D)</f>
        <v>m³</v>
      </c>
      <c r="G30">
        <v>0.1</v>
      </c>
      <c r="J30" t="s">
        <v>462</v>
      </c>
      <c r="K30" s="84" t="e">
        <f>+SUM(Table8155[[#This Row],[1.10.2023]:[1.12.2028]])/SUM(Table8155[[1.10.2023]:[1.12.2028]])</f>
        <v>#DIV/0!</v>
      </c>
      <c r="L30" t="s">
        <v>5140</v>
      </c>
      <c r="M30" t="s">
        <v>38</v>
      </c>
      <c r="N30" t="s">
        <v>35</v>
      </c>
      <c r="O30" t="s">
        <v>2608</v>
      </c>
      <c r="P30" s="74">
        <f>+IFERROR(SUMIFS(#REF!,#REF!,$L30,#REF!,$M30)*$G30,0)</f>
        <v>0</v>
      </c>
      <c r="Q30" s="74">
        <f>+IFERROR(SUMIFS(#REF!,#REF!,$L30,#REF!,$M30)*$G30,0)</f>
        <v>0</v>
      </c>
      <c r="R30" s="74">
        <f>+IFERROR(SUMIFS(#REF!,#REF!,$L30,#REF!,$M30)*$G30,0)</f>
        <v>0</v>
      </c>
      <c r="S30" s="74">
        <f>+IFERROR(SUMIFS(#REF!,#REF!,$L30,#REF!,$M30)*$G30,0)</f>
        <v>0</v>
      </c>
      <c r="T30" s="74">
        <f>+IFERROR(SUMIFS(#REF!,#REF!,$L30,#REF!,$M30)*$G30,0)</f>
        <v>0</v>
      </c>
      <c r="U30" s="74">
        <f>+IFERROR(SUMIFS(#REF!,#REF!,$L30,#REF!,$M30)*$G30,0)</f>
        <v>0</v>
      </c>
      <c r="V30" s="74">
        <f>+IFERROR(SUMIFS(#REF!,#REF!,$L30,#REF!,$M30)*$G30,0)</f>
        <v>0</v>
      </c>
      <c r="W30" s="74">
        <f>+IFERROR(SUMIFS(#REF!,#REF!,$L30,#REF!,$M30)*$G30,0)</f>
        <v>0</v>
      </c>
      <c r="X30" s="74">
        <f>+IFERROR(SUMIFS(#REF!,#REF!,$L30,#REF!,$M30)*$G30,0)</f>
        <v>0</v>
      </c>
      <c r="Y30" s="74">
        <f>+IFERROR(SUMIFS(#REF!,#REF!,$L30,#REF!,$M30)*$G30,0)</f>
        <v>0</v>
      </c>
      <c r="Z30" s="74">
        <f>+IFERROR(SUMIFS(#REF!,#REF!,$L30,#REF!,$M30)*$G30,0)</f>
        <v>0</v>
      </c>
      <c r="AA30" s="74">
        <f>+IFERROR(SUMIFS(#REF!,#REF!,$L30,#REF!,$M30)*$G30,0)</f>
        <v>0</v>
      </c>
      <c r="AB30" s="74">
        <f>+IFERROR(SUMIFS(#REF!,#REF!,$L30,#REF!,$M30)*$G30,0)</f>
        <v>0</v>
      </c>
      <c r="AC30" s="74">
        <f>+IFERROR(SUMIFS(#REF!,#REF!,$L30,#REF!,$M30)*$G30,0)</f>
        <v>0</v>
      </c>
      <c r="AD30" s="74">
        <f>+IFERROR(SUMIFS(#REF!,#REF!,$L30,#REF!,$M30)*$G30,0)</f>
        <v>0</v>
      </c>
      <c r="AE30" s="74">
        <f>+IFERROR(SUMIFS(#REF!,#REF!,$L30,#REF!,$M30)*$G30,0)</f>
        <v>0</v>
      </c>
      <c r="AF30" s="74">
        <f>+IFERROR(SUMIFS(#REF!,#REF!,$L30,#REF!,$M30)*$G30,0)</f>
        <v>0</v>
      </c>
      <c r="AG30" s="74">
        <f>+IFERROR(SUMIFS(#REF!,#REF!,$L30,#REF!,$M30)*$G30,0)</f>
        <v>0</v>
      </c>
      <c r="AH30" s="74">
        <f>+IFERROR(SUMIFS(#REF!,#REF!,$L30,#REF!,$M30)*$G30,0)</f>
        <v>0</v>
      </c>
      <c r="AI30" s="74">
        <f>+IFERROR(SUMIFS(#REF!,#REF!,$L30,#REF!,$M30)*$G30,0)</f>
        <v>0</v>
      </c>
      <c r="AJ30" s="74">
        <f>+IFERROR(SUMIFS(#REF!,#REF!,$L30,#REF!,$M30)*$G30,0)</f>
        <v>0</v>
      </c>
      <c r="AK30" s="74">
        <f>+IFERROR(SUMIFS(#REF!,#REF!,$L30,#REF!,$M30)*$G30,0)</f>
        <v>0</v>
      </c>
      <c r="AL30" s="74">
        <f>+IFERROR(SUMIFS(#REF!,#REF!,$L30,#REF!,$M30)*$G30,0)</f>
        <v>0</v>
      </c>
      <c r="AM30" s="74">
        <f>+IFERROR(SUMIFS(#REF!,#REF!,$L30,#REF!,$M30)*$G30,0)</f>
        <v>0</v>
      </c>
      <c r="AN30" s="74">
        <f>+IFERROR(SUMIFS(#REF!,#REF!,$L30,#REF!,$M30)*$G30,0)</f>
        <v>0</v>
      </c>
      <c r="AO30" s="74">
        <f>+IFERROR(SUMIFS(#REF!,#REF!,$L30,#REF!,$M30)*$G30,0)</f>
        <v>0</v>
      </c>
      <c r="AP30" s="74">
        <f>+IFERROR(SUMIFS(#REF!,#REF!,$L30,#REF!,$M30)*$G30,0)</f>
        <v>0</v>
      </c>
      <c r="AQ30" s="74">
        <f>+IFERROR(SUMIFS(#REF!,#REF!,$L30,#REF!,$M30)*$G30,0)</f>
        <v>0</v>
      </c>
      <c r="AR30" s="74">
        <f>+IFERROR(SUMIFS(#REF!,#REF!,$L30,#REF!,$M30)*$G30,0)</f>
        <v>0</v>
      </c>
      <c r="AS30" s="74">
        <f>+IFERROR(SUMIFS(#REF!,#REF!,$L30,#REF!,$M30)*$G30,0)</f>
        <v>0</v>
      </c>
      <c r="AT30" s="74">
        <f>+IFERROR(SUMIFS(#REF!,#REF!,$L30,#REF!,$M30)*$G30,0)</f>
        <v>0</v>
      </c>
      <c r="AU30" s="74">
        <f>+IFERROR(SUMIFS(#REF!,#REF!,$L30,#REF!,$M30)*$G30,0)</f>
        <v>0</v>
      </c>
      <c r="AV30" s="74">
        <f>+IFERROR(SUMIFS(#REF!,#REF!,$L30,#REF!,$M30)*$G30,0)</f>
        <v>0</v>
      </c>
      <c r="AW30" s="74">
        <f>+IFERROR(SUMIFS(#REF!,#REF!,$L30,#REF!,$M30)*$G30,0)</f>
        <v>0</v>
      </c>
      <c r="AX30" s="74">
        <f>+IFERROR(SUMIFS(#REF!,#REF!,$L30,#REF!,$M30)*$G30,0)</f>
        <v>0</v>
      </c>
      <c r="AY30" s="74">
        <f>+IFERROR(SUMIFS(#REF!,#REF!,$L30,#REF!,$M30)*$G30,0)</f>
        <v>0</v>
      </c>
      <c r="AZ30" s="74">
        <f>+IFERROR(SUMIFS(#REF!,#REF!,$L30,#REF!,$M30)*$G30,0)</f>
        <v>0</v>
      </c>
      <c r="BA30" s="74">
        <f>+IFERROR(SUMIFS(#REF!,#REF!,$L30,#REF!,$M30)*$G30,0)</f>
        <v>0</v>
      </c>
      <c r="BB30" s="74">
        <f>+IFERROR(SUMIFS(#REF!,#REF!,$L30,#REF!,$M30)*$G30,0)</f>
        <v>0</v>
      </c>
      <c r="BC30" s="74">
        <f>+IFERROR(SUMIFS(#REF!,#REF!,$L30,#REF!,$M30)*$G30,0)</f>
        <v>0</v>
      </c>
      <c r="BD30" s="74">
        <f>+IFERROR(SUMIFS(#REF!,#REF!,$L30,#REF!,$M30)*$G30,0)</f>
        <v>0</v>
      </c>
      <c r="BE30" s="74">
        <f>+IFERROR(SUMIFS(#REF!,#REF!,$L30,#REF!,$M30)*$G30,0)</f>
        <v>0</v>
      </c>
      <c r="BF30" s="74">
        <f>+IFERROR(SUMIFS(#REF!,#REF!,$L30,#REF!,$M30)*$G30,0)</f>
        <v>0</v>
      </c>
      <c r="BG30" s="74">
        <f>+IFERROR(SUMIFS(#REF!,#REF!,$L30,#REF!,$M30)*$G30,0)</f>
        <v>0</v>
      </c>
      <c r="BH30" s="74">
        <f>+IFERROR(SUMIFS(#REF!,#REF!,$L30,#REF!,$M30)*$G30,0)</f>
        <v>0</v>
      </c>
      <c r="BI30" s="74">
        <f>+IFERROR(SUMIFS(#REF!,#REF!,$L30,#REF!,$M30)*$G30,0)</f>
        <v>0</v>
      </c>
      <c r="BJ30" s="74">
        <f>+IFERROR(SUMIFS(#REF!,#REF!,$L30,#REF!,$M30)*$G30,0)</f>
        <v>0</v>
      </c>
      <c r="BK30" s="74">
        <f>+IFERROR(SUMIFS(#REF!,#REF!,$L30,#REF!,$M30)*$G30,0)</f>
        <v>0</v>
      </c>
      <c r="BL30" s="74">
        <f>+IFERROR(SUMIFS(#REF!,#REF!,$L30,#REF!,$M30)*$G30,0)</f>
        <v>0</v>
      </c>
      <c r="BM30" s="74">
        <f>+IFERROR(SUMIFS(#REF!,#REF!,$L30,#REF!,$M30)*$G30,0)</f>
        <v>0</v>
      </c>
      <c r="BN30" s="74">
        <f>+IFERROR(SUMIFS(#REF!,#REF!,$L30,#REF!,$M30)*$G30,0)</f>
        <v>0</v>
      </c>
      <c r="BO30" s="74">
        <f>+IFERROR(SUMIFS(#REF!,#REF!,$L30,#REF!,$M30)*$G30,0)</f>
        <v>0</v>
      </c>
      <c r="BP30" s="74">
        <f>+IFERROR(SUMIFS(#REF!,#REF!,$L30,#REF!,$M30)*$G30,0)</f>
        <v>0</v>
      </c>
      <c r="BQ30" s="74">
        <f>+IFERROR(SUMIFS(#REF!,#REF!,$L30,#REF!,$M30)*$G30,0)</f>
        <v>0</v>
      </c>
      <c r="BR30" s="74">
        <f>+IFERROR(SUMIFS(#REF!,#REF!,$L30,#REF!,$M30)*$G30,0)</f>
        <v>0</v>
      </c>
      <c r="BS30" s="74">
        <f>+IFERROR(SUMIFS(#REF!,#REF!,$L30,#REF!,$M30)*$G30,0)</f>
        <v>0</v>
      </c>
      <c r="BT30" s="74">
        <f>+IFERROR(SUMIFS(#REF!,#REF!,$L30,#REF!,$M30)*$G30,0)</f>
        <v>0</v>
      </c>
      <c r="BU30" s="74">
        <f>+IFERROR(SUMIFS(#REF!,#REF!,$L30,#REF!,$M30)*$G30,0)</f>
        <v>0</v>
      </c>
      <c r="BV30" s="74">
        <f>+IFERROR(SUMIFS(#REF!,#REF!,$L30,#REF!,$M30)*$G30,0)</f>
        <v>0</v>
      </c>
      <c r="BW30" s="74">
        <f>+IFERROR(SUMIFS(#REF!,#REF!,$L30,#REF!,$M30)*$G30,0)</f>
        <v>0</v>
      </c>
      <c r="BX30" s="74">
        <f>+IFERROR(SUMIFS(#REF!,#REF!,$L30,#REF!,$M30)*$G30,0)</f>
        <v>0</v>
      </c>
      <c r="BY30" s="74">
        <f>+IFERROR(SUMIFS(#REF!,#REF!,$L30,#REF!,$M30)*$G30,0)</f>
        <v>0</v>
      </c>
      <c r="BZ30" s="74">
        <f>+IFERROR(SUMIFS(#REF!,#REF!,$L30,#REF!,$M30)*$G30,0)</f>
        <v>0</v>
      </c>
    </row>
    <row r="31" spans="1:78">
      <c r="A31" s="86" t="s">
        <v>451</v>
      </c>
      <c r="F31" t="str">
        <f>+_xlfn.XLOOKUP(L31,'L4'!B:B,'L4'!D:D)</f>
        <v>m³</v>
      </c>
      <c r="G31">
        <v>1.1000000000000001</v>
      </c>
      <c r="J31" t="s">
        <v>463</v>
      </c>
      <c r="K31" s="84" t="e">
        <f>+SUM(Table8155[[#This Row],[1.10.2023]:[1.12.2028]])/SUM(Table8155[[1.10.2023]:[1.12.2028]])</f>
        <v>#DIV/0!</v>
      </c>
      <c r="L31" t="s">
        <v>2594</v>
      </c>
      <c r="M31" t="s">
        <v>38</v>
      </c>
      <c r="N31" t="s">
        <v>35</v>
      </c>
      <c r="O31" t="s">
        <v>2608</v>
      </c>
      <c r="P31" s="74">
        <f>+IFERROR(SUMIFS(#REF!,#REF!,$L31,#REF!,$M31)*$G31,0)</f>
        <v>0</v>
      </c>
      <c r="Q31" s="74">
        <f>+IFERROR(SUMIFS(#REF!,#REF!,$L31,#REF!,$M31)*$G31,0)</f>
        <v>0</v>
      </c>
      <c r="R31" s="74">
        <f>+IFERROR(SUMIFS(#REF!,#REF!,$L31,#REF!,$M31)*$G31,0)</f>
        <v>0</v>
      </c>
      <c r="S31" s="74">
        <f>+IFERROR(SUMIFS(#REF!,#REF!,$L31,#REF!,$M31)*$G31,0)</f>
        <v>0</v>
      </c>
      <c r="T31" s="74">
        <f>+IFERROR(SUMIFS(#REF!,#REF!,$L31,#REF!,$M31)*$G31,0)</f>
        <v>0</v>
      </c>
      <c r="U31" s="74">
        <f>+IFERROR(SUMIFS(#REF!,#REF!,$L31,#REF!,$M31)*$G31,0)</f>
        <v>0</v>
      </c>
      <c r="V31" s="74">
        <f>+IFERROR(SUMIFS(#REF!,#REF!,$L31,#REF!,$M31)*$G31,0)</f>
        <v>0</v>
      </c>
      <c r="W31" s="74">
        <f>+IFERROR(SUMIFS(#REF!,#REF!,$L31,#REF!,$M31)*$G31,0)</f>
        <v>0</v>
      </c>
      <c r="X31" s="74">
        <f>+IFERROR(SUMIFS(#REF!,#REF!,$L31,#REF!,$M31)*$G31,0)</f>
        <v>0</v>
      </c>
      <c r="Y31" s="74">
        <f>+IFERROR(SUMIFS(#REF!,#REF!,$L31,#REF!,$M31)*$G31,0)</f>
        <v>0</v>
      </c>
      <c r="Z31" s="74">
        <f>+IFERROR(SUMIFS(#REF!,#REF!,$L31,#REF!,$M31)*$G31,0)</f>
        <v>0</v>
      </c>
      <c r="AA31" s="74">
        <f>+IFERROR(SUMIFS(#REF!,#REF!,$L31,#REF!,$M31)*$G31,0)</f>
        <v>0</v>
      </c>
      <c r="AB31" s="74">
        <f>+IFERROR(SUMIFS(#REF!,#REF!,$L31,#REF!,$M31)*$G31,0)</f>
        <v>0</v>
      </c>
      <c r="AC31" s="74">
        <f>+IFERROR(SUMIFS(#REF!,#REF!,$L31,#REF!,$M31)*$G31,0)</f>
        <v>0</v>
      </c>
      <c r="AD31" s="74">
        <f>+IFERROR(SUMIFS(#REF!,#REF!,$L31,#REF!,$M31)*$G31,0)</f>
        <v>0</v>
      </c>
      <c r="AE31" s="74">
        <f>+IFERROR(SUMIFS(#REF!,#REF!,$L31,#REF!,$M31)*$G31,0)</f>
        <v>0</v>
      </c>
      <c r="AF31" s="74">
        <f>+IFERROR(SUMIFS(#REF!,#REF!,$L31,#REF!,$M31)*$G31,0)</f>
        <v>0</v>
      </c>
      <c r="AG31" s="74">
        <f>+IFERROR(SUMIFS(#REF!,#REF!,$L31,#REF!,$M31)*$G31,0)</f>
        <v>0</v>
      </c>
      <c r="AH31" s="74">
        <f>+IFERROR(SUMIFS(#REF!,#REF!,$L31,#REF!,$M31)*$G31,0)</f>
        <v>0</v>
      </c>
      <c r="AI31" s="74">
        <f>+IFERROR(SUMIFS(#REF!,#REF!,$L31,#REF!,$M31)*$G31,0)</f>
        <v>0</v>
      </c>
      <c r="AJ31" s="74">
        <f>+IFERROR(SUMIFS(#REF!,#REF!,$L31,#REF!,$M31)*$G31,0)</f>
        <v>0</v>
      </c>
      <c r="AK31" s="74">
        <f>+IFERROR(SUMIFS(#REF!,#REF!,$L31,#REF!,$M31)*$G31,0)</f>
        <v>0</v>
      </c>
      <c r="AL31" s="74">
        <f>+IFERROR(SUMIFS(#REF!,#REF!,$L31,#REF!,$M31)*$G31,0)</f>
        <v>0</v>
      </c>
      <c r="AM31" s="74">
        <f>+IFERROR(SUMIFS(#REF!,#REF!,$L31,#REF!,$M31)*$G31,0)</f>
        <v>0</v>
      </c>
      <c r="AN31" s="74">
        <f>+IFERROR(SUMIFS(#REF!,#REF!,$L31,#REF!,$M31)*$G31,0)</f>
        <v>0</v>
      </c>
      <c r="AO31" s="74">
        <f>+IFERROR(SUMIFS(#REF!,#REF!,$L31,#REF!,$M31)*$G31,0)</f>
        <v>0</v>
      </c>
      <c r="AP31" s="74">
        <f>+IFERROR(SUMIFS(#REF!,#REF!,$L31,#REF!,$M31)*$G31,0)</f>
        <v>0</v>
      </c>
      <c r="AQ31" s="74">
        <f>+IFERROR(SUMIFS(#REF!,#REF!,$L31,#REF!,$M31)*$G31,0)</f>
        <v>0</v>
      </c>
      <c r="AR31" s="74">
        <f>+IFERROR(SUMIFS(#REF!,#REF!,$L31,#REF!,$M31)*$G31,0)</f>
        <v>0</v>
      </c>
      <c r="AS31" s="74">
        <f>+IFERROR(SUMIFS(#REF!,#REF!,$L31,#REF!,$M31)*$G31,0)</f>
        <v>0</v>
      </c>
      <c r="AT31" s="74">
        <f>+IFERROR(SUMIFS(#REF!,#REF!,$L31,#REF!,$M31)*$G31,0)</f>
        <v>0</v>
      </c>
      <c r="AU31" s="74">
        <f>+IFERROR(SUMIFS(#REF!,#REF!,$L31,#REF!,$M31)*$G31,0)</f>
        <v>0</v>
      </c>
      <c r="AV31" s="74">
        <f>+IFERROR(SUMIFS(#REF!,#REF!,$L31,#REF!,$M31)*$G31,0)</f>
        <v>0</v>
      </c>
      <c r="AW31" s="74">
        <f>+IFERROR(SUMIFS(#REF!,#REF!,$L31,#REF!,$M31)*$G31,0)</f>
        <v>0</v>
      </c>
      <c r="AX31" s="74">
        <f>+IFERROR(SUMIFS(#REF!,#REF!,$L31,#REF!,$M31)*$G31,0)</f>
        <v>0</v>
      </c>
      <c r="AY31" s="74">
        <f>+IFERROR(SUMIFS(#REF!,#REF!,$L31,#REF!,$M31)*$G31,0)</f>
        <v>0</v>
      </c>
      <c r="AZ31" s="74">
        <f>+IFERROR(SUMIFS(#REF!,#REF!,$L31,#REF!,$M31)*$G31,0)</f>
        <v>0</v>
      </c>
      <c r="BA31" s="74">
        <f>+IFERROR(SUMIFS(#REF!,#REF!,$L31,#REF!,$M31)*$G31,0)</f>
        <v>0</v>
      </c>
      <c r="BB31" s="74">
        <f>+IFERROR(SUMIFS(#REF!,#REF!,$L31,#REF!,$M31)*$G31,0)</f>
        <v>0</v>
      </c>
      <c r="BC31" s="74">
        <f>+IFERROR(SUMIFS(#REF!,#REF!,$L31,#REF!,$M31)*$G31,0)</f>
        <v>0</v>
      </c>
      <c r="BD31" s="74">
        <f>+IFERROR(SUMIFS(#REF!,#REF!,$L31,#REF!,$M31)*$G31,0)</f>
        <v>0</v>
      </c>
      <c r="BE31" s="74">
        <f>+IFERROR(SUMIFS(#REF!,#REF!,$L31,#REF!,$M31)*$G31,0)</f>
        <v>0</v>
      </c>
      <c r="BF31" s="74">
        <f>+IFERROR(SUMIFS(#REF!,#REF!,$L31,#REF!,$M31)*$G31,0)</f>
        <v>0</v>
      </c>
      <c r="BG31" s="74">
        <f>+IFERROR(SUMIFS(#REF!,#REF!,$L31,#REF!,$M31)*$G31,0)</f>
        <v>0</v>
      </c>
      <c r="BH31" s="74">
        <f>+IFERROR(SUMIFS(#REF!,#REF!,$L31,#REF!,$M31)*$G31,0)</f>
        <v>0</v>
      </c>
      <c r="BI31" s="74">
        <f>+IFERROR(SUMIFS(#REF!,#REF!,$L31,#REF!,$M31)*$G31,0)</f>
        <v>0</v>
      </c>
      <c r="BJ31" s="74">
        <f>+IFERROR(SUMIFS(#REF!,#REF!,$L31,#REF!,$M31)*$G31,0)</f>
        <v>0</v>
      </c>
      <c r="BK31" s="74">
        <f>+IFERROR(SUMIFS(#REF!,#REF!,$L31,#REF!,$M31)*$G31,0)</f>
        <v>0</v>
      </c>
      <c r="BL31" s="74">
        <f>+IFERROR(SUMIFS(#REF!,#REF!,$L31,#REF!,$M31)*$G31,0)</f>
        <v>0</v>
      </c>
      <c r="BM31" s="74">
        <f>+IFERROR(SUMIFS(#REF!,#REF!,$L31,#REF!,$M31)*$G31,0)</f>
        <v>0</v>
      </c>
      <c r="BN31" s="74">
        <f>+IFERROR(SUMIFS(#REF!,#REF!,$L31,#REF!,$M31)*$G31,0)</f>
        <v>0</v>
      </c>
      <c r="BO31" s="74">
        <f>+IFERROR(SUMIFS(#REF!,#REF!,$L31,#REF!,$M31)*$G31,0)</f>
        <v>0</v>
      </c>
      <c r="BP31" s="74">
        <f>+IFERROR(SUMIFS(#REF!,#REF!,$L31,#REF!,$M31)*$G31,0)</f>
        <v>0</v>
      </c>
      <c r="BQ31" s="74">
        <f>+IFERROR(SUMIFS(#REF!,#REF!,$L31,#REF!,$M31)*$G31,0)</f>
        <v>0</v>
      </c>
      <c r="BR31" s="74">
        <f>+IFERROR(SUMIFS(#REF!,#REF!,$L31,#REF!,$M31)*$G31,0)</f>
        <v>0</v>
      </c>
      <c r="BS31" s="74">
        <f>+IFERROR(SUMIFS(#REF!,#REF!,$L31,#REF!,$M31)*$G31,0)</f>
        <v>0</v>
      </c>
      <c r="BT31" s="74">
        <f>+IFERROR(SUMIFS(#REF!,#REF!,$L31,#REF!,$M31)*$G31,0)</f>
        <v>0</v>
      </c>
      <c r="BU31" s="74">
        <f>+IFERROR(SUMIFS(#REF!,#REF!,$L31,#REF!,$M31)*$G31,0)</f>
        <v>0</v>
      </c>
      <c r="BV31" s="74">
        <f>+IFERROR(SUMIFS(#REF!,#REF!,$L31,#REF!,$M31)*$G31,0)</f>
        <v>0</v>
      </c>
      <c r="BW31" s="74">
        <f>+IFERROR(SUMIFS(#REF!,#REF!,$L31,#REF!,$M31)*$G31,0)</f>
        <v>0</v>
      </c>
      <c r="BX31" s="74">
        <f>+IFERROR(SUMIFS(#REF!,#REF!,$L31,#REF!,$M31)*$G31,0)</f>
        <v>0</v>
      </c>
      <c r="BY31" s="74">
        <f>+IFERROR(SUMIFS(#REF!,#REF!,$L31,#REF!,$M31)*$G31,0)</f>
        <v>0</v>
      </c>
      <c r="BZ31" s="74">
        <f>+IFERROR(SUMIFS(#REF!,#REF!,$L31,#REF!,$M31)*$G31,0)</f>
        <v>0</v>
      </c>
    </row>
    <row r="32" spans="1:78">
      <c r="A32" s="86" t="s">
        <v>451</v>
      </c>
      <c r="F32" t="str">
        <f>+_xlfn.XLOOKUP(L32,'L4'!B:B,'L4'!D:D)</f>
        <v>dm³</v>
      </c>
      <c r="G32">
        <v>0.18</v>
      </c>
      <c r="J32" t="s">
        <v>464</v>
      </c>
      <c r="K32" s="84" t="e">
        <f>+SUM(Table8155[[#This Row],[1.10.2023]:[1.12.2028]])/SUM(Table8155[[1.10.2023]:[1.12.2028]])</f>
        <v>#DIV/0!</v>
      </c>
      <c r="L32" t="s">
        <v>5160</v>
      </c>
      <c r="M32" t="s">
        <v>38</v>
      </c>
      <c r="N32" t="s">
        <v>35</v>
      </c>
      <c r="O32" t="s">
        <v>2608</v>
      </c>
      <c r="P32" s="74">
        <f>+IFERROR(SUMIFS(#REF!,#REF!,$L32,#REF!,$M32)*$G32,0)</f>
        <v>0</v>
      </c>
      <c r="Q32" s="74">
        <f>+IFERROR(SUMIFS(#REF!,#REF!,$L32,#REF!,$M32)*$G32,0)</f>
        <v>0</v>
      </c>
      <c r="R32" s="74">
        <f>+IFERROR(SUMIFS(#REF!,#REF!,$L32,#REF!,$M32)*$G32,0)</f>
        <v>0</v>
      </c>
      <c r="S32" s="74">
        <f>+IFERROR(SUMIFS(#REF!,#REF!,$L32,#REF!,$M32)*$G32,0)</f>
        <v>0</v>
      </c>
      <c r="T32" s="74">
        <f>+IFERROR(SUMIFS(#REF!,#REF!,$L32,#REF!,$M32)*$G32,0)</f>
        <v>0</v>
      </c>
      <c r="U32" s="74">
        <f>+IFERROR(SUMIFS(#REF!,#REF!,$L32,#REF!,$M32)*$G32,0)</f>
        <v>0</v>
      </c>
      <c r="V32" s="74">
        <f>+IFERROR(SUMIFS(#REF!,#REF!,$L32,#REF!,$M32)*$G32,0)</f>
        <v>0</v>
      </c>
      <c r="W32" s="74">
        <f>+IFERROR(SUMIFS(#REF!,#REF!,$L32,#REF!,$M32)*$G32,0)</f>
        <v>0</v>
      </c>
      <c r="X32" s="74">
        <f>+IFERROR(SUMIFS(#REF!,#REF!,$L32,#REF!,$M32)*$G32,0)</f>
        <v>0</v>
      </c>
      <c r="Y32" s="74">
        <f>+IFERROR(SUMIFS(#REF!,#REF!,$L32,#REF!,$M32)*$G32,0)</f>
        <v>0</v>
      </c>
      <c r="Z32" s="74">
        <f>+IFERROR(SUMIFS(#REF!,#REF!,$L32,#REF!,$M32)*$G32,0)</f>
        <v>0</v>
      </c>
      <c r="AA32" s="74">
        <f>+IFERROR(SUMIFS(#REF!,#REF!,$L32,#REF!,$M32)*$G32,0)</f>
        <v>0</v>
      </c>
      <c r="AB32" s="74">
        <f>+IFERROR(SUMIFS(#REF!,#REF!,$L32,#REF!,$M32)*$G32,0)</f>
        <v>0</v>
      </c>
      <c r="AC32" s="74">
        <f>+IFERROR(SUMIFS(#REF!,#REF!,$L32,#REF!,$M32)*$G32,0)</f>
        <v>0</v>
      </c>
      <c r="AD32" s="74">
        <f>+IFERROR(SUMIFS(#REF!,#REF!,$L32,#REF!,$M32)*$G32,0)</f>
        <v>0</v>
      </c>
      <c r="AE32" s="74">
        <f>+IFERROR(SUMIFS(#REF!,#REF!,$L32,#REF!,$M32)*$G32,0)</f>
        <v>0</v>
      </c>
      <c r="AF32" s="74">
        <f>+IFERROR(SUMIFS(#REF!,#REF!,$L32,#REF!,$M32)*$G32,0)</f>
        <v>0</v>
      </c>
      <c r="AG32" s="74">
        <f>+IFERROR(SUMIFS(#REF!,#REF!,$L32,#REF!,$M32)*$G32,0)</f>
        <v>0</v>
      </c>
      <c r="AH32" s="74">
        <f>+IFERROR(SUMIFS(#REF!,#REF!,$L32,#REF!,$M32)*$G32,0)</f>
        <v>0</v>
      </c>
      <c r="AI32" s="74">
        <f>+IFERROR(SUMIFS(#REF!,#REF!,$L32,#REF!,$M32)*$G32,0)</f>
        <v>0</v>
      </c>
      <c r="AJ32" s="74">
        <f>+IFERROR(SUMIFS(#REF!,#REF!,$L32,#REF!,$M32)*$G32,0)</f>
        <v>0</v>
      </c>
      <c r="AK32" s="74">
        <f>+IFERROR(SUMIFS(#REF!,#REF!,$L32,#REF!,$M32)*$G32,0)</f>
        <v>0</v>
      </c>
      <c r="AL32" s="74">
        <f>+IFERROR(SUMIFS(#REF!,#REF!,$L32,#REF!,$M32)*$G32,0)</f>
        <v>0</v>
      </c>
      <c r="AM32" s="74">
        <f>+IFERROR(SUMIFS(#REF!,#REF!,$L32,#REF!,$M32)*$G32,0)</f>
        <v>0</v>
      </c>
      <c r="AN32" s="74">
        <f>+IFERROR(SUMIFS(#REF!,#REF!,$L32,#REF!,$M32)*$G32,0)</f>
        <v>0</v>
      </c>
      <c r="AO32" s="74">
        <f>+IFERROR(SUMIFS(#REF!,#REF!,$L32,#REF!,$M32)*$G32,0)</f>
        <v>0</v>
      </c>
      <c r="AP32" s="74">
        <f>+IFERROR(SUMIFS(#REF!,#REF!,$L32,#REF!,$M32)*$G32,0)</f>
        <v>0</v>
      </c>
      <c r="AQ32" s="74">
        <f>+IFERROR(SUMIFS(#REF!,#REF!,$L32,#REF!,$M32)*$G32,0)</f>
        <v>0</v>
      </c>
      <c r="AR32" s="74">
        <f>+IFERROR(SUMIFS(#REF!,#REF!,$L32,#REF!,$M32)*$G32,0)</f>
        <v>0</v>
      </c>
      <c r="AS32" s="74">
        <f>+IFERROR(SUMIFS(#REF!,#REF!,$L32,#REF!,$M32)*$G32,0)</f>
        <v>0</v>
      </c>
      <c r="AT32" s="74">
        <f>+IFERROR(SUMIFS(#REF!,#REF!,$L32,#REF!,$M32)*$G32,0)</f>
        <v>0</v>
      </c>
      <c r="AU32" s="74">
        <f>+IFERROR(SUMIFS(#REF!,#REF!,$L32,#REF!,$M32)*$G32,0)</f>
        <v>0</v>
      </c>
      <c r="AV32" s="74">
        <f>+IFERROR(SUMIFS(#REF!,#REF!,$L32,#REF!,$M32)*$G32,0)</f>
        <v>0</v>
      </c>
      <c r="AW32" s="74">
        <f>+IFERROR(SUMIFS(#REF!,#REF!,$L32,#REF!,$M32)*$G32,0)</f>
        <v>0</v>
      </c>
      <c r="AX32" s="74">
        <f>+IFERROR(SUMIFS(#REF!,#REF!,$L32,#REF!,$M32)*$G32,0)</f>
        <v>0</v>
      </c>
      <c r="AY32" s="74">
        <f>+IFERROR(SUMIFS(#REF!,#REF!,$L32,#REF!,$M32)*$G32,0)</f>
        <v>0</v>
      </c>
      <c r="AZ32" s="74">
        <f>+IFERROR(SUMIFS(#REF!,#REF!,$L32,#REF!,$M32)*$G32,0)</f>
        <v>0</v>
      </c>
      <c r="BA32" s="74">
        <f>+IFERROR(SUMIFS(#REF!,#REF!,$L32,#REF!,$M32)*$G32,0)</f>
        <v>0</v>
      </c>
      <c r="BB32" s="74">
        <f>+IFERROR(SUMIFS(#REF!,#REF!,$L32,#REF!,$M32)*$G32,0)</f>
        <v>0</v>
      </c>
      <c r="BC32" s="74">
        <f>+IFERROR(SUMIFS(#REF!,#REF!,$L32,#REF!,$M32)*$G32,0)</f>
        <v>0</v>
      </c>
      <c r="BD32" s="74">
        <f>+IFERROR(SUMIFS(#REF!,#REF!,$L32,#REF!,$M32)*$G32,0)</f>
        <v>0</v>
      </c>
      <c r="BE32" s="74">
        <f>+IFERROR(SUMIFS(#REF!,#REF!,$L32,#REF!,$M32)*$G32,0)</f>
        <v>0</v>
      </c>
      <c r="BF32" s="74">
        <f>+IFERROR(SUMIFS(#REF!,#REF!,$L32,#REF!,$M32)*$G32,0)</f>
        <v>0</v>
      </c>
      <c r="BG32" s="74">
        <f>+IFERROR(SUMIFS(#REF!,#REF!,$L32,#REF!,$M32)*$G32,0)</f>
        <v>0</v>
      </c>
      <c r="BH32" s="74">
        <f>+IFERROR(SUMIFS(#REF!,#REF!,$L32,#REF!,$M32)*$G32,0)</f>
        <v>0</v>
      </c>
      <c r="BI32" s="74">
        <f>+IFERROR(SUMIFS(#REF!,#REF!,$L32,#REF!,$M32)*$G32,0)</f>
        <v>0</v>
      </c>
      <c r="BJ32" s="74">
        <f>+IFERROR(SUMIFS(#REF!,#REF!,$L32,#REF!,$M32)*$G32,0)</f>
        <v>0</v>
      </c>
      <c r="BK32" s="74">
        <f>+IFERROR(SUMIFS(#REF!,#REF!,$L32,#REF!,$M32)*$G32,0)</f>
        <v>0</v>
      </c>
      <c r="BL32" s="74">
        <f>+IFERROR(SUMIFS(#REF!,#REF!,$L32,#REF!,$M32)*$G32,0)</f>
        <v>0</v>
      </c>
      <c r="BM32" s="74">
        <f>+IFERROR(SUMIFS(#REF!,#REF!,$L32,#REF!,$M32)*$G32,0)</f>
        <v>0</v>
      </c>
      <c r="BN32" s="74">
        <f>+IFERROR(SUMIFS(#REF!,#REF!,$L32,#REF!,$M32)*$G32,0)</f>
        <v>0</v>
      </c>
      <c r="BO32" s="74">
        <f>+IFERROR(SUMIFS(#REF!,#REF!,$L32,#REF!,$M32)*$G32,0)</f>
        <v>0</v>
      </c>
      <c r="BP32" s="74">
        <f>+IFERROR(SUMIFS(#REF!,#REF!,$L32,#REF!,$M32)*$G32,0)</f>
        <v>0</v>
      </c>
      <c r="BQ32" s="74">
        <f>+IFERROR(SUMIFS(#REF!,#REF!,$L32,#REF!,$M32)*$G32,0)</f>
        <v>0</v>
      </c>
      <c r="BR32" s="74">
        <f>+IFERROR(SUMIFS(#REF!,#REF!,$L32,#REF!,$M32)*$G32,0)</f>
        <v>0</v>
      </c>
      <c r="BS32" s="74">
        <f>+IFERROR(SUMIFS(#REF!,#REF!,$L32,#REF!,$M32)*$G32,0)</f>
        <v>0</v>
      </c>
      <c r="BT32" s="74">
        <f>+IFERROR(SUMIFS(#REF!,#REF!,$L32,#REF!,$M32)*$G32,0)</f>
        <v>0</v>
      </c>
      <c r="BU32" s="74">
        <f>+IFERROR(SUMIFS(#REF!,#REF!,$L32,#REF!,$M32)*$G32,0)</f>
        <v>0</v>
      </c>
      <c r="BV32" s="74">
        <f>+IFERROR(SUMIFS(#REF!,#REF!,$L32,#REF!,$M32)*$G32,0)</f>
        <v>0</v>
      </c>
      <c r="BW32" s="74">
        <f>+IFERROR(SUMIFS(#REF!,#REF!,$L32,#REF!,$M32)*$G32,0)</f>
        <v>0</v>
      </c>
      <c r="BX32" s="74">
        <f>+IFERROR(SUMIFS(#REF!,#REF!,$L32,#REF!,$M32)*$G32,0)</f>
        <v>0</v>
      </c>
      <c r="BY32" s="74">
        <f>+IFERROR(SUMIFS(#REF!,#REF!,$L32,#REF!,$M32)*$G32,0)</f>
        <v>0</v>
      </c>
      <c r="BZ32" s="74">
        <f>+IFERROR(SUMIFS(#REF!,#REF!,$L32,#REF!,$M32)*$G32,0)</f>
        <v>0</v>
      </c>
    </row>
    <row r="33" spans="1:78">
      <c r="A33" s="86" t="s">
        <v>451</v>
      </c>
      <c r="F33" t="str">
        <f>+_xlfn.XLOOKUP(L33,'L4'!B:B,'L4'!D:D)</f>
        <v>m³</v>
      </c>
      <c r="G33">
        <v>0.77</v>
      </c>
      <c r="J33" t="s">
        <v>466</v>
      </c>
      <c r="K33" s="84" t="e">
        <f>+SUM(Table8155[[#This Row],[1.10.2023]:[1.12.2028]])/SUM(Table8155[[1.10.2023]:[1.12.2028]])</f>
        <v>#DIV/0!</v>
      </c>
      <c r="L33" t="s">
        <v>5163</v>
      </c>
      <c r="M33" t="s">
        <v>38</v>
      </c>
      <c r="N33" t="s">
        <v>35</v>
      </c>
      <c r="O33" t="s">
        <v>2608</v>
      </c>
      <c r="P33" s="74">
        <f>+IFERROR(SUMIFS(#REF!,#REF!,$L33,#REF!,$M33)*$G33,0)</f>
        <v>0</v>
      </c>
      <c r="Q33" s="74">
        <f>+IFERROR(SUMIFS(#REF!,#REF!,$L33,#REF!,$M33)*$G33,0)</f>
        <v>0</v>
      </c>
      <c r="R33" s="74">
        <f>+IFERROR(SUMIFS(#REF!,#REF!,$L33,#REF!,$M33)*$G33,0)</f>
        <v>0</v>
      </c>
      <c r="S33" s="74">
        <f>+IFERROR(SUMIFS(#REF!,#REF!,$L33,#REF!,$M33)*$G33,0)</f>
        <v>0</v>
      </c>
      <c r="T33" s="74">
        <f>+IFERROR(SUMIFS(#REF!,#REF!,$L33,#REF!,$M33)*$G33,0)</f>
        <v>0</v>
      </c>
      <c r="U33" s="74">
        <f>+IFERROR(SUMIFS(#REF!,#REF!,$L33,#REF!,$M33)*$G33,0)</f>
        <v>0</v>
      </c>
      <c r="V33" s="74">
        <f>+IFERROR(SUMIFS(#REF!,#REF!,$L33,#REF!,$M33)*$G33,0)</f>
        <v>0</v>
      </c>
      <c r="W33" s="74">
        <f>+IFERROR(SUMIFS(#REF!,#REF!,$L33,#REF!,$M33)*$G33,0)</f>
        <v>0</v>
      </c>
      <c r="X33" s="74">
        <f>+IFERROR(SUMIFS(#REF!,#REF!,$L33,#REF!,$M33)*$G33,0)</f>
        <v>0</v>
      </c>
      <c r="Y33" s="74">
        <f>+IFERROR(SUMIFS(#REF!,#REF!,$L33,#REF!,$M33)*$G33,0)</f>
        <v>0</v>
      </c>
      <c r="Z33" s="74">
        <f>+IFERROR(SUMIFS(#REF!,#REF!,$L33,#REF!,$M33)*$G33,0)</f>
        <v>0</v>
      </c>
      <c r="AA33" s="74">
        <f>+IFERROR(SUMIFS(#REF!,#REF!,$L33,#REF!,$M33)*$G33,0)</f>
        <v>0</v>
      </c>
      <c r="AB33" s="74">
        <f>+IFERROR(SUMIFS(#REF!,#REF!,$L33,#REF!,$M33)*$G33,0)</f>
        <v>0</v>
      </c>
      <c r="AC33" s="74">
        <f>+IFERROR(SUMIFS(#REF!,#REF!,$L33,#REF!,$M33)*$G33,0)</f>
        <v>0</v>
      </c>
      <c r="AD33" s="74">
        <f>+IFERROR(SUMIFS(#REF!,#REF!,$L33,#REF!,$M33)*$G33,0)</f>
        <v>0</v>
      </c>
      <c r="AE33" s="74">
        <f>+IFERROR(SUMIFS(#REF!,#REF!,$L33,#REF!,$M33)*$G33,0)</f>
        <v>0</v>
      </c>
      <c r="AF33" s="74">
        <f>+IFERROR(SUMIFS(#REF!,#REF!,$L33,#REF!,$M33)*$G33,0)</f>
        <v>0</v>
      </c>
      <c r="AG33" s="74">
        <f>+IFERROR(SUMIFS(#REF!,#REF!,$L33,#REF!,$M33)*$G33,0)</f>
        <v>0</v>
      </c>
      <c r="AH33" s="74">
        <f>+IFERROR(SUMIFS(#REF!,#REF!,$L33,#REF!,$M33)*$G33,0)</f>
        <v>0</v>
      </c>
      <c r="AI33" s="74">
        <f>+IFERROR(SUMIFS(#REF!,#REF!,$L33,#REF!,$M33)*$G33,0)</f>
        <v>0</v>
      </c>
      <c r="AJ33" s="74">
        <f>+IFERROR(SUMIFS(#REF!,#REF!,$L33,#REF!,$M33)*$G33,0)</f>
        <v>0</v>
      </c>
      <c r="AK33" s="74">
        <f>+IFERROR(SUMIFS(#REF!,#REF!,$L33,#REF!,$M33)*$G33,0)</f>
        <v>0</v>
      </c>
      <c r="AL33" s="74">
        <f>+IFERROR(SUMIFS(#REF!,#REF!,$L33,#REF!,$M33)*$G33,0)</f>
        <v>0</v>
      </c>
      <c r="AM33" s="74">
        <f>+IFERROR(SUMIFS(#REF!,#REF!,$L33,#REF!,$M33)*$G33,0)</f>
        <v>0</v>
      </c>
      <c r="AN33" s="74">
        <f>+IFERROR(SUMIFS(#REF!,#REF!,$L33,#REF!,$M33)*$G33,0)</f>
        <v>0</v>
      </c>
      <c r="AO33" s="74">
        <f>+IFERROR(SUMIFS(#REF!,#REF!,$L33,#REF!,$M33)*$G33,0)</f>
        <v>0</v>
      </c>
      <c r="AP33" s="74">
        <f>+IFERROR(SUMIFS(#REF!,#REF!,$L33,#REF!,$M33)*$G33,0)</f>
        <v>0</v>
      </c>
      <c r="AQ33" s="74">
        <f>+IFERROR(SUMIFS(#REF!,#REF!,$L33,#REF!,$M33)*$G33,0)</f>
        <v>0</v>
      </c>
      <c r="AR33" s="74">
        <f>+IFERROR(SUMIFS(#REF!,#REF!,$L33,#REF!,$M33)*$G33,0)</f>
        <v>0</v>
      </c>
      <c r="AS33" s="74">
        <f>+IFERROR(SUMIFS(#REF!,#REF!,$L33,#REF!,$M33)*$G33,0)</f>
        <v>0</v>
      </c>
      <c r="AT33" s="74">
        <f>+IFERROR(SUMIFS(#REF!,#REF!,$L33,#REF!,$M33)*$G33,0)</f>
        <v>0</v>
      </c>
      <c r="AU33" s="74">
        <f>+IFERROR(SUMIFS(#REF!,#REF!,$L33,#REF!,$M33)*$G33,0)</f>
        <v>0</v>
      </c>
      <c r="AV33" s="74">
        <f>+IFERROR(SUMIFS(#REF!,#REF!,$L33,#REF!,$M33)*$G33,0)</f>
        <v>0</v>
      </c>
      <c r="AW33" s="74">
        <f>+IFERROR(SUMIFS(#REF!,#REF!,$L33,#REF!,$M33)*$G33,0)</f>
        <v>0</v>
      </c>
      <c r="AX33" s="74">
        <f>+IFERROR(SUMIFS(#REF!,#REF!,$L33,#REF!,$M33)*$G33,0)</f>
        <v>0</v>
      </c>
      <c r="AY33" s="74">
        <f>+IFERROR(SUMIFS(#REF!,#REF!,$L33,#REF!,$M33)*$G33,0)</f>
        <v>0</v>
      </c>
      <c r="AZ33" s="74">
        <f>+IFERROR(SUMIFS(#REF!,#REF!,$L33,#REF!,$M33)*$G33,0)</f>
        <v>0</v>
      </c>
      <c r="BA33" s="74">
        <f>+IFERROR(SUMIFS(#REF!,#REF!,$L33,#REF!,$M33)*$G33,0)</f>
        <v>0</v>
      </c>
      <c r="BB33" s="74">
        <f>+IFERROR(SUMIFS(#REF!,#REF!,$L33,#REF!,$M33)*$G33,0)</f>
        <v>0</v>
      </c>
      <c r="BC33" s="74">
        <f>+IFERROR(SUMIFS(#REF!,#REF!,$L33,#REF!,$M33)*$G33,0)</f>
        <v>0</v>
      </c>
      <c r="BD33" s="74">
        <f>+IFERROR(SUMIFS(#REF!,#REF!,$L33,#REF!,$M33)*$G33,0)</f>
        <v>0</v>
      </c>
      <c r="BE33" s="74">
        <f>+IFERROR(SUMIFS(#REF!,#REF!,$L33,#REF!,$M33)*$G33,0)</f>
        <v>0</v>
      </c>
      <c r="BF33" s="74">
        <f>+IFERROR(SUMIFS(#REF!,#REF!,$L33,#REF!,$M33)*$G33,0)</f>
        <v>0</v>
      </c>
      <c r="BG33" s="74">
        <f>+IFERROR(SUMIFS(#REF!,#REF!,$L33,#REF!,$M33)*$G33,0)</f>
        <v>0</v>
      </c>
      <c r="BH33" s="74">
        <f>+IFERROR(SUMIFS(#REF!,#REF!,$L33,#REF!,$M33)*$G33,0)</f>
        <v>0</v>
      </c>
      <c r="BI33" s="74">
        <f>+IFERROR(SUMIFS(#REF!,#REF!,$L33,#REF!,$M33)*$G33,0)</f>
        <v>0</v>
      </c>
      <c r="BJ33" s="74">
        <f>+IFERROR(SUMIFS(#REF!,#REF!,$L33,#REF!,$M33)*$G33,0)</f>
        <v>0</v>
      </c>
      <c r="BK33" s="74">
        <f>+IFERROR(SUMIFS(#REF!,#REF!,$L33,#REF!,$M33)*$G33,0)</f>
        <v>0</v>
      </c>
      <c r="BL33" s="74">
        <f>+IFERROR(SUMIFS(#REF!,#REF!,$L33,#REF!,$M33)*$G33,0)</f>
        <v>0</v>
      </c>
      <c r="BM33" s="74">
        <f>+IFERROR(SUMIFS(#REF!,#REF!,$L33,#REF!,$M33)*$G33,0)</f>
        <v>0</v>
      </c>
      <c r="BN33" s="74">
        <f>+IFERROR(SUMIFS(#REF!,#REF!,$L33,#REF!,$M33)*$G33,0)</f>
        <v>0</v>
      </c>
      <c r="BO33" s="74">
        <f>+IFERROR(SUMIFS(#REF!,#REF!,$L33,#REF!,$M33)*$G33,0)</f>
        <v>0</v>
      </c>
      <c r="BP33" s="74">
        <f>+IFERROR(SUMIFS(#REF!,#REF!,$L33,#REF!,$M33)*$G33,0)</f>
        <v>0</v>
      </c>
      <c r="BQ33" s="74">
        <f>+IFERROR(SUMIFS(#REF!,#REF!,$L33,#REF!,$M33)*$G33,0)</f>
        <v>0</v>
      </c>
      <c r="BR33" s="74">
        <f>+IFERROR(SUMIFS(#REF!,#REF!,$L33,#REF!,$M33)*$G33,0)</f>
        <v>0</v>
      </c>
      <c r="BS33" s="74">
        <f>+IFERROR(SUMIFS(#REF!,#REF!,$L33,#REF!,$M33)*$G33,0)</f>
        <v>0</v>
      </c>
      <c r="BT33" s="74">
        <f>+IFERROR(SUMIFS(#REF!,#REF!,$L33,#REF!,$M33)*$G33,0)</f>
        <v>0</v>
      </c>
      <c r="BU33" s="74">
        <f>+IFERROR(SUMIFS(#REF!,#REF!,$L33,#REF!,$M33)*$G33,0)</f>
        <v>0</v>
      </c>
      <c r="BV33" s="74">
        <f>+IFERROR(SUMIFS(#REF!,#REF!,$L33,#REF!,$M33)*$G33,0)</f>
        <v>0</v>
      </c>
      <c r="BW33" s="74">
        <f>+IFERROR(SUMIFS(#REF!,#REF!,$L33,#REF!,$M33)*$G33,0)</f>
        <v>0</v>
      </c>
      <c r="BX33" s="74">
        <f>+IFERROR(SUMIFS(#REF!,#REF!,$L33,#REF!,$M33)*$G33,0)</f>
        <v>0</v>
      </c>
      <c r="BY33" s="74">
        <f>+IFERROR(SUMIFS(#REF!,#REF!,$L33,#REF!,$M33)*$G33,0)</f>
        <v>0</v>
      </c>
      <c r="BZ33" s="74">
        <f>+IFERROR(SUMIFS(#REF!,#REF!,$L33,#REF!,$M33)*$G33,0)</f>
        <v>0</v>
      </c>
    </row>
    <row r="34" spans="1:78">
      <c r="A34" s="86" t="s">
        <v>451</v>
      </c>
      <c r="J34" t="s">
        <v>467</v>
      </c>
      <c r="K34" s="84"/>
    </row>
    <row r="35" spans="1:78">
      <c r="A35" s="86" t="s">
        <v>451</v>
      </c>
      <c r="J35" t="s">
        <v>468</v>
      </c>
      <c r="K35" t="s">
        <v>460</v>
      </c>
      <c r="L35" t="s">
        <v>2</v>
      </c>
      <c r="M35" t="s">
        <v>38</v>
      </c>
      <c r="N35" t="s">
        <v>35</v>
      </c>
      <c r="O35" t="s">
        <v>2608</v>
      </c>
      <c r="P35">
        <v>0</v>
      </c>
      <c r="Q35">
        <v>0</v>
      </c>
      <c r="R35">
        <v>0</v>
      </c>
      <c r="S35">
        <v>0</v>
      </c>
      <c r="T35">
        <v>0</v>
      </c>
      <c r="U35">
        <v>0</v>
      </c>
      <c r="V35">
        <v>0</v>
      </c>
      <c r="W35">
        <v>0</v>
      </c>
      <c r="X35">
        <v>0</v>
      </c>
      <c r="Y35">
        <v>0</v>
      </c>
      <c r="Z35">
        <v>1</v>
      </c>
      <c r="AA35">
        <v>1</v>
      </c>
      <c r="AB35">
        <v>1</v>
      </c>
      <c r="AC35">
        <v>1</v>
      </c>
      <c r="AD35">
        <v>1</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c r="BI35">
        <v>1</v>
      </c>
      <c r="BJ35">
        <v>1</v>
      </c>
      <c r="BK35">
        <v>1</v>
      </c>
      <c r="BL35">
        <v>1</v>
      </c>
      <c r="BM35">
        <v>1</v>
      </c>
      <c r="BN35">
        <v>1</v>
      </c>
      <c r="BO35">
        <v>1</v>
      </c>
      <c r="BP35">
        <v>1</v>
      </c>
      <c r="BQ35">
        <v>1</v>
      </c>
      <c r="BR35">
        <v>1</v>
      </c>
      <c r="BS35">
        <v>1</v>
      </c>
      <c r="BT35">
        <v>1</v>
      </c>
      <c r="BU35">
        <v>1</v>
      </c>
      <c r="BV35">
        <v>1</v>
      </c>
      <c r="BW35">
        <v>1</v>
      </c>
      <c r="BX35">
        <v>1</v>
      </c>
      <c r="BY35">
        <v>1</v>
      </c>
      <c r="BZ35">
        <v>1</v>
      </c>
    </row>
    <row r="36" spans="1:78">
      <c r="A36" s="86" t="s">
        <v>451</v>
      </c>
      <c r="J36" t="s">
        <v>469</v>
      </c>
      <c r="K36" t="s">
        <v>462</v>
      </c>
      <c r="L36" t="s">
        <v>2</v>
      </c>
      <c r="M36" t="s">
        <v>38</v>
      </c>
      <c r="N36" t="s">
        <v>35</v>
      </c>
      <c r="O36" t="s">
        <v>2608</v>
      </c>
      <c r="P36">
        <v>0</v>
      </c>
      <c r="Q36">
        <v>0</v>
      </c>
      <c r="R36">
        <v>0</v>
      </c>
      <c r="S36">
        <v>0</v>
      </c>
      <c r="T36">
        <v>0</v>
      </c>
      <c r="U36">
        <v>0</v>
      </c>
      <c r="V36">
        <v>0</v>
      </c>
      <c r="W36">
        <v>0</v>
      </c>
      <c r="X36">
        <v>0</v>
      </c>
      <c r="Y36">
        <v>0</v>
      </c>
      <c r="Z36">
        <v>0</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c r="BJ36">
        <v>1</v>
      </c>
      <c r="BK36">
        <v>1</v>
      </c>
      <c r="BL36">
        <v>1</v>
      </c>
      <c r="BM36">
        <v>1</v>
      </c>
      <c r="BN36">
        <v>1</v>
      </c>
      <c r="BO36">
        <v>1</v>
      </c>
      <c r="BP36">
        <v>1</v>
      </c>
      <c r="BQ36">
        <v>1</v>
      </c>
      <c r="BR36">
        <v>1</v>
      </c>
      <c r="BS36">
        <v>1</v>
      </c>
      <c r="BT36">
        <v>1</v>
      </c>
      <c r="BU36">
        <v>1</v>
      </c>
      <c r="BV36">
        <v>1</v>
      </c>
      <c r="BW36">
        <v>1</v>
      </c>
      <c r="BX36">
        <v>1</v>
      </c>
      <c r="BY36">
        <v>1</v>
      </c>
      <c r="BZ36">
        <v>1</v>
      </c>
    </row>
    <row r="37" spans="1:78">
      <c r="A37" s="86" t="s">
        <v>451</v>
      </c>
      <c r="J37" t="s">
        <v>470</v>
      </c>
      <c r="K37" t="s">
        <v>463</v>
      </c>
      <c r="L37" t="s">
        <v>2</v>
      </c>
      <c r="M37" t="s">
        <v>38</v>
      </c>
      <c r="N37" t="s">
        <v>35</v>
      </c>
      <c r="O37" t="s">
        <v>2608</v>
      </c>
      <c r="P37">
        <v>0</v>
      </c>
      <c r="Q37">
        <v>0</v>
      </c>
      <c r="R37">
        <v>0</v>
      </c>
      <c r="S37">
        <v>0</v>
      </c>
      <c r="T37">
        <v>0</v>
      </c>
      <c r="U37">
        <v>0</v>
      </c>
      <c r="V37">
        <v>0</v>
      </c>
      <c r="W37">
        <v>0</v>
      </c>
      <c r="X37">
        <v>0</v>
      </c>
      <c r="Y37">
        <v>0</v>
      </c>
      <c r="Z37">
        <v>0</v>
      </c>
      <c r="AA37">
        <v>0</v>
      </c>
      <c r="AB37">
        <v>1</v>
      </c>
      <c r="AC37">
        <v>1</v>
      </c>
      <c r="AD37">
        <v>1</v>
      </c>
      <c r="AE37">
        <v>1</v>
      </c>
      <c r="AF37">
        <v>1</v>
      </c>
      <c r="AG37">
        <v>1</v>
      </c>
      <c r="AH37">
        <v>1</v>
      </c>
      <c r="AI37">
        <v>1</v>
      </c>
      <c r="AJ37">
        <v>1</v>
      </c>
      <c r="AK37">
        <v>1</v>
      </c>
      <c r="AL37">
        <v>1</v>
      </c>
      <c r="AM37">
        <v>1</v>
      </c>
      <c r="AN37">
        <v>1</v>
      </c>
      <c r="AO37">
        <v>1</v>
      </c>
      <c r="AP37">
        <v>1</v>
      </c>
      <c r="AQ37">
        <v>1</v>
      </c>
      <c r="AR37">
        <v>1</v>
      </c>
      <c r="AS37">
        <v>1</v>
      </c>
      <c r="AT37">
        <v>1</v>
      </c>
      <c r="AU37">
        <v>1</v>
      </c>
      <c r="AV37">
        <v>1</v>
      </c>
      <c r="AW37">
        <v>1</v>
      </c>
      <c r="AX37">
        <v>1</v>
      </c>
      <c r="AY37">
        <v>1</v>
      </c>
      <c r="AZ37">
        <v>1</v>
      </c>
      <c r="BA37">
        <v>1</v>
      </c>
      <c r="BB37">
        <v>1</v>
      </c>
      <c r="BC37">
        <v>1</v>
      </c>
      <c r="BD37">
        <v>1</v>
      </c>
      <c r="BE37">
        <v>1</v>
      </c>
      <c r="BF37">
        <v>1</v>
      </c>
      <c r="BG37">
        <v>1</v>
      </c>
      <c r="BH37">
        <v>1</v>
      </c>
      <c r="BI37">
        <v>1</v>
      </c>
      <c r="BJ37">
        <v>1</v>
      </c>
      <c r="BK37">
        <v>1</v>
      </c>
      <c r="BL37">
        <v>1</v>
      </c>
      <c r="BM37">
        <v>1</v>
      </c>
      <c r="BN37">
        <v>1</v>
      </c>
      <c r="BO37">
        <v>1</v>
      </c>
      <c r="BP37">
        <v>1</v>
      </c>
      <c r="BQ37">
        <v>1</v>
      </c>
      <c r="BR37">
        <v>1</v>
      </c>
      <c r="BS37">
        <v>1</v>
      </c>
      <c r="BT37">
        <v>1</v>
      </c>
      <c r="BU37">
        <v>1</v>
      </c>
      <c r="BV37">
        <v>1</v>
      </c>
      <c r="BW37">
        <v>1</v>
      </c>
      <c r="BX37">
        <v>1</v>
      </c>
      <c r="BY37">
        <v>1</v>
      </c>
      <c r="BZ37">
        <v>1</v>
      </c>
    </row>
    <row r="38" spans="1:78">
      <c r="A38" s="86" t="s">
        <v>451</v>
      </c>
      <c r="J38" t="s">
        <v>471</v>
      </c>
      <c r="K38" t="s">
        <v>464</v>
      </c>
      <c r="L38" t="s">
        <v>2</v>
      </c>
      <c r="M38" t="s">
        <v>38</v>
      </c>
      <c r="N38" t="s">
        <v>35</v>
      </c>
      <c r="O38" t="s">
        <v>2608</v>
      </c>
      <c r="P38">
        <v>0</v>
      </c>
      <c r="Q38">
        <v>0</v>
      </c>
      <c r="R38">
        <v>0</v>
      </c>
      <c r="S38">
        <v>0</v>
      </c>
      <c r="T38">
        <v>0</v>
      </c>
      <c r="U38">
        <v>0</v>
      </c>
      <c r="V38">
        <v>0</v>
      </c>
      <c r="W38">
        <v>0</v>
      </c>
      <c r="X38">
        <v>0</v>
      </c>
      <c r="Y38">
        <v>0</v>
      </c>
      <c r="Z38">
        <v>1</v>
      </c>
      <c r="AA38">
        <v>1</v>
      </c>
      <c r="AB38">
        <v>1</v>
      </c>
      <c r="AC38">
        <v>1</v>
      </c>
      <c r="AD38">
        <v>1</v>
      </c>
      <c r="AE38">
        <v>1</v>
      </c>
      <c r="AF38">
        <v>1</v>
      </c>
      <c r="AG38">
        <v>1</v>
      </c>
      <c r="AH38">
        <v>1</v>
      </c>
      <c r="AI38">
        <v>1</v>
      </c>
      <c r="AJ38">
        <v>1</v>
      </c>
      <c r="AK38">
        <v>1</v>
      </c>
      <c r="AL38">
        <v>1</v>
      </c>
      <c r="AM38">
        <v>1</v>
      </c>
      <c r="AN38">
        <v>1</v>
      </c>
      <c r="AO38">
        <v>1</v>
      </c>
      <c r="AP38">
        <v>1</v>
      </c>
      <c r="AQ38">
        <v>1</v>
      </c>
      <c r="AR38">
        <v>1</v>
      </c>
      <c r="AS38">
        <v>1</v>
      </c>
      <c r="AT38">
        <v>1</v>
      </c>
      <c r="AU38">
        <v>1</v>
      </c>
      <c r="AV38">
        <v>1</v>
      </c>
      <c r="AW38">
        <v>1</v>
      </c>
      <c r="AX38">
        <v>1</v>
      </c>
      <c r="AY38">
        <v>1</v>
      </c>
      <c r="AZ38">
        <v>1</v>
      </c>
      <c r="BA38">
        <v>1</v>
      </c>
      <c r="BB38">
        <v>1</v>
      </c>
      <c r="BC38">
        <v>1</v>
      </c>
      <c r="BD38">
        <v>1</v>
      </c>
      <c r="BE38">
        <v>1</v>
      </c>
      <c r="BF38">
        <v>1</v>
      </c>
      <c r="BG38">
        <v>1</v>
      </c>
      <c r="BH38">
        <v>1</v>
      </c>
      <c r="BI38">
        <v>1</v>
      </c>
      <c r="BJ38">
        <v>1</v>
      </c>
      <c r="BK38">
        <v>1</v>
      </c>
      <c r="BL38">
        <v>1</v>
      </c>
      <c r="BM38">
        <v>1</v>
      </c>
      <c r="BN38">
        <v>1</v>
      </c>
      <c r="BO38">
        <v>1</v>
      </c>
      <c r="BP38">
        <v>1</v>
      </c>
      <c r="BQ38">
        <v>1</v>
      </c>
      <c r="BR38">
        <v>1</v>
      </c>
      <c r="BS38">
        <v>1</v>
      </c>
      <c r="BT38">
        <v>1</v>
      </c>
      <c r="BU38">
        <v>1</v>
      </c>
      <c r="BV38">
        <v>1</v>
      </c>
      <c r="BW38">
        <v>1</v>
      </c>
      <c r="BX38">
        <v>1</v>
      </c>
      <c r="BY38">
        <v>1</v>
      </c>
      <c r="BZ38">
        <v>1</v>
      </c>
    </row>
    <row r="39" spans="1:78">
      <c r="A39" s="86" t="s">
        <v>451</v>
      </c>
      <c r="J39" t="s">
        <v>472</v>
      </c>
      <c r="K39" t="s">
        <v>466</v>
      </c>
      <c r="L39" t="s">
        <v>2</v>
      </c>
      <c r="M39" t="s">
        <v>38</v>
      </c>
      <c r="N39" t="s">
        <v>35</v>
      </c>
      <c r="O39" t="s">
        <v>2608</v>
      </c>
      <c r="P39">
        <v>0</v>
      </c>
      <c r="Q39">
        <v>0</v>
      </c>
      <c r="R39">
        <v>0</v>
      </c>
      <c r="S39">
        <v>0</v>
      </c>
      <c r="T39">
        <v>0</v>
      </c>
      <c r="U39">
        <v>0</v>
      </c>
      <c r="V39">
        <v>0</v>
      </c>
      <c r="W39">
        <v>0</v>
      </c>
      <c r="X39">
        <v>0</v>
      </c>
      <c r="Y39">
        <v>0</v>
      </c>
      <c r="Z39">
        <v>0</v>
      </c>
      <c r="AA39">
        <v>1</v>
      </c>
      <c r="AB39">
        <v>1</v>
      </c>
      <c r="AC39">
        <v>1</v>
      </c>
      <c r="AD39">
        <v>1</v>
      </c>
      <c r="AE39">
        <v>1</v>
      </c>
      <c r="AF39">
        <v>1</v>
      </c>
      <c r="AG39">
        <v>1</v>
      </c>
      <c r="AH39">
        <v>1</v>
      </c>
      <c r="AI39">
        <v>1</v>
      </c>
      <c r="AJ39">
        <v>1</v>
      </c>
      <c r="AK39">
        <v>1</v>
      </c>
      <c r="AL39">
        <v>1</v>
      </c>
      <c r="AM39">
        <v>1</v>
      </c>
      <c r="AN39">
        <v>1</v>
      </c>
      <c r="AO39">
        <v>1</v>
      </c>
      <c r="AP39">
        <v>1</v>
      </c>
      <c r="AQ39">
        <v>1</v>
      </c>
      <c r="AR39">
        <v>1</v>
      </c>
      <c r="AS39">
        <v>1</v>
      </c>
      <c r="AT39">
        <v>1</v>
      </c>
      <c r="AU39">
        <v>1</v>
      </c>
      <c r="AV39">
        <v>1</v>
      </c>
      <c r="AW39">
        <v>1</v>
      </c>
      <c r="AX39">
        <v>1</v>
      </c>
      <c r="AY39">
        <v>1</v>
      </c>
      <c r="AZ39">
        <v>1</v>
      </c>
      <c r="BA39">
        <v>1</v>
      </c>
      <c r="BB39">
        <v>1</v>
      </c>
      <c r="BC39">
        <v>1</v>
      </c>
      <c r="BD39">
        <v>1</v>
      </c>
      <c r="BE39">
        <v>1</v>
      </c>
      <c r="BF39">
        <v>1</v>
      </c>
      <c r="BG39">
        <v>1</v>
      </c>
      <c r="BH39">
        <v>1</v>
      </c>
      <c r="BI39">
        <v>1</v>
      </c>
      <c r="BJ39">
        <v>1</v>
      </c>
      <c r="BK39">
        <v>1</v>
      </c>
      <c r="BL39">
        <v>1</v>
      </c>
      <c r="BM39">
        <v>1</v>
      </c>
      <c r="BN39">
        <v>1</v>
      </c>
      <c r="BO39">
        <v>1</v>
      </c>
      <c r="BP39">
        <v>1</v>
      </c>
      <c r="BQ39">
        <v>1</v>
      </c>
      <c r="BR39">
        <v>1</v>
      </c>
      <c r="BS39">
        <v>1</v>
      </c>
      <c r="BT39">
        <v>1</v>
      </c>
      <c r="BU39">
        <v>1</v>
      </c>
      <c r="BV39">
        <v>1</v>
      </c>
      <c r="BW39">
        <v>1</v>
      </c>
      <c r="BX39">
        <v>1</v>
      </c>
      <c r="BY39">
        <v>1</v>
      </c>
      <c r="BZ39">
        <v>1</v>
      </c>
    </row>
    <row r="40" spans="1:78">
      <c r="A40" s="86" t="s">
        <v>451</v>
      </c>
      <c r="B40" t="s">
        <v>465</v>
      </c>
      <c r="J40" t="s">
        <v>473</v>
      </c>
      <c r="K40" t="s">
        <v>467</v>
      </c>
      <c r="L40" t="s">
        <v>2</v>
      </c>
      <c r="M40" t="s">
        <v>38</v>
      </c>
      <c r="N40" t="s">
        <v>35</v>
      </c>
      <c r="O40" t="s">
        <v>2608</v>
      </c>
      <c r="P40">
        <v>0</v>
      </c>
      <c r="Q40">
        <v>0</v>
      </c>
      <c r="R40">
        <v>0</v>
      </c>
      <c r="S40">
        <v>0</v>
      </c>
      <c r="T40">
        <v>0</v>
      </c>
      <c r="U40">
        <v>0</v>
      </c>
      <c r="V40">
        <v>0</v>
      </c>
      <c r="W40">
        <v>0</v>
      </c>
      <c r="X40">
        <v>0</v>
      </c>
      <c r="Y40">
        <v>0</v>
      </c>
      <c r="Z40">
        <v>0</v>
      </c>
      <c r="AA40">
        <v>0</v>
      </c>
      <c r="AB40">
        <v>1</v>
      </c>
      <c r="AC40">
        <v>1</v>
      </c>
      <c r="AD40">
        <v>1</v>
      </c>
      <c r="AE40">
        <v>1</v>
      </c>
      <c r="AF40">
        <v>1</v>
      </c>
      <c r="AG40">
        <v>1</v>
      </c>
      <c r="AH40">
        <v>1</v>
      </c>
      <c r="AI40">
        <v>1</v>
      </c>
      <c r="AJ40">
        <v>1</v>
      </c>
      <c r="AK40">
        <v>1</v>
      </c>
      <c r="AL40">
        <v>1</v>
      </c>
      <c r="AM40">
        <v>1</v>
      </c>
      <c r="AN40">
        <v>1</v>
      </c>
      <c r="AO40">
        <v>1</v>
      </c>
      <c r="AP40">
        <v>1</v>
      </c>
      <c r="AQ40">
        <v>1</v>
      </c>
      <c r="AR40">
        <v>1</v>
      </c>
      <c r="AS40">
        <v>1</v>
      </c>
      <c r="AT40">
        <v>1</v>
      </c>
      <c r="AU40">
        <v>1</v>
      </c>
      <c r="AV40">
        <v>1</v>
      </c>
      <c r="AW40">
        <v>1</v>
      </c>
      <c r="AX40">
        <v>1</v>
      </c>
      <c r="AY40">
        <v>1</v>
      </c>
      <c r="AZ40">
        <v>1</v>
      </c>
      <c r="BA40">
        <v>1</v>
      </c>
      <c r="BB40">
        <v>1</v>
      </c>
      <c r="BC40">
        <v>1</v>
      </c>
      <c r="BD40">
        <v>1</v>
      </c>
      <c r="BE40">
        <v>1</v>
      </c>
      <c r="BF40">
        <v>1</v>
      </c>
      <c r="BG40">
        <v>1</v>
      </c>
      <c r="BH40">
        <v>1</v>
      </c>
      <c r="BI40">
        <v>1</v>
      </c>
      <c r="BJ40">
        <v>1</v>
      </c>
      <c r="BK40">
        <v>1</v>
      </c>
      <c r="BL40">
        <v>1</v>
      </c>
      <c r="BM40">
        <v>1</v>
      </c>
      <c r="BN40">
        <v>1</v>
      </c>
      <c r="BO40">
        <v>1</v>
      </c>
      <c r="BP40">
        <v>1</v>
      </c>
      <c r="BQ40">
        <v>1</v>
      </c>
      <c r="BR40">
        <v>1</v>
      </c>
      <c r="BS40">
        <v>1</v>
      </c>
      <c r="BT40">
        <v>1</v>
      </c>
      <c r="BU40">
        <v>1</v>
      </c>
      <c r="BV40">
        <v>1</v>
      </c>
      <c r="BW40">
        <v>1</v>
      </c>
      <c r="BX40">
        <v>1</v>
      </c>
      <c r="BY40">
        <v>1</v>
      </c>
      <c r="BZ40">
        <v>1</v>
      </c>
    </row>
    <row r="41" spans="1:78">
      <c r="A41" s="86" t="s">
        <v>451</v>
      </c>
      <c r="J41" t="s">
        <v>474</v>
      </c>
      <c r="K41" t="s">
        <v>468</v>
      </c>
      <c r="L41" t="s">
        <v>2</v>
      </c>
      <c r="M41" t="s">
        <v>38</v>
      </c>
      <c r="N41" t="s">
        <v>35</v>
      </c>
      <c r="O41" t="s">
        <v>2608</v>
      </c>
      <c r="P41">
        <v>0</v>
      </c>
      <c r="Q41">
        <v>0</v>
      </c>
      <c r="R41">
        <v>0</v>
      </c>
      <c r="S41">
        <v>0</v>
      </c>
      <c r="T41">
        <v>0</v>
      </c>
      <c r="U41">
        <v>0</v>
      </c>
      <c r="V41">
        <v>0</v>
      </c>
      <c r="W41">
        <v>0</v>
      </c>
      <c r="X41">
        <v>0</v>
      </c>
      <c r="Y41">
        <v>0</v>
      </c>
      <c r="Z41">
        <v>1</v>
      </c>
      <c r="AA41">
        <v>1</v>
      </c>
      <c r="AB41">
        <v>1</v>
      </c>
      <c r="AC41">
        <v>1</v>
      </c>
      <c r="AD41">
        <v>1</v>
      </c>
      <c r="AE41">
        <v>1</v>
      </c>
      <c r="AF41">
        <v>1</v>
      </c>
      <c r="AG41">
        <v>1</v>
      </c>
      <c r="AH41">
        <v>1</v>
      </c>
      <c r="AI41">
        <v>1</v>
      </c>
      <c r="AJ41">
        <v>1</v>
      </c>
      <c r="AK41">
        <v>1</v>
      </c>
      <c r="AL41">
        <v>1</v>
      </c>
      <c r="AM41">
        <v>1</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1</v>
      </c>
      <c r="BS41">
        <v>1</v>
      </c>
      <c r="BT41">
        <v>1</v>
      </c>
      <c r="BU41">
        <v>1</v>
      </c>
      <c r="BV41">
        <v>1</v>
      </c>
      <c r="BW41">
        <v>1</v>
      </c>
      <c r="BX41">
        <v>1</v>
      </c>
      <c r="BY41">
        <v>1</v>
      </c>
      <c r="BZ41">
        <v>1</v>
      </c>
    </row>
    <row r="42" spans="1:78">
      <c r="A42" s="86" t="s">
        <v>451</v>
      </c>
      <c r="J42" t="s">
        <v>475</v>
      </c>
      <c r="K42" t="s">
        <v>469</v>
      </c>
      <c r="L42" t="s">
        <v>2</v>
      </c>
      <c r="M42" t="s">
        <v>38</v>
      </c>
      <c r="N42" t="s">
        <v>35</v>
      </c>
      <c r="O42" t="s">
        <v>2608</v>
      </c>
      <c r="P42">
        <v>0</v>
      </c>
      <c r="Q42">
        <v>0</v>
      </c>
      <c r="R42">
        <v>0</v>
      </c>
      <c r="S42">
        <v>0</v>
      </c>
      <c r="T42">
        <v>0</v>
      </c>
      <c r="U42">
        <v>0</v>
      </c>
      <c r="V42">
        <v>0</v>
      </c>
      <c r="W42">
        <v>0</v>
      </c>
      <c r="X42">
        <v>0</v>
      </c>
      <c r="Y42">
        <v>0</v>
      </c>
      <c r="Z42">
        <v>0</v>
      </c>
      <c r="AA42">
        <v>1</v>
      </c>
      <c r="AB42">
        <v>1</v>
      </c>
      <c r="AC42">
        <v>1</v>
      </c>
      <c r="AD42">
        <v>1</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1</v>
      </c>
      <c r="AZ42">
        <v>1</v>
      </c>
      <c r="BA42">
        <v>1</v>
      </c>
      <c r="BB42">
        <v>1</v>
      </c>
      <c r="BC42">
        <v>1</v>
      </c>
      <c r="BD42">
        <v>1</v>
      </c>
      <c r="BE42">
        <v>1</v>
      </c>
      <c r="BF42">
        <v>1</v>
      </c>
      <c r="BG42">
        <v>1</v>
      </c>
      <c r="BH42">
        <v>1</v>
      </c>
      <c r="BI42">
        <v>1</v>
      </c>
      <c r="BJ42">
        <v>1</v>
      </c>
      <c r="BK42">
        <v>1</v>
      </c>
      <c r="BL42">
        <v>1</v>
      </c>
      <c r="BM42">
        <v>1</v>
      </c>
      <c r="BN42">
        <v>1</v>
      </c>
      <c r="BO42">
        <v>1</v>
      </c>
      <c r="BP42">
        <v>1</v>
      </c>
      <c r="BQ42">
        <v>1</v>
      </c>
      <c r="BR42">
        <v>1</v>
      </c>
      <c r="BS42">
        <v>1</v>
      </c>
      <c r="BT42">
        <v>1</v>
      </c>
      <c r="BU42">
        <v>1</v>
      </c>
      <c r="BV42">
        <v>1</v>
      </c>
      <c r="BW42">
        <v>1</v>
      </c>
      <c r="BX42">
        <v>1</v>
      </c>
      <c r="BY42">
        <v>1</v>
      </c>
      <c r="BZ42">
        <v>1</v>
      </c>
    </row>
    <row r="43" spans="1:78">
      <c r="A43" s="86" t="s">
        <v>451</v>
      </c>
      <c r="J43" t="s">
        <v>476</v>
      </c>
      <c r="K43" t="s">
        <v>470</v>
      </c>
      <c r="L43" t="s">
        <v>2</v>
      </c>
      <c r="M43" t="s">
        <v>38</v>
      </c>
      <c r="N43" t="s">
        <v>35</v>
      </c>
      <c r="O43" t="s">
        <v>2608</v>
      </c>
      <c r="P43">
        <v>0</v>
      </c>
      <c r="Q43">
        <v>0</v>
      </c>
      <c r="R43">
        <v>0</v>
      </c>
      <c r="S43">
        <v>0</v>
      </c>
      <c r="T43">
        <v>0</v>
      </c>
      <c r="U43">
        <v>0</v>
      </c>
      <c r="V43">
        <v>0</v>
      </c>
      <c r="W43">
        <v>0</v>
      </c>
      <c r="X43">
        <v>0</v>
      </c>
      <c r="Y43">
        <v>0</v>
      </c>
      <c r="Z43">
        <v>0</v>
      </c>
      <c r="AA43">
        <v>1</v>
      </c>
      <c r="AB43">
        <v>1</v>
      </c>
      <c r="AC43">
        <v>1</v>
      </c>
      <c r="AD43">
        <v>1</v>
      </c>
      <c r="AE43">
        <v>1</v>
      </c>
      <c r="AF43">
        <v>1</v>
      </c>
      <c r="AG43">
        <v>1</v>
      </c>
      <c r="AH43">
        <v>1</v>
      </c>
      <c r="AI43">
        <v>1</v>
      </c>
      <c r="AJ43">
        <v>1</v>
      </c>
      <c r="AK43">
        <v>1</v>
      </c>
      <c r="AL43">
        <v>1</v>
      </c>
      <c r="AM43">
        <v>1</v>
      </c>
      <c r="AN43">
        <v>1</v>
      </c>
      <c r="AO43">
        <v>1</v>
      </c>
      <c r="AP43">
        <v>1</v>
      </c>
      <c r="AQ43">
        <v>1</v>
      </c>
      <c r="AR43">
        <v>1</v>
      </c>
      <c r="AS43">
        <v>1</v>
      </c>
      <c r="AT43">
        <v>1</v>
      </c>
      <c r="AU43">
        <v>1</v>
      </c>
      <c r="AV43">
        <v>1</v>
      </c>
      <c r="AW43">
        <v>1</v>
      </c>
      <c r="AX43">
        <v>1</v>
      </c>
      <c r="AY43">
        <v>1</v>
      </c>
      <c r="AZ43">
        <v>1</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row>
    <row r="44" spans="1:78">
      <c r="A44" s="86" t="s">
        <v>451</v>
      </c>
      <c r="J44" t="s">
        <v>477</v>
      </c>
      <c r="K44" t="s">
        <v>471</v>
      </c>
      <c r="L44" t="s">
        <v>2</v>
      </c>
      <c r="M44" t="s">
        <v>38</v>
      </c>
      <c r="N44" t="s">
        <v>35</v>
      </c>
      <c r="O44" t="s">
        <v>2608</v>
      </c>
      <c r="P44">
        <v>0</v>
      </c>
      <c r="Q44">
        <v>0</v>
      </c>
      <c r="R44">
        <v>0</v>
      </c>
      <c r="S44">
        <v>0</v>
      </c>
      <c r="T44">
        <v>0</v>
      </c>
      <c r="U44">
        <v>0</v>
      </c>
      <c r="V44">
        <v>0</v>
      </c>
      <c r="W44">
        <v>0</v>
      </c>
      <c r="X44">
        <v>0</v>
      </c>
      <c r="Y44">
        <v>0</v>
      </c>
      <c r="Z44">
        <v>0</v>
      </c>
      <c r="AA44">
        <v>1</v>
      </c>
      <c r="AB44">
        <v>1</v>
      </c>
      <c r="AC44">
        <v>1</v>
      </c>
      <c r="AD44">
        <v>1</v>
      </c>
      <c r="AE44">
        <v>1</v>
      </c>
      <c r="AF44">
        <v>1</v>
      </c>
      <c r="AG44">
        <v>1</v>
      </c>
      <c r="AH44">
        <v>1</v>
      </c>
      <c r="AI44">
        <v>1</v>
      </c>
      <c r="AJ44">
        <v>1</v>
      </c>
      <c r="AK44">
        <v>1</v>
      </c>
      <c r="AL44">
        <v>1</v>
      </c>
      <c r="AM44">
        <v>1</v>
      </c>
      <c r="AN44">
        <v>1</v>
      </c>
      <c r="AO44">
        <v>1</v>
      </c>
      <c r="AP44">
        <v>1</v>
      </c>
      <c r="AQ44">
        <v>1</v>
      </c>
      <c r="AR44">
        <v>1</v>
      </c>
      <c r="AS44">
        <v>1</v>
      </c>
      <c r="AT44">
        <v>1</v>
      </c>
      <c r="AU44">
        <v>1</v>
      </c>
      <c r="AV44">
        <v>1</v>
      </c>
      <c r="AW44">
        <v>1</v>
      </c>
      <c r="AX44">
        <v>1</v>
      </c>
      <c r="AY44">
        <v>1</v>
      </c>
      <c r="AZ44">
        <v>1</v>
      </c>
      <c r="BA44">
        <v>1</v>
      </c>
      <c r="BB44">
        <v>1</v>
      </c>
      <c r="BC44">
        <v>1</v>
      </c>
      <c r="BD44">
        <v>1</v>
      </c>
      <c r="BE44">
        <v>1</v>
      </c>
      <c r="BF44">
        <v>1</v>
      </c>
      <c r="BG44">
        <v>1</v>
      </c>
      <c r="BH44">
        <v>1</v>
      </c>
      <c r="BI44">
        <v>1</v>
      </c>
      <c r="BJ44">
        <v>1</v>
      </c>
      <c r="BK44">
        <v>1</v>
      </c>
      <c r="BL44">
        <v>1</v>
      </c>
      <c r="BM44">
        <v>1</v>
      </c>
      <c r="BN44">
        <v>1</v>
      </c>
      <c r="BO44">
        <v>1</v>
      </c>
      <c r="BP44">
        <v>1</v>
      </c>
      <c r="BQ44">
        <v>1</v>
      </c>
      <c r="BR44">
        <v>1</v>
      </c>
      <c r="BS44">
        <v>1</v>
      </c>
      <c r="BT44">
        <v>1</v>
      </c>
      <c r="BU44">
        <v>1</v>
      </c>
      <c r="BV44">
        <v>1</v>
      </c>
      <c r="BW44">
        <v>1</v>
      </c>
      <c r="BX44">
        <v>1</v>
      </c>
      <c r="BY44">
        <v>1</v>
      </c>
      <c r="BZ44">
        <v>1</v>
      </c>
    </row>
    <row r="45" spans="1:78">
      <c r="A45" s="86" t="s">
        <v>451</v>
      </c>
      <c r="B45" t="s">
        <v>461</v>
      </c>
      <c r="J45" t="s">
        <v>478</v>
      </c>
      <c r="K45" t="s">
        <v>472</v>
      </c>
      <c r="L45" t="s">
        <v>2</v>
      </c>
      <c r="M45" t="s">
        <v>38</v>
      </c>
      <c r="N45" t="s">
        <v>35</v>
      </c>
      <c r="O45" t="s">
        <v>2608</v>
      </c>
      <c r="P45">
        <v>0</v>
      </c>
      <c r="Q45">
        <v>0</v>
      </c>
      <c r="R45">
        <v>0</v>
      </c>
      <c r="S45">
        <v>0</v>
      </c>
      <c r="T45">
        <v>0</v>
      </c>
      <c r="U45">
        <v>0</v>
      </c>
      <c r="V45">
        <v>0</v>
      </c>
      <c r="W45">
        <v>0</v>
      </c>
      <c r="X45">
        <v>0</v>
      </c>
      <c r="Y45">
        <v>0</v>
      </c>
      <c r="Z45">
        <v>1</v>
      </c>
      <c r="AA45">
        <v>1</v>
      </c>
      <c r="AB45">
        <v>1</v>
      </c>
      <c r="AC45">
        <v>1</v>
      </c>
      <c r="AD45">
        <v>1</v>
      </c>
      <c r="AE45">
        <v>1</v>
      </c>
      <c r="AF45">
        <v>1</v>
      </c>
      <c r="AG45">
        <v>1</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1</v>
      </c>
      <c r="BH45">
        <v>1</v>
      </c>
      <c r="BI45">
        <v>1</v>
      </c>
      <c r="BJ45">
        <v>1</v>
      </c>
      <c r="BK45">
        <v>1</v>
      </c>
      <c r="BL45">
        <v>1</v>
      </c>
      <c r="BM45">
        <v>1</v>
      </c>
      <c r="BN45">
        <v>1</v>
      </c>
      <c r="BO45">
        <v>1</v>
      </c>
      <c r="BP45">
        <v>1</v>
      </c>
      <c r="BQ45">
        <v>1</v>
      </c>
      <c r="BR45">
        <v>1</v>
      </c>
      <c r="BS45">
        <v>1</v>
      </c>
      <c r="BT45">
        <v>1</v>
      </c>
      <c r="BU45">
        <v>1</v>
      </c>
      <c r="BV45">
        <v>1</v>
      </c>
      <c r="BW45">
        <v>1</v>
      </c>
      <c r="BX45">
        <v>1</v>
      </c>
      <c r="BY45">
        <v>1</v>
      </c>
      <c r="BZ45">
        <v>1</v>
      </c>
    </row>
    <row r="46" spans="1:78">
      <c r="A46" s="86" t="s">
        <v>451</v>
      </c>
      <c r="J46" t="s">
        <v>479</v>
      </c>
      <c r="K46" t="s">
        <v>473</v>
      </c>
      <c r="L46" t="s">
        <v>2</v>
      </c>
      <c r="M46" t="s">
        <v>38</v>
      </c>
      <c r="N46" t="s">
        <v>35</v>
      </c>
      <c r="O46" t="s">
        <v>2608</v>
      </c>
      <c r="P46">
        <v>0</v>
      </c>
      <c r="Q46">
        <v>0</v>
      </c>
      <c r="R46">
        <v>0</v>
      </c>
      <c r="S46">
        <v>0</v>
      </c>
      <c r="T46">
        <v>0</v>
      </c>
      <c r="U46">
        <v>0</v>
      </c>
      <c r="V46">
        <v>0</v>
      </c>
      <c r="W46">
        <v>0</v>
      </c>
      <c r="X46">
        <v>0</v>
      </c>
      <c r="Y46">
        <v>0</v>
      </c>
      <c r="Z46">
        <v>0</v>
      </c>
      <c r="AA46">
        <v>1</v>
      </c>
      <c r="AB46">
        <v>1</v>
      </c>
      <c r="AC46">
        <v>1</v>
      </c>
      <c r="AD46">
        <v>1</v>
      </c>
      <c r="AE46">
        <v>1</v>
      </c>
      <c r="AF46">
        <v>1</v>
      </c>
      <c r="AG46">
        <v>1</v>
      </c>
      <c r="AH46">
        <v>1</v>
      </c>
      <c r="AI46">
        <v>1</v>
      </c>
      <c r="AJ46">
        <v>1</v>
      </c>
      <c r="AK46">
        <v>1</v>
      </c>
      <c r="AL46">
        <v>1</v>
      </c>
      <c r="AM46">
        <v>1</v>
      </c>
      <c r="AN46">
        <v>1</v>
      </c>
      <c r="AO46">
        <v>1</v>
      </c>
      <c r="AP46">
        <v>1</v>
      </c>
      <c r="AQ46">
        <v>1</v>
      </c>
      <c r="AR46">
        <v>1</v>
      </c>
      <c r="AS46">
        <v>1</v>
      </c>
      <c r="AT46">
        <v>1</v>
      </c>
      <c r="AU46">
        <v>1</v>
      </c>
      <c r="AV46">
        <v>1</v>
      </c>
      <c r="AW46">
        <v>1</v>
      </c>
      <c r="AX46">
        <v>1</v>
      </c>
      <c r="AY46">
        <v>1</v>
      </c>
      <c r="AZ46">
        <v>1</v>
      </c>
      <c r="BA46">
        <v>1</v>
      </c>
      <c r="BB46">
        <v>1</v>
      </c>
      <c r="BC46">
        <v>1</v>
      </c>
      <c r="BD46">
        <v>1</v>
      </c>
      <c r="BE46">
        <v>1</v>
      </c>
      <c r="BF46">
        <v>1</v>
      </c>
      <c r="BG46">
        <v>1</v>
      </c>
      <c r="BH46">
        <v>1</v>
      </c>
      <c r="BI46">
        <v>1</v>
      </c>
      <c r="BJ46">
        <v>1</v>
      </c>
      <c r="BK46">
        <v>1</v>
      </c>
      <c r="BL46">
        <v>1</v>
      </c>
      <c r="BM46">
        <v>1</v>
      </c>
      <c r="BN46">
        <v>1</v>
      </c>
      <c r="BO46">
        <v>1</v>
      </c>
      <c r="BP46">
        <v>1</v>
      </c>
      <c r="BQ46">
        <v>1</v>
      </c>
      <c r="BR46">
        <v>1</v>
      </c>
      <c r="BS46">
        <v>1</v>
      </c>
      <c r="BT46">
        <v>1</v>
      </c>
      <c r="BU46">
        <v>1</v>
      </c>
      <c r="BV46">
        <v>1</v>
      </c>
      <c r="BW46">
        <v>1</v>
      </c>
      <c r="BX46">
        <v>1</v>
      </c>
      <c r="BY46">
        <v>1</v>
      </c>
      <c r="BZ46">
        <v>1</v>
      </c>
    </row>
    <row r="47" spans="1:78">
      <c r="A47" s="86" t="s">
        <v>451</v>
      </c>
      <c r="J47" t="s">
        <v>480</v>
      </c>
      <c r="K47" t="s">
        <v>474</v>
      </c>
      <c r="L47" t="s">
        <v>2</v>
      </c>
      <c r="M47" t="s">
        <v>38</v>
      </c>
      <c r="N47" t="s">
        <v>35</v>
      </c>
      <c r="O47" t="s">
        <v>2608</v>
      </c>
      <c r="P47">
        <v>0</v>
      </c>
      <c r="Q47">
        <v>0</v>
      </c>
      <c r="R47">
        <v>0</v>
      </c>
      <c r="S47">
        <v>0</v>
      </c>
      <c r="T47">
        <v>0</v>
      </c>
      <c r="U47">
        <v>0</v>
      </c>
      <c r="V47">
        <v>0</v>
      </c>
      <c r="W47">
        <v>0</v>
      </c>
      <c r="X47">
        <v>0</v>
      </c>
      <c r="Y47">
        <v>0</v>
      </c>
      <c r="Z47">
        <v>0</v>
      </c>
      <c r="AA47">
        <v>1</v>
      </c>
      <c r="AB47">
        <v>1</v>
      </c>
      <c r="AC47">
        <v>1</v>
      </c>
      <c r="AD47">
        <v>1</v>
      </c>
      <c r="AE47">
        <v>1</v>
      </c>
      <c r="AF47">
        <v>1</v>
      </c>
      <c r="AG47">
        <v>1</v>
      </c>
      <c r="AH47">
        <v>1</v>
      </c>
      <c r="AI47">
        <v>1</v>
      </c>
      <c r="AJ47">
        <v>1</v>
      </c>
      <c r="AK47">
        <v>1</v>
      </c>
      <c r="AL47">
        <v>1</v>
      </c>
      <c r="AM47">
        <v>1</v>
      </c>
      <c r="AN47">
        <v>1</v>
      </c>
      <c r="AO47">
        <v>1</v>
      </c>
      <c r="AP47">
        <v>1</v>
      </c>
      <c r="AQ47">
        <v>1</v>
      </c>
      <c r="AR47">
        <v>1</v>
      </c>
      <c r="AS47">
        <v>1</v>
      </c>
      <c r="AT47">
        <v>1</v>
      </c>
      <c r="AU47">
        <v>1</v>
      </c>
      <c r="AV47">
        <v>1</v>
      </c>
      <c r="AW47">
        <v>1</v>
      </c>
      <c r="AX47">
        <v>1</v>
      </c>
      <c r="AY47">
        <v>1</v>
      </c>
      <c r="AZ47">
        <v>1</v>
      </c>
      <c r="BA47">
        <v>1</v>
      </c>
      <c r="BB47">
        <v>1</v>
      </c>
      <c r="BC47">
        <v>1</v>
      </c>
      <c r="BD47">
        <v>1</v>
      </c>
      <c r="BE47">
        <v>1</v>
      </c>
      <c r="BF47">
        <v>1</v>
      </c>
      <c r="BG47">
        <v>1</v>
      </c>
      <c r="BH47">
        <v>1</v>
      </c>
      <c r="BI47">
        <v>1</v>
      </c>
      <c r="BJ47">
        <v>1</v>
      </c>
      <c r="BK47">
        <v>1</v>
      </c>
      <c r="BL47">
        <v>1</v>
      </c>
      <c r="BM47">
        <v>1</v>
      </c>
      <c r="BN47">
        <v>1</v>
      </c>
      <c r="BO47">
        <v>1</v>
      </c>
      <c r="BP47">
        <v>1</v>
      </c>
      <c r="BQ47">
        <v>1</v>
      </c>
      <c r="BR47">
        <v>1</v>
      </c>
      <c r="BS47">
        <v>1</v>
      </c>
      <c r="BT47">
        <v>1</v>
      </c>
      <c r="BU47">
        <v>1</v>
      </c>
      <c r="BV47">
        <v>1</v>
      </c>
      <c r="BW47">
        <v>1</v>
      </c>
      <c r="BX47">
        <v>1</v>
      </c>
      <c r="BY47">
        <v>1</v>
      </c>
      <c r="BZ47">
        <v>1</v>
      </c>
    </row>
    <row r="48" spans="1:78">
      <c r="A48" s="86" t="s">
        <v>451</v>
      </c>
      <c r="J48" t="s">
        <v>481</v>
      </c>
      <c r="K48" t="s">
        <v>475</v>
      </c>
      <c r="L48" t="s">
        <v>2</v>
      </c>
      <c r="M48" t="s">
        <v>38</v>
      </c>
      <c r="N48" t="s">
        <v>35</v>
      </c>
      <c r="O48" t="s">
        <v>2608</v>
      </c>
      <c r="P48">
        <v>0</v>
      </c>
      <c r="Q48">
        <v>0</v>
      </c>
      <c r="R48">
        <v>0</v>
      </c>
      <c r="S48">
        <v>0</v>
      </c>
      <c r="T48">
        <v>0</v>
      </c>
      <c r="U48">
        <v>0</v>
      </c>
      <c r="V48">
        <v>0</v>
      </c>
      <c r="W48">
        <v>0</v>
      </c>
      <c r="X48">
        <v>0</v>
      </c>
      <c r="Y48">
        <v>0</v>
      </c>
      <c r="Z48">
        <v>0</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c r="BJ48">
        <v>1</v>
      </c>
      <c r="BK48">
        <v>1</v>
      </c>
      <c r="BL48">
        <v>1</v>
      </c>
      <c r="BM48">
        <v>1</v>
      </c>
      <c r="BN48">
        <v>1</v>
      </c>
      <c r="BO48">
        <v>1</v>
      </c>
      <c r="BP48">
        <v>1</v>
      </c>
      <c r="BQ48">
        <v>1</v>
      </c>
      <c r="BR48">
        <v>1</v>
      </c>
      <c r="BS48">
        <v>1</v>
      </c>
      <c r="BT48">
        <v>1</v>
      </c>
      <c r="BU48">
        <v>1</v>
      </c>
      <c r="BV48">
        <v>1</v>
      </c>
      <c r="BW48">
        <v>1</v>
      </c>
      <c r="BX48">
        <v>1</v>
      </c>
      <c r="BY48">
        <v>1</v>
      </c>
      <c r="BZ48">
        <v>1</v>
      </c>
    </row>
    <row r="49" spans="1:78">
      <c r="A49" s="86" t="s">
        <v>451</v>
      </c>
      <c r="J49" t="s">
        <v>482</v>
      </c>
      <c r="K49" t="s">
        <v>476</v>
      </c>
      <c r="L49" t="s">
        <v>5140</v>
      </c>
      <c r="M49" t="s">
        <v>38</v>
      </c>
      <c r="N49" t="s">
        <v>35</v>
      </c>
      <c r="O49" t="s">
        <v>2608</v>
      </c>
      <c r="P49">
        <v>0</v>
      </c>
      <c r="Q49">
        <v>0</v>
      </c>
      <c r="R49">
        <v>0</v>
      </c>
      <c r="S49">
        <v>0</v>
      </c>
      <c r="T49">
        <v>0</v>
      </c>
      <c r="U49">
        <v>0</v>
      </c>
      <c r="V49">
        <v>0</v>
      </c>
      <c r="W49">
        <v>0</v>
      </c>
      <c r="X49">
        <v>0</v>
      </c>
      <c r="Y49">
        <v>0</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row>
    <row r="50" spans="1:78">
      <c r="A50" s="86" t="s">
        <v>451</v>
      </c>
      <c r="J50" t="s">
        <v>483</v>
      </c>
      <c r="K50" t="s">
        <v>477</v>
      </c>
      <c r="L50" t="s">
        <v>2594</v>
      </c>
      <c r="M50" t="s">
        <v>38</v>
      </c>
      <c r="N50" t="s">
        <v>35</v>
      </c>
      <c r="O50" t="s">
        <v>2608</v>
      </c>
      <c r="P50">
        <v>0</v>
      </c>
      <c r="Q50">
        <v>0</v>
      </c>
      <c r="R50">
        <v>0</v>
      </c>
      <c r="S50">
        <v>0</v>
      </c>
      <c r="T50">
        <v>0</v>
      </c>
      <c r="U50">
        <v>0</v>
      </c>
      <c r="V50">
        <v>0</v>
      </c>
      <c r="W50">
        <v>0</v>
      </c>
      <c r="X50">
        <v>0</v>
      </c>
      <c r="Y50">
        <v>0</v>
      </c>
      <c r="Z50">
        <v>0</v>
      </c>
      <c r="AA50">
        <v>1</v>
      </c>
      <c r="AB50">
        <v>1</v>
      </c>
      <c r="AC50">
        <v>1</v>
      </c>
      <c r="AD50">
        <v>1</v>
      </c>
      <c r="AE50">
        <v>1</v>
      </c>
      <c r="AF50">
        <v>1</v>
      </c>
      <c r="AG50">
        <v>1</v>
      </c>
      <c r="AH50">
        <v>1</v>
      </c>
      <c r="AI50">
        <v>1</v>
      </c>
      <c r="AJ50">
        <v>1</v>
      </c>
      <c r="AK50">
        <v>1</v>
      </c>
      <c r="AL50">
        <v>1</v>
      </c>
      <c r="AM50">
        <v>1</v>
      </c>
      <c r="AN50">
        <v>1</v>
      </c>
      <c r="AO50">
        <v>1</v>
      </c>
      <c r="AP50">
        <v>1</v>
      </c>
      <c r="AQ50">
        <v>1</v>
      </c>
      <c r="AR50">
        <v>1</v>
      </c>
      <c r="AS50">
        <v>1</v>
      </c>
      <c r="AT50">
        <v>1</v>
      </c>
      <c r="AU50">
        <v>1</v>
      </c>
      <c r="AV50">
        <v>1</v>
      </c>
      <c r="AW50">
        <v>1</v>
      </c>
      <c r="AX50">
        <v>1</v>
      </c>
      <c r="AY50">
        <v>1</v>
      </c>
      <c r="AZ50">
        <v>1</v>
      </c>
      <c r="BA50">
        <v>1</v>
      </c>
      <c r="BB50">
        <v>1</v>
      </c>
      <c r="BC50">
        <v>1</v>
      </c>
      <c r="BD50">
        <v>1</v>
      </c>
      <c r="BE50">
        <v>1</v>
      </c>
      <c r="BF50">
        <v>1</v>
      </c>
      <c r="BG50">
        <v>1</v>
      </c>
      <c r="BH50">
        <v>1</v>
      </c>
      <c r="BI50">
        <v>1</v>
      </c>
      <c r="BJ50">
        <v>1</v>
      </c>
      <c r="BK50">
        <v>1</v>
      </c>
      <c r="BL50">
        <v>1</v>
      </c>
      <c r="BM50">
        <v>1</v>
      </c>
      <c r="BN50">
        <v>1</v>
      </c>
      <c r="BO50">
        <v>1</v>
      </c>
      <c r="BP50">
        <v>1</v>
      </c>
      <c r="BQ50">
        <v>1</v>
      </c>
      <c r="BR50">
        <v>1</v>
      </c>
      <c r="BS50">
        <v>1</v>
      </c>
      <c r="BT50">
        <v>1</v>
      </c>
      <c r="BU50">
        <v>1</v>
      </c>
      <c r="BV50">
        <v>1</v>
      </c>
      <c r="BW50">
        <v>1</v>
      </c>
      <c r="BX50">
        <v>1</v>
      </c>
      <c r="BY50">
        <v>1</v>
      </c>
      <c r="BZ50">
        <v>1</v>
      </c>
    </row>
    <row r="51" spans="1:78">
      <c r="A51" s="86" t="s">
        <v>451</v>
      </c>
      <c r="K51" t="s">
        <v>478</v>
      </c>
      <c r="L51" t="s">
        <v>5160</v>
      </c>
      <c r="M51" t="s">
        <v>38</v>
      </c>
      <c r="N51" t="s">
        <v>35</v>
      </c>
      <c r="O51" t="s">
        <v>2608</v>
      </c>
      <c r="P51">
        <v>0</v>
      </c>
      <c r="Q51">
        <v>0</v>
      </c>
      <c r="R51">
        <v>0</v>
      </c>
      <c r="S51">
        <v>0</v>
      </c>
      <c r="T51">
        <v>0</v>
      </c>
      <c r="U51">
        <v>0</v>
      </c>
      <c r="V51">
        <v>0</v>
      </c>
      <c r="W51">
        <v>0</v>
      </c>
      <c r="X51">
        <v>0</v>
      </c>
      <c r="Y51">
        <v>0</v>
      </c>
      <c r="Z51">
        <v>0</v>
      </c>
      <c r="AA51">
        <v>1</v>
      </c>
      <c r="AB51">
        <v>1</v>
      </c>
      <c r="AC51">
        <v>1</v>
      </c>
      <c r="AD51">
        <v>1</v>
      </c>
      <c r="AE51">
        <v>1</v>
      </c>
      <c r="AF51">
        <v>1</v>
      </c>
      <c r="AG51">
        <v>1</v>
      </c>
      <c r="AH51">
        <v>1</v>
      </c>
      <c r="AI51">
        <v>1</v>
      </c>
      <c r="AJ51">
        <v>1</v>
      </c>
      <c r="AK51">
        <v>1</v>
      </c>
      <c r="AL51">
        <v>1</v>
      </c>
      <c r="AM51">
        <v>1</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c r="BJ51">
        <v>1</v>
      </c>
      <c r="BK51">
        <v>1</v>
      </c>
      <c r="BL51">
        <v>1</v>
      </c>
      <c r="BM51">
        <v>1</v>
      </c>
      <c r="BN51">
        <v>1</v>
      </c>
      <c r="BO51">
        <v>1</v>
      </c>
      <c r="BP51">
        <v>1</v>
      </c>
      <c r="BQ51">
        <v>1</v>
      </c>
      <c r="BR51">
        <v>1</v>
      </c>
      <c r="BS51">
        <v>1</v>
      </c>
      <c r="BT51">
        <v>1</v>
      </c>
      <c r="BU51">
        <v>1</v>
      </c>
      <c r="BV51">
        <v>1</v>
      </c>
      <c r="BW51">
        <v>1</v>
      </c>
      <c r="BX51">
        <v>1</v>
      </c>
      <c r="BY51">
        <v>1</v>
      </c>
      <c r="BZ51">
        <v>1</v>
      </c>
    </row>
    <row r="52" spans="1:78">
      <c r="A52" s="86" t="s">
        <v>451</v>
      </c>
      <c r="K52" t="s">
        <v>479</v>
      </c>
      <c r="L52" t="s">
        <v>5163</v>
      </c>
      <c r="M52" t="s">
        <v>38</v>
      </c>
      <c r="N52" t="s">
        <v>35</v>
      </c>
      <c r="O52" t="s">
        <v>2608</v>
      </c>
      <c r="P52">
        <v>0</v>
      </c>
      <c r="Q52">
        <v>0</v>
      </c>
      <c r="R52">
        <v>0</v>
      </c>
      <c r="S52">
        <v>0</v>
      </c>
      <c r="T52">
        <v>0</v>
      </c>
      <c r="U52">
        <v>0</v>
      </c>
      <c r="V52">
        <v>0</v>
      </c>
      <c r="W52">
        <v>0</v>
      </c>
      <c r="X52">
        <v>0</v>
      </c>
      <c r="Y52">
        <v>0</v>
      </c>
      <c r="Z52">
        <v>0</v>
      </c>
      <c r="AA52">
        <v>1</v>
      </c>
      <c r="AB52">
        <v>1</v>
      </c>
      <c r="AC52">
        <v>1</v>
      </c>
      <c r="AD52">
        <v>1</v>
      </c>
      <c r="AE52">
        <v>1</v>
      </c>
      <c r="AF52">
        <v>1</v>
      </c>
      <c r="AG52">
        <v>1</v>
      </c>
      <c r="AH52">
        <v>1</v>
      </c>
      <c r="AI52">
        <v>1</v>
      </c>
      <c r="AJ52">
        <v>1</v>
      </c>
      <c r="AK52">
        <v>1</v>
      </c>
      <c r="AL52">
        <v>1</v>
      </c>
      <c r="AM52">
        <v>1</v>
      </c>
      <c r="AN52">
        <v>1</v>
      </c>
      <c r="AO52">
        <v>1</v>
      </c>
      <c r="AP52">
        <v>1</v>
      </c>
      <c r="AQ52">
        <v>1</v>
      </c>
      <c r="AR52">
        <v>1</v>
      </c>
      <c r="AS52">
        <v>1</v>
      </c>
      <c r="AT52">
        <v>1</v>
      </c>
      <c r="AU52">
        <v>1</v>
      </c>
      <c r="AV52">
        <v>1</v>
      </c>
      <c r="AW52">
        <v>1</v>
      </c>
      <c r="AX52">
        <v>1</v>
      </c>
      <c r="AY52">
        <v>1</v>
      </c>
      <c r="AZ52">
        <v>1</v>
      </c>
      <c r="BA52">
        <v>1</v>
      </c>
      <c r="BB52">
        <v>1</v>
      </c>
      <c r="BC52">
        <v>1</v>
      </c>
      <c r="BD52">
        <v>1</v>
      </c>
      <c r="BE52">
        <v>1</v>
      </c>
      <c r="BF52">
        <v>1</v>
      </c>
      <c r="BG52">
        <v>1</v>
      </c>
      <c r="BH52">
        <v>1</v>
      </c>
      <c r="BI52">
        <v>1</v>
      </c>
      <c r="BJ52">
        <v>1</v>
      </c>
      <c r="BK52">
        <v>1</v>
      </c>
      <c r="BL52">
        <v>1</v>
      </c>
      <c r="BM52">
        <v>1</v>
      </c>
      <c r="BN52">
        <v>1</v>
      </c>
      <c r="BO52">
        <v>1</v>
      </c>
      <c r="BP52">
        <v>1</v>
      </c>
      <c r="BQ52">
        <v>1</v>
      </c>
      <c r="BR52">
        <v>1</v>
      </c>
      <c r="BS52">
        <v>1</v>
      </c>
      <c r="BT52">
        <v>1</v>
      </c>
      <c r="BU52">
        <v>1</v>
      </c>
      <c r="BV52">
        <v>1</v>
      </c>
      <c r="BW52">
        <v>1</v>
      </c>
      <c r="BX52">
        <v>1</v>
      </c>
      <c r="BY52">
        <v>1</v>
      </c>
      <c r="BZ52">
        <v>1</v>
      </c>
    </row>
    <row r="53" spans="1:78">
      <c r="A53" s="86" t="s">
        <v>451</v>
      </c>
      <c r="J53" t="e">
        <f>22*K29</f>
        <v>#DIV/0!</v>
      </c>
      <c r="K53" t="s">
        <v>480</v>
      </c>
      <c r="L53" t="s">
        <v>5163</v>
      </c>
      <c r="M53" t="s">
        <v>38</v>
      </c>
      <c r="N53" t="s">
        <v>35</v>
      </c>
      <c r="O53" t="s">
        <v>2608</v>
      </c>
      <c r="P53">
        <v>0</v>
      </c>
      <c r="Q53">
        <v>0</v>
      </c>
      <c r="R53">
        <v>0</v>
      </c>
      <c r="S53">
        <v>0</v>
      </c>
      <c r="T53">
        <v>0</v>
      </c>
      <c r="U53">
        <v>0</v>
      </c>
      <c r="V53">
        <v>0</v>
      </c>
      <c r="W53">
        <v>0</v>
      </c>
      <c r="X53">
        <v>0</v>
      </c>
      <c r="Y53">
        <v>0</v>
      </c>
      <c r="Z53">
        <v>1</v>
      </c>
      <c r="AA53">
        <v>1</v>
      </c>
      <c r="AB53">
        <v>1</v>
      </c>
      <c r="AC53">
        <v>1</v>
      </c>
      <c r="AD53">
        <v>1</v>
      </c>
      <c r="AE53">
        <v>1</v>
      </c>
      <c r="AF53">
        <v>1</v>
      </c>
      <c r="AG53">
        <v>1</v>
      </c>
      <c r="AH53">
        <v>1</v>
      </c>
      <c r="AI53">
        <v>1</v>
      </c>
      <c r="AJ53">
        <v>1</v>
      </c>
      <c r="AK53">
        <v>1</v>
      </c>
      <c r="AL53">
        <v>1</v>
      </c>
      <c r="AM53">
        <v>1</v>
      </c>
      <c r="AN53">
        <v>1</v>
      </c>
      <c r="AO53">
        <v>1</v>
      </c>
      <c r="AP53">
        <v>1</v>
      </c>
      <c r="AQ53">
        <v>1</v>
      </c>
      <c r="AR53">
        <v>1</v>
      </c>
      <c r="AS53">
        <v>1</v>
      </c>
      <c r="AT53">
        <v>1</v>
      </c>
      <c r="AU53">
        <v>1</v>
      </c>
      <c r="AV53">
        <v>1</v>
      </c>
      <c r="AW53">
        <v>1</v>
      </c>
      <c r="AX53">
        <v>1</v>
      </c>
      <c r="AY53">
        <v>1</v>
      </c>
      <c r="AZ53">
        <v>1</v>
      </c>
      <c r="BA53">
        <v>1</v>
      </c>
      <c r="BB53">
        <v>1</v>
      </c>
      <c r="BC53">
        <v>1</v>
      </c>
      <c r="BD53">
        <v>1</v>
      </c>
      <c r="BE53">
        <v>1</v>
      </c>
      <c r="BF53">
        <v>1</v>
      </c>
      <c r="BG53">
        <v>1</v>
      </c>
      <c r="BH53">
        <v>1</v>
      </c>
      <c r="BI53">
        <v>1</v>
      </c>
      <c r="BJ53">
        <v>1</v>
      </c>
      <c r="BK53">
        <v>1</v>
      </c>
      <c r="BL53">
        <v>1</v>
      </c>
      <c r="BM53">
        <v>1</v>
      </c>
      <c r="BN53">
        <v>1</v>
      </c>
      <c r="BO53">
        <v>1</v>
      </c>
      <c r="BP53">
        <v>1</v>
      </c>
      <c r="BQ53">
        <v>1</v>
      </c>
      <c r="BR53">
        <v>1</v>
      </c>
      <c r="BS53">
        <v>1</v>
      </c>
      <c r="BT53">
        <v>1</v>
      </c>
      <c r="BU53">
        <v>1</v>
      </c>
      <c r="BV53">
        <v>1</v>
      </c>
      <c r="BW53">
        <v>1</v>
      </c>
      <c r="BX53">
        <v>1</v>
      </c>
      <c r="BY53">
        <v>1</v>
      </c>
      <c r="BZ53">
        <v>1</v>
      </c>
    </row>
    <row r="54" spans="1:78">
      <c r="A54" s="86" t="s">
        <v>451</v>
      </c>
      <c r="J54" t="e">
        <f t="shared" ref="J54:J57" si="12">22*K30</f>
        <v>#DIV/0!</v>
      </c>
      <c r="K54" t="s">
        <v>481</v>
      </c>
      <c r="L54" t="s">
        <v>5163</v>
      </c>
      <c r="M54" t="s">
        <v>38</v>
      </c>
      <c r="N54" t="s">
        <v>35</v>
      </c>
      <c r="O54" t="s">
        <v>2608</v>
      </c>
      <c r="P54">
        <v>0</v>
      </c>
      <c r="Q54">
        <v>0</v>
      </c>
      <c r="R54">
        <v>0</v>
      </c>
      <c r="S54">
        <v>0</v>
      </c>
      <c r="T54">
        <v>0</v>
      </c>
      <c r="U54">
        <v>0</v>
      </c>
      <c r="V54">
        <v>0</v>
      </c>
      <c r="W54">
        <v>0</v>
      </c>
      <c r="X54">
        <v>0</v>
      </c>
      <c r="Y54">
        <v>0</v>
      </c>
      <c r="Z54">
        <v>0</v>
      </c>
      <c r="AA54">
        <v>1</v>
      </c>
      <c r="AB54">
        <v>1</v>
      </c>
      <c r="AC54">
        <v>1</v>
      </c>
      <c r="AD54">
        <v>1</v>
      </c>
      <c r="AE54">
        <v>1</v>
      </c>
      <c r="AF54">
        <v>1</v>
      </c>
      <c r="AG54">
        <v>1</v>
      </c>
      <c r="AH54">
        <v>1</v>
      </c>
      <c r="AI54">
        <v>1</v>
      </c>
      <c r="AJ54">
        <v>1</v>
      </c>
      <c r="AK54">
        <v>1</v>
      </c>
      <c r="AL54">
        <v>1</v>
      </c>
      <c r="AM54">
        <v>1</v>
      </c>
      <c r="AN54">
        <v>1</v>
      </c>
      <c r="AO54">
        <v>1</v>
      </c>
      <c r="AP54">
        <v>1</v>
      </c>
      <c r="AQ54">
        <v>1</v>
      </c>
      <c r="AR54">
        <v>1</v>
      </c>
      <c r="AS54">
        <v>1</v>
      </c>
      <c r="AT54">
        <v>1</v>
      </c>
      <c r="AU54">
        <v>1</v>
      </c>
      <c r="AV54">
        <v>1</v>
      </c>
      <c r="AW54">
        <v>1</v>
      </c>
      <c r="AX54">
        <v>1</v>
      </c>
      <c r="AY54">
        <v>1</v>
      </c>
      <c r="AZ54">
        <v>1</v>
      </c>
      <c r="BA54">
        <v>1</v>
      </c>
      <c r="BB54">
        <v>1</v>
      </c>
      <c r="BC54">
        <v>1</v>
      </c>
      <c r="BD54">
        <v>1</v>
      </c>
      <c r="BE54">
        <v>1</v>
      </c>
      <c r="BF54">
        <v>1</v>
      </c>
      <c r="BG54">
        <v>1</v>
      </c>
      <c r="BH54">
        <v>1</v>
      </c>
      <c r="BI54">
        <v>1</v>
      </c>
      <c r="BJ54">
        <v>1</v>
      </c>
      <c r="BK54">
        <v>1</v>
      </c>
      <c r="BL54">
        <v>1</v>
      </c>
      <c r="BM54">
        <v>1</v>
      </c>
      <c r="BN54">
        <v>1</v>
      </c>
      <c r="BO54">
        <v>1</v>
      </c>
      <c r="BP54">
        <v>1</v>
      </c>
      <c r="BQ54">
        <v>1</v>
      </c>
      <c r="BR54">
        <v>1</v>
      </c>
      <c r="BS54">
        <v>1</v>
      </c>
      <c r="BT54">
        <v>1</v>
      </c>
      <c r="BU54">
        <v>1</v>
      </c>
      <c r="BV54">
        <v>1</v>
      </c>
      <c r="BW54">
        <v>1</v>
      </c>
      <c r="BX54">
        <v>1</v>
      </c>
      <c r="BY54">
        <v>1</v>
      </c>
      <c r="BZ54">
        <v>1</v>
      </c>
    </row>
    <row r="55" spans="1:78">
      <c r="A55" s="86" t="s">
        <v>451</v>
      </c>
      <c r="J55" t="e">
        <f t="shared" si="12"/>
        <v>#DIV/0!</v>
      </c>
      <c r="K55" t="s">
        <v>482</v>
      </c>
      <c r="L55" t="s">
        <v>5163</v>
      </c>
      <c r="M55" t="s">
        <v>38</v>
      </c>
      <c r="N55" t="s">
        <v>35</v>
      </c>
      <c r="O55" t="s">
        <v>2608</v>
      </c>
      <c r="P55">
        <v>0</v>
      </c>
      <c r="Q55">
        <v>0</v>
      </c>
      <c r="R55">
        <v>0</v>
      </c>
      <c r="S55">
        <v>0</v>
      </c>
      <c r="T55">
        <v>0</v>
      </c>
      <c r="U55">
        <v>0</v>
      </c>
      <c r="V55">
        <v>0</v>
      </c>
      <c r="W55">
        <v>0</v>
      </c>
      <c r="X55">
        <v>0</v>
      </c>
      <c r="Y55">
        <v>0</v>
      </c>
      <c r="Z55">
        <v>0</v>
      </c>
      <c r="AA55">
        <v>1</v>
      </c>
      <c r="AB55">
        <v>1</v>
      </c>
      <c r="AC55">
        <v>1</v>
      </c>
      <c r="AD55">
        <v>1</v>
      </c>
      <c r="AE55">
        <v>1</v>
      </c>
      <c r="AF55">
        <v>1</v>
      </c>
      <c r="AG55">
        <v>1</v>
      </c>
      <c r="AH55">
        <v>1</v>
      </c>
      <c r="AI55">
        <v>1</v>
      </c>
      <c r="AJ55">
        <v>1</v>
      </c>
      <c r="AK55">
        <v>1</v>
      </c>
      <c r="AL55">
        <v>1</v>
      </c>
      <c r="AM55">
        <v>1</v>
      </c>
      <c r="AN55">
        <v>1</v>
      </c>
      <c r="AO55">
        <v>1</v>
      </c>
      <c r="AP55">
        <v>1</v>
      </c>
      <c r="AQ55">
        <v>1</v>
      </c>
      <c r="AR55">
        <v>1</v>
      </c>
      <c r="AS55">
        <v>1</v>
      </c>
      <c r="AT55">
        <v>1</v>
      </c>
      <c r="AU55">
        <v>1</v>
      </c>
      <c r="AV55">
        <v>1</v>
      </c>
      <c r="AW55">
        <v>1</v>
      </c>
      <c r="AX55">
        <v>1</v>
      </c>
      <c r="AY55">
        <v>1</v>
      </c>
      <c r="AZ55">
        <v>1</v>
      </c>
      <c r="BA55">
        <v>1</v>
      </c>
      <c r="BB55">
        <v>1</v>
      </c>
      <c r="BC55">
        <v>1</v>
      </c>
      <c r="BD55">
        <v>1</v>
      </c>
      <c r="BE55">
        <v>1</v>
      </c>
      <c r="BF55">
        <v>1</v>
      </c>
      <c r="BG55">
        <v>1</v>
      </c>
      <c r="BH55">
        <v>1</v>
      </c>
      <c r="BI55">
        <v>1</v>
      </c>
      <c r="BJ55">
        <v>1</v>
      </c>
      <c r="BK55">
        <v>1</v>
      </c>
      <c r="BL55">
        <v>1</v>
      </c>
      <c r="BM55">
        <v>1</v>
      </c>
      <c r="BN55">
        <v>1</v>
      </c>
      <c r="BO55">
        <v>1</v>
      </c>
      <c r="BP55">
        <v>1</v>
      </c>
      <c r="BQ55">
        <v>1</v>
      </c>
      <c r="BR55">
        <v>1</v>
      </c>
      <c r="BS55">
        <v>1</v>
      </c>
      <c r="BT55">
        <v>1</v>
      </c>
      <c r="BU55">
        <v>1</v>
      </c>
      <c r="BV55">
        <v>1</v>
      </c>
      <c r="BW55">
        <v>1</v>
      </c>
      <c r="BX55">
        <v>1</v>
      </c>
      <c r="BY55">
        <v>1</v>
      </c>
      <c r="BZ55">
        <v>1</v>
      </c>
    </row>
    <row r="56" spans="1:78">
      <c r="A56" s="86" t="s">
        <v>451</v>
      </c>
      <c r="J56" t="e">
        <f t="shared" si="12"/>
        <v>#DIV/0!</v>
      </c>
      <c r="K56" t="s">
        <v>483</v>
      </c>
      <c r="L56" t="s">
        <v>5163</v>
      </c>
      <c r="M56" t="s">
        <v>38</v>
      </c>
      <c r="N56" t="s">
        <v>35</v>
      </c>
      <c r="O56" t="s">
        <v>2608</v>
      </c>
      <c r="P56">
        <v>0</v>
      </c>
      <c r="Q56">
        <v>0</v>
      </c>
      <c r="R56">
        <v>0</v>
      </c>
      <c r="S56">
        <v>0</v>
      </c>
      <c r="T56">
        <v>0</v>
      </c>
      <c r="U56">
        <v>0</v>
      </c>
      <c r="V56">
        <v>0</v>
      </c>
      <c r="W56">
        <v>0</v>
      </c>
      <c r="X56">
        <v>0</v>
      </c>
      <c r="Y56">
        <v>0</v>
      </c>
      <c r="Z56">
        <v>0</v>
      </c>
      <c r="AA56">
        <v>1</v>
      </c>
      <c r="AB56">
        <v>1</v>
      </c>
      <c r="AC56">
        <v>1</v>
      </c>
      <c r="AD56">
        <v>1</v>
      </c>
      <c r="AE56">
        <v>1</v>
      </c>
      <c r="AF56">
        <v>1</v>
      </c>
      <c r="AG56">
        <v>1</v>
      </c>
      <c r="AH56">
        <v>1</v>
      </c>
      <c r="AI56">
        <v>1</v>
      </c>
      <c r="AJ56">
        <v>1</v>
      </c>
      <c r="AK56">
        <v>1</v>
      </c>
      <c r="AL56">
        <v>1</v>
      </c>
      <c r="AM56">
        <v>1</v>
      </c>
      <c r="AN56">
        <v>1</v>
      </c>
      <c r="AO56">
        <v>1</v>
      </c>
      <c r="AP56">
        <v>1</v>
      </c>
      <c r="AQ56">
        <v>1</v>
      </c>
      <c r="AR56">
        <v>1</v>
      </c>
      <c r="AS56">
        <v>1</v>
      </c>
      <c r="AT56">
        <v>1</v>
      </c>
      <c r="AU56">
        <v>1</v>
      </c>
      <c r="AV56">
        <v>1</v>
      </c>
      <c r="AW56">
        <v>1</v>
      </c>
      <c r="AX56">
        <v>1</v>
      </c>
      <c r="AY56">
        <v>1</v>
      </c>
      <c r="AZ56">
        <v>1</v>
      </c>
      <c r="BA56">
        <v>1</v>
      </c>
      <c r="BB56">
        <v>1</v>
      </c>
      <c r="BC56">
        <v>1</v>
      </c>
      <c r="BD56">
        <v>1</v>
      </c>
      <c r="BE56">
        <v>1</v>
      </c>
      <c r="BF56">
        <v>1</v>
      </c>
      <c r="BG56">
        <v>1</v>
      </c>
      <c r="BH56">
        <v>1</v>
      </c>
      <c r="BI56">
        <v>1</v>
      </c>
      <c r="BJ56">
        <v>1</v>
      </c>
      <c r="BK56">
        <v>1</v>
      </c>
      <c r="BL56">
        <v>1</v>
      </c>
      <c r="BM56">
        <v>1</v>
      </c>
      <c r="BN56">
        <v>1</v>
      </c>
      <c r="BO56">
        <v>1</v>
      </c>
      <c r="BP56">
        <v>1</v>
      </c>
      <c r="BQ56">
        <v>1</v>
      </c>
      <c r="BR56">
        <v>1</v>
      </c>
      <c r="BS56">
        <v>1</v>
      </c>
      <c r="BT56">
        <v>1</v>
      </c>
      <c r="BU56">
        <v>1</v>
      </c>
      <c r="BV56">
        <v>1</v>
      </c>
      <c r="BW56">
        <v>1</v>
      </c>
      <c r="BX56">
        <v>1</v>
      </c>
      <c r="BY56">
        <v>1</v>
      </c>
      <c r="BZ56">
        <v>1</v>
      </c>
    </row>
    <row r="57" spans="1:78">
      <c r="A57" s="86" t="s">
        <v>451</v>
      </c>
      <c r="J57" t="e">
        <f t="shared" si="12"/>
        <v>#DIV/0!</v>
      </c>
    </row>
    <row r="58" spans="1:78">
      <c r="A58" s="86" t="s">
        <v>451</v>
      </c>
    </row>
    <row r="59" spans="1:78">
      <c r="A59" s="86" t="s">
        <v>451</v>
      </c>
    </row>
    <row r="60" spans="1:78">
      <c r="A60" s="86" t="s">
        <v>451</v>
      </c>
    </row>
    <row r="61" spans="1:78">
      <c r="B61" s="78"/>
    </row>
  </sheetData>
  <phoneticPr fontId="3" type="noConversion"/>
  <pageMargins left="0.7" right="0.7" top="0.75" bottom="0.75" header="0.3" footer="0.3"/>
  <tableParts count="2">
    <tablePart r:id="rId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671A6-FFB4-4697-8FAB-99A11F4AD1AE}">
  <sheetPr codeName="Sheet20">
    <tabColor theme="2" tint="-9.9978637043366805E-2"/>
  </sheetPr>
  <dimension ref="A1:BZ56"/>
  <sheetViews>
    <sheetView topLeftCell="I20" zoomScaleNormal="100" workbookViewId="0">
      <selection activeCell="O60" sqref="O60"/>
    </sheetView>
  </sheetViews>
  <sheetFormatPr defaultRowHeight="14.5"/>
  <cols>
    <col min="1" max="1" width="11.453125" bestFit="1" customWidth="1"/>
    <col min="2" max="2" width="33.6328125" bestFit="1" customWidth="1"/>
    <col min="3" max="3" width="7.90625" bestFit="1" customWidth="1"/>
    <col min="4" max="4" width="11.453125" bestFit="1" customWidth="1"/>
    <col min="5" max="5" width="15.6328125" customWidth="1"/>
    <col min="6" max="6" width="7.6328125" bestFit="1" customWidth="1"/>
    <col min="7" max="7" width="6.90625" bestFit="1" customWidth="1"/>
    <col min="8" max="8" width="8.453125" bestFit="1" customWidth="1"/>
    <col min="9" max="9" width="18.26953125" bestFit="1" customWidth="1"/>
    <col min="10" max="10" width="38.453125" bestFit="1" customWidth="1"/>
    <col min="11" max="11" width="16.36328125" bestFit="1" customWidth="1"/>
    <col min="12" max="12" width="18.54296875" bestFit="1" customWidth="1"/>
    <col min="13" max="13" width="12.54296875" bestFit="1" customWidth="1"/>
    <col min="14" max="14" width="11.26953125" bestFit="1" customWidth="1"/>
    <col min="15" max="15" width="9.08984375" bestFit="1" customWidth="1"/>
    <col min="16" max="16" width="12.36328125" bestFit="1" customWidth="1"/>
    <col min="17" max="17" width="12.08984375" bestFit="1" customWidth="1"/>
    <col min="18" max="19" width="12.36328125" bestFit="1" customWidth="1"/>
    <col min="20" max="24" width="12.6328125" bestFit="1" customWidth="1"/>
    <col min="25" max="25" width="12.54296875" bestFit="1" customWidth="1"/>
    <col min="26" max="27" width="12.6328125" bestFit="1" customWidth="1"/>
    <col min="28" max="28" width="12.36328125" bestFit="1" customWidth="1"/>
    <col min="29" max="29" width="12.08984375" bestFit="1" customWidth="1"/>
    <col min="30" max="31" width="12.36328125" bestFit="1" customWidth="1"/>
    <col min="32" max="36" width="12.6328125" bestFit="1" customWidth="1"/>
    <col min="37" max="37" width="12.54296875" bestFit="1" customWidth="1"/>
    <col min="38" max="39" width="12.6328125" bestFit="1" customWidth="1"/>
    <col min="40" max="40" width="12.36328125" bestFit="1" customWidth="1"/>
    <col min="41" max="41" width="12.08984375" bestFit="1" customWidth="1"/>
    <col min="42" max="43" width="12.36328125" bestFit="1" customWidth="1"/>
    <col min="44" max="48" width="12.6328125" bestFit="1" customWidth="1"/>
    <col min="49" max="49" width="12.54296875" bestFit="1" customWidth="1"/>
    <col min="50" max="51" width="12.6328125" bestFit="1" customWidth="1"/>
    <col min="52" max="52" width="12.36328125" bestFit="1" customWidth="1"/>
    <col min="53" max="53" width="12.08984375" bestFit="1" customWidth="1"/>
    <col min="54" max="54" width="12.36328125" bestFit="1" customWidth="1"/>
    <col min="55" max="55" width="12.26953125" bestFit="1" customWidth="1"/>
    <col min="56" max="60" width="12.54296875" bestFit="1" customWidth="1"/>
    <col min="61" max="61" width="12.36328125" bestFit="1" customWidth="1"/>
    <col min="62" max="63" width="12.54296875" bestFit="1" customWidth="1"/>
    <col min="64" max="64" width="12.26953125" bestFit="1" customWidth="1"/>
    <col min="65" max="65" width="12" bestFit="1" customWidth="1"/>
    <col min="66" max="66" width="12.26953125" bestFit="1" customWidth="1"/>
    <col min="67" max="67" width="12.36328125" bestFit="1" customWidth="1"/>
    <col min="68" max="72" width="12.6328125" bestFit="1" customWidth="1"/>
    <col min="73" max="73" width="12.54296875" bestFit="1" customWidth="1"/>
    <col min="74" max="75" width="12.6328125" bestFit="1" customWidth="1"/>
    <col min="76" max="76" width="12.36328125" bestFit="1" customWidth="1"/>
    <col min="77" max="77" width="12.08984375" bestFit="1" customWidth="1"/>
    <col min="78" max="78" width="12.36328125" bestFit="1" customWidth="1"/>
  </cols>
  <sheetData>
    <row r="1" spans="1:78" ht="15" thickBot="1"/>
    <row r="2" spans="1:78" ht="15" thickBot="1">
      <c r="B2" s="80" t="s">
        <v>7481</v>
      </c>
      <c r="C2" s="72"/>
      <c r="P2" s="1">
        <v>45200</v>
      </c>
      <c r="Q2" s="1">
        <v>45231</v>
      </c>
      <c r="R2" s="1">
        <v>45261</v>
      </c>
      <c r="S2" s="1">
        <v>45292</v>
      </c>
      <c r="T2" s="1">
        <v>45323</v>
      </c>
      <c r="U2" s="1">
        <v>45352</v>
      </c>
      <c r="V2" s="1">
        <v>45383</v>
      </c>
      <c r="W2" s="1">
        <v>45413</v>
      </c>
      <c r="X2" s="1">
        <v>45444</v>
      </c>
      <c r="Y2" s="1">
        <v>45474</v>
      </c>
      <c r="Z2" s="1">
        <v>45505</v>
      </c>
      <c r="AA2" s="1">
        <v>45536</v>
      </c>
      <c r="AB2" s="1">
        <v>45566</v>
      </c>
      <c r="AC2" s="1">
        <v>45597</v>
      </c>
      <c r="AD2" s="1">
        <v>45627</v>
      </c>
      <c r="AE2" s="1">
        <v>45658</v>
      </c>
      <c r="AF2" s="1">
        <v>45689</v>
      </c>
      <c r="AG2" s="1">
        <v>45717</v>
      </c>
      <c r="AH2" s="1">
        <v>45748</v>
      </c>
      <c r="AI2" s="1">
        <v>45778</v>
      </c>
      <c r="AJ2" s="1">
        <v>45809</v>
      </c>
      <c r="AK2" s="1">
        <v>45839</v>
      </c>
      <c r="AL2" s="1">
        <v>45870</v>
      </c>
      <c r="AM2" s="1">
        <v>45901</v>
      </c>
      <c r="AN2" s="1">
        <v>45931</v>
      </c>
      <c r="AO2" s="1">
        <v>45962</v>
      </c>
      <c r="AP2" s="1">
        <v>45992</v>
      </c>
      <c r="AQ2" s="1">
        <v>46023</v>
      </c>
      <c r="AR2" s="1">
        <v>46054</v>
      </c>
      <c r="AS2" s="1">
        <v>46082</v>
      </c>
      <c r="AT2" s="1">
        <v>46113</v>
      </c>
      <c r="AU2" s="1">
        <v>46143</v>
      </c>
      <c r="AV2" s="1">
        <v>46174</v>
      </c>
      <c r="AW2" s="1">
        <v>46204</v>
      </c>
      <c r="AX2" s="1">
        <v>46235</v>
      </c>
      <c r="AY2" s="1">
        <v>46266</v>
      </c>
      <c r="AZ2" s="1">
        <v>46296</v>
      </c>
      <c r="BA2" s="1">
        <v>46327</v>
      </c>
      <c r="BB2" s="1">
        <v>46357</v>
      </c>
      <c r="BC2" s="1">
        <v>46388</v>
      </c>
      <c r="BD2" s="1">
        <v>46419</v>
      </c>
      <c r="BE2" s="1">
        <v>46447</v>
      </c>
      <c r="BF2" s="1">
        <v>46478</v>
      </c>
      <c r="BG2" s="1">
        <v>46508</v>
      </c>
      <c r="BH2" s="1">
        <v>46539</v>
      </c>
      <c r="BI2" s="1">
        <v>46569</v>
      </c>
      <c r="BJ2" s="1">
        <v>46600</v>
      </c>
      <c r="BK2" s="1">
        <v>46631</v>
      </c>
      <c r="BL2" s="1">
        <v>46661</v>
      </c>
      <c r="BM2" s="1">
        <v>46692</v>
      </c>
      <c r="BN2" s="1">
        <v>46722</v>
      </c>
      <c r="BO2" s="1">
        <v>46753</v>
      </c>
      <c r="BP2" s="1">
        <v>46784</v>
      </c>
      <c r="BQ2" s="1">
        <v>46813</v>
      </c>
      <c r="BR2" s="1">
        <v>46844</v>
      </c>
      <c r="BS2" s="1">
        <v>46874</v>
      </c>
      <c r="BT2" s="1">
        <v>46905</v>
      </c>
      <c r="BU2" s="1">
        <v>46935</v>
      </c>
      <c r="BV2" s="1">
        <v>46966</v>
      </c>
      <c r="BW2" s="1">
        <v>46997</v>
      </c>
      <c r="BX2" s="1">
        <v>47027</v>
      </c>
      <c r="BY2" s="1">
        <v>47058</v>
      </c>
      <c r="BZ2" s="1">
        <v>47088</v>
      </c>
    </row>
    <row r="3" spans="1:78" ht="29.5" thickBot="1">
      <c r="B3" s="5" t="s">
        <v>56</v>
      </c>
      <c r="C3" s="6" t="s">
        <v>42</v>
      </c>
      <c r="D3" s="6" t="s">
        <v>39</v>
      </c>
      <c r="E3" s="6" t="s">
        <v>2589</v>
      </c>
      <c r="F3" s="6" t="s">
        <v>2609</v>
      </c>
      <c r="G3" s="6" t="s">
        <v>2610</v>
      </c>
      <c r="H3" s="5" t="s">
        <v>57</v>
      </c>
      <c r="I3" s="4" t="s">
        <v>55</v>
      </c>
      <c r="J3" s="5" t="s">
        <v>58</v>
      </c>
      <c r="K3" s="3" t="s">
        <v>16</v>
      </c>
      <c r="L3" s="3" t="s">
        <v>1</v>
      </c>
      <c r="M3" s="3" t="s">
        <v>26</v>
      </c>
      <c r="N3" s="3" t="s">
        <v>36</v>
      </c>
      <c r="O3" s="3" t="s">
        <v>2607</v>
      </c>
    </row>
    <row r="4" spans="1:78">
      <c r="A4" s="58">
        <v>45536</v>
      </c>
      <c r="B4" s="7" t="e">
        <f>+_xlfn.XLOOKUP(I4,#REF!,#REF!)</f>
        <v>#REF!</v>
      </c>
      <c r="C4" s="8">
        <v>1</v>
      </c>
      <c r="D4" s="8" t="str">
        <f>+LEFT(I4,11)</f>
        <v>01-MK-31-11</v>
      </c>
      <c r="E4" s="57">
        <v>45536</v>
      </c>
      <c r="F4" s="59"/>
      <c r="G4" s="59"/>
      <c r="H4" s="9" t="s">
        <v>37</v>
      </c>
      <c r="I4" s="7" t="s">
        <v>1217</v>
      </c>
      <c r="J4" s="7" t="str">
        <f>+_xlfn.XLOOKUP(I4,'R4'!B:B,'R4'!C:C)</f>
        <v>AMR - ROCK - FLEXİROC T35</v>
      </c>
      <c r="P4">
        <f>+IF(P$2&gt;=$E4,1,0)</f>
        <v>0</v>
      </c>
      <c r="Q4">
        <f t="shared" ref="Q4:BZ8" si="0">+IF(Q$2&gt;=$E4,1,0)</f>
        <v>0</v>
      </c>
      <c r="R4">
        <f t="shared" si="0"/>
        <v>0</v>
      </c>
      <c r="S4">
        <f t="shared" si="0"/>
        <v>0</v>
      </c>
      <c r="T4">
        <f t="shared" si="0"/>
        <v>0</v>
      </c>
      <c r="U4">
        <f t="shared" si="0"/>
        <v>0</v>
      </c>
      <c r="V4">
        <f t="shared" si="0"/>
        <v>0</v>
      </c>
      <c r="W4">
        <f t="shared" si="0"/>
        <v>0</v>
      </c>
      <c r="X4">
        <f t="shared" si="0"/>
        <v>0</v>
      </c>
      <c r="Y4">
        <f t="shared" si="0"/>
        <v>0</v>
      </c>
      <c r="Z4">
        <f t="shared" si="0"/>
        <v>0</v>
      </c>
      <c r="AA4">
        <f t="shared" si="0"/>
        <v>1</v>
      </c>
      <c r="AB4">
        <f t="shared" si="0"/>
        <v>1</v>
      </c>
      <c r="AC4">
        <f t="shared" si="0"/>
        <v>1</v>
      </c>
      <c r="AD4">
        <f t="shared" si="0"/>
        <v>1</v>
      </c>
      <c r="AE4">
        <f t="shared" si="0"/>
        <v>1</v>
      </c>
      <c r="AF4">
        <f t="shared" si="0"/>
        <v>1</v>
      </c>
      <c r="AG4">
        <f t="shared" si="0"/>
        <v>1</v>
      </c>
      <c r="AH4">
        <f t="shared" si="0"/>
        <v>1</v>
      </c>
      <c r="AI4">
        <f t="shared" si="0"/>
        <v>1</v>
      </c>
      <c r="AJ4">
        <f t="shared" si="0"/>
        <v>1</v>
      </c>
      <c r="AK4">
        <f t="shared" si="0"/>
        <v>1</v>
      </c>
      <c r="AL4">
        <f t="shared" si="0"/>
        <v>1</v>
      </c>
      <c r="AM4">
        <f t="shared" si="0"/>
        <v>1</v>
      </c>
      <c r="AN4">
        <f t="shared" si="0"/>
        <v>1</v>
      </c>
      <c r="AO4">
        <f t="shared" si="0"/>
        <v>1</v>
      </c>
      <c r="AP4">
        <f t="shared" si="0"/>
        <v>1</v>
      </c>
      <c r="AQ4">
        <f t="shared" si="0"/>
        <v>1</v>
      </c>
      <c r="AR4">
        <f t="shared" si="0"/>
        <v>1</v>
      </c>
      <c r="AS4">
        <f t="shared" si="0"/>
        <v>1</v>
      </c>
      <c r="AT4">
        <f t="shared" si="0"/>
        <v>1</v>
      </c>
      <c r="AU4">
        <f t="shared" si="0"/>
        <v>1</v>
      </c>
      <c r="AV4">
        <f t="shared" si="0"/>
        <v>1</v>
      </c>
      <c r="AW4">
        <f t="shared" si="0"/>
        <v>1</v>
      </c>
      <c r="AX4">
        <f t="shared" si="0"/>
        <v>1</v>
      </c>
      <c r="AY4">
        <f t="shared" si="0"/>
        <v>1</v>
      </c>
      <c r="AZ4">
        <f t="shared" si="0"/>
        <v>1</v>
      </c>
      <c r="BA4">
        <f t="shared" si="0"/>
        <v>1</v>
      </c>
      <c r="BB4">
        <f t="shared" si="0"/>
        <v>1</v>
      </c>
      <c r="BC4">
        <f t="shared" si="0"/>
        <v>1</v>
      </c>
      <c r="BD4">
        <f t="shared" si="0"/>
        <v>1</v>
      </c>
      <c r="BE4">
        <f t="shared" si="0"/>
        <v>1</v>
      </c>
      <c r="BF4">
        <f t="shared" si="0"/>
        <v>1</v>
      </c>
      <c r="BG4">
        <f t="shared" si="0"/>
        <v>1</v>
      </c>
      <c r="BH4">
        <f t="shared" si="0"/>
        <v>1</v>
      </c>
      <c r="BI4">
        <f t="shared" si="0"/>
        <v>1</v>
      </c>
      <c r="BJ4">
        <f t="shared" si="0"/>
        <v>1</v>
      </c>
      <c r="BK4">
        <f t="shared" si="0"/>
        <v>1</v>
      </c>
      <c r="BL4">
        <f t="shared" si="0"/>
        <v>1</v>
      </c>
      <c r="BM4">
        <f t="shared" si="0"/>
        <v>1</v>
      </c>
      <c r="BN4">
        <f t="shared" si="0"/>
        <v>1</v>
      </c>
      <c r="BO4">
        <f t="shared" si="0"/>
        <v>1</v>
      </c>
      <c r="BP4">
        <f t="shared" si="0"/>
        <v>1</v>
      </c>
      <c r="BQ4">
        <f t="shared" si="0"/>
        <v>1</v>
      </c>
      <c r="BR4">
        <f t="shared" si="0"/>
        <v>1</v>
      </c>
      <c r="BS4">
        <f t="shared" si="0"/>
        <v>1</v>
      </c>
      <c r="BT4">
        <f t="shared" si="0"/>
        <v>1</v>
      </c>
      <c r="BU4">
        <f t="shared" si="0"/>
        <v>1</v>
      </c>
      <c r="BV4">
        <f t="shared" si="0"/>
        <v>1</v>
      </c>
      <c r="BW4">
        <f t="shared" si="0"/>
        <v>1</v>
      </c>
      <c r="BX4">
        <f t="shared" si="0"/>
        <v>1</v>
      </c>
      <c r="BY4">
        <f t="shared" si="0"/>
        <v>1</v>
      </c>
      <c r="BZ4">
        <f t="shared" si="0"/>
        <v>1</v>
      </c>
    </row>
    <row r="5" spans="1:78">
      <c r="A5" s="58">
        <v>45413</v>
      </c>
      <c r="B5" s="7" t="e">
        <f>+_xlfn.XLOOKUP(I5,#REF!,#REF!)</f>
        <v>#REF!</v>
      </c>
      <c r="C5" s="8">
        <v>1</v>
      </c>
      <c r="D5" s="8" t="str">
        <f t="shared" ref="D5:D20" si="1">+LEFT(I5,11)</f>
        <v>01-MK-31-11</v>
      </c>
      <c r="E5" s="57">
        <v>45352</v>
      </c>
      <c r="F5" s="59"/>
      <c r="G5" s="59"/>
      <c r="H5" s="9" t="s">
        <v>37</v>
      </c>
      <c r="I5" s="7" t="s">
        <v>15</v>
      </c>
      <c r="J5" s="7" t="str">
        <f>+_xlfn.XLOOKUP(I5,'R4'!B:B,'R4'!C:C)</f>
        <v>AMR - ROCK - FLEXİROC T40</v>
      </c>
      <c r="P5">
        <f t="shared" ref="P5:AE20" si="2">+IF(P$2&gt;=$E5,1,0)</f>
        <v>0</v>
      </c>
      <c r="Q5">
        <f t="shared" si="0"/>
        <v>0</v>
      </c>
      <c r="R5">
        <f t="shared" si="0"/>
        <v>0</v>
      </c>
      <c r="S5">
        <f t="shared" si="0"/>
        <v>0</v>
      </c>
      <c r="T5">
        <f t="shared" si="0"/>
        <v>0</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1</v>
      </c>
      <c r="AF5">
        <f t="shared" si="0"/>
        <v>1</v>
      </c>
      <c r="AG5">
        <f t="shared" si="0"/>
        <v>1</v>
      </c>
      <c r="AH5">
        <f t="shared" si="0"/>
        <v>1</v>
      </c>
      <c r="AI5">
        <f t="shared" si="0"/>
        <v>1</v>
      </c>
      <c r="AJ5">
        <f t="shared" si="0"/>
        <v>1</v>
      </c>
      <c r="AK5">
        <f t="shared" si="0"/>
        <v>1</v>
      </c>
      <c r="AL5">
        <f t="shared" si="0"/>
        <v>1</v>
      </c>
      <c r="AM5">
        <f t="shared" si="0"/>
        <v>1</v>
      </c>
      <c r="AN5">
        <f t="shared" si="0"/>
        <v>1</v>
      </c>
      <c r="AO5">
        <f t="shared" si="0"/>
        <v>1</v>
      </c>
      <c r="AP5">
        <f t="shared" si="0"/>
        <v>1</v>
      </c>
      <c r="AQ5">
        <f t="shared" si="0"/>
        <v>1</v>
      </c>
      <c r="AR5">
        <f t="shared" si="0"/>
        <v>1</v>
      </c>
      <c r="AS5">
        <f t="shared" si="0"/>
        <v>1</v>
      </c>
      <c r="AT5">
        <f t="shared" si="0"/>
        <v>1</v>
      </c>
      <c r="AU5">
        <f t="shared" si="0"/>
        <v>1</v>
      </c>
      <c r="AV5">
        <f t="shared" si="0"/>
        <v>1</v>
      </c>
      <c r="AW5">
        <f t="shared" si="0"/>
        <v>1</v>
      </c>
      <c r="AX5">
        <f t="shared" si="0"/>
        <v>1</v>
      </c>
      <c r="AY5">
        <f t="shared" si="0"/>
        <v>1</v>
      </c>
      <c r="AZ5">
        <f t="shared" si="0"/>
        <v>1</v>
      </c>
      <c r="BA5">
        <f t="shared" si="0"/>
        <v>1</v>
      </c>
      <c r="BB5">
        <f t="shared" si="0"/>
        <v>1</v>
      </c>
      <c r="BC5">
        <f t="shared" si="0"/>
        <v>1</v>
      </c>
      <c r="BD5">
        <f t="shared" si="0"/>
        <v>1</v>
      </c>
      <c r="BE5">
        <f t="shared" si="0"/>
        <v>1</v>
      </c>
      <c r="BF5">
        <f t="shared" si="0"/>
        <v>1</v>
      </c>
      <c r="BG5">
        <f t="shared" si="0"/>
        <v>1</v>
      </c>
      <c r="BH5">
        <f t="shared" si="0"/>
        <v>1</v>
      </c>
      <c r="BI5">
        <f t="shared" si="0"/>
        <v>1</v>
      </c>
      <c r="BJ5">
        <f t="shared" si="0"/>
        <v>1</v>
      </c>
      <c r="BK5">
        <f t="shared" si="0"/>
        <v>1</v>
      </c>
      <c r="BL5">
        <f t="shared" si="0"/>
        <v>1</v>
      </c>
      <c r="BM5">
        <f t="shared" si="0"/>
        <v>1</v>
      </c>
      <c r="BN5">
        <f t="shared" si="0"/>
        <v>1</v>
      </c>
      <c r="BO5">
        <f t="shared" si="0"/>
        <v>1</v>
      </c>
      <c r="BP5">
        <f t="shared" si="0"/>
        <v>1</v>
      </c>
      <c r="BQ5">
        <f t="shared" si="0"/>
        <v>1</v>
      </c>
      <c r="BR5">
        <f t="shared" si="0"/>
        <v>1</v>
      </c>
      <c r="BS5">
        <f t="shared" si="0"/>
        <v>1</v>
      </c>
      <c r="BT5">
        <f t="shared" si="0"/>
        <v>1</v>
      </c>
      <c r="BU5">
        <f t="shared" si="0"/>
        <v>1</v>
      </c>
      <c r="BV5">
        <f t="shared" si="0"/>
        <v>1</v>
      </c>
      <c r="BW5">
        <f t="shared" si="0"/>
        <v>1</v>
      </c>
      <c r="BX5">
        <f t="shared" si="0"/>
        <v>1</v>
      </c>
      <c r="BY5">
        <f t="shared" si="0"/>
        <v>1</v>
      </c>
      <c r="BZ5">
        <f t="shared" si="0"/>
        <v>1</v>
      </c>
    </row>
    <row r="6" spans="1:78">
      <c r="A6" s="58">
        <v>45352</v>
      </c>
      <c r="B6" s="7" t="e">
        <f>+_xlfn.XLOOKUP(I6,#REF!,#REF!)</f>
        <v>#REF!</v>
      </c>
      <c r="C6" s="8">
        <v>2</v>
      </c>
      <c r="D6" s="8" t="str">
        <f t="shared" si="1"/>
        <v>01-MK-31-11</v>
      </c>
      <c r="E6" s="57">
        <v>45474</v>
      </c>
      <c r="F6" s="59"/>
      <c r="G6" s="59"/>
      <c r="H6" s="9" t="s">
        <v>37</v>
      </c>
      <c r="I6" s="66" t="s">
        <v>1220</v>
      </c>
      <c r="J6" s="7" t="str">
        <f>+_xlfn.XLOOKUP(I6,'R4'!B:B,'R4'!C:C)</f>
        <v>AMR - ROCK - FLEXİROC T40</v>
      </c>
      <c r="P6">
        <f t="shared" si="2"/>
        <v>0</v>
      </c>
      <c r="Q6">
        <f t="shared" si="0"/>
        <v>0</v>
      </c>
      <c r="R6">
        <f t="shared" si="0"/>
        <v>0</v>
      </c>
      <c r="S6">
        <f t="shared" si="0"/>
        <v>0</v>
      </c>
      <c r="T6">
        <f t="shared" si="0"/>
        <v>0</v>
      </c>
      <c r="U6">
        <f t="shared" si="0"/>
        <v>0</v>
      </c>
      <c r="V6">
        <f t="shared" si="0"/>
        <v>0</v>
      </c>
      <c r="W6">
        <f t="shared" si="0"/>
        <v>0</v>
      </c>
      <c r="X6">
        <f t="shared" si="0"/>
        <v>0</v>
      </c>
      <c r="Y6">
        <f t="shared" si="0"/>
        <v>1</v>
      </c>
      <c r="Z6">
        <f t="shared" si="0"/>
        <v>1</v>
      </c>
      <c r="AA6">
        <f t="shared" si="0"/>
        <v>1</v>
      </c>
      <c r="AB6">
        <f t="shared" si="0"/>
        <v>1</v>
      </c>
      <c r="AC6">
        <f t="shared" si="0"/>
        <v>1</v>
      </c>
      <c r="AD6">
        <f t="shared" si="0"/>
        <v>1</v>
      </c>
      <c r="AE6">
        <f t="shared" si="0"/>
        <v>1</v>
      </c>
      <c r="AF6">
        <f t="shared" si="0"/>
        <v>1</v>
      </c>
      <c r="AG6">
        <f t="shared" si="0"/>
        <v>1</v>
      </c>
      <c r="AH6">
        <f t="shared" si="0"/>
        <v>1</v>
      </c>
      <c r="AI6">
        <f t="shared" si="0"/>
        <v>1</v>
      </c>
      <c r="AJ6">
        <f t="shared" si="0"/>
        <v>1</v>
      </c>
      <c r="AK6">
        <f t="shared" si="0"/>
        <v>1</v>
      </c>
      <c r="AL6">
        <f t="shared" si="0"/>
        <v>1</v>
      </c>
      <c r="AM6">
        <f t="shared" si="0"/>
        <v>1</v>
      </c>
      <c r="AN6">
        <f t="shared" si="0"/>
        <v>1</v>
      </c>
      <c r="AO6">
        <f t="shared" si="0"/>
        <v>1</v>
      </c>
      <c r="AP6">
        <f t="shared" si="0"/>
        <v>1</v>
      </c>
      <c r="AQ6">
        <f t="shared" si="0"/>
        <v>1</v>
      </c>
      <c r="AR6">
        <f t="shared" si="0"/>
        <v>1</v>
      </c>
      <c r="AS6">
        <f t="shared" si="0"/>
        <v>1</v>
      </c>
      <c r="AT6">
        <f t="shared" si="0"/>
        <v>1</v>
      </c>
      <c r="AU6">
        <f t="shared" si="0"/>
        <v>1</v>
      </c>
      <c r="AV6">
        <f t="shared" si="0"/>
        <v>1</v>
      </c>
      <c r="AW6">
        <f t="shared" si="0"/>
        <v>1</v>
      </c>
      <c r="AX6">
        <f t="shared" si="0"/>
        <v>1</v>
      </c>
      <c r="AY6">
        <f t="shared" si="0"/>
        <v>1</v>
      </c>
      <c r="AZ6">
        <f t="shared" si="0"/>
        <v>1</v>
      </c>
      <c r="BA6">
        <f t="shared" si="0"/>
        <v>1</v>
      </c>
      <c r="BB6">
        <f t="shared" si="0"/>
        <v>1</v>
      </c>
      <c r="BC6">
        <f t="shared" si="0"/>
        <v>1</v>
      </c>
      <c r="BD6">
        <f t="shared" si="0"/>
        <v>1</v>
      </c>
      <c r="BE6">
        <f t="shared" si="0"/>
        <v>1</v>
      </c>
      <c r="BF6">
        <f t="shared" si="0"/>
        <v>1</v>
      </c>
      <c r="BG6">
        <f t="shared" si="0"/>
        <v>1</v>
      </c>
      <c r="BH6">
        <f t="shared" si="0"/>
        <v>1</v>
      </c>
      <c r="BI6">
        <f t="shared" si="0"/>
        <v>1</v>
      </c>
      <c r="BJ6">
        <f t="shared" si="0"/>
        <v>1</v>
      </c>
      <c r="BK6">
        <f t="shared" si="0"/>
        <v>1</v>
      </c>
      <c r="BL6">
        <f t="shared" si="0"/>
        <v>1</v>
      </c>
      <c r="BM6">
        <f t="shared" si="0"/>
        <v>1</v>
      </c>
      <c r="BN6">
        <f t="shared" si="0"/>
        <v>1</v>
      </c>
      <c r="BO6">
        <f t="shared" si="0"/>
        <v>1</v>
      </c>
      <c r="BP6">
        <f t="shared" si="0"/>
        <v>1</v>
      </c>
      <c r="BQ6">
        <f t="shared" si="0"/>
        <v>1</v>
      </c>
      <c r="BR6">
        <f t="shared" si="0"/>
        <v>1</v>
      </c>
      <c r="BS6">
        <f t="shared" si="0"/>
        <v>1</v>
      </c>
      <c r="BT6">
        <f t="shared" si="0"/>
        <v>1</v>
      </c>
      <c r="BU6">
        <f t="shared" si="0"/>
        <v>1</v>
      </c>
      <c r="BV6">
        <f t="shared" si="0"/>
        <v>1</v>
      </c>
      <c r="BW6">
        <f t="shared" si="0"/>
        <v>1</v>
      </c>
      <c r="BX6">
        <f t="shared" si="0"/>
        <v>1</v>
      </c>
      <c r="BY6">
        <f t="shared" si="0"/>
        <v>1</v>
      </c>
      <c r="BZ6">
        <f t="shared" si="0"/>
        <v>1</v>
      </c>
    </row>
    <row r="7" spans="1:78">
      <c r="A7" s="58">
        <v>45474</v>
      </c>
      <c r="B7" s="7" t="e">
        <f>+_xlfn.XLOOKUP(I7,#REF!,#REF!)</f>
        <v>#REF!</v>
      </c>
      <c r="C7" s="8">
        <v>3</v>
      </c>
      <c r="D7" s="8" t="str">
        <f t="shared" si="1"/>
        <v>01-MK-31-11</v>
      </c>
      <c r="E7" s="57">
        <v>45505</v>
      </c>
      <c r="F7" s="59"/>
      <c r="G7" s="59"/>
      <c r="H7" s="9" t="s">
        <v>37</v>
      </c>
      <c r="I7" s="66" t="s">
        <v>1221</v>
      </c>
      <c r="J7" s="7" t="str">
        <f>+_xlfn.XLOOKUP(I7,'R4'!B:B,'R4'!C:C)</f>
        <v>AMR - ROCK - FLEXİROC T40</v>
      </c>
      <c r="P7">
        <f t="shared" si="2"/>
        <v>0</v>
      </c>
      <c r="Q7">
        <f t="shared" si="0"/>
        <v>0</v>
      </c>
      <c r="R7">
        <f t="shared" si="0"/>
        <v>0</v>
      </c>
      <c r="S7">
        <f t="shared" si="0"/>
        <v>0</v>
      </c>
      <c r="T7">
        <f t="shared" si="0"/>
        <v>0</v>
      </c>
      <c r="U7">
        <f t="shared" si="0"/>
        <v>0</v>
      </c>
      <c r="V7">
        <f t="shared" si="0"/>
        <v>0</v>
      </c>
      <c r="W7">
        <f t="shared" si="0"/>
        <v>0</v>
      </c>
      <c r="X7">
        <f t="shared" si="0"/>
        <v>0</v>
      </c>
      <c r="Y7">
        <f t="shared" si="0"/>
        <v>0</v>
      </c>
      <c r="Z7">
        <f t="shared" si="0"/>
        <v>1</v>
      </c>
      <c r="AA7">
        <f t="shared" si="0"/>
        <v>1</v>
      </c>
      <c r="AB7">
        <f t="shared" si="0"/>
        <v>1</v>
      </c>
      <c r="AC7">
        <f t="shared" si="0"/>
        <v>1</v>
      </c>
      <c r="AD7">
        <f t="shared" si="0"/>
        <v>1</v>
      </c>
      <c r="AE7">
        <f t="shared" si="0"/>
        <v>1</v>
      </c>
      <c r="AF7">
        <f t="shared" si="0"/>
        <v>1</v>
      </c>
      <c r="AG7">
        <f t="shared" si="0"/>
        <v>1</v>
      </c>
      <c r="AH7">
        <f t="shared" si="0"/>
        <v>1</v>
      </c>
      <c r="AI7">
        <f t="shared" si="0"/>
        <v>1</v>
      </c>
      <c r="AJ7">
        <f t="shared" si="0"/>
        <v>1</v>
      </c>
      <c r="AK7">
        <f t="shared" si="0"/>
        <v>1</v>
      </c>
      <c r="AL7">
        <f t="shared" si="0"/>
        <v>1</v>
      </c>
      <c r="AM7">
        <f t="shared" si="0"/>
        <v>1</v>
      </c>
      <c r="AN7">
        <f t="shared" si="0"/>
        <v>1</v>
      </c>
      <c r="AO7">
        <f t="shared" si="0"/>
        <v>1</v>
      </c>
      <c r="AP7">
        <f t="shared" si="0"/>
        <v>1</v>
      </c>
      <c r="AQ7">
        <f t="shared" si="0"/>
        <v>1</v>
      </c>
      <c r="AR7">
        <f t="shared" si="0"/>
        <v>1</v>
      </c>
      <c r="AS7">
        <f t="shared" si="0"/>
        <v>1</v>
      </c>
      <c r="AT7">
        <f t="shared" si="0"/>
        <v>1</v>
      </c>
      <c r="AU7">
        <f t="shared" si="0"/>
        <v>1</v>
      </c>
      <c r="AV7">
        <f t="shared" si="0"/>
        <v>1</v>
      </c>
      <c r="AW7">
        <f t="shared" si="0"/>
        <v>1</v>
      </c>
      <c r="AX7">
        <f t="shared" si="0"/>
        <v>1</v>
      </c>
      <c r="AY7">
        <f t="shared" si="0"/>
        <v>1</v>
      </c>
      <c r="AZ7">
        <f t="shared" si="0"/>
        <v>1</v>
      </c>
      <c r="BA7">
        <f t="shared" si="0"/>
        <v>1</v>
      </c>
      <c r="BB7">
        <f t="shared" si="0"/>
        <v>1</v>
      </c>
      <c r="BC7">
        <f t="shared" si="0"/>
        <v>1</v>
      </c>
      <c r="BD7">
        <f t="shared" si="0"/>
        <v>1</v>
      </c>
      <c r="BE7">
        <f t="shared" si="0"/>
        <v>1</v>
      </c>
      <c r="BF7">
        <f t="shared" si="0"/>
        <v>1</v>
      </c>
      <c r="BG7">
        <f t="shared" si="0"/>
        <v>1</v>
      </c>
      <c r="BH7">
        <f t="shared" si="0"/>
        <v>1</v>
      </c>
      <c r="BI7">
        <f t="shared" si="0"/>
        <v>1</v>
      </c>
      <c r="BJ7">
        <f t="shared" si="0"/>
        <v>1</v>
      </c>
      <c r="BK7">
        <f t="shared" si="0"/>
        <v>1</v>
      </c>
      <c r="BL7">
        <f t="shared" si="0"/>
        <v>1</v>
      </c>
      <c r="BM7">
        <f t="shared" si="0"/>
        <v>1</v>
      </c>
      <c r="BN7">
        <f t="shared" si="0"/>
        <v>1</v>
      </c>
      <c r="BO7">
        <f t="shared" si="0"/>
        <v>1</v>
      </c>
      <c r="BP7">
        <f t="shared" si="0"/>
        <v>1</v>
      </c>
      <c r="BQ7">
        <f t="shared" si="0"/>
        <v>1</v>
      </c>
      <c r="BR7">
        <f t="shared" si="0"/>
        <v>1</v>
      </c>
      <c r="BS7">
        <f t="shared" si="0"/>
        <v>1</v>
      </c>
      <c r="BT7">
        <f t="shared" si="0"/>
        <v>1</v>
      </c>
      <c r="BU7">
        <f t="shared" si="0"/>
        <v>1</v>
      </c>
      <c r="BV7">
        <f t="shared" si="0"/>
        <v>1</v>
      </c>
      <c r="BW7">
        <f t="shared" si="0"/>
        <v>1</v>
      </c>
      <c r="BX7">
        <f t="shared" si="0"/>
        <v>1</v>
      </c>
      <c r="BY7">
        <f t="shared" si="0"/>
        <v>1</v>
      </c>
      <c r="BZ7">
        <f t="shared" si="0"/>
        <v>1</v>
      </c>
    </row>
    <row r="8" spans="1:78">
      <c r="A8" s="58">
        <v>45505</v>
      </c>
      <c r="B8" s="7" t="e">
        <f>+_xlfn.XLOOKUP(I8,#REF!,#REF!)</f>
        <v>#REF!</v>
      </c>
      <c r="C8" s="8">
        <v>4</v>
      </c>
      <c r="D8" s="8" t="str">
        <f t="shared" si="1"/>
        <v>01-MK-31-11</v>
      </c>
      <c r="E8" s="57">
        <v>45536</v>
      </c>
      <c r="F8" s="59"/>
      <c r="G8" s="59"/>
      <c r="H8" s="9" t="s">
        <v>37</v>
      </c>
      <c r="I8" s="66" t="s">
        <v>1222</v>
      </c>
      <c r="J8" s="7" t="str">
        <f>+_xlfn.XLOOKUP(I8,'R4'!B:B,'R4'!C:C)</f>
        <v>AMR - ROCK - FLEXİROC T40</v>
      </c>
      <c r="P8">
        <f t="shared" si="2"/>
        <v>0</v>
      </c>
      <c r="Q8">
        <f t="shared" si="2"/>
        <v>0</v>
      </c>
      <c r="R8">
        <f t="shared" si="2"/>
        <v>0</v>
      </c>
      <c r="S8">
        <f t="shared" si="2"/>
        <v>0</v>
      </c>
      <c r="T8">
        <f t="shared" si="2"/>
        <v>0</v>
      </c>
      <c r="U8">
        <f t="shared" si="2"/>
        <v>0</v>
      </c>
      <c r="V8">
        <f t="shared" si="2"/>
        <v>0</v>
      </c>
      <c r="W8">
        <f t="shared" si="2"/>
        <v>0</v>
      </c>
      <c r="X8">
        <f t="shared" si="2"/>
        <v>0</v>
      </c>
      <c r="Y8">
        <f t="shared" si="2"/>
        <v>0</v>
      </c>
      <c r="Z8">
        <f t="shared" si="2"/>
        <v>0</v>
      </c>
      <c r="AA8">
        <f t="shared" si="2"/>
        <v>1</v>
      </c>
      <c r="AB8">
        <f t="shared" si="2"/>
        <v>1</v>
      </c>
      <c r="AC8">
        <f t="shared" si="2"/>
        <v>1</v>
      </c>
      <c r="AD8">
        <f t="shared" si="2"/>
        <v>1</v>
      </c>
      <c r="AE8">
        <f t="shared" si="2"/>
        <v>1</v>
      </c>
      <c r="AF8">
        <f t="shared" si="0"/>
        <v>1</v>
      </c>
      <c r="AG8">
        <f t="shared" si="0"/>
        <v>1</v>
      </c>
      <c r="AH8">
        <f t="shared" si="0"/>
        <v>1</v>
      </c>
      <c r="AI8">
        <f t="shared" si="0"/>
        <v>1</v>
      </c>
      <c r="AJ8">
        <f t="shared" si="0"/>
        <v>1</v>
      </c>
      <c r="AK8">
        <f t="shared" si="0"/>
        <v>1</v>
      </c>
      <c r="AL8">
        <f t="shared" si="0"/>
        <v>1</v>
      </c>
      <c r="AM8">
        <f t="shared" ref="AM8:BB20" si="3">+IF(AM$2&gt;=$E8,1,0)</f>
        <v>1</v>
      </c>
      <c r="AN8">
        <f t="shared" si="3"/>
        <v>1</v>
      </c>
      <c r="AO8">
        <f t="shared" si="3"/>
        <v>1</v>
      </c>
      <c r="AP8">
        <f t="shared" si="3"/>
        <v>1</v>
      </c>
      <c r="AQ8">
        <f t="shared" si="3"/>
        <v>1</v>
      </c>
      <c r="AR8">
        <f t="shared" si="3"/>
        <v>1</v>
      </c>
      <c r="AS8">
        <f t="shared" si="3"/>
        <v>1</v>
      </c>
      <c r="AT8">
        <f t="shared" si="3"/>
        <v>1</v>
      </c>
      <c r="AU8">
        <f t="shared" si="3"/>
        <v>1</v>
      </c>
      <c r="AV8">
        <f t="shared" si="3"/>
        <v>1</v>
      </c>
      <c r="AW8">
        <f t="shared" si="3"/>
        <v>1</v>
      </c>
      <c r="AX8">
        <f t="shared" si="3"/>
        <v>1</v>
      </c>
      <c r="AY8">
        <f t="shared" si="3"/>
        <v>1</v>
      </c>
      <c r="AZ8">
        <f t="shared" si="3"/>
        <v>1</v>
      </c>
      <c r="BA8">
        <f t="shared" si="3"/>
        <v>1</v>
      </c>
      <c r="BB8">
        <f t="shared" si="3"/>
        <v>1</v>
      </c>
      <c r="BC8">
        <f t="shared" ref="BC8:BR20" si="4">+IF(BC$2&gt;=$E8,1,0)</f>
        <v>1</v>
      </c>
      <c r="BD8">
        <f t="shared" si="4"/>
        <v>1</v>
      </c>
      <c r="BE8">
        <f t="shared" si="4"/>
        <v>1</v>
      </c>
      <c r="BF8">
        <f t="shared" si="4"/>
        <v>1</v>
      </c>
      <c r="BG8">
        <f t="shared" si="4"/>
        <v>1</v>
      </c>
      <c r="BH8">
        <f t="shared" si="4"/>
        <v>1</v>
      </c>
      <c r="BI8">
        <f t="shared" si="4"/>
        <v>1</v>
      </c>
      <c r="BJ8">
        <f t="shared" si="4"/>
        <v>1</v>
      </c>
      <c r="BK8">
        <f t="shared" si="4"/>
        <v>1</v>
      </c>
      <c r="BL8">
        <f t="shared" si="4"/>
        <v>1</v>
      </c>
      <c r="BM8">
        <f t="shared" si="4"/>
        <v>1</v>
      </c>
      <c r="BN8">
        <f t="shared" si="4"/>
        <v>1</v>
      </c>
      <c r="BO8">
        <f t="shared" si="4"/>
        <v>1</v>
      </c>
      <c r="BP8">
        <f t="shared" si="4"/>
        <v>1</v>
      </c>
      <c r="BQ8">
        <f t="shared" si="4"/>
        <v>1</v>
      </c>
      <c r="BR8">
        <f t="shared" si="4"/>
        <v>1</v>
      </c>
      <c r="BS8">
        <f t="shared" ref="BS8:BZ20" si="5">+IF(BS$2&gt;=$E8,1,0)</f>
        <v>1</v>
      </c>
      <c r="BT8">
        <f t="shared" si="5"/>
        <v>1</v>
      </c>
      <c r="BU8">
        <f t="shared" si="5"/>
        <v>1</v>
      </c>
      <c r="BV8">
        <f t="shared" si="5"/>
        <v>1</v>
      </c>
      <c r="BW8">
        <f t="shared" si="5"/>
        <v>1</v>
      </c>
      <c r="BX8">
        <f t="shared" si="5"/>
        <v>1</v>
      </c>
      <c r="BY8">
        <f t="shared" si="5"/>
        <v>1</v>
      </c>
      <c r="BZ8">
        <f t="shared" si="5"/>
        <v>1</v>
      </c>
    </row>
    <row r="9" spans="1:78">
      <c r="A9" s="58"/>
      <c r="B9" s="7" t="e">
        <f>+_xlfn.XLOOKUP(I9,#REF!,#REF!)</f>
        <v>#REF!</v>
      </c>
      <c r="C9" s="8">
        <v>5</v>
      </c>
      <c r="D9" s="8" t="str">
        <f t="shared" si="1"/>
        <v>01-MK-31-11</v>
      </c>
      <c r="E9" s="57">
        <v>45413</v>
      </c>
      <c r="F9" s="59"/>
      <c r="G9" s="59"/>
      <c r="H9" s="9" t="s">
        <v>37</v>
      </c>
      <c r="I9" s="66" t="s">
        <v>1223</v>
      </c>
      <c r="J9" s="7" t="str">
        <f>+_xlfn.XLOOKUP(I9,'R4'!B:B,'R4'!C:C)</f>
        <v>AMR - ROCK - FLEXİROC T40 - GENERİC</v>
      </c>
      <c r="P9">
        <f t="shared" si="2"/>
        <v>0</v>
      </c>
      <c r="Q9">
        <f t="shared" si="2"/>
        <v>0</v>
      </c>
      <c r="R9">
        <f t="shared" si="2"/>
        <v>0</v>
      </c>
      <c r="S9">
        <f t="shared" si="2"/>
        <v>0</v>
      </c>
      <c r="T9">
        <f t="shared" si="2"/>
        <v>0</v>
      </c>
      <c r="U9">
        <f t="shared" si="2"/>
        <v>0</v>
      </c>
      <c r="V9">
        <f t="shared" si="2"/>
        <v>0</v>
      </c>
      <c r="W9">
        <f t="shared" si="2"/>
        <v>1</v>
      </c>
      <c r="X9">
        <f t="shared" si="2"/>
        <v>1</v>
      </c>
      <c r="Y9">
        <f t="shared" si="2"/>
        <v>1</v>
      </c>
      <c r="Z9">
        <f t="shared" si="2"/>
        <v>1</v>
      </c>
      <c r="AA9">
        <f t="shared" si="2"/>
        <v>1</v>
      </c>
      <c r="AB9">
        <f t="shared" si="2"/>
        <v>1</v>
      </c>
      <c r="AC9">
        <f t="shared" si="2"/>
        <v>1</v>
      </c>
      <c r="AD9">
        <f t="shared" si="2"/>
        <v>1</v>
      </c>
      <c r="AE9">
        <f t="shared" si="2"/>
        <v>1</v>
      </c>
      <c r="AF9">
        <f t="shared" ref="AF9:AM20" si="6">+IF(AF$2&gt;=$E9,1,0)</f>
        <v>1</v>
      </c>
      <c r="AG9">
        <f t="shared" si="6"/>
        <v>1</v>
      </c>
      <c r="AH9">
        <f t="shared" si="6"/>
        <v>1</v>
      </c>
      <c r="AI9">
        <f t="shared" si="6"/>
        <v>1</v>
      </c>
      <c r="AJ9">
        <f t="shared" si="6"/>
        <v>1</v>
      </c>
      <c r="AK9">
        <f t="shared" si="6"/>
        <v>1</v>
      </c>
      <c r="AL9">
        <f t="shared" si="6"/>
        <v>1</v>
      </c>
      <c r="AM9">
        <f t="shared" si="6"/>
        <v>1</v>
      </c>
      <c r="AN9">
        <f t="shared" si="3"/>
        <v>1</v>
      </c>
      <c r="AO9">
        <f t="shared" si="3"/>
        <v>1</v>
      </c>
      <c r="AP9">
        <f t="shared" si="3"/>
        <v>1</v>
      </c>
      <c r="AQ9">
        <f t="shared" si="3"/>
        <v>1</v>
      </c>
      <c r="AR9">
        <f t="shared" si="3"/>
        <v>1</v>
      </c>
      <c r="AS9">
        <f t="shared" si="3"/>
        <v>1</v>
      </c>
      <c r="AT9">
        <f t="shared" si="3"/>
        <v>1</v>
      </c>
      <c r="AU9">
        <f t="shared" si="3"/>
        <v>1</v>
      </c>
      <c r="AV9">
        <f t="shared" si="3"/>
        <v>1</v>
      </c>
      <c r="AW9">
        <f t="shared" si="3"/>
        <v>1</v>
      </c>
      <c r="AX9">
        <f t="shared" si="3"/>
        <v>1</v>
      </c>
      <c r="AY9">
        <f t="shared" si="3"/>
        <v>1</v>
      </c>
      <c r="AZ9">
        <f t="shared" si="3"/>
        <v>1</v>
      </c>
      <c r="BA9">
        <f t="shared" si="3"/>
        <v>1</v>
      </c>
      <c r="BB9">
        <f t="shared" si="3"/>
        <v>1</v>
      </c>
      <c r="BC9">
        <f t="shared" si="4"/>
        <v>1</v>
      </c>
      <c r="BD9">
        <f t="shared" si="4"/>
        <v>1</v>
      </c>
      <c r="BE9">
        <f t="shared" si="4"/>
        <v>1</v>
      </c>
      <c r="BF9">
        <f t="shared" si="4"/>
        <v>1</v>
      </c>
      <c r="BG9">
        <f t="shared" si="4"/>
        <v>1</v>
      </c>
      <c r="BH9">
        <f t="shared" si="4"/>
        <v>1</v>
      </c>
      <c r="BI9">
        <f t="shared" si="4"/>
        <v>1</v>
      </c>
      <c r="BJ9">
        <f t="shared" si="4"/>
        <v>1</v>
      </c>
      <c r="BK9">
        <f t="shared" si="4"/>
        <v>1</v>
      </c>
      <c r="BL9">
        <f t="shared" si="4"/>
        <v>1</v>
      </c>
      <c r="BM9">
        <f t="shared" si="4"/>
        <v>1</v>
      </c>
      <c r="BN9">
        <f t="shared" si="4"/>
        <v>1</v>
      </c>
      <c r="BO9">
        <f t="shared" si="4"/>
        <v>1</v>
      </c>
      <c r="BP9">
        <f t="shared" si="4"/>
        <v>1</v>
      </c>
      <c r="BQ9">
        <f t="shared" si="4"/>
        <v>1</v>
      </c>
      <c r="BR9">
        <f t="shared" si="4"/>
        <v>1</v>
      </c>
      <c r="BS9">
        <f t="shared" si="5"/>
        <v>1</v>
      </c>
      <c r="BT9">
        <f t="shared" si="5"/>
        <v>1</v>
      </c>
      <c r="BU9">
        <f t="shared" si="5"/>
        <v>1</v>
      </c>
      <c r="BV9">
        <f t="shared" si="5"/>
        <v>1</v>
      </c>
      <c r="BW9">
        <f t="shared" si="5"/>
        <v>1</v>
      </c>
      <c r="BX9">
        <f t="shared" si="5"/>
        <v>1</v>
      </c>
      <c r="BY9">
        <f t="shared" si="5"/>
        <v>1</v>
      </c>
      <c r="BZ9">
        <f t="shared" si="5"/>
        <v>1</v>
      </c>
    </row>
    <row r="10" spans="1:78">
      <c r="A10" s="58"/>
      <c r="B10" s="7" t="e">
        <f>+_xlfn.XLOOKUP(I10,#REF!,#REF!)</f>
        <v>#REF!</v>
      </c>
      <c r="C10" s="8">
        <v>6</v>
      </c>
      <c r="D10" s="8" t="str">
        <f t="shared" si="1"/>
        <v>01-MK-31-11</v>
      </c>
      <c r="E10" s="57">
        <v>45505</v>
      </c>
      <c r="F10" s="59"/>
      <c r="G10" s="59"/>
      <c r="H10" s="9" t="s">
        <v>37</v>
      </c>
      <c r="I10" s="66" t="s">
        <v>1224</v>
      </c>
      <c r="J10" s="7" t="str">
        <f>+_xlfn.XLOOKUP(I10,'R4'!B:B,'R4'!C:C)</f>
        <v>AMR - ROCK - FLEXİROC T40 - GENERİC</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1</v>
      </c>
      <c r="AA10">
        <f t="shared" si="2"/>
        <v>1</v>
      </c>
      <c r="AB10">
        <f t="shared" si="2"/>
        <v>1</v>
      </c>
      <c r="AC10">
        <f t="shared" si="2"/>
        <v>1</v>
      </c>
      <c r="AD10">
        <f t="shared" si="2"/>
        <v>1</v>
      </c>
      <c r="AE10">
        <f t="shared" si="2"/>
        <v>1</v>
      </c>
      <c r="AF10">
        <f t="shared" si="6"/>
        <v>1</v>
      </c>
      <c r="AG10">
        <f t="shared" si="6"/>
        <v>1</v>
      </c>
      <c r="AH10">
        <f t="shared" si="6"/>
        <v>1</v>
      </c>
      <c r="AI10">
        <f t="shared" si="6"/>
        <v>1</v>
      </c>
      <c r="AJ10">
        <f t="shared" si="6"/>
        <v>1</v>
      </c>
      <c r="AK10">
        <f t="shared" si="6"/>
        <v>1</v>
      </c>
      <c r="AL10">
        <f t="shared" si="6"/>
        <v>1</v>
      </c>
      <c r="AM10">
        <f t="shared" si="6"/>
        <v>1</v>
      </c>
      <c r="AN10">
        <f t="shared" si="3"/>
        <v>1</v>
      </c>
      <c r="AO10">
        <f t="shared" si="3"/>
        <v>1</v>
      </c>
      <c r="AP10">
        <f t="shared" si="3"/>
        <v>1</v>
      </c>
      <c r="AQ10">
        <f t="shared" si="3"/>
        <v>1</v>
      </c>
      <c r="AR10">
        <f t="shared" si="3"/>
        <v>1</v>
      </c>
      <c r="AS10">
        <f t="shared" si="3"/>
        <v>1</v>
      </c>
      <c r="AT10">
        <f t="shared" si="3"/>
        <v>1</v>
      </c>
      <c r="AU10">
        <f t="shared" si="3"/>
        <v>1</v>
      </c>
      <c r="AV10">
        <f t="shared" si="3"/>
        <v>1</v>
      </c>
      <c r="AW10">
        <f t="shared" si="3"/>
        <v>1</v>
      </c>
      <c r="AX10">
        <f t="shared" si="3"/>
        <v>1</v>
      </c>
      <c r="AY10">
        <f t="shared" si="3"/>
        <v>1</v>
      </c>
      <c r="AZ10">
        <f t="shared" si="3"/>
        <v>1</v>
      </c>
      <c r="BA10">
        <f t="shared" si="3"/>
        <v>1</v>
      </c>
      <c r="BB10">
        <f t="shared" si="3"/>
        <v>1</v>
      </c>
      <c r="BC10">
        <f t="shared" si="4"/>
        <v>1</v>
      </c>
      <c r="BD10">
        <f t="shared" si="4"/>
        <v>1</v>
      </c>
      <c r="BE10">
        <f t="shared" si="4"/>
        <v>1</v>
      </c>
      <c r="BF10">
        <f t="shared" si="4"/>
        <v>1</v>
      </c>
      <c r="BG10">
        <f t="shared" si="4"/>
        <v>1</v>
      </c>
      <c r="BH10">
        <f t="shared" si="4"/>
        <v>1</v>
      </c>
      <c r="BI10">
        <f t="shared" si="4"/>
        <v>1</v>
      </c>
      <c r="BJ10">
        <f t="shared" si="4"/>
        <v>1</v>
      </c>
      <c r="BK10">
        <f t="shared" si="4"/>
        <v>1</v>
      </c>
      <c r="BL10">
        <f t="shared" si="4"/>
        <v>1</v>
      </c>
      <c r="BM10">
        <f t="shared" si="4"/>
        <v>1</v>
      </c>
      <c r="BN10">
        <f t="shared" si="4"/>
        <v>1</v>
      </c>
      <c r="BO10">
        <f t="shared" si="4"/>
        <v>1</v>
      </c>
      <c r="BP10">
        <f t="shared" si="4"/>
        <v>1</v>
      </c>
      <c r="BQ10">
        <f t="shared" si="4"/>
        <v>1</v>
      </c>
      <c r="BR10">
        <f t="shared" si="4"/>
        <v>1</v>
      </c>
      <c r="BS10">
        <f t="shared" si="5"/>
        <v>1</v>
      </c>
      <c r="BT10">
        <f t="shared" si="5"/>
        <v>1</v>
      </c>
      <c r="BU10">
        <f t="shared" si="5"/>
        <v>1</v>
      </c>
      <c r="BV10">
        <f t="shared" si="5"/>
        <v>1</v>
      </c>
      <c r="BW10">
        <f t="shared" si="5"/>
        <v>1</v>
      </c>
      <c r="BX10">
        <f t="shared" si="5"/>
        <v>1</v>
      </c>
      <c r="BY10">
        <f t="shared" si="5"/>
        <v>1</v>
      </c>
      <c r="BZ10">
        <f t="shared" si="5"/>
        <v>1</v>
      </c>
    </row>
    <row r="11" spans="1:78">
      <c r="A11" s="58"/>
      <c r="B11" s="7" t="e">
        <f>+_xlfn.XLOOKUP(I11,#REF!,#REF!)</f>
        <v>#REF!</v>
      </c>
      <c r="C11" s="8">
        <v>7</v>
      </c>
      <c r="D11" s="8" t="str">
        <f t="shared" si="1"/>
        <v>01-MK-31-11</v>
      </c>
      <c r="E11" s="57">
        <v>45536</v>
      </c>
      <c r="F11" s="59"/>
      <c r="G11" s="59"/>
      <c r="H11" s="9" t="s">
        <v>37</v>
      </c>
      <c r="I11" s="66" t="s">
        <v>1225</v>
      </c>
      <c r="J11" s="7" t="str">
        <f>+_xlfn.XLOOKUP(I11,'R4'!B:B,'R4'!C:C)</f>
        <v>AMR - ROCK - FLEXİROC T35</v>
      </c>
      <c r="P11">
        <f t="shared" si="2"/>
        <v>0</v>
      </c>
      <c r="Q11">
        <f t="shared" si="2"/>
        <v>0</v>
      </c>
      <c r="R11">
        <f t="shared" si="2"/>
        <v>0</v>
      </c>
      <c r="S11">
        <f t="shared" si="2"/>
        <v>0</v>
      </c>
      <c r="T11">
        <f t="shared" si="2"/>
        <v>0</v>
      </c>
      <c r="U11">
        <f t="shared" si="2"/>
        <v>0</v>
      </c>
      <c r="V11">
        <f t="shared" si="2"/>
        <v>0</v>
      </c>
      <c r="W11">
        <f t="shared" si="2"/>
        <v>0</v>
      </c>
      <c r="X11">
        <f t="shared" si="2"/>
        <v>0</v>
      </c>
      <c r="Y11">
        <f t="shared" si="2"/>
        <v>0</v>
      </c>
      <c r="Z11">
        <f t="shared" si="2"/>
        <v>0</v>
      </c>
      <c r="AA11">
        <f t="shared" si="2"/>
        <v>1</v>
      </c>
      <c r="AB11">
        <f t="shared" si="2"/>
        <v>1</v>
      </c>
      <c r="AC11">
        <f t="shared" si="2"/>
        <v>1</v>
      </c>
      <c r="AD11">
        <f t="shared" si="2"/>
        <v>1</v>
      </c>
      <c r="AE11">
        <f t="shared" si="2"/>
        <v>1</v>
      </c>
      <c r="AF11">
        <f t="shared" si="6"/>
        <v>1</v>
      </c>
      <c r="AG11">
        <f t="shared" si="6"/>
        <v>1</v>
      </c>
      <c r="AH11">
        <f t="shared" si="6"/>
        <v>1</v>
      </c>
      <c r="AI11">
        <f t="shared" si="6"/>
        <v>1</v>
      </c>
      <c r="AJ11">
        <f t="shared" si="6"/>
        <v>1</v>
      </c>
      <c r="AK11">
        <f t="shared" si="6"/>
        <v>1</v>
      </c>
      <c r="AL11">
        <f t="shared" si="6"/>
        <v>1</v>
      </c>
      <c r="AM11">
        <f t="shared" si="6"/>
        <v>1</v>
      </c>
      <c r="AN11">
        <f t="shared" si="3"/>
        <v>1</v>
      </c>
      <c r="AO11">
        <f t="shared" si="3"/>
        <v>1</v>
      </c>
      <c r="AP11">
        <f t="shared" si="3"/>
        <v>1</v>
      </c>
      <c r="AQ11">
        <f t="shared" si="3"/>
        <v>1</v>
      </c>
      <c r="AR11">
        <f t="shared" si="3"/>
        <v>1</v>
      </c>
      <c r="AS11">
        <f t="shared" si="3"/>
        <v>1</v>
      </c>
      <c r="AT11">
        <f t="shared" si="3"/>
        <v>1</v>
      </c>
      <c r="AU11">
        <f t="shared" si="3"/>
        <v>1</v>
      </c>
      <c r="AV11">
        <f t="shared" si="3"/>
        <v>1</v>
      </c>
      <c r="AW11">
        <f t="shared" si="3"/>
        <v>1</v>
      </c>
      <c r="AX11">
        <f t="shared" si="3"/>
        <v>1</v>
      </c>
      <c r="AY11">
        <f t="shared" si="3"/>
        <v>1</v>
      </c>
      <c r="AZ11">
        <f t="shared" si="3"/>
        <v>1</v>
      </c>
      <c r="BA11">
        <f t="shared" si="3"/>
        <v>1</v>
      </c>
      <c r="BB11">
        <f t="shared" si="3"/>
        <v>1</v>
      </c>
      <c r="BC11">
        <f t="shared" si="4"/>
        <v>1</v>
      </c>
      <c r="BD11">
        <f t="shared" si="4"/>
        <v>1</v>
      </c>
      <c r="BE11">
        <f t="shared" si="4"/>
        <v>1</v>
      </c>
      <c r="BF11">
        <f t="shared" si="4"/>
        <v>1</v>
      </c>
      <c r="BG11">
        <f t="shared" si="4"/>
        <v>1</v>
      </c>
      <c r="BH11">
        <f t="shared" si="4"/>
        <v>1</v>
      </c>
      <c r="BI11">
        <f t="shared" si="4"/>
        <v>1</v>
      </c>
      <c r="BJ11">
        <f t="shared" si="4"/>
        <v>1</v>
      </c>
      <c r="BK11">
        <f t="shared" si="4"/>
        <v>1</v>
      </c>
      <c r="BL11">
        <f t="shared" si="4"/>
        <v>1</v>
      </c>
      <c r="BM11">
        <f t="shared" si="4"/>
        <v>1</v>
      </c>
      <c r="BN11">
        <f t="shared" si="4"/>
        <v>1</v>
      </c>
      <c r="BO11">
        <f t="shared" si="4"/>
        <v>1</v>
      </c>
      <c r="BP11">
        <f t="shared" si="4"/>
        <v>1</v>
      </c>
      <c r="BQ11">
        <f t="shared" si="4"/>
        <v>1</v>
      </c>
      <c r="BR11">
        <f t="shared" si="4"/>
        <v>1</v>
      </c>
      <c r="BS11">
        <f t="shared" si="5"/>
        <v>1</v>
      </c>
      <c r="BT11">
        <f t="shared" si="5"/>
        <v>1</v>
      </c>
      <c r="BU11">
        <f t="shared" si="5"/>
        <v>1</v>
      </c>
      <c r="BV11">
        <f t="shared" si="5"/>
        <v>1</v>
      </c>
      <c r="BW11">
        <f t="shared" si="5"/>
        <v>1</v>
      </c>
      <c r="BX11">
        <f t="shared" si="5"/>
        <v>1</v>
      </c>
      <c r="BY11">
        <f t="shared" si="5"/>
        <v>1</v>
      </c>
      <c r="BZ11">
        <f t="shared" si="5"/>
        <v>1</v>
      </c>
    </row>
    <row r="12" spans="1:78">
      <c r="A12" s="58"/>
      <c r="B12" s="7" t="e">
        <f>+_xlfn.XLOOKUP(I12,#REF!,#REF!)</f>
        <v>#REF!</v>
      </c>
      <c r="C12" s="8">
        <v>8</v>
      </c>
      <c r="D12" s="8" t="str">
        <f t="shared" si="1"/>
        <v>01-MK-31-11</v>
      </c>
      <c r="E12" s="57">
        <v>45536</v>
      </c>
      <c r="F12" s="59"/>
      <c r="G12" s="59"/>
      <c r="H12" s="9" t="s">
        <v>37</v>
      </c>
      <c r="I12" s="66" t="s">
        <v>1226</v>
      </c>
      <c r="J12" s="7" t="str">
        <f>+_xlfn.XLOOKUP(I12,'R4'!B:B,'R4'!C:C)</f>
        <v>AMR - ROCK - FLEXİROC T35</v>
      </c>
      <c r="P12">
        <f t="shared" si="2"/>
        <v>0</v>
      </c>
      <c r="Q12">
        <f t="shared" si="2"/>
        <v>0</v>
      </c>
      <c r="R12">
        <f t="shared" si="2"/>
        <v>0</v>
      </c>
      <c r="S12">
        <f t="shared" si="2"/>
        <v>0</v>
      </c>
      <c r="T12">
        <f t="shared" si="2"/>
        <v>0</v>
      </c>
      <c r="U12">
        <f t="shared" si="2"/>
        <v>0</v>
      </c>
      <c r="V12">
        <f t="shared" si="2"/>
        <v>0</v>
      </c>
      <c r="W12">
        <f t="shared" si="2"/>
        <v>0</v>
      </c>
      <c r="X12">
        <f t="shared" si="2"/>
        <v>0</v>
      </c>
      <c r="Y12">
        <f t="shared" si="2"/>
        <v>0</v>
      </c>
      <c r="Z12">
        <f t="shared" si="2"/>
        <v>0</v>
      </c>
      <c r="AA12">
        <f t="shared" si="2"/>
        <v>1</v>
      </c>
      <c r="AB12">
        <f t="shared" si="2"/>
        <v>1</v>
      </c>
      <c r="AC12">
        <f t="shared" si="2"/>
        <v>1</v>
      </c>
      <c r="AD12">
        <f t="shared" si="2"/>
        <v>1</v>
      </c>
      <c r="AE12">
        <f t="shared" si="2"/>
        <v>1</v>
      </c>
      <c r="AF12">
        <f t="shared" si="6"/>
        <v>1</v>
      </c>
      <c r="AG12">
        <f t="shared" si="6"/>
        <v>1</v>
      </c>
      <c r="AH12">
        <f t="shared" si="6"/>
        <v>1</v>
      </c>
      <c r="AI12">
        <f t="shared" si="6"/>
        <v>1</v>
      </c>
      <c r="AJ12">
        <f t="shared" si="6"/>
        <v>1</v>
      </c>
      <c r="AK12">
        <f t="shared" si="6"/>
        <v>1</v>
      </c>
      <c r="AL12">
        <f t="shared" si="6"/>
        <v>1</v>
      </c>
      <c r="AM12">
        <f t="shared" si="6"/>
        <v>1</v>
      </c>
      <c r="AN12">
        <f t="shared" si="3"/>
        <v>1</v>
      </c>
      <c r="AO12">
        <f t="shared" si="3"/>
        <v>1</v>
      </c>
      <c r="AP12">
        <f t="shared" si="3"/>
        <v>1</v>
      </c>
      <c r="AQ12">
        <f t="shared" si="3"/>
        <v>1</v>
      </c>
      <c r="AR12">
        <f t="shared" si="3"/>
        <v>1</v>
      </c>
      <c r="AS12">
        <f t="shared" si="3"/>
        <v>1</v>
      </c>
      <c r="AT12">
        <f t="shared" si="3"/>
        <v>1</v>
      </c>
      <c r="AU12">
        <f t="shared" si="3"/>
        <v>1</v>
      </c>
      <c r="AV12">
        <f t="shared" si="3"/>
        <v>1</v>
      </c>
      <c r="AW12">
        <f t="shared" si="3"/>
        <v>1</v>
      </c>
      <c r="AX12">
        <f t="shared" si="3"/>
        <v>1</v>
      </c>
      <c r="AY12">
        <f t="shared" si="3"/>
        <v>1</v>
      </c>
      <c r="AZ12">
        <f t="shared" si="3"/>
        <v>1</v>
      </c>
      <c r="BA12">
        <f t="shared" si="3"/>
        <v>1</v>
      </c>
      <c r="BB12">
        <f t="shared" si="3"/>
        <v>1</v>
      </c>
      <c r="BC12">
        <f t="shared" si="4"/>
        <v>1</v>
      </c>
      <c r="BD12">
        <f t="shared" si="4"/>
        <v>1</v>
      </c>
      <c r="BE12">
        <f t="shared" si="4"/>
        <v>1</v>
      </c>
      <c r="BF12">
        <f t="shared" si="4"/>
        <v>1</v>
      </c>
      <c r="BG12">
        <f t="shared" si="4"/>
        <v>1</v>
      </c>
      <c r="BH12">
        <f t="shared" si="4"/>
        <v>1</v>
      </c>
      <c r="BI12">
        <f t="shared" si="4"/>
        <v>1</v>
      </c>
      <c r="BJ12">
        <f t="shared" si="4"/>
        <v>1</v>
      </c>
      <c r="BK12">
        <f t="shared" si="4"/>
        <v>1</v>
      </c>
      <c r="BL12">
        <f t="shared" si="4"/>
        <v>1</v>
      </c>
      <c r="BM12">
        <f t="shared" si="4"/>
        <v>1</v>
      </c>
      <c r="BN12">
        <f t="shared" si="4"/>
        <v>1</v>
      </c>
      <c r="BO12">
        <f t="shared" si="4"/>
        <v>1</v>
      </c>
      <c r="BP12">
        <f t="shared" si="4"/>
        <v>1</v>
      </c>
      <c r="BQ12">
        <f t="shared" si="4"/>
        <v>1</v>
      </c>
      <c r="BR12">
        <f t="shared" si="4"/>
        <v>1</v>
      </c>
      <c r="BS12">
        <f t="shared" si="5"/>
        <v>1</v>
      </c>
      <c r="BT12">
        <f t="shared" si="5"/>
        <v>1</v>
      </c>
      <c r="BU12">
        <f t="shared" si="5"/>
        <v>1</v>
      </c>
      <c r="BV12">
        <f t="shared" si="5"/>
        <v>1</v>
      </c>
      <c r="BW12">
        <f t="shared" si="5"/>
        <v>1</v>
      </c>
      <c r="BX12">
        <f t="shared" si="5"/>
        <v>1</v>
      </c>
      <c r="BY12">
        <f t="shared" si="5"/>
        <v>1</v>
      </c>
      <c r="BZ12">
        <f t="shared" si="5"/>
        <v>1</v>
      </c>
    </row>
    <row r="13" spans="1:78">
      <c r="A13" s="58"/>
      <c r="B13" s="7" t="e">
        <f>+_xlfn.XLOOKUP(I13,#REF!,#REF!)</f>
        <v>#REF!</v>
      </c>
      <c r="C13" s="8">
        <v>9</v>
      </c>
      <c r="D13" s="8" t="str">
        <f t="shared" si="1"/>
        <v>01-MK-31-11</v>
      </c>
      <c r="E13" s="57">
        <v>45352</v>
      </c>
      <c r="F13" s="59"/>
      <c r="G13" s="59"/>
      <c r="H13" s="9" t="s">
        <v>37</v>
      </c>
      <c r="I13" s="66" t="s">
        <v>1227</v>
      </c>
      <c r="J13" s="7" t="str">
        <f>+_xlfn.XLOOKUP(I13,'R4'!B:B,'R4'!C:C)</f>
        <v>AMR - ROCK - FLEXİROC T40</v>
      </c>
      <c r="P13">
        <f t="shared" si="2"/>
        <v>0</v>
      </c>
      <c r="Q13">
        <f t="shared" si="2"/>
        <v>0</v>
      </c>
      <c r="R13">
        <f t="shared" si="2"/>
        <v>0</v>
      </c>
      <c r="S13">
        <f t="shared" si="2"/>
        <v>0</v>
      </c>
      <c r="T13">
        <f t="shared" si="2"/>
        <v>0</v>
      </c>
      <c r="U13">
        <f t="shared" si="2"/>
        <v>1</v>
      </c>
      <c r="V13">
        <f t="shared" si="2"/>
        <v>1</v>
      </c>
      <c r="W13">
        <f t="shared" si="2"/>
        <v>1</v>
      </c>
      <c r="X13">
        <f t="shared" si="2"/>
        <v>1</v>
      </c>
      <c r="Y13">
        <f t="shared" si="2"/>
        <v>1</v>
      </c>
      <c r="Z13">
        <f t="shared" si="2"/>
        <v>1</v>
      </c>
      <c r="AA13">
        <f t="shared" si="2"/>
        <v>1</v>
      </c>
      <c r="AB13">
        <f t="shared" si="2"/>
        <v>1</v>
      </c>
      <c r="AC13">
        <f t="shared" si="2"/>
        <v>1</v>
      </c>
      <c r="AD13">
        <f t="shared" si="2"/>
        <v>1</v>
      </c>
      <c r="AE13">
        <f t="shared" si="2"/>
        <v>1</v>
      </c>
      <c r="AF13">
        <f t="shared" si="6"/>
        <v>1</v>
      </c>
      <c r="AG13">
        <f t="shared" si="6"/>
        <v>1</v>
      </c>
      <c r="AH13">
        <f t="shared" si="6"/>
        <v>1</v>
      </c>
      <c r="AI13">
        <f t="shared" si="6"/>
        <v>1</v>
      </c>
      <c r="AJ13">
        <f t="shared" si="6"/>
        <v>1</v>
      </c>
      <c r="AK13">
        <f t="shared" si="6"/>
        <v>1</v>
      </c>
      <c r="AL13">
        <f t="shared" si="6"/>
        <v>1</v>
      </c>
      <c r="AM13">
        <f t="shared" si="6"/>
        <v>1</v>
      </c>
      <c r="AN13">
        <f t="shared" si="3"/>
        <v>1</v>
      </c>
      <c r="AO13">
        <f t="shared" si="3"/>
        <v>1</v>
      </c>
      <c r="AP13">
        <f t="shared" si="3"/>
        <v>1</v>
      </c>
      <c r="AQ13">
        <f t="shared" si="3"/>
        <v>1</v>
      </c>
      <c r="AR13">
        <f t="shared" si="3"/>
        <v>1</v>
      </c>
      <c r="AS13">
        <f t="shared" si="3"/>
        <v>1</v>
      </c>
      <c r="AT13">
        <f t="shared" si="3"/>
        <v>1</v>
      </c>
      <c r="AU13">
        <f t="shared" si="3"/>
        <v>1</v>
      </c>
      <c r="AV13">
        <f t="shared" si="3"/>
        <v>1</v>
      </c>
      <c r="AW13">
        <f t="shared" si="3"/>
        <v>1</v>
      </c>
      <c r="AX13">
        <f t="shared" si="3"/>
        <v>1</v>
      </c>
      <c r="AY13">
        <f t="shared" si="3"/>
        <v>1</v>
      </c>
      <c r="AZ13">
        <f t="shared" si="3"/>
        <v>1</v>
      </c>
      <c r="BA13">
        <f t="shared" si="3"/>
        <v>1</v>
      </c>
      <c r="BB13">
        <f t="shared" si="3"/>
        <v>1</v>
      </c>
      <c r="BC13">
        <f t="shared" si="4"/>
        <v>1</v>
      </c>
      <c r="BD13">
        <f t="shared" si="4"/>
        <v>1</v>
      </c>
      <c r="BE13">
        <f t="shared" si="4"/>
        <v>1</v>
      </c>
      <c r="BF13">
        <f t="shared" si="4"/>
        <v>1</v>
      </c>
      <c r="BG13">
        <f t="shared" si="4"/>
        <v>1</v>
      </c>
      <c r="BH13">
        <f t="shared" si="4"/>
        <v>1</v>
      </c>
      <c r="BI13">
        <f t="shared" si="4"/>
        <v>1</v>
      </c>
      <c r="BJ13">
        <f t="shared" si="4"/>
        <v>1</v>
      </c>
      <c r="BK13">
        <f t="shared" si="4"/>
        <v>1</v>
      </c>
      <c r="BL13">
        <f t="shared" si="4"/>
        <v>1</v>
      </c>
      <c r="BM13">
        <f t="shared" si="4"/>
        <v>1</v>
      </c>
      <c r="BN13">
        <f t="shared" si="4"/>
        <v>1</v>
      </c>
      <c r="BO13">
        <f t="shared" si="4"/>
        <v>1</v>
      </c>
      <c r="BP13">
        <f t="shared" si="4"/>
        <v>1</v>
      </c>
      <c r="BQ13">
        <f t="shared" si="4"/>
        <v>1</v>
      </c>
      <c r="BR13">
        <f t="shared" si="4"/>
        <v>1</v>
      </c>
      <c r="BS13">
        <f t="shared" si="5"/>
        <v>1</v>
      </c>
      <c r="BT13">
        <f t="shared" si="5"/>
        <v>1</v>
      </c>
      <c r="BU13">
        <f t="shared" si="5"/>
        <v>1</v>
      </c>
      <c r="BV13">
        <f t="shared" si="5"/>
        <v>1</v>
      </c>
      <c r="BW13">
        <f t="shared" si="5"/>
        <v>1</v>
      </c>
      <c r="BX13">
        <f t="shared" si="5"/>
        <v>1</v>
      </c>
      <c r="BY13">
        <f t="shared" si="5"/>
        <v>1</v>
      </c>
      <c r="BZ13">
        <f t="shared" si="5"/>
        <v>1</v>
      </c>
    </row>
    <row r="14" spans="1:78">
      <c r="A14" s="58"/>
      <c r="B14" s="7" t="e">
        <f>+_xlfn.XLOOKUP(I14,#REF!,#REF!)</f>
        <v>#REF!</v>
      </c>
      <c r="C14" s="8">
        <v>10</v>
      </c>
      <c r="D14" s="8" t="str">
        <f t="shared" si="1"/>
        <v>01-MK-31-11</v>
      </c>
      <c r="E14" s="57">
        <v>45474</v>
      </c>
      <c r="F14" s="59"/>
      <c r="G14" s="59"/>
      <c r="H14" s="9" t="s">
        <v>37</v>
      </c>
      <c r="I14" s="66" t="s">
        <v>1228</v>
      </c>
      <c r="J14" s="7" t="str">
        <f>+_xlfn.XLOOKUP(I14,'R4'!B:B,'R4'!C:C)</f>
        <v>AMR - ROCK - FLEXİROC T40</v>
      </c>
      <c r="P14">
        <f t="shared" si="2"/>
        <v>0</v>
      </c>
      <c r="Q14">
        <f t="shared" si="2"/>
        <v>0</v>
      </c>
      <c r="R14">
        <f t="shared" si="2"/>
        <v>0</v>
      </c>
      <c r="S14">
        <f t="shared" si="2"/>
        <v>0</v>
      </c>
      <c r="T14">
        <f t="shared" si="2"/>
        <v>0</v>
      </c>
      <c r="U14">
        <f t="shared" si="2"/>
        <v>0</v>
      </c>
      <c r="V14">
        <f t="shared" si="2"/>
        <v>0</v>
      </c>
      <c r="W14">
        <f t="shared" si="2"/>
        <v>0</v>
      </c>
      <c r="X14">
        <f t="shared" si="2"/>
        <v>0</v>
      </c>
      <c r="Y14">
        <f t="shared" si="2"/>
        <v>1</v>
      </c>
      <c r="Z14">
        <f t="shared" si="2"/>
        <v>1</v>
      </c>
      <c r="AA14">
        <f t="shared" si="2"/>
        <v>1</v>
      </c>
      <c r="AB14">
        <f t="shared" si="2"/>
        <v>1</v>
      </c>
      <c r="AC14">
        <f t="shared" si="2"/>
        <v>1</v>
      </c>
      <c r="AD14">
        <f t="shared" si="2"/>
        <v>1</v>
      </c>
      <c r="AE14">
        <f t="shared" si="2"/>
        <v>1</v>
      </c>
      <c r="AF14">
        <f t="shared" si="6"/>
        <v>1</v>
      </c>
      <c r="AG14">
        <f t="shared" si="6"/>
        <v>1</v>
      </c>
      <c r="AH14">
        <f t="shared" si="6"/>
        <v>1</v>
      </c>
      <c r="AI14">
        <f t="shared" si="6"/>
        <v>1</v>
      </c>
      <c r="AJ14">
        <f t="shared" si="6"/>
        <v>1</v>
      </c>
      <c r="AK14">
        <f t="shared" si="6"/>
        <v>1</v>
      </c>
      <c r="AL14">
        <f t="shared" si="6"/>
        <v>1</v>
      </c>
      <c r="AM14">
        <f t="shared" si="6"/>
        <v>1</v>
      </c>
      <c r="AN14">
        <f t="shared" si="3"/>
        <v>1</v>
      </c>
      <c r="AO14">
        <f t="shared" si="3"/>
        <v>1</v>
      </c>
      <c r="AP14">
        <f t="shared" si="3"/>
        <v>1</v>
      </c>
      <c r="AQ14">
        <f t="shared" si="3"/>
        <v>1</v>
      </c>
      <c r="AR14">
        <f t="shared" si="3"/>
        <v>1</v>
      </c>
      <c r="AS14">
        <f t="shared" si="3"/>
        <v>1</v>
      </c>
      <c r="AT14">
        <f t="shared" si="3"/>
        <v>1</v>
      </c>
      <c r="AU14">
        <f t="shared" si="3"/>
        <v>1</v>
      </c>
      <c r="AV14">
        <f t="shared" si="3"/>
        <v>1</v>
      </c>
      <c r="AW14">
        <f t="shared" si="3"/>
        <v>1</v>
      </c>
      <c r="AX14">
        <f t="shared" si="3"/>
        <v>1</v>
      </c>
      <c r="AY14">
        <f t="shared" si="3"/>
        <v>1</v>
      </c>
      <c r="AZ14">
        <f t="shared" si="3"/>
        <v>1</v>
      </c>
      <c r="BA14">
        <f t="shared" si="3"/>
        <v>1</v>
      </c>
      <c r="BB14">
        <f t="shared" si="3"/>
        <v>1</v>
      </c>
      <c r="BC14">
        <f t="shared" si="4"/>
        <v>1</v>
      </c>
      <c r="BD14">
        <f t="shared" si="4"/>
        <v>1</v>
      </c>
      <c r="BE14">
        <f t="shared" si="4"/>
        <v>1</v>
      </c>
      <c r="BF14">
        <f t="shared" si="4"/>
        <v>1</v>
      </c>
      <c r="BG14">
        <f t="shared" si="4"/>
        <v>1</v>
      </c>
      <c r="BH14">
        <f t="shared" si="4"/>
        <v>1</v>
      </c>
      <c r="BI14">
        <f t="shared" si="4"/>
        <v>1</v>
      </c>
      <c r="BJ14">
        <f t="shared" si="4"/>
        <v>1</v>
      </c>
      <c r="BK14">
        <f t="shared" si="4"/>
        <v>1</v>
      </c>
      <c r="BL14">
        <f t="shared" si="4"/>
        <v>1</v>
      </c>
      <c r="BM14">
        <f t="shared" si="4"/>
        <v>1</v>
      </c>
      <c r="BN14">
        <f t="shared" si="4"/>
        <v>1</v>
      </c>
      <c r="BO14">
        <f t="shared" si="4"/>
        <v>1</v>
      </c>
      <c r="BP14">
        <f t="shared" si="4"/>
        <v>1</v>
      </c>
      <c r="BQ14">
        <f t="shared" si="4"/>
        <v>1</v>
      </c>
      <c r="BR14">
        <f t="shared" si="4"/>
        <v>1</v>
      </c>
      <c r="BS14">
        <f t="shared" si="5"/>
        <v>1</v>
      </c>
      <c r="BT14">
        <f t="shared" si="5"/>
        <v>1</v>
      </c>
      <c r="BU14">
        <f t="shared" si="5"/>
        <v>1</v>
      </c>
      <c r="BV14">
        <f t="shared" si="5"/>
        <v>1</v>
      </c>
      <c r="BW14">
        <f t="shared" si="5"/>
        <v>1</v>
      </c>
      <c r="BX14">
        <f t="shared" si="5"/>
        <v>1</v>
      </c>
      <c r="BY14">
        <f t="shared" si="5"/>
        <v>1</v>
      </c>
      <c r="BZ14">
        <f t="shared" si="5"/>
        <v>1</v>
      </c>
    </row>
    <row r="15" spans="1:78">
      <c r="A15" s="58"/>
      <c r="B15" s="7" t="e">
        <f>+_xlfn.XLOOKUP(I15,#REF!,#REF!)</f>
        <v>#REF!</v>
      </c>
      <c r="C15" s="8">
        <v>11</v>
      </c>
      <c r="D15" s="8" t="str">
        <f t="shared" si="1"/>
        <v>01-MK-31-11</v>
      </c>
      <c r="E15" s="57">
        <v>45505</v>
      </c>
      <c r="F15" s="59"/>
      <c r="G15" s="59"/>
      <c r="H15" s="9" t="s">
        <v>37</v>
      </c>
      <c r="I15" s="66" t="s">
        <v>1229</v>
      </c>
      <c r="J15" s="7" t="str">
        <f>+_xlfn.XLOOKUP(I15,'R4'!B:B,'R4'!C:C)</f>
        <v>AMR - ROCK - FLEXİROC T40</v>
      </c>
      <c r="P15">
        <f t="shared" si="2"/>
        <v>0</v>
      </c>
      <c r="Q15">
        <f t="shared" si="2"/>
        <v>0</v>
      </c>
      <c r="R15">
        <f t="shared" si="2"/>
        <v>0</v>
      </c>
      <c r="S15">
        <f t="shared" si="2"/>
        <v>0</v>
      </c>
      <c r="T15">
        <f t="shared" si="2"/>
        <v>0</v>
      </c>
      <c r="U15">
        <f t="shared" si="2"/>
        <v>0</v>
      </c>
      <c r="V15">
        <f t="shared" si="2"/>
        <v>0</v>
      </c>
      <c r="W15">
        <f t="shared" si="2"/>
        <v>0</v>
      </c>
      <c r="X15">
        <f t="shared" si="2"/>
        <v>0</v>
      </c>
      <c r="Y15">
        <f t="shared" si="2"/>
        <v>0</v>
      </c>
      <c r="Z15">
        <f t="shared" si="2"/>
        <v>1</v>
      </c>
      <c r="AA15">
        <f t="shared" si="2"/>
        <v>1</v>
      </c>
      <c r="AB15">
        <f t="shared" si="2"/>
        <v>1</v>
      </c>
      <c r="AC15">
        <f t="shared" si="2"/>
        <v>1</v>
      </c>
      <c r="AD15">
        <f t="shared" si="2"/>
        <v>1</v>
      </c>
      <c r="AE15">
        <f t="shared" si="2"/>
        <v>1</v>
      </c>
      <c r="AF15">
        <f t="shared" si="6"/>
        <v>1</v>
      </c>
      <c r="AG15">
        <f t="shared" si="6"/>
        <v>1</v>
      </c>
      <c r="AH15">
        <f t="shared" si="6"/>
        <v>1</v>
      </c>
      <c r="AI15">
        <f t="shared" si="6"/>
        <v>1</v>
      </c>
      <c r="AJ15">
        <f t="shared" si="6"/>
        <v>1</v>
      </c>
      <c r="AK15">
        <f t="shared" si="6"/>
        <v>1</v>
      </c>
      <c r="AL15">
        <f t="shared" si="6"/>
        <v>1</v>
      </c>
      <c r="AM15">
        <f t="shared" si="6"/>
        <v>1</v>
      </c>
      <c r="AN15">
        <f t="shared" si="3"/>
        <v>1</v>
      </c>
      <c r="AO15">
        <f t="shared" si="3"/>
        <v>1</v>
      </c>
      <c r="AP15">
        <f t="shared" si="3"/>
        <v>1</v>
      </c>
      <c r="AQ15">
        <f t="shared" si="3"/>
        <v>1</v>
      </c>
      <c r="AR15">
        <f t="shared" si="3"/>
        <v>1</v>
      </c>
      <c r="AS15">
        <f t="shared" si="3"/>
        <v>1</v>
      </c>
      <c r="AT15">
        <f t="shared" si="3"/>
        <v>1</v>
      </c>
      <c r="AU15">
        <f t="shared" si="3"/>
        <v>1</v>
      </c>
      <c r="AV15">
        <f t="shared" si="3"/>
        <v>1</v>
      </c>
      <c r="AW15">
        <f t="shared" si="3"/>
        <v>1</v>
      </c>
      <c r="AX15">
        <f t="shared" si="3"/>
        <v>1</v>
      </c>
      <c r="AY15">
        <f t="shared" si="3"/>
        <v>1</v>
      </c>
      <c r="AZ15">
        <f t="shared" si="3"/>
        <v>1</v>
      </c>
      <c r="BA15">
        <f t="shared" si="3"/>
        <v>1</v>
      </c>
      <c r="BB15">
        <f t="shared" si="3"/>
        <v>1</v>
      </c>
      <c r="BC15">
        <f t="shared" si="4"/>
        <v>1</v>
      </c>
      <c r="BD15">
        <f t="shared" si="4"/>
        <v>1</v>
      </c>
      <c r="BE15">
        <f t="shared" si="4"/>
        <v>1</v>
      </c>
      <c r="BF15">
        <f t="shared" si="4"/>
        <v>1</v>
      </c>
      <c r="BG15">
        <f t="shared" si="4"/>
        <v>1</v>
      </c>
      <c r="BH15">
        <f t="shared" si="4"/>
        <v>1</v>
      </c>
      <c r="BI15">
        <f t="shared" si="4"/>
        <v>1</v>
      </c>
      <c r="BJ15">
        <f t="shared" si="4"/>
        <v>1</v>
      </c>
      <c r="BK15">
        <f t="shared" si="4"/>
        <v>1</v>
      </c>
      <c r="BL15">
        <f t="shared" si="4"/>
        <v>1</v>
      </c>
      <c r="BM15">
        <f t="shared" si="4"/>
        <v>1</v>
      </c>
      <c r="BN15">
        <f t="shared" si="4"/>
        <v>1</v>
      </c>
      <c r="BO15">
        <f t="shared" si="4"/>
        <v>1</v>
      </c>
      <c r="BP15">
        <f t="shared" si="4"/>
        <v>1</v>
      </c>
      <c r="BQ15">
        <f t="shared" si="4"/>
        <v>1</v>
      </c>
      <c r="BR15">
        <f t="shared" si="4"/>
        <v>1</v>
      </c>
      <c r="BS15">
        <f t="shared" si="5"/>
        <v>1</v>
      </c>
      <c r="BT15">
        <f t="shared" si="5"/>
        <v>1</v>
      </c>
      <c r="BU15">
        <f t="shared" si="5"/>
        <v>1</v>
      </c>
      <c r="BV15">
        <f t="shared" si="5"/>
        <v>1</v>
      </c>
      <c r="BW15">
        <f t="shared" si="5"/>
        <v>1</v>
      </c>
      <c r="BX15">
        <f t="shared" si="5"/>
        <v>1</v>
      </c>
      <c r="BY15">
        <f t="shared" si="5"/>
        <v>1</v>
      </c>
      <c r="BZ15">
        <f t="shared" si="5"/>
        <v>1</v>
      </c>
    </row>
    <row r="16" spans="1:78">
      <c r="A16" s="58"/>
      <c r="B16" s="7" t="e">
        <f>+_xlfn.XLOOKUP(I16,#REF!,#REF!)</f>
        <v>#REF!</v>
      </c>
      <c r="C16" s="8">
        <v>12</v>
      </c>
      <c r="D16" s="8" t="str">
        <f t="shared" si="1"/>
        <v>01-MK-31-11</v>
      </c>
      <c r="E16" s="57">
        <v>45536</v>
      </c>
      <c r="F16" s="59"/>
      <c r="G16" s="59"/>
      <c r="H16" s="9" t="s">
        <v>37</v>
      </c>
      <c r="I16" s="66" t="s">
        <v>1230</v>
      </c>
      <c r="J16" s="7" t="str">
        <f>+_xlfn.XLOOKUP(I16,'R4'!B:B,'R4'!C:C)</f>
        <v>AMR - ROCK - FLEXİROC T40</v>
      </c>
      <c r="P16">
        <f t="shared" si="2"/>
        <v>0</v>
      </c>
      <c r="Q16">
        <f t="shared" si="2"/>
        <v>0</v>
      </c>
      <c r="R16">
        <f t="shared" si="2"/>
        <v>0</v>
      </c>
      <c r="S16">
        <f t="shared" si="2"/>
        <v>0</v>
      </c>
      <c r="T16">
        <f t="shared" si="2"/>
        <v>0</v>
      </c>
      <c r="U16">
        <f t="shared" si="2"/>
        <v>0</v>
      </c>
      <c r="V16">
        <f t="shared" si="2"/>
        <v>0</v>
      </c>
      <c r="W16">
        <f t="shared" si="2"/>
        <v>0</v>
      </c>
      <c r="X16">
        <f t="shared" si="2"/>
        <v>0</v>
      </c>
      <c r="Y16">
        <f t="shared" si="2"/>
        <v>0</v>
      </c>
      <c r="Z16">
        <f t="shared" si="2"/>
        <v>0</v>
      </c>
      <c r="AA16">
        <f t="shared" si="2"/>
        <v>1</v>
      </c>
      <c r="AB16">
        <f t="shared" si="2"/>
        <v>1</v>
      </c>
      <c r="AC16">
        <f t="shared" si="2"/>
        <v>1</v>
      </c>
      <c r="AD16">
        <f t="shared" si="2"/>
        <v>1</v>
      </c>
      <c r="AE16">
        <f t="shared" si="2"/>
        <v>1</v>
      </c>
      <c r="AF16">
        <f t="shared" si="6"/>
        <v>1</v>
      </c>
      <c r="AG16">
        <f t="shared" si="6"/>
        <v>1</v>
      </c>
      <c r="AH16">
        <f t="shared" si="6"/>
        <v>1</v>
      </c>
      <c r="AI16">
        <f t="shared" si="6"/>
        <v>1</v>
      </c>
      <c r="AJ16">
        <f t="shared" si="6"/>
        <v>1</v>
      </c>
      <c r="AK16">
        <f t="shared" si="6"/>
        <v>1</v>
      </c>
      <c r="AL16">
        <f t="shared" si="6"/>
        <v>1</v>
      </c>
      <c r="AM16">
        <f t="shared" si="6"/>
        <v>1</v>
      </c>
      <c r="AN16">
        <f t="shared" si="3"/>
        <v>1</v>
      </c>
      <c r="AO16">
        <f t="shared" si="3"/>
        <v>1</v>
      </c>
      <c r="AP16">
        <f t="shared" si="3"/>
        <v>1</v>
      </c>
      <c r="AQ16">
        <f t="shared" si="3"/>
        <v>1</v>
      </c>
      <c r="AR16">
        <f t="shared" si="3"/>
        <v>1</v>
      </c>
      <c r="AS16">
        <f t="shared" si="3"/>
        <v>1</v>
      </c>
      <c r="AT16">
        <f t="shared" si="3"/>
        <v>1</v>
      </c>
      <c r="AU16">
        <f t="shared" si="3"/>
        <v>1</v>
      </c>
      <c r="AV16">
        <f t="shared" si="3"/>
        <v>1</v>
      </c>
      <c r="AW16">
        <f t="shared" si="3"/>
        <v>1</v>
      </c>
      <c r="AX16">
        <f t="shared" si="3"/>
        <v>1</v>
      </c>
      <c r="AY16">
        <f t="shared" si="3"/>
        <v>1</v>
      </c>
      <c r="AZ16">
        <f t="shared" si="3"/>
        <v>1</v>
      </c>
      <c r="BA16">
        <f t="shared" si="3"/>
        <v>1</v>
      </c>
      <c r="BB16">
        <f t="shared" si="3"/>
        <v>1</v>
      </c>
      <c r="BC16">
        <f t="shared" si="4"/>
        <v>1</v>
      </c>
      <c r="BD16">
        <f t="shared" si="4"/>
        <v>1</v>
      </c>
      <c r="BE16">
        <f t="shared" si="4"/>
        <v>1</v>
      </c>
      <c r="BF16">
        <f t="shared" si="4"/>
        <v>1</v>
      </c>
      <c r="BG16">
        <f t="shared" si="4"/>
        <v>1</v>
      </c>
      <c r="BH16">
        <f t="shared" si="4"/>
        <v>1</v>
      </c>
      <c r="BI16">
        <f t="shared" si="4"/>
        <v>1</v>
      </c>
      <c r="BJ16">
        <f t="shared" si="4"/>
        <v>1</v>
      </c>
      <c r="BK16">
        <f t="shared" si="4"/>
        <v>1</v>
      </c>
      <c r="BL16">
        <f t="shared" si="4"/>
        <v>1</v>
      </c>
      <c r="BM16">
        <f t="shared" si="4"/>
        <v>1</v>
      </c>
      <c r="BN16">
        <f t="shared" si="4"/>
        <v>1</v>
      </c>
      <c r="BO16">
        <f t="shared" si="4"/>
        <v>1</v>
      </c>
      <c r="BP16">
        <f t="shared" si="4"/>
        <v>1</v>
      </c>
      <c r="BQ16">
        <f t="shared" si="4"/>
        <v>1</v>
      </c>
      <c r="BR16">
        <f t="shared" si="4"/>
        <v>1</v>
      </c>
      <c r="BS16">
        <f t="shared" si="5"/>
        <v>1</v>
      </c>
      <c r="BT16">
        <f t="shared" si="5"/>
        <v>1</v>
      </c>
      <c r="BU16">
        <f t="shared" si="5"/>
        <v>1</v>
      </c>
      <c r="BV16">
        <f t="shared" si="5"/>
        <v>1</v>
      </c>
      <c r="BW16">
        <f t="shared" si="5"/>
        <v>1</v>
      </c>
      <c r="BX16">
        <f t="shared" si="5"/>
        <v>1</v>
      </c>
      <c r="BY16">
        <f t="shared" si="5"/>
        <v>1</v>
      </c>
      <c r="BZ16">
        <f t="shared" si="5"/>
        <v>1</v>
      </c>
    </row>
    <row r="17" spans="1:78">
      <c r="A17" s="58"/>
      <c r="B17" s="7" t="e">
        <f>+_xlfn.XLOOKUP(I17,#REF!,#REF!)</f>
        <v>#REF!</v>
      </c>
      <c r="C17" s="8">
        <v>13</v>
      </c>
      <c r="D17" s="8" t="str">
        <f t="shared" si="1"/>
        <v>01-MK-31-11</v>
      </c>
      <c r="E17" s="57">
        <v>45536</v>
      </c>
      <c r="F17" s="59"/>
      <c r="G17" s="59"/>
      <c r="H17" s="9" t="s">
        <v>37</v>
      </c>
      <c r="I17" s="66" t="s">
        <v>1231</v>
      </c>
      <c r="J17" s="7" t="str">
        <f>+_xlfn.XLOOKUP(I17,'R4'!B:B,'R4'!C:C)</f>
        <v>AMR - ROCK - FLEXİROC T40</v>
      </c>
      <c r="P17">
        <f t="shared" si="2"/>
        <v>0</v>
      </c>
      <c r="Q17">
        <f t="shared" si="2"/>
        <v>0</v>
      </c>
      <c r="R17">
        <f t="shared" si="2"/>
        <v>0</v>
      </c>
      <c r="S17">
        <f t="shared" si="2"/>
        <v>0</v>
      </c>
      <c r="T17">
        <f t="shared" si="2"/>
        <v>0</v>
      </c>
      <c r="U17">
        <f t="shared" si="2"/>
        <v>0</v>
      </c>
      <c r="V17">
        <f t="shared" si="2"/>
        <v>0</v>
      </c>
      <c r="W17">
        <f t="shared" si="2"/>
        <v>0</v>
      </c>
      <c r="X17">
        <f t="shared" si="2"/>
        <v>0</v>
      </c>
      <c r="Y17">
        <f t="shared" si="2"/>
        <v>0</v>
      </c>
      <c r="Z17">
        <f t="shared" si="2"/>
        <v>0</v>
      </c>
      <c r="AA17">
        <f t="shared" si="2"/>
        <v>1</v>
      </c>
      <c r="AB17">
        <f t="shared" si="2"/>
        <v>1</v>
      </c>
      <c r="AC17">
        <f t="shared" si="2"/>
        <v>1</v>
      </c>
      <c r="AD17">
        <f t="shared" si="2"/>
        <v>1</v>
      </c>
      <c r="AE17">
        <f t="shared" si="2"/>
        <v>1</v>
      </c>
      <c r="AF17">
        <f t="shared" si="6"/>
        <v>1</v>
      </c>
      <c r="AG17">
        <f t="shared" si="6"/>
        <v>1</v>
      </c>
      <c r="AH17">
        <f t="shared" si="6"/>
        <v>1</v>
      </c>
      <c r="AI17">
        <f t="shared" si="6"/>
        <v>1</v>
      </c>
      <c r="AJ17">
        <f t="shared" si="6"/>
        <v>1</v>
      </c>
      <c r="AK17">
        <f t="shared" si="6"/>
        <v>1</v>
      </c>
      <c r="AL17">
        <f t="shared" si="6"/>
        <v>1</v>
      </c>
      <c r="AM17">
        <f t="shared" si="6"/>
        <v>1</v>
      </c>
      <c r="AN17">
        <f t="shared" si="3"/>
        <v>1</v>
      </c>
      <c r="AO17">
        <f t="shared" si="3"/>
        <v>1</v>
      </c>
      <c r="AP17">
        <f t="shared" si="3"/>
        <v>1</v>
      </c>
      <c r="AQ17">
        <f t="shared" si="3"/>
        <v>1</v>
      </c>
      <c r="AR17">
        <f t="shared" si="3"/>
        <v>1</v>
      </c>
      <c r="AS17">
        <f t="shared" si="3"/>
        <v>1</v>
      </c>
      <c r="AT17">
        <f t="shared" si="3"/>
        <v>1</v>
      </c>
      <c r="AU17">
        <f t="shared" si="3"/>
        <v>1</v>
      </c>
      <c r="AV17">
        <f t="shared" si="3"/>
        <v>1</v>
      </c>
      <c r="AW17">
        <f t="shared" si="3"/>
        <v>1</v>
      </c>
      <c r="AX17">
        <f t="shared" si="3"/>
        <v>1</v>
      </c>
      <c r="AY17">
        <f t="shared" si="3"/>
        <v>1</v>
      </c>
      <c r="AZ17">
        <f t="shared" si="3"/>
        <v>1</v>
      </c>
      <c r="BA17">
        <f t="shared" si="3"/>
        <v>1</v>
      </c>
      <c r="BB17">
        <f t="shared" si="3"/>
        <v>1</v>
      </c>
      <c r="BC17">
        <f t="shared" si="4"/>
        <v>1</v>
      </c>
      <c r="BD17">
        <f t="shared" si="4"/>
        <v>1</v>
      </c>
      <c r="BE17">
        <f t="shared" si="4"/>
        <v>1</v>
      </c>
      <c r="BF17">
        <f t="shared" si="4"/>
        <v>1</v>
      </c>
      <c r="BG17">
        <f t="shared" si="4"/>
        <v>1</v>
      </c>
      <c r="BH17">
        <f t="shared" si="4"/>
        <v>1</v>
      </c>
      <c r="BI17">
        <f t="shared" si="4"/>
        <v>1</v>
      </c>
      <c r="BJ17">
        <f t="shared" si="4"/>
        <v>1</v>
      </c>
      <c r="BK17">
        <f t="shared" si="4"/>
        <v>1</v>
      </c>
      <c r="BL17">
        <f t="shared" si="4"/>
        <v>1</v>
      </c>
      <c r="BM17">
        <f t="shared" si="4"/>
        <v>1</v>
      </c>
      <c r="BN17">
        <f t="shared" si="4"/>
        <v>1</v>
      </c>
      <c r="BO17">
        <f t="shared" si="4"/>
        <v>1</v>
      </c>
      <c r="BP17">
        <f t="shared" si="4"/>
        <v>1</v>
      </c>
      <c r="BQ17">
        <f t="shared" si="4"/>
        <v>1</v>
      </c>
      <c r="BR17">
        <f t="shared" si="4"/>
        <v>1</v>
      </c>
      <c r="BS17">
        <f t="shared" si="5"/>
        <v>1</v>
      </c>
      <c r="BT17">
        <f t="shared" si="5"/>
        <v>1</v>
      </c>
      <c r="BU17">
        <f t="shared" si="5"/>
        <v>1</v>
      </c>
      <c r="BV17">
        <f t="shared" si="5"/>
        <v>1</v>
      </c>
      <c r="BW17">
        <f t="shared" si="5"/>
        <v>1</v>
      </c>
      <c r="BX17">
        <f t="shared" si="5"/>
        <v>1</v>
      </c>
      <c r="BY17">
        <f t="shared" si="5"/>
        <v>1</v>
      </c>
      <c r="BZ17">
        <f t="shared" si="5"/>
        <v>1</v>
      </c>
    </row>
    <row r="18" spans="1:78">
      <c r="A18" s="58"/>
      <c r="B18" s="7" t="e">
        <f>+_xlfn.XLOOKUP(I18,#REF!,#REF!)</f>
        <v>#REF!</v>
      </c>
      <c r="C18" s="8">
        <v>14</v>
      </c>
      <c r="D18" s="8" t="str">
        <f t="shared" si="1"/>
        <v>01-MK-31-11</v>
      </c>
      <c r="E18" s="57">
        <v>45536</v>
      </c>
      <c r="F18" s="59"/>
      <c r="G18" s="59"/>
      <c r="H18" s="9" t="s">
        <v>37</v>
      </c>
      <c r="I18" s="66" t="s">
        <v>1232</v>
      </c>
      <c r="J18" s="7" t="str">
        <f>+_xlfn.XLOOKUP(I18,'R4'!B:B,'R4'!C:C)</f>
        <v>AMR - ROCK - FLEXİROC T40</v>
      </c>
      <c r="P18">
        <f t="shared" si="2"/>
        <v>0</v>
      </c>
      <c r="Q18">
        <f t="shared" si="2"/>
        <v>0</v>
      </c>
      <c r="R18">
        <f t="shared" si="2"/>
        <v>0</v>
      </c>
      <c r="S18">
        <f t="shared" si="2"/>
        <v>0</v>
      </c>
      <c r="T18">
        <f t="shared" si="2"/>
        <v>0</v>
      </c>
      <c r="U18">
        <f t="shared" si="2"/>
        <v>0</v>
      </c>
      <c r="V18">
        <f t="shared" si="2"/>
        <v>0</v>
      </c>
      <c r="W18">
        <f t="shared" si="2"/>
        <v>0</v>
      </c>
      <c r="X18">
        <f t="shared" si="2"/>
        <v>0</v>
      </c>
      <c r="Y18">
        <f t="shared" si="2"/>
        <v>0</v>
      </c>
      <c r="Z18">
        <f t="shared" si="2"/>
        <v>0</v>
      </c>
      <c r="AA18">
        <f t="shared" si="2"/>
        <v>1</v>
      </c>
      <c r="AB18">
        <f t="shared" si="2"/>
        <v>1</v>
      </c>
      <c r="AC18">
        <f t="shared" si="2"/>
        <v>1</v>
      </c>
      <c r="AD18">
        <f t="shared" si="2"/>
        <v>1</v>
      </c>
      <c r="AE18">
        <f t="shared" si="2"/>
        <v>1</v>
      </c>
      <c r="AF18">
        <f t="shared" si="6"/>
        <v>1</v>
      </c>
      <c r="AG18">
        <f t="shared" si="6"/>
        <v>1</v>
      </c>
      <c r="AH18">
        <f t="shared" si="6"/>
        <v>1</v>
      </c>
      <c r="AI18">
        <f t="shared" si="6"/>
        <v>1</v>
      </c>
      <c r="AJ18">
        <f t="shared" si="6"/>
        <v>1</v>
      </c>
      <c r="AK18">
        <f t="shared" si="6"/>
        <v>1</v>
      </c>
      <c r="AL18">
        <f t="shared" si="6"/>
        <v>1</v>
      </c>
      <c r="AM18">
        <f t="shared" si="6"/>
        <v>1</v>
      </c>
      <c r="AN18">
        <f t="shared" si="3"/>
        <v>1</v>
      </c>
      <c r="AO18">
        <f t="shared" si="3"/>
        <v>1</v>
      </c>
      <c r="AP18">
        <f t="shared" si="3"/>
        <v>1</v>
      </c>
      <c r="AQ18">
        <f t="shared" si="3"/>
        <v>1</v>
      </c>
      <c r="AR18">
        <f t="shared" si="3"/>
        <v>1</v>
      </c>
      <c r="AS18">
        <f t="shared" si="3"/>
        <v>1</v>
      </c>
      <c r="AT18">
        <f t="shared" si="3"/>
        <v>1</v>
      </c>
      <c r="AU18">
        <f t="shared" si="3"/>
        <v>1</v>
      </c>
      <c r="AV18">
        <f t="shared" si="3"/>
        <v>1</v>
      </c>
      <c r="AW18">
        <f t="shared" si="3"/>
        <v>1</v>
      </c>
      <c r="AX18">
        <f t="shared" si="3"/>
        <v>1</v>
      </c>
      <c r="AY18">
        <f t="shared" si="3"/>
        <v>1</v>
      </c>
      <c r="AZ18">
        <f t="shared" si="3"/>
        <v>1</v>
      </c>
      <c r="BA18">
        <f t="shared" si="3"/>
        <v>1</v>
      </c>
      <c r="BB18">
        <f t="shared" si="3"/>
        <v>1</v>
      </c>
      <c r="BC18">
        <f t="shared" si="4"/>
        <v>1</v>
      </c>
      <c r="BD18">
        <f t="shared" si="4"/>
        <v>1</v>
      </c>
      <c r="BE18">
        <f t="shared" si="4"/>
        <v>1</v>
      </c>
      <c r="BF18">
        <f t="shared" si="4"/>
        <v>1</v>
      </c>
      <c r="BG18">
        <f t="shared" si="4"/>
        <v>1</v>
      </c>
      <c r="BH18">
        <f t="shared" si="4"/>
        <v>1</v>
      </c>
      <c r="BI18">
        <f t="shared" si="4"/>
        <v>1</v>
      </c>
      <c r="BJ18">
        <f t="shared" si="4"/>
        <v>1</v>
      </c>
      <c r="BK18">
        <f t="shared" si="4"/>
        <v>1</v>
      </c>
      <c r="BL18">
        <f t="shared" si="4"/>
        <v>1</v>
      </c>
      <c r="BM18">
        <f t="shared" si="4"/>
        <v>1</v>
      </c>
      <c r="BN18">
        <f t="shared" si="4"/>
        <v>1</v>
      </c>
      <c r="BO18">
        <f t="shared" si="4"/>
        <v>1</v>
      </c>
      <c r="BP18">
        <f t="shared" si="4"/>
        <v>1</v>
      </c>
      <c r="BQ18">
        <f t="shared" si="4"/>
        <v>1</v>
      </c>
      <c r="BR18">
        <f t="shared" si="4"/>
        <v>1</v>
      </c>
      <c r="BS18">
        <f t="shared" si="5"/>
        <v>1</v>
      </c>
      <c r="BT18">
        <f t="shared" si="5"/>
        <v>1</v>
      </c>
      <c r="BU18">
        <f t="shared" si="5"/>
        <v>1</v>
      </c>
      <c r="BV18">
        <f t="shared" si="5"/>
        <v>1</v>
      </c>
      <c r="BW18">
        <f t="shared" si="5"/>
        <v>1</v>
      </c>
      <c r="BX18">
        <f t="shared" si="5"/>
        <v>1</v>
      </c>
      <c r="BY18">
        <f t="shared" si="5"/>
        <v>1</v>
      </c>
      <c r="BZ18">
        <f t="shared" si="5"/>
        <v>1</v>
      </c>
    </row>
    <row r="19" spans="1:78">
      <c r="A19" s="58"/>
      <c r="B19" s="7" t="e">
        <f>+_xlfn.XLOOKUP(I19,#REF!,#REF!)</f>
        <v>#REF!</v>
      </c>
      <c r="C19" s="8">
        <v>15</v>
      </c>
      <c r="D19" s="8" t="str">
        <f t="shared" si="1"/>
        <v>01-MK-31-11</v>
      </c>
      <c r="E19" s="57">
        <v>45413</v>
      </c>
      <c r="F19" s="59"/>
      <c r="G19" s="59"/>
      <c r="H19" s="9" t="s">
        <v>37</v>
      </c>
      <c r="I19" s="66" t="s">
        <v>1233</v>
      </c>
      <c r="J19" s="7" t="str">
        <f>+_xlfn.XLOOKUP(I19,'R4'!B:B,'R4'!C:C)</f>
        <v>AMR - ROCK - FLEXİROC T40 - GENERİC</v>
      </c>
      <c r="P19">
        <f t="shared" si="2"/>
        <v>0</v>
      </c>
      <c r="Q19">
        <f t="shared" si="2"/>
        <v>0</v>
      </c>
      <c r="R19">
        <f t="shared" si="2"/>
        <v>0</v>
      </c>
      <c r="S19">
        <f t="shared" si="2"/>
        <v>0</v>
      </c>
      <c r="T19">
        <f t="shared" si="2"/>
        <v>0</v>
      </c>
      <c r="U19">
        <f t="shared" si="2"/>
        <v>0</v>
      </c>
      <c r="V19">
        <f t="shared" si="2"/>
        <v>0</v>
      </c>
      <c r="W19">
        <f t="shared" si="2"/>
        <v>1</v>
      </c>
      <c r="X19">
        <f t="shared" si="2"/>
        <v>1</v>
      </c>
      <c r="Y19">
        <f t="shared" si="2"/>
        <v>1</v>
      </c>
      <c r="Z19">
        <f t="shared" si="2"/>
        <v>1</v>
      </c>
      <c r="AA19">
        <f t="shared" si="2"/>
        <v>1</v>
      </c>
      <c r="AB19">
        <f t="shared" si="2"/>
        <v>1</v>
      </c>
      <c r="AC19">
        <f t="shared" si="2"/>
        <v>1</v>
      </c>
      <c r="AD19">
        <f t="shared" si="2"/>
        <v>1</v>
      </c>
      <c r="AE19">
        <f t="shared" si="2"/>
        <v>1</v>
      </c>
      <c r="AF19">
        <f t="shared" si="6"/>
        <v>1</v>
      </c>
      <c r="AG19">
        <f t="shared" si="6"/>
        <v>1</v>
      </c>
      <c r="AH19">
        <f t="shared" si="6"/>
        <v>1</v>
      </c>
      <c r="AI19">
        <f t="shared" si="6"/>
        <v>1</v>
      </c>
      <c r="AJ19">
        <f t="shared" si="6"/>
        <v>1</v>
      </c>
      <c r="AK19">
        <f t="shared" si="6"/>
        <v>1</v>
      </c>
      <c r="AL19">
        <f t="shared" si="6"/>
        <v>1</v>
      </c>
      <c r="AM19">
        <f t="shared" si="6"/>
        <v>1</v>
      </c>
      <c r="AN19">
        <f t="shared" si="3"/>
        <v>1</v>
      </c>
      <c r="AO19">
        <f t="shared" si="3"/>
        <v>1</v>
      </c>
      <c r="AP19">
        <f t="shared" si="3"/>
        <v>1</v>
      </c>
      <c r="AQ19">
        <f t="shared" si="3"/>
        <v>1</v>
      </c>
      <c r="AR19">
        <f t="shared" si="3"/>
        <v>1</v>
      </c>
      <c r="AS19">
        <f t="shared" si="3"/>
        <v>1</v>
      </c>
      <c r="AT19">
        <f t="shared" si="3"/>
        <v>1</v>
      </c>
      <c r="AU19">
        <f t="shared" si="3"/>
        <v>1</v>
      </c>
      <c r="AV19">
        <f t="shared" si="3"/>
        <v>1</v>
      </c>
      <c r="AW19">
        <f t="shared" si="3"/>
        <v>1</v>
      </c>
      <c r="AX19">
        <f t="shared" si="3"/>
        <v>1</v>
      </c>
      <c r="AY19">
        <f t="shared" si="3"/>
        <v>1</v>
      </c>
      <c r="AZ19">
        <f t="shared" si="3"/>
        <v>1</v>
      </c>
      <c r="BA19">
        <f t="shared" si="3"/>
        <v>1</v>
      </c>
      <c r="BB19">
        <f t="shared" si="3"/>
        <v>1</v>
      </c>
      <c r="BC19">
        <f t="shared" si="4"/>
        <v>1</v>
      </c>
      <c r="BD19">
        <f t="shared" si="4"/>
        <v>1</v>
      </c>
      <c r="BE19">
        <f t="shared" si="4"/>
        <v>1</v>
      </c>
      <c r="BF19">
        <f t="shared" si="4"/>
        <v>1</v>
      </c>
      <c r="BG19">
        <f t="shared" si="4"/>
        <v>1</v>
      </c>
      <c r="BH19">
        <f t="shared" si="4"/>
        <v>1</v>
      </c>
      <c r="BI19">
        <f t="shared" si="4"/>
        <v>1</v>
      </c>
      <c r="BJ19">
        <f t="shared" si="4"/>
        <v>1</v>
      </c>
      <c r="BK19">
        <f t="shared" si="4"/>
        <v>1</v>
      </c>
      <c r="BL19">
        <f t="shared" si="4"/>
        <v>1</v>
      </c>
      <c r="BM19">
        <f t="shared" si="4"/>
        <v>1</v>
      </c>
      <c r="BN19">
        <f t="shared" si="4"/>
        <v>1</v>
      </c>
      <c r="BO19">
        <f t="shared" si="4"/>
        <v>1</v>
      </c>
      <c r="BP19">
        <f t="shared" si="4"/>
        <v>1</v>
      </c>
      <c r="BQ19">
        <f t="shared" si="4"/>
        <v>1</v>
      </c>
      <c r="BR19">
        <f t="shared" si="4"/>
        <v>1</v>
      </c>
      <c r="BS19">
        <f t="shared" si="5"/>
        <v>1</v>
      </c>
      <c r="BT19">
        <f t="shared" si="5"/>
        <v>1</v>
      </c>
      <c r="BU19">
        <f t="shared" si="5"/>
        <v>1</v>
      </c>
      <c r="BV19">
        <f t="shared" si="5"/>
        <v>1</v>
      </c>
      <c r="BW19">
        <f t="shared" si="5"/>
        <v>1</v>
      </c>
      <c r="BX19">
        <f t="shared" si="5"/>
        <v>1</v>
      </c>
      <c r="BY19">
        <f t="shared" si="5"/>
        <v>1</v>
      </c>
      <c r="BZ19">
        <f t="shared" si="5"/>
        <v>1</v>
      </c>
    </row>
    <row r="20" spans="1:78">
      <c r="A20" s="58"/>
      <c r="B20" s="7" t="e">
        <f>+_xlfn.XLOOKUP(I20,#REF!,#REF!)</f>
        <v>#REF!</v>
      </c>
      <c r="C20" s="8">
        <v>16</v>
      </c>
      <c r="D20" s="8" t="str">
        <f t="shared" si="1"/>
        <v>01-MK-31-11</v>
      </c>
      <c r="E20" s="57">
        <v>45413</v>
      </c>
      <c r="F20" s="59"/>
      <c r="G20" s="59"/>
      <c r="H20" s="9" t="s">
        <v>37</v>
      </c>
      <c r="I20" s="66" t="s">
        <v>1234</v>
      </c>
      <c r="J20" s="7" t="str">
        <f>+_xlfn.XLOOKUP(I20,'R4'!B:B,'R4'!C:C)</f>
        <v>AMR - ROCK - FLEXİROC T40 - GENERİC</v>
      </c>
      <c r="P20">
        <f t="shared" si="2"/>
        <v>0</v>
      </c>
      <c r="Q20">
        <f t="shared" si="2"/>
        <v>0</v>
      </c>
      <c r="R20">
        <f t="shared" si="2"/>
        <v>0</v>
      </c>
      <c r="S20">
        <f t="shared" si="2"/>
        <v>0</v>
      </c>
      <c r="T20">
        <f t="shared" si="2"/>
        <v>0</v>
      </c>
      <c r="U20">
        <f t="shared" si="2"/>
        <v>0</v>
      </c>
      <c r="V20">
        <f t="shared" si="2"/>
        <v>0</v>
      </c>
      <c r="W20">
        <f t="shared" si="2"/>
        <v>1</v>
      </c>
      <c r="X20">
        <f t="shared" si="2"/>
        <v>1</v>
      </c>
      <c r="Y20">
        <f t="shared" si="2"/>
        <v>1</v>
      </c>
      <c r="Z20">
        <f t="shared" si="2"/>
        <v>1</v>
      </c>
      <c r="AA20">
        <f t="shared" si="2"/>
        <v>1</v>
      </c>
      <c r="AB20">
        <f t="shared" si="2"/>
        <v>1</v>
      </c>
      <c r="AC20">
        <f t="shared" si="2"/>
        <v>1</v>
      </c>
      <c r="AD20">
        <f t="shared" si="2"/>
        <v>1</v>
      </c>
      <c r="AE20">
        <f t="shared" si="2"/>
        <v>1</v>
      </c>
      <c r="AF20">
        <f t="shared" si="6"/>
        <v>1</v>
      </c>
      <c r="AG20">
        <f t="shared" si="6"/>
        <v>1</v>
      </c>
      <c r="AH20">
        <f t="shared" si="6"/>
        <v>1</v>
      </c>
      <c r="AI20">
        <f t="shared" si="6"/>
        <v>1</v>
      </c>
      <c r="AJ20">
        <f t="shared" si="6"/>
        <v>1</v>
      </c>
      <c r="AK20">
        <f t="shared" si="6"/>
        <v>1</v>
      </c>
      <c r="AL20">
        <f t="shared" si="6"/>
        <v>1</v>
      </c>
      <c r="AM20">
        <f t="shared" si="6"/>
        <v>1</v>
      </c>
      <c r="AN20">
        <f t="shared" si="3"/>
        <v>1</v>
      </c>
      <c r="AO20">
        <f t="shared" si="3"/>
        <v>1</v>
      </c>
      <c r="AP20">
        <f t="shared" si="3"/>
        <v>1</v>
      </c>
      <c r="AQ20">
        <f t="shared" si="3"/>
        <v>1</v>
      </c>
      <c r="AR20">
        <f t="shared" si="3"/>
        <v>1</v>
      </c>
      <c r="AS20">
        <f t="shared" si="3"/>
        <v>1</v>
      </c>
      <c r="AT20">
        <f t="shared" si="3"/>
        <v>1</v>
      </c>
      <c r="AU20">
        <f t="shared" si="3"/>
        <v>1</v>
      </c>
      <c r="AV20">
        <f t="shared" si="3"/>
        <v>1</v>
      </c>
      <c r="AW20">
        <f t="shared" si="3"/>
        <v>1</v>
      </c>
      <c r="AX20">
        <f t="shared" si="3"/>
        <v>1</v>
      </c>
      <c r="AY20">
        <f t="shared" si="3"/>
        <v>1</v>
      </c>
      <c r="AZ20">
        <f t="shared" si="3"/>
        <v>1</v>
      </c>
      <c r="BA20">
        <f t="shared" si="3"/>
        <v>1</v>
      </c>
      <c r="BB20">
        <f t="shared" si="3"/>
        <v>1</v>
      </c>
      <c r="BC20">
        <f t="shared" si="4"/>
        <v>1</v>
      </c>
      <c r="BD20">
        <f t="shared" si="4"/>
        <v>1</v>
      </c>
      <c r="BE20">
        <f t="shared" si="4"/>
        <v>1</v>
      </c>
      <c r="BF20">
        <f t="shared" si="4"/>
        <v>1</v>
      </c>
      <c r="BG20">
        <f t="shared" si="4"/>
        <v>1</v>
      </c>
      <c r="BH20">
        <f t="shared" si="4"/>
        <v>1</v>
      </c>
      <c r="BI20">
        <f t="shared" si="4"/>
        <v>1</v>
      </c>
      <c r="BJ20">
        <f t="shared" si="4"/>
        <v>1</v>
      </c>
      <c r="BK20">
        <f t="shared" si="4"/>
        <v>1</v>
      </c>
      <c r="BL20">
        <f t="shared" si="4"/>
        <v>1</v>
      </c>
      <c r="BM20">
        <f t="shared" si="4"/>
        <v>1</v>
      </c>
      <c r="BN20">
        <f t="shared" si="4"/>
        <v>1</v>
      </c>
      <c r="BO20">
        <f t="shared" si="4"/>
        <v>1</v>
      </c>
      <c r="BP20">
        <f t="shared" si="4"/>
        <v>1</v>
      </c>
      <c r="BQ20">
        <f t="shared" si="4"/>
        <v>1</v>
      </c>
      <c r="BR20">
        <f t="shared" si="4"/>
        <v>1</v>
      </c>
      <c r="BS20">
        <f t="shared" si="5"/>
        <v>1</v>
      </c>
      <c r="BT20">
        <f t="shared" si="5"/>
        <v>1</v>
      </c>
      <c r="BU20">
        <f t="shared" si="5"/>
        <v>1</v>
      </c>
      <c r="BV20">
        <f t="shared" si="5"/>
        <v>1</v>
      </c>
      <c r="BW20">
        <f t="shared" si="5"/>
        <v>1</v>
      </c>
      <c r="BX20">
        <f t="shared" si="5"/>
        <v>1</v>
      </c>
      <c r="BY20">
        <f t="shared" si="5"/>
        <v>1</v>
      </c>
      <c r="BZ20">
        <f t="shared" si="5"/>
        <v>1</v>
      </c>
    </row>
    <row r="21" spans="1:78">
      <c r="B21" s="66"/>
      <c r="C21" s="69"/>
      <c r="D21" s="69"/>
      <c r="E21" s="70"/>
      <c r="F21" s="70"/>
      <c r="G21" s="70"/>
      <c r="H21" s="71"/>
      <c r="I21" s="66"/>
      <c r="J21" s="66"/>
    </row>
    <row r="22" spans="1:78">
      <c r="P22" s="67">
        <v>0</v>
      </c>
      <c r="Q22" s="67">
        <v>36292.298730771356</v>
      </c>
      <c r="R22" s="67">
        <v>443745.6653709836</v>
      </c>
      <c r="S22" s="67">
        <v>110102.18799824495</v>
      </c>
      <c r="T22" s="67">
        <v>165.00146062938097</v>
      </c>
      <c r="U22" s="67">
        <v>298.96170462416075</v>
      </c>
      <c r="V22" s="67">
        <v>284.53659434645834</v>
      </c>
      <c r="W22" s="67">
        <v>54951.738499999934</v>
      </c>
      <c r="X22" s="67">
        <v>42656.777005100237</v>
      </c>
      <c r="Y22" s="67">
        <v>158306.15059999979</v>
      </c>
      <c r="Z22" s="67">
        <v>180841.06658895785</v>
      </c>
      <c r="AA22" s="67">
        <v>434391.31706200534</v>
      </c>
      <c r="AB22" s="67">
        <v>457741.17308110511</v>
      </c>
      <c r="AC22" s="67">
        <v>381768.81561648636</v>
      </c>
      <c r="AD22" s="67">
        <v>340709.29067470995</v>
      </c>
      <c r="AE22" s="67">
        <v>355049.01251657028</v>
      </c>
      <c r="AF22" s="67">
        <v>343670.49188311968</v>
      </c>
      <c r="AG22" s="67">
        <v>470791.49164023955</v>
      </c>
      <c r="AH22" s="67">
        <v>528471.94780234783</v>
      </c>
      <c r="AI22" s="67">
        <v>587006.22915950359</v>
      </c>
      <c r="AJ22" s="67">
        <v>598106.90461950609</v>
      </c>
      <c r="AK22" s="67">
        <v>570776.96446411964</v>
      </c>
      <c r="AL22" s="67">
        <v>569273.12545096176</v>
      </c>
      <c r="AM22" s="67">
        <v>567063.80563468288</v>
      </c>
      <c r="AN22" s="67">
        <v>566251.63063468295</v>
      </c>
      <c r="AO22" s="67">
        <v>400807.14093541086</v>
      </c>
      <c r="AP22" s="67">
        <v>245591.12451109383</v>
      </c>
      <c r="AQ22" s="67">
        <v>179620.88310586673</v>
      </c>
      <c r="AR22" s="67">
        <v>300681.55275825865</v>
      </c>
      <c r="AS22" s="67">
        <v>391048.74133151246</v>
      </c>
      <c r="AT22" s="67">
        <v>481527.53305747785</v>
      </c>
      <c r="AU22" s="67">
        <v>548723.15014357062</v>
      </c>
      <c r="AV22" s="67">
        <v>549094.72062150773</v>
      </c>
      <c r="AW22" s="67">
        <v>549309.79743057082</v>
      </c>
      <c r="AX22" s="67">
        <v>536413.55436615902</v>
      </c>
      <c r="AY22" s="67">
        <v>527476.38630888402</v>
      </c>
      <c r="AZ22" s="67">
        <v>432775.98992107774</v>
      </c>
      <c r="BA22" s="67">
        <v>265386.83960319695</v>
      </c>
      <c r="BB22" s="67">
        <v>131466.86718410111</v>
      </c>
      <c r="BC22" s="67">
        <v>0</v>
      </c>
      <c r="BD22" s="67">
        <v>0</v>
      </c>
      <c r="BE22" s="67">
        <v>0</v>
      </c>
      <c r="BF22" s="67">
        <v>0</v>
      </c>
      <c r="BG22" s="67">
        <v>0</v>
      </c>
      <c r="BH22" s="67">
        <v>0</v>
      </c>
      <c r="BI22" s="67">
        <v>0</v>
      </c>
      <c r="BJ22" s="67">
        <v>0</v>
      </c>
      <c r="BK22" s="67">
        <v>0</v>
      </c>
      <c r="BL22" s="67">
        <v>0</v>
      </c>
      <c r="BM22" s="67">
        <v>0</v>
      </c>
      <c r="BN22" s="67">
        <v>0</v>
      </c>
      <c r="BO22" s="67">
        <v>0</v>
      </c>
      <c r="BP22" s="67">
        <v>0</v>
      </c>
      <c r="BQ22" s="67">
        <v>0</v>
      </c>
      <c r="BR22" s="67">
        <v>0</v>
      </c>
      <c r="BS22" s="67">
        <v>0</v>
      </c>
      <c r="BT22" s="67">
        <v>0</v>
      </c>
      <c r="BU22" s="67">
        <v>0</v>
      </c>
      <c r="BV22" s="67">
        <v>0</v>
      </c>
      <c r="BW22" s="67">
        <v>0</v>
      </c>
      <c r="BX22" s="67">
        <v>0</v>
      </c>
      <c r="BY22" s="67">
        <v>0</v>
      </c>
      <c r="BZ22" s="67">
        <v>0</v>
      </c>
    </row>
    <row r="23" spans="1:78">
      <c r="J23" t="s">
        <v>7464</v>
      </c>
      <c r="L23" s="75" t="s">
        <v>1</v>
      </c>
      <c r="M23" s="75" t="s">
        <v>26</v>
      </c>
      <c r="N23" s="75" t="s">
        <v>36</v>
      </c>
      <c r="O23" s="75" t="s">
        <v>2607</v>
      </c>
      <c r="P23" s="76" t="s">
        <v>7403</v>
      </c>
      <c r="Q23" s="76" t="s">
        <v>7404</v>
      </c>
      <c r="R23" s="76" t="s">
        <v>447</v>
      </c>
      <c r="S23" s="76" t="s">
        <v>1590</v>
      </c>
      <c r="T23" s="76" t="s">
        <v>99</v>
      </c>
      <c r="U23" s="76" t="s">
        <v>110</v>
      </c>
      <c r="V23" s="76" t="s">
        <v>144</v>
      </c>
      <c r="W23" s="76" t="s">
        <v>154</v>
      </c>
      <c r="X23" s="76" t="s">
        <v>114</v>
      </c>
      <c r="Y23" s="76" t="s">
        <v>202</v>
      </c>
      <c r="Z23" s="76" t="s">
        <v>128</v>
      </c>
      <c r="AA23" s="76" t="s">
        <v>133</v>
      </c>
      <c r="AB23" s="76" t="s">
        <v>160</v>
      </c>
      <c r="AC23" s="76" t="s">
        <v>247</v>
      </c>
      <c r="AD23" s="76" t="s">
        <v>135</v>
      </c>
      <c r="AE23" s="76" t="s">
        <v>197</v>
      </c>
      <c r="AF23" s="76" t="s">
        <v>575</v>
      </c>
      <c r="AG23" s="76" t="s">
        <v>538</v>
      </c>
      <c r="AH23" s="76" t="s">
        <v>7405</v>
      </c>
      <c r="AI23" s="76" t="s">
        <v>7406</v>
      </c>
      <c r="AJ23" s="76" t="s">
        <v>7407</v>
      </c>
      <c r="AK23" s="76" t="s">
        <v>7408</v>
      </c>
      <c r="AL23" s="76" t="s">
        <v>7409</v>
      </c>
      <c r="AM23" s="76" t="s">
        <v>7410</v>
      </c>
      <c r="AN23" s="76" t="s">
        <v>572</v>
      </c>
      <c r="AO23" s="76" t="s">
        <v>7411</v>
      </c>
      <c r="AP23" s="76" t="s">
        <v>7412</v>
      </c>
      <c r="AQ23" s="76" t="s">
        <v>7413</v>
      </c>
      <c r="AR23" s="76" t="s">
        <v>7414</v>
      </c>
      <c r="AS23" s="76" t="s">
        <v>7415</v>
      </c>
      <c r="AT23" s="76" t="s">
        <v>7416</v>
      </c>
      <c r="AU23" s="76" t="s">
        <v>7417</v>
      </c>
      <c r="AV23" s="76" t="s">
        <v>7418</v>
      </c>
      <c r="AW23" s="76" t="s">
        <v>7419</v>
      </c>
      <c r="AX23" s="76" t="s">
        <v>7420</v>
      </c>
      <c r="AY23" s="76" t="s">
        <v>7421</v>
      </c>
      <c r="AZ23" s="76" t="s">
        <v>7422</v>
      </c>
      <c r="BA23" s="76" t="s">
        <v>7423</v>
      </c>
      <c r="BB23" s="76" t="s">
        <v>7424</v>
      </c>
      <c r="BC23" s="76" t="s">
        <v>7425</v>
      </c>
      <c r="BD23" s="76" t="s">
        <v>7426</v>
      </c>
      <c r="BE23" s="76" t="s">
        <v>7427</v>
      </c>
      <c r="BF23" s="76" t="s">
        <v>7428</v>
      </c>
      <c r="BG23" s="76" t="s">
        <v>7429</v>
      </c>
      <c r="BH23" s="76" t="s">
        <v>7430</v>
      </c>
      <c r="BI23" s="76" t="s">
        <v>7431</v>
      </c>
      <c r="BJ23" s="76" t="s">
        <v>7432</v>
      </c>
      <c r="BK23" s="76" t="s">
        <v>7433</v>
      </c>
      <c r="BL23" s="76" t="s">
        <v>7434</v>
      </c>
      <c r="BM23" s="76" t="s">
        <v>7435</v>
      </c>
      <c r="BN23" s="76" t="s">
        <v>7436</v>
      </c>
      <c r="BO23" s="76" t="s">
        <v>7437</v>
      </c>
      <c r="BP23" s="76" t="s">
        <v>7438</v>
      </c>
      <c r="BQ23" s="76" t="s">
        <v>7439</v>
      </c>
      <c r="BR23" s="76" t="s">
        <v>7440</v>
      </c>
      <c r="BS23" s="76" t="s">
        <v>7441</v>
      </c>
      <c r="BT23" s="76" t="s">
        <v>7442</v>
      </c>
      <c r="BU23" s="76" t="s">
        <v>7443</v>
      </c>
      <c r="BV23" s="76" t="s">
        <v>7444</v>
      </c>
      <c r="BW23" s="76" t="s">
        <v>7445</v>
      </c>
      <c r="BX23" s="76" t="s">
        <v>7446</v>
      </c>
      <c r="BY23" s="76" t="s">
        <v>7447</v>
      </c>
      <c r="BZ23" s="76" t="s">
        <v>7448</v>
      </c>
    </row>
    <row r="24" spans="1:78">
      <c r="A24" s="86" t="s">
        <v>1215</v>
      </c>
      <c r="F24" t="str">
        <f>+_xlfn.XLOOKUP(L24,'L4'!B:B,'L4'!D:D)</f>
        <v>m³</v>
      </c>
      <c r="G24">
        <v>0.3</v>
      </c>
      <c r="J24" t="s">
        <v>1217</v>
      </c>
      <c r="K24" s="84" t="e" cm="1">
        <f t="array" ref="K24">+SUM(Table815535[[#This Row],[1.10.2023]:[1.12.2028]]/SUM(Table815535[[1.10.2023]:[1.12.2028]]))</f>
        <v>#DIV/0!</v>
      </c>
      <c r="L24" t="s">
        <v>2</v>
      </c>
      <c r="M24" t="s">
        <v>38</v>
      </c>
      <c r="N24" t="s">
        <v>35</v>
      </c>
      <c r="O24" t="s">
        <v>2608</v>
      </c>
      <c r="P24" s="74">
        <f>+IFERROR(SUMIFS(#REF!,#REF!,$L24,#REF!,$M24)*$G24/P$22,0)</f>
        <v>0</v>
      </c>
      <c r="Q24" s="74">
        <f>+IFERROR(SUMIFS(#REF!,#REF!,$L24,#REF!,$M24)*$G24/Q$22,0)</f>
        <v>0</v>
      </c>
      <c r="R24" s="74">
        <f>+IFERROR(SUMIFS(#REF!,#REF!,$L24,#REF!,$M24)*$G24/R$22,0)</f>
        <v>0</v>
      </c>
      <c r="S24" s="74">
        <f>+IFERROR(SUMIFS(#REF!,#REF!,$L24,#REF!,$M24)*$G24/S$22,0)</f>
        <v>0</v>
      </c>
      <c r="T24" s="74">
        <f>+IFERROR(SUMIFS(#REF!,#REF!,$L24,#REF!,$M24)*$G24/T$22,0)</f>
        <v>0</v>
      </c>
      <c r="U24" s="74">
        <f>+IFERROR(SUMIFS(#REF!,#REF!,$L24,#REF!,$M24)*$G24/U$22,0)</f>
        <v>0</v>
      </c>
      <c r="V24" s="74">
        <f>+IFERROR(SUMIFS(#REF!,#REF!,$L24,#REF!,$M24)*$G24/V$22,0)</f>
        <v>0</v>
      </c>
      <c r="W24" s="74">
        <f>+IFERROR(SUMIFS(#REF!,#REF!,$L24,#REF!,$M24)*$G24/W$22,0)</f>
        <v>0</v>
      </c>
      <c r="X24" s="74">
        <f>+IFERROR(SUMIFS(#REF!,#REF!,$L24,#REF!,$M24)*$G24/X$22,0)</f>
        <v>0</v>
      </c>
      <c r="Y24" s="74">
        <f>+IFERROR(SUMIFS(#REF!,#REF!,$L24,#REF!,$M24)*$G24/Y$22,0)</f>
        <v>0</v>
      </c>
      <c r="Z24" s="74">
        <f>+IFERROR(SUMIFS(#REF!,#REF!,$L24,#REF!,$M24)*$G24/Z$22,0)</f>
        <v>0</v>
      </c>
      <c r="AA24" s="74">
        <f>+IFERROR(SUMIFS(#REF!,#REF!,$L24,#REF!,$M24)*$G24/AA$22,0)</f>
        <v>0</v>
      </c>
      <c r="AB24" s="74">
        <f>+IFERROR(SUMIFS(#REF!,#REF!,$L24,#REF!,$M24)*$G24/AB$22,0)</f>
        <v>0</v>
      </c>
      <c r="AC24" s="74">
        <f>+IFERROR(SUMIFS(#REF!,#REF!,$L24,#REF!,$M24)*$G24/AC$22,0)</f>
        <v>0</v>
      </c>
      <c r="AD24" s="74">
        <f>+IFERROR(SUMIFS(#REF!,#REF!,$L24,#REF!,$M24)*$G24/AD$22,0)</f>
        <v>0</v>
      </c>
      <c r="AE24" s="74">
        <f>+IFERROR(SUMIFS(#REF!,#REF!,$L24,#REF!,$M24)*$G24/AE$22,0)</f>
        <v>0</v>
      </c>
      <c r="AF24" s="74">
        <f>+IFERROR(SUMIFS(#REF!,#REF!,$L24,#REF!,$M24)*$G24/AF$22,0)</f>
        <v>0</v>
      </c>
      <c r="AG24" s="74">
        <f>+IFERROR(SUMIFS(#REF!,#REF!,$L24,#REF!,$M24)*$G24/AG$22,0)</f>
        <v>0</v>
      </c>
      <c r="AH24" s="74">
        <f>+IFERROR(SUMIFS(#REF!,#REF!,$L24,#REF!,$M24)*$G24/AH$22,0)</f>
        <v>0</v>
      </c>
      <c r="AI24" s="74">
        <f>+IFERROR(SUMIFS(#REF!,#REF!,$L24,#REF!,$M24)*$G24/AI$22,0)</f>
        <v>0</v>
      </c>
      <c r="AJ24" s="74">
        <f>+IFERROR(SUMIFS(#REF!,#REF!,$L24,#REF!,$M24)*$G24/AJ$22,0)</f>
        <v>0</v>
      </c>
      <c r="AK24" s="74">
        <f>+IFERROR(SUMIFS(#REF!,#REF!,$L24,#REF!,$M24)*$G24/AK$22,0)</f>
        <v>0</v>
      </c>
      <c r="AL24" s="74">
        <f>+IFERROR(SUMIFS(#REF!,#REF!,$L24,#REF!,$M24)*$G24/AL$22,0)</f>
        <v>0</v>
      </c>
      <c r="AM24" s="74">
        <f>+IFERROR(SUMIFS(#REF!,#REF!,$L24,#REF!,$M24)*$G24/AM$22,0)</f>
        <v>0</v>
      </c>
      <c r="AN24" s="74">
        <f>+IFERROR(SUMIFS(#REF!,#REF!,$L24,#REF!,$M24)*$G24/AN$22,0)</f>
        <v>0</v>
      </c>
      <c r="AO24" s="74">
        <f>+IFERROR(SUMIFS(#REF!,#REF!,$L24,#REF!,$M24)*$G24/AO$22,0)</f>
        <v>0</v>
      </c>
      <c r="AP24" s="74">
        <f>+IFERROR(SUMIFS(#REF!,#REF!,$L24,#REF!,$M24)*$G24/AP$22,0)</f>
        <v>0</v>
      </c>
      <c r="AQ24" s="74">
        <f>+IFERROR(SUMIFS(#REF!,#REF!,$L24,#REF!,$M24)*$G24/AQ$22,0)</f>
        <v>0</v>
      </c>
      <c r="AR24" s="74">
        <f>+IFERROR(SUMIFS(#REF!,#REF!,$L24,#REF!,$M24)*$G24/AR$22,0)</f>
        <v>0</v>
      </c>
      <c r="AS24" s="74">
        <f>+IFERROR(SUMIFS(#REF!,#REF!,$L24,#REF!,$M24)*$G24/AS$22,0)</f>
        <v>0</v>
      </c>
      <c r="AT24" s="74">
        <f>+IFERROR(SUMIFS(#REF!,#REF!,$L24,#REF!,$M24)*$G24/AT$22,0)</f>
        <v>0</v>
      </c>
      <c r="AU24" s="74">
        <f>+IFERROR(SUMIFS(#REF!,#REF!,$L24,#REF!,$M24)*$G24/AU$22,0)</f>
        <v>0</v>
      </c>
      <c r="AV24" s="74">
        <f>+IFERROR(SUMIFS(#REF!,#REF!,$L24,#REF!,$M24)*$G24/AV$22,0)</f>
        <v>0</v>
      </c>
      <c r="AW24" s="74">
        <f>+IFERROR(SUMIFS(#REF!,#REF!,$L24,#REF!,$M24)*$G24/AW$22,0)</f>
        <v>0</v>
      </c>
      <c r="AX24" s="74">
        <f>+IFERROR(SUMIFS(#REF!,#REF!,$L24,#REF!,$M24)*$G24/AX$22,0)</f>
        <v>0</v>
      </c>
      <c r="AY24" s="74">
        <f>+IFERROR(SUMIFS(#REF!,#REF!,$L24,#REF!,$M24)*$G24/AY$22,0)</f>
        <v>0</v>
      </c>
      <c r="AZ24" s="74">
        <f>+IFERROR(SUMIFS(#REF!,#REF!,$L24,#REF!,$M24)*$G24/AZ$22,0)</f>
        <v>0</v>
      </c>
      <c r="BA24" s="74">
        <f>+IFERROR(SUMIFS(#REF!,#REF!,$L24,#REF!,$M24)*$G24/BA$22,0)</f>
        <v>0</v>
      </c>
      <c r="BB24" s="74">
        <f>+IFERROR(SUMIFS(#REF!,#REF!,$L24,#REF!,$M24)*$G24/BB$22,0)</f>
        <v>0</v>
      </c>
      <c r="BC24" s="74">
        <f>+IFERROR(SUMIFS(#REF!,#REF!,$L24,#REF!,$M24)*$G24/BC$22,0)</f>
        <v>0</v>
      </c>
      <c r="BD24" s="74">
        <f>+IFERROR(SUMIFS(#REF!,#REF!,$L24,#REF!,$M24)*$G24/BD$22,0)</f>
        <v>0</v>
      </c>
      <c r="BE24" s="74">
        <f>+IFERROR(SUMIFS(#REF!,#REF!,$L24,#REF!,$M24)*$G24/BE$22,0)</f>
        <v>0</v>
      </c>
      <c r="BF24" s="74">
        <f>+IFERROR(SUMIFS(#REF!,#REF!,$L24,#REF!,$M24)*$G24/BF$22,0)</f>
        <v>0</v>
      </c>
      <c r="BG24" s="74">
        <f>+IFERROR(SUMIFS(#REF!,#REF!,$L24,#REF!,$M24)*$G24/BG$22,0)</f>
        <v>0</v>
      </c>
      <c r="BH24" s="74">
        <f>+IFERROR(SUMIFS(#REF!,#REF!,$L24,#REF!,$M24)*$G24/BH$22,0)</f>
        <v>0</v>
      </c>
      <c r="BI24" s="74">
        <f>+IFERROR(SUMIFS(#REF!,#REF!,$L24,#REF!,$M24)*$G24/BI$22,0)</f>
        <v>0</v>
      </c>
      <c r="BJ24" s="74">
        <f>+IFERROR(SUMIFS(#REF!,#REF!,$L24,#REF!,$M24)*$G24/BJ$22,0)</f>
        <v>0</v>
      </c>
      <c r="BK24" s="74">
        <f>+IFERROR(SUMIFS(#REF!,#REF!,$L24,#REF!,$M24)*$G24/BK$22,0)</f>
        <v>0</v>
      </c>
      <c r="BL24" s="74">
        <f>+IFERROR(SUMIFS(#REF!,#REF!,$L24,#REF!,$M24)*$G24/BL$22,0)</f>
        <v>0</v>
      </c>
      <c r="BM24" s="74">
        <f>+IFERROR(SUMIFS(#REF!,#REF!,$L24,#REF!,$M24)*$G24/BM$22,0)</f>
        <v>0</v>
      </c>
      <c r="BN24" s="74">
        <f>+IFERROR(SUMIFS(#REF!,#REF!,$L24,#REF!,$M24)*$G24/BN$22,0)</f>
        <v>0</v>
      </c>
      <c r="BO24" s="74">
        <f>+IFERROR(SUMIFS(#REF!,#REF!,$L24,#REF!,$M24)*$G24/BO$22,0)</f>
        <v>0</v>
      </c>
      <c r="BP24" s="74">
        <f>+IFERROR(SUMIFS(#REF!,#REF!,$L24,#REF!,$M24)*$G24/BP$22,0)</f>
        <v>0</v>
      </c>
      <c r="BQ24" s="74">
        <f>+IFERROR(SUMIFS(#REF!,#REF!,$L24,#REF!,$M24)*$G24/BQ$22,0)</f>
        <v>0</v>
      </c>
      <c r="BR24" s="74">
        <f>+IFERROR(SUMIFS(#REF!,#REF!,$L24,#REF!,$M24)*$G24/BR$22,0)</f>
        <v>0</v>
      </c>
      <c r="BS24" s="74">
        <f>+IFERROR(SUMIFS(#REF!,#REF!,$L24,#REF!,$M24)*$G24/BS$22,0)</f>
        <v>0</v>
      </c>
      <c r="BT24" s="74">
        <f>+IFERROR(SUMIFS(#REF!,#REF!,$L24,#REF!,$M24)*$G24/BT$22,0)</f>
        <v>0</v>
      </c>
      <c r="BU24" s="74">
        <f>+IFERROR(SUMIFS(#REF!,#REF!,$L24,#REF!,$M24)*$G24/BU$22,0)</f>
        <v>0</v>
      </c>
      <c r="BV24" s="74">
        <f>+IFERROR(SUMIFS(#REF!,#REF!,$L24,#REF!,$M24)*$G24/BV$22,0)</f>
        <v>0</v>
      </c>
      <c r="BW24" s="74">
        <f>+IFERROR(SUMIFS(#REF!,#REF!,$L24,#REF!,$M24)*$G24/BW$22,0)</f>
        <v>0</v>
      </c>
      <c r="BX24" s="74">
        <f>+IFERROR(SUMIFS(#REF!,#REF!,$L24,#REF!,$M24)*$G24/BX$22,0)</f>
        <v>0</v>
      </c>
      <c r="BY24" s="74">
        <f>+IFERROR(SUMIFS(#REF!,#REF!,$L24,#REF!,$M24)*$G24/BY$22,0)</f>
        <v>0</v>
      </c>
      <c r="BZ24" s="74">
        <f>+IFERROR(SUMIFS(#REF!,#REF!,$L24,#REF!,$M24)*$G24/BZ$22,0)</f>
        <v>0</v>
      </c>
    </row>
    <row r="25" spans="1:78">
      <c r="A25" s="86" t="s">
        <v>1215</v>
      </c>
      <c r="F25" t="str">
        <f>+_xlfn.XLOOKUP(L25,'L4'!B:B,'L4'!D:D)</f>
        <v>m³</v>
      </c>
      <c r="G25">
        <v>0.67</v>
      </c>
      <c r="J25" t="s">
        <v>15</v>
      </c>
      <c r="K25" s="84" t="e" cm="1">
        <f t="array" ref="K25">+SUM(Table815535[[#This Row],[1.10.2023]:[1.12.2028]]/SUM(Table815535[[1.10.2023]:[1.12.2028]]))</f>
        <v>#DIV/0!</v>
      </c>
      <c r="L25" t="s">
        <v>5135</v>
      </c>
      <c r="M25" t="s">
        <v>38</v>
      </c>
      <c r="N25" t="s">
        <v>35</v>
      </c>
      <c r="O25" t="s">
        <v>2608</v>
      </c>
      <c r="P25" s="74">
        <f>+IFERROR(SUMIFS(#REF!,#REF!,$L25,#REF!,$M25)*$G25/P$22,0)</f>
        <v>0</v>
      </c>
      <c r="Q25" s="74">
        <f>+IFERROR(SUMIFS(#REF!,#REF!,$L25,#REF!,$M25)*$G25/Q$22,0)</f>
        <v>0</v>
      </c>
      <c r="R25" s="74">
        <f>+IFERROR(SUMIFS(#REF!,#REF!,$L25,#REF!,$M25)*$G25/R$22,0)</f>
        <v>0</v>
      </c>
      <c r="S25" s="74">
        <f>+IFERROR(SUMIFS(#REF!,#REF!,$L25,#REF!,$M25)*$G25/S$22,0)</f>
        <v>0</v>
      </c>
      <c r="T25" s="74">
        <f>+IFERROR(SUMIFS(#REF!,#REF!,$L25,#REF!,$M25)*$G25/T$22,0)</f>
        <v>0</v>
      </c>
      <c r="U25" s="74">
        <f>+IFERROR(SUMIFS(#REF!,#REF!,$L25,#REF!,$M25)*$G25/U$22,0)</f>
        <v>0</v>
      </c>
      <c r="V25" s="74">
        <f>+IFERROR(SUMIFS(#REF!,#REF!,$L25,#REF!,$M25)*$G25/V$22,0)</f>
        <v>0</v>
      </c>
      <c r="W25" s="74">
        <f>+IFERROR(SUMIFS(#REF!,#REF!,$L25,#REF!,$M25)*$G25/W$22,0)</f>
        <v>0</v>
      </c>
      <c r="X25" s="74">
        <f>+IFERROR(SUMIFS(#REF!,#REF!,$L25,#REF!,$M25)*$G25/X$22,0)</f>
        <v>0</v>
      </c>
      <c r="Y25" s="74">
        <f>+IFERROR(SUMIFS(#REF!,#REF!,$L25,#REF!,$M25)*$G25/Y$22,0)</f>
        <v>0</v>
      </c>
      <c r="Z25" s="74">
        <f>+IFERROR(SUMIFS(#REF!,#REF!,$L25,#REF!,$M25)*$G25/Z$22,0)</f>
        <v>0</v>
      </c>
      <c r="AA25" s="74">
        <f>+IFERROR(SUMIFS(#REF!,#REF!,$L25,#REF!,$M25)*$G25/AA$22,0)</f>
        <v>0</v>
      </c>
      <c r="AB25" s="74">
        <f>+IFERROR(SUMIFS(#REF!,#REF!,$L25,#REF!,$M25)*$G25/AB$22,0)</f>
        <v>0</v>
      </c>
      <c r="AC25" s="74">
        <f>+IFERROR(SUMIFS(#REF!,#REF!,$L25,#REF!,$M25)*$G25/AC$22,0)</f>
        <v>0</v>
      </c>
      <c r="AD25" s="74">
        <f>+IFERROR(SUMIFS(#REF!,#REF!,$L25,#REF!,$M25)*$G25/AD$22,0)</f>
        <v>0</v>
      </c>
      <c r="AE25" s="74">
        <f>+IFERROR(SUMIFS(#REF!,#REF!,$L25,#REF!,$M25)*$G25/AE$22,0)</f>
        <v>0</v>
      </c>
      <c r="AF25" s="74">
        <f>+IFERROR(SUMIFS(#REF!,#REF!,$L25,#REF!,$M25)*$G25/AF$22,0)</f>
        <v>0</v>
      </c>
      <c r="AG25" s="74">
        <f>+IFERROR(SUMIFS(#REF!,#REF!,$L25,#REF!,$M25)*$G25/AG$22,0)</f>
        <v>0</v>
      </c>
      <c r="AH25" s="74">
        <f>+IFERROR(SUMIFS(#REF!,#REF!,$L25,#REF!,$M25)*$G25/AH$22,0)</f>
        <v>0</v>
      </c>
      <c r="AI25" s="74">
        <f>+IFERROR(SUMIFS(#REF!,#REF!,$L25,#REF!,$M25)*$G25/AI$22,0)</f>
        <v>0</v>
      </c>
      <c r="AJ25" s="74">
        <f>+IFERROR(SUMIFS(#REF!,#REF!,$L25,#REF!,$M25)*$G25/AJ$22,0)</f>
        <v>0</v>
      </c>
      <c r="AK25" s="74">
        <f>+IFERROR(SUMIFS(#REF!,#REF!,$L25,#REF!,$M25)*$G25/AK$22,0)</f>
        <v>0</v>
      </c>
      <c r="AL25" s="74">
        <f>+IFERROR(SUMIFS(#REF!,#REF!,$L25,#REF!,$M25)*$G25/AL$22,0)</f>
        <v>0</v>
      </c>
      <c r="AM25" s="74">
        <f>+IFERROR(SUMIFS(#REF!,#REF!,$L25,#REF!,$M25)*$G25/AM$22,0)</f>
        <v>0</v>
      </c>
      <c r="AN25" s="74">
        <f>+IFERROR(SUMIFS(#REF!,#REF!,$L25,#REF!,$M25)*$G25/AN$22,0)</f>
        <v>0</v>
      </c>
      <c r="AO25" s="74">
        <f>+IFERROR(SUMIFS(#REF!,#REF!,$L25,#REF!,$M25)*$G25/AO$22,0)</f>
        <v>0</v>
      </c>
      <c r="AP25" s="74">
        <f>+IFERROR(SUMIFS(#REF!,#REF!,$L25,#REF!,$M25)*$G25/AP$22,0)</f>
        <v>0</v>
      </c>
      <c r="AQ25" s="74">
        <f>+IFERROR(SUMIFS(#REF!,#REF!,$L25,#REF!,$M25)*$G25/AQ$22,0)</f>
        <v>0</v>
      </c>
      <c r="AR25" s="74">
        <f>+IFERROR(SUMIFS(#REF!,#REF!,$L25,#REF!,$M25)*$G25/AR$22,0)</f>
        <v>0</v>
      </c>
      <c r="AS25" s="74">
        <f>+IFERROR(SUMIFS(#REF!,#REF!,$L25,#REF!,$M25)*$G25/AS$22,0)</f>
        <v>0</v>
      </c>
      <c r="AT25" s="74">
        <f>+IFERROR(SUMIFS(#REF!,#REF!,$L25,#REF!,$M25)*$G25/AT$22,0)</f>
        <v>0</v>
      </c>
      <c r="AU25" s="74">
        <f>+IFERROR(SUMIFS(#REF!,#REF!,$L25,#REF!,$M25)*$G25/AU$22,0)</f>
        <v>0</v>
      </c>
      <c r="AV25" s="74">
        <f>+IFERROR(SUMIFS(#REF!,#REF!,$L25,#REF!,$M25)*$G25/AV$22,0)</f>
        <v>0</v>
      </c>
      <c r="AW25" s="74">
        <f>+IFERROR(SUMIFS(#REF!,#REF!,$L25,#REF!,$M25)*$G25/AW$22,0)</f>
        <v>0</v>
      </c>
      <c r="AX25" s="74">
        <f>+IFERROR(SUMIFS(#REF!,#REF!,$L25,#REF!,$M25)*$G25/AX$22,0)</f>
        <v>0</v>
      </c>
      <c r="AY25" s="74">
        <f>+IFERROR(SUMIFS(#REF!,#REF!,$L25,#REF!,$M25)*$G25/AY$22,0)</f>
        <v>0</v>
      </c>
      <c r="AZ25" s="74">
        <f>+IFERROR(SUMIFS(#REF!,#REF!,$L25,#REF!,$M25)*$G25/AZ$22,0)</f>
        <v>0</v>
      </c>
      <c r="BA25" s="74">
        <f>+IFERROR(SUMIFS(#REF!,#REF!,$L25,#REF!,$M25)*$G25/BA$22,0)</f>
        <v>0</v>
      </c>
      <c r="BB25" s="74">
        <f>+IFERROR(SUMIFS(#REF!,#REF!,$L25,#REF!,$M25)*$G25/BB$22,0)</f>
        <v>0</v>
      </c>
      <c r="BC25" s="74">
        <f>+IFERROR(SUMIFS(#REF!,#REF!,$L25,#REF!,$M25)*$G25/BC$22,0)</f>
        <v>0</v>
      </c>
      <c r="BD25" s="74">
        <f>+IFERROR(SUMIFS(#REF!,#REF!,$L25,#REF!,$M25)*$G25/BD$22,0)</f>
        <v>0</v>
      </c>
      <c r="BE25" s="74">
        <f>+IFERROR(SUMIFS(#REF!,#REF!,$L25,#REF!,$M25)*$G25/BE$22,0)</f>
        <v>0</v>
      </c>
      <c r="BF25" s="74">
        <f>+IFERROR(SUMIFS(#REF!,#REF!,$L25,#REF!,$M25)*$G25/BF$22,0)</f>
        <v>0</v>
      </c>
      <c r="BG25" s="74">
        <f>+IFERROR(SUMIFS(#REF!,#REF!,$L25,#REF!,$M25)*$G25/BG$22,0)</f>
        <v>0</v>
      </c>
      <c r="BH25" s="74">
        <f>+IFERROR(SUMIFS(#REF!,#REF!,$L25,#REF!,$M25)*$G25/BH$22,0)</f>
        <v>0</v>
      </c>
      <c r="BI25" s="74">
        <f>+IFERROR(SUMIFS(#REF!,#REF!,$L25,#REF!,$M25)*$G25/BI$22,0)</f>
        <v>0</v>
      </c>
      <c r="BJ25" s="74">
        <f>+IFERROR(SUMIFS(#REF!,#REF!,$L25,#REF!,$M25)*$G25/BJ$22,0)</f>
        <v>0</v>
      </c>
      <c r="BK25" s="74">
        <f>+IFERROR(SUMIFS(#REF!,#REF!,$L25,#REF!,$M25)*$G25/BK$22,0)</f>
        <v>0</v>
      </c>
      <c r="BL25" s="74">
        <f>+IFERROR(SUMIFS(#REF!,#REF!,$L25,#REF!,$M25)*$G25/BL$22,0)</f>
        <v>0</v>
      </c>
      <c r="BM25" s="74">
        <f>+IFERROR(SUMIFS(#REF!,#REF!,$L25,#REF!,$M25)*$G25/BM$22,0)</f>
        <v>0</v>
      </c>
      <c r="BN25" s="74">
        <f>+IFERROR(SUMIFS(#REF!,#REF!,$L25,#REF!,$M25)*$G25/BN$22,0)</f>
        <v>0</v>
      </c>
      <c r="BO25" s="74">
        <f>+IFERROR(SUMIFS(#REF!,#REF!,$L25,#REF!,$M25)*$G25/BO$22,0)</f>
        <v>0</v>
      </c>
      <c r="BP25" s="74">
        <f>+IFERROR(SUMIFS(#REF!,#REF!,$L25,#REF!,$M25)*$G25/BP$22,0)</f>
        <v>0</v>
      </c>
      <c r="BQ25" s="74">
        <f>+IFERROR(SUMIFS(#REF!,#REF!,$L25,#REF!,$M25)*$G25/BQ$22,0)</f>
        <v>0</v>
      </c>
      <c r="BR25" s="74">
        <f>+IFERROR(SUMIFS(#REF!,#REF!,$L25,#REF!,$M25)*$G25/BR$22,0)</f>
        <v>0</v>
      </c>
      <c r="BS25" s="74">
        <f>+IFERROR(SUMIFS(#REF!,#REF!,$L25,#REF!,$M25)*$G25/BS$22,0)</f>
        <v>0</v>
      </c>
      <c r="BT25" s="74">
        <f>+IFERROR(SUMIFS(#REF!,#REF!,$L25,#REF!,$M25)*$G25/BT$22,0)</f>
        <v>0</v>
      </c>
      <c r="BU25" s="74">
        <f>+IFERROR(SUMIFS(#REF!,#REF!,$L25,#REF!,$M25)*$G25/BU$22,0)</f>
        <v>0</v>
      </c>
      <c r="BV25" s="74">
        <f>+IFERROR(SUMIFS(#REF!,#REF!,$L25,#REF!,$M25)*$G25/BV$22,0)</f>
        <v>0</v>
      </c>
      <c r="BW25" s="74">
        <f>+IFERROR(SUMIFS(#REF!,#REF!,$L25,#REF!,$M25)*$G25/BW$22,0)</f>
        <v>0</v>
      </c>
      <c r="BX25" s="74">
        <f>+IFERROR(SUMIFS(#REF!,#REF!,$L25,#REF!,$M25)*$G25/BX$22,0)</f>
        <v>0</v>
      </c>
      <c r="BY25" s="74">
        <f>+IFERROR(SUMIFS(#REF!,#REF!,$L25,#REF!,$M25)*$G25/BY$22,0)</f>
        <v>0</v>
      </c>
      <c r="BZ25" s="74">
        <f>+IFERROR(SUMIFS(#REF!,#REF!,$L25,#REF!,$M25)*$G25/BZ$22,0)</f>
        <v>0</v>
      </c>
    </row>
    <row r="26" spans="1:78">
      <c r="A26" s="86" t="s">
        <v>1215</v>
      </c>
      <c r="F26" t="str">
        <f>+_xlfn.XLOOKUP(L26,'L4'!B:B,'L4'!D:D)</f>
        <v>m³</v>
      </c>
      <c r="G26">
        <v>0.1</v>
      </c>
      <c r="J26" t="s">
        <v>1220</v>
      </c>
      <c r="K26" s="84" t="e" cm="1">
        <f t="array" ref="K26">+SUM(Table815535[[#This Row],[1.10.2023]:[1.12.2028]]/SUM(Table815535[[1.10.2023]:[1.12.2028]]))</f>
        <v>#DIV/0!</v>
      </c>
      <c r="L26" t="s">
        <v>5140</v>
      </c>
      <c r="M26" t="s">
        <v>38</v>
      </c>
      <c r="N26" t="s">
        <v>35</v>
      </c>
      <c r="O26" t="s">
        <v>2608</v>
      </c>
      <c r="P26" s="74">
        <f>+IFERROR(SUMIFS(#REF!,#REF!,$L26,#REF!,$M26)*$G26/P$22,0)</f>
        <v>0</v>
      </c>
      <c r="Q26" s="74">
        <f>+IFERROR(SUMIFS(#REF!,#REF!,$L26,#REF!,$M26)*$G26/Q$22,0)</f>
        <v>0</v>
      </c>
      <c r="R26" s="74">
        <f>+IFERROR(SUMIFS(#REF!,#REF!,$L26,#REF!,$M26)*$G26/R$22,0)</f>
        <v>0</v>
      </c>
      <c r="S26" s="74">
        <f>+IFERROR(SUMIFS(#REF!,#REF!,$L26,#REF!,$M26)*$G26/S$22,0)</f>
        <v>0</v>
      </c>
      <c r="T26" s="74">
        <f>+IFERROR(SUMIFS(#REF!,#REF!,$L26,#REF!,$M26)*$G26/T$22,0)</f>
        <v>0</v>
      </c>
      <c r="U26" s="74">
        <f>+IFERROR(SUMIFS(#REF!,#REF!,$L26,#REF!,$M26)*$G26/U$22,0)</f>
        <v>0</v>
      </c>
      <c r="V26" s="74">
        <f>+IFERROR(SUMIFS(#REF!,#REF!,$L26,#REF!,$M26)*$G26/V$22,0)</f>
        <v>0</v>
      </c>
      <c r="W26" s="74">
        <f>+IFERROR(SUMIFS(#REF!,#REF!,$L26,#REF!,$M26)*$G26/W$22,0)</f>
        <v>0</v>
      </c>
      <c r="X26" s="74">
        <f>+IFERROR(SUMIFS(#REF!,#REF!,$L26,#REF!,$M26)*$G26/X$22,0)</f>
        <v>0</v>
      </c>
      <c r="Y26" s="74">
        <f>+IFERROR(SUMIFS(#REF!,#REF!,$L26,#REF!,$M26)*$G26/Y$22,0)</f>
        <v>0</v>
      </c>
      <c r="Z26" s="74">
        <f>+IFERROR(SUMIFS(#REF!,#REF!,$L26,#REF!,$M26)*$G26/Z$22,0)</f>
        <v>0</v>
      </c>
      <c r="AA26" s="74">
        <f>+IFERROR(SUMIFS(#REF!,#REF!,$L26,#REF!,$M26)*$G26/AA$22,0)</f>
        <v>0</v>
      </c>
      <c r="AB26" s="74">
        <f>+IFERROR(SUMIFS(#REF!,#REF!,$L26,#REF!,$M26)*$G26/AB$22,0)</f>
        <v>0</v>
      </c>
      <c r="AC26" s="74">
        <f>+IFERROR(SUMIFS(#REF!,#REF!,$L26,#REF!,$M26)*$G26/AC$22,0)</f>
        <v>0</v>
      </c>
      <c r="AD26" s="74">
        <f>+IFERROR(SUMIFS(#REF!,#REF!,$L26,#REF!,$M26)*$G26/AD$22,0)</f>
        <v>0</v>
      </c>
      <c r="AE26" s="74">
        <f>+IFERROR(SUMIFS(#REF!,#REF!,$L26,#REF!,$M26)*$G26/AE$22,0)</f>
        <v>0</v>
      </c>
      <c r="AF26" s="74">
        <f>+IFERROR(SUMIFS(#REF!,#REF!,$L26,#REF!,$M26)*$G26/AF$22,0)</f>
        <v>0</v>
      </c>
      <c r="AG26" s="74">
        <f>+IFERROR(SUMIFS(#REF!,#REF!,$L26,#REF!,$M26)*$G26/AG$22,0)</f>
        <v>0</v>
      </c>
      <c r="AH26" s="74">
        <f>+IFERROR(SUMIFS(#REF!,#REF!,$L26,#REF!,$M26)*$G26/AH$22,0)</f>
        <v>0</v>
      </c>
      <c r="AI26" s="74">
        <f>+IFERROR(SUMIFS(#REF!,#REF!,$L26,#REF!,$M26)*$G26/AI$22,0)</f>
        <v>0</v>
      </c>
      <c r="AJ26" s="74">
        <f>+IFERROR(SUMIFS(#REF!,#REF!,$L26,#REF!,$M26)*$G26/AJ$22,0)</f>
        <v>0</v>
      </c>
      <c r="AK26" s="74">
        <f>+IFERROR(SUMIFS(#REF!,#REF!,$L26,#REF!,$M26)*$G26/AK$22,0)</f>
        <v>0</v>
      </c>
      <c r="AL26" s="74">
        <f>+IFERROR(SUMIFS(#REF!,#REF!,$L26,#REF!,$M26)*$G26/AL$22,0)</f>
        <v>0</v>
      </c>
      <c r="AM26" s="74">
        <f>+IFERROR(SUMIFS(#REF!,#REF!,$L26,#REF!,$M26)*$G26/AM$22,0)</f>
        <v>0</v>
      </c>
      <c r="AN26" s="74">
        <f>+IFERROR(SUMIFS(#REF!,#REF!,$L26,#REF!,$M26)*$G26/AN$22,0)</f>
        <v>0</v>
      </c>
      <c r="AO26" s="74">
        <f>+IFERROR(SUMIFS(#REF!,#REF!,$L26,#REF!,$M26)*$G26/AO$22,0)</f>
        <v>0</v>
      </c>
      <c r="AP26" s="74">
        <f>+IFERROR(SUMIFS(#REF!,#REF!,$L26,#REF!,$M26)*$G26/AP$22,0)</f>
        <v>0</v>
      </c>
      <c r="AQ26" s="74">
        <f>+IFERROR(SUMIFS(#REF!,#REF!,$L26,#REF!,$M26)*$G26/AQ$22,0)</f>
        <v>0</v>
      </c>
      <c r="AR26" s="74">
        <f>+IFERROR(SUMIFS(#REF!,#REF!,$L26,#REF!,$M26)*$G26/AR$22,0)</f>
        <v>0</v>
      </c>
      <c r="AS26" s="74">
        <f>+IFERROR(SUMIFS(#REF!,#REF!,$L26,#REF!,$M26)*$G26/AS$22,0)</f>
        <v>0</v>
      </c>
      <c r="AT26" s="74">
        <f>+IFERROR(SUMIFS(#REF!,#REF!,$L26,#REF!,$M26)*$G26/AT$22,0)</f>
        <v>0</v>
      </c>
      <c r="AU26" s="74">
        <f>+IFERROR(SUMIFS(#REF!,#REF!,$L26,#REF!,$M26)*$G26/AU$22,0)</f>
        <v>0</v>
      </c>
      <c r="AV26" s="74">
        <f>+IFERROR(SUMIFS(#REF!,#REF!,$L26,#REF!,$M26)*$G26/AV$22,0)</f>
        <v>0</v>
      </c>
      <c r="AW26" s="74">
        <f>+IFERROR(SUMIFS(#REF!,#REF!,$L26,#REF!,$M26)*$G26/AW$22,0)</f>
        <v>0</v>
      </c>
      <c r="AX26" s="74">
        <f>+IFERROR(SUMIFS(#REF!,#REF!,$L26,#REF!,$M26)*$G26/AX$22,0)</f>
        <v>0</v>
      </c>
      <c r="AY26" s="74">
        <f>+IFERROR(SUMIFS(#REF!,#REF!,$L26,#REF!,$M26)*$G26/AY$22,0)</f>
        <v>0</v>
      </c>
      <c r="AZ26" s="74">
        <f>+IFERROR(SUMIFS(#REF!,#REF!,$L26,#REF!,$M26)*$G26/AZ$22,0)</f>
        <v>0</v>
      </c>
      <c r="BA26" s="74">
        <f>+IFERROR(SUMIFS(#REF!,#REF!,$L26,#REF!,$M26)*$G26/BA$22,0)</f>
        <v>0</v>
      </c>
      <c r="BB26" s="74">
        <f>+IFERROR(SUMIFS(#REF!,#REF!,$L26,#REF!,$M26)*$G26/BB$22,0)</f>
        <v>0</v>
      </c>
      <c r="BC26" s="74">
        <f>+IFERROR(SUMIFS(#REF!,#REF!,$L26,#REF!,$M26)*$G26/BC$22,0)</f>
        <v>0</v>
      </c>
      <c r="BD26" s="74">
        <f>+IFERROR(SUMIFS(#REF!,#REF!,$L26,#REF!,$M26)*$G26/BD$22,0)</f>
        <v>0</v>
      </c>
      <c r="BE26" s="74">
        <f>+IFERROR(SUMIFS(#REF!,#REF!,$L26,#REF!,$M26)*$G26/BE$22,0)</f>
        <v>0</v>
      </c>
      <c r="BF26" s="74">
        <f>+IFERROR(SUMIFS(#REF!,#REF!,$L26,#REF!,$M26)*$G26/BF$22,0)</f>
        <v>0</v>
      </c>
      <c r="BG26" s="74">
        <f>+IFERROR(SUMIFS(#REF!,#REF!,$L26,#REF!,$M26)*$G26/BG$22,0)</f>
        <v>0</v>
      </c>
      <c r="BH26" s="74">
        <f>+IFERROR(SUMIFS(#REF!,#REF!,$L26,#REF!,$M26)*$G26/BH$22,0)</f>
        <v>0</v>
      </c>
      <c r="BI26" s="74">
        <f>+IFERROR(SUMIFS(#REF!,#REF!,$L26,#REF!,$M26)*$G26/BI$22,0)</f>
        <v>0</v>
      </c>
      <c r="BJ26" s="74">
        <f>+IFERROR(SUMIFS(#REF!,#REF!,$L26,#REF!,$M26)*$G26/BJ$22,0)</f>
        <v>0</v>
      </c>
      <c r="BK26" s="74">
        <f>+IFERROR(SUMIFS(#REF!,#REF!,$L26,#REF!,$M26)*$G26/BK$22,0)</f>
        <v>0</v>
      </c>
      <c r="BL26" s="74">
        <f>+IFERROR(SUMIFS(#REF!,#REF!,$L26,#REF!,$M26)*$G26/BL$22,0)</f>
        <v>0</v>
      </c>
      <c r="BM26" s="74">
        <f>+IFERROR(SUMIFS(#REF!,#REF!,$L26,#REF!,$M26)*$G26/BM$22,0)</f>
        <v>0</v>
      </c>
      <c r="BN26" s="74">
        <f>+IFERROR(SUMIFS(#REF!,#REF!,$L26,#REF!,$M26)*$G26/BN$22,0)</f>
        <v>0</v>
      </c>
      <c r="BO26" s="74">
        <f>+IFERROR(SUMIFS(#REF!,#REF!,$L26,#REF!,$M26)*$G26/BO$22,0)</f>
        <v>0</v>
      </c>
      <c r="BP26" s="74">
        <f>+IFERROR(SUMIFS(#REF!,#REF!,$L26,#REF!,$M26)*$G26/BP$22,0)</f>
        <v>0</v>
      </c>
      <c r="BQ26" s="74">
        <f>+IFERROR(SUMIFS(#REF!,#REF!,$L26,#REF!,$M26)*$G26/BQ$22,0)</f>
        <v>0</v>
      </c>
      <c r="BR26" s="74">
        <f>+IFERROR(SUMIFS(#REF!,#REF!,$L26,#REF!,$M26)*$G26/BR$22,0)</f>
        <v>0</v>
      </c>
      <c r="BS26" s="74">
        <f>+IFERROR(SUMIFS(#REF!,#REF!,$L26,#REF!,$M26)*$G26/BS$22,0)</f>
        <v>0</v>
      </c>
      <c r="BT26" s="74">
        <f>+IFERROR(SUMIFS(#REF!,#REF!,$L26,#REF!,$M26)*$G26/BT$22,0)</f>
        <v>0</v>
      </c>
      <c r="BU26" s="74">
        <f>+IFERROR(SUMIFS(#REF!,#REF!,$L26,#REF!,$M26)*$G26/BU$22,0)</f>
        <v>0</v>
      </c>
      <c r="BV26" s="74">
        <f>+IFERROR(SUMIFS(#REF!,#REF!,$L26,#REF!,$M26)*$G26/BV$22,0)</f>
        <v>0</v>
      </c>
      <c r="BW26" s="74">
        <f>+IFERROR(SUMIFS(#REF!,#REF!,$L26,#REF!,$M26)*$G26/BW$22,0)</f>
        <v>0</v>
      </c>
      <c r="BX26" s="74">
        <f>+IFERROR(SUMIFS(#REF!,#REF!,$L26,#REF!,$M26)*$G26/BX$22,0)</f>
        <v>0</v>
      </c>
      <c r="BY26" s="74">
        <f>+IFERROR(SUMIFS(#REF!,#REF!,$L26,#REF!,$M26)*$G26/BY$22,0)</f>
        <v>0</v>
      </c>
      <c r="BZ26" s="74">
        <f>+IFERROR(SUMIFS(#REF!,#REF!,$L26,#REF!,$M26)*$G26/BZ$22,0)</f>
        <v>0</v>
      </c>
    </row>
    <row r="27" spans="1:78">
      <c r="A27" s="86" t="s">
        <v>1215</v>
      </c>
      <c r="F27" t="str">
        <f>+_xlfn.XLOOKUP(L27,'L4'!B:B,'L4'!D:D)</f>
        <v>m</v>
      </c>
      <c r="G27">
        <v>1.03</v>
      </c>
      <c r="J27" t="s">
        <v>1221</v>
      </c>
      <c r="K27" s="84" t="e" cm="1">
        <f t="array" ref="K27">+SUM(Table815535[[#This Row],[1.10.2023]:[1.12.2028]]/SUM(Table815535[[1.10.2023]:[1.12.2028]]))</f>
        <v>#DIV/0!</v>
      </c>
      <c r="L27" t="s">
        <v>5152</v>
      </c>
      <c r="M27" t="s">
        <v>38</v>
      </c>
      <c r="N27" t="s">
        <v>35</v>
      </c>
      <c r="O27" t="s">
        <v>2608</v>
      </c>
      <c r="P27" s="74">
        <f>+IFERROR(SUMIFS(#REF!,#REF!,$L27,#REF!,$M27)*$G27/P$22,0)</f>
        <v>0</v>
      </c>
      <c r="Q27" s="74">
        <f>+IFERROR(SUMIFS(#REF!,#REF!,$L27,#REF!,$M27)*$G27/Q$22,0)</f>
        <v>0</v>
      </c>
      <c r="R27" s="74">
        <f>+IFERROR(SUMIFS(#REF!,#REF!,$L27,#REF!,$M27)*$G27/R$22,0)</f>
        <v>0</v>
      </c>
      <c r="S27" s="74">
        <f>+IFERROR(SUMIFS(#REF!,#REF!,$L27,#REF!,$M27)*$G27/S$22,0)</f>
        <v>0</v>
      </c>
      <c r="T27" s="74">
        <f>+IFERROR(SUMIFS(#REF!,#REF!,$L27,#REF!,$M27)*$G27/T$22,0)</f>
        <v>0</v>
      </c>
      <c r="U27" s="74">
        <f>+IFERROR(SUMIFS(#REF!,#REF!,$L27,#REF!,$M27)*$G27/U$22,0)</f>
        <v>0</v>
      </c>
      <c r="V27" s="74">
        <f>+IFERROR(SUMIFS(#REF!,#REF!,$L27,#REF!,$M27)*$G27/V$22,0)</f>
        <v>0</v>
      </c>
      <c r="W27" s="74">
        <f>+IFERROR(SUMIFS(#REF!,#REF!,$L27,#REF!,$M27)*$G27/W$22,0)</f>
        <v>0</v>
      </c>
      <c r="X27" s="74">
        <f>+IFERROR(SUMIFS(#REF!,#REF!,$L27,#REF!,$M27)*$G27/X$22,0)</f>
        <v>0</v>
      </c>
      <c r="Y27" s="74">
        <f>+IFERROR(SUMIFS(#REF!,#REF!,$L27,#REF!,$M27)*$G27/Y$22,0)</f>
        <v>0</v>
      </c>
      <c r="Z27" s="74">
        <f>+IFERROR(SUMIFS(#REF!,#REF!,$L27,#REF!,$M27)*$G27/Z$22,0)</f>
        <v>0</v>
      </c>
      <c r="AA27" s="74">
        <f>+IFERROR(SUMIFS(#REF!,#REF!,$L27,#REF!,$M27)*$G27/AA$22,0)</f>
        <v>0</v>
      </c>
      <c r="AB27" s="74">
        <f>+IFERROR(SUMIFS(#REF!,#REF!,$L27,#REF!,$M27)*$G27/AB$22,0)</f>
        <v>0</v>
      </c>
      <c r="AC27" s="74">
        <f>+IFERROR(SUMIFS(#REF!,#REF!,$L27,#REF!,$M27)*$G27/AC$22,0)</f>
        <v>0</v>
      </c>
      <c r="AD27" s="74">
        <f>+IFERROR(SUMIFS(#REF!,#REF!,$L27,#REF!,$M27)*$G27/AD$22,0)</f>
        <v>0</v>
      </c>
      <c r="AE27" s="74">
        <f>+IFERROR(SUMIFS(#REF!,#REF!,$L27,#REF!,$M27)*$G27/AE$22,0)</f>
        <v>0</v>
      </c>
      <c r="AF27" s="74">
        <f>+IFERROR(SUMIFS(#REF!,#REF!,$L27,#REF!,$M27)*$G27/AF$22,0)</f>
        <v>0</v>
      </c>
      <c r="AG27" s="74">
        <f>+IFERROR(SUMIFS(#REF!,#REF!,$L27,#REF!,$M27)*$G27/AG$22,0)</f>
        <v>0</v>
      </c>
      <c r="AH27" s="74">
        <f>+IFERROR(SUMIFS(#REF!,#REF!,$L27,#REF!,$M27)*$G27/AH$22,0)</f>
        <v>0</v>
      </c>
      <c r="AI27" s="74">
        <f>+IFERROR(SUMIFS(#REF!,#REF!,$L27,#REF!,$M27)*$G27/AI$22,0)</f>
        <v>0</v>
      </c>
      <c r="AJ27" s="74">
        <f>+IFERROR(SUMIFS(#REF!,#REF!,$L27,#REF!,$M27)*$G27/AJ$22,0)</f>
        <v>0</v>
      </c>
      <c r="AK27" s="74">
        <f>+IFERROR(SUMIFS(#REF!,#REF!,$L27,#REF!,$M27)*$G27/AK$22,0)</f>
        <v>0</v>
      </c>
      <c r="AL27" s="74">
        <f>+IFERROR(SUMIFS(#REF!,#REF!,$L27,#REF!,$M27)*$G27/AL$22,0)</f>
        <v>0</v>
      </c>
      <c r="AM27" s="74">
        <f>+IFERROR(SUMIFS(#REF!,#REF!,$L27,#REF!,$M27)*$G27/AM$22,0)</f>
        <v>0</v>
      </c>
      <c r="AN27" s="74">
        <f>+IFERROR(SUMIFS(#REF!,#REF!,$L27,#REF!,$M27)*$G27/AN$22,0)</f>
        <v>0</v>
      </c>
      <c r="AO27" s="74">
        <f>+IFERROR(SUMIFS(#REF!,#REF!,$L27,#REF!,$M27)*$G27/AO$22,0)</f>
        <v>0</v>
      </c>
      <c r="AP27" s="74">
        <f>+IFERROR(SUMIFS(#REF!,#REF!,$L27,#REF!,$M27)*$G27/AP$22,0)</f>
        <v>0</v>
      </c>
      <c r="AQ27" s="74">
        <f>+IFERROR(SUMIFS(#REF!,#REF!,$L27,#REF!,$M27)*$G27/AQ$22,0)</f>
        <v>0</v>
      </c>
      <c r="AR27" s="74">
        <f>+IFERROR(SUMIFS(#REF!,#REF!,$L27,#REF!,$M27)*$G27/AR$22,0)</f>
        <v>0</v>
      </c>
      <c r="AS27" s="74">
        <f>+IFERROR(SUMIFS(#REF!,#REF!,$L27,#REF!,$M27)*$G27/AS$22,0)</f>
        <v>0</v>
      </c>
      <c r="AT27" s="74">
        <f>+IFERROR(SUMIFS(#REF!,#REF!,$L27,#REF!,$M27)*$G27/AT$22,0)</f>
        <v>0</v>
      </c>
      <c r="AU27" s="74">
        <f>+IFERROR(SUMIFS(#REF!,#REF!,$L27,#REF!,$M27)*$G27/AU$22,0)</f>
        <v>0</v>
      </c>
      <c r="AV27" s="74">
        <f>+IFERROR(SUMIFS(#REF!,#REF!,$L27,#REF!,$M27)*$G27/AV$22,0)</f>
        <v>0</v>
      </c>
      <c r="AW27" s="74">
        <f>+IFERROR(SUMIFS(#REF!,#REF!,$L27,#REF!,$M27)*$G27/AW$22,0)</f>
        <v>0</v>
      </c>
      <c r="AX27" s="74">
        <f>+IFERROR(SUMIFS(#REF!,#REF!,$L27,#REF!,$M27)*$G27/AX$22,0)</f>
        <v>0</v>
      </c>
      <c r="AY27" s="74">
        <f>+IFERROR(SUMIFS(#REF!,#REF!,$L27,#REF!,$M27)*$G27/AY$22,0)</f>
        <v>0</v>
      </c>
      <c r="AZ27" s="74">
        <f>+IFERROR(SUMIFS(#REF!,#REF!,$L27,#REF!,$M27)*$G27/AZ$22,0)</f>
        <v>0</v>
      </c>
      <c r="BA27" s="74">
        <f>+IFERROR(SUMIFS(#REF!,#REF!,$L27,#REF!,$M27)*$G27/BA$22,0)</f>
        <v>0</v>
      </c>
      <c r="BB27" s="74">
        <f>+IFERROR(SUMIFS(#REF!,#REF!,$L27,#REF!,$M27)*$G27/BB$22,0)</f>
        <v>0</v>
      </c>
      <c r="BC27" s="74">
        <f>+IFERROR(SUMIFS(#REF!,#REF!,$L27,#REF!,$M27)*$G27/BC$22,0)</f>
        <v>0</v>
      </c>
      <c r="BD27" s="74">
        <f>+IFERROR(SUMIFS(#REF!,#REF!,$L27,#REF!,$M27)*$G27/BD$22,0)</f>
        <v>0</v>
      </c>
      <c r="BE27" s="74">
        <f>+IFERROR(SUMIFS(#REF!,#REF!,$L27,#REF!,$M27)*$G27/BE$22,0)</f>
        <v>0</v>
      </c>
      <c r="BF27" s="74">
        <f>+IFERROR(SUMIFS(#REF!,#REF!,$L27,#REF!,$M27)*$G27/BF$22,0)</f>
        <v>0</v>
      </c>
      <c r="BG27" s="74">
        <f>+IFERROR(SUMIFS(#REF!,#REF!,$L27,#REF!,$M27)*$G27/BG$22,0)</f>
        <v>0</v>
      </c>
      <c r="BH27" s="74">
        <f>+IFERROR(SUMIFS(#REF!,#REF!,$L27,#REF!,$M27)*$G27/BH$22,0)</f>
        <v>0</v>
      </c>
      <c r="BI27" s="74">
        <f>+IFERROR(SUMIFS(#REF!,#REF!,$L27,#REF!,$M27)*$G27/BI$22,0)</f>
        <v>0</v>
      </c>
      <c r="BJ27" s="74">
        <f>+IFERROR(SUMIFS(#REF!,#REF!,$L27,#REF!,$M27)*$G27/BJ$22,0)</f>
        <v>0</v>
      </c>
      <c r="BK27" s="74">
        <f>+IFERROR(SUMIFS(#REF!,#REF!,$L27,#REF!,$M27)*$G27/BK$22,0)</f>
        <v>0</v>
      </c>
      <c r="BL27" s="74">
        <f>+IFERROR(SUMIFS(#REF!,#REF!,$L27,#REF!,$M27)*$G27/BL$22,0)</f>
        <v>0</v>
      </c>
      <c r="BM27" s="74">
        <f>+IFERROR(SUMIFS(#REF!,#REF!,$L27,#REF!,$M27)*$G27/BM$22,0)</f>
        <v>0</v>
      </c>
      <c r="BN27" s="74">
        <f>+IFERROR(SUMIFS(#REF!,#REF!,$L27,#REF!,$M27)*$G27/BN$22,0)</f>
        <v>0</v>
      </c>
      <c r="BO27" s="74">
        <f>+IFERROR(SUMIFS(#REF!,#REF!,$L27,#REF!,$M27)*$G27/BO$22,0)</f>
        <v>0</v>
      </c>
      <c r="BP27" s="74">
        <f>+IFERROR(SUMIFS(#REF!,#REF!,$L27,#REF!,$M27)*$G27/BP$22,0)</f>
        <v>0</v>
      </c>
      <c r="BQ27" s="74">
        <f>+IFERROR(SUMIFS(#REF!,#REF!,$L27,#REF!,$M27)*$G27/BQ$22,0)</f>
        <v>0</v>
      </c>
      <c r="BR27" s="74">
        <f>+IFERROR(SUMIFS(#REF!,#REF!,$L27,#REF!,$M27)*$G27/BR$22,0)</f>
        <v>0</v>
      </c>
      <c r="BS27" s="74">
        <f>+IFERROR(SUMIFS(#REF!,#REF!,$L27,#REF!,$M27)*$G27/BS$22,0)</f>
        <v>0</v>
      </c>
      <c r="BT27" s="74">
        <f>+IFERROR(SUMIFS(#REF!,#REF!,$L27,#REF!,$M27)*$G27/BT$22,0)</f>
        <v>0</v>
      </c>
      <c r="BU27" s="74">
        <f>+IFERROR(SUMIFS(#REF!,#REF!,$L27,#REF!,$M27)*$G27/BU$22,0)</f>
        <v>0</v>
      </c>
      <c r="BV27" s="74">
        <f>+IFERROR(SUMIFS(#REF!,#REF!,$L27,#REF!,$M27)*$G27/BV$22,0)</f>
        <v>0</v>
      </c>
      <c r="BW27" s="74">
        <f>+IFERROR(SUMIFS(#REF!,#REF!,$L27,#REF!,$M27)*$G27/BW$22,0)</f>
        <v>0</v>
      </c>
      <c r="BX27" s="74">
        <f>+IFERROR(SUMIFS(#REF!,#REF!,$L27,#REF!,$M27)*$G27/BX$22,0)</f>
        <v>0</v>
      </c>
      <c r="BY27" s="74">
        <f>+IFERROR(SUMIFS(#REF!,#REF!,$L27,#REF!,$M27)*$G27/BY$22,0)</f>
        <v>0</v>
      </c>
      <c r="BZ27" s="74">
        <f>+IFERROR(SUMIFS(#REF!,#REF!,$L27,#REF!,$M27)*$G27/BZ$22,0)</f>
        <v>0</v>
      </c>
    </row>
    <row r="28" spans="1:78">
      <c r="A28" s="86" t="s">
        <v>1215</v>
      </c>
      <c r="F28" t="str">
        <f>+_xlfn.XLOOKUP(L28,'L4'!B:B,'L4'!D:D)</f>
        <v>m</v>
      </c>
      <c r="G28">
        <v>1</v>
      </c>
      <c r="J28" t="s">
        <v>1222</v>
      </c>
      <c r="K28" s="84" t="e" cm="1">
        <f t="array" ref="K28">+SUM(Table815535[[#This Row],[1.10.2023]:[1.12.2028]]/SUM(Table815535[[1.10.2023]:[1.12.2028]]))</f>
        <v>#DIV/0!</v>
      </c>
      <c r="L28" t="s">
        <v>5153</v>
      </c>
      <c r="M28" t="s">
        <v>38</v>
      </c>
      <c r="N28" t="s">
        <v>35</v>
      </c>
      <c r="O28" t="s">
        <v>2608</v>
      </c>
      <c r="P28" s="74">
        <f>+IFERROR(SUMIFS(#REF!,#REF!,$L28,#REF!,$M28)*$G28/P$22,0)</f>
        <v>0</v>
      </c>
      <c r="Q28" s="74">
        <f>+IFERROR(SUMIFS(#REF!,#REF!,$L28,#REF!,$M28)*$G28/Q$22,0)</f>
        <v>0</v>
      </c>
      <c r="R28" s="74">
        <f>+IFERROR(SUMIFS(#REF!,#REF!,$L28,#REF!,$M28)*$G28/R$22,0)</f>
        <v>0</v>
      </c>
      <c r="S28" s="74">
        <f>+IFERROR(SUMIFS(#REF!,#REF!,$L28,#REF!,$M28)*$G28/S$22,0)</f>
        <v>0</v>
      </c>
      <c r="T28" s="74">
        <f>+IFERROR(SUMIFS(#REF!,#REF!,$L28,#REF!,$M28)*$G28/T$22,0)</f>
        <v>0</v>
      </c>
      <c r="U28" s="74">
        <f>+IFERROR(SUMIFS(#REF!,#REF!,$L28,#REF!,$M28)*$G28/U$22,0)</f>
        <v>0</v>
      </c>
      <c r="V28" s="74">
        <f>+IFERROR(SUMIFS(#REF!,#REF!,$L28,#REF!,$M28)*$G28/V$22,0)</f>
        <v>0</v>
      </c>
      <c r="W28" s="74">
        <f>+IFERROR(SUMIFS(#REF!,#REF!,$L28,#REF!,$M28)*$G28/W$22,0)</f>
        <v>0</v>
      </c>
      <c r="X28" s="74">
        <f>+IFERROR(SUMIFS(#REF!,#REF!,$L28,#REF!,$M28)*$G28/X$22,0)</f>
        <v>0</v>
      </c>
      <c r="Y28" s="74">
        <f>+IFERROR(SUMIFS(#REF!,#REF!,$L28,#REF!,$M28)*$G28/Y$22,0)</f>
        <v>0</v>
      </c>
      <c r="Z28" s="74">
        <f>+IFERROR(SUMIFS(#REF!,#REF!,$L28,#REF!,$M28)*$G28/Z$22,0)</f>
        <v>0</v>
      </c>
      <c r="AA28" s="74">
        <f>+IFERROR(SUMIFS(#REF!,#REF!,$L28,#REF!,$M28)*$G28/AA$22,0)</f>
        <v>0</v>
      </c>
      <c r="AB28" s="74">
        <f>+IFERROR(SUMIFS(#REF!,#REF!,$L28,#REF!,$M28)*$G28/AB$22,0)</f>
        <v>0</v>
      </c>
      <c r="AC28" s="74">
        <f>+IFERROR(SUMIFS(#REF!,#REF!,$L28,#REF!,$M28)*$G28/AC$22,0)</f>
        <v>0</v>
      </c>
      <c r="AD28" s="74">
        <f>+IFERROR(SUMIFS(#REF!,#REF!,$L28,#REF!,$M28)*$G28/AD$22,0)</f>
        <v>0</v>
      </c>
      <c r="AE28" s="74">
        <f>+IFERROR(SUMIFS(#REF!,#REF!,$L28,#REF!,$M28)*$G28/AE$22,0)</f>
        <v>0</v>
      </c>
      <c r="AF28" s="74">
        <f>+IFERROR(SUMIFS(#REF!,#REF!,$L28,#REF!,$M28)*$G28/AF$22,0)</f>
        <v>0</v>
      </c>
      <c r="AG28" s="74">
        <f>+IFERROR(SUMIFS(#REF!,#REF!,$L28,#REF!,$M28)*$G28/AG$22,0)</f>
        <v>0</v>
      </c>
      <c r="AH28" s="74">
        <f>+IFERROR(SUMIFS(#REF!,#REF!,$L28,#REF!,$M28)*$G28/AH$22,0)</f>
        <v>0</v>
      </c>
      <c r="AI28" s="74">
        <f>+IFERROR(SUMIFS(#REF!,#REF!,$L28,#REF!,$M28)*$G28/AI$22,0)</f>
        <v>0</v>
      </c>
      <c r="AJ28" s="74">
        <f>+IFERROR(SUMIFS(#REF!,#REF!,$L28,#REF!,$M28)*$G28/AJ$22,0)</f>
        <v>0</v>
      </c>
      <c r="AK28" s="74">
        <f>+IFERROR(SUMIFS(#REF!,#REF!,$L28,#REF!,$M28)*$G28/AK$22,0)</f>
        <v>0</v>
      </c>
      <c r="AL28" s="74">
        <f>+IFERROR(SUMIFS(#REF!,#REF!,$L28,#REF!,$M28)*$G28/AL$22,0)</f>
        <v>0</v>
      </c>
      <c r="AM28" s="74">
        <f>+IFERROR(SUMIFS(#REF!,#REF!,$L28,#REF!,$M28)*$G28/AM$22,0)</f>
        <v>0</v>
      </c>
      <c r="AN28" s="74">
        <f>+IFERROR(SUMIFS(#REF!,#REF!,$L28,#REF!,$M28)*$G28/AN$22,0)</f>
        <v>0</v>
      </c>
      <c r="AO28" s="74">
        <f>+IFERROR(SUMIFS(#REF!,#REF!,$L28,#REF!,$M28)*$G28/AO$22,0)</f>
        <v>0</v>
      </c>
      <c r="AP28" s="74">
        <f>+IFERROR(SUMIFS(#REF!,#REF!,$L28,#REF!,$M28)*$G28/AP$22,0)</f>
        <v>0</v>
      </c>
      <c r="AQ28" s="74">
        <f>+IFERROR(SUMIFS(#REF!,#REF!,$L28,#REF!,$M28)*$G28/AQ$22,0)</f>
        <v>0</v>
      </c>
      <c r="AR28" s="74">
        <f>+IFERROR(SUMIFS(#REF!,#REF!,$L28,#REF!,$M28)*$G28/AR$22,0)</f>
        <v>0</v>
      </c>
      <c r="AS28" s="74">
        <f>+IFERROR(SUMIFS(#REF!,#REF!,$L28,#REF!,$M28)*$G28/AS$22,0)</f>
        <v>0</v>
      </c>
      <c r="AT28" s="74">
        <f>+IFERROR(SUMIFS(#REF!,#REF!,$L28,#REF!,$M28)*$G28/AT$22,0)</f>
        <v>0</v>
      </c>
      <c r="AU28" s="74">
        <f>+IFERROR(SUMIFS(#REF!,#REF!,$L28,#REF!,$M28)*$G28/AU$22,0)</f>
        <v>0</v>
      </c>
      <c r="AV28" s="74">
        <f>+IFERROR(SUMIFS(#REF!,#REF!,$L28,#REF!,$M28)*$G28/AV$22,0)</f>
        <v>0</v>
      </c>
      <c r="AW28" s="74">
        <f>+IFERROR(SUMIFS(#REF!,#REF!,$L28,#REF!,$M28)*$G28/AW$22,0)</f>
        <v>0</v>
      </c>
      <c r="AX28" s="74">
        <f>+IFERROR(SUMIFS(#REF!,#REF!,$L28,#REF!,$M28)*$G28/AX$22,0)</f>
        <v>0</v>
      </c>
      <c r="AY28" s="74">
        <f>+IFERROR(SUMIFS(#REF!,#REF!,$L28,#REF!,$M28)*$G28/AY$22,0)</f>
        <v>0</v>
      </c>
      <c r="AZ28" s="74">
        <f>+IFERROR(SUMIFS(#REF!,#REF!,$L28,#REF!,$M28)*$G28/AZ$22,0)</f>
        <v>0</v>
      </c>
      <c r="BA28" s="74">
        <f>+IFERROR(SUMIFS(#REF!,#REF!,$L28,#REF!,$M28)*$G28/BA$22,0)</f>
        <v>0</v>
      </c>
      <c r="BB28" s="74">
        <f>+IFERROR(SUMIFS(#REF!,#REF!,$L28,#REF!,$M28)*$G28/BB$22,0)</f>
        <v>0</v>
      </c>
      <c r="BC28" s="74">
        <f>+IFERROR(SUMIFS(#REF!,#REF!,$L28,#REF!,$M28)*$G28/BC$22,0)</f>
        <v>0</v>
      </c>
      <c r="BD28" s="74">
        <f>+IFERROR(SUMIFS(#REF!,#REF!,$L28,#REF!,$M28)*$G28/BD$22,0)</f>
        <v>0</v>
      </c>
      <c r="BE28" s="74">
        <f>+IFERROR(SUMIFS(#REF!,#REF!,$L28,#REF!,$M28)*$G28/BE$22,0)</f>
        <v>0</v>
      </c>
      <c r="BF28" s="74">
        <f>+IFERROR(SUMIFS(#REF!,#REF!,$L28,#REF!,$M28)*$G28/BF$22,0)</f>
        <v>0</v>
      </c>
      <c r="BG28" s="74">
        <f>+IFERROR(SUMIFS(#REF!,#REF!,$L28,#REF!,$M28)*$G28/BG$22,0)</f>
        <v>0</v>
      </c>
      <c r="BH28" s="74">
        <f>+IFERROR(SUMIFS(#REF!,#REF!,$L28,#REF!,$M28)*$G28/BH$22,0)</f>
        <v>0</v>
      </c>
      <c r="BI28" s="74">
        <f>+IFERROR(SUMIFS(#REF!,#REF!,$L28,#REF!,$M28)*$G28/BI$22,0)</f>
        <v>0</v>
      </c>
      <c r="BJ28" s="74">
        <f>+IFERROR(SUMIFS(#REF!,#REF!,$L28,#REF!,$M28)*$G28/BJ$22,0)</f>
        <v>0</v>
      </c>
      <c r="BK28" s="74">
        <f>+IFERROR(SUMIFS(#REF!,#REF!,$L28,#REF!,$M28)*$G28/BK$22,0)</f>
        <v>0</v>
      </c>
      <c r="BL28" s="74">
        <f>+IFERROR(SUMIFS(#REF!,#REF!,$L28,#REF!,$M28)*$G28/BL$22,0)</f>
        <v>0</v>
      </c>
      <c r="BM28" s="74">
        <f>+IFERROR(SUMIFS(#REF!,#REF!,$L28,#REF!,$M28)*$G28/BM$22,0)</f>
        <v>0</v>
      </c>
      <c r="BN28" s="74">
        <f>+IFERROR(SUMIFS(#REF!,#REF!,$L28,#REF!,$M28)*$G28/BN$22,0)</f>
        <v>0</v>
      </c>
      <c r="BO28" s="74">
        <f>+IFERROR(SUMIFS(#REF!,#REF!,$L28,#REF!,$M28)*$G28/BO$22,0)</f>
        <v>0</v>
      </c>
      <c r="BP28" s="74">
        <f>+IFERROR(SUMIFS(#REF!,#REF!,$L28,#REF!,$M28)*$G28/BP$22,0)</f>
        <v>0</v>
      </c>
      <c r="BQ28" s="74">
        <f>+IFERROR(SUMIFS(#REF!,#REF!,$L28,#REF!,$M28)*$G28/BQ$22,0)</f>
        <v>0</v>
      </c>
      <c r="BR28" s="74">
        <f>+IFERROR(SUMIFS(#REF!,#REF!,$L28,#REF!,$M28)*$G28/BR$22,0)</f>
        <v>0</v>
      </c>
      <c r="BS28" s="74">
        <f>+IFERROR(SUMIFS(#REF!,#REF!,$L28,#REF!,$M28)*$G28/BS$22,0)</f>
        <v>0</v>
      </c>
      <c r="BT28" s="74">
        <f>+IFERROR(SUMIFS(#REF!,#REF!,$L28,#REF!,$M28)*$G28/BT$22,0)</f>
        <v>0</v>
      </c>
      <c r="BU28" s="74">
        <f>+IFERROR(SUMIFS(#REF!,#REF!,$L28,#REF!,$M28)*$G28/BU$22,0)</f>
        <v>0</v>
      </c>
      <c r="BV28" s="74">
        <f>+IFERROR(SUMIFS(#REF!,#REF!,$L28,#REF!,$M28)*$G28/BV$22,0)</f>
        <v>0</v>
      </c>
      <c r="BW28" s="74">
        <f>+IFERROR(SUMIFS(#REF!,#REF!,$L28,#REF!,$M28)*$G28/BW$22,0)</f>
        <v>0</v>
      </c>
      <c r="BX28" s="74">
        <f>+IFERROR(SUMIFS(#REF!,#REF!,$L28,#REF!,$M28)*$G28/BX$22,0)</f>
        <v>0</v>
      </c>
      <c r="BY28" s="74">
        <f>+IFERROR(SUMIFS(#REF!,#REF!,$L28,#REF!,$M28)*$G28/BY$22,0)</f>
        <v>0</v>
      </c>
      <c r="BZ28" s="74">
        <f>+IFERROR(SUMIFS(#REF!,#REF!,$L28,#REF!,$M28)*$G28/BZ$22,0)</f>
        <v>0</v>
      </c>
    </row>
    <row r="29" spans="1:78">
      <c r="A29" s="86" t="s">
        <v>1215</v>
      </c>
      <c r="F29" t="str">
        <f>+_xlfn.XLOOKUP(L29,'L4'!B:B,'L4'!D:D)</f>
        <v>m³</v>
      </c>
      <c r="G29">
        <v>0.7</v>
      </c>
      <c r="J29" t="s">
        <v>1223</v>
      </c>
      <c r="K29" s="84" t="e" cm="1">
        <f t="array" ref="K29">+SUM(Table815535[[#This Row],[1.10.2023]:[1.12.2028]]/SUM(Table815535[[1.10.2023]:[1.12.2028]]))</f>
        <v>#DIV/0!</v>
      </c>
      <c r="L29" t="s">
        <v>5155</v>
      </c>
      <c r="M29" t="s">
        <v>38</v>
      </c>
      <c r="N29" t="s">
        <v>35</v>
      </c>
      <c r="O29" t="s">
        <v>2608</v>
      </c>
      <c r="P29" s="74">
        <f>+IFERROR(SUMIFS(#REF!,#REF!,$L29,#REF!,$M29)*$G29/P$22,0)</f>
        <v>0</v>
      </c>
      <c r="Q29" s="74">
        <f>+IFERROR(SUMIFS(#REF!,#REF!,$L29,#REF!,$M29)*$G29/Q$22,0)</f>
        <v>0</v>
      </c>
      <c r="R29" s="74">
        <f>+IFERROR(SUMIFS(#REF!,#REF!,$L29,#REF!,$M29)*$G29/R$22,0)</f>
        <v>0</v>
      </c>
      <c r="S29" s="74">
        <f>+IFERROR(SUMIFS(#REF!,#REF!,$L29,#REF!,$M29)*$G29/S$22,0)</f>
        <v>0</v>
      </c>
      <c r="T29" s="74">
        <f>+IFERROR(SUMIFS(#REF!,#REF!,$L29,#REF!,$M29)*$G29/T$22,0)</f>
        <v>0</v>
      </c>
      <c r="U29" s="74">
        <f>+IFERROR(SUMIFS(#REF!,#REF!,$L29,#REF!,$M29)*$G29/U$22,0)</f>
        <v>0</v>
      </c>
      <c r="V29" s="74">
        <f>+IFERROR(SUMIFS(#REF!,#REF!,$L29,#REF!,$M29)*$G29/V$22,0)</f>
        <v>0</v>
      </c>
      <c r="W29" s="74">
        <f>+IFERROR(SUMIFS(#REF!,#REF!,$L29,#REF!,$M29)*$G29/W$22,0)</f>
        <v>0</v>
      </c>
      <c r="X29" s="74">
        <f>+IFERROR(SUMIFS(#REF!,#REF!,$L29,#REF!,$M29)*$G29/X$22,0)</f>
        <v>0</v>
      </c>
      <c r="Y29" s="74">
        <f>+IFERROR(SUMIFS(#REF!,#REF!,$L29,#REF!,$M29)*$G29/Y$22,0)</f>
        <v>0</v>
      </c>
      <c r="Z29" s="74">
        <f>+IFERROR(SUMIFS(#REF!,#REF!,$L29,#REF!,$M29)*$G29/Z$22,0)</f>
        <v>0</v>
      </c>
      <c r="AA29" s="74">
        <f>+IFERROR(SUMIFS(#REF!,#REF!,$L29,#REF!,$M29)*$G29/AA$22,0)</f>
        <v>0</v>
      </c>
      <c r="AB29" s="74">
        <f>+IFERROR(SUMIFS(#REF!,#REF!,$L29,#REF!,$M29)*$G29/AB$22,0)</f>
        <v>0</v>
      </c>
      <c r="AC29" s="74">
        <f>+IFERROR(SUMIFS(#REF!,#REF!,$L29,#REF!,$M29)*$G29/AC$22,0)</f>
        <v>0</v>
      </c>
      <c r="AD29" s="74">
        <f>+IFERROR(SUMIFS(#REF!,#REF!,$L29,#REF!,$M29)*$G29/AD$22,0)</f>
        <v>0</v>
      </c>
      <c r="AE29" s="74">
        <f>+IFERROR(SUMIFS(#REF!,#REF!,$L29,#REF!,$M29)*$G29/AE$22,0)</f>
        <v>0</v>
      </c>
      <c r="AF29" s="74">
        <f>+IFERROR(SUMIFS(#REF!,#REF!,$L29,#REF!,$M29)*$G29/AF$22,0)</f>
        <v>0</v>
      </c>
      <c r="AG29" s="74">
        <f>+IFERROR(SUMIFS(#REF!,#REF!,$L29,#REF!,$M29)*$G29/AG$22,0)</f>
        <v>0</v>
      </c>
      <c r="AH29" s="74">
        <f>+IFERROR(SUMIFS(#REF!,#REF!,$L29,#REF!,$M29)*$G29/AH$22,0)</f>
        <v>0</v>
      </c>
      <c r="AI29" s="74">
        <f>+IFERROR(SUMIFS(#REF!,#REF!,$L29,#REF!,$M29)*$G29/AI$22,0)</f>
        <v>0</v>
      </c>
      <c r="AJ29" s="74">
        <f>+IFERROR(SUMIFS(#REF!,#REF!,$L29,#REF!,$M29)*$G29/AJ$22,0)</f>
        <v>0</v>
      </c>
      <c r="AK29" s="74">
        <f>+IFERROR(SUMIFS(#REF!,#REF!,$L29,#REF!,$M29)*$G29/AK$22,0)</f>
        <v>0</v>
      </c>
      <c r="AL29" s="74">
        <f>+IFERROR(SUMIFS(#REF!,#REF!,$L29,#REF!,$M29)*$G29/AL$22,0)</f>
        <v>0</v>
      </c>
      <c r="AM29" s="74">
        <f>+IFERROR(SUMIFS(#REF!,#REF!,$L29,#REF!,$M29)*$G29/AM$22,0)</f>
        <v>0</v>
      </c>
      <c r="AN29" s="74">
        <f>+IFERROR(SUMIFS(#REF!,#REF!,$L29,#REF!,$M29)*$G29/AN$22,0)</f>
        <v>0</v>
      </c>
      <c r="AO29" s="74">
        <f>+IFERROR(SUMIFS(#REF!,#REF!,$L29,#REF!,$M29)*$G29/AO$22,0)</f>
        <v>0</v>
      </c>
      <c r="AP29" s="74">
        <f>+IFERROR(SUMIFS(#REF!,#REF!,$L29,#REF!,$M29)*$G29/AP$22,0)</f>
        <v>0</v>
      </c>
      <c r="AQ29" s="74">
        <f>+IFERROR(SUMIFS(#REF!,#REF!,$L29,#REF!,$M29)*$G29/AQ$22,0)</f>
        <v>0</v>
      </c>
      <c r="AR29" s="74">
        <f>+IFERROR(SUMIFS(#REF!,#REF!,$L29,#REF!,$M29)*$G29/AR$22,0)</f>
        <v>0</v>
      </c>
      <c r="AS29" s="74">
        <f>+IFERROR(SUMIFS(#REF!,#REF!,$L29,#REF!,$M29)*$G29/AS$22,0)</f>
        <v>0</v>
      </c>
      <c r="AT29" s="74">
        <f>+IFERROR(SUMIFS(#REF!,#REF!,$L29,#REF!,$M29)*$G29/AT$22,0)</f>
        <v>0</v>
      </c>
      <c r="AU29" s="74">
        <f>+IFERROR(SUMIFS(#REF!,#REF!,$L29,#REF!,$M29)*$G29/AU$22,0)</f>
        <v>0</v>
      </c>
      <c r="AV29" s="74">
        <f>+IFERROR(SUMIFS(#REF!,#REF!,$L29,#REF!,$M29)*$G29/AV$22,0)</f>
        <v>0</v>
      </c>
      <c r="AW29" s="74">
        <f>+IFERROR(SUMIFS(#REF!,#REF!,$L29,#REF!,$M29)*$G29/AW$22,0)</f>
        <v>0</v>
      </c>
      <c r="AX29" s="74">
        <f>+IFERROR(SUMIFS(#REF!,#REF!,$L29,#REF!,$M29)*$G29/AX$22,0)</f>
        <v>0</v>
      </c>
      <c r="AY29" s="74">
        <f>+IFERROR(SUMIFS(#REF!,#REF!,$L29,#REF!,$M29)*$G29/AY$22,0)</f>
        <v>0</v>
      </c>
      <c r="AZ29" s="74">
        <f>+IFERROR(SUMIFS(#REF!,#REF!,$L29,#REF!,$M29)*$G29/AZ$22,0)</f>
        <v>0</v>
      </c>
      <c r="BA29" s="74">
        <f>+IFERROR(SUMIFS(#REF!,#REF!,$L29,#REF!,$M29)*$G29/BA$22,0)</f>
        <v>0</v>
      </c>
      <c r="BB29" s="74">
        <f>+IFERROR(SUMIFS(#REF!,#REF!,$L29,#REF!,$M29)*$G29/BB$22,0)</f>
        <v>0</v>
      </c>
      <c r="BC29" s="74">
        <f>+IFERROR(SUMIFS(#REF!,#REF!,$L29,#REF!,$M29)*$G29/BC$22,0)</f>
        <v>0</v>
      </c>
      <c r="BD29" s="74">
        <f>+IFERROR(SUMIFS(#REF!,#REF!,$L29,#REF!,$M29)*$G29/BD$22,0)</f>
        <v>0</v>
      </c>
      <c r="BE29" s="74">
        <f>+IFERROR(SUMIFS(#REF!,#REF!,$L29,#REF!,$M29)*$G29/BE$22,0)</f>
        <v>0</v>
      </c>
      <c r="BF29" s="74">
        <f>+IFERROR(SUMIFS(#REF!,#REF!,$L29,#REF!,$M29)*$G29/BF$22,0)</f>
        <v>0</v>
      </c>
      <c r="BG29" s="74">
        <f>+IFERROR(SUMIFS(#REF!,#REF!,$L29,#REF!,$M29)*$G29/BG$22,0)</f>
        <v>0</v>
      </c>
      <c r="BH29" s="74">
        <f>+IFERROR(SUMIFS(#REF!,#REF!,$L29,#REF!,$M29)*$G29/BH$22,0)</f>
        <v>0</v>
      </c>
      <c r="BI29" s="74">
        <f>+IFERROR(SUMIFS(#REF!,#REF!,$L29,#REF!,$M29)*$G29/BI$22,0)</f>
        <v>0</v>
      </c>
      <c r="BJ29" s="74">
        <f>+IFERROR(SUMIFS(#REF!,#REF!,$L29,#REF!,$M29)*$G29/BJ$22,0)</f>
        <v>0</v>
      </c>
      <c r="BK29" s="74">
        <f>+IFERROR(SUMIFS(#REF!,#REF!,$L29,#REF!,$M29)*$G29/BK$22,0)</f>
        <v>0</v>
      </c>
      <c r="BL29" s="74">
        <f>+IFERROR(SUMIFS(#REF!,#REF!,$L29,#REF!,$M29)*$G29/BL$22,0)</f>
        <v>0</v>
      </c>
      <c r="BM29" s="74">
        <f>+IFERROR(SUMIFS(#REF!,#REF!,$L29,#REF!,$M29)*$G29/BM$22,0)</f>
        <v>0</v>
      </c>
      <c r="BN29" s="74">
        <f>+IFERROR(SUMIFS(#REF!,#REF!,$L29,#REF!,$M29)*$G29/BN$22,0)</f>
        <v>0</v>
      </c>
      <c r="BO29" s="74">
        <f>+IFERROR(SUMIFS(#REF!,#REF!,$L29,#REF!,$M29)*$G29/BO$22,0)</f>
        <v>0</v>
      </c>
      <c r="BP29" s="74">
        <f>+IFERROR(SUMIFS(#REF!,#REF!,$L29,#REF!,$M29)*$G29/BP$22,0)</f>
        <v>0</v>
      </c>
      <c r="BQ29" s="74">
        <f>+IFERROR(SUMIFS(#REF!,#REF!,$L29,#REF!,$M29)*$G29/BQ$22,0)</f>
        <v>0</v>
      </c>
      <c r="BR29" s="74">
        <f>+IFERROR(SUMIFS(#REF!,#REF!,$L29,#REF!,$M29)*$G29/BR$22,0)</f>
        <v>0</v>
      </c>
      <c r="BS29" s="74">
        <f>+IFERROR(SUMIFS(#REF!,#REF!,$L29,#REF!,$M29)*$G29/BS$22,0)</f>
        <v>0</v>
      </c>
      <c r="BT29" s="74">
        <f>+IFERROR(SUMIFS(#REF!,#REF!,$L29,#REF!,$M29)*$G29/BT$22,0)</f>
        <v>0</v>
      </c>
      <c r="BU29" s="74">
        <f>+IFERROR(SUMIFS(#REF!,#REF!,$L29,#REF!,$M29)*$G29/BU$22,0)</f>
        <v>0</v>
      </c>
      <c r="BV29" s="74">
        <f>+IFERROR(SUMIFS(#REF!,#REF!,$L29,#REF!,$M29)*$G29/BV$22,0)</f>
        <v>0</v>
      </c>
      <c r="BW29" s="74">
        <f>+IFERROR(SUMIFS(#REF!,#REF!,$L29,#REF!,$M29)*$G29/BW$22,0)</f>
        <v>0</v>
      </c>
      <c r="BX29" s="74">
        <f>+IFERROR(SUMIFS(#REF!,#REF!,$L29,#REF!,$M29)*$G29/BX$22,0)</f>
        <v>0</v>
      </c>
      <c r="BY29" s="74">
        <f>+IFERROR(SUMIFS(#REF!,#REF!,$L29,#REF!,$M29)*$G29/BY$22,0)</f>
        <v>0</v>
      </c>
      <c r="BZ29" s="74">
        <f>+IFERROR(SUMIFS(#REF!,#REF!,$L29,#REF!,$M29)*$G29/BZ$22,0)</f>
        <v>0</v>
      </c>
    </row>
    <row r="30" spans="1:78">
      <c r="A30" s="86" t="s">
        <v>1215</v>
      </c>
      <c r="J30" t="s">
        <v>1224</v>
      </c>
    </row>
    <row r="31" spans="1:78">
      <c r="A31" s="86" t="s">
        <v>1215</v>
      </c>
      <c r="J31" t="s">
        <v>1225</v>
      </c>
    </row>
    <row r="32" spans="1:78">
      <c r="A32" s="86" t="s">
        <v>1215</v>
      </c>
      <c r="J32" t="s">
        <v>1226</v>
      </c>
    </row>
    <row r="33" spans="1:78">
      <c r="A33" s="86" t="s">
        <v>1215</v>
      </c>
      <c r="J33" t="s">
        <v>1227</v>
      </c>
    </row>
    <row r="34" spans="1:78">
      <c r="A34" s="86" t="s">
        <v>1215</v>
      </c>
      <c r="J34" t="s">
        <v>1228</v>
      </c>
    </row>
    <row r="35" spans="1:78">
      <c r="A35" s="86" t="s">
        <v>1215</v>
      </c>
      <c r="J35" t="s">
        <v>1229</v>
      </c>
    </row>
    <row r="36" spans="1:78">
      <c r="A36" s="86" t="s">
        <v>1215</v>
      </c>
      <c r="J36" t="s">
        <v>1230</v>
      </c>
    </row>
    <row r="37" spans="1:78">
      <c r="A37" s="86" t="s">
        <v>1215</v>
      </c>
      <c r="J37" t="s">
        <v>1231</v>
      </c>
      <c r="K37" t="s">
        <v>1217</v>
      </c>
      <c r="L37" t="s">
        <v>5135</v>
      </c>
      <c r="M37" t="s">
        <v>38</v>
      </c>
      <c r="N37" t="s">
        <v>35</v>
      </c>
      <c r="O37" t="s">
        <v>2608</v>
      </c>
      <c r="P37">
        <v>0</v>
      </c>
      <c r="Q37">
        <v>0</v>
      </c>
      <c r="R37">
        <v>0</v>
      </c>
      <c r="S37">
        <v>0</v>
      </c>
      <c r="T37">
        <v>0</v>
      </c>
      <c r="U37">
        <v>0</v>
      </c>
      <c r="V37">
        <v>0</v>
      </c>
      <c r="W37">
        <v>0</v>
      </c>
      <c r="X37">
        <v>0</v>
      </c>
      <c r="Y37">
        <v>0</v>
      </c>
      <c r="Z37">
        <v>0</v>
      </c>
      <c r="AA37">
        <v>1</v>
      </c>
      <c r="AB37">
        <v>1</v>
      </c>
      <c r="AC37">
        <v>1</v>
      </c>
      <c r="AD37">
        <v>1</v>
      </c>
      <c r="AE37">
        <v>1</v>
      </c>
      <c r="AF37">
        <v>1</v>
      </c>
      <c r="AG37">
        <v>1</v>
      </c>
      <c r="AH37">
        <v>1</v>
      </c>
      <c r="AI37">
        <v>1</v>
      </c>
      <c r="AJ37">
        <v>1</v>
      </c>
      <c r="AK37">
        <v>1</v>
      </c>
      <c r="AL37">
        <v>1</v>
      </c>
      <c r="AM37">
        <v>1</v>
      </c>
      <c r="AN37">
        <v>1</v>
      </c>
      <c r="AO37">
        <v>1</v>
      </c>
      <c r="AP37">
        <v>1</v>
      </c>
      <c r="AQ37">
        <v>1</v>
      </c>
      <c r="AR37">
        <v>1</v>
      </c>
      <c r="AS37">
        <v>1</v>
      </c>
      <c r="AT37">
        <v>1</v>
      </c>
      <c r="AU37">
        <v>1</v>
      </c>
      <c r="AV37">
        <v>1</v>
      </c>
      <c r="AW37">
        <v>1</v>
      </c>
      <c r="AX37">
        <v>1</v>
      </c>
      <c r="AY37">
        <v>1</v>
      </c>
      <c r="AZ37">
        <v>1</v>
      </c>
      <c r="BA37">
        <v>1</v>
      </c>
      <c r="BB37">
        <v>1</v>
      </c>
      <c r="BC37">
        <v>1</v>
      </c>
      <c r="BD37">
        <v>1</v>
      </c>
      <c r="BE37">
        <v>1</v>
      </c>
      <c r="BF37">
        <v>1</v>
      </c>
      <c r="BG37">
        <v>1</v>
      </c>
      <c r="BH37">
        <v>1</v>
      </c>
      <c r="BI37">
        <v>1</v>
      </c>
      <c r="BJ37">
        <v>1</v>
      </c>
      <c r="BK37">
        <v>1</v>
      </c>
      <c r="BL37">
        <v>1</v>
      </c>
      <c r="BM37">
        <v>1</v>
      </c>
      <c r="BN37">
        <v>1</v>
      </c>
      <c r="BO37">
        <v>1</v>
      </c>
      <c r="BP37">
        <v>1</v>
      </c>
      <c r="BQ37">
        <v>1</v>
      </c>
      <c r="BR37">
        <v>1</v>
      </c>
      <c r="BS37">
        <v>1</v>
      </c>
      <c r="BT37">
        <v>1</v>
      </c>
      <c r="BU37">
        <v>1</v>
      </c>
      <c r="BV37">
        <v>1</v>
      </c>
      <c r="BW37">
        <v>1</v>
      </c>
      <c r="BX37">
        <v>1</v>
      </c>
      <c r="BY37">
        <v>1</v>
      </c>
      <c r="BZ37">
        <v>1</v>
      </c>
    </row>
    <row r="38" spans="1:78">
      <c r="A38" s="86" t="s">
        <v>1215</v>
      </c>
      <c r="J38" t="s">
        <v>1232</v>
      </c>
      <c r="K38" t="s">
        <v>15</v>
      </c>
      <c r="L38" t="s">
        <v>2</v>
      </c>
      <c r="M38" t="s">
        <v>38</v>
      </c>
      <c r="N38" t="s">
        <v>35</v>
      </c>
      <c r="O38" t="s">
        <v>2608</v>
      </c>
      <c r="P38">
        <v>0</v>
      </c>
      <c r="Q38">
        <v>0</v>
      </c>
      <c r="R38">
        <v>0</v>
      </c>
      <c r="S38">
        <v>0</v>
      </c>
      <c r="T38">
        <v>0</v>
      </c>
      <c r="U38">
        <v>1</v>
      </c>
      <c r="V38">
        <v>1</v>
      </c>
      <c r="W38">
        <v>1</v>
      </c>
      <c r="X38">
        <v>1</v>
      </c>
      <c r="Y38">
        <v>1</v>
      </c>
      <c r="Z38">
        <v>1</v>
      </c>
      <c r="AA38">
        <v>1</v>
      </c>
      <c r="AB38">
        <v>1</v>
      </c>
      <c r="AC38">
        <v>1</v>
      </c>
      <c r="AD38">
        <v>1</v>
      </c>
      <c r="AE38">
        <v>1</v>
      </c>
      <c r="AF38">
        <v>1</v>
      </c>
      <c r="AG38">
        <v>1</v>
      </c>
      <c r="AH38">
        <v>1</v>
      </c>
      <c r="AI38">
        <v>1</v>
      </c>
      <c r="AJ38">
        <v>1</v>
      </c>
      <c r="AK38">
        <v>1</v>
      </c>
      <c r="AL38">
        <v>1</v>
      </c>
      <c r="AM38">
        <v>1</v>
      </c>
      <c r="AN38">
        <v>1</v>
      </c>
      <c r="AO38">
        <v>1</v>
      </c>
      <c r="AP38">
        <v>1</v>
      </c>
      <c r="AQ38">
        <v>1</v>
      </c>
      <c r="AR38">
        <v>1</v>
      </c>
      <c r="AS38">
        <v>1</v>
      </c>
      <c r="AT38">
        <v>1</v>
      </c>
      <c r="AU38">
        <v>1</v>
      </c>
      <c r="AV38">
        <v>1</v>
      </c>
      <c r="AW38">
        <v>1</v>
      </c>
      <c r="AX38">
        <v>1</v>
      </c>
      <c r="AY38">
        <v>1</v>
      </c>
      <c r="AZ38">
        <v>1</v>
      </c>
      <c r="BA38">
        <v>1</v>
      </c>
      <c r="BB38">
        <v>1</v>
      </c>
      <c r="BC38">
        <v>1</v>
      </c>
      <c r="BD38">
        <v>1</v>
      </c>
      <c r="BE38">
        <v>1</v>
      </c>
      <c r="BF38">
        <v>1</v>
      </c>
      <c r="BG38">
        <v>1</v>
      </c>
      <c r="BH38">
        <v>1</v>
      </c>
      <c r="BI38">
        <v>1</v>
      </c>
      <c r="BJ38">
        <v>1</v>
      </c>
      <c r="BK38">
        <v>1</v>
      </c>
      <c r="BL38">
        <v>1</v>
      </c>
      <c r="BM38">
        <v>1</v>
      </c>
      <c r="BN38">
        <v>1</v>
      </c>
      <c r="BO38">
        <v>1</v>
      </c>
      <c r="BP38">
        <v>1</v>
      </c>
      <c r="BQ38">
        <v>1</v>
      </c>
      <c r="BR38">
        <v>1</v>
      </c>
      <c r="BS38">
        <v>1</v>
      </c>
      <c r="BT38">
        <v>1</v>
      </c>
      <c r="BU38">
        <v>1</v>
      </c>
      <c r="BV38">
        <v>1</v>
      </c>
      <c r="BW38">
        <v>1</v>
      </c>
      <c r="BX38">
        <v>1</v>
      </c>
      <c r="BY38">
        <v>1</v>
      </c>
      <c r="BZ38">
        <v>1</v>
      </c>
    </row>
    <row r="39" spans="1:78">
      <c r="A39" s="86" t="s">
        <v>1215</v>
      </c>
      <c r="J39" t="s">
        <v>1233</v>
      </c>
      <c r="K39" t="s">
        <v>1220</v>
      </c>
      <c r="L39" t="s">
        <v>2</v>
      </c>
      <c r="M39" t="s">
        <v>38</v>
      </c>
      <c r="N39" t="s">
        <v>35</v>
      </c>
      <c r="O39" t="s">
        <v>2608</v>
      </c>
      <c r="P39">
        <v>0</v>
      </c>
      <c r="Q39">
        <v>0</v>
      </c>
      <c r="R39">
        <v>0</v>
      </c>
      <c r="S39">
        <v>0</v>
      </c>
      <c r="T39">
        <v>0</v>
      </c>
      <c r="U39">
        <v>0</v>
      </c>
      <c r="V39">
        <v>0</v>
      </c>
      <c r="W39">
        <v>0</v>
      </c>
      <c r="X39">
        <v>0</v>
      </c>
      <c r="Y39">
        <v>1</v>
      </c>
      <c r="Z39">
        <v>1</v>
      </c>
      <c r="AA39">
        <v>1</v>
      </c>
      <c r="AB39">
        <v>1</v>
      </c>
      <c r="AC39">
        <v>1</v>
      </c>
      <c r="AD39">
        <v>1</v>
      </c>
      <c r="AE39">
        <v>1</v>
      </c>
      <c r="AF39">
        <v>1</v>
      </c>
      <c r="AG39">
        <v>1</v>
      </c>
      <c r="AH39">
        <v>1</v>
      </c>
      <c r="AI39">
        <v>1</v>
      </c>
      <c r="AJ39">
        <v>1</v>
      </c>
      <c r="AK39">
        <v>1</v>
      </c>
      <c r="AL39">
        <v>1</v>
      </c>
      <c r="AM39">
        <v>1</v>
      </c>
      <c r="AN39">
        <v>1</v>
      </c>
      <c r="AO39">
        <v>1</v>
      </c>
      <c r="AP39">
        <v>1</v>
      </c>
      <c r="AQ39">
        <v>1</v>
      </c>
      <c r="AR39">
        <v>1</v>
      </c>
      <c r="AS39">
        <v>1</v>
      </c>
      <c r="AT39">
        <v>1</v>
      </c>
      <c r="AU39">
        <v>1</v>
      </c>
      <c r="AV39">
        <v>1</v>
      </c>
      <c r="AW39">
        <v>1</v>
      </c>
      <c r="AX39">
        <v>1</v>
      </c>
      <c r="AY39">
        <v>1</v>
      </c>
      <c r="AZ39">
        <v>1</v>
      </c>
      <c r="BA39">
        <v>1</v>
      </c>
      <c r="BB39">
        <v>1</v>
      </c>
      <c r="BC39">
        <v>1</v>
      </c>
      <c r="BD39">
        <v>1</v>
      </c>
      <c r="BE39">
        <v>1</v>
      </c>
      <c r="BF39">
        <v>1</v>
      </c>
      <c r="BG39">
        <v>1</v>
      </c>
      <c r="BH39">
        <v>1</v>
      </c>
      <c r="BI39">
        <v>1</v>
      </c>
      <c r="BJ39">
        <v>1</v>
      </c>
      <c r="BK39">
        <v>1</v>
      </c>
      <c r="BL39">
        <v>1</v>
      </c>
      <c r="BM39">
        <v>1</v>
      </c>
      <c r="BN39">
        <v>1</v>
      </c>
      <c r="BO39">
        <v>1</v>
      </c>
      <c r="BP39">
        <v>1</v>
      </c>
      <c r="BQ39">
        <v>1</v>
      </c>
      <c r="BR39">
        <v>1</v>
      </c>
      <c r="BS39">
        <v>1</v>
      </c>
      <c r="BT39">
        <v>1</v>
      </c>
      <c r="BU39">
        <v>1</v>
      </c>
      <c r="BV39">
        <v>1</v>
      </c>
      <c r="BW39">
        <v>1</v>
      </c>
      <c r="BX39">
        <v>1</v>
      </c>
      <c r="BY39">
        <v>1</v>
      </c>
      <c r="BZ39">
        <v>1</v>
      </c>
    </row>
    <row r="40" spans="1:78">
      <c r="A40" s="86" t="s">
        <v>1215</v>
      </c>
      <c r="J40" t="s">
        <v>1234</v>
      </c>
      <c r="K40" t="s">
        <v>1221</v>
      </c>
      <c r="L40" t="s">
        <v>5135</v>
      </c>
      <c r="M40" t="s">
        <v>38</v>
      </c>
      <c r="N40" t="s">
        <v>35</v>
      </c>
      <c r="O40" t="s">
        <v>2608</v>
      </c>
      <c r="P40">
        <v>0</v>
      </c>
      <c r="Q40">
        <v>0</v>
      </c>
      <c r="R40">
        <v>0</v>
      </c>
      <c r="S40">
        <v>0</v>
      </c>
      <c r="T40">
        <v>0</v>
      </c>
      <c r="U40">
        <v>0</v>
      </c>
      <c r="V40">
        <v>0</v>
      </c>
      <c r="W40">
        <v>0</v>
      </c>
      <c r="X40">
        <v>0</v>
      </c>
      <c r="Y40">
        <v>0</v>
      </c>
      <c r="Z40">
        <v>1</v>
      </c>
      <c r="AA40">
        <v>1</v>
      </c>
      <c r="AB40">
        <v>1</v>
      </c>
      <c r="AC40">
        <v>1</v>
      </c>
      <c r="AD40">
        <v>1</v>
      </c>
      <c r="AE40">
        <v>1</v>
      </c>
      <c r="AF40">
        <v>1</v>
      </c>
      <c r="AG40">
        <v>1</v>
      </c>
      <c r="AH40">
        <v>1</v>
      </c>
      <c r="AI40">
        <v>1</v>
      </c>
      <c r="AJ40">
        <v>1</v>
      </c>
      <c r="AK40">
        <v>1</v>
      </c>
      <c r="AL40">
        <v>1</v>
      </c>
      <c r="AM40">
        <v>1</v>
      </c>
      <c r="AN40">
        <v>1</v>
      </c>
      <c r="AO40">
        <v>1</v>
      </c>
      <c r="AP40">
        <v>1</v>
      </c>
      <c r="AQ40">
        <v>1</v>
      </c>
      <c r="AR40">
        <v>1</v>
      </c>
      <c r="AS40">
        <v>1</v>
      </c>
      <c r="AT40">
        <v>1</v>
      </c>
      <c r="AU40">
        <v>1</v>
      </c>
      <c r="AV40">
        <v>1</v>
      </c>
      <c r="AW40">
        <v>1</v>
      </c>
      <c r="AX40">
        <v>1</v>
      </c>
      <c r="AY40">
        <v>1</v>
      </c>
      <c r="AZ40">
        <v>1</v>
      </c>
      <c r="BA40">
        <v>1</v>
      </c>
      <c r="BB40">
        <v>1</v>
      </c>
      <c r="BC40">
        <v>1</v>
      </c>
      <c r="BD40">
        <v>1</v>
      </c>
      <c r="BE40">
        <v>1</v>
      </c>
      <c r="BF40">
        <v>1</v>
      </c>
      <c r="BG40">
        <v>1</v>
      </c>
      <c r="BH40">
        <v>1</v>
      </c>
      <c r="BI40">
        <v>1</v>
      </c>
      <c r="BJ40">
        <v>1</v>
      </c>
      <c r="BK40">
        <v>1</v>
      </c>
      <c r="BL40">
        <v>1</v>
      </c>
      <c r="BM40">
        <v>1</v>
      </c>
      <c r="BN40">
        <v>1</v>
      </c>
      <c r="BO40">
        <v>1</v>
      </c>
      <c r="BP40">
        <v>1</v>
      </c>
      <c r="BQ40">
        <v>1</v>
      </c>
      <c r="BR40">
        <v>1</v>
      </c>
      <c r="BS40">
        <v>1</v>
      </c>
      <c r="BT40">
        <v>1</v>
      </c>
      <c r="BU40">
        <v>1</v>
      </c>
      <c r="BV40">
        <v>1</v>
      </c>
      <c r="BW40">
        <v>1</v>
      </c>
      <c r="BX40">
        <v>1</v>
      </c>
      <c r="BY40">
        <v>1</v>
      </c>
      <c r="BZ40">
        <v>1</v>
      </c>
    </row>
    <row r="41" spans="1:78">
      <c r="A41" s="86" t="s">
        <v>1215</v>
      </c>
      <c r="K41" t="s">
        <v>1222</v>
      </c>
      <c r="L41" t="s">
        <v>5135</v>
      </c>
      <c r="M41" t="s">
        <v>38</v>
      </c>
      <c r="N41" t="s">
        <v>35</v>
      </c>
      <c r="O41" t="s">
        <v>2608</v>
      </c>
      <c r="P41">
        <v>0</v>
      </c>
      <c r="Q41">
        <v>0</v>
      </c>
      <c r="R41">
        <v>0</v>
      </c>
      <c r="S41">
        <v>0</v>
      </c>
      <c r="T41">
        <v>0</v>
      </c>
      <c r="U41">
        <v>0</v>
      </c>
      <c r="V41">
        <v>0</v>
      </c>
      <c r="W41">
        <v>0</v>
      </c>
      <c r="X41">
        <v>0</v>
      </c>
      <c r="Y41">
        <v>0</v>
      </c>
      <c r="Z41">
        <v>0</v>
      </c>
      <c r="AA41">
        <v>1</v>
      </c>
      <c r="AB41">
        <v>1</v>
      </c>
      <c r="AC41">
        <v>1</v>
      </c>
      <c r="AD41">
        <v>1</v>
      </c>
      <c r="AE41">
        <v>1</v>
      </c>
      <c r="AF41">
        <v>1</v>
      </c>
      <c r="AG41">
        <v>1</v>
      </c>
      <c r="AH41">
        <v>1</v>
      </c>
      <c r="AI41">
        <v>1</v>
      </c>
      <c r="AJ41">
        <v>1</v>
      </c>
      <c r="AK41">
        <v>1</v>
      </c>
      <c r="AL41">
        <v>1</v>
      </c>
      <c r="AM41">
        <v>1</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1</v>
      </c>
      <c r="BS41">
        <v>1</v>
      </c>
      <c r="BT41">
        <v>1</v>
      </c>
      <c r="BU41">
        <v>1</v>
      </c>
      <c r="BV41">
        <v>1</v>
      </c>
      <c r="BW41">
        <v>1</v>
      </c>
      <c r="BX41">
        <v>1</v>
      </c>
      <c r="BY41">
        <v>1</v>
      </c>
      <c r="BZ41">
        <v>1</v>
      </c>
    </row>
    <row r="42" spans="1:78">
      <c r="A42" s="86" t="s">
        <v>1215</v>
      </c>
      <c r="K42" t="s">
        <v>1223</v>
      </c>
      <c r="L42" t="s">
        <v>2</v>
      </c>
      <c r="M42" t="s">
        <v>38</v>
      </c>
      <c r="N42" t="s">
        <v>35</v>
      </c>
      <c r="O42" t="s">
        <v>2608</v>
      </c>
      <c r="P42">
        <v>0</v>
      </c>
      <c r="Q42">
        <v>0</v>
      </c>
      <c r="R42">
        <v>0</v>
      </c>
      <c r="S42">
        <v>0</v>
      </c>
      <c r="T42">
        <v>0</v>
      </c>
      <c r="U42">
        <v>0</v>
      </c>
      <c r="V42">
        <v>0</v>
      </c>
      <c r="W42">
        <v>1</v>
      </c>
      <c r="X42">
        <v>1</v>
      </c>
      <c r="Y42">
        <v>1</v>
      </c>
      <c r="Z42">
        <v>1</v>
      </c>
      <c r="AA42">
        <v>1</v>
      </c>
      <c r="AB42">
        <v>1</v>
      </c>
      <c r="AC42">
        <v>1</v>
      </c>
      <c r="AD42">
        <v>1</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1</v>
      </c>
      <c r="AZ42">
        <v>1</v>
      </c>
      <c r="BA42">
        <v>1</v>
      </c>
      <c r="BB42">
        <v>1</v>
      </c>
      <c r="BC42">
        <v>1</v>
      </c>
      <c r="BD42">
        <v>1</v>
      </c>
      <c r="BE42">
        <v>1</v>
      </c>
      <c r="BF42">
        <v>1</v>
      </c>
      <c r="BG42">
        <v>1</v>
      </c>
      <c r="BH42">
        <v>1</v>
      </c>
      <c r="BI42">
        <v>1</v>
      </c>
      <c r="BJ42">
        <v>1</v>
      </c>
      <c r="BK42">
        <v>1</v>
      </c>
      <c r="BL42">
        <v>1</v>
      </c>
      <c r="BM42">
        <v>1</v>
      </c>
      <c r="BN42">
        <v>1</v>
      </c>
      <c r="BO42">
        <v>1</v>
      </c>
      <c r="BP42">
        <v>1</v>
      </c>
      <c r="BQ42">
        <v>1</v>
      </c>
      <c r="BR42">
        <v>1</v>
      </c>
      <c r="BS42">
        <v>1</v>
      </c>
      <c r="BT42">
        <v>1</v>
      </c>
      <c r="BU42">
        <v>1</v>
      </c>
      <c r="BV42">
        <v>1</v>
      </c>
      <c r="BW42">
        <v>1</v>
      </c>
      <c r="BX42">
        <v>1</v>
      </c>
      <c r="BY42">
        <v>1</v>
      </c>
      <c r="BZ42">
        <v>1</v>
      </c>
    </row>
    <row r="43" spans="1:78">
      <c r="A43" s="86" t="s">
        <v>1215</v>
      </c>
      <c r="J43" t="e">
        <f>22*K24</f>
        <v>#DIV/0!</v>
      </c>
      <c r="K43" t="s">
        <v>1224</v>
      </c>
      <c r="L43" t="s">
        <v>2</v>
      </c>
      <c r="M43" t="s">
        <v>38</v>
      </c>
      <c r="N43" t="s">
        <v>35</v>
      </c>
      <c r="O43" t="s">
        <v>2608</v>
      </c>
      <c r="P43">
        <v>0</v>
      </c>
      <c r="Q43">
        <v>0</v>
      </c>
      <c r="R43">
        <v>0</v>
      </c>
      <c r="S43">
        <v>0</v>
      </c>
      <c r="T43">
        <v>0</v>
      </c>
      <c r="U43">
        <v>0</v>
      </c>
      <c r="V43">
        <v>0</v>
      </c>
      <c r="W43">
        <v>0</v>
      </c>
      <c r="X43">
        <v>0</v>
      </c>
      <c r="Y43">
        <v>0</v>
      </c>
      <c r="Z43">
        <v>1</v>
      </c>
      <c r="AA43">
        <v>1</v>
      </c>
      <c r="AB43">
        <v>1</v>
      </c>
      <c r="AC43">
        <v>1</v>
      </c>
      <c r="AD43">
        <v>1</v>
      </c>
      <c r="AE43">
        <v>1</v>
      </c>
      <c r="AF43">
        <v>1</v>
      </c>
      <c r="AG43">
        <v>1</v>
      </c>
      <c r="AH43">
        <v>1</v>
      </c>
      <c r="AI43">
        <v>1</v>
      </c>
      <c r="AJ43">
        <v>1</v>
      </c>
      <c r="AK43">
        <v>1</v>
      </c>
      <c r="AL43">
        <v>1</v>
      </c>
      <c r="AM43">
        <v>1</v>
      </c>
      <c r="AN43">
        <v>1</v>
      </c>
      <c r="AO43">
        <v>1</v>
      </c>
      <c r="AP43">
        <v>1</v>
      </c>
      <c r="AQ43">
        <v>1</v>
      </c>
      <c r="AR43">
        <v>1</v>
      </c>
      <c r="AS43">
        <v>1</v>
      </c>
      <c r="AT43">
        <v>1</v>
      </c>
      <c r="AU43">
        <v>1</v>
      </c>
      <c r="AV43">
        <v>1</v>
      </c>
      <c r="AW43">
        <v>1</v>
      </c>
      <c r="AX43">
        <v>1</v>
      </c>
      <c r="AY43">
        <v>1</v>
      </c>
      <c r="AZ43">
        <v>1</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row>
    <row r="44" spans="1:78">
      <c r="A44" s="86" t="s">
        <v>1215</v>
      </c>
      <c r="J44" t="e">
        <f t="shared" ref="J44:J47" si="7">22*K25</f>
        <v>#DIV/0!</v>
      </c>
      <c r="K44" t="s">
        <v>1225</v>
      </c>
      <c r="L44" t="s">
        <v>5135</v>
      </c>
      <c r="M44" t="s">
        <v>38</v>
      </c>
      <c r="N44" t="s">
        <v>35</v>
      </c>
      <c r="O44" t="s">
        <v>2608</v>
      </c>
      <c r="P44">
        <v>0</v>
      </c>
      <c r="Q44">
        <v>0</v>
      </c>
      <c r="R44">
        <v>0</v>
      </c>
      <c r="S44">
        <v>0</v>
      </c>
      <c r="T44">
        <v>0</v>
      </c>
      <c r="U44">
        <v>0</v>
      </c>
      <c r="V44">
        <v>0</v>
      </c>
      <c r="W44">
        <v>0</v>
      </c>
      <c r="X44">
        <v>0</v>
      </c>
      <c r="Y44">
        <v>0</v>
      </c>
      <c r="Z44">
        <v>0</v>
      </c>
      <c r="AA44">
        <v>1</v>
      </c>
      <c r="AB44">
        <v>1</v>
      </c>
      <c r="AC44">
        <v>1</v>
      </c>
      <c r="AD44">
        <v>1</v>
      </c>
      <c r="AE44">
        <v>1</v>
      </c>
      <c r="AF44">
        <v>1</v>
      </c>
      <c r="AG44">
        <v>1</v>
      </c>
      <c r="AH44">
        <v>1</v>
      </c>
      <c r="AI44">
        <v>1</v>
      </c>
      <c r="AJ44">
        <v>1</v>
      </c>
      <c r="AK44">
        <v>1</v>
      </c>
      <c r="AL44">
        <v>1</v>
      </c>
      <c r="AM44">
        <v>1</v>
      </c>
      <c r="AN44">
        <v>1</v>
      </c>
      <c r="AO44">
        <v>1</v>
      </c>
      <c r="AP44">
        <v>1</v>
      </c>
      <c r="AQ44">
        <v>1</v>
      </c>
      <c r="AR44">
        <v>1</v>
      </c>
      <c r="AS44">
        <v>1</v>
      </c>
      <c r="AT44">
        <v>1</v>
      </c>
      <c r="AU44">
        <v>1</v>
      </c>
      <c r="AV44">
        <v>1</v>
      </c>
      <c r="AW44">
        <v>1</v>
      </c>
      <c r="AX44">
        <v>1</v>
      </c>
      <c r="AY44">
        <v>1</v>
      </c>
      <c r="AZ44">
        <v>1</v>
      </c>
      <c r="BA44">
        <v>1</v>
      </c>
      <c r="BB44">
        <v>1</v>
      </c>
      <c r="BC44">
        <v>1</v>
      </c>
      <c r="BD44">
        <v>1</v>
      </c>
      <c r="BE44">
        <v>1</v>
      </c>
      <c r="BF44">
        <v>1</v>
      </c>
      <c r="BG44">
        <v>1</v>
      </c>
      <c r="BH44">
        <v>1</v>
      </c>
      <c r="BI44">
        <v>1</v>
      </c>
      <c r="BJ44">
        <v>1</v>
      </c>
      <c r="BK44">
        <v>1</v>
      </c>
      <c r="BL44">
        <v>1</v>
      </c>
      <c r="BM44">
        <v>1</v>
      </c>
      <c r="BN44">
        <v>1</v>
      </c>
      <c r="BO44">
        <v>1</v>
      </c>
      <c r="BP44">
        <v>1</v>
      </c>
      <c r="BQ44">
        <v>1</v>
      </c>
      <c r="BR44">
        <v>1</v>
      </c>
      <c r="BS44">
        <v>1</v>
      </c>
      <c r="BT44">
        <v>1</v>
      </c>
      <c r="BU44">
        <v>1</v>
      </c>
      <c r="BV44">
        <v>1</v>
      </c>
      <c r="BW44">
        <v>1</v>
      </c>
      <c r="BX44">
        <v>1</v>
      </c>
      <c r="BY44">
        <v>1</v>
      </c>
      <c r="BZ44">
        <v>1</v>
      </c>
    </row>
    <row r="45" spans="1:78">
      <c r="A45" s="86" t="s">
        <v>1215</v>
      </c>
      <c r="J45" t="e">
        <f t="shared" si="7"/>
        <v>#DIV/0!</v>
      </c>
      <c r="K45" t="s">
        <v>1226</v>
      </c>
      <c r="L45" t="s">
        <v>5135</v>
      </c>
      <c r="M45" t="s">
        <v>38</v>
      </c>
      <c r="N45" t="s">
        <v>35</v>
      </c>
      <c r="O45" t="s">
        <v>2608</v>
      </c>
      <c r="P45">
        <v>0</v>
      </c>
      <c r="Q45">
        <v>0</v>
      </c>
      <c r="R45">
        <v>0</v>
      </c>
      <c r="S45">
        <v>0</v>
      </c>
      <c r="T45">
        <v>0</v>
      </c>
      <c r="U45">
        <v>0</v>
      </c>
      <c r="V45">
        <v>0</v>
      </c>
      <c r="W45">
        <v>0</v>
      </c>
      <c r="X45">
        <v>0</v>
      </c>
      <c r="Y45">
        <v>0</v>
      </c>
      <c r="Z45">
        <v>0</v>
      </c>
      <c r="AA45">
        <v>1</v>
      </c>
      <c r="AB45">
        <v>1</v>
      </c>
      <c r="AC45">
        <v>1</v>
      </c>
      <c r="AD45">
        <v>1</v>
      </c>
      <c r="AE45">
        <v>1</v>
      </c>
      <c r="AF45">
        <v>1</v>
      </c>
      <c r="AG45">
        <v>1</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1</v>
      </c>
      <c r="BH45">
        <v>1</v>
      </c>
      <c r="BI45">
        <v>1</v>
      </c>
      <c r="BJ45">
        <v>1</v>
      </c>
      <c r="BK45">
        <v>1</v>
      </c>
      <c r="BL45">
        <v>1</v>
      </c>
      <c r="BM45">
        <v>1</v>
      </c>
      <c r="BN45">
        <v>1</v>
      </c>
      <c r="BO45">
        <v>1</v>
      </c>
      <c r="BP45">
        <v>1</v>
      </c>
      <c r="BQ45">
        <v>1</v>
      </c>
      <c r="BR45">
        <v>1</v>
      </c>
      <c r="BS45">
        <v>1</v>
      </c>
      <c r="BT45">
        <v>1</v>
      </c>
      <c r="BU45">
        <v>1</v>
      </c>
      <c r="BV45">
        <v>1</v>
      </c>
      <c r="BW45">
        <v>1</v>
      </c>
      <c r="BX45">
        <v>1</v>
      </c>
      <c r="BY45">
        <v>1</v>
      </c>
      <c r="BZ45">
        <v>1</v>
      </c>
    </row>
    <row r="46" spans="1:78">
      <c r="A46" s="86" t="s">
        <v>1215</v>
      </c>
      <c r="J46" t="e">
        <f t="shared" si="7"/>
        <v>#DIV/0!</v>
      </c>
      <c r="K46" t="s">
        <v>1227</v>
      </c>
      <c r="L46" t="s">
        <v>2</v>
      </c>
      <c r="M46" t="s">
        <v>38</v>
      </c>
      <c r="N46" t="s">
        <v>35</v>
      </c>
      <c r="O46" t="s">
        <v>2608</v>
      </c>
      <c r="P46">
        <v>0</v>
      </c>
      <c r="Q46">
        <v>0</v>
      </c>
      <c r="R46">
        <v>0</v>
      </c>
      <c r="S46">
        <v>0</v>
      </c>
      <c r="T46">
        <v>0</v>
      </c>
      <c r="U46">
        <v>1</v>
      </c>
      <c r="V46">
        <v>1</v>
      </c>
      <c r="W46">
        <v>1</v>
      </c>
      <c r="X46">
        <v>1</v>
      </c>
      <c r="Y46">
        <v>1</v>
      </c>
      <c r="Z46">
        <v>1</v>
      </c>
      <c r="AA46">
        <v>1</v>
      </c>
      <c r="AB46">
        <v>1</v>
      </c>
      <c r="AC46">
        <v>1</v>
      </c>
      <c r="AD46">
        <v>1</v>
      </c>
      <c r="AE46">
        <v>1</v>
      </c>
      <c r="AF46">
        <v>1</v>
      </c>
      <c r="AG46">
        <v>1</v>
      </c>
      <c r="AH46">
        <v>1</v>
      </c>
      <c r="AI46">
        <v>1</v>
      </c>
      <c r="AJ46">
        <v>1</v>
      </c>
      <c r="AK46">
        <v>1</v>
      </c>
      <c r="AL46">
        <v>1</v>
      </c>
      <c r="AM46">
        <v>1</v>
      </c>
      <c r="AN46">
        <v>1</v>
      </c>
      <c r="AO46">
        <v>1</v>
      </c>
      <c r="AP46">
        <v>1</v>
      </c>
      <c r="AQ46">
        <v>1</v>
      </c>
      <c r="AR46">
        <v>1</v>
      </c>
      <c r="AS46">
        <v>1</v>
      </c>
      <c r="AT46">
        <v>1</v>
      </c>
      <c r="AU46">
        <v>1</v>
      </c>
      <c r="AV46">
        <v>1</v>
      </c>
      <c r="AW46">
        <v>1</v>
      </c>
      <c r="AX46">
        <v>1</v>
      </c>
      <c r="AY46">
        <v>1</v>
      </c>
      <c r="AZ46">
        <v>1</v>
      </c>
      <c r="BA46">
        <v>1</v>
      </c>
      <c r="BB46">
        <v>1</v>
      </c>
      <c r="BC46">
        <v>1</v>
      </c>
      <c r="BD46">
        <v>1</v>
      </c>
      <c r="BE46">
        <v>1</v>
      </c>
      <c r="BF46">
        <v>1</v>
      </c>
      <c r="BG46">
        <v>1</v>
      </c>
      <c r="BH46">
        <v>1</v>
      </c>
      <c r="BI46">
        <v>1</v>
      </c>
      <c r="BJ46">
        <v>1</v>
      </c>
      <c r="BK46">
        <v>1</v>
      </c>
      <c r="BL46">
        <v>1</v>
      </c>
      <c r="BM46">
        <v>1</v>
      </c>
      <c r="BN46">
        <v>1</v>
      </c>
      <c r="BO46">
        <v>1</v>
      </c>
      <c r="BP46">
        <v>1</v>
      </c>
      <c r="BQ46">
        <v>1</v>
      </c>
      <c r="BR46">
        <v>1</v>
      </c>
      <c r="BS46">
        <v>1</v>
      </c>
      <c r="BT46">
        <v>1</v>
      </c>
      <c r="BU46">
        <v>1</v>
      </c>
      <c r="BV46">
        <v>1</v>
      </c>
      <c r="BW46">
        <v>1</v>
      </c>
      <c r="BX46">
        <v>1</v>
      </c>
      <c r="BY46">
        <v>1</v>
      </c>
      <c r="BZ46">
        <v>1</v>
      </c>
    </row>
    <row r="47" spans="1:78">
      <c r="A47" s="86" t="s">
        <v>1215</v>
      </c>
      <c r="J47" t="e">
        <f t="shared" si="7"/>
        <v>#DIV/0!</v>
      </c>
      <c r="K47" t="s">
        <v>1228</v>
      </c>
      <c r="L47" t="s">
        <v>2</v>
      </c>
      <c r="M47" t="s">
        <v>38</v>
      </c>
      <c r="N47" t="s">
        <v>35</v>
      </c>
      <c r="O47" t="s">
        <v>2608</v>
      </c>
      <c r="P47">
        <v>0</v>
      </c>
      <c r="Q47">
        <v>0</v>
      </c>
      <c r="R47">
        <v>0</v>
      </c>
      <c r="S47">
        <v>0</v>
      </c>
      <c r="T47">
        <v>0</v>
      </c>
      <c r="U47">
        <v>0</v>
      </c>
      <c r="V47">
        <v>0</v>
      </c>
      <c r="W47">
        <v>0</v>
      </c>
      <c r="X47">
        <v>0</v>
      </c>
      <c r="Y47">
        <v>1</v>
      </c>
      <c r="Z47">
        <v>1</v>
      </c>
      <c r="AA47">
        <v>1</v>
      </c>
      <c r="AB47">
        <v>1</v>
      </c>
      <c r="AC47">
        <v>1</v>
      </c>
      <c r="AD47">
        <v>1</v>
      </c>
      <c r="AE47">
        <v>1</v>
      </c>
      <c r="AF47">
        <v>1</v>
      </c>
      <c r="AG47">
        <v>1</v>
      </c>
      <c r="AH47">
        <v>1</v>
      </c>
      <c r="AI47">
        <v>1</v>
      </c>
      <c r="AJ47">
        <v>1</v>
      </c>
      <c r="AK47">
        <v>1</v>
      </c>
      <c r="AL47">
        <v>1</v>
      </c>
      <c r="AM47">
        <v>1</v>
      </c>
      <c r="AN47">
        <v>1</v>
      </c>
      <c r="AO47">
        <v>1</v>
      </c>
      <c r="AP47">
        <v>1</v>
      </c>
      <c r="AQ47">
        <v>1</v>
      </c>
      <c r="AR47">
        <v>1</v>
      </c>
      <c r="AS47">
        <v>1</v>
      </c>
      <c r="AT47">
        <v>1</v>
      </c>
      <c r="AU47">
        <v>1</v>
      </c>
      <c r="AV47">
        <v>1</v>
      </c>
      <c r="AW47">
        <v>1</v>
      </c>
      <c r="AX47">
        <v>1</v>
      </c>
      <c r="AY47">
        <v>1</v>
      </c>
      <c r="AZ47">
        <v>1</v>
      </c>
      <c r="BA47">
        <v>1</v>
      </c>
      <c r="BB47">
        <v>1</v>
      </c>
      <c r="BC47">
        <v>1</v>
      </c>
      <c r="BD47">
        <v>1</v>
      </c>
      <c r="BE47">
        <v>1</v>
      </c>
      <c r="BF47">
        <v>1</v>
      </c>
      <c r="BG47">
        <v>1</v>
      </c>
      <c r="BH47">
        <v>1</v>
      </c>
      <c r="BI47">
        <v>1</v>
      </c>
      <c r="BJ47">
        <v>1</v>
      </c>
      <c r="BK47">
        <v>1</v>
      </c>
      <c r="BL47">
        <v>1</v>
      </c>
      <c r="BM47">
        <v>1</v>
      </c>
      <c r="BN47">
        <v>1</v>
      </c>
      <c r="BO47">
        <v>1</v>
      </c>
      <c r="BP47">
        <v>1</v>
      </c>
      <c r="BQ47">
        <v>1</v>
      </c>
      <c r="BR47">
        <v>1</v>
      </c>
      <c r="BS47">
        <v>1</v>
      </c>
      <c r="BT47">
        <v>1</v>
      </c>
      <c r="BU47">
        <v>1</v>
      </c>
      <c r="BV47">
        <v>1</v>
      </c>
      <c r="BW47">
        <v>1</v>
      </c>
      <c r="BX47">
        <v>1</v>
      </c>
      <c r="BY47">
        <v>1</v>
      </c>
      <c r="BZ47">
        <v>1</v>
      </c>
    </row>
    <row r="48" spans="1:78">
      <c r="A48" s="86" t="s">
        <v>1215</v>
      </c>
      <c r="K48" t="s">
        <v>1229</v>
      </c>
      <c r="L48" t="s">
        <v>5140</v>
      </c>
      <c r="M48" t="s">
        <v>38</v>
      </c>
      <c r="N48" t="s">
        <v>35</v>
      </c>
      <c r="O48" t="s">
        <v>2608</v>
      </c>
      <c r="P48">
        <v>0</v>
      </c>
      <c r="Q48">
        <v>0</v>
      </c>
      <c r="R48">
        <v>0</v>
      </c>
      <c r="S48">
        <v>0</v>
      </c>
      <c r="T48">
        <v>0</v>
      </c>
      <c r="U48">
        <v>0</v>
      </c>
      <c r="V48">
        <v>0</v>
      </c>
      <c r="W48">
        <v>0</v>
      </c>
      <c r="X48">
        <v>0</v>
      </c>
      <c r="Y48">
        <v>0</v>
      </c>
      <c r="Z48">
        <v>1</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c r="BJ48">
        <v>1</v>
      </c>
      <c r="BK48">
        <v>1</v>
      </c>
      <c r="BL48">
        <v>1</v>
      </c>
      <c r="BM48">
        <v>1</v>
      </c>
      <c r="BN48">
        <v>1</v>
      </c>
      <c r="BO48">
        <v>1</v>
      </c>
      <c r="BP48">
        <v>1</v>
      </c>
      <c r="BQ48">
        <v>1</v>
      </c>
      <c r="BR48">
        <v>1</v>
      </c>
      <c r="BS48">
        <v>1</v>
      </c>
      <c r="BT48">
        <v>1</v>
      </c>
      <c r="BU48">
        <v>1</v>
      </c>
      <c r="BV48">
        <v>1</v>
      </c>
      <c r="BW48">
        <v>1</v>
      </c>
      <c r="BX48">
        <v>1</v>
      </c>
      <c r="BY48">
        <v>1</v>
      </c>
      <c r="BZ48">
        <v>1</v>
      </c>
    </row>
    <row r="49" spans="1:78">
      <c r="A49" s="86" t="s">
        <v>1215</v>
      </c>
      <c r="K49" t="s">
        <v>1230</v>
      </c>
      <c r="L49" t="s">
        <v>5152</v>
      </c>
      <c r="M49" t="s">
        <v>38</v>
      </c>
      <c r="N49" t="s">
        <v>35</v>
      </c>
      <c r="O49" t="s">
        <v>2608</v>
      </c>
      <c r="P49">
        <v>0</v>
      </c>
      <c r="Q49">
        <v>0</v>
      </c>
      <c r="R49">
        <v>0</v>
      </c>
      <c r="S49">
        <v>0</v>
      </c>
      <c r="T49">
        <v>0</v>
      </c>
      <c r="U49">
        <v>0</v>
      </c>
      <c r="V49">
        <v>0</v>
      </c>
      <c r="W49">
        <v>0</v>
      </c>
      <c r="X49">
        <v>0</v>
      </c>
      <c r="Y49">
        <v>0</v>
      </c>
      <c r="Z49">
        <v>0</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row>
    <row r="50" spans="1:78">
      <c r="A50" s="86" t="s">
        <v>1215</v>
      </c>
      <c r="K50" t="s">
        <v>1231</v>
      </c>
      <c r="L50" t="s">
        <v>5153</v>
      </c>
      <c r="M50" t="s">
        <v>38</v>
      </c>
      <c r="N50" t="s">
        <v>35</v>
      </c>
      <c r="O50" t="s">
        <v>2608</v>
      </c>
      <c r="P50">
        <v>0</v>
      </c>
      <c r="Q50">
        <v>0</v>
      </c>
      <c r="R50">
        <v>0</v>
      </c>
      <c r="S50">
        <v>0</v>
      </c>
      <c r="T50">
        <v>0</v>
      </c>
      <c r="U50">
        <v>0</v>
      </c>
      <c r="V50">
        <v>0</v>
      </c>
      <c r="W50">
        <v>0</v>
      </c>
      <c r="X50">
        <v>0</v>
      </c>
      <c r="Y50">
        <v>0</v>
      </c>
      <c r="Z50">
        <v>0</v>
      </c>
      <c r="AA50">
        <v>1</v>
      </c>
      <c r="AB50">
        <v>1</v>
      </c>
      <c r="AC50">
        <v>1</v>
      </c>
      <c r="AD50">
        <v>1</v>
      </c>
      <c r="AE50">
        <v>1</v>
      </c>
      <c r="AF50">
        <v>1</v>
      </c>
      <c r="AG50">
        <v>1</v>
      </c>
      <c r="AH50">
        <v>1</v>
      </c>
      <c r="AI50">
        <v>1</v>
      </c>
      <c r="AJ50">
        <v>1</v>
      </c>
      <c r="AK50">
        <v>1</v>
      </c>
      <c r="AL50">
        <v>1</v>
      </c>
      <c r="AM50">
        <v>1</v>
      </c>
      <c r="AN50">
        <v>1</v>
      </c>
      <c r="AO50">
        <v>1</v>
      </c>
      <c r="AP50">
        <v>1</v>
      </c>
      <c r="AQ50">
        <v>1</v>
      </c>
      <c r="AR50">
        <v>1</v>
      </c>
      <c r="AS50">
        <v>1</v>
      </c>
      <c r="AT50">
        <v>1</v>
      </c>
      <c r="AU50">
        <v>1</v>
      </c>
      <c r="AV50">
        <v>1</v>
      </c>
      <c r="AW50">
        <v>1</v>
      </c>
      <c r="AX50">
        <v>1</v>
      </c>
      <c r="AY50">
        <v>1</v>
      </c>
      <c r="AZ50">
        <v>1</v>
      </c>
      <c r="BA50">
        <v>1</v>
      </c>
      <c r="BB50">
        <v>1</v>
      </c>
      <c r="BC50">
        <v>1</v>
      </c>
      <c r="BD50">
        <v>1</v>
      </c>
      <c r="BE50">
        <v>1</v>
      </c>
      <c r="BF50">
        <v>1</v>
      </c>
      <c r="BG50">
        <v>1</v>
      </c>
      <c r="BH50">
        <v>1</v>
      </c>
      <c r="BI50">
        <v>1</v>
      </c>
      <c r="BJ50">
        <v>1</v>
      </c>
      <c r="BK50">
        <v>1</v>
      </c>
      <c r="BL50">
        <v>1</v>
      </c>
      <c r="BM50">
        <v>1</v>
      </c>
      <c r="BN50">
        <v>1</v>
      </c>
      <c r="BO50">
        <v>1</v>
      </c>
      <c r="BP50">
        <v>1</v>
      </c>
      <c r="BQ50">
        <v>1</v>
      </c>
      <c r="BR50">
        <v>1</v>
      </c>
      <c r="BS50">
        <v>1</v>
      </c>
      <c r="BT50">
        <v>1</v>
      </c>
      <c r="BU50">
        <v>1</v>
      </c>
      <c r="BV50">
        <v>1</v>
      </c>
      <c r="BW50">
        <v>1</v>
      </c>
      <c r="BX50">
        <v>1</v>
      </c>
      <c r="BY50">
        <v>1</v>
      </c>
      <c r="BZ50">
        <v>1</v>
      </c>
    </row>
    <row r="51" spans="1:78">
      <c r="A51" s="86" t="s">
        <v>1215</v>
      </c>
      <c r="K51" t="s">
        <v>1232</v>
      </c>
      <c r="L51" t="s">
        <v>5155</v>
      </c>
      <c r="M51" t="s">
        <v>38</v>
      </c>
      <c r="N51" t="s">
        <v>35</v>
      </c>
      <c r="O51" t="s">
        <v>2608</v>
      </c>
      <c r="P51">
        <v>0</v>
      </c>
      <c r="Q51">
        <v>0</v>
      </c>
      <c r="R51">
        <v>0</v>
      </c>
      <c r="S51">
        <v>0</v>
      </c>
      <c r="T51">
        <v>0</v>
      </c>
      <c r="U51">
        <v>0</v>
      </c>
      <c r="V51">
        <v>0</v>
      </c>
      <c r="W51">
        <v>0</v>
      </c>
      <c r="X51">
        <v>0</v>
      </c>
      <c r="Y51">
        <v>0</v>
      </c>
      <c r="Z51">
        <v>0</v>
      </c>
      <c r="AA51">
        <v>1</v>
      </c>
      <c r="AB51">
        <v>1</v>
      </c>
      <c r="AC51">
        <v>1</v>
      </c>
      <c r="AD51">
        <v>1</v>
      </c>
      <c r="AE51">
        <v>1</v>
      </c>
      <c r="AF51">
        <v>1</v>
      </c>
      <c r="AG51">
        <v>1</v>
      </c>
      <c r="AH51">
        <v>1</v>
      </c>
      <c r="AI51">
        <v>1</v>
      </c>
      <c r="AJ51">
        <v>1</v>
      </c>
      <c r="AK51">
        <v>1</v>
      </c>
      <c r="AL51">
        <v>1</v>
      </c>
      <c r="AM51">
        <v>1</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c r="BJ51">
        <v>1</v>
      </c>
      <c r="BK51">
        <v>1</v>
      </c>
      <c r="BL51">
        <v>1</v>
      </c>
      <c r="BM51">
        <v>1</v>
      </c>
      <c r="BN51">
        <v>1</v>
      </c>
      <c r="BO51">
        <v>1</v>
      </c>
      <c r="BP51">
        <v>1</v>
      </c>
      <c r="BQ51">
        <v>1</v>
      </c>
      <c r="BR51">
        <v>1</v>
      </c>
      <c r="BS51">
        <v>1</v>
      </c>
      <c r="BT51">
        <v>1</v>
      </c>
      <c r="BU51">
        <v>1</v>
      </c>
      <c r="BV51">
        <v>1</v>
      </c>
      <c r="BW51">
        <v>1</v>
      </c>
      <c r="BX51">
        <v>1</v>
      </c>
      <c r="BY51">
        <v>1</v>
      </c>
      <c r="BZ51">
        <v>1</v>
      </c>
    </row>
    <row r="52" spans="1:78">
      <c r="A52" s="86" t="s">
        <v>1215</v>
      </c>
      <c r="K52" t="s">
        <v>1233</v>
      </c>
      <c r="L52" t="s">
        <v>2</v>
      </c>
      <c r="M52" t="s">
        <v>38</v>
      </c>
      <c r="N52" t="s">
        <v>35</v>
      </c>
      <c r="O52" t="s">
        <v>2608</v>
      </c>
      <c r="P52">
        <v>0</v>
      </c>
      <c r="Q52">
        <v>0</v>
      </c>
      <c r="R52">
        <v>0</v>
      </c>
      <c r="S52">
        <v>0</v>
      </c>
      <c r="T52">
        <v>0</v>
      </c>
      <c r="U52">
        <v>0</v>
      </c>
      <c r="V52">
        <v>0</v>
      </c>
      <c r="W52">
        <v>1</v>
      </c>
      <c r="X52">
        <v>1</v>
      </c>
      <c r="Y52">
        <v>1</v>
      </c>
      <c r="Z52">
        <v>1</v>
      </c>
      <c r="AA52">
        <v>1</v>
      </c>
      <c r="AB52">
        <v>1</v>
      </c>
      <c r="AC52">
        <v>1</v>
      </c>
      <c r="AD52">
        <v>1</v>
      </c>
      <c r="AE52">
        <v>1</v>
      </c>
      <c r="AF52">
        <v>1</v>
      </c>
      <c r="AG52">
        <v>1</v>
      </c>
      <c r="AH52">
        <v>1</v>
      </c>
      <c r="AI52">
        <v>1</v>
      </c>
      <c r="AJ52">
        <v>1</v>
      </c>
      <c r="AK52">
        <v>1</v>
      </c>
      <c r="AL52">
        <v>1</v>
      </c>
      <c r="AM52">
        <v>1</v>
      </c>
      <c r="AN52">
        <v>1</v>
      </c>
      <c r="AO52">
        <v>1</v>
      </c>
      <c r="AP52">
        <v>1</v>
      </c>
      <c r="AQ52">
        <v>1</v>
      </c>
      <c r="AR52">
        <v>1</v>
      </c>
      <c r="AS52">
        <v>1</v>
      </c>
      <c r="AT52">
        <v>1</v>
      </c>
      <c r="AU52">
        <v>1</v>
      </c>
      <c r="AV52">
        <v>1</v>
      </c>
      <c r="AW52">
        <v>1</v>
      </c>
      <c r="AX52">
        <v>1</v>
      </c>
      <c r="AY52">
        <v>1</v>
      </c>
      <c r="AZ52">
        <v>1</v>
      </c>
      <c r="BA52">
        <v>1</v>
      </c>
      <c r="BB52">
        <v>1</v>
      </c>
      <c r="BC52">
        <v>1</v>
      </c>
      <c r="BD52">
        <v>1</v>
      </c>
      <c r="BE52">
        <v>1</v>
      </c>
      <c r="BF52">
        <v>1</v>
      </c>
      <c r="BG52">
        <v>1</v>
      </c>
      <c r="BH52">
        <v>1</v>
      </c>
      <c r="BI52">
        <v>1</v>
      </c>
      <c r="BJ52">
        <v>1</v>
      </c>
      <c r="BK52">
        <v>1</v>
      </c>
      <c r="BL52">
        <v>1</v>
      </c>
      <c r="BM52">
        <v>1</v>
      </c>
      <c r="BN52">
        <v>1</v>
      </c>
      <c r="BO52">
        <v>1</v>
      </c>
      <c r="BP52">
        <v>1</v>
      </c>
      <c r="BQ52">
        <v>1</v>
      </c>
      <c r="BR52">
        <v>1</v>
      </c>
      <c r="BS52">
        <v>1</v>
      </c>
      <c r="BT52">
        <v>1</v>
      </c>
      <c r="BU52">
        <v>1</v>
      </c>
      <c r="BV52">
        <v>1</v>
      </c>
      <c r="BW52">
        <v>1</v>
      </c>
      <c r="BX52">
        <v>1</v>
      </c>
      <c r="BY52">
        <v>1</v>
      </c>
      <c r="BZ52">
        <v>1</v>
      </c>
    </row>
    <row r="53" spans="1:78">
      <c r="A53" s="86" t="s">
        <v>1215</v>
      </c>
      <c r="K53" t="s">
        <v>1234</v>
      </c>
      <c r="L53" t="s">
        <v>2</v>
      </c>
      <c r="M53" t="s">
        <v>38</v>
      </c>
      <c r="N53" t="s">
        <v>35</v>
      </c>
      <c r="O53" t="s">
        <v>2608</v>
      </c>
      <c r="P53">
        <v>0</v>
      </c>
      <c r="Q53">
        <v>0</v>
      </c>
      <c r="R53">
        <v>0</v>
      </c>
      <c r="S53">
        <v>0</v>
      </c>
      <c r="T53">
        <v>0</v>
      </c>
      <c r="U53">
        <v>0</v>
      </c>
      <c r="V53">
        <v>0</v>
      </c>
      <c r="W53">
        <v>1</v>
      </c>
      <c r="X53">
        <v>1</v>
      </c>
      <c r="Y53">
        <v>1</v>
      </c>
      <c r="Z53">
        <v>1</v>
      </c>
      <c r="AA53">
        <v>1</v>
      </c>
      <c r="AB53">
        <v>1</v>
      </c>
      <c r="AC53">
        <v>1</v>
      </c>
      <c r="AD53">
        <v>1</v>
      </c>
      <c r="AE53">
        <v>1</v>
      </c>
      <c r="AF53">
        <v>1</v>
      </c>
      <c r="AG53">
        <v>1</v>
      </c>
      <c r="AH53">
        <v>1</v>
      </c>
      <c r="AI53">
        <v>1</v>
      </c>
      <c r="AJ53">
        <v>1</v>
      </c>
      <c r="AK53">
        <v>1</v>
      </c>
      <c r="AL53">
        <v>1</v>
      </c>
      <c r="AM53">
        <v>1</v>
      </c>
      <c r="AN53">
        <v>1</v>
      </c>
      <c r="AO53">
        <v>1</v>
      </c>
      <c r="AP53">
        <v>1</v>
      </c>
      <c r="AQ53">
        <v>1</v>
      </c>
      <c r="AR53">
        <v>1</v>
      </c>
      <c r="AS53">
        <v>1</v>
      </c>
      <c r="AT53">
        <v>1</v>
      </c>
      <c r="AU53">
        <v>1</v>
      </c>
      <c r="AV53">
        <v>1</v>
      </c>
      <c r="AW53">
        <v>1</v>
      </c>
      <c r="AX53">
        <v>1</v>
      </c>
      <c r="AY53">
        <v>1</v>
      </c>
      <c r="AZ53">
        <v>1</v>
      </c>
      <c r="BA53">
        <v>1</v>
      </c>
      <c r="BB53">
        <v>1</v>
      </c>
      <c r="BC53">
        <v>1</v>
      </c>
      <c r="BD53">
        <v>1</v>
      </c>
      <c r="BE53">
        <v>1</v>
      </c>
      <c r="BF53">
        <v>1</v>
      </c>
      <c r="BG53">
        <v>1</v>
      </c>
      <c r="BH53">
        <v>1</v>
      </c>
      <c r="BI53">
        <v>1</v>
      </c>
      <c r="BJ53">
        <v>1</v>
      </c>
      <c r="BK53">
        <v>1</v>
      </c>
      <c r="BL53">
        <v>1</v>
      </c>
      <c r="BM53">
        <v>1</v>
      </c>
      <c r="BN53">
        <v>1</v>
      </c>
      <c r="BO53">
        <v>1</v>
      </c>
      <c r="BP53">
        <v>1</v>
      </c>
      <c r="BQ53">
        <v>1</v>
      </c>
      <c r="BR53">
        <v>1</v>
      </c>
      <c r="BS53">
        <v>1</v>
      </c>
      <c r="BT53">
        <v>1</v>
      </c>
      <c r="BU53">
        <v>1</v>
      </c>
      <c r="BV53">
        <v>1</v>
      </c>
      <c r="BW53">
        <v>1</v>
      </c>
      <c r="BX53">
        <v>1</v>
      </c>
      <c r="BY53">
        <v>1</v>
      </c>
      <c r="BZ53">
        <v>1</v>
      </c>
    </row>
    <row r="54" spans="1:78">
      <c r="A54" s="86" t="s">
        <v>1215</v>
      </c>
    </row>
    <row r="55" spans="1:78">
      <c r="A55" s="86" t="s">
        <v>1215</v>
      </c>
    </row>
    <row r="56" spans="1:78">
      <c r="B56" s="78"/>
    </row>
  </sheetData>
  <pageMargins left="0.7" right="0.7" top="0.75" bottom="0.75" header="0.3" footer="0.3"/>
  <tableParts count="2">
    <tablePart r:id="rId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8C513-CB5F-464A-A5BA-A375F3B030F1}">
  <sheetPr codeName="Sheet21"/>
  <dimension ref="A1:BZ47"/>
  <sheetViews>
    <sheetView workbookViewId="0">
      <selection activeCell="E27" sqref="A1:XFD1048576"/>
    </sheetView>
  </sheetViews>
  <sheetFormatPr defaultRowHeight="14.5"/>
  <cols>
    <col min="1" max="1" width="11.453125" bestFit="1" customWidth="1"/>
    <col min="2" max="2" width="22.81640625" customWidth="1"/>
    <col min="3" max="3" width="7.90625" bestFit="1" customWidth="1"/>
    <col min="4" max="4" width="11.453125" bestFit="1" customWidth="1"/>
    <col min="5" max="5" width="15.6328125" customWidth="1"/>
    <col min="6" max="6" width="7.6328125" bestFit="1" customWidth="1"/>
    <col min="7" max="7" width="6.90625" bestFit="1" customWidth="1"/>
    <col min="8" max="8" width="13.453125" customWidth="1"/>
    <col min="9" max="9" width="18.26953125" bestFit="1" customWidth="1"/>
    <col min="10" max="10" width="38.453125" bestFit="1" customWidth="1"/>
    <col min="11" max="11" width="16.36328125" bestFit="1" customWidth="1"/>
    <col min="12" max="12" width="18.54296875" bestFit="1" customWidth="1"/>
    <col min="13" max="13" width="12.54296875" bestFit="1" customWidth="1"/>
    <col min="14" max="14" width="11.26953125" bestFit="1" customWidth="1"/>
    <col min="15" max="15" width="9.08984375" bestFit="1" customWidth="1"/>
    <col min="16" max="16" width="12.36328125" bestFit="1" customWidth="1"/>
    <col min="17" max="17" width="12.08984375" bestFit="1" customWidth="1"/>
    <col min="18" max="19" width="12.36328125" bestFit="1" customWidth="1"/>
    <col min="20" max="24" width="12.6328125" bestFit="1" customWidth="1"/>
    <col min="25" max="25" width="12.54296875" bestFit="1" customWidth="1"/>
    <col min="26" max="27" width="12.6328125" bestFit="1" customWidth="1"/>
    <col min="28" max="28" width="12.36328125" bestFit="1" customWidth="1"/>
    <col min="29" max="29" width="12.08984375" bestFit="1" customWidth="1"/>
    <col min="30" max="31" width="12.36328125" bestFit="1" customWidth="1"/>
    <col min="32" max="36" width="12.6328125" bestFit="1" customWidth="1"/>
    <col min="37" max="37" width="12.54296875" bestFit="1" customWidth="1"/>
    <col min="38" max="39" width="12.6328125" bestFit="1" customWidth="1"/>
    <col min="40" max="40" width="12.36328125" bestFit="1" customWidth="1"/>
    <col min="41" max="41" width="12.08984375" bestFit="1" customWidth="1"/>
    <col min="42" max="43" width="12.36328125" bestFit="1" customWidth="1"/>
    <col min="44" max="48" width="12.6328125" bestFit="1" customWidth="1"/>
    <col min="49" max="49" width="12.54296875" bestFit="1" customWidth="1"/>
    <col min="50" max="51" width="12.6328125" bestFit="1" customWidth="1"/>
    <col min="52" max="52" width="12.36328125" bestFit="1" customWidth="1"/>
    <col min="53" max="53" width="12.08984375" bestFit="1" customWidth="1"/>
    <col min="54" max="54" width="12.36328125" bestFit="1" customWidth="1"/>
    <col min="55" max="55" width="12.26953125" bestFit="1" customWidth="1"/>
    <col min="56" max="60" width="12.54296875" bestFit="1" customWidth="1"/>
    <col min="61" max="61" width="12.36328125" bestFit="1" customWidth="1"/>
    <col min="62" max="63" width="12.54296875" bestFit="1" customWidth="1"/>
    <col min="64" max="64" width="12.26953125" bestFit="1" customWidth="1"/>
    <col min="65" max="65" width="12" bestFit="1" customWidth="1"/>
    <col min="66" max="66" width="12.26953125" bestFit="1" customWidth="1"/>
    <col min="67" max="67" width="12.36328125" bestFit="1" customWidth="1"/>
    <col min="68" max="72" width="12.6328125" bestFit="1" customWidth="1"/>
    <col min="73" max="73" width="12.54296875" bestFit="1" customWidth="1"/>
    <col min="74" max="75" width="12.6328125" bestFit="1" customWidth="1"/>
    <col min="76" max="76" width="12.36328125" bestFit="1" customWidth="1"/>
    <col min="77" max="77" width="12.08984375" bestFit="1" customWidth="1"/>
    <col min="78" max="78" width="12.36328125" bestFit="1" customWidth="1"/>
  </cols>
  <sheetData>
    <row r="1" spans="1:78" ht="15" thickBot="1"/>
    <row r="2" spans="1:78" ht="15" thickBot="1">
      <c r="B2" s="80" t="s">
        <v>7482</v>
      </c>
      <c r="C2" s="72"/>
      <c r="P2" s="1">
        <v>45200</v>
      </c>
      <c r="Q2" s="1">
        <v>45231</v>
      </c>
      <c r="R2" s="1">
        <v>45261</v>
      </c>
      <c r="S2" s="1">
        <v>45292</v>
      </c>
      <c r="T2" s="1">
        <v>45323</v>
      </c>
      <c r="U2" s="1">
        <v>45352</v>
      </c>
      <c r="V2" s="1">
        <v>45383</v>
      </c>
      <c r="W2" s="1">
        <v>45413</v>
      </c>
      <c r="X2" s="1">
        <v>45444</v>
      </c>
      <c r="Y2" s="1">
        <v>45474</v>
      </c>
      <c r="Z2" s="1">
        <v>45505</v>
      </c>
      <c r="AA2" s="1">
        <v>45536</v>
      </c>
      <c r="AB2" s="1">
        <v>45566</v>
      </c>
      <c r="AC2" s="1">
        <v>45597</v>
      </c>
      <c r="AD2" s="1">
        <v>45627</v>
      </c>
      <c r="AE2" s="1">
        <v>45658</v>
      </c>
      <c r="AF2" s="1">
        <v>45689</v>
      </c>
      <c r="AG2" s="1">
        <v>45717</v>
      </c>
      <c r="AH2" s="1">
        <v>45748</v>
      </c>
      <c r="AI2" s="1">
        <v>45778</v>
      </c>
      <c r="AJ2" s="1">
        <v>45809</v>
      </c>
      <c r="AK2" s="1">
        <v>45839</v>
      </c>
      <c r="AL2" s="1">
        <v>45870</v>
      </c>
      <c r="AM2" s="1">
        <v>45901</v>
      </c>
      <c r="AN2" s="1">
        <v>45931</v>
      </c>
      <c r="AO2" s="1">
        <v>45962</v>
      </c>
      <c r="AP2" s="1">
        <v>45992</v>
      </c>
      <c r="AQ2" s="1">
        <v>46023</v>
      </c>
      <c r="AR2" s="1">
        <v>46054</v>
      </c>
      <c r="AS2" s="1">
        <v>46082</v>
      </c>
      <c r="AT2" s="1">
        <v>46113</v>
      </c>
      <c r="AU2" s="1">
        <v>46143</v>
      </c>
      <c r="AV2" s="1">
        <v>46174</v>
      </c>
      <c r="AW2" s="1">
        <v>46204</v>
      </c>
      <c r="AX2" s="1">
        <v>46235</v>
      </c>
      <c r="AY2" s="1">
        <v>46266</v>
      </c>
      <c r="AZ2" s="1">
        <v>46296</v>
      </c>
      <c r="BA2" s="1">
        <v>46327</v>
      </c>
      <c r="BB2" s="1">
        <v>46357</v>
      </c>
      <c r="BC2" s="1">
        <v>46388</v>
      </c>
      <c r="BD2" s="1">
        <v>46419</v>
      </c>
      <c r="BE2" s="1">
        <v>46447</v>
      </c>
      <c r="BF2" s="1">
        <v>46478</v>
      </c>
      <c r="BG2" s="1">
        <v>46508</v>
      </c>
      <c r="BH2" s="1">
        <v>46539</v>
      </c>
      <c r="BI2" s="1">
        <v>46569</v>
      </c>
      <c r="BJ2" s="1">
        <v>46600</v>
      </c>
      <c r="BK2" s="1">
        <v>46631</v>
      </c>
      <c r="BL2" s="1">
        <v>46661</v>
      </c>
      <c r="BM2" s="1">
        <v>46692</v>
      </c>
      <c r="BN2" s="1">
        <v>46722</v>
      </c>
      <c r="BO2" s="1">
        <v>46753</v>
      </c>
      <c r="BP2" s="1">
        <v>46784</v>
      </c>
      <c r="BQ2" s="1">
        <v>46813</v>
      </c>
      <c r="BR2" s="1">
        <v>46844</v>
      </c>
      <c r="BS2" s="1">
        <v>46874</v>
      </c>
      <c r="BT2" s="1">
        <v>46905</v>
      </c>
      <c r="BU2" s="1">
        <v>46935</v>
      </c>
      <c r="BV2" s="1">
        <v>46966</v>
      </c>
      <c r="BW2" s="1">
        <v>46997</v>
      </c>
      <c r="BX2" s="1">
        <v>47027</v>
      </c>
      <c r="BY2" s="1">
        <v>47058</v>
      </c>
      <c r="BZ2" s="1">
        <v>47088</v>
      </c>
    </row>
    <row r="3" spans="1:78" ht="29.5" thickBot="1">
      <c r="B3" s="5" t="s">
        <v>56</v>
      </c>
      <c r="C3" s="6" t="s">
        <v>42</v>
      </c>
      <c r="D3" s="6" t="s">
        <v>39</v>
      </c>
      <c r="E3" s="6" t="s">
        <v>2589</v>
      </c>
      <c r="F3" s="6" t="s">
        <v>2609</v>
      </c>
      <c r="G3" s="6" t="s">
        <v>2610</v>
      </c>
      <c r="H3" s="5" t="s">
        <v>57</v>
      </c>
      <c r="I3" s="4" t="s">
        <v>55</v>
      </c>
      <c r="J3" s="5" t="s">
        <v>58</v>
      </c>
      <c r="K3" s="3" t="s">
        <v>16</v>
      </c>
      <c r="L3" s="3" t="s">
        <v>1</v>
      </c>
      <c r="M3" s="3" t="s">
        <v>26</v>
      </c>
      <c r="N3" s="3" t="s">
        <v>36</v>
      </c>
      <c r="O3" s="3" t="s">
        <v>2607</v>
      </c>
    </row>
    <row r="4" spans="1:78">
      <c r="A4" s="58">
        <v>45536</v>
      </c>
      <c r="B4" s="7" t="e">
        <f>+_xlfn.XLOOKUP(I4,#REF!,#REF!)</f>
        <v>#REF!</v>
      </c>
      <c r="C4" s="8">
        <v>1</v>
      </c>
      <c r="D4" s="8" t="str">
        <f>+LEFT(I4,11)</f>
        <v>01-MK-28-10</v>
      </c>
      <c r="E4" s="58">
        <v>45261</v>
      </c>
      <c r="F4" s="59"/>
      <c r="G4" s="59"/>
      <c r="H4" s="9" t="s">
        <v>37</v>
      </c>
      <c r="I4" s="7" t="s">
        <v>13</v>
      </c>
      <c r="J4" s="7" t="str">
        <f>+_xlfn.XLOOKUP(I4,'R4'!B:B,'R4'!C:C)</f>
        <v>AMR - GREYDER - CAT 150</v>
      </c>
      <c r="P4">
        <f>+IF(P$2&gt;=$E4,1,0)</f>
        <v>0</v>
      </c>
      <c r="Q4">
        <f t="shared" ref="Q4:BZ7" si="0">+IF(Q$2&gt;=$E4,1,0)</f>
        <v>0</v>
      </c>
      <c r="R4">
        <f t="shared" si="0"/>
        <v>1</v>
      </c>
      <c r="S4">
        <f t="shared" si="0"/>
        <v>1</v>
      </c>
      <c r="T4">
        <f t="shared" si="0"/>
        <v>1</v>
      </c>
      <c r="U4">
        <f t="shared" si="0"/>
        <v>1</v>
      </c>
      <c r="V4">
        <f t="shared" si="0"/>
        <v>1</v>
      </c>
      <c r="W4">
        <f t="shared" si="0"/>
        <v>1</v>
      </c>
      <c r="X4">
        <f t="shared" si="0"/>
        <v>1</v>
      </c>
      <c r="Y4">
        <f t="shared" si="0"/>
        <v>1</v>
      </c>
      <c r="Z4">
        <f t="shared" si="0"/>
        <v>1</v>
      </c>
      <c r="AA4">
        <f t="shared" si="0"/>
        <v>1</v>
      </c>
      <c r="AB4">
        <f t="shared" si="0"/>
        <v>1</v>
      </c>
      <c r="AC4">
        <f t="shared" si="0"/>
        <v>1</v>
      </c>
      <c r="AD4">
        <f t="shared" si="0"/>
        <v>1</v>
      </c>
      <c r="AE4">
        <f t="shared" si="0"/>
        <v>1</v>
      </c>
      <c r="AF4">
        <f t="shared" si="0"/>
        <v>1</v>
      </c>
      <c r="AG4">
        <f t="shared" si="0"/>
        <v>1</v>
      </c>
      <c r="AH4">
        <f t="shared" si="0"/>
        <v>1</v>
      </c>
      <c r="AI4">
        <f t="shared" si="0"/>
        <v>1</v>
      </c>
      <c r="AJ4">
        <f t="shared" si="0"/>
        <v>1</v>
      </c>
      <c r="AK4">
        <f t="shared" si="0"/>
        <v>1</v>
      </c>
      <c r="AL4">
        <f t="shared" si="0"/>
        <v>1</v>
      </c>
      <c r="AM4">
        <f t="shared" si="0"/>
        <v>1</v>
      </c>
      <c r="AN4">
        <f t="shared" si="0"/>
        <v>1</v>
      </c>
      <c r="AO4">
        <f t="shared" si="0"/>
        <v>1</v>
      </c>
      <c r="AP4">
        <f t="shared" si="0"/>
        <v>1</v>
      </c>
      <c r="AQ4">
        <f t="shared" si="0"/>
        <v>1</v>
      </c>
      <c r="AR4">
        <f t="shared" si="0"/>
        <v>1</v>
      </c>
      <c r="AS4">
        <f t="shared" si="0"/>
        <v>1</v>
      </c>
      <c r="AT4">
        <f t="shared" si="0"/>
        <v>1</v>
      </c>
      <c r="AU4">
        <f t="shared" si="0"/>
        <v>1</v>
      </c>
      <c r="AV4">
        <f t="shared" si="0"/>
        <v>1</v>
      </c>
      <c r="AW4">
        <f t="shared" si="0"/>
        <v>1</v>
      </c>
      <c r="AX4">
        <f t="shared" si="0"/>
        <v>1</v>
      </c>
      <c r="AY4">
        <f t="shared" si="0"/>
        <v>1</v>
      </c>
      <c r="AZ4">
        <f t="shared" si="0"/>
        <v>1</v>
      </c>
      <c r="BA4">
        <f t="shared" si="0"/>
        <v>1</v>
      </c>
      <c r="BB4">
        <f t="shared" si="0"/>
        <v>1</v>
      </c>
      <c r="BC4">
        <f t="shared" si="0"/>
        <v>1</v>
      </c>
      <c r="BD4">
        <f t="shared" si="0"/>
        <v>1</v>
      </c>
      <c r="BE4">
        <f t="shared" si="0"/>
        <v>1</v>
      </c>
      <c r="BF4">
        <f t="shared" si="0"/>
        <v>1</v>
      </c>
      <c r="BG4">
        <f t="shared" si="0"/>
        <v>1</v>
      </c>
      <c r="BH4">
        <f t="shared" si="0"/>
        <v>1</v>
      </c>
      <c r="BI4">
        <f t="shared" si="0"/>
        <v>1</v>
      </c>
      <c r="BJ4">
        <f t="shared" si="0"/>
        <v>1</v>
      </c>
      <c r="BK4">
        <f t="shared" si="0"/>
        <v>1</v>
      </c>
      <c r="BL4">
        <f t="shared" si="0"/>
        <v>1</v>
      </c>
      <c r="BM4">
        <f t="shared" si="0"/>
        <v>1</v>
      </c>
      <c r="BN4">
        <f t="shared" si="0"/>
        <v>1</v>
      </c>
      <c r="BO4">
        <f t="shared" si="0"/>
        <v>1</v>
      </c>
      <c r="BP4">
        <f t="shared" si="0"/>
        <v>1</v>
      </c>
      <c r="BQ4">
        <f t="shared" si="0"/>
        <v>1</v>
      </c>
      <c r="BR4">
        <f t="shared" si="0"/>
        <v>1</v>
      </c>
      <c r="BS4">
        <f t="shared" si="0"/>
        <v>1</v>
      </c>
      <c r="BT4">
        <f t="shared" si="0"/>
        <v>1</v>
      </c>
      <c r="BU4">
        <f t="shared" si="0"/>
        <v>1</v>
      </c>
      <c r="BV4">
        <f t="shared" si="0"/>
        <v>1</v>
      </c>
      <c r="BW4">
        <f t="shared" si="0"/>
        <v>1</v>
      </c>
      <c r="BX4">
        <f t="shared" si="0"/>
        <v>1</v>
      </c>
      <c r="BY4">
        <f t="shared" si="0"/>
        <v>1</v>
      </c>
      <c r="BZ4">
        <f t="shared" si="0"/>
        <v>1</v>
      </c>
    </row>
    <row r="5" spans="1:78">
      <c r="A5" s="58">
        <v>45717</v>
      </c>
      <c r="B5" s="7" t="e">
        <f>+_xlfn.XLOOKUP(I5,#REF!,#REF!)</f>
        <v>#REF!</v>
      </c>
      <c r="C5" s="8">
        <v>1</v>
      </c>
      <c r="D5" s="8" t="str">
        <f t="shared" ref="D5:D11" si="1">+LEFT(I5,11)</f>
        <v>01-MK-28-10</v>
      </c>
      <c r="E5" s="58">
        <v>45323</v>
      </c>
      <c r="F5" s="59"/>
      <c r="G5" s="59"/>
      <c r="H5" s="9" t="s">
        <v>37</v>
      </c>
      <c r="I5" s="66" t="s">
        <v>1153</v>
      </c>
      <c r="J5" s="7" t="str">
        <f>+_xlfn.XLOOKUP(I5,'R4'!B:B,'R4'!C:C)</f>
        <v>AMR - GREYDER - CAT 150</v>
      </c>
      <c r="P5">
        <f t="shared" ref="P5:AE11" si="2">+IF(P$2&gt;=$E5,1,0)</f>
        <v>0</v>
      </c>
      <c r="Q5">
        <f t="shared" si="0"/>
        <v>0</v>
      </c>
      <c r="R5">
        <f t="shared" si="0"/>
        <v>0</v>
      </c>
      <c r="S5">
        <f t="shared" si="0"/>
        <v>0</v>
      </c>
      <c r="T5">
        <f t="shared" si="0"/>
        <v>1</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1</v>
      </c>
      <c r="AF5">
        <f t="shared" si="0"/>
        <v>1</v>
      </c>
      <c r="AG5">
        <f t="shared" si="0"/>
        <v>1</v>
      </c>
      <c r="AH5">
        <f t="shared" si="0"/>
        <v>1</v>
      </c>
      <c r="AI5">
        <f t="shared" si="0"/>
        <v>1</v>
      </c>
      <c r="AJ5">
        <f t="shared" si="0"/>
        <v>1</v>
      </c>
      <c r="AK5">
        <f t="shared" si="0"/>
        <v>1</v>
      </c>
      <c r="AL5">
        <f t="shared" si="0"/>
        <v>1</v>
      </c>
      <c r="AM5">
        <f t="shared" si="0"/>
        <v>1</v>
      </c>
      <c r="AN5">
        <f t="shared" si="0"/>
        <v>1</v>
      </c>
      <c r="AO5">
        <f t="shared" si="0"/>
        <v>1</v>
      </c>
      <c r="AP5">
        <f t="shared" si="0"/>
        <v>1</v>
      </c>
      <c r="AQ5">
        <f t="shared" si="0"/>
        <v>1</v>
      </c>
      <c r="AR5">
        <f t="shared" si="0"/>
        <v>1</v>
      </c>
      <c r="AS5">
        <f t="shared" si="0"/>
        <v>1</v>
      </c>
      <c r="AT5">
        <f t="shared" si="0"/>
        <v>1</v>
      </c>
      <c r="AU5">
        <f t="shared" si="0"/>
        <v>1</v>
      </c>
      <c r="AV5">
        <f t="shared" si="0"/>
        <v>1</v>
      </c>
      <c r="AW5">
        <f t="shared" si="0"/>
        <v>1</v>
      </c>
      <c r="AX5">
        <f t="shared" si="0"/>
        <v>1</v>
      </c>
      <c r="AY5">
        <f t="shared" si="0"/>
        <v>1</v>
      </c>
      <c r="AZ5">
        <f t="shared" si="0"/>
        <v>1</v>
      </c>
      <c r="BA5">
        <f t="shared" si="0"/>
        <v>1</v>
      </c>
      <c r="BB5">
        <f t="shared" si="0"/>
        <v>1</v>
      </c>
      <c r="BC5">
        <f t="shared" si="0"/>
        <v>1</v>
      </c>
      <c r="BD5">
        <f t="shared" si="0"/>
        <v>1</v>
      </c>
      <c r="BE5">
        <f t="shared" si="0"/>
        <v>1</v>
      </c>
      <c r="BF5">
        <f t="shared" si="0"/>
        <v>1</v>
      </c>
      <c r="BG5">
        <f t="shared" si="0"/>
        <v>1</v>
      </c>
      <c r="BH5">
        <f t="shared" si="0"/>
        <v>1</v>
      </c>
      <c r="BI5">
        <f t="shared" si="0"/>
        <v>1</v>
      </c>
      <c r="BJ5">
        <f t="shared" si="0"/>
        <v>1</v>
      </c>
      <c r="BK5">
        <f t="shared" si="0"/>
        <v>1</v>
      </c>
      <c r="BL5">
        <f t="shared" si="0"/>
        <v>1</v>
      </c>
      <c r="BM5">
        <f t="shared" si="0"/>
        <v>1</v>
      </c>
      <c r="BN5">
        <f t="shared" si="0"/>
        <v>1</v>
      </c>
      <c r="BO5">
        <f t="shared" si="0"/>
        <v>1</v>
      </c>
      <c r="BP5">
        <f t="shared" si="0"/>
        <v>1</v>
      </c>
      <c r="BQ5">
        <f t="shared" si="0"/>
        <v>1</v>
      </c>
      <c r="BR5">
        <f t="shared" si="0"/>
        <v>1</v>
      </c>
      <c r="BS5">
        <f t="shared" si="0"/>
        <v>1</v>
      </c>
      <c r="BT5">
        <f t="shared" si="0"/>
        <v>1</v>
      </c>
      <c r="BU5">
        <f t="shared" si="0"/>
        <v>1</v>
      </c>
      <c r="BV5">
        <f t="shared" si="0"/>
        <v>1</v>
      </c>
      <c r="BW5">
        <f t="shared" si="0"/>
        <v>1</v>
      </c>
      <c r="BX5">
        <f t="shared" si="0"/>
        <v>1</v>
      </c>
      <c r="BY5">
        <f t="shared" si="0"/>
        <v>1</v>
      </c>
      <c r="BZ5">
        <f t="shared" si="0"/>
        <v>1</v>
      </c>
    </row>
    <row r="6" spans="1:78">
      <c r="A6" s="58">
        <v>45474</v>
      </c>
      <c r="B6" s="7" t="e">
        <f>+_xlfn.XLOOKUP(I6,#REF!,#REF!)</f>
        <v>#REF!</v>
      </c>
      <c r="C6" s="8">
        <v>1</v>
      </c>
      <c r="D6" s="8" t="str">
        <f t="shared" si="1"/>
        <v>01-MK-28-10</v>
      </c>
      <c r="E6" s="58">
        <v>45536</v>
      </c>
      <c r="F6" s="59"/>
      <c r="G6" s="59"/>
      <c r="H6" s="9" t="s">
        <v>37</v>
      </c>
      <c r="I6" s="66" t="s">
        <v>1154</v>
      </c>
      <c r="J6" s="7" t="str">
        <f>+_xlfn.XLOOKUP(I6,'R4'!B:B,'R4'!C:C)</f>
        <v>AMR - GREYDER - CAT 150</v>
      </c>
      <c r="P6">
        <f t="shared" si="2"/>
        <v>0</v>
      </c>
      <c r="Q6">
        <f t="shared" si="0"/>
        <v>0</v>
      </c>
      <c r="R6">
        <f t="shared" si="0"/>
        <v>0</v>
      </c>
      <c r="S6">
        <f t="shared" si="0"/>
        <v>0</v>
      </c>
      <c r="T6">
        <f t="shared" si="0"/>
        <v>0</v>
      </c>
      <c r="U6">
        <f t="shared" si="0"/>
        <v>0</v>
      </c>
      <c r="V6">
        <f t="shared" si="0"/>
        <v>0</v>
      </c>
      <c r="W6">
        <f t="shared" si="0"/>
        <v>0</v>
      </c>
      <c r="X6">
        <f t="shared" si="0"/>
        <v>0</v>
      </c>
      <c r="Y6">
        <f t="shared" si="0"/>
        <v>0</v>
      </c>
      <c r="Z6">
        <f t="shared" si="0"/>
        <v>0</v>
      </c>
      <c r="AA6">
        <f t="shared" si="0"/>
        <v>1</v>
      </c>
      <c r="AB6">
        <f t="shared" si="0"/>
        <v>1</v>
      </c>
      <c r="AC6">
        <f t="shared" si="0"/>
        <v>1</v>
      </c>
      <c r="AD6">
        <f t="shared" si="0"/>
        <v>1</v>
      </c>
      <c r="AE6">
        <f t="shared" si="0"/>
        <v>1</v>
      </c>
      <c r="AF6">
        <f t="shared" si="0"/>
        <v>1</v>
      </c>
      <c r="AG6">
        <f t="shared" si="0"/>
        <v>1</v>
      </c>
      <c r="AH6">
        <f t="shared" si="0"/>
        <v>1</v>
      </c>
      <c r="AI6">
        <f t="shared" si="0"/>
        <v>1</v>
      </c>
      <c r="AJ6">
        <f t="shared" si="0"/>
        <v>1</v>
      </c>
      <c r="AK6">
        <f t="shared" si="0"/>
        <v>1</v>
      </c>
      <c r="AL6">
        <f t="shared" si="0"/>
        <v>1</v>
      </c>
      <c r="AM6">
        <f t="shared" si="0"/>
        <v>1</v>
      </c>
      <c r="AN6">
        <f t="shared" si="0"/>
        <v>1</v>
      </c>
      <c r="AO6">
        <f t="shared" si="0"/>
        <v>1</v>
      </c>
      <c r="AP6">
        <f t="shared" si="0"/>
        <v>1</v>
      </c>
      <c r="AQ6">
        <f t="shared" si="0"/>
        <v>1</v>
      </c>
      <c r="AR6">
        <f t="shared" si="0"/>
        <v>1</v>
      </c>
      <c r="AS6">
        <f t="shared" si="0"/>
        <v>1</v>
      </c>
      <c r="AT6">
        <f t="shared" si="0"/>
        <v>1</v>
      </c>
      <c r="AU6">
        <f t="shared" si="0"/>
        <v>1</v>
      </c>
      <c r="AV6">
        <f t="shared" si="0"/>
        <v>1</v>
      </c>
      <c r="AW6">
        <f t="shared" si="0"/>
        <v>1</v>
      </c>
      <c r="AX6">
        <f t="shared" si="0"/>
        <v>1</v>
      </c>
      <c r="AY6">
        <f t="shared" si="0"/>
        <v>1</v>
      </c>
      <c r="AZ6">
        <f t="shared" si="0"/>
        <v>1</v>
      </c>
      <c r="BA6">
        <f t="shared" si="0"/>
        <v>1</v>
      </c>
      <c r="BB6">
        <f t="shared" si="0"/>
        <v>1</v>
      </c>
      <c r="BC6">
        <f t="shared" si="0"/>
        <v>1</v>
      </c>
      <c r="BD6">
        <f t="shared" si="0"/>
        <v>1</v>
      </c>
      <c r="BE6">
        <f t="shared" si="0"/>
        <v>1</v>
      </c>
      <c r="BF6">
        <f t="shared" si="0"/>
        <v>1</v>
      </c>
      <c r="BG6">
        <f t="shared" si="0"/>
        <v>1</v>
      </c>
      <c r="BH6">
        <f t="shared" si="0"/>
        <v>1</v>
      </c>
      <c r="BI6">
        <f t="shared" si="0"/>
        <v>1</v>
      </c>
      <c r="BJ6">
        <f t="shared" si="0"/>
        <v>1</v>
      </c>
      <c r="BK6">
        <f t="shared" si="0"/>
        <v>1</v>
      </c>
      <c r="BL6">
        <f t="shared" si="0"/>
        <v>1</v>
      </c>
      <c r="BM6">
        <f t="shared" si="0"/>
        <v>1</v>
      </c>
      <c r="BN6">
        <f t="shared" si="0"/>
        <v>1</v>
      </c>
      <c r="BO6">
        <f t="shared" si="0"/>
        <v>1</v>
      </c>
      <c r="BP6">
        <f t="shared" si="0"/>
        <v>1</v>
      </c>
      <c r="BQ6">
        <f t="shared" si="0"/>
        <v>1</v>
      </c>
      <c r="BR6">
        <f t="shared" si="0"/>
        <v>1</v>
      </c>
      <c r="BS6">
        <f t="shared" si="0"/>
        <v>1</v>
      </c>
      <c r="BT6">
        <f t="shared" si="0"/>
        <v>1</v>
      </c>
      <c r="BU6">
        <f t="shared" si="0"/>
        <v>1</v>
      </c>
      <c r="BV6">
        <f t="shared" si="0"/>
        <v>1</v>
      </c>
      <c r="BW6">
        <f t="shared" si="0"/>
        <v>1</v>
      </c>
      <c r="BX6">
        <f t="shared" si="0"/>
        <v>1</v>
      </c>
      <c r="BY6">
        <f t="shared" si="0"/>
        <v>1</v>
      </c>
      <c r="BZ6">
        <f t="shared" si="0"/>
        <v>1</v>
      </c>
    </row>
    <row r="7" spans="1:78">
      <c r="A7" s="58">
        <v>45505</v>
      </c>
      <c r="B7" s="7" t="e">
        <f>+_xlfn.XLOOKUP(I7,#REF!,#REF!)</f>
        <v>#REF!</v>
      </c>
      <c r="C7" s="8">
        <v>1</v>
      </c>
      <c r="D7" s="8" t="str">
        <f t="shared" si="1"/>
        <v>01-MK-28-10</v>
      </c>
      <c r="E7" s="58">
        <v>45597</v>
      </c>
      <c r="F7" s="59"/>
      <c r="G7" s="59"/>
      <c r="H7" s="9" t="s">
        <v>37</v>
      </c>
      <c r="I7" s="66" t="s">
        <v>1155</v>
      </c>
      <c r="J7" s="7" t="str">
        <f>+_xlfn.XLOOKUP(I7,'R4'!B:B,'R4'!C:C)</f>
        <v>AMR - GREYDER - CAT 150</v>
      </c>
      <c r="P7">
        <f t="shared" si="2"/>
        <v>0</v>
      </c>
      <c r="Q7">
        <f t="shared" si="2"/>
        <v>0</v>
      </c>
      <c r="R7">
        <f t="shared" si="2"/>
        <v>0</v>
      </c>
      <c r="S7">
        <f t="shared" si="2"/>
        <v>0</v>
      </c>
      <c r="T7">
        <f t="shared" si="2"/>
        <v>0</v>
      </c>
      <c r="U7">
        <f t="shared" si="2"/>
        <v>0</v>
      </c>
      <c r="V7">
        <f t="shared" si="2"/>
        <v>0</v>
      </c>
      <c r="W7">
        <f t="shared" si="2"/>
        <v>0</v>
      </c>
      <c r="X7">
        <f t="shared" si="2"/>
        <v>0</v>
      </c>
      <c r="Y7">
        <f t="shared" si="2"/>
        <v>0</v>
      </c>
      <c r="Z7">
        <f t="shared" si="2"/>
        <v>0</v>
      </c>
      <c r="AA7">
        <f t="shared" si="2"/>
        <v>0</v>
      </c>
      <c r="AB7">
        <f t="shared" si="2"/>
        <v>0</v>
      </c>
      <c r="AC7">
        <f t="shared" si="2"/>
        <v>1</v>
      </c>
      <c r="AD7">
        <f t="shared" si="2"/>
        <v>1</v>
      </c>
      <c r="AE7">
        <f t="shared" si="2"/>
        <v>1</v>
      </c>
      <c r="AF7">
        <f t="shared" si="0"/>
        <v>1</v>
      </c>
      <c r="AG7">
        <f t="shared" si="0"/>
        <v>1</v>
      </c>
      <c r="AH7">
        <f t="shared" si="0"/>
        <v>1</v>
      </c>
      <c r="AI7">
        <f t="shared" si="0"/>
        <v>1</v>
      </c>
      <c r="AJ7">
        <f t="shared" si="0"/>
        <v>1</v>
      </c>
      <c r="AK7">
        <f t="shared" si="0"/>
        <v>1</v>
      </c>
      <c r="AL7">
        <f t="shared" si="0"/>
        <v>1</v>
      </c>
      <c r="AM7">
        <f t="shared" ref="AM7:BB11" si="3">+IF(AM$2&gt;=$E7,1,0)</f>
        <v>1</v>
      </c>
      <c r="AN7">
        <f t="shared" si="3"/>
        <v>1</v>
      </c>
      <c r="AO7">
        <f t="shared" si="3"/>
        <v>1</v>
      </c>
      <c r="AP7">
        <f t="shared" si="3"/>
        <v>1</v>
      </c>
      <c r="AQ7">
        <f t="shared" si="3"/>
        <v>1</v>
      </c>
      <c r="AR7">
        <f t="shared" si="3"/>
        <v>1</v>
      </c>
      <c r="AS7">
        <f t="shared" si="3"/>
        <v>1</v>
      </c>
      <c r="AT7">
        <f t="shared" si="3"/>
        <v>1</v>
      </c>
      <c r="AU7">
        <f t="shared" si="3"/>
        <v>1</v>
      </c>
      <c r="AV7">
        <f t="shared" si="3"/>
        <v>1</v>
      </c>
      <c r="AW7">
        <f t="shared" si="3"/>
        <v>1</v>
      </c>
      <c r="AX7">
        <f t="shared" si="3"/>
        <v>1</v>
      </c>
      <c r="AY7">
        <f t="shared" si="3"/>
        <v>1</v>
      </c>
      <c r="AZ7">
        <f t="shared" si="3"/>
        <v>1</v>
      </c>
      <c r="BA7">
        <f t="shared" si="3"/>
        <v>1</v>
      </c>
      <c r="BB7">
        <f t="shared" si="3"/>
        <v>1</v>
      </c>
      <c r="BC7">
        <f t="shared" ref="BC7:BR11" si="4">+IF(BC$2&gt;=$E7,1,0)</f>
        <v>1</v>
      </c>
      <c r="BD7">
        <f t="shared" si="4"/>
        <v>1</v>
      </c>
      <c r="BE7">
        <f t="shared" si="4"/>
        <v>1</v>
      </c>
      <c r="BF7">
        <f t="shared" si="4"/>
        <v>1</v>
      </c>
      <c r="BG7">
        <f t="shared" si="4"/>
        <v>1</v>
      </c>
      <c r="BH7">
        <f t="shared" si="4"/>
        <v>1</v>
      </c>
      <c r="BI7">
        <f t="shared" si="4"/>
        <v>1</v>
      </c>
      <c r="BJ7">
        <f t="shared" si="4"/>
        <v>1</v>
      </c>
      <c r="BK7">
        <f t="shared" si="4"/>
        <v>1</v>
      </c>
      <c r="BL7">
        <f t="shared" si="4"/>
        <v>1</v>
      </c>
      <c r="BM7">
        <f t="shared" si="4"/>
        <v>1</v>
      </c>
      <c r="BN7">
        <f t="shared" si="4"/>
        <v>1</v>
      </c>
      <c r="BO7">
        <f t="shared" si="4"/>
        <v>1</v>
      </c>
      <c r="BP7">
        <f t="shared" si="4"/>
        <v>1</v>
      </c>
      <c r="BQ7">
        <f t="shared" si="4"/>
        <v>1</v>
      </c>
      <c r="BR7">
        <f t="shared" si="4"/>
        <v>1</v>
      </c>
      <c r="BS7">
        <f t="shared" ref="BS7:BZ11" si="5">+IF(BS$2&gt;=$E7,1,0)</f>
        <v>1</v>
      </c>
      <c r="BT7">
        <f t="shared" si="5"/>
        <v>1</v>
      </c>
      <c r="BU7">
        <f t="shared" si="5"/>
        <v>1</v>
      </c>
      <c r="BV7">
        <f t="shared" si="5"/>
        <v>1</v>
      </c>
      <c r="BW7">
        <f t="shared" si="5"/>
        <v>1</v>
      </c>
      <c r="BX7">
        <f t="shared" si="5"/>
        <v>1</v>
      </c>
      <c r="BY7">
        <f t="shared" si="5"/>
        <v>1</v>
      </c>
      <c r="BZ7">
        <f t="shared" si="5"/>
        <v>1</v>
      </c>
    </row>
    <row r="8" spans="1:78">
      <c r="A8" s="58"/>
      <c r="B8" s="7" t="e">
        <f>+_xlfn.XLOOKUP(I8,#REF!,#REF!)</f>
        <v>#REF!</v>
      </c>
      <c r="C8" s="8">
        <v>1</v>
      </c>
      <c r="D8" s="8" t="str">
        <f t="shared" si="1"/>
        <v>01-MK-28-10</v>
      </c>
      <c r="E8" s="58">
        <v>45658</v>
      </c>
      <c r="F8" s="59"/>
      <c r="G8" s="59"/>
      <c r="H8" s="9" t="s">
        <v>37</v>
      </c>
      <c r="I8" s="66" t="s">
        <v>1156</v>
      </c>
      <c r="J8" s="7" t="str">
        <f>+_xlfn.XLOOKUP(I8,'R4'!B:B,'R4'!C:C)</f>
        <v>AMR - GREYDER - CAT 150</v>
      </c>
      <c r="P8">
        <f t="shared" si="2"/>
        <v>0</v>
      </c>
      <c r="Q8">
        <f t="shared" si="2"/>
        <v>0</v>
      </c>
      <c r="R8">
        <f t="shared" si="2"/>
        <v>0</v>
      </c>
      <c r="S8">
        <f t="shared" si="2"/>
        <v>0</v>
      </c>
      <c r="T8">
        <f t="shared" si="2"/>
        <v>0</v>
      </c>
      <c r="U8">
        <f t="shared" si="2"/>
        <v>0</v>
      </c>
      <c r="V8">
        <f t="shared" si="2"/>
        <v>0</v>
      </c>
      <c r="W8">
        <f t="shared" si="2"/>
        <v>0</v>
      </c>
      <c r="X8">
        <f t="shared" si="2"/>
        <v>0</v>
      </c>
      <c r="Y8">
        <f t="shared" si="2"/>
        <v>0</v>
      </c>
      <c r="Z8">
        <f t="shared" si="2"/>
        <v>0</v>
      </c>
      <c r="AA8">
        <f t="shared" si="2"/>
        <v>0</v>
      </c>
      <c r="AB8">
        <f t="shared" si="2"/>
        <v>0</v>
      </c>
      <c r="AC8">
        <f t="shared" si="2"/>
        <v>0</v>
      </c>
      <c r="AD8">
        <f t="shared" si="2"/>
        <v>0</v>
      </c>
      <c r="AE8">
        <f t="shared" si="2"/>
        <v>1</v>
      </c>
      <c r="AF8">
        <f t="shared" ref="AF8:AM11" si="6">+IF(AF$2&gt;=$E8,1,0)</f>
        <v>1</v>
      </c>
      <c r="AG8">
        <f t="shared" si="6"/>
        <v>1</v>
      </c>
      <c r="AH8">
        <f t="shared" si="6"/>
        <v>1</v>
      </c>
      <c r="AI8">
        <f t="shared" si="6"/>
        <v>1</v>
      </c>
      <c r="AJ8">
        <f t="shared" si="6"/>
        <v>1</v>
      </c>
      <c r="AK8">
        <f t="shared" si="6"/>
        <v>1</v>
      </c>
      <c r="AL8">
        <f t="shared" si="6"/>
        <v>1</v>
      </c>
      <c r="AM8">
        <f t="shared" si="6"/>
        <v>1</v>
      </c>
      <c r="AN8">
        <f t="shared" si="3"/>
        <v>1</v>
      </c>
      <c r="AO8">
        <f t="shared" si="3"/>
        <v>1</v>
      </c>
      <c r="AP8">
        <f t="shared" si="3"/>
        <v>1</v>
      </c>
      <c r="AQ8">
        <f t="shared" si="3"/>
        <v>1</v>
      </c>
      <c r="AR8">
        <f t="shared" si="3"/>
        <v>1</v>
      </c>
      <c r="AS8">
        <f t="shared" si="3"/>
        <v>1</v>
      </c>
      <c r="AT8">
        <f t="shared" si="3"/>
        <v>1</v>
      </c>
      <c r="AU8">
        <f t="shared" si="3"/>
        <v>1</v>
      </c>
      <c r="AV8">
        <f t="shared" si="3"/>
        <v>1</v>
      </c>
      <c r="AW8">
        <f t="shared" si="3"/>
        <v>1</v>
      </c>
      <c r="AX8">
        <f t="shared" si="3"/>
        <v>1</v>
      </c>
      <c r="AY8">
        <f t="shared" si="3"/>
        <v>1</v>
      </c>
      <c r="AZ8">
        <f t="shared" si="3"/>
        <v>1</v>
      </c>
      <c r="BA8">
        <f t="shared" si="3"/>
        <v>1</v>
      </c>
      <c r="BB8">
        <f t="shared" si="3"/>
        <v>1</v>
      </c>
      <c r="BC8">
        <f t="shared" si="4"/>
        <v>1</v>
      </c>
      <c r="BD8">
        <f t="shared" si="4"/>
        <v>1</v>
      </c>
      <c r="BE8">
        <f t="shared" si="4"/>
        <v>1</v>
      </c>
      <c r="BF8">
        <f t="shared" si="4"/>
        <v>1</v>
      </c>
      <c r="BG8">
        <f t="shared" si="4"/>
        <v>1</v>
      </c>
      <c r="BH8">
        <f t="shared" si="4"/>
        <v>1</v>
      </c>
      <c r="BI8">
        <f t="shared" si="4"/>
        <v>1</v>
      </c>
      <c r="BJ8">
        <f t="shared" si="4"/>
        <v>1</v>
      </c>
      <c r="BK8">
        <f t="shared" si="4"/>
        <v>1</v>
      </c>
      <c r="BL8">
        <f t="shared" si="4"/>
        <v>1</v>
      </c>
      <c r="BM8">
        <f t="shared" si="4"/>
        <v>1</v>
      </c>
      <c r="BN8">
        <f t="shared" si="4"/>
        <v>1</v>
      </c>
      <c r="BO8">
        <f t="shared" si="4"/>
        <v>1</v>
      </c>
      <c r="BP8">
        <f t="shared" si="4"/>
        <v>1</v>
      </c>
      <c r="BQ8">
        <f t="shared" si="4"/>
        <v>1</v>
      </c>
      <c r="BR8">
        <f t="shared" si="4"/>
        <v>1</v>
      </c>
      <c r="BS8">
        <f t="shared" si="5"/>
        <v>1</v>
      </c>
      <c r="BT8">
        <f t="shared" si="5"/>
        <v>1</v>
      </c>
      <c r="BU8">
        <f t="shared" si="5"/>
        <v>1</v>
      </c>
      <c r="BV8">
        <f t="shared" si="5"/>
        <v>1</v>
      </c>
      <c r="BW8">
        <f t="shared" si="5"/>
        <v>1</v>
      </c>
      <c r="BX8">
        <f t="shared" si="5"/>
        <v>1</v>
      </c>
      <c r="BY8">
        <f t="shared" si="5"/>
        <v>1</v>
      </c>
      <c r="BZ8">
        <f t="shared" si="5"/>
        <v>1</v>
      </c>
    </row>
    <row r="9" spans="1:78">
      <c r="A9" s="58"/>
      <c r="B9" s="7" t="e">
        <f>+_xlfn.XLOOKUP(I9,#REF!,#REF!)</f>
        <v>#REF!</v>
      </c>
      <c r="C9" s="8">
        <v>1</v>
      </c>
      <c r="D9" s="8" t="str">
        <f t="shared" si="1"/>
        <v>01-MK-28-10</v>
      </c>
      <c r="E9" s="58">
        <v>45717</v>
      </c>
      <c r="F9" s="59"/>
      <c r="G9" s="59"/>
      <c r="H9" s="9" t="s">
        <v>37</v>
      </c>
      <c r="I9" s="66" t="s">
        <v>1157</v>
      </c>
      <c r="J9" s="7" t="str">
        <f>+_xlfn.XLOOKUP(I9,'R4'!B:B,'R4'!C:C)</f>
        <v>AMR - GREYDER - CAT 150</v>
      </c>
      <c r="P9">
        <f t="shared" si="2"/>
        <v>0</v>
      </c>
      <c r="Q9">
        <f t="shared" si="2"/>
        <v>0</v>
      </c>
      <c r="R9">
        <f t="shared" si="2"/>
        <v>0</v>
      </c>
      <c r="S9">
        <f t="shared" si="2"/>
        <v>0</v>
      </c>
      <c r="T9">
        <f t="shared" si="2"/>
        <v>0</v>
      </c>
      <c r="U9">
        <f t="shared" si="2"/>
        <v>0</v>
      </c>
      <c r="V9">
        <f t="shared" si="2"/>
        <v>0</v>
      </c>
      <c r="W9">
        <f t="shared" si="2"/>
        <v>0</v>
      </c>
      <c r="X9">
        <f t="shared" si="2"/>
        <v>0</v>
      </c>
      <c r="Y9">
        <f t="shared" si="2"/>
        <v>0</v>
      </c>
      <c r="Z9">
        <f t="shared" si="2"/>
        <v>0</v>
      </c>
      <c r="AA9">
        <f t="shared" si="2"/>
        <v>0</v>
      </c>
      <c r="AB9">
        <f t="shared" si="2"/>
        <v>0</v>
      </c>
      <c r="AC9">
        <f t="shared" si="2"/>
        <v>0</v>
      </c>
      <c r="AD9">
        <f t="shared" si="2"/>
        <v>0</v>
      </c>
      <c r="AE9">
        <f t="shared" si="2"/>
        <v>0</v>
      </c>
      <c r="AF9">
        <f t="shared" si="6"/>
        <v>0</v>
      </c>
      <c r="AG9">
        <f t="shared" si="6"/>
        <v>1</v>
      </c>
      <c r="AH9">
        <f t="shared" si="6"/>
        <v>1</v>
      </c>
      <c r="AI9">
        <f t="shared" si="6"/>
        <v>1</v>
      </c>
      <c r="AJ9">
        <f t="shared" si="6"/>
        <v>1</v>
      </c>
      <c r="AK9">
        <f t="shared" si="6"/>
        <v>1</v>
      </c>
      <c r="AL9">
        <f t="shared" si="6"/>
        <v>1</v>
      </c>
      <c r="AM9">
        <f t="shared" si="6"/>
        <v>1</v>
      </c>
      <c r="AN9">
        <f t="shared" si="3"/>
        <v>1</v>
      </c>
      <c r="AO9">
        <f t="shared" si="3"/>
        <v>1</v>
      </c>
      <c r="AP9">
        <f t="shared" si="3"/>
        <v>1</v>
      </c>
      <c r="AQ9">
        <f t="shared" si="3"/>
        <v>1</v>
      </c>
      <c r="AR9">
        <f t="shared" si="3"/>
        <v>1</v>
      </c>
      <c r="AS9">
        <f t="shared" si="3"/>
        <v>1</v>
      </c>
      <c r="AT9">
        <f t="shared" si="3"/>
        <v>1</v>
      </c>
      <c r="AU9">
        <f t="shared" si="3"/>
        <v>1</v>
      </c>
      <c r="AV9">
        <f t="shared" si="3"/>
        <v>1</v>
      </c>
      <c r="AW9">
        <f t="shared" si="3"/>
        <v>1</v>
      </c>
      <c r="AX9">
        <f t="shared" si="3"/>
        <v>1</v>
      </c>
      <c r="AY9">
        <f t="shared" si="3"/>
        <v>1</v>
      </c>
      <c r="AZ9">
        <f t="shared" si="3"/>
        <v>1</v>
      </c>
      <c r="BA9">
        <f t="shared" si="3"/>
        <v>1</v>
      </c>
      <c r="BB9">
        <f t="shared" si="3"/>
        <v>1</v>
      </c>
      <c r="BC9">
        <f t="shared" si="4"/>
        <v>1</v>
      </c>
      <c r="BD9">
        <f t="shared" si="4"/>
        <v>1</v>
      </c>
      <c r="BE9">
        <f t="shared" si="4"/>
        <v>1</v>
      </c>
      <c r="BF9">
        <f t="shared" si="4"/>
        <v>1</v>
      </c>
      <c r="BG9">
        <f t="shared" si="4"/>
        <v>1</v>
      </c>
      <c r="BH9">
        <f t="shared" si="4"/>
        <v>1</v>
      </c>
      <c r="BI9">
        <f t="shared" si="4"/>
        <v>1</v>
      </c>
      <c r="BJ9">
        <f t="shared" si="4"/>
        <v>1</v>
      </c>
      <c r="BK9">
        <f t="shared" si="4"/>
        <v>1</v>
      </c>
      <c r="BL9">
        <f t="shared" si="4"/>
        <v>1</v>
      </c>
      <c r="BM9">
        <f t="shared" si="4"/>
        <v>1</v>
      </c>
      <c r="BN9">
        <f t="shared" si="4"/>
        <v>1</v>
      </c>
      <c r="BO9">
        <f t="shared" si="4"/>
        <v>1</v>
      </c>
      <c r="BP9">
        <f t="shared" si="4"/>
        <v>1</v>
      </c>
      <c r="BQ9">
        <f t="shared" si="4"/>
        <v>1</v>
      </c>
      <c r="BR9">
        <f t="shared" si="4"/>
        <v>1</v>
      </c>
      <c r="BS9">
        <f t="shared" si="5"/>
        <v>1</v>
      </c>
      <c r="BT9">
        <f t="shared" si="5"/>
        <v>1</v>
      </c>
      <c r="BU9">
        <f t="shared" si="5"/>
        <v>1</v>
      </c>
      <c r="BV9">
        <f t="shared" si="5"/>
        <v>1</v>
      </c>
      <c r="BW9">
        <f t="shared" si="5"/>
        <v>1</v>
      </c>
      <c r="BX9">
        <f t="shared" si="5"/>
        <v>1</v>
      </c>
      <c r="BY9">
        <f t="shared" si="5"/>
        <v>1</v>
      </c>
      <c r="BZ9">
        <f t="shared" si="5"/>
        <v>1</v>
      </c>
    </row>
    <row r="10" spans="1:78">
      <c r="A10" s="58"/>
      <c r="B10" s="7" t="e">
        <f>+_xlfn.XLOOKUP(I10,#REF!,#REF!)</f>
        <v>#REF!</v>
      </c>
      <c r="C10" s="8">
        <v>1</v>
      </c>
      <c r="D10" s="8" t="str">
        <f t="shared" si="1"/>
        <v>01-MK-28-10</v>
      </c>
      <c r="E10" s="58">
        <v>45536</v>
      </c>
      <c r="F10" s="59"/>
      <c r="G10" s="59"/>
      <c r="H10" s="9" t="s">
        <v>37</v>
      </c>
      <c r="I10" s="66" t="s">
        <v>1158</v>
      </c>
      <c r="J10" s="7" t="str">
        <f>+_xlfn.XLOOKUP(I10,'R4'!B:B,'R4'!C:C)</f>
        <v>AMR - GREYDER - CAT 150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1</v>
      </c>
      <c r="AB10">
        <f t="shared" si="2"/>
        <v>1</v>
      </c>
      <c r="AC10">
        <f t="shared" si="2"/>
        <v>1</v>
      </c>
      <c r="AD10">
        <f t="shared" si="2"/>
        <v>1</v>
      </c>
      <c r="AE10">
        <f t="shared" si="2"/>
        <v>1</v>
      </c>
      <c r="AF10">
        <f t="shared" si="6"/>
        <v>1</v>
      </c>
      <c r="AG10">
        <f t="shared" si="6"/>
        <v>1</v>
      </c>
      <c r="AH10">
        <f t="shared" si="6"/>
        <v>1</v>
      </c>
      <c r="AI10">
        <f t="shared" si="6"/>
        <v>1</v>
      </c>
      <c r="AJ10">
        <f t="shared" si="6"/>
        <v>1</v>
      </c>
      <c r="AK10">
        <f t="shared" si="6"/>
        <v>1</v>
      </c>
      <c r="AL10">
        <f t="shared" si="6"/>
        <v>1</v>
      </c>
      <c r="AM10">
        <f t="shared" si="6"/>
        <v>1</v>
      </c>
      <c r="AN10">
        <f t="shared" si="3"/>
        <v>1</v>
      </c>
      <c r="AO10">
        <f t="shared" si="3"/>
        <v>1</v>
      </c>
      <c r="AP10">
        <f t="shared" si="3"/>
        <v>1</v>
      </c>
      <c r="AQ10">
        <f t="shared" si="3"/>
        <v>1</v>
      </c>
      <c r="AR10">
        <f t="shared" si="3"/>
        <v>1</v>
      </c>
      <c r="AS10">
        <f t="shared" si="3"/>
        <v>1</v>
      </c>
      <c r="AT10">
        <f t="shared" si="3"/>
        <v>1</v>
      </c>
      <c r="AU10">
        <f t="shared" si="3"/>
        <v>1</v>
      </c>
      <c r="AV10">
        <f t="shared" si="3"/>
        <v>1</v>
      </c>
      <c r="AW10">
        <f t="shared" si="3"/>
        <v>1</v>
      </c>
      <c r="AX10">
        <f t="shared" si="3"/>
        <v>1</v>
      </c>
      <c r="AY10">
        <f t="shared" si="3"/>
        <v>1</v>
      </c>
      <c r="AZ10">
        <f t="shared" si="3"/>
        <v>1</v>
      </c>
      <c r="BA10">
        <f t="shared" si="3"/>
        <v>1</v>
      </c>
      <c r="BB10">
        <f t="shared" si="3"/>
        <v>1</v>
      </c>
      <c r="BC10">
        <f t="shared" si="4"/>
        <v>1</v>
      </c>
      <c r="BD10">
        <f t="shared" si="4"/>
        <v>1</v>
      </c>
      <c r="BE10">
        <f t="shared" si="4"/>
        <v>1</v>
      </c>
      <c r="BF10">
        <f t="shared" si="4"/>
        <v>1</v>
      </c>
      <c r="BG10">
        <f t="shared" si="4"/>
        <v>1</v>
      </c>
      <c r="BH10">
        <f t="shared" si="4"/>
        <v>1</v>
      </c>
      <c r="BI10">
        <f t="shared" si="4"/>
        <v>1</v>
      </c>
      <c r="BJ10">
        <f t="shared" si="4"/>
        <v>1</v>
      </c>
      <c r="BK10">
        <f t="shared" si="4"/>
        <v>1</v>
      </c>
      <c r="BL10">
        <f t="shared" si="4"/>
        <v>1</v>
      </c>
      <c r="BM10">
        <f t="shared" si="4"/>
        <v>1</v>
      </c>
      <c r="BN10">
        <f t="shared" si="4"/>
        <v>1</v>
      </c>
      <c r="BO10">
        <f t="shared" si="4"/>
        <v>1</v>
      </c>
      <c r="BP10">
        <f t="shared" si="4"/>
        <v>1</v>
      </c>
      <c r="BQ10">
        <f t="shared" si="4"/>
        <v>1</v>
      </c>
      <c r="BR10">
        <f t="shared" si="4"/>
        <v>1</v>
      </c>
      <c r="BS10">
        <f t="shared" si="5"/>
        <v>1</v>
      </c>
      <c r="BT10">
        <f t="shared" si="5"/>
        <v>1</v>
      </c>
      <c r="BU10">
        <f t="shared" si="5"/>
        <v>1</v>
      </c>
      <c r="BV10">
        <f t="shared" si="5"/>
        <v>1</v>
      </c>
      <c r="BW10">
        <f t="shared" si="5"/>
        <v>1</v>
      </c>
      <c r="BX10">
        <f t="shared" si="5"/>
        <v>1</v>
      </c>
      <c r="BY10">
        <f t="shared" si="5"/>
        <v>1</v>
      </c>
      <c r="BZ10">
        <f t="shared" si="5"/>
        <v>1</v>
      </c>
    </row>
    <row r="11" spans="1:78">
      <c r="A11" s="58"/>
      <c r="B11" s="7" t="e">
        <f>+_xlfn.XLOOKUP(I11,#REF!,#REF!)</f>
        <v>#REF!</v>
      </c>
      <c r="C11" s="8">
        <v>1</v>
      </c>
      <c r="D11" s="8" t="str">
        <f t="shared" si="1"/>
        <v>01-MK-28-10</v>
      </c>
      <c r="E11" s="58">
        <v>45597</v>
      </c>
      <c r="F11" s="59"/>
      <c r="G11" s="59"/>
      <c r="H11" s="9" t="s">
        <v>37</v>
      </c>
      <c r="I11" s="66" t="s">
        <v>1159</v>
      </c>
      <c r="J11" s="7" t="str">
        <f>+_xlfn.XLOOKUP(I11,'R4'!B:B,'R4'!C:C)</f>
        <v>AMR - GREYDER - CAT 150</v>
      </c>
      <c r="P11">
        <f t="shared" si="2"/>
        <v>0</v>
      </c>
      <c r="Q11">
        <f t="shared" si="2"/>
        <v>0</v>
      </c>
      <c r="R11">
        <f t="shared" si="2"/>
        <v>0</v>
      </c>
      <c r="S11">
        <f t="shared" si="2"/>
        <v>0</v>
      </c>
      <c r="T11">
        <f t="shared" si="2"/>
        <v>0</v>
      </c>
      <c r="U11">
        <f t="shared" si="2"/>
        <v>0</v>
      </c>
      <c r="V11">
        <f t="shared" si="2"/>
        <v>0</v>
      </c>
      <c r="W11">
        <f t="shared" si="2"/>
        <v>0</v>
      </c>
      <c r="X11">
        <f t="shared" si="2"/>
        <v>0</v>
      </c>
      <c r="Y11">
        <f t="shared" si="2"/>
        <v>0</v>
      </c>
      <c r="Z11">
        <f t="shared" si="2"/>
        <v>0</v>
      </c>
      <c r="AA11">
        <f t="shared" si="2"/>
        <v>0</v>
      </c>
      <c r="AB11">
        <f t="shared" si="2"/>
        <v>0</v>
      </c>
      <c r="AC11">
        <f t="shared" si="2"/>
        <v>1</v>
      </c>
      <c r="AD11">
        <f t="shared" si="2"/>
        <v>1</v>
      </c>
      <c r="AE11">
        <f t="shared" si="2"/>
        <v>1</v>
      </c>
      <c r="AF11">
        <f t="shared" si="6"/>
        <v>1</v>
      </c>
      <c r="AG11">
        <f t="shared" si="6"/>
        <v>1</v>
      </c>
      <c r="AH11">
        <f t="shared" si="6"/>
        <v>1</v>
      </c>
      <c r="AI11">
        <f t="shared" si="6"/>
        <v>1</v>
      </c>
      <c r="AJ11">
        <f t="shared" si="6"/>
        <v>1</v>
      </c>
      <c r="AK11">
        <f t="shared" si="6"/>
        <v>1</v>
      </c>
      <c r="AL11">
        <f t="shared" si="6"/>
        <v>1</v>
      </c>
      <c r="AM11">
        <f t="shared" si="6"/>
        <v>1</v>
      </c>
      <c r="AN11">
        <f t="shared" si="3"/>
        <v>1</v>
      </c>
      <c r="AO11">
        <f t="shared" si="3"/>
        <v>1</v>
      </c>
      <c r="AP11">
        <f t="shared" si="3"/>
        <v>1</v>
      </c>
      <c r="AQ11">
        <f t="shared" si="3"/>
        <v>1</v>
      </c>
      <c r="AR11">
        <f t="shared" si="3"/>
        <v>1</v>
      </c>
      <c r="AS11">
        <f t="shared" si="3"/>
        <v>1</v>
      </c>
      <c r="AT11">
        <f t="shared" si="3"/>
        <v>1</v>
      </c>
      <c r="AU11">
        <f t="shared" si="3"/>
        <v>1</v>
      </c>
      <c r="AV11">
        <f t="shared" si="3"/>
        <v>1</v>
      </c>
      <c r="AW11">
        <f t="shared" si="3"/>
        <v>1</v>
      </c>
      <c r="AX11">
        <f t="shared" si="3"/>
        <v>1</v>
      </c>
      <c r="AY11">
        <f t="shared" si="3"/>
        <v>1</v>
      </c>
      <c r="AZ11">
        <f t="shared" si="3"/>
        <v>1</v>
      </c>
      <c r="BA11">
        <f t="shared" si="3"/>
        <v>1</v>
      </c>
      <c r="BB11">
        <f t="shared" si="3"/>
        <v>1</v>
      </c>
      <c r="BC11">
        <f t="shared" si="4"/>
        <v>1</v>
      </c>
      <c r="BD11">
        <f t="shared" si="4"/>
        <v>1</v>
      </c>
      <c r="BE11">
        <f t="shared" si="4"/>
        <v>1</v>
      </c>
      <c r="BF11">
        <f t="shared" si="4"/>
        <v>1</v>
      </c>
      <c r="BG11">
        <f t="shared" si="4"/>
        <v>1</v>
      </c>
      <c r="BH11">
        <f t="shared" si="4"/>
        <v>1</v>
      </c>
      <c r="BI11">
        <f t="shared" si="4"/>
        <v>1</v>
      </c>
      <c r="BJ11">
        <f t="shared" si="4"/>
        <v>1</v>
      </c>
      <c r="BK11">
        <f t="shared" si="4"/>
        <v>1</v>
      </c>
      <c r="BL11">
        <f t="shared" si="4"/>
        <v>1</v>
      </c>
      <c r="BM11">
        <f t="shared" si="4"/>
        <v>1</v>
      </c>
      <c r="BN11">
        <f t="shared" si="4"/>
        <v>1</v>
      </c>
      <c r="BO11">
        <f t="shared" si="4"/>
        <v>1</v>
      </c>
      <c r="BP11">
        <f t="shared" si="4"/>
        <v>1</v>
      </c>
      <c r="BQ11">
        <f t="shared" si="4"/>
        <v>1</v>
      </c>
      <c r="BR11">
        <f t="shared" si="4"/>
        <v>1</v>
      </c>
      <c r="BS11">
        <f t="shared" si="5"/>
        <v>1</v>
      </c>
      <c r="BT11">
        <f t="shared" si="5"/>
        <v>1</v>
      </c>
      <c r="BU11">
        <f t="shared" si="5"/>
        <v>1</v>
      </c>
      <c r="BV11">
        <f t="shared" si="5"/>
        <v>1</v>
      </c>
      <c r="BW11">
        <f t="shared" si="5"/>
        <v>1</v>
      </c>
      <c r="BX11">
        <f t="shared" si="5"/>
        <v>1</v>
      </c>
      <c r="BY11">
        <f t="shared" si="5"/>
        <v>1</v>
      </c>
      <c r="BZ11">
        <f t="shared" si="5"/>
        <v>1</v>
      </c>
    </row>
    <row r="12" spans="1:78">
      <c r="B12" s="66"/>
      <c r="C12" s="69"/>
      <c r="D12" s="69"/>
      <c r="E12" s="70"/>
      <c r="F12" s="70"/>
      <c r="G12" s="70"/>
      <c r="H12" s="71"/>
      <c r="I12" s="66"/>
      <c r="J12" s="66"/>
    </row>
    <row r="13" spans="1:78">
      <c r="P13" s="67">
        <v>0</v>
      </c>
      <c r="Q13" s="67">
        <v>24194.865820514242</v>
      </c>
      <c r="R13" s="67">
        <v>295369.68306978903</v>
      </c>
      <c r="S13" s="67">
        <v>69640.790509696642</v>
      </c>
      <c r="T13" s="67">
        <v>0</v>
      </c>
      <c r="U13" s="67">
        <v>0</v>
      </c>
      <c r="V13" s="67">
        <v>0</v>
      </c>
      <c r="W13" s="67">
        <v>35823.578999999962</v>
      </c>
      <c r="X13" s="67">
        <v>27215.958600000162</v>
      </c>
      <c r="Y13" s="67">
        <v>104170.16839999985</v>
      </c>
      <c r="Z13" s="67">
        <v>160899.14408510955</v>
      </c>
      <c r="AA13" s="67">
        <v>603891.61972133687</v>
      </c>
      <c r="AB13" s="67">
        <v>571815.05133111065</v>
      </c>
      <c r="AC13" s="67">
        <v>529099.69023909501</v>
      </c>
      <c r="AD13" s="67">
        <v>485385.49361851427</v>
      </c>
      <c r="AE13" s="67">
        <v>396808.05487736157</v>
      </c>
      <c r="AF13" s="67">
        <v>445567.87134065334</v>
      </c>
      <c r="AG13" s="67">
        <v>567025.16853553231</v>
      </c>
      <c r="AH13" s="67">
        <v>784196.08698530553</v>
      </c>
      <c r="AI13" s="67">
        <v>893396.4988828334</v>
      </c>
      <c r="AJ13" s="67">
        <v>963992.51055143168</v>
      </c>
      <c r="AK13" s="67">
        <v>963950.51478156424</v>
      </c>
      <c r="AL13" s="67">
        <v>963735.68063682737</v>
      </c>
      <c r="AM13" s="67">
        <v>933388.8412671783</v>
      </c>
      <c r="AN13" s="67">
        <v>899939.48293384491</v>
      </c>
      <c r="AO13" s="67">
        <v>580307.64449253271</v>
      </c>
      <c r="AP13" s="67">
        <v>295904.78524895036</v>
      </c>
      <c r="AQ13" s="67">
        <v>206068.26253167703</v>
      </c>
      <c r="AR13" s="67">
        <v>370453.62223350519</v>
      </c>
      <c r="AS13" s="67">
        <v>541895.78603993764</v>
      </c>
      <c r="AT13" s="67">
        <v>686394.86467268644</v>
      </c>
      <c r="AU13" s="67">
        <v>926560.27514692361</v>
      </c>
      <c r="AV13" s="67">
        <v>926612.43970321503</v>
      </c>
      <c r="AW13" s="67">
        <v>926560.27514692361</v>
      </c>
      <c r="AX13" s="67">
        <v>919133.72849696502</v>
      </c>
      <c r="AY13" s="67">
        <v>914345.36125462572</v>
      </c>
      <c r="AZ13" s="67">
        <v>824190.59027425526</v>
      </c>
      <c r="BA13" s="67">
        <v>458172.27175739518</v>
      </c>
      <c r="BB13" s="67">
        <v>103405.01550547317</v>
      </c>
      <c r="BC13" s="67">
        <v>0</v>
      </c>
      <c r="BD13" s="67">
        <v>0</v>
      </c>
      <c r="BE13" s="67">
        <v>0</v>
      </c>
      <c r="BF13" s="67">
        <v>0</v>
      </c>
      <c r="BG13" s="67">
        <v>0</v>
      </c>
      <c r="BH13" s="67">
        <v>0</v>
      </c>
      <c r="BI13" s="67">
        <v>0</v>
      </c>
      <c r="BJ13" s="67">
        <v>0</v>
      </c>
      <c r="BK13" s="67">
        <v>0</v>
      </c>
      <c r="BL13" s="67">
        <v>0</v>
      </c>
      <c r="BM13" s="67">
        <v>0</v>
      </c>
      <c r="BN13" s="67">
        <v>0</v>
      </c>
      <c r="BO13" s="67">
        <v>0</v>
      </c>
      <c r="BP13" s="67">
        <v>0</v>
      </c>
      <c r="BQ13" s="67">
        <v>0</v>
      </c>
      <c r="BR13" s="67">
        <v>0</v>
      </c>
      <c r="BS13" s="67">
        <v>0</v>
      </c>
      <c r="BT13" s="67">
        <v>0</v>
      </c>
      <c r="BU13" s="67">
        <v>0</v>
      </c>
      <c r="BV13" s="67">
        <v>0</v>
      </c>
      <c r="BW13" s="67">
        <v>0</v>
      </c>
      <c r="BX13" s="67">
        <v>0</v>
      </c>
      <c r="BY13" s="67">
        <v>0</v>
      </c>
      <c r="BZ13" s="67">
        <v>0</v>
      </c>
    </row>
    <row r="14" spans="1:78">
      <c r="J14" t="s">
        <v>7464</v>
      </c>
      <c r="L14" s="75" t="s">
        <v>1</v>
      </c>
      <c r="M14" s="75" t="s">
        <v>26</v>
      </c>
      <c r="N14" s="75" t="s">
        <v>36</v>
      </c>
      <c r="O14" s="75" t="s">
        <v>2607</v>
      </c>
      <c r="P14" s="76" t="s">
        <v>7403</v>
      </c>
      <c r="Q14" s="76" t="s">
        <v>7404</v>
      </c>
      <c r="R14" s="76" t="s">
        <v>447</v>
      </c>
      <c r="S14" s="76" t="s">
        <v>1590</v>
      </c>
      <c r="T14" s="76" t="s">
        <v>99</v>
      </c>
      <c r="U14" s="76" t="s">
        <v>110</v>
      </c>
      <c r="V14" s="76" t="s">
        <v>144</v>
      </c>
      <c r="W14" s="76" t="s">
        <v>154</v>
      </c>
      <c r="X14" s="76" t="s">
        <v>114</v>
      </c>
      <c r="Y14" s="76" t="s">
        <v>202</v>
      </c>
      <c r="Z14" s="76" t="s">
        <v>128</v>
      </c>
      <c r="AA14" s="76" t="s">
        <v>133</v>
      </c>
      <c r="AB14" s="76" t="s">
        <v>160</v>
      </c>
      <c r="AC14" s="76" t="s">
        <v>247</v>
      </c>
      <c r="AD14" s="76" t="s">
        <v>135</v>
      </c>
      <c r="AE14" s="76" t="s">
        <v>197</v>
      </c>
      <c r="AF14" s="76" t="s">
        <v>575</v>
      </c>
      <c r="AG14" s="76" t="s">
        <v>538</v>
      </c>
      <c r="AH14" s="76" t="s">
        <v>7405</v>
      </c>
      <c r="AI14" s="76" t="s">
        <v>7406</v>
      </c>
      <c r="AJ14" s="76" t="s">
        <v>7407</v>
      </c>
      <c r="AK14" s="76" t="s">
        <v>7408</v>
      </c>
      <c r="AL14" s="76" t="s">
        <v>7409</v>
      </c>
      <c r="AM14" s="76" t="s">
        <v>7410</v>
      </c>
      <c r="AN14" s="76" t="s">
        <v>572</v>
      </c>
      <c r="AO14" s="76" t="s">
        <v>7411</v>
      </c>
      <c r="AP14" s="76" t="s">
        <v>7412</v>
      </c>
      <c r="AQ14" s="76" t="s">
        <v>7413</v>
      </c>
      <c r="AR14" s="76" t="s">
        <v>7414</v>
      </c>
      <c r="AS14" s="76" t="s">
        <v>7415</v>
      </c>
      <c r="AT14" s="76" t="s">
        <v>7416</v>
      </c>
      <c r="AU14" s="76" t="s">
        <v>7417</v>
      </c>
      <c r="AV14" s="76" t="s">
        <v>7418</v>
      </c>
      <c r="AW14" s="76" t="s">
        <v>7419</v>
      </c>
      <c r="AX14" s="76" t="s">
        <v>7420</v>
      </c>
      <c r="AY14" s="76" t="s">
        <v>7421</v>
      </c>
      <c r="AZ14" s="76" t="s">
        <v>7422</v>
      </c>
      <c r="BA14" s="76" t="s">
        <v>7423</v>
      </c>
      <c r="BB14" s="76" t="s">
        <v>7424</v>
      </c>
      <c r="BC14" s="76" t="s">
        <v>7425</v>
      </c>
      <c r="BD14" s="76" t="s">
        <v>7426</v>
      </c>
      <c r="BE14" s="76" t="s">
        <v>7427</v>
      </c>
      <c r="BF14" s="76" t="s">
        <v>7428</v>
      </c>
      <c r="BG14" s="76" t="s">
        <v>7429</v>
      </c>
      <c r="BH14" s="76" t="s">
        <v>7430</v>
      </c>
      <c r="BI14" s="76" t="s">
        <v>7431</v>
      </c>
      <c r="BJ14" s="76" t="s">
        <v>7432</v>
      </c>
      <c r="BK14" s="76" t="s">
        <v>7433</v>
      </c>
      <c r="BL14" s="76" t="s">
        <v>7434</v>
      </c>
      <c r="BM14" s="76" t="s">
        <v>7435</v>
      </c>
      <c r="BN14" s="76" t="s">
        <v>7436</v>
      </c>
      <c r="BO14" s="76" t="s">
        <v>7437</v>
      </c>
      <c r="BP14" s="76" t="s">
        <v>7438</v>
      </c>
      <c r="BQ14" s="76" t="s">
        <v>7439</v>
      </c>
      <c r="BR14" s="76" t="s">
        <v>7440</v>
      </c>
      <c r="BS14" s="76" t="s">
        <v>7441</v>
      </c>
      <c r="BT14" s="76" t="s">
        <v>7442</v>
      </c>
      <c r="BU14" s="76" t="s">
        <v>7443</v>
      </c>
      <c r="BV14" s="76" t="s">
        <v>7444</v>
      </c>
      <c r="BW14" s="76" t="s">
        <v>7445</v>
      </c>
      <c r="BX14" s="76" t="s">
        <v>7446</v>
      </c>
      <c r="BY14" s="76" t="s">
        <v>7447</v>
      </c>
      <c r="BZ14" s="76" t="s">
        <v>7448</v>
      </c>
    </row>
    <row r="15" spans="1:78">
      <c r="A15" s="86" t="s">
        <v>1148</v>
      </c>
      <c r="F15" t="str">
        <f>+_xlfn.XLOOKUP(L15,'L4'!B:B,'L4'!D:D)</f>
        <v>m³</v>
      </c>
      <c r="G15">
        <v>0.2</v>
      </c>
      <c r="J15" t="s">
        <v>13</v>
      </c>
      <c r="K15" s="84">
        <v>0.5512270101767478</v>
      </c>
      <c r="L15" t="s">
        <v>2</v>
      </c>
      <c r="M15" t="s">
        <v>38</v>
      </c>
      <c r="N15" t="s">
        <v>35</v>
      </c>
      <c r="O15" t="s">
        <v>2608</v>
      </c>
      <c r="P15" s="74">
        <f>+IFERROR(SUMIFS(#REF!,#REF!,$L15,#REF!,$M15)*$G15,0)</f>
        <v>0</v>
      </c>
      <c r="Q15" s="74">
        <f>+IFERROR(SUMIFS(#REF!,#REF!,$L15,#REF!,$M15)*$G15,0)</f>
        <v>0</v>
      </c>
      <c r="R15" s="74">
        <f>+IFERROR(SUMIFS(#REF!,#REF!,$L15,#REF!,$M15)*$G15,0)</f>
        <v>0</v>
      </c>
      <c r="S15" s="74">
        <f>+IFERROR(SUMIFS(#REF!,#REF!,$L15,#REF!,$M15)*$G15,0)</f>
        <v>0</v>
      </c>
      <c r="T15" s="74">
        <f>+IFERROR(SUMIFS(#REF!,#REF!,$L15,#REF!,$M15)*$G15,0)</f>
        <v>0</v>
      </c>
      <c r="U15" s="74">
        <f>+IFERROR(SUMIFS(#REF!,#REF!,$L15,#REF!,$M15)*$G15,0)</f>
        <v>0</v>
      </c>
      <c r="V15" s="74">
        <f>+IFERROR(SUMIFS(#REF!,#REF!,$L15,#REF!,$M15)*$G15,0)</f>
        <v>0</v>
      </c>
      <c r="W15" s="74">
        <f>+IFERROR(SUMIFS(#REF!,#REF!,$L15,#REF!,$M15)*$G15,0)</f>
        <v>0</v>
      </c>
      <c r="X15" s="74">
        <f>+IFERROR(SUMIFS(#REF!,#REF!,$L15,#REF!,$M15)*$G15,0)</f>
        <v>0</v>
      </c>
      <c r="Y15" s="74">
        <f>+IFERROR(SUMIFS(#REF!,#REF!,$L15,#REF!,$M15)*$G15,0)</f>
        <v>0</v>
      </c>
      <c r="Z15" s="74">
        <f>+IFERROR(SUMIFS(#REF!,#REF!,$L15,#REF!,$M15)*$G15,0)</f>
        <v>0</v>
      </c>
      <c r="AA15" s="74">
        <f>+IFERROR(SUMIFS(#REF!,#REF!,$L15,#REF!,$M15)*$G15,0)</f>
        <v>0</v>
      </c>
      <c r="AB15" s="74">
        <f>+IFERROR(SUMIFS(#REF!,#REF!,$L15,#REF!,$M15)*$G15,0)</f>
        <v>0</v>
      </c>
      <c r="AC15" s="74">
        <f>+IFERROR(SUMIFS(#REF!,#REF!,$L15,#REF!,$M15)*$G15,0)</f>
        <v>0</v>
      </c>
      <c r="AD15" s="74">
        <f>+IFERROR(SUMIFS(#REF!,#REF!,$L15,#REF!,$M15)*$G15,0)</f>
        <v>0</v>
      </c>
      <c r="AE15" s="74">
        <f>+IFERROR(SUMIFS(#REF!,#REF!,$L15,#REF!,$M15)*$G15,0)</f>
        <v>0</v>
      </c>
      <c r="AF15" s="74">
        <f>+IFERROR(SUMIFS(#REF!,#REF!,$L15,#REF!,$M15)*$G15,0)</f>
        <v>0</v>
      </c>
      <c r="AG15" s="74">
        <f>+IFERROR(SUMIFS(#REF!,#REF!,$L15,#REF!,$M15)*$G15,0)</f>
        <v>0</v>
      </c>
      <c r="AH15" s="74">
        <f>+IFERROR(SUMIFS(#REF!,#REF!,$L15,#REF!,$M15)*$G15,0)</f>
        <v>0</v>
      </c>
      <c r="AI15" s="74">
        <f>+IFERROR(SUMIFS(#REF!,#REF!,$L15,#REF!,$M15)*$G15,0)</f>
        <v>0</v>
      </c>
      <c r="AJ15" s="74">
        <f>+IFERROR(SUMIFS(#REF!,#REF!,$L15,#REF!,$M15)*$G15,0)</f>
        <v>0</v>
      </c>
      <c r="AK15" s="74">
        <f>+IFERROR(SUMIFS(#REF!,#REF!,$L15,#REF!,$M15)*$G15,0)</f>
        <v>0</v>
      </c>
      <c r="AL15" s="74">
        <f>+IFERROR(SUMIFS(#REF!,#REF!,$L15,#REF!,$M15)*$G15,0)</f>
        <v>0</v>
      </c>
      <c r="AM15" s="74">
        <f>+IFERROR(SUMIFS(#REF!,#REF!,$L15,#REF!,$M15)*$G15,0)</f>
        <v>0</v>
      </c>
      <c r="AN15" s="74">
        <f>+IFERROR(SUMIFS(#REF!,#REF!,$L15,#REF!,$M15)*$G15,0)</f>
        <v>0</v>
      </c>
      <c r="AO15" s="74">
        <f>+IFERROR(SUMIFS(#REF!,#REF!,$L15,#REF!,$M15)*$G15,0)</f>
        <v>0</v>
      </c>
      <c r="AP15" s="74">
        <f>+IFERROR(SUMIFS(#REF!,#REF!,$L15,#REF!,$M15)*$G15,0)</f>
        <v>0</v>
      </c>
      <c r="AQ15" s="74">
        <f>+IFERROR(SUMIFS(#REF!,#REF!,$L15,#REF!,$M15)*$G15,0)</f>
        <v>0</v>
      </c>
      <c r="AR15" s="74">
        <f>+IFERROR(SUMIFS(#REF!,#REF!,$L15,#REF!,$M15)*$G15,0)</f>
        <v>0</v>
      </c>
      <c r="AS15" s="74">
        <f>+IFERROR(SUMIFS(#REF!,#REF!,$L15,#REF!,$M15)*$G15,0)</f>
        <v>0</v>
      </c>
      <c r="AT15" s="74">
        <f>+IFERROR(SUMIFS(#REF!,#REF!,$L15,#REF!,$M15)*$G15,0)</f>
        <v>0</v>
      </c>
      <c r="AU15" s="74">
        <f>+IFERROR(SUMIFS(#REF!,#REF!,$L15,#REF!,$M15)*$G15,0)</f>
        <v>0</v>
      </c>
      <c r="AV15" s="74">
        <f>+IFERROR(SUMIFS(#REF!,#REF!,$L15,#REF!,$M15)*$G15,0)</f>
        <v>0</v>
      </c>
      <c r="AW15" s="74">
        <f>+IFERROR(SUMIFS(#REF!,#REF!,$L15,#REF!,$M15)*$G15,0)</f>
        <v>0</v>
      </c>
      <c r="AX15" s="74">
        <f>+IFERROR(SUMIFS(#REF!,#REF!,$L15,#REF!,$M15)*$G15,0)</f>
        <v>0</v>
      </c>
      <c r="AY15" s="74">
        <f>+IFERROR(SUMIFS(#REF!,#REF!,$L15,#REF!,$M15)*$G15,0)</f>
        <v>0</v>
      </c>
      <c r="AZ15" s="74">
        <f>+IFERROR(SUMIFS(#REF!,#REF!,$L15,#REF!,$M15)*$G15,0)</f>
        <v>0</v>
      </c>
      <c r="BA15" s="74">
        <f>+IFERROR(SUMIFS(#REF!,#REF!,$L15,#REF!,$M15)*$G15,0)</f>
        <v>0</v>
      </c>
      <c r="BB15" s="74">
        <f>+IFERROR(SUMIFS(#REF!,#REF!,$L15,#REF!,$M15)*$G15,0)</f>
        <v>0</v>
      </c>
      <c r="BC15" s="74">
        <f>+IFERROR(SUMIFS(#REF!,#REF!,$L15,#REF!,$M15)*$G15,0)</f>
        <v>0</v>
      </c>
      <c r="BD15" s="74">
        <f>+IFERROR(SUMIFS(#REF!,#REF!,$L15,#REF!,$M15)*$G15,0)</f>
        <v>0</v>
      </c>
      <c r="BE15" s="74">
        <f>+IFERROR(SUMIFS(#REF!,#REF!,$L15,#REF!,$M15)*$G15,0)</f>
        <v>0</v>
      </c>
      <c r="BF15" s="74">
        <f>+IFERROR(SUMIFS(#REF!,#REF!,$L15,#REF!,$M15)*$G15,0)</f>
        <v>0</v>
      </c>
      <c r="BG15" s="74">
        <f>+IFERROR(SUMIFS(#REF!,#REF!,$L15,#REF!,$M15)*$G15,0)</f>
        <v>0</v>
      </c>
      <c r="BH15" s="74">
        <f>+IFERROR(SUMIFS(#REF!,#REF!,$L15,#REF!,$M15)*$G15,0)</f>
        <v>0</v>
      </c>
      <c r="BI15" s="74">
        <f>+IFERROR(SUMIFS(#REF!,#REF!,$L15,#REF!,$M15)*$G15,0)</f>
        <v>0</v>
      </c>
      <c r="BJ15" s="74">
        <f>+IFERROR(SUMIFS(#REF!,#REF!,$L15,#REF!,$M15)*$G15,0)</f>
        <v>0</v>
      </c>
      <c r="BK15" s="74">
        <f>+IFERROR(SUMIFS(#REF!,#REF!,$L15,#REF!,$M15)*$G15,0)</f>
        <v>0</v>
      </c>
      <c r="BL15" s="74">
        <f>+IFERROR(SUMIFS(#REF!,#REF!,$L15,#REF!,$M15)*$G15,0)</f>
        <v>0</v>
      </c>
      <c r="BM15" s="74">
        <f>+IFERROR(SUMIFS(#REF!,#REF!,$L15,#REF!,$M15)*$G15,0)</f>
        <v>0</v>
      </c>
      <c r="BN15" s="74">
        <f>+IFERROR(SUMIFS(#REF!,#REF!,$L15,#REF!,$M15)*$G15,0)</f>
        <v>0</v>
      </c>
      <c r="BO15" s="74">
        <f>+IFERROR(SUMIFS(#REF!,#REF!,$L15,#REF!,$M15)*$G15,0)</f>
        <v>0</v>
      </c>
      <c r="BP15" s="74">
        <f>+IFERROR(SUMIFS(#REF!,#REF!,$L15,#REF!,$M15)*$G15,0)</f>
        <v>0</v>
      </c>
      <c r="BQ15" s="74">
        <f>+IFERROR(SUMIFS(#REF!,#REF!,$L15,#REF!,$M15)*$G15,0)</f>
        <v>0</v>
      </c>
      <c r="BR15" s="74">
        <f>+IFERROR(SUMIFS(#REF!,#REF!,$L15,#REF!,$M15)*$G15,0)</f>
        <v>0</v>
      </c>
      <c r="BS15" s="74">
        <f>+IFERROR(SUMIFS(#REF!,#REF!,$L15,#REF!,$M15)*$G15,0)</f>
        <v>0</v>
      </c>
      <c r="BT15" s="74">
        <f>+IFERROR(SUMIFS(#REF!,#REF!,$L15,#REF!,$M15)*$G15,0)</f>
        <v>0</v>
      </c>
      <c r="BU15" s="74">
        <f>+IFERROR(SUMIFS(#REF!,#REF!,$L15,#REF!,$M15)*$G15,0)</f>
        <v>0</v>
      </c>
      <c r="BV15" s="74">
        <f>+IFERROR(SUMIFS(#REF!,#REF!,$L15,#REF!,$M15)*$G15,0)</f>
        <v>0</v>
      </c>
      <c r="BW15" s="74">
        <f>+IFERROR(SUMIFS(#REF!,#REF!,$L15,#REF!,$M15)*$G15,0)</f>
        <v>0</v>
      </c>
      <c r="BX15" s="74">
        <f>+IFERROR(SUMIFS(#REF!,#REF!,$L15,#REF!,$M15)*$G15,0)</f>
        <v>0</v>
      </c>
      <c r="BY15" s="74">
        <f>+IFERROR(SUMIFS(#REF!,#REF!,$L15,#REF!,$M15)*$G15,0)</f>
        <v>0</v>
      </c>
      <c r="BZ15" s="74">
        <f>+IFERROR(SUMIFS(#REF!,#REF!,$L15,#REF!,$M15)*$G15,0)</f>
        <v>0</v>
      </c>
    </row>
    <row r="16" spans="1:78">
      <c r="A16" s="86" t="s">
        <v>1148</v>
      </c>
      <c r="F16" t="str">
        <f>+_xlfn.XLOOKUP(L16,'L4'!B:B,'L4'!D:D)</f>
        <v>m³</v>
      </c>
      <c r="G16">
        <v>1</v>
      </c>
      <c r="J16" t="s">
        <v>1153</v>
      </c>
      <c r="K16" s="84">
        <v>0.33330929740901089</v>
      </c>
      <c r="L16" t="s">
        <v>5135</v>
      </c>
      <c r="M16" t="s">
        <v>38</v>
      </c>
      <c r="N16" t="s">
        <v>35</v>
      </c>
      <c r="O16" t="s">
        <v>2608</v>
      </c>
      <c r="P16" s="74">
        <f>+IFERROR(SUMIFS(#REF!,#REF!,$L16,#REF!,$M16)*$G16,0)</f>
        <v>0</v>
      </c>
      <c r="Q16" s="74">
        <f>+IFERROR(SUMIFS(#REF!,#REF!,$L16,#REF!,$M16)*$G16,0)</f>
        <v>0</v>
      </c>
      <c r="R16" s="74">
        <f>+IFERROR(SUMIFS(#REF!,#REF!,$L16,#REF!,$M16)*$G16,0)</f>
        <v>0</v>
      </c>
      <c r="S16" s="74">
        <f>+IFERROR(SUMIFS(#REF!,#REF!,$L16,#REF!,$M16)*$G16,0)</f>
        <v>0</v>
      </c>
      <c r="T16" s="74">
        <f>+IFERROR(SUMIFS(#REF!,#REF!,$L16,#REF!,$M16)*$G16,0)</f>
        <v>0</v>
      </c>
      <c r="U16" s="74">
        <f>+IFERROR(SUMIFS(#REF!,#REF!,$L16,#REF!,$M16)*$G16,0)</f>
        <v>0</v>
      </c>
      <c r="V16" s="74">
        <f>+IFERROR(SUMIFS(#REF!,#REF!,$L16,#REF!,$M16)*$G16,0)</f>
        <v>0</v>
      </c>
      <c r="W16" s="74">
        <f>+IFERROR(SUMIFS(#REF!,#REF!,$L16,#REF!,$M16)*$G16,0)</f>
        <v>0</v>
      </c>
      <c r="X16" s="74">
        <f>+IFERROR(SUMIFS(#REF!,#REF!,$L16,#REF!,$M16)*$G16,0)</f>
        <v>0</v>
      </c>
      <c r="Y16" s="74">
        <f>+IFERROR(SUMIFS(#REF!,#REF!,$L16,#REF!,$M16)*$G16,0)</f>
        <v>0</v>
      </c>
      <c r="Z16" s="74">
        <f>+IFERROR(SUMIFS(#REF!,#REF!,$L16,#REF!,$M16)*$G16,0)</f>
        <v>0</v>
      </c>
      <c r="AA16" s="74">
        <f>+IFERROR(SUMIFS(#REF!,#REF!,$L16,#REF!,$M16)*$G16,0)</f>
        <v>0</v>
      </c>
      <c r="AB16" s="74">
        <f>+IFERROR(SUMIFS(#REF!,#REF!,$L16,#REF!,$M16)*$G16,0)</f>
        <v>0</v>
      </c>
      <c r="AC16" s="74">
        <f>+IFERROR(SUMIFS(#REF!,#REF!,$L16,#REF!,$M16)*$G16,0)</f>
        <v>0</v>
      </c>
      <c r="AD16" s="74">
        <f>+IFERROR(SUMIFS(#REF!,#REF!,$L16,#REF!,$M16)*$G16,0)</f>
        <v>0</v>
      </c>
      <c r="AE16" s="74">
        <f>+IFERROR(SUMIFS(#REF!,#REF!,$L16,#REF!,$M16)*$G16,0)</f>
        <v>0</v>
      </c>
      <c r="AF16" s="74">
        <f>+IFERROR(SUMIFS(#REF!,#REF!,$L16,#REF!,$M16)*$G16,0)</f>
        <v>0</v>
      </c>
      <c r="AG16" s="74">
        <f>+IFERROR(SUMIFS(#REF!,#REF!,$L16,#REF!,$M16)*$G16,0)</f>
        <v>0</v>
      </c>
      <c r="AH16" s="74">
        <f>+IFERROR(SUMIFS(#REF!,#REF!,$L16,#REF!,$M16)*$G16,0)</f>
        <v>0</v>
      </c>
      <c r="AI16" s="74">
        <f>+IFERROR(SUMIFS(#REF!,#REF!,$L16,#REF!,$M16)*$G16,0)</f>
        <v>0</v>
      </c>
      <c r="AJ16" s="74">
        <f>+IFERROR(SUMIFS(#REF!,#REF!,$L16,#REF!,$M16)*$G16,0)</f>
        <v>0</v>
      </c>
      <c r="AK16" s="74">
        <f>+IFERROR(SUMIFS(#REF!,#REF!,$L16,#REF!,$M16)*$G16,0)</f>
        <v>0</v>
      </c>
      <c r="AL16" s="74">
        <f>+IFERROR(SUMIFS(#REF!,#REF!,$L16,#REF!,$M16)*$G16,0)</f>
        <v>0</v>
      </c>
      <c r="AM16" s="74">
        <f>+IFERROR(SUMIFS(#REF!,#REF!,$L16,#REF!,$M16)*$G16,0)</f>
        <v>0</v>
      </c>
      <c r="AN16" s="74">
        <f>+IFERROR(SUMIFS(#REF!,#REF!,$L16,#REF!,$M16)*$G16,0)</f>
        <v>0</v>
      </c>
      <c r="AO16" s="74">
        <f>+IFERROR(SUMIFS(#REF!,#REF!,$L16,#REF!,$M16)*$G16,0)</f>
        <v>0</v>
      </c>
      <c r="AP16" s="74">
        <f>+IFERROR(SUMIFS(#REF!,#REF!,$L16,#REF!,$M16)*$G16,0)</f>
        <v>0</v>
      </c>
      <c r="AQ16" s="74">
        <f>+IFERROR(SUMIFS(#REF!,#REF!,$L16,#REF!,$M16)*$G16,0)</f>
        <v>0</v>
      </c>
      <c r="AR16" s="74">
        <f>+IFERROR(SUMIFS(#REF!,#REF!,$L16,#REF!,$M16)*$G16,0)</f>
        <v>0</v>
      </c>
      <c r="AS16" s="74">
        <f>+IFERROR(SUMIFS(#REF!,#REF!,$L16,#REF!,$M16)*$G16,0)</f>
        <v>0</v>
      </c>
      <c r="AT16" s="74">
        <f>+IFERROR(SUMIFS(#REF!,#REF!,$L16,#REF!,$M16)*$G16,0)</f>
        <v>0</v>
      </c>
      <c r="AU16" s="74">
        <f>+IFERROR(SUMIFS(#REF!,#REF!,$L16,#REF!,$M16)*$G16,0)</f>
        <v>0</v>
      </c>
      <c r="AV16" s="74">
        <f>+IFERROR(SUMIFS(#REF!,#REF!,$L16,#REF!,$M16)*$G16,0)</f>
        <v>0</v>
      </c>
      <c r="AW16" s="74">
        <f>+IFERROR(SUMIFS(#REF!,#REF!,$L16,#REF!,$M16)*$G16,0)</f>
        <v>0</v>
      </c>
      <c r="AX16" s="74">
        <f>+IFERROR(SUMIFS(#REF!,#REF!,$L16,#REF!,$M16)*$G16,0)</f>
        <v>0</v>
      </c>
      <c r="AY16" s="74">
        <f>+IFERROR(SUMIFS(#REF!,#REF!,$L16,#REF!,$M16)*$G16,0)</f>
        <v>0</v>
      </c>
      <c r="AZ16" s="74">
        <f>+IFERROR(SUMIFS(#REF!,#REF!,$L16,#REF!,$M16)*$G16,0)</f>
        <v>0</v>
      </c>
      <c r="BA16" s="74">
        <f>+IFERROR(SUMIFS(#REF!,#REF!,$L16,#REF!,$M16)*$G16,0)</f>
        <v>0</v>
      </c>
      <c r="BB16" s="74">
        <f>+IFERROR(SUMIFS(#REF!,#REF!,$L16,#REF!,$M16)*$G16,0)</f>
        <v>0</v>
      </c>
      <c r="BC16" s="74">
        <f>+IFERROR(SUMIFS(#REF!,#REF!,$L16,#REF!,$M16)*$G16,0)</f>
        <v>0</v>
      </c>
      <c r="BD16" s="74">
        <f>+IFERROR(SUMIFS(#REF!,#REF!,$L16,#REF!,$M16)*$G16,0)</f>
        <v>0</v>
      </c>
      <c r="BE16" s="74">
        <f>+IFERROR(SUMIFS(#REF!,#REF!,$L16,#REF!,$M16)*$G16,0)</f>
        <v>0</v>
      </c>
      <c r="BF16" s="74">
        <f>+IFERROR(SUMIFS(#REF!,#REF!,$L16,#REF!,$M16)*$G16,0)</f>
        <v>0</v>
      </c>
      <c r="BG16" s="74">
        <f>+IFERROR(SUMIFS(#REF!,#REF!,$L16,#REF!,$M16)*$G16,0)</f>
        <v>0</v>
      </c>
      <c r="BH16" s="74">
        <f>+IFERROR(SUMIFS(#REF!,#REF!,$L16,#REF!,$M16)*$G16,0)</f>
        <v>0</v>
      </c>
      <c r="BI16" s="74">
        <f>+IFERROR(SUMIFS(#REF!,#REF!,$L16,#REF!,$M16)*$G16,0)</f>
        <v>0</v>
      </c>
      <c r="BJ16" s="74">
        <f>+IFERROR(SUMIFS(#REF!,#REF!,$L16,#REF!,$M16)*$G16,0)</f>
        <v>0</v>
      </c>
      <c r="BK16" s="74">
        <f>+IFERROR(SUMIFS(#REF!,#REF!,$L16,#REF!,$M16)*$G16,0)</f>
        <v>0</v>
      </c>
      <c r="BL16" s="74">
        <f>+IFERROR(SUMIFS(#REF!,#REF!,$L16,#REF!,$M16)*$G16,0)</f>
        <v>0</v>
      </c>
      <c r="BM16" s="74">
        <f>+IFERROR(SUMIFS(#REF!,#REF!,$L16,#REF!,$M16)*$G16,0)</f>
        <v>0</v>
      </c>
      <c r="BN16" s="74">
        <f>+IFERROR(SUMIFS(#REF!,#REF!,$L16,#REF!,$M16)*$G16,0)</f>
        <v>0</v>
      </c>
      <c r="BO16" s="74">
        <f>+IFERROR(SUMIFS(#REF!,#REF!,$L16,#REF!,$M16)*$G16,0)</f>
        <v>0</v>
      </c>
      <c r="BP16" s="74">
        <f>+IFERROR(SUMIFS(#REF!,#REF!,$L16,#REF!,$M16)*$G16,0)</f>
        <v>0</v>
      </c>
      <c r="BQ16" s="74">
        <f>+IFERROR(SUMIFS(#REF!,#REF!,$L16,#REF!,$M16)*$G16,0)</f>
        <v>0</v>
      </c>
      <c r="BR16" s="74">
        <f>+IFERROR(SUMIFS(#REF!,#REF!,$L16,#REF!,$M16)*$G16,0)</f>
        <v>0</v>
      </c>
      <c r="BS16" s="74">
        <f>+IFERROR(SUMIFS(#REF!,#REF!,$L16,#REF!,$M16)*$G16,0)</f>
        <v>0</v>
      </c>
      <c r="BT16" s="74">
        <f>+IFERROR(SUMIFS(#REF!,#REF!,$L16,#REF!,$M16)*$G16,0)</f>
        <v>0</v>
      </c>
      <c r="BU16" s="74">
        <f>+IFERROR(SUMIFS(#REF!,#REF!,$L16,#REF!,$M16)*$G16,0)</f>
        <v>0</v>
      </c>
      <c r="BV16" s="74">
        <f>+IFERROR(SUMIFS(#REF!,#REF!,$L16,#REF!,$M16)*$G16,0)</f>
        <v>0</v>
      </c>
      <c r="BW16" s="74">
        <f>+IFERROR(SUMIFS(#REF!,#REF!,$L16,#REF!,$M16)*$G16,0)</f>
        <v>0</v>
      </c>
      <c r="BX16" s="74">
        <f>+IFERROR(SUMIFS(#REF!,#REF!,$L16,#REF!,$M16)*$G16,0)</f>
        <v>0</v>
      </c>
      <c r="BY16" s="74">
        <f>+IFERROR(SUMIFS(#REF!,#REF!,$L16,#REF!,$M16)*$G16,0)</f>
        <v>0</v>
      </c>
      <c r="BZ16" s="74">
        <f>+IFERROR(SUMIFS(#REF!,#REF!,$L16,#REF!,$M16)*$G16,0)</f>
        <v>0</v>
      </c>
    </row>
    <row r="17" spans="1:78">
      <c r="A17" s="86" t="s">
        <v>1148</v>
      </c>
      <c r="F17" t="str">
        <f>+_xlfn.XLOOKUP(L17,'L4'!B:B,'L4'!D:D)</f>
        <v>m³</v>
      </c>
      <c r="G17">
        <v>0.2</v>
      </c>
      <c r="J17" t="s">
        <v>1154</v>
      </c>
      <c r="K17" s="84">
        <v>8.0149813158976277E-2</v>
      </c>
      <c r="L17" t="s">
        <v>5136</v>
      </c>
      <c r="M17" t="s">
        <v>38</v>
      </c>
      <c r="N17" t="s">
        <v>35</v>
      </c>
      <c r="O17" t="s">
        <v>2608</v>
      </c>
      <c r="P17" s="74">
        <f>+IFERROR(SUMIFS(#REF!,#REF!,$L17,#REF!,$M17)*$G17,0)</f>
        <v>0</v>
      </c>
      <c r="Q17" s="74">
        <f>+IFERROR(SUMIFS(#REF!,#REF!,$L17,#REF!,$M17)*$G17,0)</f>
        <v>0</v>
      </c>
      <c r="R17" s="74">
        <f>+IFERROR(SUMIFS(#REF!,#REF!,$L17,#REF!,$M17)*$G17,0)</f>
        <v>0</v>
      </c>
      <c r="S17" s="74">
        <f>+IFERROR(SUMIFS(#REF!,#REF!,$L17,#REF!,$M17)*$G17,0)</f>
        <v>0</v>
      </c>
      <c r="T17" s="74">
        <f>+IFERROR(SUMIFS(#REF!,#REF!,$L17,#REF!,$M17)*$G17,0)</f>
        <v>0</v>
      </c>
      <c r="U17" s="74">
        <f>+IFERROR(SUMIFS(#REF!,#REF!,$L17,#REF!,$M17)*$G17,0)</f>
        <v>0</v>
      </c>
      <c r="V17" s="74">
        <f>+IFERROR(SUMIFS(#REF!,#REF!,$L17,#REF!,$M17)*$G17,0)</f>
        <v>0</v>
      </c>
      <c r="W17" s="74">
        <f>+IFERROR(SUMIFS(#REF!,#REF!,$L17,#REF!,$M17)*$G17,0)</f>
        <v>0</v>
      </c>
      <c r="X17" s="74">
        <f>+IFERROR(SUMIFS(#REF!,#REF!,$L17,#REF!,$M17)*$G17,0)</f>
        <v>0</v>
      </c>
      <c r="Y17" s="74">
        <f>+IFERROR(SUMIFS(#REF!,#REF!,$L17,#REF!,$M17)*$G17,0)</f>
        <v>0</v>
      </c>
      <c r="Z17" s="74">
        <f>+IFERROR(SUMIFS(#REF!,#REF!,$L17,#REF!,$M17)*$G17,0)</f>
        <v>0</v>
      </c>
      <c r="AA17" s="74">
        <f>+IFERROR(SUMIFS(#REF!,#REF!,$L17,#REF!,$M17)*$G17,0)</f>
        <v>0</v>
      </c>
      <c r="AB17" s="74">
        <f>+IFERROR(SUMIFS(#REF!,#REF!,$L17,#REF!,$M17)*$G17,0)</f>
        <v>0</v>
      </c>
      <c r="AC17" s="74">
        <f>+IFERROR(SUMIFS(#REF!,#REF!,$L17,#REF!,$M17)*$G17,0)</f>
        <v>0</v>
      </c>
      <c r="AD17" s="74">
        <f>+IFERROR(SUMIFS(#REF!,#REF!,$L17,#REF!,$M17)*$G17,0)</f>
        <v>0</v>
      </c>
      <c r="AE17" s="74">
        <f>+IFERROR(SUMIFS(#REF!,#REF!,$L17,#REF!,$M17)*$G17,0)</f>
        <v>0</v>
      </c>
      <c r="AF17" s="74">
        <f>+IFERROR(SUMIFS(#REF!,#REF!,$L17,#REF!,$M17)*$G17,0)</f>
        <v>0</v>
      </c>
      <c r="AG17" s="74">
        <f>+IFERROR(SUMIFS(#REF!,#REF!,$L17,#REF!,$M17)*$G17,0)</f>
        <v>0</v>
      </c>
      <c r="AH17" s="74">
        <f>+IFERROR(SUMIFS(#REF!,#REF!,$L17,#REF!,$M17)*$G17,0)</f>
        <v>0</v>
      </c>
      <c r="AI17" s="74">
        <f>+IFERROR(SUMIFS(#REF!,#REF!,$L17,#REF!,$M17)*$G17,0)</f>
        <v>0</v>
      </c>
      <c r="AJ17" s="74">
        <f>+IFERROR(SUMIFS(#REF!,#REF!,$L17,#REF!,$M17)*$G17,0)</f>
        <v>0</v>
      </c>
      <c r="AK17" s="74">
        <f>+IFERROR(SUMIFS(#REF!,#REF!,$L17,#REF!,$M17)*$G17,0)</f>
        <v>0</v>
      </c>
      <c r="AL17" s="74">
        <f>+IFERROR(SUMIFS(#REF!,#REF!,$L17,#REF!,$M17)*$G17,0)</f>
        <v>0</v>
      </c>
      <c r="AM17" s="74">
        <f>+IFERROR(SUMIFS(#REF!,#REF!,$L17,#REF!,$M17)*$G17,0)</f>
        <v>0</v>
      </c>
      <c r="AN17" s="74">
        <f>+IFERROR(SUMIFS(#REF!,#REF!,$L17,#REF!,$M17)*$G17,0)</f>
        <v>0</v>
      </c>
      <c r="AO17" s="74">
        <f>+IFERROR(SUMIFS(#REF!,#REF!,$L17,#REF!,$M17)*$G17,0)</f>
        <v>0</v>
      </c>
      <c r="AP17" s="74">
        <f>+IFERROR(SUMIFS(#REF!,#REF!,$L17,#REF!,$M17)*$G17,0)</f>
        <v>0</v>
      </c>
      <c r="AQ17" s="74">
        <f>+IFERROR(SUMIFS(#REF!,#REF!,$L17,#REF!,$M17)*$G17,0)</f>
        <v>0</v>
      </c>
      <c r="AR17" s="74">
        <f>+IFERROR(SUMIFS(#REF!,#REF!,$L17,#REF!,$M17)*$G17,0)</f>
        <v>0</v>
      </c>
      <c r="AS17" s="74">
        <f>+IFERROR(SUMIFS(#REF!,#REF!,$L17,#REF!,$M17)*$G17,0)</f>
        <v>0</v>
      </c>
      <c r="AT17" s="74">
        <f>+IFERROR(SUMIFS(#REF!,#REF!,$L17,#REF!,$M17)*$G17,0)</f>
        <v>0</v>
      </c>
      <c r="AU17" s="74">
        <f>+IFERROR(SUMIFS(#REF!,#REF!,$L17,#REF!,$M17)*$G17,0)</f>
        <v>0</v>
      </c>
      <c r="AV17" s="74">
        <f>+IFERROR(SUMIFS(#REF!,#REF!,$L17,#REF!,$M17)*$G17,0)</f>
        <v>0</v>
      </c>
      <c r="AW17" s="74">
        <f>+IFERROR(SUMIFS(#REF!,#REF!,$L17,#REF!,$M17)*$G17,0)</f>
        <v>0</v>
      </c>
      <c r="AX17" s="74">
        <f>+IFERROR(SUMIFS(#REF!,#REF!,$L17,#REF!,$M17)*$G17,0)</f>
        <v>0</v>
      </c>
      <c r="AY17" s="74">
        <f>+IFERROR(SUMIFS(#REF!,#REF!,$L17,#REF!,$M17)*$G17,0)</f>
        <v>0</v>
      </c>
      <c r="AZ17" s="74">
        <f>+IFERROR(SUMIFS(#REF!,#REF!,$L17,#REF!,$M17)*$G17,0)</f>
        <v>0</v>
      </c>
      <c r="BA17" s="74">
        <f>+IFERROR(SUMIFS(#REF!,#REF!,$L17,#REF!,$M17)*$G17,0)</f>
        <v>0</v>
      </c>
      <c r="BB17" s="74">
        <f>+IFERROR(SUMIFS(#REF!,#REF!,$L17,#REF!,$M17)*$G17,0)</f>
        <v>0</v>
      </c>
      <c r="BC17" s="74">
        <f>+IFERROR(SUMIFS(#REF!,#REF!,$L17,#REF!,$M17)*$G17,0)</f>
        <v>0</v>
      </c>
      <c r="BD17" s="74">
        <f>+IFERROR(SUMIFS(#REF!,#REF!,$L17,#REF!,$M17)*$G17,0)</f>
        <v>0</v>
      </c>
      <c r="BE17" s="74">
        <f>+IFERROR(SUMIFS(#REF!,#REF!,$L17,#REF!,$M17)*$G17,0)</f>
        <v>0</v>
      </c>
      <c r="BF17" s="74">
        <f>+IFERROR(SUMIFS(#REF!,#REF!,$L17,#REF!,$M17)*$G17,0)</f>
        <v>0</v>
      </c>
      <c r="BG17" s="74">
        <f>+IFERROR(SUMIFS(#REF!,#REF!,$L17,#REF!,$M17)*$G17,0)</f>
        <v>0</v>
      </c>
      <c r="BH17" s="74">
        <f>+IFERROR(SUMIFS(#REF!,#REF!,$L17,#REF!,$M17)*$G17,0)</f>
        <v>0</v>
      </c>
      <c r="BI17" s="74">
        <f>+IFERROR(SUMIFS(#REF!,#REF!,$L17,#REF!,$M17)*$G17,0)</f>
        <v>0</v>
      </c>
      <c r="BJ17" s="74">
        <f>+IFERROR(SUMIFS(#REF!,#REF!,$L17,#REF!,$M17)*$G17,0)</f>
        <v>0</v>
      </c>
      <c r="BK17" s="74">
        <f>+IFERROR(SUMIFS(#REF!,#REF!,$L17,#REF!,$M17)*$G17,0)</f>
        <v>0</v>
      </c>
      <c r="BL17" s="74">
        <f>+IFERROR(SUMIFS(#REF!,#REF!,$L17,#REF!,$M17)*$G17,0)</f>
        <v>0</v>
      </c>
      <c r="BM17" s="74">
        <f>+IFERROR(SUMIFS(#REF!,#REF!,$L17,#REF!,$M17)*$G17,0)</f>
        <v>0</v>
      </c>
      <c r="BN17" s="74">
        <f>+IFERROR(SUMIFS(#REF!,#REF!,$L17,#REF!,$M17)*$G17,0)</f>
        <v>0</v>
      </c>
      <c r="BO17" s="74">
        <f>+IFERROR(SUMIFS(#REF!,#REF!,$L17,#REF!,$M17)*$G17,0)</f>
        <v>0</v>
      </c>
      <c r="BP17" s="74">
        <f>+IFERROR(SUMIFS(#REF!,#REF!,$L17,#REF!,$M17)*$G17,0)</f>
        <v>0</v>
      </c>
      <c r="BQ17" s="74">
        <f>+IFERROR(SUMIFS(#REF!,#REF!,$L17,#REF!,$M17)*$G17,0)</f>
        <v>0</v>
      </c>
      <c r="BR17" s="74">
        <f>+IFERROR(SUMIFS(#REF!,#REF!,$L17,#REF!,$M17)*$G17,0)</f>
        <v>0</v>
      </c>
      <c r="BS17" s="74">
        <f>+IFERROR(SUMIFS(#REF!,#REF!,$L17,#REF!,$M17)*$G17,0)</f>
        <v>0</v>
      </c>
      <c r="BT17" s="74">
        <f>+IFERROR(SUMIFS(#REF!,#REF!,$L17,#REF!,$M17)*$G17,0)</f>
        <v>0</v>
      </c>
      <c r="BU17" s="74">
        <f>+IFERROR(SUMIFS(#REF!,#REF!,$L17,#REF!,$M17)*$G17,0)</f>
        <v>0</v>
      </c>
      <c r="BV17" s="74">
        <f>+IFERROR(SUMIFS(#REF!,#REF!,$L17,#REF!,$M17)*$G17,0)</f>
        <v>0</v>
      </c>
      <c r="BW17" s="74">
        <f>+IFERROR(SUMIFS(#REF!,#REF!,$L17,#REF!,$M17)*$G17,0)</f>
        <v>0</v>
      </c>
      <c r="BX17" s="74">
        <f>+IFERROR(SUMIFS(#REF!,#REF!,$L17,#REF!,$M17)*$G17,0)</f>
        <v>0</v>
      </c>
      <c r="BY17" s="74">
        <f>+IFERROR(SUMIFS(#REF!,#REF!,$L17,#REF!,$M17)*$G17,0)</f>
        <v>0</v>
      </c>
      <c r="BZ17" s="74">
        <f>+IFERROR(SUMIFS(#REF!,#REF!,$L17,#REF!,$M17)*$G17,0)</f>
        <v>0</v>
      </c>
    </row>
    <row r="18" spans="1:78">
      <c r="A18" s="86" t="s">
        <v>1148</v>
      </c>
      <c r="F18" t="str">
        <f>+_xlfn.XLOOKUP(L18,'L4'!B:B,'L4'!D:D)</f>
        <v>m³</v>
      </c>
      <c r="G18">
        <v>1</v>
      </c>
      <c r="J18" t="s">
        <v>1155</v>
      </c>
      <c r="K18" s="84">
        <v>1.7214565477239586E-2</v>
      </c>
      <c r="L18" t="s">
        <v>5137</v>
      </c>
      <c r="M18" t="s">
        <v>38</v>
      </c>
      <c r="N18" t="s">
        <v>35</v>
      </c>
      <c r="O18" t="s">
        <v>2608</v>
      </c>
      <c r="P18" s="74">
        <f>+IFERROR(SUMIFS(#REF!,#REF!,$L18,#REF!,$M18)*$G18,0)</f>
        <v>0</v>
      </c>
      <c r="Q18" s="74">
        <f>+IFERROR(SUMIFS(#REF!,#REF!,$L18,#REF!,$M18)*$G18,0)</f>
        <v>0</v>
      </c>
      <c r="R18" s="74">
        <f>+IFERROR(SUMIFS(#REF!,#REF!,$L18,#REF!,$M18)*$G18,0)</f>
        <v>0</v>
      </c>
      <c r="S18" s="74">
        <f>+IFERROR(SUMIFS(#REF!,#REF!,$L18,#REF!,$M18)*$G18,0)</f>
        <v>0</v>
      </c>
      <c r="T18" s="74">
        <f>+IFERROR(SUMIFS(#REF!,#REF!,$L18,#REF!,$M18)*$G18,0)</f>
        <v>0</v>
      </c>
      <c r="U18" s="74">
        <f>+IFERROR(SUMIFS(#REF!,#REF!,$L18,#REF!,$M18)*$G18,0)</f>
        <v>0</v>
      </c>
      <c r="V18" s="74">
        <f>+IFERROR(SUMIFS(#REF!,#REF!,$L18,#REF!,$M18)*$G18,0)</f>
        <v>0</v>
      </c>
      <c r="W18" s="74">
        <f>+IFERROR(SUMIFS(#REF!,#REF!,$L18,#REF!,$M18)*$G18,0)</f>
        <v>0</v>
      </c>
      <c r="X18" s="74">
        <f>+IFERROR(SUMIFS(#REF!,#REF!,$L18,#REF!,$M18)*$G18,0)</f>
        <v>0</v>
      </c>
      <c r="Y18" s="74">
        <f>+IFERROR(SUMIFS(#REF!,#REF!,$L18,#REF!,$M18)*$G18,0)</f>
        <v>0</v>
      </c>
      <c r="Z18" s="74">
        <f>+IFERROR(SUMIFS(#REF!,#REF!,$L18,#REF!,$M18)*$G18,0)</f>
        <v>0</v>
      </c>
      <c r="AA18" s="74">
        <f>+IFERROR(SUMIFS(#REF!,#REF!,$L18,#REF!,$M18)*$G18,0)</f>
        <v>0</v>
      </c>
      <c r="AB18" s="74">
        <f>+IFERROR(SUMIFS(#REF!,#REF!,$L18,#REF!,$M18)*$G18,0)</f>
        <v>0</v>
      </c>
      <c r="AC18" s="74">
        <f>+IFERROR(SUMIFS(#REF!,#REF!,$L18,#REF!,$M18)*$G18,0)</f>
        <v>0</v>
      </c>
      <c r="AD18" s="74">
        <f>+IFERROR(SUMIFS(#REF!,#REF!,$L18,#REF!,$M18)*$G18,0)</f>
        <v>0</v>
      </c>
      <c r="AE18" s="74">
        <f>+IFERROR(SUMIFS(#REF!,#REF!,$L18,#REF!,$M18)*$G18,0)</f>
        <v>0</v>
      </c>
      <c r="AF18" s="74">
        <f>+IFERROR(SUMIFS(#REF!,#REF!,$L18,#REF!,$M18)*$G18,0)</f>
        <v>0</v>
      </c>
      <c r="AG18" s="74">
        <f>+IFERROR(SUMIFS(#REF!,#REF!,$L18,#REF!,$M18)*$G18,0)</f>
        <v>0</v>
      </c>
      <c r="AH18" s="74">
        <f>+IFERROR(SUMIFS(#REF!,#REF!,$L18,#REF!,$M18)*$G18,0)</f>
        <v>0</v>
      </c>
      <c r="AI18" s="74">
        <f>+IFERROR(SUMIFS(#REF!,#REF!,$L18,#REF!,$M18)*$G18,0)</f>
        <v>0</v>
      </c>
      <c r="AJ18" s="74">
        <f>+IFERROR(SUMIFS(#REF!,#REF!,$L18,#REF!,$M18)*$G18,0)</f>
        <v>0</v>
      </c>
      <c r="AK18" s="74">
        <f>+IFERROR(SUMIFS(#REF!,#REF!,$L18,#REF!,$M18)*$G18,0)</f>
        <v>0</v>
      </c>
      <c r="AL18" s="74">
        <f>+IFERROR(SUMIFS(#REF!,#REF!,$L18,#REF!,$M18)*$G18,0)</f>
        <v>0</v>
      </c>
      <c r="AM18" s="74">
        <f>+IFERROR(SUMIFS(#REF!,#REF!,$L18,#REF!,$M18)*$G18,0)</f>
        <v>0</v>
      </c>
      <c r="AN18" s="74">
        <f>+IFERROR(SUMIFS(#REF!,#REF!,$L18,#REF!,$M18)*$G18,0)</f>
        <v>0</v>
      </c>
      <c r="AO18" s="74">
        <f>+IFERROR(SUMIFS(#REF!,#REF!,$L18,#REF!,$M18)*$G18,0)</f>
        <v>0</v>
      </c>
      <c r="AP18" s="74">
        <f>+IFERROR(SUMIFS(#REF!,#REF!,$L18,#REF!,$M18)*$G18,0)</f>
        <v>0</v>
      </c>
      <c r="AQ18" s="74">
        <f>+IFERROR(SUMIFS(#REF!,#REF!,$L18,#REF!,$M18)*$G18,0)</f>
        <v>0</v>
      </c>
      <c r="AR18" s="74">
        <f>+IFERROR(SUMIFS(#REF!,#REF!,$L18,#REF!,$M18)*$G18,0)</f>
        <v>0</v>
      </c>
      <c r="AS18" s="74">
        <f>+IFERROR(SUMIFS(#REF!,#REF!,$L18,#REF!,$M18)*$G18,0)</f>
        <v>0</v>
      </c>
      <c r="AT18" s="74">
        <f>+IFERROR(SUMIFS(#REF!,#REF!,$L18,#REF!,$M18)*$G18,0)</f>
        <v>0</v>
      </c>
      <c r="AU18" s="74">
        <f>+IFERROR(SUMIFS(#REF!,#REF!,$L18,#REF!,$M18)*$G18,0)</f>
        <v>0</v>
      </c>
      <c r="AV18" s="74">
        <f>+IFERROR(SUMIFS(#REF!,#REF!,$L18,#REF!,$M18)*$G18,0)</f>
        <v>0</v>
      </c>
      <c r="AW18" s="74">
        <f>+IFERROR(SUMIFS(#REF!,#REF!,$L18,#REF!,$M18)*$G18,0)</f>
        <v>0</v>
      </c>
      <c r="AX18" s="74">
        <f>+IFERROR(SUMIFS(#REF!,#REF!,$L18,#REF!,$M18)*$G18,0)</f>
        <v>0</v>
      </c>
      <c r="AY18" s="74">
        <f>+IFERROR(SUMIFS(#REF!,#REF!,$L18,#REF!,$M18)*$G18,0)</f>
        <v>0</v>
      </c>
      <c r="AZ18" s="74">
        <f>+IFERROR(SUMIFS(#REF!,#REF!,$L18,#REF!,$M18)*$G18,0)</f>
        <v>0</v>
      </c>
      <c r="BA18" s="74">
        <f>+IFERROR(SUMIFS(#REF!,#REF!,$L18,#REF!,$M18)*$G18,0)</f>
        <v>0</v>
      </c>
      <c r="BB18" s="74">
        <f>+IFERROR(SUMIFS(#REF!,#REF!,$L18,#REF!,$M18)*$G18,0)</f>
        <v>0</v>
      </c>
      <c r="BC18" s="74">
        <f>+IFERROR(SUMIFS(#REF!,#REF!,$L18,#REF!,$M18)*$G18,0)</f>
        <v>0</v>
      </c>
      <c r="BD18" s="74">
        <f>+IFERROR(SUMIFS(#REF!,#REF!,$L18,#REF!,$M18)*$G18,0)</f>
        <v>0</v>
      </c>
      <c r="BE18" s="74">
        <f>+IFERROR(SUMIFS(#REF!,#REF!,$L18,#REF!,$M18)*$G18,0)</f>
        <v>0</v>
      </c>
      <c r="BF18" s="74">
        <f>+IFERROR(SUMIFS(#REF!,#REF!,$L18,#REF!,$M18)*$G18,0)</f>
        <v>0</v>
      </c>
      <c r="BG18" s="74">
        <f>+IFERROR(SUMIFS(#REF!,#REF!,$L18,#REF!,$M18)*$G18,0)</f>
        <v>0</v>
      </c>
      <c r="BH18" s="74">
        <f>+IFERROR(SUMIFS(#REF!,#REF!,$L18,#REF!,$M18)*$G18,0)</f>
        <v>0</v>
      </c>
      <c r="BI18" s="74">
        <f>+IFERROR(SUMIFS(#REF!,#REF!,$L18,#REF!,$M18)*$G18,0)</f>
        <v>0</v>
      </c>
      <c r="BJ18" s="74">
        <f>+IFERROR(SUMIFS(#REF!,#REF!,$L18,#REF!,$M18)*$G18,0)</f>
        <v>0</v>
      </c>
      <c r="BK18" s="74">
        <f>+IFERROR(SUMIFS(#REF!,#REF!,$L18,#REF!,$M18)*$G18,0)</f>
        <v>0</v>
      </c>
      <c r="BL18" s="74">
        <f>+IFERROR(SUMIFS(#REF!,#REF!,$L18,#REF!,$M18)*$G18,0)</f>
        <v>0</v>
      </c>
      <c r="BM18" s="74">
        <f>+IFERROR(SUMIFS(#REF!,#REF!,$L18,#REF!,$M18)*$G18,0)</f>
        <v>0</v>
      </c>
      <c r="BN18" s="74">
        <f>+IFERROR(SUMIFS(#REF!,#REF!,$L18,#REF!,$M18)*$G18,0)</f>
        <v>0</v>
      </c>
      <c r="BO18" s="74">
        <f>+IFERROR(SUMIFS(#REF!,#REF!,$L18,#REF!,$M18)*$G18,0)</f>
        <v>0</v>
      </c>
      <c r="BP18" s="74">
        <f>+IFERROR(SUMIFS(#REF!,#REF!,$L18,#REF!,$M18)*$G18,0)</f>
        <v>0</v>
      </c>
      <c r="BQ18" s="74">
        <f>+IFERROR(SUMIFS(#REF!,#REF!,$L18,#REF!,$M18)*$G18,0)</f>
        <v>0</v>
      </c>
      <c r="BR18" s="74">
        <f>+IFERROR(SUMIFS(#REF!,#REF!,$L18,#REF!,$M18)*$G18,0)</f>
        <v>0</v>
      </c>
      <c r="BS18" s="74">
        <f>+IFERROR(SUMIFS(#REF!,#REF!,$L18,#REF!,$M18)*$G18,0)</f>
        <v>0</v>
      </c>
      <c r="BT18" s="74">
        <f>+IFERROR(SUMIFS(#REF!,#REF!,$L18,#REF!,$M18)*$G18,0)</f>
        <v>0</v>
      </c>
      <c r="BU18" s="74">
        <f>+IFERROR(SUMIFS(#REF!,#REF!,$L18,#REF!,$M18)*$G18,0)</f>
        <v>0</v>
      </c>
      <c r="BV18" s="74">
        <f>+IFERROR(SUMIFS(#REF!,#REF!,$L18,#REF!,$M18)*$G18,0)</f>
        <v>0</v>
      </c>
      <c r="BW18" s="74">
        <f>+IFERROR(SUMIFS(#REF!,#REF!,$L18,#REF!,$M18)*$G18,0)</f>
        <v>0</v>
      </c>
      <c r="BX18" s="74">
        <f>+IFERROR(SUMIFS(#REF!,#REF!,$L18,#REF!,$M18)*$G18,0)</f>
        <v>0</v>
      </c>
      <c r="BY18" s="74">
        <f>+IFERROR(SUMIFS(#REF!,#REF!,$L18,#REF!,$M18)*$G18,0)</f>
        <v>0</v>
      </c>
      <c r="BZ18" s="74">
        <f>+IFERROR(SUMIFS(#REF!,#REF!,$L18,#REF!,$M18)*$G18,0)</f>
        <v>0</v>
      </c>
    </row>
    <row r="19" spans="1:78">
      <c r="A19" s="86" t="s">
        <v>1148</v>
      </c>
      <c r="F19" t="str">
        <f>+_xlfn.XLOOKUP(L19,'L4'!B:B,'L4'!D:D)</f>
        <v>m³</v>
      </c>
      <c r="G19">
        <v>1.3333333333333335</v>
      </c>
      <c r="J19" t="s">
        <v>1156</v>
      </c>
      <c r="K19" s="84">
        <v>9.9083007298499202E-3</v>
      </c>
      <c r="L19" t="s">
        <v>5138</v>
      </c>
      <c r="M19" t="s">
        <v>38</v>
      </c>
      <c r="N19" t="s">
        <v>35</v>
      </c>
      <c r="O19" t="s">
        <v>2608</v>
      </c>
      <c r="P19" s="74">
        <f>+IFERROR(SUMIFS(#REF!,#REF!,$L19,#REF!,$M19)*$G19,0)</f>
        <v>0</v>
      </c>
      <c r="Q19" s="74">
        <f>+IFERROR(SUMIFS(#REF!,#REF!,$L19,#REF!,$M19)*$G19,0)</f>
        <v>0</v>
      </c>
      <c r="R19" s="74">
        <f>+IFERROR(SUMIFS(#REF!,#REF!,$L19,#REF!,$M19)*$G19,0)</f>
        <v>0</v>
      </c>
      <c r="S19" s="74">
        <f>+IFERROR(SUMIFS(#REF!,#REF!,$L19,#REF!,$M19)*$G19,0)</f>
        <v>0</v>
      </c>
      <c r="T19" s="74">
        <f>+IFERROR(SUMIFS(#REF!,#REF!,$L19,#REF!,$M19)*$G19,0)</f>
        <v>0</v>
      </c>
      <c r="U19" s="74">
        <f>+IFERROR(SUMIFS(#REF!,#REF!,$L19,#REF!,$M19)*$G19,0)</f>
        <v>0</v>
      </c>
      <c r="V19" s="74">
        <f>+IFERROR(SUMIFS(#REF!,#REF!,$L19,#REF!,$M19)*$G19,0)</f>
        <v>0</v>
      </c>
      <c r="W19" s="74">
        <f>+IFERROR(SUMIFS(#REF!,#REF!,$L19,#REF!,$M19)*$G19,0)</f>
        <v>0</v>
      </c>
      <c r="X19" s="74">
        <f>+IFERROR(SUMIFS(#REF!,#REF!,$L19,#REF!,$M19)*$G19,0)</f>
        <v>0</v>
      </c>
      <c r="Y19" s="74">
        <f>+IFERROR(SUMIFS(#REF!,#REF!,$L19,#REF!,$M19)*$G19,0)</f>
        <v>0</v>
      </c>
      <c r="Z19" s="74">
        <f>+IFERROR(SUMIFS(#REF!,#REF!,$L19,#REF!,$M19)*$G19,0)</f>
        <v>0</v>
      </c>
      <c r="AA19" s="74">
        <f>+IFERROR(SUMIFS(#REF!,#REF!,$L19,#REF!,$M19)*$G19,0)</f>
        <v>0</v>
      </c>
      <c r="AB19" s="74">
        <f>+IFERROR(SUMIFS(#REF!,#REF!,$L19,#REF!,$M19)*$G19,0)</f>
        <v>0</v>
      </c>
      <c r="AC19" s="74">
        <f>+IFERROR(SUMIFS(#REF!,#REF!,$L19,#REF!,$M19)*$G19,0)</f>
        <v>0</v>
      </c>
      <c r="AD19" s="74">
        <f>+IFERROR(SUMIFS(#REF!,#REF!,$L19,#REF!,$M19)*$G19,0)</f>
        <v>0</v>
      </c>
      <c r="AE19" s="74">
        <f>+IFERROR(SUMIFS(#REF!,#REF!,$L19,#REF!,$M19)*$G19,0)</f>
        <v>0</v>
      </c>
      <c r="AF19" s="74">
        <f>+IFERROR(SUMIFS(#REF!,#REF!,$L19,#REF!,$M19)*$G19,0)</f>
        <v>0</v>
      </c>
      <c r="AG19" s="74">
        <f>+IFERROR(SUMIFS(#REF!,#REF!,$L19,#REF!,$M19)*$G19,0)</f>
        <v>0</v>
      </c>
      <c r="AH19" s="74">
        <f>+IFERROR(SUMIFS(#REF!,#REF!,$L19,#REF!,$M19)*$G19,0)</f>
        <v>0</v>
      </c>
      <c r="AI19" s="74">
        <f>+IFERROR(SUMIFS(#REF!,#REF!,$L19,#REF!,$M19)*$G19,0)</f>
        <v>0</v>
      </c>
      <c r="AJ19" s="74">
        <f>+IFERROR(SUMIFS(#REF!,#REF!,$L19,#REF!,$M19)*$G19,0)</f>
        <v>0</v>
      </c>
      <c r="AK19" s="74">
        <f>+IFERROR(SUMIFS(#REF!,#REF!,$L19,#REF!,$M19)*$G19,0)</f>
        <v>0</v>
      </c>
      <c r="AL19" s="74">
        <f>+IFERROR(SUMIFS(#REF!,#REF!,$L19,#REF!,$M19)*$G19,0)</f>
        <v>0</v>
      </c>
      <c r="AM19" s="74">
        <f>+IFERROR(SUMIFS(#REF!,#REF!,$L19,#REF!,$M19)*$G19,0)</f>
        <v>0</v>
      </c>
      <c r="AN19" s="74">
        <f>+IFERROR(SUMIFS(#REF!,#REF!,$L19,#REF!,$M19)*$G19,0)</f>
        <v>0</v>
      </c>
      <c r="AO19" s="74">
        <f>+IFERROR(SUMIFS(#REF!,#REF!,$L19,#REF!,$M19)*$G19,0)</f>
        <v>0</v>
      </c>
      <c r="AP19" s="74">
        <f>+IFERROR(SUMIFS(#REF!,#REF!,$L19,#REF!,$M19)*$G19,0)</f>
        <v>0</v>
      </c>
      <c r="AQ19" s="74">
        <f>+IFERROR(SUMIFS(#REF!,#REF!,$L19,#REF!,$M19)*$G19,0)</f>
        <v>0</v>
      </c>
      <c r="AR19" s="74">
        <f>+IFERROR(SUMIFS(#REF!,#REF!,$L19,#REF!,$M19)*$G19,0)</f>
        <v>0</v>
      </c>
      <c r="AS19" s="74">
        <f>+IFERROR(SUMIFS(#REF!,#REF!,$L19,#REF!,$M19)*$G19,0)</f>
        <v>0</v>
      </c>
      <c r="AT19" s="74">
        <f>+IFERROR(SUMIFS(#REF!,#REF!,$L19,#REF!,$M19)*$G19,0)</f>
        <v>0</v>
      </c>
      <c r="AU19" s="74">
        <f>+IFERROR(SUMIFS(#REF!,#REF!,$L19,#REF!,$M19)*$G19,0)</f>
        <v>0</v>
      </c>
      <c r="AV19" s="74">
        <f>+IFERROR(SUMIFS(#REF!,#REF!,$L19,#REF!,$M19)*$G19,0)</f>
        <v>0</v>
      </c>
      <c r="AW19" s="74">
        <f>+IFERROR(SUMIFS(#REF!,#REF!,$L19,#REF!,$M19)*$G19,0)</f>
        <v>0</v>
      </c>
      <c r="AX19" s="74">
        <f>+IFERROR(SUMIFS(#REF!,#REF!,$L19,#REF!,$M19)*$G19,0)</f>
        <v>0</v>
      </c>
      <c r="AY19" s="74">
        <f>+IFERROR(SUMIFS(#REF!,#REF!,$L19,#REF!,$M19)*$G19,0)</f>
        <v>0</v>
      </c>
      <c r="AZ19" s="74">
        <f>+IFERROR(SUMIFS(#REF!,#REF!,$L19,#REF!,$M19)*$G19,0)</f>
        <v>0</v>
      </c>
      <c r="BA19" s="74">
        <f>+IFERROR(SUMIFS(#REF!,#REF!,$L19,#REF!,$M19)*$G19,0)</f>
        <v>0</v>
      </c>
      <c r="BB19" s="74">
        <f>+IFERROR(SUMIFS(#REF!,#REF!,$L19,#REF!,$M19)*$G19,0)</f>
        <v>0</v>
      </c>
      <c r="BC19" s="74">
        <f>+IFERROR(SUMIFS(#REF!,#REF!,$L19,#REF!,$M19)*$G19,0)</f>
        <v>0</v>
      </c>
      <c r="BD19" s="74">
        <f>+IFERROR(SUMIFS(#REF!,#REF!,$L19,#REF!,$M19)*$G19,0)</f>
        <v>0</v>
      </c>
      <c r="BE19" s="74">
        <f>+IFERROR(SUMIFS(#REF!,#REF!,$L19,#REF!,$M19)*$G19,0)</f>
        <v>0</v>
      </c>
      <c r="BF19" s="74">
        <f>+IFERROR(SUMIFS(#REF!,#REF!,$L19,#REF!,$M19)*$G19,0)</f>
        <v>0</v>
      </c>
      <c r="BG19" s="74">
        <f>+IFERROR(SUMIFS(#REF!,#REF!,$L19,#REF!,$M19)*$G19,0)</f>
        <v>0</v>
      </c>
      <c r="BH19" s="74">
        <f>+IFERROR(SUMIFS(#REF!,#REF!,$L19,#REF!,$M19)*$G19,0)</f>
        <v>0</v>
      </c>
      <c r="BI19" s="74">
        <f>+IFERROR(SUMIFS(#REF!,#REF!,$L19,#REF!,$M19)*$G19,0)</f>
        <v>0</v>
      </c>
      <c r="BJ19" s="74">
        <f>+IFERROR(SUMIFS(#REF!,#REF!,$L19,#REF!,$M19)*$G19,0)</f>
        <v>0</v>
      </c>
      <c r="BK19" s="74">
        <f>+IFERROR(SUMIFS(#REF!,#REF!,$L19,#REF!,$M19)*$G19,0)</f>
        <v>0</v>
      </c>
      <c r="BL19" s="74">
        <f>+IFERROR(SUMIFS(#REF!,#REF!,$L19,#REF!,$M19)*$G19,0)</f>
        <v>0</v>
      </c>
      <c r="BM19" s="74">
        <f>+IFERROR(SUMIFS(#REF!,#REF!,$L19,#REF!,$M19)*$G19,0)</f>
        <v>0</v>
      </c>
      <c r="BN19" s="74">
        <f>+IFERROR(SUMIFS(#REF!,#REF!,$L19,#REF!,$M19)*$G19,0)</f>
        <v>0</v>
      </c>
      <c r="BO19" s="74">
        <f>+IFERROR(SUMIFS(#REF!,#REF!,$L19,#REF!,$M19)*$G19,0)</f>
        <v>0</v>
      </c>
      <c r="BP19" s="74">
        <f>+IFERROR(SUMIFS(#REF!,#REF!,$L19,#REF!,$M19)*$G19,0)</f>
        <v>0</v>
      </c>
      <c r="BQ19" s="74">
        <f>+IFERROR(SUMIFS(#REF!,#REF!,$L19,#REF!,$M19)*$G19,0)</f>
        <v>0</v>
      </c>
      <c r="BR19" s="74">
        <f>+IFERROR(SUMIFS(#REF!,#REF!,$L19,#REF!,$M19)*$G19,0)</f>
        <v>0</v>
      </c>
      <c r="BS19" s="74">
        <f>+IFERROR(SUMIFS(#REF!,#REF!,$L19,#REF!,$M19)*$G19,0)</f>
        <v>0</v>
      </c>
      <c r="BT19" s="74">
        <f>+IFERROR(SUMIFS(#REF!,#REF!,$L19,#REF!,$M19)*$G19,0)</f>
        <v>0</v>
      </c>
      <c r="BU19" s="74">
        <f>+IFERROR(SUMIFS(#REF!,#REF!,$L19,#REF!,$M19)*$G19,0)</f>
        <v>0</v>
      </c>
      <c r="BV19" s="74">
        <f>+IFERROR(SUMIFS(#REF!,#REF!,$L19,#REF!,$M19)*$G19,0)</f>
        <v>0</v>
      </c>
      <c r="BW19" s="74">
        <f>+IFERROR(SUMIFS(#REF!,#REF!,$L19,#REF!,$M19)*$G19,0)</f>
        <v>0</v>
      </c>
      <c r="BX19" s="74">
        <f>+IFERROR(SUMIFS(#REF!,#REF!,$L19,#REF!,$M19)*$G19,0)</f>
        <v>0</v>
      </c>
      <c r="BY19" s="74">
        <f>+IFERROR(SUMIFS(#REF!,#REF!,$L19,#REF!,$M19)*$G19,0)</f>
        <v>0</v>
      </c>
      <c r="BZ19" s="74">
        <f>+IFERROR(SUMIFS(#REF!,#REF!,$L19,#REF!,$M19)*$G19,0)</f>
        <v>0</v>
      </c>
    </row>
    <row r="20" spans="1:78">
      <c r="A20" s="86" t="s">
        <v>1148</v>
      </c>
      <c r="F20" t="str">
        <f>+_xlfn.XLOOKUP(L20,'L4'!B:B,'L4'!D:D)</f>
        <v>m³</v>
      </c>
      <c r="G20">
        <v>0.1</v>
      </c>
      <c r="J20" t="s">
        <v>1157</v>
      </c>
      <c r="K20" s="84">
        <v>8.1910130481742567E-3</v>
      </c>
      <c r="L20" t="s">
        <v>5155</v>
      </c>
      <c r="M20" t="s">
        <v>38</v>
      </c>
      <c r="N20" t="s">
        <v>35</v>
      </c>
      <c r="O20" t="s">
        <v>2608</v>
      </c>
      <c r="P20" s="74">
        <f>+IFERROR(SUMIFS(#REF!,#REF!,$L20,#REF!,$M20)*$G20,0)</f>
        <v>0</v>
      </c>
      <c r="Q20" s="74">
        <f>+IFERROR(SUMIFS(#REF!,#REF!,$L20,#REF!,$M20)*$G20,0)</f>
        <v>0</v>
      </c>
      <c r="R20" s="74">
        <f>+IFERROR(SUMIFS(#REF!,#REF!,$L20,#REF!,$M20)*$G20,0)</f>
        <v>0</v>
      </c>
      <c r="S20" s="74">
        <f>+IFERROR(SUMIFS(#REF!,#REF!,$L20,#REF!,$M20)*$G20,0)</f>
        <v>0</v>
      </c>
      <c r="T20" s="74">
        <f>+IFERROR(SUMIFS(#REF!,#REF!,$L20,#REF!,$M20)*$G20,0)</f>
        <v>0</v>
      </c>
      <c r="U20" s="74">
        <f>+IFERROR(SUMIFS(#REF!,#REF!,$L20,#REF!,$M20)*$G20,0)</f>
        <v>0</v>
      </c>
      <c r="V20" s="74">
        <f>+IFERROR(SUMIFS(#REF!,#REF!,$L20,#REF!,$M20)*$G20,0)</f>
        <v>0</v>
      </c>
      <c r="W20" s="74">
        <f>+IFERROR(SUMIFS(#REF!,#REF!,$L20,#REF!,$M20)*$G20,0)</f>
        <v>0</v>
      </c>
      <c r="X20" s="74">
        <f>+IFERROR(SUMIFS(#REF!,#REF!,$L20,#REF!,$M20)*$G20,0)</f>
        <v>0</v>
      </c>
      <c r="Y20" s="74">
        <f>+IFERROR(SUMIFS(#REF!,#REF!,$L20,#REF!,$M20)*$G20,0)</f>
        <v>0</v>
      </c>
      <c r="Z20" s="74">
        <f>+IFERROR(SUMIFS(#REF!,#REF!,$L20,#REF!,$M20)*$G20,0)</f>
        <v>0</v>
      </c>
      <c r="AA20" s="74">
        <f>+IFERROR(SUMIFS(#REF!,#REF!,$L20,#REF!,$M20)*$G20,0)</f>
        <v>0</v>
      </c>
      <c r="AB20" s="74">
        <f>+IFERROR(SUMIFS(#REF!,#REF!,$L20,#REF!,$M20)*$G20,0)</f>
        <v>0</v>
      </c>
      <c r="AC20" s="74">
        <f>+IFERROR(SUMIFS(#REF!,#REF!,$L20,#REF!,$M20)*$G20,0)</f>
        <v>0</v>
      </c>
      <c r="AD20" s="74">
        <f>+IFERROR(SUMIFS(#REF!,#REF!,$L20,#REF!,$M20)*$G20,0)</f>
        <v>0</v>
      </c>
      <c r="AE20" s="74">
        <f>+IFERROR(SUMIFS(#REF!,#REF!,$L20,#REF!,$M20)*$G20,0)</f>
        <v>0</v>
      </c>
      <c r="AF20" s="74">
        <f>+IFERROR(SUMIFS(#REF!,#REF!,$L20,#REF!,$M20)*$G20,0)</f>
        <v>0</v>
      </c>
      <c r="AG20" s="74">
        <f>+IFERROR(SUMIFS(#REF!,#REF!,$L20,#REF!,$M20)*$G20,0)</f>
        <v>0</v>
      </c>
      <c r="AH20" s="74">
        <f>+IFERROR(SUMIFS(#REF!,#REF!,$L20,#REF!,$M20)*$G20,0)</f>
        <v>0</v>
      </c>
      <c r="AI20" s="74">
        <f>+IFERROR(SUMIFS(#REF!,#REF!,$L20,#REF!,$M20)*$G20,0)</f>
        <v>0</v>
      </c>
      <c r="AJ20" s="74">
        <f>+IFERROR(SUMIFS(#REF!,#REF!,$L20,#REF!,$M20)*$G20,0)</f>
        <v>0</v>
      </c>
      <c r="AK20" s="74">
        <f>+IFERROR(SUMIFS(#REF!,#REF!,$L20,#REF!,$M20)*$G20,0)</f>
        <v>0</v>
      </c>
      <c r="AL20" s="74">
        <f>+IFERROR(SUMIFS(#REF!,#REF!,$L20,#REF!,$M20)*$G20,0)</f>
        <v>0</v>
      </c>
      <c r="AM20" s="74">
        <f>+IFERROR(SUMIFS(#REF!,#REF!,$L20,#REF!,$M20)*$G20,0)</f>
        <v>0</v>
      </c>
      <c r="AN20" s="74">
        <f>+IFERROR(SUMIFS(#REF!,#REF!,$L20,#REF!,$M20)*$G20,0)</f>
        <v>0</v>
      </c>
      <c r="AO20" s="74">
        <f>+IFERROR(SUMIFS(#REF!,#REF!,$L20,#REF!,$M20)*$G20,0)</f>
        <v>0</v>
      </c>
      <c r="AP20" s="74">
        <f>+IFERROR(SUMIFS(#REF!,#REF!,$L20,#REF!,$M20)*$G20,0)</f>
        <v>0</v>
      </c>
      <c r="AQ20" s="74">
        <f>+IFERROR(SUMIFS(#REF!,#REF!,$L20,#REF!,$M20)*$G20,0)</f>
        <v>0</v>
      </c>
      <c r="AR20" s="74">
        <f>+IFERROR(SUMIFS(#REF!,#REF!,$L20,#REF!,$M20)*$G20,0)</f>
        <v>0</v>
      </c>
      <c r="AS20" s="74">
        <f>+IFERROR(SUMIFS(#REF!,#REF!,$L20,#REF!,$M20)*$G20,0)</f>
        <v>0</v>
      </c>
      <c r="AT20" s="74">
        <f>+IFERROR(SUMIFS(#REF!,#REF!,$L20,#REF!,$M20)*$G20,0)</f>
        <v>0</v>
      </c>
      <c r="AU20" s="74">
        <f>+IFERROR(SUMIFS(#REF!,#REF!,$L20,#REF!,$M20)*$G20,0)</f>
        <v>0</v>
      </c>
      <c r="AV20" s="74">
        <f>+IFERROR(SUMIFS(#REF!,#REF!,$L20,#REF!,$M20)*$G20,0)</f>
        <v>0</v>
      </c>
      <c r="AW20" s="74">
        <f>+IFERROR(SUMIFS(#REF!,#REF!,$L20,#REF!,$M20)*$G20,0)</f>
        <v>0</v>
      </c>
      <c r="AX20" s="74">
        <f>+IFERROR(SUMIFS(#REF!,#REF!,$L20,#REF!,$M20)*$G20,0)</f>
        <v>0</v>
      </c>
      <c r="AY20" s="74">
        <f>+IFERROR(SUMIFS(#REF!,#REF!,$L20,#REF!,$M20)*$G20,0)</f>
        <v>0</v>
      </c>
      <c r="AZ20" s="74">
        <f>+IFERROR(SUMIFS(#REF!,#REF!,$L20,#REF!,$M20)*$G20,0)</f>
        <v>0</v>
      </c>
      <c r="BA20" s="74">
        <f>+IFERROR(SUMIFS(#REF!,#REF!,$L20,#REF!,$M20)*$G20,0)</f>
        <v>0</v>
      </c>
      <c r="BB20" s="74">
        <f>+IFERROR(SUMIFS(#REF!,#REF!,$L20,#REF!,$M20)*$G20,0)</f>
        <v>0</v>
      </c>
      <c r="BC20" s="74">
        <f>+IFERROR(SUMIFS(#REF!,#REF!,$L20,#REF!,$M20)*$G20,0)</f>
        <v>0</v>
      </c>
      <c r="BD20" s="74">
        <f>+IFERROR(SUMIFS(#REF!,#REF!,$L20,#REF!,$M20)*$G20,0)</f>
        <v>0</v>
      </c>
      <c r="BE20" s="74">
        <f>+IFERROR(SUMIFS(#REF!,#REF!,$L20,#REF!,$M20)*$G20,0)</f>
        <v>0</v>
      </c>
      <c r="BF20" s="74">
        <f>+IFERROR(SUMIFS(#REF!,#REF!,$L20,#REF!,$M20)*$G20,0)</f>
        <v>0</v>
      </c>
      <c r="BG20" s="74">
        <f>+IFERROR(SUMIFS(#REF!,#REF!,$L20,#REF!,$M20)*$G20,0)</f>
        <v>0</v>
      </c>
      <c r="BH20" s="74">
        <f>+IFERROR(SUMIFS(#REF!,#REF!,$L20,#REF!,$M20)*$G20,0)</f>
        <v>0</v>
      </c>
      <c r="BI20" s="74">
        <f>+IFERROR(SUMIFS(#REF!,#REF!,$L20,#REF!,$M20)*$G20,0)</f>
        <v>0</v>
      </c>
      <c r="BJ20" s="74">
        <f>+IFERROR(SUMIFS(#REF!,#REF!,$L20,#REF!,$M20)*$G20,0)</f>
        <v>0</v>
      </c>
      <c r="BK20" s="74">
        <f>+IFERROR(SUMIFS(#REF!,#REF!,$L20,#REF!,$M20)*$G20,0)</f>
        <v>0</v>
      </c>
      <c r="BL20" s="74">
        <f>+IFERROR(SUMIFS(#REF!,#REF!,$L20,#REF!,$M20)*$G20,0)</f>
        <v>0</v>
      </c>
      <c r="BM20" s="74">
        <f>+IFERROR(SUMIFS(#REF!,#REF!,$L20,#REF!,$M20)*$G20,0)</f>
        <v>0</v>
      </c>
      <c r="BN20" s="74">
        <f>+IFERROR(SUMIFS(#REF!,#REF!,$L20,#REF!,$M20)*$G20,0)</f>
        <v>0</v>
      </c>
      <c r="BO20" s="74">
        <f>+IFERROR(SUMIFS(#REF!,#REF!,$L20,#REF!,$M20)*$G20,0)</f>
        <v>0</v>
      </c>
      <c r="BP20" s="74">
        <f>+IFERROR(SUMIFS(#REF!,#REF!,$L20,#REF!,$M20)*$G20,0)</f>
        <v>0</v>
      </c>
      <c r="BQ20" s="74">
        <f>+IFERROR(SUMIFS(#REF!,#REF!,$L20,#REF!,$M20)*$G20,0)</f>
        <v>0</v>
      </c>
      <c r="BR20" s="74">
        <f>+IFERROR(SUMIFS(#REF!,#REF!,$L20,#REF!,$M20)*$G20,0)</f>
        <v>0</v>
      </c>
      <c r="BS20" s="74">
        <f>+IFERROR(SUMIFS(#REF!,#REF!,$L20,#REF!,$M20)*$G20,0)</f>
        <v>0</v>
      </c>
      <c r="BT20" s="74">
        <f>+IFERROR(SUMIFS(#REF!,#REF!,$L20,#REF!,$M20)*$G20,0)</f>
        <v>0</v>
      </c>
      <c r="BU20" s="74">
        <f>+IFERROR(SUMIFS(#REF!,#REF!,$L20,#REF!,$M20)*$G20,0)</f>
        <v>0</v>
      </c>
      <c r="BV20" s="74">
        <f>+IFERROR(SUMIFS(#REF!,#REF!,$L20,#REF!,$M20)*$G20,0)</f>
        <v>0</v>
      </c>
      <c r="BW20" s="74">
        <f>+IFERROR(SUMIFS(#REF!,#REF!,$L20,#REF!,$M20)*$G20,0)</f>
        <v>0</v>
      </c>
      <c r="BX20" s="74">
        <f>+IFERROR(SUMIFS(#REF!,#REF!,$L20,#REF!,$M20)*$G20,0)</f>
        <v>0</v>
      </c>
      <c r="BY20" s="74">
        <f>+IFERROR(SUMIFS(#REF!,#REF!,$L20,#REF!,$M20)*$G20,0)</f>
        <v>0</v>
      </c>
      <c r="BZ20" s="74">
        <f>+IFERROR(SUMIFS(#REF!,#REF!,$L20,#REF!,$M20)*$G20,0)</f>
        <v>0</v>
      </c>
    </row>
    <row r="21" spans="1:78">
      <c r="A21" s="86" t="s">
        <v>1148</v>
      </c>
      <c r="J21" t="s">
        <v>1158</v>
      </c>
    </row>
    <row r="22" spans="1:78">
      <c r="A22" s="86" t="s">
        <v>1148</v>
      </c>
      <c r="J22" t="s">
        <v>1159</v>
      </c>
    </row>
    <row r="23" spans="1:78">
      <c r="A23" s="86" t="s">
        <v>1148</v>
      </c>
    </row>
    <row r="24" spans="1:78">
      <c r="A24" s="86" t="s">
        <v>1148</v>
      </c>
    </row>
    <row r="25" spans="1:78">
      <c r="A25" s="86" t="s">
        <v>1148</v>
      </c>
    </row>
    <row r="26" spans="1:78">
      <c r="A26" s="86" t="s">
        <v>1148</v>
      </c>
    </row>
    <row r="27" spans="1:78">
      <c r="A27" s="86" t="s">
        <v>1148</v>
      </c>
    </row>
    <row r="28" spans="1:78">
      <c r="A28" s="86" t="s">
        <v>1148</v>
      </c>
      <c r="K28" t="s">
        <v>13</v>
      </c>
      <c r="L28" t="s">
        <v>2</v>
      </c>
      <c r="M28" t="s">
        <v>38</v>
      </c>
      <c r="N28" t="s">
        <v>35</v>
      </c>
      <c r="O28" t="s">
        <v>2608</v>
      </c>
      <c r="P28">
        <v>0</v>
      </c>
      <c r="Q28">
        <v>0</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c r="BJ28">
        <v>1</v>
      </c>
      <c r="BK28">
        <v>1</v>
      </c>
      <c r="BL28">
        <v>1</v>
      </c>
      <c r="BM28">
        <v>1</v>
      </c>
      <c r="BN28">
        <v>1</v>
      </c>
      <c r="BO28">
        <v>1</v>
      </c>
      <c r="BP28">
        <v>1</v>
      </c>
      <c r="BQ28">
        <v>1</v>
      </c>
      <c r="BR28">
        <v>1</v>
      </c>
      <c r="BS28">
        <v>1</v>
      </c>
      <c r="BT28">
        <v>1</v>
      </c>
      <c r="BU28">
        <v>1</v>
      </c>
      <c r="BV28">
        <v>1</v>
      </c>
      <c r="BW28">
        <v>1</v>
      </c>
      <c r="BX28">
        <v>1</v>
      </c>
      <c r="BY28">
        <v>1</v>
      </c>
      <c r="BZ28">
        <v>1</v>
      </c>
    </row>
    <row r="29" spans="1:78">
      <c r="A29" s="86" t="s">
        <v>1148</v>
      </c>
      <c r="K29" t="s">
        <v>1153</v>
      </c>
      <c r="L29" t="s">
        <v>2</v>
      </c>
      <c r="M29" t="s">
        <v>38</v>
      </c>
      <c r="N29" t="s">
        <v>35</v>
      </c>
      <c r="O29" t="s">
        <v>2608</v>
      </c>
      <c r="P29">
        <v>0</v>
      </c>
      <c r="Q29">
        <v>0</v>
      </c>
      <c r="R29">
        <v>0</v>
      </c>
      <c r="S29">
        <v>0</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v>1</v>
      </c>
      <c r="BQ29">
        <v>1</v>
      </c>
      <c r="BR29">
        <v>1</v>
      </c>
      <c r="BS29">
        <v>1</v>
      </c>
      <c r="BT29">
        <v>1</v>
      </c>
      <c r="BU29">
        <v>1</v>
      </c>
      <c r="BV29">
        <v>1</v>
      </c>
      <c r="BW29">
        <v>1</v>
      </c>
      <c r="BX29">
        <v>1</v>
      </c>
      <c r="BY29">
        <v>1</v>
      </c>
      <c r="BZ29">
        <v>1</v>
      </c>
    </row>
    <row r="30" spans="1:78">
      <c r="A30" s="86" t="s">
        <v>1148</v>
      </c>
      <c r="K30" t="s">
        <v>1154</v>
      </c>
      <c r="L30" t="s">
        <v>2</v>
      </c>
      <c r="M30" t="s">
        <v>38</v>
      </c>
      <c r="N30" t="s">
        <v>35</v>
      </c>
      <c r="O30" t="s">
        <v>2608</v>
      </c>
      <c r="P30">
        <v>0</v>
      </c>
      <c r="Q30">
        <v>0</v>
      </c>
      <c r="R30">
        <v>0</v>
      </c>
      <c r="S30">
        <v>0</v>
      </c>
      <c r="T30">
        <v>0</v>
      </c>
      <c r="U30">
        <v>0</v>
      </c>
      <c r="V30">
        <v>0</v>
      </c>
      <c r="W30">
        <v>0</v>
      </c>
      <c r="X30">
        <v>0</v>
      </c>
      <c r="Y30">
        <v>0</v>
      </c>
      <c r="Z30">
        <v>0</v>
      </c>
      <c r="AA30">
        <v>1</v>
      </c>
      <c r="AB30">
        <v>1</v>
      </c>
      <c r="AC30">
        <v>1</v>
      </c>
      <c r="AD30">
        <v>1</v>
      </c>
      <c r="AE30">
        <v>1</v>
      </c>
      <c r="AF30">
        <v>1</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1</v>
      </c>
      <c r="BW30">
        <v>1</v>
      </c>
      <c r="BX30">
        <v>1</v>
      </c>
      <c r="BY30">
        <v>1</v>
      </c>
      <c r="BZ30">
        <v>1</v>
      </c>
    </row>
    <row r="31" spans="1:78">
      <c r="A31" s="86" t="s">
        <v>1148</v>
      </c>
      <c r="K31" t="s">
        <v>1155</v>
      </c>
      <c r="L31" t="s">
        <v>2</v>
      </c>
      <c r="M31" t="s">
        <v>38</v>
      </c>
      <c r="N31" t="s">
        <v>35</v>
      </c>
      <c r="O31" t="s">
        <v>2608</v>
      </c>
      <c r="P31">
        <v>0</v>
      </c>
      <c r="Q31">
        <v>0</v>
      </c>
      <c r="R31">
        <v>0</v>
      </c>
      <c r="S31">
        <v>0</v>
      </c>
      <c r="T31">
        <v>0</v>
      </c>
      <c r="U31">
        <v>0</v>
      </c>
      <c r="V31">
        <v>0</v>
      </c>
      <c r="W31">
        <v>0</v>
      </c>
      <c r="X31">
        <v>0</v>
      </c>
      <c r="Y31">
        <v>0</v>
      </c>
      <c r="Z31">
        <v>0</v>
      </c>
      <c r="AA31">
        <v>0</v>
      </c>
      <c r="AB31">
        <v>0</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c r="BJ31">
        <v>1</v>
      </c>
      <c r="BK31">
        <v>1</v>
      </c>
      <c r="BL31">
        <v>1</v>
      </c>
      <c r="BM31">
        <v>1</v>
      </c>
      <c r="BN31">
        <v>1</v>
      </c>
      <c r="BO31">
        <v>1</v>
      </c>
      <c r="BP31">
        <v>1</v>
      </c>
      <c r="BQ31">
        <v>1</v>
      </c>
      <c r="BR31">
        <v>1</v>
      </c>
      <c r="BS31">
        <v>1</v>
      </c>
      <c r="BT31">
        <v>1</v>
      </c>
      <c r="BU31">
        <v>1</v>
      </c>
      <c r="BV31">
        <v>1</v>
      </c>
      <c r="BW31">
        <v>1</v>
      </c>
      <c r="BX31">
        <v>1</v>
      </c>
      <c r="BY31">
        <v>1</v>
      </c>
      <c r="BZ31">
        <v>1</v>
      </c>
    </row>
    <row r="32" spans="1:78">
      <c r="A32" s="86" t="s">
        <v>1148</v>
      </c>
      <c r="K32" t="s">
        <v>1156</v>
      </c>
      <c r="L32" t="s">
        <v>5135</v>
      </c>
      <c r="M32" t="s">
        <v>38</v>
      </c>
      <c r="N32" t="s">
        <v>35</v>
      </c>
      <c r="O32" t="s">
        <v>2608</v>
      </c>
      <c r="P32">
        <v>0</v>
      </c>
      <c r="Q32">
        <v>0</v>
      </c>
      <c r="R32">
        <v>0</v>
      </c>
      <c r="S32">
        <v>0</v>
      </c>
      <c r="T32">
        <v>0</v>
      </c>
      <c r="U32">
        <v>0</v>
      </c>
      <c r="V32">
        <v>0</v>
      </c>
      <c r="W32">
        <v>0</v>
      </c>
      <c r="X32">
        <v>0</v>
      </c>
      <c r="Y32">
        <v>0</v>
      </c>
      <c r="Z32">
        <v>0</v>
      </c>
      <c r="AA32">
        <v>0</v>
      </c>
      <c r="AB32">
        <v>0</v>
      </c>
      <c r="AC32">
        <v>0</v>
      </c>
      <c r="AD32">
        <v>0</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c r="BH32">
        <v>1</v>
      </c>
      <c r="BI32">
        <v>1</v>
      </c>
      <c r="BJ32">
        <v>1</v>
      </c>
      <c r="BK32">
        <v>1</v>
      </c>
      <c r="BL32">
        <v>1</v>
      </c>
      <c r="BM32">
        <v>1</v>
      </c>
      <c r="BN32">
        <v>1</v>
      </c>
      <c r="BO32">
        <v>1</v>
      </c>
      <c r="BP32">
        <v>1</v>
      </c>
      <c r="BQ32">
        <v>1</v>
      </c>
      <c r="BR32">
        <v>1</v>
      </c>
      <c r="BS32">
        <v>1</v>
      </c>
      <c r="BT32">
        <v>1</v>
      </c>
      <c r="BU32">
        <v>1</v>
      </c>
      <c r="BV32">
        <v>1</v>
      </c>
      <c r="BW32">
        <v>1</v>
      </c>
      <c r="BX32">
        <v>1</v>
      </c>
      <c r="BY32">
        <v>1</v>
      </c>
      <c r="BZ32">
        <v>1</v>
      </c>
    </row>
    <row r="33" spans="1:78">
      <c r="A33" s="86" t="s">
        <v>1148</v>
      </c>
      <c r="K33" t="s">
        <v>1157</v>
      </c>
      <c r="L33" t="s">
        <v>5135</v>
      </c>
      <c r="M33" t="s">
        <v>38</v>
      </c>
      <c r="N33" t="s">
        <v>35</v>
      </c>
      <c r="O33" t="s">
        <v>2608</v>
      </c>
      <c r="P33">
        <v>0</v>
      </c>
      <c r="Q33">
        <v>0</v>
      </c>
      <c r="R33">
        <v>0</v>
      </c>
      <c r="S33">
        <v>0</v>
      </c>
      <c r="T33">
        <v>0</v>
      </c>
      <c r="U33">
        <v>0</v>
      </c>
      <c r="V33">
        <v>0</v>
      </c>
      <c r="W33">
        <v>0</v>
      </c>
      <c r="X33">
        <v>0</v>
      </c>
      <c r="Y33">
        <v>0</v>
      </c>
      <c r="Z33">
        <v>0</v>
      </c>
      <c r="AA33">
        <v>0</v>
      </c>
      <c r="AB33">
        <v>0</v>
      </c>
      <c r="AC33">
        <v>0</v>
      </c>
      <c r="AD33">
        <v>0</v>
      </c>
      <c r="AE33">
        <v>0</v>
      </c>
      <c r="AF33">
        <v>0</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c r="BH33">
        <v>1</v>
      </c>
      <c r="BI33">
        <v>1</v>
      </c>
      <c r="BJ33">
        <v>1</v>
      </c>
      <c r="BK33">
        <v>1</v>
      </c>
      <c r="BL33">
        <v>1</v>
      </c>
      <c r="BM33">
        <v>1</v>
      </c>
      <c r="BN33">
        <v>1</v>
      </c>
      <c r="BO33">
        <v>1</v>
      </c>
      <c r="BP33">
        <v>1</v>
      </c>
      <c r="BQ33">
        <v>1</v>
      </c>
      <c r="BR33">
        <v>1</v>
      </c>
      <c r="BS33">
        <v>1</v>
      </c>
      <c r="BT33">
        <v>1</v>
      </c>
      <c r="BU33">
        <v>1</v>
      </c>
      <c r="BV33">
        <v>1</v>
      </c>
      <c r="BW33">
        <v>1</v>
      </c>
      <c r="BX33">
        <v>1</v>
      </c>
      <c r="BY33">
        <v>1</v>
      </c>
      <c r="BZ33">
        <v>1</v>
      </c>
    </row>
    <row r="34" spans="1:78">
      <c r="A34" s="86" t="s">
        <v>1148</v>
      </c>
      <c r="K34" t="s">
        <v>1158</v>
      </c>
      <c r="L34" t="s">
        <v>5136</v>
      </c>
      <c r="M34" t="s">
        <v>38</v>
      </c>
      <c r="N34" t="s">
        <v>35</v>
      </c>
      <c r="O34" t="s">
        <v>2608</v>
      </c>
      <c r="P34">
        <v>0</v>
      </c>
      <c r="Q34">
        <v>0</v>
      </c>
      <c r="R34">
        <v>0</v>
      </c>
      <c r="S34">
        <v>0</v>
      </c>
      <c r="T34">
        <v>0</v>
      </c>
      <c r="U34">
        <v>0</v>
      </c>
      <c r="V34">
        <v>0</v>
      </c>
      <c r="W34">
        <v>0</v>
      </c>
      <c r="X34">
        <v>0</v>
      </c>
      <c r="Y34">
        <v>0</v>
      </c>
      <c r="Z34">
        <v>0</v>
      </c>
      <c r="AA34">
        <v>1</v>
      </c>
      <c r="AB34">
        <v>1</v>
      </c>
      <c r="AC34">
        <v>1</v>
      </c>
      <c r="AD34">
        <v>1</v>
      </c>
      <c r="AE34">
        <v>1</v>
      </c>
      <c r="AF34">
        <v>1</v>
      </c>
      <c r="AG34">
        <v>1</v>
      </c>
      <c r="AH34">
        <v>1</v>
      </c>
      <c r="AI34">
        <v>1</v>
      </c>
      <c r="AJ34">
        <v>1</v>
      </c>
      <c r="AK34">
        <v>1</v>
      </c>
      <c r="AL34">
        <v>1</v>
      </c>
      <c r="AM34">
        <v>1</v>
      </c>
      <c r="AN34">
        <v>1</v>
      </c>
      <c r="AO34">
        <v>1</v>
      </c>
      <c r="AP34">
        <v>1</v>
      </c>
      <c r="AQ34">
        <v>1</v>
      </c>
      <c r="AR34">
        <v>1</v>
      </c>
      <c r="AS34">
        <v>1</v>
      </c>
      <c r="AT34">
        <v>1</v>
      </c>
      <c r="AU34">
        <v>1</v>
      </c>
      <c r="AV34">
        <v>1</v>
      </c>
      <c r="AW34">
        <v>1</v>
      </c>
      <c r="AX34">
        <v>1</v>
      </c>
      <c r="AY34">
        <v>1</v>
      </c>
      <c r="AZ34">
        <v>1</v>
      </c>
      <c r="BA34">
        <v>1</v>
      </c>
      <c r="BB34">
        <v>1</v>
      </c>
      <c r="BC34">
        <v>1</v>
      </c>
      <c r="BD34">
        <v>1</v>
      </c>
      <c r="BE34">
        <v>1</v>
      </c>
      <c r="BF34">
        <v>1</v>
      </c>
      <c r="BG34">
        <v>1</v>
      </c>
      <c r="BH34">
        <v>1</v>
      </c>
      <c r="BI34">
        <v>1</v>
      </c>
      <c r="BJ34">
        <v>1</v>
      </c>
      <c r="BK34">
        <v>1</v>
      </c>
      <c r="BL34">
        <v>1</v>
      </c>
      <c r="BM34">
        <v>1</v>
      </c>
      <c r="BN34">
        <v>1</v>
      </c>
      <c r="BO34">
        <v>1</v>
      </c>
      <c r="BP34">
        <v>1</v>
      </c>
      <c r="BQ34">
        <v>1</v>
      </c>
      <c r="BR34">
        <v>1</v>
      </c>
      <c r="BS34">
        <v>1</v>
      </c>
      <c r="BT34">
        <v>1</v>
      </c>
      <c r="BU34">
        <v>1</v>
      </c>
      <c r="BV34">
        <v>1</v>
      </c>
      <c r="BW34">
        <v>1</v>
      </c>
      <c r="BX34">
        <v>1</v>
      </c>
      <c r="BY34">
        <v>1</v>
      </c>
      <c r="BZ34">
        <v>1</v>
      </c>
    </row>
    <row r="35" spans="1:78">
      <c r="A35" s="86" t="s">
        <v>1148</v>
      </c>
      <c r="K35" t="s">
        <v>1159</v>
      </c>
      <c r="L35" t="s">
        <v>5137</v>
      </c>
      <c r="M35" t="s">
        <v>38</v>
      </c>
      <c r="N35" t="s">
        <v>35</v>
      </c>
      <c r="O35" t="s">
        <v>2608</v>
      </c>
      <c r="P35">
        <v>0</v>
      </c>
      <c r="Q35">
        <v>0</v>
      </c>
      <c r="R35">
        <v>0</v>
      </c>
      <c r="S35">
        <v>0</v>
      </c>
      <c r="T35">
        <v>0</v>
      </c>
      <c r="U35">
        <v>0</v>
      </c>
      <c r="V35">
        <v>0</v>
      </c>
      <c r="W35">
        <v>0</v>
      </c>
      <c r="X35">
        <v>0</v>
      </c>
      <c r="Y35">
        <v>0</v>
      </c>
      <c r="Z35">
        <v>0</v>
      </c>
      <c r="AA35">
        <v>0</v>
      </c>
      <c r="AB35">
        <v>0</v>
      </c>
      <c r="AC35">
        <v>0.5</v>
      </c>
      <c r="AD35">
        <v>0.5</v>
      </c>
      <c r="AE35">
        <v>0.5</v>
      </c>
      <c r="AF35">
        <v>0.5</v>
      </c>
      <c r="AG35">
        <v>0.5</v>
      </c>
      <c r="AH35">
        <v>0.5</v>
      </c>
      <c r="AI35">
        <v>0.5</v>
      </c>
      <c r="AJ35">
        <v>0.5</v>
      </c>
      <c r="AK35">
        <v>0.5</v>
      </c>
      <c r="AL35">
        <v>0.5</v>
      </c>
      <c r="AM35">
        <v>0.5</v>
      </c>
      <c r="AN35">
        <v>0.5</v>
      </c>
      <c r="AO35">
        <v>0.5</v>
      </c>
      <c r="AP35">
        <v>0.5</v>
      </c>
      <c r="AQ35">
        <v>0.5</v>
      </c>
      <c r="AR35">
        <v>0.5</v>
      </c>
      <c r="AS35">
        <v>0.5</v>
      </c>
      <c r="AT35">
        <v>0.5</v>
      </c>
      <c r="AU35">
        <v>0.5</v>
      </c>
      <c r="AV35">
        <v>0.5</v>
      </c>
      <c r="AW35">
        <v>0.5</v>
      </c>
      <c r="AX35">
        <v>0.5</v>
      </c>
      <c r="AY35">
        <v>0.5</v>
      </c>
      <c r="AZ35">
        <v>0.5</v>
      </c>
      <c r="BA35">
        <v>0.5</v>
      </c>
      <c r="BB35">
        <v>0.5</v>
      </c>
      <c r="BC35">
        <v>0.5</v>
      </c>
      <c r="BD35">
        <v>0.5</v>
      </c>
      <c r="BE35">
        <v>0.5</v>
      </c>
      <c r="BF35">
        <v>0.5</v>
      </c>
      <c r="BG35">
        <v>0.5</v>
      </c>
      <c r="BH35">
        <v>0.5</v>
      </c>
      <c r="BI35">
        <v>0.5</v>
      </c>
      <c r="BJ35">
        <v>0.5</v>
      </c>
      <c r="BK35">
        <v>0.5</v>
      </c>
      <c r="BL35">
        <v>0.5</v>
      </c>
      <c r="BM35">
        <v>0.5</v>
      </c>
      <c r="BN35">
        <v>0.5</v>
      </c>
      <c r="BO35">
        <v>0.5</v>
      </c>
      <c r="BP35">
        <v>0.5</v>
      </c>
      <c r="BQ35">
        <v>0.5</v>
      </c>
      <c r="BR35">
        <v>0.5</v>
      </c>
      <c r="BS35">
        <v>0.5</v>
      </c>
      <c r="BT35">
        <v>0.5</v>
      </c>
      <c r="BU35">
        <v>0.5</v>
      </c>
      <c r="BV35">
        <v>0.5</v>
      </c>
      <c r="BW35">
        <v>0.5</v>
      </c>
      <c r="BX35">
        <v>0.5</v>
      </c>
      <c r="BY35">
        <v>0.5</v>
      </c>
      <c r="BZ35">
        <v>0.5</v>
      </c>
    </row>
    <row r="36" spans="1:78">
      <c r="A36" s="86" t="s">
        <v>1148</v>
      </c>
      <c r="K36" t="s">
        <v>1159</v>
      </c>
      <c r="L36" t="s">
        <v>5138</v>
      </c>
      <c r="M36" t="s">
        <v>38</v>
      </c>
      <c r="N36" t="s">
        <v>35</v>
      </c>
      <c r="O36" t="s">
        <v>2608</v>
      </c>
      <c r="P36">
        <v>0</v>
      </c>
      <c r="Q36">
        <v>0</v>
      </c>
      <c r="R36">
        <v>0</v>
      </c>
      <c r="S36">
        <v>0</v>
      </c>
      <c r="T36">
        <v>0</v>
      </c>
      <c r="U36">
        <v>0</v>
      </c>
      <c r="V36">
        <v>0</v>
      </c>
      <c r="W36">
        <v>0</v>
      </c>
      <c r="X36">
        <v>0</v>
      </c>
      <c r="Y36">
        <v>0</v>
      </c>
      <c r="Z36">
        <v>0</v>
      </c>
      <c r="AA36">
        <v>0</v>
      </c>
      <c r="AB36">
        <v>0</v>
      </c>
      <c r="AC36">
        <v>0.25</v>
      </c>
      <c r="AD36">
        <v>0.25</v>
      </c>
      <c r="AE36">
        <v>0.25</v>
      </c>
      <c r="AF36">
        <v>0.25</v>
      </c>
      <c r="AG36">
        <v>0.25</v>
      </c>
      <c r="AH36">
        <v>0.25</v>
      </c>
      <c r="AI36">
        <v>0.25</v>
      </c>
      <c r="AJ36">
        <v>0.25</v>
      </c>
      <c r="AK36">
        <v>0.25</v>
      </c>
      <c r="AL36">
        <v>0.25</v>
      </c>
      <c r="AM36">
        <v>0.25</v>
      </c>
      <c r="AN36">
        <v>0.25</v>
      </c>
      <c r="AO36">
        <v>0.25</v>
      </c>
      <c r="AP36">
        <v>0.25</v>
      </c>
      <c r="AQ36">
        <v>0.25</v>
      </c>
      <c r="AR36">
        <v>0.25</v>
      </c>
      <c r="AS36">
        <v>0.25</v>
      </c>
      <c r="AT36">
        <v>0.25</v>
      </c>
      <c r="AU36">
        <v>0.25</v>
      </c>
      <c r="AV36">
        <v>0.25</v>
      </c>
      <c r="AW36">
        <v>0.25</v>
      </c>
      <c r="AX36">
        <v>0.25</v>
      </c>
      <c r="AY36">
        <v>0.25</v>
      </c>
      <c r="AZ36">
        <v>0.25</v>
      </c>
      <c r="BA36">
        <v>0.25</v>
      </c>
      <c r="BB36">
        <v>0.25</v>
      </c>
      <c r="BC36">
        <v>0.25</v>
      </c>
      <c r="BD36">
        <v>0.25</v>
      </c>
      <c r="BE36">
        <v>0.25</v>
      </c>
      <c r="BF36">
        <v>0.25</v>
      </c>
      <c r="BG36">
        <v>0.25</v>
      </c>
      <c r="BH36">
        <v>0.25</v>
      </c>
      <c r="BI36">
        <v>0.25</v>
      </c>
      <c r="BJ36">
        <v>0.25</v>
      </c>
      <c r="BK36">
        <v>0.25</v>
      </c>
      <c r="BL36">
        <v>0.25</v>
      </c>
      <c r="BM36">
        <v>0.25</v>
      </c>
      <c r="BN36">
        <v>0.25</v>
      </c>
      <c r="BO36">
        <v>0.25</v>
      </c>
      <c r="BP36">
        <v>0.25</v>
      </c>
      <c r="BQ36">
        <v>0.25</v>
      </c>
      <c r="BR36">
        <v>0.25</v>
      </c>
      <c r="BS36">
        <v>0.25</v>
      </c>
      <c r="BT36">
        <v>0.25</v>
      </c>
      <c r="BU36">
        <v>0.25</v>
      </c>
      <c r="BV36">
        <v>0.25</v>
      </c>
      <c r="BW36">
        <v>0.25</v>
      </c>
      <c r="BX36">
        <v>0.25</v>
      </c>
      <c r="BY36">
        <v>0.25</v>
      </c>
      <c r="BZ36">
        <v>0.25</v>
      </c>
    </row>
    <row r="37" spans="1:78">
      <c r="A37" s="86" t="s">
        <v>1148</v>
      </c>
      <c r="K37" t="s">
        <v>1159</v>
      </c>
      <c r="L37" t="s">
        <v>5155</v>
      </c>
      <c r="M37" t="s">
        <v>38</v>
      </c>
      <c r="N37" t="s">
        <v>35</v>
      </c>
      <c r="O37" t="s">
        <v>2608</v>
      </c>
      <c r="P37">
        <v>0</v>
      </c>
      <c r="Q37">
        <v>0</v>
      </c>
      <c r="R37">
        <v>0</v>
      </c>
      <c r="S37">
        <v>0</v>
      </c>
      <c r="T37">
        <v>0</v>
      </c>
      <c r="U37">
        <v>0</v>
      </c>
      <c r="V37">
        <v>0</v>
      </c>
      <c r="W37">
        <v>0</v>
      </c>
      <c r="X37">
        <v>0</v>
      </c>
      <c r="Y37">
        <v>0</v>
      </c>
      <c r="Z37">
        <v>0</v>
      </c>
      <c r="AA37">
        <v>0</v>
      </c>
      <c r="AB37">
        <v>0</v>
      </c>
      <c r="AC37">
        <v>0.25</v>
      </c>
      <c r="AD37">
        <v>0.25</v>
      </c>
      <c r="AE37">
        <v>0.25</v>
      </c>
      <c r="AF37">
        <v>0.25</v>
      </c>
      <c r="AG37">
        <v>0.25</v>
      </c>
      <c r="AH37">
        <v>0.25</v>
      </c>
      <c r="AI37">
        <v>0.25</v>
      </c>
      <c r="AJ37">
        <v>0.25</v>
      </c>
      <c r="AK37">
        <v>0.25</v>
      </c>
      <c r="AL37">
        <v>0.25</v>
      </c>
      <c r="AM37">
        <v>0.25</v>
      </c>
      <c r="AN37">
        <v>0.25</v>
      </c>
      <c r="AO37">
        <v>0.25</v>
      </c>
      <c r="AP37">
        <v>0.25</v>
      </c>
      <c r="AQ37">
        <v>0.25</v>
      </c>
      <c r="AR37">
        <v>0.25</v>
      </c>
      <c r="AS37">
        <v>0.25</v>
      </c>
      <c r="AT37">
        <v>0.25</v>
      </c>
      <c r="AU37">
        <v>0.25</v>
      </c>
      <c r="AV37">
        <v>0.25</v>
      </c>
      <c r="AW37">
        <v>0.25</v>
      </c>
      <c r="AX37">
        <v>0.25</v>
      </c>
      <c r="AY37">
        <v>0.25</v>
      </c>
      <c r="AZ37">
        <v>0.25</v>
      </c>
      <c r="BA37">
        <v>0.25</v>
      </c>
      <c r="BB37">
        <v>0.25</v>
      </c>
      <c r="BC37">
        <v>0.25</v>
      </c>
      <c r="BD37">
        <v>0.25</v>
      </c>
      <c r="BE37">
        <v>0.25</v>
      </c>
      <c r="BF37">
        <v>0.25</v>
      </c>
      <c r="BG37">
        <v>0.25</v>
      </c>
      <c r="BH37">
        <v>0.25</v>
      </c>
      <c r="BI37">
        <v>0.25</v>
      </c>
      <c r="BJ37">
        <v>0.25</v>
      </c>
      <c r="BK37">
        <v>0.25</v>
      </c>
      <c r="BL37">
        <v>0.25</v>
      </c>
      <c r="BM37">
        <v>0.25</v>
      </c>
      <c r="BN37">
        <v>0.25</v>
      </c>
      <c r="BO37">
        <v>0.25</v>
      </c>
      <c r="BP37">
        <v>0.25</v>
      </c>
      <c r="BQ37">
        <v>0.25</v>
      </c>
      <c r="BR37">
        <v>0.25</v>
      </c>
      <c r="BS37">
        <v>0.25</v>
      </c>
      <c r="BT37">
        <v>0.25</v>
      </c>
      <c r="BU37">
        <v>0.25</v>
      </c>
      <c r="BV37">
        <v>0.25</v>
      </c>
      <c r="BW37">
        <v>0.25</v>
      </c>
      <c r="BX37">
        <v>0.25</v>
      </c>
      <c r="BY37">
        <v>0.25</v>
      </c>
      <c r="BZ37">
        <v>0.25</v>
      </c>
    </row>
    <row r="38" spans="1:78">
      <c r="A38" s="86" t="s">
        <v>1148</v>
      </c>
    </row>
    <row r="39" spans="1:78">
      <c r="A39" s="86" t="s">
        <v>1148</v>
      </c>
      <c r="P39" s="87"/>
    </row>
    <row r="40" spans="1:78">
      <c r="A40" s="86" t="s">
        <v>1148</v>
      </c>
    </row>
    <row r="41" spans="1:78">
      <c r="A41" s="86" t="s">
        <v>1148</v>
      </c>
    </row>
    <row r="42" spans="1:78">
      <c r="A42" s="86" t="s">
        <v>1148</v>
      </c>
    </row>
    <row r="43" spans="1:78">
      <c r="A43" s="86" t="s">
        <v>1148</v>
      </c>
    </row>
    <row r="44" spans="1:78">
      <c r="A44" s="86" t="s">
        <v>1148</v>
      </c>
    </row>
    <row r="45" spans="1:78">
      <c r="A45" s="86" t="s">
        <v>1148</v>
      </c>
    </row>
    <row r="46" spans="1:78">
      <c r="A46" s="86" t="s">
        <v>1148</v>
      </c>
    </row>
    <row r="47" spans="1:78">
      <c r="B47" s="78"/>
    </row>
  </sheetData>
  <pageMargins left="0.7" right="0.7" top="0.75" bottom="0.75" header="0.3" footer="0.3"/>
  <tableParts count="2">
    <tablePart r:id="rId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5EBFD-1476-4445-9FCC-568E19C44351}">
  <sheetPr codeName="Sheet22">
    <tabColor theme="2" tint="-9.9978637043366805E-2"/>
  </sheetPr>
  <dimension ref="A1:BZ49"/>
  <sheetViews>
    <sheetView workbookViewId="0">
      <selection activeCell="D4" sqref="D4"/>
    </sheetView>
  </sheetViews>
  <sheetFormatPr defaultRowHeight="14.5"/>
  <cols>
    <col min="1" max="1" width="11.453125" bestFit="1" customWidth="1"/>
    <col min="2" max="2" width="22.81640625" customWidth="1"/>
    <col min="3" max="3" width="7.90625" bestFit="1" customWidth="1"/>
    <col min="4" max="4" width="11.453125" bestFit="1" customWidth="1"/>
    <col min="5" max="5" width="15.6328125" customWidth="1"/>
    <col min="6" max="6" width="7.6328125" bestFit="1" customWidth="1"/>
    <col min="7" max="7" width="6.90625" bestFit="1" customWidth="1"/>
    <col min="8" max="8" width="13.453125" customWidth="1"/>
    <col min="9" max="9" width="18.26953125" bestFit="1" customWidth="1"/>
    <col min="10" max="10" width="43.54296875" customWidth="1"/>
    <col min="11" max="11" width="16.36328125" bestFit="1" customWidth="1"/>
    <col min="12" max="12" width="18.54296875" bestFit="1" customWidth="1"/>
    <col min="13" max="13" width="12.54296875" bestFit="1" customWidth="1"/>
    <col min="14" max="14" width="11.26953125" bestFit="1" customWidth="1"/>
    <col min="15" max="15" width="9.08984375" bestFit="1" customWidth="1"/>
    <col min="16" max="16" width="12.36328125" bestFit="1" customWidth="1"/>
    <col min="17" max="17" width="12.08984375" bestFit="1" customWidth="1"/>
    <col min="18" max="19" width="12.36328125" bestFit="1" customWidth="1"/>
    <col min="20" max="24" width="12.6328125" bestFit="1" customWidth="1"/>
    <col min="25" max="25" width="12.54296875" bestFit="1" customWidth="1"/>
    <col min="26" max="27" width="12.6328125" bestFit="1" customWidth="1"/>
    <col min="28" max="28" width="12.36328125" bestFit="1" customWidth="1"/>
    <col min="29" max="29" width="12.08984375" bestFit="1" customWidth="1"/>
    <col min="30" max="31" width="12.36328125" bestFit="1" customWidth="1"/>
    <col min="32" max="36" width="12.6328125" bestFit="1" customWidth="1"/>
    <col min="37" max="37" width="12.54296875" bestFit="1" customWidth="1"/>
    <col min="38" max="39" width="12.6328125" bestFit="1" customWidth="1"/>
    <col min="40" max="40" width="12.36328125" bestFit="1" customWidth="1"/>
    <col min="41" max="41" width="12.08984375" bestFit="1" customWidth="1"/>
    <col min="42" max="43" width="12.36328125" bestFit="1" customWidth="1"/>
    <col min="44" max="48" width="12.6328125" bestFit="1" customWidth="1"/>
    <col min="49" max="49" width="12.54296875" bestFit="1" customWidth="1"/>
    <col min="50" max="51" width="12.6328125" bestFit="1" customWidth="1"/>
    <col min="52" max="52" width="12.36328125" bestFit="1" customWidth="1"/>
    <col min="53" max="53" width="12.08984375" bestFit="1" customWidth="1"/>
    <col min="54" max="54" width="12.36328125" bestFit="1" customWidth="1"/>
    <col min="55" max="55" width="12.26953125" bestFit="1" customWidth="1"/>
    <col min="56" max="60" width="12.54296875" bestFit="1" customWidth="1"/>
    <col min="61" max="61" width="12.36328125" bestFit="1" customWidth="1"/>
    <col min="62" max="63" width="12.54296875" bestFit="1" customWidth="1"/>
    <col min="64" max="64" width="12.26953125" bestFit="1" customWidth="1"/>
    <col min="65" max="65" width="12" bestFit="1" customWidth="1"/>
    <col min="66" max="66" width="12.26953125" bestFit="1" customWidth="1"/>
    <col min="67" max="67" width="12.36328125" bestFit="1" customWidth="1"/>
    <col min="68" max="72" width="12.6328125" bestFit="1" customWidth="1"/>
    <col min="73" max="73" width="12.54296875" bestFit="1" customWidth="1"/>
    <col min="74" max="75" width="12.6328125" bestFit="1" customWidth="1"/>
    <col min="76" max="76" width="12.36328125" bestFit="1" customWidth="1"/>
    <col min="77" max="77" width="12.08984375" bestFit="1" customWidth="1"/>
    <col min="78" max="78" width="12.36328125" bestFit="1" customWidth="1"/>
  </cols>
  <sheetData>
    <row r="1" spans="1:78" ht="15" thickBot="1"/>
    <row r="2" spans="1:78" ht="15" thickBot="1">
      <c r="B2" s="80" t="s">
        <v>7482</v>
      </c>
      <c r="C2" s="72"/>
      <c r="P2" s="1">
        <v>45200</v>
      </c>
      <c r="Q2" s="1">
        <v>45231</v>
      </c>
      <c r="R2" s="1">
        <v>45261</v>
      </c>
      <c r="S2" s="1">
        <v>45292</v>
      </c>
      <c r="T2" s="1">
        <v>45323</v>
      </c>
      <c r="U2" s="1">
        <v>45352</v>
      </c>
      <c r="V2" s="1">
        <v>45383</v>
      </c>
      <c r="W2" s="1">
        <v>45413</v>
      </c>
      <c r="X2" s="1">
        <v>45444</v>
      </c>
      <c r="Y2" s="1">
        <v>45474</v>
      </c>
      <c r="Z2" s="1">
        <v>45505</v>
      </c>
      <c r="AA2" s="1">
        <v>45536</v>
      </c>
      <c r="AB2" s="1">
        <v>45566</v>
      </c>
      <c r="AC2" s="1">
        <v>45597</v>
      </c>
      <c r="AD2" s="1">
        <v>45627</v>
      </c>
      <c r="AE2" s="1">
        <v>45658</v>
      </c>
      <c r="AF2" s="1">
        <v>45689</v>
      </c>
      <c r="AG2" s="1">
        <v>45717</v>
      </c>
      <c r="AH2" s="1">
        <v>45748</v>
      </c>
      <c r="AI2" s="1">
        <v>45778</v>
      </c>
      <c r="AJ2" s="1">
        <v>45809</v>
      </c>
      <c r="AK2" s="1">
        <v>45839</v>
      </c>
      <c r="AL2" s="1">
        <v>45870</v>
      </c>
      <c r="AM2" s="1">
        <v>45901</v>
      </c>
      <c r="AN2" s="1">
        <v>45931</v>
      </c>
      <c r="AO2" s="1">
        <v>45962</v>
      </c>
      <c r="AP2" s="1">
        <v>45992</v>
      </c>
      <c r="AQ2" s="1">
        <v>46023</v>
      </c>
      <c r="AR2" s="1">
        <v>46054</v>
      </c>
      <c r="AS2" s="1">
        <v>46082</v>
      </c>
      <c r="AT2" s="1">
        <v>46113</v>
      </c>
      <c r="AU2" s="1">
        <v>46143</v>
      </c>
      <c r="AV2" s="1">
        <v>46174</v>
      </c>
      <c r="AW2" s="1">
        <v>46204</v>
      </c>
      <c r="AX2" s="1">
        <v>46235</v>
      </c>
      <c r="AY2" s="1">
        <v>46266</v>
      </c>
      <c r="AZ2" s="1">
        <v>46296</v>
      </c>
      <c r="BA2" s="1">
        <v>46327</v>
      </c>
      <c r="BB2" s="1">
        <v>46357</v>
      </c>
      <c r="BC2" s="1">
        <v>46388</v>
      </c>
      <c r="BD2" s="1">
        <v>46419</v>
      </c>
      <c r="BE2" s="1">
        <v>46447</v>
      </c>
      <c r="BF2" s="1">
        <v>46478</v>
      </c>
      <c r="BG2" s="1">
        <v>46508</v>
      </c>
      <c r="BH2" s="1">
        <v>46539</v>
      </c>
      <c r="BI2" s="1">
        <v>46569</v>
      </c>
      <c r="BJ2" s="1">
        <v>46600</v>
      </c>
      <c r="BK2" s="1">
        <v>46631</v>
      </c>
      <c r="BL2" s="1">
        <v>46661</v>
      </c>
      <c r="BM2" s="1">
        <v>46692</v>
      </c>
      <c r="BN2" s="1">
        <v>46722</v>
      </c>
      <c r="BO2" s="1">
        <v>46753</v>
      </c>
      <c r="BP2" s="1">
        <v>46784</v>
      </c>
      <c r="BQ2" s="1">
        <v>46813</v>
      </c>
      <c r="BR2" s="1">
        <v>46844</v>
      </c>
      <c r="BS2" s="1">
        <v>46874</v>
      </c>
      <c r="BT2" s="1">
        <v>46905</v>
      </c>
      <c r="BU2" s="1">
        <v>46935</v>
      </c>
      <c r="BV2" s="1">
        <v>46966</v>
      </c>
      <c r="BW2" s="1">
        <v>46997</v>
      </c>
      <c r="BX2" s="1">
        <v>47027</v>
      </c>
      <c r="BY2" s="1">
        <v>47058</v>
      </c>
      <c r="BZ2" s="1">
        <v>47088</v>
      </c>
    </row>
    <row r="3" spans="1:78" ht="29.5" thickBot="1">
      <c r="B3" s="5" t="s">
        <v>56</v>
      </c>
      <c r="C3" s="6" t="s">
        <v>42</v>
      </c>
      <c r="D3" s="6" t="s">
        <v>39</v>
      </c>
      <c r="E3" s="6" t="s">
        <v>2589</v>
      </c>
      <c r="F3" s="6" t="s">
        <v>2609</v>
      </c>
      <c r="G3" s="6" t="s">
        <v>2610</v>
      </c>
      <c r="H3" s="5" t="s">
        <v>57</v>
      </c>
      <c r="I3" s="4" t="s">
        <v>55</v>
      </c>
      <c r="J3" s="5" t="s">
        <v>58</v>
      </c>
      <c r="K3" s="3" t="s">
        <v>16</v>
      </c>
      <c r="L3" s="3" t="s">
        <v>1</v>
      </c>
      <c r="M3" s="3" t="s">
        <v>26</v>
      </c>
      <c r="N3" s="3" t="s">
        <v>36</v>
      </c>
      <c r="O3" s="3" t="s">
        <v>2607</v>
      </c>
    </row>
    <row r="4" spans="1:78">
      <c r="A4" s="58">
        <v>45505</v>
      </c>
      <c r="B4" s="7" t="e">
        <f>+_xlfn.XLOOKUP(I4,#REF!,#REF!)</f>
        <v>#REF!</v>
      </c>
      <c r="C4" s="8">
        <v>1</v>
      </c>
      <c r="D4" s="8" t="str">
        <f>+LEFT(I4,11)</f>
        <v>01-MK-29-10</v>
      </c>
      <c r="E4" s="58">
        <v>45505</v>
      </c>
      <c r="F4" s="59"/>
      <c r="G4" s="59"/>
      <c r="H4" s="9" t="s">
        <v>37</v>
      </c>
      <c r="I4" s="7" t="s">
        <v>1166</v>
      </c>
      <c r="J4" s="7" t="str">
        <f>+_xlfn.XLOOKUP(I4,'R4'!B:B,'R4'!C:C)</f>
        <v>AMR - SİLİNDİR - TOPRAK - AMMAN ARS 150</v>
      </c>
      <c r="P4">
        <f>+IF(P$2&gt;=$E4,1,0)</f>
        <v>0</v>
      </c>
      <c r="Q4">
        <f t="shared" ref="Q4:BZ8" si="0">+IF(Q$2&gt;=$E4,1,0)</f>
        <v>0</v>
      </c>
      <c r="R4">
        <f t="shared" si="0"/>
        <v>0</v>
      </c>
      <c r="S4">
        <f t="shared" si="0"/>
        <v>0</v>
      </c>
      <c r="T4">
        <f t="shared" si="0"/>
        <v>0</v>
      </c>
      <c r="U4">
        <f t="shared" si="0"/>
        <v>0</v>
      </c>
      <c r="V4">
        <f t="shared" si="0"/>
        <v>0</v>
      </c>
      <c r="W4">
        <f t="shared" si="0"/>
        <v>0</v>
      </c>
      <c r="X4">
        <f t="shared" si="0"/>
        <v>0</v>
      </c>
      <c r="Y4">
        <f t="shared" si="0"/>
        <v>0</v>
      </c>
      <c r="Z4">
        <f t="shared" si="0"/>
        <v>1</v>
      </c>
      <c r="AA4">
        <f t="shared" si="0"/>
        <v>1</v>
      </c>
      <c r="AB4">
        <f t="shared" si="0"/>
        <v>1</v>
      </c>
      <c r="AC4">
        <f t="shared" si="0"/>
        <v>1</v>
      </c>
      <c r="AD4">
        <f t="shared" si="0"/>
        <v>1</v>
      </c>
      <c r="AE4">
        <f t="shared" si="0"/>
        <v>1</v>
      </c>
      <c r="AF4">
        <f t="shared" si="0"/>
        <v>1</v>
      </c>
      <c r="AG4">
        <f t="shared" si="0"/>
        <v>1</v>
      </c>
      <c r="AH4">
        <f t="shared" si="0"/>
        <v>1</v>
      </c>
      <c r="AI4">
        <f t="shared" si="0"/>
        <v>1</v>
      </c>
      <c r="AJ4">
        <f t="shared" si="0"/>
        <v>1</v>
      </c>
      <c r="AK4">
        <f t="shared" si="0"/>
        <v>1</v>
      </c>
      <c r="AL4">
        <f t="shared" si="0"/>
        <v>1</v>
      </c>
      <c r="AM4">
        <f t="shared" si="0"/>
        <v>1</v>
      </c>
      <c r="AN4">
        <f t="shared" si="0"/>
        <v>1</v>
      </c>
      <c r="AO4">
        <f t="shared" si="0"/>
        <v>1</v>
      </c>
      <c r="AP4">
        <f t="shared" si="0"/>
        <v>1</v>
      </c>
      <c r="AQ4">
        <f t="shared" si="0"/>
        <v>1</v>
      </c>
      <c r="AR4">
        <f t="shared" si="0"/>
        <v>1</v>
      </c>
      <c r="AS4">
        <f t="shared" si="0"/>
        <v>1</v>
      </c>
      <c r="AT4">
        <f t="shared" si="0"/>
        <v>1</v>
      </c>
      <c r="AU4">
        <f t="shared" si="0"/>
        <v>1</v>
      </c>
      <c r="AV4">
        <f t="shared" si="0"/>
        <v>1</v>
      </c>
      <c r="AW4">
        <f t="shared" si="0"/>
        <v>1</v>
      </c>
      <c r="AX4">
        <f t="shared" si="0"/>
        <v>1</v>
      </c>
      <c r="AY4">
        <f t="shared" si="0"/>
        <v>1</v>
      </c>
      <c r="AZ4">
        <f t="shared" si="0"/>
        <v>1</v>
      </c>
      <c r="BA4">
        <f t="shared" si="0"/>
        <v>1</v>
      </c>
      <c r="BB4">
        <f t="shared" si="0"/>
        <v>1</v>
      </c>
      <c r="BC4">
        <f t="shared" si="0"/>
        <v>1</v>
      </c>
      <c r="BD4">
        <f t="shared" si="0"/>
        <v>1</v>
      </c>
      <c r="BE4">
        <f t="shared" si="0"/>
        <v>1</v>
      </c>
      <c r="BF4">
        <f t="shared" si="0"/>
        <v>1</v>
      </c>
      <c r="BG4">
        <f t="shared" si="0"/>
        <v>1</v>
      </c>
      <c r="BH4">
        <f t="shared" si="0"/>
        <v>1</v>
      </c>
      <c r="BI4">
        <f t="shared" si="0"/>
        <v>1</v>
      </c>
      <c r="BJ4">
        <f t="shared" si="0"/>
        <v>1</v>
      </c>
      <c r="BK4">
        <f t="shared" si="0"/>
        <v>1</v>
      </c>
      <c r="BL4">
        <f t="shared" si="0"/>
        <v>1</v>
      </c>
      <c r="BM4">
        <f t="shared" si="0"/>
        <v>1</v>
      </c>
      <c r="BN4">
        <f t="shared" si="0"/>
        <v>1</v>
      </c>
      <c r="BO4">
        <f t="shared" si="0"/>
        <v>1</v>
      </c>
      <c r="BP4">
        <f t="shared" si="0"/>
        <v>1</v>
      </c>
      <c r="BQ4">
        <f t="shared" si="0"/>
        <v>1</v>
      </c>
      <c r="BR4">
        <f t="shared" si="0"/>
        <v>1</v>
      </c>
      <c r="BS4">
        <f t="shared" si="0"/>
        <v>1</v>
      </c>
      <c r="BT4">
        <f t="shared" si="0"/>
        <v>1</v>
      </c>
      <c r="BU4">
        <f t="shared" si="0"/>
        <v>1</v>
      </c>
      <c r="BV4">
        <f t="shared" si="0"/>
        <v>1</v>
      </c>
      <c r="BW4">
        <f t="shared" si="0"/>
        <v>1</v>
      </c>
      <c r="BX4">
        <f t="shared" si="0"/>
        <v>1</v>
      </c>
      <c r="BY4">
        <f t="shared" si="0"/>
        <v>1</v>
      </c>
      <c r="BZ4">
        <f t="shared" si="0"/>
        <v>1</v>
      </c>
    </row>
    <row r="5" spans="1:78">
      <c r="A5" s="58">
        <v>45717</v>
      </c>
      <c r="B5" s="7" t="e">
        <f>+_xlfn.XLOOKUP(I5,#REF!,#REF!)</f>
        <v>#REF!</v>
      </c>
      <c r="C5" s="8">
        <v>1</v>
      </c>
      <c r="D5" s="8" t="str">
        <f t="shared" ref="D5:D11" si="1">+LEFT(I5,11)</f>
        <v>01-MK-29-10</v>
      </c>
      <c r="E5" s="58">
        <v>45627</v>
      </c>
      <c r="F5" s="59"/>
      <c r="G5" s="59"/>
      <c r="H5" s="9" t="s">
        <v>37</v>
      </c>
      <c r="I5" s="66" t="s">
        <v>1167</v>
      </c>
      <c r="J5" s="7" t="str">
        <f>+_xlfn.XLOOKUP(I5,'R4'!B:B,'R4'!C:C)</f>
        <v>AMR - SİLİNDİR - TOPRAK - AMMAN ARS 150</v>
      </c>
      <c r="P5">
        <f t="shared" ref="P5:AE11" si="2">+IF(P$2&gt;=$E5,1,0)</f>
        <v>0</v>
      </c>
      <c r="Q5">
        <f t="shared" si="0"/>
        <v>0</v>
      </c>
      <c r="R5">
        <f t="shared" si="0"/>
        <v>0</v>
      </c>
      <c r="S5">
        <f t="shared" si="0"/>
        <v>0</v>
      </c>
      <c r="T5">
        <f t="shared" si="0"/>
        <v>0</v>
      </c>
      <c r="U5">
        <f t="shared" si="0"/>
        <v>0</v>
      </c>
      <c r="V5">
        <f t="shared" si="0"/>
        <v>0</v>
      </c>
      <c r="W5">
        <f t="shared" si="0"/>
        <v>0</v>
      </c>
      <c r="X5">
        <f t="shared" si="0"/>
        <v>0</v>
      </c>
      <c r="Y5">
        <f t="shared" si="0"/>
        <v>0</v>
      </c>
      <c r="Z5">
        <f t="shared" si="0"/>
        <v>0</v>
      </c>
      <c r="AA5">
        <f t="shared" si="0"/>
        <v>0</v>
      </c>
      <c r="AB5">
        <f t="shared" si="0"/>
        <v>0</v>
      </c>
      <c r="AC5">
        <f t="shared" si="0"/>
        <v>0</v>
      </c>
      <c r="AD5">
        <f t="shared" si="0"/>
        <v>1</v>
      </c>
      <c r="AE5">
        <f t="shared" si="0"/>
        <v>1</v>
      </c>
      <c r="AF5">
        <f t="shared" si="0"/>
        <v>1</v>
      </c>
      <c r="AG5">
        <f t="shared" si="0"/>
        <v>1</v>
      </c>
      <c r="AH5">
        <f t="shared" si="0"/>
        <v>1</v>
      </c>
      <c r="AI5">
        <f t="shared" si="0"/>
        <v>1</v>
      </c>
      <c r="AJ5">
        <f t="shared" si="0"/>
        <v>1</v>
      </c>
      <c r="AK5">
        <f t="shared" si="0"/>
        <v>1</v>
      </c>
      <c r="AL5">
        <f t="shared" si="0"/>
        <v>1</v>
      </c>
      <c r="AM5">
        <f t="shared" si="0"/>
        <v>1</v>
      </c>
      <c r="AN5">
        <f t="shared" si="0"/>
        <v>1</v>
      </c>
      <c r="AO5">
        <f t="shared" si="0"/>
        <v>1</v>
      </c>
      <c r="AP5">
        <f t="shared" si="0"/>
        <v>1</v>
      </c>
      <c r="AQ5">
        <f t="shared" si="0"/>
        <v>1</v>
      </c>
      <c r="AR5">
        <f t="shared" si="0"/>
        <v>1</v>
      </c>
      <c r="AS5">
        <f t="shared" si="0"/>
        <v>1</v>
      </c>
      <c r="AT5">
        <f t="shared" si="0"/>
        <v>1</v>
      </c>
      <c r="AU5">
        <f t="shared" si="0"/>
        <v>1</v>
      </c>
      <c r="AV5">
        <f t="shared" si="0"/>
        <v>1</v>
      </c>
      <c r="AW5">
        <f t="shared" si="0"/>
        <v>1</v>
      </c>
      <c r="AX5">
        <f t="shared" si="0"/>
        <v>1</v>
      </c>
      <c r="AY5">
        <f t="shared" si="0"/>
        <v>1</v>
      </c>
      <c r="AZ5">
        <f t="shared" si="0"/>
        <v>1</v>
      </c>
      <c r="BA5">
        <f t="shared" si="0"/>
        <v>1</v>
      </c>
      <c r="BB5">
        <f t="shared" si="0"/>
        <v>1</v>
      </c>
      <c r="BC5">
        <f t="shared" si="0"/>
        <v>1</v>
      </c>
      <c r="BD5">
        <f t="shared" si="0"/>
        <v>1</v>
      </c>
      <c r="BE5">
        <f t="shared" si="0"/>
        <v>1</v>
      </c>
      <c r="BF5">
        <f t="shared" si="0"/>
        <v>1</v>
      </c>
      <c r="BG5">
        <f t="shared" si="0"/>
        <v>1</v>
      </c>
      <c r="BH5">
        <f t="shared" si="0"/>
        <v>1</v>
      </c>
      <c r="BI5">
        <f t="shared" si="0"/>
        <v>1</v>
      </c>
      <c r="BJ5">
        <f t="shared" si="0"/>
        <v>1</v>
      </c>
      <c r="BK5">
        <f t="shared" si="0"/>
        <v>1</v>
      </c>
      <c r="BL5">
        <f t="shared" si="0"/>
        <v>1</v>
      </c>
      <c r="BM5">
        <f t="shared" si="0"/>
        <v>1</v>
      </c>
      <c r="BN5">
        <f t="shared" si="0"/>
        <v>1</v>
      </c>
      <c r="BO5">
        <f t="shared" si="0"/>
        <v>1</v>
      </c>
      <c r="BP5">
        <f t="shared" si="0"/>
        <v>1</v>
      </c>
      <c r="BQ5">
        <f t="shared" si="0"/>
        <v>1</v>
      </c>
      <c r="BR5">
        <f t="shared" si="0"/>
        <v>1</v>
      </c>
      <c r="BS5">
        <f t="shared" si="0"/>
        <v>1</v>
      </c>
      <c r="BT5">
        <f t="shared" si="0"/>
        <v>1</v>
      </c>
      <c r="BU5">
        <f t="shared" si="0"/>
        <v>1</v>
      </c>
      <c r="BV5">
        <f t="shared" si="0"/>
        <v>1</v>
      </c>
      <c r="BW5">
        <f t="shared" si="0"/>
        <v>1</v>
      </c>
      <c r="BX5">
        <f t="shared" si="0"/>
        <v>1</v>
      </c>
      <c r="BY5">
        <f t="shared" si="0"/>
        <v>1</v>
      </c>
      <c r="BZ5">
        <f t="shared" si="0"/>
        <v>1</v>
      </c>
    </row>
    <row r="6" spans="1:78">
      <c r="A6" s="58">
        <v>45474</v>
      </c>
      <c r="B6" s="7" t="e">
        <f>+_xlfn.XLOOKUP(I6,#REF!,#REF!)</f>
        <v>#REF!</v>
      </c>
      <c r="C6" s="8">
        <v>1</v>
      </c>
      <c r="D6" s="8" t="str">
        <f t="shared" si="1"/>
        <v>01-MK-29-10</v>
      </c>
      <c r="E6" s="58">
        <v>45717</v>
      </c>
      <c r="F6" s="59"/>
      <c r="G6" s="59"/>
      <c r="H6" s="9" t="s">
        <v>37</v>
      </c>
      <c r="I6" s="66" t="s">
        <v>1168</v>
      </c>
      <c r="J6" s="7" t="str">
        <f>+_xlfn.XLOOKUP(I6,'R4'!B:B,'R4'!C:C)</f>
        <v>AMR - SİLİNDİR - TOPRAK - AMMAN ARS 150</v>
      </c>
      <c r="P6">
        <f t="shared" si="2"/>
        <v>0</v>
      </c>
      <c r="Q6">
        <f t="shared" si="0"/>
        <v>0</v>
      </c>
      <c r="R6">
        <f t="shared" si="0"/>
        <v>0</v>
      </c>
      <c r="S6">
        <f t="shared" si="0"/>
        <v>0</v>
      </c>
      <c r="T6">
        <f t="shared" si="0"/>
        <v>0</v>
      </c>
      <c r="U6">
        <f t="shared" si="0"/>
        <v>0</v>
      </c>
      <c r="V6">
        <f t="shared" si="0"/>
        <v>0</v>
      </c>
      <c r="W6">
        <f t="shared" si="0"/>
        <v>0</v>
      </c>
      <c r="X6">
        <f t="shared" si="0"/>
        <v>0</v>
      </c>
      <c r="Y6">
        <f t="shared" si="0"/>
        <v>0</v>
      </c>
      <c r="Z6">
        <f t="shared" si="0"/>
        <v>0</v>
      </c>
      <c r="AA6">
        <f t="shared" si="0"/>
        <v>0</v>
      </c>
      <c r="AB6">
        <f t="shared" si="0"/>
        <v>0</v>
      </c>
      <c r="AC6">
        <f t="shared" si="0"/>
        <v>0</v>
      </c>
      <c r="AD6">
        <f t="shared" si="0"/>
        <v>0</v>
      </c>
      <c r="AE6">
        <f t="shared" si="0"/>
        <v>0</v>
      </c>
      <c r="AF6">
        <f t="shared" si="0"/>
        <v>0</v>
      </c>
      <c r="AG6">
        <f t="shared" si="0"/>
        <v>1</v>
      </c>
      <c r="AH6">
        <f t="shared" si="0"/>
        <v>1</v>
      </c>
      <c r="AI6">
        <f t="shared" si="0"/>
        <v>1</v>
      </c>
      <c r="AJ6">
        <f t="shared" si="0"/>
        <v>1</v>
      </c>
      <c r="AK6">
        <f t="shared" si="0"/>
        <v>1</v>
      </c>
      <c r="AL6">
        <f t="shared" si="0"/>
        <v>1</v>
      </c>
      <c r="AM6">
        <f t="shared" si="0"/>
        <v>1</v>
      </c>
      <c r="AN6">
        <f t="shared" si="0"/>
        <v>1</v>
      </c>
      <c r="AO6">
        <f t="shared" si="0"/>
        <v>1</v>
      </c>
      <c r="AP6">
        <f t="shared" si="0"/>
        <v>1</v>
      </c>
      <c r="AQ6">
        <f t="shared" si="0"/>
        <v>1</v>
      </c>
      <c r="AR6">
        <f t="shared" si="0"/>
        <v>1</v>
      </c>
      <c r="AS6">
        <f t="shared" si="0"/>
        <v>1</v>
      </c>
      <c r="AT6">
        <f t="shared" si="0"/>
        <v>1</v>
      </c>
      <c r="AU6">
        <f t="shared" si="0"/>
        <v>1</v>
      </c>
      <c r="AV6">
        <f t="shared" si="0"/>
        <v>1</v>
      </c>
      <c r="AW6">
        <f t="shared" si="0"/>
        <v>1</v>
      </c>
      <c r="AX6">
        <f t="shared" si="0"/>
        <v>1</v>
      </c>
      <c r="AY6">
        <f t="shared" si="0"/>
        <v>1</v>
      </c>
      <c r="AZ6">
        <f t="shared" si="0"/>
        <v>1</v>
      </c>
      <c r="BA6">
        <f t="shared" si="0"/>
        <v>1</v>
      </c>
      <c r="BB6">
        <f t="shared" si="0"/>
        <v>1</v>
      </c>
      <c r="BC6">
        <f t="shared" si="0"/>
        <v>1</v>
      </c>
      <c r="BD6">
        <f t="shared" si="0"/>
        <v>1</v>
      </c>
      <c r="BE6">
        <f t="shared" si="0"/>
        <v>1</v>
      </c>
      <c r="BF6">
        <f t="shared" si="0"/>
        <v>1</v>
      </c>
      <c r="BG6">
        <f t="shared" si="0"/>
        <v>1</v>
      </c>
      <c r="BH6">
        <f t="shared" si="0"/>
        <v>1</v>
      </c>
      <c r="BI6">
        <f t="shared" si="0"/>
        <v>1</v>
      </c>
      <c r="BJ6">
        <f t="shared" si="0"/>
        <v>1</v>
      </c>
      <c r="BK6">
        <f t="shared" si="0"/>
        <v>1</v>
      </c>
      <c r="BL6">
        <f t="shared" si="0"/>
        <v>1</v>
      </c>
      <c r="BM6">
        <f t="shared" si="0"/>
        <v>1</v>
      </c>
      <c r="BN6">
        <f t="shared" si="0"/>
        <v>1</v>
      </c>
      <c r="BO6">
        <f t="shared" si="0"/>
        <v>1</v>
      </c>
      <c r="BP6">
        <f t="shared" si="0"/>
        <v>1</v>
      </c>
      <c r="BQ6">
        <f t="shared" si="0"/>
        <v>1</v>
      </c>
      <c r="BR6">
        <f t="shared" si="0"/>
        <v>1</v>
      </c>
      <c r="BS6">
        <f t="shared" si="0"/>
        <v>1</v>
      </c>
      <c r="BT6">
        <f t="shared" si="0"/>
        <v>1</v>
      </c>
      <c r="BU6">
        <f t="shared" si="0"/>
        <v>1</v>
      </c>
      <c r="BV6">
        <f t="shared" si="0"/>
        <v>1</v>
      </c>
      <c r="BW6">
        <f t="shared" si="0"/>
        <v>1</v>
      </c>
      <c r="BX6">
        <f t="shared" si="0"/>
        <v>1</v>
      </c>
      <c r="BY6">
        <f t="shared" si="0"/>
        <v>1</v>
      </c>
      <c r="BZ6">
        <f t="shared" si="0"/>
        <v>1</v>
      </c>
    </row>
    <row r="7" spans="1:78">
      <c r="A7" s="58">
        <v>45505</v>
      </c>
      <c r="B7" s="7" t="e">
        <f>+_xlfn.XLOOKUP(I7,#REF!,#REF!)</f>
        <v>#REF!</v>
      </c>
      <c r="C7" s="8">
        <v>1</v>
      </c>
      <c r="D7" s="8" t="str">
        <f t="shared" si="1"/>
        <v>01-MK-29-10</v>
      </c>
      <c r="E7" s="58">
        <v>45444</v>
      </c>
      <c r="F7" s="59"/>
      <c r="G7" s="59"/>
      <c r="H7" s="9" t="s">
        <v>37</v>
      </c>
      <c r="I7" s="66" t="s">
        <v>1169</v>
      </c>
      <c r="J7" s="7" t="str">
        <f>+_xlfn.XLOOKUP(I7,'R4'!B:B,'R4'!C:C)</f>
        <v>AMR - SİLİNDİR - TOPRAK - AMMAN ARS 150</v>
      </c>
      <c r="P7">
        <f t="shared" si="2"/>
        <v>0</v>
      </c>
      <c r="Q7">
        <f t="shared" si="2"/>
        <v>0</v>
      </c>
      <c r="R7">
        <f t="shared" si="2"/>
        <v>0</v>
      </c>
      <c r="S7">
        <f t="shared" si="2"/>
        <v>0</v>
      </c>
      <c r="T7">
        <f t="shared" si="2"/>
        <v>0</v>
      </c>
      <c r="U7">
        <f t="shared" si="2"/>
        <v>0</v>
      </c>
      <c r="V7">
        <f t="shared" si="2"/>
        <v>0</v>
      </c>
      <c r="W7">
        <f t="shared" si="2"/>
        <v>0</v>
      </c>
      <c r="X7">
        <f t="shared" si="2"/>
        <v>1</v>
      </c>
      <c r="Y7">
        <f t="shared" si="2"/>
        <v>1</v>
      </c>
      <c r="Z7">
        <f t="shared" si="2"/>
        <v>1</v>
      </c>
      <c r="AA7">
        <f t="shared" si="2"/>
        <v>1</v>
      </c>
      <c r="AB7">
        <f t="shared" si="2"/>
        <v>1</v>
      </c>
      <c r="AC7">
        <f t="shared" si="2"/>
        <v>1</v>
      </c>
      <c r="AD7">
        <f t="shared" si="2"/>
        <v>1</v>
      </c>
      <c r="AE7">
        <f t="shared" si="2"/>
        <v>1</v>
      </c>
      <c r="AF7">
        <f t="shared" si="0"/>
        <v>1</v>
      </c>
      <c r="AG7">
        <f t="shared" si="0"/>
        <v>1</v>
      </c>
      <c r="AH7">
        <f t="shared" si="0"/>
        <v>1</v>
      </c>
      <c r="AI7">
        <f t="shared" si="0"/>
        <v>1</v>
      </c>
      <c r="AJ7">
        <f t="shared" si="0"/>
        <v>1</v>
      </c>
      <c r="AK7">
        <f t="shared" si="0"/>
        <v>1</v>
      </c>
      <c r="AL7">
        <f t="shared" si="0"/>
        <v>1</v>
      </c>
      <c r="AM7">
        <f t="shared" si="0"/>
        <v>1</v>
      </c>
      <c r="AN7">
        <f t="shared" si="0"/>
        <v>1</v>
      </c>
      <c r="AO7">
        <f t="shared" si="0"/>
        <v>1</v>
      </c>
      <c r="AP7">
        <f t="shared" si="0"/>
        <v>1</v>
      </c>
      <c r="AQ7">
        <f t="shared" si="0"/>
        <v>1</v>
      </c>
      <c r="AR7">
        <f t="shared" si="0"/>
        <v>1</v>
      </c>
      <c r="AS7">
        <f t="shared" si="0"/>
        <v>1</v>
      </c>
      <c r="AT7">
        <f t="shared" si="0"/>
        <v>1</v>
      </c>
      <c r="AU7">
        <f t="shared" si="0"/>
        <v>1</v>
      </c>
      <c r="AV7">
        <f t="shared" si="0"/>
        <v>1</v>
      </c>
      <c r="AW7">
        <f t="shared" si="0"/>
        <v>1</v>
      </c>
      <c r="AX7">
        <f t="shared" si="0"/>
        <v>1</v>
      </c>
      <c r="AY7">
        <f t="shared" si="0"/>
        <v>1</v>
      </c>
      <c r="AZ7">
        <f t="shared" si="0"/>
        <v>1</v>
      </c>
      <c r="BA7">
        <f t="shared" si="0"/>
        <v>1</v>
      </c>
      <c r="BB7">
        <f t="shared" si="0"/>
        <v>1</v>
      </c>
      <c r="BC7">
        <f t="shared" si="0"/>
        <v>1</v>
      </c>
      <c r="BD7">
        <f t="shared" si="0"/>
        <v>1</v>
      </c>
      <c r="BE7">
        <f t="shared" si="0"/>
        <v>1</v>
      </c>
      <c r="BF7">
        <f t="shared" si="0"/>
        <v>1</v>
      </c>
      <c r="BG7">
        <f t="shared" si="0"/>
        <v>1</v>
      </c>
      <c r="BH7">
        <f t="shared" si="0"/>
        <v>1</v>
      </c>
      <c r="BI7">
        <f t="shared" si="0"/>
        <v>1</v>
      </c>
      <c r="BJ7">
        <f t="shared" si="0"/>
        <v>1</v>
      </c>
      <c r="BK7">
        <f t="shared" si="0"/>
        <v>1</v>
      </c>
      <c r="BL7">
        <f t="shared" si="0"/>
        <v>1</v>
      </c>
      <c r="BM7">
        <f t="shared" si="0"/>
        <v>1</v>
      </c>
      <c r="BN7">
        <f t="shared" si="0"/>
        <v>1</v>
      </c>
      <c r="BO7">
        <f t="shared" si="0"/>
        <v>1</v>
      </c>
      <c r="BP7">
        <f t="shared" si="0"/>
        <v>1</v>
      </c>
      <c r="BQ7">
        <f t="shared" si="0"/>
        <v>1</v>
      </c>
      <c r="BR7">
        <f t="shared" si="0"/>
        <v>1</v>
      </c>
      <c r="BS7">
        <f t="shared" si="0"/>
        <v>1</v>
      </c>
      <c r="BT7">
        <f t="shared" si="0"/>
        <v>1</v>
      </c>
      <c r="BU7">
        <f t="shared" si="0"/>
        <v>1</v>
      </c>
      <c r="BV7">
        <f t="shared" si="0"/>
        <v>1</v>
      </c>
      <c r="BW7">
        <f t="shared" si="0"/>
        <v>1</v>
      </c>
      <c r="BX7">
        <f t="shared" si="0"/>
        <v>1</v>
      </c>
      <c r="BY7">
        <f t="shared" si="0"/>
        <v>1</v>
      </c>
      <c r="BZ7">
        <f t="shared" si="0"/>
        <v>1</v>
      </c>
    </row>
    <row r="8" spans="1:78">
      <c r="A8" s="58"/>
      <c r="B8" s="7" t="e">
        <f>+_xlfn.XLOOKUP(I8,#REF!,#REF!)</f>
        <v>#REF!</v>
      </c>
      <c r="C8" s="8">
        <v>1</v>
      </c>
      <c r="D8" s="8" t="str">
        <f t="shared" si="1"/>
        <v>01-MK-29-10</v>
      </c>
      <c r="E8" s="58">
        <v>45505</v>
      </c>
      <c r="F8" s="59"/>
      <c r="G8" s="59"/>
      <c r="H8" s="9" t="s">
        <v>37</v>
      </c>
      <c r="I8" s="66" t="s">
        <v>1170</v>
      </c>
      <c r="J8" s="7" t="str">
        <f>+_xlfn.XLOOKUP(I8,'R4'!B:B,'R4'!C:C)</f>
        <v>AMR - SİLİNDİR - TOPRAK - AMMAN ARS 150</v>
      </c>
      <c r="P8">
        <f t="shared" si="2"/>
        <v>0</v>
      </c>
      <c r="Q8">
        <f t="shared" si="2"/>
        <v>0</v>
      </c>
      <c r="R8">
        <f t="shared" si="2"/>
        <v>0</v>
      </c>
      <c r="S8">
        <f t="shared" si="2"/>
        <v>0</v>
      </c>
      <c r="T8">
        <f t="shared" si="2"/>
        <v>0</v>
      </c>
      <c r="U8">
        <f t="shared" si="2"/>
        <v>0</v>
      </c>
      <c r="V8">
        <f t="shared" si="2"/>
        <v>0</v>
      </c>
      <c r="W8">
        <f t="shared" si="2"/>
        <v>0</v>
      </c>
      <c r="X8">
        <f t="shared" si="2"/>
        <v>0</v>
      </c>
      <c r="Y8">
        <f t="shared" si="2"/>
        <v>0</v>
      </c>
      <c r="Z8">
        <f t="shared" si="2"/>
        <v>1</v>
      </c>
      <c r="AA8">
        <f t="shared" si="2"/>
        <v>1</v>
      </c>
      <c r="AB8">
        <f t="shared" si="2"/>
        <v>1</v>
      </c>
      <c r="AC8">
        <f t="shared" si="2"/>
        <v>1</v>
      </c>
      <c r="AD8">
        <f t="shared" si="2"/>
        <v>1</v>
      </c>
      <c r="AE8">
        <f t="shared" si="2"/>
        <v>1</v>
      </c>
      <c r="AF8">
        <f t="shared" si="0"/>
        <v>1</v>
      </c>
      <c r="AG8">
        <f t="shared" si="0"/>
        <v>1</v>
      </c>
      <c r="AH8">
        <f t="shared" si="0"/>
        <v>1</v>
      </c>
      <c r="AI8">
        <f t="shared" si="0"/>
        <v>1</v>
      </c>
      <c r="AJ8">
        <f t="shared" si="0"/>
        <v>1</v>
      </c>
      <c r="AK8">
        <f t="shared" si="0"/>
        <v>1</v>
      </c>
      <c r="AL8">
        <f t="shared" si="0"/>
        <v>1</v>
      </c>
      <c r="AM8">
        <f t="shared" si="0"/>
        <v>1</v>
      </c>
      <c r="AN8">
        <f t="shared" si="0"/>
        <v>1</v>
      </c>
      <c r="AO8">
        <f t="shared" si="0"/>
        <v>1</v>
      </c>
      <c r="AP8">
        <f t="shared" si="0"/>
        <v>1</v>
      </c>
      <c r="AQ8">
        <f t="shared" si="0"/>
        <v>1</v>
      </c>
      <c r="AR8">
        <f t="shared" si="0"/>
        <v>1</v>
      </c>
      <c r="AS8">
        <f t="shared" si="0"/>
        <v>1</v>
      </c>
      <c r="AT8">
        <f t="shared" si="0"/>
        <v>1</v>
      </c>
      <c r="AU8">
        <f t="shared" si="0"/>
        <v>1</v>
      </c>
      <c r="AV8">
        <f t="shared" si="0"/>
        <v>1</v>
      </c>
      <c r="AW8">
        <f t="shared" si="0"/>
        <v>1</v>
      </c>
      <c r="AX8">
        <f t="shared" si="0"/>
        <v>1</v>
      </c>
      <c r="AY8">
        <f t="shared" si="0"/>
        <v>1</v>
      </c>
      <c r="AZ8">
        <f t="shared" si="0"/>
        <v>1</v>
      </c>
      <c r="BA8">
        <f t="shared" si="0"/>
        <v>1</v>
      </c>
      <c r="BB8">
        <f t="shared" ref="BB8:BQ11" si="3">+IF(BB$2&gt;=$E8,1,0)</f>
        <v>1</v>
      </c>
      <c r="BC8">
        <f t="shared" si="3"/>
        <v>1</v>
      </c>
      <c r="BD8">
        <f t="shared" si="3"/>
        <v>1</v>
      </c>
      <c r="BE8">
        <f t="shared" si="3"/>
        <v>1</v>
      </c>
      <c r="BF8">
        <f t="shared" si="3"/>
        <v>1</v>
      </c>
      <c r="BG8">
        <f t="shared" si="3"/>
        <v>1</v>
      </c>
      <c r="BH8">
        <f t="shared" si="3"/>
        <v>1</v>
      </c>
      <c r="BI8">
        <f t="shared" si="3"/>
        <v>1</v>
      </c>
      <c r="BJ8">
        <f t="shared" si="3"/>
        <v>1</v>
      </c>
      <c r="BK8">
        <f t="shared" si="3"/>
        <v>1</v>
      </c>
      <c r="BL8">
        <f t="shared" si="3"/>
        <v>1</v>
      </c>
      <c r="BM8">
        <f t="shared" si="3"/>
        <v>1</v>
      </c>
      <c r="BN8">
        <f t="shared" si="3"/>
        <v>1</v>
      </c>
      <c r="BO8">
        <f t="shared" si="3"/>
        <v>1</v>
      </c>
      <c r="BP8">
        <f t="shared" si="3"/>
        <v>1</v>
      </c>
      <c r="BQ8">
        <f t="shared" si="3"/>
        <v>1</v>
      </c>
      <c r="BR8">
        <f t="shared" ref="BR8:BZ11" si="4">+IF(BR$2&gt;=$E8,1,0)</f>
        <v>1</v>
      </c>
      <c r="BS8">
        <f t="shared" si="4"/>
        <v>1</v>
      </c>
      <c r="BT8">
        <f t="shared" si="4"/>
        <v>1</v>
      </c>
      <c r="BU8">
        <f t="shared" si="4"/>
        <v>1</v>
      </c>
      <c r="BV8">
        <f t="shared" si="4"/>
        <v>1</v>
      </c>
      <c r="BW8">
        <f t="shared" si="4"/>
        <v>1</v>
      </c>
      <c r="BX8">
        <f t="shared" si="4"/>
        <v>1</v>
      </c>
      <c r="BY8">
        <f t="shared" si="4"/>
        <v>1</v>
      </c>
      <c r="BZ8">
        <f t="shared" si="4"/>
        <v>1</v>
      </c>
    </row>
    <row r="9" spans="1:78">
      <c r="A9" s="58"/>
      <c r="B9" s="7" t="e">
        <f>+_xlfn.XLOOKUP(I9,#REF!,#REF!)</f>
        <v>#REF!</v>
      </c>
      <c r="C9" s="8">
        <v>1</v>
      </c>
      <c r="D9" s="8" t="str">
        <f t="shared" si="1"/>
        <v>01-MK-29-10</v>
      </c>
      <c r="E9" s="58">
        <v>45505</v>
      </c>
      <c r="F9" s="59"/>
      <c r="G9" s="59"/>
      <c r="H9" s="9" t="s">
        <v>37</v>
      </c>
      <c r="I9" s="66" t="s">
        <v>1171</v>
      </c>
      <c r="J9" s="7" t="str">
        <f>+_xlfn.XLOOKUP(I9,'R4'!B:B,'R4'!C:C)</f>
        <v>AMR - SİLİNDİR - TOPRAK - AMMAN ARS 150</v>
      </c>
      <c r="P9">
        <f t="shared" si="2"/>
        <v>0</v>
      </c>
      <c r="Q9">
        <f t="shared" si="2"/>
        <v>0</v>
      </c>
      <c r="R9">
        <f t="shared" si="2"/>
        <v>0</v>
      </c>
      <c r="S9">
        <f t="shared" si="2"/>
        <v>0</v>
      </c>
      <c r="T9">
        <f t="shared" si="2"/>
        <v>0</v>
      </c>
      <c r="U9">
        <f t="shared" si="2"/>
        <v>0</v>
      </c>
      <c r="V9">
        <f t="shared" si="2"/>
        <v>0</v>
      </c>
      <c r="W9">
        <f t="shared" si="2"/>
        <v>0</v>
      </c>
      <c r="X9">
        <f t="shared" si="2"/>
        <v>0</v>
      </c>
      <c r="Y9">
        <f t="shared" si="2"/>
        <v>0</v>
      </c>
      <c r="Z9">
        <f t="shared" si="2"/>
        <v>1</v>
      </c>
      <c r="AA9">
        <f t="shared" si="2"/>
        <v>1</v>
      </c>
      <c r="AB9">
        <f t="shared" si="2"/>
        <v>1</v>
      </c>
      <c r="AC9">
        <f t="shared" si="2"/>
        <v>1</v>
      </c>
      <c r="AD9">
        <f t="shared" si="2"/>
        <v>1</v>
      </c>
      <c r="AE9">
        <f t="shared" si="2"/>
        <v>1</v>
      </c>
      <c r="AF9">
        <f t="shared" ref="AF9:AU11" si="5">+IF(AF$2&gt;=$E9,1,0)</f>
        <v>1</v>
      </c>
      <c r="AG9">
        <f t="shared" si="5"/>
        <v>1</v>
      </c>
      <c r="AH9">
        <f t="shared" si="5"/>
        <v>1</v>
      </c>
      <c r="AI9">
        <f t="shared" si="5"/>
        <v>1</v>
      </c>
      <c r="AJ9">
        <f t="shared" si="5"/>
        <v>1</v>
      </c>
      <c r="AK9">
        <f t="shared" si="5"/>
        <v>1</v>
      </c>
      <c r="AL9">
        <f t="shared" si="5"/>
        <v>1</v>
      </c>
      <c r="AM9">
        <f t="shared" si="5"/>
        <v>1</v>
      </c>
      <c r="AN9">
        <f t="shared" si="5"/>
        <v>1</v>
      </c>
      <c r="AO9">
        <f t="shared" si="5"/>
        <v>1</v>
      </c>
      <c r="AP9">
        <f t="shared" si="5"/>
        <v>1</v>
      </c>
      <c r="AQ9">
        <f t="shared" si="5"/>
        <v>1</v>
      </c>
      <c r="AR9">
        <f t="shared" si="5"/>
        <v>1</v>
      </c>
      <c r="AS9">
        <f t="shared" si="5"/>
        <v>1</v>
      </c>
      <c r="AT9">
        <f t="shared" si="5"/>
        <v>1</v>
      </c>
      <c r="AU9">
        <f t="shared" si="5"/>
        <v>1</v>
      </c>
      <c r="AV9">
        <f t="shared" ref="AV9:BB11" si="6">+IF(AV$2&gt;=$E9,1,0)</f>
        <v>1</v>
      </c>
      <c r="AW9">
        <f t="shared" si="6"/>
        <v>1</v>
      </c>
      <c r="AX9">
        <f t="shared" si="6"/>
        <v>1</v>
      </c>
      <c r="AY9">
        <f t="shared" si="6"/>
        <v>1</v>
      </c>
      <c r="AZ9">
        <f t="shared" si="6"/>
        <v>1</v>
      </c>
      <c r="BA9">
        <f t="shared" si="6"/>
        <v>1</v>
      </c>
      <c r="BB9">
        <f t="shared" si="6"/>
        <v>1</v>
      </c>
      <c r="BC9">
        <f t="shared" si="3"/>
        <v>1</v>
      </c>
      <c r="BD9">
        <f t="shared" si="3"/>
        <v>1</v>
      </c>
      <c r="BE9">
        <f t="shared" si="3"/>
        <v>1</v>
      </c>
      <c r="BF9">
        <f t="shared" si="3"/>
        <v>1</v>
      </c>
      <c r="BG9">
        <f t="shared" si="3"/>
        <v>1</v>
      </c>
      <c r="BH9">
        <f t="shared" si="3"/>
        <v>1</v>
      </c>
      <c r="BI9">
        <f t="shared" si="3"/>
        <v>1</v>
      </c>
      <c r="BJ9">
        <f t="shared" si="3"/>
        <v>1</v>
      </c>
      <c r="BK9">
        <f t="shared" si="3"/>
        <v>1</v>
      </c>
      <c r="BL9">
        <f t="shared" si="3"/>
        <v>1</v>
      </c>
      <c r="BM9">
        <f t="shared" si="3"/>
        <v>1</v>
      </c>
      <c r="BN9">
        <f t="shared" si="3"/>
        <v>1</v>
      </c>
      <c r="BO9">
        <f t="shared" si="3"/>
        <v>1</v>
      </c>
      <c r="BP9">
        <f t="shared" si="3"/>
        <v>1</v>
      </c>
      <c r="BQ9">
        <f t="shared" si="3"/>
        <v>1</v>
      </c>
      <c r="BR9">
        <f t="shared" si="4"/>
        <v>1</v>
      </c>
      <c r="BS9">
        <f t="shared" si="4"/>
        <v>1</v>
      </c>
      <c r="BT9">
        <f t="shared" si="4"/>
        <v>1</v>
      </c>
      <c r="BU9">
        <f t="shared" si="4"/>
        <v>1</v>
      </c>
      <c r="BV9">
        <f t="shared" si="4"/>
        <v>1</v>
      </c>
      <c r="BW9">
        <f t="shared" si="4"/>
        <v>1</v>
      </c>
      <c r="BX9">
        <f t="shared" si="4"/>
        <v>1</v>
      </c>
      <c r="BY9">
        <f t="shared" si="4"/>
        <v>1</v>
      </c>
      <c r="BZ9">
        <f t="shared" si="4"/>
        <v>1</v>
      </c>
    </row>
    <row r="10" spans="1:78">
      <c r="A10" s="58"/>
      <c r="B10" s="7" t="e">
        <f>+_xlfn.XLOOKUP(I10,#REF!,#REF!)</f>
        <v>#REF!</v>
      </c>
      <c r="C10" s="8">
        <v>1</v>
      </c>
      <c r="D10" s="8" t="str">
        <f t="shared" si="1"/>
        <v>01-MK-29-10</v>
      </c>
      <c r="E10" s="58">
        <v>45505</v>
      </c>
      <c r="F10" s="59"/>
      <c r="G10" s="59"/>
      <c r="H10" s="9" t="s">
        <v>37</v>
      </c>
      <c r="I10" s="66" t="s">
        <v>1172</v>
      </c>
      <c r="J10" s="7" t="str">
        <f>+_xlfn.XLOOKUP(I10,'R4'!B:B,'R4'!C:C)</f>
        <v>AMR - SİLİNDİR - TOPRAK - AMMAN ARS 150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1</v>
      </c>
      <c r="AA10">
        <f t="shared" si="2"/>
        <v>1</v>
      </c>
      <c r="AB10">
        <f t="shared" si="2"/>
        <v>1</v>
      </c>
      <c r="AC10">
        <f t="shared" si="2"/>
        <v>1</v>
      </c>
      <c r="AD10">
        <f t="shared" si="2"/>
        <v>1</v>
      </c>
      <c r="AE10">
        <f t="shared" si="2"/>
        <v>1</v>
      </c>
      <c r="AF10">
        <f t="shared" si="5"/>
        <v>1</v>
      </c>
      <c r="AG10">
        <f t="shared" si="5"/>
        <v>1</v>
      </c>
      <c r="AH10">
        <f t="shared" si="5"/>
        <v>1</v>
      </c>
      <c r="AI10">
        <f t="shared" si="5"/>
        <v>1</v>
      </c>
      <c r="AJ10">
        <f t="shared" si="5"/>
        <v>1</v>
      </c>
      <c r="AK10">
        <f t="shared" si="5"/>
        <v>1</v>
      </c>
      <c r="AL10">
        <f t="shared" si="5"/>
        <v>1</v>
      </c>
      <c r="AM10">
        <f t="shared" si="5"/>
        <v>1</v>
      </c>
      <c r="AN10">
        <f t="shared" si="5"/>
        <v>1</v>
      </c>
      <c r="AO10">
        <f t="shared" si="5"/>
        <v>1</v>
      </c>
      <c r="AP10">
        <f t="shared" si="5"/>
        <v>1</v>
      </c>
      <c r="AQ10">
        <f t="shared" si="5"/>
        <v>1</v>
      </c>
      <c r="AR10">
        <f t="shared" si="5"/>
        <v>1</v>
      </c>
      <c r="AS10">
        <f t="shared" si="5"/>
        <v>1</v>
      </c>
      <c r="AT10">
        <f t="shared" si="5"/>
        <v>1</v>
      </c>
      <c r="AU10">
        <f t="shared" si="5"/>
        <v>1</v>
      </c>
      <c r="AV10">
        <f t="shared" si="6"/>
        <v>1</v>
      </c>
      <c r="AW10">
        <f t="shared" si="6"/>
        <v>1</v>
      </c>
      <c r="AX10">
        <f t="shared" si="6"/>
        <v>1</v>
      </c>
      <c r="AY10">
        <f t="shared" si="6"/>
        <v>1</v>
      </c>
      <c r="AZ10">
        <f t="shared" si="6"/>
        <v>1</v>
      </c>
      <c r="BA10">
        <f t="shared" si="6"/>
        <v>1</v>
      </c>
      <c r="BB10">
        <f t="shared" si="6"/>
        <v>1</v>
      </c>
      <c r="BC10">
        <f t="shared" si="3"/>
        <v>1</v>
      </c>
      <c r="BD10">
        <f t="shared" si="3"/>
        <v>1</v>
      </c>
      <c r="BE10">
        <f t="shared" si="3"/>
        <v>1</v>
      </c>
      <c r="BF10">
        <f t="shared" si="3"/>
        <v>1</v>
      </c>
      <c r="BG10">
        <f t="shared" si="3"/>
        <v>1</v>
      </c>
      <c r="BH10">
        <f t="shared" si="3"/>
        <v>1</v>
      </c>
      <c r="BI10">
        <f t="shared" si="3"/>
        <v>1</v>
      </c>
      <c r="BJ10">
        <f t="shared" si="3"/>
        <v>1</v>
      </c>
      <c r="BK10">
        <f t="shared" si="3"/>
        <v>1</v>
      </c>
      <c r="BL10">
        <f t="shared" si="3"/>
        <v>1</v>
      </c>
      <c r="BM10">
        <f t="shared" si="3"/>
        <v>1</v>
      </c>
      <c r="BN10">
        <f t="shared" si="3"/>
        <v>1</v>
      </c>
      <c r="BO10">
        <f t="shared" si="3"/>
        <v>1</v>
      </c>
      <c r="BP10">
        <f t="shared" si="3"/>
        <v>1</v>
      </c>
      <c r="BQ10">
        <f t="shared" si="3"/>
        <v>1</v>
      </c>
      <c r="BR10">
        <f t="shared" si="4"/>
        <v>1</v>
      </c>
      <c r="BS10">
        <f t="shared" si="4"/>
        <v>1</v>
      </c>
      <c r="BT10">
        <f t="shared" si="4"/>
        <v>1</v>
      </c>
      <c r="BU10">
        <f t="shared" si="4"/>
        <v>1</v>
      </c>
      <c r="BV10">
        <f t="shared" si="4"/>
        <v>1</v>
      </c>
      <c r="BW10">
        <f t="shared" si="4"/>
        <v>1</v>
      </c>
      <c r="BX10">
        <f t="shared" si="4"/>
        <v>1</v>
      </c>
      <c r="BY10">
        <f t="shared" si="4"/>
        <v>1</v>
      </c>
      <c r="BZ10">
        <f t="shared" si="4"/>
        <v>1</v>
      </c>
    </row>
    <row r="11" spans="1:78">
      <c r="A11" s="58"/>
      <c r="B11" s="7" t="e">
        <f>+_xlfn.XLOOKUP(I11,#REF!,#REF!)</f>
        <v>#REF!</v>
      </c>
      <c r="C11" s="8">
        <v>1</v>
      </c>
      <c r="D11" s="8" t="str">
        <f t="shared" si="1"/>
        <v>01-MK-29-10</v>
      </c>
      <c r="E11" s="58">
        <v>45717</v>
      </c>
      <c r="F11" s="59"/>
      <c r="G11" s="59"/>
      <c r="H11" s="9" t="s">
        <v>37</v>
      </c>
      <c r="I11" s="66" t="s">
        <v>1173</v>
      </c>
      <c r="J11" s="7" t="str">
        <f>+_xlfn.XLOOKUP(I11,'R4'!B:B,'R4'!C:C)</f>
        <v>AMR - SİLİNDİR - TOPRAK - AMMAN ARS 150</v>
      </c>
      <c r="P11">
        <f t="shared" si="2"/>
        <v>0</v>
      </c>
      <c r="Q11">
        <f t="shared" si="2"/>
        <v>0</v>
      </c>
      <c r="R11">
        <f t="shared" si="2"/>
        <v>0</v>
      </c>
      <c r="S11">
        <f t="shared" si="2"/>
        <v>0</v>
      </c>
      <c r="T11">
        <f t="shared" si="2"/>
        <v>0</v>
      </c>
      <c r="U11">
        <f t="shared" si="2"/>
        <v>0</v>
      </c>
      <c r="V11">
        <f t="shared" si="2"/>
        <v>0</v>
      </c>
      <c r="W11">
        <f t="shared" si="2"/>
        <v>0</v>
      </c>
      <c r="X11">
        <f t="shared" si="2"/>
        <v>0</v>
      </c>
      <c r="Y11">
        <f t="shared" si="2"/>
        <v>0</v>
      </c>
      <c r="Z11">
        <f t="shared" si="2"/>
        <v>0</v>
      </c>
      <c r="AA11">
        <f t="shared" si="2"/>
        <v>0</v>
      </c>
      <c r="AB11">
        <f t="shared" si="2"/>
        <v>0</v>
      </c>
      <c r="AC11">
        <f t="shared" si="2"/>
        <v>0</v>
      </c>
      <c r="AD11">
        <f t="shared" si="2"/>
        <v>0</v>
      </c>
      <c r="AE11">
        <f t="shared" si="2"/>
        <v>0</v>
      </c>
      <c r="AF11">
        <f t="shared" si="5"/>
        <v>0</v>
      </c>
      <c r="AG11">
        <f t="shared" si="5"/>
        <v>1</v>
      </c>
      <c r="AH11">
        <f t="shared" si="5"/>
        <v>1</v>
      </c>
      <c r="AI11">
        <f t="shared" si="5"/>
        <v>1</v>
      </c>
      <c r="AJ11">
        <f t="shared" si="5"/>
        <v>1</v>
      </c>
      <c r="AK11">
        <f t="shared" si="5"/>
        <v>1</v>
      </c>
      <c r="AL11">
        <f t="shared" si="5"/>
        <v>1</v>
      </c>
      <c r="AM11">
        <f t="shared" si="5"/>
        <v>1</v>
      </c>
      <c r="AN11">
        <f t="shared" si="5"/>
        <v>1</v>
      </c>
      <c r="AO11">
        <f t="shared" si="5"/>
        <v>1</v>
      </c>
      <c r="AP11">
        <f t="shared" si="5"/>
        <v>1</v>
      </c>
      <c r="AQ11">
        <f t="shared" si="5"/>
        <v>1</v>
      </c>
      <c r="AR11">
        <f t="shared" si="5"/>
        <v>1</v>
      </c>
      <c r="AS11">
        <f t="shared" si="5"/>
        <v>1</v>
      </c>
      <c r="AT11">
        <f t="shared" si="5"/>
        <v>1</v>
      </c>
      <c r="AU11">
        <f t="shared" si="5"/>
        <v>1</v>
      </c>
      <c r="AV11">
        <f t="shared" si="6"/>
        <v>1</v>
      </c>
      <c r="AW11">
        <f t="shared" si="6"/>
        <v>1</v>
      </c>
      <c r="AX11">
        <f t="shared" si="6"/>
        <v>1</v>
      </c>
      <c r="AY11">
        <f t="shared" si="6"/>
        <v>1</v>
      </c>
      <c r="AZ11">
        <f t="shared" si="6"/>
        <v>1</v>
      </c>
      <c r="BA11">
        <f t="shared" si="6"/>
        <v>1</v>
      </c>
      <c r="BB11">
        <f t="shared" si="6"/>
        <v>1</v>
      </c>
      <c r="BC11">
        <f t="shared" si="3"/>
        <v>1</v>
      </c>
      <c r="BD11">
        <f t="shared" si="3"/>
        <v>1</v>
      </c>
      <c r="BE11">
        <f t="shared" si="3"/>
        <v>1</v>
      </c>
      <c r="BF11">
        <f t="shared" si="3"/>
        <v>1</v>
      </c>
      <c r="BG11">
        <f t="shared" si="3"/>
        <v>1</v>
      </c>
      <c r="BH11">
        <f t="shared" si="3"/>
        <v>1</v>
      </c>
      <c r="BI11">
        <f t="shared" si="3"/>
        <v>1</v>
      </c>
      <c r="BJ11">
        <f t="shared" si="3"/>
        <v>1</v>
      </c>
      <c r="BK11">
        <f t="shared" si="3"/>
        <v>1</v>
      </c>
      <c r="BL11">
        <f t="shared" si="3"/>
        <v>1</v>
      </c>
      <c r="BM11">
        <f t="shared" si="3"/>
        <v>1</v>
      </c>
      <c r="BN11">
        <f t="shared" si="3"/>
        <v>1</v>
      </c>
      <c r="BO11">
        <f t="shared" si="3"/>
        <v>1</v>
      </c>
      <c r="BP11">
        <f t="shared" si="3"/>
        <v>1</v>
      </c>
      <c r="BQ11">
        <f t="shared" si="3"/>
        <v>1</v>
      </c>
      <c r="BR11">
        <f t="shared" si="4"/>
        <v>1</v>
      </c>
      <c r="BS11">
        <f t="shared" si="4"/>
        <v>1</v>
      </c>
      <c r="BT11">
        <f t="shared" si="4"/>
        <v>1</v>
      </c>
      <c r="BU11">
        <f t="shared" si="4"/>
        <v>1</v>
      </c>
      <c r="BV11">
        <f t="shared" si="4"/>
        <v>1</v>
      </c>
      <c r="BW11">
        <f t="shared" si="4"/>
        <v>1</v>
      </c>
      <c r="BX11">
        <f t="shared" si="4"/>
        <v>1</v>
      </c>
      <c r="BY11">
        <f t="shared" si="4"/>
        <v>1</v>
      </c>
      <c r="BZ11">
        <f t="shared" si="4"/>
        <v>1</v>
      </c>
    </row>
    <row r="12" spans="1:78">
      <c r="B12" s="66"/>
      <c r="C12" s="69"/>
      <c r="D12" s="69"/>
      <c r="E12" s="70"/>
      <c r="F12" s="70"/>
      <c r="G12" s="70"/>
      <c r="H12" s="71"/>
      <c r="I12" s="66"/>
      <c r="J12" s="66"/>
    </row>
    <row r="13" spans="1:78">
      <c r="P13" s="67">
        <f>+SUM(P15:P27)</f>
        <v>0</v>
      </c>
      <c r="Q13" s="67">
        <f t="shared" ref="Q13:BZ13" si="7">+SUM(Q15:Q27)</f>
        <v>0</v>
      </c>
      <c r="R13" s="67">
        <f t="shared" si="7"/>
        <v>0</v>
      </c>
      <c r="S13" s="67">
        <f t="shared" si="7"/>
        <v>0</v>
      </c>
      <c r="T13" s="67">
        <f t="shared" si="7"/>
        <v>0</v>
      </c>
      <c r="U13" s="67">
        <f t="shared" si="7"/>
        <v>0</v>
      </c>
      <c r="V13" s="67">
        <f t="shared" si="7"/>
        <v>0</v>
      </c>
      <c r="W13" s="67">
        <f t="shared" si="7"/>
        <v>0</v>
      </c>
      <c r="X13" s="67">
        <f t="shared" si="7"/>
        <v>0</v>
      </c>
      <c r="Y13" s="67">
        <f t="shared" si="7"/>
        <v>0</v>
      </c>
      <c r="Z13" s="67">
        <f t="shared" si="7"/>
        <v>0</v>
      </c>
      <c r="AA13" s="67">
        <f t="shared" si="7"/>
        <v>0</v>
      </c>
      <c r="AB13" s="67">
        <f t="shared" si="7"/>
        <v>0</v>
      </c>
      <c r="AC13" s="67">
        <f t="shared" si="7"/>
        <v>0</v>
      </c>
      <c r="AD13" s="67">
        <f t="shared" si="7"/>
        <v>0</v>
      </c>
      <c r="AE13" s="67">
        <f t="shared" si="7"/>
        <v>0</v>
      </c>
      <c r="AF13" s="67">
        <f t="shared" si="7"/>
        <v>0</v>
      </c>
      <c r="AG13" s="67">
        <f t="shared" si="7"/>
        <v>0</v>
      </c>
      <c r="AH13" s="67">
        <f t="shared" si="7"/>
        <v>0</v>
      </c>
      <c r="AI13" s="67">
        <f t="shared" si="7"/>
        <v>0</v>
      </c>
      <c r="AJ13" s="67">
        <f t="shared" si="7"/>
        <v>0</v>
      </c>
      <c r="AK13" s="67">
        <f t="shared" si="7"/>
        <v>0</v>
      </c>
      <c r="AL13" s="67">
        <f t="shared" si="7"/>
        <v>0</v>
      </c>
      <c r="AM13" s="67">
        <f t="shared" si="7"/>
        <v>0</v>
      </c>
      <c r="AN13" s="67">
        <f t="shared" si="7"/>
        <v>0</v>
      </c>
      <c r="AO13" s="67">
        <f t="shared" si="7"/>
        <v>0</v>
      </c>
      <c r="AP13" s="67">
        <f t="shared" si="7"/>
        <v>0</v>
      </c>
      <c r="AQ13" s="67">
        <f t="shared" si="7"/>
        <v>0</v>
      </c>
      <c r="AR13" s="67">
        <f t="shared" si="7"/>
        <v>0</v>
      </c>
      <c r="AS13" s="67">
        <f t="shared" si="7"/>
        <v>0</v>
      </c>
      <c r="AT13" s="67">
        <f t="shared" si="7"/>
        <v>0</v>
      </c>
      <c r="AU13" s="67">
        <f t="shared" si="7"/>
        <v>0</v>
      </c>
      <c r="AV13" s="67">
        <f t="shared" si="7"/>
        <v>0</v>
      </c>
      <c r="AW13" s="67">
        <f t="shared" si="7"/>
        <v>0</v>
      </c>
      <c r="AX13" s="67">
        <f t="shared" si="7"/>
        <v>0</v>
      </c>
      <c r="AY13" s="67">
        <f t="shared" si="7"/>
        <v>0</v>
      </c>
      <c r="AZ13" s="67">
        <f t="shared" si="7"/>
        <v>0</v>
      </c>
      <c r="BA13" s="67">
        <f t="shared" si="7"/>
        <v>0</v>
      </c>
      <c r="BB13" s="67">
        <f t="shared" si="7"/>
        <v>0</v>
      </c>
      <c r="BC13" s="67">
        <f t="shared" si="7"/>
        <v>0</v>
      </c>
      <c r="BD13" s="67">
        <f t="shared" si="7"/>
        <v>0</v>
      </c>
      <c r="BE13" s="67">
        <f t="shared" si="7"/>
        <v>0</v>
      </c>
      <c r="BF13" s="67">
        <f t="shared" si="7"/>
        <v>0</v>
      </c>
      <c r="BG13" s="67">
        <f t="shared" si="7"/>
        <v>0</v>
      </c>
      <c r="BH13" s="67">
        <f t="shared" si="7"/>
        <v>0</v>
      </c>
      <c r="BI13" s="67">
        <f t="shared" si="7"/>
        <v>0</v>
      </c>
      <c r="BJ13" s="67">
        <f t="shared" si="7"/>
        <v>0</v>
      </c>
      <c r="BK13" s="67">
        <f t="shared" si="7"/>
        <v>0</v>
      </c>
      <c r="BL13" s="67">
        <f t="shared" si="7"/>
        <v>0</v>
      </c>
      <c r="BM13" s="67">
        <f t="shared" si="7"/>
        <v>0</v>
      </c>
      <c r="BN13" s="67">
        <f t="shared" si="7"/>
        <v>0</v>
      </c>
      <c r="BO13" s="67">
        <f t="shared" si="7"/>
        <v>0</v>
      </c>
      <c r="BP13" s="67">
        <f t="shared" si="7"/>
        <v>0</v>
      </c>
      <c r="BQ13" s="67">
        <f t="shared" si="7"/>
        <v>0</v>
      </c>
      <c r="BR13" s="67">
        <f t="shared" si="7"/>
        <v>0</v>
      </c>
      <c r="BS13" s="67">
        <f t="shared" si="7"/>
        <v>0</v>
      </c>
      <c r="BT13" s="67">
        <f t="shared" si="7"/>
        <v>0</v>
      </c>
      <c r="BU13" s="67">
        <f t="shared" si="7"/>
        <v>0</v>
      </c>
      <c r="BV13" s="67">
        <f t="shared" si="7"/>
        <v>0</v>
      </c>
      <c r="BW13" s="67">
        <f t="shared" si="7"/>
        <v>0</v>
      </c>
      <c r="BX13" s="67">
        <f t="shared" si="7"/>
        <v>0</v>
      </c>
      <c r="BY13" s="67">
        <f t="shared" si="7"/>
        <v>0</v>
      </c>
      <c r="BZ13" s="67">
        <f t="shared" si="7"/>
        <v>0</v>
      </c>
    </row>
    <row r="14" spans="1:78">
      <c r="J14" t="s">
        <v>7464</v>
      </c>
      <c r="L14" s="75" t="s">
        <v>1</v>
      </c>
      <c r="M14" s="75" t="s">
        <v>26</v>
      </c>
      <c r="N14" s="75" t="s">
        <v>36</v>
      </c>
      <c r="O14" s="75" t="s">
        <v>2607</v>
      </c>
      <c r="P14" s="76" t="s">
        <v>7403</v>
      </c>
      <c r="Q14" s="76" t="s">
        <v>7404</v>
      </c>
      <c r="R14" s="76" t="s">
        <v>447</v>
      </c>
      <c r="S14" s="76" t="s">
        <v>1590</v>
      </c>
      <c r="T14" s="76" t="s">
        <v>99</v>
      </c>
      <c r="U14" s="76" t="s">
        <v>110</v>
      </c>
      <c r="V14" s="76" t="s">
        <v>144</v>
      </c>
      <c r="W14" s="76" t="s">
        <v>154</v>
      </c>
      <c r="X14" s="76" t="s">
        <v>114</v>
      </c>
      <c r="Y14" s="76" t="s">
        <v>202</v>
      </c>
      <c r="Z14" s="76" t="s">
        <v>128</v>
      </c>
      <c r="AA14" s="76" t="s">
        <v>133</v>
      </c>
      <c r="AB14" s="76" t="s">
        <v>160</v>
      </c>
      <c r="AC14" s="76" t="s">
        <v>247</v>
      </c>
      <c r="AD14" s="76" t="s">
        <v>135</v>
      </c>
      <c r="AE14" s="76" t="s">
        <v>197</v>
      </c>
      <c r="AF14" s="76" t="s">
        <v>575</v>
      </c>
      <c r="AG14" s="76" t="s">
        <v>538</v>
      </c>
      <c r="AH14" s="76" t="s">
        <v>7405</v>
      </c>
      <c r="AI14" s="76" t="s">
        <v>7406</v>
      </c>
      <c r="AJ14" s="76" t="s">
        <v>7407</v>
      </c>
      <c r="AK14" s="76" t="s">
        <v>7408</v>
      </c>
      <c r="AL14" s="76" t="s">
        <v>7409</v>
      </c>
      <c r="AM14" s="76" t="s">
        <v>7410</v>
      </c>
      <c r="AN14" s="76" t="s">
        <v>572</v>
      </c>
      <c r="AO14" s="76" t="s">
        <v>7411</v>
      </c>
      <c r="AP14" s="76" t="s">
        <v>7412</v>
      </c>
      <c r="AQ14" s="76" t="s">
        <v>7413</v>
      </c>
      <c r="AR14" s="76" t="s">
        <v>7414</v>
      </c>
      <c r="AS14" s="76" t="s">
        <v>7415</v>
      </c>
      <c r="AT14" s="76" t="s">
        <v>7416</v>
      </c>
      <c r="AU14" s="76" t="s">
        <v>7417</v>
      </c>
      <c r="AV14" s="76" t="s">
        <v>7418</v>
      </c>
      <c r="AW14" s="76" t="s">
        <v>7419</v>
      </c>
      <c r="AX14" s="76" t="s">
        <v>7420</v>
      </c>
      <c r="AY14" s="76" t="s">
        <v>7421</v>
      </c>
      <c r="AZ14" s="76" t="s">
        <v>7422</v>
      </c>
      <c r="BA14" s="76" t="s">
        <v>7423</v>
      </c>
      <c r="BB14" s="76" t="s">
        <v>7424</v>
      </c>
      <c r="BC14" s="76" t="s">
        <v>7425</v>
      </c>
      <c r="BD14" s="76" t="s">
        <v>7426</v>
      </c>
      <c r="BE14" s="76" t="s">
        <v>7427</v>
      </c>
      <c r="BF14" s="76" t="s">
        <v>7428</v>
      </c>
      <c r="BG14" s="76" t="s">
        <v>7429</v>
      </c>
      <c r="BH14" s="76" t="s">
        <v>7430</v>
      </c>
      <c r="BI14" s="76" t="s">
        <v>7431</v>
      </c>
      <c r="BJ14" s="76" t="s">
        <v>7432</v>
      </c>
      <c r="BK14" s="76" t="s">
        <v>7433</v>
      </c>
      <c r="BL14" s="76" t="s">
        <v>7434</v>
      </c>
      <c r="BM14" s="76" t="s">
        <v>7435</v>
      </c>
      <c r="BN14" s="76" t="s">
        <v>7436</v>
      </c>
      <c r="BO14" s="76" t="s">
        <v>7437</v>
      </c>
      <c r="BP14" s="76" t="s">
        <v>7438</v>
      </c>
      <c r="BQ14" s="76" t="s">
        <v>7439</v>
      </c>
      <c r="BR14" s="76" t="s">
        <v>7440</v>
      </c>
      <c r="BS14" s="76" t="s">
        <v>7441</v>
      </c>
      <c r="BT14" s="76" t="s">
        <v>7442</v>
      </c>
      <c r="BU14" s="76" t="s">
        <v>7443</v>
      </c>
      <c r="BV14" s="76" t="s">
        <v>7444</v>
      </c>
      <c r="BW14" s="76" t="s">
        <v>7445</v>
      </c>
      <c r="BX14" s="76" t="s">
        <v>7446</v>
      </c>
      <c r="BY14" s="76" t="s">
        <v>7447</v>
      </c>
      <c r="BZ14" s="76" t="s">
        <v>7448</v>
      </c>
    </row>
    <row r="15" spans="1:78">
      <c r="A15" s="86" t="s">
        <v>1148</v>
      </c>
      <c r="F15" t="str">
        <f>+_xlfn.XLOOKUP(L15,'L4'!B:B,'L4'!D:D)</f>
        <v>m³</v>
      </c>
      <c r="G15">
        <v>0.2</v>
      </c>
      <c r="J15" t="s">
        <v>1166</v>
      </c>
      <c r="K15" s="84">
        <v>0.22880318587932799</v>
      </c>
      <c r="L15" t="s">
        <v>2</v>
      </c>
      <c r="M15" t="s">
        <v>38</v>
      </c>
      <c r="N15" t="s">
        <v>35</v>
      </c>
      <c r="O15" t="s">
        <v>2608</v>
      </c>
      <c r="P15" s="74">
        <f>+IFERROR(SUMIFS(#REF!,#REF!,$L15,#REF!,$M15)*$G15,0)</f>
        <v>0</v>
      </c>
      <c r="Q15" s="74">
        <f>+IFERROR(SUMIFS(#REF!,#REF!,$L15,#REF!,$M15)*$G15,0)</f>
        <v>0</v>
      </c>
      <c r="R15" s="74">
        <f>+IFERROR(SUMIFS(#REF!,#REF!,$L15,#REF!,$M15)*$G15,0)</f>
        <v>0</v>
      </c>
      <c r="S15" s="74">
        <f>+IFERROR(SUMIFS(#REF!,#REF!,$L15,#REF!,$M15)*$G15,0)</f>
        <v>0</v>
      </c>
      <c r="T15" s="74">
        <f>+IFERROR(SUMIFS(#REF!,#REF!,$L15,#REF!,$M15)*$G15,0)</f>
        <v>0</v>
      </c>
      <c r="U15" s="74">
        <f>+IFERROR(SUMIFS(#REF!,#REF!,$L15,#REF!,$M15)*$G15,0)</f>
        <v>0</v>
      </c>
      <c r="V15" s="74">
        <f>+IFERROR(SUMIFS(#REF!,#REF!,$L15,#REF!,$M15)*$G15,0)</f>
        <v>0</v>
      </c>
      <c r="W15" s="74">
        <f>+IFERROR(SUMIFS(#REF!,#REF!,$L15,#REF!,$M15)*$G15,0)</f>
        <v>0</v>
      </c>
      <c r="X15" s="74">
        <f>+IFERROR(SUMIFS(#REF!,#REF!,$L15,#REF!,$M15)*$G15,0)</f>
        <v>0</v>
      </c>
      <c r="Y15" s="74">
        <f>+IFERROR(SUMIFS(#REF!,#REF!,$L15,#REF!,$M15)*$G15,0)</f>
        <v>0</v>
      </c>
      <c r="Z15" s="74">
        <f>+IFERROR(SUMIFS(#REF!,#REF!,$L15,#REF!,$M15)*$G15,0)</f>
        <v>0</v>
      </c>
      <c r="AA15" s="74">
        <f>+IFERROR(SUMIFS(#REF!,#REF!,$L15,#REF!,$M15)*$G15,0)</f>
        <v>0</v>
      </c>
      <c r="AB15" s="74">
        <f>+IFERROR(SUMIFS(#REF!,#REF!,$L15,#REF!,$M15)*$G15,0)</f>
        <v>0</v>
      </c>
      <c r="AC15" s="74">
        <f>+IFERROR(SUMIFS(#REF!,#REF!,$L15,#REF!,$M15)*$G15,0)</f>
        <v>0</v>
      </c>
      <c r="AD15" s="74">
        <f>+IFERROR(SUMIFS(#REF!,#REF!,$L15,#REF!,$M15)*$G15,0)</f>
        <v>0</v>
      </c>
      <c r="AE15" s="74">
        <f>+IFERROR(SUMIFS(#REF!,#REF!,$L15,#REF!,$M15)*$G15,0)</f>
        <v>0</v>
      </c>
      <c r="AF15" s="74">
        <f>+IFERROR(SUMIFS(#REF!,#REF!,$L15,#REF!,$M15)*$G15,0)</f>
        <v>0</v>
      </c>
      <c r="AG15" s="74">
        <f>+IFERROR(SUMIFS(#REF!,#REF!,$L15,#REF!,$M15)*$G15,0)</f>
        <v>0</v>
      </c>
      <c r="AH15" s="74">
        <f>+IFERROR(SUMIFS(#REF!,#REF!,$L15,#REF!,$M15)*$G15,0)</f>
        <v>0</v>
      </c>
      <c r="AI15" s="74">
        <f>+IFERROR(SUMIFS(#REF!,#REF!,$L15,#REF!,$M15)*$G15,0)</f>
        <v>0</v>
      </c>
      <c r="AJ15" s="74">
        <f>+IFERROR(SUMIFS(#REF!,#REF!,$L15,#REF!,$M15)*$G15,0)</f>
        <v>0</v>
      </c>
      <c r="AK15" s="74">
        <f>+IFERROR(SUMIFS(#REF!,#REF!,$L15,#REF!,$M15)*$G15,0)</f>
        <v>0</v>
      </c>
      <c r="AL15" s="74">
        <f>+IFERROR(SUMIFS(#REF!,#REF!,$L15,#REF!,$M15)*$G15,0)</f>
        <v>0</v>
      </c>
      <c r="AM15" s="74">
        <f>+IFERROR(SUMIFS(#REF!,#REF!,$L15,#REF!,$M15)*$G15,0)</f>
        <v>0</v>
      </c>
      <c r="AN15" s="74">
        <f>+IFERROR(SUMIFS(#REF!,#REF!,$L15,#REF!,$M15)*$G15,0)</f>
        <v>0</v>
      </c>
      <c r="AO15" s="74">
        <f>+IFERROR(SUMIFS(#REF!,#REF!,$L15,#REF!,$M15)*$G15,0)</f>
        <v>0</v>
      </c>
      <c r="AP15" s="74">
        <f>+IFERROR(SUMIFS(#REF!,#REF!,$L15,#REF!,$M15)*$G15,0)</f>
        <v>0</v>
      </c>
      <c r="AQ15" s="74">
        <f>+IFERROR(SUMIFS(#REF!,#REF!,$L15,#REF!,$M15)*$G15,0)</f>
        <v>0</v>
      </c>
      <c r="AR15" s="74">
        <f>+IFERROR(SUMIFS(#REF!,#REF!,$L15,#REF!,$M15)*$G15,0)</f>
        <v>0</v>
      </c>
      <c r="AS15" s="74">
        <f>+IFERROR(SUMIFS(#REF!,#REF!,$L15,#REF!,$M15)*$G15,0)</f>
        <v>0</v>
      </c>
      <c r="AT15" s="74">
        <f>+IFERROR(SUMIFS(#REF!,#REF!,$L15,#REF!,$M15)*$G15,0)</f>
        <v>0</v>
      </c>
      <c r="AU15" s="74">
        <f>+IFERROR(SUMIFS(#REF!,#REF!,$L15,#REF!,$M15)*$G15,0)</f>
        <v>0</v>
      </c>
      <c r="AV15" s="74">
        <f>+IFERROR(SUMIFS(#REF!,#REF!,$L15,#REF!,$M15)*$G15,0)</f>
        <v>0</v>
      </c>
      <c r="AW15" s="74">
        <f>+IFERROR(SUMIFS(#REF!,#REF!,$L15,#REF!,$M15)*$G15,0)</f>
        <v>0</v>
      </c>
      <c r="AX15" s="74">
        <f>+IFERROR(SUMIFS(#REF!,#REF!,$L15,#REF!,$M15)*$G15,0)</f>
        <v>0</v>
      </c>
      <c r="AY15" s="74">
        <f>+IFERROR(SUMIFS(#REF!,#REF!,$L15,#REF!,$M15)*$G15,0)</f>
        <v>0</v>
      </c>
      <c r="AZ15" s="74">
        <f>+IFERROR(SUMIFS(#REF!,#REF!,$L15,#REF!,$M15)*$G15,0)</f>
        <v>0</v>
      </c>
      <c r="BA15" s="74">
        <f>+IFERROR(SUMIFS(#REF!,#REF!,$L15,#REF!,$M15)*$G15,0)</f>
        <v>0</v>
      </c>
      <c r="BB15" s="74">
        <f>+IFERROR(SUMIFS(#REF!,#REF!,$L15,#REF!,$M15)*$G15,0)</f>
        <v>0</v>
      </c>
      <c r="BC15" s="74">
        <f>+IFERROR(SUMIFS(#REF!,#REF!,$L15,#REF!,$M15)*$G15,0)</f>
        <v>0</v>
      </c>
      <c r="BD15" s="74">
        <f>+IFERROR(SUMIFS(#REF!,#REF!,$L15,#REF!,$M15)*$G15,0)</f>
        <v>0</v>
      </c>
      <c r="BE15" s="74">
        <f>+IFERROR(SUMIFS(#REF!,#REF!,$L15,#REF!,$M15)*$G15,0)</f>
        <v>0</v>
      </c>
      <c r="BF15" s="74">
        <f>+IFERROR(SUMIFS(#REF!,#REF!,$L15,#REF!,$M15)*$G15,0)</f>
        <v>0</v>
      </c>
      <c r="BG15" s="74">
        <f>+IFERROR(SUMIFS(#REF!,#REF!,$L15,#REF!,$M15)*$G15,0)</f>
        <v>0</v>
      </c>
      <c r="BH15" s="74">
        <f>+IFERROR(SUMIFS(#REF!,#REF!,$L15,#REF!,$M15)*$G15,0)</f>
        <v>0</v>
      </c>
      <c r="BI15" s="74">
        <f>+IFERROR(SUMIFS(#REF!,#REF!,$L15,#REF!,$M15)*$G15,0)</f>
        <v>0</v>
      </c>
      <c r="BJ15" s="74">
        <f>+IFERROR(SUMIFS(#REF!,#REF!,$L15,#REF!,$M15)*$G15,0)</f>
        <v>0</v>
      </c>
      <c r="BK15" s="74">
        <f>+IFERROR(SUMIFS(#REF!,#REF!,$L15,#REF!,$M15)*$G15,0)</f>
        <v>0</v>
      </c>
      <c r="BL15" s="74">
        <f>+IFERROR(SUMIFS(#REF!,#REF!,$L15,#REF!,$M15)*$G15,0)</f>
        <v>0</v>
      </c>
      <c r="BM15" s="74">
        <f>+IFERROR(SUMIFS(#REF!,#REF!,$L15,#REF!,$M15)*$G15,0)</f>
        <v>0</v>
      </c>
      <c r="BN15" s="74">
        <f>+IFERROR(SUMIFS(#REF!,#REF!,$L15,#REF!,$M15)*$G15,0)</f>
        <v>0</v>
      </c>
      <c r="BO15" s="74">
        <f>+IFERROR(SUMIFS(#REF!,#REF!,$L15,#REF!,$M15)*$G15,0)</f>
        <v>0</v>
      </c>
      <c r="BP15" s="74">
        <f>+IFERROR(SUMIFS(#REF!,#REF!,$L15,#REF!,$M15)*$G15,0)</f>
        <v>0</v>
      </c>
      <c r="BQ15" s="74">
        <f>+IFERROR(SUMIFS(#REF!,#REF!,$L15,#REF!,$M15)*$G15,0)</f>
        <v>0</v>
      </c>
      <c r="BR15" s="74">
        <f>+IFERROR(SUMIFS(#REF!,#REF!,$L15,#REF!,$M15)*$G15,0)</f>
        <v>0</v>
      </c>
      <c r="BS15" s="74">
        <f>+IFERROR(SUMIFS(#REF!,#REF!,$L15,#REF!,$M15)*$G15,0)</f>
        <v>0</v>
      </c>
      <c r="BT15" s="74">
        <f>+IFERROR(SUMIFS(#REF!,#REF!,$L15,#REF!,$M15)*$G15,0)</f>
        <v>0</v>
      </c>
      <c r="BU15" s="74">
        <f>+IFERROR(SUMIFS(#REF!,#REF!,$L15,#REF!,$M15)*$G15,0)</f>
        <v>0</v>
      </c>
      <c r="BV15" s="74">
        <f>+IFERROR(SUMIFS(#REF!,#REF!,$L15,#REF!,$M15)*$G15,0)</f>
        <v>0</v>
      </c>
      <c r="BW15" s="74">
        <f>+IFERROR(SUMIFS(#REF!,#REF!,$L15,#REF!,$M15)*$G15,0)</f>
        <v>0</v>
      </c>
      <c r="BX15" s="74">
        <f>+IFERROR(SUMIFS(#REF!,#REF!,$L15,#REF!,$M15)*$G15,0)</f>
        <v>0</v>
      </c>
      <c r="BY15" s="74">
        <f>+IFERROR(SUMIFS(#REF!,#REF!,$L15,#REF!,$M15)*$G15,0)</f>
        <v>0</v>
      </c>
      <c r="BZ15" s="74">
        <f>+IFERROR(SUMIFS(#REF!,#REF!,$L15,#REF!,$M15)*$G15,0)</f>
        <v>0</v>
      </c>
    </row>
    <row r="16" spans="1:78">
      <c r="A16" s="86" t="s">
        <v>1148</v>
      </c>
      <c r="F16" t="str">
        <f>+_xlfn.XLOOKUP(L16,'L4'!B:B,'L4'!D:D)</f>
        <v>m³</v>
      </c>
      <c r="G16">
        <v>1</v>
      </c>
      <c r="J16" t="s">
        <v>1167</v>
      </c>
      <c r="K16" s="84">
        <v>0.44333199911924093</v>
      </c>
      <c r="L16" t="s">
        <v>5135</v>
      </c>
      <c r="M16" t="s">
        <v>38</v>
      </c>
      <c r="N16" t="s">
        <v>35</v>
      </c>
      <c r="O16" t="s">
        <v>2608</v>
      </c>
      <c r="P16" s="74">
        <f>+IFERROR(SUMIFS(#REF!,#REF!,$L16,#REF!,$M16)*$G16,0)</f>
        <v>0</v>
      </c>
      <c r="Q16" s="74">
        <f>+IFERROR(SUMIFS(#REF!,#REF!,$L16,#REF!,$M16)*$G16,0)</f>
        <v>0</v>
      </c>
      <c r="R16" s="74">
        <f>+IFERROR(SUMIFS(#REF!,#REF!,$L16,#REF!,$M16)*$G16,0)</f>
        <v>0</v>
      </c>
      <c r="S16" s="74">
        <f>+IFERROR(SUMIFS(#REF!,#REF!,$L16,#REF!,$M16)*$G16,0)</f>
        <v>0</v>
      </c>
      <c r="T16" s="74">
        <f>+IFERROR(SUMIFS(#REF!,#REF!,$L16,#REF!,$M16)*$G16,0)</f>
        <v>0</v>
      </c>
      <c r="U16" s="74">
        <f>+IFERROR(SUMIFS(#REF!,#REF!,$L16,#REF!,$M16)*$G16,0)</f>
        <v>0</v>
      </c>
      <c r="V16" s="74">
        <f>+IFERROR(SUMIFS(#REF!,#REF!,$L16,#REF!,$M16)*$G16,0)</f>
        <v>0</v>
      </c>
      <c r="W16" s="74">
        <f>+IFERROR(SUMIFS(#REF!,#REF!,$L16,#REF!,$M16)*$G16,0)</f>
        <v>0</v>
      </c>
      <c r="X16" s="74">
        <f>+IFERROR(SUMIFS(#REF!,#REF!,$L16,#REF!,$M16)*$G16,0)</f>
        <v>0</v>
      </c>
      <c r="Y16" s="74">
        <f>+IFERROR(SUMIFS(#REF!,#REF!,$L16,#REF!,$M16)*$G16,0)</f>
        <v>0</v>
      </c>
      <c r="Z16" s="74">
        <f>+IFERROR(SUMIFS(#REF!,#REF!,$L16,#REF!,$M16)*$G16,0)</f>
        <v>0</v>
      </c>
      <c r="AA16" s="74">
        <f>+IFERROR(SUMIFS(#REF!,#REF!,$L16,#REF!,$M16)*$G16,0)</f>
        <v>0</v>
      </c>
      <c r="AB16" s="74">
        <f>+IFERROR(SUMIFS(#REF!,#REF!,$L16,#REF!,$M16)*$G16,0)</f>
        <v>0</v>
      </c>
      <c r="AC16" s="74">
        <f>+IFERROR(SUMIFS(#REF!,#REF!,$L16,#REF!,$M16)*$G16,0)</f>
        <v>0</v>
      </c>
      <c r="AD16" s="74">
        <f>+IFERROR(SUMIFS(#REF!,#REF!,$L16,#REF!,$M16)*$G16,0)</f>
        <v>0</v>
      </c>
      <c r="AE16" s="74">
        <f>+IFERROR(SUMIFS(#REF!,#REF!,$L16,#REF!,$M16)*$G16,0)</f>
        <v>0</v>
      </c>
      <c r="AF16" s="74">
        <f>+IFERROR(SUMIFS(#REF!,#REF!,$L16,#REF!,$M16)*$G16,0)</f>
        <v>0</v>
      </c>
      <c r="AG16" s="74">
        <f>+IFERROR(SUMIFS(#REF!,#REF!,$L16,#REF!,$M16)*$G16,0)</f>
        <v>0</v>
      </c>
      <c r="AH16" s="74">
        <f>+IFERROR(SUMIFS(#REF!,#REF!,$L16,#REF!,$M16)*$G16,0)</f>
        <v>0</v>
      </c>
      <c r="AI16" s="74">
        <f>+IFERROR(SUMIFS(#REF!,#REF!,$L16,#REF!,$M16)*$G16,0)</f>
        <v>0</v>
      </c>
      <c r="AJ16" s="74">
        <f>+IFERROR(SUMIFS(#REF!,#REF!,$L16,#REF!,$M16)*$G16,0)</f>
        <v>0</v>
      </c>
      <c r="AK16" s="74">
        <f>+IFERROR(SUMIFS(#REF!,#REF!,$L16,#REF!,$M16)*$G16,0)</f>
        <v>0</v>
      </c>
      <c r="AL16" s="74">
        <f>+IFERROR(SUMIFS(#REF!,#REF!,$L16,#REF!,$M16)*$G16,0)</f>
        <v>0</v>
      </c>
      <c r="AM16" s="74">
        <f>+IFERROR(SUMIFS(#REF!,#REF!,$L16,#REF!,$M16)*$G16,0)</f>
        <v>0</v>
      </c>
      <c r="AN16" s="74">
        <f>+IFERROR(SUMIFS(#REF!,#REF!,$L16,#REF!,$M16)*$G16,0)</f>
        <v>0</v>
      </c>
      <c r="AO16" s="74">
        <f>+IFERROR(SUMIFS(#REF!,#REF!,$L16,#REF!,$M16)*$G16,0)</f>
        <v>0</v>
      </c>
      <c r="AP16" s="74">
        <f>+IFERROR(SUMIFS(#REF!,#REF!,$L16,#REF!,$M16)*$G16,0)</f>
        <v>0</v>
      </c>
      <c r="AQ16" s="74">
        <f>+IFERROR(SUMIFS(#REF!,#REF!,$L16,#REF!,$M16)*$G16,0)</f>
        <v>0</v>
      </c>
      <c r="AR16" s="74">
        <f>+IFERROR(SUMIFS(#REF!,#REF!,$L16,#REF!,$M16)*$G16,0)</f>
        <v>0</v>
      </c>
      <c r="AS16" s="74">
        <f>+IFERROR(SUMIFS(#REF!,#REF!,$L16,#REF!,$M16)*$G16,0)</f>
        <v>0</v>
      </c>
      <c r="AT16" s="74">
        <f>+IFERROR(SUMIFS(#REF!,#REF!,$L16,#REF!,$M16)*$G16,0)</f>
        <v>0</v>
      </c>
      <c r="AU16" s="74">
        <f>+IFERROR(SUMIFS(#REF!,#REF!,$L16,#REF!,$M16)*$G16,0)</f>
        <v>0</v>
      </c>
      <c r="AV16" s="74">
        <f>+IFERROR(SUMIFS(#REF!,#REF!,$L16,#REF!,$M16)*$G16,0)</f>
        <v>0</v>
      </c>
      <c r="AW16" s="74">
        <f>+IFERROR(SUMIFS(#REF!,#REF!,$L16,#REF!,$M16)*$G16,0)</f>
        <v>0</v>
      </c>
      <c r="AX16" s="74">
        <f>+IFERROR(SUMIFS(#REF!,#REF!,$L16,#REF!,$M16)*$G16,0)</f>
        <v>0</v>
      </c>
      <c r="AY16" s="74">
        <f>+IFERROR(SUMIFS(#REF!,#REF!,$L16,#REF!,$M16)*$G16,0)</f>
        <v>0</v>
      </c>
      <c r="AZ16" s="74">
        <f>+IFERROR(SUMIFS(#REF!,#REF!,$L16,#REF!,$M16)*$G16,0)</f>
        <v>0</v>
      </c>
      <c r="BA16" s="74">
        <f>+IFERROR(SUMIFS(#REF!,#REF!,$L16,#REF!,$M16)*$G16,0)</f>
        <v>0</v>
      </c>
      <c r="BB16" s="74">
        <f>+IFERROR(SUMIFS(#REF!,#REF!,$L16,#REF!,$M16)*$G16,0)</f>
        <v>0</v>
      </c>
      <c r="BC16" s="74">
        <f>+IFERROR(SUMIFS(#REF!,#REF!,$L16,#REF!,$M16)*$G16,0)</f>
        <v>0</v>
      </c>
      <c r="BD16" s="74">
        <f>+IFERROR(SUMIFS(#REF!,#REF!,$L16,#REF!,$M16)*$G16,0)</f>
        <v>0</v>
      </c>
      <c r="BE16" s="74">
        <f>+IFERROR(SUMIFS(#REF!,#REF!,$L16,#REF!,$M16)*$G16,0)</f>
        <v>0</v>
      </c>
      <c r="BF16" s="74">
        <f>+IFERROR(SUMIFS(#REF!,#REF!,$L16,#REF!,$M16)*$G16,0)</f>
        <v>0</v>
      </c>
      <c r="BG16" s="74">
        <f>+IFERROR(SUMIFS(#REF!,#REF!,$L16,#REF!,$M16)*$G16,0)</f>
        <v>0</v>
      </c>
      <c r="BH16" s="74">
        <f>+IFERROR(SUMIFS(#REF!,#REF!,$L16,#REF!,$M16)*$G16,0)</f>
        <v>0</v>
      </c>
      <c r="BI16" s="74">
        <f>+IFERROR(SUMIFS(#REF!,#REF!,$L16,#REF!,$M16)*$G16,0)</f>
        <v>0</v>
      </c>
      <c r="BJ16" s="74">
        <f>+IFERROR(SUMIFS(#REF!,#REF!,$L16,#REF!,$M16)*$G16,0)</f>
        <v>0</v>
      </c>
      <c r="BK16" s="74">
        <f>+IFERROR(SUMIFS(#REF!,#REF!,$L16,#REF!,$M16)*$G16,0)</f>
        <v>0</v>
      </c>
      <c r="BL16" s="74">
        <f>+IFERROR(SUMIFS(#REF!,#REF!,$L16,#REF!,$M16)*$G16,0)</f>
        <v>0</v>
      </c>
      <c r="BM16" s="74">
        <f>+IFERROR(SUMIFS(#REF!,#REF!,$L16,#REF!,$M16)*$G16,0)</f>
        <v>0</v>
      </c>
      <c r="BN16" s="74">
        <f>+IFERROR(SUMIFS(#REF!,#REF!,$L16,#REF!,$M16)*$G16,0)</f>
        <v>0</v>
      </c>
      <c r="BO16" s="74">
        <f>+IFERROR(SUMIFS(#REF!,#REF!,$L16,#REF!,$M16)*$G16,0)</f>
        <v>0</v>
      </c>
      <c r="BP16" s="74">
        <f>+IFERROR(SUMIFS(#REF!,#REF!,$L16,#REF!,$M16)*$G16,0)</f>
        <v>0</v>
      </c>
      <c r="BQ16" s="74">
        <f>+IFERROR(SUMIFS(#REF!,#REF!,$L16,#REF!,$M16)*$G16,0)</f>
        <v>0</v>
      </c>
      <c r="BR16" s="74">
        <f>+IFERROR(SUMIFS(#REF!,#REF!,$L16,#REF!,$M16)*$G16,0)</f>
        <v>0</v>
      </c>
      <c r="BS16" s="74">
        <f>+IFERROR(SUMIFS(#REF!,#REF!,$L16,#REF!,$M16)*$G16,0)</f>
        <v>0</v>
      </c>
      <c r="BT16" s="74">
        <f>+IFERROR(SUMIFS(#REF!,#REF!,$L16,#REF!,$M16)*$G16,0)</f>
        <v>0</v>
      </c>
      <c r="BU16" s="74">
        <f>+IFERROR(SUMIFS(#REF!,#REF!,$L16,#REF!,$M16)*$G16,0)</f>
        <v>0</v>
      </c>
      <c r="BV16" s="74">
        <f>+IFERROR(SUMIFS(#REF!,#REF!,$L16,#REF!,$M16)*$G16,0)</f>
        <v>0</v>
      </c>
      <c r="BW16" s="74">
        <f>+IFERROR(SUMIFS(#REF!,#REF!,$L16,#REF!,$M16)*$G16,0)</f>
        <v>0</v>
      </c>
      <c r="BX16" s="74">
        <f>+IFERROR(SUMIFS(#REF!,#REF!,$L16,#REF!,$M16)*$G16,0)</f>
        <v>0</v>
      </c>
      <c r="BY16" s="74">
        <f>+IFERROR(SUMIFS(#REF!,#REF!,$L16,#REF!,$M16)*$G16,0)</f>
        <v>0</v>
      </c>
      <c r="BZ16" s="74">
        <f>+IFERROR(SUMIFS(#REF!,#REF!,$L16,#REF!,$M16)*$G16,0)</f>
        <v>0</v>
      </c>
    </row>
    <row r="17" spans="1:78">
      <c r="A17" s="86" t="s">
        <v>1148</v>
      </c>
      <c r="F17" t="str">
        <f>+_xlfn.XLOOKUP(L17,'L4'!B:B,'L4'!D:D)</f>
        <v>m³</v>
      </c>
      <c r="G17">
        <v>0.2</v>
      </c>
      <c r="J17" t="s">
        <v>1168</v>
      </c>
      <c r="K17" s="84">
        <v>2.0844680897844189E-2</v>
      </c>
      <c r="L17" t="s">
        <v>5136</v>
      </c>
      <c r="M17" t="s">
        <v>38</v>
      </c>
      <c r="N17" t="s">
        <v>35</v>
      </c>
      <c r="O17" t="s">
        <v>2608</v>
      </c>
      <c r="P17" s="74">
        <f>+IFERROR(SUMIFS(#REF!,#REF!,$L17,#REF!,$M17)*$G17,0)</f>
        <v>0</v>
      </c>
      <c r="Q17" s="74">
        <f>+IFERROR(SUMIFS(#REF!,#REF!,$L17,#REF!,$M17)*$G17,0)</f>
        <v>0</v>
      </c>
      <c r="R17" s="74">
        <f>+IFERROR(SUMIFS(#REF!,#REF!,$L17,#REF!,$M17)*$G17,0)</f>
        <v>0</v>
      </c>
      <c r="S17" s="74">
        <f>+IFERROR(SUMIFS(#REF!,#REF!,$L17,#REF!,$M17)*$G17,0)</f>
        <v>0</v>
      </c>
      <c r="T17" s="74">
        <f>+IFERROR(SUMIFS(#REF!,#REF!,$L17,#REF!,$M17)*$G17,0)</f>
        <v>0</v>
      </c>
      <c r="U17" s="74">
        <f>+IFERROR(SUMIFS(#REF!,#REF!,$L17,#REF!,$M17)*$G17,0)</f>
        <v>0</v>
      </c>
      <c r="V17" s="74">
        <f>+IFERROR(SUMIFS(#REF!,#REF!,$L17,#REF!,$M17)*$G17,0)</f>
        <v>0</v>
      </c>
      <c r="W17" s="74">
        <f>+IFERROR(SUMIFS(#REF!,#REF!,$L17,#REF!,$M17)*$G17,0)</f>
        <v>0</v>
      </c>
      <c r="X17" s="74">
        <f>+IFERROR(SUMIFS(#REF!,#REF!,$L17,#REF!,$M17)*$G17,0)</f>
        <v>0</v>
      </c>
      <c r="Y17" s="74">
        <f>+IFERROR(SUMIFS(#REF!,#REF!,$L17,#REF!,$M17)*$G17,0)</f>
        <v>0</v>
      </c>
      <c r="Z17" s="74">
        <f>+IFERROR(SUMIFS(#REF!,#REF!,$L17,#REF!,$M17)*$G17,0)</f>
        <v>0</v>
      </c>
      <c r="AA17" s="74">
        <f>+IFERROR(SUMIFS(#REF!,#REF!,$L17,#REF!,$M17)*$G17,0)</f>
        <v>0</v>
      </c>
      <c r="AB17" s="74">
        <f>+IFERROR(SUMIFS(#REF!,#REF!,$L17,#REF!,$M17)*$G17,0)</f>
        <v>0</v>
      </c>
      <c r="AC17" s="74">
        <f>+IFERROR(SUMIFS(#REF!,#REF!,$L17,#REF!,$M17)*$G17,0)</f>
        <v>0</v>
      </c>
      <c r="AD17" s="74">
        <f>+IFERROR(SUMIFS(#REF!,#REF!,$L17,#REF!,$M17)*$G17,0)</f>
        <v>0</v>
      </c>
      <c r="AE17" s="74">
        <f>+IFERROR(SUMIFS(#REF!,#REF!,$L17,#REF!,$M17)*$G17,0)</f>
        <v>0</v>
      </c>
      <c r="AF17" s="74">
        <f>+IFERROR(SUMIFS(#REF!,#REF!,$L17,#REF!,$M17)*$G17,0)</f>
        <v>0</v>
      </c>
      <c r="AG17" s="74">
        <f>+IFERROR(SUMIFS(#REF!,#REF!,$L17,#REF!,$M17)*$G17,0)</f>
        <v>0</v>
      </c>
      <c r="AH17" s="74">
        <f>+IFERROR(SUMIFS(#REF!,#REF!,$L17,#REF!,$M17)*$G17,0)</f>
        <v>0</v>
      </c>
      <c r="AI17" s="74">
        <f>+IFERROR(SUMIFS(#REF!,#REF!,$L17,#REF!,$M17)*$G17,0)</f>
        <v>0</v>
      </c>
      <c r="AJ17" s="74">
        <f>+IFERROR(SUMIFS(#REF!,#REF!,$L17,#REF!,$M17)*$G17,0)</f>
        <v>0</v>
      </c>
      <c r="AK17" s="74">
        <f>+IFERROR(SUMIFS(#REF!,#REF!,$L17,#REF!,$M17)*$G17,0)</f>
        <v>0</v>
      </c>
      <c r="AL17" s="74">
        <f>+IFERROR(SUMIFS(#REF!,#REF!,$L17,#REF!,$M17)*$G17,0)</f>
        <v>0</v>
      </c>
      <c r="AM17" s="74">
        <f>+IFERROR(SUMIFS(#REF!,#REF!,$L17,#REF!,$M17)*$G17,0)</f>
        <v>0</v>
      </c>
      <c r="AN17" s="74">
        <f>+IFERROR(SUMIFS(#REF!,#REF!,$L17,#REF!,$M17)*$G17,0)</f>
        <v>0</v>
      </c>
      <c r="AO17" s="74">
        <f>+IFERROR(SUMIFS(#REF!,#REF!,$L17,#REF!,$M17)*$G17,0)</f>
        <v>0</v>
      </c>
      <c r="AP17" s="74">
        <f>+IFERROR(SUMIFS(#REF!,#REF!,$L17,#REF!,$M17)*$G17,0)</f>
        <v>0</v>
      </c>
      <c r="AQ17" s="74">
        <f>+IFERROR(SUMIFS(#REF!,#REF!,$L17,#REF!,$M17)*$G17,0)</f>
        <v>0</v>
      </c>
      <c r="AR17" s="74">
        <f>+IFERROR(SUMIFS(#REF!,#REF!,$L17,#REF!,$M17)*$G17,0)</f>
        <v>0</v>
      </c>
      <c r="AS17" s="74">
        <f>+IFERROR(SUMIFS(#REF!,#REF!,$L17,#REF!,$M17)*$G17,0)</f>
        <v>0</v>
      </c>
      <c r="AT17" s="74">
        <f>+IFERROR(SUMIFS(#REF!,#REF!,$L17,#REF!,$M17)*$G17,0)</f>
        <v>0</v>
      </c>
      <c r="AU17" s="74">
        <f>+IFERROR(SUMIFS(#REF!,#REF!,$L17,#REF!,$M17)*$G17,0)</f>
        <v>0</v>
      </c>
      <c r="AV17" s="74">
        <f>+IFERROR(SUMIFS(#REF!,#REF!,$L17,#REF!,$M17)*$G17,0)</f>
        <v>0</v>
      </c>
      <c r="AW17" s="74">
        <f>+IFERROR(SUMIFS(#REF!,#REF!,$L17,#REF!,$M17)*$G17,0)</f>
        <v>0</v>
      </c>
      <c r="AX17" s="74">
        <f>+IFERROR(SUMIFS(#REF!,#REF!,$L17,#REF!,$M17)*$G17,0)</f>
        <v>0</v>
      </c>
      <c r="AY17" s="74">
        <f>+IFERROR(SUMIFS(#REF!,#REF!,$L17,#REF!,$M17)*$G17,0)</f>
        <v>0</v>
      </c>
      <c r="AZ17" s="74">
        <f>+IFERROR(SUMIFS(#REF!,#REF!,$L17,#REF!,$M17)*$G17,0)</f>
        <v>0</v>
      </c>
      <c r="BA17" s="74">
        <f>+IFERROR(SUMIFS(#REF!,#REF!,$L17,#REF!,$M17)*$G17,0)</f>
        <v>0</v>
      </c>
      <c r="BB17" s="74">
        <f>+IFERROR(SUMIFS(#REF!,#REF!,$L17,#REF!,$M17)*$G17,0)</f>
        <v>0</v>
      </c>
      <c r="BC17" s="74">
        <f>+IFERROR(SUMIFS(#REF!,#REF!,$L17,#REF!,$M17)*$G17,0)</f>
        <v>0</v>
      </c>
      <c r="BD17" s="74">
        <f>+IFERROR(SUMIFS(#REF!,#REF!,$L17,#REF!,$M17)*$G17,0)</f>
        <v>0</v>
      </c>
      <c r="BE17" s="74">
        <f>+IFERROR(SUMIFS(#REF!,#REF!,$L17,#REF!,$M17)*$G17,0)</f>
        <v>0</v>
      </c>
      <c r="BF17" s="74">
        <f>+IFERROR(SUMIFS(#REF!,#REF!,$L17,#REF!,$M17)*$G17,0)</f>
        <v>0</v>
      </c>
      <c r="BG17" s="74">
        <f>+IFERROR(SUMIFS(#REF!,#REF!,$L17,#REF!,$M17)*$G17,0)</f>
        <v>0</v>
      </c>
      <c r="BH17" s="74">
        <f>+IFERROR(SUMIFS(#REF!,#REF!,$L17,#REF!,$M17)*$G17,0)</f>
        <v>0</v>
      </c>
      <c r="BI17" s="74">
        <f>+IFERROR(SUMIFS(#REF!,#REF!,$L17,#REF!,$M17)*$G17,0)</f>
        <v>0</v>
      </c>
      <c r="BJ17" s="74">
        <f>+IFERROR(SUMIFS(#REF!,#REF!,$L17,#REF!,$M17)*$G17,0)</f>
        <v>0</v>
      </c>
      <c r="BK17" s="74">
        <f>+IFERROR(SUMIFS(#REF!,#REF!,$L17,#REF!,$M17)*$G17,0)</f>
        <v>0</v>
      </c>
      <c r="BL17" s="74">
        <f>+IFERROR(SUMIFS(#REF!,#REF!,$L17,#REF!,$M17)*$G17,0)</f>
        <v>0</v>
      </c>
      <c r="BM17" s="74">
        <f>+IFERROR(SUMIFS(#REF!,#REF!,$L17,#REF!,$M17)*$G17,0)</f>
        <v>0</v>
      </c>
      <c r="BN17" s="74">
        <f>+IFERROR(SUMIFS(#REF!,#REF!,$L17,#REF!,$M17)*$G17,0)</f>
        <v>0</v>
      </c>
      <c r="BO17" s="74">
        <f>+IFERROR(SUMIFS(#REF!,#REF!,$L17,#REF!,$M17)*$G17,0)</f>
        <v>0</v>
      </c>
      <c r="BP17" s="74">
        <f>+IFERROR(SUMIFS(#REF!,#REF!,$L17,#REF!,$M17)*$G17,0)</f>
        <v>0</v>
      </c>
      <c r="BQ17" s="74">
        <f>+IFERROR(SUMIFS(#REF!,#REF!,$L17,#REF!,$M17)*$G17,0)</f>
        <v>0</v>
      </c>
      <c r="BR17" s="74">
        <f>+IFERROR(SUMIFS(#REF!,#REF!,$L17,#REF!,$M17)*$G17,0)</f>
        <v>0</v>
      </c>
      <c r="BS17" s="74">
        <f>+IFERROR(SUMIFS(#REF!,#REF!,$L17,#REF!,$M17)*$G17,0)</f>
        <v>0</v>
      </c>
      <c r="BT17" s="74">
        <f>+IFERROR(SUMIFS(#REF!,#REF!,$L17,#REF!,$M17)*$G17,0)</f>
        <v>0</v>
      </c>
      <c r="BU17" s="74">
        <f>+IFERROR(SUMIFS(#REF!,#REF!,$L17,#REF!,$M17)*$G17,0)</f>
        <v>0</v>
      </c>
      <c r="BV17" s="74">
        <f>+IFERROR(SUMIFS(#REF!,#REF!,$L17,#REF!,$M17)*$G17,0)</f>
        <v>0</v>
      </c>
      <c r="BW17" s="74">
        <f>+IFERROR(SUMIFS(#REF!,#REF!,$L17,#REF!,$M17)*$G17,0)</f>
        <v>0</v>
      </c>
      <c r="BX17" s="74">
        <f>+IFERROR(SUMIFS(#REF!,#REF!,$L17,#REF!,$M17)*$G17,0)</f>
        <v>0</v>
      </c>
      <c r="BY17" s="74">
        <f>+IFERROR(SUMIFS(#REF!,#REF!,$L17,#REF!,$M17)*$G17,0)</f>
        <v>0</v>
      </c>
      <c r="BZ17" s="74">
        <f>+IFERROR(SUMIFS(#REF!,#REF!,$L17,#REF!,$M17)*$G17,0)</f>
        <v>0</v>
      </c>
    </row>
    <row r="18" spans="1:78">
      <c r="A18" s="86" t="s">
        <v>1148</v>
      </c>
      <c r="F18" t="str">
        <f>+_xlfn.XLOOKUP(L18,'L4'!B:B,'L4'!D:D)</f>
        <v>m³</v>
      </c>
      <c r="G18">
        <v>1</v>
      </c>
      <c r="J18" t="s">
        <v>1169</v>
      </c>
      <c r="K18" s="84">
        <v>0.14196685628945743</v>
      </c>
      <c r="L18" t="s">
        <v>5137</v>
      </c>
      <c r="M18" t="s">
        <v>38</v>
      </c>
      <c r="N18" t="s">
        <v>35</v>
      </c>
      <c r="O18" t="s">
        <v>2608</v>
      </c>
      <c r="P18" s="74">
        <f>+IFERROR(SUMIFS(#REF!,#REF!,$L18,#REF!,$M18)*$G18,0)</f>
        <v>0</v>
      </c>
      <c r="Q18" s="74">
        <f>+IFERROR(SUMIFS(#REF!,#REF!,$L18,#REF!,$M18)*$G18,0)</f>
        <v>0</v>
      </c>
      <c r="R18" s="74">
        <f>+IFERROR(SUMIFS(#REF!,#REF!,$L18,#REF!,$M18)*$G18,0)</f>
        <v>0</v>
      </c>
      <c r="S18" s="74">
        <f>+IFERROR(SUMIFS(#REF!,#REF!,$L18,#REF!,$M18)*$G18,0)</f>
        <v>0</v>
      </c>
      <c r="T18" s="74">
        <f>+IFERROR(SUMIFS(#REF!,#REF!,$L18,#REF!,$M18)*$G18,0)</f>
        <v>0</v>
      </c>
      <c r="U18" s="74">
        <f>+IFERROR(SUMIFS(#REF!,#REF!,$L18,#REF!,$M18)*$G18,0)</f>
        <v>0</v>
      </c>
      <c r="V18" s="74">
        <f>+IFERROR(SUMIFS(#REF!,#REF!,$L18,#REF!,$M18)*$G18,0)</f>
        <v>0</v>
      </c>
      <c r="W18" s="74">
        <f>+IFERROR(SUMIFS(#REF!,#REF!,$L18,#REF!,$M18)*$G18,0)</f>
        <v>0</v>
      </c>
      <c r="X18" s="74">
        <f>+IFERROR(SUMIFS(#REF!,#REF!,$L18,#REF!,$M18)*$G18,0)</f>
        <v>0</v>
      </c>
      <c r="Y18" s="74">
        <f>+IFERROR(SUMIFS(#REF!,#REF!,$L18,#REF!,$M18)*$G18,0)</f>
        <v>0</v>
      </c>
      <c r="Z18" s="74">
        <f>+IFERROR(SUMIFS(#REF!,#REF!,$L18,#REF!,$M18)*$G18,0)</f>
        <v>0</v>
      </c>
      <c r="AA18" s="74">
        <f>+IFERROR(SUMIFS(#REF!,#REF!,$L18,#REF!,$M18)*$G18,0)</f>
        <v>0</v>
      </c>
      <c r="AB18" s="74">
        <f>+IFERROR(SUMIFS(#REF!,#REF!,$L18,#REF!,$M18)*$G18,0)</f>
        <v>0</v>
      </c>
      <c r="AC18" s="74">
        <f>+IFERROR(SUMIFS(#REF!,#REF!,$L18,#REF!,$M18)*$G18,0)</f>
        <v>0</v>
      </c>
      <c r="AD18" s="74">
        <f>+IFERROR(SUMIFS(#REF!,#REF!,$L18,#REF!,$M18)*$G18,0)</f>
        <v>0</v>
      </c>
      <c r="AE18" s="74">
        <f>+IFERROR(SUMIFS(#REF!,#REF!,$L18,#REF!,$M18)*$G18,0)</f>
        <v>0</v>
      </c>
      <c r="AF18" s="74">
        <f>+IFERROR(SUMIFS(#REF!,#REF!,$L18,#REF!,$M18)*$G18,0)</f>
        <v>0</v>
      </c>
      <c r="AG18" s="74">
        <f>+IFERROR(SUMIFS(#REF!,#REF!,$L18,#REF!,$M18)*$G18,0)</f>
        <v>0</v>
      </c>
      <c r="AH18" s="74">
        <f>+IFERROR(SUMIFS(#REF!,#REF!,$L18,#REF!,$M18)*$G18,0)</f>
        <v>0</v>
      </c>
      <c r="AI18" s="74">
        <f>+IFERROR(SUMIFS(#REF!,#REF!,$L18,#REF!,$M18)*$G18,0)</f>
        <v>0</v>
      </c>
      <c r="AJ18" s="74">
        <f>+IFERROR(SUMIFS(#REF!,#REF!,$L18,#REF!,$M18)*$G18,0)</f>
        <v>0</v>
      </c>
      <c r="AK18" s="74">
        <f>+IFERROR(SUMIFS(#REF!,#REF!,$L18,#REF!,$M18)*$G18,0)</f>
        <v>0</v>
      </c>
      <c r="AL18" s="74">
        <f>+IFERROR(SUMIFS(#REF!,#REF!,$L18,#REF!,$M18)*$G18,0)</f>
        <v>0</v>
      </c>
      <c r="AM18" s="74">
        <f>+IFERROR(SUMIFS(#REF!,#REF!,$L18,#REF!,$M18)*$G18,0)</f>
        <v>0</v>
      </c>
      <c r="AN18" s="74">
        <f>+IFERROR(SUMIFS(#REF!,#REF!,$L18,#REF!,$M18)*$G18,0)</f>
        <v>0</v>
      </c>
      <c r="AO18" s="74">
        <f>+IFERROR(SUMIFS(#REF!,#REF!,$L18,#REF!,$M18)*$G18,0)</f>
        <v>0</v>
      </c>
      <c r="AP18" s="74">
        <f>+IFERROR(SUMIFS(#REF!,#REF!,$L18,#REF!,$M18)*$G18,0)</f>
        <v>0</v>
      </c>
      <c r="AQ18" s="74">
        <f>+IFERROR(SUMIFS(#REF!,#REF!,$L18,#REF!,$M18)*$G18,0)</f>
        <v>0</v>
      </c>
      <c r="AR18" s="74">
        <f>+IFERROR(SUMIFS(#REF!,#REF!,$L18,#REF!,$M18)*$G18,0)</f>
        <v>0</v>
      </c>
      <c r="AS18" s="74">
        <f>+IFERROR(SUMIFS(#REF!,#REF!,$L18,#REF!,$M18)*$G18,0)</f>
        <v>0</v>
      </c>
      <c r="AT18" s="74">
        <f>+IFERROR(SUMIFS(#REF!,#REF!,$L18,#REF!,$M18)*$G18,0)</f>
        <v>0</v>
      </c>
      <c r="AU18" s="74">
        <f>+IFERROR(SUMIFS(#REF!,#REF!,$L18,#REF!,$M18)*$G18,0)</f>
        <v>0</v>
      </c>
      <c r="AV18" s="74">
        <f>+IFERROR(SUMIFS(#REF!,#REF!,$L18,#REF!,$M18)*$G18,0)</f>
        <v>0</v>
      </c>
      <c r="AW18" s="74">
        <f>+IFERROR(SUMIFS(#REF!,#REF!,$L18,#REF!,$M18)*$G18,0)</f>
        <v>0</v>
      </c>
      <c r="AX18" s="74">
        <f>+IFERROR(SUMIFS(#REF!,#REF!,$L18,#REF!,$M18)*$G18,0)</f>
        <v>0</v>
      </c>
      <c r="AY18" s="74">
        <f>+IFERROR(SUMIFS(#REF!,#REF!,$L18,#REF!,$M18)*$G18,0)</f>
        <v>0</v>
      </c>
      <c r="AZ18" s="74">
        <f>+IFERROR(SUMIFS(#REF!,#REF!,$L18,#REF!,$M18)*$G18,0)</f>
        <v>0</v>
      </c>
      <c r="BA18" s="74">
        <f>+IFERROR(SUMIFS(#REF!,#REF!,$L18,#REF!,$M18)*$G18,0)</f>
        <v>0</v>
      </c>
      <c r="BB18" s="74">
        <f>+IFERROR(SUMIFS(#REF!,#REF!,$L18,#REF!,$M18)*$G18,0)</f>
        <v>0</v>
      </c>
      <c r="BC18" s="74">
        <f>+IFERROR(SUMIFS(#REF!,#REF!,$L18,#REF!,$M18)*$G18,0)</f>
        <v>0</v>
      </c>
      <c r="BD18" s="74">
        <f>+IFERROR(SUMIFS(#REF!,#REF!,$L18,#REF!,$M18)*$G18,0)</f>
        <v>0</v>
      </c>
      <c r="BE18" s="74">
        <f>+IFERROR(SUMIFS(#REF!,#REF!,$L18,#REF!,$M18)*$G18,0)</f>
        <v>0</v>
      </c>
      <c r="BF18" s="74">
        <f>+IFERROR(SUMIFS(#REF!,#REF!,$L18,#REF!,$M18)*$G18,0)</f>
        <v>0</v>
      </c>
      <c r="BG18" s="74">
        <f>+IFERROR(SUMIFS(#REF!,#REF!,$L18,#REF!,$M18)*$G18,0)</f>
        <v>0</v>
      </c>
      <c r="BH18" s="74">
        <f>+IFERROR(SUMIFS(#REF!,#REF!,$L18,#REF!,$M18)*$G18,0)</f>
        <v>0</v>
      </c>
      <c r="BI18" s="74">
        <f>+IFERROR(SUMIFS(#REF!,#REF!,$L18,#REF!,$M18)*$G18,0)</f>
        <v>0</v>
      </c>
      <c r="BJ18" s="74">
        <f>+IFERROR(SUMIFS(#REF!,#REF!,$L18,#REF!,$M18)*$G18,0)</f>
        <v>0</v>
      </c>
      <c r="BK18" s="74">
        <f>+IFERROR(SUMIFS(#REF!,#REF!,$L18,#REF!,$M18)*$G18,0)</f>
        <v>0</v>
      </c>
      <c r="BL18" s="74">
        <f>+IFERROR(SUMIFS(#REF!,#REF!,$L18,#REF!,$M18)*$G18,0)</f>
        <v>0</v>
      </c>
      <c r="BM18" s="74">
        <f>+IFERROR(SUMIFS(#REF!,#REF!,$L18,#REF!,$M18)*$G18,0)</f>
        <v>0</v>
      </c>
      <c r="BN18" s="74">
        <f>+IFERROR(SUMIFS(#REF!,#REF!,$L18,#REF!,$M18)*$G18,0)</f>
        <v>0</v>
      </c>
      <c r="BO18" s="74">
        <f>+IFERROR(SUMIFS(#REF!,#REF!,$L18,#REF!,$M18)*$G18,0)</f>
        <v>0</v>
      </c>
      <c r="BP18" s="74">
        <f>+IFERROR(SUMIFS(#REF!,#REF!,$L18,#REF!,$M18)*$G18,0)</f>
        <v>0</v>
      </c>
      <c r="BQ18" s="74">
        <f>+IFERROR(SUMIFS(#REF!,#REF!,$L18,#REF!,$M18)*$G18,0)</f>
        <v>0</v>
      </c>
      <c r="BR18" s="74">
        <f>+IFERROR(SUMIFS(#REF!,#REF!,$L18,#REF!,$M18)*$G18,0)</f>
        <v>0</v>
      </c>
      <c r="BS18" s="74">
        <f>+IFERROR(SUMIFS(#REF!,#REF!,$L18,#REF!,$M18)*$G18,0)</f>
        <v>0</v>
      </c>
      <c r="BT18" s="74">
        <f>+IFERROR(SUMIFS(#REF!,#REF!,$L18,#REF!,$M18)*$G18,0)</f>
        <v>0</v>
      </c>
      <c r="BU18" s="74">
        <f>+IFERROR(SUMIFS(#REF!,#REF!,$L18,#REF!,$M18)*$G18,0)</f>
        <v>0</v>
      </c>
      <c r="BV18" s="74">
        <f>+IFERROR(SUMIFS(#REF!,#REF!,$L18,#REF!,$M18)*$G18,0)</f>
        <v>0</v>
      </c>
      <c r="BW18" s="74">
        <f>+IFERROR(SUMIFS(#REF!,#REF!,$L18,#REF!,$M18)*$G18,0)</f>
        <v>0</v>
      </c>
      <c r="BX18" s="74">
        <f>+IFERROR(SUMIFS(#REF!,#REF!,$L18,#REF!,$M18)*$G18,0)</f>
        <v>0</v>
      </c>
      <c r="BY18" s="74">
        <f>+IFERROR(SUMIFS(#REF!,#REF!,$L18,#REF!,$M18)*$G18,0)</f>
        <v>0</v>
      </c>
      <c r="BZ18" s="74">
        <f>+IFERROR(SUMIFS(#REF!,#REF!,$L18,#REF!,$M18)*$G18,0)</f>
        <v>0</v>
      </c>
    </row>
    <row r="19" spans="1:78">
      <c r="A19" s="86" t="s">
        <v>1148</v>
      </c>
      <c r="F19" t="str">
        <f>+_xlfn.XLOOKUP(L19,'L4'!B:B,'L4'!D:D)</f>
        <v>m³</v>
      </c>
      <c r="G19">
        <v>1.3333333333333335</v>
      </c>
      <c r="J19" t="s">
        <v>1170</v>
      </c>
      <c r="K19" s="84">
        <v>0.13373132244908745</v>
      </c>
      <c r="L19" t="s">
        <v>5138</v>
      </c>
      <c r="M19" t="s">
        <v>38</v>
      </c>
      <c r="N19" t="s">
        <v>35</v>
      </c>
      <c r="O19" t="s">
        <v>2608</v>
      </c>
      <c r="P19" s="74">
        <f>+IFERROR(SUMIFS(#REF!,#REF!,$L19,#REF!,$M19)*$G19,0)</f>
        <v>0</v>
      </c>
      <c r="Q19" s="74">
        <f>+IFERROR(SUMIFS(#REF!,#REF!,$L19,#REF!,$M19)*$G19,0)</f>
        <v>0</v>
      </c>
      <c r="R19" s="74">
        <f>+IFERROR(SUMIFS(#REF!,#REF!,$L19,#REF!,$M19)*$G19,0)</f>
        <v>0</v>
      </c>
      <c r="S19" s="74">
        <f>+IFERROR(SUMIFS(#REF!,#REF!,$L19,#REF!,$M19)*$G19,0)</f>
        <v>0</v>
      </c>
      <c r="T19" s="74">
        <f>+IFERROR(SUMIFS(#REF!,#REF!,$L19,#REF!,$M19)*$G19,0)</f>
        <v>0</v>
      </c>
      <c r="U19" s="74">
        <f>+IFERROR(SUMIFS(#REF!,#REF!,$L19,#REF!,$M19)*$G19,0)</f>
        <v>0</v>
      </c>
      <c r="V19" s="74">
        <f>+IFERROR(SUMIFS(#REF!,#REF!,$L19,#REF!,$M19)*$G19,0)</f>
        <v>0</v>
      </c>
      <c r="W19" s="74">
        <f>+IFERROR(SUMIFS(#REF!,#REF!,$L19,#REF!,$M19)*$G19,0)</f>
        <v>0</v>
      </c>
      <c r="X19" s="74">
        <f>+IFERROR(SUMIFS(#REF!,#REF!,$L19,#REF!,$M19)*$G19,0)</f>
        <v>0</v>
      </c>
      <c r="Y19" s="74">
        <f>+IFERROR(SUMIFS(#REF!,#REF!,$L19,#REF!,$M19)*$G19,0)</f>
        <v>0</v>
      </c>
      <c r="Z19" s="74">
        <f>+IFERROR(SUMIFS(#REF!,#REF!,$L19,#REF!,$M19)*$G19,0)</f>
        <v>0</v>
      </c>
      <c r="AA19" s="74">
        <f>+IFERROR(SUMIFS(#REF!,#REF!,$L19,#REF!,$M19)*$G19,0)</f>
        <v>0</v>
      </c>
      <c r="AB19" s="74">
        <f>+IFERROR(SUMIFS(#REF!,#REF!,$L19,#REF!,$M19)*$G19,0)</f>
        <v>0</v>
      </c>
      <c r="AC19" s="74">
        <f>+IFERROR(SUMIFS(#REF!,#REF!,$L19,#REF!,$M19)*$G19,0)</f>
        <v>0</v>
      </c>
      <c r="AD19" s="74">
        <f>+IFERROR(SUMIFS(#REF!,#REF!,$L19,#REF!,$M19)*$G19,0)</f>
        <v>0</v>
      </c>
      <c r="AE19" s="74">
        <f>+IFERROR(SUMIFS(#REF!,#REF!,$L19,#REF!,$M19)*$G19,0)</f>
        <v>0</v>
      </c>
      <c r="AF19" s="74">
        <f>+IFERROR(SUMIFS(#REF!,#REF!,$L19,#REF!,$M19)*$G19,0)</f>
        <v>0</v>
      </c>
      <c r="AG19" s="74">
        <f>+IFERROR(SUMIFS(#REF!,#REF!,$L19,#REF!,$M19)*$G19,0)</f>
        <v>0</v>
      </c>
      <c r="AH19" s="74">
        <f>+IFERROR(SUMIFS(#REF!,#REF!,$L19,#REF!,$M19)*$G19,0)</f>
        <v>0</v>
      </c>
      <c r="AI19" s="74">
        <f>+IFERROR(SUMIFS(#REF!,#REF!,$L19,#REF!,$M19)*$G19,0)</f>
        <v>0</v>
      </c>
      <c r="AJ19" s="74">
        <f>+IFERROR(SUMIFS(#REF!,#REF!,$L19,#REF!,$M19)*$G19,0)</f>
        <v>0</v>
      </c>
      <c r="AK19" s="74">
        <f>+IFERROR(SUMIFS(#REF!,#REF!,$L19,#REF!,$M19)*$G19,0)</f>
        <v>0</v>
      </c>
      <c r="AL19" s="74">
        <f>+IFERROR(SUMIFS(#REF!,#REF!,$L19,#REF!,$M19)*$G19,0)</f>
        <v>0</v>
      </c>
      <c r="AM19" s="74">
        <f>+IFERROR(SUMIFS(#REF!,#REF!,$L19,#REF!,$M19)*$G19,0)</f>
        <v>0</v>
      </c>
      <c r="AN19" s="74">
        <f>+IFERROR(SUMIFS(#REF!,#REF!,$L19,#REF!,$M19)*$G19,0)</f>
        <v>0</v>
      </c>
      <c r="AO19" s="74">
        <f>+IFERROR(SUMIFS(#REF!,#REF!,$L19,#REF!,$M19)*$G19,0)</f>
        <v>0</v>
      </c>
      <c r="AP19" s="74">
        <f>+IFERROR(SUMIFS(#REF!,#REF!,$L19,#REF!,$M19)*$G19,0)</f>
        <v>0</v>
      </c>
      <c r="AQ19" s="74">
        <f>+IFERROR(SUMIFS(#REF!,#REF!,$L19,#REF!,$M19)*$G19,0)</f>
        <v>0</v>
      </c>
      <c r="AR19" s="74">
        <f>+IFERROR(SUMIFS(#REF!,#REF!,$L19,#REF!,$M19)*$G19,0)</f>
        <v>0</v>
      </c>
      <c r="AS19" s="74">
        <f>+IFERROR(SUMIFS(#REF!,#REF!,$L19,#REF!,$M19)*$G19,0)</f>
        <v>0</v>
      </c>
      <c r="AT19" s="74">
        <f>+IFERROR(SUMIFS(#REF!,#REF!,$L19,#REF!,$M19)*$G19,0)</f>
        <v>0</v>
      </c>
      <c r="AU19" s="74">
        <f>+IFERROR(SUMIFS(#REF!,#REF!,$L19,#REF!,$M19)*$G19,0)</f>
        <v>0</v>
      </c>
      <c r="AV19" s="74">
        <f>+IFERROR(SUMIFS(#REF!,#REF!,$L19,#REF!,$M19)*$G19,0)</f>
        <v>0</v>
      </c>
      <c r="AW19" s="74">
        <f>+IFERROR(SUMIFS(#REF!,#REF!,$L19,#REF!,$M19)*$G19,0)</f>
        <v>0</v>
      </c>
      <c r="AX19" s="74">
        <f>+IFERROR(SUMIFS(#REF!,#REF!,$L19,#REF!,$M19)*$G19,0)</f>
        <v>0</v>
      </c>
      <c r="AY19" s="74">
        <f>+IFERROR(SUMIFS(#REF!,#REF!,$L19,#REF!,$M19)*$G19,0)</f>
        <v>0</v>
      </c>
      <c r="AZ19" s="74">
        <f>+IFERROR(SUMIFS(#REF!,#REF!,$L19,#REF!,$M19)*$G19,0)</f>
        <v>0</v>
      </c>
      <c r="BA19" s="74">
        <f>+IFERROR(SUMIFS(#REF!,#REF!,$L19,#REF!,$M19)*$G19,0)</f>
        <v>0</v>
      </c>
      <c r="BB19" s="74">
        <f>+IFERROR(SUMIFS(#REF!,#REF!,$L19,#REF!,$M19)*$G19,0)</f>
        <v>0</v>
      </c>
      <c r="BC19" s="74">
        <f>+IFERROR(SUMIFS(#REF!,#REF!,$L19,#REF!,$M19)*$G19,0)</f>
        <v>0</v>
      </c>
      <c r="BD19" s="74">
        <f>+IFERROR(SUMIFS(#REF!,#REF!,$L19,#REF!,$M19)*$G19,0)</f>
        <v>0</v>
      </c>
      <c r="BE19" s="74">
        <f>+IFERROR(SUMIFS(#REF!,#REF!,$L19,#REF!,$M19)*$G19,0)</f>
        <v>0</v>
      </c>
      <c r="BF19" s="74">
        <f>+IFERROR(SUMIFS(#REF!,#REF!,$L19,#REF!,$M19)*$G19,0)</f>
        <v>0</v>
      </c>
      <c r="BG19" s="74">
        <f>+IFERROR(SUMIFS(#REF!,#REF!,$L19,#REF!,$M19)*$G19,0)</f>
        <v>0</v>
      </c>
      <c r="BH19" s="74">
        <f>+IFERROR(SUMIFS(#REF!,#REF!,$L19,#REF!,$M19)*$G19,0)</f>
        <v>0</v>
      </c>
      <c r="BI19" s="74">
        <f>+IFERROR(SUMIFS(#REF!,#REF!,$L19,#REF!,$M19)*$G19,0)</f>
        <v>0</v>
      </c>
      <c r="BJ19" s="74">
        <f>+IFERROR(SUMIFS(#REF!,#REF!,$L19,#REF!,$M19)*$G19,0)</f>
        <v>0</v>
      </c>
      <c r="BK19" s="74">
        <f>+IFERROR(SUMIFS(#REF!,#REF!,$L19,#REF!,$M19)*$G19,0)</f>
        <v>0</v>
      </c>
      <c r="BL19" s="74">
        <f>+IFERROR(SUMIFS(#REF!,#REF!,$L19,#REF!,$M19)*$G19,0)</f>
        <v>0</v>
      </c>
      <c r="BM19" s="74">
        <f>+IFERROR(SUMIFS(#REF!,#REF!,$L19,#REF!,$M19)*$G19,0)</f>
        <v>0</v>
      </c>
      <c r="BN19" s="74">
        <f>+IFERROR(SUMIFS(#REF!,#REF!,$L19,#REF!,$M19)*$G19,0)</f>
        <v>0</v>
      </c>
      <c r="BO19" s="74">
        <f>+IFERROR(SUMIFS(#REF!,#REF!,$L19,#REF!,$M19)*$G19,0)</f>
        <v>0</v>
      </c>
      <c r="BP19" s="74">
        <f>+IFERROR(SUMIFS(#REF!,#REF!,$L19,#REF!,$M19)*$G19,0)</f>
        <v>0</v>
      </c>
      <c r="BQ19" s="74">
        <f>+IFERROR(SUMIFS(#REF!,#REF!,$L19,#REF!,$M19)*$G19,0)</f>
        <v>0</v>
      </c>
      <c r="BR19" s="74">
        <f>+IFERROR(SUMIFS(#REF!,#REF!,$L19,#REF!,$M19)*$G19,0)</f>
        <v>0</v>
      </c>
      <c r="BS19" s="74">
        <f>+IFERROR(SUMIFS(#REF!,#REF!,$L19,#REF!,$M19)*$G19,0)</f>
        <v>0</v>
      </c>
      <c r="BT19" s="74">
        <f>+IFERROR(SUMIFS(#REF!,#REF!,$L19,#REF!,$M19)*$G19,0)</f>
        <v>0</v>
      </c>
      <c r="BU19" s="74">
        <f>+IFERROR(SUMIFS(#REF!,#REF!,$L19,#REF!,$M19)*$G19,0)</f>
        <v>0</v>
      </c>
      <c r="BV19" s="74">
        <f>+IFERROR(SUMIFS(#REF!,#REF!,$L19,#REF!,$M19)*$G19,0)</f>
        <v>0</v>
      </c>
      <c r="BW19" s="74">
        <f>+IFERROR(SUMIFS(#REF!,#REF!,$L19,#REF!,$M19)*$G19,0)</f>
        <v>0</v>
      </c>
      <c r="BX19" s="74">
        <f>+IFERROR(SUMIFS(#REF!,#REF!,$L19,#REF!,$M19)*$G19,0)</f>
        <v>0</v>
      </c>
      <c r="BY19" s="74">
        <f>+IFERROR(SUMIFS(#REF!,#REF!,$L19,#REF!,$M19)*$G19,0)</f>
        <v>0</v>
      </c>
      <c r="BZ19" s="74">
        <f>+IFERROR(SUMIFS(#REF!,#REF!,$L19,#REF!,$M19)*$G19,0)</f>
        <v>0</v>
      </c>
    </row>
    <row r="20" spans="1:78">
      <c r="A20" s="86" t="s">
        <v>1148</v>
      </c>
      <c r="F20" t="str">
        <f>+_xlfn.XLOOKUP(L20,'L4'!B:B,'L4'!D:D)</f>
        <v>m³</v>
      </c>
      <c r="G20">
        <v>1.4954545454545456</v>
      </c>
      <c r="J20" t="s">
        <v>1171</v>
      </c>
      <c r="K20" s="84">
        <v>8.1112625966558265E-3</v>
      </c>
      <c r="L20" t="s">
        <v>2590</v>
      </c>
      <c r="M20" t="s">
        <v>38</v>
      </c>
      <c r="N20" t="s">
        <v>35</v>
      </c>
      <c r="O20" t="s">
        <v>2608</v>
      </c>
      <c r="P20" s="74">
        <f>+IFERROR(SUMIFS(#REF!,#REF!,$L20,#REF!,$M20)*$G20,0)</f>
        <v>0</v>
      </c>
      <c r="Q20" s="74">
        <f>+IFERROR(SUMIFS(#REF!,#REF!,$L20,#REF!,$M20)*$G20,0)</f>
        <v>0</v>
      </c>
      <c r="R20" s="74">
        <f>+IFERROR(SUMIFS(#REF!,#REF!,$L20,#REF!,$M20)*$G20,0)</f>
        <v>0</v>
      </c>
      <c r="S20" s="74">
        <f>+IFERROR(SUMIFS(#REF!,#REF!,$L20,#REF!,$M20)*$G20,0)</f>
        <v>0</v>
      </c>
      <c r="T20" s="74">
        <f>+IFERROR(SUMIFS(#REF!,#REF!,$L20,#REF!,$M20)*$G20,0)</f>
        <v>0</v>
      </c>
      <c r="U20" s="74">
        <f>+IFERROR(SUMIFS(#REF!,#REF!,$L20,#REF!,$M20)*$G20,0)</f>
        <v>0</v>
      </c>
      <c r="V20" s="74">
        <f>+IFERROR(SUMIFS(#REF!,#REF!,$L20,#REF!,$M20)*$G20,0)</f>
        <v>0</v>
      </c>
      <c r="W20" s="74">
        <f>+IFERROR(SUMIFS(#REF!,#REF!,$L20,#REF!,$M20)*$G20,0)</f>
        <v>0</v>
      </c>
      <c r="X20" s="74">
        <f>+IFERROR(SUMIFS(#REF!,#REF!,$L20,#REF!,$M20)*$G20,0)</f>
        <v>0</v>
      </c>
      <c r="Y20" s="74">
        <f>+IFERROR(SUMIFS(#REF!,#REF!,$L20,#REF!,$M20)*$G20,0)</f>
        <v>0</v>
      </c>
      <c r="Z20" s="74">
        <f>+IFERROR(SUMIFS(#REF!,#REF!,$L20,#REF!,$M20)*$G20,0)</f>
        <v>0</v>
      </c>
      <c r="AA20" s="74">
        <f>+IFERROR(SUMIFS(#REF!,#REF!,$L20,#REF!,$M20)*$G20,0)</f>
        <v>0</v>
      </c>
      <c r="AB20" s="74">
        <f>+IFERROR(SUMIFS(#REF!,#REF!,$L20,#REF!,$M20)*$G20,0)</f>
        <v>0</v>
      </c>
      <c r="AC20" s="74">
        <f>+IFERROR(SUMIFS(#REF!,#REF!,$L20,#REF!,$M20)*$G20,0)</f>
        <v>0</v>
      </c>
      <c r="AD20" s="74">
        <f>+IFERROR(SUMIFS(#REF!,#REF!,$L20,#REF!,$M20)*$G20,0)</f>
        <v>0</v>
      </c>
      <c r="AE20" s="74">
        <f>+IFERROR(SUMIFS(#REF!,#REF!,$L20,#REF!,$M20)*$G20,0)</f>
        <v>0</v>
      </c>
      <c r="AF20" s="74">
        <f>+IFERROR(SUMIFS(#REF!,#REF!,$L20,#REF!,$M20)*$G20,0)</f>
        <v>0</v>
      </c>
      <c r="AG20" s="74">
        <f>+IFERROR(SUMIFS(#REF!,#REF!,$L20,#REF!,$M20)*$G20,0)</f>
        <v>0</v>
      </c>
      <c r="AH20" s="74">
        <f>+IFERROR(SUMIFS(#REF!,#REF!,$L20,#REF!,$M20)*$G20,0)</f>
        <v>0</v>
      </c>
      <c r="AI20" s="74">
        <f>+IFERROR(SUMIFS(#REF!,#REF!,$L20,#REF!,$M20)*$G20,0)</f>
        <v>0</v>
      </c>
      <c r="AJ20" s="74">
        <f>+IFERROR(SUMIFS(#REF!,#REF!,$L20,#REF!,$M20)*$G20,0)</f>
        <v>0</v>
      </c>
      <c r="AK20" s="74">
        <f>+IFERROR(SUMIFS(#REF!,#REF!,$L20,#REF!,$M20)*$G20,0)</f>
        <v>0</v>
      </c>
      <c r="AL20" s="74">
        <f>+IFERROR(SUMIFS(#REF!,#REF!,$L20,#REF!,$M20)*$G20,0)</f>
        <v>0</v>
      </c>
      <c r="AM20" s="74">
        <f>+IFERROR(SUMIFS(#REF!,#REF!,$L20,#REF!,$M20)*$G20,0)</f>
        <v>0</v>
      </c>
      <c r="AN20" s="74">
        <f>+IFERROR(SUMIFS(#REF!,#REF!,$L20,#REF!,$M20)*$G20,0)</f>
        <v>0</v>
      </c>
      <c r="AO20" s="74">
        <f>+IFERROR(SUMIFS(#REF!,#REF!,$L20,#REF!,$M20)*$G20,0)</f>
        <v>0</v>
      </c>
      <c r="AP20" s="74">
        <f>+IFERROR(SUMIFS(#REF!,#REF!,$L20,#REF!,$M20)*$G20,0)</f>
        <v>0</v>
      </c>
      <c r="AQ20" s="74">
        <f>+IFERROR(SUMIFS(#REF!,#REF!,$L20,#REF!,$M20)*$G20,0)</f>
        <v>0</v>
      </c>
      <c r="AR20" s="74">
        <f>+IFERROR(SUMIFS(#REF!,#REF!,$L20,#REF!,$M20)*$G20,0)</f>
        <v>0</v>
      </c>
      <c r="AS20" s="74">
        <f>+IFERROR(SUMIFS(#REF!,#REF!,$L20,#REF!,$M20)*$G20,0)</f>
        <v>0</v>
      </c>
      <c r="AT20" s="74">
        <f>+IFERROR(SUMIFS(#REF!,#REF!,$L20,#REF!,$M20)*$G20,0)</f>
        <v>0</v>
      </c>
      <c r="AU20" s="74">
        <f>+IFERROR(SUMIFS(#REF!,#REF!,$L20,#REF!,$M20)*$G20,0)</f>
        <v>0</v>
      </c>
      <c r="AV20" s="74">
        <f>+IFERROR(SUMIFS(#REF!,#REF!,$L20,#REF!,$M20)*$G20,0)</f>
        <v>0</v>
      </c>
      <c r="AW20" s="74">
        <f>+IFERROR(SUMIFS(#REF!,#REF!,$L20,#REF!,$M20)*$G20,0)</f>
        <v>0</v>
      </c>
      <c r="AX20" s="74">
        <f>+IFERROR(SUMIFS(#REF!,#REF!,$L20,#REF!,$M20)*$G20,0)</f>
        <v>0</v>
      </c>
      <c r="AY20" s="74">
        <f>+IFERROR(SUMIFS(#REF!,#REF!,$L20,#REF!,$M20)*$G20,0)</f>
        <v>0</v>
      </c>
      <c r="AZ20" s="74">
        <f>+IFERROR(SUMIFS(#REF!,#REF!,$L20,#REF!,$M20)*$G20,0)</f>
        <v>0</v>
      </c>
      <c r="BA20" s="74">
        <f>+IFERROR(SUMIFS(#REF!,#REF!,$L20,#REF!,$M20)*$G20,0)</f>
        <v>0</v>
      </c>
      <c r="BB20" s="74">
        <f>+IFERROR(SUMIFS(#REF!,#REF!,$L20,#REF!,$M20)*$G20,0)</f>
        <v>0</v>
      </c>
      <c r="BC20" s="74">
        <f>+IFERROR(SUMIFS(#REF!,#REF!,$L20,#REF!,$M20)*$G20,0)</f>
        <v>0</v>
      </c>
      <c r="BD20" s="74">
        <f>+IFERROR(SUMIFS(#REF!,#REF!,$L20,#REF!,$M20)*$G20,0)</f>
        <v>0</v>
      </c>
      <c r="BE20" s="74">
        <f>+IFERROR(SUMIFS(#REF!,#REF!,$L20,#REF!,$M20)*$G20,0)</f>
        <v>0</v>
      </c>
      <c r="BF20" s="74">
        <f>+IFERROR(SUMIFS(#REF!,#REF!,$L20,#REF!,$M20)*$G20,0)</f>
        <v>0</v>
      </c>
      <c r="BG20" s="74">
        <f>+IFERROR(SUMIFS(#REF!,#REF!,$L20,#REF!,$M20)*$G20,0)</f>
        <v>0</v>
      </c>
      <c r="BH20" s="74">
        <f>+IFERROR(SUMIFS(#REF!,#REF!,$L20,#REF!,$M20)*$G20,0)</f>
        <v>0</v>
      </c>
      <c r="BI20" s="74">
        <f>+IFERROR(SUMIFS(#REF!,#REF!,$L20,#REF!,$M20)*$G20,0)</f>
        <v>0</v>
      </c>
      <c r="BJ20" s="74">
        <f>+IFERROR(SUMIFS(#REF!,#REF!,$L20,#REF!,$M20)*$G20,0)</f>
        <v>0</v>
      </c>
      <c r="BK20" s="74">
        <f>+IFERROR(SUMIFS(#REF!,#REF!,$L20,#REF!,$M20)*$G20,0)</f>
        <v>0</v>
      </c>
      <c r="BL20" s="74">
        <f>+IFERROR(SUMIFS(#REF!,#REF!,$L20,#REF!,$M20)*$G20,0)</f>
        <v>0</v>
      </c>
      <c r="BM20" s="74">
        <f>+IFERROR(SUMIFS(#REF!,#REF!,$L20,#REF!,$M20)*$G20,0)</f>
        <v>0</v>
      </c>
      <c r="BN20" s="74">
        <f>+IFERROR(SUMIFS(#REF!,#REF!,$L20,#REF!,$M20)*$G20,0)</f>
        <v>0</v>
      </c>
      <c r="BO20" s="74">
        <f>+IFERROR(SUMIFS(#REF!,#REF!,$L20,#REF!,$M20)*$G20,0)</f>
        <v>0</v>
      </c>
      <c r="BP20" s="74">
        <f>+IFERROR(SUMIFS(#REF!,#REF!,$L20,#REF!,$M20)*$G20,0)</f>
        <v>0</v>
      </c>
      <c r="BQ20" s="74">
        <f>+IFERROR(SUMIFS(#REF!,#REF!,$L20,#REF!,$M20)*$G20,0)</f>
        <v>0</v>
      </c>
      <c r="BR20" s="74">
        <f>+IFERROR(SUMIFS(#REF!,#REF!,$L20,#REF!,$M20)*$G20,0)</f>
        <v>0</v>
      </c>
      <c r="BS20" s="74">
        <f>+IFERROR(SUMIFS(#REF!,#REF!,$L20,#REF!,$M20)*$G20,0)</f>
        <v>0</v>
      </c>
      <c r="BT20" s="74">
        <f>+IFERROR(SUMIFS(#REF!,#REF!,$L20,#REF!,$M20)*$G20,0)</f>
        <v>0</v>
      </c>
      <c r="BU20" s="74">
        <f>+IFERROR(SUMIFS(#REF!,#REF!,$L20,#REF!,$M20)*$G20,0)</f>
        <v>0</v>
      </c>
      <c r="BV20" s="74">
        <f>+IFERROR(SUMIFS(#REF!,#REF!,$L20,#REF!,$M20)*$G20,0)</f>
        <v>0</v>
      </c>
      <c r="BW20" s="74">
        <f>+IFERROR(SUMIFS(#REF!,#REF!,$L20,#REF!,$M20)*$G20,0)</f>
        <v>0</v>
      </c>
      <c r="BX20" s="74">
        <f>+IFERROR(SUMIFS(#REF!,#REF!,$L20,#REF!,$M20)*$G20,0)</f>
        <v>0</v>
      </c>
      <c r="BY20" s="74">
        <f>+IFERROR(SUMIFS(#REF!,#REF!,$L20,#REF!,$M20)*$G20,0)</f>
        <v>0</v>
      </c>
      <c r="BZ20" s="74">
        <f>+IFERROR(SUMIFS(#REF!,#REF!,$L20,#REF!,$M20)*$G20,0)</f>
        <v>0</v>
      </c>
    </row>
    <row r="21" spans="1:78">
      <c r="A21" s="86" t="s">
        <v>1148</v>
      </c>
      <c r="F21" t="str">
        <f>+_xlfn.XLOOKUP(L21,'L4'!B:B,'L4'!D:D)</f>
        <v>m³</v>
      </c>
      <c r="G21">
        <v>1.05</v>
      </c>
      <c r="J21" t="s">
        <v>1172</v>
      </c>
      <c r="K21" s="84">
        <v>1.6994608634636235E-4</v>
      </c>
      <c r="L21" t="s">
        <v>5143</v>
      </c>
      <c r="M21" t="s">
        <v>38</v>
      </c>
      <c r="N21" t="s">
        <v>35</v>
      </c>
      <c r="O21" t="s">
        <v>2608</v>
      </c>
      <c r="P21" s="74">
        <f>+IFERROR(SUMIFS(#REF!,#REF!,$L21,#REF!,$M21)*$G21,0)</f>
        <v>0</v>
      </c>
      <c r="Q21" s="74">
        <f>+IFERROR(SUMIFS(#REF!,#REF!,$L21,#REF!,$M21)*$G21,0)</f>
        <v>0</v>
      </c>
      <c r="R21" s="74">
        <f>+IFERROR(SUMIFS(#REF!,#REF!,$L21,#REF!,$M21)*$G21,0)</f>
        <v>0</v>
      </c>
      <c r="S21" s="74">
        <f>+IFERROR(SUMIFS(#REF!,#REF!,$L21,#REF!,$M21)*$G21,0)</f>
        <v>0</v>
      </c>
      <c r="T21" s="74">
        <f>+IFERROR(SUMIFS(#REF!,#REF!,$L21,#REF!,$M21)*$G21,0)</f>
        <v>0</v>
      </c>
      <c r="U21" s="74">
        <f>+IFERROR(SUMIFS(#REF!,#REF!,$L21,#REF!,$M21)*$G21,0)</f>
        <v>0</v>
      </c>
      <c r="V21" s="74">
        <f>+IFERROR(SUMIFS(#REF!,#REF!,$L21,#REF!,$M21)*$G21,0)</f>
        <v>0</v>
      </c>
      <c r="W21" s="74">
        <f>+IFERROR(SUMIFS(#REF!,#REF!,$L21,#REF!,$M21)*$G21,0)</f>
        <v>0</v>
      </c>
      <c r="X21" s="74">
        <f>+IFERROR(SUMIFS(#REF!,#REF!,$L21,#REF!,$M21)*$G21,0)</f>
        <v>0</v>
      </c>
      <c r="Y21" s="74">
        <f>+IFERROR(SUMIFS(#REF!,#REF!,$L21,#REF!,$M21)*$G21,0)</f>
        <v>0</v>
      </c>
      <c r="Z21" s="74">
        <f>+IFERROR(SUMIFS(#REF!,#REF!,$L21,#REF!,$M21)*$G21,0)</f>
        <v>0</v>
      </c>
      <c r="AA21" s="74">
        <f>+IFERROR(SUMIFS(#REF!,#REF!,$L21,#REF!,$M21)*$G21,0)</f>
        <v>0</v>
      </c>
      <c r="AB21" s="74">
        <f>+IFERROR(SUMIFS(#REF!,#REF!,$L21,#REF!,$M21)*$G21,0)</f>
        <v>0</v>
      </c>
      <c r="AC21" s="74">
        <f>+IFERROR(SUMIFS(#REF!,#REF!,$L21,#REF!,$M21)*$G21,0)</f>
        <v>0</v>
      </c>
      <c r="AD21" s="74">
        <f>+IFERROR(SUMIFS(#REF!,#REF!,$L21,#REF!,$M21)*$G21,0)</f>
        <v>0</v>
      </c>
      <c r="AE21" s="74">
        <f>+IFERROR(SUMIFS(#REF!,#REF!,$L21,#REF!,$M21)*$G21,0)</f>
        <v>0</v>
      </c>
      <c r="AF21" s="74">
        <f>+IFERROR(SUMIFS(#REF!,#REF!,$L21,#REF!,$M21)*$G21,0)</f>
        <v>0</v>
      </c>
      <c r="AG21" s="74">
        <f>+IFERROR(SUMIFS(#REF!,#REF!,$L21,#REF!,$M21)*$G21,0)</f>
        <v>0</v>
      </c>
      <c r="AH21" s="74">
        <f>+IFERROR(SUMIFS(#REF!,#REF!,$L21,#REF!,$M21)*$G21,0)</f>
        <v>0</v>
      </c>
      <c r="AI21" s="74">
        <f>+IFERROR(SUMIFS(#REF!,#REF!,$L21,#REF!,$M21)*$G21,0)</f>
        <v>0</v>
      </c>
      <c r="AJ21" s="74">
        <f>+IFERROR(SUMIFS(#REF!,#REF!,$L21,#REF!,$M21)*$G21,0)</f>
        <v>0</v>
      </c>
      <c r="AK21" s="74">
        <f>+IFERROR(SUMIFS(#REF!,#REF!,$L21,#REF!,$M21)*$G21,0)</f>
        <v>0</v>
      </c>
      <c r="AL21" s="74">
        <f>+IFERROR(SUMIFS(#REF!,#REF!,$L21,#REF!,$M21)*$G21,0)</f>
        <v>0</v>
      </c>
      <c r="AM21" s="74">
        <f>+IFERROR(SUMIFS(#REF!,#REF!,$L21,#REF!,$M21)*$G21,0)</f>
        <v>0</v>
      </c>
      <c r="AN21" s="74">
        <f>+IFERROR(SUMIFS(#REF!,#REF!,$L21,#REF!,$M21)*$G21,0)</f>
        <v>0</v>
      </c>
      <c r="AO21" s="74">
        <f>+IFERROR(SUMIFS(#REF!,#REF!,$L21,#REF!,$M21)*$G21,0)</f>
        <v>0</v>
      </c>
      <c r="AP21" s="74">
        <f>+IFERROR(SUMIFS(#REF!,#REF!,$L21,#REF!,$M21)*$G21,0)</f>
        <v>0</v>
      </c>
      <c r="AQ21" s="74">
        <f>+IFERROR(SUMIFS(#REF!,#REF!,$L21,#REF!,$M21)*$G21,0)</f>
        <v>0</v>
      </c>
      <c r="AR21" s="74">
        <f>+IFERROR(SUMIFS(#REF!,#REF!,$L21,#REF!,$M21)*$G21,0)</f>
        <v>0</v>
      </c>
      <c r="AS21" s="74">
        <f>+IFERROR(SUMIFS(#REF!,#REF!,$L21,#REF!,$M21)*$G21,0)</f>
        <v>0</v>
      </c>
      <c r="AT21" s="74">
        <f>+IFERROR(SUMIFS(#REF!,#REF!,$L21,#REF!,$M21)*$G21,0)</f>
        <v>0</v>
      </c>
      <c r="AU21" s="74">
        <f>+IFERROR(SUMIFS(#REF!,#REF!,$L21,#REF!,$M21)*$G21,0)</f>
        <v>0</v>
      </c>
      <c r="AV21" s="74">
        <f>+IFERROR(SUMIFS(#REF!,#REF!,$L21,#REF!,$M21)*$G21,0)</f>
        <v>0</v>
      </c>
      <c r="AW21" s="74">
        <f>+IFERROR(SUMIFS(#REF!,#REF!,$L21,#REF!,$M21)*$G21,0)</f>
        <v>0</v>
      </c>
      <c r="AX21" s="74">
        <f>+IFERROR(SUMIFS(#REF!,#REF!,$L21,#REF!,$M21)*$G21,0)</f>
        <v>0</v>
      </c>
      <c r="AY21" s="74">
        <f>+IFERROR(SUMIFS(#REF!,#REF!,$L21,#REF!,$M21)*$G21,0)</f>
        <v>0</v>
      </c>
      <c r="AZ21" s="74">
        <f>+IFERROR(SUMIFS(#REF!,#REF!,$L21,#REF!,$M21)*$G21,0)</f>
        <v>0</v>
      </c>
      <c r="BA21" s="74">
        <f>+IFERROR(SUMIFS(#REF!,#REF!,$L21,#REF!,$M21)*$G21,0)</f>
        <v>0</v>
      </c>
      <c r="BB21" s="74">
        <f>+IFERROR(SUMIFS(#REF!,#REF!,$L21,#REF!,$M21)*$G21,0)</f>
        <v>0</v>
      </c>
      <c r="BC21" s="74">
        <f>+IFERROR(SUMIFS(#REF!,#REF!,$L21,#REF!,$M21)*$G21,0)</f>
        <v>0</v>
      </c>
      <c r="BD21" s="74">
        <f>+IFERROR(SUMIFS(#REF!,#REF!,$L21,#REF!,$M21)*$G21,0)</f>
        <v>0</v>
      </c>
      <c r="BE21" s="74">
        <f>+IFERROR(SUMIFS(#REF!,#REF!,$L21,#REF!,$M21)*$G21,0)</f>
        <v>0</v>
      </c>
      <c r="BF21" s="74">
        <f>+IFERROR(SUMIFS(#REF!,#REF!,$L21,#REF!,$M21)*$G21,0)</f>
        <v>0</v>
      </c>
      <c r="BG21" s="74">
        <f>+IFERROR(SUMIFS(#REF!,#REF!,$L21,#REF!,$M21)*$G21,0)</f>
        <v>0</v>
      </c>
      <c r="BH21" s="74">
        <f>+IFERROR(SUMIFS(#REF!,#REF!,$L21,#REF!,$M21)*$G21,0)</f>
        <v>0</v>
      </c>
      <c r="BI21" s="74">
        <f>+IFERROR(SUMIFS(#REF!,#REF!,$L21,#REF!,$M21)*$G21,0)</f>
        <v>0</v>
      </c>
      <c r="BJ21" s="74">
        <f>+IFERROR(SUMIFS(#REF!,#REF!,$L21,#REF!,$M21)*$G21,0)</f>
        <v>0</v>
      </c>
      <c r="BK21" s="74">
        <f>+IFERROR(SUMIFS(#REF!,#REF!,$L21,#REF!,$M21)*$G21,0)</f>
        <v>0</v>
      </c>
      <c r="BL21" s="74">
        <f>+IFERROR(SUMIFS(#REF!,#REF!,$L21,#REF!,$M21)*$G21,0)</f>
        <v>0</v>
      </c>
      <c r="BM21" s="74">
        <f>+IFERROR(SUMIFS(#REF!,#REF!,$L21,#REF!,$M21)*$G21,0)</f>
        <v>0</v>
      </c>
      <c r="BN21" s="74">
        <f>+IFERROR(SUMIFS(#REF!,#REF!,$L21,#REF!,$M21)*$G21,0)</f>
        <v>0</v>
      </c>
      <c r="BO21" s="74">
        <f>+IFERROR(SUMIFS(#REF!,#REF!,$L21,#REF!,$M21)*$G21,0)</f>
        <v>0</v>
      </c>
      <c r="BP21" s="74">
        <f>+IFERROR(SUMIFS(#REF!,#REF!,$L21,#REF!,$M21)*$G21,0)</f>
        <v>0</v>
      </c>
      <c r="BQ21" s="74">
        <f>+IFERROR(SUMIFS(#REF!,#REF!,$L21,#REF!,$M21)*$G21,0)</f>
        <v>0</v>
      </c>
      <c r="BR21" s="74">
        <f>+IFERROR(SUMIFS(#REF!,#REF!,$L21,#REF!,$M21)*$G21,0)</f>
        <v>0</v>
      </c>
      <c r="BS21" s="74">
        <f>+IFERROR(SUMIFS(#REF!,#REF!,$L21,#REF!,$M21)*$G21,0)</f>
        <v>0</v>
      </c>
      <c r="BT21" s="74">
        <f>+IFERROR(SUMIFS(#REF!,#REF!,$L21,#REF!,$M21)*$G21,0)</f>
        <v>0</v>
      </c>
      <c r="BU21" s="74">
        <f>+IFERROR(SUMIFS(#REF!,#REF!,$L21,#REF!,$M21)*$G21,0)</f>
        <v>0</v>
      </c>
      <c r="BV21" s="74">
        <f>+IFERROR(SUMIFS(#REF!,#REF!,$L21,#REF!,$M21)*$G21,0)</f>
        <v>0</v>
      </c>
      <c r="BW21" s="74">
        <f>+IFERROR(SUMIFS(#REF!,#REF!,$L21,#REF!,$M21)*$G21,0)</f>
        <v>0</v>
      </c>
      <c r="BX21" s="74">
        <f>+IFERROR(SUMIFS(#REF!,#REF!,$L21,#REF!,$M21)*$G21,0)</f>
        <v>0</v>
      </c>
      <c r="BY21" s="74">
        <f>+IFERROR(SUMIFS(#REF!,#REF!,$L21,#REF!,$M21)*$G21,0)</f>
        <v>0</v>
      </c>
      <c r="BZ21" s="74">
        <f>+IFERROR(SUMIFS(#REF!,#REF!,$L21,#REF!,$M21)*$G21,0)</f>
        <v>0</v>
      </c>
    </row>
    <row r="22" spans="1:78">
      <c r="A22" s="86" t="s">
        <v>1148</v>
      </c>
      <c r="F22" t="str">
        <f>+_xlfn.XLOOKUP(L22,'L4'!B:B,'L4'!D:D)</f>
        <v>m³</v>
      </c>
      <c r="G22">
        <v>1.05</v>
      </c>
      <c r="J22" t="s">
        <v>1173</v>
      </c>
      <c r="K22" s="84">
        <v>2.4811942826970163E-3</v>
      </c>
      <c r="L22" t="s">
        <v>5150</v>
      </c>
      <c r="M22" t="s">
        <v>38</v>
      </c>
      <c r="N22" t="s">
        <v>35</v>
      </c>
      <c r="O22" t="s">
        <v>2608</v>
      </c>
      <c r="P22" s="74">
        <f>+IFERROR(SUMIFS(#REF!,#REF!,$L22,#REF!,$M22)*$G22,0)</f>
        <v>0</v>
      </c>
      <c r="Q22" s="74">
        <f>+IFERROR(SUMIFS(#REF!,#REF!,$L22,#REF!,$M22)*$G22,0)</f>
        <v>0</v>
      </c>
      <c r="R22" s="74">
        <f>+IFERROR(SUMIFS(#REF!,#REF!,$L22,#REF!,$M22)*$G22,0)</f>
        <v>0</v>
      </c>
      <c r="S22" s="74">
        <f>+IFERROR(SUMIFS(#REF!,#REF!,$L22,#REF!,$M22)*$G22,0)</f>
        <v>0</v>
      </c>
      <c r="T22" s="74">
        <f>+IFERROR(SUMIFS(#REF!,#REF!,$L22,#REF!,$M22)*$G22,0)</f>
        <v>0</v>
      </c>
      <c r="U22" s="74">
        <f>+IFERROR(SUMIFS(#REF!,#REF!,$L22,#REF!,$M22)*$G22,0)</f>
        <v>0</v>
      </c>
      <c r="V22" s="74">
        <f>+IFERROR(SUMIFS(#REF!,#REF!,$L22,#REF!,$M22)*$G22,0)</f>
        <v>0</v>
      </c>
      <c r="W22" s="74">
        <f>+IFERROR(SUMIFS(#REF!,#REF!,$L22,#REF!,$M22)*$G22,0)</f>
        <v>0</v>
      </c>
      <c r="X22" s="74">
        <f>+IFERROR(SUMIFS(#REF!,#REF!,$L22,#REF!,$M22)*$G22,0)</f>
        <v>0</v>
      </c>
      <c r="Y22" s="74">
        <f>+IFERROR(SUMIFS(#REF!,#REF!,$L22,#REF!,$M22)*$G22,0)</f>
        <v>0</v>
      </c>
      <c r="Z22" s="74">
        <f>+IFERROR(SUMIFS(#REF!,#REF!,$L22,#REF!,$M22)*$G22,0)</f>
        <v>0</v>
      </c>
      <c r="AA22" s="74">
        <f>+IFERROR(SUMIFS(#REF!,#REF!,$L22,#REF!,$M22)*$G22,0)</f>
        <v>0</v>
      </c>
      <c r="AB22" s="74">
        <f>+IFERROR(SUMIFS(#REF!,#REF!,$L22,#REF!,$M22)*$G22,0)</f>
        <v>0</v>
      </c>
      <c r="AC22" s="74">
        <f>+IFERROR(SUMIFS(#REF!,#REF!,$L22,#REF!,$M22)*$G22,0)</f>
        <v>0</v>
      </c>
      <c r="AD22" s="74">
        <f>+IFERROR(SUMIFS(#REF!,#REF!,$L22,#REF!,$M22)*$G22,0)</f>
        <v>0</v>
      </c>
      <c r="AE22" s="74">
        <f>+IFERROR(SUMIFS(#REF!,#REF!,$L22,#REF!,$M22)*$G22,0)</f>
        <v>0</v>
      </c>
      <c r="AF22" s="74">
        <f>+IFERROR(SUMIFS(#REF!,#REF!,$L22,#REF!,$M22)*$G22,0)</f>
        <v>0</v>
      </c>
      <c r="AG22" s="74">
        <f>+IFERROR(SUMIFS(#REF!,#REF!,$L22,#REF!,$M22)*$G22,0)</f>
        <v>0</v>
      </c>
      <c r="AH22" s="74">
        <f>+IFERROR(SUMIFS(#REF!,#REF!,$L22,#REF!,$M22)*$G22,0)</f>
        <v>0</v>
      </c>
      <c r="AI22" s="74">
        <f>+IFERROR(SUMIFS(#REF!,#REF!,$L22,#REF!,$M22)*$G22,0)</f>
        <v>0</v>
      </c>
      <c r="AJ22" s="74">
        <f>+IFERROR(SUMIFS(#REF!,#REF!,$L22,#REF!,$M22)*$G22,0)</f>
        <v>0</v>
      </c>
      <c r="AK22" s="74">
        <f>+IFERROR(SUMIFS(#REF!,#REF!,$L22,#REF!,$M22)*$G22,0)</f>
        <v>0</v>
      </c>
      <c r="AL22" s="74">
        <f>+IFERROR(SUMIFS(#REF!,#REF!,$L22,#REF!,$M22)*$G22,0)</f>
        <v>0</v>
      </c>
      <c r="AM22" s="74">
        <f>+IFERROR(SUMIFS(#REF!,#REF!,$L22,#REF!,$M22)*$G22,0)</f>
        <v>0</v>
      </c>
      <c r="AN22" s="74">
        <f>+IFERROR(SUMIFS(#REF!,#REF!,$L22,#REF!,$M22)*$G22,0)</f>
        <v>0</v>
      </c>
      <c r="AO22" s="74">
        <f>+IFERROR(SUMIFS(#REF!,#REF!,$L22,#REF!,$M22)*$G22,0)</f>
        <v>0</v>
      </c>
      <c r="AP22" s="74">
        <f>+IFERROR(SUMIFS(#REF!,#REF!,$L22,#REF!,$M22)*$G22,0)</f>
        <v>0</v>
      </c>
      <c r="AQ22" s="74">
        <f>+IFERROR(SUMIFS(#REF!,#REF!,$L22,#REF!,$M22)*$G22,0)</f>
        <v>0</v>
      </c>
      <c r="AR22" s="74">
        <f>+IFERROR(SUMIFS(#REF!,#REF!,$L22,#REF!,$M22)*$G22,0)</f>
        <v>0</v>
      </c>
      <c r="AS22" s="74">
        <f>+IFERROR(SUMIFS(#REF!,#REF!,$L22,#REF!,$M22)*$G22,0)</f>
        <v>0</v>
      </c>
      <c r="AT22" s="74">
        <f>+IFERROR(SUMIFS(#REF!,#REF!,$L22,#REF!,$M22)*$G22,0)</f>
        <v>0</v>
      </c>
      <c r="AU22" s="74">
        <f>+IFERROR(SUMIFS(#REF!,#REF!,$L22,#REF!,$M22)*$G22,0)</f>
        <v>0</v>
      </c>
      <c r="AV22" s="74">
        <f>+IFERROR(SUMIFS(#REF!,#REF!,$L22,#REF!,$M22)*$G22,0)</f>
        <v>0</v>
      </c>
      <c r="AW22" s="74">
        <f>+IFERROR(SUMIFS(#REF!,#REF!,$L22,#REF!,$M22)*$G22,0)</f>
        <v>0</v>
      </c>
      <c r="AX22" s="74">
        <f>+IFERROR(SUMIFS(#REF!,#REF!,$L22,#REF!,$M22)*$G22,0)</f>
        <v>0</v>
      </c>
      <c r="AY22" s="74">
        <f>+IFERROR(SUMIFS(#REF!,#REF!,$L22,#REF!,$M22)*$G22,0)</f>
        <v>0</v>
      </c>
      <c r="AZ22" s="74">
        <f>+IFERROR(SUMIFS(#REF!,#REF!,$L22,#REF!,$M22)*$G22,0)</f>
        <v>0</v>
      </c>
      <c r="BA22" s="74">
        <f>+IFERROR(SUMIFS(#REF!,#REF!,$L22,#REF!,$M22)*$G22,0)</f>
        <v>0</v>
      </c>
      <c r="BB22" s="74">
        <f>+IFERROR(SUMIFS(#REF!,#REF!,$L22,#REF!,$M22)*$G22,0)</f>
        <v>0</v>
      </c>
      <c r="BC22" s="74">
        <f>+IFERROR(SUMIFS(#REF!,#REF!,$L22,#REF!,$M22)*$G22,0)</f>
        <v>0</v>
      </c>
      <c r="BD22" s="74">
        <f>+IFERROR(SUMIFS(#REF!,#REF!,$L22,#REF!,$M22)*$G22,0)</f>
        <v>0</v>
      </c>
      <c r="BE22" s="74">
        <f>+IFERROR(SUMIFS(#REF!,#REF!,$L22,#REF!,$M22)*$G22,0)</f>
        <v>0</v>
      </c>
      <c r="BF22" s="74">
        <f>+IFERROR(SUMIFS(#REF!,#REF!,$L22,#REF!,$M22)*$G22,0)</f>
        <v>0</v>
      </c>
      <c r="BG22" s="74">
        <f>+IFERROR(SUMIFS(#REF!,#REF!,$L22,#REF!,$M22)*$G22,0)</f>
        <v>0</v>
      </c>
      <c r="BH22" s="74">
        <f>+IFERROR(SUMIFS(#REF!,#REF!,$L22,#REF!,$M22)*$G22,0)</f>
        <v>0</v>
      </c>
      <c r="BI22" s="74">
        <f>+IFERROR(SUMIFS(#REF!,#REF!,$L22,#REF!,$M22)*$G22,0)</f>
        <v>0</v>
      </c>
      <c r="BJ22" s="74">
        <f>+IFERROR(SUMIFS(#REF!,#REF!,$L22,#REF!,$M22)*$G22,0)</f>
        <v>0</v>
      </c>
      <c r="BK22" s="74">
        <f>+IFERROR(SUMIFS(#REF!,#REF!,$L22,#REF!,$M22)*$G22,0)</f>
        <v>0</v>
      </c>
      <c r="BL22" s="74">
        <f>+IFERROR(SUMIFS(#REF!,#REF!,$L22,#REF!,$M22)*$G22,0)</f>
        <v>0</v>
      </c>
      <c r="BM22" s="74">
        <f>+IFERROR(SUMIFS(#REF!,#REF!,$L22,#REF!,$M22)*$G22,0)</f>
        <v>0</v>
      </c>
      <c r="BN22" s="74">
        <f>+IFERROR(SUMIFS(#REF!,#REF!,$L22,#REF!,$M22)*$G22,0)</f>
        <v>0</v>
      </c>
      <c r="BO22" s="74">
        <f>+IFERROR(SUMIFS(#REF!,#REF!,$L22,#REF!,$M22)*$G22,0)</f>
        <v>0</v>
      </c>
      <c r="BP22" s="74">
        <f>+IFERROR(SUMIFS(#REF!,#REF!,$L22,#REF!,$M22)*$G22,0)</f>
        <v>0</v>
      </c>
      <c r="BQ22" s="74">
        <f>+IFERROR(SUMIFS(#REF!,#REF!,$L22,#REF!,$M22)*$G22,0)</f>
        <v>0</v>
      </c>
      <c r="BR22" s="74">
        <f>+IFERROR(SUMIFS(#REF!,#REF!,$L22,#REF!,$M22)*$G22,0)</f>
        <v>0</v>
      </c>
      <c r="BS22" s="74">
        <f>+IFERROR(SUMIFS(#REF!,#REF!,$L22,#REF!,$M22)*$G22,0)</f>
        <v>0</v>
      </c>
      <c r="BT22" s="74">
        <f>+IFERROR(SUMIFS(#REF!,#REF!,$L22,#REF!,$M22)*$G22,0)</f>
        <v>0</v>
      </c>
      <c r="BU22" s="74">
        <f>+IFERROR(SUMIFS(#REF!,#REF!,$L22,#REF!,$M22)*$G22,0)</f>
        <v>0</v>
      </c>
      <c r="BV22" s="74">
        <f>+IFERROR(SUMIFS(#REF!,#REF!,$L22,#REF!,$M22)*$G22,0)</f>
        <v>0</v>
      </c>
      <c r="BW22" s="74">
        <f>+IFERROR(SUMIFS(#REF!,#REF!,$L22,#REF!,$M22)*$G22,0)</f>
        <v>0</v>
      </c>
      <c r="BX22" s="74">
        <f>+IFERROR(SUMIFS(#REF!,#REF!,$L22,#REF!,$M22)*$G22,0)</f>
        <v>0</v>
      </c>
      <c r="BY22" s="74">
        <f>+IFERROR(SUMIFS(#REF!,#REF!,$L22,#REF!,$M22)*$G22,0)</f>
        <v>0</v>
      </c>
      <c r="BZ22" s="74">
        <f>+IFERROR(SUMIFS(#REF!,#REF!,$L22,#REF!,$M22)*$G22,0)</f>
        <v>0</v>
      </c>
    </row>
    <row r="23" spans="1:78">
      <c r="A23" s="86" t="s">
        <v>1148</v>
      </c>
      <c r="F23" t="str">
        <f>+_xlfn.XLOOKUP(L23,'L4'!B:B,'L4'!D:D)</f>
        <v>m³</v>
      </c>
      <c r="G23">
        <v>0.1</v>
      </c>
      <c r="K23" s="84">
        <v>9.3010576059926518E-4</v>
      </c>
      <c r="L23" t="s">
        <v>5155</v>
      </c>
      <c r="M23" t="s">
        <v>38</v>
      </c>
      <c r="N23" t="s">
        <v>35</v>
      </c>
      <c r="O23" t="s">
        <v>2608</v>
      </c>
      <c r="P23" s="74">
        <f>+IFERROR(SUMIFS(#REF!,#REF!,$L23,#REF!,$M23)*$G23,0)</f>
        <v>0</v>
      </c>
      <c r="Q23" s="74">
        <f>+IFERROR(SUMIFS(#REF!,#REF!,$L23,#REF!,$M23)*$G23,0)</f>
        <v>0</v>
      </c>
      <c r="R23" s="74">
        <f>+IFERROR(SUMIFS(#REF!,#REF!,$L23,#REF!,$M23)*$G23,0)</f>
        <v>0</v>
      </c>
      <c r="S23" s="74">
        <f>+IFERROR(SUMIFS(#REF!,#REF!,$L23,#REF!,$M23)*$G23,0)</f>
        <v>0</v>
      </c>
      <c r="T23" s="74">
        <f>+IFERROR(SUMIFS(#REF!,#REF!,$L23,#REF!,$M23)*$G23,0)</f>
        <v>0</v>
      </c>
      <c r="U23" s="74">
        <f>+IFERROR(SUMIFS(#REF!,#REF!,$L23,#REF!,$M23)*$G23,0)</f>
        <v>0</v>
      </c>
      <c r="V23" s="74">
        <f>+IFERROR(SUMIFS(#REF!,#REF!,$L23,#REF!,$M23)*$G23,0)</f>
        <v>0</v>
      </c>
      <c r="W23" s="74">
        <f>+IFERROR(SUMIFS(#REF!,#REF!,$L23,#REF!,$M23)*$G23,0)</f>
        <v>0</v>
      </c>
      <c r="X23" s="74">
        <f>+IFERROR(SUMIFS(#REF!,#REF!,$L23,#REF!,$M23)*$G23,0)</f>
        <v>0</v>
      </c>
      <c r="Y23" s="74">
        <f>+IFERROR(SUMIFS(#REF!,#REF!,$L23,#REF!,$M23)*$G23,0)</f>
        <v>0</v>
      </c>
      <c r="Z23" s="74">
        <f>+IFERROR(SUMIFS(#REF!,#REF!,$L23,#REF!,$M23)*$G23,0)</f>
        <v>0</v>
      </c>
      <c r="AA23" s="74">
        <f>+IFERROR(SUMIFS(#REF!,#REF!,$L23,#REF!,$M23)*$G23,0)</f>
        <v>0</v>
      </c>
      <c r="AB23" s="74">
        <f>+IFERROR(SUMIFS(#REF!,#REF!,$L23,#REF!,$M23)*$G23,0)</f>
        <v>0</v>
      </c>
      <c r="AC23" s="74">
        <f>+IFERROR(SUMIFS(#REF!,#REF!,$L23,#REF!,$M23)*$G23,0)</f>
        <v>0</v>
      </c>
      <c r="AD23" s="74">
        <f>+IFERROR(SUMIFS(#REF!,#REF!,$L23,#REF!,$M23)*$G23,0)</f>
        <v>0</v>
      </c>
      <c r="AE23" s="74">
        <f>+IFERROR(SUMIFS(#REF!,#REF!,$L23,#REF!,$M23)*$G23,0)</f>
        <v>0</v>
      </c>
      <c r="AF23" s="74">
        <f>+IFERROR(SUMIFS(#REF!,#REF!,$L23,#REF!,$M23)*$G23,0)</f>
        <v>0</v>
      </c>
      <c r="AG23" s="74">
        <f>+IFERROR(SUMIFS(#REF!,#REF!,$L23,#REF!,$M23)*$G23,0)</f>
        <v>0</v>
      </c>
      <c r="AH23" s="74">
        <f>+IFERROR(SUMIFS(#REF!,#REF!,$L23,#REF!,$M23)*$G23,0)</f>
        <v>0</v>
      </c>
      <c r="AI23" s="74">
        <f>+IFERROR(SUMIFS(#REF!,#REF!,$L23,#REF!,$M23)*$G23,0)</f>
        <v>0</v>
      </c>
      <c r="AJ23" s="74">
        <f>+IFERROR(SUMIFS(#REF!,#REF!,$L23,#REF!,$M23)*$G23,0)</f>
        <v>0</v>
      </c>
      <c r="AK23" s="74">
        <f>+IFERROR(SUMIFS(#REF!,#REF!,$L23,#REF!,$M23)*$G23,0)</f>
        <v>0</v>
      </c>
      <c r="AL23" s="74">
        <f>+IFERROR(SUMIFS(#REF!,#REF!,$L23,#REF!,$M23)*$G23,0)</f>
        <v>0</v>
      </c>
      <c r="AM23" s="74">
        <f>+IFERROR(SUMIFS(#REF!,#REF!,$L23,#REF!,$M23)*$G23,0)</f>
        <v>0</v>
      </c>
      <c r="AN23" s="74">
        <f>+IFERROR(SUMIFS(#REF!,#REF!,$L23,#REF!,$M23)*$G23,0)</f>
        <v>0</v>
      </c>
      <c r="AO23" s="74">
        <f>+IFERROR(SUMIFS(#REF!,#REF!,$L23,#REF!,$M23)*$G23,0)</f>
        <v>0</v>
      </c>
      <c r="AP23" s="74">
        <f>+IFERROR(SUMIFS(#REF!,#REF!,$L23,#REF!,$M23)*$G23,0)</f>
        <v>0</v>
      </c>
      <c r="AQ23" s="74">
        <f>+IFERROR(SUMIFS(#REF!,#REF!,$L23,#REF!,$M23)*$G23,0)</f>
        <v>0</v>
      </c>
      <c r="AR23" s="74">
        <f>+IFERROR(SUMIFS(#REF!,#REF!,$L23,#REF!,$M23)*$G23,0)</f>
        <v>0</v>
      </c>
      <c r="AS23" s="74">
        <f>+IFERROR(SUMIFS(#REF!,#REF!,$L23,#REF!,$M23)*$G23,0)</f>
        <v>0</v>
      </c>
      <c r="AT23" s="74">
        <f>+IFERROR(SUMIFS(#REF!,#REF!,$L23,#REF!,$M23)*$G23,0)</f>
        <v>0</v>
      </c>
      <c r="AU23" s="74">
        <f>+IFERROR(SUMIFS(#REF!,#REF!,$L23,#REF!,$M23)*$G23,0)</f>
        <v>0</v>
      </c>
      <c r="AV23" s="74">
        <f>+IFERROR(SUMIFS(#REF!,#REF!,$L23,#REF!,$M23)*$G23,0)</f>
        <v>0</v>
      </c>
      <c r="AW23" s="74">
        <f>+IFERROR(SUMIFS(#REF!,#REF!,$L23,#REF!,$M23)*$G23,0)</f>
        <v>0</v>
      </c>
      <c r="AX23" s="74">
        <f>+IFERROR(SUMIFS(#REF!,#REF!,$L23,#REF!,$M23)*$G23,0)</f>
        <v>0</v>
      </c>
      <c r="AY23" s="74">
        <f>+IFERROR(SUMIFS(#REF!,#REF!,$L23,#REF!,$M23)*$G23,0)</f>
        <v>0</v>
      </c>
      <c r="AZ23" s="74">
        <f>+IFERROR(SUMIFS(#REF!,#REF!,$L23,#REF!,$M23)*$G23,0)</f>
        <v>0</v>
      </c>
      <c r="BA23" s="74">
        <f>+IFERROR(SUMIFS(#REF!,#REF!,$L23,#REF!,$M23)*$G23,0)</f>
        <v>0</v>
      </c>
      <c r="BB23" s="74">
        <f>+IFERROR(SUMIFS(#REF!,#REF!,$L23,#REF!,$M23)*$G23,0)</f>
        <v>0</v>
      </c>
      <c r="BC23" s="74">
        <f>+IFERROR(SUMIFS(#REF!,#REF!,$L23,#REF!,$M23)*$G23,0)</f>
        <v>0</v>
      </c>
      <c r="BD23" s="74">
        <f>+IFERROR(SUMIFS(#REF!,#REF!,$L23,#REF!,$M23)*$G23,0)</f>
        <v>0</v>
      </c>
      <c r="BE23" s="74">
        <f>+IFERROR(SUMIFS(#REF!,#REF!,$L23,#REF!,$M23)*$G23,0)</f>
        <v>0</v>
      </c>
      <c r="BF23" s="74">
        <f>+IFERROR(SUMIFS(#REF!,#REF!,$L23,#REF!,$M23)*$G23,0)</f>
        <v>0</v>
      </c>
      <c r="BG23" s="74">
        <f>+IFERROR(SUMIFS(#REF!,#REF!,$L23,#REF!,$M23)*$G23,0)</f>
        <v>0</v>
      </c>
      <c r="BH23" s="74">
        <f>+IFERROR(SUMIFS(#REF!,#REF!,$L23,#REF!,$M23)*$G23,0)</f>
        <v>0</v>
      </c>
      <c r="BI23" s="74">
        <f>+IFERROR(SUMIFS(#REF!,#REF!,$L23,#REF!,$M23)*$G23,0)</f>
        <v>0</v>
      </c>
      <c r="BJ23" s="74">
        <f>+IFERROR(SUMIFS(#REF!,#REF!,$L23,#REF!,$M23)*$G23,0)</f>
        <v>0</v>
      </c>
      <c r="BK23" s="74">
        <f>+IFERROR(SUMIFS(#REF!,#REF!,$L23,#REF!,$M23)*$G23,0)</f>
        <v>0</v>
      </c>
      <c r="BL23" s="74">
        <f>+IFERROR(SUMIFS(#REF!,#REF!,$L23,#REF!,$M23)*$G23,0)</f>
        <v>0</v>
      </c>
      <c r="BM23" s="74">
        <f>+IFERROR(SUMIFS(#REF!,#REF!,$L23,#REF!,$M23)*$G23,0)</f>
        <v>0</v>
      </c>
      <c r="BN23" s="74">
        <f>+IFERROR(SUMIFS(#REF!,#REF!,$L23,#REF!,$M23)*$G23,0)</f>
        <v>0</v>
      </c>
      <c r="BO23" s="74">
        <f>+IFERROR(SUMIFS(#REF!,#REF!,$L23,#REF!,$M23)*$G23,0)</f>
        <v>0</v>
      </c>
      <c r="BP23" s="74">
        <f>+IFERROR(SUMIFS(#REF!,#REF!,$L23,#REF!,$M23)*$G23,0)</f>
        <v>0</v>
      </c>
      <c r="BQ23" s="74">
        <f>+IFERROR(SUMIFS(#REF!,#REF!,$L23,#REF!,$M23)*$G23,0)</f>
        <v>0</v>
      </c>
      <c r="BR23" s="74">
        <f>+IFERROR(SUMIFS(#REF!,#REF!,$L23,#REF!,$M23)*$G23,0)</f>
        <v>0</v>
      </c>
      <c r="BS23" s="74">
        <f>+IFERROR(SUMIFS(#REF!,#REF!,$L23,#REF!,$M23)*$G23,0)</f>
        <v>0</v>
      </c>
      <c r="BT23" s="74">
        <f>+IFERROR(SUMIFS(#REF!,#REF!,$L23,#REF!,$M23)*$G23,0)</f>
        <v>0</v>
      </c>
      <c r="BU23" s="74">
        <f>+IFERROR(SUMIFS(#REF!,#REF!,$L23,#REF!,$M23)*$G23,0)</f>
        <v>0</v>
      </c>
      <c r="BV23" s="74">
        <f>+IFERROR(SUMIFS(#REF!,#REF!,$L23,#REF!,$M23)*$G23,0)</f>
        <v>0</v>
      </c>
      <c r="BW23" s="74">
        <f>+IFERROR(SUMIFS(#REF!,#REF!,$L23,#REF!,$M23)*$G23,0)</f>
        <v>0</v>
      </c>
      <c r="BX23" s="74">
        <f>+IFERROR(SUMIFS(#REF!,#REF!,$L23,#REF!,$M23)*$G23,0)</f>
        <v>0</v>
      </c>
      <c r="BY23" s="74">
        <f>+IFERROR(SUMIFS(#REF!,#REF!,$L23,#REF!,$M23)*$G23,0)</f>
        <v>0</v>
      </c>
      <c r="BZ23" s="74">
        <f>+IFERROR(SUMIFS(#REF!,#REF!,$L23,#REF!,$M23)*$G23,0)</f>
        <v>0</v>
      </c>
    </row>
    <row r="24" spans="1:78">
      <c r="A24" s="86" t="s">
        <v>1148</v>
      </c>
      <c r="F24" t="str">
        <f>+_xlfn.XLOOKUP(L24,'L4'!B:B,'L4'!D:D)</f>
        <v>t</v>
      </c>
      <c r="G24">
        <v>1.4318181818181821</v>
      </c>
      <c r="K24" s="84">
        <v>1.9629446638741617E-2</v>
      </c>
      <c r="L24" t="s">
        <v>5175</v>
      </c>
      <c r="M24" t="s">
        <v>38</v>
      </c>
      <c r="N24" t="s">
        <v>35</v>
      </c>
      <c r="O24" t="s">
        <v>2608</v>
      </c>
      <c r="P24" s="74">
        <f>+IFERROR(SUMIFS(#REF!,#REF!,$L24,#REF!,$M24)*$G24,0)</f>
        <v>0</v>
      </c>
      <c r="Q24" s="74">
        <f>+IFERROR(SUMIFS(#REF!,#REF!,$L24,#REF!,$M24)*$G24,0)</f>
        <v>0</v>
      </c>
      <c r="R24" s="74">
        <f>+IFERROR(SUMIFS(#REF!,#REF!,$L24,#REF!,$M24)*$G24,0)</f>
        <v>0</v>
      </c>
      <c r="S24" s="74">
        <f>+IFERROR(SUMIFS(#REF!,#REF!,$L24,#REF!,$M24)*$G24,0)</f>
        <v>0</v>
      </c>
      <c r="T24" s="74">
        <f>+IFERROR(SUMIFS(#REF!,#REF!,$L24,#REF!,$M24)*$G24,0)</f>
        <v>0</v>
      </c>
      <c r="U24" s="74">
        <f>+IFERROR(SUMIFS(#REF!,#REF!,$L24,#REF!,$M24)*$G24,0)</f>
        <v>0</v>
      </c>
      <c r="V24" s="74">
        <f>+IFERROR(SUMIFS(#REF!,#REF!,$L24,#REF!,$M24)*$G24,0)</f>
        <v>0</v>
      </c>
      <c r="W24" s="74">
        <f>+IFERROR(SUMIFS(#REF!,#REF!,$L24,#REF!,$M24)*$G24,0)</f>
        <v>0</v>
      </c>
      <c r="X24" s="74">
        <f>+IFERROR(SUMIFS(#REF!,#REF!,$L24,#REF!,$M24)*$G24,0)</f>
        <v>0</v>
      </c>
      <c r="Y24" s="74">
        <f>+IFERROR(SUMIFS(#REF!,#REF!,$L24,#REF!,$M24)*$G24,0)</f>
        <v>0</v>
      </c>
      <c r="Z24" s="74">
        <f>+IFERROR(SUMIFS(#REF!,#REF!,$L24,#REF!,$M24)*$G24,0)</f>
        <v>0</v>
      </c>
      <c r="AA24" s="74">
        <f>+IFERROR(SUMIFS(#REF!,#REF!,$L24,#REF!,$M24)*$G24,0)</f>
        <v>0</v>
      </c>
      <c r="AB24" s="74">
        <f>+IFERROR(SUMIFS(#REF!,#REF!,$L24,#REF!,$M24)*$G24,0)</f>
        <v>0</v>
      </c>
      <c r="AC24" s="74">
        <f>+IFERROR(SUMIFS(#REF!,#REF!,$L24,#REF!,$M24)*$G24,0)</f>
        <v>0</v>
      </c>
      <c r="AD24" s="74">
        <f>+IFERROR(SUMIFS(#REF!,#REF!,$L24,#REF!,$M24)*$G24,0)</f>
        <v>0</v>
      </c>
      <c r="AE24" s="74">
        <f>+IFERROR(SUMIFS(#REF!,#REF!,$L24,#REF!,$M24)*$G24,0)</f>
        <v>0</v>
      </c>
      <c r="AF24" s="74">
        <f>+IFERROR(SUMIFS(#REF!,#REF!,$L24,#REF!,$M24)*$G24,0)</f>
        <v>0</v>
      </c>
      <c r="AG24" s="74">
        <f>+IFERROR(SUMIFS(#REF!,#REF!,$L24,#REF!,$M24)*$G24,0)</f>
        <v>0</v>
      </c>
      <c r="AH24" s="74">
        <f>+IFERROR(SUMIFS(#REF!,#REF!,$L24,#REF!,$M24)*$G24,0)</f>
        <v>0</v>
      </c>
      <c r="AI24" s="74">
        <f>+IFERROR(SUMIFS(#REF!,#REF!,$L24,#REF!,$M24)*$G24,0)</f>
        <v>0</v>
      </c>
      <c r="AJ24" s="74">
        <f>+IFERROR(SUMIFS(#REF!,#REF!,$L24,#REF!,$M24)*$G24,0)</f>
        <v>0</v>
      </c>
      <c r="AK24" s="74">
        <f>+IFERROR(SUMIFS(#REF!,#REF!,$L24,#REF!,$M24)*$G24,0)</f>
        <v>0</v>
      </c>
      <c r="AL24" s="74">
        <f>+IFERROR(SUMIFS(#REF!,#REF!,$L24,#REF!,$M24)*$G24,0)</f>
        <v>0</v>
      </c>
      <c r="AM24" s="74">
        <f>+IFERROR(SUMIFS(#REF!,#REF!,$L24,#REF!,$M24)*$G24,0)</f>
        <v>0</v>
      </c>
      <c r="AN24" s="74">
        <f>+IFERROR(SUMIFS(#REF!,#REF!,$L24,#REF!,$M24)*$G24,0)</f>
        <v>0</v>
      </c>
      <c r="AO24" s="74">
        <f>+IFERROR(SUMIFS(#REF!,#REF!,$L24,#REF!,$M24)*$G24,0)</f>
        <v>0</v>
      </c>
      <c r="AP24" s="74">
        <f>+IFERROR(SUMIFS(#REF!,#REF!,$L24,#REF!,$M24)*$G24,0)</f>
        <v>0</v>
      </c>
      <c r="AQ24" s="74">
        <f>+IFERROR(SUMIFS(#REF!,#REF!,$L24,#REF!,$M24)*$G24,0)</f>
        <v>0</v>
      </c>
      <c r="AR24" s="74">
        <f>+IFERROR(SUMIFS(#REF!,#REF!,$L24,#REF!,$M24)*$G24,0)</f>
        <v>0</v>
      </c>
      <c r="AS24" s="74">
        <f>+IFERROR(SUMIFS(#REF!,#REF!,$L24,#REF!,$M24)*$G24,0)</f>
        <v>0</v>
      </c>
      <c r="AT24" s="74">
        <f>+IFERROR(SUMIFS(#REF!,#REF!,$L24,#REF!,$M24)*$G24,0)</f>
        <v>0</v>
      </c>
      <c r="AU24" s="74">
        <f>+IFERROR(SUMIFS(#REF!,#REF!,$L24,#REF!,$M24)*$G24,0)</f>
        <v>0</v>
      </c>
      <c r="AV24" s="74">
        <f>+IFERROR(SUMIFS(#REF!,#REF!,$L24,#REF!,$M24)*$G24,0)</f>
        <v>0</v>
      </c>
      <c r="AW24" s="74">
        <f>+IFERROR(SUMIFS(#REF!,#REF!,$L24,#REF!,$M24)*$G24,0)</f>
        <v>0</v>
      </c>
      <c r="AX24" s="74">
        <f>+IFERROR(SUMIFS(#REF!,#REF!,$L24,#REF!,$M24)*$G24,0)</f>
        <v>0</v>
      </c>
      <c r="AY24" s="74">
        <f>+IFERROR(SUMIFS(#REF!,#REF!,$L24,#REF!,$M24)*$G24,0)</f>
        <v>0</v>
      </c>
      <c r="AZ24" s="74">
        <f>+IFERROR(SUMIFS(#REF!,#REF!,$L24,#REF!,$M24)*$G24,0)</f>
        <v>0</v>
      </c>
      <c r="BA24" s="74">
        <f>+IFERROR(SUMIFS(#REF!,#REF!,$L24,#REF!,$M24)*$G24,0)</f>
        <v>0</v>
      </c>
      <c r="BB24" s="74">
        <f>+IFERROR(SUMIFS(#REF!,#REF!,$L24,#REF!,$M24)*$G24,0)</f>
        <v>0</v>
      </c>
      <c r="BC24" s="74">
        <f>+IFERROR(SUMIFS(#REF!,#REF!,$L24,#REF!,$M24)*$G24,0)</f>
        <v>0</v>
      </c>
      <c r="BD24" s="74">
        <f>+IFERROR(SUMIFS(#REF!,#REF!,$L24,#REF!,$M24)*$G24,0)</f>
        <v>0</v>
      </c>
      <c r="BE24" s="74">
        <f>+IFERROR(SUMIFS(#REF!,#REF!,$L24,#REF!,$M24)*$G24,0)</f>
        <v>0</v>
      </c>
      <c r="BF24" s="74">
        <f>+IFERROR(SUMIFS(#REF!,#REF!,$L24,#REF!,$M24)*$G24,0)</f>
        <v>0</v>
      </c>
      <c r="BG24" s="74">
        <f>+IFERROR(SUMIFS(#REF!,#REF!,$L24,#REF!,$M24)*$G24,0)</f>
        <v>0</v>
      </c>
      <c r="BH24" s="74">
        <f>+IFERROR(SUMIFS(#REF!,#REF!,$L24,#REF!,$M24)*$G24,0)</f>
        <v>0</v>
      </c>
      <c r="BI24" s="74">
        <f>+IFERROR(SUMIFS(#REF!,#REF!,$L24,#REF!,$M24)*$G24,0)</f>
        <v>0</v>
      </c>
      <c r="BJ24" s="74">
        <f>+IFERROR(SUMIFS(#REF!,#REF!,$L24,#REF!,$M24)*$G24,0)</f>
        <v>0</v>
      </c>
      <c r="BK24" s="74">
        <f>+IFERROR(SUMIFS(#REF!,#REF!,$L24,#REF!,$M24)*$G24,0)</f>
        <v>0</v>
      </c>
      <c r="BL24" s="74">
        <f>+IFERROR(SUMIFS(#REF!,#REF!,$L24,#REF!,$M24)*$G24,0)</f>
        <v>0</v>
      </c>
      <c r="BM24" s="74">
        <f>+IFERROR(SUMIFS(#REF!,#REF!,$L24,#REF!,$M24)*$G24,0)</f>
        <v>0</v>
      </c>
      <c r="BN24" s="74">
        <f>+IFERROR(SUMIFS(#REF!,#REF!,$L24,#REF!,$M24)*$G24,0)</f>
        <v>0</v>
      </c>
      <c r="BO24" s="74">
        <f>+IFERROR(SUMIFS(#REF!,#REF!,$L24,#REF!,$M24)*$G24,0)</f>
        <v>0</v>
      </c>
      <c r="BP24" s="74">
        <f>+IFERROR(SUMIFS(#REF!,#REF!,$L24,#REF!,$M24)*$G24,0)</f>
        <v>0</v>
      </c>
      <c r="BQ24" s="74">
        <f>+IFERROR(SUMIFS(#REF!,#REF!,$L24,#REF!,$M24)*$G24,0)</f>
        <v>0</v>
      </c>
      <c r="BR24" s="74">
        <f>+IFERROR(SUMIFS(#REF!,#REF!,$L24,#REF!,$M24)*$G24,0)</f>
        <v>0</v>
      </c>
      <c r="BS24" s="74">
        <f>+IFERROR(SUMIFS(#REF!,#REF!,$L24,#REF!,$M24)*$G24,0)</f>
        <v>0</v>
      </c>
      <c r="BT24" s="74">
        <f>+IFERROR(SUMIFS(#REF!,#REF!,$L24,#REF!,$M24)*$G24,0)</f>
        <v>0</v>
      </c>
      <c r="BU24" s="74">
        <f>+IFERROR(SUMIFS(#REF!,#REF!,$L24,#REF!,$M24)*$G24,0)</f>
        <v>0</v>
      </c>
      <c r="BV24" s="74">
        <f>+IFERROR(SUMIFS(#REF!,#REF!,$L24,#REF!,$M24)*$G24,0)</f>
        <v>0</v>
      </c>
      <c r="BW24" s="74">
        <f>+IFERROR(SUMIFS(#REF!,#REF!,$L24,#REF!,$M24)*$G24,0)</f>
        <v>0</v>
      </c>
      <c r="BX24" s="74">
        <f>+IFERROR(SUMIFS(#REF!,#REF!,$L24,#REF!,$M24)*$G24,0)</f>
        <v>0</v>
      </c>
      <c r="BY24" s="74">
        <f>+IFERROR(SUMIFS(#REF!,#REF!,$L24,#REF!,$M24)*$G24,0)</f>
        <v>0</v>
      </c>
      <c r="BZ24" s="74">
        <f>+IFERROR(SUMIFS(#REF!,#REF!,$L24,#REF!,$M24)*$G24,0)</f>
        <v>0</v>
      </c>
    </row>
    <row r="25" spans="1:78">
      <c r="A25" s="86" t="s">
        <v>1148</v>
      </c>
      <c r="F25">
        <f>+_xlfn.XLOOKUP(L25,'L4'!B:B,'L4'!D:D)</f>
        <v>0</v>
      </c>
    </row>
    <row r="26" spans="1:78">
      <c r="A26" s="86" t="s">
        <v>1148</v>
      </c>
      <c r="F26">
        <f>+_xlfn.XLOOKUP(L26,'L4'!B:B,'L4'!D:D)</f>
        <v>0</v>
      </c>
    </row>
    <row r="27" spans="1:78">
      <c r="A27" s="86" t="s">
        <v>1148</v>
      </c>
      <c r="F27">
        <f>+_xlfn.XLOOKUP(L27,'L4'!B:B,'L4'!D:D)</f>
        <v>0</v>
      </c>
    </row>
    <row r="28" spans="1:78">
      <c r="A28" s="86" t="s">
        <v>1148</v>
      </c>
      <c r="F28" t="str">
        <f>+_xlfn.XLOOKUP(L28,'L4'!B:B,'L4'!D:D)</f>
        <v>m³</v>
      </c>
      <c r="J28">
        <f>8*K15</f>
        <v>1.8304254870346239</v>
      </c>
      <c r="K28" t="s">
        <v>1166</v>
      </c>
      <c r="L28" t="s">
        <v>2</v>
      </c>
      <c r="M28" t="s">
        <v>38</v>
      </c>
      <c r="N28" t="s">
        <v>35</v>
      </c>
      <c r="O28" t="s">
        <v>2608</v>
      </c>
      <c r="P28">
        <v>0</v>
      </c>
      <c r="Q28">
        <v>0</v>
      </c>
      <c r="R28">
        <v>0</v>
      </c>
      <c r="S28">
        <v>0</v>
      </c>
      <c r="T28">
        <v>0</v>
      </c>
      <c r="U28">
        <v>0</v>
      </c>
      <c r="V28">
        <v>0</v>
      </c>
      <c r="W28">
        <v>0</v>
      </c>
      <c r="X28">
        <v>0</v>
      </c>
      <c r="Y28">
        <v>0</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c r="BJ28">
        <v>1</v>
      </c>
      <c r="BK28">
        <v>1</v>
      </c>
      <c r="BL28">
        <v>1</v>
      </c>
      <c r="BM28">
        <v>1</v>
      </c>
      <c r="BN28">
        <v>1</v>
      </c>
      <c r="BO28">
        <v>1</v>
      </c>
      <c r="BP28">
        <v>1</v>
      </c>
      <c r="BQ28">
        <v>1</v>
      </c>
      <c r="BR28">
        <v>1</v>
      </c>
      <c r="BS28">
        <v>1</v>
      </c>
      <c r="BT28">
        <v>1</v>
      </c>
      <c r="BU28">
        <v>1</v>
      </c>
      <c r="BV28">
        <v>1</v>
      </c>
      <c r="BW28">
        <v>1</v>
      </c>
      <c r="BX28">
        <v>1</v>
      </c>
      <c r="BY28">
        <v>1</v>
      </c>
      <c r="BZ28">
        <v>1</v>
      </c>
    </row>
    <row r="29" spans="1:78">
      <c r="A29" s="86" t="s">
        <v>1148</v>
      </c>
      <c r="F29" t="str">
        <f>+_xlfn.XLOOKUP(L29,'L4'!B:B,'L4'!D:D)</f>
        <v>m³</v>
      </c>
      <c r="J29">
        <f t="shared" ref="J29:J34" si="8">8*K16</f>
        <v>3.5466559929539274</v>
      </c>
      <c r="K29" t="s">
        <v>1167</v>
      </c>
      <c r="L29" t="s">
        <v>5135</v>
      </c>
      <c r="M29" t="s">
        <v>38</v>
      </c>
      <c r="N29" t="s">
        <v>35</v>
      </c>
      <c r="O29" t="s">
        <v>2608</v>
      </c>
      <c r="P29">
        <v>0</v>
      </c>
      <c r="Q29">
        <v>0</v>
      </c>
      <c r="R29">
        <v>0</v>
      </c>
      <c r="S29">
        <v>0</v>
      </c>
      <c r="T29">
        <v>0</v>
      </c>
      <c r="U29">
        <v>0</v>
      </c>
      <c r="V29">
        <v>0</v>
      </c>
      <c r="W29">
        <v>0</v>
      </c>
      <c r="X29">
        <v>0</v>
      </c>
      <c r="Y29">
        <v>0</v>
      </c>
      <c r="Z29">
        <v>0</v>
      </c>
      <c r="AA29">
        <v>0</v>
      </c>
      <c r="AB29">
        <v>0</v>
      </c>
      <c r="AC29">
        <v>0</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v>1</v>
      </c>
      <c r="BQ29">
        <v>1</v>
      </c>
      <c r="BR29">
        <v>1</v>
      </c>
      <c r="BS29">
        <v>1</v>
      </c>
      <c r="BT29">
        <v>1</v>
      </c>
      <c r="BU29">
        <v>1</v>
      </c>
      <c r="BV29">
        <v>1</v>
      </c>
      <c r="BW29">
        <v>1</v>
      </c>
      <c r="BX29">
        <v>1</v>
      </c>
      <c r="BY29">
        <v>1</v>
      </c>
      <c r="BZ29">
        <v>1</v>
      </c>
    </row>
    <row r="30" spans="1:78">
      <c r="A30" s="86" t="s">
        <v>1148</v>
      </c>
      <c r="F30" t="str">
        <f>+_xlfn.XLOOKUP(L30,'L4'!B:B,'L4'!D:D)</f>
        <v>m³</v>
      </c>
      <c r="J30">
        <f t="shared" si="8"/>
        <v>0.16675744718275351</v>
      </c>
      <c r="K30" t="s">
        <v>1168</v>
      </c>
      <c r="L30" t="s">
        <v>5135</v>
      </c>
      <c r="M30" t="s">
        <v>38</v>
      </c>
      <c r="N30" t="s">
        <v>35</v>
      </c>
      <c r="O30" t="s">
        <v>2608</v>
      </c>
      <c r="P30">
        <v>0</v>
      </c>
      <c r="Q30">
        <v>0</v>
      </c>
      <c r="R30">
        <v>0</v>
      </c>
      <c r="S30">
        <v>0</v>
      </c>
      <c r="T30">
        <v>0</v>
      </c>
      <c r="U30">
        <v>0</v>
      </c>
      <c r="V30">
        <v>0</v>
      </c>
      <c r="W30">
        <v>0</v>
      </c>
      <c r="X30">
        <v>0</v>
      </c>
      <c r="Y30">
        <v>0</v>
      </c>
      <c r="Z30">
        <v>0</v>
      </c>
      <c r="AA30">
        <v>0</v>
      </c>
      <c r="AB30">
        <v>0</v>
      </c>
      <c r="AC30">
        <v>0</v>
      </c>
      <c r="AD30">
        <v>0</v>
      </c>
      <c r="AE30">
        <v>0</v>
      </c>
      <c r="AF30">
        <v>0</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1</v>
      </c>
      <c r="BW30">
        <v>1</v>
      </c>
      <c r="BX30">
        <v>1</v>
      </c>
      <c r="BY30">
        <v>1</v>
      </c>
      <c r="BZ30">
        <v>1</v>
      </c>
    </row>
    <row r="31" spans="1:78">
      <c r="A31" s="86" t="s">
        <v>1148</v>
      </c>
      <c r="F31" t="str">
        <f>+_xlfn.XLOOKUP(L31,'L4'!B:B,'L4'!D:D)</f>
        <v>m³</v>
      </c>
      <c r="J31">
        <f t="shared" si="8"/>
        <v>1.1357348503156595</v>
      </c>
      <c r="K31" t="s">
        <v>1169</v>
      </c>
      <c r="L31" t="s">
        <v>5135</v>
      </c>
      <c r="M31" t="s">
        <v>38</v>
      </c>
      <c r="N31" t="s">
        <v>35</v>
      </c>
      <c r="O31" t="s">
        <v>2608</v>
      </c>
      <c r="P31">
        <v>0</v>
      </c>
      <c r="Q31">
        <v>0</v>
      </c>
      <c r="R31">
        <v>0</v>
      </c>
      <c r="S31">
        <v>0</v>
      </c>
      <c r="T31">
        <v>0</v>
      </c>
      <c r="U31">
        <v>0</v>
      </c>
      <c r="V31">
        <v>0</v>
      </c>
      <c r="W31">
        <v>0</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c r="BJ31">
        <v>1</v>
      </c>
      <c r="BK31">
        <v>1</v>
      </c>
      <c r="BL31">
        <v>1</v>
      </c>
      <c r="BM31">
        <v>1</v>
      </c>
      <c r="BN31">
        <v>1</v>
      </c>
      <c r="BO31">
        <v>1</v>
      </c>
      <c r="BP31">
        <v>1</v>
      </c>
      <c r="BQ31">
        <v>1</v>
      </c>
      <c r="BR31">
        <v>1</v>
      </c>
      <c r="BS31">
        <v>1</v>
      </c>
      <c r="BT31">
        <v>1</v>
      </c>
      <c r="BU31">
        <v>1</v>
      </c>
      <c r="BV31">
        <v>1</v>
      </c>
      <c r="BW31">
        <v>1</v>
      </c>
      <c r="BX31">
        <v>1</v>
      </c>
      <c r="BY31">
        <v>1</v>
      </c>
      <c r="BZ31">
        <v>1</v>
      </c>
    </row>
    <row r="32" spans="1:78">
      <c r="A32" s="86" t="s">
        <v>1148</v>
      </c>
      <c r="F32" t="str">
        <f>+_xlfn.XLOOKUP(L32,'L4'!B:B,'L4'!D:D)</f>
        <v>m³</v>
      </c>
      <c r="J32">
        <f t="shared" si="8"/>
        <v>1.0698505795926996</v>
      </c>
      <c r="K32" t="s">
        <v>1170</v>
      </c>
      <c r="L32" t="s">
        <v>5137</v>
      </c>
      <c r="M32" t="s">
        <v>38</v>
      </c>
      <c r="N32" t="s">
        <v>35</v>
      </c>
      <c r="O32" t="s">
        <v>2608</v>
      </c>
      <c r="P32">
        <v>0</v>
      </c>
      <c r="Q32">
        <v>0</v>
      </c>
      <c r="R32">
        <v>0</v>
      </c>
      <c r="S32">
        <v>0</v>
      </c>
      <c r="T32">
        <v>0</v>
      </c>
      <c r="U32">
        <v>0</v>
      </c>
      <c r="V32">
        <v>0</v>
      </c>
      <c r="W32">
        <v>0</v>
      </c>
      <c r="X32">
        <v>0</v>
      </c>
      <c r="Y32">
        <v>0</v>
      </c>
      <c r="Z32">
        <v>1</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c r="BH32">
        <v>1</v>
      </c>
      <c r="BI32">
        <v>1</v>
      </c>
      <c r="BJ32">
        <v>1</v>
      </c>
      <c r="BK32">
        <v>1</v>
      </c>
      <c r="BL32">
        <v>1</v>
      </c>
      <c r="BM32">
        <v>1</v>
      </c>
      <c r="BN32">
        <v>1</v>
      </c>
      <c r="BO32">
        <v>1</v>
      </c>
      <c r="BP32">
        <v>1</v>
      </c>
      <c r="BQ32">
        <v>1</v>
      </c>
      <c r="BR32">
        <v>1</v>
      </c>
      <c r="BS32">
        <v>1</v>
      </c>
      <c r="BT32">
        <v>1</v>
      </c>
      <c r="BU32">
        <v>1</v>
      </c>
      <c r="BV32">
        <v>1</v>
      </c>
      <c r="BW32">
        <v>1</v>
      </c>
      <c r="BX32">
        <v>1</v>
      </c>
      <c r="BY32">
        <v>1</v>
      </c>
      <c r="BZ32">
        <v>1</v>
      </c>
    </row>
    <row r="33" spans="1:78">
      <c r="A33" s="86" t="s">
        <v>1148</v>
      </c>
      <c r="F33" t="str">
        <f>+_xlfn.XLOOKUP(L33,'L4'!B:B,'L4'!D:D)</f>
        <v>m³</v>
      </c>
      <c r="J33">
        <f t="shared" si="8"/>
        <v>6.4890100773246612E-2</v>
      </c>
      <c r="K33" t="s">
        <v>1171</v>
      </c>
      <c r="L33" t="s">
        <v>5138</v>
      </c>
      <c r="M33" t="s">
        <v>38</v>
      </c>
      <c r="N33" t="s">
        <v>35</v>
      </c>
      <c r="O33" t="s">
        <v>2608</v>
      </c>
      <c r="P33">
        <v>0</v>
      </c>
      <c r="Q33">
        <v>0</v>
      </c>
      <c r="R33">
        <v>0</v>
      </c>
      <c r="S33">
        <v>0</v>
      </c>
      <c r="T33">
        <v>0</v>
      </c>
      <c r="U33">
        <v>0</v>
      </c>
      <c r="V33">
        <v>0</v>
      </c>
      <c r="W33">
        <v>0</v>
      </c>
      <c r="X33">
        <v>0</v>
      </c>
      <c r="Y33">
        <v>0</v>
      </c>
      <c r="Z33">
        <v>1</v>
      </c>
      <c r="AA33">
        <v>1</v>
      </c>
      <c r="AB33">
        <v>1</v>
      </c>
      <c r="AC33">
        <v>1</v>
      </c>
      <c r="AD33">
        <v>1</v>
      </c>
      <c r="AE33">
        <v>1</v>
      </c>
      <c r="AF33">
        <v>1</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c r="BH33">
        <v>1</v>
      </c>
      <c r="BI33">
        <v>1</v>
      </c>
      <c r="BJ33">
        <v>1</v>
      </c>
      <c r="BK33">
        <v>1</v>
      </c>
      <c r="BL33">
        <v>1</v>
      </c>
      <c r="BM33">
        <v>1</v>
      </c>
      <c r="BN33">
        <v>1</v>
      </c>
      <c r="BO33">
        <v>1</v>
      </c>
      <c r="BP33">
        <v>1</v>
      </c>
      <c r="BQ33">
        <v>1</v>
      </c>
      <c r="BR33">
        <v>1</v>
      </c>
      <c r="BS33">
        <v>1</v>
      </c>
      <c r="BT33">
        <v>1</v>
      </c>
      <c r="BU33">
        <v>1</v>
      </c>
      <c r="BV33">
        <v>1</v>
      </c>
      <c r="BW33">
        <v>1</v>
      </c>
      <c r="BX33">
        <v>1</v>
      </c>
      <c r="BY33">
        <v>1</v>
      </c>
      <c r="BZ33">
        <v>1</v>
      </c>
    </row>
    <row r="34" spans="1:78">
      <c r="A34" s="86" t="s">
        <v>1148</v>
      </c>
      <c r="F34" t="str">
        <f>+_xlfn.XLOOKUP(L34,'L4'!B:B,'L4'!D:D)</f>
        <v>m³</v>
      </c>
      <c r="J34">
        <f t="shared" si="8"/>
        <v>1.3595686907708988E-3</v>
      </c>
      <c r="K34" t="s">
        <v>1172</v>
      </c>
      <c r="L34" t="s">
        <v>5136</v>
      </c>
      <c r="M34" t="s">
        <v>38</v>
      </c>
      <c r="N34" t="s">
        <v>35</v>
      </c>
      <c r="O34" t="s">
        <v>2608</v>
      </c>
      <c r="P34">
        <v>0</v>
      </c>
      <c r="Q34">
        <v>0</v>
      </c>
      <c r="R34">
        <v>0</v>
      </c>
      <c r="S34">
        <v>0</v>
      </c>
      <c r="T34">
        <v>0</v>
      </c>
      <c r="U34">
        <v>0</v>
      </c>
      <c r="V34">
        <v>0</v>
      </c>
      <c r="W34">
        <v>0</v>
      </c>
      <c r="X34">
        <v>0</v>
      </c>
      <c r="Y34">
        <v>0</v>
      </c>
      <c r="Z34">
        <v>0.5</v>
      </c>
      <c r="AA34">
        <v>0.5</v>
      </c>
      <c r="AB34">
        <v>0.5</v>
      </c>
      <c r="AC34">
        <v>0.5</v>
      </c>
      <c r="AD34">
        <v>0.5</v>
      </c>
      <c r="AE34">
        <v>0.5</v>
      </c>
      <c r="AF34">
        <v>0.5</v>
      </c>
      <c r="AG34">
        <v>0.5</v>
      </c>
      <c r="AH34">
        <v>0.5</v>
      </c>
      <c r="AI34">
        <v>0.5</v>
      </c>
      <c r="AJ34">
        <v>0.5</v>
      </c>
      <c r="AK34">
        <v>0.5</v>
      </c>
      <c r="AL34">
        <v>0.5</v>
      </c>
      <c r="AM34">
        <v>0.5</v>
      </c>
      <c r="AN34">
        <v>0.5</v>
      </c>
      <c r="AO34">
        <v>0.5</v>
      </c>
      <c r="AP34">
        <v>0.5</v>
      </c>
      <c r="AQ34">
        <v>0.5</v>
      </c>
      <c r="AR34">
        <v>0.5</v>
      </c>
      <c r="AS34">
        <v>0.5</v>
      </c>
      <c r="AT34">
        <v>0.5</v>
      </c>
      <c r="AU34">
        <v>0.5</v>
      </c>
      <c r="AV34">
        <v>0.5</v>
      </c>
      <c r="AW34">
        <v>0.5</v>
      </c>
      <c r="AX34">
        <v>0.5</v>
      </c>
      <c r="AY34">
        <v>0.5</v>
      </c>
      <c r="AZ34">
        <v>0.5</v>
      </c>
      <c r="BA34">
        <v>0.5</v>
      </c>
      <c r="BB34">
        <v>0.5</v>
      </c>
      <c r="BC34">
        <v>0.5</v>
      </c>
      <c r="BD34">
        <v>0.5</v>
      </c>
      <c r="BE34">
        <v>0.5</v>
      </c>
      <c r="BF34">
        <v>0.5</v>
      </c>
      <c r="BG34">
        <v>0.5</v>
      </c>
      <c r="BH34">
        <v>0.5</v>
      </c>
      <c r="BI34">
        <v>0.5</v>
      </c>
      <c r="BJ34">
        <v>0.5</v>
      </c>
      <c r="BK34">
        <v>0.5</v>
      </c>
      <c r="BL34">
        <v>0.5</v>
      </c>
      <c r="BM34">
        <v>0.5</v>
      </c>
      <c r="BN34">
        <v>0.5</v>
      </c>
      <c r="BO34">
        <v>0.5</v>
      </c>
      <c r="BP34">
        <v>0.5</v>
      </c>
      <c r="BQ34">
        <v>0.5</v>
      </c>
      <c r="BR34">
        <v>0.5</v>
      </c>
      <c r="BS34">
        <v>0.5</v>
      </c>
      <c r="BT34">
        <v>0.5</v>
      </c>
      <c r="BU34">
        <v>0.5</v>
      </c>
      <c r="BV34">
        <v>0.5</v>
      </c>
      <c r="BW34">
        <v>0.5</v>
      </c>
      <c r="BX34">
        <v>0.5</v>
      </c>
      <c r="BY34">
        <v>0.5</v>
      </c>
      <c r="BZ34">
        <v>0.5</v>
      </c>
    </row>
    <row r="35" spans="1:78">
      <c r="A35" s="86"/>
      <c r="K35" t="s">
        <v>1172</v>
      </c>
      <c r="L35" t="s">
        <v>2590</v>
      </c>
      <c r="M35" t="s">
        <v>38</v>
      </c>
      <c r="N35" t="s">
        <v>35</v>
      </c>
      <c r="O35" t="s">
        <v>2608</v>
      </c>
      <c r="P35">
        <v>0</v>
      </c>
      <c r="Q35">
        <v>0</v>
      </c>
      <c r="R35">
        <v>0</v>
      </c>
      <c r="S35">
        <v>0</v>
      </c>
      <c r="T35">
        <v>0</v>
      </c>
      <c r="U35">
        <v>0</v>
      </c>
      <c r="V35">
        <v>0</v>
      </c>
      <c r="W35">
        <v>0</v>
      </c>
      <c r="X35">
        <v>0</v>
      </c>
      <c r="Y35">
        <v>0</v>
      </c>
      <c r="Z35">
        <v>0.25</v>
      </c>
      <c r="AA35">
        <v>0.25</v>
      </c>
      <c r="AB35">
        <v>0.25</v>
      </c>
      <c r="AC35">
        <v>0.25</v>
      </c>
      <c r="AD35">
        <v>0.25</v>
      </c>
      <c r="AE35">
        <v>0.25</v>
      </c>
      <c r="AF35">
        <v>0.25</v>
      </c>
      <c r="AG35">
        <v>0.25</v>
      </c>
      <c r="AH35">
        <v>0.25</v>
      </c>
      <c r="AI35">
        <v>0.25</v>
      </c>
      <c r="AJ35">
        <v>0.25</v>
      </c>
      <c r="AK35">
        <v>0.25</v>
      </c>
      <c r="AL35">
        <v>0.25</v>
      </c>
      <c r="AM35">
        <v>0.25</v>
      </c>
      <c r="AN35">
        <v>0.25</v>
      </c>
      <c r="AO35">
        <v>0.25</v>
      </c>
      <c r="AP35">
        <v>0.25</v>
      </c>
      <c r="AQ35">
        <v>0.25</v>
      </c>
      <c r="AR35">
        <v>0.25</v>
      </c>
      <c r="AS35">
        <v>0.25</v>
      </c>
      <c r="AT35">
        <v>0.25</v>
      </c>
      <c r="AU35">
        <v>0.25</v>
      </c>
      <c r="AV35">
        <v>0.25</v>
      </c>
      <c r="AW35">
        <v>0.25</v>
      </c>
      <c r="AX35">
        <v>0.25</v>
      </c>
      <c r="AY35">
        <v>0.25</v>
      </c>
      <c r="AZ35">
        <v>0.25</v>
      </c>
      <c r="BA35">
        <v>0.25</v>
      </c>
      <c r="BB35">
        <v>0.25</v>
      </c>
      <c r="BC35">
        <v>0.25</v>
      </c>
      <c r="BD35">
        <v>0.25</v>
      </c>
      <c r="BE35">
        <v>0.25</v>
      </c>
      <c r="BF35">
        <v>0.25</v>
      </c>
      <c r="BG35">
        <v>0.25</v>
      </c>
      <c r="BH35">
        <v>0.25</v>
      </c>
      <c r="BI35">
        <v>0.25</v>
      </c>
      <c r="BJ35">
        <v>0.25</v>
      </c>
      <c r="BK35">
        <v>0.25</v>
      </c>
      <c r="BL35">
        <v>0.25</v>
      </c>
      <c r="BM35">
        <v>0.25</v>
      </c>
      <c r="BN35">
        <v>0.25</v>
      </c>
      <c r="BO35">
        <v>0.25</v>
      </c>
      <c r="BP35">
        <v>0.25</v>
      </c>
      <c r="BQ35">
        <v>0.25</v>
      </c>
      <c r="BR35">
        <v>0.25</v>
      </c>
      <c r="BS35">
        <v>0.25</v>
      </c>
      <c r="BT35">
        <v>0.25</v>
      </c>
      <c r="BU35">
        <v>0.25</v>
      </c>
      <c r="BV35">
        <v>0.25</v>
      </c>
      <c r="BW35">
        <v>0.25</v>
      </c>
      <c r="BX35">
        <v>0.25</v>
      </c>
      <c r="BY35">
        <v>0.25</v>
      </c>
      <c r="BZ35">
        <v>0.25</v>
      </c>
    </row>
    <row r="36" spans="1:78">
      <c r="A36" s="86"/>
      <c r="K36" t="s">
        <v>1172</v>
      </c>
      <c r="L36" t="s">
        <v>5143</v>
      </c>
      <c r="M36" t="s">
        <v>38</v>
      </c>
      <c r="N36" t="s">
        <v>35</v>
      </c>
      <c r="O36" t="s">
        <v>2608</v>
      </c>
      <c r="P36">
        <v>0</v>
      </c>
      <c r="Q36">
        <v>0</v>
      </c>
      <c r="R36">
        <v>0</v>
      </c>
      <c r="S36">
        <v>0</v>
      </c>
      <c r="T36">
        <v>0</v>
      </c>
      <c r="U36">
        <v>0</v>
      </c>
      <c r="V36">
        <v>0</v>
      </c>
      <c r="W36">
        <v>0</v>
      </c>
      <c r="X36">
        <v>0</v>
      </c>
      <c r="Y36">
        <v>0</v>
      </c>
      <c r="Z36">
        <v>0.25</v>
      </c>
      <c r="AA36">
        <v>0.25</v>
      </c>
      <c r="AB36">
        <v>0.25</v>
      </c>
      <c r="AC36">
        <v>0.25</v>
      </c>
      <c r="AD36">
        <v>0.25</v>
      </c>
      <c r="AE36">
        <v>0.25</v>
      </c>
      <c r="AF36">
        <v>0.25</v>
      </c>
      <c r="AG36">
        <v>0.25</v>
      </c>
      <c r="AH36">
        <v>0.25</v>
      </c>
      <c r="AI36">
        <v>0.25</v>
      </c>
      <c r="AJ36">
        <v>0.25</v>
      </c>
      <c r="AK36">
        <v>0.25</v>
      </c>
      <c r="AL36">
        <v>0.25</v>
      </c>
      <c r="AM36">
        <v>0.25</v>
      </c>
      <c r="AN36">
        <v>0.25</v>
      </c>
      <c r="AO36">
        <v>0.25</v>
      </c>
      <c r="AP36">
        <v>0.25</v>
      </c>
      <c r="AQ36">
        <v>0.25</v>
      </c>
      <c r="AR36">
        <v>0.25</v>
      </c>
      <c r="AS36">
        <v>0.25</v>
      </c>
      <c r="AT36">
        <v>0.25</v>
      </c>
      <c r="AU36">
        <v>0.25</v>
      </c>
      <c r="AV36">
        <v>0.25</v>
      </c>
      <c r="AW36">
        <v>0.25</v>
      </c>
      <c r="AX36">
        <v>0.25</v>
      </c>
      <c r="AY36">
        <v>0.25</v>
      </c>
      <c r="AZ36">
        <v>0.25</v>
      </c>
      <c r="BA36">
        <v>0.25</v>
      </c>
      <c r="BB36">
        <v>0.25</v>
      </c>
      <c r="BC36">
        <v>0.25</v>
      </c>
      <c r="BD36">
        <v>0.25</v>
      </c>
      <c r="BE36">
        <v>0.25</v>
      </c>
      <c r="BF36">
        <v>0.25</v>
      </c>
      <c r="BG36">
        <v>0.25</v>
      </c>
      <c r="BH36">
        <v>0.25</v>
      </c>
      <c r="BI36">
        <v>0.25</v>
      </c>
      <c r="BJ36">
        <v>0.25</v>
      </c>
      <c r="BK36">
        <v>0.25</v>
      </c>
      <c r="BL36">
        <v>0.25</v>
      </c>
      <c r="BM36">
        <v>0.25</v>
      </c>
      <c r="BN36">
        <v>0.25</v>
      </c>
      <c r="BO36">
        <v>0.25</v>
      </c>
      <c r="BP36">
        <v>0.25</v>
      </c>
      <c r="BQ36">
        <v>0.25</v>
      </c>
      <c r="BR36">
        <v>0.25</v>
      </c>
      <c r="BS36">
        <v>0.25</v>
      </c>
      <c r="BT36">
        <v>0.25</v>
      </c>
      <c r="BU36">
        <v>0.25</v>
      </c>
      <c r="BV36">
        <v>0.25</v>
      </c>
      <c r="BW36">
        <v>0.25</v>
      </c>
      <c r="BX36">
        <v>0.25</v>
      </c>
      <c r="BY36">
        <v>0.25</v>
      </c>
      <c r="BZ36">
        <v>0.25</v>
      </c>
    </row>
    <row r="37" spans="1:78">
      <c r="A37" s="86" t="s">
        <v>1148</v>
      </c>
      <c r="J37">
        <f>8*K22</f>
        <v>1.9849554261576131E-2</v>
      </c>
      <c r="K37" t="s">
        <v>1173</v>
      </c>
      <c r="L37" t="s">
        <v>5150</v>
      </c>
      <c r="M37" t="s">
        <v>38</v>
      </c>
      <c r="N37" t="s">
        <v>35</v>
      </c>
      <c r="O37" t="s">
        <v>2608</v>
      </c>
      <c r="P37">
        <v>0</v>
      </c>
      <c r="Q37">
        <v>0</v>
      </c>
      <c r="R37">
        <v>0</v>
      </c>
      <c r="S37">
        <v>0</v>
      </c>
      <c r="T37">
        <v>0</v>
      </c>
      <c r="U37">
        <v>0</v>
      </c>
      <c r="V37">
        <v>0</v>
      </c>
      <c r="W37">
        <v>0</v>
      </c>
      <c r="X37">
        <v>0</v>
      </c>
      <c r="Y37">
        <v>0</v>
      </c>
      <c r="Z37">
        <v>0</v>
      </c>
      <c r="AA37">
        <v>0</v>
      </c>
      <c r="AB37">
        <v>0</v>
      </c>
      <c r="AC37">
        <v>0</v>
      </c>
      <c r="AD37">
        <v>0</v>
      </c>
      <c r="AE37">
        <v>0</v>
      </c>
      <c r="AF37">
        <v>0</v>
      </c>
      <c r="AG37">
        <v>0.5</v>
      </c>
      <c r="AH37">
        <v>0.5</v>
      </c>
      <c r="AI37">
        <v>0.5</v>
      </c>
      <c r="AJ37">
        <v>0.5</v>
      </c>
      <c r="AK37">
        <v>0.5</v>
      </c>
      <c r="AL37">
        <v>0.5</v>
      </c>
      <c r="AM37">
        <v>0.5</v>
      </c>
      <c r="AN37">
        <v>0.5</v>
      </c>
      <c r="AO37">
        <v>0.5</v>
      </c>
      <c r="AP37">
        <v>0.5</v>
      </c>
      <c r="AQ37">
        <v>0.5</v>
      </c>
      <c r="AR37">
        <v>0.5</v>
      </c>
      <c r="AS37">
        <v>0.5</v>
      </c>
      <c r="AT37">
        <v>0.5</v>
      </c>
      <c r="AU37">
        <v>0.5</v>
      </c>
      <c r="AV37">
        <v>0.5</v>
      </c>
      <c r="AW37">
        <v>0.5</v>
      </c>
      <c r="AX37">
        <v>0.5</v>
      </c>
      <c r="AY37">
        <v>0.5</v>
      </c>
      <c r="AZ37">
        <v>0.5</v>
      </c>
      <c r="BA37">
        <v>0.5</v>
      </c>
      <c r="BB37">
        <v>0.5</v>
      </c>
      <c r="BC37">
        <v>0.5</v>
      </c>
      <c r="BD37">
        <v>0.5</v>
      </c>
      <c r="BE37">
        <v>0.5</v>
      </c>
      <c r="BF37">
        <v>0.5</v>
      </c>
      <c r="BG37">
        <v>0.5</v>
      </c>
      <c r="BH37">
        <v>0.5</v>
      </c>
      <c r="BI37">
        <v>0.5</v>
      </c>
      <c r="BJ37">
        <v>0.5</v>
      </c>
      <c r="BK37">
        <v>0.5</v>
      </c>
      <c r="BL37">
        <v>0.5</v>
      </c>
      <c r="BM37">
        <v>0.5</v>
      </c>
      <c r="BN37">
        <v>0.5</v>
      </c>
      <c r="BO37">
        <v>0.5</v>
      </c>
      <c r="BP37">
        <v>0.5</v>
      </c>
      <c r="BQ37">
        <v>0.5</v>
      </c>
      <c r="BR37">
        <v>0.5</v>
      </c>
      <c r="BS37">
        <v>0.5</v>
      </c>
      <c r="BT37">
        <v>0.5</v>
      </c>
      <c r="BU37">
        <v>0.5</v>
      </c>
      <c r="BV37">
        <v>0.5</v>
      </c>
      <c r="BW37">
        <v>0.5</v>
      </c>
      <c r="BX37">
        <v>0.5</v>
      </c>
      <c r="BY37">
        <v>0.5</v>
      </c>
      <c r="BZ37">
        <v>0.5</v>
      </c>
    </row>
    <row r="38" spans="1:78">
      <c r="A38" s="86"/>
      <c r="K38" t="s">
        <v>1173</v>
      </c>
      <c r="L38" t="s">
        <v>5155</v>
      </c>
      <c r="M38" t="s">
        <v>38</v>
      </c>
      <c r="N38" t="s">
        <v>35</v>
      </c>
      <c r="O38" t="s">
        <v>2608</v>
      </c>
      <c r="P38">
        <v>0</v>
      </c>
      <c r="Q38">
        <v>0</v>
      </c>
      <c r="R38">
        <v>0</v>
      </c>
      <c r="S38">
        <v>0</v>
      </c>
      <c r="T38">
        <v>0</v>
      </c>
      <c r="U38">
        <v>0</v>
      </c>
      <c r="V38">
        <v>0</v>
      </c>
      <c r="W38">
        <v>0</v>
      </c>
      <c r="X38">
        <v>0</v>
      </c>
      <c r="Y38">
        <v>0</v>
      </c>
      <c r="Z38">
        <v>0</v>
      </c>
      <c r="AA38">
        <v>0</v>
      </c>
      <c r="AB38">
        <v>0</v>
      </c>
      <c r="AC38">
        <v>0</v>
      </c>
      <c r="AD38">
        <v>0</v>
      </c>
      <c r="AE38">
        <v>0</v>
      </c>
      <c r="AF38">
        <v>0</v>
      </c>
      <c r="AG38">
        <v>0.25</v>
      </c>
      <c r="AH38">
        <v>0.25</v>
      </c>
      <c r="AI38">
        <v>0.25</v>
      </c>
      <c r="AJ38">
        <v>0.25</v>
      </c>
      <c r="AK38">
        <v>0.25</v>
      </c>
      <c r="AL38">
        <v>0.25</v>
      </c>
      <c r="AM38">
        <v>0.25</v>
      </c>
      <c r="AN38">
        <v>0.25</v>
      </c>
      <c r="AO38">
        <v>0.25</v>
      </c>
      <c r="AP38">
        <v>0.25</v>
      </c>
      <c r="AQ38">
        <v>0.25</v>
      </c>
      <c r="AR38">
        <v>0.25</v>
      </c>
      <c r="AS38">
        <v>0.25</v>
      </c>
      <c r="AT38">
        <v>0.25</v>
      </c>
      <c r="AU38">
        <v>0.25</v>
      </c>
      <c r="AV38">
        <v>0.25</v>
      </c>
      <c r="AW38">
        <v>0.25</v>
      </c>
      <c r="AX38">
        <v>0.25</v>
      </c>
      <c r="AY38">
        <v>0.25</v>
      </c>
      <c r="AZ38">
        <v>0.25</v>
      </c>
      <c r="BA38">
        <v>0.25</v>
      </c>
      <c r="BB38">
        <v>0.25</v>
      </c>
      <c r="BC38">
        <v>0.25</v>
      </c>
      <c r="BD38">
        <v>0.25</v>
      </c>
      <c r="BE38">
        <v>0.25</v>
      </c>
      <c r="BF38">
        <v>0.25</v>
      </c>
      <c r="BG38">
        <v>0.25</v>
      </c>
      <c r="BH38">
        <v>0.25</v>
      </c>
      <c r="BI38">
        <v>0.25</v>
      </c>
      <c r="BJ38">
        <v>0.25</v>
      </c>
      <c r="BK38">
        <v>0.25</v>
      </c>
      <c r="BL38">
        <v>0.25</v>
      </c>
      <c r="BM38">
        <v>0.25</v>
      </c>
      <c r="BN38">
        <v>0.25</v>
      </c>
      <c r="BO38">
        <v>0.25</v>
      </c>
      <c r="BP38">
        <v>0.25</v>
      </c>
      <c r="BQ38">
        <v>0.25</v>
      </c>
      <c r="BR38">
        <v>0.25</v>
      </c>
      <c r="BS38">
        <v>0.25</v>
      </c>
      <c r="BT38">
        <v>0.25</v>
      </c>
      <c r="BU38">
        <v>0.25</v>
      </c>
      <c r="BV38">
        <v>0.25</v>
      </c>
      <c r="BW38">
        <v>0.25</v>
      </c>
      <c r="BX38">
        <v>0.25</v>
      </c>
      <c r="BY38">
        <v>0.25</v>
      </c>
      <c r="BZ38">
        <v>0.25</v>
      </c>
    </row>
    <row r="39" spans="1:78">
      <c r="A39" s="86"/>
      <c r="K39" t="s">
        <v>1173</v>
      </c>
      <c r="L39" t="s">
        <v>5175</v>
      </c>
      <c r="M39" t="s">
        <v>38</v>
      </c>
      <c r="N39" t="s">
        <v>35</v>
      </c>
      <c r="O39" t="s">
        <v>2608</v>
      </c>
      <c r="P39">
        <v>0</v>
      </c>
      <c r="Q39">
        <v>0</v>
      </c>
      <c r="R39">
        <v>0</v>
      </c>
      <c r="S39">
        <v>0</v>
      </c>
      <c r="T39">
        <v>0</v>
      </c>
      <c r="U39">
        <v>0</v>
      </c>
      <c r="V39">
        <v>0</v>
      </c>
      <c r="W39">
        <v>0</v>
      </c>
      <c r="X39">
        <v>0</v>
      </c>
      <c r="Y39">
        <v>0</v>
      </c>
      <c r="Z39">
        <v>0</v>
      </c>
      <c r="AA39">
        <v>0</v>
      </c>
      <c r="AB39">
        <v>0</v>
      </c>
      <c r="AC39">
        <v>0</v>
      </c>
      <c r="AD39">
        <v>0</v>
      </c>
      <c r="AE39">
        <v>0</v>
      </c>
      <c r="AF39">
        <v>0</v>
      </c>
      <c r="AG39">
        <v>0.25</v>
      </c>
      <c r="AH39">
        <v>0.25</v>
      </c>
      <c r="AI39">
        <v>0.25</v>
      </c>
      <c r="AJ39">
        <v>0.25</v>
      </c>
      <c r="AK39">
        <v>0.25</v>
      </c>
      <c r="AL39">
        <v>0.25</v>
      </c>
      <c r="AM39">
        <v>0.25</v>
      </c>
      <c r="AN39">
        <v>0.25</v>
      </c>
      <c r="AO39">
        <v>0.25</v>
      </c>
      <c r="AP39">
        <v>0.25</v>
      </c>
      <c r="AQ39">
        <v>0.25</v>
      </c>
      <c r="AR39">
        <v>0.25</v>
      </c>
      <c r="AS39">
        <v>0.25</v>
      </c>
      <c r="AT39">
        <v>0.25</v>
      </c>
      <c r="AU39">
        <v>0.25</v>
      </c>
      <c r="AV39">
        <v>0.25</v>
      </c>
      <c r="AW39">
        <v>0.25</v>
      </c>
      <c r="AX39">
        <v>0.25</v>
      </c>
      <c r="AY39">
        <v>0.25</v>
      </c>
      <c r="AZ39">
        <v>0.25</v>
      </c>
      <c r="BA39">
        <v>0.25</v>
      </c>
      <c r="BB39">
        <v>0.25</v>
      </c>
      <c r="BC39">
        <v>0.25</v>
      </c>
      <c r="BD39">
        <v>0.25</v>
      </c>
      <c r="BE39">
        <v>0.25</v>
      </c>
      <c r="BF39">
        <v>0.25</v>
      </c>
      <c r="BG39">
        <v>0.25</v>
      </c>
      <c r="BH39">
        <v>0.25</v>
      </c>
      <c r="BI39">
        <v>0.25</v>
      </c>
      <c r="BJ39">
        <v>0.25</v>
      </c>
      <c r="BK39">
        <v>0.25</v>
      </c>
      <c r="BL39">
        <v>0.25</v>
      </c>
      <c r="BM39">
        <v>0.25</v>
      </c>
      <c r="BN39">
        <v>0.25</v>
      </c>
      <c r="BO39">
        <v>0.25</v>
      </c>
      <c r="BP39">
        <v>0.25</v>
      </c>
      <c r="BQ39">
        <v>0.25</v>
      </c>
      <c r="BR39">
        <v>0.25</v>
      </c>
      <c r="BS39">
        <v>0.25</v>
      </c>
      <c r="BT39">
        <v>0.25</v>
      </c>
      <c r="BU39">
        <v>0.25</v>
      </c>
      <c r="BV39">
        <v>0.25</v>
      </c>
      <c r="BW39">
        <v>0.25</v>
      </c>
      <c r="BX39">
        <v>0.25</v>
      </c>
      <c r="BY39">
        <v>0.25</v>
      </c>
      <c r="BZ39">
        <v>0.25</v>
      </c>
    </row>
    <row r="40" spans="1:78">
      <c r="A40" s="86" t="s">
        <v>1148</v>
      </c>
    </row>
    <row r="41" spans="1:78">
      <c r="A41" s="86" t="s">
        <v>1148</v>
      </c>
      <c r="P41" s="87"/>
    </row>
    <row r="42" spans="1:78">
      <c r="A42" s="86" t="s">
        <v>1148</v>
      </c>
    </row>
    <row r="43" spans="1:78">
      <c r="A43" s="86" t="s">
        <v>1148</v>
      </c>
    </row>
    <row r="44" spans="1:78">
      <c r="A44" s="86" t="s">
        <v>1148</v>
      </c>
    </row>
    <row r="45" spans="1:78">
      <c r="A45" s="86" t="s">
        <v>1148</v>
      </c>
    </row>
    <row r="46" spans="1:78">
      <c r="A46" s="86" t="s">
        <v>1148</v>
      </c>
    </row>
    <row r="47" spans="1:78">
      <c r="A47" s="86" t="s">
        <v>1148</v>
      </c>
    </row>
    <row r="48" spans="1:78">
      <c r="A48" s="86" t="s">
        <v>1148</v>
      </c>
    </row>
    <row r="49" spans="2:2">
      <c r="B49" s="78"/>
    </row>
  </sheetData>
  <pageMargins left="0.7" right="0.7" top="0.75" bottom="0.75" header="0.3" footer="0.3"/>
  <tableParts count="2">
    <tablePart r:id="rId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D40AB-F550-454B-AE5B-2058982D0721}">
  <sheetPr codeName="Sheet23">
    <tabColor theme="2" tint="-9.9978637043366805E-2"/>
  </sheetPr>
  <dimension ref="A1:BZ66"/>
  <sheetViews>
    <sheetView topLeftCell="A23" workbookViewId="0">
      <selection activeCell="A23" sqref="A1:XFD1048576"/>
    </sheetView>
  </sheetViews>
  <sheetFormatPr defaultRowHeight="14.5"/>
  <cols>
    <col min="1" max="1" width="11.453125" bestFit="1" customWidth="1"/>
    <col min="2" max="2" width="22.81640625" customWidth="1"/>
    <col min="3" max="3" width="7.90625" bestFit="1" customWidth="1"/>
    <col min="4" max="4" width="11.453125" bestFit="1" customWidth="1"/>
    <col min="5" max="5" width="13.36328125" bestFit="1" customWidth="1"/>
    <col min="6" max="6" width="7.6328125" bestFit="1" customWidth="1"/>
    <col min="7" max="7" width="11.1796875" customWidth="1"/>
    <col min="8" max="8" width="13.453125" customWidth="1"/>
    <col min="9" max="9" width="18.26953125" bestFit="1" customWidth="1"/>
    <col min="10" max="10" width="43.54296875" customWidth="1"/>
    <col min="11" max="11" width="16.36328125" bestFit="1" customWidth="1"/>
    <col min="12" max="12" width="18.54296875" bestFit="1" customWidth="1"/>
    <col min="13" max="13" width="12.54296875" bestFit="1" customWidth="1"/>
    <col min="14" max="14" width="11.26953125" bestFit="1" customWidth="1"/>
    <col min="15" max="15" width="9.08984375" bestFit="1" customWidth="1"/>
    <col min="16" max="16" width="12.36328125" bestFit="1" customWidth="1"/>
    <col min="17" max="17" width="12.08984375" bestFit="1" customWidth="1"/>
    <col min="18" max="19" width="12.36328125" bestFit="1" customWidth="1"/>
    <col min="20" max="24" width="12.6328125" bestFit="1" customWidth="1"/>
    <col min="25" max="25" width="12.54296875" bestFit="1" customWidth="1"/>
    <col min="26" max="27" width="12.6328125" bestFit="1" customWidth="1"/>
    <col min="28" max="28" width="12.36328125" bestFit="1" customWidth="1"/>
    <col min="29" max="29" width="12.08984375" bestFit="1" customWidth="1"/>
    <col min="30" max="31" width="12.36328125" bestFit="1" customWidth="1"/>
    <col min="32" max="36" width="12.6328125" bestFit="1" customWidth="1"/>
    <col min="37" max="37" width="12.54296875" bestFit="1" customWidth="1"/>
    <col min="38" max="39" width="12.6328125" bestFit="1" customWidth="1"/>
    <col min="40" max="40" width="12.36328125" bestFit="1" customWidth="1"/>
    <col min="41" max="41" width="12.08984375" bestFit="1" customWidth="1"/>
    <col min="42" max="43" width="12.36328125" bestFit="1" customWidth="1"/>
    <col min="44" max="48" width="12.6328125" bestFit="1" customWidth="1"/>
    <col min="49" max="49" width="12.54296875" bestFit="1" customWidth="1"/>
    <col min="50" max="51" width="12.6328125" bestFit="1" customWidth="1"/>
    <col min="52" max="52" width="12.36328125" bestFit="1" customWidth="1"/>
    <col min="53" max="53" width="12.08984375" bestFit="1" customWidth="1"/>
    <col min="54" max="54" width="12.36328125" bestFit="1" customWidth="1"/>
    <col min="55" max="55" width="12.26953125" bestFit="1" customWidth="1"/>
    <col min="56" max="60" width="12.54296875" bestFit="1" customWidth="1"/>
    <col min="61" max="61" width="12.36328125" bestFit="1" customWidth="1"/>
    <col min="62" max="63" width="12.54296875" bestFit="1" customWidth="1"/>
    <col min="64" max="64" width="12.26953125" bestFit="1" customWidth="1"/>
    <col min="65" max="65" width="12" bestFit="1" customWidth="1"/>
    <col min="66" max="66" width="12.26953125" bestFit="1" customWidth="1"/>
    <col min="67" max="67" width="12.36328125" bestFit="1" customWidth="1"/>
    <col min="68" max="72" width="12.6328125" bestFit="1" customWidth="1"/>
    <col min="73" max="73" width="12.54296875" bestFit="1" customWidth="1"/>
    <col min="74" max="75" width="12.6328125" bestFit="1" customWidth="1"/>
    <col min="76" max="76" width="12.36328125" bestFit="1" customWidth="1"/>
    <col min="77" max="77" width="12.08984375" bestFit="1" customWidth="1"/>
    <col min="78" max="78" width="12.36328125" bestFit="1" customWidth="1"/>
  </cols>
  <sheetData>
    <row r="1" spans="1:78" ht="15" thickBot="1"/>
    <row r="2" spans="1:78" ht="15" thickBot="1">
      <c r="B2" s="80" t="s">
        <v>7483</v>
      </c>
      <c r="C2" s="72"/>
      <c r="P2" s="1">
        <v>45200</v>
      </c>
      <c r="Q2" s="1">
        <v>45231</v>
      </c>
      <c r="R2" s="1">
        <v>45261</v>
      </c>
      <c r="S2" s="1">
        <v>45292</v>
      </c>
      <c r="T2" s="1">
        <v>45323</v>
      </c>
      <c r="U2" s="1">
        <v>45352</v>
      </c>
      <c r="V2" s="1">
        <v>45383</v>
      </c>
      <c r="W2" s="1">
        <v>45413</v>
      </c>
      <c r="X2" s="1">
        <v>45444</v>
      </c>
      <c r="Y2" s="1">
        <v>45474</v>
      </c>
      <c r="Z2" s="1">
        <v>45505</v>
      </c>
      <c r="AA2" s="1">
        <v>45536</v>
      </c>
      <c r="AB2" s="1">
        <v>45566</v>
      </c>
      <c r="AC2" s="1">
        <v>45597</v>
      </c>
      <c r="AD2" s="1">
        <v>45627</v>
      </c>
      <c r="AE2" s="1">
        <v>45658</v>
      </c>
      <c r="AF2" s="1">
        <v>45689</v>
      </c>
      <c r="AG2" s="1">
        <v>45717</v>
      </c>
      <c r="AH2" s="1">
        <v>45748</v>
      </c>
      <c r="AI2" s="1">
        <v>45778</v>
      </c>
      <c r="AJ2" s="1">
        <v>45809</v>
      </c>
      <c r="AK2" s="1">
        <v>45839</v>
      </c>
      <c r="AL2" s="1">
        <v>45870</v>
      </c>
      <c r="AM2" s="1">
        <v>45901</v>
      </c>
      <c r="AN2" s="1">
        <v>45931</v>
      </c>
      <c r="AO2" s="1">
        <v>45962</v>
      </c>
      <c r="AP2" s="1">
        <v>45992</v>
      </c>
      <c r="AQ2" s="1">
        <v>46023</v>
      </c>
      <c r="AR2" s="1">
        <v>46054</v>
      </c>
      <c r="AS2" s="1">
        <v>46082</v>
      </c>
      <c r="AT2" s="1">
        <v>46113</v>
      </c>
      <c r="AU2" s="1">
        <v>46143</v>
      </c>
      <c r="AV2" s="1">
        <v>46174</v>
      </c>
      <c r="AW2" s="1">
        <v>46204</v>
      </c>
      <c r="AX2" s="1">
        <v>46235</v>
      </c>
      <c r="AY2" s="1">
        <v>46266</v>
      </c>
      <c r="AZ2" s="1">
        <v>46296</v>
      </c>
      <c r="BA2" s="1">
        <v>46327</v>
      </c>
      <c r="BB2" s="1">
        <v>46357</v>
      </c>
      <c r="BC2" s="1">
        <v>46388</v>
      </c>
      <c r="BD2" s="1">
        <v>46419</v>
      </c>
      <c r="BE2" s="1">
        <v>46447</v>
      </c>
      <c r="BF2" s="1">
        <v>46478</v>
      </c>
      <c r="BG2" s="1">
        <v>46508</v>
      </c>
      <c r="BH2" s="1">
        <v>46539</v>
      </c>
      <c r="BI2" s="1">
        <v>46569</v>
      </c>
      <c r="BJ2" s="1">
        <v>46600</v>
      </c>
      <c r="BK2" s="1">
        <v>46631</v>
      </c>
      <c r="BL2" s="1">
        <v>46661</v>
      </c>
      <c r="BM2" s="1">
        <v>46692</v>
      </c>
      <c r="BN2" s="1">
        <v>46722</v>
      </c>
      <c r="BO2" s="1">
        <v>46753</v>
      </c>
      <c r="BP2" s="1">
        <v>46784</v>
      </c>
      <c r="BQ2" s="1">
        <v>46813</v>
      </c>
      <c r="BR2" s="1">
        <v>46844</v>
      </c>
      <c r="BS2" s="1">
        <v>46874</v>
      </c>
      <c r="BT2" s="1">
        <v>46905</v>
      </c>
      <c r="BU2" s="1">
        <v>46935</v>
      </c>
      <c r="BV2" s="1">
        <v>46966</v>
      </c>
      <c r="BW2" s="1">
        <v>46997</v>
      </c>
      <c r="BX2" s="1">
        <v>47027</v>
      </c>
      <c r="BY2" s="1">
        <v>47058</v>
      </c>
      <c r="BZ2" s="1">
        <v>47088</v>
      </c>
    </row>
    <row r="3" spans="1:78" ht="29.5" thickBot="1">
      <c r="B3" s="5" t="s">
        <v>56</v>
      </c>
      <c r="C3" s="6" t="s">
        <v>42</v>
      </c>
      <c r="D3" s="6" t="s">
        <v>39</v>
      </c>
      <c r="E3" s="6" t="s">
        <v>2589</v>
      </c>
      <c r="F3" s="6" t="s">
        <v>2609</v>
      </c>
      <c r="G3" s="6" t="s">
        <v>2610</v>
      </c>
      <c r="H3" s="5" t="s">
        <v>57</v>
      </c>
      <c r="I3" s="4" t="s">
        <v>55</v>
      </c>
      <c r="J3" s="5" t="s">
        <v>58</v>
      </c>
      <c r="K3" s="3" t="s">
        <v>16</v>
      </c>
      <c r="L3" s="3" t="s">
        <v>1</v>
      </c>
      <c r="M3" s="3" t="s">
        <v>26</v>
      </c>
      <c r="N3" s="3" t="s">
        <v>36</v>
      </c>
      <c r="O3" s="3" t="s">
        <v>2607</v>
      </c>
    </row>
    <row r="4" spans="1:78">
      <c r="A4" s="58">
        <v>45505</v>
      </c>
      <c r="B4" s="7" t="e">
        <f>+_xlfn.XLOOKUP(I4,#REF!,#REF!)</f>
        <v>#REF!</v>
      </c>
      <c r="C4" s="8">
        <v>1</v>
      </c>
      <c r="D4" s="8" t="str">
        <f>+LEFT(I4,11)</f>
        <v>01-MK-25-10</v>
      </c>
      <c r="E4" s="58">
        <v>45352</v>
      </c>
      <c r="F4" s="59"/>
      <c r="G4" s="59"/>
      <c r="H4" s="9" t="s">
        <v>37</v>
      </c>
      <c r="I4" s="7" t="s">
        <v>534</v>
      </c>
      <c r="J4" s="7" t="str">
        <f>+_xlfn.XLOOKUP(I4,'R4'!B:B,'R4'!C:C)</f>
        <v>AMR - BEKO LODER - 4×4 - JCB 4 CX - EŞİT TEKER</v>
      </c>
      <c r="P4">
        <f>+IF(P$2&gt;=$E4,1,0)</f>
        <v>0</v>
      </c>
      <c r="Q4">
        <f t="shared" ref="Q4:BZ4" si="0">+IF(Q$2&gt;=$E4,1,0)</f>
        <v>0</v>
      </c>
      <c r="R4">
        <f t="shared" si="0"/>
        <v>0</v>
      </c>
      <c r="S4">
        <f t="shared" si="0"/>
        <v>0</v>
      </c>
      <c r="T4">
        <f t="shared" si="0"/>
        <v>0</v>
      </c>
      <c r="U4">
        <f t="shared" si="0"/>
        <v>1</v>
      </c>
      <c r="V4">
        <f t="shared" si="0"/>
        <v>1</v>
      </c>
      <c r="W4">
        <f t="shared" si="0"/>
        <v>1</v>
      </c>
      <c r="X4">
        <f t="shared" si="0"/>
        <v>1</v>
      </c>
      <c r="Y4">
        <f t="shared" si="0"/>
        <v>1</v>
      </c>
      <c r="Z4">
        <f t="shared" si="0"/>
        <v>1</v>
      </c>
      <c r="AA4">
        <f t="shared" si="0"/>
        <v>1</v>
      </c>
      <c r="AB4">
        <f t="shared" si="0"/>
        <v>1</v>
      </c>
      <c r="AC4">
        <f t="shared" si="0"/>
        <v>1</v>
      </c>
      <c r="AD4">
        <f t="shared" si="0"/>
        <v>1</v>
      </c>
      <c r="AE4">
        <f t="shared" si="0"/>
        <v>1</v>
      </c>
      <c r="AF4">
        <f t="shared" si="0"/>
        <v>1</v>
      </c>
      <c r="AG4">
        <f t="shared" si="0"/>
        <v>1</v>
      </c>
      <c r="AH4">
        <f t="shared" si="0"/>
        <v>1</v>
      </c>
      <c r="AI4">
        <f t="shared" si="0"/>
        <v>1</v>
      </c>
      <c r="AJ4">
        <f t="shared" si="0"/>
        <v>1</v>
      </c>
      <c r="AK4">
        <f t="shared" si="0"/>
        <v>1</v>
      </c>
      <c r="AL4">
        <f t="shared" si="0"/>
        <v>1</v>
      </c>
      <c r="AM4">
        <f t="shared" si="0"/>
        <v>1</v>
      </c>
      <c r="AN4">
        <f t="shared" si="0"/>
        <v>1</v>
      </c>
      <c r="AO4">
        <f t="shared" si="0"/>
        <v>1</v>
      </c>
      <c r="AP4">
        <f t="shared" si="0"/>
        <v>1</v>
      </c>
      <c r="AQ4">
        <f t="shared" si="0"/>
        <v>1</v>
      </c>
      <c r="AR4">
        <f t="shared" si="0"/>
        <v>1</v>
      </c>
      <c r="AS4">
        <f t="shared" si="0"/>
        <v>1</v>
      </c>
      <c r="AT4">
        <f t="shared" si="0"/>
        <v>1</v>
      </c>
      <c r="AU4">
        <f t="shared" si="0"/>
        <v>1</v>
      </c>
      <c r="AV4">
        <f t="shared" si="0"/>
        <v>1</v>
      </c>
      <c r="AW4">
        <f t="shared" si="0"/>
        <v>1</v>
      </c>
      <c r="AX4">
        <f t="shared" si="0"/>
        <v>1</v>
      </c>
      <c r="AY4">
        <f t="shared" si="0"/>
        <v>1</v>
      </c>
      <c r="AZ4">
        <f t="shared" si="0"/>
        <v>1</v>
      </c>
      <c r="BA4">
        <f t="shared" si="0"/>
        <v>1</v>
      </c>
      <c r="BB4">
        <f t="shared" si="0"/>
        <v>1</v>
      </c>
      <c r="BC4">
        <f t="shared" si="0"/>
        <v>1</v>
      </c>
      <c r="BD4">
        <f t="shared" si="0"/>
        <v>1</v>
      </c>
      <c r="BE4">
        <f t="shared" si="0"/>
        <v>1</v>
      </c>
      <c r="BF4">
        <f t="shared" si="0"/>
        <v>1</v>
      </c>
      <c r="BG4">
        <f t="shared" si="0"/>
        <v>1</v>
      </c>
      <c r="BH4">
        <f t="shared" si="0"/>
        <v>1</v>
      </c>
      <c r="BI4">
        <f t="shared" si="0"/>
        <v>1</v>
      </c>
      <c r="BJ4">
        <f t="shared" si="0"/>
        <v>1</v>
      </c>
      <c r="BK4">
        <f t="shared" si="0"/>
        <v>1</v>
      </c>
      <c r="BL4">
        <f t="shared" si="0"/>
        <v>1</v>
      </c>
      <c r="BM4">
        <f t="shared" si="0"/>
        <v>1</v>
      </c>
      <c r="BN4">
        <f t="shared" si="0"/>
        <v>1</v>
      </c>
      <c r="BO4">
        <f t="shared" si="0"/>
        <v>1</v>
      </c>
      <c r="BP4">
        <f t="shared" si="0"/>
        <v>1</v>
      </c>
      <c r="BQ4">
        <f t="shared" si="0"/>
        <v>1</v>
      </c>
      <c r="BR4">
        <f t="shared" si="0"/>
        <v>1</v>
      </c>
      <c r="BS4">
        <f t="shared" si="0"/>
        <v>1</v>
      </c>
      <c r="BT4">
        <f t="shared" si="0"/>
        <v>1</v>
      </c>
      <c r="BU4">
        <f t="shared" si="0"/>
        <v>1</v>
      </c>
      <c r="BV4">
        <f t="shared" si="0"/>
        <v>1</v>
      </c>
      <c r="BW4">
        <f t="shared" si="0"/>
        <v>1</v>
      </c>
      <c r="BX4">
        <f t="shared" si="0"/>
        <v>1</v>
      </c>
      <c r="BY4">
        <f t="shared" si="0"/>
        <v>1</v>
      </c>
      <c r="BZ4">
        <f t="shared" si="0"/>
        <v>1</v>
      </c>
    </row>
    <row r="5" spans="1:78">
      <c r="A5" s="58">
        <v>45352</v>
      </c>
      <c r="B5" s="7" t="e">
        <f>+_xlfn.XLOOKUP(I5,#REF!,#REF!)</f>
        <v>#REF!</v>
      </c>
      <c r="C5" s="8">
        <v>1</v>
      </c>
      <c r="D5" s="8" t="s">
        <v>532</v>
      </c>
      <c r="E5" s="58">
        <v>45444</v>
      </c>
      <c r="F5" s="59"/>
      <c r="G5" s="59"/>
      <c r="H5" s="9" t="s">
        <v>37</v>
      </c>
      <c r="I5" s="66" t="s">
        <v>536</v>
      </c>
      <c r="J5" s="7" t="str">
        <f>+_xlfn.XLOOKUP(I5,'R4'!B:B,'R4'!C:C)</f>
        <v>AMR - BEKO LODER - 4×4 - JCB 4 CX - EŞİT TEKER</v>
      </c>
      <c r="P5">
        <f t="shared" ref="P5:AE19" si="1">+IF(P$2&gt;=$E5,1,0)</f>
        <v>0</v>
      </c>
      <c r="Q5">
        <f t="shared" si="1"/>
        <v>0</v>
      </c>
      <c r="R5">
        <f t="shared" si="1"/>
        <v>0</v>
      </c>
      <c r="S5">
        <f t="shared" si="1"/>
        <v>0</v>
      </c>
      <c r="T5">
        <f t="shared" si="1"/>
        <v>0</v>
      </c>
      <c r="U5">
        <f t="shared" si="1"/>
        <v>0</v>
      </c>
      <c r="V5">
        <f t="shared" si="1"/>
        <v>0</v>
      </c>
      <c r="W5">
        <f t="shared" si="1"/>
        <v>0</v>
      </c>
      <c r="X5">
        <f t="shared" si="1"/>
        <v>1</v>
      </c>
      <c r="Y5">
        <f t="shared" si="1"/>
        <v>1</v>
      </c>
      <c r="Z5">
        <f t="shared" si="1"/>
        <v>1</v>
      </c>
      <c r="AA5">
        <f t="shared" si="1"/>
        <v>1</v>
      </c>
      <c r="AB5">
        <f t="shared" si="1"/>
        <v>1</v>
      </c>
      <c r="AC5">
        <f t="shared" si="1"/>
        <v>1</v>
      </c>
      <c r="AD5">
        <f t="shared" si="1"/>
        <v>1</v>
      </c>
      <c r="AE5">
        <f t="shared" si="1"/>
        <v>1</v>
      </c>
      <c r="AF5">
        <f t="shared" ref="AF5:AU19" si="2">+IF(AF$2&gt;=$E5,1,0)</f>
        <v>1</v>
      </c>
      <c r="AG5">
        <f t="shared" si="2"/>
        <v>1</v>
      </c>
      <c r="AH5">
        <f t="shared" si="2"/>
        <v>1</v>
      </c>
      <c r="AI5">
        <f t="shared" si="2"/>
        <v>1</v>
      </c>
      <c r="AJ5">
        <f t="shared" si="2"/>
        <v>1</v>
      </c>
      <c r="AK5">
        <f t="shared" si="2"/>
        <v>1</v>
      </c>
      <c r="AL5">
        <f t="shared" si="2"/>
        <v>1</v>
      </c>
      <c r="AM5">
        <f t="shared" si="2"/>
        <v>1</v>
      </c>
      <c r="AN5">
        <f t="shared" si="2"/>
        <v>1</v>
      </c>
      <c r="AO5">
        <f t="shared" si="2"/>
        <v>1</v>
      </c>
      <c r="AP5">
        <f t="shared" si="2"/>
        <v>1</v>
      </c>
      <c r="AQ5">
        <f t="shared" si="2"/>
        <v>1</v>
      </c>
      <c r="AR5">
        <f t="shared" si="2"/>
        <v>1</v>
      </c>
      <c r="AS5">
        <f t="shared" si="2"/>
        <v>1</v>
      </c>
      <c r="AT5">
        <f t="shared" si="2"/>
        <v>1</v>
      </c>
      <c r="AU5">
        <f t="shared" si="2"/>
        <v>1</v>
      </c>
      <c r="AV5">
        <f t="shared" ref="AV5:BK19" si="3">+IF(AV$2&gt;=$E5,1,0)</f>
        <v>1</v>
      </c>
      <c r="AW5">
        <f t="shared" si="3"/>
        <v>1</v>
      </c>
      <c r="AX5">
        <f t="shared" si="3"/>
        <v>1</v>
      </c>
      <c r="AY5">
        <f t="shared" si="3"/>
        <v>1</v>
      </c>
      <c r="AZ5">
        <f t="shared" si="3"/>
        <v>1</v>
      </c>
      <c r="BA5">
        <f t="shared" si="3"/>
        <v>1</v>
      </c>
      <c r="BB5">
        <f t="shared" si="3"/>
        <v>1</v>
      </c>
      <c r="BC5">
        <f t="shared" si="3"/>
        <v>1</v>
      </c>
      <c r="BD5">
        <f t="shared" si="3"/>
        <v>1</v>
      </c>
      <c r="BE5">
        <f t="shared" si="3"/>
        <v>1</v>
      </c>
      <c r="BF5">
        <f t="shared" si="3"/>
        <v>1</v>
      </c>
      <c r="BG5">
        <f t="shared" si="3"/>
        <v>1</v>
      </c>
      <c r="BH5">
        <f t="shared" si="3"/>
        <v>1</v>
      </c>
      <c r="BI5">
        <f t="shared" si="3"/>
        <v>1</v>
      </c>
      <c r="BJ5">
        <f t="shared" si="3"/>
        <v>1</v>
      </c>
      <c r="BK5">
        <f t="shared" si="3"/>
        <v>1</v>
      </c>
      <c r="BL5">
        <f t="shared" ref="BL5:BZ19" si="4">+IF(BL$2&gt;=$E5,1,0)</f>
        <v>1</v>
      </c>
      <c r="BM5">
        <f t="shared" si="4"/>
        <v>1</v>
      </c>
      <c r="BN5">
        <f t="shared" si="4"/>
        <v>1</v>
      </c>
      <c r="BO5">
        <f t="shared" si="4"/>
        <v>1</v>
      </c>
      <c r="BP5">
        <f t="shared" si="4"/>
        <v>1</v>
      </c>
      <c r="BQ5">
        <f t="shared" si="4"/>
        <v>1</v>
      </c>
      <c r="BR5">
        <f t="shared" si="4"/>
        <v>1</v>
      </c>
      <c r="BS5">
        <f t="shared" si="4"/>
        <v>1</v>
      </c>
      <c r="BT5">
        <f t="shared" si="4"/>
        <v>1</v>
      </c>
      <c r="BU5">
        <f t="shared" si="4"/>
        <v>1</v>
      </c>
      <c r="BV5">
        <f t="shared" si="4"/>
        <v>1</v>
      </c>
      <c r="BW5">
        <f t="shared" si="4"/>
        <v>1</v>
      </c>
      <c r="BX5">
        <f t="shared" si="4"/>
        <v>1</v>
      </c>
      <c r="BY5">
        <f t="shared" si="4"/>
        <v>1</v>
      </c>
      <c r="BZ5">
        <f t="shared" si="4"/>
        <v>1</v>
      </c>
    </row>
    <row r="6" spans="1:78">
      <c r="A6" s="58">
        <v>45474</v>
      </c>
      <c r="B6" s="7" t="e">
        <f>+_xlfn.XLOOKUP(I6,#REF!,#REF!)</f>
        <v>#REF!</v>
      </c>
      <c r="C6" s="8">
        <v>1</v>
      </c>
      <c r="D6" s="8" t="s">
        <v>532</v>
      </c>
      <c r="E6" s="58">
        <v>45717</v>
      </c>
      <c r="F6" s="59"/>
      <c r="G6" s="59"/>
      <c r="H6" s="9" t="s">
        <v>37</v>
      </c>
      <c r="I6" s="66" t="s">
        <v>537</v>
      </c>
      <c r="J6" s="7" t="str">
        <f>+_xlfn.XLOOKUP(I6,'R4'!B:B,'R4'!C:C)</f>
        <v>AMR - BEKO LODER - 4×4 - JCB 4 CX - EŞİT TEKER</v>
      </c>
      <c r="P6">
        <f t="shared" si="1"/>
        <v>0</v>
      </c>
      <c r="Q6">
        <f t="shared" si="1"/>
        <v>0</v>
      </c>
      <c r="R6">
        <f t="shared" si="1"/>
        <v>0</v>
      </c>
      <c r="S6">
        <f t="shared" si="1"/>
        <v>0</v>
      </c>
      <c r="T6">
        <f t="shared" si="1"/>
        <v>0</v>
      </c>
      <c r="U6">
        <f t="shared" si="1"/>
        <v>0</v>
      </c>
      <c r="V6">
        <f t="shared" si="1"/>
        <v>0</v>
      </c>
      <c r="W6">
        <f t="shared" si="1"/>
        <v>0</v>
      </c>
      <c r="X6">
        <f t="shared" si="1"/>
        <v>0</v>
      </c>
      <c r="Y6">
        <f t="shared" si="1"/>
        <v>0</v>
      </c>
      <c r="Z6">
        <f t="shared" si="1"/>
        <v>0</v>
      </c>
      <c r="AA6">
        <f t="shared" si="1"/>
        <v>0</v>
      </c>
      <c r="AB6">
        <f t="shared" si="1"/>
        <v>0</v>
      </c>
      <c r="AC6">
        <f t="shared" si="1"/>
        <v>0</v>
      </c>
      <c r="AD6">
        <f t="shared" si="1"/>
        <v>0</v>
      </c>
      <c r="AE6">
        <f t="shared" si="1"/>
        <v>0</v>
      </c>
      <c r="AF6">
        <f t="shared" si="2"/>
        <v>0</v>
      </c>
      <c r="AG6">
        <f t="shared" si="2"/>
        <v>1</v>
      </c>
      <c r="AH6">
        <f t="shared" si="2"/>
        <v>1</v>
      </c>
      <c r="AI6">
        <f t="shared" si="2"/>
        <v>1</v>
      </c>
      <c r="AJ6">
        <f t="shared" si="2"/>
        <v>1</v>
      </c>
      <c r="AK6">
        <f t="shared" si="2"/>
        <v>1</v>
      </c>
      <c r="AL6">
        <f t="shared" si="2"/>
        <v>1</v>
      </c>
      <c r="AM6">
        <f t="shared" si="2"/>
        <v>1</v>
      </c>
      <c r="AN6">
        <f t="shared" si="2"/>
        <v>1</v>
      </c>
      <c r="AO6">
        <f t="shared" si="2"/>
        <v>1</v>
      </c>
      <c r="AP6">
        <f t="shared" si="2"/>
        <v>1</v>
      </c>
      <c r="AQ6">
        <f t="shared" si="2"/>
        <v>1</v>
      </c>
      <c r="AR6">
        <f t="shared" si="2"/>
        <v>1</v>
      </c>
      <c r="AS6">
        <f t="shared" si="2"/>
        <v>1</v>
      </c>
      <c r="AT6">
        <f t="shared" si="2"/>
        <v>1</v>
      </c>
      <c r="AU6">
        <f t="shared" si="2"/>
        <v>1</v>
      </c>
      <c r="AV6">
        <f t="shared" si="3"/>
        <v>1</v>
      </c>
      <c r="AW6">
        <f t="shared" si="3"/>
        <v>1</v>
      </c>
      <c r="AX6">
        <f t="shared" si="3"/>
        <v>1</v>
      </c>
      <c r="AY6">
        <f t="shared" si="3"/>
        <v>1</v>
      </c>
      <c r="AZ6">
        <f t="shared" si="3"/>
        <v>1</v>
      </c>
      <c r="BA6">
        <f t="shared" si="3"/>
        <v>1</v>
      </c>
      <c r="BB6">
        <f t="shared" si="3"/>
        <v>1</v>
      </c>
      <c r="BC6">
        <f t="shared" si="3"/>
        <v>1</v>
      </c>
      <c r="BD6">
        <f t="shared" si="3"/>
        <v>1</v>
      </c>
      <c r="BE6">
        <f t="shared" si="3"/>
        <v>1</v>
      </c>
      <c r="BF6">
        <f t="shared" si="3"/>
        <v>1</v>
      </c>
      <c r="BG6">
        <f t="shared" si="3"/>
        <v>1</v>
      </c>
      <c r="BH6">
        <f t="shared" si="3"/>
        <v>1</v>
      </c>
      <c r="BI6">
        <f t="shared" si="3"/>
        <v>1</v>
      </c>
      <c r="BJ6">
        <f t="shared" si="3"/>
        <v>1</v>
      </c>
      <c r="BK6">
        <f t="shared" si="3"/>
        <v>1</v>
      </c>
      <c r="BL6">
        <f t="shared" si="4"/>
        <v>1</v>
      </c>
      <c r="BM6">
        <f t="shared" si="4"/>
        <v>1</v>
      </c>
      <c r="BN6">
        <f t="shared" si="4"/>
        <v>1</v>
      </c>
      <c r="BO6">
        <f t="shared" si="4"/>
        <v>1</v>
      </c>
      <c r="BP6">
        <f t="shared" si="4"/>
        <v>1</v>
      </c>
      <c r="BQ6">
        <f t="shared" si="4"/>
        <v>1</v>
      </c>
      <c r="BR6">
        <f t="shared" si="4"/>
        <v>1</v>
      </c>
      <c r="BS6">
        <f t="shared" si="4"/>
        <v>1</v>
      </c>
      <c r="BT6">
        <f t="shared" si="4"/>
        <v>1</v>
      </c>
      <c r="BU6">
        <f t="shared" si="4"/>
        <v>1</v>
      </c>
      <c r="BV6">
        <f t="shared" si="4"/>
        <v>1</v>
      </c>
      <c r="BW6">
        <f t="shared" si="4"/>
        <v>1</v>
      </c>
      <c r="BX6">
        <f t="shared" si="4"/>
        <v>1</v>
      </c>
      <c r="BY6">
        <f t="shared" si="4"/>
        <v>1</v>
      </c>
      <c r="BZ6">
        <f t="shared" si="4"/>
        <v>1</v>
      </c>
    </row>
    <row r="7" spans="1:78">
      <c r="A7" s="58">
        <v>45444</v>
      </c>
      <c r="B7" s="7" t="e">
        <f>+_xlfn.XLOOKUP(I7,#REF!,#REF!)</f>
        <v>#REF!</v>
      </c>
      <c r="C7" s="8">
        <v>1</v>
      </c>
      <c r="D7" s="8" t="s">
        <v>532</v>
      </c>
      <c r="E7" s="58">
        <v>45352</v>
      </c>
      <c r="F7" s="59"/>
      <c r="G7" s="59"/>
      <c r="H7" s="9" t="s">
        <v>37</v>
      </c>
      <c r="I7" s="66" t="s">
        <v>539</v>
      </c>
      <c r="J7" s="7" t="str">
        <f>+_xlfn.XLOOKUP(I7,'R4'!B:B,'R4'!C:C)</f>
        <v>AMR - BEKO LODER - 4×4 - JCB 4 CX - EŞİT TEKER</v>
      </c>
      <c r="P7">
        <f t="shared" si="1"/>
        <v>0</v>
      </c>
      <c r="Q7">
        <f t="shared" si="1"/>
        <v>0</v>
      </c>
      <c r="R7">
        <f t="shared" si="1"/>
        <v>0</v>
      </c>
      <c r="S7">
        <f t="shared" si="1"/>
        <v>0</v>
      </c>
      <c r="T7">
        <f t="shared" si="1"/>
        <v>0</v>
      </c>
      <c r="U7">
        <f t="shared" si="1"/>
        <v>1</v>
      </c>
      <c r="V7">
        <f t="shared" si="1"/>
        <v>1</v>
      </c>
      <c r="W7">
        <f t="shared" si="1"/>
        <v>1</v>
      </c>
      <c r="X7">
        <f t="shared" si="1"/>
        <v>1</v>
      </c>
      <c r="Y7">
        <f t="shared" si="1"/>
        <v>1</v>
      </c>
      <c r="Z7">
        <f t="shared" si="1"/>
        <v>1</v>
      </c>
      <c r="AA7">
        <f t="shared" si="1"/>
        <v>1</v>
      </c>
      <c r="AB7">
        <f t="shared" si="1"/>
        <v>1</v>
      </c>
      <c r="AC7">
        <f t="shared" si="1"/>
        <v>1</v>
      </c>
      <c r="AD7">
        <f t="shared" si="1"/>
        <v>1</v>
      </c>
      <c r="AE7">
        <f t="shared" si="1"/>
        <v>1</v>
      </c>
      <c r="AF7">
        <f t="shared" si="2"/>
        <v>1</v>
      </c>
      <c r="AG7">
        <f t="shared" si="2"/>
        <v>1</v>
      </c>
      <c r="AH7">
        <f t="shared" si="2"/>
        <v>1</v>
      </c>
      <c r="AI7">
        <f t="shared" si="2"/>
        <v>1</v>
      </c>
      <c r="AJ7">
        <f t="shared" si="2"/>
        <v>1</v>
      </c>
      <c r="AK7">
        <f t="shared" si="2"/>
        <v>1</v>
      </c>
      <c r="AL7">
        <f t="shared" si="2"/>
        <v>1</v>
      </c>
      <c r="AM7">
        <f t="shared" si="2"/>
        <v>1</v>
      </c>
      <c r="AN7">
        <f t="shared" si="2"/>
        <v>1</v>
      </c>
      <c r="AO7">
        <f t="shared" si="2"/>
        <v>1</v>
      </c>
      <c r="AP7">
        <f t="shared" si="2"/>
        <v>1</v>
      </c>
      <c r="AQ7">
        <f t="shared" si="2"/>
        <v>1</v>
      </c>
      <c r="AR7">
        <f t="shared" si="2"/>
        <v>1</v>
      </c>
      <c r="AS7">
        <f t="shared" si="2"/>
        <v>1</v>
      </c>
      <c r="AT7">
        <f t="shared" si="2"/>
        <v>1</v>
      </c>
      <c r="AU7">
        <f t="shared" si="2"/>
        <v>1</v>
      </c>
      <c r="AV7">
        <f t="shared" si="3"/>
        <v>1</v>
      </c>
      <c r="AW7">
        <f t="shared" si="3"/>
        <v>1</v>
      </c>
      <c r="AX7">
        <f t="shared" si="3"/>
        <v>1</v>
      </c>
      <c r="AY7">
        <f t="shared" si="3"/>
        <v>1</v>
      </c>
      <c r="AZ7">
        <f t="shared" si="3"/>
        <v>1</v>
      </c>
      <c r="BA7">
        <f t="shared" si="3"/>
        <v>1</v>
      </c>
      <c r="BB7">
        <f t="shared" si="3"/>
        <v>1</v>
      </c>
      <c r="BC7">
        <f t="shared" si="3"/>
        <v>1</v>
      </c>
      <c r="BD7">
        <f t="shared" si="3"/>
        <v>1</v>
      </c>
      <c r="BE7">
        <f t="shared" si="3"/>
        <v>1</v>
      </c>
      <c r="BF7">
        <f t="shared" si="3"/>
        <v>1</v>
      </c>
      <c r="BG7">
        <f t="shared" si="3"/>
        <v>1</v>
      </c>
      <c r="BH7">
        <f t="shared" si="3"/>
        <v>1</v>
      </c>
      <c r="BI7">
        <f t="shared" si="3"/>
        <v>1</v>
      </c>
      <c r="BJ7">
        <f t="shared" si="3"/>
        <v>1</v>
      </c>
      <c r="BK7">
        <f t="shared" si="3"/>
        <v>1</v>
      </c>
      <c r="BL7">
        <f t="shared" si="4"/>
        <v>1</v>
      </c>
      <c r="BM7">
        <f t="shared" si="4"/>
        <v>1</v>
      </c>
      <c r="BN7">
        <f t="shared" si="4"/>
        <v>1</v>
      </c>
      <c r="BO7">
        <f t="shared" si="4"/>
        <v>1</v>
      </c>
      <c r="BP7">
        <f t="shared" si="4"/>
        <v>1</v>
      </c>
      <c r="BQ7">
        <f t="shared" si="4"/>
        <v>1</v>
      </c>
      <c r="BR7">
        <f t="shared" si="4"/>
        <v>1</v>
      </c>
      <c r="BS7">
        <f t="shared" si="4"/>
        <v>1</v>
      </c>
      <c r="BT7">
        <f t="shared" si="4"/>
        <v>1</v>
      </c>
      <c r="BU7">
        <f t="shared" si="4"/>
        <v>1</v>
      </c>
      <c r="BV7">
        <f t="shared" si="4"/>
        <v>1</v>
      </c>
      <c r="BW7">
        <f t="shared" si="4"/>
        <v>1</v>
      </c>
      <c r="BX7">
        <f t="shared" si="4"/>
        <v>1</v>
      </c>
      <c r="BY7">
        <f t="shared" si="4"/>
        <v>1</v>
      </c>
      <c r="BZ7">
        <f t="shared" si="4"/>
        <v>1</v>
      </c>
    </row>
    <row r="8" spans="1:78">
      <c r="A8" s="58"/>
      <c r="B8" s="7" t="e">
        <f>+_xlfn.XLOOKUP(I8,#REF!,#REF!)</f>
        <v>#REF!</v>
      </c>
      <c r="C8" s="8">
        <v>1</v>
      </c>
      <c r="D8" s="8" t="s">
        <v>532</v>
      </c>
      <c r="E8" s="58">
        <v>45352</v>
      </c>
      <c r="F8" s="59"/>
      <c r="G8" s="59"/>
      <c r="H8" s="9" t="s">
        <v>37</v>
      </c>
      <c r="I8" s="66" t="s">
        <v>540</v>
      </c>
      <c r="J8" s="7" t="str">
        <f>+_xlfn.XLOOKUP(I8,'R4'!B:B,'R4'!C:C)</f>
        <v>AMR - BEKO LODER - 4×4 - JCB 4 CX - EŞİT TEKER</v>
      </c>
      <c r="P8">
        <f t="shared" si="1"/>
        <v>0</v>
      </c>
      <c r="Q8">
        <f t="shared" si="1"/>
        <v>0</v>
      </c>
      <c r="R8">
        <f t="shared" si="1"/>
        <v>0</v>
      </c>
      <c r="S8">
        <f t="shared" si="1"/>
        <v>0</v>
      </c>
      <c r="T8">
        <f t="shared" si="1"/>
        <v>0</v>
      </c>
      <c r="U8">
        <f t="shared" si="1"/>
        <v>1</v>
      </c>
      <c r="V8">
        <f t="shared" si="1"/>
        <v>1</v>
      </c>
      <c r="W8">
        <f t="shared" si="1"/>
        <v>1</v>
      </c>
      <c r="X8">
        <f t="shared" si="1"/>
        <v>1</v>
      </c>
      <c r="Y8">
        <f t="shared" si="1"/>
        <v>1</v>
      </c>
      <c r="Z8">
        <f t="shared" si="1"/>
        <v>1</v>
      </c>
      <c r="AA8">
        <f t="shared" si="1"/>
        <v>1</v>
      </c>
      <c r="AB8">
        <f t="shared" si="1"/>
        <v>1</v>
      </c>
      <c r="AC8">
        <f t="shared" si="1"/>
        <v>1</v>
      </c>
      <c r="AD8">
        <f t="shared" si="1"/>
        <v>1</v>
      </c>
      <c r="AE8">
        <f t="shared" si="1"/>
        <v>1</v>
      </c>
      <c r="AF8">
        <f t="shared" si="2"/>
        <v>1</v>
      </c>
      <c r="AG8">
        <f t="shared" si="2"/>
        <v>1</v>
      </c>
      <c r="AH8">
        <f t="shared" si="2"/>
        <v>1</v>
      </c>
      <c r="AI8">
        <f t="shared" si="2"/>
        <v>1</v>
      </c>
      <c r="AJ8">
        <f t="shared" si="2"/>
        <v>1</v>
      </c>
      <c r="AK8">
        <f t="shared" si="2"/>
        <v>1</v>
      </c>
      <c r="AL8">
        <f t="shared" si="2"/>
        <v>1</v>
      </c>
      <c r="AM8">
        <f t="shared" si="2"/>
        <v>1</v>
      </c>
      <c r="AN8">
        <f t="shared" si="2"/>
        <v>1</v>
      </c>
      <c r="AO8">
        <f t="shared" si="2"/>
        <v>1</v>
      </c>
      <c r="AP8">
        <f t="shared" si="2"/>
        <v>1</v>
      </c>
      <c r="AQ8">
        <f t="shared" si="2"/>
        <v>1</v>
      </c>
      <c r="AR8">
        <f t="shared" si="2"/>
        <v>1</v>
      </c>
      <c r="AS8">
        <f t="shared" si="2"/>
        <v>1</v>
      </c>
      <c r="AT8">
        <f t="shared" si="2"/>
        <v>1</v>
      </c>
      <c r="AU8">
        <f t="shared" si="2"/>
        <v>1</v>
      </c>
      <c r="AV8">
        <f t="shared" si="3"/>
        <v>1</v>
      </c>
      <c r="AW8">
        <f t="shared" si="3"/>
        <v>1</v>
      </c>
      <c r="AX8">
        <f t="shared" si="3"/>
        <v>1</v>
      </c>
      <c r="AY8">
        <f t="shared" si="3"/>
        <v>1</v>
      </c>
      <c r="AZ8">
        <f t="shared" si="3"/>
        <v>1</v>
      </c>
      <c r="BA8">
        <f t="shared" si="3"/>
        <v>1</v>
      </c>
      <c r="BB8">
        <f t="shared" si="3"/>
        <v>1</v>
      </c>
      <c r="BC8">
        <f t="shared" si="3"/>
        <v>1</v>
      </c>
      <c r="BD8">
        <f t="shared" si="3"/>
        <v>1</v>
      </c>
      <c r="BE8">
        <f t="shared" si="3"/>
        <v>1</v>
      </c>
      <c r="BF8">
        <f t="shared" si="3"/>
        <v>1</v>
      </c>
      <c r="BG8">
        <f t="shared" si="3"/>
        <v>1</v>
      </c>
      <c r="BH8">
        <f t="shared" si="3"/>
        <v>1</v>
      </c>
      <c r="BI8">
        <f t="shared" si="3"/>
        <v>1</v>
      </c>
      <c r="BJ8">
        <f t="shared" si="3"/>
        <v>1</v>
      </c>
      <c r="BK8">
        <f t="shared" si="3"/>
        <v>1</v>
      </c>
      <c r="BL8">
        <f t="shared" si="4"/>
        <v>1</v>
      </c>
      <c r="BM8">
        <f t="shared" si="4"/>
        <v>1</v>
      </c>
      <c r="BN8">
        <f t="shared" si="4"/>
        <v>1</v>
      </c>
      <c r="BO8">
        <f t="shared" si="4"/>
        <v>1</v>
      </c>
      <c r="BP8">
        <f t="shared" si="4"/>
        <v>1</v>
      </c>
      <c r="BQ8">
        <f t="shared" si="4"/>
        <v>1</v>
      </c>
      <c r="BR8">
        <f t="shared" si="4"/>
        <v>1</v>
      </c>
      <c r="BS8">
        <f t="shared" si="4"/>
        <v>1</v>
      </c>
      <c r="BT8">
        <f t="shared" si="4"/>
        <v>1</v>
      </c>
      <c r="BU8">
        <f t="shared" si="4"/>
        <v>1</v>
      </c>
      <c r="BV8">
        <f t="shared" si="4"/>
        <v>1</v>
      </c>
      <c r="BW8">
        <f t="shared" si="4"/>
        <v>1</v>
      </c>
      <c r="BX8">
        <f t="shared" si="4"/>
        <v>1</v>
      </c>
      <c r="BY8">
        <f t="shared" si="4"/>
        <v>1</v>
      </c>
      <c r="BZ8">
        <f t="shared" si="4"/>
        <v>1</v>
      </c>
    </row>
    <row r="9" spans="1:78">
      <c r="A9" s="58"/>
      <c r="B9" s="7" t="e">
        <f>+_xlfn.XLOOKUP(I9,#REF!,#REF!)</f>
        <v>#REF!</v>
      </c>
      <c r="C9" s="8">
        <v>1</v>
      </c>
      <c r="D9" s="8" t="s">
        <v>532</v>
      </c>
      <c r="E9" s="58">
        <v>45352</v>
      </c>
      <c r="F9" s="59"/>
      <c r="G9" s="59"/>
      <c r="H9" s="9" t="s">
        <v>37</v>
      </c>
      <c r="I9" s="66" t="s">
        <v>541</v>
      </c>
      <c r="J9" s="7" t="str">
        <f>+_xlfn.XLOOKUP(I9,'R4'!B:B,'R4'!C:C)</f>
        <v>AMR - BEKO LODER - 4×4 - JCB 4 CX - EŞİT TEKER</v>
      </c>
      <c r="P9">
        <f t="shared" si="1"/>
        <v>0</v>
      </c>
      <c r="Q9">
        <f t="shared" si="1"/>
        <v>0</v>
      </c>
      <c r="R9">
        <f t="shared" si="1"/>
        <v>0</v>
      </c>
      <c r="S9">
        <f t="shared" si="1"/>
        <v>0</v>
      </c>
      <c r="T9">
        <f t="shared" si="1"/>
        <v>0</v>
      </c>
      <c r="U9">
        <f t="shared" si="1"/>
        <v>1</v>
      </c>
      <c r="V9">
        <f t="shared" si="1"/>
        <v>1</v>
      </c>
      <c r="W9">
        <f t="shared" si="1"/>
        <v>1</v>
      </c>
      <c r="X9">
        <f t="shared" si="1"/>
        <v>1</v>
      </c>
      <c r="Y9">
        <f t="shared" si="1"/>
        <v>1</v>
      </c>
      <c r="Z9">
        <f t="shared" si="1"/>
        <v>1</v>
      </c>
      <c r="AA9">
        <f t="shared" si="1"/>
        <v>1</v>
      </c>
      <c r="AB9">
        <f t="shared" si="1"/>
        <v>1</v>
      </c>
      <c r="AC9">
        <f t="shared" si="1"/>
        <v>1</v>
      </c>
      <c r="AD9">
        <f t="shared" si="1"/>
        <v>1</v>
      </c>
      <c r="AE9">
        <f t="shared" si="1"/>
        <v>1</v>
      </c>
      <c r="AF9">
        <f t="shared" si="2"/>
        <v>1</v>
      </c>
      <c r="AG9">
        <f t="shared" si="2"/>
        <v>1</v>
      </c>
      <c r="AH9">
        <f t="shared" si="2"/>
        <v>1</v>
      </c>
      <c r="AI9">
        <f t="shared" si="2"/>
        <v>1</v>
      </c>
      <c r="AJ9">
        <f t="shared" si="2"/>
        <v>1</v>
      </c>
      <c r="AK9">
        <f t="shared" si="2"/>
        <v>1</v>
      </c>
      <c r="AL9">
        <f t="shared" si="2"/>
        <v>1</v>
      </c>
      <c r="AM9">
        <f t="shared" si="2"/>
        <v>1</v>
      </c>
      <c r="AN9">
        <f t="shared" si="2"/>
        <v>1</v>
      </c>
      <c r="AO9">
        <f t="shared" si="2"/>
        <v>1</v>
      </c>
      <c r="AP9">
        <f t="shared" si="2"/>
        <v>1</v>
      </c>
      <c r="AQ9">
        <f t="shared" si="2"/>
        <v>1</v>
      </c>
      <c r="AR9">
        <f t="shared" si="2"/>
        <v>1</v>
      </c>
      <c r="AS9">
        <f t="shared" si="2"/>
        <v>1</v>
      </c>
      <c r="AT9">
        <f t="shared" si="2"/>
        <v>1</v>
      </c>
      <c r="AU9">
        <f t="shared" si="2"/>
        <v>1</v>
      </c>
      <c r="AV9">
        <f t="shared" si="3"/>
        <v>1</v>
      </c>
      <c r="AW9">
        <f t="shared" si="3"/>
        <v>1</v>
      </c>
      <c r="AX9">
        <f t="shared" si="3"/>
        <v>1</v>
      </c>
      <c r="AY9">
        <f t="shared" si="3"/>
        <v>1</v>
      </c>
      <c r="AZ9">
        <f t="shared" si="3"/>
        <v>1</v>
      </c>
      <c r="BA9">
        <f t="shared" si="3"/>
        <v>1</v>
      </c>
      <c r="BB9">
        <f t="shared" si="3"/>
        <v>1</v>
      </c>
      <c r="BC9">
        <f t="shared" si="3"/>
        <v>1</v>
      </c>
      <c r="BD9">
        <f t="shared" si="3"/>
        <v>1</v>
      </c>
      <c r="BE9">
        <f t="shared" si="3"/>
        <v>1</v>
      </c>
      <c r="BF9">
        <f t="shared" si="3"/>
        <v>1</v>
      </c>
      <c r="BG9">
        <f t="shared" si="3"/>
        <v>1</v>
      </c>
      <c r="BH9">
        <f t="shared" si="3"/>
        <v>1</v>
      </c>
      <c r="BI9">
        <f t="shared" si="3"/>
        <v>1</v>
      </c>
      <c r="BJ9">
        <f t="shared" si="3"/>
        <v>1</v>
      </c>
      <c r="BK9">
        <f t="shared" si="3"/>
        <v>1</v>
      </c>
      <c r="BL9">
        <f t="shared" si="4"/>
        <v>1</v>
      </c>
      <c r="BM9">
        <f t="shared" si="4"/>
        <v>1</v>
      </c>
      <c r="BN9">
        <f t="shared" si="4"/>
        <v>1</v>
      </c>
      <c r="BO9">
        <f t="shared" si="4"/>
        <v>1</v>
      </c>
      <c r="BP9">
        <f t="shared" si="4"/>
        <v>1</v>
      </c>
      <c r="BQ9">
        <f t="shared" si="4"/>
        <v>1</v>
      </c>
      <c r="BR9">
        <f t="shared" si="4"/>
        <v>1</v>
      </c>
      <c r="BS9">
        <f t="shared" si="4"/>
        <v>1</v>
      </c>
      <c r="BT9">
        <f t="shared" si="4"/>
        <v>1</v>
      </c>
      <c r="BU9">
        <f t="shared" si="4"/>
        <v>1</v>
      </c>
      <c r="BV9">
        <f t="shared" si="4"/>
        <v>1</v>
      </c>
      <c r="BW9">
        <f t="shared" si="4"/>
        <v>1</v>
      </c>
      <c r="BX9">
        <f t="shared" si="4"/>
        <v>1</v>
      </c>
      <c r="BY9">
        <f t="shared" si="4"/>
        <v>1</v>
      </c>
      <c r="BZ9">
        <f t="shared" si="4"/>
        <v>1</v>
      </c>
    </row>
    <row r="10" spans="1:78">
      <c r="A10" s="58"/>
      <c r="B10" s="7" t="e">
        <f>+_xlfn.XLOOKUP(I10,#REF!,#REF!)</f>
        <v>#REF!</v>
      </c>
      <c r="C10" s="8">
        <v>1</v>
      </c>
      <c r="D10" s="8" t="s">
        <v>532</v>
      </c>
      <c r="E10" s="58">
        <v>45444</v>
      </c>
      <c r="F10" s="59"/>
      <c r="G10" s="59"/>
      <c r="H10" s="9" t="s">
        <v>37</v>
      </c>
      <c r="I10" s="66" t="s">
        <v>542</v>
      </c>
      <c r="J10" s="7" t="str">
        <f>+_xlfn.XLOOKUP(I10,'R4'!B:B,'R4'!C:C)</f>
        <v>AMR - BEKO LODER - 4×4 - JCB 4 CX - EŞİT TEKER</v>
      </c>
      <c r="P10">
        <f t="shared" si="1"/>
        <v>0</v>
      </c>
      <c r="Q10">
        <f t="shared" si="1"/>
        <v>0</v>
      </c>
      <c r="R10">
        <f t="shared" si="1"/>
        <v>0</v>
      </c>
      <c r="S10">
        <f t="shared" si="1"/>
        <v>0</v>
      </c>
      <c r="T10">
        <f t="shared" si="1"/>
        <v>0</v>
      </c>
      <c r="U10">
        <f t="shared" si="1"/>
        <v>0</v>
      </c>
      <c r="V10">
        <f t="shared" si="1"/>
        <v>0</v>
      </c>
      <c r="W10">
        <f t="shared" si="1"/>
        <v>0</v>
      </c>
      <c r="X10">
        <f t="shared" si="1"/>
        <v>1</v>
      </c>
      <c r="Y10">
        <f t="shared" si="1"/>
        <v>1</v>
      </c>
      <c r="Z10">
        <f t="shared" si="1"/>
        <v>1</v>
      </c>
      <c r="AA10">
        <f t="shared" si="1"/>
        <v>1</v>
      </c>
      <c r="AB10">
        <f t="shared" si="1"/>
        <v>1</v>
      </c>
      <c r="AC10">
        <f t="shared" si="1"/>
        <v>1</v>
      </c>
      <c r="AD10">
        <f t="shared" si="1"/>
        <v>1</v>
      </c>
      <c r="AE10">
        <f t="shared" si="1"/>
        <v>1</v>
      </c>
      <c r="AF10">
        <f t="shared" si="2"/>
        <v>1</v>
      </c>
      <c r="AG10">
        <f t="shared" si="2"/>
        <v>1</v>
      </c>
      <c r="AH10">
        <f t="shared" si="2"/>
        <v>1</v>
      </c>
      <c r="AI10">
        <f t="shared" si="2"/>
        <v>1</v>
      </c>
      <c r="AJ10">
        <f t="shared" si="2"/>
        <v>1</v>
      </c>
      <c r="AK10">
        <f t="shared" si="2"/>
        <v>1</v>
      </c>
      <c r="AL10">
        <f t="shared" si="2"/>
        <v>1</v>
      </c>
      <c r="AM10">
        <f t="shared" si="2"/>
        <v>1</v>
      </c>
      <c r="AN10">
        <f t="shared" si="2"/>
        <v>1</v>
      </c>
      <c r="AO10">
        <f t="shared" si="2"/>
        <v>1</v>
      </c>
      <c r="AP10">
        <f t="shared" si="2"/>
        <v>1</v>
      </c>
      <c r="AQ10">
        <f t="shared" si="2"/>
        <v>1</v>
      </c>
      <c r="AR10">
        <f t="shared" si="2"/>
        <v>1</v>
      </c>
      <c r="AS10">
        <f t="shared" si="2"/>
        <v>1</v>
      </c>
      <c r="AT10">
        <f t="shared" si="2"/>
        <v>1</v>
      </c>
      <c r="AU10">
        <f t="shared" si="2"/>
        <v>1</v>
      </c>
      <c r="AV10">
        <f t="shared" si="3"/>
        <v>1</v>
      </c>
      <c r="AW10">
        <f t="shared" si="3"/>
        <v>1</v>
      </c>
      <c r="AX10">
        <f t="shared" si="3"/>
        <v>1</v>
      </c>
      <c r="AY10">
        <f t="shared" si="3"/>
        <v>1</v>
      </c>
      <c r="AZ10">
        <f t="shared" si="3"/>
        <v>1</v>
      </c>
      <c r="BA10">
        <f t="shared" si="3"/>
        <v>1</v>
      </c>
      <c r="BB10">
        <f t="shared" si="3"/>
        <v>1</v>
      </c>
      <c r="BC10">
        <f t="shared" si="3"/>
        <v>1</v>
      </c>
      <c r="BD10">
        <f t="shared" si="3"/>
        <v>1</v>
      </c>
      <c r="BE10">
        <f t="shared" si="3"/>
        <v>1</v>
      </c>
      <c r="BF10">
        <f t="shared" si="3"/>
        <v>1</v>
      </c>
      <c r="BG10">
        <f t="shared" si="3"/>
        <v>1</v>
      </c>
      <c r="BH10">
        <f t="shared" si="3"/>
        <v>1</v>
      </c>
      <c r="BI10">
        <f t="shared" si="3"/>
        <v>1</v>
      </c>
      <c r="BJ10">
        <f t="shared" si="3"/>
        <v>1</v>
      </c>
      <c r="BK10">
        <f t="shared" si="3"/>
        <v>1</v>
      </c>
      <c r="BL10">
        <f t="shared" si="4"/>
        <v>1</v>
      </c>
      <c r="BM10">
        <f t="shared" si="4"/>
        <v>1</v>
      </c>
      <c r="BN10">
        <f t="shared" si="4"/>
        <v>1</v>
      </c>
      <c r="BO10">
        <f t="shared" si="4"/>
        <v>1</v>
      </c>
      <c r="BP10">
        <f t="shared" si="4"/>
        <v>1</v>
      </c>
      <c r="BQ10">
        <f t="shared" si="4"/>
        <v>1</v>
      </c>
      <c r="BR10">
        <f t="shared" si="4"/>
        <v>1</v>
      </c>
      <c r="BS10">
        <f t="shared" si="4"/>
        <v>1</v>
      </c>
      <c r="BT10">
        <f t="shared" si="4"/>
        <v>1</v>
      </c>
      <c r="BU10">
        <f t="shared" si="4"/>
        <v>1</v>
      </c>
      <c r="BV10">
        <f t="shared" si="4"/>
        <v>1</v>
      </c>
      <c r="BW10">
        <f t="shared" si="4"/>
        <v>1</v>
      </c>
      <c r="BX10">
        <f t="shared" si="4"/>
        <v>1</v>
      </c>
      <c r="BY10">
        <f t="shared" si="4"/>
        <v>1</v>
      </c>
      <c r="BZ10">
        <f t="shared" si="4"/>
        <v>1</v>
      </c>
    </row>
    <row r="11" spans="1:78">
      <c r="A11" s="58"/>
      <c r="B11" s="7" t="e">
        <f>+_xlfn.XLOOKUP(I11,#REF!,#REF!)</f>
        <v>#REF!</v>
      </c>
      <c r="C11" s="8">
        <v>1</v>
      </c>
      <c r="D11" s="8" t="s">
        <v>532</v>
      </c>
      <c r="E11" s="58">
        <v>45444</v>
      </c>
      <c r="F11" s="59"/>
      <c r="G11" s="59"/>
      <c r="H11" s="9" t="s">
        <v>37</v>
      </c>
      <c r="I11" s="66" t="s">
        <v>543</v>
      </c>
      <c r="J11" s="7" t="str">
        <f>+_xlfn.XLOOKUP(I11,'R4'!B:B,'R4'!C:C)</f>
        <v>AMR - BEKO LODER - 4×4 - JCB 4 CX - EŞİT TEKER</v>
      </c>
      <c r="P11">
        <f t="shared" si="1"/>
        <v>0</v>
      </c>
      <c r="Q11">
        <f t="shared" si="1"/>
        <v>0</v>
      </c>
      <c r="R11">
        <f t="shared" si="1"/>
        <v>0</v>
      </c>
      <c r="S11">
        <f t="shared" si="1"/>
        <v>0</v>
      </c>
      <c r="T11">
        <f t="shared" si="1"/>
        <v>0</v>
      </c>
      <c r="U11">
        <f t="shared" si="1"/>
        <v>0</v>
      </c>
      <c r="V11">
        <f t="shared" si="1"/>
        <v>0</v>
      </c>
      <c r="W11">
        <f t="shared" si="1"/>
        <v>0</v>
      </c>
      <c r="X11">
        <f t="shared" si="1"/>
        <v>1</v>
      </c>
      <c r="Y11">
        <f t="shared" si="1"/>
        <v>1</v>
      </c>
      <c r="Z11">
        <f t="shared" si="1"/>
        <v>1</v>
      </c>
      <c r="AA11">
        <f t="shared" si="1"/>
        <v>1</v>
      </c>
      <c r="AB11">
        <f t="shared" si="1"/>
        <v>1</v>
      </c>
      <c r="AC11">
        <f t="shared" si="1"/>
        <v>1</v>
      </c>
      <c r="AD11">
        <f t="shared" si="1"/>
        <v>1</v>
      </c>
      <c r="AE11">
        <f t="shared" si="1"/>
        <v>1</v>
      </c>
      <c r="AF11">
        <f t="shared" si="2"/>
        <v>1</v>
      </c>
      <c r="AG11">
        <f t="shared" si="2"/>
        <v>1</v>
      </c>
      <c r="AH11">
        <f t="shared" si="2"/>
        <v>1</v>
      </c>
      <c r="AI11">
        <f t="shared" si="2"/>
        <v>1</v>
      </c>
      <c r="AJ11">
        <f t="shared" si="2"/>
        <v>1</v>
      </c>
      <c r="AK11">
        <f t="shared" si="2"/>
        <v>1</v>
      </c>
      <c r="AL11">
        <f t="shared" si="2"/>
        <v>1</v>
      </c>
      <c r="AM11">
        <f t="shared" si="2"/>
        <v>1</v>
      </c>
      <c r="AN11">
        <f t="shared" si="2"/>
        <v>1</v>
      </c>
      <c r="AO11">
        <f t="shared" si="2"/>
        <v>1</v>
      </c>
      <c r="AP11">
        <f t="shared" si="2"/>
        <v>1</v>
      </c>
      <c r="AQ11">
        <f t="shared" si="2"/>
        <v>1</v>
      </c>
      <c r="AR11">
        <f t="shared" si="2"/>
        <v>1</v>
      </c>
      <c r="AS11">
        <f t="shared" si="2"/>
        <v>1</v>
      </c>
      <c r="AT11">
        <f t="shared" si="2"/>
        <v>1</v>
      </c>
      <c r="AU11">
        <f t="shared" si="2"/>
        <v>1</v>
      </c>
      <c r="AV11">
        <f t="shared" si="3"/>
        <v>1</v>
      </c>
      <c r="AW11">
        <f t="shared" si="3"/>
        <v>1</v>
      </c>
      <c r="AX11">
        <f t="shared" si="3"/>
        <v>1</v>
      </c>
      <c r="AY11">
        <f t="shared" si="3"/>
        <v>1</v>
      </c>
      <c r="AZ11">
        <f t="shared" si="3"/>
        <v>1</v>
      </c>
      <c r="BA11">
        <f t="shared" si="3"/>
        <v>1</v>
      </c>
      <c r="BB11">
        <f t="shared" si="3"/>
        <v>1</v>
      </c>
      <c r="BC11">
        <f t="shared" si="3"/>
        <v>1</v>
      </c>
      <c r="BD11">
        <f t="shared" si="3"/>
        <v>1</v>
      </c>
      <c r="BE11">
        <f t="shared" si="3"/>
        <v>1</v>
      </c>
      <c r="BF11">
        <f t="shared" si="3"/>
        <v>1</v>
      </c>
      <c r="BG11">
        <f t="shared" si="3"/>
        <v>1</v>
      </c>
      <c r="BH11">
        <f t="shared" si="3"/>
        <v>1</v>
      </c>
      <c r="BI11">
        <f t="shared" si="3"/>
        <v>1</v>
      </c>
      <c r="BJ11">
        <f t="shared" si="3"/>
        <v>1</v>
      </c>
      <c r="BK11">
        <f t="shared" si="3"/>
        <v>1</v>
      </c>
      <c r="BL11">
        <f t="shared" si="4"/>
        <v>1</v>
      </c>
      <c r="BM11">
        <f t="shared" si="4"/>
        <v>1</v>
      </c>
      <c r="BN11">
        <f t="shared" si="4"/>
        <v>1</v>
      </c>
      <c r="BO11">
        <f t="shared" si="4"/>
        <v>1</v>
      </c>
      <c r="BP11">
        <f t="shared" si="4"/>
        <v>1</v>
      </c>
      <c r="BQ11">
        <f t="shared" si="4"/>
        <v>1</v>
      </c>
      <c r="BR11">
        <f t="shared" si="4"/>
        <v>1</v>
      </c>
      <c r="BS11">
        <f t="shared" si="4"/>
        <v>1</v>
      </c>
      <c r="BT11">
        <f t="shared" si="4"/>
        <v>1</v>
      </c>
      <c r="BU11">
        <f t="shared" si="4"/>
        <v>1</v>
      </c>
      <c r="BV11">
        <f t="shared" si="4"/>
        <v>1</v>
      </c>
      <c r="BW11">
        <f t="shared" si="4"/>
        <v>1</v>
      </c>
      <c r="BX11">
        <f t="shared" si="4"/>
        <v>1</v>
      </c>
      <c r="BY11">
        <f t="shared" si="4"/>
        <v>1</v>
      </c>
      <c r="BZ11">
        <f t="shared" si="4"/>
        <v>1</v>
      </c>
    </row>
    <row r="12" spans="1:78">
      <c r="B12" s="7" t="e">
        <f>+_xlfn.XLOOKUP(I12,#REF!,#REF!)</f>
        <v>#REF!</v>
      </c>
      <c r="C12" s="8">
        <v>1</v>
      </c>
      <c r="D12" s="8" t="s">
        <v>532</v>
      </c>
      <c r="E12" s="58">
        <v>45717</v>
      </c>
      <c r="F12" s="59"/>
      <c r="G12" s="59"/>
      <c r="H12" s="9" t="s">
        <v>37</v>
      </c>
      <c r="I12" s="66" t="s">
        <v>544</v>
      </c>
      <c r="J12" s="7" t="str">
        <f>+_xlfn.XLOOKUP(I12,'R4'!B:B,'R4'!C:C)</f>
        <v>AMR - BEKO LODER - 4×4 - JCB 4 CX - EŞİT TEKER</v>
      </c>
      <c r="P12">
        <f t="shared" si="1"/>
        <v>0</v>
      </c>
      <c r="Q12">
        <f t="shared" si="1"/>
        <v>0</v>
      </c>
      <c r="R12">
        <f t="shared" si="1"/>
        <v>0</v>
      </c>
      <c r="S12">
        <f t="shared" si="1"/>
        <v>0</v>
      </c>
      <c r="T12">
        <f t="shared" si="1"/>
        <v>0</v>
      </c>
      <c r="U12">
        <f t="shared" si="1"/>
        <v>0</v>
      </c>
      <c r="V12">
        <f t="shared" si="1"/>
        <v>0</v>
      </c>
      <c r="W12">
        <f t="shared" si="1"/>
        <v>0</v>
      </c>
      <c r="X12">
        <f t="shared" si="1"/>
        <v>0</v>
      </c>
      <c r="Y12">
        <f t="shared" si="1"/>
        <v>0</v>
      </c>
      <c r="Z12">
        <f t="shared" si="1"/>
        <v>0</v>
      </c>
      <c r="AA12">
        <f t="shared" si="1"/>
        <v>0</v>
      </c>
      <c r="AB12">
        <f t="shared" si="1"/>
        <v>0</v>
      </c>
      <c r="AC12">
        <f t="shared" si="1"/>
        <v>0</v>
      </c>
      <c r="AD12">
        <f t="shared" si="1"/>
        <v>0</v>
      </c>
      <c r="AE12">
        <f t="shared" si="1"/>
        <v>0</v>
      </c>
      <c r="AF12">
        <f t="shared" si="2"/>
        <v>0</v>
      </c>
      <c r="AG12">
        <f t="shared" si="2"/>
        <v>1</v>
      </c>
      <c r="AH12">
        <f t="shared" si="2"/>
        <v>1</v>
      </c>
      <c r="AI12">
        <f t="shared" si="2"/>
        <v>1</v>
      </c>
      <c r="AJ12">
        <f t="shared" si="2"/>
        <v>1</v>
      </c>
      <c r="AK12">
        <f t="shared" si="2"/>
        <v>1</v>
      </c>
      <c r="AL12">
        <f t="shared" si="2"/>
        <v>1</v>
      </c>
      <c r="AM12">
        <f t="shared" si="2"/>
        <v>1</v>
      </c>
      <c r="AN12">
        <f t="shared" si="2"/>
        <v>1</v>
      </c>
      <c r="AO12">
        <f t="shared" si="2"/>
        <v>1</v>
      </c>
      <c r="AP12">
        <f t="shared" si="2"/>
        <v>1</v>
      </c>
      <c r="AQ12">
        <f t="shared" si="2"/>
        <v>1</v>
      </c>
      <c r="AR12">
        <f t="shared" si="2"/>
        <v>1</v>
      </c>
      <c r="AS12">
        <f t="shared" si="2"/>
        <v>1</v>
      </c>
      <c r="AT12">
        <f t="shared" si="2"/>
        <v>1</v>
      </c>
      <c r="AU12">
        <f t="shared" si="2"/>
        <v>1</v>
      </c>
      <c r="AV12">
        <f t="shared" si="3"/>
        <v>1</v>
      </c>
      <c r="AW12">
        <f t="shared" si="3"/>
        <v>1</v>
      </c>
      <c r="AX12">
        <f t="shared" si="3"/>
        <v>1</v>
      </c>
      <c r="AY12">
        <f t="shared" si="3"/>
        <v>1</v>
      </c>
      <c r="AZ12">
        <f t="shared" si="3"/>
        <v>1</v>
      </c>
      <c r="BA12">
        <f t="shared" si="3"/>
        <v>1</v>
      </c>
      <c r="BB12">
        <f t="shared" si="3"/>
        <v>1</v>
      </c>
      <c r="BC12">
        <f t="shared" si="3"/>
        <v>1</v>
      </c>
      <c r="BD12">
        <f t="shared" si="3"/>
        <v>1</v>
      </c>
      <c r="BE12">
        <f t="shared" si="3"/>
        <v>1</v>
      </c>
      <c r="BF12">
        <f t="shared" si="3"/>
        <v>1</v>
      </c>
      <c r="BG12">
        <f t="shared" si="3"/>
        <v>1</v>
      </c>
      <c r="BH12">
        <f t="shared" si="3"/>
        <v>1</v>
      </c>
      <c r="BI12">
        <f t="shared" si="3"/>
        <v>1</v>
      </c>
      <c r="BJ12">
        <f t="shared" si="3"/>
        <v>1</v>
      </c>
      <c r="BK12">
        <f t="shared" si="3"/>
        <v>1</v>
      </c>
      <c r="BL12">
        <f t="shared" si="4"/>
        <v>1</v>
      </c>
      <c r="BM12">
        <f t="shared" si="4"/>
        <v>1</v>
      </c>
      <c r="BN12">
        <f t="shared" si="4"/>
        <v>1</v>
      </c>
      <c r="BO12">
        <f t="shared" si="4"/>
        <v>1</v>
      </c>
      <c r="BP12">
        <f t="shared" si="4"/>
        <v>1</v>
      </c>
      <c r="BQ12">
        <f t="shared" si="4"/>
        <v>1</v>
      </c>
      <c r="BR12">
        <f t="shared" si="4"/>
        <v>1</v>
      </c>
      <c r="BS12">
        <f t="shared" si="4"/>
        <v>1</v>
      </c>
      <c r="BT12">
        <f t="shared" si="4"/>
        <v>1</v>
      </c>
      <c r="BU12">
        <f t="shared" si="4"/>
        <v>1</v>
      </c>
      <c r="BV12">
        <f t="shared" si="4"/>
        <v>1</v>
      </c>
      <c r="BW12">
        <f t="shared" si="4"/>
        <v>1</v>
      </c>
      <c r="BX12">
        <f t="shared" si="4"/>
        <v>1</v>
      </c>
      <c r="BY12">
        <f t="shared" si="4"/>
        <v>1</v>
      </c>
      <c r="BZ12">
        <f t="shared" si="4"/>
        <v>1</v>
      </c>
    </row>
    <row r="13" spans="1:78">
      <c r="B13" s="7" t="e">
        <f>+_xlfn.XLOOKUP(I13,#REF!,#REF!)</f>
        <v>#REF!</v>
      </c>
      <c r="C13" s="8">
        <v>1</v>
      </c>
      <c r="D13" s="8" t="s">
        <v>532</v>
      </c>
      <c r="E13" s="58">
        <v>45717</v>
      </c>
      <c r="F13" s="59"/>
      <c r="G13" s="59"/>
      <c r="H13" s="9" t="s">
        <v>37</v>
      </c>
      <c r="I13" s="66" t="s">
        <v>545</v>
      </c>
      <c r="J13" s="7" t="str">
        <f>+_xlfn.XLOOKUP(I13,'R4'!B:B,'R4'!C:C)</f>
        <v>AMR - BEKO LODER - 4×4 - JCB 4 CX - EŞİT TEKER</v>
      </c>
      <c r="P13">
        <f t="shared" si="1"/>
        <v>0</v>
      </c>
      <c r="Q13">
        <f t="shared" si="1"/>
        <v>0</v>
      </c>
      <c r="R13">
        <f t="shared" si="1"/>
        <v>0</v>
      </c>
      <c r="S13">
        <f t="shared" si="1"/>
        <v>0</v>
      </c>
      <c r="T13">
        <f t="shared" si="1"/>
        <v>0</v>
      </c>
      <c r="U13">
        <f t="shared" si="1"/>
        <v>0</v>
      </c>
      <c r="V13">
        <f t="shared" si="1"/>
        <v>0</v>
      </c>
      <c r="W13">
        <f t="shared" si="1"/>
        <v>0</v>
      </c>
      <c r="X13">
        <f t="shared" si="1"/>
        <v>0</v>
      </c>
      <c r="Y13">
        <f t="shared" si="1"/>
        <v>0</v>
      </c>
      <c r="Z13">
        <f t="shared" si="1"/>
        <v>0</v>
      </c>
      <c r="AA13">
        <f t="shared" si="1"/>
        <v>0</v>
      </c>
      <c r="AB13">
        <f t="shared" si="1"/>
        <v>0</v>
      </c>
      <c r="AC13">
        <f t="shared" si="1"/>
        <v>0</v>
      </c>
      <c r="AD13">
        <f t="shared" si="1"/>
        <v>0</v>
      </c>
      <c r="AE13">
        <f t="shared" si="1"/>
        <v>0</v>
      </c>
      <c r="AF13">
        <f t="shared" si="2"/>
        <v>0</v>
      </c>
      <c r="AG13">
        <f t="shared" si="2"/>
        <v>1</v>
      </c>
      <c r="AH13">
        <f t="shared" si="2"/>
        <v>1</v>
      </c>
      <c r="AI13">
        <f t="shared" si="2"/>
        <v>1</v>
      </c>
      <c r="AJ13">
        <f t="shared" si="2"/>
        <v>1</v>
      </c>
      <c r="AK13">
        <f t="shared" si="2"/>
        <v>1</v>
      </c>
      <c r="AL13">
        <f t="shared" si="2"/>
        <v>1</v>
      </c>
      <c r="AM13">
        <f t="shared" si="2"/>
        <v>1</v>
      </c>
      <c r="AN13">
        <f t="shared" si="2"/>
        <v>1</v>
      </c>
      <c r="AO13">
        <f t="shared" si="2"/>
        <v>1</v>
      </c>
      <c r="AP13">
        <f t="shared" si="2"/>
        <v>1</v>
      </c>
      <c r="AQ13">
        <f t="shared" si="2"/>
        <v>1</v>
      </c>
      <c r="AR13">
        <f t="shared" si="2"/>
        <v>1</v>
      </c>
      <c r="AS13">
        <f t="shared" si="2"/>
        <v>1</v>
      </c>
      <c r="AT13">
        <f t="shared" si="2"/>
        <v>1</v>
      </c>
      <c r="AU13">
        <f t="shared" si="2"/>
        <v>1</v>
      </c>
      <c r="AV13">
        <f t="shared" si="3"/>
        <v>1</v>
      </c>
      <c r="AW13">
        <f t="shared" si="3"/>
        <v>1</v>
      </c>
      <c r="AX13">
        <f t="shared" si="3"/>
        <v>1</v>
      </c>
      <c r="AY13">
        <f t="shared" si="3"/>
        <v>1</v>
      </c>
      <c r="AZ13">
        <f t="shared" si="3"/>
        <v>1</v>
      </c>
      <c r="BA13">
        <f t="shared" si="3"/>
        <v>1</v>
      </c>
      <c r="BB13">
        <f t="shared" si="3"/>
        <v>1</v>
      </c>
      <c r="BC13">
        <f t="shared" si="3"/>
        <v>1</v>
      </c>
      <c r="BD13">
        <f t="shared" si="3"/>
        <v>1</v>
      </c>
      <c r="BE13">
        <f t="shared" si="3"/>
        <v>1</v>
      </c>
      <c r="BF13">
        <f t="shared" si="3"/>
        <v>1</v>
      </c>
      <c r="BG13">
        <f t="shared" si="3"/>
        <v>1</v>
      </c>
      <c r="BH13">
        <f t="shared" si="3"/>
        <v>1</v>
      </c>
      <c r="BI13">
        <f t="shared" si="3"/>
        <v>1</v>
      </c>
      <c r="BJ13">
        <f t="shared" si="3"/>
        <v>1</v>
      </c>
      <c r="BK13">
        <f t="shared" si="3"/>
        <v>1</v>
      </c>
      <c r="BL13">
        <f t="shared" si="4"/>
        <v>1</v>
      </c>
      <c r="BM13">
        <f t="shared" si="4"/>
        <v>1</v>
      </c>
      <c r="BN13">
        <f t="shared" si="4"/>
        <v>1</v>
      </c>
      <c r="BO13">
        <f t="shared" si="4"/>
        <v>1</v>
      </c>
      <c r="BP13">
        <f t="shared" si="4"/>
        <v>1</v>
      </c>
      <c r="BQ13">
        <f t="shared" si="4"/>
        <v>1</v>
      </c>
      <c r="BR13">
        <f t="shared" si="4"/>
        <v>1</v>
      </c>
      <c r="BS13">
        <f t="shared" si="4"/>
        <v>1</v>
      </c>
      <c r="BT13">
        <f t="shared" si="4"/>
        <v>1</v>
      </c>
      <c r="BU13">
        <f t="shared" si="4"/>
        <v>1</v>
      </c>
      <c r="BV13">
        <f t="shared" si="4"/>
        <v>1</v>
      </c>
      <c r="BW13">
        <f t="shared" si="4"/>
        <v>1</v>
      </c>
      <c r="BX13">
        <f t="shared" si="4"/>
        <v>1</v>
      </c>
      <c r="BY13">
        <f t="shared" si="4"/>
        <v>1</v>
      </c>
      <c r="BZ13">
        <f t="shared" si="4"/>
        <v>1</v>
      </c>
    </row>
    <row r="14" spans="1:78">
      <c r="B14" s="7" t="e">
        <f>+_xlfn.XLOOKUP(I14,#REF!,#REF!)</f>
        <v>#REF!</v>
      </c>
      <c r="C14" s="8">
        <v>1</v>
      </c>
      <c r="D14" s="8" t="s">
        <v>532</v>
      </c>
      <c r="E14" s="58">
        <v>45717</v>
      </c>
      <c r="F14" s="59"/>
      <c r="G14" s="59"/>
      <c r="H14" s="9" t="s">
        <v>37</v>
      </c>
      <c r="I14" s="66" t="s">
        <v>546</v>
      </c>
      <c r="J14" s="7" t="str">
        <f>+_xlfn.XLOOKUP(I14,'R4'!B:B,'R4'!C:C)</f>
        <v>AMR - BEKO LODER - 4×4 - JCB 4 CX - EŞİT TEKER</v>
      </c>
      <c r="P14">
        <f t="shared" si="1"/>
        <v>0</v>
      </c>
      <c r="Q14">
        <f t="shared" si="1"/>
        <v>0</v>
      </c>
      <c r="R14">
        <f t="shared" si="1"/>
        <v>0</v>
      </c>
      <c r="S14">
        <f t="shared" si="1"/>
        <v>0</v>
      </c>
      <c r="T14">
        <f t="shared" si="1"/>
        <v>0</v>
      </c>
      <c r="U14">
        <f t="shared" si="1"/>
        <v>0</v>
      </c>
      <c r="V14">
        <f t="shared" si="1"/>
        <v>0</v>
      </c>
      <c r="W14">
        <f t="shared" si="1"/>
        <v>0</v>
      </c>
      <c r="X14">
        <f t="shared" si="1"/>
        <v>0</v>
      </c>
      <c r="Y14">
        <f t="shared" si="1"/>
        <v>0</v>
      </c>
      <c r="Z14">
        <f t="shared" si="1"/>
        <v>0</v>
      </c>
      <c r="AA14">
        <f t="shared" si="1"/>
        <v>0</v>
      </c>
      <c r="AB14">
        <f t="shared" si="1"/>
        <v>0</v>
      </c>
      <c r="AC14">
        <f t="shared" si="1"/>
        <v>0</v>
      </c>
      <c r="AD14">
        <f t="shared" si="1"/>
        <v>0</v>
      </c>
      <c r="AE14">
        <f t="shared" si="1"/>
        <v>0</v>
      </c>
      <c r="AF14">
        <f t="shared" si="2"/>
        <v>0</v>
      </c>
      <c r="AG14">
        <f t="shared" si="2"/>
        <v>1</v>
      </c>
      <c r="AH14">
        <f t="shared" si="2"/>
        <v>1</v>
      </c>
      <c r="AI14">
        <f t="shared" si="2"/>
        <v>1</v>
      </c>
      <c r="AJ14">
        <f t="shared" si="2"/>
        <v>1</v>
      </c>
      <c r="AK14">
        <f t="shared" si="2"/>
        <v>1</v>
      </c>
      <c r="AL14">
        <f t="shared" si="2"/>
        <v>1</v>
      </c>
      <c r="AM14">
        <f t="shared" si="2"/>
        <v>1</v>
      </c>
      <c r="AN14">
        <f t="shared" si="2"/>
        <v>1</v>
      </c>
      <c r="AO14">
        <f t="shared" si="2"/>
        <v>1</v>
      </c>
      <c r="AP14">
        <f t="shared" si="2"/>
        <v>1</v>
      </c>
      <c r="AQ14">
        <f t="shared" si="2"/>
        <v>1</v>
      </c>
      <c r="AR14">
        <f t="shared" si="2"/>
        <v>1</v>
      </c>
      <c r="AS14">
        <f t="shared" si="2"/>
        <v>1</v>
      </c>
      <c r="AT14">
        <f t="shared" si="2"/>
        <v>1</v>
      </c>
      <c r="AU14">
        <f t="shared" si="2"/>
        <v>1</v>
      </c>
      <c r="AV14">
        <f t="shared" si="3"/>
        <v>1</v>
      </c>
      <c r="AW14">
        <f t="shared" si="3"/>
        <v>1</v>
      </c>
      <c r="AX14">
        <f t="shared" si="3"/>
        <v>1</v>
      </c>
      <c r="AY14">
        <f t="shared" si="3"/>
        <v>1</v>
      </c>
      <c r="AZ14">
        <f t="shared" si="3"/>
        <v>1</v>
      </c>
      <c r="BA14">
        <f t="shared" si="3"/>
        <v>1</v>
      </c>
      <c r="BB14">
        <f t="shared" si="3"/>
        <v>1</v>
      </c>
      <c r="BC14">
        <f t="shared" si="3"/>
        <v>1</v>
      </c>
      <c r="BD14">
        <f t="shared" si="3"/>
        <v>1</v>
      </c>
      <c r="BE14">
        <f t="shared" si="3"/>
        <v>1</v>
      </c>
      <c r="BF14">
        <f t="shared" si="3"/>
        <v>1</v>
      </c>
      <c r="BG14">
        <f t="shared" si="3"/>
        <v>1</v>
      </c>
      <c r="BH14">
        <f t="shared" si="3"/>
        <v>1</v>
      </c>
      <c r="BI14">
        <f t="shared" si="3"/>
        <v>1</v>
      </c>
      <c r="BJ14">
        <f t="shared" si="3"/>
        <v>1</v>
      </c>
      <c r="BK14">
        <f t="shared" si="3"/>
        <v>1</v>
      </c>
      <c r="BL14">
        <f t="shared" si="4"/>
        <v>1</v>
      </c>
      <c r="BM14">
        <f t="shared" si="4"/>
        <v>1</v>
      </c>
      <c r="BN14">
        <f t="shared" si="4"/>
        <v>1</v>
      </c>
      <c r="BO14">
        <f t="shared" si="4"/>
        <v>1</v>
      </c>
      <c r="BP14">
        <f t="shared" si="4"/>
        <v>1</v>
      </c>
      <c r="BQ14">
        <f t="shared" si="4"/>
        <v>1</v>
      </c>
      <c r="BR14">
        <f t="shared" si="4"/>
        <v>1</v>
      </c>
      <c r="BS14">
        <f t="shared" si="4"/>
        <v>1</v>
      </c>
      <c r="BT14">
        <f t="shared" si="4"/>
        <v>1</v>
      </c>
      <c r="BU14">
        <f t="shared" si="4"/>
        <v>1</v>
      </c>
      <c r="BV14">
        <f t="shared" si="4"/>
        <v>1</v>
      </c>
      <c r="BW14">
        <f t="shared" si="4"/>
        <v>1</v>
      </c>
      <c r="BX14">
        <f t="shared" si="4"/>
        <v>1</v>
      </c>
      <c r="BY14">
        <f t="shared" si="4"/>
        <v>1</v>
      </c>
      <c r="BZ14">
        <f t="shared" si="4"/>
        <v>1</v>
      </c>
    </row>
    <row r="15" spans="1:78">
      <c r="B15" s="7" t="e">
        <f>+_xlfn.XLOOKUP(I15,#REF!,#REF!)</f>
        <v>#REF!</v>
      </c>
      <c r="C15" s="8">
        <v>1</v>
      </c>
      <c r="D15" s="8" t="s">
        <v>532</v>
      </c>
      <c r="E15" s="58">
        <v>45717</v>
      </c>
      <c r="F15" s="59"/>
      <c r="G15" s="59"/>
      <c r="H15" s="9" t="s">
        <v>37</v>
      </c>
      <c r="I15" s="66" t="s">
        <v>547</v>
      </c>
      <c r="J15" s="7" t="str">
        <f>+_xlfn.XLOOKUP(I15,'R4'!B:B,'R4'!C:C)</f>
        <v>AMR - BEKO LODER - 4×4 - JCB 4 CX - EŞİT TEKER</v>
      </c>
      <c r="P15">
        <f t="shared" si="1"/>
        <v>0</v>
      </c>
      <c r="Q15">
        <f t="shared" si="1"/>
        <v>0</v>
      </c>
      <c r="R15">
        <f t="shared" si="1"/>
        <v>0</v>
      </c>
      <c r="S15">
        <f t="shared" si="1"/>
        <v>0</v>
      </c>
      <c r="T15">
        <f t="shared" si="1"/>
        <v>0</v>
      </c>
      <c r="U15">
        <f t="shared" si="1"/>
        <v>0</v>
      </c>
      <c r="V15">
        <f t="shared" si="1"/>
        <v>0</v>
      </c>
      <c r="W15">
        <f t="shared" si="1"/>
        <v>0</v>
      </c>
      <c r="X15">
        <f t="shared" si="1"/>
        <v>0</v>
      </c>
      <c r="Y15">
        <f t="shared" si="1"/>
        <v>0</v>
      </c>
      <c r="Z15">
        <f t="shared" si="1"/>
        <v>0</v>
      </c>
      <c r="AA15">
        <f t="shared" si="1"/>
        <v>0</v>
      </c>
      <c r="AB15">
        <f t="shared" si="1"/>
        <v>0</v>
      </c>
      <c r="AC15">
        <f t="shared" si="1"/>
        <v>0</v>
      </c>
      <c r="AD15">
        <f t="shared" si="1"/>
        <v>0</v>
      </c>
      <c r="AE15">
        <f t="shared" si="1"/>
        <v>0</v>
      </c>
      <c r="AF15">
        <f t="shared" si="2"/>
        <v>0</v>
      </c>
      <c r="AG15">
        <f t="shared" si="2"/>
        <v>1</v>
      </c>
      <c r="AH15">
        <f t="shared" si="2"/>
        <v>1</v>
      </c>
      <c r="AI15">
        <f t="shared" si="2"/>
        <v>1</v>
      </c>
      <c r="AJ15">
        <f t="shared" si="2"/>
        <v>1</v>
      </c>
      <c r="AK15">
        <f t="shared" si="2"/>
        <v>1</v>
      </c>
      <c r="AL15">
        <f t="shared" si="2"/>
        <v>1</v>
      </c>
      <c r="AM15">
        <f t="shared" si="2"/>
        <v>1</v>
      </c>
      <c r="AN15">
        <f t="shared" si="2"/>
        <v>1</v>
      </c>
      <c r="AO15">
        <f t="shared" si="2"/>
        <v>1</v>
      </c>
      <c r="AP15">
        <f t="shared" si="2"/>
        <v>1</v>
      </c>
      <c r="AQ15">
        <f t="shared" si="2"/>
        <v>1</v>
      </c>
      <c r="AR15">
        <f t="shared" si="2"/>
        <v>1</v>
      </c>
      <c r="AS15">
        <f t="shared" si="2"/>
        <v>1</v>
      </c>
      <c r="AT15">
        <f t="shared" si="2"/>
        <v>1</v>
      </c>
      <c r="AU15">
        <f t="shared" si="2"/>
        <v>1</v>
      </c>
      <c r="AV15">
        <f t="shared" si="3"/>
        <v>1</v>
      </c>
      <c r="AW15">
        <f t="shared" si="3"/>
        <v>1</v>
      </c>
      <c r="AX15">
        <f t="shared" si="3"/>
        <v>1</v>
      </c>
      <c r="AY15">
        <f t="shared" si="3"/>
        <v>1</v>
      </c>
      <c r="AZ15">
        <f t="shared" si="3"/>
        <v>1</v>
      </c>
      <c r="BA15">
        <f t="shared" si="3"/>
        <v>1</v>
      </c>
      <c r="BB15">
        <f t="shared" si="3"/>
        <v>1</v>
      </c>
      <c r="BC15">
        <f t="shared" si="3"/>
        <v>1</v>
      </c>
      <c r="BD15">
        <f t="shared" si="3"/>
        <v>1</v>
      </c>
      <c r="BE15">
        <f t="shared" si="3"/>
        <v>1</v>
      </c>
      <c r="BF15">
        <f t="shared" si="3"/>
        <v>1</v>
      </c>
      <c r="BG15">
        <f t="shared" si="3"/>
        <v>1</v>
      </c>
      <c r="BH15">
        <f t="shared" si="3"/>
        <v>1</v>
      </c>
      <c r="BI15">
        <f t="shared" si="3"/>
        <v>1</v>
      </c>
      <c r="BJ15">
        <f t="shared" si="3"/>
        <v>1</v>
      </c>
      <c r="BK15">
        <f t="shared" si="3"/>
        <v>1</v>
      </c>
      <c r="BL15">
        <f t="shared" si="4"/>
        <v>1</v>
      </c>
      <c r="BM15">
        <f t="shared" si="4"/>
        <v>1</v>
      </c>
      <c r="BN15">
        <f t="shared" si="4"/>
        <v>1</v>
      </c>
      <c r="BO15">
        <f t="shared" si="4"/>
        <v>1</v>
      </c>
      <c r="BP15">
        <f t="shared" si="4"/>
        <v>1</v>
      </c>
      <c r="BQ15">
        <f t="shared" si="4"/>
        <v>1</v>
      </c>
      <c r="BR15">
        <f t="shared" si="4"/>
        <v>1</v>
      </c>
      <c r="BS15">
        <f t="shared" si="4"/>
        <v>1</v>
      </c>
      <c r="BT15">
        <f t="shared" si="4"/>
        <v>1</v>
      </c>
      <c r="BU15">
        <f t="shared" si="4"/>
        <v>1</v>
      </c>
      <c r="BV15">
        <f t="shared" si="4"/>
        <v>1</v>
      </c>
      <c r="BW15">
        <f t="shared" si="4"/>
        <v>1</v>
      </c>
      <c r="BX15">
        <f t="shared" si="4"/>
        <v>1</v>
      </c>
      <c r="BY15">
        <f t="shared" si="4"/>
        <v>1</v>
      </c>
      <c r="BZ15">
        <f t="shared" si="4"/>
        <v>1</v>
      </c>
    </row>
    <row r="16" spans="1:78">
      <c r="B16" s="7" t="e">
        <f>+_xlfn.XLOOKUP(I16,#REF!,#REF!)</f>
        <v>#REF!</v>
      </c>
      <c r="C16" s="8">
        <v>1</v>
      </c>
      <c r="D16" s="8" t="s">
        <v>532</v>
      </c>
      <c r="E16" s="58">
        <v>45717</v>
      </c>
      <c r="F16" s="59"/>
      <c r="G16" s="59"/>
      <c r="H16" s="9" t="s">
        <v>37</v>
      </c>
      <c r="I16" s="66" t="s">
        <v>548</v>
      </c>
      <c r="J16" s="7" t="str">
        <f>+_xlfn.XLOOKUP(I16,'R4'!B:B,'R4'!C:C)</f>
        <v>AMR - BEKO LODER - 4×4 - JCB 4 CX - EŞİT TEKER</v>
      </c>
      <c r="P16">
        <f t="shared" si="1"/>
        <v>0</v>
      </c>
      <c r="Q16">
        <f t="shared" si="1"/>
        <v>0</v>
      </c>
      <c r="R16">
        <f t="shared" si="1"/>
        <v>0</v>
      </c>
      <c r="S16">
        <f t="shared" si="1"/>
        <v>0</v>
      </c>
      <c r="T16">
        <f t="shared" si="1"/>
        <v>0</v>
      </c>
      <c r="U16">
        <f t="shared" si="1"/>
        <v>0</v>
      </c>
      <c r="V16">
        <f t="shared" si="1"/>
        <v>0</v>
      </c>
      <c r="W16">
        <f t="shared" si="1"/>
        <v>0</v>
      </c>
      <c r="X16">
        <f t="shared" si="1"/>
        <v>0</v>
      </c>
      <c r="Y16">
        <f t="shared" si="1"/>
        <v>0</v>
      </c>
      <c r="Z16">
        <f t="shared" si="1"/>
        <v>0</v>
      </c>
      <c r="AA16">
        <f t="shared" si="1"/>
        <v>0</v>
      </c>
      <c r="AB16">
        <f t="shared" si="1"/>
        <v>0</v>
      </c>
      <c r="AC16">
        <f t="shared" si="1"/>
        <v>0</v>
      </c>
      <c r="AD16">
        <f t="shared" si="1"/>
        <v>0</v>
      </c>
      <c r="AE16">
        <f t="shared" si="1"/>
        <v>0</v>
      </c>
      <c r="AF16">
        <f t="shared" si="2"/>
        <v>0</v>
      </c>
      <c r="AG16">
        <f t="shared" si="2"/>
        <v>1</v>
      </c>
      <c r="AH16">
        <f t="shared" si="2"/>
        <v>1</v>
      </c>
      <c r="AI16">
        <f t="shared" si="2"/>
        <v>1</v>
      </c>
      <c r="AJ16">
        <f t="shared" si="2"/>
        <v>1</v>
      </c>
      <c r="AK16">
        <f t="shared" si="2"/>
        <v>1</v>
      </c>
      <c r="AL16">
        <f t="shared" si="2"/>
        <v>1</v>
      </c>
      <c r="AM16">
        <f t="shared" si="2"/>
        <v>1</v>
      </c>
      <c r="AN16">
        <f t="shared" si="2"/>
        <v>1</v>
      </c>
      <c r="AO16">
        <f t="shared" si="2"/>
        <v>1</v>
      </c>
      <c r="AP16">
        <f t="shared" si="2"/>
        <v>1</v>
      </c>
      <c r="AQ16">
        <f t="shared" si="2"/>
        <v>1</v>
      </c>
      <c r="AR16">
        <f t="shared" si="2"/>
        <v>1</v>
      </c>
      <c r="AS16">
        <f t="shared" si="2"/>
        <v>1</v>
      </c>
      <c r="AT16">
        <f t="shared" si="2"/>
        <v>1</v>
      </c>
      <c r="AU16">
        <f t="shared" si="2"/>
        <v>1</v>
      </c>
      <c r="AV16">
        <f t="shared" si="3"/>
        <v>1</v>
      </c>
      <c r="AW16">
        <f t="shared" si="3"/>
        <v>1</v>
      </c>
      <c r="AX16">
        <f t="shared" si="3"/>
        <v>1</v>
      </c>
      <c r="AY16">
        <f t="shared" si="3"/>
        <v>1</v>
      </c>
      <c r="AZ16">
        <f t="shared" si="3"/>
        <v>1</v>
      </c>
      <c r="BA16">
        <f t="shared" si="3"/>
        <v>1</v>
      </c>
      <c r="BB16">
        <f t="shared" si="3"/>
        <v>1</v>
      </c>
      <c r="BC16">
        <f t="shared" si="3"/>
        <v>1</v>
      </c>
      <c r="BD16">
        <f t="shared" si="3"/>
        <v>1</v>
      </c>
      <c r="BE16">
        <f t="shared" si="3"/>
        <v>1</v>
      </c>
      <c r="BF16">
        <f t="shared" si="3"/>
        <v>1</v>
      </c>
      <c r="BG16">
        <f t="shared" si="3"/>
        <v>1</v>
      </c>
      <c r="BH16">
        <f t="shared" si="3"/>
        <v>1</v>
      </c>
      <c r="BI16">
        <f t="shared" si="3"/>
        <v>1</v>
      </c>
      <c r="BJ16">
        <f t="shared" si="3"/>
        <v>1</v>
      </c>
      <c r="BK16">
        <f t="shared" si="3"/>
        <v>1</v>
      </c>
      <c r="BL16">
        <f t="shared" si="4"/>
        <v>1</v>
      </c>
      <c r="BM16">
        <f t="shared" si="4"/>
        <v>1</v>
      </c>
      <c r="BN16">
        <f t="shared" si="4"/>
        <v>1</v>
      </c>
      <c r="BO16">
        <f t="shared" si="4"/>
        <v>1</v>
      </c>
      <c r="BP16">
        <f t="shared" si="4"/>
        <v>1</v>
      </c>
      <c r="BQ16">
        <f t="shared" si="4"/>
        <v>1</v>
      </c>
      <c r="BR16">
        <f t="shared" si="4"/>
        <v>1</v>
      </c>
      <c r="BS16">
        <f t="shared" si="4"/>
        <v>1</v>
      </c>
      <c r="BT16">
        <f t="shared" si="4"/>
        <v>1</v>
      </c>
      <c r="BU16">
        <f t="shared" si="4"/>
        <v>1</v>
      </c>
      <c r="BV16">
        <f t="shared" si="4"/>
        <v>1</v>
      </c>
      <c r="BW16">
        <f t="shared" si="4"/>
        <v>1</v>
      </c>
      <c r="BX16">
        <f t="shared" si="4"/>
        <v>1</v>
      </c>
      <c r="BY16">
        <f t="shared" si="4"/>
        <v>1</v>
      </c>
      <c r="BZ16">
        <f t="shared" si="4"/>
        <v>1</v>
      </c>
    </row>
    <row r="17" spans="1:78">
      <c r="B17" s="7" t="e">
        <f>+_xlfn.XLOOKUP(I17,#REF!,#REF!)</f>
        <v>#REF!</v>
      </c>
      <c r="C17" s="8">
        <v>1</v>
      </c>
      <c r="D17" s="8" t="s">
        <v>532</v>
      </c>
      <c r="E17" s="58">
        <v>45352</v>
      </c>
      <c r="F17" s="59"/>
      <c r="G17" s="59"/>
      <c r="H17" s="9" t="s">
        <v>37</v>
      </c>
      <c r="I17" s="66" t="s">
        <v>549</v>
      </c>
      <c r="J17" s="7" t="str">
        <f>+_xlfn.XLOOKUP(I17,'R4'!B:B,'R4'!C:C)</f>
        <v>AMR - BEKO LODER - 4×4 - JCB 4 CX - EŞİT TEKER</v>
      </c>
      <c r="P17">
        <f t="shared" si="1"/>
        <v>0</v>
      </c>
      <c r="Q17">
        <f t="shared" si="1"/>
        <v>0</v>
      </c>
      <c r="R17">
        <f t="shared" si="1"/>
        <v>0</v>
      </c>
      <c r="S17">
        <f t="shared" si="1"/>
        <v>0</v>
      </c>
      <c r="T17">
        <f t="shared" si="1"/>
        <v>0</v>
      </c>
      <c r="U17">
        <f t="shared" si="1"/>
        <v>1</v>
      </c>
      <c r="V17">
        <f t="shared" si="1"/>
        <v>1</v>
      </c>
      <c r="W17">
        <f t="shared" si="1"/>
        <v>1</v>
      </c>
      <c r="X17">
        <f t="shared" si="1"/>
        <v>1</v>
      </c>
      <c r="Y17">
        <f t="shared" si="1"/>
        <v>1</v>
      </c>
      <c r="Z17">
        <f t="shared" si="1"/>
        <v>1</v>
      </c>
      <c r="AA17">
        <f t="shared" si="1"/>
        <v>1</v>
      </c>
      <c r="AB17">
        <f t="shared" si="1"/>
        <v>1</v>
      </c>
      <c r="AC17">
        <f t="shared" si="1"/>
        <v>1</v>
      </c>
      <c r="AD17">
        <f t="shared" si="1"/>
        <v>1</v>
      </c>
      <c r="AE17">
        <f t="shared" si="1"/>
        <v>1</v>
      </c>
      <c r="AF17">
        <f t="shared" si="2"/>
        <v>1</v>
      </c>
      <c r="AG17">
        <f t="shared" si="2"/>
        <v>1</v>
      </c>
      <c r="AH17">
        <f t="shared" si="2"/>
        <v>1</v>
      </c>
      <c r="AI17">
        <f t="shared" si="2"/>
        <v>1</v>
      </c>
      <c r="AJ17">
        <f t="shared" si="2"/>
        <v>1</v>
      </c>
      <c r="AK17">
        <f t="shared" si="2"/>
        <v>1</v>
      </c>
      <c r="AL17">
        <f t="shared" si="2"/>
        <v>1</v>
      </c>
      <c r="AM17">
        <f t="shared" si="2"/>
        <v>1</v>
      </c>
      <c r="AN17">
        <f t="shared" si="2"/>
        <v>1</v>
      </c>
      <c r="AO17">
        <f t="shared" si="2"/>
        <v>1</v>
      </c>
      <c r="AP17">
        <f t="shared" si="2"/>
        <v>1</v>
      </c>
      <c r="AQ17">
        <f t="shared" si="2"/>
        <v>1</v>
      </c>
      <c r="AR17">
        <f t="shared" si="2"/>
        <v>1</v>
      </c>
      <c r="AS17">
        <f t="shared" si="2"/>
        <v>1</v>
      </c>
      <c r="AT17">
        <f t="shared" si="2"/>
        <v>1</v>
      </c>
      <c r="AU17">
        <f t="shared" si="2"/>
        <v>1</v>
      </c>
      <c r="AV17">
        <f t="shared" si="3"/>
        <v>1</v>
      </c>
      <c r="AW17">
        <f t="shared" si="3"/>
        <v>1</v>
      </c>
      <c r="AX17">
        <f t="shared" si="3"/>
        <v>1</v>
      </c>
      <c r="AY17">
        <f t="shared" si="3"/>
        <v>1</v>
      </c>
      <c r="AZ17">
        <f t="shared" si="3"/>
        <v>1</v>
      </c>
      <c r="BA17">
        <f t="shared" si="3"/>
        <v>1</v>
      </c>
      <c r="BB17">
        <f t="shared" si="3"/>
        <v>1</v>
      </c>
      <c r="BC17">
        <f t="shared" si="3"/>
        <v>1</v>
      </c>
      <c r="BD17">
        <f t="shared" si="3"/>
        <v>1</v>
      </c>
      <c r="BE17">
        <f t="shared" si="3"/>
        <v>1</v>
      </c>
      <c r="BF17">
        <f t="shared" si="3"/>
        <v>1</v>
      </c>
      <c r="BG17">
        <f t="shared" si="3"/>
        <v>1</v>
      </c>
      <c r="BH17">
        <f t="shared" si="3"/>
        <v>1</v>
      </c>
      <c r="BI17">
        <f t="shared" si="3"/>
        <v>1</v>
      </c>
      <c r="BJ17">
        <f t="shared" si="3"/>
        <v>1</v>
      </c>
      <c r="BK17">
        <f t="shared" si="3"/>
        <v>1</v>
      </c>
      <c r="BL17">
        <f t="shared" si="4"/>
        <v>1</v>
      </c>
      <c r="BM17">
        <f t="shared" si="4"/>
        <v>1</v>
      </c>
      <c r="BN17">
        <f t="shared" si="4"/>
        <v>1</v>
      </c>
      <c r="BO17">
        <f t="shared" si="4"/>
        <v>1</v>
      </c>
      <c r="BP17">
        <f t="shared" si="4"/>
        <v>1</v>
      </c>
      <c r="BQ17">
        <f t="shared" si="4"/>
        <v>1</v>
      </c>
      <c r="BR17">
        <f t="shared" si="4"/>
        <v>1</v>
      </c>
      <c r="BS17">
        <f t="shared" si="4"/>
        <v>1</v>
      </c>
      <c r="BT17">
        <f t="shared" si="4"/>
        <v>1</v>
      </c>
      <c r="BU17">
        <f t="shared" si="4"/>
        <v>1</v>
      </c>
      <c r="BV17">
        <f t="shared" si="4"/>
        <v>1</v>
      </c>
      <c r="BW17">
        <f t="shared" si="4"/>
        <v>1</v>
      </c>
      <c r="BX17">
        <f t="shared" si="4"/>
        <v>1</v>
      </c>
      <c r="BY17">
        <f t="shared" si="4"/>
        <v>1</v>
      </c>
      <c r="BZ17">
        <f t="shared" si="4"/>
        <v>1</v>
      </c>
    </row>
    <row r="18" spans="1:78">
      <c r="B18" s="7" t="e">
        <f>+_xlfn.XLOOKUP(I18,#REF!,#REF!)</f>
        <v>#REF!</v>
      </c>
      <c r="C18" s="8">
        <v>1</v>
      </c>
      <c r="D18" s="8" t="s">
        <v>532</v>
      </c>
      <c r="E18" s="58">
        <v>45352</v>
      </c>
      <c r="F18" s="59"/>
      <c r="G18" s="59"/>
      <c r="H18" s="9" t="s">
        <v>37</v>
      </c>
      <c r="I18" s="66" t="s">
        <v>550</v>
      </c>
      <c r="J18" s="7" t="str">
        <f>+_xlfn.XLOOKUP(I18,'R4'!B:B,'R4'!C:C)</f>
        <v>AMR - BEKO LODER - 4×4 - JCB 4 CX - EŞİT TEKER</v>
      </c>
      <c r="P18">
        <f t="shared" si="1"/>
        <v>0</v>
      </c>
      <c r="Q18">
        <f t="shared" si="1"/>
        <v>0</v>
      </c>
      <c r="R18">
        <f t="shared" si="1"/>
        <v>0</v>
      </c>
      <c r="S18">
        <f t="shared" si="1"/>
        <v>0</v>
      </c>
      <c r="T18">
        <f t="shared" si="1"/>
        <v>0</v>
      </c>
      <c r="U18">
        <f t="shared" si="1"/>
        <v>1</v>
      </c>
      <c r="V18">
        <f t="shared" si="1"/>
        <v>1</v>
      </c>
      <c r="W18">
        <f t="shared" si="1"/>
        <v>1</v>
      </c>
      <c r="X18">
        <f t="shared" si="1"/>
        <v>1</v>
      </c>
      <c r="Y18">
        <f t="shared" si="1"/>
        <v>1</v>
      </c>
      <c r="Z18">
        <f t="shared" si="1"/>
        <v>1</v>
      </c>
      <c r="AA18">
        <f t="shared" si="1"/>
        <v>1</v>
      </c>
      <c r="AB18">
        <f t="shared" si="1"/>
        <v>1</v>
      </c>
      <c r="AC18">
        <f t="shared" si="1"/>
        <v>1</v>
      </c>
      <c r="AD18">
        <f t="shared" si="1"/>
        <v>1</v>
      </c>
      <c r="AE18">
        <f t="shared" si="1"/>
        <v>1</v>
      </c>
      <c r="AF18">
        <f t="shared" si="2"/>
        <v>1</v>
      </c>
      <c r="AG18">
        <f t="shared" si="2"/>
        <v>1</v>
      </c>
      <c r="AH18">
        <f t="shared" si="2"/>
        <v>1</v>
      </c>
      <c r="AI18">
        <f t="shared" si="2"/>
        <v>1</v>
      </c>
      <c r="AJ18">
        <f t="shared" si="2"/>
        <v>1</v>
      </c>
      <c r="AK18">
        <f t="shared" si="2"/>
        <v>1</v>
      </c>
      <c r="AL18">
        <f t="shared" si="2"/>
        <v>1</v>
      </c>
      <c r="AM18">
        <f t="shared" si="2"/>
        <v>1</v>
      </c>
      <c r="AN18">
        <f t="shared" si="2"/>
        <v>1</v>
      </c>
      <c r="AO18">
        <f t="shared" si="2"/>
        <v>1</v>
      </c>
      <c r="AP18">
        <f t="shared" si="2"/>
        <v>1</v>
      </c>
      <c r="AQ18">
        <f t="shared" si="2"/>
        <v>1</v>
      </c>
      <c r="AR18">
        <f t="shared" si="2"/>
        <v>1</v>
      </c>
      <c r="AS18">
        <f t="shared" si="2"/>
        <v>1</v>
      </c>
      <c r="AT18">
        <f t="shared" si="2"/>
        <v>1</v>
      </c>
      <c r="AU18">
        <f t="shared" si="2"/>
        <v>1</v>
      </c>
      <c r="AV18">
        <f t="shared" si="3"/>
        <v>1</v>
      </c>
      <c r="AW18">
        <f t="shared" si="3"/>
        <v>1</v>
      </c>
      <c r="AX18">
        <f t="shared" si="3"/>
        <v>1</v>
      </c>
      <c r="AY18">
        <f t="shared" si="3"/>
        <v>1</v>
      </c>
      <c r="AZ18">
        <f t="shared" si="3"/>
        <v>1</v>
      </c>
      <c r="BA18">
        <f t="shared" si="3"/>
        <v>1</v>
      </c>
      <c r="BB18">
        <f t="shared" si="3"/>
        <v>1</v>
      </c>
      <c r="BC18">
        <f t="shared" si="3"/>
        <v>1</v>
      </c>
      <c r="BD18">
        <f t="shared" si="3"/>
        <v>1</v>
      </c>
      <c r="BE18">
        <f t="shared" si="3"/>
        <v>1</v>
      </c>
      <c r="BF18">
        <f t="shared" si="3"/>
        <v>1</v>
      </c>
      <c r="BG18">
        <f t="shared" si="3"/>
        <v>1</v>
      </c>
      <c r="BH18">
        <f t="shared" si="3"/>
        <v>1</v>
      </c>
      <c r="BI18">
        <f t="shared" si="3"/>
        <v>1</v>
      </c>
      <c r="BJ18">
        <f t="shared" si="3"/>
        <v>1</v>
      </c>
      <c r="BK18">
        <f t="shared" si="3"/>
        <v>1</v>
      </c>
      <c r="BL18">
        <f t="shared" si="4"/>
        <v>1</v>
      </c>
      <c r="BM18">
        <f t="shared" si="4"/>
        <v>1</v>
      </c>
      <c r="BN18">
        <f t="shared" si="4"/>
        <v>1</v>
      </c>
      <c r="BO18">
        <f t="shared" si="4"/>
        <v>1</v>
      </c>
      <c r="BP18">
        <f t="shared" si="4"/>
        <v>1</v>
      </c>
      <c r="BQ18">
        <f t="shared" si="4"/>
        <v>1</v>
      </c>
      <c r="BR18">
        <f t="shared" si="4"/>
        <v>1</v>
      </c>
      <c r="BS18">
        <f t="shared" si="4"/>
        <v>1</v>
      </c>
      <c r="BT18">
        <f t="shared" si="4"/>
        <v>1</v>
      </c>
      <c r="BU18">
        <f t="shared" si="4"/>
        <v>1</v>
      </c>
      <c r="BV18">
        <f t="shared" si="4"/>
        <v>1</v>
      </c>
      <c r="BW18">
        <f t="shared" si="4"/>
        <v>1</v>
      </c>
      <c r="BX18">
        <f t="shared" si="4"/>
        <v>1</v>
      </c>
      <c r="BY18">
        <f t="shared" si="4"/>
        <v>1</v>
      </c>
      <c r="BZ18">
        <f t="shared" si="4"/>
        <v>1</v>
      </c>
    </row>
    <row r="19" spans="1:78">
      <c r="B19" s="7" t="e">
        <f>+_xlfn.XLOOKUP(I19,#REF!,#REF!)</f>
        <v>#REF!</v>
      </c>
      <c r="C19" s="8">
        <v>1</v>
      </c>
      <c r="D19" s="8" t="s">
        <v>532</v>
      </c>
      <c r="E19" s="58">
        <v>45352</v>
      </c>
      <c r="F19" s="59"/>
      <c r="G19" s="59"/>
      <c r="H19" s="9" t="s">
        <v>37</v>
      </c>
      <c r="I19" s="66" t="s">
        <v>551</v>
      </c>
      <c r="J19" s="7" t="str">
        <f>+_xlfn.XLOOKUP(I19,'R4'!B:B,'R4'!C:C)</f>
        <v>AMR - BEKO LODER - 4×4 - JCB 4 CX - EŞİT TEKER</v>
      </c>
      <c r="P19">
        <f t="shared" si="1"/>
        <v>0</v>
      </c>
      <c r="Q19">
        <f t="shared" si="1"/>
        <v>0</v>
      </c>
      <c r="R19">
        <f t="shared" si="1"/>
        <v>0</v>
      </c>
      <c r="S19">
        <f t="shared" si="1"/>
        <v>0</v>
      </c>
      <c r="T19">
        <f t="shared" si="1"/>
        <v>0</v>
      </c>
      <c r="U19">
        <f t="shared" si="1"/>
        <v>1</v>
      </c>
      <c r="V19">
        <f t="shared" si="1"/>
        <v>1</v>
      </c>
      <c r="W19">
        <f t="shared" si="1"/>
        <v>1</v>
      </c>
      <c r="X19">
        <f t="shared" si="1"/>
        <v>1</v>
      </c>
      <c r="Y19">
        <f t="shared" si="1"/>
        <v>1</v>
      </c>
      <c r="Z19">
        <f t="shared" si="1"/>
        <v>1</v>
      </c>
      <c r="AA19">
        <f t="shared" si="1"/>
        <v>1</v>
      </c>
      <c r="AB19">
        <f t="shared" si="1"/>
        <v>1</v>
      </c>
      <c r="AC19">
        <f t="shared" si="1"/>
        <v>1</v>
      </c>
      <c r="AD19">
        <f t="shared" si="1"/>
        <v>1</v>
      </c>
      <c r="AE19">
        <f t="shared" si="1"/>
        <v>1</v>
      </c>
      <c r="AF19">
        <f t="shared" si="2"/>
        <v>1</v>
      </c>
      <c r="AG19">
        <f t="shared" si="2"/>
        <v>1</v>
      </c>
      <c r="AH19">
        <f t="shared" si="2"/>
        <v>1</v>
      </c>
      <c r="AI19">
        <f t="shared" si="2"/>
        <v>1</v>
      </c>
      <c r="AJ19">
        <f t="shared" si="2"/>
        <v>1</v>
      </c>
      <c r="AK19">
        <f t="shared" si="2"/>
        <v>1</v>
      </c>
      <c r="AL19">
        <f t="shared" si="2"/>
        <v>1</v>
      </c>
      <c r="AM19">
        <f t="shared" si="2"/>
        <v>1</v>
      </c>
      <c r="AN19">
        <f t="shared" si="2"/>
        <v>1</v>
      </c>
      <c r="AO19">
        <f t="shared" si="2"/>
        <v>1</v>
      </c>
      <c r="AP19">
        <f t="shared" si="2"/>
        <v>1</v>
      </c>
      <c r="AQ19">
        <f t="shared" si="2"/>
        <v>1</v>
      </c>
      <c r="AR19">
        <f t="shared" si="2"/>
        <v>1</v>
      </c>
      <c r="AS19">
        <f t="shared" si="2"/>
        <v>1</v>
      </c>
      <c r="AT19">
        <f t="shared" si="2"/>
        <v>1</v>
      </c>
      <c r="AU19">
        <f t="shared" si="2"/>
        <v>1</v>
      </c>
      <c r="AV19">
        <f t="shared" si="3"/>
        <v>1</v>
      </c>
      <c r="AW19">
        <f t="shared" si="3"/>
        <v>1</v>
      </c>
      <c r="AX19">
        <f t="shared" si="3"/>
        <v>1</v>
      </c>
      <c r="AY19">
        <f t="shared" si="3"/>
        <v>1</v>
      </c>
      <c r="AZ19">
        <f t="shared" si="3"/>
        <v>1</v>
      </c>
      <c r="BA19">
        <f t="shared" si="3"/>
        <v>1</v>
      </c>
      <c r="BB19">
        <f t="shared" si="3"/>
        <v>1</v>
      </c>
      <c r="BC19">
        <f t="shared" si="3"/>
        <v>1</v>
      </c>
      <c r="BD19">
        <f t="shared" si="3"/>
        <v>1</v>
      </c>
      <c r="BE19">
        <f t="shared" si="3"/>
        <v>1</v>
      </c>
      <c r="BF19">
        <f t="shared" si="3"/>
        <v>1</v>
      </c>
      <c r="BG19">
        <f t="shared" si="3"/>
        <v>1</v>
      </c>
      <c r="BH19">
        <f t="shared" si="3"/>
        <v>1</v>
      </c>
      <c r="BI19">
        <f t="shared" si="3"/>
        <v>1</v>
      </c>
      <c r="BJ19">
        <f t="shared" si="3"/>
        <v>1</v>
      </c>
      <c r="BK19">
        <f t="shared" si="3"/>
        <v>1</v>
      </c>
      <c r="BL19">
        <f t="shared" si="4"/>
        <v>1</v>
      </c>
      <c r="BM19">
        <f t="shared" si="4"/>
        <v>1</v>
      </c>
      <c r="BN19">
        <f t="shared" si="4"/>
        <v>1</v>
      </c>
      <c r="BO19">
        <f t="shared" si="4"/>
        <v>1</v>
      </c>
      <c r="BP19">
        <f t="shared" si="4"/>
        <v>1</v>
      </c>
      <c r="BQ19">
        <f t="shared" si="4"/>
        <v>1</v>
      </c>
      <c r="BR19">
        <f t="shared" si="4"/>
        <v>1</v>
      </c>
      <c r="BS19">
        <f t="shared" si="4"/>
        <v>1</v>
      </c>
      <c r="BT19">
        <f t="shared" si="4"/>
        <v>1</v>
      </c>
      <c r="BU19">
        <f t="shared" si="4"/>
        <v>1</v>
      </c>
      <c r="BV19">
        <f t="shared" si="4"/>
        <v>1</v>
      </c>
      <c r="BW19">
        <f t="shared" si="4"/>
        <v>1</v>
      </c>
      <c r="BX19">
        <f t="shared" si="4"/>
        <v>1</v>
      </c>
      <c r="BY19">
        <f t="shared" si="4"/>
        <v>1</v>
      </c>
      <c r="BZ19">
        <f t="shared" si="4"/>
        <v>1</v>
      </c>
    </row>
    <row r="20" spans="1:78">
      <c r="B20" s="66"/>
      <c r="C20" s="69"/>
      <c r="D20" s="69"/>
      <c r="E20" s="70"/>
      <c r="F20" s="70"/>
      <c r="G20" s="70"/>
      <c r="H20" s="71"/>
      <c r="I20" s="66"/>
      <c r="J20" s="66"/>
    </row>
    <row r="21" spans="1:78">
      <c r="B21" s="66"/>
      <c r="C21" s="69"/>
      <c r="D21" s="69"/>
      <c r="E21" s="70"/>
      <c r="F21" s="70"/>
      <c r="G21" s="70"/>
      <c r="H21" s="71"/>
      <c r="I21" s="66"/>
      <c r="J21" s="66"/>
    </row>
    <row r="22" spans="1:78">
      <c r="B22" s="66"/>
      <c r="C22" s="69"/>
      <c r="D22" s="69"/>
      <c r="E22" s="70"/>
      <c r="F22" s="70"/>
      <c r="G22" s="70"/>
      <c r="H22" s="71"/>
      <c r="I22" s="66"/>
      <c r="J22" s="66"/>
    </row>
    <row r="23" spans="1:78">
      <c r="B23" s="66"/>
      <c r="C23" s="69"/>
      <c r="D23" s="69"/>
      <c r="E23" s="70"/>
      <c r="F23" s="70"/>
      <c r="G23" s="70"/>
      <c r="H23" s="71"/>
      <c r="I23" s="66"/>
      <c r="J23" s="66"/>
    </row>
    <row r="24" spans="1:78">
      <c r="B24" s="66"/>
      <c r="C24" s="69"/>
      <c r="D24" s="69"/>
      <c r="E24" s="70"/>
      <c r="F24" s="70"/>
      <c r="G24" s="70"/>
      <c r="H24" s="71"/>
      <c r="I24" s="66"/>
      <c r="J24" s="66"/>
    </row>
    <row r="25" spans="1:78">
      <c r="B25" s="66"/>
      <c r="C25" s="69"/>
      <c r="D25" s="69"/>
      <c r="E25" s="70"/>
      <c r="F25" s="70"/>
      <c r="G25" s="70"/>
      <c r="H25" s="71"/>
      <c r="I25" s="66"/>
      <c r="J25" s="66"/>
    </row>
    <row r="26" spans="1:78">
      <c r="B26" s="66"/>
      <c r="C26" s="69"/>
      <c r="D26" s="69"/>
      <c r="E26" s="70"/>
      <c r="F26" s="70"/>
      <c r="G26" s="70"/>
      <c r="H26" s="71"/>
      <c r="I26" s="66"/>
      <c r="J26" s="66"/>
    </row>
    <row r="27" spans="1:78">
      <c r="B27" s="66"/>
      <c r="C27" s="69"/>
      <c r="D27" s="69"/>
      <c r="E27" s="70"/>
      <c r="F27" s="70"/>
      <c r="G27" s="70"/>
      <c r="H27" s="71"/>
      <c r="I27" s="66"/>
      <c r="J27" s="66"/>
    </row>
    <row r="28" spans="1:78">
      <c r="B28" s="66"/>
      <c r="C28" s="69"/>
      <c r="D28" s="69"/>
      <c r="E28" s="70"/>
      <c r="F28" s="70"/>
      <c r="G28" s="70"/>
      <c r="H28" s="71"/>
      <c r="I28" s="66"/>
      <c r="J28" s="66"/>
    </row>
    <row r="29" spans="1:78">
      <c r="B29" s="66"/>
      <c r="C29" s="69"/>
      <c r="D29" s="69"/>
      <c r="E29" s="70"/>
      <c r="F29" s="70"/>
      <c r="G29" s="70"/>
      <c r="H29" s="71"/>
      <c r="I29" s="66"/>
      <c r="J29" s="66"/>
    </row>
    <row r="30" spans="1:78">
      <c r="P30" s="67">
        <v>0</v>
      </c>
      <c r="Q30" s="67">
        <v>0</v>
      </c>
      <c r="R30" s="67">
        <v>5201.2345458449108</v>
      </c>
      <c r="S30" s="67">
        <v>12766.414954155087</v>
      </c>
      <c r="T30" s="67">
        <v>0</v>
      </c>
      <c r="U30" s="67">
        <v>0</v>
      </c>
      <c r="V30" s="67">
        <v>0</v>
      </c>
      <c r="W30" s="67">
        <v>35.414849166667409</v>
      </c>
      <c r="X30" s="67">
        <v>3252.6061508333387</v>
      </c>
      <c r="Y30" s="67">
        <v>0</v>
      </c>
      <c r="Z30" s="67">
        <v>2706.5420986122786</v>
      </c>
      <c r="AA30" s="67">
        <v>67920.864888791111</v>
      </c>
      <c r="AB30" s="67">
        <v>69593.967629728912</v>
      </c>
      <c r="AC30" s="67">
        <v>71596.146389143105</v>
      </c>
      <c r="AD30" s="67">
        <v>101211.79102410468</v>
      </c>
      <c r="AE30" s="67">
        <v>135577.2143329118</v>
      </c>
      <c r="AF30" s="67">
        <v>176286.29691159376</v>
      </c>
      <c r="AG30" s="67">
        <v>303418.78719500679</v>
      </c>
      <c r="AH30" s="67">
        <v>303763.17102051701</v>
      </c>
      <c r="AI30" s="67">
        <v>307817.11846506584</v>
      </c>
      <c r="AJ30" s="67">
        <v>311750.54822124681</v>
      </c>
      <c r="AK30" s="67">
        <v>314895.01397600735</v>
      </c>
      <c r="AL30" s="67">
        <v>317739.12061330857</v>
      </c>
      <c r="AM30" s="67">
        <v>317574.20585209661</v>
      </c>
      <c r="AN30" s="67">
        <v>301336.26184123987</v>
      </c>
      <c r="AO30" s="67">
        <v>232139.71084398573</v>
      </c>
      <c r="AP30" s="67">
        <v>232135.22138319619</v>
      </c>
      <c r="AQ30" s="67">
        <v>231461.82402208724</v>
      </c>
      <c r="AR30" s="67">
        <v>29172.606351493243</v>
      </c>
      <c r="AS30" s="67">
        <v>100536.29874011307</v>
      </c>
      <c r="AT30" s="67">
        <v>100008.86171976582</v>
      </c>
      <c r="AU30" s="67">
        <v>107821.46973551851</v>
      </c>
      <c r="AV30" s="67">
        <v>124264.45499580388</v>
      </c>
      <c r="AW30" s="67">
        <v>122370.0443346205</v>
      </c>
      <c r="AX30" s="67">
        <v>122320.89145724449</v>
      </c>
      <c r="AY30" s="67">
        <v>119905.40065118286</v>
      </c>
      <c r="AZ30" s="67">
        <v>105811.49411510027</v>
      </c>
      <c r="BA30" s="67">
        <v>33444.162055313267</v>
      </c>
      <c r="BB30" s="67">
        <v>24536.12989531389</v>
      </c>
      <c r="BC30" s="67">
        <v>17288.869825386486</v>
      </c>
      <c r="BD30" s="67">
        <v>12060.264942206386</v>
      </c>
      <c r="BE30" s="67">
        <v>6362.7508045297855</v>
      </c>
      <c r="BF30" s="67">
        <v>6362.7508045297855</v>
      </c>
      <c r="BG30" s="67">
        <v>4923.5571701718573</v>
      </c>
      <c r="BH30" s="67">
        <v>0</v>
      </c>
      <c r="BI30" s="67">
        <v>0</v>
      </c>
      <c r="BJ30" s="67">
        <v>0</v>
      </c>
      <c r="BK30" s="67">
        <v>0</v>
      </c>
      <c r="BL30" s="67">
        <v>0</v>
      </c>
      <c r="BM30" s="67">
        <v>0</v>
      </c>
      <c r="BN30" s="67">
        <v>0</v>
      </c>
      <c r="BO30" s="67">
        <v>0</v>
      </c>
      <c r="BP30" s="67">
        <v>0</v>
      </c>
      <c r="BQ30" s="67">
        <v>0</v>
      </c>
      <c r="BR30" s="67">
        <v>0</v>
      </c>
      <c r="BS30" s="67">
        <v>0</v>
      </c>
      <c r="BT30" s="67">
        <v>0</v>
      </c>
      <c r="BU30" s="67">
        <v>0</v>
      </c>
      <c r="BV30" s="67">
        <v>0</v>
      </c>
      <c r="BW30" s="67">
        <v>0</v>
      </c>
      <c r="BX30" s="67">
        <v>0</v>
      </c>
      <c r="BY30" s="67">
        <v>0</v>
      </c>
      <c r="BZ30" s="67">
        <v>0</v>
      </c>
    </row>
    <row r="31" spans="1:78">
      <c r="J31" t="s">
        <v>7464</v>
      </c>
      <c r="L31" s="75" t="s">
        <v>1</v>
      </c>
      <c r="M31" s="75" t="s">
        <v>26</v>
      </c>
      <c r="N31" s="75" t="s">
        <v>36</v>
      </c>
      <c r="O31" s="75" t="s">
        <v>2607</v>
      </c>
      <c r="P31" s="76" t="s">
        <v>7403</v>
      </c>
      <c r="Q31" s="76" t="s">
        <v>7404</v>
      </c>
      <c r="R31" s="76" t="s">
        <v>447</v>
      </c>
      <c r="S31" s="76" t="s">
        <v>1590</v>
      </c>
      <c r="T31" s="76" t="s">
        <v>99</v>
      </c>
      <c r="U31" s="76" t="s">
        <v>110</v>
      </c>
      <c r="V31" s="76" t="s">
        <v>144</v>
      </c>
      <c r="W31" s="76" t="s">
        <v>154</v>
      </c>
      <c r="X31" s="76" t="s">
        <v>114</v>
      </c>
      <c r="Y31" s="76" t="s">
        <v>202</v>
      </c>
      <c r="Z31" s="76" t="s">
        <v>128</v>
      </c>
      <c r="AA31" s="76" t="s">
        <v>133</v>
      </c>
      <c r="AB31" s="76" t="s">
        <v>160</v>
      </c>
      <c r="AC31" s="76" t="s">
        <v>247</v>
      </c>
      <c r="AD31" s="76" t="s">
        <v>135</v>
      </c>
      <c r="AE31" s="76" t="s">
        <v>197</v>
      </c>
      <c r="AF31" s="76" t="s">
        <v>575</v>
      </c>
      <c r="AG31" s="76" t="s">
        <v>538</v>
      </c>
      <c r="AH31" s="76" t="s">
        <v>7405</v>
      </c>
      <c r="AI31" s="76" t="s">
        <v>7406</v>
      </c>
      <c r="AJ31" s="76" t="s">
        <v>7407</v>
      </c>
      <c r="AK31" s="76" t="s">
        <v>7408</v>
      </c>
      <c r="AL31" s="76" t="s">
        <v>7409</v>
      </c>
      <c r="AM31" s="76" t="s">
        <v>7410</v>
      </c>
      <c r="AN31" s="76" t="s">
        <v>572</v>
      </c>
      <c r="AO31" s="76" t="s">
        <v>7411</v>
      </c>
      <c r="AP31" s="76" t="s">
        <v>7412</v>
      </c>
      <c r="AQ31" s="76" t="s">
        <v>7413</v>
      </c>
      <c r="AR31" s="76" t="s">
        <v>7414</v>
      </c>
      <c r="AS31" s="76" t="s">
        <v>7415</v>
      </c>
      <c r="AT31" s="76" t="s">
        <v>7416</v>
      </c>
      <c r="AU31" s="76" t="s">
        <v>7417</v>
      </c>
      <c r="AV31" s="76" t="s">
        <v>7418</v>
      </c>
      <c r="AW31" s="76" t="s">
        <v>7419</v>
      </c>
      <c r="AX31" s="76" t="s">
        <v>7420</v>
      </c>
      <c r="AY31" s="76" t="s">
        <v>7421</v>
      </c>
      <c r="AZ31" s="76" t="s">
        <v>7422</v>
      </c>
      <c r="BA31" s="76" t="s">
        <v>7423</v>
      </c>
      <c r="BB31" s="76" t="s">
        <v>7424</v>
      </c>
      <c r="BC31" s="76" t="s">
        <v>7425</v>
      </c>
      <c r="BD31" s="76" t="s">
        <v>7426</v>
      </c>
      <c r="BE31" s="76" t="s">
        <v>7427</v>
      </c>
      <c r="BF31" s="76" t="s">
        <v>7428</v>
      </c>
      <c r="BG31" s="76" t="s">
        <v>7429</v>
      </c>
      <c r="BH31" s="76" t="s">
        <v>7430</v>
      </c>
      <c r="BI31" s="76" t="s">
        <v>7431</v>
      </c>
      <c r="BJ31" s="76" t="s">
        <v>7432</v>
      </c>
      <c r="BK31" s="76" t="s">
        <v>7433</v>
      </c>
      <c r="BL31" s="76" t="s">
        <v>7434</v>
      </c>
      <c r="BM31" s="76" t="s">
        <v>7435</v>
      </c>
      <c r="BN31" s="76" t="s">
        <v>7436</v>
      </c>
      <c r="BO31" s="76" t="s">
        <v>7437</v>
      </c>
      <c r="BP31" s="76" t="s">
        <v>7438</v>
      </c>
      <c r="BQ31" s="76" t="s">
        <v>7439</v>
      </c>
      <c r="BR31" s="76" t="s">
        <v>7440</v>
      </c>
      <c r="BS31" s="76" t="s">
        <v>7441</v>
      </c>
      <c r="BT31" s="76" t="s">
        <v>7442</v>
      </c>
      <c r="BU31" s="76" t="s">
        <v>7443</v>
      </c>
      <c r="BV31" s="76" t="s">
        <v>7444</v>
      </c>
      <c r="BW31" s="76" t="s">
        <v>7445</v>
      </c>
      <c r="BX31" s="76" t="s">
        <v>7446</v>
      </c>
      <c r="BY31" s="76" t="s">
        <v>7447</v>
      </c>
      <c r="BZ31" s="76" t="s">
        <v>7448</v>
      </c>
    </row>
    <row r="32" spans="1:78">
      <c r="A32" s="86" t="s">
        <v>532</v>
      </c>
      <c r="F32" t="str">
        <f>+_xlfn.XLOOKUP(L32,'L4'!B:B,'L4'!D:D)</f>
        <v>m³</v>
      </c>
      <c r="G32">
        <v>1.4954545454545456</v>
      </c>
      <c r="J32" t="s">
        <v>534</v>
      </c>
      <c r="K32" s="84" t="e">
        <f>+SUM(Table815535373941[[#This Row],[1.10.2023]:[1.12.2028]])/SUM(Table815535373941[[1.10.2023]:[1.12.2028]])</f>
        <v>#DIV/0!</v>
      </c>
      <c r="L32" s="73" t="s">
        <v>2590</v>
      </c>
      <c r="M32" t="s">
        <v>38</v>
      </c>
      <c r="N32" t="s">
        <v>35</v>
      </c>
      <c r="O32" t="s">
        <v>2608</v>
      </c>
      <c r="P32" s="74">
        <f>+IFERROR(SUMIFS(#REF!,#REF!,$L32,#REF!,$M32)*$G32,0)</f>
        <v>0</v>
      </c>
      <c r="Q32" s="74">
        <f>+IFERROR(SUMIFS(#REF!,#REF!,$L32,#REF!,$M32)*$G32,0)</f>
        <v>0</v>
      </c>
      <c r="R32" s="74">
        <f>+IFERROR(SUMIFS(#REF!,#REF!,$L32,#REF!,$M32)*$G32,0)</f>
        <v>0</v>
      </c>
      <c r="S32" s="74">
        <f>+IFERROR(SUMIFS(#REF!,#REF!,$L32,#REF!,$M32)*$G32,0)</f>
        <v>0</v>
      </c>
      <c r="T32" s="74">
        <f>+IFERROR(SUMIFS(#REF!,#REF!,$L32,#REF!,$M32)*$G32,0)</f>
        <v>0</v>
      </c>
      <c r="U32" s="74">
        <f>+IFERROR(SUMIFS(#REF!,#REF!,$L32,#REF!,$M32)*$G32,0)</f>
        <v>0</v>
      </c>
      <c r="V32" s="74">
        <f>+IFERROR(SUMIFS(#REF!,#REF!,$L32,#REF!,$M32)*$G32,0)</f>
        <v>0</v>
      </c>
      <c r="W32" s="74">
        <f>+IFERROR(SUMIFS(#REF!,#REF!,$L32,#REF!,$M32)*$G32,0)</f>
        <v>0</v>
      </c>
      <c r="X32" s="74">
        <f>+IFERROR(SUMIFS(#REF!,#REF!,$L32,#REF!,$M32)*$G32,0)</f>
        <v>0</v>
      </c>
      <c r="Y32" s="74">
        <f>+IFERROR(SUMIFS(#REF!,#REF!,$L32,#REF!,$M32)*$G32,0)</f>
        <v>0</v>
      </c>
      <c r="Z32" s="74">
        <f>+IFERROR(SUMIFS(#REF!,#REF!,$L32,#REF!,$M32)*$G32,0)</f>
        <v>0</v>
      </c>
      <c r="AA32" s="74">
        <f>+IFERROR(SUMIFS(#REF!,#REF!,$L32,#REF!,$M32)*$G32,0)</f>
        <v>0</v>
      </c>
      <c r="AB32" s="74">
        <f>+IFERROR(SUMIFS(#REF!,#REF!,$L32,#REF!,$M32)*$G32,0)</f>
        <v>0</v>
      </c>
      <c r="AC32" s="74">
        <f>+IFERROR(SUMIFS(#REF!,#REF!,$L32,#REF!,$M32)*$G32,0)</f>
        <v>0</v>
      </c>
      <c r="AD32" s="74">
        <f>+IFERROR(SUMIFS(#REF!,#REF!,$L32,#REF!,$M32)*$G32,0)</f>
        <v>0</v>
      </c>
      <c r="AE32" s="74">
        <f>+IFERROR(SUMIFS(#REF!,#REF!,$L32,#REF!,$M32)*$G32,0)</f>
        <v>0</v>
      </c>
      <c r="AF32" s="74">
        <f>+IFERROR(SUMIFS(#REF!,#REF!,$L32,#REF!,$M32)*$G32,0)</f>
        <v>0</v>
      </c>
      <c r="AG32" s="74">
        <f>+IFERROR(SUMIFS(#REF!,#REF!,$L32,#REF!,$M32)*$G32,0)</f>
        <v>0</v>
      </c>
      <c r="AH32" s="74">
        <f>+IFERROR(SUMIFS(#REF!,#REF!,$L32,#REF!,$M32)*$G32,0)</f>
        <v>0</v>
      </c>
      <c r="AI32" s="74">
        <f>+IFERROR(SUMIFS(#REF!,#REF!,$L32,#REF!,$M32)*$G32,0)</f>
        <v>0</v>
      </c>
      <c r="AJ32" s="74">
        <f>+IFERROR(SUMIFS(#REF!,#REF!,$L32,#REF!,$M32)*$G32,0)</f>
        <v>0</v>
      </c>
      <c r="AK32" s="74">
        <f>+IFERROR(SUMIFS(#REF!,#REF!,$L32,#REF!,$M32)*$G32,0)</f>
        <v>0</v>
      </c>
      <c r="AL32" s="74">
        <f>+IFERROR(SUMIFS(#REF!,#REF!,$L32,#REF!,$M32)*$G32,0)</f>
        <v>0</v>
      </c>
      <c r="AM32" s="74">
        <f>+IFERROR(SUMIFS(#REF!,#REF!,$L32,#REF!,$M32)*$G32,0)</f>
        <v>0</v>
      </c>
      <c r="AN32" s="74">
        <f>+IFERROR(SUMIFS(#REF!,#REF!,$L32,#REF!,$M32)*$G32,0)</f>
        <v>0</v>
      </c>
      <c r="AO32" s="74">
        <f>+IFERROR(SUMIFS(#REF!,#REF!,$L32,#REF!,$M32)*$G32,0)</f>
        <v>0</v>
      </c>
      <c r="AP32" s="74">
        <f>+IFERROR(SUMIFS(#REF!,#REF!,$L32,#REF!,$M32)*$G32,0)</f>
        <v>0</v>
      </c>
      <c r="AQ32" s="74">
        <f>+IFERROR(SUMIFS(#REF!,#REF!,$L32,#REF!,$M32)*$G32,0)</f>
        <v>0</v>
      </c>
      <c r="AR32" s="74">
        <f>+IFERROR(SUMIFS(#REF!,#REF!,$L32,#REF!,$M32)*$G32,0)</f>
        <v>0</v>
      </c>
      <c r="AS32" s="74">
        <f>+IFERROR(SUMIFS(#REF!,#REF!,$L32,#REF!,$M32)*$G32,0)</f>
        <v>0</v>
      </c>
      <c r="AT32" s="74">
        <f>+IFERROR(SUMIFS(#REF!,#REF!,$L32,#REF!,$M32)*$G32,0)</f>
        <v>0</v>
      </c>
      <c r="AU32" s="74">
        <f>+IFERROR(SUMIFS(#REF!,#REF!,$L32,#REF!,$M32)*$G32,0)</f>
        <v>0</v>
      </c>
      <c r="AV32" s="74">
        <f>+IFERROR(SUMIFS(#REF!,#REF!,$L32,#REF!,$M32)*$G32,0)</f>
        <v>0</v>
      </c>
      <c r="AW32" s="74">
        <f>+IFERROR(SUMIFS(#REF!,#REF!,$L32,#REF!,$M32)*$G32,0)</f>
        <v>0</v>
      </c>
      <c r="AX32" s="74">
        <f>+IFERROR(SUMIFS(#REF!,#REF!,$L32,#REF!,$M32)*$G32,0)</f>
        <v>0</v>
      </c>
      <c r="AY32" s="74">
        <f>+IFERROR(SUMIFS(#REF!,#REF!,$L32,#REF!,$M32)*$G32,0)</f>
        <v>0</v>
      </c>
      <c r="AZ32" s="74">
        <f>+IFERROR(SUMIFS(#REF!,#REF!,$L32,#REF!,$M32)*$G32,0)</f>
        <v>0</v>
      </c>
      <c r="BA32" s="74">
        <f>+IFERROR(SUMIFS(#REF!,#REF!,$L32,#REF!,$M32)*$G32,0)</f>
        <v>0</v>
      </c>
      <c r="BB32" s="74">
        <f>+IFERROR(SUMIFS(#REF!,#REF!,$L32,#REF!,$M32)*$G32,0)</f>
        <v>0</v>
      </c>
      <c r="BC32" s="74">
        <f>+IFERROR(SUMIFS(#REF!,#REF!,$L32,#REF!,$M32)*$G32,0)</f>
        <v>0</v>
      </c>
      <c r="BD32" s="74">
        <f>+IFERROR(SUMIFS(#REF!,#REF!,$L32,#REF!,$M32)*$G32,0)</f>
        <v>0</v>
      </c>
      <c r="BE32" s="74">
        <f>+IFERROR(SUMIFS(#REF!,#REF!,$L32,#REF!,$M32)*$G32,0)</f>
        <v>0</v>
      </c>
      <c r="BF32" s="74">
        <f>+IFERROR(SUMIFS(#REF!,#REF!,$L32,#REF!,$M32)*$G32,0)</f>
        <v>0</v>
      </c>
      <c r="BG32" s="74">
        <f>+IFERROR(SUMIFS(#REF!,#REF!,$L32,#REF!,$M32)*$G32,0)</f>
        <v>0</v>
      </c>
      <c r="BH32" s="74">
        <f>+IFERROR(SUMIFS(#REF!,#REF!,$L32,#REF!,$M32)*$G32,0)</f>
        <v>0</v>
      </c>
      <c r="BI32" s="74">
        <f>+IFERROR(SUMIFS(#REF!,#REF!,$L32,#REF!,$M32)*$G32,0)</f>
        <v>0</v>
      </c>
      <c r="BJ32" s="74">
        <f>+IFERROR(SUMIFS(#REF!,#REF!,$L32,#REF!,$M32)*$G32,0)</f>
        <v>0</v>
      </c>
      <c r="BK32" s="74">
        <f>+IFERROR(SUMIFS(#REF!,#REF!,$L32,#REF!,$M32)*$G32,0)</f>
        <v>0</v>
      </c>
      <c r="BL32" s="74">
        <f>+IFERROR(SUMIFS(#REF!,#REF!,$L32,#REF!,$M32)*$G32,0)</f>
        <v>0</v>
      </c>
      <c r="BM32" s="74">
        <f>+IFERROR(SUMIFS(#REF!,#REF!,$L32,#REF!,$M32)*$G32,0)</f>
        <v>0</v>
      </c>
      <c r="BN32" s="74">
        <f>+IFERROR(SUMIFS(#REF!,#REF!,$L32,#REF!,$M32)*$G32,0)</f>
        <v>0</v>
      </c>
      <c r="BO32" s="74">
        <f>+IFERROR(SUMIFS(#REF!,#REF!,$L32,#REF!,$M32)*$G32,0)</f>
        <v>0</v>
      </c>
      <c r="BP32" s="74">
        <f>+IFERROR(SUMIFS(#REF!,#REF!,$L32,#REF!,$M32)*$G32,0)</f>
        <v>0</v>
      </c>
      <c r="BQ32" s="74">
        <f>+IFERROR(SUMIFS(#REF!,#REF!,$L32,#REF!,$M32)*$G32,0)</f>
        <v>0</v>
      </c>
      <c r="BR32" s="74">
        <f>+IFERROR(SUMIFS(#REF!,#REF!,$L32,#REF!,$M32)*$G32,0)</f>
        <v>0</v>
      </c>
      <c r="BS32" s="74">
        <f>+IFERROR(SUMIFS(#REF!,#REF!,$L32,#REF!,$M32)*$G32,0)</f>
        <v>0</v>
      </c>
      <c r="BT32" s="74">
        <f>+IFERROR(SUMIFS(#REF!,#REF!,$L32,#REF!,$M32)*$G32,0)</f>
        <v>0</v>
      </c>
      <c r="BU32" s="74">
        <f>+IFERROR(SUMIFS(#REF!,#REF!,$L32,#REF!,$M32)*$G32,0)</f>
        <v>0</v>
      </c>
      <c r="BV32" s="74">
        <f>+IFERROR(SUMIFS(#REF!,#REF!,$L32,#REF!,$M32)*$G32,0)</f>
        <v>0</v>
      </c>
      <c r="BW32" s="74">
        <f>+IFERROR(SUMIFS(#REF!,#REF!,$L32,#REF!,$M32)*$G32,0)</f>
        <v>0</v>
      </c>
      <c r="BX32" s="74">
        <f>+IFERROR(SUMIFS(#REF!,#REF!,$L32,#REF!,$M32)*$G32,0)</f>
        <v>0</v>
      </c>
      <c r="BY32" s="74">
        <f>+IFERROR(SUMIFS(#REF!,#REF!,$L32,#REF!,$M32)*$G32,0)</f>
        <v>0</v>
      </c>
      <c r="BZ32" s="74">
        <f>+IFERROR(SUMIFS(#REF!,#REF!,$L32,#REF!,$M32)*$G32,0)</f>
        <v>0</v>
      </c>
    </row>
    <row r="33" spans="1:78">
      <c r="A33" s="86" t="s">
        <v>532</v>
      </c>
      <c r="F33" t="str">
        <f>+_xlfn.XLOOKUP(L33,'L4'!B:B,'L4'!D:D)</f>
        <v>m³</v>
      </c>
      <c r="G33">
        <v>1.05</v>
      </c>
      <c r="J33" t="s">
        <v>536</v>
      </c>
      <c r="K33" s="84" t="e">
        <f>+SUM(Table815535373941[[#This Row],[1.10.2023]:[1.12.2028]])/SUM(Table815535373941[[1.10.2023]:[1.12.2028]])</f>
        <v>#DIV/0!</v>
      </c>
      <c r="L33" s="73" t="s">
        <v>5143</v>
      </c>
      <c r="M33" t="s">
        <v>38</v>
      </c>
      <c r="N33" t="s">
        <v>35</v>
      </c>
      <c r="O33" t="s">
        <v>2608</v>
      </c>
      <c r="P33" s="74">
        <f>+IFERROR(SUMIFS(#REF!,#REF!,$L33,#REF!,$M33)*$G33,0)</f>
        <v>0</v>
      </c>
      <c r="Q33" s="74">
        <f>+IFERROR(SUMIFS(#REF!,#REF!,$L33,#REF!,$M33)*$G33,0)</f>
        <v>0</v>
      </c>
      <c r="R33" s="74">
        <f>+IFERROR(SUMIFS(#REF!,#REF!,$L33,#REF!,$M33)*$G33,0)</f>
        <v>0</v>
      </c>
      <c r="S33" s="74">
        <f>+IFERROR(SUMIFS(#REF!,#REF!,$L33,#REF!,$M33)*$G33,0)</f>
        <v>0</v>
      </c>
      <c r="T33" s="74">
        <f>+IFERROR(SUMIFS(#REF!,#REF!,$L33,#REF!,$M33)*$G33,0)</f>
        <v>0</v>
      </c>
      <c r="U33" s="74">
        <f>+IFERROR(SUMIFS(#REF!,#REF!,$L33,#REF!,$M33)*$G33,0)</f>
        <v>0</v>
      </c>
      <c r="V33" s="74">
        <f>+IFERROR(SUMIFS(#REF!,#REF!,$L33,#REF!,$M33)*$G33,0)</f>
        <v>0</v>
      </c>
      <c r="W33" s="74">
        <f>+IFERROR(SUMIFS(#REF!,#REF!,$L33,#REF!,$M33)*$G33,0)</f>
        <v>0</v>
      </c>
      <c r="X33" s="74">
        <f>+IFERROR(SUMIFS(#REF!,#REF!,$L33,#REF!,$M33)*$G33,0)</f>
        <v>0</v>
      </c>
      <c r="Y33" s="74">
        <f>+IFERROR(SUMIFS(#REF!,#REF!,$L33,#REF!,$M33)*$G33,0)</f>
        <v>0</v>
      </c>
      <c r="Z33" s="74">
        <f>+IFERROR(SUMIFS(#REF!,#REF!,$L33,#REF!,$M33)*$G33,0)</f>
        <v>0</v>
      </c>
      <c r="AA33" s="74">
        <f>+IFERROR(SUMIFS(#REF!,#REF!,$L33,#REF!,$M33)*$G33,0)</f>
        <v>0</v>
      </c>
      <c r="AB33" s="74">
        <f>+IFERROR(SUMIFS(#REF!,#REF!,$L33,#REF!,$M33)*$G33,0)</f>
        <v>0</v>
      </c>
      <c r="AC33" s="74">
        <f>+IFERROR(SUMIFS(#REF!,#REF!,$L33,#REF!,$M33)*$G33,0)</f>
        <v>0</v>
      </c>
      <c r="AD33" s="74">
        <f>+IFERROR(SUMIFS(#REF!,#REF!,$L33,#REF!,$M33)*$G33,0)</f>
        <v>0</v>
      </c>
      <c r="AE33" s="74">
        <f>+IFERROR(SUMIFS(#REF!,#REF!,$L33,#REF!,$M33)*$G33,0)</f>
        <v>0</v>
      </c>
      <c r="AF33" s="74">
        <f>+IFERROR(SUMIFS(#REF!,#REF!,$L33,#REF!,$M33)*$G33,0)</f>
        <v>0</v>
      </c>
      <c r="AG33" s="74">
        <f>+IFERROR(SUMIFS(#REF!,#REF!,$L33,#REF!,$M33)*$G33,0)</f>
        <v>0</v>
      </c>
      <c r="AH33" s="74">
        <f>+IFERROR(SUMIFS(#REF!,#REF!,$L33,#REF!,$M33)*$G33,0)</f>
        <v>0</v>
      </c>
      <c r="AI33" s="74">
        <f>+IFERROR(SUMIFS(#REF!,#REF!,$L33,#REF!,$M33)*$G33,0)</f>
        <v>0</v>
      </c>
      <c r="AJ33" s="74">
        <f>+IFERROR(SUMIFS(#REF!,#REF!,$L33,#REF!,$M33)*$G33,0)</f>
        <v>0</v>
      </c>
      <c r="AK33" s="74">
        <f>+IFERROR(SUMIFS(#REF!,#REF!,$L33,#REF!,$M33)*$G33,0)</f>
        <v>0</v>
      </c>
      <c r="AL33" s="74">
        <f>+IFERROR(SUMIFS(#REF!,#REF!,$L33,#REF!,$M33)*$G33,0)</f>
        <v>0</v>
      </c>
      <c r="AM33" s="74">
        <f>+IFERROR(SUMIFS(#REF!,#REF!,$L33,#REF!,$M33)*$G33,0)</f>
        <v>0</v>
      </c>
      <c r="AN33" s="74">
        <f>+IFERROR(SUMIFS(#REF!,#REF!,$L33,#REF!,$M33)*$G33,0)</f>
        <v>0</v>
      </c>
      <c r="AO33" s="74">
        <f>+IFERROR(SUMIFS(#REF!,#REF!,$L33,#REF!,$M33)*$G33,0)</f>
        <v>0</v>
      </c>
      <c r="AP33" s="74">
        <f>+IFERROR(SUMIFS(#REF!,#REF!,$L33,#REF!,$M33)*$G33,0)</f>
        <v>0</v>
      </c>
      <c r="AQ33" s="74">
        <f>+IFERROR(SUMIFS(#REF!,#REF!,$L33,#REF!,$M33)*$G33,0)</f>
        <v>0</v>
      </c>
      <c r="AR33" s="74">
        <f>+IFERROR(SUMIFS(#REF!,#REF!,$L33,#REF!,$M33)*$G33,0)</f>
        <v>0</v>
      </c>
      <c r="AS33" s="74">
        <f>+IFERROR(SUMIFS(#REF!,#REF!,$L33,#REF!,$M33)*$G33,0)</f>
        <v>0</v>
      </c>
      <c r="AT33" s="74">
        <f>+IFERROR(SUMIFS(#REF!,#REF!,$L33,#REF!,$M33)*$G33,0)</f>
        <v>0</v>
      </c>
      <c r="AU33" s="74">
        <f>+IFERROR(SUMIFS(#REF!,#REF!,$L33,#REF!,$M33)*$G33,0)</f>
        <v>0</v>
      </c>
      <c r="AV33" s="74">
        <f>+IFERROR(SUMIFS(#REF!,#REF!,$L33,#REF!,$M33)*$G33,0)</f>
        <v>0</v>
      </c>
      <c r="AW33" s="74">
        <f>+IFERROR(SUMIFS(#REF!,#REF!,$L33,#REF!,$M33)*$G33,0)</f>
        <v>0</v>
      </c>
      <c r="AX33" s="74">
        <f>+IFERROR(SUMIFS(#REF!,#REF!,$L33,#REF!,$M33)*$G33,0)</f>
        <v>0</v>
      </c>
      <c r="AY33" s="74">
        <f>+IFERROR(SUMIFS(#REF!,#REF!,$L33,#REF!,$M33)*$G33,0)</f>
        <v>0</v>
      </c>
      <c r="AZ33" s="74">
        <f>+IFERROR(SUMIFS(#REF!,#REF!,$L33,#REF!,$M33)*$G33,0)</f>
        <v>0</v>
      </c>
      <c r="BA33" s="74">
        <f>+IFERROR(SUMIFS(#REF!,#REF!,$L33,#REF!,$M33)*$G33,0)</f>
        <v>0</v>
      </c>
      <c r="BB33" s="74">
        <f>+IFERROR(SUMIFS(#REF!,#REF!,$L33,#REF!,$M33)*$G33,0)</f>
        <v>0</v>
      </c>
      <c r="BC33" s="74">
        <f>+IFERROR(SUMIFS(#REF!,#REF!,$L33,#REF!,$M33)*$G33,0)</f>
        <v>0</v>
      </c>
      <c r="BD33" s="74">
        <f>+IFERROR(SUMIFS(#REF!,#REF!,$L33,#REF!,$M33)*$G33,0)</f>
        <v>0</v>
      </c>
      <c r="BE33" s="74">
        <f>+IFERROR(SUMIFS(#REF!,#REF!,$L33,#REF!,$M33)*$G33,0)</f>
        <v>0</v>
      </c>
      <c r="BF33" s="74">
        <f>+IFERROR(SUMIFS(#REF!,#REF!,$L33,#REF!,$M33)*$G33,0)</f>
        <v>0</v>
      </c>
      <c r="BG33" s="74">
        <f>+IFERROR(SUMIFS(#REF!,#REF!,$L33,#REF!,$M33)*$G33,0)</f>
        <v>0</v>
      </c>
      <c r="BH33" s="74">
        <f>+IFERROR(SUMIFS(#REF!,#REF!,$L33,#REF!,$M33)*$G33,0)</f>
        <v>0</v>
      </c>
      <c r="BI33" s="74">
        <f>+IFERROR(SUMIFS(#REF!,#REF!,$L33,#REF!,$M33)*$G33,0)</f>
        <v>0</v>
      </c>
      <c r="BJ33" s="74">
        <f>+IFERROR(SUMIFS(#REF!,#REF!,$L33,#REF!,$M33)*$G33,0)</f>
        <v>0</v>
      </c>
      <c r="BK33" s="74">
        <f>+IFERROR(SUMIFS(#REF!,#REF!,$L33,#REF!,$M33)*$G33,0)</f>
        <v>0</v>
      </c>
      <c r="BL33" s="74">
        <f>+IFERROR(SUMIFS(#REF!,#REF!,$L33,#REF!,$M33)*$G33,0)</f>
        <v>0</v>
      </c>
      <c r="BM33" s="74">
        <f>+IFERROR(SUMIFS(#REF!,#REF!,$L33,#REF!,$M33)*$G33,0)</f>
        <v>0</v>
      </c>
      <c r="BN33" s="74">
        <f>+IFERROR(SUMIFS(#REF!,#REF!,$L33,#REF!,$M33)*$G33,0)</f>
        <v>0</v>
      </c>
      <c r="BO33" s="74">
        <f>+IFERROR(SUMIFS(#REF!,#REF!,$L33,#REF!,$M33)*$G33,0)</f>
        <v>0</v>
      </c>
      <c r="BP33" s="74">
        <f>+IFERROR(SUMIFS(#REF!,#REF!,$L33,#REF!,$M33)*$G33,0)</f>
        <v>0</v>
      </c>
      <c r="BQ33" s="74">
        <f>+IFERROR(SUMIFS(#REF!,#REF!,$L33,#REF!,$M33)*$G33,0)</f>
        <v>0</v>
      </c>
      <c r="BR33" s="74">
        <f>+IFERROR(SUMIFS(#REF!,#REF!,$L33,#REF!,$M33)*$G33,0)</f>
        <v>0</v>
      </c>
      <c r="BS33" s="74">
        <f>+IFERROR(SUMIFS(#REF!,#REF!,$L33,#REF!,$M33)*$G33,0)</f>
        <v>0</v>
      </c>
      <c r="BT33" s="74">
        <f>+IFERROR(SUMIFS(#REF!,#REF!,$L33,#REF!,$M33)*$G33,0)</f>
        <v>0</v>
      </c>
      <c r="BU33" s="74">
        <f>+IFERROR(SUMIFS(#REF!,#REF!,$L33,#REF!,$M33)*$G33,0)</f>
        <v>0</v>
      </c>
      <c r="BV33" s="74">
        <f>+IFERROR(SUMIFS(#REF!,#REF!,$L33,#REF!,$M33)*$G33,0)</f>
        <v>0</v>
      </c>
      <c r="BW33" s="74">
        <f>+IFERROR(SUMIFS(#REF!,#REF!,$L33,#REF!,$M33)*$G33,0)</f>
        <v>0</v>
      </c>
      <c r="BX33" s="74">
        <f>+IFERROR(SUMIFS(#REF!,#REF!,$L33,#REF!,$M33)*$G33,0)</f>
        <v>0</v>
      </c>
      <c r="BY33" s="74">
        <f>+IFERROR(SUMIFS(#REF!,#REF!,$L33,#REF!,$M33)*$G33,0)</f>
        <v>0</v>
      </c>
      <c r="BZ33" s="74">
        <f>+IFERROR(SUMIFS(#REF!,#REF!,$L33,#REF!,$M33)*$G33,0)</f>
        <v>0</v>
      </c>
    </row>
    <row r="34" spans="1:78">
      <c r="A34" s="86" t="s">
        <v>532</v>
      </c>
      <c r="F34" t="str">
        <f>+_xlfn.XLOOKUP(L34,'L4'!B:B,'L4'!D:D)</f>
        <v>m</v>
      </c>
      <c r="G34">
        <v>0.6</v>
      </c>
      <c r="J34" t="s">
        <v>537</v>
      </c>
      <c r="K34" s="84" t="e">
        <f>+SUM(Table815535373941[[#This Row],[1.10.2023]:[1.12.2028]])/SUM(Table815535373941[[1.10.2023]:[1.12.2028]])</f>
        <v>#DIV/0!</v>
      </c>
      <c r="L34" s="73" t="s">
        <v>2597</v>
      </c>
      <c r="M34" t="s">
        <v>38</v>
      </c>
      <c r="N34" t="s">
        <v>35</v>
      </c>
      <c r="O34" t="s">
        <v>2608</v>
      </c>
      <c r="P34" s="74">
        <f>+IFERROR(SUMIFS(#REF!,#REF!,$L34,#REF!,$M34)*$G34,0)</f>
        <v>0</v>
      </c>
      <c r="Q34" s="74">
        <f>+IFERROR(SUMIFS(#REF!,#REF!,$L34,#REF!,$M34)*$G34,0)</f>
        <v>0</v>
      </c>
      <c r="R34" s="74">
        <f>+IFERROR(SUMIFS(#REF!,#REF!,$L34,#REF!,$M34)*$G34,0)</f>
        <v>0</v>
      </c>
      <c r="S34" s="74">
        <f>+IFERROR(SUMIFS(#REF!,#REF!,$L34,#REF!,$M34)*$G34,0)</f>
        <v>0</v>
      </c>
      <c r="T34" s="74">
        <f>+IFERROR(SUMIFS(#REF!,#REF!,$L34,#REF!,$M34)*$G34,0)</f>
        <v>0</v>
      </c>
      <c r="U34" s="74">
        <f>+IFERROR(SUMIFS(#REF!,#REF!,$L34,#REF!,$M34)*$G34,0)</f>
        <v>0</v>
      </c>
      <c r="V34" s="74">
        <f>+IFERROR(SUMIFS(#REF!,#REF!,$L34,#REF!,$M34)*$G34,0)</f>
        <v>0</v>
      </c>
      <c r="W34" s="74">
        <f>+IFERROR(SUMIFS(#REF!,#REF!,$L34,#REF!,$M34)*$G34,0)</f>
        <v>0</v>
      </c>
      <c r="X34" s="74">
        <f>+IFERROR(SUMIFS(#REF!,#REF!,$L34,#REF!,$M34)*$G34,0)</f>
        <v>0</v>
      </c>
      <c r="Y34" s="74">
        <f>+IFERROR(SUMIFS(#REF!,#REF!,$L34,#REF!,$M34)*$G34,0)</f>
        <v>0</v>
      </c>
      <c r="Z34" s="74">
        <f>+IFERROR(SUMIFS(#REF!,#REF!,$L34,#REF!,$M34)*$G34,0)</f>
        <v>0</v>
      </c>
      <c r="AA34" s="74">
        <f>+IFERROR(SUMIFS(#REF!,#REF!,$L34,#REF!,$M34)*$G34,0)</f>
        <v>0</v>
      </c>
      <c r="AB34" s="74">
        <f>+IFERROR(SUMIFS(#REF!,#REF!,$L34,#REF!,$M34)*$G34,0)</f>
        <v>0</v>
      </c>
      <c r="AC34" s="74">
        <f>+IFERROR(SUMIFS(#REF!,#REF!,$L34,#REF!,$M34)*$G34,0)</f>
        <v>0</v>
      </c>
      <c r="AD34" s="74">
        <f>+IFERROR(SUMIFS(#REF!,#REF!,$L34,#REF!,$M34)*$G34,0)</f>
        <v>0</v>
      </c>
      <c r="AE34" s="74">
        <f>+IFERROR(SUMIFS(#REF!,#REF!,$L34,#REF!,$M34)*$G34,0)</f>
        <v>0</v>
      </c>
      <c r="AF34" s="74">
        <f>+IFERROR(SUMIFS(#REF!,#REF!,$L34,#REF!,$M34)*$G34,0)</f>
        <v>0</v>
      </c>
      <c r="AG34" s="74">
        <f>+IFERROR(SUMIFS(#REF!,#REF!,$L34,#REF!,$M34)*$G34,0)</f>
        <v>0</v>
      </c>
      <c r="AH34" s="74">
        <f>+IFERROR(SUMIFS(#REF!,#REF!,$L34,#REF!,$M34)*$G34,0)</f>
        <v>0</v>
      </c>
      <c r="AI34" s="74">
        <f>+IFERROR(SUMIFS(#REF!,#REF!,$L34,#REF!,$M34)*$G34,0)</f>
        <v>0</v>
      </c>
      <c r="AJ34" s="74">
        <f>+IFERROR(SUMIFS(#REF!,#REF!,$L34,#REF!,$M34)*$G34,0)</f>
        <v>0</v>
      </c>
      <c r="AK34" s="74">
        <f>+IFERROR(SUMIFS(#REF!,#REF!,$L34,#REF!,$M34)*$G34,0)</f>
        <v>0</v>
      </c>
      <c r="AL34" s="74">
        <f>+IFERROR(SUMIFS(#REF!,#REF!,$L34,#REF!,$M34)*$G34,0)</f>
        <v>0</v>
      </c>
      <c r="AM34" s="74">
        <f>+IFERROR(SUMIFS(#REF!,#REF!,$L34,#REF!,$M34)*$G34,0)</f>
        <v>0</v>
      </c>
      <c r="AN34" s="74">
        <f>+IFERROR(SUMIFS(#REF!,#REF!,$L34,#REF!,$M34)*$G34,0)</f>
        <v>0</v>
      </c>
      <c r="AO34" s="74">
        <f>+IFERROR(SUMIFS(#REF!,#REF!,$L34,#REF!,$M34)*$G34,0)</f>
        <v>0</v>
      </c>
      <c r="AP34" s="74">
        <f>+IFERROR(SUMIFS(#REF!,#REF!,$L34,#REF!,$M34)*$G34,0)</f>
        <v>0</v>
      </c>
      <c r="AQ34" s="74">
        <f>+IFERROR(SUMIFS(#REF!,#REF!,$L34,#REF!,$M34)*$G34,0)</f>
        <v>0</v>
      </c>
      <c r="AR34" s="74">
        <f>+IFERROR(SUMIFS(#REF!,#REF!,$L34,#REF!,$M34)*$G34,0)</f>
        <v>0</v>
      </c>
      <c r="AS34" s="74">
        <f>+IFERROR(SUMIFS(#REF!,#REF!,$L34,#REF!,$M34)*$G34,0)</f>
        <v>0</v>
      </c>
      <c r="AT34" s="74">
        <f>+IFERROR(SUMIFS(#REF!,#REF!,$L34,#REF!,$M34)*$G34,0)</f>
        <v>0</v>
      </c>
      <c r="AU34" s="74">
        <f>+IFERROR(SUMIFS(#REF!,#REF!,$L34,#REF!,$M34)*$G34,0)</f>
        <v>0</v>
      </c>
      <c r="AV34" s="74">
        <f>+IFERROR(SUMIFS(#REF!,#REF!,$L34,#REF!,$M34)*$G34,0)</f>
        <v>0</v>
      </c>
      <c r="AW34" s="74">
        <f>+IFERROR(SUMIFS(#REF!,#REF!,$L34,#REF!,$M34)*$G34,0)</f>
        <v>0</v>
      </c>
      <c r="AX34" s="74">
        <f>+IFERROR(SUMIFS(#REF!,#REF!,$L34,#REF!,$M34)*$G34,0)</f>
        <v>0</v>
      </c>
      <c r="AY34" s="74">
        <f>+IFERROR(SUMIFS(#REF!,#REF!,$L34,#REF!,$M34)*$G34,0)</f>
        <v>0</v>
      </c>
      <c r="AZ34" s="74">
        <f>+IFERROR(SUMIFS(#REF!,#REF!,$L34,#REF!,$M34)*$G34,0)</f>
        <v>0</v>
      </c>
      <c r="BA34" s="74">
        <f>+IFERROR(SUMIFS(#REF!,#REF!,$L34,#REF!,$M34)*$G34,0)</f>
        <v>0</v>
      </c>
      <c r="BB34" s="74">
        <f>+IFERROR(SUMIFS(#REF!,#REF!,$L34,#REF!,$M34)*$G34,0)</f>
        <v>0</v>
      </c>
      <c r="BC34" s="74">
        <f>+IFERROR(SUMIFS(#REF!,#REF!,$L34,#REF!,$M34)*$G34,0)</f>
        <v>0</v>
      </c>
      <c r="BD34" s="74">
        <f>+IFERROR(SUMIFS(#REF!,#REF!,$L34,#REF!,$M34)*$G34,0)</f>
        <v>0</v>
      </c>
      <c r="BE34" s="74">
        <f>+IFERROR(SUMIFS(#REF!,#REF!,$L34,#REF!,$M34)*$G34,0)</f>
        <v>0</v>
      </c>
      <c r="BF34" s="74">
        <f>+IFERROR(SUMIFS(#REF!,#REF!,$L34,#REF!,$M34)*$G34,0)</f>
        <v>0</v>
      </c>
      <c r="BG34" s="74">
        <f>+IFERROR(SUMIFS(#REF!,#REF!,$L34,#REF!,$M34)*$G34,0)</f>
        <v>0</v>
      </c>
      <c r="BH34" s="74">
        <f>+IFERROR(SUMIFS(#REF!,#REF!,$L34,#REF!,$M34)*$G34,0)</f>
        <v>0</v>
      </c>
      <c r="BI34" s="74">
        <f>+IFERROR(SUMIFS(#REF!,#REF!,$L34,#REF!,$M34)*$G34,0)</f>
        <v>0</v>
      </c>
      <c r="BJ34" s="74">
        <f>+IFERROR(SUMIFS(#REF!,#REF!,$L34,#REF!,$M34)*$G34,0)</f>
        <v>0</v>
      </c>
      <c r="BK34" s="74">
        <f>+IFERROR(SUMIFS(#REF!,#REF!,$L34,#REF!,$M34)*$G34,0)</f>
        <v>0</v>
      </c>
      <c r="BL34" s="74">
        <f>+IFERROR(SUMIFS(#REF!,#REF!,$L34,#REF!,$M34)*$G34,0)</f>
        <v>0</v>
      </c>
      <c r="BM34" s="74">
        <f>+IFERROR(SUMIFS(#REF!,#REF!,$L34,#REF!,$M34)*$G34,0)</f>
        <v>0</v>
      </c>
      <c r="BN34" s="74">
        <f>+IFERROR(SUMIFS(#REF!,#REF!,$L34,#REF!,$M34)*$G34,0)</f>
        <v>0</v>
      </c>
      <c r="BO34" s="74">
        <f>+IFERROR(SUMIFS(#REF!,#REF!,$L34,#REF!,$M34)*$G34,0)</f>
        <v>0</v>
      </c>
      <c r="BP34" s="74">
        <f>+IFERROR(SUMIFS(#REF!,#REF!,$L34,#REF!,$M34)*$G34,0)</f>
        <v>0</v>
      </c>
      <c r="BQ34" s="74">
        <f>+IFERROR(SUMIFS(#REF!,#REF!,$L34,#REF!,$M34)*$G34,0)</f>
        <v>0</v>
      </c>
      <c r="BR34" s="74">
        <f>+IFERROR(SUMIFS(#REF!,#REF!,$L34,#REF!,$M34)*$G34,0)</f>
        <v>0</v>
      </c>
      <c r="BS34" s="74">
        <f>+IFERROR(SUMIFS(#REF!,#REF!,$L34,#REF!,$M34)*$G34,0)</f>
        <v>0</v>
      </c>
      <c r="BT34" s="74">
        <f>+IFERROR(SUMIFS(#REF!,#REF!,$L34,#REF!,$M34)*$G34,0)</f>
        <v>0</v>
      </c>
      <c r="BU34" s="74">
        <f>+IFERROR(SUMIFS(#REF!,#REF!,$L34,#REF!,$M34)*$G34,0)</f>
        <v>0</v>
      </c>
      <c r="BV34" s="74">
        <f>+IFERROR(SUMIFS(#REF!,#REF!,$L34,#REF!,$M34)*$G34,0)</f>
        <v>0</v>
      </c>
      <c r="BW34" s="74">
        <f>+IFERROR(SUMIFS(#REF!,#REF!,$L34,#REF!,$M34)*$G34,0)</f>
        <v>0</v>
      </c>
      <c r="BX34" s="74">
        <f>+IFERROR(SUMIFS(#REF!,#REF!,$L34,#REF!,$M34)*$G34,0)</f>
        <v>0</v>
      </c>
      <c r="BY34" s="74">
        <f>+IFERROR(SUMIFS(#REF!,#REF!,$L34,#REF!,$M34)*$G34,0)</f>
        <v>0</v>
      </c>
      <c r="BZ34" s="74">
        <f>+IFERROR(SUMIFS(#REF!,#REF!,$L34,#REF!,$M34)*$G34,0)</f>
        <v>0</v>
      </c>
    </row>
    <row r="35" spans="1:78">
      <c r="A35" s="86" t="s">
        <v>532</v>
      </c>
      <c r="F35" t="str">
        <f>+_xlfn.XLOOKUP(L35,'L4'!B:B,'L4'!D:D)</f>
        <v>m</v>
      </c>
      <c r="G35">
        <v>1</v>
      </c>
      <c r="J35" t="s">
        <v>539</v>
      </c>
      <c r="K35" s="84" t="e">
        <f>+SUM(Table815535373941[[#This Row],[1.10.2023]:[1.12.2028]])/SUM(Table815535373941[[1.10.2023]:[1.12.2028]])</f>
        <v>#DIV/0!</v>
      </c>
      <c r="L35" s="73" t="s">
        <v>5147</v>
      </c>
      <c r="M35" t="s">
        <v>38</v>
      </c>
      <c r="N35" t="s">
        <v>35</v>
      </c>
      <c r="O35" t="s">
        <v>2608</v>
      </c>
      <c r="P35" s="74">
        <f>+IFERROR(SUMIFS(#REF!,#REF!,$L35,#REF!,$M35)*$G35,0)</f>
        <v>0</v>
      </c>
      <c r="Q35" s="74">
        <f>+IFERROR(SUMIFS(#REF!,#REF!,$L35,#REF!,$M35)*$G35,0)</f>
        <v>0</v>
      </c>
      <c r="R35" s="74">
        <f>+IFERROR(SUMIFS(#REF!,#REF!,$L35,#REF!,$M35)*$G35,0)</f>
        <v>0</v>
      </c>
      <c r="S35" s="74">
        <f>+IFERROR(SUMIFS(#REF!,#REF!,$L35,#REF!,$M35)*$G35,0)</f>
        <v>0</v>
      </c>
      <c r="T35" s="74">
        <f>+IFERROR(SUMIFS(#REF!,#REF!,$L35,#REF!,$M35)*$G35,0)</f>
        <v>0</v>
      </c>
      <c r="U35" s="74">
        <f>+IFERROR(SUMIFS(#REF!,#REF!,$L35,#REF!,$M35)*$G35,0)</f>
        <v>0</v>
      </c>
      <c r="V35" s="74">
        <f>+IFERROR(SUMIFS(#REF!,#REF!,$L35,#REF!,$M35)*$G35,0)</f>
        <v>0</v>
      </c>
      <c r="W35" s="74">
        <f>+IFERROR(SUMIFS(#REF!,#REF!,$L35,#REF!,$M35)*$G35,0)</f>
        <v>0</v>
      </c>
      <c r="X35" s="74">
        <f>+IFERROR(SUMIFS(#REF!,#REF!,$L35,#REF!,$M35)*$G35,0)</f>
        <v>0</v>
      </c>
      <c r="Y35" s="74">
        <f>+IFERROR(SUMIFS(#REF!,#REF!,$L35,#REF!,$M35)*$G35,0)</f>
        <v>0</v>
      </c>
      <c r="Z35" s="74">
        <f>+IFERROR(SUMIFS(#REF!,#REF!,$L35,#REF!,$M35)*$G35,0)</f>
        <v>0</v>
      </c>
      <c r="AA35" s="74">
        <f>+IFERROR(SUMIFS(#REF!,#REF!,$L35,#REF!,$M35)*$G35,0)</f>
        <v>0</v>
      </c>
      <c r="AB35" s="74">
        <f>+IFERROR(SUMIFS(#REF!,#REF!,$L35,#REF!,$M35)*$G35,0)</f>
        <v>0</v>
      </c>
      <c r="AC35" s="74">
        <f>+IFERROR(SUMIFS(#REF!,#REF!,$L35,#REF!,$M35)*$G35,0)</f>
        <v>0</v>
      </c>
      <c r="AD35" s="74">
        <f>+IFERROR(SUMIFS(#REF!,#REF!,$L35,#REF!,$M35)*$G35,0)</f>
        <v>0</v>
      </c>
      <c r="AE35" s="74">
        <f>+IFERROR(SUMIFS(#REF!,#REF!,$L35,#REF!,$M35)*$G35,0)</f>
        <v>0</v>
      </c>
      <c r="AF35" s="74">
        <f>+IFERROR(SUMIFS(#REF!,#REF!,$L35,#REF!,$M35)*$G35,0)</f>
        <v>0</v>
      </c>
      <c r="AG35" s="74">
        <f>+IFERROR(SUMIFS(#REF!,#REF!,$L35,#REF!,$M35)*$G35,0)</f>
        <v>0</v>
      </c>
      <c r="AH35" s="74">
        <f>+IFERROR(SUMIFS(#REF!,#REF!,$L35,#REF!,$M35)*$G35,0)</f>
        <v>0</v>
      </c>
      <c r="AI35" s="74">
        <f>+IFERROR(SUMIFS(#REF!,#REF!,$L35,#REF!,$M35)*$G35,0)</f>
        <v>0</v>
      </c>
      <c r="AJ35" s="74">
        <f>+IFERROR(SUMIFS(#REF!,#REF!,$L35,#REF!,$M35)*$G35,0)</f>
        <v>0</v>
      </c>
      <c r="AK35" s="74">
        <f>+IFERROR(SUMIFS(#REF!,#REF!,$L35,#REF!,$M35)*$G35,0)</f>
        <v>0</v>
      </c>
      <c r="AL35" s="74">
        <f>+IFERROR(SUMIFS(#REF!,#REF!,$L35,#REF!,$M35)*$G35,0)</f>
        <v>0</v>
      </c>
      <c r="AM35" s="74">
        <f>+IFERROR(SUMIFS(#REF!,#REF!,$L35,#REF!,$M35)*$G35,0)</f>
        <v>0</v>
      </c>
      <c r="AN35" s="74">
        <f>+IFERROR(SUMIFS(#REF!,#REF!,$L35,#REF!,$M35)*$G35,0)</f>
        <v>0</v>
      </c>
      <c r="AO35" s="74">
        <f>+IFERROR(SUMIFS(#REF!,#REF!,$L35,#REF!,$M35)*$G35,0)</f>
        <v>0</v>
      </c>
      <c r="AP35" s="74">
        <f>+IFERROR(SUMIFS(#REF!,#REF!,$L35,#REF!,$M35)*$G35,0)</f>
        <v>0</v>
      </c>
      <c r="AQ35" s="74">
        <f>+IFERROR(SUMIFS(#REF!,#REF!,$L35,#REF!,$M35)*$G35,0)</f>
        <v>0</v>
      </c>
      <c r="AR35" s="74">
        <f>+IFERROR(SUMIFS(#REF!,#REF!,$L35,#REF!,$M35)*$G35,0)</f>
        <v>0</v>
      </c>
      <c r="AS35" s="74">
        <f>+IFERROR(SUMIFS(#REF!,#REF!,$L35,#REF!,$M35)*$G35,0)</f>
        <v>0</v>
      </c>
      <c r="AT35" s="74">
        <f>+IFERROR(SUMIFS(#REF!,#REF!,$L35,#REF!,$M35)*$G35,0)</f>
        <v>0</v>
      </c>
      <c r="AU35" s="74">
        <f>+IFERROR(SUMIFS(#REF!,#REF!,$L35,#REF!,$M35)*$G35,0)</f>
        <v>0</v>
      </c>
      <c r="AV35" s="74">
        <f>+IFERROR(SUMIFS(#REF!,#REF!,$L35,#REF!,$M35)*$G35,0)</f>
        <v>0</v>
      </c>
      <c r="AW35" s="74">
        <f>+IFERROR(SUMIFS(#REF!,#REF!,$L35,#REF!,$M35)*$G35,0)</f>
        <v>0</v>
      </c>
      <c r="AX35" s="74">
        <f>+IFERROR(SUMIFS(#REF!,#REF!,$L35,#REF!,$M35)*$G35,0)</f>
        <v>0</v>
      </c>
      <c r="AY35" s="74">
        <f>+IFERROR(SUMIFS(#REF!,#REF!,$L35,#REF!,$M35)*$G35,0)</f>
        <v>0</v>
      </c>
      <c r="AZ35" s="74">
        <f>+IFERROR(SUMIFS(#REF!,#REF!,$L35,#REF!,$M35)*$G35,0)</f>
        <v>0</v>
      </c>
      <c r="BA35" s="74">
        <f>+IFERROR(SUMIFS(#REF!,#REF!,$L35,#REF!,$M35)*$G35,0)</f>
        <v>0</v>
      </c>
      <c r="BB35" s="74">
        <f>+IFERROR(SUMIFS(#REF!,#REF!,$L35,#REF!,$M35)*$G35,0)</f>
        <v>0</v>
      </c>
      <c r="BC35" s="74">
        <f>+IFERROR(SUMIFS(#REF!,#REF!,$L35,#REF!,$M35)*$G35,0)</f>
        <v>0</v>
      </c>
      <c r="BD35" s="74">
        <f>+IFERROR(SUMIFS(#REF!,#REF!,$L35,#REF!,$M35)*$G35,0)</f>
        <v>0</v>
      </c>
      <c r="BE35" s="74">
        <f>+IFERROR(SUMIFS(#REF!,#REF!,$L35,#REF!,$M35)*$G35,0)</f>
        <v>0</v>
      </c>
      <c r="BF35" s="74">
        <f>+IFERROR(SUMIFS(#REF!,#REF!,$L35,#REF!,$M35)*$G35,0)</f>
        <v>0</v>
      </c>
      <c r="BG35" s="74">
        <f>+IFERROR(SUMIFS(#REF!,#REF!,$L35,#REF!,$M35)*$G35,0)</f>
        <v>0</v>
      </c>
      <c r="BH35" s="74">
        <f>+IFERROR(SUMIFS(#REF!,#REF!,$L35,#REF!,$M35)*$G35,0)</f>
        <v>0</v>
      </c>
      <c r="BI35" s="74">
        <f>+IFERROR(SUMIFS(#REF!,#REF!,$L35,#REF!,$M35)*$G35,0)</f>
        <v>0</v>
      </c>
      <c r="BJ35" s="74">
        <f>+IFERROR(SUMIFS(#REF!,#REF!,$L35,#REF!,$M35)*$G35,0)</f>
        <v>0</v>
      </c>
      <c r="BK35" s="74">
        <f>+IFERROR(SUMIFS(#REF!,#REF!,$L35,#REF!,$M35)*$G35,0)</f>
        <v>0</v>
      </c>
      <c r="BL35" s="74">
        <f>+IFERROR(SUMIFS(#REF!,#REF!,$L35,#REF!,$M35)*$G35,0)</f>
        <v>0</v>
      </c>
      <c r="BM35" s="74">
        <f>+IFERROR(SUMIFS(#REF!,#REF!,$L35,#REF!,$M35)*$G35,0)</f>
        <v>0</v>
      </c>
      <c r="BN35" s="74">
        <f>+IFERROR(SUMIFS(#REF!,#REF!,$L35,#REF!,$M35)*$G35,0)</f>
        <v>0</v>
      </c>
      <c r="BO35" s="74">
        <f>+IFERROR(SUMIFS(#REF!,#REF!,$L35,#REF!,$M35)*$G35,0)</f>
        <v>0</v>
      </c>
      <c r="BP35" s="74">
        <f>+IFERROR(SUMIFS(#REF!,#REF!,$L35,#REF!,$M35)*$G35,0)</f>
        <v>0</v>
      </c>
      <c r="BQ35" s="74">
        <f>+IFERROR(SUMIFS(#REF!,#REF!,$L35,#REF!,$M35)*$G35,0)</f>
        <v>0</v>
      </c>
      <c r="BR35" s="74">
        <f>+IFERROR(SUMIFS(#REF!,#REF!,$L35,#REF!,$M35)*$G35,0)</f>
        <v>0</v>
      </c>
      <c r="BS35" s="74">
        <f>+IFERROR(SUMIFS(#REF!,#REF!,$L35,#REF!,$M35)*$G35,0)</f>
        <v>0</v>
      </c>
      <c r="BT35" s="74">
        <f>+IFERROR(SUMIFS(#REF!,#REF!,$L35,#REF!,$M35)*$G35,0)</f>
        <v>0</v>
      </c>
      <c r="BU35" s="74">
        <f>+IFERROR(SUMIFS(#REF!,#REF!,$L35,#REF!,$M35)*$G35,0)</f>
        <v>0</v>
      </c>
      <c r="BV35" s="74">
        <f>+IFERROR(SUMIFS(#REF!,#REF!,$L35,#REF!,$M35)*$G35,0)</f>
        <v>0</v>
      </c>
      <c r="BW35" s="74">
        <f>+IFERROR(SUMIFS(#REF!,#REF!,$L35,#REF!,$M35)*$G35,0)</f>
        <v>0</v>
      </c>
      <c r="BX35" s="74">
        <f>+IFERROR(SUMIFS(#REF!,#REF!,$L35,#REF!,$M35)*$G35,0)</f>
        <v>0</v>
      </c>
      <c r="BY35" s="74">
        <f>+IFERROR(SUMIFS(#REF!,#REF!,$L35,#REF!,$M35)*$G35,0)</f>
        <v>0</v>
      </c>
      <c r="BZ35" s="74">
        <f>+IFERROR(SUMIFS(#REF!,#REF!,$L35,#REF!,$M35)*$G35,0)</f>
        <v>0</v>
      </c>
    </row>
    <row r="36" spans="1:78">
      <c r="A36" s="86" t="s">
        <v>532</v>
      </c>
      <c r="F36" t="str">
        <f>+_xlfn.XLOOKUP(L36,'L4'!B:B,'L4'!D:D)</f>
        <v>m</v>
      </c>
      <c r="G36">
        <v>1</v>
      </c>
      <c r="J36" t="s">
        <v>540</v>
      </c>
      <c r="K36" s="84" t="e">
        <f>+SUM(Table815535373941[[#This Row],[1.10.2023]:[1.12.2028]])/SUM(Table815535373941[[1.10.2023]:[1.12.2028]])</f>
        <v>#DIV/0!</v>
      </c>
      <c r="L36" s="73" t="s">
        <v>5149</v>
      </c>
      <c r="M36" t="s">
        <v>38</v>
      </c>
      <c r="N36" t="s">
        <v>35</v>
      </c>
      <c r="O36" t="s">
        <v>2608</v>
      </c>
      <c r="P36" s="74">
        <f>+IFERROR(SUMIFS(#REF!,#REF!,$L36,#REF!,$M36)*$G36,0)</f>
        <v>0</v>
      </c>
      <c r="Q36" s="74">
        <f>+IFERROR(SUMIFS(#REF!,#REF!,$L36,#REF!,$M36)*$G36,0)</f>
        <v>0</v>
      </c>
      <c r="R36" s="74">
        <f>+IFERROR(SUMIFS(#REF!,#REF!,$L36,#REF!,$M36)*$G36,0)</f>
        <v>0</v>
      </c>
      <c r="S36" s="74">
        <f>+IFERROR(SUMIFS(#REF!,#REF!,$L36,#REF!,$M36)*$G36,0)</f>
        <v>0</v>
      </c>
      <c r="T36" s="74">
        <f>+IFERROR(SUMIFS(#REF!,#REF!,$L36,#REF!,$M36)*$G36,0)</f>
        <v>0</v>
      </c>
      <c r="U36" s="74">
        <f>+IFERROR(SUMIFS(#REF!,#REF!,$L36,#REF!,$M36)*$G36,0)</f>
        <v>0</v>
      </c>
      <c r="V36" s="74">
        <f>+IFERROR(SUMIFS(#REF!,#REF!,$L36,#REF!,$M36)*$G36,0)</f>
        <v>0</v>
      </c>
      <c r="W36" s="74">
        <f>+IFERROR(SUMIFS(#REF!,#REF!,$L36,#REF!,$M36)*$G36,0)</f>
        <v>0</v>
      </c>
      <c r="X36" s="74">
        <f>+IFERROR(SUMIFS(#REF!,#REF!,$L36,#REF!,$M36)*$G36,0)</f>
        <v>0</v>
      </c>
      <c r="Y36" s="74">
        <f>+IFERROR(SUMIFS(#REF!,#REF!,$L36,#REF!,$M36)*$G36,0)</f>
        <v>0</v>
      </c>
      <c r="Z36" s="74">
        <f>+IFERROR(SUMIFS(#REF!,#REF!,$L36,#REF!,$M36)*$G36,0)</f>
        <v>0</v>
      </c>
      <c r="AA36" s="74">
        <f>+IFERROR(SUMIFS(#REF!,#REF!,$L36,#REF!,$M36)*$G36,0)</f>
        <v>0</v>
      </c>
      <c r="AB36" s="74">
        <f>+IFERROR(SUMIFS(#REF!,#REF!,$L36,#REF!,$M36)*$G36,0)</f>
        <v>0</v>
      </c>
      <c r="AC36" s="74">
        <f>+IFERROR(SUMIFS(#REF!,#REF!,$L36,#REF!,$M36)*$G36,0)</f>
        <v>0</v>
      </c>
      <c r="AD36" s="74">
        <f>+IFERROR(SUMIFS(#REF!,#REF!,$L36,#REF!,$M36)*$G36,0)</f>
        <v>0</v>
      </c>
      <c r="AE36" s="74">
        <f>+IFERROR(SUMIFS(#REF!,#REF!,$L36,#REF!,$M36)*$G36,0)</f>
        <v>0</v>
      </c>
      <c r="AF36" s="74">
        <f>+IFERROR(SUMIFS(#REF!,#REF!,$L36,#REF!,$M36)*$G36,0)</f>
        <v>0</v>
      </c>
      <c r="AG36" s="74">
        <f>+IFERROR(SUMIFS(#REF!,#REF!,$L36,#REF!,$M36)*$G36,0)</f>
        <v>0</v>
      </c>
      <c r="AH36" s="74">
        <f>+IFERROR(SUMIFS(#REF!,#REF!,$L36,#REF!,$M36)*$G36,0)</f>
        <v>0</v>
      </c>
      <c r="AI36" s="74">
        <f>+IFERROR(SUMIFS(#REF!,#REF!,$L36,#REF!,$M36)*$G36,0)</f>
        <v>0</v>
      </c>
      <c r="AJ36" s="74">
        <f>+IFERROR(SUMIFS(#REF!,#REF!,$L36,#REF!,$M36)*$G36,0)</f>
        <v>0</v>
      </c>
      <c r="AK36" s="74">
        <f>+IFERROR(SUMIFS(#REF!,#REF!,$L36,#REF!,$M36)*$G36,0)</f>
        <v>0</v>
      </c>
      <c r="AL36" s="74">
        <f>+IFERROR(SUMIFS(#REF!,#REF!,$L36,#REF!,$M36)*$G36,0)</f>
        <v>0</v>
      </c>
      <c r="AM36" s="74">
        <f>+IFERROR(SUMIFS(#REF!,#REF!,$L36,#REF!,$M36)*$G36,0)</f>
        <v>0</v>
      </c>
      <c r="AN36" s="74">
        <f>+IFERROR(SUMIFS(#REF!,#REF!,$L36,#REF!,$M36)*$G36,0)</f>
        <v>0</v>
      </c>
      <c r="AO36" s="74">
        <f>+IFERROR(SUMIFS(#REF!,#REF!,$L36,#REF!,$M36)*$G36,0)</f>
        <v>0</v>
      </c>
      <c r="AP36" s="74">
        <f>+IFERROR(SUMIFS(#REF!,#REF!,$L36,#REF!,$M36)*$G36,0)</f>
        <v>0</v>
      </c>
      <c r="AQ36" s="74">
        <f>+IFERROR(SUMIFS(#REF!,#REF!,$L36,#REF!,$M36)*$G36,0)</f>
        <v>0</v>
      </c>
      <c r="AR36" s="74">
        <f>+IFERROR(SUMIFS(#REF!,#REF!,$L36,#REF!,$M36)*$G36,0)</f>
        <v>0</v>
      </c>
      <c r="AS36" s="74">
        <f>+IFERROR(SUMIFS(#REF!,#REF!,$L36,#REF!,$M36)*$G36,0)</f>
        <v>0</v>
      </c>
      <c r="AT36" s="74">
        <f>+IFERROR(SUMIFS(#REF!,#REF!,$L36,#REF!,$M36)*$G36,0)</f>
        <v>0</v>
      </c>
      <c r="AU36" s="74">
        <f>+IFERROR(SUMIFS(#REF!,#REF!,$L36,#REF!,$M36)*$G36,0)</f>
        <v>0</v>
      </c>
      <c r="AV36" s="74">
        <f>+IFERROR(SUMIFS(#REF!,#REF!,$L36,#REF!,$M36)*$G36,0)</f>
        <v>0</v>
      </c>
      <c r="AW36" s="74">
        <f>+IFERROR(SUMIFS(#REF!,#REF!,$L36,#REF!,$M36)*$G36,0)</f>
        <v>0</v>
      </c>
      <c r="AX36" s="74">
        <f>+IFERROR(SUMIFS(#REF!,#REF!,$L36,#REF!,$M36)*$G36,0)</f>
        <v>0</v>
      </c>
      <c r="AY36" s="74">
        <f>+IFERROR(SUMIFS(#REF!,#REF!,$L36,#REF!,$M36)*$G36,0)</f>
        <v>0</v>
      </c>
      <c r="AZ36" s="74">
        <f>+IFERROR(SUMIFS(#REF!,#REF!,$L36,#REF!,$M36)*$G36,0)</f>
        <v>0</v>
      </c>
      <c r="BA36" s="74">
        <f>+IFERROR(SUMIFS(#REF!,#REF!,$L36,#REF!,$M36)*$G36,0)</f>
        <v>0</v>
      </c>
      <c r="BB36" s="74">
        <f>+IFERROR(SUMIFS(#REF!,#REF!,$L36,#REF!,$M36)*$G36,0)</f>
        <v>0</v>
      </c>
      <c r="BC36" s="74">
        <f>+IFERROR(SUMIFS(#REF!,#REF!,$L36,#REF!,$M36)*$G36,0)</f>
        <v>0</v>
      </c>
      <c r="BD36" s="74">
        <f>+IFERROR(SUMIFS(#REF!,#REF!,$L36,#REF!,$M36)*$G36,0)</f>
        <v>0</v>
      </c>
      <c r="BE36" s="74">
        <f>+IFERROR(SUMIFS(#REF!,#REF!,$L36,#REF!,$M36)*$G36,0)</f>
        <v>0</v>
      </c>
      <c r="BF36" s="74">
        <f>+IFERROR(SUMIFS(#REF!,#REF!,$L36,#REF!,$M36)*$G36,0)</f>
        <v>0</v>
      </c>
      <c r="BG36" s="74">
        <f>+IFERROR(SUMIFS(#REF!,#REF!,$L36,#REF!,$M36)*$G36,0)</f>
        <v>0</v>
      </c>
      <c r="BH36" s="74">
        <f>+IFERROR(SUMIFS(#REF!,#REF!,$L36,#REF!,$M36)*$G36,0)</f>
        <v>0</v>
      </c>
      <c r="BI36" s="74">
        <f>+IFERROR(SUMIFS(#REF!,#REF!,$L36,#REF!,$M36)*$G36,0)</f>
        <v>0</v>
      </c>
      <c r="BJ36" s="74">
        <f>+IFERROR(SUMIFS(#REF!,#REF!,$L36,#REF!,$M36)*$G36,0)</f>
        <v>0</v>
      </c>
      <c r="BK36" s="74">
        <f>+IFERROR(SUMIFS(#REF!,#REF!,$L36,#REF!,$M36)*$G36,0)</f>
        <v>0</v>
      </c>
      <c r="BL36" s="74">
        <f>+IFERROR(SUMIFS(#REF!,#REF!,$L36,#REF!,$M36)*$G36,0)</f>
        <v>0</v>
      </c>
      <c r="BM36" s="74">
        <f>+IFERROR(SUMIFS(#REF!,#REF!,$L36,#REF!,$M36)*$G36,0)</f>
        <v>0</v>
      </c>
      <c r="BN36" s="74">
        <f>+IFERROR(SUMIFS(#REF!,#REF!,$L36,#REF!,$M36)*$G36,0)</f>
        <v>0</v>
      </c>
      <c r="BO36" s="74">
        <f>+IFERROR(SUMIFS(#REF!,#REF!,$L36,#REF!,$M36)*$G36,0)</f>
        <v>0</v>
      </c>
      <c r="BP36" s="74">
        <f>+IFERROR(SUMIFS(#REF!,#REF!,$L36,#REF!,$M36)*$G36,0)</f>
        <v>0</v>
      </c>
      <c r="BQ36" s="74">
        <f>+IFERROR(SUMIFS(#REF!,#REF!,$L36,#REF!,$M36)*$G36,0)</f>
        <v>0</v>
      </c>
      <c r="BR36" s="74">
        <f>+IFERROR(SUMIFS(#REF!,#REF!,$L36,#REF!,$M36)*$G36,0)</f>
        <v>0</v>
      </c>
      <c r="BS36" s="74">
        <f>+IFERROR(SUMIFS(#REF!,#REF!,$L36,#REF!,$M36)*$G36,0)</f>
        <v>0</v>
      </c>
      <c r="BT36" s="74">
        <f>+IFERROR(SUMIFS(#REF!,#REF!,$L36,#REF!,$M36)*$G36,0)</f>
        <v>0</v>
      </c>
      <c r="BU36" s="74">
        <f>+IFERROR(SUMIFS(#REF!,#REF!,$L36,#REF!,$M36)*$G36,0)</f>
        <v>0</v>
      </c>
      <c r="BV36" s="74">
        <f>+IFERROR(SUMIFS(#REF!,#REF!,$L36,#REF!,$M36)*$G36,0)</f>
        <v>0</v>
      </c>
      <c r="BW36" s="74">
        <f>+IFERROR(SUMIFS(#REF!,#REF!,$L36,#REF!,$M36)*$G36,0)</f>
        <v>0</v>
      </c>
      <c r="BX36" s="74">
        <f>+IFERROR(SUMIFS(#REF!,#REF!,$L36,#REF!,$M36)*$G36,0)</f>
        <v>0</v>
      </c>
      <c r="BY36" s="74">
        <f>+IFERROR(SUMIFS(#REF!,#REF!,$L36,#REF!,$M36)*$G36,0)</f>
        <v>0</v>
      </c>
      <c r="BZ36" s="74">
        <f>+IFERROR(SUMIFS(#REF!,#REF!,$L36,#REF!,$M36)*$G36,0)</f>
        <v>0</v>
      </c>
    </row>
    <row r="37" spans="1:78">
      <c r="A37" s="86" t="s">
        <v>532</v>
      </c>
      <c r="F37" t="str">
        <f>+_xlfn.XLOOKUP(L37,'L4'!B:B,'L4'!D:D)</f>
        <v>m</v>
      </c>
      <c r="G37">
        <v>0.6</v>
      </c>
      <c r="J37" t="s">
        <v>541</v>
      </c>
      <c r="K37" s="84" t="e">
        <f>+SUM(Table815535373941[[#This Row],[1.10.2023]:[1.12.2028]])/SUM(Table815535373941[[1.10.2023]:[1.12.2028]])</f>
        <v>#DIV/0!</v>
      </c>
      <c r="L37" s="73" t="s">
        <v>2598</v>
      </c>
      <c r="M37" t="s">
        <v>38</v>
      </c>
      <c r="N37" t="s">
        <v>35</v>
      </c>
      <c r="O37" t="s">
        <v>2608</v>
      </c>
      <c r="P37" s="74">
        <f>+IFERROR(SUMIFS(#REF!,#REF!,$L37,#REF!,$M37)*$G37,0)</f>
        <v>0</v>
      </c>
      <c r="Q37" s="74">
        <f>+IFERROR(SUMIFS(#REF!,#REF!,$L37,#REF!,$M37)*$G37,0)</f>
        <v>0</v>
      </c>
      <c r="R37" s="74">
        <f>+IFERROR(SUMIFS(#REF!,#REF!,$L37,#REF!,$M37)*$G37,0)</f>
        <v>0</v>
      </c>
      <c r="S37" s="74">
        <f>+IFERROR(SUMIFS(#REF!,#REF!,$L37,#REF!,$M37)*$G37,0)</f>
        <v>0</v>
      </c>
      <c r="T37" s="74">
        <f>+IFERROR(SUMIFS(#REF!,#REF!,$L37,#REF!,$M37)*$G37,0)</f>
        <v>0</v>
      </c>
      <c r="U37" s="74">
        <f>+IFERROR(SUMIFS(#REF!,#REF!,$L37,#REF!,$M37)*$G37,0)</f>
        <v>0</v>
      </c>
      <c r="V37" s="74">
        <f>+IFERROR(SUMIFS(#REF!,#REF!,$L37,#REF!,$M37)*$G37,0)</f>
        <v>0</v>
      </c>
      <c r="W37" s="74">
        <f>+IFERROR(SUMIFS(#REF!,#REF!,$L37,#REF!,$M37)*$G37,0)</f>
        <v>0</v>
      </c>
      <c r="X37" s="74">
        <f>+IFERROR(SUMIFS(#REF!,#REF!,$L37,#REF!,$M37)*$G37,0)</f>
        <v>0</v>
      </c>
      <c r="Y37" s="74">
        <f>+IFERROR(SUMIFS(#REF!,#REF!,$L37,#REF!,$M37)*$G37,0)</f>
        <v>0</v>
      </c>
      <c r="Z37" s="74">
        <f>+IFERROR(SUMIFS(#REF!,#REF!,$L37,#REF!,$M37)*$G37,0)</f>
        <v>0</v>
      </c>
      <c r="AA37" s="74">
        <f>+IFERROR(SUMIFS(#REF!,#REF!,$L37,#REF!,$M37)*$G37,0)</f>
        <v>0</v>
      </c>
      <c r="AB37" s="74">
        <f>+IFERROR(SUMIFS(#REF!,#REF!,$L37,#REF!,$M37)*$G37,0)</f>
        <v>0</v>
      </c>
      <c r="AC37" s="74">
        <f>+IFERROR(SUMIFS(#REF!,#REF!,$L37,#REF!,$M37)*$G37,0)</f>
        <v>0</v>
      </c>
      <c r="AD37" s="74">
        <f>+IFERROR(SUMIFS(#REF!,#REF!,$L37,#REF!,$M37)*$G37,0)</f>
        <v>0</v>
      </c>
      <c r="AE37" s="74">
        <f>+IFERROR(SUMIFS(#REF!,#REF!,$L37,#REF!,$M37)*$G37,0)</f>
        <v>0</v>
      </c>
      <c r="AF37" s="74">
        <f>+IFERROR(SUMIFS(#REF!,#REF!,$L37,#REF!,$M37)*$G37,0)</f>
        <v>0</v>
      </c>
      <c r="AG37" s="74">
        <f>+IFERROR(SUMIFS(#REF!,#REF!,$L37,#REF!,$M37)*$G37,0)</f>
        <v>0</v>
      </c>
      <c r="AH37" s="74">
        <f>+IFERROR(SUMIFS(#REF!,#REF!,$L37,#REF!,$M37)*$G37,0)</f>
        <v>0</v>
      </c>
      <c r="AI37" s="74">
        <f>+IFERROR(SUMIFS(#REF!,#REF!,$L37,#REF!,$M37)*$G37,0)</f>
        <v>0</v>
      </c>
      <c r="AJ37" s="74">
        <f>+IFERROR(SUMIFS(#REF!,#REF!,$L37,#REF!,$M37)*$G37,0)</f>
        <v>0</v>
      </c>
      <c r="AK37" s="74">
        <f>+IFERROR(SUMIFS(#REF!,#REF!,$L37,#REF!,$M37)*$G37,0)</f>
        <v>0</v>
      </c>
      <c r="AL37" s="74">
        <f>+IFERROR(SUMIFS(#REF!,#REF!,$L37,#REF!,$M37)*$G37,0)</f>
        <v>0</v>
      </c>
      <c r="AM37" s="74">
        <f>+IFERROR(SUMIFS(#REF!,#REF!,$L37,#REF!,$M37)*$G37,0)</f>
        <v>0</v>
      </c>
      <c r="AN37" s="74">
        <f>+IFERROR(SUMIFS(#REF!,#REF!,$L37,#REF!,$M37)*$G37,0)</f>
        <v>0</v>
      </c>
      <c r="AO37" s="74">
        <f>+IFERROR(SUMIFS(#REF!,#REF!,$L37,#REF!,$M37)*$G37,0)</f>
        <v>0</v>
      </c>
      <c r="AP37" s="74">
        <f>+IFERROR(SUMIFS(#REF!,#REF!,$L37,#REF!,$M37)*$G37,0)</f>
        <v>0</v>
      </c>
      <c r="AQ37" s="74">
        <f>+IFERROR(SUMIFS(#REF!,#REF!,$L37,#REF!,$M37)*$G37,0)</f>
        <v>0</v>
      </c>
      <c r="AR37" s="74">
        <f>+IFERROR(SUMIFS(#REF!,#REF!,$L37,#REF!,$M37)*$G37,0)</f>
        <v>0</v>
      </c>
      <c r="AS37" s="74">
        <f>+IFERROR(SUMIFS(#REF!,#REF!,$L37,#REF!,$M37)*$G37,0)</f>
        <v>0</v>
      </c>
      <c r="AT37" s="74">
        <f>+IFERROR(SUMIFS(#REF!,#REF!,$L37,#REF!,$M37)*$G37,0)</f>
        <v>0</v>
      </c>
      <c r="AU37" s="74">
        <f>+IFERROR(SUMIFS(#REF!,#REF!,$L37,#REF!,$M37)*$G37,0)</f>
        <v>0</v>
      </c>
      <c r="AV37" s="74">
        <f>+IFERROR(SUMIFS(#REF!,#REF!,$L37,#REF!,$M37)*$G37,0)</f>
        <v>0</v>
      </c>
      <c r="AW37" s="74">
        <f>+IFERROR(SUMIFS(#REF!,#REF!,$L37,#REF!,$M37)*$G37,0)</f>
        <v>0</v>
      </c>
      <c r="AX37" s="74">
        <f>+IFERROR(SUMIFS(#REF!,#REF!,$L37,#REF!,$M37)*$G37,0)</f>
        <v>0</v>
      </c>
      <c r="AY37" s="74">
        <f>+IFERROR(SUMIFS(#REF!,#REF!,$L37,#REF!,$M37)*$G37,0)</f>
        <v>0</v>
      </c>
      <c r="AZ37" s="74">
        <f>+IFERROR(SUMIFS(#REF!,#REF!,$L37,#REF!,$M37)*$G37,0)</f>
        <v>0</v>
      </c>
      <c r="BA37" s="74">
        <f>+IFERROR(SUMIFS(#REF!,#REF!,$L37,#REF!,$M37)*$G37,0)</f>
        <v>0</v>
      </c>
      <c r="BB37" s="74">
        <f>+IFERROR(SUMIFS(#REF!,#REF!,$L37,#REF!,$M37)*$G37,0)</f>
        <v>0</v>
      </c>
      <c r="BC37" s="74">
        <f>+IFERROR(SUMIFS(#REF!,#REF!,$L37,#REF!,$M37)*$G37,0)</f>
        <v>0</v>
      </c>
      <c r="BD37" s="74">
        <f>+IFERROR(SUMIFS(#REF!,#REF!,$L37,#REF!,$M37)*$G37,0)</f>
        <v>0</v>
      </c>
      <c r="BE37" s="74">
        <f>+IFERROR(SUMIFS(#REF!,#REF!,$L37,#REF!,$M37)*$G37,0)</f>
        <v>0</v>
      </c>
      <c r="BF37" s="74">
        <f>+IFERROR(SUMIFS(#REF!,#REF!,$L37,#REF!,$M37)*$G37,0)</f>
        <v>0</v>
      </c>
      <c r="BG37" s="74">
        <f>+IFERROR(SUMIFS(#REF!,#REF!,$L37,#REF!,$M37)*$G37,0)</f>
        <v>0</v>
      </c>
      <c r="BH37" s="74">
        <f>+IFERROR(SUMIFS(#REF!,#REF!,$L37,#REF!,$M37)*$G37,0)</f>
        <v>0</v>
      </c>
      <c r="BI37" s="74">
        <f>+IFERROR(SUMIFS(#REF!,#REF!,$L37,#REF!,$M37)*$G37,0)</f>
        <v>0</v>
      </c>
      <c r="BJ37" s="74">
        <f>+IFERROR(SUMIFS(#REF!,#REF!,$L37,#REF!,$M37)*$G37,0)</f>
        <v>0</v>
      </c>
      <c r="BK37" s="74">
        <f>+IFERROR(SUMIFS(#REF!,#REF!,$L37,#REF!,$M37)*$G37,0)</f>
        <v>0</v>
      </c>
      <c r="BL37" s="74">
        <f>+IFERROR(SUMIFS(#REF!,#REF!,$L37,#REF!,$M37)*$G37,0)</f>
        <v>0</v>
      </c>
      <c r="BM37" s="74">
        <f>+IFERROR(SUMIFS(#REF!,#REF!,$L37,#REF!,$M37)*$G37,0)</f>
        <v>0</v>
      </c>
      <c r="BN37" s="74">
        <f>+IFERROR(SUMIFS(#REF!,#REF!,$L37,#REF!,$M37)*$G37,0)</f>
        <v>0</v>
      </c>
      <c r="BO37" s="74">
        <f>+IFERROR(SUMIFS(#REF!,#REF!,$L37,#REF!,$M37)*$G37,0)</f>
        <v>0</v>
      </c>
      <c r="BP37" s="74">
        <f>+IFERROR(SUMIFS(#REF!,#REF!,$L37,#REF!,$M37)*$G37,0)</f>
        <v>0</v>
      </c>
      <c r="BQ37" s="74">
        <f>+IFERROR(SUMIFS(#REF!,#REF!,$L37,#REF!,$M37)*$G37,0)</f>
        <v>0</v>
      </c>
      <c r="BR37" s="74">
        <f>+IFERROR(SUMIFS(#REF!,#REF!,$L37,#REF!,$M37)*$G37,0)</f>
        <v>0</v>
      </c>
      <c r="BS37" s="74">
        <f>+IFERROR(SUMIFS(#REF!,#REF!,$L37,#REF!,$M37)*$G37,0)</f>
        <v>0</v>
      </c>
      <c r="BT37" s="74">
        <f>+IFERROR(SUMIFS(#REF!,#REF!,$L37,#REF!,$M37)*$G37,0)</f>
        <v>0</v>
      </c>
      <c r="BU37" s="74">
        <f>+IFERROR(SUMIFS(#REF!,#REF!,$L37,#REF!,$M37)*$G37,0)</f>
        <v>0</v>
      </c>
      <c r="BV37" s="74">
        <f>+IFERROR(SUMIFS(#REF!,#REF!,$L37,#REF!,$M37)*$G37,0)</f>
        <v>0</v>
      </c>
      <c r="BW37" s="74">
        <f>+IFERROR(SUMIFS(#REF!,#REF!,$L37,#REF!,$M37)*$G37,0)</f>
        <v>0</v>
      </c>
      <c r="BX37" s="74">
        <f>+IFERROR(SUMIFS(#REF!,#REF!,$L37,#REF!,$M37)*$G37,0)</f>
        <v>0</v>
      </c>
      <c r="BY37" s="74">
        <f>+IFERROR(SUMIFS(#REF!,#REF!,$L37,#REF!,$M37)*$G37,0)</f>
        <v>0</v>
      </c>
      <c r="BZ37" s="74">
        <f>+IFERROR(SUMIFS(#REF!,#REF!,$L37,#REF!,$M37)*$G37,0)</f>
        <v>0</v>
      </c>
    </row>
    <row r="38" spans="1:78">
      <c r="A38" s="86" t="s">
        <v>532</v>
      </c>
      <c r="F38" t="str">
        <f>+_xlfn.XLOOKUP(L38,'L4'!B:B,'L4'!D:D)</f>
        <v>m³</v>
      </c>
      <c r="G38">
        <v>0.5</v>
      </c>
      <c r="J38" t="s">
        <v>542</v>
      </c>
      <c r="K38" s="84" t="e">
        <f>+SUM(Table815535373941[[#This Row],[1.10.2023]:[1.12.2028]])/SUM(Table815535373941[[1.10.2023]:[1.12.2028]])</f>
        <v>#DIV/0!</v>
      </c>
      <c r="L38" s="73" t="s">
        <v>5163</v>
      </c>
      <c r="M38" t="s">
        <v>38</v>
      </c>
      <c r="N38" t="s">
        <v>35</v>
      </c>
      <c r="O38" t="s">
        <v>2608</v>
      </c>
      <c r="P38" s="74">
        <f>+IFERROR(SUMIFS(#REF!,#REF!,$L38,#REF!,$M38)*$G38,0)</f>
        <v>0</v>
      </c>
      <c r="Q38" s="74">
        <f>+IFERROR(SUMIFS(#REF!,#REF!,$L38,#REF!,$M38)*$G38,0)</f>
        <v>0</v>
      </c>
      <c r="R38" s="74">
        <f>+IFERROR(SUMIFS(#REF!,#REF!,$L38,#REF!,$M38)*$G38,0)</f>
        <v>0</v>
      </c>
      <c r="S38" s="74">
        <f>+IFERROR(SUMIFS(#REF!,#REF!,$L38,#REF!,$M38)*$G38,0)</f>
        <v>0</v>
      </c>
      <c r="T38" s="74">
        <f>+IFERROR(SUMIFS(#REF!,#REF!,$L38,#REF!,$M38)*$G38,0)</f>
        <v>0</v>
      </c>
      <c r="U38" s="74">
        <f>+IFERROR(SUMIFS(#REF!,#REF!,$L38,#REF!,$M38)*$G38,0)</f>
        <v>0</v>
      </c>
      <c r="V38" s="74">
        <f>+IFERROR(SUMIFS(#REF!,#REF!,$L38,#REF!,$M38)*$G38,0)</f>
        <v>0</v>
      </c>
      <c r="W38" s="74">
        <f>+IFERROR(SUMIFS(#REF!,#REF!,$L38,#REF!,$M38)*$G38,0)</f>
        <v>0</v>
      </c>
      <c r="X38" s="74">
        <f>+IFERROR(SUMIFS(#REF!,#REF!,$L38,#REF!,$M38)*$G38,0)</f>
        <v>0</v>
      </c>
      <c r="Y38" s="74">
        <f>+IFERROR(SUMIFS(#REF!,#REF!,$L38,#REF!,$M38)*$G38,0)</f>
        <v>0</v>
      </c>
      <c r="Z38" s="74">
        <f>+IFERROR(SUMIFS(#REF!,#REF!,$L38,#REF!,$M38)*$G38,0)</f>
        <v>0</v>
      </c>
      <c r="AA38" s="74">
        <f>+IFERROR(SUMIFS(#REF!,#REF!,$L38,#REF!,$M38)*$G38,0)</f>
        <v>0</v>
      </c>
      <c r="AB38" s="74">
        <f>+IFERROR(SUMIFS(#REF!,#REF!,$L38,#REF!,$M38)*$G38,0)</f>
        <v>0</v>
      </c>
      <c r="AC38" s="74">
        <f>+IFERROR(SUMIFS(#REF!,#REF!,$L38,#REF!,$M38)*$G38,0)</f>
        <v>0</v>
      </c>
      <c r="AD38" s="74">
        <f>+IFERROR(SUMIFS(#REF!,#REF!,$L38,#REF!,$M38)*$G38,0)</f>
        <v>0</v>
      </c>
      <c r="AE38" s="74">
        <f>+IFERROR(SUMIFS(#REF!,#REF!,$L38,#REF!,$M38)*$G38,0)</f>
        <v>0</v>
      </c>
      <c r="AF38" s="74">
        <f>+IFERROR(SUMIFS(#REF!,#REF!,$L38,#REF!,$M38)*$G38,0)</f>
        <v>0</v>
      </c>
      <c r="AG38" s="74">
        <f>+IFERROR(SUMIFS(#REF!,#REF!,$L38,#REF!,$M38)*$G38,0)</f>
        <v>0</v>
      </c>
      <c r="AH38" s="74">
        <f>+IFERROR(SUMIFS(#REF!,#REF!,$L38,#REF!,$M38)*$G38,0)</f>
        <v>0</v>
      </c>
      <c r="AI38" s="74">
        <f>+IFERROR(SUMIFS(#REF!,#REF!,$L38,#REF!,$M38)*$G38,0)</f>
        <v>0</v>
      </c>
      <c r="AJ38" s="74">
        <f>+IFERROR(SUMIFS(#REF!,#REF!,$L38,#REF!,$M38)*$G38,0)</f>
        <v>0</v>
      </c>
      <c r="AK38" s="74">
        <f>+IFERROR(SUMIFS(#REF!,#REF!,$L38,#REF!,$M38)*$G38,0)</f>
        <v>0</v>
      </c>
      <c r="AL38" s="74">
        <f>+IFERROR(SUMIFS(#REF!,#REF!,$L38,#REF!,$M38)*$G38,0)</f>
        <v>0</v>
      </c>
      <c r="AM38" s="74">
        <f>+IFERROR(SUMIFS(#REF!,#REF!,$L38,#REF!,$M38)*$G38,0)</f>
        <v>0</v>
      </c>
      <c r="AN38" s="74">
        <f>+IFERROR(SUMIFS(#REF!,#REF!,$L38,#REF!,$M38)*$G38,0)</f>
        <v>0</v>
      </c>
      <c r="AO38" s="74">
        <f>+IFERROR(SUMIFS(#REF!,#REF!,$L38,#REF!,$M38)*$G38,0)</f>
        <v>0</v>
      </c>
      <c r="AP38" s="74">
        <f>+IFERROR(SUMIFS(#REF!,#REF!,$L38,#REF!,$M38)*$G38,0)</f>
        <v>0</v>
      </c>
      <c r="AQ38" s="74">
        <f>+IFERROR(SUMIFS(#REF!,#REF!,$L38,#REF!,$M38)*$G38,0)</f>
        <v>0</v>
      </c>
      <c r="AR38" s="74">
        <f>+IFERROR(SUMIFS(#REF!,#REF!,$L38,#REF!,$M38)*$G38,0)</f>
        <v>0</v>
      </c>
      <c r="AS38" s="74">
        <f>+IFERROR(SUMIFS(#REF!,#REF!,$L38,#REF!,$M38)*$G38,0)</f>
        <v>0</v>
      </c>
      <c r="AT38" s="74">
        <f>+IFERROR(SUMIFS(#REF!,#REF!,$L38,#REF!,$M38)*$G38,0)</f>
        <v>0</v>
      </c>
      <c r="AU38" s="74">
        <f>+IFERROR(SUMIFS(#REF!,#REF!,$L38,#REF!,$M38)*$G38,0)</f>
        <v>0</v>
      </c>
      <c r="AV38" s="74">
        <f>+IFERROR(SUMIFS(#REF!,#REF!,$L38,#REF!,$M38)*$G38,0)</f>
        <v>0</v>
      </c>
      <c r="AW38" s="74">
        <f>+IFERROR(SUMIFS(#REF!,#REF!,$L38,#REF!,$M38)*$G38,0)</f>
        <v>0</v>
      </c>
      <c r="AX38" s="74">
        <f>+IFERROR(SUMIFS(#REF!,#REF!,$L38,#REF!,$M38)*$G38,0)</f>
        <v>0</v>
      </c>
      <c r="AY38" s="74">
        <f>+IFERROR(SUMIFS(#REF!,#REF!,$L38,#REF!,$M38)*$G38,0)</f>
        <v>0</v>
      </c>
      <c r="AZ38" s="74">
        <f>+IFERROR(SUMIFS(#REF!,#REF!,$L38,#REF!,$M38)*$G38,0)</f>
        <v>0</v>
      </c>
      <c r="BA38" s="74">
        <f>+IFERROR(SUMIFS(#REF!,#REF!,$L38,#REF!,$M38)*$G38,0)</f>
        <v>0</v>
      </c>
      <c r="BB38" s="74">
        <f>+IFERROR(SUMIFS(#REF!,#REF!,$L38,#REF!,$M38)*$G38,0)</f>
        <v>0</v>
      </c>
      <c r="BC38" s="74">
        <f>+IFERROR(SUMIFS(#REF!,#REF!,$L38,#REF!,$M38)*$G38,0)</f>
        <v>0</v>
      </c>
      <c r="BD38" s="74">
        <f>+IFERROR(SUMIFS(#REF!,#REF!,$L38,#REF!,$M38)*$G38,0)</f>
        <v>0</v>
      </c>
      <c r="BE38" s="74">
        <f>+IFERROR(SUMIFS(#REF!,#REF!,$L38,#REF!,$M38)*$G38,0)</f>
        <v>0</v>
      </c>
      <c r="BF38" s="74">
        <f>+IFERROR(SUMIFS(#REF!,#REF!,$L38,#REF!,$M38)*$G38,0)</f>
        <v>0</v>
      </c>
      <c r="BG38" s="74">
        <f>+IFERROR(SUMIFS(#REF!,#REF!,$L38,#REF!,$M38)*$G38,0)</f>
        <v>0</v>
      </c>
      <c r="BH38" s="74">
        <f>+IFERROR(SUMIFS(#REF!,#REF!,$L38,#REF!,$M38)*$G38,0)</f>
        <v>0</v>
      </c>
      <c r="BI38" s="74">
        <f>+IFERROR(SUMIFS(#REF!,#REF!,$L38,#REF!,$M38)*$G38,0)</f>
        <v>0</v>
      </c>
      <c r="BJ38" s="74">
        <f>+IFERROR(SUMIFS(#REF!,#REF!,$L38,#REF!,$M38)*$G38,0)</f>
        <v>0</v>
      </c>
      <c r="BK38" s="74">
        <f>+IFERROR(SUMIFS(#REF!,#REF!,$L38,#REF!,$M38)*$G38,0)</f>
        <v>0</v>
      </c>
      <c r="BL38" s="74">
        <f>+IFERROR(SUMIFS(#REF!,#REF!,$L38,#REF!,$M38)*$G38,0)</f>
        <v>0</v>
      </c>
      <c r="BM38" s="74">
        <f>+IFERROR(SUMIFS(#REF!,#REF!,$L38,#REF!,$M38)*$G38,0)</f>
        <v>0</v>
      </c>
      <c r="BN38" s="74">
        <f>+IFERROR(SUMIFS(#REF!,#REF!,$L38,#REF!,$M38)*$G38,0)</f>
        <v>0</v>
      </c>
      <c r="BO38" s="74">
        <f>+IFERROR(SUMIFS(#REF!,#REF!,$L38,#REF!,$M38)*$G38,0)</f>
        <v>0</v>
      </c>
      <c r="BP38" s="74">
        <f>+IFERROR(SUMIFS(#REF!,#REF!,$L38,#REF!,$M38)*$G38,0)</f>
        <v>0</v>
      </c>
      <c r="BQ38" s="74">
        <f>+IFERROR(SUMIFS(#REF!,#REF!,$L38,#REF!,$M38)*$G38,0)</f>
        <v>0</v>
      </c>
      <c r="BR38" s="74">
        <f>+IFERROR(SUMIFS(#REF!,#REF!,$L38,#REF!,$M38)*$G38,0)</f>
        <v>0</v>
      </c>
      <c r="BS38" s="74">
        <f>+IFERROR(SUMIFS(#REF!,#REF!,$L38,#REF!,$M38)*$G38,0)</f>
        <v>0</v>
      </c>
      <c r="BT38" s="74">
        <f>+IFERROR(SUMIFS(#REF!,#REF!,$L38,#REF!,$M38)*$G38,0)</f>
        <v>0</v>
      </c>
      <c r="BU38" s="74">
        <f>+IFERROR(SUMIFS(#REF!,#REF!,$L38,#REF!,$M38)*$G38,0)</f>
        <v>0</v>
      </c>
      <c r="BV38" s="74">
        <f>+IFERROR(SUMIFS(#REF!,#REF!,$L38,#REF!,$M38)*$G38,0)</f>
        <v>0</v>
      </c>
      <c r="BW38" s="74">
        <f>+IFERROR(SUMIFS(#REF!,#REF!,$L38,#REF!,$M38)*$G38,0)</f>
        <v>0</v>
      </c>
      <c r="BX38" s="74">
        <f>+IFERROR(SUMIFS(#REF!,#REF!,$L38,#REF!,$M38)*$G38,0)</f>
        <v>0</v>
      </c>
      <c r="BY38" s="74">
        <f>+IFERROR(SUMIFS(#REF!,#REF!,$L38,#REF!,$M38)*$G38,0)</f>
        <v>0</v>
      </c>
      <c r="BZ38" s="74">
        <f>+IFERROR(SUMIFS(#REF!,#REF!,$L38,#REF!,$M38)*$G38,0)</f>
        <v>0</v>
      </c>
    </row>
    <row r="39" spans="1:78">
      <c r="A39" s="86" t="s">
        <v>532</v>
      </c>
      <c r="J39" t="s">
        <v>543</v>
      </c>
      <c r="K39" s="84"/>
    </row>
    <row r="40" spans="1:78">
      <c r="A40" s="86" t="s">
        <v>532</v>
      </c>
      <c r="J40" t="s">
        <v>544</v>
      </c>
      <c r="K40" s="84"/>
    </row>
    <row r="41" spans="1:78">
      <c r="A41" s="86" t="s">
        <v>532</v>
      </c>
      <c r="J41" t="s">
        <v>545</v>
      </c>
      <c r="K41" s="84"/>
    </row>
    <row r="42" spans="1:78">
      <c r="A42" s="86" t="s">
        <v>532</v>
      </c>
      <c r="J42" t="s">
        <v>546</v>
      </c>
      <c r="K42" t="s">
        <v>534</v>
      </c>
      <c r="L42" t="s">
        <v>5149</v>
      </c>
      <c r="M42" t="s">
        <v>38</v>
      </c>
      <c r="N42" t="s">
        <v>35</v>
      </c>
      <c r="O42" t="s">
        <v>2608</v>
      </c>
      <c r="P42">
        <v>0</v>
      </c>
      <c r="Q42">
        <v>0</v>
      </c>
      <c r="R42">
        <v>0</v>
      </c>
      <c r="S42">
        <v>0</v>
      </c>
      <c r="T42">
        <v>0</v>
      </c>
      <c r="U42">
        <v>1</v>
      </c>
      <c r="V42">
        <v>1</v>
      </c>
      <c r="W42">
        <v>1</v>
      </c>
      <c r="X42">
        <v>1</v>
      </c>
      <c r="Y42">
        <v>1</v>
      </c>
      <c r="Z42">
        <v>1</v>
      </c>
      <c r="AA42">
        <v>1</v>
      </c>
      <c r="AB42">
        <v>1</v>
      </c>
      <c r="AC42">
        <v>1</v>
      </c>
      <c r="AD42">
        <v>1</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1</v>
      </c>
      <c r="AZ42">
        <v>1</v>
      </c>
      <c r="BA42">
        <v>1</v>
      </c>
      <c r="BB42">
        <v>1</v>
      </c>
      <c r="BC42">
        <v>1</v>
      </c>
      <c r="BD42">
        <v>1</v>
      </c>
      <c r="BE42">
        <v>1</v>
      </c>
      <c r="BF42">
        <v>1</v>
      </c>
      <c r="BG42">
        <v>1</v>
      </c>
      <c r="BH42">
        <v>1</v>
      </c>
      <c r="BI42">
        <v>1</v>
      </c>
      <c r="BJ42">
        <v>1</v>
      </c>
      <c r="BK42">
        <v>1</v>
      </c>
      <c r="BL42">
        <v>1</v>
      </c>
      <c r="BM42">
        <v>1</v>
      </c>
      <c r="BN42">
        <v>1</v>
      </c>
      <c r="BO42">
        <v>1</v>
      </c>
      <c r="BP42">
        <v>1</v>
      </c>
      <c r="BQ42">
        <v>1</v>
      </c>
      <c r="BR42">
        <v>1</v>
      </c>
      <c r="BS42">
        <v>1</v>
      </c>
      <c r="BT42">
        <v>1</v>
      </c>
      <c r="BU42">
        <v>1</v>
      </c>
      <c r="BV42">
        <v>1</v>
      </c>
      <c r="BW42">
        <v>1</v>
      </c>
      <c r="BX42">
        <v>1</v>
      </c>
      <c r="BY42">
        <v>1</v>
      </c>
      <c r="BZ42">
        <v>1</v>
      </c>
    </row>
    <row r="43" spans="1:78">
      <c r="A43" s="86" t="s">
        <v>532</v>
      </c>
      <c r="J43" t="s">
        <v>547</v>
      </c>
      <c r="K43" t="s">
        <v>536</v>
      </c>
      <c r="L43" t="s">
        <v>5149</v>
      </c>
      <c r="M43" t="s">
        <v>38</v>
      </c>
      <c r="N43" t="s">
        <v>35</v>
      </c>
      <c r="O43" t="s">
        <v>2608</v>
      </c>
      <c r="P43">
        <v>0</v>
      </c>
      <c r="Q43">
        <v>0</v>
      </c>
      <c r="R43">
        <v>0</v>
      </c>
      <c r="S43">
        <v>0</v>
      </c>
      <c r="T43">
        <v>0</v>
      </c>
      <c r="U43">
        <v>0</v>
      </c>
      <c r="V43">
        <v>0</v>
      </c>
      <c r="W43">
        <v>0</v>
      </c>
      <c r="X43">
        <v>1</v>
      </c>
      <c r="Y43">
        <v>1</v>
      </c>
      <c r="Z43">
        <v>1</v>
      </c>
      <c r="AA43">
        <v>1</v>
      </c>
      <c r="AB43">
        <v>1</v>
      </c>
      <c r="AC43">
        <v>1</v>
      </c>
      <c r="AD43">
        <v>1</v>
      </c>
      <c r="AE43">
        <v>1</v>
      </c>
      <c r="AF43">
        <v>1</v>
      </c>
      <c r="AG43">
        <v>1</v>
      </c>
      <c r="AH43">
        <v>1</v>
      </c>
      <c r="AI43">
        <v>1</v>
      </c>
      <c r="AJ43">
        <v>1</v>
      </c>
      <c r="AK43">
        <v>1</v>
      </c>
      <c r="AL43">
        <v>1</v>
      </c>
      <c r="AM43">
        <v>1</v>
      </c>
      <c r="AN43">
        <v>1</v>
      </c>
      <c r="AO43">
        <v>1</v>
      </c>
      <c r="AP43">
        <v>1</v>
      </c>
      <c r="AQ43">
        <v>1</v>
      </c>
      <c r="AR43">
        <v>1</v>
      </c>
      <c r="AS43">
        <v>1</v>
      </c>
      <c r="AT43">
        <v>1</v>
      </c>
      <c r="AU43">
        <v>1</v>
      </c>
      <c r="AV43">
        <v>1</v>
      </c>
      <c r="AW43">
        <v>1</v>
      </c>
      <c r="AX43">
        <v>1</v>
      </c>
      <c r="AY43">
        <v>1</v>
      </c>
      <c r="AZ43">
        <v>1</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row>
    <row r="44" spans="1:78">
      <c r="A44" s="86" t="s">
        <v>532</v>
      </c>
      <c r="J44" t="s">
        <v>548</v>
      </c>
      <c r="K44" t="s">
        <v>537</v>
      </c>
      <c r="L44" t="s">
        <v>2590</v>
      </c>
      <c r="M44" t="s">
        <v>38</v>
      </c>
      <c r="N44" t="s">
        <v>35</v>
      </c>
      <c r="O44" t="s">
        <v>2608</v>
      </c>
      <c r="P44">
        <v>0</v>
      </c>
      <c r="Q44">
        <v>0</v>
      </c>
      <c r="R44">
        <v>0</v>
      </c>
      <c r="S44">
        <v>0</v>
      </c>
      <c r="T44">
        <v>0</v>
      </c>
      <c r="U44">
        <v>0</v>
      </c>
      <c r="V44">
        <v>0</v>
      </c>
      <c r="W44">
        <v>0</v>
      </c>
      <c r="X44">
        <v>0</v>
      </c>
      <c r="Y44">
        <v>0</v>
      </c>
      <c r="Z44">
        <v>0</v>
      </c>
      <c r="AA44">
        <v>0</v>
      </c>
      <c r="AB44">
        <v>0</v>
      </c>
      <c r="AC44">
        <v>0</v>
      </c>
      <c r="AD44">
        <v>0</v>
      </c>
      <c r="AE44">
        <v>0</v>
      </c>
      <c r="AF44">
        <v>0</v>
      </c>
      <c r="AG44">
        <v>1</v>
      </c>
      <c r="AH44">
        <v>1</v>
      </c>
      <c r="AI44">
        <v>1</v>
      </c>
      <c r="AJ44">
        <v>1</v>
      </c>
      <c r="AK44">
        <v>1</v>
      </c>
      <c r="AL44">
        <v>1</v>
      </c>
      <c r="AM44">
        <v>1</v>
      </c>
      <c r="AN44">
        <v>1</v>
      </c>
      <c r="AO44">
        <v>1</v>
      </c>
      <c r="AP44">
        <v>1</v>
      </c>
      <c r="AQ44">
        <v>1</v>
      </c>
      <c r="AR44">
        <v>1</v>
      </c>
      <c r="AS44">
        <v>1</v>
      </c>
      <c r="AT44">
        <v>1</v>
      </c>
      <c r="AU44">
        <v>1</v>
      </c>
      <c r="AV44">
        <v>1</v>
      </c>
      <c r="AW44">
        <v>1</v>
      </c>
      <c r="AX44">
        <v>1</v>
      </c>
      <c r="AY44">
        <v>1</v>
      </c>
      <c r="AZ44">
        <v>1</v>
      </c>
      <c r="BA44">
        <v>1</v>
      </c>
      <c r="BB44">
        <v>1</v>
      </c>
      <c r="BC44">
        <v>1</v>
      </c>
      <c r="BD44">
        <v>1</v>
      </c>
      <c r="BE44">
        <v>1</v>
      </c>
      <c r="BF44">
        <v>1</v>
      </c>
      <c r="BG44">
        <v>1</v>
      </c>
      <c r="BH44">
        <v>1</v>
      </c>
      <c r="BI44">
        <v>1</v>
      </c>
      <c r="BJ44">
        <v>1</v>
      </c>
      <c r="BK44">
        <v>1</v>
      </c>
      <c r="BL44">
        <v>1</v>
      </c>
      <c r="BM44">
        <v>1</v>
      </c>
      <c r="BN44">
        <v>1</v>
      </c>
      <c r="BO44">
        <v>1</v>
      </c>
      <c r="BP44">
        <v>1</v>
      </c>
      <c r="BQ44">
        <v>1</v>
      </c>
      <c r="BR44">
        <v>1</v>
      </c>
      <c r="BS44">
        <v>1</v>
      </c>
      <c r="BT44">
        <v>1</v>
      </c>
      <c r="BU44">
        <v>1</v>
      </c>
      <c r="BV44">
        <v>1</v>
      </c>
      <c r="BW44">
        <v>1</v>
      </c>
      <c r="BX44">
        <v>1</v>
      </c>
      <c r="BY44">
        <v>1</v>
      </c>
      <c r="BZ44">
        <v>1</v>
      </c>
    </row>
    <row r="45" spans="1:78">
      <c r="A45" s="86" t="s">
        <v>532</v>
      </c>
      <c r="J45" t="s">
        <v>549</v>
      </c>
      <c r="K45" t="s">
        <v>539</v>
      </c>
      <c r="L45" t="s">
        <v>5149</v>
      </c>
      <c r="M45" t="s">
        <v>38</v>
      </c>
      <c r="N45" t="s">
        <v>35</v>
      </c>
      <c r="O45" t="s">
        <v>2608</v>
      </c>
      <c r="P45">
        <v>0</v>
      </c>
      <c r="Q45">
        <v>0</v>
      </c>
      <c r="R45">
        <v>0</v>
      </c>
      <c r="S45">
        <v>0</v>
      </c>
      <c r="T45">
        <v>0</v>
      </c>
      <c r="U45">
        <v>1</v>
      </c>
      <c r="V45">
        <v>1</v>
      </c>
      <c r="W45">
        <v>1</v>
      </c>
      <c r="X45">
        <v>1</v>
      </c>
      <c r="Y45">
        <v>1</v>
      </c>
      <c r="Z45">
        <v>1</v>
      </c>
      <c r="AA45">
        <v>1</v>
      </c>
      <c r="AB45">
        <v>1</v>
      </c>
      <c r="AC45">
        <v>1</v>
      </c>
      <c r="AD45">
        <v>1</v>
      </c>
      <c r="AE45">
        <v>1</v>
      </c>
      <c r="AF45">
        <v>1</v>
      </c>
      <c r="AG45">
        <v>1</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1</v>
      </c>
      <c r="BH45">
        <v>1</v>
      </c>
      <c r="BI45">
        <v>1</v>
      </c>
      <c r="BJ45">
        <v>1</v>
      </c>
      <c r="BK45">
        <v>1</v>
      </c>
      <c r="BL45">
        <v>1</v>
      </c>
      <c r="BM45">
        <v>1</v>
      </c>
      <c r="BN45">
        <v>1</v>
      </c>
      <c r="BO45">
        <v>1</v>
      </c>
      <c r="BP45">
        <v>1</v>
      </c>
      <c r="BQ45">
        <v>1</v>
      </c>
      <c r="BR45">
        <v>1</v>
      </c>
      <c r="BS45">
        <v>1</v>
      </c>
      <c r="BT45">
        <v>1</v>
      </c>
      <c r="BU45">
        <v>1</v>
      </c>
      <c r="BV45">
        <v>1</v>
      </c>
      <c r="BW45">
        <v>1</v>
      </c>
      <c r="BX45">
        <v>1</v>
      </c>
      <c r="BY45">
        <v>1</v>
      </c>
      <c r="BZ45">
        <v>1</v>
      </c>
    </row>
    <row r="46" spans="1:78">
      <c r="A46" s="86" t="s">
        <v>532</v>
      </c>
      <c r="J46" t="s">
        <v>550</v>
      </c>
      <c r="K46" t="s">
        <v>540</v>
      </c>
      <c r="L46" t="s">
        <v>5149</v>
      </c>
      <c r="M46" t="s">
        <v>38</v>
      </c>
      <c r="N46" t="s">
        <v>35</v>
      </c>
      <c r="O46" t="s">
        <v>2608</v>
      </c>
      <c r="P46">
        <v>0</v>
      </c>
      <c r="Q46">
        <v>0</v>
      </c>
      <c r="R46">
        <v>0</v>
      </c>
      <c r="S46">
        <v>0</v>
      </c>
      <c r="T46">
        <v>0</v>
      </c>
      <c r="U46">
        <v>1</v>
      </c>
      <c r="V46">
        <v>1</v>
      </c>
      <c r="W46">
        <v>1</v>
      </c>
      <c r="X46">
        <v>1</v>
      </c>
      <c r="Y46">
        <v>1</v>
      </c>
      <c r="Z46">
        <v>1</v>
      </c>
      <c r="AA46">
        <v>1</v>
      </c>
      <c r="AB46">
        <v>1</v>
      </c>
      <c r="AC46">
        <v>1</v>
      </c>
      <c r="AD46">
        <v>1</v>
      </c>
      <c r="AE46">
        <v>1</v>
      </c>
      <c r="AF46">
        <v>1</v>
      </c>
      <c r="AG46">
        <v>1</v>
      </c>
      <c r="AH46">
        <v>1</v>
      </c>
      <c r="AI46">
        <v>1</v>
      </c>
      <c r="AJ46">
        <v>1</v>
      </c>
      <c r="AK46">
        <v>1</v>
      </c>
      <c r="AL46">
        <v>1</v>
      </c>
      <c r="AM46">
        <v>1</v>
      </c>
      <c r="AN46">
        <v>1</v>
      </c>
      <c r="AO46">
        <v>1</v>
      </c>
      <c r="AP46">
        <v>1</v>
      </c>
      <c r="AQ46">
        <v>1</v>
      </c>
      <c r="AR46">
        <v>1</v>
      </c>
      <c r="AS46">
        <v>1</v>
      </c>
      <c r="AT46">
        <v>1</v>
      </c>
      <c r="AU46">
        <v>1</v>
      </c>
      <c r="AV46">
        <v>1</v>
      </c>
      <c r="AW46">
        <v>1</v>
      </c>
      <c r="AX46">
        <v>1</v>
      </c>
      <c r="AY46">
        <v>1</v>
      </c>
      <c r="AZ46">
        <v>1</v>
      </c>
      <c r="BA46">
        <v>1</v>
      </c>
      <c r="BB46">
        <v>1</v>
      </c>
      <c r="BC46">
        <v>1</v>
      </c>
      <c r="BD46">
        <v>1</v>
      </c>
      <c r="BE46">
        <v>1</v>
      </c>
      <c r="BF46">
        <v>1</v>
      </c>
      <c r="BG46">
        <v>1</v>
      </c>
      <c r="BH46">
        <v>1</v>
      </c>
      <c r="BI46">
        <v>1</v>
      </c>
      <c r="BJ46">
        <v>1</v>
      </c>
      <c r="BK46">
        <v>1</v>
      </c>
      <c r="BL46">
        <v>1</v>
      </c>
      <c r="BM46">
        <v>1</v>
      </c>
      <c r="BN46">
        <v>1</v>
      </c>
      <c r="BO46">
        <v>1</v>
      </c>
      <c r="BP46">
        <v>1</v>
      </c>
      <c r="BQ46">
        <v>1</v>
      </c>
      <c r="BR46">
        <v>1</v>
      </c>
      <c r="BS46">
        <v>1</v>
      </c>
      <c r="BT46">
        <v>1</v>
      </c>
      <c r="BU46">
        <v>1</v>
      </c>
      <c r="BV46">
        <v>1</v>
      </c>
      <c r="BW46">
        <v>1</v>
      </c>
      <c r="BX46">
        <v>1</v>
      </c>
      <c r="BY46">
        <v>1</v>
      </c>
      <c r="BZ46">
        <v>1</v>
      </c>
    </row>
    <row r="47" spans="1:78">
      <c r="A47" s="86" t="s">
        <v>532</v>
      </c>
      <c r="J47" t="s">
        <v>551</v>
      </c>
      <c r="K47" t="s">
        <v>541</v>
      </c>
      <c r="L47" t="s">
        <v>5149</v>
      </c>
      <c r="M47" t="s">
        <v>38</v>
      </c>
      <c r="N47" t="s">
        <v>35</v>
      </c>
      <c r="O47" t="s">
        <v>2608</v>
      </c>
      <c r="P47">
        <v>0</v>
      </c>
      <c r="Q47">
        <v>0</v>
      </c>
      <c r="R47">
        <v>0</v>
      </c>
      <c r="S47">
        <v>0</v>
      </c>
      <c r="T47">
        <v>0</v>
      </c>
      <c r="U47">
        <v>1</v>
      </c>
      <c r="V47">
        <v>1</v>
      </c>
      <c r="W47">
        <v>1</v>
      </c>
      <c r="X47">
        <v>1</v>
      </c>
      <c r="Y47">
        <v>1</v>
      </c>
      <c r="Z47">
        <v>1</v>
      </c>
      <c r="AA47">
        <v>1</v>
      </c>
      <c r="AB47">
        <v>1</v>
      </c>
      <c r="AC47">
        <v>1</v>
      </c>
      <c r="AD47">
        <v>1</v>
      </c>
      <c r="AE47">
        <v>1</v>
      </c>
      <c r="AF47">
        <v>1</v>
      </c>
      <c r="AG47">
        <v>1</v>
      </c>
      <c r="AH47">
        <v>1</v>
      </c>
      <c r="AI47">
        <v>1</v>
      </c>
      <c r="AJ47">
        <v>1</v>
      </c>
      <c r="AK47">
        <v>1</v>
      </c>
      <c r="AL47">
        <v>1</v>
      </c>
      <c r="AM47">
        <v>1</v>
      </c>
      <c r="AN47">
        <v>1</v>
      </c>
      <c r="AO47">
        <v>1</v>
      </c>
      <c r="AP47">
        <v>1</v>
      </c>
      <c r="AQ47">
        <v>1</v>
      </c>
      <c r="AR47">
        <v>1</v>
      </c>
      <c r="AS47">
        <v>1</v>
      </c>
      <c r="AT47">
        <v>1</v>
      </c>
      <c r="AU47">
        <v>1</v>
      </c>
      <c r="AV47">
        <v>1</v>
      </c>
      <c r="AW47">
        <v>1</v>
      </c>
      <c r="AX47">
        <v>1</v>
      </c>
      <c r="AY47">
        <v>1</v>
      </c>
      <c r="AZ47">
        <v>1</v>
      </c>
      <c r="BA47">
        <v>1</v>
      </c>
      <c r="BB47">
        <v>1</v>
      </c>
      <c r="BC47">
        <v>1</v>
      </c>
      <c r="BD47">
        <v>1</v>
      </c>
      <c r="BE47">
        <v>1</v>
      </c>
      <c r="BF47">
        <v>1</v>
      </c>
      <c r="BG47">
        <v>1</v>
      </c>
      <c r="BH47">
        <v>1</v>
      </c>
      <c r="BI47">
        <v>1</v>
      </c>
      <c r="BJ47">
        <v>1</v>
      </c>
      <c r="BK47">
        <v>1</v>
      </c>
      <c r="BL47">
        <v>1</v>
      </c>
      <c r="BM47">
        <v>1</v>
      </c>
      <c r="BN47">
        <v>1</v>
      </c>
      <c r="BO47">
        <v>1</v>
      </c>
      <c r="BP47">
        <v>1</v>
      </c>
      <c r="BQ47">
        <v>1</v>
      </c>
      <c r="BR47">
        <v>1</v>
      </c>
      <c r="BS47">
        <v>1</v>
      </c>
      <c r="BT47">
        <v>1</v>
      </c>
      <c r="BU47">
        <v>1</v>
      </c>
      <c r="BV47">
        <v>1</v>
      </c>
      <c r="BW47">
        <v>1</v>
      </c>
      <c r="BX47">
        <v>1</v>
      </c>
      <c r="BY47">
        <v>1</v>
      </c>
      <c r="BZ47">
        <v>1</v>
      </c>
    </row>
    <row r="48" spans="1:78">
      <c r="A48" s="86" t="s">
        <v>532</v>
      </c>
      <c r="K48" t="s">
        <v>542</v>
      </c>
      <c r="L48" t="s">
        <v>5147</v>
      </c>
      <c r="M48" t="s">
        <v>38</v>
      </c>
      <c r="N48" t="s">
        <v>35</v>
      </c>
      <c r="O48" t="s">
        <v>2608</v>
      </c>
      <c r="P48">
        <v>0</v>
      </c>
      <c r="Q48">
        <v>0</v>
      </c>
      <c r="R48">
        <v>0</v>
      </c>
      <c r="S48">
        <v>0</v>
      </c>
      <c r="T48">
        <v>0</v>
      </c>
      <c r="U48">
        <v>0</v>
      </c>
      <c r="V48">
        <v>0</v>
      </c>
      <c r="W48">
        <v>0</v>
      </c>
      <c r="X48">
        <v>1</v>
      </c>
      <c r="Y48">
        <v>1</v>
      </c>
      <c r="Z48">
        <v>1</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c r="BJ48">
        <v>1</v>
      </c>
      <c r="BK48">
        <v>1</v>
      </c>
      <c r="BL48">
        <v>1</v>
      </c>
      <c r="BM48">
        <v>1</v>
      </c>
      <c r="BN48">
        <v>1</v>
      </c>
      <c r="BO48">
        <v>1</v>
      </c>
      <c r="BP48">
        <v>1</v>
      </c>
      <c r="BQ48">
        <v>1</v>
      </c>
      <c r="BR48">
        <v>1</v>
      </c>
      <c r="BS48">
        <v>1</v>
      </c>
      <c r="BT48">
        <v>1</v>
      </c>
      <c r="BU48">
        <v>1</v>
      </c>
      <c r="BV48">
        <v>1</v>
      </c>
      <c r="BW48">
        <v>1</v>
      </c>
      <c r="BX48">
        <v>1</v>
      </c>
      <c r="BY48">
        <v>1</v>
      </c>
      <c r="BZ48">
        <v>1</v>
      </c>
    </row>
    <row r="49" spans="1:78">
      <c r="A49" s="86" t="s">
        <v>532</v>
      </c>
      <c r="K49" t="s">
        <v>543</v>
      </c>
      <c r="L49" t="s">
        <v>5147</v>
      </c>
      <c r="M49" t="s">
        <v>38</v>
      </c>
      <c r="N49" t="s">
        <v>35</v>
      </c>
      <c r="O49" t="s">
        <v>2608</v>
      </c>
      <c r="P49">
        <v>0</v>
      </c>
      <c r="Q49">
        <v>0</v>
      </c>
      <c r="R49">
        <v>0</v>
      </c>
      <c r="S49">
        <v>0</v>
      </c>
      <c r="T49">
        <v>0</v>
      </c>
      <c r="U49">
        <v>0</v>
      </c>
      <c r="V49">
        <v>0</v>
      </c>
      <c r="W49">
        <v>0</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row>
    <row r="50" spans="1:78">
      <c r="A50" s="86" t="s">
        <v>532</v>
      </c>
      <c r="K50" t="s">
        <v>544</v>
      </c>
      <c r="L50" t="s">
        <v>5149</v>
      </c>
      <c r="M50" t="s">
        <v>38</v>
      </c>
      <c r="N50" t="s">
        <v>35</v>
      </c>
      <c r="O50" t="s">
        <v>2608</v>
      </c>
      <c r="P50">
        <v>0</v>
      </c>
      <c r="Q50">
        <v>0</v>
      </c>
      <c r="R50">
        <v>0</v>
      </c>
      <c r="S50">
        <v>0</v>
      </c>
      <c r="T50">
        <v>0</v>
      </c>
      <c r="U50">
        <v>0</v>
      </c>
      <c r="V50">
        <v>0</v>
      </c>
      <c r="W50">
        <v>0</v>
      </c>
      <c r="X50">
        <v>0</v>
      </c>
      <c r="Y50">
        <v>0</v>
      </c>
      <c r="Z50">
        <v>0</v>
      </c>
      <c r="AA50">
        <v>0</v>
      </c>
      <c r="AB50">
        <v>0</v>
      </c>
      <c r="AC50">
        <v>0</v>
      </c>
      <c r="AD50">
        <v>0</v>
      </c>
      <c r="AE50">
        <v>0</v>
      </c>
      <c r="AF50">
        <v>0</v>
      </c>
      <c r="AG50">
        <v>1</v>
      </c>
      <c r="AH50">
        <v>1</v>
      </c>
      <c r="AI50">
        <v>1</v>
      </c>
      <c r="AJ50">
        <v>1</v>
      </c>
      <c r="AK50">
        <v>1</v>
      </c>
      <c r="AL50">
        <v>1</v>
      </c>
      <c r="AM50">
        <v>1</v>
      </c>
      <c r="AN50">
        <v>1</v>
      </c>
      <c r="AO50">
        <v>1</v>
      </c>
      <c r="AP50">
        <v>1</v>
      </c>
      <c r="AQ50">
        <v>1</v>
      </c>
      <c r="AR50">
        <v>1</v>
      </c>
      <c r="AS50">
        <v>1</v>
      </c>
      <c r="AT50">
        <v>1</v>
      </c>
      <c r="AU50">
        <v>1</v>
      </c>
      <c r="AV50">
        <v>1</v>
      </c>
      <c r="AW50">
        <v>1</v>
      </c>
      <c r="AX50">
        <v>1</v>
      </c>
      <c r="AY50">
        <v>1</v>
      </c>
      <c r="AZ50">
        <v>1</v>
      </c>
      <c r="BA50">
        <v>1</v>
      </c>
      <c r="BB50">
        <v>1</v>
      </c>
      <c r="BC50">
        <v>1</v>
      </c>
      <c r="BD50">
        <v>1</v>
      </c>
      <c r="BE50">
        <v>1</v>
      </c>
      <c r="BF50">
        <v>1</v>
      </c>
      <c r="BG50">
        <v>1</v>
      </c>
      <c r="BH50">
        <v>1</v>
      </c>
      <c r="BI50">
        <v>1</v>
      </c>
      <c r="BJ50">
        <v>1</v>
      </c>
      <c r="BK50">
        <v>1</v>
      </c>
      <c r="BL50">
        <v>1</v>
      </c>
      <c r="BM50">
        <v>1</v>
      </c>
      <c r="BN50">
        <v>1</v>
      </c>
      <c r="BO50">
        <v>1</v>
      </c>
      <c r="BP50">
        <v>1</v>
      </c>
      <c r="BQ50">
        <v>1</v>
      </c>
      <c r="BR50">
        <v>1</v>
      </c>
      <c r="BS50">
        <v>1</v>
      </c>
      <c r="BT50">
        <v>1</v>
      </c>
      <c r="BU50">
        <v>1</v>
      </c>
      <c r="BV50">
        <v>1</v>
      </c>
      <c r="BW50">
        <v>1</v>
      </c>
      <c r="BX50">
        <v>1</v>
      </c>
      <c r="BY50">
        <v>1</v>
      </c>
      <c r="BZ50">
        <v>1</v>
      </c>
    </row>
    <row r="51" spans="1:78">
      <c r="A51" s="86" t="s">
        <v>532</v>
      </c>
      <c r="K51" t="s">
        <v>545</v>
      </c>
      <c r="L51" t="s">
        <v>5149</v>
      </c>
      <c r="M51" t="s">
        <v>38</v>
      </c>
      <c r="N51" t="s">
        <v>35</v>
      </c>
      <c r="O51" t="s">
        <v>2608</v>
      </c>
      <c r="P51">
        <v>0</v>
      </c>
      <c r="Q51">
        <v>0</v>
      </c>
      <c r="R51">
        <v>0</v>
      </c>
      <c r="S51">
        <v>0</v>
      </c>
      <c r="T51">
        <v>0</v>
      </c>
      <c r="U51">
        <v>0</v>
      </c>
      <c r="V51">
        <v>0</v>
      </c>
      <c r="W51">
        <v>0</v>
      </c>
      <c r="X51">
        <v>0</v>
      </c>
      <c r="Y51">
        <v>0</v>
      </c>
      <c r="Z51">
        <v>0</v>
      </c>
      <c r="AA51">
        <v>0</v>
      </c>
      <c r="AB51">
        <v>0</v>
      </c>
      <c r="AC51">
        <v>0</v>
      </c>
      <c r="AD51">
        <v>0</v>
      </c>
      <c r="AE51">
        <v>0</v>
      </c>
      <c r="AF51">
        <v>0</v>
      </c>
      <c r="AG51">
        <v>1</v>
      </c>
      <c r="AH51">
        <v>1</v>
      </c>
      <c r="AI51">
        <v>1</v>
      </c>
      <c r="AJ51">
        <v>1</v>
      </c>
      <c r="AK51">
        <v>1</v>
      </c>
      <c r="AL51">
        <v>1</v>
      </c>
      <c r="AM51">
        <v>1</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c r="BJ51">
        <v>1</v>
      </c>
      <c r="BK51">
        <v>1</v>
      </c>
      <c r="BL51">
        <v>1</v>
      </c>
      <c r="BM51">
        <v>1</v>
      </c>
      <c r="BN51">
        <v>1</v>
      </c>
      <c r="BO51">
        <v>1</v>
      </c>
      <c r="BP51">
        <v>1</v>
      </c>
      <c r="BQ51">
        <v>1</v>
      </c>
      <c r="BR51">
        <v>1</v>
      </c>
      <c r="BS51">
        <v>1</v>
      </c>
      <c r="BT51">
        <v>1</v>
      </c>
      <c r="BU51">
        <v>1</v>
      </c>
      <c r="BV51">
        <v>1</v>
      </c>
      <c r="BW51">
        <v>1</v>
      </c>
      <c r="BX51">
        <v>1</v>
      </c>
      <c r="BY51">
        <v>1</v>
      </c>
      <c r="BZ51">
        <v>1</v>
      </c>
    </row>
    <row r="52" spans="1:78">
      <c r="A52" s="86" t="s">
        <v>532</v>
      </c>
      <c r="K52" t="s">
        <v>546</v>
      </c>
      <c r="L52" t="s">
        <v>5149</v>
      </c>
      <c r="M52" t="s">
        <v>38</v>
      </c>
      <c r="N52" t="s">
        <v>35</v>
      </c>
      <c r="O52" t="s">
        <v>2608</v>
      </c>
      <c r="P52">
        <v>0</v>
      </c>
      <c r="Q52">
        <v>0</v>
      </c>
      <c r="R52">
        <v>0</v>
      </c>
      <c r="S52">
        <v>0</v>
      </c>
      <c r="T52">
        <v>0</v>
      </c>
      <c r="U52">
        <v>0</v>
      </c>
      <c r="V52">
        <v>0</v>
      </c>
      <c r="W52">
        <v>0</v>
      </c>
      <c r="X52">
        <v>0</v>
      </c>
      <c r="Y52">
        <v>0</v>
      </c>
      <c r="Z52">
        <v>0</v>
      </c>
      <c r="AA52">
        <v>0</v>
      </c>
      <c r="AB52">
        <v>0</v>
      </c>
      <c r="AC52">
        <v>0</v>
      </c>
      <c r="AD52">
        <v>0</v>
      </c>
      <c r="AE52">
        <v>0</v>
      </c>
      <c r="AF52">
        <v>0</v>
      </c>
      <c r="AG52">
        <v>1</v>
      </c>
      <c r="AH52">
        <v>1</v>
      </c>
      <c r="AI52">
        <v>1</v>
      </c>
      <c r="AJ52">
        <v>1</v>
      </c>
      <c r="AK52">
        <v>1</v>
      </c>
      <c r="AL52">
        <v>1</v>
      </c>
      <c r="AM52">
        <v>1</v>
      </c>
      <c r="AN52">
        <v>1</v>
      </c>
      <c r="AO52">
        <v>1</v>
      </c>
      <c r="AP52">
        <v>1</v>
      </c>
      <c r="AQ52">
        <v>1</v>
      </c>
      <c r="AR52">
        <v>1</v>
      </c>
      <c r="AS52">
        <v>1</v>
      </c>
      <c r="AT52">
        <v>1</v>
      </c>
      <c r="AU52">
        <v>1</v>
      </c>
      <c r="AV52">
        <v>1</v>
      </c>
      <c r="AW52">
        <v>1</v>
      </c>
      <c r="AX52">
        <v>1</v>
      </c>
      <c r="AY52">
        <v>1</v>
      </c>
      <c r="AZ52">
        <v>1</v>
      </c>
      <c r="BA52">
        <v>1</v>
      </c>
      <c r="BB52">
        <v>1</v>
      </c>
      <c r="BC52">
        <v>1</v>
      </c>
      <c r="BD52">
        <v>1</v>
      </c>
      <c r="BE52">
        <v>1</v>
      </c>
      <c r="BF52">
        <v>1</v>
      </c>
      <c r="BG52">
        <v>1</v>
      </c>
      <c r="BH52">
        <v>1</v>
      </c>
      <c r="BI52">
        <v>1</v>
      </c>
      <c r="BJ52">
        <v>1</v>
      </c>
      <c r="BK52">
        <v>1</v>
      </c>
      <c r="BL52">
        <v>1</v>
      </c>
      <c r="BM52">
        <v>1</v>
      </c>
      <c r="BN52">
        <v>1</v>
      </c>
      <c r="BO52">
        <v>1</v>
      </c>
      <c r="BP52">
        <v>1</v>
      </c>
      <c r="BQ52">
        <v>1</v>
      </c>
      <c r="BR52">
        <v>1</v>
      </c>
      <c r="BS52">
        <v>1</v>
      </c>
      <c r="BT52">
        <v>1</v>
      </c>
      <c r="BU52">
        <v>1</v>
      </c>
      <c r="BV52">
        <v>1</v>
      </c>
      <c r="BW52">
        <v>1</v>
      </c>
      <c r="BX52">
        <v>1</v>
      </c>
      <c r="BY52">
        <v>1</v>
      </c>
      <c r="BZ52">
        <v>1</v>
      </c>
    </row>
    <row r="53" spans="1:78">
      <c r="A53" s="86" t="s">
        <v>532</v>
      </c>
      <c r="J53" s="88" t="e">
        <f>16*K32</f>
        <v>#DIV/0!</v>
      </c>
      <c r="K53" t="s">
        <v>547</v>
      </c>
      <c r="L53" t="s">
        <v>5143</v>
      </c>
      <c r="M53" t="s">
        <v>38</v>
      </c>
      <c r="N53" t="s">
        <v>35</v>
      </c>
      <c r="O53" t="s">
        <v>2608</v>
      </c>
      <c r="P53">
        <v>0</v>
      </c>
      <c r="Q53">
        <v>0</v>
      </c>
      <c r="R53">
        <v>0</v>
      </c>
      <c r="S53">
        <v>0</v>
      </c>
      <c r="T53">
        <v>0</v>
      </c>
      <c r="U53">
        <v>0</v>
      </c>
      <c r="V53">
        <v>0</v>
      </c>
      <c r="W53">
        <v>0</v>
      </c>
      <c r="X53">
        <v>0</v>
      </c>
      <c r="Y53">
        <v>0</v>
      </c>
      <c r="Z53">
        <v>0</v>
      </c>
      <c r="AA53">
        <v>0</v>
      </c>
      <c r="AB53">
        <v>0</v>
      </c>
      <c r="AC53">
        <v>0</v>
      </c>
      <c r="AD53">
        <v>0</v>
      </c>
      <c r="AE53">
        <v>0</v>
      </c>
      <c r="AF53">
        <v>0</v>
      </c>
      <c r="AG53">
        <v>0.3</v>
      </c>
      <c r="AH53">
        <v>0.3</v>
      </c>
      <c r="AI53">
        <v>0.3</v>
      </c>
      <c r="AJ53">
        <v>0.3</v>
      </c>
      <c r="AK53">
        <v>0.3</v>
      </c>
      <c r="AL53">
        <v>0.3</v>
      </c>
      <c r="AM53">
        <v>0.3</v>
      </c>
      <c r="AN53">
        <v>0.3</v>
      </c>
      <c r="AO53">
        <v>0.3</v>
      </c>
      <c r="AP53">
        <v>0.3</v>
      </c>
      <c r="AQ53">
        <v>0.3</v>
      </c>
      <c r="AR53">
        <v>0.3</v>
      </c>
      <c r="AS53">
        <v>0.3</v>
      </c>
      <c r="AT53">
        <v>0.3</v>
      </c>
      <c r="AU53">
        <v>0.3</v>
      </c>
      <c r="AV53">
        <v>0.3</v>
      </c>
      <c r="AW53">
        <v>0.3</v>
      </c>
      <c r="AX53">
        <v>0.3</v>
      </c>
      <c r="AY53">
        <v>0.3</v>
      </c>
      <c r="AZ53">
        <v>0.3</v>
      </c>
      <c r="BA53">
        <v>0.3</v>
      </c>
      <c r="BB53">
        <v>0.3</v>
      </c>
      <c r="BC53">
        <v>0.3</v>
      </c>
      <c r="BD53">
        <v>0.3</v>
      </c>
      <c r="BE53">
        <v>0.3</v>
      </c>
      <c r="BF53">
        <v>0.3</v>
      </c>
      <c r="BG53">
        <v>0.3</v>
      </c>
      <c r="BH53">
        <v>0.3</v>
      </c>
      <c r="BI53">
        <v>0.3</v>
      </c>
      <c r="BJ53">
        <v>0.3</v>
      </c>
      <c r="BK53">
        <v>0.3</v>
      </c>
      <c r="BL53">
        <v>0.3</v>
      </c>
      <c r="BM53">
        <v>0.3</v>
      </c>
      <c r="BN53">
        <v>0.3</v>
      </c>
      <c r="BO53">
        <v>0.3</v>
      </c>
      <c r="BP53">
        <v>0.3</v>
      </c>
      <c r="BQ53">
        <v>0.3</v>
      </c>
      <c r="BR53">
        <v>0.3</v>
      </c>
      <c r="BS53">
        <v>0.3</v>
      </c>
      <c r="BT53">
        <v>0.3</v>
      </c>
      <c r="BU53">
        <v>0.3</v>
      </c>
      <c r="BV53">
        <v>0.3</v>
      </c>
      <c r="BW53">
        <v>0.3</v>
      </c>
      <c r="BX53">
        <v>0.3</v>
      </c>
      <c r="BY53">
        <v>0.3</v>
      </c>
      <c r="BZ53">
        <v>0.3</v>
      </c>
    </row>
    <row r="54" spans="1:78">
      <c r="A54" s="86" t="s">
        <v>532</v>
      </c>
      <c r="J54" s="88" t="e">
        <f t="shared" ref="J54:J59" si="5">16*K33</f>
        <v>#DIV/0!</v>
      </c>
      <c r="K54" t="s">
        <v>548</v>
      </c>
      <c r="L54" t="s">
        <v>5149</v>
      </c>
      <c r="M54" t="s">
        <v>38</v>
      </c>
      <c r="N54" t="s">
        <v>35</v>
      </c>
      <c r="O54" t="s">
        <v>2608</v>
      </c>
      <c r="P54">
        <v>0</v>
      </c>
      <c r="Q54">
        <v>0</v>
      </c>
      <c r="R54">
        <v>0</v>
      </c>
      <c r="S54">
        <v>0</v>
      </c>
      <c r="T54">
        <v>0</v>
      </c>
      <c r="U54">
        <v>0</v>
      </c>
      <c r="V54">
        <v>0</v>
      </c>
      <c r="W54">
        <v>0</v>
      </c>
      <c r="X54">
        <v>0</v>
      </c>
      <c r="Y54">
        <v>0</v>
      </c>
      <c r="Z54">
        <v>0</v>
      </c>
      <c r="AA54">
        <v>0</v>
      </c>
      <c r="AB54">
        <v>0</v>
      </c>
      <c r="AC54">
        <v>0</v>
      </c>
      <c r="AD54">
        <v>0</v>
      </c>
      <c r="AE54">
        <v>0</v>
      </c>
      <c r="AF54">
        <v>0</v>
      </c>
      <c r="AG54">
        <v>1</v>
      </c>
      <c r="AH54">
        <v>1</v>
      </c>
      <c r="AI54">
        <v>1</v>
      </c>
      <c r="AJ54">
        <v>1</v>
      </c>
      <c r="AK54">
        <v>1</v>
      </c>
      <c r="AL54">
        <v>1</v>
      </c>
      <c r="AM54">
        <v>1</v>
      </c>
      <c r="AN54">
        <v>1</v>
      </c>
      <c r="AO54">
        <v>1</v>
      </c>
      <c r="AP54">
        <v>1</v>
      </c>
      <c r="AQ54">
        <v>1</v>
      </c>
      <c r="AR54">
        <v>1</v>
      </c>
      <c r="AS54">
        <v>1</v>
      </c>
      <c r="AT54">
        <v>1</v>
      </c>
      <c r="AU54">
        <v>1</v>
      </c>
      <c r="AV54">
        <v>1</v>
      </c>
      <c r="AW54">
        <v>1</v>
      </c>
      <c r="AX54">
        <v>1</v>
      </c>
      <c r="AY54">
        <v>1</v>
      </c>
      <c r="AZ54">
        <v>1</v>
      </c>
      <c r="BA54">
        <v>1</v>
      </c>
      <c r="BB54">
        <v>1</v>
      </c>
      <c r="BC54">
        <v>1</v>
      </c>
      <c r="BD54">
        <v>1</v>
      </c>
      <c r="BE54">
        <v>1</v>
      </c>
      <c r="BF54">
        <v>1</v>
      </c>
      <c r="BG54">
        <v>1</v>
      </c>
      <c r="BH54">
        <v>1</v>
      </c>
      <c r="BI54">
        <v>1</v>
      </c>
      <c r="BJ54">
        <v>1</v>
      </c>
      <c r="BK54">
        <v>1</v>
      </c>
      <c r="BL54">
        <v>1</v>
      </c>
      <c r="BM54">
        <v>1</v>
      </c>
      <c r="BN54">
        <v>1</v>
      </c>
      <c r="BO54">
        <v>1</v>
      </c>
      <c r="BP54">
        <v>1</v>
      </c>
      <c r="BQ54">
        <v>1</v>
      </c>
      <c r="BR54">
        <v>1</v>
      </c>
      <c r="BS54">
        <v>1</v>
      </c>
      <c r="BT54">
        <v>1</v>
      </c>
      <c r="BU54">
        <v>1</v>
      </c>
      <c r="BV54">
        <v>1</v>
      </c>
      <c r="BW54">
        <v>1</v>
      </c>
      <c r="BX54">
        <v>1</v>
      </c>
      <c r="BY54">
        <v>1</v>
      </c>
      <c r="BZ54">
        <v>1</v>
      </c>
    </row>
    <row r="55" spans="1:78">
      <c r="A55" s="86" t="s">
        <v>532</v>
      </c>
      <c r="J55" s="88" t="e">
        <f t="shared" si="5"/>
        <v>#DIV/0!</v>
      </c>
      <c r="K55" t="s">
        <v>549</v>
      </c>
      <c r="L55" t="s">
        <v>5147</v>
      </c>
      <c r="M55" t="s">
        <v>38</v>
      </c>
      <c r="N55" t="s">
        <v>35</v>
      </c>
      <c r="O55" t="s">
        <v>2608</v>
      </c>
      <c r="P55" s="87">
        <v>0</v>
      </c>
      <c r="Q55">
        <v>0</v>
      </c>
      <c r="R55">
        <v>0</v>
      </c>
      <c r="S55">
        <v>0</v>
      </c>
      <c r="T55">
        <v>0</v>
      </c>
      <c r="U55">
        <v>1</v>
      </c>
      <c r="V55">
        <v>1</v>
      </c>
      <c r="W55">
        <v>1</v>
      </c>
      <c r="X55">
        <v>1</v>
      </c>
      <c r="Y55">
        <v>1</v>
      </c>
      <c r="Z55">
        <v>1</v>
      </c>
      <c r="AA55">
        <v>1</v>
      </c>
      <c r="AB55">
        <v>1</v>
      </c>
      <c r="AC55">
        <v>1</v>
      </c>
      <c r="AD55">
        <v>1</v>
      </c>
      <c r="AE55">
        <v>1</v>
      </c>
      <c r="AF55">
        <v>1</v>
      </c>
      <c r="AG55">
        <v>1</v>
      </c>
      <c r="AH55">
        <v>1</v>
      </c>
      <c r="AI55">
        <v>1</v>
      </c>
      <c r="AJ55">
        <v>1</v>
      </c>
      <c r="AK55">
        <v>1</v>
      </c>
      <c r="AL55">
        <v>1</v>
      </c>
      <c r="AM55">
        <v>1</v>
      </c>
      <c r="AN55">
        <v>1</v>
      </c>
      <c r="AO55">
        <v>1</v>
      </c>
      <c r="AP55">
        <v>1</v>
      </c>
      <c r="AQ55">
        <v>1</v>
      </c>
      <c r="AR55">
        <v>1</v>
      </c>
      <c r="AS55">
        <v>1</v>
      </c>
      <c r="AT55">
        <v>1</v>
      </c>
      <c r="AU55">
        <v>1</v>
      </c>
      <c r="AV55">
        <v>1</v>
      </c>
      <c r="AW55">
        <v>1</v>
      </c>
      <c r="AX55">
        <v>1</v>
      </c>
      <c r="AY55">
        <v>1</v>
      </c>
      <c r="AZ55">
        <v>1</v>
      </c>
      <c r="BA55">
        <v>1</v>
      </c>
      <c r="BB55">
        <v>1</v>
      </c>
      <c r="BC55">
        <v>1</v>
      </c>
      <c r="BD55">
        <v>1</v>
      </c>
      <c r="BE55">
        <v>1</v>
      </c>
      <c r="BF55">
        <v>1</v>
      </c>
      <c r="BG55">
        <v>1</v>
      </c>
      <c r="BH55">
        <v>1</v>
      </c>
      <c r="BI55">
        <v>1</v>
      </c>
      <c r="BJ55">
        <v>1</v>
      </c>
      <c r="BK55">
        <v>1</v>
      </c>
      <c r="BL55">
        <v>1</v>
      </c>
      <c r="BM55">
        <v>1</v>
      </c>
      <c r="BN55">
        <v>1</v>
      </c>
      <c r="BO55">
        <v>1</v>
      </c>
      <c r="BP55">
        <v>1</v>
      </c>
      <c r="BQ55">
        <v>1</v>
      </c>
      <c r="BR55">
        <v>1</v>
      </c>
      <c r="BS55">
        <v>1</v>
      </c>
      <c r="BT55">
        <v>1</v>
      </c>
      <c r="BU55">
        <v>1</v>
      </c>
      <c r="BV55">
        <v>1</v>
      </c>
      <c r="BW55">
        <v>1</v>
      </c>
      <c r="BX55">
        <v>1</v>
      </c>
      <c r="BY55">
        <v>1</v>
      </c>
      <c r="BZ55">
        <v>1</v>
      </c>
    </row>
    <row r="56" spans="1:78">
      <c r="A56" s="86" t="s">
        <v>532</v>
      </c>
      <c r="J56" s="88" t="e">
        <f t="shared" si="5"/>
        <v>#DIV/0!</v>
      </c>
      <c r="K56" t="s">
        <v>550</v>
      </c>
      <c r="L56" t="s">
        <v>5163</v>
      </c>
      <c r="M56" t="s">
        <v>38</v>
      </c>
      <c r="N56" t="s">
        <v>35</v>
      </c>
      <c r="O56" t="s">
        <v>2608</v>
      </c>
      <c r="P56">
        <v>0</v>
      </c>
      <c r="Q56">
        <v>0</v>
      </c>
      <c r="R56">
        <v>0</v>
      </c>
      <c r="S56">
        <v>0</v>
      </c>
      <c r="T56">
        <v>0</v>
      </c>
      <c r="U56">
        <v>1</v>
      </c>
      <c r="V56">
        <v>1</v>
      </c>
      <c r="W56">
        <v>1</v>
      </c>
      <c r="X56">
        <v>1</v>
      </c>
      <c r="Y56">
        <v>1</v>
      </c>
      <c r="Z56">
        <v>1</v>
      </c>
      <c r="AA56">
        <v>1</v>
      </c>
      <c r="AB56">
        <v>1</v>
      </c>
      <c r="AC56">
        <v>1</v>
      </c>
      <c r="AD56">
        <v>1</v>
      </c>
      <c r="AE56">
        <v>1</v>
      </c>
      <c r="AF56">
        <v>1</v>
      </c>
      <c r="AG56">
        <v>1</v>
      </c>
      <c r="AH56">
        <v>1</v>
      </c>
      <c r="AI56">
        <v>1</v>
      </c>
      <c r="AJ56">
        <v>1</v>
      </c>
      <c r="AK56">
        <v>1</v>
      </c>
      <c r="AL56">
        <v>1</v>
      </c>
      <c r="AM56">
        <v>1</v>
      </c>
      <c r="AN56">
        <v>1</v>
      </c>
      <c r="AO56">
        <v>1</v>
      </c>
      <c r="AP56">
        <v>1</v>
      </c>
      <c r="AQ56">
        <v>1</v>
      </c>
      <c r="AR56">
        <v>1</v>
      </c>
      <c r="AS56">
        <v>1</v>
      </c>
      <c r="AT56">
        <v>1</v>
      </c>
      <c r="AU56">
        <v>1</v>
      </c>
      <c r="AV56">
        <v>1</v>
      </c>
      <c r="AW56">
        <v>1</v>
      </c>
      <c r="AX56">
        <v>1</v>
      </c>
      <c r="AY56">
        <v>1</v>
      </c>
      <c r="AZ56">
        <v>1</v>
      </c>
      <c r="BA56">
        <v>1</v>
      </c>
      <c r="BB56">
        <v>1</v>
      </c>
      <c r="BC56">
        <v>1</v>
      </c>
      <c r="BD56">
        <v>1</v>
      </c>
      <c r="BE56">
        <v>1</v>
      </c>
      <c r="BF56">
        <v>1</v>
      </c>
      <c r="BG56">
        <v>1</v>
      </c>
      <c r="BH56">
        <v>1</v>
      </c>
      <c r="BI56">
        <v>1</v>
      </c>
      <c r="BJ56">
        <v>1</v>
      </c>
      <c r="BK56">
        <v>1</v>
      </c>
      <c r="BL56">
        <v>1</v>
      </c>
      <c r="BM56">
        <v>1</v>
      </c>
      <c r="BN56">
        <v>1</v>
      </c>
      <c r="BO56">
        <v>1</v>
      </c>
      <c r="BP56">
        <v>1</v>
      </c>
      <c r="BQ56">
        <v>1</v>
      </c>
      <c r="BR56">
        <v>1</v>
      </c>
      <c r="BS56">
        <v>1</v>
      </c>
      <c r="BT56">
        <v>1</v>
      </c>
      <c r="BU56">
        <v>1</v>
      </c>
      <c r="BV56">
        <v>1</v>
      </c>
      <c r="BW56">
        <v>1</v>
      </c>
      <c r="BX56">
        <v>1</v>
      </c>
      <c r="BY56">
        <v>1</v>
      </c>
      <c r="BZ56">
        <v>1</v>
      </c>
    </row>
    <row r="57" spans="1:78">
      <c r="A57" s="86" t="s">
        <v>532</v>
      </c>
      <c r="J57" s="88" t="e">
        <f t="shared" si="5"/>
        <v>#DIV/0!</v>
      </c>
      <c r="K57" t="s">
        <v>551</v>
      </c>
      <c r="L57" t="s">
        <v>5149</v>
      </c>
      <c r="M57" t="s">
        <v>38</v>
      </c>
      <c r="N57" t="s">
        <v>35</v>
      </c>
      <c r="O57" t="s">
        <v>2608</v>
      </c>
      <c r="P57">
        <v>0</v>
      </c>
      <c r="Q57">
        <v>0</v>
      </c>
      <c r="R57">
        <v>0</v>
      </c>
      <c r="S57">
        <v>0</v>
      </c>
      <c r="T57">
        <v>0</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row>
    <row r="58" spans="1:78">
      <c r="A58" s="86" t="s">
        <v>532</v>
      </c>
      <c r="J58" s="88" t="e">
        <f t="shared" si="5"/>
        <v>#DIV/0!</v>
      </c>
      <c r="K58" t="s">
        <v>547</v>
      </c>
      <c r="L58" t="s">
        <v>2597</v>
      </c>
      <c r="M58" t="s">
        <v>38</v>
      </c>
      <c r="N58" t="s">
        <v>35</v>
      </c>
      <c r="O58" t="s">
        <v>2608</v>
      </c>
      <c r="P58">
        <v>0</v>
      </c>
      <c r="Q58">
        <v>0</v>
      </c>
      <c r="R58">
        <v>0</v>
      </c>
      <c r="S58">
        <v>0</v>
      </c>
      <c r="T58">
        <v>0</v>
      </c>
      <c r="U58">
        <v>0</v>
      </c>
      <c r="V58">
        <v>0</v>
      </c>
      <c r="W58">
        <v>0</v>
      </c>
      <c r="X58">
        <v>0</v>
      </c>
      <c r="Y58">
        <v>0</v>
      </c>
      <c r="Z58">
        <v>0</v>
      </c>
      <c r="AA58">
        <v>0</v>
      </c>
      <c r="AB58">
        <v>0</v>
      </c>
      <c r="AC58">
        <v>0</v>
      </c>
      <c r="AD58">
        <v>0</v>
      </c>
      <c r="AE58">
        <v>0</v>
      </c>
      <c r="AF58">
        <v>0</v>
      </c>
      <c r="AG58">
        <v>0.4</v>
      </c>
      <c r="AH58">
        <v>0.4</v>
      </c>
      <c r="AI58">
        <v>0.4</v>
      </c>
      <c r="AJ58">
        <v>0.4</v>
      </c>
      <c r="AK58">
        <v>0.4</v>
      </c>
      <c r="AL58">
        <v>0.4</v>
      </c>
      <c r="AM58">
        <v>0.4</v>
      </c>
      <c r="AN58">
        <v>0.4</v>
      </c>
      <c r="AO58">
        <v>0.4</v>
      </c>
      <c r="AP58">
        <v>0.4</v>
      </c>
      <c r="AQ58">
        <v>0.4</v>
      </c>
      <c r="AR58">
        <v>0.4</v>
      </c>
      <c r="AS58">
        <v>0.4</v>
      </c>
      <c r="AT58">
        <v>0.4</v>
      </c>
      <c r="AU58">
        <v>0.4</v>
      </c>
      <c r="AV58">
        <v>0.4</v>
      </c>
      <c r="AW58">
        <v>0.4</v>
      </c>
      <c r="AX58">
        <v>0.4</v>
      </c>
      <c r="AY58">
        <v>0.4</v>
      </c>
      <c r="AZ58">
        <v>0.4</v>
      </c>
      <c r="BA58">
        <v>0.4</v>
      </c>
      <c r="BB58">
        <v>0.4</v>
      </c>
      <c r="BC58">
        <v>0.4</v>
      </c>
      <c r="BD58">
        <v>0.4</v>
      </c>
      <c r="BE58">
        <v>0.4</v>
      </c>
      <c r="BF58">
        <v>0.4</v>
      </c>
      <c r="BG58">
        <v>0.4</v>
      </c>
      <c r="BH58">
        <v>0.4</v>
      </c>
      <c r="BI58">
        <v>0.4</v>
      </c>
      <c r="BJ58">
        <v>0.4</v>
      </c>
      <c r="BK58">
        <v>0.4</v>
      </c>
      <c r="BL58">
        <v>0.4</v>
      </c>
      <c r="BM58">
        <v>0.4</v>
      </c>
      <c r="BN58">
        <v>0.4</v>
      </c>
      <c r="BO58">
        <v>0.4</v>
      </c>
      <c r="BP58">
        <v>0.4</v>
      </c>
      <c r="BQ58">
        <v>0.4</v>
      </c>
      <c r="BR58">
        <v>0.4</v>
      </c>
      <c r="BS58">
        <v>0.4</v>
      </c>
      <c r="BT58">
        <v>0.4</v>
      </c>
      <c r="BU58">
        <v>0.4</v>
      </c>
      <c r="BV58">
        <v>0.4</v>
      </c>
      <c r="BW58">
        <v>0.4</v>
      </c>
      <c r="BX58">
        <v>0.4</v>
      </c>
      <c r="BY58">
        <v>0.4</v>
      </c>
      <c r="BZ58">
        <v>0.4</v>
      </c>
    </row>
    <row r="59" spans="1:78">
      <c r="A59" s="86" t="s">
        <v>532</v>
      </c>
      <c r="J59" s="88" t="e">
        <f t="shared" si="5"/>
        <v>#DIV/0!</v>
      </c>
      <c r="K59" t="s">
        <v>547</v>
      </c>
      <c r="L59" t="s">
        <v>2598</v>
      </c>
      <c r="M59" t="s">
        <v>38</v>
      </c>
      <c r="N59" t="s">
        <v>35</v>
      </c>
      <c r="O59" t="s">
        <v>2608</v>
      </c>
      <c r="P59">
        <v>0</v>
      </c>
      <c r="Q59">
        <v>0</v>
      </c>
      <c r="R59">
        <v>0</v>
      </c>
      <c r="S59">
        <v>0</v>
      </c>
      <c r="T59">
        <v>0</v>
      </c>
      <c r="U59">
        <v>0</v>
      </c>
      <c r="V59">
        <v>0</v>
      </c>
      <c r="W59">
        <v>0</v>
      </c>
      <c r="X59">
        <v>0</v>
      </c>
      <c r="Y59">
        <v>0</v>
      </c>
      <c r="Z59">
        <v>0</v>
      </c>
      <c r="AA59">
        <v>0</v>
      </c>
      <c r="AB59">
        <v>0</v>
      </c>
      <c r="AC59">
        <v>0</v>
      </c>
      <c r="AD59">
        <v>0</v>
      </c>
      <c r="AE59">
        <v>0</v>
      </c>
      <c r="AF59">
        <v>0</v>
      </c>
      <c r="AG59">
        <v>0.3</v>
      </c>
      <c r="AH59">
        <v>0.3</v>
      </c>
      <c r="AI59">
        <v>0.3</v>
      </c>
      <c r="AJ59">
        <v>0.3</v>
      </c>
      <c r="AK59">
        <v>0.3</v>
      </c>
      <c r="AL59">
        <v>0.3</v>
      </c>
      <c r="AM59">
        <v>0.3</v>
      </c>
      <c r="AN59">
        <v>0.3</v>
      </c>
      <c r="AO59">
        <v>0.3</v>
      </c>
      <c r="AP59">
        <v>0.3</v>
      </c>
      <c r="AQ59">
        <v>0.3</v>
      </c>
      <c r="AR59">
        <v>0.3</v>
      </c>
      <c r="AS59">
        <v>0.3</v>
      </c>
      <c r="AT59">
        <v>0.3</v>
      </c>
      <c r="AU59">
        <v>0.3</v>
      </c>
      <c r="AV59">
        <v>0.3</v>
      </c>
      <c r="AW59">
        <v>0.3</v>
      </c>
      <c r="AX59">
        <v>0.3</v>
      </c>
      <c r="AY59">
        <v>0.3</v>
      </c>
      <c r="AZ59">
        <v>0.3</v>
      </c>
      <c r="BA59">
        <v>0.3</v>
      </c>
      <c r="BB59">
        <v>0.3</v>
      </c>
      <c r="BC59">
        <v>0.3</v>
      </c>
      <c r="BD59">
        <v>0.3</v>
      </c>
      <c r="BE59">
        <v>0.3</v>
      </c>
      <c r="BF59">
        <v>0.3</v>
      </c>
      <c r="BG59">
        <v>0.3</v>
      </c>
      <c r="BH59">
        <v>0.3</v>
      </c>
      <c r="BI59">
        <v>0.3</v>
      </c>
      <c r="BJ59">
        <v>0.3</v>
      </c>
      <c r="BK59">
        <v>0.3</v>
      </c>
      <c r="BL59">
        <v>0.3</v>
      </c>
      <c r="BM59">
        <v>0.3</v>
      </c>
      <c r="BN59">
        <v>0.3</v>
      </c>
      <c r="BO59">
        <v>0.3</v>
      </c>
      <c r="BP59">
        <v>0.3</v>
      </c>
      <c r="BQ59">
        <v>0.3</v>
      </c>
      <c r="BR59">
        <v>0.3</v>
      </c>
      <c r="BS59">
        <v>0.3</v>
      </c>
      <c r="BT59">
        <v>0.3</v>
      </c>
      <c r="BU59">
        <v>0.3</v>
      </c>
      <c r="BV59">
        <v>0.3</v>
      </c>
      <c r="BW59">
        <v>0.3</v>
      </c>
      <c r="BX59">
        <v>0.3</v>
      </c>
      <c r="BY59">
        <v>0.3</v>
      </c>
      <c r="BZ59">
        <v>0.3</v>
      </c>
    </row>
    <row r="60" spans="1:78">
      <c r="A60" s="86" t="s">
        <v>532</v>
      </c>
    </row>
    <row r="61" spans="1:78">
      <c r="A61" s="86" t="s">
        <v>532</v>
      </c>
    </row>
    <row r="62" spans="1:78">
      <c r="A62" s="86" t="s">
        <v>532</v>
      </c>
    </row>
    <row r="63" spans="1:78">
      <c r="A63" s="86" t="s">
        <v>532</v>
      </c>
    </row>
    <row r="64" spans="1:78">
      <c r="A64" s="86" t="s">
        <v>532</v>
      </c>
    </row>
    <row r="65" spans="1:2">
      <c r="A65" s="86" t="s">
        <v>532</v>
      </c>
    </row>
    <row r="66" spans="1:2">
      <c r="B66" s="78"/>
    </row>
  </sheetData>
  <pageMargins left="0.7" right="0.7" top="0.75" bottom="0.75" header="0.3" footer="0.3"/>
  <tableParts count="2">
    <tablePart r:id="rId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8048E-0D6A-419C-A239-0DBAD90E7967}">
  <sheetPr codeName="Sheet24">
    <tabColor theme="2"/>
  </sheetPr>
  <dimension ref="A1:BZ58"/>
  <sheetViews>
    <sheetView topLeftCell="A14" zoomScale="85" zoomScaleNormal="85" workbookViewId="0">
      <selection activeCell="A14" sqref="A1:XFD1048576"/>
    </sheetView>
  </sheetViews>
  <sheetFormatPr defaultRowHeight="14.5"/>
  <cols>
    <col min="1" max="1" width="11.453125" bestFit="1" customWidth="1"/>
    <col min="2" max="2" width="22.81640625" customWidth="1"/>
    <col min="3" max="3" width="7.90625" bestFit="1" customWidth="1"/>
    <col min="4" max="4" width="11.453125" bestFit="1" customWidth="1"/>
    <col min="5" max="5" width="13.36328125" bestFit="1" customWidth="1"/>
    <col min="6" max="6" width="7.6328125" bestFit="1" customWidth="1"/>
    <col min="7" max="7" width="11.1796875" customWidth="1"/>
    <col min="8" max="8" width="13.453125" customWidth="1"/>
    <col min="9" max="9" width="18.26953125" bestFit="1" customWidth="1"/>
    <col min="10" max="10" width="43.54296875" customWidth="1"/>
    <col min="11" max="11" width="16.36328125" bestFit="1" customWidth="1"/>
    <col min="12" max="12" width="18.54296875" bestFit="1" customWidth="1"/>
    <col min="13" max="13" width="12.54296875" bestFit="1" customWidth="1"/>
    <col min="14" max="14" width="11.26953125" bestFit="1" customWidth="1"/>
    <col min="15" max="15" width="9.08984375" bestFit="1" customWidth="1"/>
    <col min="16" max="16" width="12.36328125" bestFit="1" customWidth="1"/>
    <col min="17" max="17" width="12.08984375" bestFit="1" customWidth="1"/>
    <col min="18" max="19" width="12.36328125" bestFit="1" customWidth="1"/>
    <col min="20" max="24" width="12.6328125" bestFit="1" customWidth="1"/>
    <col min="25" max="25" width="12.54296875" bestFit="1" customWidth="1"/>
    <col min="26" max="27" width="12.6328125" bestFit="1" customWidth="1"/>
    <col min="28" max="28" width="12.36328125" bestFit="1" customWidth="1"/>
    <col min="29" max="29" width="12.08984375" bestFit="1" customWidth="1"/>
    <col min="30" max="31" width="12.36328125" bestFit="1" customWidth="1"/>
    <col min="32" max="36" width="12.6328125" bestFit="1" customWidth="1"/>
    <col min="37" max="37" width="12.54296875" bestFit="1" customWidth="1"/>
    <col min="38" max="39" width="12.6328125" bestFit="1" customWidth="1"/>
    <col min="40" max="40" width="12.36328125" bestFit="1" customWidth="1"/>
    <col min="41" max="41" width="12.08984375" bestFit="1" customWidth="1"/>
    <col min="42" max="43" width="12.36328125" bestFit="1" customWidth="1"/>
    <col min="44" max="48" width="12.6328125" bestFit="1" customWidth="1"/>
    <col min="49" max="49" width="12.54296875" bestFit="1" customWidth="1"/>
    <col min="50" max="51" width="12.6328125" bestFit="1" customWidth="1"/>
    <col min="52" max="52" width="12.36328125" bestFit="1" customWidth="1"/>
    <col min="53" max="53" width="12.08984375" bestFit="1" customWidth="1"/>
    <col min="54" max="54" width="12.36328125" bestFit="1" customWidth="1"/>
    <col min="55" max="55" width="12.26953125" bestFit="1" customWidth="1"/>
    <col min="56" max="60" width="12.54296875" bestFit="1" customWidth="1"/>
    <col min="61" max="61" width="12.36328125" bestFit="1" customWidth="1"/>
    <col min="62" max="63" width="12.54296875" bestFit="1" customWidth="1"/>
    <col min="64" max="64" width="12.26953125" bestFit="1" customWidth="1"/>
    <col min="65" max="65" width="12" bestFit="1" customWidth="1"/>
    <col min="66" max="66" width="12.26953125" bestFit="1" customWidth="1"/>
    <col min="67" max="67" width="12.36328125" bestFit="1" customWidth="1"/>
    <col min="68" max="72" width="12.6328125" bestFit="1" customWidth="1"/>
    <col min="73" max="73" width="12.54296875" bestFit="1" customWidth="1"/>
    <col min="74" max="75" width="12.6328125" bestFit="1" customWidth="1"/>
    <col min="76" max="76" width="12.36328125" bestFit="1" customWidth="1"/>
    <col min="77" max="77" width="12.08984375" bestFit="1" customWidth="1"/>
    <col min="78" max="78" width="12.36328125" bestFit="1" customWidth="1"/>
  </cols>
  <sheetData>
    <row r="1" spans="1:78" ht="15" thickBot="1"/>
    <row r="2" spans="1:78" ht="15" thickBot="1">
      <c r="B2" s="80" t="s">
        <v>7485</v>
      </c>
      <c r="C2" s="72"/>
      <c r="P2" s="1">
        <v>45200</v>
      </c>
      <c r="Q2" s="1">
        <v>45231</v>
      </c>
      <c r="R2" s="1">
        <v>45261</v>
      </c>
      <c r="S2" s="1">
        <v>45292</v>
      </c>
      <c r="T2" s="1">
        <v>45323</v>
      </c>
      <c r="U2" s="1">
        <v>45352</v>
      </c>
      <c r="V2" s="1">
        <v>45383</v>
      </c>
      <c r="W2" s="1">
        <v>45413</v>
      </c>
      <c r="X2" s="1">
        <v>45444</v>
      </c>
      <c r="Y2" s="1">
        <v>45474</v>
      </c>
      <c r="Z2" s="1">
        <v>45505</v>
      </c>
      <c r="AA2" s="1">
        <v>45536</v>
      </c>
      <c r="AB2" s="1">
        <v>45566</v>
      </c>
      <c r="AC2" s="1">
        <v>45597</v>
      </c>
      <c r="AD2" s="1">
        <v>45627</v>
      </c>
      <c r="AE2" s="1">
        <v>45658</v>
      </c>
      <c r="AF2" s="1">
        <v>45689</v>
      </c>
      <c r="AG2" s="1">
        <v>45717</v>
      </c>
      <c r="AH2" s="1">
        <v>45748</v>
      </c>
      <c r="AI2" s="1">
        <v>45778</v>
      </c>
      <c r="AJ2" s="1">
        <v>45809</v>
      </c>
      <c r="AK2" s="1">
        <v>45839</v>
      </c>
      <c r="AL2" s="1">
        <v>45870</v>
      </c>
      <c r="AM2" s="1">
        <v>45901</v>
      </c>
      <c r="AN2" s="1">
        <v>45931</v>
      </c>
      <c r="AO2" s="1">
        <v>45962</v>
      </c>
      <c r="AP2" s="1">
        <v>45992</v>
      </c>
      <c r="AQ2" s="1">
        <v>46023</v>
      </c>
      <c r="AR2" s="1">
        <v>46054</v>
      </c>
      <c r="AS2" s="1">
        <v>46082</v>
      </c>
      <c r="AT2" s="1">
        <v>46113</v>
      </c>
      <c r="AU2" s="1">
        <v>46143</v>
      </c>
      <c r="AV2" s="1">
        <v>46174</v>
      </c>
      <c r="AW2" s="1">
        <v>46204</v>
      </c>
      <c r="AX2" s="1">
        <v>46235</v>
      </c>
      <c r="AY2" s="1">
        <v>46266</v>
      </c>
      <c r="AZ2" s="1">
        <v>46296</v>
      </c>
      <c r="BA2" s="1">
        <v>46327</v>
      </c>
      <c r="BB2" s="1">
        <v>46357</v>
      </c>
      <c r="BC2" s="1">
        <v>46388</v>
      </c>
      <c r="BD2" s="1">
        <v>46419</v>
      </c>
      <c r="BE2" s="1">
        <v>46447</v>
      </c>
      <c r="BF2" s="1">
        <v>46478</v>
      </c>
      <c r="BG2" s="1">
        <v>46508</v>
      </c>
      <c r="BH2" s="1">
        <v>46539</v>
      </c>
      <c r="BI2" s="1">
        <v>46569</v>
      </c>
      <c r="BJ2" s="1">
        <v>46600</v>
      </c>
      <c r="BK2" s="1">
        <v>46631</v>
      </c>
      <c r="BL2" s="1">
        <v>46661</v>
      </c>
      <c r="BM2" s="1">
        <v>46692</v>
      </c>
      <c r="BN2" s="1">
        <v>46722</v>
      </c>
      <c r="BO2" s="1">
        <v>46753</v>
      </c>
      <c r="BP2" s="1">
        <v>46784</v>
      </c>
      <c r="BQ2" s="1">
        <v>46813</v>
      </c>
      <c r="BR2" s="1">
        <v>46844</v>
      </c>
      <c r="BS2" s="1">
        <v>46874</v>
      </c>
      <c r="BT2" s="1">
        <v>46905</v>
      </c>
      <c r="BU2" s="1">
        <v>46935</v>
      </c>
      <c r="BV2" s="1">
        <v>46966</v>
      </c>
      <c r="BW2" s="1">
        <v>46997</v>
      </c>
      <c r="BX2" s="1">
        <v>47027</v>
      </c>
      <c r="BY2" s="1">
        <v>47058</v>
      </c>
      <c r="BZ2" s="1">
        <v>47088</v>
      </c>
    </row>
    <row r="3" spans="1:78" ht="29.5" thickBot="1">
      <c r="B3" s="5" t="s">
        <v>56</v>
      </c>
      <c r="C3" s="6" t="s">
        <v>42</v>
      </c>
      <c r="D3" s="6" t="s">
        <v>39</v>
      </c>
      <c r="E3" s="6" t="s">
        <v>2589</v>
      </c>
      <c r="F3" s="6" t="s">
        <v>2609</v>
      </c>
      <c r="G3" s="6" t="s">
        <v>2610</v>
      </c>
      <c r="H3" s="5" t="s">
        <v>57</v>
      </c>
      <c r="I3" s="4" t="s">
        <v>55</v>
      </c>
      <c r="J3" s="5" t="s">
        <v>58</v>
      </c>
      <c r="K3" s="3" t="s">
        <v>16</v>
      </c>
      <c r="L3" s="3" t="s">
        <v>1</v>
      </c>
      <c r="M3" s="3" t="s">
        <v>26</v>
      </c>
      <c r="N3" s="3" t="s">
        <v>36</v>
      </c>
      <c r="O3" s="3" t="s">
        <v>2607</v>
      </c>
    </row>
    <row r="4" spans="1:78">
      <c r="A4" s="58">
        <v>45505</v>
      </c>
      <c r="B4" s="7" t="e">
        <f>+_xlfn.XLOOKUP(I4,#REF!,#REF!)</f>
        <v>#REF!</v>
      </c>
      <c r="C4" s="8">
        <v>1</v>
      </c>
      <c r="D4" s="8" t="str">
        <f>+LEFT(I4,11)</f>
        <v>01-MK-31-10</v>
      </c>
      <c r="E4" s="58">
        <v>45352</v>
      </c>
      <c r="F4" s="59"/>
      <c r="G4" s="59"/>
      <c r="H4" s="9" t="s">
        <v>37</v>
      </c>
      <c r="I4" s="7" t="s">
        <v>1199</v>
      </c>
      <c r="J4" s="7" t="str">
        <f>+_xlfn.XLOOKUP(I4,'R4'!B:B,'R4'!C:C)</f>
        <v>AMR - JUMBO - EPİROC - BOOMER L2</v>
      </c>
      <c r="P4">
        <f>+IF(P$2&gt;=$E4,1,0)</f>
        <v>0</v>
      </c>
      <c r="Q4">
        <f t="shared" ref="Q4:BZ9" si="0">+IF(Q$2&gt;=$E4,1,0)</f>
        <v>0</v>
      </c>
      <c r="R4">
        <f t="shared" si="0"/>
        <v>0</v>
      </c>
      <c r="S4">
        <f t="shared" si="0"/>
        <v>0</v>
      </c>
      <c r="T4">
        <f t="shared" si="0"/>
        <v>0</v>
      </c>
      <c r="U4">
        <f t="shared" si="0"/>
        <v>1</v>
      </c>
      <c r="V4">
        <f t="shared" si="0"/>
        <v>1</v>
      </c>
      <c r="W4">
        <f t="shared" si="0"/>
        <v>1</v>
      </c>
      <c r="X4">
        <f t="shared" si="0"/>
        <v>1</v>
      </c>
      <c r="Y4">
        <f t="shared" si="0"/>
        <v>1</v>
      </c>
      <c r="Z4">
        <f t="shared" si="0"/>
        <v>1</v>
      </c>
      <c r="AA4">
        <f t="shared" si="0"/>
        <v>1</v>
      </c>
      <c r="AB4">
        <f t="shared" si="0"/>
        <v>1</v>
      </c>
      <c r="AC4">
        <f t="shared" si="0"/>
        <v>1</v>
      </c>
      <c r="AD4">
        <f t="shared" si="0"/>
        <v>1</v>
      </c>
      <c r="AE4">
        <f t="shared" si="0"/>
        <v>1</v>
      </c>
      <c r="AF4">
        <f t="shared" si="0"/>
        <v>1</v>
      </c>
      <c r="AG4">
        <f t="shared" si="0"/>
        <v>1</v>
      </c>
      <c r="AH4">
        <f t="shared" si="0"/>
        <v>1</v>
      </c>
      <c r="AI4">
        <f t="shared" si="0"/>
        <v>1</v>
      </c>
      <c r="AJ4">
        <f t="shared" si="0"/>
        <v>1</v>
      </c>
      <c r="AK4">
        <f t="shared" si="0"/>
        <v>1</v>
      </c>
      <c r="AL4">
        <f t="shared" si="0"/>
        <v>1</v>
      </c>
      <c r="AM4">
        <f t="shared" si="0"/>
        <v>1</v>
      </c>
      <c r="AN4">
        <f t="shared" si="0"/>
        <v>1</v>
      </c>
      <c r="AO4">
        <f t="shared" si="0"/>
        <v>1</v>
      </c>
      <c r="AP4">
        <f t="shared" si="0"/>
        <v>1</v>
      </c>
      <c r="AQ4">
        <f t="shared" si="0"/>
        <v>1</v>
      </c>
      <c r="AR4">
        <f t="shared" si="0"/>
        <v>1</v>
      </c>
      <c r="AS4">
        <f t="shared" si="0"/>
        <v>1</v>
      </c>
      <c r="AT4">
        <f t="shared" si="0"/>
        <v>1</v>
      </c>
      <c r="AU4">
        <f t="shared" si="0"/>
        <v>1</v>
      </c>
      <c r="AV4">
        <f t="shared" si="0"/>
        <v>1</v>
      </c>
      <c r="AW4">
        <f t="shared" si="0"/>
        <v>1</v>
      </c>
      <c r="AX4">
        <f t="shared" si="0"/>
        <v>1</v>
      </c>
      <c r="AY4">
        <f t="shared" si="0"/>
        <v>1</v>
      </c>
      <c r="AZ4">
        <f t="shared" si="0"/>
        <v>1</v>
      </c>
      <c r="BA4">
        <f t="shared" si="0"/>
        <v>1</v>
      </c>
      <c r="BB4">
        <f t="shared" si="0"/>
        <v>1</v>
      </c>
      <c r="BC4">
        <f t="shared" si="0"/>
        <v>1</v>
      </c>
      <c r="BD4">
        <f t="shared" si="0"/>
        <v>1</v>
      </c>
      <c r="BE4">
        <f t="shared" si="0"/>
        <v>1</v>
      </c>
      <c r="BF4">
        <f t="shared" si="0"/>
        <v>1</v>
      </c>
      <c r="BG4">
        <f t="shared" si="0"/>
        <v>1</v>
      </c>
      <c r="BH4">
        <f t="shared" si="0"/>
        <v>1</v>
      </c>
      <c r="BI4">
        <f t="shared" si="0"/>
        <v>1</v>
      </c>
      <c r="BJ4">
        <f t="shared" si="0"/>
        <v>1</v>
      </c>
      <c r="BK4">
        <f t="shared" si="0"/>
        <v>1</v>
      </c>
      <c r="BL4">
        <f t="shared" si="0"/>
        <v>1</v>
      </c>
      <c r="BM4">
        <f t="shared" si="0"/>
        <v>1</v>
      </c>
      <c r="BN4">
        <f t="shared" si="0"/>
        <v>1</v>
      </c>
      <c r="BO4">
        <f t="shared" si="0"/>
        <v>1</v>
      </c>
      <c r="BP4">
        <f t="shared" si="0"/>
        <v>1</v>
      </c>
      <c r="BQ4">
        <f t="shared" si="0"/>
        <v>1</v>
      </c>
      <c r="BR4">
        <f t="shared" si="0"/>
        <v>1</v>
      </c>
      <c r="BS4">
        <f t="shared" si="0"/>
        <v>1</v>
      </c>
      <c r="BT4">
        <f t="shared" si="0"/>
        <v>1</v>
      </c>
      <c r="BU4">
        <f t="shared" si="0"/>
        <v>1</v>
      </c>
      <c r="BV4">
        <f t="shared" si="0"/>
        <v>1</v>
      </c>
      <c r="BW4">
        <f t="shared" si="0"/>
        <v>1</v>
      </c>
      <c r="BX4">
        <f t="shared" si="0"/>
        <v>1</v>
      </c>
      <c r="BY4">
        <f t="shared" si="0"/>
        <v>1</v>
      </c>
      <c r="BZ4">
        <f t="shared" si="0"/>
        <v>1</v>
      </c>
    </row>
    <row r="5" spans="1:78">
      <c r="A5" s="58">
        <v>45352</v>
      </c>
      <c r="B5" s="7" t="e">
        <f>+_xlfn.XLOOKUP(I5,#REF!,#REF!)</f>
        <v>#REF!</v>
      </c>
      <c r="C5" s="8">
        <v>1</v>
      </c>
      <c r="D5" s="8" t="str">
        <f t="shared" ref="D5:D17" si="1">+LEFT(I5,11)</f>
        <v>01-MK-31-10</v>
      </c>
      <c r="E5" s="58">
        <v>45383</v>
      </c>
      <c r="F5" s="59"/>
      <c r="G5" s="59"/>
      <c r="H5" s="9" t="s">
        <v>37</v>
      </c>
      <c r="I5" s="66" t="s">
        <v>1201</v>
      </c>
      <c r="J5" s="7" t="str">
        <f>+_xlfn.XLOOKUP(I5,'R4'!B:B,'R4'!C:C)</f>
        <v>AMR - JUMBO - EPİROC - BOOMER M2</v>
      </c>
      <c r="P5">
        <f t="shared" ref="P5:AE17" si="2">+IF(P$2&gt;=$E5,1,0)</f>
        <v>0</v>
      </c>
      <c r="Q5">
        <f t="shared" si="2"/>
        <v>0</v>
      </c>
      <c r="R5">
        <f t="shared" si="2"/>
        <v>0</v>
      </c>
      <c r="S5">
        <f t="shared" si="2"/>
        <v>0</v>
      </c>
      <c r="T5">
        <f t="shared" si="2"/>
        <v>0</v>
      </c>
      <c r="U5">
        <f t="shared" si="2"/>
        <v>0</v>
      </c>
      <c r="V5">
        <f t="shared" si="2"/>
        <v>1</v>
      </c>
      <c r="W5">
        <f t="shared" si="2"/>
        <v>1</v>
      </c>
      <c r="X5">
        <f t="shared" si="2"/>
        <v>1</v>
      </c>
      <c r="Y5">
        <f t="shared" si="2"/>
        <v>1</v>
      </c>
      <c r="Z5">
        <f t="shared" si="2"/>
        <v>1</v>
      </c>
      <c r="AA5">
        <f t="shared" si="2"/>
        <v>1</v>
      </c>
      <c r="AB5">
        <f t="shared" si="2"/>
        <v>1</v>
      </c>
      <c r="AC5">
        <f t="shared" si="2"/>
        <v>1</v>
      </c>
      <c r="AD5">
        <f t="shared" si="2"/>
        <v>1</v>
      </c>
      <c r="AE5">
        <f t="shared" si="2"/>
        <v>1</v>
      </c>
      <c r="AF5">
        <f t="shared" si="0"/>
        <v>1</v>
      </c>
      <c r="AG5">
        <f t="shared" si="0"/>
        <v>1</v>
      </c>
      <c r="AH5">
        <f t="shared" si="0"/>
        <v>1</v>
      </c>
      <c r="AI5">
        <f t="shared" si="0"/>
        <v>1</v>
      </c>
      <c r="AJ5">
        <f t="shared" si="0"/>
        <v>1</v>
      </c>
      <c r="AK5">
        <f t="shared" si="0"/>
        <v>1</v>
      </c>
      <c r="AL5">
        <f t="shared" si="0"/>
        <v>1</v>
      </c>
      <c r="AM5">
        <f t="shared" si="0"/>
        <v>1</v>
      </c>
      <c r="AN5">
        <f t="shared" si="0"/>
        <v>1</v>
      </c>
      <c r="AO5">
        <f t="shared" si="0"/>
        <v>1</v>
      </c>
      <c r="AP5">
        <f t="shared" si="0"/>
        <v>1</v>
      </c>
      <c r="AQ5">
        <f t="shared" si="0"/>
        <v>1</v>
      </c>
      <c r="AR5">
        <f t="shared" si="0"/>
        <v>1</v>
      </c>
      <c r="AS5">
        <f t="shared" si="0"/>
        <v>1</v>
      </c>
      <c r="AT5">
        <f t="shared" si="0"/>
        <v>1</v>
      </c>
      <c r="AU5">
        <f t="shared" si="0"/>
        <v>1</v>
      </c>
      <c r="AV5">
        <f t="shared" si="0"/>
        <v>1</v>
      </c>
      <c r="AW5">
        <f t="shared" si="0"/>
        <v>1</v>
      </c>
      <c r="AX5">
        <f t="shared" si="0"/>
        <v>1</v>
      </c>
      <c r="AY5">
        <f t="shared" si="0"/>
        <v>1</v>
      </c>
      <c r="AZ5">
        <f t="shared" si="0"/>
        <v>1</v>
      </c>
      <c r="BA5">
        <f t="shared" si="0"/>
        <v>1</v>
      </c>
      <c r="BB5">
        <f t="shared" si="0"/>
        <v>1</v>
      </c>
      <c r="BC5">
        <f t="shared" si="0"/>
        <v>1</v>
      </c>
      <c r="BD5">
        <f t="shared" si="0"/>
        <v>1</v>
      </c>
      <c r="BE5">
        <f t="shared" si="0"/>
        <v>1</v>
      </c>
      <c r="BF5">
        <f t="shared" si="0"/>
        <v>1</v>
      </c>
      <c r="BG5">
        <f t="shared" si="0"/>
        <v>1</v>
      </c>
      <c r="BH5">
        <f t="shared" si="0"/>
        <v>1</v>
      </c>
      <c r="BI5">
        <f t="shared" si="0"/>
        <v>1</v>
      </c>
      <c r="BJ5">
        <f t="shared" si="0"/>
        <v>1</v>
      </c>
      <c r="BK5">
        <f t="shared" si="0"/>
        <v>1</v>
      </c>
      <c r="BL5">
        <f t="shared" si="0"/>
        <v>1</v>
      </c>
      <c r="BM5">
        <f t="shared" si="0"/>
        <v>1</v>
      </c>
      <c r="BN5">
        <f t="shared" si="0"/>
        <v>1</v>
      </c>
      <c r="BO5">
        <f t="shared" si="0"/>
        <v>1</v>
      </c>
      <c r="BP5">
        <f t="shared" si="0"/>
        <v>1</v>
      </c>
      <c r="BQ5">
        <f t="shared" si="0"/>
        <v>1</v>
      </c>
      <c r="BR5">
        <f t="shared" si="0"/>
        <v>1</v>
      </c>
      <c r="BS5">
        <f t="shared" si="0"/>
        <v>1</v>
      </c>
      <c r="BT5">
        <f t="shared" si="0"/>
        <v>1</v>
      </c>
      <c r="BU5">
        <f t="shared" si="0"/>
        <v>1</v>
      </c>
      <c r="BV5">
        <f t="shared" si="0"/>
        <v>1</v>
      </c>
      <c r="BW5">
        <f t="shared" si="0"/>
        <v>1</v>
      </c>
      <c r="BX5">
        <f t="shared" si="0"/>
        <v>1</v>
      </c>
      <c r="BY5">
        <f t="shared" si="0"/>
        <v>1</v>
      </c>
      <c r="BZ5">
        <f t="shared" si="0"/>
        <v>1</v>
      </c>
    </row>
    <row r="6" spans="1:78">
      <c r="A6" s="58">
        <v>45474</v>
      </c>
      <c r="B6" s="7" t="e">
        <f>+_xlfn.XLOOKUP(I6,#REF!,#REF!)</f>
        <v>#REF!</v>
      </c>
      <c r="C6" s="8">
        <v>1</v>
      </c>
      <c r="D6" s="8" t="str">
        <f t="shared" si="1"/>
        <v>01-MK-31-10</v>
      </c>
      <c r="E6" s="58">
        <v>45505</v>
      </c>
      <c r="F6" s="59"/>
      <c r="G6" s="59"/>
      <c r="H6" s="9" t="s">
        <v>37</v>
      </c>
      <c r="I6" s="66" t="s">
        <v>1203</v>
      </c>
      <c r="J6" s="7" t="str">
        <f>+_xlfn.XLOOKUP(I6,'R4'!B:B,'R4'!C:C)</f>
        <v>AMR - JUMBO - EPİROC - BOOMER L2</v>
      </c>
      <c r="P6">
        <f t="shared" si="2"/>
        <v>0</v>
      </c>
      <c r="Q6">
        <f t="shared" si="2"/>
        <v>0</v>
      </c>
      <c r="R6">
        <f t="shared" si="2"/>
        <v>0</v>
      </c>
      <c r="S6">
        <f t="shared" si="2"/>
        <v>0</v>
      </c>
      <c r="T6">
        <f t="shared" si="2"/>
        <v>0</v>
      </c>
      <c r="U6">
        <f t="shared" si="2"/>
        <v>0</v>
      </c>
      <c r="V6">
        <f t="shared" si="2"/>
        <v>0</v>
      </c>
      <c r="W6">
        <f t="shared" si="2"/>
        <v>0</v>
      </c>
      <c r="X6">
        <f t="shared" si="2"/>
        <v>0</v>
      </c>
      <c r="Y6">
        <f t="shared" si="2"/>
        <v>0</v>
      </c>
      <c r="Z6">
        <f t="shared" si="2"/>
        <v>1</v>
      </c>
      <c r="AA6">
        <f t="shared" si="2"/>
        <v>1</v>
      </c>
      <c r="AB6">
        <f t="shared" si="2"/>
        <v>1</v>
      </c>
      <c r="AC6">
        <f t="shared" si="2"/>
        <v>1</v>
      </c>
      <c r="AD6">
        <f t="shared" si="2"/>
        <v>1</v>
      </c>
      <c r="AE6">
        <f t="shared" si="2"/>
        <v>1</v>
      </c>
      <c r="AF6">
        <f t="shared" si="0"/>
        <v>1</v>
      </c>
      <c r="AG6">
        <f t="shared" si="0"/>
        <v>1</v>
      </c>
      <c r="AH6">
        <f t="shared" si="0"/>
        <v>1</v>
      </c>
      <c r="AI6">
        <f t="shared" si="0"/>
        <v>1</v>
      </c>
      <c r="AJ6">
        <f t="shared" si="0"/>
        <v>1</v>
      </c>
      <c r="AK6">
        <f t="shared" si="0"/>
        <v>1</v>
      </c>
      <c r="AL6">
        <f t="shared" si="0"/>
        <v>1</v>
      </c>
      <c r="AM6">
        <f t="shared" si="0"/>
        <v>1</v>
      </c>
      <c r="AN6">
        <f t="shared" si="0"/>
        <v>1</v>
      </c>
      <c r="AO6">
        <f t="shared" si="0"/>
        <v>1</v>
      </c>
      <c r="AP6">
        <f t="shared" si="0"/>
        <v>1</v>
      </c>
      <c r="AQ6">
        <f t="shared" si="0"/>
        <v>1</v>
      </c>
      <c r="AR6">
        <f t="shared" si="0"/>
        <v>1</v>
      </c>
      <c r="AS6">
        <f t="shared" si="0"/>
        <v>1</v>
      </c>
      <c r="AT6">
        <f t="shared" si="0"/>
        <v>1</v>
      </c>
      <c r="AU6">
        <f t="shared" si="0"/>
        <v>1</v>
      </c>
      <c r="AV6">
        <f t="shared" si="0"/>
        <v>1</v>
      </c>
      <c r="AW6">
        <f t="shared" si="0"/>
        <v>1</v>
      </c>
      <c r="AX6">
        <f t="shared" si="0"/>
        <v>1</v>
      </c>
      <c r="AY6">
        <f t="shared" si="0"/>
        <v>1</v>
      </c>
      <c r="AZ6">
        <f t="shared" si="0"/>
        <v>1</v>
      </c>
      <c r="BA6">
        <f t="shared" si="0"/>
        <v>1</v>
      </c>
      <c r="BB6">
        <f t="shared" si="0"/>
        <v>1</v>
      </c>
      <c r="BC6">
        <f t="shared" si="0"/>
        <v>1</v>
      </c>
      <c r="BD6">
        <f t="shared" si="0"/>
        <v>1</v>
      </c>
      <c r="BE6">
        <f t="shared" si="0"/>
        <v>1</v>
      </c>
      <c r="BF6">
        <f t="shared" si="0"/>
        <v>1</v>
      </c>
      <c r="BG6">
        <f t="shared" si="0"/>
        <v>1</v>
      </c>
      <c r="BH6">
        <f t="shared" si="0"/>
        <v>1</v>
      </c>
      <c r="BI6">
        <f t="shared" si="0"/>
        <v>1</v>
      </c>
      <c r="BJ6">
        <f t="shared" si="0"/>
        <v>1</v>
      </c>
      <c r="BK6">
        <f t="shared" si="0"/>
        <v>1</v>
      </c>
      <c r="BL6">
        <f t="shared" si="0"/>
        <v>1</v>
      </c>
      <c r="BM6">
        <f t="shared" si="0"/>
        <v>1</v>
      </c>
      <c r="BN6">
        <f t="shared" si="0"/>
        <v>1</v>
      </c>
      <c r="BO6">
        <f t="shared" si="0"/>
        <v>1</v>
      </c>
      <c r="BP6">
        <f t="shared" si="0"/>
        <v>1</v>
      </c>
      <c r="BQ6">
        <f t="shared" si="0"/>
        <v>1</v>
      </c>
      <c r="BR6">
        <f t="shared" si="0"/>
        <v>1</v>
      </c>
      <c r="BS6">
        <f t="shared" si="0"/>
        <v>1</v>
      </c>
      <c r="BT6">
        <f t="shared" si="0"/>
        <v>1</v>
      </c>
      <c r="BU6">
        <f t="shared" si="0"/>
        <v>1</v>
      </c>
      <c r="BV6">
        <f t="shared" si="0"/>
        <v>1</v>
      </c>
      <c r="BW6">
        <f t="shared" si="0"/>
        <v>1</v>
      </c>
      <c r="BX6">
        <f t="shared" si="0"/>
        <v>1</v>
      </c>
      <c r="BY6">
        <f t="shared" si="0"/>
        <v>1</v>
      </c>
      <c r="BZ6">
        <f t="shared" si="0"/>
        <v>1</v>
      </c>
    </row>
    <row r="7" spans="1:78">
      <c r="A7" s="58">
        <v>45444</v>
      </c>
      <c r="B7" s="7" t="e">
        <f>+_xlfn.XLOOKUP(I7,#REF!,#REF!)</f>
        <v>#REF!</v>
      </c>
      <c r="C7" s="8">
        <v>1</v>
      </c>
      <c r="D7" s="8" t="str">
        <f t="shared" si="1"/>
        <v>01-MK-31-10</v>
      </c>
      <c r="E7" s="58">
        <v>45597</v>
      </c>
      <c r="F7" s="59"/>
      <c r="G7" s="59"/>
      <c r="H7" s="9" t="s">
        <v>37</v>
      </c>
      <c r="I7" s="66" t="s">
        <v>1204</v>
      </c>
      <c r="J7" s="7" t="str">
        <f>+_xlfn.XLOOKUP(I7,'R4'!B:B,'R4'!C:C)</f>
        <v>AMR - JUMBO - EPİROC - BOOMER L2</v>
      </c>
      <c r="P7">
        <f t="shared" si="2"/>
        <v>0</v>
      </c>
      <c r="Q7">
        <f t="shared" si="2"/>
        <v>0</v>
      </c>
      <c r="R7">
        <f t="shared" si="2"/>
        <v>0</v>
      </c>
      <c r="S7">
        <f t="shared" si="2"/>
        <v>0</v>
      </c>
      <c r="T7">
        <f t="shared" si="2"/>
        <v>0</v>
      </c>
      <c r="U7">
        <f t="shared" si="2"/>
        <v>0</v>
      </c>
      <c r="V7">
        <f t="shared" si="2"/>
        <v>0</v>
      </c>
      <c r="W7">
        <f t="shared" si="2"/>
        <v>0</v>
      </c>
      <c r="X7">
        <f t="shared" si="2"/>
        <v>0</v>
      </c>
      <c r="Y7">
        <f t="shared" si="2"/>
        <v>0</v>
      </c>
      <c r="Z7">
        <f t="shared" si="2"/>
        <v>0</v>
      </c>
      <c r="AA7">
        <f t="shared" si="2"/>
        <v>0</v>
      </c>
      <c r="AB7">
        <f t="shared" si="2"/>
        <v>0</v>
      </c>
      <c r="AC7">
        <f t="shared" si="2"/>
        <v>1</v>
      </c>
      <c r="AD7">
        <f t="shared" si="2"/>
        <v>1</v>
      </c>
      <c r="AE7">
        <f t="shared" si="2"/>
        <v>1</v>
      </c>
      <c r="AF7">
        <f t="shared" si="0"/>
        <v>1</v>
      </c>
      <c r="AG7">
        <f t="shared" si="0"/>
        <v>1</v>
      </c>
      <c r="AH7">
        <f t="shared" si="0"/>
        <v>1</v>
      </c>
      <c r="AI7">
        <f t="shared" si="0"/>
        <v>1</v>
      </c>
      <c r="AJ7">
        <f t="shared" si="0"/>
        <v>1</v>
      </c>
      <c r="AK7">
        <f t="shared" si="0"/>
        <v>1</v>
      </c>
      <c r="AL7">
        <f t="shared" si="0"/>
        <v>1</v>
      </c>
      <c r="AM7">
        <f t="shared" si="0"/>
        <v>1</v>
      </c>
      <c r="AN7">
        <f t="shared" si="0"/>
        <v>1</v>
      </c>
      <c r="AO7">
        <f t="shared" si="0"/>
        <v>1</v>
      </c>
      <c r="AP7">
        <f t="shared" si="0"/>
        <v>1</v>
      </c>
      <c r="AQ7">
        <f t="shared" si="0"/>
        <v>1</v>
      </c>
      <c r="AR7">
        <f t="shared" si="0"/>
        <v>1</v>
      </c>
      <c r="AS7">
        <f t="shared" si="0"/>
        <v>1</v>
      </c>
      <c r="AT7">
        <f t="shared" si="0"/>
        <v>1</v>
      </c>
      <c r="AU7">
        <f t="shared" si="0"/>
        <v>1</v>
      </c>
      <c r="AV7">
        <f t="shared" si="0"/>
        <v>1</v>
      </c>
      <c r="AW7">
        <f t="shared" si="0"/>
        <v>1</v>
      </c>
      <c r="AX7">
        <f t="shared" si="0"/>
        <v>1</v>
      </c>
      <c r="AY7">
        <f t="shared" si="0"/>
        <v>1</v>
      </c>
      <c r="AZ7">
        <f t="shared" si="0"/>
        <v>1</v>
      </c>
      <c r="BA7">
        <f t="shared" si="0"/>
        <v>1</v>
      </c>
      <c r="BB7">
        <f t="shared" si="0"/>
        <v>1</v>
      </c>
      <c r="BC7">
        <f t="shared" si="0"/>
        <v>1</v>
      </c>
      <c r="BD7">
        <f t="shared" si="0"/>
        <v>1</v>
      </c>
      <c r="BE7">
        <f t="shared" si="0"/>
        <v>1</v>
      </c>
      <c r="BF7">
        <f t="shared" si="0"/>
        <v>1</v>
      </c>
      <c r="BG7">
        <f t="shared" si="0"/>
        <v>1</v>
      </c>
      <c r="BH7">
        <f t="shared" si="0"/>
        <v>1</v>
      </c>
      <c r="BI7">
        <f t="shared" si="0"/>
        <v>1</v>
      </c>
      <c r="BJ7">
        <f t="shared" si="0"/>
        <v>1</v>
      </c>
      <c r="BK7">
        <f t="shared" si="0"/>
        <v>1</v>
      </c>
      <c r="BL7">
        <f t="shared" si="0"/>
        <v>1</v>
      </c>
      <c r="BM7">
        <f t="shared" si="0"/>
        <v>1</v>
      </c>
      <c r="BN7">
        <f t="shared" si="0"/>
        <v>1</v>
      </c>
      <c r="BO7">
        <f t="shared" si="0"/>
        <v>1</v>
      </c>
      <c r="BP7">
        <f t="shared" si="0"/>
        <v>1</v>
      </c>
      <c r="BQ7">
        <f t="shared" si="0"/>
        <v>1</v>
      </c>
      <c r="BR7">
        <f t="shared" si="0"/>
        <v>1</v>
      </c>
      <c r="BS7">
        <f t="shared" si="0"/>
        <v>1</v>
      </c>
      <c r="BT7">
        <f t="shared" si="0"/>
        <v>1</v>
      </c>
      <c r="BU7">
        <f t="shared" si="0"/>
        <v>1</v>
      </c>
      <c r="BV7">
        <f t="shared" si="0"/>
        <v>1</v>
      </c>
      <c r="BW7">
        <f t="shared" si="0"/>
        <v>1</v>
      </c>
      <c r="BX7">
        <f t="shared" si="0"/>
        <v>1</v>
      </c>
      <c r="BY7">
        <f t="shared" si="0"/>
        <v>1</v>
      </c>
      <c r="BZ7">
        <f t="shared" si="0"/>
        <v>1</v>
      </c>
    </row>
    <row r="8" spans="1:78">
      <c r="A8" s="58">
        <v>45352</v>
      </c>
      <c r="B8" s="7" t="e">
        <f>+_xlfn.XLOOKUP(I8,#REF!,#REF!)</f>
        <v>#REF!</v>
      </c>
      <c r="C8" s="8">
        <v>1</v>
      </c>
      <c r="D8" s="8" t="str">
        <f t="shared" si="1"/>
        <v>01-MK-31-10</v>
      </c>
      <c r="E8" s="58">
        <v>45627</v>
      </c>
      <c r="F8" s="59"/>
      <c r="G8" s="59"/>
      <c r="H8" s="9" t="s">
        <v>37</v>
      </c>
      <c r="I8" s="66" t="s">
        <v>1205</v>
      </c>
      <c r="J8" s="7" t="str">
        <f>+_xlfn.XLOOKUP(I8,'R4'!B:B,'R4'!C:C)</f>
        <v>AMR - JUMBO - EPİROC - BOOMER L2</v>
      </c>
      <c r="P8">
        <f t="shared" si="2"/>
        <v>0</v>
      </c>
      <c r="Q8">
        <f t="shared" si="2"/>
        <v>0</v>
      </c>
      <c r="R8">
        <f t="shared" si="2"/>
        <v>0</v>
      </c>
      <c r="S8">
        <f t="shared" si="2"/>
        <v>0</v>
      </c>
      <c r="T8">
        <f t="shared" si="2"/>
        <v>0</v>
      </c>
      <c r="U8">
        <f t="shared" si="2"/>
        <v>0</v>
      </c>
      <c r="V8">
        <f t="shared" si="2"/>
        <v>0</v>
      </c>
      <c r="W8">
        <f t="shared" si="2"/>
        <v>0</v>
      </c>
      <c r="X8">
        <f t="shared" si="2"/>
        <v>0</v>
      </c>
      <c r="Y8">
        <f t="shared" si="2"/>
        <v>0</v>
      </c>
      <c r="Z8">
        <f t="shared" si="2"/>
        <v>0</v>
      </c>
      <c r="AA8">
        <f t="shared" si="2"/>
        <v>0</v>
      </c>
      <c r="AB8">
        <f t="shared" si="2"/>
        <v>0</v>
      </c>
      <c r="AC8">
        <f t="shared" si="2"/>
        <v>0</v>
      </c>
      <c r="AD8">
        <f t="shared" si="2"/>
        <v>1</v>
      </c>
      <c r="AE8">
        <f t="shared" si="2"/>
        <v>1</v>
      </c>
      <c r="AF8">
        <f t="shared" si="0"/>
        <v>1</v>
      </c>
      <c r="AG8">
        <f t="shared" si="0"/>
        <v>1</v>
      </c>
      <c r="AH8">
        <f t="shared" si="0"/>
        <v>1</v>
      </c>
      <c r="AI8">
        <f t="shared" si="0"/>
        <v>1</v>
      </c>
      <c r="AJ8">
        <f t="shared" si="0"/>
        <v>1</v>
      </c>
      <c r="AK8">
        <f t="shared" si="0"/>
        <v>1</v>
      </c>
      <c r="AL8">
        <f t="shared" si="0"/>
        <v>1</v>
      </c>
      <c r="AM8">
        <f t="shared" si="0"/>
        <v>1</v>
      </c>
      <c r="AN8">
        <f t="shared" si="0"/>
        <v>1</v>
      </c>
      <c r="AO8">
        <f t="shared" si="0"/>
        <v>1</v>
      </c>
      <c r="AP8">
        <f t="shared" si="0"/>
        <v>1</v>
      </c>
      <c r="AQ8">
        <f t="shared" si="0"/>
        <v>1</v>
      </c>
      <c r="AR8">
        <f t="shared" si="0"/>
        <v>1</v>
      </c>
      <c r="AS8">
        <f t="shared" si="0"/>
        <v>1</v>
      </c>
      <c r="AT8">
        <f t="shared" si="0"/>
        <v>1</v>
      </c>
      <c r="AU8">
        <f t="shared" si="0"/>
        <v>1</v>
      </c>
      <c r="AV8">
        <f t="shared" si="0"/>
        <v>1</v>
      </c>
      <c r="AW8">
        <f t="shared" si="0"/>
        <v>1</v>
      </c>
      <c r="AX8">
        <f t="shared" si="0"/>
        <v>1</v>
      </c>
      <c r="AY8">
        <f t="shared" si="0"/>
        <v>1</v>
      </c>
      <c r="AZ8">
        <f t="shared" si="0"/>
        <v>1</v>
      </c>
      <c r="BA8">
        <f t="shared" si="0"/>
        <v>1</v>
      </c>
      <c r="BB8">
        <f t="shared" si="0"/>
        <v>1</v>
      </c>
      <c r="BC8">
        <f t="shared" si="0"/>
        <v>1</v>
      </c>
      <c r="BD8">
        <f t="shared" si="0"/>
        <v>1</v>
      </c>
      <c r="BE8">
        <f t="shared" si="0"/>
        <v>1</v>
      </c>
      <c r="BF8">
        <f t="shared" si="0"/>
        <v>1</v>
      </c>
      <c r="BG8">
        <f t="shared" si="0"/>
        <v>1</v>
      </c>
      <c r="BH8">
        <f t="shared" si="0"/>
        <v>1</v>
      </c>
      <c r="BI8">
        <f t="shared" si="0"/>
        <v>1</v>
      </c>
      <c r="BJ8">
        <f t="shared" si="0"/>
        <v>1</v>
      </c>
      <c r="BK8">
        <f t="shared" si="0"/>
        <v>1</v>
      </c>
      <c r="BL8">
        <f t="shared" si="0"/>
        <v>1</v>
      </c>
      <c r="BM8">
        <f t="shared" si="0"/>
        <v>1</v>
      </c>
      <c r="BN8">
        <f t="shared" si="0"/>
        <v>1</v>
      </c>
      <c r="BO8">
        <f t="shared" si="0"/>
        <v>1</v>
      </c>
      <c r="BP8">
        <f t="shared" si="0"/>
        <v>1</v>
      </c>
      <c r="BQ8">
        <f t="shared" si="0"/>
        <v>1</v>
      </c>
      <c r="BR8">
        <f t="shared" si="0"/>
        <v>1</v>
      </c>
      <c r="BS8">
        <f t="shared" si="0"/>
        <v>1</v>
      </c>
      <c r="BT8">
        <f t="shared" si="0"/>
        <v>1</v>
      </c>
      <c r="BU8">
        <f t="shared" si="0"/>
        <v>1</v>
      </c>
      <c r="BV8">
        <f t="shared" si="0"/>
        <v>1</v>
      </c>
      <c r="BW8">
        <f t="shared" si="0"/>
        <v>1</v>
      </c>
      <c r="BX8">
        <f t="shared" si="0"/>
        <v>1</v>
      </c>
      <c r="BY8">
        <f t="shared" si="0"/>
        <v>1</v>
      </c>
      <c r="BZ8">
        <f t="shared" si="0"/>
        <v>1</v>
      </c>
    </row>
    <row r="9" spans="1:78">
      <c r="A9" s="58">
        <v>45383</v>
      </c>
      <c r="B9" s="7" t="e">
        <f>+_xlfn.XLOOKUP(I9,#REF!,#REF!)</f>
        <v>#REF!</v>
      </c>
      <c r="C9" s="8">
        <v>1</v>
      </c>
      <c r="D9" s="8" t="str">
        <f t="shared" si="1"/>
        <v>01-MK-31-10</v>
      </c>
      <c r="E9" s="58">
        <v>45658</v>
      </c>
      <c r="F9" s="59"/>
      <c r="G9" s="59"/>
      <c r="H9" s="9" t="s">
        <v>37</v>
      </c>
      <c r="I9" s="66" t="s">
        <v>1206</v>
      </c>
      <c r="J9" s="7" t="str">
        <f>+_xlfn.XLOOKUP(I9,'R4'!B:B,'R4'!C:C)</f>
        <v>AMR - JUMBO - EPİROC - BOOMER L2</v>
      </c>
      <c r="P9">
        <f t="shared" si="2"/>
        <v>0</v>
      </c>
      <c r="Q9">
        <f t="shared" si="2"/>
        <v>0</v>
      </c>
      <c r="R9">
        <f t="shared" si="2"/>
        <v>0</v>
      </c>
      <c r="S9">
        <f t="shared" si="2"/>
        <v>0</v>
      </c>
      <c r="T9">
        <f t="shared" si="2"/>
        <v>0</v>
      </c>
      <c r="U9">
        <f t="shared" si="2"/>
        <v>0</v>
      </c>
      <c r="V9">
        <f t="shared" si="2"/>
        <v>0</v>
      </c>
      <c r="W9">
        <f t="shared" si="2"/>
        <v>0</v>
      </c>
      <c r="X9">
        <f t="shared" si="2"/>
        <v>0</v>
      </c>
      <c r="Y9">
        <f t="shared" si="2"/>
        <v>0</v>
      </c>
      <c r="Z9">
        <f t="shared" si="2"/>
        <v>0</v>
      </c>
      <c r="AA9">
        <f t="shared" si="2"/>
        <v>0</v>
      </c>
      <c r="AB9">
        <f t="shared" si="2"/>
        <v>0</v>
      </c>
      <c r="AC9">
        <f t="shared" si="2"/>
        <v>0</v>
      </c>
      <c r="AD9">
        <f t="shared" si="2"/>
        <v>0</v>
      </c>
      <c r="AE9">
        <f t="shared" si="2"/>
        <v>1</v>
      </c>
      <c r="AF9">
        <f t="shared" si="0"/>
        <v>1</v>
      </c>
      <c r="AG9">
        <f t="shared" si="0"/>
        <v>1</v>
      </c>
      <c r="AH9">
        <f t="shared" si="0"/>
        <v>1</v>
      </c>
      <c r="AI9">
        <f t="shared" si="0"/>
        <v>1</v>
      </c>
      <c r="AJ9">
        <f t="shared" si="0"/>
        <v>1</v>
      </c>
      <c r="AK9">
        <f t="shared" ref="AK9:AZ17" si="3">+IF(AK$2&gt;=$E9,1,0)</f>
        <v>1</v>
      </c>
      <c r="AL9">
        <f t="shared" si="3"/>
        <v>1</v>
      </c>
      <c r="AM9">
        <f t="shared" si="3"/>
        <v>1</v>
      </c>
      <c r="AN9">
        <f t="shared" si="3"/>
        <v>1</v>
      </c>
      <c r="AO9">
        <f t="shared" si="3"/>
        <v>1</v>
      </c>
      <c r="AP9">
        <f t="shared" si="3"/>
        <v>1</v>
      </c>
      <c r="AQ9">
        <f t="shared" si="3"/>
        <v>1</v>
      </c>
      <c r="AR9">
        <f t="shared" si="3"/>
        <v>1</v>
      </c>
      <c r="AS9">
        <f t="shared" si="3"/>
        <v>1</v>
      </c>
      <c r="AT9">
        <f t="shared" si="3"/>
        <v>1</v>
      </c>
      <c r="AU9">
        <f t="shared" si="3"/>
        <v>1</v>
      </c>
      <c r="AV9">
        <f t="shared" si="3"/>
        <v>1</v>
      </c>
      <c r="AW9">
        <f t="shared" si="3"/>
        <v>1</v>
      </c>
      <c r="AX9">
        <f t="shared" si="3"/>
        <v>1</v>
      </c>
      <c r="AY9">
        <f t="shared" si="3"/>
        <v>1</v>
      </c>
      <c r="AZ9">
        <f t="shared" si="3"/>
        <v>1</v>
      </c>
      <c r="BA9">
        <f t="shared" ref="BA9:BP17" si="4">+IF(BA$2&gt;=$E9,1,0)</f>
        <v>1</v>
      </c>
      <c r="BB9">
        <f t="shared" si="4"/>
        <v>1</v>
      </c>
      <c r="BC9">
        <f t="shared" si="4"/>
        <v>1</v>
      </c>
      <c r="BD9">
        <f t="shared" si="4"/>
        <v>1</v>
      </c>
      <c r="BE9">
        <f t="shared" si="4"/>
        <v>1</v>
      </c>
      <c r="BF9">
        <f t="shared" si="4"/>
        <v>1</v>
      </c>
      <c r="BG9">
        <f t="shared" si="4"/>
        <v>1</v>
      </c>
      <c r="BH9">
        <f t="shared" si="4"/>
        <v>1</v>
      </c>
      <c r="BI9">
        <f t="shared" si="4"/>
        <v>1</v>
      </c>
      <c r="BJ9">
        <f t="shared" si="4"/>
        <v>1</v>
      </c>
      <c r="BK9">
        <f t="shared" si="4"/>
        <v>1</v>
      </c>
      <c r="BL9">
        <f t="shared" si="4"/>
        <v>1</v>
      </c>
      <c r="BM9">
        <f t="shared" si="4"/>
        <v>1</v>
      </c>
      <c r="BN9">
        <f t="shared" si="4"/>
        <v>1</v>
      </c>
      <c r="BO9">
        <f t="shared" si="4"/>
        <v>1</v>
      </c>
      <c r="BP9">
        <f t="shared" si="4"/>
        <v>1</v>
      </c>
      <c r="BQ9">
        <f t="shared" ref="BQ9:BZ17" si="5">+IF(BQ$2&gt;=$E9,1,0)</f>
        <v>1</v>
      </c>
      <c r="BR9">
        <f t="shared" si="5"/>
        <v>1</v>
      </c>
      <c r="BS9">
        <f t="shared" si="5"/>
        <v>1</v>
      </c>
      <c r="BT9">
        <f t="shared" si="5"/>
        <v>1</v>
      </c>
      <c r="BU9">
        <f t="shared" si="5"/>
        <v>1</v>
      </c>
      <c r="BV9">
        <f t="shared" si="5"/>
        <v>1</v>
      </c>
      <c r="BW9">
        <f t="shared" si="5"/>
        <v>1</v>
      </c>
      <c r="BX9">
        <f t="shared" si="5"/>
        <v>1</v>
      </c>
      <c r="BY9">
        <f t="shared" si="5"/>
        <v>1</v>
      </c>
      <c r="BZ9">
        <f t="shared" si="5"/>
        <v>1</v>
      </c>
    </row>
    <row r="10" spans="1:78">
      <c r="A10" s="58"/>
      <c r="B10" s="7" t="e">
        <f>+_xlfn.XLOOKUP(I10,#REF!,#REF!)</f>
        <v>#REF!</v>
      </c>
      <c r="C10" s="8">
        <v>1</v>
      </c>
      <c r="D10" s="8" t="str">
        <f t="shared" si="1"/>
        <v>01-MK-31-10</v>
      </c>
      <c r="E10" s="58">
        <v>45689</v>
      </c>
      <c r="F10" s="59"/>
      <c r="G10" s="59"/>
      <c r="H10" s="9" t="s">
        <v>37</v>
      </c>
      <c r="I10" s="66" t="s">
        <v>1207</v>
      </c>
      <c r="J10" s="7" t="str">
        <f>+_xlfn.XLOOKUP(I10,'R4'!B:B,'R4'!C:C)</f>
        <v>AMR - JUMBO - EPİROC - BOOMER L2</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 t="shared" ref="AF10:AU17" si="6">+IF(AF$2&gt;=$E10,1,0)</f>
        <v>1</v>
      </c>
      <c r="AG10">
        <f t="shared" si="6"/>
        <v>1</v>
      </c>
      <c r="AH10">
        <f t="shared" si="6"/>
        <v>1</v>
      </c>
      <c r="AI10">
        <f t="shared" si="6"/>
        <v>1</v>
      </c>
      <c r="AJ10">
        <f t="shared" si="6"/>
        <v>1</v>
      </c>
      <c r="AK10">
        <f t="shared" si="6"/>
        <v>1</v>
      </c>
      <c r="AL10">
        <f t="shared" si="6"/>
        <v>1</v>
      </c>
      <c r="AM10">
        <f t="shared" si="6"/>
        <v>1</v>
      </c>
      <c r="AN10">
        <f t="shared" si="6"/>
        <v>1</v>
      </c>
      <c r="AO10">
        <f t="shared" si="6"/>
        <v>1</v>
      </c>
      <c r="AP10">
        <f t="shared" si="6"/>
        <v>1</v>
      </c>
      <c r="AQ10">
        <f t="shared" si="6"/>
        <v>1</v>
      </c>
      <c r="AR10">
        <f t="shared" si="6"/>
        <v>1</v>
      </c>
      <c r="AS10">
        <f t="shared" si="6"/>
        <v>1</v>
      </c>
      <c r="AT10">
        <f t="shared" si="6"/>
        <v>1</v>
      </c>
      <c r="AU10">
        <f t="shared" si="6"/>
        <v>1</v>
      </c>
      <c r="AV10">
        <f t="shared" si="3"/>
        <v>1</v>
      </c>
      <c r="AW10">
        <f t="shared" si="3"/>
        <v>1</v>
      </c>
      <c r="AX10">
        <f t="shared" si="3"/>
        <v>1</v>
      </c>
      <c r="AY10">
        <f t="shared" si="3"/>
        <v>1</v>
      </c>
      <c r="AZ10">
        <f t="shared" si="3"/>
        <v>1</v>
      </c>
      <c r="BA10">
        <f t="shared" si="4"/>
        <v>1</v>
      </c>
      <c r="BB10">
        <f t="shared" si="4"/>
        <v>1</v>
      </c>
      <c r="BC10">
        <f t="shared" si="4"/>
        <v>1</v>
      </c>
      <c r="BD10">
        <f t="shared" si="4"/>
        <v>1</v>
      </c>
      <c r="BE10">
        <f t="shared" si="4"/>
        <v>1</v>
      </c>
      <c r="BF10">
        <f t="shared" si="4"/>
        <v>1</v>
      </c>
      <c r="BG10">
        <f t="shared" si="4"/>
        <v>1</v>
      </c>
      <c r="BH10">
        <f t="shared" si="4"/>
        <v>1</v>
      </c>
      <c r="BI10">
        <f t="shared" si="4"/>
        <v>1</v>
      </c>
      <c r="BJ10">
        <f t="shared" si="4"/>
        <v>1</v>
      </c>
      <c r="BK10">
        <f t="shared" si="4"/>
        <v>1</v>
      </c>
      <c r="BL10">
        <f t="shared" si="4"/>
        <v>1</v>
      </c>
      <c r="BM10">
        <f t="shared" si="4"/>
        <v>1</v>
      </c>
      <c r="BN10">
        <f t="shared" si="4"/>
        <v>1</v>
      </c>
      <c r="BO10">
        <f t="shared" si="4"/>
        <v>1</v>
      </c>
      <c r="BP10">
        <f t="shared" si="4"/>
        <v>1</v>
      </c>
      <c r="BQ10">
        <f t="shared" si="5"/>
        <v>1</v>
      </c>
      <c r="BR10">
        <f t="shared" si="5"/>
        <v>1</v>
      </c>
      <c r="BS10">
        <f t="shared" si="5"/>
        <v>1</v>
      </c>
      <c r="BT10">
        <f t="shared" si="5"/>
        <v>1</v>
      </c>
      <c r="BU10">
        <f t="shared" si="5"/>
        <v>1</v>
      </c>
      <c r="BV10">
        <f t="shared" si="5"/>
        <v>1</v>
      </c>
      <c r="BW10">
        <f t="shared" si="5"/>
        <v>1</v>
      </c>
      <c r="BX10">
        <f t="shared" si="5"/>
        <v>1</v>
      </c>
      <c r="BY10">
        <f t="shared" si="5"/>
        <v>1</v>
      </c>
      <c r="BZ10">
        <f t="shared" si="5"/>
        <v>1</v>
      </c>
    </row>
    <row r="11" spans="1:78">
      <c r="A11" s="58"/>
      <c r="B11" s="7" t="e">
        <f>+_xlfn.XLOOKUP(I11,#REF!,#REF!)</f>
        <v>#REF!</v>
      </c>
      <c r="C11" s="8">
        <v>1</v>
      </c>
      <c r="D11" s="8" t="str">
        <f t="shared" si="1"/>
        <v>01-MK-31-10</v>
      </c>
      <c r="E11" s="58">
        <v>45717</v>
      </c>
      <c r="F11" s="59"/>
      <c r="G11" s="59"/>
      <c r="H11" s="9" t="s">
        <v>37</v>
      </c>
      <c r="I11" s="66" t="s">
        <v>1208</v>
      </c>
      <c r="J11" s="7" t="str">
        <f>+_xlfn.XLOOKUP(I11,'R4'!B:B,'R4'!C:C)</f>
        <v>AMR - JUMBO - EPİROC - BOOMER L2</v>
      </c>
      <c r="P11">
        <f t="shared" si="2"/>
        <v>0</v>
      </c>
      <c r="Q11">
        <f t="shared" si="2"/>
        <v>0</v>
      </c>
      <c r="R11">
        <f t="shared" si="2"/>
        <v>0</v>
      </c>
      <c r="S11">
        <f t="shared" si="2"/>
        <v>0</v>
      </c>
      <c r="T11">
        <f t="shared" si="2"/>
        <v>0</v>
      </c>
      <c r="U11">
        <f t="shared" si="2"/>
        <v>0</v>
      </c>
      <c r="V11">
        <f t="shared" si="2"/>
        <v>0</v>
      </c>
      <c r="W11">
        <f t="shared" si="2"/>
        <v>0</v>
      </c>
      <c r="X11">
        <f t="shared" si="2"/>
        <v>0</v>
      </c>
      <c r="Y11">
        <f t="shared" si="2"/>
        <v>0</v>
      </c>
      <c r="Z11">
        <f t="shared" si="2"/>
        <v>0</v>
      </c>
      <c r="AA11">
        <f t="shared" si="2"/>
        <v>0</v>
      </c>
      <c r="AB11">
        <f t="shared" si="2"/>
        <v>0</v>
      </c>
      <c r="AC11">
        <f t="shared" si="2"/>
        <v>0</v>
      </c>
      <c r="AD11">
        <f t="shared" si="2"/>
        <v>0</v>
      </c>
      <c r="AE11">
        <f t="shared" si="2"/>
        <v>0</v>
      </c>
      <c r="AF11">
        <f t="shared" si="6"/>
        <v>0</v>
      </c>
      <c r="AG11">
        <f t="shared" si="6"/>
        <v>1</v>
      </c>
      <c r="AH11">
        <f t="shared" si="6"/>
        <v>1</v>
      </c>
      <c r="AI11">
        <f t="shared" si="6"/>
        <v>1</v>
      </c>
      <c r="AJ11">
        <f t="shared" si="6"/>
        <v>1</v>
      </c>
      <c r="AK11">
        <f t="shared" si="6"/>
        <v>1</v>
      </c>
      <c r="AL11">
        <f t="shared" si="6"/>
        <v>1</v>
      </c>
      <c r="AM11">
        <f t="shared" si="6"/>
        <v>1</v>
      </c>
      <c r="AN11">
        <f t="shared" si="6"/>
        <v>1</v>
      </c>
      <c r="AO11">
        <f t="shared" si="6"/>
        <v>1</v>
      </c>
      <c r="AP11">
        <f t="shared" si="6"/>
        <v>1</v>
      </c>
      <c r="AQ11">
        <f t="shared" si="6"/>
        <v>1</v>
      </c>
      <c r="AR11">
        <f t="shared" si="6"/>
        <v>1</v>
      </c>
      <c r="AS11">
        <f t="shared" si="6"/>
        <v>1</v>
      </c>
      <c r="AT11">
        <f t="shared" si="6"/>
        <v>1</v>
      </c>
      <c r="AU11">
        <f t="shared" si="6"/>
        <v>1</v>
      </c>
      <c r="AV11">
        <f t="shared" si="3"/>
        <v>1</v>
      </c>
      <c r="AW11">
        <f t="shared" si="3"/>
        <v>1</v>
      </c>
      <c r="AX11">
        <f t="shared" si="3"/>
        <v>1</v>
      </c>
      <c r="AY11">
        <f t="shared" si="3"/>
        <v>1</v>
      </c>
      <c r="AZ11">
        <f t="shared" si="3"/>
        <v>1</v>
      </c>
      <c r="BA11">
        <f t="shared" si="4"/>
        <v>1</v>
      </c>
      <c r="BB11">
        <f t="shared" si="4"/>
        <v>1</v>
      </c>
      <c r="BC11">
        <f t="shared" si="4"/>
        <v>1</v>
      </c>
      <c r="BD11">
        <f t="shared" si="4"/>
        <v>1</v>
      </c>
      <c r="BE11">
        <f t="shared" si="4"/>
        <v>1</v>
      </c>
      <c r="BF11">
        <f t="shared" si="4"/>
        <v>1</v>
      </c>
      <c r="BG11">
        <f t="shared" si="4"/>
        <v>1</v>
      </c>
      <c r="BH11">
        <f t="shared" si="4"/>
        <v>1</v>
      </c>
      <c r="BI11">
        <f t="shared" si="4"/>
        <v>1</v>
      </c>
      <c r="BJ11">
        <f t="shared" si="4"/>
        <v>1</v>
      </c>
      <c r="BK11">
        <f t="shared" si="4"/>
        <v>1</v>
      </c>
      <c r="BL11">
        <f t="shared" si="4"/>
        <v>1</v>
      </c>
      <c r="BM11">
        <f t="shared" si="4"/>
        <v>1</v>
      </c>
      <c r="BN11">
        <f t="shared" si="4"/>
        <v>1</v>
      </c>
      <c r="BO11">
        <f t="shared" si="4"/>
        <v>1</v>
      </c>
      <c r="BP11">
        <f t="shared" si="4"/>
        <v>1</v>
      </c>
      <c r="BQ11">
        <f t="shared" si="5"/>
        <v>1</v>
      </c>
      <c r="BR11">
        <f t="shared" si="5"/>
        <v>1</v>
      </c>
      <c r="BS11">
        <f t="shared" si="5"/>
        <v>1</v>
      </c>
      <c r="BT11">
        <f t="shared" si="5"/>
        <v>1</v>
      </c>
      <c r="BU11">
        <f t="shared" si="5"/>
        <v>1</v>
      </c>
      <c r="BV11">
        <f t="shared" si="5"/>
        <v>1</v>
      </c>
      <c r="BW11">
        <f t="shared" si="5"/>
        <v>1</v>
      </c>
      <c r="BX11">
        <f t="shared" si="5"/>
        <v>1</v>
      </c>
      <c r="BY11">
        <f t="shared" si="5"/>
        <v>1</v>
      </c>
      <c r="BZ11">
        <f t="shared" si="5"/>
        <v>1</v>
      </c>
    </row>
    <row r="12" spans="1:78">
      <c r="B12" s="7" t="e">
        <f>+_xlfn.XLOOKUP(I12,#REF!,#REF!)</f>
        <v>#REF!</v>
      </c>
      <c r="C12" s="8">
        <v>1</v>
      </c>
      <c r="D12" s="8" t="str">
        <f t="shared" si="1"/>
        <v>01-MK-31-10</v>
      </c>
      <c r="E12" s="58">
        <v>45536</v>
      </c>
      <c r="F12" s="59"/>
      <c r="G12" s="59"/>
      <c r="H12" s="9" t="s">
        <v>37</v>
      </c>
      <c r="I12" s="66" t="s">
        <v>1209</v>
      </c>
      <c r="J12" s="7" t="str">
        <f>+_xlfn.XLOOKUP(I12,'R4'!B:B,'R4'!C:C)</f>
        <v>AMR - JUMBO - EPİROC - BOOMER M2</v>
      </c>
      <c r="P12">
        <f t="shared" si="2"/>
        <v>0</v>
      </c>
      <c r="Q12">
        <f t="shared" si="2"/>
        <v>0</v>
      </c>
      <c r="R12">
        <f t="shared" si="2"/>
        <v>0</v>
      </c>
      <c r="S12">
        <f t="shared" si="2"/>
        <v>0</v>
      </c>
      <c r="T12">
        <f t="shared" si="2"/>
        <v>0</v>
      </c>
      <c r="U12">
        <f t="shared" si="2"/>
        <v>0</v>
      </c>
      <c r="V12">
        <f t="shared" si="2"/>
        <v>0</v>
      </c>
      <c r="W12">
        <f t="shared" si="2"/>
        <v>0</v>
      </c>
      <c r="X12">
        <f t="shared" si="2"/>
        <v>0</v>
      </c>
      <c r="Y12">
        <f t="shared" si="2"/>
        <v>0</v>
      </c>
      <c r="Z12">
        <f t="shared" si="2"/>
        <v>0</v>
      </c>
      <c r="AA12">
        <f t="shared" si="2"/>
        <v>1</v>
      </c>
      <c r="AB12">
        <f t="shared" si="2"/>
        <v>1</v>
      </c>
      <c r="AC12">
        <f t="shared" si="2"/>
        <v>1</v>
      </c>
      <c r="AD12">
        <f t="shared" si="2"/>
        <v>1</v>
      </c>
      <c r="AE12">
        <f t="shared" si="2"/>
        <v>1</v>
      </c>
      <c r="AF12">
        <f t="shared" si="6"/>
        <v>1</v>
      </c>
      <c r="AG12">
        <f t="shared" si="6"/>
        <v>1</v>
      </c>
      <c r="AH12">
        <f t="shared" si="6"/>
        <v>1</v>
      </c>
      <c r="AI12">
        <f t="shared" si="6"/>
        <v>1</v>
      </c>
      <c r="AJ12">
        <f t="shared" si="6"/>
        <v>1</v>
      </c>
      <c r="AK12">
        <f t="shared" si="6"/>
        <v>1</v>
      </c>
      <c r="AL12">
        <f t="shared" si="6"/>
        <v>1</v>
      </c>
      <c r="AM12">
        <f t="shared" si="6"/>
        <v>1</v>
      </c>
      <c r="AN12">
        <f t="shared" si="6"/>
        <v>1</v>
      </c>
      <c r="AO12">
        <f t="shared" si="6"/>
        <v>1</v>
      </c>
      <c r="AP12">
        <f t="shared" si="6"/>
        <v>1</v>
      </c>
      <c r="AQ12">
        <f t="shared" si="6"/>
        <v>1</v>
      </c>
      <c r="AR12">
        <f t="shared" si="6"/>
        <v>1</v>
      </c>
      <c r="AS12">
        <f t="shared" si="6"/>
        <v>1</v>
      </c>
      <c r="AT12">
        <f t="shared" si="6"/>
        <v>1</v>
      </c>
      <c r="AU12">
        <f t="shared" si="6"/>
        <v>1</v>
      </c>
      <c r="AV12">
        <f t="shared" si="3"/>
        <v>1</v>
      </c>
      <c r="AW12">
        <f t="shared" si="3"/>
        <v>1</v>
      </c>
      <c r="AX12">
        <f t="shared" si="3"/>
        <v>1</v>
      </c>
      <c r="AY12">
        <f t="shared" si="3"/>
        <v>1</v>
      </c>
      <c r="AZ12">
        <f t="shared" si="3"/>
        <v>1</v>
      </c>
      <c r="BA12">
        <f t="shared" si="4"/>
        <v>1</v>
      </c>
      <c r="BB12">
        <f t="shared" si="4"/>
        <v>1</v>
      </c>
      <c r="BC12">
        <f t="shared" si="4"/>
        <v>1</v>
      </c>
      <c r="BD12">
        <f t="shared" si="4"/>
        <v>1</v>
      </c>
      <c r="BE12">
        <f t="shared" si="4"/>
        <v>1</v>
      </c>
      <c r="BF12">
        <f t="shared" si="4"/>
        <v>1</v>
      </c>
      <c r="BG12">
        <f t="shared" si="4"/>
        <v>1</v>
      </c>
      <c r="BH12">
        <f t="shared" si="4"/>
        <v>1</v>
      </c>
      <c r="BI12">
        <f t="shared" si="4"/>
        <v>1</v>
      </c>
      <c r="BJ12">
        <f t="shared" si="4"/>
        <v>1</v>
      </c>
      <c r="BK12">
        <f t="shared" si="4"/>
        <v>1</v>
      </c>
      <c r="BL12">
        <f t="shared" si="4"/>
        <v>1</v>
      </c>
      <c r="BM12">
        <f t="shared" si="4"/>
        <v>1</v>
      </c>
      <c r="BN12">
        <f t="shared" si="4"/>
        <v>1</v>
      </c>
      <c r="BO12">
        <f t="shared" si="4"/>
        <v>1</v>
      </c>
      <c r="BP12">
        <f t="shared" si="4"/>
        <v>1</v>
      </c>
      <c r="BQ12">
        <f t="shared" si="5"/>
        <v>1</v>
      </c>
      <c r="BR12">
        <f t="shared" si="5"/>
        <v>1</v>
      </c>
      <c r="BS12">
        <f t="shared" si="5"/>
        <v>1</v>
      </c>
      <c r="BT12">
        <f t="shared" si="5"/>
        <v>1</v>
      </c>
      <c r="BU12">
        <f t="shared" si="5"/>
        <v>1</v>
      </c>
      <c r="BV12">
        <f t="shared" si="5"/>
        <v>1</v>
      </c>
      <c r="BW12">
        <f t="shared" si="5"/>
        <v>1</v>
      </c>
      <c r="BX12">
        <f t="shared" si="5"/>
        <v>1</v>
      </c>
      <c r="BY12">
        <f t="shared" si="5"/>
        <v>1</v>
      </c>
      <c r="BZ12">
        <f t="shared" si="5"/>
        <v>1</v>
      </c>
    </row>
    <row r="13" spans="1:78">
      <c r="B13" s="7" t="e">
        <f>+_xlfn.XLOOKUP(I13,#REF!,#REF!)</f>
        <v>#REF!</v>
      </c>
      <c r="C13" s="8">
        <v>1</v>
      </c>
      <c r="D13" s="8" t="str">
        <f t="shared" si="1"/>
        <v>01-MK-31-10</v>
      </c>
      <c r="E13" s="58">
        <v>45566</v>
      </c>
      <c r="F13" s="59"/>
      <c r="G13" s="59"/>
      <c r="H13" s="9" t="s">
        <v>37</v>
      </c>
      <c r="I13" s="66" t="s">
        <v>1210</v>
      </c>
      <c r="J13" s="7" t="str">
        <f>+_xlfn.XLOOKUP(I13,'R4'!B:B,'R4'!C:C)</f>
        <v>AMR - JUMBO - EPİROC - BOOMER M2</v>
      </c>
      <c r="P13">
        <f t="shared" si="2"/>
        <v>0</v>
      </c>
      <c r="Q13">
        <f t="shared" si="2"/>
        <v>0</v>
      </c>
      <c r="R13">
        <f t="shared" si="2"/>
        <v>0</v>
      </c>
      <c r="S13">
        <f t="shared" si="2"/>
        <v>0</v>
      </c>
      <c r="T13">
        <f t="shared" si="2"/>
        <v>0</v>
      </c>
      <c r="U13">
        <f t="shared" si="2"/>
        <v>0</v>
      </c>
      <c r="V13">
        <f t="shared" si="2"/>
        <v>0</v>
      </c>
      <c r="W13">
        <f t="shared" si="2"/>
        <v>0</v>
      </c>
      <c r="X13">
        <f t="shared" si="2"/>
        <v>0</v>
      </c>
      <c r="Y13">
        <f t="shared" si="2"/>
        <v>0</v>
      </c>
      <c r="Z13">
        <f t="shared" si="2"/>
        <v>0</v>
      </c>
      <c r="AA13">
        <f t="shared" si="2"/>
        <v>0</v>
      </c>
      <c r="AB13">
        <f t="shared" si="2"/>
        <v>1</v>
      </c>
      <c r="AC13">
        <f t="shared" si="2"/>
        <v>1</v>
      </c>
      <c r="AD13">
        <f t="shared" si="2"/>
        <v>1</v>
      </c>
      <c r="AE13">
        <f t="shared" si="2"/>
        <v>1</v>
      </c>
      <c r="AF13">
        <f t="shared" si="6"/>
        <v>1</v>
      </c>
      <c r="AG13">
        <f t="shared" si="6"/>
        <v>1</v>
      </c>
      <c r="AH13">
        <f t="shared" si="6"/>
        <v>1</v>
      </c>
      <c r="AI13">
        <f t="shared" si="6"/>
        <v>1</v>
      </c>
      <c r="AJ13">
        <f t="shared" si="6"/>
        <v>1</v>
      </c>
      <c r="AK13">
        <f t="shared" si="6"/>
        <v>1</v>
      </c>
      <c r="AL13">
        <f t="shared" si="6"/>
        <v>1</v>
      </c>
      <c r="AM13">
        <f t="shared" si="6"/>
        <v>1</v>
      </c>
      <c r="AN13">
        <f t="shared" si="6"/>
        <v>1</v>
      </c>
      <c r="AO13">
        <f t="shared" si="6"/>
        <v>1</v>
      </c>
      <c r="AP13">
        <f t="shared" si="6"/>
        <v>1</v>
      </c>
      <c r="AQ13">
        <f t="shared" si="6"/>
        <v>1</v>
      </c>
      <c r="AR13">
        <f t="shared" si="6"/>
        <v>1</v>
      </c>
      <c r="AS13">
        <f t="shared" si="6"/>
        <v>1</v>
      </c>
      <c r="AT13">
        <f t="shared" si="6"/>
        <v>1</v>
      </c>
      <c r="AU13">
        <f t="shared" si="6"/>
        <v>1</v>
      </c>
      <c r="AV13">
        <f t="shared" si="3"/>
        <v>1</v>
      </c>
      <c r="AW13">
        <f t="shared" si="3"/>
        <v>1</v>
      </c>
      <c r="AX13">
        <f t="shared" si="3"/>
        <v>1</v>
      </c>
      <c r="AY13">
        <f t="shared" si="3"/>
        <v>1</v>
      </c>
      <c r="AZ13">
        <f t="shared" si="3"/>
        <v>1</v>
      </c>
      <c r="BA13">
        <f t="shared" si="4"/>
        <v>1</v>
      </c>
      <c r="BB13">
        <f t="shared" si="4"/>
        <v>1</v>
      </c>
      <c r="BC13">
        <f t="shared" si="4"/>
        <v>1</v>
      </c>
      <c r="BD13">
        <f t="shared" si="4"/>
        <v>1</v>
      </c>
      <c r="BE13">
        <f t="shared" si="4"/>
        <v>1</v>
      </c>
      <c r="BF13">
        <f t="shared" si="4"/>
        <v>1</v>
      </c>
      <c r="BG13">
        <f t="shared" si="4"/>
        <v>1</v>
      </c>
      <c r="BH13">
        <f t="shared" si="4"/>
        <v>1</v>
      </c>
      <c r="BI13">
        <f t="shared" si="4"/>
        <v>1</v>
      </c>
      <c r="BJ13">
        <f t="shared" si="4"/>
        <v>1</v>
      </c>
      <c r="BK13">
        <f t="shared" si="4"/>
        <v>1</v>
      </c>
      <c r="BL13">
        <f t="shared" si="4"/>
        <v>1</v>
      </c>
      <c r="BM13">
        <f t="shared" si="4"/>
        <v>1</v>
      </c>
      <c r="BN13">
        <f t="shared" si="4"/>
        <v>1</v>
      </c>
      <c r="BO13">
        <f t="shared" si="4"/>
        <v>1</v>
      </c>
      <c r="BP13">
        <f t="shared" si="4"/>
        <v>1</v>
      </c>
      <c r="BQ13">
        <f t="shared" si="5"/>
        <v>1</v>
      </c>
      <c r="BR13">
        <f t="shared" si="5"/>
        <v>1</v>
      </c>
      <c r="BS13">
        <f t="shared" si="5"/>
        <v>1</v>
      </c>
      <c r="BT13">
        <f t="shared" si="5"/>
        <v>1</v>
      </c>
      <c r="BU13">
        <f t="shared" si="5"/>
        <v>1</v>
      </c>
      <c r="BV13">
        <f t="shared" si="5"/>
        <v>1</v>
      </c>
      <c r="BW13">
        <f t="shared" si="5"/>
        <v>1</v>
      </c>
      <c r="BX13">
        <f t="shared" si="5"/>
        <v>1</v>
      </c>
      <c r="BY13">
        <f t="shared" si="5"/>
        <v>1</v>
      </c>
      <c r="BZ13">
        <f t="shared" si="5"/>
        <v>1</v>
      </c>
    </row>
    <row r="14" spans="1:78">
      <c r="B14" s="7" t="e">
        <f>+_xlfn.XLOOKUP(I14,#REF!,#REF!)</f>
        <v>#REF!</v>
      </c>
      <c r="C14" s="8">
        <v>1</v>
      </c>
      <c r="D14" s="8" t="str">
        <f t="shared" si="1"/>
        <v>01-MK-31-10</v>
      </c>
      <c r="E14" s="58">
        <v>45505</v>
      </c>
      <c r="F14" s="59"/>
      <c r="G14" s="59"/>
      <c r="H14" s="9" t="s">
        <v>37</v>
      </c>
      <c r="I14" s="66" t="s">
        <v>1211</v>
      </c>
      <c r="J14" s="7" t="str">
        <f>+_xlfn.XLOOKUP(I14,'R4'!B:B,'R4'!C:C)</f>
        <v>AMR - JUMBO - EPİROC - BOOMER L2</v>
      </c>
      <c r="P14">
        <f t="shared" si="2"/>
        <v>0</v>
      </c>
      <c r="Q14">
        <f t="shared" si="2"/>
        <v>0</v>
      </c>
      <c r="R14">
        <f t="shared" si="2"/>
        <v>0</v>
      </c>
      <c r="S14">
        <f t="shared" si="2"/>
        <v>0</v>
      </c>
      <c r="T14">
        <f t="shared" si="2"/>
        <v>0</v>
      </c>
      <c r="U14">
        <f t="shared" si="2"/>
        <v>0</v>
      </c>
      <c r="V14">
        <f t="shared" si="2"/>
        <v>0</v>
      </c>
      <c r="W14">
        <f t="shared" si="2"/>
        <v>0</v>
      </c>
      <c r="X14">
        <f t="shared" si="2"/>
        <v>0</v>
      </c>
      <c r="Y14">
        <f t="shared" si="2"/>
        <v>0</v>
      </c>
      <c r="Z14">
        <f t="shared" si="2"/>
        <v>1</v>
      </c>
      <c r="AA14">
        <f t="shared" si="2"/>
        <v>1</v>
      </c>
      <c r="AB14">
        <f t="shared" si="2"/>
        <v>1</v>
      </c>
      <c r="AC14">
        <f t="shared" si="2"/>
        <v>1</v>
      </c>
      <c r="AD14">
        <f t="shared" si="2"/>
        <v>1</v>
      </c>
      <c r="AE14">
        <f t="shared" si="2"/>
        <v>1</v>
      </c>
      <c r="AF14">
        <f t="shared" si="6"/>
        <v>1</v>
      </c>
      <c r="AG14">
        <f t="shared" si="6"/>
        <v>1</v>
      </c>
      <c r="AH14">
        <f t="shared" si="6"/>
        <v>1</v>
      </c>
      <c r="AI14">
        <f t="shared" si="6"/>
        <v>1</v>
      </c>
      <c r="AJ14">
        <f t="shared" si="6"/>
        <v>1</v>
      </c>
      <c r="AK14">
        <f t="shared" si="6"/>
        <v>1</v>
      </c>
      <c r="AL14">
        <f t="shared" si="6"/>
        <v>1</v>
      </c>
      <c r="AM14">
        <f t="shared" si="6"/>
        <v>1</v>
      </c>
      <c r="AN14">
        <f t="shared" si="6"/>
        <v>1</v>
      </c>
      <c r="AO14">
        <f t="shared" si="6"/>
        <v>1</v>
      </c>
      <c r="AP14">
        <f t="shared" si="6"/>
        <v>1</v>
      </c>
      <c r="AQ14">
        <f t="shared" si="6"/>
        <v>1</v>
      </c>
      <c r="AR14">
        <f t="shared" si="6"/>
        <v>1</v>
      </c>
      <c r="AS14">
        <f t="shared" si="6"/>
        <v>1</v>
      </c>
      <c r="AT14">
        <f t="shared" si="6"/>
        <v>1</v>
      </c>
      <c r="AU14">
        <f t="shared" si="6"/>
        <v>1</v>
      </c>
      <c r="AV14">
        <f t="shared" si="3"/>
        <v>1</v>
      </c>
      <c r="AW14">
        <f t="shared" si="3"/>
        <v>1</v>
      </c>
      <c r="AX14">
        <f t="shared" si="3"/>
        <v>1</v>
      </c>
      <c r="AY14">
        <f t="shared" si="3"/>
        <v>1</v>
      </c>
      <c r="AZ14">
        <f t="shared" si="3"/>
        <v>1</v>
      </c>
      <c r="BA14">
        <f t="shared" si="4"/>
        <v>1</v>
      </c>
      <c r="BB14">
        <f t="shared" si="4"/>
        <v>1</v>
      </c>
      <c r="BC14">
        <f t="shared" si="4"/>
        <v>1</v>
      </c>
      <c r="BD14">
        <f t="shared" si="4"/>
        <v>1</v>
      </c>
      <c r="BE14">
        <f t="shared" si="4"/>
        <v>1</v>
      </c>
      <c r="BF14">
        <f t="shared" si="4"/>
        <v>1</v>
      </c>
      <c r="BG14">
        <f t="shared" si="4"/>
        <v>1</v>
      </c>
      <c r="BH14">
        <f t="shared" si="4"/>
        <v>1</v>
      </c>
      <c r="BI14">
        <f t="shared" si="4"/>
        <v>1</v>
      </c>
      <c r="BJ14">
        <f t="shared" si="4"/>
        <v>1</v>
      </c>
      <c r="BK14">
        <f t="shared" si="4"/>
        <v>1</v>
      </c>
      <c r="BL14">
        <f t="shared" si="4"/>
        <v>1</v>
      </c>
      <c r="BM14">
        <f t="shared" si="4"/>
        <v>1</v>
      </c>
      <c r="BN14">
        <f t="shared" si="4"/>
        <v>1</v>
      </c>
      <c r="BO14">
        <f t="shared" si="4"/>
        <v>1</v>
      </c>
      <c r="BP14">
        <f t="shared" si="4"/>
        <v>1</v>
      </c>
      <c r="BQ14">
        <f t="shared" si="5"/>
        <v>1</v>
      </c>
      <c r="BR14">
        <f t="shared" si="5"/>
        <v>1</v>
      </c>
      <c r="BS14">
        <f t="shared" si="5"/>
        <v>1</v>
      </c>
      <c r="BT14">
        <f t="shared" si="5"/>
        <v>1</v>
      </c>
      <c r="BU14">
        <f t="shared" si="5"/>
        <v>1</v>
      </c>
      <c r="BV14">
        <f t="shared" si="5"/>
        <v>1</v>
      </c>
      <c r="BW14">
        <f t="shared" si="5"/>
        <v>1</v>
      </c>
      <c r="BX14">
        <f t="shared" si="5"/>
        <v>1</v>
      </c>
      <c r="BY14">
        <f t="shared" si="5"/>
        <v>1</v>
      </c>
      <c r="BZ14">
        <f t="shared" si="5"/>
        <v>1</v>
      </c>
    </row>
    <row r="15" spans="1:78">
      <c r="B15" s="7" t="e">
        <f>+_xlfn.XLOOKUP(I15,#REF!,#REF!)</f>
        <v>#REF!</v>
      </c>
      <c r="C15" s="8">
        <v>1</v>
      </c>
      <c r="D15" s="8" t="str">
        <f t="shared" si="1"/>
        <v>01-MK-31-10</v>
      </c>
      <c r="E15" s="58">
        <v>45627</v>
      </c>
      <c r="F15" s="59"/>
      <c r="G15" s="59"/>
      <c r="H15" s="9" t="s">
        <v>37</v>
      </c>
      <c r="I15" s="66" t="s">
        <v>1212</v>
      </c>
      <c r="J15" s="7" t="str">
        <f>+_xlfn.XLOOKUP(I15,'R4'!B:B,'R4'!C:C)</f>
        <v>AMR - JUMBO - EPİROC - BOOMER L2</v>
      </c>
      <c r="P15">
        <f t="shared" si="2"/>
        <v>0</v>
      </c>
      <c r="Q15">
        <f t="shared" si="2"/>
        <v>0</v>
      </c>
      <c r="R15">
        <f t="shared" si="2"/>
        <v>0</v>
      </c>
      <c r="S15">
        <f t="shared" si="2"/>
        <v>0</v>
      </c>
      <c r="T15">
        <f t="shared" si="2"/>
        <v>0</v>
      </c>
      <c r="U15">
        <f t="shared" si="2"/>
        <v>0</v>
      </c>
      <c r="V15">
        <f t="shared" si="2"/>
        <v>0</v>
      </c>
      <c r="W15">
        <f t="shared" si="2"/>
        <v>0</v>
      </c>
      <c r="X15">
        <f t="shared" si="2"/>
        <v>0</v>
      </c>
      <c r="Y15">
        <f t="shared" si="2"/>
        <v>0</v>
      </c>
      <c r="Z15">
        <f t="shared" si="2"/>
        <v>0</v>
      </c>
      <c r="AA15">
        <f t="shared" si="2"/>
        <v>0</v>
      </c>
      <c r="AB15">
        <f t="shared" si="2"/>
        <v>0</v>
      </c>
      <c r="AC15">
        <f t="shared" si="2"/>
        <v>0</v>
      </c>
      <c r="AD15">
        <f t="shared" si="2"/>
        <v>1</v>
      </c>
      <c r="AE15">
        <f t="shared" si="2"/>
        <v>1</v>
      </c>
      <c r="AF15">
        <f t="shared" si="6"/>
        <v>1</v>
      </c>
      <c r="AG15">
        <f t="shared" si="6"/>
        <v>1</v>
      </c>
      <c r="AH15">
        <f t="shared" si="6"/>
        <v>1</v>
      </c>
      <c r="AI15">
        <f t="shared" si="6"/>
        <v>1</v>
      </c>
      <c r="AJ15">
        <f t="shared" si="6"/>
        <v>1</v>
      </c>
      <c r="AK15">
        <f t="shared" si="6"/>
        <v>1</v>
      </c>
      <c r="AL15">
        <f t="shared" si="6"/>
        <v>1</v>
      </c>
      <c r="AM15">
        <f t="shared" si="6"/>
        <v>1</v>
      </c>
      <c r="AN15">
        <f t="shared" si="6"/>
        <v>1</v>
      </c>
      <c r="AO15">
        <f t="shared" si="6"/>
        <v>1</v>
      </c>
      <c r="AP15">
        <f t="shared" si="6"/>
        <v>1</v>
      </c>
      <c r="AQ15">
        <f t="shared" si="6"/>
        <v>1</v>
      </c>
      <c r="AR15">
        <f t="shared" si="6"/>
        <v>1</v>
      </c>
      <c r="AS15">
        <f t="shared" si="6"/>
        <v>1</v>
      </c>
      <c r="AT15">
        <f t="shared" si="6"/>
        <v>1</v>
      </c>
      <c r="AU15">
        <f t="shared" si="6"/>
        <v>1</v>
      </c>
      <c r="AV15">
        <f t="shared" si="3"/>
        <v>1</v>
      </c>
      <c r="AW15">
        <f t="shared" si="3"/>
        <v>1</v>
      </c>
      <c r="AX15">
        <f t="shared" si="3"/>
        <v>1</v>
      </c>
      <c r="AY15">
        <f t="shared" si="3"/>
        <v>1</v>
      </c>
      <c r="AZ15">
        <f t="shared" si="3"/>
        <v>1</v>
      </c>
      <c r="BA15">
        <f t="shared" si="4"/>
        <v>1</v>
      </c>
      <c r="BB15">
        <f t="shared" si="4"/>
        <v>1</v>
      </c>
      <c r="BC15">
        <f t="shared" si="4"/>
        <v>1</v>
      </c>
      <c r="BD15">
        <f t="shared" si="4"/>
        <v>1</v>
      </c>
      <c r="BE15">
        <f t="shared" si="4"/>
        <v>1</v>
      </c>
      <c r="BF15">
        <f t="shared" si="4"/>
        <v>1</v>
      </c>
      <c r="BG15">
        <f t="shared" si="4"/>
        <v>1</v>
      </c>
      <c r="BH15">
        <f t="shared" si="4"/>
        <v>1</v>
      </c>
      <c r="BI15">
        <f t="shared" si="4"/>
        <v>1</v>
      </c>
      <c r="BJ15">
        <f t="shared" si="4"/>
        <v>1</v>
      </c>
      <c r="BK15">
        <f t="shared" si="4"/>
        <v>1</v>
      </c>
      <c r="BL15">
        <f t="shared" si="4"/>
        <v>1</v>
      </c>
      <c r="BM15">
        <f t="shared" si="4"/>
        <v>1</v>
      </c>
      <c r="BN15">
        <f t="shared" si="4"/>
        <v>1</v>
      </c>
      <c r="BO15">
        <f t="shared" si="4"/>
        <v>1</v>
      </c>
      <c r="BP15">
        <f t="shared" si="4"/>
        <v>1</v>
      </c>
      <c r="BQ15">
        <f t="shared" si="5"/>
        <v>1</v>
      </c>
      <c r="BR15">
        <f t="shared" si="5"/>
        <v>1</v>
      </c>
      <c r="BS15">
        <f t="shared" si="5"/>
        <v>1</v>
      </c>
      <c r="BT15">
        <f t="shared" si="5"/>
        <v>1</v>
      </c>
      <c r="BU15">
        <f t="shared" si="5"/>
        <v>1</v>
      </c>
      <c r="BV15">
        <f t="shared" si="5"/>
        <v>1</v>
      </c>
      <c r="BW15">
        <f t="shared" si="5"/>
        <v>1</v>
      </c>
      <c r="BX15">
        <f t="shared" si="5"/>
        <v>1</v>
      </c>
      <c r="BY15">
        <f t="shared" si="5"/>
        <v>1</v>
      </c>
      <c r="BZ15">
        <f t="shared" si="5"/>
        <v>1</v>
      </c>
    </row>
    <row r="16" spans="1:78">
      <c r="B16" s="7" t="e">
        <f>+_xlfn.XLOOKUP(I16,#REF!,#REF!)</f>
        <v>#REF!</v>
      </c>
      <c r="C16" s="8">
        <v>1</v>
      </c>
      <c r="D16" s="8" t="str">
        <f t="shared" si="1"/>
        <v>01-MK-31-10</v>
      </c>
      <c r="E16" s="58">
        <v>45627</v>
      </c>
      <c r="F16" s="59"/>
      <c r="G16" s="59"/>
      <c r="H16" s="9" t="s">
        <v>37</v>
      </c>
      <c r="I16" s="66" t="s">
        <v>1213</v>
      </c>
      <c r="J16" s="7" t="str">
        <f>+_xlfn.XLOOKUP(I16,'R4'!B:B,'R4'!C:C)</f>
        <v>AMR - JUMBO - EPİROC - BOOMER L2</v>
      </c>
      <c r="P16">
        <f t="shared" si="2"/>
        <v>0</v>
      </c>
      <c r="Q16">
        <f t="shared" si="2"/>
        <v>0</v>
      </c>
      <c r="R16">
        <f t="shared" si="2"/>
        <v>0</v>
      </c>
      <c r="S16">
        <f t="shared" si="2"/>
        <v>0</v>
      </c>
      <c r="T16">
        <f t="shared" si="2"/>
        <v>0</v>
      </c>
      <c r="U16">
        <f t="shared" si="2"/>
        <v>0</v>
      </c>
      <c r="V16">
        <f t="shared" si="2"/>
        <v>0</v>
      </c>
      <c r="W16">
        <f t="shared" si="2"/>
        <v>0</v>
      </c>
      <c r="X16">
        <f t="shared" si="2"/>
        <v>0</v>
      </c>
      <c r="Y16">
        <f t="shared" si="2"/>
        <v>0</v>
      </c>
      <c r="Z16">
        <f t="shared" si="2"/>
        <v>0</v>
      </c>
      <c r="AA16">
        <f t="shared" si="2"/>
        <v>0</v>
      </c>
      <c r="AB16">
        <f t="shared" si="2"/>
        <v>0</v>
      </c>
      <c r="AC16">
        <f t="shared" si="2"/>
        <v>0</v>
      </c>
      <c r="AD16">
        <f t="shared" si="2"/>
        <v>1</v>
      </c>
      <c r="AE16">
        <f t="shared" si="2"/>
        <v>1</v>
      </c>
      <c r="AF16">
        <f t="shared" si="6"/>
        <v>1</v>
      </c>
      <c r="AG16">
        <f t="shared" si="6"/>
        <v>1</v>
      </c>
      <c r="AH16">
        <f t="shared" si="6"/>
        <v>1</v>
      </c>
      <c r="AI16">
        <f t="shared" si="6"/>
        <v>1</v>
      </c>
      <c r="AJ16">
        <f t="shared" si="6"/>
        <v>1</v>
      </c>
      <c r="AK16">
        <f t="shared" si="6"/>
        <v>1</v>
      </c>
      <c r="AL16">
        <f t="shared" si="6"/>
        <v>1</v>
      </c>
      <c r="AM16">
        <f t="shared" si="6"/>
        <v>1</v>
      </c>
      <c r="AN16">
        <f t="shared" si="6"/>
        <v>1</v>
      </c>
      <c r="AO16">
        <f t="shared" si="6"/>
        <v>1</v>
      </c>
      <c r="AP16">
        <f t="shared" si="6"/>
        <v>1</v>
      </c>
      <c r="AQ16">
        <f t="shared" si="6"/>
        <v>1</v>
      </c>
      <c r="AR16">
        <f t="shared" si="6"/>
        <v>1</v>
      </c>
      <c r="AS16">
        <f t="shared" si="6"/>
        <v>1</v>
      </c>
      <c r="AT16">
        <f t="shared" si="6"/>
        <v>1</v>
      </c>
      <c r="AU16">
        <f t="shared" si="6"/>
        <v>1</v>
      </c>
      <c r="AV16">
        <f t="shared" si="3"/>
        <v>1</v>
      </c>
      <c r="AW16">
        <f t="shared" si="3"/>
        <v>1</v>
      </c>
      <c r="AX16">
        <f t="shared" si="3"/>
        <v>1</v>
      </c>
      <c r="AY16">
        <f t="shared" si="3"/>
        <v>1</v>
      </c>
      <c r="AZ16">
        <f t="shared" si="3"/>
        <v>1</v>
      </c>
      <c r="BA16">
        <f t="shared" si="4"/>
        <v>1</v>
      </c>
      <c r="BB16">
        <f t="shared" si="4"/>
        <v>1</v>
      </c>
      <c r="BC16">
        <f t="shared" si="4"/>
        <v>1</v>
      </c>
      <c r="BD16">
        <f t="shared" si="4"/>
        <v>1</v>
      </c>
      <c r="BE16">
        <f t="shared" si="4"/>
        <v>1</v>
      </c>
      <c r="BF16">
        <f t="shared" si="4"/>
        <v>1</v>
      </c>
      <c r="BG16">
        <f t="shared" si="4"/>
        <v>1</v>
      </c>
      <c r="BH16">
        <f t="shared" si="4"/>
        <v>1</v>
      </c>
      <c r="BI16">
        <f t="shared" si="4"/>
        <v>1</v>
      </c>
      <c r="BJ16">
        <f t="shared" si="4"/>
        <v>1</v>
      </c>
      <c r="BK16">
        <f t="shared" si="4"/>
        <v>1</v>
      </c>
      <c r="BL16">
        <f t="shared" si="4"/>
        <v>1</v>
      </c>
      <c r="BM16">
        <f t="shared" si="4"/>
        <v>1</v>
      </c>
      <c r="BN16">
        <f t="shared" si="4"/>
        <v>1</v>
      </c>
      <c r="BO16">
        <f t="shared" si="4"/>
        <v>1</v>
      </c>
      <c r="BP16">
        <f t="shared" si="4"/>
        <v>1</v>
      </c>
      <c r="BQ16">
        <f t="shared" si="5"/>
        <v>1</v>
      </c>
      <c r="BR16">
        <f t="shared" si="5"/>
        <v>1</v>
      </c>
      <c r="BS16">
        <f t="shared" si="5"/>
        <v>1</v>
      </c>
      <c r="BT16">
        <f t="shared" si="5"/>
        <v>1</v>
      </c>
      <c r="BU16">
        <f t="shared" si="5"/>
        <v>1</v>
      </c>
      <c r="BV16">
        <f t="shared" si="5"/>
        <v>1</v>
      </c>
      <c r="BW16">
        <f t="shared" si="5"/>
        <v>1</v>
      </c>
      <c r="BX16">
        <f t="shared" si="5"/>
        <v>1</v>
      </c>
      <c r="BY16">
        <f t="shared" si="5"/>
        <v>1</v>
      </c>
      <c r="BZ16">
        <f t="shared" si="5"/>
        <v>1</v>
      </c>
    </row>
    <row r="17" spans="1:78">
      <c r="B17" s="7" t="e">
        <f>+_xlfn.XLOOKUP(I17,#REF!,#REF!)</f>
        <v>#REF!</v>
      </c>
      <c r="C17" s="8">
        <v>1</v>
      </c>
      <c r="D17" s="8" t="str">
        <f t="shared" si="1"/>
        <v>01-MK-31-10</v>
      </c>
      <c r="E17" s="58">
        <v>45717</v>
      </c>
      <c r="F17" s="59"/>
      <c r="G17" s="59"/>
      <c r="H17" s="9" t="s">
        <v>37</v>
      </c>
      <c r="I17" s="66" t="s">
        <v>1214</v>
      </c>
      <c r="J17" s="7" t="str">
        <f>+_xlfn.XLOOKUP(I17,'R4'!B:B,'R4'!C:C)</f>
        <v>AMR - JUMBO - EPİROC - BOOMER L2</v>
      </c>
      <c r="P17">
        <f t="shared" si="2"/>
        <v>0</v>
      </c>
      <c r="Q17">
        <f t="shared" si="2"/>
        <v>0</v>
      </c>
      <c r="R17">
        <f t="shared" si="2"/>
        <v>0</v>
      </c>
      <c r="S17">
        <f t="shared" si="2"/>
        <v>0</v>
      </c>
      <c r="T17">
        <f t="shared" si="2"/>
        <v>0</v>
      </c>
      <c r="U17">
        <f t="shared" si="2"/>
        <v>0</v>
      </c>
      <c r="V17">
        <f t="shared" si="2"/>
        <v>0</v>
      </c>
      <c r="W17">
        <f t="shared" si="2"/>
        <v>0</v>
      </c>
      <c r="X17">
        <f t="shared" si="2"/>
        <v>0</v>
      </c>
      <c r="Y17">
        <f t="shared" si="2"/>
        <v>0</v>
      </c>
      <c r="Z17">
        <f t="shared" si="2"/>
        <v>0</v>
      </c>
      <c r="AA17">
        <f t="shared" si="2"/>
        <v>0</v>
      </c>
      <c r="AB17">
        <f t="shared" si="2"/>
        <v>0</v>
      </c>
      <c r="AC17">
        <f t="shared" si="2"/>
        <v>0</v>
      </c>
      <c r="AD17">
        <f t="shared" si="2"/>
        <v>0</v>
      </c>
      <c r="AE17">
        <f t="shared" si="2"/>
        <v>0</v>
      </c>
      <c r="AF17">
        <f t="shared" si="6"/>
        <v>0</v>
      </c>
      <c r="AG17">
        <f t="shared" si="6"/>
        <v>1</v>
      </c>
      <c r="AH17">
        <f t="shared" si="6"/>
        <v>1</v>
      </c>
      <c r="AI17">
        <f t="shared" si="6"/>
        <v>1</v>
      </c>
      <c r="AJ17">
        <f t="shared" si="6"/>
        <v>1</v>
      </c>
      <c r="AK17">
        <f t="shared" si="6"/>
        <v>1</v>
      </c>
      <c r="AL17">
        <f t="shared" si="6"/>
        <v>1</v>
      </c>
      <c r="AM17">
        <f t="shared" si="6"/>
        <v>1</v>
      </c>
      <c r="AN17">
        <f t="shared" si="6"/>
        <v>1</v>
      </c>
      <c r="AO17">
        <f t="shared" si="6"/>
        <v>1</v>
      </c>
      <c r="AP17">
        <f t="shared" si="6"/>
        <v>1</v>
      </c>
      <c r="AQ17">
        <f t="shared" si="6"/>
        <v>1</v>
      </c>
      <c r="AR17">
        <f t="shared" si="6"/>
        <v>1</v>
      </c>
      <c r="AS17">
        <f t="shared" si="6"/>
        <v>1</v>
      </c>
      <c r="AT17">
        <f t="shared" si="6"/>
        <v>1</v>
      </c>
      <c r="AU17">
        <f t="shared" si="6"/>
        <v>1</v>
      </c>
      <c r="AV17">
        <f t="shared" si="3"/>
        <v>1</v>
      </c>
      <c r="AW17">
        <f t="shared" si="3"/>
        <v>1</v>
      </c>
      <c r="AX17">
        <f t="shared" si="3"/>
        <v>1</v>
      </c>
      <c r="AY17">
        <f t="shared" si="3"/>
        <v>1</v>
      </c>
      <c r="AZ17">
        <f t="shared" si="3"/>
        <v>1</v>
      </c>
      <c r="BA17">
        <f t="shared" si="4"/>
        <v>1</v>
      </c>
      <c r="BB17">
        <f t="shared" si="4"/>
        <v>1</v>
      </c>
      <c r="BC17">
        <f t="shared" si="4"/>
        <v>1</v>
      </c>
      <c r="BD17">
        <f t="shared" si="4"/>
        <v>1</v>
      </c>
      <c r="BE17">
        <f t="shared" si="4"/>
        <v>1</v>
      </c>
      <c r="BF17">
        <f t="shared" si="4"/>
        <v>1</v>
      </c>
      <c r="BG17">
        <f t="shared" si="4"/>
        <v>1</v>
      </c>
      <c r="BH17">
        <f t="shared" si="4"/>
        <v>1</v>
      </c>
      <c r="BI17">
        <f t="shared" si="4"/>
        <v>1</v>
      </c>
      <c r="BJ17">
        <f t="shared" si="4"/>
        <v>1</v>
      </c>
      <c r="BK17">
        <f t="shared" si="4"/>
        <v>1</v>
      </c>
      <c r="BL17">
        <f t="shared" si="4"/>
        <v>1</v>
      </c>
      <c r="BM17">
        <f t="shared" si="4"/>
        <v>1</v>
      </c>
      <c r="BN17">
        <f t="shared" si="4"/>
        <v>1</v>
      </c>
      <c r="BO17">
        <f t="shared" si="4"/>
        <v>1</v>
      </c>
      <c r="BP17">
        <f t="shared" si="4"/>
        <v>1</v>
      </c>
      <c r="BQ17">
        <f t="shared" si="5"/>
        <v>1</v>
      </c>
      <c r="BR17">
        <f t="shared" si="5"/>
        <v>1</v>
      </c>
      <c r="BS17">
        <f t="shared" si="5"/>
        <v>1</v>
      </c>
      <c r="BT17">
        <f t="shared" si="5"/>
        <v>1</v>
      </c>
      <c r="BU17">
        <f t="shared" si="5"/>
        <v>1</v>
      </c>
      <c r="BV17">
        <f t="shared" si="5"/>
        <v>1</v>
      </c>
      <c r="BW17">
        <f t="shared" si="5"/>
        <v>1</v>
      </c>
      <c r="BX17">
        <f t="shared" si="5"/>
        <v>1</v>
      </c>
      <c r="BY17">
        <f t="shared" si="5"/>
        <v>1</v>
      </c>
      <c r="BZ17">
        <f t="shared" si="5"/>
        <v>1</v>
      </c>
    </row>
    <row r="18" spans="1:78">
      <c r="B18" s="66"/>
      <c r="C18" s="69"/>
      <c r="D18" s="69"/>
      <c r="E18" s="70"/>
      <c r="F18" s="70"/>
      <c r="G18" s="70"/>
      <c r="H18" s="71"/>
      <c r="I18" s="66"/>
      <c r="J18" s="66"/>
    </row>
    <row r="19" spans="1:78">
      <c r="B19" s="66"/>
      <c r="C19" s="69"/>
      <c r="D19" s="69"/>
      <c r="E19" s="70"/>
      <c r="F19" s="70"/>
      <c r="G19" s="70"/>
      <c r="H19" s="71"/>
      <c r="I19" s="66"/>
      <c r="J19" s="66"/>
    </row>
    <row r="20" spans="1:78">
      <c r="B20" s="66"/>
      <c r="C20" s="69"/>
      <c r="D20" s="69"/>
      <c r="E20" s="70"/>
      <c r="F20" s="70"/>
      <c r="G20" s="70"/>
      <c r="H20" s="71"/>
      <c r="I20" s="66"/>
      <c r="J20" s="66"/>
    </row>
    <row r="21" spans="1:78">
      <c r="B21" s="66"/>
      <c r="C21" s="69"/>
      <c r="D21" s="69"/>
      <c r="E21" s="70"/>
      <c r="F21" s="70"/>
      <c r="G21" s="70"/>
      <c r="H21" s="71"/>
      <c r="I21" s="66"/>
      <c r="J21" s="66"/>
    </row>
    <row r="22" spans="1:78">
      <c r="B22" s="66"/>
      <c r="C22" s="69"/>
      <c r="D22" s="69"/>
      <c r="E22" s="70"/>
      <c r="F22" s="70"/>
      <c r="G22" s="70"/>
      <c r="H22" s="71"/>
      <c r="I22" s="66"/>
      <c r="J22" s="66"/>
    </row>
    <row r="23" spans="1:78">
      <c r="B23" s="66"/>
      <c r="C23" s="69"/>
      <c r="D23" s="69"/>
      <c r="E23" s="70"/>
      <c r="F23" s="70"/>
      <c r="G23" s="70"/>
      <c r="H23" s="71"/>
      <c r="I23" s="66"/>
      <c r="J23" s="66"/>
    </row>
    <row r="24" spans="1:78">
      <c r="B24" s="66"/>
      <c r="C24" s="69"/>
      <c r="D24" s="69"/>
      <c r="E24" s="70"/>
      <c r="F24" s="70"/>
      <c r="G24" s="70"/>
      <c r="H24" s="71"/>
      <c r="I24" s="66"/>
      <c r="J24" s="66"/>
    </row>
    <row r="25" spans="1:78">
      <c r="B25" s="66"/>
      <c r="C25" s="69"/>
      <c r="D25" s="69"/>
      <c r="E25" s="70"/>
      <c r="F25" s="70"/>
      <c r="G25" s="70"/>
      <c r="H25" s="71"/>
      <c r="I25" s="66"/>
      <c r="J25" s="66"/>
    </row>
    <row r="26" spans="1:78">
      <c r="B26" s="66"/>
      <c r="C26" s="69"/>
      <c r="D26" s="69"/>
      <c r="E26" s="70"/>
      <c r="F26" s="70"/>
      <c r="G26" s="70"/>
      <c r="H26" s="71"/>
      <c r="I26" s="66"/>
      <c r="J26" s="66"/>
    </row>
    <row r="27" spans="1:78">
      <c r="B27" s="66"/>
      <c r="C27" s="69"/>
      <c r="D27" s="69"/>
      <c r="E27" s="70"/>
      <c r="F27" s="70"/>
      <c r="G27" s="70"/>
      <c r="H27" s="71"/>
      <c r="I27" s="66"/>
      <c r="J27" s="66"/>
    </row>
    <row r="28" spans="1:78">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7"/>
      <c r="BI28" s="67"/>
      <c r="BJ28" s="67"/>
      <c r="BK28" s="67"/>
      <c r="BL28" s="67"/>
      <c r="BM28" s="67"/>
      <c r="BN28" s="67"/>
      <c r="BO28" s="67"/>
      <c r="BP28" s="67"/>
      <c r="BQ28" s="67"/>
      <c r="BR28" s="67"/>
      <c r="BS28" s="67"/>
      <c r="BT28" s="67"/>
      <c r="BU28" s="67"/>
      <c r="BV28" s="67"/>
      <c r="BW28" s="67"/>
      <c r="BX28" s="67"/>
      <c r="BY28" s="67"/>
      <c r="BZ28" s="67"/>
    </row>
    <row r="29" spans="1:78">
      <c r="J29" t="s">
        <v>7464</v>
      </c>
      <c r="L29" s="75" t="s">
        <v>1</v>
      </c>
      <c r="M29" s="75" t="s">
        <v>26</v>
      </c>
      <c r="N29" s="75" t="s">
        <v>36</v>
      </c>
      <c r="O29" s="75" t="s">
        <v>2607</v>
      </c>
      <c r="P29" s="76" t="s">
        <v>7403</v>
      </c>
      <c r="Q29" s="76" t="s">
        <v>7404</v>
      </c>
      <c r="R29" s="76" t="s">
        <v>447</v>
      </c>
      <c r="S29" s="76" t="s">
        <v>1590</v>
      </c>
      <c r="T29" s="76" t="s">
        <v>99</v>
      </c>
      <c r="U29" s="76" t="s">
        <v>110</v>
      </c>
      <c r="V29" s="76" t="s">
        <v>144</v>
      </c>
      <c r="W29" s="76" t="s">
        <v>154</v>
      </c>
      <c r="X29" s="76" t="s">
        <v>114</v>
      </c>
      <c r="Y29" s="76" t="s">
        <v>202</v>
      </c>
      <c r="Z29" s="76" t="s">
        <v>128</v>
      </c>
      <c r="AA29" s="76" t="s">
        <v>133</v>
      </c>
      <c r="AB29" s="76" t="s">
        <v>160</v>
      </c>
      <c r="AC29" s="76" t="s">
        <v>247</v>
      </c>
      <c r="AD29" s="76" t="s">
        <v>135</v>
      </c>
      <c r="AE29" s="76" t="s">
        <v>197</v>
      </c>
      <c r="AF29" s="76" t="s">
        <v>575</v>
      </c>
      <c r="AG29" s="76" t="s">
        <v>538</v>
      </c>
      <c r="AH29" s="76" t="s">
        <v>7405</v>
      </c>
      <c r="AI29" s="76" t="s">
        <v>7406</v>
      </c>
      <c r="AJ29" s="76" t="s">
        <v>7407</v>
      </c>
      <c r="AK29" s="76" t="s">
        <v>7408</v>
      </c>
      <c r="AL29" s="76" t="s">
        <v>7409</v>
      </c>
      <c r="AM29" s="76" t="s">
        <v>7410</v>
      </c>
      <c r="AN29" s="76" t="s">
        <v>572</v>
      </c>
      <c r="AO29" s="76" t="s">
        <v>7411</v>
      </c>
      <c r="AP29" s="76" t="s">
        <v>7412</v>
      </c>
      <c r="AQ29" s="76" t="s">
        <v>7413</v>
      </c>
      <c r="AR29" s="76" t="s">
        <v>7414</v>
      </c>
      <c r="AS29" s="76" t="s">
        <v>7415</v>
      </c>
      <c r="AT29" s="76" t="s">
        <v>7416</v>
      </c>
      <c r="AU29" s="76" t="s">
        <v>7417</v>
      </c>
      <c r="AV29" s="76" t="s">
        <v>7418</v>
      </c>
      <c r="AW29" s="76" t="s">
        <v>7419</v>
      </c>
      <c r="AX29" s="76" t="s">
        <v>7420</v>
      </c>
      <c r="AY29" s="76" t="s">
        <v>7421</v>
      </c>
      <c r="AZ29" s="76" t="s">
        <v>7422</v>
      </c>
      <c r="BA29" s="76" t="s">
        <v>7423</v>
      </c>
      <c r="BB29" s="76" t="s">
        <v>7424</v>
      </c>
      <c r="BC29" s="76" t="s">
        <v>7425</v>
      </c>
      <c r="BD29" s="76" t="s">
        <v>7426</v>
      </c>
      <c r="BE29" s="76" t="s">
        <v>7427</v>
      </c>
      <c r="BF29" s="76" t="s">
        <v>7428</v>
      </c>
      <c r="BG29" s="76" t="s">
        <v>7429</v>
      </c>
      <c r="BH29" s="76" t="s">
        <v>7430</v>
      </c>
      <c r="BI29" s="76" t="s">
        <v>7431</v>
      </c>
      <c r="BJ29" s="76" t="s">
        <v>7432</v>
      </c>
      <c r="BK29" s="76" t="s">
        <v>7433</v>
      </c>
      <c r="BL29" s="76" t="s">
        <v>7434</v>
      </c>
      <c r="BM29" s="76" t="s">
        <v>7435</v>
      </c>
      <c r="BN29" s="76" t="s">
        <v>7436</v>
      </c>
      <c r="BO29" s="76" t="s">
        <v>7437</v>
      </c>
      <c r="BP29" s="76" t="s">
        <v>7438</v>
      </c>
      <c r="BQ29" s="76" t="s">
        <v>7439</v>
      </c>
      <c r="BR29" s="76" t="s">
        <v>7440</v>
      </c>
      <c r="BS29" s="76" t="s">
        <v>7441</v>
      </c>
      <c r="BT29" s="76" t="s">
        <v>7442</v>
      </c>
      <c r="BU29" s="76" t="s">
        <v>7443</v>
      </c>
      <c r="BV29" s="76" t="s">
        <v>7444</v>
      </c>
      <c r="BW29" s="76" t="s">
        <v>7445</v>
      </c>
      <c r="BX29" s="76" t="s">
        <v>7446</v>
      </c>
      <c r="BY29" s="76" t="s">
        <v>7447</v>
      </c>
      <c r="BZ29" s="76" t="s">
        <v>7448</v>
      </c>
    </row>
    <row r="30" spans="1:78">
      <c r="A30" s="86" t="s">
        <v>1197</v>
      </c>
      <c r="F30" t="str">
        <f>+_xlfn.XLOOKUP(L30,'L4'!B:B,'L4'!D:D)</f>
        <v>m³</v>
      </c>
      <c r="G30">
        <v>0.42936004174353221</v>
      </c>
      <c r="J30" t="s">
        <v>1199</v>
      </c>
      <c r="K30" s="84" t="e">
        <f>+SUM(Table81553537394143[[#This Row],[1.10.2023]:[1.12.2028]])/SUM(Table81553537394143[[1.10.2023]:[1.12.2028]])</f>
        <v>#DIV/0!</v>
      </c>
      <c r="L30" s="73" t="s">
        <v>5163</v>
      </c>
      <c r="M30" t="s">
        <v>38</v>
      </c>
      <c r="N30" t="s">
        <v>35</v>
      </c>
      <c r="O30" t="s">
        <v>2608</v>
      </c>
      <c r="P30" s="74">
        <f>+IFERROR(SUMIFS(#REF!,#REF!,$L30,#REF!,$M30)*$G30,0)</f>
        <v>0</v>
      </c>
      <c r="Q30" s="74">
        <f>+IFERROR(SUMIFS(#REF!,#REF!,$L30,#REF!,$M30)*$G30,0)</f>
        <v>0</v>
      </c>
      <c r="R30" s="74">
        <f>+IFERROR(SUMIFS(#REF!,#REF!,$L30,#REF!,$M30)*$G30,0)</f>
        <v>0</v>
      </c>
      <c r="S30" s="74">
        <f>+IFERROR(SUMIFS(#REF!,#REF!,$L30,#REF!,$M30)*$G30,0)</f>
        <v>0</v>
      </c>
      <c r="T30" s="74">
        <f>+IFERROR(SUMIFS(#REF!,#REF!,$L30,#REF!,$M30)*$G30,0)</f>
        <v>0</v>
      </c>
      <c r="U30" s="74">
        <f>+IFERROR(SUMIFS(#REF!,#REF!,$L30,#REF!,$M30)*$G30,0)</f>
        <v>0</v>
      </c>
      <c r="V30" s="74">
        <f>+IFERROR(SUMIFS(#REF!,#REF!,$L30,#REF!,$M30)*$G30,0)</f>
        <v>0</v>
      </c>
      <c r="W30" s="74">
        <f>+IFERROR(SUMIFS(#REF!,#REF!,$L30,#REF!,$M30)*$G30,0)</f>
        <v>0</v>
      </c>
      <c r="X30" s="74">
        <f>+IFERROR(SUMIFS(#REF!,#REF!,$L30,#REF!,$M30)*$G30,0)</f>
        <v>0</v>
      </c>
      <c r="Y30" s="74">
        <f>+IFERROR(SUMIFS(#REF!,#REF!,$L30,#REF!,$M30)*$G30,0)</f>
        <v>0</v>
      </c>
      <c r="Z30" s="74">
        <f>+IFERROR(SUMIFS(#REF!,#REF!,$L30,#REF!,$M30)*$G30,0)</f>
        <v>0</v>
      </c>
      <c r="AA30" s="74">
        <f>+IFERROR(SUMIFS(#REF!,#REF!,$L30,#REF!,$M30)*$G30,0)</f>
        <v>0</v>
      </c>
      <c r="AB30" s="74">
        <f>+IFERROR(SUMIFS(#REF!,#REF!,$L30,#REF!,$M30)*$G30,0)</f>
        <v>0</v>
      </c>
      <c r="AC30" s="74">
        <f>+IFERROR(SUMIFS(#REF!,#REF!,$L30,#REF!,$M30)*$G30,0)</f>
        <v>0</v>
      </c>
      <c r="AD30" s="74">
        <f>+IFERROR(SUMIFS(#REF!,#REF!,$L30,#REF!,$M30)*$G30,0)</f>
        <v>0</v>
      </c>
      <c r="AE30" s="74">
        <f>+IFERROR(SUMIFS(#REF!,#REF!,$L30,#REF!,$M30)*$G30,0)</f>
        <v>0</v>
      </c>
      <c r="AF30" s="74">
        <f>+IFERROR(SUMIFS(#REF!,#REF!,$L30,#REF!,$M30)*$G30,0)</f>
        <v>0</v>
      </c>
      <c r="AG30" s="74">
        <f>+IFERROR(SUMIFS(#REF!,#REF!,$L30,#REF!,$M30)*$G30,0)</f>
        <v>0</v>
      </c>
      <c r="AH30" s="74">
        <f>+IFERROR(SUMIFS(#REF!,#REF!,$L30,#REF!,$M30)*$G30,0)</f>
        <v>0</v>
      </c>
      <c r="AI30" s="74">
        <f>+IFERROR(SUMIFS(#REF!,#REF!,$L30,#REF!,$M30)*$G30,0)</f>
        <v>0</v>
      </c>
      <c r="AJ30" s="74">
        <f>+IFERROR(SUMIFS(#REF!,#REF!,$L30,#REF!,$M30)*$G30,0)</f>
        <v>0</v>
      </c>
      <c r="AK30" s="74">
        <f>+IFERROR(SUMIFS(#REF!,#REF!,$L30,#REF!,$M30)*$G30,0)</f>
        <v>0</v>
      </c>
      <c r="AL30" s="74">
        <f>+IFERROR(SUMIFS(#REF!,#REF!,$L30,#REF!,$M30)*$G30,0)</f>
        <v>0</v>
      </c>
      <c r="AM30" s="74">
        <f>+IFERROR(SUMIFS(#REF!,#REF!,$L30,#REF!,$M30)*$G30,0)</f>
        <v>0</v>
      </c>
      <c r="AN30" s="74">
        <f>+IFERROR(SUMIFS(#REF!,#REF!,$L30,#REF!,$M30)*$G30,0)</f>
        <v>0</v>
      </c>
      <c r="AO30" s="74">
        <f>+IFERROR(SUMIFS(#REF!,#REF!,$L30,#REF!,$M30)*$G30,0)</f>
        <v>0</v>
      </c>
      <c r="AP30" s="74">
        <f>+IFERROR(SUMIFS(#REF!,#REF!,$L30,#REF!,$M30)*$G30,0)</f>
        <v>0</v>
      </c>
      <c r="AQ30" s="74">
        <f>+IFERROR(SUMIFS(#REF!,#REF!,$L30,#REF!,$M30)*$G30,0)</f>
        <v>0</v>
      </c>
      <c r="AR30" s="74">
        <f>+IFERROR(SUMIFS(#REF!,#REF!,$L30,#REF!,$M30)*$G30,0)</f>
        <v>0</v>
      </c>
      <c r="AS30" s="74">
        <f>+IFERROR(SUMIFS(#REF!,#REF!,$L30,#REF!,$M30)*$G30,0)</f>
        <v>0</v>
      </c>
      <c r="AT30" s="74">
        <f>+IFERROR(SUMIFS(#REF!,#REF!,$L30,#REF!,$M30)*$G30,0)</f>
        <v>0</v>
      </c>
      <c r="AU30" s="74">
        <f>+IFERROR(SUMIFS(#REF!,#REF!,$L30,#REF!,$M30)*$G30,0)</f>
        <v>0</v>
      </c>
      <c r="AV30" s="74">
        <f>+IFERROR(SUMIFS(#REF!,#REF!,$L30,#REF!,$M30)*$G30,0)</f>
        <v>0</v>
      </c>
      <c r="AW30" s="74">
        <f>+IFERROR(SUMIFS(#REF!,#REF!,$L30,#REF!,$M30)*$G30,0)</f>
        <v>0</v>
      </c>
      <c r="AX30" s="74">
        <f>+IFERROR(SUMIFS(#REF!,#REF!,$L30,#REF!,$M30)*$G30,0)</f>
        <v>0</v>
      </c>
      <c r="AY30" s="74">
        <f>+IFERROR(SUMIFS(#REF!,#REF!,$L30,#REF!,$M30)*$G30,0)</f>
        <v>0</v>
      </c>
      <c r="AZ30" s="74">
        <f>+IFERROR(SUMIFS(#REF!,#REF!,$L30,#REF!,$M30)*$G30,0)</f>
        <v>0</v>
      </c>
      <c r="BA30" s="74">
        <f>+IFERROR(SUMIFS(#REF!,#REF!,$L30,#REF!,$M30)*$G30,0)</f>
        <v>0</v>
      </c>
      <c r="BB30" s="74">
        <f>+IFERROR(SUMIFS(#REF!,#REF!,$L30,#REF!,$M30)*$G30,0)</f>
        <v>0</v>
      </c>
      <c r="BC30" s="74">
        <f>+IFERROR(SUMIFS(#REF!,#REF!,$L30,#REF!,$M30)*$G30,0)</f>
        <v>0</v>
      </c>
      <c r="BD30" s="74">
        <f>+IFERROR(SUMIFS(#REF!,#REF!,$L30,#REF!,$M30)*$G30,0)</f>
        <v>0</v>
      </c>
      <c r="BE30" s="74">
        <f>+IFERROR(SUMIFS(#REF!,#REF!,$L30,#REF!,$M30)*$G30,0)</f>
        <v>0</v>
      </c>
      <c r="BF30" s="74">
        <f>+IFERROR(SUMIFS(#REF!,#REF!,$L30,#REF!,$M30)*$G30,0)</f>
        <v>0</v>
      </c>
      <c r="BG30" s="74">
        <f>+IFERROR(SUMIFS(#REF!,#REF!,$L30,#REF!,$M30)*$G30,0)</f>
        <v>0</v>
      </c>
      <c r="BH30" s="74">
        <f>+IFERROR(SUMIFS(#REF!,#REF!,$L30,#REF!,$M30)*$G30,0)</f>
        <v>0</v>
      </c>
      <c r="BI30" s="74">
        <f>+IFERROR(SUMIFS(#REF!,#REF!,$L30,#REF!,$M30)*$G30,0)</f>
        <v>0</v>
      </c>
      <c r="BJ30" s="74">
        <f>+IFERROR(SUMIFS(#REF!,#REF!,$L30,#REF!,$M30)*$G30,0)</f>
        <v>0</v>
      </c>
      <c r="BK30" s="74">
        <f>+IFERROR(SUMIFS(#REF!,#REF!,$L30,#REF!,$M30)*$G30,0)</f>
        <v>0</v>
      </c>
      <c r="BL30" s="74">
        <f>+IFERROR(SUMIFS(#REF!,#REF!,$L30,#REF!,$M30)*$G30,0)</f>
        <v>0</v>
      </c>
      <c r="BM30" s="74">
        <f>+IFERROR(SUMIFS(#REF!,#REF!,$L30,#REF!,$M30)*$G30,0)</f>
        <v>0</v>
      </c>
      <c r="BN30" s="74">
        <f>+IFERROR(SUMIFS(#REF!,#REF!,$L30,#REF!,$M30)*$G30,0)</f>
        <v>0</v>
      </c>
      <c r="BO30" s="74">
        <f>+IFERROR(SUMIFS(#REF!,#REF!,$L30,#REF!,$M30)*$G30,0)</f>
        <v>0</v>
      </c>
      <c r="BP30" s="74">
        <f>+IFERROR(SUMIFS(#REF!,#REF!,$L30,#REF!,$M30)*$G30,0)</f>
        <v>0</v>
      </c>
      <c r="BQ30" s="74">
        <f>+IFERROR(SUMIFS(#REF!,#REF!,$L30,#REF!,$M30)*$G30,0)</f>
        <v>0</v>
      </c>
      <c r="BR30" s="74">
        <f>+IFERROR(SUMIFS(#REF!,#REF!,$L30,#REF!,$M30)*$G30,0)</f>
        <v>0</v>
      </c>
      <c r="BS30" s="74">
        <f>+IFERROR(SUMIFS(#REF!,#REF!,$L30,#REF!,$M30)*$G30,0)</f>
        <v>0</v>
      </c>
      <c r="BT30" s="74">
        <f>+IFERROR(SUMIFS(#REF!,#REF!,$L30,#REF!,$M30)*$G30,0)</f>
        <v>0</v>
      </c>
      <c r="BU30" s="74">
        <f>+IFERROR(SUMIFS(#REF!,#REF!,$L30,#REF!,$M30)*$G30,0)</f>
        <v>0</v>
      </c>
      <c r="BV30" s="74">
        <f>+IFERROR(SUMIFS(#REF!,#REF!,$L30,#REF!,$M30)*$G30,0)</f>
        <v>0</v>
      </c>
      <c r="BW30" s="74">
        <f>+IFERROR(SUMIFS(#REF!,#REF!,$L30,#REF!,$M30)*$G30,0)</f>
        <v>0</v>
      </c>
      <c r="BX30" s="74">
        <f>+IFERROR(SUMIFS(#REF!,#REF!,$L30,#REF!,$M30)*$G30,0)</f>
        <v>0</v>
      </c>
      <c r="BY30" s="74">
        <f>+IFERROR(SUMIFS(#REF!,#REF!,$L30,#REF!,$M30)*$G30,0)</f>
        <v>0</v>
      </c>
      <c r="BZ30" s="74">
        <f>+IFERROR(SUMIFS(#REF!,#REF!,$L30,#REF!,$M30)*$G30,0)</f>
        <v>0</v>
      </c>
    </row>
    <row r="31" spans="1:78">
      <c r="A31" s="86" t="s">
        <v>1197</v>
      </c>
      <c r="F31" t="str">
        <f>+_xlfn.XLOOKUP(L31,'L4'!B:B,'L4'!D:D)</f>
        <v>m</v>
      </c>
      <c r="G31">
        <v>1.03</v>
      </c>
      <c r="J31" t="s">
        <v>1201</v>
      </c>
      <c r="K31" s="84" t="e">
        <f>+SUM(Table81553537394143[[#This Row],[1.10.2023]:[1.12.2028]])/SUM(Table81553537394143[[1.10.2023]:[1.12.2028]])</f>
        <v>#DIV/0!</v>
      </c>
      <c r="L31" s="73" t="s">
        <v>5165</v>
      </c>
      <c r="M31" t="s">
        <v>38</v>
      </c>
      <c r="N31" t="s">
        <v>35</v>
      </c>
      <c r="O31" t="s">
        <v>2608</v>
      </c>
      <c r="P31" s="74">
        <f>+IFERROR(SUMIFS(#REF!,#REF!,$L31,#REF!,$M31)*$G31,0)</f>
        <v>0</v>
      </c>
      <c r="Q31" s="74">
        <f>+IFERROR(SUMIFS(#REF!,#REF!,$L31,#REF!,$M31)*$G31,0)</f>
        <v>0</v>
      </c>
      <c r="R31" s="74">
        <f>+IFERROR(SUMIFS(#REF!,#REF!,$L31,#REF!,$M31)*$G31,0)</f>
        <v>0</v>
      </c>
      <c r="S31" s="74">
        <f>+IFERROR(SUMIFS(#REF!,#REF!,$L31,#REF!,$M31)*$G31,0)</f>
        <v>0</v>
      </c>
      <c r="T31" s="74">
        <f>+IFERROR(SUMIFS(#REF!,#REF!,$L31,#REF!,$M31)*$G31,0)</f>
        <v>0</v>
      </c>
      <c r="U31" s="74">
        <f>+IFERROR(SUMIFS(#REF!,#REF!,$L31,#REF!,$M31)*$G31,0)</f>
        <v>0</v>
      </c>
      <c r="V31" s="74">
        <f>+IFERROR(SUMIFS(#REF!,#REF!,$L31,#REF!,$M31)*$G31,0)</f>
        <v>0</v>
      </c>
      <c r="W31" s="74">
        <f>+IFERROR(SUMIFS(#REF!,#REF!,$L31,#REF!,$M31)*$G31,0)</f>
        <v>0</v>
      </c>
      <c r="X31" s="74">
        <f>+IFERROR(SUMIFS(#REF!,#REF!,$L31,#REF!,$M31)*$G31,0)</f>
        <v>0</v>
      </c>
      <c r="Y31" s="74">
        <f>+IFERROR(SUMIFS(#REF!,#REF!,$L31,#REF!,$M31)*$G31,0)</f>
        <v>0</v>
      </c>
      <c r="Z31" s="74">
        <f>+IFERROR(SUMIFS(#REF!,#REF!,$L31,#REF!,$M31)*$G31,0)</f>
        <v>0</v>
      </c>
      <c r="AA31" s="74">
        <f>+IFERROR(SUMIFS(#REF!,#REF!,$L31,#REF!,$M31)*$G31,0)</f>
        <v>0</v>
      </c>
      <c r="AB31" s="74">
        <f>+IFERROR(SUMIFS(#REF!,#REF!,$L31,#REF!,$M31)*$G31,0)</f>
        <v>0</v>
      </c>
      <c r="AC31" s="74">
        <f>+IFERROR(SUMIFS(#REF!,#REF!,$L31,#REF!,$M31)*$G31,0)</f>
        <v>0</v>
      </c>
      <c r="AD31" s="74">
        <f>+IFERROR(SUMIFS(#REF!,#REF!,$L31,#REF!,$M31)*$G31,0)</f>
        <v>0</v>
      </c>
      <c r="AE31" s="74">
        <f>+IFERROR(SUMIFS(#REF!,#REF!,$L31,#REF!,$M31)*$G31,0)</f>
        <v>0</v>
      </c>
      <c r="AF31" s="74">
        <f>+IFERROR(SUMIFS(#REF!,#REF!,$L31,#REF!,$M31)*$G31,0)</f>
        <v>0</v>
      </c>
      <c r="AG31" s="74">
        <f>+IFERROR(SUMIFS(#REF!,#REF!,$L31,#REF!,$M31)*$G31,0)</f>
        <v>0</v>
      </c>
      <c r="AH31" s="74">
        <f>+IFERROR(SUMIFS(#REF!,#REF!,$L31,#REF!,$M31)*$G31,0)</f>
        <v>0</v>
      </c>
      <c r="AI31" s="74">
        <f>+IFERROR(SUMIFS(#REF!,#REF!,$L31,#REF!,$M31)*$G31,0)</f>
        <v>0</v>
      </c>
      <c r="AJ31" s="74">
        <f>+IFERROR(SUMIFS(#REF!,#REF!,$L31,#REF!,$M31)*$G31,0)</f>
        <v>0</v>
      </c>
      <c r="AK31" s="74">
        <f>+IFERROR(SUMIFS(#REF!,#REF!,$L31,#REF!,$M31)*$G31,0)</f>
        <v>0</v>
      </c>
      <c r="AL31" s="74">
        <f>+IFERROR(SUMIFS(#REF!,#REF!,$L31,#REF!,$M31)*$G31,0)</f>
        <v>0</v>
      </c>
      <c r="AM31" s="74">
        <f>+IFERROR(SUMIFS(#REF!,#REF!,$L31,#REF!,$M31)*$G31,0)</f>
        <v>0</v>
      </c>
      <c r="AN31" s="74">
        <f>+IFERROR(SUMIFS(#REF!,#REF!,$L31,#REF!,$M31)*$G31,0)</f>
        <v>0</v>
      </c>
      <c r="AO31" s="74">
        <f>+IFERROR(SUMIFS(#REF!,#REF!,$L31,#REF!,$M31)*$G31,0)</f>
        <v>0</v>
      </c>
      <c r="AP31" s="74">
        <f>+IFERROR(SUMIFS(#REF!,#REF!,$L31,#REF!,$M31)*$G31,0)</f>
        <v>0</v>
      </c>
      <c r="AQ31" s="74">
        <f>+IFERROR(SUMIFS(#REF!,#REF!,$L31,#REF!,$M31)*$G31,0)</f>
        <v>0</v>
      </c>
      <c r="AR31" s="74">
        <f>+IFERROR(SUMIFS(#REF!,#REF!,$L31,#REF!,$M31)*$G31,0)</f>
        <v>0</v>
      </c>
      <c r="AS31" s="74">
        <f>+IFERROR(SUMIFS(#REF!,#REF!,$L31,#REF!,$M31)*$G31,0)</f>
        <v>0</v>
      </c>
      <c r="AT31" s="74">
        <f>+IFERROR(SUMIFS(#REF!,#REF!,$L31,#REF!,$M31)*$G31,0)</f>
        <v>0</v>
      </c>
      <c r="AU31" s="74">
        <f>+IFERROR(SUMIFS(#REF!,#REF!,$L31,#REF!,$M31)*$G31,0)</f>
        <v>0</v>
      </c>
      <c r="AV31" s="74">
        <f>+IFERROR(SUMIFS(#REF!,#REF!,$L31,#REF!,$M31)*$G31,0)</f>
        <v>0</v>
      </c>
      <c r="AW31" s="74">
        <f>+IFERROR(SUMIFS(#REF!,#REF!,$L31,#REF!,$M31)*$G31,0)</f>
        <v>0</v>
      </c>
      <c r="AX31" s="74">
        <f>+IFERROR(SUMIFS(#REF!,#REF!,$L31,#REF!,$M31)*$G31,0)</f>
        <v>0</v>
      </c>
      <c r="AY31" s="74">
        <f>+IFERROR(SUMIFS(#REF!,#REF!,$L31,#REF!,$M31)*$G31,0)</f>
        <v>0</v>
      </c>
      <c r="AZ31" s="74">
        <f>+IFERROR(SUMIFS(#REF!,#REF!,$L31,#REF!,$M31)*$G31,0)</f>
        <v>0</v>
      </c>
      <c r="BA31" s="74">
        <f>+IFERROR(SUMIFS(#REF!,#REF!,$L31,#REF!,$M31)*$G31,0)</f>
        <v>0</v>
      </c>
      <c r="BB31" s="74">
        <f>+IFERROR(SUMIFS(#REF!,#REF!,$L31,#REF!,$M31)*$G31,0)</f>
        <v>0</v>
      </c>
      <c r="BC31" s="74">
        <f>+IFERROR(SUMIFS(#REF!,#REF!,$L31,#REF!,$M31)*$G31,0)</f>
        <v>0</v>
      </c>
      <c r="BD31" s="74">
        <f>+IFERROR(SUMIFS(#REF!,#REF!,$L31,#REF!,$M31)*$G31,0)</f>
        <v>0</v>
      </c>
      <c r="BE31" s="74">
        <f>+IFERROR(SUMIFS(#REF!,#REF!,$L31,#REF!,$M31)*$G31,0)</f>
        <v>0</v>
      </c>
      <c r="BF31" s="74">
        <f>+IFERROR(SUMIFS(#REF!,#REF!,$L31,#REF!,$M31)*$G31,0)</f>
        <v>0</v>
      </c>
      <c r="BG31" s="74">
        <f>+IFERROR(SUMIFS(#REF!,#REF!,$L31,#REF!,$M31)*$G31,0)</f>
        <v>0</v>
      </c>
      <c r="BH31" s="74">
        <f>+IFERROR(SUMIFS(#REF!,#REF!,$L31,#REF!,$M31)*$G31,0)</f>
        <v>0</v>
      </c>
      <c r="BI31" s="74">
        <f>+IFERROR(SUMIFS(#REF!,#REF!,$L31,#REF!,$M31)*$G31,0)</f>
        <v>0</v>
      </c>
      <c r="BJ31" s="74">
        <f>+IFERROR(SUMIFS(#REF!,#REF!,$L31,#REF!,$M31)*$G31,0)</f>
        <v>0</v>
      </c>
      <c r="BK31" s="74">
        <f>+IFERROR(SUMIFS(#REF!,#REF!,$L31,#REF!,$M31)*$G31,0)</f>
        <v>0</v>
      </c>
      <c r="BL31" s="74">
        <f>+IFERROR(SUMIFS(#REF!,#REF!,$L31,#REF!,$M31)*$G31,0)</f>
        <v>0</v>
      </c>
      <c r="BM31" s="74">
        <f>+IFERROR(SUMIFS(#REF!,#REF!,$L31,#REF!,$M31)*$G31,0)</f>
        <v>0</v>
      </c>
      <c r="BN31" s="74">
        <f>+IFERROR(SUMIFS(#REF!,#REF!,$L31,#REF!,$M31)*$G31,0)</f>
        <v>0</v>
      </c>
      <c r="BO31" s="74">
        <f>+IFERROR(SUMIFS(#REF!,#REF!,$L31,#REF!,$M31)*$G31,0)</f>
        <v>0</v>
      </c>
      <c r="BP31" s="74">
        <f>+IFERROR(SUMIFS(#REF!,#REF!,$L31,#REF!,$M31)*$G31,0)</f>
        <v>0</v>
      </c>
      <c r="BQ31" s="74">
        <f>+IFERROR(SUMIFS(#REF!,#REF!,$L31,#REF!,$M31)*$G31,0)</f>
        <v>0</v>
      </c>
      <c r="BR31" s="74">
        <f>+IFERROR(SUMIFS(#REF!,#REF!,$L31,#REF!,$M31)*$G31,0)</f>
        <v>0</v>
      </c>
      <c r="BS31" s="74">
        <f>+IFERROR(SUMIFS(#REF!,#REF!,$L31,#REF!,$M31)*$G31,0)</f>
        <v>0</v>
      </c>
      <c r="BT31" s="74">
        <f>+IFERROR(SUMIFS(#REF!,#REF!,$L31,#REF!,$M31)*$G31,0)</f>
        <v>0</v>
      </c>
      <c r="BU31" s="74">
        <f>+IFERROR(SUMIFS(#REF!,#REF!,$L31,#REF!,$M31)*$G31,0)</f>
        <v>0</v>
      </c>
      <c r="BV31" s="74">
        <f>+IFERROR(SUMIFS(#REF!,#REF!,$L31,#REF!,$M31)*$G31,0)</f>
        <v>0</v>
      </c>
      <c r="BW31" s="74">
        <f>+IFERROR(SUMIFS(#REF!,#REF!,$L31,#REF!,$M31)*$G31,0)</f>
        <v>0</v>
      </c>
      <c r="BX31" s="74">
        <f>+IFERROR(SUMIFS(#REF!,#REF!,$L31,#REF!,$M31)*$G31,0)</f>
        <v>0</v>
      </c>
      <c r="BY31" s="74">
        <f>+IFERROR(SUMIFS(#REF!,#REF!,$L31,#REF!,$M31)*$G31,0)</f>
        <v>0</v>
      </c>
      <c r="BZ31" s="74">
        <f>+IFERROR(SUMIFS(#REF!,#REF!,$L31,#REF!,$M31)*$G31,0)</f>
        <v>0</v>
      </c>
    </row>
    <row r="32" spans="1:78">
      <c r="A32" s="86" t="s">
        <v>1197</v>
      </c>
      <c r="F32" t="str">
        <f>+_xlfn.XLOOKUP(L32,'L4'!B:B,'L4'!D:D)</f>
        <v>m</v>
      </c>
      <c r="G32">
        <v>1.03</v>
      </c>
      <c r="J32" t="s">
        <v>1203</v>
      </c>
      <c r="K32" s="84" t="e">
        <f>+SUM(Table81553537394143[[#This Row],[1.10.2023]:[1.12.2028]])/SUM(Table81553537394143[[1.10.2023]:[1.12.2028]])</f>
        <v>#DIV/0!</v>
      </c>
      <c r="L32" s="73" t="s">
        <v>5166</v>
      </c>
      <c r="M32" t="s">
        <v>38</v>
      </c>
      <c r="N32" t="s">
        <v>35</v>
      </c>
      <c r="O32" t="s">
        <v>2608</v>
      </c>
      <c r="P32" s="74">
        <f>+IFERROR(SUMIFS(#REF!,#REF!,$L32,#REF!,$M32)*$G32,0)</f>
        <v>0</v>
      </c>
      <c r="Q32" s="74">
        <f>+IFERROR(SUMIFS(#REF!,#REF!,$L32,#REF!,$M32)*$G32,0)</f>
        <v>0</v>
      </c>
      <c r="R32" s="74">
        <f>+IFERROR(SUMIFS(#REF!,#REF!,$L32,#REF!,$M32)*$G32,0)</f>
        <v>0</v>
      </c>
      <c r="S32" s="74">
        <f>+IFERROR(SUMIFS(#REF!,#REF!,$L32,#REF!,$M32)*$G32,0)</f>
        <v>0</v>
      </c>
      <c r="T32" s="74">
        <f>+IFERROR(SUMIFS(#REF!,#REF!,$L32,#REF!,$M32)*$G32,0)</f>
        <v>0</v>
      </c>
      <c r="U32" s="74">
        <f>+IFERROR(SUMIFS(#REF!,#REF!,$L32,#REF!,$M32)*$G32,0)</f>
        <v>0</v>
      </c>
      <c r="V32" s="74">
        <f>+IFERROR(SUMIFS(#REF!,#REF!,$L32,#REF!,$M32)*$G32,0)</f>
        <v>0</v>
      </c>
      <c r="W32" s="74">
        <f>+IFERROR(SUMIFS(#REF!,#REF!,$L32,#REF!,$M32)*$G32,0)</f>
        <v>0</v>
      </c>
      <c r="X32" s="74">
        <f>+IFERROR(SUMIFS(#REF!,#REF!,$L32,#REF!,$M32)*$G32,0)</f>
        <v>0</v>
      </c>
      <c r="Y32" s="74">
        <f>+IFERROR(SUMIFS(#REF!,#REF!,$L32,#REF!,$M32)*$G32,0)</f>
        <v>0</v>
      </c>
      <c r="Z32" s="74">
        <f>+IFERROR(SUMIFS(#REF!,#REF!,$L32,#REF!,$M32)*$G32,0)</f>
        <v>0</v>
      </c>
      <c r="AA32" s="74">
        <f>+IFERROR(SUMIFS(#REF!,#REF!,$L32,#REF!,$M32)*$G32,0)</f>
        <v>0</v>
      </c>
      <c r="AB32" s="74">
        <f>+IFERROR(SUMIFS(#REF!,#REF!,$L32,#REF!,$M32)*$G32,0)</f>
        <v>0</v>
      </c>
      <c r="AC32" s="74">
        <f>+IFERROR(SUMIFS(#REF!,#REF!,$L32,#REF!,$M32)*$G32,0)</f>
        <v>0</v>
      </c>
      <c r="AD32" s="74">
        <f>+IFERROR(SUMIFS(#REF!,#REF!,$L32,#REF!,$M32)*$G32,0)</f>
        <v>0</v>
      </c>
      <c r="AE32" s="74">
        <f>+IFERROR(SUMIFS(#REF!,#REF!,$L32,#REF!,$M32)*$G32,0)</f>
        <v>0</v>
      </c>
      <c r="AF32" s="74">
        <f>+IFERROR(SUMIFS(#REF!,#REF!,$L32,#REF!,$M32)*$G32,0)</f>
        <v>0</v>
      </c>
      <c r="AG32" s="74">
        <f>+IFERROR(SUMIFS(#REF!,#REF!,$L32,#REF!,$M32)*$G32,0)</f>
        <v>0</v>
      </c>
      <c r="AH32" s="74">
        <f>+IFERROR(SUMIFS(#REF!,#REF!,$L32,#REF!,$M32)*$G32,0)</f>
        <v>0</v>
      </c>
      <c r="AI32" s="74">
        <f>+IFERROR(SUMIFS(#REF!,#REF!,$L32,#REF!,$M32)*$G32,0)</f>
        <v>0</v>
      </c>
      <c r="AJ32" s="74">
        <f>+IFERROR(SUMIFS(#REF!,#REF!,$L32,#REF!,$M32)*$G32,0)</f>
        <v>0</v>
      </c>
      <c r="AK32" s="74">
        <f>+IFERROR(SUMIFS(#REF!,#REF!,$L32,#REF!,$M32)*$G32,0)</f>
        <v>0</v>
      </c>
      <c r="AL32" s="74">
        <f>+IFERROR(SUMIFS(#REF!,#REF!,$L32,#REF!,$M32)*$G32,0)</f>
        <v>0</v>
      </c>
      <c r="AM32" s="74">
        <f>+IFERROR(SUMIFS(#REF!,#REF!,$L32,#REF!,$M32)*$G32,0)</f>
        <v>0</v>
      </c>
      <c r="AN32" s="74">
        <f>+IFERROR(SUMIFS(#REF!,#REF!,$L32,#REF!,$M32)*$G32,0)</f>
        <v>0</v>
      </c>
      <c r="AO32" s="74">
        <f>+IFERROR(SUMIFS(#REF!,#REF!,$L32,#REF!,$M32)*$G32,0)</f>
        <v>0</v>
      </c>
      <c r="AP32" s="74">
        <f>+IFERROR(SUMIFS(#REF!,#REF!,$L32,#REF!,$M32)*$G32,0)</f>
        <v>0</v>
      </c>
      <c r="AQ32" s="74">
        <f>+IFERROR(SUMIFS(#REF!,#REF!,$L32,#REF!,$M32)*$G32,0)</f>
        <v>0</v>
      </c>
      <c r="AR32" s="74">
        <f>+IFERROR(SUMIFS(#REF!,#REF!,$L32,#REF!,$M32)*$G32,0)</f>
        <v>0</v>
      </c>
      <c r="AS32" s="74">
        <f>+IFERROR(SUMIFS(#REF!,#REF!,$L32,#REF!,$M32)*$G32,0)</f>
        <v>0</v>
      </c>
      <c r="AT32" s="74">
        <f>+IFERROR(SUMIFS(#REF!,#REF!,$L32,#REF!,$M32)*$G32,0)</f>
        <v>0</v>
      </c>
      <c r="AU32" s="74">
        <f>+IFERROR(SUMIFS(#REF!,#REF!,$L32,#REF!,$M32)*$G32,0)</f>
        <v>0</v>
      </c>
      <c r="AV32" s="74">
        <f>+IFERROR(SUMIFS(#REF!,#REF!,$L32,#REF!,$M32)*$G32,0)</f>
        <v>0</v>
      </c>
      <c r="AW32" s="74">
        <f>+IFERROR(SUMIFS(#REF!,#REF!,$L32,#REF!,$M32)*$G32,0)</f>
        <v>0</v>
      </c>
      <c r="AX32" s="74">
        <f>+IFERROR(SUMIFS(#REF!,#REF!,$L32,#REF!,$M32)*$G32,0)</f>
        <v>0</v>
      </c>
      <c r="AY32" s="74">
        <f>+IFERROR(SUMIFS(#REF!,#REF!,$L32,#REF!,$M32)*$G32,0)</f>
        <v>0</v>
      </c>
      <c r="AZ32" s="74">
        <f>+IFERROR(SUMIFS(#REF!,#REF!,$L32,#REF!,$M32)*$G32,0)</f>
        <v>0</v>
      </c>
      <c r="BA32" s="74">
        <f>+IFERROR(SUMIFS(#REF!,#REF!,$L32,#REF!,$M32)*$G32,0)</f>
        <v>0</v>
      </c>
      <c r="BB32" s="74">
        <f>+IFERROR(SUMIFS(#REF!,#REF!,$L32,#REF!,$M32)*$G32,0)</f>
        <v>0</v>
      </c>
      <c r="BC32" s="74">
        <f>+IFERROR(SUMIFS(#REF!,#REF!,$L32,#REF!,$M32)*$G32,0)</f>
        <v>0</v>
      </c>
      <c r="BD32" s="74">
        <f>+IFERROR(SUMIFS(#REF!,#REF!,$L32,#REF!,$M32)*$G32,0)</f>
        <v>0</v>
      </c>
      <c r="BE32" s="74">
        <f>+IFERROR(SUMIFS(#REF!,#REF!,$L32,#REF!,$M32)*$G32,0)</f>
        <v>0</v>
      </c>
      <c r="BF32" s="74">
        <f>+IFERROR(SUMIFS(#REF!,#REF!,$L32,#REF!,$M32)*$G32,0)</f>
        <v>0</v>
      </c>
      <c r="BG32" s="74">
        <f>+IFERROR(SUMIFS(#REF!,#REF!,$L32,#REF!,$M32)*$G32,0)</f>
        <v>0</v>
      </c>
      <c r="BH32" s="74">
        <f>+IFERROR(SUMIFS(#REF!,#REF!,$L32,#REF!,$M32)*$G32,0)</f>
        <v>0</v>
      </c>
      <c r="BI32" s="74">
        <f>+IFERROR(SUMIFS(#REF!,#REF!,$L32,#REF!,$M32)*$G32,0)</f>
        <v>0</v>
      </c>
      <c r="BJ32" s="74">
        <f>+IFERROR(SUMIFS(#REF!,#REF!,$L32,#REF!,$M32)*$G32,0)</f>
        <v>0</v>
      </c>
      <c r="BK32" s="74">
        <f>+IFERROR(SUMIFS(#REF!,#REF!,$L32,#REF!,$M32)*$G32,0)</f>
        <v>0</v>
      </c>
      <c r="BL32" s="74">
        <f>+IFERROR(SUMIFS(#REF!,#REF!,$L32,#REF!,$M32)*$G32,0)</f>
        <v>0</v>
      </c>
      <c r="BM32" s="74">
        <f>+IFERROR(SUMIFS(#REF!,#REF!,$L32,#REF!,$M32)*$G32,0)</f>
        <v>0</v>
      </c>
      <c r="BN32" s="74">
        <f>+IFERROR(SUMIFS(#REF!,#REF!,$L32,#REF!,$M32)*$G32,0)</f>
        <v>0</v>
      </c>
      <c r="BO32" s="74">
        <f>+IFERROR(SUMIFS(#REF!,#REF!,$L32,#REF!,$M32)*$G32,0)</f>
        <v>0</v>
      </c>
      <c r="BP32" s="74">
        <f>+IFERROR(SUMIFS(#REF!,#REF!,$L32,#REF!,$M32)*$G32,0)</f>
        <v>0</v>
      </c>
      <c r="BQ32" s="74">
        <f>+IFERROR(SUMIFS(#REF!,#REF!,$L32,#REF!,$M32)*$G32,0)</f>
        <v>0</v>
      </c>
      <c r="BR32" s="74">
        <f>+IFERROR(SUMIFS(#REF!,#REF!,$L32,#REF!,$M32)*$G32,0)</f>
        <v>0</v>
      </c>
      <c r="BS32" s="74">
        <f>+IFERROR(SUMIFS(#REF!,#REF!,$L32,#REF!,$M32)*$G32,0)</f>
        <v>0</v>
      </c>
      <c r="BT32" s="74">
        <f>+IFERROR(SUMIFS(#REF!,#REF!,$L32,#REF!,$M32)*$G32,0)</f>
        <v>0</v>
      </c>
      <c r="BU32" s="74">
        <f>+IFERROR(SUMIFS(#REF!,#REF!,$L32,#REF!,$M32)*$G32,0)</f>
        <v>0</v>
      </c>
      <c r="BV32" s="74">
        <f>+IFERROR(SUMIFS(#REF!,#REF!,$L32,#REF!,$M32)*$G32,0)</f>
        <v>0</v>
      </c>
      <c r="BW32" s="74">
        <f>+IFERROR(SUMIFS(#REF!,#REF!,$L32,#REF!,$M32)*$G32,0)</f>
        <v>0</v>
      </c>
      <c r="BX32" s="74">
        <f>+IFERROR(SUMIFS(#REF!,#REF!,$L32,#REF!,$M32)*$G32,0)</f>
        <v>0</v>
      </c>
      <c r="BY32" s="74">
        <f>+IFERROR(SUMIFS(#REF!,#REF!,$L32,#REF!,$M32)*$G32,0)</f>
        <v>0</v>
      </c>
      <c r="BZ32" s="74">
        <f>+IFERROR(SUMIFS(#REF!,#REF!,$L32,#REF!,$M32)*$G32,0)</f>
        <v>0</v>
      </c>
    </row>
    <row r="33" spans="1:78">
      <c r="A33" s="86" t="s">
        <v>1197</v>
      </c>
      <c r="F33" t="str">
        <f>+_xlfn.XLOOKUP(L33,'L4'!B:B,'L4'!D:D)</f>
        <v>m</v>
      </c>
      <c r="G33">
        <v>1.03</v>
      </c>
      <c r="J33" t="s">
        <v>1204</v>
      </c>
      <c r="K33" s="84" t="e">
        <f>+SUM(Table81553537394143[[#This Row],[1.10.2023]:[1.12.2028]])/SUM(Table81553537394143[[1.10.2023]:[1.12.2028]])</f>
        <v>#DIV/0!</v>
      </c>
      <c r="L33" s="73" t="s">
        <v>5168</v>
      </c>
      <c r="M33" t="s">
        <v>38</v>
      </c>
      <c r="N33" t="s">
        <v>35</v>
      </c>
      <c r="O33" t="s">
        <v>2608</v>
      </c>
      <c r="P33" s="74">
        <f>+IFERROR(SUMIFS(#REF!,#REF!,$L33,#REF!,$M33)*$G33,0)</f>
        <v>0</v>
      </c>
      <c r="Q33" s="74">
        <f>+IFERROR(SUMIFS(#REF!,#REF!,$L33,#REF!,$M33)*$G33,0)</f>
        <v>0</v>
      </c>
      <c r="R33" s="74">
        <f>+IFERROR(SUMIFS(#REF!,#REF!,$L33,#REF!,$M33)*$G33,0)</f>
        <v>0</v>
      </c>
      <c r="S33" s="74">
        <f>+IFERROR(SUMIFS(#REF!,#REF!,$L33,#REF!,$M33)*$G33,0)</f>
        <v>0</v>
      </c>
      <c r="T33" s="74">
        <f>+IFERROR(SUMIFS(#REF!,#REF!,$L33,#REF!,$M33)*$G33,0)</f>
        <v>0</v>
      </c>
      <c r="U33" s="74">
        <f>+IFERROR(SUMIFS(#REF!,#REF!,$L33,#REF!,$M33)*$G33,0)</f>
        <v>0</v>
      </c>
      <c r="V33" s="74">
        <f>+IFERROR(SUMIFS(#REF!,#REF!,$L33,#REF!,$M33)*$G33,0)</f>
        <v>0</v>
      </c>
      <c r="W33" s="74">
        <f>+IFERROR(SUMIFS(#REF!,#REF!,$L33,#REF!,$M33)*$G33,0)</f>
        <v>0</v>
      </c>
      <c r="X33" s="74">
        <f>+IFERROR(SUMIFS(#REF!,#REF!,$L33,#REF!,$M33)*$G33,0)</f>
        <v>0</v>
      </c>
      <c r="Y33" s="74">
        <f>+IFERROR(SUMIFS(#REF!,#REF!,$L33,#REF!,$M33)*$G33,0)</f>
        <v>0</v>
      </c>
      <c r="Z33" s="74">
        <f>+IFERROR(SUMIFS(#REF!,#REF!,$L33,#REF!,$M33)*$G33,0)</f>
        <v>0</v>
      </c>
      <c r="AA33" s="74">
        <f>+IFERROR(SUMIFS(#REF!,#REF!,$L33,#REF!,$M33)*$G33,0)</f>
        <v>0</v>
      </c>
      <c r="AB33" s="74">
        <f>+IFERROR(SUMIFS(#REF!,#REF!,$L33,#REF!,$M33)*$G33,0)</f>
        <v>0</v>
      </c>
      <c r="AC33" s="74">
        <f>+IFERROR(SUMIFS(#REF!,#REF!,$L33,#REF!,$M33)*$G33,0)</f>
        <v>0</v>
      </c>
      <c r="AD33" s="74">
        <f>+IFERROR(SUMIFS(#REF!,#REF!,$L33,#REF!,$M33)*$G33,0)</f>
        <v>0</v>
      </c>
      <c r="AE33" s="74">
        <f>+IFERROR(SUMIFS(#REF!,#REF!,$L33,#REF!,$M33)*$G33,0)</f>
        <v>0</v>
      </c>
      <c r="AF33" s="74">
        <f>+IFERROR(SUMIFS(#REF!,#REF!,$L33,#REF!,$M33)*$G33,0)</f>
        <v>0</v>
      </c>
      <c r="AG33" s="74">
        <f>+IFERROR(SUMIFS(#REF!,#REF!,$L33,#REF!,$M33)*$G33,0)</f>
        <v>0</v>
      </c>
      <c r="AH33" s="74">
        <f>+IFERROR(SUMIFS(#REF!,#REF!,$L33,#REF!,$M33)*$G33,0)</f>
        <v>0</v>
      </c>
      <c r="AI33" s="74">
        <f>+IFERROR(SUMIFS(#REF!,#REF!,$L33,#REF!,$M33)*$G33,0)</f>
        <v>0</v>
      </c>
      <c r="AJ33" s="74">
        <f>+IFERROR(SUMIFS(#REF!,#REF!,$L33,#REF!,$M33)*$G33,0)</f>
        <v>0</v>
      </c>
      <c r="AK33" s="74">
        <f>+IFERROR(SUMIFS(#REF!,#REF!,$L33,#REF!,$M33)*$G33,0)</f>
        <v>0</v>
      </c>
      <c r="AL33" s="74">
        <f>+IFERROR(SUMIFS(#REF!,#REF!,$L33,#REF!,$M33)*$G33,0)</f>
        <v>0</v>
      </c>
      <c r="AM33" s="74">
        <f>+IFERROR(SUMIFS(#REF!,#REF!,$L33,#REF!,$M33)*$G33,0)</f>
        <v>0</v>
      </c>
      <c r="AN33" s="74">
        <f>+IFERROR(SUMIFS(#REF!,#REF!,$L33,#REF!,$M33)*$G33,0)</f>
        <v>0</v>
      </c>
      <c r="AO33" s="74">
        <f>+IFERROR(SUMIFS(#REF!,#REF!,$L33,#REF!,$M33)*$G33,0)</f>
        <v>0</v>
      </c>
      <c r="AP33" s="74">
        <f>+IFERROR(SUMIFS(#REF!,#REF!,$L33,#REF!,$M33)*$G33,0)</f>
        <v>0</v>
      </c>
      <c r="AQ33" s="74">
        <f>+IFERROR(SUMIFS(#REF!,#REF!,$L33,#REF!,$M33)*$G33,0)</f>
        <v>0</v>
      </c>
      <c r="AR33" s="74">
        <f>+IFERROR(SUMIFS(#REF!,#REF!,$L33,#REF!,$M33)*$G33,0)</f>
        <v>0</v>
      </c>
      <c r="AS33" s="74">
        <f>+IFERROR(SUMIFS(#REF!,#REF!,$L33,#REF!,$M33)*$G33,0)</f>
        <v>0</v>
      </c>
      <c r="AT33" s="74">
        <f>+IFERROR(SUMIFS(#REF!,#REF!,$L33,#REF!,$M33)*$G33,0)</f>
        <v>0</v>
      </c>
      <c r="AU33" s="74">
        <f>+IFERROR(SUMIFS(#REF!,#REF!,$L33,#REF!,$M33)*$G33,0)</f>
        <v>0</v>
      </c>
      <c r="AV33" s="74">
        <f>+IFERROR(SUMIFS(#REF!,#REF!,$L33,#REF!,$M33)*$G33,0)</f>
        <v>0</v>
      </c>
      <c r="AW33" s="74">
        <f>+IFERROR(SUMIFS(#REF!,#REF!,$L33,#REF!,$M33)*$G33,0)</f>
        <v>0</v>
      </c>
      <c r="AX33" s="74">
        <f>+IFERROR(SUMIFS(#REF!,#REF!,$L33,#REF!,$M33)*$G33,0)</f>
        <v>0</v>
      </c>
      <c r="AY33" s="74">
        <f>+IFERROR(SUMIFS(#REF!,#REF!,$L33,#REF!,$M33)*$G33,0)</f>
        <v>0</v>
      </c>
      <c r="AZ33" s="74">
        <f>+IFERROR(SUMIFS(#REF!,#REF!,$L33,#REF!,$M33)*$G33,0)</f>
        <v>0</v>
      </c>
      <c r="BA33" s="74">
        <f>+IFERROR(SUMIFS(#REF!,#REF!,$L33,#REF!,$M33)*$G33,0)</f>
        <v>0</v>
      </c>
      <c r="BB33" s="74">
        <f>+IFERROR(SUMIFS(#REF!,#REF!,$L33,#REF!,$M33)*$G33,0)</f>
        <v>0</v>
      </c>
      <c r="BC33" s="74">
        <f>+IFERROR(SUMIFS(#REF!,#REF!,$L33,#REF!,$M33)*$G33,0)</f>
        <v>0</v>
      </c>
      <c r="BD33" s="74">
        <f>+IFERROR(SUMIFS(#REF!,#REF!,$L33,#REF!,$M33)*$G33,0)</f>
        <v>0</v>
      </c>
      <c r="BE33" s="74">
        <f>+IFERROR(SUMIFS(#REF!,#REF!,$L33,#REF!,$M33)*$G33,0)</f>
        <v>0</v>
      </c>
      <c r="BF33" s="74">
        <f>+IFERROR(SUMIFS(#REF!,#REF!,$L33,#REF!,$M33)*$G33,0)</f>
        <v>0</v>
      </c>
      <c r="BG33" s="74">
        <f>+IFERROR(SUMIFS(#REF!,#REF!,$L33,#REF!,$M33)*$G33,0)</f>
        <v>0</v>
      </c>
      <c r="BH33" s="74">
        <f>+IFERROR(SUMIFS(#REF!,#REF!,$L33,#REF!,$M33)*$G33,0)</f>
        <v>0</v>
      </c>
      <c r="BI33" s="74">
        <f>+IFERROR(SUMIFS(#REF!,#REF!,$L33,#REF!,$M33)*$G33,0)</f>
        <v>0</v>
      </c>
      <c r="BJ33" s="74">
        <f>+IFERROR(SUMIFS(#REF!,#REF!,$L33,#REF!,$M33)*$G33,0)</f>
        <v>0</v>
      </c>
      <c r="BK33" s="74">
        <f>+IFERROR(SUMIFS(#REF!,#REF!,$L33,#REF!,$M33)*$G33,0)</f>
        <v>0</v>
      </c>
      <c r="BL33" s="74">
        <f>+IFERROR(SUMIFS(#REF!,#REF!,$L33,#REF!,$M33)*$G33,0)</f>
        <v>0</v>
      </c>
      <c r="BM33" s="74">
        <f>+IFERROR(SUMIFS(#REF!,#REF!,$L33,#REF!,$M33)*$G33,0)</f>
        <v>0</v>
      </c>
      <c r="BN33" s="74">
        <f>+IFERROR(SUMIFS(#REF!,#REF!,$L33,#REF!,$M33)*$G33,0)</f>
        <v>0</v>
      </c>
      <c r="BO33" s="74">
        <f>+IFERROR(SUMIFS(#REF!,#REF!,$L33,#REF!,$M33)*$G33,0)</f>
        <v>0</v>
      </c>
      <c r="BP33" s="74">
        <f>+IFERROR(SUMIFS(#REF!,#REF!,$L33,#REF!,$M33)*$G33,0)</f>
        <v>0</v>
      </c>
      <c r="BQ33" s="74">
        <f>+IFERROR(SUMIFS(#REF!,#REF!,$L33,#REF!,$M33)*$G33,0)</f>
        <v>0</v>
      </c>
      <c r="BR33" s="74">
        <f>+IFERROR(SUMIFS(#REF!,#REF!,$L33,#REF!,$M33)*$G33,0)</f>
        <v>0</v>
      </c>
      <c r="BS33" s="74">
        <f>+IFERROR(SUMIFS(#REF!,#REF!,$L33,#REF!,$M33)*$G33,0)</f>
        <v>0</v>
      </c>
      <c r="BT33" s="74">
        <f>+IFERROR(SUMIFS(#REF!,#REF!,$L33,#REF!,$M33)*$G33,0)</f>
        <v>0</v>
      </c>
      <c r="BU33" s="74">
        <f>+IFERROR(SUMIFS(#REF!,#REF!,$L33,#REF!,$M33)*$G33,0)</f>
        <v>0</v>
      </c>
      <c r="BV33" s="74">
        <f>+IFERROR(SUMIFS(#REF!,#REF!,$L33,#REF!,$M33)*$G33,0)</f>
        <v>0</v>
      </c>
      <c r="BW33" s="74">
        <f>+IFERROR(SUMIFS(#REF!,#REF!,$L33,#REF!,$M33)*$G33,0)</f>
        <v>0</v>
      </c>
      <c r="BX33" s="74">
        <f>+IFERROR(SUMIFS(#REF!,#REF!,$L33,#REF!,$M33)*$G33,0)</f>
        <v>0</v>
      </c>
      <c r="BY33" s="74">
        <f>+IFERROR(SUMIFS(#REF!,#REF!,$L33,#REF!,$M33)*$G33,0)</f>
        <v>0</v>
      </c>
      <c r="BZ33" s="74">
        <f>+IFERROR(SUMIFS(#REF!,#REF!,$L33,#REF!,$M33)*$G33,0)</f>
        <v>0</v>
      </c>
    </row>
    <row r="34" spans="1:78">
      <c r="A34" s="86" t="s">
        <v>1197</v>
      </c>
      <c r="F34" t="str">
        <f>+_xlfn.XLOOKUP(L34,'L4'!B:B,'L4'!D:D)</f>
        <v>m</v>
      </c>
      <c r="G34">
        <v>1.03</v>
      </c>
      <c r="J34" t="s">
        <v>1205</v>
      </c>
      <c r="K34" s="84" t="e">
        <f>+SUM(Table81553537394143[[#This Row],[1.10.2023]:[1.12.2028]])/SUM(Table81553537394143[[1.10.2023]:[1.12.2028]])</f>
        <v>#DIV/0!</v>
      </c>
      <c r="L34" s="73" t="s">
        <v>5169</v>
      </c>
      <c r="M34" t="s">
        <v>38</v>
      </c>
      <c r="N34" t="s">
        <v>35</v>
      </c>
      <c r="O34" t="s">
        <v>2608</v>
      </c>
      <c r="P34" s="74">
        <f>+IFERROR(SUMIFS(#REF!,#REF!,$L34,#REF!,$M34)*$G34,0)</f>
        <v>0</v>
      </c>
      <c r="Q34" s="74">
        <f>+IFERROR(SUMIFS(#REF!,#REF!,$L34,#REF!,$M34)*$G34,0)</f>
        <v>0</v>
      </c>
      <c r="R34" s="74">
        <f>+IFERROR(SUMIFS(#REF!,#REF!,$L34,#REF!,$M34)*$G34,0)</f>
        <v>0</v>
      </c>
      <c r="S34" s="74">
        <f>+IFERROR(SUMIFS(#REF!,#REF!,$L34,#REF!,$M34)*$G34,0)</f>
        <v>0</v>
      </c>
      <c r="T34" s="74">
        <f>+IFERROR(SUMIFS(#REF!,#REF!,$L34,#REF!,$M34)*$G34,0)</f>
        <v>0</v>
      </c>
      <c r="U34" s="74">
        <f>+IFERROR(SUMIFS(#REF!,#REF!,$L34,#REF!,$M34)*$G34,0)</f>
        <v>0</v>
      </c>
      <c r="V34" s="74">
        <f>+IFERROR(SUMIFS(#REF!,#REF!,$L34,#REF!,$M34)*$G34,0)</f>
        <v>0</v>
      </c>
      <c r="W34" s="74">
        <f>+IFERROR(SUMIFS(#REF!,#REF!,$L34,#REF!,$M34)*$G34,0)</f>
        <v>0</v>
      </c>
      <c r="X34" s="74">
        <f>+IFERROR(SUMIFS(#REF!,#REF!,$L34,#REF!,$M34)*$G34,0)</f>
        <v>0</v>
      </c>
      <c r="Y34" s="74">
        <f>+IFERROR(SUMIFS(#REF!,#REF!,$L34,#REF!,$M34)*$G34,0)</f>
        <v>0</v>
      </c>
      <c r="Z34" s="74">
        <f>+IFERROR(SUMIFS(#REF!,#REF!,$L34,#REF!,$M34)*$G34,0)</f>
        <v>0</v>
      </c>
      <c r="AA34" s="74">
        <f>+IFERROR(SUMIFS(#REF!,#REF!,$L34,#REF!,$M34)*$G34,0)</f>
        <v>0</v>
      </c>
      <c r="AB34" s="74">
        <f>+IFERROR(SUMIFS(#REF!,#REF!,$L34,#REF!,$M34)*$G34,0)</f>
        <v>0</v>
      </c>
      <c r="AC34" s="74">
        <f>+IFERROR(SUMIFS(#REF!,#REF!,$L34,#REF!,$M34)*$G34,0)</f>
        <v>0</v>
      </c>
      <c r="AD34" s="74">
        <f>+IFERROR(SUMIFS(#REF!,#REF!,$L34,#REF!,$M34)*$G34,0)</f>
        <v>0</v>
      </c>
      <c r="AE34" s="74">
        <f>+IFERROR(SUMIFS(#REF!,#REF!,$L34,#REF!,$M34)*$G34,0)</f>
        <v>0</v>
      </c>
      <c r="AF34" s="74">
        <f>+IFERROR(SUMIFS(#REF!,#REF!,$L34,#REF!,$M34)*$G34,0)</f>
        <v>0</v>
      </c>
      <c r="AG34" s="74">
        <f>+IFERROR(SUMIFS(#REF!,#REF!,$L34,#REF!,$M34)*$G34,0)</f>
        <v>0</v>
      </c>
      <c r="AH34" s="74">
        <f>+IFERROR(SUMIFS(#REF!,#REF!,$L34,#REF!,$M34)*$G34,0)</f>
        <v>0</v>
      </c>
      <c r="AI34" s="74">
        <f>+IFERROR(SUMIFS(#REF!,#REF!,$L34,#REF!,$M34)*$G34,0)</f>
        <v>0</v>
      </c>
      <c r="AJ34" s="74">
        <f>+IFERROR(SUMIFS(#REF!,#REF!,$L34,#REF!,$M34)*$G34,0)</f>
        <v>0</v>
      </c>
      <c r="AK34" s="74">
        <f>+IFERROR(SUMIFS(#REF!,#REF!,$L34,#REF!,$M34)*$G34,0)</f>
        <v>0</v>
      </c>
      <c r="AL34" s="74">
        <f>+IFERROR(SUMIFS(#REF!,#REF!,$L34,#REF!,$M34)*$G34,0)</f>
        <v>0</v>
      </c>
      <c r="AM34" s="74">
        <f>+IFERROR(SUMIFS(#REF!,#REF!,$L34,#REF!,$M34)*$G34,0)</f>
        <v>0</v>
      </c>
      <c r="AN34" s="74">
        <f>+IFERROR(SUMIFS(#REF!,#REF!,$L34,#REF!,$M34)*$G34,0)</f>
        <v>0</v>
      </c>
      <c r="AO34" s="74">
        <f>+IFERROR(SUMIFS(#REF!,#REF!,$L34,#REF!,$M34)*$G34,0)</f>
        <v>0</v>
      </c>
      <c r="AP34" s="74">
        <f>+IFERROR(SUMIFS(#REF!,#REF!,$L34,#REF!,$M34)*$G34,0)</f>
        <v>0</v>
      </c>
      <c r="AQ34" s="74">
        <f>+IFERROR(SUMIFS(#REF!,#REF!,$L34,#REF!,$M34)*$G34,0)</f>
        <v>0</v>
      </c>
      <c r="AR34" s="74">
        <f>+IFERROR(SUMIFS(#REF!,#REF!,$L34,#REF!,$M34)*$G34,0)</f>
        <v>0</v>
      </c>
      <c r="AS34" s="74">
        <f>+IFERROR(SUMIFS(#REF!,#REF!,$L34,#REF!,$M34)*$G34,0)</f>
        <v>0</v>
      </c>
      <c r="AT34" s="74">
        <f>+IFERROR(SUMIFS(#REF!,#REF!,$L34,#REF!,$M34)*$G34,0)</f>
        <v>0</v>
      </c>
      <c r="AU34" s="74">
        <f>+IFERROR(SUMIFS(#REF!,#REF!,$L34,#REF!,$M34)*$G34,0)</f>
        <v>0</v>
      </c>
      <c r="AV34" s="74">
        <f>+IFERROR(SUMIFS(#REF!,#REF!,$L34,#REF!,$M34)*$G34,0)</f>
        <v>0</v>
      </c>
      <c r="AW34" s="74">
        <f>+IFERROR(SUMIFS(#REF!,#REF!,$L34,#REF!,$M34)*$G34,0)</f>
        <v>0</v>
      </c>
      <c r="AX34" s="74">
        <f>+IFERROR(SUMIFS(#REF!,#REF!,$L34,#REF!,$M34)*$G34,0)</f>
        <v>0</v>
      </c>
      <c r="AY34" s="74">
        <f>+IFERROR(SUMIFS(#REF!,#REF!,$L34,#REF!,$M34)*$G34,0)</f>
        <v>0</v>
      </c>
      <c r="AZ34" s="74">
        <f>+IFERROR(SUMIFS(#REF!,#REF!,$L34,#REF!,$M34)*$G34,0)</f>
        <v>0</v>
      </c>
      <c r="BA34" s="74">
        <f>+IFERROR(SUMIFS(#REF!,#REF!,$L34,#REF!,$M34)*$G34,0)</f>
        <v>0</v>
      </c>
      <c r="BB34" s="74">
        <f>+IFERROR(SUMIFS(#REF!,#REF!,$L34,#REF!,$M34)*$G34,0)</f>
        <v>0</v>
      </c>
      <c r="BC34" s="74">
        <f>+IFERROR(SUMIFS(#REF!,#REF!,$L34,#REF!,$M34)*$G34,0)</f>
        <v>0</v>
      </c>
      <c r="BD34" s="74">
        <f>+IFERROR(SUMIFS(#REF!,#REF!,$L34,#REF!,$M34)*$G34,0)</f>
        <v>0</v>
      </c>
      <c r="BE34" s="74">
        <f>+IFERROR(SUMIFS(#REF!,#REF!,$L34,#REF!,$M34)*$G34,0)</f>
        <v>0</v>
      </c>
      <c r="BF34" s="74">
        <f>+IFERROR(SUMIFS(#REF!,#REF!,$L34,#REF!,$M34)*$G34,0)</f>
        <v>0</v>
      </c>
      <c r="BG34" s="74">
        <f>+IFERROR(SUMIFS(#REF!,#REF!,$L34,#REF!,$M34)*$G34,0)</f>
        <v>0</v>
      </c>
      <c r="BH34" s="74">
        <f>+IFERROR(SUMIFS(#REF!,#REF!,$L34,#REF!,$M34)*$G34,0)</f>
        <v>0</v>
      </c>
      <c r="BI34" s="74">
        <f>+IFERROR(SUMIFS(#REF!,#REF!,$L34,#REF!,$M34)*$G34,0)</f>
        <v>0</v>
      </c>
      <c r="BJ34" s="74">
        <f>+IFERROR(SUMIFS(#REF!,#REF!,$L34,#REF!,$M34)*$G34,0)</f>
        <v>0</v>
      </c>
      <c r="BK34" s="74">
        <f>+IFERROR(SUMIFS(#REF!,#REF!,$L34,#REF!,$M34)*$G34,0)</f>
        <v>0</v>
      </c>
      <c r="BL34" s="74">
        <f>+IFERROR(SUMIFS(#REF!,#REF!,$L34,#REF!,$M34)*$G34,0)</f>
        <v>0</v>
      </c>
      <c r="BM34" s="74">
        <f>+IFERROR(SUMIFS(#REF!,#REF!,$L34,#REF!,$M34)*$G34,0)</f>
        <v>0</v>
      </c>
      <c r="BN34" s="74">
        <f>+IFERROR(SUMIFS(#REF!,#REF!,$L34,#REF!,$M34)*$G34,0)</f>
        <v>0</v>
      </c>
      <c r="BO34" s="74">
        <f>+IFERROR(SUMIFS(#REF!,#REF!,$L34,#REF!,$M34)*$G34,0)</f>
        <v>0</v>
      </c>
      <c r="BP34" s="74">
        <f>+IFERROR(SUMIFS(#REF!,#REF!,$L34,#REF!,$M34)*$G34,0)</f>
        <v>0</v>
      </c>
      <c r="BQ34" s="74">
        <f>+IFERROR(SUMIFS(#REF!,#REF!,$L34,#REF!,$M34)*$G34,0)</f>
        <v>0</v>
      </c>
      <c r="BR34" s="74">
        <f>+IFERROR(SUMIFS(#REF!,#REF!,$L34,#REF!,$M34)*$G34,0)</f>
        <v>0</v>
      </c>
      <c r="BS34" s="74">
        <f>+IFERROR(SUMIFS(#REF!,#REF!,$L34,#REF!,$M34)*$G34,0)</f>
        <v>0</v>
      </c>
      <c r="BT34" s="74">
        <f>+IFERROR(SUMIFS(#REF!,#REF!,$L34,#REF!,$M34)*$G34,0)</f>
        <v>0</v>
      </c>
      <c r="BU34" s="74">
        <f>+IFERROR(SUMIFS(#REF!,#REF!,$L34,#REF!,$M34)*$G34,0)</f>
        <v>0</v>
      </c>
      <c r="BV34" s="74">
        <f>+IFERROR(SUMIFS(#REF!,#REF!,$L34,#REF!,$M34)*$G34,0)</f>
        <v>0</v>
      </c>
      <c r="BW34" s="74">
        <f>+IFERROR(SUMIFS(#REF!,#REF!,$L34,#REF!,$M34)*$G34,0)</f>
        <v>0</v>
      </c>
      <c r="BX34" s="74">
        <f>+IFERROR(SUMIFS(#REF!,#REF!,$L34,#REF!,$M34)*$G34,0)</f>
        <v>0</v>
      </c>
      <c r="BY34" s="74">
        <f>+IFERROR(SUMIFS(#REF!,#REF!,$L34,#REF!,$M34)*$G34,0)</f>
        <v>0</v>
      </c>
      <c r="BZ34" s="74">
        <f>+IFERROR(SUMIFS(#REF!,#REF!,$L34,#REF!,$M34)*$G34,0)</f>
        <v>0</v>
      </c>
    </row>
    <row r="35" spans="1:78">
      <c r="A35" s="86" t="s">
        <v>1197</v>
      </c>
      <c r="F35" t="str">
        <f>+_xlfn.XLOOKUP(L35,'L4'!B:B,'L4'!D:D)</f>
        <v>m</v>
      </c>
      <c r="G35">
        <v>1</v>
      </c>
      <c r="J35" t="s">
        <v>1206</v>
      </c>
      <c r="K35" s="84" t="e">
        <f>+SUM(Table81553537394143[[#This Row],[1.10.2023]:[1.12.2028]])/SUM(Table81553537394143[[1.10.2023]:[1.12.2028]])</f>
        <v>#DIV/0!</v>
      </c>
      <c r="L35" s="77" t="s">
        <v>5172</v>
      </c>
      <c r="M35" t="s">
        <v>38</v>
      </c>
      <c r="N35" t="s">
        <v>35</v>
      </c>
      <c r="O35" t="s">
        <v>2608</v>
      </c>
      <c r="P35" s="74">
        <f>+IFERROR(SUMIFS(#REF!,#REF!,$L35,#REF!,$M35)*$G35,0)</f>
        <v>0</v>
      </c>
      <c r="Q35" s="74">
        <f>+IFERROR(SUMIFS(#REF!,#REF!,$L35,#REF!,$M35)*$G35,0)</f>
        <v>0</v>
      </c>
      <c r="R35" s="74">
        <f>+IFERROR(SUMIFS(#REF!,#REF!,$L35,#REF!,$M35)*$G35,0)</f>
        <v>0</v>
      </c>
      <c r="S35" s="74">
        <f>+IFERROR(SUMIFS(#REF!,#REF!,$L35,#REF!,$M35)*$G35,0)</f>
        <v>0</v>
      </c>
      <c r="T35" s="74">
        <f>+IFERROR(SUMIFS(#REF!,#REF!,$L35,#REF!,$M35)*$G35,0)</f>
        <v>0</v>
      </c>
      <c r="U35" s="74">
        <f>+IFERROR(SUMIFS(#REF!,#REF!,$L35,#REF!,$M35)*$G35,0)</f>
        <v>0</v>
      </c>
      <c r="V35" s="74">
        <f>+IFERROR(SUMIFS(#REF!,#REF!,$L35,#REF!,$M35)*$G35,0)</f>
        <v>0</v>
      </c>
      <c r="W35" s="74">
        <f>+IFERROR(SUMIFS(#REF!,#REF!,$L35,#REF!,$M35)*$G35,0)</f>
        <v>0</v>
      </c>
      <c r="X35" s="74">
        <f>+IFERROR(SUMIFS(#REF!,#REF!,$L35,#REF!,$M35)*$G35,0)</f>
        <v>0</v>
      </c>
      <c r="Y35" s="74">
        <f>+IFERROR(SUMIFS(#REF!,#REF!,$L35,#REF!,$M35)*$G35,0)</f>
        <v>0</v>
      </c>
      <c r="Z35" s="74">
        <f>+IFERROR(SUMIFS(#REF!,#REF!,$L35,#REF!,$M35)*$G35,0)</f>
        <v>0</v>
      </c>
      <c r="AA35" s="74">
        <f>+IFERROR(SUMIFS(#REF!,#REF!,$L35,#REF!,$M35)*$G35,0)</f>
        <v>0</v>
      </c>
      <c r="AB35" s="74">
        <f>+IFERROR(SUMIFS(#REF!,#REF!,$L35,#REF!,$M35)*$G35,0)</f>
        <v>0</v>
      </c>
      <c r="AC35" s="74">
        <f>+IFERROR(SUMIFS(#REF!,#REF!,$L35,#REF!,$M35)*$G35,0)</f>
        <v>0</v>
      </c>
      <c r="AD35" s="74">
        <f>+IFERROR(SUMIFS(#REF!,#REF!,$L35,#REF!,$M35)*$G35,0)</f>
        <v>0</v>
      </c>
      <c r="AE35" s="74">
        <f>+IFERROR(SUMIFS(#REF!,#REF!,$L35,#REF!,$M35)*$G35,0)</f>
        <v>0</v>
      </c>
      <c r="AF35" s="74">
        <f>+IFERROR(SUMIFS(#REF!,#REF!,$L35,#REF!,$M35)*$G35,0)</f>
        <v>0</v>
      </c>
      <c r="AG35" s="74">
        <f>+IFERROR(SUMIFS(#REF!,#REF!,$L35,#REF!,$M35)*$G35,0)</f>
        <v>0</v>
      </c>
      <c r="AH35" s="74">
        <f>+IFERROR(SUMIFS(#REF!,#REF!,$L35,#REF!,$M35)*$G35,0)</f>
        <v>0</v>
      </c>
      <c r="AI35" s="74">
        <f>+IFERROR(SUMIFS(#REF!,#REF!,$L35,#REF!,$M35)*$G35,0)</f>
        <v>0</v>
      </c>
      <c r="AJ35" s="74">
        <f>+IFERROR(SUMIFS(#REF!,#REF!,$L35,#REF!,$M35)*$G35,0)</f>
        <v>0</v>
      </c>
      <c r="AK35" s="74">
        <f>+IFERROR(SUMIFS(#REF!,#REF!,$L35,#REF!,$M35)*$G35,0)</f>
        <v>0</v>
      </c>
      <c r="AL35" s="74">
        <f>+IFERROR(SUMIFS(#REF!,#REF!,$L35,#REF!,$M35)*$G35,0)</f>
        <v>0</v>
      </c>
      <c r="AM35" s="74">
        <f>+IFERROR(SUMIFS(#REF!,#REF!,$L35,#REF!,$M35)*$G35,0)</f>
        <v>0</v>
      </c>
      <c r="AN35" s="74">
        <f>+IFERROR(SUMIFS(#REF!,#REF!,$L35,#REF!,$M35)*$G35,0)</f>
        <v>0</v>
      </c>
      <c r="AO35" s="74">
        <f>+IFERROR(SUMIFS(#REF!,#REF!,$L35,#REF!,$M35)*$G35,0)</f>
        <v>0</v>
      </c>
      <c r="AP35" s="74">
        <f>+IFERROR(SUMIFS(#REF!,#REF!,$L35,#REF!,$M35)*$G35,0)</f>
        <v>0</v>
      </c>
      <c r="AQ35" s="74">
        <f>+IFERROR(SUMIFS(#REF!,#REF!,$L35,#REF!,$M35)*$G35,0)</f>
        <v>0</v>
      </c>
      <c r="AR35" s="74">
        <f>+IFERROR(SUMIFS(#REF!,#REF!,$L35,#REF!,$M35)*$G35,0)</f>
        <v>0</v>
      </c>
      <c r="AS35" s="74">
        <f>+IFERROR(SUMIFS(#REF!,#REF!,$L35,#REF!,$M35)*$G35,0)</f>
        <v>0</v>
      </c>
      <c r="AT35" s="74">
        <f>+IFERROR(SUMIFS(#REF!,#REF!,$L35,#REF!,$M35)*$G35,0)</f>
        <v>0</v>
      </c>
      <c r="AU35" s="74">
        <f>+IFERROR(SUMIFS(#REF!,#REF!,$L35,#REF!,$M35)*$G35,0)</f>
        <v>0</v>
      </c>
      <c r="AV35" s="74">
        <f>+IFERROR(SUMIFS(#REF!,#REF!,$L35,#REF!,$M35)*$G35,0)</f>
        <v>0</v>
      </c>
      <c r="AW35" s="74">
        <f>+IFERROR(SUMIFS(#REF!,#REF!,$L35,#REF!,$M35)*$G35,0)</f>
        <v>0</v>
      </c>
      <c r="AX35" s="74">
        <f>+IFERROR(SUMIFS(#REF!,#REF!,$L35,#REF!,$M35)*$G35,0)</f>
        <v>0</v>
      </c>
      <c r="AY35" s="74">
        <f>+IFERROR(SUMIFS(#REF!,#REF!,$L35,#REF!,$M35)*$G35,0)</f>
        <v>0</v>
      </c>
      <c r="AZ35" s="74">
        <f>+IFERROR(SUMIFS(#REF!,#REF!,$L35,#REF!,$M35)*$G35,0)</f>
        <v>0</v>
      </c>
      <c r="BA35" s="74">
        <f>+IFERROR(SUMIFS(#REF!,#REF!,$L35,#REF!,$M35)*$G35,0)</f>
        <v>0</v>
      </c>
      <c r="BB35" s="74">
        <f>+IFERROR(SUMIFS(#REF!,#REF!,$L35,#REF!,$M35)*$G35,0)</f>
        <v>0</v>
      </c>
      <c r="BC35" s="74">
        <f>+IFERROR(SUMIFS(#REF!,#REF!,$L35,#REF!,$M35)*$G35,0)</f>
        <v>0</v>
      </c>
      <c r="BD35" s="74">
        <f>+IFERROR(SUMIFS(#REF!,#REF!,$L35,#REF!,$M35)*$G35,0)</f>
        <v>0</v>
      </c>
      <c r="BE35" s="74">
        <f>+IFERROR(SUMIFS(#REF!,#REF!,$L35,#REF!,$M35)*$G35,0)</f>
        <v>0</v>
      </c>
      <c r="BF35" s="74">
        <f>+IFERROR(SUMIFS(#REF!,#REF!,$L35,#REF!,$M35)*$G35,0)</f>
        <v>0</v>
      </c>
      <c r="BG35" s="74">
        <f>+IFERROR(SUMIFS(#REF!,#REF!,$L35,#REF!,$M35)*$G35,0)</f>
        <v>0</v>
      </c>
      <c r="BH35" s="74">
        <f>+IFERROR(SUMIFS(#REF!,#REF!,$L35,#REF!,$M35)*$G35,0)</f>
        <v>0</v>
      </c>
      <c r="BI35" s="74">
        <f>+IFERROR(SUMIFS(#REF!,#REF!,$L35,#REF!,$M35)*$G35,0)</f>
        <v>0</v>
      </c>
      <c r="BJ35" s="74">
        <f>+IFERROR(SUMIFS(#REF!,#REF!,$L35,#REF!,$M35)*$G35,0)</f>
        <v>0</v>
      </c>
      <c r="BK35" s="74">
        <f>+IFERROR(SUMIFS(#REF!,#REF!,$L35,#REF!,$M35)*$G35,0)</f>
        <v>0</v>
      </c>
      <c r="BL35" s="74">
        <f>+IFERROR(SUMIFS(#REF!,#REF!,$L35,#REF!,$M35)*$G35,0)</f>
        <v>0</v>
      </c>
      <c r="BM35" s="74">
        <f>+IFERROR(SUMIFS(#REF!,#REF!,$L35,#REF!,$M35)*$G35,0)</f>
        <v>0</v>
      </c>
      <c r="BN35" s="74">
        <f>+IFERROR(SUMIFS(#REF!,#REF!,$L35,#REF!,$M35)*$G35,0)</f>
        <v>0</v>
      </c>
      <c r="BO35" s="74">
        <f>+IFERROR(SUMIFS(#REF!,#REF!,$L35,#REF!,$M35)*$G35,0)</f>
        <v>0</v>
      </c>
      <c r="BP35" s="74">
        <f>+IFERROR(SUMIFS(#REF!,#REF!,$L35,#REF!,$M35)*$G35,0)</f>
        <v>0</v>
      </c>
      <c r="BQ35" s="74">
        <f>+IFERROR(SUMIFS(#REF!,#REF!,$L35,#REF!,$M35)*$G35,0)</f>
        <v>0</v>
      </c>
      <c r="BR35" s="74">
        <f>+IFERROR(SUMIFS(#REF!,#REF!,$L35,#REF!,$M35)*$G35,0)</f>
        <v>0</v>
      </c>
      <c r="BS35" s="74">
        <f>+IFERROR(SUMIFS(#REF!,#REF!,$L35,#REF!,$M35)*$G35,0)</f>
        <v>0</v>
      </c>
      <c r="BT35" s="74">
        <f>+IFERROR(SUMIFS(#REF!,#REF!,$L35,#REF!,$M35)*$G35,0)</f>
        <v>0</v>
      </c>
      <c r="BU35" s="74">
        <f>+IFERROR(SUMIFS(#REF!,#REF!,$L35,#REF!,$M35)*$G35,0)</f>
        <v>0</v>
      </c>
      <c r="BV35" s="74">
        <f>+IFERROR(SUMIFS(#REF!,#REF!,$L35,#REF!,$M35)*$G35,0)</f>
        <v>0</v>
      </c>
      <c r="BW35" s="74">
        <f>+IFERROR(SUMIFS(#REF!,#REF!,$L35,#REF!,$M35)*$G35,0)</f>
        <v>0</v>
      </c>
      <c r="BX35" s="74">
        <f>+IFERROR(SUMIFS(#REF!,#REF!,$L35,#REF!,$M35)*$G35,0)</f>
        <v>0</v>
      </c>
      <c r="BY35" s="74">
        <f>+IFERROR(SUMIFS(#REF!,#REF!,$L35,#REF!,$M35)*$G35,0)</f>
        <v>0</v>
      </c>
      <c r="BZ35" s="74">
        <f>+IFERROR(SUMIFS(#REF!,#REF!,$L35,#REF!,$M35)*$G35,0)</f>
        <v>0</v>
      </c>
    </row>
    <row r="36" spans="1:78">
      <c r="A36" s="86" t="s">
        <v>1197</v>
      </c>
      <c r="J36" t="s">
        <v>1207</v>
      </c>
      <c r="K36" s="84"/>
      <c r="L36" s="89" t="s">
        <v>7484</v>
      </c>
      <c r="P36" s="74">
        <f>+IFERROR(SUMIFS(#REF!,#REF!,$L36,#REF!,$M36)*$G36,0)</f>
        <v>0</v>
      </c>
      <c r="Q36" s="74">
        <f>+IFERROR(SUMIFS(#REF!,#REF!,$L36,#REF!,$M36)*$G36,0)</f>
        <v>0</v>
      </c>
      <c r="R36" s="74">
        <f>+IFERROR(SUMIFS(#REF!,#REF!,$L36,#REF!,$M36)*$G36,0)</f>
        <v>0</v>
      </c>
      <c r="S36" s="74">
        <f>+IFERROR(SUMIFS(#REF!,#REF!,$L36,#REF!,$M36)*$G36,0)</f>
        <v>0</v>
      </c>
      <c r="T36" s="74">
        <f>+IFERROR(SUMIFS(#REF!,#REF!,$L36,#REF!,$M36)*$G36,0)</f>
        <v>0</v>
      </c>
      <c r="U36" s="74">
        <f>+IFERROR(SUMIFS(#REF!,#REF!,$L36,#REF!,$M36)*$G36,0)</f>
        <v>0</v>
      </c>
      <c r="V36" s="74">
        <f>+IFERROR(SUMIFS(#REF!,#REF!,$L36,#REF!,$M36)*$G36,0)</f>
        <v>0</v>
      </c>
      <c r="W36" s="74">
        <f>+IFERROR(SUMIFS(#REF!,#REF!,$L36,#REF!,$M36)*$G36,0)</f>
        <v>0</v>
      </c>
      <c r="X36" s="74">
        <f>+IFERROR(SUMIFS(#REF!,#REF!,$L36,#REF!,$M36)*$G36,0)</f>
        <v>0</v>
      </c>
      <c r="Y36" s="74">
        <f>+IFERROR(SUMIFS(#REF!,#REF!,$L36,#REF!,$M36)*$G36,0)</f>
        <v>0</v>
      </c>
      <c r="Z36" s="74">
        <f>+IFERROR(SUMIFS(#REF!,#REF!,$L36,#REF!,$M36)*$G36,0)</f>
        <v>0</v>
      </c>
      <c r="AA36" s="74">
        <f>+IFERROR(SUMIFS(#REF!,#REF!,$L36,#REF!,$M36)*$G36,0)</f>
        <v>0</v>
      </c>
      <c r="AB36" s="74">
        <f>+IFERROR(SUMIFS(#REF!,#REF!,$L36,#REF!,$M36)*$G36,0)</f>
        <v>0</v>
      </c>
      <c r="AC36" s="74">
        <f>+IFERROR(SUMIFS(#REF!,#REF!,$L36,#REF!,$M36)*$G36,0)</f>
        <v>0</v>
      </c>
      <c r="AD36" s="74">
        <f>+IFERROR(SUMIFS(#REF!,#REF!,$L36,#REF!,$M36)*$G36,0)</f>
        <v>0</v>
      </c>
      <c r="AE36" s="74">
        <f>+IFERROR(SUMIFS(#REF!,#REF!,$L36,#REF!,$M36)*$G36,0)</f>
        <v>0</v>
      </c>
      <c r="AF36" s="74">
        <f>+IFERROR(SUMIFS(#REF!,#REF!,$L36,#REF!,$M36)*$G36,0)</f>
        <v>0</v>
      </c>
      <c r="AG36" s="74">
        <f>+IFERROR(SUMIFS(#REF!,#REF!,$L36,#REF!,$M36)*$G36,0)</f>
        <v>0</v>
      </c>
      <c r="AH36" s="74">
        <f>+IFERROR(SUMIFS(#REF!,#REF!,$L36,#REF!,$M36)*$G36,0)</f>
        <v>0</v>
      </c>
      <c r="AI36" s="74">
        <f>+IFERROR(SUMIFS(#REF!,#REF!,$L36,#REF!,$M36)*$G36,0)</f>
        <v>0</v>
      </c>
      <c r="AJ36" s="74">
        <f>+IFERROR(SUMIFS(#REF!,#REF!,$L36,#REF!,$M36)*$G36,0)</f>
        <v>0</v>
      </c>
      <c r="AK36" s="74">
        <f>+IFERROR(SUMIFS(#REF!,#REF!,$L36,#REF!,$M36)*$G36,0)</f>
        <v>0</v>
      </c>
      <c r="AL36" s="74">
        <f>+IFERROR(SUMIFS(#REF!,#REF!,$L36,#REF!,$M36)*$G36,0)</f>
        <v>0</v>
      </c>
      <c r="AM36" s="74">
        <f>+IFERROR(SUMIFS(#REF!,#REF!,$L36,#REF!,$M36)*$G36,0)</f>
        <v>0</v>
      </c>
      <c r="AN36" s="74">
        <f>+IFERROR(SUMIFS(#REF!,#REF!,$L36,#REF!,$M36)*$G36,0)</f>
        <v>0</v>
      </c>
      <c r="AO36" s="74">
        <f>+IFERROR(SUMIFS(#REF!,#REF!,$L36,#REF!,$M36)*$G36,0)</f>
        <v>0</v>
      </c>
      <c r="AP36" s="74">
        <f>+IFERROR(SUMIFS(#REF!,#REF!,$L36,#REF!,$M36)*$G36,0)</f>
        <v>0</v>
      </c>
      <c r="AQ36" s="74">
        <f>+IFERROR(SUMIFS(#REF!,#REF!,$L36,#REF!,$M36)*$G36,0)</f>
        <v>0</v>
      </c>
      <c r="AR36" s="74">
        <f>+IFERROR(SUMIFS(#REF!,#REF!,$L36,#REF!,$M36)*$G36,0)</f>
        <v>0</v>
      </c>
      <c r="AS36" s="74">
        <f>+IFERROR(SUMIFS(#REF!,#REF!,$L36,#REF!,$M36)*$G36,0)</f>
        <v>0</v>
      </c>
      <c r="AT36" s="74">
        <f>+IFERROR(SUMIFS(#REF!,#REF!,$L36,#REF!,$M36)*$G36,0)</f>
        <v>0</v>
      </c>
      <c r="AU36" s="74">
        <f>+IFERROR(SUMIFS(#REF!,#REF!,$L36,#REF!,$M36)*$G36,0)</f>
        <v>0</v>
      </c>
      <c r="AV36" s="74">
        <f>+IFERROR(SUMIFS(#REF!,#REF!,$L36,#REF!,$M36)*$G36,0)</f>
        <v>0</v>
      </c>
      <c r="AW36" s="74">
        <f>+IFERROR(SUMIFS(#REF!,#REF!,$L36,#REF!,$M36)*$G36,0)</f>
        <v>0</v>
      </c>
      <c r="AX36" s="74">
        <f>+IFERROR(SUMIFS(#REF!,#REF!,$L36,#REF!,$M36)*$G36,0)</f>
        <v>0</v>
      </c>
      <c r="AY36" s="74">
        <f>+IFERROR(SUMIFS(#REF!,#REF!,$L36,#REF!,$M36)*$G36,0)</f>
        <v>0</v>
      </c>
      <c r="AZ36" s="74">
        <f>+IFERROR(SUMIFS(#REF!,#REF!,$L36,#REF!,$M36)*$G36,0)</f>
        <v>0</v>
      </c>
      <c r="BA36" s="74">
        <f>+IFERROR(SUMIFS(#REF!,#REF!,$L36,#REF!,$M36)*$G36,0)</f>
        <v>0</v>
      </c>
      <c r="BB36" s="74">
        <f>+IFERROR(SUMIFS(#REF!,#REF!,$L36,#REF!,$M36)*$G36,0)</f>
        <v>0</v>
      </c>
      <c r="BC36" s="74">
        <f>+IFERROR(SUMIFS(#REF!,#REF!,$L36,#REF!,$M36)*$G36,0)</f>
        <v>0</v>
      </c>
      <c r="BD36" s="74">
        <f>+IFERROR(SUMIFS(#REF!,#REF!,$L36,#REF!,$M36)*$G36,0)</f>
        <v>0</v>
      </c>
      <c r="BE36" s="74">
        <f>+IFERROR(SUMIFS(#REF!,#REF!,$L36,#REF!,$M36)*$G36,0)</f>
        <v>0</v>
      </c>
      <c r="BF36" s="74">
        <f>+IFERROR(SUMIFS(#REF!,#REF!,$L36,#REF!,$M36)*$G36,0)</f>
        <v>0</v>
      </c>
      <c r="BG36" s="74">
        <f>+IFERROR(SUMIFS(#REF!,#REF!,$L36,#REF!,$M36)*$G36,0)</f>
        <v>0</v>
      </c>
      <c r="BH36" s="74">
        <f>+IFERROR(SUMIFS(#REF!,#REF!,$L36,#REF!,$M36)*$G36,0)</f>
        <v>0</v>
      </c>
      <c r="BI36" s="74">
        <f>+IFERROR(SUMIFS(#REF!,#REF!,$L36,#REF!,$M36)*$G36,0)</f>
        <v>0</v>
      </c>
      <c r="BJ36" s="74">
        <f>+IFERROR(SUMIFS(#REF!,#REF!,$L36,#REF!,$M36)*$G36,0)</f>
        <v>0</v>
      </c>
      <c r="BK36" s="74">
        <f>+IFERROR(SUMIFS(#REF!,#REF!,$L36,#REF!,$M36)*$G36,0)</f>
        <v>0</v>
      </c>
      <c r="BL36" s="74">
        <f>+IFERROR(SUMIFS(#REF!,#REF!,$L36,#REF!,$M36)*$G36,0)</f>
        <v>0</v>
      </c>
      <c r="BM36" s="74">
        <f>+IFERROR(SUMIFS(#REF!,#REF!,$L36,#REF!,$M36)*$G36,0)</f>
        <v>0</v>
      </c>
      <c r="BN36" s="74">
        <f>+IFERROR(SUMIFS(#REF!,#REF!,$L36,#REF!,$M36)*$G36,0)</f>
        <v>0</v>
      </c>
      <c r="BO36" s="74">
        <f>+IFERROR(SUMIFS(#REF!,#REF!,$L36,#REF!,$M36)*$G36,0)</f>
        <v>0</v>
      </c>
      <c r="BP36" s="74">
        <f>+IFERROR(SUMIFS(#REF!,#REF!,$L36,#REF!,$M36)*$G36,0)</f>
        <v>0</v>
      </c>
      <c r="BQ36" s="74">
        <f>+IFERROR(SUMIFS(#REF!,#REF!,$L36,#REF!,$M36)*$G36,0)</f>
        <v>0</v>
      </c>
      <c r="BR36" s="74">
        <f>+IFERROR(SUMIFS(#REF!,#REF!,$L36,#REF!,$M36)*$G36,0)</f>
        <v>0</v>
      </c>
      <c r="BS36" s="74">
        <f>+IFERROR(SUMIFS(#REF!,#REF!,$L36,#REF!,$M36)*$G36,0)</f>
        <v>0</v>
      </c>
      <c r="BT36" s="74">
        <f>+IFERROR(SUMIFS(#REF!,#REF!,$L36,#REF!,$M36)*$G36,0)</f>
        <v>0</v>
      </c>
      <c r="BU36" s="74">
        <f>+IFERROR(SUMIFS(#REF!,#REF!,$L36,#REF!,$M36)*$G36,0)</f>
        <v>0</v>
      </c>
      <c r="BV36" s="74">
        <f>+IFERROR(SUMIFS(#REF!,#REF!,$L36,#REF!,$M36)*$G36,0)</f>
        <v>0</v>
      </c>
      <c r="BW36" s="74">
        <f>+IFERROR(SUMIFS(#REF!,#REF!,$L36,#REF!,$M36)*$G36,0)</f>
        <v>0</v>
      </c>
      <c r="BX36" s="74">
        <f>+IFERROR(SUMIFS(#REF!,#REF!,$L36,#REF!,$M36)*$G36,0)</f>
        <v>0</v>
      </c>
      <c r="BY36" s="74">
        <f>+IFERROR(SUMIFS(#REF!,#REF!,$L36,#REF!,$M36)*$G36,0)</f>
        <v>0</v>
      </c>
      <c r="BZ36" s="74">
        <f>+IFERROR(SUMIFS(#REF!,#REF!,$L36,#REF!,$M36)*$G36,0)</f>
        <v>0</v>
      </c>
    </row>
    <row r="37" spans="1:78">
      <c r="A37" s="86" t="s">
        <v>1197</v>
      </c>
      <c r="J37" t="s">
        <v>1208</v>
      </c>
      <c r="K37" s="84"/>
    </row>
    <row r="38" spans="1:78">
      <c r="A38" s="86" t="s">
        <v>1197</v>
      </c>
      <c r="J38" t="s">
        <v>1209</v>
      </c>
      <c r="K38" s="84"/>
    </row>
    <row r="39" spans="1:78">
      <c r="A39" s="86" t="s">
        <v>1197</v>
      </c>
      <c r="J39" t="s">
        <v>1210</v>
      </c>
      <c r="K39" s="84"/>
    </row>
    <row r="40" spans="1:78">
      <c r="A40" s="86" t="s">
        <v>1197</v>
      </c>
      <c r="J40" t="s">
        <v>1211</v>
      </c>
      <c r="K40" t="s">
        <v>1199</v>
      </c>
      <c r="L40" t="s">
        <v>5163</v>
      </c>
      <c r="M40" t="s">
        <v>38</v>
      </c>
      <c r="N40" t="s">
        <v>35</v>
      </c>
      <c r="O40" t="s">
        <v>2608</v>
      </c>
      <c r="P40">
        <v>0</v>
      </c>
      <c r="Q40">
        <v>0</v>
      </c>
      <c r="R40">
        <v>0</v>
      </c>
      <c r="S40">
        <v>0</v>
      </c>
      <c r="T40">
        <v>0</v>
      </c>
      <c r="U40">
        <v>1</v>
      </c>
      <c r="V40">
        <v>1</v>
      </c>
      <c r="W40">
        <v>1</v>
      </c>
      <c r="X40">
        <v>1</v>
      </c>
      <c r="Y40">
        <v>1</v>
      </c>
      <c r="Z40">
        <v>1</v>
      </c>
      <c r="AA40">
        <v>1</v>
      </c>
      <c r="AB40">
        <v>1</v>
      </c>
      <c r="AC40">
        <v>1</v>
      </c>
      <c r="AD40">
        <v>1</v>
      </c>
      <c r="AE40">
        <v>1</v>
      </c>
      <c r="AF40">
        <v>1</v>
      </c>
      <c r="AG40">
        <v>1</v>
      </c>
      <c r="AH40">
        <v>1</v>
      </c>
      <c r="AI40">
        <v>1</v>
      </c>
      <c r="AJ40">
        <v>1</v>
      </c>
      <c r="AK40">
        <v>1</v>
      </c>
      <c r="AL40">
        <v>1</v>
      </c>
      <c r="AM40">
        <v>1</v>
      </c>
      <c r="AN40">
        <v>1</v>
      </c>
      <c r="AO40">
        <v>1</v>
      </c>
      <c r="AP40">
        <v>1</v>
      </c>
      <c r="AQ40">
        <v>1</v>
      </c>
      <c r="AR40">
        <v>1</v>
      </c>
      <c r="AS40">
        <v>1</v>
      </c>
      <c r="AT40">
        <v>1</v>
      </c>
      <c r="AU40">
        <v>1</v>
      </c>
      <c r="AV40">
        <v>1</v>
      </c>
      <c r="AW40">
        <v>1</v>
      </c>
      <c r="AX40">
        <v>1</v>
      </c>
      <c r="AY40">
        <v>1</v>
      </c>
      <c r="AZ40">
        <v>1</v>
      </c>
      <c r="BA40">
        <v>1</v>
      </c>
      <c r="BB40">
        <v>1</v>
      </c>
      <c r="BC40">
        <v>1</v>
      </c>
      <c r="BD40">
        <v>1</v>
      </c>
      <c r="BE40">
        <v>1</v>
      </c>
      <c r="BF40">
        <v>1</v>
      </c>
      <c r="BG40">
        <v>1</v>
      </c>
      <c r="BH40">
        <v>1</v>
      </c>
      <c r="BI40">
        <v>1</v>
      </c>
      <c r="BJ40">
        <v>1</v>
      </c>
      <c r="BK40">
        <v>1</v>
      </c>
      <c r="BL40">
        <v>1</v>
      </c>
      <c r="BM40">
        <v>1</v>
      </c>
      <c r="BN40">
        <v>1</v>
      </c>
      <c r="BO40">
        <v>1</v>
      </c>
      <c r="BP40">
        <v>1</v>
      </c>
      <c r="BQ40">
        <v>1</v>
      </c>
      <c r="BR40">
        <v>1</v>
      </c>
      <c r="BS40">
        <v>1</v>
      </c>
      <c r="BT40">
        <v>1</v>
      </c>
      <c r="BU40">
        <v>1</v>
      </c>
      <c r="BV40">
        <v>1</v>
      </c>
      <c r="BW40">
        <v>1</v>
      </c>
      <c r="BX40">
        <v>1</v>
      </c>
      <c r="BY40">
        <v>1</v>
      </c>
      <c r="BZ40">
        <v>1</v>
      </c>
    </row>
    <row r="41" spans="1:78">
      <c r="A41" s="86" t="s">
        <v>1197</v>
      </c>
      <c r="J41" t="s">
        <v>1212</v>
      </c>
      <c r="K41" t="s">
        <v>1201</v>
      </c>
      <c r="L41" t="s">
        <v>5163</v>
      </c>
      <c r="M41" t="s">
        <v>38</v>
      </c>
      <c r="N41" t="s">
        <v>35</v>
      </c>
      <c r="O41" t="s">
        <v>2608</v>
      </c>
      <c r="P41">
        <v>0</v>
      </c>
      <c r="Q41">
        <v>0</v>
      </c>
      <c r="R41">
        <v>0</v>
      </c>
      <c r="S41">
        <v>0</v>
      </c>
      <c r="T41">
        <v>0</v>
      </c>
      <c r="U41">
        <v>0</v>
      </c>
      <c r="V41">
        <v>1</v>
      </c>
      <c r="W41">
        <v>1</v>
      </c>
      <c r="X41">
        <v>1</v>
      </c>
      <c r="Y41">
        <v>1</v>
      </c>
      <c r="Z41">
        <v>1</v>
      </c>
      <c r="AA41">
        <v>1</v>
      </c>
      <c r="AB41">
        <v>1</v>
      </c>
      <c r="AC41">
        <v>1</v>
      </c>
      <c r="AD41">
        <v>1</v>
      </c>
      <c r="AE41">
        <v>1</v>
      </c>
      <c r="AF41">
        <v>1</v>
      </c>
      <c r="AG41">
        <v>1</v>
      </c>
      <c r="AH41">
        <v>1</v>
      </c>
      <c r="AI41">
        <v>1</v>
      </c>
      <c r="AJ41">
        <v>1</v>
      </c>
      <c r="AK41">
        <v>1</v>
      </c>
      <c r="AL41">
        <v>1</v>
      </c>
      <c r="AM41">
        <v>1</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1</v>
      </c>
      <c r="BS41">
        <v>1</v>
      </c>
      <c r="BT41">
        <v>1</v>
      </c>
      <c r="BU41">
        <v>1</v>
      </c>
      <c r="BV41">
        <v>1</v>
      </c>
      <c r="BW41">
        <v>1</v>
      </c>
      <c r="BX41">
        <v>1</v>
      </c>
      <c r="BY41">
        <v>1</v>
      </c>
      <c r="BZ41">
        <v>1</v>
      </c>
    </row>
    <row r="42" spans="1:78">
      <c r="A42" s="86" t="s">
        <v>1197</v>
      </c>
      <c r="J42" t="s">
        <v>1213</v>
      </c>
      <c r="K42" t="s">
        <v>1203</v>
      </c>
      <c r="L42" t="s">
        <v>5169</v>
      </c>
      <c r="M42" t="s">
        <v>38</v>
      </c>
      <c r="N42" t="s">
        <v>35</v>
      </c>
      <c r="O42" t="s">
        <v>2608</v>
      </c>
      <c r="P42">
        <v>0</v>
      </c>
      <c r="Q42">
        <v>0</v>
      </c>
      <c r="R42">
        <v>0</v>
      </c>
      <c r="S42">
        <v>0</v>
      </c>
      <c r="T42">
        <v>0</v>
      </c>
      <c r="U42">
        <v>0</v>
      </c>
      <c r="V42">
        <v>0</v>
      </c>
      <c r="W42">
        <v>0</v>
      </c>
      <c r="X42">
        <v>0</v>
      </c>
      <c r="Y42">
        <v>0</v>
      </c>
      <c r="Z42">
        <v>1</v>
      </c>
      <c r="AA42">
        <v>1</v>
      </c>
      <c r="AB42">
        <v>1</v>
      </c>
      <c r="AC42">
        <v>1</v>
      </c>
      <c r="AD42">
        <v>1</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1</v>
      </c>
      <c r="AZ42">
        <v>1</v>
      </c>
      <c r="BA42">
        <v>1</v>
      </c>
      <c r="BB42">
        <v>1</v>
      </c>
      <c r="BC42">
        <v>1</v>
      </c>
      <c r="BD42">
        <v>1</v>
      </c>
      <c r="BE42">
        <v>1</v>
      </c>
      <c r="BF42">
        <v>1</v>
      </c>
      <c r="BG42">
        <v>1</v>
      </c>
      <c r="BH42">
        <v>1</v>
      </c>
      <c r="BI42">
        <v>1</v>
      </c>
      <c r="BJ42">
        <v>1</v>
      </c>
      <c r="BK42">
        <v>1</v>
      </c>
      <c r="BL42">
        <v>1</v>
      </c>
      <c r="BM42">
        <v>1</v>
      </c>
      <c r="BN42">
        <v>1</v>
      </c>
      <c r="BO42">
        <v>1</v>
      </c>
      <c r="BP42">
        <v>1</v>
      </c>
      <c r="BQ42">
        <v>1</v>
      </c>
      <c r="BR42">
        <v>1</v>
      </c>
      <c r="BS42">
        <v>1</v>
      </c>
      <c r="BT42">
        <v>1</v>
      </c>
      <c r="BU42">
        <v>1</v>
      </c>
      <c r="BV42">
        <v>1</v>
      </c>
      <c r="BW42">
        <v>1</v>
      </c>
      <c r="BX42">
        <v>1</v>
      </c>
      <c r="BY42">
        <v>1</v>
      </c>
      <c r="BZ42">
        <v>1</v>
      </c>
    </row>
    <row r="43" spans="1:78">
      <c r="A43" s="86" t="s">
        <v>1197</v>
      </c>
      <c r="J43" t="s">
        <v>1214</v>
      </c>
      <c r="K43" t="s">
        <v>1204</v>
      </c>
      <c r="L43" t="s">
        <v>5169</v>
      </c>
      <c r="M43" t="s">
        <v>38</v>
      </c>
      <c r="N43" t="s">
        <v>35</v>
      </c>
      <c r="O43" t="s">
        <v>2608</v>
      </c>
      <c r="P43">
        <v>0</v>
      </c>
      <c r="Q43">
        <v>0</v>
      </c>
      <c r="R43">
        <v>0</v>
      </c>
      <c r="S43">
        <v>0</v>
      </c>
      <c r="T43">
        <v>0</v>
      </c>
      <c r="U43">
        <v>0</v>
      </c>
      <c r="V43">
        <v>0</v>
      </c>
      <c r="W43">
        <v>0</v>
      </c>
      <c r="X43">
        <v>0</v>
      </c>
      <c r="Y43">
        <v>0</v>
      </c>
      <c r="Z43">
        <v>0</v>
      </c>
      <c r="AA43">
        <v>0</v>
      </c>
      <c r="AB43">
        <v>0</v>
      </c>
      <c r="AC43">
        <v>1</v>
      </c>
      <c r="AD43">
        <v>1</v>
      </c>
      <c r="AE43">
        <v>1</v>
      </c>
      <c r="AF43">
        <v>1</v>
      </c>
      <c r="AG43">
        <v>1</v>
      </c>
      <c r="AH43">
        <v>1</v>
      </c>
      <c r="AI43">
        <v>1</v>
      </c>
      <c r="AJ43">
        <v>1</v>
      </c>
      <c r="AK43">
        <v>1</v>
      </c>
      <c r="AL43">
        <v>1</v>
      </c>
      <c r="AM43">
        <v>1</v>
      </c>
      <c r="AN43">
        <v>1</v>
      </c>
      <c r="AO43">
        <v>1</v>
      </c>
      <c r="AP43">
        <v>1</v>
      </c>
      <c r="AQ43">
        <v>1</v>
      </c>
      <c r="AR43">
        <v>1</v>
      </c>
      <c r="AS43">
        <v>1</v>
      </c>
      <c r="AT43">
        <v>1</v>
      </c>
      <c r="AU43">
        <v>1</v>
      </c>
      <c r="AV43">
        <v>1</v>
      </c>
      <c r="AW43">
        <v>1</v>
      </c>
      <c r="AX43">
        <v>1</v>
      </c>
      <c r="AY43">
        <v>1</v>
      </c>
      <c r="AZ43">
        <v>1</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row>
    <row r="44" spans="1:78">
      <c r="A44" s="86" t="s">
        <v>1197</v>
      </c>
      <c r="K44" t="s">
        <v>1205</v>
      </c>
      <c r="L44" t="s">
        <v>5169</v>
      </c>
      <c r="M44" t="s">
        <v>38</v>
      </c>
      <c r="N44" t="s">
        <v>35</v>
      </c>
      <c r="O44" t="s">
        <v>2608</v>
      </c>
      <c r="P44">
        <v>0</v>
      </c>
      <c r="Q44">
        <v>0</v>
      </c>
      <c r="R44">
        <v>0</v>
      </c>
      <c r="S44">
        <v>0</v>
      </c>
      <c r="T44">
        <v>0</v>
      </c>
      <c r="U44">
        <v>0</v>
      </c>
      <c r="V44">
        <v>0</v>
      </c>
      <c r="W44">
        <v>0</v>
      </c>
      <c r="X44">
        <v>0</v>
      </c>
      <c r="Y44">
        <v>0</v>
      </c>
      <c r="Z44">
        <v>0</v>
      </c>
      <c r="AA44">
        <v>0</v>
      </c>
      <c r="AB44">
        <v>0</v>
      </c>
      <c r="AC44">
        <v>0</v>
      </c>
      <c r="AD44">
        <v>1</v>
      </c>
      <c r="AE44">
        <v>1</v>
      </c>
      <c r="AF44">
        <v>1</v>
      </c>
      <c r="AG44">
        <v>1</v>
      </c>
      <c r="AH44">
        <v>1</v>
      </c>
      <c r="AI44">
        <v>1</v>
      </c>
      <c r="AJ44">
        <v>1</v>
      </c>
      <c r="AK44">
        <v>1</v>
      </c>
      <c r="AL44">
        <v>1</v>
      </c>
      <c r="AM44">
        <v>1</v>
      </c>
      <c r="AN44">
        <v>1</v>
      </c>
      <c r="AO44">
        <v>1</v>
      </c>
      <c r="AP44">
        <v>1</v>
      </c>
      <c r="AQ44">
        <v>1</v>
      </c>
      <c r="AR44">
        <v>1</v>
      </c>
      <c r="AS44">
        <v>1</v>
      </c>
      <c r="AT44">
        <v>1</v>
      </c>
      <c r="AU44">
        <v>1</v>
      </c>
      <c r="AV44">
        <v>1</v>
      </c>
      <c r="AW44">
        <v>1</v>
      </c>
      <c r="AX44">
        <v>1</v>
      </c>
      <c r="AY44">
        <v>1</v>
      </c>
      <c r="AZ44">
        <v>1</v>
      </c>
      <c r="BA44">
        <v>1</v>
      </c>
      <c r="BB44">
        <v>1</v>
      </c>
      <c r="BC44">
        <v>1</v>
      </c>
      <c r="BD44">
        <v>1</v>
      </c>
      <c r="BE44">
        <v>1</v>
      </c>
      <c r="BF44">
        <v>1</v>
      </c>
      <c r="BG44">
        <v>1</v>
      </c>
      <c r="BH44">
        <v>1</v>
      </c>
      <c r="BI44">
        <v>1</v>
      </c>
      <c r="BJ44">
        <v>1</v>
      </c>
      <c r="BK44">
        <v>1</v>
      </c>
      <c r="BL44">
        <v>1</v>
      </c>
      <c r="BM44">
        <v>1</v>
      </c>
      <c r="BN44">
        <v>1</v>
      </c>
      <c r="BO44">
        <v>1</v>
      </c>
      <c r="BP44">
        <v>1</v>
      </c>
      <c r="BQ44">
        <v>1</v>
      </c>
      <c r="BR44">
        <v>1</v>
      </c>
      <c r="BS44">
        <v>1</v>
      </c>
      <c r="BT44">
        <v>1</v>
      </c>
      <c r="BU44">
        <v>1</v>
      </c>
      <c r="BV44">
        <v>1</v>
      </c>
      <c r="BW44">
        <v>1</v>
      </c>
      <c r="BX44">
        <v>1</v>
      </c>
      <c r="BY44">
        <v>1</v>
      </c>
      <c r="BZ44">
        <v>1</v>
      </c>
    </row>
    <row r="45" spans="1:78">
      <c r="A45" s="86" t="s">
        <v>1197</v>
      </c>
      <c r="K45" t="s">
        <v>1206</v>
      </c>
      <c r="L45" t="s">
        <v>5169</v>
      </c>
      <c r="M45" t="s">
        <v>38</v>
      </c>
      <c r="N45" t="s">
        <v>35</v>
      </c>
      <c r="O45" t="s">
        <v>2608</v>
      </c>
      <c r="P45">
        <v>0</v>
      </c>
      <c r="Q45">
        <v>0</v>
      </c>
      <c r="R45">
        <v>0</v>
      </c>
      <c r="S45">
        <v>0</v>
      </c>
      <c r="T45">
        <v>0</v>
      </c>
      <c r="U45">
        <v>0</v>
      </c>
      <c r="V45">
        <v>0</v>
      </c>
      <c r="W45">
        <v>0</v>
      </c>
      <c r="X45">
        <v>0</v>
      </c>
      <c r="Y45">
        <v>0</v>
      </c>
      <c r="Z45">
        <v>0</v>
      </c>
      <c r="AA45">
        <v>0</v>
      </c>
      <c r="AB45">
        <v>0</v>
      </c>
      <c r="AC45">
        <v>0</v>
      </c>
      <c r="AD45">
        <v>0</v>
      </c>
      <c r="AE45">
        <v>1</v>
      </c>
      <c r="AF45">
        <v>1</v>
      </c>
      <c r="AG45">
        <v>1</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1</v>
      </c>
      <c r="BH45">
        <v>1</v>
      </c>
      <c r="BI45">
        <v>1</v>
      </c>
      <c r="BJ45">
        <v>1</v>
      </c>
      <c r="BK45">
        <v>1</v>
      </c>
      <c r="BL45">
        <v>1</v>
      </c>
      <c r="BM45">
        <v>1</v>
      </c>
      <c r="BN45">
        <v>1</v>
      </c>
      <c r="BO45">
        <v>1</v>
      </c>
      <c r="BP45">
        <v>1</v>
      </c>
      <c r="BQ45">
        <v>1</v>
      </c>
      <c r="BR45">
        <v>1</v>
      </c>
      <c r="BS45">
        <v>1</v>
      </c>
      <c r="BT45">
        <v>1</v>
      </c>
      <c r="BU45">
        <v>1</v>
      </c>
      <c r="BV45">
        <v>1</v>
      </c>
      <c r="BW45">
        <v>1</v>
      </c>
      <c r="BX45">
        <v>1</v>
      </c>
      <c r="BY45">
        <v>1</v>
      </c>
      <c r="BZ45">
        <v>1</v>
      </c>
    </row>
    <row r="46" spans="1:78">
      <c r="A46" s="86" t="s">
        <v>1197</v>
      </c>
      <c r="K46" t="s">
        <v>1207</v>
      </c>
      <c r="L46" t="s">
        <v>5169</v>
      </c>
      <c r="M46" t="s">
        <v>38</v>
      </c>
      <c r="N46" t="s">
        <v>35</v>
      </c>
      <c r="O46" t="s">
        <v>2608</v>
      </c>
      <c r="P46">
        <v>0</v>
      </c>
      <c r="Q46">
        <v>0</v>
      </c>
      <c r="R46">
        <v>0</v>
      </c>
      <c r="S46">
        <v>0</v>
      </c>
      <c r="T46">
        <v>0</v>
      </c>
      <c r="U46">
        <v>0</v>
      </c>
      <c r="V46">
        <v>0</v>
      </c>
      <c r="W46">
        <v>0</v>
      </c>
      <c r="X46">
        <v>0</v>
      </c>
      <c r="Y46">
        <v>0</v>
      </c>
      <c r="Z46">
        <v>0</v>
      </c>
      <c r="AA46">
        <v>0</v>
      </c>
      <c r="AB46">
        <v>0</v>
      </c>
      <c r="AC46">
        <v>0</v>
      </c>
      <c r="AD46">
        <v>0</v>
      </c>
      <c r="AE46">
        <v>0</v>
      </c>
      <c r="AF46">
        <v>1</v>
      </c>
      <c r="AG46">
        <v>1</v>
      </c>
      <c r="AH46">
        <v>1</v>
      </c>
      <c r="AI46">
        <v>1</v>
      </c>
      <c r="AJ46">
        <v>1</v>
      </c>
      <c r="AK46">
        <v>1</v>
      </c>
      <c r="AL46">
        <v>1</v>
      </c>
      <c r="AM46">
        <v>1</v>
      </c>
      <c r="AN46">
        <v>1</v>
      </c>
      <c r="AO46">
        <v>1</v>
      </c>
      <c r="AP46">
        <v>1</v>
      </c>
      <c r="AQ46">
        <v>1</v>
      </c>
      <c r="AR46">
        <v>1</v>
      </c>
      <c r="AS46">
        <v>1</v>
      </c>
      <c r="AT46">
        <v>1</v>
      </c>
      <c r="AU46">
        <v>1</v>
      </c>
      <c r="AV46">
        <v>1</v>
      </c>
      <c r="AW46">
        <v>1</v>
      </c>
      <c r="AX46">
        <v>1</v>
      </c>
      <c r="AY46">
        <v>1</v>
      </c>
      <c r="AZ46">
        <v>1</v>
      </c>
      <c r="BA46">
        <v>1</v>
      </c>
      <c r="BB46">
        <v>1</v>
      </c>
      <c r="BC46">
        <v>1</v>
      </c>
      <c r="BD46">
        <v>1</v>
      </c>
      <c r="BE46">
        <v>1</v>
      </c>
      <c r="BF46">
        <v>1</v>
      </c>
      <c r="BG46">
        <v>1</v>
      </c>
      <c r="BH46">
        <v>1</v>
      </c>
      <c r="BI46">
        <v>1</v>
      </c>
      <c r="BJ46">
        <v>1</v>
      </c>
      <c r="BK46">
        <v>1</v>
      </c>
      <c r="BL46">
        <v>1</v>
      </c>
      <c r="BM46">
        <v>1</v>
      </c>
      <c r="BN46">
        <v>1</v>
      </c>
      <c r="BO46">
        <v>1</v>
      </c>
      <c r="BP46">
        <v>1</v>
      </c>
      <c r="BQ46">
        <v>1</v>
      </c>
      <c r="BR46">
        <v>1</v>
      </c>
      <c r="BS46">
        <v>1</v>
      </c>
      <c r="BT46">
        <v>1</v>
      </c>
      <c r="BU46">
        <v>1</v>
      </c>
      <c r="BV46">
        <v>1</v>
      </c>
      <c r="BW46">
        <v>1</v>
      </c>
      <c r="BX46">
        <v>1</v>
      </c>
      <c r="BY46">
        <v>1</v>
      </c>
      <c r="BZ46">
        <v>1</v>
      </c>
    </row>
    <row r="47" spans="1:78">
      <c r="A47" s="86" t="s">
        <v>1197</v>
      </c>
      <c r="K47" t="s">
        <v>1208</v>
      </c>
      <c r="L47" t="s">
        <v>5166</v>
      </c>
      <c r="M47" t="s">
        <v>38</v>
      </c>
      <c r="N47" t="s">
        <v>35</v>
      </c>
      <c r="O47" t="s">
        <v>2608</v>
      </c>
      <c r="P47">
        <v>0</v>
      </c>
      <c r="Q47">
        <v>0</v>
      </c>
      <c r="R47">
        <v>0</v>
      </c>
      <c r="S47">
        <v>0</v>
      </c>
      <c r="T47">
        <v>0</v>
      </c>
      <c r="U47">
        <v>0</v>
      </c>
      <c r="V47">
        <v>0</v>
      </c>
      <c r="W47">
        <v>0</v>
      </c>
      <c r="X47">
        <v>0</v>
      </c>
      <c r="Y47">
        <v>0</v>
      </c>
      <c r="Z47">
        <v>0</v>
      </c>
      <c r="AA47">
        <v>0</v>
      </c>
      <c r="AB47">
        <v>0</v>
      </c>
      <c r="AC47">
        <v>0</v>
      </c>
      <c r="AD47">
        <v>0</v>
      </c>
      <c r="AE47">
        <v>0</v>
      </c>
      <c r="AF47">
        <v>0</v>
      </c>
      <c r="AG47">
        <v>1</v>
      </c>
      <c r="AH47">
        <v>1</v>
      </c>
      <c r="AI47">
        <v>1</v>
      </c>
      <c r="AJ47">
        <v>1</v>
      </c>
      <c r="AK47">
        <v>1</v>
      </c>
      <c r="AL47">
        <v>1</v>
      </c>
      <c r="AM47">
        <v>1</v>
      </c>
      <c r="AN47">
        <v>1</v>
      </c>
      <c r="AO47">
        <v>1</v>
      </c>
      <c r="AP47">
        <v>1</v>
      </c>
      <c r="AQ47">
        <v>1</v>
      </c>
      <c r="AR47">
        <v>1</v>
      </c>
      <c r="AS47">
        <v>1</v>
      </c>
      <c r="AT47">
        <v>1</v>
      </c>
      <c r="AU47">
        <v>1</v>
      </c>
      <c r="AV47">
        <v>1</v>
      </c>
      <c r="AW47">
        <v>1</v>
      </c>
      <c r="AX47">
        <v>1</v>
      </c>
      <c r="AY47">
        <v>1</v>
      </c>
      <c r="AZ47">
        <v>1</v>
      </c>
      <c r="BA47">
        <v>1</v>
      </c>
      <c r="BB47">
        <v>1</v>
      </c>
      <c r="BC47">
        <v>1</v>
      </c>
      <c r="BD47">
        <v>1</v>
      </c>
      <c r="BE47">
        <v>1</v>
      </c>
      <c r="BF47">
        <v>1</v>
      </c>
      <c r="BG47">
        <v>1</v>
      </c>
      <c r="BH47">
        <v>1</v>
      </c>
      <c r="BI47">
        <v>1</v>
      </c>
      <c r="BJ47">
        <v>1</v>
      </c>
      <c r="BK47">
        <v>1</v>
      </c>
      <c r="BL47">
        <v>1</v>
      </c>
      <c r="BM47">
        <v>1</v>
      </c>
      <c r="BN47">
        <v>1</v>
      </c>
      <c r="BO47">
        <v>1</v>
      </c>
      <c r="BP47">
        <v>1</v>
      </c>
      <c r="BQ47">
        <v>1</v>
      </c>
      <c r="BR47">
        <v>1</v>
      </c>
      <c r="BS47">
        <v>1</v>
      </c>
      <c r="BT47">
        <v>1</v>
      </c>
      <c r="BU47">
        <v>1</v>
      </c>
      <c r="BV47">
        <v>1</v>
      </c>
      <c r="BW47">
        <v>1</v>
      </c>
      <c r="BX47">
        <v>1</v>
      </c>
      <c r="BY47">
        <v>1</v>
      </c>
      <c r="BZ47">
        <v>1</v>
      </c>
    </row>
    <row r="48" spans="1:78">
      <c r="A48" s="86" t="s">
        <v>1197</v>
      </c>
      <c r="K48" t="s">
        <v>1209</v>
      </c>
      <c r="L48" t="s">
        <v>5165</v>
      </c>
      <c r="M48" t="s">
        <v>38</v>
      </c>
      <c r="N48" t="s">
        <v>35</v>
      </c>
      <c r="O48" t="s">
        <v>2608</v>
      </c>
      <c r="P48">
        <v>0</v>
      </c>
      <c r="Q48">
        <v>0</v>
      </c>
      <c r="R48">
        <v>0</v>
      </c>
      <c r="S48">
        <v>0</v>
      </c>
      <c r="T48">
        <v>0</v>
      </c>
      <c r="U48">
        <v>0</v>
      </c>
      <c r="V48">
        <v>0</v>
      </c>
      <c r="W48">
        <v>0</v>
      </c>
      <c r="X48">
        <v>0</v>
      </c>
      <c r="Y48">
        <v>0</v>
      </c>
      <c r="Z48">
        <v>0</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c r="BJ48">
        <v>1</v>
      </c>
      <c r="BK48">
        <v>1</v>
      </c>
      <c r="BL48">
        <v>1</v>
      </c>
      <c r="BM48">
        <v>1</v>
      </c>
      <c r="BN48">
        <v>1</v>
      </c>
      <c r="BO48">
        <v>1</v>
      </c>
      <c r="BP48">
        <v>1</v>
      </c>
      <c r="BQ48">
        <v>1</v>
      </c>
      <c r="BR48">
        <v>1</v>
      </c>
      <c r="BS48">
        <v>1</v>
      </c>
      <c r="BT48">
        <v>1</v>
      </c>
      <c r="BU48">
        <v>1</v>
      </c>
      <c r="BV48">
        <v>1</v>
      </c>
      <c r="BW48">
        <v>1</v>
      </c>
      <c r="BX48">
        <v>1</v>
      </c>
      <c r="BY48">
        <v>1</v>
      </c>
      <c r="BZ48">
        <v>1</v>
      </c>
    </row>
    <row r="49" spans="1:78">
      <c r="A49" s="86" t="s">
        <v>1197</v>
      </c>
      <c r="J49" s="88" t="e">
        <f>14*K30</f>
        <v>#DIV/0!</v>
      </c>
      <c r="K49" t="s">
        <v>1210</v>
      </c>
      <c r="L49" t="s">
        <v>5165</v>
      </c>
      <c r="M49" t="s">
        <v>38</v>
      </c>
      <c r="N49" t="s">
        <v>35</v>
      </c>
      <c r="O49" t="s">
        <v>2608</v>
      </c>
      <c r="P49">
        <v>0</v>
      </c>
      <c r="Q49">
        <v>0</v>
      </c>
      <c r="R49">
        <v>0</v>
      </c>
      <c r="S49">
        <v>0</v>
      </c>
      <c r="T49">
        <v>0</v>
      </c>
      <c r="U49">
        <v>0</v>
      </c>
      <c r="V49">
        <v>0</v>
      </c>
      <c r="W49">
        <v>0</v>
      </c>
      <c r="X49">
        <v>0</v>
      </c>
      <c r="Y49">
        <v>0</v>
      </c>
      <c r="Z49">
        <v>0</v>
      </c>
      <c r="AA49">
        <v>0</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row>
    <row r="50" spans="1:78">
      <c r="A50" s="86" t="s">
        <v>1197</v>
      </c>
      <c r="J50" s="88" t="e">
        <f t="shared" ref="J50:J53" si="7">14*K31</f>
        <v>#DIV/0!</v>
      </c>
      <c r="K50" t="s">
        <v>1211</v>
      </c>
      <c r="L50" t="s">
        <v>5165</v>
      </c>
      <c r="M50" t="s">
        <v>38</v>
      </c>
      <c r="N50" t="s">
        <v>35</v>
      </c>
      <c r="O50" t="s">
        <v>2608</v>
      </c>
      <c r="P50">
        <v>0</v>
      </c>
      <c r="Q50">
        <v>0</v>
      </c>
      <c r="R50">
        <v>0</v>
      </c>
      <c r="S50">
        <v>0</v>
      </c>
      <c r="T50">
        <v>0</v>
      </c>
      <c r="U50">
        <v>0</v>
      </c>
      <c r="V50">
        <v>0</v>
      </c>
      <c r="W50">
        <v>0</v>
      </c>
      <c r="X50">
        <v>0</v>
      </c>
      <c r="Y50">
        <v>0</v>
      </c>
      <c r="Z50">
        <v>1</v>
      </c>
      <c r="AA50">
        <v>1</v>
      </c>
      <c r="AB50">
        <v>1</v>
      </c>
      <c r="AC50">
        <v>1</v>
      </c>
      <c r="AD50">
        <v>1</v>
      </c>
      <c r="AE50">
        <v>1</v>
      </c>
      <c r="AF50">
        <v>1</v>
      </c>
      <c r="AG50">
        <v>1</v>
      </c>
      <c r="AH50">
        <v>1</v>
      </c>
      <c r="AI50">
        <v>1</v>
      </c>
      <c r="AJ50">
        <v>1</v>
      </c>
      <c r="AK50">
        <v>1</v>
      </c>
      <c r="AL50">
        <v>1</v>
      </c>
      <c r="AM50">
        <v>1</v>
      </c>
      <c r="AN50">
        <v>1</v>
      </c>
      <c r="AO50">
        <v>1</v>
      </c>
      <c r="AP50">
        <v>1</v>
      </c>
      <c r="AQ50">
        <v>1</v>
      </c>
      <c r="AR50">
        <v>1</v>
      </c>
      <c r="AS50">
        <v>1</v>
      </c>
      <c r="AT50">
        <v>1</v>
      </c>
      <c r="AU50">
        <v>1</v>
      </c>
      <c r="AV50">
        <v>1</v>
      </c>
      <c r="AW50">
        <v>1</v>
      </c>
      <c r="AX50">
        <v>1</v>
      </c>
      <c r="AY50">
        <v>1</v>
      </c>
      <c r="AZ50">
        <v>1</v>
      </c>
      <c r="BA50">
        <v>1</v>
      </c>
      <c r="BB50">
        <v>1</v>
      </c>
      <c r="BC50">
        <v>1</v>
      </c>
      <c r="BD50">
        <v>1</v>
      </c>
      <c r="BE50">
        <v>1</v>
      </c>
      <c r="BF50">
        <v>1</v>
      </c>
      <c r="BG50">
        <v>1</v>
      </c>
      <c r="BH50">
        <v>1</v>
      </c>
      <c r="BI50">
        <v>1</v>
      </c>
      <c r="BJ50">
        <v>1</v>
      </c>
      <c r="BK50">
        <v>1</v>
      </c>
      <c r="BL50">
        <v>1</v>
      </c>
      <c r="BM50">
        <v>1</v>
      </c>
      <c r="BN50">
        <v>1</v>
      </c>
      <c r="BO50">
        <v>1</v>
      </c>
      <c r="BP50">
        <v>1</v>
      </c>
      <c r="BQ50">
        <v>1</v>
      </c>
      <c r="BR50">
        <v>1</v>
      </c>
      <c r="BS50">
        <v>1</v>
      </c>
      <c r="BT50">
        <v>1</v>
      </c>
      <c r="BU50">
        <v>1</v>
      </c>
      <c r="BV50">
        <v>1</v>
      </c>
      <c r="BW50">
        <v>1</v>
      </c>
      <c r="BX50">
        <v>1</v>
      </c>
      <c r="BY50">
        <v>1</v>
      </c>
      <c r="BZ50">
        <v>1</v>
      </c>
    </row>
    <row r="51" spans="1:78">
      <c r="A51" s="86" t="s">
        <v>1197</v>
      </c>
      <c r="J51" s="88" t="e">
        <f t="shared" si="7"/>
        <v>#DIV/0!</v>
      </c>
      <c r="K51" t="s">
        <v>1212</v>
      </c>
      <c r="L51" t="s">
        <v>5165</v>
      </c>
      <c r="M51" t="s">
        <v>38</v>
      </c>
      <c r="N51" t="s">
        <v>35</v>
      </c>
      <c r="O51" t="s">
        <v>2608</v>
      </c>
      <c r="P51">
        <v>0</v>
      </c>
      <c r="Q51">
        <v>0</v>
      </c>
      <c r="R51">
        <v>0</v>
      </c>
      <c r="S51">
        <v>0</v>
      </c>
      <c r="T51">
        <v>0</v>
      </c>
      <c r="U51">
        <v>0</v>
      </c>
      <c r="V51">
        <v>0</v>
      </c>
      <c r="W51">
        <v>0</v>
      </c>
      <c r="X51">
        <v>0</v>
      </c>
      <c r="Y51">
        <v>0</v>
      </c>
      <c r="Z51">
        <v>0</v>
      </c>
      <c r="AA51">
        <v>0</v>
      </c>
      <c r="AB51">
        <v>0</v>
      </c>
      <c r="AC51">
        <v>0</v>
      </c>
      <c r="AD51">
        <v>1</v>
      </c>
      <c r="AE51">
        <v>1</v>
      </c>
      <c r="AF51">
        <v>1</v>
      </c>
      <c r="AG51">
        <v>1</v>
      </c>
      <c r="AH51">
        <v>1</v>
      </c>
      <c r="AI51">
        <v>1</v>
      </c>
      <c r="AJ51">
        <v>1</v>
      </c>
      <c r="AK51">
        <v>1</v>
      </c>
      <c r="AL51">
        <v>1</v>
      </c>
      <c r="AM51">
        <v>1</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c r="BJ51">
        <v>1</v>
      </c>
      <c r="BK51">
        <v>1</v>
      </c>
      <c r="BL51">
        <v>1</v>
      </c>
      <c r="BM51">
        <v>1</v>
      </c>
      <c r="BN51">
        <v>1</v>
      </c>
      <c r="BO51">
        <v>1</v>
      </c>
      <c r="BP51">
        <v>1</v>
      </c>
      <c r="BQ51">
        <v>1</v>
      </c>
      <c r="BR51">
        <v>1</v>
      </c>
      <c r="BS51">
        <v>1</v>
      </c>
      <c r="BT51">
        <v>1</v>
      </c>
      <c r="BU51">
        <v>1</v>
      </c>
      <c r="BV51">
        <v>1</v>
      </c>
      <c r="BW51">
        <v>1</v>
      </c>
      <c r="BX51">
        <v>1</v>
      </c>
      <c r="BY51">
        <v>1</v>
      </c>
      <c r="BZ51">
        <v>1</v>
      </c>
    </row>
    <row r="52" spans="1:78">
      <c r="A52" s="86" t="s">
        <v>1197</v>
      </c>
      <c r="J52" s="88" t="e">
        <f t="shared" si="7"/>
        <v>#DIV/0!</v>
      </c>
      <c r="K52" t="s">
        <v>1213</v>
      </c>
      <c r="L52" t="s">
        <v>5165</v>
      </c>
      <c r="M52" t="s">
        <v>38</v>
      </c>
      <c r="N52" t="s">
        <v>35</v>
      </c>
      <c r="O52" t="s">
        <v>2608</v>
      </c>
      <c r="P52" s="87">
        <v>0</v>
      </c>
      <c r="Q52">
        <v>0</v>
      </c>
      <c r="R52">
        <v>0</v>
      </c>
      <c r="S52">
        <v>0</v>
      </c>
      <c r="T52">
        <v>0</v>
      </c>
      <c r="U52">
        <v>0</v>
      </c>
      <c r="V52">
        <v>0</v>
      </c>
      <c r="W52">
        <v>0</v>
      </c>
      <c r="X52">
        <v>0</v>
      </c>
      <c r="Y52">
        <v>0</v>
      </c>
      <c r="Z52">
        <v>0</v>
      </c>
      <c r="AA52">
        <v>0</v>
      </c>
      <c r="AB52">
        <v>0</v>
      </c>
      <c r="AC52">
        <v>0</v>
      </c>
      <c r="AD52">
        <v>1</v>
      </c>
      <c r="AE52">
        <v>1</v>
      </c>
      <c r="AF52">
        <v>1</v>
      </c>
      <c r="AG52">
        <v>1</v>
      </c>
      <c r="AH52">
        <v>1</v>
      </c>
      <c r="AI52">
        <v>1</v>
      </c>
      <c r="AJ52">
        <v>1</v>
      </c>
      <c r="AK52">
        <v>1</v>
      </c>
      <c r="AL52">
        <v>1</v>
      </c>
      <c r="AM52">
        <v>1</v>
      </c>
      <c r="AN52">
        <v>1</v>
      </c>
      <c r="AO52">
        <v>1</v>
      </c>
      <c r="AP52">
        <v>1</v>
      </c>
      <c r="AQ52">
        <v>1</v>
      </c>
      <c r="AR52">
        <v>1</v>
      </c>
      <c r="AS52">
        <v>1</v>
      </c>
      <c r="AT52">
        <v>1</v>
      </c>
      <c r="AU52">
        <v>1</v>
      </c>
      <c r="AV52">
        <v>1</v>
      </c>
      <c r="AW52">
        <v>1</v>
      </c>
      <c r="AX52">
        <v>1</v>
      </c>
      <c r="AY52">
        <v>1</v>
      </c>
      <c r="AZ52">
        <v>1</v>
      </c>
      <c r="BA52">
        <v>1</v>
      </c>
      <c r="BB52">
        <v>1</v>
      </c>
      <c r="BC52">
        <v>1</v>
      </c>
      <c r="BD52">
        <v>1</v>
      </c>
      <c r="BE52">
        <v>1</v>
      </c>
      <c r="BF52">
        <v>1</v>
      </c>
      <c r="BG52">
        <v>1</v>
      </c>
      <c r="BH52">
        <v>1</v>
      </c>
      <c r="BI52">
        <v>1</v>
      </c>
      <c r="BJ52">
        <v>1</v>
      </c>
      <c r="BK52">
        <v>1</v>
      </c>
      <c r="BL52">
        <v>1</v>
      </c>
      <c r="BM52">
        <v>1</v>
      </c>
      <c r="BN52">
        <v>1</v>
      </c>
      <c r="BO52">
        <v>1</v>
      </c>
      <c r="BP52">
        <v>1</v>
      </c>
      <c r="BQ52">
        <v>1</v>
      </c>
      <c r="BR52">
        <v>1</v>
      </c>
      <c r="BS52">
        <v>1</v>
      </c>
      <c r="BT52">
        <v>1</v>
      </c>
      <c r="BU52">
        <v>1</v>
      </c>
      <c r="BV52">
        <v>1</v>
      </c>
      <c r="BW52">
        <v>1</v>
      </c>
      <c r="BX52">
        <v>1</v>
      </c>
      <c r="BY52">
        <v>1</v>
      </c>
      <c r="BZ52">
        <v>1</v>
      </c>
    </row>
    <row r="53" spans="1:78">
      <c r="A53" s="86" t="s">
        <v>1197</v>
      </c>
      <c r="J53" s="88" t="e">
        <f t="shared" si="7"/>
        <v>#DIV/0!</v>
      </c>
      <c r="K53" t="s">
        <v>1214</v>
      </c>
      <c r="L53" t="s">
        <v>5168</v>
      </c>
      <c r="M53" t="s">
        <v>38</v>
      </c>
      <c r="N53" t="s">
        <v>35</v>
      </c>
      <c r="O53" t="s">
        <v>2608</v>
      </c>
      <c r="P53">
        <v>0</v>
      </c>
      <c r="Q53">
        <v>0</v>
      </c>
      <c r="R53">
        <v>0</v>
      </c>
      <c r="S53">
        <v>0</v>
      </c>
      <c r="T53">
        <v>0</v>
      </c>
      <c r="U53">
        <v>0</v>
      </c>
      <c r="V53">
        <v>0</v>
      </c>
      <c r="W53">
        <v>0</v>
      </c>
      <c r="X53">
        <v>0</v>
      </c>
      <c r="Y53">
        <v>0</v>
      </c>
      <c r="Z53">
        <v>0</v>
      </c>
      <c r="AA53">
        <v>0</v>
      </c>
      <c r="AB53">
        <v>0</v>
      </c>
      <c r="AC53">
        <v>0</v>
      </c>
      <c r="AD53">
        <v>0</v>
      </c>
      <c r="AE53">
        <v>0</v>
      </c>
      <c r="AF53">
        <v>0</v>
      </c>
      <c r="AG53">
        <v>1</v>
      </c>
      <c r="AH53">
        <v>1</v>
      </c>
      <c r="AI53">
        <v>1</v>
      </c>
      <c r="AJ53">
        <v>1</v>
      </c>
      <c r="AK53">
        <v>1</v>
      </c>
      <c r="AL53">
        <v>1</v>
      </c>
      <c r="AM53">
        <v>1</v>
      </c>
      <c r="AN53">
        <v>1</v>
      </c>
      <c r="AO53">
        <v>1</v>
      </c>
      <c r="AP53">
        <v>1</v>
      </c>
      <c r="AQ53">
        <v>1</v>
      </c>
      <c r="AR53">
        <v>1</v>
      </c>
      <c r="AS53">
        <v>1</v>
      </c>
      <c r="AT53">
        <v>1</v>
      </c>
      <c r="AU53">
        <v>1</v>
      </c>
      <c r="AV53">
        <v>1</v>
      </c>
      <c r="AW53">
        <v>1</v>
      </c>
      <c r="AX53">
        <v>1</v>
      </c>
      <c r="AY53">
        <v>1</v>
      </c>
      <c r="AZ53">
        <v>1</v>
      </c>
      <c r="BA53">
        <v>1</v>
      </c>
      <c r="BB53">
        <v>1</v>
      </c>
      <c r="BC53">
        <v>1</v>
      </c>
      <c r="BD53">
        <v>1</v>
      </c>
      <c r="BE53">
        <v>1</v>
      </c>
      <c r="BF53">
        <v>1</v>
      </c>
      <c r="BG53">
        <v>1</v>
      </c>
      <c r="BH53">
        <v>1</v>
      </c>
      <c r="BI53">
        <v>1</v>
      </c>
      <c r="BJ53">
        <v>1</v>
      </c>
      <c r="BK53">
        <v>1</v>
      </c>
      <c r="BL53">
        <v>1</v>
      </c>
      <c r="BM53">
        <v>1</v>
      </c>
      <c r="BN53">
        <v>1</v>
      </c>
      <c r="BO53">
        <v>1</v>
      </c>
      <c r="BP53">
        <v>1</v>
      </c>
      <c r="BQ53">
        <v>1</v>
      </c>
      <c r="BR53">
        <v>1</v>
      </c>
      <c r="BS53">
        <v>1</v>
      </c>
      <c r="BT53">
        <v>1</v>
      </c>
      <c r="BU53">
        <v>1</v>
      </c>
      <c r="BV53">
        <v>1</v>
      </c>
      <c r="BW53">
        <v>1</v>
      </c>
      <c r="BX53">
        <v>1</v>
      </c>
      <c r="BY53">
        <v>1</v>
      </c>
      <c r="BZ53">
        <v>1</v>
      </c>
    </row>
    <row r="54" spans="1:78">
      <c r="A54" s="86" t="s">
        <v>1197</v>
      </c>
    </row>
    <row r="55" spans="1:78">
      <c r="A55" s="86" t="s">
        <v>1197</v>
      </c>
    </row>
    <row r="56" spans="1:78">
      <c r="A56" s="86" t="s">
        <v>1197</v>
      </c>
    </row>
    <row r="57" spans="1:78">
      <c r="A57" s="86" t="s">
        <v>1197</v>
      </c>
    </row>
    <row r="58" spans="1:78">
      <c r="B58" s="78"/>
    </row>
  </sheetData>
  <pageMargins left="0.7" right="0.7" top="0.75" bottom="0.75" header="0.3" footer="0.3"/>
  <tableParts count="2">
    <tablePart r:id="rId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35691-2D14-4ECB-83AE-44F72C3C84E9}">
  <sheetPr codeName="Sheet25">
    <tabColor theme="2" tint="-9.9978637043366805E-2"/>
  </sheetPr>
  <dimension ref="A1:BZ60"/>
  <sheetViews>
    <sheetView topLeftCell="O23" workbookViewId="0">
      <selection activeCell="Z37" sqref="Z37"/>
    </sheetView>
  </sheetViews>
  <sheetFormatPr defaultRowHeight="14.5"/>
  <cols>
    <col min="1" max="1" width="11.453125" bestFit="1" customWidth="1"/>
    <col min="2" max="2" width="22.81640625" customWidth="1"/>
    <col min="3" max="3" width="7.90625" bestFit="1" customWidth="1"/>
    <col min="4" max="4" width="11.453125" bestFit="1" customWidth="1"/>
    <col min="5" max="5" width="13.36328125" bestFit="1" customWidth="1"/>
    <col min="6" max="6" width="7.6328125" bestFit="1" customWidth="1"/>
    <col min="7" max="7" width="11.1796875" customWidth="1"/>
    <col min="8" max="8" width="13.453125" customWidth="1"/>
    <col min="9" max="9" width="18.26953125" bestFit="1" customWidth="1"/>
    <col min="10" max="10" width="43.54296875" customWidth="1"/>
    <col min="11" max="11" width="16.36328125" bestFit="1" customWidth="1"/>
    <col min="12" max="12" width="18.54296875" bestFit="1" customWidth="1"/>
    <col min="13" max="13" width="12.54296875" bestFit="1" customWidth="1"/>
    <col min="14" max="14" width="11.26953125" bestFit="1" customWidth="1"/>
    <col min="15" max="15" width="9.08984375" bestFit="1" customWidth="1"/>
    <col min="16" max="16" width="12.36328125" bestFit="1" customWidth="1"/>
    <col min="17" max="17" width="12.08984375" bestFit="1" customWidth="1"/>
    <col min="18" max="19" width="12.36328125" bestFit="1" customWidth="1"/>
    <col min="20" max="24" width="12.6328125" bestFit="1" customWidth="1"/>
    <col min="25" max="25" width="12.54296875" bestFit="1" customWidth="1"/>
    <col min="26" max="27" width="12.6328125" bestFit="1" customWidth="1"/>
    <col min="28" max="28" width="12.36328125" bestFit="1" customWidth="1"/>
    <col min="29" max="29" width="12.08984375" bestFit="1" customWidth="1"/>
    <col min="30" max="31" width="12.36328125" bestFit="1" customWidth="1"/>
    <col min="32" max="36" width="12.6328125" bestFit="1" customWidth="1"/>
    <col min="37" max="37" width="12.54296875" bestFit="1" customWidth="1"/>
    <col min="38" max="39" width="12.6328125" bestFit="1" customWidth="1"/>
    <col min="40" max="40" width="12.36328125" bestFit="1" customWidth="1"/>
    <col min="41" max="41" width="12.08984375" bestFit="1" customWidth="1"/>
    <col min="42" max="43" width="12.36328125" bestFit="1" customWidth="1"/>
    <col min="44" max="48" width="12.6328125" bestFit="1" customWidth="1"/>
    <col min="49" max="49" width="12.54296875" bestFit="1" customWidth="1"/>
    <col min="50" max="51" width="12.6328125" bestFit="1" customWidth="1"/>
    <col min="52" max="52" width="12.36328125" bestFit="1" customWidth="1"/>
    <col min="53" max="53" width="12.08984375" bestFit="1" customWidth="1"/>
    <col min="54" max="54" width="12.36328125" bestFit="1" customWidth="1"/>
    <col min="55" max="55" width="12.26953125" bestFit="1" customWidth="1"/>
    <col min="56" max="60" width="12.54296875" bestFit="1" customWidth="1"/>
    <col min="61" max="61" width="12.36328125" bestFit="1" customWidth="1"/>
    <col min="62" max="63" width="12.54296875" bestFit="1" customWidth="1"/>
    <col min="64" max="64" width="12.26953125" bestFit="1" customWidth="1"/>
    <col min="65" max="65" width="12" bestFit="1" customWidth="1"/>
    <col min="66" max="66" width="12.26953125" bestFit="1" customWidth="1"/>
    <col min="67" max="67" width="12.36328125" bestFit="1" customWidth="1"/>
    <col min="68" max="72" width="12.6328125" bestFit="1" customWidth="1"/>
    <col min="73" max="73" width="12.54296875" bestFit="1" customWidth="1"/>
    <col min="74" max="75" width="12.6328125" bestFit="1" customWidth="1"/>
    <col min="76" max="76" width="12.36328125" bestFit="1" customWidth="1"/>
    <col min="77" max="77" width="12.08984375" bestFit="1" customWidth="1"/>
    <col min="78" max="78" width="12.36328125" bestFit="1" customWidth="1"/>
  </cols>
  <sheetData>
    <row r="1" spans="1:78" ht="15" thickBot="1"/>
    <row r="2" spans="1:78" ht="15" thickBot="1">
      <c r="B2" s="80" t="s">
        <v>7486</v>
      </c>
      <c r="C2" s="72"/>
      <c r="P2" s="1">
        <v>45200</v>
      </c>
      <c r="Q2" s="1">
        <v>45231</v>
      </c>
      <c r="R2" s="1">
        <v>45261</v>
      </c>
      <c r="S2" s="1">
        <v>45292</v>
      </c>
      <c r="T2" s="1">
        <v>45323</v>
      </c>
      <c r="U2" s="1">
        <v>45352</v>
      </c>
      <c r="V2" s="1">
        <v>45383</v>
      </c>
      <c r="W2" s="1">
        <v>45413</v>
      </c>
      <c r="X2" s="1">
        <v>45444</v>
      </c>
      <c r="Y2" s="1">
        <v>45474</v>
      </c>
      <c r="Z2" s="1">
        <v>45505</v>
      </c>
      <c r="AA2" s="1">
        <v>45536</v>
      </c>
      <c r="AB2" s="1">
        <v>45566</v>
      </c>
      <c r="AC2" s="1">
        <v>45597</v>
      </c>
      <c r="AD2" s="1">
        <v>45627</v>
      </c>
      <c r="AE2" s="1">
        <v>45658</v>
      </c>
      <c r="AF2" s="1">
        <v>45689</v>
      </c>
      <c r="AG2" s="1">
        <v>45717</v>
      </c>
      <c r="AH2" s="1">
        <v>45748</v>
      </c>
      <c r="AI2" s="1">
        <v>45778</v>
      </c>
      <c r="AJ2" s="1">
        <v>45809</v>
      </c>
      <c r="AK2" s="1">
        <v>45839</v>
      </c>
      <c r="AL2" s="1">
        <v>45870</v>
      </c>
      <c r="AM2" s="1">
        <v>45901</v>
      </c>
      <c r="AN2" s="1">
        <v>45931</v>
      </c>
      <c r="AO2" s="1">
        <v>45962</v>
      </c>
      <c r="AP2" s="1">
        <v>45992</v>
      </c>
      <c r="AQ2" s="1">
        <v>46023</v>
      </c>
      <c r="AR2" s="1">
        <v>46054</v>
      </c>
      <c r="AS2" s="1">
        <v>46082</v>
      </c>
      <c r="AT2" s="1">
        <v>46113</v>
      </c>
      <c r="AU2" s="1">
        <v>46143</v>
      </c>
      <c r="AV2" s="1">
        <v>46174</v>
      </c>
      <c r="AW2" s="1">
        <v>46204</v>
      </c>
      <c r="AX2" s="1">
        <v>46235</v>
      </c>
      <c r="AY2" s="1">
        <v>46266</v>
      </c>
      <c r="AZ2" s="1">
        <v>46296</v>
      </c>
      <c r="BA2" s="1">
        <v>46327</v>
      </c>
      <c r="BB2" s="1">
        <v>46357</v>
      </c>
      <c r="BC2" s="1">
        <v>46388</v>
      </c>
      <c r="BD2" s="1">
        <v>46419</v>
      </c>
      <c r="BE2" s="1">
        <v>46447</v>
      </c>
      <c r="BF2" s="1">
        <v>46478</v>
      </c>
      <c r="BG2" s="1">
        <v>46508</v>
      </c>
      <c r="BH2" s="1">
        <v>46539</v>
      </c>
      <c r="BI2" s="1">
        <v>46569</v>
      </c>
      <c r="BJ2" s="1">
        <v>46600</v>
      </c>
      <c r="BK2" s="1">
        <v>46631</v>
      </c>
      <c r="BL2" s="1">
        <v>46661</v>
      </c>
      <c r="BM2" s="1">
        <v>46692</v>
      </c>
      <c r="BN2" s="1">
        <v>46722</v>
      </c>
      <c r="BO2" s="1">
        <v>46753</v>
      </c>
      <c r="BP2" s="1">
        <v>46784</v>
      </c>
      <c r="BQ2" s="1">
        <v>46813</v>
      </c>
      <c r="BR2" s="1">
        <v>46844</v>
      </c>
      <c r="BS2" s="1">
        <v>46874</v>
      </c>
      <c r="BT2" s="1">
        <v>46905</v>
      </c>
      <c r="BU2" s="1">
        <v>46935</v>
      </c>
      <c r="BV2" s="1">
        <v>46966</v>
      </c>
      <c r="BW2" s="1">
        <v>46997</v>
      </c>
      <c r="BX2" s="1">
        <v>47027</v>
      </c>
      <c r="BY2" s="1">
        <v>47058</v>
      </c>
      <c r="BZ2" s="1">
        <v>47088</v>
      </c>
    </row>
    <row r="3" spans="1:78" ht="29.5" thickBot="1">
      <c r="B3" s="5" t="s">
        <v>56</v>
      </c>
      <c r="C3" s="6" t="s">
        <v>42</v>
      </c>
      <c r="D3" s="6" t="s">
        <v>39</v>
      </c>
      <c r="E3" s="6" t="s">
        <v>2589</v>
      </c>
      <c r="F3" s="6" t="s">
        <v>2609</v>
      </c>
      <c r="G3" s="6" t="s">
        <v>2610</v>
      </c>
      <c r="H3" s="5" t="s">
        <v>57</v>
      </c>
      <c r="I3" s="4" t="s">
        <v>55</v>
      </c>
      <c r="J3" s="5" t="s">
        <v>58</v>
      </c>
      <c r="K3" s="3" t="s">
        <v>16</v>
      </c>
      <c r="L3" s="3" t="s">
        <v>1</v>
      </c>
      <c r="M3" s="3" t="s">
        <v>26</v>
      </c>
      <c r="N3" s="3" t="s">
        <v>36</v>
      </c>
      <c r="O3" s="3" t="s">
        <v>2607</v>
      </c>
    </row>
    <row r="4" spans="1:78">
      <c r="A4" s="58">
        <v>45505</v>
      </c>
      <c r="B4" s="7" t="e">
        <f>+_xlfn.XLOOKUP(I4,#REF!,#REF!)</f>
        <v>#REF!</v>
      </c>
      <c r="C4" s="8">
        <v>1</v>
      </c>
      <c r="D4" s="8" t="str">
        <f>+LEFT(I4,11)</f>
        <v>01-MK-30-10</v>
      </c>
      <c r="E4" s="58">
        <v>45352</v>
      </c>
      <c r="F4" s="59"/>
      <c r="G4" s="59"/>
      <c r="H4" s="9" t="s">
        <v>37</v>
      </c>
      <c r="I4" s="7" t="s">
        <v>1179</v>
      </c>
      <c r="J4" s="7" t="str">
        <f>+_xlfn.XLOOKUP(I4,'R4'!B:B,'R4'!C:C)</f>
        <v>AMR - TELESKOPİK YÜKLEYİCİ - JCB</v>
      </c>
      <c r="P4">
        <f>+IF(P$2&gt;=$E4,1,0)</f>
        <v>0</v>
      </c>
      <c r="Q4">
        <f t="shared" ref="Q4:BZ9" si="0">+IF(Q$2&gt;=$E4,1,0)</f>
        <v>0</v>
      </c>
      <c r="R4">
        <f t="shared" si="0"/>
        <v>0</v>
      </c>
      <c r="S4">
        <f t="shared" si="0"/>
        <v>0</v>
      </c>
      <c r="T4">
        <f t="shared" si="0"/>
        <v>0</v>
      </c>
      <c r="U4">
        <f t="shared" si="0"/>
        <v>1</v>
      </c>
      <c r="V4">
        <f t="shared" si="0"/>
        <v>1</v>
      </c>
      <c r="W4">
        <f t="shared" si="0"/>
        <v>1</v>
      </c>
      <c r="X4">
        <f t="shared" si="0"/>
        <v>1</v>
      </c>
      <c r="Y4">
        <f t="shared" si="0"/>
        <v>1</v>
      </c>
      <c r="Z4">
        <f t="shared" si="0"/>
        <v>1</v>
      </c>
      <c r="AA4">
        <f t="shared" si="0"/>
        <v>1</v>
      </c>
      <c r="AB4">
        <f t="shared" si="0"/>
        <v>1</v>
      </c>
      <c r="AC4">
        <f t="shared" si="0"/>
        <v>1</v>
      </c>
      <c r="AD4">
        <f t="shared" si="0"/>
        <v>1</v>
      </c>
      <c r="AE4">
        <f t="shared" si="0"/>
        <v>1</v>
      </c>
      <c r="AF4">
        <f t="shared" si="0"/>
        <v>1</v>
      </c>
      <c r="AG4">
        <f t="shared" si="0"/>
        <v>1</v>
      </c>
      <c r="AH4">
        <f t="shared" si="0"/>
        <v>1</v>
      </c>
      <c r="AI4">
        <f t="shared" si="0"/>
        <v>1</v>
      </c>
      <c r="AJ4">
        <f t="shared" si="0"/>
        <v>1</v>
      </c>
      <c r="AK4">
        <f t="shared" si="0"/>
        <v>1</v>
      </c>
      <c r="AL4">
        <f t="shared" si="0"/>
        <v>1</v>
      </c>
      <c r="AM4">
        <f t="shared" si="0"/>
        <v>1</v>
      </c>
      <c r="AN4">
        <f t="shared" si="0"/>
        <v>1</v>
      </c>
      <c r="AO4">
        <f t="shared" si="0"/>
        <v>1</v>
      </c>
      <c r="AP4">
        <f t="shared" si="0"/>
        <v>1</v>
      </c>
      <c r="AQ4">
        <f t="shared" si="0"/>
        <v>1</v>
      </c>
      <c r="AR4">
        <f t="shared" si="0"/>
        <v>1</v>
      </c>
      <c r="AS4">
        <f t="shared" si="0"/>
        <v>1</v>
      </c>
      <c r="AT4">
        <f t="shared" si="0"/>
        <v>1</v>
      </c>
      <c r="AU4">
        <f t="shared" si="0"/>
        <v>1</v>
      </c>
      <c r="AV4">
        <f t="shared" si="0"/>
        <v>1</v>
      </c>
      <c r="AW4">
        <f t="shared" si="0"/>
        <v>1</v>
      </c>
      <c r="AX4">
        <f t="shared" si="0"/>
        <v>1</v>
      </c>
      <c r="AY4">
        <f t="shared" si="0"/>
        <v>1</v>
      </c>
      <c r="AZ4">
        <f t="shared" si="0"/>
        <v>1</v>
      </c>
      <c r="BA4">
        <f t="shared" si="0"/>
        <v>1</v>
      </c>
      <c r="BB4">
        <f t="shared" si="0"/>
        <v>1</v>
      </c>
      <c r="BC4">
        <f t="shared" si="0"/>
        <v>1</v>
      </c>
      <c r="BD4">
        <f t="shared" si="0"/>
        <v>1</v>
      </c>
      <c r="BE4">
        <f t="shared" si="0"/>
        <v>1</v>
      </c>
      <c r="BF4">
        <f t="shared" si="0"/>
        <v>1</v>
      </c>
      <c r="BG4">
        <f t="shared" si="0"/>
        <v>1</v>
      </c>
      <c r="BH4">
        <f t="shared" si="0"/>
        <v>1</v>
      </c>
      <c r="BI4">
        <f t="shared" si="0"/>
        <v>1</v>
      </c>
      <c r="BJ4">
        <f t="shared" si="0"/>
        <v>1</v>
      </c>
      <c r="BK4">
        <f t="shared" si="0"/>
        <v>1</v>
      </c>
      <c r="BL4">
        <f t="shared" si="0"/>
        <v>1</v>
      </c>
      <c r="BM4">
        <f t="shared" si="0"/>
        <v>1</v>
      </c>
      <c r="BN4">
        <f t="shared" si="0"/>
        <v>1</v>
      </c>
      <c r="BO4">
        <f t="shared" si="0"/>
        <v>1</v>
      </c>
      <c r="BP4">
        <f t="shared" si="0"/>
        <v>1</v>
      </c>
      <c r="BQ4">
        <f t="shared" si="0"/>
        <v>1</v>
      </c>
      <c r="BR4">
        <f t="shared" si="0"/>
        <v>1</v>
      </c>
      <c r="BS4">
        <f t="shared" si="0"/>
        <v>1</v>
      </c>
      <c r="BT4">
        <f t="shared" si="0"/>
        <v>1</v>
      </c>
      <c r="BU4">
        <f t="shared" si="0"/>
        <v>1</v>
      </c>
      <c r="BV4">
        <f t="shared" si="0"/>
        <v>1</v>
      </c>
      <c r="BW4">
        <f t="shared" si="0"/>
        <v>1</v>
      </c>
      <c r="BX4">
        <f t="shared" si="0"/>
        <v>1</v>
      </c>
      <c r="BY4">
        <f t="shared" si="0"/>
        <v>1</v>
      </c>
      <c r="BZ4">
        <f t="shared" si="0"/>
        <v>1</v>
      </c>
    </row>
    <row r="5" spans="1:78">
      <c r="A5" s="58">
        <v>45352</v>
      </c>
      <c r="B5" s="7" t="e">
        <f>+_xlfn.XLOOKUP(I5,#REF!,#REF!)</f>
        <v>#REF!</v>
      </c>
      <c r="C5" s="8">
        <v>1</v>
      </c>
      <c r="D5" s="8" t="str">
        <f t="shared" ref="D5:D17" si="1">+LEFT(I5,11)</f>
        <v>01-MK-30-10</v>
      </c>
      <c r="E5" s="58">
        <v>45383</v>
      </c>
      <c r="F5" s="59"/>
      <c r="G5" s="59"/>
      <c r="H5" s="9" t="s">
        <v>37</v>
      </c>
      <c r="I5" s="66" t="s">
        <v>1181</v>
      </c>
      <c r="J5" s="7" t="str">
        <f>+_xlfn.XLOOKUP(I5,'R4'!B:B,'R4'!C:C)</f>
        <v>AMR - TELESKOPİK YÜKLEYİCİ - JCB</v>
      </c>
      <c r="P5">
        <f t="shared" ref="P5:AE17" si="2">+IF(P$2&gt;=$E5,1,0)</f>
        <v>0</v>
      </c>
      <c r="Q5">
        <f t="shared" si="2"/>
        <v>0</v>
      </c>
      <c r="R5">
        <f t="shared" si="2"/>
        <v>0</v>
      </c>
      <c r="S5">
        <f t="shared" si="2"/>
        <v>0</v>
      </c>
      <c r="T5">
        <f t="shared" si="2"/>
        <v>0</v>
      </c>
      <c r="U5">
        <f t="shared" si="2"/>
        <v>0</v>
      </c>
      <c r="V5">
        <f t="shared" si="2"/>
        <v>1</v>
      </c>
      <c r="W5">
        <f t="shared" si="2"/>
        <v>1</v>
      </c>
      <c r="X5">
        <f t="shared" si="2"/>
        <v>1</v>
      </c>
      <c r="Y5">
        <f t="shared" si="2"/>
        <v>1</v>
      </c>
      <c r="Z5">
        <f t="shared" si="2"/>
        <v>1</v>
      </c>
      <c r="AA5">
        <f t="shared" si="2"/>
        <v>1</v>
      </c>
      <c r="AB5">
        <f t="shared" si="2"/>
        <v>1</v>
      </c>
      <c r="AC5">
        <f t="shared" si="2"/>
        <v>1</v>
      </c>
      <c r="AD5">
        <f t="shared" si="2"/>
        <v>1</v>
      </c>
      <c r="AE5">
        <f t="shared" si="2"/>
        <v>1</v>
      </c>
      <c r="AF5">
        <f t="shared" si="0"/>
        <v>1</v>
      </c>
      <c r="AG5">
        <f t="shared" si="0"/>
        <v>1</v>
      </c>
      <c r="AH5">
        <f t="shared" si="0"/>
        <v>1</v>
      </c>
      <c r="AI5">
        <f t="shared" si="0"/>
        <v>1</v>
      </c>
      <c r="AJ5">
        <f t="shared" si="0"/>
        <v>1</v>
      </c>
      <c r="AK5">
        <f t="shared" si="0"/>
        <v>1</v>
      </c>
      <c r="AL5">
        <f t="shared" si="0"/>
        <v>1</v>
      </c>
      <c r="AM5">
        <f t="shared" si="0"/>
        <v>1</v>
      </c>
      <c r="AN5">
        <f t="shared" si="0"/>
        <v>1</v>
      </c>
      <c r="AO5">
        <f t="shared" si="0"/>
        <v>1</v>
      </c>
      <c r="AP5">
        <f t="shared" si="0"/>
        <v>1</v>
      </c>
      <c r="AQ5">
        <f t="shared" si="0"/>
        <v>1</v>
      </c>
      <c r="AR5">
        <f t="shared" si="0"/>
        <v>1</v>
      </c>
      <c r="AS5">
        <f t="shared" si="0"/>
        <v>1</v>
      </c>
      <c r="AT5">
        <f t="shared" si="0"/>
        <v>1</v>
      </c>
      <c r="AU5">
        <f t="shared" si="0"/>
        <v>1</v>
      </c>
      <c r="AV5">
        <f t="shared" si="0"/>
        <v>1</v>
      </c>
      <c r="AW5">
        <f t="shared" si="0"/>
        <v>1</v>
      </c>
      <c r="AX5">
        <f t="shared" si="0"/>
        <v>1</v>
      </c>
      <c r="AY5">
        <f t="shared" si="0"/>
        <v>1</v>
      </c>
      <c r="AZ5">
        <f t="shared" si="0"/>
        <v>1</v>
      </c>
      <c r="BA5">
        <f t="shared" si="0"/>
        <v>1</v>
      </c>
      <c r="BB5">
        <f t="shared" si="0"/>
        <v>1</v>
      </c>
      <c r="BC5">
        <f t="shared" si="0"/>
        <v>1</v>
      </c>
      <c r="BD5">
        <f t="shared" si="0"/>
        <v>1</v>
      </c>
      <c r="BE5">
        <f t="shared" si="0"/>
        <v>1</v>
      </c>
      <c r="BF5">
        <f t="shared" si="0"/>
        <v>1</v>
      </c>
      <c r="BG5">
        <f t="shared" si="0"/>
        <v>1</v>
      </c>
      <c r="BH5">
        <f t="shared" si="0"/>
        <v>1</v>
      </c>
      <c r="BI5">
        <f t="shared" si="0"/>
        <v>1</v>
      </c>
      <c r="BJ5">
        <f t="shared" si="0"/>
        <v>1</v>
      </c>
      <c r="BK5">
        <f t="shared" si="0"/>
        <v>1</v>
      </c>
      <c r="BL5">
        <f t="shared" si="0"/>
        <v>1</v>
      </c>
      <c r="BM5">
        <f t="shared" si="0"/>
        <v>1</v>
      </c>
      <c r="BN5">
        <f t="shared" si="0"/>
        <v>1</v>
      </c>
      <c r="BO5">
        <f t="shared" si="0"/>
        <v>1</v>
      </c>
      <c r="BP5">
        <f t="shared" si="0"/>
        <v>1</v>
      </c>
      <c r="BQ5">
        <f t="shared" si="0"/>
        <v>1</v>
      </c>
      <c r="BR5">
        <f t="shared" si="0"/>
        <v>1</v>
      </c>
      <c r="BS5">
        <f t="shared" si="0"/>
        <v>1</v>
      </c>
      <c r="BT5">
        <f t="shared" si="0"/>
        <v>1</v>
      </c>
      <c r="BU5">
        <f t="shared" si="0"/>
        <v>1</v>
      </c>
      <c r="BV5">
        <f t="shared" si="0"/>
        <v>1</v>
      </c>
      <c r="BW5">
        <f t="shared" si="0"/>
        <v>1</v>
      </c>
      <c r="BX5">
        <f t="shared" si="0"/>
        <v>1</v>
      </c>
      <c r="BY5">
        <f t="shared" si="0"/>
        <v>1</v>
      </c>
      <c r="BZ5">
        <f t="shared" si="0"/>
        <v>1</v>
      </c>
    </row>
    <row r="6" spans="1:78">
      <c r="A6" s="58">
        <v>45474</v>
      </c>
      <c r="B6" s="7" t="e">
        <f>+_xlfn.XLOOKUP(I6,#REF!,#REF!)</f>
        <v>#REF!</v>
      </c>
      <c r="C6" s="8">
        <v>1</v>
      </c>
      <c r="D6" s="8" t="str">
        <f t="shared" si="1"/>
        <v>01-MK-30-10</v>
      </c>
      <c r="E6" s="58">
        <v>45505</v>
      </c>
      <c r="F6" s="59"/>
      <c r="G6" s="59"/>
      <c r="H6" s="9" t="s">
        <v>37</v>
      </c>
      <c r="I6" s="66" t="s">
        <v>1182</v>
      </c>
      <c r="J6" s="7" t="str">
        <f>+_xlfn.XLOOKUP(I6,'R4'!B:B,'R4'!C:C)</f>
        <v>AMR - TELESKOPİK YÜKLEYİCİ - JCB</v>
      </c>
      <c r="P6">
        <f t="shared" si="2"/>
        <v>0</v>
      </c>
      <c r="Q6">
        <f t="shared" si="2"/>
        <v>0</v>
      </c>
      <c r="R6">
        <f t="shared" si="2"/>
        <v>0</v>
      </c>
      <c r="S6">
        <f t="shared" si="2"/>
        <v>0</v>
      </c>
      <c r="T6">
        <f t="shared" si="2"/>
        <v>0</v>
      </c>
      <c r="U6">
        <f t="shared" si="2"/>
        <v>0</v>
      </c>
      <c r="V6">
        <f t="shared" si="2"/>
        <v>0</v>
      </c>
      <c r="W6">
        <f t="shared" si="2"/>
        <v>0</v>
      </c>
      <c r="X6">
        <f t="shared" si="2"/>
        <v>0</v>
      </c>
      <c r="Y6">
        <f t="shared" si="2"/>
        <v>0</v>
      </c>
      <c r="Z6">
        <f t="shared" si="2"/>
        <v>1</v>
      </c>
      <c r="AA6">
        <f t="shared" si="2"/>
        <v>1</v>
      </c>
      <c r="AB6">
        <f t="shared" si="2"/>
        <v>1</v>
      </c>
      <c r="AC6">
        <f t="shared" si="2"/>
        <v>1</v>
      </c>
      <c r="AD6">
        <f t="shared" si="2"/>
        <v>1</v>
      </c>
      <c r="AE6">
        <f t="shared" si="2"/>
        <v>1</v>
      </c>
      <c r="AF6">
        <f t="shared" si="0"/>
        <v>1</v>
      </c>
      <c r="AG6">
        <f t="shared" si="0"/>
        <v>1</v>
      </c>
      <c r="AH6">
        <f t="shared" si="0"/>
        <v>1</v>
      </c>
      <c r="AI6">
        <f t="shared" si="0"/>
        <v>1</v>
      </c>
      <c r="AJ6">
        <f t="shared" si="0"/>
        <v>1</v>
      </c>
      <c r="AK6">
        <f t="shared" si="0"/>
        <v>1</v>
      </c>
      <c r="AL6">
        <f t="shared" si="0"/>
        <v>1</v>
      </c>
      <c r="AM6">
        <f t="shared" si="0"/>
        <v>1</v>
      </c>
      <c r="AN6">
        <f t="shared" si="0"/>
        <v>1</v>
      </c>
      <c r="AO6">
        <f t="shared" si="0"/>
        <v>1</v>
      </c>
      <c r="AP6">
        <f t="shared" si="0"/>
        <v>1</v>
      </c>
      <c r="AQ6">
        <f t="shared" si="0"/>
        <v>1</v>
      </c>
      <c r="AR6">
        <f t="shared" si="0"/>
        <v>1</v>
      </c>
      <c r="AS6">
        <f t="shared" si="0"/>
        <v>1</v>
      </c>
      <c r="AT6">
        <f t="shared" si="0"/>
        <v>1</v>
      </c>
      <c r="AU6">
        <f t="shared" si="0"/>
        <v>1</v>
      </c>
      <c r="AV6">
        <f t="shared" si="0"/>
        <v>1</v>
      </c>
      <c r="AW6">
        <f t="shared" si="0"/>
        <v>1</v>
      </c>
      <c r="AX6">
        <f t="shared" si="0"/>
        <v>1</v>
      </c>
      <c r="AY6">
        <f t="shared" si="0"/>
        <v>1</v>
      </c>
      <c r="AZ6">
        <f t="shared" si="0"/>
        <v>1</v>
      </c>
      <c r="BA6">
        <f t="shared" si="0"/>
        <v>1</v>
      </c>
      <c r="BB6">
        <f t="shared" si="0"/>
        <v>1</v>
      </c>
      <c r="BC6">
        <f t="shared" si="0"/>
        <v>1</v>
      </c>
      <c r="BD6">
        <f t="shared" si="0"/>
        <v>1</v>
      </c>
      <c r="BE6">
        <f t="shared" si="0"/>
        <v>1</v>
      </c>
      <c r="BF6">
        <f t="shared" si="0"/>
        <v>1</v>
      </c>
      <c r="BG6">
        <f t="shared" si="0"/>
        <v>1</v>
      </c>
      <c r="BH6">
        <f t="shared" si="0"/>
        <v>1</v>
      </c>
      <c r="BI6">
        <f t="shared" si="0"/>
        <v>1</v>
      </c>
      <c r="BJ6">
        <f t="shared" si="0"/>
        <v>1</v>
      </c>
      <c r="BK6">
        <f t="shared" si="0"/>
        <v>1</v>
      </c>
      <c r="BL6">
        <f t="shared" si="0"/>
        <v>1</v>
      </c>
      <c r="BM6">
        <f t="shared" si="0"/>
        <v>1</v>
      </c>
      <c r="BN6">
        <f t="shared" si="0"/>
        <v>1</v>
      </c>
      <c r="BO6">
        <f t="shared" si="0"/>
        <v>1</v>
      </c>
      <c r="BP6">
        <f t="shared" si="0"/>
        <v>1</v>
      </c>
      <c r="BQ6">
        <f t="shared" si="0"/>
        <v>1</v>
      </c>
      <c r="BR6">
        <f t="shared" si="0"/>
        <v>1</v>
      </c>
      <c r="BS6">
        <f t="shared" si="0"/>
        <v>1</v>
      </c>
      <c r="BT6">
        <f t="shared" si="0"/>
        <v>1</v>
      </c>
      <c r="BU6">
        <f t="shared" si="0"/>
        <v>1</v>
      </c>
      <c r="BV6">
        <f t="shared" si="0"/>
        <v>1</v>
      </c>
      <c r="BW6">
        <f t="shared" si="0"/>
        <v>1</v>
      </c>
      <c r="BX6">
        <f t="shared" si="0"/>
        <v>1</v>
      </c>
      <c r="BY6">
        <f t="shared" si="0"/>
        <v>1</v>
      </c>
      <c r="BZ6">
        <f t="shared" si="0"/>
        <v>1</v>
      </c>
    </row>
    <row r="7" spans="1:78">
      <c r="A7" s="58">
        <v>45444</v>
      </c>
      <c r="B7" s="7" t="e">
        <f>+_xlfn.XLOOKUP(I7,#REF!,#REF!)</f>
        <v>#REF!</v>
      </c>
      <c r="C7" s="8">
        <v>1</v>
      </c>
      <c r="D7" s="8" t="str">
        <f t="shared" si="1"/>
        <v>01-MK-30-10</v>
      </c>
      <c r="E7" s="58">
        <v>45658</v>
      </c>
      <c r="F7" s="59"/>
      <c r="G7" s="59"/>
      <c r="H7" s="9" t="s">
        <v>37</v>
      </c>
      <c r="I7" s="66" t="s">
        <v>1183</v>
      </c>
      <c r="J7" s="7" t="str">
        <f>+_xlfn.XLOOKUP(I7,'R4'!B:B,'R4'!C:C)</f>
        <v>AMR - TELESKOPİK YÜKLEYİCİ - JCB</v>
      </c>
      <c r="P7">
        <f t="shared" si="2"/>
        <v>0</v>
      </c>
      <c r="Q7">
        <f t="shared" si="2"/>
        <v>0</v>
      </c>
      <c r="R7">
        <f t="shared" si="2"/>
        <v>0</v>
      </c>
      <c r="S7">
        <f t="shared" si="2"/>
        <v>0</v>
      </c>
      <c r="T7">
        <f t="shared" si="2"/>
        <v>0</v>
      </c>
      <c r="U7">
        <f t="shared" si="2"/>
        <v>0</v>
      </c>
      <c r="V7">
        <f t="shared" si="2"/>
        <v>0</v>
      </c>
      <c r="W7">
        <f t="shared" si="2"/>
        <v>0</v>
      </c>
      <c r="X7">
        <f t="shared" si="2"/>
        <v>0</v>
      </c>
      <c r="Y7">
        <f t="shared" si="2"/>
        <v>0</v>
      </c>
      <c r="Z7">
        <f t="shared" si="2"/>
        <v>0</v>
      </c>
      <c r="AA7">
        <f t="shared" si="2"/>
        <v>0</v>
      </c>
      <c r="AB7">
        <f t="shared" si="2"/>
        <v>0</v>
      </c>
      <c r="AC7">
        <f t="shared" si="2"/>
        <v>0</v>
      </c>
      <c r="AD7">
        <f t="shared" si="2"/>
        <v>0</v>
      </c>
      <c r="AE7">
        <f t="shared" si="2"/>
        <v>1</v>
      </c>
      <c r="AF7">
        <f t="shared" si="0"/>
        <v>1</v>
      </c>
      <c r="AG7">
        <f t="shared" si="0"/>
        <v>1</v>
      </c>
      <c r="AH7">
        <f t="shared" si="0"/>
        <v>1</v>
      </c>
      <c r="AI7">
        <f t="shared" si="0"/>
        <v>1</v>
      </c>
      <c r="AJ7">
        <f t="shared" si="0"/>
        <v>1</v>
      </c>
      <c r="AK7">
        <f t="shared" si="0"/>
        <v>1</v>
      </c>
      <c r="AL7">
        <f t="shared" si="0"/>
        <v>1</v>
      </c>
      <c r="AM7">
        <f t="shared" si="0"/>
        <v>1</v>
      </c>
      <c r="AN7">
        <f t="shared" si="0"/>
        <v>1</v>
      </c>
      <c r="AO7">
        <f t="shared" si="0"/>
        <v>1</v>
      </c>
      <c r="AP7">
        <f t="shared" si="0"/>
        <v>1</v>
      </c>
      <c r="AQ7">
        <f t="shared" si="0"/>
        <v>1</v>
      </c>
      <c r="AR7">
        <f t="shared" si="0"/>
        <v>1</v>
      </c>
      <c r="AS7">
        <f t="shared" si="0"/>
        <v>1</v>
      </c>
      <c r="AT7">
        <f t="shared" si="0"/>
        <v>1</v>
      </c>
      <c r="AU7">
        <f t="shared" si="0"/>
        <v>1</v>
      </c>
      <c r="AV7">
        <f t="shared" si="0"/>
        <v>1</v>
      </c>
      <c r="AW7">
        <f t="shared" si="0"/>
        <v>1</v>
      </c>
      <c r="AX7">
        <f t="shared" si="0"/>
        <v>1</v>
      </c>
      <c r="AY7">
        <f t="shared" si="0"/>
        <v>1</v>
      </c>
      <c r="AZ7">
        <f t="shared" si="0"/>
        <v>1</v>
      </c>
      <c r="BA7">
        <f t="shared" si="0"/>
        <v>1</v>
      </c>
      <c r="BB7">
        <f t="shared" si="0"/>
        <v>1</v>
      </c>
      <c r="BC7">
        <f t="shared" si="0"/>
        <v>1</v>
      </c>
      <c r="BD7">
        <f t="shared" si="0"/>
        <v>1</v>
      </c>
      <c r="BE7">
        <f t="shared" si="0"/>
        <v>1</v>
      </c>
      <c r="BF7">
        <f t="shared" si="0"/>
        <v>1</v>
      </c>
      <c r="BG7">
        <f t="shared" si="0"/>
        <v>1</v>
      </c>
      <c r="BH7">
        <f t="shared" si="0"/>
        <v>1</v>
      </c>
      <c r="BI7">
        <f t="shared" si="0"/>
        <v>1</v>
      </c>
      <c r="BJ7">
        <f t="shared" si="0"/>
        <v>1</v>
      </c>
      <c r="BK7">
        <f t="shared" si="0"/>
        <v>1</v>
      </c>
      <c r="BL7">
        <f t="shared" si="0"/>
        <v>1</v>
      </c>
      <c r="BM7">
        <f t="shared" si="0"/>
        <v>1</v>
      </c>
      <c r="BN7">
        <f t="shared" si="0"/>
        <v>1</v>
      </c>
      <c r="BO7">
        <f t="shared" si="0"/>
        <v>1</v>
      </c>
      <c r="BP7">
        <f t="shared" si="0"/>
        <v>1</v>
      </c>
      <c r="BQ7">
        <f t="shared" si="0"/>
        <v>1</v>
      </c>
      <c r="BR7">
        <f t="shared" si="0"/>
        <v>1</v>
      </c>
      <c r="BS7">
        <f t="shared" si="0"/>
        <v>1</v>
      </c>
      <c r="BT7">
        <f t="shared" si="0"/>
        <v>1</v>
      </c>
      <c r="BU7">
        <f t="shared" si="0"/>
        <v>1</v>
      </c>
      <c r="BV7">
        <f t="shared" si="0"/>
        <v>1</v>
      </c>
      <c r="BW7">
        <f t="shared" si="0"/>
        <v>1</v>
      </c>
      <c r="BX7">
        <f t="shared" si="0"/>
        <v>1</v>
      </c>
      <c r="BY7">
        <f t="shared" si="0"/>
        <v>1</v>
      </c>
      <c r="BZ7">
        <f t="shared" si="0"/>
        <v>1</v>
      </c>
    </row>
    <row r="8" spans="1:78">
      <c r="A8" s="58">
        <v>45352</v>
      </c>
      <c r="B8" s="7" t="e">
        <f>+_xlfn.XLOOKUP(I8,#REF!,#REF!)</f>
        <v>#REF!</v>
      </c>
      <c r="C8" s="8">
        <v>1</v>
      </c>
      <c r="D8" s="8" t="str">
        <f t="shared" si="1"/>
        <v>01-MK-30-10</v>
      </c>
      <c r="E8" s="58">
        <v>45717</v>
      </c>
      <c r="F8" s="59"/>
      <c r="G8" s="59"/>
      <c r="H8" s="9" t="s">
        <v>37</v>
      </c>
      <c r="I8" s="66" t="s">
        <v>1184</v>
      </c>
      <c r="J8" s="7" t="str">
        <f>+_xlfn.XLOOKUP(I8,'R4'!B:B,'R4'!C:C)</f>
        <v>AMR - TELESKOPİK YÜKLEYİCİ - JCB</v>
      </c>
      <c r="P8">
        <f t="shared" si="2"/>
        <v>0</v>
      </c>
      <c r="Q8">
        <f t="shared" si="2"/>
        <v>0</v>
      </c>
      <c r="R8">
        <f t="shared" si="2"/>
        <v>0</v>
      </c>
      <c r="S8">
        <f t="shared" si="2"/>
        <v>0</v>
      </c>
      <c r="T8">
        <f t="shared" si="2"/>
        <v>0</v>
      </c>
      <c r="U8">
        <f t="shared" si="2"/>
        <v>0</v>
      </c>
      <c r="V8">
        <f t="shared" si="2"/>
        <v>0</v>
      </c>
      <c r="W8">
        <f t="shared" si="2"/>
        <v>0</v>
      </c>
      <c r="X8">
        <f t="shared" si="2"/>
        <v>0</v>
      </c>
      <c r="Y8">
        <f t="shared" si="2"/>
        <v>0</v>
      </c>
      <c r="Z8">
        <f t="shared" si="2"/>
        <v>0</v>
      </c>
      <c r="AA8">
        <f t="shared" si="2"/>
        <v>0</v>
      </c>
      <c r="AB8">
        <f t="shared" si="2"/>
        <v>0</v>
      </c>
      <c r="AC8">
        <f t="shared" si="2"/>
        <v>0</v>
      </c>
      <c r="AD8">
        <f t="shared" si="2"/>
        <v>0</v>
      </c>
      <c r="AE8">
        <f t="shared" si="2"/>
        <v>0</v>
      </c>
      <c r="AF8">
        <f t="shared" si="0"/>
        <v>0</v>
      </c>
      <c r="AG8">
        <f t="shared" si="0"/>
        <v>1</v>
      </c>
      <c r="AH8">
        <f t="shared" si="0"/>
        <v>1</v>
      </c>
      <c r="AI8">
        <f t="shared" si="0"/>
        <v>1</v>
      </c>
      <c r="AJ8">
        <f t="shared" si="0"/>
        <v>1</v>
      </c>
      <c r="AK8">
        <f t="shared" si="0"/>
        <v>1</v>
      </c>
      <c r="AL8">
        <f t="shared" si="0"/>
        <v>1</v>
      </c>
      <c r="AM8">
        <f t="shared" si="0"/>
        <v>1</v>
      </c>
      <c r="AN8">
        <f t="shared" si="0"/>
        <v>1</v>
      </c>
      <c r="AO8">
        <f t="shared" si="0"/>
        <v>1</v>
      </c>
      <c r="AP8">
        <f t="shared" si="0"/>
        <v>1</v>
      </c>
      <c r="AQ8">
        <f t="shared" si="0"/>
        <v>1</v>
      </c>
      <c r="AR8">
        <f t="shared" si="0"/>
        <v>1</v>
      </c>
      <c r="AS8">
        <f t="shared" si="0"/>
        <v>1</v>
      </c>
      <c r="AT8">
        <f t="shared" si="0"/>
        <v>1</v>
      </c>
      <c r="AU8">
        <f t="shared" si="0"/>
        <v>1</v>
      </c>
      <c r="AV8">
        <f t="shared" si="0"/>
        <v>1</v>
      </c>
      <c r="AW8">
        <f t="shared" si="0"/>
        <v>1</v>
      </c>
      <c r="AX8">
        <f t="shared" si="0"/>
        <v>1</v>
      </c>
      <c r="AY8">
        <f t="shared" si="0"/>
        <v>1</v>
      </c>
      <c r="AZ8">
        <f t="shared" si="0"/>
        <v>1</v>
      </c>
      <c r="BA8">
        <f t="shared" si="0"/>
        <v>1</v>
      </c>
      <c r="BB8">
        <f t="shared" si="0"/>
        <v>1</v>
      </c>
      <c r="BC8">
        <f t="shared" si="0"/>
        <v>1</v>
      </c>
      <c r="BD8">
        <f t="shared" si="0"/>
        <v>1</v>
      </c>
      <c r="BE8">
        <f t="shared" si="0"/>
        <v>1</v>
      </c>
      <c r="BF8">
        <f t="shared" si="0"/>
        <v>1</v>
      </c>
      <c r="BG8">
        <f t="shared" si="0"/>
        <v>1</v>
      </c>
      <c r="BH8">
        <f t="shared" si="0"/>
        <v>1</v>
      </c>
      <c r="BI8">
        <f t="shared" si="0"/>
        <v>1</v>
      </c>
      <c r="BJ8">
        <f t="shared" si="0"/>
        <v>1</v>
      </c>
      <c r="BK8">
        <f t="shared" si="0"/>
        <v>1</v>
      </c>
      <c r="BL8">
        <f t="shared" si="0"/>
        <v>1</v>
      </c>
      <c r="BM8">
        <f t="shared" si="0"/>
        <v>1</v>
      </c>
      <c r="BN8">
        <f t="shared" si="0"/>
        <v>1</v>
      </c>
      <c r="BO8">
        <f t="shared" si="0"/>
        <v>1</v>
      </c>
      <c r="BP8">
        <f t="shared" si="0"/>
        <v>1</v>
      </c>
      <c r="BQ8">
        <f t="shared" si="0"/>
        <v>1</v>
      </c>
      <c r="BR8">
        <f t="shared" si="0"/>
        <v>1</v>
      </c>
      <c r="BS8">
        <f t="shared" si="0"/>
        <v>1</v>
      </c>
      <c r="BT8">
        <f t="shared" si="0"/>
        <v>1</v>
      </c>
      <c r="BU8">
        <f t="shared" si="0"/>
        <v>1</v>
      </c>
      <c r="BV8">
        <f t="shared" si="0"/>
        <v>1</v>
      </c>
      <c r="BW8">
        <f t="shared" si="0"/>
        <v>1</v>
      </c>
      <c r="BX8">
        <f t="shared" si="0"/>
        <v>1</v>
      </c>
      <c r="BY8">
        <f t="shared" si="0"/>
        <v>1</v>
      </c>
      <c r="BZ8">
        <f t="shared" si="0"/>
        <v>1</v>
      </c>
    </row>
    <row r="9" spans="1:78">
      <c r="A9" s="58">
        <v>45383</v>
      </c>
      <c r="B9" s="7" t="e">
        <f>+_xlfn.XLOOKUP(I9,#REF!,#REF!)</f>
        <v>#REF!</v>
      </c>
      <c r="C9" s="8">
        <v>1</v>
      </c>
      <c r="D9" s="8" t="str">
        <f t="shared" si="1"/>
        <v>01-MK-30-10</v>
      </c>
      <c r="E9" s="58">
        <v>45505</v>
      </c>
      <c r="F9" s="59"/>
      <c r="G9" s="59"/>
      <c r="H9" s="9" t="s">
        <v>37</v>
      </c>
      <c r="I9" s="66" t="s">
        <v>1185</v>
      </c>
      <c r="J9" s="7" t="str">
        <f>+_xlfn.XLOOKUP(I9,'R4'!B:B,'R4'!C:C)</f>
        <v>AMR - TELESKOPİK YÜKLEYİCİ - JCB</v>
      </c>
      <c r="P9">
        <f t="shared" si="2"/>
        <v>0</v>
      </c>
      <c r="Q9">
        <f t="shared" si="2"/>
        <v>0</v>
      </c>
      <c r="R9">
        <f t="shared" si="2"/>
        <v>0</v>
      </c>
      <c r="S9">
        <f t="shared" si="2"/>
        <v>0</v>
      </c>
      <c r="T9">
        <f t="shared" si="2"/>
        <v>0</v>
      </c>
      <c r="U9">
        <f t="shared" si="2"/>
        <v>0</v>
      </c>
      <c r="V9">
        <f t="shared" si="2"/>
        <v>0</v>
      </c>
      <c r="W9">
        <f t="shared" si="2"/>
        <v>0</v>
      </c>
      <c r="X9">
        <f t="shared" si="2"/>
        <v>0</v>
      </c>
      <c r="Y9">
        <f t="shared" si="2"/>
        <v>0</v>
      </c>
      <c r="Z9">
        <f t="shared" si="2"/>
        <v>1</v>
      </c>
      <c r="AA9">
        <f t="shared" si="2"/>
        <v>1</v>
      </c>
      <c r="AB9">
        <f t="shared" si="2"/>
        <v>1</v>
      </c>
      <c r="AC9">
        <f t="shared" si="2"/>
        <v>1</v>
      </c>
      <c r="AD9">
        <f t="shared" si="2"/>
        <v>1</v>
      </c>
      <c r="AE9">
        <f t="shared" si="2"/>
        <v>1</v>
      </c>
      <c r="AF9">
        <f t="shared" si="0"/>
        <v>1</v>
      </c>
      <c r="AG9">
        <f t="shared" si="0"/>
        <v>1</v>
      </c>
      <c r="AH9">
        <f t="shared" si="0"/>
        <v>1</v>
      </c>
      <c r="AI9">
        <f t="shared" si="0"/>
        <v>1</v>
      </c>
      <c r="AJ9">
        <f t="shared" si="0"/>
        <v>1</v>
      </c>
      <c r="AK9">
        <f t="shared" ref="AK9:AZ17" si="3">+IF(AK$2&gt;=$E9,1,0)</f>
        <v>1</v>
      </c>
      <c r="AL9">
        <f t="shared" si="3"/>
        <v>1</v>
      </c>
      <c r="AM9">
        <f t="shared" si="3"/>
        <v>1</v>
      </c>
      <c r="AN9">
        <f t="shared" si="3"/>
        <v>1</v>
      </c>
      <c r="AO9">
        <f t="shared" si="3"/>
        <v>1</v>
      </c>
      <c r="AP9">
        <f t="shared" si="3"/>
        <v>1</v>
      </c>
      <c r="AQ9">
        <f t="shared" si="3"/>
        <v>1</v>
      </c>
      <c r="AR9">
        <f t="shared" si="3"/>
        <v>1</v>
      </c>
      <c r="AS9">
        <f t="shared" si="3"/>
        <v>1</v>
      </c>
      <c r="AT9">
        <f t="shared" si="3"/>
        <v>1</v>
      </c>
      <c r="AU9">
        <f t="shared" si="3"/>
        <v>1</v>
      </c>
      <c r="AV9">
        <f t="shared" si="3"/>
        <v>1</v>
      </c>
      <c r="AW9">
        <f t="shared" si="3"/>
        <v>1</v>
      </c>
      <c r="AX9">
        <f t="shared" si="3"/>
        <v>1</v>
      </c>
      <c r="AY9">
        <f t="shared" si="3"/>
        <v>1</v>
      </c>
      <c r="AZ9">
        <f t="shared" si="3"/>
        <v>1</v>
      </c>
      <c r="BA9">
        <f t="shared" ref="BA9:BP17" si="4">+IF(BA$2&gt;=$E9,1,0)</f>
        <v>1</v>
      </c>
      <c r="BB9">
        <f t="shared" si="4"/>
        <v>1</v>
      </c>
      <c r="BC9">
        <f t="shared" si="4"/>
        <v>1</v>
      </c>
      <c r="BD9">
        <f t="shared" si="4"/>
        <v>1</v>
      </c>
      <c r="BE9">
        <f t="shared" si="4"/>
        <v>1</v>
      </c>
      <c r="BF9">
        <f t="shared" si="4"/>
        <v>1</v>
      </c>
      <c r="BG9">
        <f t="shared" si="4"/>
        <v>1</v>
      </c>
      <c r="BH9">
        <f t="shared" si="4"/>
        <v>1</v>
      </c>
      <c r="BI9">
        <f t="shared" si="4"/>
        <v>1</v>
      </c>
      <c r="BJ9">
        <f t="shared" si="4"/>
        <v>1</v>
      </c>
      <c r="BK9">
        <f t="shared" si="4"/>
        <v>1</v>
      </c>
      <c r="BL9">
        <f t="shared" si="4"/>
        <v>1</v>
      </c>
      <c r="BM9">
        <f t="shared" si="4"/>
        <v>1</v>
      </c>
      <c r="BN9">
        <f t="shared" si="4"/>
        <v>1</v>
      </c>
      <c r="BO9">
        <f t="shared" si="4"/>
        <v>1</v>
      </c>
      <c r="BP9">
        <f t="shared" si="4"/>
        <v>1</v>
      </c>
      <c r="BQ9">
        <f t="shared" ref="BQ9:BZ17" si="5">+IF(BQ$2&gt;=$E9,1,0)</f>
        <v>1</v>
      </c>
      <c r="BR9">
        <f t="shared" si="5"/>
        <v>1</v>
      </c>
      <c r="BS9">
        <f t="shared" si="5"/>
        <v>1</v>
      </c>
      <c r="BT9">
        <f t="shared" si="5"/>
        <v>1</v>
      </c>
      <c r="BU9">
        <f t="shared" si="5"/>
        <v>1</v>
      </c>
      <c r="BV9">
        <f t="shared" si="5"/>
        <v>1</v>
      </c>
      <c r="BW9">
        <f t="shared" si="5"/>
        <v>1</v>
      </c>
      <c r="BX9">
        <f t="shared" si="5"/>
        <v>1</v>
      </c>
      <c r="BY9">
        <f t="shared" si="5"/>
        <v>1</v>
      </c>
      <c r="BZ9">
        <f t="shared" si="5"/>
        <v>1</v>
      </c>
    </row>
    <row r="10" spans="1:78">
      <c r="A10" s="58"/>
      <c r="B10" s="7" t="e">
        <f>+_xlfn.XLOOKUP(I10,#REF!,#REF!)</f>
        <v>#REF!</v>
      </c>
      <c r="C10" s="8">
        <v>1</v>
      </c>
      <c r="D10" s="8" t="str">
        <f t="shared" si="1"/>
        <v>01-MK-30-10</v>
      </c>
      <c r="E10" s="58">
        <v>45505</v>
      </c>
      <c r="F10" s="59"/>
      <c r="G10" s="59"/>
      <c r="H10" s="9" t="s">
        <v>37</v>
      </c>
      <c r="I10" s="66" t="s">
        <v>1186</v>
      </c>
      <c r="J10" s="7" t="str">
        <f>+_xlfn.XLOOKUP(I10,'R4'!B:B,'R4'!C:C)</f>
        <v>AMR - TELESKOPİK YÜKLEYİCİ - JCB</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1</v>
      </c>
      <c r="AA10">
        <f t="shared" si="2"/>
        <v>1</v>
      </c>
      <c r="AB10">
        <f t="shared" si="2"/>
        <v>1</v>
      </c>
      <c r="AC10">
        <f t="shared" si="2"/>
        <v>1</v>
      </c>
      <c r="AD10">
        <f t="shared" si="2"/>
        <v>1</v>
      </c>
      <c r="AE10">
        <f t="shared" si="2"/>
        <v>1</v>
      </c>
      <c r="AF10">
        <f t="shared" ref="AF10:AU17" si="6">+IF(AF$2&gt;=$E10,1,0)</f>
        <v>1</v>
      </c>
      <c r="AG10">
        <f t="shared" si="6"/>
        <v>1</v>
      </c>
      <c r="AH10">
        <f t="shared" si="6"/>
        <v>1</v>
      </c>
      <c r="AI10">
        <f t="shared" si="6"/>
        <v>1</v>
      </c>
      <c r="AJ10">
        <f t="shared" si="6"/>
        <v>1</v>
      </c>
      <c r="AK10">
        <f t="shared" si="6"/>
        <v>1</v>
      </c>
      <c r="AL10">
        <f t="shared" si="6"/>
        <v>1</v>
      </c>
      <c r="AM10">
        <f t="shared" si="6"/>
        <v>1</v>
      </c>
      <c r="AN10">
        <f t="shared" si="6"/>
        <v>1</v>
      </c>
      <c r="AO10">
        <f t="shared" si="6"/>
        <v>1</v>
      </c>
      <c r="AP10">
        <f t="shared" si="6"/>
        <v>1</v>
      </c>
      <c r="AQ10">
        <f t="shared" si="6"/>
        <v>1</v>
      </c>
      <c r="AR10">
        <f t="shared" si="6"/>
        <v>1</v>
      </c>
      <c r="AS10">
        <f t="shared" si="6"/>
        <v>1</v>
      </c>
      <c r="AT10">
        <f t="shared" si="6"/>
        <v>1</v>
      </c>
      <c r="AU10">
        <f t="shared" si="6"/>
        <v>1</v>
      </c>
      <c r="AV10">
        <f t="shared" si="3"/>
        <v>1</v>
      </c>
      <c r="AW10">
        <f t="shared" si="3"/>
        <v>1</v>
      </c>
      <c r="AX10">
        <f t="shared" si="3"/>
        <v>1</v>
      </c>
      <c r="AY10">
        <f t="shared" si="3"/>
        <v>1</v>
      </c>
      <c r="AZ10">
        <f t="shared" si="3"/>
        <v>1</v>
      </c>
      <c r="BA10">
        <f t="shared" si="4"/>
        <v>1</v>
      </c>
      <c r="BB10">
        <f t="shared" si="4"/>
        <v>1</v>
      </c>
      <c r="BC10">
        <f t="shared" si="4"/>
        <v>1</v>
      </c>
      <c r="BD10">
        <f t="shared" si="4"/>
        <v>1</v>
      </c>
      <c r="BE10">
        <f t="shared" si="4"/>
        <v>1</v>
      </c>
      <c r="BF10">
        <f t="shared" si="4"/>
        <v>1</v>
      </c>
      <c r="BG10">
        <f t="shared" si="4"/>
        <v>1</v>
      </c>
      <c r="BH10">
        <f t="shared" si="4"/>
        <v>1</v>
      </c>
      <c r="BI10">
        <f t="shared" si="4"/>
        <v>1</v>
      </c>
      <c r="BJ10">
        <f t="shared" si="4"/>
        <v>1</v>
      </c>
      <c r="BK10">
        <f t="shared" si="4"/>
        <v>1</v>
      </c>
      <c r="BL10">
        <f t="shared" si="4"/>
        <v>1</v>
      </c>
      <c r="BM10">
        <f t="shared" si="4"/>
        <v>1</v>
      </c>
      <c r="BN10">
        <f t="shared" si="4"/>
        <v>1</v>
      </c>
      <c r="BO10">
        <f t="shared" si="4"/>
        <v>1</v>
      </c>
      <c r="BP10">
        <f t="shared" si="4"/>
        <v>1</v>
      </c>
      <c r="BQ10">
        <f t="shared" si="5"/>
        <v>1</v>
      </c>
      <c r="BR10">
        <f t="shared" si="5"/>
        <v>1</v>
      </c>
      <c r="BS10">
        <f t="shared" si="5"/>
        <v>1</v>
      </c>
      <c r="BT10">
        <f t="shared" si="5"/>
        <v>1</v>
      </c>
      <c r="BU10">
        <f t="shared" si="5"/>
        <v>1</v>
      </c>
      <c r="BV10">
        <f t="shared" si="5"/>
        <v>1</v>
      </c>
      <c r="BW10">
        <f t="shared" si="5"/>
        <v>1</v>
      </c>
      <c r="BX10">
        <f t="shared" si="5"/>
        <v>1</v>
      </c>
      <c r="BY10">
        <f t="shared" si="5"/>
        <v>1</v>
      </c>
      <c r="BZ10">
        <f t="shared" si="5"/>
        <v>1</v>
      </c>
    </row>
    <row r="11" spans="1:78">
      <c r="A11" s="58"/>
      <c r="B11" s="7" t="e">
        <f>+_xlfn.XLOOKUP(I11,#REF!,#REF!)</f>
        <v>#REF!</v>
      </c>
      <c r="C11" s="8">
        <v>1</v>
      </c>
      <c r="D11" s="8" t="str">
        <f t="shared" si="1"/>
        <v>01-MK-30-10</v>
      </c>
      <c r="E11" s="58">
        <v>45505</v>
      </c>
      <c r="F11" s="59"/>
      <c r="G11" s="59"/>
      <c r="H11" s="9" t="s">
        <v>37</v>
      </c>
      <c r="I11" s="66" t="s">
        <v>1187</v>
      </c>
      <c r="J11" s="7" t="str">
        <f>+_xlfn.XLOOKUP(I11,'R4'!B:B,'R4'!C:C)</f>
        <v>AMR - TELESKOPİK YÜKLEYİCİ - JCB</v>
      </c>
      <c r="P11">
        <f t="shared" si="2"/>
        <v>0</v>
      </c>
      <c r="Q11">
        <f t="shared" si="2"/>
        <v>0</v>
      </c>
      <c r="R11">
        <f t="shared" si="2"/>
        <v>0</v>
      </c>
      <c r="S11">
        <f t="shared" si="2"/>
        <v>0</v>
      </c>
      <c r="T11">
        <f t="shared" si="2"/>
        <v>0</v>
      </c>
      <c r="U11">
        <f t="shared" si="2"/>
        <v>0</v>
      </c>
      <c r="V11">
        <f t="shared" si="2"/>
        <v>0</v>
      </c>
      <c r="W11">
        <f t="shared" si="2"/>
        <v>0</v>
      </c>
      <c r="X11">
        <f t="shared" si="2"/>
        <v>0</v>
      </c>
      <c r="Y11">
        <f t="shared" si="2"/>
        <v>0</v>
      </c>
      <c r="Z11">
        <f t="shared" si="2"/>
        <v>1</v>
      </c>
      <c r="AA11">
        <f t="shared" si="2"/>
        <v>1</v>
      </c>
      <c r="AB11">
        <f t="shared" si="2"/>
        <v>1</v>
      </c>
      <c r="AC11">
        <f t="shared" si="2"/>
        <v>1</v>
      </c>
      <c r="AD11">
        <f t="shared" si="2"/>
        <v>1</v>
      </c>
      <c r="AE11">
        <f t="shared" si="2"/>
        <v>1</v>
      </c>
      <c r="AF11">
        <f t="shared" si="6"/>
        <v>1</v>
      </c>
      <c r="AG11">
        <f t="shared" si="6"/>
        <v>1</v>
      </c>
      <c r="AH11">
        <f t="shared" si="6"/>
        <v>1</v>
      </c>
      <c r="AI11">
        <f t="shared" si="6"/>
        <v>1</v>
      </c>
      <c r="AJ11">
        <f t="shared" si="6"/>
        <v>1</v>
      </c>
      <c r="AK11">
        <f t="shared" si="6"/>
        <v>1</v>
      </c>
      <c r="AL11">
        <f t="shared" si="6"/>
        <v>1</v>
      </c>
      <c r="AM11">
        <f t="shared" si="6"/>
        <v>1</v>
      </c>
      <c r="AN11">
        <f t="shared" si="6"/>
        <v>1</v>
      </c>
      <c r="AO11">
        <f t="shared" si="6"/>
        <v>1</v>
      </c>
      <c r="AP11">
        <f t="shared" si="6"/>
        <v>1</v>
      </c>
      <c r="AQ11">
        <f t="shared" si="6"/>
        <v>1</v>
      </c>
      <c r="AR11">
        <f t="shared" si="6"/>
        <v>1</v>
      </c>
      <c r="AS11">
        <f t="shared" si="6"/>
        <v>1</v>
      </c>
      <c r="AT11">
        <f t="shared" si="6"/>
        <v>1</v>
      </c>
      <c r="AU11">
        <f t="shared" si="6"/>
        <v>1</v>
      </c>
      <c r="AV11">
        <f t="shared" si="3"/>
        <v>1</v>
      </c>
      <c r="AW11">
        <f t="shared" si="3"/>
        <v>1</v>
      </c>
      <c r="AX11">
        <f t="shared" si="3"/>
        <v>1</v>
      </c>
      <c r="AY11">
        <f t="shared" si="3"/>
        <v>1</v>
      </c>
      <c r="AZ11">
        <f t="shared" si="3"/>
        <v>1</v>
      </c>
      <c r="BA11">
        <f t="shared" si="4"/>
        <v>1</v>
      </c>
      <c r="BB11">
        <f t="shared" si="4"/>
        <v>1</v>
      </c>
      <c r="BC11">
        <f t="shared" si="4"/>
        <v>1</v>
      </c>
      <c r="BD11">
        <f t="shared" si="4"/>
        <v>1</v>
      </c>
      <c r="BE11">
        <f t="shared" si="4"/>
        <v>1</v>
      </c>
      <c r="BF11">
        <f t="shared" si="4"/>
        <v>1</v>
      </c>
      <c r="BG11">
        <f t="shared" si="4"/>
        <v>1</v>
      </c>
      <c r="BH11">
        <f t="shared" si="4"/>
        <v>1</v>
      </c>
      <c r="BI11">
        <f t="shared" si="4"/>
        <v>1</v>
      </c>
      <c r="BJ11">
        <f t="shared" si="4"/>
        <v>1</v>
      </c>
      <c r="BK11">
        <f t="shared" si="4"/>
        <v>1</v>
      </c>
      <c r="BL11">
        <f t="shared" si="4"/>
        <v>1</v>
      </c>
      <c r="BM11">
        <f t="shared" si="4"/>
        <v>1</v>
      </c>
      <c r="BN11">
        <f t="shared" si="4"/>
        <v>1</v>
      </c>
      <c r="BO11">
        <f t="shared" si="4"/>
        <v>1</v>
      </c>
      <c r="BP11">
        <f t="shared" si="4"/>
        <v>1</v>
      </c>
      <c r="BQ11">
        <f t="shared" si="5"/>
        <v>1</v>
      </c>
      <c r="BR11">
        <f t="shared" si="5"/>
        <v>1</v>
      </c>
      <c r="BS11">
        <f t="shared" si="5"/>
        <v>1</v>
      </c>
      <c r="BT11">
        <f t="shared" si="5"/>
        <v>1</v>
      </c>
      <c r="BU11">
        <f t="shared" si="5"/>
        <v>1</v>
      </c>
      <c r="BV11">
        <f t="shared" si="5"/>
        <v>1</v>
      </c>
      <c r="BW11">
        <f t="shared" si="5"/>
        <v>1</v>
      </c>
      <c r="BX11">
        <f t="shared" si="5"/>
        <v>1</v>
      </c>
      <c r="BY11">
        <f t="shared" si="5"/>
        <v>1</v>
      </c>
      <c r="BZ11">
        <f t="shared" si="5"/>
        <v>1</v>
      </c>
    </row>
    <row r="12" spans="1:78">
      <c r="B12" s="7" t="e">
        <f>+_xlfn.XLOOKUP(I12,#REF!,#REF!)</f>
        <v>#REF!</v>
      </c>
      <c r="C12" s="8">
        <v>1</v>
      </c>
      <c r="D12" s="8" t="str">
        <f t="shared" si="1"/>
        <v>01-MK-30-10</v>
      </c>
      <c r="E12" s="58">
        <v>45505</v>
      </c>
      <c r="F12" s="59"/>
      <c r="G12" s="59"/>
      <c r="H12" s="9" t="s">
        <v>37</v>
      </c>
      <c r="I12" s="66" t="s">
        <v>1188</v>
      </c>
      <c r="J12" s="7" t="str">
        <f>+_xlfn.XLOOKUP(I12,'R4'!B:B,'R4'!C:C)</f>
        <v>AMR - TELESKOPİK YÜKLEYİCİ - JCB</v>
      </c>
      <c r="P12">
        <f t="shared" si="2"/>
        <v>0</v>
      </c>
      <c r="Q12">
        <f t="shared" si="2"/>
        <v>0</v>
      </c>
      <c r="R12">
        <f t="shared" si="2"/>
        <v>0</v>
      </c>
      <c r="S12">
        <f t="shared" si="2"/>
        <v>0</v>
      </c>
      <c r="T12">
        <f t="shared" si="2"/>
        <v>0</v>
      </c>
      <c r="U12">
        <f t="shared" si="2"/>
        <v>0</v>
      </c>
      <c r="V12">
        <f t="shared" si="2"/>
        <v>0</v>
      </c>
      <c r="W12">
        <f t="shared" si="2"/>
        <v>0</v>
      </c>
      <c r="X12">
        <f t="shared" si="2"/>
        <v>0</v>
      </c>
      <c r="Y12">
        <f t="shared" si="2"/>
        <v>0</v>
      </c>
      <c r="Z12">
        <f t="shared" si="2"/>
        <v>1</v>
      </c>
      <c r="AA12">
        <f t="shared" si="2"/>
        <v>1</v>
      </c>
      <c r="AB12">
        <f t="shared" si="2"/>
        <v>1</v>
      </c>
      <c r="AC12">
        <f t="shared" si="2"/>
        <v>1</v>
      </c>
      <c r="AD12">
        <f t="shared" si="2"/>
        <v>1</v>
      </c>
      <c r="AE12">
        <f t="shared" si="2"/>
        <v>1</v>
      </c>
      <c r="AF12">
        <f t="shared" si="6"/>
        <v>1</v>
      </c>
      <c r="AG12">
        <f t="shared" si="6"/>
        <v>1</v>
      </c>
      <c r="AH12">
        <f t="shared" si="6"/>
        <v>1</v>
      </c>
      <c r="AI12">
        <f t="shared" si="6"/>
        <v>1</v>
      </c>
      <c r="AJ12">
        <f t="shared" si="6"/>
        <v>1</v>
      </c>
      <c r="AK12">
        <f t="shared" si="6"/>
        <v>1</v>
      </c>
      <c r="AL12">
        <f t="shared" si="6"/>
        <v>1</v>
      </c>
      <c r="AM12">
        <f t="shared" si="6"/>
        <v>1</v>
      </c>
      <c r="AN12">
        <f t="shared" si="6"/>
        <v>1</v>
      </c>
      <c r="AO12">
        <f t="shared" si="6"/>
        <v>1</v>
      </c>
      <c r="AP12">
        <f t="shared" si="6"/>
        <v>1</v>
      </c>
      <c r="AQ12">
        <f t="shared" si="6"/>
        <v>1</v>
      </c>
      <c r="AR12">
        <f t="shared" si="6"/>
        <v>1</v>
      </c>
      <c r="AS12">
        <f t="shared" si="6"/>
        <v>1</v>
      </c>
      <c r="AT12">
        <f t="shared" si="6"/>
        <v>1</v>
      </c>
      <c r="AU12">
        <f t="shared" si="6"/>
        <v>1</v>
      </c>
      <c r="AV12">
        <f t="shared" si="3"/>
        <v>1</v>
      </c>
      <c r="AW12">
        <f t="shared" si="3"/>
        <v>1</v>
      </c>
      <c r="AX12">
        <f t="shared" si="3"/>
        <v>1</v>
      </c>
      <c r="AY12">
        <f t="shared" si="3"/>
        <v>1</v>
      </c>
      <c r="AZ12">
        <f t="shared" si="3"/>
        <v>1</v>
      </c>
      <c r="BA12">
        <f t="shared" si="4"/>
        <v>1</v>
      </c>
      <c r="BB12">
        <f t="shared" si="4"/>
        <v>1</v>
      </c>
      <c r="BC12">
        <f t="shared" si="4"/>
        <v>1</v>
      </c>
      <c r="BD12">
        <f t="shared" si="4"/>
        <v>1</v>
      </c>
      <c r="BE12">
        <f t="shared" si="4"/>
        <v>1</v>
      </c>
      <c r="BF12">
        <f t="shared" si="4"/>
        <v>1</v>
      </c>
      <c r="BG12">
        <f t="shared" si="4"/>
        <v>1</v>
      </c>
      <c r="BH12">
        <f t="shared" si="4"/>
        <v>1</v>
      </c>
      <c r="BI12">
        <f t="shared" si="4"/>
        <v>1</v>
      </c>
      <c r="BJ12">
        <f t="shared" si="4"/>
        <v>1</v>
      </c>
      <c r="BK12">
        <f t="shared" si="4"/>
        <v>1</v>
      </c>
      <c r="BL12">
        <f t="shared" si="4"/>
        <v>1</v>
      </c>
      <c r="BM12">
        <f t="shared" si="4"/>
        <v>1</v>
      </c>
      <c r="BN12">
        <f t="shared" si="4"/>
        <v>1</v>
      </c>
      <c r="BO12">
        <f t="shared" si="4"/>
        <v>1</v>
      </c>
      <c r="BP12">
        <f t="shared" si="4"/>
        <v>1</v>
      </c>
      <c r="BQ12">
        <f t="shared" si="5"/>
        <v>1</v>
      </c>
      <c r="BR12">
        <f t="shared" si="5"/>
        <v>1</v>
      </c>
      <c r="BS12">
        <f t="shared" si="5"/>
        <v>1</v>
      </c>
      <c r="BT12">
        <f t="shared" si="5"/>
        <v>1</v>
      </c>
      <c r="BU12">
        <f t="shared" si="5"/>
        <v>1</v>
      </c>
      <c r="BV12">
        <f t="shared" si="5"/>
        <v>1</v>
      </c>
      <c r="BW12">
        <f t="shared" si="5"/>
        <v>1</v>
      </c>
      <c r="BX12">
        <f t="shared" si="5"/>
        <v>1</v>
      </c>
      <c r="BY12">
        <f t="shared" si="5"/>
        <v>1</v>
      </c>
      <c r="BZ12">
        <f t="shared" si="5"/>
        <v>1</v>
      </c>
    </row>
    <row r="13" spans="1:78">
      <c r="B13" s="7" t="e">
        <f>+_xlfn.XLOOKUP(I13,#REF!,#REF!)</f>
        <v>#REF!</v>
      </c>
      <c r="C13" s="8">
        <v>1</v>
      </c>
      <c r="D13" s="8" t="str">
        <f t="shared" si="1"/>
        <v>01-MK-30-10</v>
      </c>
      <c r="E13" s="58">
        <v>45658</v>
      </c>
      <c r="F13" s="59"/>
      <c r="G13" s="59"/>
      <c r="H13" s="9" t="s">
        <v>37</v>
      </c>
      <c r="I13" s="66" t="s">
        <v>1189</v>
      </c>
      <c r="J13" s="7" t="str">
        <f>+_xlfn.XLOOKUP(I13,'R4'!B:B,'R4'!C:C)</f>
        <v>AMR - TELESKOPİK YÜKLEYİCİ - JCB</v>
      </c>
      <c r="P13">
        <f t="shared" si="2"/>
        <v>0</v>
      </c>
      <c r="Q13">
        <f t="shared" si="2"/>
        <v>0</v>
      </c>
      <c r="R13">
        <f t="shared" si="2"/>
        <v>0</v>
      </c>
      <c r="S13">
        <f t="shared" si="2"/>
        <v>0</v>
      </c>
      <c r="T13">
        <f t="shared" si="2"/>
        <v>0</v>
      </c>
      <c r="U13">
        <f t="shared" si="2"/>
        <v>0</v>
      </c>
      <c r="V13">
        <f t="shared" si="2"/>
        <v>0</v>
      </c>
      <c r="W13">
        <f t="shared" si="2"/>
        <v>0</v>
      </c>
      <c r="X13">
        <f t="shared" si="2"/>
        <v>0</v>
      </c>
      <c r="Y13">
        <f t="shared" si="2"/>
        <v>0</v>
      </c>
      <c r="Z13">
        <f t="shared" si="2"/>
        <v>0</v>
      </c>
      <c r="AA13">
        <f t="shared" si="2"/>
        <v>0</v>
      </c>
      <c r="AB13">
        <f t="shared" si="2"/>
        <v>0</v>
      </c>
      <c r="AC13">
        <f t="shared" si="2"/>
        <v>0</v>
      </c>
      <c r="AD13">
        <f t="shared" si="2"/>
        <v>0</v>
      </c>
      <c r="AE13">
        <f t="shared" si="2"/>
        <v>1</v>
      </c>
      <c r="AF13">
        <f t="shared" si="6"/>
        <v>1</v>
      </c>
      <c r="AG13">
        <f t="shared" si="6"/>
        <v>1</v>
      </c>
      <c r="AH13">
        <f t="shared" si="6"/>
        <v>1</v>
      </c>
      <c r="AI13">
        <f t="shared" si="6"/>
        <v>1</v>
      </c>
      <c r="AJ13">
        <f t="shared" si="6"/>
        <v>1</v>
      </c>
      <c r="AK13">
        <f t="shared" si="6"/>
        <v>1</v>
      </c>
      <c r="AL13">
        <f t="shared" si="6"/>
        <v>1</v>
      </c>
      <c r="AM13">
        <f t="shared" si="6"/>
        <v>1</v>
      </c>
      <c r="AN13">
        <f t="shared" si="6"/>
        <v>1</v>
      </c>
      <c r="AO13">
        <f t="shared" si="6"/>
        <v>1</v>
      </c>
      <c r="AP13">
        <f t="shared" si="6"/>
        <v>1</v>
      </c>
      <c r="AQ13">
        <f t="shared" si="6"/>
        <v>1</v>
      </c>
      <c r="AR13">
        <f t="shared" si="6"/>
        <v>1</v>
      </c>
      <c r="AS13">
        <f t="shared" si="6"/>
        <v>1</v>
      </c>
      <c r="AT13">
        <f t="shared" si="6"/>
        <v>1</v>
      </c>
      <c r="AU13">
        <f t="shared" si="6"/>
        <v>1</v>
      </c>
      <c r="AV13">
        <f t="shared" si="3"/>
        <v>1</v>
      </c>
      <c r="AW13">
        <f t="shared" si="3"/>
        <v>1</v>
      </c>
      <c r="AX13">
        <f t="shared" si="3"/>
        <v>1</v>
      </c>
      <c r="AY13">
        <f t="shared" si="3"/>
        <v>1</v>
      </c>
      <c r="AZ13">
        <f t="shared" si="3"/>
        <v>1</v>
      </c>
      <c r="BA13">
        <f t="shared" si="4"/>
        <v>1</v>
      </c>
      <c r="BB13">
        <f t="shared" si="4"/>
        <v>1</v>
      </c>
      <c r="BC13">
        <f t="shared" si="4"/>
        <v>1</v>
      </c>
      <c r="BD13">
        <f t="shared" si="4"/>
        <v>1</v>
      </c>
      <c r="BE13">
        <f t="shared" si="4"/>
        <v>1</v>
      </c>
      <c r="BF13">
        <f t="shared" si="4"/>
        <v>1</v>
      </c>
      <c r="BG13">
        <f t="shared" si="4"/>
        <v>1</v>
      </c>
      <c r="BH13">
        <f t="shared" si="4"/>
        <v>1</v>
      </c>
      <c r="BI13">
        <f t="shared" si="4"/>
        <v>1</v>
      </c>
      <c r="BJ13">
        <f t="shared" si="4"/>
        <v>1</v>
      </c>
      <c r="BK13">
        <f t="shared" si="4"/>
        <v>1</v>
      </c>
      <c r="BL13">
        <f t="shared" si="4"/>
        <v>1</v>
      </c>
      <c r="BM13">
        <f t="shared" si="4"/>
        <v>1</v>
      </c>
      <c r="BN13">
        <f t="shared" si="4"/>
        <v>1</v>
      </c>
      <c r="BO13">
        <f t="shared" si="4"/>
        <v>1</v>
      </c>
      <c r="BP13">
        <f t="shared" si="4"/>
        <v>1</v>
      </c>
      <c r="BQ13">
        <f t="shared" si="5"/>
        <v>1</v>
      </c>
      <c r="BR13">
        <f t="shared" si="5"/>
        <v>1</v>
      </c>
      <c r="BS13">
        <f t="shared" si="5"/>
        <v>1</v>
      </c>
      <c r="BT13">
        <f t="shared" si="5"/>
        <v>1</v>
      </c>
      <c r="BU13">
        <f t="shared" si="5"/>
        <v>1</v>
      </c>
      <c r="BV13">
        <f t="shared" si="5"/>
        <v>1</v>
      </c>
      <c r="BW13">
        <f t="shared" si="5"/>
        <v>1</v>
      </c>
      <c r="BX13">
        <f t="shared" si="5"/>
        <v>1</v>
      </c>
      <c r="BY13">
        <f t="shared" si="5"/>
        <v>1</v>
      </c>
      <c r="BZ13">
        <f t="shared" si="5"/>
        <v>1</v>
      </c>
    </row>
    <row r="14" spans="1:78">
      <c r="B14" s="7" t="e">
        <f>+_xlfn.XLOOKUP(I14,#REF!,#REF!)</f>
        <v>#REF!</v>
      </c>
      <c r="C14" s="8">
        <v>1</v>
      </c>
      <c r="D14" s="8" t="str">
        <f t="shared" si="1"/>
        <v>01-MK-30-10</v>
      </c>
      <c r="E14" s="58">
        <v>45658</v>
      </c>
      <c r="F14" s="59"/>
      <c r="G14" s="59"/>
      <c r="H14" s="9" t="s">
        <v>37</v>
      </c>
      <c r="I14" s="66" t="s">
        <v>1190</v>
      </c>
      <c r="J14" s="7" t="str">
        <f>+_xlfn.XLOOKUP(I14,'R4'!B:B,'R4'!C:C)</f>
        <v>AMR - TELESKOPİK YÜKLEYİCİ - JCB</v>
      </c>
      <c r="P14">
        <f t="shared" si="2"/>
        <v>0</v>
      </c>
      <c r="Q14">
        <f t="shared" si="2"/>
        <v>0</v>
      </c>
      <c r="R14">
        <f t="shared" si="2"/>
        <v>0</v>
      </c>
      <c r="S14">
        <f t="shared" si="2"/>
        <v>0</v>
      </c>
      <c r="T14">
        <f t="shared" si="2"/>
        <v>0</v>
      </c>
      <c r="U14">
        <f t="shared" si="2"/>
        <v>0</v>
      </c>
      <c r="V14">
        <f t="shared" si="2"/>
        <v>0</v>
      </c>
      <c r="W14">
        <f t="shared" si="2"/>
        <v>0</v>
      </c>
      <c r="X14">
        <f t="shared" si="2"/>
        <v>0</v>
      </c>
      <c r="Y14">
        <f t="shared" si="2"/>
        <v>0</v>
      </c>
      <c r="Z14">
        <f t="shared" si="2"/>
        <v>0</v>
      </c>
      <c r="AA14">
        <f t="shared" si="2"/>
        <v>0</v>
      </c>
      <c r="AB14">
        <f t="shared" si="2"/>
        <v>0</v>
      </c>
      <c r="AC14">
        <f t="shared" si="2"/>
        <v>0</v>
      </c>
      <c r="AD14">
        <f t="shared" si="2"/>
        <v>0</v>
      </c>
      <c r="AE14">
        <f t="shared" si="2"/>
        <v>1</v>
      </c>
      <c r="AF14">
        <f t="shared" si="6"/>
        <v>1</v>
      </c>
      <c r="AG14">
        <f t="shared" si="6"/>
        <v>1</v>
      </c>
      <c r="AH14">
        <f t="shared" si="6"/>
        <v>1</v>
      </c>
      <c r="AI14">
        <f t="shared" si="6"/>
        <v>1</v>
      </c>
      <c r="AJ14">
        <f t="shared" si="6"/>
        <v>1</v>
      </c>
      <c r="AK14">
        <f t="shared" si="6"/>
        <v>1</v>
      </c>
      <c r="AL14">
        <f t="shared" si="6"/>
        <v>1</v>
      </c>
      <c r="AM14">
        <f t="shared" si="6"/>
        <v>1</v>
      </c>
      <c r="AN14">
        <f t="shared" si="6"/>
        <v>1</v>
      </c>
      <c r="AO14">
        <f t="shared" si="6"/>
        <v>1</v>
      </c>
      <c r="AP14">
        <f t="shared" si="6"/>
        <v>1</v>
      </c>
      <c r="AQ14">
        <f t="shared" si="6"/>
        <v>1</v>
      </c>
      <c r="AR14">
        <f t="shared" si="6"/>
        <v>1</v>
      </c>
      <c r="AS14">
        <f t="shared" si="6"/>
        <v>1</v>
      </c>
      <c r="AT14">
        <f t="shared" si="6"/>
        <v>1</v>
      </c>
      <c r="AU14">
        <f t="shared" si="6"/>
        <v>1</v>
      </c>
      <c r="AV14">
        <f t="shared" si="3"/>
        <v>1</v>
      </c>
      <c r="AW14">
        <f t="shared" si="3"/>
        <v>1</v>
      </c>
      <c r="AX14">
        <f t="shared" si="3"/>
        <v>1</v>
      </c>
      <c r="AY14">
        <f t="shared" si="3"/>
        <v>1</v>
      </c>
      <c r="AZ14">
        <f t="shared" si="3"/>
        <v>1</v>
      </c>
      <c r="BA14">
        <f t="shared" si="4"/>
        <v>1</v>
      </c>
      <c r="BB14">
        <f t="shared" si="4"/>
        <v>1</v>
      </c>
      <c r="BC14">
        <f t="shared" si="4"/>
        <v>1</v>
      </c>
      <c r="BD14">
        <f t="shared" si="4"/>
        <v>1</v>
      </c>
      <c r="BE14">
        <f t="shared" si="4"/>
        <v>1</v>
      </c>
      <c r="BF14">
        <f t="shared" si="4"/>
        <v>1</v>
      </c>
      <c r="BG14">
        <f t="shared" si="4"/>
        <v>1</v>
      </c>
      <c r="BH14">
        <f t="shared" si="4"/>
        <v>1</v>
      </c>
      <c r="BI14">
        <f t="shared" si="4"/>
        <v>1</v>
      </c>
      <c r="BJ14">
        <f t="shared" si="4"/>
        <v>1</v>
      </c>
      <c r="BK14">
        <f t="shared" si="4"/>
        <v>1</v>
      </c>
      <c r="BL14">
        <f t="shared" si="4"/>
        <v>1</v>
      </c>
      <c r="BM14">
        <f t="shared" si="4"/>
        <v>1</v>
      </c>
      <c r="BN14">
        <f t="shared" si="4"/>
        <v>1</v>
      </c>
      <c r="BO14">
        <f t="shared" si="4"/>
        <v>1</v>
      </c>
      <c r="BP14">
        <f t="shared" si="4"/>
        <v>1</v>
      </c>
      <c r="BQ14">
        <f t="shared" si="5"/>
        <v>1</v>
      </c>
      <c r="BR14">
        <f t="shared" si="5"/>
        <v>1</v>
      </c>
      <c r="BS14">
        <f t="shared" si="5"/>
        <v>1</v>
      </c>
      <c r="BT14">
        <f t="shared" si="5"/>
        <v>1</v>
      </c>
      <c r="BU14">
        <f t="shared" si="5"/>
        <v>1</v>
      </c>
      <c r="BV14">
        <f t="shared" si="5"/>
        <v>1</v>
      </c>
      <c r="BW14">
        <f t="shared" si="5"/>
        <v>1</v>
      </c>
      <c r="BX14">
        <f t="shared" si="5"/>
        <v>1</v>
      </c>
      <c r="BY14">
        <f t="shared" si="5"/>
        <v>1</v>
      </c>
      <c r="BZ14">
        <f t="shared" si="5"/>
        <v>1</v>
      </c>
    </row>
    <row r="15" spans="1:78">
      <c r="B15" s="7" t="e">
        <f>+_xlfn.XLOOKUP(I15,#REF!,#REF!)</f>
        <v>#REF!</v>
      </c>
      <c r="C15" s="8">
        <v>1</v>
      </c>
      <c r="D15" s="8" t="str">
        <f t="shared" si="1"/>
        <v>01-MK-30-10</v>
      </c>
      <c r="E15" s="58">
        <v>45658</v>
      </c>
      <c r="F15" s="59"/>
      <c r="G15" s="59"/>
      <c r="H15" s="9" t="s">
        <v>37</v>
      </c>
      <c r="I15" s="66" t="s">
        <v>1191</v>
      </c>
      <c r="J15" s="7" t="str">
        <f>+_xlfn.XLOOKUP(I15,'R4'!B:B,'R4'!C:C)</f>
        <v>AMR - TELESKOPİK YÜKLEYİCİ - JCB</v>
      </c>
      <c r="P15">
        <f t="shared" si="2"/>
        <v>0</v>
      </c>
      <c r="Q15">
        <f t="shared" si="2"/>
        <v>0</v>
      </c>
      <c r="R15">
        <f t="shared" si="2"/>
        <v>0</v>
      </c>
      <c r="S15">
        <f t="shared" si="2"/>
        <v>0</v>
      </c>
      <c r="T15">
        <f t="shared" si="2"/>
        <v>0</v>
      </c>
      <c r="U15">
        <f t="shared" si="2"/>
        <v>0</v>
      </c>
      <c r="V15">
        <f t="shared" si="2"/>
        <v>0</v>
      </c>
      <c r="W15">
        <f t="shared" si="2"/>
        <v>0</v>
      </c>
      <c r="X15">
        <f t="shared" si="2"/>
        <v>0</v>
      </c>
      <c r="Y15">
        <f t="shared" si="2"/>
        <v>0</v>
      </c>
      <c r="Z15">
        <f t="shared" si="2"/>
        <v>0</v>
      </c>
      <c r="AA15">
        <f t="shared" si="2"/>
        <v>0</v>
      </c>
      <c r="AB15">
        <f t="shared" si="2"/>
        <v>0</v>
      </c>
      <c r="AC15">
        <f t="shared" si="2"/>
        <v>0</v>
      </c>
      <c r="AD15">
        <f t="shared" si="2"/>
        <v>0</v>
      </c>
      <c r="AE15">
        <f t="shared" si="2"/>
        <v>1</v>
      </c>
      <c r="AF15">
        <f t="shared" si="6"/>
        <v>1</v>
      </c>
      <c r="AG15">
        <f t="shared" si="6"/>
        <v>1</v>
      </c>
      <c r="AH15">
        <f t="shared" si="6"/>
        <v>1</v>
      </c>
      <c r="AI15">
        <f t="shared" si="6"/>
        <v>1</v>
      </c>
      <c r="AJ15">
        <f t="shared" si="6"/>
        <v>1</v>
      </c>
      <c r="AK15">
        <f t="shared" si="6"/>
        <v>1</v>
      </c>
      <c r="AL15">
        <f t="shared" si="6"/>
        <v>1</v>
      </c>
      <c r="AM15">
        <f t="shared" si="6"/>
        <v>1</v>
      </c>
      <c r="AN15">
        <f t="shared" si="6"/>
        <v>1</v>
      </c>
      <c r="AO15">
        <f t="shared" si="6"/>
        <v>1</v>
      </c>
      <c r="AP15">
        <f t="shared" si="6"/>
        <v>1</v>
      </c>
      <c r="AQ15">
        <f t="shared" si="6"/>
        <v>1</v>
      </c>
      <c r="AR15">
        <f t="shared" si="6"/>
        <v>1</v>
      </c>
      <c r="AS15">
        <f t="shared" si="6"/>
        <v>1</v>
      </c>
      <c r="AT15">
        <f t="shared" si="6"/>
        <v>1</v>
      </c>
      <c r="AU15">
        <f t="shared" si="6"/>
        <v>1</v>
      </c>
      <c r="AV15">
        <f t="shared" si="3"/>
        <v>1</v>
      </c>
      <c r="AW15">
        <f t="shared" si="3"/>
        <v>1</v>
      </c>
      <c r="AX15">
        <f t="shared" si="3"/>
        <v>1</v>
      </c>
      <c r="AY15">
        <f t="shared" si="3"/>
        <v>1</v>
      </c>
      <c r="AZ15">
        <f t="shared" si="3"/>
        <v>1</v>
      </c>
      <c r="BA15">
        <f t="shared" si="4"/>
        <v>1</v>
      </c>
      <c r="BB15">
        <f t="shared" si="4"/>
        <v>1</v>
      </c>
      <c r="BC15">
        <f t="shared" si="4"/>
        <v>1</v>
      </c>
      <c r="BD15">
        <f t="shared" si="4"/>
        <v>1</v>
      </c>
      <c r="BE15">
        <f t="shared" si="4"/>
        <v>1</v>
      </c>
      <c r="BF15">
        <f t="shared" si="4"/>
        <v>1</v>
      </c>
      <c r="BG15">
        <f t="shared" si="4"/>
        <v>1</v>
      </c>
      <c r="BH15">
        <f t="shared" si="4"/>
        <v>1</v>
      </c>
      <c r="BI15">
        <f t="shared" si="4"/>
        <v>1</v>
      </c>
      <c r="BJ15">
        <f t="shared" si="4"/>
        <v>1</v>
      </c>
      <c r="BK15">
        <f t="shared" si="4"/>
        <v>1</v>
      </c>
      <c r="BL15">
        <f t="shared" si="4"/>
        <v>1</v>
      </c>
      <c r="BM15">
        <f t="shared" si="4"/>
        <v>1</v>
      </c>
      <c r="BN15">
        <f t="shared" si="4"/>
        <v>1</v>
      </c>
      <c r="BO15">
        <f t="shared" si="4"/>
        <v>1</v>
      </c>
      <c r="BP15">
        <f t="shared" si="4"/>
        <v>1</v>
      </c>
      <c r="BQ15">
        <f t="shared" si="5"/>
        <v>1</v>
      </c>
      <c r="BR15">
        <f t="shared" si="5"/>
        <v>1</v>
      </c>
      <c r="BS15">
        <f t="shared" si="5"/>
        <v>1</v>
      </c>
      <c r="BT15">
        <f t="shared" si="5"/>
        <v>1</v>
      </c>
      <c r="BU15">
        <f t="shared" si="5"/>
        <v>1</v>
      </c>
      <c r="BV15">
        <f t="shared" si="5"/>
        <v>1</v>
      </c>
      <c r="BW15">
        <f t="shared" si="5"/>
        <v>1</v>
      </c>
      <c r="BX15">
        <f t="shared" si="5"/>
        <v>1</v>
      </c>
      <c r="BY15">
        <f t="shared" si="5"/>
        <v>1</v>
      </c>
      <c r="BZ15">
        <f t="shared" si="5"/>
        <v>1</v>
      </c>
    </row>
    <row r="16" spans="1:78">
      <c r="B16" s="7" t="e">
        <f>+_xlfn.XLOOKUP(I16,#REF!,#REF!)</f>
        <v>#REF!</v>
      </c>
      <c r="C16" s="8">
        <v>1</v>
      </c>
      <c r="D16" s="8" t="str">
        <f t="shared" si="1"/>
        <v>01-MK-30-10</v>
      </c>
      <c r="E16" s="58">
        <v>45658</v>
      </c>
      <c r="F16" s="59"/>
      <c r="G16" s="59"/>
      <c r="H16" s="9" t="s">
        <v>37</v>
      </c>
      <c r="I16" s="66" t="s">
        <v>1192</v>
      </c>
      <c r="J16" s="7" t="str">
        <f>+_xlfn.XLOOKUP(I16,'R4'!B:B,'R4'!C:C)</f>
        <v>AMR - TELESKOPİK YÜKLEYİCİ - JCB</v>
      </c>
      <c r="P16">
        <f t="shared" si="2"/>
        <v>0</v>
      </c>
      <c r="Q16">
        <f t="shared" si="2"/>
        <v>0</v>
      </c>
      <c r="R16">
        <f t="shared" si="2"/>
        <v>0</v>
      </c>
      <c r="S16">
        <f t="shared" si="2"/>
        <v>0</v>
      </c>
      <c r="T16">
        <f t="shared" si="2"/>
        <v>0</v>
      </c>
      <c r="U16">
        <f t="shared" si="2"/>
        <v>0</v>
      </c>
      <c r="V16">
        <f t="shared" si="2"/>
        <v>0</v>
      </c>
      <c r="W16">
        <f t="shared" si="2"/>
        <v>0</v>
      </c>
      <c r="X16">
        <f t="shared" si="2"/>
        <v>0</v>
      </c>
      <c r="Y16">
        <f t="shared" si="2"/>
        <v>0</v>
      </c>
      <c r="Z16">
        <f t="shared" si="2"/>
        <v>0</v>
      </c>
      <c r="AA16">
        <f t="shared" si="2"/>
        <v>0</v>
      </c>
      <c r="AB16">
        <f t="shared" si="2"/>
        <v>0</v>
      </c>
      <c r="AC16">
        <f t="shared" si="2"/>
        <v>0</v>
      </c>
      <c r="AD16">
        <f t="shared" si="2"/>
        <v>0</v>
      </c>
      <c r="AE16">
        <f t="shared" si="2"/>
        <v>1</v>
      </c>
      <c r="AF16">
        <f t="shared" si="6"/>
        <v>1</v>
      </c>
      <c r="AG16">
        <f t="shared" si="6"/>
        <v>1</v>
      </c>
      <c r="AH16">
        <f t="shared" si="6"/>
        <v>1</v>
      </c>
      <c r="AI16">
        <f t="shared" si="6"/>
        <v>1</v>
      </c>
      <c r="AJ16">
        <f t="shared" si="6"/>
        <v>1</v>
      </c>
      <c r="AK16">
        <f t="shared" si="6"/>
        <v>1</v>
      </c>
      <c r="AL16">
        <f t="shared" si="6"/>
        <v>1</v>
      </c>
      <c r="AM16">
        <f t="shared" si="6"/>
        <v>1</v>
      </c>
      <c r="AN16">
        <f t="shared" si="6"/>
        <v>1</v>
      </c>
      <c r="AO16">
        <f t="shared" si="6"/>
        <v>1</v>
      </c>
      <c r="AP16">
        <f t="shared" si="6"/>
        <v>1</v>
      </c>
      <c r="AQ16">
        <f t="shared" si="6"/>
        <v>1</v>
      </c>
      <c r="AR16">
        <f t="shared" si="6"/>
        <v>1</v>
      </c>
      <c r="AS16">
        <f t="shared" si="6"/>
        <v>1</v>
      </c>
      <c r="AT16">
        <f t="shared" si="6"/>
        <v>1</v>
      </c>
      <c r="AU16">
        <f t="shared" si="6"/>
        <v>1</v>
      </c>
      <c r="AV16">
        <f t="shared" si="3"/>
        <v>1</v>
      </c>
      <c r="AW16">
        <f t="shared" si="3"/>
        <v>1</v>
      </c>
      <c r="AX16">
        <f t="shared" si="3"/>
        <v>1</v>
      </c>
      <c r="AY16">
        <f t="shared" si="3"/>
        <v>1</v>
      </c>
      <c r="AZ16">
        <f t="shared" si="3"/>
        <v>1</v>
      </c>
      <c r="BA16">
        <f t="shared" si="4"/>
        <v>1</v>
      </c>
      <c r="BB16">
        <f t="shared" si="4"/>
        <v>1</v>
      </c>
      <c r="BC16">
        <f t="shared" si="4"/>
        <v>1</v>
      </c>
      <c r="BD16">
        <f t="shared" si="4"/>
        <v>1</v>
      </c>
      <c r="BE16">
        <f t="shared" si="4"/>
        <v>1</v>
      </c>
      <c r="BF16">
        <f t="shared" si="4"/>
        <v>1</v>
      </c>
      <c r="BG16">
        <f t="shared" si="4"/>
        <v>1</v>
      </c>
      <c r="BH16">
        <f t="shared" si="4"/>
        <v>1</v>
      </c>
      <c r="BI16">
        <f t="shared" si="4"/>
        <v>1</v>
      </c>
      <c r="BJ16">
        <f t="shared" si="4"/>
        <v>1</v>
      </c>
      <c r="BK16">
        <f t="shared" si="4"/>
        <v>1</v>
      </c>
      <c r="BL16">
        <f t="shared" si="4"/>
        <v>1</v>
      </c>
      <c r="BM16">
        <f t="shared" si="4"/>
        <v>1</v>
      </c>
      <c r="BN16">
        <f t="shared" si="4"/>
        <v>1</v>
      </c>
      <c r="BO16">
        <f t="shared" si="4"/>
        <v>1</v>
      </c>
      <c r="BP16">
        <f t="shared" si="4"/>
        <v>1</v>
      </c>
      <c r="BQ16">
        <f t="shared" si="5"/>
        <v>1</v>
      </c>
      <c r="BR16">
        <f t="shared" si="5"/>
        <v>1</v>
      </c>
      <c r="BS16">
        <f t="shared" si="5"/>
        <v>1</v>
      </c>
      <c r="BT16">
        <f t="shared" si="5"/>
        <v>1</v>
      </c>
      <c r="BU16">
        <f t="shared" si="5"/>
        <v>1</v>
      </c>
      <c r="BV16">
        <f t="shared" si="5"/>
        <v>1</v>
      </c>
      <c r="BW16">
        <f t="shared" si="5"/>
        <v>1</v>
      </c>
      <c r="BX16">
        <f t="shared" si="5"/>
        <v>1</v>
      </c>
      <c r="BY16">
        <f t="shared" si="5"/>
        <v>1</v>
      </c>
      <c r="BZ16">
        <f t="shared" si="5"/>
        <v>1</v>
      </c>
    </row>
    <row r="17" spans="1:78">
      <c r="B17" s="7" t="e">
        <f>+_xlfn.XLOOKUP(I17,#REF!,#REF!)</f>
        <v>#REF!</v>
      </c>
      <c r="C17" s="8">
        <v>1</v>
      </c>
      <c r="D17" s="8" t="str">
        <f t="shared" si="1"/>
        <v>01-MK-30-10</v>
      </c>
      <c r="E17" s="58">
        <v>45658</v>
      </c>
      <c r="F17" s="59"/>
      <c r="G17" s="59"/>
      <c r="H17" s="9" t="s">
        <v>37</v>
      </c>
      <c r="I17" s="66" t="s">
        <v>1193</v>
      </c>
      <c r="J17" s="7" t="str">
        <f>+_xlfn.XLOOKUP(I17,'R4'!B:B,'R4'!C:C)</f>
        <v>AMR - TELESKOPİK YÜKLEYİCİ - JCB</v>
      </c>
      <c r="P17">
        <f t="shared" si="2"/>
        <v>0</v>
      </c>
      <c r="Q17">
        <f t="shared" si="2"/>
        <v>0</v>
      </c>
      <c r="R17">
        <f t="shared" si="2"/>
        <v>0</v>
      </c>
      <c r="S17">
        <f t="shared" si="2"/>
        <v>0</v>
      </c>
      <c r="T17">
        <f t="shared" si="2"/>
        <v>0</v>
      </c>
      <c r="U17">
        <f t="shared" si="2"/>
        <v>0</v>
      </c>
      <c r="V17">
        <f t="shared" si="2"/>
        <v>0</v>
      </c>
      <c r="W17">
        <f t="shared" si="2"/>
        <v>0</v>
      </c>
      <c r="X17">
        <f t="shared" si="2"/>
        <v>0</v>
      </c>
      <c r="Y17">
        <f t="shared" si="2"/>
        <v>0</v>
      </c>
      <c r="Z17">
        <f t="shared" si="2"/>
        <v>0</v>
      </c>
      <c r="AA17">
        <f t="shared" si="2"/>
        <v>0</v>
      </c>
      <c r="AB17">
        <f t="shared" si="2"/>
        <v>0</v>
      </c>
      <c r="AC17">
        <f t="shared" si="2"/>
        <v>0</v>
      </c>
      <c r="AD17">
        <f t="shared" si="2"/>
        <v>0</v>
      </c>
      <c r="AE17">
        <f t="shared" si="2"/>
        <v>1</v>
      </c>
      <c r="AF17">
        <f t="shared" si="6"/>
        <v>1</v>
      </c>
      <c r="AG17">
        <f t="shared" si="6"/>
        <v>1</v>
      </c>
      <c r="AH17">
        <f t="shared" si="6"/>
        <v>1</v>
      </c>
      <c r="AI17">
        <f t="shared" si="6"/>
        <v>1</v>
      </c>
      <c r="AJ17">
        <f t="shared" si="6"/>
        <v>1</v>
      </c>
      <c r="AK17">
        <f t="shared" si="6"/>
        <v>1</v>
      </c>
      <c r="AL17">
        <f t="shared" si="6"/>
        <v>1</v>
      </c>
      <c r="AM17">
        <f t="shared" si="6"/>
        <v>1</v>
      </c>
      <c r="AN17">
        <f t="shared" si="6"/>
        <v>1</v>
      </c>
      <c r="AO17">
        <f t="shared" si="6"/>
        <v>1</v>
      </c>
      <c r="AP17">
        <f t="shared" si="6"/>
        <v>1</v>
      </c>
      <c r="AQ17">
        <f t="shared" si="6"/>
        <v>1</v>
      </c>
      <c r="AR17">
        <f t="shared" si="6"/>
        <v>1</v>
      </c>
      <c r="AS17">
        <f t="shared" si="6"/>
        <v>1</v>
      </c>
      <c r="AT17">
        <f t="shared" si="6"/>
        <v>1</v>
      </c>
      <c r="AU17">
        <f t="shared" si="6"/>
        <v>1</v>
      </c>
      <c r="AV17">
        <f t="shared" si="3"/>
        <v>1</v>
      </c>
      <c r="AW17">
        <f t="shared" si="3"/>
        <v>1</v>
      </c>
      <c r="AX17">
        <f t="shared" si="3"/>
        <v>1</v>
      </c>
      <c r="AY17">
        <f t="shared" si="3"/>
        <v>1</v>
      </c>
      <c r="AZ17">
        <f t="shared" si="3"/>
        <v>1</v>
      </c>
      <c r="BA17">
        <f t="shared" si="4"/>
        <v>1</v>
      </c>
      <c r="BB17">
        <f t="shared" si="4"/>
        <v>1</v>
      </c>
      <c r="BC17">
        <f t="shared" si="4"/>
        <v>1</v>
      </c>
      <c r="BD17">
        <f t="shared" si="4"/>
        <v>1</v>
      </c>
      <c r="BE17">
        <f t="shared" si="4"/>
        <v>1</v>
      </c>
      <c r="BF17">
        <f t="shared" si="4"/>
        <v>1</v>
      </c>
      <c r="BG17">
        <f t="shared" si="4"/>
        <v>1</v>
      </c>
      <c r="BH17">
        <f t="shared" si="4"/>
        <v>1</v>
      </c>
      <c r="BI17">
        <f t="shared" si="4"/>
        <v>1</v>
      </c>
      <c r="BJ17">
        <f t="shared" si="4"/>
        <v>1</v>
      </c>
      <c r="BK17">
        <f t="shared" si="4"/>
        <v>1</v>
      </c>
      <c r="BL17">
        <f t="shared" si="4"/>
        <v>1</v>
      </c>
      <c r="BM17">
        <f t="shared" si="4"/>
        <v>1</v>
      </c>
      <c r="BN17">
        <f t="shared" si="4"/>
        <v>1</v>
      </c>
      <c r="BO17">
        <f t="shared" si="4"/>
        <v>1</v>
      </c>
      <c r="BP17">
        <f t="shared" si="4"/>
        <v>1</v>
      </c>
      <c r="BQ17">
        <f t="shared" si="5"/>
        <v>1</v>
      </c>
      <c r="BR17">
        <f t="shared" si="5"/>
        <v>1</v>
      </c>
      <c r="BS17">
        <f t="shared" si="5"/>
        <v>1</v>
      </c>
      <c r="BT17">
        <f t="shared" si="5"/>
        <v>1</v>
      </c>
      <c r="BU17">
        <f t="shared" si="5"/>
        <v>1</v>
      </c>
      <c r="BV17">
        <f t="shared" si="5"/>
        <v>1</v>
      </c>
      <c r="BW17">
        <f t="shared" si="5"/>
        <v>1</v>
      </c>
      <c r="BX17">
        <f t="shared" si="5"/>
        <v>1</v>
      </c>
      <c r="BY17">
        <f t="shared" si="5"/>
        <v>1</v>
      </c>
      <c r="BZ17">
        <f t="shared" si="5"/>
        <v>1</v>
      </c>
    </row>
    <row r="18" spans="1:78">
      <c r="B18" s="66"/>
      <c r="C18" s="69"/>
      <c r="D18" s="69"/>
      <c r="E18" s="70"/>
      <c r="F18" s="70"/>
      <c r="G18" s="70"/>
      <c r="H18" s="71"/>
      <c r="I18" s="66"/>
      <c r="J18" s="66"/>
    </row>
    <row r="19" spans="1:78">
      <c r="B19" s="66"/>
      <c r="C19" s="69"/>
      <c r="D19" s="69"/>
      <c r="E19" s="70"/>
      <c r="F19" s="70"/>
      <c r="G19" s="70"/>
      <c r="H19" s="71"/>
      <c r="I19" s="66"/>
      <c r="J19" s="66"/>
    </row>
    <row r="20" spans="1:78">
      <c r="B20" s="66"/>
      <c r="C20" s="69"/>
      <c r="D20" s="69"/>
      <c r="E20" s="70"/>
      <c r="F20" s="70"/>
      <c r="G20" s="70"/>
      <c r="H20" s="71"/>
      <c r="I20" s="66"/>
      <c r="J20" s="66"/>
    </row>
    <row r="21" spans="1:78">
      <c r="B21" s="66"/>
      <c r="C21" s="69"/>
      <c r="D21" s="69"/>
      <c r="E21" s="70"/>
      <c r="F21" s="70"/>
      <c r="G21" s="70"/>
      <c r="H21" s="71"/>
      <c r="I21" s="66"/>
      <c r="J21" s="66"/>
    </row>
    <row r="22" spans="1:78">
      <c r="B22" s="66"/>
      <c r="C22" s="69"/>
      <c r="D22" s="69"/>
      <c r="E22" s="70"/>
      <c r="F22" s="70"/>
      <c r="G22" s="70"/>
      <c r="H22" s="71"/>
      <c r="I22" s="66"/>
      <c r="J22" s="66"/>
    </row>
    <row r="23" spans="1:78">
      <c r="B23" s="66"/>
      <c r="C23" s="69"/>
      <c r="D23" s="69"/>
      <c r="E23" s="70"/>
      <c r="F23" s="70"/>
      <c r="G23" s="70"/>
      <c r="H23" s="71"/>
      <c r="I23" s="66"/>
      <c r="J23" s="66"/>
    </row>
    <row r="24" spans="1:78">
      <c r="B24" s="66"/>
      <c r="C24" s="69"/>
      <c r="D24" s="69"/>
      <c r="E24" s="70"/>
      <c r="F24" s="70"/>
      <c r="G24" s="70"/>
      <c r="H24" s="71"/>
      <c r="I24" s="66"/>
      <c r="J24" s="66"/>
    </row>
    <row r="25" spans="1:78">
      <c r="B25" s="66"/>
      <c r="C25" s="69"/>
      <c r="D25" s="69"/>
      <c r="E25" s="70"/>
      <c r="F25" s="70"/>
      <c r="G25" s="70"/>
      <c r="H25" s="71"/>
      <c r="I25" s="66"/>
      <c r="J25" s="66"/>
    </row>
    <row r="26" spans="1:78">
      <c r="B26" s="66"/>
      <c r="C26" s="69"/>
      <c r="D26" s="69"/>
      <c r="E26" s="70"/>
      <c r="F26" s="70"/>
      <c r="G26" s="70"/>
      <c r="H26" s="71"/>
      <c r="I26" s="66"/>
      <c r="J26" s="66"/>
    </row>
    <row r="27" spans="1:78">
      <c r="B27" s="66"/>
      <c r="C27" s="69"/>
      <c r="D27" s="69"/>
      <c r="E27" s="70"/>
      <c r="F27" s="70"/>
      <c r="G27" s="70"/>
      <c r="H27" s="71"/>
      <c r="I27" s="66"/>
      <c r="J27" s="66"/>
    </row>
    <row r="28" spans="1:78">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7"/>
      <c r="BI28" s="67"/>
      <c r="BJ28" s="67"/>
      <c r="BK28" s="67"/>
      <c r="BL28" s="67"/>
      <c r="BM28" s="67"/>
      <c r="BN28" s="67"/>
      <c r="BO28" s="67"/>
      <c r="BP28" s="67"/>
      <c r="BQ28" s="67"/>
      <c r="BR28" s="67"/>
      <c r="BS28" s="67"/>
      <c r="BT28" s="67"/>
      <c r="BU28" s="67"/>
      <c r="BV28" s="67"/>
      <c r="BW28" s="67"/>
      <c r="BX28" s="67"/>
      <c r="BY28" s="67"/>
      <c r="BZ28" s="67"/>
    </row>
    <row r="29" spans="1:78">
      <c r="J29" t="s">
        <v>7464</v>
      </c>
      <c r="L29" s="75" t="s">
        <v>1</v>
      </c>
      <c r="M29" s="75" t="s">
        <v>26</v>
      </c>
      <c r="N29" s="75" t="s">
        <v>36</v>
      </c>
      <c r="O29" s="75" t="s">
        <v>2607</v>
      </c>
      <c r="P29" s="76" t="s">
        <v>7403</v>
      </c>
      <c r="Q29" s="76" t="s">
        <v>7404</v>
      </c>
      <c r="R29" s="76" t="s">
        <v>447</v>
      </c>
      <c r="S29" s="76" t="s">
        <v>1590</v>
      </c>
      <c r="T29" s="76" t="s">
        <v>99</v>
      </c>
      <c r="U29" s="76" t="s">
        <v>110</v>
      </c>
      <c r="V29" s="76" t="s">
        <v>144</v>
      </c>
      <c r="W29" s="76" t="s">
        <v>154</v>
      </c>
      <c r="X29" s="76" t="s">
        <v>114</v>
      </c>
      <c r="Y29" s="76" t="s">
        <v>202</v>
      </c>
      <c r="Z29" s="76" t="s">
        <v>128</v>
      </c>
      <c r="AA29" s="76" t="s">
        <v>133</v>
      </c>
      <c r="AB29" s="76" t="s">
        <v>160</v>
      </c>
      <c r="AC29" s="76" t="s">
        <v>247</v>
      </c>
      <c r="AD29" s="76" t="s">
        <v>135</v>
      </c>
      <c r="AE29" s="76" t="s">
        <v>197</v>
      </c>
      <c r="AF29" s="76" t="s">
        <v>575</v>
      </c>
      <c r="AG29" s="76" t="s">
        <v>538</v>
      </c>
      <c r="AH29" s="76" t="s">
        <v>7405</v>
      </c>
      <c r="AI29" s="76" t="s">
        <v>7406</v>
      </c>
      <c r="AJ29" s="76" t="s">
        <v>7407</v>
      </c>
      <c r="AK29" s="76" t="s">
        <v>7408</v>
      </c>
      <c r="AL29" s="76" t="s">
        <v>7409</v>
      </c>
      <c r="AM29" s="76" t="s">
        <v>7410</v>
      </c>
      <c r="AN29" s="76" t="s">
        <v>572</v>
      </c>
      <c r="AO29" s="76" t="s">
        <v>7411</v>
      </c>
      <c r="AP29" s="76" t="s">
        <v>7412</v>
      </c>
      <c r="AQ29" s="76" t="s">
        <v>7413</v>
      </c>
      <c r="AR29" s="76" t="s">
        <v>7414</v>
      </c>
      <c r="AS29" s="76" t="s">
        <v>7415</v>
      </c>
      <c r="AT29" s="76" t="s">
        <v>7416</v>
      </c>
      <c r="AU29" s="76" t="s">
        <v>7417</v>
      </c>
      <c r="AV29" s="76" t="s">
        <v>7418</v>
      </c>
      <c r="AW29" s="76" t="s">
        <v>7419</v>
      </c>
      <c r="AX29" s="76" t="s">
        <v>7420</v>
      </c>
      <c r="AY29" s="76" t="s">
        <v>7421</v>
      </c>
      <c r="AZ29" s="76" t="s">
        <v>7422</v>
      </c>
      <c r="BA29" s="76" t="s">
        <v>7423</v>
      </c>
      <c r="BB29" s="76" t="s">
        <v>7424</v>
      </c>
      <c r="BC29" s="76" t="s">
        <v>7425</v>
      </c>
      <c r="BD29" s="76" t="s">
        <v>7426</v>
      </c>
      <c r="BE29" s="76" t="s">
        <v>7427</v>
      </c>
      <c r="BF29" s="76" t="s">
        <v>7428</v>
      </c>
      <c r="BG29" s="76" t="s">
        <v>7429</v>
      </c>
      <c r="BH29" s="76" t="s">
        <v>7430</v>
      </c>
      <c r="BI29" s="76" t="s">
        <v>7431</v>
      </c>
      <c r="BJ29" s="76" t="s">
        <v>7432</v>
      </c>
      <c r="BK29" s="76" t="s">
        <v>7433</v>
      </c>
      <c r="BL29" s="76" t="s">
        <v>7434</v>
      </c>
      <c r="BM29" s="76" t="s">
        <v>7435</v>
      </c>
      <c r="BN29" s="76" t="s">
        <v>7436</v>
      </c>
      <c r="BO29" s="76" t="s">
        <v>7437</v>
      </c>
      <c r="BP29" s="76" t="s">
        <v>7438</v>
      </c>
      <c r="BQ29" s="76" t="s">
        <v>7439</v>
      </c>
      <c r="BR29" s="76" t="s">
        <v>7440</v>
      </c>
      <c r="BS29" s="76" t="s">
        <v>7441</v>
      </c>
      <c r="BT29" s="76" t="s">
        <v>7442</v>
      </c>
      <c r="BU29" s="76" t="s">
        <v>7443</v>
      </c>
      <c r="BV29" s="76" t="s">
        <v>7444</v>
      </c>
      <c r="BW29" s="76" t="s">
        <v>7445</v>
      </c>
      <c r="BX29" s="76" t="s">
        <v>7446</v>
      </c>
      <c r="BY29" s="76" t="s">
        <v>7447</v>
      </c>
      <c r="BZ29" s="76" t="s">
        <v>7448</v>
      </c>
    </row>
    <row r="30" spans="1:78">
      <c r="A30" s="86" t="s">
        <v>1177</v>
      </c>
      <c r="F30" t="str">
        <f>+_xlfn.XLOOKUP(L30,'L4'!B:B,'L4'!D:D)</f>
        <v>m</v>
      </c>
      <c r="G30">
        <v>1</v>
      </c>
      <c r="J30" t="s">
        <v>1179</v>
      </c>
      <c r="K30" s="84" t="e">
        <f>+SUM(Table8155353739414345[[#This Row],[1.10.2023]:[1.12.2028]])/SUM(Table8155353739414345[[1.10.2023]:[1.12.2028]])</f>
        <v>#DIV/0!</v>
      </c>
      <c r="L30" s="73" t="s">
        <v>5152</v>
      </c>
      <c r="M30" t="s">
        <v>38</v>
      </c>
      <c r="N30" t="s">
        <v>35</v>
      </c>
      <c r="O30" t="s">
        <v>2608</v>
      </c>
      <c r="P30" s="74">
        <f>+IFERROR(SUMIFS(#REF!,#REF!,$L30,#REF!,$M30)*$G30,0)</f>
        <v>0</v>
      </c>
      <c r="Q30" s="74">
        <f>+IFERROR(SUMIFS(#REF!,#REF!,$L30,#REF!,$M30)*$G30,0)</f>
        <v>0</v>
      </c>
      <c r="R30" s="74">
        <f>+IFERROR(SUMIFS(#REF!,#REF!,$L30,#REF!,$M30)*$G30,0)</f>
        <v>0</v>
      </c>
      <c r="S30" s="74">
        <f>+IFERROR(SUMIFS(#REF!,#REF!,$L30,#REF!,$M30)*$G30,0)</f>
        <v>0</v>
      </c>
      <c r="T30" s="74">
        <f>+IFERROR(SUMIFS(#REF!,#REF!,$L30,#REF!,$M30)*$G30,0)</f>
        <v>0</v>
      </c>
      <c r="U30" s="74">
        <f>+IFERROR(SUMIFS(#REF!,#REF!,$L30,#REF!,$M30)*$G30,0)</f>
        <v>0</v>
      </c>
      <c r="V30" s="74">
        <f>+IFERROR(SUMIFS(#REF!,#REF!,$L30,#REF!,$M30)*$G30,0)</f>
        <v>0</v>
      </c>
      <c r="W30" s="74">
        <f>+IFERROR(SUMIFS(#REF!,#REF!,$L30,#REF!,$M30)*$G30,0)</f>
        <v>0</v>
      </c>
      <c r="X30" s="74">
        <f>+IFERROR(SUMIFS(#REF!,#REF!,$L30,#REF!,$M30)*$G30,0)</f>
        <v>0</v>
      </c>
      <c r="Y30" s="74">
        <f>+IFERROR(SUMIFS(#REF!,#REF!,$L30,#REF!,$M30)*$G30,0)</f>
        <v>0</v>
      </c>
      <c r="Z30" s="74">
        <f>+IFERROR(SUMIFS(#REF!,#REF!,$L30,#REF!,$M30)*$G30,0)</f>
        <v>0</v>
      </c>
      <c r="AA30" s="74">
        <f>+IFERROR(SUMIFS(#REF!,#REF!,$L30,#REF!,$M30)*$G30,0)</f>
        <v>0</v>
      </c>
      <c r="AB30" s="74">
        <f>+IFERROR(SUMIFS(#REF!,#REF!,$L30,#REF!,$M30)*$G30,0)</f>
        <v>0</v>
      </c>
      <c r="AC30" s="74">
        <f>+IFERROR(SUMIFS(#REF!,#REF!,$L30,#REF!,$M30)*$G30,0)</f>
        <v>0</v>
      </c>
      <c r="AD30" s="74">
        <f>+IFERROR(SUMIFS(#REF!,#REF!,$L30,#REF!,$M30)*$G30,0)</f>
        <v>0</v>
      </c>
      <c r="AE30" s="74">
        <f>+IFERROR(SUMIFS(#REF!,#REF!,$L30,#REF!,$M30)*$G30,0)</f>
        <v>0</v>
      </c>
      <c r="AF30" s="74">
        <f>+IFERROR(SUMIFS(#REF!,#REF!,$L30,#REF!,$M30)*$G30,0)</f>
        <v>0</v>
      </c>
      <c r="AG30" s="74">
        <f>+IFERROR(SUMIFS(#REF!,#REF!,$L30,#REF!,$M30)*$G30,0)</f>
        <v>0</v>
      </c>
      <c r="AH30" s="74">
        <f>+IFERROR(SUMIFS(#REF!,#REF!,$L30,#REF!,$M30)*$G30,0)</f>
        <v>0</v>
      </c>
      <c r="AI30" s="74">
        <f>+IFERROR(SUMIFS(#REF!,#REF!,$L30,#REF!,$M30)*$G30,0)</f>
        <v>0</v>
      </c>
      <c r="AJ30" s="74">
        <f>+IFERROR(SUMIFS(#REF!,#REF!,$L30,#REF!,$M30)*$G30,0)</f>
        <v>0</v>
      </c>
      <c r="AK30" s="74">
        <f>+IFERROR(SUMIFS(#REF!,#REF!,$L30,#REF!,$M30)*$G30,0)</f>
        <v>0</v>
      </c>
      <c r="AL30" s="74">
        <f>+IFERROR(SUMIFS(#REF!,#REF!,$L30,#REF!,$M30)*$G30,0)</f>
        <v>0</v>
      </c>
      <c r="AM30" s="74">
        <f>+IFERROR(SUMIFS(#REF!,#REF!,$L30,#REF!,$M30)*$G30,0)</f>
        <v>0</v>
      </c>
      <c r="AN30" s="74">
        <f>+IFERROR(SUMIFS(#REF!,#REF!,$L30,#REF!,$M30)*$G30,0)</f>
        <v>0</v>
      </c>
      <c r="AO30" s="74">
        <f>+IFERROR(SUMIFS(#REF!,#REF!,$L30,#REF!,$M30)*$G30,0)</f>
        <v>0</v>
      </c>
      <c r="AP30" s="74">
        <f>+IFERROR(SUMIFS(#REF!,#REF!,$L30,#REF!,$M30)*$G30,0)</f>
        <v>0</v>
      </c>
      <c r="AQ30" s="74">
        <f>+IFERROR(SUMIFS(#REF!,#REF!,$L30,#REF!,$M30)*$G30,0)</f>
        <v>0</v>
      </c>
      <c r="AR30" s="74">
        <f>+IFERROR(SUMIFS(#REF!,#REF!,$L30,#REF!,$M30)*$G30,0)</f>
        <v>0</v>
      </c>
      <c r="AS30" s="74">
        <f>+IFERROR(SUMIFS(#REF!,#REF!,$L30,#REF!,$M30)*$G30,0)</f>
        <v>0</v>
      </c>
      <c r="AT30" s="74">
        <f>+IFERROR(SUMIFS(#REF!,#REF!,$L30,#REF!,$M30)*$G30,0)</f>
        <v>0</v>
      </c>
      <c r="AU30" s="74">
        <f>+IFERROR(SUMIFS(#REF!,#REF!,$L30,#REF!,$M30)*$G30,0)</f>
        <v>0</v>
      </c>
      <c r="AV30" s="74">
        <f>+IFERROR(SUMIFS(#REF!,#REF!,$L30,#REF!,$M30)*$G30,0)</f>
        <v>0</v>
      </c>
      <c r="AW30" s="74">
        <f>+IFERROR(SUMIFS(#REF!,#REF!,$L30,#REF!,$M30)*$G30,0)</f>
        <v>0</v>
      </c>
      <c r="AX30" s="74">
        <f>+IFERROR(SUMIFS(#REF!,#REF!,$L30,#REF!,$M30)*$G30,0)</f>
        <v>0</v>
      </c>
      <c r="AY30" s="74">
        <f>+IFERROR(SUMIFS(#REF!,#REF!,$L30,#REF!,$M30)*$G30,0)</f>
        <v>0</v>
      </c>
      <c r="AZ30" s="74">
        <f>+IFERROR(SUMIFS(#REF!,#REF!,$L30,#REF!,$M30)*$G30,0)</f>
        <v>0</v>
      </c>
      <c r="BA30" s="74">
        <f>+IFERROR(SUMIFS(#REF!,#REF!,$L30,#REF!,$M30)*$G30,0)</f>
        <v>0</v>
      </c>
      <c r="BB30" s="74">
        <f>+IFERROR(SUMIFS(#REF!,#REF!,$L30,#REF!,$M30)*$G30,0)</f>
        <v>0</v>
      </c>
      <c r="BC30" s="74">
        <f>+IFERROR(SUMIFS(#REF!,#REF!,$L30,#REF!,$M30)*$G30,0)</f>
        <v>0</v>
      </c>
      <c r="BD30" s="74">
        <f>+IFERROR(SUMIFS(#REF!,#REF!,$L30,#REF!,$M30)*$G30,0)</f>
        <v>0</v>
      </c>
      <c r="BE30" s="74">
        <f>+IFERROR(SUMIFS(#REF!,#REF!,$L30,#REF!,$M30)*$G30,0)</f>
        <v>0</v>
      </c>
      <c r="BF30" s="74">
        <f>+IFERROR(SUMIFS(#REF!,#REF!,$L30,#REF!,$M30)*$G30,0)</f>
        <v>0</v>
      </c>
      <c r="BG30" s="74">
        <f>+IFERROR(SUMIFS(#REF!,#REF!,$L30,#REF!,$M30)*$G30,0)</f>
        <v>0</v>
      </c>
      <c r="BH30" s="74">
        <f>+IFERROR(SUMIFS(#REF!,#REF!,$L30,#REF!,$M30)*$G30,0)</f>
        <v>0</v>
      </c>
      <c r="BI30" s="74">
        <f>+IFERROR(SUMIFS(#REF!,#REF!,$L30,#REF!,$M30)*$G30,0)</f>
        <v>0</v>
      </c>
      <c r="BJ30" s="74">
        <f>+IFERROR(SUMIFS(#REF!,#REF!,$L30,#REF!,$M30)*$G30,0)</f>
        <v>0</v>
      </c>
      <c r="BK30" s="74">
        <f>+IFERROR(SUMIFS(#REF!,#REF!,$L30,#REF!,$M30)*$G30,0)</f>
        <v>0</v>
      </c>
      <c r="BL30" s="74">
        <f>+IFERROR(SUMIFS(#REF!,#REF!,$L30,#REF!,$M30)*$G30,0)</f>
        <v>0</v>
      </c>
      <c r="BM30" s="74">
        <f>+IFERROR(SUMIFS(#REF!,#REF!,$L30,#REF!,$M30)*$G30,0)</f>
        <v>0</v>
      </c>
      <c r="BN30" s="74">
        <f>+IFERROR(SUMIFS(#REF!,#REF!,$L30,#REF!,$M30)*$G30,0)</f>
        <v>0</v>
      </c>
      <c r="BO30" s="74">
        <f>+IFERROR(SUMIFS(#REF!,#REF!,$L30,#REF!,$M30)*$G30,0)</f>
        <v>0</v>
      </c>
      <c r="BP30" s="74">
        <f>+IFERROR(SUMIFS(#REF!,#REF!,$L30,#REF!,$M30)*$G30,0)</f>
        <v>0</v>
      </c>
      <c r="BQ30" s="74">
        <f>+IFERROR(SUMIFS(#REF!,#REF!,$L30,#REF!,$M30)*$G30,0)</f>
        <v>0</v>
      </c>
      <c r="BR30" s="74">
        <f>+IFERROR(SUMIFS(#REF!,#REF!,$L30,#REF!,$M30)*$G30,0)</f>
        <v>0</v>
      </c>
      <c r="BS30" s="74">
        <f>+IFERROR(SUMIFS(#REF!,#REF!,$L30,#REF!,$M30)*$G30,0)</f>
        <v>0</v>
      </c>
      <c r="BT30" s="74">
        <f>+IFERROR(SUMIFS(#REF!,#REF!,$L30,#REF!,$M30)*$G30,0)</f>
        <v>0</v>
      </c>
      <c r="BU30" s="74">
        <f>+IFERROR(SUMIFS(#REF!,#REF!,$L30,#REF!,$M30)*$G30,0)</f>
        <v>0</v>
      </c>
      <c r="BV30" s="74">
        <f>+IFERROR(SUMIFS(#REF!,#REF!,$L30,#REF!,$M30)*$G30,0)</f>
        <v>0</v>
      </c>
      <c r="BW30" s="74">
        <f>+IFERROR(SUMIFS(#REF!,#REF!,$L30,#REF!,$M30)*$G30,0)</f>
        <v>0</v>
      </c>
      <c r="BX30" s="74">
        <f>+IFERROR(SUMIFS(#REF!,#REF!,$L30,#REF!,$M30)*$G30,0)</f>
        <v>0</v>
      </c>
      <c r="BY30" s="74">
        <f>+IFERROR(SUMIFS(#REF!,#REF!,$L30,#REF!,$M30)*$G30,0)</f>
        <v>0</v>
      </c>
      <c r="BZ30" s="74">
        <f>+IFERROR(SUMIFS(#REF!,#REF!,$L30,#REF!,$M30)*$G30,0)</f>
        <v>0</v>
      </c>
    </row>
    <row r="31" spans="1:78">
      <c r="A31" s="86" t="s">
        <v>1177</v>
      </c>
      <c r="F31" t="str">
        <f>+_xlfn.XLOOKUP(L31,'L4'!B:B,'L4'!D:D)</f>
        <v>m</v>
      </c>
      <c r="G31">
        <v>1</v>
      </c>
      <c r="J31" t="s">
        <v>1181</v>
      </c>
      <c r="K31" s="84" t="e">
        <f>+SUM(Table8155353739414345[[#This Row],[1.10.2023]:[1.12.2028]])/SUM(Table8155353739414345[[1.10.2023]:[1.12.2028]])</f>
        <v>#DIV/0!</v>
      </c>
      <c r="L31" s="73" t="s">
        <v>5153</v>
      </c>
      <c r="M31" t="s">
        <v>38</v>
      </c>
      <c r="N31" t="s">
        <v>35</v>
      </c>
      <c r="O31" t="s">
        <v>2608</v>
      </c>
      <c r="P31" s="74">
        <f>+IFERROR(SUMIFS(#REF!,#REF!,$L31,#REF!,$M31)*$G31,0)</f>
        <v>0</v>
      </c>
      <c r="Q31" s="74">
        <f>+IFERROR(SUMIFS(#REF!,#REF!,$L31,#REF!,$M31)*$G31,0)</f>
        <v>0</v>
      </c>
      <c r="R31" s="74">
        <f>+IFERROR(SUMIFS(#REF!,#REF!,$L31,#REF!,$M31)*$G31,0)</f>
        <v>0</v>
      </c>
      <c r="S31" s="74">
        <f>+IFERROR(SUMIFS(#REF!,#REF!,$L31,#REF!,$M31)*$G31,0)</f>
        <v>0</v>
      </c>
      <c r="T31" s="74">
        <f>+IFERROR(SUMIFS(#REF!,#REF!,$L31,#REF!,$M31)*$G31,0)</f>
        <v>0</v>
      </c>
      <c r="U31" s="74">
        <f>+IFERROR(SUMIFS(#REF!,#REF!,$L31,#REF!,$M31)*$G31,0)</f>
        <v>0</v>
      </c>
      <c r="V31" s="74">
        <f>+IFERROR(SUMIFS(#REF!,#REF!,$L31,#REF!,$M31)*$G31,0)</f>
        <v>0</v>
      </c>
      <c r="W31" s="74">
        <f>+IFERROR(SUMIFS(#REF!,#REF!,$L31,#REF!,$M31)*$G31,0)</f>
        <v>0</v>
      </c>
      <c r="X31" s="74">
        <f>+IFERROR(SUMIFS(#REF!,#REF!,$L31,#REF!,$M31)*$G31,0)</f>
        <v>0</v>
      </c>
      <c r="Y31" s="74">
        <f>+IFERROR(SUMIFS(#REF!,#REF!,$L31,#REF!,$M31)*$G31,0)</f>
        <v>0</v>
      </c>
      <c r="Z31" s="74">
        <f>+IFERROR(SUMIFS(#REF!,#REF!,$L31,#REF!,$M31)*$G31,0)</f>
        <v>0</v>
      </c>
      <c r="AA31" s="74">
        <f>+IFERROR(SUMIFS(#REF!,#REF!,$L31,#REF!,$M31)*$G31,0)</f>
        <v>0</v>
      </c>
      <c r="AB31" s="74">
        <f>+IFERROR(SUMIFS(#REF!,#REF!,$L31,#REF!,$M31)*$G31,0)</f>
        <v>0</v>
      </c>
      <c r="AC31" s="74">
        <f>+IFERROR(SUMIFS(#REF!,#REF!,$L31,#REF!,$M31)*$G31,0)</f>
        <v>0</v>
      </c>
      <c r="AD31" s="74">
        <f>+IFERROR(SUMIFS(#REF!,#REF!,$L31,#REF!,$M31)*$G31,0)</f>
        <v>0</v>
      </c>
      <c r="AE31" s="74">
        <f>+IFERROR(SUMIFS(#REF!,#REF!,$L31,#REF!,$M31)*$G31,0)</f>
        <v>0</v>
      </c>
      <c r="AF31" s="74">
        <f>+IFERROR(SUMIFS(#REF!,#REF!,$L31,#REF!,$M31)*$G31,0)</f>
        <v>0</v>
      </c>
      <c r="AG31" s="74">
        <f>+IFERROR(SUMIFS(#REF!,#REF!,$L31,#REF!,$M31)*$G31,0)</f>
        <v>0</v>
      </c>
      <c r="AH31" s="74">
        <f>+IFERROR(SUMIFS(#REF!,#REF!,$L31,#REF!,$M31)*$G31,0)</f>
        <v>0</v>
      </c>
      <c r="AI31" s="74">
        <f>+IFERROR(SUMIFS(#REF!,#REF!,$L31,#REF!,$M31)*$G31,0)</f>
        <v>0</v>
      </c>
      <c r="AJ31" s="74">
        <f>+IFERROR(SUMIFS(#REF!,#REF!,$L31,#REF!,$M31)*$G31,0)</f>
        <v>0</v>
      </c>
      <c r="AK31" s="74">
        <f>+IFERROR(SUMIFS(#REF!,#REF!,$L31,#REF!,$M31)*$G31,0)</f>
        <v>0</v>
      </c>
      <c r="AL31" s="74">
        <f>+IFERROR(SUMIFS(#REF!,#REF!,$L31,#REF!,$M31)*$G31,0)</f>
        <v>0</v>
      </c>
      <c r="AM31" s="74">
        <f>+IFERROR(SUMIFS(#REF!,#REF!,$L31,#REF!,$M31)*$G31,0)</f>
        <v>0</v>
      </c>
      <c r="AN31" s="74">
        <f>+IFERROR(SUMIFS(#REF!,#REF!,$L31,#REF!,$M31)*$G31,0)</f>
        <v>0</v>
      </c>
      <c r="AO31" s="74">
        <f>+IFERROR(SUMIFS(#REF!,#REF!,$L31,#REF!,$M31)*$G31,0)</f>
        <v>0</v>
      </c>
      <c r="AP31" s="74">
        <f>+IFERROR(SUMIFS(#REF!,#REF!,$L31,#REF!,$M31)*$G31,0)</f>
        <v>0</v>
      </c>
      <c r="AQ31" s="74">
        <f>+IFERROR(SUMIFS(#REF!,#REF!,$L31,#REF!,$M31)*$G31,0)</f>
        <v>0</v>
      </c>
      <c r="AR31" s="74">
        <f>+IFERROR(SUMIFS(#REF!,#REF!,$L31,#REF!,$M31)*$G31,0)</f>
        <v>0</v>
      </c>
      <c r="AS31" s="74">
        <f>+IFERROR(SUMIFS(#REF!,#REF!,$L31,#REF!,$M31)*$G31,0)</f>
        <v>0</v>
      </c>
      <c r="AT31" s="74">
        <f>+IFERROR(SUMIFS(#REF!,#REF!,$L31,#REF!,$M31)*$G31,0)</f>
        <v>0</v>
      </c>
      <c r="AU31" s="74">
        <f>+IFERROR(SUMIFS(#REF!,#REF!,$L31,#REF!,$M31)*$G31,0)</f>
        <v>0</v>
      </c>
      <c r="AV31" s="74">
        <f>+IFERROR(SUMIFS(#REF!,#REF!,$L31,#REF!,$M31)*$G31,0)</f>
        <v>0</v>
      </c>
      <c r="AW31" s="74">
        <f>+IFERROR(SUMIFS(#REF!,#REF!,$L31,#REF!,$M31)*$G31,0)</f>
        <v>0</v>
      </c>
      <c r="AX31" s="74">
        <f>+IFERROR(SUMIFS(#REF!,#REF!,$L31,#REF!,$M31)*$G31,0)</f>
        <v>0</v>
      </c>
      <c r="AY31" s="74">
        <f>+IFERROR(SUMIFS(#REF!,#REF!,$L31,#REF!,$M31)*$G31,0)</f>
        <v>0</v>
      </c>
      <c r="AZ31" s="74">
        <f>+IFERROR(SUMIFS(#REF!,#REF!,$L31,#REF!,$M31)*$G31,0)</f>
        <v>0</v>
      </c>
      <c r="BA31" s="74">
        <f>+IFERROR(SUMIFS(#REF!,#REF!,$L31,#REF!,$M31)*$G31,0)</f>
        <v>0</v>
      </c>
      <c r="BB31" s="74">
        <f>+IFERROR(SUMIFS(#REF!,#REF!,$L31,#REF!,$M31)*$G31,0)</f>
        <v>0</v>
      </c>
      <c r="BC31" s="74">
        <f>+IFERROR(SUMIFS(#REF!,#REF!,$L31,#REF!,$M31)*$G31,0)</f>
        <v>0</v>
      </c>
      <c r="BD31" s="74">
        <f>+IFERROR(SUMIFS(#REF!,#REF!,$L31,#REF!,$M31)*$G31,0)</f>
        <v>0</v>
      </c>
      <c r="BE31" s="74">
        <f>+IFERROR(SUMIFS(#REF!,#REF!,$L31,#REF!,$M31)*$G31,0)</f>
        <v>0</v>
      </c>
      <c r="BF31" s="74">
        <f>+IFERROR(SUMIFS(#REF!,#REF!,$L31,#REF!,$M31)*$G31,0)</f>
        <v>0</v>
      </c>
      <c r="BG31" s="74">
        <f>+IFERROR(SUMIFS(#REF!,#REF!,$L31,#REF!,$M31)*$G31,0)</f>
        <v>0</v>
      </c>
      <c r="BH31" s="74">
        <f>+IFERROR(SUMIFS(#REF!,#REF!,$L31,#REF!,$M31)*$G31,0)</f>
        <v>0</v>
      </c>
      <c r="BI31" s="74">
        <f>+IFERROR(SUMIFS(#REF!,#REF!,$L31,#REF!,$M31)*$G31,0)</f>
        <v>0</v>
      </c>
      <c r="BJ31" s="74">
        <f>+IFERROR(SUMIFS(#REF!,#REF!,$L31,#REF!,$M31)*$G31,0)</f>
        <v>0</v>
      </c>
      <c r="BK31" s="74">
        <f>+IFERROR(SUMIFS(#REF!,#REF!,$L31,#REF!,$M31)*$G31,0)</f>
        <v>0</v>
      </c>
      <c r="BL31" s="74">
        <f>+IFERROR(SUMIFS(#REF!,#REF!,$L31,#REF!,$M31)*$G31,0)</f>
        <v>0</v>
      </c>
      <c r="BM31" s="74">
        <f>+IFERROR(SUMIFS(#REF!,#REF!,$L31,#REF!,$M31)*$G31,0)</f>
        <v>0</v>
      </c>
      <c r="BN31" s="74">
        <f>+IFERROR(SUMIFS(#REF!,#REF!,$L31,#REF!,$M31)*$G31,0)</f>
        <v>0</v>
      </c>
      <c r="BO31" s="74">
        <f>+IFERROR(SUMIFS(#REF!,#REF!,$L31,#REF!,$M31)*$G31,0)</f>
        <v>0</v>
      </c>
      <c r="BP31" s="74">
        <f>+IFERROR(SUMIFS(#REF!,#REF!,$L31,#REF!,$M31)*$G31,0)</f>
        <v>0</v>
      </c>
      <c r="BQ31" s="74">
        <f>+IFERROR(SUMIFS(#REF!,#REF!,$L31,#REF!,$M31)*$G31,0)</f>
        <v>0</v>
      </c>
      <c r="BR31" s="74">
        <f>+IFERROR(SUMIFS(#REF!,#REF!,$L31,#REF!,$M31)*$G31,0)</f>
        <v>0</v>
      </c>
      <c r="BS31" s="74">
        <f>+IFERROR(SUMIFS(#REF!,#REF!,$L31,#REF!,$M31)*$G31,0)</f>
        <v>0</v>
      </c>
      <c r="BT31" s="74">
        <f>+IFERROR(SUMIFS(#REF!,#REF!,$L31,#REF!,$M31)*$G31,0)</f>
        <v>0</v>
      </c>
      <c r="BU31" s="74">
        <f>+IFERROR(SUMIFS(#REF!,#REF!,$L31,#REF!,$M31)*$G31,0)</f>
        <v>0</v>
      </c>
      <c r="BV31" s="74">
        <f>+IFERROR(SUMIFS(#REF!,#REF!,$L31,#REF!,$M31)*$G31,0)</f>
        <v>0</v>
      </c>
      <c r="BW31" s="74">
        <f>+IFERROR(SUMIFS(#REF!,#REF!,$L31,#REF!,$M31)*$G31,0)</f>
        <v>0</v>
      </c>
      <c r="BX31" s="74">
        <f>+IFERROR(SUMIFS(#REF!,#REF!,$L31,#REF!,$M31)*$G31,0)</f>
        <v>0</v>
      </c>
      <c r="BY31" s="74">
        <f>+IFERROR(SUMIFS(#REF!,#REF!,$L31,#REF!,$M31)*$G31,0)</f>
        <v>0</v>
      </c>
      <c r="BZ31" s="74">
        <f>+IFERROR(SUMIFS(#REF!,#REF!,$L31,#REF!,$M31)*$G31,0)</f>
        <v>0</v>
      </c>
    </row>
    <row r="32" spans="1:78">
      <c r="A32" s="86" t="s">
        <v>1177</v>
      </c>
      <c r="F32" t="str">
        <f>+_xlfn.XLOOKUP(L32,'L4'!B:B,'L4'!D:D)</f>
        <v>m³</v>
      </c>
      <c r="G32">
        <v>1.1016293566222766</v>
      </c>
      <c r="J32" t="s">
        <v>1182</v>
      </c>
      <c r="K32" s="84" t="e">
        <f>+SUM(Table8155353739414345[[#This Row],[1.10.2023]:[1.12.2028]])/SUM(Table8155353739414345[[1.10.2023]:[1.12.2028]])</f>
        <v>#DIV/0!</v>
      </c>
      <c r="L32" s="73" t="s">
        <v>5163</v>
      </c>
      <c r="M32" t="s">
        <v>38</v>
      </c>
      <c r="N32" t="s">
        <v>35</v>
      </c>
      <c r="O32" t="s">
        <v>2608</v>
      </c>
      <c r="P32" s="74">
        <f>+IFERROR(SUMIFS(#REF!,#REF!,$L32,#REF!,$M32)*$G32,0)</f>
        <v>0</v>
      </c>
      <c r="Q32" s="74">
        <f>+IFERROR(SUMIFS(#REF!,#REF!,$L32,#REF!,$M32)*$G32,0)</f>
        <v>0</v>
      </c>
      <c r="R32" s="74">
        <f>+IFERROR(SUMIFS(#REF!,#REF!,$L32,#REF!,$M32)*$G32,0)</f>
        <v>0</v>
      </c>
      <c r="S32" s="74">
        <f>+IFERROR(SUMIFS(#REF!,#REF!,$L32,#REF!,$M32)*$G32,0)</f>
        <v>0</v>
      </c>
      <c r="T32" s="74">
        <f>+IFERROR(SUMIFS(#REF!,#REF!,$L32,#REF!,$M32)*$G32,0)</f>
        <v>0</v>
      </c>
      <c r="U32" s="74">
        <f>+IFERROR(SUMIFS(#REF!,#REF!,$L32,#REF!,$M32)*$G32,0)</f>
        <v>0</v>
      </c>
      <c r="V32" s="74">
        <f>+IFERROR(SUMIFS(#REF!,#REF!,$L32,#REF!,$M32)*$G32,0)</f>
        <v>0</v>
      </c>
      <c r="W32" s="74">
        <f>+IFERROR(SUMIFS(#REF!,#REF!,$L32,#REF!,$M32)*$G32,0)</f>
        <v>0</v>
      </c>
      <c r="X32" s="74">
        <f>+IFERROR(SUMIFS(#REF!,#REF!,$L32,#REF!,$M32)*$G32,0)</f>
        <v>0</v>
      </c>
      <c r="Y32" s="74">
        <f>+IFERROR(SUMIFS(#REF!,#REF!,$L32,#REF!,$M32)*$G32,0)</f>
        <v>0</v>
      </c>
      <c r="Z32" s="74">
        <f>+IFERROR(SUMIFS(#REF!,#REF!,$L32,#REF!,$M32)*$G32,0)</f>
        <v>0</v>
      </c>
      <c r="AA32" s="74">
        <f>+IFERROR(SUMIFS(#REF!,#REF!,$L32,#REF!,$M32)*$G32,0)</f>
        <v>0</v>
      </c>
      <c r="AB32" s="74">
        <f>+IFERROR(SUMIFS(#REF!,#REF!,$L32,#REF!,$M32)*$G32,0)</f>
        <v>0</v>
      </c>
      <c r="AC32" s="74">
        <f>+IFERROR(SUMIFS(#REF!,#REF!,$L32,#REF!,$M32)*$G32,0)</f>
        <v>0</v>
      </c>
      <c r="AD32" s="74">
        <f>+IFERROR(SUMIFS(#REF!,#REF!,$L32,#REF!,$M32)*$G32,0)</f>
        <v>0</v>
      </c>
      <c r="AE32" s="74">
        <f>+IFERROR(SUMIFS(#REF!,#REF!,$L32,#REF!,$M32)*$G32,0)</f>
        <v>0</v>
      </c>
      <c r="AF32" s="74">
        <f>+IFERROR(SUMIFS(#REF!,#REF!,$L32,#REF!,$M32)*$G32,0)</f>
        <v>0</v>
      </c>
      <c r="AG32" s="74">
        <f>+IFERROR(SUMIFS(#REF!,#REF!,$L32,#REF!,$M32)*$G32,0)</f>
        <v>0</v>
      </c>
      <c r="AH32" s="74">
        <f>+IFERROR(SUMIFS(#REF!,#REF!,$L32,#REF!,$M32)*$G32,0)</f>
        <v>0</v>
      </c>
      <c r="AI32" s="74">
        <f>+IFERROR(SUMIFS(#REF!,#REF!,$L32,#REF!,$M32)*$G32,0)</f>
        <v>0</v>
      </c>
      <c r="AJ32" s="74">
        <f>+IFERROR(SUMIFS(#REF!,#REF!,$L32,#REF!,$M32)*$G32,0)</f>
        <v>0</v>
      </c>
      <c r="AK32" s="74">
        <f>+IFERROR(SUMIFS(#REF!,#REF!,$L32,#REF!,$M32)*$G32,0)</f>
        <v>0</v>
      </c>
      <c r="AL32" s="74">
        <f>+IFERROR(SUMIFS(#REF!,#REF!,$L32,#REF!,$M32)*$G32,0)</f>
        <v>0</v>
      </c>
      <c r="AM32" s="74">
        <f>+IFERROR(SUMIFS(#REF!,#REF!,$L32,#REF!,$M32)*$G32,0)</f>
        <v>0</v>
      </c>
      <c r="AN32" s="74">
        <f>+IFERROR(SUMIFS(#REF!,#REF!,$L32,#REF!,$M32)*$G32,0)</f>
        <v>0</v>
      </c>
      <c r="AO32" s="74">
        <f>+IFERROR(SUMIFS(#REF!,#REF!,$L32,#REF!,$M32)*$G32,0)</f>
        <v>0</v>
      </c>
      <c r="AP32" s="74">
        <f>+IFERROR(SUMIFS(#REF!,#REF!,$L32,#REF!,$M32)*$G32,0)</f>
        <v>0</v>
      </c>
      <c r="AQ32" s="74">
        <f>+IFERROR(SUMIFS(#REF!,#REF!,$L32,#REF!,$M32)*$G32,0)</f>
        <v>0</v>
      </c>
      <c r="AR32" s="74">
        <f>+IFERROR(SUMIFS(#REF!,#REF!,$L32,#REF!,$M32)*$G32,0)</f>
        <v>0</v>
      </c>
      <c r="AS32" s="74">
        <f>+IFERROR(SUMIFS(#REF!,#REF!,$L32,#REF!,$M32)*$G32,0)</f>
        <v>0</v>
      </c>
      <c r="AT32" s="74">
        <f>+IFERROR(SUMIFS(#REF!,#REF!,$L32,#REF!,$M32)*$G32,0)</f>
        <v>0</v>
      </c>
      <c r="AU32" s="74">
        <f>+IFERROR(SUMIFS(#REF!,#REF!,$L32,#REF!,$M32)*$G32,0)</f>
        <v>0</v>
      </c>
      <c r="AV32" s="74">
        <f>+IFERROR(SUMIFS(#REF!,#REF!,$L32,#REF!,$M32)*$G32,0)</f>
        <v>0</v>
      </c>
      <c r="AW32" s="74">
        <f>+IFERROR(SUMIFS(#REF!,#REF!,$L32,#REF!,$M32)*$G32,0)</f>
        <v>0</v>
      </c>
      <c r="AX32" s="74">
        <f>+IFERROR(SUMIFS(#REF!,#REF!,$L32,#REF!,$M32)*$G32,0)</f>
        <v>0</v>
      </c>
      <c r="AY32" s="74">
        <f>+IFERROR(SUMIFS(#REF!,#REF!,$L32,#REF!,$M32)*$G32,0)</f>
        <v>0</v>
      </c>
      <c r="AZ32" s="74">
        <f>+IFERROR(SUMIFS(#REF!,#REF!,$L32,#REF!,$M32)*$G32,0)</f>
        <v>0</v>
      </c>
      <c r="BA32" s="74">
        <f>+IFERROR(SUMIFS(#REF!,#REF!,$L32,#REF!,$M32)*$G32,0)</f>
        <v>0</v>
      </c>
      <c r="BB32" s="74">
        <f>+IFERROR(SUMIFS(#REF!,#REF!,$L32,#REF!,$M32)*$G32,0)</f>
        <v>0</v>
      </c>
      <c r="BC32" s="74">
        <f>+IFERROR(SUMIFS(#REF!,#REF!,$L32,#REF!,$M32)*$G32,0)</f>
        <v>0</v>
      </c>
      <c r="BD32" s="74">
        <f>+IFERROR(SUMIFS(#REF!,#REF!,$L32,#REF!,$M32)*$G32,0)</f>
        <v>0</v>
      </c>
      <c r="BE32" s="74">
        <f>+IFERROR(SUMIFS(#REF!,#REF!,$L32,#REF!,$M32)*$G32,0)</f>
        <v>0</v>
      </c>
      <c r="BF32" s="74">
        <f>+IFERROR(SUMIFS(#REF!,#REF!,$L32,#REF!,$M32)*$G32,0)</f>
        <v>0</v>
      </c>
      <c r="BG32" s="74">
        <f>+IFERROR(SUMIFS(#REF!,#REF!,$L32,#REF!,$M32)*$G32,0)</f>
        <v>0</v>
      </c>
      <c r="BH32" s="74">
        <f>+IFERROR(SUMIFS(#REF!,#REF!,$L32,#REF!,$M32)*$G32,0)</f>
        <v>0</v>
      </c>
      <c r="BI32" s="74">
        <f>+IFERROR(SUMIFS(#REF!,#REF!,$L32,#REF!,$M32)*$G32,0)</f>
        <v>0</v>
      </c>
      <c r="BJ32" s="74">
        <f>+IFERROR(SUMIFS(#REF!,#REF!,$L32,#REF!,$M32)*$G32,0)</f>
        <v>0</v>
      </c>
      <c r="BK32" s="74">
        <f>+IFERROR(SUMIFS(#REF!,#REF!,$L32,#REF!,$M32)*$G32,0)</f>
        <v>0</v>
      </c>
      <c r="BL32" s="74">
        <f>+IFERROR(SUMIFS(#REF!,#REF!,$L32,#REF!,$M32)*$G32,0)</f>
        <v>0</v>
      </c>
      <c r="BM32" s="74">
        <f>+IFERROR(SUMIFS(#REF!,#REF!,$L32,#REF!,$M32)*$G32,0)</f>
        <v>0</v>
      </c>
      <c r="BN32" s="74">
        <f>+IFERROR(SUMIFS(#REF!,#REF!,$L32,#REF!,$M32)*$G32,0)</f>
        <v>0</v>
      </c>
      <c r="BO32" s="74">
        <f>+IFERROR(SUMIFS(#REF!,#REF!,$L32,#REF!,$M32)*$G32,0)</f>
        <v>0</v>
      </c>
      <c r="BP32" s="74">
        <f>+IFERROR(SUMIFS(#REF!,#REF!,$L32,#REF!,$M32)*$G32,0)</f>
        <v>0</v>
      </c>
      <c r="BQ32" s="74">
        <f>+IFERROR(SUMIFS(#REF!,#REF!,$L32,#REF!,$M32)*$G32,0)</f>
        <v>0</v>
      </c>
      <c r="BR32" s="74">
        <f>+IFERROR(SUMIFS(#REF!,#REF!,$L32,#REF!,$M32)*$G32,0)</f>
        <v>0</v>
      </c>
      <c r="BS32" s="74">
        <f>+IFERROR(SUMIFS(#REF!,#REF!,$L32,#REF!,$M32)*$G32,0)</f>
        <v>0</v>
      </c>
      <c r="BT32" s="74">
        <f>+IFERROR(SUMIFS(#REF!,#REF!,$L32,#REF!,$M32)*$G32,0)</f>
        <v>0</v>
      </c>
      <c r="BU32" s="74">
        <f>+IFERROR(SUMIFS(#REF!,#REF!,$L32,#REF!,$M32)*$G32,0)</f>
        <v>0</v>
      </c>
      <c r="BV32" s="74">
        <f>+IFERROR(SUMIFS(#REF!,#REF!,$L32,#REF!,$M32)*$G32,0)</f>
        <v>0</v>
      </c>
      <c r="BW32" s="74">
        <f>+IFERROR(SUMIFS(#REF!,#REF!,$L32,#REF!,$M32)*$G32,0)</f>
        <v>0</v>
      </c>
      <c r="BX32" s="74">
        <f>+IFERROR(SUMIFS(#REF!,#REF!,$L32,#REF!,$M32)*$G32,0)</f>
        <v>0</v>
      </c>
      <c r="BY32" s="74">
        <f>+IFERROR(SUMIFS(#REF!,#REF!,$L32,#REF!,$M32)*$G32,0)</f>
        <v>0</v>
      </c>
      <c r="BZ32" s="74">
        <f>+IFERROR(SUMIFS(#REF!,#REF!,$L32,#REF!,$M32)*$G32,0)</f>
        <v>0</v>
      </c>
    </row>
    <row r="33" spans="1:78">
      <c r="A33" s="86" t="s">
        <v>1177</v>
      </c>
      <c r="F33" t="str">
        <f>+_xlfn.XLOOKUP(L33,'L4'!B:B,'L4'!D:D)</f>
        <v>m</v>
      </c>
      <c r="G33">
        <v>1</v>
      </c>
      <c r="J33" t="s">
        <v>1183</v>
      </c>
      <c r="K33" s="84" t="e">
        <f>+SUM(Table8155353739414345[[#This Row],[1.10.2023]:[1.12.2028]])/SUM(Table8155353739414345[[1.10.2023]:[1.12.2028]])</f>
        <v>#DIV/0!</v>
      </c>
      <c r="L33" s="73" t="s">
        <v>5165</v>
      </c>
      <c r="M33" t="s">
        <v>38</v>
      </c>
      <c r="N33" t="s">
        <v>35</v>
      </c>
      <c r="O33" t="s">
        <v>2608</v>
      </c>
      <c r="P33" s="74">
        <f>+IFERROR(SUMIFS(#REF!,#REF!,$L33,#REF!,$M33)*$G33,0)</f>
        <v>0</v>
      </c>
      <c r="Q33" s="74">
        <f>+IFERROR(SUMIFS(#REF!,#REF!,$L33,#REF!,$M33)*$G33,0)</f>
        <v>0</v>
      </c>
      <c r="R33" s="74">
        <f>+IFERROR(SUMIFS(#REF!,#REF!,$L33,#REF!,$M33)*$G33,0)</f>
        <v>0</v>
      </c>
      <c r="S33" s="74">
        <f>+IFERROR(SUMIFS(#REF!,#REF!,$L33,#REF!,$M33)*$G33,0)</f>
        <v>0</v>
      </c>
      <c r="T33" s="74">
        <f>+IFERROR(SUMIFS(#REF!,#REF!,$L33,#REF!,$M33)*$G33,0)</f>
        <v>0</v>
      </c>
      <c r="U33" s="74">
        <f>+IFERROR(SUMIFS(#REF!,#REF!,$L33,#REF!,$M33)*$G33,0)</f>
        <v>0</v>
      </c>
      <c r="V33" s="74">
        <f>+IFERROR(SUMIFS(#REF!,#REF!,$L33,#REF!,$M33)*$G33,0)</f>
        <v>0</v>
      </c>
      <c r="W33" s="74">
        <f>+IFERROR(SUMIFS(#REF!,#REF!,$L33,#REF!,$M33)*$G33,0)</f>
        <v>0</v>
      </c>
      <c r="X33" s="74">
        <f>+IFERROR(SUMIFS(#REF!,#REF!,$L33,#REF!,$M33)*$G33,0)</f>
        <v>0</v>
      </c>
      <c r="Y33" s="74">
        <f>+IFERROR(SUMIFS(#REF!,#REF!,$L33,#REF!,$M33)*$G33,0)</f>
        <v>0</v>
      </c>
      <c r="Z33" s="74">
        <f>+IFERROR(SUMIFS(#REF!,#REF!,$L33,#REF!,$M33)*$G33,0)</f>
        <v>0</v>
      </c>
      <c r="AA33" s="74">
        <f>+IFERROR(SUMIFS(#REF!,#REF!,$L33,#REF!,$M33)*$G33,0)</f>
        <v>0</v>
      </c>
      <c r="AB33" s="74">
        <f>+IFERROR(SUMIFS(#REF!,#REF!,$L33,#REF!,$M33)*$G33,0)</f>
        <v>0</v>
      </c>
      <c r="AC33" s="74">
        <f>+IFERROR(SUMIFS(#REF!,#REF!,$L33,#REF!,$M33)*$G33,0)</f>
        <v>0</v>
      </c>
      <c r="AD33" s="74">
        <f>+IFERROR(SUMIFS(#REF!,#REF!,$L33,#REF!,$M33)*$G33,0)</f>
        <v>0</v>
      </c>
      <c r="AE33" s="74">
        <f>+IFERROR(SUMIFS(#REF!,#REF!,$L33,#REF!,$M33)*$G33,0)</f>
        <v>0</v>
      </c>
      <c r="AF33" s="74">
        <f>+IFERROR(SUMIFS(#REF!,#REF!,$L33,#REF!,$M33)*$G33,0)</f>
        <v>0</v>
      </c>
      <c r="AG33" s="74">
        <f>+IFERROR(SUMIFS(#REF!,#REF!,$L33,#REF!,$M33)*$G33,0)</f>
        <v>0</v>
      </c>
      <c r="AH33" s="74">
        <f>+IFERROR(SUMIFS(#REF!,#REF!,$L33,#REF!,$M33)*$G33,0)</f>
        <v>0</v>
      </c>
      <c r="AI33" s="74">
        <f>+IFERROR(SUMIFS(#REF!,#REF!,$L33,#REF!,$M33)*$G33,0)</f>
        <v>0</v>
      </c>
      <c r="AJ33" s="74">
        <f>+IFERROR(SUMIFS(#REF!,#REF!,$L33,#REF!,$M33)*$G33,0)</f>
        <v>0</v>
      </c>
      <c r="AK33" s="74">
        <f>+IFERROR(SUMIFS(#REF!,#REF!,$L33,#REF!,$M33)*$G33,0)</f>
        <v>0</v>
      </c>
      <c r="AL33" s="74">
        <f>+IFERROR(SUMIFS(#REF!,#REF!,$L33,#REF!,$M33)*$G33,0)</f>
        <v>0</v>
      </c>
      <c r="AM33" s="74">
        <f>+IFERROR(SUMIFS(#REF!,#REF!,$L33,#REF!,$M33)*$G33,0)</f>
        <v>0</v>
      </c>
      <c r="AN33" s="74">
        <f>+IFERROR(SUMIFS(#REF!,#REF!,$L33,#REF!,$M33)*$G33,0)</f>
        <v>0</v>
      </c>
      <c r="AO33" s="74">
        <f>+IFERROR(SUMIFS(#REF!,#REF!,$L33,#REF!,$M33)*$G33,0)</f>
        <v>0</v>
      </c>
      <c r="AP33" s="74">
        <f>+IFERROR(SUMIFS(#REF!,#REF!,$L33,#REF!,$M33)*$G33,0)</f>
        <v>0</v>
      </c>
      <c r="AQ33" s="74">
        <f>+IFERROR(SUMIFS(#REF!,#REF!,$L33,#REF!,$M33)*$G33,0)</f>
        <v>0</v>
      </c>
      <c r="AR33" s="74">
        <f>+IFERROR(SUMIFS(#REF!,#REF!,$L33,#REF!,$M33)*$G33,0)</f>
        <v>0</v>
      </c>
      <c r="AS33" s="74">
        <f>+IFERROR(SUMIFS(#REF!,#REF!,$L33,#REF!,$M33)*$G33,0)</f>
        <v>0</v>
      </c>
      <c r="AT33" s="74">
        <f>+IFERROR(SUMIFS(#REF!,#REF!,$L33,#REF!,$M33)*$G33,0)</f>
        <v>0</v>
      </c>
      <c r="AU33" s="74">
        <f>+IFERROR(SUMIFS(#REF!,#REF!,$L33,#REF!,$M33)*$G33,0)</f>
        <v>0</v>
      </c>
      <c r="AV33" s="74">
        <f>+IFERROR(SUMIFS(#REF!,#REF!,$L33,#REF!,$M33)*$G33,0)</f>
        <v>0</v>
      </c>
      <c r="AW33" s="74">
        <f>+IFERROR(SUMIFS(#REF!,#REF!,$L33,#REF!,$M33)*$G33,0)</f>
        <v>0</v>
      </c>
      <c r="AX33" s="74">
        <f>+IFERROR(SUMIFS(#REF!,#REF!,$L33,#REF!,$M33)*$G33,0)</f>
        <v>0</v>
      </c>
      <c r="AY33" s="74">
        <f>+IFERROR(SUMIFS(#REF!,#REF!,$L33,#REF!,$M33)*$G33,0)</f>
        <v>0</v>
      </c>
      <c r="AZ33" s="74">
        <f>+IFERROR(SUMIFS(#REF!,#REF!,$L33,#REF!,$M33)*$G33,0)</f>
        <v>0</v>
      </c>
      <c r="BA33" s="74">
        <f>+IFERROR(SUMIFS(#REF!,#REF!,$L33,#REF!,$M33)*$G33,0)</f>
        <v>0</v>
      </c>
      <c r="BB33" s="74">
        <f>+IFERROR(SUMIFS(#REF!,#REF!,$L33,#REF!,$M33)*$G33,0)</f>
        <v>0</v>
      </c>
      <c r="BC33" s="74">
        <f>+IFERROR(SUMIFS(#REF!,#REF!,$L33,#REF!,$M33)*$G33,0)</f>
        <v>0</v>
      </c>
      <c r="BD33" s="74">
        <f>+IFERROR(SUMIFS(#REF!,#REF!,$L33,#REF!,$M33)*$G33,0)</f>
        <v>0</v>
      </c>
      <c r="BE33" s="74">
        <f>+IFERROR(SUMIFS(#REF!,#REF!,$L33,#REF!,$M33)*$G33,0)</f>
        <v>0</v>
      </c>
      <c r="BF33" s="74">
        <f>+IFERROR(SUMIFS(#REF!,#REF!,$L33,#REF!,$M33)*$G33,0)</f>
        <v>0</v>
      </c>
      <c r="BG33" s="74">
        <f>+IFERROR(SUMIFS(#REF!,#REF!,$L33,#REF!,$M33)*$G33,0)</f>
        <v>0</v>
      </c>
      <c r="BH33" s="74">
        <f>+IFERROR(SUMIFS(#REF!,#REF!,$L33,#REF!,$M33)*$G33,0)</f>
        <v>0</v>
      </c>
      <c r="BI33" s="74">
        <f>+IFERROR(SUMIFS(#REF!,#REF!,$L33,#REF!,$M33)*$G33,0)</f>
        <v>0</v>
      </c>
      <c r="BJ33" s="74">
        <f>+IFERROR(SUMIFS(#REF!,#REF!,$L33,#REF!,$M33)*$G33,0)</f>
        <v>0</v>
      </c>
      <c r="BK33" s="74">
        <f>+IFERROR(SUMIFS(#REF!,#REF!,$L33,#REF!,$M33)*$G33,0)</f>
        <v>0</v>
      </c>
      <c r="BL33" s="74">
        <f>+IFERROR(SUMIFS(#REF!,#REF!,$L33,#REF!,$M33)*$G33,0)</f>
        <v>0</v>
      </c>
      <c r="BM33" s="74">
        <f>+IFERROR(SUMIFS(#REF!,#REF!,$L33,#REF!,$M33)*$G33,0)</f>
        <v>0</v>
      </c>
      <c r="BN33" s="74">
        <f>+IFERROR(SUMIFS(#REF!,#REF!,$L33,#REF!,$M33)*$G33,0)</f>
        <v>0</v>
      </c>
      <c r="BO33" s="74">
        <f>+IFERROR(SUMIFS(#REF!,#REF!,$L33,#REF!,$M33)*$G33,0)</f>
        <v>0</v>
      </c>
      <c r="BP33" s="74">
        <f>+IFERROR(SUMIFS(#REF!,#REF!,$L33,#REF!,$M33)*$G33,0)</f>
        <v>0</v>
      </c>
      <c r="BQ33" s="74">
        <f>+IFERROR(SUMIFS(#REF!,#REF!,$L33,#REF!,$M33)*$G33,0)</f>
        <v>0</v>
      </c>
      <c r="BR33" s="74">
        <f>+IFERROR(SUMIFS(#REF!,#REF!,$L33,#REF!,$M33)*$G33,0)</f>
        <v>0</v>
      </c>
      <c r="BS33" s="74">
        <f>+IFERROR(SUMIFS(#REF!,#REF!,$L33,#REF!,$M33)*$G33,0)</f>
        <v>0</v>
      </c>
      <c r="BT33" s="74">
        <f>+IFERROR(SUMIFS(#REF!,#REF!,$L33,#REF!,$M33)*$G33,0)</f>
        <v>0</v>
      </c>
      <c r="BU33" s="74">
        <f>+IFERROR(SUMIFS(#REF!,#REF!,$L33,#REF!,$M33)*$G33,0)</f>
        <v>0</v>
      </c>
      <c r="BV33" s="74">
        <f>+IFERROR(SUMIFS(#REF!,#REF!,$L33,#REF!,$M33)*$G33,0)</f>
        <v>0</v>
      </c>
      <c r="BW33" s="74">
        <f>+IFERROR(SUMIFS(#REF!,#REF!,$L33,#REF!,$M33)*$G33,0)</f>
        <v>0</v>
      </c>
      <c r="BX33" s="74">
        <f>+IFERROR(SUMIFS(#REF!,#REF!,$L33,#REF!,$M33)*$G33,0)</f>
        <v>0</v>
      </c>
      <c r="BY33" s="74">
        <f>+IFERROR(SUMIFS(#REF!,#REF!,$L33,#REF!,$M33)*$G33,0)</f>
        <v>0</v>
      </c>
      <c r="BZ33" s="74">
        <f>+IFERROR(SUMIFS(#REF!,#REF!,$L33,#REF!,$M33)*$G33,0)</f>
        <v>0</v>
      </c>
    </row>
    <row r="34" spans="1:78">
      <c r="A34" s="86" t="s">
        <v>1177</v>
      </c>
      <c r="F34" t="str">
        <f>+_xlfn.XLOOKUP(L34,'L4'!B:B,'L4'!D:D)</f>
        <v>m</v>
      </c>
      <c r="G34">
        <v>1</v>
      </c>
      <c r="J34" t="s">
        <v>1184</v>
      </c>
      <c r="K34" s="84" t="e">
        <f>+SUM(Table8155353739414345[[#This Row],[1.10.2023]:[1.12.2028]])/SUM(Table8155353739414345[[1.10.2023]:[1.12.2028]])</f>
        <v>#DIV/0!</v>
      </c>
      <c r="L34" s="73" t="s">
        <v>5166</v>
      </c>
      <c r="M34" t="s">
        <v>38</v>
      </c>
      <c r="N34" t="s">
        <v>35</v>
      </c>
      <c r="O34" t="s">
        <v>2608</v>
      </c>
      <c r="P34" s="74">
        <f>+IFERROR(SUMIFS(#REF!,#REF!,$L34,#REF!,$M34)*$G34,0)</f>
        <v>0</v>
      </c>
      <c r="Q34" s="74">
        <f>+IFERROR(SUMIFS(#REF!,#REF!,$L34,#REF!,$M34)*$G34,0)</f>
        <v>0</v>
      </c>
      <c r="R34" s="74">
        <f>+IFERROR(SUMIFS(#REF!,#REF!,$L34,#REF!,$M34)*$G34,0)</f>
        <v>0</v>
      </c>
      <c r="S34" s="74">
        <f>+IFERROR(SUMIFS(#REF!,#REF!,$L34,#REF!,$M34)*$G34,0)</f>
        <v>0</v>
      </c>
      <c r="T34" s="74">
        <f>+IFERROR(SUMIFS(#REF!,#REF!,$L34,#REF!,$M34)*$G34,0)</f>
        <v>0</v>
      </c>
      <c r="U34" s="74">
        <f>+IFERROR(SUMIFS(#REF!,#REF!,$L34,#REF!,$M34)*$G34,0)</f>
        <v>0</v>
      </c>
      <c r="V34" s="74">
        <f>+IFERROR(SUMIFS(#REF!,#REF!,$L34,#REF!,$M34)*$G34,0)</f>
        <v>0</v>
      </c>
      <c r="W34" s="74">
        <f>+IFERROR(SUMIFS(#REF!,#REF!,$L34,#REF!,$M34)*$G34,0)</f>
        <v>0</v>
      </c>
      <c r="X34" s="74">
        <f>+IFERROR(SUMIFS(#REF!,#REF!,$L34,#REF!,$M34)*$G34,0)</f>
        <v>0</v>
      </c>
      <c r="Y34" s="74">
        <f>+IFERROR(SUMIFS(#REF!,#REF!,$L34,#REF!,$M34)*$G34,0)</f>
        <v>0</v>
      </c>
      <c r="Z34" s="74">
        <f>+IFERROR(SUMIFS(#REF!,#REF!,$L34,#REF!,$M34)*$G34,0)</f>
        <v>0</v>
      </c>
      <c r="AA34" s="74">
        <f>+IFERROR(SUMIFS(#REF!,#REF!,$L34,#REF!,$M34)*$G34,0)</f>
        <v>0</v>
      </c>
      <c r="AB34" s="74">
        <f>+IFERROR(SUMIFS(#REF!,#REF!,$L34,#REF!,$M34)*$G34,0)</f>
        <v>0</v>
      </c>
      <c r="AC34" s="74">
        <f>+IFERROR(SUMIFS(#REF!,#REF!,$L34,#REF!,$M34)*$G34,0)</f>
        <v>0</v>
      </c>
      <c r="AD34" s="74">
        <f>+IFERROR(SUMIFS(#REF!,#REF!,$L34,#REF!,$M34)*$G34,0)</f>
        <v>0</v>
      </c>
      <c r="AE34" s="74">
        <f>+IFERROR(SUMIFS(#REF!,#REF!,$L34,#REF!,$M34)*$G34,0)</f>
        <v>0</v>
      </c>
      <c r="AF34" s="74">
        <f>+IFERROR(SUMIFS(#REF!,#REF!,$L34,#REF!,$M34)*$G34,0)</f>
        <v>0</v>
      </c>
      <c r="AG34" s="74">
        <f>+IFERROR(SUMIFS(#REF!,#REF!,$L34,#REF!,$M34)*$G34,0)</f>
        <v>0</v>
      </c>
      <c r="AH34" s="74">
        <f>+IFERROR(SUMIFS(#REF!,#REF!,$L34,#REF!,$M34)*$G34,0)</f>
        <v>0</v>
      </c>
      <c r="AI34" s="74">
        <f>+IFERROR(SUMIFS(#REF!,#REF!,$L34,#REF!,$M34)*$G34,0)</f>
        <v>0</v>
      </c>
      <c r="AJ34" s="74">
        <f>+IFERROR(SUMIFS(#REF!,#REF!,$L34,#REF!,$M34)*$G34,0)</f>
        <v>0</v>
      </c>
      <c r="AK34" s="74">
        <f>+IFERROR(SUMIFS(#REF!,#REF!,$L34,#REF!,$M34)*$G34,0)</f>
        <v>0</v>
      </c>
      <c r="AL34" s="74">
        <f>+IFERROR(SUMIFS(#REF!,#REF!,$L34,#REF!,$M34)*$G34,0)</f>
        <v>0</v>
      </c>
      <c r="AM34" s="74">
        <f>+IFERROR(SUMIFS(#REF!,#REF!,$L34,#REF!,$M34)*$G34,0)</f>
        <v>0</v>
      </c>
      <c r="AN34" s="74">
        <f>+IFERROR(SUMIFS(#REF!,#REF!,$L34,#REF!,$M34)*$G34,0)</f>
        <v>0</v>
      </c>
      <c r="AO34" s="74">
        <f>+IFERROR(SUMIFS(#REF!,#REF!,$L34,#REF!,$M34)*$G34,0)</f>
        <v>0</v>
      </c>
      <c r="AP34" s="74">
        <f>+IFERROR(SUMIFS(#REF!,#REF!,$L34,#REF!,$M34)*$G34,0)</f>
        <v>0</v>
      </c>
      <c r="AQ34" s="74">
        <f>+IFERROR(SUMIFS(#REF!,#REF!,$L34,#REF!,$M34)*$G34,0)</f>
        <v>0</v>
      </c>
      <c r="AR34" s="74">
        <f>+IFERROR(SUMIFS(#REF!,#REF!,$L34,#REF!,$M34)*$G34,0)</f>
        <v>0</v>
      </c>
      <c r="AS34" s="74">
        <f>+IFERROR(SUMIFS(#REF!,#REF!,$L34,#REF!,$M34)*$G34,0)</f>
        <v>0</v>
      </c>
      <c r="AT34" s="74">
        <f>+IFERROR(SUMIFS(#REF!,#REF!,$L34,#REF!,$M34)*$G34,0)</f>
        <v>0</v>
      </c>
      <c r="AU34" s="74">
        <f>+IFERROR(SUMIFS(#REF!,#REF!,$L34,#REF!,$M34)*$G34,0)</f>
        <v>0</v>
      </c>
      <c r="AV34" s="74">
        <f>+IFERROR(SUMIFS(#REF!,#REF!,$L34,#REF!,$M34)*$G34,0)</f>
        <v>0</v>
      </c>
      <c r="AW34" s="74">
        <f>+IFERROR(SUMIFS(#REF!,#REF!,$L34,#REF!,$M34)*$G34,0)</f>
        <v>0</v>
      </c>
      <c r="AX34" s="74">
        <f>+IFERROR(SUMIFS(#REF!,#REF!,$L34,#REF!,$M34)*$G34,0)</f>
        <v>0</v>
      </c>
      <c r="AY34" s="74">
        <f>+IFERROR(SUMIFS(#REF!,#REF!,$L34,#REF!,$M34)*$G34,0)</f>
        <v>0</v>
      </c>
      <c r="AZ34" s="74">
        <f>+IFERROR(SUMIFS(#REF!,#REF!,$L34,#REF!,$M34)*$G34,0)</f>
        <v>0</v>
      </c>
      <c r="BA34" s="74">
        <f>+IFERROR(SUMIFS(#REF!,#REF!,$L34,#REF!,$M34)*$G34,0)</f>
        <v>0</v>
      </c>
      <c r="BB34" s="74">
        <f>+IFERROR(SUMIFS(#REF!,#REF!,$L34,#REF!,$M34)*$G34,0)</f>
        <v>0</v>
      </c>
      <c r="BC34" s="74">
        <f>+IFERROR(SUMIFS(#REF!,#REF!,$L34,#REF!,$M34)*$G34,0)</f>
        <v>0</v>
      </c>
      <c r="BD34" s="74">
        <f>+IFERROR(SUMIFS(#REF!,#REF!,$L34,#REF!,$M34)*$G34,0)</f>
        <v>0</v>
      </c>
      <c r="BE34" s="74">
        <f>+IFERROR(SUMIFS(#REF!,#REF!,$L34,#REF!,$M34)*$G34,0)</f>
        <v>0</v>
      </c>
      <c r="BF34" s="74">
        <f>+IFERROR(SUMIFS(#REF!,#REF!,$L34,#REF!,$M34)*$G34,0)</f>
        <v>0</v>
      </c>
      <c r="BG34" s="74">
        <f>+IFERROR(SUMIFS(#REF!,#REF!,$L34,#REF!,$M34)*$G34,0)</f>
        <v>0</v>
      </c>
      <c r="BH34" s="74">
        <f>+IFERROR(SUMIFS(#REF!,#REF!,$L34,#REF!,$M34)*$G34,0)</f>
        <v>0</v>
      </c>
      <c r="BI34" s="74">
        <f>+IFERROR(SUMIFS(#REF!,#REF!,$L34,#REF!,$M34)*$G34,0)</f>
        <v>0</v>
      </c>
      <c r="BJ34" s="74">
        <f>+IFERROR(SUMIFS(#REF!,#REF!,$L34,#REF!,$M34)*$G34,0)</f>
        <v>0</v>
      </c>
      <c r="BK34" s="74">
        <f>+IFERROR(SUMIFS(#REF!,#REF!,$L34,#REF!,$M34)*$G34,0)</f>
        <v>0</v>
      </c>
      <c r="BL34" s="74">
        <f>+IFERROR(SUMIFS(#REF!,#REF!,$L34,#REF!,$M34)*$G34,0)</f>
        <v>0</v>
      </c>
      <c r="BM34" s="74">
        <f>+IFERROR(SUMIFS(#REF!,#REF!,$L34,#REF!,$M34)*$G34,0)</f>
        <v>0</v>
      </c>
      <c r="BN34" s="74">
        <f>+IFERROR(SUMIFS(#REF!,#REF!,$L34,#REF!,$M34)*$G34,0)</f>
        <v>0</v>
      </c>
      <c r="BO34" s="74">
        <f>+IFERROR(SUMIFS(#REF!,#REF!,$L34,#REF!,$M34)*$G34,0)</f>
        <v>0</v>
      </c>
      <c r="BP34" s="74">
        <f>+IFERROR(SUMIFS(#REF!,#REF!,$L34,#REF!,$M34)*$G34,0)</f>
        <v>0</v>
      </c>
      <c r="BQ34" s="74">
        <f>+IFERROR(SUMIFS(#REF!,#REF!,$L34,#REF!,$M34)*$G34,0)</f>
        <v>0</v>
      </c>
      <c r="BR34" s="74">
        <f>+IFERROR(SUMIFS(#REF!,#REF!,$L34,#REF!,$M34)*$G34,0)</f>
        <v>0</v>
      </c>
      <c r="BS34" s="74">
        <f>+IFERROR(SUMIFS(#REF!,#REF!,$L34,#REF!,$M34)*$G34,0)</f>
        <v>0</v>
      </c>
      <c r="BT34" s="74">
        <f>+IFERROR(SUMIFS(#REF!,#REF!,$L34,#REF!,$M34)*$G34,0)</f>
        <v>0</v>
      </c>
      <c r="BU34" s="74">
        <f>+IFERROR(SUMIFS(#REF!,#REF!,$L34,#REF!,$M34)*$G34,0)</f>
        <v>0</v>
      </c>
      <c r="BV34" s="74">
        <f>+IFERROR(SUMIFS(#REF!,#REF!,$L34,#REF!,$M34)*$G34,0)</f>
        <v>0</v>
      </c>
      <c r="BW34" s="74">
        <f>+IFERROR(SUMIFS(#REF!,#REF!,$L34,#REF!,$M34)*$G34,0)</f>
        <v>0</v>
      </c>
      <c r="BX34" s="74">
        <f>+IFERROR(SUMIFS(#REF!,#REF!,$L34,#REF!,$M34)*$G34,0)</f>
        <v>0</v>
      </c>
      <c r="BY34" s="74">
        <f>+IFERROR(SUMIFS(#REF!,#REF!,$L34,#REF!,$M34)*$G34,0)</f>
        <v>0</v>
      </c>
      <c r="BZ34" s="74">
        <f>+IFERROR(SUMIFS(#REF!,#REF!,$L34,#REF!,$M34)*$G34,0)</f>
        <v>0</v>
      </c>
    </row>
    <row r="35" spans="1:78">
      <c r="A35" s="86" t="s">
        <v>1177</v>
      </c>
      <c r="F35" t="str">
        <f>+_xlfn.XLOOKUP(L35,'L4'!B:B,'L4'!D:D)</f>
        <v>m</v>
      </c>
      <c r="G35">
        <v>1</v>
      </c>
      <c r="J35" t="s">
        <v>1185</v>
      </c>
      <c r="K35" s="84" t="e">
        <f>+SUM(Table8155353739414345[[#This Row],[1.10.2023]:[1.12.2028]])/SUM(Table8155353739414345[[1.10.2023]:[1.12.2028]])</f>
        <v>#DIV/0!</v>
      </c>
      <c r="L35" s="73" t="s">
        <v>5168</v>
      </c>
      <c r="M35" t="s">
        <v>38</v>
      </c>
      <c r="N35" t="s">
        <v>35</v>
      </c>
      <c r="O35" t="s">
        <v>2608</v>
      </c>
      <c r="P35" s="74">
        <f>+IFERROR(SUMIFS(#REF!,#REF!,$L35,#REF!,$M35)*$G35,0)</f>
        <v>0</v>
      </c>
      <c r="Q35" s="74">
        <f>+IFERROR(SUMIFS(#REF!,#REF!,$L35,#REF!,$M35)*$G35,0)</f>
        <v>0</v>
      </c>
      <c r="R35" s="74">
        <f>+IFERROR(SUMIFS(#REF!,#REF!,$L35,#REF!,$M35)*$G35,0)</f>
        <v>0</v>
      </c>
      <c r="S35" s="74">
        <f>+IFERROR(SUMIFS(#REF!,#REF!,$L35,#REF!,$M35)*$G35,0)</f>
        <v>0</v>
      </c>
      <c r="T35" s="74">
        <f>+IFERROR(SUMIFS(#REF!,#REF!,$L35,#REF!,$M35)*$G35,0)</f>
        <v>0</v>
      </c>
      <c r="U35" s="74">
        <f>+IFERROR(SUMIFS(#REF!,#REF!,$L35,#REF!,$M35)*$G35,0)</f>
        <v>0</v>
      </c>
      <c r="V35" s="74">
        <f>+IFERROR(SUMIFS(#REF!,#REF!,$L35,#REF!,$M35)*$G35,0)</f>
        <v>0</v>
      </c>
      <c r="W35" s="74">
        <f>+IFERROR(SUMIFS(#REF!,#REF!,$L35,#REF!,$M35)*$G35,0)</f>
        <v>0</v>
      </c>
      <c r="X35" s="74">
        <f>+IFERROR(SUMIFS(#REF!,#REF!,$L35,#REF!,$M35)*$G35,0)</f>
        <v>0</v>
      </c>
      <c r="Y35" s="74">
        <f>+IFERROR(SUMIFS(#REF!,#REF!,$L35,#REF!,$M35)*$G35,0)</f>
        <v>0</v>
      </c>
      <c r="Z35" s="74">
        <f>+IFERROR(SUMIFS(#REF!,#REF!,$L35,#REF!,$M35)*$G35,0)</f>
        <v>0</v>
      </c>
      <c r="AA35" s="74">
        <f>+IFERROR(SUMIFS(#REF!,#REF!,$L35,#REF!,$M35)*$G35,0)</f>
        <v>0</v>
      </c>
      <c r="AB35" s="74">
        <f>+IFERROR(SUMIFS(#REF!,#REF!,$L35,#REF!,$M35)*$G35,0)</f>
        <v>0</v>
      </c>
      <c r="AC35" s="74">
        <f>+IFERROR(SUMIFS(#REF!,#REF!,$L35,#REF!,$M35)*$G35,0)</f>
        <v>0</v>
      </c>
      <c r="AD35" s="74">
        <f>+IFERROR(SUMIFS(#REF!,#REF!,$L35,#REF!,$M35)*$G35,0)</f>
        <v>0</v>
      </c>
      <c r="AE35" s="74">
        <f>+IFERROR(SUMIFS(#REF!,#REF!,$L35,#REF!,$M35)*$G35,0)</f>
        <v>0</v>
      </c>
      <c r="AF35" s="74">
        <f>+IFERROR(SUMIFS(#REF!,#REF!,$L35,#REF!,$M35)*$G35,0)</f>
        <v>0</v>
      </c>
      <c r="AG35" s="74">
        <f>+IFERROR(SUMIFS(#REF!,#REF!,$L35,#REF!,$M35)*$G35,0)</f>
        <v>0</v>
      </c>
      <c r="AH35" s="74">
        <f>+IFERROR(SUMIFS(#REF!,#REF!,$L35,#REF!,$M35)*$G35,0)</f>
        <v>0</v>
      </c>
      <c r="AI35" s="74">
        <f>+IFERROR(SUMIFS(#REF!,#REF!,$L35,#REF!,$M35)*$G35,0)</f>
        <v>0</v>
      </c>
      <c r="AJ35" s="74">
        <f>+IFERROR(SUMIFS(#REF!,#REF!,$L35,#REF!,$M35)*$G35,0)</f>
        <v>0</v>
      </c>
      <c r="AK35" s="74">
        <f>+IFERROR(SUMIFS(#REF!,#REF!,$L35,#REF!,$M35)*$G35,0)</f>
        <v>0</v>
      </c>
      <c r="AL35" s="74">
        <f>+IFERROR(SUMIFS(#REF!,#REF!,$L35,#REF!,$M35)*$G35,0)</f>
        <v>0</v>
      </c>
      <c r="AM35" s="74">
        <f>+IFERROR(SUMIFS(#REF!,#REF!,$L35,#REF!,$M35)*$G35,0)</f>
        <v>0</v>
      </c>
      <c r="AN35" s="74">
        <f>+IFERROR(SUMIFS(#REF!,#REF!,$L35,#REF!,$M35)*$G35,0)</f>
        <v>0</v>
      </c>
      <c r="AO35" s="74">
        <f>+IFERROR(SUMIFS(#REF!,#REF!,$L35,#REF!,$M35)*$G35,0)</f>
        <v>0</v>
      </c>
      <c r="AP35" s="74">
        <f>+IFERROR(SUMIFS(#REF!,#REF!,$L35,#REF!,$M35)*$G35,0)</f>
        <v>0</v>
      </c>
      <c r="AQ35" s="74">
        <f>+IFERROR(SUMIFS(#REF!,#REF!,$L35,#REF!,$M35)*$G35,0)</f>
        <v>0</v>
      </c>
      <c r="AR35" s="74">
        <f>+IFERROR(SUMIFS(#REF!,#REF!,$L35,#REF!,$M35)*$G35,0)</f>
        <v>0</v>
      </c>
      <c r="AS35" s="74">
        <f>+IFERROR(SUMIFS(#REF!,#REF!,$L35,#REF!,$M35)*$G35,0)</f>
        <v>0</v>
      </c>
      <c r="AT35" s="74">
        <f>+IFERROR(SUMIFS(#REF!,#REF!,$L35,#REF!,$M35)*$G35,0)</f>
        <v>0</v>
      </c>
      <c r="AU35" s="74">
        <f>+IFERROR(SUMIFS(#REF!,#REF!,$L35,#REF!,$M35)*$G35,0)</f>
        <v>0</v>
      </c>
      <c r="AV35" s="74">
        <f>+IFERROR(SUMIFS(#REF!,#REF!,$L35,#REF!,$M35)*$G35,0)</f>
        <v>0</v>
      </c>
      <c r="AW35" s="74">
        <f>+IFERROR(SUMIFS(#REF!,#REF!,$L35,#REF!,$M35)*$G35,0)</f>
        <v>0</v>
      </c>
      <c r="AX35" s="74">
        <f>+IFERROR(SUMIFS(#REF!,#REF!,$L35,#REF!,$M35)*$G35,0)</f>
        <v>0</v>
      </c>
      <c r="AY35" s="74">
        <f>+IFERROR(SUMIFS(#REF!,#REF!,$L35,#REF!,$M35)*$G35,0)</f>
        <v>0</v>
      </c>
      <c r="AZ35" s="74">
        <f>+IFERROR(SUMIFS(#REF!,#REF!,$L35,#REF!,$M35)*$G35,0)</f>
        <v>0</v>
      </c>
      <c r="BA35" s="74">
        <f>+IFERROR(SUMIFS(#REF!,#REF!,$L35,#REF!,$M35)*$G35,0)</f>
        <v>0</v>
      </c>
      <c r="BB35" s="74">
        <f>+IFERROR(SUMIFS(#REF!,#REF!,$L35,#REF!,$M35)*$G35,0)</f>
        <v>0</v>
      </c>
      <c r="BC35" s="74">
        <f>+IFERROR(SUMIFS(#REF!,#REF!,$L35,#REF!,$M35)*$G35,0)</f>
        <v>0</v>
      </c>
      <c r="BD35" s="74">
        <f>+IFERROR(SUMIFS(#REF!,#REF!,$L35,#REF!,$M35)*$G35,0)</f>
        <v>0</v>
      </c>
      <c r="BE35" s="74">
        <f>+IFERROR(SUMIFS(#REF!,#REF!,$L35,#REF!,$M35)*$G35,0)</f>
        <v>0</v>
      </c>
      <c r="BF35" s="74">
        <f>+IFERROR(SUMIFS(#REF!,#REF!,$L35,#REF!,$M35)*$G35,0)</f>
        <v>0</v>
      </c>
      <c r="BG35" s="74">
        <f>+IFERROR(SUMIFS(#REF!,#REF!,$L35,#REF!,$M35)*$G35,0)</f>
        <v>0</v>
      </c>
      <c r="BH35" s="74">
        <f>+IFERROR(SUMIFS(#REF!,#REF!,$L35,#REF!,$M35)*$G35,0)</f>
        <v>0</v>
      </c>
      <c r="BI35" s="74">
        <f>+IFERROR(SUMIFS(#REF!,#REF!,$L35,#REF!,$M35)*$G35,0)</f>
        <v>0</v>
      </c>
      <c r="BJ35" s="74">
        <f>+IFERROR(SUMIFS(#REF!,#REF!,$L35,#REF!,$M35)*$G35,0)</f>
        <v>0</v>
      </c>
      <c r="BK35" s="74">
        <f>+IFERROR(SUMIFS(#REF!,#REF!,$L35,#REF!,$M35)*$G35,0)</f>
        <v>0</v>
      </c>
      <c r="BL35" s="74">
        <f>+IFERROR(SUMIFS(#REF!,#REF!,$L35,#REF!,$M35)*$G35,0)</f>
        <v>0</v>
      </c>
      <c r="BM35" s="74">
        <f>+IFERROR(SUMIFS(#REF!,#REF!,$L35,#REF!,$M35)*$G35,0)</f>
        <v>0</v>
      </c>
      <c r="BN35" s="74">
        <f>+IFERROR(SUMIFS(#REF!,#REF!,$L35,#REF!,$M35)*$G35,0)</f>
        <v>0</v>
      </c>
      <c r="BO35" s="74">
        <f>+IFERROR(SUMIFS(#REF!,#REF!,$L35,#REF!,$M35)*$G35,0)</f>
        <v>0</v>
      </c>
      <c r="BP35" s="74">
        <f>+IFERROR(SUMIFS(#REF!,#REF!,$L35,#REF!,$M35)*$G35,0)</f>
        <v>0</v>
      </c>
      <c r="BQ35" s="74">
        <f>+IFERROR(SUMIFS(#REF!,#REF!,$L35,#REF!,$M35)*$G35,0)</f>
        <v>0</v>
      </c>
      <c r="BR35" s="74">
        <f>+IFERROR(SUMIFS(#REF!,#REF!,$L35,#REF!,$M35)*$G35,0)</f>
        <v>0</v>
      </c>
      <c r="BS35" s="74">
        <f>+IFERROR(SUMIFS(#REF!,#REF!,$L35,#REF!,$M35)*$G35,0)</f>
        <v>0</v>
      </c>
      <c r="BT35" s="74">
        <f>+IFERROR(SUMIFS(#REF!,#REF!,$L35,#REF!,$M35)*$G35,0)</f>
        <v>0</v>
      </c>
      <c r="BU35" s="74">
        <f>+IFERROR(SUMIFS(#REF!,#REF!,$L35,#REF!,$M35)*$G35,0)</f>
        <v>0</v>
      </c>
      <c r="BV35" s="74">
        <f>+IFERROR(SUMIFS(#REF!,#REF!,$L35,#REF!,$M35)*$G35,0)</f>
        <v>0</v>
      </c>
      <c r="BW35" s="74">
        <f>+IFERROR(SUMIFS(#REF!,#REF!,$L35,#REF!,$M35)*$G35,0)</f>
        <v>0</v>
      </c>
      <c r="BX35" s="74">
        <f>+IFERROR(SUMIFS(#REF!,#REF!,$L35,#REF!,$M35)*$G35,0)</f>
        <v>0</v>
      </c>
      <c r="BY35" s="74">
        <f>+IFERROR(SUMIFS(#REF!,#REF!,$L35,#REF!,$M35)*$G35,0)</f>
        <v>0</v>
      </c>
      <c r="BZ35" s="74">
        <f>+IFERROR(SUMIFS(#REF!,#REF!,$L35,#REF!,$M35)*$G35,0)</f>
        <v>0</v>
      </c>
    </row>
    <row r="36" spans="1:78">
      <c r="A36" s="86" t="s">
        <v>1177</v>
      </c>
      <c r="F36" t="str">
        <f>+_xlfn.XLOOKUP(L36,'L4'!B:B,'L4'!D:D)</f>
        <v>m</v>
      </c>
      <c r="G36">
        <v>1</v>
      </c>
      <c r="J36" t="s">
        <v>1186</v>
      </c>
      <c r="K36" s="84" t="e">
        <f>+SUM(Table8155353739414345[[#This Row],[1.10.2023]:[1.12.2028]])/SUM(Table8155353739414345[[1.10.2023]:[1.12.2028]])</f>
        <v>#DIV/0!</v>
      </c>
      <c r="L36" s="73" t="s">
        <v>5169</v>
      </c>
      <c r="M36" t="s">
        <v>38</v>
      </c>
      <c r="N36" t="s">
        <v>35</v>
      </c>
      <c r="O36" t="s">
        <v>2608</v>
      </c>
      <c r="P36" s="74">
        <f>+IFERROR(SUMIFS(#REF!,#REF!,$L36,#REF!,$M36)*$G36,0)</f>
        <v>0</v>
      </c>
      <c r="Q36" s="74">
        <f>+IFERROR(SUMIFS(#REF!,#REF!,$L36,#REF!,$M36)*$G36,0)</f>
        <v>0</v>
      </c>
      <c r="R36" s="74">
        <f>+IFERROR(SUMIFS(#REF!,#REF!,$L36,#REF!,$M36)*$G36,0)</f>
        <v>0</v>
      </c>
      <c r="S36" s="74">
        <f>+IFERROR(SUMIFS(#REF!,#REF!,$L36,#REF!,$M36)*$G36,0)</f>
        <v>0</v>
      </c>
      <c r="T36" s="74">
        <f>+IFERROR(SUMIFS(#REF!,#REF!,$L36,#REF!,$M36)*$G36,0)</f>
        <v>0</v>
      </c>
      <c r="U36" s="74">
        <f>+IFERROR(SUMIFS(#REF!,#REF!,$L36,#REF!,$M36)*$G36,0)</f>
        <v>0</v>
      </c>
      <c r="V36" s="74">
        <f>+IFERROR(SUMIFS(#REF!,#REF!,$L36,#REF!,$M36)*$G36,0)</f>
        <v>0</v>
      </c>
      <c r="W36" s="74">
        <f>+IFERROR(SUMIFS(#REF!,#REF!,$L36,#REF!,$M36)*$G36,0)</f>
        <v>0</v>
      </c>
      <c r="X36" s="74">
        <f>+IFERROR(SUMIFS(#REF!,#REF!,$L36,#REF!,$M36)*$G36,0)</f>
        <v>0</v>
      </c>
      <c r="Y36" s="74">
        <f>+IFERROR(SUMIFS(#REF!,#REF!,$L36,#REF!,$M36)*$G36,0)</f>
        <v>0</v>
      </c>
      <c r="Z36" s="74">
        <f>+IFERROR(SUMIFS(#REF!,#REF!,$L36,#REF!,$M36)*$G36,0)</f>
        <v>0</v>
      </c>
      <c r="AA36" s="74">
        <f>+IFERROR(SUMIFS(#REF!,#REF!,$L36,#REF!,$M36)*$G36,0)</f>
        <v>0</v>
      </c>
      <c r="AB36" s="74">
        <f>+IFERROR(SUMIFS(#REF!,#REF!,$L36,#REF!,$M36)*$G36,0)</f>
        <v>0</v>
      </c>
      <c r="AC36" s="74">
        <f>+IFERROR(SUMIFS(#REF!,#REF!,$L36,#REF!,$M36)*$G36,0)</f>
        <v>0</v>
      </c>
      <c r="AD36" s="74">
        <f>+IFERROR(SUMIFS(#REF!,#REF!,$L36,#REF!,$M36)*$G36,0)</f>
        <v>0</v>
      </c>
      <c r="AE36" s="74">
        <f>+IFERROR(SUMIFS(#REF!,#REF!,$L36,#REF!,$M36)*$G36,0)</f>
        <v>0</v>
      </c>
      <c r="AF36" s="74">
        <f>+IFERROR(SUMIFS(#REF!,#REF!,$L36,#REF!,$M36)*$G36,0)</f>
        <v>0</v>
      </c>
      <c r="AG36" s="74">
        <f>+IFERROR(SUMIFS(#REF!,#REF!,$L36,#REF!,$M36)*$G36,0)</f>
        <v>0</v>
      </c>
      <c r="AH36" s="74">
        <f>+IFERROR(SUMIFS(#REF!,#REF!,$L36,#REF!,$M36)*$G36,0)</f>
        <v>0</v>
      </c>
      <c r="AI36" s="74">
        <f>+IFERROR(SUMIFS(#REF!,#REF!,$L36,#REF!,$M36)*$G36,0)</f>
        <v>0</v>
      </c>
      <c r="AJ36" s="74">
        <f>+IFERROR(SUMIFS(#REF!,#REF!,$L36,#REF!,$M36)*$G36,0)</f>
        <v>0</v>
      </c>
      <c r="AK36" s="74">
        <f>+IFERROR(SUMIFS(#REF!,#REF!,$L36,#REF!,$M36)*$G36,0)</f>
        <v>0</v>
      </c>
      <c r="AL36" s="74">
        <f>+IFERROR(SUMIFS(#REF!,#REF!,$L36,#REF!,$M36)*$G36,0)</f>
        <v>0</v>
      </c>
      <c r="AM36" s="74">
        <f>+IFERROR(SUMIFS(#REF!,#REF!,$L36,#REF!,$M36)*$G36,0)</f>
        <v>0</v>
      </c>
      <c r="AN36" s="74">
        <f>+IFERROR(SUMIFS(#REF!,#REF!,$L36,#REF!,$M36)*$G36,0)</f>
        <v>0</v>
      </c>
      <c r="AO36" s="74">
        <f>+IFERROR(SUMIFS(#REF!,#REF!,$L36,#REF!,$M36)*$G36,0)</f>
        <v>0</v>
      </c>
      <c r="AP36" s="74">
        <f>+IFERROR(SUMIFS(#REF!,#REF!,$L36,#REF!,$M36)*$G36,0)</f>
        <v>0</v>
      </c>
      <c r="AQ36" s="74">
        <f>+IFERROR(SUMIFS(#REF!,#REF!,$L36,#REF!,$M36)*$G36,0)</f>
        <v>0</v>
      </c>
      <c r="AR36" s="74">
        <f>+IFERROR(SUMIFS(#REF!,#REF!,$L36,#REF!,$M36)*$G36,0)</f>
        <v>0</v>
      </c>
      <c r="AS36" s="74">
        <f>+IFERROR(SUMIFS(#REF!,#REF!,$L36,#REF!,$M36)*$G36,0)</f>
        <v>0</v>
      </c>
      <c r="AT36" s="74">
        <f>+IFERROR(SUMIFS(#REF!,#REF!,$L36,#REF!,$M36)*$G36,0)</f>
        <v>0</v>
      </c>
      <c r="AU36" s="74">
        <f>+IFERROR(SUMIFS(#REF!,#REF!,$L36,#REF!,$M36)*$G36,0)</f>
        <v>0</v>
      </c>
      <c r="AV36" s="74">
        <f>+IFERROR(SUMIFS(#REF!,#REF!,$L36,#REF!,$M36)*$G36,0)</f>
        <v>0</v>
      </c>
      <c r="AW36" s="74">
        <f>+IFERROR(SUMIFS(#REF!,#REF!,$L36,#REF!,$M36)*$G36,0)</f>
        <v>0</v>
      </c>
      <c r="AX36" s="74">
        <f>+IFERROR(SUMIFS(#REF!,#REF!,$L36,#REF!,$M36)*$G36,0)</f>
        <v>0</v>
      </c>
      <c r="AY36" s="74">
        <f>+IFERROR(SUMIFS(#REF!,#REF!,$L36,#REF!,$M36)*$G36,0)</f>
        <v>0</v>
      </c>
      <c r="AZ36" s="74">
        <f>+IFERROR(SUMIFS(#REF!,#REF!,$L36,#REF!,$M36)*$G36,0)</f>
        <v>0</v>
      </c>
      <c r="BA36" s="74">
        <f>+IFERROR(SUMIFS(#REF!,#REF!,$L36,#REF!,$M36)*$G36,0)</f>
        <v>0</v>
      </c>
      <c r="BB36" s="74">
        <f>+IFERROR(SUMIFS(#REF!,#REF!,$L36,#REF!,$M36)*$G36,0)</f>
        <v>0</v>
      </c>
      <c r="BC36" s="74">
        <f>+IFERROR(SUMIFS(#REF!,#REF!,$L36,#REF!,$M36)*$G36,0)</f>
        <v>0</v>
      </c>
      <c r="BD36" s="74">
        <f>+IFERROR(SUMIFS(#REF!,#REF!,$L36,#REF!,$M36)*$G36,0)</f>
        <v>0</v>
      </c>
      <c r="BE36" s="74">
        <f>+IFERROR(SUMIFS(#REF!,#REF!,$L36,#REF!,$M36)*$G36,0)</f>
        <v>0</v>
      </c>
      <c r="BF36" s="74">
        <f>+IFERROR(SUMIFS(#REF!,#REF!,$L36,#REF!,$M36)*$G36,0)</f>
        <v>0</v>
      </c>
      <c r="BG36" s="74">
        <f>+IFERROR(SUMIFS(#REF!,#REF!,$L36,#REF!,$M36)*$G36,0)</f>
        <v>0</v>
      </c>
      <c r="BH36" s="74">
        <f>+IFERROR(SUMIFS(#REF!,#REF!,$L36,#REF!,$M36)*$G36,0)</f>
        <v>0</v>
      </c>
      <c r="BI36" s="74">
        <f>+IFERROR(SUMIFS(#REF!,#REF!,$L36,#REF!,$M36)*$G36,0)</f>
        <v>0</v>
      </c>
      <c r="BJ36" s="74">
        <f>+IFERROR(SUMIFS(#REF!,#REF!,$L36,#REF!,$M36)*$G36,0)</f>
        <v>0</v>
      </c>
      <c r="BK36" s="74">
        <f>+IFERROR(SUMIFS(#REF!,#REF!,$L36,#REF!,$M36)*$G36,0)</f>
        <v>0</v>
      </c>
      <c r="BL36" s="74">
        <f>+IFERROR(SUMIFS(#REF!,#REF!,$L36,#REF!,$M36)*$G36,0)</f>
        <v>0</v>
      </c>
      <c r="BM36" s="74">
        <f>+IFERROR(SUMIFS(#REF!,#REF!,$L36,#REF!,$M36)*$G36,0)</f>
        <v>0</v>
      </c>
      <c r="BN36" s="74">
        <f>+IFERROR(SUMIFS(#REF!,#REF!,$L36,#REF!,$M36)*$G36,0)</f>
        <v>0</v>
      </c>
      <c r="BO36" s="74">
        <f>+IFERROR(SUMIFS(#REF!,#REF!,$L36,#REF!,$M36)*$G36,0)</f>
        <v>0</v>
      </c>
      <c r="BP36" s="74">
        <f>+IFERROR(SUMIFS(#REF!,#REF!,$L36,#REF!,$M36)*$G36,0)</f>
        <v>0</v>
      </c>
      <c r="BQ36" s="74">
        <f>+IFERROR(SUMIFS(#REF!,#REF!,$L36,#REF!,$M36)*$G36,0)</f>
        <v>0</v>
      </c>
      <c r="BR36" s="74">
        <f>+IFERROR(SUMIFS(#REF!,#REF!,$L36,#REF!,$M36)*$G36,0)</f>
        <v>0</v>
      </c>
      <c r="BS36" s="74">
        <f>+IFERROR(SUMIFS(#REF!,#REF!,$L36,#REF!,$M36)*$G36,0)</f>
        <v>0</v>
      </c>
      <c r="BT36" s="74">
        <f>+IFERROR(SUMIFS(#REF!,#REF!,$L36,#REF!,$M36)*$G36,0)</f>
        <v>0</v>
      </c>
      <c r="BU36" s="74">
        <f>+IFERROR(SUMIFS(#REF!,#REF!,$L36,#REF!,$M36)*$G36,0)</f>
        <v>0</v>
      </c>
      <c r="BV36" s="74">
        <f>+IFERROR(SUMIFS(#REF!,#REF!,$L36,#REF!,$M36)*$G36,0)</f>
        <v>0</v>
      </c>
      <c r="BW36" s="74">
        <f>+IFERROR(SUMIFS(#REF!,#REF!,$L36,#REF!,$M36)*$G36,0)</f>
        <v>0</v>
      </c>
      <c r="BX36" s="74">
        <f>+IFERROR(SUMIFS(#REF!,#REF!,$L36,#REF!,$M36)*$G36,0)</f>
        <v>0</v>
      </c>
      <c r="BY36" s="74">
        <f>+IFERROR(SUMIFS(#REF!,#REF!,$L36,#REF!,$M36)*$G36,0)</f>
        <v>0</v>
      </c>
      <c r="BZ36" s="74">
        <f>+IFERROR(SUMIFS(#REF!,#REF!,$L36,#REF!,$M36)*$G36,0)</f>
        <v>0</v>
      </c>
    </row>
    <row r="37" spans="1:78">
      <c r="A37" s="86" t="s">
        <v>1177</v>
      </c>
      <c r="F37" t="str">
        <f>+_xlfn.XLOOKUP(L37,'L4'!B:B,'L4'!D:D)</f>
        <v>t</v>
      </c>
      <c r="G37">
        <v>1</v>
      </c>
      <c r="J37" t="s">
        <v>1187</v>
      </c>
      <c r="K37" s="84" t="e">
        <f>+SUM(Table8155353739414345[[#This Row],[1.10.2023]:[1.12.2028]])/SUM(Table8155353739414345[[1.10.2023]:[1.12.2028]])</f>
        <v>#DIV/0!</v>
      </c>
      <c r="L37" s="89" t="s">
        <v>5171</v>
      </c>
      <c r="M37" t="s">
        <v>38</v>
      </c>
      <c r="N37" t="s">
        <v>35</v>
      </c>
      <c r="O37" t="s">
        <v>2608</v>
      </c>
      <c r="P37" s="74">
        <f>+IFERROR(SUMIFS(#REF!,#REF!,$L37,#REF!,$M37)*$G37,0)</f>
        <v>0</v>
      </c>
      <c r="Q37" s="74">
        <f>+IFERROR(SUMIFS(#REF!,#REF!,$L37,#REF!,$M37)*$G37,0)</f>
        <v>0</v>
      </c>
      <c r="R37" s="74">
        <f>+IFERROR(SUMIFS(#REF!,#REF!,$L37,#REF!,$M37)*$G37,0)</f>
        <v>0</v>
      </c>
      <c r="S37" s="74">
        <f>+IFERROR(SUMIFS(#REF!,#REF!,$L37,#REF!,$M37)*$G37,0)</f>
        <v>0</v>
      </c>
      <c r="T37" s="74">
        <f>+IFERROR(SUMIFS(#REF!,#REF!,$L37,#REF!,$M37)*$G37,0)</f>
        <v>0</v>
      </c>
      <c r="U37" s="74">
        <f>+IFERROR(SUMIFS(#REF!,#REF!,$L37,#REF!,$M37)*$G37,0)</f>
        <v>0</v>
      </c>
      <c r="V37" s="74">
        <f>+IFERROR(SUMIFS(#REF!,#REF!,$L37,#REF!,$M37)*$G37,0)</f>
        <v>0</v>
      </c>
      <c r="W37" s="74">
        <f>+IFERROR(SUMIFS(#REF!,#REF!,$L37,#REF!,$M37)*$G37,0)</f>
        <v>0</v>
      </c>
      <c r="X37" s="74">
        <f>+IFERROR(SUMIFS(#REF!,#REF!,$L37,#REF!,$M37)*$G37,0)</f>
        <v>0</v>
      </c>
      <c r="Y37" s="74">
        <f>+IFERROR(SUMIFS(#REF!,#REF!,$L37,#REF!,$M37)*$G37,0)</f>
        <v>0</v>
      </c>
      <c r="Z37" s="74">
        <f>+IFERROR(SUMIFS(#REF!,#REF!,$L37,#REF!,$M37)*$G37,0)</f>
        <v>0</v>
      </c>
      <c r="AA37" s="74">
        <f>+IFERROR(SUMIFS(#REF!,#REF!,$L37,#REF!,$M37)*$G37,0)</f>
        <v>0</v>
      </c>
      <c r="AB37" s="74">
        <f>+IFERROR(SUMIFS(#REF!,#REF!,$L37,#REF!,$M37)*$G37,0)</f>
        <v>0</v>
      </c>
      <c r="AC37" s="74">
        <f>+IFERROR(SUMIFS(#REF!,#REF!,$L37,#REF!,$M37)*$G37,0)</f>
        <v>0</v>
      </c>
      <c r="AD37" s="74">
        <f>+IFERROR(SUMIFS(#REF!,#REF!,$L37,#REF!,$M37)*$G37,0)</f>
        <v>0</v>
      </c>
      <c r="AE37" s="74">
        <f>+IFERROR(SUMIFS(#REF!,#REF!,$L37,#REF!,$M37)*$G37,0)</f>
        <v>0</v>
      </c>
      <c r="AF37" s="74">
        <f>+IFERROR(SUMIFS(#REF!,#REF!,$L37,#REF!,$M37)*$G37,0)</f>
        <v>0</v>
      </c>
      <c r="AG37" s="74">
        <f>+IFERROR(SUMIFS(#REF!,#REF!,$L37,#REF!,$M37)*$G37,0)</f>
        <v>0</v>
      </c>
      <c r="AH37" s="74">
        <f>+IFERROR(SUMIFS(#REF!,#REF!,$L37,#REF!,$M37)*$G37,0)</f>
        <v>0</v>
      </c>
      <c r="AI37" s="74">
        <f>+IFERROR(SUMIFS(#REF!,#REF!,$L37,#REF!,$M37)*$G37,0)</f>
        <v>0</v>
      </c>
      <c r="AJ37" s="74">
        <f>+IFERROR(SUMIFS(#REF!,#REF!,$L37,#REF!,$M37)*$G37,0)</f>
        <v>0</v>
      </c>
      <c r="AK37" s="74">
        <f>+IFERROR(SUMIFS(#REF!,#REF!,$L37,#REF!,$M37)*$G37,0)</f>
        <v>0</v>
      </c>
      <c r="AL37" s="74">
        <f>+IFERROR(SUMIFS(#REF!,#REF!,$L37,#REF!,$M37)*$G37,0)</f>
        <v>0</v>
      </c>
      <c r="AM37" s="74">
        <f>+IFERROR(SUMIFS(#REF!,#REF!,$L37,#REF!,$M37)*$G37,0)</f>
        <v>0</v>
      </c>
      <c r="AN37" s="74">
        <f>+IFERROR(SUMIFS(#REF!,#REF!,$L37,#REF!,$M37)*$G37,0)</f>
        <v>0</v>
      </c>
      <c r="AO37" s="74">
        <f>+IFERROR(SUMIFS(#REF!,#REF!,$L37,#REF!,$M37)*$G37,0)</f>
        <v>0</v>
      </c>
      <c r="AP37" s="74">
        <f>+IFERROR(SUMIFS(#REF!,#REF!,$L37,#REF!,$M37)*$G37,0)</f>
        <v>0</v>
      </c>
      <c r="AQ37" s="74">
        <f>+IFERROR(SUMIFS(#REF!,#REF!,$L37,#REF!,$M37)*$G37,0)</f>
        <v>0</v>
      </c>
      <c r="AR37" s="74">
        <f>+IFERROR(SUMIFS(#REF!,#REF!,$L37,#REF!,$M37)*$G37,0)</f>
        <v>0</v>
      </c>
      <c r="AS37" s="74">
        <f>+IFERROR(SUMIFS(#REF!,#REF!,$L37,#REF!,$M37)*$G37,0)</f>
        <v>0</v>
      </c>
      <c r="AT37" s="74">
        <f>+IFERROR(SUMIFS(#REF!,#REF!,$L37,#REF!,$M37)*$G37,0)</f>
        <v>0</v>
      </c>
      <c r="AU37" s="74">
        <f>+IFERROR(SUMIFS(#REF!,#REF!,$L37,#REF!,$M37)*$G37,0)</f>
        <v>0</v>
      </c>
      <c r="AV37" s="74">
        <f>+IFERROR(SUMIFS(#REF!,#REF!,$L37,#REF!,$M37)*$G37,0)</f>
        <v>0</v>
      </c>
      <c r="AW37" s="74">
        <f>+IFERROR(SUMIFS(#REF!,#REF!,$L37,#REF!,$M37)*$G37,0)</f>
        <v>0</v>
      </c>
      <c r="AX37" s="74">
        <f>+IFERROR(SUMIFS(#REF!,#REF!,$L37,#REF!,$M37)*$G37,0)</f>
        <v>0</v>
      </c>
      <c r="AY37" s="74">
        <f>+IFERROR(SUMIFS(#REF!,#REF!,$L37,#REF!,$M37)*$G37,0)</f>
        <v>0</v>
      </c>
      <c r="AZ37" s="74">
        <f>+IFERROR(SUMIFS(#REF!,#REF!,$L37,#REF!,$M37)*$G37,0)</f>
        <v>0</v>
      </c>
      <c r="BA37" s="74">
        <f>+IFERROR(SUMIFS(#REF!,#REF!,$L37,#REF!,$M37)*$G37,0)</f>
        <v>0</v>
      </c>
      <c r="BB37" s="74">
        <f>+IFERROR(SUMIFS(#REF!,#REF!,$L37,#REF!,$M37)*$G37,0)</f>
        <v>0</v>
      </c>
      <c r="BC37" s="74">
        <f>+IFERROR(SUMIFS(#REF!,#REF!,$L37,#REF!,$M37)*$G37,0)</f>
        <v>0</v>
      </c>
      <c r="BD37" s="74">
        <f>+IFERROR(SUMIFS(#REF!,#REF!,$L37,#REF!,$M37)*$G37,0)</f>
        <v>0</v>
      </c>
      <c r="BE37" s="74">
        <f>+IFERROR(SUMIFS(#REF!,#REF!,$L37,#REF!,$M37)*$G37,0)</f>
        <v>0</v>
      </c>
      <c r="BF37" s="74">
        <f>+IFERROR(SUMIFS(#REF!,#REF!,$L37,#REF!,$M37)*$G37,0)</f>
        <v>0</v>
      </c>
      <c r="BG37" s="74">
        <f>+IFERROR(SUMIFS(#REF!,#REF!,$L37,#REF!,$M37)*$G37,0)</f>
        <v>0</v>
      </c>
      <c r="BH37" s="74">
        <f>+IFERROR(SUMIFS(#REF!,#REF!,$L37,#REF!,$M37)*$G37,0)</f>
        <v>0</v>
      </c>
      <c r="BI37" s="74">
        <f>+IFERROR(SUMIFS(#REF!,#REF!,$L37,#REF!,$M37)*$G37,0)</f>
        <v>0</v>
      </c>
      <c r="BJ37" s="74">
        <f>+IFERROR(SUMIFS(#REF!,#REF!,$L37,#REF!,$M37)*$G37,0)</f>
        <v>0</v>
      </c>
      <c r="BK37" s="74">
        <f>+IFERROR(SUMIFS(#REF!,#REF!,$L37,#REF!,$M37)*$G37,0)</f>
        <v>0</v>
      </c>
      <c r="BL37" s="74">
        <f>+IFERROR(SUMIFS(#REF!,#REF!,$L37,#REF!,$M37)*$G37,0)</f>
        <v>0</v>
      </c>
      <c r="BM37" s="74">
        <f>+IFERROR(SUMIFS(#REF!,#REF!,$L37,#REF!,$M37)*$G37,0)</f>
        <v>0</v>
      </c>
      <c r="BN37" s="74">
        <f>+IFERROR(SUMIFS(#REF!,#REF!,$L37,#REF!,$M37)*$G37,0)</f>
        <v>0</v>
      </c>
      <c r="BO37" s="74">
        <f>+IFERROR(SUMIFS(#REF!,#REF!,$L37,#REF!,$M37)*$G37,0)</f>
        <v>0</v>
      </c>
      <c r="BP37" s="74">
        <f>+IFERROR(SUMIFS(#REF!,#REF!,$L37,#REF!,$M37)*$G37,0)</f>
        <v>0</v>
      </c>
      <c r="BQ37" s="74">
        <f>+IFERROR(SUMIFS(#REF!,#REF!,$L37,#REF!,$M37)*$G37,0)</f>
        <v>0</v>
      </c>
      <c r="BR37" s="74">
        <f>+IFERROR(SUMIFS(#REF!,#REF!,$L37,#REF!,$M37)*$G37,0)</f>
        <v>0</v>
      </c>
      <c r="BS37" s="74">
        <f>+IFERROR(SUMIFS(#REF!,#REF!,$L37,#REF!,$M37)*$G37,0)</f>
        <v>0</v>
      </c>
      <c r="BT37" s="74">
        <f>+IFERROR(SUMIFS(#REF!,#REF!,$L37,#REF!,$M37)*$G37,0)</f>
        <v>0</v>
      </c>
      <c r="BU37" s="74">
        <f>+IFERROR(SUMIFS(#REF!,#REF!,$L37,#REF!,$M37)*$G37,0)</f>
        <v>0</v>
      </c>
      <c r="BV37" s="74">
        <f>+IFERROR(SUMIFS(#REF!,#REF!,$L37,#REF!,$M37)*$G37,0)</f>
        <v>0</v>
      </c>
      <c r="BW37" s="74">
        <f>+IFERROR(SUMIFS(#REF!,#REF!,$L37,#REF!,$M37)*$G37,0)</f>
        <v>0</v>
      </c>
      <c r="BX37" s="74">
        <f>+IFERROR(SUMIFS(#REF!,#REF!,$L37,#REF!,$M37)*$G37,0)</f>
        <v>0</v>
      </c>
      <c r="BY37" s="74">
        <f>+IFERROR(SUMIFS(#REF!,#REF!,$L37,#REF!,$M37)*$G37,0)</f>
        <v>0</v>
      </c>
      <c r="BZ37" s="74">
        <f>+IFERROR(SUMIFS(#REF!,#REF!,$L37,#REF!,$M37)*$G37,0)</f>
        <v>0</v>
      </c>
    </row>
    <row r="38" spans="1:78">
      <c r="A38" s="86" t="s">
        <v>1177</v>
      </c>
      <c r="J38" t="s">
        <v>1188</v>
      </c>
      <c r="K38" s="84"/>
      <c r="L38" s="89" t="s">
        <v>7487</v>
      </c>
      <c r="P38" s="74">
        <f>+IFERROR(SUMIFS(#REF!,#REF!,$L38,#REF!,$M38)*$G38,0)</f>
        <v>0</v>
      </c>
      <c r="Q38" s="74">
        <f>+IFERROR(SUMIFS(#REF!,#REF!,$L38,#REF!,$M38)*$G38,0)</f>
        <v>0</v>
      </c>
      <c r="R38" s="74">
        <f>+IFERROR(SUMIFS(#REF!,#REF!,$L38,#REF!,$M38)*$G38,0)</f>
        <v>0</v>
      </c>
      <c r="S38" s="74">
        <f>+IFERROR(SUMIFS(#REF!,#REF!,$L38,#REF!,$M38)*$G38,0)</f>
        <v>0</v>
      </c>
      <c r="T38" s="74">
        <f>+IFERROR(SUMIFS(#REF!,#REF!,$L38,#REF!,$M38)*$G38,0)</f>
        <v>0</v>
      </c>
      <c r="U38" s="74">
        <f>+IFERROR(SUMIFS(#REF!,#REF!,$L38,#REF!,$M38)*$G38,0)</f>
        <v>0</v>
      </c>
      <c r="V38" s="74">
        <f>+IFERROR(SUMIFS(#REF!,#REF!,$L38,#REF!,$M38)*$G38,0)</f>
        <v>0</v>
      </c>
      <c r="W38" s="74">
        <f>+IFERROR(SUMIFS(#REF!,#REF!,$L38,#REF!,$M38)*$G38,0)</f>
        <v>0</v>
      </c>
      <c r="X38" s="74">
        <f>+IFERROR(SUMIFS(#REF!,#REF!,$L38,#REF!,$M38)*$G38,0)</f>
        <v>0</v>
      </c>
      <c r="Y38" s="74">
        <f>+IFERROR(SUMIFS(#REF!,#REF!,$L38,#REF!,$M38)*$G38,0)</f>
        <v>0</v>
      </c>
      <c r="Z38" s="74">
        <f>+IFERROR(SUMIFS(#REF!,#REF!,$L38,#REF!,$M38)*$G38,0)</f>
        <v>0</v>
      </c>
      <c r="AA38" s="74">
        <f>+IFERROR(SUMIFS(#REF!,#REF!,$L38,#REF!,$M38)*$G38,0)</f>
        <v>0</v>
      </c>
      <c r="AB38" s="74">
        <f>+IFERROR(SUMIFS(#REF!,#REF!,$L38,#REF!,$M38)*$G38,0)</f>
        <v>0</v>
      </c>
      <c r="AC38" s="74">
        <f>+IFERROR(SUMIFS(#REF!,#REF!,$L38,#REF!,$M38)*$G38,0)</f>
        <v>0</v>
      </c>
      <c r="AD38" s="74">
        <f>+IFERROR(SUMIFS(#REF!,#REF!,$L38,#REF!,$M38)*$G38,0)</f>
        <v>0</v>
      </c>
      <c r="AE38" s="74">
        <f>+IFERROR(SUMIFS(#REF!,#REF!,$L38,#REF!,$M38)*$G38,0)</f>
        <v>0</v>
      </c>
      <c r="AF38" s="74">
        <f>+IFERROR(SUMIFS(#REF!,#REF!,$L38,#REF!,$M38)*$G38,0)</f>
        <v>0</v>
      </c>
      <c r="AG38" s="74">
        <f>+IFERROR(SUMIFS(#REF!,#REF!,$L38,#REF!,$M38)*$G38,0)</f>
        <v>0</v>
      </c>
      <c r="AH38" s="74">
        <f>+IFERROR(SUMIFS(#REF!,#REF!,$L38,#REF!,$M38)*$G38,0)</f>
        <v>0</v>
      </c>
      <c r="AI38" s="74">
        <f>+IFERROR(SUMIFS(#REF!,#REF!,$L38,#REF!,$M38)*$G38,0)</f>
        <v>0</v>
      </c>
      <c r="AJ38" s="74">
        <f>+IFERROR(SUMIFS(#REF!,#REF!,$L38,#REF!,$M38)*$G38,0)</f>
        <v>0</v>
      </c>
      <c r="AK38" s="74">
        <f>+IFERROR(SUMIFS(#REF!,#REF!,$L38,#REF!,$M38)*$G38,0)</f>
        <v>0</v>
      </c>
      <c r="AL38" s="74">
        <f>+IFERROR(SUMIFS(#REF!,#REF!,$L38,#REF!,$M38)*$G38,0)</f>
        <v>0</v>
      </c>
      <c r="AM38" s="74">
        <f>+IFERROR(SUMIFS(#REF!,#REF!,$L38,#REF!,$M38)*$G38,0)</f>
        <v>0</v>
      </c>
      <c r="AN38" s="74">
        <f>+IFERROR(SUMIFS(#REF!,#REF!,$L38,#REF!,$M38)*$G38,0)</f>
        <v>0</v>
      </c>
      <c r="AO38" s="74">
        <f>+IFERROR(SUMIFS(#REF!,#REF!,$L38,#REF!,$M38)*$G38,0)</f>
        <v>0</v>
      </c>
      <c r="AP38" s="74">
        <f>+IFERROR(SUMIFS(#REF!,#REF!,$L38,#REF!,$M38)*$G38,0)</f>
        <v>0</v>
      </c>
      <c r="AQ38" s="74">
        <f>+IFERROR(SUMIFS(#REF!,#REF!,$L38,#REF!,$M38)*$G38,0)</f>
        <v>0</v>
      </c>
      <c r="AR38" s="74">
        <f>+IFERROR(SUMIFS(#REF!,#REF!,$L38,#REF!,$M38)*$G38,0)</f>
        <v>0</v>
      </c>
      <c r="AS38" s="74">
        <f>+IFERROR(SUMIFS(#REF!,#REF!,$L38,#REF!,$M38)*$G38,0)</f>
        <v>0</v>
      </c>
      <c r="AT38" s="74">
        <f>+IFERROR(SUMIFS(#REF!,#REF!,$L38,#REF!,$M38)*$G38,0)</f>
        <v>0</v>
      </c>
      <c r="AU38" s="74">
        <f>+IFERROR(SUMIFS(#REF!,#REF!,$L38,#REF!,$M38)*$G38,0)</f>
        <v>0</v>
      </c>
      <c r="AV38" s="74">
        <f>+IFERROR(SUMIFS(#REF!,#REF!,$L38,#REF!,$M38)*$G38,0)</f>
        <v>0</v>
      </c>
      <c r="AW38" s="74">
        <f>+IFERROR(SUMIFS(#REF!,#REF!,$L38,#REF!,$M38)*$G38,0)</f>
        <v>0</v>
      </c>
      <c r="AX38" s="74">
        <f>+IFERROR(SUMIFS(#REF!,#REF!,$L38,#REF!,$M38)*$G38,0)</f>
        <v>0</v>
      </c>
      <c r="AY38" s="74">
        <f>+IFERROR(SUMIFS(#REF!,#REF!,$L38,#REF!,$M38)*$G38,0)</f>
        <v>0</v>
      </c>
      <c r="AZ38" s="74">
        <f>+IFERROR(SUMIFS(#REF!,#REF!,$L38,#REF!,$M38)*$G38,0)</f>
        <v>0</v>
      </c>
      <c r="BA38" s="74">
        <f>+IFERROR(SUMIFS(#REF!,#REF!,$L38,#REF!,$M38)*$G38,0)</f>
        <v>0</v>
      </c>
      <c r="BB38" s="74">
        <f>+IFERROR(SUMIFS(#REF!,#REF!,$L38,#REF!,$M38)*$G38,0)</f>
        <v>0</v>
      </c>
      <c r="BC38" s="74">
        <f>+IFERROR(SUMIFS(#REF!,#REF!,$L38,#REF!,$M38)*$G38,0)</f>
        <v>0</v>
      </c>
      <c r="BD38" s="74">
        <f>+IFERROR(SUMIFS(#REF!,#REF!,$L38,#REF!,$M38)*$G38,0)</f>
        <v>0</v>
      </c>
      <c r="BE38" s="74">
        <f>+IFERROR(SUMIFS(#REF!,#REF!,$L38,#REF!,$M38)*$G38,0)</f>
        <v>0</v>
      </c>
      <c r="BF38" s="74">
        <f>+IFERROR(SUMIFS(#REF!,#REF!,$L38,#REF!,$M38)*$G38,0)</f>
        <v>0</v>
      </c>
      <c r="BG38" s="74">
        <f>+IFERROR(SUMIFS(#REF!,#REF!,$L38,#REF!,$M38)*$G38,0)</f>
        <v>0</v>
      </c>
      <c r="BH38" s="74">
        <f>+IFERROR(SUMIFS(#REF!,#REF!,$L38,#REF!,$M38)*$G38,0)</f>
        <v>0</v>
      </c>
      <c r="BI38" s="74">
        <f>+IFERROR(SUMIFS(#REF!,#REF!,$L38,#REF!,$M38)*$G38,0)</f>
        <v>0</v>
      </c>
      <c r="BJ38" s="74">
        <f>+IFERROR(SUMIFS(#REF!,#REF!,$L38,#REF!,$M38)*$G38,0)</f>
        <v>0</v>
      </c>
      <c r="BK38" s="74">
        <f>+IFERROR(SUMIFS(#REF!,#REF!,$L38,#REF!,$M38)*$G38,0)</f>
        <v>0</v>
      </c>
      <c r="BL38" s="74">
        <f>+IFERROR(SUMIFS(#REF!,#REF!,$L38,#REF!,$M38)*$G38,0)</f>
        <v>0</v>
      </c>
      <c r="BM38" s="74">
        <f>+IFERROR(SUMIFS(#REF!,#REF!,$L38,#REF!,$M38)*$G38,0)</f>
        <v>0</v>
      </c>
      <c r="BN38" s="74">
        <f>+IFERROR(SUMIFS(#REF!,#REF!,$L38,#REF!,$M38)*$G38,0)</f>
        <v>0</v>
      </c>
      <c r="BO38" s="74">
        <f>+IFERROR(SUMIFS(#REF!,#REF!,$L38,#REF!,$M38)*$G38,0)</f>
        <v>0</v>
      </c>
      <c r="BP38" s="74">
        <f>+IFERROR(SUMIFS(#REF!,#REF!,$L38,#REF!,$M38)*$G38,0)</f>
        <v>0</v>
      </c>
      <c r="BQ38" s="74">
        <f>+IFERROR(SUMIFS(#REF!,#REF!,$L38,#REF!,$M38)*$G38,0)</f>
        <v>0</v>
      </c>
      <c r="BR38" s="74">
        <f>+IFERROR(SUMIFS(#REF!,#REF!,$L38,#REF!,$M38)*$G38,0)</f>
        <v>0</v>
      </c>
      <c r="BS38" s="74">
        <f>+IFERROR(SUMIFS(#REF!,#REF!,$L38,#REF!,$M38)*$G38,0)</f>
        <v>0</v>
      </c>
      <c r="BT38" s="74">
        <f>+IFERROR(SUMIFS(#REF!,#REF!,$L38,#REF!,$M38)*$G38,0)</f>
        <v>0</v>
      </c>
      <c r="BU38" s="74">
        <f>+IFERROR(SUMIFS(#REF!,#REF!,$L38,#REF!,$M38)*$G38,0)</f>
        <v>0</v>
      </c>
      <c r="BV38" s="74">
        <f>+IFERROR(SUMIFS(#REF!,#REF!,$L38,#REF!,$M38)*$G38,0)</f>
        <v>0</v>
      </c>
      <c r="BW38" s="74">
        <f>+IFERROR(SUMIFS(#REF!,#REF!,$L38,#REF!,$M38)*$G38,0)</f>
        <v>0</v>
      </c>
      <c r="BX38" s="74">
        <f>+IFERROR(SUMIFS(#REF!,#REF!,$L38,#REF!,$M38)*$G38,0)</f>
        <v>0</v>
      </c>
      <c r="BY38" s="74">
        <f>+IFERROR(SUMIFS(#REF!,#REF!,$L38,#REF!,$M38)*$G38,0)</f>
        <v>0</v>
      </c>
      <c r="BZ38" s="74">
        <f>+IFERROR(SUMIFS(#REF!,#REF!,$L38,#REF!,$M38)*$G38,0)</f>
        <v>0</v>
      </c>
    </row>
    <row r="39" spans="1:78">
      <c r="A39" s="86" t="s">
        <v>1177</v>
      </c>
      <c r="J39" t="s">
        <v>1189</v>
      </c>
      <c r="K39" s="84"/>
    </row>
    <row r="40" spans="1:78">
      <c r="A40" s="86" t="s">
        <v>1177</v>
      </c>
      <c r="J40" t="s">
        <v>1190</v>
      </c>
      <c r="K40" t="s">
        <v>1179</v>
      </c>
      <c r="L40" t="s">
        <v>5163</v>
      </c>
      <c r="M40" t="s">
        <v>38</v>
      </c>
      <c r="N40" t="s">
        <v>35</v>
      </c>
      <c r="O40" t="s">
        <v>2608</v>
      </c>
      <c r="P40">
        <v>0</v>
      </c>
      <c r="Q40">
        <v>0</v>
      </c>
      <c r="R40">
        <v>0</v>
      </c>
      <c r="S40">
        <v>0</v>
      </c>
      <c r="T40">
        <v>0</v>
      </c>
      <c r="U40">
        <v>1</v>
      </c>
      <c r="V40">
        <v>1</v>
      </c>
      <c r="W40">
        <v>1</v>
      </c>
      <c r="X40">
        <v>1</v>
      </c>
      <c r="Y40">
        <v>1</v>
      </c>
      <c r="Z40">
        <v>1</v>
      </c>
      <c r="AA40">
        <v>1</v>
      </c>
      <c r="AB40">
        <v>1</v>
      </c>
      <c r="AC40">
        <v>1</v>
      </c>
      <c r="AD40">
        <v>1</v>
      </c>
      <c r="AE40">
        <v>1</v>
      </c>
      <c r="AF40">
        <v>1</v>
      </c>
      <c r="AG40">
        <v>1</v>
      </c>
      <c r="AH40">
        <v>1</v>
      </c>
      <c r="AI40">
        <v>1</v>
      </c>
      <c r="AJ40">
        <v>1</v>
      </c>
      <c r="AK40">
        <v>1</v>
      </c>
      <c r="AL40">
        <v>1</v>
      </c>
      <c r="AM40">
        <v>1</v>
      </c>
      <c r="AN40">
        <v>1</v>
      </c>
      <c r="AO40">
        <v>1</v>
      </c>
      <c r="AP40">
        <v>1</v>
      </c>
      <c r="AQ40">
        <v>1</v>
      </c>
      <c r="AR40">
        <v>1</v>
      </c>
      <c r="AS40">
        <v>1</v>
      </c>
      <c r="AT40">
        <v>1</v>
      </c>
      <c r="AU40">
        <v>1</v>
      </c>
      <c r="AV40">
        <v>1</v>
      </c>
      <c r="AW40">
        <v>1</v>
      </c>
      <c r="AX40">
        <v>1</v>
      </c>
      <c r="AY40">
        <v>1</v>
      </c>
      <c r="AZ40">
        <v>1</v>
      </c>
      <c r="BA40">
        <v>1</v>
      </c>
      <c r="BB40">
        <v>1</v>
      </c>
      <c r="BC40">
        <v>1</v>
      </c>
      <c r="BD40">
        <v>1</v>
      </c>
      <c r="BE40">
        <v>1</v>
      </c>
      <c r="BF40">
        <v>1</v>
      </c>
      <c r="BG40">
        <v>1</v>
      </c>
      <c r="BH40">
        <v>1</v>
      </c>
      <c r="BI40">
        <v>1</v>
      </c>
      <c r="BJ40">
        <v>1</v>
      </c>
      <c r="BK40">
        <v>1</v>
      </c>
      <c r="BL40">
        <v>1</v>
      </c>
      <c r="BM40">
        <v>1</v>
      </c>
      <c r="BN40">
        <v>1</v>
      </c>
      <c r="BO40">
        <v>1</v>
      </c>
      <c r="BP40">
        <v>1</v>
      </c>
      <c r="BQ40">
        <v>1</v>
      </c>
      <c r="BR40">
        <v>1</v>
      </c>
      <c r="BS40">
        <v>1</v>
      </c>
      <c r="BT40">
        <v>1</v>
      </c>
      <c r="BU40">
        <v>1</v>
      </c>
      <c r="BV40">
        <v>1</v>
      </c>
      <c r="BW40">
        <v>1</v>
      </c>
      <c r="BX40">
        <v>1</v>
      </c>
      <c r="BY40">
        <v>1</v>
      </c>
      <c r="BZ40">
        <v>1</v>
      </c>
    </row>
    <row r="41" spans="1:78">
      <c r="A41" s="86" t="s">
        <v>1177</v>
      </c>
      <c r="J41" t="s">
        <v>1191</v>
      </c>
      <c r="K41" t="s">
        <v>1181</v>
      </c>
      <c r="L41" t="s">
        <v>5165</v>
      </c>
      <c r="M41" t="s">
        <v>38</v>
      </c>
      <c r="N41" t="s">
        <v>35</v>
      </c>
      <c r="O41" t="s">
        <v>2608</v>
      </c>
      <c r="P41">
        <v>0</v>
      </c>
      <c r="Q41">
        <v>0</v>
      </c>
      <c r="R41">
        <v>0</v>
      </c>
      <c r="S41">
        <v>0</v>
      </c>
      <c r="T41">
        <v>0</v>
      </c>
      <c r="U41">
        <v>0</v>
      </c>
      <c r="V41">
        <v>1</v>
      </c>
      <c r="W41">
        <v>1</v>
      </c>
      <c r="X41">
        <v>1</v>
      </c>
      <c r="Y41">
        <v>1</v>
      </c>
      <c r="Z41">
        <v>1</v>
      </c>
      <c r="AA41">
        <v>1</v>
      </c>
      <c r="AB41">
        <v>1</v>
      </c>
      <c r="AC41">
        <v>1</v>
      </c>
      <c r="AD41">
        <v>1</v>
      </c>
      <c r="AE41">
        <v>1</v>
      </c>
      <c r="AF41">
        <v>1</v>
      </c>
      <c r="AG41">
        <v>1</v>
      </c>
      <c r="AH41">
        <v>1</v>
      </c>
      <c r="AI41">
        <v>1</v>
      </c>
      <c r="AJ41">
        <v>1</v>
      </c>
      <c r="AK41">
        <v>1</v>
      </c>
      <c r="AL41">
        <v>1</v>
      </c>
      <c r="AM41">
        <v>1</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1</v>
      </c>
      <c r="BS41">
        <v>1</v>
      </c>
      <c r="BT41">
        <v>1</v>
      </c>
      <c r="BU41">
        <v>1</v>
      </c>
      <c r="BV41">
        <v>1</v>
      </c>
      <c r="BW41">
        <v>1</v>
      </c>
      <c r="BX41">
        <v>1</v>
      </c>
      <c r="BY41">
        <v>1</v>
      </c>
      <c r="BZ41">
        <v>1</v>
      </c>
    </row>
    <row r="42" spans="1:78">
      <c r="A42" s="86" t="s">
        <v>1177</v>
      </c>
      <c r="J42" t="s">
        <v>1192</v>
      </c>
      <c r="K42" t="s">
        <v>1182</v>
      </c>
      <c r="L42" t="s">
        <v>5169</v>
      </c>
      <c r="M42" t="s">
        <v>38</v>
      </c>
      <c r="N42" t="s">
        <v>35</v>
      </c>
      <c r="O42" t="s">
        <v>2608</v>
      </c>
      <c r="P42">
        <v>0</v>
      </c>
      <c r="Q42">
        <v>0</v>
      </c>
      <c r="R42">
        <v>0</v>
      </c>
      <c r="S42">
        <v>0</v>
      </c>
      <c r="T42">
        <v>0</v>
      </c>
      <c r="U42">
        <v>0</v>
      </c>
      <c r="V42">
        <v>0</v>
      </c>
      <c r="W42">
        <v>0</v>
      </c>
      <c r="X42">
        <v>0</v>
      </c>
      <c r="Y42">
        <v>0</v>
      </c>
      <c r="Z42">
        <v>1</v>
      </c>
      <c r="AA42">
        <v>1</v>
      </c>
      <c r="AB42">
        <v>1</v>
      </c>
      <c r="AC42">
        <v>1</v>
      </c>
      <c r="AD42">
        <v>1</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1</v>
      </c>
      <c r="AZ42">
        <v>1</v>
      </c>
      <c r="BA42">
        <v>1</v>
      </c>
      <c r="BB42">
        <v>1</v>
      </c>
      <c r="BC42">
        <v>1</v>
      </c>
      <c r="BD42">
        <v>1</v>
      </c>
      <c r="BE42">
        <v>1</v>
      </c>
      <c r="BF42">
        <v>1</v>
      </c>
      <c r="BG42">
        <v>1</v>
      </c>
      <c r="BH42">
        <v>1</v>
      </c>
      <c r="BI42">
        <v>1</v>
      </c>
      <c r="BJ42">
        <v>1</v>
      </c>
      <c r="BK42">
        <v>1</v>
      </c>
      <c r="BL42">
        <v>1</v>
      </c>
      <c r="BM42">
        <v>1</v>
      </c>
      <c r="BN42">
        <v>1</v>
      </c>
      <c r="BO42">
        <v>1</v>
      </c>
      <c r="BP42">
        <v>1</v>
      </c>
      <c r="BQ42">
        <v>1</v>
      </c>
      <c r="BR42">
        <v>1</v>
      </c>
      <c r="BS42">
        <v>1</v>
      </c>
      <c r="BT42">
        <v>1</v>
      </c>
      <c r="BU42">
        <v>1</v>
      </c>
      <c r="BV42">
        <v>1</v>
      </c>
      <c r="BW42">
        <v>1</v>
      </c>
      <c r="BX42">
        <v>1</v>
      </c>
      <c r="BY42">
        <v>1</v>
      </c>
      <c r="BZ42">
        <v>1</v>
      </c>
    </row>
    <row r="43" spans="1:78">
      <c r="A43" s="86" t="s">
        <v>1177</v>
      </c>
      <c r="J43" t="s">
        <v>1193</v>
      </c>
      <c r="K43" t="s">
        <v>1183</v>
      </c>
      <c r="L43" t="s">
        <v>5152</v>
      </c>
      <c r="M43" t="s">
        <v>38</v>
      </c>
      <c r="N43" t="s">
        <v>35</v>
      </c>
      <c r="O43" t="s">
        <v>2608</v>
      </c>
      <c r="P43">
        <v>0</v>
      </c>
      <c r="Q43">
        <v>0</v>
      </c>
      <c r="R43">
        <v>0</v>
      </c>
      <c r="S43">
        <v>0</v>
      </c>
      <c r="T43">
        <v>0</v>
      </c>
      <c r="U43">
        <v>0</v>
      </c>
      <c r="V43">
        <v>0</v>
      </c>
      <c r="W43">
        <v>0</v>
      </c>
      <c r="X43">
        <v>0</v>
      </c>
      <c r="Y43">
        <v>0</v>
      </c>
      <c r="Z43">
        <v>0</v>
      </c>
      <c r="AA43">
        <v>0</v>
      </c>
      <c r="AB43">
        <v>0</v>
      </c>
      <c r="AC43">
        <v>0</v>
      </c>
      <c r="AD43">
        <v>0</v>
      </c>
      <c r="AE43">
        <v>1</v>
      </c>
      <c r="AF43">
        <v>1</v>
      </c>
      <c r="AG43">
        <v>1</v>
      </c>
      <c r="AH43">
        <v>1</v>
      </c>
      <c r="AI43">
        <v>1</v>
      </c>
      <c r="AJ43">
        <v>1</v>
      </c>
      <c r="AK43">
        <v>1</v>
      </c>
      <c r="AL43">
        <v>1</v>
      </c>
      <c r="AM43">
        <v>1</v>
      </c>
      <c r="AN43">
        <v>1</v>
      </c>
      <c r="AO43">
        <v>1</v>
      </c>
      <c r="AP43">
        <v>1</v>
      </c>
      <c r="AQ43">
        <v>1</v>
      </c>
      <c r="AR43">
        <v>1</v>
      </c>
      <c r="AS43">
        <v>1</v>
      </c>
      <c r="AT43">
        <v>1</v>
      </c>
      <c r="AU43">
        <v>1</v>
      </c>
      <c r="AV43">
        <v>1</v>
      </c>
      <c r="AW43">
        <v>1</v>
      </c>
      <c r="AX43">
        <v>1</v>
      </c>
      <c r="AY43">
        <v>1</v>
      </c>
      <c r="AZ43">
        <v>1</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row>
    <row r="44" spans="1:78">
      <c r="A44" s="86" t="s">
        <v>1177</v>
      </c>
      <c r="K44" t="s">
        <v>1184</v>
      </c>
      <c r="L44" t="s">
        <v>5153</v>
      </c>
      <c r="M44" t="s">
        <v>38</v>
      </c>
      <c r="N44" t="s">
        <v>35</v>
      </c>
      <c r="O44" t="s">
        <v>2608</v>
      </c>
      <c r="P44">
        <v>0</v>
      </c>
      <c r="Q44">
        <v>0</v>
      </c>
      <c r="R44">
        <v>0</v>
      </c>
      <c r="S44">
        <v>0</v>
      </c>
      <c r="T44">
        <v>0</v>
      </c>
      <c r="U44">
        <v>0</v>
      </c>
      <c r="V44">
        <v>0</v>
      </c>
      <c r="W44">
        <v>0</v>
      </c>
      <c r="X44">
        <v>0</v>
      </c>
      <c r="Y44">
        <v>0</v>
      </c>
      <c r="Z44">
        <v>0</v>
      </c>
      <c r="AA44">
        <v>0</v>
      </c>
      <c r="AB44">
        <v>0</v>
      </c>
      <c r="AC44">
        <v>0</v>
      </c>
      <c r="AD44">
        <v>0</v>
      </c>
      <c r="AE44">
        <v>0</v>
      </c>
      <c r="AF44">
        <v>0</v>
      </c>
      <c r="AG44">
        <v>1</v>
      </c>
      <c r="AH44">
        <v>1</v>
      </c>
      <c r="AI44">
        <v>1</v>
      </c>
      <c r="AJ44">
        <v>1</v>
      </c>
      <c r="AK44">
        <v>1</v>
      </c>
      <c r="AL44">
        <v>1</v>
      </c>
      <c r="AM44">
        <v>1</v>
      </c>
      <c r="AN44">
        <v>1</v>
      </c>
      <c r="AO44">
        <v>1</v>
      </c>
      <c r="AP44">
        <v>1</v>
      </c>
      <c r="AQ44">
        <v>1</v>
      </c>
      <c r="AR44">
        <v>1</v>
      </c>
      <c r="AS44">
        <v>1</v>
      </c>
      <c r="AT44">
        <v>1</v>
      </c>
      <c r="AU44">
        <v>1</v>
      </c>
      <c r="AV44">
        <v>1</v>
      </c>
      <c r="AW44">
        <v>1</v>
      </c>
      <c r="AX44">
        <v>1</v>
      </c>
      <c r="AY44">
        <v>1</v>
      </c>
      <c r="AZ44">
        <v>1</v>
      </c>
      <c r="BA44">
        <v>1</v>
      </c>
      <c r="BB44">
        <v>1</v>
      </c>
      <c r="BC44">
        <v>1</v>
      </c>
      <c r="BD44">
        <v>1</v>
      </c>
      <c r="BE44">
        <v>1</v>
      </c>
      <c r="BF44">
        <v>1</v>
      </c>
      <c r="BG44">
        <v>1</v>
      </c>
      <c r="BH44">
        <v>1</v>
      </c>
      <c r="BI44">
        <v>1</v>
      </c>
      <c r="BJ44">
        <v>1</v>
      </c>
      <c r="BK44">
        <v>1</v>
      </c>
      <c r="BL44">
        <v>1</v>
      </c>
      <c r="BM44">
        <v>1</v>
      </c>
      <c r="BN44">
        <v>1</v>
      </c>
      <c r="BO44">
        <v>1</v>
      </c>
      <c r="BP44">
        <v>1</v>
      </c>
      <c r="BQ44">
        <v>1</v>
      </c>
      <c r="BR44">
        <v>1</v>
      </c>
      <c r="BS44">
        <v>1</v>
      </c>
      <c r="BT44">
        <v>1</v>
      </c>
      <c r="BU44">
        <v>1</v>
      </c>
      <c r="BV44">
        <v>1</v>
      </c>
      <c r="BW44">
        <v>1</v>
      </c>
      <c r="BX44">
        <v>1</v>
      </c>
      <c r="BY44">
        <v>1</v>
      </c>
      <c r="BZ44">
        <v>1</v>
      </c>
    </row>
    <row r="45" spans="1:78">
      <c r="A45" s="86" t="s">
        <v>1177</v>
      </c>
      <c r="K45" t="s">
        <v>1185</v>
      </c>
      <c r="L45" t="s">
        <v>5166</v>
      </c>
      <c r="M45" t="s">
        <v>38</v>
      </c>
      <c r="N45" t="s">
        <v>35</v>
      </c>
      <c r="O45" t="s">
        <v>2608</v>
      </c>
      <c r="P45">
        <v>0</v>
      </c>
      <c r="Q45">
        <v>0</v>
      </c>
      <c r="R45">
        <v>0</v>
      </c>
      <c r="S45">
        <v>0</v>
      </c>
      <c r="T45">
        <v>0</v>
      </c>
      <c r="U45">
        <v>0</v>
      </c>
      <c r="V45">
        <v>0</v>
      </c>
      <c r="W45">
        <v>0</v>
      </c>
      <c r="X45">
        <v>0</v>
      </c>
      <c r="Y45">
        <v>0</v>
      </c>
      <c r="Z45">
        <v>1</v>
      </c>
      <c r="AA45">
        <v>1</v>
      </c>
      <c r="AB45">
        <v>1</v>
      </c>
      <c r="AC45">
        <v>1</v>
      </c>
      <c r="AD45">
        <v>1</v>
      </c>
      <c r="AE45">
        <v>1</v>
      </c>
      <c r="AF45">
        <v>1</v>
      </c>
      <c r="AG45">
        <v>1</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1</v>
      </c>
      <c r="BH45">
        <v>1</v>
      </c>
      <c r="BI45">
        <v>1</v>
      </c>
      <c r="BJ45">
        <v>1</v>
      </c>
      <c r="BK45">
        <v>1</v>
      </c>
      <c r="BL45">
        <v>1</v>
      </c>
      <c r="BM45">
        <v>1</v>
      </c>
      <c r="BN45">
        <v>1</v>
      </c>
      <c r="BO45">
        <v>1</v>
      </c>
      <c r="BP45">
        <v>1</v>
      </c>
      <c r="BQ45">
        <v>1</v>
      </c>
      <c r="BR45">
        <v>1</v>
      </c>
      <c r="BS45">
        <v>1</v>
      </c>
      <c r="BT45">
        <v>1</v>
      </c>
      <c r="BU45">
        <v>1</v>
      </c>
      <c r="BV45">
        <v>1</v>
      </c>
      <c r="BW45">
        <v>1</v>
      </c>
      <c r="BX45">
        <v>1</v>
      </c>
      <c r="BY45">
        <v>1</v>
      </c>
      <c r="BZ45">
        <v>1</v>
      </c>
    </row>
    <row r="46" spans="1:78">
      <c r="A46" s="86" t="s">
        <v>1177</v>
      </c>
      <c r="K46" t="s">
        <v>1186</v>
      </c>
      <c r="L46" t="s">
        <v>5168</v>
      </c>
      <c r="M46" t="s">
        <v>38</v>
      </c>
      <c r="N46" t="s">
        <v>35</v>
      </c>
      <c r="O46" t="s">
        <v>2608</v>
      </c>
      <c r="P46">
        <v>0</v>
      </c>
      <c r="Q46">
        <v>0</v>
      </c>
      <c r="R46">
        <v>0</v>
      </c>
      <c r="S46">
        <v>0</v>
      </c>
      <c r="T46">
        <v>0</v>
      </c>
      <c r="U46">
        <v>0</v>
      </c>
      <c r="V46">
        <v>0</v>
      </c>
      <c r="W46">
        <v>0</v>
      </c>
      <c r="X46">
        <v>0</v>
      </c>
      <c r="Y46">
        <v>0</v>
      </c>
      <c r="Z46">
        <v>1</v>
      </c>
      <c r="AA46">
        <v>1</v>
      </c>
      <c r="AB46">
        <v>1</v>
      </c>
      <c r="AC46">
        <v>1</v>
      </c>
      <c r="AD46">
        <v>1</v>
      </c>
      <c r="AE46">
        <v>1</v>
      </c>
      <c r="AF46">
        <v>1</v>
      </c>
      <c r="AG46">
        <v>1</v>
      </c>
      <c r="AH46">
        <v>1</v>
      </c>
      <c r="AI46">
        <v>1</v>
      </c>
      <c r="AJ46">
        <v>1</v>
      </c>
      <c r="AK46">
        <v>1</v>
      </c>
      <c r="AL46">
        <v>1</v>
      </c>
      <c r="AM46">
        <v>1</v>
      </c>
      <c r="AN46">
        <v>1</v>
      </c>
      <c r="AO46">
        <v>1</v>
      </c>
      <c r="AP46">
        <v>1</v>
      </c>
      <c r="AQ46">
        <v>1</v>
      </c>
      <c r="AR46">
        <v>1</v>
      </c>
      <c r="AS46">
        <v>1</v>
      </c>
      <c r="AT46">
        <v>1</v>
      </c>
      <c r="AU46">
        <v>1</v>
      </c>
      <c r="AV46">
        <v>1</v>
      </c>
      <c r="AW46">
        <v>1</v>
      </c>
      <c r="AX46">
        <v>1</v>
      </c>
      <c r="AY46">
        <v>1</v>
      </c>
      <c r="AZ46">
        <v>1</v>
      </c>
      <c r="BA46">
        <v>1</v>
      </c>
      <c r="BB46">
        <v>1</v>
      </c>
      <c r="BC46">
        <v>1</v>
      </c>
      <c r="BD46">
        <v>1</v>
      </c>
      <c r="BE46">
        <v>1</v>
      </c>
      <c r="BF46">
        <v>1</v>
      </c>
      <c r="BG46">
        <v>1</v>
      </c>
      <c r="BH46">
        <v>1</v>
      </c>
      <c r="BI46">
        <v>1</v>
      </c>
      <c r="BJ46">
        <v>1</v>
      </c>
      <c r="BK46">
        <v>1</v>
      </c>
      <c r="BL46">
        <v>1</v>
      </c>
      <c r="BM46">
        <v>1</v>
      </c>
      <c r="BN46">
        <v>1</v>
      </c>
      <c r="BO46">
        <v>1</v>
      </c>
      <c r="BP46">
        <v>1</v>
      </c>
      <c r="BQ46">
        <v>1</v>
      </c>
      <c r="BR46">
        <v>1</v>
      </c>
      <c r="BS46">
        <v>1</v>
      </c>
      <c r="BT46">
        <v>1</v>
      </c>
      <c r="BU46">
        <v>1</v>
      </c>
      <c r="BV46">
        <v>1</v>
      </c>
      <c r="BW46">
        <v>1</v>
      </c>
      <c r="BX46">
        <v>1</v>
      </c>
      <c r="BY46">
        <v>1</v>
      </c>
      <c r="BZ46">
        <v>1</v>
      </c>
    </row>
    <row r="47" spans="1:78">
      <c r="A47" s="86" t="s">
        <v>1177</v>
      </c>
      <c r="K47" t="s">
        <v>1187</v>
      </c>
      <c r="L47" t="s">
        <v>5169</v>
      </c>
      <c r="M47" t="s">
        <v>38</v>
      </c>
      <c r="N47" t="s">
        <v>35</v>
      </c>
      <c r="O47" t="s">
        <v>2608</v>
      </c>
      <c r="P47">
        <v>0</v>
      </c>
      <c r="Q47">
        <v>0</v>
      </c>
      <c r="R47">
        <v>0</v>
      </c>
      <c r="S47">
        <v>0</v>
      </c>
      <c r="T47">
        <v>0</v>
      </c>
      <c r="U47">
        <v>0</v>
      </c>
      <c r="V47">
        <v>0</v>
      </c>
      <c r="W47">
        <v>0</v>
      </c>
      <c r="X47">
        <v>0</v>
      </c>
      <c r="Y47">
        <v>0</v>
      </c>
      <c r="Z47">
        <v>1</v>
      </c>
      <c r="AA47">
        <v>1</v>
      </c>
      <c r="AB47">
        <v>1</v>
      </c>
      <c r="AC47">
        <v>1</v>
      </c>
      <c r="AD47">
        <v>1</v>
      </c>
      <c r="AE47">
        <v>1</v>
      </c>
      <c r="AF47">
        <v>1</v>
      </c>
      <c r="AG47">
        <v>1</v>
      </c>
      <c r="AH47">
        <v>1</v>
      </c>
      <c r="AI47">
        <v>1</v>
      </c>
      <c r="AJ47">
        <v>1</v>
      </c>
      <c r="AK47">
        <v>1</v>
      </c>
      <c r="AL47">
        <v>1</v>
      </c>
      <c r="AM47">
        <v>1</v>
      </c>
      <c r="AN47">
        <v>1</v>
      </c>
      <c r="AO47">
        <v>1</v>
      </c>
      <c r="AP47">
        <v>1</v>
      </c>
      <c r="AQ47">
        <v>1</v>
      </c>
      <c r="AR47">
        <v>1</v>
      </c>
      <c r="AS47">
        <v>1</v>
      </c>
      <c r="AT47">
        <v>1</v>
      </c>
      <c r="AU47">
        <v>1</v>
      </c>
      <c r="AV47">
        <v>1</v>
      </c>
      <c r="AW47">
        <v>1</v>
      </c>
      <c r="AX47">
        <v>1</v>
      </c>
      <c r="AY47">
        <v>1</v>
      </c>
      <c r="AZ47">
        <v>1</v>
      </c>
      <c r="BA47">
        <v>1</v>
      </c>
      <c r="BB47">
        <v>1</v>
      </c>
      <c r="BC47">
        <v>1</v>
      </c>
      <c r="BD47">
        <v>1</v>
      </c>
      <c r="BE47">
        <v>1</v>
      </c>
      <c r="BF47">
        <v>1</v>
      </c>
      <c r="BG47">
        <v>1</v>
      </c>
      <c r="BH47">
        <v>1</v>
      </c>
      <c r="BI47">
        <v>1</v>
      </c>
      <c r="BJ47">
        <v>1</v>
      </c>
      <c r="BK47">
        <v>1</v>
      </c>
      <c r="BL47">
        <v>1</v>
      </c>
      <c r="BM47">
        <v>1</v>
      </c>
      <c r="BN47">
        <v>1</v>
      </c>
      <c r="BO47">
        <v>1</v>
      </c>
      <c r="BP47">
        <v>1</v>
      </c>
      <c r="BQ47">
        <v>1</v>
      </c>
      <c r="BR47">
        <v>1</v>
      </c>
      <c r="BS47">
        <v>1</v>
      </c>
      <c r="BT47">
        <v>1</v>
      </c>
      <c r="BU47">
        <v>1</v>
      </c>
      <c r="BV47">
        <v>1</v>
      </c>
      <c r="BW47">
        <v>1</v>
      </c>
      <c r="BX47">
        <v>1</v>
      </c>
      <c r="BY47">
        <v>1</v>
      </c>
      <c r="BZ47">
        <v>1</v>
      </c>
    </row>
    <row r="48" spans="1:78">
      <c r="A48" s="86" t="s">
        <v>1177</v>
      </c>
      <c r="K48" t="s">
        <v>1188</v>
      </c>
      <c r="L48" t="s">
        <v>5169</v>
      </c>
      <c r="M48" t="s">
        <v>38</v>
      </c>
      <c r="N48" t="s">
        <v>35</v>
      </c>
      <c r="O48" t="s">
        <v>2608</v>
      </c>
      <c r="P48">
        <v>0</v>
      </c>
      <c r="Q48">
        <v>0</v>
      </c>
      <c r="R48">
        <v>0</v>
      </c>
      <c r="S48">
        <v>0</v>
      </c>
      <c r="T48">
        <v>0</v>
      </c>
      <c r="U48">
        <v>0</v>
      </c>
      <c r="V48">
        <v>0</v>
      </c>
      <c r="W48">
        <v>0</v>
      </c>
      <c r="X48">
        <v>0</v>
      </c>
      <c r="Y48">
        <v>0</v>
      </c>
      <c r="Z48">
        <v>1</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c r="BJ48">
        <v>1</v>
      </c>
      <c r="BK48">
        <v>1</v>
      </c>
      <c r="BL48">
        <v>1</v>
      </c>
      <c r="BM48">
        <v>1</v>
      </c>
      <c r="BN48">
        <v>1</v>
      </c>
      <c r="BO48">
        <v>1</v>
      </c>
      <c r="BP48">
        <v>1</v>
      </c>
      <c r="BQ48">
        <v>1</v>
      </c>
      <c r="BR48">
        <v>1</v>
      </c>
      <c r="BS48">
        <v>1</v>
      </c>
      <c r="BT48">
        <v>1</v>
      </c>
      <c r="BU48">
        <v>1</v>
      </c>
      <c r="BV48">
        <v>1</v>
      </c>
      <c r="BW48">
        <v>1</v>
      </c>
      <c r="BX48">
        <v>1</v>
      </c>
      <c r="BY48">
        <v>1</v>
      </c>
      <c r="BZ48">
        <v>1</v>
      </c>
    </row>
    <row r="49" spans="1:78">
      <c r="A49" s="86" t="s">
        <v>1177</v>
      </c>
      <c r="J49" s="88" t="e">
        <f>14*K30</f>
        <v>#DIV/0!</v>
      </c>
      <c r="K49" t="s">
        <v>1189</v>
      </c>
      <c r="L49" t="s">
        <v>5165</v>
      </c>
      <c r="M49" t="s">
        <v>38</v>
      </c>
      <c r="N49" t="s">
        <v>35</v>
      </c>
      <c r="O49" t="s">
        <v>2608</v>
      </c>
      <c r="P49">
        <v>0</v>
      </c>
      <c r="Q49">
        <v>0</v>
      </c>
      <c r="R49">
        <v>0</v>
      </c>
      <c r="S49">
        <v>0</v>
      </c>
      <c r="T49">
        <v>0</v>
      </c>
      <c r="U49">
        <v>0</v>
      </c>
      <c r="V49">
        <v>0</v>
      </c>
      <c r="W49">
        <v>0</v>
      </c>
      <c r="X49">
        <v>0</v>
      </c>
      <c r="Y49">
        <v>0</v>
      </c>
      <c r="Z49">
        <v>0</v>
      </c>
      <c r="AA49">
        <v>0</v>
      </c>
      <c r="AB49">
        <v>0</v>
      </c>
      <c r="AC49">
        <v>0</v>
      </c>
      <c r="AD49">
        <v>0</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row>
    <row r="50" spans="1:78">
      <c r="A50" s="86" t="s">
        <v>1177</v>
      </c>
      <c r="J50" s="88" t="e">
        <f t="shared" ref="J50:J55" si="7">14*K31</f>
        <v>#DIV/0!</v>
      </c>
      <c r="K50" t="s">
        <v>1190</v>
      </c>
      <c r="L50" t="s">
        <v>5165</v>
      </c>
      <c r="M50" t="s">
        <v>38</v>
      </c>
      <c r="N50" t="s">
        <v>35</v>
      </c>
      <c r="O50" t="s">
        <v>2608</v>
      </c>
      <c r="P50">
        <v>0</v>
      </c>
      <c r="Q50">
        <v>0</v>
      </c>
      <c r="R50">
        <v>0</v>
      </c>
      <c r="S50">
        <v>0</v>
      </c>
      <c r="T50">
        <v>0</v>
      </c>
      <c r="U50">
        <v>0</v>
      </c>
      <c r="V50">
        <v>0</v>
      </c>
      <c r="W50">
        <v>0</v>
      </c>
      <c r="X50">
        <v>0</v>
      </c>
      <c r="Y50">
        <v>0</v>
      </c>
      <c r="Z50">
        <v>0</v>
      </c>
      <c r="AA50">
        <v>0</v>
      </c>
      <c r="AB50">
        <v>0</v>
      </c>
      <c r="AC50">
        <v>0</v>
      </c>
      <c r="AD50">
        <v>0</v>
      </c>
      <c r="AE50">
        <v>1</v>
      </c>
      <c r="AF50">
        <v>1</v>
      </c>
      <c r="AG50">
        <v>1</v>
      </c>
      <c r="AH50">
        <v>1</v>
      </c>
      <c r="AI50">
        <v>1</v>
      </c>
      <c r="AJ50">
        <v>1</v>
      </c>
      <c r="AK50">
        <v>1</v>
      </c>
      <c r="AL50">
        <v>1</v>
      </c>
      <c r="AM50">
        <v>1</v>
      </c>
      <c r="AN50">
        <v>1</v>
      </c>
      <c r="AO50">
        <v>1</v>
      </c>
      <c r="AP50">
        <v>1</v>
      </c>
      <c r="AQ50">
        <v>1</v>
      </c>
      <c r="AR50">
        <v>1</v>
      </c>
      <c r="AS50">
        <v>1</v>
      </c>
      <c r="AT50">
        <v>1</v>
      </c>
      <c r="AU50">
        <v>1</v>
      </c>
      <c r="AV50">
        <v>1</v>
      </c>
      <c r="AW50">
        <v>1</v>
      </c>
      <c r="AX50">
        <v>1</v>
      </c>
      <c r="AY50">
        <v>1</v>
      </c>
      <c r="AZ50">
        <v>1</v>
      </c>
      <c r="BA50">
        <v>1</v>
      </c>
      <c r="BB50">
        <v>1</v>
      </c>
      <c r="BC50">
        <v>1</v>
      </c>
      <c r="BD50">
        <v>1</v>
      </c>
      <c r="BE50">
        <v>1</v>
      </c>
      <c r="BF50">
        <v>1</v>
      </c>
      <c r="BG50">
        <v>1</v>
      </c>
      <c r="BH50">
        <v>1</v>
      </c>
      <c r="BI50">
        <v>1</v>
      </c>
      <c r="BJ50">
        <v>1</v>
      </c>
      <c r="BK50">
        <v>1</v>
      </c>
      <c r="BL50">
        <v>1</v>
      </c>
      <c r="BM50">
        <v>1</v>
      </c>
      <c r="BN50">
        <v>1</v>
      </c>
      <c r="BO50">
        <v>1</v>
      </c>
      <c r="BP50">
        <v>1</v>
      </c>
      <c r="BQ50">
        <v>1</v>
      </c>
      <c r="BR50">
        <v>1</v>
      </c>
      <c r="BS50">
        <v>1</v>
      </c>
      <c r="BT50">
        <v>1</v>
      </c>
      <c r="BU50">
        <v>1</v>
      </c>
      <c r="BV50">
        <v>1</v>
      </c>
      <c r="BW50">
        <v>1</v>
      </c>
      <c r="BX50">
        <v>1</v>
      </c>
      <c r="BY50">
        <v>1</v>
      </c>
      <c r="BZ50">
        <v>1</v>
      </c>
    </row>
    <row r="51" spans="1:78">
      <c r="A51" s="86" t="s">
        <v>1177</v>
      </c>
      <c r="J51" s="88" t="e">
        <f t="shared" si="7"/>
        <v>#DIV/0!</v>
      </c>
      <c r="K51" t="s">
        <v>1191</v>
      </c>
      <c r="L51" t="s">
        <v>5165</v>
      </c>
      <c r="M51" t="s">
        <v>38</v>
      </c>
      <c r="N51" t="s">
        <v>35</v>
      </c>
      <c r="O51" t="s">
        <v>2608</v>
      </c>
      <c r="P51">
        <v>0</v>
      </c>
      <c r="Q51">
        <v>0</v>
      </c>
      <c r="R51">
        <v>0</v>
      </c>
      <c r="S51">
        <v>0</v>
      </c>
      <c r="T51">
        <v>0</v>
      </c>
      <c r="U51">
        <v>0</v>
      </c>
      <c r="V51">
        <v>0</v>
      </c>
      <c r="W51">
        <v>0</v>
      </c>
      <c r="X51">
        <v>0</v>
      </c>
      <c r="Y51">
        <v>0</v>
      </c>
      <c r="Z51">
        <v>0</v>
      </c>
      <c r="AA51">
        <v>0</v>
      </c>
      <c r="AB51">
        <v>0</v>
      </c>
      <c r="AC51">
        <v>0</v>
      </c>
      <c r="AD51">
        <v>0</v>
      </c>
      <c r="AE51">
        <v>1</v>
      </c>
      <c r="AF51">
        <v>1</v>
      </c>
      <c r="AG51">
        <v>1</v>
      </c>
      <c r="AH51">
        <v>1</v>
      </c>
      <c r="AI51">
        <v>1</v>
      </c>
      <c r="AJ51">
        <v>1</v>
      </c>
      <c r="AK51">
        <v>1</v>
      </c>
      <c r="AL51">
        <v>1</v>
      </c>
      <c r="AM51">
        <v>1</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c r="BJ51">
        <v>1</v>
      </c>
      <c r="BK51">
        <v>1</v>
      </c>
      <c r="BL51">
        <v>1</v>
      </c>
      <c r="BM51">
        <v>1</v>
      </c>
      <c r="BN51">
        <v>1</v>
      </c>
      <c r="BO51">
        <v>1</v>
      </c>
      <c r="BP51">
        <v>1</v>
      </c>
      <c r="BQ51">
        <v>1</v>
      </c>
      <c r="BR51">
        <v>1</v>
      </c>
      <c r="BS51">
        <v>1</v>
      </c>
      <c r="BT51">
        <v>1</v>
      </c>
      <c r="BU51">
        <v>1</v>
      </c>
      <c r="BV51">
        <v>1</v>
      </c>
      <c r="BW51">
        <v>1</v>
      </c>
      <c r="BX51">
        <v>1</v>
      </c>
      <c r="BY51">
        <v>1</v>
      </c>
      <c r="BZ51">
        <v>1</v>
      </c>
    </row>
    <row r="52" spans="1:78">
      <c r="A52" s="86" t="s">
        <v>1177</v>
      </c>
      <c r="J52" s="88" t="e">
        <f t="shared" si="7"/>
        <v>#DIV/0!</v>
      </c>
      <c r="K52" t="s">
        <v>1192</v>
      </c>
      <c r="L52" t="s">
        <v>5163</v>
      </c>
      <c r="M52" t="s">
        <v>38</v>
      </c>
      <c r="N52" t="s">
        <v>35</v>
      </c>
      <c r="O52" t="s">
        <v>2608</v>
      </c>
      <c r="P52" s="87">
        <v>0</v>
      </c>
      <c r="Q52">
        <v>0</v>
      </c>
      <c r="R52">
        <v>0</v>
      </c>
      <c r="S52">
        <v>0</v>
      </c>
      <c r="T52">
        <v>0</v>
      </c>
      <c r="U52">
        <v>0</v>
      </c>
      <c r="V52">
        <v>0</v>
      </c>
      <c r="W52">
        <v>0</v>
      </c>
      <c r="X52">
        <v>0</v>
      </c>
      <c r="Y52">
        <v>0</v>
      </c>
      <c r="Z52">
        <v>0</v>
      </c>
      <c r="AA52">
        <v>0</v>
      </c>
      <c r="AB52">
        <v>0</v>
      </c>
      <c r="AC52">
        <v>0</v>
      </c>
      <c r="AD52">
        <v>0</v>
      </c>
      <c r="AE52">
        <v>1</v>
      </c>
      <c r="AF52">
        <v>1</v>
      </c>
      <c r="AG52">
        <v>1</v>
      </c>
      <c r="AH52">
        <v>1</v>
      </c>
      <c r="AI52">
        <v>1</v>
      </c>
      <c r="AJ52">
        <v>1</v>
      </c>
      <c r="AK52">
        <v>1</v>
      </c>
      <c r="AL52">
        <v>1</v>
      </c>
      <c r="AM52">
        <v>1</v>
      </c>
      <c r="AN52">
        <v>1</v>
      </c>
      <c r="AO52">
        <v>1</v>
      </c>
      <c r="AP52">
        <v>1</v>
      </c>
      <c r="AQ52">
        <v>1</v>
      </c>
      <c r="AR52">
        <v>1</v>
      </c>
      <c r="AS52">
        <v>1</v>
      </c>
      <c r="AT52">
        <v>1</v>
      </c>
      <c r="AU52">
        <v>1</v>
      </c>
      <c r="AV52">
        <v>1</v>
      </c>
      <c r="AW52">
        <v>1</v>
      </c>
      <c r="AX52">
        <v>1</v>
      </c>
      <c r="AY52">
        <v>1</v>
      </c>
      <c r="AZ52">
        <v>1</v>
      </c>
      <c r="BA52">
        <v>1</v>
      </c>
      <c r="BB52">
        <v>1</v>
      </c>
      <c r="BC52">
        <v>1</v>
      </c>
      <c r="BD52">
        <v>1</v>
      </c>
      <c r="BE52">
        <v>1</v>
      </c>
      <c r="BF52">
        <v>1</v>
      </c>
      <c r="BG52">
        <v>1</v>
      </c>
      <c r="BH52">
        <v>1</v>
      </c>
      <c r="BI52">
        <v>1</v>
      </c>
      <c r="BJ52">
        <v>1</v>
      </c>
      <c r="BK52">
        <v>1</v>
      </c>
      <c r="BL52">
        <v>1</v>
      </c>
      <c r="BM52">
        <v>1</v>
      </c>
      <c r="BN52">
        <v>1</v>
      </c>
      <c r="BO52">
        <v>1</v>
      </c>
      <c r="BP52">
        <v>1</v>
      </c>
      <c r="BQ52">
        <v>1</v>
      </c>
      <c r="BR52">
        <v>1</v>
      </c>
      <c r="BS52">
        <v>1</v>
      </c>
      <c r="BT52">
        <v>1</v>
      </c>
      <c r="BU52">
        <v>1</v>
      </c>
      <c r="BV52">
        <v>1</v>
      </c>
      <c r="BW52">
        <v>1</v>
      </c>
      <c r="BX52">
        <v>1</v>
      </c>
      <c r="BY52">
        <v>1</v>
      </c>
      <c r="BZ52">
        <v>1</v>
      </c>
    </row>
    <row r="53" spans="1:78">
      <c r="A53" s="86" t="s">
        <v>1177</v>
      </c>
      <c r="J53" s="88" t="e">
        <f t="shared" si="7"/>
        <v>#DIV/0!</v>
      </c>
      <c r="K53" t="s">
        <v>1193</v>
      </c>
      <c r="L53" t="s">
        <v>5163</v>
      </c>
      <c r="M53" t="s">
        <v>38</v>
      </c>
      <c r="N53" t="s">
        <v>35</v>
      </c>
      <c r="O53" t="s">
        <v>2608</v>
      </c>
      <c r="P53">
        <v>0</v>
      </c>
      <c r="Q53">
        <v>0</v>
      </c>
      <c r="R53">
        <v>0</v>
      </c>
      <c r="S53">
        <v>0</v>
      </c>
      <c r="T53">
        <v>0</v>
      </c>
      <c r="U53">
        <v>0</v>
      </c>
      <c r="V53">
        <v>0</v>
      </c>
      <c r="W53">
        <v>0</v>
      </c>
      <c r="X53">
        <v>0</v>
      </c>
      <c r="Y53">
        <v>0</v>
      </c>
      <c r="Z53">
        <v>0</v>
      </c>
      <c r="AA53">
        <v>0</v>
      </c>
      <c r="AB53">
        <v>0</v>
      </c>
      <c r="AC53">
        <v>0</v>
      </c>
      <c r="AD53">
        <v>0</v>
      </c>
      <c r="AE53">
        <v>1</v>
      </c>
      <c r="AF53">
        <v>1</v>
      </c>
      <c r="AG53">
        <v>1</v>
      </c>
      <c r="AH53">
        <v>1</v>
      </c>
      <c r="AI53">
        <v>1</v>
      </c>
      <c r="AJ53">
        <v>1</v>
      </c>
      <c r="AK53">
        <v>1</v>
      </c>
      <c r="AL53">
        <v>1</v>
      </c>
      <c r="AM53">
        <v>1</v>
      </c>
      <c r="AN53">
        <v>1</v>
      </c>
      <c r="AO53">
        <v>1</v>
      </c>
      <c r="AP53">
        <v>1</v>
      </c>
      <c r="AQ53">
        <v>1</v>
      </c>
      <c r="AR53">
        <v>1</v>
      </c>
      <c r="AS53">
        <v>1</v>
      </c>
      <c r="AT53">
        <v>1</v>
      </c>
      <c r="AU53">
        <v>1</v>
      </c>
      <c r="AV53">
        <v>1</v>
      </c>
      <c r="AW53">
        <v>1</v>
      </c>
      <c r="AX53">
        <v>1</v>
      </c>
      <c r="AY53">
        <v>1</v>
      </c>
      <c r="AZ53">
        <v>1</v>
      </c>
      <c r="BA53">
        <v>1</v>
      </c>
      <c r="BB53">
        <v>1</v>
      </c>
      <c r="BC53">
        <v>1</v>
      </c>
      <c r="BD53">
        <v>1</v>
      </c>
      <c r="BE53">
        <v>1</v>
      </c>
      <c r="BF53">
        <v>1</v>
      </c>
      <c r="BG53">
        <v>1</v>
      </c>
      <c r="BH53">
        <v>1</v>
      </c>
      <c r="BI53">
        <v>1</v>
      </c>
      <c r="BJ53">
        <v>1</v>
      </c>
      <c r="BK53">
        <v>1</v>
      </c>
      <c r="BL53">
        <v>1</v>
      </c>
      <c r="BM53">
        <v>1</v>
      </c>
      <c r="BN53">
        <v>1</v>
      </c>
      <c r="BO53">
        <v>1</v>
      </c>
      <c r="BP53">
        <v>1</v>
      </c>
      <c r="BQ53">
        <v>1</v>
      </c>
      <c r="BR53">
        <v>1</v>
      </c>
      <c r="BS53">
        <v>1</v>
      </c>
      <c r="BT53">
        <v>1</v>
      </c>
      <c r="BU53">
        <v>1</v>
      </c>
      <c r="BV53">
        <v>1</v>
      </c>
      <c r="BW53">
        <v>1</v>
      </c>
      <c r="BX53">
        <v>1</v>
      </c>
      <c r="BY53">
        <v>1</v>
      </c>
      <c r="BZ53">
        <v>1</v>
      </c>
    </row>
    <row r="54" spans="1:78">
      <c r="A54" s="86" t="s">
        <v>1177</v>
      </c>
      <c r="J54" s="88" t="e">
        <f t="shared" si="7"/>
        <v>#DIV/0!</v>
      </c>
    </row>
    <row r="55" spans="1:78">
      <c r="A55" s="86" t="s">
        <v>1177</v>
      </c>
      <c r="J55" s="88" t="e">
        <f t="shared" si="7"/>
        <v>#DIV/0!</v>
      </c>
    </row>
    <row r="56" spans="1:78">
      <c r="A56" s="86" t="s">
        <v>1177</v>
      </c>
      <c r="J56" s="88"/>
    </row>
    <row r="57" spans="1:78">
      <c r="A57" s="86" t="s">
        <v>1177</v>
      </c>
      <c r="J57" s="88"/>
    </row>
    <row r="58" spans="1:78">
      <c r="B58" s="78"/>
      <c r="J58" s="88"/>
    </row>
    <row r="59" spans="1:78">
      <c r="J59" s="88"/>
    </row>
    <row r="60" spans="1:78">
      <c r="J60" s="88"/>
    </row>
  </sheetData>
  <pageMargins left="0.7" right="0.7" top="0.75" bottom="0.75" header="0.3" footer="0.3"/>
  <tableParts count="2">
    <tablePart r:id="rId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D0D6E-12EF-4AE2-AF45-6FA0F4129883}">
  <sheetPr codeName="Sheet26">
    <tabColor theme="2" tint="-9.9978637043366805E-2"/>
  </sheetPr>
  <dimension ref="A1:BZ115"/>
  <sheetViews>
    <sheetView topLeftCell="A62" zoomScale="70" zoomScaleNormal="70" workbookViewId="0">
      <selection activeCell="F105" sqref="A1:XFD1048576"/>
    </sheetView>
  </sheetViews>
  <sheetFormatPr defaultRowHeight="14.5"/>
  <cols>
    <col min="1" max="1" width="11.453125" bestFit="1" customWidth="1"/>
    <col min="2" max="2" width="33.6328125" bestFit="1" customWidth="1"/>
    <col min="3" max="3" width="7.90625" bestFit="1" customWidth="1"/>
    <col min="4" max="4" width="11.453125" bestFit="1" customWidth="1"/>
    <col min="5" max="5" width="15.6328125" customWidth="1"/>
    <col min="6" max="6" width="7.6328125" bestFit="1" customWidth="1"/>
    <col min="7" max="7" width="6.90625" bestFit="1" customWidth="1"/>
    <col min="8" max="8" width="8.453125" bestFit="1" customWidth="1"/>
    <col min="9" max="9" width="18.26953125" bestFit="1" customWidth="1"/>
    <col min="10" max="10" width="47.1796875" customWidth="1"/>
    <col min="11" max="11" width="16.36328125" bestFit="1" customWidth="1"/>
    <col min="12" max="12" width="18.54296875" bestFit="1" customWidth="1"/>
    <col min="13" max="13" width="12.54296875" bestFit="1" customWidth="1"/>
    <col min="14" max="14" width="11.26953125" bestFit="1" customWidth="1"/>
    <col min="15" max="15" width="9.08984375" bestFit="1" customWidth="1"/>
    <col min="16" max="16" width="12.36328125" bestFit="1" customWidth="1"/>
    <col min="17" max="17" width="12.08984375" bestFit="1" customWidth="1"/>
    <col min="18" max="19" width="12.36328125" bestFit="1" customWidth="1"/>
    <col min="20" max="24" width="12.6328125" bestFit="1" customWidth="1"/>
    <col min="25" max="25" width="12.54296875" bestFit="1" customWidth="1"/>
    <col min="26" max="27" width="12.6328125" bestFit="1" customWidth="1"/>
    <col min="28" max="28" width="12.36328125" bestFit="1" customWidth="1"/>
    <col min="29" max="29" width="12.08984375" bestFit="1" customWidth="1"/>
    <col min="30" max="31" width="12.36328125" bestFit="1" customWidth="1"/>
    <col min="32" max="36" width="12.6328125" bestFit="1" customWidth="1"/>
    <col min="37" max="37" width="12.54296875" bestFit="1" customWidth="1"/>
    <col min="38" max="39" width="12.6328125" bestFit="1" customWidth="1"/>
    <col min="40" max="40" width="12.36328125" bestFit="1" customWidth="1"/>
    <col min="41" max="41" width="12.08984375" bestFit="1" customWidth="1"/>
    <col min="42" max="43" width="12.36328125" bestFit="1" customWidth="1"/>
    <col min="44" max="48" width="12.6328125" bestFit="1" customWidth="1"/>
    <col min="49" max="49" width="12.54296875" bestFit="1" customWidth="1"/>
    <col min="50" max="51" width="12.6328125" bestFit="1" customWidth="1"/>
    <col min="52" max="52" width="12.36328125" bestFit="1" customWidth="1"/>
    <col min="53" max="53" width="12.08984375" bestFit="1" customWidth="1"/>
    <col min="54" max="54" width="12.36328125" bestFit="1" customWidth="1"/>
    <col min="55" max="55" width="12.26953125" bestFit="1" customWidth="1"/>
    <col min="56" max="60" width="12.54296875" bestFit="1" customWidth="1"/>
    <col min="61" max="61" width="12.36328125" bestFit="1" customWidth="1"/>
    <col min="62" max="63" width="12.54296875" bestFit="1" customWidth="1"/>
    <col min="64" max="64" width="12.26953125" bestFit="1" customWidth="1"/>
    <col min="65" max="65" width="12" bestFit="1" customWidth="1"/>
    <col min="66" max="66" width="12.26953125" bestFit="1" customWidth="1"/>
    <col min="67" max="67" width="12.36328125" bestFit="1" customWidth="1"/>
    <col min="68" max="72" width="12.6328125" bestFit="1" customWidth="1"/>
    <col min="73" max="73" width="12.54296875" bestFit="1" customWidth="1"/>
    <col min="74" max="75" width="12.6328125" bestFit="1" customWidth="1"/>
    <col min="76" max="76" width="12.36328125" bestFit="1" customWidth="1"/>
    <col min="77" max="77" width="12.08984375" bestFit="1" customWidth="1"/>
    <col min="78" max="78" width="12.36328125" bestFit="1" customWidth="1"/>
  </cols>
  <sheetData>
    <row r="1" spans="1:78" ht="15" thickBot="1"/>
    <row r="2" spans="1:78" ht="15" thickBot="1">
      <c r="B2" s="80" t="s">
        <v>7466</v>
      </c>
      <c r="C2" s="72"/>
      <c r="P2" s="1">
        <v>45200</v>
      </c>
      <c r="Q2" s="1">
        <v>45231</v>
      </c>
      <c r="R2" s="1">
        <v>45261</v>
      </c>
      <c r="S2" s="1">
        <v>45292</v>
      </c>
      <c r="T2" s="1">
        <v>45323</v>
      </c>
      <c r="U2" s="1">
        <v>45352</v>
      </c>
      <c r="V2" s="1">
        <v>45383</v>
      </c>
      <c r="W2" s="1">
        <v>45413</v>
      </c>
      <c r="X2" s="1">
        <v>45444</v>
      </c>
      <c r="Y2" s="1">
        <v>45474</v>
      </c>
      <c r="Z2" s="1">
        <v>45505</v>
      </c>
      <c r="AA2" s="1">
        <v>45536</v>
      </c>
      <c r="AB2" s="1">
        <v>45566</v>
      </c>
      <c r="AC2" s="1">
        <v>45597</v>
      </c>
      <c r="AD2" s="1">
        <v>45627</v>
      </c>
      <c r="AE2" s="1">
        <v>45658</v>
      </c>
      <c r="AF2" s="1">
        <v>45689</v>
      </c>
      <c r="AG2" s="1">
        <v>45717</v>
      </c>
      <c r="AH2" s="1">
        <v>45748</v>
      </c>
      <c r="AI2" s="1">
        <v>45778</v>
      </c>
      <c r="AJ2" s="1">
        <v>45809</v>
      </c>
      <c r="AK2" s="1">
        <v>45839</v>
      </c>
      <c r="AL2" s="1">
        <v>45870</v>
      </c>
      <c r="AM2" s="1">
        <v>45901</v>
      </c>
      <c r="AN2" s="1">
        <v>45931</v>
      </c>
      <c r="AO2" s="1">
        <v>45962</v>
      </c>
      <c r="AP2" s="1">
        <v>45992</v>
      </c>
      <c r="AQ2" s="1">
        <v>46023</v>
      </c>
      <c r="AR2" s="1">
        <v>46054</v>
      </c>
      <c r="AS2" s="1">
        <v>46082</v>
      </c>
      <c r="AT2" s="1">
        <v>46113</v>
      </c>
      <c r="AU2" s="1">
        <v>46143</v>
      </c>
      <c r="AV2" s="1">
        <v>46174</v>
      </c>
      <c r="AW2" s="1">
        <v>46204</v>
      </c>
      <c r="AX2" s="1">
        <v>46235</v>
      </c>
      <c r="AY2" s="1">
        <v>46266</v>
      </c>
      <c r="AZ2" s="1">
        <v>46296</v>
      </c>
      <c r="BA2" s="1">
        <v>46327</v>
      </c>
      <c r="BB2" s="1">
        <v>46357</v>
      </c>
      <c r="BC2" s="1">
        <v>46388</v>
      </c>
      <c r="BD2" s="1">
        <v>46419</v>
      </c>
      <c r="BE2" s="1">
        <v>46447</v>
      </c>
      <c r="BF2" s="1">
        <v>46478</v>
      </c>
      <c r="BG2" s="1">
        <v>46508</v>
      </c>
      <c r="BH2" s="1">
        <v>46539</v>
      </c>
      <c r="BI2" s="1">
        <v>46569</v>
      </c>
      <c r="BJ2" s="1">
        <v>46600</v>
      </c>
      <c r="BK2" s="1">
        <v>46631</v>
      </c>
      <c r="BL2" s="1">
        <v>46661</v>
      </c>
      <c r="BM2" s="1">
        <v>46692</v>
      </c>
      <c r="BN2" s="1">
        <v>46722</v>
      </c>
      <c r="BO2" s="1">
        <v>46753</v>
      </c>
      <c r="BP2" s="1">
        <v>46784</v>
      </c>
      <c r="BQ2" s="1">
        <v>46813</v>
      </c>
      <c r="BR2" s="1">
        <v>46844</v>
      </c>
      <c r="BS2" s="1">
        <v>46874</v>
      </c>
      <c r="BT2" s="1">
        <v>46905</v>
      </c>
      <c r="BU2" s="1">
        <v>46935</v>
      </c>
      <c r="BV2" s="1">
        <v>46966</v>
      </c>
      <c r="BW2" s="1">
        <v>46997</v>
      </c>
      <c r="BX2" s="1">
        <v>47027</v>
      </c>
      <c r="BY2" s="1">
        <v>47058</v>
      </c>
      <c r="BZ2" s="1">
        <v>47088</v>
      </c>
    </row>
    <row r="3" spans="1:78" ht="29.5" thickBot="1">
      <c r="B3" s="5" t="s">
        <v>56</v>
      </c>
      <c r="C3" s="6" t="s">
        <v>42</v>
      </c>
      <c r="D3" s="6" t="s">
        <v>39</v>
      </c>
      <c r="E3" s="6" t="s">
        <v>2589</v>
      </c>
      <c r="F3" s="6" t="s">
        <v>2609</v>
      </c>
      <c r="G3" s="6" t="s">
        <v>2610</v>
      </c>
      <c r="H3" s="5" t="s">
        <v>57</v>
      </c>
      <c r="I3" s="4" t="s">
        <v>55</v>
      </c>
      <c r="J3" s="5" t="s">
        <v>58</v>
      </c>
      <c r="K3" s="3" t="s">
        <v>16</v>
      </c>
      <c r="L3" s="3" t="s">
        <v>1</v>
      </c>
      <c r="M3" s="3" t="s">
        <v>26</v>
      </c>
      <c r="N3" s="3" t="s">
        <v>36</v>
      </c>
      <c r="O3" s="3" t="s">
        <v>2607</v>
      </c>
    </row>
    <row r="4" spans="1:78">
      <c r="A4" s="58"/>
      <c r="B4" s="7" t="e">
        <f>+_xlfn.XLOOKUP(I4,#REF!,#REF!)</f>
        <v>#REF!</v>
      </c>
      <c r="C4" s="8">
        <v>1</v>
      </c>
      <c r="D4" s="8" t="str">
        <f>+LEFT(I4,11)</f>
        <v>01-MK-24-10</v>
      </c>
      <c r="E4" s="57">
        <v>45474</v>
      </c>
      <c r="F4" s="59"/>
      <c r="G4" s="59"/>
      <c r="H4" s="9" t="s">
        <v>37</v>
      </c>
      <c r="I4" s="7" t="s">
        <v>492</v>
      </c>
      <c r="J4" s="7" t="str">
        <f>+_xlfn.XLOOKUP(I4,'R4'!B:B,'R4'!C:C)</f>
        <v>AMR - LASTİKLİ LODER - LİEBHERR L550 XP</v>
      </c>
      <c r="P4">
        <f>+IF(P$2&gt;=$E4,1,0)</f>
        <v>0</v>
      </c>
      <c r="Q4">
        <f t="shared" ref="Q4:BZ4" si="0">+IF(Q$2&gt;=$E4,1,0)</f>
        <v>0</v>
      </c>
      <c r="R4">
        <f t="shared" si="0"/>
        <v>0</v>
      </c>
      <c r="S4">
        <f t="shared" si="0"/>
        <v>0</v>
      </c>
      <c r="T4">
        <f t="shared" si="0"/>
        <v>0</v>
      </c>
      <c r="U4">
        <f t="shared" si="0"/>
        <v>0</v>
      </c>
      <c r="V4">
        <f t="shared" si="0"/>
        <v>0</v>
      </c>
      <c r="W4">
        <f t="shared" si="0"/>
        <v>0</v>
      </c>
      <c r="X4">
        <f t="shared" si="0"/>
        <v>0</v>
      </c>
      <c r="Y4">
        <f t="shared" si="0"/>
        <v>1</v>
      </c>
      <c r="Z4">
        <f t="shared" si="0"/>
        <v>1</v>
      </c>
      <c r="AA4">
        <f t="shared" si="0"/>
        <v>1</v>
      </c>
      <c r="AB4">
        <f t="shared" si="0"/>
        <v>1</v>
      </c>
      <c r="AC4">
        <f t="shared" si="0"/>
        <v>1</v>
      </c>
      <c r="AD4">
        <f t="shared" si="0"/>
        <v>1</v>
      </c>
      <c r="AE4">
        <f t="shared" si="0"/>
        <v>1</v>
      </c>
      <c r="AF4">
        <f t="shared" si="0"/>
        <v>1</v>
      </c>
      <c r="AG4">
        <f t="shared" si="0"/>
        <v>1</v>
      </c>
      <c r="AH4">
        <f t="shared" si="0"/>
        <v>1</v>
      </c>
      <c r="AI4">
        <f t="shared" si="0"/>
        <v>1</v>
      </c>
      <c r="AJ4">
        <f t="shared" si="0"/>
        <v>1</v>
      </c>
      <c r="AK4">
        <f t="shared" si="0"/>
        <v>1</v>
      </c>
      <c r="AL4">
        <f t="shared" si="0"/>
        <v>1</v>
      </c>
      <c r="AM4">
        <f t="shared" si="0"/>
        <v>1</v>
      </c>
      <c r="AN4">
        <f t="shared" si="0"/>
        <v>1</v>
      </c>
      <c r="AO4">
        <f t="shared" si="0"/>
        <v>1</v>
      </c>
      <c r="AP4">
        <f t="shared" si="0"/>
        <v>1</v>
      </c>
      <c r="AQ4">
        <f t="shared" si="0"/>
        <v>1</v>
      </c>
      <c r="AR4">
        <f t="shared" si="0"/>
        <v>1</v>
      </c>
      <c r="AS4">
        <f t="shared" si="0"/>
        <v>1</v>
      </c>
      <c r="AT4">
        <f t="shared" si="0"/>
        <v>1</v>
      </c>
      <c r="AU4">
        <f t="shared" si="0"/>
        <v>1</v>
      </c>
      <c r="AV4">
        <f t="shared" si="0"/>
        <v>1</v>
      </c>
      <c r="AW4">
        <f t="shared" si="0"/>
        <v>1</v>
      </c>
      <c r="AX4">
        <f t="shared" si="0"/>
        <v>1</v>
      </c>
      <c r="AY4">
        <f t="shared" si="0"/>
        <v>1</v>
      </c>
      <c r="AZ4">
        <f t="shared" si="0"/>
        <v>1</v>
      </c>
      <c r="BA4">
        <f t="shared" si="0"/>
        <v>1</v>
      </c>
      <c r="BB4">
        <f t="shared" si="0"/>
        <v>1</v>
      </c>
      <c r="BC4">
        <f t="shared" si="0"/>
        <v>1</v>
      </c>
      <c r="BD4">
        <f t="shared" si="0"/>
        <v>1</v>
      </c>
      <c r="BE4">
        <f t="shared" si="0"/>
        <v>1</v>
      </c>
      <c r="BF4">
        <f t="shared" si="0"/>
        <v>1</v>
      </c>
      <c r="BG4">
        <f t="shared" si="0"/>
        <v>1</v>
      </c>
      <c r="BH4">
        <f t="shared" si="0"/>
        <v>1</v>
      </c>
      <c r="BI4">
        <f t="shared" si="0"/>
        <v>1</v>
      </c>
      <c r="BJ4">
        <f t="shared" si="0"/>
        <v>1</v>
      </c>
      <c r="BK4">
        <f t="shared" si="0"/>
        <v>1</v>
      </c>
      <c r="BL4">
        <f t="shared" si="0"/>
        <v>1</v>
      </c>
      <c r="BM4">
        <f t="shared" si="0"/>
        <v>1</v>
      </c>
      <c r="BN4">
        <f t="shared" si="0"/>
        <v>1</v>
      </c>
      <c r="BO4">
        <f t="shared" si="0"/>
        <v>1</v>
      </c>
      <c r="BP4">
        <f t="shared" si="0"/>
        <v>1</v>
      </c>
      <c r="BQ4">
        <f t="shared" si="0"/>
        <v>1</v>
      </c>
      <c r="BR4">
        <f t="shared" si="0"/>
        <v>1</v>
      </c>
      <c r="BS4">
        <f t="shared" si="0"/>
        <v>1</v>
      </c>
      <c r="BT4">
        <f t="shared" si="0"/>
        <v>1</v>
      </c>
      <c r="BU4">
        <f t="shared" si="0"/>
        <v>1</v>
      </c>
      <c r="BV4">
        <f t="shared" si="0"/>
        <v>1</v>
      </c>
      <c r="BW4">
        <f t="shared" si="0"/>
        <v>1</v>
      </c>
      <c r="BX4">
        <f t="shared" si="0"/>
        <v>1</v>
      </c>
      <c r="BY4">
        <f t="shared" si="0"/>
        <v>1</v>
      </c>
      <c r="BZ4">
        <f t="shared" si="0"/>
        <v>1</v>
      </c>
    </row>
    <row r="5" spans="1:78">
      <c r="A5" s="58"/>
      <c r="B5" s="7" t="e">
        <f>+_xlfn.XLOOKUP(I5,#REF!,#REF!)</f>
        <v>#REF!</v>
      </c>
      <c r="C5" s="8">
        <v>1</v>
      </c>
      <c r="D5" s="8" t="str">
        <f t="shared" ref="D5:D39" si="1">+LEFT(I5,11)</f>
        <v>01-MK-24-10</v>
      </c>
      <c r="E5" s="57">
        <v>45505</v>
      </c>
      <c r="F5" s="59"/>
      <c r="G5" s="59"/>
      <c r="H5" s="9" t="s">
        <v>37</v>
      </c>
      <c r="I5" s="7" t="s">
        <v>493</v>
      </c>
      <c r="J5" s="7" t="str">
        <f>+_xlfn.XLOOKUP(I5,'R4'!B:B,'R4'!C:C)</f>
        <v>AMR - LASTİKLİ LODER - LİEBHERR L550 XP</v>
      </c>
      <c r="P5">
        <f t="shared" ref="P5:AE20" si="2">+IF(P$2&gt;=$E5,1,0)</f>
        <v>0</v>
      </c>
      <c r="Q5">
        <f t="shared" si="2"/>
        <v>0</v>
      </c>
      <c r="R5">
        <f t="shared" si="2"/>
        <v>0</v>
      </c>
      <c r="S5">
        <f t="shared" si="2"/>
        <v>0</v>
      </c>
      <c r="T5">
        <f t="shared" si="2"/>
        <v>0</v>
      </c>
      <c r="U5">
        <f t="shared" si="2"/>
        <v>0</v>
      </c>
      <c r="V5">
        <f t="shared" si="2"/>
        <v>0</v>
      </c>
      <c r="W5">
        <f t="shared" si="2"/>
        <v>0</v>
      </c>
      <c r="X5">
        <f t="shared" si="2"/>
        <v>0</v>
      </c>
      <c r="Y5">
        <f t="shared" si="2"/>
        <v>0</v>
      </c>
      <c r="Z5">
        <f t="shared" si="2"/>
        <v>1</v>
      </c>
      <c r="AA5">
        <f t="shared" si="2"/>
        <v>1</v>
      </c>
      <c r="AB5">
        <f t="shared" si="2"/>
        <v>1</v>
      </c>
      <c r="AC5">
        <f t="shared" si="2"/>
        <v>1</v>
      </c>
      <c r="AD5">
        <f t="shared" si="2"/>
        <v>1</v>
      </c>
      <c r="AE5">
        <f t="shared" si="2"/>
        <v>1</v>
      </c>
      <c r="AF5">
        <f t="shared" ref="AF5:AU34" si="3">+IF(AF$2&gt;=$E5,1,0)</f>
        <v>1</v>
      </c>
      <c r="AG5">
        <f t="shared" si="3"/>
        <v>1</v>
      </c>
      <c r="AH5">
        <f t="shared" si="3"/>
        <v>1</v>
      </c>
      <c r="AI5">
        <f t="shared" si="3"/>
        <v>1</v>
      </c>
      <c r="AJ5">
        <f t="shared" si="3"/>
        <v>1</v>
      </c>
      <c r="AK5">
        <f t="shared" si="3"/>
        <v>1</v>
      </c>
      <c r="AL5">
        <f t="shared" si="3"/>
        <v>1</v>
      </c>
      <c r="AM5">
        <f t="shared" si="3"/>
        <v>1</v>
      </c>
      <c r="AN5">
        <f t="shared" si="3"/>
        <v>1</v>
      </c>
      <c r="AO5">
        <f t="shared" si="3"/>
        <v>1</v>
      </c>
      <c r="AP5">
        <f t="shared" si="3"/>
        <v>1</v>
      </c>
      <c r="AQ5">
        <f t="shared" si="3"/>
        <v>1</v>
      </c>
      <c r="AR5">
        <f t="shared" si="3"/>
        <v>1</v>
      </c>
      <c r="AS5">
        <f t="shared" si="3"/>
        <v>1</v>
      </c>
      <c r="AT5">
        <f t="shared" si="3"/>
        <v>1</v>
      </c>
      <c r="AU5">
        <f t="shared" si="3"/>
        <v>1</v>
      </c>
      <c r="AV5">
        <f t="shared" ref="AV5:BK20" si="4">+IF(AV$2&gt;=$E5,1,0)</f>
        <v>1</v>
      </c>
      <c r="AW5">
        <f t="shared" si="4"/>
        <v>1</v>
      </c>
      <c r="AX5">
        <f t="shared" si="4"/>
        <v>1</v>
      </c>
      <c r="AY5">
        <f t="shared" si="4"/>
        <v>1</v>
      </c>
      <c r="AZ5">
        <f t="shared" si="4"/>
        <v>1</v>
      </c>
      <c r="BA5">
        <f t="shared" si="4"/>
        <v>1</v>
      </c>
      <c r="BB5">
        <f t="shared" si="4"/>
        <v>1</v>
      </c>
      <c r="BC5">
        <f t="shared" si="4"/>
        <v>1</v>
      </c>
      <c r="BD5">
        <f t="shared" si="4"/>
        <v>1</v>
      </c>
      <c r="BE5">
        <f t="shared" si="4"/>
        <v>1</v>
      </c>
      <c r="BF5">
        <f t="shared" si="4"/>
        <v>1</v>
      </c>
      <c r="BG5">
        <f t="shared" si="4"/>
        <v>1</v>
      </c>
      <c r="BH5">
        <f t="shared" si="4"/>
        <v>1</v>
      </c>
      <c r="BI5">
        <f t="shared" si="4"/>
        <v>1</v>
      </c>
      <c r="BJ5">
        <f t="shared" si="4"/>
        <v>1</v>
      </c>
      <c r="BK5">
        <f t="shared" si="4"/>
        <v>1</v>
      </c>
      <c r="BL5">
        <f t="shared" ref="BL5:BZ19" si="5">+IF(BL$2&gt;=$E5,1,0)</f>
        <v>1</v>
      </c>
      <c r="BM5">
        <f t="shared" si="5"/>
        <v>1</v>
      </c>
      <c r="BN5">
        <f t="shared" si="5"/>
        <v>1</v>
      </c>
      <c r="BO5">
        <f t="shared" si="5"/>
        <v>1</v>
      </c>
      <c r="BP5">
        <f t="shared" si="5"/>
        <v>1</v>
      </c>
      <c r="BQ5">
        <f t="shared" si="5"/>
        <v>1</v>
      </c>
      <c r="BR5">
        <f t="shared" si="5"/>
        <v>1</v>
      </c>
      <c r="BS5">
        <f t="shared" si="5"/>
        <v>1</v>
      </c>
      <c r="BT5">
        <f t="shared" si="5"/>
        <v>1</v>
      </c>
      <c r="BU5">
        <f t="shared" si="5"/>
        <v>1</v>
      </c>
      <c r="BV5">
        <f t="shared" si="5"/>
        <v>1</v>
      </c>
      <c r="BW5">
        <f t="shared" si="5"/>
        <v>1</v>
      </c>
      <c r="BX5">
        <f t="shared" si="5"/>
        <v>1</v>
      </c>
      <c r="BY5">
        <f t="shared" si="5"/>
        <v>1</v>
      </c>
      <c r="BZ5">
        <f t="shared" si="5"/>
        <v>1</v>
      </c>
    </row>
    <row r="6" spans="1:78">
      <c r="A6" s="58"/>
      <c r="B6" s="7" t="e">
        <f>+_xlfn.XLOOKUP(I6,#REF!,#REF!)</f>
        <v>#REF!</v>
      </c>
      <c r="C6" s="8">
        <v>1</v>
      </c>
      <c r="D6" s="8" t="str">
        <f t="shared" si="1"/>
        <v>01-MK-24-10</v>
      </c>
      <c r="E6" s="57">
        <v>45627</v>
      </c>
      <c r="F6" s="59"/>
      <c r="G6" s="59"/>
      <c r="H6" s="9" t="s">
        <v>37</v>
      </c>
      <c r="I6" s="66" t="s">
        <v>494</v>
      </c>
      <c r="J6" s="7" t="str">
        <f>+_xlfn.XLOOKUP(I6,'R4'!B:B,'R4'!C:C)</f>
        <v>AMR - LASTİKLİ LODER - LİEBHERR L550 XP</v>
      </c>
      <c r="P6">
        <f t="shared" si="2"/>
        <v>0</v>
      </c>
      <c r="Q6">
        <f t="shared" si="2"/>
        <v>0</v>
      </c>
      <c r="R6">
        <f t="shared" si="2"/>
        <v>0</v>
      </c>
      <c r="S6">
        <f t="shared" si="2"/>
        <v>0</v>
      </c>
      <c r="T6">
        <f t="shared" si="2"/>
        <v>0</v>
      </c>
      <c r="U6">
        <f t="shared" si="2"/>
        <v>0</v>
      </c>
      <c r="V6">
        <f t="shared" si="2"/>
        <v>0</v>
      </c>
      <c r="W6">
        <f t="shared" si="2"/>
        <v>0</v>
      </c>
      <c r="X6">
        <f t="shared" si="2"/>
        <v>0</v>
      </c>
      <c r="Y6">
        <f t="shared" si="2"/>
        <v>0</v>
      </c>
      <c r="Z6">
        <f t="shared" si="2"/>
        <v>0</v>
      </c>
      <c r="AA6">
        <f t="shared" si="2"/>
        <v>0</v>
      </c>
      <c r="AB6">
        <f t="shared" si="2"/>
        <v>0</v>
      </c>
      <c r="AC6">
        <f t="shared" si="2"/>
        <v>0</v>
      </c>
      <c r="AD6">
        <f t="shared" si="2"/>
        <v>1</v>
      </c>
      <c r="AE6">
        <f t="shared" si="2"/>
        <v>1</v>
      </c>
      <c r="AF6">
        <f t="shared" si="3"/>
        <v>1</v>
      </c>
      <c r="AG6">
        <f t="shared" si="3"/>
        <v>1</v>
      </c>
      <c r="AH6">
        <f t="shared" si="3"/>
        <v>1</v>
      </c>
      <c r="AI6">
        <f t="shared" si="3"/>
        <v>1</v>
      </c>
      <c r="AJ6">
        <f t="shared" si="3"/>
        <v>1</v>
      </c>
      <c r="AK6">
        <f t="shared" si="3"/>
        <v>1</v>
      </c>
      <c r="AL6">
        <f t="shared" si="3"/>
        <v>1</v>
      </c>
      <c r="AM6">
        <f t="shared" si="3"/>
        <v>1</v>
      </c>
      <c r="AN6">
        <f t="shared" si="3"/>
        <v>1</v>
      </c>
      <c r="AO6">
        <f t="shared" si="3"/>
        <v>1</v>
      </c>
      <c r="AP6">
        <f t="shared" si="3"/>
        <v>1</v>
      </c>
      <c r="AQ6">
        <f t="shared" si="3"/>
        <v>1</v>
      </c>
      <c r="AR6">
        <f t="shared" si="3"/>
        <v>1</v>
      </c>
      <c r="AS6">
        <f t="shared" si="3"/>
        <v>1</v>
      </c>
      <c r="AT6">
        <f t="shared" si="3"/>
        <v>1</v>
      </c>
      <c r="AU6">
        <f t="shared" si="3"/>
        <v>1</v>
      </c>
      <c r="AV6">
        <f t="shared" si="4"/>
        <v>1</v>
      </c>
      <c r="AW6">
        <f t="shared" si="4"/>
        <v>1</v>
      </c>
      <c r="AX6">
        <f t="shared" si="4"/>
        <v>1</v>
      </c>
      <c r="AY6">
        <f t="shared" si="4"/>
        <v>1</v>
      </c>
      <c r="AZ6">
        <f t="shared" si="4"/>
        <v>1</v>
      </c>
      <c r="BA6">
        <f t="shared" si="4"/>
        <v>1</v>
      </c>
      <c r="BB6">
        <f t="shared" si="4"/>
        <v>1</v>
      </c>
      <c r="BC6">
        <f t="shared" si="4"/>
        <v>1</v>
      </c>
      <c r="BD6">
        <f t="shared" si="4"/>
        <v>1</v>
      </c>
      <c r="BE6">
        <f t="shared" si="4"/>
        <v>1</v>
      </c>
      <c r="BF6">
        <f t="shared" si="4"/>
        <v>1</v>
      </c>
      <c r="BG6">
        <f t="shared" si="4"/>
        <v>1</v>
      </c>
      <c r="BH6">
        <f t="shared" si="4"/>
        <v>1</v>
      </c>
      <c r="BI6">
        <f t="shared" si="4"/>
        <v>1</v>
      </c>
      <c r="BJ6">
        <f t="shared" si="4"/>
        <v>1</v>
      </c>
      <c r="BK6">
        <f t="shared" si="4"/>
        <v>1</v>
      </c>
      <c r="BL6">
        <f t="shared" si="5"/>
        <v>1</v>
      </c>
      <c r="BM6">
        <f t="shared" si="5"/>
        <v>1</v>
      </c>
      <c r="BN6">
        <f t="shared" si="5"/>
        <v>1</v>
      </c>
      <c r="BO6">
        <f t="shared" si="5"/>
        <v>1</v>
      </c>
      <c r="BP6">
        <f t="shared" si="5"/>
        <v>1</v>
      </c>
      <c r="BQ6">
        <f t="shared" si="5"/>
        <v>1</v>
      </c>
      <c r="BR6">
        <f t="shared" si="5"/>
        <v>1</v>
      </c>
      <c r="BS6">
        <f t="shared" si="5"/>
        <v>1</v>
      </c>
      <c r="BT6">
        <f t="shared" si="5"/>
        <v>1</v>
      </c>
      <c r="BU6">
        <f t="shared" si="5"/>
        <v>1</v>
      </c>
      <c r="BV6">
        <f t="shared" si="5"/>
        <v>1</v>
      </c>
      <c r="BW6">
        <f t="shared" si="5"/>
        <v>1</v>
      </c>
      <c r="BX6">
        <f t="shared" si="5"/>
        <v>1</v>
      </c>
      <c r="BY6">
        <f t="shared" si="5"/>
        <v>1</v>
      </c>
      <c r="BZ6">
        <f t="shared" si="5"/>
        <v>1</v>
      </c>
    </row>
    <row r="7" spans="1:78">
      <c r="A7" s="58"/>
      <c r="B7" s="7" t="e">
        <f>+_xlfn.XLOOKUP(I7,#REF!,#REF!)</f>
        <v>#REF!</v>
      </c>
      <c r="C7" s="8">
        <v>1</v>
      </c>
      <c r="D7" s="8" t="str">
        <f t="shared" si="1"/>
        <v>01-MK-24-10</v>
      </c>
      <c r="E7" s="57">
        <v>45474</v>
      </c>
      <c r="F7" s="59"/>
      <c r="G7" s="59"/>
      <c r="H7" s="9" t="s">
        <v>37</v>
      </c>
      <c r="I7" s="66" t="s">
        <v>495</v>
      </c>
      <c r="J7" s="7" t="str">
        <f>+_xlfn.XLOOKUP(I7,'R4'!B:B,'R4'!C:C)</f>
        <v>AMR - LASTİKLİ LODER - LİEBHERR L566 XP</v>
      </c>
      <c r="P7">
        <f t="shared" si="2"/>
        <v>0</v>
      </c>
      <c r="Q7">
        <f t="shared" si="2"/>
        <v>0</v>
      </c>
      <c r="R7">
        <f t="shared" si="2"/>
        <v>0</v>
      </c>
      <c r="S7">
        <f t="shared" si="2"/>
        <v>0</v>
      </c>
      <c r="T7">
        <f t="shared" si="2"/>
        <v>0</v>
      </c>
      <c r="U7">
        <f t="shared" si="2"/>
        <v>0</v>
      </c>
      <c r="V7">
        <f t="shared" si="2"/>
        <v>0</v>
      </c>
      <c r="W7">
        <f t="shared" si="2"/>
        <v>0</v>
      </c>
      <c r="X7">
        <f t="shared" si="2"/>
        <v>0</v>
      </c>
      <c r="Y7">
        <f t="shared" si="2"/>
        <v>1</v>
      </c>
      <c r="Z7">
        <f t="shared" si="2"/>
        <v>1</v>
      </c>
      <c r="AA7">
        <f t="shared" si="2"/>
        <v>1</v>
      </c>
      <c r="AB7">
        <f t="shared" si="2"/>
        <v>1</v>
      </c>
      <c r="AC7">
        <f t="shared" si="2"/>
        <v>1</v>
      </c>
      <c r="AD7">
        <f t="shared" si="2"/>
        <v>1</v>
      </c>
      <c r="AE7">
        <f t="shared" si="2"/>
        <v>1</v>
      </c>
      <c r="AF7">
        <f t="shared" si="3"/>
        <v>1</v>
      </c>
      <c r="AG7">
        <f t="shared" si="3"/>
        <v>1</v>
      </c>
      <c r="AH7">
        <f t="shared" si="3"/>
        <v>1</v>
      </c>
      <c r="AI7">
        <f t="shared" si="3"/>
        <v>1</v>
      </c>
      <c r="AJ7">
        <f t="shared" si="3"/>
        <v>1</v>
      </c>
      <c r="AK7">
        <f t="shared" si="3"/>
        <v>1</v>
      </c>
      <c r="AL7">
        <f t="shared" si="3"/>
        <v>1</v>
      </c>
      <c r="AM7">
        <f t="shared" si="3"/>
        <v>1</v>
      </c>
      <c r="AN7">
        <f t="shared" si="3"/>
        <v>1</v>
      </c>
      <c r="AO7">
        <f t="shared" si="3"/>
        <v>1</v>
      </c>
      <c r="AP7">
        <f t="shared" si="3"/>
        <v>1</v>
      </c>
      <c r="AQ7">
        <f t="shared" si="3"/>
        <v>1</v>
      </c>
      <c r="AR7">
        <f t="shared" si="3"/>
        <v>1</v>
      </c>
      <c r="AS7">
        <f t="shared" si="3"/>
        <v>1</v>
      </c>
      <c r="AT7">
        <f t="shared" si="3"/>
        <v>1</v>
      </c>
      <c r="AU7">
        <f t="shared" si="3"/>
        <v>1</v>
      </c>
      <c r="AV7">
        <f t="shared" si="4"/>
        <v>1</v>
      </c>
      <c r="AW7">
        <f t="shared" si="4"/>
        <v>1</v>
      </c>
      <c r="AX7">
        <f t="shared" si="4"/>
        <v>1</v>
      </c>
      <c r="AY7">
        <f t="shared" si="4"/>
        <v>1</v>
      </c>
      <c r="AZ7">
        <f t="shared" si="4"/>
        <v>1</v>
      </c>
      <c r="BA7">
        <f t="shared" si="4"/>
        <v>1</v>
      </c>
      <c r="BB7">
        <f t="shared" si="4"/>
        <v>1</v>
      </c>
      <c r="BC7">
        <f t="shared" si="4"/>
        <v>1</v>
      </c>
      <c r="BD7">
        <f t="shared" si="4"/>
        <v>1</v>
      </c>
      <c r="BE7">
        <f t="shared" si="4"/>
        <v>1</v>
      </c>
      <c r="BF7">
        <f t="shared" si="4"/>
        <v>1</v>
      </c>
      <c r="BG7">
        <f t="shared" si="4"/>
        <v>1</v>
      </c>
      <c r="BH7">
        <f t="shared" si="4"/>
        <v>1</v>
      </c>
      <c r="BI7">
        <f t="shared" si="4"/>
        <v>1</v>
      </c>
      <c r="BJ7">
        <f t="shared" si="4"/>
        <v>1</v>
      </c>
      <c r="BK7">
        <f t="shared" si="4"/>
        <v>1</v>
      </c>
      <c r="BL7">
        <f t="shared" si="5"/>
        <v>1</v>
      </c>
      <c r="BM7">
        <f t="shared" si="5"/>
        <v>1</v>
      </c>
      <c r="BN7">
        <f t="shared" si="5"/>
        <v>1</v>
      </c>
      <c r="BO7">
        <f t="shared" si="5"/>
        <v>1</v>
      </c>
      <c r="BP7">
        <f t="shared" si="5"/>
        <v>1</v>
      </c>
      <c r="BQ7">
        <f t="shared" si="5"/>
        <v>1</v>
      </c>
      <c r="BR7">
        <f t="shared" si="5"/>
        <v>1</v>
      </c>
      <c r="BS7">
        <f t="shared" si="5"/>
        <v>1</v>
      </c>
      <c r="BT7">
        <f t="shared" si="5"/>
        <v>1</v>
      </c>
      <c r="BU7">
        <f t="shared" si="5"/>
        <v>1</v>
      </c>
      <c r="BV7">
        <f t="shared" si="5"/>
        <v>1</v>
      </c>
      <c r="BW7">
        <f t="shared" si="5"/>
        <v>1</v>
      </c>
      <c r="BX7">
        <f t="shared" si="5"/>
        <v>1</v>
      </c>
      <c r="BY7">
        <f t="shared" si="5"/>
        <v>1</v>
      </c>
      <c r="BZ7">
        <f t="shared" si="5"/>
        <v>1</v>
      </c>
    </row>
    <row r="8" spans="1:78">
      <c r="A8" s="58"/>
      <c r="B8" s="7" t="e">
        <f>+_xlfn.XLOOKUP(I8,#REF!,#REF!)</f>
        <v>#REF!</v>
      </c>
      <c r="C8" s="8">
        <v>1</v>
      </c>
      <c r="D8" s="8" t="str">
        <f t="shared" si="1"/>
        <v>01-MK-24-10</v>
      </c>
      <c r="E8" s="57">
        <v>45505</v>
      </c>
      <c r="F8" s="59"/>
      <c r="G8" s="59"/>
      <c r="H8" s="9" t="s">
        <v>37</v>
      </c>
      <c r="I8" s="66" t="s">
        <v>496</v>
      </c>
      <c r="J8" s="7" t="str">
        <f>+_xlfn.XLOOKUP(I8,'R4'!B:B,'R4'!C:C)</f>
        <v>AMR - LASTİKLİ LODER - LİEBHERR L566 XP</v>
      </c>
      <c r="P8">
        <f t="shared" si="2"/>
        <v>0</v>
      </c>
      <c r="Q8">
        <f t="shared" si="2"/>
        <v>0</v>
      </c>
      <c r="R8">
        <f t="shared" si="2"/>
        <v>0</v>
      </c>
      <c r="S8">
        <f t="shared" si="2"/>
        <v>0</v>
      </c>
      <c r="T8">
        <f t="shared" si="2"/>
        <v>0</v>
      </c>
      <c r="U8">
        <f t="shared" si="2"/>
        <v>0</v>
      </c>
      <c r="V8">
        <f t="shared" si="2"/>
        <v>0</v>
      </c>
      <c r="W8">
        <f t="shared" si="2"/>
        <v>0</v>
      </c>
      <c r="X8">
        <f t="shared" si="2"/>
        <v>0</v>
      </c>
      <c r="Y8">
        <f t="shared" si="2"/>
        <v>0</v>
      </c>
      <c r="Z8">
        <f t="shared" si="2"/>
        <v>1</v>
      </c>
      <c r="AA8">
        <f t="shared" si="2"/>
        <v>1</v>
      </c>
      <c r="AB8">
        <f t="shared" si="2"/>
        <v>1</v>
      </c>
      <c r="AC8">
        <f t="shared" si="2"/>
        <v>1</v>
      </c>
      <c r="AD8">
        <f t="shared" si="2"/>
        <v>1</v>
      </c>
      <c r="AE8">
        <f t="shared" si="2"/>
        <v>1</v>
      </c>
      <c r="AF8">
        <f t="shared" si="3"/>
        <v>1</v>
      </c>
      <c r="AG8">
        <f t="shared" si="3"/>
        <v>1</v>
      </c>
      <c r="AH8">
        <f t="shared" si="3"/>
        <v>1</v>
      </c>
      <c r="AI8">
        <f t="shared" si="3"/>
        <v>1</v>
      </c>
      <c r="AJ8">
        <f t="shared" si="3"/>
        <v>1</v>
      </c>
      <c r="AK8">
        <f t="shared" si="3"/>
        <v>1</v>
      </c>
      <c r="AL8">
        <f t="shared" si="3"/>
        <v>1</v>
      </c>
      <c r="AM8">
        <f t="shared" si="3"/>
        <v>1</v>
      </c>
      <c r="AN8">
        <f t="shared" si="3"/>
        <v>1</v>
      </c>
      <c r="AO8">
        <f t="shared" si="3"/>
        <v>1</v>
      </c>
      <c r="AP8">
        <f t="shared" si="3"/>
        <v>1</v>
      </c>
      <c r="AQ8">
        <f t="shared" si="3"/>
        <v>1</v>
      </c>
      <c r="AR8">
        <f t="shared" si="3"/>
        <v>1</v>
      </c>
      <c r="AS8">
        <f t="shared" si="3"/>
        <v>1</v>
      </c>
      <c r="AT8">
        <f t="shared" si="3"/>
        <v>1</v>
      </c>
      <c r="AU8">
        <f t="shared" si="3"/>
        <v>1</v>
      </c>
      <c r="AV8">
        <f t="shared" si="4"/>
        <v>1</v>
      </c>
      <c r="AW8">
        <f t="shared" si="4"/>
        <v>1</v>
      </c>
      <c r="AX8">
        <f t="shared" si="4"/>
        <v>1</v>
      </c>
      <c r="AY8">
        <f t="shared" si="4"/>
        <v>1</v>
      </c>
      <c r="AZ8">
        <f t="shared" si="4"/>
        <v>1</v>
      </c>
      <c r="BA8">
        <f t="shared" si="4"/>
        <v>1</v>
      </c>
      <c r="BB8">
        <f t="shared" si="4"/>
        <v>1</v>
      </c>
      <c r="BC8">
        <f t="shared" si="4"/>
        <v>1</v>
      </c>
      <c r="BD8">
        <f t="shared" si="4"/>
        <v>1</v>
      </c>
      <c r="BE8">
        <f t="shared" si="4"/>
        <v>1</v>
      </c>
      <c r="BF8">
        <f t="shared" si="4"/>
        <v>1</v>
      </c>
      <c r="BG8">
        <f t="shared" si="4"/>
        <v>1</v>
      </c>
      <c r="BH8">
        <f t="shared" si="4"/>
        <v>1</v>
      </c>
      <c r="BI8">
        <f t="shared" si="4"/>
        <v>1</v>
      </c>
      <c r="BJ8">
        <f t="shared" si="4"/>
        <v>1</v>
      </c>
      <c r="BK8">
        <f t="shared" si="4"/>
        <v>1</v>
      </c>
      <c r="BL8">
        <f t="shared" si="5"/>
        <v>1</v>
      </c>
      <c r="BM8">
        <f t="shared" si="5"/>
        <v>1</v>
      </c>
      <c r="BN8">
        <f t="shared" si="5"/>
        <v>1</v>
      </c>
      <c r="BO8">
        <f t="shared" si="5"/>
        <v>1</v>
      </c>
      <c r="BP8">
        <f t="shared" si="5"/>
        <v>1</v>
      </c>
      <c r="BQ8">
        <f t="shared" si="5"/>
        <v>1</v>
      </c>
      <c r="BR8">
        <f t="shared" si="5"/>
        <v>1</v>
      </c>
      <c r="BS8">
        <f t="shared" si="5"/>
        <v>1</v>
      </c>
      <c r="BT8">
        <f t="shared" si="5"/>
        <v>1</v>
      </c>
      <c r="BU8">
        <f t="shared" si="5"/>
        <v>1</v>
      </c>
      <c r="BV8">
        <f t="shared" si="5"/>
        <v>1</v>
      </c>
      <c r="BW8">
        <f t="shared" si="5"/>
        <v>1</v>
      </c>
      <c r="BX8">
        <f t="shared" si="5"/>
        <v>1</v>
      </c>
      <c r="BY8">
        <f t="shared" si="5"/>
        <v>1</v>
      </c>
      <c r="BZ8">
        <f t="shared" si="5"/>
        <v>1</v>
      </c>
    </row>
    <row r="9" spans="1:78">
      <c r="A9" s="58"/>
      <c r="B9" s="7" t="e">
        <f>+_xlfn.XLOOKUP(I9,#REF!,#REF!)</f>
        <v>#REF!</v>
      </c>
      <c r="C9" s="8">
        <v>1</v>
      </c>
      <c r="D9" s="8" t="str">
        <f t="shared" si="1"/>
        <v>01-MK-24-10</v>
      </c>
      <c r="E9" s="57">
        <v>45627</v>
      </c>
      <c r="F9" s="59"/>
      <c r="G9" s="59"/>
      <c r="H9" s="9" t="s">
        <v>37</v>
      </c>
      <c r="I9" s="66" t="s">
        <v>497</v>
      </c>
      <c r="J9" s="7" t="str">
        <f>+_xlfn.XLOOKUP(I9,'R4'!B:B,'R4'!C:C)</f>
        <v>AMR - LASTİKLİ LODER - LİEBHERR L566 XP</v>
      </c>
      <c r="P9">
        <f t="shared" si="2"/>
        <v>0</v>
      </c>
      <c r="Q9">
        <f t="shared" si="2"/>
        <v>0</v>
      </c>
      <c r="R9">
        <f t="shared" si="2"/>
        <v>0</v>
      </c>
      <c r="S9">
        <f t="shared" si="2"/>
        <v>0</v>
      </c>
      <c r="T9">
        <f t="shared" si="2"/>
        <v>0</v>
      </c>
      <c r="U9">
        <f t="shared" si="2"/>
        <v>0</v>
      </c>
      <c r="V9">
        <f t="shared" si="2"/>
        <v>0</v>
      </c>
      <c r="W9">
        <f t="shared" si="2"/>
        <v>0</v>
      </c>
      <c r="X9">
        <f t="shared" si="2"/>
        <v>0</v>
      </c>
      <c r="Y9">
        <f t="shared" si="2"/>
        <v>0</v>
      </c>
      <c r="Z9">
        <f t="shared" si="2"/>
        <v>0</v>
      </c>
      <c r="AA9">
        <f t="shared" si="2"/>
        <v>0</v>
      </c>
      <c r="AB9">
        <f t="shared" si="2"/>
        <v>0</v>
      </c>
      <c r="AC9">
        <f t="shared" si="2"/>
        <v>0</v>
      </c>
      <c r="AD9">
        <f t="shared" si="2"/>
        <v>1</v>
      </c>
      <c r="AE9">
        <f t="shared" si="2"/>
        <v>1</v>
      </c>
      <c r="AF9">
        <f t="shared" si="3"/>
        <v>1</v>
      </c>
      <c r="AG9">
        <f t="shared" si="3"/>
        <v>1</v>
      </c>
      <c r="AH9">
        <f t="shared" si="3"/>
        <v>1</v>
      </c>
      <c r="AI9">
        <f t="shared" si="3"/>
        <v>1</v>
      </c>
      <c r="AJ9">
        <f t="shared" si="3"/>
        <v>1</v>
      </c>
      <c r="AK9">
        <f t="shared" si="3"/>
        <v>1</v>
      </c>
      <c r="AL9">
        <f t="shared" si="3"/>
        <v>1</v>
      </c>
      <c r="AM9">
        <f t="shared" si="3"/>
        <v>1</v>
      </c>
      <c r="AN9">
        <f t="shared" si="3"/>
        <v>1</v>
      </c>
      <c r="AO9">
        <f t="shared" si="3"/>
        <v>1</v>
      </c>
      <c r="AP9">
        <f t="shared" si="3"/>
        <v>1</v>
      </c>
      <c r="AQ9">
        <f t="shared" si="3"/>
        <v>1</v>
      </c>
      <c r="AR9">
        <f t="shared" si="3"/>
        <v>1</v>
      </c>
      <c r="AS9">
        <f t="shared" si="3"/>
        <v>1</v>
      </c>
      <c r="AT9">
        <f t="shared" si="3"/>
        <v>1</v>
      </c>
      <c r="AU9">
        <f t="shared" si="3"/>
        <v>1</v>
      </c>
      <c r="AV9">
        <f t="shared" si="4"/>
        <v>1</v>
      </c>
      <c r="AW9">
        <f t="shared" si="4"/>
        <v>1</v>
      </c>
      <c r="AX9">
        <f t="shared" si="4"/>
        <v>1</v>
      </c>
      <c r="AY9">
        <f t="shared" si="4"/>
        <v>1</v>
      </c>
      <c r="AZ9">
        <f t="shared" si="4"/>
        <v>1</v>
      </c>
      <c r="BA9">
        <f t="shared" si="4"/>
        <v>1</v>
      </c>
      <c r="BB9">
        <f t="shared" si="4"/>
        <v>1</v>
      </c>
      <c r="BC9">
        <f t="shared" si="4"/>
        <v>1</v>
      </c>
      <c r="BD9">
        <f t="shared" si="4"/>
        <v>1</v>
      </c>
      <c r="BE9">
        <f t="shared" si="4"/>
        <v>1</v>
      </c>
      <c r="BF9">
        <f t="shared" si="4"/>
        <v>1</v>
      </c>
      <c r="BG9">
        <f t="shared" si="4"/>
        <v>1</v>
      </c>
      <c r="BH9">
        <f t="shared" si="4"/>
        <v>1</v>
      </c>
      <c r="BI9">
        <f t="shared" si="4"/>
        <v>1</v>
      </c>
      <c r="BJ9">
        <f t="shared" si="4"/>
        <v>1</v>
      </c>
      <c r="BK9">
        <f t="shared" si="4"/>
        <v>1</v>
      </c>
      <c r="BL9">
        <f t="shared" si="5"/>
        <v>1</v>
      </c>
      <c r="BM9">
        <f t="shared" si="5"/>
        <v>1</v>
      </c>
      <c r="BN9">
        <f t="shared" si="5"/>
        <v>1</v>
      </c>
      <c r="BO9">
        <f t="shared" si="5"/>
        <v>1</v>
      </c>
      <c r="BP9">
        <f t="shared" si="5"/>
        <v>1</v>
      </c>
      <c r="BQ9">
        <f t="shared" si="5"/>
        <v>1</v>
      </c>
      <c r="BR9">
        <f t="shared" si="5"/>
        <v>1</v>
      </c>
      <c r="BS9">
        <f t="shared" si="5"/>
        <v>1</v>
      </c>
      <c r="BT9">
        <f t="shared" si="5"/>
        <v>1</v>
      </c>
      <c r="BU9">
        <f t="shared" si="5"/>
        <v>1</v>
      </c>
      <c r="BV9">
        <f t="shared" si="5"/>
        <v>1</v>
      </c>
      <c r="BW9">
        <f t="shared" si="5"/>
        <v>1</v>
      </c>
      <c r="BX9">
        <f t="shared" si="5"/>
        <v>1</v>
      </c>
      <c r="BY9">
        <f t="shared" si="5"/>
        <v>1</v>
      </c>
      <c r="BZ9">
        <f t="shared" si="5"/>
        <v>1</v>
      </c>
    </row>
    <row r="10" spans="1:78">
      <c r="A10" s="58"/>
      <c r="B10" s="7" t="e">
        <f>+_xlfn.XLOOKUP(I10,#REF!,#REF!)</f>
        <v>#REF!</v>
      </c>
      <c r="C10" s="8">
        <v>1</v>
      </c>
      <c r="D10" s="8" t="str">
        <f t="shared" si="1"/>
        <v>01-MK-24-10</v>
      </c>
      <c r="E10" s="57">
        <v>45413</v>
      </c>
      <c r="F10" s="59"/>
      <c r="G10" s="59"/>
      <c r="H10" s="9" t="s">
        <v>37</v>
      </c>
      <c r="I10" s="66" t="s">
        <v>499</v>
      </c>
      <c r="J10" s="7" t="str">
        <f>+_xlfn.XLOOKUP(I10,'R4'!B:B,'R4'!C:C)</f>
        <v>AMR - LASTİKLİ LODER - LİEBHERR L566 XP - GENERİC</v>
      </c>
      <c r="P10">
        <f t="shared" si="2"/>
        <v>0</v>
      </c>
      <c r="Q10">
        <f t="shared" si="2"/>
        <v>0</v>
      </c>
      <c r="R10">
        <f t="shared" si="2"/>
        <v>0</v>
      </c>
      <c r="S10">
        <f t="shared" si="2"/>
        <v>0</v>
      </c>
      <c r="T10">
        <f t="shared" si="2"/>
        <v>0</v>
      </c>
      <c r="U10">
        <f t="shared" si="2"/>
        <v>0</v>
      </c>
      <c r="V10">
        <f t="shared" si="2"/>
        <v>0</v>
      </c>
      <c r="W10">
        <f t="shared" si="2"/>
        <v>1</v>
      </c>
      <c r="X10">
        <f t="shared" si="2"/>
        <v>1</v>
      </c>
      <c r="Y10">
        <f t="shared" si="2"/>
        <v>1</v>
      </c>
      <c r="Z10">
        <f t="shared" si="2"/>
        <v>1</v>
      </c>
      <c r="AA10">
        <f t="shared" si="2"/>
        <v>1</v>
      </c>
      <c r="AB10">
        <f t="shared" si="2"/>
        <v>1</v>
      </c>
      <c r="AC10">
        <f t="shared" si="2"/>
        <v>1</v>
      </c>
      <c r="AD10">
        <f t="shared" si="2"/>
        <v>1</v>
      </c>
      <c r="AE10">
        <f t="shared" si="2"/>
        <v>1</v>
      </c>
      <c r="AF10">
        <f t="shared" si="3"/>
        <v>1</v>
      </c>
      <c r="AG10">
        <f t="shared" si="3"/>
        <v>1</v>
      </c>
      <c r="AH10">
        <f t="shared" si="3"/>
        <v>1</v>
      </c>
      <c r="AI10">
        <f t="shared" si="3"/>
        <v>1</v>
      </c>
      <c r="AJ10">
        <f t="shared" si="3"/>
        <v>1</v>
      </c>
      <c r="AK10">
        <f t="shared" si="3"/>
        <v>1</v>
      </c>
      <c r="AL10">
        <f t="shared" si="3"/>
        <v>1</v>
      </c>
      <c r="AM10">
        <f t="shared" si="3"/>
        <v>1</v>
      </c>
      <c r="AN10">
        <f t="shared" si="3"/>
        <v>1</v>
      </c>
      <c r="AO10">
        <f t="shared" si="3"/>
        <v>1</v>
      </c>
      <c r="AP10">
        <f t="shared" si="3"/>
        <v>1</v>
      </c>
      <c r="AQ10">
        <f t="shared" si="3"/>
        <v>1</v>
      </c>
      <c r="AR10">
        <f t="shared" si="3"/>
        <v>1</v>
      </c>
      <c r="AS10">
        <f t="shared" si="3"/>
        <v>1</v>
      </c>
      <c r="AT10">
        <f t="shared" si="3"/>
        <v>1</v>
      </c>
      <c r="AU10">
        <f t="shared" si="3"/>
        <v>1</v>
      </c>
      <c r="AV10">
        <f t="shared" si="4"/>
        <v>1</v>
      </c>
      <c r="AW10">
        <f t="shared" si="4"/>
        <v>1</v>
      </c>
      <c r="AX10">
        <f t="shared" si="4"/>
        <v>1</v>
      </c>
      <c r="AY10">
        <f t="shared" si="4"/>
        <v>1</v>
      </c>
      <c r="AZ10">
        <f t="shared" si="4"/>
        <v>1</v>
      </c>
      <c r="BA10">
        <f t="shared" si="4"/>
        <v>1</v>
      </c>
      <c r="BB10">
        <f t="shared" si="4"/>
        <v>1</v>
      </c>
      <c r="BC10">
        <f t="shared" si="4"/>
        <v>1</v>
      </c>
      <c r="BD10">
        <f t="shared" si="4"/>
        <v>1</v>
      </c>
      <c r="BE10">
        <f t="shared" si="4"/>
        <v>1</v>
      </c>
      <c r="BF10">
        <f t="shared" si="4"/>
        <v>1</v>
      </c>
      <c r="BG10">
        <f t="shared" si="4"/>
        <v>1</v>
      </c>
      <c r="BH10">
        <f t="shared" si="4"/>
        <v>1</v>
      </c>
      <c r="BI10">
        <f t="shared" si="4"/>
        <v>1</v>
      </c>
      <c r="BJ10">
        <f t="shared" si="4"/>
        <v>1</v>
      </c>
      <c r="BK10">
        <f t="shared" si="4"/>
        <v>1</v>
      </c>
      <c r="BL10">
        <f t="shared" si="5"/>
        <v>1</v>
      </c>
      <c r="BM10">
        <f t="shared" si="5"/>
        <v>1</v>
      </c>
      <c r="BN10">
        <f t="shared" si="5"/>
        <v>1</v>
      </c>
      <c r="BO10">
        <f t="shared" si="5"/>
        <v>1</v>
      </c>
      <c r="BP10">
        <f t="shared" si="5"/>
        <v>1</v>
      </c>
      <c r="BQ10">
        <f t="shared" si="5"/>
        <v>1</v>
      </c>
      <c r="BR10">
        <f t="shared" si="5"/>
        <v>1</v>
      </c>
      <c r="BS10">
        <f t="shared" si="5"/>
        <v>1</v>
      </c>
      <c r="BT10">
        <f t="shared" si="5"/>
        <v>1</v>
      </c>
      <c r="BU10">
        <f t="shared" si="5"/>
        <v>1</v>
      </c>
      <c r="BV10">
        <f t="shared" si="5"/>
        <v>1</v>
      </c>
      <c r="BW10">
        <f t="shared" si="5"/>
        <v>1</v>
      </c>
      <c r="BX10">
        <f t="shared" si="5"/>
        <v>1</v>
      </c>
      <c r="BY10">
        <f t="shared" si="5"/>
        <v>1</v>
      </c>
      <c r="BZ10">
        <f t="shared" si="5"/>
        <v>1</v>
      </c>
    </row>
    <row r="11" spans="1:78">
      <c r="A11" s="58"/>
      <c r="B11" s="7" t="e">
        <f>+_xlfn.XLOOKUP(I11,#REF!,#REF!)</f>
        <v>#REF!</v>
      </c>
      <c r="C11" s="8">
        <v>1</v>
      </c>
      <c r="D11" s="8" t="str">
        <f t="shared" si="1"/>
        <v>01-MK-24-10</v>
      </c>
      <c r="E11" s="57">
        <v>45444</v>
      </c>
      <c r="F11" s="59"/>
      <c r="G11" s="59"/>
      <c r="H11" s="9" t="s">
        <v>37</v>
      </c>
      <c r="I11" s="66" t="s">
        <v>500</v>
      </c>
      <c r="J11" s="7" t="str">
        <f>+_xlfn.XLOOKUP(I11,'R4'!B:B,'R4'!C:C)</f>
        <v>AMR - LASTİKLİ LODER - LİEBHERR L566 XP</v>
      </c>
      <c r="P11">
        <f t="shared" si="2"/>
        <v>0</v>
      </c>
      <c r="Q11">
        <f t="shared" si="2"/>
        <v>0</v>
      </c>
      <c r="R11">
        <f t="shared" si="2"/>
        <v>0</v>
      </c>
      <c r="S11">
        <f t="shared" si="2"/>
        <v>0</v>
      </c>
      <c r="T11">
        <f t="shared" si="2"/>
        <v>0</v>
      </c>
      <c r="U11">
        <f t="shared" si="2"/>
        <v>0</v>
      </c>
      <c r="V11">
        <f t="shared" si="2"/>
        <v>0</v>
      </c>
      <c r="W11">
        <f t="shared" si="2"/>
        <v>0</v>
      </c>
      <c r="X11">
        <f t="shared" si="2"/>
        <v>1</v>
      </c>
      <c r="Y11">
        <f t="shared" si="2"/>
        <v>1</v>
      </c>
      <c r="Z11">
        <f t="shared" si="2"/>
        <v>1</v>
      </c>
      <c r="AA11">
        <f t="shared" si="2"/>
        <v>1</v>
      </c>
      <c r="AB11">
        <f t="shared" si="2"/>
        <v>1</v>
      </c>
      <c r="AC11">
        <f t="shared" si="2"/>
        <v>1</v>
      </c>
      <c r="AD11">
        <f t="shared" si="2"/>
        <v>1</v>
      </c>
      <c r="AE11">
        <f t="shared" si="2"/>
        <v>1</v>
      </c>
      <c r="AF11">
        <f t="shared" si="3"/>
        <v>1</v>
      </c>
      <c r="AG11">
        <f t="shared" si="3"/>
        <v>1</v>
      </c>
      <c r="AH11">
        <f t="shared" si="3"/>
        <v>1</v>
      </c>
      <c r="AI11">
        <f t="shared" si="3"/>
        <v>1</v>
      </c>
      <c r="AJ11">
        <f t="shared" si="3"/>
        <v>1</v>
      </c>
      <c r="AK11">
        <f t="shared" si="3"/>
        <v>1</v>
      </c>
      <c r="AL11">
        <f t="shared" si="3"/>
        <v>1</v>
      </c>
      <c r="AM11">
        <f t="shared" si="3"/>
        <v>1</v>
      </c>
      <c r="AN11">
        <f t="shared" si="3"/>
        <v>1</v>
      </c>
      <c r="AO11">
        <f t="shared" si="3"/>
        <v>1</v>
      </c>
      <c r="AP11">
        <f t="shared" si="3"/>
        <v>1</v>
      </c>
      <c r="AQ11">
        <f t="shared" si="3"/>
        <v>1</v>
      </c>
      <c r="AR11">
        <f t="shared" si="3"/>
        <v>1</v>
      </c>
      <c r="AS11">
        <f t="shared" si="3"/>
        <v>1</v>
      </c>
      <c r="AT11">
        <f t="shared" si="3"/>
        <v>1</v>
      </c>
      <c r="AU11">
        <f t="shared" si="3"/>
        <v>1</v>
      </c>
      <c r="AV11">
        <f t="shared" si="4"/>
        <v>1</v>
      </c>
      <c r="AW11">
        <f t="shared" si="4"/>
        <v>1</v>
      </c>
      <c r="AX11">
        <f t="shared" si="4"/>
        <v>1</v>
      </c>
      <c r="AY11">
        <f t="shared" si="4"/>
        <v>1</v>
      </c>
      <c r="AZ11">
        <f t="shared" si="4"/>
        <v>1</v>
      </c>
      <c r="BA11">
        <f t="shared" si="4"/>
        <v>1</v>
      </c>
      <c r="BB11">
        <f t="shared" si="4"/>
        <v>1</v>
      </c>
      <c r="BC11">
        <f t="shared" si="4"/>
        <v>1</v>
      </c>
      <c r="BD11">
        <f t="shared" si="4"/>
        <v>1</v>
      </c>
      <c r="BE11">
        <f t="shared" si="4"/>
        <v>1</v>
      </c>
      <c r="BF11">
        <f t="shared" si="4"/>
        <v>1</v>
      </c>
      <c r="BG11">
        <f t="shared" si="4"/>
        <v>1</v>
      </c>
      <c r="BH11">
        <f t="shared" si="4"/>
        <v>1</v>
      </c>
      <c r="BI11">
        <f t="shared" si="4"/>
        <v>1</v>
      </c>
      <c r="BJ11">
        <f t="shared" si="4"/>
        <v>1</v>
      </c>
      <c r="BK11">
        <f t="shared" si="4"/>
        <v>1</v>
      </c>
      <c r="BL11">
        <f t="shared" si="5"/>
        <v>1</v>
      </c>
      <c r="BM11">
        <f t="shared" si="5"/>
        <v>1</v>
      </c>
      <c r="BN11">
        <f t="shared" si="5"/>
        <v>1</v>
      </c>
      <c r="BO11">
        <f t="shared" si="5"/>
        <v>1</v>
      </c>
      <c r="BP11">
        <f t="shared" si="5"/>
        <v>1</v>
      </c>
      <c r="BQ11">
        <f t="shared" si="5"/>
        <v>1</v>
      </c>
      <c r="BR11">
        <f t="shared" si="5"/>
        <v>1</v>
      </c>
      <c r="BS11">
        <f t="shared" si="5"/>
        <v>1</v>
      </c>
      <c r="BT11">
        <f t="shared" si="5"/>
        <v>1</v>
      </c>
      <c r="BU11">
        <f t="shared" si="5"/>
        <v>1</v>
      </c>
      <c r="BV11">
        <f t="shared" si="5"/>
        <v>1</v>
      </c>
      <c r="BW11">
        <f t="shared" si="5"/>
        <v>1</v>
      </c>
      <c r="BX11">
        <f t="shared" si="5"/>
        <v>1</v>
      </c>
      <c r="BY11">
        <f t="shared" si="5"/>
        <v>1</v>
      </c>
      <c r="BZ11">
        <f t="shared" si="5"/>
        <v>1</v>
      </c>
    </row>
    <row r="12" spans="1:78">
      <c r="A12" s="58"/>
      <c r="B12" s="7" t="e">
        <f>+_xlfn.XLOOKUP(I12,#REF!,#REF!)</f>
        <v>#REF!</v>
      </c>
      <c r="C12" s="8">
        <v>1</v>
      </c>
      <c r="D12" s="8" t="str">
        <f t="shared" si="1"/>
        <v>01-MK-24-10</v>
      </c>
      <c r="E12" s="57">
        <v>45444</v>
      </c>
      <c r="F12" s="59"/>
      <c r="G12" s="59"/>
      <c r="H12" s="9" t="s">
        <v>37</v>
      </c>
      <c r="I12" s="66" t="s">
        <v>501</v>
      </c>
      <c r="J12" s="7" t="str">
        <f>+_xlfn.XLOOKUP(I12,'R4'!B:B,'R4'!C:C)</f>
        <v>AMR - LASTİKLİ LODER - LİEBHERR L566 XP</v>
      </c>
      <c r="P12">
        <f t="shared" si="2"/>
        <v>0</v>
      </c>
      <c r="Q12">
        <f t="shared" si="2"/>
        <v>0</v>
      </c>
      <c r="R12">
        <f t="shared" si="2"/>
        <v>0</v>
      </c>
      <c r="S12">
        <f t="shared" si="2"/>
        <v>0</v>
      </c>
      <c r="T12">
        <f t="shared" si="2"/>
        <v>0</v>
      </c>
      <c r="U12">
        <f t="shared" si="2"/>
        <v>0</v>
      </c>
      <c r="V12">
        <f t="shared" si="2"/>
        <v>0</v>
      </c>
      <c r="W12">
        <f t="shared" si="2"/>
        <v>0</v>
      </c>
      <c r="X12">
        <f t="shared" si="2"/>
        <v>1</v>
      </c>
      <c r="Y12">
        <f t="shared" si="2"/>
        <v>1</v>
      </c>
      <c r="Z12">
        <f t="shared" si="2"/>
        <v>1</v>
      </c>
      <c r="AA12">
        <f t="shared" si="2"/>
        <v>1</v>
      </c>
      <c r="AB12">
        <f t="shared" si="2"/>
        <v>1</v>
      </c>
      <c r="AC12">
        <f t="shared" si="2"/>
        <v>1</v>
      </c>
      <c r="AD12">
        <f t="shared" si="2"/>
        <v>1</v>
      </c>
      <c r="AE12">
        <f t="shared" si="2"/>
        <v>1</v>
      </c>
      <c r="AF12">
        <f t="shared" si="3"/>
        <v>1</v>
      </c>
      <c r="AG12">
        <f t="shared" si="3"/>
        <v>1</v>
      </c>
      <c r="AH12">
        <f t="shared" si="3"/>
        <v>1</v>
      </c>
      <c r="AI12">
        <f t="shared" si="3"/>
        <v>1</v>
      </c>
      <c r="AJ12">
        <f t="shared" si="3"/>
        <v>1</v>
      </c>
      <c r="AK12">
        <f t="shared" si="3"/>
        <v>1</v>
      </c>
      <c r="AL12">
        <f t="shared" si="3"/>
        <v>1</v>
      </c>
      <c r="AM12">
        <f t="shared" si="3"/>
        <v>1</v>
      </c>
      <c r="AN12">
        <f t="shared" si="3"/>
        <v>1</v>
      </c>
      <c r="AO12">
        <f t="shared" si="3"/>
        <v>1</v>
      </c>
      <c r="AP12">
        <f t="shared" si="3"/>
        <v>1</v>
      </c>
      <c r="AQ12">
        <f t="shared" si="3"/>
        <v>1</v>
      </c>
      <c r="AR12">
        <f t="shared" si="3"/>
        <v>1</v>
      </c>
      <c r="AS12">
        <f t="shared" si="3"/>
        <v>1</v>
      </c>
      <c r="AT12">
        <f t="shared" si="3"/>
        <v>1</v>
      </c>
      <c r="AU12">
        <f t="shared" si="3"/>
        <v>1</v>
      </c>
      <c r="AV12">
        <f t="shared" si="4"/>
        <v>1</v>
      </c>
      <c r="AW12">
        <f t="shared" si="4"/>
        <v>1</v>
      </c>
      <c r="AX12">
        <f t="shared" si="4"/>
        <v>1</v>
      </c>
      <c r="AY12">
        <f t="shared" si="4"/>
        <v>1</v>
      </c>
      <c r="AZ12">
        <f t="shared" si="4"/>
        <v>1</v>
      </c>
      <c r="BA12">
        <f t="shared" si="4"/>
        <v>1</v>
      </c>
      <c r="BB12">
        <f t="shared" si="4"/>
        <v>1</v>
      </c>
      <c r="BC12">
        <f t="shared" si="4"/>
        <v>1</v>
      </c>
      <c r="BD12">
        <f t="shared" si="4"/>
        <v>1</v>
      </c>
      <c r="BE12">
        <f t="shared" si="4"/>
        <v>1</v>
      </c>
      <c r="BF12">
        <f t="shared" si="4"/>
        <v>1</v>
      </c>
      <c r="BG12">
        <f t="shared" si="4"/>
        <v>1</v>
      </c>
      <c r="BH12">
        <f t="shared" si="4"/>
        <v>1</v>
      </c>
      <c r="BI12">
        <f t="shared" si="4"/>
        <v>1</v>
      </c>
      <c r="BJ12">
        <f t="shared" si="4"/>
        <v>1</v>
      </c>
      <c r="BK12">
        <f t="shared" si="4"/>
        <v>1</v>
      </c>
      <c r="BL12">
        <f t="shared" si="5"/>
        <v>1</v>
      </c>
      <c r="BM12">
        <f t="shared" si="5"/>
        <v>1</v>
      </c>
      <c r="BN12">
        <f t="shared" si="5"/>
        <v>1</v>
      </c>
      <c r="BO12">
        <f t="shared" si="5"/>
        <v>1</v>
      </c>
      <c r="BP12">
        <f t="shared" si="5"/>
        <v>1</v>
      </c>
      <c r="BQ12">
        <f t="shared" si="5"/>
        <v>1</v>
      </c>
      <c r="BR12">
        <f t="shared" si="5"/>
        <v>1</v>
      </c>
      <c r="BS12">
        <f t="shared" si="5"/>
        <v>1</v>
      </c>
      <c r="BT12">
        <f t="shared" si="5"/>
        <v>1</v>
      </c>
      <c r="BU12">
        <f t="shared" si="5"/>
        <v>1</v>
      </c>
      <c r="BV12">
        <f t="shared" si="5"/>
        <v>1</v>
      </c>
      <c r="BW12">
        <f t="shared" si="5"/>
        <v>1</v>
      </c>
      <c r="BX12">
        <f t="shared" si="5"/>
        <v>1</v>
      </c>
      <c r="BY12">
        <f t="shared" si="5"/>
        <v>1</v>
      </c>
      <c r="BZ12">
        <f t="shared" si="5"/>
        <v>1</v>
      </c>
    </row>
    <row r="13" spans="1:78">
      <c r="A13" s="58"/>
      <c r="B13" s="7" t="e">
        <f>+_xlfn.XLOOKUP(I13,#REF!,#REF!)</f>
        <v>#REF!</v>
      </c>
      <c r="C13" s="8">
        <v>1</v>
      </c>
      <c r="D13" s="8" t="str">
        <f t="shared" si="1"/>
        <v>01-MK-24-10</v>
      </c>
      <c r="E13" s="57">
        <v>45444</v>
      </c>
      <c r="F13" s="59"/>
      <c r="G13" s="59"/>
      <c r="H13" s="9" t="s">
        <v>37</v>
      </c>
      <c r="I13" s="66" t="s">
        <v>502</v>
      </c>
      <c r="J13" s="7" t="str">
        <f>+_xlfn.XLOOKUP(I13,'R4'!B:B,'R4'!C:C)</f>
        <v>AMR - LASTİKLİ LODER - LİEBHERR L566 XP</v>
      </c>
      <c r="P13">
        <f t="shared" si="2"/>
        <v>0</v>
      </c>
      <c r="Q13">
        <f t="shared" si="2"/>
        <v>0</v>
      </c>
      <c r="R13">
        <f t="shared" si="2"/>
        <v>0</v>
      </c>
      <c r="S13">
        <f t="shared" si="2"/>
        <v>0</v>
      </c>
      <c r="T13">
        <f t="shared" si="2"/>
        <v>0</v>
      </c>
      <c r="U13">
        <f t="shared" si="2"/>
        <v>0</v>
      </c>
      <c r="V13">
        <f t="shared" si="2"/>
        <v>0</v>
      </c>
      <c r="W13">
        <f t="shared" si="2"/>
        <v>0</v>
      </c>
      <c r="X13">
        <f t="shared" si="2"/>
        <v>1</v>
      </c>
      <c r="Y13">
        <f t="shared" si="2"/>
        <v>1</v>
      </c>
      <c r="Z13">
        <f t="shared" si="2"/>
        <v>1</v>
      </c>
      <c r="AA13">
        <f t="shared" si="2"/>
        <v>1</v>
      </c>
      <c r="AB13">
        <f t="shared" si="2"/>
        <v>1</v>
      </c>
      <c r="AC13">
        <f t="shared" si="2"/>
        <v>1</v>
      </c>
      <c r="AD13">
        <f t="shared" si="2"/>
        <v>1</v>
      </c>
      <c r="AE13">
        <f t="shared" si="2"/>
        <v>1</v>
      </c>
      <c r="AF13">
        <f t="shared" si="3"/>
        <v>1</v>
      </c>
      <c r="AG13">
        <f t="shared" si="3"/>
        <v>1</v>
      </c>
      <c r="AH13">
        <f t="shared" si="3"/>
        <v>1</v>
      </c>
      <c r="AI13">
        <f t="shared" si="3"/>
        <v>1</v>
      </c>
      <c r="AJ13">
        <f t="shared" si="3"/>
        <v>1</v>
      </c>
      <c r="AK13">
        <f t="shared" si="3"/>
        <v>1</v>
      </c>
      <c r="AL13">
        <f t="shared" si="3"/>
        <v>1</v>
      </c>
      <c r="AM13">
        <f t="shared" si="3"/>
        <v>1</v>
      </c>
      <c r="AN13">
        <f t="shared" si="3"/>
        <v>1</v>
      </c>
      <c r="AO13">
        <f t="shared" si="3"/>
        <v>1</v>
      </c>
      <c r="AP13">
        <f t="shared" si="3"/>
        <v>1</v>
      </c>
      <c r="AQ13">
        <f t="shared" si="3"/>
        <v>1</v>
      </c>
      <c r="AR13">
        <f t="shared" si="3"/>
        <v>1</v>
      </c>
      <c r="AS13">
        <f t="shared" si="3"/>
        <v>1</v>
      </c>
      <c r="AT13">
        <f t="shared" si="3"/>
        <v>1</v>
      </c>
      <c r="AU13">
        <f t="shared" si="3"/>
        <v>1</v>
      </c>
      <c r="AV13">
        <f t="shared" si="4"/>
        <v>1</v>
      </c>
      <c r="AW13">
        <f t="shared" si="4"/>
        <v>1</v>
      </c>
      <c r="AX13">
        <f t="shared" si="4"/>
        <v>1</v>
      </c>
      <c r="AY13">
        <f t="shared" si="4"/>
        <v>1</v>
      </c>
      <c r="AZ13">
        <f t="shared" si="4"/>
        <v>1</v>
      </c>
      <c r="BA13">
        <f t="shared" si="4"/>
        <v>1</v>
      </c>
      <c r="BB13">
        <f t="shared" si="4"/>
        <v>1</v>
      </c>
      <c r="BC13">
        <f t="shared" si="4"/>
        <v>1</v>
      </c>
      <c r="BD13">
        <f t="shared" si="4"/>
        <v>1</v>
      </c>
      <c r="BE13">
        <f t="shared" si="4"/>
        <v>1</v>
      </c>
      <c r="BF13">
        <f t="shared" si="4"/>
        <v>1</v>
      </c>
      <c r="BG13">
        <f t="shared" si="4"/>
        <v>1</v>
      </c>
      <c r="BH13">
        <f t="shared" si="4"/>
        <v>1</v>
      </c>
      <c r="BI13">
        <f t="shared" si="4"/>
        <v>1</v>
      </c>
      <c r="BJ13">
        <f t="shared" si="4"/>
        <v>1</v>
      </c>
      <c r="BK13">
        <f t="shared" si="4"/>
        <v>1</v>
      </c>
      <c r="BL13">
        <f t="shared" si="5"/>
        <v>1</v>
      </c>
      <c r="BM13">
        <f t="shared" si="5"/>
        <v>1</v>
      </c>
      <c r="BN13">
        <f t="shared" si="5"/>
        <v>1</v>
      </c>
      <c r="BO13">
        <f t="shared" si="5"/>
        <v>1</v>
      </c>
      <c r="BP13">
        <f t="shared" si="5"/>
        <v>1</v>
      </c>
      <c r="BQ13">
        <f t="shared" si="5"/>
        <v>1</v>
      </c>
      <c r="BR13">
        <f t="shared" si="5"/>
        <v>1</v>
      </c>
      <c r="BS13">
        <f t="shared" si="5"/>
        <v>1</v>
      </c>
      <c r="BT13">
        <f t="shared" si="5"/>
        <v>1</v>
      </c>
      <c r="BU13">
        <f t="shared" si="5"/>
        <v>1</v>
      </c>
      <c r="BV13">
        <f t="shared" si="5"/>
        <v>1</v>
      </c>
      <c r="BW13">
        <f t="shared" si="5"/>
        <v>1</v>
      </c>
      <c r="BX13">
        <f t="shared" si="5"/>
        <v>1</v>
      </c>
      <c r="BY13">
        <f t="shared" si="5"/>
        <v>1</v>
      </c>
      <c r="BZ13">
        <f t="shared" si="5"/>
        <v>1</v>
      </c>
    </row>
    <row r="14" spans="1:78">
      <c r="A14" s="58"/>
      <c r="B14" s="7" t="e">
        <f>+_xlfn.XLOOKUP(I14,#REF!,#REF!)</f>
        <v>#REF!</v>
      </c>
      <c r="C14" s="8">
        <v>1</v>
      </c>
      <c r="D14" s="8" t="str">
        <f t="shared" si="1"/>
        <v>01-MK-24-10</v>
      </c>
      <c r="E14" s="57">
        <v>45474</v>
      </c>
      <c r="F14" s="59"/>
      <c r="G14" s="59"/>
      <c r="H14" s="9" t="s">
        <v>37</v>
      </c>
      <c r="I14" s="66" t="s">
        <v>503</v>
      </c>
      <c r="J14" s="7" t="str">
        <f>+_xlfn.XLOOKUP(I14,'R4'!B:B,'R4'!C:C)</f>
        <v>AMR - LASTİKLİ LODER - LİEBHERR L550 XP</v>
      </c>
      <c r="P14">
        <f t="shared" si="2"/>
        <v>0</v>
      </c>
      <c r="Q14">
        <f t="shared" si="2"/>
        <v>0</v>
      </c>
      <c r="R14">
        <f t="shared" si="2"/>
        <v>0</v>
      </c>
      <c r="S14">
        <f t="shared" si="2"/>
        <v>0</v>
      </c>
      <c r="T14">
        <f t="shared" si="2"/>
        <v>0</v>
      </c>
      <c r="U14">
        <f t="shared" si="2"/>
        <v>0</v>
      </c>
      <c r="V14">
        <f t="shared" si="2"/>
        <v>0</v>
      </c>
      <c r="W14">
        <f t="shared" si="2"/>
        <v>0</v>
      </c>
      <c r="X14">
        <f t="shared" si="2"/>
        <v>0</v>
      </c>
      <c r="Y14">
        <f t="shared" si="2"/>
        <v>1</v>
      </c>
      <c r="Z14">
        <f t="shared" si="2"/>
        <v>1</v>
      </c>
      <c r="AA14">
        <f t="shared" si="2"/>
        <v>1</v>
      </c>
      <c r="AB14">
        <f t="shared" si="2"/>
        <v>1</v>
      </c>
      <c r="AC14">
        <f t="shared" si="2"/>
        <v>1</v>
      </c>
      <c r="AD14">
        <f t="shared" si="2"/>
        <v>1</v>
      </c>
      <c r="AE14">
        <f t="shared" si="2"/>
        <v>1</v>
      </c>
      <c r="AF14">
        <f t="shared" si="3"/>
        <v>1</v>
      </c>
      <c r="AG14">
        <f t="shared" si="3"/>
        <v>1</v>
      </c>
      <c r="AH14">
        <f t="shared" si="3"/>
        <v>1</v>
      </c>
      <c r="AI14">
        <f t="shared" si="3"/>
        <v>1</v>
      </c>
      <c r="AJ14">
        <f t="shared" si="3"/>
        <v>1</v>
      </c>
      <c r="AK14">
        <f t="shared" si="3"/>
        <v>1</v>
      </c>
      <c r="AL14">
        <f t="shared" si="3"/>
        <v>1</v>
      </c>
      <c r="AM14">
        <f t="shared" si="3"/>
        <v>1</v>
      </c>
      <c r="AN14">
        <f t="shared" si="3"/>
        <v>1</v>
      </c>
      <c r="AO14">
        <f t="shared" si="3"/>
        <v>1</v>
      </c>
      <c r="AP14">
        <f t="shared" si="3"/>
        <v>1</v>
      </c>
      <c r="AQ14">
        <f t="shared" si="3"/>
        <v>1</v>
      </c>
      <c r="AR14">
        <f t="shared" si="3"/>
        <v>1</v>
      </c>
      <c r="AS14">
        <f t="shared" si="3"/>
        <v>1</v>
      </c>
      <c r="AT14">
        <f t="shared" si="3"/>
        <v>1</v>
      </c>
      <c r="AU14">
        <f t="shared" si="3"/>
        <v>1</v>
      </c>
      <c r="AV14">
        <f t="shared" si="4"/>
        <v>1</v>
      </c>
      <c r="AW14">
        <f t="shared" si="4"/>
        <v>1</v>
      </c>
      <c r="AX14">
        <f t="shared" si="4"/>
        <v>1</v>
      </c>
      <c r="AY14">
        <f t="shared" si="4"/>
        <v>1</v>
      </c>
      <c r="AZ14">
        <f t="shared" si="4"/>
        <v>1</v>
      </c>
      <c r="BA14">
        <f t="shared" si="4"/>
        <v>1</v>
      </c>
      <c r="BB14">
        <f t="shared" si="4"/>
        <v>1</v>
      </c>
      <c r="BC14">
        <f t="shared" si="4"/>
        <v>1</v>
      </c>
      <c r="BD14">
        <f t="shared" si="4"/>
        <v>1</v>
      </c>
      <c r="BE14">
        <f t="shared" si="4"/>
        <v>1</v>
      </c>
      <c r="BF14">
        <f t="shared" si="4"/>
        <v>1</v>
      </c>
      <c r="BG14">
        <f t="shared" si="4"/>
        <v>1</v>
      </c>
      <c r="BH14">
        <f t="shared" si="4"/>
        <v>1</v>
      </c>
      <c r="BI14">
        <f t="shared" si="4"/>
        <v>1</v>
      </c>
      <c r="BJ14">
        <f t="shared" si="4"/>
        <v>1</v>
      </c>
      <c r="BK14">
        <f t="shared" si="4"/>
        <v>1</v>
      </c>
      <c r="BL14">
        <f t="shared" si="5"/>
        <v>1</v>
      </c>
      <c r="BM14">
        <f t="shared" si="5"/>
        <v>1</v>
      </c>
      <c r="BN14">
        <f t="shared" si="5"/>
        <v>1</v>
      </c>
      <c r="BO14">
        <f t="shared" si="5"/>
        <v>1</v>
      </c>
      <c r="BP14">
        <f t="shared" si="5"/>
        <v>1</v>
      </c>
      <c r="BQ14">
        <f t="shared" si="5"/>
        <v>1</v>
      </c>
      <c r="BR14">
        <f t="shared" si="5"/>
        <v>1</v>
      </c>
      <c r="BS14">
        <f t="shared" si="5"/>
        <v>1</v>
      </c>
      <c r="BT14">
        <f t="shared" si="5"/>
        <v>1</v>
      </c>
      <c r="BU14">
        <f t="shared" si="5"/>
        <v>1</v>
      </c>
      <c r="BV14">
        <f t="shared" si="5"/>
        <v>1</v>
      </c>
      <c r="BW14">
        <f t="shared" si="5"/>
        <v>1</v>
      </c>
      <c r="BX14">
        <f t="shared" si="5"/>
        <v>1</v>
      </c>
      <c r="BY14">
        <f t="shared" si="5"/>
        <v>1</v>
      </c>
      <c r="BZ14">
        <f t="shared" si="5"/>
        <v>1</v>
      </c>
    </row>
    <row r="15" spans="1:78">
      <c r="A15" s="58"/>
      <c r="B15" s="7" t="e">
        <f>+_xlfn.XLOOKUP(I15,#REF!,#REF!)</f>
        <v>#REF!</v>
      </c>
      <c r="C15" s="8">
        <v>1</v>
      </c>
      <c r="D15" s="8" t="str">
        <f t="shared" si="1"/>
        <v>01-MK-24-10</v>
      </c>
      <c r="E15" s="57">
        <v>45474</v>
      </c>
      <c r="F15" s="59"/>
      <c r="G15" s="59"/>
      <c r="H15" s="9" t="s">
        <v>37</v>
      </c>
      <c r="I15" s="66" t="s">
        <v>504</v>
      </c>
      <c r="J15" s="7" t="str">
        <f>+_xlfn.XLOOKUP(I15,'R4'!B:B,'R4'!C:C)</f>
        <v>AMR - LASTİKLİ LODER - LİEBHERR L550 XP</v>
      </c>
      <c r="P15">
        <f t="shared" si="2"/>
        <v>0</v>
      </c>
      <c r="Q15">
        <f t="shared" si="2"/>
        <v>0</v>
      </c>
      <c r="R15">
        <f t="shared" si="2"/>
        <v>0</v>
      </c>
      <c r="S15">
        <f t="shared" si="2"/>
        <v>0</v>
      </c>
      <c r="T15">
        <f t="shared" si="2"/>
        <v>0</v>
      </c>
      <c r="U15">
        <f t="shared" si="2"/>
        <v>0</v>
      </c>
      <c r="V15">
        <f t="shared" si="2"/>
        <v>0</v>
      </c>
      <c r="W15">
        <f t="shared" si="2"/>
        <v>0</v>
      </c>
      <c r="X15">
        <f t="shared" si="2"/>
        <v>0</v>
      </c>
      <c r="Y15">
        <f t="shared" si="2"/>
        <v>1</v>
      </c>
      <c r="Z15">
        <f t="shared" si="2"/>
        <v>1</v>
      </c>
      <c r="AA15">
        <f t="shared" si="2"/>
        <v>1</v>
      </c>
      <c r="AB15">
        <f t="shared" si="2"/>
        <v>1</v>
      </c>
      <c r="AC15">
        <f t="shared" si="2"/>
        <v>1</v>
      </c>
      <c r="AD15">
        <f t="shared" si="2"/>
        <v>1</v>
      </c>
      <c r="AE15">
        <f t="shared" si="2"/>
        <v>1</v>
      </c>
      <c r="AF15">
        <f t="shared" si="3"/>
        <v>1</v>
      </c>
      <c r="AG15">
        <f t="shared" si="3"/>
        <v>1</v>
      </c>
      <c r="AH15">
        <f t="shared" si="3"/>
        <v>1</v>
      </c>
      <c r="AI15">
        <f t="shared" si="3"/>
        <v>1</v>
      </c>
      <c r="AJ15">
        <f t="shared" si="3"/>
        <v>1</v>
      </c>
      <c r="AK15">
        <f t="shared" si="3"/>
        <v>1</v>
      </c>
      <c r="AL15">
        <f t="shared" si="3"/>
        <v>1</v>
      </c>
      <c r="AM15">
        <f t="shared" si="3"/>
        <v>1</v>
      </c>
      <c r="AN15">
        <f t="shared" si="3"/>
        <v>1</v>
      </c>
      <c r="AO15">
        <f t="shared" si="3"/>
        <v>1</v>
      </c>
      <c r="AP15">
        <f t="shared" si="3"/>
        <v>1</v>
      </c>
      <c r="AQ15">
        <f t="shared" si="3"/>
        <v>1</v>
      </c>
      <c r="AR15">
        <f t="shared" si="3"/>
        <v>1</v>
      </c>
      <c r="AS15">
        <f t="shared" si="3"/>
        <v>1</v>
      </c>
      <c r="AT15">
        <f t="shared" si="3"/>
        <v>1</v>
      </c>
      <c r="AU15">
        <f t="shared" si="3"/>
        <v>1</v>
      </c>
      <c r="AV15">
        <f t="shared" si="4"/>
        <v>1</v>
      </c>
      <c r="AW15">
        <f t="shared" si="4"/>
        <v>1</v>
      </c>
      <c r="AX15">
        <f t="shared" si="4"/>
        <v>1</v>
      </c>
      <c r="AY15">
        <f t="shared" si="4"/>
        <v>1</v>
      </c>
      <c r="AZ15">
        <f t="shared" si="4"/>
        <v>1</v>
      </c>
      <c r="BA15">
        <f t="shared" si="4"/>
        <v>1</v>
      </c>
      <c r="BB15">
        <f t="shared" si="4"/>
        <v>1</v>
      </c>
      <c r="BC15">
        <f t="shared" si="4"/>
        <v>1</v>
      </c>
      <c r="BD15">
        <f t="shared" si="4"/>
        <v>1</v>
      </c>
      <c r="BE15">
        <f t="shared" si="4"/>
        <v>1</v>
      </c>
      <c r="BF15">
        <f t="shared" si="4"/>
        <v>1</v>
      </c>
      <c r="BG15">
        <f t="shared" si="4"/>
        <v>1</v>
      </c>
      <c r="BH15">
        <f t="shared" si="4"/>
        <v>1</v>
      </c>
      <c r="BI15">
        <f t="shared" si="4"/>
        <v>1</v>
      </c>
      <c r="BJ15">
        <f t="shared" si="4"/>
        <v>1</v>
      </c>
      <c r="BK15">
        <f t="shared" si="4"/>
        <v>1</v>
      </c>
      <c r="BL15">
        <f t="shared" si="5"/>
        <v>1</v>
      </c>
      <c r="BM15">
        <f t="shared" si="5"/>
        <v>1</v>
      </c>
      <c r="BN15">
        <f t="shared" si="5"/>
        <v>1</v>
      </c>
      <c r="BO15">
        <f t="shared" si="5"/>
        <v>1</v>
      </c>
      <c r="BP15">
        <f t="shared" si="5"/>
        <v>1</v>
      </c>
      <c r="BQ15">
        <f t="shared" si="5"/>
        <v>1</v>
      </c>
      <c r="BR15">
        <f t="shared" si="5"/>
        <v>1</v>
      </c>
      <c r="BS15">
        <f t="shared" si="5"/>
        <v>1</v>
      </c>
      <c r="BT15">
        <f t="shared" si="5"/>
        <v>1</v>
      </c>
      <c r="BU15">
        <f t="shared" si="5"/>
        <v>1</v>
      </c>
      <c r="BV15">
        <f t="shared" si="5"/>
        <v>1</v>
      </c>
      <c r="BW15">
        <f t="shared" si="5"/>
        <v>1</v>
      </c>
      <c r="BX15">
        <f t="shared" si="5"/>
        <v>1</v>
      </c>
      <c r="BY15">
        <f t="shared" si="5"/>
        <v>1</v>
      </c>
      <c r="BZ15">
        <f t="shared" si="5"/>
        <v>1</v>
      </c>
    </row>
    <row r="16" spans="1:78">
      <c r="A16" s="58"/>
      <c r="B16" s="7" t="e">
        <f>+_xlfn.XLOOKUP(I16,#REF!,#REF!)</f>
        <v>#REF!</v>
      </c>
      <c r="C16" s="8">
        <v>1</v>
      </c>
      <c r="D16" s="8" t="str">
        <f t="shared" si="1"/>
        <v>01-MK-24-10</v>
      </c>
      <c r="E16" s="57">
        <v>45474</v>
      </c>
      <c r="F16" s="59"/>
      <c r="G16" s="59"/>
      <c r="H16" s="9" t="s">
        <v>37</v>
      </c>
      <c r="I16" s="66" t="s">
        <v>505</v>
      </c>
      <c r="J16" s="7" t="str">
        <f>+_xlfn.XLOOKUP(I16,'R4'!B:B,'R4'!C:C)</f>
        <v>AMR - LASTİKLİ LODER - LİEBHERR L550 XP</v>
      </c>
      <c r="P16">
        <f t="shared" si="2"/>
        <v>0</v>
      </c>
      <c r="Q16">
        <f t="shared" si="2"/>
        <v>0</v>
      </c>
      <c r="R16">
        <f t="shared" si="2"/>
        <v>0</v>
      </c>
      <c r="S16">
        <f t="shared" si="2"/>
        <v>0</v>
      </c>
      <c r="T16">
        <f t="shared" si="2"/>
        <v>0</v>
      </c>
      <c r="U16">
        <f t="shared" si="2"/>
        <v>0</v>
      </c>
      <c r="V16">
        <f t="shared" si="2"/>
        <v>0</v>
      </c>
      <c r="W16">
        <f t="shared" si="2"/>
        <v>0</v>
      </c>
      <c r="X16">
        <f t="shared" si="2"/>
        <v>0</v>
      </c>
      <c r="Y16">
        <f t="shared" si="2"/>
        <v>1</v>
      </c>
      <c r="Z16">
        <f t="shared" si="2"/>
        <v>1</v>
      </c>
      <c r="AA16">
        <f t="shared" si="2"/>
        <v>1</v>
      </c>
      <c r="AB16">
        <f t="shared" si="2"/>
        <v>1</v>
      </c>
      <c r="AC16">
        <f t="shared" si="2"/>
        <v>1</v>
      </c>
      <c r="AD16">
        <f t="shared" si="2"/>
        <v>1</v>
      </c>
      <c r="AE16">
        <f t="shared" si="2"/>
        <v>1</v>
      </c>
      <c r="AF16">
        <f t="shared" si="3"/>
        <v>1</v>
      </c>
      <c r="AG16">
        <f t="shared" si="3"/>
        <v>1</v>
      </c>
      <c r="AH16">
        <f t="shared" si="3"/>
        <v>1</v>
      </c>
      <c r="AI16">
        <f t="shared" si="3"/>
        <v>1</v>
      </c>
      <c r="AJ16">
        <f t="shared" si="3"/>
        <v>1</v>
      </c>
      <c r="AK16">
        <f t="shared" si="3"/>
        <v>1</v>
      </c>
      <c r="AL16">
        <f t="shared" si="3"/>
        <v>1</v>
      </c>
      <c r="AM16">
        <f t="shared" si="3"/>
        <v>1</v>
      </c>
      <c r="AN16">
        <f t="shared" si="3"/>
        <v>1</v>
      </c>
      <c r="AO16">
        <f t="shared" si="3"/>
        <v>1</v>
      </c>
      <c r="AP16">
        <f t="shared" si="3"/>
        <v>1</v>
      </c>
      <c r="AQ16">
        <f t="shared" si="3"/>
        <v>1</v>
      </c>
      <c r="AR16">
        <f t="shared" si="3"/>
        <v>1</v>
      </c>
      <c r="AS16">
        <f t="shared" si="3"/>
        <v>1</v>
      </c>
      <c r="AT16">
        <f t="shared" si="3"/>
        <v>1</v>
      </c>
      <c r="AU16">
        <f t="shared" si="3"/>
        <v>1</v>
      </c>
      <c r="AV16">
        <f t="shared" si="4"/>
        <v>1</v>
      </c>
      <c r="AW16">
        <f t="shared" si="4"/>
        <v>1</v>
      </c>
      <c r="AX16">
        <f t="shared" si="4"/>
        <v>1</v>
      </c>
      <c r="AY16">
        <f t="shared" si="4"/>
        <v>1</v>
      </c>
      <c r="AZ16">
        <f t="shared" si="4"/>
        <v>1</v>
      </c>
      <c r="BA16">
        <f t="shared" si="4"/>
        <v>1</v>
      </c>
      <c r="BB16">
        <f t="shared" si="4"/>
        <v>1</v>
      </c>
      <c r="BC16">
        <f t="shared" si="4"/>
        <v>1</v>
      </c>
      <c r="BD16">
        <f t="shared" si="4"/>
        <v>1</v>
      </c>
      <c r="BE16">
        <f t="shared" si="4"/>
        <v>1</v>
      </c>
      <c r="BF16">
        <f t="shared" si="4"/>
        <v>1</v>
      </c>
      <c r="BG16">
        <f t="shared" si="4"/>
        <v>1</v>
      </c>
      <c r="BH16">
        <f t="shared" si="4"/>
        <v>1</v>
      </c>
      <c r="BI16">
        <f t="shared" si="4"/>
        <v>1</v>
      </c>
      <c r="BJ16">
        <f t="shared" si="4"/>
        <v>1</v>
      </c>
      <c r="BK16">
        <f t="shared" si="4"/>
        <v>1</v>
      </c>
      <c r="BL16">
        <f t="shared" si="5"/>
        <v>1</v>
      </c>
      <c r="BM16">
        <f t="shared" si="5"/>
        <v>1</v>
      </c>
      <c r="BN16">
        <f t="shared" si="5"/>
        <v>1</v>
      </c>
      <c r="BO16">
        <f t="shared" si="5"/>
        <v>1</v>
      </c>
      <c r="BP16">
        <f t="shared" si="5"/>
        <v>1</v>
      </c>
      <c r="BQ16">
        <f t="shared" si="5"/>
        <v>1</v>
      </c>
      <c r="BR16">
        <f t="shared" si="5"/>
        <v>1</v>
      </c>
      <c r="BS16">
        <f t="shared" si="5"/>
        <v>1</v>
      </c>
      <c r="BT16">
        <f t="shared" si="5"/>
        <v>1</v>
      </c>
      <c r="BU16">
        <f t="shared" si="5"/>
        <v>1</v>
      </c>
      <c r="BV16">
        <f t="shared" si="5"/>
        <v>1</v>
      </c>
      <c r="BW16">
        <f t="shared" si="5"/>
        <v>1</v>
      </c>
      <c r="BX16">
        <f t="shared" si="5"/>
        <v>1</v>
      </c>
      <c r="BY16">
        <f t="shared" si="5"/>
        <v>1</v>
      </c>
      <c r="BZ16">
        <f t="shared" si="5"/>
        <v>1</v>
      </c>
    </row>
    <row r="17" spans="1:78">
      <c r="A17" s="58"/>
      <c r="B17" s="7" t="e">
        <f>+_xlfn.XLOOKUP(I17,#REF!,#REF!)</f>
        <v>#REF!</v>
      </c>
      <c r="C17" s="8">
        <v>1</v>
      </c>
      <c r="D17" s="8" t="str">
        <f t="shared" si="1"/>
        <v>01-MK-24-10</v>
      </c>
      <c r="E17" s="57">
        <v>45474</v>
      </c>
      <c r="F17" s="59"/>
      <c r="G17" s="59"/>
      <c r="H17" s="9" t="s">
        <v>37</v>
      </c>
      <c r="I17" s="66" t="s">
        <v>506</v>
      </c>
      <c r="J17" s="7" t="str">
        <f>+_xlfn.XLOOKUP(I17,'R4'!B:B,'R4'!C:C)</f>
        <v>AMR - LASTİKLİ LODER - LİEBHERR L550 XP</v>
      </c>
      <c r="P17">
        <f t="shared" si="2"/>
        <v>0</v>
      </c>
      <c r="Q17">
        <f t="shared" si="2"/>
        <v>0</v>
      </c>
      <c r="R17">
        <f t="shared" si="2"/>
        <v>0</v>
      </c>
      <c r="S17">
        <f t="shared" si="2"/>
        <v>0</v>
      </c>
      <c r="T17">
        <f t="shared" si="2"/>
        <v>0</v>
      </c>
      <c r="U17">
        <f t="shared" si="2"/>
        <v>0</v>
      </c>
      <c r="V17">
        <f t="shared" si="2"/>
        <v>0</v>
      </c>
      <c r="W17">
        <f t="shared" si="2"/>
        <v>0</v>
      </c>
      <c r="X17">
        <f t="shared" si="2"/>
        <v>0</v>
      </c>
      <c r="Y17">
        <f t="shared" si="2"/>
        <v>1</v>
      </c>
      <c r="Z17">
        <f t="shared" si="2"/>
        <v>1</v>
      </c>
      <c r="AA17">
        <f t="shared" si="2"/>
        <v>1</v>
      </c>
      <c r="AB17">
        <f t="shared" si="2"/>
        <v>1</v>
      </c>
      <c r="AC17">
        <f t="shared" si="2"/>
        <v>1</v>
      </c>
      <c r="AD17">
        <f t="shared" si="2"/>
        <v>1</v>
      </c>
      <c r="AE17">
        <f t="shared" si="2"/>
        <v>1</v>
      </c>
      <c r="AF17">
        <f t="shared" si="3"/>
        <v>1</v>
      </c>
      <c r="AG17">
        <f t="shared" si="3"/>
        <v>1</v>
      </c>
      <c r="AH17">
        <f t="shared" si="3"/>
        <v>1</v>
      </c>
      <c r="AI17">
        <f t="shared" si="3"/>
        <v>1</v>
      </c>
      <c r="AJ17">
        <f t="shared" si="3"/>
        <v>1</v>
      </c>
      <c r="AK17">
        <f t="shared" si="3"/>
        <v>1</v>
      </c>
      <c r="AL17">
        <f t="shared" si="3"/>
        <v>1</v>
      </c>
      <c r="AM17">
        <f t="shared" si="3"/>
        <v>1</v>
      </c>
      <c r="AN17">
        <f t="shared" si="3"/>
        <v>1</v>
      </c>
      <c r="AO17">
        <f t="shared" si="3"/>
        <v>1</v>
      </c>
      <c r="AP17">
        <f t="shared" si="3"/>
        <v>1</v>
      </c>
      <c r="AQ17">
        <f t="shared" si="3"/>
        <v>1</v>
      </c>
      <c r="AR17">
        <f t="shared" si="3"/>
        <v>1</v>
      </c>
      <c r="AS17">
        <f t="shared" si="3"/>
        <v>1</v>
      </c>
      <c r="AT17">
        <f t="shared" si="3"/>
        <v>1</v>
      </c>
      <c r="AU17">
        <f t="shared" si="3"/>
        <v>1</v>
      </c>
      <c r="AV17">
        <f t="shared" si="4"/>
        <v>1</v>
      </c>
      <c r="AW17">
        <f t="shared" si="4"/>
        <v>1</v>
      </c>
      <c r="AX17">
        <f t="shared" si="4"/>
        <v>1</v>
      </c>
      <c r="AY17">
        <f t="shared" si="4"/>
        <v>1</v>
      </c>
      <c r="AZ17">
        <f t="shared" si="4"/>
        <v>1</v>
      </c>
      <c r="BA17">
        <f t="shared" si="4"/>
        <v>1</v>
      </c>
      <c r="BB17">
        <f t="shared" si="4"/>
        <v>1</v>
      </c>
      <c r="BC17">
        <f t="shared" si="4"/>
        <v>1</v>
      </c>
      <c r="BD17">
        <f t="shared" si="4"/>
        <v>1</v>
      </c>
      <c r="BE17">
        <f t="shared" si="4"/>
        <v>1</v>
      </c>
      <c r="BF17">
        <f t="shared" si="4"/>
        <v>1</v>
      </c>
      <c r="BG17">
        <f t="shared" si="4"/>
        <v>1</v>
      </c>
      <c r="BH17">
        <f t="shared" si="4"/>
        <v>1</v>
      </c>
      <c r="BI17">
        <f t="shared" si="4"/>
        <v>1</v>
      </c>
      <c r="BJ17">
        <f t="shared" si="4"/>
        <v>1</v>
      </c>
      <c r="BK17">
        <f t="shared" si="4"/>
        <v>1</v>
      </c>
      <c r="BL17">
        <f t="shared" si="5"/>
        <v>1</v>
      </c>
      <c r="BM17">
        <f t="shared" si="5"/>
        <v>1</v>
      </c>
      <c r="BN17">
        <f t="shared" si="5"/>
        <v>1</v>
      </c>
      <c r="BO17">
        <f t="shared" si="5"/>
        <v>1</v>
      </c>
      <c r="BP17">
        <f t="shared" si="5"/>
        <v>1</v>
      </c>
      <c r="BQ17">
        <f t="shared" si="5"/>
        <v>1</v>
      </c>
      <c r="BR17">
        <f t="shared" si="5"/>
        <v>1</v>
      </c>
      <c r="BS17">
        <f t="shared" si="5"/>
        <v>1</v>
      </c>
      <c r="BT17">
        <f t="shared" si="5"/>
        <v>1</v>
      </c>
      <c r="BU17">
        <f t="shared" si="5"/>
        <v>1</v>
      </c>
      <c r="BV17">
        <f t="shared" si="5"/>
        <v>1</v>
      </c>
      <c r="BW17">
        <f t="shared" si="5"/>
        <v>1</v>
      </c>
      <c r="BX17">
        <f t="shared" si="5"/>
        <v>1</v>
      </c>
      <c r="BY17">
        <f t="shared" si="5"/>
        <v>1</v>
      </c>
      <c r="BZ17">
        <f t="shared" si="5"/>
        <v>1</v>
      </c>
    </row>
    <row r="18" spans="1:78">
      <c r="A18" s="58"/>
      <c r="B18" s="7" t="e">
        <f>+_xlfn.XLOOKUP(I18,#REF!,#REF!)</f>
        <v>#REF!</v>
      </c>
      <c r="C18" s="8">
        <v>1</v>
      </c>
      <c r="D18" s="8" t="str">
        <f t="shared" si="1"/>
        <v>01-MK-24-10</v>
      </c>
      <c r="E18" s="57">
        <v>45505</v>
      </c>
      <c r="F18" s="59"/>
      <c r="G18" s="59"/>
      <c r="H18" s="9" t="s">
        <v>37</v>
      </c>
      <c r="I18" s="66" t="s">
        <v>507</v>
      </c>
      <c r="J18" s="7" t="str">
        <f>+_xlfn.XLOOKUP(I18,'R4'!B:B,'R4'!C:C)</f>
        <v>AMR - LASTİKLİ LODER - LİEBHERR L550 XP</v>
      </c>
      <c r="P18">
        <f t="shared" si="2"/>
        <v>0</v>
      </c>
      <c r="Q18">
        <f t="shared" si="2"/>
        <v>0</v>
      </c>
      <c r="R18">
        <f t="shared" si="2"/>
        <v>0</v>
      </c>
      <c r="S18">
        <f t="shared" si="2"/>
        <v>0</v>
      </c>
      <c r="T18">
        <f t="shared" si="2"/>
        <v>0</v>
      </c>
      <c r="U18">
        <f t="shared" si="2"/>
        <v>0</v>
      </c>
      <c r="V18">
        <f t="shared" si="2"/>
        <v>0</v>
      </c>
      <c r="W18">
        <f t="shared" si="2"/>
        <v>0</v>
      </c>
      <c r="X18">
        <f t="shared" si="2"/>
        <v>0</v>
      </c>
      <c r="Y18">
        <f t="shared" si="2"/>
        <v>0</v>
      </c>
      <c r="Z18">
        <f t="shared" si="2"/>
        <v>1</v>
      </c>
      <c r="AA18">
        <f t="shared" si="2"/>
        <v>1</v>
      </c>
      <c r="AB18">
        <f t="shared" si="2"/>
        <v>1</v>
      </c>
      <c r="AC18">
        <f t="shared" si="2"/>
        <v>1</v>
      </c>
      <c r="AD18">
        <f t="shared" si="2"/>
        <v>1</v>
      </c>
      <c r="AE18">
        <f t="shared" si="2"/>
        <v>1</v>
      </c>
      <c r="AF18">
        <f t="shared" si="3"/>
        <v>1</v>
      </c>
      <c r="AG18">
        <f t="shared" si="3"/>
        <v>1</v>
      </c>
      <c r="AH18">
        <f t="shared" si="3"/>
        <v>1</v>
      </c>
      <c r="AI18">
        <f t="shared" si="3"/>
        <v>1</v>
      </c>
      <c r="AJ18">
        <f t="shared" si="3"/>
        <v>1</v>
      </c>
      <c r="AK18">
        <f t="shared" si="3"/>
        <v>1</v>
      </c>
      <c r="AL18">
        <f t="shared" si="3"/>
        <v>1</v>
      </c>
      <c r="AM18">
        <f t="shared" si="3"/>
        <v>1</v>
      </c>
      <c r="AN18">
        <f t="shared" si="3"/>
        <v>1</v>
      </c>
      <c r="AO18">
        <f t="shared" si="3"/>
        <v>1</v>
      </c>
      <c r="AP18">
        <f t="shared" si="3"/>
        <v>1</v>
      </c>
      <c r="AQ18">
        <f t="shared" si="3"/>
        <v>1</v>
      </c>
      <c r="AR18">
        <f t="shared" si="3"/>
        <v>1</v>
      </c>
      <c r="AS18">
        <f t="shared" si="3"/>
        <v>1</v>
      </c>
      <c r="AT18">
        <f t="shared" si="3"/>
        <v>1</v>
      </c>
      <c r="AU18">
        <f t="shared" si="3"/>
        <v>1</v>
      </c>
      <c r="AV18">
        <f t="shared" si="4"/>
        <v>1</v>
      </c>
      <c r="AW18">
        <f t="shared" si="4"/>
        <v>1</v>
      </c>
      <c r="AX18">
        <f t="shared" si="4"/>
        <v>1</v>
      </c>
      <c r="AY18">
        <f t="shared" si="4"/>
        <v>1</v>
      </c>
      <c r="AZ18">
        <f t="shared" si="4"/>
        <v>1</v>
      </c>
      <c r="BA18">
        <f t="shared" si="4"/>
        <v>1</v>
      </c>
      <c r="BB18">
        <f t="shared" si="4"/>
        <v>1</v>
      </c>
      <c r="BC18">
        <f t="shared" si="4"/>
        <v>1</v>
      </c>
      <c r="BD18">
        <f t="shared" si="4"/>
        <v>1</v>
      </c>
      <c r="BE18">
        <f t="shared" si="4"/>
        <v>1</v>
      </c>
      <c r="BF18">
        <f t="shared" si="4"/>
        <v>1</v>
      </c>
      <c r="BG18">
        <f t="shared" si="4"/>
        <v>1</v>
      </c>
      <c r="BH18">
        <f t="shared" si="4"/>
        <v>1</v>
      </c>
      <c r="BI18">
        <f t="shared" si="4"/>
        <v>1</v>
      </c>
      <c r="BJ18">
        <f t="shared" si="4"/>
        <v>1</v>
      </c>
      <c r="BK18">
        <f t="shared" si="4"/>
        <v>1</v>
      </c>
      <c r="BL18">
        <f t="shared" si="5"/>
        <v>1</v>
      </c>
      <c r="BM18">
        <f t="shared" si="5"/>
        <v>1</v>
      </c>
      <c r="BN18">
        <f t="shared" si="5"/>
        <v>1</v>
      </c>
      <c r="BO18">
        <f t="shared" si="5"/>
        <v>1</v>
      </c>
      <c r="BP18">
        <f t="shared" si="5"/>
        <v>1</v>
      </c>
      <c r="BQ18">
        <f t="shared" si="5"/>
        <v>1</v>
      </c>
      <c r="BR18">
        <f t="shared" si="5"/>
        <v>1</v>
      </c>
      <c r="BS18">
        <f t="shared" si="5"/>
        <v>1</v>
      </c>
      <c r="BT18">
        <f t="shared" si="5"/>
        <v>1</v>
      </c>
      <c r="BU18">
        <f t="shared" si="5"/>
        <v>1</v>
      </c>
      <c r="BV18">
        <f t="shared" si="5"/>
        <v>1</v>
      </c>
      <c r="BW18">
        <f t="shared" si="5"/>
        <v>1</v>
      </c>
      <c r="BX18">
        <f t="shared" si="5"/>
        <v>1</v>
      </c>
      <c r="BY18">
        <f t="shared" si="5"/>
        <v>1</v>
      </c>
      <c r="BZ18">
        <f t="shared" si="5"/>
        <v>1</v>
      </c>
    </row>
    <row r="19" spans="1:78">
      <c r="A19" s="58"/>
      <c r="B19" s="7" t="e">
        <f>+_xlfn.XLOOKUP(I19,#REF!,#REF!)</f>
        <v>#REF!</v>
      </c>
      <c r="C19" s="8">
        <v>1</v>
      </c>
      <c r="D19" s="8" t="str">
        <f t="shared" si="1"/>
        <v>01-MK-24-10</v>
      </c>
      <c r="E19" s="57">
        <v>45505</v>
      </c>
      <c r="F19" s="59"/>
      <c r="G19" s="59"/>
      <c r="H19" s="9" t="s">
        <v>37</v>
      </c>
      <c r="I19" s="66" t="s">
        <v>508</v>
      </c>
      <c r="J19" s="7" t="str">
        <f>+_xlfn.XLOOKUP(I19,'R4'!B:B,'R4'!C:C)</f>
        <v>AMR - LASTİKLİ LODER - LİEBHERR L550 XP</v>
      </c>
      <c r="P19">
        <f t="shared" si="2"/>
        <v>0</v>
      </c>
      <c r="Q19">
        <f t="shared" si="2"/>
        <v>0</v>
      </c>
      <c r="R19">
        <f t="shared" si="2"/>
        <v>0</v>
      </c>
      <c r="S19">
        <f t="shared" si="2"/>
        <v>0</v>
      </c>
      <c r="T19">
        <f t="shared" si="2"/>
        <v>0</v>
      </c>
      <c r="U19">
        <f t="shared" si="2"/>
        <v>0</v>
      </c>
      <c r="V19">
        <f t="shared" si="2"/>
        <v>0</v>
      </c>
      <c r="W19">
        <f t="shared" si="2"/>
        <v>0</v>
      </c>
      <c r="X19">
        <f t="shared" si="2"/>
        <v>0</v>
      </c>
      <c r="Y19">
        <f t="shared" si="2"/>
        <v>0</v>
      </c>
      <c r="Z19">
        <f t="shared" si="2"/>
        <v>1</v>
      </c>
      <c r="AA19">
        <f t="shared" si="2"/>
        <v>1</v>
      </c>
      <c r="AB19">
        <f t="shared" si="2"/>
        <v>1</v>
      </c>
      <c r="AC19">
        <f t="shared" si="2"/>
        <v>1</v>
      </c>
      <c r="AD19">
        <f t="shared" si="2"/>
        <v>1</v>
      </c>
      <c r="AE19">
        <f t="shared" si="2"/>
        <v>1</v>
      </c>
      <c r="AF19">
        <f t="shared" si="3"/>
        <v>1</v>
      </c>
      <c r="AG19">
        <f t="shared" si="3"/>
        <v>1</v>
      </c>
      <c r="AH19">
        <f t="shared" si="3"/>
        <v>1</v>
      </c>
      <c r="AI19">
        <f t="shared" si="3"/>
        <v>1</v>
      </c>
      <c r="AJ19">
        <f t="shared" si="3"/>
        <v>1</v>
      </c>
      <c r="AK19">
        <f t="shared" si="3"/>
        <v>1</v>
      </c>
      <c r="AL19">
        <f t="shared" si="3"/>
        <v>1</v>
      </c>
      <c r="AM19">
        <f t="shared" si="3"/>
        <v>1</v>
      </c>
      <c r="AN19">
        <f t="shared" si="3"/>
        <v>1</v>
      </c>
      <c r="AO19">
        <f t="shared" si="3"/>
        <v>1</v>
      </c>
      <c r="AP19">
        <f t="shared" si="3"/>
        <v>1</v>
      </c>
      <c r="AQ19">
        <f t="shared" si="3"/>
        <v>1</v>
      </c>
      <c r="AR19">
        <f t="shared" si="3"/>
        <v>1</v>
      </c>
      <c r="AS19">
        <f t="shared" si="3"/>
        <v>1</v>
      </c>
      <c r="AT19">
        <f t="shared" si="3"/>
        <v>1</v>
      </c>
      <c r="AU19">
        <f t="shared" si="3"/>
        <v>1</v>
      </c>
      <c r="AV19">
        <f t="shared" si="4"/>
        <v>1</v>
      </c>
      <c r="AW19">
        <f t="shared" si="4"/>
        <v>1</v>
      </c>
      <c r="AX19">
        <f t="shared" si="4"/>
        <v>1</v>
      </c>
      <c r="AY19">
        <f t="shared" si="4"/>
        <v>1</v>
      </c>
      <c r="AZ19">
        <f t="shared" si="4"/>
        <v>1</v>
      </c>
      <c r="BA19">
        <f t="shared" si="4"/>
        <v>1</v>
      </c>
      <c r="BB19">
        <f t="shared" si="4"/>
        <v>1</v>
      </c>
      <c r="BC19">
        <f t="shared" si="4"/>
        <v>1</v>
      </c>
      <c r="BD19">
        <f t="shared" si="4"/>
        <v>1</v>
      </c>
      <c r="BE19">
        <f t="shared" si="4"/>
        <v>1</v>
      </c>
      <c r="BF19">
        <f t="shared" si="4"/>
        <v>1</v>
      </c>
      <c r="BG19">
        <f t="shared" si="4"/>
        <v>1</v>
      </c>
      <c r="BH19">
        <f t="shared" si="4"/>
        <v>1</v>
      </c>
      <c r="BI19">
        <f t="shared" si="4"/>
        <v>1</v>
      </c>
      <c r="BJ19">
        <f t="shared" si="4"/>
        <v>1</v>
      </c>
      <c r="BK19">
        <f t="shared" si="4"/>
        <v>1</v>
      </c>
      <c r="BL19">
        <f t="shared" si="5"/>
        <v>1</v>
      </c>
      <c r="BM19">
        <f t="shared" si="5"/>
        <v>1</v>
      </c>
      <c r="BN19">
        <f t="shared" si="5"/>
        <v>1</v>
      </c>
      <c r="BO19">
        <f t="shared" si="5"/>
        <v>1</v>
      </c>
      <c r="BP19">
        <f t="shared" si="5"/>
        <v>1</v>
      </c>
      <c r="BQ19">
        <f t="shared" si="5"/>
        <v>1</v>
      </c>
      <c r="BR19">
        <f t="shared" si="5"/>
        <v>1</v>
      </c>
      <c r="BS19">
        <f t="shared" si="5"/>
        <v>1</v>
      </c>
      <c r="BT19">
        <f t="shared" si="5"/>
        <v>1</v>
      </c>
      <c r="BU19">
        <f t="shared" si="5"/>
        <v>1</v>
      </c>
      <c r="BV19">
        <f t="shared" si="5"/>
        <v>1</v>
      </c>
      <c r="BW19">
        <f t="shared" si="5"/>
        <v>1</v>
      </c>
      <c r="BX19">
        <f t="shared" si="5"/>
        <v>1</v>
      </c>
      <c r="BY19">
        <f t="shared" si="5"/>
        <v>1</v>
      </c>
      <c r="BZ19">
        <f t="shared" si="5"/>
        <v>1</v>
      </c>
    </row>
    <row r="20" spans="1:78">
      <c r="A20" s="58"/>
      <c r="B20" s="7" t="e">
        <f>+_xlfn.XLOOKUP(I20,#REF!,#REF!)</f>
        <v>#REF!</v>
      </c>
      <c r="C20" s="8">
        <v>1</v>
      </c>
      <c r="D20" s="8" t="str">
        <f t="shared" si="1"/>
        <v>01-MK-24-10</v>
      </c>
      <c r="E20" s="57">
        <v>45505</v>
      </c>
      <c r="F20" s="59"/>
      <c r="G20" s="59"/>
      <c r="H20" s="9" t="s">
        <v>37</v>
      </c>
      <c r="I20" s="66" t="s">
        <v>509</v>
      </c>
      <c r="J20" s="7" t="str">
        <f>+_xlfn.XLOOKUP(I20,'R4'!B:B,'R4'!C:C)</f>
        <v>AMR - LASTİKLİ LODER - LİEBHERR L550 XP</v>
      </c>
      <c r="P20">
        <f t="shared" si="2"/>
        <v>0</v>
      </c>
      <c r="Q20">
        <f t="shared" si="2"/>
        <v>0</v>
      </c>
      <c r="R20">
        <f t="shared" si="2"/>
        <v>0</v>
      </c>
      <c r="S20">
        <f t="shared" si="2"/>
        <v>0</v>
      </c>
      <c r="T20">
        <f t="shared" si="2"/>
        <v>0</v>
      </c>
      <c r="U20">
        <f t="shared" si="2"/>
        <v>0</v>
      </c>
      <c r="V20">
        <f t="shared" si="2"/>
        <v>0</v>
      </c>
      <c r="W20">
        <f t="shared" si="2"/>
        <v>0</v>
      </c>
      <c r="X20">
        <f t="shared" si="2"/>
        <v>0</v>
      </c>
      <c r="Y20">
        <f t="shared" si="2"/>
        <v>0</v>
      </c>
      <c r="Z20">
        <f t="shared" si="2"/>
        <v>1</v>
      </c>
      <c r="AA20">
        <f t="shared" si="2"/>
        <v>1</v>
      </c>
      <c r="AB20">
        <f t="shared" si="2"/>
        <v>1</v>
      </c>
      <c r="AC20">
        <f t="shared" si="2"/>
        <v>1</v>
      </c>
      <c r="AD20">
        <f t="shared" si="2"/>
        <v>1</v>
      </c>
      <c r="AE20">
        <f t="shared" ref="AE20:AT35" si="6">+IF(AE$2&gt;=$E20,1,0)</f>
        <v>1</v>
      </c>
      <c r="AF20">
        <f t="shared" si="6"/>
        <v>1</v>
      </c>
      <c r="AG20">
        <f t="shared" si="6"/>
        <v>1</v>
      </c>
      <c r="AH20">
        <f t="shared" si="6"/>
        <v>1</v>
      </c>
      <c r="AI20">
        <f t="shared" si="6"/>
        <v>1</v>
      </c>
      <c r="AJ20">
        <f t="shared" si="6"/>
        <v>1</v>
      </c>
      <c r="AK20">
        <f t="shared" si="6"/>
        <v>1</v>
      </c>
      <c r="AL20">
        <f t="shared" si="6"/>
        <v>1</v>
      </c>
      <c r="AM20">
        <f t="shared" si="6"/>
        <v>1</v>
      </c>
      <c r="AN20">
        <f t="shared" si="6"/>
        <v>1</v>
      </c>
      <c r="AO20">
        <f t="shared" si="6"/>
        <v>1</v>
      </c>
      <c r="AP20">
        <f t="shared" si="6"/>
        <v>1</v>
      </c>
      <c r="AQ20">
        <f t="shared" si="6"/>
        <v>1</v>
      </c>
      <c r="AR20">
        <f t="shared" si="6"/>
        <v>1</v>
      </c>
      <c r="AS20">
        <f t="shared" si="6"/>
        <v>1</v>
      </c>
      <c r="AT20">
        <f t="shared" si="6"/>
        <v>1</v>
      </c>
      <c r="AU20">
        <f t="shared" si="3"/>
        <v>1</v>
      </c>
      <c r="AV20">
        <f t="shared" si="4"/>
        <v>1</v>
      </c>
      <c r="AW20">
        <f t="shared" si="4"/>
        <v>1</v>
      </c>
      <c r="AX20">
        <f t="shared" si="4"/>
        <v>1</v>
      </c>
      <c r="AY20">
        <f t="shared" si="4"/>
        <v>1</v>
      </c>
      <c r="AZ20">
        <f t="shared" si="4"/>
        <v>1</v>
      </c>
      <c r="BA20">
        <f t="shared" si="4"/>
        <v>1</v>
      </c>
      <c r="BB20">
        <f t="shared" si="4"/>
        <v>1</v>
      </c>
      <c r="BC20">
        <f t="shared" si="4"/>
        <v>1</v>
      </c>
      <c r="BD20">
        <f t="shared" si="4"/>
        <v>1</v>
      </c>
      <c r="BE20">
        <f t="shared" si="4"/>
        <v>1</v>
      </c>
      <c r="BF20">
        <f t="shared" si="4"/>
        <v>1</v>
      </c>
      <c r="BG20">
        <f t="shared" si="4"/>
        <v>1</v>
      </c>
      <c r="BH20">
        <f t="shared" si="4"/>
        <v>1</v>
      </c>
      <c r="BI20">
        <f t="shared" si="4"/>
        <v>1</v>
      </c>
      <c r="BJ20">
        <f t="shared" si="4"/>
        <v>1</v>
      </c>
      <c r="BK20">
        <f t="shared" ref="BK20:BZ36" si="7">+IF(BK$2&gt;=$E20,1,0)</f>
        <v>1</v>
      </c>
      <c r="BL20">
        <f t="shared" si="7"/>
        <v>1</v>
      </c>
      <c r="BM20">
        <f t="shared" si="7"/>
        <v>1</v>
      </c>
      <c r="BN20">
        <f t="shared" si="7"/>
        <v>1</v>
      </c>
      <c r="BO20">
        <f t="shared" si="7"/>
        <v>1</v>
      </c>
      <c r="BP20">
        <f t="shared" si="7"/>
        <v>1</v>
      </c>
      <c r="BQ20">
        <f t="shared" si="7"/>
        <v>1</v>
      </c>
      <c r="BR20">
        <f t="shared" si="7"/>
        <v>1</v>
      </c>
      <c r="BS20">
        <f t="shared" si="7"/>
        <v>1</v>
      </c>
      <c r="BT20">
        <f t="shared" si="7"/>
        <v>1</v>
      </c>
      <c r="BU20">
        <f t="shared" si="7"/>
        <v>1</v>
      </c>
      <c r="BV20">
        <f t="shared" si="7"/>
        <v>1</v>
      </c>
      <c r="BW20">
        <f t="shared" si="7"/>
        <v>1</v>
      </c>
      <c r="BX20">
        <f t="shared" si="7"/>
        <v>1</v>
      </c>
      <c r="BY20">
        <f t="shared" si="7"/>
        <v>1</v>
      </c>
      <c r="BZ20">
        <f t="shared" si="7"/>
        <v>1</v>
      </c>
    </row>
    <row r="21" spans="1:78">
      <c r="A21" s="58"/>
      <c r="B21" s="7" t="e">
        <f>+_xlfn.XLOOKUP(I21,#REF!,#REF!)</f>
        <v>#REF!</v>
      </c>
      <c r="C21" s="8">
        <v>1</v>
      </c>
      <c r="D21" s="8" t="str">
        <f t="shared" si="1"/>
        <v>01-MK-24-10</v>
      </c>
      <c r="E21" s="57">
        <v>45627</v>
      </c>
      <c r="F21" s="59"/>
      <c r="G21" s="59"/>
      <c r="H21" s="9" t="s">
        <v>37</v>
      </c>
      <c r="I21" s="66" t="s">
        <v>510</v>
      </c>
      <c r="J21" s="7" t="str">
        <f>+_xlfn.XLOOKUP(I21,'R4'!B:B,'R4'!C:C)</f>
        <v>AMR - LASTİKLİ LODER - LİEBHERR L550 XP</v>
      </c>
      <c r="P21">
        <f t="shared" ref="P21:AE36" si="8">+IF(P$2&gt;=$E21,1,0)</f>
        <v>0</v>
      </c>
      <c r="Q21">
        <f t="shared" si="8"/>
        <v>0</v>
      </c>
      <c r="R21">
        <f t="shared" si="8"/>
        <v>0</v>
      </c>
      <c r="S21">
        <f t="shared" si="8"/>
        <v>0</v>
      </c>
      <c r="T21">
        <f t="shared" si="8"/>
        <v>0</v>
      </c>
      <c r="U21">
        <f t="shared" si="8"/>
        <v>0</v>
      </c>
      <c r="V21">
        <f t="shared" si="8"/>
        <v>0</v>
      </c>
      <c r="W21">
        <f t="shared" si="8"/>
        <v>0</v>
      </c>
      <c r="X21">
        <f t="shared" si="8"/>
        <v>0</v>
      </c>
      <c r="Y21">
        <f t="shared" si="8"/>
        <v>0</v>
      </c>
      <c r="Z21">
        <f t="shared" si="8"/>
        <v>0</v>
      </c>
      <c r="AA21">
        <f t="shared" si="8"/>
        <v>0</v>
      </c>
      <c r="AB21">
        <f t="shared" si="8"/>
        <v>0</v>
      </c>
      <c r="AC21">
        <f t="shared" si="8"/>
        <v>0</v>
      </c>
      <c r="AD21">
        <f t="shared" si="8"/>
        <v>1</v>
      </c>
      <c r="AE21">
        <f t="shared" si="8"/>
        <v>1</v>
      </c>
      <c r="AF21">
        <f t="shared" si="6"/>
        <v>1</v>
      </c>
      <c r="AG21">
        <f t="shared" si="6"/>
        <v>1</v>
      </c>
      <c r="AH21">
        <f t="shared" si="6"/>
        <v>1</v>
      </c>
      <c r="AI21">
        <f t="shared" si="6"/>
        <v>1</v>
      </c>
      <c r="AJ21">
        <f t="shared" si="6"/>
        <v>1</v>
      </c>
      <c r="AK21">
        <f t="shared" si="6"/>
        <v>1</v>
      </c>
      <c r="AL21">
        <f t="shared" si="6"/>
        <v>1</v>
      </c>
      <c r="AM21">
        <f t="shared" si="6"/>
        <v>1</v>
      </c>
      <c r="AN21">
        <f t="shared" si="6"/>
        <v>1</v>
      </c>
      <c r="AO21">
        <f t="shared" si="6"/>
        <v>1</v>
      </c>
      <c r="AP21">
        <f t="shared" si="6"/>
        <v>1</v>
      </c>
      <c r="AQ21">
        <f t="shared" si="6"/>
        <v>1</v>
      </c>
      <c r="AR21">
        <f t="shared" si="6"/>
        <v>1</v>
      </c>
      <c r="AS21">
        <f t="shared" si="6"/>
        <v>1</v>
      </c>
      <c r="AT21">
        <f t="shared" si="6"/>
        <v>1</v>
      </c>
      <c r="AU21">
        <f t="shared" si="3"/>
        <v>1</v>
      </c>
      <c r="AV21">
        <f t="shared" ref="AV21:BK36" si="9">+IF(AV$2&gt;=$E21,1,0)</f>
        <v>1</v>
      </c>
      <c r="AW21">
        <f t="shared" si="9"/>
        <v>1</v>
      </c>
      <c r="AX21">
        <f t="shared" si="9"/>
        <v>1</v>
      </c>
      <c r="AY21">
        <f t="shared" si="9"/>
        <v>1</v>
      </c>
      <c r="AZ21">
        <f t="shared" si="9"/>
        <v>1</v>
      </c>
      <c r="BA21">
        <f t="shared" si="9"/>
        <v>1</v>
      </c>
      <c r="BB21">
        <f t="shared" si="9"/>
        <v>1</v>
      </c>
      <c r="BC21">
        <f t="shared" si="9"/>
        <v>1</v>
      </c>
      <c r="BD21">
        <f t="shared" si="9"/>
        <v>1</v>
      </c>
      <c r="BE21">
        <f t="shared" si="9"/>
        <v>1</v>
      </c>
      <c r="BF21">
        <f t="shared" si="9"/>
        <v>1</v>
      </c>
      <c r="BG21">
        <f t="shared" si="9"/>
        <v>1</v>
      </c>
      <c r="BH21">
        <f t="shared" si="9"/>
        <v>1</v>
      </c>
      <c r="BI21">
        <f t="shared" si="9"/>
        <v>1</v>
      </c>
      <c r="BJ21">
        <f t="shared" si="9"/>
        <v>1</v>
      </c>
      <c r="BK21">
        <f t="shared" si="9"/>
        <v>1</v>
      </c>
      <c r="BL21">
        <f t="shared" si="7"/>
        <v>1</v>
      </c>
      <c r="BM21">
        <f t="shared" si="7"/>
        <v>1</v>
      </c>
      <c r="BN21">
        <f t="shared" si="7"/>
        <v>1</v>
      </c>
      <c r="BO21">
        <f t="shared" si="7"/>
        <v>1</v>
      </c>
      <c r="BP21">
        <f t="shared" si="7"/>
        <v>1</v>
      </c>
      <c r="BQ21">
        <f t="shared" si="7"/>
        <v>1</v>
      </c>
      <c r="BR21">
        <f t="shared" si="7"/>
        <v>1</v>
      </c>
      <c r="BS21">
        <f t="shared" si="7"/>
        <v>1</v>
      </c>
      <c r="BT21">
        <f t="shared" si="7"/>
        <v>1</v>
      </c>
      <c r="BU21">
        <f t="shared" si="7"/>
        <v>1</v>
      </c>
      <c r="BV21">
        <f t="shared" si="7"/>
        <v>1</v>
      </c>
      <c r="BW21">
        <f t="shared" si="7"/>
        <v>1</v>
      </c>
      <c r="BX21">
        <f t="shared" si="7"/>
        <v>1</v>
      </c>
      <c r="BY21">
        <f t="shared" si="7"/>
        <v>1</v>
      </c>
      <c r="BZ21">
        <f t="shared" si="7"/>
        <v>1</v>
      </c>
    </row>
    <row r="22" spans="1:78">
      <c r="A22" s="58"/>
      <c r="B22" s="7" t="e">
        <f>+_xlfn.XLOOKUP(I22,#REF!,#REF!)</f>
        <v>#REF!</v>
      </c>
      <c r="C22" s="8">
        <v>1</v>
      </c>
      <c r="D22" s="8" t="str">
        <f t="shared" si="1"/>
        <v>01-MK-24-10</v>
      </c>
      <c r="E22" s="57">
        <v>45627</v>
      </c>
      <c r="F22" s="59"/>
      <c r="G22" s="59"/>
      <c r="H22" s="9" t="s">
        <v>37</v>
      </c>
      <c r="I22" s="66" t="s">
        <v>511</v>
      </c>
      <c r="J22" s="7" t="str">
        <f>+_xlfn.XLOOKUP(I22,'R4'!B:B,'R4'!C:C)</f>
        <v>AMR - LASTİKLİ LODER - LİEBHERR L550 XP</v>
      </c>
      <c r="P22">
        <f t="shared" si="8"/>
        <v>0</v>
      </c>
      <c r="Q22">
        <f t="shared" si="8"/>
        <v>0</v>
      </c>
      <c r="R22">
        <f t="shared" si="8"/>
        <v>0</v>
      </c>
      <c r="S22">
        <f t="shared" si="8"/>
        <v>0</v>
      </c>
      <c r="T22">
        <f t="shared" si="8"/>
        <v>0</v>
      </c>
      <c r="U22">
        <f t="shared" si="8"/>
        <v>0</v>
      </c>
      <c r="V22">
        <f t="shared" si="8"/>
        <v>0</v>
      </c>
      <c r="W22">
        <f t="shared" si="8"/>
        <v>0</v>
      </c>
      <c r="X22">
        <f t="shared" si="8"/>
        <v>0</v>
      </c>
      <c r="Y22">
        <f t="shared" si="8"/>
        <v>0</v>
      </c>
      <c r="Z22">
        <f t="shared" si="8"/>
        <v>0</v>
      </c>
      <c r="AA22">
        <f t="shared" si="8"/>
        <v>0</v>
      </c>
      <c r="AB22">
        <f t="shared" si="8"/>
        <v>0</v>
      </c>
      <c r="AC22">
        <f t="shared" si="8"/>
        <v>0</v>
      </c>
      <c r="AD22">
        <f t="shared" si="8"/>
        <v>1</v>
      </c>
      <c r="AE22">
        <f t="shared" si="8"/>
        <v>1</v>
      </c>
      <c r="AF22">
        <f t="shared" si="6"/>
        <v>1</v>
      </c>
      <c r="AG22">
        <f t="shared" si="6"/>
        <v>1</v>
      </c>
      <c r="AH22">
        <f t="shared" si="6"/>
        <v>1</v>
      </c>
      <c r="AI22">
        <f t="shared" si="6"/>
        <v>1</v>
      </c>
      <c r="AJ22">
        <f t="shared" si="6"/>
        <v>1</v>
      </c>
      <c r="AK22">
        <f t="shared" si="6"/>
        <v>1</v>
      </c>
      <c r="AL22">
        <f t="shared" si="6"/>
        <v>1</v>
      </c>
      <c r="AM22">
        <f t="shared" si="6"/>
        <v>1</v>
      </c>
      <c r="AN22">
        <f t="shared" si="6"/>
        <v>1</v>
      </c>
      <c r="AO22">
        <f t="shared" si="6"/>
        <v>1</v>
      </c>
      <c r="AP22">
        <f t="shared" si="6"/>
        <v>1</v>
      </c>
      <c r="AQ22">
        <f t="shared" si="6"/>
        <v>1</v>
      </c>
      <c r="AR22">
        <f t="shared" si="6"/>
        <v>1</v>
      </c>
      <c r="AS22">
        <f t="shared" si="6"/>
        <v>1</v>
      </c>
      <c r="AT22">
        <f t="shared" si="6"/>
        <v>1</v>
      </c>
      <c r="AU22">
        <f t="shared" si="3"/>
        <v>1</v>
      </c>
      <c r="AV22">
        <f t="shared" si="9"/>
        <v>1</v>
      </c>
      <c r="AW22">
        <f t="shared" si="9"/>
        <v>1</v>
      </c>
      <c r="AX22">
        <f t="shared" si="9"/>
        <v>1</v>
      </c>
      <c r="AY22">
        <f t="shared" si="9"/>
        <v>1</v>
      </c>
      <c r="AZ22">
        <f t="shared" si="9"/>
        <v>1</v>
      </c>
      <c r="BA22">
        <f t="shared" si="9"/>
        <v>1</v>
      </c>
      <c r="BB22">
        <f t="shared" si="9"/>
        <v>1</v>
      </c>
      <c r="BC22">
        <f t="shared" si="9"/>
        <v>1</v>
      </c>
      <c r="BD22">
        <f t="shared" si="9"/>
        <v>1</v>
      </c>
      <c r="BE22">
        <f t="shared" si="9"/>
        <v>1</v>
      </c>
      <c r="BF22">
        <f t="shared" si="9"/>
        <v>1</v>
      </c>
      <c r="BG22">
        <f t="shared" si="9"/>
        <v>1</v>
      </c>
      <c r="BH22">
        <f t="shared" si="9"/>
        <v>1</v>
      </c>
      <c r="BI22">
        <f t="shared" si="9"/>
        <v>1</v>
      </c>
      <c r="BJ22">
        <f t="shared" si="9"/>
        <v>1</v>
      </c>
      <c r="BK22">
        <f t="shared" si="9"/>
        <v>1</v>
      </c>
      <c r="BL22">
        <f t="shared" si="7"/>
        <v>1</v>
      </c>
      <c r="BM22">
        <f t="shared" si="7"/>
        <v>1</v>
      </c>
      <c r="BN22">
        <f t="shared" si="7"/>
        <v>1</v>
      </c>
      <c r="BO22">
        <f t="shared" si="7"/>
        <v>1</v>
      </c>
      <c r="BP22">
        <f t="shared" si="7"/>
        <v>1</v>
      </c>
      <c r="BQ22">
        <f t="shared" si="7"/>
        <v>1</v>
      </c>
      <c r="BR22">
        <f t="shared" si="7"/>
        <v>1</v>
      </c>
      <c r="BS22">
        <f t="shared" si="7"/>
        <v>1</v>
      </c>
      <c r="BT22">
        <f t="shared" si="7"/>
        <v>1</v>
      </c>
      <c r="BU22">
        <f t="shared" si="7"/>
        <v>1</v>
      </c>
      <c r="BV22">
        <f t="shared" si="7"/>
        <v>1</v>
      </c>
      <c r="BW22">
        <f t="shared" si="7"/>
        <v>1</v>
      </c>
      <c r="BX22">
        <f t="shared" si="7"/>
        <v>1</v>
      </c>
      <c r="BY22">
        <f t="shared" si="7"/>
        <v>1</v>
      </c>
      <c r="BZ22">
        <f t="shared" si="7"/>
        <v>1</v>
      </c>
    </row>
    <row r="23" spans="1:78">
      <c r="A23" s="58"/>
      <c r="B23" s="7" t="e">
        <f>+_xlfn.XLOOKUP(I23,#REF!,#REF!)</f>
        <v>#REF!</v>
      </c>
      <c r="C23" s="8">
        <v>1</v>
      </c>
      <c r="D23" s="8" t="str">
        <f t="shared" si="1"/>
        <v>01-MK-24-10</v>
      </c>
      <c r="E23" s="57">
        <v>45627</v>
      </c>
      <c r="F23" s="59"/>
      <c r="G23" s="59"/>
      <c r="H23" s="9" t="s">
        <v>37</v>
      </c>
      <c r="I23" s="66" t="s">
        <v>512</v>
      </c>
      <c r="J23" s="7" t="str">
        <f>+_xlfn.XLOOKUP(I23,'R4'!B:B,'R4'!C:C)</f>
        <v>AMR - LASTİKLİ LODER - LİEBHERR L550 XP</v>
      </c>
      <c r="P23">
        <f t="shared" si="8"/>
        <v>0</v>
      </c>
      <c r="Q23">
        <f t="shared" si="8"/>
        <v>0</v>
      </c>
      <c r="R23">
        <f t="shared" si="8"/>
        <v>0</v>
      </c>
      <c r="S23">
        <f t="shared" si="8"/>
        <v>0</v>
      </c>
      <c r="T23">
        <f t="shared" si="8"/>
        <v>0</v>
      </c>
      <c r="U23">
        <f t="shared" si="8"/>
        <v>0</v>
      </c>
      <c r="V23">
        <f t="shared" si="8"/>
        <v>0</v>
      </c>
      <c r="W23">
        <f t="shared" si="8"/>
        <v>0</v>
      </c>
      <c r="X23">
        <f t="shared" si="8"/>
        <v>0</v>
      </c>
      <c r="Y23">
        <f t="shared" si="8"/>
        <v>0</v>
      </c>
      <c r="Z23">
        <f t="shared" si="8"/>
        <v>0</v>
      </c>
      <c r="AA23">
        <f t="shared" si="8"/>
        <v>0</v>
      </c>
      <c r="AB23">
        <f t="shared" si="8"/>
        <v>0</v>
      </c>
      <c r="AC23">
        <f t="shared" si="8"/>
        <v>0</v>
      </c>
      <c r="AD23">
        <f t="shared" si="8"/>
        <v>1</v>
      </c>
      <c r="AE23">
        <f t="shared" si="8"/>
        <v>1</v>
      </c>
      <c r="AF23">
        <f t="shared" si="6"/>
        <v>1</v>
      </c>
      <c r="AG23">
        <f t="shared" si="6"/>
        <v>1</v>
      </c>
      <c r="AH23">
        <f t="shared" si="6"/>
        <v>1</v>
      </c>
      <c r="AI23">
        <f t="shared" si="6"/>
        <v>1</v>
      </c>
      <c r="AJ23">
        <f t="shared" si="6"/>
        <v>1</v>
      </c>
      <c r="AK23">
        <f t="shared" si="6"/>
        <v>1</v>
      </c>
      <c r="AL23">
        <f t="shared" si="6"/>
        <v>1</v>
      </c>
      <c r="AM23">
        <f t="shared" si="6"/>
        <v>1</v>
      </c>
      <c r="AN23">
        <f t="shared" si="6"/>
        <v>1</v>
      </c>
      <c r="AO23">
        <f t="shared" si="6"/>
        <v>1</v>
      </c>
      <c r="AP23">
        <f t="shared" si="6"/>
        <v>1</v>
      </c>
      <c r="AQ23">
        <f t="shared" si="6"/>
        <v>1</v>
      </c>
      <c r="AR23">
        <f t="shared" si="6"/>
        <v>1</v>
      </c>
      <c r="AS23">
        <f t="shared" si="6"/>
        <v>1</v>
      </c>
      <c r="AT23">
        <f t="shared" si="6"/>
        <v>1</v>
      </c>
      <c r="AU23">
        <f t="shared" si="3"/>
        <v>1</v>
      </c>
      <c r="AV23">
        <f t="shared" si="9"/>
        <v>1</v>
      </c>
      <c r="AW23">
        <f t="shared" si="9"/>
        <v>1</v>
      </c>
      <c r="AX23">
        <f t="shared" si="9"/>
        <v>1</v>
      </c>
      <c r="AY23">
        <f t="shared" si="9"/>
        <v>1</v>
      </c>
      <c r="AZ23">
        <f t="shared" si="9"/>
        <v>1</v>
      </c>
      <c r="BA23">
        <f t="shared" si="9"/>
        <v>1</v>
      </c>
      <c r="BB23">
        <f t="shared" si="9"/>
        <v>1</v>
      </c>
      <c r="BC23">
        <f t="shared" si="9"/>
        <v>1</v>
      </c>
      <c r="BD23">
        <f t="shared" si="9"/>
        <v>1</v>
      </c>
      <c r="BE23">
        <f t="shared" si="9"/>
        <v>1</v>
      </c>
      <c r="BF23">
        <f t="shared" si="9"/>
        <v>1</v>
      </c>
      <c r="BG23">
        <f t="shared" si="9"/>
        <v>1</v>
      </c>
      <c r="BH23">
        <f t="shared" si="9"/>
        <v>1</v>
      </c>
      <c r="BI23">
        <f t="shared" si="9"/>
        <v>1</v>
      </c>
      <c r="BJ23">
        <f t="shared" si="9"/>
        <v>1</v>
      </c>
      <c r="BK23">
        <f t="shared" si="9"/>
        <v>1</v>
      </c>
      <c r="BL23">
        <f t="shared" si="7"/>
        <v>1</v>
      </c>
      <c r="BM23">
        <f t="shared" si="7"/>
        <v>1</v>
      </c>
      <c r="BN23">
        <f t="shared" si="7"/>
        <v>1</v>
      </c>
      <c r="BO23">
        <f t="shared" si="7"/>
        <v>1</v>
      </c>
      <c r="BP23">
        <f t="shared" si="7"/>
        <v>1</v>
      </c>
      <c r="BQ23">
        <f t="shared" si="7"/>
        <v>1</v>
      </c>
      <c r="BR23">
        <f t="shared" si="7"/>
        <v>1</v>
      </c>
      <c r="BS23">
        <f t="shared" si="7"/>
        <v>1</v>
      </c>
      <c r="BT23">
        <f t="shared" si="7"/>
        <v>1</v>
      </c>
      <c r="BU23">
        <f t="shared" si="7"/>
        <v>1</v>
      </c>
      <c r="BV23">
        <f t="shared" si="7"/>
        <v>1</v>
      </c>
      <c r="BW23">
        <f t="shared" si="7"/>
        <v>1</v>
      </c>
      <c r="BX23">
        <f t="shared" si="7"/>
        <v>1</v>
      </c>
      <c r="BY23">
        <f t="shared" si="7"/>
        <v>1</v>
      </c>
      <c r="BZ23">
        <f t="shared" si="7"/>
        <v>1</v>
      </c>
    </row>
    <row r="24" spans="1:78">
      <c r="A24" s="58"/>
      <c r="B24" s="7" t="e">
        <f>+_xlfn.XLOOKUP(I24,#REF!,#REF!)</f>
        <v>#REF!</v>
      </c>
      <c r="C24" s="8">
        <v>1</v>
      </c>
      <c r="D24" s="8" t="str">
        <f t="shared" si="1"/>
        <v>01-MK-24-10</v>
      </c>
      <c r="E24" s="57">
        <v>45474</v>
      </c>
      <c r="F24" s="59"/>
      <c r="G24" s="59"/>
      <c r="H24" s="9" t="s">
        <v>37</v>
      </c>
      <c r="I24" s="66" t="s">
        <v>513</v>
      </c>
      <c r="J24" s="7" t="str">
        <f>+_xlfn.XLOOKUP(I24,'R4'!B:B,'R4'!C:C)</f>
        <v>AMR - LASTİKLİ LODER - LİEBHERR L566 XP</v>
      </c>
      <c r="P24">
        <f t="shared" si="8"/>
        <v>0</v>
      </c>
      <c r="Q24">
        <f t="shared" si="8"/>
        <v>0</v>
      </c>
      <c r="R24">
        <f t="shared" si="8"/>
        <v>0</v>
      </c>
      <c r="S24">
        <f t="shared" si="8"/>
        <v>0</v>
      </c>
      <c r="T24">
        <f t="shared" si="8"/>
        <v>0</v>
      </c>
      <c r="U24">
        <f t="shared" si="8"/>
        <v>0</v>
      </c>
      <c r="V24">
        <f t="shared" si="8"/>
        <v>0</v>
      </c>
      <c r="W24">
        <f t="shared" si="8"/>
        <v>0</v>
      </c>
      <c r="X24">
        <f t="shared" si="8"/>
        <v>0</v>
      </c>
      <c r="Y24">
        <f t="shared" si="8"/>
        <v>1</v>
      </c>
      <c r="Z24">
        <f t="shared" si="8"/>
        <v>1</v>
      </c>
      <c r="AA24">
        <f t="shared" si="8"/>
        <v>1</v>
      </c>
      <c r="AB24">
        <f t="shared" si="8"/>
        <v>1</v>
      </c>
      <c r="AC24">
        <f t="shared" si="8"/>
        <v>1</v>
      </c>
      <c r="AD24">
        <f t="shared" si="8"/>
        <v>1</v>
      </c>
      <c r="AE24">
        <f t="shared" si="8"/>
        <v>1</v>
      </c>
      <c r="AF24">
        <f t="shared" si="6"/>
        <v>1</v>
      </c>
      <c r="AG24">
        <f t="shared" si="6"/>
        <v>1</v>
      </c>
      <c r="AH24">
        <f t="shared" si="6"/>
        <v>1</v>
      </c>
      <c r="AI24">
        <f t="shared" si="6"/>
        <v>1</v>
      </c>
      <c r="AJ24">
        <f t="shared" si="6"/>
        <v>1</v>
      </c>
      <c r="AK24">
        <f t="shared" si="6"/>
        <v>1</v>
      </c>
      <c r="AL24">
        <f t="shared" si="6"/>
        <v>1</v>
      </c>
      <c r="AM24">
        <f t="shared" si="6"/>
        <v>1</v>
      </c>
      <c r="AN24">
        <f t="shared" si="6"/>
        <v>1</v>
      </c>
      <c r="AO24">
        <f t="shared" si="6"/>
        <v>1</v>
      </c>
      <c r="AP24">
        <f t="shared" si="6"/>
        <v>1</v>
      </c>
      <c r="AQ24">
        <f t="shared" si="6"/>
        <v>1</v>
      </c>
      <c r="AR24">
        <f t="shared" si="6"/>
        <v>1</v>
      </c>
      <c r="AS24">
        <f t="shared" si="6"/>
        <v>1</v>
      </c>
      <c r="AT24">
        <f t="shared" si="6"/>
        <v>1</v>
      </c>
      <c r="AU24">
        <f t="shared" si="3"/>
        <v>1</v>
      </c>
      <c r="AV24">
        <f t="shared" si="9"/>
        <v>1</v>
      </c>
      <c r="AW24">
        <f t="shared" si="9"/>
        <v>1</v>
      </c>
      <c r="AX24">
        <f t="shared" si="9"/>
        <v>1</v>
      </c>
      <c r="AY24">
        <f t="shared" si="9"/>
        <v>1</v>
      </c>
      <c r="AZ24">
        <f t="shared" si="9"/>
        <v>1</v>
      </c>
      <c r="BA24">
        <f t="shared" si="9"/>
        <v>1</v>
      </c>
      <c r="BB24">
        <f t="shared" si="9"/>
        <v>1</v>
      </c>
      <c r="BC24">
        <f t="shared" si="9"/>
        <v>1</v>
      </c>
      <c r="BD24">
        <f t="shared" si="9"/>
        <v>1</v>
      </c>
      <c r="BE24">
        <f t="shared" si="9"/>
        <v>1</v>
      </c>
      <c r="BF24">
        <f t="shared" si="9"/>
        <v>1</v>
      </c>
      <c r="BG24">
        <f t="shared" si="9"/>
        <v>1</v>
      </c>
      <c r="BH24">
        <f t="shared" si="9"/>
        <v>1</v>
      </c>
      <c r="BI24">
        <f t="shared" si="9"/>
        <v>1</v>
      </c>
      <c r="BJ24">
        <f t="shared" si="9"/>
        <v>1</v>
      </c>
      <c r="BK24">
        <f t="shared" si="9"/>
        <v>1</v>
      </c>
      <c r="BL24">
        <f t="shared" si="7"/>
        <v>1</v>
      </c>
      <c r="BM24">
        <f t="shared" si="7"/>
        <v>1</v>
      </c>
      <c r="BN24">
        <f t="shared" si="7"/>
        <v>1</v>
      </c>
      <c r="BO24">
        <f t="shared" si="7"/>
        <v>1</v>
      </c>
      <c r="BP24">
        <f t="shared" si="7"/>
        <v>1</v>
      </c>
      <c r="BQ24">
        <f t="shared" si="7"/>
        <v>1</v>
      </c>
      <c r="BR24">
        <f t="shared" si="7"/>
        <v>1</v>
      </c>
      <c r="BS24">
        <f t="shared" si="7"/>
        <v>1</v>
      </c>
      <c r="BT24">
        <f t="shared" si="7"/>
        <v>1</v>
      </c>
      <c r="BU24">
        <f t="shared" si="7"/>
        <v>1</v>
      </c>
      <c r="BV24">
        <f t="shared" si="7"/>
        <v>1</v>
      </c>
      <c r="BW24">
        <f t="shared" si="7"/>
        <v>1</v>
      </c>
      <c r="BX24">
        <f t="shared" si="7"/>
        <v>1</v>
      </c>
      <c r="BY24">
        <f t="shared" si="7"/>
        <v>1</v>
      </c>
      <c r="BZ24">
        <f t="shared" si="7"/>
        <v>1</v>
      </c>
    </row>
    <row r="25" spans="1:78">
      <c r="A25" s="58"/>
      <c r="B25" s="7" t="e">
        <f>+_xlfn.XLOOKUP(I25,#REF!,#REF!)</f>
        <v>#REF!</v>
      </c>
      <c r="C25" s="8">
        <v>1</v>
      </c>
      <c r="D25" s="8" t="str">
        <f t="shared" si="1"/>
        <v>01-MK-24-10</v>
      </c>
      <c r="E25" s="57">
        <v>45474</v>
      </c>
      <c r="F25" s="59"/>
      <c r="G25" s="59"/>
      <c r="H25" s="9" t="s">
        <v>37</v>
      </c>
      <c r="I25" s="66" t="s">
        <v>514</v>
      </c>
      <c r="J25" s="7" t="str">
        <f>+_xlfn.XLOOKUP(I25,'R4'!B:B,'R4'!C:C)</f>
        <v>AMR - LASTİKLİ LODER - LİEBHERR L566 XP</v>
      </c>
      <c r="P25">
        <f t="shared" si="8"/>
        <v>0</v>
      </c>
      <c r="Q25">
        <f t="shared" si="8"/>
        <v>0</v>
      </c>
      <c r="R25">
        <f t="shared" si="8"/>
        <v>0</v>
      </c>
      <c r="S25">
        <f t="shared" si="8"/>
        <v>0</v>
      </c>
      <c r="T25">
        <f t="shared" si="8"/>
        <v>0</v>
      </c>
      <c r="U25">
        <f t="shared" si="8"/>
        <v>0</v>
      </c>
      <c r="V25">
        <f t="shared" si="8"/>
        <v>0</v>
      </c>
      <c r="W25">
        <f t="shared" si="8"/>
        <v>0</v>
      </c>
      <c r="X25">
        <f t="shared" si="8"/>
        <v>0</v>
      </c>
      <c r="Y25">
        <f t="shared" si="8"/>
        <v>1</v>
      </c>
      <c r="Z25">
        <f t="shared" si="8"/>
        <v>1</v>
      </c>
      <c r="AA25">
        <f t="shared" si="8"/>
        <v>1</v>
      </c>
      <c r="AB25">
        <f t="shared" si="8"/>
        <v>1</v>
      </c>
      <c r="AC25">
        <f t="shared" si="8"/>
        <v>1</v>
      </c>
      <c r="AD25">
        <f t="shared" si="8"/>
        <v>1</v>
      </c>
      <c r="AE25">
        <f t="shared" si="8"/>
        <v>1</v>
      </c>
      <c r="AF25">
        <f t="shared" si="6"/>
        <v>1</v>
      </c>
      <c r="AG25">
        <f t="shared" si="6"/>
        <v>1</v>
      </c>
      <c r="AH25">
        <f t="shared" si="6"/>
        <v>1</v>
      </c>
      <c r="AI25">
        <f t="shared" si="6"/>
        <v>1</v>
      </c>
      <c r="AJ25">
        <f t="shared" si="6"/>
        <v>1</v>
      </c>
      <c r="AK25">
        <f t="shared" si="6"/>
        <v>1</v>
      </c>
      <c r="AL25">
        <f t="shared" si="6"/>
        <v>1</v>
      </c>
      <c r="AM25">
        <f t="shared" si="6"/>
        <v>1</v>
      </c>
      <c r="AN25">
        <f t="shared" si="6"/>
        <v>1</v>
      </c>
      <c r="AO25">
        <f t="shared" si="6"/>
        <v>1</v>
      </c>
      <c r="AP25">
        <f t="shared" si="6"/>
        <v>1</v>
      </c>
      <c r="AQ25">
        <f t="shared" si="6"/>
        <v>1</v>
      </c>
      <c r="AR25">
        <f t="shared" si="6"/>
        <v>1</v>
      </c>
      <c r="AS25">
        <f t="shared" si="6"/>
        <v>1</v>
      </c>
      <c r="AT25">
        <f t="shared" si="6"/>
        <v>1</v>
      </c>
      <c r="AU25">
        <f t="shared" si="3"/>
        <v>1</v>
      </c>
      <c r="AV25">
        <f t="shared" si="9"/>
        <v>1</v>
      </c>
      <c r="AW25">
        <f t="shared" si="9"/>
        <v>1</v>
      </c>
      <c r="AX25">
        <f t="shared" si="9"/>
        <v>1</v>
      </c>
      <c r="AY25">
        <f t="shared" si="9"/>
        <v>1</v>
      </c>
      <c r="AZ25">
        <f t="shared" si="9"/>
        <v>1</v>
      </c>
      <c r="BA25">
        <f t="shared" si="9"/>
        <v>1</v>
      </c>
      <c r="BB25">
        <f t="shared" si="9"/>
        <v>1</v>
      </c>
      <c r="BC25">
        <f t="shared" si="9"/>
        <v>1</v>
      </c>
      <c r="BD25">
        <f t="shared" si="9"/>
        <v>1</v>
      </c>
      <c r="BE25">
        <f t="shared" si="9"/>
        <v>1</v>
      </c>
      <c r="BF25">
        <f t="shared" si="9"/>
        <v>1</v>
      </c>
      <c r="BG25">
        <f t="shared" si="9"/>
        <v>1</v>
      </c>
      <c r="BH25">
        <f t="shared" si="9"/>
        <v>1</v>
      </c>
      <c r="BI25">
        <f t="shared" si="9"/>
        <v>1</v>
      </c>
      <c r="BJ25">
        <f t="shared" si="9"/>
        <v>1</v>
      </c>
      <c r="BK25">
        <f t="shared" si="9"/>
        <v>1</v>
      </c>
      <c r="BL25">
        <f t="shared" si="7"/>
        <v>1</v>
      </c>
      <c r="BM25">
        <f t="shared" si="7"/>
        <v>1</v>
      </c>
      <c r="BN25">
        <f t="shared" si="7"/>
        <v>1</v>
      </c>
      <c r="BO25">
        <f t="shared" si="7"/>
        <v>1</v>
      </c>
      <c r="BP25">
        <f t="shared" si="7"/>
        <v>1</v>
      </c>
      <c r="BQ25">
        <f t="shared" si="7"/>
        <v>1</v>
      </c>
      <c r="BR25">
        <f t="shared" si="7"/>
        <v>1</v>
      </c>
      <c r="BS25">
        <f t="shared" si="7"/>
        <v>1</v>
      </c>
      <c r="BT25">
        <f t="shared" si="7"/>
        <v>1</v>
      </c>
      <c r="BU25">
        <f t="shared" si="7"/>
        <v>1</v>
      </c>
      <c r="BV25">
        <f t="shared" si="7"/>
        <v>1</v>
      </c>
      <c r="BW25">
        <f t="shared" si="7"/>
        <v>1</v>
      </c>
      <c r="BX25">
        <f t="shared" si="7"/>
        <v>1</v>
      </c>
      <c r="BY25">
        <f t="shared" si="7"/>
        <v>1</v>
      </c>
      <c r="BZ25">
        <f t="shared" si="7"/>
        <v>1</v>
      </c>
    </row>
    <row r="26" spans="1:78">
      <c r="A26" s="58"/>
      <c r="B26" s="7" t="e">
        <f>+_xlfn.XLOOKUP(I26,#REF!,#REF!)</f>
        <v>#REF!</v>
      </c>
      <c r="C26" s="8">
        <v>1</v>
      </c>
      <c r="D26" s="8" t="str">
        <f t="shared" si="1"/>
        <v>01-MK-24-10</v>
      </c>
      <c r="E26" s="57">
        <v>45474</v>
      </c>
      <c r="F26" s="70"/>
      <c r="G26" s="70"/>
      <c r="H26" s="9" t="s">
        <v>37</v>
      </c>
      <c r="I26" s="66" t="s">
        <v>515</v>
      </c>
      <c r="J26" s="7" t="str">
        <f>+_xlfn.XLOOKUP(I26,'R4'!B:B,'R4'!C:C)</f>
        <v>AMR - LASTİKLİ LODER - LİEBHERR L566 XP</v>
      </c>
      <c r="P26">
        <f t="shared" si="8"/>
        <v>0</v>
      </c>
      <c r="Q26">
        <f t="shared" si="8"/>
        <v>0</v>
      </c>
      <c r="R26">
        <f t="shared" si="8"/>
        <v>0</v>
      </c>
      <c r="S26">
        <f t="shared" si="8"/>
        <v>0</v>
      </c>
      <c r="T26">
        <f t="shared" si="8"/>
        <v>0</v>
      </c>
      <c r="U26">
        <f t="shared" si="8"/>
        <v>0</v>
      </c>
      <c r="V26">
        <f t="shared" si="8"/>
        <v>0</v>
      </c>
      <c r="W26">
        <f t="shared" si="8"/>
        <v>0</v>
      </c>
      <c r="X26">
        <f t="shared" si="8"/>
        <v>0</v>
      </c>
      <c r="Y26">
        <f t="shared" si="8"/>
        <v>1</v>
      </c>
      <c r="Z26">
        <f t="shared" si="8"/>
        <v>1</v>
      </c>
      <c r="AA26">
        <f t="shared" si="8"/>
        <v>1</v>
      </c>
      <c r="AB26">
        <f t="shared" si="8"/>
        <v>1</v>
      </c>
      <c r="AC26">
        <f t="shared" si="8"/>
        <v>1</v>
      </c>
      <c r="AD26">
        <f t="shared" si="8"/>
        <v>1</v>
      </c>
      <c r="AE26">
        <f t="shared" si="8"/>
        <v>1</v>
      </c>
      <c r="AF26">
        <f t="shared" si="6"/>
        <v>1</v>
      </c>
      <c r="AG26">
        <f t="shared" si="6"/>
        <v>1</v>
      </c>
      <c r="AH26">
        <f t="shared" si="6"/>
        <v>1</v>
      </c>
      <c r="AI26">
        <f t="shared" si="6"/>
        <v>1</v>
      </c>
      <c r="AJ26">
        <f t="shared" si="6"/>
        <v>1</v>
      </c>
      <c r="AK26">
        <f t="shared" si="6"/>
        <v>1</v>
      </c>
      <c r="AL26">
        <f t="shared" si="6"/>
        <v>1</v>
      </c>
      <c r="AM26">
        <f t="shared" si="6"/>
        <v>1</v>
      </c>
      <c r="AN26">
        <f t="shared" si="6"/>
        <v>1</v>
      </c>
      <c r="AO26">
        <f t="shared" si="6"/>
        <v>1</v>
      </c>
      <c r="AP26">
        <f t="shared" si="6"/>
        <v>1</v>
      </c>
      <c r="AQ26">
        <f t="shared" si="6"/>
        <v>1</v>
      </c>
      <c r="AR26">
        <f t="shared" si="6"/>
        <v>1</v>
      </c>
      <c r="AS26">
        <f t="shared" si="6"/>
        <v>1</v>
      </c>
      <c r="AT26">
        <f t="shared" si="6"/>
        <v>1</v>
      </c>
      <c r="AU26">
        <f t="shared" si="3"/>
        <v>1</v>
      </c>
      <c r="AV26">
        <f t="shared" si="9"/>
        <v>1</v>
      </c>
      <c r="AW26">
        <f t="shared" si="9"/>
        <v>1</v>
      </c>
      <c r="AX26">
        <f t="shared" si="9"/>
        <v>1</v>
      </c>
      <c r="AY26">
        <f t="shared" si="9"/>
        <v>1</v>
      </c>
      <c r="AZ26">
        <f t="shared" si="9"/>
        <v>1</v>
      </c>
      <c r="BA26">
        <f t="shared" si="9"/>
        <v>1</v>
      </c>
      <c r="BB26">
        <f t="shared" si="9"/>
        <v>1</v>
      </c>
      <c r="BC26">
        <f t="shared" si="9"/>
        <v>1</v>
      </c>
      <c r="BD26">
        <f t="shared" si="9"/>
        <v>1</v>
      </c>
      <c r="BE26">
        <f t="shared" si="9"/>
        <v>1</v>
      </c>
      <c r="BF26">
        <f t="shared" si="9"/>
        <v>1</v>
      </c>
      <c r="BG26">
        <f t="shared" si="9"/>
        <v>1</v>
      </c>
      <c r="BH26">
        <f t="shared" si="9"/>
        <v>1</v>
      </c>
      <c r="BI26">
        <f t="shared" si="9"/>
        <v>1</v>
      </c>
      <c r="BJ26">
        <f t="shared" si="9"/>
        <v>1</v>
      </c>
      <c r="BK26">
        <f t="shared" si="9"/>
        <v>1</v>
      </c>
      <c r="BL26">
        <f t="shared" si="7"/>
        <v>1</v>
      </c>
      <c r="BM26">
        <f t="shared" si="7"/>
        <v>1</v>
      </c>
      <c r="BN26">
        <f t="shared" si="7"/>
        <v>1</v>
      </c>
      <c r="BO26">
        <f t="shared" si="7"/>
        <v>1</v>
      </c>
      <c r="BP26">
        <f t="shared" si="7"/>
        <v>1</v>
      </c>
      <c r="BQ26">
        <f t="shared" si="7"/>
        <v>1</v>
      </c>
      <c r="BR26">
        <f t="shared" si="7"/>
        <v>1</v>
      </c>
      <c r="BS26">
        <f t="shared" si="7"/>
        <v>1</v>
      </c>
      <c r="BT26">
        <f t="shared" si="7"/>
        <v>1</v>
      </c>
      <c r="BU26">
        <f t="shared" si="7"/>
        <v>1</v>
      </c>
      <c r="BV26">
        <f t="shared" si="7"/>
        <v>1</v>
      </c>
      <c r="BW26">
        <f t="shared" si="7"/>
        <v>1</v>
      </c>
      <c r="BX26">
        <f t="shared" si="7"/>
        <v>1</v>
      </c>
      <c r="BY26">
        <f t="shared" si="7"/>
        <v>1</v>
      </c>
      <c r="BZ26">
        <f t="shared" si="7"/>
        <v>1</v>
      </c>
    </row>
    <row r="27" spans="1:78">
      <c r="A27" s="58"/>
      <c r="B27" s="7" t="e">
        <f>+_xlfn.XLOOKUP(I27,#REF!,#REF!)</f>
        <v>#REF!</v>
      </c>
      <c r="C27" s="8">
        <v>1</v>
      </c>
      <c r="D27" s="8" t="str">
        <f t="shared" si="1"/>
        <v>01-MK-24-10</v>
      </c>
      <c r="E27" s="57">
        <v>45474</v>
      </c>
      <c r="F27" s="70"/>
      <c r="G27" s="70"/>
      <c r="H27" s="9" t="s">
        <v>37</v>
      </c>
      <c r="I27" s="66" t="s">
        <v>516</v>
      </c>
      <c r="J27" s="7" t="str">
        <f>+_xlfn.XLOOKUP(I27,'R4'!B:B,'R4'!C:C)</f>
        <v>AMR - LASTİKLİ LODER - LİEBHERR L566 XP</v>
      </c>
      <c r="P27">
        <f t="shared" si="8"/>
        <v>0</v>
      </c>
      <c r="Q27">
        <f t="shared" si="8"/>
        <v>0</v>
      </c>
      <c r="R27">
        <f t="shared" si="8"/>
        <v>0</v>
      </c>
      <c r="S27">
        <f t="shared" si="8"/>
        <v>0</v>
      </c>
      <c r="T27">
        <f t="shared" si="8"/>
        <v>0</v>
      </c>
      <c r="U27">
        <f t="shared" si="8"/>
        <v>0</v>
      </c>
      <c r="V27">
        <f t="shared" si="8"/>
        <v>0</v>
      </c>
      <c r="W27">
        <f t="shared" si="8"/>
        <v>0</v>
      </c>
      <c r="X27">
        <f t="shared" si="8"/>
        <v>0</v>
      </c>
      <c r="Y27">
        <f t="shared" si="8"/>
        <v>1</v>
      </c>
      <c r="Z27">
        <f t="shared" si="8"/>
        <v>1</v>
      </c>
      <c r="AA27">
        <f t="shared" si="8"/>
        <v>1</v>
      </c>
      <c r="AB27">
        <f t="shared" si="8"/>
        <v>1</v>
      </c>
      <c r="AC27">
        <f t="shared" si="8"/>
        <v>1</v>
      </c>
      <c r="AD27">
        <f t="shared" si="8"/>
        <v>1</v>
      </c>
      <c r="AE27">
        <f t="shared" si="8"/>
        <v>1</v>
      </c>
      <c r="AF27">
        <f t="shared" si="6"/>
        <v>1</v>
      </c>
      <c r="AG27">
        <f t="shared" si="6"/>
        <v>1</v>
      </c>
      <c r="AH27">
        <f t="shared" si="6"/>
        <v>1</v>
      </c>
      <c r="AI27">
        <f t="shared" si="6"/>
        <v>1</v>
      </c>
      <c r="AJ27">
        <f t="shared" si="6"/>
        <v>1</v>
      </c>
      <c r="AK27">
        <f t="shared" si="6"/>
        <v>1</v>
      </c>
      <c r="AL27">
        <f t="shared" si="6"/>
        <v>1</v>
      </c>
      <c r="AM27">
        <f t="shared" si="6"/>
        <v>1</v>
      </c>
      <c r="AN27">
        <f t="shared" si="6"/>
        <v>1</v>
      </c>
      <c r="AO27">
        <f t="shared" si="6"/>
        <v>1</v>
      </c>
      <c r="AP27">
        <f t="shared" si="6"/>
        <v>1</v>
      </c>
      <c r="AQ27">
        <f t="shared" si="6"/>
        <v>1</v>
      </c>
      <c r="AR27">
        <f t="shared" si="6"/>
        <v>1</v>
      </c>
      <c r="AS27">
        <f t="shared" si="6"/>
        <v>1</v>
      </c>
      <c r="AT27">
        <f t="shared" si="6"/>
        <v>1</v>
      </c>
      <c r="AU27">
        <f t="shared" si="3"/>
        <v>1</v>
      </c>
      <c r="AV27">
        <f t="shared" si="9"/>
        <v>1</v>
      </c>
      <c r="AW27">
        <f t="shared" si="9"/>
        <v>1</v>
      </c>
      <c r="AX27">
        <f t="shared" si="9"/>
        <v>1</v>
      </c>
      <c r="AY27">
        <f t="shared" si="9"/>
        <v>1</v>
      </c>
      <c r="AZ27">
        <f t="shared" si="9"/>
        <v>1</v>
      </c>
      <c r="BA27">
        <f t="shared" si="9"/>
        <v>1</v>
      </c>
      <c r="BB27">
        <f t="shared" si="9"/>
        <v>1</v>
      </c>
      <c r="BC27">
        <f t="shared" si="9"/>
        <v>1</v>
      </c>
      <c r="BD27">
        <f t="shared" si="9"/>
        <v>1</v>
      </c>
      <c r="BE27">
        <f t="shared" si="9"/>
        <v>1</v>
      </c>
      <c r="BF27">
        <f t="shared" si="9"/>
        <v>1</v>
      </c>
      <c r="BG27">
        <f t="shared" si="9"/>
        <v>1</v>
      </c>
      <c r="BH27">
        <f t="shared" si="9"/>
        <v>1</v>
      </c>
      <c r="BI27">
        <f t="shared" si="9"/>
        <v>1</v>
      </c>
      <c r="BJ27">
        <f t="shared" si="9"/>
        <v>1</v>
      </c>
      <c r="BK27">
        <f t="shared" si="9"/>
        <v>1</v>
      </c>
      <c r="BL27">
        <f t="shared" si="7"/>
        <v>1</v>
      </c>
      <c r="BM27">
        <f t="shared" si="7"/>
        <v>1</v>
      </c>
      <c r="BN27">
        <f t="shared" si="7"/>
        <v>1</v>
      </c>
      <c r="BO27">
        <f t="shared" si="7"/>
        <v>1</v>
      </c>
      <c r="BP27">
        <f t="shared" si="7"/>
        <v>1</v>
      </c>
      <c r="BQ27">
        <f t="shared" si="7"/>
        <v>1</v>
      </c>
      <c r="BR27">
        <f t="shared" si="7"/>
        <v>1</v>
      </c>
      <c r="BS27">
        <f t="shared" si="7"/>
        <v>1</v>
      </c>
      <c r="BT27">
        <f t="shared" si="7"/>
        <v>1</v>
      </c>
      <c r="BU27">
        <f t="shared" si="7"/>
        <v>1</v>
      </c>
      <c r="BV27">
        <f t="shared" si="7"/>
        <v>1</v>
      </c>
      <c r="BW27">
        <f t="shared" si="7"/>
        <v>1</v>
      </c>
      <c r="BX27">
        <f t="shared" si="7"/>
        <v>1</v>
      </c>
      <c r="BY27">
        <f t="shared" si="7"/>
        <v>1</v>
      </c>
      <c r="BZ27">
        <f t="shared" si="7"/>
        <v>1</v>
      </c>
    </row>
    <row r="28" spans="1:78">
      <c r="A28" s="58"/>
      <c r="B28" s="7" t="e">
        <f>+_xlfn.XLOOKUP(I28,#REF!,#REF!)</f>
        <v>#REF!</v>
      </c>
      <c r="C28" s="8">
        <v>1</v>
      </c>
      <c r="D28" s="8" t="str">
        <f t="shared" si="1"/>
        <v>01-MK-24-10</v>
      </c>
      <c r="E28" s="57">
        <v>45505</v>
      </c>
      <c r="F28" s="70"/>
      <c r="G28" s="70"/>
      <c r="H28" s="9" t="s">
        <v>37</v>
      </c>
      <c r="I28" s="66" t="s">
        <v>517</v>
      </c>
      <c r="J28" s="7" t="str">
        <f>+_xlfn.XLOOKUP(I28,'R4'!B:B,'R4'!C:C)</f>
        <v>AMR - LASTİKLİ LODER - LİEBHERR L566 XP</v>
      </c>
      <c r="P28">
        <f t="shared" si="8"/>
        <v>0</v>
      </c>
      <c r="Q28">
        <f t="shared" si="8"/>
        <v>0</v>
      </c>
      <c r="R28">
        <f t="shared" si="8"/>
        <v>0</v>
      </c>
      <c r="S28">
        <f t="shared" si="8"/>
        <v>0</v>
      </c>
      <c r="T28">
        <f t="shared" si="8"/>
        <v>0</v>
      </c>
      <c r="U28">
        <f t="shared" si="8"/>
        <v>0</v>
      </c>
      <c r="V28">
        <f t="shared" si="8"/>
        <v>0</v>
      </c>
      <c r="W28">
        <f t="shared" si="8"/>
        <v>0</v>
      </c>
      <c r="X28">
        <f t="shared" si="8"/>
        <v>0</v>
      </c>
      <c r="Y28">
        <f t="shared" si="8"/>
        <v>0</v>
      </c>
      <c r="Z28">
        <f t="shared" si="8"/>
        <v>1</v>
      </c>
      <c r="AA28">
        <f t="shared" si="8"/>
        <v>1</v>
      </c>
      <c r="AB28">
        <f t="shared" si="8"/>
        <v>1</v>
      </c>
      <c r="AC28">
        <f t="shared" si="8"/>
        <v>1</v>
      </c>
      <c r="AD28">
        <f t="shared" si="8"/>
        <v>1</v>
      </c>
      <c r="AE28">
        <f t="shared" si="8"/>
        <v>1</v>
      </c>
      <c r="AF28">
        <f t="shared" si="6"/>
        <v>1</v>
      </c>
      <c r="AG28">
        <f t="shared" si="6"/>
        <v>1</v>
      </c>
      <c r="AH28">
        <f t="shared" si="6"/>
        <v>1</v>
      </c>
      <c r="AI28">
        <f t="shared" si="6"/>
        <v>1</v>
      </c>
      <c r="AJ28">
        <f t="shared" si="6"/>
        <v>1</v>
      </c>
      <c r="AK28">
        <f t="shared" si="6"/>
        <v>1</v>
      </c>
      <c r="AL28">
        <f t="shared" si="6"/>
        <v>1</v>
      </c>
      <c r="AM28">
        <f t="shared" si="6"/>
        <v>1</v>
      </c>
      <c r="AN28">
        <f t="shared" si="6"/>
        <v>1</v>
      </c>
      <c r="AO28">
        <f t="shared" si="6"/>
        <v>1</v>
      </c>
      <c r="AP28">
        <f t="shared" si="6"/>
        <v>1</v>
      </c>
      <c r="AQ28">
        <f t="shared" si="6"/>
        <v>1</v>
      </c>
      <c r="AR28">
        <f t="shared" si="6"/>
        <v>1</v>
      </c>
      <c r="AS28">
        <f t="shared" si="6"/>
        <v>1</v>
      </c>
      <c r="AT28">
        <f t="shared" si="6"/>
        <v>1</v>
      </c>
      <c r="AU28">
        <f t="shared" si="3"/>
        <v>1</v>
      </c>
      <c r="AV28">
        <f t="shared" si="9"/>
        <v>1</v>
      </c>
      <c r="AW28">
        <f t="shared" si="9"/>
        <v>1</v>
      </c>
      <c r="AX28">
        <f t="shared" si="9"/>
        <v>1</v>
      </c>
      <c r="AY28">
        <f t="shared" si="9"/>
        <v>1</v>
      </c>
      <c r="AZ28">
        <f t="shared" si="9"/>
        <v>1</v>
      </c>
      <c r="BA28">
        <f t="shared" si="9"/>
        <v>1</v>
      </c>
      <c r="BB28">
        <f t="shared" si="9"/>
        <v>1</v>
      </c>
      <c r="BC28">
        <f t="shared" si="9"/>
        <v>1</v>
      </c>
      <c r="BD28">
        <f t="shared" si="9"/>
        <v>1</v>
      </c>
      <c r="BE28">
        <f t="shared" si="9"/>
        <v>1</v>
      </c>
      <c r="BF28">
        <f t="shared" si="9"/>
        <v>1</v>
      </c>
      <c r="BG28">
        <f t="shared" si="9"/>
        <v>1</v>
      </c>
      <c r="BH28">
        <f t="shared" si="9"/>
        <v>1</v>
      </c>
      <c r="BI28">
        <f t="shared" si="9"/>
        <v>1</v>
      </c>
      <c r="BJ28">
        <f t="shared" si="9"/>
        <v>1</v>
      </c>
      <c r="BK28">
        <f t="shared" si="9"/>
        <v>1</v>
      </c>
      <c r="BL28">
        <f t="shared" si="7"/>
        <v>1</v>
      </c>
      <c r="BM28">
        <f t="shared" si="7"/>
        <v>1</v>
      </c>
      <c r="BN28">
        <f t="shared" si="7"/>
        <v>1</v>
      </c>
      <c r="BO28">
        <f t="shared" si="7"/>
        <v>1</v>
      </c>
      <c r="BP28">
        <f t="shared" si="7"/>
        <v>1</v>
      </c>
      <c r="BQ28">
        <f t="shared" si="7"/>
        <v>1</v>
      </c>
      <c r="BR28">
        <f t="shared" si="7"/>
        <v>1</v>
      </c>
      <c r="BS28">
        <f t="shared" si="7"/>
        <v>1</v>
      </c>
      <c r="BT28">
        <f t="shared" si="7"/>
        <v>1</v>
      </c>
      <c r="BU28">
        <f t="shared" si="7"/>
        <v>1</v>
      </c>
      <c r="BV28">
        <f t="shared" si="7"/>
        <v>1</v>
      </c>
      <c r="BW28">
        <f t="shared" si="7"/>
        <v>1</v>
      </c>
      <c r="BX28">
        <f t="shared" si="7"/>
        <v>1</v>
      </c>
      <c r="BY28">
        <f t="shared" si="7"/>
        <v>1</v>
      </c>
      <c r="BZ28">
        <f t="shared" si="7"/>
        <v>1</v>
      </c>
    </row>
    <row r="29" spans="1:78">
      <c r="A29" s="58"/>
      <c r="B29" s="7" t="e">
        <f>+_xlfn.XLOOKUP(I29,#REF!,#REF!)</f>
        <v>#REF!</v>
      </c>
      <c r="C29" s="8">
        <v>1</v>
      </c>
      <c r="D29" s="8" t="str">
        <f t="shared" si="1"/>
        <v>01-MK-24-10</v>
      </c>
      <c r="E29" s="57">
        <v>45505</v>
      </c>
      <c r="F29" s="70"/>
      <c r="G29" s="70"/>
      <c r="H29" s="9" t="s">
        <v>37</v>
      </c>
      <c r="I29" s="66" t="s">
        <v>518</v>
      </c>
      <c r="J29" s="7" t="str">
        <f>+_xlfn.XLOOKUP(I29,'R4'!B:B,'R4'!C:C)</f>
        <v>AMR - LASTİKLİ LODER - LİEBHERR L566 XP</v>
      </c>
      <c r="P29">
        <f t="shared" si="8"/>
        <v>0</v>
      </c>
      <c r="Q29">
        <f t="shared" si="8"/>
        <v>0</v>
      </c>
      <c r="R29">
        <f t="shared" si="8"/>
        <v>0</v>
      </c>
      <c r="S29">
        <f t="shared" si="8"/>
        <v>0</v>
      </c>
      <c r="T29">
        <f t="shared" si="8"/>
        <v>0</v>
      </c>
      <c r="U29">
        <f t="shared" si="8"/>
        <v>0</v>
      </c>
      <c r="V29">
        <f t="shared" si="8"/>
        <v>0</v>
      </c>
      <c r="W29">
        <f t="shared" si="8"/>
        <v>0</v>
      </c>
      <c r="X29">
        <f t="shared" si="8"/>
        <v>0</v>
      </c>
      <c r="Y29">
        <f t="shared" si="8"/>
        <v>0</v>
      </c>
      <c r="Z29">
        <f t="shared" si="8"/>
        <v>1</v>
      </c>
      <c r="AA29">
        <f t="shared" si="8"/>
        <v>1</v>
      </c>
      <c r="AB29">
        <f t="shared" si="8"/>
        <v>1</v>
      </c>
      <c r="AC29">
        <f t="shared" si="8"/>
        <v>1</v>
      </c>
      <c r="AD29">
        <f t="shared" si="8"/>
        <v>1</v>
      </c>
      <c r="AE29">
        <f t="shared" si="8"/>
        <v>1</v>
      </c>
      <c r="AF29">
        <f t="shared" si="6"/>
        <v>1</v>
      </c>
      <c r="AG29">
        <f t="shared" si="6"/>
        <v>1</v>
      </c>
      <c r="AH29">
        <f t="shared" si="6"/>
        <v>1</v>
      </c>
      <c r="AI29">
        <f t="shared" si="6"/>
        <v>1</v>
      </c>
      <c r="AJ29">
        <f t="shared" si="6"/>
        <v>1</v>
      </c>
      <c r="AK29">
        <f t="shared" si="6"/>
        <v>1</v>
      </c>
      <c r="AL29">
        <f t="shared" si="6"/>
        <v>1</v>
      </c>
      <c r="AM29">
        <f t="shared" si="6"/>
        <v>1</v>
      </c>
      <c r="AN29">
        <f t="shared" si="6"/>
        <v>1</v>
      </c>
      <c r="AO29">
        <f t="shared" si="6"/>
        <v>1</v>
      </c>
      <c r="AP29">
        <f t="shared" si="6"/>
        <v>1</v>
      </c>
      <c r="AQ29">
        <f t="shared" si="6"/>
        <v>1</v>
      </c>
      <c r="AR29">
        <f t="shared" si="6"/>
        <v>1</v>
      </c>
      <c r="AS29">
        <f t="shared" si="6"/>
        <v>1</v>
      </c>
      <c r="AT29">
        <f t="shared" si="6"/>
        <v>1</v>
      </c>
      <c r="AU29">
        <f t="shared" si="3"/>
        <v>1</v>
      </c>
      <c r="AV29">
        <f t="shared" si="9"/>
        <v>1</v>
      </c>
      <c r="AW29">
        <f t="shared" si="9"/>
        <v>1</v>
      </c>
      <c r="AX29">
        <f t="shared" si="9"/>
        <v>1</v>
      </c>
      <c r="AY29">
        <f t="shared" si="9"/>
        <v>1</v>
      </c>
      <c r="AZ29">
        <f t="shared" si="9"/>
        <v>1</v>
      </c>
      <c r="BA29">
        <f t="shared" si="9"/>
        <v>1</v>
      </c>
      <c r="BB29">
        <f t="shared" si="9"/>
        <v>1</v>
      </c>
      <c r="BC29">
        <f t="shared" si="9"/>
        <v>1</v>
      </c>
      <c r="BD29">
        <f t="shared" si="9"/>
        <v>1</v>
      </c>
      <c r="BE29">
        <f t="shared" si="9"/>
        <v>1</v>
      </c>
      <c r="BF29">
        <f t="shared" si="9"/>
        <v>1</v>
      </c>
      <c r="BG29">
        <f t="shared" si="9"/>
        <v>1</v>
      </c>
      <c r="BH29">
        <f t="shared" si="9"/>
        <v>1</v>
      </c>
      <c r="BI29">
        <f t="shared" si="9"/>
        <v>1</v>
      </c>
      <c r="BJ29">
        <f t="shared" si="9"/>
        <v>1</v>
      </c>
      <c r="BK29">
        <f t="shared" si="9"/>
        <v>1</v>
      </c>
      <c r="BL29">
        <f t="shared" si="7"/>
        <v>1</v>
      </c>
      <c r="BM29">
        <f t="shared" si="7"/>
        <v>1</v>
      </c>
      <c r="BN29">
        <f t="shared" si="7"/>
        <v>1</v>
      </c>
      <c r="BO29">
        <f t="shared" si="7"/>
        <v>1</v>
      </c>
      <c r="BP29">
        <f t="shared" si="7"/>
        <v>1</v>
      </c>
      <c r="BQ29">
        <f t="shared" si="7"/>
        <v>1</v>
      </c>
      <c r="BR29">
        <f t="shared" si="7"/>
        <v>1</v>
      </c>
      <c r="BS29">
        <f t="shared" si="7"/>
        <v>1</v>
      </c>
      <c r="BT29">
        <f t="shared" si="7"/>
        <v>1</v>
      </c>
      <c r="BU29">
        <f t="shared" si="7"/>
        <v>1</v>
      </c>
      <c r="BV29">
        <f t="shared" si="7"/>
        <v>1</v>
      </c>
      <c r="BW29">
        <f t="shared" si="7"/>
        <v>1</v>
      </c>
      <c r="BX29">
        <f t="shared" si="7"/>
        <v>1</v>
      </c>
      <c r="BY29">
        <f t="shared" si="7"/>
        <v>1</v>
      </c>
      <c r="BZ29">
        <f t="shared" si="7"/>
        <v>1</v>
      </c>
    </row>
    <row r="30" spans="1:78">
      <c r="A30" s="58"/>
      <c r="B30" s="7" t="e">
        <f>+_xlfn.XLOOKUP(I30,#REF!,#REF!)</f>
        <v>#REF!</v>
      </c>
      <c r="C30" s="8">
        <v>1</v>
      </c>
      <c r="D30" s="8" t="str">
        <f t="shared" si="1"/>
        <v>01-MK-24-10</v>
      </c>
      <c r="E30" s="57">
        <v>45505</v>
      </c>
      <c r="F30" s="70"/>
      <c r="G30" s="70"/>
      <c r="H30" s="9" t="s">
        <v>37</v>
      </c>
      <c r="I30" s="66" t="s">
        <v>519</v>
      </c>
      <c r="J30" s="7" t="str">
        <f>+_xlfn.XLOOKUP(I30,'R4'!B:B,'R4'!C:C)</f>
        <v>AMR - LASTİKLİ LODER - LİEBHERR L566 XP</v>
      </c>
      <c r="P30">
        <f t="shared" si="8"/>
        <v>0</v>
      </c>
      <c r="Q30">
        <f t="shared" si="8"/>
        <v>0</v>
      </c>
      <c r="R30">
        <f t="shared" si="8"/>
        <v>0</v>
      </c>
      <c r="S30">
        <f t="shared" si="8"/>
        <v>0</v>
      </c>
      <c r="T30">
        <f t="shared" si="8"/>
        <v>0</v>
      </c>
      <c r="U30">
        <f t="shared" si="8"/>
        <v>0</v>
      </c>
      <c r="V30">
        <f t="shared" si="8"/>
        <v>0</v>
      </c>
      <c r="W30">
        <f t="shared" si="8"/>
        <v>0</v>
      </c>
      <c r="X30">
        <f t="shared" si="8"/>
        <v>0</v>
      </c>
      <c r="Y30">
        <f t="shared" si="8"/>
        <v>0</v>
      </c>
      <c r="Z30">
        <f t="shared" si="8"/>
        <v>1</v>
      </c>
      <c r="AA30">
        <f t="shared" si="8"/>
        <v>1</v>
      </c>
      <c r="AB30">
        <f t="shared" si="8"/>
        <v>1</v>
      </c>
      <c r="AC30">
        <f t="shared" si="8"/>
        <v>1</v>
      </c>
      <c r="AD30">
        <f t="shared" si="8"/>
        <v>1</v>
      </c>
      <c r="AE30">
        <f t="shared" si="8"/>
        <v>1</v>
      </c>
      <c r="AF30">
        <f t="shared" si="6"/>
        <v>1</v>
      </c>
      <c r="AG30">
        <f t="shared" si="6"/>
        <v>1</v>
      </c>
      <c r="AH30">
        <f t="shared" si="6"/>
        <v>1</v>
      </c>
      <c r="AI30">
        <f t="shared" si="6"/>
        <v>1</v>
      </c>
      <c r="AJ30">
        <f t="shared" si="6"/>
        <v>1</v>
      </c>
      <c r="AK30">
        <f t="shared" si="6"/>
        <v>1</v>
      </c>
      <c r="AL30">
        <f t="shared" si="6"/>
        <v>1</v>
      </c>
      <c r="AM30">
        <f t="shared" si="6"/>
        <v>1</v>
      </c>
      <c r="AN30">
        <f t="shared" si="6"/>
        <v>1</v>
      </c>
      <c r="AO30">
        <f t="shared" si="6"/>
        <v>1</v>
      </c>
      <c r="AP30">
        <f t="shared" si="6"/>
        <v>1</v>
      </c>
      <c r="AQ30">
        <f t="shared" si="6"/>
        <v>1</v>
      </c>
      <c r="AR30">
        <f t="shared" si="6"/>
        <v>1</v>
      </c>
      <c r="AS30">
        <f t="shared" si="6"/>
        <v>1</v>
      </c>
      <c r="AT30">
        <f t="shared" si="6"/>
        <v>1</v>
      </c>
      <c r="AU30">
        <f t="shared" si="3"/>
        <v>1</v>
      </c>
      <c r="AV30">
        <f t="shared" si="9"/>
        <v>1</v>
      </c>
      <c r="AW30">
        <f t="shared" si="9"/>
        <v>1</v>
      </c>
      <c r="AX30">
        <f t="shared" si="9"/>
        <v>1</v>
      </c>
      <c r="AY30">
        <f t="shared" si="9"/>
        <v>1</v>
      </c>
      <c r="AZ30">
        <f t="shared" si="9"/>
        <v>1</v>
      </c>
      <c r="BA30">
        <f t="shared" si="9"/>
        <v>1</v>
      </c>
      <c r="BB30">
        <f t="shared" si="9"/>
        <v>1</v>
      </c>
      <c r="BC30">
        <f t="shared" si="9"/>
        <v>1</v>
      </c>
      <c r="BD30">
        <f t="shared" si="9"/>
        <v>1</v>
      </c>
      <c r="BE30">
        <f t="shared" si="9"/>
        <v>1</v>
      </c>
      <c r="BF30">
        <f t="shared" si="9"/>
        <v>1</v>
      </c>
      <c r="BG30">
        <f t="shared" si="9"/>
        <v>1</v>
      </c>
      <c r="BH30">
        <f t="shared" si="9"/>
        <v>1</v>
      </c>
      <c r="BI30">
        <f t="shared" si="9"/>
        <v>1</v>
      </c>
      <c r="BJ30">
        <f t="shared" si="9"/>
        <v>1</v>
      </c>
      <c r="BK30">
        <f t="shared" si="9"/>
        <v>1</v>
      </c>
      <c r="BL30">
        <f t="shared" si="7"/>
        <v>1</v>
      </c>
      <c r="BM30">
        <f t="shared" si="7"/>
        <v>1</v>
      </c>
      <c r="BN30">
        <f t="shared" si="7"/>
        <v>1</v>
      </c>
      <c r="BO30">
        <f t="shared" si="7"/>
        <v>1</v>
      </c>
      <c r="BP30">
        <f t="shared" si="7"/>
        <v>1</v>
      </c>
      <c r="BQ30">
        <f t="shared" si="7"/>
        <v>1</v>
      </c>
      <c r="BR30">
        <f t="shared" si="7"/>
        <v>1</v>
      </c>
      <c r="BS30">
        <f t="shared" si="7"/>
        <v>1</v>
      </c>
      <c r="BT30">
        <f t="shared" si="7"/>
        <v>1</v>
      </c>
      <c r="BU30">
        <f t="shared" si="7"/>
        <v>1</v>
      </c>
      <c r="BV30">
        <f t="shared" si="7"/>
        <v>1</v>
      </c>
      <c r="BW30">
        <f t="shared" si="7"/>
        <v>1</v>
      </c>
      <c r="BX30">
        <f t="shared" si="7"/>
        <v>1</v>
      </c>
      <c r="BY30">
        <f t="shared" si="7"/>
        <v>1</v>
      </c>
      <c r="BZ30">
        <f t="shared" si="7"/>
        <v>1</v>
      </c>
    </row>
    <row r="31" spans="1:78">
      <c r="A31" s="58"/>
      <c r="B31" s="7" t="e">
        <f>+_xlfn.XLOOKUP(I31,#REF!,#REF!)</f>
        <v>#REF!</v>
      </c>
      <c r="C31" s="8">
        <v>1</v>
      </c>
      <c r="D31" s="8" t="str">
        <f t="shared" si="1"/>
        <v>01-MK-24-10</v>
      </c>
      <c r="E31" s="57">
        <v>45627</v>
      </c>
      <c r="F31" s="70"/>
      <c r="G31" s="70"/>
      <c r="H31" s="9" t="s">
        <v>37</v>
      </c>
      <c r="I31" s="66" t="s">
        <v>520</v>
      </c>
      <c r="J31" s="7" t="str">
        <f>+_xlfn.XLOOKUP(I31,'R4'!B:B,'R4'!C:C)</f>
        <v>AMR - LASTİKLİ LODER - LİEBHERR L566 XP</v>
      </c>
      <c r="P31">
        <f t="shared" si="8"/>
        <v>0</v>
      </c>
      <c r="Q31">
        <f t="shared" si="8"/>
        <v>0</v>
      </c>
      <c r="R31">
        <f t="shared" si="8"/>
        <v>0</v>
      </c>
      <c r="S31">
        <f t="shared" si="8"/>
        <v>0</v>
      </c>
      <c r="T31">
        <f t="shared" si="8"/>
        <v>0</v>
      </c>
      <c r="U31">
        <f t="shared" si="8"/>
        <v>0</v>
      </c>
      <c r="V31">
        <f t="shared" si="8"/>
        <v>0</v>
      </c>
      <c r="W31">
        <f t="shared" si="8"/>
        <v>0</v>
      </c>
      <c r="X31">
        <f t="shared" si="8"/>
        <v>0</v>
      </c>
      <c r="Y31">
        <f t="shared" si="8"/>
        <v>0</v>
      </c>
      <c r="Z31">
        <f t="shared" si="8"/>
        <v>0</v>
      </c>
      <c r="AA31">
        <f t="shared" si="8"/>
        <v>0</v>
      </c>
      <c r="AB31">
        <f t="shared" si="8"/>
        <v>0</v>
      </c>
      <c r="AC31">
        <f t="shared" si="8"/>
        <v>0</v>
      </c>
      <c r="AD31">
        <f t="shared" si="8"/>
        <v>1</v>
      </c>
      <c r="AE31">
        <f t="shared" si="8"/>
        <v>1</v>
      </c>
      <c r="AF31">
        <f t="shared" si="6"/>
        <v>1</v>
      </c>
      <c r="AG31">
        <f t="shared" si="6"/>
        <v>1</v>
      </c>
      <c r="AH31">
        <f t="shared" si="6"/>
        <v>1</v>
      </c>
      <c r="AI31">
        <f t="shared" si="6"/>
        <v>1</v>
      </c>
      <c r="AJ31">
        <f t="shared" si="6"/>
        <v>1</v>
      </c>
      <c r="AK31">
        <f t="shared" si="6"/>
        <v>1</v>
      </c>
      <c r="AL31">
        <f t="shared" si="6"/>
        <v>1</v>
      </c>
      <c r="AM31">
        <f t="shared" si="6"/>
        <v>1</v>
      </c>
      <c r="AN31">
        <f t="shared" si="6"/>
        <v>1</v>
      </c>
      <c r="AO31">
        <f t="shared" si="6"/>
        <v>1</v>
      </c>
      <c r="AP31">
        <f t="shared" si="6"/>
        <v>1</v>
      </c>
      <c r="AQ31">
        <f t="shared" si="6"/>
        <v>1</v>
      </c>
      <c r="AR31">
        <f t="shared" si="6"/>
        <v>1</v>
      </c>
      <c r="AS31">
        <f t="shared" si="6"/>
        <v>1</v>
      </c>
      <c r="AT31">
        <f t="shared" si="6"/>
        <v>1</v>
      </c>
      <c r="AU31">
        <f t="shared" si="3"/>
        <v>1</v>
      </c>
      <c r="AV31">
        <f t="shared" si="9"/>
        <v>1</v>
      </c>
      <c r="AW31">
        <f t="shared" si="9"/>
        <v>1</v>
      </c>
      <c r="AX31">
        <f t="shared" si="9"/>
        <v>1</v>
      </c>
      <c r="AY31">
        <f t="shared" si="9"/>
        <v>1</v>
      </c>
      <c r="AZ31">
        <f t="shared" si="9"/>
        <v>1</v>
      </c>
      <c r="BA31">
        <f t="shared" si="9"/>
        <v>1</v>
      </c>
      <c r="BB31">
        <f t="shared" si="9"/>
        <v>1</v>
      </c>
      <c r="BC31">
        <f t="shared" si="9"/>
        <v>1</v>
      </c>
      <c r="BD31">
        <f t="shared" si="9"/>
        <v>1</v>
      </c>
      <c r="BE31">
        <f t="shared" si="9"/>
        <v>1</v>
      </c>
      <c r="BF31">
        <f t="shared" si="9"/>
        <v>1</v>
      </c>
      <c r="BG31">
        <f t="shared" si="9"/>
        <v>1</v>
      </c>
      <c r="BH31">
        <f t="shared" si="9"/>
        <v>1</v>
      </c>
      <c r="BI31">
        <f t="shared" si="9"/>
        <v>1</v>
      </c>
      <c r="BJ31">
        <f t="shared" si="9"/>
        <v>1</v>
      </c>
      <c r="BK31">
        <f t="shared" si="9"/>
        <v>1</v>
      </c>
      <c r="BL31">
        <f t="shared" si="7"/>
        <v>1</v>
      </c>
      <c r="BM31">
        <f t="shared" si="7"/>
        <v>1</v>
      </c>
      <c r="BN31">
        <f t="shared" si="7"/>
        <v>1</v>
      </c>
      <c r="BO31">
        <f t="shared" si="7"/>
        <v>1</v>
      </c>
      <c r="BP31">
        <f t="shared" si="7"/>
        <v>1</v>
      </c>
      <c r="BQ31">
        <f t="shared" si="7"/>
        <v>1</v>
      </c>
      <c r="BR31">
        <f t="shared" si="7"/>
        <v>1</v>
      </c>
      <c r="BS31">
        <f t="shared" si="7"/>
        <v>1</v>
      </c>
      <c r="BT31">
        <f t="shared" si="7"/>
        <v>1</v>
      </c>
      <c r="BU31">
        <f t="shared" si="7"/>
        <v>1</v>
      </c>
      <c r="BV31">
        <f t="shared" si="7"/>
        <v>1</v>
      </c>
      <c r="BW31">
        <f t="shared" si="7"/>
        <v>1</v>
      </c>
      <c r="BX31">
        <f t="shared" si="7"/>
        <v>1</v>
      </c>
      <c r="BY31">
        <f t="shared" si="7"/>
        <v>1</v>
      </c>
      <c r="BZ31">
        <f t="shared" si="7"/>
        <v>1</v>
      </c>
    </row>
    <row r="32" spans="1:78">
      <c r="A32" s="58"/>
      <c r="B32" s="7" t="e">
        <f>+_xlfn.XLOOKUP(I32,#REF!,#REF!)</f>
        <v>#REF!</v>
      </c>
      <c r="C32" s="8">
        <v>1</v>
      </c>
      <c r="D32" s="8" t="str">
        <f t="shared" si="1"/>
        <v>01-MK-24-10</v>
      </c>
      <c r="E32" s="57">
        <v>45627</v>
      </c>
      <c r="F32" s="70"/>
      <c r="G32" s="70"/>
      <c r="H32" s="9" t="s">
        <v>37</v>
      </c>
      <c r="I32" s="66" t="s">
        <v>521</v>
      </c>
      <c r="J32" s="7" t="str">
        <f>+_xlfn.XLOOKUP(I32,'R4'!B:B,'R4'!C:C)</f>
        <v>AMR - LASTİKLİ LODER - LİEBHERR L566 XP</v>
      </c>
      <c r="P32">
        <f t="shared" si="8"/>
        <v>0</v>
      </c>
      <c r="Q32">
        <f t="shared" si="8"/>
        <v>0</v>
      </c>
      <c r="R32">
        <f t="shared" si="8"/>
        <v>0</v>
      </c>
      <c r="S32">
        <f t="shared" si="8"/>
        <v>0</v>
      </c>
      <c r="T32">
        <f t="shared" si="8"/>
        <v>0</v>
      </c>
      <c r="U32">
        <f t="shared" si="8"/>
        <v>0</v>
      </c>
      <c r="V32">
        <f t="shared" si="8"/>
        <v>0</v>
      </c>
      <c r="W32">
        <f t="shared" si="8"/>
        <v>0</v>
      </c>
      <c r="X32">
        <f t="shared" si="8"/>
        <v>0</v>
      </c>
      <c r="Y32">
        <f t="shared" si="8"/>
        <v>0</v>
      </c>
      <c r="Z32">
        <f t="shared" si="8"/>
        <v>0</v>
      </c>
      <c r="AA32">
        <f t="shared" si="8"/>
        <v>0</v>
      </c>
      <c r="AB32">
        <f t="shared" si="8"/>
        <v>0</v>
      </c>
      <c r="AC32">
        <f t="shared" si="8"/>
        <v>0</v>
      </c>
      <c r="AD32">
        <f t="shared" si="8"/>
        <v>1</v>
      </c>
      <c r="AE32">
        <f t="shared" si="8"/>
        <v>1</v>
      </c>
      <c r="AF32">
        <f t="shared" si="6"/>
        <v>1</v>
      </c>
      <c r="AG32">
        <f t="shared" si="6"/>
        <v>1</v>
      </c>
      <c r="AH32">
        <f t="shared" si="6"/>
        <v>1</v>
      </c>
      <c r="AI32">
        <f t="shared" si="6"/>
        <v>1</v>
      </c>
      <c r="AJ32">
        <f t="shared" si="6"/>
        <v>1</v>
      </c>
      <c r="AK32">
        <f t="shared" si="6"/>
        <v>1</v>
      </c>
      <c r="AL32">
        <f t="shared" si="6"/>
        <v>1</v>
      </c>
      <c r="AM32">
        <f t="shared" si="6"/>
        <v>1</v>
      </c>
      <c r="AN32">
        <f t="shared" si="6"/>
        <v>1</v>
      </c>
      <c r="AO32">
        <f t="shared" si="6"/>
        <v>1</v>
      </c>
      <c r="AP32">
        <f t="shared" si="6"/>
        <v>1</v>
      </c>
      <c r="AQ32">
        <f t="shared" si="6"/>
        <v>1</v>
      </c>
      <c r="AR32">
        <f t="shared" si="6"/>
        <v>1</v>
      </c>
      <c r="AS32">
        <f t="shared" si="6"/>
        <v>1</v>
      </c>
      <c r="AT32">
        <f t="shared" si="6"/>
        <v>1</v>
      </c>
      <c r="AU32">
        <f t="shared" si="3"/>
        <v>1</v>
      </c>
      <c r="AV32">
        <f t="shared" si="9"/>
        <v>1</v>
      </c>
      <c r="AW32">
        <f t="shared" si="9"/>
        <v>1</v>
      </c>
      <c r="AX32">
        <f t="shared" si="9"/>
        <v>1</v>
      </c>
      <c r="AY32">
        <f t="shared" si="9"/>
        <v>1</v>
      </c>
      <c r="AZ32">
        <f t="shared" si="9"/>
        <v>1</v>
      </c>
      <c r="BA32">
        <f t="shared" si="9"/>
        <v>1</v>
      </c>
      <c r="BB32">
        <f t="shared" si="9"/>
        <v>1</v>
      </c>
      <c r="BC32">
        <f t="shared" si="9"/>
        <v>1</v>
      </c>
      <c r="BD32">
        <f t="shared" si="9"/>
        <v>1</v>
      </c>
      <c r="BE32">
        <f t="shared" si="9"/>
        <v>1</v>
      </c>
      <c r="BF32">
        <f t="shared" si="9"/>
        <v>1</v>
      </c>
      <c r="BG32">
        <f t="shared" si="9"/>
        <v>1</v>
      </c>
      <c r="BH32">
        <f t="shared" si="9"/>
        <v>1</v>
      </c>
      <c r="BI32">
        <f t="shared" si="9"/>
        <v>1</v>
      </c>
      <c r="BJ32">
        <f t="shared" si="9"/>
        <v>1</v>
      </c>
      <c r="BK32">
        <f t="shared" si="9"/>
        <v>1</v>
      </c>
      <c r="BL32">
        <f t="shared" si="7"/>
        <v>1</v>
      </c>
      <c r="BM32">
        <f t="shared" si="7"/>
        <v>1</v>
      </c>
      <c r="BN32">
        <f t="shared" si="7"/>
        <v>1</v>
      </c>
      <c r="BO32">
        <f t="shared" si="7"/>
        <v>1</v>
      </c>
      <c r="BP32">
        <f t="shared" si="7"/>
        <v>1</v>
      </c>
      <c r="BQ32">
        <f t="shared" si="7"/>
        <v>1</v>
      </c>
      <c r="BR32">
        <f t="shared" si="7"/>
        <v>1</v>
      </c>
      <c r="BS32">
        <f t="shared" si="7"/>
        <v>1</v>
      </c>
      <c r="BT32">
        <f t="shared" si="7"/>
        <v>1</v>
      </c>
      <c r="BU32">
        <f t="shared" si="7"/>
        <v>1</v>
      </c>
      <c r="BV32">
        <f t="shared" si="7"/>
        <v>1</v>
      </c>
      <c r="BW32">
        <f t="shared" si="7"/>
        <v>1</v>
      </c>
      <c r="BX32">
        <f t="shared" si="7"/>
        <v>1</v>
      </c>
      <c r="BY32">
        <f t="shared" si="7"/>
        <v>1</v>
      </c>
      <c r="BZ32">
        <f t="shared" si="7"/>
        <v>1</v>
      </c>
    </row>
    <row r="33" spans="1:78">
      <c r="A33" s="58"/>
      <c r="B33" s="7" t="e">
        <f>+_xlfn.XLOOKUP(I33,#REF!,#REF!)</f>
        <v>#REF!</v>
      </c>
      <c r="C33" s="8">
        <v>1</v>
      </c>
      <c r="D33" s="8" t="str">
        <f t="shared" si="1"/>
        <v>01-MK-24-10</v>
      </c>
      <c r="E33" s="57">
        <v>45627</v>
      </c>
      <c r="F33" s="70"/>
      <c r="G33" s="70"/>
      <c r="H33" s="9" t="s">
        <v>37</v>
      </c>
      <c r="I33" s="66" t="s">
        <v>522</v>
      </c>
      <c r="J33" s="7" t="str">
        <f>+_xlfn.XLOOKUP(I33,'R4'!B:B,'R4'!C:C)</f>
        <v>AMR - LASTİKLİ LODER - LİEBHERR L566 XP</v>
      </c>
      <c r="P33">
        <f t="shared" si="8"/>
        <v>0</v>
      </c>
      <c r="Q33">
        <f t="shared" si="8"/>
        <v>0</v>
      </c>
      <c r="R33">
        <f t="shared" si="8"/>
        <v>0</v>
      </c>
      <c r="S33">
        <f t="shared" si="8"/>
        <v>0</v>
      </c>
      <c r="T33">
        <f t="shared" si="8"/>
        <v>0</v>
      </c>
      <c r="U33">
        <f t="shared" si="8"/>
        <v>0</v>
      </c>
      <c r="V33">
        <f t="shared" si="8"/>
        <v>0</v>
      </c>
      <c r="W33">
        <f t="shared" si="8"/>
        <v>0</v>
      </c>
      <c r="X33">
        <f t="shared" si="8"/>
        <v>0</v>
      </c>
      <c r="Y33">
        <f t="shared" si="8"/>
        <v>0</v>
      </c>
      <c r="Z33">
        <f t="shared" si="8"/>
        <v>0</v>
      </c>
      <c r="AA33">
        <f t="shared" si="8"/>
        <v>0</v>
      </c>
      <c r="AB33">
        <f t="shared" si="8"/>
        <v>0</v>
      </c>
      <c r="AC33">
        <f t="shared" si="8"/>
        <v>0</v>
      </c>
      <c r="AD33">
        <f t="shared" si="8"/>
        <v>1</v>
      </c>
      <c r="AE33">
        <f t="shared" si="8"/>
        <v>1</v>
      </c>
      <c r="AF33">
        <f t="shared" si="6"/>
        <v>1</v>
      </c>
      <c r="AG33">
        <f t="shared" si="6"/>
        <v>1</v>
      </c>
      <c r="AH33">
        <f t="shared" si="6"/>
        <v>1</v>
      </c>
      <c r="AI33">
        <f t="shared" si="6"/>
        <v>1</v>
      </c>
      <c r="AJ33">
        <f t="shared" si="6"/>
        <v>1</v>
      </c>
      <c r="AK33">
        <f t="shared" si="6"/>
        <v>1</v>
      </c>
      <c r="AL33">
        <f t="shared" si="6"/>
        <v>1</v>
      </c>
      <c r="AM33">
        <f t="shared" si="6"/>
        <v>1</v>
      </c>
      <c r="AN33">
        <f t="shared" si="6"/>
        <v>1</v>
      </c>
      <c r="AO33">
        <f t="shared" si="6"/>
        <v>1</v>
      </c>
      <c r="AP33">
        <f t="shared" si="6"/>
        <v>1</v>
      </c>
      <c r="AQ33">
        <f t="shared" si="6"/>
        <v>1</v>
      </c>
      <c r="AR33">
        <f t="shared" si="6"/>
        <v>1</v>
      </c>
      <c r="AS33">
        <f t="shared" si="6"/>
        <v>1</v>
      </c>
      <c r="AT33">
        <f t="shared" si="6"/>
        <v>1</v>
      </c>
      <c r="AU33">
        <f t="shared" si="3"/>
        <v>1</v>
      </c>
      <c r="AV33">
        <f t="shared" si="9"/>
        <v>1</v>
      </c>
      <c r="AW33">
        <f t="shared" si="9"/>
        <v>1</v>
      </c>
      <c r="AX33">
        <f t="shared" si="9"/>
        <v>1</v>
      </c>
      <c r="AY33">
        <f t="shared" si="9"/>
        <v>1</v>
      </c>
      <c r="AZ33">
        <f t="shared" si="9"/>
        <v>1</v>
      </c>
      <c r="BA33">
        <f t="shared" si="9"/>
        <v>1</v>
      </c>
      <c r="BB33">
        <f t="shared" si="9"/>
        <v>1</v>
      </c>
      <c r="BC33">
        <f t="shared" si="9"/>
        <v>1</v>
      </c>
      <c r="BD33">
        <f t="shared" si="9"/>
        <v>1</v>
      </c>
      <c r="BE33">
        <f t="shared" si="9"/>
        <v>1</v>
      </c>
      <c r="BF33">
        <f t="shared" si="9"/>
        <v>1</v>
      </c>
      <c r="BG33">
        <f t="shared" si="9"/>
        <v>1</v>
      </c>
      <c r="BH33">
        <f t="shared" si="9"/>
        <v>1</v>
      </c>
      <c r="BI33">
        <f t="shared" si="9"/>
        <v>1</v>
      </c>
      <c r="BJ33">
        <f t="shared" si="9"/>
        <v>1</v>
      </c>
      <c r="BK33">
        <f t="shared" si="9"/>
        <v>1</v>
      </c>
      <c r="BL33">
        <f t="shared" si="7"/>
        <v>1</v>
      </c>
      <c r="BM33">
        <f t="shared" si="7"/>
        <v>1</v>
      </c>
      <c r="BN33">
        <f t="shared" si="7"/>
        <v>1</v>
      </c>
      <c r="BO33">
        <f t="shared" si="7"/>
        <v>1</v>
      </c>
      <c r="BP33">
        <f t="shared" si="7"/>
        <v>1</v>
      </c>
      <c r="BQ33">
        <f t="shared" si="7"/>
        <v>1</v>
      </c>
      <c r="BR33">
        <f t="shared" si="7"/>
        <v>1</v>
      </c>
      <c r="BS33">
        <f t="shared" si="7"/>
        <v>1</v>
      </c>
      <c r="BT33">
        <f t="shared" si="7"/>
        <v>1</v>
      </c>
      <c r="BU33">
        <f t="shared" si="7"/>
        <v>1</v>
      </c>
      <c r="BV33">
        <f t="shared" si="7"/>
        <v>1</v>
      </c>
      <c r="BW33">
        <f t="shared" si="7"/>
        <v>1</v>
      </c>
      <c r="BX33">
        <f t="shared" si="7"/>
        <v>1</v>
      </c>
      <c r="BY33">
        <f t="shared" si="7"/>
        <v>1</v>
      </c>
      <c r="BZ33">
        <f t="shared" si="7"/>
        <v>1</v>
      </c>
    </row>
    <row r="34" spans="1:78">
      <c r="A34" s="58"/>
      <c r="B34" s="7" t="e">
        <f>+_xlfn.XLOOKUP(I34,#REF!,#REF!)</f>
        <v>#REF!</v>
      </c>
      <c r="C34" s="8">
        <v>1</v>
      </c>
      <c r="D34" s="8" t="str">
        <f t="shared" si="1"/>
        <v>01-MK-24-10</v>
      </c>
      <c r="E34" s="57">
        <v>45627</v>
      </c>
      <c r="F34" s="70"/>
      <c r="G34" s="70"/>
      <c r="H34" s="9" t="s">
        <v>37</v>
      </c>
      <c r="I34" s="66" t="s">
        <v>523</v>
      </c>
      <c r="J34" s="7" t="str">
        <f>+_xlfn.XLOOKUP(I34,'R4'!B:B,'R4'!C:C)</f>
        <v>AMR - LASTİKLİ LODER - LİEBHERR L566 XP</v>
      </c>
      <c r="P34">
        <f t="shared" si="8"/>
        <v>0</v>
      </c>
      <c r="Q34">
        <f t="shared" si="8"/>
        <v>0</v>
      </c>
      <c r="R34">
        <f t="shared" si="8"/>
        <v>0</v>
      </c>
      <c r="S34">
        <f t="shared" si="8"/>
        <v>0</v>
      </c>
      <c r="T34">
        <f t="shared" si="8"/>
        <v>0</v>
      </c>
      <c r="U34">
        <f t="shared" si="8"/>
        <v>0</v>
      </c>
      <c r="V34">
        <f t="shared" si="8"/>
        <v>0</v>
      </c>
      <c r="W34">
        <f t="shared" si="8"/>
        <v>0</v>
      </c>
      <c r="X34">
        <f t="shared" si="8"/>
        <v>0</v>
      </c>
      <c r="Y34">
        <f t="shared" si="8"/>
        <v>0</v>
      </c>
      <c r="Z34">
        <f t="shared" si="8"/>
        <v>0</v>
      </c>
      <c r="AA34">
        <f t="shared" si="8"/>
        <v>0</v>
      </c>
      <c r="AB34">
        <f t="shared" si="8"/>
        <v>0</v>
      </c>
      <c r="AC34">
        <f t="shared" si="8"/>
        <v>0</v>
      </c>
      <c r="AD34">
        <f t="shared" si="8"/>
        <v>1</v>
      </c>
      <c r="AE34">
        <f t="shared" si="8"/>
        <v>1</v>
      </c>
      <c r="AF34">
        <f t="shared" si="6"/>
        <v>1</v>
      </c>
      <c r="AG34">
        <f t="shared" si="6"/>
        <v>1</v>
      </c>
      <c r="AH34">
        <f t="shared" si="6"/>
        <v>1</v>
      </c>
      <c r="AI34">
        <f t="shared" si="6"/>
        <v>1</v>
      </c>
      <c r="AJ34">
        <f t="shared" si="6"/>
        <v>1</v>
      </c>
      <c r="AK34">
        <f t="shared" si="6"/>
        <v>1</v>
      </c>
      <c r="AL34">
        <f t="shared" si="6"/>
        <v>1</v>
      </c>
      <c r="AM34">
        <f t="shared" si="6"/>
        <v>1</v>
      </c>
      <c r="AN34">
        <f t="shared" si="6"/>
        <v>1</v>
      </c>
      <c r="AO34">
        <f t="shared" si="6"/>
        <v>1</v>
      </c>
      <c r="AP34">
        <f t="shared" si="6"/>
        <v>1</v>
      </c>
      <c r="AQ34">
        <f t="shared" si="6"/>
        <v>1</v>
      </c>
      <c r="AR34">
        <f t="shared" si="6"/>
        <v>1</v>
      </c>
      <c r="AS34">
        <f t="shared" si="6"/>
        <v>1</v>
      </c>
      <c r="AT34">
        <f t="shared" si="6"/>
        <v>1</v>
      </c>
      <c r="AU34">
        <f t="shared" si="3"/>
        <v>1</v>
      </c>
      <c r="AV34">
        <f t="shared" si="9"/>
        <v>1</v>
      </c>
      <c r="AW34">
        <f t="shared" si="9"/>
        <v>1</v>
      </c>
      <c r="AX34">
        <f t="shared" si="9"/>
        <v>1</v>
      </c>
      <c r="AY34">
        <f t="shared" si="9"/>
        <v>1</v>
      </c>
      <c r="AZ34">
        <f t="shared" si="9"/>
        <v>1</v>
      </c>
      <c r="BA34">
        <f t="shared" si="9"/>
        <v>1</v>
      </c>
      <c r="BB34">
        <f t="shared" si="9"/>
        <v>1</v>
      </c>
      <c r="BC34">
        <f t="shared" si="9"/>
        <v>1</v>
      </c>
      <c r="BD34">
        <f t="shared" si="9"/>
        <v>1</v>
      </c>
      <c r="BE34">
        <f t="shared" si="9"/>
        <v>1</v>
      </c>
      <c r="BF34">
        <f t="shared" si="9"/>
        <v>1</v>
      </c>
      <c r="BG34">
        <f t="shared" si="9"/>
        <v>1</v>
      </c>
      <c r="BH34">
        <f t="shared" si="9"/>
        <v>1</v>
      </c>
      <c r="BI34">
        <f t="shared" si="9"/>
        <v>1</v>
      </c>
      <c r="BJ34">
        <f t="shared" si="9"/>
        <v>1</v>
      </c>
      <c r="BK34">
        <f t="shared" si="9"/>
        <v>1</v>
      </c>
      <c r="BL34">
        <f t="shared" si="7"/>
        <v>1</v>
      </c>
      <c r="BM34">
        <f t="shared" si="7"/>
        <v>1</v>
      </c>
      <c r="BN34">
        <f t="shared" si="7"/>
        <v>1</v>
      </c>
      <c r="BO34">
        <f t="shared" si="7"/>
        <v>1</v>
      </c>
      <c r="BP34">
        <f t="shared" si="7"/>
        <v>1</v>
      </c>
      <c r="BQ34">
        <f t="shared" si="7"/>
        <v>1</v>
      </c>
      <c r="BR34">
        <f t="shared" si="7"/>
        <v>1</v>
      </c>
      <c r="BS34">
        <f t="shared" si="7"/>
        <v>1</v>
      </c>
      <c r="BT34">
        <f t="shared" si="7"/>
        <v>1</v>
      </c>
      <c r="BU34">
        <f t="shared" si="7"/>
        <v>1</v>
      </c>
      <c r="BV34">
        <f t="shared" si="7"/>
        <v>1</v>
      </c>
      <c r="BW34">
        <f t="shared" si="7"/>
        <v>1</v>
      </c>
      <c r="BX34">
        <f t="shared" si="7"/>
        <v>1</v>
      </c>
      <c r="BY34">
        <f t="shared" si="7"/>
        <v>1</v>
      </c>
      <c r="BZ34">
        <f t="shared" si="7"/>
        <v>1</v>
      </c>
    </row>
    <row r="35" spans="1:78">
      <c r="A35" s="58"/>
      <c r="B35" s="7" t="e">
        <f>+_xlfn.XLOOKUP(I35,#REF!,#REF!)</f>
        <v>#REF!</v>
      </c>
      <c r="C35" s="8">
        <v>1</v>
      </c>
      <c r="D35" s="8" t="str">
        <f t="shared" si="1"/>
        <v>01-MK-24-10</v>
      </c>
      <c r="E35" s="57">
        <v>45627</v>
      </c>
      <c r="F35" s="70"/>
      <c r="G35" s="70"/>
      <c r="H35" s="9" t="s">
        <v>37</v>
      </c>
      <c r="I35" s="66" t="s">
        <v>524</v>
      </c>
      <c r="J35" s="7" t="str">
        <f>+_xlfn.XLOOKUP(I35,'R4'!B:B,'R4'!C:C)</f>
        <v>AMR - LASTİKLİ LODER - LİEBHERR L566 XP</v>
      </c>
      <c r="P35">
        <f t="shared" si="8"/>
        <v>0</v>
      </c>
      <c r="Q35">
        <f t="shared" si="8"/>
        <v>0</v>
      </c>
      <c r="R35">
        <f t="shared" si="8"/>
        <v>0</v>
      </c>
      <c r="S35">
        <f t="shared" si="8"/>
        <v>0</v>
      </c>
      <c r="T35">
        <f t="shared" si="8"/>
        <v>0</v>
      </c>
      <c r="U35">
        <f t="shared" si="8"/>
        <v>0</v>
      </c>
      <c r="V35">
        <f t="shared" si="8"/>
        <v>0</v>
      </c>
      <c r="W35">
        <f t="shared" si="8"/>
        <v>0</v>
      </c>
      <c r="X35">
        <f t="shared" si="8"/>
        <v>0</v>
      </c>
      <c r="Y35">
        <f t="shared" si="8"/>
        <v>0</v>
      </c>
      <c r="Z35">
        <f t="shared" si="8"/>
        <v>0</v>
      </c>
      <c r="AA35">
        <f t="shared" si="8"/>
        <v>0</v>
      </c>
      <c r="AB35">
        <f t="shared" si="8"/>
        <v>0</v>
      </c>
      <c r="AC35">
        <f t="shared" si="8"/>
        <v>0</v>
      </c>
      <c r="AD35">
        <f t="shared" si="8"/>
        <v>1</v>
      </c>
      <c r="AE35">
        <f t="shared" si="8"/>
        <v>1</v>
      </c>
      <c r="AF35">
        <f t="shared" si="6"/>
        <v>1</v>
      </c>
      <c r="AG35">
        <f t="shared" si="6"/>
        <v>1</v>
      </c>
      <c r="AH35">
        <f t="shared" si="6"/>
        <v>1</v>
      </c>
      <c r="AI35">
        <f t="shared" si="6"/>
        <v>1</v>
      </c>
      <c r="AJ35">
        <f t="shared" si="6"/>
        <v>1</v>
      </c>
      <c r="AK35">
        <f t="shared" si="6"/>
        <v>1</v>
      </c>
      <c r="AL35">
        <f t="shared" si="6"/>
        <v>1</v>
      </c>
      <c r="AM35">
        <f t="shared" si="6"/>
        <v>1</v>
      </c>
      <c r="AN35">
        <f t="shared" si="6"/>
        <v>1</v>
      </c>
      <c r="AO35">
        <f t="shared" si="6"/>
        <v>1</v>
      </c>
      <c r="AP35">
        <f t="shared" si="6"/>
        <v>1</v>
      </c>
      <c r="AQ35">
        <f t="shared" si="6"/>
        <v>1</v>
      </c>
      <c r="AR35">
        <f t="shared" si="6"/>
        <v>1</v>
      </c>
      <c r="AS35">
        <f t="shared" si="6"/>
        <v>1</v>
      </c>
      <c r="AT35">
        <f t="shared" si="6"/>
        <v>1</v>
      </c>
      <c r="AU35">
        <f t="shared" ref="AU35:BJ36" si="10">+IF(AU$2&gt;=$E35,1,0)</f>
        <v>1</v>
      </c>
      <c r="AV35">
        <f t="shared" si="10"/>
        <v>1</v>
      </c>
      <c r="AW35">
        <f t="shared" si="10"/>
        <v>1</v>
      </c>
      <c r="AX35">
        <f t="shared" si="10"/>
        <v>1</v>
      </c>
      <c r="AY35">
        <f t="shared" si="10"/>
        <v>1</v>
      </c>
      <c r="AZ35">
        <f t="shared" si="10"/>
        <v>1</v>
      </c>
      <c r="BA35">
        <f t="shared" si="10"/>
        <v>1</v>
      </c>
      <c r="BB35">
        <f t="shared" si="10"/>
        <v>1</v>
      </c>
      <c r="BC35">
        <f t="shared" si="10"/>
        <v>1</v>
      </c>
      <c r="BD35">
        <f t="shared" si="10"/>
        <v>1</v>
      </c>
      <c r="BE35">
        <f t="shared" si="10"/>
        <v>1</v>
      </c>
      <c r="BF35">
        <f t="shared" si="10"/>
        <v>1</v>
      </c>
      <c r="BG35">
        <f t="shared" si="10"/>
        <v>1</v>
      </c>
      <c r="BH35">
        <f t="shared" si="10"/>
        <v>1</v>
      </c>
      <c r="BI35">
        <f t="shared" si="10"/>
        <v>1</v>
      </c>
      <c r="BJ35">
        <f t="shared" si="10"/>
        <v>1</v>
      </c>
      <c r="BK35">
        <f t="shared" si="9"/>
        <v>1</v>
      </c>
      <c r="BL35">
        <f t="shared" si="7"/>
        <v>1</v>
      </c>
      <c r="BM35">
        <f t="shared" si="7"/>
        <v>1</v>
      </c>
      <c r="BN35">
        <f t="shared" si="7"/>
        <v>1</v>
      </c>
      <c r="BO35">
        <f t="shared" si="7"/>
        <v>1</v>
      </c>
      <c r="BP35">
        <f t="shared" si="7"/>
        <v>1</v>
      </c>
      <c r="BQ35">
        <f t="shared" si="7"/>
        <v>1</v>
      </c>
      <c r="BR35">
        <f t="shared" si="7"/>
        <v>1</v>
      </c>
      <c r="BS35">
        <f t="shared" si="7"/>
        <v>1</v>
      </c>
      <c r="BT35">
        <f t="shared" si="7"/>
        <v>1</v>
      </c>
      <c r="BU35">
        <f t="shared" si="7"/>
        <v>1</v>
      </c>
      <c r="BV35">
        <f t="shared" si="7"/>
        <v>1</v>
      </c>
      <c r="BW35">
        <f t="shared" si="7"/>
        <v>1</v>
      </c>
      <c r="BX35">
        <f t="shared" si="7"/>
        <v>1</v>
      </c>
      <c r="BY35">
        <f t="shared" si="7"/>
        <v>1</v>
      </c>
      <c r="BZ35">
        <f t="shared" si="7"/>
        <v>1</v>
      </c>
    </row>
    <row r="36" spans="1:78">
      <c r="A36" s="58"/>
      <c r="B36" s="7" t="e">
        <f>+_xlfn.XLOOKUP(I36,#REF!,#REF!)</f>
        <v>#REF!</v>
      </c>
      <c r="C36" s="8">
        <v>1</v>
      </c>
      <c r="D36" s="8" t="str">
        <f t="shared" si="1"/>
        <v>01-MK-24-10</v>
      </c>
      <c r="E36" s="57">
        <v>45627</v>
      </c>
      <c r="F36" s="70"/>
      <c r="G36" s="70"/>
      <c r="H36" s="9" t="s">
        <v>37</v>
      </c>
      <c r="I36" s="66" t="s">
        <v>525</v>
      </c>
      <c r="J36" s="7" t="str">
        <f>+_xlfn.XLOOKUP(I36,'R4'!B:B,'R4'!C:C)</f>
        <v>AMR - LASTİKLİ LODER - LİEBHERR L566 XP</v>
      </c>
      <c r="P36">
        <f t="shared" si="8"/>
        <v>0</v>
      </c>
      <c r="Q36">
        <f t="shared" si="8"/>
        <v>0</v>
      </c>
      <c r="R36">
        <f t="shared" si="8"/>
        <v>0</v>
      </c>
      <c r="S36">
        <f t="shared" si="8"/>
        <v>0</v>
      </c>
      <c r="T36">
        <f t="shared" si="8"/>
        <v>0</v>
      </c>
      <c r="U36">
        <f t="shared" si="8"/>
        <v>0</v>
      </c>
      <c r="V36">
        <f t="shared" si="8"/>
        <v>0</v>
      </c>
      <c r="W36">
        <f t="shared" si="8"/>
        <v>0</v>
      </c>
      <c r="X36">
        <f t="shared" si="8"/>
        <v>0</v>
      </c>
      <c r="Y36">
        <f t="shared" si="8"/>
        <v>0</v>
      </c>
      <c r="Z36">
        <f t="shared" si="8"/>
        <v>0</v>
      </c>
      <c r="AA36">
        <f t="shared" si="8"/>
        <v>0</v>
      </c>
      <c r="AB36">
        <f t="shared" si="8"/>
        <v>0</v>
      </c>
      <c r="AC36">
        <f t="shared" si="8"/>
        <v>0</v>
      </c>
      <c r="AD36">
        <f t="shared" si="8"/>
        <v>1</v>
      </c>
      <c r="AE36">
        <f t="shared" ref="AE36:AT36" si="11">+IF(AE$2&gt;=$E36,1,0)</f>
        <v>1</v>
      </c>
      <c r="AF36">
        <f t="shared" si="11"/>
        <v>1</v>
      </c>
      <c r="AG36">
        <f t="shared" si="11"/>
        <v>1</v>
      </c>
      <c r="AH36">
        <f t="shared" si="11"/>
        <v>1</v>
      </c>
      <c r="AI36">
        <f t="shared" si="11"/>
        <v>1</v>
      </c>
      <c r="AJ36">
        <f t="shared" si="11"/>
        <v>1</v>
      </c>
      <c r="AK36">
        <f t="shared" si="11"/>
        <v>1</v>
      </c>
      <c r="AL36">
        <f t="shared" si="11"/>
        <v>1</v>
      </c>
      <c r="AM36">
        <f t="shared" si="11"/>
        <v>1</v>
      </c>
      <c r="AN36">
        <f t="shared" si="11"/>
        <v>1</v>
      </c>
      <c r="AO36">
        <f t="shared" si="11"/>
        <v>1</v>
      </c>
      <c r="AP36">
        <f t="shared" si="11"/>
        <v>1</v>
      </c>
      <c r="AQ36">
        <f t="shared" si="11"/>
        <v>1</v>
      </c>
      <c r="AR36">
        <f t="shared" si="11"/>
        <v>1</v>
      </c>
      <c r="AS36">
        <f t="shared" si="11"/>
        <v>1</v>
      </c>
      <c r="AT36">
        <f t="shared" si="11"/>
        <v>1</v>
      </c>
      <c r="AU36">
        <f t="shared" si="10"/>
        <v>1</v>
      </c>
      <c r="AV36">
        <f t="shared" si="10"/>
        <v>1</v>
      </c>
      <c r="AW36">
        <f t="shared" si="10"/>
        <v>1</v>
      </c>
      <c r="AX36">
        <f t="shared" si="10"/>
        <v>1</v>
      </c>
      <c r="AY36">
        <f t="shared" si="10"/>
        <v>1</v>
      </c>
      <c r="AZ36">
        <f t="shared" si="10"/>
        <v>1</v>
      </c>
      <c r="BA36">
        <f t="shared" si="10"/>
        <v>1</v>
      </c>
      <c r="BB36">
        <f t="shared" si="10"/>
        <v>1</v>
      </c>
      <c r="BC36">
        <f t="shared" si="10"/>
        <v>1</v>
      </c>
      <c r="BD36">
        <f t="shared" si="10"/>
        <v>1</v>
      </c>
      <c r="BE36">
        <f t="shared" si="10"/>
        <v>1</v>
      </c>
      <c r="BF36">
        <f t="shared" si="10"/>
        <v>1</v>
      </c>
      <c r="BG36">
        <f t="shared" si="10"/>
        <v>1</v>
      </c>
      <c r="BH36">
        <f t="shared" si="10"/>
        <v>1</v>
      </c>
      <c r="BI36">
        <f t="shared" si="10"/>
        <v>1</v>
      </c>
      <c r="BJ36">
        <f t="shared" si="10"/>
        <v>1</v>
      </c>
      <c r="BK36">
        <f t="shared" si="9"/>
        <v>1</v>
      </c>
      <c r="BL36">
        <f t="shared" si="7"/>
        <v>1</v>
      </c>
      <c r="BM36">
        <f t="shared" si="7"/>
        <v>1</v>
      </c>
      <c r="BN36">
        <f t="shared" si="7"/>
        <v>1</v>
      </c>
      <c r="BO36">
        <f t="shared" si="7"/>
        <v>1</v>
      </c>
      <c r="BP36">
        <f t="shared" si="7"/>
        <v>1</v>
      </c>
      <c r="BQ36">
        <f t="shared" si="7"/>
        <v>1</v>
      </c>
      <c r="BR36">
        <f t="shared" si="7"/>
        <v>1</v>
      </c>
      <c r="BS36">
        <f t="shared" si="7"/>
        <v>1</v>
      </c>
      <c r="BT36">
        <f t="shared" si="7"/>
        <v>1</v>
      </c>
      <c r="BU36">
        <f t="shared" si="7"/>
        <v>1</v>
      </c>
      <c r="BV36">
        <f t="shared" si="7"/>
        <v>1</v>
      </c>
      <c r="BW36">
        <f t="shared" si="7"/>
        <v>1</v>
      </c>
      <c r="BX36">
        <f t="shared" si="7"/>
        <v>1</v>
      </c>
      <c r="BY36">
        <f t="shared" si="7"/>
        <v>1</v>
      </c>
      <c r="BZ36">
        <f t="shared" ref="Q36:BZ39" si="12">+IF(BZ$2&gt;=$E36,1,0)</f>
        <v>1</v>
      </c>
    </row>
    <row r="37" spans="1:78">
      <c r="A37" s="58"/>
      <c r="B37" s="7" t="e">
        <f>+_xlfn.XLOOKUP(I37,#REF!,#REF!)</f>
        <v>#REF!</v>
      </c>
      <c r="C37" s="8">
        <v>1</v>
      </c>
      <c r="D37" s="8" t="str">
        <f t="shared" si="1"/>
        <v>01-MK-24-10</v>
      </c>
      <c r="E37" s="57">
        <v>45627</v>
      </c>
      <c r="F37" s="70"/>
      <c r="G37" s="70"/>
      <c r="H37" s="9" t="s">
        <v>37</v>
      </c>
      <c r="I37" s="66" t="s">
        <v>526</v>
      </c>
      <c r="J37" s="7" t="str">
        <f>+_xlfn.XLOOKUP(I37,'R4'!B:B,'R4'!C:C)</f>
        <v>AMR - LASTİKLİ LODER - LİEBHERR L566 XP</v>
      </c>
      <c r="P37">
        <f t="shared" ref="P37:P39" si="13">+IF(P$2&gt;=$E37,1,0)</f>
        <v>0</v>
      </c>
      <c r="Q37">
        <f t="shared" si="12"/>
        <v>0</v>
      </c>
      <c r="R37">
        <f t="shared" si="12"/>
        <v>0</v>
      </c>
      <c r="S37">
        <f t="shared" si="12"/>
        <v>0</v>
      </c>
      <c r="T37">
        <f t="shared" si="12"/>
        <v>0</v>
      </c>
      <c r="U37">
        <f t="shared" si="12"/>
        <v>0</v>
      </c>
      <c r="V37">
        <f t="shared" si="12"/>
        <v>0</v>
      </c>
      <c r="W37">
        <f t="shared" si="12"/>
        <v>0</v>
      </c>
      <c r="X37">
        <f t="shared" si="12"/>
        <v>0</v>
      </c>
      <c r="Y37">
        <f t="shared" si="12"/>
        <v>0</v>
      </c>
      <c r="Z37">
        <f t="shared" si="12"/>
        <v>0</v>
      </c>
      <c r="AA37">
        <f t="shared" si="12"/>
        <v>0</v>
      </c>
      <c r="AB37">
        <f t="shared" si="12"/>
        <v>0</v>
      </c>
      <c r="AC37">
        <f t="shared" si="12"/>
        <v>0</v>
      </c>
      <c r="AD37">
        <f t="shared" si="12"/>
        <v>1</v>
      </c>
      <c r="AE37">
        <f t="shared" si="12"/>
        <v>1</v>
      </c>
      <c r="AF37">
        <f t="shared" si="12"/>
        <v>1</v>
      </c>
      <c r="AG37">
        <f t="shared" si="12"/>
        <v>1</v>
      </c>
      <c r="AH37">
        <f t="shared" si="12"/>
        <v>1</v>
      </c>
      <c r="AI37">
        <f t="shared" si="12"/>
        <v>1</v>
      </c>
      <c r="AJ37">
        <f t="shared" si="12"/>
        <v>1</v>
      </c>
      <c r="AK37">
        <f t="shared" si="12"/>
        <v>1</v>
      </c>
      <c r="AL37">
        <f t="shared" si="12"/>
        <v>1</v>
      </c>
      <c r="AM37">
        <f t="shared" si="12"/>
        <v>1</v>
      </c>
      <c r="AN37">
        <f t="shared" si="12"/>
        <v>1</v>
      </c>
      <c r="AO37">
        <f t="shared" si="12"/>
        <v>1</v>
      </c>
      <c r="AP37">
        <f t="shared" si="12"/>
        <v>1</v>
      </c>
      <c r="AQ37">
        <f t="shared" si="12"/>
        <v>1</v>
      </c>
      <c r="AR37">
        <f t="shared" si="12"/>
        <v>1</v>
      </c>
      <c r="AS37">
        <f t="shared" si="12"/>
        <v>1</v>
      </c>
      <c r="AT37">
        <f t="shared" si="12"/>
        <v>1</v>
      </c>
      <c r="AU37">
        <f t="shared" si="12"/>
        <v>1</v>
      </c>
      <c r="AV37">
        <f t="shared" si="12"/>
        <v>1</v>
      </c>
      <c r="AW37">
        <f t="shared" si="12"/>
        <v>1</v>
      </c>
      <c r="AX37">
        <f t="shared" si="12"/>
        <v>1</v>
      </c>
      <c r="AY37">
        <f t="shared" si="12"/>
        <v>1</v>
      </c>
      <c r="AZ37">
        <f t="shared" si="12"/>
        <v>1</v>
      </c>
      <c r="BA37">
        <f t="shared" si="12"/>
        <v>1</v>
      </c>
      <c r="BB37">
        <f t="shared" si="12"/>
        <v>1</v>
      </c>
      <c r="BC37">
        <f t="shared" si="12"/>
        <v>1</v>
      </c>
      <c r="BD37">
        <f t="shared" si="12"/>
        <v>1</v>
      </c>
      <c r="BE37">
        <f t="shared" si="12"/>
        <v>1</v>
      </c>
      <c r="BF37">
        <f t="shared" si="12"/>
        <v>1</v>
      </c>
      <c r="BG37">
        <f t="shared" si="12"/>
        <v>1</v>
      </c>
      <c r="BH37">
        <f t="shared" si="12"/>
        <v>1</v>
      </c>
      <c r="BI37">
        <f t="shared" si="12"/>
        <v>1</v>
      </c>
      <c r="BJ37">
        <f t="shared" si="12"/>
        <v>1</v>
      </c>
      <c r="BK37">
        <f t="shared" si="12"/>
        <v>1</v>
      </c>
      <c r="BL37">
        <f t="shared" si="12"/>
        <v>1</v>
      </c>
      <c r="BM37">
        <f t="shared" si="12"/>
        <v>1</v>
      </c>
      <c r="BN37">
        <f t="shared" si="12"/>
        <v>1</v>
      </c>
      <c r="BO37">
        <f t="shared" si="12"/>
        <v>1</v>
      </c>
      <c r="BP37">
        <f t="shared" si="12"/>
        <v>1</v>
      </c>
      <c r="BQ37">
        <f t="shared" si="12"/>
        <v>1</v>
      </c>
      <c r="BR37">
        <f t="shared" si="12"/>
        <v>1</v>
      </c>
      <c r="BS37">
        <f t="shared" si="12"/>
        <v>1</v>
      </c>
      <c r="BT37">
        <f t="shared" si="12"/>
        <v>1</v>
      </c>
      <c r="BU37">
        <f t="shared" si="12"/>
        <v>1</v>
      </c>
      <c r="BV37">
        <f t="shared" si="12"/>
        <v>1</v>
      </c>
      <c r="BW37">
        <f t="shared" si="12"/>
        <v>1</v>
      </c>
      <c r="BX37">
        <f t="shared" si="12"/>
        <v>1</v>
      </c>
      <c r="BY37">
        <f t="shared" si="12"/>
        <v>1</v>
      </c>
      <c r="BZ37">
        <f t="shared" si="12"/>
        <v>1</v>
      </c>
    </row>
    <row r="38" spans="1:78">
      <c r="A38" s="58"/>
      <c r="B38" s="7" t="e">
        <f>+_xlfn.XLOOKUP(I38,#REF!,#REF!)</f>
        <v>#REF!</v>
      </c>
      <c r="C38" s="8">
        <v>1</v>
      </c>
      <c r="D38" s="8" t="str">
        <f t="shared" si="1"/>
        <v>01-MK-24-10</v>
      </c>
      <c r="E38" s="57">
        <v>45627</v>
      </c>
      <c r="F38" s="70"/>
      <c r="G38" s="70"/>
      <c r="H38" s="9" t="s">
        <v>37</v>
      </c>
      <c r="I38" s="66" t="s">
        <v>527</v>
      </c>
      <c r="J38" s="7" t="str">
        <f>+_xlfn.XLOOKUP(I38,'R4'!B:B,'R4'!C:C)</f>
        <v>AMR - LASTİKLİ LODER - LİEBHERR L566 XP</v>
      </c>
      <c r="P38">
        <f t="shared" si="13"/>
        <v>0</v>
      </c>
      <c r="Q38">
        <f t="shared" si="12"/>
        <v>0</v>
      </c>
      <c r="R38">
        <f t="shared" si="12"/>
        <v>0</v>
      </c>
      <c r="S38">
        <f t="shared" si="12"/>
        <v>0</v>
      </c>
      <c r="T38">
        <f t="shared" si="12"/>
        <v>0</v>
      </c>
      <c r="U38">
        <f t="shared" si="12"/>
        <v>0</v>
      </c>
      <c r="V38">
        <f t="shared" si="12"/>
        <v>0</v>
      </c>
      <c r="W38">
        <f t="shared" si="12"/>
        <v>0</v>
      </c>
      <c r="X38">
        <f t="shared" si="12"/>
        <v>0</v>
      </c>
      <c r="Y38">
        <f t="shared" si="12"/>
        <v>0</v>
      </c>
      <c r="Z38">
        <f t="shared" si="12"/>
        <v>0</v>
      </c>
      <c r="AA38">
        <f t="shared" si="12"/>
        <v>0</v>
      </c>
      <c r="AB38">
        <f t="shared" si="12"/>
        <v>0</v>
      </c>
      <c r="AC38">
        <f t="shared" si="12"/>
        <v>0</v>
      </c>
      <c r="AD38">
        <f t="shared" si="12"/>
        <v>1</v>
      </c>
      <c r="AE38">
        <f t="shared" si="12"/>
        <v>1</v>
      </c>
      <c r="AF38">
        <f t="shared" si="12"/>
        <v>1</v>
      </c>
      <c r="AG38">
        <f t="shared" si="12"/>
        <v>1</v>
      </c>
      <c r="AH38">
        <f t="shared" si="12"/>
        <v>1</v>
      </c>
      <c r="AI38">
        <f t="shared" si="12"/>
        <v>1</v>
      </c>
      <c r="AJ38">
        <f t="shared" si="12"/>
        <v>1</v>
      </c>
      <c r="AK38">
        <f t="shared" si="12"/>
        <v>1</v>
      </c>
      <c r="AL38">
        <f t="shared" si="12"/>
        <v>1</v>
      </c>
      <c r="AM38">
        <f t="shared" si="12"/>
        <v>1</v>
      </c>
      <c r="AN38">
        <f t="shared" si="12"/>
        <v>1</v>
      </c>
      <c r="AO38">
        <f t="shared" si="12"/>
        <v>1</v>
      </c>
      <c r="AP38">
        <f t="shared" si="12"/>
        <v>1</v>
      </c>
      <c r="AQ38">
        <f t="shared" si="12"/>
        <v>1</v>
      </c>
      <c r="AR38">
        <f t="shared" si="12"/>
        <v>1</v>
      </c>
      <c r="AS38">
        <f t="shared" si="12"/>
        <v>1</v>
      </c>
      <c r="AT38">
        <f t="shared" si="12"/>
        <v>1</v>
      </c>
      <c r="AU38">
        <f t="shared" si="12"/>
        <v>1</v>
      </c>
      <c r="AV38">
        <f t="shared" si="12"/>
        <v>1</v>
      </c>
      <c r="AW38">
        <f t="shared" si="12"/>
        <v>1</v>
      </c>
      <c r="AX38">
        <f t="shared" si="12"/>
        <v>1</v>
      </c>
      <c r="AY38">
        <f t="shared" si="12"/>
        <v>1</v>
      </c>
      <c r="AZ38">
        <f t="shared" si="12"/>
        <v>1</v>
      </c>
      <c r="BA38">
        <f t="shared" si="12"/>
        <v>1</v>
      </c>
      <c r="BB38">
        <f t="shared" si="12"/>
        <v>1</v>
      </c>
      <c r="BC38">
        <f t="shared" si="12"/>
        <v>1</v>
      </c>
      <c r="BD38">
        <f t="shared" si="12"/>
        <v>1</v>
      </c>
      <c r="BE38">
        <f t="shared" si="12"/>
        <v>1</v>
      </c>
      <c r="BF38">
        <f t="shared" si="12"/>
        <v>1</v>
      </c>
      <c r="BG38">
        <f t="shared" si="12"/>
        <v>1</v>
      </c>
      <c r="BH38">
        <f t="shared" si="12"/>
        <v>1</v>
      </c>
      <c r="BI38">
        <f t="shared" si="12"/>
        <v>1</v>
      </c>
      <c r="BJ38">
        <f t="shared" si="12"/>
        <v>1</v>
      </c>
      <c r="BK38">
        <f t="shared" si="12"/>
        <v>1</v>
      </c>
      <c r="BL38">
        <f t="shared" si="12"/>
        <v>1</v>
      </c>
      <c r="BM38">
        <f t="shared" si="12"/>
        <v>1</v>
      </c>
      <c r="BN38">
        <f t="shared" si="12"/>
        <v>1</v>
      </c>
      <c r="BO38">
        <f t="shared" si="12"/>
        <v>1</v>
      </c>
      <c r="BP38">
        <f t="shared" si="12"/>
        <v>1</v>
      </c>
      <c r="BQ38">
        <f t="shared" si="12"/>
        <v>1</v>
      </c>
      <c r="BR38">
        <f t="shared" si="12"/>
        <v>1</v>
      </c>
      <c r="BS38">
        <f t="shared" si="12"/>
        <v>1</v>
      </c>
      <c r="BT38">
        <f t="shared" si="12"/>
        <v>1</v>
      </c>
      <c r="BU38">
        <f t="shared" si="12"/>
        <v>1</v>
      </c>
      <c r="BV38">
        <f t="shared" si="12"/>
        <v>1</v>
      </c>
      <c r="BW38">
        <f t="shared" si="12"/>
        <v>1</v>
      </c>
      <c r="BX38">
        <f t="shared" si="12"/>
        <v>1</v>
      </c>
      <c r="BY38">
        <f t="shared" si="12"/>
        <v>1</v>
      </c>
      <c r="BZ38">
        <f t="shared" si="12"/>
        <v>1</v>
      </c>
    </row>
    <row r="39" spans="1:78">
      <c r="A39" s="58"/>
      <c r="B39" s="7" t="e">
        <f>+_xlfn.XLOOKUP(I39,#REF!,#REF!)</f>
        <v>#REF!</v>
      </c>
      <c r="C39" s="8">
        <v>1</v>
      </c>
      <c r="D39" s="8" t="str">
        <f t="shared" si="1"/>
        <v>01-MK-24-10</v>
      </c>
      <c r="E39" s="57">
        <v>45413</v>
      </c>
      <c r="F39" s="70"/>
      <c r="G39" s="70"/>
      <c r="H39" s="9" t="s">
        <v>37</v>
      </c>
      <c r="I39" s="66" t="s">
        <v>528</v>
      </c>
      <c r="J39" s="7" t="str">
        <f>+_xlfn.XLOOKUP(I39,'R4'!B:B,'R4'!C:C)</f>
        <v>AMR - LASTİKLİ LODER - LİEBHERR L566 XP - GENERİC</v>
      </c>
      <c r="P39">
        <f t="shared" si="13"/>
        <v>0</v>
      </c>
      <c r="Q39">
        <f t="shared" si="12"/>
        <v>0</v>
      </c>
      <c r="R39">
        <f t="shared" si="12"/>
        <v>0</v>
      </c>
      <c r="S39">
        <f t="shared" si="12"/>
        <v>0</v>
      </c>
      <c r="T39">
        <f t="shared" si="12"/>
        <v>0</v>
      </c>
      <c r="U39">
        <f t="shared" si="12"/>
        <v>0</v>
      </c>
      <c r="V39">
        <f t="shared" si="12"/>
        <v>0</v>
      </c>
      <c r="W39">
        <f t="shared" si="12"/>
        <v>1</v>
      </c>
      <c r="X39">
        <f t="shared" si="12"/>
        <v>1</v>
      </c>
      <c r="Y39">
        <f t="shared" si="12"/>
        <v>1</v>
      </c>
      <c r="Z39">
        <f t="shared" si="12"/>
        <v>1</v>
      </c>
      <c r="AA39">
        <f t="shared" si="12"/>
        <v>1</v>
      </c>
      <c r="AB39">
        <f t="shared" si="12"/>
        <v>1</v>
      </c>
      <c r="AC39">
        <f t="shared" si="12"/>
        <v>1</v>
      </c>
      <c r="AD39">
        <f t="shared" si="12"/>
        <v>1</v>
      </c>
      <c r="AE39">
        <f t="shared" si="12"/>
        <v>1</v>
      </c>
      <c r="AF39">
        <f t="shared" si="12"/>
        <v>1</v>
      </c>
      <c r="AG39">
        <f t="shared" si="12"/>
        <v>1</v>
      </c>
      <c r="AH39">
        <f t="shared" si="12"/>
        <v>1</v>
      </c>
      <c r="AI39">
        <f t="shared" si="12"/>
        <v>1</v>
      </c>
      <c r="AJ39">
        <f t="shared" si="12"/>
        <v>1</v>
      </c>
      <c r="AK39">
        <f t="shared" si="12"/>
        <v>1</v>
      </c>
      <c r="AL39">
        <f t="shared" si="12"/>
        <v>1</v>
      </c>
      <c r="AM39">
        <f t="shared" si="12"/>
        <v>1</v>
      </c>
      <c r="AN39">
        <f t="shared" si="12"/>
        <v>1</v>
      </c>
      <c r="AO39">
        <f t="shared" si="12"/>
        <v>1</v>
      </c>
      <c r="AP39">
        <f t="shared" si="12"/>
        <v>1</v>
      </c>
      <c r="AQ39">
        <f t="shared" si="12"/>
        <v>1</v>
      </c>
      <c r="AR39">
        <f t="shared" si="12"/>
        <v>1</v>
      </c>
      <c r="AS39">
        <f t="shared" si="12"/>
        <v>1</v>
      </c>
      <c r="AT39">
        <f t="shared" si="12"/>
        <v>1</v>
      </c>
      <c r="AU39">
        <f t="shared" si="12"/>
        <v>1</v>
      </c>
      <c r="AV39">
        <f t="shared" si="12"/>
        <v>1</v>
      </c>
      <c r="AW39">
        <f t="shared" si="12"/>
        <v>1</v>
      </c>
      <c r="AX39">
        <f t="shared" si="12"/>
        <v>1</v>
      </c>
      <c r="AY39">
        <f t="shared" si="12"/>
        <v>1</v>
      </c>
      <c r="AZ39">
        <f t="shared" si="12"/>
        <v>1</v>
      </c>
      <c r="BA39">
        <f t="shared" si="12"/>
        <v>1</v>
      </c>
      <c r="BB39">
        <f t="shared" si="12"/>
        <v>1</v>
      </c>
      <c r="BC39">
        <f t="shared" si="12"/>
        <v>1</v>
      </c>
      <c r="BD39">
        <f t="shared" si="12"/>
        <v>1</v>
      </c>
      <c r="BE39">
        <f t="shared" si="12"/>
        <v>1</v>
      </c>
      <c r="BF39">
        <f t="shared" si="12"/>
        <v>1</v>
      </c>
      <c r="BG39">
        <f t="shared" si="12"/>
        <v>1</v>
      </c>
      <c r="BH39">
        <f t="shared" si="12"/>
        <v>1</v>
      </c>
      <c r="BI39">
        <f t="shared" si="12"/>
        <v>1</v>
      </c>
      <c r="BJ39">
        <f t="shared" si="12"/>
        <v>1</v>
      </c>
      <c r="BK39">
        <f t="shared" si="12"/>
        <v>1</v>
      </c>
      <c r="BL39">
        <f t="shared" si="12"/>
        <v>1</v>
      </c>
      <c r="BM39">
        <f t="shared" si="12"/>
        <v>1</v>
      </c>
      <c r="BN39">
        <f t="shared" si="12"/>
        <v>1</v>
      </c>
      <c r="BO39">
        <f t="shared" si="12"/>
        <v>1</v>
      </c>
      <c r="BP39">
        <f t="shared" si="12"/>
        <v>1</v>
      </c>
      <c r="BQ39">
        <f t="shared" si="12"/>
        <v>1</v>
      </c>
      <c r="BR39">
        <f t="shared" si="12"/>
        <v>1</v>
      </c>
      <c r="BS39">
        <f t="shared" si="12"/>
        <v>1</v>
      </c>
      <c r="BT39">
        <f t="shared" si="12"/>
        <v>1</v>
      </c>
      <c r="BU39">
        <f t="shared" si="12"/>
        <v>1</v>
      </c>
      <c r="BV39">
        <f t="shared" si="12"/>
        <v>1</v>
      </c>
      <c r="BW39">
        <f t="shared" si="12"/>
        <v>1</v>
      </c>
      <c r="BX39">
        <f t="shared" si="12"/>
        <v>1</v>
      </c>
      <c r="BY39">
        <f t="shared" si="12"/>
        <v>1</v>
      </c>
      <c r="BZ39">
        <f t="shared" si="12"/>
        <v>1</v>
      </c>
    </row>
    <row r="40" spans="1:78">
      <c r="A40" s="58"/>
      <c r="B40" s="66"/>
      <c r="C40" s="69"/>
      <c r="D40" s="69"/>
      <c r="E40" s="70"/>
      <c r="F40" s="70"/>
      <c r="G40" s="70"/>
      <c r="H40" s="71"/>
      <c r="I40" s="66"/>
      <c r="J40" s="66"/>
    </row>
    <row r="41" spans="1:78">
      <c r="A41" s="58"/>
      <c r="B41" s="66"/>
      <c r="C41" s="69"/>
      <c r="D41" s="69"/>
      <c r="E41" s="70"/>
      <c r="F41" s="70"/>
      <c r="G41" s="70"/>
      <c r="H41" s="71"/>
      <c r="I41" s="66"/>
      <c r="J41" s="66"/>
    </row>
    <row r="42" spans="1:78">
      <c r="A42" s="58"/>
      <c r="B42" s="66"/>
      <c r="C42" s="69"/>
      <c r="D42" s="69"/>
      <c r="E42" s="70"/>
      <c r="F42" s="70"/>
      <c r="G42" s="70"/>
      <c r="H42" s="71"/>
      <c r="I42" s="66"/>
      <c r="J42" s="66"/>
    </row>
    <row r="43" spans="1:78">
      <c r="A43" s="58"/>
      <c r="B43" s="66"/>
      <c r="C43" s="69"/>
      <c r="D43" s="69"/>
      <c r="E43" s="70"/>
      <c r="F43" s="70"/>
      <c r="G43" s="70"/>
      <c r="H43" s="71"/>
      <c r="I43" s="66"/>
      <c r="J43" s="66"/>
    </row>
    <row r="44" spans="1:78">
      <c r="A44" s="58"/>
      <c r="B44" s="66"/>
      <c r="C44" s="69"/>
      <c r="D44" s="69"/>
      <c r="E44" s="70"/>
      <c r="F44" s="70"/>
      <c r="G44" s="70"/>
      <c r="H44" s="71"/>
      <c r="I44" s="66"/>
      <c r="J44" s="66"/>
    </row>
    <row r="45" spans="1:78">
      <c r="A45" s="58"/>
      <c r="B45" s="66"/>
      <c r="C45" s="69"/>
      <c r="D45" s="69"/>
      <c r="E45" s="70"/>
      <c r="F45" s="70"/>
      <c r="G45" s="70"/>
      <c r="H45" s="71"/>
      <c r="I45" s="66"/>
      <c r="J45" s="66"/>
    </row>
    <row r="46" spans="1:78">
      <c r="A46" s="58"/>
      <c r="B46" s="66"/>
      <c r="C46" s="69"/>
      <c r="D46" s="69"/>
      <c r="E46" s="70"/>
      <c r="F46" s="70"/>
      <c r="G46" s="70"/>
      <c r="H46" s="71"/>
      <c r="I46" s="66"/>
      <c r="J46" s="66"/>
    </row>
    <row r="47" spans="1:78">
      <c r="A47" s="58"/>
      <c r="B47" s="66"/>
      <c r="C47" s="69"/>
      <c r="D47" s="69"/>
      <c r="E47" s="70"/>
      <c r="F47" s="70"/>
      <c r="G47" s="70"/>
      <c r="H47" s="71"/>
      <c r="I47" s="66"/>
      <c r="J47" s="66"/>
    </row>
    <row r="48" spans="1:78">
      <c r="A48" s="58"/>
      <c r="B48" s="66"/>
      <c r="C48" s="69"/>
      <c r="D48" s="69"/>
      <c r="E48" s="70"/>
      <c r="F48" s="70"/>
      <c r="G48" s="70"/>
      <c r="H48" s="71"/>
      <c r="I48" s="66"/>
      <c r="J48" s="66"/>
    </row>
    <row r="49" spans="1:10">
      <c r="A49" s="58"/>
      <c r="B49" s="66"/>
      <c r="C49" s="69"/>
      <c r="D49" s="69"/>
      <c r="E49" s="70"/>
      <c r="F49" s="70"/>
      <c r="G49" s="70"/>
      <c r="H49" s="71"/>
      <c r="I49" s="66"/>
      <c r="J49" s="66"/>
    </row>
    <row r="50" spans="1:10">
      <c r="A50" s="58"/>
      <c r="B50" s="66"/>
      <c r="C50" s="69"/>
      <c r="D50" s="69"/>
      <c r="E50" s="70"/>
      <c r="F50" s="70"/>
      <c r="G50" s="70"/>
      <c r="H50" s="71"/>
      <c r="I50" s="66"/>
      <c r="J50" s="66"/>
    </row>
    <row r="51" spans="1:10">
      <c r="A51" s="58"/>
      <c r="B51" s="66"/>
      <c r="C51" s="69"/>
      <c r="D51" s="69"/>
      <c r="E51" s="70"/>
      <c r="F51" s="70"/>
      <c r="G51" s="70"/>
      <c r="H51" s="71"/>
      <c r="I51" s="66"/>
      <c r="J51" s="66"/>
    </row>
    <row r="52" spans="1:10">
      <c r="A52" s="58"/>
      <c r="B52" s="66"/>
      <c r="C52" s="69"/>
      <c r="D52" s="69"/>
      <c r="E52" s="70"/>
      <c r="F52" s="70"/>
      <c r="G52" s="70"/>
      <c r="H52" s="71"/>
      <c r="I52" s="66"/>
      <c r="J52" s="66"/>
    </row>
    <row r="53" spans="1:10">
      <c r="A53" s="58"/>
      <c r="B53" s="66"/>
      <c r="C53" s="69"/>
      <c r="D53" s="69"/>
      <c r="E53" s="70"/>
      <c r="F53" s="70"/>
      <c r="G53" s="70"/>
      <c r="H53" s="71"/>
      <c r="I53" s="66"/>
      <c r="J53" s="66"/>
    </row>
    <row r="54" spans="1:10">
      <c r="A54" s="58"/>
      <c r="B54" s="66"/>
      <c r="C54" s="69"/>
      <c r="D54" s="69"/>
      <c r="E54" s="70"/>
      <c r="F54" s="70"/>
      <c r="G54" s="70"/>
      <c r="H54" s="71"/>
      <c r="I54" s="66"/>
      <c r="J54" s="66"/>
    </row>
    <row r="55" spans="1:10">
      <c r="A55" s="58"/>
      <c r="B55" s="66"/>
      <c r="C55" s="69"/>
      <c r="D55" s="69"/>
      <c r="E55" s="70"/>
      <c r="F55" s="70"/>
      <c r="G55" s="70"/>
      <c r="H55" s="71"/>
      <c r="I55" s="66"/>
      <c r="J55" s="66"/>
    </row>
    <row r="56" spans="1:10">
      <c r="A56" s="58"/>
      <c r="B56" s="66"/>
      <c r="C56" s="69"/>
      <c r="D56" s="69"/>
      <c r="E56" s="70"/>
      <c r="F56" s="70"/>
      <c r="G56" s="70"/>
      <c r="H56" s="71"/>
      <c r="I56" s="66"/>
      <c r="J56" s="66"/>
    </row>
    <row r="57" spans="1:10">
      <c r="A57" s="58"/>
      <c r="B57" s="66"/>
      <c r="C57" s="69"/>
      <c r="D57" s="69"/>
      <c r="E57" s="70"/>
      <c r="F57" s="70"/>
      <c r="G57" s="70"/>
      <c r="H57" s="71"/>
      <c r="I57" s="66"/>
      <c r="J57" s="66"/>
    </row>
    <row r="58" spans="1:10">
      <c r="A58" s="58"/>
      <c r="B58" s="66"/>
      <c r="C58" s="69"/>
      <c r="D58" s="69"/>
      <c r="E58" s="70"/>
      <c r="F58" s="70"/>
      <c r="G58" s="70"/>
      <c r="H58" s="71"/>
      <c r="I58" s="66"/>
      <c r="J58" s="66"/>
    </row>
    <row r="59" spans="1:10">
      <c r="A59" s="58"/>
      <c r="B59" s="66"/>
      <c r="C59" s="69"/>
      <c r="D59" s="69"/>
      <c r="E59" s="70"/>
      <c r="F59" s="70"/>
      <c r="G59" s="70"/>
      <c r="H59" s="71"/>
      <c r="I59" s="66"/>
      <c r="J59" s="66"/>
    </row>
    <row r="60" spans="1:10">
      <c r="A60" s="58"/>
      <c r="B60" s="66"/>
      <c r="C60" s="69"/>
      <c r="D60" s="69"/>
      <c r="E60" s="70"/>
      <c r="F60" s="70"/>
      <c r="G60" s="70"/>
      <c r="H60" s="71"/>
      <c r="I60" s="66"/>
      <c r="J60" s="66"/>
    </row>
    <row r="61" spans="1:10">
      <c r="A61" s="58"/>
      <c r="B61" s="66"/>
      <c r="C61" s="69"/>
      <c r="D61" s="69"/>
      <c r="E61" s="70"/>
      <c r="F61" s="70"/>
      <c r="G61" s="70"/>
      <c r="H61" s="71"/>
      <c r="I61" s="66"/>
      <c r="J61" s="66"/>
    </row>
    <row r="62" spans="1:10">
      <c r="A62" s="58"/>
      <c r="B62" s="66"/>
      <c r="C62" s="69"/>
      <c r="D62" s="69"/>
      <c r="E62" s="70"/>
      <c r="F62" s="70"/>
      <c r="G62" s="70"/>
      <c r="H62" s="71"/>
      <c r="I62" s="66"/>
      <c r="J62" s="66"/>
    </row>
    <row r="63" spans="1:10">
      <c r="A63" s="58"/>
      <c r="B63" s="66"/>
      <c r="C63" s="69"/>
      <c r="D63" s="69"/>
      <c r="E63" s="70"/>
      <c r="F63" s="70"/>
      <c r="G63" s="70"/>
      <c r="H63" s="71"/>
      <c r="I63" s="66"/>
      <c r="J63" s="66"/>
    </row>
    <row r="64" spans="1:10">
      <c r="B64" s="66"/>
      <c r="C64" s="69"/>
      <c r="D64" s="69"/>
      <c r="E64" s="70"/>
      <c r="F64" s="70"/>
      <c r="G64" s="70"/>
      <c r="H64" s="71"/>
      <c r="I64" s="66"/>
      <c r="J64" s="66"/>
    </row>
    <row r="65" spans="1:78">
      <c r="P65" s="67">
        <f t="shared" ref="P65:AU65" si="14">+SUM(P67:P88)</f>
        <v>0</v>
      </c>
      <c r="Q65" s="67">
        <f t="shared" si="14"/>
        <v>0</v>
      </c>
      <c r="R65" s="67">
        <f t="shared" si="14"/>
        <v>0</v>
      </c>
      <c r="S65" s="67">
        <f t="shared" si="14"/>
        <v>0</v>
      </c>
      <c r="T65" s="67">
        <f t="shared" si="14"/>
        <v>0</v>
      </c>
      <c r="U65" s="67">
        <f t="shared" si="14"/>
        <v>0</v>
      </c>
      <c r="V65" s="67">
        <f t="shared" si="14"/>
        <v>0</v>
      </c>
      <c r="W65" s="67">
        <f t="shared" si="14"/>
        <v>1</v>
      </c>
      <c r="X65" s="67">
        <f t="shared" si="14"/>
        <v>3</v>
      </c>
      <c r="Y65" s="67">
        <f t="shared" si="14"/>
        <v>5</v>
      </c>
      <c r="Z65" s="67">
        <f t="shared" si="14"/>
        <v>7</v>
      </c>
      <c r="AA65" s="67">
        <f t="shared" si="14"/>
        <v>7</v>
      </c>
      <c r="AB65" s="67">
        <f t="shared" si="14"/>
        <v>7</v>
      </c>
      <c r="AC65" s="67">
        <f t="shared" si="14"/>
        <v>7</v>
      </c>
      <c r="AD65" s="67">
        <f t="shared" si="14"/>
        <v>9</v>
      </c>
      <c r="AE65" s="67">
        <f t="shared" si="14"/>
        <v>9</v>
      </c>
      <c r="AF65" s="67">
        <f t="shared" si="14"/>
        <v>9</v>
      </c>
      <c r="AG65" s="67">
        <f t="shared" si="14"/>
        <v>9</v>
      </c>
      <c r="AH65" s="67">
        <f t="shared" si="14"/>
        <v>9</v>
      </c>
      <c r="AI65" s="67">
        <f t="shared" si="14"/>
        <v>9</v>
      </c>
      <c r="AJ65" s="67">
        <f t="shared" si="14"/>
        <v>9</v>
      </c>
      <c r="AK65" s="67">
        <f t="shared" si="14"/>
        <v>9</v>
      </c>
      <c r="AL65" s="67">
        <f t="shared" si="14"/>
        <v>9</v>
      </c>
      <c r="AM65" s="67">
        <f t="shared" si="14"/>
        <v>9</v>
      </c>
      <c r="AN65" s="67">
        <f t="shared" si="14"/>
        <v>9</v>
      </c>
      <c r="AO65" s="67">
        <f t="shared" si="14"/>
        <v>9</v>
      </c>
      <c r="AP65" s="67">
        <f t="shared" si="14"/>
        <v>9</v>
      </c>
      <c r="AQ65" s="67">
        <f t="shared" si="14"/>
        <v>9</v>
      </c>
      <c r="AR65" s="67">
        <f t="shared" si="14"/>
        <v>9</v>
      </c>
      <c r="AS65" s="67">
        <f t="shared" si="14"/>
        <v>9</v>
      </c>
      <c r="AT65" s="67">
        <f t="shared" si="14"/>
        <v>9</v>
      </c>
      <c r="AU65" s="67">
        <f t="shared" si="14"/>
        <v>9</v>
      </c>
      <c r="AV65" s="67">
        <f t="shared" ref="AV65:BZ65" si="15">+SUM(AV67:AV88)</f>
        <v>9</v>
      </c>
      <c r="AW65" s="67">
        <f t="shared" si="15"/>
        <v>9</v>
      </c>
      <c r="AX65" s="67">
        <f t="shared" si="15"/>
        <v>9</v>
      </c>
      <c r="AY65" s="67">
        <f t="shared" si="15"/>
        <v>9</v>
      </c>
      <c r="AZ65" s="67">
        <f t="shared" si="15"/>
        <v>9</v>
      </c>
      <c r="BA65" s="67">
        <f t="shared" si="15"/>
        <v>9</v>
      </c>
      <c r="BB65" s="67">
        <f t="shared" si="15"/>
        <v>9</v>
      </c>
      <c r="BC65" s="67">
        <f t="shared" si="15"/>
        <v>9</v>
      </c>
      <c r="BD65" s="67">
        <f t="shared" si="15"/>
        <v>9</v>
      </c>
      <c r="BE65" s="67">
        <f t="shared" si="15"/>
        <v>9</v>
      </c>
      <c r="BF65" s="67">
        <f t="shared" si="15"/>
        <v>9</v>
      </c>
      <c r="BG65" s="67">
        <f t="shared" si="15"/>
        <v>9</v>
      </c>
      <c r="BH65" s="67">
        <f t="shared" si="15"/>
        <v>9</v>
      </c>
      <c r="BI65" s="67">
        <f t="shared" si="15"/>
        <v>9</v>
      </c>
      <c r="BJ65" s="67">
        <f t="shared" si="15"/>
        <v>9</v>
      </c>
      <c r="BK65" s="67">
        <f t="shared" si="15"/>
        <v>9</v>
      </c>
      <c r="BL65" s="67">
        <f t="shared" si="15"/>
        <v>9</v>
      </c>
      <c r="BM65" s="67">
        <f t="shared" si="15"/>
        <v>9</v>
      </c>
      <c r="BN65" s="67">
        <f t="shared" si="15"/>
        <v>9</v>
      </c>
      <c r="BO65" s="67">
        <f t="shared" si="15"/>
        <v>9</v>
      </c>
      <c r="BP65" s="67">
        <f t="shared" si="15"/>
        <v>9</v>
      </c>
      <c r="BQ65" s="67">
        <f t="shared" si="15"/>
        <v>9</v>
      </c>
      <c r="BR65" s="67">
        <f t="shared" si="15"/>
        <v>9</v>
      </c>
      <c r="BS65" s="67">
        <f t="shared" si="15"/>
        <v>9</v>
      </c>
      <c r="BT65" s="67">
        <f t="shared" si="15"/>
        <v>9</v>
      </c>
      <c r="BU65" s="67">
        <f t="shared" si="15"/>
        <v>9</v>
      </c>
      <c r="BV65" s="67">
        <f t="shared" si="15"/>
        <v>9</v>
      </c>
      <c r="BW65" s="67">
        <f t="shared" si="15"/>
        <v>9</v>
      </c>
      <c r="BX65" s="67">
        <f t="shared" si="15"/>
        <v>9</v>
      </c>
      <c r="BY65" s="67">
        <f t="shared" si="15"/>
        <v>9</v>
      </c>
      <c r="BZ65" s="67">
        <f t="shared" si="15"/>
        <v>9</v>
      </c>
    </row>
    <row r="66" spans="1:78">
      <c r="J66" t="s">
        <v>7464</v>
      </c>
      <c r="L66" s="75" t="s">
        <v>1</v>
      </c>
      <c r="M66" s="75" t="s">
        <v>26</v>
      </c>
      <c r="N66" s="75" t="s">
        <v>36</v>
      </c>
      <c r="O66" s="75" t="s">
        <v>2607</v>
      </c>
      <c r="P66" s="76" t="s">
        <v>7403</v>
      </c>
      <c r="Q66" s="76" t="s">
        <v>7404</v>
      </c>
      <c r="R66" s="76" t="s">
        <v>447</v>
      </c>
      <c r="S66" s="76" t="s">
        <v>1590</v>
      </c>
      <c r="T66" s="76" t="s">
        <v>99</v>
      </c>
      <c r="U66" s="76" t="s">
        <v>110</v>
      </c>
      <c r="V66" s="76" t="s">
        <v>144</v>
      </c>
      <c r="W66" s="76" t="s">
        <v>154</v>
      </c>
      <c r="X66" s="76" t="s">
        <v>114</v>
      </c>
      <c r="Y66" s="76" t="s">
        <v>202</v>
      </c>
      <c r="Z66" s="76" t="s">
        <v>128</v>
      </c>
      <c r="AA66" s="76" t="s">
        <v>133</v>
      </c>
      <c r="AB66" s="76" t="s">
        <v>160</v>
      </c>
      <c r="AC66" s="76" t="s">
        <v>247</v>
      </c>
      <c r="AD66" s="76" t="s">
        <v>135</v>
      </c>
      <c r="AE66" s="76" t="s">
        <v>197</v>
      </c>
      <c r="AF66" s="76" t="s">
        <v>575</v>
      </c>
      <c r="AG66" s="76" t="s">
        <v>538</v>
      </c>
      <c r="AH66" s="76" t="s">
        <v>7405</v>
      </c>
      <c r="AI66" s="76" t="s">
        <v>7406</v>
      </c>
      <c r="AJ66" s="76" t="s">
        <v>7407</v>
      </c>
      <c r="AK66" s="76" t="s">
        <v>7408</v>
      </c>
      <c r="AL66" s="76" t="s">
        <v>7409</v>
      </c>
      <c r="AM66" s="76" t="s">
        <v>7410</v>
      </c>
      <c r="AN66" s="76" t="s">
        <v>572</v>
      </c>
      <c r="AO66" s="76" t="s">
        <v>7411</v>
      </c>
      <c r="AP66" s="76" t="s">
        <v>7412</v>
      </c>
      <c r="AQ66" s="76" t="s">
        <v>7413</v>
      </c>
      <c r="AR66" s="76" t="s">
        <v>7414</v>
      </c>
      <c r="AS66" s="76" t="s">
        <v>7415</v>
      </c>
      <c r="AT66" s="76" t="s">
        <v>7416</v>
      </c>
      <c r="AU66" s="76" t="s">
        <v>7417</v>
      </c>
      <c r="AV66" s="76" t="s">
        <v>7418</v>
      </c>
      <c r="AW66" s="76" t="s">
        <v>7419</v>
      </c>
      <c r="AX66" s="76" t="s">
        <v>7420</v>
      </c>
      <c r="AY66" s="76" t="s">
        <v>7421</v>
      </c>
      <c r="AZ66" s="76" t="s">
        <v>7422</v>
      </c>
      <c r="BA66" s="76" t="s">
        <v>7423</v>
      </c>
      <c r="BB66" s="76" t="s">
        <v>7424</v>
      </c>
      <c r="BC66" s="76" t="s">
        <v>7425</v>
      </c>
      <c r="BD66" s="76" t="s">
        <v>7426</v>
      </c>
      <c r="BE66" s="76" t="s">
        <v>7427</v>
      </c>
      <c r="BF66" s="76" t="s">
        <v>7428</v>
      </c>
      <c r="BG66" s="76" t="s">
        <v>7429</v>
      </c>
      <c r="BH66" s="76" t="s">
        <v>7430</v>
      </c>
      <c r="BI66" s="76" t="s">
        <v>7431</v>
      </c>
      <c r="BJ66" s="76" t="s">
        <v>7432</v>
      </c>
      <c r="BK66" s="76" t="s">
        <v>7433</v>
      </c>
      <c r="BL66" s="76" t="s">
        <v>7434</v>
      </c>
      <c r="BM66" s="76" t="s">
        <v>7435</v>
      </c>
      <c r="BN66" s="76" t="s">
        <v>7436</v>
      </c>
      <c r="BO66" s="76" t="s">
        <v>7437</v>
      </c>
      <c r="BP66" s="76" t="s">
        <v>7438</v>
      </c>
      <c r="BQ66" s="76" t="s">
        <v>7439</v>
      </c>
      <c r="BR66" s="76" t="s">
        <v>7440</v>
      </c>
      <c r="BS66" s="76" t="s">
        <v>7441</v>
      </c>
      <c r="BT66" s="76" t="s">
        <v>7442</v>
      </c>
      <c r="BU66" s="76" t="s">
        <v>7443</v>
      </c>
      <c r="BV66" s="76" t="s">
        <v>7444</v>
      </c>
      <c r="BW66" s="76" t="s">
        <v>7445</v>
      </c>
      <c r="BX66" s="76" t="s">
        <v>7446</v>
      </c>
      <c r="BY66" s="76" t="s">
        <v>7447</v>
      </c>
      <c r="BZ66" s="76" t="s">
        <v>7448</v>
      </c>
    </row>
    <row r="67" spans="1:78">
      <c r="A67" s="86" t="s">
        <v>487</v>
      </c>
      <c r="F67" t="str">
        <f>+_xlfn.XLOOKUP(L67,'L4'!B:B,'L4'!D:D)</f>
        <v>m³</v>
      </c>
      <c r="G67">
        <v>0.4</v>
      </c>
      <c r="I67" t="s">
        <v>7477</v>
      </c>
      <c r="J67" t="s">
        <v>492</v>
      </c>
      <c r="K67" s="84" t="e">
        <f>+SUM(Table815517[[#This Row],[1.10.2023]:[1.12.2028]])/SUM(Table815517[[1.10.2023]:[1.12.2028]])</f>
        <v>#DIV/0!</v>
      </c>
      <c r="L67" t="s">
        <v>2</v>
      </c>
      <c r="M67" t="s">
        <v>38</v>
      </c>
      <c r="N67" t="s">
        <v>35</v>
      </c>
      <c r="O67" t="s">
        <v>2608</v>
      </c>
      <c r="P67" s="74">
        <f>+IFERROR(SUMIFS(#REF!,#REF!,$L67,#REF!,$M67)*$G67,0)</f>
        <v>0</v>
      </c>
      <c r="Q67" s="74">
        <f>+IFERROR(SUMIFS(#REF!,#REF!,$L67,#REF!,$M67)*$G67,0)</f>
        <v>0</v>
      </c>
      <c r="R67" s="74">
        <f>+IFERROR(SUMIFS(#REF!,#REF!,$L67,#REF!,$M67)*$G67,0)</f>
        <v>0</v>
      </c>
      <c r="S67" s="74">
        <f>+IFERROR(SUMIFS(#REF!,#REF!,$L67,#REF!,$M67)*$G67,0)</f>
        <v>0</v>
      </c>
      <c r="T67" s="74">
        <f>+IFERROR(SUMIFS(#REF!,#REF!,$L67,#REF!,$M67)*$G67,0)</f>
        <v>0</v>
      </c>
      <c r="U67" s="74">
        <f>+IFERROR(SUMIFS(#REF!,#REF!,$L67,#REF!,$M67)*$G67,0)</f>
        <v>0</v>
      </c>
      <c r="V67" s="74">
        <f>+IFERROR(SUMIFS(#REF!,#REF!,$L67,#REF!,$M67)*$G67,0)</f>
        <v>0</v>
      </c>
      <c r="W67" s="74">
        <f>+IFERROR(SUMIFS(#REF!,#REF!,$L67,#REF!,$M67)*$G67,0)</f>
        <v>0</v>
      </c>
      <c r="X67" s="74">
        <f>+IFERROR(SUMIFS(#REF!,#REF!,$L67,#REF!,$M67)*$G67,0)</f>
        <v>0</v>
      </c>
      <c r="Y67" s="74">
        <f>+IFERROR(SUMIFS(#REF!,#REF!,$L67,#REF!,$M67)*$G67,0)</f>
        <v>0</v>
      </c>
      <c r="Z67" s="74">
        <f>+IFERROR(SUMIFS(#REF!,#REF!,$L67,#REF!,$M67)*$G67,0)</f>
        <v>0</v>
      </c>
      <c r="AA67" s="74">
        <f>+IFERROR(SUMIFS(#REF!,#REF!,$L67,#REF!,$M67)*$G67,0)</f>
        <v>0</v>
      </c>
      <c r="AB67" s="74">
        <f>+IFERROR(SUMIFS(#REF!,#REF!,$L67,#REF!,$M67)*$G67,0)</f>
        <v>0</v>
      </c>
      <c r="AC67" s="74">
        <f>+IFERROR(SUMIFS(#REF!,#REF!,$L67,#REF!,$M67)*$G67,0)</f>
        <v>0</v>
      </c>
      <c r="AD67" s="74">
        <f>+IFERROR(SUMIFS(#REF!,#REF!,$L67,#REF!,$M67)*$G67,0)</f>
        <v>0</v>
      </c>
      <c r="AE67" s="74">
        <f>+IFERROR(SUMIFS(#REF!,#REF!,$L67,#REF!,$M67)*$G67,0)</f>
        <v>0</v>
      </c>
      <c r="AF67" s="74">
        <f>+IFERROR(SUMIFS(#REF!,#REF!,$L67,#REF!,$M67)*$G67,0)</f>
        <v>0</v>
      </c>
      <c r="AG67" s="74">
        <f>+IFERROR(SUMIFS(#REF!,#REF!,$L67,#REF!,$M67)*$G67,0)</f>
        <v>0</v>
      </c>
      <c r="AH67" s="74">
        <f>+IFERROR(SUMIFS(#REF!,#REF!,$L67,#REF!,$M67)*$G67,0)</f>
        <v>0</v>
      </c>
      <c r="AI67" s="74">
        <f>+IFERROR(SUMIFS(#REF!,#REF!,$L67,#REF!,$M67)*$G67,0)</f>
        <v>0</v>
      </c>
      <c r="AJ67" s="74">
        <f>+IFERROR(SUMIFS(#REF!,#REF!,$L67,#REF!,$M67)*$G67,0)</f>
        <v>0</v>
      </c>
      <c r="AK67" s="74">
        <f>+IFERROR(SUMIFS(#REF!,#REF!,$L67,#REF!,$M67)*$G67,0)</f>
        <v>0</v>
      </c>
      <c r="AL67" s="74">
        <f>+IFERROR(SUMIFS(#REF!,#REF!,$L67,#REF!,$M67)*$G67,0)</f>
        <v>0</v>
      </c>
      <c r="AM67" s="74">
        <f>+IFERROR(SUMIFS(#REF!,#REF!,$L67,#REF!,$M67)*$G67,0)</f>
        <v>0</v>
      </c>
      <c r="AN67" s="74">
        <f>+IFERROR(SUMIFS(#REF!,#REF!,$L67,#REF!,$M67)*$G67,0)</f>
        <v>0</v>
      </c>
      <c r="AO67" s="74">
        <f>+IFERROR(SUMIFS(#REF!,#REF!,$L67,#REF!,$M67)*$G67,0)</f>
        <v>0</v>
      </c>
      <c r="AP67" s="74">
        <f>+IFERROR(SUMIFS(#REF!,#REF!,$L67,#REF!,$M67)*$G67,0)</f>
        <v>0</v>
      </c>
      <c r="AQ67" s="74">
        <f>+IFERROR(SUMIFS(#REF!,#REF!,$L67,#REF!,$M67)*$G67,0)</f>
        <v>0</v>
      </c>
      <c r="AR67" s="74">
        <f>+IFERROR(SUMIFS(#REF!,#REF!,$L67,#REF!,$M67)*$G67,0)</f>
        <v>0</v>
      </c>
      <c r="AS67" s="74">
        <f>+IFERROR(SUMIFS(#REF!,#REF!,$L67,#REF!,$M67)*$G67,0)</f>
        <v>0</v>
      </c>
      <c r="AT67" s="74">
        <f>+IFERROR(SUMIFS(#REF!,#REF!,$L67,#REF!,$M67)*$G67,0)</f>
        <v>0</v>
      </c>
      <c r="AU67" s="74">
        <f>+IFERROR(SUMIFS(#REF!,#REF!,$L67,#REF!,$M67)*$G67,0)</f>
        <v>0</v>
      </c>
      <c r="AV67" s="74">
        <f>+IFERROR(SUMIFS(#REF!,#REF!,$L67,#REF!,$M67)*$G67,0)</f>
        <v>0</v>
      </c>
      <c r="AW67" s="74">
        <f>+IFERROR(SUMIFS(#REF!,#REF!,$L67,#REF!,$M67)*$G67,0)</f>
        <v>0</v>
      </c>
      <c r="AX67" s="74">
        <f>+IFERROR(SUMIFS(#REF!,#REF!,$L67,#REF!,$M67)*$G67,0)</f>
        <v>0</v>
      </c>
      <c r="AY67" s="74">
        <f>+IFERROR(SUMIFS(#REF!,#REF!,$L67,#REF!,$M67)*$G67,0)</f>
        <v>0</v>
      </c>
      <c r="AZ67" s="74">
        <f>+IFERROR(SUMIFS(#REF!,#REF!,$L67,#REF!,$M67)*$G67,0)</f>
        <v>0</v>
      </c>
      <c r="BA67" s="74">
        <f>+IFERROR(SUMIFS(#REF!,#REF!,$L67,#REF!,$M67)*$G67,0)</f>
        <v>0</v>
      </c>
      <c r="BB67" s="74">
        <f>+IFERROR(SUMIFS(#REF!,#REF!,$L67,#REF!,$M67)*$G67,0)</f>
        <v>0</v>
      </c>
      <c r="BC67" s="74">
        <f>+IFERROR(SUMIFS(#REF!,#REF!,$L67,#REF!,$M67)*$G67,0)</f>
        <v>0</v>
      </c>
      <c r="BD67" s="74">
        <f>+IFERROR(SUMIFS(#REF!,#REF!,$L67,#REF!,$M67)*$G67,0)</f>
        <v>0</v>
      </c>
      <c r="BE67" s="74">
        <f>+IFERROR(SUMIFS(#REF!,#REF!,$L67,#REF!,$M67)*$G67,0)</f>
        <v>0</v>
      </c>
      <c r="BF67" s="74">
        <f>+IFERROR(SUMIFS(#REF!,#REF!,$L67,#REF!,$M67)*$G67,0)</f>
        <v>0</v>
      </c>
      <c r="BG67" s="74">
        <f>+IFERROR(SUMIFS(#REF!,#REF!,$L67,#REF!,$M67)*$G67,0)</f>
        <v>0</v>
      </c>
      <c r="BH67" s="74">
        <f>+IFERROR(SUMIFS(#REF!,#REF!,$L67,#REF!,$M67)*$G67,0)</f>
        <v>0</v>
      </c>
      <c r="BI67" s="74">
        <f>+IFERROR(SUMIFS(#REF!,#REF!,$L67,#REF!,$M67)*$G67,0)</f>
        <v>0</v>
      </c>
      <c r="BJ67" s="74">
        <f>+IFERROR(SUMIFS(#REF!,#REF!,$L67,#REF!,$M67)*$G67,0)</f>
        <v>0</v>
      </c>
      <c r="BK67" s="74">
        <f>+IFERROR(SUMIFS(#REF!,#REF!,$L67,#REF!,$M67)*$G67,0)</f>
        <v>0</v>
      </c>
      <c r="BL67" s="74">
        <f>+IFERROR(SUMIFS(#REF!,#REF!,$L67,#REF!,$M67)*$G67,0)</f>
        <v>0</v>
      </c>
      <c r="BM67" s="74">
        <f>+IFERROR(SUMIFS(#REF!,#REF!,$L67,#REF!,$M67)*$G67,0)</f>
        <v>0</v>
      </c>
      <c r="BN67" s="74">
        <f>+IFERROR(SUMIFS(#REF!,#REF!,$L67,#REF!,$M67)*$G67,0)</f>
        <v>0</v>
      </c>
      <c r="BO67" s="74">
        <f>+IFERROR(SUMIFS(#REF!,#REF!,$L67,#REF!,$M67)*$G67,0)</f>
        <v>0</v>
      </c>
      <c r="BP67" s="74">
        <f>+IFERROR(SUMIFS(#REF!,#REF!,$L67,#REF!,$M67)*$G67,0)</f>
        <v>0</v>
      </c>
      <c r="BQ67" s="74">
        <f>+IFERROR(SUMIFS(#REF!,#REF!,$L67,#REF!,$M67)*$G67,0)</f>
        <v>0</v>
      </c>
      <c r="BR67" s="74">
        <f>+IFERROR(SUMIFS(#REF!,#REF!,$L67,#REF!,$M67)*$G67,0)</f>
        <v>0</v>
      </c>
      <c r="BS67" s="74">
        <f>+IFERROR(SUMIFS(#REF!,#REF!,$L67,#REF!,$M67)*$G67,0)</f>
        <v>0</v>
      </c>
      <c r="BT67" s="74">
        <f>+IFERROR(SUMIFS(#REF!,#REF!,$L67,#REF!,$M67)*$G67,0)</f>
        <v>0</v>
      </c>
      <c r="BU67" s="74">
        <f>+IFERROR(SUMIFS(#REF!,#REF!,$L67,#REF!,$M67)*$G67,0)</f>
        <v>0</v>
      </c>
      <c r="BV67" s="74">
        <f>+IFERROR(SUMIFS(#REF!,#REF!,$L67,#REF!,$M67)*$G67,0)</f>
        <v>0</v>
      </c>
      <c r="BW67" s="74">
        <f>+IFERROR(SUMIFS(#REF!,#REF!,$L67,#REF!,$M67)*$G67,0)</f>
        <v>0</v>
      </c>
      <c r="BX67" s="74">
        <f>+IFERROR(SUMIFS(#REF!,#REF!,$L67,#REF!,$M67)*$G67,0)</f>
        <v>0</v>
      </c>
      <c r="BY67" s="74">
        <f>+IFERROR(SUMIFS(#REF!,#REF!,$L67,#REF!,$M67)*$G67,0)</f>
        <v>0</v>
      </c>
      <c r="BZ67" s="74">
        <f>+IFERROR(SUMIFS(#REF!,#REF!,$L67,#REF!,$M67)*$G67,0)</f>
        <v>0</v>
      </c>
    </row>
    <row r="68" spans="1:78">
      <c r="A68" s="86" t="s">
        <v>487</v>
      </c>
      <c r="F68" t="str">
        <f>+_xlfn.XLOOKUP(L68,'L4'!B:B,'L4'!D:D)</f>
        <v>m³</v>
      </c>
      <c r="G68">
        <v>0.2</v>
      </c>
      <c r="J68" t="s">
        <v>493</v>
      </c>
      <c r="K68" s="84" t="e">
        <f>+SUM(Table815517[[#This Row],[1.10.2023]:[1.12.2028]])/SUM(Table815517[[1.10.2023]:[1.12.2028]])</f>
        <v>#DIV/0!</v>
      </c>
      <c r="L68" t="s">
        <v>2</v>
      </c>
      <c r="M68" t="s">
        <v>38</v>
      </c>
      <c r="N68" t="s">
        <v>35</v>
      </c>
      <c r="O68" t="s">
        <v>2608</v>
      </c>
      <c r="P68" s="74">
        <f>+IFERROR(SUMIFS(#REF!,#REF!,$L68,#REF!,$M68)*$G68,0)</f>
        <v>0</v>
      </c>
      <c r="Q68" s="74">
        <f>+IFERROR(SUMIFS(#REF!,#REF!,$L68,#REF!,$M68)*$G68,0)</f>
        <v>0</v>
      </c>
      <c r="R68" s="74">
        <f>+IFERROR(SUMIFS(#REF!,#REF!,$L68,#REF!,$M68)*$G68,0)</f>
        <v>0</v>
      </c>
      <c r="S68" s="74">
        <f>+IFERROR(SUMIFS(#REF!,#REF!,$L68,#REF!,$M68)*$G68,0)</f>
        <v>0</v>
      </c>
      <c r="T68" s="74">
        <f>+IFERROR(SUMIFS(#REF!,#REF!,$L68,#REF!,$M68)*$G68,0)</f>
        <v>0</v>
      </c>
      <c r="U68" s="74">
        <f>+IFERROR(SUMIFS(#REF!,#REF!,$L68,#REF!,$M68)*$G68,0)</f>
        <v>0</v>
      </c>
      <c r="V68" s="74">
        <f>+IFERROR(SUMIFS(#REF!,#REF!,$L68,#REF!,$M68)*$G68,0)</f>
        <v>0</v>
      </c>
      <c r="W68" s="74">
        <f>+IFERROR(SUMIFS(#REF!,#REF!,$L68,#REF!,$M68)*$G68,0)</f>
        <v>0</v>
      </c>
      <c r="X68" s="74">
        <f>+IFERROR(SUMIFS(#REF!,#REF!,$L68,#REF!,$M68)*$G68,0)</f>
        <v>0</v>
      </c>
      <c r="Y68" s="74">
        <f>+IFERROR(SUMIFS(#REF!,#REF!,$L68,#REF!,$M68)*$G68,0)</f>
        <v>0</v>
      </c>
      <c r="Z68" s="74">
        <f>+IFERROR(SUMIFS(#REF!,#REF!,$L68,#REF!,$M68)*$G68,0)</f>
        <v>0</v>
      </c>
      <c r="AA68" s="74">
        <f>+IFERROR(SUMIFS(#REF!,#REF!,$L68,#REF!,$M68)*$G68,0)</f>
        <v>0</v>
      </c>
      <c r="AB68" s="74">
        <f>+IFERROR(SUMIFS(#REF!,#REF!,$L68,#REF!,$M68)*$G68,0)</f>
        <v>0</v>
      </c>
      <c r="AC68" s="74">
        <f>+IFERROR(SUMIFS(#REF!,#REF!,$L68,#REF!,$M68)*$G68,0)</f>
        <v>0</v>
      </c>
      <c r="AD68" s="74">
        <f>+IFERROR(SUMIFS(#REF!,#REF!,$L68,#REF!,$M68)*$G68,0)</f>
        <v>0</v>
      </c>
      <c r="AE68" s="74">
        <f>+IFERROR(SUMIFS(#REF!,#REF!,$L68,#REF!,$M68)*$G68,0)</f>
        <v>0</v>
      </c>
      <c r="AF68" s="74">
        <f>+IFERROR(SUMIFS(#REF!,#REF!,$L68,#REF!,$M68)*$G68,0)</f>
        <v>0</v>
      </c>
      <c r="AG68" s="74">
        <f>+IFERROR(SUMIFS(#REF!,#REF!,$L68,#REF!,$M68)*$G68,0)</f>
        <v>0</v>
      </c>
      <c r="AH68" s="74">
        <f>+IFERROR(SUMIFS(#REF!,#REF!,$L68,#REF!,$M68)*$G68,0)</f>
        <v>0</v>
      </c>
      <c r="AI68" s="74">
        <f>+IFERROR(SUMIFS(#REF!,#REF!,$L68,#REF!,$M68)*$G68,0)</f>
        <v>0</v>
      </c>
      <c r="AJ68" s="74">
        <f>+IFERROR(SUMIFS(#REF!,#REF!,$L68,#REF!,$M68)*$G68,0)</f>
        <v>0</v>
      </c>
      <c r="AK68" s="74">
        <f>+IFERROR(SUMIFS(#REF!,#REF!,$L68,#REF!,$M68)*$G68,0)</f>
        <v>0</v>
      </c>
      <c r="AL68" s="74">
        <f>+IFERROR(SUMIFS(#REF!,#REF!,$L68,#REF!,$M68)*$G68,0)</f>
        <v>0</v>
      </c>
      <c r="AM68" s="74">
        <f>+IFERROR(SUMIFS(#REF!,#REF!,$L68,#REF!,$M68)*$G68,0)</f>
        <v>0</v>
      </c>
      <c r="AN68" s="74">
        <f>+IFERROR(SUMIFS(#REF!,#REF!,$L68,#REF!,$M68)*$G68,0)</f>
        <v>0</v>
      </c>
      <c r="AO68" s="74">
        <f>+IFERROR(SUMIFS(#REF!,#REF!,$L68,#REF!,$M68)*$G68,0)</f>
        <v>0</v>
      </c>
      <c r="AP68" s="74">
        <f>+IFERROR(SUMIFS(#REF!,#REF!,$L68,#REF!,$M68)*$G68,0)</f>
        <v>0</v>
      </c>
      <c r="AQ68" s="74">
        <f>+IFERROR(SUMIFS(#REF!,#REF!,$L68,#REF!,$M68)*$G68,0)</f>
        <v>0</v>
      </c>
      <c r="AR68" s="74">
        <f>+IFERROR(SUMIFS(#REF!,#REF!,$L68,#REF!,$M68)*$G68,0)</f>
        <v>0</v>
      </c>
      <c r="AS68" s="74">
        <f>+IFERROR(SUMIFS(#REF!,#REF!,$L68,#REF!,$M68)*$G68,0)</f>
        <v>0</v>
      </c>
      <c r="AT68" s="74">
        <f>+IFERROR(SUMIFS(#REF!,#REF!,$L68,#REF!,$M68)*$G68,0)</f>
        <v>0</v>
      </c>
      <c r="AU68" s="74">
        <f>+IFERROR(SUMIFS(#REF!,#REF!,$L68,#REF!,$M68)*$G68,0)</f>
        <v>0</v>
      </c>
      <c r="AV68" s="74">
        <f>+IFERROR(SUMIFS(#REF!,#REF!,$L68,#REF!,$M68)*$G68,0)</f>
        <v>0</v>
      </c>
      <c r="AW68" s="74">
        <f>+IFERROR(SUMIFS(#REF!,#REF!,$L68,#REF!,$M68)*$G68,0)</f>
        <v>0</v>
      </c>
      <c r="AX68" s="74">
        <f>+IFERROR(SUMIFS(#REF!,#REF!,$L68,#REF!,$M68)*$G68,0)</f>
        <v>0</v>
      </c>
      <c r="AY68" s="74">
        <f>+IFERROR(SUMIFS(#REF!,#REF!,$L68,#REF!,$M68)*$G68,0)</f>
        <v>0</v>
      </c>
      <c r="AZ68" s="74">
        <f>+IFERROR(SUMIFS(#REF!,#REF!,$L68,#REF!,$M68)*$G68,0)</f>
        <v>0</v>
      </c>
      <c r="BA68" s="74">
        <f>+IFERROR(SUMIFS(#REF!,#REF!,$L68,#REF!,$M68)*$G68,0)</f>
        <v>0</v>
      </c>
      <c r="BB68" s="74">
        <f>+IFERROR(SUMIFS(#REF!,#REF!,$L68,#REF!,$M68)*$G68,0)</f>
        <v>0</v>
      </c>
      <c r="BC68" s="74">
        <f>+IFERROR(SUMIFS(#REF!,#REF!,$L68,#REF!,$M68)*$G68,0)</f>
        <v>0</v>
      </c>
      <c r="BD68" s="74">
        <f>+IFERROR(SUMIFS(#REF!,#REF!,$L68,#REF!,$M68)*$G68,0)</f>
        <v>0</v>
      </c>
      <c r="BE68" s="74">
        <f>+IFERROR(SUMIFS(#REF!,#REF!,$L68,#REF!,$M68)*$G68,0)</f>
        <v>0</v>
      </c>
      <c r="BF68" s="74">
        <f>+IFERROR(SUMIFS(#REF!,#REF!,$L68,#REF!,$M68)*$G68,0)</f>
        <v>0</v>
      </c>
      <c r="BG68" s="74">
        <f>+IFERROR(SUMIFS(#REF!,#REF!,$L68,#REF!,$M68)*$G68,0)</f>
        <v>0</v>
      </c>
      <c r="BH68" s="74">
        <f>+IFERROR(SUMIFS(#REF!,#REF!,$L68,#REF!,$M68)*$G68,0)</f>
        <v>0</v>
      </c>
      <c r="BI68" s="74">
        <f>+IFERROR(SUMIFS(#REF!,#REF!,$L68,#REF!,$M68)*$G68,0)</f>
        <v>0</v>
      </c>
      <c r="BJ68" s="74">
        <f>+IFERROR(SUMIFS(#REF!,#REF!,$L68,#REF!,$M68)*$G68,0)</f>
        <v>0</v>
      </c>
      <c r="BK68" s="74">
        <f>+IFERROR(SUMIFS(#REF!,#REF!,$L68,#REF!,$M68)*$G68,0)</f>
        <v>0</v>
      </c>
      <c r="BL68" s="74">
        <f>+IFERROR(SUMIFS(#REF!,#REF!,$L68,#REF!,$M68)*$G68,0)</f>
        <v>0</v>
      </c>
      <c r="BM68" s="74">
        <f>+IFERROR(SUMIFS(#REF!,#REF!,$L68,#REF!,$M68)*$G68,0)</f>
        <v>0</v>
      </c>
      <c r="BN68" s="74">
        <f>+IFERROR(SUMIFS(#REF!,#REF!,$L68,#REF!,$M68)*$G68,0)</f>
        <v>0</v>
      </c>
      <c r="BO68" s="74">
        <f>+IFERROR(SUMIFS(#REF!,#REF!,$L68,#REF!,$M68)*$G68,0)</f>
        <v>0</v>
      </c>
      <c r="BP68" s="74">
        <f>+IFERROR(SUMIFS(#REF!,#REF!,$L68,#REF!,$M68)*$G68,0)</f>
        <v>0</v>
      </c>
      <c r="BQ68" s="74">
        <f>+IFERROR(SUMIFS(#REF!,#REF!,$L68,#REF!,$M68)*$G68,0)</f>
        <v>0</v>
      </c>
      <c r="BR68" s="74">
        <f>+IFERROR(SUMIFS(#REF!,#REF!,$L68,#REF!,$M68)*$G68,0)</f>
        <v>0</v>
      </c>
      <c r="BS68" s="74">
        <f>+IFERROR(SUMIFS(#REF!,#REF!,$L68,#REF!,$M68)*$G68,0)</f>
        <v>0</v>
      </c>
      <c r="BT68" s="74">
        <f>+IFERROR(SUMIFS(#REF!,#REF!,$L68,#REF!,$M68)*$G68,0)</f>
        <v>0</v>
      </c>
      <c r="BU68" s="74">
        <f>+IFERROR(SUMIFS(#REF!,#REF!,$L68,#REF!,$M68)*$G68,0)</f>
        <v>0</v>
      </c>
      <c r="BV68" s="74">
        <f>+IFERROR(SUMIFS(#REF!,#REF!,$L68,#REF!,$M68)*$G68,0)</f>
        <v>0</v>
      </c>
      <c r="BW68" s="74">
        <f>+IFERROR(SUMIFS(#REF!,#REF!,$L68,#REF!,$M68)*$G68,0)</f>
        <v>0</v>
      </c>
      <c r="BX68" s="74">
        <f>+IFERROR(SUMIFS(#REF!,#REF!,$L68,#REF!,$M68)*$G68,0)</f>
        <v>0</v>
      </c>
      <c r="BY68" s="74">
        <f>+IFERROR(SUMIFS(#REF!,#REF!,$L68,#REF!,$M68)*$G68,0)</f>
        <v>0</v>
      </c>
      <c r="BZ68" s="74">
        <f>+IFERROR(SUMIFS(#REF!,#REF!,$L68,#REF!,$M68)*$G68,0)</f>
        <v>0</v>
      </c>
    </row>
    <row r="69" spans="1:78">
      <c r="A69" s="86" t="s">
        <v>487</v>
      </c>
      <c r="F69" t="str">
        <f>+_xlfn.XLOOKUP(L69,'L4'!B:B,'L4'!D:D)</f>
        <v>m³</v>
      </c>
      <c r="G69">
        <v>1</v>
      </c>
      <c r="I69" t="s">
        <v>7478</v>
      </c>
      <c r="J69" t="s">
        <v>494</v>
      </c>
      <c r="K69" s="84" t="e">
        <f>+SUM(Table815517[[#This Row],[1.10.2023]:[1.12.2028]])/SUM(Table815517[[1.10.2023]:[1.12.2028]])</f>
        <v>#DIV/0!</v>
      </c>
      <c r="L69" t="s">
        <v>5135</v>
      </c>
      <c r="M69" t="s">
        <v>38</v>
      </c>
      <c r="N69" t="s">
        <v>35</v>
      </c>
      <c r="O69" t="s">
        <v>2608</v>
      </c>
      <c r="P69" s="74">
        <f>+IFERROR(SUMIFS(#REF!,#REF!,$L69,#REF!,$M69)*$G69,0)</f>
        <v>0</v>
      </c>
      <c r="Q69" s="74">
        <f>+IFERROR(SUMIFS(#REF!,#REF!,$L69,#REF!,$M69)*$G69,0)</f>
        <v>0</v>
      </c>
      <c r="R69" s="74">
        <f>+IFERROR(SUMIFS(#REF!,#REF!,$L69,#REF!,$M69)*$G69,0)</f>
        <v>0</v>
      </c>
      <c r="S69" s="74">
        <f>+IFERROR(SUMIFS(#REF!,#REF!,$L69,#REF!,$M69)*$G69,0)</f>
        <v>0</v>
      </c>
      <c r="T69" s="74">
        <f>+IFERROR(SUMIFS(#REF!,#REF!,$L69,#REF!,$M69)*$G69,0)</f>
        <v>0</v>
      </c>
      <c r="U69" s="74">
        <f>+IFERROR(SUMIFS(#REF!,#REF!,$L69,#REF!,$M69)*$G69,0)</f>
        <v>0</v>
      </c>
      <c r="V69" s="74">
        <f>+IFERROR(SUMIFS(#REF!,#REF!,$L69,#REF!,$M69)*$G69,0)</f>
        <v>0</v>
      </c>
      <c r="W69" s="74">
        <f>+IFERROR(SUMIFS(#REF!,#REF!,$L69,#REF!,$M69)*$G69,0)</f>
        <v>0</v>
      </c>
      <c r="X69" s="74">
        <f>+IFERROR(SUMIFS(#REF!,#REF!,$L69,#REF!,$M69)*$G69,0)</f>
        <v>0</v>
      </c>
      <c r="Y69" s="74">
        <f>+IFERROR(SUMIFS(#REF!,#REF!,$L69,#REF!,$M69)*$G69,0)</f>
        <v>0</v>
      </c>
      <c r="Z69" s="74">
        <f>+IFERROR(SUMIFS(#REF!,#REF!,$L69,#REF!,$M69)*$G69,0)</f>
        <v>0</v>
      </c>
      <c r="AA69" s="74">
        <f>+IFERROR(SUMIFS(#REF!,#REF!,$L69,#REF!,$M69)*$G69,0)</f>
        <v>0</v>
      </c>
      <c r="AB69" s="74">
        <f>+IFERROR(SUMIFS(#REF!,#REF!,$L69,#REF!,$M69)*$G69,0)</f>
        <v>0</v>
      </c>
      <c r="AC69" s="74">
        <f>+IFERROR(SUMIFS(#REF!,#REF!,$L69,#REF!,$M69)*$G69,0)</f>
        <v>0</v>
      </c>
      <c r="AD69" s="74">
        <f>+IFERROR(SUMIFS(#REF!,#REF!,$L69,#REF!,$M69)*$G69,0)</f>
        <v>0</v>
      </c>
      <c r="AE69" s="74">
        <f>+IFERROR(SUMIFS(#REF!,#REF!,$L69,#REF!,$M69)*$G69,0)</f>
        <v>0</v>
      </c>
      <c r="AF69" s="74">
        <f>+IFERROR(SUMIFS(#REF!,#REF!,$L69,#REF!,$M69)*$G69,0)</f>
        <v>0</v>
      </c>
      <c r="AG69" s="74">
        <f>+IFERROR(SUMIFS(#REF!,#REF!,$L69,#REF!,$M69)*$G69,0)</f>
        <v>0</v>
      </c>
      <c r="AH69" s="74">
        <f>+IFERROR(SUMIFS(#REF!,#REF!,$L69,#REF!,$M69)*$G69,0)</f>
        <v>0</v>
      </c>
      <c r="AI69" s="74">
        <f>+IFERROR(SUMIFS(#REF!,#REF!,$L69,#REF!,$M69)*$G69,0)</f>
        <v>0</v>
      </c>
      <c r="AJ69" s="74">
        <f>+IFERROR(SUMIFS(#REF!,#REF!,$L69,#REF!,$M69)*$G69,0)</f>
        <v>0</v>
      </c>
      <c r="AK69" s="74">
        <f>+IFERROR(SUMIFS(#REF!,#REF!,$L69,#REF!,$M69)*$G69,0)</f>
        <v>0</v>
      </c>
      <c r="AL69" s="74">
        <f>+IFERROR(SUMIFS(#REF!,#REF!,$L69,#REF!,$M69)*$G69,0)</f>
        <v>0</v>
      </c>
      <c r="AM69" s="74">
        <f>+IFERROR(SUMIFS(#REF!,#REF!,$L69,#REF!,$M69)*$G69,0)</f>
        <v>0</v>
      </c>
      <c r="AN69" s="74">
        <f>+IFERROR(SUMIFS(#REF!,#REF!,$L69,#REF!,$M69)*$G69,0)</f>
        <v>0</v>
      </c>
      <c r="AO69" s="74">
        <f>+IFERROR(SUMIFS(#REF!,#REF!,$L69,#REF!,$M69)*$G69,0)</f>
        <v>0</v>
      </c>
      <c r="AP69" s="74">
        <f>+IFERROR(SUMIFS(#REF!,#REF!,$L69,#REF!,$M69)*$G69,0)</f>
        <v>0</v>
      </c>
      <c r="AQ69" s="74">
        <f>+IFERROR(SUMIFS(#REF!,#REF!,$L69,#REF!,$M69)*$G69,0)</f>
        <v>0</v>
      </c>
      <c r="AR69" s="74">
        <f>+IFERROR(SUMIFS(#REF!,#REF!,$L69,#REF!,$M69)*$G69,0)</f>
        <v>0</v>
      </c>
      <c r="AS69" s="74">
        <f>+IFERROR(SUMIFS(#REF!,#REF!,$L69,#REF!,$M69)*$G69,0)</f>
        <v>0</v>
      </c>
      <c r="AT69" s="74">
        <f>+IFERROR(SUMIFS(#REF!,#REF!,$L69,#REF!,$M69)*$G69,0)</f>
        <v>0</v>
      </c>
      <c r="AU69" s="74">
        <f>+IFERROR(SUMIFS(#REF!,#REF!,$L69,#REF!,$M69)*$G69,0)</f>
        <v>0</v>
      </c>
      <c r="AV69" s="74">
        <f>+IFERROR(SUMIFS(#REF!,#REF!,$L69,#REF!,$M69)*$G69,0)</f>
        <v>0</v>
      </c>
      <c r="AW69" s="74">
        <f>+IFERROR(SUMIFS(#REF!,#REF!,$L69,#REF!,$M69)*$G69,0)</f>
        <v>0</v>
      </c>
      <c r="AX69" s="74">
        <f>+IFERROR(SUMIFS(#REF!,#REF!,$L69,#REF!,$M69)*$G69,0)</f>
        <v>0</v>
      </c>
      <c r="AY69" s="74">
        <f>+IFERROR(SUMIFS(#REF!,#REF!,$L69,#REF!,$M69)*$G69,0)</f>
        <v>0</v>
      </c>
      <c r="AZ69" s="74">
        <f>+IFERROR(SUMIFS(#REF!,#REF!,$L69,#REF!,$M69)*$G69,0)</f>
        <v>0</v>
      </c>
      <c r="BA69" s="74">
        <f>+IFERROR(SUMIFS(#REF!,#REF!,$L69,#REF!,$M69)*$G69,0)</f>
        <v>0</v>
      </c>
      <c r="BB69" s="74">
        <f>+IFERROR(SUMIFS(#REF!,#REF!,$L69,#REF!,$M69)*$G69,0)</f>
        <v>0</v>
      </c>
      <c r="BC69" s="74">
        <f>+IFERROR(SUMIFS(#REF!,#REF!,$L69,#REF!,$M69)*$G69,0)</f>
        <v>0</v>
      </c>
      <c r="BD69" s="74">
        <f>+IFERROR(SUMIFS(#REF!,#REF!,$L69,#REF!,$M69)*$G69,0)</f>
        <v>0</v>
      </c>
      <c r="BE69" s="74">
        <f>+IFERROR(SUMIFS(#REF!,#REF!,$L69,#REF!,$M69)*$G69,0)</f>
        <v>0</v>
      </c>
      <c r="BF69" s="74">
        <f>+IFERROR(SUMIFS(#REF!,#REF!,$L69,#REF!,$M69)*$G69,0)</f>
        <v>0</v>
      </c>
      <c r="BG69" s="74">
        <f>+IFERROR(SUMIFS(#REF!,#REF!,$L69,#REF!,$M69)*$G69,0)</f>
        <v>0</v>
      </c>
      <c r="BH69" s="74">
        <f>+IFERROR(SUMIFS(#REF!,#REF!,$L69,#REF!,$M69)*$G69,0)</f>
        <v>0</v>
      </c>
      <c r="BI69" s="74">
        <f>+IFERROR(SUMIFS(#REF!,#REF!,$L69,#REF!,$M69)*$G69,0)</f>
        <v>0</v>
      </c>
      <c r="BJ69" s="74">
        <f>+IFERROR(SUMIFS(#REF!,#REF!,$L69,#REF!,$M69)*$G69,0)</f>
        <v>0</v>
      </c>
      <c r="BK69" s="74">
        <f>+IFERROR(SUMIFS(#REF!,#REF!,$L69,#REF!,$M69)*$G69,0)</f>
        <v>0</v>
      </c>
      <c r="BL69" s="74">
        <f>+IFERROR(SUMIFS(#REF!,#REF!,$L69,#REF!,$M69)*$G69,0)</f>
        <v>0</v>
      </c>
      <c r="BM69" s="74">
        <f>+IFERROR(SUMIFS(#REF!,#REF!,$L69,#REF!,$M69)*$G69,0)</f>
        <v>0</v>
      </c>
      <c r="BN69" s="74">
        <f>+IFERROR(SUMIFS(#REF!,#REF!,$L69,#REF!,$M69)*$G69,0)</f>
        <v>0</v>
      </c>
      <c r="BO69" s="74">
        <f>+IFERROR(SUMIFS(#REF!,#REF!,$L69,#REF!,$M69)*$G69,0)</f>
        <v>0</v>
      </c>
      <c r="BP69" s="74">
        <f>+IFERROR(SUMIFS(#REF!,#REF!,$L69,#REF!,$M69)*$G69,0)</f>
        <v>0</v>
      </c>
      <c r="BQ69" s="74">
        <f>+IFERROR(SUMIFS(#REF!,#REF!,$L69,#REF!,$M69)*$G69,0)</f>
        <v>0</v>
      </c>
      <c r="BR69" s="74">
        <f>+IFERROR(SUMIFS(#REF!,#REF!,$L69,#REF!,$M69)*$G69,0)</f>
        <v>0</v>
      </c>
      <c r="BS69" s="74">
        <f>+IFERROR(SUMIFS(#REF!,#REF!,$L69,#REF!,$M69)*$G69,0)</f>
        <v>0</v>
      </c>
      <c r="BT69" s="74">
        <f>+IFERROR(SUMIFS(#REF!,#REF!,$L69,#REF!,$M69)*$G69,0)</f>
        <v>0</v>
      </c>
      <c r="BU69" s="74">
        <f>+IFERROR(SUMIFS(#REF!,#REF!,$L69,#REF!,$M69)*$G69,0)</f>
        <v>0</v>
      </c>
      <c r="BV69" s="74">
        <f>+IFERROR(SUMIFS(#REF!,#REF!,$L69,#REF!,$M69)*$G69,0)</f>
        <v>0</v>
      </c>
      <c r="BW69" s="74">
        <f>+IFERROR(SUMIFS(#REF!,#REF!,$L69,#REF!,$M69)*$G69,0)</f>
        <v>0</v>
      </c>
      <c r="BX69" s="74">
        <f>+IFERROR(SUMIFS(#REF!,#REF!,$L69,#REF!,$M69)*$G69,0)</f>
        <v>0</v>
      </c>
      <c r="BY69" s="74">
        <f>+IFERROR(SUMIFS(#REF!,#REF!,$L69,#REF!,$M69)*$G69,0)</f>
        <v>0</v>
      </c>
      <c r="BZ69" s="74">
        <f>+IFERROR(SUMIFS(#REF!,#REF!,$L69,#REF!,$M69)*$G69,0)</f>
        <v>0</v>
      </c>
    </row>
    <row r="70" spans="1:78">
      <c r="A70" s="86" t="s">
        <v>487</v>
      </c>
      <c r="F70" t="str">
        <f>+_xlfn.XLOOKUP(L70,'L4'!B:B,'L4'!D:D)</f>
        <v>m³</v>
      </c>
      <c r="G70">
        <v>1.2516293566222765</v>
      </c>
      <c r="J70" t="s">
        <v>495</v>
      </c>
      <c r="K70" s="84" t="e">
        <f>+SUM(Table815517[[#This Row],[1.10.2023]:[1.12.2028]])/SUM(Table815517[[1.10.2023]:[1.12.2028]])</f>
        <v>#DIV/0!</v>
      </c>
      <c r="L70" t="s">
        <v>5163</v>
      </c>
      <c r="M70" t="s">
        <v>38</v>
      </c>
      <c r="N70" t="s">
        <v>35</v>
      </c>
      <c r="O70" t="s">
        <v>2608</v>
      </c>
      <c r="P70" s="74">
        <f>+IFERROR(SUMIFS(#REF!,#REF!,$L70,#REF!,$M70)*$G70,0)</f>
        <v>0</v>
      </c>
      <c r="Q70" s="74">
        <f>+IFERROR(SUMIFS(#REF!,#REF!,$L70,#REF!,$M70)*$G70,0)</f>
        <v>0</v>
      </c>
      <c r="R70" s="74">
        <f>+IFERROR(SUMIFS(#REF!,#REF!,$L70,#REF!,$M70)*$G70,0)</f>
        <v>0</v>
      </c>
      <c r="S70" s="74">
        <f>+IFERROR(SUMIFS(#REF!,#REF!,$L70,#REF!,$M70)*$G70,0)</f>
        <v>0</v>
      </c>
      <c r="T70" s="74">
        <f>+IFERROR(SUMIFS(#REF!,#REF!,$L70,#REF!,$M70)*$G70,0)</f>
        <v>0</v>
      </c>
      <c r="U70" s="74">
        <f>+IFERROR(SUMIFS(#REF!,#REF!,$L70,#REF!,$M70)*$G70,0)</f>
        <v>0</v>
      </c>
      <c r="V70" s="74">
        <f>+IFERROR(SUMIFS(#REF!,#REF!,$L70,#REF!,$M70)*$G70,0)</f>
        <v>0</v>
      </c>
      <c r="W70" s="74">
        <f>+IFERROR(SUMIFS(#REF!,#REF!,$L70,#REF!,$M70)*$G70,0)</f>
        <v>0</v>
      </c>
      <c r="X70" s="74">
        <f>+IFERROR(SUMIFS(#REF!,#REF!,$L70,#REF!,$M70)*$G70,0)</f>
        <v>0</v>
      </c>
      <c r="Y70" s="74">
        <f>+IFERROR(SUMIFS(#REF!,#REF!,$L70,#REF!,$M70)*$G70,0)</f>
        <v>0</v>
      </c>
      <c r="Z70" s="74">
        <f>+IFERROR(SUMIFS(#REF!,#REF!,$L70,#REF!,$M70)*$G70,0)</f>
        <v>0</v>
      </c>
      <c r="AA70" s="74">
        <f>+IFERROR(SUMIFS(#REF!,#REF!,$L70,#REF!,$M70)*$G70,0)</f>
        <v>0</v>
      </c>
      <c r="AB70" s="74">
        <f>+IFERROR(SUMIFS(#REF!,#REF!,$L70,#REF!,$M70)*$G70,0)</f>
        <v>0</v>
      </c>
      <c r="AC70" s="74">
        <f>+IFERROR(SUMIFS(#REF!,#REF!,$L70,#REF!,$M70)*$G70,0)</f>
        <v>0</v>
      </c>
      <c r="AD70" s="74">
        <f>+IFERROR(SUMIFS(#REF!,#REF!,$L70,#REF!,$M70)*$G70,0)</f>
        <v>0</v>
      </c>
      <c r="AE70" s="74">
        <f>+IFERROR(SUMIFS(#REF!,#REF!,$L70,#REF!,$M70)*$G70,0)</f>
        <v>0</v>
      </c>
      <c r="AF70" s="74">
        <f>+IFERROR(SUMIFS(#REF!,#REF!,$L70,#REF!,$M70)*$G70,0)</f>
        <v>0</v>
      </c>
      <c r="AG70" s="74">
        <f>+IFERROR(SUMIFS(#REF!,#REF!,$L70,#REF!,$M70)*$G70,0)</f>
        <v>0</v>
      </c>
      <c r="AH70" s="74">
        <f>+IFERROR(SUMIFS(#REF!,#REF!,$L70,#REF!,$M70)*$G70,0)</f>
        <v>0</v>
      </c>
      <c r="AI70" s="74">
        <f>+IFERROR(SUMIFS(#REF!,#REF!,$L70,#REF!,$M70)*$G70,0)</f>
        <v>0</v>
      </c>
      <c r="AJ70" s="74">
        <f>+IFERROR(SUMIFS(#REF!,#REF!,$L70,#REF!,$M70)*$G70,0)</f>
        <v>0</v>
      </c>
      <c r="AK70" s="74">
        <f>+IFERROR(SUMIFS(#REF!,#REF!,$L70,#REF!,$M70)*$G70,0)</f>
        <v>0</v>
      </c>
      <c r="AL70" s="74">
        <f>+IFERROR(SUMIFS(#REF!,#REF!,$L70,#REF!,$M70)*$G70,0)</f>
        <v>0</v>
      </c>
      <c r="AM70" s="74">
        <f>+IFERROR(SUMIFS(#REF!,#REF!,$L70,#REF!,$M70)*$G70,0)</f>
        <v>0</v>
      </c>
      <c r="AN70" s="74">
        <f>+IFERROR(SUMIFS(#REF!,#REF!,$L70,#REF!,$M70)*$G70,0)</f>
        <v>0</v>
      </c>
      <c r="AO70" s="74">
        <f>+IFERROR(SUMIFS(#REF!,#REF!,$L70,#REF!,$M70)*$G70,0)</f>
        <v>0</v>
      </c>
      <c r="AP70" s="74">
        <f>+IFERROR(SUMIFS(#REF!,#REF!,$L70,#REF!,$M70)*$G70,0)</f>
        <v>0</v>
      </c>
      <c r="AQ70" s="74">
        <f>+IFERROR(SUMIFS(#REF!,#REF!,$L70,#REF!,$M70)*$G70,0)</f>
        <v>0</v>
      </c>
      <c r="AR70" s="74">
        <f>+IFERROR(SUMIFS(#REF!,#REF!,$L70,#REF!,$M70)*$G70,0)</f>
        <v>0</v>
      </c>
      <c r="AS70" s="74">
        <f>+IFERROR(SUMIFS(#REF!,#REF!,$L70,#REF!,$M70)*$G70,0)</f>
        <v>0</v>
      </c>
      <c r="AT70" s="74">
        <f>+IFERROR(SUMIFS(#REF!,#REF!,$L70,#REF!,$M70)*$G70,0)</f>
        <v>0</v>
      </c>
      <c r="AU70" s="74">
        <f>+IFERROR(SUMIFS(#REF!,#REF!,$L70,#REF!,$M70)*$G70,0)</f>
        <v>0</v>
      </c>
      <c r="AV70" s="74">
        <f>+IFERROR(SUMIFS(#REF!,#REF!,$L70,#REF!,$M70)*$G70,0)</f>
        <v>0</v>
      </c>
      <c r="AW70" s="74">
        <f>+IFERROR(SUMIFS(#REF!,#REF!,$L70,#REF!,$M70)*$G70,0)</f>
        <v>0</v>
      </c>
      <c r="AX70" s="74">
        <f>+IFERROR(SUMIFS(#REF!,#REF!,$L70,#REF!,$M70)*$G70,0)</f>
        <v>0</v>
      </c>
      <c r="AY70" s="74">
        <f>+IFERROR(SUMIFS(#REF!,#REF!,$L70,#REF!,$M70)*$G70,0)</f>
        <v>0</v>
      </c>
      <c r="AZ70" s="74">
        <f>+IFERROR(SUMIFS(#REF!,#REF!,$L70,#REF!,$M70)*$G70,0)</f>
        <v>0</v>
      </c>
      <c r="BA70" s="74">
        <f>+IFERROR(SUMIFS(#REF!,#REF!,$L70,#REF!,$M70)*$G70,0)</f>
        <v>0</v>
      </c>
      <c r="BB70" s="74">
        <f>+IFERROR(SUMIFS(#REF!,#REF!,$L70,#REF!,$M70)*$G70,0)</f>
        <v>0</v>
      </c>
      <c r="BC70" s="74">
        <f>+IFERROR(SUMIFS(#REF!,#REF!,$L70,#REF!,$M70)*$G70,0)</f>
        <v>0</v>
      </c>
      <c r="BD70" s="74">
        <f>+IFERROR(SUMIFS(#REF!,#REF!,$L70,#REF!,$M70)*$G70,0)</f>
        <v>0</v>
      </c>
      <c r="BE70" s="74">
        <f>+IFERROR(SUMIFS(#REF!,#REF!,$L70,#REF!,$M70)*$G70,0)</f>
        <v>0</v>
      </c>
      <c r="BF70" s="74">
        <f>+IFERROR(SUMIFS(#REF!,#REF!,$L70,#REF!,$M70)*$G70,0)</f>
        <v>0</v>
      </c>
      <c r="BG70" s="74">
        <f>+IFERROR(SUMIFS(#REF!,#REF!,$L70,#REF!,$M70)*$G70,0)</f>
        <v>0</v>
      </c>
      <c r="BH70" s="74">
        <f>+IFERROR(SUMIFS(#REF!,#REF!,$L70,#REF!,$M70)*$G70,0)</f>
        <v>0</v>
      </c>
      <c r="BI70" s="74">
        <f>+IFERROR(SUMIFS(#REF!,#REF!,$L70,#REF!,$M70)*$G70,0)</f>
        <v>0</v>
      </c>
      <c r="BJ70" s="74">
        <f>+IFERROR(SUMIFS(#REF!,#REF!,$L70,#REF!,$M70)*$G70,0)</f>
        <v>0</v>
      </c>
      <c r="BK70" s="74">
        <f>+IFERROR(SUMIFS(#REF!,#REF!,$L70,#REF!,$M70)*$G70,0)</f>
        <v>0</v>
      </c>
      <c r="BL70" s="74">
        <f>+IFERROR(SUMIFS(#REF!,#REF!,$L70,#REF!,$M70)*$G70,0)</f>
        <v>0</v>
      </c>
      <c r="BM70" s="74">
        <f>+IFERROR(SUMIFS(#REF!,#REF!,$L70,#REF!,$M70)*$G70,0)</f>
        <v>0</v>
      </c>
      <c r="BN70" s="74">
        <f>+IFERROR(SUMIFS(#REF!,#REF!,$L70,#REF!,$M70)*$G70,0)</f>
        <v>0</v>
      </c>
      <c r="BO70" s="74">
        <f>+IFERROR(SUMIFS(#REF!,#REF!,$L70,#REF!,$M70)*$G70,0)</f>
        <v>0</v>
      </c>
      <c r="BP70" s="74">
        <f>+IFERROR(SUMIFS(#REF!,#REF!,$L70,#REF!,$M70)*$G70,0)</f>
        <v>0</v>
      </c>
      <c r="BQ70" s="74">
        <f>+IFERROR(SUMIFS(#REF!,#REF!,$L70,#REF!,$M70)*$G70,0)</f>
        <v>0</v>
      </c>
      <c r="BR70" s="74">
        <f>+IFERROR(SUMIFS(#REF!,#REF!,$L70,#REF!,$M70)*$G70,0)</f>
        <v>0</v>
      </c>
      <c r="BS70" s="74">
        <f>+IFERROR(SUMIFS(#REF!,#REF!,$L70,#REF!,$M70)*$G70,0)</f>
        <v>0</v>
      </c>
      <c r="BT70" s="74">
        <f>+IFERROR(SUMIFS(#REF!,#REF!,$L70,#REF!,$M70)*$G70,0)</f>
        <v>0</v>
      </c>
      <c r="BU70" s="74">
        <f>+IFERROR(SUMIFS(#REF!,#REF!,$L70,#REF!,$M70)*$G70,0)</f>
        <v>0</v>
      </c>
      <c r="BV70" s="74">
        <f>+IFERROR(SUMIFS(#REF!,#REF!,$L70,#REF!,$M70)*$G70,0)</f>
        <v>0</v>
      </c>
      <c r="BW70" s="74">
        <f>+IFERROR(SUMIFS(#REF!,#REF!,$L70,#REF!,$M70)*$G70,0)</f>
        <v>0</v>
      </c>
      <c r="BX70" s="74">
        <f>+IFERROR(SUMIFS(#REF!,#REF!,$L70,#REF!,$M70)*$G70,0)</f>
        <v>0</v>
      </c>
      <c r="BY70" s="74">
        <f>+IFERROR(SUMIFS(#REF!,#REF!,$L70,#REF!,$M70)*$G70,0)</f>
        <v>0</v>
      </c>
      <c r="BZ70" s="74">
        <f>+IFERROR(SUMIFS(#REF!,#REF!,$L70,#REF!,$M70)*$G70,0)</f>
        <v>0</v>
      </c>
    </row>
    <row r="71" spans="1:78">
      <c r="A71" s="86" t="s">
        <v>487</v>
      </c>
      <c r="F71" t="str">
        <f>+_xlfn.XLOOKUP(L71,'L4'!B:B,'L4'!D:D)</f>
        <v>t</v>
      </c>
      <c r="G71">
        <v>1.4318181818181821</v>
      </c>
      <c r="J71" t="s">
        <v>496</v>
      </c>
      <c r="K71" s="84" t="e">
        <f>+SUM(Table815517[[#This Row],[1.10.2023]:[1.12.2028]])/SUM(Table815517[[1.10.2023]:[1.12.2028]])</f>
        <v>#DIV/0!</v>
      </c>
      <c r="L71" t="s">
        <v>5175</v>
      </c>
      <c r="M71" t="s">
        <v>38</v>
      </c>
      <c r="N71" t="s">
        <v>35</v>
      </c>
      <c r="O71" t="s">
        <v>2608</v>
      </c>
      <c r="P71" s="74">
        <f>+IFERROR(SUMIFS(#REF!,#REF!,$L71,#REF!,$M71)*$G71,0)</f>
        <v>0</v>
      </c>
      <c r="Q71" s="74">
        <f>+IFERROR(SUMIFS(#REF!,#REF!,$L71,#REF!,$M71)*$G71,0)</f>
        <v>0</v>
      </c>
      <c r="R71" s="74">
        <f>+IFERROR(SUMIFS(#REF!,#REF!,$L71,#REF!,$M71)*$G71,0)</f>
        <v>0</v>
      </c>
      <c r="S71" s="74">
        <f>+IFERROR(SUMIFS(#REF!,#REF!,$L71,#REF!,$M71)*$G71,0)</f>
        <v>0</v>
      </c>
      <c r="T71" s="74">
        <f>+IFERROR(SUMIFS(#REF!,#REF!,$L71,#REF!,$M71)*$G71,0)</f>
        <v>0</v>
      </c>
      <c r="U71" s="74">
        <f>+IFERROR(SUMIFS(#REF!,#REF!,$L71,#REF!,$M71)*$G71,0)</f>
        <v>0</v>
      </c>
      <c r="V71" s="74">
        <f>+IFERROR(SUMIFS(#REF!,#REF!,$L71,#REF!,$M71)*$G71,0)</f>
        <v>0</v>
      </c>
      <c r="W71" s="74">
        <f>+IFERROR(SUMIFS(#REF!,#REF!,$L71,#REF!,$M71)*$G71,0)</f>
        <v>0</v>
      </c>
      <c r="X71" s="74">
        <f>+IFERROR(SUMIFS(#REF!,#REF!,$L71,#REF!,$M71)*$G71,0)</f>
        <v>0</v>
      </c>
      <c r="Y71" s="74">
        <f>+IFERROR(SUMIFS(#REF!,#REF!,$L71,#REF!,$M71)*$G71,0)</f>
        <v>0</v>
      </c>
      <c r="Z71" s="74">
        <f>+IFERROR(SUMIFS(#REF!,#REF!,$L71,#REF!,$M71)*$G71,0)</f>
        <v>0</v>
      </c>
      <c r="AA71" s="74">
        <f>+IFERROR(SUMIFS(#REF!,#REF!,$L71,#REF!,$M71)*$G71,0)</f>
        <v>0</v>
      </c>
      <c r="AB71" s="74">
        <f>+IFERROR(SUMIFS(#REF!,#REF!,$L71,#REF!,$M71)*$G71,0)</f>
        <v>0</v>
      </c>
      <c r="AC71" s="74">
        <f>+IFERROR(SUMIFS(#REF!,#REF!,$L71,#REF!,$M71)*$G71,0)</f>
        <v>0</v>
      </c>
      <c r="AD71" s="74">
        <f>+IFERROR(SUMIFS(#REF!,#REF!,$L71,#REF!,$M71)*$G71,0)</f>
        <v>0</v>
      </c>
      <c r="AE71" s="74">
        <f>+IFERROR(SUMIFS(#REF!,#REF!,$L71,#REF!,$M71)*$G71,0)</f>
        <v>0</v>
      </c>
      <c r="AF71" s="74">
        <f>+IFERROR(SUMIFS(#REF!,#REF!,$L71,#REF!,$M71)*$G71,0)</f>
        <v>0</v>
      </c>
      <c r="AG71" s="74">
        <f>+IFERROR(SUMIFS(#REF!,#REF!,$L71,#REF!,$M71)*$G71,0)</f>
        <v>0</v>
      </c>
      <c r="AH71" s="74">
        <f>+IFERROR(SUMIFS(#REF!,#REF!,$L71,#REF!,$M71)*$G71,0)</f>
        <v>0</v>
      </c>
      <c r="AI71" s="74">
        <f>+IFERROR(SUMIFS(#REF!,#REF!,$L71,#REF!,$M71)*$G71,0)</f>
        <v>0</v>
      </c>
      <c r="AJ71" s="74">
        <f>+IFERROR(SUMIFS(#REF!,#REF!,$L71,#REF!,$M71)*$G71,0)</f>
        <v>0</v>
      </c>
      <c r="AK71" s="74">
        <f>+IFERROR(SUMIFS(#REF!,#REF!,$L71,#REF!,$M71)*$G71,0)</f>
        <v>0</v>
      </c>
      <c r="AL71" s="74">
        <f>+IFERROR(SUMIFS(#REF!,#REF!,$L71,#REF!,$M71)*$G71,0)</f>
        <v>0</v>
      </c>
      <c r="AM71" s="74">
        <f>+IFERROR(SUMIFS(#REF!,#REF!,$L71,#REF!,$M71)*$G71,0)</f>
        <v>0</v>
      </c>
      <c r="AN71" s="74">
        <f>+IFERROR(SUMIFS(#REF!,#REF!,$L71,#REF!,$M71)*$G71,0)</f>
        <v>0</v>
      </c>
      <c r="AO71" s="74">
        <f>+IFERROR(SUMIFS(#REF!,#REF!,$L71,#REF!,$M71)*$G71,0)</f>
        <v>0</v>
      </c>
      <c r="AP71" s="74">
        <f>+IFERROR(SUMIFS(#REF!,#REF!,$L71,#REF!,$M71)*$G71,0)</f>
        <v>0</v>
      </c>
      <c r="AQ71" s="74">
        <f>+IFERROR(SUMIFS(#REF!,#REF!,$L71,#REF!,$M71)*$G71,0)</f>
        <v>0</v>
      </c>
      <c r="AR71" s="74">
        <f>+IFERROR(SUMIFS(#REF!,#REF!,$L71,#REF!,$M71)*$G71,0)</f>
        <v>0</v>
      </c>
      <c r="AS71" s="74">
        <f>+IFERROR(SUMIFS(#REF!,#REF!,$L71,#REF!,$M71)*$G71,0)</f>
        <v>0</v>
      </c>
      <c r="AT71" s="74">
        <f>+IFERROR(SUMIFS(#REF!,#REF!,$L71,#REF!,$M71)*$G71,0)</f>
        <v>0</v>
      </c>
      <c r="AU71" s="74">
        <f>+IFERROR(SUMIFS(#REF!,#REF!,$L71,#REF!,$M71)*$G71,0)</f>
        <v>0</v>
      </c>
      <c r="AV71" s="74">
        <f>+IFERROR(SUMIFS(#REF!,#REF!,$L71,#REF!,$M71)*$G71,0)</f>
        <v>0</v>
      </c>
      <c r="AW71" s="74">
        <f>+IFERROR(SUMIFS(#REF!,#REF!,$L71,#REF!,$M71)*$G71,0)</f>
        <v>0</v>
      </c>
      <c r="AX71" s="74">
        <f>+IFERROR(SUMIFS(#REF!,#REF!,$L71,#REF!,$M71)*$G71,0)</f>
        <v>0</v>
      </c>
      <c r="AY71" s="74">
        <f>+IFERROR(SUMIFS(#REF!,#REF!,$L71,#REF!,$M71)*$G71,0)</f>
        <v>0</v>
      </c>
      <c r="AZ71" s="74">
        <f>+IFERROR(SUMIFS(#REF!,#REF!,$L71,#REF!,$M71)*$G71,0)</f>
        <v>0</v>
      </c>
      <c r="BA71" s="74">
        <f>+IFERROR(SUMIFS(#REF!,#REF!,$L71,#REF!,$M71)*$G71,0)</f>
        <v>0</v>
      </c>
      <c r="BB71" s="74">
        <f>+IFERROR(SUMIFS(#REF!,#REF!,$L71,#REF!,$M71)*$G71,0)</f>
        <v>0</v>
      </c>
      <c r="BC71" s="74">
        <f>+IFERROR(SUMIFS(#REF!,#REF!,$L71,#REF!,$M71)*$G71,0)</f>
        <v>0</v>
      </c>
      <c r="BD71" s="74">
        <f>+IFERROR(SUMIFS(#REF!,#REF!,$L71,#REF!,$M71)*$G71,0)</f>
        <v>0</v>
      </c>
      <c r="BE71" s="74">
        <f>+IFERROR(SUMIFS(#REF!,#REF!,$L71,#REF!,$M71)*$G71,0)</f>
        <v>0</v>
      </c>
      <c r="BF71" s="74">
        <f>+IFERROR(SUMIFS(#REF!,#REF!,$L71,#REF!,$M71)*$G71,0)</f>
        <v>0</v>
      </c>
      <c r="BG71" s="74">
        <f>+IFERROR(SUMIFS(#REF!,#REF!,$L71,#REF!,$M71)*$G71,0)</f>
        <v>0</v>
      </c>
      <c r="BH71" s="74">
        <f>+IFERROR(SUMIFS(#REF!,#REF!,$L71,#REF!,$M71)*$G71,0)</f>
        <v>0</v>
      </c>
      <c r="BI71" s="74">
        <f>+IFERROR(SUMIFS(#REF!,#REF!,$L71,#REF!,$M71)*$G71,0)</f>
        <v>0</v>
      </c>
      <c r="BJ71" s="74">
        <f>+IFERROR(SUMIFS(#REF!,#REF!,$L71,#REF!,$M71)*$G71,0)</f>
        <v>0</v>
      </c>
      <c r="BK71" s="74">
        <f>+IFERROR(SUMIFS(#REF!,#REF!,$L71,#REF!,$M71)*$G71,0)</f>
        <v>0</v>
      </c>
      <c r="BL71" s="74">
        <f>+IFERROR(SUMIFS(#REF!,#REF!,$L71,#REF!,$M71)*$G71,0)</f>
        <v>0</v>
      </c>
      <c r="BM71" s="74">
        <f>+IFERROR(SUMIFS(#REF!,#REF!,$L71,#REF!,$M71)*$G71,0)</f>
        <v>0</v>
      </c>
      <c r="BN71" s="74">
        <f>+IFERROR(SUMIFS(#REF!,#REF!,$L71,#REF!,$M71)*$G71,0)</f>
        <v>0</v>
      </c>
      <c r="BO71" s="74">
        <f>+IFERROR(SUMIFS(#REF!,#REF!,$L71,#REF!,$M71)*$G71,0)</f>
        <v>0</v>
      </c>
      <c r="BP71" s="74">
        <f>+IFERROR(SUMIFS(#REF!,#REF!,$L71,#REF!,$M71)*$G71,0)</f>
        <v>0</v>
      </c>
      <c r="BQ71" s="74">
        <f>+IFERROR(SUMIFS(#REF!,#REF!,$L71,#REF!,$M71)*$G71,0)</f>
        <v>0</v>
      </c>
      <c r="BR71" s="74">
        <f>+IFERROR(SUMIFS(#REF!,#REF!,$L71,#REF!,$M71)*$G71,0)</f>
        <v>0</v>
      </c>
      <c r="BS71" s="74">
        <f>+IFERROR(SUMIFS(#REF!,#REF!,$L71,#REF!,$M71)*$G71,0)</f>
        <v>0</v>
      </c>
      <c r="BT71" s="74">
        <f>+IFERROR(SUMIFS(#REF!,#REF!,$L71,#REF!,$M71)*$G71,0)</f>
        <v>0</v>
      </c>
      <c r="BU71" s="74">
        <f>+IFERROR(SUMIFS(#REF!,#REF!,$L71,#REF!,$M71)*$G71,0)</f>
        <v>0</v>
      </c>
      <c r="BV71" s="74">
        <f>+IFERROR(SUMIFS(#REF!,#REF!,$L71,#REF!,$M71)*$G71,0)</f>
        <v>0</v>
      </c>
      <c r="BW71" s="74">
        <f>+IFERROR(SUMIFS(#REF!,#REF!,$L71,#REF!,$M71)*$G71,0)</f>
        <v>0</v>
      </c>
      <c r="BX71" s="74">
        <f>+IFERROR(SUMIFS(#REF!,#REF!,$L71,#REF!,$M71)*$G71,0)</f>
        <v>0</v>
      </c>
      <c r="BY71" s="74">
        <f>+IFERROR(SUMIFS(#REF!,#REF!,$L71,#REF!,$M71)*$G71,0)</f>
        <v>0</v>
      </c>
      <c r="BZ71" s="74">
        <f>+IFERROR(SUMIFS(#REF!,#REF!,$L71,#REF!,$M71)*$G71,0)</f>
        <v>0</v>
      </c>
    </row>
    <row r="72" spans="1:78">
      <c r="A72" s="86" t="s">
        <v>487</v>
      </c>
      <c r="J72" t="s">
        <v>497</v>
      </c>
      <c r="K72" s="84"/>
    </row>
    <row r="73" spans="1:78">
      <c r="A73" s="86" t="s">
        <v>487</v>
      </c>
      <c r="J73" t="s">
        <v>499</v>
      </c>
    </row>
    <row r="74" spans="1:78">
      <c r="A74" s="86" t="s">
        <v>487</v>
      </c>
      <c r="J74" t="s">
        <v>500</v>
      </c>
    </row>
    <row r="75" spans="1:78">
      <c r="A75" s="86" t="s">
        <v>487</v>
      </c>
      <c r="J75" t="s">
        <v>501</v>
      </c>
    </row>
    <row r="76" spans="1:78">
      <c r="A76" s="86" t="s">
        <v>487</v>
      </c>
      <c r="J76" t="s">
        <v>502</v>
      </c>
    </row>
    <row r="77" spans="1:78">
      <c r="A77" s="86" t="s">
        <v>487</v>
      </c>
      <c r="J77" t="s">
        <v>503</v>
      </c>
    </row>
    <row r="78" spans="1:78">
      <c r="A78" s="86" t="s">
        <v>487</v>
      </c>
      <c r="J78" t="s">
        <v>504</v>
      </c>
    </row>
    <row r="79" spans="1:78">
      <c r="A79" s="86" t="s">
        <v>487</v>
      </c>
      <c r="J79" t="s">
        <v>505</v>
      </c>
    </row>
    <row r="80" spans="1:78">
      <c r="A80" s="86" t="s">
        <v>487</v>
      </c>
      <c r="I80" t="s">
        <v>7477</v>
      </c>
      <c r="J80" t="s">
        <v>506</v>
      </c>
      <c r="K80" t="s">
        <v>492</v>
      </c>
      <c r="L80" t="s">
        <v>2</v>
      </c>
      <c r="M80" t="s">
        <v>38</v>
      </c>
      <c r="N80" t="s">
        <v>35</v>
      </c>
      <c r="O80" t="s">
        <v>2608</v>
      </c>
      <c r="P80">
        <v>0</v>
      </c>
      <c r="Q80">
        <v>0</v>
      </c>
      <c r="R80">
        <v>0</v>
      </c>
      <c r="S80">
        <v>0</v>
      </c>
      <c r="T80">
        <v>0</v>
      </c>
      <c r="U80">
        <v>0</v>
      </c>
      <c r="V80">
        <v>0</v>
      </c>
      <c r="W80">
        <v>0</v>
      </c>
      <c r="X80">
        <v>0</v>
      </c>
      <c r="Y80">
        <v>1</v>
      </c>
      <c r="Z80">
        <v>1</v>
      </c>
      <c r="AA80">
        <v>1</v>
      </c>
      <c r="AB80">
        <v>1</v>
      </c>
      <c r="AC80">
        <v>1</v>
      </c>
      <c r="AD80">
        <v>1</v>
      </c>
      <c r="AE80">
        <v>1</v>
      </c>
      <c r="AF80">
        <v>1</v>
      </c>
      <c r="AG80">
        <v>1</v>
      </c>
      <c r="AH80">
        <v>1</v>
      </c>
      <c r="AI80">
        <v>1</v>
      </c>
      <c r="AJ80">
        <v>1</v>
      </c>
      <c r="AK80">
        <v>1</v>
      </c>
      <c r="AL80">
        <v>1</v>
      </c>
      <c r="AM80">
        <v>1</v>
      </c>
      <c r="AN80">
        <v>1</v>
      </c>
      <c r="AO80">
        <v>1</v>
      </c>
      <c r="AP80">
        <v>1</v>
      </c>
      <c r="AQ80">
        <v>1</v>
      </c>
      <c r="AR80">
        <v>1</v>
      </c>
      <c r="AS80">
        <v>1</v>
      </c>
      <c r="AT80">
        <v>1</v>
      </c>
      <c r="AU80">
        <v>1</v>
      </c>
      <c r="AV80">
        <v>1</v>
      </c>
      <c r="AW80">
        <v>1</v>
      </c>
      <c r="AX80">
        <v>1</v>
      </c>
      <c r="AY80">
        <v>1</v>
      </c>
      <c r="AZ80">
        <v>1</v>
      </c>
      <c r="BA80">
        <v>1</v>
      </c>
      <c r="BB80">
        <v>1</v>
      </c>
      <c r="BC80">
        <v>1</v>
      </c>
      <c r="BD80">
        <v>1</v>
      </c>
      <c r="BE80">
        <v>1</v>
      </c>
      <c r="BF80">
        <v>1</v>
      </c>
      <c r="BG80">
        <v>1</v>
      </c>
      <c r="BH80">
        <v>1</v>
      </c>
      <c r="BI80">
        <v>1</v>
      </c>
      <c r="BJ80">
        <v>1</v>
      </c>
      <c r="BK80">
        <v>1</v>
      </c>
      <c r="BL80">
        <v>1</v>
      </c>
      <c r="BM80">
        <v>1</v>
      </c>
      <c r="BN80">
        <v>1</v>
      </c>
      <c r="BO80">
        <v>1</v>
      </c>
      <c r="BP80">
        <v>1</v>
      </c>
      <c r="BQ80">
        <v>1</v>
      </c>
      <c r="BR80">
        <v>1</v>
      </c>
      <c r="BS80">
        <v>1</v>
      </c>
      <c r="BT80">
        <v>1</v>
      </c>
      <c r="BU80">
        <v>1</v>
      </c>
      <c r="BV80">
        <v>1</v>
      </c>
      <c r="BW80">
        <v>1</v>
      </c>
      <c r="BX80">
        <v>1</v>
      </c>
      <c r="BY80">
        <v>1</v>
      </c>
      <c r="BZ80">
        <v>1</v>
      </c>
    </row>
    <row r="81" spans="1:78">
      <c r="A81" s="86" t="s">
        <v>487</v>
      </c>
      <c r="I81" t="s">
        <v>7477</v>
      </c>
      <c r="J81" t="s">
        <v>507</v>
      </c>
      <c r="K81" t="s">
        <v>493</v>
      </c>
      <c r="L81" t="s">
        <v>2</v>
      </c>
      <c r="M81" t="s">
        <v>38</v>
      </c>
      <c r="N81" t="s">
        <v>35</v>
      </c>
      <c r="O81" t="s">
        <v>2608</v>
      </c>
      <c r="P81">
        <v>0</v>
      </c>
      <c r="Q81">
        <v>0</v>
      </c>
      <c r="R81">
        <v>0</v>
      </c>
      <c r="S81">
        <v>0</v>
      </c>
      <c r="T81">
        <v>0</v>
      </c>
      <c r="U81">
        <v>0</v>
      </c>
      <c r="V81">
        <v>0</v>
      </c>
      <c r="W81">
        <v>0</v>
      </c>
      <c r="X81">
        <v>0</v>
      </c>
      <c r="Y81">
        <v>0</v>
      </c>
      <c r="Z81">
        <v>1</v>
      </c>
      <c r="AA81">
        <v>1</v>
      </c>
      <c r="AB81">
        <v>1</v>
      </c>
      <c r="AC81">
        <v>1</v>
      </c>
      <c r="AD81">
        <v>1</v>
      </c>
      <c r="AE81">
        <v>1</v>
      </c>
      <c r="AF81">
        <v>1</v>
      </c>
      <c r="AG81">
        <v>1</v>
      </c>
      <c r="AH81">
        <v>1</v>
      </c>
      <c r="AI81">
        <v>1</v>
      </c>
      <c r="AJ81">
        <v>1</v>
      </c>
      <c r="AK81">
        <v>1</v>
      </c>
      <c r="AL81">
        <v>1</v>
      </c>
      <c r="AM81">
        <v>1</v>
      </c>
      <c r="AN81">
        <v>1</v>
      </c>
      <c r="AO81">
        <v>1</v>
      </c>
      <c r="AP81">
        <v>1</v>
      </c>
      <c r="AQ81">
        <v>1</v>
      </c>
      <c r="AR81">
        <v>1</v>
      </c>
      <c r="AS81">
        <v>1</v>
      </c>
      <c r="AT81">
        <v>1</v>
      </c>
      <c r="AU81">
        <v>1</v>
      </c>
      <c r="AV81">
        <v>1</v>
      </c>
      <c r="AW81">
        <v>1</v>
      </c>
      <c r="AX81">
        <v>1</v>
      </c>
      <c r="AY81">
        <v>1</v>
      </c>
      <c r="AZ81">
        <v>1</v>
      </c>
      <c r="BA81">
        <v>1</v>
      </c>
      <c r="BB81">
        <v>1</v>
      </c>
      <c r="BC81">
        <v>1</v>
      </c>
      <c r="BD81">
        <v>1</v>
      </c>
      <c r="BE81">
        <v>1</v>
      </c>
      <c r="BF81">
        <v>1</v>
      </c>
      <c r="BG81">
        <v>1</v>
      </c>
      <c r="BH81">
        <v>1</v>
      </c>
      <c r="BI81">
        <v>1</v>
      </c>
      <c r="BJ81">
        <v>1</v>
      </c>
      <c r="BK81">
        <v>1</v>
      </c>
      <c r="BL81">
        <v>1</v>
      </c>
      <c r="BM81">
        <v>1</v>
      </c>
      <c r="BN81">
        <v>1</v>
      </c>
      <c r="BO81">
        <v>1</v>
      </c>
      <c r="BP81">
        <v>1</v>
      </c>
      <c r="BQ81">
        <v>1</v>
      </c>
      <c r="BR81">
        <v>1</v>
      </c>
      <c r="BS81">
        <v>1</v>
      </c>
      <c r="BT81">
        <v>1</v>
      </c>
      <c r="BU81">
        <v>1</v>
      </c>
      <c r="BV81">
        <v>1</v>
      </c>
      <c r="BW81">
        <v>1</v>
      </c>
      <c r="BX81">
        <v>1</v>
      </c>
      <c r="BY81">
        <v>1</v>
      </c>
      <c r="BZ81">
        <v>1</v>
      </c>
    </row>
    <row r="82" spans="1:78">
      <c r="A82" s="86" t="s">
        <v>487</v>
      </c>
      <c r="I82" t="s">
        <v>7477</v>
      </c>
      <c r="J82" t="s">
        <v>508</v>
      </c>
      <c r="K82" t="s">
        <v>494</v>
      </c>
      <c r="L82" t="s">
        <v>2</v>
      </c>
      <c r="M82" t="s">
        <v>38</v>
      </c>
      <c r="N82" t="s">
        <v>35</v>
      </c>
      <c r="O82" t="s">
        <v>2608</v>
      </c>
      <c r="P82">
        <v>0</v>
      </c>
      <c r="Q82">
        <v>0</v>
      </c>
      <c r="R82">
        <v>0</v>
      </c>
      <c r="S82">
        <v>0</v>
      </c>
      <c r="T82">
        <v>0</v>
      </c>
      <c r="U82">
        <v>0</v>
      </c>
      <c r="V82">
        <v>0</v>
      </c>
      <c r="W82">
        <v>0</v>
      </c>
      <c r="X82">
        <v>0</v>
      </c>
      <c r="Y82">
        <v>0</v>
      </c>
      <c r="Z82">
        <v>0</v>
      </c>
      <c r="AA82">
        <v>0</v>
      </c>
      <c r="AB82">
        <v>0</v>
      </c>
      <c r="AC82">
        <v>0</v>
      </c>
      <c r="AD82">
        <v>1</v>
      </c>
      <c r="AE82">
        <v>1</v>
      </c>
      <c r="AF82">
        <v>1</v>
      </c>
      <c r="AG82">
        <v>1</v>
      </c>
      <c r="AH82">
        <v>1</v>
      </c>
      <c r="AI82">
        <v>1</v>
      </c>
      <c r="AJ82">
        <v>1</v>
      </c>
      <c r="AK82">
        <v>1</v>
      </c>
      <c r="AL82">
        <v>1</v>
      </c>
      <c r="AM82">
        <v>1</v>
      </c>
      <c r="AN82">
        <v>1</v>
      </c>
      <c r="AO82">
        <v>1</v>
      </c>
      <c r="AP82">
        <v>1</v>
      </c>
      <c r="AQ82">
        <v>1</v>
      </c>
      <c r="AR82">
        <v>1</v>
      </c>
      <c r="AS82">
        <v>1</v>
      </c>
      <c r="AT82">
        <v>1</v>
      </c>
      <c r="AU82">
        <v>1</v>
      </c>
      <c r="AV82">
        <v>1</v>
      </c>
      <c r="AW82">
        <v>1</v>
      </c>
      <c r="AX82">
        <v>1</v>
      </c>
      <c r="AY82">
        <v>1</v>
      </c>
      <c r="AZ82">
        <v>1</v>
      </c>
      <c r="BA82">
        <v>1</v>
      </c>
      <c r="BB82">
        <v>1</v>
      </c>
      <c r="BC82">
        <v>1</v>
      </c>
      <c r="BD82">
        <v>1</v>
      </c>
      <c r="BE82">
        <v>1</v>
      </c>
      <c r="BF82">
        <v>1</v>
      </c>
      <c r="BG82">
        <v>1</v>
      </c>
      <c r="BH82">
        <v>1</v>
      </c>
      <c r="BI82">
        <v>1</v>
      </c>
      <c r="BJ82">
        <v>1</v>
      </c>
      <c r="BK82">
        <v>1</v>
      </c>
      <c r="BL82">
        <v>1</v>
      </c>
      <c r="BM82">
        <v>1</v>
      </c>
      <c r="BN82">
        <v>1</v>
      </c>
      <c r="BO82">
        <v>1</v>
      </c>
      <c r="BP82">
        <v>1</v>
      </c>
      <c r="BQ82">
        <v>1</v>
      </c>
      <c r="BR82">
        <v>1</v>
      </c>
      <c r="BS82">
        <v>1</v>
      </c>
      <c r="BT82">
        <v>1</v>
      </c>
      <c r="BU82">
        <v>1</v>
      </c>
      <c r="BV82">
        <v>1</v>
      </c>
      <c r="BW82">
        <v>1</v>
      </c>
      <c r="BX82">
        <v>1</v>
      </c>
      <c r="BY82">
        <v>1</v>
      </c>
      <c r="BZ82">
        <v>1</v>
      </c>
    </row>
    <row r="83" spans="1:78">
      <c r="A83" s="86" t="s">
        <v>487</v>
      </c>
      <c r="I83" t="s">
        <v>7477</v>
      </c>
      <c r="J83" t="s">
        <v>509</v>
      </c>
      <c r="K83" t="s">
        <v>495</v>
      </c>
      <c r="L83" t="s">
        <v>2</v>
      </c>
      <c r="M83" t="s">
        <v>38</v>
      </c>
      <c r="N83" t="s">
        <v>35</v>
      </c>
      <c r="O83" t="s">
        <v>2608</v>
      </c>
      <c r="P83">
        <v>0</v>
      </c>
      <c r="Q83">
        <v>0</v>
      </c>
      <c r="R83">
        <v>0</v>
      </c>
      <c r="S83">
        <v>0</v>
      </c>
      <c r="T83">
        <v>0</v>
      </c>
      <c r="U83">
        <v>0</v>
      </c>
      <c r="V83">
        <v>0</v>
      </c>
      <c r="W83">
        <v>0</v>
      </c>
      <c r="X83">
        <v>0</v>
      </c>
      <c r="Y83">
        <v>1</v>
      </c>
      <c r="Z83">
        <v>1</v>
      </c>
      <c r="AA83">
        <v>1</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1</v>
      </c>
      <c r="BK83">
        <v>1</v>
      </c>
      <c r="BL83">
        <v>1</v>
      </c>
      <c r="BM83">
        <v>1</v>
      </c>
      <c r="BN83">
        <v>1</v>
      </c>
      <c r="BO83">
        <v>1</v>
      </c>
      <c r="BP83">
        <v>1</v>
      </c>
      <c r="BQ83">
        <v>1</v>
      </c>
      <c r="BR83">
        <v>1</v>
      </c>
      <c r="BS83">
        <v>1</v>
      </c>
      <c r="BT83">
        <v>1</v>
      </c>
      <c r="BU83">
        <v>1</v>
      </c>
      <c r="BV83">
        <v>1</v>
      </c>
      <c r="BW83">
        <v>1</v>
      </c>
      <c r="BX83">
        <v>1</v>
      </c>
      <c r="BY83">
        <v>1</v>
      </c>
      <c r="BZ83">
        <v>1</v>
      </c>
    </row>
    <row r="84" spans="1:78">
      <c r="A84" s="86" t="s">
        <v>487</v>
      </c>
      <c r="I84" t="s">
        <v>7477</v>
      </c>
      <c r="J84" t="s">
        <v>510</v>
      </c>
      <c r="K84" t="s">
        <v>496</v>
      </c>
      <c r="L84" t="s">
        <v>2</v>
      </c>
      <c r="M84" t="s">
        <v>38</v>
      </c>
      <c r="N84" t="s">
        <v>35</v>
      </c>
      <c r="O84" t="s">
        <v>2608</v>
      </c>
      <c r="P84">
        <v>0</v>
      </c>
      <c r="Q84">
        <v>0</v>
      </c>
      <c r="R84">
        <v>0</v>
      </c>
      <c r="S84">
        <v>0</v>
      </c>
      <c r="T84">
        <v>0</v>
      </c>
      <c r="U84">
        <v>0</v>
      </c>
      <c r="V84">
        <v>0</v>
      </c>
      <c r="W84">
        <v>0</v>
      </c>
      <c r="X84">
        <v>0</v>
      </c>
      <c r="Y84">
        <v>0</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1</v>
      </c>
      <c r="AV84">
        <v>1</v>
      </c>
      <c r="AW84">
        <v>1</v>
      </c>
      <c r="AX84">
        <v>1</v>
      </c>
      <c r="AY84">
        <v>1</v>
      </c>
      <c r="AZ84">
        <v>1</v>
      </c>
      <c r="BA84">
        <v>1</v>
      </c>
      <c r="BB84">
        <v>1</v>
      </c>
      <c r="BC84">
        <v>1</v>
      </c>
      <c r="BD84">
        <v>1</v>
      </c>
      <c r="BE84">
        <v>1</v>
      </c>
      <c r="BF84">
        <v>1</v>
      </c>
      <c r="BG84">
        <v>1</v>
      </c>
      <c r="BH84">
        <v>1</v>
      </c>
      <c r="BI84">
        <v>1</v>
      </c>
      <c r="BJ84">
        <v>1</v>
      </c>
      <c r="BK84">
        <v>1</v>
      </c>
      <c r="BL84">
        <v>1</v>
      </c>
      <c r="BM84">
        <v>1</v>
      </c>
      <c r="BN84">
        <v>1</v>
      </c>
      <c r="BO84">
        <v>1</v>
      </c>
      <c r="BP84">
        <v>1</v>
      </c>
      <c r="BQ84">
        <v>1</v>
      </c>
      <c r="BR84">
        <v>1</v>
      </c>
      <c r="BS84">
        <v>1</v>
      </c>
      <c r="BT84">
        <v>1</v>
      </c>
      <c r="BU84">
        <v>1</v>
      </c>
      <c r="BV84">
        <v>1</v>
      </c>
      <c r="BW84">
        <v>1</v>
      </c>
      <c r="BX84">
        <v>1</v>
      </c>
      <c r="BY84">
        <v>1</v>
      </c>
      <c r="BZ84">
        <v>1</v>
      </c>
    </row>
    <row r="85" spans="1:78">
      <c r="A85" s="86" t="s">
        <v>487</v>
      </c>
      <c r="I85" t="s">
        <v>7477</v>
      </c>
      <c r="J85" t="s">
        <v>511</v>
      </c>
      <c r="K85" t="s">
        <v>497</v>
      </c>
      <c r="L85" t="s">
        <v>2</v>
      </c>
      <c r="M85" t="s">
        <v>38</v>
      </c>
      <c r="N85" t="s">
        <v>35</v>
      </c>
      <c r="O85" t="s">
        <v>2608</v>
      </c>
      <c r="P85">
        <v>0</v>
      </c>
      <c r="Q85">
        <v>0</v>
      </c>
      <c r="R85">
        <v>0</v>
      </c>
      <c r="S85">
        <v>0</v>
      </c>
      <c r="T85">
        <v>0</v>
      </c>
      <c r="U85">
        <v>0</v>
      </c>
      <c r="V85">
        <v>0</v>
      </c>
      <c r="W85">
        <v>0</v>
      </c>
      <c r="X85">
        <v>0</v>
      </c>
      <c r="Y85">
        <v>0</v>
      </c>
      <c r="Z85">
        <v>0</v>
      </c>
      <c r="AA85">
        <v>0</v>
      </c>
      <c r="AB85">
        <v>0</v>
      </c>
      <c r="AC85">
        <v>0</v>
      </c>
      <c r="AD85">
        <v>1</v>
      </c>
      <c r="AE85">
        <v>1</v>
      </c>
      <c r="AF85">
        <v>1</v>
      </c>
      <c r="AG85">
        <v>1</v>
      </c>
      <c r="AH85">
        <v>1</v>
      </c>
      <c r="AI85">
        <v>1</v>
      </c>
      <c r="AJ85">
        <v>1</v>
      </c>
      <c r="AK85">
        <v>1</v>
      </c>
      <c r="AL85">
        <v>1</v>
      </c>
      <c r="AM85">
        <v>1</v>
      </c>
      <c r="AN85">
        <v>1</v>
      </c>
      <c r="AO85">
        <v>1</v>
      </c>
      <c r="AP85">
        <v>1</v>
      </c>
      <c r="AQ85">
        <v>1</v>
      </c>
      <c r="AR85">
        <v>1</v>
      </c>
      <c r="AS85">
        <v>1</v>
      </c>
      <c r="AT85">
        <v>1</v>
      </c>
      <c r="AU85">
        <v>1</v>
      </c>
      <c r="AV85">
        <v>1</v>
      </c>
      <c r="AW85">
        <v>1</v>
      </c>
      <c r="AX85">
        <v>1</v>
      </c>
      <c r="AY85">
        <v>1</v>
      </c>
      <c r="AZ85">
        <v>1</v>
      </c>
      <c r="BA85">
        <v>1</v>
      </c>
      <c r="BB85">
        <v>1</v>
      </c>
      <c r="BC85">
        <v>1</v>
      </c>
      <c r="BD85">
        <v>1</v>
      </c>
      <c r="BE85">
        <v>1</v>
      </c>
      <c r="BF85">
        <v>1</v>
      </c>
      <c r="BG85">
        <v>1</v>
      </c>
      <c r="BH85">
        <v>1</v>
      </c>
      <c r="BI85">
        <v>1</v>
      </c>
      <c r="BJ85">
        <v>1</v>
      </c>
      <c r="BK85">
        <v>1</v>
      </c>
      <c r="BL85">
        <v>1</v>
      </c>
      <c r="BM85">
        <v>1</v>
      </c>
      <c r="BN85">
        <v>1</v>
      </c>
      <c r="BO85">
        <v>1</v>
      </c>
      <c r="BP85">
        <v>1</v>
      </c>
      <c r="BQ85">
        <v>1</v>
      </c>
      <c r="BR85">
        <v>1</v>
      </c>
      <c r="BS85">
        <v>1</v>
      </c>
      <c r="BT85">
        <v>1</v>
      </c>
      <c r="BU85">
        <v>1</v>
      </c>
      <c r="BV85">
        <v>1</v>
      </c>
      <c r="BW85">
        <v>1</v>
      </c>
      <c r="BX85">
        <v>1</v>
      </c>
      <c r="BY85">
        <v>1</v>
      </c>
      <c r="BZ85">
        <v>1</v>
      </c>
    </row>
    <row r="86" spans="1:78">
      <c r="A86" s="86" t="s">
        <v>487</v>
      </c>
      <c r="I86" t="s">
        <v>7477</v>
      </c>
      <c r="J86" t="s">
        <v>512</v>
      </c>
      <c r="K86" t="s">
        <v>499</v>
      </c>
      <c r="L86" t="s">
        <v>2</v>
      </c>
      <c r="M86" t="s">
        <v>38</v>
      </c>
      <c r="N86" t="s">
        <v>35</v>
      </c>
      <c r="O86" t="s">
        <v>2608</v>
      </c>
      <c r="P86">
        <v>0</v>
      </c>
      <c r="Q86">
        <v>0</v>
      </c>
      <c r="R86">
        <v>0</v>
      </c>
      <c r="S86">
        <v>0</v>
      </c>
      <c r="T86">
        <v>0</v>
      </c>
      <c r="U86">
        <v>0</v>
      </c>
      <c r="V86">
        <v>0</v>
      </c>
      <c r="W86">
        <v>1</v>
      </c>
      <c r="X86">
        <v>1</v>
      </c>
      <c r="Y86">
        <v>1</v>
      </c>
      <c r="Z86">
        <v>1</v>
      </c>
      <c r="AA86">
        <v>1</v>
      </c>
      <c r="AB86">
        <v>1</v>
      </c>
      <c r="AC86">
        <v>1</v>
      </c>
      <c r="AD86">
        <v>1</v>
      </c>
      <c r="AE86">
        <v>1</v>
      </c>
      <c r="AF86">
        <v>1</v>
      </c>
      <c r="AG86">
        <v>1</v>
      </c>
      <c r="AH86">
        <v>1</v>
      </c>
      <c r="AI86">
        <v>1</v>
      </c>
      <c r="AJ86">
        <v>1</v>
      </c>
      <c r="AK86">
        <v>1</v>
      </c>
      <c r="AL86">
        <v>1</v>
      </c>
      <c r="AM86">
        <v>1</v>
      </c>
      <c r="AN86">
        <v>1</v>
      </c>
      <c r="AO86">
        <v>1</v>
      </c>
      <c r="AP86">
        <v>1</v>
      </c>
      <c r="AQ86">
        <v>1</v>
      </c>
      <c r="AR86">
        <v>1</v>
      </c>
      <c r="AS86">
        <v>1</v>
      </c>
      <c r="AT86">
        <v>1</v>
      </c>
      <c r="AU86">
        <v>1</v>
      </c>
      <c r="AV86">
        <v>1</v>
      </c>
      <c r="AW86">
        <v>1</v>
      </c>
      <c r="AX86">
        <v>1</v>
      </c>
      <c r="AY86">
        <v>1</v>
      </c>
      <c r="AZ86">
        <v>1</v>
      </c>
      <c r="BA86">
        <v>1</v>
      </c>
      <c r="BB86">
        <v>1</v>
      </c>
      <c r="BC86">
        <v>1</v>
      </c>
      <c r="BD86">
        <v>1</v>
      </c>
      <c r="BE86">
        <v>1</v>
      </c>
      <c r="BF86">
        <v>1</v>
      </c>
      <c r="BG86">
        <v>1</v>
      </c>
      <c r="BH86">
        <v>1</v>
      </c>
      <c r="BI86">
        <v>1</v>
      </c>
      <c r="BJ86">
        <v>1</v>
      </c>
      <c r="BK86">
        <v>1</v>
      </c>
      <c r="BL86">
        <v>1</v>
      </c>
      <c r="BM86">
        <v>1</v>
      </c>
      <c r="BN86">
        <v>1</v>
      </c>
      <c r="BO86">
        <v>1</v>
      </c>
      <c r="BP86">
        <v>1</v>
      </c>
      <c r="BQ86">
        <v>1</v>
      </c>
      <c r="BR86">
        <v>1</v>
      </c>
      <c r="BS86">
        <v>1</v>
      </c>
      <c r="BT86">
        <v>1</v>
      </c>
      <c r="BU86">
        <v>1</v>
      </c>
      <c r="BV86">
        <v>1</v>
      </c>
      <c r="BW86">
        <v>1</v>
      </c>
      <c r="BX86">
        <v>1</v>
      </c>
      <c r="BY86">
        <v>1</v>
      </c>
      <c r="BZ86">
        <v>1</v>
      </c>
    </row>
    <row r="87" spans="1:78">
      <c r="A87" s="86" t="s">
        <v>487</v>
      </c>
      <c r="I87" t="s">
        <v>7477</v>
      </c>
      <c r="J87" t="s">
        <v>513</v>
      </c>
      <c r="K87" t="s">
        <v>500</v>
      </c>
      <c r="L87" t="s">
        <v>2</v>
      </c>
      <c r="M87" t="s">
        <v>38</v>
      </c>
      <c r="N87" t="s">
        <v>35</v>
      </c>
      <c r="O87" t="s">
        <v>2608</v>
      </c>
      <c r="P87">
        <v>0</v>
      </c>
      <c r="Q87">
        <v>0</v>
      </c>
      <c r="R87">
        <v>0</v>
      </c>
      <c r="S87">
        <v>0</v>
      </c>
      <c r="T87">
        <v>0</v>
      </c>
      <c r="U87">
        <v>0</v>
      </c>
      <c r="V87">
        <v>0</v>
      </c>
      <c r="W87">
        <v>0</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1</v>
      </c>
      <c r="AT87">
        <v>1</v>
      </c>
      <c r="AU87">
        <v>1</v>
      </c>
      <c r="AV87">
        <v>1</v>
      </c>
      <c r="AW87">
        <v>1</v>
      </c>
      <c r="AX87">
        <v>1</v>
      </c>
      <c r="AY87">
        <v>1</v>
      </c>
      <c r="AZ87">
        <v>1</v>
      </c>
      <c r="BA87">
        <v>1</v>
      </c>
      <c r="BB87">
        <v>1</v>
      </c>
      <c r="BC87">
        <v>1</v>
      </c>
      <c r="BD87">
        <v>1</v>
      </c>
      <c r="BE87">
        <v>1</v>
      </c>
      <c r="BF87">
        <v>1</v>
      </c>
      <c r="BG87">
        <v>1</v>
      </c>
      <c r="BH87">
        <v>1</v>
      </c>
      <c r="BI87">
        <v>1</v>
      </c>
      <c r="BJ87">
        <v>1</v>
      </c>
      <c r="BK87">
        <v>1</v>
      </c>
      <c r="BL87">
        <v>1</v>
      </c>
      <c r="BM87">
        <v>1</v>
      </c>
      <c r="BN87">
        <v>1</v>
      </c>
      <c r="BO87">
        <v>1</v>
      </c>
      <c r="BP87">
        <v>1</v>
      </c>
      <c r="BQ87">
        <v>1</v>
      </c>
      <c r="BR87">
        <v>1</v>
      </c>
      <c r="BS87">
        <v>1</v>
      </c>
      <c r="BT87">
        <v>1</v>
      </c>
      <c r="BU87">
        <v>1</v>
      </c>
      <c r="BV87">
        <v>1</v>
      </c>
      <c r="BW87">
        <v>1</v>
      </c>
      <c r="BX87">
        <v>1</v>
      </c>
      <c r="BY87">
        <v>1</v>
      </c>
      <c r="BZ87">
        <v>1</v>
      </c>
    </row>
    <row r="88" spans="1:78">
      <c r="A88" s="86" t="s">
        <v>487</v>
      </c>
      <c r="I88" t="s">
        <v>7477</v>
      </c>
      <c r="J88" t="s">
        <v>514</v>
      </c>
      <c r="K88" t="s">
        <v>501</v>
      </c>
      <c r="L88" t="s">
        <v>2</v>
      </c>
      <c r="M88" t="s">
        <v>38</v>
      </c>
      <c r="N88" t="s">
        <v>35</v>
      </c>
      <c r="O88" t="s">
        <v>2608</v>
      </c>
      <c r="P88">
        <v>0</v>
      </c>
      <c r="Q88">
        <v>0</v>
      </c>
      <c r="R88">
        <v>0</v>
      </c>
      <c r="S88">
        <v>0</v>
      </c>
      <c r="T88">
        <v>0</v>
      </c>
      <c r="U88">
        <v>0</v>
      </c>
      <c r="V88">
        <v>0</v>
      </c>
      <c r="W88">
        <v>0</v>
      </c>
      <c r="X88">
        <v>1</v>
      </c>
      <c r="Y88">
        <v>1</v>
      </c>
      <c r="Z88">
        <v>1</v>
      </c>
      <c r="AA88">
        <v>1</v>
      </c>
      <c r="AB88">
        <v>1</v>
      </c>
      <c r="AC88">
        <v>1</v>
      </c>
      <c r="AD88">
        <v>1</v>
      </c>
      <c r="AE88">
        <v>1</v>
      </c>
      <c r="AF88">
        <v>1</v>
      </c>
      <c r="AG88">
        <v>1</v>
      </c>
      <c r="AH88">
        <v>1</v>
      </c>
      <c r="AI88">
        <v>1</v>
      </c>
      <c r="AJ88">
        <v>1</v>
      </c>
      <c r="AK88">
        <v>1</v>
      </c>
      <c r="AL88">
        <v>1</v>
      </c>
      <c r="AM88">
        <v>1</v>
      </c>
      <c r="AN88">
        <v>1</v>
      </c>
      <c r="AO88">
        <v>1</v>
      </c>
      <c r="AP88">
        <v>1</v>
      </c>
      <c r="AQ88">
        <v>1</v>
      </c>
      <c r="AR88">
        <v>1</v>
      </c>
      <c r="AS88">
        <v>1</v>
      </c>
      <c r="AT88">
        <v>1</v>
      </c>
      <c r="AU88">
        <v>1</v>
      </c>
      <c r="AV88">
        <v>1</v>
      </c>
      <c r="AW88">
        <v>1</v>
      </c>
      <c r="AX88">
        <v>1</v>
      </c>
      <c r="AY88">
        <v>1</v>
      </c>
      <c r="AZ88">
        <v>1</v>
      </c>
      <c r="BA88">
        <v>1</v>
      </c>
      <c r="BB88">
        <v>1</v>
      </c>
      <c r="BC88">
        <v>1</v>
      </c>
      <c r="BD88">
        <v>1</v>
      </c>
      <c r="BE88">
        <v>1</v>
      </c>
      <c r="BF88">
        <v>1</v>
      </c>
      <c r="BG88">
        <v>1</v>
      </c>
      <c r="BH88">
        <v>1</v>
      </c>
      <c r="BI88">
        <v>1</v>
      </c>
      <c r="BJ88">
        <v>1</v>
      </c>
      <c r="BK88">
        <v>1</v>
      </c>
      <c r="BL88">
        <v>1</v>
      </c>
      <c r="BM88">
        <v>1</v>
      </c>
      <c r="BN88">
        <v>1</v>
      </c>
      <c r="BO88">
        <v>1</v>
      </c>
      <c r="BP88">
        <v>1</v>
      </c>
      <c r="BQ88">
        <v>1</v>
      </c>
      <c r="BR88">
        <v>1</v>
      </c>
      <c r="BS88">
        <v>1</v>
      </c>
      <c r="BT88">
        <v>1</v>
      </c>
      <c r="BU88">
        <v>1</v>
      </c>
      <c r="BV88">
        <v>1</v>
      </c>
      <c r="BW88">
        <v>1</v>
      </c>
      <c r="BX88">
        <v>1</v>
      </c>
      <c r="BY88">
        <v>1</v>
      </c>
      <c r="BZ88">
        <v>1</v>
      </c>
    </row>
    <row r="89" spans="1:78">
      <c r="A89" s="86" t="s">
        <v>487</v>
      </c>
      <c r="I89" t="s">
        <v>7477</v>
      </c>
      <c r="J89" t="s">
        <v>515</v>
      </c>
      <c r="K89" t="s">
        <v>502</v>
      </c>
      <c r="L89" t="s">
        <v>2</v>
      </c>
      <c r="M89" t="s">
        <v>38</v>
      </c>
      <c r="N89" t="s">
        <v>35</v>
      </c>
      <c r="O89" t="s">
        <v>2608</v>
      </c>
      <c r="P89">
        <v>0</v>
      </c>
      <c r="Q89">
        <v>0</v>
      </c>
      <c r="R89">
        <v>0</v>
      </c>
      <c r="S89">
        <v>0</v>
      </c>
      <c r="T89">
        <v>0</v>
      </c>
      <c r="U89">
        <v>0</v>
      </c>
      <c r="V89">
        <v>0</v>
      </c>
      <c r="W89">
        <v>0</v>
      </c>
      <c r="X89">
        <v>1</v>
      </c>
      <c r="Y89">
        <v>1</v>
      </c>
      <c r="Z89">
        <v>1</v>
      </c>
      <c r="AA89">
        <v>1</v>
      </c>
      <c r="AB89">
        <v>1</v>
      </c>
      <c r="AC89">
        <v>1</v>
      </c>
      <c r="AD89">
        <v>1</v>
      </c>
      <c r="AE89">
        <v>1</v>
      </c>
      <c r="AF89">
        <v>1</v>
      </c>
      <c r="AG89">
        <v>1</v>
      </c>
      <c r="AH89">
        <v>1</v>
      </c>
      <c r="AI89">
        <v>1</v>
      </c>
      <c r="AJ89">
        <v>1</v>
      </c>
      <c r="AK89">
        <v>1</v>
      </c>
      <c r="AL89">
        <v>1</v>
      </c>
      <c r="AM89">
        <v>1</v>
      </c>
      <c r="AN89">
        <v>1</v>
      </c>
      <c r="AO89">
        <v>1</v>
      </c>
      <c r="AP89">
        <v>1</v>
      </c>
      <c r="AQ89">
        <v>1</v>
      </c>
      <c r="AR89">
        <v>1</v>
      </c>
      <c r="AS89">
        <v>1</v>
      </c>
      <c r="AT89">
        <v>1</v>
      </c>
      <c r="AU89">
        <v>1</v>
      </c>
      <c r="AV89">
        <v>1</v>
      </c>
      <c r="AW89">
        <v>1</v>
      </c>
      <c r="AX89">
        <v>1</v>
      </c>
      <c r="AY89">
        <v>1</v>
      </c>
      <c r="AZ89">
        <v>1</v>
      </c>
      <c r="BA89">
        <v>1</v>
      </c>
      <c r="BB89">
        <v>1</v>
      </c>
      <c r="BC89">
        <v>1</v>
      </c>
      <c r="BD89">
        <v>1</v>
      </c>
      <c r="BE89">
        <v>1</v>
      </c>
      <c r="BF89">
        <v>1</v>
      </c>
      <c r="BG89">
        <v>1</v>
      </c>
      <c r="BH89">
        <v>1</v>
      </c>
      <c r="BI89">
        <v>1</v>
      </c>
      <c r="BJ89">
        <v>1</v>
      </c>
      <c r="BK89">
        <v>1</v>
      </c>
      <c r="BL89">
        <v>1</v>
      </c>
      <c r="BM89">
        <v>1</v>
      </c>
      <c r="BN89">
        <v>1</v>
      </c>
      <c r="BO89">
        <v>1</v>
      </c>
      <c r="BP89">
        <v>1</v>
      </c>
      <c r="BQ89">
        <v>1</v>
      </c>
      <c r="BR89">
        <v>1</v>
      </c>
      <c r="BS89">
        <v>1</v>
      </c>
      <c r="BT89">
        <v>1</v>
      </c>
      <c r="BU89">
        <v>1</v>
      </c>
      <c r="BV89">
        <v>1</v>
      </c>
      <c r="BW89">
        <v>1</v>
      </c>
      <c r="BX89">
        <v>1</v>
      </c>
      <c r="BY89">
        <v>1</v>
      </c>
      <c r="BZ89">
        <v>1</v>
      </c>
    </row>
    <row r="90" spans="1:78">
      <c r="A90" s="86" t="s">
        <v>487</v>
      </c>
      <c r="I90" t="s">
        <v>7477</v>
      </c>
      <c r="J90" t="s">
        <v>516</v>
      </c>
      <c r="K90" t="s">
        <v>503</v>
      </c>
      <c r="L90" t="s">
        <v>2</v>
      </c>
      <c r="M90" t="s">
        <v>38</v>
      </c>
      <c r="N90" t="s">
        <v>35</v>
      </c>
      <c r="O90" t="s">
        <v>2608</v>
      </c>
      <c r="P90">
        <v>0</v>
      </c>
      <c r="Q90">
        <v>0</v>
      </c>
      <c r="R90">
        <v>0</v>
      </c>
      <c r="S90">
        <v>0</v>
      </c>
      <c r="T90">
        <v>0</v>
      </c>
      <c r="U90">
        <v>0</v>
      </c>
      <c r="V90">
        <v>0</v>
      </c>
      <c r="W90">
        <v>0</v>
      </c>
      <c r="X90">
        <v>0</v>
      </c>
      <c r="Y90">
        <v>1</v>
      </c>
      <c r="Z90">
        <v>1</v>
      </c>
      <c r="AA90">
        <v>1</v>
      </c>
      <c r="AB90">
        <v>1</v>
      </c>
      <c r="AC90">
        <v>1</v>
      </c>
      <c r="AD90">
        <v>1</v>
      </c>
      <c r="AE90">
        <v>1</v>
      </c>
      <c r="AF90">
        <v>1</v>
      </c>
      <c r="AG90">
        <v>1</v>
      </c>
      <c r="AH90">
        <v>1</v>
      </c>
      <c r="AI90">
        <v>1</v>
      </c>
      <c r="AJ90">
        <v>1</v>
      </c>
      <c r="AK90">
        <v>1</v>
      </c>
      <c r="AL90">
        <v>1</v>
      </c>
      <c r="AM90">
        <v>1</v>
      </c>
      <c r="AN90">
        <v>1</v>
      </c>
      <c r="AO90">
        <v>1</v>
      </c>
      <c r="AP90">
        <v>1</v>
      </c>
      <c r="AQ90">
        <v>1</v>
      </c>
      <c r="AR90">
        <v>1</v>
      </c>
      <c r="AS90">
        <v>1</v>
      </c>
      <c r="AT90">
        <v>1</v>
      </c>
      <c r="AU90">
        <v>1</v>
      </c>
      <c r="AV90">
        <v>1</v>
      </c>
      <c r="AW90">
        <v>1</v>
      </c>
      <c r="AX90">
        <v>1</v>
      </c>
      <c r="AY90">
        <v>1</v>
      </c>
      <c r="AZ90">
        <v>1</v>
      </c>
      <c r="BA90">
        <v>1</v>
      </c>
      <c r="BB90">
        <v>1</v>
      </c>
      <c r="BC90">
        <v>1</v>
      </c>
      <c r="BD90">
        <v>1</v>
      </c>
      <c r="BE90">
        <v>1</v>
      </c>
      <c r="BF90">
        <v>1</v>
      </c>
      <c r="BG90">
        <v>1</v>
      </c>
      <c r="BH90">
        <v>1</v>
      </c>
      <c r="BI90">
        <v>1</v>
      </c>
      <c r="BJ90">
        <v>1</v>
      </c>
      <c r="BK90">
        <v>1</v>
      </c>
      <c r="BL90">
        <v>1</v>
      </c>
      <c r="BM90">
        <v>1</v>
      </c>
      <c r="BN90">
        <v>1</v>
      </c>
      <c r="BO90">
        <v>1</v>
      </c>
      <c r="BP90">
        <v>1</v>
      </c>
      <c r="BQ90">
        <v>1</v>
      </c>
      <c r="BR90">
        <v>1</v>
      </c>
      <c r="BS90">
        <v>1</v>
      </c>
      <c r="BT90">
        <v>1</v>
      </c>
      <c r="BU90">
        <v>1</v>
      </c>
      <c r="BV90">
        <v>1</v>
      </c>
      <c r="BW90">
        <v>1</v>
      </c>
      <c r="BX90">
        <v>1</v>
      </c>
      <c r="BY90">
        <v>1</v>
      </c>
      <c r="BZ90">
        <v>1</v>
      </c>
    </row>
    <row r="91" spans="1:78">
      <c r="A91" s="86" t="s">
        <v>487</v>
      </c>
      <c r="I91" t="s">
        <v>7477</v>
      </c>
      <c r="J91" t="s">
        <v>517</v>
      </c>
      <c r="K91" t="s">
        <v>504</v>
      </c>
      <c r="L91" t="s">
        <v>2</v>
      </c>
      <c r="M91" t="s">
        <v>38</v>
      </c>
      <c r="N91" t="s">
        <v>35</v>
      </c>
      <c r="O91" t="s">
        <v>2608</v>
      </c>
      <c r="P91">
        <v>0</v>
      </c>
      <c r="Q91">
        <v>0</v>
      </c>
      <c r="R91">
        <v>0</v>
      </c>
      <c r="S91">
        <v>0</v>
      </c>
      <c r="T91">
        <v>0</v>
      </c>
      <c r="U91">
        <v>0</v>
      </c>
      <c r="V91">
        <v>0</v>
      </c>
      <c r="W91">
        <v>0</v>
      </c>
      <c r="X91">
        <v>0</v>
      </c>
      <c r="Y91">
        <v>1</v>
      </c>
      <c r="Z91">
        <v>1</v>
      </c>
      <c r="AA91">
        <v>1</v>
      </c>
      <c r="AB91">
        <v>1</v>
      </c>
      <c r="AC91">
        <v>1</v>
      </c>
      <c r="AD91">
        <v>1</v>
      </c>
      <c r="AE91">
        <v>1</v>
      </c>
      <c r="AF91">
        <v>1</v>
      </c>
      <c r="AG91">
        <v>1</v>
      </c>
      <c r="AH91">
        <v>1</v>
      </c>
      <c r="AI91">
        <v>1</v>
      </c>
      <c r="AJ91">
        <v>1</v>
      </c>
      <c r="AK91">
        <v>1</v>
      </c>
      <c r="AL91">
        <v>1</v>
      </c>
      <c r="AM91">
        <v>1</v>
      </c>
      <c r="AN91">
        <v>1</v>
      </c>
      <c r="AO91">
        <v>1</v>
      </c>
      <c r="AP91">
        <v>1</v>
      </c>
      <c r="AQ91">
        <v>1</v>
      </c>
      <c r="AR91">
        <v>1</v>
      </c>
      <c r="AS91">
        <v>1</v>
      </c>
      <c r="AT91">
        <v>1</v>
      </c>
      <c r="AU91">
        <v>1</v>
      </c>
      <c r="AV91">
        <v>1</v>
      </c>
      <c r="AW91">
        <v>1</v>
      </c>
      <c r="AX91">
        <v>1</v>
      </c>
      <c r="AY91">
        <v>1</v>
      </c>
      <c r="AZ91">
        <v>1</v>
      </c>
      <c r="BA91">
        <v>1</v>
      </c>
      <c r="BB91">
        <v>1</v>
      </c>
      <c r="BC91">
        <v>1</v>
      </c>
      <c r="BD91">
        <v>1</v>
      </c>
      <c r="BE91">
        <v>1</v>
      </c>
      <c r="BF91">
        <v>1</v>
      </c>
      <c r="BG91">
        <v>1</v>
      </c>
      <c r="BH91">
        <v>1</v>
      </c>
      <c r="BI91">
        <v>1</v>
      </c>
      <c r="BJ91">
        <v>1</v>
      </c>
      <c r="BK91">
        <v>1</v>
      </c>
      <c r="BL91">
        <v>1</v>
      </c>
      <c r="BM91">
        <v>1</v>
      </c>
      <c r="BN91">
        <v>1</v>
      </c>
      <c r="BO91">
        <v>1</v>
      </c>
      <c r="BP91">
        <v>1</v>
      </c>
      <c r="BQ91">
        <v>1</v>
      </c>
      <c r="BR91">
        <v>1</v>
      </c>
      <c r="BS91">
        <v>1</v>
      </c>
      <c r="BT91">
        <v>1</v>
      </c>
      <c r="BU91">
        <v>1</v>
      </c>
      <c r="BV91">
        <v>1</v>
      </c>
      <c r="BW91">
        <v>1</v>
      </c>
      <c r="BX91">
        <v>1</v>
      </c>
      <c r="BY91">
        <v>1</v>
      </c>
      <c r="BZ91">
        <v>1</v>
      </c>
    </row>
    <row r="92" spans="1:78">
      <c r="A92" s="86" t="s">
        <v>487</v>
      </c>
      <c r="J92" t="s">
        <v>518</v>
      </c>
      <c r="K92" t="s">
        <v>505</v>
      </c>
      <c r="L92" t="s">
        <v>2</v>
      </c>
      <c r="M92" t="s">
        <v>38</v>
      </c>
      <c r="N92" t="s">
        <v>35</v>
      </c>
      <c r="O92" t="s">
        <v>2608</v>
      </c>
      <c r="P92">
        <v>0</v>
      </c>
      <c r="Q92">
        <v>0</v>
      </c>
      <c r="R92">
        <v>0</v>
      </c>
      <c r="S92">
        <v>0</v>
      </c>
      <c r="T92">
        <v>0</v>
      </c>
      <c r="U92">
        <v>0</v>
      </c>
      <c r="V92">
        <v>0</v>
      </c>
      <c r="W92">
        <v>0</v>
      </c>
      <c r="X92">
        <v>0</v>
      </c>
      <c r="Y92">
        <v>1</v>
      </c>
      <c r="Z92">
        <v>1</v>
      </c>
      <c r="AA92">
        <v>1</v>
      </c>
      <c r="AB92">
        <v>1</v>
      </c>
      <c r="AC92">
        <v>1</v>
      </c>
      <c r="AD92">
        <v>1</v>
      </c>
      <c r="AE92">
        <v>1</v>
      </c>
      <c r="AF92">
        <v>1</v>
      </c>
      <c r="AG92">
        <v>1</v>
      </c>
      <c r="AH92">
        <v>1</v>
      </c>
      <c r="AI92">
        <v>1</v>
      </c>
      <c r="AJ92">
        <v>1</v>
      </c>
      <c r="AK92">
        <v>1</v>
      </c>
      <c r="AL92">
        <v>1</v>
      </c>
      <c r="AM92">
        <v>1</v>
      </c>
      <c r="AN92">
        <v>1</v>
      </c>
      <c r="AO92">
        <v>1</v>
      </c>
      <c r="AP92">
        <v>1</v>
      </c>
      <c r="AQ92">
        <v>1</v>
      </c>
      <c r="AR92">
        <v>1</v>
      </c>
      <c r="AS92">
        <v>1</v>
      </c>
      <c r="AT92">
        <v>1</v>
      </c>
      <c r="AU92">
        <v>1</v>
      </c>
      <c r="AV92">
        <v>1</v>
      </c>
      <c r="AW92">
        <v>1</v>
      </c>
      <c r="AX92">
        <v>1</v>
      </c>
      <c r="AY92">
        <v>1</v>
      </c>
      <c r="AZ92">
        <v>1</v>
      </c>
      <c r="BA92">
        <v>1</v>
      </c>
      <c r="BB92">
        <v>1</v>
      </c>
      <c r="BC92">
        <v>1</v>
      </c>
      <c r="BD92">
        <v>1</v>
      </c>
      <c r="BE92">
        <v>1</v>
      </c>
      <c r="BF92">
        <v>1</v>
      </c>
      <c r="BG92">
        <v>1</v>
      </c>
      <c r="BH92">
        <v>1</v>
      </c>
      <c r="BI92">
        <v>1</v>
      </c>
      <c r="BJ92">
        <v>1</v>
      </c>
      <c r="BK92">
        <v>1</v>
      </c>
      <c r="BL92">
        <v>1</v>
      </c>
      <c r="BM92">
        <v>1</v>
      </c>
      <c r="BN92">
        <v>1</v>
      </c>
      <c r="BO92">
        <v>1</v>
      </c>
      <c r="BP92">
        <v>1</v>
      </c>
      <c r="BQ92">
        <v>1</v>
      </c>
      <c r="BR92">
        <v>1</v>
      </c>
      <c r="BS92">
        <v>1</v>
      </c>
      <c r="BT92">
        <v>1</v>
      </c>
      <c r="BU92">
        <v>1</v>
      </c>
      <c r="BV92">
        <v>1</v>
      </c>
      <c r="BW92">
        <v>1</v>
      </c>
      <c r="BX92">
        <v>1</v>
      </c>
      <c r="BY92">
        <v>1</v>
      </c>
      <c r="BZ92">
        <v>1</v>
      </c>
    </row>
    <row r="93" spans="1:78">
      <c r="A93" s="86" t="s">
        <v>487</v>
      </c>
      <c r="J93" t="s">
        <v>519</v>
      </c>
      <c r="K93" t="s">
        <v>506</v>
      </c>
      <c r="L93" t="s">
        <v>2</v>
      </c>
      <c r="M93" t="s">
        <v>38</v>
      </c>
      <c r="N93" t="s">
        <v>35</v>
      </c>
      <c r="O93" t="s">
        <v>2608</v>
      </c>
      <c r="P93">
        <v>0</v>
      </c>
      <c r="Q93">
        <v>0</v>
      </c>
      <c r="R93">
        <v>0</v>
      </c>
      <c r="S93">
        <v>0</v>
      </c>
      <c r="T93">
        <v>0</v>
      </c>
      <c r="U93">
        <v>0</v>
      </c>
      <c r="V93">
        <v>0</v>
      </c>
      <c r="W93">
        <v>0</v>
      </c>
      <c r="X93">
        <v>0</v>
      </c>
      <c r="Y93">
        <v>1</v>
      </c>
      <c r="Z93">
        <v>1</v>
      </c>
      <c r="AA93">
        <v>1</v>
      </c>
      <c r="AB93">
        <v>1</v>
      </c>
      <c r="AC93">
        <v>1</v>
      </c>
      <c r="AD93">
        <v>1</v>
      </c>
      <c r="AE93">
        <v>1</v>
      </c>
      <c r="AF93">
        <v>1</v>
      </c>
      <c r="AG93">
        <v>1</v>
      </c>
      <c r="AH93">
        <v>1</v>
      </c>
      <c r="AI93">
        <v>1</v>
      </c>
      <c r="AJ93">
        <v>1</v>
      </c>
      <c r="AK93">
        <v>1</v>
      </c>
      <c r="AL93">
        <v>1</v>
      </c>
      <c r="AM93">
        <v>1</v>
      </c>
      <c r="AN93">
        <v>1</v>
      </c>
      <c r="AO93">
        <v>1</v>
      </c>
      <c r="AP93">
        <v>1</v>
      </c>
      <c r="AQ93">
        <v>1</v>
      </c>
      <c r="AR93">
        <v>1</v>
      </c>
      <c r="AS93">
        <v>1</v>
      </c>
      <c r="AT93">
        <v>1</v>
      </c>
      <c r="AU93">
        <v>1</v>
      </c>
      <c r="AV93">
        <v>1</v>
      </c>
      <c r="AW93">
        <v>1</v>
      </c>
      <c r="AX93">
        <v>1</v>
      </c>
      <c r="AY93">
        <v>1</v>
      </c>
      <c r="AZ93">
        <v>1</v>
      </c>
      <c r="BA93">
        <v>1</v>
      </c>
      <c r="BB93">
        <v>1</v>
      </c>
      <c r="BC93">
        <v>1</v>
      </c>
      <c r="BD93">
        <v>1</v>
      </c>
      <c r="BE93">
        <v>1</v>
      </c>
      <c r="BF93">
        <v>1</v>
      </c>
      <c r="BG93">
        <v>1</v>
      </c>
      <c r="BH93">
        <v>1</v>
      </c>
      <c r="BI93">
        <v>1</v>
      </c>
      <c r="BJ93">
        <v>1</v>
      </c>
      <c r="BK93">
        <v>1</v>
      </c>
      <c r="BL93">
        <v>1</v>
      </c>
      <c r="BM93">
        <v>1</v>
      </c>
      <c r="BN93">
        <v>1</v>
      </c>
      <c r="BO93">
        <v>1</v>
      </c>
      <c r="BP93">
        <v>1</v>
      </c>
      <c r="BQ93">
        <v>1</v>
      </c>
      <c r="BR93">
        <v>1</v>
      </c>
      <c r="BS93">
        <v>1</v>
      </c>
      <c r="BT93">
        <v>1</v>
      </c>
      <c r="BU93">
        <v>1</v>
      </c>
      <c r="BV93">
        <v>1</v>
      </c>
      <c r="BW93">
        <v>1</v>
      </c>
      <c r="BX93">
        <v>1</v>
      </c>
      <c r="BY93">
        <v>1</v>
      </c>
      <c r="BZ93">
        <v>1</v>
      </c>
    </row>
    <row r="94" spans="1:78">
      <c r="A94" s="86" t="s">
        <v>487</v>
      </c>
      <c r="J94" t="s">
        <v>520</v>
      </c>
      <c r="K94" t="s">
        <v>507</v>
      </c>
      <c r="L94" t="s">
        <v>2</v>
      </c>
      <c r="M94" t="s">
        <v>38</v>
      </c>
      <c r="N94" t="s">
        <v>35</v>
      </c>
      <c r="O94" t="s">
        <v>2608</v>
      </c>
      <c r="P94">
        <v>0</v>
      </c>
      <c r="Q94">
        <v>0</v>
      </c>
      <c r="R94">
        <v>0</v>
      </c>
      <c r="S94">
        <v>0</v>
      </c>
      <c r="T94">
        <v>0</v>
      </c>
      <c r="U94">
        <v>0</v>
      </c>
      <c r="V94">
        <v>0</v>
      </c>
      <c r="W94">
        <v>0</v>
      </c>
      <c r="X94">
        <v>0</v>
      </c>
      <c r="Y94">
        <v>0</v>
      </c>
      <c r="Z94">
        <v>1</v>
      </c>
      <c r="AA94">
        <v>1</v>
      </c>
      <c r="AB94">
        <v>1</v>
      </c>
      <c r="AC94">
        <v>1</v>
      </c>
      <c r="AD94">
        <v>1</v>
      </c>
      <c r="AE94">
        <v>1</v>
      </c>
      <c r="AF94">
        <v>1</v>
      </c>
      <c r="AG94">
        <v>1</v>
      </c>
      <c r="AH94">
        <v>1</v>
      </c>
      <c r="AI94">
        <v>1</v>
      </c>
      <c r="AJ94">
        <v>1</v>
      </c>
      <c r="AK94">
        <v>1</v>
      </c>
      <c r="AL94">
        <v>1</v>
      </c>
      <c r="AM94">
        <v>1</v>
      </c>
      <c r="AN94">
        <v>1</v>
      </c>
      <c r="AO94">
        <v>1</v>
      </c>
      <c r="AP94">
        <v>1</v>
      </c>
      <c r="AQ94">
        <v>1</v>
      </c>
      <c r="AR94">
        <v>1</v>
      </c>
      <c r="AS94">
        <v>1</v>
      </c>
      <c r="AT94">
        <v>1</v>
      </c>
      <c r="AU94">
        <v>1</v>
      </c>
      <c r="AV94">
        <v>1</v>
      </c>
      <c r="AW94">
        <v>1</v>
      </c>
      <c r="AX94">
        <v>1</v>
      </c>
      <c r="AY94">
        <v>1</v>
      </c>
      <c r="AZ94">
        <v>1</v>
      </c>
      <c r="BA94">
        <v>1</v>
      </c>
      <c r="BB94">
        <v>1</v>
      </c>
      <c r="BC94">
        <v>1</v>
      </c>
      <c r="BD94">
        <v>1</v>
      </c>
      <c r="BE94">
        <v>1</v>
      </c>
      <c r="BF94">
        <v>1</v>
      </c>
      <c r="BG94">
        <v>1</v>
      </c>
      <c r="BH94">
        <v>1</v>
      </c>
      <c r="BI94">
        <v>1</v>
      </c>
      <c r="BJ94">
        <v>1</v>
      </c>
      <c r="BK94">
        <v>1</v>
      </c>
      <c r="BL94">
        <v>1</v>
      </c>
      <c r="BM94">
        <v>1</v>
      </c>
      <c r="BN94">
        <v>1</v>
      </c>
      <c r="BO94">
        <v>1</v>
      </c>
      <c r="BP94">
        <v>1</v>
      </c>
      <c r="BQ94">
        <v>1</v>
      </c>
      <c r="BR94">
        <v>1</v>
      </c>
      <c r="BS94">
        <v>1</v>
      </c>
      <c r="BT94">
        <v>1</v>
      </c>
      <c r="BU94">
        <v>1</v>
      </c>
      <c r="BV94">
        <v>1</v>
      </c>
      <c r="BW94">
        <v>1</v>
      </c>
      <c r="BX94">
        <v>1</v>
      </c>
      <c r="BY94">
        <v>1</v>
      </c>
      <c r="BZ94">
        <v>1</v>
      </c>
    </row>
    <row r="95" spans="1:78">
      <c r="A95" s="86" t="s">
        <v>487</v>
      </c>
      <c r="J95" t="s">
        <v>521</v>
      </c>
      <c r="K95" t="s">
        <v>508</v>
      </c>
      <c r="L95" t="s">
        <v>2</v>
      </c>
      <c r="M95" t="s">
        <v>38</v>
      </c>
      <c r="N95" t="s">
        <v>35</v>
      </c>
      <c r="O95" t="s">
        <v>2608</v>
      </c>
      <c r="P95">
        <v>0</v>
      </c>
      <c r="Q95">
        <v>0</v>
      </c>
      <c r="R95">
        <v>0</v>
      </c>
      <c r="S95">
        <v>0</v>
      </c>
      <c r="T95">
        <v>0</v>
      </c>
      <c r="U95">
        <v>0</v>
      </c>
      <c r="V95">
        <v>0</v>
      </c>
      <c r="W95">
        <v>0</v>
      </c>
      <c r="X95">
        <v>0</v>
      </c>
      <c r="Y95">
        <v>0</v>
      </c>
      <c r="Z95">
        <v>1</v>
      </c>
      <c r="AA95">
        <v>1</v>
      </c>
      <c r="AB95">
        <v>1</v>
      </c>
      <c r="AC95">
        <v>1</v>
      </c>
      <c r="AD95">
        <v>1</v>
      </c>
      <c r="AE95">
        <v>1</v>
      </c>
      <c r="AF95">
        <v>1</v>
      </c>
      <c r="AG95">
        <v>1</v>
      </c>
      <c r="AH95">
        <v>1</v>
      </c>
      <c r="AI95">
        <v>1</v>
      </c>
      <c r="AJ95">
        <v>1</v>
      </c>
      <c r="AK95">
        <v>1</v>
      </c>
      <c r="AL95">
        <v>1</v>
      </c>
      <c r="AM95">
        <v>1</v>
      </c>
      <c r="AN95">
        <v>1</v>
      </c>
      <c r="AO95">
        <v>1</v>
      </c>
      <c r="AP95">
        <v>1</v>
      </c>
      <c r="AQ95">
        <v>1</v>
      </c>
      <c r="AR95">
        <v>1</v>
      </c>
      <c r="AS95">
        <v>1</v>
      </c>
      <c r="AT95">
        <v>1</v>
      </c>
      <c r="AU95">
        <v>1</v>
      </c>
      <c r="AV95">
        <v>1</v>
      </c>
      <c r="AW95">
        <v>1</v>
      </c>
      <c r="AX95">
        <v>1</v>
      </c>
      <c r="AY95">
        <v>1</v>
      </c>
      <c r="AZ95">
        <v>1</v>
      </c>
      <c r="BA95">
        <v>1</v>
      </c>
      <c r="BB95">
        <v>1</v>
      </c>
      <c r="BC95">
        <v>1</v>
      </c>
      <c r="BD95">
        <v>1</v>
      </c>
      <c r="BE95">
        <v>1</v>
      </c>
      <c r="BF95">
        <v>1</v>
      </c>
      <c r="BG95">
        <v>1</v>
      </c>
      <c r="BH95">
        <v>1</v>
      </c>
      <c r="BI95">
        <v>1</v>
      </c>
      <c r="BJ95">
        <v>1</v>
      </c>
      <c r="BK95">
        <v>1</v>
      </c>
      <c r="BL95">
        <v>1</v>
      </c>
      <c r="BM95">
        <v>1</v>
      </c>
      <c r="BN95">
        <v>1</v>
      </c>
      <c r="BO95">
        <v>1</v>
      </c>
      <c r="BP95">
        <v>1</v>
      </c>
      <c r="BQ95">
        <v>1</v>
      </c>
      <c r="BR95">
        <v>1</v>
      </c>
      <c r="BS95">
        <v>1</v>
      </c>
      <c r="BT95">
        <v>1</v>
      </c>
      <c r="BU95">
        <v>1</v>
      </c>
      <c r="BV95">
        <v>1</v>
      </c>
      <c r="BW95">
        <v>1</v>
      </c>
      <c r="BX95">
        <v>1</v>
      </c>
      <c r="BY95">
        <v>1</v>
      </c>
      <c r="BZ95">
        <v>1</v>
      </c>
    </row>
    <row r="96" spans="1:78">
      <c r="A96" s="86" t="s">
        <v>487</v>
      </c>
      <c r="J96" t="s">
        <v>522</v>
      </c>
      <c r="K96" t="s">
        <v>509</v>
      </c>
      <c r="L96" t="s">
        <v>2</v>
      </c>
      <c r="M96" t="s">
        <v>38</v>
      </c>
      <c r="N96" t="s">
        <v>35</v>
      </c>
      <c r="O96" t="s">
        <v>2608</v>
      </c>
      <c r="P96">
        <v>0</v>
      </c>
      <c r="Q96">
        <v>0</v>
      </c>
      <c r="R96">
        <v>0</v>
      </c>
      <c r="S96">
        <v>0</v>
      </c>
      <c r="T96">
        <v>0</v>
      </c>
      <c r="U96">
        <v>0</v>
      </c>
      <c r="V96">
        <v>0</v>
      </c>
      <c r="W96">
        <v>0</v>
      </c>
      <c r="X96">
        <v>0</v>
      </c>
      <c r="Y96">
        <v>0</v>
      </c>
      <c r="Z96">
        <v>1</v>
      </c>
      <c r="AA96">
        <v>1</v>
      </c>
      <c r="AB96">
        <v>1</v>
      </c>
      <c r="AC96">
        <v>1</v>
      </c>
      <c r="AD96">
        <v>1</v>
      </c>
      <c r="AE96">
        <v>1</v>
      </c>
      <c r="AF96">
        <v>1</v>
      </c>
      <c r="AG96">
        <v>1</v>
      </c>
      <c r="AH96">
        <v>1</v>
      </c>
      <c r="AI96">
        <v>1</v>
      </c>
      <c r="AJ96">
        <v>1</v>
      </c>
      <c r="AK96">
        <v>1</v>
      </c>
      <c r="AL96">
        <v>1</v>
      </c>
      <c r="AM96">
        <v>1</v>
      </c>
      <c r="AN96">
        <v>1</v>
      </c>
      <c r="AO96">
        <v>1</v>
      </c>
      <c r="AP96">
        <v>1</v>
      </c>
      <c r="AQ96">
        <v>1</v>
      </c>
      <c r="AR96">
        <v>1</v>
      </c>
      <c r="AS96">
        <v>1</v>
      </c>
      <c r="AT96">
        <v>1</v>
      </c>
      <c r="AU96">
        <v>1</v>
      </c>
      <c r="AV96">
        <v>1</v>
      </c>
      <c r="AW96">
        <v>1</v>
      </c>
      <c r="AX96">
        <v>1</v>
      </c>
      <c r="AY96">
        <v>1</v>
      </c>
      <c r="AZ96">
        <v>1</v>
      </c>
      <c r="BA96">
        <v>1</v>
      </c>
      <c r="BB96">
        <v>1</v>
      </c>
      <c r="BC96">
        <v>1</v>
      </c>
      <c r="BD96">
        <v>1</v>
      </c>
      <c r="BE96">
        <v>1</v>
      </c>
      <c r="BF96">
        <v>1</v>
      </c>
      <c r="BG96">
        <v>1</v>
      </c>
      <c r="BH96">
        <v>1</v>
      </c>
      <c r="BI96">
        <v>1</v>
      </c>
      <c r="BJ96">
        <v>1</v>
      </c>
      <c r="BK96">
        <v>1</v>
      </c>
      <c r="BL96">
        <v>1</v>
      </c>
      <c r="BM96">
        <v>1</v>
      </c>
      <c r="BN96">
        <v>1</v>
      </c>
      <c r="BO96">
        <v>1</v>
      </c>
      <c r="BP96">
        <v>1</v>
      </c>
      <c r="BQ96">
        <v>1</v>
      </c>
      <c r="BR96">
        <v>1</v>
      </c>
      <c r="BS96">
        <v>1</v>
      </c>
      <c r="BT96">
        <v>1</v>
      </c>
      <c r="BU96">
        <v>1</v>
      </c>
      <c r="BV96">
        <v>1</v>
      </c>
      <c r="BW96">
        <v>1</v>
      </c>
      <c r="BX96">
        <v>1</v>
      </c>
      <c r="BY96">
        <v>1</v>
      </c>
      <c r="BZ96">
        <v>1</v>
      </c>
    </row>
    <row r="97" spans="1:78">
      <c r="A97" s="86" t="s">
        <v>487</v>
      </c>
      <c r="J97" t="s">
        <v>523</v>
      </c>
      <c r="K97" t="s">
        <v>510</v>
      </c>
      <c r="L97" t="s">
        <v>2</v>
      </c>
      <c r="M97" t="s">
        <v>38</v>
      </c>
      <c r="N97" t="s">
        <v>35</v>
      </c>
      <c r="O97" t="s">
        <v>2608</v>
      </c>
      <c r="P97">
        <v>0</v>
      </c>
      <c r="Q97">
        <v>0</v>
      </c>
      <c r="R97">
        <v>0</v>
      </c>
      <c r="S97">
        <v>0</v>
      </c>
      <c r="T97">
        <v>0</v>
      </c>
      <c r="U97">
        <v>0</v>
      </c>
      <c r="V97">
        <v>0</v>
      </c>
      <c r="W97">
        <v>0</v>
      </c>
      <c r="X97">
        <v>0</v>
      </c>
      <c r="Y97">
        <v>0</v>
      </c>
      <c r="Z97">
        <v>0</v>
      </c>
      <c r="AA97">
        <v>0</v>
      </c>
      <c r="AB97">
        <v>0</v>
      </c>
      <c r="AC97">
        <v>0</v>
      </c>
      <c r="AD97">
        <v>1</v>
      </c>
      <c r="AE97">
        <v>1</v>
      </c>
      <c r="AF97">
        <v>1</v>
      </c>
      <c r="AG97">
        <v>1</v>
      </c>
      <c r="AH97">
        <v>1</v>
      </c>
      <c r="AI97">
        <v>1</v>
      </c>
      <c r="AJ97">
        <v>1</v>
      </c>
      <c r="AK97">
        <v>1</v>
      </c>
      <c r="AL97">
        <v>1</v>
      </c>
      <c r="AM97">
        <v>1</v>
      </c>
      <c r="AN97">
        <v>1</v>
      </c>
      <c r="AO97">
        <v>1</v>
      </c>
      <c r="AP97">
        <v>1</v>
      </c>
      <c r="AQ97">
        <v>1</v>
      </c>
      <c r="AR97">
        <v>1</v>
      </c>
      <c r="AS97">
        <v>1</v>
      </c>
      <c r="AT97">
        <v>1</v>
      </c>
      <c r="AU97">
        <v>1</v>
      </c>
      <c r="AV97">
        <v>1</v>
      </c>
      <c r="AW97">
        <v>1</v>
      </c>
      <c r="AX97">
        <v>1</v>
      </c>
      <c r="AY97">
        <v>1</v>
      </c>
      <c r="AZ97">
        <v>1</v>
      </c>
      <c r="BA97">
        <v>1</v>
      </c>
      <c r="BB97">
        <v>1</v>
      </c>
      <c r="BC97">
        <v>1</v>
      </c>
      <c r="BD97">
        <v>1</v>
      </c>
      <c r="BE97">
        <v>1</v>
      </c>
      <c r="BF97">
        <v>1</v>
      </c>
      <c r="BG97">
        <v>1</v>
      </c>
      <c r="BH97">
        <v>1</v>
      </c>
      <c r="BI97">
        <v>1</v>
      </c>
      <c r="BJ97">
        <v>1</v>
      </c>
      <c r="BK97">
        <v>1</v>
      </c>
      <c r="BL97">
        <v>1</v>
      </c>
      <c r="BM97">
        <v>1</v>
      </c>
      <c r="BN97">
        <v>1</v>
      </c>
      <c r="BO97">
        <v>1</v>
      </c>
      <c r="BP97">
        <v>1</v>
      </c>
      <c r="BQ97">
        <v>1</v>
      </c>
      <c r="BR97">
        <v>1</v>
      </c>
      <c r="BS97">
        <v>1</v>
      </c>
      <c r="BT97">
        <v>1</v>
      </c>
      <c r="BU97">
        <v>1</v>
      </c>
      <c r="BV97">
        <v>1</v>
      </c>
      <c r="BW97">
        <v>1</v>
      </c>
      <c r="BX97">
        <v>1</v>
      </c>
      <c r="BY97">
        <v>1</v>
      </c>
      <c r="BZ97">
        <v>1</v>
      </c>
    </row>
    <row r="98" spans="1:78">
      <c r="A98" s="86" t="s">
        <v>487</v>
      </c>
      <c r="J98" t="s">
        <v>524</v>
      </c>
      <c r="K98" t="s">
        <v>511</v>
      </c>
      <c r="L98" t="s">
        <v>2</v>
      </c>
      <c r="M98" t="s">
        <v>38</v>
      </c>
      <c r="N98" t="s">
        <v>35</v>
      </c>
      <c r="O98" t="s">
        <v>2608</v>
      </c>
      <c r="P98">
        <v>0</v>
      </c>
      <c r="Q98">
        <v>0</v>
      </c>
      <c r="R98">
        <v>0</v>
      </c>
      <c r="S98">
        <v>0</v>
      </c>
      <c r="T98">
        <v>0</v>
      </c>
      <c r="U98">
        <v>0</v>
      </c>
      <c r="V98">
        <v>0</v>
      </c>
      <c r="W98">
        <v>0</v>
      </c>
      <c r="X98">
        <v>0</v>
      </c>
      <c r="Y98">
        <v>0</v>
      </c>
      <c r="Z98">
        <v>0</v>
      </c>
      <c r="AA98">
        <v>0</v>
      </c>
      <c r="AB98">
        <v>0</v>
      </c>
      <c r="AC98">
        <v>0</v>
      </c>
      <c r="AD98">
        <v>1</v>
      </c>
      <c r="AE98">
        <v>1</v>
      </c>
      <c r="AF98">
        <v>1</v>
      </c>
      <c r="AG98">
        <v>1</v>
      </c>
      <c r="AH98">
        <v>1</v>
      </c>
      <c r="AI98">
        <v>1</v>
      </c>
      <c r="AJ98">
        <v>1</v>
      </c>
      <c r="AK98">
        <v>1</v>
      </c>
      <c r="AL98">
        <v>1</v>
      </c>
      <c r="AM98">
        <v>1</v>
      </c>
      <c r="AN98">
        <v>1</v>
      </c>
      <c r="AO98">
        <v>1</v>
      </c>
      <c r="AP98">
        <v>1</v>
      </c>
      <c r="AQ98">
        <v>1</v>
      </c>
      <c r="AR98">
        <v>1</v>
      </c>
      <c r="AS98">
        <v>1</v>
      </c>
      <c r="AT98">
        <v>1</v>
      </c>
      <c r="AU98">
        <v>1</v>
      </c>
      <c r="AV98">
        <v>1</v>
      </c>
      <c r="AW98">
        <v>1</v>
      </c>
      <c r="AX98">
        <v>1</v>
      </c>
      <c r="AY98">
        <v>1</v>
      </c>
      <c r="AZ98">
        <v>1</v>
      </c>
      <c r="BA98">
        <v>1</v>
      </c>
      <c r="BB98">
        <v>1</v>
      </c>
      <c r="BC98">
        <v>1</v>
      </c>
      <c r="BD98">
        <v>1</v>
      </c>
      <c r="BE98">
        <v>1</v>
      </c>
      <c r="BF98">
        <v>1</v>
      </c>
      <c r="BG98">
        <v>1</v>
      </c>
      <c r="BH98">
        <v>1</v>
      </c>
      <c r="BI98">
        <v>1</v>
      </c>
      <c r="BJ98">
        <v>1</v>
      </c>
      <c r="BK98">
        <v>1</v>
      </c>
      <c r="BL98">
        <v>1</v>
      </c>
      <c r="BM98">
        <v>1</v>
      </c>
      <c r="BN98">
        <v>1</v>
      </c>
      <c r="BO98">
        <v>1</v>
      </c>
      <c r="BP98">
        <v>1</v>
      </c>
      <c r="BQ98">
        <v>1</v>
      </c>
      <c r="BR98">
        <v>1</v>
      </c>
      <c r="BS98">
        <v>1</v>
      </c>
      <c r="BT98">
        <v>1</v>
      </c>
      <c r="BU98">
        <v>1</v>
      </c>
      <c r="BV98">
        <v>1</v>
      </c>
      <c r="BW98">
        <v>1</v>
      </c>
      <c r="BX98">
        <v>1</v>
      </c>
      <c r="BY98">
        <v>1</v>
      </c>
      <c r="BZ98">
        <v>1</v>
      </c>
    </row>
    <row r="99" spans="1:78">
      <c r="B99" s="78"/>
      <c r="I99" t="s">
        <v>7478</v>
      </c>
      <c r="J99" t="s">
        <v>525</v>
      </c>
      <c r="K99" t="s">
        <v>512</v>
      </c>
      <c r="L99" t="s">
        <v>5135</v>
      </c>
      <c r="M99" t="s">
        <v>38</v>
      </c>
      <c r="N99" t="s">
        <v>35</v>
      </c>
      <c r="O99" t="s">
        <v>2608</v>
      </c>
      <c r="P99">
        <v>0</v>
      </c>
      <c r="Q99">
        <v>0</v>
      </c>
      <c r="R99">
        <v>0</v>
      </c>
      <c r="S99">
        <v>0</v>
      </c>
      <c r="T99">
        <v>0</v>
      </c>
      <c r="U99">
        <v>0</v>
      </c>
      <c r="V99">
        <v>0</v>
      </c>
      <c r="W99">
        <v>0</v>
      </c>
      <c r="X99">
        <v>0</v>
      </c>
      <c r="Y99">
        <v>0</v>
      </c>
      <c r="Z99">
        <v>0</v>
      </c>
      <c r="AA99">
        <v>0</v>
      </c>
      <c r="AB99">
        <v>0</v>
      </c>
      <c r="AC99">
        <v>0</v>
      </c>
      <c r="AD99">
        <v>1</v>
      </c>
      <c r="AE99">
        <v>1</v>
      </c>
      <c r="AF99">
        <v>1</v>
      </c>
      <c r="AG99">
        <v>1</v>
      </c>
      <c r="AH99">
        <v>1</v>
      </c>
      <c r="AI99">
        <v>1</v>
      </c>
      <c r="AJ99">
        <v>1</v>
      </c>
      <c r="AK99">
        <v>1</v>
      </c>
      <c r="AL99">
        <v>1</v>
      </c>
      <c r="AM99">
        <v>1</v>
      </c>
      <c r="AN99">
        <v>1</v>
      </c>
      <c r="AO99">
        <v>1</v>
      </c>
      <c r="AP99">
        <v>1</v>
      </c>
      <c r="AQ99">
        <v>1</v>
      </c>
      <c r="AR99">
        <v>1</v>
      </c>
      <c r="AS99">
        <v>1</v>
      </c>
      <c r="AT99">
        <v>1</v>
      </c>
      <c r="AU99">
        <v>1</v>
      </c>
      <c r="AV99">
        <v>1</v>
      </c>
      <c r="AW99">
        <v>1</v>
      </c>
      <c r="AX99">
        <v>1</v>
      </c>
      <c r="AY99">
        <v>1</v>
      </c>
      <c r="AZ99">
        <v>1</v>
      </c>
      <c r="BA99">
        <v>1</v>
      </c>
      <c r="BB99">
        <v>1</v>
      </c>
      <c r="BC99">
        <v>1</v>
      </c>
      <c r="BD99">
        <v>1</v>
      </c>
      <c r="BE99">
        <v>1</v>
      </c>
      <c r="BF99">
        <v>1</v>
      </c>
      <c r="BG99">
        <v>1</v>
      </c>
      <c r="BH99">
        <v>1</v>
      </c>
      <c r="BI99">
        <v>1</v>
      </c>
      <c r="BJ99">
        <v>1</v>
      </c>
      <c r="BK99">
        <v>1</v>
      </c>
      <c r="BL99">
        <v>1</v>
      </c>
      <c r="BM99">
        <v>1</v>
      </c>
      <c r="BN99">
        <v>1</v>
      </c>
      <c r="BO99">
        <v>1</v>
      </c>
      <c r="BP99">
        <v>1</v>
      </c>
      <c r="BQ99">
        <v>1</v>
      </c>
      <c r="BR99">
        <v>1</v>
      </c>
      <c r="BS99">
        <v>1</v>
      </c>
      <c r="BT99">
        <v>1</v>
      </c>
      <c r="BU99">
        <v>1</v>
      </c>
      <c r="BV99">
        <v>1</v>
      </c>
      <c r="BW99">
        <v>1</v>
      </c>
      <c r="BX99">
        <v>1</v>
      </c>
      <c r="BY99">
        <v>1</v>
      </c>
      <c r="BZ99">
        <v>1</v>
      </c>
    </row>
    <row r="100" spans="1:78">
      <c r="I100" t="s">
        <v>7478</v>
      </c>
      <c r="J100" t="s">
        <v>526</v>
      </c>
      <c r="K100" t="s">
        <v>513</v>
      </c>
      <c r="L100" t="s">
        <v>5135</v>
      </c>
      <c r="M100" t="s">
        <v>38</v>
      </c>
      <c r="N100" t="s">
        <v>35</v>
      </c>
      <c r="O100" t="s">
        <v>2608</v>
      </c>
      <c r="P100">
        <v>0</v>
      </c>
      <c r="Q100">
        <v>0</v>
      </c>
      <c r="R100">
        <v>0</v>
      </c>
      <c r="S100">
        <v>0</v>
      </c>
      <c r="T100">
        <v>0</v>
      </c>
      <c r="U100">
        <v>0</v>
      </c>
      <c r="V100">
        <v>0</v>
      </c>
      <c r="W100">
        <v>0</v>
      </c>
      <c r="X100">
        <v>0</v>
      </c>
      <c r="Y100">
        <v>1</v>
      </c>
      <c r="Z100">
        <v>1</v>
      </c>
      <c r="AA100">
        <v>1</v>
      </c>
      <c r="AB100">
        <v>1</v>
      </c>
      <c r="AC100">
        <v>1</v>
      </c>
      <c r="AD100">
        <v>1</v>
      </c>
      <c r="AE100">
        <v>1</v>
      </c>
      <c r="AF100">
        <v>1</v>
      </c>
      <c r="AG100">
        <v>1</v>
      </c>
      <c r="AH100">
        <v>1</v>
      </c>
      <c r="AI100">
        <v>1</v>
      </c>
      <c r="AJ100">
        <v>1</v>
      </c>
      <c r="AK100">
        <v>1</v>
      </c>
      <c r="AL100">
        <v>1</v>
      </c>
      <c r="AM100">
        <v>1</v>
      </c>
      <c r="AN100">
        <v>1</v>
      </c>
      <c r="AO100">
        <v>1</v>
      </c>
      <c r="AP100">
        <v>1</v>
      </c>
      <c r="AQ100">
        <v>1</v>
      </c>
      <c r="AR100">
        <v>1</v>
      </c>
      <c r="AS100">
        <v>1</v>
      </c>
      <c r="AT100">
        <v>1</v>
      </c>
      <c r="AU100">
        <v>1</v>
      </c>
      <c r="AV100">
        <v>1</v>
      </c>
      <c r="AW100">
        <v>1</v>
      </c>
      <c r="AX100">
        <v>1</v>
      </c>
      <c r="AY100">
        <v>1</v>
      </c>
      <c r="AZ100">
        <v>1</v>
      </c>
      <c r="BA100">
        <v>1</v>
      </c>
      <c r="BB100">
        <v>1</v>
      </c>
      <c r="BC100">
        <v>1</v>
      </c>
      <c r="BD100">
        <v>1</v>
      </c>
      <c r="BE100">
        <v>1</v>
      </c>
      <c r="BF100">
        <v>1</v>
      </c>
      <c r="BG100">
        <v>1</v>
      </c>
      <c r="BH100">
        <v>1</v>
      </c>
      <c r="BI100">
        <v>1</v>
      </c>
      <c r="BJ100">
        <v>1</v>
      </c>
      <c r="BK100">
        <v>1</v>
      </c>
      <c r="BL100">
        <v>1</v>
      </c>
      <c r="BM100">
        <v>1</v>
      </c>
      <c r="BN100">
        <v>1</v>
      </c>
      <c r="BO100">
        <v>1</v>
      </c>
      <c r="BP100">
        <v>1</v>
      </c>
      <c r="BQ100">
        <v>1</v>
      </c>
      <c r="BR100">
        <v>1</v>
      </c>
      <c r="BS100">
        <v>1</v>
      </c>
      <c r="BT100">
        <v>1</v>
      </c>
      <c r="BU100">
        <v>1</v>
      </c>
      <c r="BV100">
        <v>1</v>
      </c>
      <c r="BW100">
        <v>1</v>
      </c>
      <c r="BX100">
        <v>1</v>
      </c>
      <c r="BY100">
        <v>1</v>
      </c>
      <c r="BZ100">
        <v>1</v>
      </c>
    </row>
    <row r="101" spans="1:78">
      <c r="I101" t="s">
        <v>7478</v>
      </c>
      <c r="J101" t="s">
        <v>527</v>
      </c>
      <c r="K101" t="s">
        <v>514</v>
      </c>
      <c r="L101" t="s">
        <v>5135</v>
      </c>
      <c r="M101" t="s">
        <v>38</v>
      </c>
      <c r="N101" t="s">
        <v>35</v>
      </c>
      <c r="O101" t="s">
        <v>2608</v>
      </c>
      <c r="P101">
        <v>0</v>
      </c>
      <c r="Q101">
        <v>0</v>
      </c>
      <c r="R101">
        <v>0</v>
      </c>
      <c r="S101">
        <v>0</v>
      </c>
      <c r="T101">
        <v>0</v>
      </c>
      <c r="U101">
        <v>0</v>
      </c>
      <c r="V101">
        <v>0</v>
      </c>
      <c r="W101">
        <v>0</v>
      </c>
      <c r="X101">
        <v>0</v>
      </c>
      <c r="Y101">
        <v>1</v>
      </c>
      <c r="Z101">
        <v>1</v>
      </c>
      <c r="AA101">
        <v>1</v>
      </c>
      <c r="AB101">
        <v>1</v>
      </c>
      <c r="AC101">
        <v>1</v>
      </c>
      <c r="AD101">
        <v>1</v>
      </c>
      <c r="AE101">
        <v>1</v>
      </c>
      <c r="AF101">
        <v>1</v>
      </c>
      <c r="AG101">
        <v>1</v>
      </c>
      <c r="AH101">
        <v>1</v>
      </c>
      <c r="AI101">
        <v>1</v>
      </c>
      <c r="AJ101">
        <v>1</v>
      </c>
      <c r="AK101">
        <v>1</v>
      </c>
      <c r="AL101">
        <v>1</v>
      </c>
      <c r="AM101">
        <v>1</v>
      </c>
      <c r="AN101">
        <v>1</v>
      </c>
      <c r="AO101">
        <v>1</v>
      </c>
      <c r="AP101">
        <v>1</v>
      </c>
      <c r="AQ101">
        <v>1</v>
      </c>
      <c r="AR101">
        <v>1</v>
      </c>
      <c r="AS101">
        <v>1</v>
      </c>
      <c r="AT101">
        <v>1</v>
      </c>
      <c r="AU101">
        <v>1</v>
      </c>
      <c r="AV101">
        <v>1</v>
      </c>
      <c r="AW101">
        <v>1</v>
      </c>
      <c r="AX101">
        <v>1</v>
      </c>
      <c r="AY101">
        <v>1</v>
      </c>
      <c r="AZ101">
        <v>1</v>
      </c>
      <c r="BA101">
        <v>1</v>
      </c>
      <c r="BB101">
        <v>1</v>
      </c>
      <c r="BC101">
        <v>1</v>
      </c>
      <c r="BD101">
        <v>1</v>
      </c>
      <c r="BE101">
        <v>1</v>
      </c>
      <c r="BF101">
        <v>1</v>
      </c>
      <c r="BG101">
        <v>1</v>
      </c>
      <c r="BH101">
        <v>1</v>
      </c>
      <c r="BI101">
        <v>1</v>
      </c>
      <c r="BJ101">
        <v>1</v>
      </c>
      <c r="BK101">
        <v>1</v>
      </c>
      <c r="BL101">
        <v>1</v>
      </c>
      <c r="BM101">
        <v>1</v>
      </c>
      <c r="BN101">
        <v>1</v>
      </c>
      <c r="BO101">
        <v>1</v>
      </c>
      <c r="BP101">
        <v>1</v>
      </c>
      <c r="BQ101">
        <v>1</v>
      </c>
      <c r="BR101">
        <v>1</v>
      </c>
      <c r="BS101">
        <v>1</v>
      </c>
      <c r="BT101">
        <v>1</v>
      </c>
      <c r="BU101">
        <v>1</v>
      </c>
      <c r="BV101">
        <v>1</v>
      </c>
      <c r="BW101">
        <v>1</v>
      </c>
      <c r="BX101">
        <v>1</v>
      </c>
      <c r="BY101">
        <v>1</v>
      </c>
      <c r="BZ101">
        <v>1</v>
      </c>
    </row>
    <row r="102" spans="1:78">
      <c r="I102" t="s">
        <v>7478</v>
      </c>
      <c r="J102" t="s">
        <v>528</v>
      </c>
      <c r="K102" t="s">
        <v>515</v>
      </c>
      <c r="L102" t="s">
        <v>5135</v>
      </c>
      <c r="M102" t="s">
        <v>38</v>
      </c>
      <c r="N102" t="s">
        <v>35</v>
      </c>
      <c r="O102" t="s">
        <v>2608</v>
      </c>
      <c r="P102">
        <v>0</v>
      </c>
      <c r="Q102">
        <v>0</v>
      </c>
      <c r="R102">
        <v>0</v>
      </c>
      <c r="S102">
        <v>0</v>
      </c>
      <c r="T102">
        <v>0</v>
      </c>
      <c r="U102">
        <v>0</v>
      </c>
      <c r="V102">
        <v>0</v>
      </c>
      <c r="W102">
        <v>0</v>
      </c>
      <c r="X102">
        <v>0</v>
      </c>
      <c r="Y102">
        <v>1</v>
      </c>
      <c r="Z102">
        <v>1</v>
      </c>
      <c r="AA102">
        <v>1</v>
      </c>
      <c r="AB102">
        <v>1</v>
      </c>
      <c r="AC102">
        <v>1</v>
      </c>
      <c r="AD102">
        <v>1</v>
      </c>
      <c r="AE102">
        <v>1</v>
      </c>
      <c r="AF102">
        <v>1</v>
      </c>
      <c r="AG102">
        <v>1</v>
      </c>
      <c r="AH102">
        <v>1</v>
      </c>
      <c r="AI102">
        <v>1</v>
      </c>
      <c r="AJ102">
        <v>1</v>
      </c>
      <c r="AK102">
        <v>1</v>
      </c>
      <c r="AL102">
        <v>1</v>
      </c>
      <c r="AM102">
        <v>1</v>
      </c>
      <c r="AN102">
        <v>1</v>
      </c>
      <c r="AO102">
        <v>1</v>
      </c>
      <c r="AP102">
        <v>1</v>
      </c>
      <c r="AQ102">
        <v>1</v>
      </c>
      <c r="AR102">
        <v>1</v>
      </c>
      <c r="AS102">
        <v>1</v>
      </c>
      <c r="AT102">
        <v>1</v>
      </c>
      <c r="AU102">
        <v>1</v>
      </c>
      <c r="AV102">
        <v>1</v>
      </c>
      <c r="AW102">
        <v>1</v>
      </c>
      <c r="AX102">
        <v>1</v>
      </c>
      <c r="AY102">
        <v>1</v>
      </c>
      <c r="AZ102">
        <v>1</v>
      </c>
      <c r="BA102">
        <v>1</v>
      </c>
      <c r="BB102">
        <v>1</v>
      </c>
      <c r="BC102">
        <v>1</v>
      </c>
      <c r="BD102">
        <v>1</v>
      </c>
      <c r="BE102">
        <v>1</v>
      </c>
      <c r="BF102">
        <v>1</v>
      </c>
      <c r="BG102">
        <v>1</v>
      </c>
      <c r="BH102">
        <v>1</v>
      </c>
      <c r="BI102">
        <v>1</v>
      </c>
      <c r="BJ102">
        <v>1</v>
      </c>
      <c r="BK102">
        <v>1</v>
      </c>
      <c r="BL102">
        <v>1</v>
      </c>
      <c r="BM102">
        <v>1</v>
      </c>
      <c r="BN102">
        <v>1</v>
      </c>
      <c r="BO102">
        <v>1</v>
      </c>
      <c r="BP102">
        <v>1</v>
      </c>
      <c r="BQ102">
        <v>1</v>
      </c>
      <c r="BR102">
        <v>1</v>
      </c>
      <c r="BS102">
        <v>1</v>
      </c>
      <c r="BT102">
        <v>1</v>
      </c>
      <c r="BU102">
        <v>1</v>
      </c>
      <c r="BV102">
        <v>1</v>
      </c>
      <c r="BW102">
        <v>1</v>
      </c>
      <c r="BX102">
        <v>1</v>
      </c>
      <c r="BY102">
        <v>1</v>
      </c>
      <c r="BZ102">
        <v>1</v>
      </c>
    </row>
    <row r="103" spans="1:78">
      <c r="I103" t="s">
        <v>7478</v>
      </c>
      <c r="K103" t="s">
        <v>516</v>
      </c>
      <c r="L103" t="s">
        <v>5135</v>
      </c>
      <c r="M103" t="s">
        <v>38</v>
      </c>
      <c r="N103" t="s">
        <v>35</v>
      </c>
      <c r="O103" t="s">
        <v>2608</v>
      </c>
      <c r="P103">
        <v>0</v>
      </c>
      <c r="Q103">
        <v>0</v>
      </c>
      <c r="R103">
        <v>0</v>
      </c>
      <c r="S103">
        <v>0</v>
      </c>
      <c r="T103">
        <v>0</v>
      </c>
      <c r="U103">
        <v>0</v>
      </c>
      <c r="V103">
        <v>0</v>
      </c>
      <c r="W103">
        <v>0</v>
      </c>
      <c r="X103">
        <v>0</v>
      </c>
      <c r="Y103">
        <v>1</v>
      </c>
      <c r="Z103">
        <v>1</v>
      </c>
      <c r="AA103">
        <v>1</v>
      </c>
      <c r="AB103">
        <v>1</v>
      </c>
      <c r="AC103">
        <v>1</v>
      </c>
      <c r="AD103">
        <v>1</v>
      </c>
      <c r="AE103">
        <v>1</v>
      </c>
      <c r="AF103">
        <v>1</v>
      </c>
      <c r="AG103">
        <v>1</v>
      </c>
      <c r="AH103">
        <v>1</v>
      </c>
      <c r="AI103">
        <v>1</v>
      </c>
      <c r="AJ103">
        <v>1</v>
      </c>
      <c r="AK103">
        <v>1</v>
      </c>
      <c r="AL103">
        <v>1</v>
      </c>
      <c r="AM103">
        <v>1</v>
      </c>
      <c r="AN103">
        <v>1</v>
      </c>
      <c r="AO103">
        <v>1</v>
      </c>
      <c r="AP103">
        <v>1</v>
      </c>
      <c r="AQ103">
        <v>1</v>
      </c>
      <c r="AR103">
        <v>1</v>
      </c>
      <c r="AS103">
        <v>1</v>
      </c>
      <c r="AT103">
        <v>1</v>
      </c>
      <c r="AU103">
        <v>1</v>
      </c>
      <c r="AV103">
        <v>1</v>
      </c>
      <c r="AW103">
        <v>1</v>
      </c>
      <c r="AX103">
        <v>1</v>
      </c>
      <c r="AY103">
        <v>1</v>
      </c>
      <c r="AZ103">
        <v>1</v>
      </c>
      <c r="BA103">
        <v>1</v>
      </c>
      <c r="BB103">
        <v>1</v>
      </c>
      <c r="BC103">
        <v>1</v>
      </c>
      <c r="BD103">
        <v>1</v>
      </c>
      <c r="BE103">
        <v>1</v>
      </c>
      <c r="BF103">
        <v>1</v>
      </c>
      <c r="BG103">
        <v>1</v>
      </c>
      <c r="BH103">
        <v>1</v>
      </c>
      <c r="BI103">
        <v>1</v>
      </c>
      <c r="BJ103">
        <v>1</v>
      </c>
      <c r="BK103">
        <v>1</v>
      </c>
      <c r="BL103">
        <v>1</v>
      </c>
      <c r="BM103">
        <v>1</v>
      </c>
      <c r="BN103">
        <v>1</v>
      </c>
      <c r="BO103">
        <v>1</v>
      </c>
      <c r="BP103">
        <v>1</v>
      </c>
      <c r="BQ103">
        <v>1</v>
      </c>
      <c r="BR103">
        <v>1</v>
      </c>
      <c r="BS103">
        <v>1</v>
      </c>
      <c r="BT103">
        <v>1</v>
      </c>
      <c r="BU103">
        <v>1</v>
      </c>
      <c r="BV103">
        <v>1</v>
      </c>
      <c r="BW103">
        <v>1</v>
      </c>
      <c r="BX103">
        <v>1</v>
      </c>
      <c r="BY103">
        <v>1</v>
      </c>
      <c r="BZ103">
        <v>1</v>
      </c>
    </row>
    <row r="104" spans="1:78">
      <c r="I104" t="s">
        <v>7478</v>
      </c>
      <c r="K104" t="s">
        <v>517</v>
      </c>
      <c r="L104" t="s">
        <v>5135</v>
      </c>
      <c r="M104" t="s">
        <v>38</v>
      </c>
      <c r="N104" t="s">
        <v>35</v>
      </c>
      <c r="O104" t="s">
        <v>2608</v>
      </c>
      <c r="P104">
        <v>0</v>
      </c>
      <c r="Q104">
        <v>0</v>
      </c>
      <c r="R104">
        <v>0</v>
      </c>
      <c r="S104">
        <v>0</v>
      </c>
      <c r="T104">
        <v>0</v>
      </c>
      <c r="U104">
        <v>0</v>
      </c>
      <c r="V104">
        <v>0</v>
      </c>
      <c r="W104">
        <v>0</v>
      </c>
      <c r="X104">
        <v>0</v>
      </c>
      <c r="Y104">
        <v>0</v>
      </c>
      <c r="Z104">
        <v>1</v>
      </c>
      <c r="AA104">
        <v>1</v>
      </c>
      <c r="AB104">
        <v>1</v>
      </c>
      <c r="AC104">
        <v>1</v>
      </c>
      <c r="AD104">
        <v>1</v>
      </c>
      <c r="AE104">
        <v>1</v>
      </c>
      <c r="AF104">
        <v>1</v>
      </c>
      <c r="AG104">
        <v>1</v>
      </c>
      <c r="AH104">
        <v>1</v>
      </c>
      <c r="AI104">
        <v>1</v>
      </c>
      <c r="AJ104">
        <v>1</v>
      </c>
      <c r="AK104">
        <v>1</v>
      </c>
      <c r="AL104">
        <v>1</v>
      </c>
      <c r="AM104">
        <v>1</v>
      </c>
      <c r="AN104">
        <v>1</v>
      </c>
      <c r="AO104">
        <v>1</v>
      </c>
      <c r="AP104">
        <v>1</v>
      </c>
      <c r="AQ104">
        <v>1</v>
      </c>
      <c r="AR104">
        <v>1</v>
      </c>
      <c r="AS104">
        <v>1</v>
      </c>
      <c r="AT104">
        <v>1</v>
      </c>
      <c r="AU104">
        <v>1</v>
      </c>
      <c r="AV104">
        <v>1</v>
      </c>
      <c r="AW104">
        <v>1</v>
      </c>
      <c r="AX104">
        <v>1</v>
      </c>
      <c r="AY104">
        <v>1</v>
      </c>
      <c r="AZ104">
        <v>1</v>
      </c>
      <c r="BA104">
        <v>1</v>
      </c>
      <c r="BB104">
        <v>1</v>
      </c>
      <c r="BC104">
        <v>1</v>
      </c>
      <c r="BD104">
        <v>1</v>
      </c>
      <c r="BE104">
        <v>1</v>
      </c>
      <c r="BF104">
        <v>1</v>
      </c>
      <c r="BG104">
        <v>1</v>
      </c>
      <c r="BH104">
        <v>1</v>
      </c>
      <c r="BI104">
        <v>1</v>
      </c>
      <c r="BJ104">
        <v>1</v>
      </c>
      <c r="BK104">
        <v>1</v>
      </c>
      <c r="BL104">
        <v>1</v>
      </c>
      <c r="BM104">
        <v>1</v>
      </c>
      <c r="BN104">
        <v>1</v>
      </c>
      <c r="BO104">
        <v>1</v>
      </c>
      <c r="BP104">
        <v>1</v>
      </c>
      <c r="BQ104">
        <v>1</v>
      </c>
      <c r="BR104">
        <v>1</v>
      </c>
      <c r="BS104">
        <v>1</v>
      </c>
      <c r="BT104">
        <v>1</v>
      </c>
      <c r="BU104">
        <v>1</v>
      </c>
      <c r="BV104">
        <v>1</v>
      </c>
      <c r="BW104">
        <v>1</v>
      </c>
      <c r="BX104">
        <v>1</v>
      </c>
      <c r="BY104">
        <v>1</v>
      </c>
      <c r="BZ104">
        <v>1</v>
      </c>
    </row>
    <row r="105" spans="1:78">
      <c r="I105" t="s">
        <v>7478</v>
      </c>
      <c r="K105" t="s">
        <v>518</v>
      </c>
      <c r="L105" t="s">
        <v>5135</v>
      </c>
      <c r="M105" t="s">
        <v>38</v>
      </c>
      <c r="N105" t="s">
        <v>35</v>
      </c>
      <c r="O105" t="s">
        <v>2608</v>
      </c>
      <c r="P105">
        <v>0</v>
      </c>
      <c r="Q105">
        <v>0</v>
      </c>
      <c r="R105">
        <v>0</v>
      </c>
      <c r="S105">
        <v>0</v>
      </c>
      <c r="T105">
        <v>0</v>
      </c>
      <c r="U105">
        <v>0</v>
      </c>
      <c r="V105">
        <v>0</v>
      </c>
      <c r="W105">
        <v>0</v>
      </c>
      <c r="X105">
        <v>0</v>
      </c>
      <c r="Y105">
        <v>0</v>
      </c>
      <c r="Z105">
        <v>1</v>
      </c>
      <c r="AA105">
        <v>1</v>
      </c>
      <c r="AB105">
        <v>1</v>
      </c>
      <c r="AC105">
        <v>1</v>
      </c>
      <c r="AD105">
        <v>1</v>
      </c>
      <c r="AE105">
        <v>1</v>
      </c>
      <c r="AF105">
        <v>1</v>
      </c>
      <c r="AG105">
        <v>1</v>
      </c>
      <c r="AH105">
        <v>1</v>
      </c>
      <c r="AI105">
        <v>1</v>
      </c>
      <c r="AJ105">
        <v>1</v>
      </c>
      <c r="AK105">
        <v>1</v>
      </c>
      <c r="AL105">
        <v>1</v>
      </c>
      <c r="AM105">
        <v>1</v>
      </c>
      <c r="AN105">
        <v>1</v>
      </c>
      <c r="AO105">
        <v>1</v>
      </c>
      <c r="AP105">
        <v>1</v>
      </c>
      <c r="AQ105">
        <v>1</v>
      </c>
      <c r="AR105">
        <v>1</v>
      </c>
      <c r="AS105">
        <v>1</v>
      </c>
      <c r="AT105">
        <v>1</v>
      </c>
      <c r="AU105">
        <v>1</v>
      </c>
      <c r="AV105">
        <v>1</v>
      </c>
      <c r="AW105">
        <v>1</v>
      </c>
      <c r="AX105">
        <v>1</v>
      </c>
      <c r="AY105">
        <v>1</v>
      </c>
      <c r="AZ105">
        <v>1</v>
      </c>
      <c r="BA105">
        <v>1</v>
      </c>
      <c r="BB105">
        <v>1</v>
      </c>
      <c r="BC105">
        <v>1</v>
      </c>
      <c r="BD105">
        <v>1</v>
      </c>
      <c r="BE105">
        <v>1</v>
      </c>
      <c r="BF105">
        <v>1</v>
      </c>
      <c r="BG105">
        <v>1</v>
      </c>
      <c r="BH105">
        <v>1</v>
      </c>
      <c r="BI105">
        <v>1</v>
      </c>
      <c r="BJ105">
        <v>1</v>
      </c>
      <c r="BK105">
        <v>1</v>
      </c>
      <c r="BL105">
        <v>1</v>
      </c>
      <c r="BM105">
        <v>1</v>
      </c>
      <c r="BN105">
        <v>1</v>
      </c>
      <c r="BO105">
        <v>1</v>
      </c>
      <c r="BP105">
        <v>1</v>
      </c>
      <c r="BQ105">
        <v>1</v>
      </c>
      <c r="BR105">
        <v>1</v>
      </c>
      <c r="BS105">
        <v>1</v>
      </c>
      <c r="BT105">
        <v>1</v>
      </c>
      <c r="BU105">
        <v>1</v>
      </c>
      <c r="BV105">
        <v>1</v>
      </c>
      <c r="BW105">
        <v>1</v>
      </c>
      <c r="BX105">
        <v>1</v>
      </c>
      <c r="BY105">
        <v>1</v>
      </c>
      <c r="BZ105">
        <v>1</v>
      </c>
    </row>
    <row r="106" spans="1:78">
      <c r="I106" t="s">
        <v>7478</v>
      </c>
      <c r="K106" t="s">
        <v>519</v>
      </c>
      <c r="L106" t="s">
        <v>5135</v>
      </c>
      <c r="M106" t="s">
        <v>38</v>
      </c>
      <c r="N106" t="s">
        <v>35</v>
      </c>
      <c r="O106" t="s">
        <v>2608</v>
      </c>
      <c r="P106">
        <v>0</v>
      </c>
      <c r="Q106">
        <v>0</v>
      </c>
      <c r="R106">
        <v>0</v>
      </c>
      <c r="S106">
        <v>0</v>
      </c>
      <c r="T106">
        <v>0</v>
      </c>
      <c r="U106">
        <v>0</v>
      </c>
      <c r="V106">
        <v>0</v>
      </c>
      <c r="W106">
        <v>0</v>
      </c>
      <c r="X106">
        <v>0</v>
      </c>
      <c r="Y106">
        <v>0</v>
      </c>
      <c r="Z106">
        <v>1</v>
      </c>
      <c r="AA106">
        <v>1</v>
      </c>
      <c r="AB106">
        <v>1</v>
      </c>
      <c r="AC106">
        <v>1</v>
      </c>
      <c r="AD106">
        <v>1</v>
      </c>
      <c r="AE106">
        <v>1</v>
      </c>
      <c r="AF106">
        <v>1</v>
      </c>
      <c r="AG106">
        <v>1</v>
      </c>
      <c r="AH106">
        <v>1</v>
      </c>
      <c r="AI106">
        <v>1</v>
      </c>
      <c r="AJ106">
        <v>1</v>
      </c>
      <c r="AK106">
        <v>1</v>
      </c>
      <c r="AL106">
        <v>1</v>
      </c>
      <c r="AM106">
        <v>1</v>
      </c>
      <c r="AN106">
        <v>1</v>
      </c>
      <c r="AO106">
        <v>1</v>
      </c>
      <c r="AP106">
        <v>1</v>
      </c>
      <c r="AQ106">
        <v>1</v>
      </c>
      <c r="AR106">
        <v>1</v>
      </c>
      <c r="AS106">
        <v>1</v>
      </c>
      <c r="AT106">
        <v>1</v>
      </c>
      <c r="AU106">
        <v>1</v>
      </c>
      <c r="AV106">
        <v>1</v>
      </c>
      <c r="AW106">
        <v>1</v>
      </c>
      <c r="AX106">
        <v>1</v>
      </c>
      <c r="AY106">
        <v>1</v>
      </c>
      <c r="AZ106">
        <v>1</v>
      </c>
      <c r="BA106">
        <v>1</v>
      </c>
      <c r="BB106">
        <v>1</v>
      </c>
      <c r="BC106">
        <v>1</v>
      </c>
      <c r="BD106">
        <v>1</v>
      </c>
      <c r="BE106">
        <v>1</v>
      </c>
      <c r="BF106">
        <v>1</v>
      </c>
      <c r="BG106">
        <v>1</v>
      </c>
      <c r="BH106">
        <v>1</v>
      </c>
      <c r="BI106">
        <v>1</v>
      </c>
      <c r="BJ106">
        <v>1</v>
      </c>
      <c r="BK106">
        <v>1</v>
      </c>
      <c r="BL106">
        <v>1</v>
      </c>
      <c r="BM106">
        <v>1</v>
      </c>
      <c r="BN106">
        <v>1</v>
      </c>
      <c r="BO106">
        <v>1</v>
      </c>
      <c r="BP106">
        <v>1</v>
      </c>
      <c r="BQ106">
        <v>1</v>
      </c>
      <c r="BR106">
        <v>1</v>
      </c>
      <c r="BS106">
        <v>1</v>
      </c>
      <c r="BT106">
        <v>1</v>
      </c>
      <c r="BU106">
        <v>1</v>
      </c>
      <c r="BV106">
        <v>1</v>
      </c>
      <c r="BW106">
        <v>1</v>
      </c>
      <c r="BX106">
        <v>1</v>
      </c>
      <c r="BY106">
        <v>1</v>
      </c>
      <c r="BZ106">
        <v>1</v>
      </c>
    </row>
    <row r="107" spans="1:78">
      <c r="I107" t="s">
        <v>7478</v>
      </c>
      <c r="K107" t="s">
        <v>520</v>
      </c>
      <c r="L107" t="s">
        <v>5135</v>
      </c>
      <c r="M107" t="s">
        <v>38</v>
      </c>
      <c r="N107" t="s">
        <v>35</v>
      </c>
      <c r="O107" t="s">
        <v>2608</v>
      </c>
      <c r="P107">
        <v>0</v>
      </c>
      <c r="Q107">
        <v>0</v>
      </c>
      <c r="R107">
        <v>0</v>
      </c>
      <c r="S107">
        <v>0</v>
      </c>
      <c r="T107">
        <v>0</v>
      </c>
      <c r="U107">
        <v>0</v>
      </c>
      <c r="V107">
        <v>0</v>
      </c>
      <c r="W107">
        <v>0</v>
      </c>
      <c r="X107">
        <v>0</v>
      </c>
      <c r="Y107">
        <v>0</v>
      </c>
      <c r="Z107">
        <v>0</v>
      </c>
      <c r="AA107">
        <v>0</v>
      </c>
      <c r="AB107">
        <v>0</v>
      </c>
      <c r="AC107">
        <v>0</v>
      </c>
      <c r="AD107">
        <v>1</v>
      </c>
      <c r="AE107">
        <v>1</v>
      </c>
      <c r="AF107">
        <v>1</v>
      </c>
      <c r="AG107">
        <v>1</v>
      </c>
      <c r="AH107">
        <v>1</v>
      </c>
      <c r="AI107">
        <v>1</v>
      </c>
      <c r="AJ107">
        <v>1</v>
      </c>
      <c r="AK107">
        <v>1</v>
      </c>
      <c r="AL107">
        <v>1</v>
      </c>
      <c r="AM107">
        <v>1</v>
      </c>
      <c r="AN107">
        <v>1</v>
      </c>
      <c r="AO107">
        <v>1</v>
      </c>
      <c r="AP107">
        <v>1</v>
      </c>
      <c r="AQ107">
        <v>1</v>
      </c>
      <c r="AR107">
        <v>1</v>
      </c>
      <c r="AS107">
        <v>1</v>
      </c>
      <c r="AT107">
        <v>1</v>
      </c>
      <c r="AU107">
        <v>1</v>
      </c>
      <c r="AV107">
        <v>1</v>
      </c>
      <c r="AW107">
        <v>1</v>
      </c>
      <c r="AX107">
        <v>1</v>
      </c>
      <c r="AY107">
        <v>1</v>
      </c>
      <c r="AZ107">
        <v>1</v>
      </c>
      <c r="BA107">
        <v>1</v>
      </c>
      <c r="BB107">
        <v>1</v>
      </c>
      <c r="BC107">
        <v>1</v>
      </c>
      <c r="BD107">
        <v>1</v>
      </c>
      <c r="BE107">
        <v>1</v>
      </c>
      <c r="BF107">
        <v>1</v>
      </c>
      <c r="BG107">
        <v>1</v>
      </c>
      <c r="BH107">
        <v>1</v>
      </c>
      <c r="BI107">
        <v>1</v>
      </c>
      <c r="BJ107">
        <v>1</v>
      </c>
      <c r="BK107">
        <v>1</v>
      </c>
      <c r="BL107">
        <v>1</v>
      </c>
      <c r="BM107">
        <v>1</v>
      </c>
      <c r="BN107">
        <v>1</v>
      </c>
      <c r="BO107">
        <v>1</v>
      </c>
      <c r="BP107">
        <v>1</v>
      </c>
      <c r="BQ107">
        <v>1</v>
      </c>
      <c r="BR107">
        <v>1</v>
      </c>
      <c r="BS107">
        <v>1</v>
      </c>
      <c r="BT107">
        <v>1</v>
      </c>
      <c r="BU107">
        <v>1</v>
      </c>
      <c r="BV107">
        <v>1</v>
      </c>
      <c r="BW107">
        <v>1</v>
      </c>
      <c r="BX107">
        <v>1</v>
      </c>
      <c r="BY107">
        <v>1</v>
      </c>
      <c r="BZ107">
        <v>1</v>
      </c>
    </row>
    <row r="108" spans="1:78">
      <c r="I108" t="s">
        <v>7478</v>
      </c>
      <c r="K108" t="s">
        <v>521</v>
      </c>
      <c r="L108" t="s">
        <v>5135</v>
      </c>
      <c r="M108" t="s">
        <v>38</v>
      </c>
      <c r="N108" t="s">
        <v>35</v>
      </c>
      <c r="O108" t="s">
        <v>2608</v>
      </c>
      <c r="P108">
        <v>0</v>
      </c>
      <c r="Q108">
        <v>0</v>
      </c>
      <c r="R108">
        <v>0</v>
      </c>
      <c r="S108">
        <v>0</v>
      </c>
      <c r="T108">
        <v>0</v>
      </c>
      <c r="U108">
        <v>0</v>
      </c>
      <c r="V108">
        <v>0</v>
      </c>
      <c r="W108">
        <v>0</v>
      </c>
      <c r="X108">
        <v>0</v>
      </c>
      <c r="Y108">
        <v>0</v>
      </c>
      <c r="Z108">
        <v>0</v>
      </c>
      <c r="AA108">
        <v>0</v>
      </c>
      <c r="AB108">
        <v>0</v>
      </c>
      <c r="AC108">
        <v>0</v>
      </c>
      <c r="AD108">
        <v>1</v>
      </c>
      <c r="AE108">
        <v>1</v>
      </c>
      <c r="AF108">
        <v>1</v>
      </c>
      <c r="AG108">
        <v>1</v>
      </c>
      <c r="AH108">
        <v>1</v>
      </c>
      <c r="AI108">
        <v>1</v>
      </c>
      <c r="AJ108">
        <v>1</v>
      </c>
      <c r="AK108">
        <v>1</v>
      </c>
      <c r="AL108">
        <v>1</v>
      </c>
      <c r="AM108">
        <v>1</v>
      </c>
      <c r="AN108">
        <v>1</v>
      </c>
      <c r="AO108">
        <v>1</v>
      </c>
      <c r="AP108">
        <v>1</v>
      </c>
      <c r="AQ108">
        <v>1</v>
      </c>
      <c r="AR108">
        <v>1</v>
      </c>
      <c r="AS108">
        <v>1</v>
      </c>
      <c r="AT108">
        <v>1</v>
      </c>
      <c r="AU108">
        <v>1</v>
      </c>
      <c r="AV108">
        <v>1</v>
      </c>
      <c r="AW108">
        <v>1</v>
      </c>
      <c r="AX108">
        <v>1</v>
      </c>
      <c r="AY108">
        <v>1</v>
      </c>
      <c r="AZ108">
        <v>1</v>
      </c>
      <c r="BA108">
        <v>1</v>
      </c>
      <c r="BB108">
        <v>1</v>
      </c>
      <c r="BC108">
        <v>1</v>
      </c>
      <c r="BD108">
        <v>1</v>
      </c>
      <c r="BE108">
        <v>1</v>
      </c>
      <c r="BF108">
        <v>1</v>
      </c>
      <c r="BG108">
        <v>1</v>
      </c>
      <c r="BH108">
        <v>1</v>
      </c>
      <c r="BI108">
        <v>1</v>
      </c>
      <c r="BJ108">
        <v>1</v>
      </c>
      <c r="BK108">
        <v>1</v>
      </c>
      <c r="BL108">
        <v>1</v>
      </c>
      <c r="BM108">
        <v>1</v>
      </c>
      <c r="BN108">
        <v>1</v>
      </c>
      <c r="BO108">
        <v>1</v>
      </c>
      <c r="BP108">
        <v>1</v>
      </c>
      <c r="BQ108">
        <v>1</v>
      </c>
      <c r="BR108">
        <v>1</v>
      </c>
      <c r="BS108">
        <v>1</v>
      </c>
      <c r="BT108">
        <v>1</v>
      </c>
      <c r="BU108">
        <v>1</v>
      </c>
      <c r="BV108">
        <v>1</v>
      </c>
      <c r="BW108">
        <v>1</v>
      </c>
      <c r="BX108">
        <v>1</v>
      </c>
      <c r="BY108">
        <v>1</v>
      </c>
      <c r="BZ108">
        <v>1</v>
      </c>
    </row>
    <row r="109" spans="1:78">
      <c r="I109" t="s">
        <v>7478</v>
      </c>
      <c r="K109" t="s">
        <v>522</v>
      </c>
      <c r="L109" t="s">
        <v>5135</v>
      </c>
      <c r="M109" t="s">
        <v>38</v>
      </c>
      <c r="N109" t="s">
        <v>35</v>
      </c>
      <c r="O109" t="s">
        <v>2608</v>
      </c>
      <c r="P109">
        <v>0</v>
      </c>
      <c r="Q109">
        <v>0</v>
      </c>
      <c r="R109">
        <v>0</v>
      </c>
      <c r="S109">
        <v>0</v>
      </c>
      <c r="T109">
        <v>0</v>
      </c>
      <c r="U109">
        <v>0</v>
      </c>
      <c r="V109">
        <v>0</v>
      </c>
      <c r="W109">
        <v>0</v>
      </c>
      <c r="X109">
        <v>0</v>
      </c>
      <c r="Y109">
        <v>0</v>
      </c>
      <c r="Z109">
        <v>0</v>
      </c>
      <c r="AA109">
        <v>0</v>
      </c>
      <c r="AB109">
        <v>0</v>
      </c>
      <c r="AC109">
        <v>0</v>
      </c>
      <c r="AD109">
        <v>1</v>
      </c>
      <c r="AE109">
        <v>1</v>
      </c>
      <c r="AF109">
        <v>1</v>
      </c>
      <c r="AG109">
        <v>1</v>
      </c>
      <c r="AH109">
        <v>1</v>
      </c>
      <c r="AI109">
        <v>1</v>
      </c>
      <c r="AJ109">
        <v>1</v>
      </c>
      <c r="AK109">
        <v>1</v>
      </c>
      <c r="AL109">
        <v>1</v>
      </c>
      <c r="AM109">
        <v>1</v>
      </c>
      <c r="AN109">
        <v>1</v>
      </c>
      <c r="AO109">
        <v>1</v>
      </c>
      <c r="AP109">
        <v>1</v>
      </c>
      <c r="AQ109">
        <v>1</v>
      </c>
      <c r="AR109">
        <v>1</v>
      </c>
      <c r="AS109">
        <v>1</v>
      </c>
      <c r="AT109">
        <v>1</v>
      </c>
      <c r="AU109">
        <v>1</v>
      </c>
      <c r="AV109">
        <v>1</v>
      </c>
      <c r="AW109">
        <v>1</v>
      </c>
      <c r="AX109">
        <v>1</v>
      </c>
      <c r="AY109">
        <v>1</v>
      </c>
      <c r="AZ109">
        <v>1</v>
      </c>
      <c r="BA109">
        <v>1</v>
      </c>
      <c r="BB109">
        <v>1</v>
      </c>
      <c r="BC109">
        <v>1</v>
      </c>
      <c r="BD109">
        <v>1</v>
      </c>
      <c r="BE109">
        <v>1</v>
      </c>
      <c r="BF109">
        <v>1</v>
      </c>
      <c r="BG109">
        <v>1</v>
      </c>
      <c r="BH109">
        <v>1</v>
      </c>
      <c r="BI109">
        <v>1</v>
      </c>
      <c r="BJ109">
        <v>1</v>
      </c>
      <c r="BK109">
        <v>1</v>
      </c>
      <c r="BL109">
        <v>1</v>
      </c>
      <c r="BM109">
        <v>1</v>
      </c>
      <c r="BN109">
        <v>1</v>
      </c>
      <c r="BO109">
        <v>1</v>
      </c>
      <c r="BP109">
        <v>1</v>
      </c>
      <c r="BQ109">
        <v>1</v>
      </c>
      <c r="BR109">
        <v>1</v>
      </c>
      <c r="BS109">
        <v>1</v>
      </c>
      <c r="BT109">
        <v>1</v>
      </c>
      <c r="BU109">
        <v>1</v>
      </c>
      <c r="BV109">
        <v>1</v>
      </c>
      <c r="BW109">
        <v>1</v>
      </c>
      <c r="BX109">
        <v>1</v>
      </c>
      <c r="BY109">
        <v>1</v>
      </c>
      <c r="BZ109">
        <v>1</v>
      </c>
    </row>
    <row r="110" spans="1:78">
      <c r="I110" t="s">
        <v>7478</v>
      </c>
      <c r="K110" t="s">
        <v>523</v>
      </c>
      <c r="L110" t="s">
        <v>5135</v>
      </c>
      <c r="M110" t="s">
        <v>38</v>
      </c>
      <c r="N110" t="s">
        <v>35</v>
      </c>
      <c r="O110" t="s">
        <v>2608</v>
      </c>
      <c r="P110">
        <v>0</v>
      </c>
      <c r="Q110">
        <v>0</v>
      </c>
      <c r="R110">
        <v>0</v>
      </c>
      <c r="S110">
        <v>0</v>
      </c>
      <c r="T110">
        <v>0</v>
      </c>
      <c r="U110">
        <v>0</v>
      </c>
      <c r="V110">
        <v>0</v>
      </c>
      <c r="W110">
        <v>0</v>
      </c>
      <c r="X110">
        <v>0</v>
      </c>
      <c r="Y110">
        <v>0</v>
      </c>
      <c r="Z110">
        <v>0</v>
      </c>
      <c r="AA110">
        <v>0</v>
      </c>
      <c r="AB110">
        <v>0</v>
      </c>
      <c r="AC110">
        <v>0</v>
      </c>
      <c r="AD110">
        <v>1</v>
      </c>
      <c r="AE110">
        <v>1</v>
      </c>
      <c r="AF110">
        <v>1</v>
      </c>
      <c r="AG110">
        <v>1</v>
      </c>
      <c r="AH110">
        <v>1</v>
      </c>
      <c r="AI110">
        <v>1</v>
      </c>
      <c r="AJ110">
        <v>1</v>
      </c>
      <c r="AK110">
        <v>1</v>
      </c>
      <c r="AL110">
        <v>1</v>
      </c>
      <c r="AM110">
        <v>1</v>
      </c>
      <c r="AN110">
        <v>1</v>
      </c>
      <c r="AO110">
        <v>1</v>
      </c>
      <c r="AP110">
        <v>1</v>
      </c>
      <c r="AQ110">
        <v>1</v>
      </c>
      <c r="AR110">
        <v>1</v>
      </c>
      <c r="AS110">
        <v>1</v>
      </c>
      <c r="AT110">
        <v>1</v>
      </c>
      <c r="AU110">
        <v>1</v>
      </c>
      <c r="AV110">
        <v>1</v>
      </c>
      <c r="AW110">
        <v>1</v>
      </c>
      <c r="AX110">
        <v>1</v>
      </c>
      <c r="AY110">
        <v>1</v>
      </c>
      <c r="AZ110">
        <v>1</v>
      </c>
      <c r="BA110">
        <v>1</v>
      </c>
      <c r="BB110">
        <v>1</v>
      </c>
      <c r="BC110">
        <v>1</v>
      </c>
      <c r="BD110">
        <v>1</v>
      </c>
      <c r="BE110">
        <v>1</v>
      </c>
      <c r="BF110">
        <v>1</v>
      </c>
      <c r="BG110">
        <v>1</v>
      </c>
      <c r="BH110">
        <v>1</v>
      </c>
      <c r="BI110">
        <v>1</v>
      </c>
      <c r="BJ110">
        <v>1</v>
      </c>
      <c r="BK110">
        <v>1</v>
      </c>
      <c r="BL110">
        <v>1</v>
      </c>
      <c r="BM110">
        <v>1</v>
      </c>
      <c r="BN110">
        <v>1</v>
      </c>
      <c r="BO110">
        <v>1</v>
      </c>
      <c r="BP110">
        <v>1</v>
      </c>
      <c r="BQ110">
        <v>1</v>
      </c>
      <c r="BR110">
        <v>1</v>
      </c>
      <c r="BS110">
        <v>1</v>
      </c>
      <c r="BT110">
        <v>1</v>
      </c>
      <c r="BU110">
        <v>1</v>
      </c>
      <c r="BV110">
        <v>1</v>
      </c>
      <c r="BW110">
        <v>1</v>
      </c>
      <c r="BX110">
        <v>1</v>
      </c>
      <c r="BY110">
        <v>1</v>
      </c>
      <c r="BZ110">
        <v>1</v>
      </c>
    </row>
    <row r="111" spans="1:78">
      <c r="K111" t="s">
        <v>524</v>
      </c>
      <c r="L111" t="s">
        <v>5163</v>
      </c>
      <c r="M111" t="s">
        <v>38</v>
      </c>
      <c r="N111" t="s">
        <v>35</v>
      </c>
      <c r="O111" t="s">
        <v>2608</v>
      </c>
      <c r="P111">
        <v>0</v>
      </c>
      <c r="Q111">
        <v>0</v>
      </c>
      <c r="R111">
        <v>0</v>
      </c>
      <c r="S111">
        <v>0</v>
      </c>
      <c r="T111">
        <v>0</v>
      </c>
      <c r="U111">
        <v>0</v>
      </c>
      <c r="V111">
        <v>0</v>
      </c>
      <c r="W111">
        <v>0</v>
      </c>
      <c r="X111">
        <v>0</v>
      </c>
      <c r="Y111">
        <v>0</v>
      </c>
      <c r="Z111">
        <v>0</v>
      </c>
      <c r="AA111">
        <v>0</v>
      </c>
      <c r="AB111">
        <v>0</v>
      </c>
      <c r="AC111">
        <v>0</v>
      </c>
      <c r="AD111">
        <v>1</v>
      </c>
      <c r="AE111">
        <v>1</v>
      </c>
      <c r="AF111">
        <v>1</v>
      </c>
      <c r="AG111">
        <v>1</v>
      </c>
      <c r="AH111">
        <v>1</v>
      </c>
      <c r="AI111">
        <v>1</v>
      </c>
      <c r="AJ111">
        <v>1</v>
      </c>
      <c r="AK111">
        <v>1</v>
      </c>
      <c r="AL111">
        <v>1</v>
      </c>
      <c r="AM111">
        <v>1</v>
      </c>
      <c r="AN111">
        <v>1</v>
      </c>
      <c r="AO111">
        <v>1</v>
      </c>
      <c r="AP111">
        <v>1</v>
      </c>
      <c r="AQ111">
        <v>1</v>
      </c>
      <c r="AR111">
        <v>1</v>
      </c>
      <c r="AS111">
        <v>1</v>
      </c>
      <c r="AT111">
        <v>1</v>
      </c>
      <c r="AU111">
        <v>1</v>
      </c>
      <c r="AV111">
        <v>1</v>
      </c>
      <c r="AW111">
        <v>1</v>
      </c>
      <c r="AX111">
        <v>1</v>
      </c>
      <c r="AY111">
        <v>1</v>
      </c>
      <c r="AZ111">
        <v>1</v>
      </c>
      <c r="BA111">
        <v>1</v>
      </c>
      <c r="BB111">
        <v>1</v>
      </c>
      <c r="BC111">
        <v>1</v>
      </c>
      <c r="BD111">
        <v>1</v>
      </c>
      <c r="BE111">
        <v>1</v>
      </c>
      <c r="BF111">
        <v>1</v>
      </c>
      <c r="BG111">
        <v>1</v>
      </c>
      <c r="BH111">
        <v>1</v>
      </c>
      <c r="BI111">
        <v>1</v>
      </c>
      <c r="BJ111">
        <v>1</v>
      </c>
      <c r="BK111">
        <v>1</v>
      </c>
      <c r="BL111">
        <v>1</v>
      </c>
      <c r="BM111">
        <v>1</v>
      </c>
      <c r="BN111">
        <v>1</v>
      </c>
      <c r="BO111">
        <v>1</v>
      </c>
      <c r="BP111">
        <v>1</v>
      </c>
      <c r="BQ111">
        <v>1</v>
      </c>
      <c r="BR111">
        <v>1</v>
      </c>
      <c r="BS111">
        <v>1</v>
      </c>
      <c r="BT111">
        <v>1</v>
      </c>
      <c r="BU111">
        <v>1</v>
      </c>
      <c r="BV111">
        <v>1</v>
      </c>
      <c r="BW111">
        <v>1</v>
      </c>
      <c r="BX111">
        <v>1</v>
      </c>
      <c r="BY111">
        <v>1</v>
      </c>
      <c r="BZ111">
        <v>1</v>
      </c>
    </row>
    <row r="112" spans="1:78">
      <c r="K112" t="s">
        <v>525</v>
      </c>
      <c r="L112" t="s">
        <v>5163</v>
      </c>
      <c r="M112" t="s">
        <v>38</v>
      </c>
      <c r="N112" t="s">
        <v>35</v>
      </c>
      <c r="O112" t="s">
        <v>2608</v>
      </c>
      <c r="P112">
        <v>0</v>
      </c>
      <c r="Q112">
        <v>0</v>
      </c>
      <c r="R112">
        <v>0</v>
      </c>
      <c r="S112">
        <v>0</v>
      </c>
      <c r="T112">
        <v>0</v>
      </c>
      <c r="U112">
        <v>0</v>
      </c>
      <c r="V112">
        <v>0</v>
      </c>
      <c r="W112">
        <v>0</v>
      </c>
      <c r="X112">
        <v>0</v>
      </c>
      <c r="Y112">
        <v>0</v>
      </c>
      <c r="Z112">
        <v>0</v>
      </c>
      <c r="AA112">
        <v>0</v>
      </c>
      <c r="AB112">
        <v>0</v>
      </c>
      <c r="AC112">
        <v>0</v>
      </c>
      <c r="AD112">
        <v>1</v>
      </c>
      <c r="AE112">
        <v>1</v>
      </c>
      <c r="AF112">
        <v>1</v>
      </c>
      <c r="AG112">
        <v>1</v>
      </c>
      <c r="AH112">
        <v>1</v>
      </c>
      <c r="AI112">
        <v>1</v>
      </c>
      <c r="AJ112">
        <v>1</v>
      </c>
      <c r="AK112">
        <v>1</v>
      </c>
      <c r="AL112">
        <v>1</v>
      </c>
      <c r="AM112">
        <v>1</v>
      </c>
      <c r="AN112">
        <v>1</v>
      </c>
      <c r="AO112">
        <v>1</v>
      </c>
      <c r="AP112">
        <v>1</v>
      </c>
      <c r="AQ112">
        <v>1</v>
      </c>
      <c r="AR112">
        <v>1</v>
      </c>
      <c r="AS112">
        <v>1</v>
      </c>
      <c r="AT112">
        <v>1</v>
      </c>
      <c r="AU112">
        <v>1</v>
      </c>
      <c r="AV112">
        <v>1</v>
      </c>
      <c r="AW112">
        <v>1</v>
      </c>
      <c r="AX112">
        <v>1</v>
      </c>
      <c r="AY112">
        <v>1</v>
      </c>
      <c r="AZ112">
        <v>1</v>
      </c>
      <c r="BA112">
        <v>1</v>
      </c>
      <c r="BB112">
        <v>1</v>
      </c>
      <c r="BC112">
        <v>1</v>
      </c>
      <c r="BD112">
        <v>1</v>
      </c>
      <c r="BE112">
        <v>1</v>
      </c>
      <c r="BF112">
        <v>1</v>
      </c>
      <c r="BG112">
        <v>1</v>
      </c>
      <c r="BH112">
        <v>1</v>
      </c>
      <c r="BI112">
        <v>1</v>
      </c>
      <c r="BJ112">
        <v>1</v>
      </c>
      <c r="BK112">
        <v>1</v>
      </c>
      <c r="BL112">
        <v>1</v>
      </c>
      <c r="BM112">
        <v>1</v>
      </c>
      <c r="BN112">
        <v>1</v>
      </c>
      <c r="BO112">
        <v>1</v>
      </c>
      <c r="BP112">
        <v>1</v>
      </c>
      <c r="BQ112">
        <v>1</v>
      </c>
      <c r="BR112">
        <v>1</v>
      </c>
      <c r="BS112">
        <v>1</v>
      </c>
      <c r="BT112">
        <v>1</v>
      </c>
      <c r="BU112">
        <v>1</v>
      </c>
      <c r="BV112">
        <v>1</v>
      </c>
      <c r="BW112">
        <v>1</v>
      </c>
      <c r="BX112">
        <v>1</v>
      </c>
      <c r="BY112">
        <v>1</v>
      </c>
      <c r="BZ112">
        <v>1</v>
      </c>
    </row>
    <row r="113" spans="11:78">
      <c r="K113" t="s">
        <v>526</v>
      </c>
      <c r="L113" t="s">
        <v>5163</v>
      </c>
      <c r="M113" t="s">
        <v>38</v>
      </c>
      <c r="N113" t="s">
        <v>35</v>
      </c>
      <c r="O113" t="s">
        <v>2608</v>
      </c>
      <c r="P113">
        <v>0</v>
      </c>
      <c r="Q113">
        <v>0</v>
      </c>
      <c r="R113">
        <v>0</v>
      </c>
      <c r="S113">
        <v>0</v>
      </c>
      <c r="T113">
        <v>0</v>
      </c>
      <c r="U113">
        <v>0</v>
      </c>
      <c r="V113">
        <v>0</v>
      </c>
      <c r="W113">
        <v>0</v>
      </c>
      <c r="X113">
        <v>0</v>
      </c>
      <c r="Y113">
        <v>0</v>
      </c>
      <c r="Z113">
        <v>0</v>
      </c>
      <c r="AA113">
        <v>0</v>
      </c>
      <c r="AB113">
        <v>0</v>
      </c>
      <c r="AC113">
        <v>0</v>
      </c>
      <c r="AD113">
        <v>1</v>
      </c>
      <c r="AE113">
        <v>1</v>
      </c>
      <c r="AF113">
        <v>1</v>
      </c>
      <c r="AG113">
        <v>1</v>
      </c>
      <c r="AH113">
        <v>1</v>
      </c>
      <c r="AI113">
        <v>1</v>
      </c>
      <c r="AJ113">
        <v>1</v>
      </c>
      <c r="AK113">
        <v>1</v>
      </c>
      <c r="AL113">
        <v>1</v>
      </c>
      <c r="AM113">
        <v>1</v>
      </c>
      <c r="AN113">
        <v>1</v>
      </c>
      <c r="AO113">
        <v>1</v>
      </c>
      <c r="AP113">
        <v>1</v>
      </c>
      <c r="AQ113">
        <v>1</v>
      </c>
      <c r="AR113">
        <v>1</v>
      </c>
      <c r="AS113">
        <v>1</v>
      </c>
      <c r="AT113">
        <v>1</v>
      </c>
      <c r="AU113">
        <v>1</v>
      </c>
      <c r="AV113">
        <v>1</v>
      </c>
      <c r="AW113">
        <v>1</v>
      </c>
      <c r="AX113">
        <v>1</v>
      </c>
      <c r="AY113">
        <v>1</v>
      </c>
      <c r="AZ113">
        <v>1</v>
      </c>
      <c r="BA113">
        <v>1</v>
      </c>
      <c r="BB113">
        <v>1</v>
      </c>
      <c r="BC113">
        <v>1</v>
      </c>
      <c r="BD113">
        <v>1</v>
      </c>
      <c r="BE113">
        <v>1</v>
      </c>
      <c r="BF113">
        <v>1</v>
      </c>
      <c r="BG113">
        <v>1</v>
      </c>
      <c r="BH113">
        <v>1</v>
      </c>
      <c r="BI113">
        <v>1</v>
      </c>
      <c r="BJ113">
        <v>1</v>
      </c>
      <c r="BK113">
        <v>1</v>
      </c>
      <c r="BL113">
        <v>1</v>
      </c>
      <c r="BM113">
        <v>1</v>
      </c>
      <c r="BN113">
        <v>1</v>
      </c>
      <c r="BO113">
        <v>1</v>
      </c>
      <c r="BP113">
        <v>1</v>
      </c>
      <c r="BQ113">
        <v>1</v>
      </c>
      <c r="BR113">
        <v>1</v>
      </c>
      <c r="BS113">
        <v>1</v>
      </c>
      <c r="BT113">
        <v>1</v>
      </c>
      <c r="BU113">
        <v>1</v>
      </c>
      <c r="BV113">
        <v>1</v>
      </c>
      <c r="BW113">
        <v>1</v>
      </c>
      <c r="BX113">
        <v>1</v>
      </c>
      <c r="BY113">
        <v>1</v>
      </c>
      <c r="BZ113">
        <v>1</v>
      </c>
    </row>
    <row r="114" spans="11:78">
      <c r="K114" t="s">
        <v>527</v>
      </c>
      <c r="L114" t="s">
        <v>5163</v>
      </c>
      <c r="M114" t="s">
        <v>38</v>
      </c>
      <c r="N114" t="s">
        <v>35</v>
      </c>
      <c r="O114" t="s">
        <v>2608</v>
      </c>
      <c r="P114">
        <v>0</v>
      </c>
      <c r="Q114">
        <v>0</v>
      </c>
      <c r="R114">
        <v>0</v>
      </c>
      <c r="S114">
        <v>0</v>
      </c>
      <c r="T114">
        <v>0</v>
      </c>
      <c r="U114">
        <v>0</v>
      </c>
      <c r="V114">
        <v>0</v>
      </c>
      <c r="W114">
        <v>0</v>
      </c>
      <c r="X114">
        <v>0</v>
      </c>
      <c r="Y114">
        <v>0</v>
      </c>
      <c r="Z114">
        <v>0</v>
      </c>
      <c r="AA114">
        <v>0</v>
      </c>
      <c r="AB114">
        <v>0</v>
      </c>
      <c r="AC114">
        <v>0</v>
      </c>
      <c r="AD114">
        <v>1</v>
      </c>
      <c r="AE114">
        <v>1</v>
      </c>
      <c r="AF114">
        <v>1</v>
      </c>
      <c r="AG114">
        <v>1</v>
      </c>
      <c r="AH114">
        <v>1</v>
      </c>
      <c r="AI114">
        <v>1</v>
      </c>
      <c r="AJ114">
        <v>1</v>
      </c>
      <c r="AK114">
        <v>1</v>
      </c>
      <c r="AL114">
        <v>1</v>
      </c>
      <c r="AM114">
        <v>1</v>
      </c>
      <c r="AN114">
        <v>1</v>
      </c>
      <c r="AO114">
        <v>1</v>
      </c>
      <c r="AP114">
        <v>1</v>
      </c>
      <c r="AQ114">
        <v>1</v>
      </c>
      <c r="AR114">
        <v>1</v>
      </c>
      <c r="AS114">
        <v>1</v>
      </c>
      <c r="AT114">
        <v>1</v>
      </c>
      <c r="AU114">
        <v>1</v>
      </c>
      <c r="AV114">
        <v>1</v>
      </c>
      <c r="AW114">
        <v>1</v>
      </c>
      <c r="AX114">
        <v>1</v>
      </c>
      <c r="AY114">
        <v>1</v>
      </c>
      <c r="AZ114">
        <v>1</v>
      </c>
      <c r="BA114">
        <v>1</v>
      </c>
      <c r="BB114">
        <v>1</v>
      </c>
      <c r="BC114">
        <v>1</v>
      </c>
      <c r="BD114">
        <v>1</v>
      </c>
      <c r="BE114">
        <v>1</v>
      </c>
      <c r="BF114">
        <v>1</v>
      </c>
      <c r="BG114">
        <v>1</v>
      </c>
      <c r="BH114">
        <v>1</v>
      </c>
      <c r="BI114">
        <v>1</v>
      </c>
      <c r="BJ114">
        <v>1</v>
      </c>
      <c r="BK114">
        <v>1</v>
      </c>
      <c r="BL114">
        <v>1</v>
      </c>
      <c r="BM114">
        <v>1</v>
      </c>
      <c r="BN114">
        <v>1</v>
      </c>
      <c r="BO114">
        <v>1</v>
      </c>
      <c r="BP114">
        <v>1</v>
      </c>
      <c r="BQ114">
        <v>1</v>
      </c>
      <c r="BR114">
        <v>1</v>
      </c>
      <c r="BS114">
        <v>1</v>
      </c>
      <c r="BT114">
        <v>1</v>
      </c>
      <c r="BU114">
        <v>1</v>
      </c>
      <c r="BV114">
        <v>1</v>
      </c>
      <c r="BW114">
        <v>1</v>
      </c>
      <c r="BX114">
        <v>1</v>
      </c>
      <c r="BY114">
        <v>1</v>
      </c>
      <c r="BZ114">
        <v>1</v>
      </c>
    </row>
    <row r="115" spans="11:78">
      <c r="K115" t="s">
        <v>528</v>
      </c>
      <c r="L115" t="s">
        <v>5175</v>
      </c>
      <c r="M115" t="s">
        <v>38</v>
      </c>
      <c r="N115" t="s">
        <v>35</v>
      </c>
      <c r="O115" t="s">
        <v>2608</v>
      </c>
      <c r="P115">
        <v>0</v>
      </c>
      <c r="Q115">
        <v>0</v>
      </c>
      <c r="R115">
        <v>0</v>
      </c>
      <c r="S115">
        <v>0</v>
      </c>
      <c r="T115">
        <v>0</v>
      </c>
      <c r="U115">
        <v>0</v>
      </c>
      <c r="V115">
        <v>0</v>
      </c>
      <c r="W115">
        <v>1</v>
      </c>
      <c r="X115">
        <v>1</v>
      </c>
      <c r="Y115">
        <v>1</v>
      </c>
      <c r="Z115">
        <v>1</v>
      </c>
      <c r="AA115">
        <v>1</v>
      </c>
      <c r="AB115">
        <v>1</v>
      </c>
      <c r="AC115">
        <v>1</v>
      </c>
      <c r="AD115">
        <v>1</v>
      </c>
      <c r="AE115">
        <v>1</v>
      </c>
      <c r="AF115">
        <v>1</v>
      </c>
      <c r="AG115">
        <v>1</v>
      </c>
      <c r="AH115">
        <v>1</v>
      </c>
      <c r="AI115">
        <v>1</v>
      </c>
      <c r="AJ115">
        <v>1</v>
      </c>
      <c r="AK115">
        <v>1</v>
      </c>
      <c r="AL115">
        <v>1</v>
      </c>
      <c r="AM115">
        <v>1</v>
      </c>
      <c r="AN115">
        <v>1</v>
      </c>
      <c r="AO115">
        <v>1</v>
      </c>
      <c r="AP115">
        <v>1</v>
      </c>
      <c r="AQ115">
        <v>1</v>
      </c>
      <c r="AR115">
        <v>1</v>
      </c>
      <c r="AS115">
        <v>1</v>
      </c>
      <c r="AT115">
        <v>1</v>
      </c>
      <c r="AU115">
        <v>1</v>
      </c>
      <c r="AV115">
        <v>1</v>
      </c>
      <c r="AW115">
        <v>1</v>
      </c>
      <c r="AX115">
        <v>1</v>
      </c>
      <c r="AY115">
        <v>1</v>
      </c>
      <c r="AZ115">
        <v>1</v>
      </c>
      <c r="BA115">
        <v>1</v>
      </c>
      <c r="BB115">
        <v>1</v>
      </c>
      <c r="BC115">
        <v>1</v>
      </c>
      <c r="BD115">
        <v>1</v>
      </c>
      <c r="BE115">
        <v>1</v>
      </c>
      <c r="BF115">
        <v>1</v>
      </c>
      <c r="BG115">
        <v>1</v>
      </c>
      <c r="BH115">
        <v>1</v>
      </c>
      <c r="BI115">
        <v>1</v>
      </c>
      <c r="BJ115">
        <v>1</v>
      </c>
      <c r="BK115">
        <v>1</v>
      </c>
      <c r="BL115">
        <v>1</v>
      </c>
      <c r="BM115">
        <v>1</v>
      </c>
      <c r="BN115">
        <v>1</v>
      </c>
      <c r="BO115">
        <v>1</v>
      </c>
      <c r="BP115">
        <v>1</v>
      </c>
      <c r="BQ115">
        <v>1</v>
      </c>
      <c r="BR115">
        <v>1</v>
      </c>
      <c r="BS115">
        <v>1</v>
      </c>
      <c r="BT115">
        <v>1</v>
      </c>
      <c r="BU115">
        <v>1</v>
      </c>
      <c r="BV115">
        <v>1</v>
      </c>
      <c r="BW115">
        <v>1</v>
      </c>
      <c r="BX115">
        <v>1</v>
      </c>
      <c r="BY115">
        <v>1</v>
      </c>
      <c r="BZ115">
        <v>1</v>
      </c>
    </row>
  </sheetData>
  <autoFilter ref="B2:BZ39" xr:uid="{225D0D6E-12EF-4AE2-AF45-6FA0F4129883}"/>
  <pageMargins left="0.7" right="0.7" top="0.75" bottom="0.75" header="0.3" footer="0.3"/>
  <tableParts count="2">
    <tablePart r:id="rId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E9A9D-4E50-49AF-98D3-FBB4A1859150}">
  <sheetPr codeName="Sheet27">
    <tabColor theme="2" tint="-9.9978637043366805E-2"/>
  </sheetPr>
  <dimension ref="A1:BZ70"/>
  <sheetViews>
    <sheetView topLeftCell="A26" zoomScale="85" zoomScaleNormal="85" workbookViewId="0">
      <selection activeCell="K38" sqref="K38"/>
    </sheetView>
  </sheetViews>
  <sheetFormatPr defaultRowHeight="14.5"/>
  <cols>
    <col min="1" max="1" width="11.453125" bestFit="1" customWidth="1"/>
    <col min="2" max="2" width="19.453125" bestFit="1" customWidth="1"/>
    <col min="3" max="3" width="7.90625" bestFit="1" customWidth="1"/>
    <col min="4" max="4" width="11.453125" bestFit="1" customWidth="1"/>
    <col min="5" max="5" width="15.6328125" customWidth="1"/>
    <col min="6" max="6" width="7.6328125" bestFit="1" customWidth="1"/>
    <col min="7" max="7" width="6.90625" bestFit="1" customWidth="1"/>
    <col min="8" max="8" width="8.453125" bestFit="1" customWidth="1"/>
    <col min="9" max="9" width="18.26953125" bestFit="1" customWidth="1"/>
    <col min="10" max="10" width="51.36328125" bestFit="1" customWidth="1"/>
    <col min="11" max="11" width="16.36328125" bestFit="1" customWidth="1"/>
    <col min="12" max="12" width="18.54296875" bestFit="1" customWidth="1"/>
    <col min="13" max="13" width="12.54296875" bestFit="1" customWidth="1"/>
    <col min="14" max="14" width="11.26953125" bestFit="1" customWidth="1"/>
    <col min="15" max="15" width="9.08984375" bestFit="1" customWidth="1"/>
    <col min="16" max="16" width="12.36328125" bestFit="1" customWidth="1"/>
    <col min="17" max="17" width="12.08984375" bestFit="1" customWidth="1"/>
    <col min="18" max="19" width="12.36328125" bestFit="1" customWidth="1"/>
    <col min="20" max="24" width="12.6328125" bestFit="1" customWidth="1"/>
    <col min="25" max="25" width="12.54296875" bestFit="1" customWidth="1"/>
    <col min="26" max="27" width="12.6328125" bestFit="1" customWidth="1"/>
    <col min="28" max="28" width="12.36328125" bestFit="1" customWidth="1"/>
    <col min="29" max="29" width="12.08984375" bestFit="1" customWidth="1"/>
    <col min="30" max="31" width="12.36328125" bestFit="1" customWidth="1"/>
    <col min="32" max="36" width="12.6328125" bestFit="1" customWidth="1"/>
    <col min="37" max="37" width="12.54296875" bestFit="1" customWidth="1"/>
    <col min="38" max="39" width="12.6328125" bestFit="1" customWidth="1"/>
    <col min="40" max="40" width="12.36328125" bestFit="1" customWidth="1"/>
    <col min="41" max="41" width="12.08984375" bestFit="1" customWidth="1"/>
    <col min="42" max="43" width="12.36328125" bestFit="1" customWidth="1"/>
    <col min="44" max="48" width="12.6328125" bestFit="1" customWidth="1"/>
    <col min="49" max="49" width="12.54296875" bestFit="1" customWidth="1"/>
    <col min="50" max="51" width="12.6328125" bestFit="1" customWidth="1"/>
    <col min="52" max="52" width="12.36328125" bestFit="1" customWidth="1"/>
    <col min="53" max="53" width="12.08984375" bestFit="1" customWidth="1"/>
    <col min="54" max="54" width="12.36328125" bestFit="1" customWidth="1"/>
    <col min="55" max="55" width="12.26953125" bestFit="1" customWidth="1"/>
    <col min="56" max="60" width="12.54296875" bestFit="1" customWidth="1"/>
    <col min="61" max="61" width="12.36328125" bestFit="1" customWidth="1"/>
    <col min="62" max="63" width="12.54296875" bestFit="1" customWidth="1"/>
    <col min="64" max="64" width="12.26953125" bestFit="1" customWidth="1"/>
    <col min="65" max="65" width="12" bestFit="1" customWidth="1"/>
    <col min="66" max="66" width="12.26953125" bestFit="1" customWidth="1"/>
    <col min="67" max="67" width="12.36328125" bestFit="1" customWidth="1"/>
    <col min="68" max="72" width="12.6328125" bestFit="1" customWidth="1"/>
    <col min="73" max="73" width="12.54296875" bestFit="1" customWidth="1"/>
    <col min="74" max="75" width="12.6328125" bestFit="1" customWidth="1"/>
    <col min="76" max="76" width="12.36328125" bestFit="1" customWidth="1"/>
    <col min="77" max="77" width="12.08984375" bestFit="1" customWidth="1"/>
    <col min="78" max="78" width="12.36328125" bestFit="1" customWidth="1"/>
  </cols>
  <sheetData>
    <row r="1" spans="1:78" ht="15" thickBot="1"/>
    <row r="2" spans="1:78" ht="15" thickBot="1">
      <c r="B2" s="80" t="s">
        <v>7480</v>
      </c>
      <c r="C2" s="72"/>
      <c r="P2" s="1">
        <v>45200</v>
      </c>
      <c r="Q2" s="1">
        <v>45231</v>
      </c>
      <c r="R2" s="1">
        <v>45261</v>
      </c>
      <c r="S2" s="1">
        <v>45292</v>
      </c>
      <c r="T2" s="1">
        <v>45323</v>
      </c>
      <c r="U2" s="1">
        <v>45352</v>
      </c>
      <c r="V2" s="1">
        <v>45383</v>
      </c>
      <c r="W2" s="1">
        <v>45413</v>
      </c>
      <c r="X2" s="1">
        <v>45444</v>
      </c>
      <c r="Y2" s="1">
        <v>45474</v>
      </c>
      <c r="Z2" s="1">
        <v>45505</v>
      </c>
      <c r="AA2" s="1">
        <v>45536</v>
      </c>
      <c r="AB2" s="1">
        <v>45566</v>
      </c>
      <c r="AC2" s="1">
        <v>45597</v>
      </c>
      <c r="AD2" s="1">
        <v>45627</v>
      </c>
      <c r="AE2" s="1">
        <v>45658</v>
      </c>
      <c r="AF2" s="1">
        <v>45689</v>
      </c>
      <c r="AG2" s="1">
        <v>45717</v>
      </c>
      <c r="AH2" s="1">
        <v>45748</v>
      </c>
      <c r="AI2" s="1">
        <v>45778</v>
      </c>
      <c r="AJ2" s="1">
        <v>45809</v>
      </c>
      <c r="AK2" s="1">
        <v>45839</v>
      </c>
      <c r="AL2" s="1">
        <v>45870</v>
      </c>
      <c r="AM2" s="1">
        <v>45901</v>
      </c>
      <c r="AN2" s="1">
        <v>45931</v>
      </c>
      <c r="AO2" s="1">
        <v>45962</v>
      </c>
      <c r="AP2" s="1">
        <v>45992</v>
      </c>
      <c r="AQ2" s="1">
        <v>46023</v>
      </c>
      <c r="AR2" s="1">
        <v>46054</v>
      </c>
      <c r="AS2" s="1">
        <v>46082</v>
      </c>
      <c r="AT2" s="1">
        <v>46113</v>
      </c>
      <c r="AU2" s="1">
        <v>46143</v>
      </c>
      <c r="AV2" s="1">
        <v>46174</v>
      </c>
      <c r="AW2" s="1">
        <v>46204</v>
      </c>
      <c r="AX2" s="1">
        <v>46235</v>
      </c>
      <c r="AY2" s="1">
        <v>46266</v>
      </c>
      <c r="AZ2" s="1">
        <v>46296</v>
      </c>
      <c r="BA2" s="1">
        <v>46327</v>
      </c>
      <c r="BB2" s="1">
        <v>46357</v>
      </c>
      <c r="BC2" s="1">
        <v>46388</v>
      </c>
      <c r="BD2" s="1">
        <v>46419</v>
      </c>
      <c r="BE2" s="1">
        <v>46447</v>
      </c>
      <c r="BF2" s="1">
        <v>46478</v>
      </c>
      <c r="BG2" s="1">
        <v>46508</v>
      </c>
      <c r="BH2" s="1">
        <v>46539</v>
      </c>
      <c r="BI2" s="1">
        <v>46569</v>
      </c>
      <c r="BJ2" s="1">
        <v>46600</v>
      </c>
      <c r="BK2" s="1">
        <v>46631</v>
      </c>
      <c r="BL2" s="1">
        <v>46661</v>
      </c>
      <c r="BM2" s="1">
        <v>46692</v>
      </c>
      <c r="BN2" s="1">
        <v>46722</v>
      </c>
      <c r="BO2" s="1">
        <v>46753</v>
      </c>
      <c r="BP2" s="1">
        <v>46784</v>
      </c>
      <c r="BQ2" s="1">
        <v>46813</v>
      </c>
      <c r="BR2" s="1">
        <v>46844</v>
      </c>
      <c r="BS2" s="1">
        <v>46874</v>
      </c>
      <c r="BT2" s="1">
        <v>46905</v>
      </c>
      <c r="BU2" s="1">
        <v>46935</v>
      </c>
      <c r="BV2" s="1">
        <v>46966</v>
      </c>
      <c r="BW2" s="1">
        <v>46997</v>
      </c>
      <c r="BX2" s="1">
        <v>47027</v>
      </c>
      <c r="BY2" s="1">
        <v>47058</v>
      </c>
      <c r="BZ2" s="1">
        <v>47088</v>
      </c>
    </row>
    <row r="3" spans="1:78" ht="29.5" thickBot="1">
      <c r="B3" s="5" t="s">
        <v>56</v>
      </c>
      <c r="C3" s="6" t="s">
        <v>42</v>
      </c>
      <c r="D3" s="6" t="s">
        <v>39</v>
      </c>
      <c r="E3" s="6" t="s">
        <v>2589</v>
      </c>
      <c r="F3" s="6" t="s">
        <v>2609</v>
      </c>
      <c r="G3" s="6" t="s">
        <v>2610</v>
      </c>
      <c r="H3" s="5" t="s">
        <v>57</v>
      </c>
      <c r="I3" s="4" t="s">
        <v>55</v>
      </c>
      <c r="J3" s="5" t="s">
        <v>58</v>
      </c>
      <c r="K3" s="3" t="s">
        <v>16</v>
      </c>
      <c r="L3" s="3" t="s">
        <v>1</v>
      </c>
      <c r="M3" s="3" t="s">
        <v>26</v>
      </c>
      <c r="N3" s="3" t="s">
        <v>36</v>
      </c>
      <c r="O3" s="3" t="s">
        <v>2607</v>
      </c>
    </row>
    <row r="4" spans="1:78">
      <c r="A4" s="58">
        <v>45352</v>
      </c>
      <c r="B4" s="7" t="e">
        <f>+_xlfn.XLOOKUP(I4,#REF!,#REF!)</f>
        <v>#REF!</v>
      </c>
      <c r="C4" s="8">
        <v>1</v>
      </c>
      <c r="D4" s="8" t="str">
        <f>+LEFT(I4,11)</f>
        <v>01-MK-22-10</v>
      </c>
      <c r="E4" s="57">
        <v>45352</v>
      </c>
      <c r="F4" s="59"/>
      <c r="G4" s="59"/>
      <c r="H4" s="9" t="s">
        <v>37</v>
      </c>
      <c r="I4" s="7" t="s">
        <v>314</v>
      </c>
      <c r="J4" s="7" t="str">
        <f>+_xlfn.XLOOKUP(I4,'R4'!B:B,'R4'!C:C)</f>
        <v>AMR - EKSKAVATÖR - 20 TON - JCB - 220 XL</v>
      </c>
      <c r="P4">
        <f>+IF(P$2&gt;=$E4,1,0)</f>
        <v>0</v>
      </c>
      <c r="Q4">
        <f t="shared" ref="Q4:BZ9" si="0">+IF(Q$2&gt;=$E4,1,0)</f>
        <v>0</v>
      </c>
      <c r="R4">
        <f t="shared" si="0"/>
        <v>0</v>
      </c>
      <c r="S4">
        <f t="shared" si="0"/>
        <v>0</v>
      </c>
      <c r="T4">
        <f t="shared" si="0"/>
        <v>0</v>
      </c>
      <c r="U4">
        <f t="shared" si="0"/>
        <v>1</v>
      </c>
      <c r="V4">
        <f t="shared" si="0"/>
        <v>1</v>
      </c>
      <c r="W4">
        <f t="shared" si="0"/>
        <v>1</v>
      </c>
      <c r="X4">
        <f t="shared" si="0"/>
        <v>1</v>
      </c>
      <c r="Y4">
        <f t="shared" si="0"/>
        <v>1</v>
      </c>
      <c r="Z4">
        <f t="shared" si="0"/>
        <v>1</v>
      </c>
      <c r="AA4">
        <f t="shared" si="0"/>
        <v>1</v>
      </c>
      <c r="AB4">
        <f t="shared" si="0"/>
        <v>1</v>
      </c>
      <c r="AC4">
        <f t="shared" si="0"/>
        <v>1</v>
      </c>
      <c r="AD4">
        <f t="shared" si="0"/>
        <v>1</v>
      </c>
      <c r="AE4">
        <f t="shared" si="0"/>
        <v>1</v>
      </c>
      <c r="AF4">
        <f t="shared" si="0"/>
        <v>1</v>
      </c>
      <c r="AG4">
        <f t="shared" si="0"/>
        <v>1</v>
      </c>
      <c r="AH4">
        <f t="shared" si="0"/>
        <v>1</v>
      </c>
      <c r="AI4">
        <f t="shared" si="0"/>
        <v>1</v>
      </c>
      <c r="AJ4">
        <f t="shared" si="0"/>
        <v>1</v>
      </c>
      <c r="AK4">
        <f t="shared" si="0"/>
        <v>1</v>
      </c>
      <c r="AL4">
        <f t="shared" si="0"/>
        <v>1</v>
      </c>
      <c r="AM4">
        <f t="shared" si="0"/>
        <v>1</v>
      </c>
      <c r="AN4">
        <f t="shared" si="0"/>
        <v>1</v>
      </c>
      <c r="AO4">
        <f t="shared" si="0"/>
        <v>1</v>
      </c>
      <c r="AP4">
        <f t="shared" si="0"/>
        <v>1</v>
      </c>
      <c r="AQ4">
        <f t="shared" si="0"/>
        <v>1</v>
      </c>
      <c r="AR4">
        <f t="shared" si="0"/>
        <v>1</v>
      </c>
      <c r="AS4">
        <f t="shared" si="0"/>
        <v>1</v>
      </c>
      <c r="AT4">
        <f t="shared" si="0"/>
        <v>1</v>
      </c>
      <c r="AU4">
        <f t="shared" si="0"/>
        <v>1</v>
      </c>
      <c r="AV4">
        <f t="shared" si="0"/>
        <v>1</v>
      </c>
      <c r="AW4">
        <f t="shared" si="0"/>
        <v>1</v>
      </c>
      <c r="AX4">
        <f t="shared" si="0"/>
        <v>1</v>
      </c>
      <c r="AY4">
        <f t="shared" si="0"/>
        <v>1</v>
      </c>
      <c r="AZ4">
        <f t="shared" si="0"/>
        <v>1</v>
      </c>
      <c r="BA4">
        <f t="shared" si="0"/>
        <v>1</v>
      </c>
      <c r="BB4">
        <f t="shared" si="0"/>
        <v>1</v>
      </c>
      <c r="BC4">
        <f t="shared" si="0"/>
        <v>1</v>
      </c>
      <c r="BD4">
        <f t="shared" si="0"/>
        <v>1</v>
      </c>
      <c r="BE4">
        <f t="shared" si="0"/>
        <v>1</v>
      </c>
      <c r="BF4">
        <f t="shared" si="0"/>
        <v>1</v>
      </c>
      <c r="BG4">
        <f t="shared" si="0"/>
        <v>1</v>
      </c>
      <c r="BH4">
        <f t="shared" si="0"/>
        <v>1</v>
      </c>
      <c r="BI4">
        <f t="shared" si="0"/>
        <v>1</v>
      </c>
      <c r="BJ4">
        <f t="shared" si="0"/>
        <v>1</v>
      </c>
      <c r="BK4">
        <f t="shared" si="0"/>
        <v>1</v>
      </c>
      <c r="BL4">
        <f t="shared" si="0"/>
        <v>1</v>
      </c>
      <c r="BM4">
        <f t="shared" si="0"/>
        <v>1</v>
      </c>
      <c r="BN4">
        <f t="shared" si="0"/>
        <v>1</v>
      </c>
      <c r="BO4">
        <f t="shared" si="0"/>
        <v>1</v>
      </c>
      <c r="BP4">
        <f t="shared" si="0"/>
        <v>1</v>
      </c>
      <c r="BQ4">
        <f t="shared" si="0"/>
        <v>1</v>
      </c>
      <c r="BR4">
        <f t="shared" si="0"/>
        <v>1</v>
      </c>
      <c r="BS4">
        <f t="shared" si="0"/>
        <v>1</v>
      </c>
      <c r="BT4">
        <f t="shared" si="0"/>
        <v>1</v>
      </c>
      <c r="BU4">
        <f t="shared" si="0"/>
        <v>1</v>
      </c>
      <c r="BV4">
        <f t="shared" si="0"/>
        <v>1</v>
      </c>
      <c r="BW4">
        <f t="shared" si="0"/>
        <v>1</v>
      </c>
      <c r="BX4">
        <f t="shared" si="0"/>
        <v>1</v>
      </c>
      <c r="BY4">
        <f t="shared" si="0"/>
        <v>1</v>
      </c>
      <c r="BZ4">
        <f t="shared" si="0"/>
        <v>1</v>
      </c>
    </row>
    <row r="5" spans="1:78">
      <c r="A5" s="58">
        <v>45505</v>
      </c>
      <c r="B5" s="7" t="e">
        <f>+_xlfn.XLOOKUP(I5,#REF!,#REF!)</f>
        <v>#REF!</v>
      </c>
      <c r="C5" s="8">
        <v>1</v>
      </c>
      <c r="D5" s="8" t="str">
        <f t="shared" ref="D5:D21" si="1">+LEFT(I5,11)</f>
        <v>01-MK-22-10</v>
      </c>
      <c r="E5" s="57">
        <v>45505</v>
      </c>
      <c r="F5" s="59"/>
      <c r="G5" s="59"/>
      <c r="H5" s="9" t="s">
        <v>37</v>
      </c>
      <c r="I5" s="7" t="s">
        <v>317</v>
      </c>
      <c r="J5" s="7" t="str">
        <f>+_xlfn.XLOOKUP(I5,'R4'!B:B,'R4'!C:C)</f>
        <v>AMR - EKSKAVATÖR - 18 TON - LASTİKLİ - LİEBHERR A 918</v>
      </c>
      <c r="P5">
        <f t="shared" ref="P5:AE20" si="2">+IF(P$2&gt;=$E5,1,0)</f>
        <v>0</v>
      </c>
      <c r="Q5">
        <f t="shared" si="2"/>
        <v>0</v>
      </c>
      <c r="R5">
        <f t="shared" si="2"/>
        <v>0</v>
      </c>
      <c r="S5">
        <f t="shared" si="2"/>
        <v>0</v>
      </c>
      <c r="T5">
        <f t="shared" si="2"/>
        <v>0</v>
      </c>
      <c r="U5">
        <f t="shared" si="2"/>
        <v>0</v>
      </c>
      <c r="V5">
        <f t="shared" si="2"/>
        <v>0</v>
      </c>
      <c r="W5">
        <f t="shared" si="2"/>
        <v>0</v>
      </c>
      <c r="X5">
        <f t="shared" si="2"/>
        <v>0</v>
      </c>
      <c r="Y5">
        <f t="shared" si="2"/>
        <v>0</v>
      </c>
      <c r="Z5">
        <f t="shared" si="2"/>
        <v>1</v>
      </c>
      <c r="AA5">
        <f t="shared" si="2"/>
        <v>1</v>
      </c>
      <c r="AB5">
        <f t="shared" si="2"/>
        <v>1</v>
      </c>
      <c r="AC5">
        <f t="shared" si="2"/>
        <v>1</v>
      </c>
      <c r="AD5">
        <f t="shared" si="2"/>
        <v>1</v>
      </c>
      <c r="AE5">
        <f t="shared" si="2"/>
        <v>1</v>
      </c>
      <c r="AF5">
        <f t="shared" si="0"/>
        <v>1</v>
      </c>
      <c r="AG5">
        <f t="shared" si="0"/>
        <v>1</v>
      </c>
      <c r="AH5">
        <f t="shared" si="0"/>
        <v>1</v>
      </c>
      <c r="AI5">
        <f t="shared" si="0"/>
        <v>1</v>
      </c>
      <c r="AJ5">
        <f t="shared" si="0"/>
        <v>1</v>
      </c>
      <c r="AK5">
        <f t="shared" si="0"/>
        <v>1</v>
      </c>
      <c r="AL5">
        <f t="shared" si="0"/>
        <v>1</v>
      </c>
      <c r="AM5">
        <f t="shared" si="0"/>
        <v>1</v>
      </c>
      <c r="AN5">
        <f t="shared" si="0"/>
        <v>1</v>
      </c>
      <c r="AO5">
        <f t="shared" si="0"/>
        <v>1</v>
      </c>
      <c r="AP5">
        <f t="shared" si="0"/>
        <v>1</v>
      </c>
      <c r="AQ5">
        <f t="shared" si="0"/>
        <v>1</v>
      </c>
      <c r="AR5">
        <f t="shared" si="0"/>
        <v>1</v>
      </c>
      <c r="AS5">
        <f t="shared" si="0"/>
        <v>1</v>
      </c>
      <c r="AT5">
        <f t="shared" si="0"/>
        <v>1</v>
      </c>
      <c r="AU5">
        <f t="shared" si="0"/>
        <v>1</v>
      </c>
      <c r="AV5">
        <f t="shared" si="0"/>
        <v>1</v>
      </c>
      <c r="AW5">
        <f t="shared" si="0"/>
        <v>1</v>
      </c>
      <c r="AX5">
        <f t="shared" si="0"/>
        <v>1</v>
      </c>
      <c r="AY5">
        <f t="shared" si="0"/>
        <v>1</v>
      </c>
      <c r="AZ5">
        <f t="shared" si="0"/>
        <v>1</v>
      </c>
      <c r="BA5">
        <f t="shared" si="0"/>
        <v>1</v>
      </c>
      <c r="BB5">
        <f t="shared" si="0"/>
        <v>1</v>
      </c>
      <c r="BC5">
        <f t="shared" si="0"/>
        <v>1</v>
      </c>
      <c r="BD5">
        <f t="shared" si="0"/>
        <v>1</v>
      </c>
      <c r="BE5">
        <f t="shared" si="0"/>
        <v>1</v>
      </c>
      <c r="BF5">
        <f t="shared" si="0"/>
        <v>1</v>
      </c>
      <c r="BG5">
        <f t="shared" si="0"/>
        <v>1</v>
      </c>
      <c r="BH5">
        <f t="shared" si="0"/>
        <v>1</v>
      </c>
      <c r="BI5">
        <f t="shared" si="0"/>
        <v>1</v>
      </c>
      <c r="BJ5">
        <f t="shared" si="0"/>
        <v>1</v>
      </c>
      <c r="BK5">
        <f t="shared" si="0"/>
        <v>1</v>
      </c>
      <c r="BL5">
        <f t="shared" si="0"/>
        <v>1</v>
      </c>
      <c r="BM5">
        <f t="shared" si="0"/>
        <v>1</v>
      </c>
      <c r="BN5">
        <f t="shared" si="0"/>
        <v>1</v>
      </c>
      <c r="BO5">
        <f t="shared" si="0"/>
        <v>1</v>
      </c>
      <c r="BP5">
        <f t="shared" si="0"/>
        <v>1</v>
      </c>
      <c r="BQ5">
        <f t="shared" si="0"/>
        <v>1</v>
      </c>
      <c r="BR5">
        <f t="shared" si="0"/>
        <v>1</v>
      </c>
      <c r="BS5">
        <f t="shared" si="0"/>
        <v>1</v>
      </c>
      <c r="BT5">
        <f t="shared" si="0"/>
        <v>1</v>
      </c>
      <c r="BU5">
        <f t="shared" si="0"/>
        <v>1</v>
      </c>
      <c r="BV5">
        <f t="shared" si="0"/>
        <v>1</v>
      </c>
      <c r="BW5">
        <f t="shared" si="0"/>
        <v>1</v>
      </c>
      <c r="BX5">
        <f t="shared" si="0"/>
        <v>1</v>
      </c>
      <c r="BY5">
        <f t="shared" si="0"/>
        <v>1</v>
      </c>
      <c r="BZ5">
        <f t="shared" si="0"/>
        <v>1</v>
      </c>
    </row>
    <row r="6" spans="1:78">
      <c r="A6" s="58">
        <v>45474</v>
      </c>
      <c r="B6" s="7" t="e">
        <f>+_xlfn.XLOOKUP(I6,#REF!,#REF!)</f>
        <v>#REF!</v>
      </c>
      <c r="C6" s="8">
        <v>1</v>
      </c>
      <c r="D6" s="8" t="str">
        <f t="shared" si="1"/>
        <v>01-MK-22-10</v>
      </c>
      <c r="E6" s="57">
        <v>45474</v>
      </c>
      <c r="F6" s="59"/>
      <c r="G6" s="59"/>
      <c r="H6" s="9" t="s">
        <v>37</v>
      </c>
      <c r="I6" s="66" t="s">
        <v>319</v>
      </c>
      <c r="J6" s="7" t="str">
        <f>+_xlfn.XLOOKUP(I6,'R4'!B:B,'R4'!C:C)</f>
        <v>AMR - EKSKAVATÖR - 20 TON - JCB - 220 XL</v>
      </c>
      <c r="P6">
        <f t="shared" si="2"/>
        <v>0</v>
      </c>
      <c r="Q6">
        <f t="shared" si="2"/>
        <v>0</v>
      </c>
      <c r="R6">
        <f t="shared" si="2"/>
        <v>0</v>
      </c>
      <c r="S6">
        <f t="shared" si="2"/>
        <v>0</v>
      </c>
      <c r="T6">
        <f t="shared" si="2"/>
        <v>0</v>
      </c>
      <c r="U6">
        <f t="shared" si="2"/>
        <v>0</v>
      </c>
      <c r="V6">
        <f t="shared" si="2"/>
        <v>0</v>
      </c>
      <c r="W6">
        <f t="shared" si="2"/>
        <v>0</v>
      </c>
      <c r="X6">
        <f t="shared" si="2"/>
        <v>0</v>
      </c>
      <c r="Y6">
        <f t="shared" si="2"/>
        <v>1</v>
      </c>
      <c r="Z6">
        <f t="shared" si="2"/>
        <v>1</v>
      </c>
      <c r="AA6">
        <f t="shared" si="2"/>
        <v>1</v>
      </c>
      <c r="AB6">
        <f t="shared" si="2"/>
        <v>1</v>
      </c>
      <c r="AC6">
        <f t="shared" si="2"/>
        <v>1</v>
      </c>
      <c r="AD6">
        <f t="shared" si="2"/>
        <v>1</v>
      </c>
      <c r="AE6">
        <f t="shared" si="2"/>
        <v>1</v>
      </c>
      <c r="AF6">
        <f t="shared" si="0"/>
        <v>1</v>
      </c>
      <c r="AG6">
        <f t="shared" si="0"/>
        <v>1</v>
      </c>
      <c r="AH6">
        <f t="shared" si="0"/>
        <v>1</v>
      </c>
      <c r="AI6">
        <f t="shared" si="0"/>
        <v>1</v>
      </c>
      <c r="AJ6">
        <f t="shared" si="0"/>
        <v>1</v>
      </c>
      <c r="AK6">
        <f t="shared" si="0"/>
        <v>1</v>
      </c>
      <c r="AL6">
        <f t="shared" si="0"/>
        <v>1</v>
      </c>
      <c r="AM6">
        <f t="shared" si="0"/>
        <v>1</v>
      </c>
      <c r="AN6">
        <f t="shared" si="0"/>
        <v>1</v>
      </c>
      <c r="AO6">
        <f t="shared" si="0"/>
        <v>1</v>
      </c>
      <c r="AP6">
        <f t="shared" si="0"/>
        <v>1</v>
      </c>
      <c r="AQ6">
        <f t="shared" si="0"/>
        <v>1</v>
      </c>
      <c r="AR6">
        <f t="shared" si="0"/>
        <v>1</v>
      </c>
      <c r="AS6">
        <f t="shared" si="0"/>
        <v>1</v>
      </c>
      <c r="AT6">
        <f t="shared" si="0"/>
        <v>1</v>
      </c>
      <c r="AU6">
        <f t="shared" si="0"/>
        <v>1</v>
      </c>
      <c r="AV6">
        <f t="shared" si="0"/>
        <v>1</v>
      </c>
      <c r="AW6">
        <f t="shared" si="0"/>
        <v>1</v>
      </c>
      <c r="AX6">
        <f t="shared" si="0"/>
        <v>1</v>
      </c>
      <c r="AY6">
        <f t="shared" si="0"/>
        <v>1</v>
      </c>
      <c r="AZ6">
        <f t="shared" si="0"/>
        <v>1</v>
      </c>
      <c r="BA6">
        <f t="shared" si="0"/>
        <v>1</v>
      </c>
      <c r="BB6">
        <f t="shared" si="0"/>
        <v>1</v>
      </c>
      <c r="BC6">
        <f t="shared" si="0"/>
        <v>1</v>
      </c>
      <c r="BD6">
        <f t="shared" si="0"/>
        <v>1</v>
      </c>
      <c r="BE6">
        <f t="shared" si="0"/>
        <v>1</v>
      </c>
      <c r="BF6">
        <f t="shared" si="0"/>
        <v>1</v>
      </c>
      <c r="BG6">
        <f t="shared" si="0"/>
        <v>1</v>
      </c>
      <c r="BH6">
        <f t="shared" si="0"/>
        <v>1</v>
      </c>
      <c r="BI6">
        <f t="shared" si="0"/>
        <v>1</v>
      </c>
      <c r="BJ6">
        <f t="shared" si="0"/>
        <v>1</v>
      </c>
      <c r="BK6">
        <f t="shared" si="0"/>
        <v>1</v>
      </c>
      <c r="BL6">
        <f t="shared" si="0"/>
        <v>1</v>
      </c>
      <c r="BM6">
        <f t="shared" si="0"/>
        <v>1</v>
      </c>
      <c r="BN6">
        <f t="shared" si="0"/>
        <v>1</v>
      </c>
      <c r="BO6">
        <f t="shared" si="0"/>
        <v>1</v>
      </c>
      <c r="BP6">
        <f t="shared" si="0"/>
        <v>1</v>
      </c>
      <c r="BQ6">
        <f t="shared" si="0"/>
        <v>1</v>
      </c>
      <c r="BR6">
        <f t="shared" si="0"/>
        <v>1</v>
      </c>
      <c r="BS6">
        <f t="shared" si="0"/>
        <v>1</v>
      </c>
      <c r="BT6">
        <f t="shared" si="0"/>
        <v>1</v>
      </c>
      <c r="BU6">
        <f t="shared" si="0"/>
        <v>1</v>
      </c>
      <c r="BV6">
        <f t="shared" si="0"/>
        <v>1</v>
      </c>
      <c r="BW6">
        <f t="shared" si="0"/>
        <v>1</v>
      </c>
      <c r="BX6">
        <f t="shared" si="0"/>
        <v>1</v>
      </c>
      <c r="BY6">
        <f t="shared" si="0"/>
        <v>1</v>
      </c>
      <c r="BZ6">
        <f t="shared" si="0"/>
        <v>1</v>
      </c>
    </row>
    <row r="7" spans="1:78">
      <c r="A7" s="58">
        <v>45658</v>
      </c>
      <c r="B7" s="7" t="e">
        <f>+_xlfn.XLOOKUP(I7,#REF!,#REF!)</f>
        <v>#REF!</v>
      </c>
      <c r="C7" s="8">
        <v>1</v>
      </c>
      <c r="D7" s="8" t="str">
        <f t="shared" si="1"/>
        <v>01-MK-22-10</v>
      </c>
      <c r="E7" s="57">
        <v>45505</v>
      </c>
      <c r="F7" s="59"/>
      <c r="G7" s="59"/>
      <c r="H7" s="9" t="s">
        <v>37</v>
      </c>
      <c r="I7" s="66" t="s">
        <v>320</v>
      </c>
      <c r="J7" s="7" t="str">
        <f>+_xlfn.XLOOKUP(I7,'R4'!B:B,'R4'!C:C)</f>
        <v>AMR - EKSKAVATÖR - 20 TON - JCB - 220 XL</v>
      </c>
      <c r="P7">
        <f t="shared" si="2"/>
        <v>0</v>
      </c>
      <c r="Q7">
        <f t="shared" si="2"/>
        <v>0</v>
      </c>
      <c r="R7">
        <f t="shared" si="2"/>
        <v>0</v>
      </c>
      <c r="S7">
        <f t="shared" si="2"/>
        <v>0</v>
      </c>
      <c r="T7">
        <f t="shared" si="2"/>
        <v>0</v>
      </c>
      <c r="U7">
        <f t="shared" si="2"/>
        <v>0</v>
      </c>
      <c r="V7">
        <f t="shared" si="2"/>
        <v>0</v>
      </c>
      <c r="W7">
        <f t="shared" si="2"/>
        <v>0</v>
      </c>
      <c r="X7">
        <f t="shared" si="2"/>
        <v>0</v>
      </c>
      <c r="Y7">
        <f t="shared" si="2"/>
        <v>0</v>
      </c>
      <c r="Z7">
        <f t="shared" si="2"/>
        <v>1</v>
      </c>
      <c r="AA7">
        <f t="shared" si="2"/>
        <v>1</v>
      </c>
      <c r="AB7">
        <f t="shared" si="2"/>
        <v>1</v>
      </c>
      <c r="AC7">
        <f t="shared" si="2"/>
        <v>1</v>
      </c>
      <c r="AD7">
        <f t="shared" si="2"/>
        <v>1</v>
      </c>
      <c r="AE7">
        <f t="shared" si="2"/>
        <v>1</v>
      </c>
      <c r="AF7">
        <f t="shared" si="0"/>
        <v>1</v>
      </c>
      <c r="AG7">
        <f t="shared" si="0"/>
        <v>1</v>
      </c>
      <c r="AH7">
        <f t="shared" si="0"/>
        <v>1</v>
      </c>
      <c r="AI7">
        <f t="shared" si="0"/>
        <v>1</v>
      </c>
      <c r="AJ7">
        <f t="shared" si="0"/>
        <v>1</v>
      </c>
      <c r="AK7">
        <f t="shared" si="0"/>
        <v>1</v>
      </c>
      <c r="AL7">
        <f t="shared" si="0"/>
        <v>1</v>
      </c>
      <c r="AM7">
        <f t="shared" si="0"/>
        <v>1</v>
      </c>
      <c r="AN7">
        <f t="shared" si="0"/>
        <v>1</v>
      </c>
      <c r="AO7">
        <f t="shared" si="0"/>
        <v>1</v>
      </c>
      <c r="AP7">
        <f t="shared" si="0"/>
        <v>1</v>
      </c>
      <c r="AQ7">
        <f t="shared" si="0"/>
        <v>1</v>
      </c>
      <c r="AR7">
        <f t="shared" si="0"/>
        <v>1</v>
      </c>
      <c r="AS7">
        <f t="shared" si="0"/>
        <v>1</v>
      </c>
      <c r="AT7">
        <f t="shared" si="0"/>
        <v>1</v>
      </c>
      <c r="AU7">
        <f t="shared" si="0"/>
        <v>1</v>
      </c>
      <c r="AV7">
        <f t="shared" si="0"/>
        <v>1</v>
      </c>
      <c r="AW7">
        <f t="shared" si="0"/>
        <v>1</v>
      </c>
      <c r="AX7">
        <f t="shared" si="0"/>
        <v>1</v>
      </c>
      <c r="AY7">
        <f t="shared" si="0"/>
        <v>1</v>
      </c>
      <c r="AZ7">
        <f t="shared" si="0"/>
        <v>1</v>
      </c>
      <c r="BA7">
        <f t="shared" si="0"/>
        <v>1</v>
      </c>
      <c r="BB7">
        <f t="shared" si="0"/>
        <v>1</v>
      </c>
      <c r="BC7">
        <f t="shared" si="0"/>
        <v>1</v>
      </c>
      <c r="BD7">
        <f t="shared" si="0"/>
        <v>1</v>
      </c>
      <c r="BE7">
        <f t="shared" si="0"/>
        <v>1</v>
      </c>
      <c r="BF7">
        <f t="shared" si="0"/>
        <v>1</v>
      </c>
      <c r="BG7">
        <f t="shared" si="0"/>
        <v>1</v>
      </c>
      <c r="BH7">
        <f t="shared" si="0"/>
        <v>1</v>
      </c>
      <c r="BI7">
        <f t="shared" si="0"/>
        <v>1</v>
      </c>
      <c r="BJ7">
        <f t="shared" si="0"/>
        <v>1</v>
      </c>
      <c r="BK7">
        <f t="shared" si="0"/>
        <v>1</v>
      </c>
      <c r="BL7">
        <f t="shared" si="0"/>
        <v>1</v>
      </c>
      <c r="BM7">
        <f t="shared" si="0"/>
        <v>1</v>
      </c>
      <c r="BN7">
        <f t="shared" si="0"/>
        <v>1</v>
      </c>
      <c r="BO7">
        <f t="shared" si="0"/>
        <v>1</v>
      </c>
      <c r="BP7">
        <f t="shared" si="0"/>
        <v>1</v>
      </c>
      <c r="BQ7">
        <f t="shared" si="0"/>
        <v>1</v>
      </c>
      <c r="BR7">
        <f t="shared" si="0"/>
        <v>1</v>
      </c>
      <c r="BS7">
        <f t="shared" si="0"/>
        <v>1</v>
      </c>
      <c r="BT7">
        <f t="shared" si="0"/>
        <v>1</v>
      </c>
      <c r="BU7">
        <f t="shared" si="0"/>
        <v>1</v>
      </c>
      <c r="BV7">
        <f t="shared" si="0"/>
        <v>1</v>
      </c>
      <c r="BW7">
        <f t="shared" si="0"/>
        <v>1</v>
      </c>
      <c r="BX7">
        <f t="shared" si="0"/>
        <v>1</v>
      </c>
      <c r="BY7">
        <f t="shared" si="0"/>
        <v>1</v>
      </c>
      <c r="BZ7">
        <f t="shared" si="0"/>
        <v>1</v>
      </c>
    </row>
    <row r="8" spans="1:78">
      <c r="A8" s="58">
        <v>45627</v>
      </c>
      <c r="B8" s="7" t="e">
        <f>+_xlfn.XLOOKUP(I8,#REF!,#REF!)</f>
        <v>#REF!</v>
      </c>
      <c r="C8" s="8">
        <v>1</v>
      </c>
      <c r="D8" s="8" t="str">
        <f t="shared" si="1"/>
        <v>01-MK-22-10</v>
      </c>
      <c r="E8" s="57">
        <v>45658</v>
      </c>
      <c r="F8" s="59"/>
      <c r="G8" s="59"/>
      <c r="H8" s="9" t="s">
        <v>37</v>
      </c>
      <c r="I8" s="66" t="s">
        <v>321</v>
      </c>
      <c r="J8" s="7" t="str">
        <f>+_xlfn.XLOOKUP(I8,'R4'!B:B,'R4'!C:C)</f>
        <v>AMR - EKSKAVATÖR - 20 TON - JCB - 220 XL</v>
      </c>
      <c r="P8">
        <f t="shared" si="2"/>
        <v>0</v>
      </c>
      <c r="Q8">
        <f t="shared" si="2"/>
        <v>0</v>
      </c>
      <c r="R8">
        <f t="shared" si="2"/>
        <v>0</v>
      </c>
      <c r="S8">
        <f t="shared" si="2"/>
        <v>0</v>
      </c>
      <c r="T8">
        <f t="shared" si="2"/>
        <v>0</v>
      </c>
      <c r="U8">
        <f t="shared" si="2"/>
        <v>0</v>
      </c>
      <c r="V8">
        <f t="shared" si="2"/>
        <v>0</v>
      </c>
      <c r="W8">
        <f t="shared" si="2"/>
        <v>0</v>
      </c>
      <c r="X8">
        <f t="shared" si="2"/>
        <v>0</v>
      </c>
      <c r="Y8">
        <f t="shared" si="2"/>
        <v>0</v>
      </c>
      <c r="Z8">
        <f t="shared" si="2"/>
        <v>0</v>
      </c>
      <c r="AA8">
        <f t="shared" si="2"/>
        <v>0</v>
      </c>
      <c r="AB8">
        <f t="shared" si="2"/>
        <v>0</v>
      </c>
      <c r="AC8">
        <f t="shared" si="2"/>
        <v>0</v>
      </c>
      <c r="AD8">
        <f t="shared" si="2"/>
        <v>0</v>
      </c>
      <c r="AE8">
        <f t="shared" si="2"/>
        <v>1</v>
      </c>
      <c r="AF8">
        <f t="shared" si="0"/>
        <v>1</v>
      </c>
      <c r="AG8">
        <f t="shared" si="0"/>
        <v>1</v>
      </c>
      <c r="AH8">
        <f t="shared" si="0"/>
        <v>1</v>
      </c>
      <c r="AI8">
        <f t="shared" si="0"/>
        <v>1</v>
      </c>
      <c r="AJ8">
        <f t="shared" si="0"/>
        <v>1</v>
      </c>
      <c r="AK8">
        <f t="shared" si="0"/>
        <v>1</v>
      </c>
      <c r="AL8">
        <f t="shared" si="0"/>
        <v>1</v>
      </c>
      <c r="AM8">
        <f t="shared" si="0"/>
        <v>1</v>
      </c>
      <c r="AN8">
        <f t="shared" si="0"/>
        <v>1</v>
      </c>
      <c r="AO8">
        <f t="shared" si="0"/>
        <v>1</v>
      </c>
      <c r="AP8">
        <f t="shared" si="0"/>
        <v>1</v>
      </c>
      <c r="AQ8">
        <f t="shared" si="0"/>
        <v>1</v>
      </c>
      <c r="AR8">
        <f t="shared" si="0"/>
        <v>1</v>
      </c>
      <c r="AS8">
        <f t="shared" si="0"/>
        <v>1</v>
      </c>
      <c r="AT8">
        <f t="shared" si="0"/>
        <v>1</v>
      </c>
      <c r="AU8">
        <f t="shared" si="0"/>
        <v>1</v>
      </c>
      <c r="AV8">
        <f t="shared" si="0"/>
        <v>1</v>
      </c>
      <c r="AW8">
        <f t="shared" si="0"/>
        <v>1</v>
      </c>
      <c r="AX8">
        <f t="shared" si="0"/>
        <v>1</v>
      </c>
      <c r="AY8">
        <f t="shared" si="0"/>
        <v>1</v>
      </c>
      <c r="AZ8">
        <f t="shared" si="0"/>
        <v>1</v>
      </c>
      <c r="BA8">
        <f t="shared" si="0"/>
        <v>1</v>
      </c>
      <c r="BB8">
        <f t="shared" si="0"/>
        <v>1</v>
      </c>
      <c r="BC8">
        <f t="shared" si="0"/>
        <v>1</v>
      </c>
      <c r="BD8">
        <f t="shared" si="0"/>
        <v>1</v>
      </c>
      <c r="BE8">
        <f t="shared" si="0"/>
        <v>1</v>
      </c>
      <c r="BF8">
        <f t="shared" si="0"/>
        <v>1</v>
      </c>
      <c r="BG8">
        <f t="shared" si="0"/>
        <v>1</v>
      </c>
      <c r="BH8">
        <f t="shared" si="0"/>
        <v>1</v>
      </c>
      <c r="BI8">
        <f t="shared" si="0"/>
        <v>1</v>
      </c>
      <c r="BJ8">
        <f t="shared" si="0"/>
        <v>1</v>
      </c>
      <c r="BK8">
        <f t="shared" si="0"/>
        <v>1</v>
      </c>
      <c r="BL8">
        <f t="shared" si="0"/>
        <v>1</v>
      </c>
      <c r="BM8">
        <f t="shared" si="0"/>
        <v>1</v>
      </c>
      <c r="BN8">
        <f t="shared" si="0"/>
        <v>1</v>
      </c>
      <c r="BO8">
        <f t="shared" si="0"/>
        <v>1</v>
      </c>
      <c r="BP8">
        <f t="shared" si="0"/>
        <v>1</v>
      </c>
      <c r="BQ8">
        <f t="shared" si="0"/>
        <v>1</v>
      </c>
      <c r="BR8">
        <f t="shared" si="0"/>
        <v>1</v>
      </c>
      <c r="BS8">
        <f t="shared" si="0"/>
        <v>1</v>
      </c>
      <c r="BT8">
        <f t="shared" si="0"/>
        <v>1</v>
      </c>
      <c r="BU8">
        <f t="shared" si="0"/>
        <v>1</v>
      </c>
      <c r="BV8">
        <f t="shared" si="0"/>
        <v>1</v>
      </c>
      <c r="BW8">
        <f t="shared" si="0"/>
        <v>1</v>
      </c>
      <c r="BX8">
        <f t="shared" si="0"/>
        <v>1</v>
      </c>
      <c r="BY8">
        <f t="shared" si="0"/>
        <v>1</v>
      </c>
      <c r="BZ8">
        <f t="shared" si="0"/>
        <v>1</v>
      </c>
    </row>
    <row r="9" spans="1:78">
      <c r="A9" s="58"/>
      <c r="B9" s="7" t="e">
        <f>+_xlfn.XLOOKUP(I9,#REF!,#REF!)</f>
        <v>#REF!</v>
      </c>
      <c r="C9" s="8">
        <v>1</v>
      </c>
      <c r="D9" s="8" t="str">
        <f t="shared" si="1"/>
        <v>01-MK-22-10</v>
      </c>
      <c r="E9" s="57">
        <v>45505</v>
      </c>
      <c r="F9" s="59"/>
      <c r="G9" s="59"/>
      <c r="H9" s="9" t="s">
        <v>37</v>
      </c>
      <c r="I9" s="66" t="s">
        <v>322</v>
      </c>
      <c r="J9" s="7" t="str">
        <f>+_xlfn.XLOOKUP(I9,'R4'!B:B,'R4'!C:C)</f>
        <v>AMR - EKSKAVATÖR - 20 TON - JCB - 220 XL - SİF</v>
      </c>
      <c r="P9">
        <f t="shared" si="2"/>
        <v>0</v>
      </c>
      <c r="Q9">
        <f t="shared" si="2"/>
        <v>0</v>
      </c>
      <c r="R9">
        <f t="shared" si="2"/>
        <v>0</v>
      </c>
      <c r="S9">
        <f t="shared" si="2"/>
        <v>0</v>
      </c>
      <c r="T9">
        <f t="shared" si="2"/>
        <v>0</v>
      </c>
      <c r="U9">
        <f t="shared" si="2"/>
        <v>0</v>
      </c>
      <c r="V9">
        <f t="shared" si="2"/>
        <v>0</v>
      </c>
      <c r="W9">
        <f t="shared" si="2"/>
        <v>0</v>
      </c>
      <c r="X9">
        <f t="shared" si="2"/>
        <v>0</v>
      </c>
      <c r="Y9">
        <f t="shared" si="2"/>
        <v>0</v>
      </c>
      <c r="Z9">
        <f t="shared" si="2"/>
        <v>1</v>
      </c>
      <c r="AA9">
        <f t="shared" si="2"/>
        <v>1</v>
      </c>
      <c r="AB9">
        <f t="shared" si="2"/>
        <v>1</v>
      </c>
      <c r="AC9">
        <f t="shared" si="2"/>
        <v>1</v>
      </c>
      <c r="AD9">
        <f t="shared" si="2"/>
        <v>1</v>
      </c>
      <c r="AE9">
        <f t="shared" si="2"/>
        <v>1</v>
      </c>
      <c r="AF9">
        <f t="shared" si="0"/>
        <v>1</v>
      </c>
      <c r="AG9">
        <f t="shared" si="0"/>
        <v>1</v>
      </c>
      <c r="AH9">
        <f t="shared" si="0"/>
        <v>1</v>
      </c>
      <c r="AI9">
        <f t="shared" si="0"/>
        <v>1</v>
      </c>
      <c r="AJ9">
        <f t="shared" si="0"/>
        <v>1</v>
      </c>
      <c r="AK9">
        <f t="shared" ref="AK9:AZ21" si="3">+IF(AK$2&gt;=$E9,1,0)</f>
        <v>1</v>
      </c>
      <c r="AL9">
        <f t="shared" si="3"/>
        <v>1</v>
      </c>
      <c r="AM9">
        <f t="shared" si="3"/>
        <v>1</v>
      </c>
      <c r="AN9">
        <f t="shared" si="3"/>
        <v>1</v>
      </c>
      <c r="AO9">
        <f t="shared" si="3"/>
        <v>1</v>
      </c>
      <c r="AP9">
        <f t="shared" si="3"/>
        <v>1</v>
      </c>
      <c r="AQ9">
        <f t="shared" si="3"/>
        <v>1</v>
      </c>
      <c r="AR9">
        <f t="shared" si="3"/>
        <v>1</v>
      </c>
      <c r="AS9">
        <f t="shared" si="3"/>
        <v>1</v>
      </c>
      <c r="AT9">
        <f t="shared" si="3"/>
        <v>1</v>
      </c>
      <c r="AU9">
        <f t="shared" si="3"/>
        <v>1</v>
      </c>
      <c r="AV9">
        <f t="shared" si="3"/>
        <v>1</v>
      </c>
      <c r="AW9">
        <f t="shared" si="3"/>
        <v>1</v>
      </c>
      <c r="AX9">
        <f t="shared" si="3"/>
        <v>1</v>
      </c>
      <c r="AY9">
        <f t="shared" si="3"/>
        <v>1</v>
      </c>
      <c r="AZ9">
        <f t="shared" si="3"/>
        <v>1</v>
      </c>
      <c r="BA9">
        <f t="shared" ref="BA9:BP21" si="4">+IF(BA$2&gt;=$E9,1,0)</f>
        <v>1</v>
      </c>
      <c r="BB9">
        <f t="shared" si="4"/>
        <v>1</v>
      </c>
      <c r="BC9">
        <f t="shared" si="4"/>
        <v>1</v>
      </c>
      <c r="BD9">
        <f t="shared" si="4"/>
        <v>1</v>
      </c>
      <c r="BE9">
        <f t="shared" si="4"/>
        <v>1</v>
      </c>
      <c r="BF9">
        <f t="shared" si="4"/>
        <v>1</v>
      </c>
      <c r="BG9">
        <f t="shared" si="4"/>
        <v>1</v>
      </c>
      <c r="BH9">
        <f t="shared" si="4"/>
        <v>1</v>
      </c>
      <c r="BI9">
        <f t="shared" si="4"/>
        <v>1</v>
      </c>
      <c r="BJ9">
        <f t="shared" si="4"/>
        <v>1</v>
      </c>
      <c r="BK9">
        <f t="shared" si="4"/>
        <v>1</v>
      </c>
      <c r="BL9">
        <f t="shared" si="4"/>
        <v>1</v>
      </c>
      <c r="BM9">
        <f t="shared" si="4"/>
        <v>1</v>
      </c>
      <c r="BN9">
        <f t="shared" si="4"/>
        <v>1</v>
      </c>
      <c r="BO9">
        <f t="shared" si="4"/>
        <v>1</v>
      </c>
      <c r="BP9">
        <f t="shared" si="4"/>
        <v>1</v>
      </c>
      <c r="BQ9">
        <f t="shared" ref="BQ9:BZ21" si="5">+IF(BQ$2&gt;=$E9,1,0)</f>
        <v>1</v>
      </c>
      <c r="BR9">
        <f t="shared" si="5"/>
        <v>1</v>
      </c>
      <c r="BS9">
        <f t="shared" si="5"/>
        <v>1</v>
      </c>
      <c r="BT9">
        <f t="shared" si="5"/>
        <v>1</v>
      </c>
      <c r="BU9">
        <f t="shared" si="5"/>
        <v>1</v>
      </c>
      <c r="BV9">
        <f t="shared" si="5"/>
        <v>1</v>
      </c>
      <c r="BW9">
        <f t="shared" si="5"/>
        <v>1</v>
      </c>
      <c r="BX9">
        <f t="shared" si="5"/>
        <v>1</v>
      </c>
      <c r="BY9">
        <f t="shared" si="5"/>
        <v>1</v>
      </c>
      <c r="BZ9">
        <f t="shared" si="5"/>
        <v>1</v>
      </c>
    </row>
    <row r="10" spans="1:78">
      <c r="A10" s="58"/>
      <c r="B10" s="7" t="e">
        <f>+_xlfn.XLOOKUP(I10,#REF!,#REF!)</f>
        <v>#REF!</v>
      </c>
      <c r="C10" s="8">
        <v>1</v>
      </c>
      <c r="D10" s="8" t="str">
        <f t="shared" si="1"/>
        <v>01-MK-22-10</v>
      </c>
      <c r="E10" s="57">
        <v>45627</v>
      </c>
      <c r="F10" s="59"/>
      <c r="G10" s="59"/>
      <c r="H10" s="9" t="s">
        <v>37</v>
      </c>
      <c r="I10" s="66" t="s">
        <v>324</v>
      </c>
      <c r="J10" s="7" t="str">
        <f>+_xlfn.XLOOKUP(I10,'R4'!B:B,'R4'!C:C)</f>
        <v>AMR - EKSKAVATÖR - 18 TON - LASTİKLİ - LİEBHERR A 918</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1</v>
      </c>
      <c r="AE10">
        <f t="shared" si="2"/>
        <v>1</v>
      </c>
      <c r="AF10">
        <f t="shared" ref="AF10:AU21" si="6">+IF(AF$2&gt;=$E10,1,0)</f>
        <v>1</v>
      </c>
      <c r="AG10">
        <f t="shared" si="6"/>
        <v>1</v>
      </c>
      <c r="AH10">
        <f t="shared" si="6"/>
        <v>1</v>
      </c>
      <c r="AI10">
        <f t="shared" si="6"/>
        <v>1</v>
      </c>
      <c r="AJ10">
        <f t="shared" si="6"/>
        <v>1</v>
      </c>
      <c r="AK10">
        <f t="shared" si="6"/>
        <v>1</v>
      </c>
      <c r="AL10">
        <f t="shared" si="6"/>
        <v>1</v>
      </c>
      <c r="AM10">
        <f t="shared" si="6"/>
        <v>1</v>
      </c>
      <c r="AN10">
        <f t="shared" si="6"/>
        <v>1</v>
      </c>
      <c r="AO10">
        <f t="shared" si="6"/>
        <v>1</v>
      </c>
      <c r="AP10">
        <f t="shared" si="6"/>
        <v>1</v>
      </c>
      <c r="AQ10">
        <f t="shared" si="6"/>
        <v>1</v>
      </c>
      <c r="AR10">
        <f t="shared" si="6"/>
        <v>1</v>
      </c>
      <c r="AS10">
        <f t="shared" si="6"/>
        <v>1</v>
      </c>
      <c r="AT10">
        <f t="shared" si="6"/>
        <v>1</v>
      </c>
      <c r="AU10">
        <f t="shared" si="6"/>
        <v>1</v>
      </c>
      <c r="AV10">
        <f t="shared" si="3"/>
        <v>1</v>
      </c>
      <c r="AW10">
        <f t="shared" si="3"/>
        <v>1</v>
      </c>
      <c r="AX10">
        <f t="shared" si="3"/>
        <v>1</v>
      </c>
      <c r="AY10">
        <f t="shared" si="3"/>
        <v>1</v>
      </c>
      <c r="AZ10">
        <f t="shared" si="3"/>
        <v>1</v>
      </c>
      <c r="BA10">
        <f t="shared" si="4"/>
        <v>1</v>
      </c>
      <c r="BB10">
        <f t="shared" si="4"/>
        <v>1</v>
      </c>
      <c r="BC10">
        <f t="shared" si="4"/>
        <v>1</v>
      </c>
      <c r="BD10">
        <f t="shared" si="4"/>
        <v>1</v>
      </c>
      <c r="BE10">
        <f t="shared" si="4"/>
        <v>1</v>
      </c>
      <c r="BF10">
        <f t="shared" si="4"/>
        <v>1</v>
      </c>
      <c r="BG10">
        <f t="shared" si="4"/>
        <v>1</v>
      </c>
      <c r="BH10">
        <f t="shared" si="4"/>
        <v>1</v>
      </c>
      <c r="BI10">
        <f t="shared" si="4"/>
        <v>1</v>
      </c>
      <c r="BJ10">
        <f t="shared" si="4"/>
        <v>1</v>
      </c>
      <c r="BK10">
        <f t="shared" si="4"/>
        <v>1</v>
      </c>
      <c r="BL10">
        <f t="shared" si="4"/>
        <v>1</v>
      </c>
      <c r="BM10">
        <f t="shared" si="4"/>
        <v>1</v>
      </c>
      <c r="BN10">
        <f t="shared" si="4"/>
        <v>1</v>
      </c>
      <c r="BO10">
        <f t="shared" si="4"/>
        <v>1</v>
      </c>
      <c r="BP10">
        <f t="shared" si="4"/>
        <v>1</v>
      </c>
      <c r="BQ10">
        <f t="shared" si="5"/>
        <v>1</v>
      </c>
      <c r="BR10">
        <f t="shared" si="5"/>
        <v>1</v>
      </c>
      <c r="BS10">
        <f t="shared" si="5"/>
        <v>1</v>
      </c>
      <c r="BT10">
        <f t="shared" si="5"/>
        <v>1</v>
      </c>
      <c r="BU10">
        <f t="shared" si="5"/>
        <v>1</v>
      </c>
      <c r="BV10">
        <f t="shared" si="5"/>
        <v>1</v>
      </c>
      <c r="BW10">
        <f t="shared" si="5"/>
        <v>1</v>
      </c>
      <c r="BX10">
        <f t="shared" si="5"/>
        <v>1</v>
      </c>
      <c r="BY10">
        <f t="shared" si="5"/>
        <v>1</v>
      </c>
      <c r="BZ10">
        <f t="shared" si="5"/>
        <v>1</v>
      </c>
    </row>
    <row r="11" spans="1:78">
      <c r="A11" s="58"/>
      <c r="B11" s="7" t="e">
        <f>+_xlfn.XLOOKUP(I11,#REF!,#REF!)</f>
        <v>#REF!</v>
      </c>
      <c r="C11" s="8">
        <v>1</v>
      </c>
      <c r="D11" s="8" t="str">
        <f t="shared" si="1"/>
        <v>01-MK-22-10</v>
      </c>
      <c r="E11" s="57">
        <v>45352</v>
      </c>
      <c r="F11" s="59"/>
      <c r="G11" s="59"/>
      <c r="H11" s="9" t="s">
        <v>37</v>
      </c>
      <c r="I11" s="66" t="s">
        <v>325</v>
      </c>
      <c r="J11" s="7" t="str">
        <f>+_xlfn.XLOOKUP(I11,'R4'!B:B,'R4'!C:C)</f>
        <v>AMR - EKSKAVATÖR - 20 TON - JCB - 220 XL</v>
      </c>
      <c r="P11">
        <f t="shared" si="2"/>
        <v>0</v>
      </c>
      <c r="Q11">
        <f t="shared" si="2"/>
        <v>0</v>
      </c>
      <c r="R11">
        <f t="shared" si="2"/>
        <v>0</v>
      </c>
      <c r="S11">
        <f t="shared" si="2"/>
        <v>0</v>
      </c>
      <c r="T11">
        <f t="shared" si="2"/>
        <v>0</v>
      </c>
      <c r="U11">
        <f t="shared" si="2"/>
        <v>1</v>
      </c>
      <c r="V11">
        <f t="shared" si="2"/>
        <v>1</v>
      </c>
      <c r="W11">
        <f t="shared" si="2"/>
        <v>1</v>
      </c>
      <c r="X11">
        <f t="shared" si="2"/>
        <v>1</v>
      </c>
      <c r="Y11">
        <f t="shared" si="2"/>
        <v>1</v>
      </c>
      <c r="Z11">
        <f t="shared" si="2"/>
        <v>1</v>
      </c>
      <c r="AA11">
        <f t="shared" si="2"/>
        <v>1</v>
      </c>
      <c r="AB11">
        <f t="shared" si="2"/>
        <v>1</v>
      </c>
      <c r="AC11">
        <f t="shared" si="2"/>
        <v>1</v>
      </c>
      <c r="AD11">
        <f t="shared" si="2"/>
        <v>1</v>
      </c>
      <c r="AE11">
        <f t="shared" si="2"/>
        <v>1</v>
      </c>
      <c r="AF11">
        <f t="shared" si="6"/>
        <v>1</v>
      </c>
      <c r="AG11">
        <f t="shared" si="6"/>
        <v>1</v>
      </c>
      <c r="AH11">
        <f t="shared" si="6"/>
        <v>1</v>
      </c>
      <c r="AI11">
        <f t="shared" si="6"/>
        <v>1</v>
      </c>
      <c r="AJ11">
        <f t="shared" si="6"/>
        <v>1</v>
      </c>
      <c r="AK11">
        <f t="shared" si="6"/>
        <v>1</v>
      </c>
      <c r="AL11">
        <f t="shared" si="6"/>
        <v>1</v>
      </c>
      <c r="AM11">
        <f t="shared" si="6"/>
        <v>1</v>
      </c>
      <c r="AN11">
        <f t="shared" si="6"/>
        <v>1</v>
      </c>
      <c r="AO11">
        <f t="shared" si="6"/>
        <v>1</v>
      </c>
      <c r="AP11">
        <f t="shared" si="6"/>
        <v>1</v>
      </c>
      <c r="AQ11">
        <f t="shared" si="6"/>
        <v>1</v>
      </c>
      <c r="AR11">
        <f t="shared" si="6"/>
        <v>1</v>
      </c>
      <c r="AS11">
        <f t="shared" si="6"/>
        <v>1</v>
      </c>
      <c r="AT11">
        <f t="shared" si="6"/>
        <v>1</v>
      </c>
      <c r="AU11">
        <f t="shared" si="6"/>
        <v>1</v>
      </c>
      <c r="AV11">
        <f t="shared" si="3"/>
        <v>1</v>
      </c>
      <c r="AW11">
        <f t="shared" si="3"/>
        <v>1</v>
      </c>
      <c r="AX11">
        <f t="shared" si="3"/>
        <v>1</v>
      </c>
      <c r="AY11">
        <f t="shared" si="3"/>
        <v>1</v>
      </c>
      <c r="AZ11">
        <f t="shared" si="3"/>
        <v>1</v>
      </c>
      <c r="BA11">
        <f t="shared" si="4"/>
        <v>1</v>
      </c>
      <c r="BB11">
        <f t="shared" si="4"/>
        <v>1</v>
      </c>
      <c r="BC11">
        <f t="shared" si="4"/>
        <v>1</v>
      </c>
      <c r="BD11">
        <f t="shared" si="4"/>
        <v>1</v>
      </c>
      <c r="BE11">
        <f t="shared" si="4"/>
        <v>1</v>
      </c>
      <c r="BF11">
        <f t="shared" si="4"/>
        <v>1</v>
      </c>
      <c r="BG11">
        <f t="shared" si="4"/>
        <v>1</v>
      </c>
      <c r="BH11">
        <f t="shared" si="4"/>
        <v>1</v>
      </c>
      <c r="BI11">
        <f t="shared" si="4"/>
        <v>1</v>
      </c>
      <c r="BJ11">
        <f t="shared" si="4"/>
        <v>1</v>
      </c>
      <c r="BK11">
        <f t="shared" si="4"/>
        <v>1</v>
      </c>
      <c r="BL11">
        <f t="shared" si="4"/>
        <v>1</v>
      </c>
      <c r="BM11">
        <f t="shared" si="4"/>
        <v>1</v>
      </c>
      <c r="BN11">
        <f t="shared" si="4"/>
        <v>1</v>
      </c>
      <c r="BO11">
        <f t="shared" si="4"/>
        <v>1</v>
      </c>
      <c r="BP11">
        <f t="shared" si="4"/>
        <v>1</v>
      </c>
      <c r="BQ11">
        <f t="shared" si="5"/>
        <v>1</v>
      </c>
      <c r="BR11">
        <f t="shared" si="5"/>
        <v>1</v>
      </c>
      <c r="BS11">
        <f t="shared" si="5"/>
        <v>1</v>
      </c>
      <c r="BT11">
        <f t="shared" si="5"/>
        <v>1</v>
      </c>
      <c r="BU11">
        <f t="shared" si="5"/>
        <v>1</v>
      </c>
      <c r="BV11">
        <f t="shared" si="5"/>
        <v>1</v>
      </c>
      <c r="BW11">
        <f t="shared" si="5"/>
        <v>1</v>
      </c>
      <c r="BX11">
        <f t="shared" si="5"/>
        <v>1</v>
      </c>
      <c r="BY11">
        <f t="shared" si="5"/>
        <v>1</v>
      </c>
      <c r="BZ11">
        <f t="shared" si="5"/>
        <v>1</v>
      </c>
    </row>
    <row r="12" spans="1:78">
      <c r="A12" s="58"/>
      <c r="B12" s="7" t="e">
        <f>+_xlfn.XLOOKUP(I12,#REF!,#REF!)</f>
        <v>#REF!</v>
      </c>
      <c r="C12" s="8">
        <v>1</v>
      </c>
      <c r="D12" s="8" t="str">
        <f t="shared" si="1"/>
        <v>01-MK-22-10</v>
      </c>
      <c r="E12" s="57">
        <v>45505</v>
      </c>
      <c r="F12" s="59"/>
      <c r="G12" s="59"/>
      <c r="H12" s="9" t="s">
        <v>37</v>
      </c>
      <c r="I12" s="66" t="s">
        <v>326</v>
      </c>
      <c r="J12" s="7" t="str">
        <f>+_xlfn.XLOOKUP(I12,'R4'!B:B,'R4'!C:C)</f>
        <v>AMR - EKSKAVATÖR - 18 TON - LASTİKLİ - LİEBHERR A 918</v>
      </c>
      <c r="P12">
        <f t="shared" si="2"/>
        <v>0</v>
      </c>
      <c r="Q12">
        <f t="shared" si="2"/>
        <v>0</v>
      </c>
      <c r="R12">
        <f t="shared" si="2"/>
        <v>0</v>
      </c>
      <c r="S12">
        <f t="shared" si="2"/>
        <v>0</v>
      </c>
      <c r="T12">
        <f t="shared" si="2"/>
        <v>0</v>
      </c>
      <c r="U12">
        <f t="shared" si="2"/>
        <v>0</v>
      </c>
      <c r="V12">
        <f t="shared" si="2"/>
        <v>0</v>
      </c>
      <c r="W12">
        <f t="shared" si="2"/>
        <v>0</v>
      </c>
      <c r="X12">
        <f t="shared" si="2"/>
        <v>0</v>
      </c>
      <c r="Y12">
        <f t="shared" si="2"/>
        <v>0</v>
      </c>
      <c r="Z12">
        <f t="shared" si="2"/>
        <v>1</v>
      </c>
      <c r="AA12">
        <f t="shared" si="2"/>
        <v>1</v>
      </c>
      <c r="AB12">
        <f t="shared" si="2"/>
        <v>1</v>
      </c>
      <c r="AC12">
        <f t="shared" si="2"/>
        <v>1</v>
      </c>
      <c r="AD12">
        <f t="shared" si="2"/>
        <v>1</v>
      </c>
      <c r="AE12">
        <f t="shared" si="2"/>
        <v>1</v>
      </c>
      <c r="AF12">
        <f t="shared" si="6"/>
        <v>1</v>
      </c>
      <c r="AG12">
        <f t="shared" si="6"/>
        <v>1</v>
      </c>
      <c r="AH12">
        <f t="shared" si="6"/>
        <v>1</v>
      </c>
      <c r="AI12">
        <f t="shared" si="6"/>
        <v>1</v>
      </c>
      <c r="AJ12">
        <f t="shared" si="6"/>
        <v>1</v>
      </c>
      <c r="AK12">
        <f t="shared" si="6"/>
        <v>1</v>
      </c>
      <c r="AL12">
        <f t="shared" si="6"/>
        <v>1</v>
      </c>
      <c r="AM12">
        <f t="shared" si="6"/>
        <v>1</v>
      </c>
      <c r="AN12">
        <f t="shared" si="6"/>
        <v>1</v>
      </c>
      <c r="AO12">
        <f t="shared" si="6"/>
        <v>1</v>
      </c>
      <c r="AP12">
        <f t="shared" si="6"/>
        <v>1</v>
      </c>
      <c r="AQ12">
        <f t="shared" si="6"/>
        <v>1</v>
      </c>
      <c r="AR12">
        <f t="shared" si="6"/>
        <v>1</v>
      </c>
      <c r="AS12">
        <f t="shared" si="6"/>
        <v>1</v>
      </c>
      <c r="AT12">
        <f t="shared" si="6"/>
        <v>1</v>
      </c>
      <c r="AU12">
        <f t="shared" si="6"/>
        <v>1</v>
      </c>
      <c r="AV12">
        <f t="shared" si="3"/>
        <v>1</v>
      </c>
      <c r="AW12">
        <f t="shared" si="3"/>
        <v>1</v>
      </c>
      <c r="AX12">
        <f t="shared" si="3"/>
        <v>1</v>
      </c>
      <c r="AY12">
        <f t="shared" si="3"/>
        <v>1</v>
      </c>
      <c r="AZ12">
        <f t="shared" si="3"/>
        <v>1</v>
      </c>
      <c r="BA12">
        <f t="shared" si="4"/>
        <v>1</v>
      </c>
      <c r="BB12">
        <f t="shared" si="4"/>
        <v>1</v>
      </c>
      <c r="BC12">
        <f t="shared" si="4"/>
        <v>1</v>
      </c>
      <c r="BD12">
        <f t="shared" si="4"/>
        <v>1</v>
      </c>
      <c r="BE12">
        <f t="shared" si="4"/>
        <v>1</v>
      </c>
      <c r="BF12">
        <f t="shared" si="4"/>
        <v>1</v>
      </c>
      <c r="BG12">
        <f t="shared" si="4"/>
        <v>1</v>
      </c>
      <c r="BH12">
        <f t="shared" si="4"/>
        <v>1</v>
      </c>
      <c r="BI12">
        <f t="shared" si="4"/>
        <v>1</v>
      </c>
      <c r="BJ12">
        <f t="shared" si="4"/>
        <v>1</v>
      </c>
      <c r="BK12">
        <f t="shared" si="4"/>
        <v>1</v>
      </c>
      <c r="BL12">
        <f t="shared" si="4"/>
        <v>1</v>
      </c>
      <c r="BM12">
        <f t="shared" si="4"/>
        <v>1</v>
      </c>
      <c r="BN12">
        <f t="shared" si="4"/>
        <v>1</v>
      </c>
      <c r="BO12">
        <f t="shared" si="4"/>
        <v>1</v>
      </c>
      <c r="BP12">
        <f t="shared" si="4"/>
        <v>1</v>
      </c>
      <c r="BQ12">
        <f t="shared" si="5"/>
        <v>1</v>
      </c>
      <c r="BR12">
        <f t="shared" si="5"/>
        <v>1</v>
      </c>
      <c r="BS12">
        <f t="shared" si="5"/>
        <v>1</v>
      </c>
      <c r="BT12">
        <f t="shared" si="5"/>
        <v>1</v>
      </c>
      <c r="BU12">
        <f t="shared" si="5"/>
        <v>1</v>
      </c>
      <c r="BV12">
        <f t="shared" si="5"/>
        <v>1</v>
      </c>
      <c r="BW12">
        <f t="shared" si="5"/>
        <v>1</v>
      </c>
      <c r="BX12">
        <f t="shared" si="5"/>
        <v>1</v>
      </c>
      <c r="BY12">
        <f t="shared" si="5"/>
        <v>1</v>
      </c>
      <c r="BZ12">
        <f t="shared" si="5"/>
        <v>1</v>
      </c>
    </row>
    <row r="13" spans="1:78">
      <c r="A13" s="58"/>
      <c r="B13" s="7" t="e">
        <f>+_xlfn.XLOOKUP(I13,#REF!,#REF!)</f>
        <v>#REF!</v>
      </c>
      <c r="C13" s="8">
        <v>1</v>
      </c>
      <c r="D13" s="8" t="str">
        <f t="shared" si="1"/>
        <v>01-MK-22-10</v>
      </c>
      <c r="E13" s="57">
        <v>45474</v>
      </c>
      <c r="F13" s="59"/>
      <c r="G13" s="59"/>
      <c r="H13" s="9" t="s">
        <v>37</v>
      </c>
      <c r="I13" s="66" t="s">
        <v>327</v>
      </c>
      <c r="J13" s="7" t="str">
        <f>+_xlfn.XLOOKUP(I13,'R4'!B:B,'R4'!C:C)</f>
        <v>AMR - EKSKAVATÖR - 20 TON - JCB - 220 XL</v>
      </c>
      <c r="P13">
        <f t="shared" si="2"/>
        <v>0</v>
      </c>
      <c r="Q13">
        <f t="shared" si="2"/>
        <v>0</v>
      </c>
      <c r="R13">
        <f t="shared" si="2"/>
        <v>0</v>
      </c>
      <c r="S13">
        <f t="shared" si="2"/>
        <v>0</v>
      </c>
      <c r="T13">
        <f t="shared" si="2"/>
        <v>0</v>
      </c>
      <c r="U13">
        <f t="shared" si="2"/>
        <v>0</v>
      </c>
      <c r="V13">
        <f t="shared" si="2"/>
        <v>0</v>
      </c>
      <c r="W13">
        <f t="shared" si="2"/>
        <v>0</v>
      </c>
      <c r="X13">
        <f t="shared" si="2"/>
        <v>0</v>
      </c>
      <c r="Y13">
        <f t="shared" si="2"/>
        <v>1</v>
      </c>
      <c r="Z13">
        <f t="shared" si="2"/>
        <v>1</v>
      </c>
      <c r="AA13">
        <f t="shared" si="2"/>
        <v>1</v>
      </c>
      <c r="AB13">
        <f t="shared" si="2"/>
        <v>1</v>
      </c>
      <c r="AC13">
        <f t="shared" si="2"/>
        <v>1</v>
      </c>
      <c r="AD13">
        <f t="shared" si="2"/>
        <v>1</v>
      </c>
      <c r="AE13">
        <f t="shared" si="2"/>
        <v>1</v>
      </c>
      <c r="AF13">
        <f t="shared" si="6"/>
        <v>1</v>
      </c>
      <c r="AG13">
        <f t="shared" si="6"/>
        <v>1</v>
      </c>
      <c r="AH13">
        <f t="shared" si="6"/>
        <v>1</v>
      </c>
      <c r="AI13">
        <f t="shared" si="6"/>
        <v>1</v>
      </c>
      <c r="AJ13">
        <f t="shared" si="6"/>
        <v>1</v>
      </c>
      <c r="AK13">
        <f t="shared" si="6"/>
        <v>1</v>
      </c>
      <c r="AL13">
        <f t="shared" si="6"/>
        <v>1</v>
      </c>
      <c r="AM13">
        <f t="shared" si="6"/>
        <v>1</v>
      </c>
      <c r="AN13">
        <f t="shared" si="6"/>
        <v>1</v>
      </c>
      <c r="AO13">
        <f t="shared" si="6"/>
        <v>1</v>
      </c>
      <c r="AP13">
        <f t="shared" si="6"/>
        <v>1</v>
      </c>
      <c r="AQ13">
        <f t="shared" si="6"/>
        <v>1</v>
      </c>
      <c r="AR13">
        <f t="shared" si="6"/>
        <v>1</v>
      </c>
      <c r="AS13">
        <f t="shared" si="6"/>
        <v>1</v>
      </c>
      <c r="AT13">
        <f t="shared" si="6"/>
        <v>1</v>
      </c>
      <c r="AU13">
        <f t="shared" si="6"/>
        <v>1</v>
      </c>
      <c r="AV13">
        <f t="shared" si="3"/>
        <v>1</v>
      </c>
      <c r="AW13">
        <f t="shared" si="3"/>
        <v>1</v>
      </c>
      <c r="AX13">
        <f t="shared" si="3"/>
        <v>1</v>
      </c>
      <c r="AY13">
        <f t="shared" si="3"/>
        <v>1</v>
      </c>
      <c r="AZ13">
        <f t="shared" si="3"/>
        <v>1</v>
      </c>
      <c r="BA13">
        <f t="shared" si="4"/>
        <v>1</v>
      </c>
      <c r="BB13">
        <f t="shared" si="4"/>
        <v>1</v>
      </c>
      <c r="BC13">
        <f t="shared" si="4"/>
        <v>1</v>
      </c>
      <c r="BD13">
        <f t="shared" si="4"/>
        <v>1</v>
      </c>
      <c r="BE13">
        <f t="shared" si="4"/>
        <v>1</v>
      </c>
      <c r="BF13">
        <f t="shared" si="4"/>
        <v>1</v>
      </c>
      <c r="BG13">
        <f t="shared" si="4"/>
        <v>1</v>
      </c>
      <c r="BH13">
        <f t="shared" si="4"/>
        <v>1</v>
      </c>
      <c r="BI13">
        <f t="shared" si="4"/>
        <v>1</v>
      </c>
      <c r="BJ13">
        <f t="shared" si="4"/>
        <v>1</v>
      </c>
      <c r="BK13">
        <f t="shared" si="4"/>
        <v>1</v>
      </c>
      <c r="BL13">
        <f t="shared" si="4"/>
        <v>1</v>
      </c>
      <c r="BM13">
        <f t="shared" si="4"/>
        <v>1</v>
      </c>
      <c r="BN13">
        <f t="shared" si="4"/>
        <v>1</v>
      </c>
      <c r="BO13">
        <f t="shared" si="4"/>
        <v>1</v>
      </c>
      <c r="BP13">
        <f t="shared" si="4"/>
        <v>1</v>
      </c>
      <c r="BQ13">
        <f t="shared" si="5"/>
        <v>1</v>
      </c>
      <c r="BR13">
        <f t="shared" si="5"/>
        <v>1</v>
      </c>
      <c r="BS13">
        <f t="shared" si="5"/>
        <v>1</v>
      </c>
      <c r="BT13">
        <f t="shared" si="5"/>
        <v>1</v>
      </c>
      <c r="BU13">
        <f t="shared" si="5"/>
        <v>1</v>
      </c>
      <c r="BV13">
        <f t="shared" si="5"/>
        <v>1</v>
      </c>
      <c r="BW13">
        <f t="shared" si="5"/>
        <v>1</v>
      </c>
      <c r="BX13">
        <f t="shared" si="5"/>
        <v>1</v>
      </c>
      <c r="BY13">
        <f t="shared" si="5"/>
        <v>1</v>
      </c>
      <c r="BZ13">
        <f t="shared" si="5"/>
        <v>1</v>
      </c>
    </row>
    <row r="14" spans="1:78">
      <c r="A14" s="58"/>
      <c r="B14" s="7" t="e">
        <f>+_xlfn.XLOOKUP(I14,#REF!,#REF!)</f>
        <v>#REF!</v>
      </c>
      <c r="C14" s="8">
        <v>1</v>
      </c>
      <c r="D14" s="8" t="str">
        <f t="shared" si="1"/>
        <v>01-MK-22-10</v>
      </c>
      <c r="E14" s="57">
        <v>45474</v>
      </c>
      <c r="F14" s="59"/>
      <c r="G14" s="59"/>
      <c r="H14" s="9" t="s">
        <v>37</v>
      </c>
      <c r="I14" s="66" t="s">
        <v>328</v>
      </c>
      <c r="J14" s="7" t="str">
        <f>+_xlfn.XLOOKUP(I14,'R4'!B:B,'R4'!C:C)</f>
        <v>AMR - EKSKAVATÖR - 20 TON - JCB - 220 XL</v>
      </c>
      <c r="P14">
        <f t="shared" si="2"/>
        <v>0</v>
      </c>
      <c r="Q14">
        <f t="shared" si="2"/>
        <v>0</v>
      </c>
      <c r="R14">
        <f t="shared" si="2"/>
        <v>0</v>
      </c>
      <c r="S14">
        <f t="shared" si="2"/>
        <v>0</v>
      </c>
      <c r="T14">
        <f t="shared" si="2"/>
        <v>0</v>
      </c>
      <c r="U14">
        <f t="shared" si="2"/>
        <v>0</v>
      </c>
      <c r="V14">
        <f t="shared" si="2"/>
        <v>0</v>
      </c>
      <c r="W14">
        <f t="shared" si="2"/>
        <v>0</v>
      </c>
      <c r="X14">
        <f t="shared" si="2"/>
        <v>0</v>
      </c>
      <c r="Y14">
        <f t="shared" si="2"/>
        <v>1</v>
      </c>
      <c r="Z14">
        <f t="shared" si="2"/>
        <v>1</v>
      </c>
      <c r="AA14">
        <f t="shared" si="2"/>
        <v>1</v>
      </c>
      <c r="AB14">
        <f t="shared" si="2"/>
        <v>1</v>
      </c>
      <c r="AC14">
        <f t="shared" si="2"/>
        <v>1</v>
      </c>
      <c r="AD14">
        <f t="shared" si="2"/>
        <v>1</v>
      </c>
      <c r="AE14">
        <f t="shared" si="2"/>
        <v>1</v>
      </c>
      <c r="AF14">
        <f t="shared" si="6"/>
        <v>1</v>
      </c>
      <c r="AG14">
        <f t="shared" si="6"/>
        <v>1</v>
      </c>
      <c r="AH14">
        <f t="shared" si="6"/>
        <v>1</v>
      </c>
      <c r="AI14">
        <f t="shared" si="6"/>
        <v>1</v>
      </c>
      <c r="AJ14">
        <f t="shared" si="6"/>
        <v>1</v>
      </c>
      <c r="AK14">
        <f t="shared" si="6"/>
        <v>1</v>
      </c>
      <c r="AL14">
        <f t="shared" si="6"/>
        <v>1</v>
      </c>
      <c r="AM14">
        <f t="shared" si="6"/>
        <v>1</v>
      </c>
      <c r="AN14">
        <f t="shared" si="6"/>
        <v>1</v>
      </c>
      <c r="AO14">
        <f t="shared" si="6"/>
        <v>1</v>
      </c>
      <c r="AP14">
        <f t="shared" si="6"/>
        <v>1</v>
      </c>
      <c r="AQ14">
        <f t="shared" si="6"/>
        <v>1</v>
      </c>
      <c r="AR14">
        <f t="shared" si="6"/>
        <v>1</v>
      </c>
      <c r="AS14">
        <f t="shared" si="6"/>
        <v>1</v>
      </c>
      <c r="AT14">
        <f t="shared" si="6"/>
        <v>1</v>
      </c>
      <c r="AU14">
        <f t="shared" si="6"/>
        <v>1</v>
      </c>
      <c r="AV14">
        <f t="shared" si="3"/>
        <v>1</v>
      </c>
      <c r="AW14">
        <f t="shared" si="3"/>
        <v>1</v>
      </c>
      <c r="AX14">
        <f t="shared" si="3"/>
        <v>1</v>
      </c>
      <c r="AY14">
        <f t="shared" si="3"/>
        <v>1</v>
      </c>
      <c r="AZ14">
        <f t="shared" si="3"/>
        <v>1</v>
      </c>
      <c r="BA14">
        <f t="shared" si="4"/>
        <v>1</v>
      </c>
      <c r="BB14">
        <f t="shared" si="4"/>
        <v>1</v>
      </c>
      <c r="BC14">
        <f t="shared" si="4"/>
        <v>1</v>
      </c>
      <c r="BD14">
        <f t="shared" si="4"/>
        <v>1</v>
      </c>
      <c r="BE14">
        <f t="shared" si="4"/>
        <v>1</v>
      </c>
      <c r="BF14">
        <f t="shared" si="4"/>
        <v>1</v>
      </c>
      <c r="BG14">
        <f t="shared" si="4"/>
        <v>1</v>
      </c>
      <c r="BH14">
        <f t="shared" si="4"/>
        <v>1</v>
      </c>
      <c r="BI14">
        <f t="shared" si="4"/>
        <v>1</v>
      </c>
      <c r="BJ14">
        <f t="shared" si="4"/>
        <v>1</v>
      </c>
      <c r="BK14">
        <f t="shared" si="4"/>
        <v>1</v>
      </c>
      <c r="BL14">
        <f t="shared" si="4"/>
        <v>1</v>
      </c>
      <c r="BM14">
        <f t="shared" si="4"/>
        <v>1</v>
      </c>
      <c r="BN14">
        <f t="shared" si="4"/>
        <v>1</v>
      </c>
      <c r="BO14">
        <f t="shared" si="4"/>
        <v>1</v>
      </c>
      <c r="BP14">
        <f t="shared" si="4"/>
        <v>1</v>
      </c>
      <c r="BQ14">
        <f t="shared" si="5"/>
        <v>1</v>
      </c>
      <c r="BR14">
        <f t="shared" si="5"/>
        <v>1</v>
      </c>
      <c r="BS14">
        <f t="shared" si="5"/>
        <v>1</v>
      </c>
      <c r="BT14">
        <f t="shared" si="5"/>
        <v>1</v>
      </c>
      <c r="BU14">
        <f t="shared" si="5"/>
        <v>1</v>
      </c>
      <c r="BV14">
        <f t="shared" si="5"/>
        <v>1</v>
      </c>
      <c r="BW14">
        <f t="shared" si="5"/>
        <v>1</v>
      </c>
      <c r="BX14">
        <f t="shared" si="5"/>
        <v>1</v>
      </c>
      <c r="BY14">
        <f t="shared" si="5"/>
        <v>1</v>
      </c>
      <c r="BZ14">
        <f t="shared" si="5"/>
        <v>1</v>
      </c>
    </row>
    <row r="15" spans="1:78">
      <c r="A15" s="58"/>
      <c r="B15" s="7" t="e">
        <f>+_xlfn.XLOOKUP(I15,#REF!,#REF!)</f>
        <v>#REF!</v>
      </c>
      <c r="C15" s="8">
        <v>1</v>
      </c>
      <c r="D15" s="8" t="str">
        <f t="shared" si="1"/>
        <v>01-MK-22-10</v>
      </c>
      <c r="E15" s="57">
        <v>45658</v>
      </c>
      <c r="F15" s="59"/>
      <c r="G15" s="59"/>
      <c r="H15" s="9" t="s">
        <v>37</v>
      </c>
      <c r="I15" s="66" t="s">
        <v>329</v>
      </c>
      <c r="J15" s="7" t="str">
        <f>+_xlfn.XLOOKUP(I15,'R4'!B:B,'R4'!C:C)</f>
        <v>AMR - EKSKAVATÖR - 20 TON - JCB - 220 XL</v>
      </c>
      <c r="P15">
        <f t="shared" si="2"/>
        <v>0</v>
      </c>
      <c r="Q15">
        <f t="shared" si="2"/>
        <v>0</v>
      </c>
      <c r="R15">
        <f t="shared" si="2"/>
        <v>0</v>
      </c>
      <c r="S15">
        <f t="shared" si="2"/>
        <v>0</v>
      </c>
      <c r="T15">
        <f t="shared" si="2"/>
        <v>0</v>
      </c>
      <c r="U15">
        <f t="shared" si="2"/>
        <v>0</v>
      </c>
      <c r="V15">
        <f t="shared" si="2"/>
        <v>0</v>
      </c>
      <c r="W15">
        <f t="shared" si="2"/>
        <v>0</v>
      </c>
      <c r="X15">
        <f t="shared" si="2"/>
        <v>0</v>
      </c>
      <c r="Y15">
        <f t="shared" si="2"/>
        <v>0</v>
      </c>
      <c r="Z15">
        <f t="shared" si="2"/>
        <v>0</v>
      </c>
      <c r="AA15">
        <f t="shared" si="2"/>
        <v>0</v>
      </c>
      <c r="AB15">
        <f t="shared" si="2"/>
        <v>0</v>
      </c>
      <c r="AC15">
        <f t="shared" si="2"/>
        <v>0</v>
      </c>
      <c r="AD15">
        <f t="shared" si="2"/>
        <v>0</v>
      </c>
      <c r="AE15">
        <f t="shared" si="2"/>
        <v>1</v>
      </c>
      <c r="AF15">
        <f t="shared" si="6"/>
        <v>1</v>
      </c>
      <c r="AG15">
        <f t="shared" si="6"/>
        <v>1</v>
      </c>
      <c r="AH15">
        <f t="shared" si="6"/>
        <v>1</v>
      </c>
      <c r="AI15">
        <f t="shared" si="6"/>
        <v>1</v>
      </c>
      <c r="AJ15">
        <f t="shared" si="6"/>
        <v>1</v>
      </c>
      <c r="AK15">
        <f t="shared" si="6"/>
        <v>1</v>
      </c>
      <c r="AL15">
        <f t="shared" si="6"/>
        <v>1</v>
      </c>
      <c r="AM15">
        <f t="shared" si="6"/>
        <v>1</v>
      </c>
      <c r="AN15">
        <f t="shared" si="6"/>
        <v>1</v>
      </c>
      <c r="AO15">
        <f t="shared" si="6"/>
        <v>1</v>
      </c>
      <c r="AP15">
        <f t="shared" si="6"/>
        <v>1</v>
      </c>
      <c r="AQ15">
        <f t="shared" si="6"/>
        <v>1</v>
      </c>
      <c r="AR15">
        <f t="shared" si="6"/>
        <v>1</v>
      </c>
      <c r="AS15">
        <f t="shared" si="6"/>
        <v>1</v>
      </c>
      <c r="AT15">
        <f t="shared" si="6"/>
        <v>1</v>
      </c>
      <c r="AU15">
        <f t="shared" si="6"/>
        <v>1</v>
      </c>
      <c r="AV15">
        <f t="shared" si="3"/>
        <v>1</v>
      </c>
      <c r="AW15">
        <f t="shared" si="3"/>
        <v>1</v>
      </c>
      <c r="AX15">
        <f t="shared" si="3"/>
        <v>1</v>
      </c>
      <c r="AY15">
        <f t="shared" si="3"/>
        <v>1</v>
      </c>
      <c r="AZ15">
        <f t="shared" si="3"/>
        <v>1</v>
      </c>
      <c r="BA15">
        <f t="shared" si="4"/>
        <v>1</v>
      </c>
      <c r="BB15">
        <f t="shared" si="4"/>
        <v>1</v>
      </c>
      <c r="BC15">
        <f t="shared" si="4"/>
        <v>1</v>
      </c>
      <c r="BD15">
        <f t="shared" si="4"/>
        <v>1</v>
      </c>
      <c r="BE15">
        <f t="shared" si="4"/>
        <v>1</v>
      </c>
      <c r="BF15">
        <f t="shared" si="4"/>
        <v>1</v>
      </c>
      <c r="BG15">
        <f t="shared" si="4"/>
        <v>1</v>
      </c>
      <c r="BH15">
        <f t="shared" si="4"/>
        <v>1</v>
      </c>
      <c r="BI15">
        <f t="shared" si="4"/>
        <v>1</v>
      </c>
      <c r="BJ15">
        <f t="shared" si="4"/>
        <v>1</v>
      </c>
      <c r="BK15">
        <f t="shared" si="4"/>
        <v>1</v>
      </c>
      <c r="BL15">
        <f t="shared" si="4"/>
        <v>1</v>
      </c>
      <c r="BM15">
        <f t="shared" si="4"/>
        <v>1</v>
      </c>
      <c r="BN15">
        <f t="shared" si="4"/>
        <v>1</v>
      </c>
      <c r="BO15">
        <f t="shared" si="4"/>
        <v>1</v>
      </c>
      <c r="BP15">
        <f t="shared" si="4"/>
        <v>1</v>
      </c>
      <c r="BQ15">
        <f t="shared" si="5"/>
        <v>1</v>
      </c>
      <c r="BR15">
        <f t="shared" si="5"/>
        <v>1</v>
      </c>
      <c r="BS15">
        <f t="shared" si="5"/>
        <v>1</v>
      </c>
      <c r="BT15">
        <f t="shared" si="5"/>
        <v>1</v>
      </c>
      <c r="BU15">
        <f t="shared" si="5"/>
        <v>1</v>
      </c>
      <c r="BV15">
        <f t="shared" si="5"/>
        <v>1</v>
      </c>
      <c r="BW15">
        <f t="shared" si="5"/>
        <v>1</v>
      </c>
      <c r="BX15">
        <f t="shared" si="5"/>
        <v>1</v>
      </c>
      <c r="BY15">
        <f t="shared" si="5"/>
        <v>1</v>
      </c>
      <c r="BZ15">
        <f t="shared" si="5"/>
        <v>1</v>
      </c>
    </row>
    <row r="16" spans="1:78">
      <c r="A16" s="58"/>
      <c r="B16" s="7" t="e">
        <f>+_xlfn.XLOOKUP(I16,#REF!,#REF!)</f>
        <v>#REF!</v>
      </c>
      <c r="C16" s="8">
        <v>1</v>
      </c>
      <c r="D16" s="8" t="str">
        <f t="shared" si="1"/>
        <v>01-MK-22-10</v>
      </c>
      <c r="E16" s="57">
        <v>45658</v>
      </c>
      <c r="F16" s="59"/>
      <c r="G16" s="59"/>
      <c r="H16" s="9" t="s">
        <v>37</v>
      </c>
      <c r="I16" s="66" t="s">
        <v>330</v>
      </c>
      <c r="J16" s="7" t="str">
        <f>+_xlfn.XLOOKUP(I16,'R4'!B:B,'R4'!C:C)</f>
        <v>AMR - EKSKAVATÖR - 20 TON - JCB - 220 XL</v>
      </c>
      <c r="P16">
        <f t="shared" si="2"/>
        <v>0</v>
      </c>
      <c r="Q16">
        <f t="shared" si="2"/>
        <v>0</v>
      </c>
      <c r="R16">
        <f t="shared" si="2"/>
        <v>0</v>
      </c>
      <c r="S16">
        <f t="shared" si="2"/>
        <v>0</v>
      </c>
      <c r="T16">
        <f t="shared" si="2"/>
        <v>0</v>
      </c>
      <c r="U16">
        <f t="shared" si="2"/>
        <v>0</v>
      </c>
      <c r="V16">
        <f t="shared" si="2"/>
        <v>0</v>
      </c>
      <c r="W16">
        <f t="shared" si="2"/>
        <v>0</v>
      </c>
      <c r="X16">
        <f t="shared" si="2"/>
        <v>0</v>
      </c>
      <c r="Y16">
        <f t="shared" si="2"/>
        <v>0</v>
      </c>
      <c r="Z16">
        <f t="shared" si="2"/>
        <v>0</v>
      </c>
      <c r="AA16">
        <f t="shared" si="2"/>
        <v>0</v>
      </c>
      <c r="AB16">
        <f t="shared" si="2"/>
        <v>0</v>
      </c>
      <c r="AC16">
        <f t="shared" si="2"/>
        <v>0</v>
      </c>
      <c r="AD16">
        <f t="shared" si="2"/>
        <v>0</v>
      </c>
      <c r="AE16">
        <f t="shared" si="2"/>
        <v>1</v>
      </c>
      <c r="AF16">
        <f t="shared" si="6"/>
        <v>1</v>
      </c>
      <c r="AG16">
        <f t="shared" si="6"/>
        <v>1</v>
      </c>
      <c r="AH16">
        <f t="shared" si="6"/>
        <v>1</v>
      </c>
      <c r="AI16">
        <f t="shared" si="6"/>
        <v>1</v>
      </c>
      <c r="AJ16">
        <f t="shared" si="6"/>
        <v>1</v>
      </c>
      <c r="AK16">
        <f t="shared" si="6"/>
        <v>1</v>
      </c>
      <c r="AL16">
        <f t="shared" si="6"/>
        <v>1</v>
      </c>
      <c r="AM16">
        <f t="shared" si="6"/>
        <v>1</v>
      </c>
      <c r="AN16">
        <f t="shared" si="6"/>
        <v>1</v>
      </c>
      <c r="AO16">
        <f t="shared" si="6"/>
        <v>1</v>
      </c>
      <c r="AP16">
        <f t="shared" si="6"/>
        <v>1</v>
      </c>
      <c r="AQ16">
        <f t="shared" si="6"/>
        <v>1</v>
      </c>
      <c r="AR16">
        <f t="shared" si="6"/>
        <v>1</v>
      </c>
      <c r="AS16">
        <f t="shared" si="6"/>
        <v>1</v>
      </c>
      <c r="AT16">
        <f t="shared" si="6"/>
        <v>1</v>
      </c>
      <c r="AU16">
        <f t="shared" si="6"/>
        <v>1</v>
      </c>
      <c r="AV16">
        <f t="shared" si="3"/>
        <v>1</v>
      </c>
      <c r="AW16">
        <f t="shared" si="3"/>
        <v>1</v>
      </c>
      <c r="AX16">
        <f t="shared" si="3"/>
        <v>1</v>
      </c>
      <c r="AY16">
        <f t="shared" si="3"/>
        <v>1</v>
      </c>
      <c r="AZ16">
        <f t="shared" si="3"/>
        <v>1</v>
      </c>
      <c r="BA16">
        <f t="shared" si="4"/>
        <v>1</v>
      </c>
      <c r="BB16">
        <f t="shared" si="4"/>
        <v>1</v>
      </c>
      <c r="BC16">
        <f t="shared" si="4"/>
        <v>1</v>
      </c>
      <c r="BD16">
        <f t="shared" si="4"/>
        <v>1</v>
      </c>
      <c r="BE16">
        <f t="shared" si="4"/>
        <v>1</v>
      </c>
      <c r="BF16">
        <f t="shared" si="4"/>
        <v>1</v>
      </c>
      <c r="BG16">
        <f t="shared" si="4"/>
        <v>1</v>
      </c>
      <c r="BH16">
        <f t="shared" si="4"/>
        <v>1</v>
      </c>
      <c r="BI16">
        <f t="shared" si="4"/>
        <v>1</v>
      </c>
      <c r="BJ16">
        <f t="shared" si="4"/>
        <v>1</v>
      </c>
      <c r="BK16">
        <f t="shared" si="4"/>
        <v>1</v>
      </c>
      <c r="BL16">
        <f t="shared" si="4"/>
        <v>1</v>
      </c>
      <c r="BM16">
        <f t="shared" si="4"/>
        <v>1</v>
      </c>
      <c r="BN16">
        <f t="shared" si="4"/>
        <v>1</v>
      </c>
      <c r="BO16">
        <f t="shared" si="4"/>
        <v>1</v>
      </c>
      <c r="BP16">
        <f t="shared" si="4"/>
        <v>1</v>
      </c>
      <c r="BQ16">
        <f t="shared" si="5"/>
        <v>1</v>
      </c>
      <c r="BR16">
        <f t="shared" si="5"/>
        <v>1</v>
      </c>
      <c r="BS16">
        <f t="shared" si="5"/>
        <v>1</v>
      </c>
      <c r="BT16">
        <f t="shared" si="5"/>
        <v>1</v>
      </c>
      <c r="BU16">
        <f t="shared" si="5"/>
        <v>1</v>
      </c>
      <c r="BV16">
        <f t="shared" si="5"/>
        <v>1</v>
      </c>
      <c r="BW16">
        <f t="shared" si="5"/>
        <v>1</v>
      </c>
      <c r="BX16">
        <f t="shared" si="5"/>
        <v>1</v>
      </c>
      <c r="BY16">
        <f t="shared" si="5"/>
        <v>1</v>
      </c>
      <c r="BZ16">
        <f t="shared" si="5"/>
        <v>1</v>
      </c>
    </row>
    <row r="17" spans="1:78">
      <c r="A17" s="58"/>
      <c r="B17" s="7" t="e">
        <f>+_xlfn.XLOOKUP(I17,#REF!,#REF!)</f>
        <v>#REF!</v>
      </c>
      <c r="C17" s="8">
        <v>1</v>
      </c>
      <c r="D17" s="8" t="str">
        <f t="shared" si="1"/>
        <v>01-MK-22-10</v>
      </c>
      <c r="E17" s="57">
        <v>45658</v>
      </c>
      <c r="F17" s="59"/>
      <c r="G17" s="59"/>
      <c r="H17" s="9" t="s">
        <v>37</v>
      </c>
      <c r="I17" s="66" t="s">
        <v>331</v>
      </c>
      <c r="J17" s="7" t="str">
        <f>+_xlfn.XLOOKUP(I17,'R4'!B:B,'R4'!C:C)</f>
        <v>AMR - EKSKAVATÖR - 20 TON - JCB - 220 XL</v>
      </c>
      <c r="P17">
        <f t="shared" si="2"/>
        <v>0</v>
      </c>
      <c r="Q17">
        <f t="shared" si="2"/>
        <v>0</v>
      </c>
      <c r="R17">
        <f t="shared" si="2"/>
        <v>0</v>
      </c>
      <c r="S17">
        <f t="shared" si="2"/>
        <v>0</v>
      </c>
      <c r="T17">
        <f t="shared" si="2"/>
        <v>0</v>
      </c>
      <c r="U17">
        <f t="shared" si="2"/>
        <v>0</v>
      </c>
      <c r="V17">
        <f t="shared" si="2"/>
        <v>0</v>
      </c>
      <c r="W17">
        <f t="shared" si="2"/>
        <v>0</v>
      </c>
      <c r="X17">
        <f t="shared" si="2"/>
        <v>0</v>
      </c>
      <c r="Y17">
        <f t="shared" si="2"/>
        <v>0</v>
      </c>
      <c r="Z17">
        <f t="shared" si="2"/>
        <v>0</v>
      </c>
      <c r="AA17">
        <f t="shared" si="2"/>
        <v>0</v>
      </c>
      <c r="AB17">
        <f t="shared" si="2"/>
        <v>0</v>
      </c>
      <c r="AC17">
        <f t="shared" si="2"/>
        <v>0</v>
      </c>
      <c r="AD17">
        <f t="shared" si="2"/>
        <v>0</v>
      </c>
      <c r="AE17">
        <f t="shared" si="2"/>
        <v>1</v>
      </c>
      <c r="AF17">
        <f t="shared" si="6"/>
        <v>1</v>
      </c>
      <c r="AG17">
        <f t="shared" si="6"/>
        <v>1</v>
      </c>
      <c r="AH17">
        <f t="shared" si="6"/>
        <v>1</v>
      </c>
      <c r="AI17">
        <f t="shared" si="6"/>
        <v>1</v>
      </c>
      <c r="AJ17">
        <f t="shared" si="6"/>
        <v>1</v>
      </c>
      <c r="AK17">
        <f t="shared" si="6"/>
        <v>1</v>
      </c>
      <c r="AL17">
        <f t="shared" si="6"/>
        <v>1</v>
      </c>
      <c r="AM17">
        <f t="shared" si="6"/>
        <v>1</v>
      </c>
      <c r="AN17">
        <f t="shared" si="6"/>
        <v>1</v>
      </c>
      <c r="AO17">
        <f t="shared" si="6"/>
        <v>1</v>
      </c>
      <c r="AP17">
        <f t="shared" si="6"/>
        <v>1</v>
      </c>
      <c r="AQ17">
        <f t="shared" si="6"/>
        <v>1</v>
      </c>
      <c r="AR17">
        <f t="shared" si="6"/>
        <v>1</v>
      </c>
      <c r="AS17">
        <f t="shared" si="6"/>
        <v>1</v>
      </c>
      <c r="AT17">
        <f t="shared" si="6"/>
        <v>1</v>
      </c>
      <c r="AU17">
        <f t="shared" si="6"/>
        <v>1</v>
      </c>
      <c r="AV17">
        <f t="shared" si="3"/>
        <v>1</v>
      </c>
      <c r="AW17">
        <f t="shared" si="3"/>
        <v>1</v>
      </c>
      <c r="AX17">
        <f t="shared" si="3"/>
        <v>1</v>
      </c>
      <c r="AY17">
        <f t="shared" si="3"/>
        <v>1</v>
      </c>
      <c r="AZ17">
        <f t="shared" si="3"/>
        <v>1</v>
      </c>
      <c r="BA17">
        <f t="shared" si="4"/>
        <v>1</v>
      </c>
      <c r="BB17">
        <f t="shared" si="4"/>
        <v>1</v>
      </c>
      <c r="BC17">
        <f t="shared" si="4"/>
        <v>1</v>
      </c>
      <c r="BD17">
        <f t="shared" si="4"/>
        <v>1</v>
      </c>
      <c r="BE17">
        <f t="shared" si="4"/>
        <v>1</v>
      </c>
      <c r="BF17">
        <f t="shared" si="4"/>
        <v>1</v>
      </c>
      <c r="BG17">
        <f t="shared" si="4"/>
        <v>1</v>
      </c>
      <c r="BH17">
        <f t="shared" si="4"/>
        <v>1</v>
      </c>
      <c r="BI17">
        <f t="shared" si="4"/>
        <v>1</v>
      </c>
      <c r="BJ17">
        <f t="shared" si="4"/>
        <v>1</v>
      </c>
      <c r="BK17">
        <f t="shared" si="4"/>
        <v>1</v>
      </c>
      <c r="BL17">
        <f t="shared" si="4"/>
        <v>1</v>
      </c>
      <c r="BM17">
        <f t="shared" si="4"/>
        <v>1</v>
      </c>
      <c r="BN17">
        <f t="shared" si="4"/>
        <v>1</v>
      </c>
      <c r="BO17">
        <f t="shared" si="4"/>
        <v>1</v>
      </c>
      <c r="BP17">
        <f t="shared" si="4"/>
        <v>1</v>
      </c>
      <c r="BQ17">
        <f t="shared" si="5"/>
        <v>1</v>
      </c>
      <c r="BR17">
        <f t="shared" si="5"/>
        <v>1</v>
      </c>
      <c r="BS17">
        <f t="shared" si="5"/>
        <v>1</v>
      </c>
      <c r="BT17">
        <f t="shared" si="5"/>
        <v>1</v>
      </c>
      <c r="BU17">
        <f t="shared" si="5"/>
        <v>1</v>
      </c>
      <c r="BV17">
        <f t="shared" si="5"/>
        <v>1</v>
      </c>
      <c r="BW17">
        <f t="shared" si="5"/>
        <v>1</v>
      </c>
      <c r="BX17">
        <f t="shared" si="5"/>
        <v>1</v>
      </c>
      <c r="BY17">
        <f t="shared" si="5"/>
        <v>1</v>
      </c>
      <c r="BZ17">
        <f t="shared" si="5"/>
        <v>1</v>
      </c>
    </row>
    <row r="18" spans="1:78">
      <c r="A18" s="58"/>
      <c r="B18" s="7" t="e">
        <f>+_xlfn.XLOOKUP(I18,#REF!,#REF!)</f>
        <v>#REF!</v>
      </c>
      <c r="C18" s="8">
        <v>1</v>
      </c>
      <c r="D18" s="8" t="str">
        <f t="shared" si="1"/>
        <v>01-MK-22-10</v>
      </c>
      <c r="E18" s="57">
        <v>45505</v>
      </c>
      <c r="F18" s="59"/>
      <c r="G18" s="59"/>
      <c r="H18" s="9" t="s">
        <v>37</v>
      </c>
      <c r="I18" s="66" t="s">
        <v>333</v>
      </c>
      <c r="J18" s="7" t="str">
        <f>+_xlfn.XLOOKUP(I18,'R4'!B:B,'R4'!C:C)</f>
        <v>AMR - EKSKAVATÖR - 20 TON - JCB - 220 XL - SİF</v>
      </c>
      <c r="P18">
        <f t="shared" si="2"/>
        <v>0</v>
      </c>
      <c r="Q18">
        <f t="shared" si="2"/>
        <v>0</v>
      </c>
      <c r="R18">
        <f t="shared" si="2"/>
        <v>0</v>
      </c>
      <c r="S18">
        <f t="shared" si="2"/>
        <v>0</v>
      </c>
      <c r="T18">
        <f t="shared" si="2"/>
        <v>0</v>
      </c>
      <c r="U18">
        <f t="shared" si="2"/>
        <v>0</v>
      </c>
      <c r="V18">
        <f t="shared" si="2"/>
        <v>0</v>
      </c>
      <c r="W18">
        <f t="shared" si="2"/>
        <v>0</v>
      </c>
      <c r="X18">
        <f t="shared" si="2"/>
        <v>0</v>
      </c>
      <c r="Y18">
        <f t="shared" si="2"/>
        <v>0</v>
      </c>
      <c r="Z18">
        <f t="shared" si="2"/>
        <v>1</v>
      </c>
      <c r="AA18">
        <f t="shared" si="2"/>
        <v>1</v>
      </c>
      <c r="AB18">
        <f t="shared" si="2"/>
        <v>1</v>
      </c>
      <c r="AC18">
        <f t="shared" si="2"/>
        <v>1</v>
      </c>
      <c r="AD18">
        <f t="shared" si="2"/>
        <v>1</v>
      </c>
      <c r="AE18">
        <f t="shared" si="2"/>
        <v>1</v>
      </c>
      <c r="AF18">
        <f t="shared" si="6"/>
        <v>1</v>
      </c>
      <c r="AG18">
        <f t="shared" si="6"/>
        <v>1</v>
      </c>
      <c r="AH18">
        <f t="shared" si="6"/>
        <v>1</v>
      </c>
      <c r="AI18">
        <f t="shared" si="6"/>
        <v>1</v>
      </c>
      <c r="AJ18">
        <f t="shared" si="6"/>
        <v>1</v>
      </c>
      <c r="AK18">
        <f t="shared" si="6"/>
        <v>1</v>
      </c>
      <c r="AL18">
        <f t="shared" si="6"/>
        <v>1</v>
      </c>
      <c r="AM18">
        <f t="shared" si="6"/>
        <v>1</v>
      </c>
      <c r="AN18">
        <f t="shared" si="6"/>
        <v>1</v>
      </c>
      <c r="AO18">
        <f t="shared" si="6"/>
        <v>1</v>
      </c>
      <c r="AP18">
        <f t="shared" si="6"/>
        <v>1</v>
      </c>
      <c r="AQ18">
        <f t="shared" si="6"/>
        <v>1</v>
      </c>
      <c r="AR18">
        <f t="shared" si="6"/>
        <v>1</v>
      </c>
      <c r="AS18">
        <f t="shared" si="6"/>
        <v>1</v>
      </c>
      <c r="AT18">
        <f t="shared" si="6"/>
        <v>1</v>
      </c>
      <c r="AU18">
        <f t="shared" si="6"/>
        <v>1</v>
      </c>
      <c r="AV18">
        <f t="shared" si="3"/>
        <v>1</v>
      </c>
      <c r="AW18">
        <f t="shared" si="3"/>
        <v>1</v>
      </c>
      <c r="AX18">
        <f t="shared" si="3"/>
        <v>1</v>
      </c>
      <c r="AY18">
        <f t="shared" si="3"/>
        <v>1</v>
      </c>
      <c r="AZ18">
        <f t="shared" si="3"/>
        <v>1</v>
      </c>
      <c r="BA18">
        <f t="shared" si="4"/>
        <v>1</v>
      </c>
      <c r="BB18">
        <f t="shared" si="4"/>
        <v>1</v>
      </c>
      <c r="BC18">
        <f t="shared" si="4"/>
        <v>1</v>
      </c>
      <c r="BD18">
        <f t="shared" si="4"/>
        <v>1</v>
      </c>
      <c r="BE18">
        <f t="shared" si="4"/>
        <v>1</v>
      </c>
      <c r="BF18">
        <f t="shared" si="4"/>
        <v>1</v>
      </c>
      <c r="BG18">
        <f t="shared" si="4"/>
        <v>1</v>
      </c>
      <c r="BH18">
        <f t="shared" si="4"/>
        <v>1</v>
      </c>
      <c r="BI18">
        <f t="shared" si="4"/>
        <v>1</v>
      </c>
      <c r="BJ18">
        <f t="shared" si="4"/>
        <v>1</v>
      </c>
      <c r="BK18">
        <f t="shared" si="4"/>
        <v>1</v>
      </c>
      <c r="BL18">
        <f t="shared" si="4"/>
        <v>1</v>
      </c>
      <c r="BM18">
        <f t="shared" si="4"/>
        <v>1</v>
      </c>
      <c r="BN18">
        <f t="shared" si="4"/>
        <v>1</v>
      </c>
      <c r="BO18">
        <f t="shared" si="4"/>
        <v>1</v>
      </c>
      <c r="BP18">
        <f t="shared" si="4"/>
        <v>1</v>
      </c>
      <c r="BQ18">
        <f t="shared" si="5"/>
        <v>1</v>
      </c>
      <c r="BR18">
        <f t="shared" si="5"/>
        <v>1</v>
      </c>
      <c r="BS18">
        <f t="shared" si="5"/>
        <v>1</v>
      </c>
      <c r="BT18">
        <f t="shared" si="5"/>
        <v>1</v>
      </c>
      <c r="BU18">
        <f t="shared" si="5"/>
        <v>1</v>
      </c>
      <c r="BV18">
        <f t="shared" si="5"/>
        <v>1</v>
      </c>
      <c r="BW18">
        <f t="shared" si="5"/>
        <v>1</v>
      </c>
      <c r="BX18">
        <f t="shared" si="5"/>
        <v>1</v>
      </c>
      <c r="BY18">
        <f t="shared" si="5"/>
        <v>1</v>
      </c>
      <c r="BZ18">
        <f t="shared" si="5"/>
        <v>1</v>
      </c>
    </row>
    <row r="19" spans="1:78">
      <c r="A19" s="58"/>
      <c r="B19" s="7" t="e">
        <f>+_xlfn.XLOOKUP(I19,#REF!,#REF!)</f>
        <v>#REF!</v>
      </c>
      <c r="C19" s="8">
        <v>1</v>
      </c>
      <c r="D19" s="8" t="str">
        <f t="shared" si="1"/>
        <v>01-MK-22-10</v>
      </c>
      <c r="E19" s="57">
        <v>45505</v>
      </c>
      <c r="F19" s="59"/>
      <c r="G19" s="59"/>
      <c r="H19" s="9" t="s">
        <v>37</v>
      </c>
      <c r="I19" s="66" t="s">
        <v>335</v>
      </c>
      <c r="J19" s="7" t="str">
        <f>+_xlfn.XLOOKUP(I19,'R4'!B:B,'R4'!C:C)</f>
        <v>AMR - EKSKAVATÖR - 20 TON - JCB - 220 XL - SİF</v>
      </c>
      <c r="P19">
        <f t="shared" si="2"/>
        <v>0</v>
      </c>
      <c r="Q19">
        <f t="shared" si="2"/>
        <v>0</v>
      </c>
      <c r="R19">
        <f t="shared" si="2"/>
        <v>0</v>
      </c>
      <c r="S19">
        <f t="shared" si="2"/>
        <v>0</v>
      </c>
      <c r="T19">
        <f t="shared" si="2"/>
        <v>0</v>
      </c>
      <c r="U19">
        <f t="shared" si="2"/>
        <v>0</v>
      </c>
      <c r="V19">
        <f t="shared" si="2"/>
        <v>0</v>
      </c>
      <c r="W19">
        <f t="shared" si="2"/>
        <v>0</v>
      </c>
      <c r="X19">
        <f t="shared" si="2"/>
        <v>0</v>
      </c>
      <c r="Y19">
        <f t="shared" si="2"/>
        <v>0</v>
      </c>
      <c r="Z19">
        <f t="shared" si="2"/>
        <v>1</v>
      </c>
      <c r="AA19">
        <f t="shared" si="2"/>
        <v>1</v>
      </c>
      <c r="AB19">
        <f t="shared" si="2"/>
        <v>1</v>
      </c>
      <c r="AC19">
        <f t="shared" si="2"/>
        <v>1</v>
      </c>
      <c r="AD19">
        <f t="shared" si="2"/>
        <v>1</v>
      </c>
      <c r="AE19">
        <f t="shared" si="2"/>
        <v>1</v>
      </c>
      <c r="AF19">
        <f t="shared" si="6"/>
        <v>1</v>
      </c>
      <c r="AG19">
        <f t="shared" si="6"/>
        <v>1</v>
      </c>
      <c r="AH19">
        <f t="shared" si="6"/>
        <v>1</v>
      </c>
      <c r="AI19">
        <f t="shared" si="6"/>
        <v>1</v>
      </c>
      <c r="AJ19">
        <f t="shared" si="6"/>
        <v>1</v>
      </c>
      <c r="AK19">
        <f t="shared" si="6"/>
        <v>1</v>
      </c>
      <c r="AL19">
        <f t="shared" si="6"/>
        <v>1</v>
      </c>
      <c r="AM19">
        <f t="shared" si="6"/>
        <v>1</v>
      </c>
      <c r="AN19">
        <f t="shared" si="6"/>
        <v>1</v>
      </c>
      <c r="AO19">
        <f t="shared" si="6"/>
        <v>1</v>
      </c>
      <c r="AP19">
        <f t="shared" si="6"/>
        <v>1</v>
      </c>
      <c r="AQ19">
        <f t="shared" si="6"/>
        <v>1</v>
      </c>
      <c r="AR19">
        <f t="shared" si="6"/>
        <v>1</v>
      </c>
      <c r="AS19">
        <f t="shared" si="6"/>
        <v>1</v>
      </c>
      <c r="AT19">
        <f t="shared" si="6"/>
        <v>1</v>
      </c>
      <c r="AU19">
        <f t="shared" si="6"/>
        <v>1</v>
      </c>
      <c r="AV19">
        <f t="shared" si="3"/>
        <v>1</v>
      </c>
      <c r="AW19">
        <f t="shared" si="3"/>
        <v>1</v>
      </c>
      <c r="AX19">
        <f t="shared" si="3"/>
        <v>1</v>
      </c>
      <c r="AY19">
        <f t="shared" si="3"/>
        <v>1</v>
      </c>
      <c r="AZ19">
        <f t="shared" si="3"/>
        <v>1</v>
      </c>
      <c r="BA19">
        <f t="shared" si="4"/>
        <v>1</v>
      </c>
      <c r="BB19">
        <f t="shared" si="4"/>
        <v>1</v>
      </c>
      <c r="BC19">
        <f t="shared" si="4"/>
        <v>1</v>
      </c>
      <c r="BD19">
        <f t="shared" si="4"/>
        <v>1</v>
      </c>
      <c r="BE19">
        <f t="shared" si="4"/>
        <v>1</v>
      </c>
      <c r="BF19">
        <f t="shared" si="4"/>
        <v>1</v>
      </c>
      <c r="BG19">
        <f t="shared" si="4"/>
        <v>1</v>
      </c>
      <c r="BH19">
        <f t="shared" si="4"/>
        <v>1</v>
      </c>
      <c r="BI19">
        <f t="shared" si="4"/>
        <v>1</v>
      </c>
      <c r="BJ19">
        <f t="shared" si="4"/>
        <v>1</v>
      </c>
      <c r="BK19">
        <f t="shared" si="4"/>
        <v>1</v>
      </c>
      <c r="BL19">
        <f t="shared" si="4"/>
        <v>1</v>
      </c>
      <c r="BM19">
        <f t="shared" si="4"/>
        <v>1</v>
      </c>
      <c r="BN19">
        <f t="shared" si="4"/>
        <v>1</v>
      </c>
      <c r="BO19">
        <f t="shared" si="4"/>
        <v>1</v>
      </c>
      <c r="BP19">
        <f t="shared" si="4"/>
        <v>1</v>
      </c>
      <c r="BQ19">
        <f t="shared" si="5"/>
        <v>1</v>
      </c>
      <c r="BR19">
        <f t="shared" si="5"/>
        <v>1</v>
      </c>
      <c r="BS19">
        <f t="shared" si="5"/>
        <v>1</v>
      </c>
      <c r="BT19">
        <f t="shared" si="5"/>
        <v>1</v>
      </c>
      <c r="BU19">
        <f t="shared" si="5"/>
        <v>1</v>
      </c>
      <c r="BV19">
        <f t="shared" si="5"/>
        <v>1</v>
      </c>
      <c r="BW19">
        <f t="shared" si="5"/>
        <v>1</v>
      </c>
      <c r="BX19">
        <f t="shared" si="5"/>
        <v>1</v>
      </c>
      <c r="BY19">
        <f t="shared" si="5"/>
        <v>1</v>
      </c>
      <c r="BZ19">
        <f t="shared" si="5"/>
        <v>1</v>
      </c>
    </row>
    <row r="20" spans="1:78">
      <c r="A20" s="58"/>
      <c r="B20" s="7" t="e">
        <f>+_xlfn.XLOOKUP(I20,#REF!,#REF!)</f>
        <v>#REF!</v>
      </c>
      <c r="C20" s="8">
        <v>1</v>
      </c>
      <c r="D20" s="8" t="str">
        <f t="shared" si="1"/>
        <v>01-MK-22-10</v>
      </c>
      <c r="E20" s="57">
        <v>45627</v>
      </c>
      <c r="F20" s="59"/>
      <c r="G20" s="59"/>
      <c r="H20" s="9" t="s">
        <v>37</v>
      </c>
      <c r="I20" s="66" t="s">
        <v>337</v>
      </c>
      <c r="J20" s="7" t="str">
        <f>+_xlfn.XLOOKUP(I20,'R4'!B:B,'R4'!C:C)</f>
        <v>AMR - EKSKAVATÖR - 18 TON - LASTİKLİ - LİEBHERR A 918</v>
      </c>
      <c r="P20">
        <f t="shared" si="2"/>
        <v>0</v>
      </c>
      <c r="Q20">
        <f t="shared" si="2"/>
        <v>0</v>
      </c>
      <c r="R20">
        <f t="shared" si="2"/>
        <v>0</v>
      </c>
      <c r="S20">
        <f t="shared" si="2"/>
        <v>0</v>
      </c>
      <c r="T20">
        <f t="shared" si="2"/>
        <v>0</v>
      </c>
      <c r="U20">
        <f t="shared" si="2"/>
        <v>0</v>
      </c>
      <c r="V20">
        <f t="shared" si="2"/>
        <v>0</v>
      </c>
      <c r="W20">
        <f t="shared" si="2"/>
        <v>0</v>
      </c>
      <c r="X20">
        <f t="shared" si="2"/>
        <v>0</v>
      </c>
      <c r="Y20">
        <f t="shared" si="2"/>
        <v>0</v>
      </c>
      <c r="Z20">
        <f t="shared" si="2"/>
        <v>0</v>
      </c>
      <c r="AA20">
        <f t="shared" si="2"/>
        <v>0</v>
      </c>
      <c r="AB20">
        <f t="shared" si="2"/>
        <v>0</v>
      </c>
      <c r="AC20">
        <f t="shared" si="2"/>
        <v>0</v>
      </c>
      <c r="AD20">
        <f t="shared" si="2"/>
        <v>1</v>
      </c>
      <c r="AE20">
        <f t="shared" ref="AE20:AT21" si="7">+IF(AE$2&gt;=$E20,1,0)</f>
        <v>1</v>
      </c>
      <c r="AF20">
        <f t="shared" si="7"/>
        <v>1</v>
      </c>
      <c r="AG20">
        <f t="shared" si="7"/>
        <v>1</v>
      </c>
      <c r="AH20">
        <f t="shared" si="7"/>
        <v>1</v>
      </c>
      <c r="AI20">
        <f t="shared" si="7"/>
        <v>1</v>
      </c>
      <c r="AJ20">
        <f t="shared" si="7"/>
        <v>1</v>
      </c>
      <c r="AK20">
        <f t="shared" si="7"/>
        <v>1</v>
      </c>
      <c r="AL20">
        <f t="shared" si="7"/>
        <v>1</v>
      </c>
      <c r="AM20">
        <f t="shared" si="7"/>
        <v>1</v>
      </c>
      <c r="AN20">
        <f t="shared" si="7"/>
        <v>1</v>
      </c>
      <c r="AO20">
        <f t="shared" si="7"/>
        <v>1</v>
      </c>
      <c r="AP20">
        <f t="shared" si="7"/>
        <v>1</v>
      </c>
      <c r="AQ20">
        <f t="shared" si="7"/>
        <v>1</v>
      </c>
      <c r="AR20">
        <f t="shared" si="7"/>
        <v>1</v>
      </c>
      <c r="AS20">
        <f t="shared" si="7"/>
        <v>1</v>
      </c>
      <c r="AT20">
        <f t="shared" si="7"/>
        <v>1</v>
      </c>
      <c r="AU20">
        <f t="shared" si="6"/>
        <v>1</v>
      </c>
      <c r="AV20">
        <f t="shared" si="3"/>
        <v>1</v>
      </c>
      <c r="AW20">
        <f t="shared" si="3"/>
        <v>1</v>
      </c>
      <c r="AX20">
        <f t="shared" si="3"/>
        <v>1</v>
      </c>
      <c r="AY20">
        <f t="shared" si="3"/>
        <v>1</v>
      </c>
      <c r="AZ20">
        <f t="shared" si="3"/>
        <v>1</v>
      </c>
      <c r="BA20">
        <f t="shared" si="4"/>
        <v>1</v>
      </c>
      <c r="BB20">
        <f t="shared" si="4"/>
        <v>1</v>
      </c>
      <c r="BC20">
        <f t="shared" si="4"/>
        <v>1</v>
      </c>
      <c r="BD20">
        <f t="shared" si="4"/>
        <v>1</v>
      </c>
      <c r="BE20">
        <f t="shared" si="4"/>
        <v>1</v>
      </c>
      <c r="BF20">
        <f t="shared" si="4"/>
        <v>1</v>
      </c>
      <c r="BG20">
        <f t="shared" si="4"/>
        <v>1</v>
      </c>
      <c r="BH20">
        <f t="shared" si="4"/>
        <v>1</v>
      </c>
      <c r="BI20">
        <f t="shared" si="4"/>
        <v>1</v>
      </c>
      <c r="BJ20">
        <f t="shared" si="4"/>
        <v>1</v>
      </c>
      <c r="BK20">
        <f t="shared" si="4"/>
        <v>1</v>
      </c>
      <c r="BL20">
        <f t="shared" si="4"/>
        <v>1</v>
      </c>
      <c r="BM20">
        <f t="shared" si="4"/>
        <v>1</v>
      </c>
      <c r="BN20">
        <f t="shared" si="4"/>
        <v>1</v>
      </c>
      <c r="BO20">
        <f t="shared" si="4"/>
        <v>1</v>
      </c>
      <c r="BP20">
        <f t="shared" si="4"/>
        <v>1</v>
      </c>
      <c r="BQ20">
        <f t="shared" si="5"/>
        <v>1</v>
      </c>
      <c r="BR20">
        <f t="shared" si="5"/>
        <v>1</v>
      </c>
      <c r="BS20">
        <f t="shared" si="5"/>
        <v>1</v>
      </c>
      <c r="BT20">
        <f t="shared" si="5"/>
        <v>1</v>
      </c>
      <c r="BU20">
        <f t="shared" si="5"/>
        <v>1</v>
      </c>
      <c r="BV20">
        <f t="shared" si="5"/>
        <v>1</v>
      </c>
      <c r="BW20">
        <f t="shared" si="5"/>
        <v>1</v>
      </c>
      <c r="BX20">
        <f t="shared" si="5"/>
        <v>1</v>
      </c>
      <c r="BY20">
        <f t="shared" si="5"/>
        <v>1</v>
      </c>
      <c r="BZ20">
        <f t="shared" si="5"/>
        <v>1</v>
      </c>
    </row>
    <row r="21" spans="1:78">
      <c r="A21" s="58"/>
      <c r="B21" s="7" t="e">
        <f>+_xlfn.XLOOKUP(I21,#REF!,#REF!)</f>
        <v>#REF!</v>
      </c>
      <c r="C21" s="8">
        <v>1</v>
      </c>
      <c r="D21" s="8" t="str">
        <f t="shared" si="1"/>
        <v>01-MK-22-10</v>
      </c>
      <c r="E21" s="57">
        <v>45627</v>
      </c>
      <c r="F21" s="59"/>
      <c r="G21" s="59"/>
      <c r="H21" s="9" t="s">
        <v>37</v>
      </c>
      <c r="I21" s="66" t="s">
        <v>338</v>
      </c>
      <c r="J21" s="7" t="str">
        <f>+_xlfn.XLOOKUP(I21,'R4'!B:B,'R4'!C:C)</f>
        <v>AMR - EKSKAVATÖR - 18 TON - LASTİKLİ - LİEBHERR A 918</v>
      </c>
      <c r="P21">
        <f t="shared" ref="P21:AE21" si="8">+IF(P$2&gt;=$E21,1,0)</f>
        <v>0</v>
      </c>
      <c r="Q21">
        <f t="shared" si="8"/>
        <v>0</v>
      </c>
      <c r="R21">
        <f t="shared" si="8"/>
        <v>0</v>
      </c>
      <c r="S21">
        <f t="shared" si="8"/>
        <v>0</v>
      </c>
      <c r="T21">
        <f t="shared" si="8"/>
        <v>0</v>
      </c>
      <c r="U21">
        <f t="shared" si="8"/>
        <v>0</v>
      </c>
      <c r="V21">
        <f t="shared" si="8"/>
        <v>0</v>
      </c>
      <c r="W21">
        <f t="shared" si="8"/>
        <v>0</v>
      </c>
      <c r="X21">
        <f t="shared" si="8"/>
        <v>0</v>
      </c>
      <c r="Y21">
        <f t="shared" si="8"/>
        <v>0</v>
      </c>
      <c r="Z21">
        <f t="shared" si="8"/>
        <v>0</v>
      </c>
      <c r="AA21">
        <f t="shared" si="8"/>
        <v>0</v>
      </c>
      <c r="AB21">
        <f t="shared" si="8"/>
        <v>0</v>
      </c>
      <c r="AC21">
        <f t="shared" si="8"/>
        <v>0</v>
      </c>
      <c r="AD21">
        <f t="shared" si="8"/>
        <v>1</v>
      </c>
      <c r="AE21">
        <f t="shared" si="8"/>
        <v>1</v>
      </c>
      <c r="AF21">
        <f t="shared" si="7"/>
        <v>1</v>
      </c>
      <c r="AG21">
        <f t="shared" si="7"/>
        <v>1</v>
      </c>
      <c r="AH21">
        <f t="shared" si="7"/>
        <v>1</v>
      </c>
      <c r="AI21">
        <f t="shared" si="7"/>
        <v>1</v>
      </c>
      <c r="AJ21">
        <f t="shared" si="7"/>
        <v>1</v>
      </c>
      <c r="AK21">
        <f t="shared" si="7"/>
        <v>1</v>
      </c>
      <c r="AL21">
        <f t="shared" si="7"/>
        <v>1</v>
      </c>
      <c r="AM21">
        <f t="shared" si="7"/>
        <v>1</v>
      </c>
      <c r="AN21">
        <f t="shared" si="7"/>
        <v>1</v>
      </c>
      <c r="AO21">
        <f t="shared" si="7"/>
        <v>1</v>
      </c>
      <c r="AP21">
        <f t="shared" si="7"/>
        <v>1</v>
      </c>
      <c r="AQ21">
        <f t="shared" si="7"/>
        <v>1</v>
      </c>
      <c r="AR21">
        <f t="shared" si="7"/>
        <v>1</v>
      </c>
      <c r="AS21">
        <f t="shared" si="7"/>
        <v>1</v>
      </c>
      <c r="AT21">
        <f t="shared" si="7"/>
        <v>1</v>
      </c>
      <c r="AU21">
        <f t="shared" si="6"/>
        <v>1</v>
      </c>
      <c r="AV21">
        <f t="shared" si="3"/>
        <v>1</v>
      </c>
      <c r="AW21">
        <f t="shared" si="3"/>
        <v>1</v>
      </c>
      <c r="AX21">
        <f t="shared" si="3"/>
        <v>1</v>
      </c>
      <c r="AY21">
        <f t="shared" si="3"/>
        <v>1</v>
      </c>
      <c r="AZ21">
        <f t="shared" si="3"/>
        <v>1</v>
      </c>
      <c r="BA21">
        <f t="shared" si="4"/>
        <v>1</v>
      </c>
      <c r="BB21">
        <f t="shared" si="4"/>
        <v>1</v>
      </c>
      <c r="BC21">
        <f t="shared" si="4"/>
        <v>1</v>
      </c>
      <c r="BD21">
        <f t="shared" si="4"/>
        <v>1</v>
      </c>
      <c r="BE21">
        <f t="shared" si="4"/>
        <v>1</v>
      </c>
      <c r="BF21">
        <f t="shared" si="4"/>
        <v>1</v>
      </c>
      <c r="BG21">
        <f t="shared" si="4"/>
        <v>1</v>
      </c>
      <c r="BH21">
        <f t="shared" si="4"/>
        <v>1</v>
      </c>
      <c r="BI21">
        <f t="shared" si="4"/>
        <v>1</v>
      </c>
      <c r="BJ21">
        <f t="shared" si="4"/>
        <v>1</v>
      </c>
      <c r="BK21">
        <f t="shared" si="4"/>
        <v>1</v>
      </c>
      <c r="BL21">
        <f t="shared" si="4"/>
        <v>1</v>
      </c>
      <c r="BM21">
        <f t="shared" si="4"/>
        <v>1</v>
      </c>
      <c r="BN21">
        <f t="shared" si="4"/>
        <v>1</v>
      </c>
      <c r="BO21">
        <f t="shared" si="4"/>
        <v>1</v>
      </c>
      <c r="BP21">
        <f t="shared" si="4"/>
        <v>1</v>
      </c>
      <c r="BQ21">
        <f t="shared" si="5"/>
        <v>1</v>
      </c>
      <c r="BR21">
        <f t="shared" si="5"/>
        <v>1</v>
      </c>
      <c r="BS21">
        <f t="shared" si="5"/>
        <v>1</v>
      </c>
      <c r="BT21">
        <f t="shared" si="5"/>
        <v>1</v>
      </c>
      <c r="BU21">
        <f t="shared" si="5"/>
        <v>1</v>
      </c>
      <c r="BV21">
        <f t="shared" si="5"/>
        <v>1</v>
      </c>
      <c r="BW21">
        <f t="shared" si="5"/>
        <v>1</v>
      </c>
      <c r="BX21">
        <f t="shared" si="5"/>
        <v>1</v>
      </c>
      <c r="BY21">
        <f t="shared" si="5"/>
        <v>1</v>
      </c>
      <c r="BZ21">
        <f t="shared" si="5"/>
        <v>1</v>
      </c>
    </row>
    <row r="22" spans="1:78">
      <c r="A22" s="58"/>
      <c r="B22" s="66"/>
      <c r="C22" s="69"/>
      <c r="D22" s="69"/>
      <c r="E22" s="70"/>
      <c r="F22" s="70"/>
      <c r="G22" s="70"/>
      <c r="H22" s="71"/>
      <c r="I22" s="66"/>
      <c r="J22" s="66"/>
    </row>
    <row r="23" spans="1:78">
      <c r="A23" s="58"/>
      <c r="B23" s="66"/>
      <c r="C23" s="69"/>
      <c r="D23" s="69"/>
      <c r="E23" s="70"/>
      <c r="F23" s="70"/>
      <c r="G23" s="70"/>
      <c r="H23" s="71"/>
      <c r="I23" s="66"/>
      <c r="J23" s="66"/>
    </row>
    <row r="24" spans="1:78">
      <c r="A24" s="58"/>
      <c r="B24" s="66"/>
      <c r="C24" s="69"/>
      <c r="D24" s="69"/>
      <c r="E24" s="70"/>
      <c r="F24" s="70"/>
      <c r="G24" s="70"/>
      <c r="H24" s="71"/>
      <c r="I24" s="66"/>
      <c r="J24" s="66"/>
    </row>
    <row r="25" spans="1:78">
      <c r="A25" s="58"/>
      <c r="B25" s="66"/>
      <c r="C25" s="69"/>
      <c r="D25" s="69"/>
      <c r="E25" s="70"/>
      <c r="F25" s="70"/>
      <c r="G25" s="70"/>
      <c r="H25" s="71"/>
      <c r="I25" s="66"/>
      <c r="J25" s="66"/>
    </row>
    <row r="26" spans="1:78">
      <c r="A26" s="58"/>
      <c r="B26" s="66"/>
      <c r="C26" s="69"/>
      <c r="D26" s="69"/>
      <c r="E26" s="70"/>
      <c r="F26" s="70"/>
      <c r="G26" s="70"/>
      <c r="H26" s="71"/>
      <c r="I26" s="66"/>
      <c r="J26" s="66"/>
    </row>
    <row r="27" spans="1:78">
      <c r="A27" s="58"/>
      <c r="B27" s="66"/>
      <c r="C27" s="69"/>
      <c r="D27" s="69"/>
      <c r="E27" s="70"/>
      <c r="F27" s="70"/>
      <c r="G27" s="70"/>
      <c r="H27" s="71"/>
      <c r="I27" s="66"/>
      <c r="J27" s="66"/>
    </row>
    <row r="28" spans="1:78">
      <c r="A28" s="58"/>
      <c r="B28" s="66"/>
      <c r="C28" s="69"/>
      <c r="D28" s="69"/>
      <c r="E28" s="70"/>
      <c r="F28" s="70"/>
      <c r="G28" s="70"/>
      <c r="H28" s="71"/>
      <c r="I28" s="66"/>
      <c r="J28" s="66"/>
    </row>
    <row r="29" spans="1:78">
      <c r="A29" s="58"/>
      <c r="B29" s="66"/>
      <c r="C29" s="69"/>
      <c r="D29" s="69"/>
      <c r="E29" s="70"/>
      <c r="F29" s="70"/>
      <c r="G29" s="70"/>
      <c r="H29" s="71"/>
      <c r="I29" s="66"/>
      <c r="J29" s="66"/>
    </row>
    <row r="30" spans="1:78">
      <c r="A30" s="58"/>
      <c r="B30" s="66"/>
      <c r="C30" s="69"/>
      <c r="D30" s="69"/>
      <c r="E30" s="70"/>
      <c r="F30" s="70"/>
      <c r="G30" s="70"/>
      <c r="H30" s="71"/>
      <c r="I30" s="66"/>
      <c r="J30" s="66"/>
    </row>
    <row r="31" spans="1:78">
      <c r="A31" s="58"/>
      <c r="B31" s="66"/>
      <c r="C31" s="69"/>
      <c r="D31" s="69"/>
      <c r="E31" s="70"/>
      <c r="F31" s="70"/>
      <c r="G31" s="70"/>
      <c r="H31" s="71"/>
      <c r="I31" s="66"/>
      <c r="J31" s="66"/>
    </row>
    <row r="32" spans="1:78">
      <c r="A32" s="58"/>
      <c r="B32" s="66"/>
      <c r="C32" s="69"/>
      <c r="D32" s="69"/>
      <c r="E32" s="70"/>
      <c r="F32" s="70"/>
      <c r="G32" s="70"/>
      <c r="H32" s="71"/>
      <c r="I32" s="66"/>
      <c r="J32" s="66"/>
    </row>
    <row r="33" spans="1:78">
      <c r="A33" s="58"/>
      <c r="B33" s="66"/>
      <c r="C33" s="69"/>
      <c r="D33" s="69"/>
      <c r="E33" s="70"/>
      <c r="F33" s="70"/>
      <c r="G33" s="70"/>
      <c r="H33" s="71"/>
      <c r="I33" s="66"/>
      <c r="J33" s="66"/>
    </row>
    <row r="34" spans="1:78">
      <c r="A34" s="58"/>
      <c r="B34" s="66"/>
      <c r="C34" s="69"/>
      <c r="D34" s="69"/>
      <c r="E34" s="70"/>
      <c r="F34" s="70"/>
      <c r="G34" s="70"/>
      <c r="H34" s="71"/>
      <c r="I34" s="66"/>
      <c r="J34" s="66"/>
    </row>
    <row r="35" spans="1:78">
      <c r="A35" s="58"/>
      <c r="B35" s="66"/>
      <c r="C35" s="69"/>
      <c r="D35" s="69"/>
      <c r="E35" s="70"/>
      <c r="F35" s="70"/>
      <c r="G35" s="70"/>
      <c r="H35" s="71"/>
      <c r="I35" s="66"/>
      <c r="J35" s="66"/>
    </row>
    <row r="36" spans="1:78">
      <c r="A36" s="58"/>
      <c r="B36" s="66"/>
      <c r="C36" s="69"/>
      <c r="D36" s="69"/>
      <c r="E36" s="70"/>
      <c r="F36" s="70"/>
      <c r="G36" s="70"/>
      <c r="H36" s="71"/>
      <c r="I36" s="66"/>
      <c r="J36" s="66"/>
    </row>
    <row r="37" spans="1:78">
      <c r="J37" t="s">
        <v>7464</v>
      </c>
      <c r="L37" s="75" t="s">
        <v>1</v>
      </c>
      <c r="M37" s="75" t="s">
        <v>26</v>
      </c>
      <c r="N37" s="75" t="s">
        <v>36</v>
      </c>
      <c r="O37" s="75" t="s">
        <v>2607</v>
      </c>
      <c r="P37" s="76" t="s">
        <v>7403</v>
      </c>
      <c r="Q37" s="76" t="s">
        <v>7404</v>
      </c>
      <c r="R37" s="76" t="s">
        <v>447</v>
      </c>
      <c r="S37" s="76" t="s">
        <v>1590</v>
      </c>
      <c r="T37" s="76" t="s">
        <v>99</v>
      </c>
      <c r="U37" s="76" t="s">
        <v>110</v>
      </c>
      <c r="V37" s="76" t="s">
        <v>144</v>
      </c>
      <c r="W37" s="76" t="s">
        <v>154</v>
      </c>
      <c r="X37" s="76" t="s">
        <v>114</v>
      </c>
      <c r="Y37" s="76" t="s">
        <v>202</v>
      </c>
      <c r="Z37" s="76" t="s">
        <v>128</v>
      </c>
      <c r="AA37" s="76" t="s">
        <v>133</v>
      </c>
      <c r="AB37" s="76" t="s">
        <v>160</v>
      </c>
      <c r="AC37" s="76" t="s">
        <v>247</v>
      </c>
      <c r="AD37" s="76" t="s">
        <v>135</v>
      </c>
      <c r="AE37" s="76" t="s">
        <v>197</v>
      </c>
      <c r="AF37" s="76" t="s">
        <v>575</v>
      </c>
      <c r="AG37" s="76" t="s">
        <v>538</v>
      </c>
      <c r="AH37" s="76" t="s">
        <v>7405</v>
      </c>
      <c r="AI37" s="76" t="s">
        <v>7406</v>
      </c>
      <c r="AJ37" s="76" t="s">
        <v>7407</v>
      </c>
      <c r="AK37" s="76" t="s">
        <v>7408</v>
      </c>
      <c r="AL37" s="76" t="s">
        <v>7409</v>
      </c>
      <c r="AM37" s="76" t="s">
        <v>7410</v>
      </c>
      <c r="AN37" s="76" t="s">
        <v>572</v>
      </c>
      <c r="AO37" s="76" t="s">
        <v>7411</v>
      </c>
      <c r="AP37" s="76" t="s">
        <v>7412</v>
      </c>
      <c r="AQ37" s="76" t="s">
        <v>7413</v>
      </c>
      <c r="AR37" s="76" t="s">
        <v>7414</v>
      </c>
      <c r="AS37" s="76" t="s">
        <v>7415</v>
      </c>
      <c r="AT37" s="76" t="s">
        <v>7416</v>
      </c>
      <c r="AU37" s="76" t="s">
        <v>7417</v>
      </c>
      <c r="AV37" s="76" t="s">
        <v>7418</v>
      </c>
      <c r="AW37" s="76" t="s">
        <v>7419</v>
      </c>
      <c r="AX37" s="76" t="s">
        <v>7420</v>
      </c>
      <c r="AY37" s="76" t="s">
        <v>7421</v>
      </c>
      <c r="AZ37" s="76" t="s">
        <v>7422</v>
      </c>
      <c r="BA37" s="76" t="s">
        <v>7423</v>
      </c>
      <c r="BB37" s="76" t="s">
        <v>7424</v>
      </c>
      <c r="BC37" s="76" t="s">
        <v>7425</v>
      </c>
      <c r="BD37" s="76" t="s">
        <v>7426</v>
      </c>
      <c r="BE37" s="76" t="s">
        <v>7427</v>
      </c>
      <c r="BF37" s="76" t="s">
        <v>7428</v>
      </c>
      <c r="BG37" s="76" t="s">
        <v>7429</v>
      </c>
      <c r="BH37" s="76" t="s">
        <v>7430</v>
      </c>
      <c r="BI37" s="76" t="s">
        <v>7431</v>
      </c>
      <c r="BJ37" s="76" t="s">
        <v>7432</v>
      </c>
      <c r="BK37" s="76" t="s">
        <v>7433</v>
      </c>
      <c r="BL37" s="76" t="s">
        <v>7434</v>
      </c>
      <c r="BM37" s="76" t="s">
        <v>7435</v>
      </c>
      <c r="BN37" s="76" t="s">
        <v>7436</v>
      </c>
      <c r="BO37" s="76" t="s">
        <v>7437</v>
      </c>
      <c r="BP37" s="76" t="s">
        <v>7438</v>
      </c>
      <c r="BQ37" s="76" t="s">
        <v>7439</v>
      </c>
      <c r="BR37" s="76" t="s">
        <v>7440</v>
      </c>
      <c r="BS37" s="76" t="s">
        <v>7441</v>
      </c>
      <c r="BT37" s="76" t="s">
        <v>7442</v>
      </c>
      <c r="BU37" s="76" t="s">
        <v>7443</v>
      </c>
      <c r="BV37" s="76" t="s">
        <v>7444</v>
      </c>
      <c r="BW37" s="76" t="s">
        <v>7445</v>
      </c>
      <c r="BX37" s="76" t="s">
        <v>7446</v>
      </c>
      <c r="BY37" s="76" t="s">
        <v>7447</v>
      </c>
      <c r="BZ37" s="76" t="s">
        <v>7448</v>
      </c>
    </row>
    <row r="38" spans="1:78">
      <c r="A38" s="86" t="s">
        <v>312</v>
      </c>
      <c r="F38" t="str">
        <f>+_xlfn.XLOOKUP(L38,'L4'!B:B,'L4'!D:D)</f>
        <v>m³</v>
      </c>
      <c r="G38">
        <v>1</v>
      </c>
      <c r="J38" t="s">
        <v>314</v>
      </c>
      <c r="K38" s="84" t="e">
        <f>+SUM(Table81551733[[#This Row],[1.10.2023]:[1.12.2028]])/SUM(Table81551733[[1.10.2023]:[1.12.2028]])</f>
        <v>#DIV/0!</v>
      </c>
      <c r="L38" t="s">
        <v>5140</v>
      </c>
      <c r="M38" t="s">
        <v>38</v>
      </c>
      <c r="N38" t="s">
        <v>35</v>
      </c>
      <c r="O38" t="s">
        <v>2608</v>
      </c>
      <c r="P38" s="74">
        <f>+IFERROR(SUMIFS(#REF!,#REF!,$L38,#REF!,$M38)*$G38,0)</f>
        <v>0</v>
      </c>
      <c r="Q38" s="74">
        <f>+IFERROR(SUMIFS(#REF!,#REF!,$L38,#REF!,$M38)*$G38,0)</f>
        <v>0</v>
      </c>
      <c r="R38" s="74">
        <f>+IFERROR(SUMIFS(#REF!,#REF!,$L38,#REF!,$M38)*$G38,0)</f>
        <v>0</v>
      </c>
      <c r="S38" s="74">
        <f>+IFERROR(SUMIFS(#REF!,#REF!,$L38,#REF!,$M38)*$G38,0)</f>
        <v>0</v>
      </c>
      <c r="T38" s="74">
        <f>+IFERROR(SUMIFS(#REF!,#REF!,$L38,#REF!,$M38)*$G38,0)</f>
        <v>0</v>
      </c>
      <c r="U38" s="74">
        <f>+IFERROR(SUMIFS(#REF!,#REF!,$L38,#REF!,$M38)*$G38,0)</f>
        <v>0</v>
      </c>
      <c r="V38" s="74">
        <f>+IFERROR(SUMIFS(#REF!,#REF!,$L38,#REF!,$M38)*$G38,0)</f>
        <v>0</v>
      </c>
      <c r="W38" s="74">
        <f>+IFERROR(SUMIFS(#REF!,#REF!,$L38,#REF!,$M38)*$G38,0)</f>
        <v>0</v>
      </c>
      <c r="X38" s="74">
        <f>+IFERROR(SUMIFS(#REF!,#REF!,$L38,#REF!,$M38)*$G38,0)</f>
        <v>0</v>
      </c>
      <c r="Y38" s="74">
        <f>+IFERROR(SUMIFS(#REF!,#REF!,$L38,#REF!,$M38)*$G38,0)</f>
        <v>0</v>
      </c>
      <c r="Z38" s="74">
        <f>+IFERROR(SUMIFS(#REF!,#REF!,$L38,#REF!,$M38)*$G38,0)</f>
        <v>0</v>
      </c>
      <c r="AA38" s="74">
        <f>+IFERROR(SUMIFS(#REF!,#REF!,$L38,#REF!,$M38)*$G38,0)</f>
        <v>0</v>
      </c>
      <c r="AB38" s="74">
        <f>+IFERROR(SUMIFS(#REF!,#REF!,$L38,#REF!,$M38)*$G38,0)</f>
        <v>0</v>
      </c>
      <c r="AC38" s="74">
        <f>+IFERROR(SUMIFS(#REF!,#REF!,$L38,#REF!,$M38)*$G38,0)</f>
        <v>0</v>
      </c>
      <c r="AD38" s="74">
        <f>+IFERROR(SUMIFS(#REF!,#REF!,$L38,#REF!,$M38)*$G38,0)</f>
        <v>0</v>
      </c>
      <c r="AE38" s="74">
        <f>+IFERROR(SUMIFS(#REF!,#REF!,$L38,#REF!,$M38)*$G38,0)</f>
        <v>0</v>
      </c>
      <c r="AF38" s="74">
        <f>+IFERROR(SUMIFS(#REF!,#REF!,$L38,#REF!,$M38)*$G38,0)</f>
        <v>0</v>
      </c>
      <c r="AG38" s="74">
        <f>+IFERROR(SUMIFS(#REF!,#REF!,$L38,#REF!,$M38)*$G38,0)</f>
        <v>0</v>
      </c>
      <c r="AH38" s="74">
        <f>+IFERROR(SUMIFS(#REF!,#REF!,$L38,#REF!,$M38)*$G38,0)</f>
        <v>0</v>
      </c>
      <c r="AI38" s="74">
        <f>+IFERROR(SUMIFS(#REF!,#REF!,$L38,#REF!,$M38)*$G38,0)</f>
        <v>0</v>
      </c>
      <c r="AJ38" s="74">
        <f>+IFERROR(SUMIFS(#REF!,#REF!,$L38,#REF!,$M38)*$G38,0)</f>
        <v>0</v>
      </c>
      <c r="AK38" s="74">
        <f>+IFERROR(SUMIFS(#REF!,#REF!,$L38,#REF!,$M38)*$G38,0)</f>
        <v>0</v>
      </c>
      <c r="AL38" s="74">
        <f>+IFERROR(SUMIFS(#REF!,#REF!,$L38,#REF!,$M38)*$G38,0)</f>
        <v>0</v>
      </c>
      <c r="AM38" s="74">
        <f>+IFERROR(SUMIFS(#REF!,#REF!,$L38,#REF!,$M38)*$G38,0)</f>
        <v>0</v>
      </c>
      <c r="AN38" s="74">
        <f>+IFERROR(SUMIFS(#REF!,#REF!,$L38,#REF!,$M38)*$G38,0)</f>
        <v>0</v>
      </c>
      <c r="AO38" s="74">
        <f>+IFERROR(SUMIFS(#REF!,#REF!,$L38,#REF!,$M38)*$G38,0)</f>
        <v>0</v>
      </c>
      <c r="AP38" s="74">
        <f>+IFERROR(SUMIFS(#REF!,#REF!,$L38,#REF!,$M38)*$G38,0)</f>
        <v>0</v>
      </c>
      <c r="AQ38" s="74">
        <f>+IFERROR(SUMIFS(#REF!,#REF!,$L38,#REF!,$M38)*$G38,0)</f>
        <v>0</v>
      </c>
      <c r="AR38" s="74">
        <f>+IFERROR(SUMIFS(#REF!,#REF!,$L38,#REF!,$M38)*$G38,0)</f>
        <v>0</v>
      </c>
      <c r="AS38" s="74">
        <f>+IFERROR(SUMIFS(#REF!,#REF!,$L38,#REF!,$M38)*$G38,0)</f>
        <v>0</v>
      </c>
      <c r="AT38" s="74">
        <f>+IFERROR(SUMIFS(#REF!,#REF!,$L38,#REF!,$M38)*$G38,0)</f>
        <v>0</v>
      </c>
      <c r="AU38" s="74">
        <f>+IFERROR(SUMIFS(#REF!,#REF!,$L38,#REF!,$M38)*$G38,0)</f>
        <v>0</v>
      </c>
      <c r="AV38" s="74">
        <f>+IFERROR(SUMIFS(#REF!,#REF!,$L38,#REF!,$M38)*$G38,0)</f>
        <v>0</v>
      </c>
      <c r="AW38" s="74">
        <f>+IFERROR(SUMIFS(#REF!,#REF!,$L38,#REF!,$M38)*$G38,0)</f>
        <v>0</v>
      </c>
      <c r="AX38" s="74">
        <f>+IFERROR(SUMIFS(#REF!,#REF!,$L38,#REF!,$M38)*$G38,0)</f>
        <v>0</v>
      </c>
      <c r="AY38" s="74">
        <f>+IFERROR(SUMIFS(#REF!,#REF!,$L38,#REF!,$M38)*$G38,0)</f>
        <v>0</v>
      </c>
      <c r="AZ38" s="74">
        <f>+IFERROR(SUMIFS(#REF!,#REF!,$L38,#REF!,$M38)*$G38,0)</f>
        <v>0</v>
      </c>
      <c r="BA38" s="74">
        <f>+IFERROR(SUMIFS(#REF!,#REF!,$L38,#REF!,$M38)*$G38,0)</f>
        <v>0</v>
      </c>
      <c r="BB38" s="74">
        <f>+IFERROR(SUMIFS(#REF!,#REF!,$L38,#REF!,$M38)*$G38,0)</f>
        <v>0</v>
      </c>
      <c r="BC38" s="74">
        <f>+IFERROR(SUMIFS(#REF!,#REF!,$L38,#REF!,$M38)*$G38,0)</f>
        <v>0</v>
      </c>
      <c r="BD38" s="74">
        <f>+IFERROR(SUMIFS(#REF!,#REF!,$L38,#REF!,$M38)*$G38,0)</f>
        <v>0</v>
      </c>
      <c r="BE38" s="74">
        <f>+IFERROR(SUMIFS(#REF!,#REF!,$L38,#REF!,$M38)*$G38,0)</f>
        <v>0</v>
      </c>
      <c r="BF38" s="74">
        <f>+IFERROR(SUMIFS(#REF!,#REF!,$L38,#REF!,$M38)*$G38,0)</f>
        <v>0</v>
      </c>
      <c r="BG38" s="74">
        <f>+IFERROR(SUMIFS(#REF!,#REF!,$L38,#REF!,$M38)*$G38,0)</f>
        <v>0</v>
      </c>
      <c r="BH38" s="74">
        <f>+IFERROR(SUMIFS(#REF!,#REF!,$L38,#REF!,$M38)*$G38,0)</f>
        <v>0</v>
      </c>
      <c r="BI38" s="74">
        <f>+IFERROR(SUMIFS(#REF!,#REF!,$L38,#REF!,$M38)*$G38,0)</f>
        <v>0</v>
      </c>
      <c r="BJ38" s="74">
        <f>+IFERROR(SUMIFS(#REF!,#REF!,$L38,#REF!,$M38)*$G38,0)</f>
        <v>0</v>
      </c>
      <c r="BK38" s="74">
        <f>+IFERROR(SUMIFS(#REF!,#REF!,$L38,#REF!,$M38)*$G38,0)</f>
        <v>0</v>
      </c>
      <c r="BL38" s="74">
        <f>+IFERROR(SUMIFS(#REF!,#REF!,$L38,#REF!,$M38)*$G38,0)</f>
        <v>0</v>
      </c>
      <c r="BM38" s="74">
        <f>+IFERROR(SUMIFS(#REF!,#REF!,$L38,#REF!,$M38)*$G38,0)</f>
        <v>0</v>
      </c>
      <c r="BN38" s="74">
        <f>+IFERROR(SUMIFS(#REF!,#REF!,$L38,#REF!,$M38)*$G38,0)</f>
        <v>0</v>
      </c>
      <c r="BO38" s="74">
        <f>+IFERROR(SUMIFS(#REF!,#REF!,$L38,#REF!,$M38)*$G38,0)</f>
        <v>0</v>
      </c>
      <c r="BP38" s="74">
        <f>+IFERROR(SUMIFS(#REF!,#REF!,$L38,#REF!,$M38)*$G38,0)</f>
        <v>0</v>
      </c>
      <c r="BQ38" s="74">
        <f>+IFERROR(SUMIFS(#REF!,#REF!,$L38,#REF!,$M38)*$G38,0)</f>
        <v>0</v>
      </c>
      <c r="BR38" s="74">
        <f>+IFERROR(SUMIFS(#REF!,#REF!,$L38,#REF!,$M38)*$G38,0)</f>
        <v>0</v>
      </c>
      <c r="BS38" s="74">
        <f>+IFERROR(SUMIFS(#REF!,#REF!,$L38,#REF!,$M38)*$G38,0)</f>
        <v>0</v>
      </c>
      <c r="BT38" s="74">
        <f>+IFERROR(SUMIFS(#REF!,#REF!,$L38,#REF!,$M38)*$G38,0)</f>
        <v>0</v>
      </c>
      <c r="BU38" s="74">
        <f>+IFERROR(SUMIFS(#REF!,#REF!,$L38,#REF!,$M38)*$G38,0)</f>
        <v>0</v>
      </c>
      <c r="BV38" s="74">
        <f>+IFERROR(SUMIFS(#REF!,#REF!,$L38,#REF!,$M38)*$G38,0)</f>
        <v>0</v>
      </c>
      <c r="BW38" s="74">
        <f>+IFERROR(SUMIFS(#REF!,#REF!,$L38,#REF!,$M38)*$G38,0)</f>
        <v>0</v>
      </c>
      <c r="BX38" s="74">
        <f>+IFERROR(SUMIFS(#REF!,#REF!,$L38,#REF!,$M38)*$G38,0)</f>
        <v>0</v>
      </c>
      <c r="BY38" s="74">
        <f>+IFERROR(SUMIFS(#REF!,#REF!,$L38,#REF!,$M38)*$G38,0)</f>
        <v>0</v>
      </c>
      <c r="BZ38" s="74">
        <f>+IFERROR(SUMIFS(#REF!,#REF!,$L38,#REF!,$M38)*$G38,0)</f>
        <v>0</v>
      </c>
    </row>
    <row r="39" spans="1:78">
      <c r="A39" s="86" t="s">
        <v>312</v>
      </c>
      <c r="F39" t="str">
        <f>+_xlfn.XLOOKUP(L39,'L4'!B:B,'L4'!D:D)</f>
        <v>m³</v>
      </c>
      <c r="G39">
        <v>1.1000000000000001</v>
      </c>
      <c r="J39" t="s">
        <v>317</v>
      </c>
      <c r="K39" s="84" t="e">
        <f>+SUM(Table81551733[[#This Row],[1.10.2023]:[1.12.2028]])/SUM(Table81551733[[1.10.2023]:[1.12.2028]])</f>
        <v>#DIV/0!</v>
      </c>
      <c r="L39" t="s">
        <v>2594</v>
      </c>
      <c r="M39" t="s">
        <v>38</v>
      </c>
      <c r="N39" t="s">
        <v>35</v>
      </c>
      <c r="O39" t="s">
        <v>2608</v>
      </c>
      <c r="P39" s="74">
        <f>+IFERROR(SUMIFS(#REF!,#REF!,$L39,#REF!,$M39)*$G39,0)</f>
        <v>0</v>
      </c>
      <c r="Q39" s="74">
        <f>+IFERROR(SUMIFS(#REF!,#REF!,$L39,#REF!,$M39)*$G39,0)</f>
        <v>0</v>
      </c>
      <c r="R39" s="74">
        <f>+IFERROR(SUMIFS(#REF!,#REF!,$L39,#REF!,$M39)*$G39,0)</f>
        <v>0</v>
      </c>
      <c r="S39" s="74">
        <f>+IFERROR(SUMIFS(#REF!,#REF!,$L39,#REF!,$M39)*$G39,0)</f>
        <v>0</v>
      </c>
      <c r="T39" s="74">
        <f>+IFERROR(SUMIFS(#REF!,#REF!,$L39,#REF!,$M39)*$G39,0)</f>
        <v>0</v>
      </c>
      <c r="U39" s="74">
        <f>+IFERROR(SUMIFS(#REF!,#REF!,$L39,#REF!,$M39)*$G39,0)</f>
        <v>0</v>
      </c>
      <c r="V39" s="74">
        <f>+IFERROR(SUMIFS(#REF!,#REF!,$L39,#REF!,$M39)*$G39,0)</f>
        <v>0</v>
      </c>
      <c r="W39" s="74">
        <f>+IFERROR(SUMIFS(#REF!,#REF!,$L39,#REF!,$M39)*$G39,0)</f>
        <v>0</v>
      </c>
      <c r="X39" s="74">
        <f>+IFERROR(SUMIFS(#REF!,#REF!,$L39,#REF!,$M39)*$G39,0)</f>
        <v>0</v>
      </c>
      <c r="Y39" s="74">
        <f>+IFERROR(SUMIFS(#REF!,#REF!,$L39,#REF!,$M39)*$G39,0)</f>
        <v>0</v>
      </c>
      <c r="Z39" s="74">
        <f>+IFERROR(SUMIFS(#REF!,#REF!,$L39,#REF!,$M39)*$G39,0)</f>
        <v>0</v>
      </c>
      <c r="AA39" s="74">
        <f>+IFERROR(SUMIFS(#REF!,#REF!,$L39,#REF!,$M39)*$G39,0)</f>
        <v>0</v>
      </c>
      <c r="AB39" s="74">
        <f>+IFERROR(SUMIFS(#REF!,#REF!,$L39,#REF!,$M39)*$G39,0)</f>
        <v>0</v>
      </c>
      <c r="AC39" s="74">
        <f>+IFERROR(SUMIFS(#REF!,#REF!,$L39,#REF!,$M39)*$G39,0)</f>
        <v>0</v>
      </c>
      <c r="AD39" s="74">
        <f>+IFERROR(SUMIFS(#REF!,#REF!,$L39,#REF!,$M39)*$G39,0)</f>
        <v>0</v>
      </c>
      <c r="AE39" s="74">
        <f>+IFERROR(SUMIFS(#REF!,#REF!,$L39,#REF!,$M39)*$G39,0)</f>
        <v>0</v>
      </c>
      <c r="AF39" s="74">
        <f>+IFERROR(SUMIFS(#REF!,#REF!,$L39,#REF!,$M39)*$G39,0)</f>
        <v>0</v>
      </c>
      <c r="AG39" s="74">
        <f>+IFERROR(SUMIFS(#REF!,#REF!,$L39,#REF!,$M39)*$G39,0)</f>
        <v>0</v>
      </c>
      <c r="AH39" s="74">
        <f>+IFERROR(SUMIFS(#REF!,#REF!,$L39,#REF!,$M39)*$G39,0)</f>
        <v>0</v>
      </c>
      <c r="AI39" s="74">
        <f>+IFERROR(SUMIFS(#REF!,#REF!,$L39,#REF!,$M39)*$G39,0)</f>
        <v>0</v>
      </c>
      <c r="AJ39" s="74">
        <f>+IFERROR(SUMIFS(#REF!,#REF!,$L39,#REF!,$M39)*$G39,0)</f>
        <v>0</v>
      </c>
      <c r="AK39" s="74">
        <f>+IFERROR(SUMIFS(#REF!,#REF!,$L39,#REF!,$M39)*$G39,0)</f>
        <v>0</v>
      </c>
      <c r="AL39" s="74">
        <f>+IFERROR(SUMIFS(#REF!,#REF!,$L39,#REF!,$M39)*$G39,0)</f>
        <v>0</v>
      </c>
      <c r="AM39" s="74">
        <f>+IFERROR(SUMIFS(#REF!,#REF!,$L39,#REF!,$M39)*$G39,0)</f>
        <v>0</v>
      </c>
      <c r="AN39" s="74">
        <f>+IFERROR(SUMIFS(#REF!,#REF!,$L39,#REF!,$M39)*$G39,0)</f>
        <v>0</v>
      </c>
      <c r="AO39" s="74">
        <f>+IFERROR(SUMIFS(#REF!,#REF!,$L39,#REF!,$M39)*$G39,0)</f>
        <v>0</v>
      </c>
      <c r="AP39" s="74">
        <f>+IFERROR(SUMIFS(#REF!,#REF!,$L39,#REF!,$M39)*$G39,0)</f>
        <v>0</v>
      </c>
      <c r="AQ39" s="74">
        <f>+IFERROR(SUMIFS(#REF!,#REF!,$L39,#REF!,$M39)*$G39,0)</f>
        <v>0</v>
      </c>
      <c r="AR39" s="74">
        <f>+IFERROR(SUMIFS(#REF!,#REF!,$L39,#REF!,$M39)*$G39,0)</f>
        <v>0</v>
      </c>
      <c r="AS39" s="74">
        <f>+IFERROR(SUMIFS(#REF!,#REF!,$L39,#REF!,$M39)*$G39,0)</f>
        <v>0</v>
      </c>
      <c r="AT39" s="74">
        <f>+IFERROR(SUMIFS(#REF!,#REF!,$L39,#REF!,$M39)*$G39,0)</f>
        <v>0</v>
      </c>
      <c r="AU39" s="74">
        <f>+IFERROR(SUMIFS(#REF!,#REF!,$L39,#REF!,$M39)*$G39,0)</f>
        <v>0</v>
      </c>
      <c r="AV39" s="74">
        <f>+IFERROR(SUMIFS(#REF!,#REF!,$L39,#REF!,$M39)*$G39,0)</f>
        <v>0</v>
      </c>
      <c r="AW39" s="74">
        <f>+IFERROR(SUMIFS(#REF!,#REF!,$L39,#REF!,$M39)*$G39,0)</f>
        <v>0</v>
      </c>
      <c r="AX39" s="74">
        <f>+IFERROR(SUMIFS(#REF!,#REF!,$L39,#REF!,$M39)*$G39,0)</f>
        <v>0</v>
      </c>
      <c r="AY39" s="74">
        <f>+IFERROR(SUMIFS(#REF!,#REF!,$L39,#REF!,$M39)*$G39,0)</f>
        <v>0</v>
      </c>
      <c r="AZ39" s="74">
        <f>+IFERROR(SUMIFS(#REF!,#REF!,$L39,#REF!,$M39)*$G39,0)</f>
        <v>0</v>
      </c>
      <c r="BA39" s="74">
        <f>+IFERROR(SUMIFS(#REF!,#REF!,$L39,#REF!,$M39)*$G39,0)</f>
        <v>0</v>
      </c>
      <c r="BB39" s="74">
        <f>+IFERROR(SUMIFS(#REF!,#REF!,$L39,#REF!,$M39)*$G39,0)</f>
        <v>0</v>
      </c>
      <c r="BC39" s="74">
        <f>+IFERROR(SUMIFS(#REF!,#REF!,$L39,#REF!,$M39)*$G39,0)</f>
        <v>0</v>
      </c>
      <c r="BD39" s="74">
        <f>+IFERROR(SUMIFS(#REF!,#REF!,$L39,#REF!,$M39)*$G39,0)</f>
        <v>0</v>
      </c>
      <c r="BE39" s="74">
        <f>+IFERROR(SUMIFS(#REF!,#REF!,$L39,#REF!,$M39)*$G39,0)</f>
        <v>0</v>
      </c>
      <c r="BF39" s="74">
        <f>+IFERROR(SUMIFS(#REF!,#REF!,$L39,#REF!,$M39)*$G39,0)</f>
        <v>0</v>
      </c>
      <c r="BG39" s="74">
        <f>+IFERROR(SUMIFS(#REF!,#REF!,$L39,#REF!,$M39)*$G39,0)</f>
        <v>0</v>
      </c>
      <c r="BH39" s="74">
        <f>+IFERROR(SUMIFS(#REF!,#REF!,$L39,#REF!,$M39)*$G39,0)</f>
        <v>0</v>
      </c>
      <c r="BI39" s="74">
        <f>+IFERROR(SUMIFS(#REF!,#REF!,$L39,#REF!,$M39)*$G39,0)</f>
        <v>0</v>
      </c>
      <c r="BJ39" s="74">
        <f>+IFERROR(SUMIFS(#REF!,#REF!,$L39,#REF!,$M39)*$G39,0)</f>
        <v>0</v>
      </c>
      <c r="BK39" s="74">
        <f>+IFERROR(SUMIFS(#REF!,#REF!,$L39,#REF!,$M39)*$G39,0)</f>
        <v>0</v>
      </c>
      <c r="BL39" s="74">
        <f>+IFERROR(SUMIFS(#REF!,#REF!,$L39,#REF!,$M39)*$G39,0)</f>
        <v>0</v>
      </c>
      <c r="BM39" s="74">
        <f>+IFERROR(SUMIFS(#REF!,#REF!,$L39,#REF!,$M39)*$G39,0)</f>
        <v>0</v>
      </c>
      <c r="BN39" s="74">
        <f>+IFERROR(SUMIFS(#REF!,#REF!,$L39,#REF!,$M39)*$G39,0)</f>
        <v>0</v>
      </c>
      <c r="BO39" s="74">
        <f>+IFERROR(SUMIFS(#REF!,#REF!,$L39,#REF!,$M39)*$G39,0)</f>
        <v>0</v>
      </c>
      <c r="BP39" s="74">
        <f>+IFERROR(SUMIFS(#REF!,#REF!,$L39,#REF!,$M39)*$G39,0)</f>
        <v>0</v>
      </c>
      <c r="BQ39" s="74">
        <f>+IFERROR(SUMIFS(#REF!,#REF!,$L39,#REF!,$M39)*$G39,0)</f>
        <v>0</v>
      </c>
      <c r="BR39" s="74">
        <f>+IFERROR(SUMIFS(#REF!,#REF!,$L39,#REF!,$M39)*$G39,0)</f>
        <v>0</v>
      </c>
      <c r="BS39" s="74">
        <f>+IFERROR(SUMIFS(#REF!,#REF!,$L39,#REF!,$M39)*$G39,0)</f>
        <v>0</v>
      </c>
      <c r="BT39" s="74">
        <f>+IFERROR(SUMIFS(#REF!,#REF!,$L39,#REF!,$M39)*$G39,0)</f>
        <v>0</v>
      </c>
      <c r="BU39" s="74">
        <f>+IFERROR(SUMIFS(#REF!,#REF!,$L39,#REF!,$M39)*$G39,0)</f>
        <v>0</v>
      </c>
      <c r="BV39" s="74">
        <f>+IFERROR(SUMIFS(#REF!,#REF!,$L39,#REF!,$M39)*$G39,0)</f>
        <v>0</v>
      </c>
      <c r="BW39" s="74">
        <f>+IFERROR(SUMIFS(#REF!,#REF!,$L39,#REF!,$M39)*$G39,0)</f>
        <v>0</v>
      </c>
      <c r="BX39" s="74">
        <f>+IFERROR(SUMIFS(#REF!,#REF!,$L39,#REF!,$M39)*$G39,0)</f>
        <v>0</v>
      </c>
      <c r="BY39" s="74">
        <f>+IFERROR(SUMIFS(#REF!,#REF!,$L39,#REF!,$M39)*$G39,0)</f>
        <v>0</v>
      </c>
      <c r="BZ39" s="74">
        <f>+IFERROR(SUMIFS(#REF!,#REF!,$L39,#REF!,$M39)*$G39,0)</f>
        <v>0</v>
      </c>
    </row>
    <row r="40" spans="1:78">
      <c r="A40" s="86" t="s">
        <v>312</v>
      </c>
      <c r="F40" t="str">
        <f>+_xlfn.XLOOKUP(L40,'L4'!B:B,'L4'!D:D)</f>
        <v>m³</v>
      </c>
      <c r="G40">
        <v>0.8</v>
      </c>
      <c r="J40" t="s">
        <v>319</v>
      </c>
      <c r="K40" s="84" t="e">
        <f>+SUM(Table81551733[[#This Row],[1.10.2023]:[1.12.2028]])/SUM(Table81551733[[1.10.2023]:[1.12.2028]])</f>
        <v>#DIV/0!</v>
      </c>
      <c r="L40" t="s">
        <v>5163</v>
      </c>
      <c r="M40" t="s">
        <v>38</v>
      </c>
      <c r="N40" t="s">
        <v>35</v>
      </c>
      <c r="O40" t="s">
        <v>2608</v>
      </c>
      <c r="P40" s="74">
        <f>+IFERROR(SUMIFS(#REF!,#REF!,$L40,#REF!,$M40)*$G40,0)</f>
        <v>0</v>
      </c>
      <c r="Q40" s="74">
        <f>+IFERROR(SUMIFS(#REF!,#REF!,$L40,#REF!,$M40)*$G40,0)</f>
        <v>0</v>
      </c>
      <c r="R40" s="74">
        <f>+IFERROR(SUMIFS(#REF!,#REF!,$L40,#REF!,$M40)*$G40,0)</f>
        <v>0</v>
      </c>
      <c r="S40" s="74">
        <f>+IFERROR(SUMIFS(#REF!,#REF!,$L40,#REF!,$M40)*$G40,0)</f>
        <v>0</v>
      </c>
      <c r="T40" s="74">
        <f>+IFERROR(SUMIFS(#REF!,#REF!,$L40,#REF!,$M40)*$G40,0)</f>
        <v>0</v>
      </c>
      <c r="U40" s="74">
        <f>+IFERROR(SUMIFS(#REF!,#REF!,$L40,#REF!,$M40)*$G40,0)</f>
        <v>0</v>
      </c>
      <c r="V40" s="74">
        <f>+IFERROR(SUMIFS(#REF!,#REF!,$L40,#REF!,$M40)*$G40,0)</f>
        <v>0</v>
      </c>
      <c r="W40" s="74">
        <f>+IFERROR(SUMIFS(#REF!,#REF!,$L40,#REF!,$M40)*$G40,0)</f>
        <v>0</v>
      </c>
      <c r="X40" s="74">
        <f>+IFERROR(SUMIFS(#REF!,#REF!,$L40,#REF!,$M40)*$G40,0)</f>
        <v>0</v>
      </c>
      <c r="Y40" s="74">
        <f>+IFERROR(SUMIFS(#REF!,#REF!,$L40,#REF!,$M40)*$G40,0)</f>
        <v>0</v>
      </c>
      <c r="Z40" s="74">
        <f>+IFERROR(SUMIFS(#REF!,#REF!,$L40,#REF!,$M40)*$G40,0)</f>
        <v>0</v>
      </c>
      <c r="AA40" s="74">
        <f>+IFERROR(SUMIFS(#REF!,#REF!,$L40,#REF!,$M40)*$G40,0)</f>
        <v>0</v>
      </c>
      <c r="AB40" s="74">
        <f>+IFERROR(SUMIFS(#REF!,#REF!,$L40,#REF!,$M40)*$G40,0)</f>
        <v>0</v>
      </c>
      <c r="AC40" s="74">
        <f>+IFERROR(SUMIFS(#REF!,#REF!,$L40,#REF!,$M40)*$G40,0)</f>
        <v>0</v>
      </c>
      <c r="AD40" s="74">
        <f>+IFERROR(SUMIFS(#REF!,#REF!,$L40,#REF!,$M40)*$G40,0)</f>
        <v>0</v>
      </c>
      <c r="AE40" s="74">
        <f>+IFERROR(SUMIFS(#REF!,#REF!,$L40,#REF!,$M40)*$G40,0)</f>
        <v>0</v>
      </c>
      <c r="AF40" s="74">
        <f>+IFERROR(SUMIFS(#REF!,#REF!,$L40,#REF!,$M40)*$G40,0)</f>
        <v>0</v>
      </c>
      <c r="AG40" s="74">
        <f>+IFERROR(SUMIFS(#REF!,#REF!,$L40,#REF!,$M40)*$G40,0)</f>
        <v>0</v>
      </c>
      <c r="AH40" s="74">
        <f>+IFERROR(SUMIFS(#REF!,#REF!,$L40,#REF!,$M40)*$G40,0)</f>
        <v>0</v>
      </c>
      <c r="AI40" s="74">
        <f>+IFERROR(SUMIFS(#REF!,#REF!,$L40,#REF!,$M40)*$G40,0)</f>
        <v>0</v>
      </c>
      <c r="AJ40" s="74">
        <f>+IFERROR(SUMIFS(#REF!,#REF!,$L40,#REF!,$M40)*$G40,0)</f>
        <v>0</v>
      </c>
      <c r="AK40" s="74">
        <f>+IFERROR(SUMIFS(#REF!,#REF!,$L40,#REF!,$M40)*$G40,0)</f>
        <v>0</v>
      </c>
      <c r="AL40" s="74">
        <f>+IFERROR(SUMIFS(#REF!,#REF!,$L40,#REF!,$M40)*$G40,0)</f>
        <v>0</v>
      </c>
      <c r="AM40" s="74">
        <f>+IFERROR(SUMIFS(#REF!,#REF!,$L40,#REF!,$M40)*$G40,0)</f>
        <v>0</v>
      </c>
      <c r="AN40" s="74">
        <f>+IFERROR(SUMIFS(#REF!,#REF!,$L40,#REF!,$M40)*$G40,0)</f>
        <v>0</v>
      </c>
      <c r="AO40" s="74">
        <f>+IFERROR(SUMIFS(#REF!,#REF!,$L40,#REF!,$M40)*$G40,0)</f>
        <v>0</v>
      </c>
      <c r="AP40" s="74">
        <f>+IFERROR(SUMIFS(#REF!,#REF!,$L40,#REF!,$M40)*$G40,0)</f>
        <v>0</v>
      </c>
      <c r="AQ40" s="74">
        <f>+IFERROR(SUMIFS(#REF!,#REF!,$L40,#REF!,$M40)*$G40,0)</f>
        <v>0</v>
      </c>
      <c r="AR40" s="74">
        <f>+IFERROR(SUMIFS(#REF!,#REF!,$L40,#REF!,$M40)*$G40,0)</f>
        <v>0</v>
      </c>
      <c r="AS40" s="74">
        <f>+IFERROR(SUMIFS(#REF!,#REF!,$L40,#REF!,$M40)*$G40,0)</f>
        <v>0</v>
      </c>
      <c r="AT40" s="74">
        <f>+IFERROR(SUMIFS(#REF!,#REF!,$L40,#REF!,$M40)*$G40,0)</f>
        <v>0</v>
      </c>
      <c r="AU40" s="74">
        <f>+IFERROR(SUMIFS(#REF!,#REF!,$L40,#REF!,$M40)*$G40,0)</f>
        <v>0</v>
      </c>
      <c r="AV40" s="74">
        <f>+IFERROR(SUMIFS(#REF!,#REF!,$L40,#REF!,$M40)*$G40,0)</f>
        <v>0</v>
      </c>
      <c r="AW40" s="74">
        <f>+IFERROR(SUMIFS(#REF!,#REF!,$L40,#REF!,$M40)*$G40,0)</f>
        <v>0</v>
      </c>
      <c r="AX40" s="74">
        <f>+IFERROR(SUMIFS(#REF!,#REF!,$L40,#REF!,$M40)*$G40,0)</f>
        <v>0</v>
      </c>
      <c r="AY40" s="74">
        <f>+IFERROR(SUMIFS(#REF!,#REF!,$L40,#REF!,$M40)*$G40,0)</f>
        <v>0</v>
      </c>
      <c r="AZ40" s="74">
        <f>+IFERROR(SUMIFS(#REF!,#REF!,$L40,#REF!,$M40)*$G40,0)</f>
        <v>0</v>
      </c>
      <c r="BA40" s="74">
        <f>+IFERROR(SUMIFS(#REF!,#REF!,$L40,#REF!,$M40)*$G40,0)</f>
        <v>0</v>
      </c>
      <c r="BB40" s="74">
        <f>+IFERROR(SUMIFS(#REF!,#REF!,$L40,#REF!,$M40)*$G40,0)</f>
        <v>0</v>
      </c>
      <c r="BC40" s="74">
        <f>+IFERROR(SUMIFS(#REF!,#REF!,$L40,#REF!,$M40)*$G40,0)</f>
        <v>0</v>
      </c>
      <c r="BD40" s="74">
        <f>+IFERROR(SUMIFS(#REF!,#REF!,$L40,#REF!,$M40)*$G40,0)</f>
        <v>0</v>
      </c>
      <c r="BE40" s="74">
        <f>+IFERROR(SUMIFS(#REF!,#REF!,$L40,#REF!,$M40)*$G40,0)</f>
        <v>0</v>
      </c>
      <c r="BF40" s="74">
        <f>+IFERROR(SUMIFS(#REF!,#REF!,$L40,#REF!,$M40)*$G40,0)</f>
        <v>0</v>
      </c>
      <c r="BG40" s="74">
        <f>+IFERROR(SUMIFS(#REF!,#REF!,$L40,#REF!,$M40)*$G40,0)</f>
        <v>0</v>
      </c>
      <c r="BH40" s="74">
        <f>+IFERROR(SUMIFS(#REF!,#REF!,$L40,#REF!,$M40)*$G40,0)</f>
        <v>0</v>
      </c>
      <c r="BI40" s="74">
        <f>+IFERROR(SUMIFS(#REF!,#REF!,$L40,#REF!,$M40)*$G40,0)</f>
        <v>0</v>
      </c>
      <c r="BJ40" s="74">
        <f>+IFERROR(SUMIFS(#REF!,#REF!,$L40,#REF!,$M40)*$G40,0)</f>
        <v>0</v>
      </c>
      <c r="BK40" s="74">
        <f>+IFERROR(SUMIFS(#REF!,#REF!,$L40,#REF!,$M40)*$G40,0)</f>
        <v>0</v>
      </c>
      <c r="BL40" s="74">
        <f>+IFERROR(SUMIFS(#REF!,#REF!,$L40,#REF!,$M40)*$G40,0)</f>
        <v>0</v>
      </c>
      <c r="BM40" s="74">
        <f>+IFERROR(SUMIFS(#REF!,#REF!,$L40,#REF!,$M40)*$G40,0)</f>
        <v>0</v>
      </c>
      <c r="BN40" s="74">
        <f>+IFERROR(SUMIFS(#REF!,#REF!,$L40,#REF!,$M40)*$G40,0)</f>
        <v>0</v>
      </c>
      <c r="BO40" s="74">
        <f>+IFERROR(SUMIFS(#REF!,#REF!,$L40,#REF!,$M40)*$G40,0)</f>
        <v>0</v>
      </c>
      <c r="BP40" s="74">
        <f>+IFERROR(SUMIFS(#REF!,#REF!,$L40,#REF!,$M40)*$G40,0)</f>
        <v>0</v>
      </c>
      <c r="BQ40" s="74">
        <f>+IFERROR(SUMIFS(#REF!,#REF!,$L40,#REF!,$M40)*$G40,0)</f>
        <v>0</v>
      </c>
      <c r="BR40" s="74">
        <f>+IFERROR(SUMIFS(#REF!,#REF!,$L40,#REF!,$M40)*$G40,0)</f>
        <v>0</v>
      </c>
      <c r="BS40" s="74">
        <f>+IFERROR(SUMIFS(#REF!,#REF!,$L40,#REF!,$M40)*$G40,0)</f>
        <v>0</v>
      </c>
      <c r="BT40" s="74">
        <f>+IFERROR(SUMIFS(#REF!,#REF!,$L40,#REF!,$M40)*$G40,0)</f>
        <v>0</v>
      </c>
      <c r="BU40" s="74">
        <f>+IFERROR(SUMIFS(#REF!,#REF!,$L40,#REF!,$M40)*$G40,0)</f>
        <v>0</v>
      </c>
      <c r="BV40" s="74">
        <f>+IFERROR(SUMIFS(#REF!,#REF!,$L40,#REF!,$M40)*$G40,0)</f>
        <v>0</v>
      </c>
      <c r="BW40" s="74">
        <f>+IFERROR(SUMIFS(#REF!,#REF!,$L40,#REF!,$M40)*$G40,0)</f>
        <v>0</v>
      </c>
      <c r="BX40" s="74">
        <f>+IFERROR(SUMIFS(#REF!,#REF!,$L40,#REF!,$M40)*$G40,0)</f>
        <v>0</v>
      </c>
      <c r="BY40" s="74">
        <f>+IFERROR(SUMIFS(#REF!,#REF!,$L40,#REF!,$M40)*$G40,0)</f>
        <v>0</v>
      </c>
      <c r="BZ40" s="74">
        <f>+IFERROR(SUMIFS(#REF!,#REF!,$L40,#REF!,$M40)*$G40,0)</f>
        <v>0</v>
      </c>
    </row>
    <row r="41" spans="1:78">
      <c r="A41" s="86" t="s">
        <v>312</v>
      </c>
      <c r="J41" t="s">
        <v>320</v>
      </c>
      <c r="K41" s="84"/>
    </row>
    <row r="42" spans="1:78">
      <c r="A42" s="86" t="s">
        <v>312</v>
      </c>
      <c r="J42" t="s">
        <v>321</v>
      </c>
      <c r="K42" s="84"/>
    </row>
    <row r="43" spans="1:78">
      <c r="A43" s="86" t="s">
        <v>312</v>
      </c>
      <c r="J43" t="s">
        <v>322</v>
      </c>
      <c r="K43" s="84"/>
    </row>
    <row r="44" spans="1:78">
      <c r="A44" s="86" t="s">
        <v>312</v>
      </c>
      <c r="J44" t="s">
        <v>324</v>
      </c>
    </row>
    <row r="45" spans="1:78">
      <c r="A45" s="86" t="s">
        <v>312</v>
      </c>
      <c r="J45" t="s">
        <v>325</v>
      </c>
    </row>
    <row r="46" spans="1:78">
      <c r="A46" s="86" t="s">
        <v>312</v>
      </c>
      <c r="J46" t="s">
        <v>326</v>
      </c>
    </row>
    <row r="47" spans="1:78">
      <c r="A47" s="86" t="s">
        <v>312</v>
      </c>
      <c r="J47" t="s">
        <v>327</v>
      </c>
    </row>
    <row r="48" spans="1:78">
      <c r="A48" s="86" t="s">
        <v>312</v>
      </c>
      <c r="J48" t="s">
        <v>328</v>
      </c>
      <c r="K48" t="s">
        <v>314</v>
      </c>
      <c r="L48" t="s">
        <v>5140</v>
      </c>
      <c r="M48" t="s">
        <v>38</v>
      </c>
      <c r="N48" t="s">
        <v>35</v>
      </c>
      <c r="O48" t="s">
        <v>2608</v>
      </c>
      <c r="P48">
        <v>0</v>
      </c>
      <c r="Q48">
        <v>0</v>
      </c>
      <c r="R48">
        <v>0</v>
      </c>
      <c r="S48">
        <v>0</v>
      </c>
      <c r="T48">
        <v>0</v>
      </c>
      <c r="U48">
        <v>1</v>
      </c>
      <c r="V48">
        <v>1</v>
      </c>
      <c r="W48">
        <v>1</v>
      </c>
      <c r="X48">
        <v>1</v>
      </c>
      <c r="Y48">
        <v>1</v>
      </c>
      <c r="Z48">
        <v>1</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c r="BJ48">
        <v>1</v>
      </c>
      <c r="BK48">
        <v>1</v>
      </c>
      <c r="BL48">
        <v>1</v>
      </c>
      <c r="BM48">
        <v>1</v>
      </c>
      <c r="BN48">
        <v>1</v>
      </c>
      <c r="BO48">
        <v>1</v>
      </c>
      <c r="BP48">
        <v>1</v>
      </c>
      <c r="BQ48">
        <v>1</v>
      </c>
      <c r="BR48">
        <v>1</v>
      </c>
      <c r="BS48">
        <v>1</v>
      </c>
      <c r="BT48">
        <v>1</v>
      </c>
      <c r="BU48">
        <v>1</v>
      </c>
      <c r="BV48">
        <v>1</v>
      </c>
      <c r="BW48">
        <v>1</v>
      </c>
      <c r="BX48">
        <v>1</v>
      </c>
      <c r="BY48">
        <v>1</v>
      </c>
      <c r="BZ48">
        <v>1</v>
      </c>
    </row>
    <row r="49" spans="1:78">
      <c r="A49" s="86" t="s">
        <v>312</v>
      </c>
      <c r="J49" t="s">
        <v>329</v>
      </c>
      <c r="K49" t="s">
        <v>317</v>
      </c>
      <c r="L49" t="s">
        <v>5140</v>
      </c>
      <c r="M49" t="s">
        <v>38</v>
      </c>
      <c r="N49" t="s">
        <v>35</v>
      </c>
      <c r="O49" t="s">
        <v>2608</v>
      </c>
      <c r="P49">
        <v>0</v>
      </c>
      <c r="Q49">
        <v>0</v>
      </c>
      <c r="R49">
        <v>0</v>
      </c>
      <c r="S49">
        <v>0</v>
      </c>
      <c r="T49">
        <v>0</v>
      </c>
      <c r="U49">
        <v>0</v>
      </c>
      <c r="V49">
        <v>0</v>
      </c>
      <c r="W49">
        <v>0</v>
      </c>
      <c r="X49">
        <v>0</v>
      </c>
      <c r="Y49">
        <v>0</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row>
    <row r="50" spans="1:78">
      <c r="A50" s="86" t="s">
        <v>312</v>
      </c>
      <c r="J50" t="s">
        <v>330</v>
      </c>
      <c r="K50" t="s">
        <v>319</v>
      </c>
      <c r="L50" t="s">
        <v>5140</v>
      </c>
      <c r="M50" t="s">
        <v>38</v>
      </c>
      <c r="N50" t="s">
        <v>35</v>
      </c>
      <c r="O50" t="s">
        <v>2608</v>
      </c>
      <c r="P50">
        <v>0</v>
      </c>
      <c r="Q50">
        <v>0</v>
      </c>
      <c r="R50">
        <v>0</v>
      </c>
      <c r="S50">
        <v>0</v>
      </c>
      <c r="T50">
        <v>0</v>
      </c>
      <c r="U50">
        <v>0</v>
      </c>
      <c r="V50">
        <v>0</v>
      </c>
      <c r="W50">
        <v>0</v>
      </c>
      <c r="X50">
        <v>0</v>
      </c>
      <c r="Y50">
        <v>1</v>
      </c>
      <c r="Z50">
        <v>1</v>
      </c>
      <c r="AA50">
        <v>1</v>
      </c>
      <c r="AB50">
        <v>1</v>
      </c>
      <c r="AC50">
        <v>1</v>
      </c>
      <c r="AD50">
        <v>1</v>
      </c>
      <c r="AE50">
        <v>1</v>
      </c>
      <c r="AF50">
        <v>1</v>
      </c>
      <c r="AG50">
        <v>1</v>
      </c>
      <c r="AH50">
        <v>1</v>
      </c>
      <c r="AI50">
        <v>1</v>
      </c>
      <c r="AJ50">
        <v>1</v>
      </c>
      <c r="AK50">
        <v>1</v>
      </c>
      <c r="AL50">
        <v>1</v>
      </c>
      <c r="AM50">
        <v>1</v>
      </c>
      <c r="AN50">
        <v>1</v>
      </c>
      <c r="AO50">
        <v>1</v>
      </c>
      <c r="AP50">
        <v>1</v>
      </c>
      <c r="AQ50">
        <v>1</v>
      </c>
      <c r="AR50">
        <v>1</v>
      </c>
      <c r="AS50">
        <v>1</v>
      </c>
      <c r="AT50">
        <v>1</v>
      </c>
      <c r="AU50">
        <v>1</v>
      </c>
      <c r="AV50">
        <v>1</v>
      </c>
      <c r="AW50">
        <v>1</v>
      </c>
      <c r="AX50">
        <v>1</v>
      </c>
      <c r="AY50">
        <v>1</v>
      </c>
      <c r="AZ50">
        <v>1</v>
      </c>
      <c r="BA50">
        <v>1</v>
      </c>
      <c r="BB50">
        <v>1</v>
      </c>
      <c r="BC50">
        <v>1</v>
      </c>
      <c r="BD50">
        <v>1</v>
      </c>
      <c r="BE50">
        <v>1</v>
      </c>
      <c r="BF50">
        <v>1</v>
      </c>
      <c r="BG50">
        <v>1</v>
      </c>
      <c r="BH50">
        <v>1</v>
      </c>
      <c r="BI50">
        <v>1</v>
      </c>
      <c r="BJ50">
        <v>1</v>
      </c>
      <c r="BK50">
        <v>1</v>
      </c>
      <c r="BL50">
        <v>1</v>
      </c>
      <c r="BM50">
        <v>1</v>
      </c>
      <c r="BN50">
        <v>1</v>
      </c>
      <c r="BO50">
        <v>1</v>
      </c>
      <c r="BP50">
        <v>1</v>
      </c>
      <c r="BQ50">
        <v>1</v>
      </c>
      <c r="BR50">
        <v>1</v>
      </c>
      <c r="BS50">
        <v>1</v>
      </c>
      <c r="BT50">
        <v>1</v>
      </c>
      <c r="BU50">
        <v>1</v>
      </c>
      <c r="BV50">
        <v>1</v>
      </c>
      <c r="BW50">
        <v>1</v>
      </c>
      <c r="BX50">
        <v>1</v>
      </c>
      <c r="BY50">
        <v>1</v>
      </c>
      <c r="BZ50">
        <v>1</v>
      </c>
    </row>
    <row r="51" spans="1:78">
      <c r="A51" s="86" t="s">
        <v>312</v>
      </c>
      <c r="J51" t="s">
        <v>331</v>
      </c>
      <c r="K51" t="s">
        <v>320</v>
      </c>
      <c r="L51" t="s">
        <v>2594</v>
      </c>
      <c r="M51" t="s">
        <v>38</v>
      </c>
      <c r="N51" t="s">
        <v>35</v>
      </c>
      <c r="O51" t="s">
        <v>2608</v>
      </c>
      <c r="P51">
        <v>0</v>
      </c>
      <c r="Q51">
        <v>0</v>
      </c>
      <c r="R51">
        <v>0</v>
      </c>
      <c r="S51">
        <v>0</v>
      </c>
      <c r="T51">
        <v>0</v>
      </c>
      <c r="U51">
        <v>0</v>
      </c>
      <c r="V51">
        <v>0</v>
      </c>
      <c r="W51">
        <v>0</v>
      </c>
      <c r="X51">
        <v>0</v>
      </c>
      <c r="Y51">
        <v>0</v>
      </c>
      <c r="Z51">
        <v>1</v>
      </c>
      <c r="AA51">
        <v>1</v>
      </c>
      <c r="AB51">
        <v>1</v>
      </c>
      <c r="AC51">
        <v>1</v>
      </c>
      <c r="AD51">
        <v>1</v>
      </c>
      <c r="AE51">
        <v>1</v>
      </c>
      <c r="AF51">
        <v>1</v>
      </c>
      <c r="AG51">
        <v>1</v>
      </c>
      <c r="AH51">
        <v>1</v>
      </c>
      <c r="AI51">
        <v>1</v>
      </c>
      <c r="AJ51">
        <v>1</v>
      </c>
      <c r="AK51">
        <v>1</v>
      </c>
      <c r="AL51">
        <v>1</v>
      </c>
      <c r="AM51">
        <v>1</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c r="BJ51">
        <v>1</v>
      </c>
      <c r="BK51">
        <v>1</v>
      </c>
      <c r="BL51">
        <v>1</v>
      </c>
      <c r="BM51">
        <v>1</v>
      </c>
      <c r="BN51">
        <v>1</v>
      </c>
      <c r="BO51">
        <v>1</v>
      </c>
      <c r="BP51">
        <v>1</v>
      </c>
      <c r="BQ51">
        <v>1</v>
      </c>
      <c r="BR51">
        <v>1</v>
      </c>
      <c r="BS51">
        <v>1</v>
      </c>
      <c r="BT51">
        <v>1</v>
      </c>
      <c r="BU51">
        <v>1</v>
      </c>
      <c r="BV51">
        <v>1</v>
      </c>
      <c r="BW51">
        <v>1</v>
      </c>
      <c r="BX51">
        <v>1</v>
      </c>
      <c r="BY51">
        <v>1</v>
      </c>
      <c r="BZ51">
        <v>1</v>
      </c>
    </row>
    <row r="52" spans="1:78">
      <c r="A52" s="86" t="s">
        <v>312</v>
      </c>
      <c r="J52" t="s">
        <v>333</v>
      </c>
      <c r="K52" t="s">
        <v>321</v>
      </c>
      <c r="L52" t="s">
        <v>5163</v>
      </c>
      <c r="M52" t="s">
        <v>38</v>
      </c>
      <c r="N52" t="s">
        <v>35</v>
      </c>
      <c r="O52" t="s">
        <v>2608</v>
      </c>
      <c r="P52">
        <v>0</v>
      </c>
      <c r="Q52">
        <v>0</v>
      </c>
      <c r="R52">
        <v>0</v>
      </c>
      <c r="S52">
        <v>0</v>
      </c>
      <c r="T52">
        <v>0</v>
      </c>
      <c r="U52">
        <v>0</v>
      </c>
      <c r="V52">
        <v>0</v>
      </c>
      <c r="W52">
        <v>0</v>
      </c>
      <c r="X52">
        <v>0</v>
      </c>
      <c r="Y52">
        <v>0</v>
      </c>
      <c r="Z52">
        <v>0</v>
      </c>
      <c r="AA52">
        <v>0</v>
      </c>
      <c r="AB52">
        <v>0</v>
      </c>
      <c r="AC52">
        <v>0</v>
      </c>
      <c r="AD52">
        <v>0</v>
      </c>
      <c r="AE52">
        <v>1</v>
      </c>
      <c r="AF52">
        <v>1</v>
      </c>
      <c r="AG52">
        <v>1</v>
      </c>
      <c r="AH52">
        <v>1</v>
      </c>
      <c r="AI52">
        <v>1</v>
      </c>
      <c r="AJ52">
        <v>1</v>
      </c>
      <c r="AK52">
        <v>1</v>
      </c>
      <c r="AL52">
        <v>1</v>
      </c>
      <c r="AM52">
        <v>1</v>
      </c>
      <c r="AN52">
        <v>1</v>
      </c>
      <c r="AO52">
        <v>1</v>
      </c>
      <c r="AP52">
        <v>1</v>
      </c>
      <c r="AQ52">
        <v>1</v>
      </c>
      <c r="AR52">
        <v>1</v>
      </c>
      <c r="AS52">
        <v>1</v>
      </c>
      <c r="AT52">
        <v>1</v>
      </c>
      <c r="AU52">
        <v>1</v>
      </c>
      <c r="AV52">
        <v>1</v>
      </c>
      <c r="AW52">
        <v>1</v>
      </c>
      <c r="AX52">
        <v>1</v>
      </c>
      <c r="AY52">
        <v>1</v>
      </c>
      <c r="AZ52">
        <v>1</v>
      </c>
      <c r="BA52">
        <v>1</v>
      </c>
      <c r="BB52">
        <v>1</v>
      </c>
      <c r="BC52">
        <v>1</v>
      </c>
      <c r="BD52">
        <v>1</v>
      </c>
      <c r="BE52">
        <v>1</v>
      </c>
      <c r="BF52">
        <v>1</v>
      </c>
      <c r="BG52">
        <v>1</v>
      </c>
      <c r="BH52">
        <v>1</v>
      </c>
      <c r="BI52">
        <v>1</v>
      </c>
      <c r="BJ52">
        <v>1</v>
      </c>
      <c r="BK52">
        <v>1</v>
      </c>
      <c r="BL52">
        <v>1</v>
      </c>
      <c r="BM52">
        <v>1</v>
      </c>
      <c r="BN52">
        <v>1</v>
      </c>
      <c r="BO52">
        <v>1</v>
      </c>
      <c r="BP52">
        <v>1</v>
      </c>
      <c r="BQ52">
        <v>1</v>
      </c>
      <c r="BR52">
        <v>1</v>
      </c>
      <c r="BS52">
        <v>1</v>
      </c>
      <c r="BT52">
        <v>1</v>
      </c>
      <c r="BU52">
        <v>1</v>
      </c>
      <c r="BV52">
        <v>1</v>
      </c>
      <c r="BW52">
        <v>1</v>
      </c>
      <c r="BX52">
        <v>1</v>
      </c>
      <c r="BY52">
        <v>1</v>
      </c>
      <c r="BZ52">
        <v>1</v>
      </c>
    </row>
    <row r="53" spans="1:78">
      <c r="A53" s="86" t="s">
        <v>312</v>
      </c>
      <c r="J53" t="s">
        <v>335</v>
      </c>
      <c r="K53" t="s">
        <v>322</v>
      </c>
      <c r="L53" t="s">
        <v>5163</v>
      </c>
      <c r="M53" t="s">
        <v>38</v>
      </c>
      <c r="N53" t="s">
        <v>35</v>
      </c>
      <c r="O53" t="s">
        <v>2608</v>
      </c>
      <c r="P53">
        <v>0</v>
      </c>
      <c r="Q53">
        <v>0</v>
      </c>
      <c r="R53">
        <v>0</v>
      </c>
      <c r="S53">
        <v>0</v>
      </c>
      <c r="T53">
        <v>0</v>
      </c>
      <c r="U53">
        <v>0</v>
      </c>
      <c r="V53">
        <v>0</v>
      </c>
      <c r="W53">
        <v>0</v>
      </c>
      <c r="X53">
        <v>0</v>
      </c>
      <c r="Y53">
        <v>0</v>
      </c>
      <c r="Z53">
        <v>1</v>
      </c>
      <c r="AA53">
        <v>1</v>
      </c>
      <c r="AB53">
        <v>1</v>
      </c>
      <c r="AC53">
        <v>1</v>
      </c>
      <c r="AD53">
        <v>1</v>
      </c>
      <c r="AE53">
        <v>1</v>
      </c>
      <c r="AF53">
        <v>1</v>
      </c>
      <c r="AG53">
        <v>1</v>
      </c>
      <c r="AH53">
        <v>1</v>
      </c>
      <c r="AI53">
        <v>1</v>
      </c>
      <c r="AJ53">
        <v>1</v>
      </c>
      <c r="AK53">
        <v>1</v>
      </c>
      <c r="AL53">
        <v>1</v>
      </c>
      <c r="AM53">
        <v>1</v>
      </c>
      <c r="AN53">
        <v>1</v>
      </c>
      <c r="AO53">
        <v>1</v>
      </c>
      <c r="AP53">
        <v>1</v>
      </c>
      <c r="AQ53">
        <v>1</v>
      </c>
      <c r="AR53">
        <v>1</v>
      </c>
      <c r="AS53">
        <v>1</v>
      </c>
      <c r="AT53">
        <v>1</v>
      </c>
      <c r="AU53">
        <v>1</v>
      </c>
      <c r="AV53">
        <v>1</v>
      </c>
      <c r="AW53">
        <v>1</v>
      </c>
      <c r="AX53">
        <v>1</v>
      </c>
      <c r="AY53">
        <v>1</v>
      </c>
      <c r="AZ53">
        <v>1</v>
      </c>
      <c r="BA53">
        <v>1</v>
      </c>
      <c r="BB53">
        <v>1</v>
      </c>
      <c r="BC53">
        <v>1</v>
      </c>
      <c r="BD53">
        <v>1</v>
      </c>
      <c r="BE53">
        <v>1</v>
      </c>
      <c r="BF53">
        <v>1</v>
      </c>
      <c r="BG53">
        <v>1</v>
      </c>
      <c r="BH53">
        <v>1</v>
      </c>
      <c r="BI53">
        <v>1</v>
      </c>
      <c r="BJ53">
        <v>1</v>
      </c>
      <c r="BK53">
        <v>1</v>
      </c>
      <c r="BL53">
        <v>1</v>
      </c>
      <c r="BM53">
        <v>1</v>
      </c>
      <c r="BN53">
        <v>1</v>
      </c>
      <c r="BO53">
        <v>1</v>
      </c>
      <c r="BP53">
        <v>1</v>
      </c>
      <c r="BQ53">
        <v>1</v>
      </c>
      <c r="BR53">
        <v>1</v>
      </c>
      <c r="BS53">
        <v>1</v>
      </c>
      <c r="BT53">
        <v>1</v>
      </c>
      <c r="BU53">
        <v>1</v>
      </c>
      <c r="BV53">
        <v>1</v>
      </c>
      <c r="BW53">
        <v>1</v>
      </c>
      <c r="BX53">
        <v>1</v>
      </c>
      <c r="BY53">
        <v>1</v>
      </c>
      <c r="BZ53">
        <v>1</v>
      </c>
    </row>
    <row r="54" spans="1:78">
      <c r="A54" s="86" t="s">
        <v>312</v>
      </c>
      <c r="J54" t="s">
        <v>337</v>
      </c>
      <c r="K54" t="s">
        <v>324</v>
      </c>
      <c r="L54" t="s">
        <v>5163</v>
      </c>
      <c r="M54" t="s">
        <v>38</v>
      </c>
      <c r="N54" t="s">
        <v>35</v>
      </c>
      <c r="O54" t="s">
        <v>2608</v>
      </c>
      <c r="P54">
        <v>0</v>
      </c>
      <c r="Q54">
        <v>0</v>
      </c>
      <c r="R54">
        <v>0</v>
      </c>
      <c r="S54">
        <v>0</v>
      </c>
      <c r="T54">
        <v>0</v>
      </c>
      <c r="U54">
        <v>0</v>
      </c>
      <c r="V54">
        <v>0</v>
      </c>
      <c r="W54">
        <v>0</v>
      </c>
      <c r="X54">
        <v>0</v>
      </c>
      <c r="Y54">
        <v>0</v>
      </c>
      <c r="Z54">
        <v>0</v>
      </c>
      <c r="AA54">
        <v>0</v>
      </c>
      <c r="AB54">
        <v>0</v>
      </c>
      <c r="AC54">
        <v>0</v>
      </c>
      <c r="AD54">
        <v>1</v>
      </c>
      <c r="AE54">
        <v>1</v>
      </c>
      <c r="AF54">
        <v>1</v>
      </c>
      <c r="AG54">
        <v>1</v>
      </c>
      <c r="AH54">
        <v>1</v>
      </c>
      <c r="AI54">
        <v>1</v>
      </c>
      <c r="AJ54">
        <v>1</v>
      </c>
      <c r="AK54">
        <v>1</v>
      </c>
      <c r="AL54">
        <v>1</v>
      </c>
      <c r="AM54">
        <v>1</v>
      </c>
      <c r="AN54">
        <v>1</v>
      </c>
      <c r="AO54">
        <v>1</v>
      </c>
      <c r="AP54">
        <v>1</v>
      </c>
      <c r="AQ54">
        <v>1</v>
      </c>
      <c r="AR54">
        <v>1</v>
      </c>
      <c r="AS54">
        <v>1</v>
      </c>
      <c r="AT54">
        <v>1</v>
      </c>
      <c r="AU54">
        <v>1</v>
      </c>
      <c r="AV54">
        <v>1</v>
      </c>
      <c r="AW54">
        <v>1</v>
      </c>
      <c r="AX54">
        <v>1</v>
      </c>
      <c r="AY54">
        <v>1</v>
      </c>
      <c r="AZ54">
        <v>1</v>
      </c>
      <c r="BA54">
        <v>1</v>
      </c>
      <c r="BB54">
        <v>1</v>
      </c>
      <c r="BC54">
        <v>1</v>
      </c>
      <c r="BD54">
        <v>1</v>
      </c>
      <c r="BE54">
        <v>1</v>
      </c>
      <c r="BF54">
        <v>1</v>
      </c>
      <c r="BG54">
        <v>1</v>
      </c>
      <c r="BH54">
        <v>1</v>
      </c>
      <c r="BI54">
        <v>1</v>
      </c>
      <c r="BJ54">
        <v>1</v>
      </c>
      <c r="BK54">
        <v>1</v>
      </c>
      <c r="BL54">
        <v>1</v>
      </c>
      <c r="BM54">
        <v>1</v>
      </c>
      <c r="BN54">
        <v>1</v>
      </c>
      <c r="BO54">
        <v>1</v>
      </c>
      <c r="BP54">
        <v>1</v>
      </c>
      <c r="BQ54">
        <v>1</v>
      </c>
      <c r="BR54">
        <v>1</v>
      </c>
      <c r="BS54">
        <v>1</v>
      </c>
      <c r="BT54">
        <v>1</v>
      </c>
      <c r="BU54">
        <v>1</v>
      </c>
      <c r="BV54">
        <v>1</v>
      </c>
      <c r="BW54">
        <v>1</v>
      </c>
      <c r="BX54">
        <v>1</v>
      </c>
      <c r="BY54">
        <v>1</v>
      </c>
      <c r="BZ54">
        <v>1</v>
      </c>
    </row>
    <row r="55" spans="1:78">
      <c r="A55" s="86" t="s">
        <v>312</v>
      </c>
      <c r="J55" t="s">
        <v>338</v>
      </c>
      <c r="K55" t="s">
        <v>325</v>
      </c>
      <c r="L55" t="s">
        <v>5163</v>
      </c>
      <c r="M55" t="s">
        <v>38</v>
      </c>
      <c r="N55" t="s">
        <v>35</v>
      </c>
      <c r="O55" t="s">
        <v>2608</v>
      </c>
      <c r="P55">
        <v>0</v>
      </c>
      <c r="Q55">
        <v>0</v>
      </c>
      <c r="R55">
        <v>0</v>
      </c>
      <c r="S55">
        <v>0</v>
      </c>
      <c r="T55">
        <v>0</v>
      </c>
      <c r="U55">
        <v>1</v>
      </c>
      <c r="V55">
        <v>1</v>
      </c>
      <c r="W55">
        <v>1</v>
      </c>
      <c r="X55">
        <v>1</v>
      </c>
      <c r="Y55">
        <v>1</v>
      </c>
      <c r="Z55">
        <v>1</v>
      </c>
      <c r="AA55">
        <v>1</v>
      </c>
      <c r="AB55">
        <v>1</v>
      </c>
      <c r="AC55">
        <v>1</v>
      </c>
      <c r="AD55">
        <v>1</v>
      </c>
      <c r="AE55">
        <v>1</v>
      </c>
      <c r="AF55">
        <v>1</v>
      </c>
      <c r="AG55">
        <v>1</v>
      </c>
      <c r="AH55">
        <v>1</v>
      </c>
      <c r="AI55">
        <v>1</v>
      </c>
      <c r="AJ55">
        <v>1</v>
      </c>
      <c r="AK55">
        <v>1</v>
      </c>
      <c r="AL55">
        <v>1</v>
      </c>
      <c r="AM55">
        <v>1</v>
      </c>
      <c r="AN55">
        <v>1</v>
      </c>
      <c r="AO55">
        <v>1</v>
      </c>
      <c r="AP55">
        <v>1</v>
      </c>
      <c r="AQ55">
        <v>1</v>
      </c>
      <c r="AR55">
        <v>1</v>
      </c>
      <c r="AS55">
        <v>1</v>
      </c>
      <c r="AT55">
        <v>1</v>
      </c>
      <c r="AU55">
        <v>1</v>
      </c>
      <c r="AV55">
        <v>1</v>
      </c>
      <c r="AW55">
        <v>1</v>
      </c>
      <c r="AX55">
        <v>1</v>
      </c>
      <c r="AY55">
        <v>1</v>
      </c>
      <c r="AZ55">
        <v>1</v>
      </c>
      <c r="BA55">
        <v>1</v>
      </c>
      <c r="BB55">
        <v>1</v>
      </c>
      <c r="BC55">
        <v>1</v>
      </c>
      <c r="BD55">
        <v>1</v>
      </c>
      <c r="BE55">
        <v>1</v>
      </c>
      <c r="BF55">
        <v>1</v>
      </c>
      <c r="BG55">
        <v>1</v>
      </c>
      <c r="BH55">
        <v>1</v>
      </c>
      <c r="BI55">
        <v>1</v>
      </c>
      <c r="BJ55">
        <v>1</v>
      </c>
      <c r="BK55">
        <v>1</v>
      </c>
      <c r="BL55">
        <v>1</v>
      </c>
      <c r="BM55">
        <v>1</v>
      </c>
      <c r="BN55">
        <v>1</v>
      </c>
      <c r="BO55">
        <v>1</v>
      </c>
      <c r="BP55">
        <v>1</v>
      </c>
      <c r="BQ55">
        <v>1</v>
      </c>
      <c r="BR55">
        <v>1</v>
      </c>
      <c r="BS55">
        <v>1</v>
      </c>
      <c r="BT55">
        <v>1</v>
      </c>
      <c r="BU55">
        <v>1</v>
      </c>
      <c r="BV55">
        <v>1</v>
      </c>
      <c r="BW55">
        <v>1</v>
      </c>
      <c r="BX55">
        <v>1</v>
      </c>
      <c r="BY55">
        <v>1</v>
      </c>
      <c r="BZ55">
        <v>1</v>
      </c>
    </row>
    <row r="56" spans="1:78">
      <c r="A56" s="86" t="s">
        <v>312</v>
      </c>
      <c r="K56" t="s">
        <v>326</v>
      </c>
      <c r="L56" t="s">
        <v>5163</v>
      </c>
      <c r="M56" t="s">
        <v>38</v>
      </c>
      <c r="N56" t="s">
        <v>35</v>
      </c>
      <c r="O56" t="s">
        <v>2608</v>
      </c>
      <c r="P56">
        <v>0</v>
      </c>
      <c r="Q56">
        <v>0</v>
      </c>
      <c r="R56">
        <v>0</v>
      </c>
      <c r="S56">
        <v>0</v>
      </c>
      <c r="T56">
        <v>0</v>
      </c>
      <c r="U56">
        <v>0</v>
      </c>
      <c r="V56">
        <v>0</v>
      </c>
      <c r="W56">
        <v>0</v>
      </c>
      <c r="X56">
        <v>0</v>
      </c>
      <c r="Y56">
        <v>0</v>
      </c>
      <c r="Z56">
        <v>1</v>
      </c>
      <c r="AA56">
        <v>1</v>
      </c>
      <c r="AB56">
        <v>1</v>
      </c>
      <c r="AC56">
        <v>1</v>
      </c>
      <c r="AD56">
        <v>1</v>
      </c>
      <c r="AE56">
        <v>1</v>
      </c>
      <c r="AF56">
        <v>1</v>
      </c>
      <c r="AG56">
        <v>1</v>
      </c>
      <c r="AH56">
        <v>1</v>
      </c>
      <c r="AI56">
        <v>1</v>
      </c>
      <c r="AJ56">
        <v>1</v>
      </c>
      <c r="AK56">
        <v>1</v>
      </c>
      <c r="AL56">
        <v>1</v>
      </c>
      <c r="AM56">
        <v>1</v>
      </c>
      <c r="AN56">
        <v>1</v>
      </c>
      <c r="AO56">
        <v>1</v>
      </c>
      <c r="AP56">
        <v>1</v>
      </c>
      <c r="AQ56">
        <v>1</v>
      </c>
      <c r="AR56">
        <v>1</v>
      </c>
      <c r="AS56">
        <v>1</v>
      </c>
      <c r="AT56">
        <v>1</v>
      </c>
      <c r="AU56">
        <v>1</v>
      </c>
      <c r="AV56">
        <v>1</v>
      </c>
      <c r="AW56">
        <v>1</v>
      </c>
      <c r="AX56">
        <v>1</v>
      </c>
      <c r="AY56">
        <v>1</v>
      </c>
      <c r="AZ56">
        <v>1</v>
      </c>
      <c r="BA56">
        <v>1</v>
      </c>
      <c r="BB56">
        <v>1</v>
      </c>
      <c r="BC56">
        <v>1</v>
      </c>
      <c r="BD56">
        <v>1</v>
      </c>
      <c r="BE56">
        <v>1</v>
      </c>
      <c r="BF56">
        <v>1</v>
      </c>
      <c r="BG56">
        <v>1</v>
      </c>
      <c r="BH56">
        <v>1</v>
      </c>
      <c r="BI56">
        <v>1</v>
      </c>
      <c r="BJ56">
        <v>1</v>
      </c>
      <c r="BK56">
        <v>1</v>
      </c>
      <c r="BL56">
        <v>1</v>
      </c>
      <c r="BM56">
        <v>1</v>
      </c>
      <c r="BN56">
        <v>1</v>
      </c>
      <c r="BO56">
        <v>1</v>
      </c>
      <c r="BP56">
        <v>1</v>
      </c>
      <c r="BQ56">
        <v>1</v>
      </c>
      <c r="BR56">
        <v>1</v>
      </c>
      <c r="BS56">
        <v>1</v>
      </c>
      <c r="BT56">
        <v>1</v>
      </c>
      <c r="BU56">
        <v>1</v>
      </c>
      <c r="BV56">
        <v>1</v>
      </c>
      <c r="BW56">
        <v>1</v>
      </c>
      <c r="BX56">
        <v>1</v>
      </c>
      <c r="BY56">
        <v>1</v>
      </c>
      <c r="BZ56">
        <v>1</v>
      </c>
    </row>
    <row r="57" spans="1:78">
      <c r="A57" s="86" t="s">
        <v>312</v>
      </c>
      <c r="K57" t="s">
        <v>327</v>
      </c>
      <c r="L57" t="s">
        <v>5163</v>
      </c>
      <c r="M57" t="s">
        <v>38</v>
      </c>
      <c r="N57" t="s">
        <v>35</v>
      </c>
      <c r="O57" t="s">
        <v>2608</v>
      </c>
      <c r="P57">
        <v>0</v>
      </c>
      <c r="Q57">
        <v>0</v>
      </c>
      <c r="R57">
        <v>0</v>
      </c>
      <c r="S57">
        <v>0</v>
      </c>
      <c r="T57">
        <v>0</v>
      </c>
      <c r="U57">
        <v>0</v>
      </c>
      <c r="V57">
        <v>0</v>
      </c>
      <c r="W57">
        <v>0</v>
      </c>
      <c r="X57">
        <v>0</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row>
    <row r="58" spans="1:78">
      <c r="A58" s="86" t="s">
        <v>312</v>
      </c>
      <c r="K58" t="s">
        <v>328</v>
      </c>
      <c r="L58" t="s">
        <v>5163</v>
      </c>
      <c r="M58" t="s">
        <v>38</v>
      </c>
      <c r="N58" t="s">
        <v>35</v>
      </c>
      <c r="O58" t="s">
        <v>2608</v>
      </c>
      <c r="P58">
        <v>0</v>
      </c>
      <c r="Q58">
        <v>0</v>
      </c>
      <c r="R58">
        <v>0</v>
      </c>
      <c r="S58">
        <v>0</v>
      </c>
      <c r="T58">
        <v>0</v>
      </c>
      <c r="U58">
        <v>0</v>
      </c>
      <c r="V58">
        <v>0</v>
      </c>
      <c r="W58">
        <v>0</v>
      </c>
      <c r="X58">
        <v>0</v>
      </c>
      <c r="Y58">
        <v>1</v>
      </c>
      <c r="Z58">
        <v>1</v>
      </c>
      <c r="AA58">
        <v>1</v>
      </c>
      <c r="AB58">
        <v>1</v>
      </c>
      <c r="AC58">
        <v>1</v>
      </c>
      <c r="AD58">
        <v>1</v>
      </c>
      <c r="AE58">
        <v>1</v>
      </c>
      <c r="AF58">
        <v>1</v>
      </c>
      <c r="AG58">
        <v>1</v>
      </c>
      <c r="AH58">
        <v>1</v>
      </c>
      <c r="AI58">
        <v>1</v>
      </c>
      <c r="AJ58">
        <v>1</v>
      </c>
      <c r="AK58">
        <v>1</v>
      </c>
      <c r="AL58">
        <v>1</v>
      </c>
      <c r="AM58">
        <v>1</v>
      </c>
      <c r="AN58">
        <v>1</v>
      </c>
      <c r="AO58">
        <v>1</v>
      </c>
      <c r="AP58">
        <v>1</v>
      </c>
      <c r="AQ58">
        <v>1</v>
      </c>
      <c r="AR58">
        <v>1</v>
      </c>
      <c r="AS58">
        <v>1</v>
      </c>
      <c r="AT58">
        <v>1</v>
      </c>
      <c r="AU58">
        <v>1</v>
      </c>
      <c r="AV58">
        <v>1</v>
      </c>
      <c r="AW58">
        <v>1</v>
      </c>
      <c r="AX58">
        <v>1</v>
      </c>
      <c r="AY58">
        <v>1</v>
      </c>
      <c r="AZ58">
        <v>1</v>
      </c>
      <c r="BA58">
        <v>1</v>
      </c>
      <c r="BB58">
        <v>1</v>
      </c>
      <c r="BC58">
        <v>1</v>
      </c>
      <c r="BD58">
        <v>1</v>
      </c>
      <c r="BE58">
        <v>1</v>
      </c>
      <c r="BF58">
        <v>1</v>
      </c>
      <c r="BG58">
        <v>1</v>
      </c>
      <c r="BH58">
        <v>1</v>
      </c>
      <c r="BI58">
        <v>1</v>
      </c>
      <c r="BJ58">
        <v>1</v>
      </c>
      <c r="BK58">
        <v>1</v>
      </c>
      <c r="BL58">
        <v>1</v>
      </c>
      <c r="BM58">
        <v>1</v>
      </c>
      <c r="BN58">
        <v>1</v>
      </c>
      <c r="BO58">
        <v>1</v>
      </c>
      <c r="BP58">
        <v>1</v>
      </c>
      <c r="BQ58">
        <v>1</v>
      </c>
      <c r="BR58">
        <v>1</v>
      </c>
      <c r="BS58">
        <v>1</v>
      </c>
      <c r="BT58">
        <v>1</v>
      </c>
      <c r="BU58">
        <v>1</v>
      </c>
      <c r="BV58">
        <v>1</v>
      </c>
      <c r="BW58">
        <v>1</v>
      </c>
      <c r="BX58">
        <v>1</v>
      </c>
      <c r="BY58">
        <v>1</v>
      </c>
      <c r="BZ58">
        <v>1</v>
      </c>
    </row>
    <row r="59" spans="1:78">
      <c r="A59" s="86" t="s">
        <v>312</v>
      </c>
      <c r="K59" t="s">
        <v>329</v>
      </c>
      <c r="L59" t="s">
        <v>5163</v>
      </c>
      <c r="M59" t="s">
        <v>38</v>
      </c>
      <c r="N59" t="s">
        <v>35</v>
      </c>
      <c r="O59" t="s">
        <v>2608</v>
      </c>
      <c r="P59">
        <v>0</v>
      </c>
      <c r="Q59">
        <v>0</v>
      </c>
      <c r="R59">
        <v>0</v>
      </c>
      <c r="S59">
        <v>0</v>
      </c>
      <c r="T59">
        <v>0</v>
      </c>
      <c r="U59">
        <v>0</v>
      </c>
      <c r="V59">
        <v>0</v>
      </c>
      <c r="W59">
        <v>0</v>
      </c>
      <c r="X59">
        <v>0</v>
      </c>
      <c r="Y59">
        <v>0</v>
      </c>
      <c r="Z59">
        <v>0</v>
      </c>
      <c r="AA59">
        <v>0</v>
      </c>
      <c r="AB59">
        <v>0</v>
      </c>
      <c r="AC59">
        <v>0</v>
      </c>
      <c r="AD59">
        <v>0</v>
      </c>
      <c r="AE59">
        <v>1</v>
      </c>
      <c r="AF59">
        <v>1</v>
      </c>
      <c r="AG59">
        <v>1</v>
      </c>
      <c r="AH59">
        <v>1</v>
      </c>
      <c r="AI59">
        <v>1</v>
      </c>
      <c r="AJ59">
        <v>1</v>
      </c>
      <c r="AK59">
        <v>1</v>
      </c>
      <c r="AL59">
        <v>1</v>
      </c>
      <c r="AM59">
        <v>1</v>
      </c>
      <c r="AN59">
        <v>1</v>
      </c>
      <c r="AO59">
        <v>1</v>
      </c>
      <c r="AP59">
        <v>1</v>
      </c>
      <c r="AQ59">
        <v>1</v>
      </c>
      <c r="AR59">
        <v>1</v>
      </c>
      <c r="AS59">
        <v>1</v>
      </c>
      <c r="AT59">
        <v>1</v>
      </c>
      <c r="AU59">
        <v>1</v>
      </c>
      <c r="AV59">
        <v>1</v>
      </c>
      <c r="AW59">
        <v>1</v>
      </c>
      <c r="AX59">
        <v>1</v>
      </c>
      <c r="AY59">
        <v>1</v>
      </c>
      <c r="AZ59">
        <v>1</v>
      </c>
      <c r="BA59">
        <v>1</v>
      </c>
      <c r="BB59">
        <v>1</v>
      </c>
      <c r="BC59">
        <v>1</v>
      </c>
      <c r="BD59">
        <v>1</v>
      </c>
      <c r="BE59">
        <v>1</v>
      </c>
      <c r="BF59">
        <v>1</v>
      </c>
      <c r="BG59">
        <v>1</v>
      </c>
      <c r="BH59">
        <v>1</v>
      </c>
      <c r="BI59">
        <v>1</v>
      </c>
      <c r="BJ59">
        <v>1</v>
      </c>
      <c r="BK59">
        <v>1</v>
      </c>
      <c r="BL59">
        <v>1</v>
      </c>
      <c r="BM59">
        <v>1</v>
      </c>
      <c r="BN59">
        <v>1</v>
      </c>
      <c r="BO59">
        <v>1</v>
      </c>
      <c r="BP59">
        <v>1</v>
      </c>
      <c r="BQ59">
        <v>1</v>
      </c>
      <c r="BR59">
        <v>1</v>
      </c>
      <c r="BS59">
        <v>1</v>
      </c>
      <c r="BT59">
        <v>1</v>
      </c>
      <c r="BU59">
        <v>1</v>
      </c>
      <c r="BV59">
        <v>1</v>
      </c>
      <c r="BW59">
        <v>1</v>
      </c>
      <c r="BX59">
        <v>1</v>
      </c>
      <c r="BY59">
        <v>1</v>
      </c>
      <c r="BZ59">
        <v>1</v>
      </c>
    </row>
    <row r="60" spans="1:78">
      <c r="A60" s="86" t="s">
        <v>312</v>
      </c>
      <c r="K60" t="s">
        <v>330</v>
      </c>
      <c r="L60" t="s">
        <v>5163</v>
      </c>
      <c r="M60" t="s">
        <v>38</v>
      </c>
      <c r="N60" t="s">
        <v>35</v>
      </c>
      <c r="O60" t="s">
        <v>2608</v>
      </c>
      <c r="P60">
        <v>0</v>
      </c>
      <c r="Q60">
        <v>0</v>
      </c>
      <c r="R60">
        <v>0</v>
      </c>
      <c r="S60">
        <v>0</v>
      </c>
      <c r="T60">
        <v>0</v>
      </c>
      <c r="U60">
        <v>0</v>
      </c>
      <c r="V60">
        <v>0</v>
      </c>
      <c r="W60">
        <v>0</v>
      </c>
      <c r="X60">
        <v>0</v>
      </c>
      <c r="Y60">
        <v>0</v>
      </c>
      <c r="Z60">
        <v>0</v>
      </c>
      <c r="AA60">
        <v>0</v>
      </c>
      <c r="AB60">
        <v>0</v>
      </c>
      <c r="AC60">
        <v>0</v>
      </c>
      <c r="AD60">
        <v>0</v>
      </c>
      <c r="AE60">
        <v>1</v>
      </c>
      <c r="AF60">
        <v>1</v>
      </c>
      <c r="AG60">
        <v>1</v>
      </c>
      <c r="AH60">
        <v>1</v>
      </c>
      <c r="AI60">
        <v>1</v>
      </c>
      <c r="AJ60">
        <v>1</v>
      </c>
      <c r="AK60">
        <v>1</v>
      </c>
      <c r="AL60">
        <v>1</v>
      </c>
      <c r="AM60">
        <v>1</v>
      </c>
      <c r="AN60">
        <v>1</v>
      </c>
      <c r="AO60">
        <v>1</v>
      </c>
      <c r="AP60">
        <v>1</v>
      </c>
      <c r="AQ60">
        <v>1</v>
      </c>
      <c r="AR60">
        <v>1</v>
      </c>
      <c r="AS60">
        <v>1</v>
      </c>
      <c r="AT60">
        <v>1</v>
      </c>
      <c r="AU60">
        <v>1</v>
      </c>
      <c r="AV60">
        <v>1</v>
      </c>
      <c r="AW60">
        <v>1</v>
      </c>
      <c r="AX60">
        <v>1</v>
      </c>
      <c r="AY60">
        <v>1</v>
      </c>
      <c r="AZ60">
        <v>1</v>
      </c>
      <c r="BA60">
        <v>1</v>
      </c>
      <c r="BB60">
        <v>1</v>
      </c>
      <c r="BC60">
        <v>1</v>
      </c>
      <c r="BD60">
        <v>1</v>
      </c>
      <c r="BE60">
        <v>1</v>
      </c>
      <c r="BF60">
        <v>1</v>
      </c>
      <c r="BG60">
        <v>1</v>
      </c>
      <c r="BH60">
        <v>1</v>
      </c>
      <c r="BI60">
        <v>1</v>
      </c>
      <c r="BJ60">
        <v>1</v>
      </c>
      <c r="BK60">
        <v>1</v>
      </c>
      <c r="BL60">
        <v>1</v>
      </c>
      <c r="BM60">
        <v>1</v>
      </c>
      <c r="BN60">
        <v>1</v>
      </c>
      <c r="BO60">
        <v>1</v>
      </c>
      <c r="BP60">
        <v>1</v>
      </c>
      <c r="BQ60">
        <v>1</v>
      </c>
      <c r="BR60">
        <v>1</v>
      </c>
      <c r="BS60">
        <v>1</v>
      </c>
      <c r="BT60">
        <v>1</v>
      </c>
      <c r="BU60">
        <v>1</v>
      </c>
      <c r="BV60">
        <v>1</v>
      </c>
      <c r="BW60">
        <v>1</v>
      </c>
      <c r="BX60">
        <v>1</v>
      </c>
      <c r="BY60">
        <v>1</v>
      </c>
      <c r="BZ60">
        <v>1</v>
      </c>
    </row>
    <row r="61" spans="1:78">
      <c r="A61" s="86" t="s">
        <v>312</v>
      </c>
      <c r="K61" t="s">
        <v>331</v>
      </c>
      <c r="L61" t="s">
        <v>5163</v>
      </c>
      <c r="M61" t="s">
        <v>38</v>
      </c>
      <c r="N61" t="s">
        <v>35</v>
      </c>
      <c r="O61" t="s">
        <v>2608</v>
      </c>
      <c r="P61">
        <v>0</v>
      </c>
      <c r="Q61">
        <v>0</v>
      </c>
      <c r="R61">
        <v>0</v>
      </c>
      <c r="S61">
        <v>0</v>
      </c>
      <c r="T61">
        <v>0</v>
      </c>
      <c r="U61">
        <v>0</v>
      </c>
      <c r="V61">
        <v>0</v>
      </c>
      <c r="W61">
        <v>0</v>
      </c>
      <c r="X61">
        <v>0</v>
      </c>
      <c r="Y61">
        <v>0</v>
      </c>
      <c r="Z61">
        <v>0</v>
      </c>
      <c r="AA61">
        <v>0</v>
      </c>
      <c r="AB61">
        <v>0</v>
      </c>
      <c r="AC61">
        <v>0</v>
      </c>
      <c r="AD61">
        <v>0</v>
      </c>
      <c r="AE61">
        <v>1</v>
      </c>
      <c r="AF61">
        <v>1</v>
      </c>
      <c r="AG61">
        <v>1</v>
      </c>
      <c r="AH61">
        <v>1</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row>
    <row r="62" spans="1:78">
      <c r="A62" s="86" t="s">
        <v>312</v>
      </c>
      <c r="K62" t="s">
        <v>333</v>
      </c>
      <c r="L62" t="s">
        <v>5163</v>
      </c>
      <c r="M62" t="s">
        <v>38</v>
      </c>
      <c r="N62" t="s">
        <v>35</v>
      </c>
      <c r="O62" t="s">
        <v>2608</v>
      </c>
      <c r="P62">
        <v>0</v>
      </c>
      <c r="Q62">
        <v>0</v>
      </c>
      <c r="R62">
        <v>0</v>
      </c>
      <c r="S62">
        <v>0</v>
      </c>
      <c r="T62">
        <v>0</v>
      </c>
      <c r="U62">
        <v>0</v>
      </c>
      <c r="V62">
        <v>0</v>
      </c>
      <c r="W62">
        <v>0</v>
      </c>
      <c r="X62">
        <v>0</v>
      </c>
      <c r="Y62">
        <v>0</v>
      </c>
      <c r="Z62">
        <v>1</v>
      </c>
      <c r="AA62">
        <v>1</v>
      </c>
      <c r="AB62">
        <v>1</v>
      </c>
      <c r="AC62">
        <v>1</v>
      </c>
      <c r="AD62">
        <v>1</v>
      </c>
      <c r="AE62">
        <v>1</v>
      </c>
      <c r="AF62">
        <v>1</v>
      </c>
      <c r="AG62">
        <v>1</v>
      </c>
      <c r="AH62">
        <v>1</v>
      </c>
      <c r="AI62">
        <v>1</v>
      </c>
      <c r="AJ62">
        <v>1</v>
      </c>
      <c r="AK62">
        <v>1</v>
      </c>
      <c r="AL62">
        <v>1</v>
      </c>
      <c r="AM62">
        <v>1</v>
      </c>
      <c r="AN62">
        <v>1</v>
      </c>
      <c r="AO62">
        <v>1</v>
      </c>
      <c r="AP62">
        <v>1</v>
      </c>
      <c r="AQ62">
        <v>1</v>
      </c>
      <c r="AR62">
        <v>1</v>
      </c>
      <c r="AS62">
        <v>1</v>
      </c>
      <c r="AT62">
        <v>1</v>
      </c>
      <c r="AU62">
        <v>1</v>
      </c>
      <c r="AV62">
        <v>1</v>
      </c>
      <c r="AW62">
        <v>1</v>
      </c>
      <c r="AX62">
        <v>1</v>
      </c>
      <c r="AY62">
        <v>1</v>
      </c>
      <c r="AZ62">
        <v>1</v>
      </c>
      <c r="BA62">
        <v>1</v>
      </c>
      <c r="BB62">
        <v>1</v>
      </c>
      <c r="BC62">
        <v>1</v>
      </c>
      <c r="BD62">
        <v>1</v>
      </c>
      <c r="BE62">
        <v>1</v>
      </c>
      <c r="BF62">
        <v>1</v>
      </c>
      <c r="BG62">
        <v>1</v>
      </c>
      <c r="BH62">
        <v>1</v>
      </c>
      <c r="BI62">
        <v>1</v>
      </c>
      <c r="BJ62">
        <v>1</v>
      </c>
      <c r="BK62">
        <v>1</v>
      </c>
      <c r="BL62">
        <v>1</v>
      </c>
      <c r="BM62">
        <v>1</v>
      </c>
      <c r="BN62">
        <v>1</v>
      </c>
      <c r="BO62">
        <v>1</v>
      </c>
      <c r="BP62">
        <v>1</v>
      </c>
      <c r="BQ62">
        <v>1</v>
      </c>
      <c r="BR62">
        <v>1</v>
      </c>
      <c r="BS62">
        <v>1</v>
      </c>
      <c r="BT62">
        <v>1</v>
      </c>
      <c r="BU62">
        <v>1</v>
      </c>
      <c r="BV62">
        <v>1</v>
      </c>
      <c r="BW62">
        <v>1</v>
      </c>
      <c r="BX62">
        <v>1</v>
      </c>
      <c r="BY62">
        <v>1</v>
      </c>
      <c r="BZ62">
        <v>1</v>
      </c>
    </row>
    <row r="63" spans="1:78">
      <c r="A63" s="86" t="s">
        <v>312</v>
      </c>
      <c r="J63" t="e">
        <f>18*K38</f>
        <v>#DIV/0!</v>
      </c>
      <c r="K63" t="s">
        <v>335</v>
      </c>
      <c r="L63" t="s">
        <v>5163</v>
      </c>
      <c r="M63" t="s">
        <v>38</v>
      </c>
      <c r="N63" t="s">
        <v>35</v>
      </c>
      <c r="O63" t="s">
        <v>2608</v>
      </c>
      <c r="P63">
        <v>0</v>
      </c>
      <c r="Q63">
        <v>0</v>
      </c>
      <c r="R63">
        <v>0</v>
      </c>
      <c r="S63">
        <v>0</v>
      </c>
      <c r="T63">
        <v>0</v>
      </c>
      <c r="U63">
        <v>0</v>
      </c>
      <c r="V63">
        <v>0</v>
      </c>
      <c r="W63">
        <v>0</v>
      </c>
      <c r="X63">
        <v>0</v>
      </c>
      <c r="Y63">
        <v>0</v>
      </c>
      <c r="Z63">
        <v>1</v>
      </c>
      <c r="AA63">
        <v>1</v>
      </c>
      <c r="AB63">
        <v>1</v>
      </c>
      <c r="AC63">
        <v>1</v>
      </c>
      <c r="AD63">
        <v>1</v>
      </c>
      <c r="AE63">
        <v>1</v>
      </c>
      <c r="AF63">
        <v>1</v>
      </c>
      <c r="AG63">
        <v>1</v>
      </c>
      <c r="AH63">
        <v>1</v>
      </c>
      <c r="AI63">
        <v>1</v>
      </c>
      <c r="AJ63">
        <v>1</v>
      </c>
      <c r="AK63">
        <v>1</v>
      </c>
      <c r="AL63">
        <v>1</v>
      </c>
      <c r="AM63">
        <v>1</v>
      </c>
      <c r="AN63">
        <v>1</v>
      </c>
      <c r="AO63">
        <v>1</v>
      </c>
      <c r="AP63">
        <v>1</v>
      </c>
      <c r="AQ63">
        <v>1</v>
      </c>
      <c r="AR63">
        <v>1</v>
      </c>
      <c r="AS63">
        <v>1</v>
      </c>
      <c r="AT63">
        <v>1</v>
      </c>
      <c r="AU63">
        <v>1</v>
      </c>
      <c r="AV63">
        <v>1</v>
      </c>
      <c r="AW63">
        <v>1</v>
      </c>
      <c r="AX63">
        <v>1</v>
      </c>
      <c r="AY63">
        <v>1</v>
      </c>
      <c r="AZ63">
        <v>1</v>
      </c>
      <c r="BA63">
        <v>1</v>
      </c>
      <c r="BB63">
        <v>1</v>
      </c>
      <c r="BC63">
        <v>1</v>
      </c>
      <c r="BD63">
        <v>1</v>
      </c>
      <c r="BE63">
        <v>1</v>
      </c>
      <c r="BF63">
        <v>1</v>
      </c>
      <c r="BG63">
        <v>1</v>
      </c>
      <c r="BH63">
        <v>1</v>
      </c>
      <c r="BI63">
        <v>1</v>
      </c>
      <c r="BJ63">
        <v>1</v>
      </c>
      <c r="BK63">
        <v>1</v>
      </c>
      <c r="BL63">
        <v>1</v>
      </c>
      <c r="BM63">
        <v>1</v>
      </c>
      <c r="BN63">
        <v>1</v>
      </c>
      <c r="BO63">
        <v>1</v>
      </c>
      <c r="BP63">
        <v>1</v>
      </c>
      <c r="BQ63">
        <v>1</v>
      </c>
      <c r="BR63">
        <v>1</v>
      </c>
      <c r="BS63">
        <v>1</v>
      </c>
      <c r="BT63">
        <v>1</v>
      </c>
      <c r="BU63">
        <v>1</v>
      </c>
      <c r="BV63">
        <v>1</v>
      </c>
      <c r="BW63">
        <v>1</v>
      </c>
      <c r="BX63">
        <v>1</v>
      </c>
      <c r="BY63">
        <v>1</v>
      </c>
      <c r="BZ63">
        <v>1</v>
      </c>
    </row>
    <row r="64" spans="1:78">
      <c r="A64" s="86" t="s">
        <v>312</v>
      </c>
      <c r="J64" t="e">
        <f t="shared" ref="J64:J65" si="9">18*K39</f>
        <v>#DIV/0!</v>
      </c>
      <c r="K64" t="s">
        <v>337</v>
      </c>
      <c r="L64" t="s">
        <v>5163</v>
      </c>
      <c r="M64" t="s">
        <v>38</v>
      </c>
      <c r="N64" t="s">
        <v>35</v>
      </c>
      <c r="O64" t="s">
        <v>2608</v>
      </c>
      <c r="P64">
        <v>0</v>
      </c>
      <c r="Q64">
        <v>0</v>
      </c>
      <c r="R64">
        <v>0</v>
      </c>
      <c r="S64">
        <v>0</v>
      </c>
      <c r="T64">
        <v>0</v>
      </c>
      <c r="U64">
        <v>0</v>
      </c>
      <c r="V64">
        <v>0</v>
      </c>
      <c r="W64">
        <v>0</v>
      </c>
      <c r="X64">
        <v>0</v>
      </c>
      <c r="Y64">
        <v>0</v>
      </c>
      <c r="Z64">
        <v>0</v>
      </c>
      <c r="AA64">
        <v>0</v>
      </c>
      <c r="AB64">
        <v>0</v>
      </c>
      <c r="AC64">
        <v>0</v>
      </c>
      <c r="AD64">
        <v>1</v>
      </c>
      <c r="AE64">
        <v>1</v>
      </c>
      <c r="AF64">
        <v>1</v>
      </c>
      <c r="AG64">
        <v>1</v>
      </c>
      <c r="AH64">
        <v>1</v>
      </c>
      <c r="AI64">
        <v>1</v>
      </c>
      <c r="AJ64">
        <v>1</v>
      </c>
      <c r="AK64">
        <v>1</v>
      </c>
      <c r="AL64">
        <v>1</v>
      </c>
      <c r="AM64">
        <v>1</v>
      </c>
      <c r="AN64">
        <v>1</v>
      </c>
      <c r="AO64">
        <v>1</v>
      </c>
      <c r="AP64">
        <v>1</v>
      </c>
      <c r="AQ64">
        <v>1</v>
      </c>
      <c r="AR64">
        <v>1</v>
      </c>
      <c r="AS64">
        <v>1</v>
      </c>
      <c r="AT64">
        <v>1</v>
      </c>
      <c r="AU64">
        <v>1</v>
      </c>
      <c r="AV64">
        <v>1</v>
      </c>
      <c r="AW64">
        <v>1</v>
      </c>
      <c r="AX64">
        <v>1</v>
      </c>
      <c r="AY64">
        <v>1</v>
      </c>
      <c r="AZ64">
        <v>1</v>
      </c>
      <c r="BA64">
        <v>1</v>
      </c>
      <c r="BB64">
        <v>1</v>
      </c>
      <c r="BC64">
        <v>1</v>
      </c>
      <c r="BD64">
        <v>1</v>
      </c>
      <c r="BE64">
        <v>1</v>
      </c>
      <c r="BF64">
        <v>1</v>
      </c>
      <c r="BG64">
        <v>1</v>
      </c>
      <c r="BH64">
        <v>1</v>
      </c>
      <c r="BI64">
        <v>1</v>
      </c>
      <c r="BJ64">
        <v>1</v>
      </c>
      <c r="BK64">
        <v>1</v>
      </c>
      <c r="BL64">
        <v>1</v>
      </c>
      <c r="BM64">
        <v>1</v>
      </c>
      <c r="BN64">
        <v>1</v>
      </c>
      <c r="BO64">
        <v>1</v>
      </c>
      <c r="BP64">
        <v>1</v>
      </c>
      <c r="BQ64">
        <v>1</v>
      </c>
      <c r="BR64">
        <v>1</v>
      </c>
      <c r="BS64">
        <v>1</v>
      </c>
      <c r="BT64">
        <v>1</v>
      </c>
      <c r="BU64">
        <v>1</v>
      </c>
      <c r="BV64">
        <v>1</v>
      </c>
      <c r="BW64">
        <v>1</v>
      </c>
      <c r="BX64">
        <v>1</v>
      </c>
      <c r="BY64">
        <v>1</v>
      </c>
      <c r="BZ64">
        <v>1</v>
      </c>
    </row>
    <row r="65" spans="1:78">
      <c r="A65" s="86" t="s">
        <v>312</v>
      </c>
      <c r="J65" t="e">
        <f t="shared" si="9"/>
        <v>#DIV/0!</v>
      </c>
      <c r="K65" t="s">
        <v>338</v>
      </c>
      <c r="L65" t="s">
        <v>5163</v>
      </c>
      <c r="M65" t="s">
        <v>38</v>
      </c>
      <c r="N65" t="s">
        <v>35</v>
      </c>
      <c r="O65" t="s">
        <v>2608</v>
      </c>
      <c r="P65">
        <v>0</v>
      </c>
      <c r="Q65">
        <v>0</v>
      </c>
      <c r="R65">
        <v>0</v>
      </c>
      <c r="S65">
        <v>0</v>
      </c>
      <c r="T65">
        <v>0</v>
      </c>
      <c r="U65">
        <v>0</v>
      </c>
      <c r="V65">
        <v>0</v>
      </c>
      <c r="W65">
        <v>0</v>
      </c>
      <c r="X65">
        <v>0</v>
      </c>
      <c r="Y65">
        <v>0</v>
      </c>
      <c r="Z65">
        <v>0</v>
      </c>
      <c r="AA65">
        <v>0</v>
      </c>
      <c r="AB65">
        <v>0</v>
      </c>
      <c r="AC65">
        <v>0</v>
      </c>
      <c r="AD65">
        <v>1</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1</v>
      </c>
      <c r="BS65">
        <v>1</v>
      </c>
      <c r="BT65">
        <v>1</v>
      </c>
      <c r="BU65">
        <v>1</v>
      </c>
      <c r="BV65">
        <v>1</v>
      </c>
      <c r="BW65">
        <v>1</v>
      </c>
      <c r="BX65">
        <v>1</v>
      </c>
      <c r="BY65">
        <v>1</v>
      </c>
      <c r="BZ65">
        <v>1</v>
      </c>
    </row>
    <row r="66" spans="1:78">
      <c r="A66" s="86" t="s">
        <v>312</v>
      </c>
    </row>
    <row r="67" spans="1:78">
      <c r="A67" s="86" t="s">
        <v>312</v>
      </c>
    </row>
    <row r="68" spans="1:78">
      <c r="A68" s="86" t="s">
        <v>312</v>
      </c>
    </row>
    <row r="69" spans="1:78">
      <c r="A69" s="86" t="s">
        <v>312</v>
      </c>
    </row>
    <row r="70" spans="1:78">
      <c r="B70" s="78"/>
    </row>
  </sheetData>
  <phoneticPr fontId="3" type="noConversion"/>
  <pageMargins left="0.7" right="0.7" top="0.75" bottom="0.75" header="0.3" footer="0.3"/>
  <tableParts count="2">
    <tablePart r:id="rId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54C01-5F83-4E96-8E59-2BE7F1B1920B}">
  <sheetPr codeName="Sheet28"/>
  <dimension ref="A1:BQ133"/>
  <sheetViews>
    <sheetView zoomScale="85" zoomScaleNormal="85" workbookViewId="0">
      <selection activeCell="K25" sqref="K25"/>
    </sheetView>
  </sheetViews>
  <sheetFormatPr defaultRowHeight="14.5"/>
  <cols>
    <col min="1" max="1" width="11.453125" bestFit="1" customWidth="1"/>
    <col min="2" max="2" width="16.1796875" bestFit="1" customWidth="1"/>
    <col min="3" max="3" width="18.453125" bestFit="1" customWidth="1"/>
    <col min="4" max="4" width="12.81640625" bestFit="1" customWidth="1"/>
    <col min="5" max="5" width="10.08984375" bestFit="1" customWidth="1"/>
    <col min="6" max="6" width="8" bestFit="1" customWidth="1"/>
    <col min="7" max="8" width="11.54296875" bestFit="1" customWidth="1"/>
    <col min="9" max="10" width="11.81640625" bestFit="1" customWidth="1"/>
    <col min="11" max="13" width="11.54296875" bestFit="1" customWidth="1"/>
    <col min="14" max="45" width="11.81640625" bestFit="1" customWidth="1"/>
    <col min="46" max="69" width="11.54296875" bestFit="1" customWidth="1"/>
  </cols>
  <sheetData>
    <row r="1" spans="1:69">
      <c r="A1" t="s">
        <v>7467</v>
      </c>
      <c r="B1" t="s">
        <v>7464</v>
      </c>
      <c r="C1" t="s">
        <v>1</v>
      </c>
      <c r="D1" t="s">
        <v>26</v>
      </c>
      <c r="E1" t="s">
        <v>36</v>
      </c>
      <c r="F1" t="s">
        <v>2607</v>
      </c>
      <c r="G1" t="s">
        <v>7403</v>
      </c>
      <c r="H1" t="s">
        <v>7404</v>
      </c>
      <c r="I1" t="s">
        <v>447</v>
      </c>
      <c r="J1" t="s">
        <v>1590</v>
      </c>
      <c r="K1" t="s">
        <v>99</v>
      </c>
      <c r="L1" t="s">
        <v>110</v>
      </c>
      <c r="M1" t="s">
        <v>144</v>
      </c>
      <c r="N1" t="s">
        <v>154</v>
      </c>
      <c r="O1" t="s">
        <v>114</v>
      </c>
      <c r="P1" t="s">
        <v>202</v>
      </c>
      <c r="Q1" t="s">
        <v>128</v>
      </c>
      <c r="R1" t="s">
        <v>133</v>
      </c>
      <c r="S1" t="s">
        <v>160</v>
      </c>
      <c r="T1" t="s">
        <v>247</v>
      </c>
      <c r="U1" t="s">
        <v>135</v>
      </c>
      <c r="V1" t="s">
        <v>197</v>
      </c>
      <c r="W1" t="s">
        <v>575</v>
      </c>
      <c r="X1" t="s">
        <v>538</v>
      </c>
      <c r="Y1" t="s">
        <v>7405</v>
      </c>
      <c r="Z1" t="s">
        <v>7406</v>
      </c>
      <c r="AA1" t="s">
        <v>7407</v>
      </c>
      <c r="AB1" t="s">
        <v>7408</v>
      </c>
      <c r="AC1" t="s">
        <v>7409</v>
      </c>
      <c r="AD1" t="s">
        <v>7410</v>
      </c>
      <c r="AE1" t="s">
        <v>572</v>
      </c>
      <c r="AF1" t="s">
        <v>7411</v>
      </c>
      <c r="AG1" t="s">
        <v>7412</v>
      </c>
      <c r="AH1" t="s">
        <v>7413</v>
      </c>
      <c r="AI1" t="s">
        <v>7414</v>
      </c>
      <c r="AJ1" t="s">
        <v>7415</v>
      </c>
      <c r="AK1" t="s">
        <v>7416</v>
      </c>
      <c r="AL1" t="s">
        <v>7417</v>
      </c>
      <c r="AM1" t="s">
        <v>7418</v>
      </c>
      <c r="AN1" t="s">
        <v>7419</v>
      </c>
      <c r="AO1" t="s">
        <v>7420</v>
      </c>
      <c r="AP1" t="s">
        <v>7421</v>
      </c>
      <c r="AQ1" t="s">
        <v>7422</v>
      </c>
      <c r="AR1" t="s">
        <v>7423</v>
      </c>
      <c r="AS1" t="s">
        <v>7424</v>
      </c>
      <c r="AT1" t="s">
        <v>7425</v>
      </c>
      <c r="AU1" t="s">
        <v>7426</v>
      </c>
      <c r="AV1" t="s">
        <v>7427</v>
      </c>
      <c r="AW1" t="s">
        <v>7428</v>
      </c>
      <c r="AX1" t="s">
        <v>7429</v>
      </c>
      <c r="AY1" t="s">
        <v>7430</v>
      </c>
      <c r="AZ1" t="s">
        <v>7431</v>
      </c>
      <c r="BA1" t="s">
        <v>7432</v>
      </c>
      <c r="BB1" t="s">
        <v>7433</v>
      </c>
      <c r="BC1" t="s">
        <v>7434</v>
      </c>
      <c r="BD1" t="s">
        <v>7435</v>
      </c>
      <c r="BE1" t="s">
        <v>7436</v>
      </c>
      <c r="BF1" t="s">
        <v>7437</v>
      </c>
      <c r="BG1" t="s">
        <v>7438</v>
      </c>
      <c r="BH1" t="s">
        <v>7439</v>
      </c>
      <c r="BI1" t="s">
        <v>7440</v>
      </c>
      <c r="BJ1" t="s">
        <v>7441</v>
      </c>
      <c r="BK1" t="s">
        <v>7442</v>
      </c>
      <c r="BL1" t="s">
        <v>7443</v>
      </c>
      <c r="BM1" t="s">
        <v>7444</v>
      </c>
      <c r="BN1" t="s">
        <v>7445</v>
      </c>
      <c r="BO1" t="s">
        <v>7446</v>
      </c>
      <c r="BP1" t="s">
        <v>7447</v>
      </c>
      <c r="BQ1" t="s">
        <v>7448</v>
      </c>
    </row>
    <row r="2" spans="1:69">
      <c r="A2" t="s">
        <v>451</v>
      </c>
      <c r="B2" t="s">
        <v>460</v>
      </c>
      <c r="C2" t="s">
        <v>2</v>
      </c>
      <c r="D2" t="s">
        <v>38</v>
      </c>
      <c r="E2">
        <v>1000</v>
      </c>
      <c r="F2" t="s">
        <v>2608</v>
      </c>
      <c r="G2">
        <v>0</v>
      </c>
      <c r="H2">
        <v>1</v>
      </c>
      <c r="I2">
        <v>0.99844248446748829</v>
      </c>
      <c r="J2">
        <v>0.94876575719103873</v>
      </c>
      <c r="K2">
        <v>0</v>
      </c>
      <c r="L2">
        <v>0</v>
      </c>
      <c r="M2">
        <v>0</v>
      </c>
      <c r="N2">
        <v>0.97786475854626498</v>
      </c>
      <c r="O2">
        <v>0.94095040736906044</v>
      </c>
      <c r="P2">
        <v>0.98620647402691619</v>
      </c>
      <c r="Q2">
        <v>0.71960765235558</v>
      </c>
      <c r="R2">
        <v>0.49552408881238796</v>
      </c>
      <c r="S2">
        <v>0.47224877827123757</v>
      </c>
      <c r="T2">
        <v>0.39856107165992016</v>
      </c>
      <c r="U2">
        <v>0.38621457338891835</v>
      </c>
      <c r="V2">
        <v>0.66583489189262524</v>
      </c>
      <c r="W2">
        <v>0.62500112531632646</v>
      </c>
      <c r="X2">
        <v>0.52471908180208005</v>
      </c>
      <c r="Y2">
        <v>0.46771968270290332</v>
      </c>
      <c r="Z2">
        <v>0.41926796174366221</v>
      </c>
      <c r="AA2">
        <v>0.42955055571507178</v>
      </c>
      <c r="AB2">
        <v>0.44986696505456181</v>
      </c>
      <c r="AC2">
        <v>0.45105537086986192</v>
      </c>
      <c r="AD2">
        <v>0.45281271379882287</v>
      </c>
      <c r="AE2">
        <v>0.4534621833030737</v>
      </c>
      <c r="AF2">
        <v>0.48041179790470173</v>
      </c>
      <c r="AG2">
        <v>0.69617515688910203</v>
      </c>
      <c r="AH2">
        <v>0.95186281617550628</v>
      </c>
      <c r="AI2">
        <v>0.64038673947061819</v>
      </c>
      <c r="AJ2">
        <v>0.54794696574848711</v>
      </c>
      <c r="AK2">
        <v>0.48910456674094061</v>
      </c>
      <c r="AL2">
        <v>0.42956622561729224</v>
      </c>
      <c r="AM2">
        <v>0.42941804117794985</v>
      </c>
      <c r="AN2">
        <v>0.42910746106944681</v>
      </c>
      <c r="AO2">
        <v>0.41954968361293821</v>
      </c>
      <c r="AP2">
        <v>0.41382912323046328</v>
      </c>
      <c r="AQ2">
        <v>0.29594798763307384</v>
      </c>
      <c r="AR2">
        <v>0.48303085860188749</v>
      </c>
      <c r="AS2">
        <v>0.97661238455623445</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row>
    <row r="3" spans="1:69">
      <c r="A3" t="s">
        <v>451</v>
      </c>
      <c r="B3" t="s">
        <v>460</v>
      </c>
      <c r="C3" t="s">
        <v>5135</v>
      </c>
      <c r="D3" t="s">
        <v>38</v>
      </c>
      <c r="E3">
        <v>1000</v>
      </c>
      <c r="F3" t="s">
        <v>2608</v>
      </c>
      <c r="G3">
        <v>0</v>
      </c>
      <c r="H3">
        <v>0</v>
      </c>
      <c r="I3">
        <v>0</v>
      </c>
      <c r="J3">
        <v>0</v>
      </c>
      <c r="K3">
        <v>0</v>
      </c>
      <c r="L3">
        <v>0</v>
      </c>
      <c r="M3">
        <v>0</v>
      </c>
      <c r="N3">
        <v>0</v>
      </c>
      <c r="O3">
        <v>0</v>
      </c>
      <c r="P3">
        <v>0</v>
      </c>
      <c r="Q3">
        <v>0.18524553427979787</v>
      </c>
      <c r="R3">
        <v>0.46271643125709416</v>
      </c>
      <c r="S3">
        <v>0.43911278211450233</v>
      </c>
      <c r="T3">
        <v>0.52649664346057701</v>
      </c>
      <c r="U3">
        <v>0.53095118023274901</v>
      </c>
      <c r="V3">
        <v>0.28305951138312102</v>
      </c>
      <c r="W3">
        <v>0.29243127464716834</v>
      </c>
      <c r="X3">
        <v>0.35578382994227292</v>
      </c>
      <c r="Y3">
        <v>0.44373216208574351</v>
      </c>
      <c r="Z3">
        <v>0.51362316960707288</v>
      </c>
      <c r="AA3">
        <v>0.50409048561611802</v>
      </c>
      <c r="AB3">
        <v>0.5282273440783769</v>
      </c>
      <c r="AC3">
        <v>0.52962275315765239</v>
      </c>
      <c r="AD3">
        <v>0.53168620004330536</v>
      </c>
      <c r="AE3">
        <v>0.53244879782873888</v>
      </c>
      <c r="AF3">
        <v>0.50148807112294114</v>
      </c>
      <c r="AG3">
        <v>0.27281116177703513</v>
      </c>
      <c r="AH3">
        <v>0</v>
      </c>
      <c r="AI3">
        <v>0.33424065785904661</v>
      </c>
      <c r="AJ3">
        <v>0.42833535131622247</v>
      </c>
      <c r="AK3">
        <v>0.48699188291691881</v>
      </c>
      <c r="AL3">
        <v>0.54945740838729706</v>
      </c>
      <c r="AM3">
        <v>0.5490855924798167</v>
      </c>
      <c r="AN3">
        <v>0.54887060345598082</v>
      </c>
      <c r="AO3">
        <v>0.56206633398043171</v>
      </c>
      <c r="AP3">
        <v>0.57158956841613973</v>
      </c>
      <c r="AQ3">
        <v>0.69666526568394516</v>
      </c>
      <c r="AR3">
        <v>0.50492330441236311</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row>
    <row r="4" spans="1:69">
      <c r="A4" t="s">
        <v>451</v>
      </c>
      <c r="B4" t="s">
        <v>460</v>
      </c>
      <c r="C4" t="s">
        <v>5140</v>
      </c>
      <c r="D4" t="s">
        <v>38</v>
      </c>
      <c r="E4">
        <v>1000</v>
      </c>
      <c r="F4" t="s">
        <v>2608</v>
      </c>
      <c r="G4">
        <v>0</v>
      </c>
      <c r="H4">
        <v>0</v>
      </c>
      <c r="I4">
        <v>0</v>
      </c>
      <c r="J4">
        <v>0</v>
      </c>
      <c r="K4">
        <v>1</v>
      </c>
      <c r="L4">
        <v>1</v>
      </c>
      <c r="M4">
        <v>1</v>
      </c>
      <c r="N4">
        <v>0</v>
      </c>
      <c r="O4">
        <v>2.8613344389663222E-3</v>
      </c>
      <c r="P4">
        <v>0</v>
      </c>
      <c r="Q4">
        <v>9.309239022658747E-4</v>
      </c>
      <c r="R4">
        <v>9.1092739301282288E-4</v>
      </c>
      <c r="S4">
        <v>5.9008820461776501E-4</v>
      </c>
      <c r="T4">
        <v>1.102456507997236E-3</v>
      </c>
      <c r="U4">
        <v>8.6669850342613786E-4</v>
      </c>
      <c r="V4">
        <v>1.0631716613150493E-3</v>
      </c>
      <c r="W4">
        <v>2.3669566134547309E-3</v>
      </c>
      <c r="X4">
        <v>1.5261621273191367E-3</v>
      </c>
      <c r="Y4">
        <v>1.1670359256834982E-3</v>
      </c>
      <c r="Z4">
        <v>1.181111110302942E-3</v>
      </c>
      <c r="AA4">
        <v>1.1591900607106171E-3</v>
      </c>
      <c r="AB4">
        <v>1.03641390648723E-3</v>
      </c>
      <c r="AC4">
        <v>1.039151783257928E-3</v>
      </c>
      <c r="AD4">
        <v>9.8443397274060665E-4</v>
      </c>
      <c r="AE4">
        <v>9.8584594688523619E-4</v>
      </c>
      <c r="AF4">
        <v>1.3158292315345421E-3</v>
      </c>
      <c r="AG4">
        <v>1.6360626633183078E-3</v>
      </c>
      <c r="AH4">
        <v>2.3282262308343044E-3</v>
      </c>
      <c r="AI4">
        <v>2.5646369262570089E-3</v>
      </c>
      <c r="AJ4">
        <v>2.2321959300522789E-3</v>
      </c>
      <c r="AK4">
        <v>1.8127673890416449E-3</v>
      </c>
      <c r="AL4">
        <v>1.5907792638671784E-3</v>
      </c>
      <c r="AM4">
        <v>1.4043824941082853E-3</v>
      </c>
      <c r="AN4">
        <v>1.218584887389683E-3</v>
      </c>
      <c r="AO4">
        <v>1.2478816245330344E-3</v>
      </c>
      <c r="AP4">
        <v>9.5239359528102451E-4</v>
      </c>
      <c r="AQ4">
        <v>1.4429525233629848E-3</v>
      </c>
      <c r="AR4">
        <v>2.3530752604056793E-3</v>
      </c>
      <c r="AS4">
        <v>3.8212299626724042E-3</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row>
    <row r="5" spans="1:69">
      <c r="A5" t="s">
        <v>451</v>
      </c>
      <c r="B5" t="s">
        <v>460</v>
      </c>
      <c r="C5" t="s">
        <v>5152</v>
      </c>
      <c r="D5" t="s">
        <v>38</v>
      </c>
      <c r="E5">
        <v>1000</v>
      </c>
      <c r="F5" t="s">
        <v>2608</v>
      </c>
      <c r="G5">
        <v>0</v>
      </c>
      <c r="H5">
        <v>0</v>
      </c>
      <c r="I5">
        <v>0</v>
      </c>
      <c r="J5">
        <v>0</v>
      </c>
      <c r="K5">
        <v>0</v>
      </c>
      <c r="L5">
        <v>0</v>
      </c>
      <c r="M5">
        <v>0</v>
      </c>
      <c r="N5">
        <v>2.2098845880917883E-2</v>
      </c>
      <c r="O5">
        <v>5.6188258191973262E-2</v>
      </c>
      <c r="P5">
        <v>1.3793525973083719E-2</v>
      </c>
      <c r="Q5">
        <v>6.175004538698179E-2</v>
      </c>
      <c r="R5">
        <v>2.4142228494326921E-2</v>
      </c>
      <c r="S5">
        <v>5.3789715969858258E-2</v>
      </c>
      <c r="T5">
        <v>4.0248227017448859E-2</v>
      </c>
      <c r="U5">
        <v>4.4474435857935646E-2</v>
      </c>
      <c r="V5">
        <v>2.0144680412742311E-2</v>
      </c>
      <c r="W5">
        <v>4.617254731370192E-2</v>
      </c>
      <c r="X5">
        <v>8.0693607837695247E-2</v>
      </c>
      <c r="Y5">
        <v>5.4244867928533384E-2</v>
      </c>
      <c r="Z5">
        <v>3.9577440054690896E-2</v>
      </c>
      <c r="AA5">
        <v>3.884289525309842E-2</v>
      </c>
      <c r="AB5">
        <v>2.9759993889928275E-3</v>
      </c>
      <c r="AC5">
        <v>2.9838610353348292E-3</v>
      </c>
      <c r="AD5">
        <v>3.1711964279159551E-3</v>
      </c>
      <c r="AE5">
        <v>3.1757448765552211E-3</v>
      </c>
      <c r="AF5">
        <v>4.7167095045149831E-3</v>
      </c>
      <c r="AG5">
        <v>9.2267403049169118E-3</v>
      </c>
      <c r="AH5">
        <v>1.2342569098682711E-2</v>
      </c>
      <c r="AI5">
        <v>3.8635521117915184E-3</v>
      </c>
      <c r="AJ5">
        <v>2.1926777820825893E-3</v>
      </c>
      <c r="AK5">
        <v>1.7806746820573178E-3</v>
      </c>
      <c r="AL5">
        <v>1.562616570131264E-3</v>
      </c>
      <c r="AM5">
        <v>2.1156620242515222E-3</v>
      </c>
      <c r="AN5">
        <v>2.6687195755472834E-3</v>
      </c>
      <c r="AO5">
        <v>2.7328798788000212E-3</v>
      </c>
      <c r="AP5">
        <v>2.4825633005418051E-3</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row>
    <row r="6" spans="1:69">
      <c r="A6" t="s">
        <v>451</v>
      </c>
      <c r="B6" t="s">
        <v>460</v>
      </c>
      <c r="C6" t="s">
        <v>5153</v>
      </c>
      <c r="D6" t="s">
        <v>38</v>
      </c>
      <c r="E6">
        <v>1000</v>
      </c>
      <c r="F6" t="s">
        <v>2608</v>
      </c>
      <c r="G6">
        <v>0</v>
      </c>
      <c r="H6">
        <v>0</v>
      </c>
      <c r="I6">
        <v>1.5575155325116441E-3</v>
      </c>
      <c r="J6">
        <v>5.1234242808961224E-2</v>
      </c>
      <c r="K6">
        <v>0</v>
      </c>
      <c r="L6">
        <v>0</v>
      </c>
      <c r="M6">
        <v>0</v>
      </c>
      <c r="N6">
        <v>3.6395572817045675E-5</v>
      </c>
      <c r="O6">
        <v>0</v>
      </c>
      <c r="P6">
        <v>0</v>
      </c>
      <c r="Q6">
        <v>2.7482797818252875E-2</v>
      </c>
      <c r="R6">
        <v>1.09741872587474E-2</v>
      </c>
      <c r="S6">
        <v>1.8942002439425645E-2</v>
      </c>
      <c r="T6">
        <v>1.6003401772633565E-2</v>
      </c>
      <c r="U6">
        <v>1.7785325036083842E-2</v>
      </c>
      <c r="V6">
        <v>1.3523986329280095E-2</v>
      </c>
      <c r="W6">
        <v>2.087286976129759E-2</v>
      </c>
      <c r="X6">
        <v>2.8198465643906375E-2</v>
      </c>
      <c r="Y6">
        <v>2.0272829857474257E-2</v>
      </c>
      <c r="Z6">
        <v>1.569118468962646E-2</v>
      </c>
      <c r="AA6">
        <v>1.5399961252014899E-2</v>
      </c>
      <c r="AB6">
        <v>5.7538957053026047E-3</v>
      </c>
      <c r="AC6">
        <v>5.7690956725106489E-3</v>
      </c>
      <c r="AD6">
        <v>5.8440259486375028E-3</v>
      </c>
      <c r="AE6">
        <v>5.852408038009173E-3</v>
      </c>
      <c r="AF6">
        <v>8.3368410321389835E-3</v>
      </c>
      <c r="AG6">
        <v>1.4062255551342374E-2</v>
      </c>
      <c r="AH6">
        <v>1.9145495752234308E-2</v>
      </c>
      <c r="AI6">
        <v>1.0389411246144601E-2</v>
      </c>
      <c r="AJ6">
        <v>7.7562638805843912E-3</v>
      </c>
      <c r="AK6">
        <v>6.2988656301311719E-3</v>
      </c>
      <c r="AL6">
        <v>5.5275182524083585E-3</v>
      </c>
      <c r="AM6">
        <v>5.6891902041946388E-3</v>
      </c>
      <c r="AN6">
        <v>5.8523102966108465E-3</v>
      </c>
      <c r="AO6">
        <v>5.9930092320854243E-3</v>
      </c>
      <c r="AP6">
        <v>6.2696755189295753E-3</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row>
    <row r="7" spans="1:69">
      <c r="A7" t="s">
        <v>451</v>
      </c>
      <c r="B7" t="s">
        <v>460</v>
      </c>
      <c r="C7" t="s">
        <v>5155</v>
      </c>
      <c r="D7" t="s">
        <v>38</v>
      </c>
      <c r="E7">
        <v>1000</v>
      </c>
      <c r="F7" t="s">
        <v>2608</v>
      </c>
      <c r="G7">
        <v>0</v>
      </c>
      <c r="H7">
        <v>0</v>
      </c>
      <c r="I7">
        <v>0</v>
      </c>
      <c r="J7">
        <v>0</v>
      </c>
      <c r="K7">
        <v>0</v>
      </c>
      <c r="L7">
        <v>0</v>
      </c>
      <c r="M7">
        <v>0</v>
      </c>
      <c r="N7">
        <v>0</v>
      </c>
      <c r="O7">
        <v>0</v>
      </c>
      <c r="P7">
        <v>0</v>
      </c>
      <c r="Q7">
        <v>4.9830462571216864E-3</v>
      </c>
      <c r="R7">
        <v>5.7321367844307015E-3</v>
      </c>
      <c r="S7">
        <v>1.5316633000358446E-2</v>
      </c>
      <c r="T7">
        <v>1.75881995814232E-2</v>
      </c>
      <c r="U7">
        <v>1.9707786980887067E-2</v>
      </c>
      <c r="V7">
        <v>1.637375832091632E-2</v>
      </c>
      <c r="W7">
        <v>1.3155226348050875E-2</v>
      </c>
      <c r="X7">
        <v>9.0788526467262976E-3</v>
      </c>
      <c r="Y7">
        <v>1.2863421499661947E-2</v>
      </c>
      <c r="Z7">
        <v>1.0659132794644614E-2</v>
      </c>
      <c r="AA7">
        <v>1.0956912102986509E-2</v>
      </c>
      <c r="AB7">
        <v>1.2139381866278571E-2</v>
      </c>
      <c r="AC7">
        <v>9.52976748138217E-3</v>
      </c>
      <c r="AD7">
        <v>5.5014298085777971E-3</v>
      </c>
      <c r="AE7">
        <v>4.0750200067377548E-3</v>
      </c>
      <c r="AF7">
        <v>3.7307512041687319E-3</v>
      </c>
      <c r="AG7">
        <v>6.0886228142852305E-3</v>
      </c>
      <c r="AH7">
        <v>1.4320892742742408E-2</v>
      </c>
      <c r="AI7">
        <v>8.5550023861420167E-3</v>
      </c>
      <c r="AJ7">
        <v>1.1536545342571008E-2</v>
      </c>
      <c r="AK7">
        <v>1.401124264091049E-2</v>
      </c>
      <c r="AL7">
        <v>1.2295451909003845E-2</v>
      </c>
      <c r="AM7">
        <v>1.2287131619679063E-2</v>
      </c>
      <c r="AN7">
        <v>1.2282320715024423E-2</v>
      </c>
      <c r="AO7">
        <v>8.4102116712115003E-3</v>
      </c>
      <c r="AP7">
        <v>4.8766759386446963E-3</v>
      </c>
      <c r="AQ7">
        <v>5.9437941596179747E-3</v>
      </c>
      <c r="AR7">
        <v>9.6927617253436786E-3</v>
      </c>
      <c r="AS7">
        <v>1.9566385481093088E-2</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row>
    <row r="8" spans="1:69">
      <c r="A8" t="s">
        <v>451</v>
      </c>
      <c r="B8" t="s">
        <v>462</v>
      </c>
      <c r="C8" t="s">
        <v>2</v>
      </c>
      <c r="D8" t="s">
        <v>38</v>
      </c>
      <c r="E8">
        <v>1000</v>
      </c>
      <c r="F8" t="s">
        <v>2608</v>
      </c>
      <c r="G8">
        <v>0</v>
      </c>
      <c r="H8">
        <v>1</v>
      </c>
      <c r="I8">
        <v>0.99844248446748829</v>
      </c>
      <c r="J8">
        <v>0.94876575719103873</v>
      </c>
      <c r="K8">
        <v>0</v>
      </c>
      <c r="L8">
        <v>0</v>
      </c>
      <c r="M8">
        <v>0</v>
      </c>
      <c r="N8">
        <v>0.97786475854626498</v>
      </c>
      <c r="O8">
        <v>0.94095040736906044</v>
      </c>
      <c r="P8">
        <v>0.98620647402691619</v>
      </c>
      <c r="Q8">
        <v>0.71960765235558</v>
      </c>
      <c r="R8">
        <v>0.49552408881238796</v>
      </c>
      <c r="S8">
        <v>0.47224877827123757</v>
      </c>
      <c r="T8">
        <v>0.39856107165992016</v>
      </c>
      <c r="U8">
        <v>0.38621457338891835</v>
      </c>
      <c r="V8">
        <v>0.66583489189262524</v>
      </c>
      <c r="W8">
        <v>0.62500112531632646</v>
      </c>
      <c r="X8">
        <v>0.52471908180208005</v>
      </c>
      <c r="Y8">
        <v>0.46771968270290332</v>
      </c>
      <c r="Z8">
        <v>0.41926796174366221</v>
      </c>
      <c r="AA8">
        <v>0.42955055571507178</v>
      </c>
      <c r="AB8">
        <v>0.44986696505456181</v>
      </c>
      <c r="AC8">
        <v>0.45105537086986192</v>
      </c>
      <c r="AD8">
        <v>0.45281271379882287</v>
      </c>
      <c r="AE8">
        <v>0.4534621833030737</v>
      </c>
      <c r="AF8">
        <v>0.48041179790470173</v>
      </c>
      <c r="AG8">
        <v>0.69617515688910203</v>
      </c>
      <c r="AH8">
        <v>0.95186281617550628</v>
      </c>
      <c r="AI8">
        <v>0.64038673947061819</v>
      </c>
      <c r="AJ8">
        <v>0.54794696574848711</v>
      </c>
      <c r="AK8">
        <v>0.48910456674094061</v>
      </c>
      <c r="AL8">
        <v>0.42956622561729224</v>
      </c>
      <c r="AM8">
        <v>0.42941804117794985</v>
      </c>
      <c r="AN8">
        <v>0.42910746106944681</v>
      </c>
      <c r="AO8">
        <v>0.41954968361293821</v>
      </c>
      <c r="AP8">
        <v>0.41382912323046328</v>
      </c>
      <c r="AQ8">
        <v>0.29594798763307384</v>
      </c>
      <c r="AR8">
        <v>0.48303085860188749</v>
      </c>
      <c r="AS8">
        <v>0.97661238455623445</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row>
    <row r="9" spans="1:69">
      <c r="A9" t="s">
        <v>451</v>
      </c>
      <c r="B9" t="s">
        <v>462</v>
      </c>
      <c r="C9" t="s">
        <v>5135</v>
      </c>
      <c r="D9" t="s">
        <v>38</v>
      </c>
      <c r="E9">
        <v>1000</v>
      </c>
      <c r="F9" t="s">
        <v>2608</v>
      </c>
      <c r="G9">
        <v>0</v>
      </c>
      <c r="H9">
        <v>0</v>
      </c>
      <c r="I9">
        <v>0</v>
      </c>
      <c r="J9">
        <v>0</v>
      </c>
      <c r="K9">
        <v>0</v>
      </c>
      <c r="L9">
        <v>0</v>
      </c>
      <c r="M9">
        <v>0</v>
      </c>
      <c r="N9">
        <v>0</v>
      </c>
      <c r="O9">
        <v>0</v>
      </c>
      <c r="P9">
        <v>0</v>
      </c>
      <c r="Q9">
        <v>0.18524553427979787</v>
      </c>
      <c r="R9">
        <v>0.46271643125709416</v>
      </c>
      <c r="S9">
        <v>0.43911278211450233</v>
      </c>
      <c r="T9">
        <v>0.52649664346057701</v>
      </c>
      <c r="U9">
        <v>0.53095118023274901</v>
      </c>
      <c r="V9">
        <v>0.28305951138312102</v>
      </c>
      <c r="W9">
        <v>0.29243127464716834</v>
      </c>
      <c r="X9">
        <v>0.35578382994227292</v>
      </c>
      <c r="Y9">
        <v>0.44373216208574351</v>
      </c>
      <c r="Z9">
        <v>0.51362316960707288</v>
      </c>
      <c r="AA9">
        <v>0.50409048561611802</v>
      </c>
      <c r="AB9">
        <v>0.5282273440783769</v>
      </c>
      <c r="AC9">
        <v>0.52962275315765239</v>
      </c>
      <c r="AD9">
        <v>0.53168620004330536</v>
      </c>
      <c r="AE9">
        <v>0.53244879782873888</v>
      </c>
      <c r="AF9">
        <v>0.50148807112294114</v>
      </c>
      <c r="AG9">
        <v>0.27281116177703513</v>
      </c>
      <c r="AH9">
        <v>0</v>
      </c>
      <c r="AI9">
        <v>0.33424065785904661</v>
      </c>
      <c r="AJ9">
        <v>0.42833535131622247</v>
      </c>
      <c r="AK9">
        <v>0.48699188291691881</v>
      </c>
      <c r="AL9">
        <v>0.54945740838729706</v>
      </c>
      <c r="AM9">
        <v>0.5490855924798167</v>
      </c>
      <c r="AN9">
        <v>0.54887060345598082</v>
      </c>
      <c r="AO9">
        <v>0.56206633398043171</v>
      </c>
      <c r="AP9">
        <v>0.57158956841613973</v>
      </c>
      <c r="AQ9">
        <v>0.69666526568394516</v>
      </c>
      <c r="AR9">
        <v>0.50492330441236311</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row>
    <row r="10" spans="1:69">
      <c r="A10" t="s">
        <v>451</v>
      </c>
      <c r="B10" t="s">
        <v>462</v>
      </c>
      <c r="C10" t="s">
        <v>5140</v>
      </c>
      <c r="D10" t="s">
        <v>38</v>
      </c>
      <c r="E10">
        <v>1000</v>
      </c>
      <c r="F10" t="s">
        <v>2608</v>
      </c>
      <c r="G10">
        <v>0</v>
      </c>
      <c r="H10">
        <v>0</v>
      </c>
      <c r="I10">
        <v>0</v>
      </c>
      <c r="J10">
        <v>0</v>
      </c>
      <c r="K10">
        <v>1</v>
      </c>
      <c r="L10">
        <v>1</v>
      </c>
      <c r="M10">
        <v>1</v>
      </c>
      <c r="N10">
        <v>0</v>
      </c>
      <c r="O10">
        <v>2.8613344389663222E-3</v>
      </c>
      <c r="P10">
        <v>0</v>
      </c>
      <c r="Q10">
        <v>9.309239022658747E-4</v>
      </c>
      <c r="R10">
        <v>9.1092739301282288E-4</v>
      </c>
      <c r="S10">
        <v>5.9008820461776501E-4</v>
      </c>
      <c r="T10">
        <v>1.102456507997236E-3</v>
      </c>
      <c r="U10">
        <v>8.6669850342613786E-4</v>
      </c>
      <c r="V10">
        <v>1.0631716613150493E-3</v>
      </c>
      <c r="W10">
        <v>2.3669566134547309E-3</v>
      </c>
      <c r="X10">
        <v>1.5261621273191367E-3</v>
      </c>
      <c r="Y10">
        <v>1.1670359256834982E-3</v>
      </c>
      <c r="Z10">
        <v>1.181111110302942E-3</v>
      </c>
      <c r="AA10">
        <v>1.1591900607106171E-3</v>
      </c>
      <c r="AB10">
        <v>1.03641390648723E-3</v>
      </c>
      <c r="AC10">
        <v>1.039151783257928E-3</v>
      </c>
      <c r="AD10">
        <v>9.8443397274060665E-4</v>
      </c>
      <c r="AE10">
        <v>9.8584594688523619E-4</v>
      </c>
      <c r="AF10">
        <v>1.3158292315345421E-3</v>
      </c>
      <c r="AG10">
        <v>1.6360626633183078E-3</v>
      </c>
      <c r="AH10">
        <v>2.3282262308343044E-3</v>
      </c>
      <c r="AI10">
        <v>2.5646369262570089E-3</v>
      </c>
      <c r="AJ10">
        <v>2.2321959300522789E-3</v>
      </c>
      <c r="AK10">
        <v>1.8127673890416449E-3</v>
      </c>
      <c r="AL10">
        <v>1.5907792638671784E-3</v>
      </c>
      <c r="AM10">
        <v>1.4043824941082853E-3</v>
      </c>
      <c r="AN10">
        <v>1.218584887389683E-3</v>
      </c>
      <c r="AO10">
        <v>1.2478816245330344E-3</v>
      </c>
      <c r="AP10">
        <v>9.5239359528102451E-4</v>
      </c>
      <c r="AQ10">
        <v>1.4429525233629848E-3</v>
      </c>
      <c r="AR10">
        <v>2.3530752604056793E-3</v>
      </c>
      <c r="AS10">
        <v>3.8212299626724042E-3</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row>
    <row r="11" spans="1:69">
      <c r="A11" t="s">
        <v>451</v>
      </c>
      <c r="B11" t="s">
        <v>462</v>
      </c>
      <c r="C11" t="s">
        <v>5152</v>
      </c>
      <c r="D11" t="s">
        <v>38</v>
      </c>
      <c r="E11">
        <v>1000</v>
      </c>
      <c r="F11" t="s">
        <v>2608</v>
      </c>
      <c r="G11">
        <v>0</v>
      </c>
      <c r="H11">
        <v>0</v>
      </c>
      <c r="I11">
        <v>0</v>
      </c>
      <c r="J11">
        <v>0</v>
      </c>
      <c r="K11">
        <v>0</v>
      </c>
      <c r="L11">
        <v>0</v>
      </c>
      <c r="M11">
        <v>0</v>
      </c>
      <c r="N11">
        <v>2.2098845880917883E-2</v>
      </c>
      <c r="O11">
        <v>5.6188258191973262E-2</v>
      </c>
      <c r="P11">
        <v>1.3793525973083719E-2</v>
      </c>
      <c r="Q11">
        <v>6.175004538698179E-2</v>
      </c>
      <c r="R11">
        <v>2.4142228494326921E-2</v>
      </c>
      <c r="S11">
        <v>5.3789715969858258E-2</v>
      </c>
      <c r="T11">
        <v>4.0248227017448859E-2</v>
      </c>
      <c r="U11">
        <v>4.4474435857935646E-2</v>
      </c>
      <c r="V11">
        <v>2.0144680412742311E-2</v>
      </c>
      <c r="W11">
        <v>4.617254731370192E-2</v>
      </c>
      <c r="X11">
        <v>8.0693607837695247E-2</v>
      </c>
      <c r="Y11">
        <v>5.4244867928533384E-2</v>
      </c>
      <c r="Z11">
        <v>3.9577440054690896E-2</v>
      </c>
      <c r="AA11">
        <v>3.884289525309842E-2</v>
      </c>
      <c r="AB11">
        <v>2.9759993889928275E-3</v>
      </c>
      <c r="AC11">
        <v>2.9838610353348292E-3</v>
      </c>
      <c r="AD11">
        <v>3.1711964279159551E-3</v>
      </c>
      <c r="AE11">
        <v>3.1757448765552211E-3</v>
      </c>
      <c r="AF11">
        <v>4.7167095045149831E-3</v>
      </c>
      <c r="AG11">
        <v>9.2267403049169118E-3</v>
      </c>
      <c r="AH11">
        <v>1.2342569098682711E-2</v>
      </c>
      <c r="AI11">
        <v>3.8635521117915184E-3</v>
      </c>
      <c r="AJ11">
        <v>2.1926777820825893E-3</v>
      </c>
      <c r="AK11">
        <v>1.7806746820573178E-3</v>
      </c>
      <c r="AL11">
        <v>1.562616570131264E-3</v>
      </c>
      <c r="AM11">
        <v>2.1156620242515222E-3</v>
      </c>
      <c r="AN11">
        <v>2.6687195755472834E-3</v>
      </c>
      <c r="AO11">
        <v>2.7328798788000212E-3</v>
      </c>
      <c r="AP11">
        <v>2.4825633005418051E-3</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row>
    <row r="12" spans="1:69">
      <c r="A12" t="s">
        <v>451</v>
      </c>
      <c r="B12" t="s">
        <v>462</v>
      </c>
      <c r="C12" t="s">
        <v>5153</v>
      </c>
      <c r="D12" t="s">
        <v>38</v>
      </c>
      <c r="E12">
        <v>1000</v>
      </c>
      <c r="F12" t="s">
        <v>2608</v>
      </c>
      <c r="G12">
        <v>0</v>
      </c>
      <c r="H12">
        <v>0</v>
      </c>
      <c r="I12">
        <v>1.5575155325116441E-3</v>
      </c>
      <c r="J12">
        <v>5.1234242808961224E-2</v>
      </c>
      <c r="K12">
        <v>0</v>
      </c>
      <c r="L12">
        <v>0</v>
      </c>
      <c r="M12">
        <v>0</v>
      </c>
      <c r="N12">
        <v>3.6395572817045675E-5</v>
      </c>
      <c r="O12">
        <v>0</v>
      </c>
      <c r="P12">
        <v>0</v>
      </c>
      <c r="Q12">
        <v>2.7482797818252875E-2</v>
      </c>
      <c r="R12">
        <v>1.09741872587474E-2</v>
      </c>
      <c r="S12">
        <v>1.8942002439425645E-2</v>
      </c>
      <c r="T12">
        <v>1.6003401772633565E-2</v>
      </c>
      <c r="U12">
        <v>1.7785325036083842E-2</v>
      </c>
      <c r="V12">
        <v>1.3523986329280095E-2</v>
      </c>
      <c r="W12">
        <v>2.087286976129759E-2</v>
      </c>
      <c r="X12">
        <v>2.8198465643906375E-2</v>
      </c>
      <c r="Y12">
        <v>2.0272829857474257E-2</v>
      </c>
      <c r="Z12">
        <v>1.569118468962646E-2</v>
      </c>
      <c r="AA12">
        <v>1.5399961252014899E-2</v>
      </c>
      <c r="AB12">
        <v>5.7538957053026047E-3</v>
      </c>
      <c r="AC12">
        <v>5.7690956725106489E-3</v>
      </c>
      <c r="AD12">
        <v>5.8440259486375028E-3</v>
      </c>
      <c r="AE12">
        <v>5.852408038009173E-3</v>
      </c>
      <c r="AF12">
        <v>8.3368410321389835E-3</v>
      </c>
      <c r="AG12">
        <v>1.4062255551342374E-2</v>
      </c>
      <c r="AH12">
        <v>1.9145495752234308E-2</v>
      </c>
      <c r="AI12">
        <v>1.0389411246144601E-2</v>
      </c>
      <c r="AJ12">
        <v>7.7562638805843912E-3</v>
      </c>
      <c r="AK12">
        <v>6.2988656301311719E-3</v>
      </c>
      <c r="AL12">
        <v>5.5275182524083585E-3</v>
      </c>
      <c r="AM12">
        <v>5.6891902041946388E-3</v>
      </c>
      <c r="AN12">
        <v>5.8523102966108465E-3</v>
      </c>
      <c r="AO12">
        <v>5.9930092320854243E-3</v>
      </c>
      <c r="AP12">
        <v>6.2696755189295753E-3</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row>
    <row r="13" spans="1:69">
      <c r="A13" t="s">
        <v>451</v>
      </c>
      <c r="B13" t="s">
        <v>462</v>
      </c>
      <c r="C13" t="s">
        <v>5155</v>
      </c>
      <c r="D13" t="s">
        <v>38</v>
      </c>
      <c r="E13">
        <v>1000</v>
      </c>
      <c r="F13" t="s">
        <v>2608</v>
      </c>
      <c r="G13">
        <v>0</v>
      </c>
      <c r="H13">
        <v>0</v>
      </c>
      <c r="I13">
        <v>0</v>
      </c>
      <c r="J13">
        <v>0</v>
      </c>
      <c r="K13">
        <v>0</v>
      </c>
      <c r="L13">
        <v>0</v>
      </c>
      <c r="M13">
        <v>0</v>
      </c>
      <c r="N13">
        <v>0</v>
      </c>
      <c r="O13">
        <v>0</v>
      </c>
      <c r="P13">
        <v>0</v>
      </c>
      <c r="Q13">
        <v>4.9830462571216864E-3</v>
      </c>
      <c r="R13">
        <v>5.7321367844307015E-3</v>
      </c>
      <c r="S13">
        <v>1.5316633000358446E-2</v>
      </c>
      <c r="T13">
        <v>1.75881995814232E-2</v>
      </c>
      <c r="U13">
        <v>1.9707786980887067E-2</v>
      </c>
      <c r="V13">
        <v>1.637375832091632E-2</v>
      </c>
      <c r="W13">
        <v>1.3155226348050875E-2</v>
      </c>
      <c r="X13">
        <v>9.0788526467262976E-3</v>
      </c>
      <c r="Y13">
        <v>1.2863421499661947E-2</v>
      </c>
      <c r="Z13">
        <v>1.0659132794644614E-2</v>
      </c>
      <c r="AA13">
        <v>1.0956912102986509E-2</v>
      </c>
      <c r="AB13">
        <v>1.2139381866278571E-2</v>
      </c>
      <c r="AC13">
        <v>9.52976748138217E-3</v>
      </c>
      <c r="AD13">
        <v>5.5014298085777971E-3</v>
      </c>
      <c r="AE13">
        <v>4.0750200067377548E-3</v>
      </c>
      <c r="AF13">
        <v>3.7307512041687319E-3</v>
      </c>
      <c r="AG13">
        <v>6.0886228142852305E-3</v>
      </c>
      <c r="AH13">
        <v>1.4320892742742408E-2</v>
      </c>
      <c r="AI13">
        <v>8.5550023861420167E-3</v>
      </c>
      <c r="AJ13">
        <v>1.1536545342571008E-2</v>
      </c>
      <c r="AK13">
        <v>1.401124264091049E-2</v>
      </c>
      <c r="AL13">
        <v>1.2295451909003845E-2</v>
      </c>
      <c r="AM13">
        <v>1.2287131619679063E-2</v>
      </c>
      <c r="AN13">
        <v>1.2282320715024423E-2</v>
      </c>
      <c r="AO13">
        <v>8.4102116712115003E-3</v>
      </c>
      <c r="AP13">
        <v>4.8766759386446963E-3</v>
      </c>
      <c r="AQ13">
        <v>5.9437941596179747E-3</v>
      </c>
      <c r="AR13">
        <v>9.6927617253436786E-3</v>
      </c>
      <c r="AS13">
        <v>1.9566385481093088E-2</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row>
    <row r="14" spans="1:69">
      <c r="A14" t="s">
        <v>451</v>
      </c>
      <c r="B14" t="s">
        <v>463</v>
      </c>
      <c r="C14" t="s">
        <v>2</v>
      </c>
      <c r="D14" t="s">
        <v>38</v>
      </c>
      <c r="E14">
        <v>1000</v>
      </c>
      <c r="F14" t="s">
        <v>2608</v>
      </c>
      <c r="G14">
        <v>0</v>
      </c>
      <c r="H14">
        <v>1</v>
      </c>
      <c r="I14">
        <v>0.99844248446748829</v>
      </c>
      <c r="J14">
        <v>0.94876575719103873</v>
      </c>
      <c r="K14">
        <v>0</v>
      </c>
      <c r="L14">
        <v>0</v>
      </c>
      <c r="M14">
        <v>0</v>
      </c>
      <c r="N14">
        <v>0.97786475854626498</v>
      </c>
      <c r="O14">
        <v>0.94095040736906044</v>
      </c>
      <c r="P14">
        <v>0.98620647402691619</v>
      </c>
      <c r="Q14">
        <v>0.71960765235558</v>
      </c>
      <c r="R14">
        <v>0.49552408881238796</v>
      </c>
      <c r="S14">
        <v>0.47224877827123757</v>
      </c>
      <c r="T14">
        <v>0.39856107165992016</v>
      </c>
      <c r="U14">
        <v>0.38621457338891835</v>
      </c>
      <c r="V14">
        <v>0.66583489189262524</v>
      </c>
      <c r="W14">
        <v>0.62500112531632646</v>
      </c>
      <c r="X14">
        <v>0.52471908180208005</v>
      </c>
      <c r="Y14">
        <v>0.46771968270290332</v>
      </c>
      <c r="Z14">
        <v>0.41926796174366221</v>
      </c>
      <c r="AA14">
        <v>0.42955055571507178</v>
      </c>
      <c r="AB14">
        <v>0.44986696505456181</v>
      </c>
      <c r="AC14">
        <v>0.45105537086986192</v>
      </c>
      <c r="AD14">
        <v>0.45281271379882287</v>
      </c>
      <c r="AE14">
        <v>0.4534621833030737</v>
      </c>
      <c r="AF14">
        <v>0.48041179790470173</v>
      </c>
      <c r="AG14">
        <v>0.69617515688910203</v>
      </c>
      <c r="AH14">
        <v>0.95186281617550628</v>
      </c>
      <c r="AI14">
        <v>0.64038673947061819</v>
      </c>
      <c r="AJ14">
        <v>0.54794696574848711</v>
      </c>
      <c r="AK14">
        <v>0.48910456674094061</v>
      </c>
      <c r="AL14">
        <v>0.42956622561729224</v>
      </c>
      <c r="AM14">
        <v>0.42941804117794985</v>
      </c>
      <c r="AN14">
        <v>0.42910746106944681</v>
      </c>
      <c r="AO14">
        <v>0.41954968361293821</v>
      </c>
      <c r="AP14">
        <v>0.41382912323046328</v>
      </c>
      <c r="AQ14">
        <v>0.29594798763307384</v>
      </c>
      <c r="AR14">
        <v>0.48303085860188749</v>
      </c>
      <c r="AS14">
        <v>0.97661238455623445</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row>
    <row r="15" spans="1:69">
      <c r="A15" t="s">
        <v>451</v>
      </c>
      <c r="B15" t="s">
        <v>463</v>
      </c>
      <c r="C15" t="s">
        <v>5135</v>
      </c>
      <c r="D15" t="s">
        <v>38</v>
      </c>
      <c r="E15">
        <v>1000</v>
      </c>
      <c r="F15" t="s">
        <v>2608</v>
      </c>
      <c r="G15">
        <v>0</v>
      </c>
      <c r="H15">
        <v>0</v>
      </c>
      <c r="I15">
        <v>0</v>
      </c>
      <c r="J15">
        <v>0</v>
      </c>
      <c r="K15">
        <v>0</v>
      </c>
      <c r="L15">
        <v>0</v>
      </c>
      <c r="M15">
        <v>0</v>
      </c>
      <c r="N15">
        <v>0</v>
      </c>
      <c r="O15">
        <v>0</v>
      </c>
      <c r="P15">
        <v>0</v>
      </c>
      <c r="Q15">
        <v>0.18524553427979787</v>
      </c>
      <c r="R15">
        <v>0.46271643125709416</v>
      </c>
      <c r="S15">
        <v>0.43911278211450233</v>
      </c>
      <c r="T15">
        <v>0.52649664346057701</v>
      </c>
      <c r="U15">
        <v>0.53095118023274901</v>
      </c>
      <c r="V15">
        <v>0.28305951138312102</v>
      </c>
      <c r="W15">
        <v>0.29243127464716834</v>
      </c>
      <c r="X15">
        <v>0.35578382994227292</v>
      </c>
      <c r="Y15">
        <v>0.44373216208574351</v>
      </c>
      <c r="Z15">
        <v>0.51362316960707288</v>
      </c>
      <c r="AA15">
        <v>0.50409048561611802</v>
      </c>
      <c r="AB15">
        <v>0.5282273440783769</v>
      </c>
      <c r="AC15">
        <v>0.52962275315765239</v>
      </c>
      <c r="AD15">
        <v>0.53168620004330536</v>
      </c>
      <c r="AE15">
        <v>0.53244879782873888</v>
      </c>
      <c r="AF15">
        <v>0.50148807112294114</v>
      </c>
      <c r="AG15">
        <v>0.27281116177703513</v>
      </c>
      <c r="AH15">
        <v>0</v>
      </c>
      <c r="AI15">
        <v>0.33424065785904661</v>
      </c>
      <c r="AJ15">
        <v>0.42833535131622247</v>
      </c>
      <c r="AK15">
        <v>0.48699188291691881</v>
      </c>
      <c r="AL15">
        <v>0.54945740838729706</v>
      </c>
      <c r="AM15">
        <v>0.5490855924798167</v>
      </c>
      <c r="AN15">
        <v>0.54887060345598082</v>
      </c>
      <c r="AO15">
        <v>0.56206633398043171</v>
      </c>
      <c r="AP15">
        <v>0.57158956841613973</v>
      </c>
      <c r="AQ15">
        <v>0.69666526568394516</v>
      </c>
      <c r="AR15">
        <v>0.50492330441236311</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row>
    <row r="16" spans="1:69">
      <c r="A16" t="s">
        <v>451</v>
      </c>
      <c r="B16" t="s">
        <v>463</v>
      </c>
      <c r="C16" t="s">
        <v>5140</v>
      </c>
      <c r="D16" t="s">
        <v>38</v>
      </c>
      <c r="E16">
        <v>1000</v>
      </c>
      <c r="F16" t="s">
        <v>2608</v>
      </c>
      <c r="G16">
        <v>0</v>
      </c>
      <c r="H16">
        <v>0</v>
      </c>
      <c r="I16">
        <v>0</v>
      </c>
      <c r="J16">
        <v>0</v>
      </c>
      <c r="K16">
        <v>1</v>
      </c>
      <c r="L16">
        <v>1</v>
      </c>
      <c r="M16">
        <v>1</v>
      </c>
      <c r="N16">
        <v>0</v>
      </c>
      <c r="O16">
        <v>2.8613344389663222E-3</v>
      </c>
      <c r="P16">
        <v>0</v>
      </c>
      <c r="Q16">
        <v>9.309239022658747E-4</v>
      </c>
      <c r="R16">
        <v>9.1092739301282288E-4</v>
      </c>
      <c r="S16">
        <v>5.9008820461776501E-4</v>
      </c>
      <c r="T16">
        <v>1.102456507997236E-3</v>
      </c>
      <c r="U16">
        <v>8.6669850342613786E-4</v>
      </c>
      <c r="V16">
        <v>1.0631716613150493E-3</v>
      </c>
      <c r="W16">
        <v>2.3669566134547309E-3</v>
      </c>
      <c r="X16">
        <v>1.5261621273191367E-3</v>
      </c>
      <c r="Y16">
        <v>1.1670359256834982E-3</v>
      </c>
      <c r="Z16">
        <v>1.181111110302942E-3</v>
      </c>
      <c r="AA16">
        <v>1.1591900607106171E-3</v>
      </c>
      <c r="AB16">
        <v>1.03641390648723E-3</v>
      </c>
      <c r="AC16">
        <v>1.039151783257928E-3</v>
      </c>
      <c r="AD16">
        <v>9.8443397274060665E-4</v>
      </c>
      <c r="AE16">
        <v>9.8584594688523619E-4</v>
      </c>
      <c r="AF16">
        <v>1.3158292315345421E-3</v>
      </c>
      <c r="AG16">
        <v>1.6360626633183078E-3</v>
      </c>
      <c r="AH16">
        <v>2.3282262308343044E-3</v>
      </c>
      <c r="AI16">
        <v>2.5646369262570089E-3</v>
      </c>
      <c r="AJ16">
        <v>2.2321959300522789E-3</v>
      </c>
      <c r="AK16">
        <v>1.8127673890416449E-3</v>
      </c>
      <c r="AL16">
        <v>1.5907792638671784E-3</v>
      </c>
      <c r="AM16">
        <v>1.4043824941082853E-3</v>
      </c>
      <c r="AN16">
        <v>1.218584887389683E-3</v>
      </c>
      <c r="AO16">
        <v>1.2478816245330344E-3</v>
      </c>
      <c r="AP16">
        <v>9.5239359528102451E-4</v>
      </c>
      <c r="AQ16">
        <v>1.4429525233629848E-3</v>
      </c>
      <c r="AR16">
        <v>2.3530752604056793E-3</v>
      </c>
      <c r="AS16">
        <v>3.8212299626724042E-3</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row>
    <row r="17" spans="1:69">
      <c r="A17" t="s">
        <v>451</v>
      </c>
      <c r="B17" t="s">
        <v>463</v>
      </c>
      <c r="C17" t="s">
        <v>5152</v>
      </c>
      <c r="D17" t="s">
        <v>38</v>
      </c>
      <c r="E17">
        <v>1000</v>
      </c>
      <c r="F17" t="s">
        <v>2608</v>
      </c>
      <c r="G17">
        <v>0</v>
      </c>
      <c r="H17">
        <v>0</v>
      </c>
      <c r="I17">
        <v>0</v>
      </c>
      <c r="J17">
        <v>0</v>
      </c>
      <c r="K17">
        <v>0</v>
      </c>
      <c r="L17">
        <v>0</v>
      </c>
      <c r="M17">
        <v>0</v>
      </c>
      <c r="N17">
        <v>2.2098845880917883E-2</v>
      </c>
      <c r="O17">
        <v>5.6188258191973262E-2</v>
      </c>
      <c r="P17">
        <v>1.3793525973083719E-2</v>
      </c>
      <c r="Q17">
        <v>6.175004538698179E-2</v>
      </c>
      <c r="R17">
        <v>2.4142228494326921E-2</v>
      </c>
      <c r="S17">
        <v>5.3789715969858258E-2</v>
      </c>
      <c r="T17">
        <v>4.0248227017448859E-2</v>
      </c>
      <c r="U17">
        <v>4.4474435857935646E-2</v>
      </c>
      <c r="V17">
        <v>2.0144680412742311E-2</v>
      </c>
      <c r="W17">
        <v>4.617254731370192E-2</v>
      </c>
      <c r="X17">
        <v>8.0693607837695247E-2</v>
      </c>
      <c r="Y17">
        <v>5.4244867928533384E-2</v>
      </c>
      <c r="Z17">
        <v>3.9577440054690896E-2</v>
      </c>
      <c r="AA17">
        <v>3.884289525309842E-2</v>
      </c>
      <c r="AB17">
        <v>2.9759993889928275E-3</v>
      </c>
      <c r="AC17">
        <v>2.9838610353348292E-3</v>
      </c>
      <c r="AD17">
        <v>3.1711964279159551E-3</v>
      </c>
      <c r="AE17">
        <v>3.1757448765552211E-3</v>
      </c>
      <c r="AF17">
        <v>4.7167095045149831E-3</v>
      </c>
      <c r="AG17">
        <v>9.2267403049169118E-3</v>
      </c>
      <c r="AH17">
        <v>1.2342569098682711E-2</v>
      </c>
      <c r="AI17">
        <v>3.8635521117915184E-3</v>
      </c>
      <c r="AJ17">
        <v>2.1926777820825893E-3</v>
      </c>
      <c r="AK17">
        <v>1.7806746820573178E-3</v>
      </c>
      <c r="AL17">
        <v>1.562616570131264E-3</v>
      </c>
      <c r="AM17">
        <v>2.1156620242515222E-3</v>
      </c>
      <c r="AN17">
        <v>2.6687195755472834E-3</v>
      </c>
      <c r="AO17">
        <v>2.7328798788000212E-3</v>
      </c>
      <c r="AP17">
        <v>2.4825633005418051E-3</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row>
    <row r="18" spans="1:69">
      <c r="A18" t="s">
        <v>451</v>
      </c>
      <c r="B18" t="s">
        <v>463</v>
      </c>
      <c r="C18" t="s">
        <v>5153</v>
      </c>
      <c r="D18" t="s">
        <v>38</v>
      </c>
      <c r="E18">
        <v>1000</v>
      </c>
      <c r="F18" t="s">
        <v>2608</v>
      </c>
      <c r="G18">
        <v>0</v>
      </c>
      <c r="H18">
        <v>0</v>
      </c>
      <c r="I18">
        <v>1.5575155325116441E-3</v>
      </c>
      <c r="J18">
        <v>5.1234242808961224E-2</v>
      </c>
      <c r="K18">
        <v>0</v>
      </c>
      <c r="L18">
        <v>0</v>
      </c>
      <c r="M18">
        <v>0</v>
      </c>
      <c r="N18">
        <v>3.6395572817045675E-5</v>
      </c>
      <c r="O18">
        <v>0</v>
      </c>
      <c r="P18">
        <v>0</v>
      </c>
      <c r="Q18">
        <v>2.7482797818252875E-2</v>
      </c>
      <c r="R18">
        <v>1.09741872587474E-2</v>
      </c>
      <c r="S18">
        <v>1.8942002439425645E-2</v>
      </c>
      <c r="T18">
        <v>1.6003401772633565E-2</v>
      </c>
      <c r="U18">
        <v>1.7785325036083842E-2</v>
      </c>
      <c r="V18">
        <v>1.3523986329280095E-2</v>
      </c>
      <c r="W18">
        <v>2.087286976129759E-2</v>
      </c>
      <c r="X18">
        <v>2.8198465643906375E-2</v>
      </c>
      <c r="Y18">
        <v>2.0272829857474257E-2</v>
      </c>
      <c r="Z18">
        <v>1.569118468962646E-2</v>
      </c>
      <c r="AA18">
        <v>1.5399961252014899E-2</v>
      </c>
      <c r="AB18">
        <v>5.7538957053026047E-3</v>
      </c>
      <c r="AC18">
        <v>5.7690956725106489E-3</v>
      </c>
      <c r="AD18">
        <v>5.8440259486375028E-3</v>
      </c>
      <c r="AE18">
        <v>5.852408038009173E-3</v>
      </c>
      <c r="AF18">
        <v>8.3368410321389835E-3</v>
      </c>
      <c r="AG18">
        <v>1.4062255551342374E-2</v>
      </c>
      <c r="AH18">
        <v>1.9145495752234308E-2</v>
      </c>
      <c r="AI18">
        <v>1.0389411246144601E-2</v>
      </c>
      <c r="AJ18">
        <v>7.7562638805843912E-3</v>
      </c>
      <c r="AK18">
        <v>6.2988656301311719E-3</v>
      </c>
      <c r="AL18">
        <v>5.5275182524083585E-3</v>
      </c>
      <c r="AM18">
        <v>5.6891902041946388E-3</v>
      </c>
      <c r="AN18">
        <v>5.8523102966108465E-3</v>
      </c>
      <c r="AO18">
        <v>5.9930092320854243E-3</v>
      </c>
      <c r="AP18">
        <v>6.2696755189295753E-3</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row>
    <row r="19" spans="1:69">
      <c r="A19" t="s">
        <v>451</v>
      </c>
      <c r="B19" t="s">
        <v>463</v>
      </c>
      <c r="C19" t="s">
        <v>5155</v>
      </c>
      <c r="D19" t="s">
        <v>38</v>
      </c>
      <c r="E19">
        <v>1000</v>
      </c>
      <c r="F19" t="s">
        <v>2608</v>
      </c>
      <c r="G19">
        <v>0</v>
      </c>
      <c r="H19">
        <v>0</v>
      </c>
      <c r="I19">
        <v>0</v>
      </c>
      <c r="J19">
        <v>0</v>
      </c>
      <c r="K19">
        <v>0</v>
      </c>
      <c r="L19">
        <v>0</v>
      </c>
      <c r="M19">
        <v>0</v>
      </c>
      <c r="N19">
        <v>0</v>
      </c>
      <c r="O19">
        <v>0</v>
      </c>
      <c r="P19">
        <v>0</v>
      </c>
      <c r="Q19">
        <v>4.9830462571216864E-3</v>
      </c>
      <c r="R19">
        <v>5.7321367844307015E-3</v>
      </c>
      <c r="S19">
        <v>1.5316633000358446E-2</v>
      </c>
      <c r="T19">
        <v>1.75881995814232E-2</v>
      </c>
      <c r="U19">
        <v>1.9707786980887067E-2</v>
      </c>
      <c r="V19">
        <v>1.637375832091632E-2</v>
      </c>
      <c r="W19">
        <v>1.3155226348050875E-2</v>
      </c>
      <c r="X19">
        <v>9.0788526467262976E-3</v>
      </c>
      <c r="Y19">
        <v>1.2863421499661947E-2</v>
      </c>
      <c r="Z19">
        <v>1.0659132794644614E-2</v>
      </c>
      <c r="AA19">
        <v>1.0956912102986509E-2</v>
      </c>
      <c r="AB19">
        <v>1.2139381866278571E-2</v>
      </c>
      <c r="AC19">
        <v>9.52976748138217E-3</v>
      </c>
      <c r="AD19">
        <v>5.5014298085777971E-3</v>
      </c>
      <c r="AE19">
        <v>4.0750200067377548E-3</v>
      </c>
      <c r="AF19">
        <v>3.7307512041687319E-3</v>
      </c>
      <c r="AG19">
        <v>6.0886228142852305E-3</v>
      </c>
      <c r="AH19">
        <v>1.4320892742742408E-2</v>
      </c>
      <c r="AI19">
        <v>8.5550023861420167E-3</v>
      </c>
      <c r="AJ19">
        <v>1.1536545342571008E-2</v>
      </c>
      <c r="AK19">
        <v>1.401124264091049E-2</v>
      </c>
      <c r="AL19">
        <v>1.2295451909003845E-2</v>
      </c>
      <c r="AM19">
        <v>1.2287131619679063E-2</v>
      </c>
      <c r="AN19">
        <v>1.2282320715024423E-2</v>
      </c>
      <c r="AO19">
        <v>8.4102116712115003E-3</v>
      </c>
      <c r="AP19">
        <v>4.8766759386446963E-3</v>
      </c>
      <c r="AQ19">
        <v>5.9437941596179747E-3</v>
      </c>
      <c r="AR19">
        <v>9.6927617253436786E-3</v>
      </c>
      <c r="AS19">
        <v>1.9566385481093088E-2</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row>
    <row r="20" spans="1:69">
      <c r="A20" t="s">
        <v>451</v>
      </c>
      <c r="B20" t="s">
        <v>464</v>
      </c>
      <c r="C20" t="s">
        <v>2</v>
      </c>
      <c r="D20" t="s">
        <v>38</v>
      </c>
      <c r="E20">
        <v>1000</v>
      </c>
      <c r="F20" t="s">
        <v>2608</v>
      </c>
      <c r="G20">
        <v>0</v>
      </c>
      <c r="H20">
        <v>1</v>
      </c>
      <c r="I20">
        <v>0.99844248446748829</v>
      </c>
      <c r="J20">
        <v>0.94876575719103873</v>
      </c>
      <c r="K20">
        <v>0</v>
      </c>
      <c r="L20">
        <v>0</v>
      </c>
      <c r="M20">
        <v>0</v>
      </c>
      <c r="N20">
        <v>0.97786475854626498</v>
      </c>
      <c r="O20">
        <v>0.94095040736906044</v>
      </c>
      <c r="P20">
        <v>0.98620647402691619</v>
      </c>
      <c r="Q20">
        <v>0.71960765235558</v>
      </c>
      <c r="R20">
        <v>0.49552408881238796</v>
      </c>
      <c r="S20">
        <v>0.47224877827123757</v>
      </c>
      <c r="T20">
        <v>0.39856107165992016</v>
      </c>
      <c r="U20">
        <v>0.38621457338891835</v>
      </c>
      <c r="V20">
        <v>0.66583489189262524</v>
      </c>
      <c r="W20">
        <v>0.62500112531632646</v>
      </c>
      <c r="X20">
        <v>0.52471908180208005</v>
      </c>
      <c r="Y20">
        <v>0.46771968270290332</v>
      </c>
      <c r="Z20">
        <v>0.41926796174366221</v>
      </c>
      <c r="AA20">
        <v>0.42955055571507178</v>
      </c>
      <c r="AB20">
        <v>0.44986696505456181</v>
      </c>
      <c r="AC20">
        <v>0.45105537086986192</v>
      </c>
      <c r="AD20">
        <v>0.45281271379882287</v>
      </c>
      <c r="AE20">
        <v>0.4534621833030737</v>
      </c>
      <c r="AF20">
        <v>0.48041179790470173</v>
      </c>
      <c r="AG20">
        <v>0.69617515688910203</v>
      </c>
      <c r="AH20">
        <v>0.95186281617550628</v>
      </c>
      <c r="AI20">
        <v>0.64038673947061819</v>
      </c>
      <c r="AJ20">
        <v>0.54794696574848711</v>
      </c>
      <c r="AK20">
        <v>0.48910456674094061</v>
      </c>
      <c r="AL20">
        <v>0.42956622561729224</v>
      </c>
      <c r="AM20">
        <v>0.42941804117794985</v>
      </c>
      <c r="AN20">
        <v>0.42910746106944681</v>
      </c>
      <c r="AO20">
        <v>0.41954968361293821</v>
      </c>
      <c r="AP20">
        <v>0.41382912323046328</v>
      </c>
      <c r="AQ20">
        <v>0.29594798763307384</v>
      </c>
      <c r="AR20">
        <v>0.48303085860188749</v>
      </c>
      <c r="AS20">
        <v>0.97661238455623445</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row>
    <row r="21" spans="1:69">
      <c r="A21" t="s">
        <v>451</v>
      </c>
      <c r="B21" t="s">
        <v>464</v>
      </c>
      <c r="C21" t="s">
        <v>5135</v>
      </c>
      <c r="D21" t="s">
        <v>38</v>
      </c>
      <c r="E21">
        <v>1000</v>
      </c>
      <c r="F21" t="s">
        <v>2608</v>
      </c>
      <c r="G21">
        <v>0</v>
      </c>
      <c r="H21">
        <v>0</v>
      </c>
      <c r="I21">
        <v>0</v>
      </c>
      <c r="J21">
        <v>0</v>
      </c>
      <c r="K21">
        <v>0</v>
      </c>
      <c r="L21">
        <v>0</v>
      </c>
      <c r="M21">
        <v>0</v>
      </c>
      <c r="N21">
        <v>0</v>
      </c>
      <c r="O21">
        <v>0</v>
      </c>
      <c r="P21">
        <v>0</v>
      </c>
      <c r="Q21">
        <v>0.18524553427979787</v>
      </c>
      <c r="R21">
        <v>0.46271643125709416</v>
      </c>
      <c r="S21">
        <v>0.43911278211450233</v>
      </c>
      <c r="T21">
        <v>0.52649664346057701</v>
      </c>
      <c r="U21">
        <v>0.53095118023274901</v>
      </c>
      <c r="V21">
        <v>0.28305951138312102</v>
      </c>
      <c r="W21">
        <v>0.29243127464716834</v>
      </c>
      <c r="X21">
        <v>0.35578382994227292</v>
      </c>
      <c r="Y21">
        <v>0.44373216208574351</v>
      </c>
      <c r="Z21">
        <v>0.51362316960707288</v>
      </c>
      <c r="AA21">
        <v>0.50409048561611802</v>
      </c>
      <c r="AB21">
        <v>0.5282273440783769</v>
      </c>
      <c r="AC21">
        <v>0.52962275315765239</v>
      </c>
      <c r="AD21">
        <v>0.53168620004330536</v>
      </c>
      <c r="AE21">
        <v>0.53244879782873888</v>
      </c>
      <c r="AF21">
        <v>0.50148807112294114</v>
      </c>
      <c r="AG21">
        <v>0.27281116177703513</v>
      </c>
      <c r="AH21">
        <v>0</v>
      </c>
      <c r="AI21">
        <v>0.33424065785904661</v>
      </c>
      <c r="AJ21">
        <v>0.42833535131622247</v>
      </c>
      <c r="AK21">
        <v>0.48699188291691881</v>
      </c>
      <c r="AL21">
        <v>0.54945740838729706</v>
      </c>
      <c r="AM21">
        <v>0.5490855924798167</v>
      </c>
      <c r="AN21">
        <v>0.54887060345598082</v>
      </c>
      <c r="AO21">
        <v>0.56206633398043171</v>
      </c>
      <c r="AP21">
        <v>0.57158956841613973</v>
      </c>
      <c r="AQ21">
        <v>0.69666526568394516</v>
      </c>
      <c r="AR21">
        <v>0.50492330441236311</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row>
    <row r="22" spans="1:69">
      <c r="A22" t="s">
        <v>451</v>
      </c>
      <c r="B22" t="s">
        <v>464</v>
      </c>
      <c r="C22" t="s">
        <v>5140</v>
      </c>
      <c r="D22" t="s">
        <v>38</v>
      </c>
      <c r="E22">
        <v>1000</v>
      </c>
      <c r="F22" t="s">
        <v>2608</v>
      </c>
      <c r="G22">
        <v>0</v>
      </c>
      <c r="H22">
        <v>0</v>
      </c>
      <c r="I22">
        <v>0</v>
      </c>
      <c r="J22">
        <v>0</v>
      </c>
      <c r="K22">
        <v>1</v>
      </c>
      <c r="L22">
        <v>1</v>
      </c>
      <c r="M22">
        <v>1</v>
      </c>
      <c r="N22">
        <v>0</v>
      </c>
      <c r="O22">
        <v>2.8613344389663222E-3</v>
      </c>
      <c r="P22">
        <v>0</v>
      </c>
      <c r="Q22">
        <v>9.309239022658747E-4</v>
      </c>
      <c r="R22">
        <v>9.1092739301282288E-4</v>
      </c>
      <c r="S22">
        <v>5.9008820461776501E-4</v>
      </c>
      <c r="T22">
        <v>1.102456507997236E-3</v>
      </c>
      <c r="U22">
        <v>8.6669850342613786E-4</v>
      </c>
      <c r="V22">
        <v>1.0631716613150493E-3</v>
      </c>
      <c r="W22">
        <v>2.3669566134547309E-3</v>
      </c>
      <c r="X22">
        <v>1.5261621273191367E-3</v>
      </c>
      <c r="Y22">
        <v>1.1670359256834982E-3</v>
      </c>
      <c r="Z22">
        <v>1.181111110302942E-3</v>
      </c>
      <c r="AA22">
        <v>1.1591900607106171E-3</v>
      </c>
      <c r="AB22">
        <v>1.03641390648723E-3</v>
      </c>
      <c r="AC22">
        <v>1.039151783257928E-3</v>
      </c>
      <c r="AD22">
        <v>9.8443397274060665E-4</v>
      </c>
      <c r="AE22">
        <v>9.8584594688523619E-4</v>
      </c>
      <c r="AF22">
        <v>1.3158292315345421E-3</v>
      </c>
      <c r="AG22">
        <v>1.6360626633183078E-3</v>
      </c>
      <c r="AH22">
        <v>2.3282262308343044E-3</v>
      </c>
      <c r="AI22">
        <v>2.5646369262570089E-3</v>
      </c>
      <c r="AJ22">
        <v>2.2321959300522789E-3</v>
      </c>
      <c r="AK22">
        <v>1.8127673890416449E-3</v>
      </c>
      <c r="AL22">
        <v>1.5907792638671784E-3</v>
      </c>
      <c r="AM22">
        <v>1.4043824941082853E-3</v>
      </c>
      <c r="AN22">
        <v>1.218584887389683E-3</v>
      </c>
      <c r="AO22">
        <v>1.2478816245330344E-3</v>
      </c>
      <c r="AP22">
        <v>9.5239359528102451E-4</v>
      </c>
      <c r="AQ22">
        <v>1.4429525233629848E-3</v>
      </c>
      <c r="AR22">
        <v>2.3530752604056793E-3</v>
      </c>
      <c r="AS22">
        <v>3.8212299626724042E-3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row>
    <row r="23" spans="1:69">
      <c r="A23" t="s">
        <v>451</v>
      </c>
      <c r="B23" t="s">
        <v>464</v>
      </c>
      <c r="C23" t="s">
        <v>5152</v>
      </c>
      <c r="D23" t="s">
        <v>38</v>
      </c>
      <c r="E23">
        <v>1000</v>
      </c>
      <c r="F23" t="s">
        <v>2608</v>
      </c>
      <c r="G23">
        <v>0</v>
      </c>
      <c r="H23">
        <v>0</v>
      </c>
      <c r="I23">
        <v>0</v>
      </c>
      <c r="J23">
        <v>0</v>
      </c>
      <c r="K23">
        <v>0</v>
      </c>
      <c r="L23">
        <v>0</v>
      </c>
      <c r="M23">
        <v>0</v>
      </c>
      <c r="N23">
        <v>2.2098845880917883E-2</v>
      </c>
      <c r="O23">
        <v>5.6188258191973262E-2</v>
      </c>
      <c r="P23">
        <v>1.3793525973083719E-2</v>
      </c>
      <c r="Q23">
        <v>6.175004538698179E-2</v>
      </c>
      <c r="R23">
        <v>2.4142228494326921E-2</v>
      </c>
      <c r="S23">
        <v>5.3789715969858258E-2</v>
      </c>
      <c r="T23">
        <v>4.0248227017448859E-2</v>
      </c>
      <c r="U23">
        <v>4.4474435857935646E-2</v>
      </c>
      <c r="V23">
        <v>2.0144680412742311E-2</v>
      </c>
      <c r="W23">
        <v>4.617254731370192E-2</v>
      </c>
      <c r="X23">
        <v>8.0693607837695247E-2</v>
      </c>
      <c r="Y23">
        <v>5.4244867928533384E-2</v>
      </c>
      <c r="Z23">
        <v>3.9577440054690896E-2</v>
      </c>
      <c r="AA23">
        <v>3.884289525309842E-2</v>
      </c>
      <c r="AB23">
        <v>2.9759993889928275E-3</v>
      </c>
      <c r="AC23">
        <v>2.9838610353348292E-3</v>
      </c>
      <c r="AD23">
        <v>3.1711964279159551E-3</v>
      </c>
      <c r="AE23">
        <v>3.1757448765552211E-3</v>
      </c>
      <c r="AF23">
        <v>4.7167095045149831E-3</v>
      </c>
      <c r="AG23">
        <v>9.2267403049169118E-3</v>
      </c>
      <c r="AH23">
        <v>1.2342569098682711E-2</v>
      </c>
      <c r="AI23">
        <v>3.8635521117915184E-3</v>
      </c>
      <c r="AJ23">
        <v>2.1926777820825893E-3</v>
      </c>
      <c r="AK23">
        <v>1.7806746820573178E-3</v>
      </c>
      <c r="AL23">
        <v>1.562616570131264E-3</v>
      </c>
      <c r="AM23">
        <v>2.1156620242515222E-3</v>
      </c>
      <c r="AN23">
        <v>2.6687195755472834E-3</v>
      </c>
      <c r="AO23">
        <v>2.7328798788000212E-3</v>
      </c>
      <c r="AP23">
        <v>2.4825633005418051E-3</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row>
    <row r="24" spans="1:69">
      <c r="A24" t="s">
        <v>451</v>
      </c>
      <c r="B24" t="s">
        <v>464</v>
      </c>
      <c r="C24" t="s">
        <v>5153</v>
      </c>
      <c r="D24" t="s">
        <v>38</v>
      </c>
      <c r="E24">
        <v>1000</v>
      </c>
      <c r="F24" t="s">
        <v>2608</v>
      </c>
      <c r="G24">
        <v>0</v>
      </c>
      <c r="H24">
        <v>0</v>
      </c>
      <c r="I24">
        <v>1.5575155325116441E-3</v>
      </c>
      <c r="J24">
        <v>5.1234242808961224E-2</v>
      </c>
      <c r="K24">
        <v>0</v>
      </c>
      <c r="L24">
        <v>0</v>
      </c>
      <c r="M24">
        <v>0</v>
      </c>
      <c r="N24">
        <v>3.6395572817045675E-5</v>
      </c>
      <c r="O24">
        <v>0</v>
      </c>
      <c r="P24">
        <v>0</v>
      </c>
      <c r="Q24">
        <v>2.7482797818252875E-2</v>
      </c>
      <c r="R24">
        <v>1.09741872587474E-2</v>
      </c>
      <c r="S24">
        <v>1.8942002439425645E-2</v>
      </c>
      <c r="T24">
        <v>1.6003401772633565E-2</v>
      </c>
      <c r="U24">
        <v>1.7785325036083842E-2</v>
      </c>
      <c r="V24">
        <v>1.3523986329280095E-2</v>
      </c>
      <c r="W24">
        <v>2.087286976129759E-2</v>
      </c>
      <c r="X24">
        <v>2.8198465643906375E-2</v>
      </c>
      <c r="Y24">
        <v>2.0272829857474257E-2</v>
      </c>
      <c r="Z24">
        <v>1.569118468962646E-2</v>
      </c>
      <c r="AA24">
        <v>1.5399961252014899E-2</v>
      </c>
      <c r="AB24">
        <v>5.7538957053026047E-3</v>
      </c>
      <c r="AC24">
        <v>5.7690956725106489E-3</v>
      </c>
      <c r="AD24">
        <v>5.8440259486375028E-3</v>
      </c>
      <c r="AE24">
        <v>5.852408038009173E-3</v>
      </c>
      <c r="AF24">
        <v>8.3368410321389835E-3</v>
      </c>
      <c r="AG24">
        <v>1.4062255551342374E-2</v>
      </c>
      <c r="AH24">
        <v>1.9145495752234308E-2</v>
      </c>
      <c r="AI24">
        <v>1.0389411246144601E-2</v>
      </c>
      <c r="AJ24">
        <v>7.7562638805843912E-3</v>
      </c>
      <c r="AK24">
        <v>6.2988656301311719E-3</v>
      </c>
      <c r="AL24">
        <v>5.5275182524083585E-3</v>
      </c>
      <c r="AM24">
        <v>5.6891902041946388E-3</v>
      </c>
      <c r="AN24">
        <v>5.8523102966108465E-3</v>
      </c>
      <c r="AO24">
        <v>5.9930092320854243E-3</v>
      </c>
      <c r="AP24">
        <v>6.2696755189295753E-3</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row>
    <row r="25" spans="1:69">
      <c r="A25" t="s">
        <v>451</v>
      </c>
      <c r="B25" t="s">
        <v>464</v>
      </c>
      <c r="C25" t="s">
        <v>5155</v>
      </c>
      <c r="D25" t="s">
        <v>38</v>
      </c>
      <c r="E25">
        <v>1000</v>
      </c>
      <c r="F25" t="s">
        <v>2608</v>
      </c>
      <c r="G25">
        <v>0</v>
      </c>
      <c r="H25">
        <v>0</v>
      </c>
      <c r="I25">
        <v>0</v>
      </c>
      <c r="J25">
        <v>0</v>
      </c>
      <c r="K25">
        <v>0</v>
      </c>
      <c r="L25">
        <v>0</v>
      </c>
      <c r="M25">
        <v>0</v>
      </c>
      <c r="N25">
        <v>0</v>
      </c>
      <c r="O25">
        <v>0</v>
      </c>
      <c r="P25">
        <v>0</v>
      </c>
      <c r="Q25">
        <v>4.9830462571216864E-3</v>
      </c>
      <c r="R25">
        <v>5.7321367844307015E-3</v>
      </c>
      <c r="S25">
        <v>1.5316633000358446E-2</v>
      </c>
      <c r="T25">
        <v>1.75881995814232E-2</v>
      </c>
      <c r="U25">
        <v>1.9707786980887067E-2</v>
      </c>
      <c r="V25">
        <v>1.637375832091632E-2</v>
      </c>
      <c r="W25">
        <v>1.3155226348050875E-2</v>
      </c>
      <c r="X25">
        <v>9.0788526467262976E-3</v>
      </c>
      <c r="Y25">
        <v>1.2863421499661947E-2</v>
      </c>
      <c r="Z25">
        <v>1.0659132794644614E-2</v>
      </c>
      <c r="AA25">
        <v>1.0956912102986509E-2</v>
      </c>
      <c r="AB25">
        <v>1.2139381866278571E-2</v>
      </c>
      <c r="AC25">
        <v>9.52976748138217E-3</v>
      </c>
      <c r="AD25">
        <v>5.5014298085777971E-3</v>
      </c>
      <c r="AE25">
        <v>4.0750200067377548E-3</v>
      </c>
      <c r="AF25">
        <v>3.7307512041687319E-3</v>
      </c>
      <c r="AG25">
        <v>6.0886228142852305E-3</v>
      </c>
      <c r="AH25">
        <v>1.4320892742742408E-2</v>
      </c>
      <c r="AI25">
        <v>8.5550023861420167E-3</v>
      </c>
      <c r="AJ25">
        <v>1.1536545342571008E-2</v>
      </c>
      <c r="AK25">
        <v>1.401124264091049E-2</v>
      </c>
      <c r="AL25">
        <v>1.2295451909003845E-2</v>
      </c>
      <c r="AM25">
        <v>1.2287131619679063E-2</v>
      </c>
      <c r="AN25">
        <v>1.2282320715024423E-2</v>
      </c>
      <c r="AO25">
        <v>8.4102116712115003E-3</v>
      </c>
      <c r="AP25">
        <v>4.8766759386446963E-3</v>
      </c>
      <c r="AQ25">
        <v>5.9437941596179747E-3</v>
      </c>
      <c r="AR25">
        <v>9.6927617253436786E-3</v>
      </c>
      <c r="AS25">
        <v>1.9566385481093088E-2</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row>
    <row r="26" spans="1:69">
      <c r="A26" t="s">
        <v>451</v>
      </c>
      <c r="B26" t="s">
        <v>466</v>
      </c>
      <c r="C26" t="s">
        <v>2</v>
      </c>
      <c r="D26" t="s">
        <v>38</v>
      </c>
      <c r="E26">
        <v>1000</v>
      </c>
      <c r="F26" t="s">
        <v>2608</v>
      </c>
      <c r="G26">
        <v>0</v>
      </c>
      <c r="H26">
        <v>1</v>
      </c>
      <c r="I26">
        <v>0.99844248446748829</v>
      </c>
      <c r="J26">
        <v>0.94876575719103873</v>
      </c>
      <c r="K26">
        <v>0</v>
      </c>
      <c r="L26">
        <v>0</v>
      </c>
      <c r="M26">
        <v>0</v>
      </c>
      <c r="N26">
        <v>0.97786475854626498</v>
      </c>
      <c r="O26">
        <v>0.94095040736906044</v>
      </c>
      <c r="P26">
        <v>0.98620647402691619</v>
      </c>
      <c r="Q26">
        <v>0.71960765235558</v>
      </c>
      <c r="R26">
        <v>0.49552408881238796</v>
      </c>
      <c r="S26">
        <v>0.47224877827123757</v>
      </c>
      <c r="T26">
        <v>0.39856107165992016</v>
      </c>
      <c r="U26">
        <v>0.38621457338891835</v>
      </c>
      <c r="V26">
        <v>0.66583489189262524</v>
      </c>
      <c r="W26">
        <v>0.62500112531632646</v>
      </c>
      <c r="X26">
        <v>0.52471908180208005</v>
      </c>
      <c r="Y26">
        <v>0.46771968270290332</v>
      </c>
      <c r="Z26">
        <v>0.41926796174366221</v>
      </c>
      <c r="AA26">
        <v>0.42955055571507178</v>
      </c>
      <c r="AB26">
        <v>0.44986696505456181</v>
      </c>
      <c r="AC26">
        <v>0.45105537086986192</v>
      </c>
      <c r="AD26">
        <v>0.45281271379882287</v>
      </c>
      <c r="AE26">
        <v>0.4534621833030737</v>
      </c>
      <c r="AF26">
        <v>0.48041179790470173</v>
      </c>
      <c r="AG26">
        <v>0.69617515688910203</v>
      </c>
      <c r="AH26">
        <v>0.95186281617550628</v>
      </c>
      <c r="AI26">
        <v>0.64038673947061819</v>
      </c>
      <c r="AJ26">
        <v>0.54794696574848711</v>
      </c>
      <c r="AK26">
        <v>0.48910456674094061</v>
      </c>
      <c r="AL26">
        <v>0.42956622561729224</v>
      </c>
      <c r="AM26">
        <v>0.42941804117794985</v>
      </c>
      <c r="AN26">
        <v>0.42910746106944681</v>
      </c>
      <c r="AO26">
        <v>0.41954968361293821</v>
      </c>
      <c r="AP26">
        <v>0.41382912323046328</v>
      </c>
      <c r="AQ26">
        <v>0.29594798763307384</v>
      </c>
      <c r="AR26">
        <v>0.48303085860188749</v>
      </c>
      <c r="AS26">
        <v>0.97661238455623445</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row>
    <row r="27" spans="1:69">
      <c r="A27" t="s">
        <v>451</v>
      </c>
      <c r="B27" t="s">
        <v>466</v>
      </c>
      <c r="C27" t="s">
        <v>5135</v>
      </c>
      <c r="D27" t="s">
        <v>38</v>
      </c>
      <c r="E27">
        <v>1000</v>
      </c>
      <c r="F27" t="s">
        <v>2608</v>
      </c>
      <c r="G27">
        <v>0</v>
      </c>
      <c r="H27">
        <v>0</v>
      </c>
      <c r="I27">
        <v>0</v>
      </c>
      <c r="J27">
        <v>0</v>
      </c>
      <c r="K27">
        <v>0</v>
      </c>
      <c r="L27">
        <v>0</v>
      </c>
      <c r="M27">
        <v>0</v>
      </c>
      <c r="N27">
        <v>0</v>
      </c>
      <c r="O27">
        <v>0</v>
      </c>
      <c r="P27">
        <v>0</v>
      </c>
      <c r="Q27">
        <v>0.18524553427979787</v>
      </c>
      <c r="R27">
        <v>0.46271643125709416</v>
      </c>
      <c r="S27">
        <v>0.43911278211450233</v>
      </c>
      <c r="T27">
        <v>0.52649664346057701</v>
      </c>
      <c r="U27">
        <v>0.53095118023274901</v>
      </c>
      <c r="V27">
        <v>0.28305951138312102</v>
      </c>
      <c r="W27">
        <v>0.29243127464716834</v>
      </c>
      <c r="X27">
        <v>0.35578382994227292</v>
      </c>
      <c r="Y27">
        <v>0.44373216208574351</v>
      </c>
      <c r="Z27">
        <v>0.51362316960707288</v>
      </c>
      <c r="AA27">
        <v>0.50409048561611802</v>
      </c>
      <c r="AB27">
        <v>0.5282273440783769</v>
      </c>
      <c r="AC27">
        <v>0.52962275315765239</v>
      </c>
      <c r="AD27">
        <v>0.53168620004330536</v>
      </c>
      <c r="AE27">
        <v>0.53244879782873888</v>
      </c>
      <c r="AF27">
        <v>0.50148807112294114</v>
      </c>
      <c r="AG27">
        <v>0.27281116177703513</v>
      </c>
      <c r="AH27">
        <v>0</v>
      </c>
      <c r="AI27">
        <v>0.33424065785904661</v>
      </c>
      <c r="AJ27">
        <v>0.42833535131622247</v>
      </c>
      <c r="AK27">
        <v>0.48699188291691881</v>
      </c>
      <c r="AL27">
        <v>0.54945740838729706</v>
      </c>
      <c r="AM27">
        <v>0.5490855924798167</v>
      </c>
      <c r="AN27">
        <v>0.54887060345598082</v>
      </c>
      <c r="AO27">
        <v>0.56206633398043171</v>
      </c>
      <c r="AP27">
        <v>0.57158956841613973</v>
      </c>
      <c r="AQ27">
        <v>0.69666526568394516</v>
      </c>
      <c r="AR27">
        <v>0.50492330441236311</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row>
    <row r="28" spans="1:69">
      <c r="A28" t="s">
        <v>451</v>
      </c>
      <c r="B28" t="s">
        <v>466</v>
      </c>
      <c r="C28" t="s">
        <v>5140</v>
      </c>
      <c r="D28" t="s">
        <v>38</v>
      </c>
      <c r="E28">
        <v>1000</v>
      </c>
      <c r="F28" t="s">
        <v>2608</v>
      </c>
      <c r="G28">
        <v>0</v>
      </c>
      <c r="H28">
        <v>0</v>
      </c>
      <c r="I28">
        <v>0</v>
      </c>
      <c r="J28">
        <v>0</v>
      </c>
      <c r="K28">
        <v>1</v>
      </c>
      <c r="L28">
        <v>1</v>
      </c>
      <c r="M28">
        <v>1</v>
      </c>
      <c r="N28">
        <v>0</v>
      </c>
      <c r="O28">
        <v>2.8613344389663222E-3</v>
      </c>
      <c r="P28">
        <v>0</v>
      </c>
      <c r="Q28">
        <v>9.309239022658747E-4</v>
      </c>
      <c r="R28">
        <v>9.1092739301282288E-4</v>
      </c>
      <c r="S28">
        <v>5.9008820461776501E-4</v>
      </c>
      <c r="T28">
        <v>1.102456507997236E-3</v>
      </c>
      <c r="U28">
        <v>8.6669850342613786E-4</v>
      </c>
      <c r="V28">
        <v>1.0631716613150493E-3</v>
      </c>
      <c r="W28">
        <v>2.3669566134547309E-3</v>
      </c>
      <c r="X28">
        <v>1.5261621273191367E-3</v>
      </c>
      <c r="Y28">
        <v>1.1670359256834982E-3</v>
      </c>
      <c r="Z28">
        <v>1.181111110302942E-3</v>
      </c>
      <c r="AA28">
        <v>1.1591900607106171E-3</v>
      </c>
      <c r="AB28">
        <v>1.03641390648723E-3</v>
      </c>
      <c r="AC28">
        <v>1.039151783257928E-3</v>
      </c>
      <c r="AD28">
        <v>9.8443397274060665E-4</v>
      </c>
      <c r="AE28">
        <v>9.8584594688523619E-4</v>
      </c>
      <c r="AF28">
        <v>1.3158292315345421E-3</v>
      </c>
      <c r="AG28">
        <v>1.6360626633183078E-3</v>
      </c>
      <c r="AH28">
        <v>2.3282262308343044E-3</v>
      </c>
      <c r="AI28">
        <v>2.5646369262570089E-3</v>
      </c>
      <c r="AJ28">
        <v>2.2321959300522789E-3</v>
      </c>
      <c r="AK28">
        <v>1.8127673890416449E-3</v>
      </c>
      <c r="AL28">
        <v>1.5907792638671784E-3</v>
      </c>
      <c r="AM28">
        <v>1.4043824941082853E-3</v>
      </c>
      <c r="AN28">
        <v>1.218584887389683E-3</v>
      </c>
      <c r="AO28">
        <v>1.2478816245330344E-3</v>
      </c>
      <c r="AP28">
        <v>9.5239359528102451E-4</v>
      </c>
      <c r="AQ28">
        <v>1.4429525233629848E-3</v>
      </c>
      <c r="AR28">
        <v>2.3530752604056793E-3</v>
      </c>
      <c r="AS28">
        <v>3.8212299626724042E-3</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row>
    <row r="29" spans="1:69">
      <c r="A29" t="s">
        <v>451</v>
      </c>
      <c r="B29" t="s">
        <v>466</v>
      </c>
      <c r="C29" t="s">
        <v>5152</v>
      </c>
      <c r="D29" t="s">
        <v>38</v>
      </c>
      <c r="E29">
        <v>1000</v>
      </c>
      <c r="F29" t="s">
        <v>2608</v>
      </c>
      <c r="G29">
        <v>0</v>
      </c>
      <c r="H29">
        <v>0</v>
      </c>
      <c r="I29">
        <v>0</v>
      </c>
      <c r="J29">
        <v>0</v>
      </c>
      <c r="K29">
        <v>0</v>
      </c>
      <c r="L29">
        <v>0</v>
      </c>
      <c r="M29">
        <v>0</v>
      </c>
      <c r="N29">
        <v>2.2098845880917883E-2</v>
      </c>
      <c r="O29">
        <v>5.6188258191973262E-2</v>
      </c>
      <c r="P29">
        <v>1.3793525973083719E-2</v>
      </c>
      <c r="Q29">
        <v>6.175004538698179E-2</v>
      </c>
      <c r="R29">
        <v>2.4142228494326921E-2</v>
      </c>
      <c r="S29">
        <v>5.3789715969858258E-2</v>
      </c>
      <c r="T29">
        <v>4.0248227017448859E-2</v>
      </c>
      <c r="U29">
        <v>4.4474435857935646E-2</v>
      </c>
      <c r="V29">
        <v>2.0144680412742311E-2</v>
      </c>
      <c r="W29">
        <v>4.617254731370192E-2</v>
      </c>
      <c r="X29">
        <v>8.0693607837695247E-2</v>
      </c>
      <c r="Y29">
        <v>5.4244867928533384E-2</v>
      </c>
      <c r="Z29">
        <v>3.9577440054690896E-2</v>
      </c>
      <c r="AA29">
        <v>3.884289525309842E-2</v>
      </c>
      <c r="AB29">
        <v>2.9759993889928275E-3</v>
      </c>
      <c r="AC29">
        <v>2.9838610353348292E-3</v>
      </c>
      <c r="AD29">
        <v>3.1711964279159551E-3</v>
      </c>
      <c r="AE29">
        <v>3.1757448765552211E-3</v>
      </c>
      <c r="AF29">
        <v>4.7167095045149831E-3</v>
      </c>
      <c r="AG29">
        <v>9.2267403049169118E-3</v>
      </c>
      <c r="AH29">
        <v>1.2342569098682711E-2</v>
      </c>
      <c r="AI29">
        <v>3.8635521117915184E-3</v>
      </c>
      <c r="AJ29">
        <v>2.1926777820825893E-3</v>
      </c>
      <c r="AK29">
        <v>1.7806746820573178E-3</v>
      </c>
      <c r="AL29">
        <v>1.562616570131264E-3</v>
      </c>
      <c r="AM29">
        <v>2.1156620242515222E-3</v>
      </c>
      <c r="AN29">
        <v>2.6687195755472834E-3</v>
      </c>
      <c r="AO29">
        <v>2.7328798788000212E-3</v>
      </c>
      <c r="AP29">
        <v>2.4825633005418051E-3</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row>
    <row r="30" spans="1:69">
      <c r="A30" t="s">
        <v>451</v>
      </c>
      <c r="B30" t="s">
        <v>466</v>
      </c>
      <c r="C30" t="s">
        <v>5153</v>
      </c>
      <c r="D30" t="s">
        <v>38</v>
      </c>
      <c r="E30">
        <v>1000</v>
      </c>
      <c r="F30" t="s">
        <v>2608</v>
      </c>
      <c r="G30">
        <v>0</v>
      </c>
      <c r="H30">
        <v>0</v>
      </c>
      <c r="I30">
        <v>1.5575155325116441E-3</v>
      </c>
      <c r="J30">
        <v>5.1234242808961224E-2</v>
      </c>
      <c r="K30">
        <v>0</v>
      </c>
      <c r="L30">
        <v>0</v>
      </c>
      <c r="M30">
        <v>0</v>
      </c>
      <c r="N30">
        <v>3.6395572817045675E-5</v>
      </c>
      <c r="O30">
        <v>0</v>
      </c>
      <c r="P30">
        <v>0</v>
      </c>
      <c r="Q30">
        <v>2.7482797818252875E-2</v>
      </c>
      <c r="R30">
        <v>1.09741872587474E-2</v>
      </c>
      <c r="S30">
        <v>1.8942002439425645E-2</v>
      </c>
      <c r="T30">
        <v>1.6003401772633565E-2</v>
      </c>
      <c r="U30">
        <v>1.7785325036083842E-2</v>
      </c>
      <c r="V30">
        <v>1.3523986329280095E-2</v>
      </c>
      <c r="W30">
        <v>2.087286976129759E-2</v>
      </c>
      <c r="X30">
        <v>2.8198465643906375E-2</v>
      </c>
      <c r="Y30">
        <v>2.0272829857474257E-2</v>
      </c>
      <c r="Z30">
        <v>1.569118468962646E-2</v>
      </c>
      <c r="AA30">
        <v>1.5399961252014899E-2</v>
      </c>
      <c r="AB30">
        <v>5.7538957053026047E-3</v>
      </c>
      <c r="AC30">
        <v>5.7690956725106489E-3</v>
      </c>
      <c r="AD30">
        <v>5.8440259486375028E-3</v>
      </c>
      <c r="AE30">
        <v>5.852408038009173E-3</v>
      </c>
      <c r="AF30">
        <v>8.3368410321389835E-3</v>
      </c>
      <c r="AG30">
        <v>1.4062255551342374E-2</v>
      </c>
      <c r="AH30">
        <v>1.9145495752234308E-2</v>
      </c>
      <c r="AI30">
        <v>1.0389411246144601E-2</v>
      </c>
      <c r="AJ30">
        <v>7.7562638805843912E-3</v>
      </c>
      <c r="AK30">
        <v>6.2988656301311719E-3</v>
      </c>
      <c r="AL30">
        <v>5.5275182524083585E-3</v>
      </c>
      <c r="AM30">
        <v>5.6891902041946388E-3</v>
      </c>
      <c r="AN30">
        <v>5.8523102966108465E-3</v>
      </c>
      <c r="AO30">
        <v>5.9930092320854243E-3</v>
      </c>
      <c r="AP30">
        <v>6.2696755189295753E-3</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row>
    <row r="31" spans="1:69">
      <c r="A31" t="s">
        <v>451</v>
      </c>
      <c r="B31" t="s">
        <v>466</v>
      </c>
      <c r="C31" t="s">
        <v>5155</v>
      </c>
      <c r="D31" t="s">
        <v>38</v>
      </c>
      <c r="E31">
        <v>1000</v>
      </c>
      <c r="F31" t="s">
        <v>2608</v>
      </c>
      <c r="G31">
        <v>0</v>
      </c>
      <c r="H31">
        <v>0</v>
      </c>
      <c r="I31">
        <v>0</v>
      </c>
      <c r="J31">
        <v>0</v>
      </c>
      <c r="K31">
        <v>0</v>
      </c>
      <c r="L31">
        <v>0</v>
      </c>
      <c r="M31">
        <v>0</v>
      </c>
      <c r="N31">
        <v>0</v>
      </c>
      <c r="O31">
        <v>0</v>
      </c>
      <c r="P31">
        <v>0</v>
      </c>
      <c r="Q31">
        <v>4.9830462571216864E-3</v>
      </c>
      <c r="R31">
        <v>5.7321367844307015E-3</v>
      </c>
      <c r="S31">
        <v>1.5316633000358446E-2</v>
      </c>
      <c r="T31">
        <v>1.75881995814232E-2</v>
      </c>
      <c r="U31">
        <v>1.9707786980887067E-2</v>
      </c>
      <c r="V31">
        <v>1.637375832091632E-2</v>
      </c>
      <c r="W31">
        <v>1.3155226348050875E-2</v>
      </c>
      <c r="X31">
        <v>9.0788526467262976E-3</v>
      </c>
      <c r="Y31">
        <v>1.2863421499661947E-2</v>
      </c>
      <c r="Z31">
        <v>1.0659132794644614E-2</v>
      </c>
      <c r="AA31">
        <v>1.0956912102986509E-2</v>
      </c>
      <c r="AB31">
        <v>1.2139381866278571E-2</v>
      </c>
      <c r="AC31">
        <v>9.52976748138217E-3</v>
      </c>
      <c r="AD31">
        <v>5.5014298085777971E-3</v>
      </c>
      <c r="AE31">
        <v>4.0750200067377548E-3</v>
      </c>
      <c r="AF31">
        <v>3.7307512041687319E-3</v>
      </c>
      <c r="AG31">
        <v>6.0886228142852305E-3</v>
      </c>
      <c r="AH31">
        <v>1.4320892742742408E-2</v>
      </c>
      <c r="AI31">
        <v>8.5550023861420167E-3</v>
      </c>
      <c r="AJ31">
        <v>1.1536545342571008E-2</v>
      </c>
      <c r="AK31">
        <v>1.401124264091049E-2</v>
      </c>
      <c r="AL31">
        <v>1.2295451909003845E-2</v>
      </c>
      <c r="AM31">
        <v>1.2287131619679063E-2</v>
      </c>
      <c r="AN31">
        <v>1.2282320715024423E-2</v>
      </c>
      <c r="AO31">
        <v>8.4102116712115003E-3</v>
      </c>
      <c r="AP31">
        <v>4.8766759386446963E-3</v>
      </c>
      <c r="AQ31">
        <v>5.9437941596179747E-3</v>
      </c>
      <c r="AR31">
        <v>9.6927617253436786E-3</v>
      </c>
      <c r="AS31">
        <v>1.9566385481093088E-2</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row>
    <row r="32" spans="1:69">
      <c r="A32" t="s">
        <v>451</v>
      </c>
      <c r="B32" t="s">
        <v>467</v>
      </c>
      <c r="C32" t="s">
        <v>2</v>
      </c>
      <c r="D32" t="s">
        <v>38</v>
      </c>
      <c r="E32">
        <v>1000</v>
      </c>
      <c r="F32" t="s">
        <v>2608</v>
      </c>
      <c r="G32">
        <v>0</v>
      </c>
      <c r="H32">
        <v>1</v>
      </c>
      <c r="I32">
        <v>0.99844248446748829</v>
      </c>
      <c r="J32">
        <v>0.94876575719103873</v>
      </c>
      <c r="K32">
        <v>0</v>
      </c>
      <c r="L32">
        <v>0</v>
      </c>
      <c r="M32">
        <v>0</v>
      </c>
      <c r="N32">
        <v>0.97786475854626498</v>
      </c>
      <c r="O32">
        <v>0.94095040736906044</v>
      </c>
      <c r="P32">
        <v>0.98620647402691619</v>
      </c>
      <c r="Q32">
        <v>0.71960765235558</v>
      </c>
      <c r="R32">
        <v>0.49552408881238796</v>
      </c>
      <c r="S32">
        <v>0.47224877827123757</v>
      </c>
      <c r="T32">
        <v>0.39856107165992016</v>
      </c>
      <c r="U32">
        <v>0.38621457338891835</v>
      </c>
      <c r="V32">
        <v>0.66583489189262524</v>
      </c>
      <c r="W32">
        <v>0.62500112531632646</v>
      </c>
      <c r="X32">
        <v>0.52471908180208005</v>
      </c>
      <c r="Y32">
        <v>0.46771968270290332</v>
      </c>
      <c r="Z32">
        <v>0.41926796174366221</v>
      </c>
      <c r="AA32">
        <v>0.42955055571507178</v>
      </c>
      <c r="AB32">
        <v>0.44986696505456181</v>
      </c>
      <c r="AC32">
        <v>0.45105537086986192</v>
      </c>
      <c r="AD32">
        <v>0.45281271379882287</v>
      </c>
      <c r="AE32">
        <v>0.4534621833030737</v>
      </c>
      <c r="AF32">
        <v>0.48041179790470173</v>
      </c>
      <c r="AG32">
        <v>0.69617515688910203</v>
      </c>
      <c r="AH32">
        <v>0.95186281617550628</v>
      </c>
      <c r="AI32">
        <v>0.64038673947061819</v>
      </c>
      <c r="AJ32">
        <v>0.54794696574848711</v>
      </c>
      <c r="AK32">
        <v>0.48910456674094061</v>
      </c>
      <c r="AL32">
        <v>0.42956622561729224</v>
      </c>
      <c r="AM32">
        <v>0.42941804117794985</v>
      </c>
      <c r="AN32">
        <v>0.42910746106944681</v>
      </c>
      <c r="AO32">
        <v>0.41954968361293821</v>
      </c>
      <c r="AP32">
        <v>0.41382912323046328</v>
      </c>
      <c r="AQ32">
        <v>0.29594798763307384</v>
      </c>
      <c r="AR32">
        <v>0.48303085860188749</v>
      </c>
      <c r="AS32">
        <v>0.97661238455623445</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row>
    <row r="33" spans="1:69">
      <c r="A33" t="s">
        <v>451</v>
      </c>
      <c r="B33" t="s">
        <v>467</v>
      </c>
      <c r="C33" t="s">
        <v>5135</v>
      </c>
      <c r="D33" t="s">
        <v>38</v>
      </c>
      <c r="E33">
        <v>1000</v>
      </c>
      <c r="F33" t="s">
        <v>2608</v>
      </c>
      <c r="G33">
        <v>0</v>
      </c>
      <c r="H33">
        <v>0</v>
      </c>
      <c r="I33">
        <v>0</v>
      </c>
      <c r="J33">
        <v>0</v>
      </c>
      <c r="K33">
        <v>0</v>
      </c>
      <c r="L33">
        <v>0</v>
      </c>
      <c r="M33">
        <v>0</v>
      </c>
      <c r="N33">
        <v>0</v>
      </c>
      <c r="O33">
        <v>0</v>
      </c>
      <c r="P33">
        <v>0</v>
      </c>
      <c r="Q33">
        <v>0.18524553427979787</v>
      </c>
      <c r="R33">
        <v>0.46271643125709416</v>
      </c>
      <c r="S33">
        <v>0.43911278211450233</v>
      </c>
      <c r="T33">
        <v>0.52649664346057701</v>
      </c>
      <c r="U33">
        <v>0.53095118023274901</v>
      </c>
      <c r="V33">
        <v>0.28305951138312102</v>
      </c>
      <c r="W33">
        <v>0.29243127464716834</v>
      </c>
      <c r="X33">
        <v>0.35578382994227292</v>
      </c>
      <c r="Y33">
        <v>0.44373216208574351</v>
      </c>
      <c r="Z33">
        <v>0.51362316960707288</v>
      </c>
      <c r="AA33">
        <v>0.50409048561611802</v>
      </c>
      <c r="AB33">
        <v>0.5282273440783769</v>
      </c>
      <c r="AC33">
        <v>0.52962275315765239</v>
      </c>
      <c r="AD33">
        <v>0.53168620004330536</v>
      </c>
      <c r="AE33">
        <v>0.53244879782873888</v>
      </c>
      <c r="AF33">
        <v>0.50148807112294114</v>
      </c>
      <c r="AG33">
        <v>0.27281116177703513</v>
      </c>
      <c r="AH33">
        <v>0</v>
      </c>
      <c r="AI33">
        <v>0.33424065785904661</v>
      </c>
      <c r="AJ33">
        <v>0.42833535131622247</v>
      </c>
      <c r="AK33">
        <v>0.48699188291691881</v>
      </c>
      <c r="AL33">
        <v>0.54945740838729706</v>
      </c>
      <c r="AM33">
        <v>0.5490855924798167</v>
      </c>
      <c r="AN33">
        <v>0.54887060345598082</v>
      </c>
      <c r="AO33">
        <v>0.56206633398043171</v>
      </c>
      <c r="AP33">
        <v>0.57158956841613973</v>
      </c>
      <c r="AQ33">
        <v>0.69666526568394516</v>
      </c>
      <c r="AR33">
        <v>0.50492330441236311</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row>
    <row r="34" spans="1:69">
      <c r="A34" t="s">
        <v>451</v>
      </c>
      <c r="B34" t="s">
        <v>467</v>
      </c>
      <c r="C34" t="s">
        <v>5140</v>
      </c>
      <c r="D34" t="s">
        <v>38</v>
      </c>
      <c r="E34">
        <v>1000</v>
      </c>
      <c r="F34" t="s">
        <v>2608</v>
      </c>
      <c r="G34">
        <v>0</v>
      </c>
      <c r="H34">
        <v>0</v>
      </c>
      <c r="I34">
        <v>0</v>
      </c>
      <c r="J34">
        <v>0</v>
      </c>
      <c r="K34">
        <v>1</v>
      </c>
      <c r="L34">
        <v>1</v>
      </c>
      <c r="M34">
        <v>1</v>
      </c>
      <c r="N34">
        <v>0</v>
      </c>
      <c r="O34">
        <v>2.8613344389663222E-3</v>
      </c>
      <c r="P34">
        <v>0</v>
      </c>
      <c r="Q34">
        <v>9.309239022658747E-4</v>
      </c>
      <c r="R34">
        <v>9.1092739301282288E-4</v>
      </c>
      <c r="S34">
        <v>5.9008820461776501E-4</v>
      </c>
      <c r="T34">
        <v>1.102456507997236E-3</v>
      </c>
      <c r="U34">
        <v>8.6669850342613786E-4</v>
      </c>
      <c r="V34">
        <v>1.0631716613150493E-3</v>
      </c>
      <c r="W34">
        <v>2.3669566134547309E-3</v>
      </c>
      <c r="X34">
        <v>1.5261621273191367E-3</v>
      </c>
      <c r="Y34">
        <v>1.1670359256834982E-3</v>
      </c>
      <c r="Z34">
        <v>1.181111110302942E-3</v>
      </c>
      <c r="AA34">
        <v>1.1591900607106171E-3</v>
      </c>
      <c r="AB34">
        <v>1.03641390648723E-3</v>
      </c>
      <c r="AC34">
        <v>1.039151783257928E-3</v>
      </c>
      <c r="AD34">
        <v>9.8443397274060665E-4</v>
      </c>
      <c r="AE34">
        <v>9.8584594688523619E-4</v>
      </c>
      <c r="AF34">
        <v>1.3158292315345421E-3</v>
      </c>
      <c r="AG34">
        <v>1.6360626633183078E-3</v>
      </c>
      <c r="AH34">
        <v>2.3282262308343044E-3</v>
      </c>
      <c r="AI34">
        <v>2.5646369262570089E-3</v>
      </c>
      <c r="AJ34">
        <v>2.2321959300522789E-3</v>
      </c>
      <c r="AK34">
        <v>1.8127673890416449E-3</v>
      </c>
      <c r="AL34">
        <v>1.5907792638671784E-3</v>
      </c>
      <c r="AM34">
        <v>1.4043824941082853E-3</v>
      </c>
      <c r="AN34">
        <v>1.218584887389683E-3</v>
      </c>
      <c r="AO34">
        <v>1.2478816245330344E-3</v>
      </c>
      <c r="AP34">
        <v>9.5239359528102451E-4</v>
      </c>
      <c r="AQ34">
        <v>1.4429525233629848E-3</v>
      </c>
      <c r="AR34">
        <v>2.3530752604056793E-3</v>
      </c>
      <c r="AS34">
        <v>3.8212299626724042E-3</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row>
    <row r="35" spans="1:69">
      <c r="A35" t="s">
        <v>451</v>
      </c>
      <c r="B35" t="s">
        <v>467</v>
      </c>
      <c r="C35" t="s">
        <v>5152</v>
      </c>
      <c r="D35" t="s">
        <v>38</v>
      </c>
      <c r="E35">
        <v>1000</v>
      </c>
      <c r="F35" t="s">
        <v>2608</v>
      </c>
      <c r="G35">
        <v>0</v>
      </c>
      <c r="H35">
        <v>0</v>
      </c>
      <c r="I35">
        <v>0</v>
      </c>
      <c r="J35">
        <v>0</v>
      </c>
      <c r="K35">
        <v>0</v>
      </c>
      <c r="L35">
        <v>0</v>
      </c>
      <c r="M35">
        <v>0</v>
      </c>
      <c r="N35">
        <v>2.2098845880917883E-2</v>
      </c>
      <c r="O35">
        <v>5.6188258191973262E-2</v>
      </c>
      <c r="P35">
        <v>1.3793525973083719E-2</v>
      </c>
      <c r="Q35">
        <v>6.175004538698179E-2</v>
      </c>
      <c r="R35">
        <v>2.4142228494326921E-2</v>
      </c>
      <c r="S35">
        <v>5.3789715969858258E-2</v>
      </c>
      <c r="T35">
        <v>4.0248227017448859E-2</v>
      </c>
      <c r="U35">
        <v>4.4474435857935646E-2</v>
      </c>
      <c r="V35">
        <v>2.0144680412742311E-2</v>
      </c>
      <c r="W35">
        <v>4.617254731370192E-2</v>
      </c>
      <c r="X35">
        <v>8.0693607837695247E-2</v>
      </c>
      <c r="Y35">
        <v>5.4244867928533384E-2</v>
      </c>
      <c r="Z35">
        <v>3.9577440054690896E-2</v>
      </c>
      <c r="AA35">
        <v>3.884289525309842E-2</v>
      </c>
      <c r="AB35">
        <v>2.9759993889928275E-3</v>
      </c>
      <c r="AC35">
        <v>2.9838610353348292E-3</v>
      </c>
      <c r="AD35">
        <v>3.1711964279159551E-3</v>
      </c>
      <c r="AE35">
        <v>3.1757448765552211E-3</v>
      </c>
      <c r="AF35">
        <v>4.7167095045149831E-3</v>
      </c>
      <c r="AG35">
        <v>9.2267403049169118E-3</v>
      </c>
      <c r="AH35">
        <v>1.2342569098682711E-2</v>
      </c>
      <c r="AI35">
        <v>3.8635521117915184E-3</v>
      </c>
      <c r="AJ35">
        <v>2.1926777820825893E-3</v>
      </c>
      <c r="AK35">
        <v>1.7806746820573178E-3</v>
      </c>
      <c r="AL35">
        <v>1.562616570131264E-3</v>
      </c>
      <c r="AM35">
        <v>2.1156620242515222E-3</v>
      </c>
      <c r="AN35">
        <v>2.6687195755472834E-3</v>
      </c>
      <c r="AO35">
        <v>2.7328798788000212E-3</v>
      </c>
      <c r="AP35">
        <v>2.4825633005418051E-3</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row>
    <row r="36" spans="1:69">
      <c r="A36" t="s">
        <v>451</v>
      </c>
      <c r="B36" t="s">
        <v>467</v>
      </c>
      <c r="C36" t="s">
        <v>5153</v>
      </c>
      <c r="D36" t="s">
        <v>38</v>
      </c>
      <c r="E36">
        <v>1000</v>
      </c>
      <c r="F36" t="s">
        <v>2608</v>
      </c>
      <c r="G36">
        <v>0</v>
      </c>
      <c r="H36">
        <v>0</v>
      </c>
      <c r="I36">
        <v>1.5575155325116441E-3</v>
      </c>
      <c r="J36">
        <v>5.1234242808961224E-2</v>
      </c>
      <c r="K36">
        <v>0</v>
      </c>
      <c r="L36">
        <v>0</v>
      </c>
      <c r="M36">
        <v>0</v>
      </c>
      <c r="N36">
        <v>3.6395572817045675E-5</v>
      </c>
      <c r="O36">
        <v>0</v>
      </c>
      <c r="P36">
        <v>0</v>
      </c>
      <c r="Q36">
        <v>2.7482797818252875E-2</v>
      </c>
      <c r="R36">
        <v>1.09741872587474E-2</v>
      </c>
      <c r="S36">
        <v>1.8942002439425645E-2</v>
      </c>
      <c r="T36">
        <v>1.6003401772633565E-2</v>
      </c>
      <c r="U36">
        <v>1.7785325036083842E-2</v>
      </c>
      <c r="V36">
        <v>1.3523986329280095E-2</v>
      </c>
      <c r="W36">
        <v>2.087286976129759E-2</v>
      </c>
      <c r="X36">
        <v>2.8198465643906375E-2</v>
      </c>
      <c r="Y36">
        <v>2.0272829857474257E-2</v>
      </c>
      <c r="Z36">
        <v>1.569118468962646E-2</v>
      </c>
      <c r="AA36">
        <v>1.5399961252014899E-2</v>
      </c>
      <c r="AB36">
        <v>5.7538957053026047E-3</v>
      </c>
      <c r="AC36">
        <v>5.7690956725106489E-3</v>
      </c>
      <c r="AD36">
        <v>5.8440259486375028E-3</v>
      </c>
      <c r="AE36">
        <v>5.852408038009173E-3</v>
      </c>
      <c r="AF36">
        <v>8.3368410321389835E-3</v>
      </c>
      <c r="AG36">
        <v>1.4062255551342374E-2</v>
      </c>
      <c r="AH36">
        <v>1.9145495752234308E-2</v>
      </c>
      <c r="AI36">
        <v>1.0389411246144601E-2</v>
      </c>
      <c r="AJ36">
        <v>7.7562638805843912E-3</v>
      </c>
      <c r="AK36">
        <v>6.2988656301311719E-3</v>
      </c>
      <c r="AL36">
        <v>5.5275182524083585E-3</v>
      </c>
      <c r="AM36">
        <v>5.6891902041946388E-3</v>
      </c>
      <c r="AN36">
        <v>5.8523102966108465E-3</v>
      </c>
      <c r="AO36">
        <v>5.9930092320854243E-3</v>
      </c>
      <c r="AP36">
        <v>6.2696755189295753E-3</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row>
    <row r="37" spans="1:69">
      <c r="A37" t="s">
        <v>451</v>
      </c>
      <c r="B37" t="s">
        <v>467</v>
      </c>
      <c r="C37" t="s">
        <v>5155</v>
      </c>
      <c r="D37" t="s">
        <v>38</v>
      </c>
      <c r="E37">
        <v>1000</v>
      </c>
      <c r="F37" t="s">
        <v>2608</v>
      </c>
      <c r="G37">
        <v>0</v>
      </c>
      <c r="H37">
        <v>0</v>
      </c>
      <c r="I37">
        <v>0</v>
      </c>
      <c r="J37">
        <v>0</v>
      </c>
      <c r="K37">
        <v>0</v>
      </c>
      <c r="L37">
        <v>0</v>
      </c>
      <c r="M37">
        <v>0</v>
      </c>
      <c r="N37">
        <v>0</v>
      </c>
      <c r="O37">
        <v>0</v>
      </c>
      <c r="P37">
        <v>0</v>
      </c>
      <c r="Q37">
        <v>4.9830462571216864E-3</v>
      </c>
      <c r="R37">
        <v>5.7321367844307015E-3</v>
      </c>
      <c r="S37">
        <v>1.5316633000358446E-2</v>
      </c>
      <c r="T37">
        <v>1.75881995814232E-2</v>
      </c>
      <c r="U37">
        <v>1.9707786980887067E-2</v>
      </c>
      <c r="V37">
        <v>1.637375832091632E-2</v>
      </c>
      <c r="W37">
        <v>1.3155226348050875E-2</v>
      </c>
      <c r="X37">
        <v>9.0788526467262976E-3</v>
      </c>
      <c r="Y37">
        <v>1.2863421499661947E-2</v>
      </c>
      <c r="Z37">
        <v>1.0659132794644614E-2</v>
      </c>
      <c r="AA37">
        <v>1.0956912102986509E-2</v>
      </c>
      <c r="AB37">
        <v>1.2139381866278571E-2</v>
      </c>
      <c r="AC37">
        <v>9.52976748138217E-3</v>
      </c>
      <c r="AD37">
        <v>5.5014298085777971E-3</v>
      </c>
      <c r="AE37">
        <v>4.0750200067377548E-3</v>
      </c>
      <c r="AF37">
        <v>3.7307512041687319E-3</v>
      </c>
      <c r="AG37">
        <v>6.0886228142852305E-3</v>
      </c>
      <c r="AH37">
        <v>1.4320892742742408E-2</v>
      </c>
      <c r="AI37">
        <v>8.5550023861420167E-3</v>
      </c>
      <c r="AJ37">
        <v>1.1536545342571008E-2</v>
      </c>
      <c r="AK37">
        <v>1.401124264091049E-2</v>
      </c>
      <c r="AL37">
        <v>1.2295451909003845E-2</v>
      </c>
      <c r="AM37">
        <v>1.2287131619679063E-2</v>
      </c>
      <c r="AN37">
        <v>1.2282320715024423E-2</v>
      </c>
      <c r="AO37">
        <v>8.4102116712115003E-3</v>
      </c>
      <c r="AP37">
        <v>4.8766759386446963E-3</v>
      </c>
      <c r="AQ37">
        <v>5.9437941596179747E-3</v>
      </c>
      <c r="AR37">
        <v>9.6927617253436786E-3</v>
      </c>
      <c r="AS37">
        <v>1.9566385481093088E-2</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row>
    <row r="38" spans="1:69">
      <c r="A38" t="s">
        <v>451</v>
      </c>
      <c r="B38" t="s">
        <v>468</v>
      </c>
      <c r="C38" t="s">
        <v>2</v>
      </c>
      <c r="D38" t="s">
        <v>38</v>
      </c>
      <c r="E38">
        <v>1000</v>
      </c>
      <c r="F38" t="s">
        <v>2608</v>
      </c>
      <c r="G38">
        <v>0</v>
      </c>
      <c r="H38">
        <v>1</v>
      </c>
      <c r="I38">
        <v>0.99844248446748829</v>
      </c>
      <c r="J38">
        <v>0.94876575719103873</v>
      </c>
      <c r="K38">
        <v>0</v>
      </c>
      <c r="L38">
        <v>0</v>
      </c>
      <c r="M38">
        <v>0</v>
      </c>
      <c r="N38">
        <v>0.97786475854626498</v>
      </c>
      <c r="O38">
        <v>0.94095040736906044</v>
      </c>
      <c r="P38">
        <v>0.98620647402691619</v>
      </c>
      <c r="Q38">
        <v>0.71960765235558</v>
      </c>
      <c r="R38">
        <v>0.49552408881238796</v>
      </c>
      <c r="S38">
        <v>0.47224877827123757</v>
      </c>
      <c r="T38">
        <v>0.39856107165992016</v>
      </c>
      <c r="U38">
        <v>0.38621457338891835</v>
      </c>
      <c r="V38">
        <v>0.66583489189262524</v>
      </c>
      <c r="W38">
        <v>0.62500112531632646</v>
      </c>
      <c r="X38">
        <v>0.52471908180208005</v>
      </c>
      <c r="Y38">
        <v>0.46771968270290332</v>
      </c>
      <c r="Z38">
        <v>0.41926796174366221</v>
      </c>
      <c r="AA38">
        <v>0.42955055571507178</v>
      </c>
      <c r="AB38">
        <v>0.44986696505456181</v>
      </c>
      <c r="AC38">
        <v>0.45105537086986192</v>
      </c>
      <c r="AD38">
        <v>0.45281271379882287</v>
      </c>
      <c r="AE38">
        <v>0.4534621833030737</v>
      </c>
      <c r="AF38">
        <v>0.48041179790470173</v>
      </c>
      <c r="AG38">
        <v>0.69617515688910203</v>
      </c>
      <c r="AH38">
        <v>0.95186281617550628</v>
      </c>
      <c r="AI38">
        <v>0.64038673947061819</v>
      </c>
      <c r="AJ38">
        <v>0.54794696574848711</v>
      </c>
      <c r="AK38">
        <v>0.48910456674094061</v>
      </c>
      <c r="AL38">
        <v>0.42956622561729224</v>
      </c>
      <c r="AM38">
        <v>0.42941804117794985</v>
      </c>
      <c r="AN38">
        <v>0.42910746106944681</v>
      </c>
      <c r="AO38">
        <v>0.41954968361293821</v>
      </c>
      <c r="AP38">
        <v>0.41382912323046328</v>
      </c>
      <c r="AQ38">
        <v>0.29594798763307384</v>
      </c>
      <c r="AR38">
        <v>0.48303085860188749</v>
      </c>
      <c r="AS38">
        <v>0.97661238455623445</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row>
    <row r="39" spans="1:69">
      <c r="A39" t="s">
        <v>451</v>
      </c>
      <c r="B39" t="s">
        <v>468</v>
      </c>
      <c r="C39" t="s">
        <v>5135</v>
      </c>
      <c r="D39" t="s">
        <v>38</v>
      </c>
      <c r="E39">
        <v>1000</v>
      </c>
      <c r="F39" t="s">
        <v>2608</v>
      </c>
      <c r="G39">
        <v>0</v>
      </c>
      <c r="H39">
        <v>0</v>
      </c>
      <c r="I39">
        <v>0</v>
      </c>
      <c r="J39">
        <v>0</v>
      </c>
      <c r="K39">
        <v>0</v>
      </c>
      <c r="L39">
        <v>0</v>
      </c>
      <c r="M39">
        <v>0</v>
      </c>
      <c r="N39">
        <v>0</v>
      </c>
      <c r="O39">
        <v>0</v>
      </c>
      <c r="P39">
        <v>0</v>
      </c>
      <c r="Q39">
        <v>0.18524553427979787</v>
      </c>
      <c r="R39">
        <v>0.46271643125709416</v>
      </c>
      <c r="S39">
        <v>0.43911278211450233</v>
      </c>
      <c r="T39">
        <v>0.52649664346057701</v>
      </c>
      <c r="U39">
        <v>0.53095118023274901</v>
      </c>
      <c r="V39">
        <v>0.28305951138312102</v>
      </c>
      <c r="W39">
        <v>0.29243127464716834</v>
      </c>
      <c r="X39">
        <v>0.35578382994227292</v>
      </c>
      <c r="Y39">
        <v>0.44373216208574351</v>
      </c>
      <c r="Z39">
        <v>0.51362316960707288</v>
      </c>
      <c r="AA39">
        <v>0.50409048561611802</v>
      </c>
      <c r="AB39">
        <v>0.5282273440783769</v>
      </c>
      <c r="AC39">
        <v>0.52962275315765239</v>
      </c>
      <c r="AD39">
        <v>0.53168620004330536</v>
      </c>
      <c r="AE39">
        <v>0.53244879782873888</v>
      </c>
      <c r="AF39">
        <v>0.50148807112294114</v>
      </c>
      <c r="AG39">
        <v>0.27281116177703513</v>
      </c>
      <c r="AH39">
        <v>0</v>
      </c>
      <c r="AI39">
        <v>0.33424065785904661</v>
      </c>
      <c r="AJ39">
        <v>0.42833535131622247</v>
      </c>
      <c r="AK39">
        <v>0.48699188291691881</v>
      </c>
      <c r="AL39">
        <v>0.54945740838729706</v>
      </c>
      <c r="AM39">
        <v>0.5490855924798167</v>
      </c>
      <c r="AN39">
        <v>0.54887060345598082</v>
      </c>
      <c r="AO39">
        <v>0.56206633398043171</v>
      </c>
      <c r="AP39">
        <v>0.57158956841613973</v>
      </c>
      <c r="AQ39">
        <v>0.69666526568394516</v>
      </c>
      <c r="AR39">
        <v>0.50492330441236311</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row>
    <row r="40" spans="1:69">
      <c r="A40" t="s">
        <v>451</v>
      </c>
      <c r="B40" t="s">
        <v>468</v>
      </c>
      <c r="C40" t="s">
        <v>5140</v>
      </c>
      <c r="D40" t="s">
        <v>38</v>
      </c>
      <c r="E40">
        <v>1000</v>
      </c>
      <c r="F40" t="s">
        <v>2608</v>
      </c>
      <c r="G40">
        <v>0</v>
      </c>
      <c r="H40">
        <v>0</v>
      </c>
      <c r="I40">
        <v>0</v>
      </c>
      <c r="J40">
        <v>0</v>
      </c>
      <c r="K40">
        <v>1</v>
      </c>
      <c r="L40">
        <v>1</v>
      </c>
      <c r="M40">
        <v>1</v>
      </c>
      <c r="N40">
        <v>0</v>
      </c>
      <c r="O40">
        <v>2.8613344389663222E-3</v>
      </c>
      <c r="P40">
        <v>0</v>
      </c>
      <c r="Q40">
        <v>9.309239022658747E-4</v>
      </c>
      <c r="R40">
        <v>9.1092739301282288E-4</v>
      </c>
      <c r="S40">
        <v>5.9008820461776501E-4</v>
      </c>
      <c r="T40">
        <v>1.102456507997236E-3</v>
      </c>
      <c r="U40">
        <v>8.6669850342613786E-4</v>
      </c>
      <c r="V40">
        <v>1.0631716613150493E-3</v>
      </c>
      <c r="W40">
        <v>2.3669566134547309E-3</v>
      </c>
      <c r="X40">
        <v>1.5261621273191367E-3</v>
      </c>
      <c r="Y40">
        <v>1.1670359256834982E-3</v>
      </c>
      <c r="Z40">
        <v>1.181111110302942E-3</v>
      </c>
      <c r="AA40">
        <v>1.1591900607106171E-3</v>
      </c>
      <c r="AB40">
        <v>1.03641390648723E-3</v>
      </c>
      <c r="AC40">
        <v>1.039151783257928E-3</v>
      </c>
      <c r="AD40">
        <v>9.8443397274060665E-4</v>
      </c>
      <c r="AE40">
        <v>9.8584594688523619E-4</v>
      </c>
      <c r="AF40">
        <v>1.3158292315345421E-3</v>
      </c>
      <c r="AG40">
        <v>1.6360626633183078E-3</v>
      </c>
      <c r="AH40">
        <v>2.3282262308343044E-3</v>
      </c>
      <c r="AI40">
        <v>2.5646369262570089E-3</v>
      </c>
      <c r="AJ40">
        <v>2.2321959300522789E-3</v>
      </c>
      <c r="AK40">
        <v>1.8127673890416449E-3</v>
      </c>
      <c r="AL40">
        <v>1.5907792638671784E-3</v>
      </c>
      <c r="AM40">
        <v>1.4043824941082853E-3</v>
      </c>
      <c r="AN40">
        <v>1.218584887389683E-3</v>
      </c>
      <c r="AO40">
        <v>1.2478816245330344E-3</v>
      </c>
      <c r="AP40">
        <v>9.5239359528102451E-4</v>
      </c>
      <c r="AQ40">
        <v>1.4429525233629848E-3</v>
      </c>
      <c r="AR40">
        <v>2.3530752604056793E-3</v>
      </c>
      <c r="AS40">
        <v>3.8212299626724042E-3</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row>
    <row r="41" spans="1:69">
      <c r="A41" t="s">
        <v>451</v>
      </c>
      <c r="B41" t="s">
        <v>468</v>
      </c>
      <c r="C41" t="s">
        <v>5152</v>
      </c>
      <c r="D41" t="s">
        <v>38</v>
      </c>
      <c r="E41">
        <v>1000</v>
      </c>
      <c r="F41" t="s">
        <v>2608</v>
      </c>
      <c r="G41">
        <v>0</v>
      </c>
      <c r="H41">
        <v>0</v>
      </c>
      <c r="I41">
        <v>0</v>
      </c>
      <c r="J41">
        <v>0</v>
      </c>
      <c r="K41">
        <v>0</v>
      </c>
      <c r="L41">
        <v>0</v>
      </c>
      <c r="M41">
        <v>0</v>
      </c>
      <c r="N41">
        <v>2.2098845880917883E-2</v>
      </c>
      <c r="O41">
        <v>5.6188258191973262E-2</v>
      </c>
      <c r="P41">
        <v>1.3793525973083719E-2</v>
      </c>
      <c r="Q41">
        <v>6.175004538698179E-2</v>
      </c>
      <c r="R41">
        <v>2.4142228494326921E-2</v>
      </c>
      <c r="S41">
        <v>5.3789715969858258E-2</v>
      </c>
      <c r="T41">
        <v>4.0248227017448859E-2</v>
      </c>
      <c r="U41">
        <v>4.4474435857935646E-2</v>
      </c>
      <c r="V41">
        <v>2.0144680412742311E-2</v>
      </c>
      <c r="W41">
        <v>4.617254731370192E-2</v>
      </c>
      <c r="X41">
        <v>8.0693607837695247E-2</v>
      </c>
      <c r="Y41">
        <v>5.4244867928533384E-2</v>
      </c>
      <c r="Z41">
        <v>3.9577440054690896E-2</v>
      </c>
      <c r="AA41">
        <v>3.884289525309842E-2</v>
      </c>
      <c r="AB41">
        <v>2.9759993889928275E-3</v>
      </c>
      <c r="AC41">
        <v>2.9838610353348292E-3</v>
      </c>
      <c r="AD41">
        <v>3.1711964279159551E-3</v>
      </c>
      <c r="AE41">
        <v>3.1757448765552211E-3</v>
      </c>
      <c r="AF41">
        <v>4.7167095045149831E-3</v>
      </c>
      <c r="AG41">
        <v>9.2267403049169118E-3</v>
      </c>
      <c r="AH41">
        <v>1.2342569098682711E-2</v>
      </c>
      <c r="AI41">
        <v>3.8635521117915184E-3</v>
      </c>
      <c r="AJ41">
        <v>2.1926777820825893E-3</v>
      </c>
      <c r="AK41">
        <v>1.7806746820573178E-3</v>
      </c>
      <c r="AL41">
        <v>1.562616570131264E-3</v>
      </c>
      <c r="AM41">
        <v>2.1156620242515222E-3</v>
      </c>
      <c r="AN41">
        <v>2.6687195755472834E-3</v>
      </c>
      <c r="AO41">
        <v>2.7328798788000212E-3</v>
      </c>
      <c r="AP41">
        <v>2.4825633005418051E-3</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row>
    <row r="42" spans="1:69">
      <c r="A42" t="s">
        <v>451</v>
      </c>
      <c r="B42" t="s">
        <v>468</v>
      </c>
      <c r="C42" t="s">
        <v>5153</v>
      </c>
      <c r="D42" t="s">
        <v>38</v>
      </c>
      <c r="E42">
        <v>1000</v>
      </c>
      <c r="F42" t="s">
        <v>2608</v>
      </c>
      <c r="G42">
        <v>0</v>
      </c>
      <c r="H42">
        <v>0</v>
      </c>
      <c r="I42">
        <v>1.5575155325116441E-3</v>
      </c>
      <c r="J42">
        <v>5.1234242808961224E-2</v>
      </c>
      <c r="K42">
        <v>0</v>
      </c>
      <c r="L42">
        <v>0</v>
      </c>
      <c r="M42">
        <v>0</v>
      </c>
      <c r="N42">
        <v>3.6395572817045675E-5</v>
      </c>
      <c r="O42">
        <v>0</v>
      </c>
      <c r="P42">
        <v>0</v>
      </c>
      <c r="Q42">
        <v>2.7482797818252875E-2</v>
      </c>
      <c r="R42">
        <v>1.09741872587474E-2</v>
      </c>
      <c r="S42">
        <v>1.8942002439425645E-2</v>
      </c>
      <c r="T42">
        <v>1.6003401772633565E-2</v>
      </c>
      <c r="U42">
        <v>1.7785325036083842E-2</v>
      </c>
      <c r="V42">
        <v>1.3523986329280095E-2</v>
      </c>
      <c r="W42">
        <v>2.087286976129759E-2</v>
      </c>
      <c r="X42">
        <v>2.8198465643906375E-2</v>
      </c>
      <c r="Y42">
        <v>2.0272829857474257E-2</v>
      </c>
      <c r="Z42">
        <v>1.569118468962646E-2</v>
      </c>
      <c r="AA42">
        <v>1.5399961252014899E-2</v>
      </c>
      <c r="AB42">
        <v>5.7538957053026047E-3</v>
      </c>
      <c r="AC42">
        <v>5.7690956725106489E-3</v>
      </c>
      <c r="AD42">
        <v>5.8440259486375028E-3</v>
      </c>
      <c r="AE42">
        <v>5.852408038009173E-3</v>
      </c>
      <c r="AF42">
        <v>8.3368410321389835E-3</v>
      </c>
      <c r="AG42">
        <v>1.4062255551342374E-2</v>
      </c>
      <c r="AH42">
        <v>1.9145495752234308E-2</v>
      </c>
      <c r="AI42">
        <v>1.0389411246144601E-2</v>
      </c>
      <c r="AJ42">
        <v>7.7562638805843912E-3</v>
      </c>
      <c r="AK42">
        <v>6.2988656301311719E-3</v>
      </c>
      <c r="AL42">
        <v>5.5275182524083585E-3</v>
      </c>
      <c r="AM42">
        <v>5.6891902041946388E-3</v>
      </c>
      <c r="AN42">
        <v>5.8523102966108465E-3</v>
      </c>
      <c r="AO42">
        <v>5.9930092320854243E-3</v>
      </c>
      <c r="AP42">
        <v>6.2696755189295753E-3</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row>
    <row r="43" spans="1:69">
      <c r="A43" t="s">
        <v>451</v>
      </c>
      <c r="B43" t="s">
        <v>468</v>
      </c>
      <c r="C43" t="s">
        <v>5155</v>
      </c>
      <c r="D43" t="s">
        <v>38</v>
      </c>
      <c r="E43">
        <v>1000</v>
      </c>
      <c r="F43" t="s">
        <v>2608</v>
      </c>
      <c r="G43">
        <v>0</v>
      </c>
      <c r="H43">
        <v>0</v>
      </c>
      <c r="I43">
        <v>0</v>
      </c>
      <c r="J43">
        <v>0</v>
      </c>
      <c r="K43">
        <v>0</v>
      </c>
      <c r="L43">
        <v>0</v>
      </c>
      <c r="M43">
        <v>0</v>
      </c>
      <c r="N43">
        <v>0</v>
      </c>
      <c r="O43">
        <v>0</v>
      </c>
      <c r="P43">
        <v>0</v>
      </c>
      <c r="Q43">
        <v>4.9830462571216864E-3</v>
      </c>
      <c r="R43">
        <v>5.7321367844307015E-3</v>
      </c>
      <c r="S43">
        <v>1.5316633000358446E-2</v>
      </c>
      <c r="T43">
        <v>1.75881995814232E-2</v>
      </c>
      <c r="U43">
        <v>1.9707786980887067E-2</v>
      </c>
      <c r="V43">
        <v>1.637375832091632E-2</v>
      </c>
      <c r="W43">
        <v>1.3155226348050875E-2</v>
      </c>
      <c r="X43">
        <v>9.0788526467262976E-3</v>
      </c>
      <c r="Y43">
        <v>1.2863421499661947E-2</v>
      </c>
      <c r="Z43">
        <v>1.0659132794644614E-2</v>
      </c>
      <c r="AA43">
        <v>1.0956912102986509E-2</v>
      </c>
      <c r="AB43">
        <v>1.2139381866278571E-2</v>
      </c>
      <c r="AC43">
        <v>9.52976748138217E-3</v>
      </c>
      <c r="AD43">
        <v>5.5014298085777971E-3</v>
      </c>
      <c r="AE43">
        <v>4.0750200067377548E-3</v>
      </c>
      <c r="AF43">
        <v>3.7307512041687319E-3</v>
      </c>
      <c r="AG43">
        <v>6.0886228142852305E-3</v>
      </c>
      <c r="AH43">
        <v>1.4320892742742408E-2</v>
      </c>
      <c r="AI43">
        <v>8.5550023861420167E-3</v>
      </c>
      <c r="AJ43">
        <v>1.1536545342571008E-2</v>
      </c>
      <c r="AK43">
        <v>1.401124264091049E-2</v>
      </c>
      <c r="AL43">
        <v>1.2295451909003845E-2</v>
      </c>
      <c r="AM43">
        <v>1.2287131619679063E-2</v>
      </c>
      <c r="AN43">
        <v>1.2282320715024423E-2</v>
      </c>
      <c r="AO43">
        <v>8.4102116712115003E-3</v>
      </c>
      <c r="AP43">
        <v>4.8766759386446963E-3</v>
      </c>
      <c r="AQ43">
        <v>5.9437941596179747E-3</v>
      </c>
      <c r="AR43">
        <v>9.6927617253436786E-3</v>
      </c>
      <c r="AS43">
        <v>1.9566385481093088E-2</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row>
    <row r="44" spans="1:69">
      <c r="A44" t="s">
        <v>451</v>
      </c>
      <c r="B44" t="s">
        <v>469</v>
      </c>
      <c r="C44" t="s">
        <v>2</v>
      </c>
      <c r="D44" t="s">
        <v>38</v>
      </c>
      <c r="E44">
        <v>1000</v>
      </c>
      <c r="F44" t="s">
        <v>2608</v>
      </c>
      <c r="G44">
        <v>0</v>
      </c>
      <c r="H44">
        <v>1</v>
      </c>
      <c r="I44">
        <v>0.99844248446748829</v>
      </c>
      <c r="J44">
        <v>0.94876575719103873</v>
      </c>
      <c r="K44">
        <v>0</v>
      </c>
      <c r="L44">
        <v>0</v>
      </c>
      <c r="M44">
        <v>0</v>
      </c>
      <c r="N44">
        <v>0.97786475854626498</v>
      </c>
      <c r="O44">
        <v>0.94095040736906044</v>
      </c>
      <c r="P44">
        <v>0.98620647402691619</v>
      </c>
      <c r="Q44">
        <v>0.71960765235558</v>
      </c>
      <c r="R44">
        <v>0.49552408881238796</v>
      </c>
      <c r="S44">
        <v>0.47224877827123757</v>
      </c>
      <c r="T44">
        <v>0.39856107165992016</v>
      </c>
      <c r="U44">
        <v>0.38621457338891835</v>
      </c>
      <c r="V44">
        <v>0.66583489189262524</v>
      </c>
      <c r="W44">
        <v>0.62500112531632646</v>
      </c>
      <c r="X44">
        <v>0.52471908180208005</v>
      </c>
      <c r="Y44">
        <v>0.46771968270290332</v>
      </c>
      <c r="Z44">
        <v>0.41926796174366221</v>
      </c>
      <c r="AA44">
        <v>0.42955055571507178</v>
      </c>
      <c r="AB44">
        <v>0.44986696505456181</v>
      </c>
      <c r="AC44">
        <v>0.45105537086986192</v>
      </c>
      <c r="AD44">
        <v>0.45281271379882287</v>
      </c>
      <c r="AE44">
        <v>0.4534621833030737</v>
      </c>
      <c r="AF44">
        <v>0.48041179790470173</v>
      </c>
      <c r="AG44">
        <v>0.69617515688910203</v>
      </c>
      <c r="AH44">
        <v>0.95186281617550628</v>
      </c>
      <c r="AI44">
        <v>0.64038673947061819</v>
      </c>
      <c r="AJ44">
        <v>0.54794696574848711</v>
      </c>
      <c r="AK44">
        <v>0.48910456674094061</v>
      </c>
      <c r="AL44">
        <v>0.42956622561729224</v>
      </c>
      <c r="AM44">
        <v>0.42941804117794985</v>
      </c>
      <c r="AN44">
        <v>0.42910746106944681</v>
      </c>
      <c r="AO44">
        <v>0.41954968361293821</v>
      </c>
      <c r="AP44">
        <v>0.41382912323046328</v>
      </c>
      <c r="AQ44">
        <v>0.29594798763307384</v>
      </c>
      <c r="AR44">
        <v>0.48303085860188749</v>
      </c>
      <c r="AS44">
        <v>0.97661238455623445</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row>
    <row r="45" spans="1:69">
      <c r="A45" t="s">
        <v>451</v>
      </c>
      <c r="B45" t="s">
        <v>469</v>
      </c>
      <c r="C45" t="s">
        <v>5135</v>
      </c>
      <c r="D45" t="s">
        <v>38</v>
      </c>
      <c r="E45">
        <v>1000</v>
      </c>
      <c r="F45" t="s">
        <v>2608</v>
      </c>
      <c r="G45">
        <v>0</v>
      </c>
      <c r="H45">
        <v>0</v>
      </c>
      <c r="I45">
        <v>0</v>
      </c>
      <c r="J45">
        <v>0</v>
      </c>
      <c r="K45">
        <v>0</v>
      </c>
      <c r="L45">
        <v>0</v>
      </c>
      <c r="M45">
        <v>0</v>
      </c>
      <c r="N45">
        <v>0</v>
      </c>
      <c r="O45">
        <v>0</v>
      </c>
      <c r="P45">
        <v>0</v>
      </c>
      <c r="Q45">
        <v>0.18524553427979787</v>
      </c>
      <c r="R45">
        <v>0.46271643125709416</v>
      </c>
      <c r="S45">
        <v>0.43911278211450233</v>
      </c>
      <c r="T45">
        <v>0.52649664346057701</v>
      </c>
      <c r="U45">
        <v>0.53095118023274901</v>
      </c>
      <c r="V45">
        <v>0.28305951138312102</v>
      </c>
      <c r="W45">
        <v>0.29243127464716834</v>
      </c>
      <c r="X45">
        <v>0.35578382994227292</v>
      </c>
      <c r="Y45">
        <v>0.44373216208574351</v>
      </c>
      <c r="Z45">
        <v>0.51362316960707288</v>
      </c>
      <c r="AA45">
        <v>0.50409048561611802</v>
      </c>
      <c r="AB45">
        <v>0.5282273440783769</v>
      </c>
      <c r="AC45">
        <v>0.52962275315765239</v>
      </c>
      <c r="AD45">
        <v>0.53168620004330536</v>
      </c>
      <c r="AE45">
        <v>0.53244879782873888</v>
      </c>
      <c r="AF45">
        <v>0.50148807112294114</v>
      </c>
      <c r="AG45">
        <v>0.27281116177703513</v>
      </c>
      <c r="AH45">
        <v>0</v>
      </c>
      <c r="AI45">
        <v>0.33424065785904661</v>
      </c>
      <c r="AJ45">
        <v>0.42833535131622247</v>
      </c>
      <c r="AK45">
        <v>0.48699188291691881</v>
      </c>
      <c r="AL45">
        <v>0.54945740838729706</v>
      </c>
      <c r="AM45">
        <v>0.5490855924798167</v>
      </c>
      <c r="AN45">
        <v>0.54887060345598082</v>
      </c>
      <c r="AO45">
        <v>0.56206633398043171</v>
      </c>
      <c r="AP45">
        <v>0.57158956841613973</v>
      </c>
      <c r="AQ45">
        <v>0.69666526568394516</v>
      </c>
      <c r="AR45">
        <v>0.50492330441236311</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row>
    <row r="46" spans="1:69">
      <c r="A46" t="s">
        <v>451</v>
      </c>
      <c r="B46" t="s">
        <v>469</v>
      </c>
      <c r="C46" t="s">
        <v>5140</v>
      </c>
      <c r="D46" t="s">
        <v>38</v>
      </c>
      <c r="E46">
        <v>1000</v>
      </c>
      <c r="F46" t="s">
        <v>2608</v>
      </c>
      <c r="G46">
        <v>0</v>
      </c>
      <c r="H46">
        <v>0</v>
      </c>
      <c r="I46">
        <v>0</v>
      </c>
      <c r="J46">
        <v>0</v>
      </c>
      <c r="K46">
        <v>1</v>
      </c>
      <c r="L46">
        <v>1</v>
      </c>
      <c r="M46">
        <v>1</v>
      </c>
      <c r="N46">
        <v>0</v>
      </c>
      <c r="O46">
        <v>2.8613344389663222E-3</v>
      </c>
      <c r="P46">
        <v>0</v>
      </c>
      <c r="Q46">
        <v>9.309239022658747E-4</v>
      </c>
      <c r="R46">
        <v>9.1092739301282288E-4</v>
      </c>
      <c r="S46">
        <v>5.9008820461776501E-4</v>
      </c>
      <c r="T46">
        <v>1.102456507997236E-3</v>
      </c>
      <c r="U46">
        <v>8.6669850342613786E-4</v>
      </c>
      <c r="V46">
        <v>1.0631716613150493E-3</v>
      </c>
      <c r="W46">
        <v>2.3669566134547309E-3</v>
      </c>
      <c r="X46">
        <v>1.5261621273191367E-3</v>
      </c>
      <c r="Y46">
        <v>1.1670359256834982E-3</v>
      </c>
      <c r="Z46">
        <v>1.181111110302942E-3</v>
      </c>
      <c r="AA46">
        <v>1.1591900607106171E-3</v>
      </c>
      <c r="AB46">
        <v>1.03641390648723E-3</v>
      </c>
      <c r="AC46">
        <v>1.039151783257928E-3</v>
      </c>
      <c r="AD46">
        <v>9.8443397274060665E-4</v>
      </c>
      <c r="AE46">
        <v>9.8584594688523619E-4</v>
      </c>
      <c r="AF46">
        <v>1.3158292315345421E-3</v>
      </c>
      <c r="AG46">
        <v>1.6360626633183078E-3</v>
      </c>
      <c r="AH46">
        <v>2.3282262308343044E-3</v>
      </c>
      <c r="AI46">
        <v>2.5646369262570089E-3</v>
      </c>
      <c r="AJ46">
        <v>2.2321959300522789E-3</v>
      </c>
      <c r="AK46">
        <v>1.8127673890416449E-3</v>
      </c>
      <c r="AL46">
        <v>1.5907792638671784E-3</v>
      </c>
      <c r="AM46">
        <v>1.4043824941082853E-3</v>
      </c>
      <c r="AN46">
        <v>1.218584887389683E-3</v>
      </c>
      <c r="AO46">
        <v>1.2478816245330344E-3</v>
      </c>
      <c r="AP46">
        <v>9.5239359528102451E-4</v>
      </c>
      <c r="AQ46">
        <v>1.4429525233629848E-3</v>
      </c>
      <c r="AR46">
        <v>2.3530752604056793E-3</v>
      </c>
      <c r="AS46">
        <v>3.8212299626724042E-3</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row>
    <row r="47" spans="1:69">
      <c r="A47" t="s">
        <v>451</v>
      </c>
      <c r="B47" t="s">
        <v>469</v>
      </c>
      <c r="C47" t="s">
        <v>5152</v>
      </c>
      <c r="D47" t="s">
        <v>38</v>
      </c>
      <c r="E47">
        <v>1000</v>
      </c>
      <c r="F47" t="s">
        <v>2608</v>
      </c>
      <c r="G47">
        <v>0</v>
      </c>
      <c r="H47">
        <v>0</v>
      </c>
      <c r="I47">
        <v>0</v>
      </c>
      <c r="J47">
        <v>0</v>
      </c>
      <c r="K47">
        <v>0</v>
      </c>
      <c r="L47">
        <v>0</v>
      </c>
      <c r="M47">
        <v>0</v>
      </c>
      <c r="N47">
        <v>2.2098845880917883E-2</v>
      </c>
      <c r="O47">
        <v>5.6188258191973262E-2</v>
      </c>
      <c r="P47">
        <v>1.3793525973083719E-2</v>
      </c>
      <c r="Q47">
        <v>6.175004538698179E-2</v>
      </c>
      <c r="R47">
        <v>2.4142228494326921E-2</v>
      </c>
      <c r="S47">
        <v>5.3789715969858258E-2</v>
      </c>
      <c r="T47">
        <v>4.0248227017448859E-2</v>
      </c>
      <c r="U47">
        <v>4.4474435857935646E-2</v>
      </c>
      <c r="V47">
        <v>2.0144680412742311E-2</v>
      </c>
      <c r="W47">
        <v>4.617254731370192E-2</v>
      </c>
      <c r="X47">
        <v>8.0693607837695247E-2</v>
      </c>
      <c r="Y47">
        <v>5.4244867928533384E-2</v>
      </c>
      <c r="Z47">
        <v>3.9577440054690896E-2</v>
      </c>
      <c r="AA47">
        <v>3.884289525309842E-2</v>
      </c>
      <c r="AB47">
        <v>2.9759993889928275E-3</v>
      </c>
      <c r="AC47">
        <v>2.9838610353348292E-3</v>
      </c>
      <c r="AD47">
        <v>3.1711964279159551E-3</v>
      </c>
      <c r="AE47">
        <v>3.1757448765552211E-3</v>
      </c>
      <c r="AF47">
        <v>4.7167095045149831E-3</v>
      </c>
      <c r="AG47">
        <v>9.2267403049169118E-3</v>
      </c>
      <c r="AH47">
        <v>1.2342569098682711E-2</v>
      </c>
      <c r="AI47">
        <v>3.8635521117915184E-3</v>
      </c>
      <c r="AJ47">
        <v>2.1926777820825893E-3</v>
      </c>
      <c r="AK47">
        <v>1.7806746820573178E-3</v>
      </c>
      <c r="AL47">
        <v>1.562616570131264E-3</v>
      </c>
      <c r="AM47">
        <v>2.1156620242515222E-3</v>
      </c>
      <c r="AN47">
        <v>2.6687195755472834E-3</v>
      </c>
      <c r="AO47">
        <v>2.7328798788000212E-3</v>
      </c>
      <c r="AP47">
        <v>2.4825633005418051E-3</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row>
    <row r="48" spans="1:69">
      <c r="A48" t="s">
        <v>451</v>
      </c>
      <c r="B48" t="s">
        <v>469</v>
      </c>
      <c r="C48" t="s">
        <v>5153</v>
      </c>
      <c r="D48" t="s">
        <v>38</v>
      </c>
      <c r="E48">
        <v>1000</v>
      </c>
      <c r="F48" t="s">
        <v>2608</v>
      </c>
      <c r="G48">
        <v>0</v>
      </c>
      <c r="H48">
        <v>0</v>
      </c>
      <c r="I48">
        <v>1.5575155325116441E-3</v>
      </c>
      <c r="J48">
        <v>5.1234242808961224E-2</v>
      </c>
      <c r="K48">
        <v>0</v>
      </c>
      <c r="L48">
        <v>0</v>
      </c>
      <c r="M48">
        <v>0</v>
      </c>
      <c r="N48">
        <v>3.6395572817045675E-5</v>
      </c>
      <c r="O48">
        <v>0</v>
      </c>
      <c r="P48">
        <v>0</v>
      </c>
      <c r="Q48">
        <v>2.7482797818252875E-2</v>
      </c>
      <c r="R48">
        <v>1.09741872587474E-2</v>
      </c>
      <c r="S48">
        <v>1.8942002439425645E-2</v>
      </c>
      <c r="T48">
        <v>1.6003401772633565E-2</v>
      </c>
      <c r="U48">
        <v>1.7785325036083842E-2</v>
      </c>
      <c r="V48">
        <v>1.3523986329280095E-2</v>
      </c>
      <c r="W48">
        <v>2.087286976129759E-2</v>
      </c>
      <c r="X48">
        <v>2.8198465643906375E-2</v>
      </c>
      <c r="Y48">
        <v>2.0272829857474257E-2</v>
      </c>
      <c r="Z48">
        <v>1.569118468962646E-2</v>
      </c>
      <c r="AA48">
        <v>1.5399961252014899E-2</v>
      </c>
      <c r="AB48">
        <v>5.7538957053026047E-3</v>
      </c>
      <c r="AC48">
        <v>5.7690956725106489E-3</v>
      </c>
      <c r="AD48">
        <v>5.8440259486375028E-3</v>
      </c>
      <c r="AE48">
        <v>5.852408038009173E-3</v>
      </c>
      <c r="AF48">
        <v>8.3368410321389835E-3</v>
      </c>
      <c r="AG48">
        <v>1.4062255551342374E-2</v>
      </c>
      <c r="AH48">
        <v>1.9145495752234308E-2</v>
      </c>
      <c r="AI48">
        <v>1.0389411246144601E-2</v>
      </c>
      <c r="AJ48">
        <v>7.7562638805843912E-3</v>
      </c>
      <c r="AK48">
        <v>6.2988656301311719E-3</v>
      </c>
      <c r="AL48">
        <v>5.5275182524083585E-3</v>
      </c>
      <c r="AM48">
        <v>5.6891902041946388E-3</v>
      </c>
      <c r="AN48">
        <v>5.8523102966108465E-3</v>
      </c>
      <c r="AO48">
        <v>5.9930092320854243E-3</v>
      </c>
      <c r="AP48">
        <v>6.2696755189295753E-3</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row>
    <row r="49" spans="1:69">
      <c r="A49" t="s">
        <v>451</v>
      </c>
      <c r="B49" t="s">
        <v>469</v>
      </c>
      <c r="C49" t="s">
        <v>5155</v>
      </c>
      <c r="D49" t="s">
        <v>38</v>
      </c>
      <c r="E49">
        <v>1000</v>
      </c>
      <c r="F49" t="s">
        <v>2608</v>
      </c>
      <c r="G49">
        <v>0</v>
      </c>
      <c r="H49">
        <v>0</v>
      </c>
      <c r="I49">
        <v>0</v>
      </c>
      <c r="J49">
        <v>0</v>
      </c>
      <c r="K49">
        <v>0</v>
      </c>
      <c r="L49">
        <v>0</v>
      </c>
      <c r="M49">
        <v>0</v>
      </c>
      <c r="N49">
        <v>0</v>
      </c>
      <c r="O49">
        <v>0</v>
      </c>
      <c r="P49">
        <v>0</v>
      </c>
      <c r="Q49">
        <v>4.9830462571216864E-3</v>
      </c>
      <c r="R49">
        <v>5.7321367844307015E-3</v>
      </c>
      <c r="S49">
        <v>1.5316633000358446E-2</v>
      </c>
      <c r="T49">
        <v>1.75881995814232E-2</v>
      </c>
      <c r="U49">
        <v>1.9707786980887067E-2</v>
      </c>
      <c r="V49">
        <v>1.637375832091632E-2</v>
      </c>
      <c r="W49">
        <v>1.3155226348050875E-2</v>
      </c>
      <c r="X49">
        <v>9.0788526467262976E-3</v>
      </c>
      <c r="Y49">
        <v>1.2863421499661947E-2</v>
      </c>
      <c r="Z49">
        <v>1.0659132794644614E-2</v>
      </c>
      <c r="AA49">
        <v>1.0956912102986509E-2</v>
      </c>
      <c r="AB49">
        <v>1.2139381866278571E-2</v>
      </c>
      <c r="AC49">
        <v>9.52976748138217E-3</v>
      </c>
      <c r="AD49">
        <v>5.5014298085777971E-3</v>
      </c>
      <c r="AE49">
        <v>4.0750200067377548E-3</v>
      </c>
      <c r="AF49">
        <v>3.7307512041687319E-3</v>
      </c>
      <c r="AG49">
        <v>6.0886228142852305E-3</v>
      </c>
      <c r="AH49">
        <v>1.4320892742742408E-2</v>
      </c>
      <c r="AI49">
        <v>8.5550023861420167E-3</v>
      </c>
      <c r="AJ49">
        <v>1.1536545342571008E-2</v>
      </c>
      <c r="AK49">
        <v>1.401124264091049E-2</v>
      </c>
      <c r="AL49">
        <v>1.2295451909003845E-2</v>
      </c>
      <c r="AM49">
        <v>1.2287131619679063E-2</v>
      </c>
      <c r="AN49">
        <v>1.2282320715024423E-2</v>
      </c>
      <c r="AO49">
        <v>8.4102116712115003E-3</v>
      </c>
      <c r="AP49">
        <v>4.8766759386446963E-3</v>
      </c>
      <c r="AQ49">
        <v>5.9437941596179747E-3</v>
      </c>
      <c r="AR49">
        <v>9.6927617253436786E-3</v>
      </c>
      <c r="AS49">
        <v>1.9566385481093088E-2</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row>
    <row r="50" spans="1:69">
      <c r="A50" t="s">
        <v>451</v>
      </c>
      <c r="B50" t="s">
        <v>470</v>
      </c>
      <c r="C50" t="s">
        <v>2</v>
      </c>
      <c r="D50" t="s">
        <v>38</v>
      </c>
      <c r="E50">
        <v>1000</v>
      </c>
      <c r="F50" t="s">
        <v>2608</v>
      </c>
      <c r="G50">
        <v>0</v>
      </c>
      <c r="H50">
        <v>1</v>
      </c>
      <c r="I50">
        <v>0.99844248446748829</v>
      </c>
      <c r="J50">
        <v>0.94876575719103873</v>
      </c>
      <c r="K50">
        <v>0</v>
      </c>
      <c r="L50">
        <v>0</v>
      </c>
      <c r="M50">
        <v>0</v>
      </c>
      <c r="N50">
        <v>0.97786475854626498</v>
      </c>
      <c r="O50">
        <v>0.94095040736906044</v>
      </c>
      <c r="P50">
        <v>0.98620647402691619</v>
      </c>
      <c r="Q50">
        <v>0.71960765235558</v>
      </c>
      <c r="R50">
        <v>0.49552408881238796</v>
      </c>
      <c r="S50">
        <v>0.47224877827123757</v>
      </c>
      <c r="T50">
        <v>0.39856107165992016</v>
      </c>
      <c r="U50">
        <v>0.38621457338891835</v>
      </c>
      <c r="V50">
        <v>0.66583489189262524</v>
      </c>
      <c r="W50">
        <v>0.62500112531632646</v>
      </c>
      <c r="X50">
        <v>0.52471908180208005</v>
      </c>
      <c r="Y50">
        <v>0.46771968270290332</v>
      </c>
      <c r="Z50">
        <v>0.41926796174366221</v>
      </c>
      <c r="AA50">
        <v>0.42955055571507178</v>
      </c>
      <c r="AB50">
        <v>0.44986696505456181</v>
      </c>
      <c r="AC50">
        <v>0.45105537086986192</v>
      </c>
      <c r="AD50">
        <v>0.45281271379882287</v>
      </c>
      <c r="AE50">
        <v>0.4534621833030737</v>
      </c>
      <c r="AF50">
        <v>0.48041179790470173</v>
      </c>
      <c r="AG50">
        <v>0.69617515688910203</v>
      </c>
      <c r="AH50">
        <v>0.95186281617550628</v>
      </c>
      <c r="AI50">
        <v>0.64038673947061819</v>
      </c>
      <c r="AJ50">
        <v>0.54794696574848711</v>
      </c>
      <c r="AK50">
        <v>0.48910456674094061</v>
      </c>
      <c r="AL50">
        <v>0.42956622561729224</v>
      </c>
      <c r="AM50">
        <v>0.42941804117794985</v>
      </c>
      <c r="AN50">
        <v>0.42910746106944681</v>
      </c>
      <c r="AO50">
        <v>0.41954968361293821</v>
      </c>
      <c r="AP50">
        <v>0.41382912323046328</v>
      </c>
      <c r="AQ50">
        <v>0.29594798763307384</v>
      </c>
      <c r="AR50">
        <v>0.48303085860188749</v>
      </c>
      <c r="AS50">
        <v>0.97661238455623445</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row>
    <row r="51" spans="1:69">
      <c r="A51" t="s">
        <v>451</v>
      </c>
      <c r="B51" t="s">
        <v>470</v>
      </c>
      <c r="C51" t="s">
        <v>5135</v>
      </c>
      <c r="D51" t="s">
        <v>38</v>
      </c>
      <c r="E51">
        <v>1000</v>
      </c>
      <c r="F51" t="s">
        <v>2608</v>
      </c>
      <c r="G51">
        <v>0</v>
      </c>
      <c r="H51">
        <v>0</v>
      </c>
      <c r="I51">
        <v>0</v>
      </c>
      <c r="J51">
        <v>0</v>
      </c>
      <c r="K51">
        <v>0</v>
      </c>
      <c r="L51">
        <v>0</v>
      </c>
      <c r="M51">
        <v>0</v>
      </c>
      <c r="N51">
        <v>0</v>
      </c>
      <c r="O51">
        <v>0</v>
      </c>
      <c r="P51">
        <v>0</v>
      </c>
      <c r="Q51">
        <v>0.18524553427979787</v>
      </c>
      <c r="R51">
        <v>0.46271643125709416</v>
      </c>
      <c r="S51">
        <v>0.43911278211450233</v>
      </c>
      <c r="T51">
        <v>0.52649664346057701</v>
      </c>
      <c r="U51">
        <v>0.53095118023274901</v>
      </c>
      <c r="V51">
        <v>0.28305951138312102</v>
      </c>
      <c r="W51">
        <v>0.29243127464716834</v>
      </c>
      <c r="X51">
        <v>0.35578382994227292</v>
      </c>
      <c r="Y51">
        <v>0.44373216208574351</v>
      </c>
      <c r="Z51">
        <v>0.51362316960707288</v>
      </c>
      <c r="AA51">
        <v>0.50409048561611802</v>
      </c>
      <c r="AB51">
        <v>0.5282273440783769</v>
      </c>
      <c r="AC51">
        <v>0.52962275315765239</v>
      </c>
      <c r="AD51">
        <v>0.53168620004330536</v>
      </c>
      <c r="AE51">
        <v>0.53244879782873888</v>
      </c>
      <c r="AF51">
        <v>0.50148807112294114</v>
      </c>
      <c r="AG51">
        <v>0.27281116177703513</v>
      </c>
      <c r="AH51">
        <v>0</v>
      </c>
      <c r="AI51">
        <v>0.33424065785904661</v>
      </c>
      <c r="AJ51">
        <v>0.42833535131622247</v>
      </c>
      <c r="AK51">
        <v>0.48699188291691881</v>
      </c>
      <c r="AL51">
        <v>0.54945740838729706</v>
      </c>
      <c r="AM51">
        <v>0.5490855924798167</v>
      </c>
      <c r="AN51">
        <v>0.54887060345598082</v>
      </c>
      <c r="AO51">
        <v>0.56206633398043171</v>
      </c>
      <c r="AP51">
        <v>0.57158956841613973</v>
      </c>
      <c r="AQ51">
        <v>0.69666526568394516</v>
      </c>
      <c r="AR51">
        <v>0.50492330441236311</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row>
    <row r="52" spans="1:69">
      <c r="A52" t="s">
        <v>451</v>
      </c>
      <c r="B52" t="s">
        <v>470</v>
      </c>
      <c r="C52" t="s">
        <v>5140</v>
      </c>
      <c r="D52" t="s">
        <v>38</v>
      </c>
      <c r="E52">
        <v>1000</v>
      </c>
      <c r="F52" t="s">
        <v>2608</v>
      </c>
      <c r="G52">
        <v>0</v>
      </c>
      <c r="H52">
        <v>0</v>
      </c>
      <c r="I52">
        <v>0</v>
      </c>
      <c r="J52">
        <v>0</v>
      </c>
      <c r="K52">
        <v>1</v>
      </c>
      <c r="L52">
        <v>1</v>
      </c>
      <c r="M52">
        <v>1</v>
      </c>
      <c r="N52">
        <v>0</v>
      </c>
      <c r="O52">
        <v>2.8613344389663222E-3</v>
      </c>
      <c r="P52">
        <v>0</v>
      </c>
      <c r="Q52">
        <v>9.309239022658747E-4</v>
      </c>
      <c r="R52">
        <v>9.1092739301282288E-4</v>
      </c>
      <c r="S52">
        <v>5.9008820461776501E-4</v>
      </c>
      <c r="T52">
        <v>1.102456507997236E-3</v>
      </c>
      <c r="U52">
        <v>8.6669850342613786E-4</v>
      </c>
      <c r="V52">
        <v>1.0631716613150493E-3</v>
      </c>
      <c r="W52">
        <v>2.3669566134547309E-3</v>
      </c>
      <c r="X52">
        <v>1.5261621273191367E-3</v>
      </c>
      <c r="Y52">
        <v>1.1670359256834982E-3</v>
      </c>
      <c r="Z52">
        <v>1.181111110302942E-3</v>
      </c>
      <c r="AA52">
        <v>1.1591900607106171E-3</v>
      </c>
      <c r="AB52">
        <v>1.03641390648723E-3</v>
      </c>
      <c r="AC52">
        <v>1.039151783257928E-3</v>
      </c>
      <c r="AD52">
        <v>9.8443397274060665E-4</v>
      </c>
      <c r="AE52">
        <v>9.8584594688523619E-4</v>
      </c>
      <c r="AF52">
        <v>1.3158292315345421E-3</v>
      </c>
      <c r="AG52">
        <v>1.6360626633183078E-3</v>
      </c>
      <c r="AH52">
        <v>2.3282262308343044E-3</v>
      </c>
      <c r="AI52">
        <v>2.5646369262570089E-3</v>
      </c>
      <c r="AJ52">
        <v>2.2321959300522789E-3</v>
      </c>
      <c r="AK52">
        <v>1.8127673890416449E-3</v>
      </c>
      <c r="AL52">
        <v>1.5907792638671784E-3</v>
      </c>
      <c r="AM52">
        <v>1.4043824941082853E-3</v>
      </c>
      <c r="AN52">
        <v>1.218584887389683E-3</v>
      </c>
      <c r="AO52">
        <v>1.2478816245330344E-3</v>
      </c>
      <c r="AP52">
        <v>9.5239359528102451E-4</v>
      </c>
      <c r="AQ52">
        <v>1.4429525233629848E-3</v>
      </c>
      <c r="AR52">
        <v>2.3530752604056793E-3</v>
      </c>
      <c r="AS52">
        <v>3.8212299626724042E-3</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row>
    <row r="53" spans="1:69">
      <c r="A53" t="s">
        <v>451</v>
      </c>
      <c r="B53" t="s">
        <v>470</v>
      </c>
      <c r="C53" t="s">
        <v>5152</v>
      </c>
      <c r="D53" t="s">
        <v>38</v>
      </c>
      <c r="E53">
        <v>1000</v>
      </c>
      <c r="F53" t="s">
        <v>2608</v>
      </c>
      <c r="G53">
        <v>0</v>
      </c>
      <c r="H53">
        <v>0</v>
      </c>
      <c r="I53">
        <v>0</v>
      </c>
      <c r="J53">
        <v>0</v>
      </c>
      <c r="K53">
        <v>0</v>
      </c>
      <c r="L53">
        <v>0</v>
      </c>
      <c r="M53">
        <v>0</v>
      </c>
      <c r="N53">
        <v>2.2098845880917883E-2</v>
      </c>
      <c r="O53">
        <v>5.6188258191973262E-2</v>
      </c>
      <c r="P53">
        <v>1.3793525973083719E-2</v>
      </c>
      <c r="Q53">
        <v>6.175004538698179E-2</v>
      </c>
      <c r="R53">
        <v>2.4142228494326921E-2</v>
      </c>
      <c r="S53">
        <v>5.3789715969858258E-2</v>
      </c>
      <c r="T53">
        <v>4.0248227017448859E-2</v>
      </c>
      <c r="U53">
        <v>4.4474435857935646E-2</v>
      </c>
      <c r="V53">
        <v>2.0144680412742311E-2</v>
      </c>
      <c r="W53">
        <v>4.617254731370192E-2</v>
      </c>
      <c r="X53">
        <v>8.0693607837695247E-2</v>
      </c>
      <c r="Y53">
        <v>5.4244867928533384E-2</v>
      </c>
      <c r="Z53">
        <v>3.9577440054690896E-2</v>
      </c>
      <c r="AA53">
        <v>3.884289525309842E-2</v>
      </c>
      <c r="AB53">
        <v>2.9759993889928275E-3</v>
      </c>
      <c r="AC53">
        <v>2.9838610353348292E-3</v>
      </c>
      <c r="AD53">
        <v>3.1711964279159551E-3</v>
      </c>
      <c r="AE53">
        <v>3.1757448765552211E-3</v>
      </c>
      <c r="AF53">
        <v>4.7167095045149831E-3</v>
      </c>
      <c r="AG53">
        <v>9.2267403049169118E-3</v>
      </c>
      <c r="AH53">
        <v>1.2342569098682711E-2</v>
      </c>
      <c r="AI53">
        <v>3.8635521117915184E-3</v>
      </c>
      <c r="AJ53">
        <v>2.1926777820825893E-3</v>
      </c>
      <c r="AK53">
        <v>1.7806746820573178E-3</v>
      </c>
      <c r="AL53">
        <v>1.562616570131264E-3</v>
      </c>
      <c r="AM53">
        <v>2.1156620242515222E-3</v>
      </c>
      <c r="AN53">
        <v>2.6687195755472834E-3</v>
      </c>
      <c r="AO53">
        <v>2.7328798788000212E-3</v>
      </c>
      <c r="AP53">
        <v>2.4825633005418051E-3</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row>
    <row r="54" spans="1:69">
      <c r="A54" t="s">
        <v>451</v>
      </c>
      <c r="B54" t="s">
        <v>470</v>
      </c>
      <c r="C54" t="s">
        <v>5153</v>
      </c>
      <c r="D54" t="s">
        <v>38</v>
      </c>
      <c r="E54">
        <v>1000</v>
      </c>
      <c r="F54" t="s">
        <v>2608</v>
      </c>
      <c r="G54">
        <v>0</v>
      </c>
      <c r="H54">
        <v>0</v>
      </c>
      <c r="I54">
        <v>1.5575155325116441E-3</v>
      </c>
      <c r="J54">
        <v>5.1234242808961224E-2</v>
      </c>
      <c r="K54">
        <v>0</v>
      </c>
      <c r="L54">
        <v>0</v>
      </c>
      <c r="M54">
        <v>0</v>
      </c>
      <c r="N54">
        <v>3.6395572817045675E-5</v>
      </c>
      <c r="O54">
        <v>0</v>
      </c>
      <c r="P54">
        <v>0</v>
      </c>
      <c r="Q54">
        <v>2.7482797818252875E-2</v>
      </c>
      <c r="R54">
        <v>1.09741872587474E-2</v>
      </c>
      <c r="S54">
        <v>1.8942002439425645E-2</v>
      </c>
      <c r="T54">
        <v>1.6003401772633565E-2</v>
      </c>
      <c r="U54">
        <v>1.7785325036083842E-2</v>
      </c>
      <c r="V54">
        <v>1.3523986329280095E-2</v>
      </c>
      <c r="W54">
        <v>2.087286976129759E-2</v>
      </c>
      <c r="X54">
        <v>2.8198465643906375E-2</v>
      </c>
      <c r="Y54">
        <v>2.0272829857474257E-2</v>
      </c>
      <c r="Z54">
        <v>1.569118468962646E-2</v>
      </c>
      <c r="AA54">
        <v>1.5399961252014899E-2</v>
      </c>
      <c r="AB54">
        <v>5.7538957053026047E-3</v>
      </c>
      <c r="AC54">
        <v>5.7690956725106489E-3</v>
      </c>
      <c r="AD54">
        <v>5.8440259486375028E-3</v>
      </c>
      <c r="AE54">
        <v>5.852408038009173E-3</v>
      </c>
      <c r="AF54">
        <v>8.3368410321389835E-3</v>
      </c>
      <c r="AG54">
        <v>1.4062255551342374E-2</v>
      </c>
      <c r="AH54">
        <v>1.9145495752234308E-2</v>
      </c>
      <c r="AI54">
        <v>1.0389411246144601E-2</v>
      </c>
      <c r="AJ54">
        <v>7.7562638805843912E-3</v>
      </c>
      <c r="AK54">
        <v>6.2988656301311719E-3</v>
      </c>
      <c r="AL54">
        <v>5.5275182524083585E-3</v>
      </c>
      <c r="AM54">
        <v>5.6891902041946388E-3</v>
      </c>
      <c r="AN54">
        <v>5.8523102966108465E-3</v>
      </c>
      <c r="AO54">
        <v>5.9930092320854243E-3</v>
      </c>
      <c r="AP54">
        <v>6.2696755189295753E-3</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row>
    <row r="55" spans="1:69">
      <c r="A55" t="s">
        <v>451</v>
      </c>
      <c r="B55" t="s">
        <v>470</v>
      </c>
      <c r="C55" t="s">
        <v>5155</v>
      </c>
      <c r="D55" t="s">
        <v>38</v>
      </c>
      <c r="E55">
        <v>1000</v>
      </c>
      <c r="F55" t="s">
        <v>2608</v>
      </c>
      <c r="G55">
        <v>0</v>
      </c>
      <c r="H55">
        <v>0</v>
      </c>
      <c r="I55">
        <v>0</v>
      </c>
      <c r="J55">
        <v>0</v>
      </c>
      <c r="K55">
        <v>0</v>
      </c>
      <c r="L55">
        <v>0</v>
      </c>
      <c r="M55">
        <v>0</v>
      </c>
      <c r="N55">
        <v>0</v>
      </c>
      <c r="O55">
        <v>0</v>
      </c>
      <c r="P55">
        <v>0</v>
      </c>
      <c r="Q55">
        <v>4.9830462571216864E-3</v>
      </c>
      <c r="R55">
        <v>5.7321367844307015E-3</v>
      </c>
      <c r="S55">
        <v>1.5316633000358446E-2</v>
      </c>
      <c r="T55">
        <v>1.75881995814232E-2</v>
      </c>
      <c r="U55">
        <v>1.9707786980887067E-2</v>
      </c>
      <c r="V55">
        <v>1.637375832091632E-2</v>
      </c>
      <c r="W55">
        <v>1.3155226348050875E-2</v>
      </c>
      <c r="X55">
        <v>9.0788526467262976E-3</v>
      </c>
      <c r="Y55">
        <v>1.2863421499661947E-2</v>
      </c>
      <c r="Z55">
        <v>1.0659132794644614E-2</v>
      </c>
      <c r="AA55">
        <v>1.0956912102986509E-2</v>
      </c>
      <c r="AB55">
        <v>1.2139381866278571E-2</v>
      </c>
      <c r="AC55">
        <v>9.52976748138217E-3</v>
      </c>
      <c r="AD55">
        <v>5.5014298085777971E-3</v>
      </c>
      <c r="AE55">
        <v>4.0750200067377548E-3</v>
      </c>
      <c r="AF55">
        <v>3.7307512041687319E-3</v>
      </c>
      <c r="AG55">
        <v>6.0886228142852305E-3</v>
      </c>
      <c r="AH55">
        <v>1.4320892742742408E-2</v>
      </c>
      <c r="AI55">
        <v>8.5550023861420167E-3</v>
      </c>
      <c r="AJ55">
        <v>1.1536545342571008E-2</v>
      </c>
      <c r="AK55">
        <v>1.401124264091049E-2</v>
      </c>
      <c r="AL55">
        <v>1.2295451909003845E-2</v>
      </c>
      <c r="AM55">
        <v>1.2287131619679063E-2</v>
      </c>
      <c r="AN55">
        <v>1.2282320715024423E-2</v>
      </c>
      <c r="AO55">
        <v>8.4102116712115003E-3</v>
      </c>
      <c r="AP55">
        <v>4.8766759386446963E-3</v>
      </c>
      <c r="AQ55">
        <v>5.9437941596179747E-3</v>
      </c>
      <c r="AR55">
        <v>9.6927617253436786E-3</v>
      </c>
      <c r="AS55">
        <v>1.9566385481093088E-2</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row>
    <row r="56" spans="1:69">
      <c r="A56" t="s">
        <v>451</v>
      </c>
      <c r="B56" t="s">
        <v>471</v>
      </c>
      <c r="C56" t="s">
        <v>2</v>
      </c>
      <c r="D56" t="s">
        <v>38</v>
      </c>
      <c r="E56">
        <v>1000</v>
      </c>
      <c r="F56" t="s">
        <v>2608</v>
      </c>
      <c r="G56">
        <v>0</v>
      </c>
      <c r="H56">
        <v>1</v>
      </c>
      <c r="I56">
        <v>0.99844248446748829</v>
      </c>
      <c r="J56">
        <v>0.94876575719103873</v>
      </c>
      <c r="K56">
        <v>0</v>
      </c>
      <c r="L56">
        <v>0</v>
      </c>
      <c r="M56">
        <v>0</v>
      </c>
      <c r="N56">
        <v>0.97786475854626498</v>
      </c>
      <c r="O56">
        <v>0.94095040736906044</v>
      </c>
      <c r="P56">
        <v>0.98620647402691619</v>
      </c>
      <c r="Q56">
        <v>0.71960765235558</v>
      </c>
      <c r="R56">
        <v>0.49552408881238796</v>
      </c>
      <c r="S56">
        <v>0.47224877827123757</v>
      </c>
      <c r="T56">
        <v>0.39856107165992016</v>
      </c>
      <c r="U56">
        <v>0.38621457338891835</v>
      </c>
      <c r="V56">
        <v>0.66583489189262524</v>
      </c>
      <c r="W56">
        <v>0.62500112531632646</v>
      </c>
      <c r="X56">
        <v>0.52471908180208005</v>
      </c>
      <c r="Y56">
        <v>0.46771968270290332</v>
      </c>
      <c r="Z56">
        <v>0.41926796174366221</v>
      </c>
      <c r="AA56">
        <v>0.42955055571507178</v>
      </c>
      <c r="AB56">
        <v>0.44986696505456181</v>
      </c>
      <c r="AC56">
        <v>0.45105537086986192</v>
      </c>
      <c r="AD56">
        <v>0.45281271379882287</v>
      </c>
      <c r="AE56">
        <v>0.4534621833030737</v>
      </c>
      <c r="AF56">
        <v>0.48041179790470173</v>
      </c>
      <c r="AG56">
        <v>0.69617515688910203</v>
      </c>
      <c r="AH56">
        <v>0.95186281617550628</v>
      </c>
      <c r="AI56">
        <v>0.64038673947061819</v>
      </c>
      <c r="AJ56">
        <v>0.54794696574848711</v>
      </c>
      <c r="AK56">
        <v>0.48910456674094061</v>
      </c>
      <c r="AL56">
        <v>0.42956622561729224</v>
      </c>
      <c r="AM56">
        <v>0.42941804117794985</v>
      </c>
      <c r="AN56">
        <v>0.42910746106944681</v>
      </c>
      <c r="AO56">
        <v>0.41954968361293821</v>
      </c>
      <c r="AP56">
        <v>0.41382912323046328</v>
      </c>
      <c r="AQ56">
        <v>0.29594798763307384</v>
      </c>
      <c r="AR56">
        <v>0.48303085860188749</v>
      </c>
      <c r="AS56">
        <v>0.97661238455623445</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row>
    <row r="57" spans="1:69">
      <c r="A57" t="s">
        <v>451</v>
      </c>
      <c r="B57" t="s">
        <v>471</v>
      </c>
      <c r="C57" t="s">
        <v>5135</v>
      </c>
      <c r="D57" t="s">
        <v>38</v>
      </c>
      <c r="E57">
        <v>1000</v>
      </c>
      <c r="F57" t="s">
        <v>2608</v>
      </c>
      <c r="G57">
        <v>0</v>
      </c>
      <c r="H57">
        <v>0</v>
      </c>
      <c r="I57">
        <v>0</v>
      </c>
      <c r="J57">
        <v>0</v>
      </c>
      <c r="K57">
        <v>0</v>
      </c>
      <c r="L57">
        <v>0</v>
      </c>
      <c r="M57">
        <v>0</v>
      </c>
      <c r="N57">
        <v>0</v>
      </c>
      <c r="O57">
        <v>0</v>
      </c>
      <c r="P57">
        <v>0</v>
      </c>
      <c r="Q57">
        <v>0.18524553427979787</v>
      </c>
      <c r="R57">
        <v>0.46271643125709416</v>
      </c>
      <c r="S57">
        <v>0.43911278211450233</v>
      </c>
      <c r="T57">
        <v>0.52649664346057701</v>
      </c>
      <c r="U57">
        <v>0.53095118023274901</v>
      </c>
      <c r="V57">
        <v>0.28305951138312102</v>
      </c>
      <c r="W57">
        <v>0.29243127464716834</v>
      </c>
      <c r="X57">
        <v>0.35578382994227292</v>
      </c>
      <c r="Y57">
        <v>0.44373216208574351</v>
      </c>
      <c r="Z57">
        <v>0.51362316960707288</v>
      </c>
      <c r="AA57">
        <v>0.50409048561611802</v>
      </c>
      <c r="AB57">
        <v>0.5282273440783769</v>
      </c>
      <c r="AC57">
        <v>0.52962275315765239</v>
      </c>
      <c r="AD57">
        <v>0.53168620004330536</v>
      </c>
      <c r="AE57">
        <v>0.53244879782873888</v>
      </c>
      <c r="AF57">
        <v>0.50148807112294114</v>
      </c>
      <c r="AG57">
        <v>0.27281116177703513</v>
      </c>
      <c r="AH57">
        <v>0</v>
      </c>
      <c r="AI57">
        <v>0.33424065785904661</v>
      </c>
      <c r="AJ57">
        <v>0.42833535131622247</v>
      </c>
      <c r="AK57">
        <v>0.48699188291691881</v>
      </c>
      <c r="AL57">
        <v>0.54945740838729706</v>
      </c>
      <c r="AM57">
        <v>0.5490855924798167</v>
      </c>
      <c r="AN57">
        <v>0.54887060345598082</v>
      </c>
      <c r="AO57">
        <v>0.56206633398043171</v>
      </c>
      <c r="AP57">
        <v>0.57158956841613973</v>
      </c>
      <c r="AQ57">
        <v>0.69666526568394516</v>
      </c>
      <c r="AR57">
        <v>0.50492330441236311</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row>
    <row r="58" spans="1:69">
      <c r="A58" t="s">
        <v>451</v>
      </c>
      <c r="B58" t="s">
        <v>471</v>
      </c>
      <c r="C58" t="s">
        <v>5140</v>
      </c>
      <c r="D58" t="s">
        <v>38</v>
      </c>
      <c r="E58">
        <v>1000</v>
      </c>
      <c r="F58" t="s">
        <v>2608</v>
      </c>
      <c r="G58">
        <v>0</v>
      </c>
      <c r="H58">
        <v>0</v>
      </c>
      <c r="I58">
        <v>0</v>
      </c>
      <c r="J58">
        <v>0</v>
      </c>
      <c r="K58">
        <v>1</v>
      </c>
      <c r="L58">
        <v>1</v>
      </c>
      <c r="M58">
        <v>1</v>
      </c>
      <c r="N58">
        <v>0</v>
      </c>
      <c r="O58">
        <v>2.8613344389663222E-3</v>
      </c>
      <c r="P58">
        <v>0</v>
      </c>
      <c r="Q58">
        <v>9.309239022658747E-4</v>
      </c>
      <c r="R58">
        <v>9.1092739301282288E-4</v>
      </c>
      <c r="S58">
        <v>5.9008820461776501E-4</v>
      </c>
      <c r="T58">
        <v>1.102456507997236E-3</v>
      </c>
      <c r="U58">
        <v>8.6669850342613786E-4</v>
      </c>
      <c r="V58">
        <v>1.0631716613150493E-3</v>
      </c>
      <c r="W58">
        <v>2.3669566134547309E-3</v>
      </c>
      <c r="X58">
        <v>1.5261621273191367E-3</v>
      </c>
      <c r="Y58">
        <v>1.1670359256834982E-3</v>
      </c>
      <c r="Z58">
        <v>1.181111110302942E-3</v>
      </c>
      <c r="AA58">
        <v>1.1591900607106171E-3</v>
      </c>
      <c r="AB58">
        <v>1.03641390648723E-3</v>
      </c>
      <c r="AC58">
        <v>1.039151783257928E-3</v>
      </c>
      <c r="AD58">
        <v>9.8443397274060665E-4</v>
      </c>
      <c r="AE58">
        <v>9.8584594688523619E-4</v>
      </c>
      <c r="AF58">
        <v>1.3158292315345421E-3</v>
      </c>
      <c r="AG58">
        <v>1.6360626633183078E-3</v>
      </c>
      <c r="AH58">
        <v>2.3282262308343044E-3</v>
      </c>
      <c r="AI58">
        <v>2.5646369262570089E-3</v>
      </c>
      <c r="AJ58">
        <v>2.2321959300522789E-3</v>
      </c>
      <c r="AK58">
        <v>1.8127673890416449E-3</v>
      </c>
      <c r="AL58">
        <v>1.5907792638671784E-3</v>
      </c>
      <c r="AM58">
        <v>1.4043824941082853E-3</v>
      </c>
      <c r="AN58">
        <v>1.218584887389683E-3</v>
      </c>
      <c r="AO58">
        <v>1.2478816245330344E-3</v>
      </c>
      <c r="AP58">
        <v>9.5239359528102451E-4</v>
      </c>
      <c r="AQ58">
        <v>1.4429525233629848E-3</v>
      </c>
      <c r="AR58">
        <v>2.3530752604056793E-3</v>
      </c>
      <c r="AS58">
        <v>3.8212299626724042E-3</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row>
    <row r="59" spans="1:69">
      <c r="A59" t="s">
        <v>451</v>
      </c>
      <c r="B59" t="s">
        <v>471</v>
      </c>
      <c r="C59" t="s">
        <v>5152</v>
      </c>
      <c r="D59" t="s">
        <v>38</v>
      </c>
      <c r="E59">
        <v>1000</v>
      </c>
      <c r="F59" t="s">
        <v>2608</v>
      </c>
      <c r="G59">
        <v>0</v>
      </c>
      <c r="H59">
        <v>0</v>
      </c>
      <c r="I59">
        <v>0</v>
      </c>
      <c r="J59">
        <v>0</v>
      </c>
      <c r="K59">
        <v>0</v>
      </c>
      <c r="L59">
        <v>0</v>
      </c>
      <c r="M59">
        <v>0</v>
      </c>
      <c r="N59">
        <v>2.2098845880917883E-2</v>
      </c>
      <c r="O59">
        <v>5.6188258191973262E-2</v>
      </c>
      <c r="P59">
        <v>1.3793525973083719E-2</v>
      </c>
      <c r="Q59">
        <v>6.175004538698179E-2</v>
      </c>
      <c r="R59">
        <v>2.4142228494326921E-2</v>
      </c>
      <c r="S59">
        <v>5.3789715969858258E-2</v>
      </c>
      <c r="T59">
        <v>4.0248227017448859E-2</v>
      </c>
      <c r="U59">
        <v>4.4474435857935646E-2</v>
      </c>
      <c r="V59">
        <v>2.0144680412742311E-2</v>
      </c>
      <c r="W59">
        <v>4.617254731370192E-2</v>
      </c>
      <c r="X59">
        <v>8.0693607837695247E-2</v>
      </c>
      <c r="Y59">
        <v>5.4244867928533384E-2</v>
      </c>
      <c r="Z59">
        <v>3.9577440054690896E-2</v>
      </c>
      <c r="AA59">
        <v>3.884289525309842E-2</v>
      </c>
      <c r="AB59">
        <v>2.9759993889928275E-3</v>
      </c>
      <c r="AC59">
        <v>2.9838610353348292E-3</v>
      </c>
      <c r="AD59">
        <v>3.1711964279159551E-3</v>
      </c>
      <c r="AE59">
        <v>3.1757448765552211E-3</v>
      </c>
      <c r="AF59">
        <v>4.7167095045149831E-3</v>
      </c>
      <c r="AG59">
        <v>9.2267403049169118E-3</v>
      </c>
      <c r="AH59">
        <v>1.2342569098682711E-2</v>
      </c>
      <c r="AI59">
        <v>3.8635521117915184E-3</v>
      </c>
      <c r="AJ59">
        <v>2.1926777820825893E-3</v>
      </c>
      <c r="AK59">
        <v>1.7806746820573178E-3</v>
      </c>
      <c r="AL59">
        <v>1.562616570131264E-3</v>
      </c>
      <c r="AM59">
        <v>2.1156620242515222E-3</v>
      </c>
      <c r="AN59">
        <v>2.6687195755472834E-3</v>
      </c>
      <c r="AO59">
        <v>2.7328798788000212E-3</v>
      </c>
      <c r="AP59">
        <v>2.4825633005418051E-3</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row>
    <row r="60" spans="1:69">
      <c r="A60" t="s">
        <v>451</v>
      </c>
      <c r="B60" t="s">
        <v>471</v>
      </c>
      <c r="C60" t="s">
        <v>5153</v>
      </c>
      <c r="D60" t="s">
        <v>38</v>
      </c>
      <c r="E60">
        <v>1000</v>
      </c>
      <c r="F60" t="s">
        <v>2608</v>
      </c>
      <c r="G60">
        <v>0</v>
      </c>
      <c r="H60">
        <v>0</v>
      </c>
      <c r="I60">
        <v>1.5575155325116441E-3</v>
      </c>
      <c r="J60">
        <v>5.1234242808961224E-2</v>
      </c>
      <c r="K60">
        <v>0</v>
      </c>
      <c r="L60">
        <v>0</v>
      </c>
      <c r="M60">
        <v>0</v>
      </c>
      <c r="N60">
        <v>3.6395572817045675E-5</v>
      </c>
      <c r="O60">
        <v>0</v>
      </c>
      <c r="P60">
        <v>0</v>
      </c>
      <c r="Q60">
        <v>2.7482797818252875E-2</v>
      </c>
      <c r="R60">
        <v>1.09741872587474E-2</v>
      </c>
      <c r="S60">
        <v>1.8942002439425645E-2</v>
      </c>
      <c r="T60">
        <v>1.6003401772633565E-2</v>
      </c>
      <c r="U60">
        <v>1.7785325036083842E-2</v>
      </c>
      <c r="V60">
        <v>1.3523986329280095E-2</v>
      </c>
      <c r="W60">
        <v>2.087286976129759E-2</v>
      </c>
      <c r="X60">
        <v>2.8198465643906375E-2</v>
      </c>
      <c r="Y60">
        <v>2.0272829857474257E-2</v>
      </c>
      <c r="Z60">
        <v>1.569118468962646E-2</v>
      </c>
      <c r="AA60">
        <v>1.5399961252014899E-2</v>
      </c>
      <c r="AB60">
        <v>5.7538957053026047E-3</v>
      </c>
      <c r="AC60">
        <v>5.7690956725106489E-3</v>
      </c>
      <c r="AD60">
        <v>5.8440259486375028E-3</v>
      </c>
      <c r="AE60">
        <v>5.852408038009173E-3</v>
      </c>
      <c r="AF60">
        <v>8.3368410321389835E-3</v>
      </c>
      <c r="AG60">
        <v>1.4062255551342374E-2</v>
      </c>
      <c r="AH60">
        <v>1.9145495752234308E-2</v>
      </c>
      <c r="AI60">
        <v>1.0389411246144601E-2</v>
      </c>
      <c r="AJ60">
        <v>7.7562638805843912E-3</v>
      </c>
      <c r="AK60">
        <v>6.2988656301311719E-3</v>
      </c>
      <c r="AL60">
        <v>5.5275182524083585E-3</v>
      </c>
      <c r="AM60">
        <v>5.6891902041946388E-3</v>
      </c>
      <c r="AN60">
        <v>5.8523102966108465E-3</v>
      </c>
      <c r="AO60">
        <v>5.9930092320854243E-3</v>
      </c>
      <c r="AP60">
        <v>6.2696755189295753E-3</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row>
    <row r="61" spans="1:69">
      <c r="A61" t="s">
        <v>451</v>
      </c>
      <c r="B61" t="s">
        <v>471</v>
      </c>
      <c r="C61" t="s">
        <v>5155</v>
      </c>
      <c r="D61" t="s">
        <v>38</v>
      </c>
      <c r="E61">
        <v>1000</v>
      </c>
      <c r="F61" t="s">
        <v>2608</v>
      </c>
      <c r="G61">
        <v>0</v>
      </c>
      <c r="H61">
        <v>0</v>
      </c>
      <c r="I61">
        <v>0</v>
      </c>
      <c r="J61">
        <v>0</v>
      </c>
      <c r="K61">
        <v>0</v>
      </c>
      <c r="L61">
        <v>0</v>
      </c>
      <c r="M61">
        <v>0</v>
      </c>
      <c r="N61">
        <v>0</v>
      </c>
      <c r="O61">
        <v>0</v>
      </c>
      <c r="P61">
        <v>0</v>
      </c>
      <c r="Q61">
        <v>4.9830462571216864E-3</v>
      </c>
      <c r="R61">
        <v>5.7321367844307015E-3</v>
      </c>
      <c r="S61">
        <v>1.5316633000358446E-2</v>
      </c>
      <c r="T61">
        <v>1.75881995814232E-2</v>
      </c>
      <c r="U61">
        <v>1.9707786980887067E-2</v>
      </c>
      <c r="V61">
        <v>1.637375832091632E-2</v>
      </c>
      <c r="W61">
        <v>1.3155226348050875E-2</v>
      </c>
      <c r="X61">
        <v>9.0788526467262976E-3</v>
      </c>
      <c r="Y61">
        <v>1.2863421499661947E-2</v>
      </c>
      <c r="Z61">
        <v>1.0659132794644614E-2</v>
      </c>
      <c r="AA61">
        <v>1.0956912102986509E-2</v>
      </c>
      <c r="AB61">
        <v>1.2139381866278571E-2</v>
      </c>
      <c r="AC61">
        <v>9.52976748138217E-3</v>
      </c>
      <c r="AD61">
        <v>5.5014298085777971E-3</v>
      </c>
      <c r="AE61">
        <v>4.0750200067377548E-3</v>
      </c>
      <c r="AF61">
        <v>3.7307512041687319E-3</v>
      </c>
      <c r="AG61">
        <v>6.0886228142852305E-3</v>
      </c>
      <c r="AH61">
        <v>1.4320892742742408E-2</v>
      </c>
      <c r="AI61">
        <v>8.5550023861420167E-3</v>
      </c>
      <c r="AJ61">
        <v>1.1536545342571008E-2</v>
      </c>
      <c r="AK61">
        <v>1.401124264091049E-2</v>
      </c>
      <c r="AL61">
        <v>1.2295451909003845E-2</v>
      </c>
      <c r="AM61">
        <v>1.2287131619679063E-2</v>
      </c>
      <c r="AN61">
        <v>1.2282320715024423E-2</v>
      </c>
      <c r="AO61">
        <v>8.4102116712115003E-3</v>
      </c>
      <c r="AP61">
        <v>4.8766759386446963E-3</v>
      </c>
      <c r="AQ61">
        <v>5.9437941596179747E-3</v>
      </c>
      <c r="AR61">
        <v>9.6927617253436786E-3</v>
      </c>
      <c r="AS61">
        <v>1.9566385481093088E-2</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row>
    <row r="62" spans="1:69">
      <c r="A62" t="s">
        <v>451</v>
      </c>
      <c r="B62" t="s">
        <v>472</v>
      </c>
      <c r="C62" t="s">
        <v>2</v>
      </c>
      <c r="D62" t="s">
        <v>38</v>
      </c>
      <c r="E62">
        <v>1000</v>
      </c>
      <c r="F62" t="s">
        <v>2608</v>
      </c>
      <c r="G62">
        <v>0</v>
      </c>
      <c r="H62">
        <v>1</v>
      </c>
      <c r="I62">
        <v>0.99844248446748829</v>
      </c>
      <c r="J62">
        <v>0.94876575719103873</v>
      </c>
      <c r="K62">
        <v>0</v>
      </c>
      <c r="L62">
        <v>0</v>
      </c>
      <c r="M62">
        <v>0</v>
      </c>
      <c r="N62">
        <v>0.97786475854626498</v>
      </c>
      <c r="O62">
        <v>0.94095040736906044</v>
      </c>
      <c r="P62">
        <v>0.98620647402691619</v>
      </c>
      <c r="Q62">
        <v>0.71960765235558</v>
      </c>
      <c r="R62">
        <v>0.49552408881238796</v>
      </c>
      <c r="S62">
        <v>0.47224877827123757</v>
      </c>
      <c r="T62">
        <v>0.39856107165992016</v>
      </c>
      <c r="U62">
        <v>0.38621457338891835</v>
      </c>
      <c r="V62">
        <v>0.66583489189262524</v>
      </c>
      <c r="W62">
        <v>0.62500112531632646</v>
      </c>
      <c r="X62">
        <v>0.52471908180208005</v>
      </c>
      <c r="Y62">
        <v>0.46771968270290332</v>
      </c>
      <c r="Z62">
        <v>0.41926796174366221</v>
      </c>
      <c r="AA62">
        <v>0.42955055571507178</v>
      </c>
      <c r="AB62">
        <v>0.44986696505456181</v>
      </c>
      <c r="AC62">
        <v>0.45105537086986192</v>
      </c>
      <c r="AD62">
        <v>0.45281271379882287</v>
      </c>
      <c r="AE62">
        <v>0.4534621833030737</v>
      </c>
      <c r="AF62">
        <v>0.48041179790470173</v>
      </c>
      <c r="AG62">
        <v>0.69617515688910203</v>
      </c>
      <c r="AH62">
        <v>0.95186281617550628</v>
      </c>
      <c r="AI62">
        <v>0.64038673947061819</v>
      </c>
      <c r="AJ62">
        <v>0.54794696574848711</v>
      </c>
      <c r="AK62">
        <v>0.48910456674094061</v>
      </c>
      <c r="AL62">
        <v>0.42956622561729224</v>
      </c>
      <c r="AM62">
        <v>0.42941804117794985</v>
      </c>
      <c r="AN62">
        <v>0.42910746106944681</v>
      </c>
      <c r="AO62">
        <v>0.41954968361293821</v>
      </c>
      <c r="AP62">
        <v>0.41382912323046328</v>
      </c>
      <c r="AQ62">
        <v>0.29594798763307384</v>
      </c>
      <c r="AR62">
        <v>0.48303085860188749</v>
      </c>
      <c r="AS62">
        <v>0.97661238455623445</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row>
    <row r="63" spans="1:69">
      <c r="A63" t="s">
        <v>451</v>
      </c>
      <c r="B63" t="s">
        <v>472</v>
      </c>
      <c r="C63" t="s">
        <v>5135</v>
      </c>
      <c r="D63" t="s">
        <v>38</v>
      </c>
      <c r="E63">
        <v>1000</v>
      </c>
      <c r="F63" t="s">
        <v>2608</v>
      </c>
      <c r="G63">
        <v>0</v>
      </c>
      <c r="H63">
        <v>0</v>
      </c>
      <c r="I63">
        <v>0</v>
      </c>
      <c r="J63">
        <v>0</v>
      </c>
      <c r="K63">
        <v>0</v>
      </c>
      <c r="L63">
        <v>0</v>
      </c>
      <c r="M63">
        <v>0</v>
      </c>
      <c r="N63">
        <v>0</v>
      </c>
      <c r="O63">
        <v>0</v>
      </c>
      <c r="P63">
        <v>0</v>
      </c>
      <c r="Q63">
        <v>0.18524553427979787</v>
      </c>
      <c r="R63">
        <v>0.46271643125709416</v>
      </c>
      <c r="S63">
        <v>0.43911278211450233</v>
      </c>
      <c r="T63">
        <v>0.52649664346057701</v>
      </c>
      <c r="U63">
        <v>0.53095118023274901</v>
      </c>
      <c r="V63">
        <v>0.28305951138312102</v>
      </c>
      <c r="W63">
        <v>0.29243127464716834</v>
      </c>
      <c r="X63">
        <v>0.35578382994227292</v>
      </c>
      <c r="Y63">
        <v>0.44373216208574351</v>
      </c>
      <c r="Z63">
        <v>0.51362316960707288</v>
      </c>
      <c r="AA63">
        <v>0.50409048561611802</v>
      </c>
      <c r="AB63">
        <v>0.5282273440783769</v>
      </c>
      <c r="AC63">
        <v>0.52962275315765239</v>
      </c>
      <c r="AD63">
        <v>0.53168620004330536</v>
      </c>
      <c r="AE63">
        <v>0.53244879782873888</v>
      </c>
      <c r="AF63">
        <v>0.50148807112294114</v>
      </c>
      <c r="AG63">
        <v>0.27281116177703513</v>
      </c>
      <c r="AH63">
        <v>0</v>
      </c>
      <c r="AI63">
        <v>0.33424065785904661</v>
      </c>
      <c r="AJ63">
        <v>0.42833535131622247</v>
      </c>
      <c r="AK63">
        <v>0.48699188291691881</v>
      </c>
      <c r="AL63">
        <v>0.54945740838729706</v>
      </c>
      <c r="AM63">
        <v>0.5490855924798167</v>
      </c>
      <c r="AN63">
        <v>0.54887060345598082</v>
      </c>
      <c r="AO63">
        <v>0.56206633398043171</v>
      </c>
      <c r="AP63">
        <v>0.57158956841613973</v>
      </c>
      <c r="AQ63">
        <v>0.69666526568394516</v>
      </c>
      <c r="AR63">
        <v>0.50492330441236311</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row>
    <row r="64" spans="1:69">
      <c r="A64" t="s">
        <v>451</v>
      </c>
      <c r="B64" t="s">
        <v>472</v>
      </c>
      <c r="C64" t="s">
        <v>5140</v>
      </c>
      <c r="D64" t="s">
        <v>38</v>
      </c>
      <c r="E64">
        <v>1000</v>
      </c>
      <c r="F64" t="s">
        <v>2608</v>
      </c>
      <c r="G64">
        <v>0</v>
      </c>
      <c r="H64">
        <v>0</v>
      </c>
      <c r="I64">
        <v>0</v>
      </c>
      <c r="J64">
        <v>0</v>
      </c>
      <c r="K64">
        <v>1</v>
      </c>
      <c r="L64">
        <v>1</v>
      </c>
      <c r="M64">
        <v>1</v>
      </c>
      <c r="N64">
        <v>0</v>
      </c>
      <c r="O64">
        <v>2.8613344389663222E-3</v>
      </c>
      <c r="P64">
        <v>0</v>
      </c>
      <c r="Q64">
        <v>9.309239022658747E-4</v>
      </c>
      <c r="R64">
        <v>9.1092739301282288E-4</v>
      </c>
      <c r="S64">
        <v>5.9008820461776501E-4</v>
      </c>
      <c r="T64">
        <v>1.102456507997236E-3</v>
      </c>
      <c r="U64">
        <v>8.6669850342613786E-4</v>
      </c>
      <c r="V64">
        <v>1.0631716613150493E-3</v>
      </c>
      <c r="W64">
        <v>2.3669566134547309E-3</v>
      </c>
      <c r="X64">
        <v>1.5261621273191367E-3</v>
      </c>
      <c r="Y64">
        <v>1.1670359256834982E-3</v>
      </c>
      <c r="Z64">
        <v>1.181111110302942E-3</v>
      </c>
      <c r="AA64">
        <v>1.1591900607106171E-3</v>
      </c>
      <c r="AB64">
        <v>1.03641390648723E-3</v>
      </c>
      <c r="AC64">
        <v>1.039151783257928E-3</v>
      </c>
      <c r="AD64">
        <v>9.8443397274060665E-4</v>
      </c>
      <c r="AE64">
        <v>9.8584594688523619E-4</v>
      </c>
      <c r="AF64">
        <v>1.3158292315345421E-3</v>
      </c>
      <c r="AG64">
        <v>1.6360626633183078E-3</v>
      </c>
      <c r="AH64">
        <v>2.3282262308343044E-3</v>
      </c>
      <c r="AI64">
        <v>2.5646369262570089E-3</v>
      </c>
      <c r="AJ64">
        <v>2.2321959300522789E-3</v>
      </c>
      <c r="AK64">
        <v>1.8127673890416449E-3</v>
      </c>
      <c r="AL64">
        <v>1.5907792638671784E-3</v>
      </c>
      <c r="AM64">
        <v>1.4043824941082853E-3</v>
      </c>
      <c r="AN64">
        <v>1.218584887389683E-3</v>
      </c>
      <c r="AO64">
        <v>1.2478816245330344E-3</v>
      </c>
      <c r="AP64">
        <v>9.5239359528102451E-4</v>
      </c>
      <c r="AQ64">
        <v>1.4429525233629848E-3</v>
      </c>
      <c r="AR64">
        <v>2.3530752604056793E-3</v>
      </c>
      <c r="AS64">
        <v>3.8212299626724042E-3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row>
    <row r="65" spans="1:69">
      <c r="A65" t="s">
        <v>451</v>
      </c>
      <c r="B65" t="s">
        <v>472</v>
      </c>
      <c r="C65" t="s">
        <v>5152</v>
      </c>
      <c r="D65" t="s">
        <v>38</v>
      </c>
      <c r="E65">
        <v>1000</v>
      </c>
      <c r="F65" t="s">
        <v>2608</v>
      </c>
      <c r="G65">
        <v>0</v>
      </c>
      <c r="H65">
        <v>0</v>
      </c>
      <c r="I65">
        <v>0</v>
      </c>
      <c r="J65">
        <v>0</v>
      </c>
      <c r="K65">
        <v>0</v>
      </c>
      <c r="L65">
        <v>0</v>
      </c>
      <c r="M65">
        <v>0</v>
      </c>
      <c r="N65">
        <v>2.2098845880917883E-2</v>
      </c>
      <c r="O65">
        <v>5.6188258191973262E-2</v>
      </c>
      <c r="P65">
        <v>1.3793525973083719E-2</v>
      </c>
      <c r="Q65">
        <v>6.175004538698179E-2</v>
      </c>
      <c r="R65">
        <v>2.4142228494326921E-2</v>
      </c>
      <c r="S65">
        <v>5.3789715969858258E-2</v>
      </c>
      <c r="T65">
        <v>4.0248227017448859E-2</v>
      </c>
      <c r="U65">
        <v>4.4474435857935646E-2</v>
      </c>
      <c r="V65">
        <v>2.0144680412742311E-2</v>
      </c>
      <c r="W65">
        <v>4.617254731370192E-2</v>
      </c>
      <c r="X65">
        <v>8.0693607837695247E-2</v>
      </c>
      <c r="Y65">
        <v>5.4244867928533384E-2</v>
      </c>
      <c r="Z65">
        <v>3.9577440054690896E-2</v>
      </c>
      <c r="AA65">
        <v>3.884289525309842E-2</v>
      </c>
      <c r="AB65">
        <v>2.9759993889928275E-3</v>
      </c>
      <c r="AC65">
        <v>2.9838610353348292E-3</v>
      </c>
      <c r="AD65">
        <v>3.1711964279159551E-3</v>
      </c>
      <c r="AE65">
        <v>3.1757448765552211E-3</v>
      </c>
      <c r="AF65">
        <v>4.7167095045149831E-3</v>
      </c>
      <c r="AG65">
        <v>9.2267403049169118E-3</v>
      </c>
      <c r="AH65">
        <v>1.2342569098682711E-2</v>
      </c>
      <c r="AI65">
        <v>3.8635521117915184E-3</v>
      </c>
      <c r="AJ65">
        <v>2.1926777820825893E-3</v>
      </c>
      <c r="AK65">
        <v>1.7806746820573178E-3</v>
      </c>
      <c r="AL65">
        <v>1.562616570131264E-3</v>
      </c>
      <c r="AM65">
        <v>2.1156620242515222E-3</v>
      </c>
      <c r="AN65">
        <v>2.6687195755472834E-3</v>
      </c>
      <c r="AO65">
        <v>2.7328798788000212E-3</v>
      </c>
      <c r="AP65">
        <v>2.4825633005418051E-3</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row>
    <row r="66" spans="1:69">
      <c r="A66" t="s">
        <v>451</v>
      </c>
      <c r="B66" t="s">
        <v>472</v>
      </c>
      <c r="C66" t="s">
        <v>5153</v>
      </c>
      <c r="D66" t="s">
        <v>38</v>
      </c>
      <c r="E66">
        <v>1000</v>
      </c>
      <c r="F66" t="s">
        <v>2608</v>
      </c>
      <c r="G66">
        <v>0</v>
      </c>
      <c r="H66">
        <v>0</v>
      </c>
      <c r="I66">
        <v>1.5575155325116441E-3</v>
      </c>
      <c r="J66">
        <v>5.1234242808961224E-2</v>
      </c>
      <c r="K66">
        <v>0</v>
      </c>
      <c r="L66">
        <v>0</v>
      </c>
      <c r="M66">
        <v>0</v>
      </c>
      <c r="N66">
        <v>3.6395572817045675E-5</v>
      </c>
      <c r="O66">
        <v>0</v>
      </c>
      <c r="P66">
        <v>0</v>
      </c>
      <c r="Q66">
        <v>2.7482797818252875E-2</v>
      </c>
      <c r="R66">
        <v>1.09741872587474E-2</v>
      </c>
      <c r="S66">
        <v>1.8942002439425645E-2</v>
      </c>
      <c r="T66">
        <v>1.6003401772633565E-2</v>
      </c>
      <c r="U66">
        <v>1.7785325036083842E-2</v>
      </c>
      <c r="V66">
        <v>1.3523986329280095E-2</v>
      </c>
      <c r="W66">
        <v>2.087286976129759E-2</v>
      </c>
      <c r="X66">
        <v>2.8198465643906375E-2</v>
      </c>
      <c r="Y66">
        <v>2.0272829857474257E-2</v>
      </c>
      <c r="Z66">
        <v>1.569118468962646E-2</v>
      </c>
      <c r="AA66">
        <v>1.5399961252014899E-2</v>
      </c>
      <c r="AB66">
        <v>5.7538957053026047E-3</v>
      </c>
      <c r="AC66">
        <v>5.7690956725106489E-3</v>
      </c>
      <c r="AD66">
        <v>5.8440259486375028E-3</v>
      </c>
      <c r="AE66">
        <v>5.852408038009173E-3</v>
      </c>
      <c r="AF66">
        <v>8.3368410321389835E-3</v>
      </c>
      <c r="AG66">
        <v>1.4062255551342374E-2</v>
      </c>
      <c r="AH66">
        <v>1.9145495752234308E-2</v>
      </c>
      <c r="AI66">
        <v>1.0389411246144601E-2</v>
      </c>
      <c r="AJ66">
        <v>7.7562638805843912E-3</v>
      </c>
      <c r="AK66">
        <v>6.2988656301311719E-3</v>
      </c>
      <c r="AL66">
        <v>5.5275182524083585E-3</v>
      </c>
      <c r="AM66">
        <v>5.6891902041946388E-3</v>
      </c>
      <c r="AN66">
        <v>5.8523102966108465E-3</v>
      </c>
      <c r="AO66">
        <v>5.9930092320854243E-3</v>
      </c>
      <c r="AP66">
        <v>6.2696755189295753E-3</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row>
    <row r="67" spans="1:69">
      <c r="A67" t="s">
        <v>451</v>
      </c>
      <c r="B67" t="s">
        <v>472</v>
      </c>
      <c r="C67" t="s">
        <v>5155</v>
      </c>
      <c r="D67" t="s">
        <v>38</v>
      </c>
      <c r="E67">
        <v>1000</v>
      </c>
      <c r="F67" t="s">
        <v>2608</v>
      </c>
      <c r="G67">
        <v>0</v>
      </c>
      <c r="H67">
        <v>0</v>
      </c>
      <c r="I67">
        <v>0</v>
      </c>
      <c r="J67">
        <v>0</v>
      </c>
      <c r="K67">
        <v>0</v>
      </c>
      <c r="L67">
        <v>0</v>
      </c>
      <c r="M67">
        <v>0</v>
      </c>
      <c r="N67">
        <v>0</v>
      </c>
      <c r="O67">
        <v>0</v>
      </c>
      <c r="P67">
        <v>0</v>
      </c>
      <c r="Q67">
        <v>4.9830462571216864E-3</v>
      </c>
      <c r="R67">
        <v>5.7321367844307015E-3</v>
      </c>
      <c r="S67">
        <v>1.5316633000358446E-2</v>
      </c>
      <c r="T67">
        <v>1.75881995814232E-2</v>
      </c>
      <c r="U67">
        <v>1.9707786980887067E-2</v>
      </c>
      <c r="V67">
        <v>1.637375832091632E-2</v>
      </c>
      <c r="W67">
        <v>1.3155226348050875E-2</v>
      </c>
      <c r="X67">
        <v>9.0788526467262976E-3</v>
      </c>
      <c r="Y67">
        <v>1.2863421499661947E-2</v>
      </c>
      <c r="Z67">
        <v>1.0659132794644614E-2</v>
      </c>
      <c r="AA67">
        <v>1.0956912102986509E-2</v>
      </c>
      <c r="AB67">
        <v>1.2139381866278571E-2</v>
      </c>
      <c r="AC67">
        <v>9.52976748138217E-3</v>
      </c>
      <c r="AD67">
        <v>5.5014298085777971E-3</v>
      </c>
      <c r="AE67">
        <v>4.0750200067377548E-3</v>
      </c>
      <c r="AF67">
        <v>3.7307512041687319E-3</v>
      </c>
      <c r="AG67">
        <v>6.0886228142852305E-3</v>
      </c>
      <c r="AH67">
        <v>1.4320892742742408E-2</v>
      </c>
      <c r="AI67">
        <v>8.5550023861420167E-3</v>
      </c>
      <c r="AJ67">
        <v>1.1536545342571008E-2</v>
      </c>
      <c r="AK67">
        <v>1.401124264091049E-2</v>
      </c>
      <c r="AL67">
        <v>1.2295451909003845E-2</v>
      </c>
      <c r="AM67">
        <v>1.2287131619679063E-2</v>
      </c>
      <c r="AN67">
        <v>1.2282320715024423E-2</v>
      </c>
      <c r="AO67">
        <v>8.4102116712115003E-3</v>
      </c>
      <c r="AP67">
        <v>4.8766759386446963E-3</v>
      </c>
      <c r="AQ67">
        <v>5.9437941596179747E-3</v>
      </c>
      <c r="AR67">
        <v>9.6927617253436786E-3</v>
      </c>
      <c r="AS67">
        <v>1.9566385481093088E-2</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row>
    <row r="68" spans="1:69">
      <c r="A68" t="s">
        <v>451</v>
      </c>
      <c r="B68" t="s">
        <v>473</v>
      </c>
      <c r="C68" t="s">
        <v>2</v>
      </c>
      <c r="D68" t="s">
        <v>38</v>
      </c>
      <c r="E68">
        <v>1000</v>
      </c>
      <c r="F68" t="s">
        <v>2608</v>
      </c>
      <c r="G68">
        <v>0</v>
      </c>
      <c r="H68">
        <v>1</v>
      </c>
      <c r="I68">
        <v>0.99844248446748829</v>
      </c>
      <c r="J68">
        <v>0.94876575719103873</v>
      </c>
      <c r="K68">
        <v>0</v>
      </c>
      <c r="L68">
        <v>0</v>
      </c>
      <c r="M68">
        <v>0</v>
      </c>
      <c r="N68">
        <v>0.97786475854626498</v>
      </c>
      <c r="O68">
        <v>0.94095040736906044</v>
      </c>
      <c r="P68">
        <v>0.98620647402691619</v>
      </c>
      <c r="Q68">
        <v>0.71960765235558</v>
      </c>
      <c r="R68">
        <v>0.49552408881238796</v>
      </c>
      <c r="S68">
        <v>0.47224877827123757</v>
      </c>
      <c r="T68">
        <v>0.39856107165992016</v>
      </c>
      <c r="U68">
        <v>0.38621457338891835</v>
      </c>
      <c r="V68">
        <v>0.66583489189262524</v>
      </c>
      <c r="W68">
        <v>0.62500112531632646</v>
      </c>
      <c r="X68">
        <v>0.52471908180208005</v>
      </c>
      <c r="Y68">
        <v>0.46771968270290332</v>
      </c>
      <c r="Z68">
        <v>0.41926796174366221</v>
      </c>
      <c r="AA68">
        <v>0.42955055571507178</v>
      </c>
      <c r="AB68">
        <v>0.44986696505456181</v>
      </c>
      <c r="AC68">
        <v>0.45105537086986192</v>
      </c>
      <c r="AD68">
        <v>0.45281271379882287</v>
      </c>
      <c r="AE68">
        <v>0.4534621833030737</v>
      </c>
      <c r="AF68">
        <v>0.48041179790470173</v>
      </c>
      <c r="AG68">
        <v>0.69617515688910203</v>
      </c>
      <c r="AH68">
        <v>0.95186281617550628</v>
      </c>
      <c r="AI68">
        <v>0.64038673947061819</v>
      </c>
      <c r="AJ68">
        <v>0.54794696574848711</v>
      </c>
      <c r="AK68">
        <v>0.48910456674094061</v>
      </c>
      <c r="AL68">
        <v>0.42956622561729224</v>
      </c>
      <c r="AM68">
        <v>0.42941804117794985</v>
      </c>
      <c r="AN68">
        <v>0.42910746106944681</v>
      </c>
      <c r="AO68">
        <v>0.41954968361293821</v>
      </c>
      <c r="AP68">
        <v>0.41382912323046328</v>
      </c>
      <c r="AQ68">
        <v>0.29594798763307384</v>
      </c>
      <c r="AR68">
        <v>0.48303085860188749</v>
      </c>
      <c r="AS68">
        <v>0.97661238455623445</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row>
    <row r="69" spans="1:69">
      <c r="A69" t="s">
        <v>451</v>
      </c>
      <c r="B69" t="s">
        <v>473</v>
      </c>
      <c r="C69" t="s">
        <v>5135</v>
      </c>
      <c r="D69" t="s">
        <v>38</v>
      </c>
      <c r="E69">
        <v>1000</v>
      </c>
      <c r="F69" t="s">
        <v>2608</v>
      </c>
      <c r="G69">
        <v>0</v>
      </c>
      <c r="H69">
        <v>0</v>
      </c>
      <c r="I69">
        <v>0</v>
      </c>
      <c r="J69">
        <v>0</v>
      </c>
      <c r="K69">
        <v>0</v>
      </c>
      <c r="L69">
        <v>0</v>
      </c>
      <c r="M69">
        <v>0</v>
      </c>
      <c r="N69">
        <v>0</v>
      </c>
      <c r="O69">
        <v>0</v>
      </c>
      <c r="P69">
        <v>0</v>
      </c>
      <c r="Q69">
        <v>0.18524553427979787</v>
      </c>
      <c r="R69">
        <v>0.46271643125709416</v>
      </c>
      <c r="S69">
        <v>0.43911278211450233</v>
      </c>
      <c r="T69">
        <v>0.52649664346057701</v>
      </c>
      <c r="U69">
        <v>0.53095118023274901</v>
      </c>
      <c r="V69">
        <v>0.28305951138312102</v>
      </c>
      <c r="W69">
        <v>0.29243127464716834</v>
      </c>
      <c r="X69">
        <v>0.35578382994227292</v>
      </c>
      <c r="Y69">
        <v>0.44373216208574351</v>
      </c>
      <c r="Z69">
        <v>0.51362316960707288</v>
      </c>
      <c r="AA69">
        <v>0.50409048561611802</v>
      </c>
      <c r="AB69">
        <v>0.5282273440783769</v>
      </c>
      <c r="AC69">
        <v>0.52962275315765239</v>
      </c>
      <c r="AD69">
        <v>0.53168620004330536</v>
      </c>
      <c r="AE69">
        <v>0.53244879782873888</v>
      </c>
      <c r="AF69">
        <v>0.50148807112294114</v>
      </c>
      <c r="AG69">
        <v>0.27281116177703513</v>
      </c>
      <c r="AH69">
        <v>0</v>
      </c>
      <c r="AI69">
        <v>0.33424065785904661</v>
      </c>
      <c r="AJ69">
        <v>0.42833535131622247</v>
      </c>
      <c r="AK69">
        <v>0.48699188291691881</v>
      </c>
      <c r="AL69">
        <v>0.54945740838729706</v>
      </c>
      <c r="AM69">
        <v>0.5490855924798167</v>
      </c>
      <c r="AN69">
        <v>0.54887060345598082</v>
      </c>
      <c r="AO69">
        <v>0.56206633398043171</v>
      </c>
      <c r="AP69">
        <v>0.57158956841613973</v>
      </c>
      <c r="AQ69">
        <v>0.69666526568394516</v>
      </c>
      <c r="AR69">
        <v>0.50492330441236311</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row>
    <row r="70" spans="1:69">
      <c r="A70" t="s">
        <v>451</v>
      </c>
      <c r="B70" t="s">
        <v>473</v>
      </c>
      <c r="C70" t="s">
        <v>5140</v>
      </c>
      <c r="D70" t="s">
        <v>38</v>
      </c>
      <c r="E70">
        <v>1000</v>
      </c>
      <c r="F70" t="s">
        <v>2608</v>
      </c>
      <c r="G70">
        <v>0</v>
      </c>
      <c r="H70">
        <v>0</v>
      </c>
      <c r="I70">
        <v>0</v>
      </c>
      <c r="J70">
        <v>0</v>
      </c>
      <c r="K70">
        <v>1</v>
      </c>
      <c r="L70">
        <v>1</v>
      </c>
      <c r="M70">
        <v>1</v>
      </c>
      <c r="N70">
        <v>0</v>
      </c>
      <c r="O70">
        <v>2.8613344389663222E-3</v>
      </c>
      <c r="P70">
        <v>0</v>
      </c>
      <c r="Q70">
        <v>9.309239022658747E-4</v>
      </c>
      <c r="R70">
        <v>9.1092739301282288E-4</v>
      </c>
      <c r="S70">
        <v>5.9008820461776501E-4</v>
      </c>
      <c r="T70">
        <v>1.102456507997236E-3</v>
      </c>
      <c r="U70">
        <v>8.6669850342613786E-4</v>
      </c>
      <c r="V70">
        <v>1.0631716613150493E-3</v>
      </c>
      <c r="W70">
        <v>2.3669566134547309E-3</v>
      </c>
      <c r="X70">
        <v>1.5261621273191367E-3</v>
      </c>
      <c r="Y70">
        <v>1.1670359256834982E-3</v>
      </c>
      <c r="Z70">
        <v>1.181111110302942E-3</v>
      </c>
      <c r="AA70">
        <v>1.1591900607106171E-3</v>
      </c>
      <c r="AB70">
        <v>1.03641390648723E-3</v>
      </c>
      <c r="AC70">
        <v>1.039151783257928E-3</v>
      </c>
      <c r="AD70">
        <v>9.8443397274060665E-4</v>
      </c>
      <c r="AE70">
        <v>9.8584594688523619E-4</v>
      </c>
      <c r="AF70">
        <v>1.3158292315345421E-3</v>
      </c>
      <c r="AG70">
        <v>1.6360626633183078E-3</v>
      </c>
      <c r="AH70">
        <v>2.3282262308343044E-3</v>
      </c>
      <c r="AI70">
        <v>2.5646369262570089E-3</v>
      </c>
      <c r="AJ70">
        <v>2.2321959300522789E-3</v>
      </c>
      <c r="AK70">
        <v>1.8127673890416449E-3</v>
      </c>
      <c r="AL70">
        <v>1.5907792638671784E-3</v>
      </c>
      <c r="AM70">
        <v>1.4043824941082853E-3</v>
      </c>
      <c r="AN70">
        <v>1.218584887389683E-3</v>
      </c>
      <c r="AO70">
        <v>1.2478816245330344E-3</v>
      </c>
      <c r="AP70">
        <v>9.5239359528102451E-4</v>
      </c>
      <c r="AQ70">
        <v>1.4429525233629848E-3</v>
      </c>
      <c r="AR70">
        <v>2.3530752604056793E-3</v>
      </c>
      <c r="AS70">
        <v>3.8212299626724042E-3</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row>
    <row r="71" spans="1:69">
      <c r="A71" t="s">
        <v>451</v>
      </c>
      <c r="B71" t="s">
        <v>473</v>
      </c>
      <c r="C71" t="s">
        <v>5152</v>
      </c>
      <c r="D71" t="s">
        <v>38</v>
      </c>
      <c r="E71">
        <v>1000</v>
      </c>
      <c r="F71" t="s">
        <v>2608</v>
      </c>
      <c r="G71">
        <v>0</v>
      </c>
      <c r="H71">
        <v>0</v>
      </c>
      <c r="I71">
        <v>0</v>
      </c>
      <c r="J71">
        <v>0</v>
      </c>
      <c r="K71">
        <v>0</v>
      </c>
      <c r="L71">
        <v>0</v>
      </c>
      <c r="M71">
        <v>0</v>
      </c>
      <c r="N71">
        <v>2.2098845880917883E-2</v>
      </c>
      <c r="O71">
        <v>5.6188258191973262E-2</v>
      </c>
      <c r="P71">
        <v>1.3793525973083719E-2</v>
      </c>
      <c r="Q71">
        <v>6.175004538698179E-2</v>
      </c>
      <c r="R71">
        <v>2.4142228494326921E-2</v>
      </c>
      <c r="S71">
        <v>5.3789715969858258E-2</v>
      </c>
      <c r="T71">
        <v>4.0248227017448859E-2</v>
      </c>
      <c r="U71">
        <v>4.4474435857935646E-2</v>
      </c>
      <c r="V71">
        <v>2.0144680412742311E-2</v>
      </c>
      <c r="W71">
        <v>4.617254731370192E-2</v>
      </c>
      <c r="X71">
        <v>8.0693607837695247E-2</v>
      </c>
      <c r="Y71">
        <v>5.4244867928533384E-2</v>
      </c>
      <c r="Z71">
        <v>3.9577440054690896E-2</v>
      </c>
      <c r="AA71">
        <v>3.884289525309842E-2</v>
      </c>
      <c r="AB71">
        <v>2.9759993889928275E-3</v>
      </c>
      <c r="AC71">
        <v>2.9838610353348292E-3</v>
      </c>
      <c r="AD71">
        <v>3.1711964279159551E-3</v>
      </c>
      <c r="AE71">
        <v>3.1757448765552211E-3</v>
      </c>
      <c r="AF71">
        <v>4.7167095045149831E-3</v>
      </c>
      <c r="AG71">
        <v>9.2267403049169118E-3</v>
      </c>
      <c r="AH71">
        <v>1.2342569098682711E-2</v>
      </c>
      <c r="AI71">
        <v>3.8635521117915184E-3</v>
      </c>
      <c r="AJ71">
        <v>2.1926777820825893E-3</v>
      </c>
      <c r="AK71">
        <v>1.7806746820573178E-3</v>
      </c>
      <c r="AL71">
        <v>1.562616570131264E-3</v>
      </c>
      <c r="AM71">
        <v>2.1156620242515222E-3</v>
      </c>
      <c r="AN71">
        <v>2.6687195755472834E-3</v>
      </c>
      <c r="AO71">
        <v>2.7328798788000212E-3</v>
      </c>
      <c r="AP71">
        <v>2.4825633005418051E-3</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row>
    <row r="72" spans="1:69">
      <c r="A72" t="s">
        <v>451</v>
      </c>
      <c r="B72" t="s">
        <v>473</v>
      </c>
      <c r="C72" t="s">
        <v>5153</v>
      </c>
      <c r="D72" t="s">
        <v>38</v>
      </c>
      <c r="E72">
        <v>1000</v>
      </c>
      <c r="F72" t="s">
        <v>2608</v>
      </c>
      <c r="G72">
        <v>0</v>
      </c>
      <c r="H72">
        <v>0</v>
      </c>
      <c r="I72">
        <v>1.5575155325116441E-3</v>
      </c>
      <c r="J72">
        <v>5.1234242808961224E-2</v>
      </c>
      <c r="K72">
        <v>0</v>
      </c>
      <c r="L72">
        <v>0</v>
      </c>
      <c r="M72">
        <v>0</v>
      </c>
      <c r="N72">
        <v>3.6395572817045675E-5</v>
      </c>
      <c r="O72">
        <v>0</v>
      </c>
      <c r="P72">
        <v>0</v>
      </c>
      <c r="Q72">
        <v>2.7482797818252875E-2</v>
      </c>
      <c r="R72">
        <v>1.09741872587474E-2</v>
      </c>
      <c r="S72">
        <v>1.8942002439425645E-2</v>
      </c>
      <c r="T72">
        <v>1.6003401772633565E-2</v>
      </c>
      <c r="U72">
        <v>1.7785325036083842E-2</v>
      </c>
      <c r="V72">
        <v>1.3523986329280095E-2</v>
      </c>
      <c r="W72">
        <v>2.087286976129759E-2</v>
      </c>
      <c r="X72">
        <v>2.8198465643906375E-2</v>
      </c>
      <c r="Y72">
        <v>2.0272829857474257E-2</v>
      </c>
      <c r="Z72">
        <v>1.569118468962646E-2</v>
      </c>
      <c r="AA72">
        <v>1.5399961252014899E-2</v>
      </c>
      <c r="AB72">
        <v>5.7538957053026047E-3</v>
      </c>
      <c r="AC72">
        <v>5.7690956725106489E-3</v>
      </c>
      <c r="AD72">
        <v>5.8440259486375028E-3</v>
      </c>
      <c r="AE72">
        <v>5.852408038009173E-3</v>
      </c>
      <c r="AF72">
        <v>8.3368410321389835E-3</v>
      </c>
      <c r="AG72">
        <v>1.4062255551342374E-2</v>
      </c>
      <c r="AH72">
        <v>1.9145495752234308E-2</v>
      </c>
      <c r="AI72">
        <v>1.0389411246144601E-2</v>
      </c>
      <c r="AJ72">
        <v>7.7562638805843912E-3</v>
      </c>
      <c r="AK72">
        <v>6.2988656301311719E-3</v>
      </c>
      <c r="AL72">
        <v>5.5275182524083585E-3</v>
      </c>
      <c r="AM72">
        <v>5.6891902041946388E-3</v>
      </c>
      <c r="AN72">
        <v>5.8523102966108465E-3</v>
      </c>
      <c r="AO72">
        <v>5.9930092320854243E-3</v>
      </c>
      <c r="AP72">
        <v>6.2696755189295753E-3</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row>
    <row r="73" spans="1:69">
      <c r="A73" t="s">
        <v>451</v>
      </c>
      <c r="B73" t="s">
        <v>473</v>
      </c>
      <c r="C73" t="s">
        <v>5155</v>
      </c>
      <c r="D73" t="s">
        <v>38</v>
      </c>
      <c r="E73">
        <v>1000</v>
      </c>
      <c r="F73" t="s">
        <v>2608</v>
      </c>
      <c r="G73">
        <v>0</v>
      </c>
      <c r="H73">
        <v>0</v>
      </c>
      <c r="I73">
        <v>0</v>
      </c>
      <c r="J73">
        <v>0</v>
      </c>
      <c r="K73">
        <v>0</v>
      </c>
      <c r="L73">
        <v>0</v>
      </c>
      <c r="M73">
        <v>0</v>
      </c>
      <c r="N73">
        <v>0</v>
      </c>
      <c r="O73">
        <v>0</v>
      </c>
      <c r="P73">
        <v>0</v>
      </c>
      <c r="Q73">
        <v>4.9830462571216864E-3</v>
      </c>
      <c r="R73">
        <v>5.7321367844307015E-3</v>
      </c>
      <c r="S73">
        <v>1.5316633000358446E-2</v>
      </c>
      <c r="T73">
        <v>1.75881995814232E-2</v>
      </c>
      <c r="U73">
        <v>1.9707786980887067E-2</v>
      </c>
      <c r="V73">
        <v>1.637375832091632E-2</v>
      </c>
      <c r="W73">
        <v>1.3155226348050875E-2</v>
      </c>
      <c r="X73">
        <v>9.0788526467262976E-3</v>
      </c>
      <c r="Y73">
        <v>1.2863421499661947E-2</v>
      </c>
      <c r="Z73">
        <v>1.0659132794644614E-2</v>
      </c>
      <c r="AA73">
        <v>1.0956912102986509E-2</v>
      </c>
      <c r="AB73">
        <v>1.2139381866278571E-2</v>
      </c>
      <c r="AC73">
        <v>9.52976748138217E-3</v>
      </c>
      <c r="AD73">
        <v>5.5014298085777971E-3</v>
      </c>
      <c r="AE73">
        <v>4.0750200067377548E-3</v>
      </c>
      <c r="AF73">
        <v>3.7307512041687319E-3</v>
      </c>
      <c r="AG73">
        <v>6.0886228142852305E-3</v>
      </c>
      <c r="AH73">
        <v>1.4320892742742408E-2</v>
      </c>
      <c r="AI73">
        <v>8.5550023861420167E-3</v>
      </c>
      <c r="AJ73">
        <v>1.1536545342571008E-2</v>
      </c>
      <c r="AK73">
        <v>1.401124264091049E-2</v>
      </c>
      <c r="AL73">
        <v>1.2295451909003845E-2</v>
      </c>
      <c r="AM73">
        <v>1.2287131619679063E-2</v>
      </c>
      <c r="AN73">
        <v>1.2282320715024423E-2</v>
      </c>
      <c r="AO73">
        <v>8.4102116712115003E-3</v>
      </c>
      <c r="AP73">
        <v>4.8766759386446963E-3</v>
      </c>
      <c r="AQ73">
        <v>5.9437941596179747E-3</v>
      </c>
      <c r="AR73">
        <v>9.6927617253436786E-3</v>
      </c>
      <c r="AS73">
        <v>1.9566385481093088E-2</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row>
    <row r="74" spans="1:69">
      <c r="A74" t="s">
        <v>451</v>
      </c>
      <c r="B74" t="s">
        <v>474</v>
      </c>
      <c r="C74" t="s">
        <v>2</v>
      </c>
      <c r="D74" t="s">
        <v>38</v>
      </c>
      <c r="E74">
        <v>1000</v>
      </c>
      <c r="F74" t="s">
        <v>2608</v>
      </c>
      <c r="G74">
        <v>0</v>
      </c>
      <c r="H74">
        <v>1</v>
      </c>
      <c r="I74">
        <v>0.99844248446748829</v>
      </c>
      <c r="J74">
        <v>0.94876575719103873</v>
      </c>
      <c r="K74">
        <v>0</v>
      </c>
      <c r="L74">
        <v>0</v>
      </c>
      <c r="M74">
        <v>0</v>
      </c>
      <c r="N74">
        <v>0.97786475854626498</v>
      </c>
      <c r="O74">
        <v>0.94095040736906044</v>
      </c>
      <c r="P74">
        <v>0.98620647402691619</v>
      </c>
      <c r="Q74">
        <v>0.71960765235558</v>
      </c>
      <c r="R74">
        <v>0.49552408881238796</v>
      </c>
      <c r="S74">
        <v>0.47224877827123757</v>
      </c>
      <c r="T74">
        <v>0.39856107165992016</v>
      </c>
      <c r="U74">
        <v>0.38621457338891835</v>
      </c>
      <c r="V74">
        <v>0.66583489189262524</v>
      </c>
      <c r="W74">
        <v>0.62500112531632646</v>
      </c>
      <c r="X74">
        <v>0.52471908180208005</v>
      </c>
      <c r="Y74">
        <v>0.46771968270290332</v>
      </c>
      <c r="Z74">
        <v>0.41926796174366221</v>
      </c>
      <c r="AA74">
        <v>0.42955055571507178</v>
      </c>
      <c r="AB74">
        <v>0.44986696505456181</v>
      </c>
      <c r="AC74">
        <v>0.45105537086986192</v>
      </c>
      <c r="AD74">
        <v>0.45281271379882287</v>
      </c>
      <c r="AE74">
        <v>0.4534621833030737</v>
      </c>
      <c r="AF74">
        <v>0.48041179790470173</v>
      </c>
      <c r="AG74">
        <v>0.69617515688910203</v>
      </c>
      <c r="AH74">
        <v>0.95186281617550628</v>
      </c>
      <c r="AI74">
        <v>0.64038673947061819</v>
      </c>
      <c r="AJ74">
        <v>0.54794696574848711</v>
      </c>
      <c r="AK74">
        <v>0.48910456674094061</v>
      </c>
      <c r="AL74">
        <v>0.42956622561729224</v>
      </c>
      <c r="AM74">
        <v>0.42941804117794985</v>
      </c>
      <c r="AN74">
        <v>0.42910746106944681</v>
      </c>
      <c r="AO74">
        <v>0.41954968361293821</v>
      </c>
      <c r="AP74">
        <v>0.41382912323046328</v>
      </c>
      <c r="AQ74">
        <v>0.29594798763307384</v>
      </c>
      <c r="AR74">
        <v>0.48303085860188749</v>
      </c>
      <c r="AS74">
        <v>0.97661238455623445</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row>
    <row r="75" spans="1:69">
      <c r="A75" t="s">
        <v>451</v>
      </c>
      <c r="B75" t="s">
        <v>474</v>
      </c>
      <c r="C75" t="s">
        <v>5135</v>
      </c>
      <c r="D75" t="s">
        <v>38</v>
      </c>
      <c r="E75">
        <v>1000</v>
      </c>
      <c r="F75" t="s">
        <v>2608</v>
      </c>
      <c r="G75">
        <v>0</v>
      </c>
      <c r="H75">
        <v>0</v>
      </c>
      <c r="I75">
        <v>0</v>
      </c>
      <c r="J75">
        <v>0</v>
      </c>
      <c r="K75">
        <v>0</v>
      </c>
      <c r="L75">
        <v>0</v>
      </c>
      <c r="M75">
        <v>0</v>
      </c>
      <c r="N75">
        <v>0</v>
      </c>
      <c r="O75">
        <v>0</v>
      </c>
      <c r="P75">
        <v>0</v>
      </c>
      <c r="Q75">
        <v>0.18524553427979787</v>
      </c>
      <c r="R75">
        <v>0.46271643125709416</v>
      </c>
      <c r="S75">
        <v>0.43911278211450233</v>
      </c>
      <c r="T75">
        <v>0.52649664346057701</v>
      </c>
      <c r="U75">
        <v>0.53095118023274901</v>
      </c>
      <c r="V75">
        <v>0.28305951138312102</v>
      </c>
      <c r="W75">
        <v>0.29243127464716834</v>
      </c>
      <c r="X75">
        <v>0.35578382994227292</v>
      </c>
      <c r="Y75">
        <v>0.44373216208574351</v>
      </c>
      <c r="Z75">
        <v>0.51362316960707288</v>
      </c>
      <c r="AA75">
        <v>0.50409048561611802</v>
      </c>
      <c r="AB75">
        <v>0.5282273440783769</v>
      </c>
      <c r="AC75">
        <v>0.52962275315765239</v>
      </c>
      <c r="AD75">
        <v>0.53168620004330536</v>
      </c>
      <c r="AE75">
        <v>0.53244879782873888</v>
      </c>
      <c r="AF75">
        <v>0.50148807112294114</v>
      </c>
      <c r="AG75">
        <v>0.27281116177703513</v>
      </c>
      <c r="AH75">
        <v>0</v>
      </c>
      <c r="AI75">
        <v>0.33424065785904661</v>
      </c>
      <c r="AJ75">
        <v>0.42833535131622247</v>
      </c>
      <c r="AK75">
        <v>0.48699188291691881</v>
      </c>
      <c r="AL75">
        <v>0.54945740838729706</v>
      </c>
      <c r="AM75">
        <v>0.5490855924798167</v>
      </c>
      <c r="AN75">
        <v>0.54887060345598082</v>
      </c>
      <c r="AO75">
        <v>0.56206633398043171</v>
      </c>
      <c r="AP75">
        <v>0.57158956841613973</v>
      </c>
      <c r="AQ75">
        <v>0.69666526568394516</v>
      </c>
      <c r="AR75">
        <v>0.50492330441236311</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row>
    <row r="76" spans="1:69">
      <c r="A76" t="s">
        <v>451</v>
      </c>
      <c r="B76" t="s">
        <v>474</v>
      </c>
      <c r="C76" t="s">
        <v>5140</v>
      </c>
      <c r="D76" t="s">
        <v>38</v>
      </c>
      <c r="E76">
        <v>1000</v>
      </c>
      <c r="F76" t="s">
        <v>2608</v>
      </c>
      <c r="G76">
        <v>0</v>
      </c>
      <c r="H76">
        <v>0</v>
      </c>
      <c r="I76">
        <v>0</v>
      </c>
      <c r="J76">
        <v>0</v>
      </c>
      <c r="K76">
        <v>1</v>
      </c>
      <c r="L76">
        <v>1</v>
      </c>
      <c r="M76">
        <v>1</v>
      </c>
      <c r="N76">
        <v>0</v>
      </c>
      <c r="O76">
        <v>2.8613344389663222E-3</v>
      </c>
      <c r="P76">
        <v>0</v>
      </c>
      <c r="Q76">
        <v>9.309239022658747E-4</v>
      </c>
      <c r="R76">
        <v>9.1092739301282288E-4</v>
      </c>
      <c r="S76">
        <v>5.9008820461776501E-4</v>
      </c>
      <c r="T76">
        <v>1.102456507997236E-3</v>
      </c>
      <c r="U76">
        <v>8.6669850342613786E-4</v>
      </c>
      <c r="V76">
        <v>1.0631716613150493E-3</v>
      </c>
      <c r="W76">
        <v>2.3669566134547309E-3</v>
      </c>
      <c r="X76">
        <v>1.5261621273191367E-3</v>
      </c>
      <c r="Y76">
        <v>1.1670359256834982E-3</v>
      </c>
      <c r="Z76">
        <v>1.181111110302942E-3</v>
      </c>
      <c r="AA76">
        <v>1.1591900607106171E-3</v>
      </c>
      <c r="AB76">
        <v>1.03641390648723E-3</v>
      </c>
      <c r="AC76">
        <v>1.039151783257928E-3</v>
      </c>
      <c r="AD76">
        <v>9.8443397274060665E-4</v>
      </c>
      <c r="AE76">
        <v>9.8584594688523619E-4</v>
      </c>
      <c r="AF76">
        <v>1.3158292315345421E-3</v>
      </c>
      <c r="AG76">
        <v>1.6360626633183078E-3</v>
      </c>
      <c r="AH76">
        <v>2.3282262308343044E-3</v>
      </c>
      <c r="AI76">
        <v>2.5646369262570089E-3</v>
      </c>
      <c r="AJ76">
        <v>2.2321959300522789E-3</v>
      </c>
      <c r="AK76">
        <v>1.8127673890416449E-3</v>
      </c>
      <c r="AL76">
        <v>1.5907792638671784E-3</v>
      </c>
      <c r="AM76">
        <v>1.4043824941082853E-3</v>
      </c>
      <c r="AN76">
        <v>1.218584887389683E-3</v>
      </c>
      <c r="AO76">
        <v>1.2478816245330344E-3</v>
      </c>
      <c r="AP76">
        <v>9.5239359528102451E-4</v>
      </c>
      <c r="AQ76">
        <v>1.4429525233629848E-3</v>
      </c>
      <c r="AR76">
        <v>2.3530752604056793E-3</v>
      </c>
      <c r="AS76">
        <v>3.8212299626724042E-3</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row>
    <row r="77" spans="1:69">
      <c r="A77" t="s">
        <v>451</v>
      </c>
      <c r="B77" t="s">
        <v>474</v>
      </c>
      <c r="C77" t="s">
        <v>5152</v>
      </c>
      <c r="D77" t="s">
        <v>38</v>
      </c>
      <c r="E77">
        <v>1000</v>
      </c>
      <c r="F77" t="s">
        <v>2608</v>
      </c>
      <c r="G77">
        <v>0</v>
      </c>
      <c r="H77">
        <v>0</v>
      </c>
      <c r="I77">
        <v>0</v>
      </c>
      <c r="J77">
        <v>0</v>
      </c>
      <c r="K77">
        <v>0</v>
      </c>
      <c r="L77">
        <v>0</v>
      </c>
      <c r="M77">
        <v>0</v>
      </c>
      <c r="N77">
        <v>2.2098845880917883E-2</v>
      </c>
      <c r="O77">
        <v>5.6188258191973262E-2</v>
      </c>
      <c r="P77">
        <v>1.3793525973083719E-2</v>
      </c>
      <c r="Q77">
        <v>6.175004538698179E-2</v>
      </c>
      <c r="R77">
        <v>2.4142228494326921E-2</v>
      </c>
      <c r="S77">
        <v>5.3789715969858258E-2</v>
      </c>
      <c r="T77">
        <v>4.0248227017448859E-2</v>
      </c>
      <c r="U77">
        <v>4.4474435857935646E-2</v>
      </c>
      <c r="V77">
        <v>2.0144680412742311E-2</v>
      </c>
      <c r="W77">
        <v>4.617254731370192E-2</v>
      </c>
      <c r="X77">
        <v>8.0693607837695247E-2</v>
      </c>
      <c r="Y77">
        <v>5.4244867928533384E-2</v>
      </c>
      <c r="Z77">
        <v>3.9577440054690896E-2</v>
      </c>
      <c r="AA77">
        <v>3.884289525309842E-2</v>
      </c>
      <c r="AB77">
        <v>2.9759993889928275E-3</v>
      </c>
      <c r="AC77">
        <v>2.9838610353348292E-3</v>
      </c>
      <c r="AD77">
        <v>3.1711964279159551E-3</v>
      </c>
      <c r="AE77">
        <v>3.1757448765552211E-3</v>
      </c>
      <c r="AF77">
        <v>4.7167095045149831E-3</v>
      </c>
      <c r="AG77">
        <v>9.2267403049169118E-3</v>
      </c>
      <c r="AH77">
        <v>1.2342569098682711E-2</v>
      </c>
      <c r="AI77">
        <v>3.8635521117915184E-3</v>
      </c>
      <c r="AJ77">
        <v>2.1926777820825893E-3</v>
      </c>
      <c r="AK77">
        <v>1.7806746820573178E-3</v>
      </c>
      <c r="AL77">
        <v>1.562616570131264E-3</v>
      </c>
      <c r="AM77">
        <v>2.1156620242515222E-3</v>
      </c>
      <c r="AN77">
        <v>2.6687195755472834E-3</v>
      </c>
      <c r="AO77">
        <v>2.7328798788000212E-3</v>
      </c>
      <c r="AP77">
        <v>2.4825633005418051E-3</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row>
    <row r="78" spans="1:69">
      <c r="A78" t="s">
        <v>451</v>
      </c>
      <c r="B78" t="s">
        <v>474</v>
      </c>
      <c r="C78" t="s">
        <v>5153</v>
      </c>
      <c r="D78" t="s">
        <v>38</v>
      </c>
      <c r="E78">
        <v>1000</v>
      </c>
      <c r="F78" t="s">
        <v>2608</v>
      </c>
      <c r="G78">
        <v>0</v>
      </c>
      <c r="H78">
        <v>0</v>
      </c>
      <c r="I78">
        <v>1.5575155325116441E-3</v>
      </c>
      <c r="J78">
        <v>5.1234242808961224E-2</v>
      </c>
      <c r="K78">
        <v>0</v>
      </c>
      <c r="L78">
        <v>0</v>
      </c>
      <c r="M78">
        <v>0</v>
      </c>
      <c r="N78">
        <v>3.6395572817045675E-5</v>
      </c>
      <c r="O78">
        <v>0</v>
      </c>
      <c r="P78">
        <v>0</v>
      </c>
      <c r="Q78">
        <v>2.7482797818252875E-2</v>
      </c>
      <c r="R78">
        <v>1.09741872587474E-2</v>
      </c>
      <c r="S78">
        <v>1.8942002439425645E-2</v>
      </c>
      <c r="T78">
        <v>1.6003401772633565E-2</v>
      </c>
      <c r="U78">
        <v>1.7785325036083842E-2</v>
      </c>
      <c r="V78">
        <v>1.3523986329280095E-2</v>
      </c>
      <c r="W78">
        <v>2.087286976129759E-2</v>
      </c>
      <c r="X78">
        <v>2.8198465643906375E-2</v>
      </c>
      <c r="Y78">
        <v>2.0272829857474257E-2</v>
      </c>
      <c r="Z78">
        <v>1.569118468962646E-2</v>
      </c>
      <c r="AA78">
        <v>1.5399961252014899E-2</v>
      </c>
      <c r="AB78">
        <v>5.7538957053026047E-3</v>
      </c>
      <c r="AC78">
        <v>5.7690956725106489E-3</v>
      </c>
      <c r="AD78">
        <v>5.8440259486375028E-3</v>
      </c>
      <c r="AE78">
        <v>5.852408038009173E-3</v>
      </c>
      <c r="AF78">
        <v>8.3368410321389835E-3</v>
      </c>
      <c r="AG78">
        <v>1.4062255551342374E-2</v>
      </c>
      <c r="AH78">
        <v>1.9145495752234308E-2</v>
      </c>
      <c r="AI78">
        <v>1.0389411246144601E-2</v>
      </c>
      <c r="AJ78">
        <v>7.7562638805843912E-3</v>
      </c>
      <c r="AK78">
        <v>6.2988656301311719E-3</v>
      </c>
      <c r="AL78">
        <v>5.5275182524083585E-3</v>
      </c>
      <c r="AM78">
        <v>5.6891902041946388E-3</v>
      </c>
      <c r="AN78">
        <v>5.8523102966108465E-3</v>
      </c>
      <c r="AO78">
        <v>5.9930092320854243E-3</v>
      </c>
      <c r="AP78">
        <v>6.2696755189295753E-3</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row>
    <row r="79" spans="1:69">
      <c r="A79" t="s">
        <v>451</v>
      </c>
      <c r="B79" t="s">
        <v>474</v>
      </c>
      <c r="C79" t="s">
        <v>5155</v>
      </c>
      <c r="D79" t="s">
        <v>38</v>
      </c>
      <c r="E79">
        <v>1000</v>
      </c>
      <c r="F79" t="s">
        <v>2608</v>
      </c>
      <c r="G79">
        <v>0</v>
      </c>
      <c r="H79">
        <v>0</v>
      </c>
      <c r="I79">
        <v>0</v>
      </c>
      <c r="J79">
        <v>0</v>
      </c>
      <c r="K79">
        <v>0</v>
      </c>
      <c r="L79">
        <v>0</v>
      </c>
      <c r="M79">
        <v>0</v>
      </c>
      <c r="N79">
        <v>0</v>
      </c>
      <c r="O79">
        <v>0</v>
      </c>
      <c r="P79">
        <v>0</v>
      </c>
      <c r="Q79">
        <v>4.9830462571216864E-3</v>
      </c>
      <c r="R79">
        <v>5.7321367844307015E-3</v>
      </c>
      <c r="S79">
        <v>1.5316633000358446E-2</v>
      </c>
      <c r="T79">
        <v>1.75881995814232E-2</v>
      </c>
      <c r="U79">
        <v>1.9707786980887067E-2</v>
      </c>
      <c r="V79">
        <v>1.637375832091632E-2</v>
      </c>
      <c r="W79">
        <v>1.3155226348050875E-2</v>
      </c>
      <c r="X79">
        <v>9.0788526467262976E-3</v>
      </c>
      <c r="Y79">
        <v>1.2863421499661947E-2</v>
      </c>
      <c r="Z79">
        <v>1.0659132794644614E-2</v>
      </c>
      <c r="AA79">
        <v>1.0956912102986509E-2</v>
      </c>
      <c r="AB79">
        <v>1.2139381866278571E-2</v>
      </c>
      <c r="AC79">
        <v>9.52976748138217E-3</v>
      </c>
      <c r="AD79">
        <v>5.5014298085777971E-3</v>
      </c>
      <c r="AE79">
        <v>4.0750200067377548E-3</v>
      </c>
      <c r="AF79">
        <v>3.7307512041687319E-3</v>
      </c>
      <c r="AG79">
        <v>6.0886228142852305E-3</v>
      </c>
      <c r="AH79">
        <v>1.4320892742742408E-2</v>
      </c>
      <c r="AI79">
        <v>8.5550023861420167E-3</v>
      </c>
      <c r="AJ79">
        <v>1.1536545342571008E-2</v>
      </c>
      <c r="AK79">
        <v>1.401124264091049E-2</v>
      </c>
      <c r="AL79">
        <v>1.2295451909003845E-2</v>
      </c>
      <c r="AM79">
        <v>1.2287131619679063E-2</v>
      </c>
      <c r="AN79">
        <v>1.2282320715024423E-2</v>
      </c>
      <c r="AO79">
        <v>8.4102116712115003E-3</v>
      </c>
      <c r="AP79">
        <v>4.8766759386446963E-3</v>
      </c>
      <c r="AQ79">
        <v>5.9437941596179747E-3</v>
      </c>
      <c r="AR79">
        <v>9.6927617253436786E-3</v>
      </c>
      <c r="AS79">
        <v>1.9566385481093088E-2</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row>
    <row r="80" spans="1:69">
      <c r="A80" t="s">
        <v>451</v>
      </c>
      <c r="B80" t="s">
        <v>475</v>
      </c>
      <c r="C80" t="s">
        <v>2</v>
      </c>
      <c r="D80" t="s">
        <v>38</v>
      </c>
      <c r="E80">
        <v>1000</v>
      </c>
      <c r="F80" t="s">
        <v>2608</v>
      </c>
      <c r="G80">
        <v>0</v>
      </c>
      <c r="H80">
        <v>1</v>
      </c>
      <c r="I80">
        <v>0.99844248446748829</v>
      </c>
      <c r="J80">
        <v>0.94876575719103873</v>
      </c>
      <c r="K80">
        <v>0</v>
      </c>
      <c r="L80">
        <v>0</v>
      </c>
      <c r="M80">
        <v>0</v>
      </c>
      <c r="N80">
        <v>0.97786475854626498</v>
      </c>
      <c r="O80">
        <v>0.94095040736906044</v>
      </c>
      <c r="P80">
        <v>0.98620647402691619</v>
      </c>
      <c r="Q80">
        <v>0.71960765235558</v>
      </c>
      <c r="R80">
        <v>0.49552408881238796</v>
      </c>
      <c r="S80">
        <v>0.47224877827123757</v>
      </c>
      <c r="T80">
        <v>0.39856107165992016</v>
      </c>
      <c r="U80">
        <v>0.38621457338891835</v>
      </c>
      <c r="V80">
        <v>0.66583489189262524</v>
      </c>
      <c r="W80">
        <v>0.62500112531632646</v>
      </c>
      <c r="X80">
        <v>0.52471908180208005</v>
      </c>
      <c r="Y80">
        <v>0.46771968270290332</v>
      </c>
      <c r="Z80">
        <v>0.41926796174366221</v>
      </c>
      <c r="AA80">
        <v>0.42955055571507178</v>
      </c>
      <c r="AB80">
        <v>0.44986696505456181</v>
      </c>
      <c r="AC80">
        <v>0.45105537086986192</v>
      </c>
      <c r="AD80">
        <v>0.45281271379882287</v>
      </c>
      <c r="AE80">
        <v>0.4534621833030737</v>
      </c>
      <c r="AF80">
        <v>0.48041179790470173</v>
      </c>
      <c r="AG80">
        <v>0.69617515688910203</v>
      </c>
      <c r="AH80">
        <v>0.95186281617550628</v>
      </c>
      <c r="AI80">
        <v>0.64038673947061819</v>
      </c>
      <c r="AJ80">
        <v>0.54794696574848711</v>
      </c>
      <c r="AK80">
        <v>0.48910456674094061</v>
      </c>
      <c r="AL80">
        <v>0.42956622561729224</v>
      </c>
      <c r="AM80">
        <v>0.42941804117794985</v>
      </c>
      <c r="AN80">
        <v>0.42910746106944681</v>
      </c>
      <c r="AO80">
        <v>0.41954968361293821</v>
      </c>
      <c r="AP80">
        <v>0.41382912323046328</v>
      </c>
      <c r="AQ80">
        <v>0.29594798763307384</v>
      </c>
      <c r="AR80">
        <v>0.48303085860188749</v>
      </c>
      <c r="AS80">
        <v>0.97661238455623445</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row>
    <row r="81" spans="1:69">
      <c r="A81" t="s">
        <v>451</v>
      </c>
      <c r="B81" t="s">
        <v>475</v>
      </c>
      <c r="C81" t="s">
        <v>5135</v>
      </c>
      <c r="D81" t="s">
        <v>38</v>
      </c>
      <c r="E81">
        <v>1000</v>
      </c>
      <c r="F81" t="s">
        <v>2608</v>
      </c>
      <c r="G81">
        <v>0</v>
      </c>
      <c r="H81">
        <v>0</v>
      </c>
      <c r="I81">
        <v>0</v>
      </c>
      <c r="J81">
        <v>0</v>
      </c>
      <c r="K81">
        <v>0</v>
      </c>
      <c r="L81">
        <v>0</v>
      </c>
      <c r="M81">
        <v>0</v>
      </c>
      <c r="N81">
        <v>0</v>
      </c>
      <c r="O81">
        <v>0</v>
      </c>
      <c r="P81">
        <v>0</v>
      </c>
      <c r="Q81">
        <v>0.18524553427979787</v>
      </c>
      <c r="R81">
        <v>0.46271643125709416</v>
      </c>
      <c r="S81">
        <v>0.43911278211450233</v>
      </c>
      <c r="T81">
        <v>0.52649664346057701</v>
      </c>
      <c r="U81">
        <v>0.53095118023274901</v>
      </c>
      <c r="V81">
        <v>0.28305951138312102</v>
      </c>
      <c r="W81">
        <v>0.29243127464716834</v>
      </c>
      <c r="X81">
        <v>0.35578382994227292</v>
      </c>
      <c r="Y81">
        <v>0.44373216208574351</v>
      </c>
      <c r="Z81">
        <v>0.51362316960707288</v>
      </c>
      <c r="AA81">
        <v>0.50409048561611802</v>
      </c>
      <c r="AB81">
        <v>0.5282273440783769</v>
      </c>
      <c r="AC81">
        <v>0.52962275315765239</v>
      </c>
      <c r="AD81">
        <v>0.53168620004330536</v>
      </c>
      <c r="AE81">
        <v>0.53244879782873888</v>
      </c>
      <c r="AF81">
        <v>0.50148807112294114</v>
      </c>
      <c r="AG81">
        <v>0.27281116177703513</v>
      </c>
      <c r="AH81">
        <v>0</v>
      </c>
      <c r="AI81">
        <v>0.33424065785904661</v>
      </c>
      <c r="AJ81">
        <v>0.42833535131622247</v>
      </c>
      <c r="AK81">
        <v>0.48699188291691881</v>
      </c>
      <c r="AL81">
        <v>0.54945740838729706</v>
      </c>
      <c r="AM81">
        <v>0.5490855924798167</v>
      </c>
      <c r="AN81">
        <v>0.54887060345598082</v>
      </c>
      <c r="AO81">
        <v>0.56206633398043171</v>
      </c>
      <c r="AP81">
        <v>0.57158956841613973</v>
      </c>
      <c r="AQ81">
        <v>0.69666526568394516</v>
      </c>
      <c r="AR81">
        <v>0.50492330441236311</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row>
    <row r="82" spans="1:69">
      <c r="A82" t="s">
        <v>451</v>
      </c>
      <c r="B82" t="s">
        <v>475</v>
      </c>
      <c r="C82" t="s">
        <v>5140</v>
      </c>
      <c r="D82" t="s">
        <v>38</v>
      </c>
      <c r="E82">
        <v>1000</v>
      </c>
      <c r="F82" t="s">
        <v>2608</v>
      </c>
      <c r="G82">
        <v>0</v>
      </c>
      <c r="H82">
        <v>0</v>
      </c>
      <c r="I82">
        <v>0</v>
      </c>
      <c r="J82">
        <v>0</v>
      </c>
      <c r="K82">
        <v>1</v>
      </c>
      <c r="L82">
        <v>1</v>
      </c>
      <c r="M82">
        <v>1</v>
      </c>
      <c r="N82">
        <v>0</v>
      </c>
      <c r="O82">
        <v>2.8613344389663222E-3</v>
      </c>
      <c r="P82">
        <v>0</v>
      </c>
      <c r="Q82">
        <v>9.309239022658747E-4</v>
      </c>
      <c r="R82">
        <v>9.1092739301282288E-4</v>
      </c>
      <c r="S82">
        <v>5.9008820461776501E-4</v>
      </c>
      <c r="T82">
        <v>1.102456507997236E-3</v>
      </c>
      <c r="U82">
        <v>8.6669850342613786E-4</v>
      </c>
      <c r="V82">
        <v>1.0631716613150493E-3</v>
      </c>
      <c r="W82">
        <v>2.3669566134547309E-3</v>
      </c>
      <c r="X82">
        <v>1.5261621273191367E-3</v>
      </c>
      <c r="Y82">
        <v>1.1670359256834982E-3</v>
      </c>
      <c r="Z82">
        <v>1.181111110302942E-3</v>
      </c>
      <c r="AA82">
        <v>1.1591900607106171E-3</v>
      </c>
      <c r="AB82">
        <v>1.03641390648723E-3</v>
      </c>
      <c r="AC82">
        <v>1.039151783257928E-3</v>
      </c>
      <c r="AD82">
        <v>9.8443397274060665E-4</v>
      </c>
      <c r="AE82">
        <v>9.8584594688523619E-4</v>
      </c>
      <c r="AF82">
        <v>1.3158292315345421E-3</v>
      </c>
      <c r="AG82">
        <v>1.6360626633183078E-3</v>
      </c>
      <c r="AH82">
        <v>2.3282262308343044E-3</v>
      </c>
      <c r="AI82">
        <v>2.5646369262570089E-3</v>
      </c>
      <c r="AJ82">
        <v>2.2321959300522789E-3</v>
      </c>
      <c r="AK82">
        <v>1.8127673890416449E-3</v>
      </c>
      <c r="AL82">
        <v>1.5907792638671784E-3</v>
      </c>
      <c r="AM82">
        <v>1.4043824941082853E-3</v>
      </c>
      <c r="AN82">
        <v>1.218584887389683E-3</v>
      </c>
      <c r="AO82">
        <v>1.2478816245330344E-3</v>
      </c>
      <c r="AP82">
        <v>9.5239359528102451E-4</v>
      </c>
      <c r="AQ82">
        <v>1.4429525233629848E-3</v>
      </c>
      <c r="AR82">
        <v>2.3530752604056793E-3</v>
      </c>
      <c r="AS82">
        <v>3.8212299626724042E-3</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row>
    <row r="83" spans="1:69">
      <c r="A83" t="s">
        <v>451</v>
      </c>
      <c r="B83" t="s">
        <v>475</v>
      </c>
      <c r="C83" t="s">
        <v>5152</v>
      </c>
      <c r="D83" t="s">
        <v>38</v>
      </c>
      <c r="E83">
        <v>1000</v>
      </c>
      <c r="F83" t="s">
        <v>2608</v>
      </c>
      <c r="G83">
        <v>0</v>
      </c>
      <c r="H83">
        <v>0</v>
      </c>
      <c r="I83">
        <v>0</v>
      </c>
      <c r="J83">
        <v>0</v>
      </c>
      <c r="K83">
        <v>0</v>
      </c>
      <c r="L83">
        <v>0</v>
      </c>
      <c r="M83">
        <v>0</v>
      </c>
      <c r="N83">
        <v>2.2098845880917883E-2</v>
      </c>
      <c r="O83">
        <v>5.6188258191973262E-2</v>
      </c>
      <c r="P83">
        <v>1.3793525973083719E-2</v>
      </c>
      <c r="Q83">
        <v>6.175004538698179E-2</v>
      </c>
      <c r="R83">
        <v>2.4142228494326921E-2</v>
      </c>
      <c r="S83">
        <v>5.3789715969858258E-2</v>
      </c>
      <c r="T83">
        <v>4.0248227017448859E-2</v>
      </c>
      <c r="U83">
        <v>4.4474435857935646E-2</v>
      </c>
      <c r="V83">
        <v>2.0144680412742311E-2</v>
      </c>
      <c r="W83">
        <v>4.617254731370192E-2</v>
      </c>
      <c r="X83">
        <v>8.0693607837695247E-2</v>
      </c>
      <c r="Y83">
        <v>5.4244867928533384E-2</v>
      </c>
      <c r="Z83">
        <v>3.9577440054690896E-2</v>
      </c>
      <c r="AA83">
        <v>3.884289525309842E-2</v>
      </c>
      <c r="AB83">
        <v>2.9759993889928275E-3</v>
      </c>
      <c r="AC83">
        <v>2.9838610353348292E-3</v>
      </c>
      <c r="AD83">
        <v>3.1711964279159551E-3</v>
      </c>
      <c r="AE83">
        <v>3.1757448765552211E-3</v>
      </c>
      <c r="AF83">
        <v>4.7167095045149831E-3</v>
      </c>
      <c r="AG83">
        <v>9.2267403049169118E-3</v>
      </c>
      <c r="AH83">
        <v>1.2342569098682711E-2</v>
      </c>
      <c r="AI83">
        <v>3.8635521117915184E-3</v>
      </c>
      <c r="AJ83">
        <v>2.1926777820825893E-3</v>
      </c>
      <c r="AK83">
        <v>1.7806746820573178E-3</v>
      </c>
      <c r="AL83">
        <v>1.562616570131264E-3</v>
      </c>
      <c r="AM83">
        <v>2.1156620242515222E-3</v>
      </c>
      <c r="AN83">
        <v>2.6687195755472834E-3</v>
      </c>
      <c r="AO83">
        <v>2.7328798788000212E-3</v>
      </c>
      <c r="AP83">
        <v>2.4825633005418051E-3</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row>
    <row r="84" spans="1:69">
      <c r="A84" t="s">
        <v>451</v>
      </c>
      <c r="B84" t="s">
        <v>475</v>
      </c>
      <c r="C84" t="s">
        <v>5153</v>
      </c>
      <c r="D84" t="s">
        <v>38</v>
      </c>
      <c r="E84">
        <v>1000</v>
      </c>
      <c r="F84" t="s">
        <v>2608</v>
      </c>
      <c r="G84">
        <v>0</v>
      </c>
      <c r="H84">
        <v>0</v>
      </c>
      <c r="I84">
        <v>1.5575155325116441E-3</v>
      </c>
      <c r="J84">
        <v>5.1234242808961224E-2</v>
      </c>
      <c r="K84">
        <v>0</v>
      </c>
      <c r="L84">
        <v>0</v>
      </c>
      <c r="M84">
        <v>0</v>
      </c>
      <c r="N84">
        <v>3.6395572817045675E-5</v>
      </c>
      <c r="O84">
        <v>0</v>
      </c>
      <c r="P84">
        <v>0</v>
      </c>
      <c r="Q84">
        <v>2.7482797818252875E-2</v>
      </c>
      <c r="R84">
        <v>1.09741872587474E-2</v>
      </c>
      <c r="S84">
        <v>1.8942002439425645E-2</v>
      </c>
      <c r="T84">
        <v>1.6003401772633565E-2</v>
      </c>
      <c r="U84">
        <v>1.7785325036083842E-2</v>
      </c>
      <c r="V84">
        <v>1.3523986329280095E-2</v>
      </c>
      <c r="W84">
        <v>2.087286976129759E-2</v>
      </c>
      <c r="X84">
        <v>2.8198465643906375E-2</v>
      </c>
      <c r="Y84">
        <v>2.0272829857474257E-2</v>
      </c>
      <c r="Z84">
        <v>1.569118468962646E-2</v>
      </c>
      <c r="AA84">
        <v>1.5399961252014899E-2</v>
      </c>
      <c r="AB84">
        <v>5.7538957053026047E-3</v>
      </c>
      <c r="AC84">
        <v>5.7690956725106489E-3</v>
      </c>
      <c r="AD84">
        <v>5.8440259486375028E-3</v>
      </c>
      <c r="AE84">
        <v>5.852408038009173E-3</v>
      </c>
      <c r="AF84">
        <v>8.3368410321389835E-3</v>
      </c>
      <c r="AG84">
        <v>1.4062255551342374E-2</v>
      </c>
      <c r="AH84">
        <v>1.9145495752234308E-2</v>
      </c>
      <c r="AI84">
        <v>1.0389411246144601E-2</v>
      </c>
      <c r="AJ84">
        <v>7.7562638805843912E-3</v>
      </c>
      <c r="AK84">
        <v>6.2988656301311719E-3</v>
      </c>
      <c r="AL84">
        <v>5.5275182524083585E-3</v>
      </c>
      <c r="AM84">
        <v>5.6891902041946388E-3</v>
      </c>
      <c r="AN84">
        <v>5.8523102966108465E-3</v>
      </c>
      <c r="AO84">
        <v>5.9930092320854243E-3</v>
      </c>
      <c r="AP84">
        <v>6.2696755189295753E-3</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row>
    <row r="85" spans="1:69">
      <c r="A85" t="s">
        <v>451</v>
      </c>
      <c r="B85" t="s">
        <v>475</v>
      </c>
      <c r="C85" t="s">
        <v>5155</v>
      </c>
      <c r="D85" t="s">
        <v>38</v>
      </c>
      <c r="E85">
        <v>1000</v>
      </c>
      <c r="F85" t="s">
        <v>2608</v>
      </c>
      <c r="G85">
        <v>0</v>
      </c>
      <c r="H85">
        <v>0</v>
      </c>
      <c r="I85">
        <v>0</v>
      </c>
      <c r="J85">
        <v>0</v>
      </c>
      <c r="K85">
        <v>0</v>
      </c>
      <c r="L85">
        <v>0</v>
      </c>
      <c r="M85">
        <v>0</v>
      </c>
      <c r="N85">
        <v>0</v>
      </c>
      <c r="O85">
        <v>0</v>
      </c>
      <c r="P85">
        <v>0</v>
      </c>
      <c r="Q85">
        <v>4.9830462571216864E-3</v>
      </c>
      <c r="R85">
        <v>5.7321367844307015E-3</v>
      </c>
      <c r="S85">
        <v>1.5316633000358446E-2</v>
      </c>
      <c r="T85">
        <v>1.75881995814232E-2</v>
      </c>
      <c r="U85">
        <v>1.9707786980887067E-2</v>
      </c>
      <c r="V85">
        <v>1.637375832091632E-2</v>
      </c>
      <c r="W85">
        <v>1.3155226348050875E-2</v>
      </c>
      <c r="X85">
        <v>9.0788526467262976E-3</v>
      </c>
      <c r="Y85">
        <v>1.2863421499661947E-2</v>
      </c>
      <c r="Z85">
        <v>1.0659132794644614E-2</v>
      </c>
      <c r="AA85">
        <v>1.0956912102986509E-2</v>
      </c>
      <c r="AB85">
        <v>1.2139381866278571E-2</v>
      </c>
      <c r="AC85">
        <v>9.52976748138217E-3</v>
      </c>
      <c r="AD85">
        <v>5.5014298085777971E-3</v>
      </c>
      <c r="AE85">
        <v>4.0750200067377548E-3</v>
      </c>
      <c r="AF85">
        <v>3.7307512041687319E-3</v>
      </c>
      <c r="AG85">
        <v>6.0886228142852305E-3</v>
      </c>
      <c r="AH85">
        <v>1.4320892742742408E-2</v>
      </c>
      <c r="AI85">
        <v>8.5550023861420167E-3</v>
      </c>
      <c r="AJ85">
        <v>1.1536545342571008E-2</v>
      </c>
      <c r="AK85">
        <v>1.401124264091049E-2</v>
      </c>
      <c r="AL85">
        <v>1.2295451909003845E-2</v>
      </c>
      <c r="AM85">
        <v>1.2287131619679063E-2</v>
      </c>
      <c r="AN85">
        <v>1.2282320715024423E-2</v>
      </c>
      <c r="AO85">
        <v>8.4102116712115003E-3</v>
      </c>
      <c r="AP85">
        <v>4.8766759386446963E-3</v>
      </c>
      <c r="AQ85">
        <v>5.9437941596179747E-3</v>
      </c>
      <c r="AR85">
        <v>9.6927617253436786E-3</v>
      </c>
      <c r="AS85">
        <v>1.9566385481093088E-2</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row>
    <row r="86" spans="1:69">
      <c r="A86" t="s">
        <v>451</v>
      </c>
      <c r="B86" t="s">
        <v>476</v>
      </c>
      <c r="C86" t="s">
        <v>2</v>
      </c>
      <c r="D86" t="s">
        <v>38</v>
      </c>
      <c r="E86">
        <v>1000</v>
      </c>
      <c r="F86" t="s">
        <v>2608</v>
      </c>
      <c r="G86">
        <v>0</v>
      </c>
      <c r="H86">
        <v>1</v>
      </c>
      <c r="I86">
        <v>0.99844248446748829</v>
      </c>
      <c r="J86">
        <v>0.94876575719103873</v>
      </c>
      <c r="K86">
        <v>0</v>
      </c>
      <c r="L86">
        <v>0</v>
      </c>
      <c r="M86">
        <v>0</v>
      </c>
      <c r="N86">
        <v>0.97786475854626498</v>
      </c>
      <c r="O86">
        <v>0.94095040736906044</v>
      </c>
      <c r="P86">
        <v>0.98620647402691619</v>
      </c>
      <c r="Q86">
        <v>0.71960765235558</v>
      </c>
      <c r="R86">
        <v>0.49552408881238796</v>
      </c>
      <c r="S86">
        <v>0.47224877827123757</v>
      </c>
      <c r="T86">
        <v>0.39856107165992016</v>
      </c>
      <c r="U86">
        <v>0.38621457338891835</v>
      </c>
      <c r="V86">
        <v>0.66583489189262524</v>
      </c>
      <c r="W86">
        <v>0.62500112531632646</v>
      </c>
      <c r="X86">
        <v>0.52471908180208005</v>
      </c>
      <c r="Y86">
        <v>0.46771968270290332</v>
      </c>
      <c r="Z86">
        <v>0.41926796174366221</v>
      </c>
      <c r="AA86">
        <v>0.42955055571507178</v>
      </c>
      <c r="AB86">
        <v>0.44986696505456181</v>
      </c>
      <c r="AC86">
        <v>0.45105537086986192</v>
      </c>
      <c r="AD86">
        <v>0.45281271379882287</v>
      </c>
      <c r="AE86">
        <v>0.4534621833030737</v>
      </c>
      <c r="AF86">
        <v>0.48041179790470173</v>
      </c>
      <c r="AG86">
        <v>0.69617515688910203</v>
      </c>
      <c r="AH86">
        <v>0.95186281617550628</v>
      </c>
      <c r="AI86">
        <v>0.64038673947061819</v>
      </c>
      <c r="AJ86">
        <v>0.54794696574848711</v>
      </c>
      <c r="AK86">
        <v>0.48910456674094061</v>
      </c>
      <c r="AL86">
        <v>0.42956622561729224</v>
      </c>
      <c r="AM86">
        <v>0.42941804117794985</v>
      </c>
      <c r="AN86">
        <v>0.42910746106944681</v>
      </c>
      <c r="AO86">
        <v>0.41954968361293821</v>
      </c>
      <c r="AP86">
        <v>0.41382912323046328</v>
      </c>
      <c r="AQ86">
        <v>0.29594798763307384</v>
      </c>
      <c r="AR86">
        <v>0.48303085860188749</v>
      </c>
      <c r="AS86">
        <v>0.97661238455623445</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row>
    <row r="87" spans="1:69">
      <c r="A87" t="s">
        <v>451</v>
      </c>
      <c r="B87" t="s">
        <v>476</v>
      </c>
      <c r="C87" t="s">
        <v>5135</v>
      </c>
      <c r="D87" t="s">
        <v>38</v>
      </c>
      <c r="E87">
        <v>1000</v>
      </c>
      <c r="F87" t="s">
        <v>2608</v>
      </c>
      <c r="G87">
        <v>0</v>
      </c>
      <c r="H87">
        <v>0</v>
      </c>
      <c r="I87">
        <v>0</v>
      </c>
      <c r="J87">
        <v>0</v>
      </c>
      <c r="K87">
        <v>0</v>
      </c>
      <c r="L87">
        <v>0</v>
      </c>
      <c r="M87">
        <v>0</v>
      </c>
      <c r="N87">
        <v>0</v>
      </c>
      <c r="O87">
        <v>0</v>
      </c>
      <c r="P87">
        <v>0</v>
      </c>
      <c r="Q87">
        <v>0.18524553427979787</v>
      </c>
      <c r="R87">
        <v>0.46271643125709416</v>
      </c>
      <c r="S87">
        <v>0.43911278211450233</v>
      </c>
      <c r="T87">
        <v>0.52649664346057701</v>
      </c>
      <c r="U87">
        <v>0.53095118023274901</v>
      </c>
      <c r="V87">
        <v>0.28305951138312102</v>
      </c>
      <c r="W87">
        <v>0.29243127464716834</v>
      </c>
      <c r="X87">
        <v>0.35578382994227292</v>
      </c>
      <c r="Y87">
        <v>0.44373216208574351</v>
      </c>
      <c r="Z87">
        <v>0.51362316960707288</v>
      </c>
      <c r="AA87">
        <v>0.50409048561611802</v>
      </c>
      <c r="AB87">
        <v>0.5282273440783769</v>
      </c>
      <c r="AC87">
        <v>0.52962275315765239</v>
      </c>
      <c r="AD87">
        <v>0.53168620004330536</v>
      </c>
      <c r="AE87">
        <v>0.53244879782873888</v>
      </c>
      <c r="AF87">
        <v>0.50148807112294114</v>
      </c>
      <c r="AG87">
        <v>0.27281116177703513</v>
      </c>
      <c r="AH87">
        <v>0</v>
      </c>
      <c r="AI87">
        <v>0.33424065785904661</v>
      </c>
      <c r="AJ87">
        <v>0.42833535131622247</v>
      </c>
      <c r="AK87">
        <v>0.48699188291691881</v>
      </c>
      <c r="AL87">
        <v>0.54945740838729706</v>
      </c>
      <c r="AM87">
        <v>0.5490855924798167</v>
      </c>
      <c r="AN87">
        <v>0.54887060345598082</v>
      </c>
      <c r="AO87">
        <v>0.56206633398043171</v>
      </c>
      <c r="AP87">
        <v>0.57158956841613973</v>
      </c>
      <c r="AQ87">
        <v>0.69666526568394516</v>
      </c>
      <c r="AR87">
        <v>0.50492330441236311</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row>
    <row r="88" spans="1:69">
      <c r="A88" t="s">
        <v>451</v>
      </c>
      <c r="B88" t="s">
        <v>476</v>
      </c>
      <c r="C88" t="s">
        <v>5140</v>
      </c>
      <c r="D88" t="s">
        <v>38</v>
      </c>
      <c r="E88">
        <v>1000</v>
      </c>
      <c r="F88" t="s">
        <v>2608</v>
      </c>
      <c r="G88">
        <v>0</v>
      </c>
      <c r="H88">
        <v>0</v>
      </c>
      <c r="I88">
        <v>0</v>
      </c>
      <c r="J88">
        <v>0</v>
      </c>
      <c r="K88">
        <v>1</v>
      </c>
      <c r="L88">
        <v>1</v>
      </c>
      <c r="M88">
        <v>1</v>
      </c>
      <c r="N88">
        <v>0</v>
      </c>
      <c r="O88">
        <v>2.8613344389663222E-3</v>
      </c>
      <c r="P88">
        <v>0</v>
      </c>
      <c r="Q88">
        <v>9.309239022658747E-4</v>
      </c>
      <c r="R88">
        <v>9.1092739301282288E-4</v>
      </c>
      <c r="S88">
        <v>5.9008820461776501E-4</v>
      </c>
      <c r="T88">
        <v>1.102456507997236E-3</v>
      </c>
      <c r="U88">
        <v>8.6669850342613786E-4</v>
      </c>
      <c r="V88">
        <v>1.0631716613150493E-3</v>
      </c>
      <c r="W88">
        <v>2.3669566134547309E-3</v>
      </c>
      <c r="X88">
        <v>1.5261621273191367E-3</v>
      </c>
      <c r="Y88">
        <v>1.1670359256834982E-3</v>
      </c>
      <c r="Z88">
        <v>1.181111110302942E-3</v>
      </c>
      <c r="AA88">
        <v>1.1591900607106171E-3</v>
      </c>
      <c r="AB88">
        <v>1.03641390648723E-3</v>
      </c>
      <c r="AC88">
        <v>1.039151783257928E-3</v>
      </c>
      <c r="AD88">
        <v>9.8443397274060665E-4</v>
      </c>
      <c r="AE88">
        <v>9.8584594688523619E-4</v>
      </c>
      <c r="AF88">
        <v>1.3158292315345421E-3</v>
      </c>
      <c r="AG88">
        <v>1.6360626633183078E-3</v>
      </c>
      <c r="AH88">
        <v>2.3282262308343044E-3</v>
      </c>
      <c r="AI88">
        <v>2.5646369262570089E-3</v>
      </c>
      <c r="AJ88">
        <v>2.2321959300522789E-3</v>
      </c>
      <c r="AK88">
        <v>1.8127673890416449E-3</v>
      </c>
      <c r="AL88">
        <v>1.5907792638671784E-3</v>
      </c>
      <c r="AM88">
        <v>1.4043824941082853E-3</v>
      </c>
      <c r="AN88">
        <v>1.218584887389683E-3</v>
      </c>
      <c r="AO88">
        <v>1.2478816245330344E-3</v>
      </c>
      <c r="AP88">
        <v>9.5239359528102451E-4</v>
      </c>
      <c r="AQ88">
        <v>1.4429525233629848E-3</v>
      </c>
      <c r="AR88">
        <v>2.3530752604056793E-3</v>
      </c>
      <c r="AS88">
        <v>3.8212299626724042E-3</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row>
    <row r="89" spans="1:69">
      <c r="A89" t="s">
        <v>451</v>
      </c>
      <c r="B89" t="s">
        <v>476</v>
      </c>
      <c r="C89" t="s">
        <v>5152</v>
      </c>
      <c r="D89" t="s">
        <v>38</v>
      </c>
      <c r="E89">
        <v>1000</v>
      </c>
      <c r="F89" t="s">
        <v>2608</v>
      </c>
      <c r="G89">
        <v>0</v>
      </c>
      <c r="H89">
        <v>0</v>
      </c>
      <c r="I89">
        <v>0</v>
      </c>
      <c r="J89">
        <v>0</v>
      </c>
      <c r="K89">
        <v>0</v>
      </c>
      <c r="L89">
        <v>0</v>
      </c>
      <c r="M89">
        <v>0</v>
      </c>
      <c r="N89">
        <v>2.2098845880917883E-2</v>
      </c>
      <c r="O89">
        <v>5.6188258191973262E-2</v>
      </c>
      <c r="P89">
        <v>1.3793525973083719E-2</v>
      </c>
      <c r="Q89">
        <v>6.175004538698179E-2</v>
      </c>
      <c r="R89">
        <v>2.4142228494326921E-2</v>
      </c>
      <c r="S89">
        <v>5.3789715969858258E-2</v>
      </c>
      <c r="T89">
        <v>4.0248227017448859E-2</v>
      </c>
      <c r="U89">
        <v>4.4474435857935646E-2</v>
      </c>
      <c r="V89">
        <v>2.0144680412742311E-2</v>
      </c>
      <c r="W89">
        <v>4.617254731370192E-2</v>
      </c>
      <c r="X89">
        <v>8.0693607837695247E-2</v>
      </c>
      <c r="Y89">
        <v>5.4244867928533384E-2</v>
      </c>
      <c r="Z89">
        <v>3.9577440054690896E-2</v>
      </c>
      <c r="AA89">
        <v>3.884289525309842E-2</v>
      </c>
      <c r="AB89">
        <v>2.9759993889928275E-3</v>
      </c>
      <c r="AC89">
        <v>2.9838610353348292E-3</v>
      </c>
      <c r="AD89">
        <v>3.1711964279159551E-3</v>
      </c>
      <c r="AE89">
        <v>3.1757448765552211E-3</v>
      </c>
      <c r="AF89">
        <v>4.7167095045149831E-3</v>
      </c>
      <c r="AG89">
        <v>9.2267403049169118E-3</v>
      </c>
      <c r="AH89">
        <v>1.2342569098682711E-2</v>
      </c>
      <c r="AI89">
        <v>3.8635521117915184E-3</v>
      </c>
      <c r="AJ89">
        <v>2.1926777820825893E-3</v>
      </c>
      <c r="AK89">
        <v>1.7806746820573178E-3</v>
      </c>
      <c r="AL89">
        <v>1.562616570131264E-3</v>
      </c>
      <c r="AM89">
        <v>2.1156620242515222E-3</v>
      </c>
      <c r="AN89">
        <v>2.6687195755472834E-3</v>
      </c>
      <c r="AO89">
        <v>2.7328798788000212E-3</v>
      </c>
      <c r="AP89">
        <v>2.4825633005418051E-3</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row>
    <row r="90" spans="1:69">
      <c r="A90" t="s">
        <v>451</v>
      </c>
      <c r="B90" t="s">
        <v>476</v>
      </c>
      <c r="C90" t="s">
        <v>5153</v>
      </c>
      <c r="D90" t="s">
        <v>38</v>
      </c>
      <c r="E90">
        <v>1000</v>
      </c>
      <c r="F90" t="s">
        <v>2608</v>
      </c>
      <c r="G90">
        <v>0</v>
      </c>
      <c r="H90">
        <v>0</v>
      </c>
      <c r="I90">
        <v>1.5575155325116441E-3</v>
      </c>
      <c r="J90">
        <v>5.1234242808961224E-2</v>
      </c>
      <c r="K90">
        <v>0</v>
      </c>
      <c r="L90">
        <v>0</v>
      </c>
      <c r="M90">
        <v>0</v>
      </c>
      <c r="N90">
        <v>3.6395572817045675E-5</v>
      </c>
      <c r="O90">
        <v>0</v>
      </c>
      <c r="P90">
        <v>0</v>
      </c>
      <c r="Q90">
        <v>2.7482797818252875E-2</v>
      </c>
      <c r="R90">
        <v>1.09741872587474E-2</v>
      </c>
      <c r="S90">
        <v>1.8942002439425645E-2</v>
      </c>
      <c r="T90">
        <v>1.6003401772633565E-2</v>
      </c>
      <c r="U90">
        <v>1.7785325036083842E-2</v>
      </c>
      <c r="V90">
        <v>1.3523986329280095E-2</v>
      </c>
      <c r="W90">
        <v>2.087286976129759E-2</v>
      </c>
      <c r="X90">
        <v>2.8198465643906375E-2</v>
      </c>
      <c r="Y90">
        <v>2.0272829857474257E-2</v>
      </c>
      <c r="Z90">
        <v>1.569118468962646E-2</v>
      </c>
      <c r="AA90">
        <v>1.5399961252014899E-2</v>
      </c>
      <c r="AB90">
        <v>5.7538957053026047E-3</v>
      </c>
      <c r="AC90">
        <v>5.7690956725106489E-3</v>
      </c>
      <c r="AD90">
        <v>5.8440259486375028E-3</v>
      </c>
      <c r="AE90">
        <v>5.852408038009173E-3</v>
      </c>
      <c r="AF90">
        <v>8.3368410321389835E-3</v>
      </c>
      <c r="AG90">
        <v>1.4062255551342374E-2</v>
      </c>
      <c r="AH90">
        <v>1.9145495752234308E-2</v>
      </c>
      <c r="AI90">
        <v>1.0389411246144601E-2</v>
      </c>
      <c r="AJ90">
        <v>7.7562638805843912E-3</v>
      </c>
      <c r="AK90">
        <v>6.2988656301311719E-3</v>
      </c>
      <c r="AL90">
        <v>5.5275182524083585E-3</v>
      </c>
      <c r="AM90">
        <v>5.6891902041946388E-3</v>
      </c>
      <c r="AN90">
        <v>5.8523102966108465E-3</v>
      </c>
      <c r="AO90">
        <v>5.9930092320854243E-3</v>
      </c>
      <c r="AP90">
        <v>6.2696755189295753E-3</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row>
    <row r="91" spans="1:69">
      <c r="A91" t="s">
        <v>451</v>
      </c>
      <c r="B91" t="s">
        <v>476</v>
      </c>
      <c r="C91" t="s">
        <v>5155</v>
      </c>
      <c r="D91" t="s">
        <v>38</v>
      </c>
      <c r="E91">
        <v>1000</v>
      </c>
      <c r="F91" t="s">
        <v>2608</v>
      </c>
      <c r="G91">
        <v>0</v>
      </c>
      <c r="H91">
        <v>0</v>
      </c>
      <c r="I91">
        <v>0</v>
      </c>
      <c r="J91">
        <v>0</v>
      </c>
      <c r="K91">
        <v>0</v>
      </c>
      <c r="L91">
        <v>0</v>
      </c>
      <c r="M91">
        <v>0</v>
      </c>
      <c r="N91">
        <v>0</v>
      </c>
      <c r="O91">
        <v>0</v>
      </c>
      <c r="P91">
        <v>0</v>
      </c>
      <c r="Q91">
        <v>4.9830462571216864E-3</v>
      </c>
      <c r="R91">
        <v>5.7321367844307015E-3</v>
      </c>
      <c r="S91">
        <v>1.5316633000358446E-2</v>
      </c>
      <c r="T91">
        <v>1.75881995814232E-2</v>
      </c>
      <c r="U91">
        <v>1.9707786980887067E-2</v>
      </c>
      <c r="V91">
        <v>1.637375832091632E-2</v>
      </c>
      <c r="W91">
        <v>1.3155226348050875E-2</v>
      </c>
      <c r="X91">
        <v>9.0788526467262976E-3</v>
      </c>
      <c r="Y91">
        <v>1.2863421499661947E-2</v>
      </c>
      <c r="Z91">
        <v>1.0659132794644614E-2</v>
      </c>
      <c r="AA91">
        <v>1.0956912102986509E-2</v>
      </c>
      <c r="AB91">
        <v>1.2139381866278571E-2</v>
      </c>
      <c r="AC91">
        <v>9.52976748138217E-3</v>
      </c>
      <c r="AD91">
        <v>5.5014298085777971E-3</v>
      </c>
      <c r="AE91">
        <v>4.0750200067377548E-3</v>
      </c>
      <c r="AF91">
        <v>3.7307512041687319E-3</v>
      </c>
      <c r="AG91">
        <v>6.0886228142852305E-3</v>
      </c>
      <c r="AH91">
        <v>1.4320892742742408E-2</v>
      </c>
      <c r="AI91">
        <v>8.5550023861420167E-3</v>
      </c>
      <c r="AJ91">
        <v>1.1536545342571008E-2</v>
      </c>
      <c r="AK91">
        <v>1.401124264091049E-2</v>
      </c>
      <c r="AL91">
        <v>1.2295451909003845E-2</v>
      </c>
      <c r="AM91">
        <v>1.2287131619679063E-2</v>
      </c>
      <c r="AN91">
        <v>1.2282320715024423E-2</v>
      </c>
      <c r="AO91">
        <v>8.4102116712115003E-3</v>
      </c>
      <c r="AP91">
        <v>4.8766759386446963E-3</v>
      </c>
      <c r="AQ91">
        <v>5.9437941596179747E-3</v>
      </c>
      <c r="AR91">
        <v>9.6927617253436786E-3</v>
      </c>
      <c r="AS91">
        <v>1.9566385481093088E-2</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row>
    <row r="92" spans="1:69">
      <c r="A92" t="s">
        <v>451</v>
      </c>
      <c r="B92" t="s">
        <v>477</v>
      </c>
      <c r="C92" t="s">
        <v>2</v>
      </c>
      <c r="D92" t="s">
        <v>38</v>
      </c>
      <c r="E92">
        <v>1000</v>
      </c>
      <c r="F92" t="s">
        <v>2608</v>
      </c>
      <c r="G92">
        <v>0</v>
      </c>
      <c r="H92">
        <v>1</v>
      </c>
      <c r="I92">
        <v>0.99844248446748829</v>
      </c>
      <c r="J92">
        <v>0.94876575719103873</v>
      </c>
      <c r="K92">
        <v>0</v>
      </c>
      <c r="L92">
        <v>0</v>
      </c>
      <c r="M92">
        <v>0</v>
      </c>
      <c r="N92">
        <v>0.97786475854626498</v>
      </c>
      <c r="O92">
        <v>0.94095040736906044</v>
      </c>
      <c r="P92">
        <v>0.98620647402691619</v>
      </c>
      <c r="Q92">
        <v>0.71960765235558</v>
      </c>
      <c r="R92">
        <v>0.49552408881238796</v>
      </c>
      <c r="S92">
        <v>0.47224877827123757</v>
      </c>
      <c r="T92">
        <v>0.39856107165992016</v>
      </c>
      <c r="U92">
        <v>0.38621457338891835</v>
      </c>
      <c r="V92">
        <v>0.66583489189262524</v>
      </c>
      <c r="W92">
        <v>0.62500112531632646</v>
      </c>
      <c r="X92">
        <v>0.52471908180208005</v>
      </c>
      <c r="Y92">
        <v>0.46771968270290332</v>
      </c>
      <c r="Z92">
        <v>0.41926796174366221</v>
      </c>
      <c r="AA92">
        <v>0.42955055571507178</v>
      </c>
      <c r="AB92">
        <v>0.44986696505456181</v>
      </c>
      <c r="AC92">
        <v>0.45105537086986192</v>
      </c>
      <c r="AD92">
        <v>0.45281271379882287</v>
      </c>
      <c r="AE92">
        <v>0.4534621833030737</v>
      </c>
      <c r="AF92">
        <v>0.48041179790470173</v>
      </c>
      <c r="AG92">
        <v>0.69617515688910203</v>
      </c>
      <c r="AH92">
        <v>0.95186281617550628</v>
      </c>
      <c r="AI92">
        <v>0.64038673947061819</v>
      </c>
      <c r="AJ92">
        <v>0.54794696574848711</v>
      </c>
      <c r="AK92">
        <v>0.48910456674094061</v>
      </c>
      <c r="AL92">
        <v>0.42956622561729224</v>
      </c>
      <c r="AM92">
        <v>0.42941804117794985</v>
      </c>
      <c r="AN92">
        <v>0.42910746106944681</v>
      </c>
      <c r="AO92">
        <v>0.41954968361293821</v>
      </c>
      <c r="AP92">
        <v>0.41382912323046328</v>
      </c>
      <c r="AQ92">
        <v>0.29594798763307384</v>
      </c>
      <c r="AR92">
        <v>0.48303085860188749</v>
      </c>
      <c r="AS92">
        <v>0.97661238455623445</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row>
    <row r="93" spans="1:69">
      <c r="A93" t="s">
        <v>451</v>
      </c>
      <c r="B93" t="s">
        <v>477</v>
      </c>
      <c r="C93" t="s">
        <v>5135</v>
      </c>
      <c r="D93" t="s">
        <v>38</v>
      </c>
      <c r="E93">
        <v>1000</v>
      </c>
      <c r="F93" t="s">
        <v>2608</v>
      </c>
      <c r="G93">
        <v>0</v>
      </c>
      <c r="H93">
        <v>0</v>
      </c>
      <c r="I93">
        <v>0</v>
      </c>
      <c r="J93">
        <v>0</v>
      </c>
      <c r="K93">
        <v>0</v>
      </c>
      <c r="L93">
        <v>0</v>
      </c>
      <c r="M93">
        <v>0</v>
      </c>
      <c r="N93">
        <v>0</v>
      </c>
      <c r="O93">
        <v>0</v>
      </c>
      <c r="P93">
        <v>0</v>
      </c>
      <c r="Q93">
        <v>0.18524553427979787</v>
      </c>
      <c r="R93">
        <v>0.46271643125709416</v>
      </c>
      <c r="S93">
        <v>0.43911278211450233</v>
      </c>
      <c r="T93">
        <v>0.52649664346057701</v>
      </c>
      <c r="U93">
        <v>0.53095118023274901</v>
      </c>
      <c r="V93">
        <v>0.28305951138312102</v>
      </c>
      <c r="W93">
        <v>0.29243127464716834</v>
      </c>
      <c r="X93">
        <v>0.35578382994227292</v>
      </c>
      <c r="Y93">
        <v>0.44373216208574351</v>
      </c>
      <c r="Z93">
        <v>0.51362316960707288</v>
      </c>
      <c r="AA93">
        <v>0.50409048561611802</v>
      </c>
      <c r="AB93">
        <v>0.5282273440783769</v>
      </c>
      <c r="AC93">
        <v>0.52962275315765239</v>
      </c>
      <c r="AD93">
        <v>0.53168620004330536</v>
      </c>
      <c r="AE93">
        <v>0.53244879782873888</v>
      </c>
      <c r="AF93">
        <v>0.50148807112294114</v>
      </c>
      <c r="AG93">
        <v>0.27281116177703513</v>
      </c>
      <c r="AH93">
        <v>0</v>
      </c>
      <c r="AI93">
        <v>0.33424065785904661</v>
      </c>
      <c r="AJ93">
        <v>0.42833535131622247</v>
      </c>
      <c r="AK93">
        <v>0.48699188291691881</v>
      </c>
      <c r="AL93">
        <v>0.54945740838729706</v>
      </c>
      <c r="AM93">
        <v>0.5490855924798167</v>
      </c>
      <c r="AN93">
        <v>0.54887060345598082</v>
      </c>
      <c r="AO93">
        <v>0.56206633398043171</v>
      </c>
      <c r="AP93">
        <v>0.57158956841613973</v>
      </c>
      <c r="AQ93">
        <v>0.69666526568394516</v>
      </c>
      <c r="AR93">
        <v>0.50492330441236311</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row>
    <row r="94" spans="1:69">
      <c r="A94" t="s">
        <v>451</v>
      </c>
      <c r="B94" t="s">
        <v>477</v>
      </c>
      <c r="C94" t="s">
        <v>5140</v>
      </c>
      <c r="D94" t="s">
        <v>38</v>
      </c>
      <c r="E94">
        <v>1000</v>
      </c>
      <c r="F94" t="s">
        <v>2608</v>
      </c>
      <c r="G94">
        <v>0</v>
      </c>
      <c r="H94">
        <v>0</v>
      </c>
      <c r="I94">
        <v>0</v>
      </c>
      <c r="J94">
        <v>0</v>
      </c>
      <c r="K94">
        <v>1</v>
      </c>
      <c r="L94">
        <v>1</v>
      </c>
      <c r="M94">
        <v>1</v>
      </c>
      <c r="N94">
        <v>0</v>
      </c>
      <c r="O94">
        <v>2.8613344389663222E-3</v>
      </c>
      <c r="P94">
        <v>0</v>
      </c>
      <c r="Q94">
        <v>9.309239022658747E-4</v>
      </c>
      <c r="R94">
        <v>9.1092739301282288E-4</v>
      </c>
      <c r="S94">
        <v>5.9008820461776501E-4</v>
      </c>
      <c r="T94">
        <v>1.102456507997236E-3</v>
      </c>
      <c r="U94">
        <v>8.6669850342613786E-4</v>
      </c>
      <c r="V94">
        <v>1.0631716613150493E-3</v>
      </c>
      <c r="W94">
        <v>2.3669566134547309E-3</v>
      </c>
      <c r="X94">
        <v>1.5261621273191367E-3</v>
      </c>
      <c r="Y94">
        <v>1.1670359256834982E-3</v>
      </c>
      <c r="Z94">
        <v>1.181111110302942E-3</v>
      </c>
      <c r="AA94">
        <v>1.1591900607106171E-3</v>
      </c>
      <c r="AB94">
        <v>1.03641390648723E-3</v>
      </c>
      <c r="AC94">
        <v>1.039151783257928E-3</v>
      </c>
      <c r="AD94">
        <v>9.8443397274060665E-4</v>
      </c>
      <c r="AE94">
        <v>9.8584594688523619E-4</v>
      </c>
      <c r="AF94">
        <v>1.3158292315345421E-3</v>
      </c>
      <c r="AG94">
        <v>1.6360626633183078E-3</v>
      </c>
      <c r="AH94">
        <v>2.3282262308343044E-3</v>
      </c>
      <c r="AI94">
        <v>2.5646369262570089E-3</v>
      </c>
      <c r="AJ94">
        <v>2.2321959300522789E-3</v>
      </c>
      <c r="AK94">
        <v>1.8127673890416449E-3</v>
      </c>
      <c r="AL94">
        <v>1.5907792638671784E-3</v>
      </c>
      <c r="AM94">
        <v>1.4043824941082853E-3</v>
      </c>
      <c r="AN94">
        <v>1.218584887389683E-3</v>
      </c>
      <c r="AO94">
        <v>1.2478816245330344E-3</v>
      </c>
      <c r="AP94">
        <v>9.5239359528102451E-4</v>
      </c>
      <c r="AQ94">
        <v>1.4429525233629848E-3</v>
      </c>
      <c r="AR94">
        <v>2.3530752604056793E-3</v>
      </c>
      <c r="AS94">
        <v>3.8212299626724042E-3</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row>
    <row r="95" spans="1:69">
      <c r="A95" t="s">
        <v>451</v>
      </c>
      <c r="B95" t="s">
        <v>477</v>
      </c>
      <c r="C95" t="s">
        <v>5152</v>
      </c>
      <c r="D95" t="s">
        <v>38</v>
      </c>
      <c r="E95">
        <v>1000</v>
      </c>
      <c r="F95" t="s">
        <v>2608</v>
      </c>
      <c r="G95">
        <v>0</v>
      </c>
      <c r="H95">
        <v>0</v>
      </c>
      <c r="I95">
        <v>0</v>
      </c>
      <c r="J95">
        <v>0</v>
      </c>
      <c r="K95">
        <v>0</v>
      </c>
      <c r="L95">
        <v>0</v>
      </c>
      <c r="M95">
        <v>0</v>
      </c>
      <c r="N95">
        <v>2.2098845880917883E-2</v>
      </c>
      <c r="O95">
        <v>5.6188258191973262E-2</v>
      </c>
      <c r="P95">
        <v>1.3793525973083719E-2</v>
      </c>
      <c r="Q95">
        <v>6.175004538698179E-2</v>
      </c>
      <c r="R95">
        <v>2.4142228494326921E-2</v>
      </c>
      <c r="S95">
        <v>5.3789715969858258E-2</v>
      </c>
      <c r="T95">
        <v>4.0248227017448859E-2</v>
      </c>
      <c r="U95">
        <v>4.4474435857935646E-2</v>
      </c>
      <c r="V95">
        <v>2.0144680412742311E-2</v>
      </c>
      <c r="W95">
        <v>4.617254731370192E-2</v>
      </c>
      <c r="X95">
        <v>8.0693607837695247E-2</v>
      </c>
      <c r="Y95">
        <v>5.4244867928533384E-2</v>
      </c>
      <c r="Z95">
        <v>3.9577440054690896E-2</v>
      </c>
      <c r="AA95">
        <v>3.884289525309842E-2</v>
      </c>
      <c r="AB95">
        <v>2.9759993889928275E-3</v>
      </c>
      <c r="AC95">
        <v>2.9838610353348292E-3</v>
      </c>
      <c r="AD95">
        <v>3.1711964279159551E-3</v>
      </c>
      <c r="AE95">
        <v>3.1757448765552211E-3</v>
      </c>
      <c r="AF95">
        <v>4.7167095045149831E-3</v>
      </c>
      <c r="AG95">
        <v>9.2267403049169118E-3</v>
      </c>
      <c r="AH95">
        <v>1.2342569098682711E-2</v>
      </c>
      <c r="AI95">
        <v>3.8635521117915184E-3</v>
      </c>
      <c r="AJ95">
        <v>2.1926777820825893E-3</v>
      </c>
      <c r="AK95">
        <v>1.7806746820573178E-3</v>
      </c>
      <c r="AL95">
        <v>1.562616570131264E-3</v>
      </c>
      <c r="AM95">
        <v>2.1156620242515222E-3</v>
      </c>
      <c r="AN95">
        <v>2.6687195755472834E-3</v>
      </c>
      <c r="AO95">
        <v>2.7328798788000212E-3</v>
      </c>
      <c r="AP95">
        <v>2.4825633005418051E-3</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row>
    <row r="96" spans="1:69">
      <c r="A96" t="s">
        <v>451</v>
      </c>
      <c r="B96" t="s">
        <v>477</v>
      </c>
      <c r="C96" t="s">
        <v>5153</v>
      </c>
      <c r="D96" t="s">
        <v>38</v>
      </c>
      <c r="E96">
        <v>1000</v>
      </c>
      <c r="F96" t="s">
        <v>2608</v>
      </c>
      <c r="G96">
        <v>0</v>
      </c>
      <c r="H96">
        <v>0</v>
      </c>
      <c r="I96">
        <v>1.5575155325116441E-3</v>
      </c>
      <c r="J96">
        <v>5.1234242808961224E-2</v>
      </c>
      <c r="K96">
        <v>0</v>
      </c>
      <c r="L96">
        <v>0</v>
      </c>
      <c r="M96">
        <v>0</v>
      </c>
      <c r="N96">
        <v>3.6395572817045675E-5</v>
      </c>
      <c r="O96">
        <v>0</v>
      </c>
      <c r="P96">
        <v>0</v>
      </c>
      <c r="Q96">
        <v>2.7482797818252875E-2</v>
      </c>
      <c r="R96">
        <v>1.09741872587474E-2</v>
      </c>
      <c r="S96">
        <v>1.8942002439425645E-2</v>
      </c>
      <c r="T96">
        <v>1.6003401772633565E-2</v>
      </c>
      <c r="U96">
        <v>1.7785325036083842E-2</v>
      </c>
      <c r="V96">
        <v>1.3523986329280095E-2</v>
      </c>
      <c r="W96">
        <v>2.087286976129759E-2</v>
      </c>
      <c r="X96">
        <v>2.8198465643906375E-2</v>
      </c>
      <c r="Y96">
        <v>2.0272829857474257E-2</v>
      </c>
      <c r="Z96">
        <v>1.569118468962646E-2</v>
      </c>
      <c r="AA96">
        <v>1.5399961252014899E-2</v>
      </c>
      <c r="AB96">
        <v>5.7538957053026047E-3</v>
      </c>
      <c r="AC96">
        <v>5.7690956725106489E-3</v>
      </c>
      <c r="AD96">
        <v>5.8440259486375028E-3</v>
      </c>
      <c r="AE96">
        <v>5.852408038009173E-3</v>
      </c>
      <c r="AF96">
        <v>8.3368410321389835E-3</v>
      </c>
      <c r="AG96">
        <v>1.4062255551342374E-2</v>
      </c>
      <c r="AH96">
        <v>1.9145495752234308E-2</v>
      </c>
      <c r="AI96">
        <v>1.0389411246144601E-2</v>
      </c>
      <c r="AJ96">
        <v>7.7562638805843912E-3</v>
      </c>
      <c r="AK96">
        <v>6.2988656301311719E-3</v>
      </c>
      <c r="AL96">
        <v>5.5275182524083585E-3</v>
      </c>
      <c r="AM96">
        <v>5.6891902041946388E-3</v>
      </c>
      <c r="AN96">
        <v>5.8523102966108465E-3</v>
      </c>
      <c r="AO96">
        <v>5.9930092320854243E-3</v>
      </c>
      <c r="AP96">
        <v>6.2696755189295753E-3</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row>
    <row r="97" spans="1:69">
      <c r="A97" t="s">
        <v>451</v>
      </c>
      <c r="B97" t="s">
        <v>477</v>
      </c>
      <c r="C97" t="s">
        <v>5155</v>
      </c>
      <c r="D97" t="s">
        <v>38</v>
      </c>
      <c r="E97">
        <v>1000</v>
      </c>
      <c r="F97" t="s">
        <v>2608</v>
      </c>
      <c r="G97">
        <v>0</v>
      </c>
      <c r="H97">
        <v>0</v>
      </c>
      <c r="I97">
        <v>0</v>
      </c>
      <c r="J97">
        <v>0</v>
      </c>
      <c r="K97">
        <v>0</v>
      </c>
      <c r="L97">
        <v>0</v>
      </c>
      <c r="M97">
        <v>0</v>
      </c>
      <c r="N97">
        <v>0</v>
      </c>
      <c r="O97">
        <v>0</v>
      </c>
      <c r="P97">
        <v>0</v>
      </c>
      <c r="Q97">
        <v>4.9830462571216864E-3</v>
      </c>
      <c r="R97">
        <v>5.7321367844307015E-3</v>
      </c>
      <c r="S97">
        <v>1.5316633000358446E-2</v>
      </c>
      <c r="T97">
        <v>1.75881995814232E-2</v>
      </c>
      <c r="U97">
        <v>1.9707786980887067E-2</v>
      </c>
      <c r="V97">
        <v>1.637375832091632E-2</v>
      </c>
      <c r="W97">
        <v>1.3155226348050875E-2</v>
      </c>
      <c r="X97">
        <v>9.0788526467262976E-3</v>
      </c>
      <c r="Y97">
        <v>1.2863421499661947E-2</v>
      </c>
      <c r="Z97">
        <v>1.0659132794644614E-2</v>
      </c>
      <c r="AA97">
        <v>1.0956912102986509E-2</v>
      </c>
      <c r="AB97">
        <v>1.2139381866278571E-2</v>
      </c>
      <c r="AC97">
        <v>9.52976748138217E-3</v>
      </c>
      <c r="AD97">
        <v>5.5014298085777971E-3</v>
      </c>
      <c r="AE97">
        <v>4.0750200067377548E-3</v>
      </c>
      <c r="AF97">
        <v>3.7307512041687319E-3</v>
      </c>
      <c r="AG97">
        <v>6.0886228142852305E-3</v>
      </c>
      <c r="AH97">
        <v>1.4320892742742408E-2</v>
      </c>
      <c r="AI97">
        <v>8.5550023861420167E-3</v>
      </c>
      <c r="AJ97">
        <v>1.1536545342571008E-2</v>
      </c>
      <c r="AK97">
        <v>1.401124264091049E-2</v>
      </c>
      <c r="AL97">
        <v>1.2295451909003845E-2</v>
      </c>
      <c r="AM97">
        <v>1.2287131619679063E-2</v>
      </c>
      <c r="AN97">
        <v>1.2282320715024423E-2</v>
      </c>
      <c r="AO97">
        <v>8.4102116712115003E-3</v>
      </c>
      <c r="AP97">
        <v>4.8766759386446963E-3</v>
      </c>
      <c r="AQ97">
        <v>5.9437941596179747E-3</v>
      </c>
      <c r="AR97">
        <v>9.6927617253436786E-3</v>
      </c>
      <c r="AS97">
        <v>1.9566385481093088E-2</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row>
    <row r="98" spans="1:69">
      <c r="A98" t="s">
        <v>451</v>
      </c>
      <c r="B98" t="s">
        <v>478</v>
      </c>
      <c r="C98" t="s">
        <v>2</v>
      </c>
      <c r="D98" t="s">
        <v>38</v>
      </c>
      <c r="E98">
        <v>1000</v>
      </c>
      <c r="F98" t="s">
        <v>2608</v>
      </c>
      <c r="G98">
        <v>0</v>
      </c>
      <c r="H98">
        <v>1</v>
      </c>
      <c r="I98">
        <v>0.99844248446748829</v>
      </c>
      <c r="J98">
        <v>0.94876575719103873</v>
      </c>
      <c r="K98">
        <v>0</v>
      </c>
      <c r="L98">
        <v>0</v>
      </c>
      <c r="M98">
        <v>0</v>
      </c>
      <c r="N98">
        <v>0.97786475854626498</v>
      </c>
      <c r="O98">
        <v>0.94095040736906044</v>
      </c>
      <c r="P98">
        <v>0.98620647402691619</v>
      </c>
      <c r="Q98">
        <v>0.71960765235558</v>
      </c>
      <c r="R98">
        <v>0.49552408881238796</v>
      </c>
      <c r="S98">
        <v>0.47224877827123757</v>
      </c>
      <c r="T98">
        <v>0.39856107165992016</v>
      </c>
      <c r="U98">
        <v>0.38621457338891835</v>
      </c>
      <c r="V98">
        <v>0.66583489189262524</v>
      </c>
      <c r="W98">
        <v>0.62500112531632646</v>
      </c>
      <c r="X98">
        <v>0.52471908180208005</v>
      </c>
      <c r="Y98">
        <v>0.46771968270290332</v>
      </c>
      <c r="Z98">
        <v>0.41926796174366221</v>
      </c>
      <c r="AA98">
        <v>0.42955055571507178</v>
      </c>
      <c r="AB98">
        <v>0.44986696505456181</v>
      </c>
      <c r="AC98">
        <v>0.45105537086986192</v>
      </c>
      <c r="AD98">
        <v>0.45281271379882287</v>
      </c>
      <c r="AE98">
        <v>0.4534621833030737</v>
      </c>
      <c r="AF98">
        <v>0.48041179790470173</v>
      </c>
      <c r="AG98">
        <v>0.69617515688910203</v>
      </c>
      <c r="AH98">
        <v>0.95186281617550628</v>
      </c>
      <c r="AI98">
        <v>0.64038673947061819</v>
      </c>
      <c r="AJ98">
        <v>0.54794696574848711</v>
      </c>
      <c r="AK98">
        <v>0.48910456674094061</v>
      </c>
      <c r="AL98">
        <v>0.42956622561729224</v>
      </c>
      <c r="AM98">
        <v>0.42941804117794985</v>
      </c>
      <c r="AN98">
        <v>0.42910746106944681</v>
      </c>
      <c r="AO98">
        <v>0.41954968361293821</v>
      </c>
      <c r="AP98">
        <v>0.41382912323046328</v>
      </c>
      <c r="AQ98">
        <v>0.29594798763307384</v>
      </c>
      <c r="AR98">
        <v>0.48303085860188749</v>
      </c>
      <c r="AS98">
        <v>0.97661238455623445</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row>
    <row r="99" spans="1:69">
      <c r="A99" t="s">
        <v>451</v>
      </c>
      <c r="B99" t="s">
        <v>478</v>
      </c>
      <c r="C99" t="s">
        <v>5135</v>
      </c>
      <c r="D99" t="s">
        <v>38</v>
      </c>
      <c r="E99">
        <v>1000</v>
      </c>
      <c r="F99" t="s">
        <v>2608</v>
      </c>
      <c r="G99">
        <v>0</v>
      </c>
      <c r="H99">
        <v>0</v>
      </c>
      <c r="I99">
        <v>0</v>
      </c>
      <c r="J99">
        <v>0</v>
      </c>
      <c r="K99">
        <v>0</v>
      </c>
      <c r="L99">
        <v>0</v>
      </c>
      <c r="M99">
        <v>0</v>
      </c>
      <c r="N99">
        <v>0</v>
      </c>
      <c r="O99">
        <v>0</v>
      </c>
      <c r="P99">
        <v>0</v>
      </c>
      <c r="Q99">
        <v>0.18524553427979787</v>
      </c>
      <c r="R99">
        <v>0.46271643125709416</v>
      </c>
      <c r="S99">
        <v>0.43911278211450233</v>
      </c>
      <c r="T99">
        <v>0.52649664346057701</v>
      </c>
      <c r="U99">
        <v>0.53095118023274901</v>
      </c>
      <c r="V99">
        <v>0.28305951138312102</v>
      </c>
      <c r="W99">
        <v>0.29243127464716834</v>
      </c>
      <c r="X99">
        <v>0.35578382994227292</v>
      </c>
      <c r="Y99">
        <v>0.44373216208574351</v>
      </c>
      <c r="Z99">
        <v>0.51362316960707288</v>
      </c>
      <c r="AA99">
        <v>0.50409048561611802</v>
      </c>
      <c r="AB99">
        <v>0.5282273440783769</v>
      </c>
      <c r="AC99">
        <v>0.52962275315765239</v>
      </c>
      <c r="AD99">
        <v>0.53168620004330536</v>
      </c>
      <c r="AE99">
        <v>0.53244879782873888</v>
      </c>
      <c r="AF99">
        <v>0.50148807112294114</v>
      </c>
      <c r="AG99">
        <v>0.27281116177703513</v>
      </c>
      <c r="AH99">
        <v>0</v>
      </c>
      <c r="AI99">
        <v>0.33424065785904661</v>
      </c>
      <c r="AJ99">
        <v>0.42833535131622247</v>
      </c>
      <c r="AK99">
        <v>0.48699188291691881</v>
      </c>
      <c r="AL99">
        <v>0.54945740838729706</v>
      </c>
      <c r="AM99">
        <v>0.5490855924798167</v>
      </c>
      <c r="AN99">
        <v>0.54887060345598082</v>
      </c>
      <c r="AO99">
        <v>0.56206633398043171</v>
      </c>
      <c r="AP99">
        <v>0.57158956841613973</v>
      </c>
      <c r="AQ99">
        <v>0.69666526568394516</v>
      </c>
      <c r="AR99">
        <v>0.50492330441236311</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row>
    <row r="100" spans="1:69">
      <c r="A100" t="s">
        <v>451</v>
      </c>
      <c r="B100" t="s">
        <v>478</v>
      </c>
      <c r="C100" t="s">
        <v>5140</v>
      </c>
      <c r="D100" t="s">
        <v>38</v>
      </c>
      <c r="E100">
        <v>1000</v>
      </c>
      <c r="F100" t="s">
        <v>2608</v>
      </c>
      <c r="G100">
        <v>0</v>
      </c>
      <c r="H100">
        <v>0</v>
      </c>
      <c r="I100">
        <v>0</v>
      </c>
      <c r="J100">
        <v>0</v>
      </c>
      <c r="K100">
        <v>1</v>
      </c>
      <c r="L100">
        <v>1</v>
      </c>
      <c r="M100">
        <v>1</v>
      </c>
      <c r="N100">
        <v>0</v>
      </c>
      <c r="O100">
        <v>2.8613344389663222E-3</v>
      </c>
      <c r="P100">
        <v>0</v>
      </c>
      <c r="Q100">
        <v>9.309239022658747E-4</v>
      </c>
      <c r="R100">
        <v>9.1092739301282288E-4</v>
      </c>
      <c r="S100">
        <v>5.9008820461776501E-4</v>
      </c>
      <c r="T100">
        <v>1.102456507997236E-3</v>
      </c>
      <c r="U100">
        <v>8.6669850342613786E-4</v>
      </c>
      <c r="V100">
        <v>1.0631716613150493E-3</v>
      </c>
      <c r="W100">
        <v>2.3669566134547309E-3</v>
      </c>
      <c r="X100">
        <v>1.5261621273191367E-3</v>
      </c>
      <c r="Y100">
        <v>1.1670359256834982E-3</v>
      </c>
      <c r="Z100">
        <v>1.181111110302942E-3</v>
      </c>
      <c r="AA100">
        <v>1.1591900607106171E-3</v>
      </c>
      <c r="AB100">
        <v>1.03641390648723E-3</v>
      </c>
      <c r="AC100">
        <v>1.039151783257928E-3</v>
      </c>
      <c r="AD100">
        <v>9.8443397274060665E-4</v>
      </c>
      <c r="AE100">
        <v>9.8584594688523619E-4</v>
      </c>
      <c r="AF100">
        <v>1.3158292315345421E-3</v>
      </c>
      <c r="AG100">
        <v>1.6360626633183078E-3</v>
      </c>
      <c r="AH100">
        <v>2.3282262308343044E-3</v>
      </c>
      <c r="AI100">
        <v>2.5646369262570089E-3</v>
      </c>
      <c r="AJ100">
        <v>2.2321959300522789E-3</v>
      </c>
      <c r="AK100">
        <v>1.8127673890416449E-3</v>
      </c>
      <c r="AL100">
        <v>1.5907792638671784E-3</v>
      </c>
      <c r="AM100">
        <v>1.4043824941082853E-3</v>
      </c>
      <c r="AN100">
        <v>1.218584887389683E-3</v>
      </c>
      <c r="AO100">
        <v>1.2478816245330344E-3</v>
      </c>
      <c r="AP100">
        <v>9.5239359528102451E-4</v>
      </c>
      <c r="AQ100">
        <v>1.4429525233629848E-3</v>
      </c>
      <c r="AR100">
        <v>2.3530752604056793E-3</v>
      </c>
      <c r="AS100">
        <v>3.8212299626724042E-3</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row>
    <row r="101" spans="1:69">
      <c r="A101" t="s">
        <v>451</v>
      </c>
      <c r="B101" t="s">
        <v>478</v>
      </c>
      <c r="C101" t="s">
        <v>5152</v>
      </c>
      <c r="D101" t="s">
        <v>38</v>
      </c>
      <c r="E101">
        <v>1000</v>
      </c>
      <c r="F101" t="s">
        <v>2608</v>
      </c>
      <c r="G101">
        <v>0</v>
      </c>
      <c r="H101">
        <v>0</v>
      </c>
      <c r="I101">
        <v>0</v>
      </c>
      <c r="J101">
        <v>0</v>
      </c>
      <c r="K101">
        <v>0</v>
      </c>
      <c r="L101">
        <v>0</v>
      </c>
      <c r="M101">
        <v>0</v>
      </c>
      <c r="N101">
        <v>2.2098845880917883E-2</v>
      </c>
      <c r="O101">
        <v>5.6188258191973262E-2</v>
      </c>
      <c r="P101">
        <v>1.3793525973083719E-2</v>
      </c>
      <c r="Q101">
        <v>6.175004538698179E-2</v>
      </c>
      <c r="R101">
        <v>2.4142228494326921E-2</v>
      </c>
      <c r="S101">
        <v>5.3789715969858258E-2</v>
      </c>
      <c r="T101">
        <v>4.0248227017448859E-2</v>
      </c>
      <c r="U101">
        <v>4.4474435857935646E-2</v>
      </c>
      <c r="V101">
        <v>2.0144680412742311E-2</v>
      </c>
      <c r="W101">
        <v>4.617254731370192E-2</v>
      </c>
      <c r="X101">
        <v>8.0693607837695247E-2</v>
      </c>
      <c r="Y101">
        <v>5.4244867928533384E-2</v>
      </c>
      <c r="Z101">
        <v>3.9577440054690896E-2</v>
      </c>
      <c r="AA101">
        <v>3.884289525309842E-2</v>
      </c>
      <c r="AB101">
        <v>2.9759993889928275E-3</v>
      </c>
      <c r="AC101">
        <v>2.9838610353348292E-3</v>
      </c>
      <c r="AD101">
        <v>3.1711964279159551E-3</v>
      </c>
      <c r="AE101">
        <v>3.1757448765552211E-3</v>
      </c>
      <c r="AF101">
        <v>4.7167095045149831E-3</v>
      </c>
      <c r="AG101">
        <v>9.2267403049169118E-3</v>
      </c>
      <c r="AH101">
        <v>1.2342569098682711E-2</v>
      </c>
      <c r="AI101">
        <v>3.8635521117915184E-3</v>
      </c>
      <c r="AJ101">
        <v>2.1926777820825893E-3</v>
      </c>
      <c r="AK101">
        <v>1.7806746820573178E-3</v>
      </c>
      <c r="AL101">
        <v>1.562616570131264E-3</v>
      </c>
      <c r="AM101">
        <v>2.1156620242515222E-3</v>
      </c>
      <c r="AN101">
        <v>2.6687195755472834E-3</v>
      </c>
      <c r="AO101">
        <v>2.7328798788000212E-3</v>
      </c>
      <c r="AP101">
        <v>2.4825633005418051E-3</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row>
    <row r="102" spans="1:69">
      <c r="A102" t="s">
        <v>451</v>
      </c>
      <c r="B102" t="s">
        <v>478</v>
      </c>
      <c r="C102" t="s">
        <v>5153</v>
      </c>
      <c r="D102" t="s">
        <v>38</v>
      </c>
      <c r="E102">
        <v>1000</v>
      </c>
      <c r="F102" t="s">
        <v>2608</v>
      </c>
      <c r="G102">
        <v>0</v>
      </c>
      <c r="H102">
        <v>0</v>
      </c>
      <c r="I102">
        <v>1.5575155325116441E-3</v>
      </c>
      <c r="J102">
        <v>5.1234242808961224E-2</v>
      </c>
      <c r="K102">
        <v>0</v>
      </c>
      <c r="L102">
        <v>0</v>
      </c>
      <c r="M102">
        <v>0</v>
      </c>
      <c r="N102">
        <v>3.6395572817045675E-5</v>
      </c>
      <c r="O102">
        <v>0</v>
      </c>
      <c r="P102">
        <v>0</v>
      </c>
      <c r="Q102">
        <v>2.7482797818252875E-2</v>
      </c>
      <c r="R102">
        <v>1.09741872587474E-2</v>
      </c>
      <c r="S102">
        <v>1.8942002439425645E-2</v>
      </c>
      <c r="T102">
        <v>1.6003401772633565E-2</v>
      </c>
      <c r="U102">
        <v>1.7785325036083842E-2</v>
      </c>
      <c r="V102">
        <v>1.3523986329280095E-2</v>
      </c>
      <c r="W102">
        <v>2.087286976129759E-2</v>
      </c>
      <c r="X102">
        <v>2.8198465643906375E-2</v>
      </c>
      <c r="Y102">
        <v>2.0272829857474257E-2</v>
      </c>
      <c r="Z102">
        <v>1.569118468962646E-2</v>
      </c>
      <c r="AA102">
        <v>1.5399961252014899E-2</v>
      </c>
      <c r="AB102">
        <v>5.7538957053026047E-3</v>
      </c>
      <c r="AC102">
        <v>5.7690956725106489E-3</v>
      </c>
      <c r="AD102">
        <v>5.8440259486375028E-3</v>
      </c>
      <c r="AE102">
        <v>5.852408038009173E-3</v>
      </c>
      <c r="AF102">
        <v>8.3368410321389835E-3</v>
      </c>
      <c r="AG102">
        <v>1.4062255551342374E-2</v>
      </c>
      <c r="AH102">
        <v>1.9145495752234308E-2</v>
      </c>
      <c r="AI102">
        <v>1.0389411246144601E-2</v>
      </c>
      <c r="AJ102">
        <v>7.7562638805843912E-3</v>
      </c>
      <c r="AK102">
        <v>6.2988656301311719E-3</v>
      </c>
      <c r="AL102">
        <v>5.5275182524083585E-3</v>
      </c>
      <c r="AM102">
        <v>5.6891902041946388E-3</v>
      </c>
      <c r="AN102">
        <v>5.8523102966108465E-3</v>
      </c>
      <c r="AO102">
        <v>5.9930092320854243E-3</v>
      </c>
      <c r="AP102">
        <v>6.2696755189295753E-3</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row>
    <row r="103" spans="1:69">
      <c r="A103" t="s">
        <v>451</v>
      </c>
      <c r="B103" t="s">
        <v>478</v>
      </c>
      <c r="C103" t="s">
        <v>5155</v>
      </c>
      <c r="D103" t="s">
        <v>38</v>
      </c>
      <c r="E103">
        <v>1000</v>
      </c>
      <c r="F103" t="s">
        <v>2608</v>
      </c>
      <c r="G103">
        <v>0</v>
      </c>
      <c r="H103">
        <v>0</v>
      </c>
      <c r="I103">
        <v>0</v>
      </c>
      <c r="J103">
        <v>0</v>
      </c>
      <c r="K103">
        <v>0</v>
      </c>
      <c r="L103">
        <v>0</v>
      </c>
      <c r="M103">
        <v>0</v>
      </c>
      <c r="N103">
        <v>0</v>
      </c>
      <c r="O103">
        <v>0</v>
      </c>
      <c r="P103">
        <v>0</v>
      </c>
      <c r="Q103">
        <v>4.9830462571216864E-3</v>
      </c>
      <c r="R103">
        <v>5.7321367844307015E-3</v>
      </c>
      <c r="S103">
        <v>1.5316633000358446E-2</v>
      </c>
      <c r="T103">
        <v>1.75881995814232E-2</v>
      </c>
      <c r="U103">
        <v>1.9707786980887067E-2</v>
      </c>
      <c r="V103">
        <v>1.637375832091632E-2</v>
      </c>
      <c r="W103">
        <v>1.3155226348050875E-2</v>
      </c>
      <c r="X103">
        <v>9.0788526467262976E-3</v>
      </c>
      <c r="Y103">
        <v>1.2863421499661947E-2</v>
      </c>
      <c r="Z103">
        <v>1.0659132794644614E-2</v>
      </c>
      <c r="AA103">
        <v>1.0956912102986509E-2</v>
      </c>
      <c r="AB103">
        <v>1.2139381866278571E-2</v>
      </c>
      <c r="AC103">
        <v>9.52976748138217E-3</v>
      </c>
      <c r="AD103">
        <v>5.5014298085777971E-3</v>
      </c>
      <c r="AE103">
        <v>4.0750200067377548E-3</v>
      </c>
      <c r="AF103">
        <v>3.7307512041687319E-3</v>
      </c>
      <c r="AG103">
        <v>6.0886228142852305E-3</v>
      </c>
      <c r="AH103">
        <v>1.4320892742742408E-2</v>
      </c>
      <c r="AI103">
        <v>8.5550023861420167E-3</v>
      </c>
      <c r="AJ103">
        <v>1.1536545342571008E-2</v>
      </c>
      <c r="AK103">
        <v>1.401124264091049E-2</v>
      </c>
      <c r="AL103">
        <v>1.2295451909003845E-2</v>
      </c>
      <c r="AM103">
        <v>1.2287131619679063E-2</v>
      </c>
      <c r="AN103">
        <v>1.2282320715024423E-2</v>
      </c>
      <c r="AO103">
        <v>8.4102116712115003E-3</v>
      </c>
      <c r="AP103">
        <v>4.8766759386446963E-3</v>
      </c>
      <c r="AQ103">
        <v>5.9437941596179747E-3</v>
      </c>
      <c r="AR103">
        <v>9.6927617253436786E-3</v>
      </c>
      <c r="AS103">
        <v>1.9566385481093088E-2</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row>
    <row r="104" spans="1:69">
      <c r="A104" t="s">
        <v>451</v>
      </c>
      <c r="B104" t="s">
        <v>479</v>
      </c>
      <c r="C104" t="s">
        <v>2</v>
      </c>
      <c r="D104" t="s">
        <v>38</v>
      </c>
      <c r="E104">
        <v>1000</v>
      </c>
      <c r="F104" t="s">
        <v>2608</v>
      </c>
      <c r="G104">
        <v>0</v>
      </c>
      <c r="H104">
        <v>1</v>
      </c>
      <c r="I104">
        <v>0.99844248446748829</v>
      </c>
      <c r="J104">
        <v>0.94876575719103873</v>
      </c>
      <c r="K104">
        <v>0</v>
      </c>
      <c r="L104">
        <v>0</v>
      </c>
      <c r="M104">
        <v>0</v>
      </c>
      <c r="N104">
        <v>0.97786475854626498</v>
      </c>
      <c r="O104">
        <v>0.94095040736906044</v>
      </c>
      <c r="P104">
        <v>0.98620647402691619</v>
      </c>
      <c r="Q104">
        <v>0.71960765235558</v>
      </c>
      <c r="R104">
        <v>0.49552408881238796</v>
      </c>
      <c r="S104">
        <v>0.47224877827123757</v>
      </c>
      <c r="T104">
        <v>0.39856107165992016</v>
      </c>
      <c r="U104">
        <v>0.38621457338891835</v>
      </c>
      <c r="V104">
        <v>0.66583489189262524</v>
      </c>
      <c r="W104">
        <v>0.62500112531632646</v>
      </c>
      <c r="X104">
        <v>0.52471908180208005</v>
      </c>
      <c r="Y104">
        <v>0.46771968270290332</v>
      </c>
      <c r="Z104">
        <v>0.41926796174366221</v>
      </c>
      <c r="AA104">
        <v>0.42955055571507178</v>
      </c>
      <c r="AB104">
        <v>0.44986696505456181</v>
      </c>
      <c r="AC104">
        <v>0.45105537086986192</v>
      </c>
      <c r="AD104">
        <v>0.45281271379882287</v>
      </c>
      <c r="AE104">
        <v>0.4534621833030737</v>
      </c>
      <c r="AF104">
        <v>0.48041179790470173</v>
      </c>
      <c r="AG104">
        <v>0.69617515688910203</v>
      </c>
      <c r="AH104">
        <v>0.95186281617550628</v>
      </c>
      <c r="AI104">
        <v>0.64038673947061819</v>
      </c>
      <c r="AJ104">
        <v>0.54794696574848711</v>
      </c>
      <c r="AK104">
        <v>0.48910456674094061</v>
      </c>
      <c r="AL104">
        <v>0.42956622561729224</v>
      </c>
      <c r="AM104">
        <v>0.42941804117794985</v>
      </c>
      <c r="AN104">
        <v>0.42910746106944681</v>
      </c>
      <c r="AO104">
        <v>0.41954968361293821</v>
      </c>
      <c r="AP104">
        <v>0.41382912323046328</v>
      </c>
      <c r="AQ104">
        <v>0.29594798763307384</v>
      </c>
      <c r="AR104">
        <v>0.48303085860188749</v>
      </c>
      <c r="AS104">
        <v>0.97661238455623445</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row>
    <row r="105" spans="1:69">
      <c r="A105" t="s">
        <v>451</v>
      </c>
      <c r="B105" t="s">
        <v>479</v>
      </c>
      <c r="C105" t="s">
        <v>5135</v>
      </c>
      <c r="D105" t="s">
        <v>38</v>
      </c>
      <c r="E105">
        <v>1000</v>
      </c>
      <c r="F105" t="s">
        <v>2608</v>
      </c>
      <c r="G105">
        <v>0</v>
      </c>
      <c r="H105">
        <v>0</v>
      </c>
      <c r="I105">
        <v>0</v>
      </c>
      <c r="J105">
        <v>0</v>
      </c>
      <c r="K105">
        <v>0</v>
      </c>
      <c r="L105">
        <v>0</v>
      </c>
      <c r="M105">
        <v>0</v>
      </c>
      <c r="N105">
        <v>0</v>
      </c>
      <c r="O105">
        <v>0</v>
      </c>
      <c r="P105">
        <v>0</v>
      </c>
      <c r="Q105">
        <v>0.18524553427979787</v>
      </c>
      <c r="R105">
        <v>0.46271643125709416</v>
      </c>
      <c r="S105">
        <v>0.43911278211450233</v>
      </c>
      <c r="T105">
        <v>0.52649664346057701</v>
      </c>
      <c r="U105">
        <v>0.53095118023274901</v>
      </c>
      <c r="V105">
        <v>0.28305951138312102</v>
      </c>
      <c r="W105">
        <v>0.29243127464716834</v>
      </c>
      <c r="X105">
        <v>0.35578382994227292</v>
      </c>
      <c r="Y105">
        <v>0.44373216208574351</v>
      </c>
      <c r="Z105">
        <v>0.51362316960707288</v>
      </c>
      <c r="AA105">
        <v>0.50409048561611802</v>
      </c>
      <c r="AB105">
        <v>0.5282273440783769</v>
      </c>
      <c r="AC105">
        <v>0.52962275315765239</v>
      </c>
      <c r="AD105">
        <v>0.53168620004330536</v>
      </c>
      <c r="AE105">
        <v>0.53244879782873888</v>
      </c>
      <c r="AF105">
        <v>0.50148807112294114</v>
      </c>
      <c r="AG105">
        <v>0.27281116177703513</v>
      </c>
      <c r="AH105">
        <v>0</v>
      </c>
      <c r="AI105">
        <v>0.33424065785904661</v>
      </c>
      <c r="AJ105">
        <v>0.42833535131622247</v>
      </c>
      <c r="AK105">
        <v>0.48699188291691881</v>
      </c>
      <c r="AL105">
        <v>0.54945740838729706</v>
      </c>
      <c r="AM105">
        <v>0.5490855924798167</v>
      </c>
      <c r="AN105">
        <v>0.54887060345598082</v>
      </c>
      <c r="AO105">
        <v>0.56206633398043171</v>
      </c>
      <c r="AP105">
        <v>0.57158956841613973</v>
      </c>
      <c r="AQ105">
        <v>0.69666526568394516</v>
      </c>
      <c r="AR105">
        <v>0.50492330441236311</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row>
    <row r="106" spans="1:69">
      <c r="A106" t="s">
        <v>451</v>
      </c>
      <c r="B106" t="s">
        <v>479</v>
      </c>
      <c r="C106" t="s">
        <v>5140</v>
      </c>
      <c r="D106" t="s">
        <v>38</v>
      </c>
      <c r="E106">
        <v>1000</v>
      </c>
      <c r="F106" t="s">
        <v>2608</v>
      </c>
      <c r="G106">
        <v>0</v>
      </c>
      <c r="H106">
        <v>0</v>
      </c>
      <c r="I106">
        <v>0</v>
      </c>
      <c r="J106">
        <v>0</v>
      </c>
      <c r="K106">
        <v>1</v>
      </c>
      <c r="L106">
        <v>1</v>
      </c>
      <c r="M106">
        <v>1</v>
      </c>
      <c r="N106">
        <v>0</v>
      </c>
      <c r="O106">
        <v>2.8613344389663222E-3</v>
      </c>
      <c r="P106">
        <v>0</v>
      </c>
      <c r="Q106">
        <v>9.309239022658747E-4</v>
      </c>
      <c r="R106">
        <v>9.1092739301282288E-4</v>
      </c>
      <c r="S106">
        <v>5.9008820461776501E-4</v>
      </c>
      <c r="T106">
        <v>1.102456507997236E-3</v>
      </c>
      <c r="U106">
        <v>8.6669850342613786E-4</v>
      </c>
      <c r="V106">
        <v>1.0631716613150493E-3</v>
      </c>
      <c r="W106">
        <v>2.3669566134547309E-3</v>
      </c>
      <c r="X106">
        <v>1.5261621273191367E-3</v>
      </c>
      <c r="Y106">
        <v>1.1670359256834982E-3</v>
      </c>
      <c r="Z106">
        <v>1.181111110302942E-3</v>
      </c>
      <c r="AA106">
        <v>1.1591900607106171E-3</v>
      </c>
      <c r="AB106">
        <v>1.03641390648723E-3</v>
      </c>
      <c r="AC106">
        <v>1.039151783257928E-3</v>
      </c>
      <c r="AD106">
        <v>9.8443397274060665E-4</v>
      </c>
      <c r="AE106">
        <v>9.8584594688523619E-4</v>
      </c>
      <c r="AF106">
        <v>1.3158292315345421E-3</v>
      </c>
      <c r="AG106">
        <v>1.6360626633183078E-3</v>
      </c>
      <c r="AH106">
        <v>2.3282262308343044E-3</v>
      </c>
      <c r="AI106">
        <v>2.5646369262570089E-3</v>
      </c>
      <c r="AJ106">
        <v>2.2321959300522789E-3</v>
      </c>
      <c r="AK106">
        <v>1.8127673890416449E-3</v>
      </c>
      <c r="AL106">
        <v>1.5907792638671784E-3</v>
      </c>
      <c r="AM106">
        <v>1.4043824941082853E-3</v>
      </c>
      <c r="AN106">
        <v>1.218584887389683E-3</v>
      </c>
      <c r="AO106">
        <v>1.2478816245330344E-3</v>
      </c>
      <c r="AP106">
        <v>9.5239359528102451E-4</v>
      </c>
      <c r="AQ106">
        <v>1.4429525233629848E-3</v>
      </c>
      <c r="AR106">
        <v>2.3530752604056793E-3</v>
      </c>
      <c r="AS106">
        <v>3.8212299626724042E-3</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row>
    <row r="107" spans="1:69">
      <c r="A107" t="s">
        <v>451</v>
      </c>
      <c r="B107" t="s">
        <v>479</v>
      </c>
      <c r="C107" t="s">
        <v>5152</v>
      </c>
      <c r="D107" t="s">
        <v>38</v>
      </c>
      <c r="E107">
        <v>1000</v>
      </c>
      <c r="F107" t="s">
        <v>2608</v>
      </c>
      <c r="G107">
        <v>0</v>
      </c>
      <c r="H107">
        <v>0</v>
      </c>
      <c r="I107">
        <v>0</v>
      </c>
      <c r="J107">
        <v>0</v>
      </c>
      <c r="K107">
        <v>0</v>
      </c>
      <c r="L107">
        <v>0</v>
      </c>
      <c r="M107">
        <v>0</v>
      </c>
      <c r="N107">
        <v>2.2098845880917883E-2</v>
      </c>
      <c r="O107">
        <v>5.6188258191973262E-2</v>
      </c>
      <c r="P107">
        <v>1.3793525973083719E-2</v>
      </c>
      <c r="Q107">
        <v>6.175004538698179E-2</v>
      </c>
      <c r="R107">
        <v>2.4142228494326921E-2</v>
      </c>
      <c r="S107">
        <v>5.3789715969858258E-2</v>
      </c>
      <c r="T107">
        <v>4.0248227017448859E-2</v>
      </c>
      <c r="U107">
        <v>4.4474435857935646E-2</v>
      </c>
      <c r="V107">
        <v>2.0144680412742311E-2</v>
      </c>
      <c r="W107">
        <v>4.617254731370192E-2</v>
      </c>
      <c r="X107">
        <v>8.0693607837695247E-2</v>
      </c>
      <c r="Y107">
        <v>5.4244867928533384E-2</v>
      </c>
      <c r="Z107">
        <v>3.9577440054690896E-2</v>
      </c>
      <c r="AA107">
        <v>3.884289525309842E-2</v>
      </c>
      <c r="AB107">
        <v>2.9759993889928275E-3</v>
      </c>
      <c r="AC107">
        <v>2.9838610353348292E-3</v>
      </c>
      <c r="AD107">
        <v>3.1711964279159551E-3</v>
      </c>
      <c r="AE107">
        <v>3.1757448765552211E-3</v>
      </c>
      <c r="AF107">
        <v>4.7167095045149831E-3</v>
      </c>
      <c r="AG107">
        <v>9.2267403049169118E-3</v>
      </c>
      <c r="AH107">
        <v>1.2342569098682711E-2</v>
      </c>
      <c r="AI107">
        <v>3.8635521117915184E-3</v>
      </c>
      <c r="AJ107">
        <v>2.1926777820825893E-3</v>
      </c>
      <c r="AK107">
        <v>1.7806746820573178E-3</v>
      </c>
      <c r="AL107">
        <v>1.562616570131264E-3</v>
      </c>
      <c r="AM107">
        <v>2.1156620242515222E-3</v>
      </c>
      <c r="AN107">
        <v>2.6687195755472834E-3</v>
      </c>
      <c r="AO107">
        <v>2.7328798788000212E-3</v>
      </c>
      <c r="AP107">
        <v>2.4825633005418051E-3</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row>
    <row r="108" spans="1:69">
      <c r="A108" t="s">
        <v>451</v>
      </c>
      <c r="B108" t="s">
        <v>479</v>
      </c>
      <c r="C108" t="s">
        <v>5153</v>
      </c>
      <c r="D108" t="s">
        <v>38</v>
      </c>
      <c r="E108">
        <v>1000</v>
      </c>
      <c r="F108" t="s">
        <v>2608</v>
      </c>
      <c r="G108">
        <v>0</v>
      </c>
      <c r="H108">
        <v>0</v>
      </c>
      <c r="I108">
        <v>1.5575155325116441E-3</v>
      </c>
      <c r="J108">
        <v>5.1234242808961224E-2</v>
      </c>
      <c r="K108">
        <v>0</v>
      </c>
      <c r="L108">
        <v>0</v>
      </c>
      <c r="M108">
        <v>0</v>
      </c>
      <c r="N108">
        <v>3.6395572817045675E-5</v>
      </c>
      <c r="O108">
        <v>0</v>
      </c>
      <c r="P108">
        <v>0</v>
      </c>
      <c r="Q108">
        <v>2.7482797818252875E-2</v>
      </c>
      <c r="R108">
        <v>1.09741872587474E-2</v>
      </c>
      <c r="S108">
        <v>1.8942002439425645E-2</v>
      </c>
      <c r="T108">
        <v>1.6003401772633565E-2</v>
      </c>
      <c r="U108">
        <v>1.7785325036083842E-2</v>
      </c>
      <c r="V108">
        <v>1.3523986329280095E-2</v>
      </c>
      <c r="W108">
        <v>2.087286976129759E-2</v>
      </c>
      <c r="X108">
        <v>2.8198465643906375E-2</v>
      </c>
      <c r="Y108">
        <v>2.0272829857474257E-2</v>
      </c>
      <c r="Z108">
        <v>1.569118468962646E-2</v>
      </c>
      <c r="AA108">
        <v>1.5399961252014899E-2</v>
      </c>
      <c r="AB108">
        <v>5.7538957053026047E-3</v>
      </c>
      <c r="AC108">
        <v>5.7690956725106489E-3</v>
      </c>
      <c r="AD108">
        <v>5.8440259486375028E-3</v>
      </c>
      <c r="AE108">
        <v>5.852408038009173E-3</v>
      </c>
      <c r="AF108">
        <v>8.3368410321389835E-3</v>
      </c>
      <c r="AG108">
        <v>1.4062255551342374E-2</v>
      </c>
      <c r="AH108">
        <v>1.9145495752234308E-2</v>
      </c>
      <c r="AI108">
        <v>1.0389411246144601E-2</v>
      </c>
      <c r="AJ108">
        <v>7.7562638805843912E-3</v>
      </c>
      <c r="AK108">
        <v>6.2988656301311719E-3</v>
      </c>
      <c r="AL108">
        <v>5.5275182524083585E-3</v>
      </c>
      <c r="AM108">
        <v>5.6891902041946388E-3</v>
      </c>
      <c r="AN108">
        <v>5.8523102966108465E-3</v>
      </c>
      <c r="AO108">
        <v>5.9930092320854243E-3</v>
      </c>
      <c r="AP108">
        <v>6.2696755189295753E-3</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row>
    <row r="109" spans="1:69">
      <c r="A109" t="s">
        <v>451</v>
      </c>
      <c r="B109" t="s">
        <v>479</v>
      </c>
      <c r="C109" t="s">
        <v>5155</v>
      </c>
      <c r="D109" t="s">
        <v>38</v>
      </c>
      <c r="E109">
        <v>1000</v>
      </c>
      <c r="F109" t="s">
        <v>2608</v>
      </c>
      <c r="G109">
        <v>0</v>
      </c>
      <c r="H109">
        <v>0</v>
      </c>
      <c r="I109">
        <v>0</v>
      </c>
      <c r="J109">
        <v>0</v>
      </c>
      <c r="K109">
        <v>0</v>
      </c>
      <c r="L109">
        <v>0</v>
      </c>
      <c r="M109">
        <v>0</v>
      </c>
      <c r="N109">
        <v>0</v>
      </c>
      <c r="O109">
        <v>0</v>
      </c>
      <c r="P109">
        <v>0</v>
      </c>
      <c r="Q109">
        <v>4.9830462571216864E-3</v>
      </c>
      <c r="R109">
        <v>5.7321367844307015E-3</v>
      </c>
      <c r="S109">
        <v>1.5316633000358446E-2</v>
      </c>
      <c r="T109">
        <v>1.75881995814232E-2</v>
      </c>
      <c r="U109">
        <v>1.9707786980887067E-2</v>
      </c>
      <c r="V109">
        <v>1.637375832091632E-2</v>
      </c>
      <c r="W109">
        <v>1.3155226348050875E-2</v>
      </c>
      <c r="X109">
        <v>9.0788526467262976E-3</v>
      </c>
      <c r="Y109">
        <v>1.2863421499661947E-2</v>
      </c>
      <c r="Z109">
        <v>1.0659132794644614E-2</v>
      </c>
      <c r="AA109">
        <v>1.0956912102986509E-2</v>
      </c>
      <c r="AB109">
        <v>1.2139381866278571E-2</v>
      </c>
      <c r="AC109">
        <v>9.52976748138217E-3</v>
      </c>
      <c r="AD109">
        <v>5.5014298085777971E-3</v>
      </c>
      <c r="AE109">
        <v>4.0750200067377548E-3</v>
      </c>
      <c r="AF109">
        <v>3.7307512041687319E-3</v>
      </c>
      <c r="AG109">
        <v>6.0886228142852305E-3</v>
      </c>
      <c r="AH109">
        <v>1.4320892742742408E-2</v>
      </c>
      <c r="AI109">
        <v>8.5550023861420167E-3</v>
      </c>
      <c r="AJ109">
        <v>1.1536545342571008E-2</v>
      </c>
      <c r="AK109">
        <v>1.401124264091049E-2</v>
      </c>
      <c r="AL109">
        <v>1.2295451909003845E-2</v>
      </c>
      <c r="AM109">
        <v>1.2287131619679063E-2</v>
      </c>
      <c r="AN109">
        <v>1.2282320715024423E-2</v>
      </c>
      <c r="AO109">
        <v>8.4102116712115003E-3</v>
      </c>
      <c r="AP109">
        <v>4.8766759386446963E-3</v>
      </c>
      <c r="AQ109">
        <v>5.9437941596179747E-3</v>
      </c>
      <c r="AR109">
        <v>9.6927617253436786E-3</v>
      </c>
      <c r="AS109">
        <v>1.9566385481093088E-2</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row>
    <row r="110" spans="1:69">
      <c r="A110" t="s">
        <v>451</v>
      </c>
      <c r="B110" t="s">
        <v>480</v>
      </c>
      <c r="C110" t="s">
        <v>2</v>
      </c>
      <c r="D110" t="s">
        <v>38</v>
      </c>
      <c r="E110">
        <v>1000</v>
      </c>
      <c r="F110" t="s">
        <v>2608</v>
      </c>
      <c r="G110">
        <v>0</v>
      </c>
      <c r="H110">
        <v>1</v>
      </c>
      <c r="I110">
        <v>0.99844248446748829</v>
      </c>
      <c r="J110">
        <v>0.94876575719103873</v>
      </c>
      <c r="K110">
        <v>0</v>
      </c>
      <c r="L110">
        <v>0</v>
      </c>
      <c r="M110">
        <v>0</v>
      </c>
      <c r="N110">
        <v>0.97786475854626498</v>
      </c>
      <c r="O110">
        <v>0.94095040736906044</v>
      </c>
      <c r="P110">
        <v>0.98620647402691619</v>
      </c>
      <c r="Q110">
        <v>0.71960765235558</v>
      </c>
      <c r="R110">
        <v>0.49552408881238796</v>
      </c>
      <c r="S110">
        <v>0.47224877827123757</v>
      </c>
      <c r="T110">
        <v>0.39856107165992016</v>
      </c>
      <c r="U110">
        <v>0.38621457338891835</v>
      </c>
      <c r="V110">
        <v>0.66583489189262524</v>
      </c>
      <c r="W110">
        <v>0.62500112531632646</v>
      </c>
      <c r="X110">
        <v>0.52471908180208005</v>
      </c>
      <c r="Y110">
        <v>0.46771968270290332</v>
      </c>
      <c r="Z110">
        <v>0.41926796174366221</v>
      </c>
      <c r="AA110">
        <v>0.42955055571507178</v>
      </c>
      <c r="AB110">
        <v>0.44986696505456181</v>
      </c>
      <c r="AC110">
        <v>0.45105537086986192</v>
      </c>
      <c r="AD110">
        <v>0.45281271379882287</v>
      </c>
      <c r="AE110">
        <v>0.4534621833030737</v>
      </c>
      <c r="AF110">
        <v>0.48041179790470173</v>
      </c>
      <c r="AG110">
        <v>0.69617515688910203</v>
      </c>
      <c r="AH110">
        <v>0.95186281617550628</v>
      </c>
      <c r="AI110">
        <v>0.64038673947061819</v>
      </c>
      <c r="AJ110">
        <v>0.54794696574848711</v>
      </c>
      <c r="AK110">
        <v>0.48910456674094061</v>
      </c>
      <c r="AL110">
        <v>0.42956622561729224</v>
      </c>
      <c r="AM110">
        <v>0.42941804117794985</v>
      </c>
      <c r="AN110">
        <v>0.42910746106944681</v>
      </c>
      <c r="AO110">
        <v>0.41954968361293821</v>
      </c>
      <c r="AP110">
        <v>0.41382912323046328</v>
      </c>
      <c r="AQ110">
        <v>0.29594798763307384</v>
      </c>
      <c r="AR110">
        <v>0.48303085860188749</v>
      </c>
      <c r="AS110">
        <v>0.97661238455623445</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row>
    <row r="111" spans="1:69">
      <c r="A111" t="s">
        <v>451</v>
      </c>
      <c r="B111" t="s">
        <v>480</v>
      </c>
      <c r="C111" t="s">
        <v>5135</v>
      </c>
      <c r="D111" t="s">
        <v>38</v>
      </c>
      <c r="E111">
        <v>1000</v>
      </c>
      <c r="F111" t="s">
        <v>2608</v>
      </c>
      <c r="G111">
        <v>0</v>
      </c>
      <c r="H111">
        <v>0</v>
      </c>
      <c r="I111">
        <v>0</v>
      </c>
      <c r="J111">
        <v>0</v>
      </c>
      <c r="K111">
        <v>0</v>
      </c>
      <c r="L111">
        <v>0</v>
      </c>
      <c r="M111">
        <v>0</v>
      </c>
      <c r="N111">
        <v>0</v>
      </c>
      <c r="O111">
        <v>0</v>
      </c>
      <c r="P111">
        <v>0</v>
      </c>
      <c r="Q111">
        <v>0.18524553427979787</v>
      </c>
      <c r="R111">
        <v>0.46271643125709416</v>
      </c>
      <c r="S111">
        <v>0.43911278211450233</v>
      </c>
      <c r="T111">
        <v>0.52649664346057701</v>
      </c>
      <c r="U111">
        <v>0.53095118023274901</v>
      </c>
      <c r="V111">
        <v>0.28305951138312102</v>
      </c>
      <c r="W111">
        <v>0.29243127464716834</v>
      </c>
      <c r="X111">
        <v>0.35578382994227292</v>
      </c>
      <c r="Y111">
        <v>0.44373216208574351</v>
      </c>
      <c r="Z111">
        <v>0.51362316960707288</v>
      </c>
      <c r="AA111">
        <v>0.50409048561611802</v>
      </c>
      <c r="AB111">
        <v>0.5282273440783769</v>
      </c>
      <c r="AC111">
        <v>0.52962275315765239</v>
      </c>
      <c r="AD111">
        <v>0.53168620004330536</v>
      </c>
      <c r="AE111">
        <v>0.53244879782873888</v>
      </c>
      <c r="AF111">
        <v>0.50148807112294114</v>
      </c>
      <c r="AG111">
        <v>0.27281116177703513</v>
      </c>
      <c r="AH111">
        <v>0</v>
      </c>
      <c r="AI111">
        <v>0.33424065785904661</v>
      </c>
      <c r="AJ111">
        <v>0.42833535131622247</v>
      </c>
      <c r="AK111">
        <v>0.48699188291691881</v>
      </c>
      <c r="AL111">
        <v>0.54945740838729706</v>
      </c>
      <c r="AM111">
        <v>0.5490855924798167</v>
      </c>
      <c r="AN111">
        <v>0.54887060345598082</v>
      </c>
      <c r="AO111">
        <v>0.56206633398043171</v>
      </c>
      <c r="AP111">
        <v>0.57158956841613973</v>
      </c>
      <c r="AQ111">
        <v>0.69666526568394516</v>
      </c>
      <c r="AR111">
        <v>0.50492330441236311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row>
    <row r="112" spans="1:69">
      <c r="A112" t="s">
        <v>451</v>
      </c>
      <c r="B112" t="s">
        <v>480</v>
      </c>
      <c r="C112" t="s">
        <v>5140</v>
      </c>
      <c r="D112" t="s">
        <v>38</v>
      </c>
      <c r="E112">
        <v>1000</v>
      </c>
      <c r="F112" t="s">
        <v>2608</v>
      </c>
      <c r="G112">
        <v>0</v>
      </c>
      <c r="H112">
        <v>0</v>
      </c>
      <c r="I112">
        <v>0</v>
      </c>
      <c r="J112">
        <v>0</v>
      </c>
      <c r="K112">
        <v>1</v>
      </c>
      <c r="L112">
        <v>1</v>
      </c>
      <c r="M112">
        <v>1</v>
      </c>
      <c r="N112">
        <v>0</v>
      </c>
      <c r="O112">
        <v>2.8613344389663222E-3</v>
      </c>
      <c r="P112">
        <v>0</v>
      </c>
      <c r="Q112">
        <v>9.309239022658747E-4</v>
      </c>
      <c r="R112">
        <v>9.1092739301282288E-4</v>
      </c>
      <c r="S112">
        <v>5.9008820461776501E-4</v>
      </c>
      <c r="T112">
        <v>1.102456507997236E-3</v>
      </c>
      <c r="U112">
        <v>8.6669850342613786E-4</v>
      </c>
      <c r="V112">
        <v>1.0631716613150493E-3</v>
      </c>
      <c r="W112">
        <v>2.3669566134547309E-3</v>
      </c>
      <c r="X112">
        <v>1.5261621273191367E-3</v>
      </c>
      <c r="Y112">
        <v>1.1670359256834982E-3</v>
      </c>
      <c r="Z112">
        <v>1.181111110302942E-3</v>
      </c>
      <c r="AA112">
        <v>1.1591900607106171E-3</v>
      </c>
      <c r="AB112">
        <v>1.03641390648723E-3</v>
      </c>
      <c r="AC112">
        <v>1.039151783257928E-3</v>
      </c>
      <c r="AD112">
        <v>9.8443397274060665E-4</v>
      </c>
      <c r="AE112">
        <v>9.8584594688523619E-4</v>
      </c>
      <c r="AF112">
        <v>1.3158292315345421E-3</v>
      </c>
      <c r="AG112">
        <v>1.6360626633183078E-3</v>
      </c>
      <c r="AH112">
        <v>2.3282262308343044E-3</v>
      </c>
      <c r="AI112">
        <v>2.5646369262570089E-3</v>
      </c>
      <c r="AJ112">
        <v>2.2321959300522789E-3</v>
      </c>
      <c r="AK112">
        <v>1.8127673890416449E-3</v>
      </c>
      <c r="AL112">
        <v>1.5907792638671784E-3</v>
      </c>
      <c r="AM112">
        <v>1.4043824941082853E-3</v>
      </c>
      <c r="AN112">
        <v>1.218584887389683E-3</v>
      </c>
      <c r="AO112">
        <v>1.2478816245330344E-3</v>
      </c>
      <c r="AP112">
        <v>9.5239359528102451E-4</v>
      </c>
      <c r="AQ112">
        <v>1.4429525233629848E-3</v>
      </c>
      <c r="AR112">
        <v>2.3530752604056793E-3</v>
      </c>
      <c r="AS112">
        <v>3.8212299626724042E-3</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row>
    <row r="113" spans="1:69">
      <c r="A113" t="s">
        <v>451</v>
      </c>
      <c r="B113" t="s">
        <v>480</v>
      </c>
      <c r="C113" t="s">
        <v>5152</v>
      </c>
      <c r="D113" t="s">
        <v>38</v>
      </c>
      <c r="E113">
        <v>1000</v>
      </c>
      <c r="F113" t="s">
        <v>2608</v>
      </c>
      <c r="G113">
        <v>0</v>
      </c>
      <c r="H113">
        <v>0</v>
      </c>
      <c r="I113">
        <v>0</v>
      </c>
      <c r="J113">
        <v>0</v>
      </c>
      <c r="K113">
        <v>0</v>
      </c>
      <c r="L113">
        <v>0</v>
      </c>
      <c r="M113">
        <v>0</v>
      </c>
      <c r="N113">
        <v>2.2098845880917883E-2</v>
      </c>
      <c r="O113">
        <v>5.6188258191973262E-2</v>
      </c>
      <c r="P113">
        <v>1.3793525973083719E-2</v>
      </c>
      <c r="Q113">
        <v>6.175004538698179E-2</v>
      </c>
      <c r="R113">
        <v>2.4142228494326921E-2</v>
      </c>
      <c r="S113">
        <v>5.3789715969858258E-2</v>
      </c>
      <c r="T113">
        <v>4.0248227017448859E-2</v>
      </c>
      <c r="U113">
        <v>4.4474435857935646E-2</v>
      </c>
      <c r="V113">
        <v>2.0144680412742311E-2</v>
      </c>
      <c r="W113">
        <v>4.617254731370192E-2</v>
      </c>
      <c r="X113">
        <v>8.0693607837695247E-2</v>
      </c>
      <c r="Y113">
        <v>5.4244867928533384E-2</v>
      </c>
      <c r="Z113">
        <v>3.9577440054690896E-2</v>
      </c>
      <c r="AA113">
        <v>3.884289525309842E-2</v>
      </c>
      <c r="AB113">
        <v>2.9759993889928275E-3</v>
      </c>
      <c r="AC113">
        <v>2.9838610353348292E-3</v>
      </c>
      <c r="AD113">
        <v>3.1711964279159551E-3</v>
      </c>
      <c r="AE113">
        <v>3.1757448765552211E-3</v>
      </c>
      <c r="AF113">
        <v>4.7167095045149831E-3</v>
      </c>
      <c r="AG113">
        <v>9.2267403049169118E-3</v>
      </c>
      <c r="AH113">
        <v>1.2342569098682711E-2</v>
      </c>
      <c r="AI113">
        <v>3.8635521117915184E-3</v>
      </c>
      <c r="AJ113">
        <v>2.1926777820825893E-3</v>
      </c>
      <c r="AK113">
        <v>1.7806746820573178E-3</v>
      </c>
      <c r="AL113">
        <v>1.562616570131264E-3</v>
      </c>
      <c r="AM113">
        <v>2.1156620242515222E-3</v>
      </c>
      <c r="AN113">
        <v>2.6687195755472834E-3</v>
      </c>
      <c r="AO113">
        <v>2.7328798788000212E-3</v>
      </c>
      <c r="AP113">
        <v>2.4825633005418051E-3</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row>
    <row r="114" spans="1:69">
      <c r="A114" t="s">
        <v>451</v>
      </c>
      <c r="B114" t="s">
        <v>480</v>
      </c>
      <c r="C114" t="s">
        <v>5153</v>
      </c>
      <c r="D114" t="s">
        <v>38</v>
      </c>
      <c r="E114">
        <v>1000</v>
      </c>
      <c r="F114" t="s">
        <v>2608</v>
      </c>
      <c r="G114">
        <v>0</v>
      </c>
      <c r="H114">
        <v>0</v>
      </c>
      <c r="I114">
        <v>1.5575155325116441E-3</v>
      </c>
      <c r="J114">
        <v>5.1234242808961224E-2</v>
      </c>
      <c r="K114">
        <v>0</v>
      </c>
      <c r="L114">
        <v>0</v>
      </c>
      <c r="M114">
        <v>0</v>
      </c>
      <c r="N114">
        <v>3.6395572817045675E-5</v>
      </c>
      <c r="O114">
        <v>0</v>
      </c>
      <c r="P114">
        <v>0</v>
      </c>
      <c r="Q114">
        <v>2.7482797818252875E-2</v>
      </c>
      <c r="R114">
        <v>1.09741872587474E-2</v>
      </c>
      <c r="S114">
        <v>1.8942002439425645E-2</v>
      </c>
      <c r="T114">
        <v>1.6003401772633565E-2</v>
      </c>
      <c r="U114">
        <v>1.7785325036083842E-2</v>
      </c>
      <c r="V114">
        <v>1.3523986329280095E-2</v>
      </c>
      <c r="W114">
        <v>2.087286976129759E-2</v>
      </c>
      <c r="X114">
        <v>2.8198465643906375E-2</v>
      </c>
      <c r="Y114">
        <v>2.0272829857474257E-2</v>
      </c>
      <c r="Z114">
        <v>1.569118468962646E-2</v>
      </c>
      <c r="AA114">
        <v>1.5399961252014899E-2</v>
      </c>
      <c r="AB114">
        <v>5.7538957053026047E-3</v>
      </c>
      <c r="AC114">
        <v>5.7690956725106489E-3</v>
      </c>
      <c r="AD114">
        <v>5.8440259486375028E-3</v>
      </c>
      <c r="AE114">
        <v>5.852408038009173E-3</v>
      </c>
      <c r="AF114">
        <v>8.3368410321389835E-3</v>
      </c>
      <c r="AG114">
        <v>1.4062255551342374E-2</v>
      </c>
      <c r="AH114">
        <v>1.9145495752234308E-2</v>
      </c>
      <c r="AI114">
        <v>1.0389411246144601E-2</v>
      </c>
      <c r="AJ114">
        <v>7.7562638805843912E-3</v>
      </c>
      <c r="AK114">
        <v>6.2988656301311719E-3</v>
      </c>
      <c r="AL114">
        <v>5.5275182524083585E-3</v>
      </c>
      <c r="AM114">
        <v>5.6891902041946388E-3</v>
      </c>
      <c r="AN114">
        <v>5.8523102966108465E-3</v>
      </c>
      <c r="AO114">
        <v>5.9930092320854243E-3</v>
      </c>
      <c r="AP114">
        <v>6.2696755189295753E-3</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row>
    <row r="115" spans="1:69">
      <c r="A115" t="s">
        <v>451</v>
      </c>
      <c r="B115" t="s">
        <v>480</v>
      </c>
      <c r="C115" t="s">
        <v>5155</v>
      </c>
      <c r="D115" t="s">
        <v>38</v>
      </c>
      <c r="E115">
        <v>1000</v>
      </c>
      <c r="F115" t="s">
        <v>2608</v>
      </c>
      <c r="G115">
        <v>0</v>
      </c>
      <c r="H115">
        <v>0</v>
      </c>
      <c r="I115">
        <v>0</v>
      </c>
      <c r="J115">
        <v>0</v>
      </c>
      <c r="K115">
        <v>0</v>
      </c>
      <c r="L115">
        <v>0</v>
      </c>
      <c r="M115">
        <v>0</v>
      </c>
      <c r="N115">
        <v>0</v>
      </c>
      <c r="O115">
        <v>0</v>
      </c>
      <c r="P115">
        <v>0</v>
      </c>
      <c r="Q115">
        <v>4.9830462571216864E-3</v>
      </c>
      <c r="R115">
        <v>5.7321367844307015E-3</v>
      </c>
      <c r="S115">
        <v>1.5316633000358446E-2</v>
      </c>
      <c r="T115">
        <v>1.75881995814232E-2</v>
      </c>
      <c r="U115">
        <v>1.9707786980887067E-2</v>
      </c>
      <c r="V115">
        <v>1.637375832091632E-2</v>
      </c>
      <c r="W115">
        <v>1.3155226348050875E-2</v>
      </c>
      <c r="X115">
        <v>9.0788526467262976E-3</v>
      </c>
      <c r="Y115">
        <v>1.2863421499661947E-2</v>
      </c>
      <c r="Z115">
        <v>1.0659132794644614E-2</v>
      </c>
      <c r="AA115">
        <v>1.0956912102986509E-2</v>
      </c>
      <c r="AB115">
        <v>1.2139381866278571E-2</v>
      </c>
      <c r="AC115">
        <v>9.52976748138217E-3</v>
      </c>
      <c r="AD115">
        <v>5.5014298085777971E-3</v>
      </c>
      <c r="AE115">
        <v>4.0750200067377548E-3</v>
      </c>
      <c r="AF115">
        <v>3.7307512041687319E-3</v>
      </c>
      <c r="AG115">
        <v>6.0886228142852305E-3</v>
      </c>
      <c r="AH115">
        <v>1.4320892742742408E-2</v>
      </c>
      <c r="AI115">
        <v>8.5550023861420167E-3</v>
      </c>
      <c r="AJ115">
        <v>1.1536545342571008E-2</v>
      </c>
      <c r="AK115">
        <v>1.401124264091049E-2</v>
      </c>
      <c r="AL115">
        <v>1.2295451909003845E-2</v>
      </c>
      <c r="AM115">
        <v>1.2287131619679063E-2</v>
      </c>
      <c r="AN115">
        <v>1.2282320715024423E-2</v>
      </c>
      <c r="AO115">
        <v>8.4102116712115003E-3</v>
      </c>
      <c r="AP115">
        <v>4.8766759386446963E-3</v>
      </c>
      <c r="AQ115">
        <v>5.9437941596179747E-3</v>
      </c>
      <c r="AR115">
        <v>9.6927617253436786E-3</v>
      </c>
      <c r="AS115">
        <v>1.9566385481093088E-2</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row>
    <row r="116" spans="1:69">
      <c r="A116" t="s">
        <v>451</v>
      </c>
      <c r="B116" t="s">
        <v>481</v>
      </c>
      <c r="C116" t="s">
        <v>2</v>
      </c>
      <c r="D116" t="s">
        <v>38</v>
      </c>
      <c r="E116">
        <v>1000</v>
      </c>
      <c r="F116" t="s">
        <v>2608</v>
      </c>
      <c r="G116">
        <v>0</v>
      </c>
      <c r="H116">
        <v>1</v>
      </c>
      <c r="I116">
        <v>0.99844248446748829</v>
      </c>
      <c r="J116">
        <v>0.94876575719103873</v>
      </c>
      <c r="K116">
        <v>0</v>
      </c>
      <c r="L116">
        <v>0</v>
      </c>
      <c r="M116">
        <v>0</v>
      </c>
      <c r="N116">
        <v>0.97786475854626498</v>
      </c>
      <c r="O116">
        <v>0.94095040736906044</v>
      </c>
      <c r="P116">
        <v>0.98620647402691619</v>
      </c>
      <c r="Q116">
        <v>0.71960765235558</v>
      </c>
      <c r="R116">
        <v>0.49552408881238796</v>
      </c>
      <c r="S116">
        <v>0.47224877827123757</v>
      </c>
      <c r="T116">
        <v>0.39856107165992016</v>
      </c>
      <c r="U116">
        <v>0.38621457338891835</v>
      </c>
      <c r="V116">
        <v>0.66583489189262524</v>
      </c>
      <c r="W116">
        <v>0.62500112531632646</v>
      </c>
      <c r="X116">
        <v>0.52471908180208005</v>
      </c>
      <c r="Y116">
        <v>0.46771968270290332</v>
      </c>
      <c r="Z116">
        <v>0.41926796174366221</v>
      </c>
      <c r="AA116">
        <v>0.42955055571507178</v>
      </c>
      <c r="AB116">
        <v>0.44986696505456181</v>
      </c>
      <c r="AC116">
        <v>0.45105537086986192</v>
      </c>
      <c r="AD116">
        <v>0.45281271379882287</v>
      </c>
      <c r="AE116">
        <v>0.4534621833030737</v>
      </c>
      <c r="AF116">
        <v>0.48041179790470173</v>
      </c>
      <c r="AG116">
        <v>0.69617515688910203</v>
      </c>
      <c r="AH116">
        <v>0.95186281617550628</v>
      </c>
      <c r="AI116">
        <v>0.64038673947061819</v>
      </c>
      <c r="AJ116">
        <v>0.54794696574848711</v>
      </c>
      <c r="AK116">
        <v>0.48910456674094061</v>
      </c>
      <c r="AL116">
        <v>0.42956622561729224</v>
      </c>
      <c r="AM116">
        <v>0.42941804117794985</v>
      </c>
      <c r="AN116">
        <v>0.42910746106944681</v>
      </c>
      <c r="AO116">
        <v>0.41954968361293821</v>
      </c>
      <c r="AP116">
        <v>0.41382912323046328</v>
      </c>
      <c r="AQ116">
        <v>0.29594798763307384</v>
      </c>
      <c r="AR116">
        <v>0.48303085860188749</v>
      </c>
      <c r="AS116">
        <v>0.97661238455623445</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row>
    <row r="117" spans="1:69">
      <c r="A117" t="s">
        <v>451</v>
      </c>
      <c r="B117" t="s">
        <v>481</v>
      </c>
      <c r="C117" t="s">
        <v>5135</v>
      </c>
      <c r="D117" t="s">
        <v>38</v>
      </c>
      <c r="E117">
        <v>1000</v>
      </c>
      <c r="F117" t="s">
        <v>2608</v>
      </c>
      <c r="G117">
        <v>0</v>
      </c>
      <c r="H117">
        <v>0</v>
      </c>
      <c r="I117">
        <v>0</v>
      </c>
      <c r="J117">
        <v>0</v>
      </c>
      <c r="K117">
        <v>0</v>
      </c>
      <c r="L117">
        <v>0</v>
      </c>
      <c r="M117">
        <v>0</v>
      </c>
      <c r="N117">
        <v>0</v>
      </c>
      <c r="O117">
        <v>0</v>
      </c>
      <c r="P117">
        <v>0</v>
      </c>
      <c r="Q117">
        <v>0.18524553427979787</v>
      </c>
      <c r="R117">
        <v>0.46271643125709416</v>
      </c>
      <c r="S117">
        <v>0.43911278211450233</v>
      </c>
      <c r="T117">
        <v>0.52649664346057701</v>
      </c>
      <c r="U117">
        <v>0.53095118023274901</v>
      </c>
      <c r="V117">
        <v>0.28305951138312102</v>
      </c>
      <c r="W117">
        <v>0.29243127464716834</v>
      </c>
      <c r="X117">
        <v>0.35578382994227292</v>
      </c>
      <c r="Y117">
        <v>0.44373216208574351</v>
      </c>
      <c r="Z117">
        <v>0.51362316960707288</v>
      </c>
      <c r="AA117">
        <v>0.50409048561611802</v>
      </c>
      <c r="AB117">
        <v>0.5282273440783769</v>
      </c>
      <c r="AC117">
        <v>0.52962275315765239</v>
      </c>
      <c r="AD117">
        <v>0.53168620004330536</v>
      </c>
      <c r="AE117">
        <v>0.53244879782873888</v>
      </c>
      <c r="AF117">
        <v>0.50148807112294114</v>
      </c>
      <c r="AG117">
        <v>0.27281116177703513</v>
      </c>
      <c r="AH117">
        <v>0</v>
      </c>
      <c r="AI117">
        <v>0.33424065785904661</v>
      </c>
      <c r="AJ117">
        <v>0.42833535131622247</v>
      </c>
      <c r="AK117">
        <v>0.48699188291691881</v>
      </c>
      <c r="AL117">
        <v>0.54945740838729706</v>
      </c>
      <c r="AM117">
        <v>0.5490855924798167</v>
      </c>
      <c r="AN117">
        <v>0.54887060345598082</v>
      </c>
      <c r="AO117">
        <v>0.56206633398043171</v>
      </c>
      <c r="AP117">
        <v>0.57158956841613973</v>
      </c>
      <c r="AQ117">
        <v>0.69666526568394516</v>
      </c>
      <c r="AR117">
        <v>0.50492330441236311</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row>
    <row r="118" spans="1:69">
      <c r="A118" t="s">
        <v>451</v>
      </c>
      <c r="B118" t="s">
        <v>481</v>
      </c>
      <c r="C118" t="s">
        <v>5140</v>
      </c>
      <c r="D118" t="s">
        <v>38</v>
      </c>
      <c r="E118">
        <v>1000</v>
      </c>
      <c r="F118" t="s">
        <v>2608</v>
      </c>
      <c r="G118">
        <v>0</v>
      </c>
      <c r="H118">
        <v>0</v>
      </c>
      <c r="I118">
        <v>0</v>
      </c>
      <c r="J118">
        <v>0</v>
      </c>
      <c r="K118">
        <v>1</v>
      </c>
      <c r="L118">
        <v>1</v>
      </c>
      <c r="M118">
        <v>1</v>
      </c>
      <c r="N118">
        <v>0</v>
      </c>
      <c r="O118">
        <v>2.8613344389663222E-3</v>
      </c>
      <c r="P118">
        <v>0</v>
      </c>
      <c r="Q118">
        <v>9.309239022658747E-4</v>
      </c>
      <c r="R118">
        <v>9.1092739301282288E-4</v>
      </c>
      <c r="S118">
        <v>5.9008820461776501E-4</v>
      </c>
      <c r="T118">
        <v>1.102456507997236E-3</v>
      </c>
      <c r="U118">
        <v>8.6669850342613786E-4</v>
      </c>
      <c r="V118">
        <v>1.0631716613150493E-3</v>
      </c>
      <c r="W118">
        <v>2.3669566134547309E-3</v>
      </c>
      <c r="X118">
        <v>1.5261621273191367E-3</v>
      </c>
      <c r="Y118">
        <v>1.1670359256834982E-3</v>
      </c>
      <c r="Z118">
        <v>1.181111110302942E-3</v>
      </c>
      <c r="AA118">
        <v>1.1591900607106171E-3</v>
      </c>
      <c r="AB118">
        <v>1.03641390648723E-3</v>
      </c>
      <c r="AC118">
        <v>1.039151783257928E-3</v>
      </c>
      <c r="AD118">
        <v>9.8443397274060665E-4</v>
      </c>
      <c r="AE118">
        <v>9.8584594688523619E-4</v>
      </c>
      <c r="AF118">
        <v>1.3158292315345421E-3</v>
      </c>
      <c r="AG118">
        <v>1.6360626633183078E-3</v>
      </c>
      <c r="AH118">
        <v>2.3282262308343044E-3</v>
      </c>
      <c r="AI118">
        <v>2.5646369262570089E-3</v>
      </c>
      <c r="AJ118">
        <v>2.2321959300522789E-3</v>
      </c>
      <c r="AK118">
        <v>1.8127673890416449E-3</v>
      </c>
      <c r="AL118">
        <v>1.5907792638671784E-3</v>
      </c>
      <c r="AM118">
        <v>1.4043824941082853E-3</v>
      </c>
      <c r="AN118">
        <v>1.218584887389683E-3</v>
      </c>
      <c r="AO118">
        <v>1.2478816245330344E-3</v>
      </c>
      <c r="AP118">
        <v>9.5239359528102451E-4</v>
      </c>
      <c r="AQ118">
        <v>1.4429525233629848E-3</v>
      </c>
      <c r="AR118">
        <v>2.3530752604056793E-3</v>
      </c>
      <c r="AS118">
        <v>3.8212299626724042E-3</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row>
    <row r="119" spans="1:69">
      <c r="A119" t="s">
        <v>451</v>
      </c>
      <c r="B119" t="s">
        <v>481</v>
      </c>
      <c r="C119" t="s">
        <v>5152</v>
      </c>
      <c r="D119" t="s">
        <v>38</v>
      </c>
      <c r="E119">
        <v>1000</v>
      </c>
      <c r="F119" t="s">
        <v>2608</v>
      </c>
      <c r="G119">
        <v>0</v>
      </c>
      <c r="H119">
        <v>0</v>
      </c>
      <c r="I119">
        <v>0</v>
      </c>
      <c r="J119">
        <v>0</v>
      </c>
      <c r="K119">
        <v>0</v>
      </c>
      <c r="L119">
        <v>0</v>
      </c>
      <c r="M119">
        <v>0</v>
      </c>
      <c r="N119">
        <v>2.2098845880917883E-2</v>
      </c>
      <c r="O119">
        <v>5.6188258191973262E-2</v>
      </c>
      <c r="P119">
        <v>1.3793525973083719E-2</v>
      </c>
      <c r="Q119">
        <v>6.175004538698179E-2</v>
      </c>
      <c r="R119">
        <v>2.4142228494326921E-2</v>
      </c>
      <c r="S119">
        <v>5.3789715969858258E-2</v>
      </c>
      <c r="T119">
        <v>4.0248227017448859E-2</v>
      </c>
      <c r="U119">
        <v>4.4474435857935646E-2</v>
      </c>
      <c r="V119">
        <v>2.0144680412742311E-2</v>
      </c>
      <c r="W119">
        <v>4.617254731370192E-2</v>
      </c>
      <c r="X119">
        <v>8.0693607837695247E-2</v>
      </c>
      <c r="Y119">
        <v>5.4244867928533384E-2</v>
      </c>
      <c r="Z119">
        <v>3.9577440054690896E-2</v>
      </c>
      <c r="AA119">
        <v>3.884289525309842E-2</v>
      </c>
      <c r="AB119">
        <v>2.9759993889928275E-3</v>
      </c>
      <c r="AC119">
        <v>2.9838610353348292E-3</v>
      </c>
      <c r="AD119">
        <v>3.1711964279159551E-3</v>
      </c>
      <c r="AE119">
        <v>3.1757448765552211E-3</v>
      </c>
      <c r="AF119">
        <v>4.7167095045149831E-3</v>
      </c>
      <c r="AG119">
        <v>9.2267403049169118E-3</v>
      </c>
      <c r="AH119">
        <v>1.2342569098682711E-2</v>
      </c>
      <c r="AI119">
        <v>3.8635521117915184E-3</v>
      </c>
      <c r="AJ119">
        <v>2.1926777820825893E-3</v>
      </c>
      <c r="AK119">
        <v>1.7806746820573178E-3</v>
      </c>
      <c r="AL119">
        <v>1.562616570131264E-3</v>
      </c>
      <c r="AM119">
        <v>2.1156620242515222E-3</v>
      </c>
      <c r="AN119">
        <v>2.6687195755472834E-3</v>
      </c>
      <c r="AO119">
        <v>2.7328798788000212E-3</v>
      </c>
      <c r="AP119">
        <v>2.4825633005418051E-3</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row>
    <row r="120" spans="1:69">
      <c r="A120" t="s">
        <v>451</v>
      </c>
      <c r="B120" t="s">
        <v>481</v>
      </c>
      <c r="C120" t="s">
        <v>5153</v>
      </c>
      <c r="D120" t="s">
        <v>38</v>
      </c>
      <c r="E120">
        <v>1000</v>
      </c>
      <c r="F120" t="s">
        <v>2608</v>
      </c>
      <c r="G120">
        <v>0</v>
      </c>
      <c r="H120">
        <v>0</v>
      </c>
      <c r="I120">
        <v>1.5575155325116441E-3</v>
      </c>
      <c r="J120">
        <v>5.1234242808961224E-2</v>
      </c>
      <c r="K120">
        <v>0</v>
      </c>
      <c r="L120">
        <v>0</v>
      </c>
      <c r="M120">
        <v>0</v>
      </c>
      <c r="N120">
        <v>3.6395572817045675E-5</v>
      </c>
      <c r="O120">
        <v>0</v>
      </c>
      <c r="P120">
        <v>0</v>
      </c>
      <c r="Q120">
        <v>2.7482797818252875E-2</v>
      </c>
      <c r="R120">
        <v>1.09741872587474E-2</v>
      </c>
      <c r="S120">
        <v>1.8942002439425645E-2</v>
      </c>
      <c r="T120">
        <v>1.6003401772633565E-2</v>
      </c>
      <c r="U120">
        <v>1.7785325036083842E-2</v>
      </c>
      <c r="V120">
        <v>1.3523986329280095E-2</v>
      </c>
      <c r="W120">
        <v>2.087286976129759E-2</v>
      </c>
      <c r="X120">
        <v>2.8198465643906375E-2</v>
      </c>
      <c r="Y120">
        <v>2.0272829857474257E-2</v>
      </c>
      <c r="Z120">
        <v>1.569118468962646E-2</v>
      </c>
      <c r="AA120">
        <v>1.5399961252014899E-2</v>
      </c>
      <c r="AB120">
        <v>5.7538957053026047E-3</v>
      </c>
      <c r="AC120">
        <v>5.7690956725106489E-3</v>
      </c>
      <c r="AD120">
        <v>5.8440259486375028E-3</v>
      </c>
      <c r="AE120">
        <v>5.852408038009173E-3</v>
      </c>
      <c r="AF120">
        <v>8.3368410321389835E-3</v>
      </c>
      <c r="AG120">
        <v>1.4062255551342374E-2</v>
      </c>
      <c r="AH120">
        <v>1.9145495752234308E-2</v>
      </c>
      <c r="AI120">
        <v>1.0389411246144601E-2</v>
      </c>
      <c r="AJ120">
        <v>7.7562638805843912E-3</v>
      </c>
      <c r="AK120">
        <v>6.2988656301311719E-3</v>
      </c>
      <c r="AL120">
        <v>5.5275182524083585E-3</v>
      </c>
      <c r="AM120">
        <v>5.6891902041946388E-3</v>
      </c>
      <c r="AN120">
        <v>5.8523102966108465E-3</v>
      </c>
      <c r="AO120">
        <v>5.9930092320854243E-3</v>
      </c>
      <c r="AP120">
        <v>6.2696755189295753E-3</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row>
    <row r="121" spans="1:69">
      <c r="A121" t="s">
        <v>451</v>
      </c>
      <c r="B121" t="s">
        <v>481</v>
      </c>
      <c r="C121" t="s">
        <v>5155</v>
      </c>
      <c r="D121" t="s">
        <v>38</v>
      </c>
      <c r="E121">
        <v>1000</v>
      </c>
      <c r="F121" t="s">
        <v>2608</v>
      </c>
      <c r="G121">
        <v>0</v>
      </c>
      <c r="H121">
        <v>0</v>
      </c>
      <c r="I121">
        <v>0</v>
      </c>
      <c r="J121">
        <v>0</v>
      </c>
      <c r="K121">
        <v>0</v>
      </c>
      <c r="L121">
        <v>0</v>
      </c>
      <c r="M121">
        <v>0</v>
      </c>
      <c r="N121">
        <v>0</v>
      </c>
      <c r="O121">
        <v>0</v>
      </c>
      <c r="P121">
        <v>0</v>
      </c>
      <c r="Q121">
        <v>4.9830462571216864E-3</v>
      </c>
      <c r="R121">
        <v>5.7321367844307015E-3</v>
      </c>
      <c r="S121">
        <v>1.5316633000358446E-2</v>
      </c>
      <c r="T121">
        <v>1.75881995814232E-2</v>
      </c>
      <c r="U121">
        <v>1.9707786980887067E-2</v>
      </c>
      <c r="V121">
        <v>1.637375832091632E-2</v>
      </c>
      <c r="W121">
        <v>1.3155226348050875E-2</v>
      </c>
      <c r="X121">
        <v>9.0788526467262976E-3</v>
      </c>
      <c r="Y121">
        <v>1.2863421499661947E-2</v>
      </c>
      <c r="Z121">
        <v>1.0659132794644614E-2</v>
      </c>
      <c r="AA121">
        <v>1.0956912102986509E-2</v>
      </c>
      <c r="AB121">
        <v>1.2139381866278571E-2</v>
      </c>
      <c r="AC121">
        <v>9.52976748138217E-3</v>
      </c>
      <c r="AD121">
        <v>5.5014298085777971E-3</v>
      </c>
      <c r="AE121">
        <v>4.0750200067377548E-3</v>
      </c>
      <c r="AF121">
        <v>3.7307512041687319E-3</v>
      </c>
      <c r="AG121">
        <v>6.0886228142852305E-3</v>
      </c>
      <c r="AH121">
        <v>1.4320892742742408E-2</v>
      </c>
      <c r="AI121">
        <v>8.5550023861420167E-3</v>
      </c>
      <c r="AJ121">
        <v>1.1536545342571008E-2</v>
      </c>
      <c r="AK121">
        <v>1.401124264091049E-2</v>
      </c>
      <c r="AL121">
        <v>1.2295451909003845E-2</v>
      </c>
      <c r="AM121">
        <v>1.2287131619679063E-2</v>
      </c>
      <c r="AN121">
        <v>1.2282320715024423E-2</v>
      </c>
      <c r="AO121">
        <v>8.4102116712115003E-3</v>
      </c>
      <c r="AP121">
        <v>4.8766759386446963E-3</v>
      </c>
      <c r="AQ121">
        <v>5.9437941596179747E-3</v>
      </c>
      <c r="AR121">
        <v>9.6927617253436786E-3</v>
      </c>
      <c r="AS121">
        <v>1.9566385481093088E-2</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row>
    <row r="122" spans="1:69">
      <c r="A122" t="s">
        <v>451</v>
      </c>
      <c r="B122" t="s">
        <v>482</v>
      </c>
      <c r="C122" t="s">
        <v>2</v>
      </c>
      <c r="D122" t="s">
        <v>38</v>
      </c>
      <c r="E122">
        <v>1000</v>
      </c>
      <c r="F122" t="s">
        <v>2608</v>
      </c>
      <c r="G122">
        <v>0</v>
      </c>
      <c r="H122">
        <v>1</v>
      </c>
      <c r="I122">
        <v>0.99844248446748829</v>
      </c>
      <c r="J122">
        <v>0.94876575719103873</v>
      </c>
      <c r="K122">
        <v>0</v>
      </c>
      <c r="L122">
        <v>0</v>
      </c>
      <c r="M122">
        <v>0</v>
      </c>
      <c r="N122">
        <v>0.97786475854626498</v>
      </c>
      <c r="O122">
        <v>0.94095040736906044</v>
      </c>
      <c r="P122">
        <v>0.98620647402691619</v>
      </c>
      <c r="Q122">
        <v>0.71960765235558</v>
      </c>
      <c r="R122">
        <v>0.49552408881238796</v>
      </c>
      <c r="S122">
        <v>0.47224877827123757</v>
      </c>
      <c r="T122">
        <v>0.39856107165992016</v>
      </c>
      <c r="U122">
        <v>0.38621457338891835</v>
      </c>
      <c r="V122">
        <v>0.66583489189262524</v>
      </c>
      <c r="W122">
        <v>0.62500112531632646</v>
      </c>
      <c r="X122">
        <v>0.52471908180208005</v>
      </c>
      <c r="Y122">
        <v>0.46771968270290332</v>
      </c>
      <c r="Z122">
        <v>0.41926796174366221</v>
      </c>
      <c r="AA122">
        <v>0.42955055571507178</v>
      </c>
      <c r="AB122">
        <v>0.44986696505456181</v>
      </c>
      <c r="AC122">
        <v>0.45105537086986192</v>
      </c>
      <c r="AD122">
        <v>0.45281271379882287</v>
      </c>
      <c r="AE122">
        <v>0.4534621833030737</v>
      </c>
      <c r="AF122">
        <v>0.48041179790470173</v>
      </c>
      <c r="AG122">
        <v>0.69617515688910203</v>
      </c>
      <c r="AH122">
        <v>0.95186281617550628</v>
      </c>
      <c r="AI122">
        <v>0.64038673947061819</v>
      </c>
      <c r="AJ122">
        <v>0.54794696574848711</v>
      </c>
      <c r="AK122">
        <v>0.48910456674094061</v>
      </c>
      <c r="AL122">
        <v>0.42956622561729224</v>
      </c>
      <c r="AM122">
        <v>0.42941804117794985</v>
      </c>
      <c r="AN122">
        <v>0.42910746106944681</v>
      </c>
      <c r="AO122">
        <v>0.41954968361293821</v>
      </c>
      <c r="AP122">
        <v>0.41382912323046328</v>
      </c>
      <c r="AQ122">
        <v>0.29594798763307384</v>
      </c>
      <c r="AR122">
        <v>0.48303085860188749</v>
      </c>
      <c r="AS122">
        <v>0.97661238455623445</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row>
    <row r="123" spans="1:69">
      <c r="A123" t="s">
        <v>451</v>
      </c>
      <c r="B123" t="s">
        <v>482</v>
      </c>
      <c r="C123" t="s">
        <v>5135</v>
      </c>
      <c r="D123" t="s">
        <v>38</v>
      </c>
      <c r="E123">
        <v>1000</v>
      </c>
      <c r="F123" t="s">
        <v>2608</v>
      </c>
      <c r="G123">
        <v>0</v>
      </c>
      <c r="H123">
        <v>0</v>
      </c>
      <c r="I123">
        <v>0</v>
      </c>
      <c r="J123">
        <v>0</v>
      </c>
      <c r="K123">
        <v>0</v>
      </c>
      <c r="L123">
        <v>0</v>
      </c>
      <c r="M123">
        <v>0</v>
      </c>
      <c r="N123">
        <v>0</v>
      </c>
      <c r="O123">
        <v>0</v>
      </c>
      <c r="P123">
        <v>0</v>
      </c>
      <c r="Q123">
        <v>0.18524553427979787</v>
      </c>
      <c r="R123">
        <v>0.46271643125709416</v>
      </c>
      <c r="S123">
        <v>0.43911278211450233</v>
      </c>
      <c r="T123">
        <v>0.52649664346057701</v>
      </c>
      <c r="U123">
        <v>0.53095118023274901</v>
      </c>
      <c r="V123">
        <v>0.28305951138312102</v>
      </c>
      <c r="W123">
        <v>0.29243127464716834</v>
      </c>
      <c r="X123">
        <v>0.35578382994227292</v>
      </c>
      <c r="Y123">
        <v>0.44373216208574351</v>
      </c>
      <c r="Z123">
        <v>0.51362316960707288</v>
      </c>
      <c r="AA123">
        <v>0.50409048561611802</v>
      </c>
      <c r="AB123">
        <v>0.5282273440783769</v>
      </c>
      <c r="AC123">
        <v>0.52962275315765239</v>
      </c>
      <c r="AD123">
        <v>0.53168620004330536</v>
      </c>
      <c r="AE123">
        <v>0.53244879782873888</v>
      </c>
      <c r="AF123">
        <v>0.50148807112294114</v>
      </c>
      <c r="AG123">
        <v>0.27281116177703513</v>
      </c>
      <c r="AH123">
        <v>0</v>
      </c>
      <c r="AI123">
        <v>0.33424065785904661</v>
      </c>
      <c r="AJ123">
        <v>0.42833535131622247</v>
      </c>
      <c r="AK123">
        <v>0.48699188291691881</v>
      </c>
      <c r="AL123">
        <v>0.54945740838729706</v>
      </c>
      <c r="AM123">
        <v>0.5490855924798167</v>
      </c>
      <c r="AN123">
        <v>0.54887060345598082</v>
      </c>
      <c r="AO123">
        <v>0.56206633398043171</v>
      </c>
      <c r="AP123">
        <v>0.57158956841613973</v>
      </c>
      <c r="AQ123">
        <v>0.69666526568394516</v>
      </c>
      <c r="AR123">
        <v>0.50492330441236311</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row>
    <row r="124" spans="1:69">
      <c r="A124" t="s">
        <v>451</v>
      </c>
      <c r="B124" t="s">
        <v>482</v>
      </c>
      <c r="C124" t="s">
        <v>5140</v>
      </c>
      <c r="D124" t="s">
        <v>38</v>
      </c>
      <c r="E124">
        <v>1000</v>
      </c>
      <c r="F124" t="s">
        <v>2608</v>
      </c>
      <c r="G124">
        <v>0</v>
      </c>
      <c r="H124">
        <v>0</v>
      </c>
      <c r="I124">
        <v>0</v>
      </c>
      <c r="J124">
        <v>0</v>
      </c>
      <c r="K124">
        <v>1</v>
      </c>
      <c r="L124">
        <v>1</v>
      </c>
      <c r="M124">
        <v>1</v>
      </c>
      <c r="N124">
        <v>0</v>
      </c>
      <c r="O124">
        <v>2.8613344389663222E-3</v>
      </c>
      <c r="P124">
        <v>0</v>
      </c>
      <c r="Q124">
        <v>9.309239022658747E-4</v>
      </c>
      <c r="R124">
        <v>9.1092739301282288E-4</v>
      </c>
      <c r="S124">
        <v>5.9008820461776501E-4</v>
      </c>
      <c r="T124">
        <v>1.102456507997236E-3</v>
      </c>
      <c r="U124">
        <v>8.6669850342613786E-4</v>
      </c>
      <c r="V124">
        <v>1.0631716613150493E-3</v>
      </c>
      <c r="W124">
        <v>2.3669566134547309E-3</v>
      </c>
      <c r="X124">
        <v>1.5261621273191367E-3</v>
      </c>
      <c r="Y124">
        <v>1.1670359256834982E-3</v>
      </c>
      <c r="Z124">
        <v>1.181111110302942E-3</v>
      </c>
      <c r="AA124">
        <v>1.1591900607106171E-3</v>
      </c>
      <c r="AB124">
        <v>1.03641390648723E-3</v>
      </c>
      <c r="AC124">
        <v>1.039151783257928E-3</v>
      </c>
      <c r="AD124">
        <v>9.8443397274060665E-4</v>
      </c>
      <c r="AE124">
        <v>9.8584594688523619E-4</v>
      </c>
      <c r="AF124">
        <v>1.3158292315345421E-3</v>
      </c>
      <c r="AG124">
        <v>1.6360626633183078E-3</v>
      </c>
      <c r="AH124">
        <v>2.3282262308343044E-3</v>
      </c>
      <c r="AI124">
        <v>2.5646369262570089E-3</v>
      </c>
      <c r="AJ124">
        <v>2.2321959300522789E-3</v>
      </c>
      <c r="AK124">
        <v>1.8127673890416449E-3</v>
      </c>
      <c r="AL124">
        <v>1.5907792638671784E-3</v>
      </c>
      <c r="AM124">
        <v>1.4043824941082853E-3</v>
      </c>
      <c r="AN124">
        <v>1.218584887389683E-3</v>
      </c>
      <c r="AO124">
        <v>1.2478816245330344E-3</v>
      </c>
      <c r="AP124">
        <v>9.5239359528102451E-4</v>
      </c>
      <c r="AQ124">
        <v>1.4429525233629848E-3</v>
      </c>
      <c r="AR124">
        <v>2.3530752604056793E-3</v>
      </c>
      <c r="AS124">
        <v>3.8212299626724042E-3</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row>
    <row r="125" spans="1:69">
      <c r="A125" t="s">
        <v>451</v>
      </c>
      <c r="B125" t="s">
        <v>482</v>
      </c>
      <c r="C125" t="s">
        <v>5152</v>
      </c>
      <c r="D125" t="s">
        <v>38</v>
      </c>
      <c r="E125">
        <v>1000</v>
      </c>
      <c r="F125" t="s">
        <v>2608</v>
      </c>
      <c r="G125">
        <v>0</v>
      </c>
      <c r="H125">
        <v>0</v>
      </c>
      <c r="I125">
        <v>0</v>
      </c>
      <c r="J125">
        <v>0</v>
      </c>
      <c r="K125">
        <v>0</v>
      </c>
      <c r="L125">
        <v>0</v>
      </c>
      <c r="M125">
        <v>0</v>
      </c>
      <c r="N125">
        <v>2.2098845880917883E-2</v>
      </c>
      <c r="O125">
        <v>5.6188258191973262E-2</v>
      </c>
      <c r="P125">
        <v>1.3793525973083719E-2</v>
      </c>
      <c r="Q125">
        <v>6.175004538698179E-2</v>
      </c>
      <c r="R125">
        <v>2.4142228494326921E-2</v>
      </c>
      <c r="S125">
        <v>5.3789715969858258E-2</v>
      </c>
      <c r="T125">
        <v>4.0248227017448859E-2</v>
      </c>
      <c r="U125">
        <v>4.4474435857935646E-2</v>
      </c>
      <c r="V125">
        <v>2.0144680412742311E-2</v>
      </c>
      <c r="W125">
        <v>4.617254731370192E-2</v>
      </c>
      <c r="X125">
        <v>8.0693607837695247E-2</v>
      </c>
      <c r="Y125">
        <v>5.4244867928533384E-2</v>
      </c>
      <c r="Z125">
        <v>3.9577440054690896E-2</v>
      </c>
      <c r="AA125">
        <v>3.884289525309842E-2</v>
      </c>
      <c r="AB125">
        <v>2.9759993889928275E-3</v>
      </c>
      <c r="AC125">
        <v>2.9838610353348292E-3</v>
      </c>
      <c r="AD125">
        <v>3.1711964279159551E-3</v>
      </c>
      <c r="AE125">
        <v>3.1757448765552211E-3</v>
      </c>
      <c r="AF125">
        <v>4.7167095045149831E-3</v>
      </c>
      <c r="AG125">
        <v>9.2267403049169118E-3</v>
      </c>
      <c r="AH125">
        <v>1.2342569098682711E-2</v>
      </c>
      <c r="AI125">
        <v>3.8635521117915184E-3</v>
      </c>
      <c r="AJ125">
        <v>2.1926777820825893E-3</v>
      </c>
      <c r="AK125">
        <v>1.7806746820573178E-3</v>
      </c>
      <c r="AL125">
        <v>1.562616570131264E-3</v>
      </c>
      <c r="AM125">
        <v>2.1156620242515222E-3</v>
      </c>
      <c r="AN125">
        <v>2.6687195755472834E-3</v>
      </c>
      <c r="AO125">
        <v>2.7328798788000212E-3</v>
      </c>
      <c r="AP125">
        <v>2.4825633005418051E-3</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row>
    <row r="126" spans="1:69">
      <c r="A126" t="s">
        <v>451</v>
      </c>
      <c r="B126" t="s">
        <v>482</v>
      </c>
      <c r="C126" t="s">
        <v>5153</v>
      </c>
      <c r="D126" t="s">
        <v>38</v>
      </c>
      <c r="E126">
        <v>1000</v>
      </c>
      <c r="F126" t="s">
        <v>2608</v>
      </c>
      <c r="G126">
        <v>0</v>
      </c>
      <c r="H126">
        <v>0</v>
      </c>
      <c r="I126">
        <v>1.5575155325116441E-3</v>
      </c>
      <c r="J126">
        <v>5.1234242808961224E-2</v>
      </c>
      <c r="K126">
        <v>0</v>
      </c>
      <c r="L126">
        <v>0</v>
      </c>
      <c r="M126">
        <v>0</v>
      </c>
      <c r="N126">
        <v>3.6395572817045675E-5</v>
      </c>
      <c r="O126">
        <v>0</v>
      </c>
      <c r="P126">
        <v>0</v>
      </c>
      <c r="Q126">
        <v>2.7482797818252875E-2</v>
      </c>
      <c r="R126">
        <v>1.09741872587474E-2</v>
      </c>
      <c r="S126">
        <v>1.8942002439425645E-2</v>
      </c>
      <c r="T126">
        <v>1.6003401772633565E-2</v>
      </c>
      <c r="U126">
        <v>1.7785325036083842E-2</v>
      </c>
      <c r="V126">
        <v>1.3523986329280095E-2</v>
      </c>
      <c r="W126">
        <v>2.087286976129759E-2</v>
      </c>
      <c r="X126">
        <v>2.8198465643906375E-2</v>
      </c>
      <c r="Y126">
        <v>2.0272829857474257E-2</v>
      </c>
      <c r="Z126">
        <v>1.569118468962646E-2</v>
      </c>
      <c r="AA126">
        <v>1.5399961252014899E-2</v>
      </c>
      <c r="AB126">
        <v>5.7538957053026047E-3</v>
      </c>
      <c r="AC126">
        <v>5.7690956725106489E-3</v>
      </c>
      <c r="AD126">
        <v>5.8440259486375028E-3</v>
      </c>
      <c r="AE126">
        <v>5.852408038009173E-3</v>
      </c>
      <c r="AF126">
        <v>8.3368410321389835E-3</v>
      </c>
      <c r="AG126">
        <v>1.4062255551342374E-2</v>
      </c>
      <c r="AH126">
        <v>1.9145495752234308E-2</v>
      </c>
      <c r="AI126">
        <v>1.0389411246144601E-2</v>
      </c>
      <c r="AJ126">
        <v>7.7562638805843912E-3</v>
      </c>
      <c r="AK126">
        <v>6.2988656301311719E-3</v>
      </c>
      <c r="AL126">
        <v>5.5275182524083585E-3</v>
      </c>
      <c r="AM126">
        <v>5.6891902041946388E-3</v>
      </c>
      <c r="AN126">
        <v>5.8523102966108465E-3</v>
      </c>
      <c r="AO126">
        <v>5.9930092320854243E-3</v>
      </c>
      <c r="AP126">
        <v>6.2696755189295753E-3</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row>
    <row r="127" spans="1:69">
      <c r="A127" t="s">
        <v>451</v>
      </c>
      <c r="B127" t="s">
        <v>482</v>
      </c>
      <c r="C127" t="s">
        <v>5155</v>
      </c>
      <c r="D127" t="s">
        <v>38</v>
      </c>
      <c r="E127">
        <v>1000</v>
      </c>
      <c r="F127" t="s">
        <v>2608</v>
      </c>
      <c r="G127">
        <v>0</v>
      </c>
      <c r="H127">
        <v>0</v>
      </c>
      <c r="I127">
        <v>0</v>
      </c>
      <c r="J127">
        <v>0</v>
      </c>
      <c r="K127">
        <v>0</v>
      </c>
      <c r="L127">
        <v>0</v>
      </c>
      <c r="M127">
        <v>0</v>
      </c>
      <c r="N127">
        <v>0</v>
      </c>
      <c r="O127">
        <v>0</v>
      </c>
      <c r="P127">
        <v>0</v>
      </c>
      <c r="Q127">
        <v>4.9830462571216864E-3</v>
      </c>
      <c r="R127">
        <v>5.7321367844307015E-3</v>
      </c>
      <c r="S127">
        <v>1.5316633000358446E-2</v>
      </c>
      <c r="T127">
        <v>1.75881995814232E-2</v>
      </c>
      <c r="U127">
        <v>1.9707786980887067E-2</v>
      </c>
      <c r="V127">
        <v>1.637375832091632E-2</v>
      </c>
      <c r="W127">
        <v>1.3155226348050875E-2</v>
      </c>
      <c r="X127">
        <v>9.0788526467262976E-3</v>
      </c>
      <c r="Y127">
        <v>1.2863421499661947E-2</v>
      </c>
      <c r="Z127">
        <v>1.0659132794644614E-2</v>
      </c>
      <c r="AA127">
        <v>1.0956912102986509E-2</v>
      </c>
      <c r="AB127">
        <v>1.2139381866278571E-2</v>
      </c>
      <c r="AC127">
        <v>9.52976748138217E-3</v>
      </c>
      <c r="AD127">
        <v>5.5014298085777971E-3</v>
      </c>
      <c r="AE127">
        <v>4.0750200067377548E-3</v>
      </c>
      <c r="AF127">
        <v>3.7307512041687319E-3</v>
      </c>
      <c r="AG127">
        <v>6.0886228142852305E-3</v>
      </c>
      <c r="AH127">
        <v>1.4320892742742408E-2</v>
      </c>
      <c r="AI127">
        <v>8.5550023861420167E-3</v>
      </c>
      <c r="AJ127">
        <v>1.1536545342571008E-2</v>
      </c>
      <c r="AK127">
        <v>1.401124264091049E-2</v>
      </c>
      <c r="AL127">
        <v>1.2295451909003845E-2</v>
      </c>
      <c r="AM127">
        <v>1.2287131619679063E-2</v>
      </c>
      <c r="AN127">
        <v>1.2282320715024423E-2</v>
      </c>
      <c r="AO127">
        <v>8.4102116712115003E-3</v>
      </c>
      <c r="AP127">
        <v>4.8766759386446963E-3</v>
      </c>
      <c r="AQ127">
        <v>5.9437941596179747E-3</v>
      </c>
      <c r="AR127">
        <v>9.6927617253436786E-3</v>
      </c>
      <c r="AS127">
        <v>1.9566385481093088E-2</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row>
    <row r="128" spans="1:69">
      <c r="A128" t="s">
        <v>451</v>
      </c>
      <c r="B128" t="s">
        <v>483</v>
      </c>
      <c r="C128" t="s">
        <v>2</v>
      </c>
      <c r="D128" t="s">
        <v>38</v>
      </c>
      <c r="E128">
        <v>1000</v>
      </c>
      <c r="F128" t="s">
        <v>2608</v>
      </c>
      <c r="G128">
        <v>0</v>
      </c>
      <c r="H128">
        <v>1</v>
      </c>
      <c r="I128">
        <v>0.99844248446748829</v>
      </c>
      <c r="J128">
        <v>0.94876575719103873</v>
      </c>
      <c r="K128">
        <v>0</v>
      </c>
      <c r="L128">
        <v>0</v>
      </c>
      <c r="M128">
        <v>0</v>
      </c>
      <c r="N128">
        <v>0.97786475854626498</v>
      </c>
      <c r="O128">
        <v>0.94095040736906044</v>
      </c>
      <c r="P128">
        <v>0.98620647402691619</v>
      </c>
      <c r="Q128">
        <v>0.71960765235558</v>
      </c>
      <c r="R128">
        <v>0.49552408881238796</v>
      </c>
      <c r="S128">
        <v>0.47224877827123757</v>
      </c>
      <c r="T128">
        <v>0.39856107165992016</v>
      </c>
      <c r="U128">
        <v>0.38621457338891835</v>
      </c>
      <c r="V128">
        <v>0.66583489189262524</v>
      </c>
      <c r="W128">
        <v>0.62500112531632646</v>
      </c>
      <c r="X128">
        <v>0.52471908180208005</v>
      </c>
      <c r="Y128">
        <v>0.46771968270290332</v>
      </c>
      <c r="Z128">
        <v>0.41926796174366221</v>
      </c>
      <c r="AA128">
        <v>0.42955055571507178</v>
      </c>
      <c r="AB128">
        <v>0.44986696505456181</v>
      </c>
      <c r="AC128">
        <v>0.45105537086986192</v>
      </c>
      <c r="AD128">
        <v>0.45281271379882287</v>
      </c>
      <c r="AE128">
        <v>0.4534621833030737</v>
      </c>
      <c r="AF128">
        <v>0.48041179790470173</v>
      </c>
      <c r="AG128">
        <v>0.69617515688910203</v>
      </c>
      <c r="AH128">
        <v>0.95186281617550628</v>
      </c>
      <c r="AI128">
        <v>0.64038673947061819</v>
      </c>
      <c r="AJ128">
        <v>0.54794696574848711</v>
      </c>
      <c r="AK128">
        <v>0.48910456674094061</v>
      </c>
      <c r="AL128">
        <v>0.42956622561729224</v>
      </c>
      <c r="AM128">
        <v>0.42941804117794985</v>
      </c>
      <c r="AN128">
        <v>0.42910746106944681</v>
      </c>
      <c r="AO128">
        <v>0.41954968361293821</v>
      </c>
      <c r="AP128">
        <v>0.41382912323046328</v>
      </c>
      <c r="AQ128">
        <v>0.29594798763307384</v>
      </c>
      <c r="AR128">
        <v>0.48303085860188749</v>
      </c>
      <c r="AS128">
        <v>0.97661238455623445</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row>
    <row r="129" spans="1:69">
      <c r="A129" t="s">
        <v>451</v>
      </c>
      <c r="B129" t="s">
        <v>483</v>
      </c>
      <c r="C129" t="s">
        <v>5135</v>
      </c>
      <c r="D129" t="s">
        <v>38</v>
      </c>
      <c r="E129">
        <v>1000</v>
      </c>
      <c r="F129" t="s">
        <v>2608</v>
      </c>
      <c r="G129">
        <v>0</v>
      </c>
      <c r="H129">
        <v>0</v>
      </c>
      <c r="I129">
        <v>0</v>
      </c>
      <c r="J129">
        <v>0</v>
      </c>
      <c r="K129">
        <v>0</v>
      </c>
      <c r="L129">
        <v>0</v>
      </c>
      <c r="M129">
        <v>0</v>
      </c>
      <c r="N129">
        <v>0</v>
      </c>
      <c r="O129">
        <v>0</v>
      </c>
      <c r="P129">
        <v>0</v>
      </c>
      <c r="Q129">
        <v>0.18524553427979787</v>
      </c>
      <c r="R129">
        <v>0.46271643125709416</v>
      </c>
      <c r="S129">
        <v>0.43911278211450233</v>
      </c>
      <c r="T129">
        <v>0.52649664346057701</v>
      </c>
      <c r="U129">
        <v>0.53095118023274901</v>
      </c>
      <c r="V129">
        <v>0.28305951138312102</v>
      </c>
      <c r="W129">
        <v>0.29243127464716834</v>
      </c>
      <c r="X129">
        <v>0.35578382994227292</v>
      </c>
      <c r="Y129">
        <v>0.44373216208574351</v>
      </c>
      <c r="Z129">
        <v>0.51362316960707288</v>
      </c>
      <c r="AA129">
        <v>0.50409048561611802</v>
      </c>
      <c r="AB129">
        <v>0.5282273440783769</v>
      </c>
      <c r="AC129">
        <v>0.52962275315765239</v>
      </c>
      <c r="AD129">
        <v>0.53168620004330536</v>
      </c>
      <c r="AE129">
        <v>0.53244879782873888</v>
      </c>
      <c r="AF129">
        <v>0.50148807112294114</v>
      </c>
      <c r="AG129">
        <v>0.27281116177703513</v>
      </c>
      <c r="AH129">
        <v>0</v>
      </c>
      <c r="AI129">
        <v>0.33424065785904661</v>
      </c>
      <c r="AJ129">
        <v>0.42833535131622247</v>
      </c>
      <c r="AK129">
        <v>0.48699188291691881</v>
      </c>
      <c r="AL129">
        <v>0.54945740838729706</v>
      </c>
      <c r="AM129">
        <v>0.5490855924798167</v>
      </c>
      <c r="AN129">
        <v>0.54887060345598082</v>
      </c>
      <c r="AO129">
        <v>0.56206633398043171</v>
      </c>
      <c r="AP129">
        <v>0.57158956841613973</v>
      </c>
      <c r="AQ129">
        <v>0.69666526568394516</v>
      </c>
      <c r="AR129">
        <v>0.50492330441236311</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row>
    <row r="130" spans="1:69">
      <c r="A130" t="s">
        <v>451</v>
      </c>
      <c r="B130" t="s">
        <v>483</v>
      </c>
      <c r="C130" t="s">
        <v>5140</v>
      </c>
      <c r="D130" t="s">
        <v>38</v>
      </c>
      <c r="E130">
        <v>1000</v>
      </c>
      <c r="F130" t="s">
        <v>2608</v>
      </c>
      <c r="G130">
        <v>0</v>
      </c>
      <c r="H130">
        <v>0</v>
      </c>
      <c r="I130">
        <v>0</v>
      </c>
      <c r="J130">
        <v>0</v>
      </c>
      <c r="K130">
        <v>1</v>
      </c>
      <c r="L130">
        <v>1</v>
      </c>
      <c r="M130">
        <v>1</v>
      </c>
      <c r="N130">
        <v>0</v>
      </c>
      <c r="O130">
        <v>2.8613344389663222E-3</v>
      </c>
      <c r="P130">
        <v>0</v>
      </c>
      <c r="Q130">
        <v>9.309239022658747E-4</v>
      </c>
      <c r="R130">
        <v>9.1092739301282288E-4</v>
      </c>
      <c r="S130">
        <v>5.9008820461776501E-4</v>
      </c>
      <c r="T130">
        <v>1.102456507997236E-3</v>
      </c>
      <c r="U130">
        <v>8.6669850342613786E-4</v>
      </c>
      <c r="V130">
        <v>1.0631716613150493E-3</v>
      </c>
      <c r="W130">
        <v>2.3669566134547309E-3</v>
      </c>
      <c r="X130">
        <v>1.5261621273191367E-3</v>
      </c>
      <c r="Y130">
        <v>1.1670359256834982E-3</v>
      </c>
      <c r="Z130">
        <v>1.181111110302942E-3</v>
      </c>
      <c r="AA130">
        <v>1.1591900607106171E-3</v>
      </c>
      <c r="AB130">
        <v>1.03641390648723E-3</v>
      </c>
      <c r="AC130">
        <v>1.039151783257928E-3</v>
      </c>
      <c r="AD130">
        <v>9.8443397274060665E-4</v>
      </c>
      <c r="AE130">
        <v>9.8584594688523619E-4</v>
      </c>
      <c r="AF130">
        <v>1.3158292315345421E-3</v>
      </c>
      <c r="AG130">
        <v>1.6360626633183078E-3</v>
      </c>
      <c r="AH130">
        <v>2.3282262308343044E-3</v>
      </c>
      <c r="AI130">
        <v>2.5646369262570089E-3</v>
      </c>
      <c r="AJ130">
        <v>2.2321959300522789E-3</v>
      </c>
      <c r="AK130">
        <v>1.8127673890416449E-3</v>
      </c>
      <c r="AL130">
        <v>1.5907792638671784E-3</v>
      </c>
      <c r="AM130">
        <v>1.4043824941082853E-3</v>
      </c>
      <c r="AN130">
        <v>1.218584887389683E-3</v>
      </c>
      <c r="AO130">
        <v>1.2478816245330344E-3</v>
      </c>
      <c r="AP130">
        <v>9.5239359528102451E-4</v>
      </c>
      <c r="AQ130">
        <v>1.4429525233629848E-3</v>
      </c>
      <c r="AR130">
        <v>2.3530752604056793E-3</v>
      </c>
      <c r="AS130">
        <v>3.8212299626724042E-3</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row>
    <row r="131" spans="1:69">
      <c r="A131" t="s">
        <v>451</v>
      </c>
      <c r="B131" t="s">
        <v>483</v>
      </c>
      <c r="C131" t="s">
        <v>5152</v>
      </c>
      <c r="D131" t="s">
        <v>38</v>
      </c>
      <c r="E131">
        <v>1000</v>
      </c>
      <c r="F131" t="s">
        <v>2608</v>
      </c>
      <c r="G131">
        <v>0</v>
      </c>
      <c r="H131">
        <v>0</v>
      </c>
      <c r="I131">
        <v>0</v>
      </c>
      <c r="J131">
        <v>0</v>
      </c>
      <c r="K131">
        <v>0</v>
      </c>
      <c r="L131">
        <v>0</v>
      </c>
      <c r="M131">
        <v>0</v>
      </c>
      <c r="N131">
        <v>2.2098845880917883E-2</v>
      </c>
      <c r="O131">
        <v>5.6188258191973262E-2</v>
      </c>
      <c r="P131">
        <v>1.3793525973083719E-2</v>
      </c>
      <c r="Q131">
        <v>6.175004538698179E-2</v>
      </c>
      <c r="R131">
        <v>2.4142228494326921E-2</v>
      </c>
      <c r="S131">
        <v>5.3789715969858258E-2</v>
      </c>
      <c r="T131">
        <v>4.0248227017448859E-2</v>
      </c>
      <c r="U131">
        <v>4.4474435857935646E-2</v>
      </c>
      <c r="V131">
        <v>2.0144680412742311E-2</v>
      </c>
      <c r="W131">
        <v>4.617254731370192E-2</v>
      </c>
      <c r="X131">
        <v>8.0693607837695247E-2</v>
      </c>
      <c r="Y131">
        <v>5.4244867928533384E-2</v>
      </c>
      <c r="Z131">
        <v>3.9577440054690896E-2</v>
      </c>
      <c r="AA131">
        <v>3.884289525309842E-2</v>
      </c>
      <c r="AB131">
        <v>2.9759993889928275E-3</v>
      </c>
      <c r="AC131">
        <v>2.9838610353348292E-3</v>
      </c>
      <c r="AD131">
        <v>3.1711964279159551E-3</v>
      </c>
      <c r="AE131">
        <v>3.1757448765552211E-3</v>
      </c>
      <c r="AF131">
        <v>4.7167095045149831E-3</v>
      </c>
      <c r="AG131">
        <v>9.2267403049169118E-3</v>
      </c>
      <c r="AH131">
        <v>1.2342569098682711E-2</v>
      </c>
      <c r="AI131">
        <v>3.8635521117915184E-3</v>
      </c>
      <c r="AJ131">
        <v>2.1926777820825893E-3</v>
      </c>
      <c r="AK131">
        <v>1.7806746820573178E-3</v>
      </c>
      <c r="AL131">
        <v>1.562616570131264E-3</v>
      </c>
      <c r="AM131">
        <v>2.1156620242515222E-3</v>
      </c>
      <c r="AN131">
        <v>2.6687195755472834E-3</v>
      </c>
      <c r="AO131">
        <v>2.7328798788000212E-3</v>
      </c>
      <c r="AP131">
        <v>2.4825633005418051E-3</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row>
    <row r="132" spans="1:69">
      <c r="A132" t="s">
        <v>451</v>
      </c>
      <c r="B132" t="s">
        <v>483</v>
      </c>
      <c r="C132" t="s">
        <v>5153</v>
      </c>
      <c r="D132" t="s">
        <v>38</v>
      </c>
      <c r="E132">
        <v>1000</v>
      </c>
      <c r="F132" t="s">
        <v>2608</v>
      </c>
      <c r="G132">
        <v>0</v>
      </c>
      <c r="H132">
        <v>0</v>
      </c>
      <c r="I132">
        <v>1.5575155325116441E-3</v>
      </c>
      <c r="J132">
        <v>5.1234242808961224E-2</v>
      </c>
      <c r="K132">
        <v>0</v>
      </c>
      <c r="L132">
        <v>0</v>
      </c>
      <c r="M132">
        <v>0</v>
      </c>
      <c r="N132">
        <v>3.6395572817045675E-5</v>
      </c>
      <c r="O132">
        <v>0</v>
      </c>
      <c r="P132">
        <v>0</v>
      </c>
      <c r="Q132">
        <v>2.7482797818252875E-2</v>
      </c>
      <c r="R132">
        <v>1.09741872587474E-2</v>
      </c>
      <c r="S132">
        <v>1.8942002439425645E-2</v>
      </c>
      <c r="T132">
        <v>1.6003401772633565E-2</v>
      </c>
      <c r="U132">
        <v>1.7785325036083842E-2</v>
      </c>
      <c r="V132">
        <v>1.3523986329280095E-2</v>
      </c>
      <c r="W132">
        <v>2.087286976129759E-2</v>
      </c>
      <c r="X132">
        <v>2.8198465643906375E-2</v>
      </c>
      <c r="Y132">
        <v>2.0272829857474257E-2</v>
      </c>
      <c r="Z132">
        <v>1.569118468962646E-2</v>
      </c>
      <c r="AA132">
        <v>1.5399961252014899E-2</v>
      </c>
      <c r="AB132">
        <v>5.7538957053026047E-3</v>
      </c>
      <c r="AC132">
        <v>5.7690956725106489E-3</v>
      </c>
      <c r="AD132">
        <v>5.8440259486375028E-3</v>
      </c>
      <c r="AE132">
        <v>5.852408038009173E-3</v>
      </c>
      <c r="AF132">
        <v>8.3368410321389835E-3</v>
      </c>
      <c r="AG132">
        <v>1.4062255551342374E-2</v>
      </c>
      <c r="AH132">
        <v>1.9145495752234308E-2</v>
      </c>
      <c r="AI132">
        <v>1.0389411246144601E-2</v>
      </c>
      <c r="AJ132">
        <v>7.7562638805843912E-3</v>
      </c>
      <c r="AK132">
        <v>6.2988656301311719E-3</v>
      </c>
      <c r="AL132">
        <v>5.5275182524083585E-3</v>
      </c>
      <c r="AM132">
        <v>5.6891902041946388E-3</v>
      </c>
      <c r="AN132">
        <v>5.8523102966108465E-3</v>
      </c>
      <c r="AO132">
        <v>5.9930092320854243E-3</v>
      </c>
      <c r="AP132">
        <v>6.2696755189295753E-3</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row>
    <row r="133" spans="1:69">
      <c r="A133" t="s">
        <v>451</v>
      </c>
      <c r="B133" t="s">
        <v>483</v>
      </c>
      <c r="C133" t="s">
        <v>5155</v>
      </c>
      <c r="D133" t="s">
        <v>38</v>
      </c>
      <c r="E133">
        <v>1000</v>
      </c>
      <c r="F133" t="s">
        <v>2608</v>
      </c>
      <c r="G133">
        <v>0</v>
      </c>
      <c r="H133">
        <v>0</v>
      </c>
      <c r="I133">
        <v>0</v>
      </c>
      <c r="J133">
        <v>0</v>
      </c>
      <c r="K133">
        <v>0</v>
      </c>
      <c r="L133">
        <v>0</v>
      </c>
      <c r="M133">
        <v>0</v>
      </c>
      <c r="N133">
        <v>0</v>
      </c>
      <c r="O133">
        <v>0</v>
      </c>
      <c r="P133">
        <v>0</v>
      </c>
      <c r="Q133">
        <v>4.9830462571216864E-3</v>
      </c>
      <c r="R133">
        <v>5.7321367844307015E-3</v>
      </c>
      <c r="S133">
        <v>1.5316633000358446E-2</v>
      </c>
      <c r="T133">
        <v>1.75881995814232E-2</v>
      </c>
      <c r="U133">
        <v>1.9707786980887067E-2</v>
      </c>
      <c r="V133">
        <v>1.637375832091632E-2</v>
      </c>
      <c r="W133">
        <v>1.3155226348050875E-2</v>
      </c>
      <c r="X133">
        <v>9.0788526467262976E-3</v>
      </c>
      <c r="Y133">
        <v>1.2863421499661947E-2</v>
      </c>
      <c r="Z133">
        <v>1.0659132794644614E-2</v>
      </c>
      <c r="AA133">
        <v>1.0956912102986509E-2</v>
      </c>
      <c r="AB133">
        <v>1.2139381866278571E-2</v>
      </c>
      <c r="AC133">
        <v>9.52976748138217E-3</v>
      </c>
      <c r="AD133">
        <v>5.5014298085777971E-3</v>
      </c>
      <c r="AE133">
        <v>4.0750200067377548E-3</v>
      </c>
      <c r="AF133">
        <v>3.7307512041687319E-3</v>
      </c>
      <c r="AG133">
        <v>6.0886228142852305E-3</v>
      </c>
      <c r="AH133">
        <v>1.4320892742742408E-2</v>
      </c>
      <c r="AI133">
        <v>8.5550023861420167E-3</v>
      </c>
      <c r="AJ133">
        <v>1.1536545342571008E-2</v>
      </c>
      <c r="AK133">
        <v>1.401124264091049E-2</v>
      </c>
      <c r="AL133">
        <v>1.2295451909003845E-2</v>
      </c>
      <c r="AM133">
        <v>1.2287131619679063E-2</v>
      </c>
      <c r="AN133">
        <v>1.2282320715024423E-2</v>
      </c>
      <c r="AO133">
        <v>8.4102116712115003E-3</v>
      </c>
      <c r="AP133">
        <v>4.8766759386446963E-3</v>
      </c>
      <c r="AQ133">
        <v>5.9437941596179747E-3</v>
      </c>
      <c r="AR133">
        <v>9.6927617253436786E-3</v>
      </c>
      <c r="AS133">
        <v>1.9566385481093088E-2</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row>
  </sheetData>
  <phoneticPr fontId="3" type="noConversion"/>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E13F8-4FB3-4716-A251-9C4FC279968F}">
  <sheetPr codeName="Sheet29"/>
  <dimension ref="A1:F6"/>
  <sheetViews>
    <sheetView workbookViewId="0">
      <selection activeCell="I25" sqref="I25"/>
    </sheetView>
  </sheetViews>
  <sheetFormatPr defaultRowHeight="14.5"/>
  <cols>
    <col min="2" max="2" width="11.453125" bestFit="1" customWidth="1"/>
    <col min="3" max="3" width="18.54296875" bestFit="1" customWidth="1"/>
    <col min="4" max="4" width="12.81640625" bestFit="1" customWidth="1"/>
    <col min="5" max="5" width="10.08984375" bestFit="1" customWidth="1"/>
    <col min="6" max="6" width="8" bestFit="1" customWidth="1"/>
  </cols>
  <sheetData>
    <row r="1" spans="1:6">
      <c r="A1" s="79" t="s">
        <v>37</v>
      </c>
      <c r="B1" t="s">
        <v>451</v>
      </c>
      <c r="C1" t="s">
        <v>2</v>
      </c>
      <c r="D1" t="s">
        <v>38</v>
      </c>
      <c r="E1">
        <v>1000</v>
      </c>
      <c r="F1" t="s">
        <v>2608</v>
      </c>
    </row>
    <row r="2" spans="1:6">
      <c r="A2" s="79" t="s">
        <v>37</v>
      </c>
      <c r="B2" t="s">
        <v>451</v>
      </c>
      <c r="C2" t="s">
        <v>5135</v>
      </c>
      <c r="D2" t="s">
        <v>38</v>
      </c>
      <c r="E2">
        <v>1000</v>
      </c>
      <c r="F2" t="s">
        <v>2608</v>
      </c>
    </row>
    <row r="3" spans="1:6">
      <c r="A3" s="79" t="s">
        <v>37</v>
      </c>
      <c r="B3" t="s">
        <v>451</v>
      </c>
      <c r="C3" t="s">
        <v>5140</v>
      </c>
      <c r="D3" t="s">
        <v>38</v>
      </c>
      <c r="E3">
        <v>1000</v>
      </c>
      <c r="F3" t="s">
        <v>2608</v>
      </c>
    </row>
    <row r="4" spans="1:6">
      <c r="A4" s="79" t="s">
        <v>37</v>
      </c>
      <c r="B4" t="s">
        <v>451</v>
      </c>
      <c r="C4" t="s">
        <v>5152</v>
      </c>
      <c r="D4" t="s">
        <v>38</v>
      </c>
      <c r="E4">
        <v>1000</v>
      </c>
      <c r="F4" t="s">
        <v>2608</v>
      </c>
    </row>
    <row r="5" spans="1:6">
      <c r="A5" s="79" t="s">
        <v>37</v>
      </c>
      <c r="B5" t="s">
        <v>451</v>
      </c>
      <c r="C5" t="s">
        <v>5153</v>
      </c>
      <c r="D5" t="s">
        <v>38</v>
      </c>
      <c r="E5">
        <v>1000</v>
      </c>
      <c r="F5" t="s">
        <v>2608</v>
      </c>
    </row>
    <row r="6" spans="1:6">
      <c r="A6" s="79" t="s">
        <v>37</v>
      </c>
      <c r="B6" t="s">
        <v>451</v>
      </c>
      <c r="C6" t="s">
        <v>5155</v>
      </c>
      <c r="D6" t="s">
        <v>38</v>
      </c>
      <c r="E6">
        <v>1000</v>
      </c>
      <c r="F6" t="s">
        <v>2608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BC499-53D3-45D2-93E5-235B7C079D03}">
  <sheetPr codeName="Sheet30">
    <tabColor theme="2" tint="-9.9978637043366805E-2"/>
  </sheetPr>
  <dimension ref="A1:BZ144"/>
  <sheetViews>
    <sheetView topLeftCell="P90" zoomScale="70" zoomScaleNormal="70" workbookViewId="0">
      <selection activeCell="AA127" sqref="AA127"/>
    </sheetView>
  </sheetViews>
  <sheetFormatPr defaultRowHeight="14.5"/>
  <cols>
    <col min="1" max="1" width="11.54296875" bestFit="1" customWidth="1"/>
    <col min="2" max="2" width="35" bestFit="1" customWidth="1"/>
    <col min="3" max="3" width="7.90625" bestFit="1" customWidth="1"/>
    <col min="4" max="4" width="11.54296875" bestFit="1" customWidth="1"/>
    <col min="5" max="5" width="13.7265625" bestFit="1" customWidth="1"/>
    <col min="6" max="6" width="7.453125" bestFit="1" customWidth="1"/>
    <col min="7" max="7" width="6.90625" bestFit="1" customWidth="1"/>
    <col min="8" max="8" width="8.08984375" bestFit="1" customWidth="1"/>
    <col min="9" max="9" width="18.6328125" bestFit="1" customWidth="1"/>
    <col min="10" max="10" width="58.54296875" bestFit="1" customWidth="1"/>
    <col min="11" max="11" width="16.36328125" bestFit="1" customWidth="1"/>
    <col min="12" max="12" width="18.6328125" bestFit="1" customWidth="1"/>
    <col min="13" max="13" width="13.90625" bestFit="1" customWidth="1"/>
    <col min="14" max="14" width="13.1796875" bestFit="1" customWidth="1"/>
    <col min="15" max="15" width="11.1796875" bestFit="1" customWidth="1"/>
    <col min="16" max="16" width="13.6328125" bestFit="1" customWidth="1"/>
    <col min="17" max="17" width="13.36328125" bestFit="1" customWidth="1"/>
    <col min="18" max="18" width="13.6328125" bestFit="1" customWidth="1"/>
    <col min="19" max="19" width="13.7265625" bestFit="1" customWidth="1"/>
    <col min="20" max="21" width="13.90625" bestFit="1" customWidth="1"/>
    <col min="22" max="22" width="14.1796875" bestFit="1" customWidth="1"/>
    <col min="23" max="27" width="13.90625" bestFit="1" customWidth="1"/>
    <col min="28" max="28" width="13.7265625" bestFit="1" customWidth="1"/>
    <col min="29" max="29" width="13.6328125" bestFit="1" customWidth="1"/>
    <col min="30" max="30" width="13.7265625" bestFit="1" customWidth="1"/>
    <col min="31" max="31" width="13.6328125" bestFit="1" customWidth="1"/>
    <col min="32" max="33" width="13.7265625" bestFit="1" customWidth="1"/>
    <col min="34" max="34" width="13.90625" bestFit="1" customWidth="1"/>
    <col min="35" max="39" width="13.7265625" bestFit="1" customWidth="1"/>
    <col min="40" max="40" width="13.6328125" bestFit="1" customWidth="1"/>
    <col min="41" max="41" width="13.36328125" bestFit="1" customWidth="1"/>
    <col min="42" max="43" width="13.6328125" bestFit="1" customWidth="1"/>
    <col min="44" max="45" width="13.7265625" bestFit="1" customWidth="1"/>
    <col min="46" max="46" width="13.90625" bestFit="1" customWidth="1"/>
    <col min="47" max="51" width="13.7265625" bestFit="1" customWidth="1"/>
    <col min="52" max="52" width="13.6328125" bestFit="1" customWidth="1"/>
    <col min="53" max="53" width="13.36328125" bestFit="1" customWidth="1"/>
    <col min="54" max="55" width="13.6328125" bestFit="1" customWidth="1"/>
    <col min="56" max="57" width="13.7265625" bestFit="1" customWidth="1"/>
    <col min="58" max="58" width="13.90625" bestFit="1" customWidth="1"/>
    <col min="59" max="63" width="13.7265625" bestFit="1" customWidth="1"/>
    <col min="64" max="64" width="13.6328125" bestFit="1" customWidth="1"/>
    <col min="65" max="65" width="13.36328125" bestFit="1" customWidth="1"/>
    <col min="66" max="67" width="13.6328125" bestFit="1" customWidth="1"/>
    <col min="68" max="69" width="13.7265625" bestFit="1" customWidth="1"/>
    <col min="70" max="70" width="13.90625" bestFit="1" customWidth="1"/>
    <col min="71" max="75" width="13.7265625" bestFit="1" customWidth="1"/>
    <col min="76" max="76" width="13.6328125" bestFit="1" customWidth="1"/>
    <col min="77" max="77" width="13.36328125" bestFit="1" customWidth="1"/>
    <col min="78" max="78" width="13.6328125" bestFit="1" customWidth="1"/>
  </cols>
  <sheetData>
    <row r="1" spans="1:78" ht="15" thickBot="1"/>
    <row r="2" spans="1:78" ht="15" thickBot="1">
      <c r="B2" s="80" t="s">
        <v>7468</v>
      </c>
      <c r="C2" s="72"/>
      <c r="P2" s="1">
        <v>45200</v>
      </c>
      <c r="Q2" s="1">
        <v>45231</v>
      </c>
      <c r="R2" s="1">
        <v>45261</v>
      </c>
      <c r="S2" s="1">
        <v>45292</v>
      </c>
      <c r="T2" s="1">
        <v>45323</v>
      </c>
      <c r="U2" s="1">
        <v>45352</v>
      </c>
      <c r="V2" s="1">
        <v>45383</v>
      </c>
      <c r="W2" s="1">
        <v>45413</v>
      </c>
      <c r="X2" s="1">
        <v>45444</v>
      </c>
      <c r="Y2" s="1">
        <v>45474</v>
      </c>
      <c r="Z2" s="1">
        <v>45505</v>
      </c>
      <c r="AA2" s="1">
        <v>45536</v>
      </c>
      <c r="AB2" s="1">
        <v>45566</v>
      </c>
      <c r="AC2" s="1">
        <v>45597</v>
      </c>
      <c r="AD2" s="1">
        <v>45627</v>
      </c>
      <c r="AE2" s="1">
        <v>45658</v>
      </c>
      <c r="AF2" s="1">
        <v>45689</v>
      </c>
      <c r="AG2" s="1">
        <v>45717</v>
      </c>
      <c r="AH2" s="1">
        <v>45748</v>
      </c>
      <c r="AI2" s="1">
        <v>45778</v>
      </c>
      <c r="AJ2" s="1">
        <v>45809</v>
      </c>
      <c r="AK2" s="1">
        <v>45839</v>
      </c>
      <c r="AL2" s="1">
        <v>45870</v>
      </c>
      <c r="AM2" s="1">
        <v>45901</v>
      </c>
      <c r="AN2" s="1">
        <v>45931</v>
      </c>
      <c r="AO2" s="1">
        <v>45962</v>
      </c>
      <c r="AP2" s="1">
        <v>45992</v>
      </c>
      <c r="AQ2" s="1">
        <v>46023</v>
      </c>
      <c r="AR2" s="1">
        <v>46054</v>
      </c>
      <c r="AS2" s="1">
        <v>46082</v>
      </c>
      <c r="AT2" s="1">
        <v>46113</v>
      </c>
      <c r="AU2" s="1">
        <v>46143</v>
      </c>
      <c r="AV2" s="1">
        <v>46174</v>
      </c>
      <c r="AW2" s="1">
        <v>46204</v>
      </c>
      <c r="AX2" s="1">
        <v>46235</v>
      </c>
      <c r="AY2" s="1">
        <v>46266</v>
      </c>
      <c r="AZ2" s="1">
        <v>46296</v>
      </c>
      <c r="BA2" s="1">
        <v>46327</v>
      </c>
      <c r="BB2" s="1">
        <v>46357</v>
      </c>
      <c r="BC2" s="1">
        <v>46388</v>
      </c>
      <c r="BD2" s="1">
        <v>46419</v>
      </c>
      <c r="BE2" s="1">
        <v>46447</v>
      </c>
      <c r="BF2" s="1">
        <v>46478</v>
      </c>
      <c r="BG2" s="1">
        <v>46508</v>
      </c>
      <c r="BH2" s="1">
        <v>46539</v>
      </c>
      <c r="BI2" s="1">
        <v>46569</v>
      </c>
      <c r="BJ2" s="1">
        <v>46600</v>
      </c>
      <c r="BK2" s="1">
        <v>46631</v>
      </c>
      <c r="BL2" s="1">
        <v>46661</v>
      </c>
      <c r="BM2" s="1">
        <v>46692</v>
      </c>
      <c r="BN2" s="1">
        <v>46722</v>
      </c>
      <c r="BO2" s="1">
        <v>46753</v>
      </c>
      <c r="BP2" s="1">
        <v>46784</v>
      </c>
      <c r="BQ2" s="1">
        <v>46813</v>
      </c>
      <c r="BR2" s="1">
        <v>46844</v>
      </c>
      <c r="BS2" s="1">
        <v>46874</v>
      </c>
      <c r="BT2" s="1">
        <v>46905</v>
      </c>
      <c r="BU2" s="1">
        <v>46935</v>
      </c>
      <c r="BV2" s="1">
        <v>46966</v>
      </c>
      <c r="BW2" s="1">
        <v>46997</v>
      </c>
      <c r="BX2" s="1">
        <v>47027</v>
      </c>
      <c r="BY2" s="1">
        <v>47058</v>
      </c>
      <c r="BZ2" s="1">
        <v>47088</v>
      </c>
    </row>
    <row r="3" spans="1:78" ht="29.5" thickBot="1">
      <c r="B3" s="5" t="s">
        <v>56</v>
      </c>
      <c r="C3" s="6" t="s">
        <v>42</v>
      </c>
      <c r="D3" s="6" t="s">
        <v>39</v>
      </c>
      <c r="E3" s="6" t="s">
        <v>2589</v>
      </c>
      <c r="F3" s="6" t="s">
        <v>2609</v>
      </c>
      <c r="G3" s="6" t="s">
        <v>2610</v>
      </c>
      <c r="H3" s="5" t="s">
        <v>57</v>
      </c>
      <c r="I3" s="4" t="s">
        <v>55</v>
      </c>
      <c r="J3" s="5" t="s">
        <v>58</v>
      </c>
      <c r="K3" s="3" t="s">
        <v>16</v>
      </c>
      <c r="L3" s="3" t="s">
        <v>1</v>
      </c>
      <c r="M3" s="3" t="s">
        <v>26</v>
      </c>
      <c r="N3" s="3" t="s">
        <v>36</v>
      </c>
      <c r="O3" s="3" t="s">
        <v>2607</v>
      </c>
    </row>
    <row r="4" spans="1:78">
      <c r="A4" s="58"/>
      <c r="B4" s="7" t="e">
        <f>+_xlfn.XLOOKUP(I4,#REF!,#REF!)</f>
        <v>#REF!</v>
      </c>
      <c r="C4" s="8">
        <v>1</v>
      </c>
      <c r="D4" s="8" t="str">
        <f>+LEFT(I4,11)</f>
        <v>01-MK-22-11</v>
      </c>
      <c r="E4" s="58">
        <v>45444</v>
      </c>
      <c r="F4" s="59"/>
      <c r="G4" s="59"/>
      <c r="H4" s="9" t="s">
        <v>37</v>
      </c>
      <c r="I4" s="7" t="s">
        <v>341</v>
      </c>
      <c r="J4" s="7" t="str">
        <f>+_xlfn.XLOOKUP(I4,'R4'!B:B,'R4'!C:C)</f>
        <v>AMR - EKSKAVATÖR - 28 TON - PALETLİ - LİEBHERR R 928</v>
      </c>
      <c r="P4">
        <f>+IF(P$2&gt;=$E4,1,0)</f>
        <v>0</v>
      </c>
      <c r="Q4">
        <f t="shared" ref="Q4:BZ8" si="0">+IF(Q$2&gt;=$E4,1,0)</f>
        <v>0</v>
      </c>
      <c r="R4">
        <f t="shared" si="0"/>
        <v>0</v>
      </c>
      <c r="S4">
        <f t="shared" si="0"/>
        <v>0</v>
      </c>
      <c r="T4">
        <f t="shared" si="0"/>
        <v>0</v>
      </c>
      <c r="U4">
        <f t="shared" si="0"/>
        <v>0</v>
      </c>
      <c r="V4">
        <f t="shared" si="0"/>
        <v>0</v>
      </c>
      <c r="W4">
        <f t="shared" si="0"/>
        <v>0</v>
      </c>
      <c r="X4">
        <f t="shared" si="0"/>
        <v>1</v>
      </c>
      <c r="Y4">
        <f t="shared" si="0"/>
        <v>1</v>
      </c>
      <c r="Z4">
        <f t="shared" si="0"/>
        <v>1</v>
      </c>
      <c r="AA4">
        <f t="shared" si="0"/>
        <v>1</v>
      </c>
      <c r="AB4">
        <f t="shared" si="0"/>
        <v>1</v>
      </c>
      <c r="AC4">
        <f t="shared" si="0"/>
        <v>1</v>
      </c>
      <c r="AD4">
        <f t="shared" si="0"/>
        <v>1</v>
      </c>
      <c r="AE4">
        <f t="shared" si="0"/>
        <v>1</v>
      </c>
      <c r="AF4">
        <f t="shared" si="0"/>
        <v>1</v>
      </c>
      <c r="AG4">
        <f t="shared" si="0"/>
        <v>1</v>
      </c>
      <c r="AH4">
        <f t="shared" si="0"/>
        <v>1</v>
      </c>
      <c r="AI4">
        <f t="shared" si="0"/>
        <v>1</v>
      </c>
      <c r="AJ4">
        <f t="shared" si="0"/>
        <v>1</v>
      </c>
      <c r="AK4">
        <f t="shared" si="0"/>
        <v>1</v>
      </c>
      <c r="AL4">
        <f t="shared" si="0"/>
        <v>1</v>
      </c>
      <c r="AM4">
        <f t="shared" si="0"/>
        <v>1</v>
      </c>
      <c r="AN4">
        <f t="shared" si="0"/>
        <v>1</v>
      </c>
      <c r="AO4">
        <f t="shared" si="0"/>
        <v>1</v>
      </c>
      <c r="AP4">
        <f t="shared" si="0"/>
        <v>1</v>
      </c>
      <c r="AQ4">
        <f t="shared" si="0"/>
        <v>1</v>
      </c>
      <c r="AR4">
        <f t="shared" si="0"/>
        <v>1</v>
      </c>
      <c r="AS4">
        <f t="shared" si="0"/>
        <v>1</v>
      </c>
      <c r="AT4">
        <f t="shared" si="0"/>
        <v>1</v>
      </c>
      <c r="AU4">
        <f t="shared" si="0"/>
        <v>1</v>
      </c>
      <c r="AV4">
        <f t="shared" si="0"/>
        <v>1</v>
      </c>
      <c r="AW4">
        <f t="shared" si="0"/>
        <v>1</v>
      </c>
      <c r="AX4">
        <f t="shared" si="0"/>
        <v>1</v>
      </c>
      <c r="AY4">
        <f t="shared" si="0"/>
        <v>1</v>
      </c>
      <c r="AZ4">
        <f t="shared" si="0"/>
        <v>1</v>
      </c>
      <c r="BA4">
        <f t="shared" si="0"/>
        <v>1</v>
      </c>
      <c r="BB4">
        <f t="shared" si="0"/>
        <v>1</v>
      </c>
      <c r="BC4">
        <f t="shared" si="0"/>
        <v>1</v>
      </c>
      <c r="BD4">
        <f t="shared" si="0"/>
        <v>1</v>
      </c>
      <c r="BE4">
        <f t="shared" si="0"/>
        <v>1</v>
      </c>
      <c r="BF4">
        <f t="shared" si="0"/>
        <v>1</v>
      </c>
      <c r="BG4">
        <f t="shared" si="0"/>
        <v>1</v>
      </c>
      <c r="BH4">
        <f t="shared" si="0"/>
        <v>1</v>
      </c>
      <c r="BI4">
        <f t="shared" si="0"/>
        <v>1</v>
      </c>
      <c r="BJ4">
        <f t="shared" si="0"/>
        <v>1</v>
      </c>
      <c r="BK4">
        <f t="shared" si="0"/>
        <v>1</v>
      </c>
      <c r="BL4">
        <f t="shared" si="0"/>
        <v>1</v>
      </c>
      <c r="BM4">
        <f t="shared" si="0"/>
        <v>1</v>
      </c>
      <c r="BN4">
        <f t="shared" si="0"/>
        <v>1</v>
      </c>
      <c r="BO4">
        <f t="shared" si="0"/>
        <v>1</v>
      </c>
      <c r="BP4">
        <f t="shared" si="0"/>
        <v>1</v>
      </c>
      <c r="BQ4">
        <f t="shared" si="0"/>
        <v>1</v>
      </c>
      <c r="BR4">
        <f t="shared" si="0"/>
        <v>1</v>
      </c>
      <c r="BS4">
        <f t="shared" si="0"/>
        <v>1</v>
      </c>
      <c r="BT4">
        <f t="shared" si="0"/>
        <v>1</v>
      </c>
      <c r="BU4">
        <f t="shared" si="0"/>
        <v>1</v>
      </c>
      <c r="BV4">
        <f t="shared" si="0"/>
        <v>1</v>
      </c>
      <c r="BW4">
        <f t="shared" si="0"/>
        <v>1</v>
      </c>
      <c r="BX4">
        <f t="shared" si="0"/>
        <v>1</v>
      </c>
      <c r="BY4">
        <f t="shared" si="0"/>
        <v>1</v>
      </c>
      <c r="BZ4">
        <f t="shared" si="0"/>
        <v>1</v>
      </c>
    </row>
    <row r="5" spans="1:78">
      <c r="A5" s="58"/>
      <c r="B5" s="7" t="e">
        <f>+_xlfn.XLOOKUP(I5,#REF!,#REF!)</f>
        <v>#REF!</v>
      </c>
      <c r="C5" s="8">
        <v>1</v>
      </c>
      <c r="D5" s="8" t="str">
        <f t="shared" ref="D5:D25" si="1">+LEFT(I5,11)</f>
        <v>01-MK-22-11</v>
      </c>
      <c r="E5" s="58">
        <v>45474</v>
      </c>
      <c r="F5" s="59"/>
      <c r="G5" s="59"/>
      <c r="H5" s="9" t="s">
        <v>37</v>
      </c>
      <c r="I5" s="7" t="s">
        <v>6</v>
      </c>
      <c r="J5" s="7" t="str">
        <f>+_xlfn.XLOOKUP(I5,'R4'!B:B,'R4'!C:C)</f>
        <v>AMR - EKSKAVATÖR - 35 TON - PALETLİ - LİEBHERR R 938</v>
      </c>
      <c r="P5">
        <f t="shared" ref="P5:AE23" si="2">+IF(P$2&gt;=$E5,1,0)</f>
        <v>0</v>
      </c>
      <c r="Q5">
        <f t="shared" si="0"/>
        <v>0</v>
      </c>
      <c r="R5">
        <f t="shared" si="0"/>
        <v>0</v>
      </c>
      <c r="S5">
        <f t="shared" si="0"/>
        <v>0</v>
      </c>
      <c r="T5">
        <f t="shared" si="0"/>
        <v>0</v>
      </c>
      <c r="U5">
        <f t="shared" si="0"/>
        <v>0</v>
      </c>
      <c r="V5">
        <f t="shared" si="0"/>
        <v>0</v>
      </c>
      <c r="W5">
        <f t="shared" si="0"/>
        <v>0</v>
      </c>
      <c r="X5">
        <f t="shared" si="0"/>
        <v>0</v>
      </c>
      <c r="Y5">
        <f t="shared" si="0"/>
        <v>1</v>
      </c>
      <c r="Z5">
        <f t="shared" si="0"/>
        <v>1</v>
      </c>
      <c r="AA5">
        <f t="shared" si="0"/>
        <v>1</v>
      </c>
      <c r="AB5">
        <f t="shared" si="0"/>
        <v>1</v>
      </c>
      <c r="AC5">
        <f t="shared" si="0"/>
        <v>1</v>
      </c>
      <c r="AD5">
        <f t="shared" si="0"/>
        <v>1</v>
      </c>
      <c r="AE5">
        <f t="shared" si="0"/>
        <v>1</v>
      </c>
      <c r="AF5">
        <f t="shared" si="0"/>
        <v>1</v>
      </c>
      <c r="AG5">
        <f t="shared" si="0"/>
        <v>1</v>
      </c>
      <c r="AH5">
        <f t="shared" si="0"/>
        <v>1</v>
      </c>
      <c r="AI5">
        <f t="shared" si="0"/>
        <v>1</v>
      </c>
      <c r="AJ5">
        <f t="shared" si="0"/>
        <v>1</v>
      </c>
      <c r="AK5">
        <f t="shared" si="0"/>
        <v>1</v>
      </c>
      <c r="AL5">
        <f t="shared" si="0"/>
        <v>1</v>
      </c>
      <c r="AM5">
        <f t="shared" si="0"/>
        <v>1</v>
      </c>
      <c r="AN5">
        <f t="shared" si="0"/>
        <v>1</v>
      </c>
      <c r="AO5">
        <f t="shared" si="0"/>
        <v>1</v>
      </c>
      <c r="AP5">
        <f t="shared" si="0"/>
        <v>1</v>
      </c>
      <c r="AQ5">
        <f t="shared" si="0"/>
        <v>1</v>
      </c>
      <c r="AR5">
        <f t="shared" si="0"/>
        <v>1</v>
      </c>
      <c r="AS5">
        <f t="shared" si="0"/>
        <v>1</v>
      </c>
      <c r="AT5">
        <f t="shared" si="0"/>
        <v>1</v>
      </c>
      <c r="AU5">
        <f t="shared" si="0"/>
        <v>1</v>
      </c>
      <c r="AV5">
        <f t="shared" si="0"/>
        <v>1</v>
      </c>
      <c r="AW5">
        <f t="shared" si="0"/>
        <v>1</v>
      </c>
      <c r="AX5">
        <f t="shared" si="0"/>
        <v>1</v>
      </c>
      <c r="AY5">
        <f t="shared" si="0"/>
        <v>1</v>
      </c>
      <c r="AZ5">
        <f t="shared" si="0"/>
        <v>1</v>
      </c>
      <c r="BA5">
        <f t="shared" si="0"/>
        <v>1</v>
      </c>
      <c r="BB5">
        <f t="shared" si="0"/>
        <v>1</v>
      </c>
      <c r="BC5">
        <f t="shared" si="0"/>
        <v>1</v>
      </c>
      <c r="BD5">
        <f t="shared" si="0"/>
        <v>1</v>
      </c>
      <c r="BE5">
        <f t="shared" si="0"/>
        <v>1</v>
      </c>
      <c r="BF5">
        <f t="shared" si="0"/>
        <v>1</v>
      </c>
      <c r="BG5">
        <f t="shared" si="0"/>
        <v>1</v>
      </c>
      <c r="BH5">
        <f t="shared" si="0"/>
        <v>1</v>
      </c>
      <c r="BI5">
        <f t="shared" si="0"/>
        <v>1</v>
      </c>
      <c r="BJ5">
        <f t="shared" si="0"/>
        <v>1</v>
      </c>
      <c r="BK5">
        <f t="shared" si="0"/>
        <v>1</v>
      </c>
      <c r="BL5">
        <f t="shared" si="0"/>
        <v>1</v>
      </c>
      <c r="BM5">
        <f t="shared" si="0"/>
        <v>1</v>
      </c>
      <c r="BN5">
        <f t="shared" si="0"/>
        <v>1</v>
      </c>
      <c r="BO5">
        <f t="shared" si="0"/>
        <v>1</v>
      </c>
      <c r="BP5">
        <f t="shared" si="0"/>
        <v>1</v>
      </c>
      <c r="BQ5">
        <f t="shared" si="0"/>
        <v>1</v>
      </c>
      <c r="BR5">
        <f t="shared" si="0"/>
        <v>1</v>
      </c>
      <c r="BS5">
        <f t="shared" si="0"/>
        <v>1</v>
      </c>
      <c r="BT5">
        <f t="shared" si="0"/>
        <v>1</v>
      </c>
      <c r="BU5">
        <f t="shared" si="0"/>
        <v>1</v>
      </c>
      <c r="BV5">
        <f t="shared" si="0"/>
        <v>1</v>
      </c>
      <c r="BW5">
        <f t="shared" si="0"/>
        <v>1</v>
      </c>
      <c r="BX5">
        <f t="shared" si="0"/>
        <v>1</v>
      </c>
      <c r="BY5">
        <f t="shared" si="0"/>
        <v>1</v>
      </c>
      <c r="BZ5">
        <f t="shared" si="0"/>
        <v>1</v>
      </c>
    </row>
    <row r="6" spans="1:78">
      <c r="A6" s="58"/>
      <c r="B6" s="7" t="e">
        <f>+_xlfn.XLOOKUP(I6,#REF!,#REF!)</f>
        <v>#REF!</v>
      </c>
      <c r="C6" s="8">
        <v>2</v>
      </c>
      <c r="D6" s="8" t="str">
        <f t="shared" si="1"/>
        <v>01-MK-22-11</v>
      </c>
      <c r="E6" s="58">
        <v>45505</v>
      </c>
      <c r="F6" s="59"/>
      <c r="G6" s="59"/>
      <c r="H6" s="9" t="s">
        <v>37</v>
      </c>
      <c r="I6" s="7" t="s">
        <v>344</v>
      </c>
      <c r="J6" s="7" t="str">
        <f>+_xlfn.XLOOKUP(I6,'R4'!B:B,'R4'!C:C)</f>
        <v>AMR - EKSKAVATÖR - 35 TON - PALETLİ - LİEBHERR R 938</v>
      </c>
      <c r="P6">
        <f t="shared" si="2"/>
        <v>0</v>
      </c>
      <c r="Q6">
        <f t="shared" si="0"/>
        <v>0</v>
      </c>
      <c r="R6">
        <f t="shared" si="0"/>
        <v>0</v>
      </c>
      <c r="S6">
        <f t="shared" si="0"/>
        <v>0</v>
      </c>
      <c r="T6">
        <f t="shared" si="0"/>
        <v>0</v>
      </c>
      <c r="U6">
        <f t="shared" si="0"/>
        <v>0</v>
      </c>
      <c r="V6">
        <f t="shared" si="0"/>
        <v>0</v>
      </c>
      <c r="W6">
        <f t="shared" si="0"/>
        <v>0</v>
      </c>
      <c r="X6">
        <f t="shared" si="0"/>
        <v>0</v>
      </c>
      <c r="Y6">
        <f t="shared" si="0"/>
        <v>0</v>
      </c>
      <c r="Z6">
        <f t="shared" si="0"/>
        <v>1</v>
      </c>
      <c r="AA6">
        <f t="shared" si="0"/>
        <v>1</v>
      </c>
      <c r="AB6">
        <f t="shared" si="0"/>
        <v>1</v>
      </c>
      <c r="AC6">
        <f t="shared" si="0"/>
        <v>1</v>
      </c>
      <c r="AD6">
        <f t="shared" si="0"/>
        <v>1</v>
      </c>
      <c r="AE6">
        <f t="shared" si="0"/>
        <v>1</v>
      </c>
      <c r="AF6">
        <f t="shared" si="0"/>
        <v>1</v>
      </c>
      <c r="AG6">
        <f t="shared" si="0"/>
        <v>1</v>
      </c>
      <c r="AH6">
        <f t="shared" si="0"/>
        <v>1</v>
      </c>
      <c r="AI6">
        <f t="shared" si="0"/>
        <v>1</v>
      </c>
      <c r="AJ6">
        <f t="shared" si="0"/>
        <v>1</v>
      </c>
      <c r="AK6">
        <f t="shared" si="0"/>
        <v>1</v>
      </c>
      <c r="AL6">
        <f t="shared" si="0"/>
        <v>1</v>
      </c>
      <c r="AM6">
        <f t="shared" si="0"/>
        <v>1</v>
      </c>
      <c r="AN6">
        <f t="shared" si="0"/>
        <v>1</v>
      </c>
      <c r="AO6">
        <f t="shared" si="0"/>
        <v>1</v>
      </c>
      <c r="AP6">
        <f t="shared" si="0"/>
        <v>1</v>
      </c>
      <c r="AQ6">
        <f t="shared" si="0"/>
        <v>1</v>
      </c>
      <c r="AR6">
        <f t="shared" si="0"/>
        <v>1</v>
      </c>
      <c r="AS6">
        <f t="shared" si="0"/>
        <v>1</v>
      </c>
      <c r="AT6">
        <f t="shared" si="0"/>
        <v>1</v>
      </c>
      <c r="AU6">
        <f t="shared" si="0"/>
        <v>1</v>
      </c>
      <c r="AV6">
        <f t="shared" si="0"/>
        <v>1</v>
      </c>
      <c r="AW6">
        <f t="shared" si="0"/>
        <v>1</v>
      </c>
      <c r="AX6">
        <f t="shared" si="0"/>
        <v>1</v>
      </c>
      <c r="AY6">
        <f t="shared" si="0"/>
        <v>1</v>
      </c>
      <c r="AZ6">
        <f t="shared" si="0"/>
        <v>1</v>
      </c>
      <c r="BA6">
        <f t="shared" si="0"/>
        <v>1</v>
      </c>
      <c r="BB6">
        <f t="shared" si="0"/>
        <v>1</v>
      </c>
      <c r="BC6">
        <f t="shared" si="0"/>
        <v>1</v>
      </c>
      <c r="BD6">
        <f t="shared" si="0"/>
        <v>1</v>
      </c>
      <c r="BE6">
        <f t="shared" si="0"/>
        <v>1</v>
      </c>
      <c r="BF6">
        <f t="shared" si="0"/>
        <v>1</v>
      </c>
      <c r="BG6">
        <f t="shared" si="0"/>
        <v>1</v>
      </c>
      <c r="BH6">
        <f t="shared" si="0"/>
        <v>1</v>
      </c>
      <c r="BI6">
        <f t="shared" si="0"/>
        <v>1</v>
      </c>
      <c r="BJ6">
        <f t="shared" si="0"/>
        <v>1</v>
      </c>
      <c r="BK6">
        <f t="shared" si="0"/>
        <v>1</v>
      </c>
      <c r="BL6">
        <f t="shared" si="0"/>
        <v>1</v>
      </c>
      <c r="BM6">
        <f t="shared" si="0"/>
        <v>1</v>
      </c>
      <c r="BN6">
        <f t="shared" si="0"/>
        <v>1</v>
      </c>
      <c r="BO6">
        <f t="shared" si="0"/>
        <v>1</v>
      </c>
      <c r="BP6">
        <f t="shared" si="0"/>
        <v>1</v>
      </c>
      <c r="BQ6">
        <f t="shared" si="0"/>
        <v>1</v>
      </c>
      <c r="BR6">
        <f t="shared" si="0"/>
        <v>1</v>
      </c>
      <c r="BS6">
        <f t="shared" si="0"/>
        <v>1</v>
      </c>
      <c r="BT6">
        <f t="shared" si="0"/>
        <v>1</v>
      </c>
      <c r="BU6">
        <f t="shared" si="0"/>
        <v>1</v>
      </c>
      <c r="BV6">
        <f t="shared" si="0"/>
        <v>1</v>
      </c>
      <c r="BW6">
        <f t="shared" si="0"/>
        <v>1</v>
      </c>
      <c r="BX6">
        <f t="shared" si="0"/>
        <v>1</v>
      </c>
      <c r="BY6">
        <f t="shared" si="0"/>
        <v>1</v>
      </c>
      <c r="BZ6">
        <f t="shared" si="0"/>
        <v>1</v>
      </c>
    </row>
    <row r="7" spans="1:78">
      <c r="A7" s="58"/>
      <c r="B7" s="7" t="e">
        <f>+_xlfn.XLOOKUP(I7,#REF!,#REF!)</f>
        <v>#REF!</v>
      </c>
      <c r="C7" s="8">
        <v>3</v>
      </c>
      <c r="D7" s="8" t="str">
        <f t="shared" si="1"/>
        <v>01-MK-22-11</v>
      </c>
      <c r="E7" s="58">
        <v>45474</v>
      </c>
      <c r="F7" s="59"/>
      <c r="G7" s="59"/>
      <c r="H7" s="9" t="s">
        <v>37</v>
      </c>
      <c r="I7" s="7" t="s">
        <v>345</v>
      </c>
      <c r="J7" s="7" t="str">
        <f>+_xlfn.XLOOKUP(I7,'R4'!B:B,'R4'!C:C)</f>
        <v>AMR - EKSKAVATÖR - 28 TON - PALETLİ - LİEBHERR R 928</v>
      </c>
      <c r="P7">
        <f t="shared" si="2"/>
        <v>0</v>
      </c>
      <c r="Q7">
        <f t="shared" si="0"/>
        <v>0</v>
      </c>
      <c r="R7">
        <f t="shared" si="0"/>
        <v>0</v>
      </c>
      <c r="S7">
        <f t="shared" si="0"/>
        <v>0</v>
      </c>
      <c r="T7">
        <f t="shared" si="0"/>
        <v>0</v>
      </c>
      <c r="U7">
        <f t="shared" si="0"/>
        <v>0</v>
      </c>
      <c r="V7">
        <f t="shared" si="0"/>
        <v>0</v>
      </c>
      <c r="W7">
        <f t="shared" si="0"/>
        <v>0</v>
      </c>
      <c r="X7">
        <f t="shared" si="0"/>
        <v>0</v>
      </c>
      <c r="Y7">
        <f t="shared" si="0"/>
        <v>1</v>
      </c>
      <c r="Z7">
        <f t="shared" si="0"/>
        <v>1</v>
      </c>
      <c r="AA7">
        <f t="shared" si="0"/>
        <v>1</v>
      </c>
      <c r="AB7">
        <f t="shared" si="0"/>
        <v>1</v>
      </c>
      <c r="AC7">
        <f t="shared" si="0"/>
        <v>1</v>
      </c>
      <c r="AD7">
        <f t="shared" si="0"/>
        <v>1</v>
      </c>
      <c r="AE7">
        <f t="shared" si="0"/>
        <v>1</v>
      </c>
      <c r="AF7">
        <f t="shared" si="0"/>
        <v>1</v>
      </c>
      <c r="AG7">
        <f t="shared" si="0"/>
        <v>1</v>
      </c>
      <c r="AH7">
        <f t="shared" si="0"/>
        <v>1</v>
      </c>
      <c r="AI7">
        <f t="shared" si="0"/>
        <v>1</v>
      </c>
      <c r="AJ7">
        <f t="shared" si="0"/>
        <v>1</v>
      </c>
      <c r="AK7">
        <f t="shared" si="0"/>
        <v>1</v>
      </c>
      <c r="AL7">
        <f t="shared" si="0"/>
        <v>1</v>
      </c>
      <c r="AM7">
        <f t="shared" si="0"/>
        <v>1</v>
      </c>
      <c r="AN7">
        <f t="shared" si="0"/>
        <v>1</v>
      </c>
      <c r="AO7">
        <f t="shared" si="0"/>
        <v>1</v>
      </c>
      <c r="AP7">
        <f t="shared" si="0"/>
        <v>1</v>
      </c>
      <c r="AQ7">
        <f t="shared" si="0"/>
        <v>1</v>
      </c>
      <c r="AR7">
        <f t="shared" si="0"/>
        <v>1</v>
      </c>
      <c r="AS7">
        <f t="shared" si="0"/>
        <v>1</v>
      </c>
      <c r="AT7">
        <f t="shared" si="0"/>
        <v>1</v>
      </c>
      <c r="AU7">
        <f t="shared" si="0"/>
        <v>1</v>
      </c>
      <c r="AV7">
        <f t="shared" si="0"/>
        <v>1</v>
      </c>
      <c r="AW7">
        <f t="shared" si="0"/>
        <v>1</v>
      </c>
      <c r="AX7">
        <f t="shared" si="0"/>
        <v>1</v>
      </c>
      <c r="AY7">
        <f t="shared" si="0"/>
        <v>1</v>
      </c>
      <c r="AZ7">
        <f t="shared" si="0"/>
        <v>1</v>
      </c>
      <c r="BA7">
        <f t="shared" si="0"/>
        <v>1</v>
      </c>
      <c r="BB7">
        <f t="shared" si="0"/>
        <v>1</v>
      </c>
      <c r="BC7">
        <f t="shared" si="0"/>
        <v>1</v>
      </c>
      <c r="BD7">
        <f t="shared" si="0"/>
        <v>1</v>
      </c>
      <c r="BE7">
        <f t="shared" si="0"/>
        <v>1</v>
      </c>
      <c r="BF7">
        <f t="shared" si="0"/>
        <v>1</v>
      </c>
      <c r="BG7">
        <f t="shared" si="0"/>
        <v>1</v>
      </c>
      <c r="BH7">
        <f t="shared" si="0"/>
        <v>1</v>
      </c>
      <c r="BI7">
        <f t="shared" si="0"/>
        <v>1</v>
      </c>
      <c r="BJ7">
        <f t="shared" si="0"/>
        <v>1</v>
      </c>
      <c r="BK7">
        <f t="shared" si="0"/>
        <v>1</v>
      </c>
      <c r="BL7">
        <f t="shared" si="0"/>
        <v>1</v>
      </c>
      <c r="BM7">
        <f t="shared" si="0"/>
        <v>1</v>
      </c>
      <c r="BN7">
        <f t="shared" si="0"/>
        <v>1</v>
      </c>
      <c r="BO7">
        <f t="shared" si="0"/>
        <v>1</v>
      </c>
      <c r="BP7">
        <f t="shared" si="0"/>
        <v>1</v>
      </c>
      <c r="BQ7">
        <f t="shared" si="0"/>
        <v>1</v>
      </c>
      <c r="BR7">
        <f t="shared" si="0"/>
        <v>1</v>
      </c>
      <c r="BS7">
        <f t="shared" si="0"/>
        <v>1</v>
      </c>
      <c r="BT7">
        <f t="shared" si="0"/>
        <v>1</v>
      </c>
      <c r="BU7">
        <f t="shared" si="0"/>
        <v>1</v>
      </c>
      <c r="BV7">
        <f t="shared" si="0"/>
        <v>1</v>
      </c>
      <c r="BW7">
        <f t="shared" si="0"/>
        <v>1</v>
      </c>
      <c r="BX7">
        <f t="shared" si="0"/>
        <v>1</v>
      </c>
      <c r="BY7">
        <f t="shared" si="0"/>
        <v>1</v>
      </c>
      <c r="BZ7">
        <f t="shared" si="0"/>
        <v>1</v>
      </c>
    </row>
    <row r="8" spans="1:78">
      <c r="A8" s="58"/>
      <c r="B8" s="7" t="e">
        <f>+_xlfn.XLOOKUP(I8,#REF!,#REF!)</f>
        <v>#REF!</v>
      </c>
      <c r="C8" s="8">
        <v>4</v>
      </c>
      <c r="D8" s="8" t="str">
        <f t="shared" si="1"/>
        <v>01-MK-22-11</v>
      </c>
      <c r="E8" s="58">
        <v>45505</v>
      </c>
      <c r="F8" s="59"/>
      <c r="G8" s="59"/>
      <c r="H8" s="9" t="s">
        <v>37</v>
      </c>
      <c r="I8" s="7" t="s">
        <v>346</v>
      </c>
      <c r="J8" s="7" t="str">
        <f>+_xlfn.XLOOKUP(I8,'R4'!B:B,'R4'!C:C)</f>
        <v>AMR - EKSKAVATÖR - 28 TON - PALETLİ - LİEBHERR R 928</v>
      </c>
      <c r="P8">
        <f t="shared" si="2"/>
        <v>0</v>
      </c>
      <c r="Q8">
        <f t="shared" si="2"/>
        <v>0</v>
      </c>
      <c r="R8">
        <f t="shared" si="2"/>
        <v>0</v>
      </c>
      <c r="S8">
        <f t="shared" si="2"/>
        <v>0</v>
      </c>
      <c r="T8">
        <f t="shared" si="2"/>
        <v>0</v>
      </c>
      <c r="U8">
        <f t="shared" si="2"/>
        <v>0</v>
      </c>
      <c r="V8">
        <f t="shared" si="2"/>
        <v>0</v>
      </c>
      <c r="W8">
        <f t="shared" si="2"/>
        <v>0</v>
      </c>
      <c r="X8">
        <f t="shared" si="2"/>
        <v>0</v>
      </c>
      <c r="Y8">
        <f t="shared" si="2"/>
        <v>0</v>
      </c>
      <c r="Z8">
        <f t="shared" si="2"/>
        <v>1</v>
      </c>
      <c r="AA8">
        <f t="shared" si="2"/>
        <v>1</v>
      </c>
      <c r="AB8">
        <f t="shared" si="2"/>
        <v>1</v>
      </c>
      <c r="AC8">
        <f t="shared" si="2"/>
        <v>1</v>
      </c>
      <c r="AD8">
        <f t="shared" si="2"/>
        <v>1</v>
      </c>
      <c r="AE8">
        <f t="shared" si="2"/>
        <v>1</v>
      </c>
      <c r="AF8">
        <f t="shared" si="0"/>
        <v>1</v>
      </c>
      <c r="AG8">
        <f t="shared" si="0"/>
        <v>1</v>
      </c>
      <c r="AH8">
        <f t="shared" si="0"/>
        <v>1</v>
      </c>
      <c r="AI8">
        <f t="shared" si="0"/>
        <v>1</v>
      </c>
      <c r="AJ8">
        <f t="shared" si="0"/>
        <v>1</v>
      </c>
      <c r="AK8">
        <f t="shared" si="0"/>
        <v>1</v>
      </c>
      <c r="AL8">
        <f t="shared" si="0"/>
        <v>1</v>
      </c>
      <c r="AM8">
        <f t="shared" ref="AM8:BB25" si="3">+IF(AM$2&gt;=$E8,1,0)</f>
        <v>1</v>
      </c>
      <c r="AN8">
        <f t="shared" si="3"/>
        <v>1</v>
      </c>
      <c r="AO8">
        <f t="shared" si="3"/>
        <v>1</v>
      </c>
      <c r="AP8">
        <f t="shared" si="3"/>
        <v>1</v>
      </c>
      <c r="AQ8">
        <f t="shared" si="3"/>
        <v>1</v>
      </c>
      <c r="AR8">
        <f t="shared" si="3"/>
        <v>1</v>
      </c>
      <c r="AS8">
        <f t="shared" si="3"/>
        <v>1</v>
      </c>
      <c r="AT8">
        <f t="shared" si="3"/>
        <v>1</v>
      </c>
      <c r="AU8">
        <f t="shared" si="3"/>
        <v>1</v>
      </c>
      <c r="AV8">
        <f t="shared" si="3"/>
        <v>1</v>
      </c>
      <c r="AW8">
        <f t="shared" si="3"/>
        <v>1</v>
      </c>
      <c r="AX8">
        <f t="shared" si="3"/>
        <v>1</v>
      </c>
      <c r="AY8">
        <f t="shared" si="3"/>
        <v>1</v>
      </c>
      <c r="AZ8">
        <f t="shared" si="3"/>
        <v>1</v>
      </c>
      <c r="BA8">
        <f t="shared" si="3"/>
        <v>1</v>
      </c>
      <c r="BB8">
        <f t="shared" si="3"/>
        <v>1</v>
      </c>
      <c r="BC8">
        <f t="shared" ref="BC8:BR23" si="4">+IF(BC$2&gt;=$E8,1,0)</f>
        <v>1</v>
      </c>
      <c r="BD8">
        <f t="shared" si="4"/>
        <v>1</v>
      </c>
      <c r="BE8">
        <f t="shared" si="4"/>
        <v>1</v>
      </c>
      <c r="BF8">
        <f t="shared" si="4"/>
        <v>1</v>
      </c>
      <c r="BG8">
        <f t="shared" si="4"/>
        <v>1</v>
      </c>
      <c r="BH8">
        <f t="shared" si="4"/>
        <v>1</v>
      </c>
      <c r="BI8">
        <f t="shared" si="4"/>
        <v>1</v>
      </c>
      <c r="BJ8">
        <f t="shared" si="4"/>
        <v>1</v>
      </c>
      <c r="BK8">
        <f t="shared" si="4"/>
        <v>1</v>
      </c>
      <c r="BL8">
        <f t="shared" si="4"/>
        <v>1</v>
      </c>
      <c r="BM8">
        <f t="shared" si="4"/>
        <v>1</v>
      </c>
      <c r="BN8">
        <f t="shared" si="4"/>
        <v>1</v>
      </c>
      <c r="BO8">
        <f t="shared" si="4"/>
        <v>1</v>
      </c>
      <c r="BP8">
        <f t="shared" si="4"/>
        <v>1</v>
      </c>
      <c r="BQ8">
        <f t="shared" si="4"/>
        <v>1</v>
      </c>
      <c r="BR8">
        <f t="shared" si="4"/>
        <v>1</v>
      </c>
      <c r="BS8">
        <f t="shared" ref="BS8:BZ26" si="5">+IF(BS$2&gt;=$E8,1,0)</f>
        <v>1</v>
      </c>
      <c r="BT8">
        <f t="shared" si="5"/>
        <v>1</v>
      </c>
      <c r="BU8">
        <f t="shared" si="5"/>
        <v>1</v>
      </c>
      <c r="BV8">
        <f t="shared" si="5"/>
        <v>1</v>
      </c>
      <c r="BW8">
        <f t="shared" si="5"/>
        <v>1</v>
      </c>
      <c r="BX8">
        <f t="shared" si="5"/>
        <v>1</v>
      </c>
      <c r="BY8">
        <f t="shared" si="5"/>
        <v>1</v>
      </c>
      <c r="BZ8">
        <f t="shared" si="5"/>
        <v>1</v>
      </c>
    </row>
    <row r="9" spans="1:78">
      <c r="A9" s="58"/>
      <c r="B9" s="7" t="e">
        <f>+_xlfn.XLOOKUP(I9,#REF!,#REF!)</f>
        <v>#REF!</v>
      </c>
      <c r="C9" s="8">
        <v>5</v>
      </c>
      <c r="D9" s="8" t="str">
        <f t="shared" si="1"/>
        <v>01-MK-22-11</v>
      </c>
      <c r="E9" s="58">
        <v>45627</v>
      </c>
      <c r="F9" s="59"/>
      <c r="G9" s="59"/>
      <c r="H9" s="9" t="s">
        <v>37</v>
      </c>
      <c r="I9" s="7" t="s">
        <v>347</v>
      </c>
      <c r="J9" s="7" t="str">
        <f>+_xlfn.XLOOKUP(I9,'R4'!B:B,'R4'!C:C)</f>
        <v>AMR - EKSKAVATÖR - 28 TON - PALETLİ - LİEBHERR R 928</v>
      </c>
      <c r="P9">
        <f t="shared" si="2"/>
        <v>0</v>
      </c>
      <c r="Q9">
        <f t="shared" si="2"/>
        <v>0</v>
      </c>
      <c r="R9">
        <f t="shared" si="2"/>
        <v>0</v>
      </c>
      <c r="S9">
        <f t="shared" si="2"/>
        <v>0</v>
      </c>
      <c r="T9">
        <f t="shared" si="2"/>
        <v>0</v>
      </c>
      <c r="U9">
        <f t="shared" si="2"/>
        <v>0</v>
      </c>
      <c r="V9">
        <f t="shared" si="2"/>
        <v>0</v>
      </c>
      <c r="W9">
        <f t="shared" si="2"/>
        <v>0</v>
      </c>
      <c r="X9">
        <f t="shared" si="2"/>
        <v>0</v>
      </c>
      <c r="Y9">
        <f t="shared" si="2"/>
        <v>0</v>
      </c>
      <c r="Z9">
        <f t="shared" si="2"/>
        <v>0</v>
      </c>
      <c r="AA9">
        <f t="shared" si="2"/>
        <v>0</v>
      </c>
      <c r="AB9">
        <f t="shared" si="2"/>
        <v>0</v>
      </c>
      <c r="AC9">
        <f t="shared" si="2"/>
        <v>0</v>
      </c>
      <c r="AD9">
        <f t="shared" si="2"/>
        <v>1</v>
      </c>
      <c r="AE9">
        <f t="shared" si="2"/>
        <v>1</v>
      </c>
      <c r="AF9">
        <f t="shared" ref="AF9:AM22" si="6">+IF(AF$2&gt;=$E9,1,0)</f>
        <v>1</v>
      </c>
      <c r="AG9">
        <f t="shared" si="6"/>
        <v>1</v>
      </c>
      <c r="AH9">
        <f t="shared" si="6"/>
        <v>1</v>
      </c>
      <c r="AI9">
        <f t="shared" si="6"/>
        <v>1</v>
      </c>
      <c r="AJ9">
        <f t="shared" si="6"/>
        <v>1</v>
      </c>
      <c r="AK9">
        <f t="shared" si="6"/>
        <v>1</v>
      </c>
      <c r="AL9">
        <f t="shared" si="6"/>
        <v>1</v>
      </c>
      <c r="AM9">
        <f t="shared" si="6"/>
        <v>1</v>
      </c>
      <c r="AN9">
        <f t="shared" si="3"/>
        <v>1</v>
      </c>
      <c r="AO9">
        <f t="shared" si="3"/>
        <v>1</v>
      </c>
      <c r="AP9">
        <f t="shared" si="3"/>
        <v>1</v>
      </c>
      <c r="AQ9">
        <f t="shared" si="3"/>
        <v>1</v>
      </c>
      <c r="AR9">
        <f t="shared" si="3"/>
        <v>1</v>
      </c>
      <c r="AS9">
        <f t="shared" si="3"/>
        <v>1</v>
      </c>
      <c r="AT9">
        <f t="shared" si="3"/>
        <v>1</v>
      </c>
      <c r="AU9">
        <f t="shared" si="3"/>
        <v>1</v>
      </c>
      <c r="AV9">
        <f t="shared" si="3"/>
        <v>1</v>
      </c>
      <c r="AW9">
        <f t="shared" si="3"/>
        <v>1</v>
      </c>
      <c r="AX9">
        <f t="shared" si="3"/>
        <v>1</v>
      </c>
      <c r="AY9">
        <f t="shared" si="3"/>
        <v>1</v>
      </c>
      <c r="AZ9">
        <f t="shared" si="3"/>
        <v>1</v>
      </c>
      <c r="BA9">
        <f t="shared" si="3"/>
        <v>1</v>
      </c>
      <c r="BB9">
        <f t="shared" si="3"/>
        <v>1</v>
      </c>
      <c r="BC9">
        <f t="shared" si="4"/>
        <v>1</v>
      </c>
      <c r="BD9">
        <f t="shared" si="4"/>
        <v>1</v>
      </c>
      <c r="BE9">
        <f t="shared" si="4"/>
        <v>1</v>
      </c>
      <c r="BF9">
        <f t="shared" si="4"/>
        <v>1</v>
      </c>
      <c r="BG9">
        <f t="shared" si="4"/>
        <v>1</v>
      </c>
      <c r="BH9">
        <f t="shared" si="4"/>
        <v>1</v>
      </c>
      <c r="BI9">
        <f t="shared" si="4"/>
        <v>1</v>
      </c>
      <c r="BJ9">
        <f t="shared" si="4"/>
        <v>1</v>
      </c>
      <c r="BK9">
        <f t="shared" si="4"/>
        <v>1</v>
      </c>
      <c r="BL9">
        <f t="shared" si="4"/>
        <v>1</v>
      </c>
      <c r="BM9">
        <f t="shared" si="4"/>
        <v>1</v>
      </c>
      <c r="BN9">
        <f t="shared" si="4"/>
        <v>1</v>
      </c>
      <c r="BO9">
        <f t="shared" si="4"/>
        <v>1</v>
      </c>
      <c r="BP9">
        <f t="shared" si="4"/>
        <v>1</v>
      </c>
      <c r="BQ9">
        <f t="shared" si="4"/>
        <v>1</v>
      </c>
      <c r="BR9">
        <f t="shared" si="4"/>
        <v>1</v>
      </c>
      <c r="BS9">
        <f t="shared" si="5"/>
        <v>1</v>
      </c>
      <c r="BT9">
        <f t="shared" si="5"/>
        <v>1</v>
      </c>
      <c r="BU9">
        <f t="shared" si="5"/>
        <v>1</v>
      </c>
      <c r="BV9">
        <f t="shared" si="5"/>
        <v>1</v>
      </c>
      <c r="BW9">
        <f t="shared" si="5"/>
        <v>1</v>
      </c>
      <c r="BX9">
        <f t="shared" si="5"/>
        <v>1</v>
      </c>
      <c r="BY9">
        <f t="shared" si="5"/>
        <v>1</v>
      </c>
      <c r="BZ9">
        <f t="shared" si="5"/>
        <v>1</v>
      </c>
    </row>
    <row r="10" spans="1:78">
      <c r="A10" s="58"/>
      <c r="B10" s="7" t="e">
        <f>+_xlfn.XLOOKUP(I10,#REF!,#REF!)</f>
        <v>#REF!</v>
      </c>
      <c r="C10" s="8">
        <v>6</v>
      </c>
      <c r="D10" s="8" t="str">
        <f t="shared" si="1"/>
        <v>01-MK-22-11</v>
      </c>
      <c r="E10" s="58">
        <v>45505</v>
      </c>
      <c r="F10" s="59"/>
      <c r="G10" s="59"/>
      <c r="H10" s="9" t="s">
        <v>37</v>
      </c>
      <c r="I10" s="7" t="s">
        <v>348</v>
      </c>
      <c r="J10" s="7" t="str">
        <f>+_xlfn.XLOOKUP(I10,'R4'!B:B,'R4'!C:C)</f>
        <v>AMR - EKSKAVATÖR - 28 TON - PALETLİ - LİEBHERR R 928 - GENERİC</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1</v>
      </c>
      <c r="AA10">
        <f t="shared" si="2"/>
        <v>1</v>
      </c>
      <c r="AB10">
        <f t="shared" si="2"/>
        <v>1</v>
      </c>
      <c r="AC10">
        <f t="shared" si="2"/>
        <v>1</v>
      </c>
      <c r="AD10">
        <f t="shared" si="2"/>
        <v>1</v>
      </c>
      <c r="AE10">
        <f t="shared" si="2"/>
        <v>1</v>
      </c>
      <c r="AF10">
        <f t="shared" si="6"/>
        <v>1</v>
      </c>
      <c r="AG10">
        <f t="shared" si="6"/>
        <v>1</v>
      </c>
      <c r="AH10">
        <f t="shared" si="6"/>
        <v>1</v>
      </c>
      <c r="AI10">
        <f t="shared" si="6"/>
        <v>1</v>
      </c>
      <c r="AJ10">
        <f t="shared" si="6"/>
        <v>1</v>
      </c>
      <c r="AK10">
        <f t="shared" si="6"/>
        <v>1</v>
      </c>
      <c r="AL10">
        <f t="shared" si="6"/>
        <v>1</v>
      </c>
      <c r="AM10">
        <f t="shared" si="6"/>
        <v>1</v>
      </c>
      <c r="AN10">
        <f t="shared" si="3"/>
        <v>1</v>
      </c>
      <c r="AO10">
        <f t="shared" si="3"/>
        <v>1</v>
      </c>
      <c r="AP10">
        <f t="shared" si="3"/>
        <v>1</v>
      </c>
      <c r="AQ10">
        <f t="shared" si="3"/>
        <v>1</v>
      </c>
      <c r="AR10">
        <f t="shared" si="3"/>
        <v>1</v>
      </c>
      <c r="AS10">
        <f t="shared" si="3"/>
        <v>1</v>
      </c>
      <c r="AT10">
        <f t="shared" si="3"/>
        <v>1</v>
      </c>
      <c r="AU10">
        <f t="shared" si="3"/>
        <v>1</v>
      </c>
      <c r="AV10">
        <f t="shared" si="3"/>
        <v>1</v>
      </c>
      <c r="AW10">
        <f t="shared" si="3"/>
        <v>1</v>
      </c>
      <c r="AX10">
        <f t="shared" si="3"/>
        <v>1</v>
      </c>
      <c r="AY10">
        <f t="shared" si="3"/>
        <v>1</v>
      </c>
      <c r="AZ10">
        <f t="shared" si="3"/>
        <v>1</v>
      </c>
      <c r="BA10">
        <f t="shared" si="3"/>
        <v>1</v>
      </c>
      <c r="BB10">
        <f t="shared" si="3"/>
        <v>1</v>
      </c>
      <c r="BC10">
        <f t="shared" si="4"/>
        <v>1</v>
      </c>
      <c r="BD10">
        <f t="shared" si="4"/>
        <v>1</v>
      </c>
      <c r="BE10">
        <f t="shared" si="4"/>
        <v>1</v>
      </c>
      <c r="BF10">
        <f t="shared" si="4"/>
        <v>1</v>
      </c>
      <c r="BG10">
        <f t="shared" si="4"/>
        <v>1</v>
      </c>
      <c r="BH10">
        <f t="shared" si="4"/>
        <v>1</v>
      </c>
      <c r="BI10">
        <f t="shared" si="4"/>
        <v>1</v>
      </c>
      <c r="BJ10">
        <f t="shared" si="4"/>
        <v>1</v>
      </c>
      <c r="BK10">
        <f t="shared" si="4"/>
        <v>1</v>
      </c>
      <c r="BL10">
        <f t="shared" si="4"/>
        <v>1</v>
      </c>
      <c r="BM10">
        <f t="shared" si="4"/>
        <v>1</v>
      </c>
      <c r="BN10">
        <f t="shared" si="4"/>
        <v>1</v>
      </c>
      <c r="BO10">
        <f t="shared" si="4"/>
        <v>1</v>
      </c>
      <c r="BP10">
        <f t="shared" si="4"/>
        <v>1</v>
      </c>
      <c r="BQ10">
        <f t="shared" si="4"/>
        <v>1</v>
      </c>
      <c r="BR10">
        <f t="shared" si="4"/>
        <v>1</v>
      </c>
      <c r="BS10">
        <f t="shared" si="5"/>
        <v>1</v>
      </c>
      <c r="BT10">
        <f t="shared" si="5"/>
        <v>1</v>
      </c>
      <c r="BU10">
        <f t="shared" si="5"/>
        <v>1</v>
      </c>
      <c r="BV10">
        <f t="shared" si="5"/>
        <v>1</v>
      </c>
      <c r="BW10">
        <f t="shared" si="5"/>
        <v>1</v>
      </c>
      <c r="BX10">
        <f t="shared" si="5"/>
        <v>1</v>
      </c>
      <c r="BY10">
        <f t="shared" si="5"/>
        <v>1</v>
      </c>
      <c r="BZ10">
        <f t="shared" si="5"/>
        <v>1</v>
      </c>
    </row>
    <row r="11" spans="1:78">
      <c r="A11" s="58"/>
      <c r="B11" s="7" t="e">
        <f>+_xlfn.XLOOKUP(I11,#REF!,#REF!)</f>
        <v>#REF!</v>
      </c>
      <c r="C11" s="8">
        <v>7</v>
      </c>
      <c r="D11" s="8" t="str">
        <f t="shared" si="1"/>
        <v>01-MK-22-11</v>
      </c>
      <c r="E11" s="58">
        <v>45627</v>
      </c>
      <c r="F11" s="59"/>
      <c r="G11" s="59"/>
      <c r="H11" s="9" t="s">
        <v>37</v>
      </c>
      <c r="I11" s="7" t="s">
        <v>349</v>
      </c>
      <c r="J11" s="7" t="str">
        <f>+_xlfn.XLOOKUP(I11,'R4'!B:B,'R4'!C:C)</f>
        <v>AMR - EKSKAVATÖR - 35 TON - PALETLİ - LİEBHERR R 938</v>
      </c>
      <c r="P11">
        <f t="shared" si="2"/>
        <v>0</v>
      </c>
      <c r="Q11">
        <f t="shared" si="2"/>
        <v>0</v>
      </c>
      <c r="R11">
        <f t="shared" si="2"/>
        <v>0</v>
      </c>
      <c r="S11">
        <f t="shared" si="2"/>
        <v>0</v>
      </c>
      <c r="T11">
        <f t="shared" si="2"/>
        <v>0</v>
      </c>
      <c r="U11">
        <f t="shared" si="2"/>
        <v>0</v>
      </c>
      <c r="V11">
        <f t="shared" si="2"/>
        <v>0</v>
      </c>
      <c r="W11">
        <f t="shared" si="2"/>
        <v>0</v>
      </c>
      <c r="X11">
        <f t="shared" si="2"/>
        <v>0</v>
      </c>
      <c r="Y11">
        <f t="shared" si="2"/>
        <v>0</v>
      </c>
      <c r="Z11">
        <f t="shared" si="2"/>
        <v>0</v>
      </c>
      <c r="AA11">
        <f t="shared" si="2"/>
        <v>0</v>
      </c>
      <c r="AB11">
        <f t="shared" si="2"/>
        <v>0</v>
      </c>
      <c r="AC11">
        <f t="shared" si="2"/>
        <v>0</v>
      </c>
      <c r="AD11">
        <f t="shared" si="2"/>
        <v>1</v>
      </c>
      <c r="AE11">
        <f t="shared" si="2"/>
        <v>1</v>
      </c>
      <c r="AF11">
        <f t="shared" si="6"/>
        <v>1</v>
      </c>
      <c r="AG11">
        <f t="shared" si="6"/>
        <v>1</v>
      </c>
      <c r="AH11">
        <f t="shared" si="6"/>
        <v>1</v>
      </c>
      <c r="AI11">
        <f t="shared" si="6"/>
        <v>1</v>
      </c>
      <c r="AJ11">
        <f t="shared" si="6"/>
        <v>1</v>
      </c>
      <c r="AK11">
        <f t="shared" si="6"/>
        <v>1</v>
      </c>
      <c r="AL11">
        <f t="shared" si="6"/>
        <v>1</v>
      </c>
      <c r="AM11">
        <f t="shared" si="6"/>
        <v>1</v>
      </c>
      <c r="AN11">
        <f t="shared" si="3"/>
        <v>1</v>
      </c>
      <c r="AO11">
        <f t="shared" si="3"/>
        <v>1</v>
      </c>
      <c r="AP11">
        <f t="shared" si="3"/>
        <v>1</v>
      </c>
      <c r="AQ11">
        <f t="shared" si="3"/>
        <v>1</v>
      </c>
      <c r="AR11">
        <f t="shared" si="3"/>
        <v>1</v>
      </c>
      <c r="AS11">
        <f t="shared" si="3"/>
        <v>1</v>
      </c>
      <c r="AT11">
        <f t="shared" si="3"/>
        <v>1</v>
      </c>
      <c r="AU11">
        <f t="shared" si="3"/>
        <v>1</v>
      </c>
      <c r="AV11">
        <f t="shared" si="3"/>
        <v>1</v>
      </c>
      <c r="AW11">
        <f t="shared" si="3"/>
        <v>1</v>
      </c>
      <c r="AX11">
        <f t="shared" si="3"/>
        <v>1</v>
      </c>
      <c r="AY11">
        <f t="shared" si="3"/>
        <v>1</v>
      </c>
      <c r="AZ11">
        <f t="shared" si="3"/>
        <v>1</v>
      </c>
      <c r="BA11">
        <f t="shared" si="3"/>
        <v>1</v>
      </c>
      <c r="BB11">
        <f t="shared" si="3"/>
        <v>1</v>
      </c>
      <c r="BC11">
        <f t="shared" si="4"/>
        <v>1</v>
      </c>
      <c r="BD11">
        <f t="shared" si="4"/>
        <v>1</v>
      </c>
      <c r="BE11">
        <f t="shared" si="4"/>
        <v>1</v>
      </c>
      <c r="BF11">
        <f t="shared" si="4"/>
        <v>1</v>
      </c>
      <c r="BG11">
        <f t="shared" si="4"/>
        <v>1</v>
      </c>
      <c r="BH11">
        <f t="shared" si="4"/>
        <v>1</v>
      </c>
      <c r="BI11">
        <f t="shared" si="4"/>
        <v>1</v>
      </c>
      <c r="BJ11">
        <f t="shared" si="4"/>
        <v>1</v>
      </c>
      <c r="BK11">
        <f t="shared" si="4"/>
        <v>1</v>
      </c>
      <c r="BL11">
        <f t="shared" si="4"/>
        <v>1</v>
      </c>
      <c r="BM11">
        <f t="shared" si="4"/>
        <v>1</v>
      </c>
      <c r="BN11">
        <f t="shared" si="4"/>
        <v>1</v>
      </c>
      <c r="BO11">
        <f t="shared" si="4"/>
        <v>1</v>
      </c>
      <c r="BP11">
        <f t="shared" si="4"/>
        <v>1</v>
      </c>
      <c r="BQ11">
        <f t="shared" si="4"/>
        <v>1</v>
      </c>
      <c r="BR11">
        <f t="shared" si="4"/>
        <v>1</v>
      </c>
      <c r="BS11">
        <f t="shared" si="5"/>
        <v>1</v>
      </c>
      <c r="BT11">
        <f t="shared" si="5"/>
        <v>1</v>
      </c>
      <c r="BU11">
        <f t="shared" si="5"/>
        <v>1</v>
      </c>
      <c r="BV11">
        <f t="shared" si="5"/>
        <v>1</v>
      </c>
      <c r="BW11">
        <f t="shared" si="5"/>
        <v>1</v>
      </c>
      <c r="BX11">
        <f t="shared" si="5"/>
        <v>1</v>
      </c>
      <c r="BY11">
        <f t="shared" si="5"/>
        <v>1</v>
      </c>
      <c r="BZ11">
        <f t="shared" si="5"/>
        <v>1</v>
      </c>
    </row>
    <row r="12" spans="1:78">
      <c r="A12" s="58"/>
      <c r="B12" s="7" t="e">
        <f>+_xlfn.XLOOKUP(I12,#REF!,#REF!)</f>
        <v>#REF!</v>
      </c>
      <c r="C12" s="8">
        <v>8</v>
      </c>
      <c r="D12" s="8" t="str">
        <f t="shared" si="1"/>
        <v>01-MK-22-11</v>
      </c>
      <c r="E12" s="58">
        <v>45474</v>
      </c>
      <c r="F12" s="59"/>
      <c r="G12" s="59"/>
      <c r="H12" s="9" t="s">
        <v>37</v>
      </c>
      <c r="I12" s="7" t="s">
        <v>354</v>
      </c>
      <c r="J12" s="7" t="str">
        <f>+_xlfn.XLOOKUP(I12,'R4'!B:B,'R4'!C:C)</f>
        <v>AMR - EKSKAVATÖR - 35 TON - PALETLİ - LİEBHERR R 938</v>
      </c>
      <c r="P12">
        <f t="shared" si="2"/>
        <v>0</v>
      </c>
      <c r="Q12">
        <f t="shared" si="2"/>
        <v>0</v>
      </c>
      <c r="R12">
        <f t="shared" si="2"/>
        <v>0</v>
      </c>
      <c r="S12">
        <f t="shared" si="2"/>
        <v>0</v>
      </c>
      <c r="T12">
        <f t="shared" si="2"/>
        <v>0</v>
      </c>
      <c r="U12">
        <f t="shared" si="2"/>
        <v>0</v>
      </c>
      <c r="V12">
        <f t="shared" si="2"/>
        <v>0</v>
      </c>
      <c r="W12">
        <f t="shared" si="2"/>
        <v>0</v>
      </c>
      <c r="X12">
        <f t="shared" si="2"/>
        <v>0</v>
      </c>
      <c r="Y12">
        <f t="shared" si="2"/>
        <v>1</v>
      </c>
      <c r="Z12">
        <f t="shared" si="2"/>
        <v>1</v>
      </c>
      <c r="AA12">
        <f t="shared" si="2"/>
        <v>1</v>
      </c>
      <c r="AB12">
        <f t="shared" si="2"/>
        <v>1</v>
      </c>
      <c r="AC12">
        <f t="shared" si="2"/>
        <v>1</v>
      </c>
      <c r="AD12">
        <f t="shared" si="2"/>
        <v>1</v>
      </c>
      <c r="AE12">
        <f t="shared" si="2"/>
        <v>1</v>
      </c>
      <c r="AF12">
        <f t="shared" si="6"/>
        <v>1</v>
      </c>
      <c r="AG12">
        <f t="shared" si="6"/>
        <v>1</v>
      </c>
      <c r="AH12">
        <f t="shared" si="6"/>
        <v>1</v>
      </c>
      <c r="AI12">
        <f t="shared" si="6"/>
        <v>1</v>
      </c>
      <c r="AJ12">
        <f t="shared" si="6"/>
        <v>1</v>
      </c>
      <c r="AK12">
        <f t="shared" si="6"/>
        <v>1</v>
      </c>
      <c r="AL12">
        <f t="shared" si="6"/>
        <v>1</v>
      </c>
      <c r="AM12">
        <f t="shared" si="6"/>
        <v>1</v>
      </c>
      <c r="AN12">
        <f t="shared" si="3"/>
        <v>1</v>
      </c>
      <c r="AO12">
        <f t="shared" si="3"/>
        <v>1</v>
      </c>
      <c r="AP12">
        <f t="shared" si="3"/>
        <v>1</v>
      </c>
      <c r="AQ12">
        <f t="shared" si="3"/>
        <v>1</v>
      </c>
      <c r="AR12">
        <f t="shared" si="3"/>
        <v>1</v>
      </c>
      <c r="AS12">
        <f t="shared" si="3"/>
        <v>1</v>
      </c>
      <c r="AT12">
        <f t="shared" si="3"/>
        <v>1</v>
      </c>
      <c r="AU12">
        <f t="shared" si="3"/>
        <v>1</v>
      </c>
      <c r="AV12">
        <f t="shared" si="3"/>
        <v>1</v>
      </c>
      <c r="AW12">
        <f t="shared" si="3"/>
        <v>1</v>
      </c>
      <c r="AX12">
        <f t="shared" si="3"/>
        <v>1</v>
      </c>
      <c r="AY12">
        <f t="shared" si="3"/>
        <v>1</v>
      </c>
      <c r="AZ12">
        <f t="shared" si="3"/>
        <v>1</v>
      </c>
      <c r="BA12">
        <f t="shared" si="3"/>
        <v>1</v>
      </c>
      <c r="BB12">
        <f t="shared" si="3"/>
        <v>1</v>
      </c>
      <c r="BC12">
        <f t="shared" si="4"/>
        <v>1</v>
      </c>
      <c r="BD12">
        <f t="shared" si="4"/>
        <v>1</v>
      </c>
      <c r="BE12">
        <f t="shared" si="4"/>
        <v>1</v>
      </c>
      <c r="BF12">
        <f t="shared" si="4"/>
        <v>1</v>
      </c>
      <c r="BG12">
        <f t="shared" si="4"/>
        <v>1</v>
      </c>
      <c r="BH12">
        <f t="shared" si="4"/>
        <v>1</v>
      </c>
      <c r="BI12">
        <f t="shared" si="4"/>
        <v>1</v>
      </c>
      <c r="BJ12">
        <f t="shared" si="4"/>
        <v>1</v>
      </c>
      <c r="BK12">
        <f t="shared" si="4"/>
        <v>1</v>
      </c>
      <c r="BL12">
        <f t="shared" si="4"/>
        <v>1</v>
      </c>
      <c r="BM12">
        <f t="shared" si="4"/>
        <v>1</v>
      </c>
      <c r="BN12">
        <f t="shared" si="4"/>
        <v>1</v>
      </c>
      <c r="BO12">
        <f t="shared" si="4"/>
        <v>1</v>
      </c>
      <c r="BP12">
        <f t="shared" si="4"/>
        <v>1</v>
      </c>
      <c r="BQ12">
        <f t="shared" si="4"/>
        <v>1</v>
      </c>
      <c r="BR12">
        <f t="shared" si="4"/>
        <v>1</v>
      </c>
      <c r="BS12">
        <f t="shared" si="5"/>
        <v>1</v>
      </c>
      <c r="BT12">
        <f t="shared" si="5"/>
        <v>1</v>
      </c>
      <c r="BU12">
        <f t="shared" si="5"/>
        <v>1</v>
      </c>
      <c r="BV12">
        <f t="shared" si="5"/>
        <v>1</v>
      </c>
      <c r="BW12">
        <f t="shared" si="5"/>
        <v>1</v>
      </c>
      <c r="BX12">
        <f t="shared" si="5"/>
        <v>1</v>
      </c>
      <c r="BY12">
        <f t="shared" si="5"/>
        <v>1</v>
      </c>
      <c r="BZ12">
        <f t="shared" si="5"/>
        <v>1</v>
      </c>
    </row>
    <row r="13" spans="1:78">
      <c r="A13" s="58"/>
      <c r="B13" s="7" t="e">
        <f>+_xlfn.XLOOKUP(I13,#REF!,#REF!)</f>
        <v>#REF!</v>
      </c>
      <c r="C13" s="8">
        <v>9</v>
      </c>
      <c r="D13" s="8" t="str">
        <f t="shared" si="1"/>
        <v>01-MK-22-11</v>
      </c>
      <c r="E13" s="58">
        <v>45474</v>
      </c>
      <c r="F13" s="59"/>
      <c r="G13" s="59"/>
      <c r="H13" s="9" t="s">
        <v>37</v>
      </c>
      <c r="I13" s="7" t="s">
        <v>355</v>
      </c>
      <c r="J13" s="7" t="str">
        <f>+_xlfn.XLOOKUP(I13,'R4'!B:B,'R4'!C:C)</f>
        <v>AMR - EKSKAVATÖR - 35 TON - PALETLİ - LİEBHERR R 938</v>
      </c>
      <c r="P13">
        <f t="shared" si="2"/>
        <v>0</v>
      </c>
      <c r="Q13">
        <f t="shared" si="2"/>
        <v>0</v>
      </c>
      <c r="R13">
        <f t="shared" si="2"/>
        <v>0</v>
      </c>
      <c r="S13">
        <f t="shared" si="2"/>
        <v>0</v>
      </c>
      <c r="T13">
        <f t="shared" si="2"/>
        <v>0</v>
      </c>
      <c r="U13">
        <f t="shared" si="2"/>
        <v>0</v>
      </c>
      <c r="V13">
        <f t="shared" si="2"/>
        <v>0</v>
      </c>
      <c r="W13">
        <f t="shared" si="2"/>
        <v>0</v>
      </c>
      <c r="X13">
        <f t="shared" si="2"/>
        <v>0</v>
      </c>
      <c r="Y13">
        <f t="shared" si="2"/>
        <v>1</v>
      </c>
      <c r="Z13">
        <f t="shared" si="2"/>
        <v>1</v>
      </c>
      <c r="AA13">
        <f t="shared" si="2"/>
        <v>1</v>
      </c>
      <c r="AB13">
        <f t="shared" si="2"/>
        <v>1</v>
      </c>
      <c r="AC13">
        <f t="shared" si="2"/>
        <v>1</v>
      </c>
      <c r="AD13">
        <f t="shared" si="2"/>
        <v>1</v>
      </c>
      <c r="AE13">
        <f t="shared" si="2"/>
        <v>1</v>
      </c>
      <c r="AF13">
        <f t="shared" si="6"/>
        <v>1</v>
      </c>
      <c r="AG13">
        <f t="shared" si="6"/>
        <v>1</v>
      </c>
      <c r="AH13">
        <f t="shared" si="6"/>
        <v>1</v>
      </c>
      <c r="AI13">
        <f t="shared" si="6"/>
        <v>1</v>
      </c>
      <c r="AJ13">
        <f t="shared" si="6"/>
        <v>1</v>
      </c>
      <c r="AK13">
        <f t="shared" si="6"/>
        <v>1</v>
      </c>
      <c r="AL13">
        <f t="shared" si="6"/>
        <v>1</v>
      </c>
      <c r="AM13">
        <f t="shared" si="6"/>
        <v>1</v>
      </c>
      <c r="AN13">
        <f t="shared" si="3"/>
        <v>1</v>
      </c>
      <c r="AO13">
        <f t="shared" si="3"/>
        <v>1</v>
      </c>
      <c r="AP13">
        <f t="shared" si="3"/>
        <v>1</v>
      </c>
      <c r="AQ13">
        <f t="shared" si="3"/>
        <v>1</v>
      </c>
      <c r="AR13">
        <f t="shared" si="3"/>
        <v>1</v>
      </c>
      <c r="AS13">
        <f t="shared" si="3"/>
        <v>1</v>
      </c>
      <c r="AT13">
        <f t="shared" si="3"/>
        <v>1</v>
      </c>
      <c r="AU13">
        <f t="shared" si="3"/>
        <v>1</v>
      </c>
      <c r="AV13">
        <f t="shared" si="3"/>
        <v>1</v>
      </c>
      <c r="AW13">
        <f t="shared" si="3"/>
        <v>1</v>
      </c>
      <c r="AX13">
        <f t="shared" si="3"/>
        <v>1</v>
      </c>
      <c r="AY13">
        <f t="shared" si="3"/>
        <v>1</v>
      </c>
      <c r="AZ13">
        <f t="shared" si="3"/>
        <v>1</v>
      </c>
      <c r="BA13">
        <f t="shared" si="3"/>
        <v>1</v>
      </c>
      <c r="BB13">
        <f t="shared" si="3"/>
        <v>1</v>
      </c>
      <c r="BC13">
        <f t="shared" si="4"/>
        <v>1</v>
      </c>
      <c r="BD13">
        <f t="shared" si="4"/>
        <v>1</v>
      </c>
      <c r="BE13">
        <f t="shared" si="4"/>
        <v>1</v>
      </c>
      <c r="BF13">
        <f t="shared" si="4"/>
        <v>1</v>
      </c>
      <c r="BG13">
        <f t="shared" si="4"/>
        <v>1</v>
      </c>
      <c r="BH13">
        <f t="shared" si="4"/>
        <v>1</v>
      </c>
      <c r="BI13">
        <f t="shared" si="4"/>
        <v>1</v>
      </c>
      <c r="BJ13">
        <f t="shared" si="4"/>
        <v>1</v>
      </c>
      <c r="BK13">
        <f t="shared" si="4"/>
        <v>1</v>
      </c>
      <c r="BL13">
        <f t="shared" si="4"/>
        <v>1</v>
      </c>
      <c r="BM13">
        <f t="shared" si="4"/>
        <v>1</v>
      </c>
      <c r="BN13">
        <f t="shared" si="4"/>
        <v>1</v>
      </c>
      <c r="BO13">
        <f t="shared" si="4"/>
        <v>1</v>
      </c>
      <c r="BP13">
        <f t="shared" si="4"/>
        <v>1</v>
      </c>
      <c r="BQ13">
        <f t="shared" si="4"/>
        <v>1</v>
      </c>
      <c r="BR13">
        <f t="shared" si="4"/>
        <v>1</v>
      </c>
      <c r="BS13">
        <f t="shared" si="5"/>
        <v>1</v>
      </c>
      <c r="BT13">
        <f t="shared" si="5"/>
        <v>1</v>
      </c>
      <c r="BU13">
        <f t="shared" si="5"/>
        <v>1</v>
      </c>
      <c r="BV13">
        <f t="shared" si="5"/>
        <v>1</v>
      </c>
      <c r="BW13">
        <f t="shared" si="5"/>
        <v>1</v>
      </c>
      <c r="BX13">
        <f t="shared" si="5"/>
        <v>1</v>
      </c>
      <c r="BY13">
        <f t="shared" si="5"/>
        <v>1</v>
      </c>
      <c r="BZ13">
        <f t="shared" si="5"/>
        <v>1</v>
      </c>
    </row>
    <row r="14" spans="1:78">
      <c r="A14" s="58"/>
      <c r="B14" s="7" t="e">
        <f>+_xlfn.XLOOKUP(I14,#REF!,#REF!)</f>
        <v>#REF!</v>
      </c>
      <c r="C14" s="8">
        <v>10</v>
      </c>
      <c r="D14" s="8" t="str">
        <f t="shared" si="1"/>
        <v>01-MK-22-11</v>
      </c>
      <c r="E14" s="58">
        <v>45505</v>
      </c>
      <c r="F14" s="59"/>
      <c r="G14" s="59"/>
      <c r="H14" s="9" t="s">
        <v>37</v>
      </c>
      <c r="I14" s="7" t="s">
        <v>356</v>
      </c>
      <c r="J14" s="7" t="str">
        <f>+_xlfn.XLOOKUP(I14,'R4'!B:B,'R4'!C:C)</f>
        <v>AMR - EKSKAVATÖR - 35 TON - PALETLİ - LİEBHERR R 938</v>
      </c>
      <c r="P14">
        <f t="shared" si="2"/>
        <v>0</v>
      </c>
      <c r="Q14">
        <f t="shared" si="2"/>
        <v>0</v>
      </c>
      <c r="R14">
        <f t="shared" si="2"/>
        <v>0</v>
      </c>
      <c r="S14">
        <f t="shared" si="2"/>
        <v>0</v>
      </c>
      <c r="T14">
        <f t="shared" si="2"/>
        <v>0</v>
      </c>
      <c r="U14">
        <f t="shared" si="2"/>
        <v>0</v>
      </c>
      <c r="V14">
        <f t="shared" si="2"/>
        <v>0</v>
      </c>
      <c r="W14">
        <f t="shared" si="2"/>
        <v>0</v>
      </c>
      <c r="X14">
        <f t="shared" si="2"/>
        <v>0</v>
      </c>
      <c r="Y14">
        <f t="shared" si="2"/>
        <v>0</v>
      </c>
      <c r="Z14">
        <f t="shared" si="2"/>
        <v>1</v>
      </c>
      <c r="AA14">
        <f t="shared" si="2"/>
        <v>1</v>
      </c>
      <c r="AB14">
        <f t="shared" si="2"/>
        <v>1</v>
      </c>
      <c r="AC14">
        <f t="shared" si="2"/>
        <v>1</v>
      </c>
      <c r="AD14">
        <f t="shared" si="2"/>
        <v>1</v>
      </c>
      <c r="AE14">
        <f t="shared" si="2"/>
        <v>1</v>
      </c>
      <c r="AF14">
        <f t="shared" si="6"/>
        <v>1</v>
      </c>
      <c r="AG14">
        <f t="shared" si="6"/>
        <v>1</v>
      </c>
      <c r="AH14">
        <f t="shared" si="6"/>
        <v>1</v>
      </c>
      <c r="AI14">
        <f t="shared" si="6"/>
        <v>1</v>
      </c>
      <c r="AJ14">
        <f t="shared" si="6"/>
        <v>1</v>
      </c>
      <c r="AK14">
        <f t="shared" si="6"/>
        <v>1</v>
      </c>
      <c r="AL14">
        <f t="shared" si="6"/>
        <v>1</v>
      </c>
      <c r="AM14">
        <f t="shared" si="6"/>
        <v>1</v>
      </c>
      <c r="AN14">
        <f t="shared" si="3"/>
        <v>1</v>
      </c>
      <c r="AO14">
        <f t="shared" si="3"/>
        <v>1</v>
      </c>
      <c r="AP14">
        <f t="shared" si="3"/>
        <v>1</v>
      </c>
      <c r="AQ14">
        <f t="shared" si="3"/>
        <v>1</v>
      </c>
      <c r="AR14">
        <f t="shared" si="3"/>
        <v>1</v>
      </c>
      <c r="AS14">
        <f t="shared" si="3"/>
        <v>1</v>
      </c>
      <c r="AT14">
        <f t="shared" si="3"/>
        <v>1</v>
      </c>
      <c r="AU14">
        <f t="shared" si="3"/>
        <v>1</v>
      </c>
      <c r="AV14">
        <f t="shared" si="3"/>
        <v>1</v>
      </c>
      <c r="AW14">
        <f t="shared" si="3"/>
        <v>1</v>
      </c>
      <c r="AX14">
        <f t="shared" si="3"/>
        <v>1</v>
      </c>
      <c r="AY14">
        <f t="shared" si="3"/>
        <v>1</v>
      </c>
      <c r="AZ14">
        <f t="shared" si="3"/>
        <v>1</v>
      </c>
      <c r="BA14">
        <f t="shared" si="3"/>
        <v>1</v>
      </c>
      <c r="BB14">
        <f t="shared" si="3"/>
        <v>1</v>
      </c>
      <c r="BC14">
        <f t="shared" si="4"/>
        <v>1</v>
      </c>
      <c r="BD14">
        <f t="shared" si="4"/>
        <v>1</v>
      </c>
      <c r="BE14">
        <f t="shared" si="4"/>
        <v>1</v>
      </c>
      <c r="BF14">
        <f t="shared" si="4"/>
        <v>1</v>
      </c>
      <c r="BG14">
        <f t="shared" si="4"/>
        <v>1</v>
      </c>
      <c r="BH14">
        <f t="shared" si="4"/>
        <v>1</v>
      </c>
      <c r="BI14">
        <f t="shared" si="4"/>
        <v>1</v>
      </c>
      <c r="BJ14">
        <f t="shared" si="4"/>
        <v>1</v>
      </c>
      <c r="BK14">
        <f t="shared" si="4"/>
        <v>1</v>
      </c>
      <c r="BL14">
        <f t="shared" si="4"/>
        <v>1</v>
      </c>
      <c r="BM14">
        <f t="shared" si="4"/>
        <v>1</v>
      </c>
      <c r="BN14">
        <f t="shared" si="4"/>
        <v>1</v>
      </c>
      <c r="BO14">
        <f t="shared" si="4"/>
        <v>1</v>
      </c>
      <c r="BP14">
        <f t="shared" si="4"/>
        <v>1</v>
      </c>
      <c r="BQ14">
        <f t="shared" si="4"/>
        <v>1</v>
      </c>
      <c r="BR14">
        <f t="shared" si="4"/>
        <v>1</v>
      </c>
      <c r="BS14">
        <f t="shared" si="5"/>
        <v>1</v>
      </c>
      <c r="BT14">
        <f t="shared" si="5"/>
        <v>1</v>
      </c>
      <c r="BU14">
        <f t="shared" si="5"/>
        <v>1</v>
      </c>
      <c r="BV14">
        <f t="shared" si="5"/>
        <v>1</v>
      </c>
      <c r="BW14">
        <f t="shared" si="5"/>
        <v>1</v>
      </c>
      <c r="BX14">
        <f t="shared" si="5"/>
        <v>1</v>
      </c>
      <c r="BY14">
        <f t="shared" si="5"/>
        <v>1</v>
      </c>
      <c r="BZ14">
        <f t="shared" si="5"/>
        <v>1</v>
      </c>
    </row>
    <row r="15" spans="1:78">
      <c r="A15" s="58"/>
      <c r="B15" s="7" t="e">
        <f>+_xlfn.XLOOKUP(I15,#REF!,#REF!)</f>
        <v>#REF!</v>
      </c>
      <c r="C15" s="8">
        <v>11</v>
      </c>
      <c r="D15" s="8" t="str">
        <f t="shared" si="1"/>
        <v>01-MK-22-11</v>
      </c>
      <c r="E15" s="58">
        <v>45505</v>
      </c>
      <c r="F15" s="59"/>
      <c r="G15" s="59"/>
      <c r="H15" s="9" t="s">
        <v>37</v>
      </c>
      <c r="I15" s="7" t="s">
        <v>357</v>
      </c>
      <c r="J15" s="7" t="str">
        <f>+_xlfn.XLOOKUP(I15,'R4'!B:B,'R4'!C:C)</f>
        <v>AMR - EKSKAVATÖR - 35 TON - PALETLİ - LİEBHERR R 938</v>
      </c>
      <c r="P15">
        <f t="shared" si="2"/>
        <v>0</v>
      </c>
      <c r="Q15">
        <f t="shared" si="2"/>
        <v>0</v>
      </c>
      <c r="R15">
        <f t="shared" si="2"/>
        <v>0</v>
      </c>
      <c r="S15">
        <f t="shared" si="2"/>
        <v>0</v>
      </c>
      <c r="T15">
        <f t="shared" si="2"/>
        <v>0</v>
      </c>
      <c r="U15">
        <f t="shared" si="2"/>
        <v>0</v>
      </c>
      <c r="V15">
        <f t="shared" si="2"/>
        <v>0</v>
      </c>
      <c r="W15">
        <f t="shared" si="2"/>
        <v>0</v>
      </c>
      <c r="X15">
        <f t="shared" si="2"/>
        <v>0</v>
      </c>
      <c r="Y15">
        <f t="shared" si="2"/>
        <v>0</v>
      </c>
      <c r="Z15">
        <f t="shared" si="2"/>
        <v>1</v>
      </c>
      <c r="AA15">
        <f t="shared" si="2"/>
        <v>1</v>
      </c>
      <c r="AB15">
        <f t="shared" si="2"/>
        <v>1</v>
      </c>
      <c r="AC15">
        <f t="shared" si="2"/>
        <v>1</v>
      </c>
      <c r="AD15">
        <f t="shared" si="2"/>
        <v>1</v>
      </c>
      <c r="AE15">
        <f t="shared" si="2"/>
        <v>1</v>
      </c>
      <c r="AF15">
        <f t="shared" si="6"/>
        <v>1</v>
      </c>
      <c r="AG15">
        <f t="shared" si="6"/>
        <v>1</v>
      </c>
      <c r="AH15">
        <f t="shared" si="6"/>
        <v>1</v>
      </c>
      <c r="AI15">
        <f t="shared" si="6"/>
        <v>1</v>
      </c>
      <c r="AJ15">
        <f t="shared" si="6"/>
        <v>1</v>
      </c>
      <c r="AK15">
        <f t="shared" si="6"/>
        <v>1</v>
      </c>
      <c r="AL15">
        <f t="shared" si="6"/>
        <v>1</v>
      </c>
      <c r="AM15">
        <f t="shared" si="6"/>
        <v>1</v>
      </c>
      <c r="AN15">
        <f t="shared" si="3"/>
        <v>1</v>
      </c>
      <c r="AO15">
        <f t="shared" si="3"/>
        <v>1</v>
      </c>
      <c r="AP15">
        <f t="shared" si="3"/>
        <v>1</v>
      </c>
      <c r="AQ15">
        <f t="shared" si="3"/>
        <v>1</v>
      </c>
      <c r="AR15">
        <f t="shared" si="3"/>
        <v>1</v>
      </c>
      <c r="AS15">
        <f t="shared" si="3"/>
        <v>1</v>
      </c>
      <c r="AT15">
        <f t="shared" si="3"/>
        <v>1</v>
      </c>
      <c r="AU15">
        <f t="shared" si="3"/>
        <v>1</v>
      </c>
      <c r="AV15">
        <f t="shared" si="3"/>
        <v>1</v>
      </c>
      <c r="AW15">
        <f t="shared" si="3"/>
        <v>1</v>
      </c>
      <c r="AX15">
        <f t="shared" si="3"/>
        <v>1</v>
      </c>
      <c r="AY15">
        <f t="shared" si="3"/>
        <v>1</v>
      </c>
      <c r="AZ15">
        <f t="shared" si="3"/>
        <v>1</v>
      </c>
      <c r="BA15">
        <f t="shared" si="3"/>
        <v>1</v>
      </c>
      <c r="BB15">
        <f t="shared" si="3"/>
        <v>1</v>
      </c>
      <c r="BC15">
        <f t="shared" si="4"/>
        <v>1</v>
      </c>
      <c r="BD15">
        <f t="shared" si="4"/>
        <v>1</v>
      </c>
      <c r="BE15">
        <f t="shared" si="4"/>
        <v>1</v>
      </c>
      <c r="BF15">
        <f t="shared" si="4"/>
        <v>1</v>
      </c>
      <c r="BG15">
        <f t="shared" si="4"/>
        <v>1</v>
      </c>
      <c r="BH15">
        <f t="shared" si="4"/>
        <v>1</v>
      </c>
      <c r="BI15">
        <f t="shared" si="4"/>
        <v>1</v>
      </c>
      <c r="BJ15">
        <f t="shared" si="4"/>
        <v>1</v>
      </c>
      <c r="BK15">
        <f t="shared" si="4"/>
        <v>1</v>
      </c>
      <c r="BL15">
        <f t="shared" si="4"/>
        <v>1</v>
      </c>
      <c r="BM15">
        <f t="shared" si="4"/>
        <v>1</v>
      </c>
      <c r="BN15">
        <f t="shared" si="4"/>
        <v>1</v>
      </c>
      <c r="BO15">
        <f t="shared" si="4"/>
        <v>1</v>
      </c>
      <c r="BP15">
        <f t="shared" si="4"/>
        <v>1</v>
      </c>
      <c r="BQ15">
        <f t="shared" si="4"/>
        <v>1</v>
      </c>
      <c r="BR15">
        <f t="shared" si="4"/>
        <v>1</v>
      </c>
      <c r="BS15">
        <f t="shared" si="5"/>
        <v>1</v>
      </c>
      <c r="BT15">
        <f t="shared" si="5"/>
        <v>1</v>
      </c>
      <c r="BU15">
        <f t="shared" si="5"/>
        <v>1</v>
      </c>
      <c r="BV15">
        <f t="shared" si="5"/>
        <v>1</v>
      </c>
      <c r="BW15">
        <f t="shared" si="5"/>
        <v>1</v>
      </c>
      <c r="BX15">
        <f t="shared" si="5"/>
        <v>1</v>
      </c>
      <c r="BY15">
        <f t="shared" si="5"/>
        <v>1</v>
      </c>
      <c r="BZ15">
        <f t="shared" si="5"/>
        <v>1</v>
      </c>
    </row>
    <row r="16" spans="1:78">
      <c r="A16" s="58"/>
      <c r="B16" s="7" t="e">
        <f>+_xlfn.XLOOKUP(I16,#REF!,#REF!)</f>
        <v>#REF!</v>
      </c>
      <c r="C16" s="8">
        <v>12</v>
      </c>
      <c r="D16" s="8" t="str">
        <f t="shared" si="1"/>
        <v>01-MK-22-11</v>
      </c>
      <c r="E16" s="58">
        <v>45505</v>
      </c>
      <c r="F16" s="59"/>
      <c r="G16" s="59"/>
      <c r="H16" s="9" t="s">
        <v>37</v>
      </c>
      <c r="I16" s="7" t="s">
        <v>358</v>
      </c>
      <c r="J16" s="7" t="str">
        <f>+_xlfn.XLOOKUP(I16,'R4'!B:B,'R4'!C:C)</f>
        <v>AMR - EKSKAVATÖR - 35 TON - PALETLİ - LİEBHERR R 938</v>
      </c>
      <c r="P16">
        <f t="shared" si="2"/>
        <v>0</v>
      </c>
      <c r="Q16">
        <f t="shared" si="2"/>
        <v>0</v>
      </c>
      <c r="R16">
        <f t="shared" si="2"/>
        <v>0</v>
      </c>
      <c r="S16">
        <f t="shared" si="2"/>
        <v>0</v>
      </c>
      <c r="T16">
        <f t="shared" si="2"/>
        <v>0</v>
      </c>
      <c r="U16">
        <f t="shared" si="2"/>
        <v>0</v>
      </c>
      <c r="V16">
        <f t="shared" si="2"/>
        <v>0</v>
      </c>
      <c r="W16">
        <f t="shared" si="2"/>
        <v>0</v>
      </c>
      <c r="X16">
        <f t="shared" si="2"/>
        <v>0</v>
      </c>
      <c r="Y16">
        <f t="shared" si="2"/>
        <v>0</v>
      </c>
      <c r="Z16">
        <f t="shared" si="2"/>
        <v>1</v>
      </c>
      <c r="AA16">
        <f t="shared" si="2"/>
        <v>1</v>
      </c>
      <c r="AB16">
        <f t="shared" si="2"/>
        <v>1</v>
      </c>
      <c r="AC16">
        <f t="shared" si="2"/>
        <v>1</v>
      </c>
      <c r="AD16">
        <f t="shared" si="2"/>
        <v>1</v>
      </c>
      <c r="AE16">
        <f t="shared" si="2"/>
        <v>1</v>
      </c>
      <c r="AF16">
        <f t="shared" si="6"/>
        <v>1</v>
      </c>
      <c r="AG16">
        <f t="shared" si="6"/>
        <v>1</v>
      </c>
      <c r="AH16">
        <f t="shared" si="6"/>
        <v>1</v>
      </c>
      <c r="AI16">
        <f t="shared" si="6"/>
        <v>1</v>
      </c>
      <c r="AJ16">
        <f t="shared" si="6"/>
        <v>1</v>
      </c>
      <c r="AK16">
        <f t="shared" si="6"/>
        <v>1</v>
      </c>
      <c r="AL16">
        <f t="shared" si="6"/>
        <v>1</v>
      </c>
      <c r="AM16">
        <f t="shared" si="6"/>
        <v>1</v>
      </c>
      <c r="AN16">
        <f t="shared" si="3"/>
        <v>1</v>
      </c>
      <c r="AO16">
        <f t="shared" si="3"/>
        <v>1</v>
      </c>
      <c r="AP16">
        <f t="shared" si="3"/>
        <v>1</v>
      </c>
      <c r="AQ16">
        <f t="shared" si="3"/>
        <v>1</v>
      </c>
      <c r="AR16">
        <f t="shared" si="3"/>
        <v>1</v>
      </c>
      <c r="AS16">
        <f t="shared" si="3"/>
        <v>1</v>
      </c>
      <c r="AT16">
        <f t="shared" si="3"/>
        <v>1</v>
      </c>
      <c r="AU16">
        <f t="shared" si="3"/>
        <v>1</v>
      </c>
      <c r="AV16">
        <f t="shared" si="3"/>
        <v>1</v>
      </c>
      <c r="AW16">
        <f t="shared" si="3"/>
        <v>1</v>
      </c>
      <c r="AX16">
        <f t="shared" si="3"/>
        <v>1</v>
      </c>
      <c r="AY16">
        <f t="shared" si="3"/>
        <v>1</v>
      </c>
      <c r="AZ16">
        <f t="shared" si="3"/>
        <v>1</v>
      </c>
      <c r="BA16">
        <f t="shared" si="3"/>
        <v>1</v>
      </c>
      <c r="BB16">
        <f t="shared" si="3"/>
        <v>1</v>
      </c>
      <c r="BC16">
        <f t="shared" si="4"/>
        <v>1</v>
      </c>
      <c r="BD16">
        <f t="shared" si="4"/>
        <v>1</v>
      </c>
      <c r="BE16">
        <f t="shared" si="4"/>
        <v>1</v>
      </c>
      <c r="BF16">
        <f t="shared" si="4"/>
        <v>1</v>
      </c>
      <c r="BG16">
        <f t="shared" si="4"/>
        <v>1</v>
      </c>
      <c r="BH16">
        <f t="shared" si="4"/>
        <v>1</v>
      </c>
      <c r="BI16">
        <f t="shared" si="4"/>
        <v>1</v>
      </c>
      <c r="BJ16">
        <f t="shared" si="4"/>
        <v>1</v>
      </c>
      <c r="BK16">
        <f t="shared" si="4"/>
        <v>1</v>
      </c>
      <c r="BL16">
        <f t="shared" si="4"/>
        <v>1</v>
      </c>
      <c r="BM16">
        <f t="shared" si="4"/>
        <v>1</v>
      </c>
      <c r="BN16">
        <f t="shared" si="4"/>
        <v>1</v>
      </c>
      <c r="BO16">
        <f t="shared" si="4"/>
        <v>1</v>
      </c>
      <c r="BP16">
        <f t="shared" si="4"/>
        <v>1</v>
      </c>
      <c r="BQ16">
        <f t="shared" si="4"/>
        <v>1</v>
      </c>
      <c r="BR16">
        <f t="shared" si="4"/>
        <v>1</v>
      </c>
      <c r="BS16">
        <f t="shared" si="5"/>
        <v>1</v>
      </c>
      <c r="BT16">
        <f t="shared" si="5"/>
        <v>1</v>
      </c>
      <c r="BU16">
        <f t="shared" si="5"/>
        <v>1</v>
      </c>
      <c r="BV16">
        <f t="shared" si="5"/>
        <v>1</v>
      </c>
      <c r="BW16">
        <f t="shared" si="5"/>
        <v>1</v>
      </c>
      <c r="BX16">
        <f t="shared" si="5"/>
        <v>1</v>
      </c>
      <c r="BY16">
        <f t="shared" si="5"/>
        <v>1</v>
      </c>
      <c r="BZ16">
        <f t="shared" si="5"/>
        <v>1</v>
      </c>
    </row>
    <row r="17" spans="1:78">
      <c r="A17" s="58"/>
      <c r="B17" s="7" t="e">
        <f>+_xlfn.XLOOKUP(I17,#REF!,#REF!)</f>
        <v>#REF!</v>
      </c>
      <c r="C17" s="8">
        <v>13</v>
      </c>
      <c r="D17" s="8" t="str">
        <f t="shared" si="1"/>
        <v>01-MK-22-11</v>
      </c>
      <c r="E17" s="58">
        <v>45505</v>
      </c>
      <c r="F17" s="59"/>
      <c r="G17" s="59"/>
      <c r="H17" s="9" t="s">
        <v>37</v>
      </c>
      <c r="I17" s="7" t="s">
        <v>359</v>
      </c>
      <c r="J17" s="7" t="str">
        <f>+_xlfn.XLOOKUP(I17,'R4'!B:B,'R4'!C:C)</f>
        <v>AMR - EKSKAVATÖR - 35 TON - PALETLİ - LİEBHERR R 938</v>
      </c>
      <c r="P17">
        <f t="shared" si="2"/>
        <v>0</v>
      </c>
      <c r="Q17">
        <f t="shared" si="2"/>
        <v>0</v>
      </c>
      <c r="R17">
        <f t="shared" si="2"/>
        <v>0</v>
      </c>
      <c r="S17">
        <f t="shared" si="2"/>
        <v>0</v>
      </c>
      <c r="T17">
        <f t="shared" si="2"/>
        <v>0</v>
      </c>
      <c r="U17">
        <f t="shared" si="2"/>
        <v>0</v>
      </c>
      <c r="V17">
        <f t="shared" si="2"/>
        <v>0</v>
      </c>
      <c r="W17">
        <f t="shared" si="2"/>
        <v>0</v>
      </c>
      <c r="X17">
        <f t="shared" si="2"/>
        <v>0</v>
      </c>
      <c r="Y17">
        <f t="shared" si="2"/>
        <v>0</v>
      </c>
      <c r="Z17">
        <f t="shared" si="2"/>
        <v>1</v>
      </c>
      <c r="AA17">
        <f t="shared" si="2"/>
        <v>1</v>
      </c>
      <c r="AB17">
        <f t="shared" si="2"/>
        <v>1</v>
      </c>
      <c r="AC17">
        <f t="shared" si="2"/>
        <v>1</v>
      </c>
      <c r="AD17">
        <f t="shared" si="2"/>
        <v>1</v>
      </c>
      <c r="AE17">
        <f t="shared" si="2"/>
        <v>1</v>
      </c>
      <c r="AF17">
        <f t="shared" si="6"/>
        <v>1</v>
      </c>
      <c r="AG17">
        <f t="shared" si="6"/>
        <v>1</v>
      </c>
      <c r="AH17">
        <f t="shared" si="6"/>
        <v>1</v>
      </c>
      <c r="AI17">
        <f t="shared" si="6"/>
        <v>1</v>
      </c>
      <c r="AJ17">
        <f t="shared" si="6"/>
        <v>1</v>
      </c>
      <c r="AK17">
        <f t="shared" si="6"/>
        <v>1</v>
      </c>
      <c r="AL17">
        <f t="shared" si="6"/>
        <v>1</v>
      </c>
      <c r="AM17">
        <f t="shared" si="6"/>
        <v>1</v>
      </c>
      <c r="AN17">
        <f t="shared" si="3"/>
        <v>1</v>
      </c>
      <c r="AO17">
        <f t="shared" si="3"/>
        <v>1</v>
      </c>
      <c r="AP17">
        <f t="shared" si="3"/>
        <v>1</v>
      </c>
      <c r="AQ17">
        <f t="shared" si="3"/>
        <v>1</v>
      </c>
      <c r="AR17">
        <f t="shared" si="3"/>
        <v>1</v>
      </c>
      <c r="AS17">
        <f t="shared" si="3"/>
        <v>1</v>
      </c>
      <c r="AT17">
        <f t="shared" si="3"/>
        <v>1</v>
      </c>
      <c r="AU17">
        <f t="shared" si="3"/>
        <v>1</v>
      </c>
      <c r="AV17">
        <f t="shared" si="3"/>
        <v>1</v>
      </c>
      <c r="AW17">
        <f t="shared" si="3"/>
        <v>1</v>
      </c>
      <c r="AX17">
        <f t="shared" si="3"/>
        <v>1</v>
      </c>
      <c r="AY17">
        <f t="shared" si="3"/>
        <v>1</v>
      </c>
      <c r="AZ17">
        <f t="shared" si="3"/>
        <v>1</v>
      </c>
      <c r="BA17">
        <f t="shared" si="3"/>
        <v>1</v>
      </c>
      <c r="BB17">
        <f t="shared" si="3"/>
        <v>1</v>
      </c>
      <c r="BC17">
        <f t="shared" si="4"/>
        <v>1</v>
      </c>
      <c r="BD17">
        <f t="shared" si="4"/>
        <v>1</v>
      </c>
      <c r="BE17">
        <f t="shared" si="4"/>
        <v>1</v>
      </c>
      <c r="BF17">
        <f t="shared" si="4"/>
        <v>1</v>
      </c>
      <c r="BG17">
        <f t="shared" si="4"/>
        <v>1</v>
      </c>
      <c r="BH17">
        <f t="shared" si="4"/>
        <v>1</v>
      </c>
      <c r="BI17">
        <f t="shared" si="4"/>
        <v>1</v>
      </c>
      <c r="BJ17">
        <f t="shared" si="4"/>
        <v>1</v>
      </c>
      <c r="BK17">
        <f t="shared" si="4"/>
        <v>1</v>
      </c>
      <c r="BL17">
        <f t="shared" si="4"/>
        <v>1</v>
      </c>
      <c r="BM17">
        <f t="shared" si="4"/>
        <v>1</v>
      </c>
      <c r="BN17">
        <f t="shared" si="4"/>
        <v>1</v>
      </c>
      <c r="BO17">
        <f t="shared" si="4"/>
        <v>1</v>
      </c>
      <c r="BP17">
        <f t="shared" si="4"/>
        <v>1</v>
      </c>
      <c r="BQ17">
        <f t="shared" si="4"/>
        <v>1</v>
      </c>
      <c r="BR17">
        <f t="shared" si="4"/>
        <v>1</v>
      </c>
      <c r="BS17">
        <f t="shared" si="5"/>
        <v>1</v>
      </c>
      <c r="BT17">
        <f t="shared" si="5"/>
        <v>1</v>
      </c>
      <c r="BU17">
        <f t="shared" si="5"/>
        <v>1</v>
      </c>
      <c r="BV17">
        <f t="shared" si="5"/>
        <v>1</v>
      </c>
      <c r="BW17">
        <f t="shared" si="5"/>
        <v>1</v>
      </c>
      <c r="BX17">
        <f t="shared" si="5"/>
        <v>1</v>
      </c>
      <c r="BY17">
        <f t="shared" si="5"/>
        <v>1</v>
      </c>
      <c r="BZ17">
        <f t="shared" si="5"/>
        <v>1</v>
      </c>
    </row>
    <row r="18" spans="1:78">
      <c r="A18" s="58"/>
      <c r="B18" s="7" t="e">
        <f>+_xlfn.XLOOKUP(I18,#REF!,#REF!)</f>
        <v>#REF!</v>
      </c>
      <c r="C18" s="8">
        <v>14</v>
      </c>
      <c r="D18" s="8" t="str">
        <f t="shared" si="1"/>
        <v>01-MK-22-11</v>
      </c>
      <c r="E18" s="58">
        <v>45505</v>
      </c>
      <c r="F18" s="59"/>
      <c r="G18" s="59"/>
      <c r="H18" s="9" t="s">
        <v>37</v>
      </c>
      <c r="I18" s="7" t="s">
        <v>360</v>
      </c>
      <c r="J18" s="7" t="str">
        <f>+_xlfn.XLOOKUP(I18,'R4'!B:B,'R4'!C:C)</f>
        <v>AMR - EKSKAVATÖR - 35 TON - PALETLİ - LİEBHERR R 938</v>
      </c>
      <c r="P18">
        <f t="shared" si="2"/>
        <v>0</v>
      </c>
      <c r="Q18">
        <f t="shared" si="2"/>
        <v>0</v>
      </c>
      <c r="R18">
        <f t="shared" si="2"/>
        <v>0</v>
      </c>
      <c r="S18">
        <f t="shared" si="2"/>
        <v>0</v>
      </c>
      <c r="T18">
        <f t="shared" si="2"/>
        <v>0</v>
      </c>
      <c r="U18">
        <f t="shared" si="2"/>
        <v>0</v>
      </c>
      <c r="V18">
        <f t="shared" si="2"/>
        <v>0</v>
      </c>
      <c r="W18">
        <f t="shared" si="2"/>
        <v>0</v>
      </c>
      <c r="X18">
        <f t="shared" si="2"/>
        <v>0</v>
      </c>
      <c r="Y18">
        <f t="shared" si="2"/>
        <v>0</v>
      </c>
      <c r="Z18">
        <f t="shared" si="2"/>
        <v>1</v>
      </c>
      <c r="AA18">
        <f t="shared" si="2"/>
        <v>1</v>
      </c>
      <c r="AB18">
        <f t="shared" si="2"/>
        <v>1</v>
      </c>
      <c r="AC18">
        <f t="shared" si="2"/>
        <v>1</v>
      </c>
      <c r="AD18">
        <f t="shared" si="2"/>
        <v>1</v>
      </c>
      <c r="AE18">
        <f t="shared" si="2"/>
        <v>1</v>
      </c>
      <c r="AF18">
        <f t="shared" si="6"/>
        <v>1</v>
      </c>
      <c r="AG18">
        <f t="shared" si="6"/>
        <v>1</v>
      </c>
      <c r="AH18">
        <f t="shared" si="6"/>
        <v>1</v>
      </c>
      <c r="AI18">
        <f t="shared" si="6"/>
        <v>1</v>
      </c>
      <c r="AJ18">
        <f t="shared" si="6"/>
        <v>1</v>
      </c>
      <c r="AK18">
        <f t="shared" si="6"/>
        <v>1</v>
      </c>
      <c r="AL18">
        <f t="shared" si="6"/>
        <v>1</v>
      </c>
      <c r="AM18">
        <f t="shared" si="6"/>
        <v>1</v>
      </c>
      <c r="AN18">
        <f t="shared" si="3"/>
        <v>1</v>
      </c>
      <c r="AO18">
        <f t="shared" si="3"/>
        <v>1</v>
      </c>
      <c r="AP18">
        <f t="shared" si="3"/>
        <v>1</v>
      </c>
      <c r="AQ18">
        <f t="shared" si="3"/>
        <v>1</v>
      </c>
      <c r="AR18">
        <f t="shared" si="3"/>
        <v>1</v>
      </c>
      <c r="AS18">
        <f t="shared" si="3"/>
        <v>1</v>
      </c>
      <c r="AT18">
        <f t="shared" si="3"/>
        <v>1</v>
      </c>
      <c r="AU18">
        <f t="shared" si="3"/>
        <v>1</v>
      </c>
      <c r="AV18">
        <f t="shared" si="3"/>
        <v>1</v>
      </c>
      <c r="AW18">
        <f t="shared" si="3"/>
        <v>1</v>
      </c>
      <c r="AX18">
        <f t="shared" si="3"/>
        <v>1</v>
      </c>
      <c r="AY18">
        <f t="shared" si="3"/>
        <v>1</v>
      </c>
      <c r="AZ18">
        <f t="shared" si="3"/>
        <v>1</v>
      </c>
      <c r="BA18">
        <f t="shared" si="3"/>
        <v>1</v>
      </c>
      <c r="BB18">
        <f t="shared" si="3"/>
        <v>1</v>
      </c>
      <c r="BC18">
        <f t="shared" si="4"/>
        <v>1</v>
      </c>
      <c r="BD18">
        <f t="shared" si="4"/>
        <v>1</v>
      </c>
      <c r="BE18">
        <f t="shared" si="4"/>
        <v>1</v>
      </c>
      <c r="BF18">
        <f t="shared" si="4"/>
        <v>1</v>
      </c>
      <c r="BG18">
        <f t="shared" si="4"/>
        <v>1</v>
      </c>
      <c r="BH18">
        <f t="shared" si="4"/>
        <v>1</v>
      </c>
      <c r="BI18">
        <f t="shared" si="4"/>
        <v>1</v>
      </c>
      <c r="BJ18">
        <f t="shared" si="4"/>
        <v>1</v>
      </c>
      <c r="BK18">
        <f t="shared" si="4"/>
        <v>1</v>
      </c>
      <c r="BL18">
        <f t="shared" si="4"/>
        <v>1</v>
      </c>
      <c r="BM18">
        <f t="shared" si="4"/>
        <v>1</v>
      </c>
      <c r="BN18">
        <f t="shared" si="4"/>
        <v>1</v>
      </c>
      <c r="BO18">
        <f t="shared" si="4"/>
        <v>1</v>
      </c>
      <c r="BP18">
        <f t="shared" si="4"/>
        <v>1</v>
      </c>
      <c r="BQ18">
        <f t="shared" si="4"/>
        <v>1</v>
      </c>
      <c r="BR18">
        <f t="shared" si="4"/>
        <v>1</v>
      </c>
      <c r="BS18">
        <f t="shared" si="5"/>
        <v>1</v>
      </c>
      <c r="BT18">
        <f t="shared" si="5"/>
        <v>1</v>
      </c>
      <c r="BU18">
        <f t="shared" si="5"/>
        <v>1</v>
      </c>
      <c r="BV18">
        <f t="shared" si="5"/>
        <v>1</v>
      </c>
      <c r="BW18">
        <f t="shared" si="5"/>
        <v>1</v>
      </c>
      <c r="BX18">
        <f t="shared" si="5"/>
        <v>1</v>
      </c>
      <c r="BY18">
        <f t="shared" si="5"/>
        <v>1</v>
      </c>
      <c r="BZ18">
        <f t="shared" si="5"/>
        <v>1</v>
      </c>
    </row>
    <row r="19" spans="1:78">
      <c r="A19" s="58"/>
      <c r="B19" s="7" t="e">
        <f>+_xlfn.XLOOKUP(I19,#REF!,#REF!)</f>
        <v>#REF!</v>
      </c>
      <c r="C19" s="8">
        <v>15</v>
      </c>
      <c r="D19" s="8" t="str">
        <f t="shared" si="1"/>
        <v>01-MK-22-11</v>
      </c>
      <c r="E19" s="58">
        <v>45505</v>
      </c>
      <c r="F19" s="59"/>
      <c r="G19" s="59"/>
      <c r="H19" s="9" t="s">
        <v>37</v>
      </c>
      <c r="I19" s="7" t="s">
        <v>361</v>
      </c>
      <c r="J19" s="7" t="str">
        <f>+_xlfn.XLOOKUP(I19,'R4'!B:B,'R4'!C:C)</f>
        <v>AMR - EKSKAVATÖR - 35 TON - PALETLİ - LİEBHERR R 938</v>
      </c>
      <c r="P19">
        <f t="shared" si="2"/>
        <v>0</v>
      </c>
      <c r="Q19">
        <f t="shared" si="2"/>
        <v>0</v>
      </c>
      <c r="R19">
        <f t="shared" si="2"/>
        <v>0</v>
      </c>
      <c r="S19">
        <f t="shared" si="2"/>
        <v>0</v>
      </c>
      <c r="T19">
        <f t="shared" si="2"/>
        <v>0</v>
      </c>
      <c r="U19">
        <f t="shared" si="2"/>
        <v>0</v>
      </c>
      <c r="V19">
        <f t="shared" si="2"/>
        <v>0</v>
      </c>
      <c r="W19">
        <f t="shared" si="2"/>
        <v>0</v>
      </c>
      <c r="X19">
        <f t="shared" si="2"/>
        <v>0</v>
      </c>
      <c r="Y19">
        <f t="shared" si="2"/>
        <v>0</v>
      </c>
      <c r="Z19">
        <f t="shared" si="2"/>
        <v>1</v>
      </c>
      <c r="AA19">
        <f t="shared" si="2"/>
        <v>1</v>
      </c>
      <c r="AB19">
        <f t="shared" si="2"/>
        <v>1</v>
      </c>
      <c r="AC19">
        <f t="shared" si="2"/>
        <v>1</v>
      </c>
      <c r="AD19">
        <f t="shared" si="2"/>
        <v>1</v>
      </c>
      <c r="AE19">
        <f t="shared" si="2"/>
        <v>1</v>
      </c>
      <c r="AF19">
        <f t="shared" si="6"/>
        <v>1</v>
      </c>
      <c r="AG19">
        <f t="shared" si="6"/>
        <v>1</v>
      </c>
      <c r="AH19">
        <f t="shared" si="6"/>
        <v>1</v>
      </c>
      <c r="AI19">
        <f t="shared" si="6"/>
        <v>1</v>
      </c>
      <c r="AJ19">
        <f t="shared" si="6"/>
        <v>1</v>
      </c>
      <c r="AK19">
        <f t="shared" si="6"/>
        <v>1</v>
      </c>
      <c r="AL19">
        <f t="shared" si="6"/>
        <v>1</v>
      </c>
      <c r="AM19">
        <f t="shared" si="6"/>
        <v>1</v>
      </c>
      <c r="AN19">
        <f t="shared" si="3"/>
        <v>1</v>
      </c>
      <c r="AO19">
        <f t="shared" si="3"/>
        <v>1</v>
      </c>
      <c r="AP19">
        <f t="shared" si="3"/>
        <v>1</v>
      </c>
      <c r="AQ19">
        <f t="shared" si="3"/>
        <v>1</v>
      </c>
      <c r="AR19">
        <f t="shared" si="3"/>
        <v>1</v>
      </c>
      <c r="AS19">
        <f t="shared" si="3"/>
        <v>1</v>
      </c>
      <c r="AT19">
        <f t="shared" si="3"/>
        <v>1</v>
      </c>
      <c r="AU19">
        <f t="shared" si="3"/>
        <v>1</v>
      </c>
      <c r="AV19">
        <f t="shared" si="3"/>
        <v>1</v>
      </c>
      <c r="AW19">
        <f t="shared" si="3"/>
        <v>1</v>
      </c>
      <c r="AX19">
        <f t="shared" si="3"/>
        <v>1</v>
      </c>
      <c r="AY19">
        <f t="shared" si="3"/>
        <v>1</v>
      </c>
      <c r="AZ19">
        <f t="shared" si="3"/>
        <v>1</v>
      </c>
      <c r="BA19">
        <f t="shared" si="3"/>
        <v>1</v>
      </c>
      <c r="BB19">
        <f t="shared" si="3"/>
        <v>1</v>
      </c>
      <c r="BC19">
        <f t="shared" si="4"/>
        <v>1</v>
      </c>
      <c r="BD19">
        <f t="shared" si="4"/>
        <v>1</v>
      </c>
      <c r="BE19">
        <f t="shared" si="4"/>
        <v>1</v>
      </c>
      <c r="BF19">
        <f t="shared" si="4"/>
        <v>1</v>
      </c>
      <c r="BG19">
        <f t="shared" si="4"/>
        <v>1</v>
      </c>
      <c r="BH19">
        <f t="shared" si="4"/>
        <v>1</v>
      </c>
      <c r="BI19">
        <f t="shared" si="4"/>
        <v>1</v>
      </c>
      <c r="BJ19">
        <f t="shared" si="4"/>
        <v>1</v>
      </c>
      <c r="BK19">
        <f t="shared" si="4"/>
        <v>1</v>
      </c>
      <c r="BL19">
        <f t="shared" si="4"/>
        <v>1</v>
      </c>
      <c r="BM19">
        <f t="shared" si="4"/>
        <v>1</v>
      </c>
      <c r="BN19">
        <f t="shared" si="4"/>
        <v>1</v>
      </c>
      <c r="BO19">
        <f t="shared" si="4"/>
        <v>1</v>
      </c>
      <c r="BP19">
        <f t="shared" si="4"/>
        <v>1</v>
      </c>
      <c r="BQ19">
        <f t="shared" si="4"/>
        <v>1</v>
      </c>
      <c r="BR19">
        <f t="shared" si="4"/>
        <v>1</v>
      </c>
      <c r="BS19">
        <f t="shared" si="5"/>
        <v>1</v>
      </c>
      <c r="BT19">
        <f t="shared" si="5"/>
        <v>1</v>
      </c>
      <c r="BU19">
        <f t="shared" si="5"/>
        <v>1</v>
      </c>
      <c r="BV19">
        <f t="shared" si="5"/>
        <v>1</v>
      </c>
      <c r="BW19">
        <f t="shared" si="5"/>
        <v>1</v>
      </c>
      <c r="BX19">
        <f t="shared" si="5"/>
        <v>1</v>
      </c>
      <c r="BY19">
        <f t="shared" si="5"/>
        <v>1</v>
      </c>
      <c r="BZ19">
        <f t="shared" si="5"/>
        <v>1</v>
      </c>
    </row>
    <row r="20" spans="1:78">
      <c r="A20" s="58"/>
      <c r="B20" s="7" t="e">
        <f>+_xlfn.XLOOKUP(I20,#REF!,#REF!)</f>
        <v>#REF!</v>
      </c>
      <c r="C20" s="8">
        <v>16</v>
      </c>
      <c r="D20" s="8" t="str">
        <f t="shared" si="1"/>
        <v>01-MK-22-11</v>
      </c>
      <c r="E20" s="58">
        <v>45505</v>
      </c>
      <c r="F20" s="59"/>
      <c r="G20" s="59"/>
      <c r="H20" s="9" t="s">
        <v>37</v>
      </c>
      <c r="I20" s="7" t="s">
        <v>362</v>
      </c>
      <c r="J20" s="7" t="str">
        <f>+_xlfn.XLOOKUP(I20,'R4'!B:B,'R4'!C:C)</f>
        <v>AMR - EKSKAVATÖR - 35 TON - PALETLİ - LİEBHERR R 938</v>
      </c>
      <c r="P20">
        <f t="shared" si="2"/>
        <v>0</v>
      </c>
      <c r="Q20">
        <f t="shared" si="2"/>
        <v>0</v>
      </c>
      <c r="R20">
        <f t="shared" si="2"/>
        <v>0</v>
      </c>
      <c r="S20">
        <f t="shared" si="2"/>
        <v>0</v>
      </c>
      <c r="T20">
        <f t="shared" si="2"/>
        <v>0</v>
      </c>
      <c r="U20">
        <f t="shared" si="2"/>
        <v>0</v>
      </c>
      <c r="V20">
        <f t="shared" si="2"/>
        <v>0</v>
      </c>
      <c r="W20">
        <f t="shared" si="2"/>
        <v>0</v>
      </c>
      <c r="X20">
        <f t="shared" si="2"/>
        <v>0</v>
      </c>
      <c r="Y20">
        <f t="shared" si="2"/>
        <v>0</v>
      </c>
      <c r="Z20">
        <f t="shared" si="2"/>
        <v>1</v>
      </c>
      <c r="AA20">
        <f t="shared" si="2"/>
        <v>1</v>
      </c>
      <c r="AB20">
        <f t="shared" si="2"/>
        <v>1</v>
      </c>
      <c r="AC20">
        <f t="shared" si="2"/>
        <v>1</v>
      </c>
      <c r="AD20">
        <f t="shared" si="2"/>
        <v>1</v>
      </c>
      <c r="AE20">
        <f t="shared" si="2"/>
        <v>1</v>
      </c>
      <c r="AF20">
        <f t="shared" si="6"/>
        <v>1</v>
      </c>
      <c r="AG20">
        <f t="shared" si="6"/>
        <v>1</v>
      </c>
      <c r="AH20">
        <f t="shared" si="6"/>
        <v>1</v>
      </c>
      <c r="AI20">
        <f t="shared" si="6"/>
        <v>1</v>
      </c>
      <c r="AJ20">
        <f t="shared" si="6"/>
        <v>1</v>
      </c>
      <c r="AK20">
        <f t="shared" si="6"/>
        <v>1</v>
      </c>
      <c r="AL20">
        <f t="shared" si="6"/>
        <v>1</v>
      </c>
      <c r="AM20">
        <f t="shared" si="6"/>
        <v>1</v>
      </c>
      <c r="AN20">
        <f t="shared" si="3"/>
        <v>1</v>
      </c>
      <c r="AO20">
        <f t="shared" si="3"/>
        <v>1</v>
      </c>
      <c r="AP20">
        <f t="shared" si="3"/>
        <v>1</v>
      </c>
      <c r="AQ20">
        <f t="shared" si="3"/>
        <v>1</v>
      </c>
      <c r="AR20">
        <f t="shared" si="3"/>
        <v>1</v>
      </c>
      <c r="AS20">
        <f t="shared" si="3"/>
        <v>1</v>
      </c>
      <c r="AT20">
        <f t="shared" si="3"/>
        <v>1</v>
      </c>
      <c r="AU20">
        <f t="shared" si="3"/>
        <v>1</v>
      </c>
      <c r="AV20">
        <f t="shared" si="3"/>
        <v>1</v>
      </c>
      <c r="AW20">
        <f t="shared" si="3"/>
        <v>1</v>
      </c>
      <c r="AX20">
        <f t="shared" si="3"/>
        <v>1</v>
      </c>
      <c r="AY20">
        <f t="shared" si="3"/>
        <v>1</v>
      </c>
      <c r="AZ20">
        <f t="shared" si="3"/>
        <v>1</v>
      </c>
      <c r="BA20">
        <f t="shared" si="3"/>
        <v>1</v>
      </c>
      <c r="BB20">
        <f t="shared" si="3"/>
        <v>1</v>
      </c>
      <c r="BC20">
        <f t="shared" si="4"/>
        <v>1</v>
      </c>
      <c r="BD20">
        <f t="shared" si="4"/>
        <v>1</v>
      </c>
      <c r="BE20">
        <f t="shared" si="4"/>
        <v>1</v>
      </c>
      <c r="BF20">
        <f t="shared" si="4"/>
        <v>1</v>
      </c>
      <c r="BG20">
        <f t="shared" si="4"/>
        <v>1</v>
      </c>
      <c r="BH20">
        <f t="shared" si="4"/>
        <v>1</v>
      </c>
      <c r="BI20">
        <f t="shared" si="4"/>
        <v>1</v>
      </c>
      <c r="BJ20">
        <f t="shared" si="4"/>
        <v>1</v>
      </c>
      <c r="BK20">
        <f t="shared" si="4"/>
        <v>1</v>
      </c>
      <c r="BL20">
        <f t="shared" si="4"/>
        <v>1</v>
      </c>
      <c r="BM20">
        <f t="shared" si="4"/>
        <v>1</v>
      </c>
      <c r="BN20">
        <f t="shared" si="4"/>
        <v>1</v>
      </c>
      <c r="BO20">
        <f t="shared" si="4"/>
        <v>1</v>
      </c>
      <c r="BP20">
        <f t="shared" si="4"/>
        <v>1</v>
      </c>
      <c r="BQ20">
        <f t="shared" si="4"/>
        <v>1</v>
      </c>
      <c r="BR20">
        <f t="shared" si="4"/>
        <v>1</v>
      </c>
      <c r="BS20">
        <f t="shared" si="5"/>
        <v>1</v>
      </c>
      <c r="BT20">
        <f t="shared" si="5"/>
        <v>1</v>
      </c>
      <c r="BU20">
        <f t="shared" si="5"/>
        <v>1</v>
      </c>
      <c r="BV20">
        <f t="shared" si="5"/>
        <v>1</v>
      </c>
      <c r="BW20">
        <f t="shared" si="5"/>
        <v>1</v>
      </c>
      <c r="BX20">
        <f t="shared" si="5"/>
        <v>1</v>
      </c>
      <c r="BY20">
        <f t="shared" si="5"/>
        <v>1</v>
      </c>
      <c r="BZ20">
        <f t="shared" si="5"/>
        <v>1</v>
      </c>
    </row>
    <row r="21" spans="1:78">
      <c r="A21" s="58"/>
      <c r="B21" s="7" t="e">
        <f>+_xlfn.XLOOKUP(I21,#REF!,#REF!)</f>
        <v>#REF!</v>
      </c>
      <c r="C21" s="8">
        <v>17</v>
      </c>
      <c r="D21" s="8" t="str">
        <f t="shared" si="1"/>
        <v>01-MK-22-11</v>
      </c>
      <c r="E21" s="58">
        <v>45505</v>
      </c>
      <c r="F21" s="59"/>
      <c r="G21" s="59"/>
      <c r="H21" s="9" t="s">
        <v>37</v>
      </c>
      <c r="I21" s="7" t="s">
        <v>364</v>
      </c>
      <c r="J21" s="7" t="str">
        <f>+_xlfn.XLOOKUP(I21,'R4'!B:B,'R4'!C:C)</f>
        <v>AMR - EKSKAVATÖR - 35 TON - PALETLİ - LİEBHERR R 938</v>
      </c>
      <c r="P21">
        <f t="shared" si="2"/>
        <v>0</v>
      </c>
      <c r="Q21">
        <f t="shared" si="2"/>
        <v>0</v>
      </c>
      <c r="R21">
        <f t="shared" si="2"/>
        <v>0</v>
      </c>
      <c r="S21">
        <f t="shared" si="2"/>
        <v>0</v>
      </c>
      <c r="T21">
        <f t="shared" si="2"/>
        <v>0</v>
      </c>
      <c r="U21">
        <f t="shared" si="2"/>
        <v>0</v>
      </c>
      <c r="V21">
        <f t="shared" si="2"/>
        <v>0</v>
      </c>
      <c r="W21">
        <f t="shared" si="2"/>
        <v>0</v>
      </c>
      <c r="X21">
        <f t="shared" si="2"/>
        <v>0</v>
      </c>
      <c r="Y21">
        <f t="shared" si="2"/>
        <v>0</v>
      </c>
      <c r="Z21">
        <f t="shared" si="2"/>
        <v>1</v>
      </c>
      <c r="AA21">
        <f t="shared" si="2"/>
        <v>1</v>
      </c>
      <c r="AB21">
        <f t="shared" si="2"/>
        <v>1</v>
      </c>
      <c r="AC21">
        <f t="shared" si="2"/>
        <v>1</v>
      </c>
      <c r="AD21">
        <f t="shared" si="2"/>
        <v>1</v>
      </c>
      <c r="AE21">
        <f t="shared" si="2"/>
        <v>1</v>
      </c>
      <c r="AF21">
        <f t="shared" si="6"/>
        <v>1</v>
      </c>
      <c r="AG21">
        <f t="shared" si="6"/>
        <v>1</v>
      </c>
      <c r="AH21">
        <f t="shared" si="6"/>
        <v>1</v>
      </c>
      <c r="AI21">
        <f t="shared" si="6"/>
        <v>1</v>
      </c>
      <c r="AJ21">
        <f t="shared" si="6"/>
        <v>1</v>
      </c>
      <c r="AK21">
        <f t="shared" si="6"/>
        <v>1</v>
      </c>
      <c r="AL21">
        <f t="shared" si="6"/>
        <v>1</v>
      </c>
      <c r="AM21">
        <f t="shared" si="6"/>
        <v>1</v>
      </c>
      <c r="AN21">
        <f t="shared" si="3"/>
        <v>1</v>
      </c>
      <c r="AO21">
        <f t="shared" si="3"/>
        <v>1</v>
      </c>
      <c r="AP21">
        <f t="shared" si="3"/>
        <v>1</v>
      </c>
      <c r="AQ21">
        <f t="shared" si="3"/>
        <v>1</v>
      </c>
      <c r="AR21">
        <f t="shared" si="3"/>
        <v>1</v>
      </c>
      <c r="AS21">
        <f t="shared" si="3"/>
        <v>1</v>
      </c>
      <c r="AT21">
        <f t="shared" si="3"/>
        <v>1</v>
      </c>
      <c r="AU21">
        <f t="shared" si="3"/>
        <v>1</v>
      </c>
      <c r="AV21">
        <f t="shared" si="3"/>
        <v>1</v>
      </c>
      <c r="AW21">
        <f t="shared" si="3"/>
        <v>1</v>
      </c>
      <c r="AX21">
        <f t="shared" si="3"/>
        <v>1</v>
      </c>
      <c r="AY21">
        <f t="shared" si="3"/>
        <v>1</v>
      </c>
      <c r="AZ21">
        <f t="shared" si="3"/>
        <v>1</v>
      </c>
      <c r="BA21">
        <f t="shared" si="3"/>
        <v>1</v>
      </c>
      <c r="BB21">
        <f t="shared" si="3"/>
        <v>1</v>
      </c>
      <c r="BC21">
        <f t="shared" si="4"/>
        <v>1</v>
      </c>
      <c r="BD21">
        <f t="shared" si="4"/>
        <v>1</v>
      </c>
      <c r="BE21">
        <f t="shared" si="4"/>
        <v>1</v>
      </c>
      <c r="BF21">
        <f t="shared" si="4"/>
        <v>1</v>
      </c>
      <c r="BG21">
        <f t="shared" si="4"/>
        <v>1</v>
      </c>
      <c r="BH21">
        <f t="shared" si="4"/>
        <v>1</v>
      </c>
      <c r="BI21">
        <f t="shared" si="4"/>
        <v>1</v>
      </c>
      <c r="BJ21">
        <f t="shared" si="4"/>
        <v>1</v>
      </c>
      <c r="BK21">
        <f t="shared" si="4"/>
        <v>1</v>
      </c>
      <c r="BL21">
        <f t="shared" si="4"/>
        <v>1</v>
      </c>
      <c r="BM21">
        <f t="shared" si="4"/>
        <v>1</v>
      </c>
      <c r="BN21">
        <f t="shared" si="4"/>
        <v>1</v>
      </c>
      <c r="BO21">
        <f t="shared" si="4"/>
        <v>1</v>
      </c>
      <c r="BP21">
        <f t="shared" si="4"/>
        <v>1</v>
      </c>
      <c r="BQ21">
        <f t="shared" si="4"/>
        <v>1</v>
      </c>
      <c r="BR21">
        <f t="shared" si="4"/>
        <v>1</v>
      </c>
      <c r="BS21">
        <f t="shared" si="5"/>
        <v>1</v>
      </c>
      <c r="BT21">
        <f t="shared" si="5"/>
        <v>1</v>
      </c>
      <c r="BU21">
        <f t="shared" si="5"/>
        <v>1</v>
      </c>
      <c r="BV21">
        <f t="shared" si="5"/>
        <v>1</v>
      </c>
      <c r="BW21">
        <f t="shared" si="5"/>
        <v>1</v>
      </c>
      <c r="BX21">
        <f t="shared" si="5"/>
        <v>1</v>
      </c>
      <c r="BY21">
        <f t="shared" si="5"/>
        <v>1</v>
      </c>
      <c r="BZ21">
        <f t="shared" si="5"/>
        <v>1</v>
      </c>
    </row>
    <row r="22" spans="1:78">
      <c r="A22" s="58"/>
      <c r="B22" s="7" t="e">
        <f>+_xlfn.XLOOKUP(I22,#REF!,#REF!)</f>
        <v>#REF!</v>
      </c>
      <c r="C22" s="8">
        <v>18</v>
      </c>
      <c r="D22" s="8" t="str">
        <f t="shared" si="1"/>
        <v>01-MK-22-11</v>
      </c>
      <c r="E22" s="58">
        <v>45505</v>
      </c>
      <c r="F22" s="59"/>
      <c r="G22" s="59"/>
      <c r="H22" s="9" t="s">
        <v>37</v>
      </c>
      <c r="I22" s="7" t="s">
        <v>366</v>
      </c>
      <c r="J22" s="7" t="str">
        <f>+_xlfn.XLOOKUP(I22,'R4'!B:B,'R4'!C:C)</f>
        <v>AMR - EKSKAVATÖR - 35 TON - PALETLİ - LİEBHERR R 938</v>
      </c>
      <c r="P22">
        <f t="shared" si="2"/>
        <v>0</v>
      </c>
      <c r="Q22">
        <f t="shared" si="2"/>
        <v>0</v>
      </c>
      <c r="R22">
        <f t="shared" si="2"/>
        <v>0</v>
      </c>
      <c r="S22">
        <f t="shared" si="2"/>
        <v>0</v>
      </c>
      <c r="T22">
        <f t="shared" si="2"/>
        <v>0</v>
      </c>
      <c r="U22">
        <f t="shared" si="2"/>
        <v>0</v>
      </c>
      <c r="V22">
        <f t="shared" si="2"/>
        <v>0</v>
      </c>
      <c r="W22">
        <f t="shared" si="2"/>
        <v>0</v>
      </c>
      <c r="X22">
        <f t="shared" si="2"/>
        <v>0</v>
      </c>
      <c r="Y22">
        <f t="shared" si="2"/>
        <v>0</v>
      </c>
      <c r="Z22">
        <f t="shared" si="2"/>
        <v>1</v>
      </c>
      <c r="AA22">
        <f t="shared" si="2"/>
        <v>1</v>
      </c>
      <c r="AB22">
        <f t="shared" si="2"/>
        <v>1</v>
      </c>
      <c r="AC22">
        <f t="shared" si="2"/>
        <v>1</v>
      </c>
      <c r="AD22">
        <f t="shared" si="2"/>
        <v>1</v>
      </c>
      <c r="AE22">
        <f t="shared" si="2"/>
        <v>1</v>
      </c>
      <c r="AF22">
        <f t="shared" si="6"/>
        <v>1</v>
      </c>
      <c r="AG22">
        <f t="shared" si="6"/>
        <v>1</v>
      </c>
      <c r="AH22">
        <f t="shared" si="6"/>
        <v>1</v>
      </c>
      <c r="AI22">
        <f t="shared" si="6"/>
        <v>1</v>
      </c>
      <c r="AJ22">
        <f t="shared" si="6"/>
        <v>1</v>
      </c>
      <c r="AK22">
        <f t="shared" si="6"/>
        <v>1</v>
      </c>
      <c r="AL22">
        <f t="shared" si="6"/>
        <v>1</v>
      </c>
      <c r="AM22">
        <f t="shared" si="6"/>
        <v>1</v>
      </c>
      <c r="AN22">
        <f t="shared" si="3"/>
        <v>1</v>
      </c>
      <c r="AO22">
        <f t="shared" si="3"/>
        <v>1</v>
      </c>
      <c r="AP22">
        <f t="shared" si="3"/>
        <v>1</v>
      </c>
      <c r="AQ22">
        <f t="shared" si="3"/>
        <v>1</v>
      </c>
      <c r="AR22">
        <f t="shared" si="3"/>
        <v>1</v>
      </c>
      <c r="AS22">
        <f t="shared" si="3"/>
        <v>1</v>
      </c>
      <c r="AT22">
        <f t="shared" si="3"/>
        <v>1</v>
      </c>
      <c r="AU22">
        <f t="shared" si="3"/>
        <v>1</v>
      </c>
      <c r="AV22">
        <f t="shared" si="3"/>
        <v>1</v>
      </c>
      <c r="AW22">
        <f t="shared" si="3"/>
        <v>1</v>
      </c>
      <c r="AX22">
        <f t="shared" si="3"/>
        <v>1</v>
      </c>
      <c r="AY22">
        <f t="shared" si="3"/>
        <v>1</v>
      </c>
      <c r="AZ22">
        <f t="shared" si="3"/>
        <v>1</v>
      </c>
      <c r="BA22">
        <f t="shared" si="3"/>
        <v>1</v>
      </c>
      <c r="BB22">
        <f t="shared" si="3"/>
        <v>1</v>
      </c>
      <c r="BC22">
        <f t="shared" si="4"/>
        <v>1</v>
      </c>
      <c r="BD22">
        <f t="shared" si="4"/>
        <v>1</v>
      </c>
      <c r="BE22">
        <f t="shared" si="4"/>
        <v>1</v>
      </c>
      <c r="BF22">
        <f t="shared" si="4"/>
        <v>1</v>
      </c>
      <c r="BG22">
        <f t="shared" si="4"/>
        <v>1</v>
      </c>
      <c r="BH22">
        <f t="shared" si="4"/>
        <v>1</v>
      </c>
      <c r="BI22">
        <f t="shared" si="4"/>
        <v>1</v>
      </c>
      <c r="BJ22">
        <f t="shared" si="4"/>
        <v>1</v>
      </c>
      <c r="BK22">
        <f t="shared" si="4"/>
        <v>1</v>
      </c>
      <c r="BL22">
        <f t="shared" si="4"/>
        <v>1</v>
      </c>
      <c r="BM22">
        <f t="shared" si="4"/>
        <v>1</v>
      </c>
      <c r="BN22">
        <f t="shared" si="4"/>
        <v>1</v>
      </c>
      <c r="BO22">
        <f t="shared" si="4"/>
        <v>1</v>
      </c>
      <c r="BP22">
        <f t="shared" si="4"/>
        <v>1</v>
      </c>
      <c r="BQ22">
        <f t="shared" si="4"/>
        <v>1</v>
      </c>
      <c r="BR22">
        <f t="shared" si="4"/>
        <v>1</v>
      </c>
      <c r="BS22">
        <f t="shared" si="5"/>
        <v>1</v>
      </c>
      <c r="BT22">
        <f t="shared" si="5"/>
        <v>1</v>
      </c>
      <c r="BU22">
        <f t="shared" si="5"/>
        <v>1</v>
      </c>
      <c r="BV22">
        <f t="shared" si="5"/>
        <v>1</v>
      </c>
      <c r="BW22">
        <f t="shared" si="5"/>
        <v>1</v>
      </c>
      <c r="BX22">
        <f t="shared" si="5"/>
        <v>1</v>
      </c>
      <c r="BY22">
        <f t="shared" si="5"/>
        <v>1</v>
      </c>
      <c r="BZ22">
        <f t="shared" si="5"/>
        <v>1</v>
      </c>
    </row>
    <row r="23" spans="1:78">
      <c r="A23" s="58"/>
      <c r="B23" s="7" t="e">
        <f>+_xlfn.XLOOKUP(I23,#REF!,#REF!)</f>
        <v>#REF!</v>
      </c>
      <c r="C23" s="8">
        <v>19</v>
      </c>
      <c r="D23" s="8" t="str">
        <f t="shared" si="1"/>
        <v>01-MK-22-11</v>
      </c>
      <c r="E23" s="58">
        <v>45505</v>
      </c>
      <c r="F23" s="59"/>
      <c r="G23" s="59"/>
      <c r="H23" s="9" t="s">
        <v>37</v>
      </c>
      <c r="I23" s="7" t="s">
        <v>368</v>
      </c>
      <c r="J23" s="7" t="str">
        <f>+_xlfn.XLOOKUP(I23,'R4'!B:B,'R4'!C:C)</f>
        <v>AMR - EKSKAVATÖR - 35 TON - PALETLİ - LİEBHERR R 938</v>
      </c>
      <c r="P23">
        <f t="shared" si="2"/>
        <v>0</v>
      </c>
      <c r="Q23">
        <f t="shared" si="2"/>
        <v>0</v>
      </c>
      <c r="R23">
        <f t="shared" si="2"/>
        <v>0</v>
      </c>
      <c r="S23">
        <f t="shared" si="2"/>
        <v>0</v>
      </c>
      <c r="T23">
        <f t="shared" si="2"/>
        <v>0</v>
      </c>
      <c r="U23">
        <f t="shared" si="2"/>
        <v>0</v>
      </c>
      <c r="V23">
        <f t="shared" si="2"/>
        <v>0</v>
      </c>
      <c r="W23">
        <f t="shared" si="2"/>
        <v>0</v>
      </c>
      <c r="X23">
        <f t="shared" si="2"/>
        <v>0</v>
      </c>
      <c r="Y23">
        <f t="shared" si="2"/>
        <v>0</v>
      </c>
      <c r="Z23">
        <f t="shared" si="2"/>
        <v>1</v>
      </c>
      <c r="AA23">
        <f t="shared" si="2"/>
        <v>1</v>
      </c>
      <c r="AB23">
        <f t="shared" ref="AB23:AQ38" si="7">+IF(AB$2&gt;=$E23,1,0)</f>
        <v>1</v>
      </c>
      <c r="AC23">
        <f t="shared" si="7"/>
        <v>1</v>
      </c>
      <c r="AD23">
        <f t="shared" si="7"/>
        <v>1</v>
      </c>
      <c r="AE23">
        <f t="shared" si="7"/>
        <v>1</v>
      </c>
      <c r="AF23">
        <f t="shared" si="7"/>
        <v>1</v>
      </c>
      <c r="AG23">
        <f t="shared" si="7"/>
        <v>1</v>
      </c>
      <c r="AH23">
        <f t="shared" si="7"/>
        <v>1</v>
      </c>
      <c r="AI23">
        <f t="shared" si="7"/>
        <v>1</v>
      </c>
      <c r="AJ23">
        <f t="shared" si="7"/>
        <v>1</v>
      </c>
      <c r="AK23">
        <f t="shared" si="7"/>
        <v>1</v>
      </c>
      <c r="AL23">
        <f t="shared" si="7"/>
        <v>1</v>
      </c>
      <c r="AM23">
        <f t="shared" si="7"/>
        <v>1</v>
      </c>
      <c r="AN23">
        <f t="shared" si="7"/>
        <v>1</v>
      </c>
      <c r="AO23">
        <f t="shared" si="7"/>
        <v>1</v>
      </c>
      <c r="AP23">
        <f t="shared" si="7"/>
        <v>1</v>
      </c>
      <c r="AQ23">
        <f t="shared" si="7"/>
        <v>1</v>
      </c>
      <c r="AR23">
        <f t="shared" si="3"/>
        <v>1</v>
      </c>
      <c r="AS23">
        <f t="shared" si="3"/>
        <v>1</v>
      </c>
      <c r="AT23">
        <f t="shared" si="3"/>
        <v>1</v>
      </c>
      <c r="AU23">
        <f t="shared" si="3"/>
        <v>1</v>
      </c>
      <c r="AV23">
        <f t="shared" si="3"/>
        <v>1</v>
      </c>
      <c r="AW23">
        <f t="shared" si="3"/>
        <v>1</v>
      </c>
      <c r="AX23">
        <f t="shared" si="3"/>
        <v>1</v>
      </c>
      <c r="AY23">
        <f t="shared" si="3"/>
        <v>1</v>
      </c>
      <c r="AZ23">
        <f t="shared" si="3"/>
        <v>1</v>
      </c>
      <c r="BA23">
        <f t="shared" si="3"/>
        <v>1</v>
      </c>
      <c r="BB23">
        <f t="shared" si="3"/>
        <v>1</v>
      </c>
      <c r="BC23">
        <f t="shared" si="4"/>
        <v>1</v>
      </c>
      <c r="BD23">
        <f t="shared" si="4"/>
        <v>1</v>
      </c>
      <c r="BE23">
        <f t="shared" si="4"/>
        <v>1</v>
      </c>
      <c r="BF23">
        <f t="shared" si="4"/>
        <v>1</v>
      </c>
      <c r="BG23">
        <f t="shared" si="4"/>
        <v>1</v>
      </c>
      <c r="BH23">
        <f t="shared" si="4"/>
        <v>1</v>
      </c>
      <c r="BI23">
        <f t="shared" si="4"/>
        <v>1</v>
      </c>
      <c r="BJ23">
        <f t="shared" si="4"/>
        <v>1</v>
      </c>
      <c r="BK23">
        <f t="shared" si="4"/>
        <v>1</v>
      </c>
      <c r="BL23">
        <f t="shared" si="4"/>
        <v>1</v>
      </c>
      <c r="BM23">
        <f t="shared" si="4"/>
        <v>1</v>
      </c>
      <c r="BN23">
        <f t="shared" si="4"/>
        <v>1</v>
      </c>
      <c r="BO23">
        <f t="shared" si="4"/>
        <v>1</v>
      </c>
      <c r="BP23">
        <f t="shared" si="4"/>
        <v>1</v>
      </c>
      <c r="BQ23">
        <f t="shared" si="4"/>
        <v>1</v>
      </c>
      <c r="BR23">
        <f t="shared" ref="BR23" si="8">+IF(BR$2&gt;=$E23,1,0)</f>
        <v>1</v>
      </c>
      <c r="BS23">
        <f t="shared" si="5"/>
        <v>1</v>
      </c>
      <c r="BT23">
        <f t="shared" si="5"/>
        <v>1</v>
      </c>
      <c r="BU23">
        <f t="shared" si="5"/>
        <v>1</v>
      </c>
      <c r="BV23">
        <f t="shared" si="5"/>
        <v>1</v>
      </c>
      <c r="BW23">
        <f t="shared" si="5"/>
        <v>1</v>
      </c>
      <c r="BX23">
        <f t="shared" si="5"/>
        <v>1</v>
      </c>
      <c r="BY23">
        <f t="shared" si="5"/>
        <v>1</v>
      </c>
      <c r="BZ23">
        <f t="shared" si="5"/>
        <v>1</v>
      </c>
    </row>
    <row r="24" spans="1:78">
      <c r="A24" s="58"/>
      <c r="B24" s="7" t="e">
        <f>+_xlfn.XLOOKUP(I24,#REF!,#REF!)</f>
        <v>#REF!</v>
      </c>
      <c r="C24" s="8">
        <v>20</v>
      </c>
      <c r="D24" s="8" t="str">
        <f t="shared" si="1"/>
        <v>01-MK-22-11</v>
      </c>
      <c r="E24" s="58">
        <v>45505</v>
      </c>
      <c r="F24" s="59"/>
      <c r="G24" s="59"/>
      <c r="H24" s="9" t="s">
        <v>37</v>
      </c>
      <c r="I24" s="7" t="s">
        <v>370</v>
      </c>
      <c r="J24" s="7" t="str">
        <f>+_xlfn.XLOOKUP(I24,'R4'!B:B,'R4'!C:C)</f>
        <v>AMR - EKSKAVATÖR - 35 TON - PALETLİ - LİEBHERR R 938</v>
      </c>
      <c r="P24">
        <f t="shared" ref="P24:AE39" si="9">+IF(P$2&gt;=$E24,1,0)</f>
        <v>0</v>
      </c>
      <c r="Q24">
        <f t="shared" si="9"/>
        <v>0</v>
      </c>
      <c r="R24">
        <f t="shared" si="9"/>
        <v>0</v>
      </c>
      <c r="S24">
        <f t="shared" si="9"/>
        <v>0</v>
      </c>
      <c r="T24">
        <f t="shared" si="9"/>
        <v>0</v>
      </c>
      <c r="U24">
        <f t="shared" si="9"/>
        <v>0</v>
      </c>
      <c r="V24">
        <f t="shared" si="9"/>
        <v>0</v>
      </c>
      <c r="W24">
        <f t="shared" si="9"/>
        <v>0</v>
      </c>
      <c r="X24">
        <f t="shared" si="9"/>
        <v>0</v>
      </c>
      <c r="Y24">
        <f t="shared" si="9"/>
        <v>0</v>
      </c>
      <c r="Z24">
        <f t="shared" si="9"/>
        <v>1</v>
      </c>
      <c r="AA24">
        <f t="shared" si="9"/>
        <v>1</v>
      </c>
      <c r="AB24">
        <f t="shared" si="9"/>
        <v>1</v>
      </c>
      <c r="AC24">
        <f t="shared" si="9"/>
        <v>1</v>
      </c>
      <c r="AD24">
        <f t="shared" si="9"/>
        <v>1</v>
      </c>
      <c r="AE24">
        <f t="shared" si="9"/>
        <v>1</v>
      </c>
      <c r="AF24">
        <f t="shared" si="7"/>
        <v>1</v>
      </c>
      <c r="AG24">
        <f t="shared" si="7"/>
        <v>1</v>
      </c>
      <c r="AH24">
        <f t="shared" si="7"/>
        <v>1</v>
      </c>
      <c r="AI24">
        <f t="shared" si="7"/>
        <v>1</v>
      </c>
      <c r="AJ24">
        <f t="shared" si="7"/>
        <v>1</v>
      </c>
      <c r="AK24">
        <f t="shared" si="7"/>
        <v>1</v>
      </c>
      <c r="AL24">
        <f t="shared" si="7"/>
        <v>1</v>
      </c>
      <c r="AM24">
        <f t="shared" si="7"/>
        <v>1</v>
      </c>
      <c r="AN24">
        <f t="shared" si="7"/>
        <v>1</v>
      </c>
      <c r="AO24">
        <f t="shared" si="7"/>
        <v>1</v>
      </c>
      <c r="AP24">
        <f t="shared" si="7"/>
        <v>1</v>
      </c>
      <c r="AQ24">
        <f t="shared" si="7"/>
        <v>1</v>
      </c>
      <c r="AR24">
        <f t="shared" si="3"/>
        <v>1</v>
      </c>
      <c r="AS24">
        <f t="shared" si="3"/>
        <v>1</v>
      </c>
      <c r="AT24">
        <f t="shared" si="3"/>
        <v>1</v>
      </c>
      <c r="AU24">
        <f t="shared" si="3"/>
        <v>1</v>
      </c>
      <c r="AV24">
        <f t="shared" si="3"/>
        <v>1</v>
      </c>
      <c r="AW24">
        <f t="shared" si="3"/>
        <v>1</v>
      </c>
      <c r="AX24">
        <f t="shared" si="3"/>
        <v>1</v>
      </c>
      <c r="AY24">
        <f t="shared" si="3"/>
        <v>1</v>
      </c>
      <c r="AZ24">
        <f t="shared" si="3"/>
        <v>1</v>
      </c>
      <c r="BA24">
        <f t="shared" si="3"/>
        <v>1</v>
      </c>
      <c r="BB24">
        <f t="shared" si="3"/>
        <v>1</v>
      </c>
      <c r="BC24">
        <f t="shared" ref="BC24:BR39" si="10">+IF(BC$2&gt;=$E24,1,0)</f>
        <v>1</v>
      </c>
      <c r="BD24">
        <f t="shared" si="10"/>
        <v>1</v>
      </c>
      <c r="BE24">
        <f t="shared" si="10"/>
        <v>1</v>
      </c>
      <c r="BF24">
        <f t="shared" si="10"/>
        <v>1</v>
      </c>
      <c r="BG24">
        <f t="shared" si="10"/>
        <v>1</v>
      </c>
      <c r="BH24">
        <f t="shared" si="10"/>
        <v>1</v>
      </c>
      <c r="BI24">
        <f t="shared" si="10"/>
        <v>1</v>
      </c>
      <c r="BJ24">
        <f t="shared" si="10"/>
        <v>1</v>
      </c>
      <c r="BK24">
        <f t="shared" si="10"/>
        <v>1</v>
      </c>
      <c r="BL24">
        <f t="shared" si="10"/>
        <v>1</v>
      </c>
      <c r="BM24">
        <f t="shared" si="10"/>
        <v>1</v>
      </c>
      <c r="BN24">
        <f t="shared" si="10"/>
        <v>1</v>
      </c>
      <c r="BO24">
        <f t="shared" si="10"/>
        <v>1</v>
      </c>
      <c r="BP24">
        <f t="shared" si="10"/>
        <v>1</v>
      </c>
      <c r="BQ24">
        <f t="shared" si="10"/>
        <v>1</v>
      </c>
      <c r="BR24">
        <f t="shared" si="10"/>
        <v>1</v>
      </c>
      <c r="BS24">
        <f t="shared" si="5"/>
        <v>1</v>
      </c>
      <c r="BT24">
        <f t="shared" si="5"/>
        <v>1</v>
      </c>
      <c r="BU24">
        <f t="shared" si="5"/>
        <v>1</v>
      </c>
      <c r="BV24">
        <f t="shared" si="5"/>
        <v>1</v>
      </c>
      <c r="BW24">
        <f t="shared" si="5"/>
        <v>1</v>
      </c>
      <c r="BX24">
        <f t="shared" si="5"/>
        <v>1</v>
      </c>
      <c r="BY24">
        <f t="shared" si="5"/>
        <v>1</v>
      </c>
      <c r="BZ24">
        <f t="shared" si="5"/>
        <v>1</v>
      </c>
    </row>
    <row r="25" spans="1:78">
      <c r="A25" s="58"/>
      <c r="B25" s="7" t="e">
        <f>+_xlfn.XLOOKUP(I25,#REF!,#REF!)</f>
        <v>#REF!</v>
      </c>
      <c r="C25" s="8">
        <v>21</v>
      </c>
      <c r="D25" s="8" t="str">
        <f t="shared" si="1"/>
        <v>01-MK-22-11</v>
      </c>
      <c r="E25" s="58">
        <v>45505</v>
      </c>
      <c r="F25" s="59"/>
      <c r="G25" s="59"/>
      <c r="H25" s="9" t="s">
        <v>37</v>
      </c>
      <c r="I25" s="7" t="s">
        <v>373</v>
      </c>
      <c r="J25" s="7" t="str">
        <f>+_xlfn.XLOOKUP(I25,'R4'!B:B,'R4'!C:C)</f>
        <v>AMR - EKSKAVATÖR - 35 TON - PALETLİ - LİEBHERR R 938</v>
      </c>
      <c r="P25">
        <f t="shared" si="9"/>
        <v>0</v>
      </c>
      <c r="Q25">
        <f t="shared" si="9"/>
        <v>0</v>
      </c>
      <c r="R25">
        <f t="shared" si="9"/>
        <v>0</v>
      </c>
      <c r="S25">
        <f t="shared" si="9"/>
        <v>0</v>
      </c>
      <c r="T25">
        <f t="shared" si="9"/>
        <v>0</v>
      </c>
      <c r="U25">
        <f t="shared" si="9"/>
        <v>0</v>
      </c>
      <c r="V25">
        <f t="shared" si="9"/>
        <v>0</v>
      </c>
      <c r="W25">
        <f t="shared" si="9"/>
        <v>0</v>
      </c>
      <c r="X25">
        <f t="shared" si="9"/>
        <v>0</v>
      </c>
      <c r="Y25">
        <f t="shared" si="9"/>
        <v>0</v>
      </c>
      <c r="Z25">
        <f t="shared" si="9"/>
        <v>1</v>
      </c>
      <c r="AA25">
        <f t="shared" si="9"/>
        <v>1</v>
      </c>
      <c r="AB25">
        <f t="shared" si="9"/>
        <v>1</v>
      </c>
      <c r="AC25">
        <f t="shared" si="9"/>
        <v>1</v>
      </c>
      <c r="AD25">
        <f t="shared" si="9"/>
        <v>1</v>
      </c>
      <c r="AE25">
        <f t="shared" si="9"/>
        <v>1</v>
      </c>
      <c r="AF25">
        <f t="shared" si="7"/>
        <v>1</v>
      </c>
      <c r="AG25">
        <f t="shared" si="7"/>
        <v>1</v>
      </c>
      <c r="AH25">
        <f t="shared" si="7"/>
        <v>1</v>
      </c>
      <c r="AI25">
        <f t="shared" si="7"/>
        <v>1</v>
      </c>
      <c r="AJ25">
        <f t="shared" si="7"/>
        <v>1</v>
      </c>
      <c r="AK25">
        <f t="shared" si="7"/>
        <v>1</v>
      </c>
      <c r="AL25">
        <f t="shared" si="7"/>
        <v>1</v>
      </c>
      <c r="AM25">
        <f t="shared" si="7"/>
        <v>1</v>
      </c>
      <c r="AN25">
        <f t="shared" si="7"/>
        <v>1</v>
      </c>
      <c r="AO25">
        <f t="shared" si="7"/>
        <v>1</v>
      </c>
      <c r="AP25">
        <f t="shared" si="7"/>
        <v>1</v>
      </c>
      <c r="AQ25">
        <f t="shared" si="7"/>
        <v>1</v>
      </c>
      <c r="AR25">
        <f t="shared" si="3"/>
        <v>1</v>
      </c>
      <c r="AS25">
        <f t="shared" si="3"/>
        <v>1</v>
      </c>
      <c r="AT25">
        <f t="shared" si="3"/>
        <v>1</v>
      </c>
      <c r="AU25">
        <f t="shared" si="3"/>
        <v>1</v>
      </c>
      <c r="AV25">
        <f t="shared" si="3"/>
        <v>1</v>
      </c>
      <c r="AW25">
        <f t="shared" si="3"/>
        <v>1</v>
      </c>
      <c r="AX25">
        <f t="shared" si="3"/>
        <v>1</v>
      </c>
      <c r="AY25">
        <f t="shared" ref="AY25:BN40" si="11">+IF(AY$2&gt;=$E25,1,0)</f>
        <v>1</v>
      </c>
      <c r="AZ25">
        <f t="shared" si="11"/>
        <v>1</v>
      </c>
      <c r="BA25">
        <f t="shared" si="11"/>
        <v>1</v>
      </c>
      <c r="BB25">
        <f t="shared" si="11"/>
        <v>1</v>
      </c>
      <c r="BC25">
        <f t="shared" si="11"/>
        <v>1</v>
      </c>
      <c r="BD25">
        <f t="shared" si="11"/>
        <v>1</v>
      </c>
      <c r="BE25">
        <f t="shared" si="11"/>
        <v>1</v>
      </c>
      <c r="BF25">
        <f t="shared" si="11"/>
        <v>1</v>
      </c>
      <c r="BG25">
        <f t="shared" si="11"/>
        <v>1</v>
      </c>
      <c r="BH25">
        <f t="shared" si="10"/>
        <v>1</v>
      </c>
      <c r="BI25">
        <f t="shared" si="10"/>
        <v>1</v>
      </c>
      <c r="BJ25">
        <f t="shared" si="10"/>
        <v>1</v>
      </c>
      <c r="BK25">
        <f t="shared" si="10"/>
        <v>1</v>
      </c>
      <c r="BL25">
        <f t="shared" si="10"/>
        <v>1</v>
      </c>
      <c r="BM25">
        <f t="shared" si="10"/>
        <v>1</v>
      </c>
      <c r="BN25">
        <f t="shared" si="10"/>
        <v>1</v>
      </c>
      <c r="BO25">
        <f t="shared" si="10"/>
        <v>1</v>
      </c>
      <c r="BP25">
        <f t="shared" si="10"/>
        <v>1</v>
      </c>
      <c r="BQ25">
        <f t="shared" si="10"/>
        <v>1</v>
      </c>
      <c r="BR25">
        <f t="shared" si="10"/>
        <v>1</v>
      </c>
      <c r="BS25">
        <f t="shared" si="5"/>
        <v>1</v>
      </c>
      <c r="BT25">
        <f t="shared" si="5"/>
        <v>1</v>
      </c>
      <c r="BU25">
        <f t="shared" si="5"/>
        <v>1</v>
      </c>
      <c r="BV25">
        <f t="shared" si="5"/>
        <v>1</v>
      </c>
      <c r="BW25">
        <f t="shared" si="5"/>
        <v>1</v>
      </c>
      <c r="BX25">
        <f t="shared" si="5"/>
        <v>1</v>
      </c>
      <c r="BY25">
        <f t="shared" si="5"/>
        <v>1</v>
      </c>
      <c r="BZ25">
        <f t="shared" si="5"/>
        <v>1</v>
      </c>
    </row>
    <row r="26" spans="1:78">
      <c r="A26" s="58"/>
      <c r="B26" s="7" t="e">
        <f>+_xlfn.XLOOKUP(I26,#REF!,#REF!)</f>
        <v>#REF!</v>
      </c>
      <c r="C26" s="8">
        <v>21</v>
      </c>
      <c r="D26" s="8" t="str">
        <f t="shared" ref="D26:D48" si="12">+LEFT(I26,11)</f>
        <v>01-MK-22-11</v>
      </c>
      <c r="E26" s="58">
        <v>45505</v>
      </c>
      <c r="F26" s="59"/>
      <c r="G26" s="59"/>
      <c r="H26" s="9" t="s">
        <v>37</v>
      </c>
      <c r="I26" s="7" t="s">
        <v>376</v>
      </c>
      <c r="J26" s="7" t="str">
        <f>+_xlfn.XLOOKUP(I26,'R4'!B:B,'R4'!C:C)</f>
        <v>AMR - EKSKAVATÖR - 35 TON - PALETLİ - LİEBHERR R 938</v>
      </c>
      <c r="P26">
        <f t="shared" si="9"/>
        <v>0</v>
      </c>
      <c r="Q26">
        <f t="shared" si="9"/>
        <v>0</v>
      </c>
      <c r="R26">
        <f t="shared" si="9"/>
        <v>0</v>
      </c>
      <c r="S26">
        <f t="shared" si="9"/>
        <v>0</v>
      </c>
      <c r="T26">
        <f t="shared" si="9"/>
        <v>0</v>
      </c>
      <c r="U26">
        <f t="shared" si="9"/>
        <v>0</v>
      </c>
      <c r="V26">
        <f t="shared" si="9"/>
        <v>0</v>
      </c>
      <c r="W26">
        <f t="shared" si="9"/>
        <v>0</v>
      </c>
      <c r="X26">
        <f t="shared" si="9"/>
        <v>0</v>
      </c>
      <c r="Y26">
        <f t="shared" si="9"/>
        <v>0</v>
      </c>
      <c r="Z26">
        <f t="shared" si="9"/>
        <v>1</v>
      </c>
      <c r="AA26">
        <f t="shared" si="9"/>
        <v>1</v>
      </c>
      <c r="AB26">
        <f t="shared" si="9"/>
        <v>1</v>
      </c>
      <c r="AC26">
        <f t="shared" si="9"/>
        <v>1</v>
      </c>
      <c r="AD26">
        <f t="shared" si="9"/>
        <v>1</v>
      </c>
      <c r="AE26">
        <f t="shared" si="9"/>
        <v>1</v>
      </c>
      <c r="AF26">
        <f t="shared" si="7"/>
        <v>1</v>
      </c>
      <c r="AG26">
        <f t="shared" si="7"/>
        <v>1</v>
      </c>
      <c r="AH26">
        <f t="shared" si="7"/>
        <v>1</v>
      </c>
      <c r="AI26">
        <f t="shared" si="7"/>
        <v>1</v>
      </c>
      <c r="AJ26">
        <f t="shared" si="7"/>
        <v>1</v>
      </c>
      <c r="AK26">
        <f t="shared" si="7"/>
        <v>1</v>
      </c>
      <c r="AL26">
        <f t="shared" si="7"/>
        <v>1</v>
      </c>
      <c r="AM26">
        <f t="shared" si="7"/>
        <v>1</v>
      </c>
      <c r="AN26">
        <f t="shared" si="7"/>
        <v>1</v>
      </c>
      <c r="AO26">
        <f t="shared" si="7"/>
        <v>1</v>
      </c>
      <c r="AP26">
        <f t="shared" si="7"/>
        <v>1</v>
      </c>
      <c r="AQ26">
        <f t="shared" si="7"/>
        <v>1</v>
      </c>
      <c r="AR26">
        <f t="shared" ref="AR26:BG49" si="13">+IF(AR$2&gt;=$E26,1,0)</f>
        <v>1</v>
      </c>
      <c r="AS26">
        <f t="shared" si="13"/>
        <v>1</v>
      </c>
      <c r="AT26">
        <f t="shared" si="13"/>
        <v>1</v>
      </c>
      <c r="AU26">
        <f t="shared" si="13"/>
        <v>1</v>
      </c>
      <c r="AV26">
        <f t="shared" si="13"/>
        <v>1</v>
      </c>
      <c r="AW26">
        <f t="shared" si="13"/>
        <v>1</v>
      </c>
      <c r="AX26">
        <f t="shared" si="13"/>
        <v>1</v>
      </c>
      <c r="AY26">
        <f t="shared" si="11"/>
        <v>1</v>
      </c>
      <c r="AZ26">
        <f t="shared" si="11"/>
        <v>1</v>
      </c>
      <c r="BA26">
        <f t="shared" si="11"/>
        <v>1</v>
      </c>
      <c r="BB26">
        <f t="shared" si="11"/>
        <v>1</v>
      </c>
      <c r="BC26">
        <f t="shared" si="11"/>
        <v>1</v>
      </c>
      <c r="BD26">
        <f t="shared" si="11"/>
        <v>1</v>
      </c>
      <c r="BE26">
        <f t="shared" si="11"/>
        <v>1</v>
      </c>
      <c r="BF26">
        <f t="shared" si="11"/>
        <v>1</v>
      </c>
      <c r="BG26">
        <f t="shared" si="11"/>
        <v>1</v>
      </c>
      <c r="BH26">
        <f t="shared" si="10"/>
        <v>1</v>
      </c>
      <c r="BI26">
        <f t="shared" si="10"/>
        <v>1</v>
      </c>
      <c r="BJ26">
        <f t="shared" si="10"/>
        <v>1</v>
      </c>
      <c r="BK26">
        <f t="shared" si="10"/>
        <v>1</v>
      </c>
      <c r="BL26">
        <f t="shared" si="10"/>
        <v>1</v>
      </c>
      <c r="BM26">
        <f t="shared" si="10"/>
        <v>1</v>
      </c>
      <c r="BN26">
        <f t="shared" si="10"/>
        <v>1</v>
      </c>
      <c r="BO26">
        <f t="shared" si="10"/>
        <v>1</v>
      </c>
      <c r="BP26">
        <f t="shared" si="10"/>
        <v>1</v>
      </c>
      <c r="BQ26">
        <f t="shared" si="10"/>
        <v>1</v>
      </c>
      <c r="BR26">
        <f t="shared" si="10"/>
        <v>1</v>
      </c>
      <c r="BS26">
        <f t="shared" si="5"/>
        <v>1</v>
      </c>
      <c r="BT26">
        <f t="shared" si="5"/>
        <v>1</v>
      </c>
      <c r="BU26">
        <f t="shared" si="5"/>
        <v>1</v>
      </c>
      <c r="BV26">
        <f t="shared" si="5"/>
        <v>1</v>
      </c>
      <c r="BW26">
        <f t="shared" si="5"/>
        <v>1</v>
      </c>
      <c r="BX26">
        <f t="shared" si="5"/>
        <v>1</v>
      </c>
      <c r="BY26">
        <f t="shared" si="5"/>
        <v>1</v>
      </c>
      <c r="BZ26">
        <f t="shared" si="5"/>
        <v>1</v>
      </c>
    </row>
    <row r="27" spans="1:78">
      <c r="A27" s="58"/>
      <c r="B27" s="7" t="e">
        <f>+_xlfn.XLOOKUP(I27,#REF!,#REF!)</f>
        <v>#REF!</v>
      </c>
      <c r="C27" s="8">
        <v>21</v>
      </c>
      <c r="D27" s="8" t="str">
        <f t="shared" si="12"/>
        <v>01-MK-22-11</v>
      </c>
      <c r="E27" s="58">
        <v>45474</v>
      </c>
      <c r="F27" s="59"/>
      <c r="G27" s="59"/>
      <c r="H27" s="9" t="s">
        <v>37</v>
      </c>
      <c r="I27" s="7" t="s">
        <v>379</v>
      </c>
      <c r="J27" s="7" t="str">
        <f>+_xlfn.XLOOKUP(I27,'R4'!B:B,'R4'!C:C)</f>
        <v>AMR - EKSKAVATÖR - 28 TON - PALETLİ - LİEBHERR R 928</v>
      </c>
      <c r="P27">
        <f t="shared" si="9"/>
        <v>0</v>
      </c>
      <c r="Q27">
        <f t="shared" si="9"/>
        <v>0</v>
      </c>
      <c r="R27">
        <f t="shared" si="9"/>
        <v>0</v>
      </c>
      <c r="S27">
        <f t="shared" si="9"/>
        <v>0</v>
      </c>
      <c r="T27">
        <f t="shared" si="9"/>
        <v>0</v>
      </c>
      <c r="U27">
        <f t="shared" si="9"/>
        <v>0</v>
      </c>
      <c r="V27">
        <f t="shared" si="9"/>
        <v>0</v>
      </c>
      <c r="W27">
        <f t="shared" si="9"/>
        <v>0</v>
      </c>
      <c r="X27">
        <f t="shared" si="9"/>
        <v>0</v>
      </c>
      <c r="Y27">
        <f t="shared" si="9"/>
        <v>1</v>
      </c>
      <c r="Z27">
        <f t="shared" si="9"/>
        <v>1</v>
      </c>
      <c r="AA27">
        <f t="shared" si="9"/>
        <v>1</v>
      </c>
      <c r="AB27">
        <f t="shared" si="9"/>
        <v>1</v>
      </c>
      <c r="AC27">
        <f t="shared" si="9"/>
        <v>1</v>
      </c>
      <c r="AD27">
        <f t="shared" si="9"/>
        <v>1</v>
      </c>
      <c r="AE27">
        <f t="shared" si="9"/>
        <v>1</v>
      </c>
      <c r="AF27">
        <f t="shared" si="7"/>
        <v>1</v>
      </c>
      <c r="AG27">
        <f t="shared" si="7"/>
        <v>1</v>
      </c>
      <c r="AH27">
        <f t="shared" si="7"/>
        <v>1</v>
      </c>
      <c r="AI27">
        <f t="shared" si="7"/>
        <v>1</v>
      </c>
      <c r="AJ27">
        <f t="shared" si="7"/>
        <v>1</v>
      </c>
      <c r="AK27">
        <f t="shared" si="7"/>
        <v>1</v>
      </c>
      <c r="AL27">
        <f t="shared" si="7"/>
        <v>1</v>
      </c>
      <c r="AM27">
        <f t="shared" si="7"/>
        <v>1</v>
      </c>
      <c r="AN27">
        <f t="shared" si="7"/>
        <v>1</v>
      </c>
      <c r="AO27">
        <f t="shared" si="7"/>
        <v>1</v>
      </c>
      <c r="AP27">
        <f t="shared" si="7"/>
        <v>1</v>
      </c>
      <c r="AQ27">
        <f t="shared" si="7"/>
        <v>1</v>
      </c>
      <c r="AR27">
        <f t="shared" si="13"/>
        <v>1</v>
      </c>
      <c r="AS27">
        <f t="shared" si="13"/>
        <v>1</v>
      </c>
      <c r="AT27">
        <f t="shared" si="13"/>
        <v>1</v>
      </c>
      <c r="AU27">
        <f t="shared" si="13"/>
        <v>1</v>
      </c>
      <c r="AV27">
        <f t="shared" si="13"/>
        <v>1</v>
      </c>
      <c r="AW27">
        <f t="shared" si="13"/>
        <v>1</v>
      </c>
      <c r="AX27">
        <f t="shared" si="13"/>
        <v>1</v>
      </c>
      <c r="AY27">
        <f t="shared" si="11"/>
        <v>1</v>
      </c>
      <c r="AZ27">
        <f t="shared" si="11"/>
        <v>1</v>
      </c>
      <c r="BA27">
        <f t="shared" si="11"/>
        <v>1</v>
      </c>
      <c r="BB27">
        <f t="shared" si="11"/>
        <v>1</v>
      </c>
      <c r="BC27">
        <f t="shared" si="11"/>
        <v>1</v>
      </c>
      <c r="BD27">
        <f t="shared" si="11"/>
        <v>1</v>
      </c>
      <c r="BE27">
        <f t="shared" si="11"/>
        <v>1</v>
      </c>
      <c r="BF27">
        <f t="shared" si="11"/>
        <v>1</v>
      </c>
      <c r="BG27">
        <f t="shared" si="11"/>
        <v>1</v>
      </c>
      <c r="BH27">
        <f t="shared" si="10"/>
        <v>1</v>
      </c>
      <c r="BI27">
        <f t="shared" si="10"/>
        <v>1</v>
      </c>
      <c r="BJ27">
        <f t="shared" si="10"/>
        <v>1</v>
      </c>
      <c r="BK27">
        <f t="shared" si="10"/>
        <v>1</v>
      </c>
      <c r="BL27">
        <f t="shared" si="10"/>
        <v>1</v>
      </c>
      <c r="BM27">
        <f t="shared" si="10"/>
        <v>1</v>
      </c>
      <c r="BN27">
        <f t="shared" si="10"/>
        <v>1</v>
      </c>
      <c r="BO27">
        <f t="shared" si="10"/>
        <v>1</v>
      </c>
      <c r="BP27">
        <f t="shared" si="10"/>
        <v>1</v>
      </c>
      <c r="BQ27">
        <f t="shared" si="10"/>
        <v>1</v>
      </c>
      <c r="BR27">
        <f t="shared" si="10"/>
        <v>1</v>
      </c>
      <c r="BS27">
        <f t="shared" ref="BS27:BZ49" si="14">+IF(BS$2&gt;=$E27,1,0)</f>
        <v>1</v>
      </c>
      <c r="BT27">
        <f t="shared" si="14"/>
        <v>1</v>
      </c>
      <c r="BU27">
        <f t="shared" si="14"/>
        <v>1</v>
      </c>
      <c r="BV27">
        <f t="shared" si="14"/>
        <v>1</v>
      </c>
      <c r="BW27">
        <f t="shared" si="14"/>
        <v>1</v>
      </c>
      <c r="BX27">
        <f t="shared" si="14"/>
        <v>1</v>
      </c>
      <c r="BY27">
        <f t="shared" si="14"/>
        <v>1</v>
      </c>
      <c r="BZ27">
        <f t="shared" si="14"/>
        <v>1</v>
      </c>
    </row>
    <row r="28" spans="1:78">
      <c r="A28" s="58"/>
      <c r="B28" s="7" t="e">
        <f>+_xlfn.XLOOKUP(I28,#REF!,#REF!)</f>
        <v>#REF!</v>
      </c>
      <c r="C28" s="8">
        <v>21</v>
      </c>
      <c r="D28" s="8" t="str">
        <f t="shared" si="12"/>
        <v>01-MK-22-11</v>
      </c>
      <c r="E28" s="58">
        <v>45505</v>
      </c>
      <c r="F28" s="59"/>
      <c r="G28" s="59"/>
      <c r="H28" s="9" t="s">
        <v>37</v>
      </c>
      <c r="I28" s="7" t="s">
        <v>381</v>
      </c>
      <c r="J28" s="7" t="str">
        <f>+_xlfn.XLOOKUP(I28,'R4'!B:B,'R4'!C:C)</f>
        <v>AMR - EKSKAVATÖR - 28 TON - PALETLİ - LİEBHERR R 928</v>
      </c>
      <c r="P28">
        <f t="shared" si="9"/>
        <v>0</v>
      </c>
      <c r="Q28">
        <f t="shared" si="9"/>
        <v>0</v>
      </c>
      <c r="R28">
        <f t="shared" si="9"/>
        <v>0</v>
      </c>
      <c r="S28">
        <f t="shared" si="9"/>
        <v>0</v>
      </c>
      <c r="T28">
        <f t="shared" si="9"/>
        <v>0</v>
      </c>
      <c r="U28">
        <f t="shared" si="9"/>
        <v>0</v>
      </c>
      <c r="V28">
        <f t="shared" si="9"/>
        <v>0</v>
      </c>
      <c r="W28">
        <f t="shared" si="9"/>
        <v>0</v>
      </c>
      <c r="X28">
        <f t="shared" si="9"/>
        <v>0</v>
      </c>
      <c r="Y28">
        <f t="shared" si="9"/>
        <v>0</v>
      </c>
      <c r="Z28">
        <f t="shared" si="9"/>
        <v>1</v>
      </c>
      <c r="AA28">
        <f t="shared" si="9"/>
        <v>1</v>
      </c>
      <c r="AB28">
        <f t="shared" si="9"/>
        <v>1</v>
      </c>
      <c r="AC28">
        <f t="shared" si="9"/>
        <v>1</v>
      </c>
      <c r="AD28">
        <f t="shared" si="9"/>
        <v>1</v>
      </c>
      <c r="AE28">
        <f t="shared" si="9"/>
        <v>1</v>
      </c>
      <c r="AF28">
        <f t="shared" si="7"/>
        <v>1</v>
      </c>
      <c r="AG28">
        <f t="shared" si="7"/>
        <v>1</v>
      </c>
      <c r="AH28">
        <f t="shared" si="7"/>
        <v>1</v>
      </c>
      <c r="AI28">
        <f t="shared" si="7"/>
        <v>1</v>
      </c>
      <c r="AJ28">
        <f t="shared" si="7"/>
        <v>1</v>
      </c>
      <c r="AK28">
        <f t="shared" si="7"/>
        <v>1</v>
      </c>
      <c r="AL28">
        <f t="shared" si="7"/>
        <v>1</v>
      </c>
      <c r="AM28">
        <f t="shared" si="7"/>
        <v>1</v>
      </c>
      <c r="AN28">
        <f t="shared" si="7"/>
        <v>1</v>
      </c>
      <c r="AO28">
        <f t="shared" si="7"/>
        <v>1</v>
      </c>
      <c r="AP28">
        <f t="shared" si="7"/>
        <v>1</v>
      </c>
      <c r="AQ28">
        <f t="shared" si="7"/>
        <v>1</v>
      </c>
      <c r="AR28">
        <f t="shared" si="13"/>
        <v>1</v>
      </c>
      <c r="AS28">
        <f t="shared" si="13"/>
        <v>1</v>
      </c>
      <c r="AT28">
        <f t="shared" si="13"/>
        <v>1</v>
      </c>
      <c r="AU28">
        <f t="shared" si="13"/>
        <v>1</v>
      </c>
      <c r="AV28">
        <f t="shared" si="13"/>
        <v>1</v>
      </c>
      <c r="AW28">
        <f t="shared" si="13"/>
        <v>1</v>
      </c>
      <c r="AX28">
        <f t="shared" si="13"/>
        <v>1</v>
      </c>
      <c r="AY28">
        <f t="shared" si="11"/>
        <v>1</v>
      </c>
      <c r="AZ28">
        <f t="shared" si="11"/>
        <v>1</v>
      </c>
      <c r="BA28">
        <f t="shared" si="11"/>
        <v>1</v>
      </c>
      <c r="BB28">
        <f t="shared" si="11"/>
        <v>1</v>
      </c>
      <c r="BC28">
        <f t="shared" si="11"/>
        <v>1</v>
      </c>
      <c r="BD28">
        <f t="shared" si="11"/>
        <v>1</v>
      </c>
      <c r="BE28">
        <f t="shared" si="11"/>
        <v>1</v>
      </c>
      <c r="BF28">
        <f t="shared" si="11"/>
        <v>1</v>
      </c>
      <c r="BG28">
        <f t="shared" si="11"/>
        <v>1</v>
      </c>
      <c r="BH28">
        <f t="shared" si="10"/>
        <v>1</v>
      </c>
      <c r="BI28">
        <f t="shared" si="10"/>
        <v>1</v>
      </c>
      <c r="BJ28">
        <f t="shared" si="10"/>
        <v>1</v>
      </c>
      <c r="BK28">
        <f t="shared" si="10"/>
        <v>1</v>
      </c>
      <c r="BL28">
        <f t="shared" si="10"/>
        <v>1</v>
      </c>
      <c r="BM28">
        <f t="shared" si="10"/>
        <v>1</v>
      </c>
      <c r="BN28">
        <f t="shared" si="10"/>
        <v>1</v>
      </c>
      <c r="BO28">
        <f t="shared" si="10"/>
        <v>1</v>
      </c>
      <c r="BP28">
        <f t="shared" si="10"/>
        <v>1</v>
      </c>
      <c r="BQ28">
        <f t="shared" si="10"/>
        <v>1</v>
      </c>
      <c r="BR28">
        <f t="shared" si="10"/>
        <v>1</v>
      </c>
      <c r="BS28">
        <f t="shared" si="14"/>
        <v>1</v>
      </c>
      <c r="BT28">
        <f t="shared" si="14"/>
        <v>1</v>
      </c>
      <c r="BU28">
        <f t="shared" si="14"/>
        <v>1</v>
      </c>
      <c r="BV28">
        <f t="shared" si="14"/>
        <v>1</v>
      </c>
      <c r="BW28">
        <f t="shared" si="14"/>
        <v>1</v>
      </c>
      <c r="BX28">
        <f t="shared" si="14"/>
        <v>1</v>
      </c>
      <c r="BY28">
        <f t="shared" si="14"/>
        <v>1</v>
      </c>
      <c r="BZ28">
        <f t="shared" si="14"/>
        <v>1</v>
      </c>
    </row>
    <row r="29" spans="1:78">
      <c r="A29" s="58"/>
      <c r="B29" s="7" t="e">
        <f>+_xlfn.XLOOKUP(I29,#REF!,#REF!)</f>
        <v>#REF!</v>
      </c>
      <c r="C29" s="8">
        <v>21</v>
      </c>
      <c r="D29" s="8" t="str">
        <f t="shared" si="12"/>
        <v>01-MK-22-11</v>
      </c>
      <c r="E29" s="58">
        <v>45505</v>
      </c>
      <c r="F29" s="59"/>
      <c r="G29" s="59"/>
      <c r="H29" s="9" t="s">
        <v>37</v>
      </c>
      <c r="I29" s="7" t="s">
        <v>383</v>
      </c>
      <c r="J29" s="7" t="str">
        <f>+_xlfn.XLOOKUP(I29,'R4'!B:B,'R4'!C:C)</f>
        <v>AMR - EKSKAVATÖR - 28 TON - PALETLİ - LİEBHERR R 928</v>
      </c>
      <c r="P29">
        <f t="shared" si="9"/>
        <v>0</v>
      </c>
      <c r="Q29">
        <f t="shared" si="9"/>
        <v>0</v>
      </c>
      <c r="R29">
        <f t="shared" si="9"/>
        <v>0</v>
      </c>
      <c r="S29">
        <f t="shared" si="9"/>
        <v>0</v>
      </c>
      <c r="T29">
        <f t="shared" si="9"/>
        <v>0</v>
      </c>
      <c r="U29">
        <f t="shared" si="9"/>
        <v>0</v>
      </c>
      <c r="V29">
        <f t="shared" si="9"/>
        <v>0</v>
      </c>
      <c r="W29">
        <f t="shared" si="9"/>
        <v>0</v>
      </c>
      <c r="X29">
        <f t="shared" si="9"/>
        <v>0</v>
      </c>
      <c r="Y29">
        <f t="shared" si="9"/>
        <v>0</v>
      </c>
      <c r="Z29">
        <f t="shared" si="9"/>
        <v>1</v>
      </c>
      <c r="AA29">
        <f t="shared" si="9"/>
        <v>1</v>
      </c>
      <c r="AB29">
        <f t="shared" si="9"/>
        <v>1</v>
      </c>
      <c r="AC29">
        <f t="shared" si="9"/>
        <v>1</v>
      </c>
      <c r="AD29">
        <f t="shared" si="9"/>
        <v>1</v>
      </c>
      <c r="AE29">
        <f t="shared" si="9"/>
        <v>1</v>
      </c>
      <c r="AF29">
        <f t="shared" si="7"/>
        <v>1</v>
      </c>
      <c r="AG29">
        <f t="shared" si="7"/>
        <v>1</v>
      </c>
      <c r="AH29">
        <f t="shared" si="7"/>
        <v>1</v>
      </c>
      <c r="AI29">
        <f t="shared" si="7"/>
        <v>1</v>
      </c>
      <c r="AJ29">
        <f t="shared" si="7"/>
        <v>1</v>
      </c>
      <c r="AK29">
        <f t="shared" si="7"/>
        <v>1</v>
      </c>
      <c r="AL29">
        <f t="shared" si="7"/>
        <v>1</v>
      </c>
      <c r="AM29">
        <f t="shared" si="7"/>
        <v>1</v>
      </c>
      <c r="AN29">
        <f t="shared" si="7"/>
        <v>1</v>
      </c>
      <c r="AO29">
        <f t="shared" si="7"/>
        <v>1</v>
      </c>
      <c r="AP29">
        <f t="shared" si="7"/>
        <v>1</v>
      </c>
      <c r="AQ29">
        <f t="shared" si="7"/>
        <v>1</v>
      </c>
      <c r="AR29">
        <f t="shared" si="13"/>
        <v>1</v>
      </c>
      <c r="AS29">
        <f t="shared" si="13"/>
        <v>1</v>
      </c>
      <c r="AT29">
        <f t="shared" si="13"/>
        <v>1</v>
      </c>
      <c r="AU29">
        <f t="shared" si="13"/>
        <v>1</v>
      </c>
      <c r="AV29">
        <f t="shared" si="13"/>
        <v>1</v>
      </c>
      <c r="AW29">
        <f t="shared" si="13"/>
        <v>1</v>
      </c>
      <c r="AX29">
        <f t="shared" si="13"/>
        <v>1</v>
      </c>
      <c r="AY29">
        <f t="shared" si="11"/>
        <v>1</v>
      </c>
      <c r="AZ29">
        <f t="shared" si="11"/>
        <v>1</v>
      </c>
      <c r="BA29">
        <f t="shared" si="11"/>
        <v>1</v>
      </c>
      <c r="BB29">
        <f t="shared" si="11"/>
        <v>1</v>
      </c>
      <c r="BC29">
        <f t="shared" si="11"/>
        <v>1</v>
      </c>
      <c r="BD29">
        <f t="shared" si="11"/>
        <v>1</v>
      </c>
      <c r="BE29">
        <f t="shared" si="11"/>
        <v>1</v>
      </c>
      <c r="BF29">
        <f t="shared" si="11"/>
        <v>1</v>
      </c>
      <c r="BG29">
        <f t="shared" si="11"/>
        <v>1</v>
      </c>
      <c r="BH29">
        <f t="shared" si="10"/>
        <v>1</v>
      </c>
      <c r="BI29">
        <f t="shared" si="10"/>
        <v>1</v>
      </c>
      <c r="BJ29">
        <f t="shared" si="10"/>
        <v>1</v>
      </c>
      <c r="BK29">
        <f t="shared" si="10"/>
        <v>1</v>
      </c>
      <c r="BL29">
        <f t="shared" si="10"/>
        <v>1</v>
      </c>
      <c r="BM29">
        <f t="shared" si="10"/>
        <v>1</v>
      </c>
      <c r="BN29">
        <f t="shared" si="10"/>
        <v>1</v>
      </c>
      <c r="BO29">
        <f t="shared" si="10"/>
        <v>1</v>
      </c>
      <c r="BP29">
        <f t="shared" si="10"/>
        <v>1</v>
      </c>
      <c r="BQ29">
        <f t="shared" si="10"/>
        <v>1</v>
      </c>
      <c r="BR29">
        <f t="shared" si="10"/>
        <v>1</v>
      </c>
      <c r="BS29">
        <f t="shared" si="14"/>
        <v>1</v>
      </c>
      <c r="BT29">
        <f t="shared" si="14"/>
        <v>1</v>
      </c>
      <c r="BU29">
        <f t="shared" si="14"/>
        <v>1</v>
      </c>
      <c r="BV29">
        <f t="shared" si="14"/>
        <v>1</v>
      </c>
      <c r="BW29">
        <f t="shared" si="14"/>
        <v>1</v>
      </c>
      <c r="BX29">
        <f t="shared" si="14"/>
        <v>1</v>
      </c>
      <c r="BY29">
        <f t="shared" si="14"/>
        <v>1</v>
      </c>
      <c r="BZ29">
        <f t="shared" si="14"/>
        <v>1</v>
      </c>
    </row>
    <row r="30" spans="1:78">
      <c r="A30" s="58"/>
      <c r="B30" s="7" t="e">
        <f>+_xlfn.XLOOKUP(I30,#REF!,#REF!)</f>
        <v>#REF!</v>
      </c>
      <c r="C30" s="8">
        <v>21</v>
      </c>
      <c r="D30" s="8" t="str">
        <f t="shared" si="12"/>
        <v>01-MK-22-11</v>
      </c>
      <c r="E30" s="58">
        <v>45505</v>
      </c>
      <c r="F30" s="59"/>
      <c r="G30" s="59"/>
      <c r="H30" s="9" t="s">
        <v>37</v>
      </c>
      <c r="I30" s="7" t="s">
        <v>385</v>
      </c>
      <c r="J30" s="7" t="str">
        <f>+_xlfn.XLOOKUP(I30,'R4'!B:B,'R4'!C:C)</f>
        <v>AMR - EKSKAVATÖR - 28 TON - PALETLİ - LİEBHERR R 928</v>
      </c>
      <c r="P30">
        <f t="shared" si="9"/>
        <v>0</v>
      </c>
      <c r="Q30">
        <f t="shared" si="9"/>
        <v>0</v>
      </c>
      <c r="R30">
        <f t="shared" si="9"/>
        <v>0</v>
      </c>
      <c r="S30">
        <f t="shared" si="9"/>
        <v>0</v>
      </c>
      <c r="T30">
        <f t="shared" si="9"/>
        <v>0</v>
      </c>
      <c r="U30">
        <f t="shared" si="9"/>
        <v>0</v>
      </c>
      <c r="V30">
        <f t="shared" si="9"/>
        <v>0</v>
      </c>
      <c r="W30">
        <f t="shared" si="9"/>
        <v>0</v>
      </c>
      <c r="X30">
        <f t="shared" si="9"/>
        <v>0</v>
      </c>
      <c r="Y30">
        <f t="shared" si="9"/>
        <v>0</v>
      </c>
      <c r="Z30">
        <f t="shared" si="9"/>
        <v>1</v>
      </c>
      <c r="AA30">
        <f t="shared" si="9"/>
        <v>1</v>
      </c>
      <c r="AB30">
        <f t="shared" si="9"/>
        <v>1</v>
      </c>
      <c r="AC30">
        <f t="shared" si="9"/>
        <v>1</v>
      </c>
      <c r="AD30">
        <f t="shared" si="9"/>
        <v>1</v>
      </c>
      <c r="AE30">
        <f t="shared" si="9"/>
        <v>1</v>
      </c>
      <c r="AF30">
        <f t="shared" si="7"/>
        <v>1</v>
      </c>
      <c r="AG30">
        <f t="shared" si="7"/>
        <v>1</v>
      </c>
      <c r="AH30">
        <f t="shared" si="7"/>
        <v>1</v>
      </c>
      <c r="AI30">
        <f t="shared" si="7"/>
        <v>1</v>
      </c>
      <c r="AJ30">
        <f t="shared" si="7"/>
        <v>1</v>
      </c>
      <c r="AK30">
        <f t="shared" si="7"/>
        <v>1</v>
      </c>
      <c r="AL30">
        <f t="shared" si="7"/>
        <v>1</v>
      </c>
      <c r="AM30">
        <f t="shared" si="7"/>
        <v>1</v>
      </c>
      <c r="AN30">
        <f t="shared" si="7"/>
        <v>1</v>
      </c>
      <c r="AO30">
        <f t="shared" si="7"/>
        <v>1</v>
      </c>
      <c r="AP30">
        <f t="shared" si="7"/>
        <v>1</v>
      </c>
      <c r="AQ30">
        <f t="shared" si="7"/>
        <v>1</v>
      </c>
      <c r="AR30">
        <f t="shared" si="13"/>
        <v>1</v>
      </c>
      <c r="AS30">
        <f t="shared" si="13"/>
        <v>1</v>
      </c>
      <c r="AT30">
        <f t="shared" si="13"/>
        <v>1</v>
      </c>
      <c r="AU30">
        <f t="shared" si="13"/>
        <v>1</v>
      </c>
      <c r="AV30">
        <f t="shared" si="13"/>
        <v>1</v>
      </c>
      <c r="AW30">
        <f t="shared" si="13"/>
        <v>1</v>
      </c>
      <c r="AX30">
        <f t="shared" si="13"/>
        <v>1</v>
      </c>
      <c r="AY30">
        <f t="shared" si="11"/>
        <v>1</v>
      </c>
      <c r="AZ30">
        <f t="shared" si="11"/>
        <v>1</v>
      </c>
      <c r="BA30">
        <f t="shared" si="11"/>
        <v>1</v>
      </c>
      <c r="BB30">
        <f t="shared" si="11"/>
        <v>1</v>
      </c>
      <c r="BC30">
        <f t="shared" si="11"/>
        <v>1</v>
      </c>
      <c r="BD30">
        <f t="shared" si="11"/>
        <v>1</v>
      </c>
      <c r="BE30">
        <f t="shared" si="11"/>
        <v>1</v>
      </c>
      <c r="BF30">
        <f t="shared" si="11"/>
        <v>1</v>
      </c>
      <c r="BG30">
        <f t="shared" si="11"/>
        <v>1</v>
      </c>
      <c r="BH30">
        <f t="shared" si="10"/>
        <v>1</v>
      </c>
      <c r="BI30">
        <f t="shared" si="10"/>
        <v>1</v>
      </c>
      <c r="BJ30">
        <f t="shared" si="10"/>
        <v>1</v>
      </c>
      <c r="BK30">
        <f t="shared" si="10"/>
        <v>1</v>
      </c>
      <c r="BL30">
        <f t="shared" si="10"/>
        <v>1</v>
      </c>
      <c r="BM30">
        <f t="shared" si="10"/>
        <v>1</v>
      </c>
      <c r="BN30">
        <f t="shared" si="10"/>
        <v>1</v>
      </c>
      <c r="BO30">
        <f t="shared" si="10"/>
        <v>1</v>
      </c>
      <c r="BP30">
        <f t="shared" si="10"/>
        <v>1</v>
      </c>
      <c r="BQ30">
        <f t="shared" si="10"/>
        <v>1</v>
      </c>
      <c r="BR30">
        <f t="shared" si="10"/>
        <v>1</v>
      </c>
      <c r="BS30">
        <f t="shared" si="14"/>
        <v>1</v>
      </c>
      <c r="BT30">
        <f t="shared" si="14"/>
        <v>1</v>
      </c>
      <c r="BU30">
        <f t="shared" si="14"/>
        <v>1</v>
      </c>
      <c r="BV30">
        <f t="shared" si="14"/>
        <v>1</v>
      </c>
      <c r="BW30">
        <f t="shared" si="14"/>
        <v>1</v>
      </c>
      <c r="BX30">
        <f t="shared" si="14"/>
        <v>1</v>
      </c>
      <c r="BY30">
        <f t="shared" si="14"/>
        <v>1</v>
      </c>
      <c r="BZ30">
        <f t="shared" si="14"/>
        <v>1</v>
      </c>
    </row>
    <row r="31" spans="1:78">
      <c r="A31" s="58"/>
      <c r="B31" s="7" t="e">
        <f>+_xlfn.XLOOKUP(I31,#REF!,#REF!)</f>
        <v>#REF!</v>
      </c>
      <c r="C31" s="8">
        <v>21</v>
      </c>
      <c r="D31" s="8" t="str">
        <f t="shared" si="12"/>
        <v>01-MK-22-11</v>
      </c>
      <c r="E31" s="58">
        <v>45505</v>
      </c>
      <c r="F31" s="59"/>
      <c r="G31" s="59"/>
      <c r="H31" s="9" t="s">
        <v>37</v>
      </c>
      <c r="I31" s="7" t="s">
        <v>387</v>
      </c>
      <c r="J31" s="7" t="str">
        <f>+_xlfn.XLOOKUP(I31,'R4'!B:B,'R4'!C:C)</f>
        <v>AMR - EKSKAVATÖR - 28 TON - PALETLİ - LİEBHERR R 928</v>
      </c>
      <c r="P31">
        <f t="shared" si="9"/>
        <v>0</v>
      </c>
      <c r="Q31">
        <f t="shared" si="9"/>
        <v>0</v>
      </c>
      <c r="R31">
        <f t="shared" si="9"/>
        <v>0</v>
      </c>
      <c r="S31">
        <f t="shared" si="9"/>
        <v>0</v>
      </c>
      <c r="T31">
        <f t="shared" si="9"/>
        <v>0</v>
      </c>
      <c r="U31">
        <f t="shared" si="9"/>
        <v>0</v>
      </c>
      <c r="V31">
        <f t="shared" si="9"/>
        <v>0</v>
      </c>
      <c r="W31">
        <f t="shared" si="9"/>
        <v>0</v>
      </c>
      <c r="X31">
        <f t="shared" si="9"/>
        <v>0</v>
      </c>
      <c r="Y31">
        <f t="shared" si="9"/>
        <v>0</v>
      </c>
      <c r="Z31">
        <f t="shared" si="9"/>
        <v>1</v>
      </c>
      <c r="AA31">
        <f t="shared" si="9"/>
        <v>1</v>
      </c>
      <c r="AB31">
        <f t="shared" si="9"/>
        <v>1</v>
      </c>
      <c r="AC31">
        <f t="shared" si="9"/>
        <v>1</v>
      </c>
      <c r="AD31">
        <f t="shared" si="9"/>
        <v>1</v>
      </c>
      <c r="AE31">
        <f t="shared" si="9"/>
        <v>1</v>
      </c>
      <c r="AF31">
        <f t="shared" si="7"/>
        <v>1</v>
      </c>
      <c r="AG31">
        <f t="shared" si="7"/>
        <v>1</v>
      </c>
      <c r="AH31">
        <f t="shared" si="7"/>
        <v>1</v>
      </c>
      <c r="AI31">
        <f t="shared" si="7"/>
        <v>1</v>
      </c>
      <c r="AJ31">
        <f t="shared" si="7"/>
        <v>1</v>
      </c>
      <c r="AK31">
        <f t="shared" si="7"/>
        <v>1</v>
      </c>
      <c r="AL31">
        <f t="shared" si="7"/>
        <v>1</v>
      </c>
      <c r="AM31">
        <f t="shared" si="7"/>
        <v>1</v>
      </c>
      <c r="AN31">
        <f t="shared" si="7"/>
        <v>1</v>
      </c>
      <c r="AO31">
        <f t="shared" si="7"/>
        <v>1</v>
      </c>
      <c r="AP31">
        <f t="shared" si="7"/>
        <v>1</v>
      </c>
      <c r="AQ31">
        <f t="shared" si="7"/>
        <v>1</v>
      </c>
      <c r="AR31">
        <f t="shared" si="13"/>
        <v>1</v>
      </c>
      <c r="AS31">
        <f t="shared" si="13"/>
        <v>1</v>
      </c>
      <c r="AT31">
        <f t="shared" si="13"/>
        <v>1</v>
      </c>
      <c r="AU31">
        <f t="shared" si="13"/>
        <v>1</v>
      </c>
      <c r="AV31">
        <f t="shared" si="13"/>
        <v>1</v>
      </c>
      <c r="AW31">
        <f t="shared" si="13"/>
        <v>1</v>
      </c>
      <c r="AX31">
        <f t="shared" si="13"/>
        <v>1</v>
      </c>
      <c r="AY31">
        <f t="shared" si="11"/>
        <v>1</v>
      </c>
      <c r="AZ31">
        <f t="shared" si="11"/>
        <v>1</v>
      </c>
      <c r="BA31">
        <f t="shared" si="11"/>
        <v>1</v>
      </c>
      <c r="BB31">
        <f t="shared" si="11"/>
        <v>1</v>
      </c>
      <c r="BC31">
        <f t="shared" si="11"/>
        <v>1</v>
      </c>
      <c r="BD31">
        <f t="shared" si="11"/>
        <v>1</v>
      </c>
      <c r="BE31">
        <f t="shared" si="11"/>
        <v>1</v>
      </c>
      <c r="BF31">
        <f t="shared" si="11"/>
        <v>1</v>
      </c>
      <c r="BG31">
        <f t="shared" si="11"/>
        <v>1</v>
      </c>
      <c r="BH31">
        <f t="shared" si="10"/>
        <v>1</v>
      </c>
      <c r="BI31">
        <f t="shared" si="10"/>
        <v>1</v>
      </c>
      <c r="BJ31">
        <f t="shared" si="10"/>
        <v>1</v>
      </c>
      <c r="BK31">
        <f t="shared" si="10"/>
        <v>1</v>
      </c>
      <c r="BL31">
        <f t="shared" si="10"/>
        <v>1</v>
      </c>
      <c r="BM31">
        <f t="shared" si="10"/>
        <v>1</v>
      </c>
      <c r="BN31">
        <f t="shared" si="10"/>
        <v>1</v>
      </c>
      <c r="BO31">
        <f t="shared" si="10"/>
        <v>1</v>
      </c>
      <c r="BP31">
        <f t="shared" si="10"/>
        <v>1</v>
      </c>
      <c r="BQ31">
        <f t="shared" si="10"/>
        <v>1</v>
      </c>
      <c r="BR31">
        <f t="shared" si="10"/>
        <v>1</v>
      </c>
      <c r="BS31">
        <f t="shared" si="14"/>
        <v>1</v>
      </c>
      <c r="BT31">
        <f t="shared" si="14"/>
        <v>1</v>
      </c>
      <c r="BU31">
        <f t="shared" si="14"/>
        <v>1</v>
      </c>
      <c r="BV31">
        <f t="shared" si="14"/>
        <v>1</v>
      </c>
      <c r="BW31">
        <f t="shared" si="14"/>
        <v>1</v>
      </c>
      <c r="BX31">
        <f t="shared" si="14"/>
        <v>1</v>
      </c>
      <c r="BY31">
        <f t="shared" si="14"/>
        <v>1</v>
      </c>
      <c r="BZ31">
        <f t="shared" si="14"/>
        <v>1</v>
      </c>
    </row>
    <row r="32" spans="1:78">
      <c r="A32" s="58"/>
      <c r="B32" s="7" t="e">
        <f>+_xlfn.XLOOKUP(I32,#REF!,#REF!)</f>
        <v>#REF!</v>
      </c>
      <c r="C32" s="8">
        <v>21</v>
      </c>
      <c r="D32" s="8" t="str">
        <f t="shared" si="12"/>
        <v>01-MK-22-11</v>
      </c>
      <c r="E32" s="58">
        <v>45505</v>
      </c>
      <c r="F32" s="59"/>
      <c r="G32" s="59"/>
      <c r="H32" s="9" t="s">
        <v>37</v>
      </c>
      <c r="I32" s="7" t="s">
        <v>389</v>
      </c>
      <c r="J32" s="7" t="str">
        <f>+_xlfn.XLOOKUP(I32,'R4'!B:B,'R4'!C:C)</f>
        <v>AMR - EKSKAVATÖR - 28 TON - PALETLİ - LİEBHERR R 928</v>
      </c>
      <c r="P32">
        <f t="shared" si="9"/>
        <v>0</v>
      </c>
      <c r="Q32">
        <f t="shared" si="9"/>
        <v>0</v>
      </c>
      <c r="R32">
        <f t="shared" si="9"/>
        <v>0</v>
      </c>
      <c r="S32">
        <f t="shared" si="9"/>
        <v>0</v>
      </c>
      <c r="T32">
        <f t="shared" si="9"/>
        <v>0</v>
      </c>
      <c r="U32">
        <f t="shared" si="9"/>
        <v>0</v>
      </c>
      <c r="V32">
        <f t="shared" si="9"/>
        <v>0</v>
      </c>
      <c r="W32">
        <f t="shared" si="9"/>
        <v>0</v>
      </c>
      <c r="X32">
        <f t="shared" si="9"/>
        <v>0</v>
      </c>
      <c r="Y32">
        <f t="shared" si="9"/>
        <v>0</v>
      </c>
      <c r="Z32">
        <f t="shared" si="9"/>
        <v>1</v>
      </c>
      <c r="AA32">
        <f t="shared" si="9"/>
        <v>1</v>
      </c>
      <c r="AB32">
        <f t="shared" si="9"/>
        <v>1</v>
      </c>
      <c r="AC32">
        <f t="shared" si="9"/>
        <v>1</v>
      </c>
      <c r="AD32">
        <f t="shared" si="9"/>
        <v>1</v>
      </c>
      <c r="AE32">
        <f t="shared" si="9"/>
        <v>1</v>
      </c>
      <c r="AF32">
        <f t="shared" si="7"/>
        <v>1</v>
      </c>
      <c r="AG32">
        <f t="shared" si="7"/>
        <v>1</v>
      </c>
      <c r="AH32">
        <f t="shared" si="7"/>
        <v>1</v>
      </c>
      <c r="AI32">
        <f t="shared" si="7"/>
        <v>1</v>
      </c>
      <c r="AJ32">
        <f t="shared" si="7"/>
        <v>1</v>
      </c>
      <c r="AK32">
        <f t="shared" si="7"/>
        <v>1</v>
      </c>
      <c r="AL32">
        <f t="shared" si="7"/>
        <v>1</v>
      </c>
      <c r="AM32">
        <f t="shared" si="7"/>
        <v>1</v>
      </c>
      <c r="AN32">
        <f t="shared" si="7"/>
        <v>1</v>
      </c>
      <c r="AO32">
        <f t="shared" si="7"/>
        <v>1</v>
      </c>
      <c r="AP32">
        <f t="shared" si="7"/>
        <v>1</v>
      </c>
      <c r="AQ32">
        <f t="shared" si="7"/>
        <v>1</v>
      </c>
      <c r="AR32">
        <f t="shared" si="13"/>
        <v>1</v>
      </c>
      <c r="AS32">
        <f t="shared" si="13"/>
        <v>1</v>
      </c>
      <c r="AT32">
        <f t="shared" si="13"/>
        <v>1</v>
      </c>
      <c r="AU32">
        <f t="shared" si="13"/>
        <v>1</v>
      </c>
      <c r="AV32">
        <f t="shared" si="13"/>
        <v>1</v>
      </c>
      <c r="AW32">
        <f t="shared" si="13"/>
        <v>1</v>
      </c>
      <c r="AX32">
        <f t="shared" si="13"/>
        <v>1</v>
      </c>
      <c r="AY32">
        <f t="shared" si="11"/>
        <v>1</v>
      </c>
      <c r="AZ32">
        <f t="shared" si="11"/>
        <v>1</v>
      </c>
      <c r="BA32">
        <f t="shared" si="11"/>
        <v>1</v>
      </c>
      <c r="BB32">
        <f t="shared" si="11"/>
        <v>1</v>
      </c>
      <c r="BC32">
        <f t="shared" si="11"/>
        <v>1</v>
      </c>
      <c r="BD32">
        <f t="shared" si="11"/>
        <v>1</v>
      </c>
      <c r="BE32">
        <f t="shared" si="11"/>
        <v>1</v>
      </c>
      <c r="BF32">
        <f t="shared" si="11"/>
        <v>1</v>
      </c>
      <c r="BG32">
        <f t="shared" si="11"/>
        <v>1</v>
      </c>
      <c r="BH32">
        <f t="shared" si="10"/>
        <v>1</v>
      </c>
      <c r="BI32">
        <f t="shared" si="10"/>
        <v>1</v>
      </c>
      <c r="BJ32">
        <f t="shared" si="10"/>
        <v>1</v>
      </c>
      <c r="BK32">
        <f t="shared" si="10"/>
        <v>1</v>
      </c>
      <c r="BL32">
        <f t="shared" si="10"/>
        <v>1</v>
      </c>
      <c r="BM32">
        <f t="shared" si="10"/>
        <v>1</v>
      </c>
      <c r="BN32">
        <f t="shared" si="10"/>
        <v>1</v>
      </c>
      <c r="BO32">
        <f t="shared" si="10"/>
        <v>1</v>
      </c>
      <c r="BP32">
        <f t="shared" si="10"/>
        <v>1</v>
      </c>
      <c r="BQ32">
        <f t="shared" si="10"/>
        <v>1</v>
      </c>
      <c r="BR32">
        <f t="shared" si="10"/>
        <v>1</v>
      </c>
      <c r="BS32">
        <f t="shared" si="14"/>
        <v>1</v>
      </c>
      <c r="BT32">
        <f t="shared" si="14"/>
        <v>1</v>
      </c>
      <c r="BU32">
        <f t="shared" si="14"/>
        <v>1</v>
      </c>
      <c r="BV32">
        <f t="shared" si="14"/>
        <v>1</v>
      </c>
      <c r="BW32">
        <f t="shared" si="14"/>
        <v>1</v>
      </c>
      <c r="BX32">
        <f t="shared" si="14"/>
        <v>1</v>
      </c>
      <c r="BY32">
        <f t="shared" si="14"/>
        <v>1</v>
      </c>
      <c r="BZ32">
        <f t="shared" si="14"/>
        <v>1</v>
      </c>
    </row>
    <row r="33" spans="1:78">
      <c r="A33" s="58"/>
      <c r="B33" s="7" t="e">
        <f>+_xlfn.XLOOKUP(I33,#REF!,#REF!)</f>
        <v>#REF!</v>
      </c>
      <c r="C33" s="8">
        <v>21</v>
      </c>
      <c r="D33" s="8" t="str">
        <f t="shared" si="12"/>
        <v>01-MK-22-11</v>
      </c>
      <c r="E33" s="58">
        <v>45627</v>
      </c>
      <c r="F33" s="59"/>
      <c r="G33" s="59"/>
      <c r="H33" s="9" t="s">
        <v>37</v>
      </c>
      <c r="I33" s="7" t="s">
        <v>391</v>
      </c>
      <c r="J33" s="7" t="str">
        <f>+_xlfn.XLOOKUP(I33,'R4'!B:B,'R4'!C:C)</f>
        <v>AMR - EKSKAVATÖR - 28 TON - PALETLİ - LİEBHERR R 928</v>
      </c>
      <c r="P33">
        <f t="shared" si="9"/>
        <v>0</v>
      </c>
      <c r="Q33">
        <f t="shared" si="9"/>
        <v>0</v>
      </c>
      <c r="R33">
        <f t="shared" si="9"/>
        <v>0</v>
      </c>
      <c r="S33">
        <f t="shared" si="9"/>
        <v>0</v>
      </c>
      <c r="T33">
        <f t="shared" si="9"/>
        <v>0</v>
      </c>
      <c r="U33">
        <f t="shared" si="9"/>
        <v>0</v>
      </c>
      <c r="V33">
        <f t="shared" si="9"/>
        <v>0</v>
      </c>
      <c r="W33">
        <f t="shared" si="9"/>
        <v>0</v>
      </c>
      <c r="X33">
        <f t="shared" si="9"/>
        <v>0</v>
      </c>
      <c r="Y33">
        <f t="shared" si="9"/>
        <v>0</v>
      </c>
      <c r="Z33">
        <f t="shared" si="9"/>
        <v>0</v>
      </c>
      <c r="AA33">
        <f t="shared" si="9"/>
        <v>0</v>
      </c>
      <c r="AB33">
        <f t="shared" si="9"/>
        <v>0</v>
      </c>
      <c r="AC33">
        <f t="shared" si="9"/>
        <v>0</v>
      </c>
      <c r="AD33">
        <f t="shared" si="9"/>
        <v>1</v>
      </c>
      <c r="AE33">
        <f t="shared" si="9"/>
        <v>1</v>
      </c>
      <c r="AF33">
        <f t="shared" si="7"/>
        <v>1</v>
      </c>
      <c r="AG33">
        <f t="shared" si="7"/>
        <v>1</v>
      </c>
      <c r="AH33">
        <f t="shared" si="7"/>
        <v>1</v>
      </c>
      <c r="AI33">
        <f t="shared" si="7"/>
        <v>1</v>
      </c>
      <c r="AJ33">
        <f t="shared" si="7"/>
        <v>1</v>
      </c>
      <c r="AK33">
        <f t="shared" si="7"/>
        <v>1</v>
      </c>
      <c r="AL33">
        <f t="shared" si="7"/>
        <v>1</v>
      </c>
      <c r="AM33">
        <f t="shared" si="7"/>
        <v>1</v>
      </c>
      <c r="AN33">
        <f t="shared" si="7"/>
        <v>1</v>
      </c>
      <c r="AO33">
        <f t="shared" si="7"/>
        <v>1</v>
      </c>
      <c r="AP33">
        <f t="shared" si="7"/>
        <v>1</v>
      </c>
      <c r="AQ33">
        <f t="shared" si="7"/>
        <v>1</v>
      </c>
      <c r="AR33">
        <f t="shared" si="13"/>
        <v>1</v>
      </c>
      <c r="AS33">
        <f t="shared" si="13"/>
        <v>1</v>
      </c>
      <c r="AT33">
        <f t="shared" si="13"/>
        <v>1</v>
      </c>
      <c r="AU33">
        <f t="shared" si="13"/>
        <v>1</v>
      </c>
      <c r="AV33">
        <f t="shared" si="13"/>
        <v>1</v>
      </c>
      <c r="AW33">
        <f t="shared" si="13"/>
        <v>1</v>
      </c>
      <c r="AX33">
        <f t="shared" si="13"/>
        <v>1</v>
      </c>
      <c r="AY33">
        <f t="shared" si="11"/>
        <v>1</v>
      </c>
      <c r="AZ33">
        <f t="shared" si="11"/>
        <v>1</v>
      </c>
      <c r="BA33">
        <f t="shared" si="11"/>
        <v>1</v>
      </c>
      <c r="BB33">
        <f t="shared" si="11"/>
        <v>1</v>
      </c>
      <c r="BC33">
        <f t="shared" si="11"/>
        <v>1</v>
      </c>
      <c r="BD33">
        <f t="shared" si="11"/>
        <v>1</v>
      </c>
      <c r="BE33">
        <f t="shared" si="11"/>
        <v>1</v>
      </c>
      <c r="BF33">
        <f t="shared" si="11"/>
        <v>1</v>
      </c>
      <c r="BG33">
        <f t="shared" si="11"/>
        <v>1</v>
      </c>
      <c r="BH33">
        <f t="shared" si="10"/>
        <v>1</v>
      </c>
      <c r="BI33">
        <f t="shared" si="10"/>
        <v>1</v>
      </c>
      <c r="BJ33">
        <f t="shared" si="10"/>
        <v>1</v>
      </c>
      <c r="BK33">
        <f t="shared" si="10"/>
        <v>1</v>
      </c>
      <c r="BL33">
        <f t="shared" si="10"/>
        <v>1</v>
      </c>
      <c r="BM33">
        <f t="shared" si="10"/>
        <v>1</v>
      </c>
      <c r="BN33">
        <f t="shared" si="10"/>
        <v>1</v>
      </c>
      <c r="BO33">
        <f t="shared" si="10"/>
        <v>1</v>
      </c>
      <c r="BP33">
        <f t="shared" si="10"/>
        <v>1</v>
      </c>
      <c r="BQ33">
        <f t="shared" si="10"/>
        <v>1</v>
      </c>
      <c r="BR33">
        <f t="shared" si="10"/>
        <v>1</v>
      </c>
      <c r="BS33">
        <f t="shared" si="14"/>
        <v>1</v>
      </c>
      <c r="BT33">
        <f t="shared" si="14"/>
        <v>1</v>
      </c>
      <c r="BU33">
        <f t="shared" si="14"/>
        <v>1</v>
      </c>
      <c r="BV33">
        <f t="shared" si="14"/>
        <v>1</v>
      </c>
      <c r="BW33">
        <f t="shared" si="14"/>
        <v>1</v>
      </c>
      <c r="BX33">
        <f t="shared" si="14"/>
        <v>1</v>
      </c>
      <c r="BY33">
        <f t="shared" si="14"/>
        <v>1</v>
      </c>
      <c r="BZ33">
        <f t="shared" si="14"/>
        <v>1</v>
      </c>
    </row>
    <row r="34" spans="1:78">
      <c r="A34" s="58"/>
      <c r="B34" s="7" t="e">
        <f>+_xlfn.XLOOKUP(I34,#REF!,#REF!)</f>
        <v>#REF!</v>
      </c>
      <c r="C34" s="8">
        <v>21</v>
      </c>
      <c r="D34" s="8" t="str">
        <f t="shared" si="12"/>
        <v>01-MK-22-11</v>
      </c>
      <c r="E34" s="58">
        <v>45627</v>
      </c>
      <c r="F34" s="59"/>
      <c r="G34" s="59"/>
      <c r="H34" s="9" t="s">
        <v>37</v>
      </c>
      <c r="I34" s="7" t="s">
        <v>393</v>
      </c>
      <c r="J34" s="7" t="str">
        <f>+_xlfn.XLOOKUP(I34,'R4'!B:B,'R4'!C:C)</f>
        <v>AMR - EKSKAVATÖR - 28 TON - PALETLİ - LİEBHERR R 928</v>
      </c>
      <c r="P34">
        <f t="shared" si="9"/>
        <v>0</v>
      </c>
      <c r="Q34">
        <f t="shared" si="9"/>
        <v>0</v>
      </c>
      <c r="R34">
        <f t="shared" si="9"/>
        <v>0</v>
      </c>
      <c r="S34">
        <f t="shared" si="9"/>
        <v>0</v>
      </c>
      <c r="T34">
        <f t="shared" si="9"/>
        <v>0</v>
      </c>
      <c r="U34">
        <f t="shared" si="9"/>
        <v>0</v>
      </c>
      <c r="V34">
        <f t="shared" si="9"/>
        <v>0</v>
      </c>
      <c r="W34">
        <f t="shared" si="9"/>
        <v>0</v>
      </c>
      <c r="X34">
        <f t="shared" si="9"/>
        <v>0</v>
      </c>
      <c r="Y34">
        <f t="shared" si="9"/>
        <v>0</v>
      </c>
      <c r="Z34">
        <f t="shared" si="9"/>
        <v>0</v>
      </c>
      <c r="AA34">
        <f t="shared" si="9"/>
        <v>0</v>
      </c>
      <c r="AB34">
        <f t="shared" si="9"/>
        <v>0</v>
      </c>
      <c r="AC34">
        <f t="shared" si="9"/>
        <v>0</v>
      </c>
      <c r="AD34">
        <f t="shared" si="9"/>
        <v>1</v>
      </c>
      <c r="AE34">
        <f t="shared" si="9"/>
        <v>1</v>
      </c>
      <c r="AF34">
        <f t="shared" si="7"/>
        <v>1</v>
      </c>
      <c r="AG34">
        <f t="shared" si="7"/>
        <v>1</v>
      </c>
      <c r="AH34">
        <f t="shared" si="7"/>
        <v>1</v>
      </c>
      <c r="AI34">
        <f t="shared" si="7"/>
        <v>1</v>
      </c>
      <c r="AJ34">
        <f t="shared" si="7"/>
        <v>1</v>
      </c>
      <c r="AK34">
        <f t="shared" si="7"/>
        <v>1</v>
      </c>
      <c r="AL34">
        <f t="shared" si="7"/>
        <v>1</v>
      </c>
      <c r="AM34">
        <f t="shared" si="7"/>
        <v>1</v>
      </c>
      <c r="AN34">
        <f t="shared" si="7"/>
        <v>1</v>
      </c>
      <c r="AO34">
        <f t="shared" si="7"/>
        <v>1</v>
      </c>
      <c r="AP34">
        <f t="shared" si="7"/>
        <v>1</v>
      </c>
      <c r="AQ34">
        <f t="shared" si="7"/>
        <v>1</v>
      </c>
      <c r="AR34">
        <f t="shared" si="13"/>
        <v>1</v>
      </c>
      <c r="AS34">
        <f t="shared" si="13"/>
        <v>1</v>
      </c>
      <c r="AT34">
        <f t="shared" si="13"/>
        <v>1</v>
      </c>
      <c r="AU34">
        <f t="shared" si="13"/>
        <v>1</v>
      </c>
      <c r="AV34">
        <f t="shared" si="13"/>
        <v>1</v>
      </c>
      <c r="AW34">
        <f t="shared" si="13"/>
        <v>1</v>
      </c>
      <c r="AX34">
        <f t="shared" si="13"/>
        <v>1</v>
      </c>
      <c r="AY34">
        <f t="shared" si="11"/>
        <v>1</v>
      </c>
      <c r="AZ34">
        <f t="shared" si="11"/>
        <v>1</v>
      </c>
      <c r="BA34">
        <f t="shared" si="11"/>
        <v>1</v>
      </c>
      <c r="BB34">
        <f t="shared" si="11"/>
        <v>1</v>
      </c>
      <c r="BC34">
        <f t="shared" si="11"/>
        <v>1</v>
      </c>
      <c r="BD34">
        <f t="shared" si="11"/>
        <v>1</v>
      </c>
      <c r="BE34">
        <f t="shared" si="11"/>
        <v>1</v>
      </c>
      <c r="BF34">
        <f t="shared" si="11"/>
        <v>1</v>
      </c>
      <c r="BG34">
        <f t="shared" si="11"/>
        <v>1</v>
      </c>
      <c r="BH34">
        <f t="shared" si="10"/>
        <v>1</v>
      </c>
      <c r="BI34">
        <f t="shared" si="10"/>
        <v>1</v>
      </c>
      <c r="BJ34">
        <f t="shared" si="10"/>
        <v>1</v>
      </c>
      <c r="BK34">
        <f t="shared" si="10"/>
        <v>1</v>
      </c>
      <c r="BL34">
        <f t="shared" si="10"/>
        <v>1</v>
      </c>
      <c r="BM34">
        <f t="shared" si="10"/>
        <v>1</v>
      </c>
      <c r="BN34">
        <f t="shared" si="10"/>
        <v>1</v>
      </c>
      <c r="BO34">
        <f t="shared" si="10"/>
        <v>1</v>
      </c>
      <c r="BP34">
        <f t="shared" si="10"/>
        <v>1</v>
      </c>
      <c r="BQ34">
        <f t="shared" si="10"/>
        <v>1</v>
      </c>
      <c r="BR34">
        <f t="shared" si="10"/>
        <v>1</v>
      </c>
      <c r="BS34">
        <f t="shared" si="14"/>
        <v>1</v>
      </c>
      <c r="BT34">
        <f t="shared" si="14"/>
        <v>1</v>
      </c>
      <c r="BU34">
        <f t="shared" si="14"/>
        <v>1</v>
      </c>
      <c r="BV34">
        <f t="shared" si="14"/>
        <v>1</v>
      </c>
      <c r="BW34">
        <f t="shared" si="14"/>
        <v>1</v>
      </c>
      <c r="BX34">
        <f t="shared" si="14"/>
        <v>1</v>
      </c>
      <c r="BY34">
        <f t="shared" si="14"/>
        <v>1</v>
      </c>
      <c r="BZ34">
        <f t="shared" si="14"/>
        <v>1</v>
      </c>
    </row>
    <row r="35" spans="1:78">
      <c r="A35" s="58"/>
      <c r="B35" s="7" t="e">
        <f>+_xlfn.XLOOKUP(I35,#REF!,#REF!)</f>
        <v>#REF!</v>
      </c>
      <c r="C35" s="8">
        <v>21</v>
      </c>
      <c r="D35" s="8" t="str">
        <f t="shared" si="12"/>
        <v>01-MK-22-11</v>
      </c>
      <c r="E35" s="58">
        <v>45627</v>
      </c>
      <c r="F35" s="59"/>
      <c r="G35" s="59"/>
      <c r="H35" s="9" t="s">
        <v>37</v>
      </c>
      <c r="I35" s="7" t="s">
        <v>395</v>
      </c>
      <c r="J35" s="7" t="str">
        <f>+_xlfn.XLOOKUP(I35,'R4'!B:B,'R4'!C:C)</f>
        <v>AMR - EKSKAVATÖR - 28 TON - PALETLİ - LİEBHERR R 928</v>
      </c>
      <c r="P35">
        <f t="shared" si="9"/>
        <v>0</v>
      </c>
      <c r="Q35">
        <f t="shared" si="9"/>
        <v>0</v>
      </c>
      <c r="R35">
        <f t="shared" si="9"/>
        <v>0</v>
      </c>
      <c r="S35">
        <f t="shared" si="9"/>
        <v>0</v>
      </c>
      <c r="T35">
        <f t="shared" si="9"/>
        <v>0</v>
      </c>
      <c r="U35">
        <f t="shared" si="9"/>
        <v>0</v>
      </c>
      <c r="V35">
        <f t="shared" si="9"/>
        <v>0</v>
      </c>
      <c r="W35">
        <f t="shared" si="9"/>
        <v>0</v>
      </c>
      <c r="X35">
        <f t="shared" si="9"/>
        <v>0</v>
      </c>
      <c r="Y35">
        <f t="shared" si="9"/>
        <v>0</v>
      </c>
      <c r="Z35">
        <f t="shared" si="9"/>
        <v>0</v>
      </c>
      <c r="AA35">
        <f t="shared" si="9"/>
        <v>0</v>
      </c>
      <c r="AB35">
        <f t="shared" si="9"/>
        <v>0</v>
      </c>
      <c r="AC35">
        <f t="shared" si="9"/>
        <v>0</v>
      </c>
      <c r="AD35">
        <f t="shared" si="9"/>
        <v>1</v>
      </c>
      <c r="AE35">
        <f t="shared" si="9"/>
        <v>1</v>
      </c>
      <c r="AF35">
        <f t="shared" si="7"/>
        <v>1</v>
      </c>
      <c r="AG35">
        <f t="shared" si="7"/>
        <v>1</v>
      </c>
      <c r="AH35">
        <f t="shared" si="7"/>
        <v>1</v>
      </c>
      <c r="AI35">
        <f t="shared" si="7"/>
        <v>1</v>
      </c>
      <c r="AJ35">
        <f t="shared" si="7"/>
        <v>1</v>
      </c>
      <c r="AK35">
        <f t="shared" si="7"/>
        <v>1</v>
      </c>
      <c r="AL35">
        <f t="shared" si="7"/>
        <v>1</v>
      </c>
      <c r="AM35">
        <f t="shared" si="7"/>
        <v>1</v>
      </c>
      <c r="AN35">
        <f t="shared" si="7"/>
        <v>1</v>
      </c>
      <c r="AO35">
        <f t="shared" si="7"/>
        <v>1</v>
      </c>
      <c r="AP35">
        <f t="shared" si="7"/>
        <v>1</v>
      </c>
      <c r="AQ35">
        <f t="shared" si="7"/>
        <v>1</v>
      </c>
      <c r="AR35">
        <f t="shared" si="13"/>
        <v>1</v>
      </c>
      <c r="AS35">
        <f t="shared" si="13"/>
        <v>1</v>
      </c>
      <c r="AT35">
        <f t="shared" si="13"/>
        <v>1</v>
      </c>
      <c r="AU35">
        <f t="shared" si="13"/>
        <v>1</v>
      </c>
      <c r="AV35">
        <f t="shared" si="13"/>
        <v>1</v>
      </c>
      <c r="AW35">
        <f t="shared" si="13"/>
        <v>1</v>
      </c>
      <c r="AX35">
        <f t="shared" si="13"/>
        <v>1</v>
      </c>
      <c r="AY35">
        <f t="shared" si="11"/>
        <v>1</v>
      </c>
      <c r="AZ35">
        <f t="shared" si="11"/>
        <v>1</v>
      </c>
      <c r="BA35">
        <f t="shared" si="11"/>
        <v>1</v>
      </c>
      <c r="BB35">
        <f t="shared" si="11"/>
        <v>1</v>
      </c>
      <c r="BC35">
        <f t="shared" si="11"/>
        <v>1</v>
      </c>
      <c r="BD35">
        <f t="shared" si="11"/>
        <v>1</v>
      </c>
      <c r="BE35">
        <f t="shared" si="11"/>
        <v>1</v>
      </c>
      <c r="BF35">
        <f t="shared" si="11"/>
        <v>1</v>
      </c>
      <c r="BG35">
        <f t="shared" si="11"/>
        <v>1</v>
      </c>
      <c r="BH35">
        <f t="shared" si="10"/>
        <v>1</v>
      </c>
      <c r="BI35">
        <f t="shared" si="10"/>
        <v>1</v>
      </c>
      <c r="BJ35">
        <f t="shared" si="10"/>
        <v>1</v>
      </c>
      <c r="BK35">
        <f t="shared" si="10"/>
        <v>1</v>
      </c>
      <c r="BL35">
        <f t="shared" si="10"/>
        <v>1</v>
      </c>
      <c r="BM35">
        <f t="shared" si="10"/>
        <v>1</v>
      </c>
      <c r="BN35">
        <f t="shared" si="10"/>
        <v>1</v>
      </c>
      <c r="BO35">
        <f t="shared" si="10"/>
        <v>1</v>
      </c>
      <c r="BP35">
        <f t="shared" si="10"/>
        <v>1</v>
      </c>
      <c r="BQ35">
        <f t="shared" si="10"/>
        <v>1</v>
      </c>
      <c r="BR35">
        <f t="shared" si="10"/>
        <v>1</v>
      </c>
      <c r="BS35">
        <f t="shared" si="14"/>
        <v>1</v>
      </c>
      <c r="BT35">
        <f t="shared" si="14"/>
        <v>1</v>
      </c>
      <c r="BU35">
        <f t="shared" si="14"/>
        <v>1</v>
      </c>
      <c r="BV35">
        <f t="shared" si="14"/>
        <v>1</v>
      </c>
      <c r="BW35">
        <f t="shared" si="14"/>
        <v>1</v>
      </c>
      <c r="BX35">
        <f t="shared" si="14"/>
        <v>1</v>
      </c>
      <c r="BY35">
        <f t="shared" si="14"/>
        <v>1</v>
      </c>
      <c r="BZ35">
        <f t="shared" si="14"/>
        <v>1</v>
      </c>
    </row>
    <row r="36" spans="1:78">
      <c r="A36" s="58"/>
      <c r="B36" s="7" t="e">
        <f>+_xlfn.XLOOKUP(I36,#REF!,#REF!)</f>
        <v>#REF!</v>
      </c>
      <c r="C36" s="8">
        <v>21</v>
      </c>
      <c r="D36" s="8" t="str">
        <f t="shared" si="12"/>
        <v>01-MK-22-11</v>
      </c>
      <c r="E36" s="58">
        <v>45627</v>
      </c>
      <c r="F36" s="59"/>
      <c r="G36" s="59"/>
      <c r="H36" s="9" t="s">
        <v>37</v>
      </c>
      <c r="I36" s="7" t="s">
        <v>397</v>
      </c>
      <c r="J36" s="7" t="str">
        <f>+_xlfn.XLOOKUP(I36,'R4'!B:B,'R4'!C:C)</f>
        <v>AMR - EKSKAVATÖR - 28 TON - PALETLİ - LİEBHERR R 928</v>
      </c>
      <c r="P36">
        <f t="shared" si="9"/>
        <v>0</v>
      </c>
      <c r="Q36">
        <f t="shared" si="9"/>
        <v>0</v>
      </c>
      <c r="R36">
        <f t="shared" si="9"/>
        <v>0</v>
      </c>
      <c r="S36">
        <f t="shared" si="9"/>
        <v>0</v>
      </c>
      <c r="T36">
        <f t="shared" si="9"/>
        <v>0</v>
      </c>
      <c r="U36">
        <f t="shared" si="9"/>
        <v>0</v>
      </c>
      <c r="V36">
        <f t="shared" si="9"/>
        <v>0</v>
      </c>
      <c r="W36">
        <f t="shared" si="9"/>
        <v>0</v>
      </c>
      <c r="X36">
        <f t="shared" si="9"/>
        <v>0</v>
      </c>
      <c r="Y36">
        <f t="shared" si="9"/>
        <v>0</v>
      </c>
      <c r="Z36">
        <f t="shared" si="9"/>
        <v>0</v>
      </c>
      <c r="AA36">
        <f t="shared" si="9"/>
        <v>0</v>
      </c>
      <c r="AB36">
        <f t="shared" si="9"/>
        <v>0</v>
      </c>
      <c r="AC36">
        <f t="shared" si="9"/>
        <v>0</v>
      </c>
      <c r="AD36">
        <f t="shared" si="9"/>
        <v>1</v>
      </c>
      <c r="AE36">
        <f t="shared" si="9"/>
        <v>1</v>
      </c>
      <c r="AF36">
        <f t="shared" si="7"/>
        <v>1</v>
      </c>
      <c r="AG36">
        <f t="shared" si="7"/>
        <v>1</v>
      </c>
      <c r="AH36">
        <f t="shared" si="7"/>
        <v>1</v>
      </c>
      <c r="AI36">
        <f t="shared" si="7"/>
        <v>1</v>
      </c>
      <c r="AJ36">
        <f t="shared" si="7"/>
        <v>1</v>
      </c>
      <c r="AK36">
        <f t="shared" si="7"/>
        <v>1</v>
      </c>
      <c r="AL36">
        <f t="shared" si="7"/>
        <v>1</v>
      </c>
      <c r="AM36">
        <f t="shared" si="7"/>
        <v>1</v>
      </c>
      <c r="AN36">
        <f t="shared" si="7"/>
        <v>1</v>
      </c>
      <c r="AO36">
        <f t="shared" si="7"/>
        <v>1</v>
      </c>
      <c r="AP36">
        <f t="shared" si="7"/>
        <v>1</v>
      </c>
      <c r="AQ36">
        <f t="shared" si="7"/>
        <v>1</v>
      </c>
      <c r="AR36">
        <f t="shared" si="13"/>
        <v>1</v>
      </c>
      <c r="AS36">
        <f t="shared" si="13"/>
        <v>1</v>
      </c>
      <c r="AT36">
        <f t="shared" si="13"/>
        <v>1</v>
      </c>
      <c r="AU36">
        <f t="shared" si="13"/>
        <v>1</v>
      </c>
      <c r="AV36">
        <f t="shared" si="13"/>
        <v>1</v>
      </c>
      <c r="AW36">
        <f t="shared" si="13"/>
        <v>1</v>
      </c>
      <c r="AX36">
        <f t="shared" si="13"/>
        <v>1</v>
      </c>
      <c r="AY36">
        <f t="shared" si="11"/>
        <v>1</v>
      </c>
      <c r="AZ36">
        <f t="shared" si="11"/>
        <v>1</v>
      </c>
      <c r="BA36">
        <f t="shared" si="11"/>
        <v>1</v>
      </c>
      <c r="BB36">
        <f t="shared" si="11"/>
        <v>1</v>
      </c>
      <c r="BC36">
        <f t="shared" si="11"/>
        <v>1</v>
      </c>
      <c r="BD36">
        <f t="shared" si="11"/>
        <v>1</v>
      </c>
      <c r="BE36">
        <f t="shared" si="11"/>
        <v>1</v>
      </c>
      <c r="BF36">
        <f t="shared" si="11"/>
        <v>1</v>
      </c>
      <c r="BG36">
        <f t="shared" si="11"/>
        <v>1</v>
      </c>
      <c r="BH36">
        <f t="shared" si="10"/>
        <v>1</v>
      </c>
      <c r="BI36">
        <f t="shared" si="10"/>
        <v>1</v>
      </c>
      <c r="BJ36">
        <f t="shared" si="10"/>
        <v>1</v>
      </c>
      <c r="BK36">
        <f t="shared" si="10"/>
        <v>1</v>
      </c>
      <c r="BL36">
        <f t="shared" si="10"/>
        <v>1</v>
      </c>
      <c r="BM36">
        <f t="shared" si="10"/>
        <v>1</v>
      </c>
      <c r="BN36">
        <f t="shared" si="10"/>
        <v>1</v>
      </c>
      <c r="BO36">
        <f t="shared" si="10"/>
        <v>1</v>
      </c>
      <c r="BP36">
        <f t="shared" si="10"/>
        <v>1</v>
      </c>
      <c r="BQ36">
        <f t="shared" si="10"/>
        <v>1</v>
      </c>
      <c r="BR36">
        <f t="shared" si="10"/>
        <v>1</v>
      </c>
      <c r="BS36">
        <f t="shared" si="14"/>
        <v>1</v>
      </c>
      <c r="BT36">
        <f t="shared" si="14"/>
        <v>1</v>
      </c>
      <c r="BU36">
        <f t="shared" si="14"/>
        <v>1</v>
      </c>
      <c r="BV36">
        <f t="shared" si="14"/>
        <v>1</v>
      </c>
      <c r="BW36">
        <f t="shared" si="14"/>
        <v>1</v>
      </c>
      <c r="BX36">
        <f t="shared" si="14"/>
        <v>1</v>
      </c>
      <c r="BY36">
        <f t="shared" si="14"/>
        <v>1</v>
      </c>
      <c r="BZ36">
        <f t="shared" si="14"/>
        <v>1</v>
      </c>
    </row>
    <row r="37" spans="1:78">
      <c r="A37" s="58"/>
      <c r="B37" s="7" t="e">
        <f>+_xlfn.XLOOKUP(I37,#REF!,#REF!)</f>
        <v>#REF!</v>
      </c>
      <c r="C37" s="8">
        <v>21</v>
      </c>
      <c r="D37" s="8" t="str">
        <f t="shared" si="12"/>
        <v>01-MK-22-11</v>
      </c>
      <c r="E37" s="58">
        <v>45627</v>
      </c>
      <c r="F37" s="59"/>
      <c r="G37" s="59"/>
      <c r="H37" s="9" t="s">
        <v>37</v>
      </c>
      <c r="I37" s="7" t="s">
        <v>399</v>
      </c>
      <c r="J37" s="7" t="str">
        <f>+_xlfn.XLOOKUP(I37,'R4'!B:B,'R4'!C:C)</f>
        <v>AMR - EKSKAVATÖR - 28 TON - PALETLİ - LİEBHERR R 928</v>
      </c>
      <c r="P37">
        <f t="shared" si="9"/>
        <v>0</v>
      </c>
      <c r="Q37">
        <f t="shared" si="9"/>
        <v>0</v>
      </c>
      <c r="R37">
        <f t="shared" si="9"/>
        <v>0</v>
      </c>
      <c r="S37">
        <f t="shared" si="9"/>
        <v>0</v>
      </c>
      <c r="T37">
        <f t="shared" si="9"/>
        <v>0</v>
      </c>
      <c r="U37">
        <f t="shared" si="9"/>
        <v>0</v>
      </c>
      <c r="V37">
        <f t="shared" si="9"/>
        <v>0</v>
      </c>
      <c r="W37">
        <f t="shared" si="9"/>
        <v>0</v>
      </c>
      <c r="X37">
        <f t="shared" si="9"/>
        <v>0</v>
      </c>
      <c r="Y37">
        <f t="shared" si="9"/>
        <v>0</v>
      </c>
      <c r="Z37">
        <f t="shared" si="9"/>
        <v>0</v>
      </c>
      <c r="AA37">
        <f t="shared" si="9"/>
        <v>0</v>
      </c>
      <c r="AB37">
        <f t="shared" si="9"/>
        <v>0</v>
      </c>
      <c r="AC37">
        <f t="shared" si="9"/>
        <v>0</v>
      </c>
      <c r="AD37">
        <f t="shared" si="9"/>
        <v>1</v>
      </c>
      <c r="AE37">
        <f t="shared" si="9"/>
        <v>1</v>
      </c>
      <c r="AF37">
        <f t="shared" si="7"/>
        <v>1</v>
      </c>
      <c r="AG37">
        <f t="shared" si="7"/>
        <v>1</v>
      </c>
      <c r="AH37">
        <f t="shared" si="7"/>
        <v>1</v>
      </c>
      <c r="AI37">
        <f t="shared" si="7"/>
        <v>1</v>
      </c>
      <c r="AJ37">
        <f t="shared" si="7"/>
        <v>1</v>
      </c>
      <c r="AK37">
        <f t="shared" si="7"/>
        <v>1</v>
      </c>
      <c r="AL37">
        <f t="shared" si="7"/>
        <v>1</v>
      </c>
      <c r="AM37">
        <f t="shared" si="7"/>
        <v>1</v>
      </c>
      <c r="AN37">
        <f t="shared" si="7"/>
        <v>1</v>
      </c>
      <c r="AO37">
        <f t="shared" si="7"/>
        <v>1</v>
      </c>
      <c r="AP37">
        <f t="shared" si="7"/>
        <v>1</v>
      </c>
      <c r="AQ37">
        <f t="shared" si="7"/>
        <v>1</v>
      </c>
      <c r="AR37">
        <f t="shared" si="13"/>
        <v>1</v>
      </c>
      <c r="AS37">
        <f t="shared" si="13"/>
        <v>1</v>
      </c>
      <c r="AT37">
        <f t="shared" si="13"/>
        <v>1</v>
      </c>
      <c r="AU37">
        <f t="shared" si="13"/>
        <v>1</v>
      </c>
      <c r="AV37">
        <f t="shared" si="13"/>
        <v>1</v>
      </c>
      <c r="AW37">
        <f t="shared" si="13"/>
        <v>1</v>
      </c>
      <c r="AX37">
        <f t="shared" si="13"/>
        <v>1</v>
      </c>
      <c r="AY37">
        <f t="shared" si="11"/>
        <v>1</v>
      </c>
      <c r="AZ37">
        <f t="shared" si="11"/>
        <v>1</v>
      </c>
      <c r="BA37">
        <f t="shared" si="11"/>
        <v>1</v>
      </c>
      <c r="BB37">
        <f t="shared" si="11"/>
        <v>1</v>
      </c>
      <c r="BC37">
        <f t="shared" si="11"/>
        <v>1</v>
      </c>
      <c r="BD37">
        <f t="shared" si="11"/>
        <v>1</v>
      </c>
      <c r="BE37">
        <f t="shared" si="11"/>
        <v>1</v>
      </c>
      <c r="BF37">
        <f t="shared" si="11"/>
        <v>1</v>
      </c>
      <c r="BG37">
        <f t="shared" si="11"/>
        <v>1</v>
      </c>
      <c r="BH37">
        <f t="shared" si="10"/>
        <v>1</v>
      </c>
      <c r="BI37">
        <f t="shared" si="10"/>
        <v>1</v>
      </c>
      <c r="BJ37">
        <f t="shared" si="10"/>
        <v>1</v>
      </c>
      <c r="BK37">
        <f t="shared" si="10"/>
        <v>1</v>
      </c>
      <c r="BL37">
        <f t="shared" si="10"/>
        <v>1</v>
      </c>
      <c r="BM37">
        <f t="shared" si="10"/>
        <v>1</v>
      </c>
      <c r="BN37">
        <f t="shared" si="10"/>
        <v>1</v>
      </c>
      <c r="BO37">
        <f t="shared" si="10"/>
        <v>1</v>
      </c>
      <c r="BP37">
        <f t="shared" si="10"/>
        <v>1</v>
      </c>
      <c r="BQ37">
        <f t="shared" si="10"/>
        <v>1</v>
      </c>
      <c r="BR37">
        <f t="shared" si="10"/>
        <v>1</v>
      </c>
      <c r="BS37">
        <f t="shared" si="14"/>
        <v>1</v>
      </c>
      <c r="BT37">
        <f t="shared" si="14"/>
        <v>1</v>
      </c>
      <c r="BU37">
        <f t="shared" si="14"/>
        <v>1</v>
      </c>
      <c r="BV37">
        <f t="shared" si="14"/>
        <v>1</v>
      </c>
      <c r="BW37">
        <f t="shared" si="14"/>
        <v>1</v>
      </c>
      <c r="BX37">
        <f t="shared" si="14"/>
        <v>1</v>
      </c>
      <c r="BY37">
        <f t="shared" si="14"/>
        <v>1</v>
      </c>
      <c r="BZ37">
        <f t="shared" si="14"/>
        <v>1</v>
      </c>
    </row>
    <row r="38" spans="1:78">
      <c r="A38" s="58"/>
      <c r="B38" s="7" t="e">
        <f>+_xlfn.XLOOKUP(I38,#REF!,#REF!)</f>
        <v>#REF!</v>
      </c>
      <c r="C38" s="8">
        <v>21</v>
      </c>
      <c r="D38" s="8" t="str">
        <f t="shared" si="12"/>
        <v>01-MK-22-11</v>
      </c>
      <c r="E38" s="58">
        <v>45627</v>
      </c>
      <c r="F38" s="59"/>
      <c r="G38" s="59"/>
      <c r="H38" s="9" t="s">
        <v>37</v>
      </c>
      <c r="I38" s="7" t="s">
        <v>401</v>
      </c>
      <c r="J38" s="7" t="str">
        <f>+_xlfn.XLOOKUP(I38,'R4'!B:B,'R4'!C:C)</f>
        <v>AMR - EKSKAVATÖR - 28 TON - PALETLİ - LİEBHERR R 928</v>
      </c>
      <c r="P38">
        <f t="shared" si="9"/>
        <v>0</v>
      </c>
      <c r="Q38">
        <f t="shared" si="9"/>
        <v>0</v>
      </c>
      <c r="R38">
        <f t="shared" si="9"/>
        <v>0</v>
      </c>
      <c r="S38">
        <f t="shared" si="9"/>
        <v>0</v>
      </c>
      <c r="T38">
        <f t="shared" si="9"/>
        <v>0</v>
      </c>
      <c r="U38">
        <f t="shared" si="9"/>
        <v>0</v>
      </c>
      <c r="V38">
        <f t="shared" si="9"/>
        <v>0</v>
      </c>
      <c r="W38">
        <f t="shared" si="9"/>
        <v>0</v>
      </c>
      <c r="X38">
        <f t="shared" si="9"/>
        <v>0</v>
      </c>
      <c r="Y38">
        <f t="shared" si="9"/>
        <v>0</v>
      </c>
      <c r="Z38">
        <f t="shared" si="9"/>
        <v>0</v>
      </c>
      <c r="AA38">
        <f t="shared" si="9"/>
        <v>0</v>
      </c>
      <c r="AB38">
        <f t="shared" si="9"/>
        <v>0</v>
      </c>
      <c r="AC38">
        <f t="shared" si="9"/>
        <v>0</v>
      </c>
      <c r="AD38">
        <f t="shared" si="9"/>
        <v>1</v>
      </c>
      <c r="AE38">
        <f t="shared" si="9"/>
        <v>1</v>
      </c>
      <c r="AF38">
        <f t="shared" si="7"/>
        <v>1</v>
      </c>
      <c r="AG38">
        <f t="shared" si="7"/>
        <v>1</v>
      </c>
      <c r="AH38">
        <f t="shared" si="7"/>
        <v>1</v>
      </c>
      <c r="AI38">
        <f t="shared" si="7"/>
        <v>1</v>
      </c>
      <c r="AJ38">
        <f t="shared" si="7"/>
        <v>1</v>
      </c>
      <c r="AK38">
        <f t="shared" si="7"/>
        <v>1</v>
      </c>
      <c r="AL38">
        <f t="shared" si="7"/>
        <v>1</v>
      </c>
      <c r="AM38">
        <f t="shared" si="7"/>
        <v>1</v>
      </c>
      <c r="AN38">
        <f t="shared" si="7"/>
        <v>1</v>
      </c>
      <c r="AO38">
        <f t="shared" si="7"/>
        <v>1</v>
      </c>
      <c r="AP38">
        <f t="shared" si="7"/>
        <v>1</v>
      </c>
      <c r="AQ38">
        <f t="shared" si="7"/>
        <v>1</v>
      </c>
      <c r="AR38">
        <f t="shared" si="13"/>
        <v>1</v>
      </c>
      <c r="AS38">
        <f t="shared" si="13"/>
        <v>1</v>
      </c>
      <c r="AT38">
        <f t="shared" si="13"/>
        <v>1</v>
      </c>
      <c r="AU38">
        <f t="shared" si="13"/>
        <v>1</v>
      </c>
      <c r="AV38">
        <f t="shared" si="13"/>
        <v>1</v>
      </c>
      <c r="AW38">
        <f t="shared" si="13"/>
        <v>1</v>
      </c>
      <c r="AX38">
        <f t="shared" si="13"/>
        <v>1</v>
      </c>
      <c r="AY38">
        <f t="shared" si="11"/>
        <v>1</v>
      </c>
      <c r="AZ38">
        <f t="shared" si="11"/>
        <v>1</v>
      </c>
      <c r="BA38">
        <f t="shared" si="11"/>
        <v>1</v>
      </c>
      <c r="BB38">
        <f t="shared" si="11"/>
        <v>1</v>
      </c>
      <c r="BC38">
        <f t="shared" si="11"/>
        <v>1</v>
      </c>
      <c r="BD38">
        <f t="shared" si="11"/>
        <v>1</v>
      </c>
      <c r="BE38">
        <f t="shared" si="11"/>
        <v>1</v>
      </c>
      <c r="BF38">
        <f t="shared" si="11"/>
        <v>1</v>
      </c>
      <c r="BG38">
        <f t="shared" si="11"/>
        <v>1</v>
      </c>
      <c r="BH38">
        <f t="shared" si="10"/>
        <v>1</v>
      </c>
      <c r="BI38">
        <f t="shared" si="10"/>
        <v>1</v>
      </c>
      <c r="BJ38">
        <f t="shared" si="10"/>
        <v>1</v>
      </c>
      <c r="BK38">
        <f t="shared" si="10"/>
        <v>1</v>
      </c>
      <c r="BL38">
        <f t="shared" si="10"/>
        <v>1</v>
      </c>
      <c r="BM38">
        <f t="shared" si="10"/>
        <v>1</v>
      </c>
      <c r="BN38">
        <f t="shared" si="10"/>
        <v>1</v>
      </c>
      <c r="BO38">
        <f t="shared" si="10"/>
        <v>1</v>
      </c>
      <c r="BP38">
        <f t="shared" si="10"/>
        <v>1</v>
      </c>
      <c r="BQ38">
        <f t="shared" si="10"/>
        <v>1</v>
      </c>
      <c r="BR38">
        <f t="shared" si="10"/>
        <v>1</v>
      </c>
      <c r="BS38">
        <f t="shared" si="14"/>
        <v>1</v>
      </c>
      <c r="BT38">
        <f t="shared" si="14"/>
        <v>1</v>
      </c>
      <c r="BU38">
        <f t="shared" si="14"/>
        <v>1</v>
      </c>
      <c r="BV38">
        <f t="shared" si="14"/>
        <v>1</v>
      </c>
      <c r="BW38">
        <f t="shared" si="14"/>
        <v>1</v>
      </c>
      <c r="BX38">
        <f t="shared" si="14"/>
        <v>1</v>
      </c>
      <c r="BY38">
        <f t="shared" si="14"/>
        <v>1</v>
      </c>
      <c r="BZ38">
        <f t="shared" si="14"/>
        <v>1</v>
      </c>
    </row>
    <row r="39" spans="1:78">
      <c r="A39" s="58"/>
      <c r="B39" s="7" t="e">
        <f>+_xlfn.XLOOKUP(I39,#REF!,#REF!)</f>
        <v>#REF!</v>
      </c>
      <c r="C39" s="8">
        <v>21</v>
      </c>
      <c r="D39" s="8" t="str">
        <f t="shared" si="12"/>
        <v>01-MK-22-11</v>
      </c>
      <c r="E39" s="58">
        <v>45627</v>
      </c>
      <c r="F39" s="59"/>
      <c r="G39" s="59"/>
      <c r="H39" s="9" t="s">
        <v>37</v>
      </c>
      <c r="I39" s="7" t="s">
        <v>403</v>
      </c>
      <c r="J39" s="7" t="str">
        <f>+_xlfn.XLOOKUP(I39,'R4'!B:B,'R4'!C:C)</f>
        <v>AMR - EKSKAVATÖR - 28 TON - PALETLİ - LİEBHERR R 928</v>
      </c>
      <c r="P39">
        <f t="shared" si="9"/>
        <v>0</v>
      </c>
      <c r="Q39">
        <f t="shared" si="9"/>
        <v>0</v>
      </c>
      <c r="R39">
        <f t="shared" si="9"/>
        <v>0</v>
      </c>
      <c r="S39">
        <f t="shared" si="9"/>
        <v>0</v>
      </c>
      <c r="T39">
        <f t="shared" si="9"/>
        <v>0</v>
      </c>
      <c r="U39">
        <f t="shared" si="9"/>
        <v>0</v>
      </c>
      <c r="V39">
        <f t="shared" si="9"/>
        <v>0</v>
      </c>
      <c r="W39">
        <f t="shared" si="9"/>
        <v>0</v>
      </c>
      <c r="X39">
        <f t="shared" si="9"/>
        <v>0</v>
      </c>
      <c r="Y39">
        <f t="shared" si="9"/>
        <v>0</v>
      </c>
      <c r="Z39">
        <f t="shared" si="9"/>
        <v>0</v>
      </c>
      <c r="AA39">
        <f t="shared" si="9"/>
        <v>0</v>
      </c>
      <c r="AB39">
        <f t="shared" si="9"/>
        <v>0</v>
      </c>
      <c r="AC39">
        <f t="shared" si="9"/>
        <v>0</v>
      </c>
      <c r="AD39">
        <f t="shared" si="9"/>
        <v>1</v>
      </c>
      <c r="AE39">
        <f t="shared" ref="AE39:AT54" si="15">+IF(AE$2&gt;=$E39,1,0)</f>
        <v>1</v>
      </c>
      <c r="AF39">
        <f t="shared" si="15"/>
        <v>1</v>
      </c>
      <c r="AG39">
        <f t="shared" si="15"/>
        <v>1</v>
      </c>
      <c r="AH39">
        <f t="shared" si="15"/>
        <v>1</v>
      </c>
      <c r="AI39">
        <f t="shared" si="15"/>
        <v>1</v>
      </c>
      <c r="AJ39">
        <f t="shared" si="15"/>
        <v>1</v>
      </c>
      <c r="AK39">
        <f t="shared" si="15"/>
        <v>1</v>
      </c>
      <c r="AL39">
        <f t="shared" si="15"/>
        <v>1</v>
      </c>
      <c r="AM39">
        <f t="shared" si="15"/>
        <v>1</v>
      </c>
      <c r="AN39">
        <f t="shared" si="15"/>
        <v>1</v>
      </c>
      <c r="AO39">
        <f t="shared" si="15"/>
        <v>1</v>
      </c>
      <c r="AP39">
        <f t="shared" si="15"/>
        <v>1</v>
      </c>
      <c r="AQ39">
        <f t="shared" si="15"/>
        <v>1</v>
      </c>
      <c r="AR39">
        <f t="shared" si="13"/>
        <v>1</v>
      </c>
      <c r="AS39">
        <f t="shared" si="13"/>
        <v>1</v>
      </c>
      <c r="AT39">
        <f t="shared" si="13"/>
        <v>1</v>
      </c>
      <c r="AU39">
        <f t="shared" si="13"/>
        <v>1</v>
      </c>
      <c r="AV39">
        <f t="shared" si="13"/>
        <v>1</v>
      </c>
      <c r="AW39">
        <f t="shared" si="13"/>
        <v>1</v>
      </c>
      <c r="AX39">
        <f t="shared" si="13"/>
        <v>1</v>
      </c>
      <c r="AY39">
        <f t="shared" si="11"/>
        <v>1</v>
      </c>
      <c r="AZ39">
        <f t="shared" si="11"/>
        <v>1</v>
      </c>
      <c r="BA39">
        <f t="shared" si="11"/>
        <v>1</v>
      </c>
      <c r="BB39">
        <f t="shared" si="11"/>
        <v>1</v>
      </c>
      <c r="BC39">
        <f t="shared" si="11"/>
        <v>1</v>
      </c>
      <c r="BD39">
        <f t="shared" si="11"/>
        <v>1</v>
      </c>
      <c r="BE39">
        <f t="shared" si="11"/>
        <v>1</v>
      </c>
      <c r="BF39">
        <f t="shared" si="11"/>
        <v>1</v>
      </c>
      <c r="BG39">
        <f t="shared" si="11"/>
        <v>1</v>
      </c>
      <c r="BH39">
        <f t="shared" si="10"/>
        <v>1</v>
      </c>
      <c r="BI39">
        <f t="shared" si="10"/>
        <v>1</v>
      </c>
      <c r="BJ39">
        <f t="shared" si="10"/>
        <v>1</v>
      </c>
      <c r="BK39">
        <f t="shared" si="10"/>
        <v>1</v>
      </c>
      <c r="BL39">
        <f t="shared" si="10"/>
        <v>1</v>
      </c>
      <c r="BM39">
        <f t="shared" si="10"/>
        <v>1</v>
      </c>
      <c r="BN39">
        <f t="shared" si="10"/>
        <v>1</v>
      </c>
      <c r="BO39">
        <f t="shared" si="10"/>
        <v>1</v>
      </c>
      <c r="BP39">
        <f t="shared" si="10"/>
        <v>1</v>
      </c>
      <c r="BQ39">
        <f t="shared" si="10"/>
        <v>1</v>
      </c>
      <c r="BR39">
        <f t="shared" si="10"/>
        <v>1</v>
      </c>
      <c r="BS39">
        <f t="shared" si="14"/>
        <v>1</v>
      </c>
      <c r="BT39">
        <f t="shared" si="14"/>
        <v>1</v>
      </c>
      <c r="BU39">
        <f t="shared" si="14"/>
        <v>1</v>
      </c>
      <c r="BV39">
        <f t="shared" si="14"/>
        <v>1</v>
      </c>
      <c r="BW39">
        <f t="shared" si="14"/>
        <v>1</v>
      </c>
      <c r="BX39">
        <f t="shared" si="14"/>
        <v>1</v>
      </c>
      <c r="BY39">
        <f t="shared" si="14"/>
        <v>1</v>
      </c>
      <c r="BZ39">
        <f t="shared" si="14"/>
        <v>1</v>
      </c>
    </row>
    <row r="40" spans="1:78">
      <c r="A40" s="58"/>
      <c r="B40" s="7" t="e">
        <f>+_xlfn.XLOOKUP(I40,#REF!,#REF!)</f>
        <v>#REF!</v>
      </c>
      <c r="C40" s="8">
        <v>21</v>
      </c>
      <c r="D40" s="8" t="str">
        <f t="shared" si="12"/>
        <v>01-MK-22-11</v>
      </c>
      <c r="E40" s="58">
        <v>45627</v>
      </c>
      <c r="F40" s="59"/>
      <c r="G40" s="59"/>
      <c r="H40" s="9" t="s">
        <v>37</v>
      </c>
      <c r="I40" s="7" t="s">
        <v>405</v>
      </c>
      <c r="J40" s="7" t="str">
        <f>+_xlfn.XLOOKUP(I40,'R4'!B:B,'R4'!C:C)</f>
        <v>AMR - EKSKAVATÖR - 28 TON - PALETLİ - LİEBHERR R 928</v>
      </c>
      <c r="P40">
        <f t="shared" ref="P40:AE55" si="16">+IF(P$2&gt;=$E40,1,0)</f>
        <v>0</v>
      </c>
      <c r="Q40">
        <f t="shared" si="16"/>
        <v>0</v>
      </c>
      <c r="R40">
        <f t="shared" si="16"/>
        <v>0</v>
      </c>
      <c r="S40">
        <f t="shared" si="16"/>
        <v>0</v>
      </c>
      <c r="T40">
        <f t="shared" si="16"/>
        <v>0</v>
      </c>
      <c r="U40">
        <f t="shared" si="16"/>
        <v>0</v>
      </c>
      <c r="V40">
        <f t="shared" si="16"/>
        <v>0</v>
      </c>
      <c r="W40">
        <f t="shared" si="16"/>
        <v>0</v>
      </c>
      <c r="X40">
        <f t="shared" si="16"/>
        <v>0</v>
      </c>
      <c r="Y40">
        <f t="shared" si="16"/>
        <v>0</v>
      </c>
      <c r="Z40">
        <f t="shared" si="16"/>
        <v>0</v>
      </c>
      <c r="AA40">
        <f t="shared" si="16"/>
        <v>0</v>
      </c>
      <c r="AB40">
        <f t="shared" si="16"/>
        <v>0</v>
      </c>
      <c r="AC40">
        <f t="shared" si="16"/>
        <v>0</v>
      </c>
      <c r="AD40">
        <f t="shared" si="16"/>
        <v>1</v>
      </c>
      <c r="AE40">
        <f t="shared" si="16"/>
        <v>1</v>
      </c>
      <c r="AF40">
        <f t="shared" si="15"/>
        <v>1</v>
      </c>
      <c r="AG40">
        <f t="shared" si="15"/>
        <v>1</v>
      </c>
      <c r="AH40">
        <f t="shared" si="15"/>
        <v>1</v>
      </c>
      <c r="AI40">
        <f t="shared" si="15"/>
        <v>1</v>
      </c>
      <c r="AJ40">
        <f t="shared" si="15"/>
        <v>1</v>
      </c>
      <c r="AK40">
        <f t="shared" si="15"/>
        <v>1</v>
      </c>
      <c r="AL40">
        <f t="shared" si="15"/>
        <v>1</v>
      </c>
      <c r="AM40">
        <f t="shared" si="15"/>
        <v>1</v>
      </c>
      <c r="AN40">
        <f t="shared" si="15"/>
        <v>1</v>
      </c>
      <c r="AO40">
        <f t="shared" si="15"/>
        <v>1</v>
      </c>
      <c r="AP40">
        <f t="shared" si="15"/>
        <v>1</v>
      </c>
      <c r="AQ40">
        <f t="shared" si="15"/>
        <v>1</v>
      </c>
      <c r="AR40">
        <f t="shared" si="13"/>
        <v>1</v>
      </c>
      <c r="AS40">
        <f t="shared" si="13"/>
        <v>1</v>
      </c>
      <c r="AT40">
        <f t="shared" si="13"/>
        <v>1</v>
      </c>
      <c r="AU40">
        <f t="shared" si="13"/>
        <v>1</v>
      </c>
      <c r="AV40">
        <f t="shared" si="13"/>
        <v>1</v>
      </c>
      <c r="AW40">
        <f t="shared" si="13"/>
        <v>1</v>
      </c>
      <c r="AX40">
        <f t="shared" si="13"/>
        <v>1</v>
      </c>
      <c r="AY40">
        <f t="shared" si="11"/>
        <v>1</v>
      </c>
      <c r="AZ40">
        <f t="shared" si="11"/>
        <v>1</v>
      </c>
      <c r="BA40">
        <f t="shared" si="11"/>
        <v>1</v>
      </c>
      <c r="BB40">
        <f t="shared" si="11"/>
        <v>1</v>
      </c>
      <c r="BC40">
        <f t="shared" si="11"/>
        <v>1</v>
      </c>
      <c r="BD40">
        <f t="shared" si="11"/>
        <v>1</v>
      </c>
      <c r="BE40">
        <f t="shared" si="11"/>
        <v>1</v>
      </c>
      <c r="BF40">
        <f t="shared" si="11"/>
        <v>1</v>
      </c>
      <c r="BG40">
        <f t="shared" si="11"/>
        <v>1</v>
      </c>
      <c r="BH40">
        <f t="shared" si="11"/>
        <v>1</v>
      </c>
      <c r="BI40">
        <f t="shared" si="11"/>
        <v>1</v>
      </c>
      <c r="BJ40">
        <f t="shared" si="11"/>
        <v>1</v>
      </c>
      <c r="BK40">
        <f t="shared" si="11"/>
        <v>1</v>
      </c>
      <c r="BL40">
        <f t="shared" si="11"/>
        <v>1</v>
      </c>
      <c r="BM40">
        <f t="shared" si="11"/>
        <v>1</v>
      </c>
      <c r="BN40">
        <f t="shared" si="11"/>
        <v>1</v>
      </c>
      <c r="BO40">
        <f t="shared" ref="BH40:BW55" si="17">+IF(BO$2&gt;=$E40,1,0)</f>
        <v>1</v>
      </c>
      <c r="BP40">
        <f t="shared" si="17"/>
        <v>1</v>
      </c>
      <c r="BQ40">
        <f t="shared" si="17"/>
        <v>1</v>
      </c>
      <c r="BR40">
        <f t="shared" si="17"/>
        <v>1</v>
      </c>
      <c r="BS40">
        <f t="shared" si="14"/>
        <v>1</v>
      </c>
      <c r="BT40">
        <f t="shared" si="14"/>
        <v>1</v>
      </c>
      <c r="BU40">
        <f t="shared" si="14"/>
        <v>1</v>
      </c>
      <c r="BV40">
        <f t="shared" si="14"/>
        <v>1</v>
      </c>
      <c r="BW40">
        <f t="shared" si="14"/>
        <v>1</v>
      </c>
      <c r="BX40">
        <f t="shared" si="14"/>
        <v>1</v>
      </c>
      <c r="BY40">
        <f t="shared" si="14"/>
        <v>1</v>
      </c>
      <c r="BZ40">
        <f t="shared" si="14"/>
        <v>1</v>
      </c>
    </row>
    <row r="41" spans="1:78">
      <c r="A41" s="58"/>
      <c r="B41" s="7" t="e">
        <f>+_xlfn.XLOOKUP(I41,#REF!,#REF!)</f>
        <v>#REF!</v>
      </c>
      <c r="C41" s="8">
        <v>21</v>
      </c>
      <c r="D41" s="8" t="str">
        <f t="shared" si="12"/>
        <v>01-MK-22-11</v>
      </c>
      <c r="E41" s="58">
        <v>45627</v>
      </c>
      <c r="F41" s="59"/>
      <c r="G41" s="59"/>
      <c r="H41" s="9" t="s">
        <v>37</v>
      </c>
      <c r="I41" s="7" t="s">
        <v>407</v>
      </c>
      <c r="J41" s="7" t="str">
        <f>+_xlfn.XLOOKUP(I41,'R4'!B:B,'R4'!C:C)</f>
        <v>AMR - EKSKAVATÖR - 28 TON - PALETLİ - LİEBHERR R 928</v>
      </c>
      <c r="P41">
        <f t="shared" si="16"/>
        <v>0</v>
      </c>
      <c r="Q41">
        <f t="shared" si="16"/>
        <v>0</v>
      </c>
      <c r="R41">
        <f t="shared" si="16"/>
        <v>0</v>
      </c>
      <c r="S41">
        <f t="shared" si="16"/>
        <v>0</v>
      </c>
      <c r="T41">
        <f t="shared" si="16"/>
        <v>0</v>
      </c>
      <c r="U41">
        <f t="shared" si="16"/>
        <v>0</v>
      </c>
      <c r="V41">
        <f t="shared" si="16"/>
        <v>0</v>
      </c>
      <c r="W41">
        <f t="shared" si="16"/>
        <v>0</v>
      </c>
      <c r="X41">
        <f t="shared" si="16"/>
        <v>0</v>
      </c>
      <c r="Y41">
        <f t="shared" si="16"/>
        <v>0</v>
      </c>
      <c r="Z41">
        <f t="shared" si="16"/>
        <v>0</v>
      </c>
      <c r="AA41">
        <f t="shared" si="16"/>
        <v>0</v>
      </c>
      <c r="AB41">
        <f t="shared" si="16"/>
        <v>0</v>
      </c>
      <c r="AC41">
        <f t="shared" si="16"/>
        <v>0</v>
      </c>
      <c r="AD41">
        <f t="shared" si="16"/>
        <v>1</v>
      </c>
      <c r="AE41">
        <f t="shared" si="16"/>
        <v>1</v>
      </c>
      <c r="AF41">
        <f t="shared" si="15"/>
        <v>1</v>
      </c>
      <c r="AG41">
        <f t="shared" si="15"/>
        <v>1</v>
      </c>
      <c r="AH41">
        <f t="shared" si="15"/>
        <v>1</v>
      </c>
      <c r="AI41">
        <f t="shared" si="15"/>
        <v>1</v>
      </c>
      <c r="AJ41">
        <f t="shared" si="15"/>
        <v>1</v>
      </c>
      <c r="AK41">
        <f t="shared" si="15"/>
        <v>1</v>
      </c>
      <c r="AL41">
        <f t="shared" si="15"/>
        <v>1</v>
      </c>
      <c r="AM41">
        <f t="shared" si="15"/>
        <v>1</v>
      </c>
      <c r="AN41">
        <f t="shared" si="15"/>
        <v>1</v>
      </c>
      <c r="AO41">
        <f t="shared" si="15"/>
        <v>1</v>
      </c>
      <c r="AP41">
        <f t="shared" si="15"/>
        <v>1</v>
      </c>
      <c r="AQ41">
        <f t="shared" si="15"/>
        <v>1</v>
      </c>
      <c r="AR41">
        <f t="shared" si="13"/>
        <v>1</v>
      </c>
      <c r="AS41">
        <f t="shared" si="13"/>
        <v>1</v>
      </c>
      <c r="AT41">
        <f t="shared" si="13"/>
        <v>1</v>
      </c>
      <c r="AU41">
        <f t="shared" si="13"/>
        <v>1</v>
      </c>
      <c r="AV41">
        <f t="shared" si="13"/>
        <v>1</v>
      </c>
      <c r="AW41">
        <f t="shared" si="13"/>
        <v>1</v>
      </c>
      <c r="AX41">
        <f t="shared" si="13"/>
        <v>1</v>
      </c>
      <c r="AY41">
        <f t="shared" si="13"/>
        <v>1</v>
      </c>
      <c r="AZ41">
        <f t="shared" si="13"/>
        <v>1</v>
      </c>
      <c r="BA41">
        <f t="shared" si="13"/>
        <v>1</v>
      </c>
      <c r="BB41">
        <f t="shared" si="13"/>
        <v>1</v>
      </c>
      <c r="BC41">
        <f t="shared" si="13"/>
        <v>1</v>
      </c>
      <c r="BD41">
        <f t="shared" si="13"/>
        <v>1</v>
      </c>
      <c r="BE41">
        <f t="shared" si="13"/>
        <v>1</v>
      </c>
      <c r="BF41">
        <f t="shared" si="13"/>
        <v>1</v>
      </c>
      <c r="BG41">
        <f t="shared" si="13"/>
        <v>1</v>
      </c>
      <c r="BH41">
        <f t="shared" si="17"/>
        <v>1</v>
      </c>
      <c r="BI41">
        <f t="shared" si="17"/>
        <v>1</v>
      </c>
      <c r="BJ41">
        <f t="shared" si="17"/>
        <v>1</v>
      </c>
      <c r="BK41">
        <f t="shared" si="17"/>
        <v>1</v>
      </c>
      <c r="BL41">
        <f t="shared" si="17"/>
        <v>1</v>
      </c>
      <c r="BM41">
        <f t="shared" si="17"/>
        <v>1</v>
      </c>
      <c r="BN41">
        <f t="shared" si="17"/>
        <v>1</v>
      </c>
      <c r="BO41">
        <f t="shared" si="17"/>
        <v>1</v>
      </c>
      <c r="BP41">
        <f t="shared" si="17"/>
        <v>1</v>
      </c>
      <c r="BQ41">
        <f t="shared" si="17"/>
        <v>1</v>
      </c>
      <c r="BR41">
        <f t="shared" si="17"/>
        <v>1</v>
      </c>
      <c r="BS41">
        <f t="shared" si="14"/>
        <v>1</v>
      </c>
      <c r="BT41">
        <f t="shared" si="14"/>
        <v>1</v>
      </c>
      <c r="BU41">
        <f t="shared" si="14"/>
        <v>1</v>
      </c>
      <c r="BV41">
        <f t="shared" si="14"/>
        <v>1</v>
      </c>
      <c r="BW41">
        <f t="shared" si="14"/>
        <v>1</v>
      </c>
      <c r="BX41">
        <f t="shared" si="14"/>
        <v>1</v>
      </c>
      <c r="BY41">
        <f t="shared" si="14"/>
        <v>1</v>
      </c>
      <c r="BZ41">
        <f t="shared" si="14"/>
        <v>1</v>
      </c>
    </row>
    <row r="42" spans="1:78">
      <c r="A42" s="58"/>
      <c r="B42" s="7" t="e">
        <f>+_xlfn.XLOOKUP(I42,#REF!,#REF!)</f>
        <v>#REF!</v>
      </c>
      <c r="C42" s="8">
        <v>21</v>
      </c>
      <c r="D42" s="8" t="str">
        <f t="shared" si="12"/>
        <v>01-MK-22-11</v>
      </c>
      <c r="E42" s="58">
        <v>45627</v>
      </c>
      <c r="F42" s="59"/>
      <c r="G42" s="59"/>
      <c r="H42" s="9" t="s">
        <v>37</v>
      </c>
      <c r="I42" s="7" t="s">
        <v>409</v>
      </c>
      <c r="J42" s="7" t="str">
        <f>+_xlfn.XLOOKUP(I42,'R4'!B:B,'R4'!C:C)</f>
        <v>AMR - EKSKAVATÖR - 28 TON - PALETLİ - LİEBHERR R 928</v>
      </c>
      <c r="P42">
        <f t="shared" si="16"/>
        <v>0</v>
      </c>
      <c r="Q42">
        <f t="shared" si="16"/>
        <v>0</v>
      </c>
      <c r="R42">
        <f t="shared" si="16"/>
        <v>0</v>
      </c>
      <c r="S42">
        <f t="shared" si="16"/>
        <v>0</v>
      </c>
      <c r="T42">
        <f t="shared" si="16"/>
        <v>0</v>
      </c>
      <c r="U42">
        <f t="shared" si="16"/>
        <v>0</v>
      </c>
      <c r="V42">
        <f t="shared" si="16"/>
        <v>0</v>
      </c>
      <c r="W42">
        <f t="shared" si="16"/>
        <v>0</v>
      </c>
      <c r="X42">
        <f t="shared" si="16"/>
        <v>0</v>
      </c>
      <c r="Y42">
        <f t="shared" si="16"/>
        <v>0</v>
      </c>
      <c r="Z42">
        <f t="shared" si="16"/>
        <v>0</v>
      </c>
      <c r="AA42">
        <f t="shared" si="16"/>
        <v>0</v>
      </c>
      <c r="AB42">
        <f t="shared" si="16"/>
        <v>0</v>
      </c>
      <c r="AC42">
        <f t="shared" si="16"/>
        <v>0</v>
      </c>
      <c r="AD42">
        <f t="shared" si="16"/>
        <v>1</v>
      </c>
      <c r="AE42">
        <f t="shared" si="16"/>
        <v>1</v>
      </c>
      <c r="AF42">
        <f t="shared" si="15"/>
        <v>1</v>
      </c>
      <c r="AG42">
        <f t="shared" si="15"/>
        <v>1</v>
      </c>
      <c r="AH42">
        <f t="shared" si="15"/>
        <v>1</v>
      </c>
      <c r="AI42">
        <f t="shared" si="15"/>
        <v>1</v>
      </c>
      <c r="AJ42">
        <f t="shared" si="15"/>
        <v>1</v>
      </c>
      <c r="AK42">
        <f t="shared" si="15"/>
        <v>1</v>
      </c>
      <c r="AL42">
        <f t="shared" si="15"/>
        <v>1</v>
      </c>
      <c r="AM42">
        <f t="shared" si="15"/>
        <v>1</v>
      </c>
      <c r="AN42">
        <f t="shared" si="15"/>
        <v>1</v>
      </c>
      <c r="AO42">
        <f t="shared" si="15"/>
        <v>1</v>
      </c>
      <c r="AP42">
        <f t="shared" si="15"/>
        <v>1</v>
      </c>
      <c r="AQ42">
        <f t="shared" si="15"/>
        <v>1</v>
      </c>
      <c r="AR42">
        <f t="shared" si="13"/>
        <v>1</v>
      </c>
      <c r="AS42">
        <f t="shared" si="13"/>
        <v>1</v>
      </c>
      <c r="AT42">
        <f t="shared" si="13"/>
        <v>1</v>
      </c>
      <c r="AU42">
        <f t="shared" si="13"/>
        <v>1</v>
      </c>
      <c r="AV42">
        <f t="shared" si="13"/>
        <v>1</v>
      </c>
      <c r="AW42">
        <f t="shared" si="13"/>
        <v>1</v>
      </c>
      <c r="AX42">
        <f t="shared" si="13"/>
        <v>1</v>
      </c>
      <c r="AY42">
        <f t="shared" si="13"/>
        <v>1</v>
      </c>
      <c r="AZ42">
        <f t="shared" si="13"/>
        <v>1</v>
      </c>
      <c r="BA42">
        <f t="shared" si="13"/>
        <v>1</v>
      </c>
      <c r="BB42">
        <f t="shared" si="13"/>
        <v>1</v>
      </c>
      <c r="BC42">
        <f t="shared" si="13"/>
        <v>1</v>
      </c>
      <c r="BD42">
        <f t="shared" si="13"/>
        <v>1</v>
      </c>
      <c r="BE42">
        <f t="shared" si="13"/>
        <v>1</v>
      </c>
      <c r="BF42">
        <f t="shared" si="13"/>
        <v>1</v>
      </c>
      <c r="BG42">
        <f t="shared" si="13"/>
        <v>1</v>
      </c>
      <c r="BH42">
        <f t="shared" si="17"/>
        <v>1</v>
      </c>
      <c r="BI42">
        <f t="shared" si="17"/>
        <v>1</v>
      </c>
      <c r="BJ42">
        <f t="shared" si="17"/>
        <v>1</v>
      </c>
      <c r="BK42">
        <f t="shared" si="17"/>
        <v>1</v>
      </c>
      <c r="BL42">
        <f t="shared" si="17"/>
        <v>1</v>
      </c>
      <c r="BM42">
        <f t="shared" si="17"/>
        <v>1</v>
      </c>
      <c r="BN42">
        <f t="shared" si="17"/>
        <v>1</v>
      </c>
      <c r="BO42">
        <f t="shared" si="17"/>
        <v>1</v>
      </c>
      <c r="BP42">
        <f t="shared" si="17"/>
        <v>1</v>
      </c>
      <c r="BQ42">
        <f t="shared" si="17"/>
        <v>1</v>
      </c>
      <c r="BR42">
        <f t="shared" si="17"/>
        <v>1</v>
      </c>
      <c r="BS42">
        <f t="shared" si="14"/>
        <v>1</v>
      </c>
      <c r="BT42">
        <f t="shared" si="14"/>
        <v>1</v>
      </c>
      <c r="BU42">
        <f t="shared" si="14"/>
        <v>1</v>
      </c>
      <c r="BV42">
        <f t="shared" si="14"/>
        <v>1</v>
      </c>
      <c r="BW42">
        <f t="shared" si="14"/>
        <v>1</v>
      </c>
      <c r="BX42">
        <f t="shared" si="14"/>
        <v>1</v>
      </c>
      <c r="BY42">
        <f t="shared" si="14"/>
        <v>1</v>
      </c>
      <c r="BZ42">
        <f t="shared" si="14"/>
        <v>1</v>
      </c>
    </row>
    <row r="43" spans="1:78">
      <c r="A43" s="58"/>
      <c r="B43" s="7" t="e">
        <f>+_xlfn.XLOOKUP(I43,#REF!,#REF!)</f>
        <v>#REF!</v>
      </c>
      <c r="C43" s="8">
        <v>21</v>
      </c>
      <c r="D43" s="8" t="str">
        <f t="shared" si="12"/>
        <v>01-MK-22-11</v>
      </c>
      <c r="E43" s="58">
        <v>45505</v>
      </c>
      <c r="F43" s="59"/>
      <c r="G43" s="59"/>
      <c r="H43" s="9" t="s">
        <v>37</v>
      </c>
      <c r="I43" s="7" t="s">
        <v>412</v>
      </c>
      <c r="J43" s="7" t="str">
        <f>+_xlfn.XLOOKUP(I43,'R4'!B:B,'R4'!C:C)</f>
        <v>AMR - EKSKAVATÖR - 28 TON - PALETLİ - LİEBHERR R 928 - GENERİC</v>
      </c>
      <c r="P43">
        <f t="shared" si="16"/>
        <v>0</v>
      </c>
      <c r="Q43">
        <f t="shared" si="16"/>
        <v>0</v>
      </c>
      <c r="R43">
        <f t="shared" si="16"/>
        <v>0</v>
      </c>
      <c r="S43">
        <f t="shared" si="16"/>
        <v>0</v>
      </c>
      <c r="T43">
        <f t="shared" si="16"/>
        <v>0</v>
      </c>
      <c r="U43">
        <f t="shared" si="16"/>
        <v>0</v>
      </c>
      <c r="V43">
        <f t="shared" si="16"/>
        <v>0</v>
      </c>
      <c r="W43">
        <f t="shared" si="16"/>
        <v>0</v>
      </c>
      <c r="X43">
        <f t="shared" si="16"/>
        <v>0</v>
      </c>
      <c r="Y43">
        <f t="shared" si="16"/>
        <v>0</v>
      </c>
      <c r="Z43">
        <f t="shared" si="16"/>
        <v>1</v>
      </c>
      <c r="AA43">
        <f t="shared" si="16"/>
        <v>1</v>
      </c>
      <c r="AB43">
        <f t="shared" si="16"/>
        <v>1</v>
      </c>
      <c r="AC43">
        <f t="shared" si="16"/>
        <v>1</v>
      </c>
      <c r="AD43">
        <f t="shared" si="16"/>
        <v>1</v>
      </c>
      <c r="AE43">
        <f t="shared" si="16"/>
        <v>1</v>
      </c>
      <c r="AF43">
        <f t="shared" si="15"/>
        <v>1</v>
      </c>
      <c r="AG43">
        <f t="shared" si="15"/>
        <v>1</v>
      </c>
      <c r="AH43">
        <f t="shared" si="15"/>
        <v>1</v>
      </c>
      <c r="AI43">
        <f t="shared" si="15"/>
        <v>1</v>
      </c>
      <c r="AJ43">
        <f t="shared" si="15"/>
        <v>1</v>
      </c>
      <c r="AK43">
        <f t="shared" si="15"/>
        <v>1</v>
      </c>
      <c r="AL43">
        <f t="shared" si="15"/>
        <v>1</v>
      </c>
      <c r="AM43">
        <f t="shared" si="15"/>
        <v>1</v>
      </c>
      <c r="AN43">
        <f t="shared" si="15"/>
        <v>1</v>
      </c>
      <c r="AO43">
        <f t="shared" si="15"/>
        <v>1</v>
      </c>
      <c r="AP43">
        <f t="shared" si="15"/>
        <v>1</v>
      </c>
      <c r="AQ43">
        <f t="shared" si="15"/>
        <v>1</v>
      </c>
      <c r="AR43">
        <f t="shared" si="13"/>
        <v>1</v>
      </c>
      <c r="AS43">
        <f t="shared" si="13"/>
        <v>1</v>
      </c>
      <c r="AT43">
        <f t="shared" si="13"/>
        <v>1</v>
      </c>
      <c r="AU43">
        <f t="shared" si="13"/>
        <v>1</v>
      </c>
      <c r="AV43">
        <f t="shared" si="13"/>
        <v>1</v>
      </c>
      <c r="AW43">
        <f t="shared" si="13"/>
        <v>1</v>
      </c>
      <c r="AX43">
        <f t="shared" si="13"/>
        <v>1</v>
      </c>
      <c r="AY43">
        <f t="shared" si="13"/>
        <v>1</v>
      </c>
      <c r="AZ43">
        <f t="shared" si="13"/>
        <v>1</v>
      </c>
      <c r="BA43">
        <f t="shared" si="13"/>
        <v>1</v>
      </c>
      <c r="BB43">
        <f t="shared" si="13"/>
        <v>1</v>
      </c>
      <c r="BC43">
        <f t="shared" si="13"/>
        <v>1</v>
      </c>
      <c r="BD43">
        <f t="shared" si="13"/>
        <v>1</v>
      </c>
      <c r="BE43">
        <f t="shared" si="13"/>
        <v>1</v>
      </c>
      <c r="BF43">
        <f t="shared" si="13"/>
        <v>1</v>
      </c>
      <c r="BG43">
        <f t="shared" si="13"/>
        <v>1</v>
      </c>
      <c r="BH43">
        <f t="shared" si="17"/>
        <v>1</v>
      </c>
      <c r="BI43">
        <f t="shared" si="17"/>
        <v>1</v>
      </c>
      <c r="BJ43">
        <f t="shared" si="17"/>
        <v>1</v>
      </c>
      <c r="BK43">
        <f t="shared" si="17"/>
        <v>1</v>
      </c>
      <c r="BL43">
        <f t="shared" si="17"/>
        <v>1</v>
      </c>
      <c r="BM43">
        <f t="shared" si="17"/>
        <v>1</v>
      </c>
      <c r="BN43">
        <f t="shared" si="17"/>
        <v>1</v>
      </c>
      <c r="BO43">
        <f t="shared" si="17"/>
        <v>1</v>
      </c>
      <c r="BP43">
        <f t="shared" si="17"/>
        <v>1</v>
      </c>
      <c r="BQ43">
        <f t="shared" si="17"/>
        <v>1</v>
      </c>
      <c r="BR43">
        <f t="shared" si="17"/>
        <v>1</v>
      </c>
      <c r="BS43">
        <f t="shared" si="14"/>
        <v>1</v>
      </c>
      <c r="BT43">
        <f t="shared" si="14"/>
        <v>1</v>
      </c>
      <c r="BU43">
        <f t="shared" si="14"/>
        <v>1</v>
      </c>
      <c r="BV43">
        <f t="shared" si="14"/>
        <v>1</v>
      </c>
      <c r="BW43">
        <f t="shared" si="14"/>
        <v>1</v>
      </c>
      <c r="BX43">
        <f t="shared" si="14"/>
        <v>1</v>
      </c>
      <c r="BY43">
        <f t="shared" si="14"/>
        <v>1</v>
      </c>
      <c r="BZ43">
        <f t="shared" si="14"/>
        <v>1</v>
      </c>
    </row>
    <row r="44" spans="1:78">
      <c r="A44" s="58"/>
      <c r="B44" s="7" t="e">
        <f>+_xlfn.XLOOKUP(I44,#REF!,#REF!)</f>
        <v>#REF!</v>
      </c>
      <c r="C44" s="8">
        <v>21</v>
      </c>
      <c r="D44" s="8" t="str">
        <f t="shared" si="12"/>
        <v>01-MK-22-11</v>
      </c>
      <c r="E44" s="58">
        <v>45627</v>
      </c>
      <c r="F44" s="59"/>
      <c r="G44" s="59"/>
      <c r="H44" s="9" t="s">
        <v>37</v>
      </c>
      <c r="I44" s="7" t="s">
        <v>415</v>
      </c>
      <c r="J44" s="7" t="str">
        <f>+_xlfn.XLOOKUP(I44,'R4'!B:B,'R4'!C:C)</f>
        <v>AMR - EKSKAVATÖR - 35 TON - PALETLİ - LİEBHERR R 938</v>
      </c>
      <c r="P44">
        <f t="shared" si="16"/>
        <v>0</v>
      </c>
      <c r="Q44">
        <f t="shared" si="16"/>
        <v>0</v>
      </c>
      <c r="R44">
        <f t="shared" si="16"/>
        <v>0</v>
      </c>
      <c r="S44">
        <f t="shared" si="16"/>
        <v>0</v>
      </c>
      <c r="T44">
        <f t="shared" si="16"/>
        <v>0</v>
      </c>
      <c r="U44">
        <f t="shared" si="16"/>
        <v>0</v>
      </c>
      <c r="V44">
        <f t="shared" si="16"/>
        <v>0</v>
      </c>
      <c r="W44">
        <f t="shared" si="16"/>
        <v>0</v>
      </c>
      <c r="X44">
        <f t="shared" si="16"/>
        <v>0</v>
      </c>
      <c r="Y44">
        <f t="shared" si="16"/>
        <v>0</v>
      </c>
      <c r="Z44">
        <f t="shared" si="16"/>
        <v>0</v>
      </c>
      <c r="AA44">
        <f t="shared" si="16"/>
        <v>0</v>
      </c>
      <c r="AB44">
        <f t="shared" si="16"/>
        <v>0</v>
      </c>
      <c r="AC44">
        <f t="shared" si="16"/>
        <v>0</v>
      </c>
      <c r="AD44">
        <f t="shared" si="16"/>
        <v>1</v>
      </c>
      <c r="AE44">
        <f t="shared" si="16"/>
        <v>1</v>
      </c>
      <c r="AF44">
        <f t="shared" si="15"/>
        <v>1</v>
      </c>
      <c r="AG44">
        <f t="shared" si="15"/>
        <v>1</v>
      </c>
      <c r="AH44">
        <f t="shared" si="15"/>
        <v>1</v>
      </c>
      <c r="AI44">
        <f t="shared" si="15"/>
        <v>1</v>
      </c>
      <c r="AJ44">
        <f t="shared" si="15"/>
        <v>1</v>
      </c>
      <c r="AK44">
        <f t="shared" si="15"/>
        <v>1</v>
      </c>
      <c r="AL44">
        <f t="shared" si="15"/>
        <v>1</v>
      </c>
      <c r="AM44">
        <f t="shared" si="15"/>
        <v>1</v>
      </c>
      <c r="AN44">
        <f t="shared" si="15"/>
        <v>1</v>
      </c>
      <c r="AO44">
        <f t="shared" si="15"/>
        <v>1</v>
      </c>
      <c r="AP44">
        <f t="shared" si="15"/>
        <v>1</v>
      </c>
      <c r="AQ44">
        <f t="shared" si="15"/>
        <v>1</v>
      </c>
      <c r="AR44">
        <f t="shared" si="13"/>
        <v>1</v>
      </c>
      <c r="AS44">
        <f t="shared" si="13"/>
        <v>1</v>
      </c>
      <c r="AT44">
        <f t="shared" si="13"/>
        <v>1</v>
      </c>
      <c r="AU44">
        <f t="shared" si="13"/>
        <v>1</v>
      </c>
      <c r="AV44">
        <f t="shared" si="13"/>
        <v>1</v>
      </c>
      <c r="AW44">
        <f t="shared" si="13"/>
        <v>1</v>
      </c>
      <c r="AX44">
        <f t="shared" si="13"/>
        <v>1</v>
      </c>
      <c r="AY44">
        <f t="shared" si="13"/>
        <v>1</v>
      </c>
      <c r="AZ44">
        <f t="shared" si="13"/>
        <v>1</v>
      </c>
      <c r="BA44">
        <f t="shared" si="13"/>
        <v>1</v>
      </c>
      <c r="BB44">
        <f t="shared" si="13"/>
        <v>1</v>
      </c>
      <c r="BC44">
        <f t="shared" si="13"/>
        <v>1</v>
      </c>
      <c r="BD44">
        <f t="shared" si="13"/>
        <v>1</v>
      </c>
      <c r="BE44">
        <f t="shared" si="13"/>
        <v>1</v>
      </c>
      <c r="BF44">
        <f t="shared" si="13"/>
        <v>1</v>
      </c>
      <c r="BG44">
        <f t="shared" si="13"/>
        <v>1</v>
      </c>
      <c r="BH44">
        <f t="shared" si="17"/>
        <v>1</v>
      </c>
      <c r="BI44">
        <f t="shared" si="17"/>
        <v>1</v>
      </c>
      <c r="BJ44">
        <f t="shared" si="17"/>
        <v>1</v>
      </c>
      <c r="BK44">
        <f t="shared" si="17"/>
        <v>1</v>
      </c>
      <c r="BL44">
        <f t="shared" si="17"/>
        <v>1</v>
      </c>
      <c r="BM44">
        <f t="shared" si="17"/>
        <v>1</v>
      </c>
      <c r="BN44">
        <f t="shared" si="17"/>
        <v>1</v>
      </c>
      <c r="BO44">
        <f t="shared" si="17"/>
        <v>1</v>
      </c>
      <c r="BP44">
        <f t="shared" si="17"/>
        <v>1</v>
      </c>
      <c r="BQ44">
        <f t="shared" si="17"/>
        <v>1</v>
      </c>
      <c r="BR44">
        <f t="shared" si="17"/>
        <v>1</v>
      </c>
      <c r="BS44">
        <f t="shared" si="14"/>
        <v>1</v>
      </c>
      <c r="BT44">
        <f t="shared" si="14"/>
        <v>1</v>
      </c>
      <c r="BU44">
        <f t="shared" si="14"/>
        <v>1</v>
      </c>
      <c r="BV44">
        <f t="shared" si="14"/>
        <v>1</v>
      </c>
      <c r="BW44">
        <f t="shared" si="14"/>
        <v>1</v>
      </c>
      <c r="BX44">
        <f t="shared" si="14"/>
        <v>1</v>
      </c>
      <c r="BY44">
        <f t="shared" si="14"/>
        <v>1</v>
      </c>
      <c r="BZ44">
        <f t="shared" si="14"/>
        <v>1</v>
      </c>
    </row>
    <row r="45" spans="1:78">
      <c r="A45" s="58"/>
      <c r="B45" s="7" t="e">
        <f>+_xlfn.XLOOKUP(I45,#REF!,#REF!)</f>
        <v>#REF!</v>
      </c>
      <c r="C45" s="8">
        <v>21</v>
      </c>
      <c r="D45" s="8" t="str">
        <f t="shared" si="12"/>
        <v>01-MK-22-11</v>
      </c>
      <c r="E45" s="58">
        <v>45627</v>
      </c>
      <c r="F45" s="59"/>
      <c r="G45" s="59"/>
      <c r="H45" s="9" t="s">
        <v>37</v>
      </c>
      <c r="I45" s="7" t="s">
        <v>417</v>
      </c>
      <c r="J45" s="7" t="str">
        <f>+_xlfn.XLOOKUP(I45,'R4'!B:B,'R4'!C:C)</f>
        <v>AMR - EKSKAVATÖR - 35 TON - PALETLİ - LİEBHERR R 938</v>
      </c>
      <c r="P45">
        <f t="shared" si="16"/>
        <v>0</v>
      </c>
      <c r="Q45">
        <f t="shared" si="16"/>
        <v>0</v>
      </c>
      <c r="R45">
        <f t="shared" si="16"/>
        <v>0</v>
      </c>
      <c r="S45">
        <f t="shared" si="16"/>
        <v>0</v>
      </c>
      <c r="T45">
        <f t="shared" si="16"/>
        <v>0</v>
      </c>
      <c r="U45">
        <f t="shared" si="16"/>
        <v>0</v>
      </c>
      <c r="V45">
        <f t="shared" si="16"/>
        <v>0</v>
      </c>
      <c r="W45">
        <f t="shared" si="16"/>
        <v>0</v>
      </c>
      <c r="X45">
        <f t="shared" si="16"/>
        <v>0</v>
      </c>
      <c r="Y45">
        <f t="shared" si="16"/>
        <v>0</v>
      </c>
      <c r="Z45">
        <f t="shared" si="16"/>
        <v>0</v>
      </c>
      <c r="AA45">
        <f t="shared" si="16"/>
        <v>0</v>
      </c>
      <c r="AB45">
        <f t="shared" si="16"/>
        <v>0</v>
      </c>
      <c r="AC45">
        <f t="shared" si="16"/>
        <v>0</v>
      </c>
      <c r="AD45">
        <f t="shared" si="16"/>
        <v>1</v>
      </c>
      <c r="AE45">
        <f t="shared" si="16"/>
        <v>1</v>
      </c>
      <c r="AF45">
        <f t="shared" si="15"/>
        <v>1</v>
      </c>
      <c r="AG45">
        <f t="shared" si="15"/>
        <v>1</v>
      </c>
      <c r="AH45">
        <f t="shared" si="15"/>
        <v>1</v>
      </c>
      <c r="AI45">
        <f t="shared" si="15"/>
        <v>1</v>
      </c>
      <c r="AJ45">
        <f t="shared" si="15"/>
        <v>1</v>
      </c>
      <c r="AK45">
        <f t="shared" si="15"/>
        <v>1</v>
      </c>
      <c r="AL45">
        <f t="shared" si="15"/>
        <v>1</v>
      </c>
      <c r="AM45">
        <f t="shared" si="15"/>
        <v>1</v>
      </c>
      <c r="AN45">
        <f t="shared" si="15"/>
        <v>1</v>
      </c>
      <c r="AO45">
        <f t="shared" si="15"/>
        <v>1</v>
      </c>
      <c r="AP45">
        <f t="shared" si="15"/>
        <v>1</v>
      </c>
      <c r="AQ45">
        <f t="shared" si="15"/>
        <v>1</v>
      </c>
      <c r="AR45">
        <f t="shared" si="13"/>
        <v>1</v>
      </c>
      <c r="AS45">
        <f t="shared" si="13"/>
        <v>1</v>
      </c>
      <c r="AT45">
        <f t="shared" si="13"/>
        <v>1</v>
      </c>
      <c r="AU45">
        <f t="shared" si="13"/>
        <v>1</v>
      </c>
      <c r="AV45">
        <f t="shared" si="13"/>
        <v>1</v>
      </c>
      <c r="AW45">
        <f t="shared" si="13"/>
        <v>1</v>
      </c>
      <c r="AX45">
        <f t="shared" si="13"/>
        <v>1</v>
      </c>
      <c r="AY45">
        <f t="shared" si="13"/>
        <v>1</v>
      </c>
      <c r="AZ45">
        <f t="shared" si="13"/>
        <v>1</v>
      </c>
      <c r="BA45">
        <f t="shared" si="13"/>
        <v>1</v>
      </c>
      <c r="BB45">
        <f t="shared" si="13"/>
        <v>1</v>
      </c>
      <c r="BC45">
        <f t="shared" si="13"/>
        <v>1</v>
      </c>
      <c r="BD45">
        <f t="shared" si="13"/>
        <v>1</v>
      </c>
      <c r="BE45">
        <f t="shared" si="13"/>
        <v>1</v>
      </c>
      <c r="BF45">
        <f t="shared" si="13"/>
        <v>1</v>
      </c>
      <c r="BG45">
        <f t="shared" si="13"/>
        <v>1</v>
      </c>
      <c r="BH45">
        <f t="shared" si="17"/>
        <v>1</v>
      </c>
      <c r="BI45">
        <f t="shared" si="17"/>
        <v>1</v>
      </c>
      <c r="BJ45">
        <f t="shared" si="17"/>
        <v>1</v>
      </c>
      <c r="BK45">
        <f t="shared" si="17"/>
        <v>1</v>
      </c>
      <c r="BL45">
        <f t="shared" si="17"/>
        <v>1</v>
      </c>
      <c r="BM45">
        <f t="shared" si="17"/>
        <v>1</v>
      </c>
      <c r="BN45">
        <f t="shared" si="17"/>
        <v>1</v>
      </c>
      <c r="BO45">
        <f t="shared" si="17"/>
        <v>1</v>
      </c>
      <c r="BP45">
        <f t="shared" si="17"/>
        <v>1</v>
      </c>
      <c r="BQ45">
        <f t="shared" si="17"/>
        <v>1</v>
      </c>
      <c r="BR45">
        <f t="shared" si="17"/>
        <v>1</v>
      </c>
      <c r="BS45">
        <f t="shared" si="14"/>
        <v>1</v>
      </c>
      <c r="BT45">
        <f t="shared" si="14"/>
        <v>1</v>
      </c>
      <c r="BU45">
        <f t="shared" si="14"/>
        <v>1</v>
      </c>
      <c r="BV45">
        <f t="shared" si="14"/>
        <v>1</v>
      </c>
      <c r="BW45">
        <f t="shared" si="14"/>
        <v>1</v>
      </c>
      <c r="BX45">
        <f t="shared" si="14"/>
        <v>1</v>
      </c>
      <c r="BY45">
        <f t="shared" si="14"/>
        <v>1</v>
      </c>
      <c r="BZ45">
        <f t="shared" si="14"/>
        <v>1</v>
      </c>
    </row>
    <row r="46" spans="1:78">
      <c r="A46" s="58"/>
      <c r="B46" s="7" t="e">
        <f>+_xlfn.XLOOKUP(I46,#REF!,#REF!)</f>
        <v>#REF!</v>
      </c>
      <c r="C46" s="8">
        <v>21</v>
      </c>
      <c r="D46" s="8" t="str">
        <f t="shared" si="12"/>
        <v>01-MK-22-11</v>
      </c>
      <c r="E46" s="58">
        <v>45505</v>
      </c>
      <c r="F46" s="59"/>
      <c r="G46" s="59"/>
      <c r="H46" s="9" t="s">
        <v>37</v>
      </c>
      <c r="I46" s="7" t="s">
        <v>419</v>
      </c>
      <c r="J46" s="7" t="str">
        <f>+_xlfn.XLOOKUP(I46,'R4'!B:B,'R4'!C:C)</f>
        <v>AMR - EKSKAVATÖR - 35 TON - PALETLİ - LİEBHERR R 938 - GENERİC</v>
      </c>
      <c r="P46">
        <f t="shared" si="16"/>
        <v>0</v>
      </c>
      <c r="Q46">
        <f t="shared" si="16"/>
        <v>0</v>
      </c>
      <c r="R46">
        <f t="shared" si="16"/>
        <v>0</v>
      </c>
      <c r="S46">
        <f t="shared" si="16"/>
        <v>0</v>
      </c>
      <c r="T46">
        <f t="shared" si="16"/>
        <v>0</v>
      </c>
      <c r="U46">
        <f t="shared" si="16"/>
        <v>0</v>
      </c>
      <c r="V46">
        <f t="shared" si="16"/>
        <v>0</v>
      </c>
      <c r="W46">
        <f t="shared" si="16"/>
        <v>0</v>
      </c>
      <c r="X46">
        <f t="shared" si="16"/>
        <v>0</v>
      </c>
      <c r="Y46">
        <f t="shared" si="16"/>
        <v>0</v>
      </c>
      <c r="Z46">
        <f t="shared" si="16"/>
        <v>1</v>
      </c>
      <c r="AA46">
        <f t="shared" si="16"/>
        <v>1</v>
      </c>
      <c r="AB46">
        <f t="shared" si="16"/>
        <v>1</v>
      </c>
      <c r="AC46">
        <f t="shared" si="16"/>
        <v>1</v>
      </c>
      <c r="AD46">
        <f t="shared" si="16"/>
        <v>1</v>
      </c>
      <c r="AE46">
        <f t="shared" si="16"/>
        <v>1</v>
      </c>
      <c r="AF46">
        <f t="shared" si="15"/>
        <v>1</v>
      </c>
      <c r="AG46">
        <f t="shared" si="15"/>
        <v>1</v>
      </c>
      <c r="AH46">
        <f t="shared" si="15"/>
        <v>1</v>
      </c>
      <c r="AI46">
        <f t="shared" si="15"/>
        <v>1</v>
      </c>
      <c r="AJ46">
        <f t="shared" si="15"/>
        <v>1</v>
      </c>
      <c r="AK46">
        <f t="shared" si="15"/>
        <v>1</v>
      </c>
      <c r="AL46">
        <f t="shared" si="15"/>
        <v>1</v>
      </c>
      <c r="AM46">
        <f t="shared" si="15"/>
        <v>1</v>
      </c>
      <c r="AN46">
        <f t="shared" si="15"/>
        <v>1</v>
      </c>
      <c r="AO46">
        <f t="shared" si="15"/>
        <v>1</v>
      </c>
      <c r="AP46">
        <f t="shared" si="15"/>
        <v>1</v>
      </c>
      <c r="AQ46">
        <f t="shared" si="15"/>
        <v>1</v>
      </c>
      <c r="AR46">
        <f t="shared" si="13"/>
        <v>1</v>
      </c>
      <c r="AS46">
        <f t="shared" si="13"/>
        <v>1</v>
      </c>
      <c r="AT46">
        <f t="shared" si="13"/>
        <v>1</v>
      </c>
      <c r="AU46">
        <f t="shared" si="13"/>
        <v>1</v>
      </c>
      <c r="AV46">
        <f t="shared" si="13"/>
        <v>1</v>
      </c>
      <c r="AW46">
        <f t="shared" si="13"/>
        <v>1</v>
      </c>
      <c r="AX46">
        <f t="shared" si="13"/>
        <v>1</v>
      </c>
      <c r="AY46">
        <f t="shared" si="13"/>
        <v>1</v>
      </c>
      <c r="AZ46">
        <f t="shared" si="13"/>
        <v>1</v>
      </c>
      <c r="BA46">
        <f t="shared" si="13"/>
        <v>1</v>
      </c>
      <c r="BB46">
        <f t="shared" si="13"/>
        <v>1</v>
      </c>
      <c r="BC46">
        <f t="shared" si="13"/>
        <v>1</v>
      </c>
      <c r="BD46">
        <f t="shared" si="13"/>
        <v>1</v>
      </c>
      <c r="BE46">
        <f t="shared" si="13"/>
        <v>1</v>
      </c>
      <c r="BF46">
        <f t="shared" si="13"/>
        <v>1</v>
      </c>
      <c r="BG46">
        <f t="shared" si="13"/>
        <v>1</v>
      </c>
      <c r="BH46">
        <f t="shared" si="17"/>
        <v>1</v>
      </c>
      <c r="BI46">
        <f t="shared" si="17"/>
        <v>1</v>
      </c>
      <c r="BJ46">
        <f t="shared" si="17"/>
        <v>1</v>
      </c>
      <c r="BK46">
        <f t="shared" si="17"/>
        <v>1</v>
      </c>
      <c r="BL46">
        <f t="shared" si="17"/>
        <v>1</v>
      </c>
      <c r="BM46">
        <f t="shared" si="17"/>
        <v>1</v>
      </c>
      <c r="BN46">
        <f t="shared" si="17"/>
        <v>1</v>
      </c>
      <c r="BO46">
        <f t="shared" si="17"/>
        <v>1</v>
      </c>
      <c r="BP46">
        <f t="shared" si="17"/>
        <v>1</v>
      </c>
      <c r="BQ46">
        <f t="shared" si="17"/>
        <v>1</v>
      </c>
      <c r="BR46">
        <f t="shared" si="17"/>
        <v>1</v>
      </c>
      <c r="BS46">
        <f t="shared" si="14"/>
        <v>1</v>
      </c>
      <c r="BT46">
        <f t="shared" si="14"/>
        <v>1</v>
      </c>
      <c r="BU46">
        <f t="shared" si="14"/>
        <v>1</v>
      </c>
      <c r="BV46">
        <f t="shared" si="14"/>
        <v>1</v>
      </c>
      <c r="BW46">
        <f t="shared" si="14"/>
        <v>1</v>
      </c>
      <c r="BX46">
        <f t="shared" si="14"/>
        <v>1</v>
      </c>
      <c r="BY46">
        <f t="shared" si="14"/>
        <v>1</v>
      </c>
      <c r="BZ46">
        <f t="shared" si="14"/>
        <v>1</v>
      </c>
    </row>
    <row r="47" spans="1:78">
      <c r="A47" s="58"/>
      <c r="B47" s="7" t="e">
        <f>+_xlfn.XLOOKUP(I47,#REF!,#REF!)</f>
        <v>#REF!</v>
      </c>
      <c r="C47" s="8">
        <v>21</v>
      </c>
      <c r="D47" s="8" t="str">
        <f t="shared" si="12"/>
        <v>01-MK-22-11</v>
      </c>
      <c r="E47" s="58">
        <v>45505</v>
      </c>
      <c r="F47" s="59"/>
      <c r="G47" s="59"/>
      <c r="H47" s="9" t="s">
        <v>37</v>
      </c>
      <c r="I47" s="7" t="s">
        <v>422</v>
      </c>
      <c r="J47" s="7" t="str">
        <f>+_xlfn.XLOOKUP(I47,'R4'!B:B,'R4'!C:C)</f>
        <v>AMR - EKSKAVATÖR - 35 TON - PALETLİ - LİEBHERR R 938 - GENERİC</v>
      </c>
      <c r="P47">
        <f t="shared" si="16"/>
        <v>0</v>
      </c>
      <c r="Q47">
        <f t="shared" si="16"/>
        <v>0</v>
      </c>
      <c r="R47">
        <f t="shared" si="16"/>
        <v>0</v>
      </c>
      <c r="S47">
        <f t="shared" si="16"/>
        <v>0</v>
      </c>
      <c r="T47">
        <f t="shared" si="16"/>
        <v>0</v>
      </c>
      <c r="U47">
        <f t="shared" si="16"/>
        <v>0</v>
      </c>
      <c r="V47">
        <f t="shared" si="16"/>
        <v>0</v>
      </c>
      <c r="W47">
        <f t="shared" si="16"/>
        <v>0</v>
      </c>
      <c r="X47">
        <f t="shared" si="16"/>
        <v>0</v>
      </c>
      <c r="Y47">
        <f t="shared" si="16"/>
        <v>0</v>
      </c>
      <c r="Z47">
        <f t="shared" si="16"/>
        <v>1</v>
      </c>
      <c r="AA47">
        <f t="shared" si="16"/>
        <v>1</v>
      </c>
      <c r="AB47">
        <f t="shared" si="16"/>
        <v>1</v>
      </c>
      <c r="AC47">
        <f t="shared" si="16"/>
        <v>1</v>
      </c>
      <c r="AD47">
        <f t="shared" si="16"/>
        <v>1</v>
      </c>
      <c r="AE47">
        <f t="shared" si="16"/>
        <v>1</v>
      </c>
      <c r="AF47">
        <f t="shared" si="15"/>
        <v>1</v>
      </c>
      <c r="AG47">
        <f t="shared" si="15"/>
        <v>1</v>
      </c>
      <c r="AH47">
        <f t="shared" si="15"/>
        <v>1</v>
      </c>
      <c r="AI47">
        <f t="shared" si="15"/>
        <v>1</v>
      </c>
      <c r="AJ47">
        <f t="shared" si="15"/>
        <v>1</v>
      </c>
      <c r="AK47">
        <f t="shared" si="15"/>
        <v>1</v>
      </c>
      <c r="AL47">
        <f t="shared" si="15"/>
        <v>1</v>
      </c>
      <c r="AM47">
        <f t="shared" si="15"/>
        <v>1</v>
      </c>
      <c r="AN47">
        <f t="shared" si="15"/>
        <v>1</v>
      </c>
      <c r="AO47">
        <f t="shared" si="15"/>
        <v>1</v>
      </c>
      <c r="AP47">
        <f t="shared" si="15"/>
        <v>1</v>
      </c>
      <c r="AQ47">
        <f t="shared" si="15"/>
        <v>1</v>
      </c>
      <c r="AR47">
        <f t="shared" si="13"/>
        <v>1</v>
      </c>
      <c r="AS47">
        <f t="shared" si="13"/>
        <v>1</v>
      </c>
      <c r="AT47">
        <f t="shared" si="13"/>
        <v>1</v>
      </c>
      <c r="AU47">
        <f t="shared" si="13"/>
        <v>1</v>
      </c>
      <c r="AV47">
        <f t="shared" si="13"/>
        <v>1</v>
      </c>
      <c r="AW47">
        <f t="shared" si="13"/>
        <v>1</v>
      </c>
      <c r="AX47">
        <f t="shared" si="13"/>
        <v>1</v>
      </c>
      <c r="AY47">
        <f t="shared" si="13"/>
        <v>1</v>
      </c>
      <c r="AZ47">
        <f t="shared" si="13"/>
        <v>1</v>
      </c>
      <c r="BA47">
        <f t="shared" si="13"/>
        <v>1</v>
      </c>
      <c r="BB47">
        <f t="shared" si="13"/>
        <v>1</v>
      </c>
      <c r="BC47">
        <f t="shared" si="13"/>
        <v>1</v>
      </c>
      <c r="BD47">
        <f t="shared" si="13"/>
        <v>1</v>
      </c>
      <c r="BE47">
        <f t="shared" si="13"/>
        <v>1</v>
      </c>
      <c r="BF47">
        <f t="shared" si="13"/>
        <v>1</v>
      </c>
      <c r="BG47">
        <f t="shared" si="13"/>
        <v>1</v>
      </c>
      <c r="BH47">
        <f t="shared" si="17"/>
        <v>1</v>
      </c>
      <c r="BI47">
        <f t="shared" si="17"/>
        <v>1</v>
      </c>
      <c r="BJ47">
        <f t="shared" si="17"/>
        <v>1</v>
      </c>
      <c r="BK47">
        <f t="shared" si="17"/>
        <v>1</v>
      </c>
      <c r="BL47">
        <f t="shared" si="17"/>
        <v>1</v>
      </c>
      <c r="BM47">
        <f t="shared" si="17"/>
        <v>1</v>
      </c>
      <c r="BN47">
        <f t="shared" si="17"/>
        <v>1</v>
      </c>
      <c r="BO47">
        <f t="shared" si="17"/>
        <v>1</v>
      </c>
      <c r="BP47">
        <f t="shared" si="17"/>
        <v>1</v>
      </c>
      <c r="BQ47">
        <f t="shared" si="17"/>
        <v>1</v>
      </c>
      <c r="BR47">
        <f t="shared" si="17"/>
        <v>1</v>
      </c>
      <c r="BS47">
        <f t="shared" si="14"/>
        <v>1</v>
      </c>
      <c r="BT47">
        <f t="shared" si="14"/>
        <v>1</v>
      </c>
      <c r="BU47">
        <f t="shared" si="14"/>
        <v>1</v>
      </c>
      <c r="BV47">
        <f t="shared" si="14"/>
        <v>1</v>
      </c>
      <c r="BW47">
        <f t="shared" si="14"/>
        <v>1</v>
      </c>
      <c r="BX47">
        <f t="shared" si="14"/>
        <v>1</v>
      </c>
      <c r="BY47">
        <f t="shared" si="14"/>
        <v>1</v>
      </c>
      <c r="BZ47">
        <f t="shared" si="14"/>
        <v>1</v>
      </c>
    </row>
    <row r="48" spans="1:78">
      <c r="A48" s="58"/>
      <c r="B48" s="7" t="e">
        <f>+_xlfn.XLOOKUP(I48,#REF!,#REF!)</f>
        <v>#REF!</v>
      </c>
      <c r="C48" s="8">
        <v>21</v>
      </c>
      <c r="D48" s="8" t="str">
        <f t="shared" si="12"/>
        <v>01-MK-22-11</v>
      </c>
      <c r="E48" s="58">
        <v>45536</v>
      </c>
      <c r="F48" s="59"/>
      <c r="G48" s="59"/>
      <c r="H48" s="9" t="s">
        <v>37</v>
      </c>
      <c r="I48" s="7" t="s">
        <v>425</v>
      </c>
      <c r="J48" s="7" t="str">
        <f>+_xlfn.XLOOKUP(I48,'R4'!B:B,'R4'!C:C)</f>
        <v>AMR - EKSKAVATÖR - 35 TON - PALETLİ - LİEBHERR R 938 - GENERİC</v>
      </c>
      <c r="P48">
        <f t="shared" si="16"/>
        <v>0</v>
      </c>
      <c r="Q48">
        <f t="shared" si="16"/>
        <v>0</v>
      </c>
      <c r="R48">
        <f t="shared" si="16"/>
        <v>0</v>
      </c>
      <c r="S48">
        <f t="shared" si="16"/>
        <v>0</v>
      </c>
      <c r="T48">
        <f t="shared" si="16"/>
        <v>0</v>
      </c>
      <c r="U48">
        <f t="shared" si="16"/>
        <v>0</v>
      </c>
      <c r="V48">
        <f t="shared" si="16"/>
        <v>0</v>
      </c>
      <c r="W48">
        <f t="shared" si="16"/>
        <v>0</v>
      </c>
      <c r="X48">
        <f t="shared" si="16"/>
        <v>0</v>
      </c>
      <c r="Y48">
        <f t="shared" si="16"/>
        <v>0</v>
      </c>
      <c r="Z48">
        <f t="shared" si="16"/>
        <v>0</v>
      </c>
      <c r="AA48">
        <f t="shared" si="16"/>
        <v>1</v>
      </c>
      <c r="AB48">
        <f t="shared" si="16"/>
        <v>1</v>
      </c>
      <c r="AC48">
        <f t="shared" si="16"/>
        <v>1</v>
      </c>
      <c r="AD48">
        <f t="shared" si="16"/>
        <v>1</v>
      </c>
      <c r="AE48">
        <f t="shared" si="16"/>
        <v>1</v>
      </c>
      <c r="AF48">
        <f t="shared" si="15"/>
        <v>1</v>
      </c>
      <c r="AG48">
        <f t="shared" si="15"/>
        <v>1</v>
      </c>
      <c r="AH48">
        <f t="shared" si="15"/>
        <v>1</v>
      </c>
      <c r="AI48">
        <f t="shared" si="15"/>
        <v>1</v>
      </c>
      <c r="AJ48">
        <f t="shared" si="15"/>
        <v>1</v>
      </c>
      <c r="AK48">
        <f t="shared" si="15"/>
        <v>1</v>
      </c>
      <c r="AL48">
        <f t="shared" si="15"/>
        <v>1</v>
      </c>
      <c r="AM48">
        <f t="shared" si="15"/>
        <v>1</v>
      </c>
      <c r="AN48">
        <f t="shared" si="15"/>
        <v>1</v>
      </c>
      <c r="AO48">
        <f t="shared" si="15"/>
        <v>1</v>
      </c>
      <c r="AP48">
        <f t="shared" si="15"/>
        <v>1</v>
      </c>
      <c r="AQ48">
        <f t="shared" si="15"/>
        <v>1</v>
      </c>
      <c r="AR48">
        <f t="shared" si="13"/>
        <v>1</v>
      </c>
      <c r="AS48">
        <f t="shared" si="13"/>
        <v>1</v>
      </c>
      <c r="AT48">
        <f t="shared" si="13"/>
        <v>1</v>
      </c>
      <c r="AU48">
        <f t="shared" si="13"/>
        <v>1</v>
      </c>
      <c r="AV48">
        <f t="shared" si="13"/>
        <v>1</v>
      </c>
      <c r="AW48">
        <f t="shared" si="13"/>
        <v>1</v>
      </c>
      <c r="AX48">
        <f t="shared" si="13"/>
        <v>1</v>
      </c>
      <c r="AY48">
        <f t="shared" si="13"/>
        <v>1</v>
      </c>
      <c r="AZ48">
        <f t="shared" si="13"/>
        <v>1</v>
      </c>
      <c r="BA48">
        <f t="shared" si="13"/>
        <v>1</v>
      </c>
      <c r="BB48">
        <f t="shared" si="13"/>
        <v>1</v>
      </c>
      <c r="BC48">
        <f t="shared" si="13"/>
        <v>1</v>
      </c>
      <c r="BD48">
        <f t="shared" si="13"/>
        <v>1</v>
      </c>
      <c r="BE48">
        <f t="shared" si="13"/>
        <v>1</v>
      </c>
      <c r="BF48">
        <f t="shared" si="13"/>
        <v>1</v>
      </c>
      <c r="BG48">
        <f t="shared" si="13"/>
        <v>1</v>
      </c>
      <c r="BH48">
        <f t="shared" si="17"/>
        <v>1</v>
      </c>
      <c r="BI48">
        <f t="shared" si="17"/>
        <v>1</v>
      </c>
      <c r="BJ48">
        <f t="shared" si="17"/>
        <v>1</v>
      </c>
      <c r="BK48">
        <f t="shared" si="17"/>
        <v>1</v>
      </c>
      <c r="BL48">
        <f t="shared" si="17"/>
        <v>1</v>
      </c>
      <c r="BM48">
        <f t="shared" si="17"/>
        <v>1</v>
      </c>
      <c r="BN48">
        <f t="shared" si="17"/>
        <v>1</v>
      </c>
      <c r="BO48">
        <f t="shared" si="17"/>
        <v>1</v>
      </c>
      <c r="BP48">
        <f t="shared" si="17"/>
        <v>1</v>
      </c>
      <c r="BQ48">
        <f t="shared" si="17"/>
        <v>1</v>
      </c>
      <c r="BR48">
        <f t="shared" si="17"/>
        <v>1</v>
      </c>
      <c r="BS48">
        <f t="shared" si="14"/>
        <v>1</v>
      </c>
      <c r="BT48">
        <f t="shared" si="14"/>
        <v>1</v>
      </c>
      <c r="BU48">
        <f t="shared" si="14"/>
        <v>1</v>
      </c>
      <c r="BV48">
        <f t="shared" si="14"/>
        <v>1</v>
      </c>
      <c r="BW48">
        <f t="shared" si="14"/>
        <v>1</v>
      </c>
      <c r="BX48">
        <f t="shared" si="14"/>
        <v>1</v>
      </c>
      <c r="BY48">
        <f t="shared" si="14"/>
        <v>1</v>
      </c>
      <c r="BZ48">
        <f t="shared" si="14"/>
        <v>1</v>
      </c>
    </row>
    <row r="49" spans="1:78">
      <c r="A49" s="58"/>
      <c r="B49" s="7" t="e">
        <f>+_xlfn.XLOOKUP(I49,#REF!,#REF!)</f>
        <v>#REF!</v>
      </c>
      <c r="C49" s="8">
        <v>21</v>
      </c>
      <c r="D49" s="8" t="str">
        <f t="shared" ref="D49:D63" si="18">+LEFT(I49,11)</f>
        <v>01-MK-22-12</v>
      </c>
      <c r="E49" s="58">
        <v>45413</v>
      </c>
      <c r="F49" s="59"/>
      <c r="G49" s="59"/>
      <c r="H49" s="9" t="s">
        <v>37</v>
      </c>
      <c r="I49" t="s">
        <v>7</v>
      </c>
      <c r="J49" s="7" t="str">
        <f>+_xlfn.XLOOKUP(I49,'R4'!B:B,'R4'!C:C)</f>
        <v>AMR - EKSKAVATÖR - 45 TON - PALETLİ - LİEBHERR R 945</v>
      </c>
      <c r="P49">
        <f t="shared" si="16"/>
        <v>0</v>
      </c>
      <c r="Q49">
        <f t="shared" si="16"/>
        <v>0</v>
      </c>
      <c r="R49">
        <f t="shared" si="16"/>
        <v>0</v>
      </c>
      <c r="S49">
        <f t="shared" si="16"/>
        <v>0</v>
      </c>
      <c r="T49">
        <f t="shared" si="16"/>
        <v>0</v>
      </c>
      <c r="U49">
        <f t="shared" si="16"/>
        <v>0</v>
      </c>
      <c r="V49">
        <f t="shared" si="16"/>
        <v>0</v>
      </c>
      <c r="W49">
        <f t="shared" si="16"/>
        <v>1</v>
      </c>
      <c r="X49">
        <f t="shared" si="16"/>
        <v>1</v>
      </c>
      <c r="Y49">
        <f t="shared" si="16"/>
        <v>1</v>
      </c>
      <c r="Z49">
        <f t="shared" si="16"/>
        <v>1</v>
      </c>
      <c r="AA49">
        <f t="shared" si="16"/>
        <v>1</v>
      </c>
      <c r="AB49">
        <f t="shared" si="16"/>
        <v>1</v>
      </c>
      <c r="AC49">
        <f t="shared" si="16"/>
        <v>1</v>
      </c>
      <c r="AD49">
        <f t="shared" si="16"/>
        <v>1</v>
      </c>
      <c r="AE49">
        <f t="shared" si="16"/>
        <v>1</v>
      </c>
      <c r="AF49">
        <f t="shared" si="15"/>
        <v>1</v>
      </c>
      <c r="AG49">
        <f t="shared" si="15"/>
        <v>1</v>
      </c>
      <c r="AH49">
        <f t="shared" si="15"/>
        <v>1</v>
      </c>
      <c r="AI49">
        <f t="shared" si="15"/>
        <v>1</v>
      </c>
      <c r="AJ49">
        <f t="shared" si="15"/>
        <v>1</v>
      </c>
      <c r="AK49">
        <f t="shared" si="15"/>
        <v>1</v>
      </c>
      <c r="AL49">
        <f t="shared" si="15"/>
        <v>1</v>
      </c>
      <c r="AM49">
        <f t="shared" si="15"/>
        <v>1</v>
      </c>
      <c r="AN49">
        <f t="shared" si="15"/>
        <v>1</v>
      </c>
      <c r="AO49">
        <f t="shared" si="15"/>
        <v>1</v>
      </c>
      <c r="AP49">
        <f t="shared" si="15"/>
        <v>1</v>
      </c>
      <c r="AQ49">
        <f t="shared" si="15"/>
        <v>1</v>
      </c>
      <c r="AR49">
        <f t="shared" si="13"/>
        <v>1</v>
      </c>
      <c r="AS49">
        <f t="shared" si="13"/>
        <v>1</v>
      </c>
      <c r="AT49">
        <f t="shared" si="13"/>
        <v>1</v>
      </c>
      <c r="AU49">
        <f t="shared" si="13"/>
        <v>1</v>
      </c>
      <c r="AV49">
        <f t="shared" si="13"/>
        <v>1</v>
      </c>
      <c r="AW49">
        <f t="shared" si="13"/>
        <v>1</v>
      </c>
      <c r="AX49">
        <f t="shared" si="13"/>
        <v>1</v>
      </c>
      <c r="AY49">
        <f t="shared" si="13"/>
        <v>1</v>
      </c>
      <c r="AZ49">
        <f t="shared" si="13"/>
        <v>1</v>
      </c>
      <c r="BA49">
        <f t="shared" si="13"/>
        <v>1</v>
      </c>
      <c r="BB49">
        <f t="shared" si="13"/>
        <v>1</v>
      </c>
      <c r="BC49">
        <f t="shared" si="13"/>
        <v>1</v>
      </c>
      <c r="BD49">
        <f t="shared" si="13"/>
        <v>1</v>
      </c>
      <c r="BE49">
        <f t="shared" si="13"/>
        <v>1</v>
      </c>
      <c r="BF49">
        <f t="shared" si="13"/>
        <v>1</v>
      </c>
      <c r="BG49">
        <f t="shared" si="13"/>
        <v>1</v>
      </c>
      <c r="BH49">
        <f t="shared" si="17"/>
        <v>1</v>
      </c>
      <c r="BI49">
        <f t="shared" si="17"/>
        <v>1</v>
      </c>
      <c r="BJ49">
        <f t="shared" si="17"/>
        <v>1</v>
      </c>
      <c r="BK49">
        <f t="shared" si="17"/>
        <v>1</v>
      </c>
      <c r="BL49">
        <f t="shared" si="17"/>
        <v>1</v>
      </c>
      <c r="BM49">
        <f t="shared" si="17"/>
        <v>1</v>
      </c>
      <c r="BN49">
        <f t="shared" si="17"/>
        <v>1</v>
      </c>
      <c r="BO49">
        <f t="shared" si="17"/>
        <v>1</v>
      </c>
      <c r="BP49">
        <f t="shared" si="17"/>
        <v>1</v>
      </c>
      <c r="BQ49">
        <f t="shared" si="17"/>
        <v>1</v>
      </c>
      <c r="BR49">
        <f t="shared" si="17"/>
        <v>1</v>
      </c>
      <c r="BS49">
        <f t="shared" si="14"/>
        <v>1</v>
      </c>
      <c r="BT49">
        <f t="shared" si="14"/>
        <v>1</v>
      </c>
      <c r="BU49">
        <f t="shared" si="14"/>
        <v>1</v>
      </c>
      <c r="BV49">
        <f t="shared" si="14"/>
        <v>1</v>
      </c>
      <c r="BW49">
        <f t="shared" si="14"/>
        <v>1</v>
      </c>
      <c r="BX49">
        <f t="shared" si="14"/>
        <v>1</v>
      </c>
      <c r="BY49">
        <f t="shared" si="14"/>
        <v>1</v>
      </c>
      <c r="BZ49">
        <f t="shared" si="14"/>
        <v>1</v>
      </c>
    </row>
    <row r="50" spans="1:78">
      <c r="A50" s="58"/>
      <c r="B50" s="7" t="e">
        <f>+_xlfn.XLOOKUP(I50,#REF!,#REF!)</f>
        <v>#REF!</v>
      </c>
      <c r="C50" s="8">
        <v>21</v>
      </c>
      <c r="D50" s="8" t="str">
        <f t="shared" si="18"/>
        <v>01-MK-22-12</v>
      </c>
      <c r="E50" s="58">
        <v>45444</v>
      </c>
      <c r="F50" s="59"/>
      <c r="G50" s="59"/>
      <c r="H50" s="9" t="s">
        <v>37</v>
      </c>
      <c r="I50" t="s">
        <v>431</v>
      </c>
      <c r="J50" s="7" t="str">
        <f>+_xlfn.XLOOKUP(I50,'R4'!B:B,'R4'!C:C)</f>
        <v>AMR - EKSKAVATÖR - 45 TON - PALETLİ - LİEBHERR R 945</v>
      </c>
      <c r="P50">
        <f t="shared" si="16"/>
        <v>0</v>
      </c>
      <c r="Q50">
        <f t="shared" si="16"/>
        <v>0</v>
      </c>
      <c r="R50">
        <f t="shared" si="16"/>
        <v>0</v>
      </c>
      <c r="S50">
        <f t="shared" si="16"/>
        <v>0</v>
      </c>
      <c r="T50">
        <f t="shared" si="16"/>
        <v>0</v>
      </c>
      <c r="U50">
        <f t="shared" si="16"/>
        <v>0</v>
      </c>
      <c r="V50">
        <f t="shared" si="16"/>
        <v>0</v>
      </c>
      <c r="W50">
        <f t="shared" si="16"/>
        <v>0</v>
      </c>
      <c r="X50">
        <f t="shared" si="16"/>
        <v>1</v>
      </c>
      <c r="Y50">
        <f t="shared" si="16"/>
        <v>1</v>
      </c>
      <c r="Z50">
        <f t="shared" si="16"/>
        <v>1</v>
      </c>
      <c r="AA50">
        <f t="shared" si="16"/>
        <v>1</v>
      </c>
      <c r="AB50">
        <f t="shared" si="16"/>
        <v>1</v>
      </c>
      <c r="AC50">
        <f t="shared" si="16"/>
        <v>1</v>
      </c>
      <c r="AD50">
        <f t="shared" si="16"/>
        <v>1</v>
      </c>
      <c r="AE50">
        <f t="shared" si="16"/>
        <v>1</v>
      </c>
      <c r="AF50">
        <f t="shared" si="15"/>
        <v>1</v>
      </c>
      <c r="AG50">
        <f t="shared" si="15"/>
        <v>1</v>
      </c>
      <c r="AH50">
        <f t="shared" si="15"/>
        <v>1</v>
      </c>
      <c r="AI50">
        <f t="shared" si="15"/>
        <v>1</v>
      </c>
      <c r="AJ50">
        <f t="shared" si="15"/>
        <v>1</v>
      </c>
      <c r="AK50">
        <f t="shared" si="15"/>
        <v>1</v>
      </c>
      <c r="AL50">
        <f t="shared" si="15"/>
        <v>1</v>
      </c>
      <c r="AM50">
        <f t="shared" si="15"/>
        <v>1</v>
      </c>
      <c r="AN50">
        <f t="shared" si="15"/>
        <v>1</v>
      </c>
      <c r="AO50">
        <f t="shared" si="15"/>
        <v>1</v>
      </c>
      <c r="AP50">
        <f t="shared" si="15"/>
        <v>1</v>
      </c>
      <c r="AQ50">
        <f t="shared" si="15"/>
        <v>1</v>
      </c>
      <c r="AR50">
        <f t="shared" si="15"/>
        <v>1</v>
      </c>
      <c r="AS50">
        <f t="shared" si="15"/>
        <v>1</v>
      </c>
      <c r="AT50">
        <f t="shared" si="15"/>
        <v>1</v>
      </c>
      <c r="AU50">
        <f t="shared" ref="AR50:BG63" si="19">+IF(AU$2&gt;=$E50,1,0)</f>
        <v>1</v>
      </c>
      <c r="AV50">
        <f t="shared" si="19"/>
        <v>1</v>
      </c>
      <c r="AW50">
        <f t="shared" si="19"/>
        <v>1</v>
      </c>
      <c r="AX50">
        <f t="shared" si="19"/>
        <v>1</v>
      </c>
      <c r="AY50">
        <f t="shared" si="19"/>
        <v>1</v>
      </c>
      <c r="AZ50">
        <f t="shared" si="19"/>
        <v>1</v>
      </c>
      <c r="BA50">
        <f t="shared" si="19"/>
        <v>1</v>
      </c>
      <c r="BB50">
        <f t="shared" si="19"/>
        <v>1</v>
      </c>
      <c r="BC50">
        <f t="shared" si="19"/>
        <v>1</v>
      </c>
      <c r="BD50">
        <f t="shared" si="19"/>
        <v>1</v>
      </c>
      <c r="BE50">
        <f t="shared" si="19"/>
        <v>1</v>
      </c>
      <c r="BF50">
        <f t="shared" si="19"/>
        <v>1</v>
      </c>
      <c r="BG50">
        <f t="shared" si="19"/>
        <v>1</v>
      </c>
      <c r="BH50">
        <f t="shared" si="17"/>
        <v>1</v>
      </c>
      <c r="BI50">
        <f t="shared" si="17"/>
        <v>1</v>
      </c>
      <c r="BJ50">
        <f t="shared" si="17"/>
        <v>1</v>
      </c>
      <c r="BK50">
        <f t="shared" si="17"/>
        <v>1</v>
      </c>
      <c r="BL50">
        <f t="shared" si="17"/>
        <v>1</v>
      </c>
      <c r="BM50">
        <f t="shared" si="17"/>
        <v>1</v>
      </c>
      <c r="BN50">
        <f t="shared" si="17"/>
        <v>1</v>
      </c>
      <c r="BO50">
        <f t="shared" si="17"/>
        <v>1</v>
      </c>
      <c r="BP50">
        <f t="shared" si="17"/>
        <v>1</v>
      </c>
      <c r="BQ50">
        <f t="shared" si="17"/>
        <v>1</v>
      </c>
      <c r="BR50">
        <f t="shared" si="17"/>
        <v>1</v>
      </c>
      <c r="BS50">
        <f t="shared" si="17"/>
        <v>1</v>
      </c>
      <c r="BT50">
        <f t="shared" si="17"/>
        <v>1</v>
      </c>
      <c r="BU50">
        <f t="shared" si="17"/>
        <v>1</v>
      </c>
      <c r="BV50">
        <f t="shared" si="17"/>
        <v>1</v>
      </c>
      <c r="BW50">
        <f t="shared" si="17"/>
        <v>1</v>
      </c>
      <c r="BX50">
        <f t="shared" ref="BS50:BZ63" si="20">+IF(BX$2&gt;=$E50,1,0)</f>
        <v>1</v>
      </c>
      <c r="BY50">
        <f t="shared" si="20"/>
        <v>1</v>
      </c>
      <c r="BZ50">
        <f t="shared" si="20"/>
        <v>1</v>
      </c>
    </row>
    <row r="51" spans="1:78">
      <c r="A51" s="58"/>
      <c r="B51" s="7" t="e">
        <f>+_xlfn.XLOOKUP(I51,#REF!,#REF!)</f>
        <v>#REF!</v>
      </c>
      <c r="C51" s="8">
        <v>21</v>
      </c>
      <c r="D51" s="8" t="str">
        <f t="shared" si="18"/>
        <v>01-MK-22-12</v>
      </c>
      <c r="E51" s="58">
        <v>45474</v>
      </c>
      <c r="F51" s="59"/>
      <c r="G51" s="59"/>
      <c r="H51" s="9" t="s">
        <v>37</v>
      </c>
      <c r="I51" t="s">
        <v>432</v>
      </c>
      <c r="J51" s="7" t="str">
        <f>+_xlfn.XLOOKUP(I51,'R4'!B:B,'R4'!C:C)</f>
        <v>AMR - EKSKAVATÖR - 45 TON - PALETLİ - LİEBHERR R 945</v>
      </c>
      <c r="P51">
        <f t="shared" si="16"/>
        <v>0</v>
      </c>
      <c r="Q51">
        <f t="shared" si="16"/>
        <v>0</v>
      </c>
      <c r="R51">
        <f t="shared" si="16"/>
        <v>0</v>
      </c>
      <c r="S51">
        <f t="shared" si="16"/>
        <v>0</v>
      </c>
      <c r="T51">
        <f t="shared" si="16"/>
        <v>0</v>
      </c>
      <c r="U51">
        <f t="shared" si="16"/>
        <v>0</v>
      </c>
      <c r="V51">
        <f t="shared" si="16"/>
        <v>0</v>
      </c>
      <c r="W51">
        <f t="shared" si="16"/>
        <v>0</v>
      </c>
      <c r="X51">
        <f t="shared" si="16"/>
        <v>0</v>
      </c>
      <c r="Y51">
        <f t="shared" si="16"/>
        <v>1</v>
      </c>
      <c r="Z51">
        <f t="shared" si="16"/>
        <v>1</v>
      </c>
      <c r="AA51">
        <f t="shared" si="16"/>
        <v>1</v>
      </c>
      <c r="AB51">
        <f t="shared" si="16"/>
        <v>1</v>
      </c>
      <c r="AC51">
        <f t="shared" si="16"/>
        <v>1</v>
      </c>
      <c r="AD51">
        <f t="shared" si="16"/>
        <v>1</v>
      </c>
      <c r="AE51">
        <f t="shared" si="16"/>
        <v>1</v>
      </c>
      <c r="AF51">
        <f t="shared" si="15"/>
        <v>1</v>
      </c>
      <c r="AG51">
        <f t="shared" si="15"/>
        <v>1</v>
      </c>
      <c r="AH51">
        <f t="shared" si="15"/>
        <v>1</v>
      </c>
      <c r="AI51">
        <f t="shared" si="15"/>
        <v>1</v>
      </c>
      <c r="AJ51">
        <f t="shared" si="15"/>
        <v>1</v>
      </c>
      <c r="AK51">
        <f t="shared" si="15"/>
        <v>1</v>
      </c>
      <c r="AL51">
        <f t="shared" si="15"/>
        <v>1</v>
      </c>
      <c r="AM51">
        <f t="shared" si="15"/>
        <v>1</v>
      </c>
      <c r="AN51">
        <f t="shared" si="15"/>
        <v>1</v>
      </c>
      <c r="AO51">
        <f t="shared" si="15"/>
        <v>1</v>
      </c>
      <c r="AP51">
        <f t="shared" si="15"/>
        <v>1</v>
      </c>
      <c r="AQ51">
        <f t="shared" si="15"/>
        <v>1</v>
      </c>
      <c r="AR51">
        <f t="shared" si="19"/>
        <v>1</v>
      </c>
      <c r="AS51">
        <f t="shared" si="19"/>
        <v>1</v>
      </c>
      <c r="AT51">
        <f t="shared" si="19"/>
        <v>1</v>
      </c>
      <c r="AU51">
        <f t="shared" si="19"/>
        <v>1</v>
      </c>
      <c r="AV51">
        <f t="shared" si="19"/>
        <v>1</v>
      </c>
      <c r="AW51">
        <f t="shared" si="19"/>
        <v>1</v>
      </c>
      <c r="AX51">
        <f t="shared" si="19"/>
        <v>1</v>
      </c>
      <c r="AY51">
        <f t="shared" si="19"/>
        <v>1</v>
      </c>
      <c r="AZ51">
        <f t="shared" si="19"/>
        <v>1</v>
      </c>
      <c r="BA51">
        <f t="shared" si="19"/>
        <v>1</v>
      </c>
      <c r="BB51">
        <f t="shared" si="19"/>
        <v>1</v>
      </c>
      <c r="BC51">
        <f t="shared" si="19"/>
        <v>1</v>
      </c>
      <c r="BD51">
        <f t="shared" si="19"/>
        <v>1</v>
      </c>
      <c r="BE51">
        <f t="shared" si="19"/>
        <v>1</v>
      </c>
      <c r="BF51">
        <f t="shared" si="19"/>
        <v>1</v>
      </c>
      <c r="BG51">
        <f t="shared" si="19"/>
        <v>1</v>
      </c>
      <c r="BH51">
        <f t="shared" si="17"/>
        <v>1</v>
      </c>
      <c r="BI51">
        <f t="shared" si="17"/>
        <v>1</v>
      </c>
      <c r="BJ51">
        <f t="shared" si="17"/>
        <v>1</v>
      </c>
      <c r="BK51">
        <f t="shared" si="17"/>
        <v>1</v>
      </c>
      <c r="BL51">
        <f t="shared" si="17"/>
        <v>1</v>
      </c>
      <c r="BM51">
        <f t="shared" si="17"/>
        <v>1</v>
      </c>
      <c r="BN51">
        <f t="shared" si="17"/>
        <v>1</v>
      </c>
      <c r="BO51">
        <f t="shared" si="17"/>
        <v>1</v>
      </c>
      <c r="BP51">
        <f t="shared" si="17"/>
        <v>1</v>
      </c>
      <c r="BQ51">
        <f t="shared" si="17"/>
        <v>1</v>
      </c>
      <c r="BR51">
        <f t="shared" si="17"/>
        <v>1</v>
      </c>
      <c r="BS51">
        <f t="shared" si="20"/>
        <v>1</v>
      </c>
      <c r="BT51">
        <f t="shared" si="20"/>
        <v>1</v>
      </c>
      <c r="BU51">
        <f t="shared" si="20"/>
        <v>1</v>
      </c>
      <c r="BV51">
        <f t="shared" si="20"/>
        <v>1</v>
      </c>
      <c r="BW51">
        <f t="shared" si="20"/>
        <v>1</v>
      </c>
      <c r="BX51">
        <f t="shared" si="20"/>
        <v>1</v>
      </c>
      <c r="BY51">
        <f t="shared" si="20"/>
        <v>1</v>
      </c>
      <c r="BZ51">
        <f t="shared" si="20"/>
        <v>1</v>
      </c>
    </row>
    <row r="52" spans="1:78">
      <c r="A52" s="58"/>
      <c r="B52" s="7" t="e">
        <f>+_xlfn.XLOOKUP(I52,#REF!,#REF!)</f>
        <v>#REF!</v>
      </c>
      <c r="C52" s="8">
        <v>21</v>
      </c>
      <c r="D52" s="8" t="str">
        <f t="shared" si="18"/>
        <v>01-MK-22-12</v>
      </c>
      <c r="E52" s="58">
        <v>45505</v>
      </c>
      <c r="F52" s="59"/>
      <c r="G52" s="59"/>
      <c r="H52" s="9" t="s">
        <v>37</v>
      </c>
      <c r="I52" t="s">
        <v>433</v>
      </c>
      <c r="J52" s="7" t="str">
        <f>+_xlfn.XLOOKUP(I52,'R4'!B:B,'R4'!C:C)</f>
        <v>AMR - EKSKAVATÖR - 45 TON - PALETLİ - LİEBHERR R 945</v>
      </c>
      <c r="P52">
        <f t="shared" si="16"/>
        <v>0</v>
      </c>
      <c r="Q52">
        <f t="shared" si="16"/>
        <v>0</v>
      </c>
      <c r="R52">
        <f t="shared" si="16"/>
        <v>0</v>
      </c>
      <c r="S52">
        <f t="shared" si="16"/>
        <v>0</v>
      </c>
      <c r="T52">
        <f t="shared" si="16"/>
        <v>0</v>
      </c>
      <c r="U52">
        <f t="shared" si="16"/>
        <v>0</v>
      </c>
      <c r="V52">
        <f t="shared" si="16"/>
        <v>0</v>
      </c>
      <c r="W52">
        <f t="shared" si="16"/>
        <v>0</v>
      </c>
      <c r="X52">
        <f t="shared" si="16"/>
        <v>0</v>
      </c>
      <c r="Y52">
        <f t="shared" si="16"/>
        <v>0</v>
      </c>
      <c r="Z52">
        <f t="shared" si="16"/>
        <v>1</v>
      </c>
      <c r="AA52">
        <f t="shared" si="16"/>
        <v>1</v>
      </c>
      <c r="AB52">
        <f t="shared" si="16"/>
        <v>1</v>
      </c>
      <c r="AC52">
        <f t="shared" si="16"/>
        <v>1</v>
      </c>
      <c r="AD52">
        <f t="shared" si="16"/>
        <v>1</v>
      </c>
      <c r="AE52">
        <f t="shared" si="16"/>
        <v>1</v>
      </c>
      <c r="AF52">
        <f t="shared" si="15"/>
        <v>1</v>
      </c>
      <c r="AG52">
        <f t="shared" si="15"/>
        <v>1</v>
      </c>
      <c r="AH52">
        <f t="shared" si="15"/>
        <v>1</v>
      </c>
      <c r="AI52">
        <f t="shared" si="15"/>
        <v>1</v>
      </c>
      <c r="AJ52">
        <f t="shared" si="15"/>
        <v>1</v>
      </c>
      <c r="AK52">
        <f t="shared" si="15"/>
        <v>1</v>
      </c>
      <c r="AL52">
        <f t="shared" si="15"/>
        <v>1</v>
      </c>
      <c r="AM52">
        <f t="shared" si="15"/>
        <v>1</v>
      </c>
      <c r="AN52">
        <f t="shared" si="15"/>
        <v>1</v>
      </c>
      <c r="AO52">
        <f t="shared" si="15"/>
        <v>1</v>
      </c>
      <c r="AP52">
        <f t="shared" si="15"/>
        <v>1</v>
      </c>
      <c r="AQ52">
        <f t="shared" si="15"/>
        <v>1</v>
      </c>
      <c r="AR52">
        <f t="shared" si="19"/>
        <v>1</v>
      </c>
      <c r="AS52">
        <f t="shared" si="19"/>
        <v>1</v>
      </c>
      <c r="AT52">
        <f t="shared" si="19"/>
        <v>1</v>
      </c>
      <c r="AU52">
        <f t="shared" si="19"/>
        <v>1</v>
      </c>
      <c r="AV52">
        <f t="shared" si="19"/>
        <v>1</v>
      </c>
      <c r="AW52">
        <f t="shared" si="19"/>
        <v>1</v>
      </c>
      <c r="AX52">
        <f t="shared" si="19"/>
        <v>1</v>
      </c>
      <c r="AY52">
        <f t="shared" si="19"/>
        <v>1</v>
      </c>
      <c r="AZ52">
        <f t="shared" si="19"/>
        <v>1</v>
      </c>
      <c r="BA52">
        <f t="shared" si="19"/>
        <v>1</v>
      </c>
      <c r="BB52">
        <f t="shared" si="19"/>
        <v>1</v>
      </c>
      <c r="BC52">
        <f t="shared" si="19"/>
        <v>1</v>
      </c>
      <c r="BD52">
        <f t="shared" si="19"/>
        <v>1</v>
      </c>
      <c r="BE52">
        <f t="shared" si="19"/>
        <v>1</v>
      </c>
      <c r="BF52">
        <f t="shared" si="19"/>
        <v>1</v>
      </c>
      <c r="BG52">
        <f t="shared" si="19"/>
        <v>1</v>
      </c>
      <c r="BH52">
        <f t="shared" si="17"/>
        <v>1</v>
      </c>
      <c r="BI52">
        <f t="shared" si="17"/>
        <v>1</v>
      </c>
      <c r="BJ52">
        <f t="shared" si="17"/>
        <v>1</v>
      </c>
      <c r="BK52">
        <f t="shared" si="17"/>
        <v>1</v>
      </c>
      <c r="BL52">
        <f t="shared" si="17"/>
        <v>1</v>
      </c>
      <c r="BM52">
        <f t="shared" si="17"/>
        <v>1</v>
      </c>
      <c r="BN52">
        <f t="shared" si="17"/>
        <v>1</v>
      </c>
      <c r="BO52">
        <f t="shared" si="17"/>
        <v>1</v>
      </c>
      <c r="BP52">
        <f t="shared" si="17"/>
        <v>1</v>
      </c>
      <c r="BQ52">
        <f t="shared" si="17"/>
        <v>1</v>
      </c>
      <c r="BR52">
        <f t="shared" si="17"/>
        <v>1</v>
      </c>
      <c r="BS52">
        <f t="shared" si="20"/>
        <v>1</v>
      </c>
      <c r="BT52">
        <f t="shared" si="20"/>
        <v>1</v>
      </c>
      <c r="BU52">
        <f t="shared" si="20"/>
        <v>1</v>
      </c>
      <c r="BV52">
        <f t="shared" si="20"/>
        <v>1</v>
      </c>
      <c r="BW52">
        <f t="shared" si="20"/>
        <v>1</v>
      </c>
      <c r="BX52">
        <f t="shared" si="20"/>
        <v>1</v>
      </c>
      <c r="BY52">
        <f t="shared" si="20"/>
        <v>1</v>
      </c>
      <c r="BZ52">
        <f t="shared" si="20"/>
        <v>1</v>
      </c>
    </row>
    <row r="53" spans="1:78">
      <c r="A53" s="58"/>
      <c r="B53" s="7" t="e">
        <f>+_xlfn.XLOOKUP(I53,#REF!,#REF!)</f>
        <v>#REF!</v>
      </c>
      <c r="C53" s="8">
        <v>21</v>
      </c>
      <c r="D53" s="8" t="str">
        <f t="shared" si="18"/>
        <v>01-MK-22-12</v>
      </c>
      <c r="E53" s="58">
        <v>45413</v>
      </c>
      <c r="F53" s="59"/>
      <c r="G53" s="59"/>
      <c r="H53" s="9" t="s">
        <v>37</v>
      </c>
      <c r="I53" t="s">
        <v>434</v>
      </c>
      <c r="J53" s="7" t="str">
        <f>+_xlfn.XLOOKUP(I53,'R4'!B:B,'R4'!C:C)</f>
        <v>AMR - EKSKAVATÖR - 45 TON - PALETLİ - LİEBHERR R 945 - GENERİC</v>
      </c>
      <c r="P53">
        <f t="shared" si="16"/>
        <v>0</v>
      </c>
      <c r="Q53">
        <f t="shared" si="16"/>
        <v>0</v>
      </c>
      <c r="R53">
        <f t="shared" si="16"/>
        <v>0</v>
      </c>
      <c r="S53">
        <f t="shared" si="16"/>
        <v>0</v>
      </c>
      <c r="T53">
        <f t="shared" si="16"/>
        <v>0</v>
      </c>
      <c r="U53">
        <f t="shared" si="16"/>
        <v>0</v>
      </c>
      <c r="V53">
        <f t="shared" si="16"/>
        <v>0</v>
      </c>
      <c r="W53">
        <f t="shared" si="16"/>
        <v>1</v>
      </c>
      <c r="X53">
        <f t="shared" si="16"/>
        <v>1</v>
      </c>
      <c r="Y53">
        <f t="shared" si="16"/>
        <v>1</v>
      </c>
      <c r="Z53">
        <f t="shared" si="16"/>
        <v>1</v>
      </c>
      <c r="AA53">
        <f t="shared" si="16"/>
        <v>1</v>
      </c>
      <c r="AB53">
        <f t="shared" si="16"/>
        <v>1</v>
      </c>
      <c r="AC53">
        <f t="shared" si="16"/>
        <v>1</v>
      </c>
      <c r="AD53">
        <f t="shared" si="16"/>
        <v>1</v>
      </c>
      <c r="AE53">
        <f t="shared" si="16"/>
        <v>1</v>
      </c>
      <c r="AF53">
        <f t="shared" si="15"/>
        <v>1</v>
      </c>
      <c r="AG53">
        <f t="shared" si="15"/>
        <v>1</v>
      </c>
      <c r="AH53">
        <f t="shared" si="15"/>
        <v>1</v>
      </c>
      <c r="AI53">
        <f t="shared" si="15"/>
        <v>1</v>
      </c>
      <c r="AJ53">
        <f t="shared" si="15"/>
        <v>1</v>
      </c>
      <c r="AK53">
        <f t="shared" si="15"/>
        <v>1</v>
      </c>
      <c r="AL53">
        <f t="shared" si="15"/>
        <v>1</v>
      </c>
      <c r="AM53">
        <f t="shared" si="15"/>
        <v>1</v>
      </c>
      <c r="AN53">
        <f t="shared" si="15"/>
        <v>1</v>
      </c>
      <c r="AO53">
        <f t="shared" si="15"/>
        <v>1</v>
      </c>
      <c r="AP53">
        <f t="shared" si="15"/>
        <v>1</v>
      </c>
      <c r="AQ53">
        <f t="shared" si="15"/>
        <v>1</v>
      </c>
      <c r="AR53">
        <f t="shared" si="19"/>
        <v>1</v>
      </c>
      <c r="AS53">
        <f t="shared" si="19"/>
        <v>1</v>
      </c>
      <c r="AT53">
        <f t="shared" si="19"/>
        <v>1</v>
      </c>
      <c r="AU53">
        <f t="shared" si="19"/>
        <v>1</v>
      </c>
      <c r="AV53">
        <f t="shared" si="19"/>
        <v>1</v>
      </c>
      <c r="AW53">
        <f t="shared" si="19"/>
        <v>1</v>
      </c>
      <c r="AX53">
        <f t="shared" si="19"/>
        <v>1</v>
      </c>
      <c r="AY53">
        <f t="shared" si="19"/>
        <v>1</v>
      </c>
      <c r="AZ53">
        <f t="shared" si="19"/>
        <v>1</v>
      </c>
      <c r="BA53">
        <f t="shared" si="19"/>
        <v>1</v>
      </c>
      <c r="BB53">
        <f t="shared" si="19"/>
        <v>1</v>
      </c>
      <c r="BC53">
        <f t="shared" si="19"/>
        <v>1</v>
      </c>
      <c r="BD53">
        <f t="shared" si="19"/>
        <v>1</v>
      </c>
      <c r="BE53">
        <f t="shared" si="19"/>
        <v>1</v>
      </c>
      <c r="BF53">
        <f t="shared" si="19"/>
        <v>1</v>
      </c>
      <c r="BG53">
        <f t="shared" si="19"/>
        <v>1</v>
      </c>
      <c r="BH53">
        <f t="shared" si="17"/>
        <v>1</v>
      </c>
      <c r="BI53">
        <f t="shared" si="17"/>
        <v>1</v>
      </c>
      <c r="BJ53">
        <f t="shared" si="17"/>
        <v>1</v>
      </c>
      <c r="BK53">
        <f t="shared" si="17"/>
        <v>1</v>
      </c>
      <c r="BL53">
        <f t="shared" si="17"/>
        <v>1</v>
      </c>
      <c r="BM53">
        <f t="shared" si="17"/>
        <v>1</v>
      </c>
      <c r="BN53">
        <f t="shared" si="17"/>
        <v>1</v>
      </c>
      <c r="BO53">
        <f t="shared" si="17"/>
        <v>1</v>
      </c>
      <c r="BP53">
        <f t="shared" si="17"/>
        <v>1</v>
      </c>
      <c r="BQ53">
        <f t="shared" si="17"/>
        <v>1</v>
      </c>
      <c r="BR53">
        <f t="shared" si="17"/>
        <v>1</v>
      </c>
      <c r="BS53">
        <f t="shared" si="20"/>
        <v>1</v>
      </c>
      <c r="BT53">
        <f t="shared" si="20"/>
        <v>1</v>
      </c>
      <c r="BU53">
        <f t="shared" si="20"/>
        <v>1</v>
      </c>
      <c r="BV53">
        <f t="shared" si="20"/>
        <v>1</v>
      </c>
      <c r="BW53">
        <f t="shared" si="20"/>
        <v>1</v>
      </c>
      <c r="BX53">
        <f t="shared" si="20"/>
        <v>1</v>
      </c>
      <c r="BY53">
        <f t="shared" si="20"/>
        <v>1</v>
      </c>
      <c r="BZ53">
        <f t="shared" si="20"/>
        <v>1</v>
      </c>
    </row>
    <row r="54" spans="1:78">
      <c r="A54" s="58"/>
      <c r="B54" s="7" t="e">
        <f>+_xlfn.XLOOKUP(I54,#REF!,#REF!)</f>
        <v>#REF!</v>
      </c>
      <c r="C54" s="8">
        <v>21</v>
      </c>
      <c r="D54" s="8" t="str">
        <f t="shared" si="18"/>
        <v>01-MK-22-12</v>
      </c>
      <c r="E54" s="58">
        <v>45444</v>
      </c>
      <c r="F54" s="59"/>
      <c r="G54" s="59"/>
      <c r="H54" s="9" t="s">
        <v>37</v>
      </c>
      <c r="I54" t="s">
        <v>435</v>
      </c>
      <c r="J54" s="7" t="str">
        <f>+_xlfn.XLOOKUP(I54,'R4'!B:B,'R4'!C:C)</f>
        <v>AMR - EKSKAVATÖR - 45 TON - PALETLİ - LİEBHERR R 945</v>
      </c>
      <c r="P54">
        <f t="shared" si="16"/>
        <v>0</v>
      </c>
      <c r="Q54">
        <f t="shared" si="16"/>
        <v>0</v>
      </c>
      <c r="R54">
        <f t="shared" si="16"/>
        <v>0</v>
      </c>
      <c r="S54">
        <f t="shared" si="16"/>
        <v>0</v>
      </c>
      <c r="T54">
        <f t="shared" si="16"/>
        <v>0</v>
      </c>
      <c r="U54">
        <f t="shared" si="16"/>
        <v>0</v>
      </c>
      <c r="V54">
        <f t="shared" si="16"/>
        <v>0</v>
      </c>
      <c r="W54">
        <f t="shared" si="16"/>
        <v>0</v>
      </c>
      <c r="X54">
        <f t="shared" si="16"/>
        <v>1</v>
      </c>
      <c r="Y54">
        <f t="shared" si="16"/>
        <v>1</v>
      </c>
      <c r="Z54">
        <f t="shared" si="16"/>
        <v>1</v>
      </c>
      <c r="AA54">
        <f t="shared" si="16"/>
        <v>1</v>
      </c>
      <c r="AB54">
        <f t="shared" si="16"/>
        <v>1</v>
      </c>
      <c r="AC54">
        <f t="shared" si="16"/>
        <v>1</v>
      </c>
      <c r="AD54">
        <f t="shared" si="16"/>
        <v>1</v>
      </c>
      <c r="AE54">
        <f t="shared" si="16"/>
        <v>1</v>
      </c>
      <c r="AF54">
        <f t="shared" si="15"/>
        <v>1</v>
      </c>
      <c r="AG54">
        <f t="shared" si="15"/>
        <v>1</v>
      </c>
      <c r="AH54">
        <f t="shared" si="15"/>
        <v>1</v>
      </c>
      <c r="AI54">
        <f t="shared" si="15"/>
        <v>1</v>
      </c>
      <c r="AJ54">
        <f t="shared" si="15"/>
        <v>1</v>
      </c>
      <c r="AK54">
        <f t="shared" si="15"/>
        <v>1</v>
      </c>
      <c r="AL54">
        <f t="shared" si="15"/>
        <v>1</v>
      </c>
      <c r="AM54">
        <f t="shared" si="15"/>
        <v>1</v>
      </c>
      <c r="AN54">
        <f t="shared" si="15"/>
        <v>1</v>
      </c>
      <c r="AO54">
        <f t="shared" si="15"/>
        <v>1</v>
      </c>
      <c r="AP54">
        <f t="shared" si="15"/>
        <v>1</v>
      </c>
      <c r="AQ54">
        <f t="shared" si="15"/>
        <v>1</v>
      </c>
      <c r="AR54">
        <f t="shared" si="19"/>
        <v>1</v>
      </c>
      <c r="AS54">
        <f t="shared" si="19"/>
        <v>1</v>
      </c>
      <c r="AT54">
        <f t="shared" si="19"/>
        <v>1</v>
      </c>
      <c r="AU54">
        <f t="shared" si="19"/>
        <v>1</v>
      </c>
      <c r="AV54">
        <f t="shared" si="19"/>
        <v>1</v>
      </c>
      <c r="AW54">
        <f t="shared" si="19"/>
        <v>1</v>
      </c>
      <c r="AX54">
        <f t="shared" si="19"/>
        <v>1</v>
      </c>
      <c r="AY54">
        <f t="shared" si="19"/>
        <v>1</v>
      </c>
      <c r="AZ54">
        <f t="shared" si="19"/>
        <v>1</v>
      </c>
      <c r="BA54">
        <f t="shared" si="19"/>
        <v>1</v>
      </c>
      <c r="BB54">
        <f t="shared" si="19"/>
        <v>1</v>
      </c>
      <c r="BC54">
        <f t="shared" si="19"/>
        <v>1</v>
      </c>
      <c r="BD54">
        <f t="shared" si="19"/>
        <v>1</v>
      </c>
      <c r="BE54">
        <f t="shared" si="19"/>
        <v>1</v>
      </c>
      <c r="BF54">
        <f t="shared" si="19"/>
        <v>1</v>
      </c>
      <c r="BG54">
        <f t="shared" si="19"/>
        <v>1</v>
      </c>
      <c r="BH54">
        <f t="shared" si="17"/>
        <v>1</v>
      </c>
      <c r="BI54">
        <f t="shared" si="17"/>
        <v>1</v>
      </c>
      <c r="BJ54">
        <f t="shared" si="17"/>
        <v>1</v>
      </c>
      <c r="BK54">
        <f t="shared" si="17"/>
        <v>1</v>
      </c>
      <c r="BL54">
        <f t="shared" si="17"/>
        <v>1</v>
      </c>
      <c r="BM54">
        <f t="shared" si="17"/>
        <v>1</v>
      </c>
      <c r="BN54">
        <f t="shared" si="17"/>
        <v>1</v>
      </c>
      <c r="BO54">
        <f t="shared" si="17"/>
        <v>1</v>
      </c>
      <c r="BP54">
        <f t="shared" si="17"/>
        <v>1</v>
      </c>
      <c r="BQ54">
        <f t="shared" si="17"/>
        <v>1</v>
      </c>
      <c r="BR54">
        <f t="shared" si="17"/>
        <v>1</v>
      </c>
      <c r="BS54">
        <f t="shared" si="20"/>
        <v>1</v>
      </c>
      <c r="BT54">
        <f t="shared" si="20"/>
        <v>1</v>
      </c>
      <c r="BU54">
        <f t="shared" si="20"/>
        <v>1</v>
      </c>
      <c r="BV54">
        <f t="shared" si="20"/>
        <v>1</v>
      </c>
      <c r="BW54">
        <f t="shared" si="20"/>
        <v>1</v>
      </c>
      <c r="BX54">
        <f t="shared" si="20"/>
        <v>1</v>
      </c>
      <c r="BY54">
        <f t="shared" si="20"/>
        <v>1</v>
      </c>
      <c r="BZ54">
        <f t="shared" si="20"/>
        <v>1</v>
      </c>
    </row>
    <row r="55" spans="1:78">
      <c r="A55" s="58"/>
      <c r="B55" s="7" t="e">
        <f>+_xlfn.XLOOKUP(I55,#REF!,#REF!)</f>
        <v>#REF!</v>
      </c>
      <c r="C55" s="8">
        <v>21</v>
      </c>
      <c r="D55" s="8" t="str">
        <f t="shared" si="18"/>
        <v>01-MK-22-12</v>
      </c>
      <c r="E55" s="58">
        <v>45444</v>
      </c>
      <c r="F55" s="59"/>
      <c r="G55" s="59"/>
      <c r="H55" s="9" t="s">
        <v>37</v>
      </c>
      <c r="I55" t="s">
        <v>436</v>
      </c>
      <c r="J55" s="7" t="str">
        <f>+_xlfn.XLOOKUP(I55,'R4'!B:B,'R4'!C:C)</f>
        <v>AMR - EKSKAVATÖR - 45 TON - PALETLİ - LİEBHERR R 945</v>
      </c>
      <c r="P55">
        <f t="shared" si="16"/>
        <v>0</v>
      </c>
      <c r="Q55">
        <f t="shared" si="16"/>
        <v>0</v>
      </c>
      <c r="R55">
        <f t="shared" si="16"/>
        <v>0</v>
      </c>
      <c r="S55">
        <f t="shared" si="16"/>
        <v>0</v>
      </c>
      <c r="T55">
        <f t="shared" si="16"/>
        <v>0</v>
      </c>
      <c r="U55">
        <f t="shared" si="16"/>
        <v>0</v>
      </c>
      <c r="V55">
        <f t="shared" si="16"/>
        <v>0</v>
      </c>
      <c r="W55">
        <f t="shared" si="16"/>
        <v>0</v>
      </c>
      <c r="X55">
        <f t="shared" si="16"/>
        <v>1</v>
      </c>
      <c r="Y55">
        <f t="shared" si="16"/>
        <v>1</v>
      </c>
      <c r="Z55">
        <f t="shared" si="16"/>
        <v>1</v>
      </c>
      <c r="AA55">
        <f t="shared" si="16"/>
        <v>1</v>
      </c>
      <c r="AB55">
        <f t="shared" si="16"/>
        <v>1</v>
      </c>
      <c r="AC55">
        <f t="shared" si="16"/>
        <v>1</v>
      </c>
      <c r="AD55">
        <f t="shared" si="16"/>
        <v>1</v>
      </c>
      <c r="AE55">
        <f t="shared" ref="AE55:AQ63" si="21">+IF(AE$2&gt;=$E55,1,0)</f>
        <v>1</v>
      </c>
      <c r="AF55">
        <f t="shared" si="21"/>
        <v>1</v>
      </c>
      <c r="AG55">
        <f t="shared" si="21"/>
        <v>1</v>
      </c>
      <c r="AH55">
        <f t="shared" si="21"/>
        <v>1</v>
      </c>
      <c r="AI55">
        <f t="shared" si="21"/>
        <v>1</v>
      </c>
      <c r="AJ55">
        <f t="shared" si="21"/>
        <v>1</v>
      </c>
      <c r="AK55">
        <f t="shared" si="21"/>
        <v>1</v>
      </c>
      <c r="AL55">
        <f t="shared" si="21"/>
        <v>1</v>
      </c>
      <c r="AM55">
        <f t="shared" si="21"/>
        <v>1</v>
      </c>
      <c r="AN55">
        <f t="shared" si="21"/>
        <v>1</v>
      </c>
      <c r="AO55">
        <f t="shared" si="21"/>
        <v>1</v>
      </c>
      <c r="AP55">
        <f t="shared" si="21"/>
        <v>1</v>
      </c>
      <c r="AQ55">
        <f t="shared" si="21"/>
        <v>1</v>
      </c>
      <c r="AR55">
        <f t="shared" si="19"/>
        <v>1</v>
      </c>
      <c r="AS55">
        <f t="shared" si="19"/>
        <v>1</v>
      </c>
      <c r="AT55">
        <f t="shared" si="19"/>
        <v>1</v>
      </c>
      <c r="AU55">
        <f t="shared" si="19"/>
        <v>1</v>
      </c>
      <c r="AV55">
        <f t="shared" si="19"/>
        <v>1</v>
      </c>
      <c r="AW55">
        <f t="shared" si="19"/>
        <v>1</v>
      </c>
      <c r="AX55">
        <f t="shared" si="19"/>
        <v>1</v>
      </c>
      <c r="AY55">
        <f t="shared" si="19"/>
        <v>1</v>
      </c>
      <c r="AZ55">
        <f t="shared" si="19"/>
        <v>1</v>
      </c>
      <c r="BA55">
        <f t="shared" si="19"/>
        <v>1</v>
      </c>
      <c r="BB55">
        <f t="shared" si="19"/>
        <v>1</v>
      </c>
      <c r="BC55">
        <f t="shared" si="19"/>
        <v>1</v>
      </c>
      <c r="BD55">
        <f t="shared" si="19"/>
        <v>1</v>
      </c>
      <c r="BE55">
        <f t="shared" si="19"/>
        <v>1</v>
      </c>
      <c r="BF55">
        <f t="shared" si="19"/>
        <v>1</v>
      </c>
      <c r="BG55">
        <f t="shared" si="19"/>
        <v>1</v>
      </c>
      <c r="BH55">
        <f t="shared" si="17"/>
        <v>1</v>
      </c>
      <c r="BI55">
        <f t="shared" si="17"/>
        <v>1</v>
      </c>
      <c r="BJ55">
        <f t="shared" si="17"/>
        <v>1</v>
      </c>
      <c r="BK55">
        <f t="shared" si="17"/>
        <v>1</v>
      </c>
      <c r="BL55">
        <f t="shared" si="17"/>
        <v>1</v>
      </c>
      <c r="BM55">
        <f t="shared" si="17"/>
        <v>1</v>
      </c>
      <c r="BN55">
        <f t="shared" si="17"/>
        <v>1</v>
      </c>
      <c r="BO55">
        <f t="shared" si="17"/>
        <v>1</v>
      </c>
      <c r="BP55">
        <f t="shared" si="17"/>
        <v>1</v>
      </c>
      <c r="BQ55">
        <f t="shared" si="17"/>
        <v>1</v>
      </c>
      <c r="BR55">
        <f t="shared" si="17"/>
        <v>1</v>
      </c>
      <c r="BS55">
        <f t="shared" si="20"/>
        <v>1</v>
      </c>
      <c r="BT55">
        <f t="shared" si="20"/>
        <v>1</v>
      </c>
      <c r="BU55">
        <f t="shared" si="20"/>
        <v>1</v>
      </c>
      <c r="BV55">
        <f t="shared" si="20"/>
        <v>1</v>
      </c>
      <c r="BW55">
        <f t="shared" si="20"/>
        <v>1</v>
      </c>
      <c r="BX55">
        <f t="shared" si="20"/>
        <v>1</v>
      </c>
      <c r="BY55">
        <f t="shared" si="20"/>
        <v>1</v>
      </c>
      <c r="BZ55">
        <f t="shared" si="20"/>
        <v>1</v>
      </c>
    </row>
    <row r="56" spans="1:78">
      <c r="A56" s="58"/>
      <c r="B56" s="7" t="e">
        <f>+_xlfn.XLOOKUP(I56,#REF!,#REF!)</f>
        <v>#REF!</v>
      </c>
      <c r="C56" s="8">
        <v>21</v>
      </c>
      <c r="D56" s="8" t="str">
        <f t="shared" si="18"/>
        <v>01-MK-22-12</v>
      </c>
      <c r="E56" s="58">
        <v>45444</v>
      </c>
      <c r="F56" s="59"/>
      <c r="G56" s="59"/>
      <c r="H56" s="9" t="s">
        <v>37</v>
      </c>
      <c r="I56" t="s">
        <v>437</v>
      </c>
      <c r="J56" s="7" t="str">
        <f>+_xlfn.XLOOKUP(I56,'R4'!B:B,'R4'!C:C)</f>
        <v>AMR - EKSKAVATÖR - 45 TON - PALETLİ - LİEBHERR R 945</v>
      </c>
      <c r="P56">
        <f t="shared" ref="P56:AE63" si="22">+IF(P$2&gt;=$E56,1,0)</f>
        <v>0</v>
      </c>
      <c r="Q56">
        <f t="shared" si="22"/>
        <v>0</v>
      </c>
      <c r="R56">
        <f t="shared" si="22"/>
        <v>0</v>
      </c>
      <c r="S56">
        <f t="shared" si="22"/>
        <v>0</v>
      </c>
      <c r="T56">
        <f t="shared" si="22"/>
        <v>0</v>
      </c>
      <c r="U56">
        <f t="shared" si="22"/>
        <v>0</v>
      </c>
      <c r="V56">
        <f t="shared" si="22"/>
        <v>0</v>
      </c>
      <c r="W56">
        <f t="shared" si="22"/>
        <v>0</v>
      </c>
      <c r="X56">
        <f t="shared" si="22"/>
        <v>1</v>
      </c>
      <c r="Y56">
        <f t="shared" si="22"/>
        <v>1</v>
      </c>
      <c r="Z56">
        <f t="shared" si="22"/>
        <v>1</v>
      </c>
      <c r="AA56">
        <f t="shared" si="22"/>
        <v>1</v>
      </c>
      <c r="AB56">
        <f t="shared" si="22"/>
        <v>1</v>
      </c>
      <c r="AC56">
        <f t="shared" si="22"/>
        <v>1</v>
      </c>
      <c r="AD56">
        <f t="shared" si="22"/>
        <v>1</v>
      </c>
      <c r="AE56">
        <f t="shared" si="22"/>
        <v>1</v>
      </c>
      <c r="AF56">
        <f t="shared" si="21"/>
        <v>1</v>
      </c>
      <c r="AG56">
        <f t="shared" si="21"/>
        <v>1</v>
      </c>
      <c r="AH56">
        <f t="shared" si="21"/>
        <v>1</v>
      </c>
      <c r="AI56">
        <f t="shared" si="21"/>
        <v>1</v>
      </c>
      <c r="AJ56">
        <f t="shared" si="21"/>
        <v>1</v>
      </c>
      <c r="AK56">
        <f t="shared" si="21"/>
        <v>1</v>
      </c>
      <c r="AL56">
        <f t="shared" si="21"/>
        <v>1</v>
      </c>
      <c r="AM56">
        <f t="shared" si="21"/>
        <v>1</v>
      </c>
      <c r="AN56">
        <f t="shared" si="21"/>
        <v>1</v>
      </c>
      <c r="AO56">
        <f t="shared" si="21"/>
        <v>1</v>
      </c>
      <c r="AP56">
        <f t="shared" si="21"/>
        <v>1</v>
      </c>
      <c r="AQ56">
        <f t="shared" si="21"/>
        <v>1</v>
      </c>
      <c r="AR56">
        <f t="shared" si="19"/>
        <v>1</v>
      </c>
      <c r="AS56">
        <f t="shared" si="19"/>
        <v>1</v>
      </c>
      <c r="AT56">
        <f t="shared" si="19"/>
        <v>1</v>
      </c>
      <c r="AU56">
        <f t="shared" si="19"/>
        <v>1</v>
      </c>
      <c r="AV56">
        <f t="shared" si="19"/>
        <v>1</v>
      </c>
      <c r="AW56">
        <f t="shared" si="19"/>
        <v>1</v>
      </c>
      <c r="AX56">
        <f t="shared" si="19"/>
        <v>1</v>
      </c>
      <c r="AY56">
        <f t="shared" si="19"/>
        <v>1</v>
      </c>
      <c r="AZ56">
        <f t="shared" si="19"/>
        <v>1</v>
      </c>
      <c r="BA56">
        <f t="shared" si="19"/>
        <v>1</v>
      </c>
      <c r="BB56">
        <f t="shared" si="19"/>
        <v>1</v>
      </c>
      <c r="BC56">
        <f t="shared" si="19"/>
        <v>1</v>
      </c>
      <c r="BD56">
        <f t="shared" si="19"/>
        <v>1</v>
      </c>
      <c r="BE56">
        <f t="shared" si="19"/>
        <v>1</v>
      </c>
      <c r="BF56">
        <f t="shared" si="19"/>
        <v>1</v>
      </c>
      <c r="BG56">
        <f t="shared" si="19"/>
        <v>1</v>
      </c>
      <c r="BH56">
        <f t="shared" ref="BH56:BR63" si="23">+IF(BH$2&gt;=$E56,1,0)</f>
        <v>1</v>
      </c>
      <c r="BI56">
        <f t="shared" si="23"/>
        <v>1</v>
      </c>
      <c r="BJ56">
        <f t="shared" si="23"/>
        <v>1</v>
      </c>
      <c r="BK56">
        <f t="shared" si="23"/>
        <v>1</v>
      </c>
      <c r="BL56">
        <f t="shared" si="23"/>
        <v>1</v>
      </c>
      <c r="BM56">
        <f t="shared" si="23"/>
        <v>1</v>
      </c>
      <c r="BN56">
        <f t="shared" si="23"/>
        <v>1</v>
      </c>
      <c r="BO56">
        <f t="shared" si="23"/>
        <v>1</v>
      </c>
      <c r="BP56">
        <f t="shared" si="23"/>
        <v>1</v>
      </c>
      <c r="BQ56">
        <f t="shared" si="23"/>
        <v>1</v>
      </c>
      <c r="BR56">
        <f t="shared" si="23"/>
        <v>1</v>
      </c>
      <c r="BS56">
        <f t="shared" si="20"/>
        <v>1</v>
      </c>
      <c r="BT56">
        <f t="shared" si="20"/>
        <v>1</v>
      </c>
      <c r="BU56">
        <f t="shared" si="20"/>
        <v>1</v>
      </c>
      <c r="BV56">
        <f t="shared" si="20"/>
        <v>1</v>
      </c>
      <c r="BW56">
        <f t="shared" si="20"/>
        <v>1</v>
      </c>
      <c r="BX56">
        <f t="shared" si="20"/>
        <v>1</v>
      </c>
      <c r="BY56">
        <f t="shared" si="20"/>
        <v>1</v>
      </c>
      <c r="BZ56">
        <f t="shared" si="20"/>
        <v>1</v>
      </c>
    </row>
    <row r="57" spans="1:78">
      <c r="A57" s="58"/>
      <c r="B57" s="7" t="e">
        <f>+_xlfn.XLOOKUP(I57,#REF!,#REF!)</f>
        <v>#REF!</v>
      </c>
      <c r="C57" s="8">
        <v>21</v>
      </c>
      <c r="D57" s="8" t="str">
        <f t="shared" si="18"/>
        <v>01-MK-22-12</v>
      </c>
      <c r="E57" s="58">
        <v>45474</v>
      </c>
      <c r="F57" s="59"/>
      <c r="G57" s="59"/>
      <c r="H57" s="9" t="s">
        <v>37</v>
      </c>
      <c r="I57" t="s">
        <v>438</v>
      </c>
      <c r="J57" s="7" t="str">
        <f>+_xlfn.XLOOKUP(I57,'R4'!B:B,'R4'!C:C)</f>
        <v>AMR - EKSKAVATÖR - 45 TON - PALETLİ - LİEBHERR R 945</v>
      </c>
      <c r="P57">
        <f t="shared" si="22"/>
        <v>0</v>
      </c>
      <c r="Q57">
        <f t="shared" si="22"/>
        <v>0</v>
      </c>
      <c r="R57">
        <f t="shared" si="22"/>
        <v>0</v>
      </c>
      <c r="S57">
        <f t="shared" si="22"/>
        <v>0</v>
      </c>
      <c r="T57">
        <f t="shared" si="22"/>
        <v>0</v>
      </c>
      <c r="U57">
        <f t="shared" si="22"/>
        <v>0</v>
      </c>
      <c r="V57">
        <f t="shared" si="22"/>
        <v>0</v>
      </c>
      <c r="W57">
        <f t="shared" si="22"/>
        <v>0</v>
      </c>
      <c r="X57">
        <f t="shared" si="22"/>
        <v>0</v>
      </c>
      <c r="Y57">
        <f t="shared" si="22"/>
        <v>1</v>
      </c>
      <c r="Z57">
        <f t="shared" si="22"/>
        <v>1</v>
      </c>
      <c r="AA57">
        <f t="shared" si="22"/>
        <v>1</v>
      </c>
      <c r="AB57">
        <f t="shared" si="22"/>
        <v>1</v>
      </c>
      <c r="AC57">
        <f t="shared" si="22"/>
        <v>1</v>
      </c>
      <c r="AD57">
        <f t="shared" si="22"/>
        <v>1</v>
      </c>
      <c r="AE57">
        <f t="shared" si="22"/>
        <v>1</v>
      </c>
      <c r="AF57">
        <f t="shared" si="21"/>
        <v>1</v>
      </c>
      <c r="AG57">
        <f t="shared" si="21"/>
        <v>1</v>
      </c>
      <c r="AH57">
        <f t="shared" si="21"/>
        <v>1</v>
      </c>
      <c r="AI57">
        <f t="shared" si="21"/>
        <v>1</v>
      </c>
      <c r="AJ57">
        <f t="shared" si="21"/>
        <v>1</v>
      </c>
      <c r="AK57">
        <f t="shared" si="21"/>
        <v>1</v>
      </c>
      <c r="AL57">
        <f t="shared" si="21"/>
        <v>1</v>
      </c>
      <c r="AM57">
        <f t="shared" si="21"/>
        <v>1</v>
      </c>
      <c r="AN57">
        <f t="shared" si="21"/>
        <v>1</v>
      </c>
      <c r="AO57">
        <f t="shared" si="21"/>
        <v>1</v>
      </c>
      <c r="AP57">
        <f t="shared" si="21"/>
        <v>1</v>
      </c>
      <c r="AQ57">
        <f t="shared" si="21"/>
        <v>1</v>
      </c>
      <c r="AR57">
        <f t="shared" si="19"/>
        <v>1</v>
      </c>
      <c r="AS57">
        <f t="shared" si="19"/>
        <v>1</v>
      </c>
      <c r="AT57">
        <f t="shared" si="19"/>
        <v>1</v>
      </c>
      <c r="AU57">
        <f t="shared" si="19"/>
        <v>1</v>
      </c>
      <c r="AV57">
        <f t="shared" si="19"/>
        <v>1</v>
      </c>
      <c r="AW57">
        <f t="shared" si="19"/>
        <v>1</v>
      </c>
      <c r="AX57">
        <f t="shared" si="19"/>
        <v>1</v>
      </c>
      <c r="AY57">
        <f t="shared" si="19"/>
        <v>1</v>
      </c>
      <c r="AZ57">
        <f t="shared" si="19"/>
        <v>1</v>
      </c>
      <c r="BA57">
        <f t="shared" si="19"/>
        <v>1</v>
      </c>
      <c r="BB57">
        <f t="shared" si="19"/>
        <v>1</v>
      </c>
      <c r="BC57">
        <f t="shared" si="19"/>
        <v>1</v>
      </c>
      <c r="BD57">
        <f t="shared" si="19"/>
        <v>1</v>
      </c>
      <c r="BE57">
        <f t="shared" si="19"/>
        <v>1</v>
      </c>
      <c r="BF57">
        <f t="shared" si="19"/>
        <v>1</v>
      </c>
      <c r="BG57">
        <f t="shared" si="19"/>
        <v>1</v>
      </c>
      <c r="BH57">
        <f t="shared" si="23"/>
        <v>1</v>
      </c>
      <c r="BI57">
        <f t="shared" si="23"/>
        <v>1</v>
      </c>
      <c r="BJ57">
        <f t="shared" si="23"/>
        <v>1</v>
      </c>
      <c r="BK57">
        <f t="shared" si="23"/>
        <v>1</v>
      </c>
      <c r="BL57">
        <f t="shared" si="23"/>
        <v>1</v>
      </c>
      <c r="BM57">
        <f t="shared" si="23"/>
        <v>1</v>
      </c>
      <c r="BN57">
        <f t="shared" si="23"/>
        <v>1</v>
      </c>
      <c r="BO57">
        <f t="shared" si="23"/>
        <v>1</v>
      </c>
      <c r="BP57">
        <f t="shared" si="23"/>
        <v>1</v>
      </c>
      <c r="BQ57">
        <f t="shared" si="23"/>
        <v>1</v>
      </c>
      <c r="BR57">
        <f t="shared" si="23"/>
        <v>1</v>
      </c>
      <c r="BS57">
        <f t="shared" si="20"/>
        <v>1</v>
      </c>
      <c r="BT57">
        <f t="shared" si="20"/>
        <v>1</v>
      </c>
      <c r="BU57">
        <f t="shared" si="20"/>
        <v>1</v>
      </c>
      <c r="BV57">
        <f t="shared" si="20"/>
        <v>1</v>
      </c>
      <c r="BW57">
        <f t="shared" si="20"/>
        <v>1</v>
      </c>
      <c r="BX57">
        <f t="shared" si="20"/>
        <v>1</v>
      </c>
      <c r="BY57">
        <f t="shared" si="20"/>
        <v>1</v>
      </c>
      <c r="BZ57">
        <f t="shared" si="20"/>
        <v>1</v>
      </c>
    </row>
    <row r="58" spans="1:78">
      <c r="A58" s="58"/>
      <c r="B58" s="7" t="e">
        <f>+_xlfn.XLOOKUP(I58,#REF!,#REF!)</f>
        <v>#REF!</v>
      </c>
      <c r="C58" s="8">
        <v>21</v>
      </c>
      <c r="D58" s="8" t="str">
        <f t="shared" si="18"/>
        <v>01-MK-22-12</v>
      </c>
      <c r="E58" s="58">
        <v>45505</v>
      </c>
      <c r="F58" s="59"/>
      <c r="G58" s="59"/>
      <c r="H58" s="9" t="s">
        <v>37</v>
      </c>
      <c r="I58" t="s">
        <v>439</v>
      </c>
      <c r="J58" s="7" t="str">
        <f>+_xlfn.XLOOKUP(I58,'R4'!B:B,'R4'!C:C)</f>
        <v>AMR - EKSKAVATÖR - 45 TON - PALETLİ - LİEBHERR R 945</v>
      </c>
      <c r="P58">
        <f t="shared" si="22"/>
        <v>0</v>
      </c>
      <c r="Q58">
        <f t="shared" si="22"/>
        <v>0</v>
      </c>
      <c r="R58">
        <f t="shared" si="22"/>
        <v>0</v>
      </c>
      <c r="S58">
        <f t="shared" si="22"/>
        <v>0</v>
      </c>
      <c r="T58">
        <f t="shared" si="22"/>
        <v>0</v>
      </c>
      <c r="U58">
        <f t="shared" si="22"/>
        <v>0</v>
      </c>
      <c r="V58">
        <f t="shared" si="22"/>
        <v>0</v>
      </c>
      <c r="W58">
        <f t="shared" si="22"/>
        <v>0</v>
      </c>
      <c r="X58">
        <f t="shared" si="22"/>
        <v>0</v>
      </c>
      <c r="Y58">
        <f t="shared" si="22"/>
        <v>0</v>
      </c>
      <c r="Z58">
        <f t="shared" si="22"/>
        <v>1</v>
      </c>
      <c r="AA58">
        <f t="shared" si="22"/>
        <v>1</v>
      </c>
      <c r="AB58">
        <f t="shared" si="22"/>
        <v>1</v>
      </c>
      <c r="AC58">
        <f t="shared" si="22"/>
        <v>1</v>
      </c>
      <c r="AD58">
        <f t="shared" si="22"/>
        <v>1</v>
      </c>
      <c r="AE58">
        <f t="shared" si="22"/>
        <v>1</v>
      </c>
      <c r="AF58">
        <f t="shared" si="21"/>
        <v>1</v>
      </c>
      <c r="AG58">
        <f t="shared" si="21"/>
        <v>1</v>
      </c>
      <c r="AH58">
        <f t="shared" si="21"/>
        <v>1</v>
      </c>
      <c r="AI58">
        <f t="shared" si="21"/>
        <v>1</v>
      </c>
      <c r="AJ58">
        <f t="shared" si="21"/>
        <v>1</v>
      </c>
      <c r="AK58">
        <f t="shared" si="21"/>
        <v>1</v>
      </c>
      <c r="AL58">
        <f t="shared" si="21"/>
        <v>1</v>
      </c>
      <c r="AM58">
        <f t="shared" si="21"/>
        <v>1</v>
      </c>
      <c r="AN58">
        <f t="shared" si="21"/>
        <v>1</v>
      </c>
      <c r="AO58">
        <f t="shared" si="21"/>
        <v>1</v>
      </c>
      <c r="AP58">
        <f t="shared" si="21"/>
        <v>1</v>
      </c>
      <c r="AQ58">
        <f t="shared" si="21"/>
        <v>1</v>
      </c>
      <c r="AR58">
        <f t="shared" si="19"/>
        <v>1</v>
      </c>
      <c r="AS58">
        <f t="shared" si="19"/>
        <v>1</v>
      </c>
      <c r="AT58">
        <f t="shared" si="19"/>
        <v>1</v>
      </c>
      <c r="AU58">
        <f t="shared" si="19"/>
        <v>1</v>
      </c>
      <c r="AV58">
        <f t="shared" si="19"/>
        <v>1</v>
      </c>
      <c r="AW58">
        <f t="shared" si="19"/>
        <v>1</v>
      </c>
      <c r="AX58">
        <f t="shared" si="19"/>
        <v>1</v>
      </c>
      <c r="AY58">
        <f t="shared" si="19"/>
        <v>1</v>
      </c>
      <c r="AZ58">
        <f t="shared" si="19"/>
        <v>1</v>
      </c>
      <c r="BA58">
        <f t="shared" si="19"/>
        <v>1</v>
      </c>
      <c r="BB58">
        <f t="shared" si="19"/>
        <v>1</v>
      </c>
      <c r="BC58">
        <f t="shared" si="19"/>
        <v>1</v>
      </c>
      <c r="BD58">
        <f t="shared" si="19"/>
        <v>1</v>
      </c>
      <c r="BE58">
        <f t="shared" si="19"/>
        <v>1</v>
      </c>
      <c r="BF58">
        <f t="shared" si="19"/>
        <v>1</v>
      </c>
      <c r="BG58">
        <f t="shared" si="19"/>
        <v>1</v>
      </c>
      <c r="BH58">
        <f t="shared" si="23"/>
        <v>1</v>
      </c>
      <c r="BI58">
        <f t="shared" si="23"/>
        <v>1</v>
      </c>
      <c r="BJ58">
        <f t="shared" si="23"/>
        <v>1</v>
      </c>
      <c r="BK58">
        <f t="shared" si="23"/>
        <v>1</v>
      </c>
      <c r="BL58">
        <f t="shared" si="23"/>
        <v>1</v>
      </c>
      <c r="BM58">
        <f t="shared" si="23"/>
        <v>1</v>
      </c>
      <c r="BN58">
        <f t="shared" si="23"/>
        <v>1</v>
      </c>
      <c r="BO58">
        <f t="shared" si="23"/>
        <v>1</v>
      </c>
      <c r="BP58">
        <f t="shared" si="23"/>
        <v>1</v>
      </c>
      <c r="BQ58">
        <f t="shared" si="23"/>
        <v>1</v>
      </c>
      <c r="BR58">
        <f t="shared" si="23"/>
        <v>1</v>
      </c>
      <c r="BS58">
        <f t="shared" si="20"/>
        <v>1</v>
      </c>
      <c r="BT58">
        <f t="shared" si="20"/>
        <v>1</v>
      </c>
      <c r="BU58">
        <f t="shared" si="20"/>
        <v>1</v>
      </c>
      <c r="BV58">
        <f t="shared" si="20"/>
        <v>1</v>
      </c>
      <c r="BW58">
        <f t="shared" si="20"/>
        <v>1</v>
      </c>
      <c r="BX58">
        <f t="shared" si="20"/>
        <v>1</v>
      </c>
      <c r="BY58">
        <f t="shared" si="20"/>
        <v>1</v>
      </c>
      <c r="BZ58">
        <f t="shared" si="20"/>
        <v>1</v>
      </c>
    </row>
    <row r="59" spans="1:78">
      <c r="A59" s="58"/>
      <c r="B59" s="7" t="e">
        <f>+_xlfn.XLOOKUP(I59,#REF!,#REF!)</f>
        <v>#REF!</v>
      </c>
      <c r="C59" s="8">
        <v>21</v>
      </c>
      <c r="D59" s="8" t="str">
        <f t="shared" si="18"/>
        <v>01-MK-22-12</v>
      </c>
      <c r="E59" s="58">
        <v>45505</v>
      </c>
      <c r="F59" s="59"/>
      <c r="G59" s="59"/>
      <c r="H59" s="9" t="s">
        <v>37</v>
      </c>
      <c r="I59" t="s">
        <v>440</v>
      </c>
      <c r="J59" s="7" t="str">
        <f>+_xlfn.XLOOKUP(I59,'R4'!B:B,'R4'!C:C)</f>
        <v>AMR - EKSKAVATÖR - 45 TON - PALETLİ - LİEBHERR R 945</v>
      </c>
      <c r="P59">
        <f t="shared" si="22"/>
        <v>0</v>
      </c>
      <c r="Q59">
        <f t="shared" si="22"/>
        <v>0</v>
      </c>
      <c r="R59">
        <f t="shared" si="22"/>
        <v>0</v>
      </c>
      <c r="S59">
        <f t="shared" si="22"/>
        <v>0</v>
      </c>
      <c r="T59">
        <f t="shared" si="22"/>
        <v>0</v>
      </c>
      <c r="U59">
        <f t="shared" si="22"/>
        <v>0</v>
      </c>
      <c r="V59">
        <f t="shared" si="22"/>
        <v>0</v>
      </c>
      <c r="W59">
        <f t="shared" si="22"/>
        <v>0</v>
      </c>
      <c r="X59">
        <f t="shared" si="22"/>
        <v>0</v>
      </c>
      <c r="Y59">
        <f t="shared" si="22"/>
        <v>0</v>
      </c>
      <c r="Z59">
        <f t="shared" si="22"/>
        <v>1</v>
      </c>
      <c r="AA59">
        <f t="shared" si="22"/>
        <v>1</v>
      </c>
      <c r="AB59">
        <f t="shared" si="22"/>
        <v>1</v>
      </c>
      <c r="AC59">
        <f t="shared" si="22"/>
        <v>1</v>
      </c>
      <c r="AD59">
        <f t="shared" si="22"/>
        <v>1</v>
      </c>
      <c r="AE59">
        <f t="shared" si="22"/>
        <v>1</v>
      </c>
      <c r="AF59">
        <f t="shared" si="21"/>
        <v>1</v>
      </c>
      <c r="AG59">
        <f t="shared" si="21"/>
        <v>1</v>
      </c>
      <c r="AH59">
        <f t="shared" si="21"/>
        <v>1</v>
      </c>
      <c r="AI59">
        <f t="shared" si="21"/>
        <v>1</v>
      </c>
      <c r="AJ59">
        <f t="shared" si="21"/>
        <v>1</v>
      </c>
      <c r="AK59">
        <f t="shared" si="21"/>
        <v>1</v>
      </c>
      <c r="AL59">
        <f t="shared" si="21"/>
        <v>1</v>
      </c>
      <c r="AM59">
        <f t="shared" si="21"/>
        <v>1</v>
      </c>
      <c r="AN59">
        <f t="shared" si="21"/>
        <v>1</v>
      </c>
      <c r="AO59">
        <f t="shared" si="21"/>
        <v>1</v>
      </c>
      <c r="AP59">
        <f t="shared" si="21"/>
        <v>1</v>
      </c>
      <c r="AQ59">
        <f t="shared" si="21"/>
        <v>1</v>
      </c>
      <c r="AR59">
        <f t="shared" si="19"/>
        <v>1</v>
      </c>
      <c r="AS59">
        <f t="shared" si="19"/>
        <v>1</v>
      </c>
      <c r="AT59">
        <f t="shared" si="19"/>
        <v>1</v>
      </c>
      <c r="AU59">
        <f t="shared" si="19"/>
        <v>1</v>
      </c>
      <c r="AV59">
        <f t="shared" si="19"/>
        <v>1</v>
      </c>
      <c r="AW59">
        <f t="shared" si="19"/>
        <v>1</v>
      </c>
      <c r="AX59">
        <f t="shared" si="19"/>
        <v>1</v>
      </c>
      <c r="AY59">
        <f t="shared" si="19"/>
        <v>1</v>
      </c>
      <c r="AZ59">
        <f t="shared" si="19"/>
        <v>1</v>
      </c>
      <c r="BA59">
        <f t="shared" si="19"/>
        <v>1</v>
      </c>
      <c r="BB59">
        <f t="shared" si="19"/>
        <v>1</v>
      </c>
      <c r="BC59">
        <f t="shared" si="19"/>
        <v>1</v>
      </c>
      <c r="BD59">
        <f t="shared" si="19"/>
        <v>1</v>
      </c>
      <c r="BE59">
        <f t="shared" si="19"/>
        <v>1</v>
      </c>
      <c r="BF59">
        <f t="shared" si="19"/>
        <v>1</v>
      </c>
      <c r="BG59">
        <f t="shared" si="19"/>
        <v>1</v>
      </c>
      <c r="BH59">
        <f t="shared" si="23"/>
        <v>1</v>
      </c>
      <c r="BI59">
        <f t="shared" si="23"/>
        <v>1</v>
      </c>
      <c r="BJ59">
        <f t="shared" si="23"/>
        <v>1</v>
      </c>
      <c r="BK59">
        <f t="shared" si="23"/>
        <v>1</v>
      </c>
      <c r="BL59">
        <f t="shared" si="23"/>
        <v>1</v>
      </c>
      <c r="BM59">
        <f t="shared" si="23"/>
        <v>1</v>
      </c>
      <c r="BN59">
        <f t="shared" si="23"/>
        <v>1</v>
      </c>
      <c r="BO59">
        <f t="shared" si="23"/>
        <v>1</v>
      </c>
      <c r="BP59">
        <f t="shared" si="23"/>
        <v>1</v>
      </c>
      <c r="BQ59">
        <f t="shared" si="23"/>
        <v>1</v>
      </c>
      <c r="BR59">
        <f t="shared" si="23"/>
        <v>1</v>
      </c>
      <c r="BS59">
        <f t="shared" si="20"/>
        <v>1</v>
      </c>
      <c r="BT59">
        <f t="shared" si="20"/>
        <v>1</v>
      </c>
      <c r="BU59">
        <f t="shared" si="20"/>
        <v>1</v>
      </c>
      <c r="BV59">
        <f t="shared" si="20"/>
        <v>1</v>
      </c>
      <c r="BW59">
        <f t="shared" si="20"/>
        <v>1</v>
      </c>
      <c r="BX59">
        <f t="shared" si="20"/>
        <v>1</v>
      </c>
      <c r="BY59">
        <f t="shared" si="20"/>
        <v>1</v>
      </c>
      <c r="BZ59">
        <f t="shared" si="20"/>
        <v>1</v>
      </c>
    </row>
    <row r="60" spans="1:78">
      <c r="A60" s="58"/>
      <c r="B60" s="7" t="e">
        <f>+_xlfn.XLOOKUP(I60,#REF!,#REF!)</f>
        <v>#REF!</v>
      </c>
      <c r="C60" s="8">
        <v>21</v>
      </c>
      <c r="D60" s="8" t="str">
        <f t="shared" si="18"/>
        <v>01-MK-22-12</v>
      </c>
      <c r="E60" s="58">
        <v>45505</v>
      </c>
      <c r="F60" s="59"/>
      <c r="G60" s="59"/>
      <c r="H60" s="9" t="s">
        <v>37</v>
      </c>
      <c r="I60" t="s">
        <v>441</v>
      </c>
      <c r="J60" s="7" t="str">
        <f>+_xlfn.XLOOKUP(I60,'R4'!B:B,'R4'!C:C)</f>
        <v>AMR - EKSKAVATÖR - 45 TON - PALETLİ - LİEBHERR R 945</v>
      </c>
      <c r="P60">
        <f t="shared" si="22"/>
        <v>0</v>
      </c>
      <c r="Q60">
        <f t="shared" si="22"/>
        <v>0</v>
      </c>
      <c r="R60">
        <f t="shared" si="22"/>
        <v>0</v>
      </c>
      <c r="S60">
        <f t="shared" si="22"/>
        <v>0</v>
      </c>
      <c r="T60">
        <f t="shared" si="22"/>
        <v>0</v>
      </c>
      <c r="U60">
        <f t="shared" si="22"/>
        <v>0</v>
      </c>
      <c r="V60">
        <f t="shared" si="22"/>
        <v>0</v>
      </c>
      <c r="W60">
        <f t="shared" si="22"/>
        <v>0</v>
      </c>
      <c r="X60">
        <f t="shared" si="22"/>
        <v>0</v>
      </c>
      <c r="Y60">
        <f t="shared" si="22"/>
        <v>0</v>
      </c>
      <c r="Z60">
        <f t="shared" si="22"/>
        <v>1</v>
      </c>
      <c r="AA60">
        <f t="shared" si="22"/>
        <v>1</v>
      </c>
      <c r="AB60">
        <f t="shared" si="22"/>
        <v>1</v>
      </c>
      <c r="AC60">
        <f t="shared" si="22"/>
        <v>1</v>
      </c>
      <c r="AD60">
        <f t="shared" si="22"/>
        <v>1</v>
      </c>
      <c r="AE60">
        <f t="shared" si="22"/>
        <v>1</v>
      </c>
      <c r="AF60">
        <f t="shared" si="21"/>
        <v>1</v>
      </c>
      <c r="AG60">
        <f t="shared" si="21"/>
        <v>1</v>
      </c>
      <c r="AH60">
        <f t="shared" si="21"/>
        <v>1</v>
      </c>
      <c r="AI60">
        <f t="shared" si="21"/>
        <v>1</v>
      </c>
      <c r="AJ60">
        <f t="shared" si="21"/>
        <v>1</v>
      </c>
      <c r="AK60">
        <f t="shared" si="21"/>
        <v>1</v>
      </c>
      <c r="AL60">
        <f t="shared" si="21"/>
        <v>1</v>
      </c>
      <c r="AM60">
        <f t="shared" si="21"/>
        <v>1</v>
      </c>
      <c r="AN60">
        <f t="shared" si="21"/>
        <v>1</v>
      </c>
      <c r="AO60">
        <f t="shared" si="21"/>
        <v>1</v>
      </c>
      <c r="AP60">
        <f t="shared" si="21"/>
        <v>1</v>
      </c>
      <c r="AQ60">
        <f t="shared" si="21"/>
        <v>1</v>
      </c>
      <c r="AR60">
        <f t="shared" si="19"/>
        <v>1</v>
      </c>
      <c r="AS60">
        <f t="shared" si="19"/>
        <v>1</v>
      </c>
      <c r="AT60">
        <f t="shared" si="19"/>
        <v>1</v>
      </c>
      <c r="AU60">
        <f t="shared" si="19"/>
        <v>1</v>
      </c>
      <c r="AV60">
        <f t="shared" si="19"/>
        <v>1</v>
      </c>
      <c r="AW60">
        <f t="shared" si="19"/>
        <v>1</v>
      </c>
      <c r="AX60">
        <f t="shared" si="19"/>
        <v>1</v>
      </c>
      <c r="AY60">
        <f t="shared" si="19"/>
        <v>1</v>
      </c>
      <c r="AZ60">
        <f t="shared" si="19"/>
        <v>1</v>
      </c>
      <c r="BA60">
        <f t="shared" si="19"/>
        <v>1</v>
      </c>
      <c r="BB60">
        <f t="shared" si="19"/>
        <v>1</v>
      </c>
      <c r="BC60">
        <f t="shared" si="19"/>
        <v>1</v>
      </c>
      <c r="BD60">
        <f t="shared" si="19"/>
        <v>1</v>
      </c>
      <c r="BE60">
        <f t="shared" si="19"/>
        <v>1</v>
      </c>
      <c r="BF60">
        <f t="shared" si="19"/>
        <v>1</v>
      </c>
      <c r="BG60">
        <f t="shared" si="19"/>
        <v>1</v>
      </c>
      <c r="BH60">
        <f t="shared" si="23"/>
        <v>1</v>
      </c>
      <c r="BI60">
        <f t="shared" si="23"/>
        <v>1</v>
      </c>
      <c r="BJ60">
        <f t="shared" si="23"/>
        <v>1</v>
      </c>
      <c r="BK60">
        <f t="shared" si="23"/>
        <v>1</v>
      </c>
      <c r="BL60">
        <f t="shared" si="23"/>
        <v>1</v>
      </c>
      <c r="BM60">
        <f t="shared" si="23"/>
        <v>1</v>
      </c>
      <c r="BN60">
        <f t="shared" si="23"/>
        <v>1</v>
      </c>
      <c r="BO60">
        <f t="shared" si="23"/>
        <v>1</v>
      </c>
      <c r="BP60">
        <f t="shared" si="23"/>
        <v>1</v>
      </c>
      <c r="BQ60">
        <f t="shared" si="23"/>
        <v>1</v>
      </c>
      <c r="BR60">
        <f t="shared" si="23"/>
        <v>1</v>
      </c>
      <c r="BS60">
        <f t="shared" si="20"/>
        <v>1</v>
      </c>
      <c r="BT60">
        <f t="shared" si="20"/>
        <v>1</v>
      </c>
      <c r="BU60">
        <f t="shared" si="20"/>
        <v>1</v>
      </c>
      <c r="BV60">
        <f t="shared" si="20"/>
        <v>1</v>
      </c>
      <c r="BW60">
        <f t="shared" si="20"/>
        <v>1</v>
      </c>
      <c r="BX60">
        <f t="shared" si="20"/>
        <v>1</v>
      </c>
      <c r="BY60">
        <f t="shared" si="20"/>
        <v>1</v>
      </c>
      <c r="BZ60">
        <f t="shared" si="20"/>
        <v>1</v>
      </c>
    </row>
    <row r="61" spans="1:78">
      <c r="A61" s="58"/>
      <c r="B61" s="7" t="e">
        <f>+_xlfn.XLOOKUP(I61,#REF!,#REF!)</f>
        <v>#REF!</v>
      </c>
      <c r="C61" s="8">
        <v>21</v>
      </c>
      <c r="D61" s="8" t="str">
        <f t="shared" si="18"/>
        <v>01-MK-22-12</v>
      </c>
      <c r="E61" s="58">
        <v>45505</v>
      </c>
      <c r="F61" s="59"/>
      <c r="G61" s="59"/>
      <c r="H61" s="9" t="s">
        <v>37</v>
      </c>
      <c r="I61" t="s">
        <v>442</v>
      </c>
      <c r="J61" s="7" t="str">
        <f>+_xlfn.XLOOKUP(I61,'R4'!B:B,'R4'!C:C)</f>
        <v>AMR - EKSKAVATÖR - 45 TON - PALETLİ - LİEBHERR R 945</v>
      </c>
      <c r="P61">
        <f t="shared" si="22"/>
        <v>0</v>
      </c>
      <c r="Q61">
        <f t="shared" si="22"/>
        <v>0</v>
      </c>
      <c r="R61">
        <f t="shared" si="22"/>
        <v>0</v>
      </c>
      <c r="S61">
        <f t="shared" si="22"/>
        <v>0</v>
      </c>
      <c r="T61">
        <f t="shared" si="22"/>
        <v>0</v>
      </c>
      <c r="U61">
        <f t="shared" si="22"/>
        <v>0</v>
      </c>
      <c r="V61">
        <f t="shared" si="22"/>
        <v>0</v>
      </c>
      <c r="W61">
        <f t="shared" si="22"/>
        <v>0</v>
      </c>
      <c r="X61">
        <f t="shared" si="22"/>
        <v>0</v>
      </c>
      <c r="Y61">
        <f t="shared" si="22"/>
        <v>0</v>
      </c>
      <c r="Z61">
        <f t="shared" si="22"/>
        <v>1</v>
      </c>
      <c r="AA61">
        <f t="shared" si="22"/>
        <v>1</v>
      </c>
      <c r="AB61">
        <f t="shared" si="22"/>
        <v>1</v>
      </c>
      <c r="AC61">
        <f t="shared" si="22"/>
        <v>1</v>
      </c>
      <c r="AD61">
        <f t="shared" si="22"/>
        <v>1</v>
      </c>
      <c r="AE61">
        <f t="shared" si="22"/>
        <v>1</v>
      </c>
      <c r="AF61">
        <f t="shared" si="21"/>
        <v>1</v>
      </c>
      <c r="AG61">
        <f t="shared" si="21"/>
        <v>1</v>
      </c>
      <c r="AH61">
        <f t="shared" si="21"/>
        <v>1</v>
      </c>
      <c r="AI61">
        <f t="shared" si="21"/>
        <v>1</v>
      </c>
      <c r="AJ61">
        <f t="shared" si="21"/>
        <v>1</v>
      </c>
      <c r="AK61">
        <f t="shared" si="21"/>
        <v>1</v>
      </c>
      <c r="AL61">
        <f t="shared" si="21"/>
        <v>1</v>
      </c>
      <c r="AM61">
        <f t="shared" si="21"/>
        <v>1</v>
      </c>
      <c r="AN61">
        <f t="shared" si="21"/>
        <v>1</v>
      </c>
      <c r="AO61">
        <f t="shared" si="21"/>
        <v>1</v>
      </c>
      <c r="AP61">
        <f t="shared" si="21"/>
        <v>1</v>
      </c>
      <c r="AQ61">
        <f t="shared" si="21"/>
        <v>1</v>
      </c>
      <c r="AR61">
        <f t="shared" si="19"/>
        <v>1</v>
      </c>
      <c r="AS61">
        <f t="shared" si="19"/>
        <v>1</v>
      </c>
      <c r="AT61">
        <f t="shared" si="19"/>
        <v>1</v>
      </c>
      <c r="AU61">
        <f t="shared" si="19"/>
        <v>1</v>
      </c>
      <c r="AV61">
        <f t="shared" si="19"/>
        <v>1</v>
      </c>
      <c r="AW61">
        <f t="shared" si="19"/>
        <v>1</v>
      </c>
      <c r="AX61">
        <f t="shared" si="19"/>
        <v>1</v>
      </c>
      <c r="AY61">
        <f t="shared" si="19"/>
        <v>1</v>
      </c>
      <c r="AZ61">
        <f t="shared" si="19"/>
        <v>1</v>
      </c>
      <c r="BA61">
        <f t="shared" si="19"/>
        <v>1</v>
      </c>
      <c r="BB61">
        <f t="shared" si="19"/>
        <v>1</v>
      </c>
      <c r="BC61">
        <f t="shared" si="19"/>
        <v>1</v>
      </c>
      <c r="BD61">
        <f t="shared" si="19"/>
        <v>1</v>
      </c>
      <c r="BE61">
        <f t="shared" si="19"/>
        <v>1</v>
      </c>
      <c r="BF61">
        <f t="shared" si="19"/>
        <v>1</v>
      </c>
      <c r="BG61">
        <f t="shared" si="19"/>
        <v>1</v>
      </c>
      <c r="BH61">
        <f t="shared" si="23"/>
        <v>1</v>
      </c>
      <c r="BI61">
        <f t="shared" si="23"/>
        <v>1</v>
      </c>
      <c r="BJ61">
        <f t="shared" si="23"/>
        <v>1</v>
      </c>
      <c r="BK61">
        <f t="shared" si="23"/>
        <v>1</v>
      </c>
      <c r="BL61">
        <f t="shared" si="23"/>
        <v>1</v>
      </c>
      <c r="BM61">
        <f t="shared" si="23"/>
        <v>1</v>
      </c>
      <c r="BN61">
        <f t="shared" si="23"/>
        <v>1</v>
      </c>
      <c r="BO61">
        <f t="shared" si="23"/>
        <v>1</v>
      </c>
      <c r="BP61">
        <f t="shared" si="23"/>
        <v>1</v>
      </c>
      <c r="BQ61">
        <f t="shared" si="23"/>
        <v>1</v>
      </c>
      <c r="BR61">
        <f t="shared" si="23"/>
        <v>1</v>
      </c>
      <c r="BS61">
        <f t="shared" si="20"/>
        <v>1</v>
      </c>
      <c r="BT61">
        <f t="shared" si="20"/>
        <v>1</v>
      </c>
      <c r="BU61">
        <f t="shared" si="20"/>
        <v>1</v>
      </c>
      <c r="BV61">
        <f t="shared" si="20"/>
        <v>1</v>
      </c>
      <c r="BW61">
        <f t="shared" si="20"/>
        <v>1</v>
      </c>
      <c r="BX61">
        <f t="shared" si="20"/>
        <v>1</v>
      </c>
      <c r="BY61">
        <f t="shared" si="20"/>
        <v>1</v>
      </c>
      <c r="BZ61">
        <f t="shared" si="20"/>
        <v>1</v>
      </c>
    </row>
    <row r="62" spans="1:78">
      <c r="A62" s="58"/>
      <c r="B62" s="7" t="e">
        <f>+_xlfn.XLOOKUP(I62,#REF!,#REF!)</f>
        <v>#REF!</v>
      </c>
      <c r="C62" s="8">
        <v>21</v>
      </c>
      <c r="D62" s="8" t="str">
        <f t="shared" si="18"/>
        <v>01-MK-22-12</v>
      </c>
      <c r="E62" s="58">
        <v>45413</v>
      </c>
      <c r="F62" s="59"/>
      <c r="G62" s="59"/>
      <c r="H62" s="9" t="s">
        <v>37</v>
      </c>
      <c r="I62" t="s">
        <v>443</v>
      </c>
      <c r="J62" s="7" t="str">
        <f>+_xlfn.XLOOKUP(I62,'R4'!B:B,'R4'!C:C)</f>
        <v>AMR - EKSKAVATÖR - 45 TON - PALETLİ - LİEBHERR R 945 - GENERİC</v>
      </c>
      <c r="P62">
        <f t="shared" si="22"/>
        <v>0</v>
      </c>
      <c r="Q62">
        <f t="shared" si="22"/>
        <v>0</v>
      </c>
      <c r="R62">
        <f t="shared" si="22"/>
        <v>0</v>
      </c>
      <c r="S62">
        <f t="shared" si="22"/>
        <v>0</v>
      </c>
      <c r="T62">
        <f t="shared" si="22"/>
        <v>0</v>
      </c>
      <c r="U62">
        <f t="shared" si="22"/>
        <v>0</v>
      </c>
      <c r="V62">
        <f t="shared" si="22"/>
        <v>0</v>
      </c>
      <c r="W62">
        <f t="shared" si="22"/>
        <v>1</v>
      </c>
      <c r="X62">
        <f t="shared" si="22"/>
        <v>1</v>
      </c>
      <c r="Y62">
        <f t="shared" si="22"/>
        <v>1</v>
      </c>
      <c r="Z62">
        <f t="shared" si="22"/>
        <v>1</v>
      </c>
      <c r="AA62">
        <f t="shared" si="22"/>
        <v>1</v>
      </c>
      <c r="AB62">
        <f t="shared" si="22"/>
        <v>1</v>
      </c>
      <c r="AC62">
        <f t="shared" si="22"/>
        <v>1</v>
      </c>
      <c r="AD62">
        <f t="shared" si="22"/>
        <v>1</v>
      </c>
      <c r="AE62">
        <f t="shared" si="22"/>
        <v>1</v>
      </c>
      <c r="AF62">
        <f t="shared" si="21"/>
        <v>1</v>
      </c>
      <c r="AG62">
        <f t="shared" si="21"/>
        <v>1</v>
      </c>
      <c r="AH62">
        <f t="shared" si="21"/>
        <v>1</v>
      </c>
      <c r="AI62">
        <f t="shared" si="21"/>
        <v>1</v>
      </c>
      <c r="AJ62">
        <f t="shared" si="21"/>
        <v>1</v>
      </c>
      <c r="AK62">
        <f t="shared" si="21"/>
        <v>1</v>
      </c>
      <c r="AL62">
        <f t="shared" si="21"/>
        <v>1</v>
      </c>
      <c r="AM62">
        <f t="shared" si="21"/>
        <v>1</v>
      </c>
      <c r="AN62">
        <f t="shared" si="21"/>
        <v>1</v>
      </c>
      <c r="AO62">
        <f t="shared" si="21"/>
        <v>1</v>
      </c>
      <c r="AP62">
        <f t="shared" si="21"/>
        <v>1</v>
      </c>
      <c r="AQ62">
        <f t="shared" si="21"/>
        <v>1</v>
      </c>
      <c r="AR62">
        <f t="shared" si="19"/>
        <v>1</v>
      </c>
      <c r="AS62">
        <f t="shared" si="19"/>
        <v>1</v>
      </c>
      <c r="AT62">
        <f t="shared" si="19"/>
        <v>1</v>
      </c>
      <c r="AU62">
        <f t="shared" si="19"/>
        <v>1</v>
      </c>
      <c r="AV62">
        <f t="shared" si="19"/>
        <v>1</v>
      </c>
      <c r="AW62">
        <f t="shared" si="19"/>
        <v>1</v>
      </c>
      <c r="AX62">
        <f t="shared" si="19"/>
        <v>1</v>
      </c>
      <c r="AY62">
        <f t="shared" si="19"/>
        <v>1</v>
      </c>
      <c r="AZ62">
        <f t="shared" si="19"/>
        <v>1</v>
      </c>
      <c r="BA62">
        <f t="shared" si="19"/>
        <v>1</v>
      </c>
      <c r="BB62">
        <f t="shared" si="19"/>
        <v>1</v>
      </c>
      <c r="BC62">
        <f t="shared" si="19"/>
        <v>1</v>
      </c>
      <c r="BD62">
        <f t="shared" si="19"/>
        <v>1</v>
      </c>
      <c r="BE62">
        <f t="shared" si="19"/>
        <v>1</v>
      </c>
      <c r="BF62">
        <f t="shared" si="19"/>
        <v>1</v>
      </c>
      <c r="BG62">
        <f t="shared" si="19"/>
        <v>1</v>
      </c>
      <c r="BH62">
        <f t="shared" si="23"/>
        <v>1</v>
      </c>
      <c r="BI62">
        <f t="shared" si="23"/>
        <v>1</v>
      </c>
      <c r="BJ62">
        <f t="shared" si="23"/>
        <v>1</v>
      </c>
      <c r="BK62">
        <f t="shared" si="23"/>
        <v>1</v>
      </c>
      <c r="BL62">
        <f t="shared" si="23"/>
        <v>1</v>
      </c>
      <c r="BM62">
        <f t="shared" si="23"/>
        <v>1</v>
      </c>
      <c r="BN62">
        <f t="shared" si="23"/>
        <v>1</v>
      </c>
      <c r="BO62">
        <f t="shared" si="23"/>
        <v>1</v>
      </c>
      <c r="BP62">
        <f t="shared" si="23"/>
        <v>1</v>
      </c>
      <c r="BQ62">
        <f t="shared" si="23"/>
        <v>1</v>
      </c>
      <c r="BR62">
        <f t="shared" si="23"/>
        <v>1</v>
      </c>
      <c r="BS62">
        <f t="shared" si="20"/>
        <v>1</v>
      </c>
      <c r="BT62">
        <f t="shared" si="20"/>
        <v>1</v>
      </c>
      <c r="BU62">
        <f t="shared" si="20"/>
        <v>1</v>
      </c>
      <c r="BV62">
        <f t="shared" si="20"/>
        <v>1</v>
      </c>
      <c r="BW62">
        <f t="shared" si="20"/>
        <v>1</v>
      </c>
      <c r="BX62">
        <f t="shared" si="20"/>
        <v>1</v>
      </c>
      <c r="BY62">
        <f t="shared" si="20"/>
        <v>1</v>
      </c>
      <c r="BZ62">
        <f t="shared" si="20"/>
        <v>1</v>
      </c>
    </row>
    <row r="63" spans="1:78">
      <c r="A63" s="58"/>
      <c r="B63" s="7" t="e">
        <f>+_xlfn.XLOOKUP(I63,#REF!,#REF!)</f>
        <v>#REF!</v>
      </c>
      <c r="C63" s="8">
        <v>21</v>
      </c>
      <c r="D63" s="8" t="str">
        <f t="shared" si="18"/>
        <v>01-MK-22-12</v>
      </c>
      <c r="E63" s="58">
        <v>45413</v>
      </c>
      <c r="F63" s="59"/>
      <c r="G63" s="59"/>
      <c r="H63" s="9" t="s">
        <v>37</v>
      </c>
      <c r="I63" t="s">
        <v>444</v>
      </c>
      <c r="J63" s="7" t="str">
        <f>+_xlfn.XLOOKUP(I63,'R4'!B:B,'R4'!C:C)</f>
        <v>AMR - EKSKAVATÖR - 45 TON - PALETLİ - LİEBHERR R 945 - GENERİC</v>
      </c>
      <c r="P63">
        <f t="shared" si="22"/>
        <v>0</v>
      </c>
      <c r="Q63">
        <f t="shared" si="22"/>
        <v>0</v>
      </c>
      <c r="R63">
        <f t="shared" si="22"/>
        <v>0</v>
      </c>
      <c r="S63">
        <f t="shared" si="22"/>
        <v>0</v>
      </c>
      <c r="T63">
        <f t="shared" si="22"/>
        <v>0</v>
      </c>
      <c r="U63">
        <f t="shared" si="22"/>
        <v>0</v>
      </c>
      <c r="V63">
        <f t="shared" si="22"/>
        <v>0</v>
      </c>
      <c r="W63">
        <f t="shared" si="22"/>
        <v>1</v>
      </c>
      <c r="X63">
        <f t="shared" si="22"/>
        <v>1</v>
      </c>
      <c r="Y63">
        <f t="shared" si="22"/>
        <v>1</v>
      </c>
      <c r="Z63">
        <f t="shared" si="22"/>
        <v>1</v>
      </c>
      <c r="AA63">
        <f t="shared" si="22"/>
        <v>1</v>
      </c>
      <c r="AB63">
        <f t="shared" si="22"/>
        <v>1</v>
      </c>
      <c r="AC63">
        <f t="shared" si="22"/>
        <v>1</v>
      </c>
      <c r="AD63">
        <f t="shared" si="22"/>
        <v>1</v>
      </c>
      <c r="AE63">
        <f t="shared" si="22"/>
        <v>1</v>
      </c>
      <c r="AF63">
        <f t="shared" si="21"/>
        <v>1</v>
      </c>
      <c r="AG63">
        <f t="shared" si="21"/>
        <v>1</v>
      </c>
      <c r="AH63">
        <f t="shared" si="21"/>
        <v>1</v>
      </c>
      <c r="AI63">
        <f t="shared" si="21"/>
        <v>1</v>
      </c>
      <c r="AJ63">
        <f t="shared" si="21"/>
        <v>1</v>
      </c>
      <c r="AK63">
        <f t="shared" si="21"/>
        <v>1</v>
      </c>
      <c r="AL63">
        <f t="shared" si="21"/>
        <v>1</v>
      </c>
      <c r="AM63">
        <f t="shared" si="21"/>
        <v>1</v>
      </c>
      <c r="AN63">
        <f t="shared" si="21"/>
        <v>1</v>
      </c>
      <c r="AO63">
        <f t="shared" si="21"/>
        <v>1</v>
      </c>
      <c r="AP63">
        <f t="shared" si="21"/>
        <v>1</v>
      </c>
      <c r="AQ63">
        <f t="shared" si="21"/>
        <v>1</v>
      </c>
      <c r="AR63">
        <f t="shared" si="19"/>
        <v>1</v>
      </c>
      <c r="AS63">
        <f t="shared" si="19"/>
        <v>1</v>
      </c>
      <c r="AT63">
        <f t="shared" si="19"/>
        <v>1</v>
      </c>
      <c r="AU63">
        <f t="shared" si="19"/>
        <v>1</v>
      </c>
      <c r="AV63">
        <f t="shared" si="19"/>
        <v>1</v>
      </c>
      <c r="AW63">
        <f t="shared" si="19"/>
        <v>1</v>
      </c>
      <c r="AX63">
        <f t="shared" si="19"/>
        <v>1</v>
      </c>
      <c r="AY63">
        <f t="shared" si="19"/>
        <v>1</v>
      </c>
      <c r="AZ63">
        <f t="shared" si="19"/>
        <v>1</v>
      </c>
      <c r="BA63">
        <f t="shared" si="19"/>
        <v>1</v>
      </c>
      <c r="BB63">
        <f t="shared" si="19"/>
        <v>1</v>
      </c>
      <c r="BC63">
        <f t="shared" si="19"/>
        <v>1</v>
      </c>
      <c r="BD63">
        <f t="shared" si="19"/>
        <v>1</v>
      </c>
      <c r="BE63">
        <f t="shared" si="19"/>
        <v>1</v>
      </c>
      <c r="BF63">
        <f t="shared" si="19"/>
        <v>1</v>
      </c>
      <c r="BG63">
        <f t="shared" si="19"/>
        <v>1</v>
      </c>
      <c r="BH63">
        <f t="shared" si="23"/>
        <v>1</v>
      </c>
      <c r="BI63">
        <f t="shared" si="23"/>
        <v>1</v>
      </c>
      <c r="BJ63">
        <f t="shared" si="23"/>
        <v>1</v>
      </c>
      <c r="BK63">
        <f t="shared" si="23"/>
        <v>1</v>
      </c>
      <c r="BL63">
        <f t="shared" si="23"/>
        <v>1</v>
      </c>
      <c r="BM63">
        <f t="shared" si="23"/>
        <v>1</v>
      </c>
      <c r="BN63">
        <f t="shared" si="23"/>
        <v>1</v>
      </c>
      <c r="BO63">
        <f t="shared" si="23"/>
        <v>1</v>
      </c>
      <c r="BP63">
        <f t="shared" si="23"/>
        <v>1</v>
      </c>
      <c r="BQ63">
        <f t="shared" si="23"/>
        <v>1</v>
      </c>
      <c r="BR63">
        <f t="shared" si="23"/>
        <v>1</v>
      </c>
      <c r="BS63">
        <f t="shared" si="20"/>
        <v>1</v>
      </c>
      <c r="BT63">
        <f t="shared" si="20"/>
        <v>1</v>
      </c>
      <c r="BU63">
        <f t="shared" si="20"/>
        <v>1</v>
      </c>
      <c r="BV63">
        <f t="shared" si="20"/>
        <v>1</v>
      </c>
      <c r="BW63">
        <f t="shared" si="20"/>
        <v>1</v>
      </c>
      <c r="BX63">
        <f t="shared" si="20"/>
        <v>1</v>
      </c>
      <c r="BY63">
        <f t="shared" si="20"/>
        <v>1</v>
      </c>
      <c r="BZ63">
        <f t="shared" si="20"/>
        <v>1</v>
      </c>
    </row>
    <row r="64" spans="1:78">
      <c r="A64" s="58"/>
      <c r="B64" s="66"/>
      <c r="C64" s="69"/>
      <c r="D64" s="69"/>
      <c r="E64" s="58"/>
      <c r="F64" s="70"/>
      <c r="G64" s="70"/>
      <c r="H64" s="71"/>
      <c r="I64" s="66"/>
      <c r="J64" s="66"/>
    </row>
    <row r="65" spans="1:78">
      <c r="A65" s="58"/>
      <c r="B65" s="66"/>
      <c r="C65" s="69"/>
      <c r="D65" s="69"/>
      <c r="E65" s="58"/>
      <c r="F65" s="70"/>
      <c r="G65" s="70"/>
      <c r="H65" s="71"/>
      <c r="I65" s="66"/>
      <c r="J65" s="66"/>
    </row>
    <row r="66" spans="1:78">
      <c r="A66" s="58"/>
      <c r="B66" s="66"/>
      <c r="C66" s="69"/>
      <c r="D66" s="69"/>
      <c r="E66" s="58"/>
      <c r="F66" s="70"/>
      <c r="G66" s="70"/>
      <c r="H66" s="71"/>
      <c r="I66" s="66"/>
      <c r="J66" s="66"/>
    </row>
    <row r="67" spans="1:78">
      <c r="A67" s="58"/>
      <c r="B67" s="66"/>
      <c r="C67" s="69"/>
      <c r="D67" s="69"/>
      <c r="E67" s="58"/>
      <c r="F67" s="70"/>
      <c r="G67" s="70"/>
      <c r="H67" s="71"/>
      <c r="I67" s="66"/>
      <c r="J67" s="66"/>
    </row>
    <row r="68" spans="1:78">
      <c r="A68" s="58"/>
      <c r="B68" s="66"/>
      <c r="C68" s="69"/>
      <c r="D68" s="69"/>
      <c r="E68" s="58"/>
      <c r="F68" s="70"/>
      <c r="G68" s="70"/>
      <c r="H68" s="71"/>
      <c r="I68" s="66"/>
      <c r="J68" s="66"/>
    </row>
    <row r="72" spans="1:78">
      <c r="P72" s="67">
        <v>0</v>
      </c>
      <c r="Q72" s="67">
        <v>102828.17973718551</v>
      </c>
      <c r="R72" s="67">
        <v>1255321.1530466033</v>
      </c>
      <c r="S72" s="67">
        <v>295973.35966621072</v>
      </c>
      <c r="T72" s="67">
        <v>0</v>
      </c>
      <c r="U72" s="67">
        <v>0</v>
      </c>
      <c r="V72" s="67">
        <v>0</v>
      </c>
      <c r="W72" s="67">
        <v>152250.21074999982</v>
      </c>
      <c r="X72" s="67">
        <v>116010.83715000068</v>
      </c>
      <c r="Y72" s="67">
        <v>442789.56669999938</v>
      </c>
      <c r="Z72" s="67">
        <v>439975.91044897435</v>
      </c>
      <c r="AA72" s="67">
        <v>1063370.5492048813</v>
      </c>
      <c r="AB72" s="67">
        <v>1039092.1972914307</v>
      </c>
      <c r="AC72" s="67">
        <v>857308.4186865486</v>
      </c>
      <c r="AD72" s="67">
        <v>769023.08304908022</v>
      </c>
      <c r="AE72" s="67">
        <v>886416.98791766027</v>
      </c>
      <c r="AF72" s="67">
        <v>881644.14891765337</v>
      </c>
      <c r="AG72" s="67">
        <v>1072634.9198463003</v>
      </c>
      <c r="AH72" s="67">
        <v>1243313.336540825</v>
      </c>
      <c r="AI72" s="67">
        <v>1389460.8949510637</v>
      </c>
      <c r="AJ72" s="67">
        <v>1478797.0132196622</v>
      </c>
      <c r="AK72" s="67">
        <v>1478926.9568852251</v>
      </c>
      <c r="AL72" s="67">
        <v>1476778.6154378566</v>
      </c>
      <c r="AM72" s="67">
        <v>1448517.9360598798</v>
      </c>
      <c r="AN72" s="67">
        <v>1414024.3527265463</v>
      </c>
      <c r="AO72" s="67">
        <v>964302.74617448985</v>
      </c>
      <c r="AP72" s="67">
        <v>638197.68634269072</v>
      </c>
      <c r="AQ72" s="67">
        <v>539736.28588216449</v>
      </c>
      <c r="AR72" s="67">
        <v>750874.06461493403</v>
      </c>
      <c r="AS72" s="67">
        <v>966822.26871099428</v>
      </c>
      <c r="AT72" s="67">
        <v>1155172.521449382</v>
      </c>
      <c r="AU72" s="67">
        <v>1385661.3320580369</v>
      </c>
      <c r="AV72" s="67">
        <v>1385883.0314222754</v>
      </c>
      <c r="AW72" s="67">
        <v>1385661.3320580369</v>
      </c>
      <c r="AX72" s="67">
        <v>1352262.2482930808</v>
      </c>
      <c r="AY72" s="67">
        <v>1330318.9209743235</v>
      </c>
      <c r="AZ72" s="67">
        <v>1049768.2362611755</v>
      </c>
      <c r="BA72" s="67">
        <v>696058.49806378467</v>
      </c>
      <c r="BB72" s="67">
        <v>367452.57598867803</v>
      </c>
      <c r="BC72" s="67">
        <v>0</v>
      </c>
      <c r="BD72" s="67">
        <v>0</v>
      </c>
      <c r="BE72" s="67">
        <v>0</v>
      </c>
      <c r="BF72" s="67">
        <v>0</v>
      </c>
      <c r="BG72" s="67">
        <v>0</v>
      </c>
      <c r="BH72" s="67">
        <v>0</v>
      </c>
      <c r="BI72" s="67">
        <v>0</v>
      </c>
      <c r="BJ72" s="67">
        <v>0</v>
      </c>
      <c r="BK72" s="67">
        <v>0</v>
      </c>
      <c r="BL72" s="67">
        <v>0</v>
      </c>
      <c r="BM72" s="67">
        <v>0</v>
      </c>
      <c r="BN72" s="67">
        <v>0</v>
      </c>
      <c r="BO72" s="67">
        <v>0</v>
      </c>
      <c r="BP72" s="67">
        <v>0</v>
      </c>
      <c r="BQ72" s="67">
        <v>0</v>
      </c>
      <c r="BR72" s="67">
        <v>0</v>
      </c>
      <c r="BS72" s="67">
        <v>0</v>
      </c>
      <c r="BT72" s="67">
        <v>0</v>
      </c>
      <c r="BU72" s="67">
        <v>0</v>
      </c>
      <c r="BV72" s="67">
        <v>0</v>
      </c>
      <c r="BW72" s="67">
        <v>0</v>
      </c>
      <c r="BX72" s="67">
        <v>0</v>
      </c>
      <c r="BY72" s="67">
        <v>0</v>
      </c>
      <c r="BZ72" s="67">
        <v>0</v>
      </c>
    </row>
    <row r="73" spans="1:78">
      <c r="J73" t="s">
        <v>7464</v>
      </c>
      <c r="L73" s="75" t="s">
        <v>1</v>
      </c>
      <c r="M73" s="75" t="s">
        <v>26</v>
      </c>
      <c r="N73" s="75" t="s">
        <v>36</v>
      </c>
      <c r="O73" s="75" t="s">
        <v>2607</v>
      </c>
      <c r="P73" s="76" t="s">
        <v>7403</v>
      </c>
      <c r="Q73" s="76" t="s">
        <v>7404</v>
      </c>
      <c r="R73" s="76" t="s">
        <v>447</v>
      </c>
      <c r="S73" s="76" t="s">
        <v>1590</v>
      </c>
      <c r="T73" s="76" t="s">
        <v>99</v>
      </c>
      <c r="U73" s="76" t="s">
        <v>110</v>
      </c>
      <c r="V73" s="76" t="s">
        <v>144</v>
      </c>
      <c r="W73" s="76" t="s">
        <v>154</v>
      </c>
      <c r="X73" s="76" t="s">
        <v>114</v>
      </c>
      <c r="Y73" s="76" t="s">
        <v>202</v>
      </c>
      <c r="Z73" s="76" t="s">
        <v>128</v>
      </c>
      <c r="AA73" s="76" t="s">
        <v>133</v>
      </c>
      <c r="AB73" s="76" t="s">
        <v>160</v>
      </c>
      <c r="AC73" s="76" t="s">
        <v>247</v>
      </c>
      <c r="AD73" s="76" t="s">
        <v>135</v>
      </c>
      <c r="AE73" s="76" t="s">
        <v>197</v>
      </c>
      <c r="AF73" s="76" t="s">
        <v>575</v>
      </c>
      <c r="AG73" s="76" t="s">
        <v>538</v>
      </c>
      <c r="AH73" s="76" t="s">
        <v>7405</v>
      </c>
      <c r="AI73" s="76" t="s">
        <v>7406</v>
      </c>
      <c r="AJ73" s="76" t="s">
        <v>7407</v>
      </c>
      <c r="AK73" s="76" t="s">
        <v>7408</v>
      </c>
      <c r="AL73" s="76" t="s">
        <v>7409</v>
      </c>
      <c r="AM73" s="76" t="s">
        <v>7410</v>
      </c>
      <c r="AN73" s="76" t="s">
        <v>572</v>
      </c>
      <c r="AO73" s="76" t="s">
        <v>7411</v>
      </c>
      <c r="AP73" s="76" t="s">
        <v>7412</v>
      </c>
      <c r="AQ73" s="76" t="s">
        <v>7413</v>
      </c>
      <c r="AR73" s="76" t="s">
        <v>7414</v>
      </c>
      <c r="AS73" s="76" t="s">
        <v>7415</v>
      </c>
      <c r="AT73" s="76" t="s">
        <v>7416</v>
      </c>
      <c r="AU73" s="76" t="s">
        <v>7417</v>
      </c>
      <c r="AV73" s="76" t="s">
        <v>7418</v>
      </c>
      <c r="AW73" s="76" t="s">
        <v>7419</v>
      </c>
      <c r="AX73" s="76" t="s">
        <v>7420</v>
      </c>
      <c r="AY73" s="76" t="s">
        <v>7421</v>
      </c>
      <c r="AZ73" s="76" t="s">
        <v>7422</v>
      </c>
      <c r="BA73" s="76" t="s">
        <v>7423</v>
      </c>
      <c r="BB73" s="76" t="s">
        <v>7424</v>
      </c>
      <c r="BC73" s="76" t="s">
        <v>7425</v>
      </c>
      <c r="BD73" s="76" t="s">
        <v>7426</v>
      </c>
      <c r="BE73" s="76" t="s">
        <v>7427</v>
      </c>
      <c r="BF73" s="76" t="s">
        <v>7428</v>
      </c>
      <c r="BG73" s="76" t="s">
        <v>7429</v>
      </c>
      <c r="BH73" s="76" t="s">
        <v>7430</v>
      </c>
      <c r="BI73" s="76" t="s">
        <v>7431</v>
      </c>
      <c r="BJ73" s="76" t="s">
        <v>7432</v>
      </c>
      <c r="BK73" s="76" t="s">
        <v>7433</v>
      </c>
      <c r="BL73" s="76" t="s">
        <v>7434</v>
      </c>
      <c r="BM73" s="76" t="s">
        <v>7435</v>
      </c>
      <c r="BN73" s="76" t="s">
        <v>7436</v>
      </c>
      <c r="BO73" s="76" t="s">
        <v>7437</v>
      </c>
      <c r="BP73" s="76" t="s">
        <v>7438</v>
      </c>
      <c r="BQ73" s="76" t="s">
        <v>7439</v>
      </c>
      <c r="BR73" s="76" t="s">
        <v>7440</v>
      </c>
      <c r="BS73" s="76" t="s">
        <v>7441</v>
      </c>
      <c r="BT73" s="76" t="s">
        <v>7442</v>
      </c>
      <c r="BU73" s="76" t="s">
        <v>7443</v>
      </c>
      <c r="BV73" s="76" t="s">
        <v>7444</v>
      </c>
      <c r="BW73" s="76" t="s">
        <v>7445</v>
      </c>
      <c r="BX73" s="76" t="s">
        <v>7446</v>
      </c>
      <c r="BY73" s="76" t="s">
        <v>7447</v>
      </c>
      <c r="BZ73" s="76" t="s">
        <v>7448</v>
      </c>
    </row>
    <row r="74" spans="1:78">
      <c r="A74" s="81" t="s">
        <v>451</v>
      </c>
      <c r="F74" t="str">
        <f>+_xlfn.XLOOKUP(L74,'L4'!B:B,'L4'!D:D)</f>
        <v>m³</v>
      </c>
      <c r="G74">
        <v>0.85</v>
      </c>
      <c r="J74" t="s">
        <v>341</v>
      </c>
      <c r="K74" s="84" t="e">
        <f>+SUM(Table815511[[#This Row],[1.10.2023]:[1.12.2028]])/SUM(Table815511[[1.10.2023]:[1.12.2028]])</f>
        <v>#DIV/0!</v>
      </c>
      <c r="L74" t="s">
        <v>2</v>
      </c>
      <c r="M74" t="s">
        <v>38</v>
      </c>
      <c r="N74" t="s">
        <v>35</v>
      </c>
      <c r="O74" t="s">
        <v>2608</v>
      </c>
      <c r="P74" s="67">
        <f>+IFERROR(SUMIFS(#REF!,#REF!,$L74,#REF!,$M74)*$G74/P$72,0)</f>
        <v>0</v>
      </c>
      <c r="Q74" s="67">
        <f>+IFERROR(SUMIFS(#REF!,#REF!,$L74,#REF!,$M74)*$G74/Q$72,0)</f>
        <v>0</v>
      </c>
      <c r="R74" s="67">
        <f>+IFERROR(SUMIFS(#REF!,#REF!,$L74,#REF!,$M74)*$G74/R$72,0)</f>
        <v>0</v>
      </c>
      <c r="S74" s="67">
        <f>+IFERROR(SUMIFS(#REF!,#REF!,$L74,#REF!,$M74)*$G74/S$72,0)</f>
        <v>0</v>
      </c>
      <c r="T74" s="67">
        <f>+IFERROR(SUMIFS(#REF!,#REF!,$L74,#REF!,$M74)*$G74/T$72,0)</f>
        <v>0</v>
      </c>
      <c r="U74" s="67">
        <f>+IFERROR(SUMIFS(#REF!,#REF!,$L74,#REF!,$M74)*$G74/U$72,0)</f>
        <v>0</v>
      </c>
      <c r="V74" s="67">
        <f>+IFERROR(SUMIFS(#REF!,#REF!,$L74,#REF!,$M74)*$G74/V$72,0)</f>
        <v>0</v>
      </c>
      <c r="W74" s="67">
        <f>+IFERROR(SUMIFS(#REF!,#REF!,$L74,#REF!,$M74)*$G74/W$72,0)</f>
        <v>0</v>
      </c>
      <c r="X74" s="67">
        <f>+IFERROR(SUMIFS(#REF!,#REF!,$L74,#REF!,$M74)*$G74/X$72,0)</f>
        <v>0</v>
      </c>
      <c r="Y74" s="67">
        <f>+IFERROR(SUMIFS(#REF!,#REF!,$L74,#REF!,$M74)*$G74/Y$72,0)</f>
        <v>0</v>
      </c>
      <c r="Z74" s="67">
        <f>+IFERROR(SUMIFS(#REF!,#REF!,$L74,#REF!,$M74)*$G74/Z$72,0)</f>
        <v>0</v>
      </c>
      <c r="AA74" s="67">
        <f>+IFERROR(SUMIFS(#REF!,#REF!,$L74,#REF!,$M74)*$G74/AA$72,0)</f>
        <v>0</v>
      </c>
      <c r="AB74" s="67">
        <f>+IFERROR(SUMIFS(#REF!,#REF!,$L74,#REF!,$M74)*$G74/AB$72,0)</f>
        <v>0</v>
      </c>
      <c r="AC74" s="67">
        <f>+IFERROR(SUMIFS(#REF!,#REF!,$L74,#REF!,$M74)*$G74/AC$72,0)</f>
        <v>0</v>
      </c>
      <c r="AD74" s="67">
        <f>+IFERROR(SUMIFS(#REF!,#REF!,$L74,#REF!,$M74)*$G74/AD$72,0)</f>
        <v>0</v>
      </c>
      <c r="AE74" s="67">
        <f>+IFERROR(SUMIFS(#REF!,#REF!,$L74,#REF!,$M74)*$G74/AE$72,0)</f>
        <v>0</v>
      </c>
      <c r="AF74" s="67">
        <f>+IFERROR(SUMIFS(#REF!,#REF!,$L74,#REF!,$M74)*$G74/AF$72,0)</f>
        <v>0</v>
      </c>
      <c r="AG74" s="67">
        <f>+IFERROR(SUMIFS(#REF!,#REF!,$L74,#REF!,$M74)*$G74/AG$72,0)</f>
        <v>0</v>
      </c>
      <c r="AH74" s="67">
        <f>+IFERROR(SUMIFS(#REF!,#REF!,$L74,#REF!,$M74)*$G74/AH$72,0)</f>
        <v>0</v>
      </c>
      <c r="AI74" s="67">
        <f>+IFERROR(SUMIFS(#REF!,#REF!,$L74,#REF!,$M74)*$G74/AI$72,0)</f>
        <v>0</v>
      </c>
      <c r="AJ74" s="67">
        <f>+IFERROR(SUMIFS(#REF!,#REF!,$L74,#REF!,$M74)*$G74/AJ$72,0)</f>
        <v>0</v>
      </c>
      <c r="AK74" s="67">
        <f>+IFERROR(SUMIFS(#REF!,#REF!,$L74,#REF!,$M74)*$G74/AK$72,0)</f>
        <v>0</v>
      </c>
      <c r="AL74" s="67">
        <f>+IFERROR(SUMIFS(#REF!,#REF!,$L74,#REF!,$M74)*$G74/AL$72,0)</f>
        <v>0</v>
      </c>
      <c r="AM74" s="67">
        <f>+IFERROR(SUMIFS(#REF!,#REF!,$L74,#REF!,$M74)*$G74/AM$72,0)</f>
        <v>0</v>
      </c>
      <c r="AN74" s="67">
        <f>+IFERROR(SUMIFS(#REF!,#REF!,$L74,#REF!,$M74)*$G74/AN$72,0)</f>
        <v>0</v>
      </c>
      <c r="AO74" s="67">
        <f>+IFERROR(SUMIFS(#REF!,#REF!,$L74,#REF!,$M74)*$G74/AO$72,0)</f>
        <v>0</v>
      </c>
      <c r="AP74" s="67">
        <f>+IFERROR(SUMIFS(#REF!,#REF!,$L74,#REF!,$M74)*$G74/AP$72,0)</f>
        <v>0</v>
      </c>
      <c r="AQ74" s="67">
        <f>+IFERROR(SUMIFS(#REF!,#REF!,$L74,#REF!,$M74)*$G74/AQ$72,0)</f>
        <v>0</v>
      </c>
      <c r="AR74" s="67">
        <f>+IFERROR(SUMIFS(#REF!,#REF!,$L74,#REF!,$M74)*$G74/AR$72,0)</f>
        <v>0</v>
      </c>
      <c r="AS74" s="67">
        <f>+IFERROR(SUMIFS(#REF!,#REF!,$L74,#REF!,$M74)*$G74/AS$72,0)</f>
        <v>0</v>
      </c>
      <c r="AT74" s="67">
        <f>+IFERROR(SUMIFS(#REF!,#REF!,$L74,#REF!,$M74)*$G74/AT$72,0)</f>
        <v>0</v>
      </c>
      <c r="AU74" s="67">
        <f>+IFERROR(SUMIFS(#REF!,#REF!,$L74,#REF!,$M74)*$G74/AU$72,0)</f>
        <v>0</v>
      </c>
      <c r="AV74" s="67">
        <f>+IFERROR(SUMIFS(#REF!,#REF!,$L74,#REF!,$M74)*$G74/AV$72,0)</f>
        <v>0</v>
      </c>
      <c r="AW74" s="67">
        <f>+IFERROR(SUMIFS(#REF!,#REF!,$L74,#REF!,$M74)*$G74/AW$72,0)</f>
        <v>0</v>
      </c>
      <c r="AX74" s="67">
        <f>+IFERROR(SUMIFS(#REF!,#REF!,$L74,#REF!,$M74)*$G74/AX$72,0)</f>
        <v>0</v>
      </c>
      <c r="AY74" s="67">
        <f>+IFERROR(SUMIFS(#REF!,#REF!,$L74,#REF!,$M74)*$G74/AY$72,0)</f>
        <v>0</v>
      </c>
      <c r="AZ74" s="67">
        <f>+IFERROR(SUMIFS(#REF!,#REF!,$L74,#REF!,$M74)*$G74/AZ$72,0)</f>
        <v>0</v>
      </c>
      <c r="BA74" s="67">
        <f>+IFERROR(SUMIFS(#REF!,#REF!,$L74,#REF!,$M74)*$G74/BA$72,0)</f>
        <v>0</v>
      </c>
      <c r="BB74" s="67">
        <f>+IFERROR(SUMIFS(#REF!,#REF!,$L74,#REF!,$M74)*$G74/BB$72,0)</f>
        <v>0</v>
      </c>
      <c r="BC74" s="67">
        <f>+IFERROR(SUMIFS(#REF!,#REF!,$L74,#REF!,$M74)*$G74/BC$72,0)</f>
        <v>0</v>
      </c>
      <c r="BD74" s="67">
        <f>+IFERROR(SUMIFS(#REF!,#REF!,$L74,#REF!,$M74)*$G74/BD$72,0)</f>
        <v>0</v>
      </c>
      <c r="BE74" s="67">
        <f>+IFERROR(SUMIFS(#REF!,#REF!,$L74,#REF!,$M74)*$G74/BE$72,0)</f>
        <v>0</v>
      </c>
      <c r="BF74" s="67">
        <f>+IFERROR(SUMIFS(#REF!,#REF!,$L74,#REF!,$M74)*$G74/BF$72,0)</f>
        <v>0</v>
      </c>
      <c r="BG74" s="67">
        <f>+IFERROR(SUMIFS(#REF!,#REF!,$L74,#REF!,$M74)*$G74/BG$72,0)</f>
        <v>0</v>
      </c>
      <c r="BH74" s="67">
        <f>+IFERROR(SUMIFS(#REF!,#REF!,$L74,#REF!,$M74)*$G74/BH$72,0)</f>
        <v>0</v>
      </c>
      <c r="BI74" s="67">
        <f>+IFERROR(SUMIFS(#REF!,#REF!,$L74,#REF!,$M74)*$G74/BI$72,0)</f>
        <v>0</v>
      </c>
      <c r="BJ74" s="67">
        <f>+IFERROR(SUMIFS(#REF!,#REF!,$L74,#REF!,$M74)*$G74/BJ$72,0)</f>
        <v>0</v>
      </c>
      <c r="BK74" s="67">
        <f>+IFERROR(SUMIFS(#REF!,#REF!,$L74,#REF!,$M74)*$G74/BK$72,0)</f>
        <v>0</v>
      </c>
      <c r="BL74" s="67">
        <f>+IFERROR(SUMIFS(#REF!,#REF!,$L74,#REF!,$M74)*$G74/BL$72,0)</f>
        <v>0</v>
      </c>
      <c r="BM74" s="67">
        <f>+IFERROR(SUMIFS(#REF!,#REF!,$L74,#REF!,$M74)*$G74/BM$72,0)</f>
        <v>0</v>
      </c>
      <c r="BN74" s="67">
        <f>+IFERROR(SUMIFS(#REF!,#REF!,$L74,#REF!,$M74)*$G74/BN$72,0)</f>
        <v>0</v>
      </c>
      <c r="BO74" s="67">
        <f>+IFERROR(SUMIFS(#REF!,#REF!,$L74,#REF!,$M74)*$G74/BO$72,0)</f>
        <v>0</v>
      </c>
      <c r="BP74" s="67">
        <f>+IFERROR(SUMIFS(#REF!,#REF!,$L74,#REF!,$M74)*$G74/BP$72,0)</f>
        <v>0</v>
      </c>
      <c r="BQ74" s="67">
        <f>+IFERROR(SUMIFS(#REF!,#REF!,$L74,#REF!,$M74)*$G74/BQ$72,0)</f>
        <v>0</v>
      </c>
      <c r="BR74" s="67">
        <f>+IFERROR(SUMIFS(#REF!,#REF!,$L74,#REF!,$M74)*$G74/BR$72,0)</f>
        <v>0</v>
      </c>
      <c r="BS74" s="67">
        <f>+IFERROR(SUMIFS(#REF!,#REF!,$L74,#REF!,$M74)*$G74/BS$72,0)</f>
        <v>0</v>
      </c>
      <c r="BT74" s="67">
        <f>+IFERROR(SUMIFS(#REF!,#REF!,$L74,#REF!,$M74)*$G74/BT$72,0)</f>
        <v>0</v>
      </c>
      <c r="BU74" s="67">
        <f>+IFERROR(SUMIFS(#REF!,#REF!,$L74,#REF!,$M74)*$G74/BU$72,0)</f>
        <v>0</v>
      </c>
      <c r="BV74" s="67">
        <f>+IFERROR(SUMIFS(#REF!,#REF!,$L74,#REF!,$M74)*$G74/BV$72,0)</f>
        <v>0</v>
      </c>
      <c r="BW74" s="67">
        <f>+IFERROR(SUMIFS(#REF!,#REF!,$L74,#REF!,$M74)*$G74/BW$72,0)</f>
        <v>0</v>
      </c>
      <c r="BX74" s="67">
        <f>+IFERROR(SUMIFS(#REF!,#REF!,$L74,#REF!,$M74)*$G74/BX$72,0)</f>
        <v>0</v>
      </c>
      <c r="BY74" s="67">
        <f>+IFERROR(SUMIFS(#REF!,#REF!,$L74,#REF!,$M74)*$G74/BY$72,0)</f>
        <v>0</v>
      </c>
      <c r="BZ74" s="67">
        <f>+IFERROR(SUMIFS(#REF!,#REF!,$L74,#REF!,$M74)*$G74/BZ$72,0)</f>
        <v>0</v>
      </c>
    </row>
    <row r="75" spans="1:78">
      <c r="A75" s="81" t="s">
        <v>451</v>
      </c>
      <c r="F75" t="str">
        <f>+_xlfn.XLOOKUP(L75,'L4'!B:B,'L4'!D:D)</f>
        <v>m³</v>
      </c>
      <c r="G75">
        <v>1</v>
      </c>
      <c r="J75" t="s">
        <v>6</v>
      </c>
      <c r="K75" s="84" t="e">
        <f>+SUM(Table815511[[#This Row],[1.10.2023]:[1.12.2028]])/SUM(Table815511[[1.10.2023]:[1.12.2028]])</f>
        <v>#DIV/0!</v>
      </c>
      <c r="L75" t="s">
        <v>5135</v>
      </c>
      <c r="M75" t="s">
        <v>38</v>
      </c>
      <c r="N75" t="s">
        <v>35</v>
      </c>
      <c r="O75" t="s">
        <v>2608</v>
      </c>
      <c r="P75" s="67">
        <f>+IFERROR(SUMIFS(#REF!,#REF!,$L75,#REF!,$M75)*$G75/P$72,0)</f>
        <v>0</v>
      </c>
      <c r="Q75" s="67">
        <f>+IFERROR(SUMIFS(#REF!,#REF!,$L75,#REF!,$M75)*$G75/Q$72,0)</f>
        <v>0</v>
      </c>
      <c r="R75" s="67">
        <f>+IFERROR(SUMIFS(#REF!,#REF!,$L75,#REF!,$M75)*$G75/R$72,0)</f>
        <v>0</v>
      </c>
      <c r="S75" s="67">
        <f>+IFERROR(SUMIFS(#REF!,#REF!,$L75,#REF!,$M75)*$G75/S$72,0)</f>
        <v>0</v>
      </c>
      <c r="T75" s="67">
        <f>+IFERROR(SUMIFS(#REF!,#REF!,$L75,#REF!,$M75)*$G75/T$72,0)</f>
        <v>0</v>
      </c>
      <c r="U75" s="67">
        <f>+IFERROR(SUMIFS(#REF!,#REF!,$L75,#REF!,$M75)*$G75/U$72,0)</f>
        <v>0</v>
      </c>
      <c r="V75" s="67">
        <f>+IFERROR(SUMIFS(#REF!,#REF!,$L75,#REF!,$M75)*$G75/V$72,0)</f>
        <v>0</v>
      </c>
      <c r="W75" s="67">
        <f>+IFERROR(SUMIFS(#REF!,#REF!,$L75,#REF!,$M75)*$G75/W$72,0)</f>
        <v>0</v>
      </c>
      <c r="X75" s="67">
        <f>+IFERROR(SUMIFS(#REF!,#REF!,$L75,#REF!,$M75)*$G75/X$72,0)</f>
        <v>0</v>
      </c>
      <c r="Y75" s="67">
        <f>+IFERROR(SUMIFS(#REF!,#REF!,$L75,#REF!,$M75)*$G75/Y$72,0)</f>
        <v>0</v>
      </c>
      <c r="Z75" s="67">
        <f>+IFERROR(SUMIFS(#REF!,#REF!,$L75,#REF!,$M75)*$G75/Z$72,0)</f>
        <v>0</v>
      </c>
      <c r="AA75" s="67">
        <f>+IFERROR(SUMIFS(#REF!,#REF!,$L75,#REF!,$M75)*$G75/AA$72,0)</f>
        <v>0</v>
      </c>
      <c r="AB75" s="67">
        <f>+IFERROR(SUMIFS(#REF!,#REF!,$L75,#REF!,$M75)*$G75/AB$72,0)</f>
        <v>0</v>
      </c>
      <c r="AC75" s="67">
        <f>+IFERROR(SUMIFS(#REF!,#REF!,$L75,#REF!,$M75)*$G75/AC$72,0)</f>
        <v>0</v>
      </c>
      <c r="AD75" s="67">
        <f>+IFERROR(SUMIFS(#REF!,#REF!,$L75,#REF!,$M75)*$G75/AD$72,0)</f>
        <v>0</v>
      </c>
      <c r="AE75" s="67">
        <f>+IFERROR(SUMIFS(#REF!,#REF!,$L75,#REF!,$M75)*$G75/AE$72,0)</f>
        <v>0</v>
      </c>
      <c r="AF75" s="67">
        <f>+IFERROR(SUMIFS(#REF!,#REF!,$L75,#REF!,$M75)*$G75/AF$72,0)</f>
        <v>0</v>
      </c>
      <c r="AG75" s="67">
        <f>+IFERROR(SUMIFS(#REF!,#REF!,$L75,#REF!,$M75)*$G75/AG$72,0)</f>
        <v>0</v>
      </c>
      <c r="AH75" s="67">
        <f>+IFERROR(SUMIFS(#REF!,#REF!,$L75,#REF!,$M75)*$G75/AH$72,0)</f>
        <v>0</v>
      </c>
      <c r="AI75" s="67">
        <f>+IFERROR(SUMIFS(#REF!,#REF!,$L75,#REF!,$M75)*$G75/AI$72,0)</f>
        <v>0</v>
      </c>
      <c r="AJ75" s="67">
        <f>+IFERROR(SUMIFS(#REF!,#REF!,$L75,#REF!,$M75)*$G75/AJ$72,0)</f>
        <v>0</v>
      </c>
      <c r="AK75" s="67">
        <f>+IFERROR(SUMIFS(#REF!,#REF!,$L75,#REF!,$M75)*$G75/AK$72,0)</f>
        <v>0</v>
      </c>
      <c r="AL75" s="67">
        <f>+IFERROR(SUMIFS(#REF!,#REF!,$L75,#REF!,$M75)*$G75/AL$72,0)</f>
        <v>0</v>
      </c>
      <c r="AM75" s="67">
        <f>+IFERROR(SUMIFS(#REF!,#REF!,$L75,#REF!,$M75)*$G75/AM$72,0)</f>
        <v>0</v>
      </c>
      <c r="AN75" s="67">
        <f>+IFERROR(SUMIFS(#REF!,#REF!,$L75,#REF!,$M75)*$G75/AN$72,0)</f>
        <v>0</v>
      </c>
      <c r="AO75" s="67">
        <f>+IFERROR(SUMIFS(#REF!,#REF!,$L75,#REF!,$M75)*$G75/AO$72,0)</f>
        <v>0</v>
      </c>
      <c r="AP75" s="67">
        <f>+IFERROR(SUMIFS(#REF!,#REF!,$L75,#REF!,$M75)*$G75/AP$72,0)</f>
        <v>0</v>
      </c>
      <c r="AQ75" s="67">
        <f>+IFERROR(SUMIFS(#REF!,#REF!,$L75,#REF!,$M75)*$G75/AQ$72,0)</f>
        <v>0</v>
      </c>
      <c r="AR75" s="67">
        <f>+IFERROR(SUMIFS(#REF!,#REF!,$L75,#REF!,$M75)*$G75/AR$72,0)</f>
        <v>0</v>
      </c>
      <c r="AS75" s="67">
        <f>+IFERROR(SUMIFS(#REF!,#REF!,$L75,#REF!,$M75)*$G75/AS$72,0)</f>
        <v>0</v>
      </c>
      <c r="AT75" s="67">
        <f>+IFERROR(SUMIFS(#REF!,#REF!,$L75,#REF!,$M75)*$G75/AT$72,0)</f>
        <v>0</v>
      </c>
      <c r="AU75" s="67">
        <f>+IFERROR(SUMIFS(#REF!,#REF!,$L75,#REF!,$M75)*$G75/AU$72,0)</f>
        <v>0</v>
      </c>
      <c r="AV75" s="67">
        <f>+IFERROR(SUMIFS(#REF!,#REF!,$L75,#REF!,$M75)*$G75/AV$72,0)</f>
        <v>0</v>
      </c>
      <c r="AW75" s="67">
        <f>+IFERROR(SUMIFS(#REF!,#REF!,$L75,#REF!,$M75)*$G75/AW$72,0)</f>
        <v>0</v>
      </c>
      <c r="AX75" s="67">
        <f>+IFERROR(SUMIFS(#REF!,#REF!,$L75,#REF!,$M75)*$G75/AX$72,0)</f>
        <v>0</v>
      </c>
      <c r="AY75" s="67">
        <f>+IFERROR(SUMIFS(#REF!,#REF!,$L75,#REF!,$M75)*$G75/AY$72,0)</f>
        <v>0</v>
      </c>
      <c r="AZ75" s="67">
        <f>+IFERROR(SUMIFS(#REF!,#REF!,$L75,#REF!,$M75)*$G75/AZ$72,0)</f>
        <v>0</v>
      </c>
      <c r="BA75" s="67">
        <f>+IFERROR(SUMIFS(#REF!,#REF!,$L75,#REF!,$M75)*$G75/BA$72,0)</f>
        <v>0</v>
      </c>
      <c r="BB75" s="67">
        <f>+IFERROR(SUMIFS(#REF!,#REF!,$L75,#REF!,$M75)*$G75/BB$72,0)</f>
        <v>0</v>
      </c>
      <c r="BC75" s="67">
        <f>+IFERROR(SUMIFS(#REF!,#REF!,$L75,#REF!,$M75)*$G75/BC$72,0)</f>
        <v>0</v>
      </c>
      <c r="BD75" s="67">
        <f>+IFERROR(SUMIFS(#REF!,#REF!,$L75,#REF!,$M75)*$G75/BD$72,0)</f>
        <v>0</v>
      </c>
      <c r="BE75" s="67">
        <f>+IFERROR(SUMIFS(#REF!,#REF!,$L75,#REF!,$M75)*$G75/BE$72,0)</f>
        <v>0</v>
      </c>
      <c r="BF75" s="67">
        <f>+IFERROR(SUMIFS(#REF!,#REF!,$L75,#REF!,$M75)*$G75/BF$72,0)</f>
        <v>0</v>
      </c>
      <c r="BG75" s="67">
        <f>+IFERROR(SUMIFS(#REF!,#REF!,$L75,#REF!,$M75)*$G75/BG$72,0)</f>
        <v>0</v>
      </c>
      <c r="BH75" s="67">
        <f>+IFERROR(SUMIFS(#REF!,#REF!,$L75,#REF!,$M75)*$G75/BH$72,0)</f>
        <v>0</v>
      </c>
      <c r="BI75" s="67">
        <f>+IFERROR(SUMIFS(#REF!,#REF!,$L75,#REF!,$M75)*$G75/BI$72,0)</f>
        <v>0</v>
      </c>
      <c r="BJ75" s="67">
        <f>+IFERROR(SUMIFS(#REF!,#REF!,$L75,#REF!,$M75)*$G75/BJ$72,0)</f>
        <v>0</v>
      </c>
      <c r="BK75" s="67">
        <f>+IFERROR(SUMIFS(#REF!,#REF!,$L75,#REF!,$M75)*$G75/BK$72,0)</f>
        <v>0</v>
      </c>
      <c r="BL75" s="67">
        <f>+IFERROR(SUMIFS(#REF!,#REF!,$L75,#REF!,$M75)*$G75/BL$72,0)</f>
        <v>0</v>
      </c>
      <c r="BM75" s="67">
        <f>+IFERROR(SUMIFS(#REF!,#REF!,$L75,#REF!,$M75)*$G75/BM$72,0)</f>
        <v>0</v>
      </c>
      <c r="BN75" s="67">
        <f>+IFERROR(SUMIFS(#REF!,#REF!,$L75,#REF!,$M75)*$G75/BN$72,0)</f>
        <v>0</v>
      </c>
      <c r="BO75" s="67">
        <f>+IFERROR(SUMIFS(#REF!,#REF!,$L75,#REF!,$M75)*$G75/BO$72,0)</f>
        <v>0</v>
      </c>
      <c r="BP75" s="67">
        <f>+IFERROR(SUMIFS(#REF!,#REF!,$L75,#REF!,$M75)*$G75/BP$72,0)</f>
        <v>0</v>
      </c>
      <c r="BQ75" s="67">
        <f>+IFERROR(SUMIFS(#REF!,#REF!,$L75,#REF!,$M75)*$G75/BQ$72,0)</f>
        <v>0</v>
      </c>
      <c r="BR75" s="67">
        <f>+IFERROR(SUMIFS(#REF!,#REF!,$L75,#REF!,$M75)*$G75/BR$72,0)</f>
        <v>0</v>
      </c>
      <c r="BS75" s="67">
        <f>+IFERROR(SUMIFS(#REF!,#REF!,$L75,#REF!,$M75)*$G75/BS$72,0)</f>
        <v>0</v>
      </c>
      <c r="BT75" s="67">
        <f>+IFERROR(SUMIFS(#REF!,#REF!,$L75,#REF!,$M75)*$G75/BT$72,0)</f>
        <v>0</v>
      </c>
      <c r="BU75" s="67">
        <f>+IFERROR(SUMIFS(#REF!,#REF!,$L75,#REF!,$M75)*$G75/BU$72,0)</f>
        <v>0</v>
      </c>
      <c r="BV75" s="67">
        <f>+IFERROR(SUMIFS(#REF!,#REF!,$L75,#REF!,$M75)*$G75/BV$72,0)</f>
        <v>0</v>
      </c>
      <c r="BW75" s="67">
        <f>+IFERROR(SUMIFS(#REF!,#REF!,$L75,#REF!,$M75)*$G75/BW$72,0)</f>
        <v>0</v>
      </c>
      <c r="BX75" s="67">
        <f>+IFERROR(SUMIFS(#REF!,#REF!,$L75,#REF!,$M75)*$G75/BX$72,0)</f>
        <v>0</v>
      </c>
      <c r="BY75" s="67">
        <f>+IFERROR(SUMIFS(#REF!,#REF!,$L75,#REF!,$M75)*$G75/BY$72,0)</f>
        <v>0</v>
      </c>
      <c r="BZ75" s="67">
        <f>+IFERROR(SUMIFS(#REF!,#REF!,$L75,#REF!,$M75)*$G75/BZ$72,0)</f>
        <v>0</v>
      </c>
    </row>
    <row r="76" spans="1:78">
      <c r="A76" s="81" t="s">
        <v>451</v>
      </c>
      <c r="F76" t="str">
        <f>+_xlfn.XLOOKUP(L76,'L4'!B:B,'L4'!D:D)</f>
        <v>m³</v>
      </c>
      <c r="G76">
        <v>1</v>
      </c>
      <c r="J76" t="s">
        <v>344</v>
      </c>
      <c r="K76" s="84" t="e">
        <f>+SUM(Table815511[[#This Row],[1.10.2023]:[1.12.2028]])/SUM(Table815511[[1.10.2023]:[1.12.2028]])</f>
        <v>#DIV/0!</v>
      </c>
      <c r="L76" t="s">
        <v>5136</v>
      </c>
      <c r="M76" t="s">
        <v>38</v>
      </c>
      <c r="N76" t="s">
        <v>35</v>
      </c>
      <c r="O76" t="s">
        <v>2608</v>
      </c>
      <c r="P76" s="67">
        <f>+IFERROR(SUMIFS(#REF!,#REF!,$L76,#REF!,$M76)*$G76/P$72,0)</f>
        <v>0</v>
      </c>
      <c r="Q76" s="67">
        <f>+IFERROR(SUMIFS(#REF!,#REF!,$L76,#REF!,$M76)*$G76/Q$72,0)</f>
        <v>0</v>
      </c>
      <c r="R76" s="67">
        <f>+IFERROR(SUMIFS(#REF!,#REF!,$L76,#REF!,$M76)*$G76/R$72,0)</f>
        <v>0</v>
      </c>
      <c r="S76" s="67">
        <f>+IFERROR(SUMIFS(#REF!,#REF!,$L76,#REF!,$M76)*$G76/S$72,0)</f>
        <v>0</v>
      </c>
      <c r="T76" s="67">
        <f>+IFERROR(SUMIFS(#REF!,#REF!,$L76,#REF!,$M76)*$G76/T$72,0)</f>
        <v>0</v>
      </c>
      <c r="U76" s="67">
        <f>+IFERROR(SUMIFS(#REF!,#REF!,$L76,#REF!,$M76)*$G76/U$72,0)</f>
        <v>0</v>
      </c>
      <c r="V76" s="67">
        <f>+IFERROR(SUMIFS(#REF!,#REF!,$L76,#REF!,$M76)*$G76/V$72,0)</f>
        <v>0</v>
      </c>
      <c r="W76" s="67">
        <f>+IFERROR(SUMIFS(#REF!,#REF!,$L76,#REF!,$M76)*$G76/W$72,0)</f>
        <v>0</v>
      </c>
      <c r="X76" s="67">
        <f>+IFERROR(SUMIFS(#REF!,#REF!,$L76,#REF!,$M76)*$G76/X$72,0)</f>
        <v>0</v>
      </c>
      <c r="Y76" s="67">
        <f>+IFERROR(SUMIFS(#REF!,#REF!,$L76,#REF!,$M76)*$G76/Y$72,0)</f>
        <v>0</v>
      </c>
      <c r="Z76" s="67">
        <f>+IFERROR(SUMIFS(#REF!,#REF!,$L76,#REF!,$M76)*$G76/Z$72,0)</f>
        <v>0</v>
      </c>
      <c r="AA76" s="67">
        <f>+IFERROR(SUMIFS(#REF!,#REF!,$L76,#REF!,$M76)*$G76/AA$72,0)</f>
        <v>0</v>
      </c>
      <c r="AB76" s="67">
        <f>+IFERROR(SUMIFS(#REF!,#REF!,$L76,#REF!,$M76)*$G76/AB$72,0)</f>
        <v>0</v>
      </c>
      <c r="AC76" s="67">
        <f>+IFERROR(SUMIFS(#REF!,#REF!,$L76,#REF!,$M76)*$G76/AC$72,0)</f>
        <v>0</v>
      </c>
      <c r="AD76" s="67">
        <f>+IFERROR(SUMIFS(#REF!,#REF!,$L76,#REF!,$M76)*$G76/AD$72,0)</f>
        <v>0</v>
      </c>
      <c r="AE76" s="67">
        <f>+IFERROR(SUMIFS(#REF!,#REF!,$L76,#REF!,$M76)*$G76/AE$72,0)</f>
        <v>0</v>
      </c>
      <c r="AF76" s="67">
        <f>+IFERROR(SUMIFS(#REF!,#REF!,$L76,#REF!,$M76)*$G76/AF$72,0)</f>
        <v>0</v>
      </c>
      <c r="AG76" s="67">
        <f>+IFERROR(SUMIFS(#REF!,#REF!,$L76,#REF!,$M76)*$G76/AG$72,0)</f>
        <v>0</v>
      </c>
      <c r="AH76" s="67">
        <f>+IFERROR(SUMIFS(#REF!,#REF!,$L76,#REF!,$M76)*$G76/AH$72,0)</f>
        <v>0</v>
      </c>
      <c r="AI76" s="67">
        <f>+IFERROR(SUMIFS(#REF!,#REF!,$L76,#REF!,$M76)*$G76/AI$72,0)</f>
        <v>0</v>
      </c>
      <c r="AJ76" s="67">
        <f>+IFERROR(SUMIFS(#REF!,#REF!,$L76,#REF!,$M76)*$G76/AJ$72,0)</f>
        <v>0</v>
      </c>
      <c r="AK76" s="67">
        <f>+IFERROR(SUMIFS(#REF!,#REF!,$L76,#REF!,$M76)*$G76/AK$72,0)</f>
        <v>0</v>
      </c>
      <c r="AL76" s="67">
        <f>+IFERROR(SUMIFS(#REF!,#REF!,$L76,#REF!,$M76)*$G76/AL$72,0)</f>
        <v>0</v>
      </c>
      <c r="AM76" s="67">
        <f>+IFERROR(SUMIFS(#REF!,#REF!,$L76,#REF!,$M76)*$G76/AM$72,0)</f>
        <v>0</v>
      </c>
      <c r="AN76" s="67">
        <f>+IFERROR(SUMIFS(#REF!,#REF!,$L76,#REF!,$M76)*$G76/AN$72,0)</f>
        <v>0</v>
      </c>
      <c r="AO76" s="67">
        <f>+IFERROR(SUMIFS(#REF!,#REF!,$L76,#REF!,$M76)*$G76/AO$72,0)</f>
        <v>0</v>
      </c>
      <c r="AP76" s="67">
        <f>+IFERROR(SUMIFS(#REF!,#REF!,$L76,#REF!,$M76)*$G76/AP$72,0)</f>
        <v>0</v>
      </c>
      <c r="AQ76" s="67">
        <f>+IFERROR(SUMIFS(#REF!,#REF!,$L76,#REF!,$M76)*$G76/AQ$72,0)</f>
        <v>0</v>
      </c>
      <c r="AR76" s="67">
        <f>+IFERROR(SUMIFS(#REF!,#REF!,$L76,#REF!,$M76)*$G76/AR$72,0)</f>
        <v>0</v>
      </c>
      <c r="AS76" s="67">
        <f>+IFERROR(SUMIFS(#REF!,#REF!,$L76,#REF!,$M76)*$G76/AS$72,0)</f>
        <v>0</v>
      </c>
      <c r="AT76" s="67">
        <f>+IFERROR(SUMIFS(#REF!,#REF!,$L76,#REF!,$M76)*$G76/AT$72,0)</f>
        <v>0</v>
      </c>
      <c r="AU76" s="67">
        <f>+IFERROR(SUMIFS(#REF!,#REF!,$L76,#REF!,$M76)*$G76/AU$72,0)</f>
        <v>0</v>
      </c>
      <c r="AV76" s="67">
        <f>+IFERROR(SUMIFS(#REF!,#REF!,$L76,#REF!,$M76)*$G76/AV$72,0)</f>
        <v>0</v>
      </c>
      <c r="AW76" s="67">
        <f>+IFERROR(SUMIFS(#REF!,#REF!,$L76,#REF!,$M76)*$G76/AW$72,0)</f>
        <v>0</v>
      </c>
      <c r="AX76" s="67">
        <f>+IFERROR(SUMIFS(#REF!,#REF!,$L76,#REF!,$M76)*$G76/AX$72,0)</f>
        <v>0</v>
      </c>
      <c r="AY76" s="67">
        <f>+IFERROR(SUMIFS(#REF!,#REF!,$L76,#REF!,$M76)*$G76/AY$72,0)</f>
        <v>0</v>
      </c>
      <c r="AZ76" s="67">
        <f>+IFERROR(SUMIFS(#REF!,#REF!,$L76,#REF!,$M76)*$G76/AZ$72,0)</f>
        <v>0</v>
      </c>
      <c r="BA76" s="67">
        <f>+IFERROR(SUMIFS(#REF!,#REF!,$L76,#REF!,$M76)*$G76/BA$72,0)</f>
        <v>0</v>
      </c>
      <c r="BB76" s="67">
        <f>+IFERROR(SUMIFS(#REF!,#REF!,$L76,#REF!,$M76)*$G76/BB$72,0)</f>
        <v>0</v>
      </c>
      <c r="BC76" s="67">
        <f>+IFERROR(SUMIFS(#REF!,#REF!,$L76,#REF!,$M76)*$G76/BC$72,0)</f>
        <v>0</v>
      </c>
      <c r="BD76" s="67">
        <f>+IFERROR(SUMIFS(#REF!,#REF!,$L76,#REF!,$M76)*$G76/BD$72,0)</f>
        <v>0</v>
      </c>
      <c r="BE76" s="67">
        <f>+IFERROR(SUMIFS(#REF!,#REF!,$L76,#REF!,$M76)*$G76/BE$72,0)</f>
        <v>0</v>
      </c>
      <c r="BF76" s="67">
        <f>+IFERROR(SUMIFS(#REF!,#REF!,$L76,#REF!,$M76)*$G76/BF$72,0)</f>
        <v>0</v>
      </c>
      <c r="BG76" s="67">
        <f>+IFERROR(SUMIFS(#REF!,#REF!,$L76,#REF!,$M76)*$G76/BG$72,0)</f>
        <v>0</v>
      </c>
      <c r="BH76" s="67">
        <f>+IFERROR(SUMIFS(#REF!,#REF!,$L76,#REF!,$M76)*$G76/BH$72,0)</f>
        <v>0</v>
      </c>
      <c r="BI76" s="67">
        <f>+IFERROR(SUMIFS(#REF!,#REF!,$L76,#REF!,$M76)*$G76/BI$72,0)</f>
        <v>0</v>
      </c>
      <c r="BJ76" s="67">
        <f>+IFERROR(SUMIFS(#REF!,#REF!,$L76,#REF!,$M76)*$G76/BJ$72,0)</f>
        <v>0</v>
      </c>
      <c r="BK76" s="67">
        <f>+IFERROR(SUMIFS(#REF!,#REF!,$L76,#REF!,$M76)*$G76/BK$72,0)</f>
        <v>0</v>
      </c>
      <c r="BL76" s="67">
        <f>+IFERROR(SUMIFS(#REF!,#REF!,$L76,#REF!,$M76)*$G76/BL$72,0)</f>
        <v>0</v>
      </c>
      <c r="BM76" s="67">
        <f>+IFERROR(SUMIFS(#REF!,#REF!,$L76,#REF!,$M76)*$G76/BM$72,0)</f>
        <v>0</v>
      </c>
      <c r="BN76" s="67">
        <f>+IFERROR(SUMIFS(#REF!,#REF!,$L76,#REF!,$M76)*$G76/BN$72,0)</f>
        <v>0</v>
      </c>
      <c r="BO76" s="67">
        <f>+IFERROR(SUMIFS(#REF!,#REF!,$L76,#REF!,$M76)*$G76/BO$72,0)</f>
        <v>0</v>
      </c>
      <c r="BP76" s="67">
        <f>+IFERROR(SUMIFS(#REF!,#REF!,$L76,#REF!,$M76)*$G76/BP$72,0)</f>
        <v>0</v>
      </c>
      <c r="BQ76" s="67">
        <f>+IFERROR(SUMIFS(#REF!,#REF!,$L76,#REF!,$M76)*$G76/BQ$72,0)</f>
        <v>0</v>
      </c>
      <c r="BR76" s="67">
        <f>+IFERROR(SUMIFS(#REF!,#REF!,$L76,#REF!,$M76)*$G76/BR$72,0)</f>
        <v>0</v>
      </c>
      <c r="BS76" s="67">
        <f>+IFERROR(SUMIFS(#REF!,#REF!,$L76,#REF!,$M76)*$G76/BS$72,0)</f>
        <v>0</v>
      </c>
      <c r="BT76" s="67">
        <f>+IFERROR(SUMIFS(#REF!,#REF!,$L76,#REF!,$M76)*$G76/BT$72,0)</f>
        <v>0</v>
      </c>
      <c r="BU76" s="67">
        <f>+IFERROR(SUMIFS(#REF!,#REF!,$L76,#REF!,$M76)*$G76/BU$72,0)</f>
        <v>0</v>
      </c>
      <c r="BV76" s="67">
        <f>+IFERROR(SUMIFS(#REF!,#REF!,$L76,#REF!,$M76)*$G76/BV$72,0)</f>
        <v>0</v>
      </c>
      <c r="BW76" s="67">
        <f>+IFERROR(SUMIFS(#REF!,#REF!,$L76,#REF!,$M76)*$G76/BW$72,0)</f>
        <v>0</v>
      </c>
      <c r="BX76" s="67">
        <f>+IFERROR(SUMIFS(#REF!,#REF!,$L76,#REF!,$M76)*$G76/BX$72,0)</f>
        <v>0</v>
      </c>
      <c r="BY76" s="67">
        <f>+IFERROR(SUMIFS(#REF!,#REF!,$L76,#REF!,$M76)*$G76/BY$72,0)</f>
        <v>0</v>
      </c>
      <c r="BZ76" s="67">
        <f>+IFERROR(SUMIFS(#REF!,#REF!,$L76,#REF!,$M76)*$G76/BZ$72,0)</f>
        <v>0</v>
      </c>
    </row>
    <row r="77" spans="1:78">
      <c r="A77" s="81" t="s">
        <v>451</v>
      </c>
      <c r="F77" t="str">
        <f>+_xlfn.XLOOKUP(L77,'L4'!B:B,'L4'!D:D)</f>
        <v>m³</v>
      </c>
      <c r="G77">
        <v>1.3333333333333335</v>
      </c>
      <c r="J77" t="s">
        <v>345</v>
      </c>
      <c r="K77" s="84" t="e">
        <f>+SUM(Table815511[[#This Row],[1.10.2023]:[1.12.2028]])/SUM(Table815511[[1.10.2023]:[1.12.2028]])</f>
        <v>#DIV/0!</v>
      </c>
      <c r="L77" t="s">
        <v>5138</v>
      </c>
      <c r="M77" t="s">
        <v>38</v>
      </c>
      <c r="N77" t="s">
        <v>35</v>
      </c>
      <c r="O77" t="s">
        <v>2608</v>
      </c>
      <c r="P77" s="67">
        <f>+IFERROR(SUMIFS(#REF!,#REF!,$L77,#REF!,$M77)*$G77/P$72,0)</f>
        <v>0</v>
      </c>
      <c r="Q77" s="67">
        <f>+IFERROR(SUMIFS(#REF!,#REF!,$L77,#REF!,$M77)*$G77/Q$72,0)</f>
        <v>0</v>
      </c>
      <c r="R77" s="67">
        <f>+IFERROR(SUMIFS(#REF!,#REF!,$L77,#REF!,$M77)*$G77/R$72,0)</f>
        <v>0</v>
      </c>
      <c r="S77" s="67">
        <f>+IFERROR(SUMIFS(#REF!,#REF!,$L77,#REF!,$M77)*$G77/S$72,0)</f>
        <v>0</v>
      </c>
      <c r="T77" s="67">
        <f>+IFERROR(SUMIFS(#REF!,#REF!,$L77,#REF!,$M77)*$G77/T$72,0)</f>
        <v>0</v>
      </c>
      <c r="U77" s="67">
        <f>+IFERROR(SUMIFS(#REF!,#REF!,$L77,#REF!,$M77)*$G77/U$72,0)</f>
        <v>0</v>
      </c>
      <c r="V77" s="67">
        <f>+IFERROR(SUMIFS(#REF!,#REF!,$L77,#REF!,$M77)*$G77/V$72,0)</f>
        <v>0</v>
      </c>
      <c r="W77" s="67">
        <f>+IFERROR(SUMIFS(#REF!,#REF!,$L77,#REF!,$M77)*$G77/W$72,0)</f>
        <v>0</v>
      </c>
      <c r="X77" s="67">
        <f>+IFERROR(SUMIFS(#REF!,#REF!,$L77,#REF!,$M77)*$G77/X$72,0)</f>
        <v>0</v>
      </c>
      <c r="Y77" s="67">
        <f>+IFERROR(SUMIFS(#REF!,#REF!,$L77,#REF!,$M77)*$G77/Y$72,0)</f>
        <v>0</v>
      </c>
      <c r="Z77" s="67">
        <f>+IFERROR(SUMIFS(#REF!,#REF!,$L77,#REF!,$M77)*$G77/Z$72,0)</f>
        <v>0</v>
      </c>
      <c r="AA77" s="67">
        <f>+IFERROR(SUMIFS(#REF!,#REF!,$L77,#REF!,$M77)*$G77/AA$72,0)</f>
        <v>0</v>
      </c>
      <c r="AB77" s="67">
        <f>+IFERROR(SUMIFS(#REF!,#REF!,$L77,#REF!,$M77)*$G77/AB$72,0)</f>
        <v>0</v>
      </c>
      <c r="AC77" s="67">
        <f>+IFERROR(SUMIFS(#REF!,#REF!,$L77,#REF!,$M77)*$G77/AC$72,0)</f>
        <v>0</v>
      </c>
      <c r="AD77" s="67">
        <f>+IFERROR(SUMIFS(#REF!,#REF!,$L77,#REF!,$M77)*$G77/AD$72,0)</f>
        <v>0</v>
      </c>
      <c r="AE77" s="67">
        <f>+IFERROR(SUMIFS(#REF!,#REF!,$L77,#REF!,$M77)*$G77/AE$72,0)</f>
        <v>0</v>
      </c>
      <c r="AF77" s="67">
        <f>+IFERROR(SUMIFS(#REF!,#REF!,$L77,#REF!,$M77)*$G77/AF$72,0)</f>
        <v>0</v>
      </c>
      <c r="AG77" s="67">
        <f>+IFERROR(SUMIFS(#REF!,#REF!,$L77,#REF!,$M77)*$G77/AG$72,0)</f>
        <v>0</v>
      </c>
      <c r="AH77" s="67">
        <f>+IFERROR(SUMIFS(#REF!,#REF!,$L77,#REF!,$M77)*$G77/AH$72,0)</f>
        <v>0</v>
      </c>
      <c r="AI77" s="67">
        <f>+IFERROR(SUMIFS(#REF!,#REF!,$L77,#REF!,$M77)*$G77/AI$72,0)</f>
        <v>0</v>
      </c>
      <c r="AJ77" s="67">
        <f>+IFERROR(SUMIFS(#REF!,#REF!,$L77,#REF!,$M77)*$G77/AJ$72,0)</f>
        <v>0</v>
      </c>
      <c r="AK77" s="67">
        <f>+IFERROR(SUMIFS(#REF!,#REF!,$L77,#REF!,$M77)*$G77/AK$72,0)</f>
        <v>0</v>
      </c>
      <c r="AL77" s="67">
        <f>+IFERROR(SUMIFS(#REF!,#REF!,$L77,#REF!,$M77)*$G77/AL$72,0)</f>
        <v>0</v>
      </c>
      <c r="AM77" s="67">
        <f>+IFERROR(SUMIFS(#REF!,#REF!,$L77,#REF!,$M77)*$G77/AM$72,0)</f>
        <v>0</v>
      </c>
      <c r="AN77" s="67">
        <f>+IFERROR(SUMIFS(#REF!,#REF!,$L77,#REF!,$M77)*$G77/AN$72,0)</f>
        <v>0</v>
      </c>
      <c r="AO77" s="67">
        <f>+IFERROR(SUMIFS(#REF!,#REF!,$L77,#REF!,$M77)*$G77/AO$72,0)</f>
        <v>0</v>
      </c>
      <c r="AP77" s="67">
        <f>+IFERROR(SUMIFS(#REF!,#REF!,$L77,#REF!,$M77)*$G77/AP$72,0)</f>
        <v>0</v>
      </c>
      <c r="AQ77" s="67">
        <f>+IFERROR(SUMIFS(#REF!,#REF!,$L77,#REF!,$M77)*$G77/AQ$72,0)</f>
        <v>0</v>
      </c>
      <c r="AR77" s="67">
        <f>+IFERROR(SUMIFS(#REF!,#REF!,$L77,#REF!,$M77)*$G77/AR$72,0)</f>
        <v>0</v>
      </c>
      <c r="AS77" s="67">
        <f>+IFERROR(SUMIFS(#REF!,#REF!,$L77,#REF!,$M77)*$G77/AS$72,0)</f>
        <v>0</v>
      </c>
      <c r="AT77" s="67">
        <f>+IFERROR(SUMIFS(#REF!,#REF!,$L77,#REF!,$M77)*$G77/AT$72,0)</f>
        <v>0</v>
      </c>
      <c r="AU77" s="67">
        <f>+IFERROR(SUMIFS(#REF!,#REF!,$L77,#REF!,$M77)*$G77/AU$72,0)</f>
        <v>0</v>
      </c>
      <c r="AV77" s="67">
        <f>+IFERROR(SUMIFS(#REF!,#REF!,$L77,#REF!,$M77)*$G77/AV$72,0)</f>
        <v>0</v>
      </c>
      <c r="AW77" s="67">
        <f>+IFERROR(SUMIFS(#REF!,#REF!,$L77,#REF!,$M77)*$G77/AW$72,0)</f>
        <v>0</v>
      </c>
      <c r="AX77" s="67">
        <f>+IFERROR(SUMIFS(#REF!,#REF!,$L77,#REF!,$M77)*$G77/AX$72,0)</f>
        <v>0</v>
      </c>
      <c r="AY77" s="67">
        <f>+IFERROR(SUMIFS(#REF!,#REF!,$L77,#REF!,$M77)*$G77/AY$72,0)</f>
        <v>0</v>
      </c>
      <c r="AZ77" s="67">
        <f>+IFERROR(SUMIFS(#REF!,#REF!,$L77,#REF!,$M77)*$G77/AZ$72,0)</f>
        <v>0</v>
      </c>
      <c r="BA77" s="67">
        <f>+IFERROR(SUMIFS(#REF!,#REF!,$L77,#REF!,$M77)*$G77/BA$72,0)</f>
        <v>0</v>
      </c>
      <c r="BB77" s="67">
        <f>+IFERROR(SUMIFS(#REF!,#REF!,$L77,#REF!,$M77)*$G77/BB$72,0)</f>
        <v>0</v>
      </c>
      <c r="BC77" s="67">
        <f>+IFERROR(SUMIFS(#REF!,#REF!,$L77,#REF!,$M77)*$G77/BC$72,0)</f>
        <v>0</v>
      </c>
      <c r="BD77" s="67">
        <f>+IFERROR(SUMIFS(#REF!,#REF!,$L77,#REF!,$M77)*$G77/BD$72,0)</f>
        <v>0</v>
      </c>
      <c r="BE77" s="67">
        <f>+IFERROR(SUMIFS(#REF!,#REF!,$L77,#REF!,$M77)*$G77/BE$72,0)</f>
        <v>0</v>
      </c>
      <c r="BF77" s="67">
        <f>+IFERROR(SUMIFS(#REF!,#REF!,$L77,#REF!,$M77)*$G77/BF$72,0)</f>
        <v>0</v>
      </c>
      <c r="BG77" s="67">
        <f>+IFERROR(SUMIFS(#REF!,#REF!,$L77,#REF!,$M77)*$G77/BG$72,0)</f>
        <v>0</v>
      </c>
      <c r="BH77" s="67">
        <f>+IFERROR(SUMIFS(#REF!,#REF!,$L77,#REF!,$M77)*$G77/BH$72,0)</f>
        <v>0</v>
      </c>
      <c r="BI77" s="67">
        <f>+IFERROR(SUMIFS(#REF!,#REF!,$L77,#REF!,$M77)*$G77/BI$72,0)</f>
        <v>0</v>
      </c>
      <c r="BJ77" s="67">
        <f>+IFERROR(SUMIFS(#REF!,#REF!,$L77,#REF!,$M77)*$G77/BJ$72,0)</f>
        <v>0</v>
      </c>
      <c r="BK77" s="67">
        <f>+IFERROR(SUMIFS(#REF!,#REF!,$L77,#REF!,$M77)*$G77/BK$72,0)</f>
        <v>0</v>
      </c>
      <c r="BL77" s="67">
        <f>+IFERROR(SUMIFS(#REF!,#REF!,$L77,#REF!,$M77)*$G77/BL$72,0)</f>
        <v>0</v>
      </c>
      <c r="BM77" s="67">
        <f>+IFERROR(SUMIFS(#REF!,#REF!,$L77,#REF!,$M77)*$G77/BM$72,0)</f>
        <v>0</v>
      </c>
      <c r="BN77" s="67">
        <f>+IFERROR(SUMIFS(#REF!,#REF!,$L77,#REF!,$M77)*$G77/BN$72,0)</f>
        <v>0</v>
      </c>
      <c r="BO77" s="67">
        <f>+IFERROR(SUMIFS(#REF!,#REF!,$L77,#REF!,$M77)*$G77/BO$72,0)</f>
        <v>0</v>
      </c>
      <c r="BP77" s="67">
        <f>+IFERROR(SUMIFS(#REF!,#REF!,$L77,#REF!,$M77)*$G77/BP$72,0)</f>
        <v>0</v>
      </c>
      <c r="BQ77" s="67">
        <f>+IFERROR(SUMIFS(#REF!,#REF!,$L77,#REF!,$M77)*$G77/BQ$72,0)</f>
        <v>0</v>
      </c>
      <c r="BR77" s="67">
        <f>+IFERROR(SUMIFS(#REF!,#REF!,$L77,#REF!,$M77)*$G77/BR$72,0)</f>
        <v>0</v>
      </c>
      <c r="BS77" s="67">
        <f>+IFERROR(SUMIFS(#REF!,#REF!,$L77,#REF!,$M77)*$G77/BS$72,0)</f>
        <v>0</v>
      </c>
      <c r="BT77" s="67">
        <f>+IFERROR(SUMIFS(#REF!,#REF!,$L77,#REF!,$M77)*$G77/BT$72,0)</f>
        <v>0</v>
      </c>
      <c r="BU77" s="67">
        <f>+IFERROR(SUMIFS(#REF!,#REF!,$L77,#REF!,$M77)*$G77/BU$72,0)</f>
        <v>0</v>
      </c>
      <c r="BV77" s="67">
        <f>+IFERROR(SUMIFS(#REF!,#REF!,$L77,#REF!,$M77)*$G77/BV$72,0)</f>
        <v>0</v>
      </c>
      <c r="BW77" s="67">
        <f>+IFERROR(SUMIFS(#REF!,#REF!,$L77,#REF!,$M77)*$G77/BW$72,0)</f>
        <v>0</v>
      </c>
      <c r="BX77" s="67">
        <f>+IFERROR(SUMIFS(#REF!,#REF!,$L77,#REF!,$M77)*$G77/BX$72,0)</f>
        <v>0</v>
      </c>
      <c r="BY77" s="67">
        <f>+IFERROR(SUMIFS(#REF!,#REF!,$L77,#REF!,$M77)*$G77/BY$72,0)</f>
        <v>0</v>
      </c>
      <c r="BZ77" s="67">
        <f>+IFERROR(SUMIFS(#REF!,#REF!,$L77,#REF!,$M77)*$G77/BZ$72,0)</f>
        <v>0</v>
      </c>
    </row>
    <row r="78" spans="1:78">
      <c r="A78" s="81" t="s">
        <v>451</v>
      </c>
      <c r="F78" t="str">
        <f>+_xlfn.XLOOKUP(L78,'L4'!B:B,'L4'!D:D)</f>
        <v>m³</v>
      </c>
      <c r="G78">
        <v>1</v>
      </c>
      <c r="J78" t="s">
        <v>346</v>
      </c>
      <c r="K78" s="84" t="e">
        <f>+SUM(Table815511[[#This Row],[1.10.2023]:[1.12.2028]])/SUM(Table815511[[1.10.2023]:[1.12.2028]])</f>
        <v>#DIV/0!</v>
      </c>
      <c r="L78" t="s">
        <v>5155</v>
      </c>
      <c r="M78" t="s">
        <v>38</v>
      </c>
      <c r="N78" t="s">
        <v>35</v>
      </c>
      <c r="O78" t="s">
        <v>2608</v>
      </c>
      <c r="P78" s="67">
        <f>+IFERROR(SUMIFS(#REF!,#REF!,$L78,#REF!,$M78)*$G78/P$72,0)</f>
        <v>0</v>
      </c>
      <c r="Q78" s="67">
        <f>+IFERROR(SUMIFS(#REF!,#REF!,$L78,#REF!,$M78)*$G78/Q$72,0)</f>
        <v>0</v>
      </c>
      <c r="R78" s="67">
        <f>+IFERROR(SUMIFS(#REF!,#REF!,$L78,#REF!,$M78)*$G78/R$72,0)</f>
        <v>0</v>
      </c>
      <c r="S78" s="67">
        <f>+IFERROR(SUMIFS(#REF!,#REF!,$L78,#REF!,$M78)*$G78/S$72,0)</f>
        <v>0</v>
      </c>
      <c r="T78" s="67">
        <f>+IFERROR(SUMIFS(#REF!,#REF!,$L78,#REF!,$M78)*$G78/T$72,0)</f>
        <v>0</v>
      </c>
      <c r="U78" s="67">
        <f>+IFERROR(SUMIFS(#REF!,#REF!,$L78,#REF!,$M78)*$G78/U$72,0)</f>
        <v>0</v>
      </c>
      <c r="V78" s="67">
        <f>+IFERROR(SUMIFS(#REF!,#REF!,$L78,#REF!,$M78)*$G78/V$72,0)</f>
        <v>0</v>
      </c>
      <c r="W78" s="67">
        <f>+IFERROR(SUMIFS(#REF!,#REF!,$L78,#REF!,$M78)*$G78/W$72,0)</f>
        <v>0</v>
      </c>
      <c r="X78" s="67">
        <f>+IFERROR(SUMIFS(#REF!,#REF!,$L78,#REF!,$M78)*$G78/X$72,0)</f>
        <v>0</v>
      </c>
      <c r="Y78" s="67">
        <f>+IFERROR(SUMIFS(#REF!,#REF!,$L78,#REF!,$M78)*$G78/Y$72,0)</f>
        <v>0</v>
      </c>
      <c r="Z78" s="67">
        <f>+IFERROR(SUMIFS(#REF!,#REF!,$L78,#REF!,$M78)*$G78/Z$72,0)</f>
        <v>0</v>
      </c>
      <c r="AA78" s="67">
        <f>+IFERROR(SUMIFS(#REF!,#REF!,$L78,#REF!,$M78)*$G78/AA$72,0)</f>
        <v>0</v>
      </c>
      <c r="AB78" s="67">
        <f>+IFERROR(SUMIFS(#REF!,#REF!,$L78,#REF!,$M78)*$G78/AB$72,0)</f>
        <v>0</v>
      </c>
      <c r="AC78" s="67">
        <f>+IFERROR(SUMIFS(#REF!,#REF!,$L78,#REF!,$M78)*$G78/AC$72,0)</f>
        <v>0</v>
      </c>
      <c r="AD78" s="67">
        <f>+IFERROR(SUMIFS(#REF!,#REF!,$L78,#REF!,$M78)*$G78/AD$72,0)</f>
        <v>0</v>
      </c>
      <c r="AE78" s="67">
        <f>+IFERROR(SUMIFS(#REF!,#REF!,$L78,#REF!,$M78)*$G78/AE$72,0)</f>
        <v>0</v>
      </c>
      <c r="AF78" s="67">
        <f>+IFERROR(SUMIFS(#REF!,#REF!,$L78,#REF!,$M78)*$G78/AF$72,0)</f>
        <v>0</v>
      </c>
      <c r="AG78" s="67">
        <f>+IFERROR(SUMIFS(#REF!,#REF!,$L78,#REF!,$M78)*$G78/AG$72,0)</f>
        <v>0</v>
      </c>
      <c r="AH78" s="67">
        <f>+IFERROR(SUMIFS(#REF!,#REF!,$L78,#REF!,$M78)*$G78/AH$72,0)</f>
        <v>0</v>
      </c>
      <c r="AI78" s="67">
        <f>+IFERROR(SUMIFS(#REF!,#REF!,$L78,#REF!,$M78)*$G78/AI$72,0)</f>
        <v>0</v>
      </c>
      <c r="AJ78" s="67">
        <f>+IFERROR(SUMIFS(#REF!,#REF!,$L78,#REF!,$M78)*$G78/AJ$72,0)</f>
        <v>0</v>
      </c>
      <c r="AK78" s="67">
        <f>+IFERROR(SUMIFS(#REF!,#REF!,$L78,#REF!,$M78)*$G78/AK$72,0)</f>
        <v>0</v>
      </c>
      <c r="AL78" s="67">
        <f>+IFERROR(SUMIFS(#REF!,#REF!,$L78,#REF!,$M78)*$G78/AL$72,0)</f>
        <v>0</v>
      </c>
      <c r="AM78" s="67">
        <f>+IFERROR(SUMIFS(#REF!,#REF!,$L78,#REF!,$M78)*$G78/AM$72,0)</f>
        <v>0</v>
      </c>
      <c r="AN78" s="67">
        <f>+IFERROR(SUMIFS(#REF!,#REF!,$L78,#REF!,$M78)*$G78/AN$72,0)</f>
        <v>0</v>
      </c>
      <c r="AO78" s="67">
        <f>+IFERROR(SUMIFS(#REF!,#REF!,$L78,#REF!,$M78)*$G78/AO$72,0)</f>
        <v>0</v>
      </c>
      <c r="AP78" s="67">
        <f>+IFERROR(SUMIFS(#REF!,#REF!,$L78,#REF!,$M78)*$G78/AP$72,0)</f>
        <v>0</v>
      </c>
      <c r="AQ78" s="67">
        <f>+IFERROR(SUMIFS(#REF!,#REF!,$L78,#REF!,$M78)*$G78/AQ$72,0)</f>
        <v>0</v>
      </c>
      <c r="AR78" s="67">
        <f>+IFERROR(SUMIFS(#REF!,#REF!,$L78,#REF!,$M78)*$G78/AR$72,0)</f>
        <v>0</v>
      </c>
      <c r="AS78" s="67">
        <f>+IFERROR(SUMIFS(#REF!,#REF!,$L78,#REF!,$M78)*$G78/AS$72,0)</f>
        <v>0</v>
      </c>
      <c r="AT78" s="67">
        <f>+IFERROR(SUMIFS(#REF!,#REF!,$L78,#REF!,$M78)*$G78/AT$72,0)</f>
        <v>0</v>
      </c>
      <c r="AU78" s="67">
        <f>+IFERROR(SUMIFS(#REF!,#REF!,$L78,#REF!,$M78)*$G78/AU$72,0)</f>
        <v>0</v>
      </c>
      <c r="AV78" s="67">
        <f>+IFERROR(SUMIFS(#REF!,#REF!,$L78,#REF!,$M78)*$G78/AV$72,0)</f>
        <v>0</v>
      </c>
      <c r="AW78" s="67">
        <f>+IFERROR(SUMIFS(#REF!,#REF!,$L78,#REF!,$M78)*$G78/AW$72,0)</f>
        <v>0</v>
      </c>
      <c r="AX78" s="67">
        <f>+IFERROR(SUMIFS(#REF!,#REF!,$L78,#REF!,$M78)*$G78/AX$72,0)</f>
        <v>0</v>
      </c>
      <c r="AY78" s="67">
        <f>+IFERROR(SUMIFS(#REF!,#REF!,$L78,#REF!,$M78)*$G78/AY$72,0)</f>
        <v>0</v>
      </c>
      <c r="AZ78" s="67">
        <f>+IFERROR(SUMIFS(#REF!,#REF!,$L78,#REF!,$M78)*$G78/AZ$72,0)</f>
        <v>0</v>
      </c>
      <c r="BA78" s="67">
        <f>+IFERROR(SUMIFS(#REF!,#REF!,$L78,#REF!,$M78)*$G78/BA$72,0)</f>
        <v>0</v>
      </c>
      <c r="BB78" s="67">
        <f>+IFERROR(SUMIFS(#REF!,#REF!,$L78,#REF!,$M78)*$G78/BB$72,0)</f>
        <v>0</v>
      </c>
      <c r="BC78" s="67">
        <f>+IFERROR(SUMIFS(#REF!,#REF!,$L78,#REF!,$M78)*$G78/BC$72,0)</f>
        <v>0</v>
      </c>
      <c r="BD78" s="67">
        <f>+IFERROR(SUMIFS(#REF!,#REF!,$L78,#REF!,$M78)*$G78/BD$72,0)</f>
        <v>0</v>
      </c>
      <c r="BE78" s="67">
        <f>+IFERROR(SUMIFS(#REF!,#REF!,$L78,#REF!,$M78)*$G78/BE$72,0)</f>
        <v>0</v>
      </c>
      <c r="BF78" s="67">
        <f>+IFERROR(SUMIFS(#REF!,#REF!,$L78,#REF!,$M78)*$G78/BF$72,0)</f>
        <v>0</v>
      </c>
      <c r="BG78" s="67">
        <f>+IFERROR(SUMIFS(#REF!,#REF!,$L78,#REF!,$M78)*$G78/BG$72,0)</f>
        <v>0</v>
      </c>
      <c r="BH78" s="67">
        <f>+IFERROR(SUMIFS(#REF!,#REF!,$L78,#REF!,$M78)*$G78/BH$72,0)</f>
        <v>0</v>
      </c>
      <c r="BI78" s="67">
        <f>+IFERROR(SUMIFS(#REF!,#REF!,$L78,#REF!,$M78)*$G78/BI$72,0)</f>
        <v>0</v>
      </c>
      <c r="BJ78" s="67">
        <f>+IFERROR(SUMIFS(#REF!,#REF!,$L78,#REF!,$M78)*$G78/BJ$72,0)</f>
        <v>0</v>
      </c>
      <c r="BK78" s="67">
        <f>+IFERROR(SUMIFS(#REF!,#REF!,$L78,#REF!,$M78)*$G78/BK$72,0)</f>
        <v>0</v>
      </c>
      <c r="BL78" s="67">
        <f>+IFERROR(SUMIFS(#REF!,#REF!,$L78,#REF!,$M78)*$G78/BL$72,0)</f>
        <v>0</v>
      </c>
      <c r="BM78" s="67">
        <f>+IFERROR(SUMIFS(#REF!,#REF!,$L78,#REF!,$M78)*$G78/BM$72,0)</f>
        <v>0</v>
      </c>
      <c r="BN78" s="67">
        <f>+IFERROR(SUMIFS(#REF!,#REF!,$L78,#REF!,$M78)*$G78/BN$72,0)</f>
        <v>0</v>
      </c>
      <c r="BO78" s="67">
        <f>+IFERROR(SUMIFS(#REF!,#REF!,$L78,#REF!,$M78)*$G78/BO$72,0)</f>
        <v>0</v>
      </c>
      <c r="BP78" s="67">
        <f>+IFERROR(SUMIFS(#REF!,#REF!,$L78,#REF!,$M78)*$G78/BP$72,0)</f>
        <v>0</v>
      </c>
      <c r="BQ78" s="67">
        <f>+IFERROR(SUMIFS(#REF!,#REF!,$L78,#REF!,$M78)*$G78/BQ$72,0)</f>
        <v>0</v>
      </c>
      <c r="BR78" s="67">
        <f>+IFERROR(SUMIFS(#REF!,#REF!,$L78,#REF!,$M78)*$G78/BR$72,0)</f>
        <v>0</v>
      </c>
      <c r="BS78" s="67">
        <f>+IFERROR(SUMIFS(#REF!,#REF!,$L78,#REF!,$M78)*$G78/BS$72,0)</f>
        <v>0</v>
      </c>
      <c r="BT78" s="67">
        <f>+IFERROR(SUMIFS(#REF!,#REF!,$L78,#REF!,$M78)*$G78/BT$72,0)</f>
        <v>0</v>
      </c>
      <c r="BU78" s="67">
        <f>+IFERROR(SUMIFS(#REF!,#REF!,$L78,#REF!,$M78)*$G78/BU$72,0)</f>
        <v>0</v>
      </c>
      <c r="BV78" s="67">
        <f>+IFERROR(SUMIFS(#REF!,#REF!,$L78,#REF!,$M78)*$G78/BV$72,0)</f>
        <v>0</v>
      </c>
      <c r="BW78" s="67">
        <f>+IFERROR(SUMIFS(#REF!,#REF!,$L78,#REF!,$M78)*$G78/BW$72,0)</f>
        <v>0</v>
      </c>
      <c r="BX78" s="67">
        <f>+IFERROR(SUMIFS(#REF!,#REF!,$L78,#REF!,$M78)*$G78/BX$72,0)</f>
        <v>0</v>
      </c>
      <c r="BY78" s="67">
        <f>+IFERROR(SUMIFS(#REF!,#REF!,$L78,#REF!,$M78)*$G78/BY$72,0)</f>
        <v>0</v>
      </c>
      <c r="BZ78" s="67">
        <f>+IFERROR(SUMIFS(#REF!,#REF!,$L78,#REF!,$M78)*$G78/BZ$72,0)</f>
        <v>0</v>
      </c>
    </row>
    <row r="79" spans="1:78">
      <c r="A79" s="81" t="s">
        <v>451</v>
      </c>
      <c r="J79" t="s">
        <v>347</v>
      </c>
    </row>
    <row r="80" spans="1:78">
      <c r="A80" s="81" t="s">
        <v>451</v>
      </c>
      <c r="J80" t="s">
        <v>348</v>
      </c>
    </row>
    <row r="81" spans="1:78">
      <c r="A81" s="81" t="s">
        <v>451</v>
      </c>
      <c r="J81" t="s">
        <v>349</v>
      </c>
    </row>
    <row r="82" spans="1:78">
      <c r="A82" s="81" t="s">
        <v>451</v>
      </c>
      <c r="J82" t="s">
        <v>354</v>
      </c>
    </row>
    <row r="83" spans="1:78">
      <c r="A83" s="81" t="s">
        <v>451</v>
      </c>
      <c r="J83" t="s">
        <v>355</v>
      </c>
    </row>
    <row r="84" spans="1:78">
      <c r="A84" s="81" t="s">
        <v>451</v>
      </c>
      <c r="J84" t="s">
        <v>356</v>
      </c>
    </row>
    <row r="85" spans="1:78">
      <c r="A85" s="81" t="s">
        <v>451</v>
      </c>
      <c r="J85" t="s">
        <v>357</v>
      </c>
      <c r="K85" t="s">
        <v>341</v>
      </c>
      <c r="L85" t="s">
        <v>2</v>
      </c>
      <c r="M85" t="s">
        <v>38</v>
      </c>
      <c r="N85" t="s">
        <v>35</v>
      </c>
      <c r="O85" t="s">
        <v>2608</v>
      </c>
      <c r="P85">
        <v>0</v>
      </c>
      <c r="Q85">
        <v>0</v>
      </c>
      <c r="R85">
        <v>0</v>
      </c>
      <c r="S85">
        <v>0</v>
      </c>
      <c r="T85">
        <v>0</v>
      </c>
      <c r="U85">
        <v>0</v>
      </c>
      <c r="V85">
        <v>0</v>
      </c>
      <c r="W85">
        <v>0</v>
      </c>
      <c r="X85">
        <v>1</v>
      </c>
      <c r="Y85">
        <v>1</v>
      </c>
      <c r="Z85">
        <v>1</v>
      </c>
      <c r="AA85">
        <v>1</v>
      </c>
      <c r="AB85">
        <v>1</v>
      </c>
      <c r="AC85">
        <v>1</v>
      </c>
      <c r="AD85">
        <v>1</v>
      </c>
      <c r="AE85">
        <v>1</v>
      </c>
      <c r="AF85">
        <v>1</v>
      </c>
      <c r="AG85">
        <v>1</v>
      </c>
      <c r="AH85">
        <v>1</v>
      </c>
      <c r="AI85">
        <v>1</v>
      </c>
      <c r="AJ85">
        <v>1</v>
      </c>
      <c r="AK85">
        <v>1</v>
      </c>
      <c r="AL85">
        <v>1</v>
      </c>
      <c r="AM85">
        <v>1</v>
      </c>
      <c r="AN85">
        <v>1</v>
      </c>
      <c r="AO85">
        <v>1</v>
      </c>
      <c r="AP85">
        <v>1</v>
      </c>
      <c r="AQ85">
        <v>1</v>
      </c>
      <c r="AR85">
        <v>1</v>
      </c>
      <c r="AS85">
        <v>1</v>
      </c>
      <c r="AT85">
        <v>1</v>
      </c>
      <c r="AU85">
        <v>1</v>
      </c>
      <c r="AV85">
        <v>1</v>
      </c>
      <c r="AW85">
        <v>1</v>
      </c>
      <c r="AX85">
        <v>1</v>
      </c>
      <c r="AY85">
        <v>1</v>
      </c>
      <c r="AZ85">
        <v>1</v>
      </c>
      <c r="BA85">
        <v>1</v>
      </c>
      <c r="BB85">
        <v>1</v>
      </c>
      <c r="BC85">
        <v>1</v>
      </c>
      <c r="BD85">
        <v>1</v>
      </c>
      <c r="BE85">
        <v>1</v>
      </c>
      <c r="BF85">
        <v>1</v>
      </c>
      <c r="BG85">
        <v>1</v>
      </c>
      <c r="BH85">
        <v>1</v>
      </c>
      <c r="BI85">
        <v>1</v>
      </c>
      <c r="BJ85">
        <v>1</v>
      </c>
      <c r="BK85">
        <v>1</v>
      </c>
      <c r="BL85">
        <v>1</v>
      </c>
      <c r="BM85">
        <v>1</v>
      </c>
      <c r="BN85">
        <v>1</v>
      </c>
      <c r="BO85">
        <v>1</v>
      </c>
      <c r="BP85">
        <v>1</v>
      </c>
      <c r="BQ85">
        <v>1</v>
      </c>
      <c r="BR85">
        <v>1</v>
      </c>
      <c r="BS85">
        <v>1</v>
      </c>
      <c r="BT85">
        <v>1</v>
      </c>
      <c r="BU85">
        <v>1</v>
      </c>
      <c r="BV85">
        <v>1</v>
      </c>
      <c r="BW85">
        <v>1</v>
      </c>
      <c r="BX85">
        <v>1</v>
      </c>
      <c r="BY85">
        <v>1</v>
      </c>
      <c r="BZ85">
        <v>1</v>
      </c>
    </row>
    <row r="86" spans="1:78">
      <c r="A86" s="81" t="s">
        <v>451</v>
      </c>
      <c r="J86" t="s">
        <v>358</v>
      </c>
      <c r="K86" t="s">
        <v>6</v>
      </c>
      <c r="L86" t="s">
        <v>2</v>
      </c>
      <c r="M86" t="s">
        <v>38</v>
      </c>
      <c r="N86" t="s">
        <v>35</v>
      </c>
      <c r="O86" t="s">
        <v>2608</v>
      </c>
      <c r="P86">
        <v>0</v>
      </c>
      <c r="Q86">
        <v>0</v>
      </c>
      <c r="R86">
        <v>0</v>
      </c>
      <c r="S86">
        <v>0</v>
      </c>
      <c r="T86">
        <v>0</v>
      </c>
      <c r="U86">
        <v>0</v>
      </c>
      <c r="V86">
        <v>0</v>
      </c>
      <c r="W86">
        <v>0</v>
      </c>
      <c r="X86">
        <v>0</v>
      </c>
      <c r="Y86">
        <v>1</v>
      </c>
      <c r="Z86">
        <v>1</v>
      </c>
      <c r="AA86">
        <v>1</v>
      </c>
      <c r="AB86">
        <v>1</v>
      </c>
      <c r="AC86">
        <v>1</v>
      </c>
      <c r="AD86">
        <v>1</v>
      </c>
      <c r="AE86">
        <v>1</v>
      </c>
      <c r="AF86">
        <v>1</v>
      </c>
      <c r="AG86">
        <v>1</v>
      </c>
      <c r="AH86">
        <v>1</v>
      </c>
      <c r="AI86">
        <v>1</v>
      </c>
      <c r="AJ86">
        <v>1</v>
      </c>
      <c r="AK86">
        <v>1</v>
      </c>
      <c r="AL86">
        <v>1</v>
      </c>
      <c r="AM86">
        <v>1</v>
      </c>
      <c r="AN86">
        <v>1</v>
      </c>
      <c r="AO86">
        <v>1</v>
      </c>
      <c r="AP86">
        <v>1</v>
      </c>
      <c r="AQ86">
        <v>1</v>
      </c>
      <c r="AR86">
        <v>1</v>
      </c>
      <c r="AS86">
        <v>1</v>
      </c>
      <c r="AT86">
        <v>1</v>
      </c>
      <c r="AU86">
        <v>1</v>
      </c>
      <c r="AV86">
        <v>1</v>
      </c>
      <c r="AW86">
        <v>1</v>
      </c>
      <c r="AX86">
        <v>1</v>
      </c>
      <c r="AY86">
        <v>1</v>
      </c>
      <c r="AZ86">
        <v>1</v>
      </c>
      <c r="BA86">
        <v>1</v>
      </c>
      <c r="BB86">
        <v>1</v>
      </c>
      <c r="BC86">
        <v>1</v>
      </c>
      <c r="BD86">
        <v>1</v>
      </c>
      <c r="BE86">
        <v>1</v>
      </c>
      <c r="BF86">
        <v>1</v>
      </c>
      <c r="BG86">
        <v>1</v>
      </c>
      <c r="BH86">
        <v>1</v>
      </c>
      <c r="BI86">
        <v>1</v>
      </c>
      <c r="BJ86">
        <v>1</v>
      </c>
      <c r="BK86">
        <v>1</v>
      </c>
      <c r="BL86">
        <v>1</v>
      </c>
      <c r="BM86">
        <v>1</v>
      </c>
      <c r="BN86">
        <v>1</v>
      </c>
      <c r="BO86">
        <v>1</v>
      </c>
      <c r="BP86">
        <v>1</v>
      </c>
      <c r="BQ86">
        <v>1</v>
      </c>
      <c r="BR86">
        <v>1</v>
      </c>
      <c r="BS86">
        <v>1</v>
      </c>
      <c r="BT86">
        <v>1</v>
      </c>
      <c r="BU86">
        <v>1</v>
      </c>
      <c r="BV86">
        <v>1</v>
      </c>
      <c r="BW86">
        <v>1</v>
      </c>
      <c r="BX86">
        <v>1</v>
      </c>
      <c r="BY86">
        <v>1</v>
      </c>
      <c r="BZ86">
        <v>1</v>
      </c>
    </row>
    <row r="87" spans="1:78">
      <c r="A87" s="81" t="s">
        <v>451</v>
      </c>
      <c r="J87" t="s">
        <v>359</v>
      </c>
      <c r="K87" t="s">
        <v>344</v>
      </c>
      <c r="L87" t="s">
        <v>2</v>
      </c>
      <c r="M87" t="s">
        <v>38</v>
      </c>
      <c r="N87" t="s">
        <v>35</v>
      </c>
      <c r="O87" t="s">
        <v>2608</v>
      </c>
      <c r="P87">
        <v>0</v>
      </c>
      <c r="Q87">
        <v>0</v>
      </c>
      <c r="R87">
        <v>0</v>
      </c>
      <c r="S87">
        <v>0</v>
      </c>
      <c r="T87">
        <v>0</v>
      </c>
      <c r="U87">
        <v>0</v>
      </c>
      <c r="V87">
        <v>0</v>
      </c>
      <c r="W87">
        <v>0</v>
      </c>
      <c r="X87">
        <v>0</v>
      </c>
      <c r="Y87">
        <v>0</v>
      </c>
      <c r="Z87">
        <v>1</v>
      </c>
      <c r="AA87">
        <v>1</v>
      </c>
      <c r="AB87">
        <v>1</v>
      </c>
      <c r="AC87">
        <v>1</v>
      </c>
      <c r="AD87">
        <v>1</v>
      </c>
      <c r="AE87">
        <v>1</v>
      </c>
      <c r="AF87">
        <v>1</v>
      </c>
      <c r="AG87">
        <v>1</v>
      </c>
      <c r="AH87">
        <v>1</v>
      </c>
      <c r="AI87">
        <v>1</v>
      </c>
      <c r="AJ87">
        <v>1</v>
      </c>
      <c r="AK87">
        <v>1</v>
      </c>
      <c r="AL87">
        <v>1</v>
      </c>
      <c r="AM87">
        <v>1</v>
      </c>
      <c r="AN87">
        <v>1</v>
      </c>
      <c r="AO87">
        <v>1</v>
      </c>
      <c r="AP87">
        <v>1</v>
      </c>
      <c r="AQ87">
        <v>1</v>
      </c>
      <c r="AR87">
        <v>1</v>
      </c>
      <c r="AS87">
        <v>1</v>
      </c>
      <c r="AT87">
        <v>1</v>
      </c>
      <c r="AU87">
        <v>1</v>
      </c>
      <c r="AV87">
        <v>1</v>
      </c>
      <c r="AW87">
        <v>1</v>
      </c>
      <c r="AX87">
        <v>1</v>
      </c>
      <c r="AY87">
        <v>1</v>
      </c>
      <c r="AZ87">
        <v>1</v>
      </c>
      <c r="BA87">
        <v>1</v>
      </c>
      <c r="BB87">
        <v>1</v>
      </c>
      <c r="BC87">
        <v>1</v>
      </c>
      <c r="BD87">
        <v>1</v>
      </c>
      <c r="BE87">
        <v>1</v>
      </c>
      <c r="BF87">
        <v>1</v>
      </c>
      <c r="BG87">
        <v>1</v>
      </c>
      <c r="BH87">
        <v>1</v>
      </c>
      <c r="BI87">
        <v>1</v>
      </c>
      <c r="BJ87">
        <v>1</v>
      </c>
      <c r="BK87">
        <v>1</v>
      </c>
      <c r="BL87">
        <v>1</v>
      </c>
      <c r="BM87">
        <v>1</v>
      </c>
      <c r="BN87">
        <v>1</v>
      </c>
      <c r="BO87">
        <v>1</v>
      </c>
      <c r="BP87">
        <v>1</v>
      </c>
      <c r="BQ87">
        <v>1</v>
      </c>
      <c r="BR87">
        <v>1</v>
      </c>
      <c r="BS87">
        <v>1</v>
      </c>
      <c r="BT87">
        <v>1</v>
      </c>
      <c r="BU87">
        <v>1</v>
      </c>
      <c r="BV87">
        <v>1</v>
      </c>
      <c r="BW87">
        <v>1</v>
      </c>
      <c r="BX87">
        <v>1</v>
      </c>
      <c r="BY87">
        <v>1</v>
      </c>
      <c r="BZ87">
        <v>1</v>
      </c>
    </row>
    <row r="88" spans="1:78">
      <c r="A88" s="81" t="s">
        <v>451</v>
      </c>
      <c r="J88" t="s">
        <v>360</v>
      </c>
      <c r="K88" t="s">
        <v>345</v>
      </c>
      <c r="L88" t="s">
        <v>2</v>
      </c>
      <c r="M88" t="s">
        <v>38</v>
      </c>
      <c r="N88" t="s">
        <v>35</v>
      </c>
      <c r="O88" t="s">
        <v>2608</v>
      </c>
      <c r="P88">
        <v>0</v>
      </c>
      <c r="Q88">
        <v>0</v>
      </c>
      <c r="R88">
        <v>0</v>
      </c>
      <c r="S88">
        <v>0</v>
      </c>
      <c r="T88">
        <v>0</v>
      </c>
      <c r="U88">
        <v>0</v>
      </c>
      <c r="V88">
        <v>0</v>
      </c>
      <c r="W88">
        <v>0</v>
      </c>
      <c r="X88">
        <v>0</v>
      </c>
      <c r="Y88">
        <v>1</v>
      </c>
      <c r="Z88">
        <v>1</v>
      </c>
      <c r="AA88">
        <v>1</v>
      </c>
      <c r="AB88">
        <v>1</v>
      </c>
      <c r="AC88">
        <v>1</v>
      </c>
      <c r="AD88">
        <v>1</v>
      </c>
      <c r="AE88">
        <v>1</v>
      </c>
      <c r="AF88">
        <v>1</v>
      </c>
      <c r="AG88">
        <v>1</v>
      </c>
      <c r="AH88">
        <v>1</v>
      </c>
      <c r="AI88">
        <v>1</v>
      </c>
      <c r="AJ88">
        <v>1</v>
      </c>
      <c r="AK88">
        <v>1</v>
      </c>
      <c r="AL88">
        <v>1</v>
      </c>
      <c r="AM88">
        <v>1</v>
      </c>
      <c r="AN88">
        <v>1</v>
      </c>
      <c r="AO88">
        <v>1</v>
      </c>
      <c r="AP88">
        <v>1</v>
      </c>
      <c r="AQ88">
        <v>1</v>
      </c>
      <c r="AR88">
        <v>1</v>
      </c>
      <c r="AS88">
        <v>1</v>
      </c>
      <c r="AT88">
        <v>1</v>
      </c>
      <c r="AU88">
        <v>1</v>
      </c>
      <c r="AV88">
        <v>1</v>
      </c>
      <c r="AW88">
        <v>1</v>
      </c>
      <c r="AX88">
        <v>1</v>
      </c>
      <c r="AY88">
        <v>1</v>
      </c>
      <c r="AZ88">
        <v>1</v>
      </c>
      <c r="BA88">
        <v>1</v>
      </c>
      <c r="BB88">
        <v>1</v>
      </c>
      <c r="BC88">
        <v>1</v>
      </c>
      <c r="BD88">
        <v>1</v>
      </c>
      <c r="BE88">
        <v>1</v>
      </c>
      <c r="BF88">
        <v>1</v>
      </c>
      <c r="BG88">
        <v>1</v>
      </c>
      <c r="BH88">
        <v>1</v>
      </c>
      <c r="BI88">
        <v>1</v>
      </c>
      <c r="BJ88">
        <v>1</v>
      </c>
      <c r="BK88">
        <v>1</v>
      </c>
      <c r="BL88">
        <v>1</v>
      </c>
      <c r="BM88">
        <v>1</v>
      </c>
      <c r="BN88">
        <v>1</v>
      </c>
      <c r="BO88">
        <v>1</v>
      </c>
      <c r="BP88">
        <v>1</v>
      </c>
      <c r="BQ88">
        <v>1</v>
      </c>
      <c r="BR88">
        <v>1</v>
      </c>
      <c r="BS88">
        <v>1</v>
      </c>
      <c r="BT88">
        <v>1</v>
      </c>
      <c r="BU88">
        <v>1</v>
      </c>
      <c r="BV88">
        <v>1</v>
      </c>
      <c r="BW88">
        <v>1</v>
      </c>
      <c r="BX88">
        <v>1</v>
      </c>
      <c r="BY88">
        <v>1</v>
      </c>
      <c r="BZ88">
        <v>1</v>
      </c>
    </row>
    <row r="89" spans="1:78">
      <c r="A89" s="81" t="s">
        <v>451</v>
      </c>
      <c r="J89" t="s">
        <v>361</v>
      </c>
      <c r="K89" t="s">
        <v>346</v>
      </c>
      <c r="L89" t="s">
        <v>2</v>
      </c>
      <c r="M89" t="s">
        <v>38</v>
      </c>
      <c r="N89" t="s">
        <v>35</v>
      </c>
      <c r="O89" t="s">
        <v>2608</v>
      </c>
      <c r="P89">
        <v>0</v>
      </c>
      <c r="Q89">
        <v>0</v>
      </c>
      <c r="R89">
        <v>0</v>
      </c>
      <c r="S89">
        <v>0</v>
      </c>
      <c r="T89">
        <v>0</v>
      </c>
      <c r="U89">
        <v>0</v>
      </c>
      <c r="V89">
        <v>0</v>
      </c>
      <c r="W89">
        <v>0</v>
      </c>
      <c r="X89">
        <v>0</v>
      </c>
      <c r="Y89">
        <v>0</v>
      </c>
      <c r="Z89">
        <v>1</v>
      </c>
      <c r="AA89">
        <v>1</v>
      </c>
      <c r="AB89">
        <v>1</v>
      </c>
      <c r="AC89">
        <v>1</v>
      </c>
      <c r="AD89">
        <v>1</v>
      </c>
      <c r="AE89">
        <v>1</v>
      </c>
      <c r="AF89">
        <v>1</v>
      </c>
      <c r="AG89">
        <v>1</v>
      </c>
      <c r="AH89">
        <v>1</v>
      </c>
      <c r="AI89">
        <v>1</v>
      </c>
      <c r="AJ89">
        <v>1</v>
      </c>
      <c r="AK89">
        <v>1</v>
      </c>
      <c r="AL89">
        <v>1</v>
      </c>
      <c r="AM89">
        <v>1</v>
      </c>
      <c r="AN89">
        <v>1</v>
      </c>
      <c r="AO89">
        <v>1</v>
      </c>
      <c r="AP89">
        <v>1</v>
      </c>
      <c r="AQ89">
        <v>1</v>
      </c>
      <c r="AR89">
        <v>1</v>
      </c>
      <c r="AS89">
        <v>1</v>
      </c>
      <c r="AT89">
        <v>1</v>
      </c>
      <c r="AU89">
        <v>1</v>
      </c>
      <c r="AV89">
        <v>1</v>
      </c>
      <c r="AW89">
        <v>1</v>
      </c>
      <c r="AX89">
        <v>1</v>
      </c>
      <c r="AY89">
        <v>1</v>
      </c>
      <c r="AZ89">
        <v>1</v>
      </c>
      <c r="BA89">
        <v>1</v>
      </c>
      <c r="BB89">
        <v>1</v>
      </c>
      <c r="BC89">
        <v>1</v>
      </c>
      <c r="BD89">
        <v>1</v>
      </c>
      <c r="BE89">
        <v>1</v>
      </c>
      <c r="BF89">
        <v>1</v>
      </c>
      <c r="BG89">
        <v>1</v>
      </c>
      <c r="BH89">
        <v>1</v>
      </c>
      <c r="BI89">
        <v>1</v>
      </c>
      <c r="BJ89">
        <v>1</v>
      </c>
      <c r="BK89">
        <v>1</v>
      </c>
      <c r="BL89">
        <v>1</v>
      </c>
      <c r="BM89">
        <v>1</v>
      </c>
      <c r="BN89">
        <v>1</v>
      </c>
      <c r="BO89">
        <v>1</v>
      </c>
      <c r="BP89">
        <v>1</v>
      </c>
      <c r="BQ89">
        <v>1</v>
      </c>
      <c r="BR89">
        <v>1</v>
      </c>
      <c r="BS89">
        <v>1</v>
      </c>
      <c r="BT89">
        <v>1</v>
      </c>
      <c r="BU89">
        <v>1</v>
      </c>
      <c r="BV89">
        <v>1</v>
      </c>
      <c r="BW89">
        <v>1</v>
      </c>
      <c r="BX89">
        <v>1</v>
      </c>
      <c r="BY89">
        <v>1</v>
      </c>
      <c r="BZ89">
        <v>1</v>
      </c>
    </row>
    <row r="90" spans="1:78">
      <c r="A90" s="81" t="s">
        <v>451</v>
      </c>
      <c r="J90" t="s">
        <v>362</v>
      </c>
      <c r="K90" t="s">
        <v>347</v>
      </c>
      <c r="L90" t="s">
        <v>2</v>
      </c>
      <c r="M90" t="s">
        <v>38</v>
      </c>
      <c r="N90" t="s">
        <v>35</v>
      </c>
      <c r="O90" t="s">
        <v>2608</v>
      </c>
      <c r="P90">
        <v>0</v>
      </c>
      <c r="Q90">
        <v>0</v>
      </c>
      <c r="R90">
        <v>0</v>
      </c>
      <c r="S90">
        <v>0</v>
      </c>
      <c r="T90">
        <v>0</v>
      </c>
      <c r="U90">
        <v>0</v>
      </c>
      <c r="V90">
        <v>0</v>
      </c>
      <c r="W90">
        <v>0</v>
      </c>
      <c r="X90">
        <v>0</v>
      </c>
      <c r="Y90">
        <v>0</v>
      </c>
      <c r="Z90">
        <v>0</v>
      </c>
      <c r="AA90">
        <v>0</v>
      </c>
      <c r="AB90">
        <v>0</v>
      </c>
      <c r="AC90">
        <v>0</v>
      </c>
      <c r="AD90">
        <v>1</v>
      </c>
      <c r="AE90">
        <v>1</v>
      </c>
      <c r="AF90">
        <v>1</v>
      </c>
      <c r="AG90">
        <v>1</v>
      </c>
      <c r="AH90">
        <v>1</v>
      </c>
      <c r="AI90">
        <v>1</v>
      </c>
      <c r="AJ90">
        <v>1</v>
      </c>
      <c r="AK90">
        <v>1</v>
      </c>
      <c r="AL90">
        <v>1</v>
      </c>
      <c r="AM90">
        <v>1</v>
      </c>
      <c r="AN90">
        <v>1</v>
      </c>
      <c r="AO90">
        <v>1</v>
      </c>
      <c r="AP90">
        <v>1</v>
      </c>
      <c r="AQ90">
        <v>1</v>
      </c>
      <c r="AR90">
        <v>1</v>
      </c>
      <c r="AS90">
        <v>1</v>
      </c>
      <c r="AT90">
        <v>1</v>
      </c>
      <c r="AU90">
        <v>1</v>
      </c>
      <c r="AV90">
        <v>1</v>
      </c>
      <c r="AW90">
        <v>1</v>
      </c>
      <c r="AX90">
        <v>1</v>
      </c>
      <c r="AY90">
        <v>1</v>
      </c>
      <c r="AZ90">
        <v>1</v>
      </c>
      <c r="BA90">
        <v>1</v>
      </c>
      <c r="BB90">
        <v>1</v>
      </c>
      <c r="BC90">
        <v>1</v>
      </c>
      <c r="BD90">
        <v>1</v>
      </c>
      <c r="BE90">
        <v>1</v>
      </c>
      <c r="BF90">
        <v>1</v>
      </c>
      <c r="BG90">
        <v>1</v>
      </c>
      <c r="BH90">
        <v>1</v>
      </c>
      <c r="BI90">
        <v>1</v>
      </c>
      <c r="BJ90">
        <v>1</v>
      </c>
      <c r="BK90">
        <v>1</v>
      </c>
      <c r="BL90">
        <v>1</v>
      </c>
      <c r="BM90">
        <v>1</v>
      </c>
      <c r="BN90">
        <v>1</v>
      </c>
      <c r="BO90">
        <v>1</v>
      </c>
      <c r="BP90">
        <v>1</v>
      </c>
      <c r="BQ90">
        <v>1</v>
      </c>
      <c r="BR90">
        <v>1</v>
      </c>
      <c r="BS90">
        <v>1</v>
      </c>
      <c r="BT90">
        <v>1</v>
      </c>
      <c r="BU90">
        <v>1</v>
      </c>
      <c r="BV90">
        <v>1</v>
      </c>
      <c r="BW90">
        <v>1</v>
      </c>
      <c r="BX90">
        <v>1</v>
      </c>
      <c r="BY90">
        <v>1</v>
      </c>
      <c r="BZ90">
        <v>1</v>
      </c>
    </row>
    <row r="91" spans="1:78">
      <c r="A91" s="81" t="s">
        <v>451</v>
      </c>
      <c r="J91" t="s">
        <v>364</v>
      </c>
      <c r="K91" t="s">
        <v>348</v>
      </c>
      <c r="L91" t="s">
        <v>2</v>
      </c>
      <c r="M91" t="s">
        <v>38</v>
      </c>
      <c r="N91" t="s">
        <v>35</v>
      </c>
      <c r="O91" t="s">
        <v>2608</v>
      </c>
      <c r="P91">
        <v>0</v>
      </c>
      <c r="Q91">
        <v>0</v>
      </c>
      <c r="R91">
        <v>0</v>
      </c>
      <c r="S91">
        <v>0</v>
      </c>
      <c r="T91">
        <v>0</v>
      </c>
      <c r="U91">
        <v>0</v>
      </c>
      <c r="V91">
        <v>0</v>
      </c>
      <c r="W91">
        <v>0</v>
      </c>
      <c r="X91">
        <v>0</v>
      </c>
      <c r="Y91">
        <v>0</v>
      </c>
      <c r="Z91">
        <v>1</v>
      </c>
      <c r="AA91">
        <v>1</v>
      </c>
      <c r="AB91">
        <v>1</v>
      </c>
      <c r="AC91">
        <v>1</v>
      </c>
      <c r="AD91">
        <v>1</v>
      </c>
      <c r="AE91">
        <v>1</v>
      </c>
      <c r="AF91">
        <v>1</v>
      </c>
      <c r="AG91">
        <v>1</v>
      </c>
      <c r="AH91">
        <v>1</v>
      </c>
      <c r="AI91">
        <v>1</v>
      </c>
      <c r="AJ91">
        <v>1</v>
      </c>
      <c r="AK91">
        <v>1</v>
      </c>
      <c r="AL91">
        <v>1</v>
      </c>
      <c r="AM91">
        <v>1</v>
      </c>
      <c r="AN91">
        <v>1</v>
      </c>
      <c r="AO91">
        <v>1</v>
      </c>
      <c r="AP91">
        <v>1</v>
      </c>
      <c r="AQ91">
        <v>1</v>
      </c>
      <c r="AR91">
        <v>1</v>
      </c>
      <c r="AS91">
        <v>1</v>
      </c>
      <c r="AT91">
        <v>1</v>
      </c>
      <c r="AU91">
        <v>1</v>
      </c>
      <c r="AV91">
        <v>1</v>
      </c>
      <c r="AW91">
        <v>1</v>
      </c>
      <c r="AX91">
        <v>1</v>
      </c>
      <c r="AY91">
        <v>1</v>
      </c>
      <c r="AZ91">
        <v>1</v>
      </c>
      <c r="BA91">
        <v>1</v>
      </c>
      <c r="BB91">
        <v>1</v>
      </c>
      <c r="BC91">
        <v>1</v>
      </c>
      <c r="BD91">
        <v>1</v>
      </c>
      <c r="BE91">
        <v>1</v>
      </c>
      <c r="BF91">
        <v>1</v>
      </c>
      <c r="BG91">
        <v>1</v>
      </c>
      <c r="BH91">
        <v>1</v>
      </c>
      <c r="BI91">
        <v>1</v>
      </c>
      <c r="BJ91">
        <v>1</v>
      </c>
      <c r="BK91">
        <v>1</v>
      </c>
      <c r="BL91">
        <v>1</v>
      </c>
      <c r="BM91">
        <v>1</v>
      </c>
      <c r="BN91">
        <v>1</v>
      </c>
      <c r="BO91">
        <v>1</v>
      </c>
      <c r="BP91">
        <v>1</v>
      </c>
      <c r="BQ91">
        <v>1</v>
      </c>
      <c r="BR91">
        <v>1</v>
      </c>
      <c r="BS91">
        <v>1</v>
      </c>
      <c r="BT91">
        <v>1</v>
      </c>
      <c r="BU91">
        <v>1</v>
      </c>
      <c r="BV91">
        <v>1</v>
      </c>
      <c r="BW91">
        <v>1</v>
      </c>
      <c r="BX91">
        <v>1</v>
      </c>
      <c r="BY91">
        <v>1</v>
      </c>
      <c r="BZ91">
        <v>1</v>
      </c>
    </row>
    <row r="92" spans="1:78">
      <c r="A92" s="81" t="s">
        <v>451</v>
      </c>
      <c r="J92" t="s">
        <v>366</v>
      </c>
      <c r="K92" t="s">
        <v>349</v>
      </c>
      <c r="L92" t="s">
        <v>2</v>
      </c>
      <c r="M92" t="s">
        <v>38</v>
      </c>
      <c r="N92" t="s">
        <v>35</v>
      </c>
      <c r="O92" t="s">
        <v>2608</v>
      </c>
      <c r="P92">
        <v>0</v>
      </c>
      <c r="Q92">
        <v>0</v>
      </c>
      <c r="R92">
        <v>0</v>
      </c>
      <c r="S92">
        <v>0</v>
      </c>
      <c r="T92">
        <v>0</v>
      </c>
      <c r="U92">
        <v>0</v>
      </c>
      <c r="V92">
        <v>0</v>
      </c>
      <c r="W92">
        <v>0</v>
      </c>
      <c r="X92">
        <v>0</v>
      </c>
      <c r="Y92">
        <v>0</v>
      </c>
      <c r="Z92">
        <v>0</v>
      </c>
      <c r="AA92">
        <v>0</v>
      </c>
      <c r="AB92">
        <v>0</v>
      </c>
      <c r="AC92">
        <v>0</v>
      </c>
      <c r="AD92">
        <v>1</v>
      </c>
      <c r="AE92">
        <v>1</v>
      </c>
      <c r="AF92">
        <v>1</v>
      </c>
      <c r="AG92">
        <v>1</v>
      </c>
      <c r="AH92">
        <v>1</v>
      </c>
      <c r="AI92">
        <v>1</v>
      </c>
      <c r="AJ92">
        <v>1</v>
      </c>
      <c r="AK92">
        <v>1</v>
      </c>
      <c r="AL92">
        <v>1</v>
      </c>
      <c r="AM92">
        <v>1</v>
      </c>
      <c r="AN92">
        <v>1</v>
      </c>
      <c r="AO92">
        <v>1</v>
      </c>
      <c r="AP92">
        <v>1</v>
      </c>
      <c r="AQ92">
        <v>1</v>
      </c>
      <c r="AR92">
        <v>1</v>
      </c>
      <c r="AS92">
        <v>1</v>
      </c>
      <c r="AT92">
        <v>1</v>
      </c>
      <c r="AU92">
        <v>1</v>
      </c>
      <c r="AV92">
        <v>1</v>
      </c>
      <c r="AW92">
        <v>1</v>
      </c>
      <c r="AX92">
        <v>1</v>
      </c>
      <c r="AY92">
        <v>1</v>
      </c>
      <c r="AZ92">
        <v>1</v>
      </c>
      <c r="BA92">
        <v>1</v>
      </c>
      <c r="BB92">
        <v>1</v>
      </c>
      <c r="BC92">
        <v>1</v>
      </c>
      <c r="BD92">
        <v>1</v>
      </c>
      <c r="BE92">
        <v>1</v>
      </c>
      <c r="BF92">
        <v>1</v>
      </c>
      <c r="BG92">
        <v>1</v>
      </c>
      <c r="BH92">
        <v>1</v>
      </c>
      <c r="BI92">
        <v>1</v>
      </c>
      <c r="BJ92">
        <v>1</v>
      </c>
      <c r="BK92">
        <v>1</v>
      </c>
      <c r="BL92">
        <v>1</v>
      </c>
      <c r="BM92">
        <v>1</v>
      </c>
      <c r="BN92">
        <v>1</v>
      </c>
      <c r="BO92">
        <v>1</v>
      </c>
      <c r="BP92">
        <v>1</v>
      </c>
      <c r="BQ92">
        <v>1</v>
      </c>
      <c r="BR92">
        <v>1</v>
      </c>
      <c r="BS92">
        <v>1</v>
      </c>
      <c r="BT92">
        <v>1</v>
      </c>
      <c r="BU92">
        <v>1</v>
      </c>
      <c r="BV92">
        <v>1</v>
      </c>
      <c r="BW92">
        <v>1</v>
      </c>
      <c r="BX92">
        <v>1</v>
      </c>
      <c r="BY92">
        <v>1</v>
      </c>
      <c r="BZ92">
        <v>1</v>
      </c>
    </row>
    <row r="93" spans="1:78">
      <c r="A93" s="81" t="s">
        <v>451</v>
      </c>
      <c r="J93" t="s">
        <v>368</v>
      </c>
      <c r="K93" t="s">
        <v>354</v>
      </c>
      <c r="L93" t="s">
        <v>2</v>
      </c>
      <c r="M93" t="s">
        <v>38</v>
      </c>
      <c r="N93" t="s">
        <v>35</v>
      </c>
      <c r="O93" t="s">
        <v>2608</v>
      </c>
      <c r="P93">
        <v>0</v>
      </c>
      <c r="Q93">
        <v>0</v>
      </c>
      <c r="R93">
        <v>0</v>
      </c>
      <c r="S93">
        <v>0</v>
      </c>
      <c r="T93">
        <v>0</v>
      </c>
      <c r="U93">
        <v>0</v>
      </c>
      <c r="V93">
        <v>0</v>
      </c>
      <c r="W93">
        <v>0</v>
      </c>
      <c r="X93">
        <v>0</v>
      </c>
      <c r="Y93">
        <v>1</v>
      </c>
      <c r="Z93">
        <v>1</v>
      </c>
      <c r="AA93">
        <v>1</v>
      </c>
      <c r="AB93">
        <v>1</v>
      </c>
      <c r="AC93">
        <v>1</v>
      </c>
      <c r="AD93">
        <v>1</v>
      </c>
      <c r="AE93">
        <v>1</v>
      </c>
      <c r="AF93">
        <v>1</v>
      </c>
      <c r="AG93">
        <v>1</v>
      </c>
      <c r="AH93">
        <v>1</v>
      </c>
      <c r="AI93">
        <v>1</v>
      </c>
      <c r="AJ93">
        <v>1</v>
      </c>
      <c r="AK93">
        <v>1</v>
      </c>
      <c r="AL93">
        <v>1</v>
      </c>
      <c r="AM93">
        <v>1</v>
      </c>
      <c r="AN93">
        <v>1</v>
      </c>
      <c r="AO93">
        <v>1</v>
      </c>
      <c r="AP93">
        <v>1</v>
      </c>
      <c r="AQ93">
        <v>1</v>
      </c>
      <c r="AR93">
        <v>1</v>
      </c>
      <c r="AS93">
        <v>1</v>
      </c>
      <c r="AT93">
        <v>1</v>
      </c>
      <c r="AU93">
        <v>1</v>
      </c>
      <c r="AV93">
        <v>1</v>
      </c>
      <c r="AW93">
        <v>1</v>
      </c>
      <c r="AX93">
        <v>1</v>
      </c>
      <c r="AY93">
        <v>1</v>
      </c>
      <c r="AZ93">
        <v>1</v>
      </c>
      <c r="BA93">
        <v>1</v>
      </c>
      <c r="BB93">
        <v>1</v>
      </c>
      <c r="BC93">
        <v>1</v>
      </c>
      <c r="BD93">
        <v>1</v>
      </c>
      <c r="BE93">
        <v>1</v>
      </c>
      <c r="BF93">
        <v>1</v>
      </c>
      <c r="BG93">
        <v>1</v>
      </c>
      <c r="BH93">
        <v>1</v>
      </c>
      <c r="BI93">
        <v>1</v>
      </c>
      <c r="BJ93">
        <v>1</v>
      </c>
      <c r="BK93">
        <v>1</v>
      </c>
      <c r="BL93">
        <v>1</v>
      </c>
      <c r="BM93">
        <v>1</v>
      </c>
      <c r="BN93">
        <v>1</v>
      </c>
      <c r="BO93">
        <v>1</v>
      </c>
      <c r="BP93">
        <v>1</v>
      </c>
      <c r="BQ93">
        <v>1</v>
      </c>
      <c r="BR93">
        <v>1</v>
      </c>
      <c r="BS93">
        <v>1</v>
      </c>
      <c r="BT93">
        <v>1</v>
      </c>
      <c r="BU93">
        <v>1</v>
      </c>
      <c r="BV93">
        <v>1</v>
      </c>
      <c r="BW93">
        <v>1</v>
      </c>
      <c r="BX93">
        <v>1</v>
      </c>
      <c r="BY93">
        <v>1</v>
      </c>
      <c r="BZ93">
        <v>1</v>
      </c>
    </row>
    <row r="94" spans="1:78">
      <c r="A94" s="81" t="s">
        <v>451</v>
      </c>
      <c r="J94" t="s">
        <v>370</v>
      </c>
      <c r="K94" t="s">
        <v>355</v>
      </c>
      <c r="L94" t="s">
        <v>2</v>
      </c>
      <c r="M94" t="s">
        <v>38</v>
      </c>
      <c r="N94" t="s">
        <v>35</v>
      </c>
      <c r="O94" t="s">
        <v>2608</v>
      </c>
      <c r="P94">
        <v>0</v>
      </c>
      <c r="Q94">
        <v>0</v>
      </c>
      <c r="R94">
        <v>0</v>
      </c>
      <c r="S94">
        <v>0</v>
      </c>
      <c r="T94">
        <v>0</v>
      </c>
      <c r="U94">
        <v>0</v>
      </c>
      <c r="V94">
        <v>0</v>
      </c>
      <c r="W94">
        <v>0</v>
      </c>
      <c r="X94">
        <v>0</v>
      </c>
      <c r="Y94">
        <v>1</v>
      </c>
      <c r="Z94">
        <v>1</v>
      </c>
      <c r="AA94">
        <v>1</v>
      </c>
      <c r="AB94">
        <v>1</v>
      </c>
      <c r="AC94">
        <v>1</v>
      </c>
      <c r="AD94">
        <v>1</v>
      </c>
      <c r="AE94">
        <v>1</v>
      </c>
      <c r="AF94">
        <v>1</v>
      </c>
      <c r="AG94">
        <v>1</v>
      </c>
      <c r="AH94">
        <v>1</v>
      </c>
      <c r="AI94">
        <v>1</v>
      </c>
      <c r="AJ94">
        <v>1</v>
      </c>
      <c r="AK94">
        <v>1</v>
      </c>
      <c r="AL94">
        <v>1</v>
      </c>
      <c r="AM94">
        <v>1</v>
      </c>
      <c r="AN94">
        <v>1</v>
      </c>
      <c r="AO94">
        <v>1</v>
      </c>
      <c r="AP94">
        <v>1</v>
      </c>
      <c r="AQ94">
        <v>1</v>
      </c>
      <c r="AR94">
        <v>1</v>
      </c>
      <c r="AS94">
        <v>1</v>
      </c>
      <c r="AT94">
        <v>1</v>
      </c>
      <c r="AU94">
        <v>1</v>
      </c>
      <c r="AV94">
        <v>1</v>
      </c>
      <c r="AW94">
        <v>1</v>
      </c>
      <c r="AX94">
        <v>1</v>
      </c>
      <c r="AY94">
        <v>1</v>
      </c>
      <c r="AZ94">
        <v>1</v>
      </c>
      <c r="BA94">
        <v>1</v>
      </c>
      <c r="BB94">
        <v>1</v>
      </c>
      <c r="BC94">
        <v>1</v>
      </c>
      <c r="BD94">
        <v>1</v>
      </c>
      <c r="BE94">
        <v>1</v>
      </c>
      <c r="BF94">
        <v>1</v>
      </c>
      <c r="BG94">
        <v>1</v>
      </c>
      <c r="BH94">
        <v>1</v>
      </c>
      <c r="BI94">
        <v>1</v>
      </c>
      <c r="BJ94">
        <v>1</v>
      </c>
      <c r="BK94">
        <v>1</v>
      </c>
      <c r="BL94">
        <v>1</v>
      </c>
      <c r="BM94">
        <v>1</v>
      </c>
      <c r="BN94">
        <v>1</v>
      </c>
      <c r="BO94">
        <v>1</v>
      </c>
      <c r="BP94">
        <v>1</v>
      </c>
      <c r="BQ94">
        <v>1</v>
      </c>
      <c r="BR94">
        <v>1</v>
      </c>
      <c r="BS94">
        <v>1</v>
      </c>
      <c r="BT94">
        <v>1</v>
      </c>
      <c r="BU94">
        <v>1</v>
      </c>
      <c r="BV94">
        <v>1</v>
      </c>
      <c r="BW94">
        <v>1</v>
      </c>
      <c r="BX94">
        <v>1</v>
      </c>
      <c r="BY94">
        <v>1</v>
      </c>
      <c r="BZ94">
        <v>1</v>
      </c>
    </row>
    <row r="95" spans="1:78">
      <c r="A95" s="81" t="s">
        <v>451</v>
      </c>
      <c r="J95" t="s">
        <v>373</v>
      </c>
      <c r="K95" t="s">
        <v>356</v>
      </c>
      <c r="L95" t="s">
        <v>2</v>
      </c>
      <c r="M95" t="s">
        <v>38</v>
      </c>
      <c r="N95" t="s">
        <v>35</v>
      </c>
      <c r="O95" t="s">
        <v>2608</v>
      </c>
      <c r="P95">
        <v>0</v>
      </c>
      <c r="Q95">
        <v>0</v>
      </c>
      <c r="R95">
        <v>0</v>
      </c>
      <c r="S95">
        <v>0</v>
      </c>
      <c r="T95">
        <v>0</v>
      </c>
      <c r="U95">
        <v>0</v>
      </c>
      <c r="V95">
        <v>0</v>
      </c>
      <c r="W95">
        <v>0</v>
      </c>
      <c r="X95">
        <v>0</v>
      </c>
      <c r="Y95">
        <v>0</v>
      </c>
      <c r="Z95">
        <v>1</v>
      </c>
      <c r="AA95">
        <v>1</v>
      </c>
      <c r="AB95">
        <v>1</v>
      </c>
      <c r="AC95">
        <v>1</v>
      </c>
      <c r="AD95">
        <v>1</v>
      </c>
      <c r="AE95">
        <v>1</v>
      </c>
      <c r="AF95">
        <v>1</v>
      </c>
      <c r="AG95">
        <v>1</v>
      </c>
      <c r="AH95">
        <v>1</v>
      </c>
      <c r="AI95">
        <v>1</v>
      </c>
      <c r="AJ95">
        <v>1</v>
      </c>
      <c r="AK95">
        <v>1</v>
      </c>
      <c r="AL95">
        <v>1</v>
      </c>
      <c r="AM95">
        <v>1</v>
      </c>
      <c r="AN95">
        <v>1</v>
      </c>
      <c r="AO95">
        <v>1</v>
      </c>
      <c r="AP95">
        <v>1</v>
      </c>
      <c r="AQ95">
        <v>1</v>
      </c>
      <c r="AR95">
        <v>1</v>
      </c>
      <c r="AS95">
        <v>1</v>
      </c>
      <c r="AT95">
        <v>1</v>
      </c>
      <c r="AU95">
        <v>1</v>
      </c>
      <c r="AV95">
        <v>1</v>
      </c>
      <c r="AW95">
        <v>1</v>
      </c>
      <c r="AX95">
        <v>1</v>
      </c>
      <c r="AY95">
        <v>1</v>
      </c>
      <c r="AZ95">
        <v>1</v>
      </c>
      <c r="BA95">
        <v>1</v>
      </c>
      <c r="BB95">
        <v>1</v>
      </c>
      <c r="BC95">
        <v>1</v>
      </c>
      <c r="BD95">
        <v>1</v>
      </c>
      <c r="BE95">
        <v>1</v>
      </c>
      <c r="BF95">
        <v>1</v>
      </c>
      <c r="BG95">
        <v>1</v>
      </c>
      <c r="BH95">
        <v>1</v>
      </c>
      <c r="BI95">
        <v>1</v>
      </c>
      <c r="BJ95">
        <v>1</v>
      </c>
      <c r="BK95">
        <v>1</v>
      </c>
      <c r="BL95">
        <v>1</v>
      </c>
      <c r="BM95">
        <v>1</v>
      </c>
      <c r="BN95">
        <v>1</v>
      </c>
      <c r="BO95">
        <v>1</v>
      </c>
      <c r="BP95">
        <v>1</v>
      </c>
      <c r="BQ95">
        <v>1</v>
      </c>
      <c r="BR95">
        <v>1</v>
      </c>
      <c r="BS95">
        <v>1</v>
      </c>
      <c r="BT95">
        <v>1</v>
      </c>
      <c r="BU95">
        <v>1</v>
      </c>
      <c r="BV95">
        <v>1</v>
      </c>
      <c r="BW95">
        <v>1</v>
      </c>
      <c r="BX95">
        <v>1</v>
      </c>
      <c r="BY95">
        <v>1</v>
      </c>
      <c r="BZ95">
        <v>1</v>
      </c>
    </row>
    <row r="96" spans="1:78">
      <c r="A96" s="81" t="s">
        <v>451</v>
      </c>
      <c r="J96" t="s">
        <v>376</v>
      </c>
      <c r="K96" t="s">
        <v>357</v>
      </c>
      <c r="L96" t="s">
        <v>2</v>
      </c>
      <c r="M96" t="s">
        <v>38</v>
      </c>
      <c r="N96" t="s">
        <v>35</v>
      </c>
      <c r="O96" t="s">
        <v>2608</v>
      </c>
      <c r="P96">
        <v>0</v>
      </c>
      <c r="Q96">
        <v>0</v>
      </c>
      <c r="R96">
        <v>0</v>
      </c>
      <c r="S96">
        <v>0</v>
      </c>
      <c r="T96">
        <v>0</v>
      </c>
      <c r="U96">
        <v>0</v>
      </c>
      <c r="V96">
        <v>0</v>
      </c>
      <c r="W96">
        <v>0</v>
      </c>
      <c r="X96">
        <v>0</v>
      </c>
      <c r="Y96">
        <v>0</v>
      </c>
      <c r="Z96">
        <v>1</v>
      </c>
      <c r="AA96">
        <v>1</v>
      </c>
      <c r="AB96">
        <v>1</v>
      </c>
      <c r="AC96">
        <v>1</v>
      </c>
      <c r="AD96">
        <v>1</v>
      </c>
      <c r="AE96">
        <v>1</v>
      </c>
      <c r="AF96">
        <v>1</v>
      </c>
      <c r="AG96">
        <v>1</v>
      </c>
      <c r="AH96">
        <v>1</v>
      </c>
      <c r="AI96">
        <v>1</v>
      </c>
      <c r="AJ96">
        <v>1</v>
      </c>
      <c r="AK96">
        <v>1</v>
      </c>
      <c r="AL96">
        <v>1</v>
      </c>
      <c r="AM96">
        <v>1</v>
      </c>
      <c r="AN96">
        <v>1</v>
      </c>
      <c r="AO96">
        <v>1</v>
      </c>
      <c r="AP96">
        <v>1</v>
      </c>
      <c r="AQ96">
        <v>1</v>
      </c>
      <c r="AR96">
        <v>1</v>
      </c>
      <c r="AS96">
        <v>1</v>
      </c>
      <c r="AT96">
        <v>1</v>
      </c>
      <c r="AU96">
        <v>1</v>
      </c>
      <c r="AV96">
        <v>1</v>
      </c>
      <c r="AW96">
        <v>1</v>
      </c>
      <c r="AX96">
        <v>1</v>
      </c>
      <c r="AY96">
        <v>1</v>
      </c>
      <c r="AZ96">
        <v>1</v>
      </c>
      <c r="BA96">
        <v>1</v>
      </c>
      <c r="BB96">
        <v>1</v>
      </c>
      <c r="BC96">
        <v>1</v>
      </c>
      <c r="BD96">
        <v>1</v>
      </c>
      <c r="BE96">
        <v>1</v>
      </c>
      <c r="BF96">
        <v>1</v>
      </c>
      <c r="BG96">
        <v>1</v>
      </c>
      <c r="BH96">
        <v>1</v>
      </c>
      <c r="BI96">
        <v>1</v>
      </c>
      <c r="BJ96">
        <v>1</v>
      </c>
      <c r="BK96">
        <v>1</v>
      </c>
      <c r="BL96">
        <v>1</v>
      </c>
      <c r="BM96">
        <v>1</v>
      </c>
      <c r="BN96">
        <v>1</v>
      </c>
      <c r="BO96">
        <v>1</v>
      </c>
      <c r="BP96">
        <v>1</v>
      </c>
      <c r="BQ96">
        <v>1</v>
      </c>
      <c r="BR96">
        <v>1</v>
      </c>
      <c r="BS96">
        <v>1</v>
      </c>
      <c r="BT96">
        <v>1</v>
      </c>
      <c r="BU96">
        <v>1</v>
      </c>
      <c r="BV96">
        <v>1</v>
      </c>
      <c r="BW96">
        <v>1</v>
      </c>
      <c r="BX96">
        <v>1</v>
      </c>
      <c r="BY96">
        <v>1</v>
      </c>
      <c r="BZ96">
        <v>1</v>
      </c>
    </row>
    <row r="97" spans="1:78">
      <c r="A97" s="81" t="s">
        <v>451</v>
      </c>
      <c r="J97" t="s">
        <v>379</v>
      </c>
      <c r="K97" t="s">
        <v>358</v>
      </c>
      <c r="L97" t="s">
        <v>2</v>
      </c>
      <c r="M97" t="s">
        <v>38</v>
      </c>
      <c r="N97" t="s">
        <v>35</v>
      </c>
      <c r="O97" t="s">
        <v>2608</v>
      </c>
      <c r="P97">
        <v>0</v>
      </c>
      <c r="Q97">
        <v>0</v>
      </c>
      <c r="R97">
        <v>0</v>
      </c>
      <c r="S97">
        <v>0</v>
      </c>
      <c r="T97">
        <v>0</v>
      </c>
      <c r="U97">
        <v>0</v>
      </c>
      <c r="V97">
        <v>0</v>
      </c>
      <c r="W97">
        <v>0</v>
      </c>
      <c r="X97">
        <v>0</v>
      </c>
      <c r="Y97">
        <v>0</v>
      </c>
      <c r="Z97">
        <v>1</v>
      </c>
      <c r="AA97">
        <v>1</v>
      </c>
      <c r="AB97">
        <v>1</v>
      </c>
      <c r="AC97">
        <v>1</v>
      </c>
      <c r="AD97">
        <v>1</v>
      </c>
      <c r="AE97">
        <v>1</v>
      </c>
      <c r="AF97">
        <v>1</v>
      </c>
      <c r="AG97">
        <v>1</v>
      </c>
      <c r="AH97">
        <v>1</v>
      </c>
      <c r="AI97">
        <v>1</v>
      </c>
      <c r="AJ97">
        <v>1</v>
      </c>
      <c r="AK97">
        <v>1</v>
      </c>
      <c r="AL97">
        <v>1</v>
      </c>
      <c r="AM97">
        <v>1</v>
      </c>
      <c r="AN97">
        <v>1</v>
      </c>
      <c r="AO97">
        <v>1</v>
      </c>
      <c r="AP97">
        <v>1</v>
      </c>
      <c r="AQ97">
        <v>1</v>
      </c>
      <c r="AR97">
        <v>1</v>
      </c>
      <c r="AS97">
        <v>1</v>
      </c>
      <c r="AT97">
        <v>1</v>
      </c>
      <c r="AU97">
        <v>1</v>
      </c>
      <c r="AV97">
        <v>1</v>
      </c>
      <c r="AW97">
        <v>1</v>
      </c>
      <c r="AX97">
        <v>1</v>
      </c>
      <c r="AY97">
        <v>1</v>
      </c>
      <c r="AZ97">
        <v>1</v>
      </c>
      <c r="BA97">
        <v>1</v>
      </c>
      <c r="BB97">
        <v>1</v>
      </c>
      <c r="BC97">
        <v>1</v>
      </c>
      <c r="BD97">
        <v>1</v>
      </c>
      <c r="BE97">
        <v>1</v>
      </c>
      <c r="BF97">
        <v>1</v>
      </c>
      <c r="BG97">
        <v>1</v>
      </c>
      <c r="BH97">
        <v>1</v>
      </c>
      <c r="BI97">
        <v>1</v>
      </c>
      <c r="BJ97">
        <v>1</v>
      </c>
      <c r="BK97">
        <v>1</v>
      </c>
      <c r="BL97">
        <v>1</v>
      </c>
      <c r="BM97">
        <v>1</v>
      </c>
      <c r="BN97">
        <v>1</v>
      </c>
      <c r="BO97">
        <v>1</v>
      </c>
      <c r="BP97">
        <v>1</v>
      </c>
      <c r="BQ97">
        <v>1</v>
      </c>
      <c r="BR97">
        <v>1</v>
      </c>
      <c r="BS97">
        <v>1</v>
      </c>
      <c r="BT97">
        <v>1</v>
      </c>
      <c r="BU97">
        <v>1</v>
      </c>
      <c r="BV97">
        <v>1</v>
      </c>
      <c r="BW97">
        <v>1</v>
      </c>
      <c r="BX97">
        <v>1</v>
      </c>
      <c r="BY97">
        <v>1</v>
      </c>
      <c r="BZ97">
        <v>1</v>
      </c>
    </row>
    <row r="98" spans="1:78">
      <c r="A98" s="81" t="s">
        <v>451</v>
      </c>
      <c r="J98" t="s">
        <v>381</v>
      </c>
      <c r="K98" t="s">
        <v>359</v>
      </c>
      <c r="L98" t="s">
        <v>2</v>
      </c>
      <c r="M98" t="s">
        <v>38</v>
      </c>
      <c r="N98" t="s">
        <v>35</v>
      </c>
      <c r="O98" t="s">
        <v>2608</v>
      </c>
      <c r="P98">
        <v>0</v>
      </c>
      <c r="Q98">
        <v>0</v>
      </c>
      <c r="R98">
        <v>0</v>
      </c>
      <c r="S98">
        <v>0</v>
      </c>
      <c r="T98">
        <v>0</v>
      </c>
      <c r="U98">
        <v>0</v>
      </c>
      <c r="V98">
        <v>0</v>
      </c>
      <c r="W98">
        <v>0</v>
      </c>
      <c r="X98">
        <v>0</v>
      </c>
      <c r="Y98">
        <v>0</v>
      </c>
      <c r="Z98">
        <v>1</v>
      </c>
      <c r="AA98">
        <v>1</v>
      </c>
      <c r="AB98">
        <v>1</v>
      </c>
      <c r="AC98">
        <v>1</v>
      </c>
      <c r="AD98">
        <v>1</v>
      </c>
      <c r="AE98">
        <v>1</v>
      </c>
      <c r="AF98">
        <v>1</v>
      </c>
      <c r="AG98">
        <v>1</v>
      </c>
      <c r="AH98">
        <v>1</v>
      </c>
      <c r="AI98">
        <v>1</v>
      </c>
      <c r="AJ98">
        <v>1</v>
      </c>
      <c r="AK98">
        <v>1</v>
      </c>
      <c r="AL98">
        <v>1</v>
      </c>
      <c r="AM98">
        <v>1</v>
      </c>
      <c r="AN98">
        <v>1</v>
      </c>
      <c r="AO98">
        <v>1</v>
      </c>
      <c r="AP98">
        <v>1</v>
      </c>
      <c r="AQ98">
        <v>1</v>
      </c>
      <c r="AR98">
        <v>1</v>
      </c>
      <c r="AS98">
        <v>1</v>
      </c>
      <c r="AT98">
        <v>1</v>
      </c>
      <c r="AU98">
        <v>1</v>
      </c>
      <c r="AV98">
        <v>1</v>
      </c>
      <c r="AW98">
        <v>1</v>
      </c>
      <c r="AX98">
        <v>1</v>
      </c>
      <c r="AY98">
        <v>1</v>
      </c>
      <c r="AZ98">
        <v>1</v>
      </c>
      <c r="BA98">
        <v>1</v>
      </c>
      <c r="BB98">
        <v>1</v>
      </c>
      <c r="BC98">
        <v>1</v>
      </c>
      <c r="BD98">
        <v>1</v>
      </c>
      <c r="BE98">
        <v>1</v>
      </c>
      <c r="BF98">
        <v>1</v>
      </c>
      <c r="BG98">
        <v>1</v>
      </c>
      <c r="BH98">
        <v>1</v>
      </c>
      <c r="BI98">
        <v>1</v>
      </c>
      <c r="BJ98">
        <v>1</v>
      </c>
      <c r="BK98">
        <v>1</v>
      </c>
      <c r="BL98">
        <v>1</v>
      </c>
      <c r="BM98">
        <v>1</v>
      </c>
      <c r="BN98">
        <v>1</v>
      </c>
      <c r="BO98">
        <v>1</v>
      </c>
      <c r="BP98">
        <v>1</v>
      </c>
      <c r="BQ98">
        <v>1</v>
      </c>
      <c r="BR98">
        <v>1</v>
      </c>
      <c r="BS98">
        <v>1</v>
      </c>
      <c r="BT98">
        <v>1</v>
      </c>
      <c r="BU98">
        <v>1</v>
      </c>
      <c r="BV98">
        <v>1</v>
      </c>
      <c r="BW98">
        <v>1</v>
      </c>
      <c r="BX98">
        <v>1</v>
      </c>
      <c r="BY98">
        <v>1</v>
      </c>
      <c r="BZ98">
        <v>1</v>
      </c>
    </row>
    <row r="99" spans="1:78">
      <c r="A99" s="81" t="s">
        <v>451</v>
      </c>
      <c r="J99" t="s">
        <v>383</v>
      </c>
      <c r="K99" t="s">
        <v>360</v>
      </c>
      <c r="L99" t="s">
        <v>2</v>
      </c>
      <c r="M99" t="s">
        <v>38</v>
      </c>
      <c r="N99" t="s">
        <v>35</v>
      </c>
      <c r="O99" t="s">
        <v>2608</v>
      </c>
      <c r="P99">
        <v>0</v>
      </c>
      <c r="Q99">
        <v>0</v>
      </c>
      <c r="R99">
        <v>0</v>
      </c>
      <c r="S99">
        <v>0</v>
      </c>
      <c r="T99">
        <v>0</v>
      </c>
      <c r="U99">
        <v>0</v>
      </c>
      <c r="V99">
        <v>0</v>
      </c>
      <c r="W99">
        <v>0</v>
      </c>
      <c r="X99">
        <v>0</v>
      </c>
      <c r="Y99">
        <v>0</v>
      </c>
      <c r="Z99">
        <v>1</v>
      </c>
      <c r="AA99">
        <v>1</v>
      </c>
      <c r="AB99">
        <v>1</v>
      </c>
      <c r="AC99">
        <v>1</v>
      </c>
      <c r="AD99">
        <v>1</v>
      </c>
      <c r="AE99">
        <v>1</v>
      </c>
      <c r="AF99">
        <v>1</v>
      </c>
      <c r="AG99">
        <v>1</v>
      </c>
      <c r="AH99">
        <v>1</v>
      </c>
      <c r="AI99">
        <v>1</v>
      </c>
      <c r="AJ99">
        <v>1</v>
      </c>
      <c r="AK99">
        <v>1</v>
      </c>
      <c r="AL99">
        <v>1</v>
      </c>
      <c r="AM99">
        <v>1</v>
      </c>
      <c r="AN99">
        <v>1</v>
      </c>
      <c r="AO99">
        <v>1</v>
      </c>
      <c r="AP99">
        <v>1</v>
      </c>
      <c r="AQ99">
        <v>1</v>
      </c>
      <c r="AR99">
        <v>1</v>
      </c>
      <c r="AS99">
        <v>1</v>
      </c>
      <c r="AT99">
        <v>1</v>
      </c>
      <c r="AU99">
        <v>1</v>
      </c>
      <c r="AV99">
        <v>1</v>
      </c>
      <c r="AW99">
        <v>1</v>
      </c>
      <c r="AX99">
        <v>1</v>
      </c>
      <c r="AY99">
        <v>1</v>
      </c>
      <c r="AZ99">
        <v>1</v>
      </c>
      <c r="BA99">
        <v>1</v>
      </c>
      <c r="BB99">
        <v>1</v>
      </c>
      <c r="BC99">
        <v>1</v>
      </c>
      <c r="BD99">
        <v>1</v>
      </c>
      <c r="BE99">
        <v>1</v>
      </c>
      <c r="BF99">
        <v>1</v>
      </c>
      <c r="BG99">
        <v>1</v>
      </c>
      <c r="BH99">
        <v>1</v>
      </c>
      <c r="BI99">
        <v>1</v>
      </c>
      <c r="BJ99">
        <v>1</v>
      </c>
      <c r="BK99">
        <v>1</v>
      </c>
      <c r="BL99">
        <v>1</v>
      </c>
      <c r="BM99">
        <v>1</v>
      </c>
      <c r="BN99">
        <v>1</v>
      </c>
      <c r="BO99">
        <v>1</v>
      </c>
      <c r="BP99">
        <v>1</v>
      </c>
      <c r="BQ99">
        <v>1</v>
      </c>
      <c r="BR99">
        <v>1</v>
      </c>
      <c r="BS99">
        <v>1</v>
      </c>
      <c r="BT99">
        <v>1</v>
      </c>
      <c r="BU99">
        <v>1</v>
      </c>
      <c r="BV99">
        <v>1</v>
      </c>
      <c r="BW99">
        <v>1</v>
      </c>
      <c r="BX99">
        <v>1</v>
      </c>
      <c r="BY99">
        <v>1</v>
      </c>
      <c r="BZ99">
        <v>1</v>
      </c>
    </row>
    <row r="100" spans="1:78">
      <c r="A100" s="81" t="s">
        <v>451</v>
      </c>
      <c r="J100" t="s">
        <v>385</v>
      </c>
      <c r="K100" t="s">
        <v>361</v>
      </c>
      <c r="L100" t="s">
        <v>2</v>
      </c>
      <c r="M100" t="s">
        <v>38</v>
      </c>
      <c r="N100" t="s">
        <v>35</v>
      </c>
      <c r="O100" t="s">
        <v>2608</v>
      </c>
      <c r="P100">
        <v>0</v>
      </c>
      <c r="Q100">
        <v>0</v>
      </c>
      <c r="R100">
        <v>0</v>
      </c>
      <c r="S100">
        <v>0</v>
      </c>
      <c r="T100">
        <v>0</v>
      </c>
      <c r="U100">
        <v>0</v>
      </c>
      <c r="V100">
        <v>0</v>
      </c>
      <c r="W100">
        <v>0</v>
      </c>
      <c r="X100">
        <v>0</v>
      </c>
      <c r="Y100">
        <v>0</v>
      </c>
      <c r="Z100">
        <v>1</v>
      </c>
      <c r="AA100">
        <v>1</v>
      </c>
      <c r="AB100">
        <v>1</v>
      </c>
      <c r="AC100">
        <v>1</v>
      </c>
      <c r="AD100">
        <v>1</v>
      </c>
      <c r="AE100">
        <v>1</v>
      </c>
      <c r="AF100">
        <v>1</v>
      </c>
      <c r="AG100">
        <v>1</v>
      </c>
      <c r="AH100">
        <v>1</v>
      </c>
      <c r="AI100">
        <v>1</v>
      </c>
      <c r="AJ100">
        <v>1</v>
      </c>
      <c r="AK100">
        <v>1</v>
      </c>
      <c r="AL100">
        <v>1</v>
      </c>
      <c r="AM100">
        <v>1</v>
      </c>
      <c r="AN100">
        <v>1</v>
      </c>
      <c r="AO100">
        <v>1</v>
      </c>
      <c r="AP100">
        <v>1</v>
      </c>
      <c r="AQ100">
        <v>1</v>
      </c>
      <c r="AR100">
        <v>1</v>
      </c>
      <c r="AS100">
        <v>1</v>
      </c>
      <c r="AT100">
        <v>1</v>
      </c>
      <c r="AU100">
        <v>1</v>
      </c>
      <c r="AV100">
        <v>1</v>
      </c>
      <c r="AW100">
        <v>1</v>
      </c>
      <c r="AX100">
        <v>1</v>
      </c>
      <c r="AY100">
        <v>1</v>
      </c>
      <c r="AZ100">
        <v>1</v>
      </c>
      <c r="BA100">
        <v>1</v>
      </c>
      <c r="BB100">
        <v>1</v>
      </c>
      <c r="BC100">
        <v>1</v>
      </c>
      <c r="BD100">
        <v>1</v>
      </c>
      <c r="BE100">
        <v>1</v>
      </c>
      <c r="BF100">
        <v>1</v>
      </c>
      <c r="BG100">
        <v>1</v>
      </c>
      <c r="BH100">
        <v>1</v>
      </c>
      <c r="BI100">
        <v>1</v>
      </c>
      <c r="BJ100">
        <v>1</v>
      </c>
      <c r="BK100">
        <v>1</v>
      </c>
      <c r="BL100">
        <v>1</v>
      </c>
      <c r="BM100">
        <v>1</v>
      </c>
      <c r="BN100">
        <v>1</v>
      </c>
      <c r="BO100">
        <v>1</v>
      </c>
      <c r="BP100">
        <v>1</v>
      </c>
      <c r="BQ100">
        <v>1</v>
      </c>
      <c r="BR100">
        <v>1</v>
      </c>
      <c r="BS100">
        <v>1</v>
      </c>
      <c r="BT100">
        <v>1</v>
      </c>
      <c r="BU100">
        <v>1</v>
      </c>
      <c r="BV100">
        <v>1</v>
      </c>
      <c r="BW100">
        <v>1</v>
      </c>
      <c r="BX100">
        <v>1</v>
      </c>
      <c r="BY100">
        <v>1</v>
      </c>
      <c r="BZ100">
        <v>1</v>
      </c>
    </row>
    <row r="101" spans="1:78">
      <c r="A101" s="81" t="s">
        <v>451</v>
      </c>
      <c r="J101" t="s">
        <v>387</v>
      </c>
      <c r="K101" t="s">
        <v>362</v>
      </c>
      <c r="L101" t="s">
        <v>2</v>
      </c>
      <c r="M101" t="s">
        <v>38</v>
      </c>
      <c r="N101" t="s">
        <v>35</v>
      </c>
      <c r="O101" t="s">
        <v>2608</v>
      </c>
      <c r="P101">
        <v>0</v>
      </c>
      <c r="Q101">
        <v>0</v>
      </c>
      <c r="R101">
        <v>0</v>
      </c>
      <c r="S101">
        <v>0</v>
      </c>
      <c r="T101">
        <v>0</v>
      </c>
      <c r="U101">
        <v>0</v>
      </c>
      <c r="V101">
        <v>0</v>
      </c>
      <c r="W101">
        <v>0</v>
      </c>
      <c r="X101">
        <v>0</v>
      </c>
      <c r="Y101">
        <v>0</v>
      </c>
      <c r="Z101">
        <v>1</v>
      </c>
      <c r="AA101">
        <v>1</v>
      </c>
      <c r="AB101">
        <v>1</v>
      </c>
      <c r="AC101">
        <v>1</v>
      </c>
      <c r="AD101">
        <v>1</v>
      </c>
      <c r="AE101">
        <v>1</v>
      </c>
      <c r="AF101">
        <v>1</v>
      </c>
      <c r="AG101">
        <v>1</v>
      </c>
      <c r="AH101">
        <v>1</v>
      </c>
      <c r="AI101">
        <v>1</v>
      </c>
      <c r="AJ101">
        <v>1</v>
      </c>
      <c r="AK101">
        <v>1</v>
      </c>
      <c r="AL101">
        <v>1</v>
      </c>
      <c r="AM101">
        <v>1</v>
      </c>
      <c r="AN101">
        <v>1</v>
      </c>
      <c r="AO101">
        <v>1</v>
      </c>
      <c r="AP101">
        <v>1</v>
      </c>
      <c r="AQ101">
        <v>1</v>
      </c>
      <c r="AR101">
        <v>1</v>
      </c>
      <c r="AS101">
        <v>1</v>
      </c>
      <c r="AT101">
        <v>1</v>
      </c>
      <c r="AU101">
        <v>1</v>
      </c>
      <c r="AV101">
        <v>1</v>
      </c>
      <c r="AW101">
        <v>1</v>
      </c>
      <c r="AX101">
        <v>1</v>
      </c>
      <c r="AY101">
        <v>1</v>
      </c>
      <c r="AZ101">
        <v>1</v>
      </c>
      <c r="BA101">
        <v>1</v>
      </c>
      <c r="BB101">
        <v>1</v>
      </c>
      <c r="BC101">
        <v>1</v>
      </c>
      <c r="BD101">
        <v>1</v>
      </c>
      <c r="BE101">
        <v>1</v>
      </c>
      <c r="BF101">
        <v>1</v>
      </c>
      <c r="BG101">
        <v>1</v>
      </c>
      <c r="BH101">
        <v>1</v>
      </c>
      <c r="BI101">
        <v>1</v>
      </c>
      <c r="BJ101">
        <v>1</v>
      </c>
      <c r="BK101">
        <v>1</v>
      </c>
      <c r="BL101">
        <v>1</v>
      </c>
      <c r="BM101">
        <v>1</v>
      </c>
      <c r="BN101">
        <v>1</v>
      </c>
      <c r="BO101">
        <v>1</v>
      </c>
      <c r="BP101">
        <v>1</v>
      </c>
      <c r="BQ101">
        <v>1</v>
      </c>
      <c r="BR101">
        <v>1</v>
      </c>
      <c r="BS101">
        <v>1</v>
      </c>
      <c r="BT101">
        <v>1</v>
      </c>
      <c r="BU101">
        <v>1</v>
      </c>
      <c r="BV101">
        <v>1</v>
      </c>
      <c r="BW101">
        <v>1</v>
      </c>
      <c r="BX101">
        <v>1</v>
      </c>
      <c r="BY101">
        <v>1</v>
      </c>
      <c r="BZ101">
        <v>1</v>
      </c>
    </row>
    <row r="102" spans="1:78">
      <c r="A102" s="81" t="s">
        <v>451</v>
      </c>
      <c r="J102" t="s">
        <v>389</v>
      </c>
      <c r="K102" t="s">
        <v>364</v>
      </c>
      <c r="L102" t="s">
        <v>2</v>
      </c>
      <c r="M102" t="s">
        <v>38</v>
      </c>
      <c r="N102" t="s">
        <v>35</v>
      </c>
      <c r="O102" t="s">
        <v>2608</v>
      </c>
      <c r="P102">
        <v>0</v>
      </c>
      <c r="Q102">
        <v>0</v>
      </c>
      <c r="R102">
        <v>0</v>
      </c>
      <c r="S102">
        <v>0</v>
      </c>
      <c r="T102">
        <v>0</v>
      </c>
      <c r="U102">
        <v>0</v>
      </c>
      <c r="V102">
        <v>0</v>
      </c>
      <c r="W102">
        <v>0</v>
      </c>
      <c r="X102">
        <v>0</v>
      </c>
      <c r="Y102">
        <v>0</v>
      </c>
      <c r="Z102">
        <v>1</v>
      </c>
      <c r="AA102">
        <v>1</v>
      </c>
      <c r="AB102">
        <v>1</v>
      </c>
      <c r="AC102">
        <v>1</v>
      </c>
      <c r="AD102">
        <v>1</v>
      </c>
      <c r="AE102">
        <v>1</v>
      </c>
      <c r="AF102">
        <v>1</v>
      </c>
      <c r="AG102">
        <v>1</v>
      </c>
      <c r="AH102">
        <v>1</v>
      </c>
      <c r="AI102">
        <v>1</v>
      </c>
      <c r="AJ102">
        <v>1</v>
      </c>
      <c r="AK102">
        <v>1</v>
      </c>
      <c r="AL102">
        <v>1</v>
      </c>
      <c r="AM102">
        <v>1</v>
      </c>
      <c r="AN102">
        <v>1</v>
      </c>
      <c r="AO102">
        <v>1</v>
      </c>
      <c r="AP102">
        <v>1</v>
      </c>
      <c r="AQ102">
        <v>1</v>
      </c>
      <c r="AR102">
        <v>1</v>
      </c>
      <c r="AS102">
        <v>1</v>
      </c>
      <c r="AT102">
        <v>1</v>
      </c>
      <c r="AU102">
        <v>1</v>
      </c>
      <c r="AV102">
        <v>1</v>
      </c>
      <c r="AW102">
        <v>1</v>
      </c>
      <c r="AX102">
        <v>1</v>
      </c>
      <c r="AY102">
        <v>1</v>
      </c>
      <c r="AZ102">
        <v>1</v>
      </c>
      <c r="BA102">
        <v>1</v>
      </c>
      <c r="BB102">
        <v>1</v>
      </c>
      <c r="BC102">
        <v>1</v>
      </c>
      <c r="BD102">
        <v>1</v>
      </c>
      <c r="BE102">
        <v>1</v>
      </c>
      <c r="BF102">
        <v>1</v>
      </c>
      <c r="BG102">
        <v>1</v>
      </c>
      <c r="BH102">
        <v>1</v>
      </c>
      <c r="BI102">
        <v>1</v>
      </c>
      <c r="BJ102">
        <v>1</v>
      </c>
      <c r="BK102">
        <v>1</v>
      </c>
      <c r="BL102">
        <v>1</v>
      </c>
      <c r="BM102">
        <v>1</v>
      </c>
      <c r="BN102">
        <v>1</v>
      </c>
      <c r="BO102">
        <v>1</v>
      </c>
      <c r="BP102">
        <v>1</v>
      </c>
      <c r="BQ102">
        <v>1</v>
      </c>
      <c r="BR102">
        <v>1</v>
      </c>
      <c r="BS102">
        <v>1</v>
      </c>
      <c r="BT102">
        <v>1</v>
      </c>
      <c r="BU102">
        <v>1</v>
      </c>
      <c r="BV102">
        <v>1</v>
      </c>
      <c r="BW102">
        <v>1</v>
      </c>
      <c r="BX102">
        <v>1</v>
      </c>
      <c r="BY102">
        <v>1</v>
      </c>
      <c r="BZ102">
        <v>1</v>
      </c>
    </row>
    <row r="103" spans="1:78">
      <c r="A103" s="81" t="s">
        <v>451</v>
      </c>
      <c r="J103" t="s">
        <v>391</v>
      </c>
      <c r="K103" t="s">
        <v>366</v>
      </c>
      <c r="L103" t="s">
        <v>2</v>
      </c>
      <c r="M103" t="s">
        <v>38</v>
      </c>
      <c r="N103" t="s">
        <v>35</v>
      </c>
      <c r="O103" t="s">
        <v>2608</v>
      </c>
      <c r="P103">
        <v>0</v>
      </c>
      <c r="Q103">
        <v>0</v>
      </c>
      <c r="R103">
        <v>0</v>
      </c>
      <c r="S103">
        <v>0</v>
      </c>
      <c r="T103">
        <v>0</v>
      </c>
      <c r="U103">
        <v>0</v>
      </c>
      <c r="V103">
        <v>0</v>
      </c>
      <c r="W103">
        <v>0</v>
      </c>
      <c r="X103">
        <v>0</v>
      </c>
      <c r="Y103">
        <v>0</v>
      </c>
      <c r="Z103">
        <v>1</v>
      </c>
      <c r="AA103">
        <v>1</v>
      </c>
      <c r="AB103">
        <v>1</v>
      </c>
      <c r="AC103">
        <v>1</v>
      </c>
      <c r="AD103">
        <v>1</v>
      </c>
      <c r="AE103">
        <v>1</v>
      </c>
      <c r="AF103">
        <v>1</v>
      </c>
      <c r="AG103">
        <v>1</v>
      </c>
      <c r="AH103">
        <v>1</v>
      </c>
      <c r="AI103">
        <v>1</v>
      </c>
      <c r="AJ103">
        <v>1</v>
      </c>
      <c r="AK103">
        <v>1</v>
      </c>
      <c r="AL103">
        <v>1</v>
      </c>
      <c r="AM103">
        <v>1</v>
      </c>
      <c r="AN103">
        <v>1</v>
      </c>
      <c r="AO103">
        <v>1</v>
      </c>
      <c r="AP103">
        <v>1</v>
      </c>
      <c r="AQ103">
        <v>1</v>
      </c>
      <c r="AR103">
        <v>1</v>
      </c>
      <c r="AS103">
        <v>1</v>
      </c>
      <c r="AT103">
        <v>1</v>
      </c>
      <c r="AU103">
        <v>1</v>
      </c>
      <c r="AV103">
        <v>1</v>
      </c>
      <c r="AW103">
        <v>1</v>
      </c>
      <c r="AX103">
        <v>1</v>
      </c>
      <c r="AY103">
        <v>1</v>
      </c>
      <c r="AZ103">
        <v>1</v>
      </c>
      <c r="BA103">
        <v>1</v>
      </c>
      <c r="BB103">
        <v>1</v>
      </c>
      <c r="BC103">
        <v>1</v>
      </c>
      <c r="BD103">
        <v>1</v>
      </c>
      <c r="BE103">
        <v>1</v>
      </c>
      <c r="BF103">
        <v>1</v>
      </c>
      <c r="BG103">
        <v>1</v>
      </c>
      <c r="BH103">
        <v>1</v>
      </c>
      <c r="BI103">
        <v>1</v>
      </c>
      <c r="BJ103">
        <v>1</v>
      </c>
      <c r="BK103">
        <v>1</v>
      </c>
      <c r="BL103">
        <v>1</v>
      </c>
      <c r="BM103">
        <v>1</v>
      </c>
      <c r="BN103">
        <v>1</v>
      </c>
      <c r="BO103">
        <v>1</v>
      </c>
      <c r="BP103">
        <v>1</v>
      </c>
      <c r="BQ103">
        <v>1</v>
      </c>
      <c r="BR103">
        <v>1</v>
      </c>
      <c r="BS103">
        <v>1</v>
      </c>
      <c r="BT103">
        <v>1</v>
      </c>
      <c r="BU103">
        <v>1</v>
      </c>
      <c r="BV103">
        <v>1</v>
      </c>
      <c r="BW103">
        <v>1</v>
      </c>
      <c r="BX103">
        <v>1</v>
      </c>
      <c r="BY103">
        <v>1</v>
      </c>
      <c r="BZ103">
        <v>1</v>
      </c>
    </row>
    <row r="104" spans="1:78">
      <c r="A104" s="81" t="s">
        <v>451</v>
      </c>
      <c r="J104" t="s">
        <v>393</v>
      </c>
      <c r="K104" t="s">
        <v>368</v>
      </c>
      <c r="L104" t="s">
        <v>2</v>
      </c>
      <c r="M104" t="s">
        <v>38</v>
      </c>
      <c r="N104" t="s">
        <v>35</v>
      </c>
      <c r="O104" t="s">
        <v>2608</v>
      </c>
      <c r="P104">
        <v>0</v>
      </c>
      <c r="Q104">
        <v>0</v>
      </c>
      <c r="R104">
        <v>0</v>
      </c>
      <c r="S104">
        <v>0</v>
      </c>
      <c r="T104">
        <v>0</v>
      </c>
      <c r="U104">
        <v>0</v>
      </c>
      <c r="V104">
        <v>0</v>
      </c>
      <c r="W104">
        <v>0</v>
      </c>
      <c r="X104">
        <v>0</v>
      </c>
      <c r="Y104">
        <v>0</v>
      </c>
      <c r="Z104">
        <v>1</v>
      </c>
      <c r="AA104">
        <v>1</v>
      </c>
      <c r="AB104">
        <v>1</v>
      </c>
      <c r="AC104">
        <v>1</v>
      </c>
      <c r="AD104">
        <v>1</v>
      </c>
      <c r="AE104">
        <v>1</v>
      </c>
      <c r="AF104">
        <v>1</v>
      </c>
      <c r="AG104">
        <v>1</v>
      </c>
      <c r="AH104">
        <v>1</v>
      </c>
      <c r="AI104">
        <v>1</v>
      </c>
      <c r="AJ104">
        <v>1</v>
      </c>
      <c r="AK104">
        <v>1</v>
      </c>
      <c r="AL104">
        <v>1</v>
      </c>
      <c r="AM104">
        <v>1</v>
      </c>
      <c r="AN104">
        <v>1</v>
      </c>
      <c r="AO104">
        <v>1</v>
      </c>
      <c r="AP104">
        <v>1</v>
      </c>
      <c r="AQ104">
        <v>1</v>
      </c>
      <c r="AR104">
        <v>1</v>
      </c>
      <c r="AS104">
        <v>1</v>
      </c>
      <c r="AT104">
        <v>1</v>
      </c>
      <c r="AU104">
        <v>1</v>
      </c>
      <c r="AV104">
        <v>1</v>
      </c>
      <c r="AW104">
        <v>1</v>
      </c>
      <c r="AX104">
        <v>1</v>
      </c>
      <c r="AY104">
        <v>1</v>
      </c>
      <c r="AZ104">
        <v>1</v>
      </c>
      <c r="BA104">
        <v>1</v>
      </c>
      <c r="BB104">
        <v>1</v>
      </c>
      <c r="BC104">
        <v>1</v>
      </c>
      <c r="BD104">
        <v>1</v>
      </c>
      <c r="BE104">
        <v>1</v>
      </c>
      <c r="BF104">
        <v>1</v>
      </c>
      <c r="BG104">
        <v>1</v>
      </c>
      <c r="BH104">
        <v>1</v>
      </c>
      <c r="BI104">
        <v>1</v>
      </c>
      <c r="BJ104">
        <v>1</v>
      </c>
      <c r="BK104">
        <v>1</v>
      </c>
      <c r="BL104">
        <v>1</v>
      </c>
      <c r="BM104">
        <v>1</v>
      </c>
      <c r="BN104">
        <v>1</v>
      </c>
      <c r="BO104">
        <v>1</v>
      </c>
      <c r="BP104">
        <v>1</v>
      </c>
      <c r="BQ104">
        <v>1</v>
      </c>
      <c r="BR104">
        <v>1</v>
      </c>
      <c r="BS104">
        <v>1</v>
      </c>
      <c r="BT104">
        <v>1</v>
      </c>
      <c r="BU104">
        <v>1</v>
      </c>
      <c r="BV104">
        <v>1</v>
      </c>
      <c r="BW104">
        <v>1</v>
      </c>
      <c r="BX104">
        <v>1</v>
      </c>
      <c r="BY104">
        <v>1</v>
      </c>
      <c r="BZ104">
        <v>1</v>
      </c>
    </row>
    <row r="105" spans="1:78">
      <c r="A105" s="81" t="s">
        <v>451</v>
      </c>
      <c r="J105" t="s">
        <v>395</v>
      </c>
      <c r="K105" t="s">
        <v>370</v>
      </c>
      <c r="L105" t="s">
        <v>2</v>
      </c>
      <c r="M105" t="s">
        <v>38</v>
      </c>
      <c r="N105" t="s">
        <v>35</v>
      </c>
      <c r="O105" t="s">
        <v>2608</v>
      </c>
      <c r="P105">
        <v>0</v>
      </c>
      <c r="Q105">
        <v>0</v>
      </c>
      <c r="R105">
        <v>0</v>
      </c>
      <c r="S105">
        <v>0</v>
      </c>
      <c r="T105">
        <v>0</v>
      </c>
      <c r="U105">
        <v>0</v>
      </c>
      <c r="V105">
        <v>0</v>
      </c>
      <c r="W105">
        <v>0</v>
      </c>
      <c r="X105">
        <v>0</v>
      </c>
      <c r="Y105">
        <v>0</v>
      </c>
      <c r="Z105">
        <v>1</v>
      </c>
      <c r="AA105">
        <v>1</v>
      </c>
      <c r="AB105">
        <v>1</v>
      </c>
      <c r="AC105">
        <v>1</v>
      </c>
      <c r="AD105">
        <v>1</v>
      </c>
      <c r="AE105">
        <v>1</v>
      </c>
      <c r="AF105">
        <v>1</v>
      </c>
      <c r="AG105">
        <v>1</v>
      </c>
      <c r="AH105">
        <v>1</v>
      </c>
      <c r="AI105">
        <v>1</v>
      </c>
      <c r="AJ105">
        <v>1</v>
      </c>
      <c r="AK105">
        <v>1</v>
      </c>
      <c r="AL105">
        <v>1</v>
      </c>
      <c r="AM105">
        <v>1</v>
      </c>
      <c r="AN105">
        <v>1</v>
      </c>
      <c r="AO105">
        <v>1</v>
      </c>
      <c r="AP105">
        <v>1</v>
      </c>
      <c r="AQ105">
        <v>1</v>
      </c>
      <c r="AR105">
        <v>1</v>
      </c>
      <c r="AS105">
        <v>1</v>
      </c>
      <c r="AT105">
        <v>1</v>
      </c>
      <c r="AU105">
        <v>1</v>
      </c>
      <c r="AV105">
        <v>1</v>
      </c>
      <c r="AW105">
        <v>1</v>
      </c>
      <c r="AX105">
        <v>1</v>
      </c>
      <c r="AY105">
        <v>1</v>
      </c>
      <c r="AZ105">
        <v>1</v>
      </c>
      <c r="BA105">
        <v>1</v>
      </c>
      <c r="BB105">
        <v>1</v>
      </c>
      <c r="BC105">
        <v>1</v>
      </c>
      <c r="BD105">
        <v>1</v>
      </c>
      <c r="BE105">
        <v>1</v>
      </c>
      <c r="BF105">
        <v>1</v>
      </c>
      <c r="BG105">
        <v>1</v>
      </c>
      <c r="BH105">
        <v>1</v>
      </c>
      <c r="BI105">
        <v>1</v>
      </c>
      <c r="BJ105">
        <v>1</v>
      </c>
      <c r="BK105">
        <v>1</v>
      </c>
      <c r="BL105">
        <v>1</v>
      </c>
      <c r="BM105">
        <v>1</v>
      </c>
      <c r="BN105">
        <v>1</v>
      </c>
      <c r="BO105">
        <v>1</v>
      </c>
      <c r="BP105">
        <v>1</v>
      </c>
      <c r="BQ105">
        <v>1</v>
      </c>
      <c r="BR105">
        <v>1</v>
      </c>
      <c r="BS105">
        <v>1</v>
      </c>
      <c r="BT105">
        <v>1</v>
      </c>
      <c r="BU105">
        <v>1</v>
      </c>
      <c r="BV105">
        <v>1</v>
      </c>
      <c r="BW105">
        <v>1</v>
      </c>
      <c r="BX105">
        <v>1</v>
      </c>
      <c r="BY105">
        <v>1</v>
      </c>
      <c r="BZ105">
        <v>1</v>
      </c>
    </row>
    <row r="106" spans="1:78">
      <c r="B106" s="78" t="s">
        <v>7465</v>
      </c>
      <c r="J106" t="s">
        <v>397</v>
      </c>
      <c r="K106" t="s">
        <v>373</v>
      </c>
      <c r="L106" t="s">
        <v>2</v>
      </c>
      <c r="M106" t="s">
        <v>38</v>
      </c>
      <c r="N106" t="s">
        <v>35</v>
      </c>
      <c r="O106" t="s">
        <v>2608</v>
      </c>
      <c r="P106">
        <v>0</v>
      </c>
      <c r="Q106">
        <v>0</v>
      </c>
      <c r="R106">
        <v>0</v>
      </c>
      <c r="S106">
        <v>0</v>
      </c>
      <c r="T106">
        <v>0</v>
      </c>
      <c r="U106">
        <v>0</v>
      </c>
      <c r="V106">
        <v>0</v>
      </c>
      <c r="W106">
        <v>0</v>
      </c>
      <c r="X106">
        <v>0</v>
      </c>
      <c r="Y106">
        <v>0</v>
      </c>
      <c r="Z106">
        <v>1</v>
      </c>
      <c r="AA106">
        <v>1</v>
      </c>
      <c r="AB106">
        <v>1</v>
      </c>
      <c r="AC106">
        <v>1</v>
      </c>
      <c r="AD106">
        <v>1</v>
      </c>
      <c r="AE106">
        <v>1</v>
      </c>
      <c r="AF106">
        <v>1</v>
      </c>
      <c r="AG106">
        <v>1</v>
      </c>
      <c r="AH106">
        <v>1</v>
      </c>
      <c r="AI106">
        <v>1</v>
      </c>
      <c r="AJ106">
        <v>1</v>
      </c>
      <c r="AK106">
        <v>1</v>
      </c>
      <c r="AL106">
        <v>1</v>
      </c>
      <c r="AM106">
        <v>1</v>
      </c>
      <c r="AN106">
        <v>1</v>
      </c>
      <c r="AO106">
        <v>1</v>
      </c>
      <c r="AP106">
        <v>1</v>
      </c>
      <c r="AQ106">
        <v>1</v>
      </c>
      <c r="AR106">
        <v>1</v>
      </c>
      <c r="AS106">
        <v>1</v>
      </c>
      <c r="AT106">
        <v>1</v>
      </c>
      <c r="AU106">
        <v>1</v>
      </c>
      <c r="AV106">
        <v>1</v>
      </c>
      <c r="AW106">
        <v>1</v>
      </c>
      <c r="AX106">
        <v>1</v>
      </c>
      <c r="AY106">
        <v>1</v>
      </c>
      <c r="AZ106">
        <v>1</v>
      </c>
      <c r="BA106">
        <v>1</v>
      </c>
      <c r="BB106">
        <v>1</v>
      </c>
      <c r="BC106">
        <v>1</v>
      </c>
      <c r="BD106">
        <v>1</v>
      </c>
      <c r="BE106">
        <v>1</v>
      </c>
      <c r="BF106">
        <v>1</v>
      </c>
      <c r="BG106">
        <v>1</v>
      </c>
      <c r="BH106">
        <v>1</v>
      </c>
      <c r="BI106">
        <v>1</v>
      </c>
      <c r="BJ106">
        <v>1</v>
      </c>
      <c r="BK106">
        <v>1</v>
      </c>
      <c r="BL106">
        <v>1</v>
      </c>
      <c r="BM106">
        <v>1</v>
      </c>
      <c r="BN106">
        <v>1</v>
      </c>
      <c r="BO106">
        <v>1</v>
      </c>
      <c r="BP106">
        <v>1</v>
      </c>
      <c r="BQ106">
        <v>1</v>
      </c>
      <c r="BR106">
        <v>1</v>
      </c>
      <c r="BS106">
        <v>1</v>
      </c>
      <c r="BT106">
        <v>1</v>
      </c>
      <c r="BU106">
        <v>1</v>
      </c>
      <c r="BV106">
        <v>1</v>
      </c>
      <c r="BW106">
        <v>1</v>
      </c>
      <c r="BX106">
        <v>1</v>
      </c>
      <c r="BY106">
        <v>1</v>
      </c>
      <c r="BZ106">
        <v>1</v>
      </c>
    </row>
    <row r="107" spans="1:78">
      <c r="J107" t="s">
        <v>399</v>
      </c>
      <c r="K107" t="s">
        <v>376</v>
      </c>
      <c r="L107" t="s">
        <v>2</v>
      </c>
      <c r="M107" t="s">
        <v>38</v>
      </c>
      <c r="N107" t="s">
        <v>35</v>
      </c>
      <c r="O107" t="s">
        <v>2608</v>
      </c>
      <c r="P107">
        <v>0</v>
      </c>
      <c r="Q107">
        <v>0</v>
      </c>
      <c r="R107">
        <v>0</v>
      </c>
      <c r="S107">
        <v>0</v>
      </c>
      <c r="T107">
        <v>0</v>
      </c>
      <c r="U107">
        <v>0</v>
      </c>
      <c r="V107">
        <v>0</v>
      </c>
      <c r="W107">
        <v>0</v>
      </c>
      <c r="X107">
        <v>0</v>
      </c>
      <c r="Y107">
        <v>0</v>
      </c>
      <c r="Z107">
        <v>1</v>
      </c>
      <c r="AA107">
        <v>1</v>
      </c>
      <c r="AB107">
        <v>1</v>
      </c>
      <c r="AC107">
        <v>1</v>
      </c>
      <c r="AD107">
        <v>1</v>
      </c>
      <c r="AE107">
        <v>1</v>
      </c>
      <c r="AF107">
        <v>1</v>
      </c>
      <c r="AG107">
        <v>1</v>
      </c>
      <c r="AH107">
        <v>1</v>
      </c>
      <c r="AI107">
        <v>1</v>
      </c>
      <c r="AJ107">
        <v>1</v>
      </c>
      <c r="AK107">
        <v>1</v>
      </c>
      <c r="AL107">
        <v>1</v>
      </c>
      <c r="AM107">
        <v>1</v>
      </c>
      <c r="AN107">
        <v>1</v>
      </c>
      <c r="AO107">
        <v>1</v>
      </c>
      <c r="AP107">
        <v>1</v>
      </c>
      <c r="AQ107">
        <v>1</v>
      </c>
      <c r="AR107">
        <v>1</v>
      </c>
      <c r="AS107">
        <v>1</v>
      </c>
      <c r="AT107">
        <v>1</v>
      </c>
      <c r="AU107">
        <v>1</v>
      </c>
      <c r="AV107">
        <v>1</v>
      </c>
      <c r="AW107">
        <v>1</v>
      </c>
      <c r="AX107">
        <v>1</v>
      </c>
      <c r="AY107">
        <v>1</v>
      </c>
      <c r="AZ107">
        <v>1</v>
      </c>
      <c r="BA107">
        <v>1</v>
      </c>
      <c r="BB107">
        <v>1</v>
      </c>
      <c r="BC107">
        <v>1</v>
      </c>
      <c r="BD107">
        <v>1</v>
      </c>
      <c r="BE107">
        <v>1</v>
      </c>
      <c r="BF107">
        <v>1</v>
      </c>
      <c r="BG107">
        <v>1</v>
      </c>
      <c r="BH107">
        <v>1</v>
      </c>
      <c r="BI107">
        <v>1</v>
      </c>
      <c r="BJ107">
        <v>1</v>
      </c>
      <c r="BK107">
        <v>1</v>
      </c>
      <c r="BL107">
        <v>1</v>
      </c>
      <c r="BM107">
        <v>1</v>
      </c>
      <c r="BN107">
        <v>1</v>
      </c>
      <c r="BO107">
        <v>1</v>
      </c>
      <c r="BP107">
        <v>1</v>
      </c>
      <c r="BQ107">
        <v>1</v>
      </c>
      <c r="BR107">
        <v>1</v>
      </c>
      <c r="BS107">
        <v>1</v>
      </c>
      <c r="BT107">
        <v>1</v>
      </c>
      <c r="BU107">
        <v>1</v>
      </c>
      <c r="BV107">
        <v>1</v>
      </c>
      <c r="BW107">
        <v>1</v>
      </c>
      <c r="BX107">
        <v>1</v>
      </c>
      <c r="BY107">
        <v>1</v>
      </c>
      <c r="BZ107">
        <v>1</v>
      </c>
    </row>
    <row r="108" spans="1:78">
      <c r="J108" t="s">
        <v>401</v>
      </c>
      <c r="K108" t="s">
        <v>379</v>
      </c>
      <c r="L108" t="s">
        <v>2</v>
      </c>
      <c r="M108" t="s">
        <v>38</v>
      </c>
      <c r="N108" t="s">
        <v>35</v>
      </c>
      <c r="O108" t="s">
        <v>2608</v>
      </c>
      <c r="P108">
        <v>0</v>
      </c>
      <c r="Q108">
        <v>0</v>
      </c>
      <c r="R108">
        <v>0</v>
      </c>
      <c r="S108">
        <v>0</v>
      </c>
      <c r="T108">
        <v>0</v>
      </c>
      <c r="U108">
        <v>0</v>
      </c>
      <c r="V108">
        <v>0</v>
      </c>
      <c r="W108">
        <v>0</v>
      </c>
      <c r="X108">
        <v>0</v>
      </c>
      <c r="Y108">
        <v>1</v>
      </c>
      <c r="Z108">
        <v>1</v>
      </c>
      <c r="AA108">
        <v>1</v>
      </c>
      <c r="AB108">
        <v>1</v>
      </c>
      <c r="AC108">
        <v>1</v>
      </c>
      <c r="AD108">
        <v>1</v>
      </c>
      <c r="AE108">
        <v>1</v>
      </c>
      <c r="AF108">
        <v>1</v>
      </c>
      <c r="AG108">
        <v>1</v>
      </c>
      <c r="AH108">
        <v>1</v>
      </c>
      <c r="AI108">
        <v>1</v>
      </c>
      <c r="AJ108">
        <v>1</v>
      </c>
      <c r="AK108">
        <v>1</v>
      </c>
      <c r="AL108">
        <v>1</v>
      </c>
      <c r="AM108">
        <v>1</v>
      </c>
      <c r="AN108">
        <v>1</v>
      </c>
      <c r="AO108">
        <v>1</v>
      </c>
      <c r="AP108">
        <v>1</v>
      </c>
      <c r="AQ108">
        <v>1</v>
      </c>
      <c r="AR108">
        <v>1</v>
      </c>
      <c r="AS108">
        <v>1</v>
      </c>
      <c r="AT108">
        <v>1</v>
      </c>
      <c r="AU108">
        <v>1</v>
      </c>
      <c r="AV108">
        <v>1</v>
      </c>
      <c r="AW108">
        <v>1</v>
      </c>
      <c r="AX108">
        <v>1</v>
      </c>
      <c r="AY108">
        <v>1</v>
      </c>
      <c r="AZ108">
        <v>1</v>
      </c>
      <c r="BA108">
        <v>1</v>
      </c>
      <c r="BB108">
        <v>1</v>
      </c>
      <c r="BC108">
        <v>1</v>
      </c>
      <c r="BD108">
        <v>1</v>
      </c>
      <c r="BE108">
        <v>1</v>
      </c>
      <c r="BF108">
        <v>1</v>
      </c>
      <c r="BG108">
        <v>1</v>
      </c>
      <c r="BH108">
        <v>1</v>
      </c>
      <c r="BI108">
        <v>1</v>
      </c>
      <c r="BJ108">
        <v>1</v>
      </c>
      <c r="BK108">
        <v>1</v>
      </c>
      <c r="BL108">
        <v>1</v>
      </c>
      <c r="BM108">
        <v>1</v>
      </c>
      <c r="BN108">
        <v>1</v>
      </c>
      <c r="BO108">
        <v>1</v>
      </c>
      <c r="BP108">
        <v>1</v>
      </c>
      <c r="BQ108">
        <v>1</v>
      </c>
      <c r="BR108">
        <v>1</v>
      </c>
      <c r="BS108">
        <v>1</v>
      </c>
      <c r="BT108">
        <v>1</v>
      </c>
      <c r="BU108">
        <v>1</v>
      </c>
      <c r="BV108">
        <v>1</v>
      </c>
      <c r="BW108">
        <v>1</v>
      </c>
      <c r="BX108">
        <v>1</v>
      </c>
      <c r="BY108">
        <v>1</v>
      </c>
      <c r="BZ108">
        <v>1</v>
      </c>
    </row>
    <row r="109" spans="1:78">
      <c r="J109" t="s">
        <v>403</v>
      </c>
      <c r="K109" t="s">
        <v>381</v>
      </c>
      <c r="L109" t="s">
        <v>2</v>
      </c>
      <c r="M109" t="s">
        <v>38</v>
      </c>
      <c r="N109" t="s">
        <v>35</v>
      </c>
      <c r="O109" t="s">
        <v>2608</v>
      </c>
      <c r="P109">
        <v>0</v>
      </c>
      <c r="Q109">
        <v>0</v>
      </c>
      <c r="R109">
        <v>0</v>
      </c>
      <c r="S109">
        <v>0</v>
      </c>
      <c r="T109">
        <v>0</v>
      </c>
      <c r="U109">
        <v>0</v>
      </c>
      <c r="V109">
        <v>0</v>
      </c>
      <c r="W109">
        <v>0</v>
      </c>
      <c r="X109">
        <v>0</v>
      </c>
      <c r="Y109">
        <v>0</v>
      </c>
      <c r="Z109">
        <v>1</v>
      </c>
      <c r="AA109">
        <v>1</v>
      </c>
      <c r="AB109">
        <v>1</v>
      </c>
      <c r="AC109">
        <v>1</v>
      </c>
      <c r="AD109">
        <v>1</v>
      </c>
      <c r="AE109">
        <v>1</v>
      </c>
      <c r="AF109">
        <v>1</v>
      </c>
      <c r="AG109">
        <v>1</v>
      </c>
      <c r="AH109">
        <v>1</v>
      </c>
      <c r="AI109">
        <v>1</v>
      </c>
      <c r="AJ109">
        <v>1</v>
      </c>
      <c r="AK109">
        <v>1</v>
      </c>
      <c r="AL109">
        <v>1</v>
      </c>
      <c r="AM109">
        <v>1</v>
      </c>
      <c r="AN109">
        <v>1</v>
      </c>
      <c r="AO109">
        <v>1</v>
      </c>
      <c r="AP109">
        <v>1</v>
      </c>
      <c r="AQ109">
        <v>1</v>
      </c>
      <c r="AR109">
        <v>1</v>
      </c>
      <c r="AS109">
        <v>1</v>
      </c>
      <c r="AT109">
        <v>1</v>
      </c>
      <c r="AU109">
        <v>1</v>
      </c>
      <c r="AV109">
        <v>1</v>
      </c>
      <c r="AW109">
        <v>1</v>
      </c>
      <c r="AX109">
        <v>1</v>
      </c>
      <c r="AY109">
        <v>1</v>
      </c>
      <c r="AZ109">
        <v>1</v>
      </c>
      <c r="BA109">
        <v>1</v>
      </c>
      <c r="BB109">
        <v>1</v>
      </c>
      <c r="BC109">
        <v>1</v>
      </c>
      <c r="BD109">
        <v>1</v>
      </c>
      <c r="BE109">
        <v>1</v>
      </c>
      <c r="BF109">
        <v>1</v>
      </c>
      <c r="BG109">
        <v>1</v>
      </c>
      <c r="BH109">
        <v>1</v>
      </c>
      <c r="BI109">
        <v>1</v>
      </c>
      <c r="BJ109">
        <v>1</v>
      </c>
      <c r="BK109">
        <v>1</v>
      </c>
      <c r="BL109">
        <v>1</v>
      </c>
      <c r="BM109">
        <v>1</v>
      </c>
      <c r="BN109">
        <v>1</v>
      </c>
      <c r="BO109">
        <v>1</v>
      </c>
      <c r="BP109">
        <v>1</v>
      </c>
      <c r="BQ109">
        <v>1</v>
      </c>
      <c r="BR109">
        <v>1</v>
      </c>
      <c r="BS109">
        <v>1</v>
      </c>
      <c r="BT109">
        <v>1</v>
      </c>
      <c r="BU109">
        <v>1</v>
      </c>
      <c r="BV109">
        <v>1</v>
      </c>
      <c r="BW109">
        <v>1</v>
      </c>
      <c r="BX109">
        <v>1</v>
      </c>
      <c r="BY109">
        <v>1</v>
      </c>
      <c r="BZ109">
        <v>1</v>
      </c>
    </row>
    <row r="110" spans="1:78">
      <c r="J110" t="s">
        <v>405</v>
      </c>
      <c r="K110" t="s">
        <v>383</v>
      </c>
      <c r="L110" t="s">
        <v>2</v>
      </c>
      <c r="M110" t="s">
        <v>38</v>
      </c>
      <c r="N110" t="s">
        <v>35</v>
      </c>
      <c r="O110" t="s">
        <v>2608</v>
      </c>
      <c r="P110">
        <v>0</v>
      </c>
      <c r="Q110">
        <v>0</v>
      </c>
      <c r="R110">
        <v>0</v>
      </c>
      <c r="S110">
        <v>0</v>
      </c>
      <c r="T110">
        <v>0</v>
      </c>
      <c r="U110">
        <v>0</v>
      </c>
      <c r="V110">
        <v>0</v>
      </c>
      <c r="W110">
        <v>0</v>
      </c>
      <c r="X110">
        <v>0</v>
      </c>
      <c r="Y110">
        <v>0</v>
      </c>
      <c r="Z110">
        <v>1</v>
      </c>
      <c r="AA110">
        <v>1</v>
      </c>
      <c r="AB110">
        <v>1</v>
      </c>
      <c r="AC110">
        <v>1</v>
      </c>
      <c r="AD110">
        <v>1</v>
      </c>
      <c r="AE110">
        <v>1</v>
      </c>
      <c r="AF110">
        <v>1</v>
      </c>
      <c r="AG110">
        <v>1</v>
      </c>
      <c r="AH110">
        <v>1</v>
      </c>
      <c r="AI110">
        <v>1</v>
      </c>
      <c r="AJ110">
        <v>1</v>
      </c>
      <c r="AK110">
        <v>1</v>
      </c>
      <c r="AL110">
        <v>1</v>
      </c>
      <c r="AM110">
        <v>1</v>
      </c>
      <c r="AN110">
        <v>1</v>
      </c>
      <c r="AO110">
        <v>1</v>
      </c>
      <c r="AP110">
        <v>1</v>
      </c>
      <c r="AQ110">
        <v>1</v>
      </c>
      <c r="AR110">
        <v>1</v>
      </c>
      <c r="AS110">
        <v>1</v>
      </c>
      <c r="AT110">
        <v>1</v>
      </c>
      <c r="AU110">
        <v>1</v>
      </c>
      <c r="AV110">
        <v>1</v>
      </c>
      <c r="AW110">
        <v>1</v>
      </c>
      <c r="AX110">
        <v>1</v>
      </c>
      <c r="AY110">
        <v>1</v>
      </c>
      <c r="AZ110">
        <v>1</v>
      </c>
      <c r="BA110">
        <v>1</v>
      </c>
      <c r="BB110">
        <v>1</v>
      </c>
      <c r="BC110">
        <v>1</v>
      </c>
      <c r="BD110">
        <v>1</v>
      </c>
      <c r="BE110">
        <v>1</v>
      </c>
      <c r="BF110">
        <v>1</v>
      </c>
      <c r="BG110">
        <v>1</v>
      </c>
      <c r="BH110">
        <v>1</v>
      </c>
      <c r="BI110">
        <v>1</v>
      </c>
      <c r="BJ110">
        <v>1</v>
      </c>
      <c r="BK110">
        <v>1</v>
      </c>
      <c r="BL110">
        <v>1</v>
      </c>
      <c r="BM110">
        <v>1</v>
      </c>
      <c r="BN110">
        <v>1</v>
      </c>
      <c r="BO110">
        <v>1</v>
      </c>
      <c r="BP110">
        <v>1</v>
      </c>
      <c r="BQ110">
        <v>1</v>
      </c>
      <c r="BR110">
        <v>1</v>
      </c>
      <c r="BS110">
        <v>1</v>
      </c>
      <c r="BT110">
        <v>1</v>
      </c>
      <c r="BU110">
        <v>1</v>
      </c>
      <c r="BV110">
        <v>1</v>
      </c>
      <c r="BW110">
        <v>1</v>
      </c>
      <c r="BX110">
        <v>1</v>
      </c>
      <c r="BY110">
        <v>1</v>
      </c>
      <c r="BZ110">
        <v>1</v>
      </c>
    </row>
    <row r="111" spans="1:78">
      <c r="J111" t="s">
        <v>407</v>
      </c>
      <c r="K111" t="s">
        <v>385</v>
      </c>
      <c r="L111" t="s">
        <v>2</v>
      </c>
      <c r="M111" t="s">
        <v>38</v>
      </c>
      <c r="N111" t="s">
        <v>35</v>
      </c>
      <c r="O111" t="s">
        <v>2608</v>
      </c>
      <c r="P111">
        <v>0</v>
      </c>
      <c r="Q111">
        <v>0</v>
      </c>
      <c r="R111">
        <v>0</v>
      </c>
      <c r="S111">
        <v>0</v>
      </c>
      <c r="T111">
        <v>0</v>
      </c>
      <c r="U111">
        <v>0</v>
      </c>
      <c r="V111">
        <v>0</v>
      </c>
      <c r="W111">
        <v>0</v>
      </c>
      <c r="X111">
        <v>0</v>
      </c>
      <c r="Y111">
        <v>0</v>
      </c>
      <c r="Z111">
        <v>1</v>
      </c>
      <c r="AA111">
        <v>1</v>
      </c>
      <c r="AB111">
        <v>1</v>
      </c>
      <c r="AC111">
        <v>1</v>
      </c>
      <c r="AD111">
        <v>1</v>
      </c>
      <c r="AE111">
        <v>1</v>
      </c>
      <c r="AF111">
        <v>1</v>
      </c>
      <c r="AG111">
        <v>1</v>
      </c>
      <c r="AH111">
        <v>1</v>
      </c>
      <c r="AI111">
        <v>1</v>
      </c>
      <c r="AJ111">
        <v>1</v>
      </c>
      <c r="AK111">
        <v>1</v>
      </c>
      <c r="AL111">
        <v>1</v>
      </c>
      <c r="AM111">
        <v>1</v>
      </c>
      <c r="AN111">
        <v>1</v>
      </c>
      <c r="AO111">
        <v>1</v>
      </c>
      <c r="AP111">
        <v>1</v>
      </c>
      <c r="AQ111">
        <v>1</v>
      </c>
      <c r="AR111">
        <v>1</v>
      </c>
      <c r="AS111">
        <v>1</v>
      </c>
      <c r="AT111">
        <v>1</v>
      </c>
      <c r="AU111">
        <v>1</v>
      </c>
      <c r="AV111">
        <v>1</v>
      </c>
      <c r="AW111">
        <v>1</v>
      </c>
      <c r="AX111">
        <v>1</v>
      </c>
      <c r="AY111">
        <v>1</v>
      </c>
      <c r="AZ111">
        <v>1</v>
      </c>
      <c r="BA111">
        <v>1</v>
      </c>
      <c r="BB111">
        <v>1</v>
      </c>
      <c r="BC111">
        <v>1</v>
      </c>
      <c r="BD111">
        <v>1</v>
      </c>
      <c r="BE111">
        <v>1</v>
      </c>
      <c r="BF111">
        <v>1</v>
      </c>
      <c r="BG111">
        <v>1</v>
      </c>
      <c r="BH111">
        <v>1</v>
      </c>
      <c r="BI111">
        <v>1</v>
      </c>
      <c r="BJ111">
        <v>1</v>
      </c>
      <c r="BK111">
        <v>1</v>
      </c>
      <c r="BL111">
        <v>1</v>
      </c>
      <c r="BM111">
        <v>1</v>
      </c>
      <c r="BN111">
        <v>1</v>
      </c>
      <c r="BO111">
        <v>1</v>
      </c>
      <c r="BP111">
        <v>1</v>
      </c>
      <c r="BQ111">
        <v>1</v>
      </c>
      <c r="BR111">
        <v>1</v>
      </c>
      <c r="BS111">
        <v>1</v>
      </c>
      <c r="BT111">
        <v>1</v>
      </c>
      <c r="BU111">
        <v>1</v>
      </c>
      <c r="BV111">
        <v>1</v>
      </c>
      <c r="BW111">
        <v>1</v>
      </c>
      <c r="BX111">
        <v>1</v>
      </c>
      <c r="BY111">
        <v>1</v>
      </c>
      <c r="BZ111">
        <v>1</v>
      </c>
    </row>
    <row r="112" spans="1:78">
      <c r="J112" t="s">
        <v>409</v>
      </c>
      <c r="K112" t="s">
        <v>387</v>
      </c>
      <c r="L112" t="s">
        <v>2</v>
      </c>
      <c r="M112" t="s">
        <v>38</v>
      </c>
      <c r="N112" t="s">
        <v>35</v>
      </c>
      <c r="O112" t="s">
        <v>2608</v>
      </c>
      <c r="P112">
        <v>0</v>
      </c>
      <c r="Q112">
        <v>0</v>
      </c>
      <c r="R112">
        <v>0</v>
      </c>
      <c r="S112">
        <v>0</v>
      </c>
      <c r="T112">
        <v>0</v>
      </c>
      <c r="U112">
        <v>0</v>
      </c>
      <c r="V112">
        <v>0</v>
      </c>
      <c r="W112">
        <v>0</v>
      </c>
      <c r="X112">
        <v>0</v>
      </c>
      <c r="Y112">
        <v>0</v>
      </c>
      <c r="Z112">
        <v>1</v>
      </c>
      <c r="AA112">
        <v>1</v>
      </c>
      <c r="AB112">
        <v>1</v>
      </c>
      <c r="AC112">
        <v>1</v>
      </c>
      <c r="AD112">
        <v>1</v>
      </c>
      <c r="AE112">
        <v>1</v>
      </c>
      <c r="AF112">
        <v>1</v>
      </c>
      <c r="AG112">
        <v>1</v>
      </c>
      <c r="AH112">
        <v>1</v>
      </c>
      <c r="AI112">
        <v>1</v>
      </c>
      <c r="AJ112">
        <v>1</v>
      </c>
      <c r="AK112">
        <v>1</v>
      </c>
      <c r="AL112">
        <v>1</v>
      </c>
      <c r="AM112">
        <v>1</v>
      </c>
      <c r="AN112">
        <v>1</v>
      </c>
      <c r="AO112">
        <v>1</v>
      </c>
      <c r="AP112">
        <v>1</v>
      </c>
      <c r="AQ112">
        <v>1</v>
      </c>
      <c r="AR112">
        <v>1</v>
      </c>
      <c r="AS112">
        <v>1</v>
      </c>
      <c r="AT112">
        <v>1</v>
      </c>
      <c r="AU112">
        <v>1</v>
      </c>
      <c r="AV112">
        <v>1</v>
      </c>
      <c r="AW112">
        <v>1</v>
      </c>
      <c r="AX112">
        <v>1</v>
      </c>
      <c r="AY112">
        <v>1</v>
      </c>
      <c r="AZ112">
        <v>1</v>
      </c>
      <c r="BA112">
        <v>1</v>
      </c>
      <c r="BB112">
        <v>1</v>
      </c>
      <c r="BC112">
        <v>1</v>
      </c>
      <c r="BD112">
        <v>1</v>
      </c>
      <c r="BE112">
        <v>1</v>
      </c>
      <c r="BF112">
        <v>1</v>
      </c>
      <c r="BG112">
        <v>1</v>
      </c>
      <c r="BH112">
        <v>1</v>
      </c>
      <c r="BI112">
        <v>1</v>
      </c>
      <c r="BJ112">
        <v>1</v>
      </c>
      <c r="BK112">
        <v>1</v>
      </c>
      <c r="BL112">
        <v>1</v>
      </c>
      <c r="BM112">
        <v>1</v>
      </c>
      <c r="BN112">
        <v>1</v>
      </c>
      <c r="BO112">
        <v>1</v>
      </c>
      <c r="BP112">
        <v>1</v>
      </c>
      <c r="BQ112">
        <v>1</v>
      </c>
      <c r="BR112">
        <v>1</v>
      </c>
      <c r="BS112">
        <v>1</v>
      </c>
      <c r="BT112">
        <v>1</v>
      </c>
      <c r="BU112">
        <v>1</v>
      </c>
      <c r="BV112">
        <v>1</v>
      </c>
      <c r="BW112">
        <v>1</v>
      </c>
      <c r="BX112">
        <v>1</v>
      </c>
      <c r="BY112">
        <v>1</v>
      </c>
      <c r="BZ112">
        <v>1</v>
      </c>
    </row>
    <row r="113" spans="10:78">
      <c r="J113" t="s">
        <v>412</v>
      </c>
      <c r="K113" t="s">
        <v>389</v>
      </c>
      <c r="L113" t="s">
        <v>2</v>
      </c>
      <c r="M113" t="s">
        <v>38</v>
      </c>
      <c r="N113" t="s">
        <v>35</v>
      </c>
      <c r="O113" t="s">
        <v>2608</v>
      </c>
      <c r="P113">
        <v>0</v>
      </c>
      <c r="Q113">
        <v>0</v>
      </c>
      <c r="R113">
        <v>0</v>
      </c>
      <c r="S113">
        <v>0</v>
      </c>
      <c r="T113">
        <v>0</v>
      </c>
      <c r="U113">
        <v>0</v>
      </c>
      <c r="V113">
        <v>0</v>
      </c>
      <c r="W113">
        <v>0</v>
      </c>
      <c r="X113">
        <v>0</v>
      </c>
      <c r="Y113">
        <v>0</v>
      </c>
      <c r="Z113">
        <v>1</v>
      </c>
      <c r="AA113">
        <v>1</v>
      </c>
      <c r="AB113">
        <v>1</v>
      </c>
      <c r="AC113">
        <v>1</v>
      </c>
      <c r="AD113">
        <v>1</v>
      </c>
      <c r="AE113">
        <v>1</v>
      </c>
      <c r="AF113">
        <v>1</v>
      </c>
      <c r="AG113">
        <v>1</v>
      </c>
      <c r="AH113">
        <v>1</v>
      </c>
      <c r="AI113">
        <v>1</v>
      </c>
      <c r="AJ113">
        <v>1</v>
      </c>
      <c r="AK113">
        <v>1</v>
      </c>
      <c r="AL113">
        <v>1</v>
      </c>
      <c r="AM113">
        <v>1</v>
      </c>
      <c r="AN113">
        <v>1</v>
      </c>
      <c r="AO113">
        <v>1</v>
      </c>
      <c r="AP113">
        <v>1</v>
      </c>
      <c r="AQ113">
        <v>1</v>
      </c>
      <c r="AR113">
        <v>1</v>
      </c>
      <c r="AS113">
        <v>1</v>
      </c>
      <c r="AT113">
        <v>1</v>
      </c>
      <c r="AU113">
        <v>1</v>
      </c>
      <c r="AV113">
        <v>1</v>
      </c>
      <c r="AW113">
        <v>1</v>
      </c>
      <c r="AX113">
        <v>1</v>
      </c>
      <c r="AY113">
        <v>1</v>
      </c>
      <c r="AZ113">
        <v>1</v>
      </c>
      <c r="BA113">
        <v>1</v>
      </c>
      <c r="BB113">
        <v>1</v>
      </c>
      <c r="BC113">
        <v>1</v>
      </c>
      <c r="BD113">
        <v>1</v>
      </c>
      <c r="BE113">
        <v>1</v>
      </c>
      <c r="BF113">
        <v>1</v>
      </c>
      <c r="BG113">
        <v>1</v>
      </c>
      <c r="BH113">
        <v>1</v>
      </c>
      <c r="BI113">
        <v>1</v>
      </c>
      <c r="BJ113">
        <v>1</v>
      </c>
      <c r="BK113">
        <v>1</v>
      </c>
      <c r="BL113">
        <v>1</v>
      </c>
      <c r="BM113">
        <v>1</v>
      </c>
      <c r="BN113">
        <v>1</v>
      </c>
      <c r="BO113">
        <v>1</v>
      </c>
      <c r="BP113">
        <v>1</v>
      </c>
      <c r="BQ113">
        <v>1</v>
      </c>
      <c r="BR113">
        <v>1</v>
      </c>
      <c r="BS113">
        <v>1</v>
      </c>
      <c r="BT113">
        <v>1</v>
      </c>
      <c r="BU113">
        <v>1</v>
      </c>
      <c r="BV113">
        <v>1</v>
      </c>
      <c r="BW113">
        <v>1</v>
      </c>
      <c r="BX113">
        <v>1</v>
      </c>
      <c r="BY113">
        <v>1</v>
      </c>
      <c r="BZ113">
        <v>1</v>
      </c>
    </row>
    <row r="114" spans="10:78">
      <c r="J114" t="s">
        <v>415</v>
      </c>
      <c r="K114" t="s">
        <v>391</v>
      </c>
      <c r="L114" t="s">
        <v>5135</v>
      </c>
      <c r="M114" t="s">
        <v>38</v>
      </c>
      <c r="N114" t="s">
        <v>35</v>
      </c>
      <c r="O114" t="s">
        <v>2608</v>
      </c>
      <c r="P114">
        <v>0</v>
      </c>
      <c r="Q114">
        <v>0</v>
      </c>
      <c r="R114">
        <v>0</v>
      </c>
      <c r="S114">
        <v>0</v>
      </c>
      <c r="T114">
        <v>0</v>
      </c>
      <c r="U114">
        <v>0</v>
      </c>
      <c r="V114">
        <v>0</v>
      </c>
      <c r="W114">
        <v>0</v>
      </c>
      <c r="X114">
        <v>0</v>
      </c>
      <c r="Y114">
        <v>0</v>
      </c>
      <c r="Z114">
        <v>0</v>
      </c>
      <c r="AA114">
        <v>0</v>
      </c>
      <c r="AB114">
        <v>0</v>
      </c>
      <c r="AC114">
        <v>0</v>
      </c>
      <c r="AD114">
        <v>1</v>
      </c>
      <c r="AE114">
        <v>1</v>
      </c>
      <c r="AF114">
        <v>1</v>
      </c>
      <c r="AG114">
        <v>1</v>
      </c>
      <c r="AH114">
        <v>1</v>
      </c>
      <c r="AI114">
        <v>1</v>
      </c>
      <c r="AJ114">
        <v>1</v>
      </c>
      <c r="AK114">
        <v>1</v>
      </c>
      <c r="AL114">
        <v>1</v>
      </c>
      <c r="AM114">
        <v>1</v>
      </c>
      <c r="AN114">
        <v>1</v>
      </c>
      <c r="AO114">
        <v>1</v>
      </c>
      <c r="AP114">
        <v>1</v>
      </c>
      <c r="AQ114">
        <v>1</v>
      </c>
      <c r="AR114">
        <v>1</v>
      </c>
      <c r="AS114">
        <v>1</v>
      </c>
      <c r="AT114">
        <v>1</v>
      </c>
      <c r="AU114">
        <v>1</v>
      </c>
      <c r="AV114">
        <v>1</v>
      </c>
      <c r="AW114">
        <v>1</v>
      </c>
      <c r="AX114">
        <v>1</v>
      </c>
      <c r="AY114">
        <v>1</v>
      </c>
      <c r="AZ114">
        <v>1</v>
      </c>
      <c r="BA114">
        <v>1</v>
      </c>
      <c r="BB114">
        <v>1</v>
      </c>
      <c r="BC114">
        <v>1</v>
      </c>
      <c r="BD114">
        <v>1</v>
      </c>
      <c r="BE114">
        <v>1</v>
      </c>
      <c r="BF114">
        <v>1</v>
      </c>
      <c r="BG114">
        <v>1</v>
      </c>
      <c r="BH114">
        <v>1</v>
      </c>
      <c r="BI114">
        <v>1</v>
      </c>
      <c r="BJ114">
        <v>1</v>
      </c>
      <c r="BK114">
        <v>1</v>
      </c>
      <c r="BL114">
        <v>1</v>
      </c>
      <c r="BM114">
        <v>1</v>
      </c>
      <c r="BN114">
        <v>1</v>
      </c>
      <c r="BO114">
        <v>1</v>
      </c>
      <c r="BP114">
        <v>1</v>
      </c>
      <c r="BQ114">
        <v>1</v>
      </c>
      <c r="BR114">
        <v>1</v>
      </c>
      <c r="BS114">
        <v>1</v>
      </c>
      <c r="BT114">
        <v>1</v>
      </c>
      <c r="BU114">
        <v>1</v>
      </c>
      <c r="BV114">
        <v>1</v>
      </c>
      <c r="BW114">
        <v>1</v>
      </c>
      <c r="BX114">
        <v>1</v>
      </c>
      <c r="BY114">
        <v>1</v>
      </c>
      <c r="BZ114">
        <v>1</v>
      </c>
    </row>
    <row r="115" spans="10:78">
      <c r="J115" t="s">
        <v>417</v>
      </c>
      <c r="K115" t="s">
        <v>393</v>
      </c>
      <c r="L115" t="s">
        <v>5135</v>
      </c>
      <c r="M115" t="s">
        <v>38</v>
      </c>
      <c r="N115" t="s">
        <v>35</v>
      </c>
      <c r="O115" t="s">
        <v>2608</v>
      </c>
      <c r="P115">
        <v>0</v>
      </c>
      <c r="Q115">
        <v>0</v>
      </c>
      <c r="R115">
        <v>0</v>
      </c>
      <c r="S115">
        <v>0</v>
      </c>
      <c r="T115">
        <v>0</v>
      </c>
      <c r="U115">
        <v>0</v>
      </c>
      <c r="V115">
        <v>0</v>
      </c>
      <c r="W115">
        <v>0</v>
      </c>
      <c r="X115">
        <v>0</v>
      </c>
      <c r="Y115">
        <v>0</v>
      </c>
      <c r="Z115">
        <v>0</v>
      </c>
      <c r="AA115">
        <v>0</v>
      </c>
      <c r="AB115">
        <v>0</v>
      </c>
      <c r="AC115">
        <v>0</v>
      </c>
      <c r="AD115">
        <v>1</v>
      </c>
      <c r="AE115">
        <v>1</v>
      </c>
      <c r="AF115">
        <v>1</v>
      </c>
      <c r="AG115">
        <v>1</v>
      </c>
      <c r="AH115">
        <v>1</v>
      </c>
      <c r="AI115">
        <v>1</v>
      </c>
      <c r="AJ115">
        <v>1</v>
      </c>
      <c r="AK115">
        <v>1</v>
      </c>
      <c r="AL115">
        <v>1</v>
      </c>
      <c r="AM115">
        <v>1</v>
      </c>
      <c r="AN115">
        <v>1</v>
      </c>
      <c r="AO115">
        <v>1</v>
      </c>
      <c r="AP115">
        <v>1</v>
      </c>
      <c r="AQ115">
        <v>1</v>
      </c>
      <c r="AR115">
        <v>1</v>
      </c>
      <c r="AS115">
        <v>1</v>
      </c>
      <c r="AT115">
        <v>1</v>
      </c>
      <c r="AU115">
        <v>1</v>
      </c>
      <c r="AV115">
        <v>1</v>
      </c>
      <c r="AW115">
        <v>1</v>
      </c>
      <c r="AX115">
        <v>1</v>
      </c>
      <c r="AY115">
        <v>1</v>
      </c>
      <c r="AZ115">
        <v>1</v>
      </c>
      <c r="BA115">
        <v>1</v>
      </c>
      <c r="BB115">
        <v>1</v>
      </c>
      <c r="BC115">
        <v>1</v>
      </c>
      <c r="BD115">
        <v>1</v>
      </c>
      <c r="BE115">
        <v>1</v>
      </c>
      <c r="BF115">
        <v>1</v>
      </c>
      <c r="BG115">
        <v>1</v>
      </c>
      <c r="BH115">
        <v>1</v>
      </c>
      <c r="BI115">
        <v>1</v>
      </c>
      <c r="BJ115">
        <v>1</v>
      </c>
      <c r="BK115">
        <v>1</v>
      </c>
      <c r="BL115">
        <v>1</v>
      </c>
      <c r="BM115">
        <v>1</v>
      </c>
      <c r="BN115">
        <v>1</v>
      </c>
      <c r="BO115">
        <v>1</v>
      </c>
      <c r="BP115">
        <v>1</v>
      </c>
      <c r="BQ115">
        <v>1</v>
      </c>
      <c r="BR115">
        <v>1</v>
      </c>
      <c r="BS115">
        <v>1</v>
      </c>
      <c r="BT115">
        <v>1</v>
      </c>
      <c r="BU115">
        <v>1</v>
      </c>
      <c r="BV115">
        <v>1</v>
      </c>
      <c r="BW115">
        <v>1</v>
      </c>
      <c r="BX115">
        <v>1</v>
      </c>
      <c r="BY115">
        <v>1</v>
      </c>
      <c r="BZ115">
        <v>1</v>
      </c>
    </row>
    <row r="116" spans="10:78">
      <c r="J116" t="s">
        <v>419</v>
      </c>
      <c r="K116" t="s">
        <v>395</v>
      </c>
      <c r="L116" t="s">
        <v>5135</v>
      </c>
      <c r="M116" t="s">
        <v>38</v>
      </c>
      <c r="N116" t="s">
        <v>35</v>
      </c>
      <c r="O116" t="s">
        <v>2608</v>
      </c>
      <c r="P116">
        <v>0</v>
      </c>
      <c r="Q116">
        <v>0</v>
      </c>
      <c r="R116">
        <v>0</v>
      </c>
      <c r="S116">
        <v>0</v>
      </c>
      <c r="T116">
        <v>0</v>
      </c>
      <c r="U116">
        <v>0</v>
      </c>
      <c r="V116">
        <v>0</v>
      </c>
      <c r="W116">
        <v>0</v>
      </c>
      <c r="X116">
        <v>0</v>
      </c>
      <c r="Y116">
        <v>0</v>
      </c>
      <c r="Z116">
        <v>0</v>
      </c>
      <c r="AA116">
        <v>0</v>
      </c>
      <c r="AB116">
        <v>0</v>
      </c>
      <c r="AC116">
        <v>0</v>
      </c>
      <c r="AD116">
        <v>1</v>
      </c>
      <c r="AE116">
        <v>1</v>
      </c>
      <c r="AF116">
        <v>1</v>
      </c>
      <c r="AG116">
        <v>1</v>
      </c>
      <c r="AH116">
        <v>1</v>
      </c>
      <c r="AI116">
        <v>1</v>
      </c>
      <c r="AJ116">
        <v>1</v>
      </c>
      <c r="AK116">
        <v>1</v>
      </c>
      <c r="AL116">
        <v>1</v>
      </c>
      <c r="AM116">
        <v>1</v>
      </c>
      <c r="AN116">
        <v>1</v>
      </c>
      <c r="AO116">
        <v>1</v>
      </c>
      <c r="AP116">
        <v>1</v>
      </c>
      <c r="AQ116">
        <v>1</v>
      </c>
      <c r="AR116">
        <v>1</v>
      </c>
      <c r="AS116">
        <v>1</v>
      </c>
      <c r="AT116">
        <v>1</v>
      </c>
      <c r="AU116">
        <v>1</v>
      </c>
      <c r="AV116">
        <v>1</v>
      </c>
      <c r="AW116">
        <v>1</v>
      </c>
      <c r="AX116">
        <v>1</v>
      </c>
      <c r="AY116">
        <v>1</v>
      </c>
      <c r="AZ116">
        <v>1</v>
      </c>
      <c r="BA116">
        <v>1</v>
      </c>
      <c r="BB116">
        <v>1</v>
      </c>
      <c r="BC116">
        <v>1</v>
      </c>
      <c r="BD116">
        <v>1</v>
      </c>
      <c r="BE116">
        <v>1</v>
      </c>
      <c r="BF116">
        <v>1</v>
      </c>
      <c r="BG116">
        <v>1</v>
      </c>
      <c r="BH116">
        <v>1</v>
      </c>
      <c r="BI116">
        <v>1</v>
      </c>
      <c r="BJ116">
        <v>1</v>
      </c>
      <c r="BK116">
        <v>1</v>
      </c>
      <c r="BL116">
        <v>1</v>
      </c>
      <c r="BM116">
        <v>1</v>
      </c>
      <c r="BN116">
        <v>1</v>
      </c>
      <c r="BO116">
        <v>1</v>
      </c>
      <c r="BP116">
        <v>1</v>
      </c>
      <c r="BQ116">
        <v>1</v>
      </c>
      <c r="BR116">
        <v>1</v>
      </c>
      <c r="BS116">
        <v>1</v>
      </c>
      <c r="BT116">
        <v>1</v>
      </c>
      <c r="BU116">
        <v>1</v>
      </c>
      <c r="BV116">
        <v>1</v>
      </c>
      <c r="BW116">
        <v>1</v>
      </c>
      <c r="BX116">
        <v>1</v>
      </c>
      <c r="BY116">
        <v>1</v>
      </c>
      <c r="BZ116">
        <v>1</v>
      </c>
    </row>
    <row r="117" spans="10:78">
      <c r="J117" t="s">
        <v>422</v>
      </c>
      <c r="K117" t="s">
        <v>397</v>
      </c>
      <c r="L117" t="s">
        <v>5135</v>
      </c>
      <c r="M117" t="s">
        <v>38</v>
      </c>
      <c r="N117" t="s">
        <v>35</v>
      </c>
      <c r="O117" t="s">
        <v>2608</v>
      </c>
      <c r="P117">
        <v>0</v>
      </c>
      <c r="Q117">
        <v>0</v>
      </c>
      <c r="R117">
        <v>0</v>
      </c>
      <c r="S117">
        <v>0</v>
      </c>
      <c r="T117">
        <v>0</v>
      </c>
      <c r="U117">
        <v>0</v>
      </c>
      <c r="V117">
        <v>0</v>
      </c>
      <c r="W117">
        <v>0</v>
      </c>
      <c r="X117">
        <v>0</v>
      </c>
      <c r="Y117">
        <v>0</v>
      </c>
      <c r="Z117">
        <v>0</v>
      </c>
      <c r="AA117">
        <v>0</v>
      </c>
      <c r="AB117">
        <v>0</v>
      </c>
      <c r="AC117">
        <v>0</v>
      </c>
      <c r="AD117">
        <v>1</v>
      </c>
      <c r="AE117">
        <v>1</v>
      </c>
      <c r="AF117">
        <v>1</v>
      </c>
      <c r="AG117">
        <v>1</v>
      </c>
      <c r="AH117">
        <v>1</v>
      </c>
      <c r="AI117">
        <v>1</v>
      </c>
      <c r="AJ117">
        <v>1</v>
      </c>
      <c r="AK117">
        <v>1</v>
      </c>
      <c r="AL117">
        <v>1</v>
      </c>
      <c r="AM117">
        <v>1</v>
      </c>
      <c r="AN117">
        <v>1</v>
      </c>
      <c r="AO117">
        <v>1</v>
      </c>
      <c r="AP117">
        <v>1</v>
      </c>
      <c r="AQ117">
        <v>1</v>
      </c>
      <c r="AR117">
        <v>1</v>
      </c>
      <c r="AS117">
        <v>1</v>
      </c>
      <c r="AT117">
        <v>1</v>
      </c>
      <c r="AU117">
        <v>1</v>
      </c>
      <c r="AV117">
        <v>1</v>
      </c>
      <c r="AW117">
        <v>1</v>
      </c>
      <c r="AX117">
        <v>1</v>
      </c>
      <c r="AY117">
        <v>1</v>
      </c>
      <c r="AZ117">
        <v>1</v>
      </c>
      <c r="BA117">
        <v>1</v>
      </c>
      <c r="BB117">
        <v>1</v>
      </c>
      <c r="BC117">
        <v>1</v>
      </c>
      <c r="BD117">
        <v>1</v>
      </c>
      <c r="BE117">
        <v>1</v>
      </c>
      <c r="BF117">
        <v>1</v>
      </c>
      <c r="BG117">
        <v>1</v>
      </c>
      <c r="BH117">
        <v>1</v>
      </c>
      <c r="BI117">
        <v>1</v>
      </c>
      <c r="BJ117">
        <v>1</v>
      </c>
      <c r="BK117">
        <v>1</v>
      </c>
      <c r="BL117">
        <v>1</v>
      </c>
      <c r="BM117">
        <v>1</v>
      </c>
      <c r="BN117">
        <v>1</v>
      </c>
      <c r="BO117">
        <v>1</v>
      </c>
      <c r="BP117">
        <v>1</v>
      </c>
      <c r="BQ117">
        <v>1</v>
      </c>
      <c r="BR117">
        <v>1</v>
      </c>
      <c r="BS117">
        <v>1</v>
      </c>
      <c r="BT117">
        <v>1</v>
      </c>
      <c r="BU117">
        <v>1</v>
      </c>
      <c r="BV117">
        <v>1</v>
      </c>
      <c r="BW117">
        <v>1</v>
      </c>
      <c r="BX117">
        <v>1</v>
      </c>
      <c r="BY117">
        <v>1</v>
      </c>
      <c r="BZ117">
        <v>1</v>
      </c>
    </row>
    <row r="118" spans="10:78">
      <c r="J118" t="s">
        <v>425</v>
      </c>
      <c r="K118" t="s">
        <v>399</v>
      </c>
      <c r="L118" t="s">
        <v>5135</v>
      </c>
      <c r="M118" t="s">
        <v>38</v>
      </c>
      <c r="N118" t="s">
        <v>35</v>
      </c>
      <c r="O118" t="s">
        <v>2608</v>
      </c>
      <c r="P118">
        <v>0</v>
      </c>
      <c r="Q118">
        <v>0</v>
      </c>
      <c r="R118">
        <v>0</v>
      </c>
      <c r="S118">
        <v>0</v>
      </c>
      <c r="T118">
        <v>0</v>
      </c>
      <c r="U118">
        <v>0</v>
      </c>
      <c r="V118">
        <v>0</v>
      </c>
      <c r="W118">
        <v>0</v>
      </c>
      <c r="X118">
        <v>0</v>
      </c>
      <c r="Y118">
        <v>0</v>
      </c>
      <c r="Z118">
        <v>0</v>
      </c>
      <c r="AA118">
        <v>0</v>
      </c>
      <c r="AB118">
        <v>0</v>
      </c>
      <c r="AC118">
        <v>0</v>
      </c>
      <c r="AD118">
        <v>1</v>
      </c>
      <c r="AE118">
        <v>1</v>
      </c>
      <c r="AF118">
        <v>1</v>
      </c>
      <c r="AG118">
        <v>1</v>
      </c>
      <c r="AH118">
        <v>1</v>
      </c>
      <c r="AI118">
        <v>1</v>
      </c>
      <c r="AJ118">
        <v>1</v>
      </c>
      <c r="AK118">
        <v>1</v>
      </c>
      <c r="AL118">
        <v>1</v>
      </c>
      <c r="AM118">
        <v>1</v>
      </c>
      <c r="AN118">
        <v>1</v>
      </c>
      <c r="AO118">
        <v>1</v>
      </c>
      <c r="AP118">
        <v>1</v>
      </c>
      <c r="AQ118">
        <v>1</v>
      </c>
      <c r="AR118">
        <v>1</v>
      </c>
      <c r="AS118">
        <v>1</v>
      </c>
      <c r="AT118">
        <v>1</v>
      </c>
      <c r="AU118">
        <v>1</v>
      </c>
      <c r="AV118">
        <v>1</v>
      </c>
      <c r="AW118">
        <v>1</v>
      </c>
      <c r="AX118">
        <v>1</v>
      </c>
      <c r="AY118">
        <v>1</v>
      </c>
      <c r="AZ118">
        <v>1</v>
      </c>
      <c r="BA118">
        <v>1</v>
      </c>
      <c r="BB118">
        <v>1</v>
      </c>
      <c r="BC118">
        <v>1</v>
      </c>
      <c r="BD118">
        <v>1</v>
      </c>
      <c r="BE118">
        <v>1</v>
      </c>
      <c r="BF118">
        <v>1</v>
      </c>
      <c r="BG118">
        <v>1</v>
      </c>
      <c r="BH118">
        <v>1</v>
      </c>
      <c r="BI118">
        <v>1</v>
      </c>
      <c r="BJ118">
        <v>1</v>
      </c>
      <c r="BK118">
        <v>1</v>
      </c>
      <c r="BL118">
        <v>1</v>
      </c>
      <c r="BM118">
        <v>1</v>
      </c>
      <c r="BN118">
        <v>1</v>
      </c>
      <c r="BO118">
        <v>1</v>
      </c>
      <c r="BP118">
        <v>1</v>
      </c>
      <c r="BQ118">
        <v>1</v>
      </c>
      <c r="BR118">
        <v>1</v>
      </c>
      <c r="BS118">
        <v>1</v>
      </c>
      <c r="BT118">
        <v>1</v>
      </c>
      <c r="BU118">
        <v>1</v>
      </c>
      <c r="BV118">
        <v>1</v>
      </c>
      <c r="BW118">
        <v>1</v>
      </c>
      <c r="BX118">
        <v>1</v>
      </c>
      <c r="BY118">
        <v>1</v>
      </c>
      <c r="BZ118">
        <v>1</v>
      </c>
    </row>
    <row r="119" spans="10:78">
      <c r="J119" t="s">
        <v>7</v>
      </c>
      <c r="K119" t="s">
        <v>401</v>
      </c>
      <c r="L119" t="s">
        <v>5135</v>
      </c>
      <c r="M119" t="s">
        <v>38</v>
      </c>
      <c r="N119" t="s">
        <v>35</v>
      </c>
      <c r="O119" t="s">
        <v>2608</v>
      </c>
      <c r="P119">
        <v>0</v>
      </c>
      <c r="Q119">
        <v>0</v>
      </c>
      <c r="R119">
        <v>0</v>
      </c>
      <c r="S119">
        <v>0</v>
      </c>
      <c r="T119">
        <v>0</v>
      </c>
      <c r="U119">
        <v>0</v>
      </c>
      <c r="V119">
        <v>0</v>
      </c>
      <c r="W119">
        <v>0</v>
      </c>
      <c r="X119">
        <v>0</v>
      </c>
      <c r="Y119">
        <v>0</v>
      </c>
      <c r="Z119">
        <v>0</v>
      </c>
      <c r="AA119">
        <v>0</v>
      </c>
      <c r="AB119">
        <v>0</v>
      </c>
      <c r="AC119">
        <v>0</v>
      </c>
      <c r="AD119">
        <v>1</v>
      </c>
      <c r="AE119">
        <v>1</v>
      </c>
      <c r="AF119">
        <v>1</v>
      </c>
      <c r="AG119">
        <v>1</v>
      </c>
      <c r="AH119">
        <v>1</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1</v>
      </c>
      <c r="BK119">
        <v>1</v>
      </c>
      <c r="BL119">
        <v>1</v>
      </c>
      <c r="BM119">
        <v>1</v>
      </c>
      <c r="BN119">
        <v>1</v>
      </c>
      <c r="BO119">
        <v>1</v>
      </c>
      <c r="BP119">
        <v>1</v>
      </c>
      <c r="BQ119">
        <v>1</v>
      </c>
      <c r="BR119">
        <v>1</v>
      </c>
      <c r="BS119">
        <v>1</v>
      </c>
      <c r="BT119">
        <v>1</v>
      </c>
      <c r="BU119">
        <v>1</v>
      </c>
      <c r="BV119">
        <v>1</v>
      </c>
      <c r="BW119">
        <v>1</v>
      </c>
      <c r="BX119">
        <v>1</v>
      </c>
      <c r="BY119">
        <v>1</v>
      </c>
      <c r="BZ119">
        <v>1</v>
      </c>
    </row>
    <row r="120" spans="10:78">
      <c r="J120" t="s">
        <v>431</v>
      </c>
      <c r="K120" t="s">
        <v>403</v>
      </c>
      <c r="L120" t="s">
        <v>5135</v>
      </c>
      <c r="M120" t="s">
        <v>38</v>
      </c>
      <c r="N120" t="s">
        <v>35</v>
      </c>
      <c r="O120" t="s">
        <v>2608</v>
      </c>
      <c r="P120">
        <v>0</v>
      </c>
      <c r="Q120">
        <v>0</v>
      </c>
      <c r="R120">
        <v>0</v>
      </c>
      <c r="S120">
        <v>0</v>
      </c>
      <c r="T120">
        <v>0</v>
      </c>
      <c r="U120">
        <v>0</v>
      </c>
      <c r="V120">
        <v>0</v>
      </c>
      <c r="W120">
        <v>0</v>
      </c>
      <c r="X120">
        <v>0</v>
      </c>
      <c r="Y120">
        <v>0</v>
      </c>
      <c r="Z120">
        <v>0</v>
      </c>
      <c r="AA120">
        <v>0</v>
      </c>
      <c r="AB120">
        <v>0</v>
      </c>
      <c r="AC120">
        <v>0</v>
      </c>
      <c r="AD120">
        <v>1</v>
      </c>
      <c r="AE120">
        <v>1</v>
      </c>
      <c r="AF120">
        <v>1</v>
      </c>
      <c r="AG120">
        <v>1</v>
      </c>
      <c r="AH120">
        <v>1</v>
      </c>
      <c r="AI120">
        <v>1</v>
      </c>
      <c r="AJ120">
        <v>1</v>
      </c>
      <c r="AK120">
        <v>1</v>
      </c>
      <c r="AL120">
        <v>1</v>
      </c>
      <c r="AM120">
        <v>1</v>
      </c>
      <c r="AN120">
        <v>1</v>
      </c>
      <c r="AO120">
        <v>1</v>
      </c>
      <c r="AP120">
        <v>1</v>
      </c>
      <c r="AQ120">
        <v>1</v>
      </c>
      <c r="AR120">
        <v>1</v>
      </c>
      <c r="AS120">
        <v>1</v>
      </c>
      <c r="AT120">
        <v>1</v>
      </c>
      <c r="AU120">
        <v>1</v>
      </c>
      <c r="AV120">
        <v>1</v>
      </c>
      <c r="AW120">
        <v>1</v>
      </c>
      <c r="AX120">
        <v>1</v>
      </c>
      <c r="AY120">
        <v>1</v>
      </c>
      <c r="AZ120">
        <v>1</v>
      </c>
      <c r="BA120">
        <v>1</v>
      </c>
      <c r="BB120">
        <v>1</v>
      </c>
      <c r="BC120">
        <v>1</v>
      </c>
      <c r="BD120">
        <v>1</v>
      </c>
      <c r="BE120">
        <v>1</v>
      </c>
      <c r="BF120">
        <v>1</v>
      </c>
      <c r="BG120">
        <v>1</v>
      </c>
      <c r="BH120">
        <v>1</v>
      </c>
      <c r="BI120">
        <v>1</v>
      </c>
      <c r="BJ120">
        <v>1</v>
      </c>
      <c r="BK120">
        <v>1</v>
      </c>
      <c r="BL120">
        <v>1</v>
      </c>
      <c r="BM120">
        <v>1</v>
      </c>
      <c r="BN120">
        <v>1</v>
      </c>
      <c r="BO120">
        <v>1</v>
      </c>
      <c r="BP120">
        <v>1</v>
      </c>
      <c r="BQ120">
        <v>1</v>
      </c>
      <c r="BR120">
        <v>1</v>
      </c>
      <c r="BS120">
        <v>1</v>
      </c>
      <c r="BT120">
        <v>1</v>
      </c>
      <c r="BU120">
        <v>1</v>
      </c>
      <c r="BV120">
        <v>1</v>
      </c>
      <c r="BW120">
        <v>1</v>
      </c>
      <c r="BX120">
        <v>1</v>
      </c>
      <c r="BY120">
        <v>1</v>
      </c>
      <c r="BZ120">
        <v>1</v>
      </c>
    </row>
    <row r="121" spans="10:78">
      <c r="J121" t="s">
        <v>432</v>
      </c>
      <c r="K121" t="s">
        <v>405</v>
      </c>
      <c r="L121" t="s">
        <v>5135</v>
      </c>
      <c r="M121" t="s">
        <v>38</v>
      </c>
      <c r="N121" t="s">
        <v>35</v>
      </c>
      <c r="O121" t="s">
        <v>2608</v>
      </c>
      <c r="P121">
        <v>0</v>
      </c>
      <c r="Q121">
        <v>0</v>
      </c>
      <c r="R121">
        <v>0</v>
      </c>
      <c r="S121">
        <v>0</v>
      </c>
      <c r="T121">
        <v>0</v>
      </c>
      <c r="U121">
        <v>0</v>
      </c>
      <c r="V121">
        <v>0</v>
      </c>
      <c r="W121">
        <v>0</v>
      </c>
      <c r="X121">
        <v>0</v>
      </c>
      <c r="Y121">
        <v>0</v>
      </c>
      <c r="Z121">
        <v>0</v>
      </c>
      <c r="AA121">
        <v>0</v>
      </c>
      <c r="AB121">
        <v>0</v>
      </c>
      <c r="AC121">
        <v>0</v>
      </c>
      <c r="AD121">
        <v>1</v>
      </c>
      <c r="AE121">
        <v>1</v>
      </c>
      <c r="AF121">
        <v>1</v>
      </c>
      <c r="AG121">
        <v>1</v>
      </c>
      <c r="AH121">
        <v>1</v>
      </c>
      <c r="AI121">
        <v>1</v>
      </c>
      <c r="AJ121">
        <v>1</v>
      </c>
      <c r="AK121">
        <v>1</v>
      </c>
      <c r="AL121">
        <v>1</v>
      </c>
      <c r="AM121">
        <v>1</v>
      </c>
      <c r="AN121">
        <v>1</v>
      </c>
      <c r="AO121">
        <v>1</v>
      </c>
      <c r="AP121">
        <v>1</v>
      </c>
      <c r="AQ121">
        <v>1</v>
      </c>
      <c r="AR121">
        <v>1</v>
      </c>
      <c r="AS121">
        <v>1</v>
      </c>
      <c r="AT121">
        <v>1</v>
      </c>
      <c r="AU121">
        <v>1</v>
      </c>
      <c r="AV121">
        <v>1</v>
      </c>
      <c r="AW121">
        <v>1</v>
      </c>
      <c r="AX121">
        <v>1</v>
      </c>
      <c r="AY121">
        <v>1</v>
      </c>
      <c r="AZ121">
        <v>1</v>
      </c>
      <c r="BA121">
        <v>1</v>
      </c>
      <c r="BB121">
        <v>1</v>
      </c>
      <c r="BC121">
        <v>1</v>
      </c>
      <c r="BD121">
        <v>1</v>
      </c>
      <c r="BE121">
        <v>1</v>
      </c>
      <c r="BF121">
        <v>1</v>
      </c>
      <c r="BG121">
        <v>1</v>
      </c>
      <c r="BH121">
        <v>1</v>
      </c>
      <c r="BI121">
        <v>1</v>
      </c>
      <c r="BJ121">
        <v>1</v>
      </c>
      <c r="BK121">
        <v>1</v>
      </c>
      <c r="BL121">
        <v>1</v>
      </c>
      <c r="BM121">
        <v>1</v>
      </c>
      <c r="BN121">
        <v>1</v>
      </c>
      <c r="BO121">
        <v>1</v>
      </c>
      <c r="BP121">
        <v>1</v>
      </c>
      <c r="BQ121">
        <v>1</v>
      </c>
      <c r="BR121">
        <v>1</v>
      </c>
      <c r="BS121">
        <v>1</v>
      </c>
      <c r="BT121">
        <v>1</v>
      </c>
      <c r="BU121">
        <v>1</v>
      </c>
      <c r="BV121">
        <v>1</v>
      </c>
      <c r="BW121">
        <v>1</v>
      </c>
      <c r="BX121">
        <v>1</v>
      </c>
      <c r="BY121">
        <v>1</v>
      </c>
      <c r="BZ121">
        <v>1</v>
      </c>
    </row>
    <row r="122" spans="10:78">
      <c r="J122" t="s">
        <v>433</v>
      </c>
      <c r="K122" t="s">
        <v>407</v>
      </c>
      <c r="L122" t="s">
        <v>5135</v>
      </c>
      <c r="M122" t="s">
        <v>38</v>
      </c>
      <c r="N122" t="s">
        <v>35</v>
      </c>
      <c r="O122" t="s">
        <v>2608</v>
      </c>
      <c r="P122">
        <v>0</v>
      </c>
      <c r="Q122">
        <v>0</v>
      </c>
      <c r="R122">
        <v>0</v>
      </c>
      <c r="S122">
        <v>0</v>
      </c>
      <c r="T122">
        <v>0</v>
      </c>
      <c r="U122">
        <v>0</v>
      </c>
      <c r="V122">
        <v>0</v>
      </c>
      <c r="W122">
        <v>0</v>
      </c>
      <c r="X122">
        <v>0</v>
      </c>
      <c r="Y122">
        <v>0</v>
      </c>
      <c r="Z122">
        <v>0</v>
      </c>
      <c r="AA122">
        <v>0</v>
      </c>
      <c r="AB122">
        <v>0</v>
      </c>
      <c r="AC122">
        <v>0</v>
      </c>
      <c r="AD122">
        <v>1</v>
      </c>
      <c r="AE122">
        <v>1</v>
      </c>
      <c r="AF122">
        <v>1</v>
      </c>
      <c r="AG122">
        <v>1</v>
      </c>
      <c r="AH122">
        <v>1</v>
      </c>
      <c r="AI122">
        <v>1</v>
      </c>
      <c r="AJ122">
        <v>1</v>
      </c>
      <c r="AK122">
        <v>1</v>
      </c>
      <c r="AL122">
        <v>1</v>
      </c>
      <c r="AM122">
        <v>1</v>
      </c>
      <c r="AN122">
        <v>1</v>
      </c>
      <c r="AO122">
        <v>1</v>
      </c>
      <c r="AP122">
        <v>1</v>
      </c>
      <c r="AQ122">
        <v>1</v>
      </c>
      <c r="AR122">
        <v>1</v>
      </c>
      <c r="AS122">
        <v>1</v>
      </c>
      <c r="AT122">
        <v>1</v>
      </c>
      <c r="AU122">
        <v>1</v>
      </c>
      <c r="AV122">
        <v>1</v>
      </c>
      <c r="AW122">
        <v>1</v>
      </c>
      <c r="AX122">
        <v>1</v>
      </c>
      <c r="AY122">
        <v>1</v>
      </c>
      <c r="AZ122">
        <v>1</v>
      </c>
      <c r="BA122">
        <v>1</v>
      </c>
      <c r="BB122">
        <v>1</v>
      </c>
      <c r="BC122">
        <v>1</v>
      </c>
      <c r="BD122">
        <v>1</v>
      </c>
      <c r="BE122">
        <v>1</v>
      </c>
      <c r="BF122">
        <v>1</v>
      </c>
      <c r="BG122">
        <v>1</v>
      </c>
      <c r="BH122">
        <v>1</v>
      </c>
      <c r="BI122">
        <v>1</v>
      </c>
      <c r="BJ122">
        <v>1</v>
      </c>
      <c r="BK122">
        <v>1</v>
      </c>
      <c r="BL122">
        <v>1</v>
      </c>
      <c r="BM122">
        <v>1</v>
      </c>
      <c r="BN122">
        <v>1</v>
      </c>
      <c r="BO122">
        <v>1</v>
      </c>
      <c r="BP122">
        <v>1</v>
      </c>
      <c r="BQ122">
        <v>1</v>
      </c>
      <c r="BR122">
        <v>1</v>
      </c>
      <c r="BS122">
        <v>1</v>
      </c>
      <c r="BT122">
        <v>1</v>
      </c>
      <c r="BU122">
        <v>1</v>
      </c>
      <c r="BV122">
        <v>1</v>
      </c>
      <c r="BW122">
        <v>1</v>
      </c>
      <c r="BX122">
        <v>1</v>
      </c>
      <c r="BY122">
        <v>1</v>
      </c>
      <c r="BZ122">
        <v>1</v>
      </c>
    </row>
    <row r="123" spans="10:78">
      <c r="J123" t="s">
        <v>434</v>
      </c>
      <c r="K123" t="s">
        <v>409</v>
      </c>
      <c r="L123" t="s">
        <v>5135</v>
      </c>
      <c r="M123" t="s">
        <v>38</v>
      </c>
      <c r="N123" t="s">
        <v>35</v>
      </c>
      <c r="O123" t="s">
        <v>2608</v>
      </c>
      <c r="P123">
        <v>0</v>
      </c>
      <c r="Q123">
        <v>0</v>
      </c>
      <c r="R123">
        <v>0</v>
      </c>
      <c r="S123">
        <v>0</v>
      </c>
      <c r="T123">
        <v>0</v>
      </c>
      <c r="U123">
        <v>0</v>
      </c>
      <c r="V123">
        <v>0</v>
      </c>
      <c r="W123">
        <v>0</v>
      </c>
      <c r="X123">
        <v>0</v>
      </c>
      <c r="Y123">
        <v>0</v>
      </c>
      <c r="Z123">
        <v>0</v>
      </c>
      <c r="AA123">
        <v>0</v>
      </c>
      <c r="AB123">
        <v>0</v>
      </c>
      <c r="AC123">
        <v>0</v>
      </c>
      <c r="AD123">
        <v>1</v>
      </c>
      <c r="AE123">
        <v>1</v>
      </c>
      <c r="AF123">
        <v>1</v>
      </c>
      <c r="AG123">
        <v>1</v>
      </c>
      <c r="AH123">
        <v>1</v>
      </c>
      <c r="AI123">
        <v>1</v>
      </c>
      <c r="AJ123">
        <v>1</v>
      </c>
      <c r="AK123">
        <v>1</v>
      </c>
      <c r="AL123">
        <v>1</v>
      </c>
      <c r="AM123">
        <v>1</v>
      </c>
      <c r="AN123">
        <v>1</v>
      </c>
      <c r="AO123">
        <v>1</v>
      </c>
      <c r="AP123">
        <v>1</v>
      </c>
      <c r="AQ123">
        <v>1</v>
      </c>
      <c r="AR123">
        <v>1</v>
      </c>
      <c r="AS123">
        <v>1</v>
      </c>
      <c r="AT123">
        <v>1</v>
      </c>
      <c r="AU123">
        <v>1</v>
      </c>
      <c r="AV123">
        <v>1</v>
      </c>
      <c r="AW123">
        <v>1</v>
      </c>
      <c r="AX123">
        <v>1</v>
      </c>
      <c r="AY123">
        <v>1</v>
      </c>
      <c r="AZ123">
        <v>1</v>
      </c>
      <c r="BA123">
        <v>1</v>
      </c>
      <c r="BB123">
        <v>1</v>
      </c>
      <c r="BC123">
        <v>1</v>
      </c>
      <c r="BD123">
        <v>1</v>
      </c>
      <c r="BE123">
        <v>1</v>
      </c>
      <c r="BF123">
        <v>1</v>
      </c>
      <c r="BG123">
        <v>1</v>
      </c>
      <c r="BH123">
        <v>1</v>
      </c>
      <c r="BI123">
        <v>1</v>
      </c>
      <c r="BJ123">
        <v>1</v>
      </c>
      <c r="BK123">
        <v>1</v>
      </c>
      <c r="BL123">
        <v>1</v>
      </c>
      <c r="BM123">
        <v>1</v>
      </c>
      <c r="BN123">
        <v>1</v>
      </c>
      <c r="BO123">
        <v>1</v>
      </c>
      <c r="BP123">
        <v>1</v>
      </c>
      <c r="BQ123">
        <v>1</v>
      </c>
      <c r="BR123">
        <v>1</v>
      </c>
      <c r="BS123">
        <v>1</v>
      </c>
      <c r="BT123">
        <v>1</v>
      </c>
      <c r="BU123">
        <v>1</v>
      </c>
      <c r="BV123">
        <v>1</v>
      </c>
      <c r="BW123">
        <v>1</v>
      </c>
      <c r="BX123">
        <v>1</v>
      </c>
      <c r="BY123">
        <v>1</v>
      </c>
      <c r="BZ123">
        <v>1</v>
      </c>
    </row>
    <row r="124" spans="10:78">
      <c r="J124" t="s">
        <v>435</v>
      </c>
      <c r="K124" t="s">
        <v>412</v>
      </c>
      <c r="L124" t="s">
        <v>5136</v>
      </c>
      <c r="M124" t="s">
        <v>38</v>
      </c>
      <c r="N124" t="s">
        <v>35</v>
      </c>
      <c r="O124" t="s">
        <v>2608</v>
      </c>
      <c r="P124">
        <v>0</v>
      </c>
      <c r="Q124">
        <v>0</v>
      </c>
      <c r="R124">
        <v>0</v>
      </c>
      <c r="S124">
        <v>0</v>
      </c>
      <c r="T124">
        <v>0</v>
      </c>
      <c r="U124">
        <v>0</v>
      </c>
      <c r="V124">
        <v>0</v>
      </c>
      <c r="W124">
        <v>0</v>
      </c>
      <c r="X124">
        <v>0</v>
      </c>
      <c r="Y124">
        <v>0</v>
      </c>
      <c r="Z124">
        <v>1</v>
      </c>
      <c r="AA124">
        <v>1</v>
      </c>
      <c r="AB124">
        <v>1</v>
      </c>
      <c r="AC124">
        <v>1</v>
      </c>
      <c r="AD124">
        <v>1</v>
      </c>
      <c r="AE124">
        <v>1</v>
      </c>
      <c r="AF124">
        <v>1</v>
      </c>
      <c r="AG124">
        <v>1</v>
      </c>
      <c r="AH124">
        <v>1</v>
      </c>
      <c r="AI124">
        <v>1</v>
      </c>
      <c r="AJ124">
        <v>1</v>
      </c>
      <c r="AK124">
        <v>1</v>
      </c>
      <c r="AL124">
        <v>1</v>
      </c>
      <c r="AM124">
        <v>1</v>
      </c>
      <c r="AN124">
        <v>1</v>
      </c>
      <c r="AO124">
        <v>1</v>
      </c>
      <c r="AP124">
        <v>1</v>
      </c>
      <c r="AQ124">
        <v>1</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1</v>
      </c>
      <c r="BK124">
        <v>1</v>
      </c>
      <c r="BL124">
        <v>1</v>
      </c>
      <c r="BM124">
        <v>1</v>
      </c>
      <c r="BN124">
        <v>1</v>
      </c>
      <c r="BO124">
        <v>1</v>
      </c>
      <c r="BP124">
        <v>1</v>
      </c>
      <c r="BQ124">
        <v>1</v>
      </c>
      <c r="BR124">
        <v>1</v>
      </c>
      <c r="BS124">
        <v>1</v>
      </c>
      <c r="BT124">
        <v>1</v>
      </c>
      <c r="BU124">
        <v>1</v>
      </c>
      <c r="BV124">
        <v>1</v>
      </c>
      <c r="BW124">
        <v>1</v>
      </c>
      <c r="BX124">
        <v>1</v>
      </c>
      <c r="BY124">
        <v>1</v>
      </c>
      <c r="BZ124">
        <v>1</v>
      </c>
    </row>
    <row r="125" spans="10:78">
      <c r="J125" t="s">
        <v>436</v>
      </c>
      <c r="K125" t="s">
        <v>415</v>
      </c>
      <c r="L125" t="s">
        <v>5136</v>
      </c>
      <c r="M125" t="s">
        <v>38</v>
      </c>
      <c r="N125" t="s">
        <v>35</v>
      </c>
      <c r="O125" t="s">
        <v>2608</v>
      </c>
      <c r="P125">
        <v>0</v>
      </c>
      <c r="Q125">
        <v>0</v>
      </c>
      <c r="R125">
        <v>0</v>
      </c>
      <c r="S125">
        <v>0</v>
      </c>
      <c r="T125">
        <v>0</v>
      </c>
      <c r="U125">
        <v>0</v>
      </c>
      <c r="V125">
        <v>0</v>
      </c>
      <c r="W125">
        <v>0</v>
      </c>
      <c r="X125">
        <v>0</v>
      </c>
      <c r="Y125">
        <v>0</v>
      </c>
      <c r="Z125">
        <v>0</v>
      </c>
      <c r="AA125">
        <v>0</v>
      </c>
      <c r="AB125">
        <v>0</v>
      </c>
      <c r="AC125">
        <v>0</v>
      </c>
      <c r="AD125">
        <v>1</v>
      </c>
      <c r="AE125">
        <v>1</v>
      </c>
      <c r="AF125">
        <v>1</v>
      </c>
      <c r="AG125">
        <v>1</v>
      </c>
      <c r="AH125">
        <v>1</v>
      </c>
      <c r="AI125">
        <v>1</v>
      </c>
      <c r="AJ125">
        <v>1</v>
      </c>
      <c r="AK125">
        <v>1</v>
      </c>
      <c r="AL125">
        <v>1</v>
      </c>
      <c r="AM125">
        <v>1</v>
      </c>
      <c r="AN125">
        <v>1</v>
      </c>
      <c r="AO125">
        <v>1</v>
      </c>
      <c r="AP125">
        <v>1</v>
      </c>
      <c r="AQ125">
        <v>1</v>
      </c>
      <c r="AR125">
        <v>1</v>
      </c>
      <c r="AS125">
        <v>1</v>
      </c>
      <c r="AT125">
        <v>1</v>
      </c>
      <c r="AU125">
        <v>1</v>
      </c>
      <c r="AV125">
        <v>1</v>
      </c>
      <c r="AW125">
        <v>1</v>
      </c>
      <c r="AX125">
        <v>1</v>
      </c>
      <c r="AY125">
        <v>1</v>
      </c>
      <c r="AZ125">
        <v>1</v>
      </c>
      <c r="BA125">
        <v>1</v>
      </c>
      <c r="BB125">
        <v>1</v>
      </c>
      <c r="BC125">
        <v>1</v>
      </c>
      <c r="BD125">
        <v>1</v>
      </c>
      <c r="BE125">
        <v>1</v>
      </c>
      <c r="BF125">
        <v>1</v>
      </c>
      <c r="BG125">
        <v>1</v>
      </c>
      <c r="BH125">
        <v>1</v>
      </c>
      <c r="BI125">
        <v>1</v>
      </c>
      <c r="BJ125">
        <v>1</v>
      </c>
      <c r="BK125">
        <v>1</v>
      </c>
      <c r="BL125">
        <v>1</v>
      </c>
      <c r="BM125">
        <v>1</v>
      </c>
      <c r="BN125">
        <v>1</v>
      </c>
      <c r="BO125">
        <v>1</v>
      </c>
      <c r="BP125">
        <v>1</v>
      </c>
      <c r="BQ125">
        <v>1</v>
      </c>
      <c r="BR125">
        <v>1</v>
      </c>
      <c r="BS125">
        <v>1</v>
      </c>
      <c r="BT125">
        <v>1</v>
      </c>
      <c r="BU125">
        <v>1</v>
      </c>
      <c r="BV125">
        <v>1</v>
      </c>
      <c r="BW125">
        <v>1</v>
      </c>
      <c r="BX125">
        <v>1</v>
      </c>
      <c r="BY125">
        <v>1</v>
      </c>
      <c r="BZ125">
        <v>1</v>
      </c>
    </row>
    <row r="126" spans="10:78">
      <c r="J126" t="s">
        <v>437</v>
      </c>
      <c r="K126" t="s">
        <v>417</v>
      </c>
      <c r="L126" t="s">
        <v>5138</v>
      </c>
      <c r="M126" t="s">
        <v>38</v>
      </c>
      <c r="N126" t="s">
        <v>35</v>
      </c>
      <c r="O126" t="s">
        <v>2608</v>
      </c>
      <c r="P126">
        <v>0</v>
      </c>
      <c r="Q126">
        <v>0</v>
      </c>
      <c r="R126">
        <v>0</v>
      </c>
      <c r="S126">
        <v>0</v>
      </c>
      <c r="T126">
        <v>0</v>
      </c>
      <c r="U126">
        <v>0</v>
      </c>
      <c r="V126">
        <v>0</v>
      </c>
      <c r="W126">
        <v>0</v>
      </c>
      <c r="X126">
        <v>0</v>
      </c>
      <c r="Y126">
        <v>0</v>
      </c>
      <c r="Z126">
        <v>0</v>
      </c>
      <c r="AA126">
        <v>0</v>
      </c>
      <c r="AB126">
        <v>0</v>
      </c>
      <c r="AC126">
        <v>0</v>
      </c>
      <c r="AD126">
        <v>1</v>
      </c>
      <c r="AE126">
        <v>1</v>
      </c>
      <c r="AF126">
        <v>1</v>
      </c>
      <c r="AG126">
        <v>1</v>
      </c>
      <c r="AH126">
        <v>1</v>
      </c>
      <c r="AI126">
        <v>1</v>
      </c>
      <c r="AJ126">
        <v>1</v>
      </c>
      <c r="AK126">
        <v>1</v>
      </c>
      <c r="AL126">
        <v>1</v>
      </c>
      <c r="AM126">
        <v>1</v>
      </c>
      <c r="AN126">
        <v>1</v>
      </c>
      <c r="AO126">
        <v>1</v>
      </c>
      <c r="AP126">
        <v>1</v>
      </c>
      <c r="AQ126">
        <v>1</v>
      </c>
      <c r="AR126">
        <v>1</v>
      </c>
      <c r="AS126">
        <v>1</v>
      </c>
      <c r="AT126">
        <v>1</v>
      </c>
      <c r="AU126">
        <v>1</v>
      </c>
      <c r="AV126">
        <v>1</v>
      </c>
      <c r="AW126">
        <v>1</v>
      </c>
      <c r="AX126">
        <v>1</v>
      </c>
      <c r="AY126">
        <v>1</v>
      </c>
      <c r="AZ126">
        <v>1</v>
      </c>
      <c r="BA126">
        <v>1</v>
      </c>
      <c r="BB126">
        <v>1</v>
      </c>
      <c r="BC126">
        <v>1</v>
      </c>
      <c r="BD126">
        <v>1</v>
      </c>
      <c r="BE126">
        <v>1</v>
      </c>
      <c r="BF126">
        <v>1</v>
      </c>
      <c r="BG126">
        <v>1</v>
      </c>
      <c r="BH126">
        <v>1</v>
      </c>
      <c r="BI126">
        <v>1</v>
      </c>
      <c r="BJ126">
        <v>1</v>
      </c>
      <c r="BK126">
        <v>1</v>
      </c>
      <c r="BL126">
        <v>1</v>
      </c>
      <c r="BM126">
        <v>1</v>
      </c>
      <c r="BN126">
        <v>1</v>
      </c>
      <c r="BO126">
        <v>1</v>
      </c>
      <c r="BP126">
        <v>1</v>
      </c>
      <c r="BQ126">
        <v>1</v>
      </c>
      <c r="BR126">
        <v>1</v>
      </c>
      <c r="BS126">
        <v>1</v>
      </c>
      <c r="BT126">
        <v>1</v>
      </c>
      <c r="BU126">
        <v>1</v>
      </c>
      <c r="BV126">
        <v>1</v>
      </c>
      <c r="BW126">
        <v>1</v>
      </c>
      <c r="BX126">
        <v>1</v>
      </c>
      <c r="BY126">
        <v>1</v>
      </c>
      <c r="BZ126">
        <v>1</v>
      </c>
    </row>
    <row r="127" spans="10:78">
      <c r="J127" t="s">
        <v>438</v>
      </c>
      <c r="K127" t="s">
        <v>419</v>
      </c>
      <c r="L127" t="s">
        <v>5138</v>
      </c>
      <c r="M127" t="s">
        <v>38</v>
      </c>
      <c r="N127" t="s">
        <v>35</v>
      </c>
      <c r="O127" t="s">
        <v>2608</v>
      </c>
      <c r="P127">
        <v>0</v>
      </c>
      <c r="Q127">
        <v>0</v>
      </c>
      <c r="R127">
        <v>0</v>
      </c>
      <c r="S127">
        <v>0</v>
      </c>
      <c r="T127">
        <v>0</v>
      </c>
      <c r="U127">
        <v>0</v>
      </c>
      <c r="V127">
        <v>0</v>
      </c>
      <c r="W127">
        <v>0</v>
      </c>
      <c r="X127">
        <v>0</v>
      </c>
      <c r="Y127">
        <v>0</v>
      </c>
      <c r="Z127">
        <v>1</v>
      </c>
      <c r="AA127">
        <v>1</v>
      </c>
      <c r="AB127">
        <v>1</v>
      </c>
      <c r="AC127">
        <v>1</v>
      </c>
      <c r="AD127">
        <v>1</v>
      </c>
      <c r="AE127">
        <v>1</v>
      </c>
      <c r="AF127">
        <v>1</v>
      </c>
      <c r="AG127">
        <v>1</v>
      </c>
      <c r="AH127">
        <v>1</v>
      </c>
      <c r="AI127">
        <v>1</v>
      </c>
      <c r="AJ127">
        <v>1</v>
      </c>
      <c r="AK127">
        <v>1</v>
      </c>
      <c r="AL127">
        <v>1</v>
      </c>
      <c r="AM127">
        <v>1</v>
      </c>
      <c r="AN127">
        <v>1</v>
      </c>
      <c r="AO127">
        <v>1</v>
      </c>
      <c r="AP127">
        <v>1</v>
      </c>
      <c r="AQ127">
        <v>1</v>
      </c>
      <c r="AR127">
        <v>1</v>
      </c>
      <c r="AS127">
        <v>1</v>
      </c>
      <c r="AT127">
        <v>1</v>
      </c>
      <c r="AU127">
        <v>1</v>
      </c>
      <c r="AV127">
        <v>1</v>
      </c>
      <c r="AW127">
        <v>1</v>
      </c>
      <c r="AX127">
        <v>1</v>
      </c>
      <c r="AY127">
        <v>1</v>
      </c>
      <c r="AZ127">
        <v>1</v>
      </c>
      <c r="BA127">
        <v>1</v>
      </c>
      <c r="BB127">
        <v>1</v>
      </c>
      <c r="BC127">
        <v>1</v>
      </c>
      <c r="BD127">
        <v>1</v>
      </c>
      <c r="BE127">
        <v>1</v>
      </c>
      <c r="BF127">
        <v>1</v>
      </c>
      <c r="BG127">
        <v>1</v>
      </c>
      <c r="BH127">
        <v>1</v>
      </c>
      <c r="BI127">
        <v>1</v>
      </c>
      <c r="BJ127">
        <v>1</v>
      </c>
      <c r="BK127">
        <v>1</v>
      </c>
      <c r="BL127">
        <v>1</v>
      </c>
      <c r="BM127">
        <v>1</v>
      </c>
      <c r="BN127">
        <v>1</v>
      </c>
      <c r="BO127">
        <v>1</v>
      </c>
      <c r="BP127">
        <v>1</v>
      </c>
      <c r="BQ127">
        <v>1</v>
      </c>
      <c r="BR127">
        <v>1</v>
      </c>
      <c r="BS127">
        <v>1</v>
      </c>
      <c r="BT127">
        <v>1</v>
      </c>
      <c r="BU127">
        <v>1</v>
      </c>
      <c r="BV127">
        <v>1</v>
      </c>
      <c r="BW127">
        <v>1</v>
      </c>
      <c r="BX127">
        <v>1</v>
      </c>
      <c r="BY127">
        <v>1</v>
      </c>
      <c r="BZ127">
        <v>1</v>
      </c>
    </row>
    <row r="128" spans="10:78">
      <c r="J128" t="s">
        <v>439</v>
      </c>
      <c r="K128" t="s">
        <v>422</v>
      </c>
      <c r="L128" t="s">
        <v>5155</v>
      </c>
      <c r="M128" t="s">
        <v>38</v>
      </c>
      <c r="N128" t="s">
        <v>35</v>
      </c>
      <c r="O128" t="s">
        <v>2608</v>
      </c>
      <c r="P128">
        <v>0</v>
      </c>
      <c r="Q128">
        <v>0</v>
      </c>
      <c r="R128">
        <v>0</v>
      </c>
      <c r="S128">
        <v>0</v>
      </c>
      <c r="T128">
        <v>0</v>
      </c>
      <c r="U128">
        <v>0</v>
      </c>
      <c r="V128">
        <v>0</v>
      </c>
      <c r="W128">
        <v>0</v>
      </c>
      <c r="X128">
        <v>0</v>
      </c>
      <c r="Y128">
        <v>0</v>
      </c>
      <c r="Z128">
        <v>1</v>
      </c>
      <c r="AA128">
        <v>1</v>
      </c>
      <c r="AB128">
        <v>1</v>
      </c>
      <c r="AC128">
        <v>1</v>
      </c>
      <c r="AD128">
        <v>1</v>
      </c>
      <c r="AE128">
        <v>1</v>
      </c>
      <c r="AF128">
        <v>1</v>
      </c>
      <c r="AG128">
        <v>1</v>
      </c>
      <c r="AH128">
        <v>1</v>
      </c>
      <c r="AI128">
        <v>1</v>
      </c>
      <c r="AJ128">
        <v>1</v>
      </c>
      <c r="AK128">
        <v>1</v>
      </c>
      <c r="AL128">
        <v>1</v>
      </c>
      <c r="AM128">
        <v>1</v>
      </c>
      <c r="AN128">
        <v>1</v>
      </c>
      <c r="AO128">
        <v>1</v>
      </c>
      <c r="AP128">
        <v>1</v>
      </c>
      <c r="AQ128">
        <v>1</v>
      </c>
      <c r="AR128">
        <v>1</v>
      </c>
      <c r="AS128">
        <v>1</v>
      </c>
      <c r="AT128">
        <v>1</v>
      </c>
      <c r="AU128">
        <v>1</v>
      </c>
      <c r="AV128">
        <v>1</v>
      </c>
      <c r="AW128">
        <v>1</v>
      </c>
      <c r="AX128">
        <v>1</v>
      </c>
      <c r="AY128">
        <v>1</v>
      </c>
      <c r="AZ128">
        <v>1</v>
      </c>
      <c r="BA128">
        <v>1</v>
      </c>
      <c r="BB128">
        <v>1</v>
      </c>
      <c r="BC128">
        <v>1</v>
      </c>
      <c r="BD128">
        <v>1</v>
      </c>
      <c r="BE128">
        <v>1</v>
      </c>
      <c r="BF128">
        <v>1</v>
      </c>
      <c r="BG128">
        <v>1</v>
      </c>
      <c r="BH128">
        <v>1</v>
      </c>
      <c r="BI128">
        <v>1</v>
      </c>
      <c r="BJ128">
        <v>1</v>
      </c>
      <c r="BK128">
        <v>1</v>
      </c>
      <c r="BL128">
        <v>1</v>
      </c>
      <c r="BM128">
        <v>1</v>
      </c>
      <c r="BN128">
        <v>1</v>
      </c>
      <c r="BO128">
        <v>1</v>
      </c>
      <c r="BP128">
        <v>1</v>
      </c>
      <c r="BQ128">
        <v>1</v>
      </c>
      <c r="BR128">
        <v>1</v>
      </c>
      <c r="BS128">
        <v>1</v>
      </c>
      <c r="BT128">
        <v>1</v>
      </c>
      <c r="BU128">
        <v>1</v>
      </c>
      <c r="BV128">
        <v>1</v>
      </c>
      <c r="BW128">
        <v>1</v>
      </c>
      <c r="BX128">
        <v>1</v>
      </c>
      <c r="BY128">
        <v>1</v>
      </c>
      <c r="BZ128">
        <v>1</v>
      </c>
    </row>
    <row r="129" spans="10:78">
      <c r="J129" t="s">
        <v>440</v>
      </c>
      <c r="K129" t="s">
        <v>425</v>
      </c>
      <c r="L129" t="s">
        <v>2</v>
      </c>
      <c r="M129" t="s">
        <v>38</v>
      </c>
      <c r="N129" t="s">
        <v>35</v>
      </c>
      <c r="O129" t="s">
        <v>2608</v>
      </c>
      <c r="P129">
        <v>0</v>
      </c>
      <c r="Q129">
        <v>0</v>
      </c>
      <c r="R129">
        <v>0</v>
      </c>
      <c r="S129">
        <v>0</v>
      </c>
      <c r="T129">
        <v>0</v>
      </c>
      <c r="U129">
        <v>0</v>
      </c>
      <c r="V129">
        <v>0</v>
      </c>
      <c r="W129">
        <v>0</v>
      </c>
      <c r="X129">
        <v>0</v>
      </c>
      <c r="Y129">
        <v>0</v>
      </c>
      <c r="Z129">
        <v>0</v>
      </c>
      <c r="AA129">
        <v>1</v>
      </c>
      <c r="AB129">
        <v>1</v>
      </c>
      <c r="AC129">
        <v>1</v>
      </c>
      <c r="AD129">
        <v>1</v>
      </c>
      <c r="AE129">
        <v>1</v>
      </c>
      <c r="AF129">
        <v>1</v>
      </c>
      <c r="AG129">
        <v>1</v>
      </c>
      <c r="AH129">
        <v>1</v>
      </c>
      <c r="AI129">
        <v>1</v>
      </c>
      <c r="AJ129">
        <v>1</v>
      </c>
      <c r="AK129">
        <v>1</v>
      </c>
      <c r="AL129">
        <v>1</v>
      </c>
      <c r="AM129">
        <v>1</v>
      </c>
      <c r="AN129">
        <v>1</v>
      </c>
      <c r="AO129">
        <v>1</v>
      </c>
      <c r="AP129">
        <v>1</v>
      </c>
      <c r="AQ129">
        <v>1</v>
      </c>
      <c r="AR129">
        <v>1</v>
      </c>
      <c r="AS129">
        <v>1</v>
      </c>
      <c r="AT129">
        <v>1</v>
      </c>
      <c r="AU129">
        <v>1</v>
      </c>
      <c r="AV129">
        <v>1</v>
      </c>
      <c r="AW129">
        <v>1</v>
      </c>
      <c r="AX129">
        <v>1</v>
      </c>
      <c r="AY129">
        <v>1</v>
      </c>
      <c r="AZ129">
        <v>1</v>
      </c>
      <c r="BA129">
        <v>1</v>
      </c>
      <c r="BB129">
        <v>1</v>
      </c>
      <c r="BC129">
        <v>1</v>
      </c>
      <c r="BD129">
        <v>1</v>
      </c>
      <c r="BE129">
        <v>1</v>
      </c>
      <c r="BF129">
        <v>1</v>
      </c>
      <c r="BG129">
        <v>1</v>
      </c>
      <c r="BH129">
        <v>1</v>
      </c>
      <c r="BI129">
        <v>1</v>
      </c>
      <c r="BJ129">
        <v>1</v>
      </c>
      <c r="BK129">
        <v>1</v>
      </c>
      <c r="BL129">
        <v>1</v>
      </c>
      <c r="BM129">
        <v>1</v>
      </c>
      <c r="BN129">
        <v>1</v>
      </c>
      <c r="BO129">
        <v>1</v>
      </c>
      <c r="BP129">
        <v>1</v>
      </c>
      <c r="BQ129">
        <v>1</v>
      </c>
      <c r="BR129">
        <v>1</v>
      </c>
      <c r="BS129">
        <v>1</v>
      </c>
      <c r="BT129">
        <v>1</v>
      </c>
      <c r="BU129">
        <v>1</v>
      </c>
      <c r="BV129">
        <v>1</v>
      </c>
      <c r="BW129">
        <v>1</v>
      </c>
      <c r="BX129">
        <v>1</v>
      </c>
      <c r="BY129">
        <v>1</v>
      </c>
      <c r="BZ129">
        <v>1</v>
      </c>
    </row>
    <row r="130" spans="10:78">
      <c r="J130" t="s">
        <v>441</v>
      </c>
      <c r="K130" t="s">
        <v>7</v>
      </c>
      <c r="L130" t="s">
        <v>2</v>
      </c>
      <c r="M130" t="s">
        <v>38</v>
      </c>
      <c r="N130" t="s">
        <v>35</v>
      </c>
      <c r="O130" t="s">
        <v>2608</v>
      </c>
      <c r="P130">
        <v>0</v>
      </c>
      <c r="Q130">
        <v>0</v>
      </c>
      <c r="R130">
        <v>0</v>
      </c>
      <c r="S130">
        <v>0</v>
      </c>
      <c r="T130">
        <v>0</v>
      </c>
      <c r="U130">
        <v>0</v>
      </c>
      <c r="V130">
        <v>0</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1</v>
      </c>
      <c r="AP130">
        <v>1</v>
      </c>
      <c r="AQ130">
        <v>1</v>
      </c>
      <c r="AR130">
        <v>1</v>
      </c>
      <c r="AS130">
        <v>1</v>
      </c>
      <c r="AT130">
        <v>1</v>
      </c>
      <c r="AU130">
        <v>1</v>
      </c>
      <c r="AV130">
        <v>1</v>
      </c>
      <c r="AW130">
        <v>1</v>
      </c>
      <c r="AX130">
        <v>1</v>
      </c>
      <c r="AY130">
        <v>1</v>
      </c>
      <c r="AZ130">
        <v>1</v>
      </c>
      <c r="BA130">
        <v>1</v>
      </c>
      <c r="BB130">
        <v>1</v>
      </c>
      <c r="BC130">
        <v>1</v>
      </c>
      <c r="BD130">
        <v>1</v>
      </c>
      <c r="BE130">
        <v>1</v>
      </c>
      <c r="BF130">
        <v>1</v>
      </c>
      <c r="BG130">
        <v>1</v>
      </c>
      <c r="BH130">
        <v>1</v>
      </c>
      <c r="BI130">
        <v>1</v>
      </c>
      <c r="BJ130">
        <v>1</v>
      </c>
      <c r="BK130">
        <v>1</v>
      </c>
      <c r="BL130">
        <v>1</v>
      </c>
      <c r="BM130">
        <v>1</v>
      </c>
      <c r="BN130">
        <v>1</v>
      </c>
      <c r="BO130">
        <v>1</v>
      </c>
      <c r="BP130">
        <v>1</v>
      </c>
      <c r="BQ130">
        <v>1</v>
      </c>
      <c r="BR130">
        <v>1</v>
      </c>
      <c r="BS130">
        <v>1</v>
      </c>
      <c r="BT130">
        <v>1</v>
      </c>
      <c r="BU130">
        <v>1</v>
      </c>
      <c r="BV130">
        <v>1</v>
      </c>
      <c r="BW130">
        <v>1</v>
      </c>
      <c r="BX130">
        <v>1</v>
      </c>
      <c r="BY130">
        <v>1</v>
      </c>
      <c r="BZ130">
        <v>1</v>
      </c>
    </row>
    <row r="131" spans="10:78">
      <c r="J131" t="s">
        <v>442</v>
      </c>
      <c r="K131" t="s">
        <v>431</v>
      </c>
      <c r="L131" t="s">
        <v>2</v>
      </c>
      <c r="M131" t="s">
        <v>38</v>
      </c>
      <c r="N131" t="s">
        <v>35</v>
      </c>
      <c r="O131" t="s">
        <v>2608</v>
      </c>
      <c r="P131">
        <v>0</v>
      </c>
      <c r="Q131">
        <v>0</v>
      </c>
      <c r="R131">
        <v>0</v>
      </c>
      <c r="S131">
        <v>0</v>
      </c>
      <c r="T131">
        <v>0</v>
      </c>
      <c r="U131">
        <v>0</v>
      </c>
      <c r="V131">
        <v>0</v>
      </c>
      <c r="W131">
        <v>0</v>
      </c>
      <c r="X131">
        <v>1</v>
      </c>
      <c r="Y131">
        <v>1</v>
      </c>
      <c r="Z131">
        <v>1</v>
      </c>
      <c r="AA131">
        <v>1</v>
      </c>
      <c r="AB131">
        <v>1</v>
      </c>
      <c r="AC131">
        <v>1</v>
      </c>
      <c r="AD131">
        <v>1</v>
      </c>
      <c r="AE131">
        <v>1</v>
      </c>
      <c r="AF131">
        <v>1</v>
      </c>
      <c r="AG131">
        <v>1</v>
      </c>
      <c r="AH131">
        <v>1</v>
      </c>
      <c r="AI131">
        <v>1</v>
      </c>
      <c r="AJ131">
        <v>1</v>
      </c>
      <c r="AK131">
        <v>1</v>
      </c>
      <c r="AL131">
        <v>1</v>
      </c>
      <c r="AM131">
        <v>1</v>
      </c>
      <c r="AN131">
        <v>1</v>
      </c>
      <c r="AO131">
        <v>1</v>
      </c>
      <c r="AP131">
        <v>1</v>
      </c>
      <c r="AQ131">
        <v>1</v>
      </c>
      <c r="AR131">
        <v>1</v>
      </c>
      <c r="AS131">
        <v>1</v>
      </c>
      <c r="AT131">
        <v>1</v>
      </c>
      <c r="AU131">
        <v>1</v>
      </c>
      <c r="AV131">
        <v>1</v>
      </c>
      <c r="AW131">
        <v>1</v>
      </c>
      <c r="AX131">
        <v>1</v>
      </c>
      <c r="AY131">
        <v>1</v>
      </c>
      <c r="AZ131">
        <v>1</v>
      </c>
      <c r="BA131">
        <v>1</v>
      </c>
      <c r="BB131">
        <v>1</v>
      </c>
      <c r="BC131">
        <v>1</v>
      </c>
      <c r="BD131">
        <v>1</v>
      </c>
      <c r="BE131">
        <v>1</v>
      </c>
      <c r="BF131">
        <v>1</v>
      </c>
      <c r="BG131">
        <v>1</v>
      </c>
      <c r="BH131">
        <v>1</v>
      </c>
      <c r="BI131">
        <v>1</v>
      </c>
      <c r="BJ131">
        <v>1</v>
      </c>
      <c r="BK131">
        <v>1</v>
      </c>
      <c r="BL131">
        <v>1</v>
      </c>
      <c r="BM131">
        <v>1</v>
      </c>
      <c r="BN131">
        <v>1</v>
      </c>
      <c r="BO131">
        <v>1</v>
      </c>
      <c r="BP131">
        <v>1</v>
      </c>
      <c r="BQ131">
        <v>1</v>
      </c>
      <c r="BR131">
        <v>1</v>
      </c>
      <c r="BS131">
        <v>1</v>
      </c>
      <c r="BT131">
        <v>1</v>
      </c>
      <c r="BU131">
        <v>1</v>
      </c>
      <c r="BV131">
        <v>1</v>
      </c>
      <c r="BW131">
        <v>1</v>
      </c>
      <c r="BX131">
        <v>1</v>
      </c>
      <c r="BY131">
        <v>1</v>
      </c>
      <c r="BZ131">
        <v>1</v>
      </c>
    </row>
    <row r="132" spans="10:78">
      <c r="J132" t="s">
        <v>443</v>
      </c>
      <c r="K132" t="s">
        <v>432</v>
      </c>
      <c r="L132" t="s">
        <v>2</v>
      </c>
      <c r="M132" t="s">
        <v>38</v>
      </c>
      <c r="N132" t="s">
        <v>35</v>
      </c>
      <c r="O132" t="s">
        <v>2608</v>
      </c>
      <c r="P132">
        <v>0</v>
      </c>
      <c r="Q132">
        <v>0</v>
      </c>
      <c r="R132">
        <v>0</v>
      </c>
      <c r="S132">
        <v>0</v>
      </c>
      <c r="T132">
        <v>0</v>
      </c>
      <c r="U132">
        <v>0</v>
      </c>
      <c r="V132">
        <v>0</v>
      </c>
      <c r="W132">
        <v>0</v>
      </c>
      <c r="X132">
        <v>0</v>
      </c>
      <c r="Y132">
        <v>1</v>
      </c>
      <c r="Z132">
        <v>1</v>
      </c>
      <c r="AA132">
        <v>1</v>
      </c>
      <c r="AB132">
        <v>1</v>
      </c>
      <c r="AC132">
        <v>1</v>
      </c>
      <c r="AD132">
        <v>1</v>
      </c>
      <c r="AE132">
        <v>1</v>
      </c>
      <c r="AF132">
        <v>1</v>
      </c>
      <c r="AG132">
        <v>1</v>
      </c>
      <c r="AH132">
        <v>1</v>
      </c>
      <c r="AI132">
        <v>1</v>
      </c>
      <c r="AJ132">
        <v>1</v>
      </c>
      <c r="AK132">
        <v>1</v>
      </c>
      <c r="AL132">
        <v>1</v>
      </c>
      <c r="AM132">
        <v>1</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1</v>
      </c>
      <c r="BK132">
        <v>1</v>
      </c>
      <c r="BL132">
        <v>1</v>
      </c>
      <c r="BM132">
        <v>1</v>
      </c>
      <c r="BN132">
        <v>1</v>
      </c>
      <c r="BO132">
        <v>1</v>
      </c>
      <c r="BP132">
        <v>1</v>
      </c>
      <c r="BQ132">
        <v>1</v>
      </c>
      <c r="BR132">
        <v>1</v>
      </c>
      <c r="BS132">
        <v>1</v>
      </c>
      <c r="BT132">
        <v>1</v>
      </c>
      <c r="BU132">
        <v>1</v>
      </c>
      <c r="BV132">
        <v>1</v>
      </c>
      <c r="BW132">
        <v>1</v>
      </c>
      <c r="BX132">
        <v>1</v>
      </c>
      <c r="BY132">
        <v>1</v>
      </c>
      <c r="BZ132">
        <v>1</v>
      </c>
    </row>
    <row r="133" spans="10:78">
      <c r="J133" t="s">
        <v>444</v>
      </c>
      <c r="K133" t="s">
        <v>433</v>
      </c>
      <c r="L133" t="s">
        <v>2</v>
      </c>
      <c r="M133" t="s">
        <v>38</v>
      </c>
      <c r="N133" t="s">
        <v>35</v>
      </c>
      <c r="O133" t="s">
        <v>2608</v>
      </c>
      <c r="P133">
        <v>0</v>
      </c>
      <c r="Q133">
        <v>0</v>
      </c>
      <c r="R133">
        <v>0</v>
      </c>
      <c r="S133">
        <v>0</v>
      </c>
      <c r="T133">
        <v>0</v>
      </c>
      <c r="U133">
        <v>0</v>
      </c>
      <c r="V133">
        <v>0</v>
      </c>
      <c r="W133">
        <v>0</v>
      </c>
      <c r="X133">
        <v>0</v>
      </c>
      <c r="Y133">
        <v>0</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1</v>
      </c>
      <c r="BH133">
        <v>1</v>
      </c>
      <c r="BI133">
        <v>1</v>
      </c>
      <c r="BJ133">
        <v>1</v>
      </c>
      <c r="BK133">
        <v>1</v>
      </c>
      <c r="BL133">
        <v>1</v>
      </c>
      <c r="BM133">
        <v>1</v>
      </c>
      <c r="BN133">
        <v>1</v>
      </c>
      <c r="BO133">
        <v>1</v>
      </c>
      <c r="BP133">
        <v>1</v>
      </c>
      <c r="BQ133">
        <v>1</v>
      </c>
      <c r="BR133">
        <v>1</v>
      </c>
      <c r="BS133">
        <v>1</v>
      </c>
      <c r="BT133">
        <v>1</v>
      </c>
      <c r="BU133">
        <v>1</v>
      </c>
      <c r="BV133">
        <v>1</v>
      </c>
      <c r="BW133">
        <v>1</v>
      </c>
      <c r="BX133">
        <v>1</v>
      </c>
      <c r="BY133">
        <v>1</v>
      </c>
      <c r="BZ133">
        <v>1</v>
      </c>
    </row>
    <row r="134" spans="10:78">
      <c r="K134" t="s">
        <v>434</v>
      </c>
      <c r="L134" t="s">
        <v>2</v>
      </c>
      <c r="M134" t="s">
        <v>38</v>
      </c>
      <c r="N134" t="s">
        <v>35</v>
      </c>
      <c r="O134" t="s">
        <v>2608</v>
      </c>
      <c r="P134">
        <v>0</v>
      </c>
      <c r="Q134">
        <v>0</v>
      </c>
      <c r="R134">
        <v>0</v>
      </c>
      <c r="S134">
        <v>0</v>
      </c>
      <c r="T134">
        <v>0</v>
      </c>
      <c r="U134">
        <v>0</v>
      </c>
      <c r="V134">
        <v>0</v>
      </c>
      <c r="W134">
        <v>1</v>
      </c>
      <c r="X134">
        <v>1</v>
      </c>
      <c r="Y134">
        <v>1</v>
      </c>
      <c r="Z134">
        <v>1</v>
      </c>
      <c r="AA134">
        <v>1</v>
      </c>
      <c r="AB134">
        <v>1</v>
      </c>
      <c r="AC134">
        <v>1</v>
      </c>
      <c r="AD134">
        <v>1</v>
      </c>
      <c r="AE134">
        <v>1</v>
      </c>
      <c r="AF134">
        <v>1</v>
      </c>
      <c r="AG134">
        <v>1</v>
      </c>
      <c r="AH134">
        <v>1</v>
      </c>
      <c r="AI134">
        <v>1</v>
      </c>
      <c r="AJ134">
        <v>1</v>
      </c>
      <c r="AK134">
        <v>1</v>
      </c>
      <c r="AL134">
        <v>1</v>
      </c>
      <c r="AM134">
        <v>1</v>
      </c>
      <c r="AN134">
        <v>1</v>
      </c>
      <c r="AO134">
        <v>1</v>
      </c>
      <c r="AP134">
        <v>1</v>
      </c>
      <c r="AQ134">
        <v>1</v>
      </c>
      <c r="AR134">
        <v>1</v>
      </c>
      <c r="AS134">
        <v>1</v>
      </c>
      <c r="AT134">
        <v>1</v>
      </c>
      <c r="AU134">
        <v>1</v>
      </c>
      <c r="AV134">
        <v>1</v>
      </c>
      <c r="AW134">
        <v>1</v>
      </c>
      <c r="AX134">
        <v>1</v>
      </c>
      <c r="AY134">
        <v>1</v>
      </c>
      <c r="AZ134">
        <v>1</v>
      </c>
      <c r="BA134">
        <v>1</v>
      </c>
      <c r="BB134">
        <v>1</v>
      </c>
      <c r="BC134">
        <v>1</v>
      </c>
      <c r="BD134">
        <v>1</v>
      </c>
      <c r="BE134">
        <v>1</v>
      </c>
      <c r="BF134">
        <v>1</v>
      </c>
      <c r="BG134">
        <v>1</v>
      </c>
      <c r="BH134">
        <v>1</v>
      </c>
      <c r="BI134">
        <v>1</v>
      </c>
      <c r="BJ134">
        <v>1</v>
      </c>
      <c r="BK134">
        <v>1</v>
      </c>
      <c r="BL134">
        <v>1</v>
      </c>
      <c r="BM134">
        <v>1</v>
      </c>
      <c r="BN134">
        <v>1</v>
      </c>
      <c r="BO134">
        <v>1</v>
      </c>
      <c r="BP134">
        <v>1</v>
      </c>
      <c r="BQ134">
        <v>1</v>
      </c>
      <c r="BR134">
        <v>1</v>
      </c>
      <c r="BS134">
        <v>1</v>
      </c>
      <c r="BT134">
        <v>1</v>
      </c>
      <c r="BU134">
        <v>1</v>
      </c>
      <c r="BV134">
        <v>1</v>
      </c>
      <c r="BW134">
        <v>1</v>
      </c>
      <c r="BX134">
        <v>1</v>
      </c>
      <c r="BY134">
        <v>1</v>
      </c>
      <c r="BZ134">
        <v>1</v>
      </c>
    </row>
    <row r="135" spans="10:78">
      <c r="K135" t="s">
        <v>435</v>
      </c>
      <c r="L135" t="s">
        <v>2</v>
      </c>
      <c r="M135" t="s">
        <v>38</v>
      </c>
      <c r="N135" t="s">
        <v>35</v>
      </c>
      <c r="O135" t="s">
        <v>2608</v>
      </c>
      <c r="P135">
        <v>0</v>
      </c>
      <c r="Q135">
        <v>0</v>
      </c>
      <c r="R135">
        <v>0</v>
      </c>
      <c r="S135">
        <v>0</v>
      </c>
      <c r="T135">
        <v>0</v>
      </c>
      <c r="U135">
        <v>0</v>
      </c>
      <c r="V135">
        <v>0</v>
      </c>
      <c r="W135">
        <v>0</v>
      </c>
      <c r="X135">
        <v>1</v>
      </c>
      <c r="Y135">
        <v>1</v>
      </c>
      <c r="Z135">
        <v>1</v>
      </c>
      <c r="AA135">
        <v>1</v>
      </c>
      <c r="AB135">
        <v>1</v>
      </c>
      <c r="AC135">
        <v>1</v>
      </c>
      <c r="AD135">
        <v>1</v>
      </c>
      <c r="AE135">
        <v>1</v>
      </c>
      <c r="AF135">
        <v>1</v>
      </c>
      <c r="AG135">
        <v>1</v>
      </c>
      <c r="AH135">
        <v>1</v>
      </c>
      <c r="AI135">
        <v>1</v>
      </c>
      <c r="AJ135">
        <v>1</v>
      </c>
      <c r="AK135">
        <v>1</v>
      </c>
      <c r="AL135">
        <v>1</v>
      </c>
      <c r="AM135">
        <v>1</v>
      </c>
      <c r="AN135">
        <v>1</v>
      </c>
      <c r="AO135">
        <v>1</v>
      </c>
      <c r="AP135">
        <v>1</v>
      </c>
      <c r="AQ135">
        <v>1</v>
      </c>
      <c r="AR135">
        <v>1</v>
      </c>
      <c r="AS135">
        <v>1</v>
      </c>
      <c r="AT135">
        <v>1</v>
      </c>
      <c r="AU135">
        <v>1</v>
      </c>
      <c r="AV135">
        <v>1</v>
      </c>
      <c r="AW135">
        <v>1</v>
      </c>
      <c r="AX135">
        <v>1</v>
      </c>
      <c r="AY135">
        <v>1</v>
      </c>
      <c r="AZ135">
        <v>1</v>
      </c>
      <c r="BA135">
        <v>1</v>
      </c>
      <c r="BB135">
        <v>1</v>
      </c>
      <c r="BC135">
        <v>1</v>
      </c>
      <c r="BD135">
        <v>1</v>
      </c>
      <c r="BE135">
        <v>1</v>
      </c>
      <c r="BF135">
        <v>1</v>
      </c>
      <c r="BG135">
        <v>1</v>
      </c>
      <c r="BH135">
        <v>1</v>
      </c>
      <c r="BI135">
        <v>1</v>
      </c>
      <c r="BJ135">
        <v>1</v>
      </c>
      <c r="BK135">
        <v>1</v>
      </c>
      <c r="BL135">
        <v>1</v>
      </c>
      <c r="BM135">
        <v>1</v>
      </c>
      <c r="BN135">
        <v>1</v>
      </c>
      <c r="BO135">
        <v>1</v>
      </c>
      <c r="BP135">
        <v>1</v>
      </c>
      <c r="BQ135">
        <v>1</v>
      </c>
      <c r="BR135">
        <v>1</v>
      </c>
      <c r="BS135">
        <v>1</v>
      </c>
      <c r="BT135">
        <v>1</v>
      </c>
      <c r="BU135">
        <v>1</v>
      </c>
      <c r="BV135">
        <v>1</v>
      </c>
      <c r="BW135">
        <v>1</v>
      </c>
      <c r="BX135">
        <v>1</v>
      </c>
      <c r="BY135">
        <v>1</v>
      </c>
      <c r="BZ135">
        <v>1</v>
      </c>
    </row>
    <row r="136" spans="10:78">
      <c r="K136" t="s">
        <v>436</v>
      </c>
      <c r="L136" t="s">
        <v>2</v>
      </c>
      <c r="M136" t="s">
        <v>38</v>
      </c>
      <c r="N136" t="s">
        <v>35</v>
      </c>
      <c r="O136" t="s">
        <v>2608</v>
      </c>
      <c r="P136">
        <v>0</v>
      </c>
      <c r="Q136">
        <v>0</v>
      </c>
      <c r="R136">
        <v>0</v>
      </c>
      <c r="S136">
        <v>0</v>
      </c>
      <c r="T136">
        <v>0</v>
      </c>
      <c r="U136">
        <v>0</v>
      </c>
      <c r="V136">
        <v>0</v>
      </c>
      <c r="W136">
        <v>0</v>
      </c>
      <c r="X136">
        <v>1</v>
      </c>
      <c r="Y136">
        <v>1</v>
      </c>
      <c r="Z136">
        <v>1</v>
      </c>
      <c r="AA136">
        <v>1</v>
      </c>
      <c r="AB136">
        <v>1</v>
      </c>
      <c r="AC136">
        <v>1</v>
      </c>
      <c r="AD136">
        <v>1</v>
      </c>
      <c r="AE136">
        <v>1</v>
      </c>
      <c r="AF136">
        <v>1</v>
      </c>
      <c r="AG136">
        <v>1</v>
      </c>
      <c r="AH136">
        <v>1</v>
      </c>
      <c r="AI136">
        <v>1</v>
      </c>
      <c r="AJ136">
        <v>1</v>
      </c>
      <c r="AK136">
        <v>1</v>
      </c>
      <c r="AL136">
        <v>1</v>
      </c>
      <c r="AM136">
        <v>1</v>
      </c>
      <c r="AN136">
        <v>1</v>
      </c>
      <c r="AO136">
        <v>1</v>
      </c>
      <c r="AP136">
        <v>1</v>
      </c>
      <c r="AQ136">
        <v>1</v>
      </c>
      <c r="AR136">
        <v>1</v>
      </c>
      <c r="AS136">
        <v>1</v>
      </c>
      <c r="AT136">
        <v>1</v>
      </c>
      <c r="AU136">
        <v>1</v>
      </c>
      <c r="AV136">
        <v>1</v>
      </c>
      <c r="AW136">
        <v>1</v>
      </c>
      <c r="AX136">
        <v>1</v>
      </c>
      <c r="AY136">
        <v>1</v>
      </c>
      <c r="AZ136">
        <v>1</v>
      </c>
      <c r="BA136">
        <v>1</v>
      </c>
      <c r="BB136">
        <v>1</v>
      </c>
      <c r="BC136">
        <v>1</v>
      </c>
      <c r="BD136">
        <v>1</v>
      </c>
      <c r="BE136">
        <v>1</v>
      </c>
      <c r="BF136">
        <v>1</v>
      </c>
      <c r="BG136">
        <v>1</v>
      </c>
      <c r="BH136">
        <v>1</v>
      </c>
      <c r="BI136">
        <v>1</v>
      </c>
      <c r="BJ136">
        <v>1</v>
      </c>
      <c r="BK136">
        <v>1</v>
      </c>
      <c r="BL136">
        <v>1</v>
      </c>
      <c r="BM136">
        <v>1</v>
      </c>
      <c r="BN136">
        <v>1</v>
      </c>
      <c r="BO136">
        <v>1</v>
      </c>
      <c r="BP136">
        <v>1</v>
      </c>
      <c r="BQ136">
        <v>1</v>
      </c>
      <c r="BR136">
        <v>1</v>
      </c>
      <c r="BS136">
        <v>1</v>
      </c>
      <c r="BT136">
        <v>1</v>
      </c>
      <c r="BU136">
        <v>1</v>
      </c>
      <c r="BV136">
        <v>1</v>
      </c>
      <c r="BW136">
        <v>1</v>
      </c>
      <c r="BX136">
        <v>1</v>
      </c>
      <c r="BY136">
        <v>1</v>
      </c>
      <c r="BZ136">
        <v>1</v>
      </c>
    </row>
    <row r="137" spans="10:78">
      <c r="K137" t="s">
        <v>437</v>
      </c>
      <c r="L137" t="s">
        <v>2</v>
      </c>
      <c r="M137" t="s">
        <v>38</v>
      </c>
      <c r="N137" t="s">
        <v>35</v>
      </c>
      <c r="O137" t="s">
        <v>2608</v>
      </c>
      <c r="P137">
        <v>0</v>
      </c>
      <c r="Q137">
        <v>0</v>
      </c>
      <c r="R137">
        <v>0</v>
      </c>
      <c r="S137">
        <v>0</v>
      </c>
      <c r="T137">
        <v>0</v>
      </c>
      <c r="U137">
        <v>0</v>
      </c>
      <c r="V137">
        <v>0</v>
      </c>
      <c r="W137">
        <v>0</v>
      </c>
      <c r="X137">
        <v>1</v>
      </c>
      <c r="Y137">
        <v>1</v>
      </c>
      <c r="Z137">
        <v>1</v>
      </c>
      <c r="AA137">
        <v>1</v>
      </c>
      <c r="AB137">
        <v>1</v>
      </c>
      <c r="AC137">
        <v>1</v>
      </c>
      <c r="AD137">
        <v>1</v>
      </c>
      <c r="AE137">
        <v>1</v>
      </c>
      <c r="AF137">
        <v>1</v>
      </c>
      <c r="AG137">
        <v>1</v>
      </c>
      <c r="AH137">
        <v>1</v>
      </c>
      <c r="AI137">
        <v>1</v>
      </c>
      <c r="AJ137">
        <v>1</v>
      </c>
      <c r="AK137">
        <v>1</v>
      </c>
      <c r="AL137">
        <v>1</v>
      </c>
      <c r="AM137">
        <v>1</v>
      </c>
      <c r="AN137">
        <v>1</v>
      </c>
      <c r="AO137">
        <v>1</v>
      </c>
      <c r="AP137">
        <v>1</v>
      </c>
      <c r="AQ137">
        <v>1</v>
      </c>
      <c r="AR137">
        <v>1</v>
      </c>
      <c r="AS137">
        <v>1</v>
      </c>
      <c r="AT137">
        <v>1</v>
      </c>
      <c r="AU137">
        <v>1</v>
      </c>
      <c r="AV137">
        <v>1</v>
      </c>
      <c r="AW137">
        <v>1</v>
      </c>
      <c r="AX137">
        <v>1</v>
      </c>
      <c r="AY137">
        <v>1</v>
      </c>
      <c r="AZ137">
        <v>1</v>
      </c>
      <c r="BA137">
        <v>1</v>
      </c>
      <c r="BB137">
        <v>1</v>
      </c>
      <c r="BC137">
        <v>1</v>
      </c>
      <c r="BD137">
        <v>1</v>
      </c>
      <c r="BE137">
        <v>1</v>
      </c>
      <c r="BF137">
        <v>1</v>
      </c>
      <c r="BG137">
        <v>1</v>
      </c>
      <c r="BH137">
        <v>1</v>
      </c>
      <c r="BI137">
        <v>1</v>
      </c>
      <c r="BJ137">
        <v>1</v>
      </c>
      <c r="BK137">
        <v>1</v>
      </c>
      <c r="BL137">
        <v>1</v>
      </c>
      <c r="BM137">
        <v>1</v>
      </c>
      <c r="BN137">
        <v>1</v>
      </c>
      <c r="BO137">
        <v>1</v>
      </c>
      <c r="BP137">
        <v>1</v>
      </c>
      <c r="BQ137">
        <v>1</v>
      </c>
      <c r="BR137">
        <v>1</v>
      </c>
      <c r="BS137">
        <v>1</v>
      </c>
      <c r="BT137">
        <v>1</v>
      </c>
      <c r="BU137">
        <v>1</v>
      </c>
      <c r="BV137">
        <v>1</v>
      </c>
      <c r="BW137">
        <v>1</v>
      </c>
      <c r="BX137">
        <v>1</v>
      </c>
      <c r="BY137">
        <v>1</v>
      </c>
      <c r="BZ137">
        <v>1</v>
      </c>
    </row>
    <row r="138" spans="10:78">
      <c r="K138" t="s">
        <v>438</v>
      </c>
      <c r="L138" t="s">
        <v>5135</v>
      </c>
      <c r="M138" t="s">
        <v>38</v>
      </c>
      <c r="N138" t="s">
        <v>35</v>
      </c>
      <c r="O138" t="s">
        <v>2608</v>
      </c>
      <c r="P138">
        <v>0</v>
      </c>
      <c r="Q138">
        <v>0</v>
      </c>
      <c r="R138">
        <v>0</v>
      </c>
      <c r="S138">
        <v>0</v>
      </c>
      <c r="T138">
        <v>0</v>
      </c>
      <c r="U138">
        <v>0</v>
      </c>
      <c r="V138">
        <v>0</v>
      </c>
      <c r="W138">
        <v>0</v>
      </c>
      <c r="X138">
        <v>0</v>
      </c>
      <c r="Y138">
        <v>1</v>
      </c>
      <c r="Z138">
        <v>1</v>
      </c>
      <c r="AA138">
        <v>1</v>
      </c>
      <c r="AB138">
        <v>1</v>
      </c>
      <c r="AC138">
        <v>1</v>
      </c>
      <c r="AD138">
        <v>1</v>
      </c>
      <c r="AE138">
        <v>1</v>
      </c>
      <c r="AF138">
        <v>1</v>
      </c>
      <c r="AG138">
        <v>1</v>
      </c>
      <c r="AH138">
        <v>1</v>
      </c>
      <c r="AI138">
        <v>1</v>
      </c>
      <c r="AJ138">
        <v>1</v>
      </c>
      <c r="AK138">
        <v>1</v>
      </c>
      <c r="AL138">
        <v>1</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1</v>
      </c>
      <c r="BR138">
        <v>1</v>
      </c>
      <c r="BS138">
        <v>1</v>
      </c>
      <c r="BT138">
        <v>1</v>
      </c>
      <c r="BU138">
        <v>1</v>
      </c>
      <c r="BV138">
        <v>1</v>
      </c>
      <c r="BW138">
        <v>1</v>
      </c>
      <c r="BX138">
        <v>1</v>
      </c>
      <c r="BY138">
        <v>1</v>
      </c>
      <c r="BZ138">
        <v>1</v>
      </c>
    </row>
    <row r="139" spans="10:78">
      <c r="K139" t="s">
        <v>439</v>
      </c>
      <c r="L139" t="s">
        <v>5135</v>
      </c>
      <c r="M139" t="s">
        <v>38</v>
      </c>
      <c r="N139" t="s">
        <v>35</v>
      </c>
      <c r="O139" t="s">
        <v>2608</v>
      </c>
      <c r="P139">
        <v>0</v>
      </c>
      <c r="Q139">
        <v>0</v>
      </c>
      <c r="R139">
        <v>0</v>
      </c>
      <c r="S139">
        <v>0</v>
      </c>
      <c r="T139">
        <v>0</v>
      </c>
      <c r="U139">
        <v>0</v>
      </c>
      <c r="V139">
        <v>0</v>
      </c>
      <c r="W139">
        <v>0</v>
      </c>
      <c r="X139">
        <v>0</v>
      </c>
      <c r="Y139">
        <v>0</v>
      </c>
      <c r="Z139">
        <v>1</v>
      </c>
      <c r="AA139">
        <v>1</v>
      </c>
      <c r="AB139">
        <v>1</v>
      </c>
      <c r="AC139">
        <v>1</v>
      </c>
      <c r="AD139">
        <v>1</v>
      </c>
      <c r="AE139">
        <v>1</v>
      </c>
      <c r="AF139">
        <v>1</v>
      </c>
      <c r="AG139">
        <v>1</v>
      </c>
      <c r="AH139">
        <v>1</v>
      </c>
      <c r="AI139">
        <v>1</v>
      </c>
      <c r="AJ139">
        <v>1</v>
      </c>
      <c r="AK139">
        <v>1</v>
      </c>
      <c r="AL139">
        <v>1</v>
      </c>
      <c r="AM139">
        <v>1</v>
      </c>
      <c r="AN139">
        <v>1</v>
      </c>
      <c r="AO139">
        <v>1</v>
      </c>
      <c r="AP139">
        <v>1</v>
      </c>
      <c r="AQ139">
        <v>1</v>
      </c>
      <c r="AR139">
        <v>1</v>
      </c>
      <c r="AS139">
        <v>1</v>
      </c>
      <c r="AT139">
        <v>1</v>
      </c>
      <c r="AU139">
        <v>1</v>
      </c>
      <c r="AV139">
        <v>1</v>
      </c>
      <c r="AW139">
        <v>1</v>
      </c>
      <c r="AX139">
        <v>1</v>
      </c>
      <c r="AY139">
        <v>1</v>
      </c>
      <c r="AZ139">
        <v>1</v>
      </c>
      <c r="BA139">
        <v>1</v>
      </c>
      <c r="BB139">
        <v>1</v>
      </c>
      <c r="BC139">
        <v>1</v>
      </c>
      <c r="BD139">
        <v>1</v>
      </c>
      <c r="BE139">
        <v>1</v>
      </c>
      <c r="BF139">
        <v>1</v>
      </c>
      <c r="BG139">
        <v>1</v>
      </c>
      <c r="BH139">
        <v>1</v>
      </c>
      <c r="BI139">
        <v>1</v>
      </c>
      <c r="BJ139">
        <v>1</v>
      </c>
      <c r="BK139">
        <v>1</v>
      </c>
      <c r="BL139">
        <v>1</v>
      </c>
      <c r="BM139">
        <v>1</v>
      </c>
      <c r="BN139">
        <v>1</v>
      </c>
      <c r="BO139">
        <v>1</v>
      </c>
      <c r="BP139">
        <v>1</v>
      </c>
      <c r="BQ139">
        <v>1</v>
      </c>
      <c r="BR139">
        <v>1</v>
      </c>
      <c r="BS139">
        <v>1</v>
      </c>
      <c r="BT139">
        <v>1</v>
      </c>
      <c r="BU139">
        <v>1</v>
      </c>
      <c r="BV139">
        <v>1</v>
      </c>
      <c r="BW139">
        <v>1</v>
      </c>
      <c r="BX139">
        <v>1</v>
      </c>
      <c r="BY139">
        <v>1</v>
      </c>
      <c r="BZ139">
        <v>1</v>
      </c>
    </row>
    <row r="140" spans="10:78">
      <c r="K140" t="s">
        <v>440</v>
      </c>
      <c r="L140" t="s">
        <v>5135</v>
      </c>
      <c r="M140" t="s">
        <v>38</v>
      </c>
      <c r="N140" t="s">
        <v>35</v>
      </c>
      <c r="O140" t="s">
        <v>2608</v>
      </c>
      <c r="P140">
        <v>0</v>
      </c>
      <c r="Q140">
        <v>0</v>
      </c>
      <c r="R140">
        <v>0</v>
      </c>
      <c r="S140">
        <v>0</v>
      </c>
      <c r="T140">
        <v>0</v>
      </c>
      <c r="U140">
        <v>0</v>
      </c>
      <c r="V140">
        <v>0</v>
      </c>
      <c r="W140">
        <v>0</v>
      </c>
      <c r="X140">
        <v>0</v>
      </c>
      <c r="Y140">
        <v>0</v>
      </c>
      <c r="Z140">
        <v>1</v>
      </c>
      <c r="AA140">
        <v>1</v>
      </c>
      <c r="AB140">
        <v>1</v>
      </c>
      <c r="AC140">
        <v>1</v>
      </c>
      <c r="AD140">
        <v>1</v>
      </c>
      <c r="AE140">
        <v>1</v>
      </c>
      <c r="AF140">
        <v>1</v>
      </c>
      <c r="AG140">
        <v>1</v>
      </c>
      <c r="AH140">
        <v>1</v>
      </c>
      <c r="AI140">
        <v>1</v>
      </c>
      <c r="AJ140">
        <v>1</v>
      </c>
      <c r="AK140">
        <v>1</v>
      </c>
      <c r="AL140">
        <v>1</v>
      </c>
      <c r="AM140">
        <v>1</v>
      </c>
      <c r="AN140">
        <v>1</v>
      </c>
      <c r="AO140">
        <v>1</v>
      </c>
      <c r="AP140">
        <v>1</v>
      </c>
      <c r="AQ140">
        <v>1</v>
      </c>
      <c r="AR140">
        <v>1</v>
      </c>
      <c r="AS140">
        <v>1</v>
      </c>
      <c r="AT140">
        <v>1</v>
      </c>
      <c r="AU140">
        <v>1</v>
      </c>
      <c r="AV140">
        <v>1</v>
      </c>
      <c r="AW140">
        <v>1</v>
      </c>
      <c r="AX140">
        <v>1</v>
      </c>
      <c r="AY140">
        <v>1</v>
      </c>
      <c r="AZ140">
        <v>1</v>
      </c>
      <c r="BA140">
        <v>1</v>
      </c>
      <c r="BB140">
        <v>1</v>
      </c>
      <c r="BC140">
        <v>1</v>
      </c>
      <c r="BD140">
        <v>1</v>
      </c>
      <c r="BE140">
        <v>1</v>
      </c>
      <c r="BF140">
        <v>1</v>
      </c>
      <c r="BG140">
        <v>1</v>
      </c>
      <c r="BH140">
        <v>1</v>
      </c>
      <c r="BI140">
        <v>1</v>
      </c>
      <c r="BJ140">
        <v>1</v>
      </c>
      <c r="BK140">
        <v>1</v>
      </c>
      <c r="BL140">
        <v>1</v>
      </c>
      <c r="BM140">
        <v>1</v>
      </c>
      <c r="BN140">
        <v>1</v>
      </c>
      <c r="BO140">
        <v>1</v>
      </c>
      <c r="BP140">
        <v>1</v>
      </c>
      <c r="BQ140">
        <v>1</v>
      </c>
      <c r="BR140">
        <v>1</v>
      </c>
      <c r="BS140">
        <v>1</v>
      </c>
      <c r="BT140">
        <v>1</v>
      </c>
      <c r="BU140">
        <v>1</v>
      </c>
      <c r="BV140">
        <v>1</v>
      </c>
      <c r="BW140">
        <v>1</v>
      </c>
      <c r="BX140">
        <v>1</v>
      </c>
      <c r="BY140">
        <v>1</v>
      </c>
      <c r="BZ140">
        <v>1</v>
      </c>
    </row>
    <row r="141" spans="10:78">
      <c r="K141" t="s">
        <v>441</v>
      </c>
      <c r="L141" t="s">
        <v>5135</v>
      </c>
      <c r="M141" t="s">
        <v>38</v>
      </c>
      <c r="N141" t="s">
        <v>35</v>
      </c>
      <c r="O141" t="s">
        <v>2608</v>
      </c>
      <c r="P141">
        <v>0</v>
      </c>
      <c r="Q141">
        <v>0</v>
      </c>
      <c r="R141">
        <v>0</v>
      </c>
      <c r="S141">
        <v>0</v>
      </c>
      <c r="T141">
        <v>0</v>
      </c>
      <c r="U141">
        <v>0</v>
      </c>
      <c r="V141">
        <v>0</v>
      </c>
      <c r="W141">
        <v>0</v>
      </c>
      <c r="X141">
        <v>0</v>
      </c>
      <c r="Y141">
        <v>0</v>
      </c>
      <c r="Z141">
        <v>1</v>
      </c>
      <c r="AA141">
        <v>1</v>
      </c>
      <c r="AB141">
        <v>1</v>
      </c>
      <c r="AC141">
        <v>1</v>
      </c>
      <c r="AD141">
        <v>1</v>
      </c>
      <c r="AE141">
        <v>1</v>
      </c>
      <c r="AF141">
        <v>1</v>
      </c>
      <c r="AG141">
        <v>1</v>
      </c>
      <c r="AH141">
        <v>1</v>
      </c>
      <c r="AI141">
        <v>1</v>
      </c>
      <c r="AJ141">
        <v>1</v>
      </c>
      <c r="AK141">
        <v>1</v>
      </c>
      <c r="AL141">
        <v>1</v>
      </c>
      <c r="AM141">
        <v>1</v>
      </c>
      <c r="AN141">
        <v>1</v>
      </c>
      <c r="AO141">
        <v>1</v>
      </c>
      <c r="AP141">
        <v>1</v>
      </c>
      <c r="AQ141">
        <v>1</v>
      </c>
      <c r="AR141">
        <v>1</v>
      </c>
      <c r="AS141">
        <v>1</v>
      </c>
      <c r="AT141">
        <v>1</v>
      </c>
      <c r="AU141">
        <v>1</v>
      </c>
      <c r="AV141">
        <v>1</v>
      </c>
      <c r="AW141">
        <v>1</v>
      </c>
      <c r="AX141">
        <v>1</v>
      </c>
      <c r="AY141">
        <v>1</v>
      </c>
      <c r="AZ141">
        <v>1</v>
      </c>
      <c r="BA141">
        <v>1</v>
      </c>
      <c r="BB141">
        <v>1</v>
      </c>
      <c r="BC141">
        <v>1</v>
      </c>
      <c r="BD141">
        <v>1</v>
      </c>
      <c r="BE141">
        <v>1</v>
      </c>
      <c r="BF141">
        <v>1</v>
      </c>
      <c r="BG141">
        <v>1</v>
      </c>
      <c r="BH141">
        <v>1</v>
      </c>
      <c r="BI141">
        <v>1</v>
      </c>
      <c r="BJ141">
        <v>1</v>
      </c>
      <c r="BK141">
        <v>1</v>
      </c>
      <c r="BL141">
        <v>1</v>
      </c>
      <c r="BM141">
        <v>1</v>
      </c>
      <c r="BN141">
        <v>1</v>
      </c>
      <c r="BO141">
        <v>1</v>
      </c>
      <c r="BP141">
        <v>1</v>
      </c>
      <c r="BQ141">
        <v>1</v>
      </c>
      <c r="BR141">
        <v>1</v>
      </c>
      <c r="BS141">
        <v>1</v>
      </c>
      <c r="BT141">
        <v>1</v>
      </c>
      <c r="BU141">
        <v>1</v>
      </c>
      <c r="BV141">
        <v>1</v>
      </c>
      <c r="BW141">
        <v>1</v>
      </c>
      <c r="BX141">
        <v>1</v>
      </c>
      <c r="BY141">
        <v>1</v>
      </c>
      <c r="BZ141">
        <v>1</v>
      </c>
    </row>
    <row r="142" spans="10:78">
      <c r="K142" t="s">
        <v>442</v>
      </c>
      <c r="L142" t="s">
        <v>5136</v>
      </c>
      <c r="M142" t="s">
        <v>38</v>
      </c>
      <c r="N142" t="s">
        <v>35</v>
      </c>
      <c r="O142" t="s">
        <v>2608</v>
      </c>
      <c r="P142">
        <v>0</v>
      </c>
      <c r="Q142">
        <v>0</v>
      </c>
      <c r="R142">
        <v>0</v>
      </c>
      <c r="S142">
        <v>0</v>
      </c>
      <c r="T142">
        <v>0</v>
      </c>
      <c r="U142">
        <v>0</v>
      </c>
      <c r="V142">
        <v>0</v>
      </c>
      <c r="W142">
        <v>0</v>
      </c>
      <c r="X142">
        <v>0</v>
      </c>
      <c r="Y142">
        <v>0</v>
      </c>
      <c r="Z142">
        <v>1</v>
      </c>
      <c r="AA142">
        <v>1</v>
      </c>
      <c r="AB142">
        <v>1</v>
      </c>
      <c r="AC142">
        <v>1</v>
      </c>
      <c r="AD142">
        <v>1</v>
      </c>
      <c r="AE142">
        <v>1</v>
      </c>
      <c r="AF142">
        <v>1</v>
      </c>
      <c r="AG142">
        <v>1</v>
      </c>
      <c r="AH142">
        <v>1</v>
      </c>
      <c r="AI142">
        <v>1</v>
      </c>
      <c r="AJ142">
        <v>1</v>
      </c>
      <c r="AK142">
        <v>1</v>
      </c>
      <c r="AL142">
        <v>1</v>
      </c>
      <c r="AM142">
        <v>1</v>
      </c>
      <c r="AN142">
        <v>1</v>
      </c>
      <c r="AO142">
        <v>1</v>
      </c>
      <c r="AP142">
        <v>1</v>
      </c>
      <c r="AQ142">
        <v>1</v>
      </c>
      <c r="AR142">
        <v>1</v>
      </c>
      <c r="AS142">
        <v>1</v>
      </c>
      <c r="AT142">
        <v>1</v>
      </c>
      <c r="AU142">
        <v>1</v>
      </c>
      <c r="AV142">
        <v>1</v>
      </c>
      <c r="AW142">
        <v>1</v>
      </c>
      <c r="AX142">
        <v>1</v>
      </c>
      <c r="AY142">
        <v>1</v>
      </c>
      <c r="AZ142">
        <v>1</v>
      </c>
      <c r="BA142">
        <v>1</v>
      </c>
      <c r="BB142">
        <v>1</v>
      </c>
      <c r="BC142">
        <v>1</v>
      </c>
      <c r="BD142">
        <v>1</v>
      </c>
      <c r="BE142">
        <v>1</v>
      </c>
      <c r="BF142">
        <v>1</v>
      </c>
      <c r="BG142">
        <v>1</v>
      </c>
      <c r="BH142">
        <v>1</v>
      </c>
      <c r="BI142">
        <v>1</v>
      </c>
      <c r="BJ142">
        <v>1</v>
      </c>
      <c r="BK142">
        <v>1</v>
      </c>
      <c r="BL142">
        <v>1</v>
      </c>
      <c r="BM142">
        <v>1</v>
      </c>
      <c r="BN142">
        <v>1</v>
      </c>
      <c r="BO142">
        <v>1</v>
      </c>
      <c r="BP142">
        <v>1</v>
      </c>
      <c r="BQ142">
        <v>1</v>
      </c>
      <c r="BR142">
        <v>1</v>
      </c>
      <c r="BS142">
        <v>1</v>
      </c>
      <c r="BT142">
        <v>1</v>
      </c>
      <c r="BU142">
        <v>1</v>
      </c>
      <c r="BV142">
        <v>1</v>
      </c>
      <c r="BW142">
        <v>1</v>
      </c>
      <c r="BX142">
        <v>1</v>
      </c>
      <c r="BY142">
        <v>1</v>
      </c>
      <c r="BZ142">
        <v>1</v>
      </c>
    </row>
    <row r="143" spans="10:78">
      <c r="K143" t="s">
        <v>443</v>
      </c>
      <c r="L143" t="s">
        <v>5138</v>
      </c>
      <c r="M143" t="s">
        <v>38</v>
      </c>
      <c r="N143" t="s">
        <v>35</v>
      </c>
      <c r="O143" t="s">
        <v>2608</v>
      </c>
      <c r="P143">
        <v>0</v>
      </c>
      <c r="Q143">
        <v>0</v>
      </c>
      <c r="R143">
        <v>0</v>
      </c>
      <c r="S143">
        <v>0</v>
      </c>
      <c r="T143">
        <v>0</v>
      </c>
      <c r="U143">
        <v>0</v>
      </c>
      <c r="V143">
        <v>0</v>
      </c>
      <c r="W143">
        <v>1</v>
      </c>
      <c r="X143">
        <v>1</v>
      </c>
      <c r="Y143">
        <v>1</v>
      </c>
      <c r="Z143">
        <v>1</v>
      </c>
      <c r="AA143">
        <v>1</v>
      </c>
      <c r="AB143">
        <v>1</v>
      </c>
      <c r="AC143">
        <v>1</v>
      </c>
      <c r="AD143">
        <v>1</v>
      </c>
      <c r="AE143">
        <v>1</v>
      </c>
      <c r="AF143">
        <v>1</v>
      </c>
      <c r="AG143">
        <v>1</v>
      </c>
      <c r="AH143">
        <v>1</v>
      </c>
      <c r="AI143">
        <v>1</v>
      </c>
      <c r="AJ143">
        <v>1</v>
      </c>
      <c r="AK143">
        <v>1</v>
      </c>
      <c r="AL143">
        <v>1</v>
      </c>
      <c r="AM143">
        <v>1</v>
      </c>
      <c r="AN143">
        <v>1</v>
      </c>
      <c r="AO143">
        <v>1</v>
      </c>
      <c r="AP143">
        <v>1</v>
      </c>
      <c r="AQ143">
        <v>1</v>
      </c>
      <c r="AR143">
        <v>1</v>
      </c>
      <c r="AS143">
        <v>1</v>
      </c>
      <c r="AT143">
        <v>1</v>
      </c>
      <c r="AU143">
        <v>1</v>
      </c>
      <c r="AV143">
        <v>1</v>
      </c>
      <c r="AW143">
        <v>1</v>
      </c>
      <c r="AX143">
        <v>1</v>
      </c>
      <c r="AY143">
        <v>1</v>
      </c>
      <c r="AZ143">
        <v>1</v>
      </c>
      <c r="BA143">
        <v>1</v>
      </c>
      <c r="BB143">
        <v>1</v>
      </c>
      <c r="BC143">
        <v>1</v>
      </c>
      <c r="BD143">
        <v>1</v>
      </c>
      <c r="BE143">
        <v>1</v>
      </c>
      <c r="BF143">
        <v>1</v>
      </c>
      <c r="BG143">
        <v>1</v>
      </c>
      <c r="BH143">
        <v>1</v>
      </c>
      <c r="BI143">
        <v>1</v>
      </c>
      <c r="BJ143">
        <v>1</v>
      </c>
      <c r="BK143">
        <v>1</v>
      </c>
      <c r="BL143">
        <v>1</v>
      </c>
      <c r="BM143">
        <v>1</v>
      </c>
      <c r="BN143">
        <v>1</v>
      </c>
      <c r="BO143">
        <v>1</v>
      </c>
      <c r="BP143">
        <v>1</v>
      </c>
      <c r="BQ143">
        <v>1</v>
      </c>
      <c r="BR143">
        <v>1</v>
      </c>
      <c r="BS143">
        <v>1</v>
      </c>
      <c r="BT143">
        <v>1</v>
      </c>
      <c r="BU143">
        <v>1</v>
      </c>
      <c r="BV143">
        <v>1</v>
      </c>
      <c r="BW143">
        <v>1</v>
      </c>
      <c r="BX143">
        <v>1</v>
      </c>
      <c r="BY143">
        <v>1</v>
      </c>
      <c r="BZ143">
        <v>1</v>
      </c>
    </row>
    <row r="144" spans="10:78">
      <c r="K144" t="s">
        <v>444</v>
      </c>
      <c r="L144" t="s">
        <v>5155</v>
      </c>
      <c r="M144" t="s">
        <v>38</v>
      </c>
      <c r="N144" t="s">
        <v>35</v>
      </c>
      <c r="O144" t="s">
        <v>2608</v>
      </c>
      <c r="P144">
        <v>0</v>
      </c>
      <c r="Q144">
        <v>0</v>
      </c>
      <c r="R144">
        <v>0</v>
      </c>
      <c r="S144">
        <v>0</v>
      </c>
      <c r="T144">
        <v>0</v>
      </c>
      <c r="U144">
        <v>0</v>
      </c>
      <c r="V144">
        <v>0</v>
      </c>
      <c r="W144">
        <v>1</v>
      </c>
      <c r="X144">
        <v>1</v>
      </c>
      <c r="Y144">
        <v>1</v>
      </c>
      <c r="Z144">
        <v>1</v>
      </c>
      <c r="AA144">
        <v>1</v>
      </c>
      <c r="AB144">
        <v>1</v>
      </c>
      <c r="AC144">
        <v>1</v>
      </c>
      <c r="AD144">
        <v>1</v>
      </c>
      <c r="AE144">
        <v>1</v>
      </c>
      <c r="AF144">
        <v>1</v>
      </c>
      <c r="AG144">
        <v>1</v>
      </c>
      <c r="AH144">
        <v>1</v>
      </c>
      <c r="AI144">
        <v>1</v>
      </c>
      <c r="AJ144">
        <v>1</v>
      </c>
      <c r="AK144">
        <v>1</v>
      </c>
      <c r="AL144">
        <v>1</v>
      </c>
      <c r="AM144">
        <v>1</v>
      </c>
      <c r="AN144">
        <v>1</v>
      </c>
      <c r="AO144">
        <v>1</v>
      </c>
      <c r="AP144">
        <v>1</v>
      </c>
      <c r="AQ144">
        <v>1</v>
      </c>
      <c r="AR144">
        <v>1</v>
      </c>
      <c r="AS144">
        <v>1</v>
      </c>
      <c r="AT144">
        <v>1</v>
      </c>
      <c r="AU144">
        <v>1</v>
      </c>
      <c r="AV144">
        <v>1</v>
      </c>
      <c r="AW144">
        <v>1</v>
      </c>
      <c r="AX144">
        <v>1</v>
      </c>
      <c r="AY144">
        <v>1</v>
      </c>
      <c r="AZ144">
        <v>1</v>
      </c>
      <c r="BA144">
        <v>1</v>
      </c>
      <c r="BB144">
        <v>1</v>
      </c>
      <c r="BC144">
        <v>1</v>
      </c>
      <c r="BD144">
        <v>1</v>
      </c>
      <c r="BE144">
        <v>1</v>
      </c>
      <c r="BF144">
        <v>1</v>
      </c>
      <c r="BG144">
        <v>1</v>
      </c>
      <c r="BH144">
        <v>1</v>
      </c>
      <c r="BI144">
        <v>1</v>
      </c>
      <c r="BJ144">
        <v>1</v>
      </c>
      <c r="BK144">
        <v>1</v>
      </c>
      <c r="BL144">
        <v>1</v>
      </c>
      <c r="BM144">
        <v>1</v>
      </c>
      <c r="BN144">
        <v>1</v>
      </c>
      <c r="BO144">
        <v>1</v>
      </c>
      <c r="BP144">
        <v>1</v>
      </c>
      <c r="BQ144">
        <v>1</v>
      </c>
      <c r="BR144">
        <v>1</v>
      </c>
      <c r="BS144">
        <v>1</v>
      </c>
      <c r="BT144">
        <v>1</v>
      </c>
      <c r="BU144">
        <v>1</v>
      </c>
      <c r="BV144">
        <v>1</v>
      </c>
      <c r="BW144">
        <v>1</v>
      </c>
      <c r="BX144">
        <v>1</v>
      </c>
      <c r="BY144">
        <v>1</v>
      </c>
      <c r="BZ144">
        <v>1</v>
      </c>
    </row>
  </sheetData>
  <autoFilter ref="B2:BZ48" xr:uid="{0BCBC499-53D3-45D2-93E5-235B7C079D03}"/>
  <pageMargins left="0.7" right="0.7" top="0.75" bottom="0.75" header="0.3" footer="0.3"/>
  <tableParts count="2">
    <tablePart r:id="rId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F4331-826D-4F4B-B22A-F95B0C3F817B}">
  <sheetPr codeName="Sheet31"/>
  <dimension ref="A1:BQ226"/>
  <sheetViews>
    <sheetView topLeftCell="A190" workbookViewId="0">
      <selection activeCell="H12" sqref="H12"/>
    </sheetView>
  </sheetViews>
  <sheetFormatPr defaultRowHeight="14.5"/>
  <cols>
    <col min="1" max="1" width="11.453125" bestFit="1" customWidth="1"/>
    <col min="2" max="2" width="16.1796875" bestFit="1" customWidth="1"/>
    <col min="3" max="3" width="18.54296875" bestFit="1" customWidth="1"/>
    <col min="4" max="4" width="12.54296875" bestFit="1" customWidth="1"/>
    <col min="5" max="5" width="9.90625" bestFit="1" customWidth="1"/>
    <col min="6" max="6" width="7.453125" bestFit="1" customWidth="1"/>
    <col min="7" max="14" width="11.1796875" bestFit="1" customWidth="1"/>
    <col min="15" max="45" width="11.81640625" bestFit="1" customWidth="1"/>
    <col min="46" max="69" width="11.1796875" bestFit="1" customWidth="1"/>
  </cols>
  <sheetData>
    <row r="1" spans="1:69">
      <c r="A1" t="s">
        <v>7467</v>
      </c>
      <c r="B1" t="s">
        <v>7464</v>
      </c>
      <c r="C1" t="s">
        <v>1</v>
      </c>
      <c r="D1" t="s">
        <v>26</v>
      </c>
      <c r="E1" t="s">
        <v>36</v>
      </c>
      <c r="F1" t="s">
        <v>2607</v>
      </c>
      <c r="G1" t="s">
        <v>7403</v>
      </c>
      <c r="H1" t="s">
        <v>7404</v>
      </c>
      <c r="I1" t="s">
        <v>447</v>
      </c>
      <c r="J1" t="s">
        <v>1590</v>
      </c>
      <c r="K1" t="s">
        <v>99</v>
      </c>
      <c r="L1" t="s">
        <v>110</v>
      </c>
      <c r="M1" t="s">
        <v>144</v>
      </c>
      <c r="N1" t="s">
        <v>154</v>
      </c>
      <c r="O1" t="s">
        <v>114</v>
      </c>
      <c r="P1" t="s">
        <v>202</v>
      </c>
      <c r="Q1" t="s">
        <v>128</v>
      </c>
      <c r="R1" t="s">
        <v>133</v>
      </c>
      <c r="S1" t="s">
        <v>160</v>
      </c>
      <c r="T1" t="s">
        <v>247</v>
      </c>
      <c r="U1" t="s">
        <v>135</v>
      </c>
      <c r="V1" t="s">
        <v>197</v>
      </c>
      <c r="W1" t="s">
        <v>575</v>
      </c>
      <c r="X1" t="s">
        <v>538</v>
      </c>
      <c r="Y1" t="s">
        <v>7405</v>
      </c>
      <c r="Z1" t="s">
        <v>7406</v>
      </c>
      <c r="AA1" t="s">
        <v>7407</v>
      </c>
      <c r="AB1" t="s">
        <v>7408</v>
      </c>
      <c r="AC1" t="s">
        <v>7409</v>
      </c>
      <c r="AD1" t="s">
        <v>7410</v>
      </c>
      <c r="AE1" t="s">
        <v>572</v>
      </c>
      <c r="AF1" t="s">
        <v>7411</v>
      </c>
      <c r="AG1" t="s">
        <v>7412</v>
      </c>
      <c r="AH1" t="s">
        <v>7413</v>
      </c>
      <c r="AI1" t="s">
        <v>7414</v>
      </c>
      <c r="AJ1" t="s">
        <v>7415</v>
      </c>
      <c r="AK1" t="s">
        <v>7416</v>
      </c>
      <c r="AL1" t="s">
        <v>7417</v>
      </c>
      <c r="AM1" t="s">
        <v>7418</v>
      </c>
      <c r="AN1" t="s">
        <v>7419</v>
      </c>
      <c r="AO1" t="s">
        <v>7420</v>
      </c>
      <c r="AP1" t="s">
        <v>7421</v>
      </c>
      <c r="AQ1" t="s">
        <v>7422</v>
      </c>
      <c r="AR1" t="s">
        <v>7423</v>
      </c>
      <c r="AS1" t="s">
        <v>7424</v>
      </c>
      <c r="AT1" t="s">
        <v>7425</v>
      </c>
      <c r="AU1" t="s">
        <v>7426</v>
      </c>
      <c r="AV1" t="s">
        <v>7427</v>
      </c>
      <c r="AW1" t="s">
        <v>7428</v>
      </c>
      <c r="AX1" t="s">
        <v>7429</v>
      </c>
      <c r="AY1" t="s">
        <v>7430</v>
      </c>
      <c r="AZ1" t="s">
        <v>7431</v>
      </c>
      <c r="BA1" t="s">
        <v>7432</v>
      </c>
      <c r="BB1" t="s">
        <v>7433</v>
      </c>
      <c r="BC1" t="s">
        <v>7434</v>
      </c>
      <c r="BD1" t="s">
        <v>7435</v>
      </c>
      <c r="BE1" t="s">
        <v>7436</v>
      </c>
      <c r="BF1" t="s">
        <v>7437</v>
      </c>
      <c r="BG1" t="s">
        <v>7438</v>
      </c>
      <c r="BH1" t="s">
        <v>7439</v>
      </c>
      <c r="BI1" t="s">
        <v>7440</v>
      </c>
      <c r="BJ1" t="s">
        <v>7441</v>
      </c>
      <c r="BK1" t="s">
        <v>7442</v>
      </c>
      <c r="BL1" t="s">
        <v>7443</v>
      </c>
      <c r="BM1" t="s">
        <v>7444</v>
      </c>
      <c r="BN1" t="s">
        <v>7445</v>
      </c>
      <c r="BO1" t="s">
        <v>7446</v>
      </c>
      <c r="BP1" t="s">
        <v>7447</v>
      </c>
      <c r="BQ1" t="s">
        <v>7448</v>
      </c>
    </row>
    <row r="2" spans="1:69">
      <c r="A2" t="s">
        <v>339</v>
      </c>
      <c r="B2" t="s">
        <v>341</v>
      </c>
      <c r="C2" t="s">
        <v>2</v>
      </c>
      <c r="D2" t="s">
        <v>38</v>
      </c>
      <c r="E2">
        <v>1000</v>
      </c>
      <c r="F2" t="s">
        <v>2608</v>
      </c>
      <c r="G2">
        <v>0</v>
      </c>
      <c r="H2">
        <v>1</v>
      </c>
      <c r="I2">
        <v>1</v>
      </c>
      <c r="J2">
        <v>1</v>
      </c>
      <c r="K2">
        <v>0</v>
      </c>
      <c r="L2">
        <v>0</v>
      </c>
      <c r="M2">
        <v>0</v>
      </c>
      <c r="N2">
        <v>1</v>
      </c>
      <c r="O2">
        <v>0.98028844497481515</v>
      </c>
      <c r="P2">
        <v>0.99900101530553964</v>
      </c>
      <c r="Q2">
        <v>0.83803393507043378</v>
      </c>
      <c r="R2">
        <v>0.57353371151036991</v>
      </c>
      <c r="S2">
        <v>0.58943294851715033</v>
      </c>
      <c r="T2">
        <v>0.50287021262362486</v>
      </c>
      <c r="U2">
        <v>0.48480928514296023</v>
      </c>
      <c r="V2">
        <v>0.75563916484261007</v>
      </c>
      <c r="W2">
        <v>0.69028332940736614</v>
      </c>
      <c r="X2">
        <v>0.6525310816275729</v>
      </c>
      <c r="Y2">
        <v>0.56328043196394406</v>
      </c>
      <c r="Z2">
        <v>0.50186363695953518</v>
      </c>
      <c r="AA2">
        <v>0.49224601329252299</v>
      </c>
      <c r="AB2">
        <v>0.4919279359976485</v>
      </c>
      <c r="AC2">
        <v>0.49264356741523158</v>
      </c>
      <c r="AD2">
        <v>0.50225507553657045</v>
      </c>
      <c r="AE2">
        <v>0.51450704083632282</v>
      </c>
      <c r="AF2">
        <v>0.56576148918877134</v>
      </c>
      <c r="AG2">
        <v>0.7590556802984243</v>
      </c>
      <c r="AH2">
        <v>0.89752642474271593</v>
      </c>
      <c r="AI2">
        <v>0.72657371377486579</v>
      </c>
      <c r="AJ2">
        <v>0.62794332000764708</v>
      </c>
      <c r="AK2">
        <v>0.57766181933370186</v>
      </c>
      <c r="AL2">
        <v>0.48197441419789394</v>
      </c>
      <c r="AM2">
        <v>0.48205728262216035</v>
      </c>
      <c r="AN2">
        <v>0.48197441419789394</v>
      </c>
      <c r="AO2">
        <v>0.47154146495000393</v>
      </c>
      <c r="AP2">
        <v>0.46490688304135092</v>
      </c>
      <c r="AQ2">
        <v>0.34568679719196854</v>
      </c>
      <c r="AR2">
        <v>0.52180254173556873</v>
      </c>
      <c r="AS2">
        <v>0.98999936485722151</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row>
    <row r="3" spans="1:69">
      <c r="A3" t="s">
        <v>339</v>
      </c>
      <c r="B3" t="s">
        <v>341</v>
      </c>
      <c r="C3" t="s">
        <v>5135</v>
      </c>
      <c r="D3" t="s">
        <v>38</v>
      </c>
      <c r="E3">
        <v>1000</v>
      </c>
      <c r="F3" t="s">
        <v>2608</v>
      </c>
      <c r="G3">
        <v>0</v>
      </c>
      <c r="H3">
        <v>0</v>
      </c>
      <c r="I3">
        <v>0</v>
      </c>
      <c r="J3">
        <v>0</v>
      </c>
      <c r="K3">
        <v>0</v>
      </c>
      <c r="L3">
        <v>0</v>
      </c>
      <c r="M3">
        <v>0</v>
      </c>
      <c r="N3">
        <v>0</v>
      </c>
      <c r="O3">
        <v>0</v>
      </c>
      <c r="P3">
        <v>0</v>
      </c>
      <c r="Q3">
        <v>0.11364258545195666</v>
      </c>
      <c r="R3">
        <v>0.28212178739040716</v>
      </c>
      <c r="S3">
        <v>0.28871355283198225</v>
      </c>
      <c r="T3">
        <v>0.34993240875858794</v>
      </c>
      <c r="U3">
        <v>0.35109479279800526</v>
      </c>
      <c r="V3">
        <v>0.16922058359054551</v>
      </c>
      <c r="W3">
        <v>0.1701366704289331</v>
      </c>
      <c r="X3">
        <v>0.23307091292144669</v>
      </c>
      <c r="Y3">
        <v>0.2815058680008839</v>
      </c>
      <c r="Z3">
        <v>0.32386661735870503</v>
      </c>
      <c r="AA3">
        <v>0.3043013990272081</v>
      </c>
      <c r="AB3">
        <v>0.30427466204804804</v>
      </c>
      <c r="AC3">
        <v>0.30471730515042533</v>
      </c>
      <c r="AD3">
        <v>0.3106623596419158</v>
      </c>
      <c r="AE3">
        <v>0.31824062940097331</v>
      </c>
      <c r="AF3">
        <v>0.31110561614610938</v>
      </c>
      <c r="AG3">
        <v>0.15669126062344163</v>
      </c>
      <c r="AH3">
        <v>0</v>
      </c>
      <c r="AI3">
        <v>0.19976718742699356</v>
      </c>
      <c r="AJ3">
        <v>0.25857906679508935</v>
      </c>
      <c r="AK3">
        <v>0.30298504639017809</v>
      </c>
      <c r="AL3">
        <v>0.32475467820960469</v>
      </c>
      <c r="AM3">
        <v>0.32470272728441107</v>
      </c>
      <c r="AN3">
        <v>0.32475467820960469</v>
      </c>
      <c r="AO3">
        <v>0.33277568797621998</v>
      </c>
      <c r="AP3">
        <v>0.33826475208698131</v>
      </c>
      <c r="AQ3">
        <v>0.42866604690070176</v>
      </c>
      <c r="AR3">
        <v>0.28733217187396887</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row>
    <row r="4" spans="1:69">
      <c r="A4" t="s">
        <v>339</v>
      </c>
      <c r="B4" t="s">
        <v>341</v>
      </c>
      <c r="C4" t="s">
        <v>5136</v>
      </c>
      <c r="D4" t="s">
        <v>38</v>
      </c>
      <c r="E4">
        <v>1000</v>
      </c>
      <c r="F4" t="s">
        <v>2608</v>
      </c>
      <c r="G4">
        <v>0</v>
      </c>
      <c r="H4">
        <v>0</v>
      </c>
      <c r="I4">
        <v>0</v>
      </c>
      <c r="J4">
        <v>0</v>
      </c>
      <c r="K4">
        <v>0</v>
      </c>
      <c r="L4">
        <v>0</v>
      </c>
      <c r="M4">
        <v>0</v>
      </c>
      <c r="N4">
        <v>0</v>
      </c>
      <c r="O4">
        <v>1.9711555025184874E-2</v>
      </c>
      <c r="P4">
        <v>9.989846944602834E-4</v>
      </c>
      <c r="Q4">
        <v>4.5397542012791677E-2</v>
      </c>
      <c r="R4">
        <v>4.6958759799579496E-2</v>
      </c>
      <c r="S4">
        <v>4.8055949537703986E-2</v>
      </c>
      <c r="T4">
        <v>5.8245738767574329E-2</v>
      </c>
      <c r="U4">
        <v>6.4932462105135605E-2</v>
      </c>
      <c r="V4">
        <v>2.8166519188313095E-2</v>
      </c>
      <c r="W4">
        <v>5.663800101136144E-2</v>
      </c>
      <c r="X4">
        <v>4.6553175991337445E-2</v>
      </c>
      <c r="Y4">
        <v>4.0162492213739166E-2</v>
      </c>
      <c r="Z4">
        <v>7.1876167770547617E-2</v>
      </c>
      <c r="AA4">
        <v>8.4417539648224876E-2</v>
      </c>
      <c r="AB4">
        <v>8.4410122429620121E-2</v>
      </c>
      <c r="AC4">
        <v>8.4532917926993453E-2</v>
      </c>
      <c r="AD4">
        <v>6.8945728533933354E-2</v>
      </c>
      <c r="AE4">
        <v>7.062758445676591E-2</v>
      </c>
      <c r="AF4">
        <v>5.1783075798711171E-2</v>
      </c>
      <c r="AG4">
        <v>3.9121547497467553E-2</v>
      </c>
      <c r="AH4">
        <v>4.6258296416410188E-2</v>
      </c>
      <c r="AI4">
        <v>3.3250956819015035E-2</v>
      </c>
      <c r="AJ4">
        <v>5.1648129975981713E-2</v>
      </c>
      <c r="AK4">
        <v>6.484039561736625E-2</v>
      </c>
      <c r="AL4">
        <v>9.0091570434267354E-2</v>
      </c>
      <c r="AM4">
        <v>9.0077158508126656E-2</v>
      </c>
      <c r="AN4">
        <v>9.0091570434267354E-2</v>
      </c>
      <c r="AO4">
        <v>9.2316712718057858E-2</v>
      </c>
      <c r="AP4">
        <v>9.3839457236101986E-2</v>
      </c>
      <c r="AQ4">
        <v>9.5134450582929533E-2</v>
      </c>
      <c r="AR4">
        <v>5.7761398231941208E-2</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row>
    <row r="5" spans="1:69">
      <c r="A5" t="s">
        <v>339</v>
      </c>
      <c r="B5" t="s">
        <v>341</v>
      </c>
      <c r="C5" t="s">
        <v>5138</v>
      </c>
      <c r="D5" t="s">
        <v>38</v>
      </c>
      <c r="E5">
        <v>1000</v>
      </c>
      <c r="F5" t="s">
        <v>2608</v>
      </c>
      <c r="G5">
        <v>0</v>
      </c>
      <c r="H5">
        <v>0</v>
      </c>
      <c r="I5">
        <v>0</v>
      </c>
      <c r="J5">
        <v>0</v>
      </c>
      <c r="K5">
        <v>0</v>
      </c>
      <c r="L5">
        <v>0</v>
      </c>
      <c r="M5">
        <v>0</v>
      </c>
      <c r="N5">
        <v>0</v>
      </c>
      <c r="O5">
        <v>0</v>
      </c>
      <c r="P5">
        <v>0</v>
      </c>
      <c r="Q5">
        <v>0</v>
      </c>
      <c r="R5">
        <v>9.4040595796802393E-2</v>
      </c>
      <c r="S5">
        <v>6.4158567295996061E-2</v>
      </c>
      <c r="T5">
        <v>7.7762757501908447E-2</v>
      </c>
      <c r="U5">
        <v>8.6690072295803777E-2</v>
      </c>
      <c r="V5">
        <v>3.7604574131232339E-2</v>
      </c>
      <c r="W5">
        <v>7.5616297968414709E-2</v>
      </c>
      <c r="X5">
        <v>6.2152243445719124E-2</v>
      </c>
      <c r="Y5">
        <v>0.10724033066700339</v>
      </c>
      <c r="Z5">
        <v>9.596047921739409E-2</v>
      </c>
      <c r="AA5">
        <v>0.11270422186192895</v>
      </c>
      <c r="AB5">
        <v>0.11269431927705484</v>
      </c>
      <c r="AC5">
        <v>0.11285826116682421</v>
      </c>
      <c r="AD5">
        <v>0.11506013320070957</v>
      </c>
      <c r="AE5">
        <v>9.4293519822510621E-2</v>
      </c>
      <c r="AF5">
        <v>6.9134581365802097E-2</v>
      </c>
      <c r="AG5">
        <v>4.1784336166251101E-2</v>
      </c>
      <c r="AH5">
        <v>4.9406844350073115E-2</v>
      </c>
      <c r="AI5">
        <v>3.5514166653687743E-2</v>
      </c>
      <c r="AJ5">
        <v>5.5163534249619062E-2</v>
      </c>
      <c r="AK5">
        <v>4.616914992612238E-2</v>
      </c>
      <c r="AL5">
        <v>9.6223608358401408E-2</v>
      </c>
      <c r="AM5">
        <v>9.6208215491677365E-2</v>
      </c>
      <c r="AN5">
        <v>9.6223608358401408E-2</v>
      </c>
      <c r="AO5">
        <v>9.8600203844805931E-2</v>
      </c>
      <c r="AP5">
        <v>0.10022659321095742</v>
      </c>
      <c r="AQ5">
        <v>0.12701216204465238</v>
      </c>
      <c r="AR5">
        <v>0.1278245055276663</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row>
    <row r="6" spans="1:69">
      <c r="A6" t="s">
        <v>339</v>
      </c>
      <c r="B6" t="s">
        <v>341</v>
      </c>
      <c r="C6" t="s">
        <v>5155</v>
      </c>
      <c r="D6" t="s">
        <v>38</v>
      </c>
      <c r="E6">
        <v>1000</v>
      </c>
      <c r="F6" t="s">
        <v>2608</v>
      </c>
      <c r="G6">
        <v>0</v>
      </c>
      <c r="H6">
        <v>0</v>
      </c>
      <c r="I6">
        <v>0</v>
      </c>
      <c r="J6">
        <v>0</v>
      </c>
      <c r="K6">
        <v>0</v>
      </c>
      <c r="L6">
        <v>0</v>
      </c>
      <c r="M6">
        <v>0</v>
      </c>
      <c r="N6">
        <v>0</v>
      </c>
      <c r="O6">
        <v>0</v>
      </c>
      <c r="P6">
        <v>0</v>
      </c>
      <c r="Q6">
        <v>2.9259374648178561E-3</v>
      </c>
      <c r="R6">
        <v>3.34514550284104E-3</v>
      </c>
      <c r="S6">
        <v>9.6389818171674097E-3</v>
      </c>
      <c r="T6">
        <v>1.1188882348304466E-2</v>
      </c>
      <c r="U6">
        <v>1.2473387658095227E-2</v>
      </c>
      <c r="V6">
        <v>9.3691582472990587E-3</v>
      </c>
      <c r="W6">
        <v>7.3257011839246745E-3</v>
      </c>
      <c r="X6">
        <v>5.6925860139236447E-3</v>
      </c>
      <c r="Y6">
        <v>7.8108771544294717E-3</v>
      </c>
      <c r="Z6">
        <v>6.4330986938181262E-3</v>
      </c>
      <c r="AA6">
        <v>6.3308261701150092E-3</v>
      </c>
      <c r="AB6">
        <v>6.6929602476284633E-3</v>
      </c>
      <c r="AC6">
        <v>5.2479483405254192E-3</v>
      </c>
      <c r="AD6">
        <v>3.076703086870804E-3</v>
      </c>
      <c r="AE6">
        <v>2.3312254834274701E-3</v>
      </c>
      <c r="AF6">
        <v>2.2152375006060819E-3</v>
      </c>
      <c r="AG6">
        <v>3.3471754144155765E-3</v>
      </c>
      <c r="AH6">
        <v>6.8084344908007858E-3</v>
      </c>
      <c r="AI6">
        <v>4.8939753254380212E-3</v>
      </c>
      <c r="AJ6">
        <v>6.665948971662789E-3</v>
      </c>
      <c r="AK6">
        <v>8.343588732631451E-3</v>
      </c>
      <c r="AL6">
        <v>6.9557287998326259E-3</v>
      </c>
      <c r="AM6">
        <v>6.954616093624545E-3</v>
      </c>
      <c r="AN6">
        <v>6.9557287998326259E-3</v>
      </c>
      <c r="AO6">
        <v>4.7659305109122108E-3</v>
      </c>
      <c r="AP6">
        <v>2.7623144246083893E-3</v>
      </c>
      <c r="AQ6">
        <v>3.5005432797478794E-3</v>
      </c>
      <c r="AR6">
        <v>5.279382630854825E-3</v>
      </c>
      <c r="AS6">
        <v>1.0000635142778448E-2</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row>
    <row r="7" spans="1:69">
      <c r="A7" t="s">
        <v>339</v>
      </c>
      <c r="B7" t="s">
        <v>6</v>
      </c>
      <c r="C7" t="s">
        <v>2</v>
      </c>
      <c r="D7" t="s">
        <v>38</v>
      </c>
      <c r="E7">
        <v>1000</v>
      </c>
      <c r="F7" t="s">
        <v>2608</v>
      </c>
      <c r="G7">
        <v>0</v>
      </c>
      <c r="H7">
        <v>1</v>
      </c>
      <c r="I7">
        <v>1</v>
      </c>
      <c r="J7">
        <v>1</v>
      </c>
      <c r="K7">
        <v>0</v>
      </c>
      <c r="L7">
        <v>0</v>
      </c>
      <c r="M7">
        <v>0</v>
      </c>
      <c r="N7">
        <v>1</v>
      </c>
      <c r="O7">
        <v>0.98028844497481515</v>
      </c>
      <c r="P7">
        <v>0.99900101530553964</v>
      </c>
      <c r="Q7">
        <v>0.83803393507043378</v>
      </c>
      <c r="R7">
        <v>0.57353371151036991</v>
      </c>
      <c r="S7">
        <v>0.58943294851715033</v>
      </c>
      <c r="T7">
        <v>0.50287021262362486</v>
      </c>
      <c r="U7">
        <v>0.48480928514296023</v>
      </c>
      <c r="V7">
        <v>0.75563916484261007</v>
      </c>
      <c r="W7">
        <v>0.69028332940736614</v>
      </c>
      <c r="X7">
        <v>0.6525310816275729</v>
      </c>
      <c r="Y7">
        <v>0.56328043196394406</v>
      </c>
      <c r="Z7">
        <v>0.50186363695953518</v>
      </c>
      <c r="AA7">
        <v>0.49224601329252299</v>
      </c>
      <c r="AB7">
        <v>0.4919279359976485</v>
      </c>
      <c r="AC7">
        <v>0.49264356741523158</v>
      </c>
      <c r="AD7">
        <v>0.50225507553657045</v>
      </c>
      <c r="AE7">
        <v>0.51450704083632282</v>
      </c>
      <c r="AF7">
        <v>0.56576148918877134</v>
      </c>
      <c r="AG7">
        <v>0.7590556802984243</v>
      </c>
      <c r="AH7">
        <v>0.89752642474271593</v>
      </c>
      <c r="AI7">
        <v>0.72657371377486579</v>
      </c>
      <c r="AJ7">
        <v>0.62794332000764708</v>
      </c>
      <c r="AK7">
        <v>0.57766181933370186</v>
      </c>
      <c r="AL7">
        <v>0.48197441419789394</v>
      </c>
      <c r="AM7">
        <v>0.48205728262216035</v>
      </c>
      <c r="AN7">
        <v>0.48197441419789394</v>
      </c>
      <c r="AO7">
        <v>0.47154146495000393</v>
      </c>
      <c r="AP7">
        <v>0.46490688304135092</v>
      </c>
      <c r="AQ7">
        <v>0.34568679719196854</v>
      </c>
      <c r="AR7">
        <v>0.52180254173556873</v>
      </c>
      <c r="AS7">
        <v>0.98999936485722151</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row>
    <row r="8" spans="1:69">
      <c r="A8" t="s">
        <v>339</v>
      </c>
      <c r="B8" t="s">
        <v>6</v>
      </c>
      <c r="C8" t="s">
        <v>5135</v>
      </c>
      <c r="D8" t="s">
        <v>38</v>
      </c>
      <c r="E8">
        <v>1000</v>
      </c>
      <c r="F8" t="s">
        <v>2608</v>
      </c>
      <c r="G8">
        <v>0</v>
      </c>
      <c r="H8">
        <v>0</v>
      </c>
      <c r="I8">
        <v>0</v>
      </c>
      <c r="J8">
        <v>0</v>
      </c>
      <c r="K8">
        <v>0</v>
      </c>
      <c r="L8">
        <v>0</v>
      </c>
      <c r="M8">
        <v>0</v>
      </c>
      <c r="N8">
        <v>0</v>
      </c>
      <c r="O8">
        <v>0</v>
      </c>
      <c r="P8">
        <v>0</v>
      </c>
      <c r="Q8">
        <v>0.11364258545195666</v>
      </c>
      <c r="R8">
        <v>0.28212178739040716</v>
      </c>
      <c r="S8">
        <v>0.28871355283198225</v>
      </c>
      <c r="T8">
        <v>0.34993240875858794</v>
      </c>
      <c r="U8">
        <v>0.35109479279800526</v>
      </c>
      <c r="V8">
        <v>0.16922058359054551</v>
      </c>
      <c r="W8">
        <v>0.1701366704289331</v>
      </c>
      <c r="X8">
        <v>0.23307091292144669</v>
      </c>
      <c r="Y8">
        <v>0.2815058680008839</v>
      </c>
      <c r="Z8">
        <v>0.32386661735870503</v>
      </c>
      <c r="AA8">
        <v>0.3043013990272081</v>
      </c>
      <c r="AB8">
        <v>0.30427466204804804</v>
      </c>
      <c r="AC8">
        <v>0.30471730515042533</v>
      </c>
      <c r="AD8">
        <v>0.3106623596419158</v>
      </c>
      <c r="AE8">
        <v>0.31824062940097331</v>
      </c>
      <c r="AF8">
        <v>0.31110561614610938</v>
      </c>
      <c r="AG8">
        <v>0.15669126062344163</v>
      </c>
      <c r="AH8">
        <v>0</v>
      </c>
      <c r="AI8">
        <v>0.19976718742699356</v>
      </c>
      <c r="AJ8">
        <v>0.25857906679508935</v>
      </c>
      <c r="AK8">
        <v>0.30298504639017809</v>
      </c>
      <c r="AL8">
        <v>0.32475467820960469</v>
      </c>
      <c r="AM8">
        <v>0.32470272728441107</v>
      </c>
      <c r="AN8">
        <v>0.32475467820960469</v>
      </c>
      <c r="AO8">
        <v>0.33277568797621998</v>
      </c>
      <c r="AP8">
        <v>0.33826475208698131</v>
      </c>
      <c r="AQ8">
        <v>0.42866604690070176</v>
      </c>
      <c r="AR8">
        <v>0.28733217187396887</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row>
    <row r="9" spans="1:69">
      <c r="A9" t="s">
        <v>339</v>
      </c>
      <c r="B9" t="s">
        <v>6</v>
      </c>
      <c r="C9" t="s">
        <v>5136</v>
      </c>
      <c r="D9" t="s">
        <v>38</v>
      </c>
      <c r="E9">
        <v>1000</v>
      </c>
      <c r="F9" t="s">
        <v>2608</v>
      </c>
      <c r="G9">
        <v>0</v>
      </c>
      <c r="H9">
        <v>0</v>
      </c>
      <c r="I9">
        <v>0</v>
      </c>
      <c r="J9">
        <v>0</v>
      </c>
      <c r="K9">
        <v>0</v>
      </c>
      <c r="L9">
        <v>0</v>
      </c>
      <c r="M9">
        <v>0</v>
      </c>
      <c r="N9">
        <v>0</v>
      </c>
      <c r="O9">
        <v>1.9711555025184874E-2</v>
      </c>
      <c r="P9">
        <v>9.989846944602834E-4</v>
      </c>
      <c r="Q9">
        <v>4.5397542012791677E-2</v>
      </c>
      <c r="R9">
        <v>4.6958759799579496E-2</v>
      </c>
      <c r="S9">
        <v>4.8055949537703986E-2</v>
      </c>
      <c r="T9">
        <v>5.8245738767574329E-2</v>
      </c>
      <c r="U9">
        <v>6.4932462105135605E-2</v>
      </c>
      <c r="V9">
        <v>2.8166519188313095E-2</v>
      </c>
      <c r="W9">
        <v>5.663800101136144E-2</v>
      </c>
      <c r="X9">
        <v>4.6553175991337445E-2</v>
      </c>
      <c r="Y9">
        <v>4.0162492213739166E-2</v>
      </c>
      <c r="Z9">
        <v>7.1876167770547617E-2</v>
      </c>
      <c r="AA9">
        <v>8.4417539648224876E-2</v>
      </c>
      <c r="AB9">
        <v>8.4410122429620121E-2</v>
      </c>
      <c r="AC9">
        <v>8.4532917926993453E-2</v>
      </c>
      <c r="AD9">
        <v>6.8945728533933354E-2</v>
      </c>
      <c r="AE9">
        <v>7.062758445676591E-2</v>
      </c>
      <c r="AF9">
        <v>5.1783075798711171E-2</v>
      </c>
      <c r="AG9">
        <v>3.9121547497467553E-2</v>
      </c>
      <c r="AH9">
        <v>4.6258296416410188E-2</v>
      </c>
      <c r="AI9">
        <v>3.3250956819015035E-2</v>
      </c>
      <c r="AJ9">
        <v>5.1648129975981713E-2</v>
      </c>
      <c r="AK9">
        <v>6.484039561736625E-2</v>
      </c>
      <c r="AL9">
        <v>9.0091570434267354E-2</v>
      </c>
      <c r="AM9">
        <v>9.0077158508126656E-2</v>
      </c>
      <c r="AN9">
        <v>9.0091570434267354E-2</v>
      </c>
      <c r="AO9">
        <v>9.2316712718057858E-2</v>
      </c>
      <c r="AP9">
        <v>9.3839457236101986E-2</v>
      </c>
      <c r="AQ9">
        <v>9.5134450582929533E-2</v>
      </c>
      <c r="AR9">
        <v>5.7761398231941208E-2</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row>
    <row r="10" spans="1:69">
      <c r="A10" t="s">
        <v>339</v>
      </c>
      <c r="B10" t="s">
        <v>6</v>
      </c>
      <c r="C10" t="s">
        <v>5138</v>
      </c>
      <c r="D10" t="s">
        <v>38</v>
      </c>
      <c r="E10">
        <v>1000</v>
      </c>
      <c r="F10" t="s">
        <v>2608</v>
      </c>
      <c r="G10">
        <v>0</v>
      </c>
      <c r="H10">
        <v>0</v>
      </c>
      <c r="I10">
        <v>0</v>
      </c>
      <c r="J10">
        <v>0</v>
      </c>
      <c r="K10">
        <v>0</v>
      </c>
      <c r="L10">
        <v>0</v>
      </c>
      <c r="M10">
        <v>0</v>
      </c>
      <c r="N10">
        <v>0</v>
      </c>
      <c r="O10">
        <v>0</v>
      </c>
      <c r="P10">
        <v>0</v>
      </c>
      <c r="Q10">
        <v>0</v>
      </c>
      <c r="R10">
        <v>9.4040595796802393E-2</v>
      </c>
      <c r="S10">
        <v>6.4158567295996061E-2</v>
      </c>
      <c r="T10">
        <v>7.7762757501908447E-2</v>
      </c>
      <c r="U10">
        <v>8.6690072295803777E-2</v>
      </c>
      <c r="V10">
        <v>3.7604574131232339E-2</v>
      </c>
      <c r="W10">
        <v>7.5616297968414709E-2</v>
      </c>
      <c r="X10">
        <v>6.2152243445719124E-2</v>
      </c>
      <c r="Y10">
        <v>0.10724033066700339</v>
      </c>
      <c r="Z10">
        <v>9.596047921739409E-2</v>
      </c>
      <c r="AA10">
        <v>0.11270422186192895</v>
      </c>
      <c r="AB10">
        <v>0.11269431927705484</v>
      </c>
      <c r="AC10">
        <v>0.11285826116682421</v>
      </c>
      <c r="AD10">
        <v>0.11506013320070957</v>
      </c>
      <c r="AE10">
        <v>9.4293519822510621E-2</v>
      </c>
      <c r="AF10">
        <v>6.9134581365802097E-2</v>
      </c>
      <c r="AG10">
        <v>4.1784336166251101E-2</v>
      </c>
      <c r="AH10">
        <v>4.9406844350073115E-2</v>
      </c>
      <c r="AI10">
        <v>3.5514166653687743E-2</v>
      </c>
      <c r="AJ10">
        <v>5.5163534249619062E-2</v>
      </c>
      <c r="AK10">
        <v>4.616914992612238E-2</v>
      </c>
      <c r="AL10">
        <v>9.6223608358401408E-2</v>
      </c>
      <c r="AM10">
        <v>9.6208215491677365E-2</v>
      </c>
      <c r="AN10">
        <v>9.6223608358401408E-2</v>
      </c>
      <c r="AO10">
        <v>9.8600203844805931E-2</v>
      </c>
      <c r="AP10">
        <v>0.10022659321095742</v>
      </c>
      <c r="AQ10">
        <v>0.12701216204465238</v>
      </c>
      <c r="AR10">
        <v>0.1278245055276663</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row>
    <row r="11" spans="1:69">
      <c r="A11" t="s">
        <v>339</v>
      </c>
      <c r="B11" t="s">
        <v>6</v>
      </c>
      <c r="C11" t="s">
        <v>5155</v>
      </c>
      <c r="D11" t="s">
        <v>38</v>
      </c>
      <c r="E11">
        <v>1000</v>
      </c>
      <c r="F11" t="s">
        <v>2608</v>
      </c>
      <c r="G11">
        <v>0</v>
      </c>
      <c r="H11">
        <v>0</v>
      </c>
      <c r="I11">
        <v>0</v>
      </c>
      <c r="J11">
        <v>0</v>
      </c>
      <c r="K11">
        <v>0</v>
      </c>
      <c r="L11">
        <v>0</v>
      </c>
      <c r="M11">
        <v>0</v>
      </c>
      <c r="N11">
        <v>0</v>
      </c>
      <c r="O11">
        <v>0</v>
      </c>
      <c r="P11">
        <v>0</v>
      </c>
      <c r="Q11">
        <v>2.9259374648178561E-3</v>
      </c>
      <c r="R11">
        <v>3.34514550284104E-3</v>
      </c>
      <c r="S11">
        <v>9.6389818171674097E-3</v>
      </c>
      <c r="T11">
        <v>1.1188882348304466E-2</v>
      </c>
      <c r="U11">
        <v>1.2473387658095227E-2</v>
      </c>
      <c r="V11">
        <v>9.3691582472990587E-3</v>
      </c>
      <c r="W11">
        <v>7.3257011839246745E-3</v>
      </c>
      <c r="X11">
        <v>5.6925860139236447E-3</v>
      </c>
      <c r="Y11">
        <v>7.8108771544294717E-3</v>
      </c>
      <c r="Z11">
        <v>6.4330986938181262E-3</v>
      </c>
      <c r="AA11">
        <v>6.3308261701150092E-3</v>
      </c>
      <c r="AB11">
        <v>6.6929602476284633E-3</v>
      </c>
      <c r="AC11">
        <v>5.2479483405254192E-3</v>
      </c>
      <c r="AD11">
        <v>3.076703086870804E-3</v>
      </c>
      <c r="AE11">
        <v>2.3312254834274701E-3</v>
      </c>
      <c r="AF11">
        <v>2.2152375006060819E-3</v>
      </c>
      <c r="AG11">
        <v>3.3471754144155765E-3</v>
      </c>
      <c r="AH11">
        <v>6.8084344908007858E-3</v>
      </c>
      <c r="AI11">
        <v>4.8939753254380212E-3</v>
      </c>
      <c r="AJ11">
        <v>6.665948971662789E-3</v>
      </c>
      <c r="AK11">
        <v>8.343588732631451E-3</v>
      </c>
      <c r="AL11">
        <v>6.9557287998326259E-3</v>
      </c>
      <c r="AM11">
        <v>6.954616093624545E-3</v>
      </c>
      <c r="AN11">
        <v>6.9557287998326259E-3</v>
      </c>
      <c r="AO11">
        <v>4.7659305109122108E-3</v>
      </c>
      <c r="AP11">
        <v>2.7623144246083893E-3</v>
      </c>
      <c r="AQ11">
        <v>3.5005432797478794E-3</v>
      </c>
      <c r="AR11">
        <v>5.279382630854825E-3</v>
      </c>
      <c r="AS11">
        <v>1.0000635142778448E-2</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row>
    <row r="12" spans="1:69">
      <c r="A12" t="s">
        <v>339</v>
      </c>
      <c r="B12" t="s">
        <v>344</v>
      </c>
      <c r="C12" t="s">
        <v>2</v>
      </c>
      <c r="D12" t="s">
        <v>38</v>
      </c>
      <c r="E12">
        <v>1000</v>
      </c>
      <c r="F12" t="s">
        <v>2608</v>
      </c>
      <c r="G12">
        <v>0</v>
      </c>
      <c r="H12">
        <v>1</v>
      </c>
      <c r="I12">
        <v>1</v>
      </c>
      <c r="J12">
        <v>1</v>
      </c>
      <c r="K12">
        <v>0</v>
      </c>
      <c r="L12">
        <v>0</v>
      </c>
      <c r="M12">
        <v>0</v>
      </c>
      <c r="N12">
        <v>1</v>
      </c>
      <c r="O12">
        <v>0.98028844497481515</v>
      </c>
      <c r="P12">
        <v>0.99900101530553964</v>
      </c>
      <c r="Q12">
        <v>0.83803393507043378</v>
      </c>
      <c r="R12">
        <v>0.57353371151036991</v>
      </c>
      <c r="S12">
        <v>0.58943294851715033</v>
      </c>
      <c r="T12">
        <v>0.50287021262362486</v>
      </c>
      <c r="U12">
        <v>0.48480928514296023</v>
      </c>
      <c r="V12">
        <v>0.75563916484261007</v>
      </c>
      <c r="W12">
        <v>0.69028332940736614</v>
      </c>
      <c r="X12">
        <v>0.6525310816275729</v>
      </c>
      <c r="Y12">
        <v>0.56328043196394406</v>
      </c>
      <c r="Z12">
        <v>0.50186363695953518</v>
      </c>
      <c r="AA12">
        <v>0.49224601329252299</v>
      </c>
      <c r="AB12">
        <v>0.4919279359976485</v>
      </c>
      <c r="AC12">
        <v>0.49264356741523158</v>
      </c>
      <c r="AD12">
        <v>0.50225507553657045</v>
      </c>
      <c r="AE12">
        <v>0.51450704083632282</v>
      </c>
      <c r="AF12">
        <v>0.56576148918877134</v>
      </c>
      <c r="AG12">
        <v>0.7590556802984243</v>
      </c>
      <c r="AH12">
        <v>0.89752642474271593</v>
      </c>
      <c r="AI12">
        <v>0.72657371377486579</v>
      </c>
      <c r="AJ12">
        <v>0.62794332000764708</v>
      </c>
      <c r="AK12">
        <v>0.57766181933370186</v>
      </c>
      <c r="AL12">
        <v>0.48197441419789394</v>
      </c>
      <c r="AM12">
        <v>0.48205728262216035</v>
      </c>
      <c r="AN12">
        <v>0.48197441419789394</v>
      </c>
      <c r="AO12">
        <v>0.47154146495000393</v>
      </c>
      <c r="AP12">
        <v>0.46490688304135092</v>
      </c>
      <c r="AQ12">
        <v>0.34568679719196854</v>
      </c>
      <c r="AR12">
        <v>0.52180254173556873</v>
      </c>
      <c r="AS12">
        <v>0.98999936485722151</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row>
    <row r="13" spans="1:69">
      <c r="A13" t="s">
        <v>339</v>
      </c>
      <c r="B13" t="s">
        <v>344</v>
      </c>
      <c r="C13" t="s">
        <v>5135</v>
      </c>
      <c r="D13" t="s">
        <v>38</v>
      </c>
      <c r="E13">
        <v>1000</v>
      </c>
      <c r="F13" t="s">
        <v>2608</v>
      </c>
      <c r="G13">
        <v>0</v>
      </c>
      <c r="H13">
        <v>0</v>
      </c>
      <c r="I13">
        <v>0</v>
      </c>
      <c r="J13">
        <v>0</v>
      </c>
      <c r="K13">
        <v>0</v>
      </c>
      <c r="L13">
        <v>0</v>
      </c>
      <c r="M13">
        <v>0</v>
      </c>
      <c r="N13">
        <v>0</v>
      </c>
      <c r="O13">
        <v>0</v>
      </c>
      <c r="P13">
        <v>0</v>
      </c>
      <c r="Q13">
        <v>0.11364258545195666</v>
      </c>
      <c r="R13">
        <v>0.28212178739040716</v>
      </c>
      <c r="S13">
        <v>0.28871355283198225</v>
      </c>
      <c r="T13">
        <v>0.34993240875858794</v>
      </c>
      <c r="U13">
        <v>0.35109479279800526</v>
      </c>
      <c r="V13">
        <v>0.16922058359054551</v>
      </c>
      <c r="W13">
        <v>0.1701366704289331</v>
      </c>
      <c r="X13">
        <v>0.23307091292144669</v>
      </c>
      <c r="Y13">
        <v>0.2815058680008839</v>
      </c>
      <c r="Z13">
        <v>0.32386661735870503</v>
      </c>
      <c r="AA13">
        <v>0.3043013990272081</v>
      </c>
      <c r="AB13">
        <v>0.30427466204804804</v>
      </c>
      <c r="AC13">
        <v>0.30471730515042533</v>
      </c>
      <c r="AD13">
        <v>0.3106623596419158</v>
      </c>
      <c r="AE13">
        <v>0.31824062940097331</v>
      </c>
      <c r="AF13">
        <v>0.31110561614610938</v>
      </c>
      <c r="AG13">
        <v>0.15669126062344163</v>
      </c>
      <c r="AH13">
        <v>0</v>
      </c>
      <c r="AI13">
        <v>0.19976718742699356</v>
      </c>
      <c r="AJ13">
        <v>0.25857906679508935</v>
      </c>
      <c r="AK13">
        <v>0.30298504639017809</v>
      </c>
      <c r="AL13">
        <v>0.32475467820960469</v>
      </c>
      <c r="AM13">
        <v>0.32470272728441107</v>
      </c>
      <c r="AN13">
        <v>0.32475467820960469</v>
      </c>
      <c r="AO13">
        <v>0.33277568797621998</v>
      </c>
      <c r="AP13">
        <v>0.33826475208698131</v>
      </c>
      <c r="AQ13">
        <v>0.42866604690070176</v>
      </c>
      <c r="AR13">
        <v>0.28733217187396887</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row>
    <row r="14" spans="1:69">
      <c r="A14" t="s">
        <v>339</v>
      </c>
      <c r="B14" t="s">
        <v>344</v>
      </c>
      <c r="C14" t="s">
        <v>5136</v>
      </c>
      <c r="D14" t="s">
        <v>38</v>
      </c>
      <c r="E14">
        <v>1000</v>
      </c>
      <c r="F14" t="s">
        <v>2608</v>
      </c>
      <c r="G14">
        <v>0</v>
      </c>
      <c r="H14">
        <v>0</v>
      </c>
      <c r="I14">
        <v>0</v>
      </c>
      <c r="J14">
        <v>0</v>
      </c>
      <c r="K14">
        <v>0</v>
      </c>
      <c r="L14">
        <v>0</v>
      </c>
      <c r="M14">
        <v>0</v>
      </c>
      <c r="N14">
        <v>0</v>
      </c>
      <c r="O14">
        <v>1.9711555025184874E-2</v>
      </c>
      <c r="P14">
        <v>9.989846944602834E-4</v>
      </c>
      <c r="Q14">
        <v>4.5397542012791677E-2</v>
      </c>
      <c r="R14">
        <v>4.6958759799579496E-2</v>
      </c>
      <c r="S14">
        <v>4.8055949537703986E-2</v>
      </c>
      <c r="T14">
        <v>5.8245738767574329E-2</v>
      </c>
      <c r="U14">
        <v>6.4932462105135605E-2</v>
      </c>
      <c r="V14">
        <v>2.8166519188313095E-2</v>
      </c>
      <c r="W14">
        <v>5.663800101136144E-2</v>
      </c>
      <c r="X14">
        <v>4.6553175991337445E-2</v>
      </c>
      <c r="Y14">
        <v>4.0162492213739166E-2</v>
      </c>
      <c r="Z14">
        <v>7.1876167770547617E-2</v>
      </c>
      <c r="AA14">
        <v>8.4417539648224876E-2</v>
      </c>
      <c r="AB14">
        <v>8.4410122429620121E-2</v>
      </c>
      <c r="AC14">
        <v>8.4532917926993453E-2</v>
      </c>
      <c r="AD14">
        <v>6.8945728533933354E-2</v>
      </c>
      <c r="AE14">
        <v>7.062758445676591E-2</v>
      </c>
      <c r="AF14">
        <v>5.1783075798711171E-2</v>
      </c>
      <c r="AG14">
        <v>3.9121547497467553E-2</v>
      </c>
      <c r="AH14">
        <v>4.6258296416410188E-2</v>
      </c>
      <c r="AI14">
        <v>3.3250956819015035E-2</v>
      </c>
      <c r="AJ14">
        <v>5.1648129975981713E-2</v>
      </c>
      <c r="AK14">
        <v>6.484039561736625E-2</v>
      </c>
      <c r="AL14">
        <v>9.0091570434267354E-2</v>
      </c>
      <c r="AM14">
        <v>9.0077158508126656E-2</v>
      </c>
      <c r="AN14">
        <v>9.0091570434267354E-2</v>
      </c>
      <c r="AO14">
        <v>9.2316712718057858E-2</v>
      </c>
      <c r="AP14">
        <v>9.3839457236101986E-2</v>
      </c>
      <c r="AQ14">
        <v>9.5134450582929533E-2</v>
      </c>
      <c r="AR14">
        <v>5.7761398231941208E-2</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row>
    <row r="15" spans="1:69">
      <c r="A15" t="s">
        <v>339</v>
      </c>
      <c r="B15" t="s">
        <v>344</v>
      </c>
      <c r="C15" t="s">
        <v>5138</v>
      </c>
      <c r="D15" t="s">
        <v>38</v>
      </c>
      <c r="E15">
        <v>1000</v>
      </c>
      <c r="F15" t="s">
        <v>2608</v>
      </c>
      <c r="G15">
        <v>0</v>
      </c>
      <c r="H15">
        <v>0</v>
      </c>
      <c r="I15">
        <v>0</v>
      </c>
      <c r="J15">
        <v>0</v>
      </c>
      <c r="K15">
        <v>0</v>
      </c>
      <c r="L15">
        <v>0</v>
      </c>
      <c r="M15">
        <v>0</v>
      </c>
      <c r="N15">
        <v>0</v>
      </c>
      <c r="O15">
        <v>0</v>
      </c>
      <c r="P15">
        <v>0</v>
      </c>
      <c r="Q15">
        <v>0</v>
      </c>
      <c r="R15">
        <v>9.4040595796802393E-2</v>
      </c>
      <c r="S15">
        <v>6.4158567295996061E-2</v>
      </c>
      <c r="T15">
        <v>7.7762757501908447E-2</v>
      </c>
      <c r="U15">
        <v>8.6690072295803777E-2</v>
      </c>
      <c r="V15">
        <v>3.7604574131232339E-2</v>
      </c>
      <c r="W15">
        <v>7.5616297968414709E-2</v>
      </c>
      <c r="X15">
        <v>6.2152243445719124E-2</v>
      </c>
      <c r="Y15">
        <v>0.10724033066700339</v>
      </c>
      <c r="Z15">
        <v>9.596047921739409E-2</v>
      </c>
      <c r="AA15">
        <v>0.11270422186192895</v>
      </c>
      <c r="AB15">
        <v>0.11269431927705484</v>
      </c>
      <c r="AC15">
        <v>0.11285826116682421</v>
      </c>
      <c r="AD15">
        <v>0.11506013320070957</v>
      </c>
      <c r="AE15">
        <v>9.4293519822510621E-2</v>
      </c>
      <c r="AF15">
        <v>6.9134581365802097E-2</v>
      </c>
      <c r="AG15">
        <v>4.1784336166251101E-2</v>
      </c>
      <c r="AH15">
        <v>4.9406844350073115E-2</v>
      </c>
      <c r="AI15">
        <v>3.5514166653687743E-2</v>
      </c>
      <c r="AJ15">
        <v>5.5163534249619062E-2</v>
      </c>
      <c r="AK15">
        <v>4.616914992612238E-2</v>
      </c>
      <c r="AL15">
        <v>9.6223608358401408E-2</v>
      </c>
      <c r="AM15">
        <v>9.6208215491677365E-2</v>
      </c>
      <c r="AN15">
        <v>9.6223608358401408E-2</v>
      </c>
      <c r="AO15">
        <v>9.8600203844805931E-2</v>
      </c>
      <c r="AP15">
        <v>0.10022659321095742</v>
      </c>
      <c r="AQ15">
        <v>0.12701216204465238</v>
      </c>
      <c r="AR15">
        <v>0.1278245055276663</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row>
    <row r="16" spans="1:69">
      <c r="A16" t="s">
        <v>339</v>
      </c>
      <c r="B16" t="s">
        <v>344</v>
      </c>
      <c r="C16" t="s">
        <v>5155</v>
      </c>
      <c r="D16" t="s">
        <v>38</v>
      </c>
      <c r="E16">
        <v>1000</v>
      </c>
      <c r="F16" t="s">
        <v>2608</v>
      </c>
      <c r="G16">
        <v>0</v>
      </c>
      <c r="H16">
        <v>0</v>
      </c>
      <c r="I16">
        <v>0</v>
      </c>
      <c r="J16">
        <v>0</v>
      </c>
      <c r="K16">
        <v>0</v>
      </c>
      <c r="L16">
        <v>0</v>
      </c>
      <c r="M16">
        <v>0</v>
      </c>
      <c r="N16">
        <v>0</v>
      </c>
      <c r="O16">
        <v>0</v>
      </c>
      <c r="P16">
        <v>0</v>
      </c>
      <c r="Q16">
        <v>2.9259374648178561E-3</v>
      </c>
      <c r="R16">
        <v>3.34514550284104E-3</v>
      </c>
      <c r="S16">
        <v>9.6389818171674097E-3</v>
      </c>
      <c r="T16">
        <v>1.1188882348304466E-2</v>
      </c>
      <c r="U16">
        <v>1.2473387658095227E-2</v>
      </c>
      <c r="V16">
        <v>9.3691582472990587E-3</v>
      </c>
      <c r="W16">
        <v>7.3257011839246745E-3</v>
      </c>
      <c r="X16">
        <v>5.6925860139236447E-3</v>
      </c>
      <c r="Y16">
        <v>7.8108771544294717E-3</v>
      </c>
      <c r="Z16">
        <v>6.4330986938181262E-3</v>
      </c>
      <c r="AA16">
        <v>6.3308261701150092E-3</v>
      </c>
      <c r="AB16">
        <v>6.6929602476284633E-3</v>
      </c>
      <c r="AC16">
        <v>5.2479483405254192E-3</v>
      </c>
      <c r="AD16">
        <v>3.076703086870804E-3</v>
      </c>
      <c r="AE16">
        <v>2.3312254834274701E-3</v>
      </c>
      <c r="AF16">
        <v>2.2152375006060819E-3</v>
      </c>
      <c r="AG16">
        <v>3.3471754144155765E-3</v>
      </c>
      <c r="AH16">
        <v>6.8084344908007858E-3</v>
      </c>
      <c r="AI16">
        <v>4.8939753254380212E-3</v>
      </c>
      <c r="AJ16">
        <v>6.665948971662789E-3</v>
      </c>
      <c r="AK16">
        <v>8.343588732631451E-3</v>
      </c>
      <c r="AL16">
        <v>6.9557287998326259E-3</v>
      </c>
      <c r="AM16">
        <v>6.954616093624545E-3</v>
      </c>
      <c r="AN16">
        <v>6.9557287998326259E-3</v>
      </c>
      <c r="AO16">
        <v>4.7659305109122108E-3</v>
      </c>
      <c r="AP16">
        <v>2.7623144246083893E-3</v>
      </c>
      <c r="AQ16">
        <v>3.5005432797478794E-3</v>
      </c>
      <c r="AR16">
        <v>5.279382630854825E-3</v>
      </c>
      <c r="AS16">
        <v>1.0000635142778448E-2</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row>
    <row r="17" spans="1:69">
      <c r="A17" t="s">
        <v>339</v>
      </c>
      <c r="B17" t="s">
        <v>345</v>
      </c>
      <c r="C17" t="s">
        <v>2</v>
      </c>
      <c r="D17" t="s">
        <v>38</v>
      </c>
      <c r="E17">
        <v>1000</v>
      </c>
      <c r="F17" t="s">
        <v>2608</v>
      </c>
      <c r="G17">
        <v>0</v>
      </c>
      <c r="H17">
        <v>1</v>
      </c>
      <c r="I17">
        <v>1</v>
      </c>
      <c r="J17">
        <v>1</v>
      </c>
      <c r="K17">
        <v>0</v>
      </c>
      <c r="L17">
        <v>0</v>
      </c>
      <c r="M17">
        <v>0</v>
      </c>
      <c r="N17">
        <v>1</v>
      </c>
      <c r="O17">
        <v>0.98028844497481515</v>
      </c>
      <c r="P17">
        <v>0.99900101530553964</v>
      </c>
      <c r="Q17">
        <v>0.83803393507043378</v>
      </c>
      <c r="R17">
        <v>0.57353371151036991</v>
      </c>
      <c r="S17">
        <v>0.58943294851715033</v>
      </c>
      <c r="T17">
        <v>0.50287021262362486</v>
      </c>
      <c r="U17">
        <v>0.48480928514296023</v>
      </c>
      <c r="V17">
        <v>0.75563916484261007</v>
      </c>
      <c r="W17">
        <v>0.69028332940736614</v>
      </c>
      <c r="X17">
        <v>0.6525310816275729</v>
      </c>
      <c r="Y17">
        <v>0.56328043196394406</v>
      </c>
      <c r="Z17">
        <v>0.50186363695953518</v>
      </c>
      <c r="AA17">
        <v>0.49224601329252299</v>
      </c>
      <c r="AB17">
        <v>0.4919279359976485</v>
      </c>
      <c r="AC17">
        <v>0.49264356741523158</v>
      </c>
      <c r="AD17">
        <v>0.50225507553657045</v>
      </c>
      <c r="AE17">
        <v>0.51450704083632282</v>
      </c>
      <c r="AF17">
        <v>0.56576148918877134</v>
      </c>
      <c r="AG17">
        <v>0.7590556802984243</v>
      </c>
      <c r="AH17">
        <v>0.89752642474271593</v>
      </c>
      <c r="AI17">
        <v>0.72657371377486579</v>
      </c>
      <c r="AJ17">
        <v>0.62794332000764708</v>
      </c>
      <c r="AK17">
        <v>0.57766181933370186</v>
      </c>
      <c r="AL17">
        <v>0.48197441419789394</v>
      </c>
      <c r="AM17">
        <v>0.48205728262216035</v>
      </c>
      <c r="AN17">
        <v>0.48197441419789394</v>
      </c>
      <c r="AO17">
        <v>0.47154146495000393</v>
      </c>
      <c r="AP17">
        <v>0.46490688304135092</v>
      </c>
      <c r="AQ17">
        <v>0.34568679719196854</v>
      </c>
      <c r="AR17">
        <v>0.52180254173556873</v>
      </c>
      <c r="AS17">
        <v>0.98999936485722151</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row>
    <row r="18" spans="1:69">
      <c r="A18" t="s">
        <v>339</v>
      </c>
      <c r="B18" t="s">
        <v>345</v>
      </c>
      <c r="C18" t="s">
        <v>5135</v>
      </c>
      <c r="D18" t="s">
        <v>38</v>
      </c>
      <c r="E18">
        <v>1000</v>
      </c>
      <c r="F18" t="s">
        <v>2608</v>
      </c>
      <c r="G18">
        <v>0</v>
      </c>
      <c r="H18">
        <v>0</v>
      </c>
      <c r="I18">
        <v>0</v>
      </c>
      <c r="J18">
        <v>0</v>
      </c>
      <c r="K18">
        <v>0</v>
      </c>
      <c r="L18">
        <v>0</v>
      </c>
      <c r="M18">
        <v>0</v>
      </c>
      <c r="N18">
        <v>0</v>
      </c>
      <c r="O18">
        <v>0</v>
      </c>
      <c r="P18">
        <v>0</v>
      </c>
      <c r="Q18">
        <v>0.11364258545195666</v>
      </c>
      <c r="R18">
        <v>0.28212178739040716</v>
      </c>
      <c r="S18">
        <v>0.28871355283198225</v>
      </c>
      <c r="T18">
        <v>0.34993240875858794</v>
      </c>
      <c r="U18">
        <v>0.35109479279800526</v>
      </c>
      <c r="V18">
        <v>0.16922058359054551</v>
      </c>
      <c r="W18">
        <v>0.1701366704289331</v>
      </c>
      <c r="X18">
        <v>0.23307091292144669</v>
      </c>
      <c r="Y18">
        <v>0.2815058680008839</v>
      </c>
      <c r="Z18">
        <v>0.32386661735870503</v>
      </c>
      <c r="AA18">
        <v>0.3043013990272081</v>
      </c>
      <c r="AB18">
        <v>0.30427466204804804</v>
      </c>
      <c r="AC18">
        <v>0.30471730515042533</v>
      </c>
      <c r="AD18">
        <v>0.3106623596419158</v>
      </c>
      <c r="AE18">
        <v>0.31824062940097331</v>
      </c>
      <c r="AF18">
        <v>0.31110561614610938</v>
      </c>
      <c r="AG18">
        <v>0.15669126062344163</v>
      </c>
      <c r="AH18">
        <v>0</v>
      </c>
      <c r="AI18">
        <v>0.19976718742699356</v>
      </c>
      <c r="AJ18">
        <v>0.25857906679508935</v>
      </c>
      <c r="AK18">
        <v>0.30298504639017809</v>
      </c>
      <c r="AL18">
        <v>0.32475467820960469</v>
      </c>
      <c r="AM18">
        <v>0.32470272728441107</v>
      </c>
      <c r="AN18">
        <v>0.32475467820960469</v>
      </c>
      <c r="AO18">
        <v>0.33277568797621998</v>
      </c>
      <c r="AP18">
        <v>0.33826475208698131</v>
      </c>
      <c r="AQ18">
        <v>0.42866604690070176</v>
      </c>
      <c r="AR18">
        <v>0.28733217187396887</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row>
    <row r="19" spans="1:69">
      <c r="A19" t="s">
        <v>339</v>
      </c>
      <c r="B19" t="s">
        <v>345</v>
      </c>
      <c r="C19" t="s">
        <v>5136</v>
      </c>
      <c r="D19" t="s">
        <v>38</v>
      </c>
      <c r="E19">
        <v>1000</v>
      </c>
      <c r="F19" t="s">
        <v>2608</v>
      </c>
      <c r="G19">
        <v>0</v>
      </c>
      <c r="H19">
        <v>0</v>
      </c>
      <c r="I19">
        <v>0</v>
      </c>
      <c r="J19">
        <v>0</v>
      </c>
      <c r="K19">
        <v>0</v>
      </c>
      <c r="L19">
        <v>0</v>
      </c>
      <c r="M19">
        <v>0</v>
      </c>
      <c r="N19">
        <v>0</v>
      </c>
      <c r="O19">
        <v>1.9711555025184874E-2</v>
      </c>
      <c r="P19">
        <v>9.989846944602834E-4</v>
      </c>
      <c r="Q19">
        <v>4.5397542012791677E-2</v>
      </c>
      <c r="R19">
        <v>4.6958759799579496E-2</v>
      </c>
      <c r="S19">
        <v>4.8055949537703986E-2</v>
      </c>
      <c r="T19">
        <v>5.8245738767574329E-2</v>
      </c>
      <c r="U19">
        <v>6.4932462105135605E-2</v>
      </c>
      <c r="V19">
        <v>2.8166519188313095E-2</v>
      </c>
      <c r="W19">
        <v>5.663800101136144E-2</v>
      </c>
      <c r="X19">
        <v>4.6553175991337445E-2</v>
      </c>
      <c r="Y19">
        <v>4.0162492213739166E-2</v>
      </c>
      <c r="Z19">
        <v>7.1876167770547617E-2</v>
      </c>
      <c r="AA19">
        <v>8.4417539648224876E-2</v>
      </c>
      <c r="AB19">
        <v>8.4410122429620121E-2</v>
      </c>
      <c r="AC19">
        <v>8.4532917926993453E-2</v>
      </c>
      <c r="AD19">
        <v>6.8945728533933354E-2</v>
      </c>
      <c r="AE19">
        <v>7.062758445676591E-2</v>
      </c>
      <c r="AF19">
        <v>5.1783075798711171E-2</v>
      </c>
      <c r="AG19">
        <v>3.9121547497467553E-2</v>
      </c>
      <c r="AH19">
        <v>4.6258296416410188E-2</v>
      </c>
      <c r="AI19">
        <v>3.3250956819015035E-2</v>
      </c>
      <c r="AJ19">
        <v>5.1648129975981713E-2</v>
      </c>
      <c r="AK19">
        <v>6.484039561736625E-2</v>
      </c>
      <c r="AL19">
        <v>9.0091570434267354E-2</v>
      </c>
      <c r="AM19">
        <v>9.0077158508126656E-2</v>
      </c>
      <c r="AN19">
        <v>9.0091570434267354E-2</v>
      </c>
      <c r="AO19">
        <v>9.2316712718057858E-2</v>
      </c>
      <c r="AP19">
        <v>9.3839457236101986E-2</v>
      </c>
      <c r="AQ19">
        <v>9.5134450582929533E-2</v>
      </c>
      <c r="AR19">
        <v>5.7761398231941208E-2</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row>
    <row r="20" spans="1:69">
      <c r="A20" t="s">
        <v>339</v>
      </c>
      <c r="B20" t="s">
        <v>345</v>
      </c>
      <c r="C20" t="s">
        <v>5138</v>
      </c>
      <c r="D20" t="s">
        <v>38</v>
      </c>
      <c r="E20">
        <v>1000</v>
      </c>
      <c r="F20" t="s">
        <v>2608</v>
      </c>
      <c r="G20">
        <v>0</v>
      </c>
      <c r="H20">
        <v>0</v>
      </c>
      <c r="I20">
        <v>0</v>
      </c>
      <c r="J20">
        <v>0</v>
      </c>
      <c r="K20">
        <v>0</v>
      </c>
      <c r="L20">
        <v>0</v>
      </c>
      <c r="M20">
        <v>0</v>
      </c>
      <c r="N20">
        <v>0</v>
      </c>
      <c r="O20">
        <v>0</v>
      </c>
      <c r="P20">
        <v>0</v>
      </c>
      <c r="Q20">
        <v>0</v>
      </c>
      <c r="R20">
        <v>9.4040595796802393E-2</v>
      </c>
      <c r="S20">
        <v>6.4158567295996061E-2</v>
      </c>
      <c r="T20">
        <v>7.7762757501908447E-2</v>
      </c>
      <c r="U20">
        <v>8.6690072295803777E-2</v>
      </c>
      <c r="V20">
        <v>3.7604574131232339E-2</v>
      </c>
      <c r="W20">
        <v>7.5616297968414709E-2</v>
      </c>
      <c r="X20">
        <v>6.2152243445719124E-2</v>
      </c>
      <c r="Y20">
        <v>0.10724033066700339</v>
      </c>
      <c r="Z20">
        <v>9.596047921739409E-2</v>
      </c>
      <c r="AA20">
        <v>0.11270422186192895</v>
      </c>
      <c r="AB20">
        <v>0.11269431927705484</v>
      </c>
      <c r="AC20">
        <v>0.11285826116682421</v>
      </c>
      <c r="AD20">
        <v>0.11506013320070957</v>
      </c>
      <c r="AE20">
        <v>9.4293519822510621E-2</v>
      </c>
      <c r="AF20">
        <v>6.9134581365802097E-2</v>
      </c>
      <c r="AG20">
        <v>4.1784336166251101E-2</v>
      </c>
      <c r="AH20">
        <v>4.9406844350073115E-2</v>
      </c>
      <c r="AI20">
        <v>3.5514166653687743E-2</v>
      </c>
      <c r="AJ20">
        <v>5.5163534249619062E-2</v>
      </c>
      <c r="AK20">
        <v>4.616914992612238E-2</v>
      </c>
      <c r="AL20">
        <v>9.6223608358401408E-2</v>
      </c>
      <c r="AM20">
        <v>9.6208215491677365E-2</v>
      </c>
      <c r="AN20">
        <v>9.6223608358401408E-2</v>
      </c>
      <c r="AO20">
        <v>9.8600203844805931E-2</v>
      </c>
      <c r="AP20">
        <v>0.10022659321095742</v>
      </c>
      <c r="AQ20">
        <v>0.12701216204465238</v>
      </c>
      <c r="AR20">
        <v>0.1278245055276663</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row>
    <row r="21" spans="1:69">
      <c r="A21" t="s">
        <v>339</v>
      </c>
      <c r="B21" t="s">
        <v>345</v>
      </c>
      <c r="C21" t="s">
        <v>5155</v>
      </c>
      <c r="D21" t="s">
        <v>38</v>
      </c>
      <c r="E21">
        <v>1000</v>
      </c>
      <c r="F21" t="s">
        <v>2608</v>
      </c>
      <c r="G21">
        <v>0</v>
      </c>
      <c r="H21">
        <v>0</v>
      </c>
      <c r="I21">
        <v>0</v>
      </c>
      <c r="J21">
        <v>0</v>
      </c>
      <c r="K21">
        <v>0</v>
      </c>
      <c r="L21">
        <v>0</v>
      </c>
      <c r="M21">
        <v>0</v>
      </c>
      <c r="N21">
        <v>0</v>
      </c>
      <c r="O21">
        <v>0</v>
      </c>
      <c r="P21">
        <v>0</v>
      </c>
      <c r="Q21">
        <v>2.9259374648178561E-3</v>
      </c>
      <c r="R21">
        <v>3.34514550284104E-3</v>
      </c>
      <c r="S21">
        <v>9.6389818171674097E-3</v>
      </c>
      <c r="T21">
        <v>1.1188882348304466E-2</v>
      </c>
      <c r="U21">
        <v>1.2473387658095227E-2</v>
      </c>
      <c r="V21">
        <v>9.3691582472990587E-3</v>
      </c>
      <c r="W21">
        <v>7.3257011839246745E-3</v>
      </c>
      <c r="X21">
        <v>5.6925860139236447E-3</v>
      </c>
      <c r="Y21">
        <v>7.8108771544294717E-3</v>
      </c>
      <c r="Z21">
        <v>6.4330986938181262E-3</v>
      </c>
      <c r="AA21">
        <v>6.3308261701150092E-3</v>
      </c>
      <c r="AB21">
        <v>6.6929602476284633E-3</v>
      </c>
      <c r="AC21">
        <v>5.2479483405254192E-3</v>
      </c>
      <c r="AD21">
        <v>3.076703086870804E-3</v>
      </c>
      <c r="AE21">
        <v>2.3312254834274701E-3</v>
      </c>
      <c r="AF21">
        <v>2.2152375006060819E-3</v>
      </c>
      <c r="AG21">
        <v>3.3471754144155765E-3</v>
      </c>
      <c r="AH21">
        <v>6.8084344908007858E-3</v>
      </c>
      <c r="AI21">
        <v>4.8939753254380212E-3</v>
      </c>
      <c r="AJ21">
        <v>6.665948971662789E-3</v>
      </c>
      <c r="AK21">
        <v>8.343588732631451E-3</v>
      </c>
      <c r="AL21">
        <v>6.9557287998326259E-3</v>
      </c>
      <c r="AM21">
        <v>6.954616093624545E-3</v>
      </c>
      <c r="AN21">
        <v>6.9557287998326259E-3</v>
      </c>
      <c r="AO21">
        <v>4.7659305109122108E-3</v>
      </c>
      <c r="AP21">
        <v>2.7623144246083893E-3</v>
      </c>
      <c r="AQ21">
        <v>3.5005432797478794E-3</v>
      </c>
      <c r="AR21">
        <v>5.279382630854825E-3</v>
      </c>
      <c r="AS21">
        <v>1.0000635142778448E-2</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row>
    <row r="22" spans="1:69">
      <c r="A22" t="s">
        <v>339</v>
      </c>
      <c r="B22" t="s">
        <v>346</v>
      </c>
      <c r="C22" t="s">
        <v>2</v>
      </c>
      <c r="D22" t="s">
        <v>38</v>
      </c>
      <c r="E22">
        <v>1000</v>
      </c>
      <c r="F22" t="s">
        <v>2608</v>
      </c>
      <c r="G22">
        <v>0</v>
      </c>
      <c r="H22">
        <v>1</v>
      </c>
      <c r="I22">
        <v>1</v>
      </c>
      <c r="J22">
        <v>1</v>
      </c>
      <c r="K22">
        <v>0</v>
      </c>
      <c r="L22">
        <v>0</v>
      </c>
      <c r="M22">
        <v>0</v>
      </c>
      <c r="N22">
        <v>1</v>
      </c>
      <c r="O22">
        <v>0.98028844497481515</v>
      </c>
      <c r="P22">
        <v>0.99900101530553964</v>
      </c>
      <c r="Q22">
        <v>0.83803393507043378</v>
      </c>
      <c r="R22">
        <v>0.57353371151036991</v>
      </c>
      <c r="S22">
        <v>0.58943294851715033</v>
      </c>
      <c r="T22">
        <v>0.50287021262362486</v>
      </c>
      <c r="U22">
        <v>0.48480928514296023</v>
      </c>
      <c r="V22">
        <v>0.75563916484261007</v>
      </c>
      <c r="W22">
        <v>0.69028332940736614</v>
      </c>
      <c r="X22">
        <v>0.6525310816275729</v>
      </c>
      <c r="Y22">
        <v>0.56328043196394406</v>
      </c>
      <c r="Z22">
        <v>0.50186363695953518</v>
      </c>
      <c r="AA22">
        <v>0.49224601329252299</v>
      </c>
      <c r="AB22">
        <v>0.4919279359976485</v>
      </c>
      <c r="AC22">
        <v>0.49264356741523158</v>
      </c>
      <c r="AD22">
        <v>0.50225507553657045</v>
      </c>
      <c r="AE22">
        <v>0.51450704083632282</v>
      </c>
      <c r="AF22">
        <v>0.56576148918877134</v>
      </c>
      <c r="AG22">
        <v>0.7590556802984243</v>
      </c>
      <c r="AH22">
        <v>0.89752642474271593</v>
      </c>
      <c r="AI22">
        <v>0.72657371377486579</v>
      </c>
      <c r="AJ22">
        <v>0.62794332000764708</v>
      </c>
      <c r="AK22">
        <v>0.57766181933370186</v>
      </c>
      <c r="AL22">
        <v>0.48197441419789394</v>
      </c>
      <c r="AM22">
        <v>0.48205728262216035</v>
      </c>
      <c r="AN22">
        <v>0.48197441419789394</v>
      </c>
      <c r="AO22">
        <v>0.47154146495000393</v>
      </c>
      <c r="AP22">
        <v>0.46490688304135092</v>
      </c>
      <c r="AQ22">
        <v>0.34568679719196854</v>
      </c>
      <c r="AR22">
        <v>0.52180254173556873</v>
      </c>
      <c r="AS22">
        <v>0.98999936485722151</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row>
    <row r="23" spans="1:69">
      <c r="A23" t="s">
        <v>339</v>
      </c>
      <c r="B23" t="s">
        <v>346</v>
      </c>
      <c r="C23" t="s">
        <v>5135</v>
      </c>
      <c r="D23" t="s">
        <v>38</v>
      </c>
      <c r="E23">
        <v>1000</v>
      </c>
      <c r="F23" t="s">
        <v>2608</v>
      </c>
      <c r="G23">
        <v>0</v>
      </c>
      <c r="H23">
        <v>0</v>
      </c>
      <c r="I23">
        <v>0</v>
      </c>
      <c r="J23">
        <v>0</v>
      </c>
      <c r="K23">
        <v>0</v>
      </c>
      <c r="L23">
        <v>0</v>
      </c>
      <c r="M23">
        <v>0</v>
      </c>
      <c r="N23">
        <v>0</v>
      </c>
      <c r="O23">
        <v>0</v>
      </c>
      <c r="P23">
        <v>0</v>
      </c>
      <c r="Q23">
        <v>0.11364258545195666</v>
      </c>
      <c r="R23">
        <v>0.28212178739040716</v>
      </c>
      <c r="S23">
        <v>0.28871355283198225</v>
      </c>
      <c r="T23">
        <v>0.34993240875858794</v>
      </c>
      <c r="U23">
        <v>0.35109479279800526</v>
      </c>
      <c r="V23">
        <v>0.16922058359054551</v>
      </c>
      <c r="W23">
        <v>0.1701366704289331</v>
      </c>
      <c r="X23">
        <v>0.23307091292144669</v>
      </c>
      <c r="Y23">
        <v>0.2815058680008839</v>
      </c>
      <c r="Z23">
        <v>0.32386661735870503</v>
      </c>
      <c r="AA23">
        <v>0.3043013990272081</v>
      </c>
      <c r="AB23">
        <v>0.30427466204804804</v>
      </c>
      <c r="AC23">
        <v>0.30471730515042533</v>
      </c>
      <c r="AD23">
        <v>0.3106623596419158</v>
      </c>
      <c r="AE23">
        <v>0.31824062940097331</v>
      </c>
      <c r="AF23">
        <v>0.31110561614610938</v>
      </c>
      <c r="AG23">
        <v>0.15669126062344163</v>
      </c>
      <c r="AH23">
        <v>0</v>
      </c>
      <c r="AI23">
        <v>0.19976718742699356</v>
      </c>
      <c r="AJ23">
        <v>0.25857906679508935</v>
      </c>
      <c r="AK23">
        <v>0.30298504639017809</v>
      </c>
      <c r="AL23">
        <v>0.32475467820960469</v>
      </c>
      <c r="AM23">
        <v>0.32470272728441107</v>
      </c>
      <c r="AN23">
        <v>0.32475467820960469</v>
      </c>
      <c r="AO23">
        <v>0.33277568797621998</v>
      </c>
      <c r="AP23">
        <v>0.33826475208698131</v>
      </c>
      <c r="AQ23">
        <v>0.42866604690070176</v>
      </c>
      <c r="AR23">
        <v>0.28733217187396887</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row>
    <row r="24" spans="1:69">
      <c r="A24" t="s">
        <v>339</v>
      </c>
      <c r="B24" t="s">
        <v>346</v>
      </c>
      <c r="C24" t="s">
        <v>5136</v>
      </c>
      <c r="D24" t="s">
        <v>38</v>
      </c>
      <c r="E24">
        <v>1000</v>
      </c>
      <c r="F24" t="s">
        <v>2608</v>
      </c>
      <c r="G24">
        <v>0</v>
      </c>
      <c r="H24">
        <v>0</v>
      </c>
      <c r="I24">
        <v>0</v>
      </c>
      <c r="J24">
        <v>0</v>
      </c>
      <c r="K24">
        <v>0</v>
      </c>
      <c r="L24">
        <v>0</v>
      </c>
      <c r="M24">
        <v>0</v>
      </c>
      <c r="N24">
        <v>0</v>
      </c>
      <c r="O24">
        <v>1.9711555025184874E-2</v>
      </c>
      <c r="P24">
        <v>9.989846944602834E-4</v>
      </c>
      <c r="Q24">
        <v>4.5397542012791677E-2</v>
      </c>
      <c r="R24">
        <v>4.6958759799579496E-2</v>
      </c>
      <c r="S24">
        <v>4.8055949537703986E-2</v>
      </c>
      <c r="T24">
        <v>5.8245738767574329E-2</v>
      </c>
      <c r="U24">
        <v>6.4932462105135605E-2</v>
      </c>
      <c r="V24">
        <v>2.8166519188313095E-2</v>
      </c>
      <c r="W24">
        <v>5.663800101136144E-2</v>
      </c>
      <c r="X24">
        <v>4.6553175991337445E-2</v>
      </c>
      <c r="Y24">
        <v>4.0162492213739166E-2</v>
      </c>
      <c r="Z24">
        <v>7.1876167770547617E-2</v>
      </c>
      <c r="AA24">
        <v>8.4417539648224876E-2</v>
      </c>
      <c r="AB24">
        <v>8.4410122429620121E-2</v>
      </c>
      <c r="AC24">
        <v>8.4532917926993453E-2</v>
      </c>
      <c r="AD24">
        <v>6.8945728533933354E-2</v>
      </c>
      <c r="AE24">
        <v>7.062758445676591E-2</v>
      </c>
      <c r="AF24">
        <v>5.1783075798711171E-2</v>
      </c>
      <c r="AG24">
        <v>3.9121547497467553E-2</v>
      </c>
      <c r="AH24">
        <v>4.6258296416410188E-2</v>
      </c>
      <c r="AI24">
        <v>3.3250956819015035E-2</v>
      </c>
      <c r="AJ24">
        <v>5.1648129975981713E-2</v>
      </c>
      <c r="AK24">
        <v>6.484039561736625E-2</v>
      </c>
      <c r="AL24">
        <v>9.0091570434267354E-2</v>
      </c>
      <c r="AM24">
        <v>9.0077158508126656E-2</v>
      </c>
      <c r="AN24">
        <v>9.0091570434267354E-2</v>
      </c>
      <c r="AO24">
        <v>9.2316712718057858E-2</v>
      </c>
      <c r="AP24">
        <v>9.3839457236101986E-2</v>
      </c>
      <c r="AQ24">
        <v>9.5134450582929533E-2</v>
      </c>
      <c r="AR24">
        <v>5.7761398231941208E-2</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row>
    <row r="25" spans="1:69">
      <c r="A25" t="s">
        <v>339</v>
      </c>
      <c r="B25" t="s">
        <v>346</v>
      </c>
      <c r="C25" t="s">
        <v>5138</v>
      </c>
      <c r="D25" t="s">
        <v>38</v>
      </c>
      <c r="E25">
        <v>1000</v>
      </c>
      <c r="F25" t="s">
        <v>2608</v>
      </c>
      <c r="G25">
        <v>0</v>
      </c>
      <c r="H25">
        <v>0</v>
      </c>
      <c r="I25">
        <v>0</v>
      </c>
      <c r="J25">
        <v>0</v>
      </c>
      <c r="K25">
        <v>0</v>
      </c>
      <c r="L25">
        <v>0</v>
      </c>
      <c r="M25">
        <v>0</v>
      </c>
      <c r="N25">
        <v>0</v>
      </c>
      <c r="O25">
        <v>0</v>
      </c>
      <c r="P25">
        <v>0</v>
      </c>
      <c r="Q25">
        <v>0</v>
      </c>
      <c r="R25">
        <v>9.4040595796802393E-2</v>
      </c>
      <c r="S25">
        <v>6.4158567295996061E-2</v>
      </c>
      <c r="T25">
        <v>7.7762757501908447E-2</v>
      </c>
      <c r="U25">
        <v>8.6690072295803777E-2</v>
      </c>
      <c r="V25">
        <v>3.7604574131232339E-2</v>
      </c>
      <c r="W25">
        <v>7.5616297968414709E-2</v>
      </c>
      <c r="X25">
        <v>6.2152243445719124E-2</v>
      </c>
      <c r="Y25">
        <v>0.10724033066700339</v>
      </c>
      <c r="Z25">
        <v>9.596047921739409E-2</v>
      </c>
      <c r="AA25">
        <v>0.11270422186192895</v>
      </c>
      <c r="AB25">
        <v>0.11269431927705484</v>
      </c>
      <c r="AC25">
        <v>0.11285826116682421</v>
      </c>
      <c r="AD25">
        <v>0.11506013320070957</v>
      </c>
      <c r="AE25">
        <v>9.4293519822510621E-2</v>
      </c>
      <c r="AF25">
        <v>6.9134581365802097E-2</v>
      </c>
      <c r="AG25">
        <v>4.1784336166251101E-2</v>
      </c>
      <c r="AH25">
        <v>4.9406844350073115E-2</v>
      </c>
      <c r="AI25">
        <v>3.5514166653687743E-2</v>
      </c>
      <c r="AJ25">
        <v>5.5163534249619062E-2</v>
      </c>
      <c r="AK25">
        <v>4.616914992612238E-2</v>
      </c>
      <c r="AL25">
        <v>9.6223608358401408E-2</v>
      </c>
      <c r="AM25">
        <v>9.6208215491677365E-2</v>
      </c>
      <c r="AN25">
        <v>9.6223608358401408E-2</v>
      </c>
      <c r="AO25">
        <v>9.8600203844805931E-2</v>
      </c>
      <c r="AP25">
        <v>0.10022659321095742</v>
      </c>
      <c r="AQ25">
        <v>0.12701216204465238</v>
      </c>
      <c r="AR25">
        <v>0.1278245055276663</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row>
    <row r="26" spans="1:69">
      <c r="A26" t="s">
        <v>339</v>
      </c>
      <c r="B26" t="s">
        <v>346</v>
      </c>
      <c r="C26" t="s">
        <v>5155</v>
      </c>
      <c r="D26" t="s">
        <v>38</v>
      </c>
      <c r="E26">
        <v>1000</v>
      </c>
      <c r="F26" t="s">
        <v>2608</v>
      </c>
      <c r="G26">
        <v>0</v>
      </c>
      <c r="H26">
        <v>0</v>
      </c>
      <c r="I26">
        <v>0</v>
      </c>
      <c r="J26">
        <v>0</v>
      </c>
      <c r="K26">
        <v>0</v>
      </c>
      <c r="L26">
        <v>0</v>
      </c>
      <c r="M26">
        <v>0</v>
      </c>
      <c r="N26">
        <v>0</v>
      </c>
      <c r="O26">
        <v>0</v>
      </c>
      <c r="P26">
        <v>0</v>
      </c>
      <c r="Q26">
        <v>2.9259374648178561E-3</v>
      </c>
      <c r="R26">
        <v>3.34514550284104E-3</v>
      </c>
      <c r="S26">
        <v>9.6389818171674097E-3</v>
      </c>
      <c r="T26">
        <v>1.1188882348304466E-2</v>
      </c>
      <c r="U26">
        <v>1.2473387658095227E-2</v>
      </c>
      <c r="V26">
        <v>9.3691582472990587E-3</v>
      </c>
      <c r="W26">
        <v>7.3257011839246745E-3</v>
      </c>
      <c r="X26">
        <v>5.6925860139236447E-3</v>
      </c>
      <c r="Y26">
        <v>7.8108771544294717E-3</v>
      </c>
      <c r="Z26">
        <v>6.4330986938181262E-3</v>
      </c>
      <c r="AA26">
        <v>6.3308261701150092E-3</v>
      </c>
      <c r="AB26">
        <v>6.6929602476284633E-3</v>
      </c>
      <c r="AC26">
        <v>5.2479483405254192E-3</v>
      </c>
      <c r="AD26">
        <v>3.076703086870804E-3</v>
      </c>
      <c r="AE26">
        <v>2.3312254834274701E-3</v>
      </c>
      <c r="AF26">
        <v>2.2152375006060819E-3</v>
      </c>
      <c r="AG26">
        <v>3.3471754144155765E-3</v>
      </c>
      <c r="AH26">
        <v>6.8084344908007858E-3</v>
      </c>
      <c r="AI26">
        <v>4.8939753254380212E-3</v>
      </c>
      <c r="AJ26">
        <v>6.665948971662789E-3</v>
      </c>
      <c r="AK26">
        <v>8.343588732631451E-3</v>
      </c>
      <c r="AL26">
        <v>6.9557287998326259E-3</v>
      </c>
      <c r="AM26">
        <v>6.954616093624545E-3</v>
      </c>
      <c r="AN26">
        <v>6.9557287998326259E-3</v>
      </c>
      <c r="AO26">
        <v>4.7659305109122108E-3</v>
      </c>
      <c r="AP26">
        <v>2.7623144246083893E-3</v>
      </c>
      <c r="AQ26">
        <v>3.5005432797478794E-3</v>
      </c>
      <c r="AR26">
        <v>5.279382630854825E-3</v>
      </c>
      <c r="AS26">
        <v>1.0000635142778448E-2</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row>
    <row r="27" spans="1:69">
      <c r="A27" t="s">
        <v>339</v>
      </c>
      <c r="B27" t="s">
        <v>347</v>
      </c>
      <c r="C27" t="s">
        <v>2</v>
      </c>
      <c r="D27" t="s">
        <v>38</v>
      </c>
      <c r="E27">
        <v>1000</v>
      </c>
      <c r="F27" t="s">
        <v>2608</v>
      </c>
      <c r="G27">
        <v>0</v>
      </c>
      <c r="H27">
        <v>1</v>
      </c>
      <c r="I27">
        <v>1</v>
      </c>
      <c r="J27">
        <v>1</v>
      </c>
      <c r="K27">
        <v>0</v>
      </c>
      <c r="L27">
        <v>0</v>
      </c>
      <c r="M27">
        <v>0</v>
      </c>
      <c r="N27">
        <v>1</v>
      </c>
      <c r="O27">
        <v>0.98028844497481515</v>
      </c>
      <c r="P27">
        <v>0.99900101530553964</v>
      </c>
      <c r="Q27">
        <v>0.83803393507043378</v>
      </c>
      <c r="R27">
        <v>0.57353371151036991</v>
      </c>
      <c r="S27">
        <v>0.58943294851715033</v>
      </c>
      <c r="T27">
        <v>0.50287021262362486</v>
      </c>
      <c r="U27">
        <v>0.48480928514296023</v>
      </c>
      <c r="V27">
        <v>0.75563916484261007</v>
      </c>
      <c r="W27">
        <v>0.69028332940736614</v>
      </c>
      <c r="X27">
        <v>0.6525310816275729</v>
      </c>
      <c r="Y27">
        <v>0.56328043196394406</v>
      </c>
      <c r="Z27">
        <v>0.50186363695953518</v>
      </c>
      <c r="AA27">
        <v>0.49224601329252299</v>
      </c>
      <c r="AB27">
        <v>0.4919279359976485</v>
      </c>
      <c r="AC27">
        <v>0.49264356741523158</v>
      </c>
      <c r="AD27">
        <v>0.50225507553657045</v>
      </c>
      <c r="AE27">
        <v>0.51450704083632282</v>
      </c>
      <c r="AF27">
        <v>0.56576148918877134</v>
      </c>
      <c r="AG27">
        <v>0.7590556802984243</v>
      </c>
      <c r="AH27">
        <v>0.89752642474271593</v>
      </c>
      <c r="AI27">
        <v>0.72657371377486579</v>
      </c>
      <c r="AJ27">
        <v>0.62794332000764708</v>
      </c>
      <c r="AK27">
        <v>0.57766181933370186</v>
      </c>
      <c r="AL27">
        <v>0.48197441419789394</v>
      </c>
      <c r="AM27">
        <v>0.48205728262216035</v>
      </c>
      <c r="AN27">
        <v>0.48197441419789394</v>
      </c>
      <c r="AO27">
        <v>0.47154146495000393</v>
      </c>
      <c r="AP27">
        <v>0.46490688304135092</v>
      </c>
      <c r="AQ27">
        <v>0.34568679719196854</v>
      </c>
      <c r="AR27">
        <v>0.52180254173556873</v>
      </c>
      <c r="AS27">
        <v>0.98999936485722151</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row>
    <row r="28" spans="1:69">
      <c r="A28" t="s">
        <v>339</v>
      </c>
      <c r="B28" t="s">
        <v>347</v>
      </c>
      <c r="C28" t="s">
        <v>5135</v>
      </c>
      <c r="D28" t="s">
        <v>38</v>
      </c>
      <c r="E28">
        <v>1000</v>
      </c>
      <c r="F28" t="s">
        <v>2608</v>
      </c>
      <c r="G28">
        <v>0</v>
      </c>
      <c r="H28">
        <v>0</v>
      </c>
      <c r="I28">
        <v>0</v>
      </c>
      <c r="J28">
        <v>0</v>
      </c>
      <c r="K28">
        <v>0</v>
      </c>
      <c r="L28">
        <v>0</v>
      </c>
      <c r="M28">
        <v>0</v>
      </c>
      <c r="N28">
        <v>0</v>
      </c>
      <c r="O28">
        <v>0</v>
      </c>
      <c r="P28">
        <v>0</v>
      </c>
      <c r="Q28">
        <v>0.11364258545195666</v>
      </c>
      <c r="R28">
        <v>0.28212178739040716</v>
      </c>
      <c r="S28">
        <v>0.28871355283198225</v>
      </c>
      <c r="T28">
        <v>0.34993240875858794</v>
      </c>
      <c r="U28">
        <v>0.35109479279800526</v>
      </c>
      <c r="V28">
        <v>0.16922058359054551</v>
      </c>
      <c r="W28">
        <v>0.1701366704289331</v>
      </c>
      <c r="X28">
        <v>0.23307091292144669</v>
      </c>
      <c r="Y28">
        <v>0.2815058680008839</v>
      </c>
      <c r="Z28">
        <v>0.32386661735870503</v>
      </c>
      <c r="AA28">
        <v>0.3043013990272081</v>
      </c>
      <c r="AB28">
        <v>0.30427466204804804</v>
      </c>
      <c r="AC28">
        <v>0.30471730515042533</v>
      </c>
      <c r="AD28">
        <v>0.3106623596419158</v>
      </c>
      <c r="AE28">
        <v>0.31824062940097331</v>
      </c>
      <c r="AF28">
        <v>0.31110561614610938</v>
      </c>
      <c r="AG28">
        <v>0.15669126062344163</v>
      </c>
      <c r="AH28">
        <v>0</v>
      </c>
      <c r="AI28">
        <v>0.19976718742699356</v>
      </c>
      <c r="AJ28">
        <v>0.25857906679508935</v>
      </c>
      <c r="AK28">
        <v>0.30298504639017809</v>
      </c>
      <c r="AL28">
        <v>0.32475467820960469</v>
      </c>
      <c r="AM28">
        <v>0.32470272728441107</v>
      </c>
      <c r="AN28">
        <v>0.32475467820960469</v>
      </c>
      <c r="AO28">
        <v>0.33277568797621998</v>
      </c>
      <c r="AP28">
        <v>0.33826475208698131</v>
      </c>
      <c r="AQ28">
        <v>0.42866604690070176</v>
      </c>
      <c r="AR28">
        <v>0.28733217187396887</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row>
    <row r="29" spans="1:69">
      <c r="A29" t="s">
        <v>339</v>
      </c>
      <c r="B29" t="s">
        <v>347</v>
      </c>
      <c r="C29" t="s">
        <v>5136</v>
      </c>
      <c r="D29" t="s">
        <v>38</v>
      </c>
      <c r="E29">
        <v>1000</v>
      </c>
      <c r="F29" t="s">
        <v>2608</v>
      </c>
      <c r="G29">
        <v>0</v>
      </c>
      <c r="H29">
        <v>0</v>
      </c>
      <c r="I29">
        <v>0</v>
      </c>
      <c r="J29">
        <v>0</v>
      </c>
      <c r="K29">
        <v>0</v>
      </c>
      <c r="L29">
        <v>0</v>
      </c>
      <c r="M29">
        <v>0</v>
      </c>
      <c r="N29">
        <v>0</v>
      </c>
      <c r="O29">
        <v>1.9711555025184874E-2</v>
      </c>
      <c r="P29">
        <v>9.989846944602834E-4</v>
      </c>
      <c r="Q29">
        <v>4.5397542012791677E-2</v>
      </c>
      <c r="R29">
        <v>4.6958759799579496E-2</v>
      </c>
      <c r="S29">
        <v>4.8055949537703986E-2</v>
      </c>
      <c r="T29">
        <v>5.8245738767574329E-2</v>
      </c>
      <c r="U29">
        <v>6.4932462105135605E-2</v>
      </c>
      <c r="V29">
        <v>2.8166519188313095E-2</v>
      </c>
      <c r="W29">
        <v>5.663800101136144E-2</v>
      </c>
      <c r="X29">
        <v>4.6553175991337445E-2</v>
      </c>
      <c r="Y29">
        <v>4.0162492213739166E-2</v>
      </c>
      <c r="Z29">
        <v>7.1876167770547617E-2</v>
      </c>
      <c r="AA29">
        <v>8.4417539648224876E-2</v>
      </c>
      <c r="AB29">
        <v>8.4410122429620121E-2</v>
      </c>
      <c r="AC29">
        <v>8.4532917926993453E-2</v>
      </c>
      <c r="AD29">
        <v>6.8945728533933354E-2</v>
      </c>
      <c r="AE29">
        <v>7.062758445676591E-2</v>
      </c>
      <c r="AF29">
        <v>5.1783075798711171E-2</v>
      </c>
      <c r="AG29">
        <v>3.9121547497467553E-2</v>
      </c>
      <c r="AH29">
        <v>4.6258296416410188E-2</v>
      </c>
      <c r="AI29">
        <v>3.3250956819015035E-2</v>
      </c>
      <c r="AJ29">
        <v>5.1648129975981713E-2</v>
      </c>
      <c r="AK29">
        <v>6.484039561736625E-2</v>
      </c>
      <c r="AL29">
        <v>9.0091570434267354E-2</v>
      </c>
      <c r="AM29">
        <v>9.0077158508126656E-2</v>
      </c>
      <c r="AN29">
        <v>9.0091570434267354E-2</v>
      </c>
      <c r="AO29">
        <v>9.2316712718057858E-2</v>
      </c>
      <c r="AP29">
        <v>9.3839457236101986E-2</v>
      </c>
      <c r="AQ29">
        <v>9.5134450582929533E-2</v>
      </c>
      <c r="AR29">
        <v>5.7761398231941208E-2</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row>
    <row r="30" spans="1:69">
      <c r="A30" t="s">
        <v>339</v>
      </c>
      <c r="B30" t="s">
        <v>347</v>
      </c>
      <c r="C30" t="s">
        <v>5138</v>
      </c>
      <c r="D30" t="s">
        <v>38</v>
      </c>
      <c r="E30">
        <v>1000</v>
      </c>
      <c r="F30" t="s">
        <v>2608</v>
      </c>
      <c r="G30">
        <v>0</v>
      </c>
      <c r="H30">
        <v>0</v>
      </c>
      <c r="I30">
        <v>0</v>
      </c>
      <c r="J30">
        <v>0</v>
      </c>
      <c r="K30">
        <v>0</v>
      </c>
      <c r="L30">
        <v>0</v>
      </c>
      <c r="M30">
        <v>0</v>
      </c>
      <c r="N30">
        <v>0</v>
      </c>
      <c r="O30">
        <v>0</v>
      </c>
      <c r="P30">
        <v>0</v>
      </c>
      <c r="Q30">
        <v>0</v>
      </c>
      <c r="R30">
        <v>9.4040595796802393E-2</v>
      </c>
      <c r="S30">
        <v>6.4158567295996061E-2</v>
      </c>
      <c r="T30">
        <v>7.7762757501908447E-2</v>
      </c>
      <c r="U30">
        <v>8.6690072295803777E-2</v>
      </c>
      <c r="V30">
        <v>3.7604574131232339E-2</v>
      </c>
      <c r="W30">
        <v>7.5616297968414709E-2</v>
      </c>
      <c r="X30">
        <v>6.2152243445719124E-2</v>
      </c>
      <c r="Y30">
        <v>0.10724033066700339</v>
      </c>
      <c r="Z30">
        <v>9.596047921739409E-2</v>
      </c>
      <c r="AA30">
        <v>0.11270422186192895</v>
      </c>
      <c r="AB30">
        <v>0.11269431927705484</v>
      </c>
      <c r="AC30">
        <v>0.11285826116682421</v>
      </c>
      <c r="AD30">
        <v>0.11506013320070957</v>
      </c>
      <c r="AE30">
        <v>9.4293519822510621E-2</v>
      </c>
      <c r="AF30">
        <v>6.9134581365802097E-2</v>
      </c>
      <c r="AG30">
        <v>4.1784336166251101E-2</v>
      </c>
      <c r="AH30">
        <v>4.9406844350073115E-2</v>
      </c>
      <c r="AI30">
        <v>3.5514166653687743E-2</v>
      </c>
      <c r="AJ30">
        <v>5.5163534249619062E-2</v>
      </c>
      <c r="AK30">
        <v>4.616914992612238E-2</v>
      </c>
      <c r="AL30">
        <v>9.6223608358401408E-2</v>
      </c>
      <c r="AM30">
        <v>9.6208215491677365E-2</v>
      </c>
      <c r="AN30">
        <v>9.6223608358401408E-2</v>
      </c>
      <c r="AO30">
        <v>9.8600203844805931E-2</v>
      </c>
      <c r="AP30">
        <v>0.10022659321095742</v>
      </c>
      <c r="AQ30">
        <v>0.12701216204465238</v>
      </c>
      <c r="AR30">
        <v>0.1278245055276663</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row>
    <row r="31" spans="1:69">
      <c r="A31" t="s">
        <v>339</v>
      </c>
      <c r="B31" t="s">
        <v>347</v>
      </c>
      <c r="C31" t="s">
        <v>5155</v>
      </c>
      <c r="D31" t="s">
        <v>38</v>
      </c>
      <c r="E31">
        <v>1000</v>
      </c>
      <c r="F31" t="s">
        <v>2608</v>
      </c>
      <c r="G31">
        <v>0</v>
      </c>
      <c r="H31">
        <v>0</v>
      </c>
      <c r="I31">
        <v>0</v>
      </c>
      <c r="J31">
        <v>0</v>
      </c>
      <c r="K31">
        <v>0</v>
      </c>
      <c r="L31">
        <v>0</v>
      </c>
      <c r="M31">
        <v>0</v>
      </c>
      <c r="N31">
        <v>0</v>
      </c>
      <c r="O31">
        <v>0</v>
      </c>
      <c r="P31">
        <v>0</v>
      </c>
      <c r="Q31">
        <v>2.9259374648178561E-3</v>
      </c>
      <c r="R31">
        <v>3.34514550284104E-3</v>
      </c>
      <c r="S31">
        <v>9.6389818171674097E-3</v>
      </c>
      <c r="T31">
        <v>1.1188882348304466E-2</v>
      </c>
      <c r="U31">
        <v>1.2473387658095227E-2</v>
      </c>
      <c r="V31">
        <v>9.3691582472990587E-3</v>
      </c>
      <c r="W31">
        <v>7.3257011839246745E-3</v>
      </c>
      <c r="X31">
        <v>5.6925860139236447E-3</v>
      </c>
      <c r="Y31">
        <v>7.8108771544294717E-3</v>
      </c>
      <c r="Z31">
        <v>6.4330986938181262E-3</v>
      </c>
      <c r="AA31">
        <v>6.3308261701150092E-3</v>
      </c>
      <c r="AB31">
        <v>6.6929602476284633E-3</v>
      </c>
      <c r="AC31">
        <v>5.2479483405254192E-3</v>
      </c>
      <c r="AD31">
        <v>3.076703086870804E-3</v>
      </c>
      <c r="AE31">
        <v>2.3312254834274701E-3</v>
      </c>
      <c r="AF31">
        <v>2.2152375006060819E-3</v>
      </c>
      <c r="AG31">
        <v>3.3471754144155765E-3</v>
      </c>
      <c r="AH31">
        <v>6.8084344908007858E-3</v>
      </c>
      <c r="AI31">
        <v>4.8939753254380212E-3</v>
      </c>
      <c r="AJ31">
        <v>6.665948971662789E-3</v>
      </c>
      <c r="AK31">
        <v>8.343588732631451E-3</v>
      </c>
      <c r="AL31">
        <v>6.9557287998326259E-3</v>
      </c>
      <c r="AM31">
        <v>6.954616093624545E-3</v>
      </c>
      <c r="AN31">
        <v>6.9557287998326259E-3</v>
      </c>
      <c r="AO31">
        <v>4.7659305109122108E-3</v>
      </c>
      <c r="AP31">
        <v>2.7623144246083893E-3</v>
      </c>
      <c r="AQ31">
        <v>3.5005432797478794E-3</v>
      </c>
      <c r="AR31">
        <v>5.279382630854825E-3</v>
      </c>
      <c r="AS31">
        <v>1.0000635142778448E-2</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row>
    <row r="32" spans="1:69">
      <c r="A32" t="s">
        <v>339</v>
      </c>
      <c r="B32" t="s">
        <v>348</v>
      </c>
      <c r="C32" t="s">
        <v>2</v>
      </c>
      <c r="D32" t="s">
        <v>38</v>
      </c>
      <c r="E32">
        <v>1000</v>
      </c>
      <c r="F32" t="s">
        <v>2608</v>
      </c>
      <c r="G32">
        <v>0</v>
      </c>
      <c r="H32">
        <v>1</v>
      </c>
      <c r="I32">
        <v>1</v>
      </c>
      <c r="J32">
        <v>1</v>
      </c>
      <c r="K32">
        <v>0</v>
      </c>
      <c r="L32">
        <v>0</v>
      </c>
      <c r="M32">
        <v>0</v>
      </c>
      <c r="N32">
        <v>1</v>
      </c>
      <c r="O32">
        <v>0.98028844497481515</v>
      </c>
      <c r="P32">
        <v>0.99900101530553964</v>
      </c>
      <c r="Q32">
        <v>0.83803393507043378</v>
      </c>
      <c r="R32">
        <v>0.57353371151036991</v>
      </c>
      <c r="S32">
        <v>0.58943294851715033</v>
      </c>
      <c r="T32">
        <v>0.50287021262362486</v>
      </c>
      <c r="U32">
        <v>0.48480928514296023</v>
      </c>
      <c r="V32">
        <v>0.75563916484261007</v>
      </c>
      <c r="W32">
        <v>0.69028332940736614</v>
      </c>
      <c r="X32">
        <v>0.6525310816275729</v>
      </c>
      <c r="Y32">
        <v>0.56328043196394406</v>
      </c>
      <c r="Z32">
        <v>0.50186363695953518</v>
      </c>
      <c r="AA32">
        <v>0.49224601329252299</v>
      </c>
      <c r="AB32">
        <v>0.4919279359976485</v>
      </c>
      <c r="AC32">
        <v>0.49264356741523158</v>
      </c>
      <c r="AD32">
        <v>0.50225507553657045</v>
      </c>
      <c r="AE32">
        <v>0.51450704083632282</v>
      </c>
      <c r="AF32">
        <v>0.56576148918877134</v>
      </c>
      <c r="AG32">
        <v>0.7590556802984243</v>
      </c>
      <c r="AH32">
        <v>0.89752642474271593</v>
      </c>
      <c r="AI32">
        <v>0.72657371377486579</v>
      </c>
      <c r="AJ32">
        <v>0.62794332000764708</v>
      </c>
      <c r="AK32">
        <v>0.57766181933370186</v>
      </c>
      <c r="AL32">
        <v>0.48197441419789394</v>
      </c>
      <c r="AM32">
        <v>0.48205728262216035</v>
      </c>
      <c r="AN32">
        <v>0.48197441419789394</v>
      </c>
      <c r="AO32">
        <v>0.47154146495000393</v>
      </c>
      <c r="AP32">
        <v>0.46490688304135092</v>
      </c>
      <c r="AQ32">
        <v>0.34568679719196854</v>
      </c>
      <c r="AR32">
        <v>0.52180254173556873</v>
      </c>
      <c r="AS32">
        <v>0.98999936485722151</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row>
    <row r="33" spans="1:69">
      <c r="A33" t="s">
        <v>339</v>
      </c>
      <c r="B33" t="s">
        <v>348</v>
      </c>
      <c r="C33" t="s">
        <v>5135</v>
      </c>
      <c r="D33" t="s">
        <v>38</v>
      </c>
      <c r="E33">
        <v>1000</v>
      </c>
      <c r="F33" t="s">
        <v>2608</v>
      </c>
      <c r="G33">
        <v>0</v>
      </c>
      <c r="H33">
        <v>0</v>
      </c>
      <c r="I33">
        <v>0</v>
      </c>
      <c r="J33">
        <v>0</v>
      </c>
      <c r="K33">
        <v>0</v>
      </c>
      <c r="L33">
        <v>0</v>
      </c>
      <c r="M33">
        <v>0</v>
      </c>
      <c r="N33">
        <v>0</v>
      </c>
      <c r="O33">
        <v>0</v>
      </c>
      <c r="P33">
        <v>0</v>
      </c>
      <c r="Q33">
        <v>0.11364258545195666</v>
      </c>
      <c r="R33">
        <v>0.28212178739040716</v>
      </c>
      <c r="S33">
        <v>0.28871355283198225</v>
      </c>
      <c r="T33">
        <v>0.34993240875858794</v>
      </c>
      <c r="U33">
        <v>0.35109479279800526</v>
      </c>
      <c r="V33">
        <v>0.16922058359054551</v>
      </c>
      <c r="W33">
        <v>0.1701366704289331</v>
      </c>
      <c r="X33">
        <v>0.23307091292144669</v>
      </c>
      <c r="Y33">
        <v>0.2815058680008839</v>
      </c>
      <c r="Z33">
        <v>0.32386661735870503</v>
      </c>
      <c r="AA33">
        <v>0.3043013990272081</v>
      </c>
      <c r="AB33">
        <v>0.30427466204804804</v>
      </c>
      <c r="AC33">
        <v>0.30471730515042533</v>
      </c>
      <c r="AD33">
        <v>0.3106623596419158</v>
      </c>
      <c r="AE33">
        <v>0.31824062940097331</v>
      </c>
      <c r="AF33">
        <v>0.31110561614610938</v>
      </c>
      <c r="AG33">
        <v>0.15669126062344163</v>
      </c>
      <c r="AH33">
        <v>0</v>
      </c>
      <c r="AI33">
        <v>0.19976718742699356</v>
      </c>
      <c r="AJ33">
        <v>0.25857906679508935</v>
      </c>
      <c r="AK33">
        <v>0.30298504639017809</v>
      </c>
      <c r="AL33">
        <v>0.32475467820960469</v>
      </c>
      <c r="AM33">
        <v>0.32470272728441107</v>
      </c>
      <c r="AN33">
        <v>0.32475467820960469</v>
      </c>
      <c r="AO33">
        <v>0.33277568797621998</v>
      </c>
      <c r="AP33">
        <v>0.33826475208698131</v>
      </c>
      <c r="AQ33">
        <v>0.42866604690070176</v>
      </c>
      <c r="AR33">
        <v>0.28733217187396887</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row>
    <row r="34" spans="1:69">
      <c r="A34" t="s">
        <v>339</v>
      </c>
      <c r="B34" t="s">
        <v>348</v>
      </c>
      <c r="C34" t="s">
        <v>5136</v>
      </c>
      <c r="D34" t="s">
        <v>38</v>
      </c>
      <c r="E34">
        <v>1000</v>
      </c>
      <c r="F34" t="s">
        <v>2608</v>
      </c>
      <c r="G34">
        <v>0</v>
      </c>
      <c r="H34">
        <v>0</v>
      </c>
      <c r="I34">
        <v>0</v>
      </c>
      <c r="J34">
        <v>0</v>
      </c>
      <c r="K34">
        <v>0</v>
      </c>
      <c r="L34">
        <v>0</v>
      </c>
      <c r="M34">
        <v>0</v>
      </c>
      <c r="N34">
        <v>0</v>
      </c>
      <c r="O34">
        <v>1.9711555025184874E-2</v>
      </c>
      <c r="P34">
        <v>9.989846944602834E-4</v>
      </c>
      <c r="Q34">
        <v>4.5397542012791677E-2</v>
      </c>
      <c r="R34">
        <v>4.6958759799579496E-2</v>
      </c>
      <c r="S34">
        <v>4.8055949537703986E-2</v>
      </c>
      <c r="T34">
        <v>5.8245738767574329E-2</v>
      </c>
      <c r="U34">
        <v>6.4932462105135605E-2</v>
      </c>
      <c r="V34">
        <v>2.8166519188313095E-2</v>
      </c>
      <c r="W34">
        <v>5.663800101136144E-2</v>
      </c>
      <c r="X34">
        <v>4.6553175991337445E-2</v>
      </c>
      <c r="Y34">
        <v>4.0162492213739166E-2</v>
      </c>
      <c r="Z34">
        <v>7.1876167770547617E-2</v>
      </c>
      <c r="AA34">
        <v>8.4417539648224876E-2</v>
      </c>
      <c r="AB34">
        <v>8.4410122429620121E-2</v>
      </c>
      <c r="AC34">
        <v>8.4532917926993453E-2</v>
      </c>
      <c r="AD34">
        <v>6.8945728533933354E-2</v>
      </c>
      <c r="AE34">
        <v>7.062758445676591E-2</v>
      </c>
      <c r="AF34">
        <v>5.1783075798711171E-2</v>
      </c>
      <c r="AG34">
        <v>3.9121547497467553E-2</v>
      </c>
      <c r="AH34">
        <v>4.6258296416410188E-2</v>
      </c>
      <c r="AI34">
        <v>3.3250956819015035E-2</v>
      </c>
      <c r="AJ34">
        <v>5.1648129975981713E-2</v>
      </c>
      <c r="AK34">
        <v>6.484039561736625E-2</v>
      </c>
      <c r="AL34">
        <v>9.0091570434267354E-2</v>
      </c>
      <c r="AM34">
        <v>9.0077158508126656E-2</v>
      </c>
      <c r="AN34">
        <v>9.0091570434267354E-2</v>
      </c>
      <c r="AO34">
        <v>9.2316712718057858E-2</v>
      </c>
      <c r="AP34">
        <v>9.3839457236101986E-2</v>
      </c>
      <c r="AQ34">
        <v>9.5134450582929533E-2</v>
      </c>
      <c r="AR34">
        <v>5.7761398231941208E-2</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row>
    <row r="35" spans="1:69">
      <c r="A35" t="s">
        <v>339</v>
      </c>
      <c r="B35" t="s">
        <v>348</v>
      </c>
      <c r="C35" t="s">
        <v>5138</v>
      </c>
      <c r="D35" t="s">
        <v>38</v>
      </c>
      <c r="E35">
        <v>1000</v>
      </c>
      <c r="F35" t="s">
        <v>2608</v>
      </c>
      <c r="G35">
        <v>0</v>
      </c>
      <c r="H35">
        <v>0</v>
      </c>
      <c r="I35">
        <v>0</v>
      </c>
      <c r="J35">
        <v>0</v>
      </c>
      <c r="K35">
        <v>0</v>
      </c>
      <c r="L35">
        <v>0</v>
      </c>
      <c r="M35">
        <v>0</v>
      </c>
      <c r="N35">
        <v>0</v>
      </c>
      <c r="O35">
        <v>0</v>
      </c>
      <c r="P35">
        <v>0</v>
      </c>
      <c r="Q35">
        <v>0</v>
      </c>
      <c r="R35">
        <v>9.4040595796802393E-2</v>
      </c>
      <c r="S35">
        <v>6.4158567295996061E-2</v>
      </c>
      <c r="T35">
        <v>7.7762757501908447E-2</v>
      </c>
      <c r="U35">
        <v>8.6690072295803777E-2</v>
      </c>
      <c r="V35">
        <v>3.7604574131232339E-2</v>
      </c>
      <c r="W35">
        <v>7.5616297968414709E-2</v>
      </c>
      <c r="X35">
        <v>6.2152243445719124E-2</v>
      </c>
      <c r="Y35">
        <v>0.10724033066700339</v>
      </c>
      <c r="Z35">
        <v>9.596047921739409E-2</v>
      </c>
      <c r="AA35">
        <v>0.11270422186192895</v>
      </c>
      <c r="AB35">
        <v>0.11269431927705484</v>
      </c>
      <c r="AC35">
        <v>0.11285826116682421</v>
      </c>
      <c r="AD35">
        <v>0.11506013320070957</v>
      </c>
      <c r="AE35">
        <v>9.4293519822510621E-2</v>
      </c>
      <c r="AF35">
        <v>6.9134581365802097E-2</v>
      </c>
      <c r="AG35">
        <v>4.1784336166251101E-2</v>
      </c>
      <c r="AH35">
        <v>4.9406844350073115E-2</v>
      </c>
      <c r="AI35">
        <v>3.5514166653687743E-2</v>
      </c>
      <c r="AJ35">
        <v>5.5163534249619062E-2</v>
      </c>
      <c r="AK35">
        <v>4.616914992612238E-2</v>
      </c>
      <c r="AL35">
        <v>9.6223608358401408E-2</v>
      </c>
      <c r="AM35">
        <v>9.6208215491677365E-2</v>
      </c>
      <c r="AN35">
        <v>9.6223608358401408E-2</v>
      </c>
      <c r="AO35">
        <v>9.8600203844805931E-2</v>
      </c>
      <c r="AP35">
        <v>0.10022659321095742</v>
      </c>
      <c r="AQ35">
        <v>0.12701216204465238</v>
      </c>
      <c r="AR35">
        <v>0.1278245055276663</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row>
    <row r="36" spans="1:69">
      <c r="A36" t="s">
        <v>339</v>
      </c>
      <c r="B36" t="s">
        <v>348</v>
      </c>
      <c r="C36" t="s">
        <v>5155</v>
      </c>
      <c r="D36" t="s">
        <v>38</v>
      </c>
      <c r="E36">
        <v>1000</v>
      </c>
      <c r="F36" t="s">
        <v>2608</v>
      </c>
      <c r="G36">
        <v>0</v>
      </c>
      <c r="H36">
        <v>0</v>
      </c>
      <c r="I36">
        <v>0</v>
      </c>
      <c r="J36">
        <v>0</v>
      </c>
      <c r="K36">
        <v>0</v>
      </c>
      <c r="L36">
        <v>0</v>
      </c>
      <c r="M36">
        <v>0</v>
      </c>
      <c r="N36">
        <v>0</v>
      </c>
      <c r="O36">
        <v>0</v>
      </c>
      <c r="P36">
        <v>0</v>
      </c>
      <c r="Q36">
        <v>2.9259374648178561E-3</v>
      </c>
      <c r="R36">
        <v>3.34514550284104E-3</v>
      </c>
      <c r="S36">
        <v>9.6389818171674097E-3</v>
      </c>
      <c r="T36">
        <v>1.1188882348304466E-2</v>
      </c>
      <c r="U36">
        <v>1.2473387658095227E-2</v>
      </c>
      <c r="V36">
        <v>9.3691582472990587E-3</v>
      </c>
      <c r="W36">
        <v>7.3257011839246745E-3</v>
      </c>
      <c r="X36">
        <v>5.6925860139236447E-3</v>
      </c>
      <c r="Y36">
        <v>7.8108771544294717E-3</v>
      </c>
      <c r="Z36">
        <v>6.4330986938181262E-3</v>
      </c>
      <c r="AA36">
        <v>6.3308261701150092E-3</v>
      </c>
      <c r="AB36">
        <v>6.6929602476284633E-3</v>
      </c>
      <c r="AC36">
        <v>5.2479483405254192E-3</v>
      </c>
      <c r="AD36">
        <v>3.076703086870804E-3</v>
      </c>
      <c r="AE36">
        <v>2.3312254834274701E-3</v>
      </c>
      <c r="AF36">
        <v>2.2152375006060819E-3</v>
      </c>
      <c r="AG36">
        <v>3.3471754144155765E-3</v>
      </c>
      <c r="AH36">
        <v>6.8084344908007858E-3</v>
      </c>
      <c r="AI36">
        <v>4.8939753254380212E-3</v>
      </c>
      <c r="AJ36">
        <v>6.665948971662789E-3</v>
      </c>
      <c r="AK36">
        <v>8.343588732631451E-3</v>
      </c>
      <c r="AL36">
        <v>6.9557287998326259E-3</v>
      </c>
      <c r="AM36">
        <v>6.954616093624545E-3</v>
      </c>
      <c r="AN36">
        <v>6.9557287998326259E-3</v>
      </c>
      <c r="AO36">
        <v>4.7659305109122108E-3</v>
      </c>
      <c r="AP36">
        <v>2.7623144246083893E-3</v>
      </c>
      <c r="AQ36">
        <v>3.5005432797478794E-3</v>
      </c>
      <c r="AR36">
        <v>5.279382630854825E-3</v>
      </c>
      <c r="AS36">
        <v>1.0000635142778448E-2</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row>
    <row r="37" spans="1:69">
      <c r="A37" t="s">
        <v>339</v>
      </c>
      <c r="B37" t="s">
        <v>349</v>
      </c>
      <c r="C37" t="s">
        <v>2</v>
      </c>
      <c r="D37" t="s">
        <v>38</v>
      </c>
      <c r="E37">
        <v>1000</v>
      </c>
      <c r="F37" t="s">
        <v>2608</v>
      </c>
      <c r="G37">
        <v>0</v>
      </c>
      <c r="H37">
        <v>1</v>
      </c>
      <c r="I37">
        <v>1</v>
      </c>
      <c r="J37">
        <v>1</v>
      </c>
      <c r="K37">
        <v>0</v>
      </c>
      <c r="L37">
        <v>0</v>
      </c>
      <c r="M37">
        <v>0</v>
      </c>
      <c r="N37">
        <v>1</v>
      </c>
      <c r="O37">
        <v>0.98028844497481515</v>
      </c>
      <c r="P37">
        <v>0.99900101530553964</v>
      </c>
      <c r="Q37">
        <v>0.83803393507043378</v>
      </c>
      <c r="R37">
        <v>0.57353371151036991</v>
      </c>
      <c r="S37">
        <v>0.58943294851715033</v>
      </c>
      <c r="T37">
        <v>0.50287021262362486</v>
      </c>
      <c r="U37">
        <v>0.48480928514296023</v>
      </c>
      <c r="V37">
        <v>0.75563916484261007</v>
      </c>
      <c r="W37">
        <v>0.69028332940736614</v>
      </c>
      <c r="X37">
        <v>0.6525310816275729</v>
      </c>
      <c r="Y37">
        <v>0.56328043196394406</v>
      </c>
      <c r="Z37">
        <v>0.50186363695953518</v>
      </c>
      <c r="AA37">
        <v>0.49224601329252299</v>
      </c>
      <c r="AB37">
        <v>0.4919279359976485</v>
      </c>
      <c r="AC37">
        <v>0.49264356741523158</v>
      </c>
      <c r="AD37">
        <v>0.50225507553657045</v>
      </c>
      <c r="AE37">
        <v>0.51450704083632282</v>
      </c>
      <c r="AF37">
        <v>0.56576148918877134</v>
      </c>
      <c r="AG37">
        <v>0.7590556802984243</v>
      </c>
      <c r="AH37">
        <v>0.89752642474271593</v>
      </c>
      <c r="AI37">
        <v>0.72657371377486579</v>
      </c>
      <c r="AJ37">
        <v>0.62794332000764708</v>
      </c>
      <c r="AK37">
        <v>0.57766181933370186</v>
      </c>
      <c r="AL37">
        <v>0.48197441419789394</v>
      </c>
      <c r="AM37">
        <v>0.48205728262216035</v>
      </c>
      <c r="AN37">
        <v>0.48197441419789394</v>
      </c>
      <c r="AO37">
        <v>0.47154146495000393</v>
      </c>
      <c r="AP37">
        <v>0.46490688304135092</v>
      </c>
      <c r="AQ37">
        <v>0.34568679719196854</v>
      </c>
      <c r="AR37">
        <v>0.52180254173556873</v>
      </c>
      <c r="AS37">
        <v>0.98999936485722151</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row>
    <row r="38" spans="1:69">
      <c r="A38" t="s">
        <v>339</v>
      </c>
      <c r="B38" t="s">
        <v>349</v>
      </c>
      <c r="C38" t="s">
        <v>5135</v>
      </c>
      <c r="D38" t="s">
        <v>38</v>
      </c>
      <c r="E38">
        <v>1000</v>
      </c>
      <c r="F38" t="s">
        <v>2608</v>
      </c>
      <c r="G38">
        <v>0</v>
      </c>
      <c r="H38">
        <v>0</v>
      </c>
      <c r="I38">
        <v>0</v>
      </c>
      <c r="J38">
        <v>0</v>
      </c>
      <c r="K38">
        <v>0</v>
      </c>
      <c r="L38">
        <v>0</v>
      </c>
      <c r="M38">
        <v>0</v>
      </c>
      <c r="N38">
        <v>0</v>
      </c>
      <c r="O38">
        <v>0</v>
      </c>
      <c r="P38">
        <v>0</v>
      </c>
      <c r="Q38">
        <v>0.11364258545195666</v>
      </c>
      <c r="R38">
        <v>0.28212178739040716</v>
      </c>
      <c r="S38">
        <v>0.28871355283198225</v>
      </c>
      <c r="T38">
        <v>0.34993240875858794</v>
      </c>
      <c r="U38">
        <v>0.35109479279800526</v>
      </c>
      <c r="V38">
        <v>0.16922058359054551</v>
      </c>
      <c r="W38">
        <v>0.1701366704289331</v>
      </c>
      <c r="X38">
        <v>0.23307091292144669</v>
      </c>
      <c r="Y38">
        <v>0.2815058680008839</v>
      </c>
      <c r="Z38">
        <v>0.32386661735870503</v>
      </c>
      <c r="AA38">
        <v>0.3043013990272081</v>
      </c>
      <c r="AB38">
        <v>0.30427466204804804</v>
      </c>
      <c r="AC38">
        <v>0.30471730515042533</v>
      </c>
      <c r="AD38">
        <v>0.3106623596419158</v>
      </c>
      <c r="AE38">
        <v>0.31824062940097331</v>
      </c>
      <c r="AF38">
        <v>0.31110561614610938</v>
      </c>
      <c r="AG38">
        <v>0.15669126062344163</v>
      </c>
      <c r="AH38">
        <v>0</v>
      </c>
      <c r="AI38">
        <v>0.19976718742699356</v>
      </c>
      <c r="AJ38">
        <v>0.25857906679508935</v>
      </c>
      <c r="AK38">
        <v>0.30298504639017809</v>
      </c>
      <c r="AL38">
        <v>0.32475467820960469</v>
      </c>
      <c r="AM38">
        <v>0.32470272728441107</v>
      </c>
      <c r="AN38">
        <v>0.32475467820960469</v>
      </c>
      <c r="AO38">
        <v>0.33277568797621998</v>
      </c>
      <c r="AP38">
        <v>0.33826475208698131</v>
      </c>
      <c r="AQ38">
        <v>0.42866604690070176</v>
      </c>
      <c r="AR38">
        <v>0.28733217187396887</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row>
    <row r="39" spans="1:69">
      <c r="A39" t="s">
        <v>339</v>
      </c>
      <c r="B39" t="s">
        <v>349</v>
      </c>
      <c r="C39" t="s">
        <v>5136</v>
      </c>
      <c r="D39" t="s">
        <v>38</v>
      </c>
      <c r="E39">
        <v>1000</v>
      </c>
      <c r="F39" t="s">
        <v>2608</v>
      </c>
      <c r="G39">
        <v>0</v>
      </c>
      <c r="H39">
        <v>0</v>
      </c>
      <c r="I39">
        <v>0</v>
      </c>
      <c r="J39">
        <v>0</v>
      </c>
      <c r="K39">
        <v>0</v>
      </c>
      <c r="L39">
        <v>0</v>
      </c>
      <c r="M39">
        <v>0</v>
      </c>
      <c r="N39">
        <v>0</v>
      </c>
      <c r="O39">
        <v>1.9711555025184874E-2</v>
      </c>
      <c r="P39">
        <v>9.989846944602834E-4</v>
      </c>
      <c r="Q39">
        <v>4.5397542012791677E-2</v>
      </c>
      <c r="R39">
        <v>4.6958759799579496E-2</v>
      </c>
      <c r="S39">
        <v>4.8055949537703986E-2</v>
      </c>
      <c r="T39">
        <v>5.8245738767574329E-2</v>
      </c>
      <c r="U39">
        <v>6.4932462105135605E-2</v>
      </c>
      <c r="V39">
        <v>2.8166519188313095E-2</v>
      </c>
      <c r="W39">
        <v>5.663800101136144E-2</v>
      </c>
      <c r="X39">
        <v>4.6553175991337445E-2</v>
      </c>
      <c r="Y39">
        <v>4.0162492213739166E-2</v>
      </c>
      <c r="Z39">
        <v>7.1876167770547617E-2</v>
      </c>
      <c r="AA39">
        <v>8.4417539648224876E-2</v>
      </c>
      <c r="AB39">
        <v>8.4410122429620121E-2</v>
      </c>
      <c r="AC39">
        <v>8.4532917926993453E-2</v>
      </c>
      <c r="AD39">
        <v>6.8945728533933354E-2</v>
      </c>
      <c r="AE39">
        <v>7.062758445676591E-2</v>
      </c>
      <c r="AF39">
        <v>5.1783075798711171E-2</v>
      </c>
      <c r="AG39">
        <v>3.9121547497467553E-2</v>
      </c>
      <c r="AH39">
        <v>4.6258296416410188E-2</v>
      </c>
      <c r="AI39">
        <v>3.3250956819015035E-2</v>
      </c>
      <c r="AJ39">
        <v>5.1648129975981713E-2</v>
      </c>
      <c r="AK39">
        <v>6.484039561736625E-2</v>
      </c>
      <c r="AL39">
        <v>9.0091570434267354E-2</v>
      </c>
      <c r="AM39">
        <v>9.0077158508126656E-2</v>
      </c>
      <c r="AN39">
        <v>9.0091570434267354E-2</v>
      </c>
      <c r="AO39">
        <v>9.2316712718057858E-2</v>
      </c>
      <c r="AP39">
        <v>9.3839457236101986E-2</v>
      </c>
      <c r="AQ39">
        <v>9.5134450582929533E-2</v>
      </c>
      <c r="AR39">
        <v>5.7761398231941208E-2</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row>
    <row r="40" spans="1:69">
      <c r="A40" t="s">
        <v>339</v>
      </c>
      <c r="B40" t="s">
        <v>349</v>
      </c>
      <c r="C40" t="s">
        <v>5138</v>
      </c>
      <c r="D40" t="s">
        <v>38</v>
      </c>
      <c r="E40">
        <v>1000</v>
      </c>
      <c r="F40" t="s">
        <v>2608</v>
      </c>
      <c r="G40">
        <v>0</v>
      </c>
      <c r="H40">
        <v>0</v>
      </c>
      <c r="I40">
        <v>0</v>
      </c>
      <c r="J40">
        <v>0</v>
      </c>
      <c r="K40">
        <v>0</v>
      </c>
      <c r="L40">
        <v>0</v>
      </c>
      <c r="M40">
        <v>0</v>
      </c>
      <c r="N40">
        <v>0</v>
      </c>
      <c r="O40">
        <v>0</v>
      </c>
      <c r="P40">
        <v>0</v>
      </c>
      <c r="Q40">
        <v>0</v>
      </c>
      <c r="R40">
        <v>9.4040595796802393E-2</v>
      </c>
      <c r="S40">
        <v>6.4158567295996061E-2</v>
      </c>
      <c r="T40">
        <v>7.7762757501908447E-2</v>
      </c>
      <c r="U40">
        <v>8.6690072295803777E-2</v>
      </c>
      <c r="V40">
        <v>3.7604574131232339E-2</v>
      </c>
      <c r="W40">
        <v>7.5616297968414709E-2</v>
      </c>
      <c r="X40">
        <v>6.2152243445719124E-2</v>
      </c>
      <c r="Y40">
        <v>0.10724033066700339</v>
      </c>
      <c r="Z40">
        <v>9.596047921739409E-2</v>
      </c>
      <c r="AA40">
        <v>0.11270422186192895</v>
      </c>
      <c r="AB40">
        <v>0.11269431927705484</v>
      </c>
      <c r="AC40">
        <v>0.11285826116682421</v>
      </c>
      <c r="AD40">
        <v>0.11506013320070957</v>
      </c>
      <c r="AE40">
        <v>9.4293519822510621E-2</v>
      </c>
      <c r="AF40">
        <v>6.9134581365802097E-2</v>
      </c>
      <c r="AG40">
        <v>4.1784336166251101E-2</v>
      </c>
      <c r="AH40">
        <v>4.9406844350073115E-2</v>
      </c>
      <c r="AI40">
        <v>3.5514166653687743E-2</v>
      </c>
      <c r="AJ40">
        <v>5.5163534249619062E-2</v>
      </c>
      <c r="AK40">
        <v>4.616914992612238E-2</v>
      </c>
      <c r="AL40">
        <v>9.6223608358401408E-2</v>
      </c>
      <c r="AM40">
        <v>9.6208215491677365E-2</v>
      </c>
      <c r="AN40">
        <v>9.6223608358401408E-2</v>
      </c>
      <c r="AO40">
        <v>9.8600203844805931E-2</v>
      </c>
      <c r="AP40">
        <v>0.10022659321095742</v>
      </c>
      <c r="AQ40">
        <v>0.12701216204465238</v>
      </c>
      <c r="AR40">
        <v>0.1278245055276663</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row>
    <row r="41" spans="1:69">
      <c r="A41" t="s">
        <v>339</v>
      </c>
      <c r="B41" t="s">
        <v>349</v>
      </c>
      <c r="C41" t="s">
        <v>5155</v>
      </c>
      <c r="D41" t="s">
        <v>38</v>
      </c>
      <c r="E41">
        <v>1000</v>
      </c>
      <c r="F41" t="s">
        <v>2608</v>
      </c>
      <c r="G41">
        <v>0</v>
      </c>
      <c r="H41">
        <v>0</v>
      </c>
      <c r="I41">
        <v>0</v>
      </c>
      <c r="J41">
        <v>0</v>
      </c>
      <c r="K41">
        <v>0</v>
      </c>
      <c r="L41">
        <v>0</v>
      </c>
      <c r="M41">
        <v>0</v>
      </c>
      <c r="N41">
        <v>0</v>
      </c>
      <c r="O41">
        <v>0</v>
      </c>
      <c r="P41">
        <v>0</v>
      </c>
      <c r="Q41">
        <v>2.9259374648178561E-3</v>
      </c>
      <c r="R41">
        <v>3.34514550284104E-3</v>
      </c>
      <c r="S41">
        <v>9.6389818171674097E-3</v>
      </c>
      <c r="T41">
        <v>1.1188882348304466E-2</v>
      </c>
      <c r="U41">
        <v>1.2473387658095227E-2</v>
      </c>
      <c r="V41">
        <v>9.3691582472990587E-3</v>
      </c>
      <c r="W41">
        <v>7.3257011839246745E-3</v>
      </c>
      <c r="X41">
        <v>5.6925860139236447E-3</v>
      </c>
      <c r="Y41">
        <v>7.8108771544294717E-3</v>
      </c>
      <c r="Z41">
        <v>6.4330986938181262E-3</v>
      </c>
      <c r="AA41">
        <v>6.3308261701150092E-3</v>
      </c>
      <c r="AB41">
        <v>6.6929602476284633E-3</v>
      </c>
      <c r="AC41">
        <v>5.2479483405254192E-3</v>
      </c>
      <c r="AD41">
        <v>3.076703086870804E-3</v>
      </c>
      <c r="AE41">
        <v>2.3312254834274701E-3</v>
      </c>
      <c r="AF41">
        <v>2.2152375006060819E-3</v>
      </c>
      <c r="AG41">
        <v>3.3471754144155765E-3</v>
      </c>
      <c r="AH41">
        <v>6.8084344908007858E-3</v>
      </c>
      <c r="AI41">
        <v>4.8939753254380212E-3</v>
      </c>
      <c r="AJ41">
        <v>6.665948971662789E-3</v>
      </c>
      <c r="AK41">
        <v>8.343588732631451E-3</v>
      </c>
      <c r="AL41">
        <v>6.9557287998326259E-3</v>
      </c>
      <c r="AM41">
        <v>6.954616093624545E-3</v>
      </c>
      <c r="AN41">
        <v>6.9557287998326259E-3</v>
      </c>
      <c r="AO41">
        <v>4.7659305109122108E-3</v>
      </c>
      <c r="AP41">
        <v>2.7623144246083893E-3</v>
      </c>
      <c r="AQ41">
        <v>3.5005432797478794E-3</v>
      </c>
      <c r="AR41">
        <v>5.279382630854825E-3</v>
      </c>
      <c r="AS41">
        <v>1.0000635142778448E-2</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row>
    <row r="42" spans="1:69">
      <c r="A42" t="s">
        <v>339</v>
      </c>
      <c r="B42" t="s">
        <v>354</v>
      </c>
      <c r="C42" t="s">
        <v>2</v>
      </c>
      <c r="D42" t="s">
        <v>38</v>
      </c>
      <c r="E42">
        <v>1000</v>
      </c>
      <c r="F42" t="s">
        <v>2608</v>
      </c>
      <c r="G42">
        <v>0</v>
      </c>
      <c r="H42">
        <v>1</v>
      </c>
      <c r="I42">
        <v>1</v>
      </c>
      <c r="J42">
        <v>1</v>
      </c>
      <c r="K42">
        <v>0</v>
      </c>
      <c r="L42">
        <v>0</v>
      </c>
      <c r="M42">
        <v>0</v>
      </c>
      <c r="N42">
        <v>1</v>
      </c>
      <c r="O42">
        <v>0.98028844497481515</v>
      </c>
      <c r="P42">
        <v>0.99900101530553964</v>
      </c>
      <c r="Q42">
        <v>0.83803393507043378</v>
      </c>
      <c r="R42">
        <v>0.57353371151036991</v>
      </c>
      <c r="S42">
        <v>0.58943294851715033</v>
      </c>
      <c r="T42">
        <v>0.50287021262362486</v>
      </c>
      <c r="U42">
        <v>0.48480928514296023</v>
      </c>
      <c r="V42">
        <v>0.75563916484261007</v>
      </c>
      <c r="W42">
        <v>0.69028332940736614</v>
      </c>
      <c r="X42">
        <v>0.6525310816275729</v>
      </c>
      <c r="Y42">
        <v>0.56328043196394406</v>
      </c>
      <c r="Z42">
        <v>0.50186363695953518</v>
      </c>
      <c r="AA42">
        <v>0.49224601329252299</v>
      </c>
      <c r="AB42">
        <v>0.4919279359976485</v>
      </c>
      <c r="AC42">
        <v>0.49264356741523158</v>
      </c>
      <c r="AD42">
        <v>0.50225507553657045</v>
      </c>
      <c r="AE42">
        <v>0.51450704083632282</v>
      </c>
      <c r="AF42">
        <v>0.56576148918877134</v>
      </c>
      <c r="AG42">
        <v>0.7590556802984243</v>
      </c>
      <c r="AH42">
        <v>0.89752642474271593</v>
      </c>
      <c r="AI42">
        <v>0.72657371377486579</v>
      </c>
      <c r="AJ42">
        <v>0.62794332000764708</v>
      </c>
      <c r="AK42">
        <v>0.57766181933370186</v>
      </c>
      <c r="AL42">
        <v>0.48197441419789394</v>
      </c>
      <c r="AM42">
        <v>0.48205728262216035</v>
      </c>
      <c r="AN42">
        <v>0.48197441419789394</v>
      </c>
      <c r="AO42">
        <v>0.47154146495000393</v>
      </c>
      <c r="AP42">
        <v>0.46490688304135092</v>
      </c>
      <c r="AQ42">
        <v>0.34568679719196854</v>
      </c>
      <c r="AR42">
        <v>0.52180254173556873</v>
      </c>
      <c r="AS42">
        <v>0.98999936485722151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row>
    <row r="43" spans="1:69">
      <c r="A43" t="s">
        <v>339</v>
      </c>
      <c r="B43" t="s">
        <v>354</v>
      </c>
      <c r="C43" t="s">
        <v>5135</v>
      </c>
      <c r="D43" t="s">
        <v>38</v>
      </c>
      <c r="E43">
        <v>1000</v>
      </c>
      <c r="F43" t="s">
        <v>2608</v>
      </c>
      <c r="G43">
        <v>0</v>
      </c>
      <c r="H43">
        <v>0</v>
      </c>
      <c r="I43">
        <v>0</v>
      </c>
      <c r="J43">
        <v>0</v>
      </c>
      <c r="K43">
        <v>0</v>
      </c>
      <c r="L43">
        <v>0</v>
      </c>
      <c r="M43">
        <v>0</v>
      </c>
      <c r="N43">
        <v>0</v>
      </c>
      <c r="O43">
        <v>0</v>
      </c>
      <c r="P43">
        <v>0</v>
      </c>
      <c r="Q43">
        <v>0.11364258545195666</v>
      </c>
      <c r="R43">
        <v>0.28212178739040716</v>
      </c>
      <c r="S43">
        <v>0.28871355283198225</v>
      </c>
      <c r="T43">
        <v>0.34993240875858794</v>
      </c>
      <c r="U43">
        <v>0.35109479279800526</v>
      </c>
      <c r="V43">
        <v>0.16922058359054551</v>
      </c>
      <c r="W43">
        <v>0.1701366704289331</v>
      </c>
      <c r="X43">
        <v>0.23307091292144669</v>
      </c>
      <c r="Y43">
        <v>0.2815058680008839</v>
      </c>
      <c r="Z43">
        <v>0.32386661735870503</v>
      </c>
      <c r="AA43">
        <v>0.3043013990272081</v>
      </c>
      <c r="AB43">
        <v>0.30427466204804804</v>
      </c>
      <c r="AC43">
        <v>0.30471730515042533</v>
      </c>
      <c r="AD43">
        <v>0.3106623596419158</v>
      </c>
      <c r="AE43">
        <v>0.31824062940097331</v>
      </c>
      <c r="AF43">
        <v>0.31110561614610938</v>
      </c>
      <c r="AG43">
        <v>0.15669126062344163</v>
      </c>
      <c r="AH43">
        <v>0</v>
      </c>
      <c r="AI43">
        <v>0.19976718742699356</v>
      </c>
      <c r="AJ43">
        <v>0.25857906679508935</v>
      </c>
      <c r="AK43">
        <v>0.30298504639017809</v>
      </c>
      <c r="AL43">
        <v>0.32475467820960469</v>
      </c>
      <c r="AM43">
        <v>0.32470272728441107</v>
      </c>
      <c r="AN43">
        <v>0.32475467820960469</v>
      </c>
      <c r="AO43">
        <v>0.33277568797621998</v>
      </c>
      <c r="AP43">
        <v>0.33826475208698131</v>
      </c>
      <c r="AQ43">
        <v>0.42866604690070176</v>
      </c>
      <c r="AR43">
        <v>0.28733217187396887</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row>
    <row r="44" spans="1:69">
      <c r="A44" t="s">
        <v>339</v>
      </c>
      <c r="B44" t="s">
        <v>354</v>
      </c>
      <c r="C44" t="s">
        <v>5136</v>
      </c>
      <c r="D44" t="s">
        <v>38</v>
      </c>
      <c r="E44">
        <v>1000</v>
      </c>
      <c r="F44" t="s">
        <v>2608</v>
      </c>
      <c r="G44">
        <v>0</v>
      </c>
      <c r="H44">
        <v>0</v>
      </c>
      <c r="I44">
        <v>0</v>
      </c>
      <c r="J44">
        <v>0</v>
      </c>
      <c r="K44">
        <v>0</v>
      </c>
      <c r="L44">
        <v>0</v>
      </c>
      <c r="M44">
        <v>0</v>
      </c>
      <c r="N44">
        <v>0</v>
      </c>
      <c r="O44">
        <v>1.9711555025184874E-2</v>
      </c>
      <c r="P44">
        <v>9.989846944602834E-4</v>
      </c>
      <c r="Q44">
        <v>4.5397542012791677E-2</v>
      </c>
      <c r="R44">
        <v>4.6958759799579496E-2</v>
      </c>
      <c r="S44">
        <v>4.8055949537703986E-2</v>
      </c>
      <c r="T44">
        <v>5.8245738767574329E-2</v>
      </c>
      <c r="U44">
        <v>6.4932462105135605E-2</v>
      </c>
      <c r="V44">
        <v>2.8166519188313095E-2</v>
      </c>
      <c r="W44">
        <v>5.663800101136144E-2</v>
      </c>
      <c r="X44">
        <v>4.6553175991337445E-2</v>
      </c>
      <c r="Y44">
        <v>4.0162492213739166E-2</v>
      </c>
      <c r="Z44">
        <v>7.1876167770547617E-2</v>
      </c>
      <c r="AA44">
        <v>8.4417539648224876E-2</v>
      </c>
      <c r="AB44">
        <v>8.4410122429620121E-2</v>
      </c>
      <c r="AC44">
        <v>8.4532917926993453E-2</v>
      </c>
      <c r="AD44">
        <v>6.8945728533933354E-2</v>
      </c>
      <c r="AE44">
        <v>7.062758445676591E-2</v>
      </c>
      <c r="AF44">
        <v>5.1783075798711171E-2</v>
      </c>
      <c r="AG44">
        <v>3.9121547497467553E-2</v>
      </c>
      <c r="AH44">
        <v>4.6258296416410188E-2</v>
      </c>
      <c r="AI44">
        <v>3.3250956819015035E-2</v>
      </c>
      <c r="AJ44">
        <v>5.1648129975981713E-2</v>
      </c>
      <c r="AK44">
        <v>6.484039561736625E-2</v>
      </c>
      <c r="AL44">
        <v>9.0091570434267354E-2</v>
      </c>
      <c r="AM44">
        <v>9.0077158508126656E-2</v>
      </c>
      <c r="AN44">
        <v>9.0091570434267354E-2</v>
      </c>
      <c r="AO44">
        <v>9.2316712718057858E-2</v>
      </c>
      <c r="AP44">
        <v>9.3839457236101986E-2</v>
      </c>
      <c r="AQ44">
        <v>9.5134450582929533E-2</v>
      </c>
      <c r="AR44">
        <v>5.7761398231941208E-2</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row>
    <row r="45" spans="1:69">
      <c r="A45" t="s">
        <v>339</v>
      </c>
      <c r="B45" t="s">
        <v>354</v>
      </c>
      <c r="C45" t="s">
        <v>5138</v>
      </c>
      <c r="D45" t="s">
        <v>38</v>
      </c>
      <c r="E45">
        <v>1000</v>
      </c>
      <c r="F45" t="s">
        <v>2608</v>
      </c>
      <c r="G45">
        <v>0</v>
      </c>
      <c r="H45">
        <v>0</v>
      </c>
      <c r="I45">
        <v>0</v>
      </c>
      <c r="J45">
        <v>0</v>
      </c>
      <c r="K45">
        <v>0</v>
      </c>
      <c r="L45">
        <v>0</v>
      </c>
      <c r="M45">
        <v>0</v>
      </c>
      <c r="N45">
        <v>0</v>
      </c>
      <c r="O45">
        <v>0</v>
      </c>
      <c r="P45">
        <v>0</v>
      </c>
      <c r="Q45">
        <v>0</v>
      </c>
      <c r="R45">
        <v>9.4040595796802393E-2</v>
      </c>
      <c r="S45">
        <v>6.4158567295996061E-2</v>
      </c>
      <c r="T45">
        <v>7.7762757501908447E-2</v>
      </c>
      <c r="U45">
        <v>8.6690072295803777E-2</v>
      </c>
      <c r="V45">
        <v>3.7604574131232339E-2</v>
      </c>
      <c r="W45">
        <v>7.5616297968414709E-2</v>
      </c>
      <c r="X45">
        <v>6.2152243445719124E-2</v>
      </c>
      <c r="Y45">
        <v>0.10724033066700339</v>
      </c>
      <c r="Z45">
        <v>9.596047921739409E-2</v>
      </c>
      <c r="AA45">
        <v>0.11270422186192895</v>
      </c>
      <c r="AB45">
        <v>0.11269431927705484</v>
      </c>
      <c r="AC45">
        <v>0.11285826116682421</v>
      </c>
      <c r="AD45">
        <v>0.11506013320070957</v>
      </c>
      <c r="AE45">
        <v>9.4293519822510621E-2</v>
      </c>
      <c r="AF45">
        <v>6.9134581365802097E-2</v>
      </c>
      <c r="AG45">
        <v>4.1784336166251101E-2</v>
      </c>
      <c r="AH45">
        <v>4.9406844350073115E-2</v>
      </c>
      <c r="AI45">
        <v>3.5514166653687743E-2</v>
      </c>
      <c r="AJ45">
        <v>5.5163534249619062E-2</v>
      </c>
      <c r="AK45">
        <v>4.616914992612238E-2</v>
      </c>
      <c r="AL45">
        <v>9.6223608358401408E-2</v>
      </c>
      <c r="AM45">
        <v>9.6208215491677365E-2</v>
      </c>
      <c r="AN45">
        <v>9.6223608358401408E-2</v>
      </c>
      <c r="AO45">
        <v>9.8600203844805931E-2</v>
      </c>
      <c r="AP45">
        <v>0.10022659321095742</v>
      </c>
      <c r="AQ45">
        <v>0.12701216204465238</v>
      </c>
      <c r="AR45">
        <v>0.1278245055276663</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row>
    <row r="46" spans="1:69">
      <c r="A46" t="s">
        <v>339</v>
      </c>
      <c r="B46" t="s">
        <v>354</v>
      </c>
      <c r="C46" t="s">
        <v>5155</v>
      </c>
      <c r="D46" t="s">
        <v>38</v>
      </c>
      <c r="E46">
        <v>1000</v>
      </c>
      <c r="F46" t="s">
        <v>2608</v>
      </c>
      <c r="G46">
        <v>0</v>
      </c>
      <c r="H46">
        <v>0</v>
      </c>
      <c r="I46">
        <v>0</v>
      </c>
      <c r="J46">
        <v>0</v>
      </c>
      <c r="K46">
        <v>0</v>
      </c>
      <c r="L46">
        <v>0</v>
      </c>
      <c r="M46">
        <v>0</v>
      </c>
      <c r="N46">
        <v>0</v>
      </c>
      <c r="O46">
        <v>0</v>
      </c>
      <c r="P46">
        <v>0</v>
      </c>
      <c r="Q46">
        <v>2.9259374648178561E-3</v>
      </c>
      <c r="R46">
        <v>3.34514550284104E-3</v>
      </c>
      <c r="S46">
        <v>9.6389818171674097E-3</v>
      </c>
      <c r="T46">
        <v>1.1188882348304466E-2</v>
      </c>
      <c r="U46">
        <v>1.2473387658095227E-2</v>
      </c>
      <c r="V46">
        <v>9.3691582472990587E-3</v>
      </c>
      <c r="W46">
        <v>7.3257011839246745E-3</v>
      </c>
      <c r="X46">
        <v>5.6925860139236447E-3</v>
      </c>
      <c r="Y46">
        <v>7.8108771544294717E-3</v>
      </c>
      <c r="Z46">
        <v>6.4330986938181262E-3</v>
      </c>
      <c r="AA46">
        <v>6.3308261701150092E-3</v>
      </c>
      <c r="AB46">
        <v>6.6929602476284633E-3</v>
      </c>
      <c r="AC46">
        <v>5.2479483405254192E-3</v>
      </c>
      <c r="AD46">
        <v>3.076703086870804E-3</v>
      </c>
      <c r="AE46">
        <v>2.3312254834274701E-3</v>
      </c>
      <c r="AF46">
        <v>2.2152375006060819E-3</v>
      </c>
      <c r="AG46">
        <v>3.3471754144155765E-3</v>
      </c>
      <c r="AH46">
        <v>6.8084344908007858E-3</v>
      </c>
      <c r="AI46">
        <v>4.8939753254380212E-3</v>
      </c>
      <c r="AJ46">
        <v>6.665948971662789E-3</v>
      </c>
      <c r="AK46">
        <v>8.343588732631451E-3</v>
      </c>
      <c r="AL46">
        <v>6.9557287998326259E-3</v>
      </c>
      <c r="AM46">
        <v>6.954616093624545E-3</v>
      </c>
      <c r="AN46">
        <v>6.9557287998326259E-3</v>
      </c>
      <c r="AO46">
        <v>4.7659305109122108E-3</v>
      </c>
      <c r="AP46">
        <v>2.7623144246083893E-3</v>
      </c>
      <c r="AQ46">
        <v>3.5005432797478794E-3</v>
      </c>
      <c r="AR46">
        <v>5.279382630854825E-3</v>
      </c>
      <c r="AS46">
        <v>1.0000635142778448E-2</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row>
    <row r="47" spans="1:69">
      <c r="A47" t="s">
        <v>339</v>
      </c>
      <c r="B47" t="s">
        <v>355</v>
      </c>
      <c r="C47" t="s">
        <v>2</v>
      </c>
      <c r="D47" t="s">
        <v>38</v>
      </c>
      <c r="E47">
        <v>1000</v>
      </c>
      <c r="F47" t="s">
        <v>2608</v>
      </c>
      <c r="G47">
        <v>0</v>
      </c>
      <c r="H47">
        <v>1</v>
      </c>
      <c r="I47">
        <v>1</v>
      </c>
      <c r="J47">
        <v>1</v>
      </c>
      <c r="K47">
        <v>0</v>
      </c>
      <c r="L47">
        <v>0</v>
      </c>
      <c r="M47">
        <v>0</v>
      </c>
      <c r="N47">
        <v>1</v>
      </c>
      <c r="O47">
        <v>0.98028844497481515</v>
      </c>
      <c r="P47">
        <v>0.99900101530553964</v>
      </c>
      <c r="Q47">
        <v>0.83803393507043378</v>
      </c>
      <c r="R47">
        <v>0.57353371151036991</v>
      </c>
      <c r="S47">
        <v>0.58943294851715033</v>
      </c>
      <c r="T47">
        <v>0.50287021262362486</v>
      </c>
      <c r="U47">
        <v>0.48480928514296023</v>
      </c>
      <c r="V47">
        <v>0.75563916484261007</v>
      </c>
      <c r="W47">
        <v>0.69028332940736614</v>
      </c>
      <c r="X47">
        <v>0.6525310816275729</v>
      </c>
      <c r="Y47">
        <v>0.56328043196394406</v>
      </c>
      <c r="Z47">
        <v>0.50186363695953518</v>
      </c>
      <c r="AA47">
        <v>0.49224601329252299</v>
      </c>
      <c r="AB47">
        <v>0.4919279359976485</v>
      </c>
      <c r="AC47">
        <v>0.49264356741523158</v>
      </c>
      <c r="AD47">
        <v>0.50225507553657045</v>
      </c>
      <c r="AE47">
        <v>0.51450704083632282</v>
      </c>
      <c r="AF47">
        <v>0.56576148918877134</v>
      </c>
      <c r="AG47">
        <v>0.7590556802984243</v>
      </c>
      <c r="AH47">
        <v>0.89752642474271593</v>
      </c>
      <c r="AI47">
        <v>0.72657371377486579</v>
      </c>
      <c r="AJ47">
        <v>0.62794332000764708</v>
      </c>
      <c r="AK47">
        <v>0.57766181933370186</v>
      </c>
      <c r="AL47">
        <v>0.48197441419789394</v>
      </c>
      <c r="AM47">
        <v>0.48205728262216035</v>
      </c>
      <c r="AN47">
        <v>0.48197441419789394</v>
      </c>
      <c r="AO47">
        <v>0.47154146495000393</v>
      </c>
      <c r="AP47">
        <v>0.46490688304135092</v>
      </c>
      <c r="AQ47">
        <v>0.34568679719196854</v>
      </c>
      <c r="AR47">
        <v>0.52180254173556873</v>
      </c>
      <c r="AS47">
        <v>0.98999936485722151</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row>
    <row r="48" spans="1:69">
      <c r="A48" t="s">
        <v>339</v>
      </c>
      <c r="B48" t="s">
        <v>355</v>
      </c>
      <c r="C48" t="s">
        <v>5135</v>
      </c>
      <c r="D48" t="s">
        <v>38</v>
      </c>
      <c r="E48">
        <v>1000</v>
      </c>
      <c r="F48" t="s">
        <v>2608</v>
      </c>
      <c r="G48">
        <v>0</v>
      </c>
      <c r="H48">
        <v>0</v>
      </c>
      <c r="I48">
        <v>0</v>
      </c>
      <c r="J48">
        <v>0</v>
      </c>
      <c r="K48">
        <v>0</v>
      </c>
      <c r="L48">
        <v>0</v>
      </c>
      <c r="M48">
        <v>0</v>
      </c>
      <c r="N48">
        <v>0</v>
      </c>
      <c r="O48">
        <v>0</v>
      </c>
      <c r="P48">
        <v>0</v>
      </c>
      <c r="Q48">
        <v>0.11364258545195666</v>
      </c>
      <c r="R48">
        <v>0.28212178739040716</v>
      </c>
      <c r="S48">
        <v>0.28871355283198225</v>
      </c>
      <c r="T48">
        <v>0.34993240875858794</v>
      </c>
      <c r="U48">
        <v>0.35109479279800526</v>
      </c>
      <c r="V48">
        <v>0.16922058359054551</v>
      </c>
      <c r="W48">
        <v>0.1701366704289331</v>
      </c>
      <c r="X48">
        <v>0.23307091292144669</v>
      </c>
      <c r="Y48">
        <v>0.2815058680008839</v>
      </c>
      <c r="Z48">
        <v>0.32386661735870503</v>
      </c>
      <c r="AA48">
        <v>0.3043013990272081</v>
      </c>
      <c r="AB48">
        <v>0.30427466204804804</v>
      </c>
      <c r="AC48">
        <v>0.30471730515042533</v>
      </c>
      <c r="AD48">
        <v>0.3106623596419158</v>
      </c>
      <c r="AE48">
        <v>0.31824062940097331</v>
      </c>
      <c r="AF48">
        <v>0.31110561614610938</v>
      </c>
      <c r="AG48">
        <v>0.15669126062344163</v>
      </c>
      <c r="AH48">
        <v>0</v>
      </c>
      <c r="AI48">
        <v>0.19976718742699356</v>
      </c>
      <c r="AJ48">
        <v>0.25857906679508935</v>
      </c>
      <c r="AK48">
        <v>0.30298504639017809</v>
      </c>
      <c r="AL48">
        <v>0.32475467820960469</v>
      </c>
      <c r="AM48">
        <v>0.32470272728441107</v>
      </c>
      <c r="AN48">
        <v>0.32475467820960469</v>
      </c>
      <c r="AO48">
        <v>0.33277568797621998</v>
      </c>
      <c r="AP48">
        <v>0.33826475208698131</v>
      </c>
      <c r="AQ48">
        <v>0.42866604690070176</v>
      </c>
      <c r="AR48">
        <v>0.28733217187396887</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row>
    <row r="49" spans="1:69">
      <c r="A49" t="s">
        <v>339</v>
      </c>
      <c r="B49" t="s">
        <v>355</v>
      </c>
      <c r="C49" t="s">
        <v>5136</v>
      </c>
      <c r="D49" t="s">
        <v>38</v>
      </c>
      <c r="E49">
        <v>1000</v>
      </c>
      <c r="F49" t="s">
        <v>2608</v>
      </c>
      <c r="G49">
        <v>0</v>
      </c>
      <c r="H49">
        <v>0</v>
      </c>
      <c r="I49">
        <v>0</v>
      </c>
      <c r="J49">
        <v>0</v>
      </c>
      <c r="K49">
        <v>0</v>
      </c>
      <c r="L49">
        <v>0</v>
      </c>
      <c r="M49">
        <v>0</v>
      </c>
      <c r="N49">
        <v>0</v>
      </c>
      <c r="O49">
        <v>1.9711555025184874E-2</v>
      </c>
      <c r="P49">
        <v>9.989846944602834E-4</v>
      </c>
      <c r="Q49">
        <v>4.5397542012791677E-2</v>
      </c>
      <c r="R49">
        <v>4.6958759799579496E-2</v>
      </c>
      <c r="S49">
        <v>4.8055949537703986E-2</v>
      </c>
      <c r="T49">
        <v>5.8245738767574329E-2</v>
      </c>
      <c r="U49">
        <v>6.4932462105135605E-2</v>
      </c>
      <c r="V49">
        <v>2.8166519188313095E-2</v>
      </c>
      <c r="W49">
        <v>5.663800101136144E-2</v>
      </c>
      <c r="X49">
        <v>4.6553175991337445E-2</v>
      </c>
      <c r="Y49">
        <v>4.0162492213739166E-2</v>
      </c>
      <c r="Z49">
        <v>7.1876167770547617E-2</v>
      </c>
      <c r="AA49">
        <v>8.4417539648224876E-2</v>
      </c>
      <c r="AB49">
        <v>8.4410122429620121E-2</v>
      </c>
      <c r="AC49">
        <v>8.4532917926993453E-2</v>
      </c>
      <c r="AD49">
        <v>6.8945728533933354E-2</v>
      </c>
      <c r="AE49">
        <v>7.062758445676591E-2</v>
      </c>
      <c r="AF49">
        <v>5.1783075798711171E-2</v>
      </c>
      <c r="AG49">
        <v>3.9121547497467553E-2</v>
      </c>
      <c r="AH49">
        <v>4.6258296416410188E-2</v>
      </c>
      <c r="AI49">
        <v>3.3250956819015035E-2</v>
      </c>
      <c r="AJ49">
        <v>5.1648129975981713E-2</v>
      </c>
      <c r="AK49">
        <v>6.484039561736625E-2</v>
      </c>
      <c r="AL49">
        <v>9.0091570434267354E-2</v>
      </c>
      <c r="AM49">
        <v>9.0077158508126656E-2</v>
      </c>
      <c r="AN49">
        <v>9.0091570434267354E-2</v>
      </c>
      <c r="AO49">
        <v>9.2316712718057858E-2</v>
      </c>
      <c r="AP49">
        <v>9.3839457236101986E-2</v>
      </c>
      <c r="AQ49">
        <v>9.5134450582929533E-2</v>
      </c>
      <c r="AR49">
        <v>5.7761398231941208E-2</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row>
    <row r="50" spans="1:69">
      <c r="A50" t="s">
        <v>339</v>
      </c>
      <c r="B50" t="s">
        <v>355</v>
      </c>
      <c r="C50" t="s">
        <v>5138</v>
      </c>
      <c r="D50" t="s">
        <v>38</v>
      </c>
      <c r="E50">
        <v>1000</v>
      </c>
      <c r="F50" t="s">
        <v>2608</v>
      </c>
      <c r="G50">
        <v>0</v>
      </c>
      <c r="H50">
        <v>0</v>
      </c>
      <c r="I50">
        <v>0</v>
      </c>
      <c r="J50">
        <v>0</v>
      </c>
      <c r="K50">
        <v>0</v>
      </c>
      <c r="L50">
        <v>0</v>
      </c>
      <c r="M50">
        <v>0</v>
      </c>
      <c r="N50">
        <v>0</v>
      </c>
      <c r="O50">
        <v>0</v>
      </c>
      <c r="P50">
        <v>0</v>
      </c>
      <c r="Q50">
        <v>0</v>
      </c>
      <c r="R50">
        <v>9.4040595796802393E-2</v>
      </c>
      <c r="S50">
        <v>6.4158567295996061E-2</v>
      </c>
      <c r="T50">
        <v>7.7762757501908447E-2</v>
      </c>
      <c r="U50">
        <v>8.6690072295803777E-2</v>
      </c>
      <c r="V50">
        <v>3.7604574131232339E-2</v>
      </c>
      <c r="W50">
        <v>7.5616297968414709E-2</v>
      </c>
      <c r="X50">
        <v>6.2152243445719124E-2</v>
      </c>
      <c r="Y50">
        <v>0.10724033066700339</v>
      </c>
      <c r="Z50">
        <v>9.596047921739409E-2</v>
      </c>
      <c r="AA50">
        <v>0.11270422186192895</v>
      </c>
      <c r="AB50">
        <v>0.11269431927705484</v>
      </c>
      <c r="AC50">
        <v>0.11285826116682421</v>
      </c>
      <c r="AD50">
        <v>0.11506013320070957</v>
      </c>
      <c r="AE50">
        <v>9.4293519822510621E-2</v>
      </c>
      <c r="AF50">
        <v>6.9134581365802097E-2</v>
      </c>
      <c r="AG50">
        <v>4.1784336166251101E-2</v>
      </c>
      <c r="AH50">
        <v>4.9406844350073115E-2</v>
      </c>
      <c r="AI50">
        <v>3.5514166653687743E-2</v>
      </c>
      <c r="AJ50">
        <v>5.5163534249619062E-2</v>
      </c>
      <c r="AK50">
        <v>4.616914992612238E-2</v>
      </c>
      <c r="AL50">
        <v>9.6223608358401408E-2</v>
      </c>
      <c r="AM50">
        <v>9.6208215491677365E-2</v>
      </c>
      <c r="AN50">
        <v>9.6223608358401408E-2</v>
      </c>
      <c r="AO50">
        <v>9.8600203844805931E-2</v>
      </c>
      <c r="AP50">
        <v>0.10022659321095742</v>
      </c>
      <c r="AQ50">
        <v>0.12701216204465238</v>
      </c>
      <c r="AR50">
        <v>0.1278245055276663</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row>
    <row r="51" spans="1:69">
      <c r="A51" t="s">
        <v>339</v>
      </c>
      <c r="B51" t="s">
        <v>355</v>
      </c>
      <c r="C51" t="s">
        <v>5155</v>
      </c>
      <c r="D51" t="s">
        <v>38</v>
      </c>
      <c r="E51">
        <v>1000</v>
      </c>
      <c r="F51" t="s">
        <v>2608</v>
      </c>
      <c r="G51">
        <v>0</v>
      </c>
      <c r="H51">
        <v>0</v>
      </c>
      <c r="I51">
        <v>0</v>
      </c>
      <c r="J51">
        <v>0</v>
      </c>
      <c r="K51">
        <v>0</v>
      </c>
      <c r="L51">
        <v>0</v>
      </c>
      <c r="M51">
        <v>0</v>
      </c>
      <c r="N51">
        <v>0</v>
      </c>
      <c r="O51">
        <v>0</v>
      </c>
      <c r="P51">
        <v>0</v>
      </c>
      <c r="Q51">
        <v>2.9259374648178561E-3</v>
      </c>
      <c r="R51">
        <v>3.34514550284104E-3</v>
      </c>
      <c r="S51">
        <v>9.6389818171674097E-3</v>
      </c>
      <c r="T51">
        <v>1.1188882348304466E-2</v>
      </c>
      <c r="U51">
        <v>1.2473387658095227E-2</v>
      </c>
      <c r="V51">
        <v>9.3691582472990587E-3</v>
      </c>
      <c r="W51">
        <v>7.3257011839246745E-3</v>
      </c>
      <c r="X51">
        <v>5.6925860139236447E-3</v>
      </c>
      <c r="Y51">
        <v>7.8108771544294717E-3</v>
      </c>
      <c r="Z51">
        <v>6.4330986938181262E-3</v>
      </c>
      <c r="AA51">
        <v>6.3308261701150092E-3</v>
      </c>
      <c r="AB51">
        <v>6.6929602476284633E-3</v>
      </c>
      <c r="AC51">
        <v>5.2479483405254192E-3</v>
      </c>
      <c r="AD51">
        <v>3.076703086870804E-3</v>
      </c>
      <c r="AE51">
        <v>2.3312254834274701E-3</v>
      </c>
      <c r="AF51">
        <v>2.2152375006060819E-3</v>
      </c>
      <c r="AG51">
        <v>3.3471754144155765E-3</v>
      </c>
      <c r="AH51">
        <v>6.8084344908007858E-3</v>
      </c>
      <c r="AI51">
        <v>4.8939753254380212E-3</v>
      </c>
      <c r="AJ51">
        <v>6.665948971662789E-3</v>
      </c>
      <c r="AK51">
        <v>8.343588732631451E-3</v>
      </c>
      <c r="AL51">
        <v>6.9557287998326259E-3</v>
      </c>
      <c r="AM51">
        <v>6.954616093624545E-3</v>
      </c>
      <c r="AN51">
        <v>6.9557287998326259E-3</v>
      </c>
      <c r="AO51">
        <v>4.7659305109122108E-3</v>
      </c>
      <c r="AP51">
        <v>2.7623144246083893E-3</v>
      </c>
      <c r="AQ51">
        <v>3.5005432797478794E-3</v>
      </c>
      <c r="AR51">
        <v>5.279382630854825E-3</v>
      </c>
      <c r="AS51">
        <v>1.0000635142778448E-2</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row>
    <row r="52" spans="1:69">
      <c r="A52" t="s">
        <v>339</v>
      </c>
      <c r="B52" t="s">
        <v>356</v>
      </c>
      <c r="C52" t="s">
        <v>2</v>
      </c>
      <c r="D52" t="s">
        <v>38</v>
      </c>
      <c r="E52">
        <v>1000</v>
      </c>
      <c r="F52" t="s">
        <v>2608</v>
      </c>
      <c r="G52">
        <v>0</v>
      </c>
      <c r="H52">
        <v>1</v>
      </c>
      <c r="I52">
        <v>1</v>
      </c>
      <c r="J52">
        <v>1</v>
      </c>
      <c r="K52">
        <v>0</v>
      </c>
      <c r="L52">
        <v>0</v>
      </c>
      <c r="M52">
        <v>0</v>
      </c>
      <c r="N52">
        <v>1</v>
      </c>
      <c r="O52">
        <v>0.98028844497481515</v>
      </c>
      <c r="P52">
        <v>0.99900101530553964</v>
      </c>
      <c r="Q52">
        <v>0.83803393507043378</v>
      </c>
      <c r="R52">
        <v>0.57353371151036991</v>
      </c>
      <c r="S52">
        <v>0.58943294851715033</v>
      </c>
      <c r="T52">
        <v>0.50287021262362486</v>
      </c>
      <c r="U52">
        <v>0.48480928514296023</v>
      </c>
      <c r="V52">
        <v>0.75563916484261007</v>
      </c>
      <c r="W52">
        <v>0.69028332940736614</v>
      </c>
      <c r="X52">
        <v>0.6525310816275729</v>
      </c>
      <c r="Y52">
        <v>0.56328043196394406</v>
      </c>
      <c r="Z52">
        <v>0.50186363695953518</v>
      </c>
      <c r="AA52">
        <v>0.49224601329252299</v>
      </c>
      <c r="AB52">
        <v>0.4919279359976485</v>
      </c>
      <c r="AC52">
        <v>0.49264356741523158</v>
      </c>
      <c r="AD52">
        <v>0.50225507553657045</v>
      </c>
      <c r="AE52">
        <v>0.51450704083632282</v>
      </c>
      <c r="AF52">
        <v>0.56576148918877134</v>
      </c>
      <c r="AG52">
        <v>0.7590556802984243</v>
      </c>
      <c r="AH52">
        <v>0.89752642474271593</v>
      </c>
      <c r="AI52">
        <v>0.72657371377486579</v>
      </c>
      <c r="AJ52">
        <v>0.62794332000764708</v>
      </c>
      <c r="AK52">
        <v>0.57766181933370186</v>
      </c>
      <c r="AL52">
        <v>0.48197441419789394</v>
      </c>
      <c r="AM52">
        <v>0.48205728262216035</v>
      </c>
      <c r="AN52">
        <v>0.48197441419789394</v>
      </c>
      <c r="AO52">
        <v>0.47154146495000393</v>
      </c>
      <c r="AP52">
        <v>0.46490688304135092</v>
      </c>
      <c r="AQ52">
        <v>0.34568679719196854</v>
      </c>
      <c r="AR52">
        <v>0.52180254173556873</v>
      </c>
      <c r="AS52">
        <v>0.98999936485722151</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row>
    <row r="53" spans="1:69">
      <c r="A53" t="s">
        <v>339</v>
      </c>
      <c r="B53" t="s">
        <v>356</v>
      </c>
      <c r="C53" t="s">
        <v>5135</v>
      </c>
      <c r="D53" t="s">
        <v>38</v>
      </c>
      <c r="E53">
        <v>1000</v>
      </c>
      <c r="F53" t="s">
        <v>2608</v>
      </c>
      <c r="G53">
        <v>0</v>
      </c>
      <c r="H53">
        <v>0</v>
      </c>
      <c r="I53">
        <v>0</v>
      </c>
      <c r="J53">
        <v>0</v>
      </c>
      <c r="K53">
        <v>0</v>
      </c>
      <c r="L53">
        <v>0</v>
      </c>
      <c r="M53">
        <v>0</v>
      </c>
      <c r="N53">
        <v>0</v>
      </c>
      <c r="O53">
        <v>0</v>
      </c>
      <c r="P53">
        <v>0</v>
      </c>
      <c r="Q53">
        <v>0.11364258545195666</v>
      </c>
      <c r="R53">
        <v>0.28212178739040716</v>
      </c>
      <c r="S53">
        <v>0.28871355283198225</v>
      </c>
      <c r="T53">
        <v>0.34993240875858794</v>
      </c>
      <c r="U53">
        <v>0.35109479279800526</v>
      </c>
      <c r="V53">
        <v>0.16922058359054551</v>
      </c>
      <c r="W53">
        <v>0.1701366704289331</v>
      </c>
      <c r="X53">
        <v>0.23307091292144669</v>
      </c>
      <c r="Y53">
        <v>0.2815058680008839</v>
      </c>
      <c r="Z53">
        <v>0.32386661735870503</v>
      </c>
      <c r="AA53">
        <v>0.3043013990272081</v>
      </c>
      <c r="AB53">
        <v>0.30427466204804804</v>
      </c>
      <c r="AC53">
        <v>0.30471730515042533</v>
      </c>
      <c r="AD53">
        <v>0.3106623596419158</v>
      </c>
      <c r="AE53">
        <v>0.31824062940097331</v>
      </c>
      <c r="AF53">
        <v>0.31110561614610938</v>
      </c>
      <c r="AG53">
        <v>0.15669126062344163</v>
      </c>
      <c r="AH53">
        <v>0</v>
      </c>
      <c r="AI53">
        <v>0.19976718742699356</v>
      </c>
      <c r="AJ53">
        <v>0.25857906679508935</v>
      </c>
      <c r="AK53">
        <v>0.30298504639017809</v>
      </c>
      <c r="AL53">
        <v>0.32475467820960469</v>
      </c>
      <c r="AM53">
        <v>0.32470272728441107</v>
      </c>
      <c r="AN53">
        <v>0.32475467820960469</v>
      </c>
      <c r="AO53">
        <v>0.33277568797621998</v>
      </c>
      <c r="AP53">
        <v>0.33826475208698131</v>
      </c>
      <c r="AQ53">
        <v>0.42866604690070176</v>
      </c>
      <c r="AR53">
        <v>0.28733217187396887</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row>
    <row r="54" spans="1:69">
      <c r="A54" t="s">
        <v>339</v>
      </c>
      <c r="B54" t="s">
        <v>356</v>
      </c>
      <c r="C54" t="s">
        <v>5136</v>
      </c>
      <c r="D54" t="s">
        <v>38</v>
      </c>
      <c r="E54">
        <v>1000</v>
      </c>
      <c r="F54" t="s">
        <v>2608</v>
      </c>
      <c r="G54">
        <v>0</v>
      </c>
      <c r="H54">
        <v>0</v>
      </c>
      <c r="I54">
        <v>0</v>
      </c>
      <c r="J54">
        <v>0</v>
      </c>
      <c r="K54">
        <v>0</v>
      </c>
      <c r="L54">
        <v>0</v>
      </c>
      <c r="M54">
        <v>0</v>
      </c>
      <c r="N54">
        <v>0</v>
      </c>
      <c r="O54">
        <v>1.9711555025184874E-2</v>
      </c>
      <c r="P54">
        <v>9.989846944602834E-4</v>
      </c>
      <c r="Q54">
        <v>4.5397542012791677E-2</v>
      </c>
      <c r="R54">
        <v>4.6958759799579496E-2</v>
      </c>
      <c r="S54">
        <v>4.8055949537703986E-2</v>
      </c>
      <c r="T54">
        <v>5.8245738767574329E-2</v>
      </c>
      <c r="U54">
        <v>6.4932462105135605E-2</v>
      </c>
      <c r="V54">
        <v>2.8166519188313095E-2</v>
      </c>
      <c r="W54">
        <v>5.663800101136144E-2</v>
      </c>
      <c r="X54">
        <v>4.6553175991337445E-2</v>
      </c>
      <c r="Y54">
        <v>4.0162492213739166E-2</v>
      </c>
      <c r="Z54">
        <v>7.1876167770547617E-2</v>
      </c>
      <c r="AA54">
        <v>8.4417539648224876E-2</v>
      </c>
      <c r="AB54">
        <v>8.4410122429620121E-2</v>
      </c>
      <c r="AC54">
        <v>8.4532917926993453E-2</v>
      </c>
      <c r="AD54">
        <v>6.8945728533933354E-2</v>
      </c>
      <c r="AE54">
        <v>7.062758445676591E-2</v>
      </c>
      <c r="AF54">
        <v>5.1783075798711171E-2</v>
      </c>
      <c r="AG54">
        <v>3.9121547497467553E-2</v>
      </c>
      <c r="AH54">
        <v>4.6258296416410188E-2</v>
      </c>
      <c r="AI54">
        <v>3.3250956819015035E-2</v>
      </c>
      <c r="AJ54">
        <v>5.1648129975981713E-2</v>
      </c>
      <c r="AK54">
        <v>6.484039561736625E-2</v>
      </c>
      <c r="AL54">
        <v>9.0091570434267354E-2</v>
      </c>
      <c r="AM54">
        <v>9.0077158508126656E-2</v>
      </c>
      <c r="AN54">
        <v>9.0091570434267354E-2</v>
      </c>
      <c r="AO54">
        <v>9.2316712718057858E-2</v>
      </c>
      <c r="AP54">
        <v>9.3839457236101986E-2</v>
      </c>
      <c r="AQ54">
        <v>9.5134450582929533E-2</v>
      </c>
      <c r="AR54">
        <v>5.7761398231941208E-2</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row>
    <row r="55" spans="1:69">
      <c r="A55" t="s">
        <v>339</v>
      </c>
      <c r="B55" t="s">
        <v>356</v>
      </c>
      <c r="C55" t="s">
        <v>5138</v>
      </c>
      <c r="D55" t="s">
        <v>38</v>
      </c>
      <c r="E55">
        <v>1000</v>
      </c>
      <c r="F55" t="s">
        <v>2608</v>
      </c>
      <c r="G55">
        <v>0</v>
      </c>
      <c r="H55">
        <v>0</v>
      </c>
      <c r="I55">
        <v>0</v>
      </c>
      <c r="J55">
        <v>0</v>
      </c>
      <c r="K55">
        <v>0</v>
      </c>
      <c r="L55">
        <v>0</v>
      </c>
      <c r="M55">
        <v>0</v>
      </c>
      <c r="N55">
        <v>0</v>
      </c>
      <c r="O55">
        <v>0</v>
      </c>
      <c r="P55">
        <v>0</v>
      </c>
      <c r="Q55">
        <v>0</v>
      </c>
      <c r="R55">
        <v>9.4040595796802393E-2</v>
      </c>
      <c r="S55">
        <v>6.4158567295996061E-2</v>
      </c>
      <c r="T55">
        <v>7.7762757501908447E-2</v>
      </c>
      <c r="U55">
        <v>8.6690072295803777E-2</v>
      </c>
      <c r="V55">
        <v>3.7604574131232339E-2</v>
      </c>
      <c r="W55">
        <v>7.5616297968414709E-2</v>
      </c>
      <c r="X55">
        <v>6.2152243445719124E-2</v>
      </c>
      <c r="Y55">
        <v>0.10724033066700339</v>
      </c>
      <c r="Z55">
        <v>9.596047921739409E-2</v>
      </c>
      <c r="AA55">
        <v>0.11270422186192895</v>
      </c>
      <c r="AB55">
        <v>0.11269431927705484</v>
      </c>
      <c r="AC55">
        <v>0.11285826116682421</v>
      </c>
      <c r="AD55">
        <v>0.11506013320070957</v>
      </c>
      <c r="AE55">
        <v>9.4293519822510621E-2</v>
      </c>
      <c r="AF55">
        <v>6.9134581365802097E-2</v>
      </c>
      <c r="AG55">
        <v>4.1784336166251101E-2</v>
      </c>
      <c r="AH55">
        <v>4.9406844350073115E-2</v>
      </c>
      <c r="AI55">
        <v>3.5514166653687743E-2</v>
      </c>
      <c r="AJ55">
        <v>5.5163534249619062E-2</v>
      </c>
      <c r="AK55">
        <v>4.616914992612238E-2</v>
      </c>
      <c r="AL55">
        <v>9.6223608358401408E-2</v>
      </c>
      <c r="AM55">
        <v>9.6208215491677365E-2</v>
      </c>
      <c r="AN55">
        <v>9.6223608358401408E-2</v>
      </c>
      <c r="AO55">
        <v>9.8600203844805931E-2</v>
      </c>
      <c r="AP55">
        <v>0.10022659321095742</v>
      </c>
      <c r="AQ55">
        <v>0.12701216204465238</v>
      </c>
      <c r="AR55">
        <v>0.1278245055276663</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row>
    <row r="56" spans="1:69">
      <c r="A56" t="s">
        <v>339</v>
      </c>
      <c r="B56" t="s">
        <v>356</v>
      </c>
      <c r="C56" t="s">
        <v>5155</v>
      </c>
      <c r="D56" t="s">
        <v>38</v>
      </c>
      <c r="E56">
        <v>1000</v>
      </c>
      <c r="F56" t="s">
        <v>2608</v>
      </c>
      <c r="G56">
        <v>0</v>
      </c>
      <c r="H56">
        <v>0</v>
      </c>
      <c r="I56">
        <v>0</v>
      </c>
      <c r="J56">
        <v>0</v>
      </c>
      <c r="K56">
        <v>0</v>
      </c>
      <c r="L56">
        <v>0</v>
      </c>
      <c r="M56">
        <v>0</v>
      </c>
      <c r="N56">
        <v>0</v>
      </c>
      <c r="O56">
        <v>0</v>
      </c>
      <c r="P56">
        <v>0</v>
      </c>
      <c r="Q56">
        <v>2.9259374648178561E-3</v>
      </c>
      <c r="R56">
        <v>3.34514550284104E-3</v>
      </c>
      <c r="S56">
        <v>9.6389818171674097E-3</v>
      </c>
      <c r="T56">
        <v>1.1188882348304466E-2</v>
      </c>
      <c r="U56">
        <v>1.2473387658095227E-2</v>
      </c>
      <c r="V56">
        <v>9.3691582472990587E-3</v>
      </c>
      <c r="W56">
        <v>7.3257011839246745E-3</v>
      </c>
      <c r="X56">
        <v>5.6925860139236447E-3</v>
      </c>
      <c r="Y56">
        <v>7.8108771544294717E-3</v>
      </c>
      <c r="Z56">
        <v>6.4330986938181262E-3</v>
      </c>
      <c r="AA56">
        <v>6.3308261701150092E-3</v>
      </c>
      <c r="AB56">
        <v>6.6929602476284633E-3</v>
      </c>
      <c r="AC56">
        <v>5.2479483405254192E-3</v>
      </c>
      <c r="AD56">
        <v>3.076703086870804E-3</v>
      </c>
      <c r="AE56">
        <v>2.3312254834274701E-3</v>
      </c>
      <c r="AF56">
        <v>2.2152375006060819E-3</v>
      </c>
      <c r="AG56">
        <v>3.3471754144155765E-3</v>
      </c>
      <c r="AH56">
        <v>6.8084344908007858E-3</v>
      </c>
      <c r="AI56">
        <v>4.8939753254380212E-3</v>
      </c>
      <c r="AJ56">
        <v>6.665948971662789E-3</v>
      </c>
      <c r="AK56">
        <v>8.343588732631451E-3</v>
      </c>
      <c r="AL56">
        <v>6.9557287998326259E-3</v>
      </c>
      <c r="AM56">
        <v>6.954616093624545E-3</v>
      </c>
      <c r="AN56">
        <v>6.9557287998326259E-3</v>
      </c>
      <c r="AO56">
        <v>4.7659305109122108E-3</v>
      </c>
      <c r="AP56">
        <v>2.7623144246083893E-3</v>
      </c>
      <c r="AQ56">
        <v>3.5005432797478794E-3</v>
      </c>
      <c r="AR56">
        <v>5.279382630854825E-3</v>
      </c>
      <c r="AS56">
        <v>1.0000635142778448E-2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row>
    <row r="57" spans="1:69">
      <c r="A57" t="s">
        <v>339</v>
      </c>
      <c r="B57" t="s">
        <v>357</v>
      </c>
      <c r="C57" t="s">
        <v>2</v>
      </c>
      <c r="D57" t="s">
        <v>38</v>
      </c>
      <c r="E57">
        <v>1000</v>
      </c>
      <c r="F57" t="s">
        <v>2608</v>
      </c>
      <c r="G57">
        <v>0</v>
      </c>
      <c r="H57">
        <v>1</v>
      </c>
      <c r="I57">
        <v>1</v>
      </c>
      <c r="J57">
        <v>1</v>
      </c>
      <c r="K57">
        <v>0</v>
      </c>
      <c r="L57">
        <v>0</v>
      </c>
      <c r="M57">
        <v>0</v>
      </c>
      <c r="N57">
        <v>1</v>
      </c>
      <c r="O57">
        <v>0.98028844497481515</v>
      </c>
      <c r="P57">
        <v>0.99900101530553964</v>
      </c>
      <c r="Q57">
        <v>0.83803393507043378</v>
      </c>
      <c r="R57">
        <v>0.57353371151036991</v>
      </c>
      <c r="S57">
        <v>0.58943294851715033</v>
      </c>
      <c r="T57">
        <v>0.50287021262362486</v>
      </c>
      <c r="U57">
        <v>0.48480928514296023</v>
      </c>
      <c r="V57">
        <v>0.75563916484261007</v>
      </c>
      <c r="W57">
        <v>0.69028332940736614</v>
      </c>
      <c r="X57">
        <v>0.6525310816275729</v>
      </c>
      <c r="Y57">
        <v>0.56328043196394406</v>
      </c>
      <c r="Z57">
        <v>0.50186363695953518</v>
      </c>
      <c r="AA57">
        <v>0.49224601329252299</v>
      </c>
      <c r="AB57">
        <v>0.4919279359976485</v>
      </c>
      <c r="AC57">
        <v>0.49264356741523158</v>
      </c>
      <c r="AD57">
        <v>0.50225507553657045</v>
      </c>
      <c r="AE57">
        <v>0.51450704083632282</v>
      </c>
      <c r="AF57">
        <v>0.56576148918877134</v>
      </c>
      <c r="AG57">
        <v>0.7590556802984243</v>
      </c>
      <c r="AH57">
        <v>0.89752642474271593</v>
      </c>
      <c r="AI57">
        <v>0.72657371377486579</v>
      </c>
      <c r="AJ57">
        <v>0.62794332000764708</v>
      </c>
      <c r="AK57">
        <v>0.57766181933370186</v>
      </c>
      <c r="AL57">
        <v>0.48197441419789394</v>
      </c>
      <c r="AM57">
        <v>0.48205728262216035</v>
      </c>
      <c r="AN57">
        <v>0.48197441419789394</v>
      </c>
      <c r="AO57">
        <v>0.47154146495000393</v>
      </c>
      <c r="AP57">
        <v>0.46490688304135092</v>
      </c>
      <c r="AQ57">
        <v>0.34568679719196854</v>
      </c>
      <c r="AR57">
        <v>0.52180254173556873</v>
      </c>
      <c r="AS57">
        <v>0.98999936485722151</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row>
    <row r="58" spans="1:69">
      <c r="A58" t="s">
        <v>339</v>
      </c>
      <c r="B58" t="s">
        <v>357</v>
      </c>
      <c r="C58" t="s">
        <v>5135</v>
      </c>
      <c r="D58" t="s">
        <v>38</v>
      </c>
      <c r="E58">
        <v>1000</v>
      </c>
      <c r="F58" t="s">
        <v>2608</v>
      </c>
      <c r="G58">
        <v>0</v>
      </c>
      <c r="H58">
        <v>0</v>
      </c>
      <c r="I58">
        <v>0</v>
      </c>
      <c r="J58">
        <v>0</v>
      </c>
      <c r="K58">
        <v>0</v>
      </c>
      <c r="L58">
        <v>0</v>
      </c>
      <c r="M58">
        <v>0</v>
      </c>
      <c r="N58">
        <v>0</v>
      </c>
      <c r="O58">
        <v>0</v>
      </c>
      <c r="P58">
        <v>0</v>
      </c>
      <c r="Q58">
        <v>0.11364258545195666</v>
      </c>
      <c r="R58">
        <v>0.28212178739040716</v>
      </c>
      <c r="S58">
        <v>0.28871355283198225</v>
      </c>
      <c r="T58">
        <v>0.34993240875858794</v>
      </c>
      <c r="U58">
        <v>0.35109479279800526</v>
      </c>
      <c r="V58">
        <v>0.16922058359054551</v>
      </c>
      <c r="W58">
        <v>0.1701366704289331</v>
      </c>
      <c r="X58">
        <v>0.23307091292144669</v>
      </c>
      <c r="Y58">
        <v>0.2815058680008839</v>
      </c>
      <c r="Z58">
        <v>0.32386661735870503</v>
      </c>
      <c r="AA58">
        <v>0.3043013990272081</v>
      </c>
      <c r="AB58">
        <v>0.30427466204804804</v>
      </c>
      <c r="AC58">
        <v>0.30471730515042533</v>
      </c>
      <c r="AD58">
        <v>0.3106623596419158</v>
      </c>
      <c r="AE58">
        <v>0.31824062940097331</v>
      </c>
      <c r="AF58">
        <v>0.31110561614610938</v>
      </c>
      <c r="AG58">
        <v>0.15669126062344163</v>
      </c>
      <c r="AH58">
        <v>0</v>
      </c>
      <c r="AI58">
        <v>0.19976718742699356</v>
      </c>
      <c r="AJ58">
        <v>0.25857906679508935</v>
      </c>
      <c r="AK58">
        <v>0.30298504639017809</v>
      </c>
      <c r="AL58">
        <v>0.32475467820960469</v>
      </c>
      <c r="AM58">
        <v>0.32470272728441107</v>
      </c>
      <c r="AN58">
        <v>0.32475467820960469</v>
      </c>
      <c r="AO58">
        <v>0.33277568797621998</v>
      </c>
      <c r="AP58">
        <v>0.33826475208698131</v>
      </c>
      <c r="AQ58">
        <v>0.42866604690070176</v>
      </c>
      <c r="AR58">
        <v>0.28733217187396887</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row>
    <row r="59" spans="1:69">
      <c r="A59" t="s">
        <v>339</v>
      </c>
      <c r="B59" t="s">
        <v>357</v>
      </c>
      <c r="C59" t="s">
        <v>5136</v>
      </c>
      <c r="D59" t="s">
        <v>38</v>
      </c>
      <c r="E59">
        <v>1000</v>
      </c>
      <c r="F59" t="s">
        <v>2608</v>
      </c>
      <c r="G59">
        <v>0</v>
      </c>
      <c r="H59">
        <v>0</v>
      </c>
      <c r="I59">
        <v>0</v>
      </c>
      <c r="J59">
        <v>0</v>
      </c>
      <c r="K59">
        <v>0</v>
      </c>
      <c r="L59">
        <v>0</v>
      </c>
      <c r="M59">
        <v>0</v>
      </c>
      <c r="N59">
        <v>0</v>
      </c>
      <c r="O59">
        <v>1.9711555025184874E-2</v>
      </c>
      <c r="P59">
        <v>9.989846944602834E-4</v>
      </c>
      <c r="Q59">
        <v>4.5397542012791677E-2</v>
      </c>
      <c r="R59">
        <v>4.6958759799579496E-2</v>
      </c>
      <c r="S59">
        <v>4.8055949537703986E-2</v>
      </c>
      <c r="T59">
        <v>5.8245738767574329E-2</v>
      </c>
      <c r="U59">
        <v>6.4932462105135605E-2</v>
      </c>
      <c r="V59">
        <v>2.8166519188313095E-2</v>
      </c>
      <c r="W59">
        <v>5.663800101136144E-2</v>
      </c>
      <c r="X59">
        <v>4.6553175991337445E-2</v>
      </c>
      <c r="Y59">
        <v>4.0162492213739166E-2</v>
      </c>
      <c r="Z59">
        <v>7.1876167770547617E-2</v>
      </c>
      <c r="AA59">
        <v>8.4417539648224876E-2</v>
      </c>
      <c r="AB59">
        <v>8.4410122429620121E-2</v>
      </c>
      <c r="AC59">
        <v>8.4532917926993453E-2</v>
      </c>
      <c r="AD59">
        <v>6.8945728533933354E-2</v>
      </c>
      <c r="AE59">
        <v>7.062758445676591E-2</v>
      </c>
      <c r="AF59">
        <v>5.1783075798711171E-2</v>
      </c>
      <c r="AG59">
        <v>3.9121547497467553E-2</v>
      </c>
      <c r="AH59">
        <v>4.6258296416410188E-2</v>
      </c>
      <c r="AI59">
        <v>3.3250956819015035E-2</v>
      </c>
      <c r="AJ59">
        <v>5.1648129975981713E-2</v>
      </c>
      <c r="AK59">
        <v>6.484039561736625E-2</v>
      </c>
      <c r="AL59">
        <v>9.0091570434267354E-2</v>
      </c>
      <c r="AM59">
        <v>9.0077158508126656E-2</v>
      </c>
      <c r="AN59">
        <v>9.0091570434267354E-2</v>
      </c>
      <c r="AO59">
        <v>9.2316712718057858E-2</v>
      </c>
      <c r="AP59">
        <v>9.3839457236101986E-2</v>
      </c>
      <c r="AQ59">
        <v>9.5134450582929533E-2</v>
      </c>
      <c r="AR59">
        <v>5.7761398231941208E-2</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row>
    <row r="60" spans="1:69">
      <c r="A60" t="s">
        <v>339</v>
      </c>
      <c r="B60" t="s">
        <v>357</v>
      </c>
      <c r="C60" t="s">
        <v>5138</v>
      </c>
      <c r="D60" t="s">
        <v>38</v>
      </c>
      <c r="E60">
        <v>1000</v>
      </c>
      <c r="F60" t="s">
        <v>2608</v>
      </c>
      <c r="G60">
        <v>0</v>
      </c>
      <c r="H60">
        <v>0</v>
      </c>
      <c r="I60">
        <v>0</v>
      </c>
      <c r="J60">
        <v>0</v>
      </c>
      <c r="K60">
        <v>0</v>
      </c>
      <c r="L60">
        <v>0</v>
      </c>
      <c r="M60">
        <v>0</v>
      </c>
      <c r="N60">
        <v>0</v>
      </c>
      <c r="O60">
        <v>0</v>
      </c>
      <c r="P60">
        <v>0</v>
      </c>
      <c r="Q60">
        <v>0</v>
      </c>
      <c r="R60">
        <v>9.4040595796802393E-2</v>
      </c>
      <c r="S60">
        <v>6.4158567295996061E-2</v>
      </c>
      <c r="T60">
        <v>7.7762757501908447E-2</v>
      </c>
      <c r="U60">
        <v>8.6690072295803777E-2</v>
      </c>
      <c r="V60">
        <v>3.7604574131232339E-2</v>
      </c>
      <c r="W60">
        <v>7.5616297968414709E-2</v>
      </c>
      <c r="X60">
        <v>6.2152243445719124E-2</v>
      </c>
      <c r="Y60">
        <v>0.10724033066700339</v>
      </c>
      <c r="Z60">
        <v>9.596047921739409E-2</v>
      </c>
      <c r="AA60">
        <v>0.11270422186192895</v>
      </c>
      <c r="AB60">
        <v>0.11269431927705484</v>
      </c>
      <c r="AC60">
        <v>0.11285826116682421</v>
      </c>
      <c r="AD60">
        <v>0.11506013320070957</v>
      </c>
      <c r="AE60">
        <v>9.4293519822510621E-2</v>
      </c>
      <c r="AF60">
        <v>6.9134581365802097E-2</v>
      </c>
      <c r="AG60">
        <v>4.1784336166251101E-2</v>
      </c>
      <c r="AH60">
        <v>4.9406844350073115E-2</v>
      </c>
      <c r="AI60">
        <v>3.5514166653687743E-2</v>
      </c>
      <c r="AJ60">
        <v>5.5163534249619062E-2</v>
      </c>
      <c r="AK60">
        <v>4.616914992612238E-2</v>
      </c>
      <c r="AL60">
        <v>9.6223608358401408E-2</v>
      </c>
      <c r="AM60">
        <v>9.6208215491677365E-2</v>
      </c>
      <c r="AN60">
        <v>9.6223608358401408E-2</v>
      </c>
      <c r="AO60">
        <v>9.8600203844805931E-2</v>
      </c>
      <c r="AP60">
        <v>0.10022659321095742</v>
      </c>
      <c r="AQ60">
        <v>0.12701216204465238</v>
      </c>
      <c r="AR60">
        <v>0.1278245055276663</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row>
    <row r="61" spans="1:69">
      <c r="A61" t="s">
        <v>339</v>
      </c>
      <c r="B61" t="s">
        <v>357</v>
      </c>
      <c r="C61" t="s">
        <v>5155</v>
      </c>
      <c r="D61" t="s">
        <v>38</v>
      </c>
      <c r="E61">
        <v>1000</v>
      </c>
      <c r="F61" t="s">
        <v>2608</v>
      </c>
      <c r="G61">
        <v>0</v>
      </c>
      <c r="H61">
        <v>0</v>
      </c>
      <c r="I61">
        <v>0</v>
      </c>
      <c r="J61">
        <v>0</v>
      </c>
      <c r="K61">
        <v>0</v>
      </c>
      <c r="L61">
        <v>0</v>
      </c>
      <c r="M61">
        <v>0</v>
      </c>
      <c r="N61">
        <v>0</v>
      </c>
      <c r="O61">
        <v>0</v>
      </c>
      <c r="P61">
        <v>0</v>
      </c>
      <c r="Q61">
        <v>2.9259374648178561E-3</v>
      </c>
      <c r="R61">
        <v>3.34514550284104E-3</v>
      </c>
      <c r="S61">
        <v>9.6389818171674097E-3</v>
      </c>
      <c r="T61">
        <v>1.1188882348304466E-2</v>
      </c>
      <c r="U61">
        <v>1.2473387658095227E-2</v>
      </c>
      <c r="V61">
        <v>9.3691582472990587E-3</v>
      </c>
      <c r="W61">
        <v>7.3257011839246745E-3</v>
      </c>
      <c r="X61">
        <v>5.6925860139236447E-3</v>
      </c>
      <c r="Y61">
        <v>7.8108771544294717E-3</v>
      </c>
      <c r="Z61">
        <v>6.4330986938181262E-3</v>
      </c>
      <c r="AA61">
        <v>6.3308261701150092E-3</v>
      </c>
      <c r="AB61">
        <v>6.6929602476284633E-3</v>
      </c>
      <c r="AC61">
        <v>5.2479483405254192E-3</v>
      </c>
      <c r="AD61">
        <v>3.076703086870804E-3</v>
      </c>
      <c r="AE61">
        <v>2.3312254834274701E-3</v>
      </c>
      <c r="AF61">
        <v>2.2152375006060819E-3</v>
      </c>
      <c r="AG61">
        <v>3.3471754144155765E-3</v>
      </c>
      <c r="AH61">
        <v>6.8084344908007858E-3</v>
      </c>
      <c r="AI61">
        <v>4.8939753254380212E-3</v>
      </c>
      <c r="AJ61">
        <v>6.665948971662789E-3</v>
      </c>
      <c r="AK61">
        <v>8.343588732631451E-3</v>
      </c>
      <c r="AL61">
        <v>6.9557287998326259E-3</v>
      </c>
      <c r="AM61">
        <v>6.954616093624545E-3</v>
      </c>
      <c r="AN61">
        <v>6.9557287998326259E-3</v>
      </c>
      <c r="AO61">
        <v>4.7659305109122108E-3</v>
      </c>
      <c r="AP61">
        <v>2.7623144246083893E-3</v>
      </c>
      <c r="AQ61">
        <v>3.5005432797478794E-3</v>
      </c>
      <c r="AR61">
        <v>5.279382630854825E-3</v>
      </c>
      <c r="AS61">
        <v>1.0000635142778448E-2</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row>
    <row r="62" spans="1:69">
      <c r="A62" t="s">
        <v>339</v>
      </c>
      <c r="B62" t="s">
        <v>358</v>
      </c>
      <c r="C62" t="s">
        <v>2</v>
      </c>
      <c r="D62" t="s">
        <v>38</v>
      </c>
      <c r="E62">
        <v>1000</v>
      </c>
      <c r="F62" t="s">
        <v>2608</v>
      </c>
      <c r="G62">
        <v>0</v>
      </c>
      <c r="H62">
        <v>1</v>
      </c>
      <c r="I62">
        <v>1</v>
      </c>
      <c r="J62">
        <v>1</v>
      </c>
      <c r="K62">
        <v>0</v>
      </c>
      <c r="L62">
        <v>0</v>
      </c>
      <c r="M62">
        <v>0</v>
      </c>
      <c r="N62">
        <v>1</v>
      </c>
      <c r="O62">
        <v>0.98028844497481515</v>
      </c>
      <c r="P62">
        <v>0.99900101530553964</v>
      </c>
      <c r="Q62">
        <v>0.83803393507043378</v>
      </c>
      <c r="R62">
        <v>0.57353371151036991</v>
      </c>
      <c r="S62">
        <v>0.58943294851715033</v>
      </c>
      <c r="T62">
        <v>0.50287021262362486</v>
      </c>
      <c r="U62">
        <v>0.48480928514296023</v>
      </c>
      <c r="V62">
        <v>0.75563916484261007</v>
      </c>
      <c r="W62">
        <v>0.69028332940736614</v>
      </c>
      <c r="X62">
        <v>0.6525310816275729</v>
      </c>
      <c r="Y62">
        <v>0.56328043196394406</v>
      </c>
      <c r="Z62">
        <v>0.50186363695953518</v>
      </c>
      <c r="AA62">
        <v>0.49224601329252299</v>
      </c>
      <c r="AB62">
        <v>0.4919279359976485</v>
      </c>
      <c r="AC62">
        <v>0.49264356741523158</v>
      </c>
      <c r="AD62">
        <v>0.50225507553657045</v>
      </c>
      <c r="AE62">
        <v>0.51450704083632282</v>
      </c>
      <c r="AF62">
        <v>0.56576148918877134</v>
      </c>
      <c r="AG62">
        <v>0.7590556802984243</v>
      </c>
      <c r="AH62">
        <v>0.89752642474271593</v>
      </c>
      <c r="AI62">
        <v>0.72657371377486579</v>
      </c>
      <c r="AJ62">
        <v>0.62794332000764708</v>
      </c>
      <c r="AK62">
        <v>0.57766181933370186</v>
      </c>
      <c r="AL62">
        <v>0.48197441419789394</v>
      </c>
      <c r="AM62">
        <v>0.48205728262216035</v>
      </c>
      <c r="AN62">
        <v>0.48197441419789394</v>
      </c>
      <c r="AO62">
        <v>0.47154146495000393</v>
      </c>
      <c r="AP62">
        <v>0.46490688304135092</v>
      </c>
      <c r="AQ62">
        <v>0.34568679719196854</v>
      </c>
      <c r="AR62">
        <v>0.52180254173556873</v>
      </c>
      <c r="AS62">
        <v>0.98999936485722151</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row>
    <row r="63" spans="1:69">
      <c r="A63" t="s">
        <v>339</v>
      </c>
      <c r="B63" t="s">
        <v>358</v>
      </c>
      <c r="C63" t="s">
        <v>5135</v>
      </c>
      <c r="D63" t="s">
        <v>38</v>
      </c>
      <c r="E63">
        <v>1000</v>
      </c>
      <c r="F63" t="s">
        <v>2608</v>
      </c>
      <c r="G63">
        <v>0</v>
      </c>
      <c r="H63">
        <v>0</v>
      </c>
      <c r="I63">
        <v>0</v>
      </c>
      <c r="J63">
        <v>0</v>
      </c>
      <c r="K63">
        <v>0</v>
      </c>
      <c r="L63">
        <v>0</v>
      </c>
      <c r="M63">
        <v>0</v>
      </c>
      <c r="N63">
        <v>0</v>
      </c>
      <c r="O63">
        <v>0</v>
      </c>
      <c r="P63">
        <v>0</v>
      </c>
      <c r="Q63">
        <v>0.11364258545195666</v>
      </c>
      <c r="R63">
        <v>0.28212178739040716</v>
      </c>
      <c r="S63">
        <v>0.28871355283198225</v>
      </c>
      <c r="T63">
        <v>0.34993240875858794</v>
      </c>
      <c r="U63">
        <v>0.35109479279800526</v>
      </c>
      <c r="V63">
        <v>0.16922058359054551</v>
      </c>
      <c r="W63">
        <v>0.1701366704289331</v>
      </c>
      <c r="X63">
        <v>0.23307091292144669</v>
      </c>
      <c r="Y63">
        <v>0.2815058680008839</v>
      </c>
      <c r="Z63">
        <v>0.32386661735870503</v>
      </c>
      <c r="AA63">
        <v>0.3043013990272081</v>
      </c>
      <c r="AB63">
        <v>0.30427466204804804</v>
      </c>
      <c r="AC63">
        <v>0.30471730515042533</v>
      </c>
      <c r="AD63">
        <v>0.3106623596419158</v>
      </c>
      <c r="AE63">
        <v>0.31824062940097331</v>
      </c>
      <c r="AF63">
        <v>0.31110561614610938</v>
      </c>
      <c r="AG63">
        <v>0.15669126062344163</v>
      </c>
      <c r="AH63">
        <v>0</v>
      </c>
      <c r="AI63">
        <v>0.19976718742699356</v>
      </c>
      <c r="AJ63">
        <v>0.25857906679508935</v>
      </c>
      <c r="AK63">
        <v>0.30298504639017809</v>
      </c>
      <c r="AL63">
        <v>0.32475467820960469</v>
      </c>
      <c r="AM63">
        <v>0.32470272728441107</v>
      </c>
      <c r="AN63">
        <v>0.32475467820960469</v>
      </c>
      <c r="AO63">
        <v>0.33277568797621998</v>
      </c>
      <c r="AP63">
        <v>0.33826475208698131</v>
      </c>
      <c r="AQ63">
        <v>0.42866604690070176</v>
      </c>
      <c r="AR63">
        <v>0.28733217187396887</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row>
    <row r="64" spans="1:69">
      <c r="A64" t="s">
        <v>339</v>
      </c>
      <c r="B64" t="s">
        <v>358</v>
      </c>
      <c r="C64" t="s">
        <v>5136</v>
      </c>
      <c r="D64" t="s">
        <v>38</v>
      </c>
      <c r="E64">
        <v>1000</v>
      </c>
      <c r="F64" t="s">
        <v>2608</v>
      </c>
      <c r="G64">
        <v>0</v>
      </c>
      <c r="H64">
        <v>0</v>
      </c>
      <c r="I64">
        <v>0</v>
      </c>
      <c r="J64">
        <v>0</v>
      </c>
      <c r="K64">
        <v>0</v>
      </c>
      <c r="L64">
        <v>0</v>
      </c>
      <c r="M64">
        <v>0</v>
      </c>
      <c r="N64">
        <v>0</v>
      </c>
      <c r="O64">
        <v>1.9711555025184874E-2</v>
      </c>
      <c r="P64">
        <v>9.989846944602834E-4</v>
      </c>
      <c r="Q64">
        <v>4.5397542012791677E-2</v>
      </c>
      <c r="R64">
        <v>4.6958759799579496E-2</v>
      </c>
      <c r="S64">
        <v>4.8055949537703986E-2</v>
      </c>
      <c r="T64">
        <v>5.8245738767574329E-2</v>
      </c>
      <c r="U64">
        <v>6.4932462105135605E-2</v>
      </c>
      <c r="V64">
        <v>2.8166519188313095E-2</v>
      </c>
      <c r="W64">
        <v>5.663800101136144E-2</v>
      </c>
      <c r="X64">
        <v>4.6553175991337445E-2</v>
      </c>
      <c r="Y64">
        <v>4.0162492213739166E-2</v>
      </c>
      <c r="Z64">
        <v>7.1876167770547617E-2</v>
      </c>
      <c r="AA64">
        <v>8.4417539648224876E-2</v>
      </c>
      <c r="AB64">
        <v>8.4410122429620121E-2</v>
      </c>
      <c r="AC64">
        <v>8.4532917926993453E-2</v>
      </c>
      <c r="AD64">
        <v>6.8945728533933354E-2</v>
      </c>
      <c r="AE64">
        <v>7.062758445676591E-2</v>
      </c>
      <c r="AF64">
        <v>5.1783075798711171E-2</v>
      </c>
      <c r="AG64">
        <v>3.9121547497467553E-2</v>
      </c>
      <c r="AH64">
        <v>4.6258296416410188E-2</v>
      </c>
      <c r="AI64">
        <v>3.3250956819015035E-2</v>
      </c>
      <c r="AJ64">
        <v>5.1648129975981713E-2</v>
      </c>
      <c r="AK64">
        <v>6.484039561736625E-2</v>
      </c>
      <c r="AL64">
        <v>9.0091570434267354E-2</v>
      </c>
      <c r="AM64">
        <v>9.0077158508126656E-2</v>
      </c>
      <c r="AN64">
        <v>9.0091570434267354E-2</v>
      </c>
      <c r="AO64">
        <v>9.2316712718057858E-2</v>
      </c>
      <c r="AP64">
        <v>9.3839457236101986E-2</v>
      </c>
      <c r="AQ64">
        <v>9.5134450582929533E-2</v>
      </c>
      <c r="AR64">
        <v>5.7761398231941208E-2</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row>
    <row r="65" spans="1:69">
      <c r="A65" t="s">
        <v>339</v>
      </c>
      <c r="B65" t="s">
        <v>358</v>
      </c>
      <c r="C65" t="s">
        <v>5138</v>
      </c>
      <c r="D65" t="s">
        <v>38</v>
      </c>
      <c r="E65">
        <v>1000</v>
      </c>
      <c r="F65" t="s">
        <v>2608</v>
      </c>
      <c r="G65">
        <v>0</v>
      </c>
      <c r="H65">
        <v>0</v>
      </c>
      <c r="I65">
        <v>0</v>
      </c>
      <c r="J65">
        <v>0</v>
      </c>
      <c r="K65">
        <v>0</v>
      </c>
      <c r="L65">
        <v>0</v>
      </c>
      <c r="M65">
        <v>0</v>
      </c>
      <c r="N65">
        <v>0</v>
      </c>
      <c r="O65">
        <v>0</v>
      </c>
      <c r="P65">
        <v>0</v>
      </c>
      <c r="Q65">
        <v>0</v>
      </c>
      <c r="R65">
        <v>9.4040595796802393E-2</v>
      </c>
      <c r="S65">
        <v>6.4158567295996061E-2</v>
      </c>
      <c r="T65">
        <v>7.7762757501908447E-2</v>
      </c>
      <c r="U65">
        <v>8.6690072295803777E-2</v>
      </c>
      <c r="V65">
        <v>3.7604574131232339E-2</v>
      </c>
      <c r="W65">
        <v>7.5616297968414709E-2</v>
      </c>
      <c r="X65">
        <v>6.2152243445719124E-2</v>
      </c>
      <c r="Y65">
        <v>0.10724033066700339</v>
      </c>
      <c r="Z65">
        <v>9.596047921739409E-2</v>
      </c>
      <c r="AA65">
        <v>0.11270422186192895</v>
      </c>
      <c r="AB65">
        <v>0.11269431927705484</v>
      </c>
      <c r="AC65">
        <v>0.11285826116682421</v>
      </c>
      <c r="AD65">
        <v>0.11506013320070957</v>
      </c>
      <c r="AE65">
        <v>9.4293519822510621E-2</v>
      </c>
      <c r="AF65">
        <v>6.9134581365802097E-2</v>
      </c>
      <c r="AG65">
        <v>4.1784336166251101E-2</v>
      </c>
      <c r="AH65">
        <v>4.9406844350073115E-2</v>
      </c>
      <c r="AI65">
        <v>3.5514166653687743E-2</v>
      </c>
      <c r="AJ65">
        <v>5.5163534249619062E-2</v>
      </c>
      <c r="AK65">
        <v>4.616914992612238E-2</v>
      </c>
      <c r="AL65">
        <v>9.6223608358401408E-2</v>
      </c>
      <c r="AM65">
        <v>9.6208215491677365E-2</v>
      </c>
      <c r="AN65">
        <v>9.6223608358401408E-2</v>
      </c>
      <c r="AO65">
        <v>9.8600203844805931E-2</v>
      </c>
      <c r="AP65">
        <v>0.10022659321095742</v>
      </c>
      <c r="AQ65">
        <v>0.12701216204465238</v>
      </c>
      <c r="AR65">
        <v>0.1278245055276663</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row>
    <row r="66" spans="1:69">
      <c r="A66" t="s">
        <v>339</v>
      </c>
      <c r="B66" t="s">
        <v>358</v>
      </c>
      <c r="C66" t="s">
        <v>5155</v>
      </c>
      <c r="D66" t="s">
        <v>38</v>
      </c>
      <c r="E66">
        <v>1000</v>
      </c>
      <c r="F66" t="s">
        <v>2608</v>
      </c>
      <c r="G66">
        <v>0</v>
      </c>
      <c r="H66">
        <v>0</v>
      </c>
      <c r="I66">
        <v>0</v>
      </c>
      <c r="J66">
        <v>0</v>
      </c>
      <c r="K66">
        <v>0</v>
      </c>
      <c r="L66">
        <v>0</v>
      </c>
      <c r="M66">
        <v>0</v>
      </c>
      <c r="N66">
        <v>0</v>
      </c>
      <c r="O66">
        <v>0</v>
      </c>
      <c r="P66">
        <v>0</v>
      </c>
      <c r="Q66">
        <v>2.9259374648178561E-3</v>
      </c>
      <c r="R66">
        <v>3.34514550284104E-3</v>
      </c>
      <c r="S66">
        <v>9.6389818171674097E-3</v>
      </c>
      <c r="T66">
        <v>1.1188882348304466E-2</v>
      </c>
      <c r="U66">
        <v>1.2473387658095227E-2</v>
      </c>
      <c r="V66">
        <v>9.3691582472990587E-3</v>
      </c>
      <c r="W66">
        <v>7.3257011839246745E-3</v>
      </c>
      <c r="X66">
        <v>5.6925860139236447E-3</v>
      </c>
      <c r="Y66">
        <v>7.8108771544294717E-3</v>
      </c>
      <c r="Z66">
        <v>6.4330986938181262E-3</v>
      </c>
      <c r="AA66">
        <v>6.3308261701150092E-3</v>
      </c>
      <c r="AB66">
        <v>6.6929602476284633E-3</v>
      </c>
      <c r="AC66">
        <v>5.2479483405254192E-3</v>
      </c>
      <c r="AD66">
        <v>3.076703086870804E-3</v>
      </c>
      <c r="AE66">
        <v>2.3312254834274701E-3</v>
      </c>
      <c r="AF66">
        <v>2.2152375006060819E-3</v>
      </c>
      <c r="AG66">
        <v>3.3471754144155765E-3</v>
      </c>
      <c r="AH66">
        <v>6.8084344908007858E-3</v>
      </c>
      <c r="AI66">
        <v>4.8939753254380212E-3</v>
      </c>
      <c r="AJ66">
        <v>6.665948971662789E-3</v>
      </c>
      <c r="AK66">
        <v>8.343588732631451E-3</v>
      </c>
      <c r="AL66">
        <v>6.9557287998326259E-3</v>
      </c>
      <c r="AM66">
        <v>6.954616093624545E-3</v>
      </c>
      <c r="AN66">
        <v>6.9557287998326259E-3</v>
      </c>
      <c r="AO66">
        <v>4.7659305109122108E-3</v>
      </c>
      <c r="AP66">
        <v>2.7623144246083893E-3</v>
      </c>
      <c r="AQ66">
        <v>3.5005432797478794E-3</v>
      </c>
      <c r="AR66">
        <v>5.279382630854825E-3</v>
      </c>
      <c r="AS66">
        <v>1.0000635142778448E-2</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row>
    <row r="67" spans="1:69">
      <c r="A67" t="s">
        <v>339</v>
      </c>
      <c r="B67" t="s">
        <v>359</v>
      </c>
      <c r="C67" t="s">
        <v>2</v>
      </c>
      <c r="D67" t="s">
        <v>38</v>
      </c>
      <c r="E67">
        <v>1000</v>
      </c>
      <c r="F67" t="s">
        <v>2608</v>
      </c>
      <c r="G67">
        <v>0</v>
      </c>
      <c r="H67">
        <v>1</v>
      </c>
      <c r="I67">
        <v>1</v>
      </c>
      <c r="J67">
        <v>1</v>
      </c>
      <c r="K67">
        <v>0</v>
      </c>
      <c r="L67">
        <v>0</v>
      </c>
      <c r="M67">
        <v>0</v>
      </c>
      <c r="N67">
        <v>1</v>
      </c>
      <c r="O67">
        <v>0.98028844497481515</v>
      </c>
      <c r="P67">
        <v>0.99900101530553964</v>
      </c>
      <c r="Q67">
        <v>0.83803393507043378</v>
      </c>
      <c r="R67">
        <v>0.57353371151036991</v>
      </c>
      <c r="S67">
        <v>0.58943294851715033</v>
      </c>
      <c r="T67">
        <v>0.50287021262362486</v>
      </c>
      <c r="U67">
        <v>0.48480928514296023</v>
      </c>
      <c r="V67">
        <v>0.75563916484261007</v>
      </c>
      <c r="W67">
        <v>0.69028332940736614</v>
      </c>
      <c r="X67">
        <v>0.6525310816275729</v>
      </c>
      <c r="Y67">
        <v>0.56328043196394406</v>
      </c>
      <c r="Z67">
        <v>0.50186363695953518</v>
      </c>
      <c r="AA67">
        <v>0.49224601329252299</v>
      </c>
      <c r="AB67">
        <v>0.4919279359976485</v>
      </c>
      <c r="AC67">
        <v>0.49264356741523158</v>
      </c>
      <c r="AD67">
        <v>0.50225507553657045</v>
      </c>
      <c r="AE67">
        <v>0.51450704083632282</v>
      </c>
      <c r="AF67">
        <v>0.56576148918877134</v>
      </c>
      <c r="AG67">
        <v>0.7590556802984243</v>
      </c>
      <c r="AH67">
        <v>0.89752642474271593</v>
      </c>
      <c r="AI67">
        <v>0.72657371377486579</v>
      </c>
      <c r="AJ67">
        <v>0.62794332000764708</v>
      </c>
      <c r="AK67">
        <v>0.57766181933370186</v>
      </c>
      <c r="AL67">
        <v>0.48197441419789394</v>
      </c>
      <c r="AM67">
        <v>0.48205728262216035</v>
      </c>
      <c r="AN67">
        <v>0.48197441419789394</v>
      </c>
      <c r="AO67">
        <v>0.47154146495000393</v>
      </c>
      <c r="AP67">
        <v>0.46490688304135092</v>
      </c>
      <c r="AQ67">
        <v>0.34568679719196854</v>
      </c>
      <c r="AR67">
        <v>0.52180254173556873</v>
      </c>
      <c r="AS67">
        <v>0.98999936485722151</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row>
    <row r="68" spans="1:69">
      <c r="A68" t="s">
        <v>339</v>
      </c>
      <c r="B68" t="s">
        <v>359</v>
      </c>
      <c r="C68" t="s">
        <v>5135</v>
      </c>
      <c r="D68" t="s">
        <v>38</v>
      </c>
      <c r="E68">
        <v>1000</v>
      </c>
      <c r="F68" t="s">
        <v>2608</v>
      </c>
      <c r="G68">
        <v>0</v>
      </c>
      <c r="H68">
        <v>0</v>
      </c>
      <c r="I68">
        <v>0</v>
      </c>
      <c r="J68">
        <v>0</v>
      </c>
      <c r="K68">
        <v>0</v>
      </c>
      <c r="L68">
        <v>0</v>
      </c>
      <c r="M68">
        <v>0</v>
      </c>
      <c r="N68">
        <v>0</v>
      </c>
      <c r="O68">
        <v>0</v>
      </c>
      <c r="P68">
        <v>0</v>
      </c>
      <c r="Q68">
        <v>0.11364258545195666</v>
      </c>
      <c r="R68">
        <v>0.28212178739040716</v>
      </c>
      <c r="S68">
        <v>0.28871355283198225</v>
      </c>
      <c r="T68">
        <v>0.34993240875858794</v>
      </c>
      <c r="U68">
        <v>0.35109479279800526</v>
      </c>
      <c r="V68">
        <v>0.16922058359054551</v>
      </c>
      <c r="W68">
        <v>0.1701366704289331</v>
      </c>
      <c r="X68">
        <v>0.23307091292144669</v>
      </c>
      <c r="Y68">
        <v>0.2815058680008839</v>
      </c>
      <c r="Z68">
        <v>0.32386661735870503</v>
      </c>
      <c r="AA68">
        <v>0.3043013990272081</v>
      </c>
      <c r="AB68">
        <v>0.30427466204804804</v>
      </c>
      <c r="AC68">
        <v>0.30471730515042533</v>
      </c>
      <c r="AD68">
        <v>0.3106623596419158</v>
      </c>
      <c r="AE68">
        <v>0.31824062940097331</v>
      </c>
      <c r="AF68">
        <v>0.31110561614610938</v>
      </c>
      <c r="AG68">
        <v>0.15669126062344163</v>
      </c>
      <c r="AH68">
        <v>0</v>
      </c>
      <c r="AI68">
        <v>0.19976718742699356</v>
      </c>
      <c r="AJ68">
        <v>0.25857906679508935</v>
      </c>
      <c r="AK68">
        <v>0.30298504639017809</v>
      </c>
      <c r="AL68">
        <v>0.32475467820960469</v>
      </c>
      <c r="AM68">
        <v>0.32470272728441107</v>
      </c>
      <c r="AN68">
        <v>0.32475467820960469</v>
      </c>
      <c r="AO68">
        <v>0.33277568797621998</v>
      </c>
      <c r="AP68">
        <v>0.33826475208698131</v>
      </c>
      <c r="AQ68">
        <v>0.42866604690070176</v>
      </c>
      <c r="AR68">
        <v>0.28733217187396887</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row>
    <row r="69" spans="1:69">
      <c r="A69" t="s">
        <v>339</v>
      </c>
      <c r="B69" t="s">
        <v>359</v>
      </c>
      <c r="C69" t="s">
        <v>5136</v>
      </c>
      <c r="D69" t="s">
        <v>38</v>
      </c>
      <c r="E69">
        <v>1000</v>
      </c>
      <c r="F69" t="s">
        <v>2608</v>
      </c>
      <c r="G69">
        <v>0</v>
      </c>
      <c r="H69">
        <v>0</v>
      </c>
      <c r="I69">
        <v>0</v>
      </c>
      <c r="J69">
        <v>0</v>
      </c>
      <c r="K69">
        <v>0</v>
      </c>
      <c r="L69">
        <v>0</v>
      </c>
      <c r="M69">
        <v>0</v>
      </c>
      <c r="N69">
        <v>0</v>
      </c>
      <c r="O69">
        <v>1.9711555025184874E-2</v>
      </c>
      <c r="P69">
        <v>9.989846944602834E-4</v>
      </c>
      <c r="Q69">
        <v>4.5397542012791677E-2</v>
      </c>
      <c r="R69">
        <v>4.6958759799579496E-2</v>
      </c>
      <c r="S69">
        <v>4.8055949537703986E-2</v>
      </c>
      <c r="T69">
        <v>5.8245738767574329E-2</v>
      </c>
      <c r="U69">
        <v>6.4932462105135605E-2</v>
      </c>
      <c r="V69">
        <v>2.8166519188313095E-2</v>
      </c>
      <c r="W69">
        <v>5.663800101136144E-2</v>
      </c>
      <c r="X69">
        <v>4.6553175991337445E-2</v>
      </c>
      <c r="Y69">
        <v>4.0162492213739166E-2</v>
      </c>
      <c r="Z69">
        <v>7.1876167770547617E-2</v>
      </c>
      <c r="AA69">
        <v>8.4417539648224876E-2</v>
      </c>
      <c r="AB69">
        <v>8.4410122429620121E-2</v>
      </c>
      <c r="AC69">
        <v>8.4532917926993453E-2</v>
      </c>
      <c r="AD69">
        <v>6.8945728533933354E-2</v>
      </c>
      <c r="AE69">
        <v>7.062758445676591E-2</v>
      </c>
      <c r="AF69">
        <v>5.1783075798711171E-2</v>
      </c>
      <c r="AG69">
        <v>3.9121547497467553E-2</v>
      </c>
      <c r="AH69">
        <v>4.6258296416410188E-2</v>
      </c>
      <c r="AI69">
        <v>3.3250956819015035E-2</v>
      </c>
      <c r="AJ69">
        <v>5.1648129975981713E-2</v>
      </c>
      <c r="AK69">
        <v>6.484039561736625E-2</v>
      </c>
      <c r="AL69">
        <v>9.0091570434267354E-2</v>
      </c>
      <c r="AM69">
        <v>9.0077158508126656E-2</v>
      </c>
      <c r="AN69">
        <v>9.0091570434267354E-2</v>
      </c>
      <c r="AO69">
        <v>9.2316712718057858E-2</v>
      </c>
      <c r="AP69">
        <v>9.3839457236101986E-2</v>
      </c>
      <c r="AQ69">
        <v>9.5134450582929533E-2</v>
      </c>
      <c r="AR69">
        <v>5.7761398231941208E-2</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row>
    <row r="70" spans="1:69">
      <c r="A70" t="s">
        <v>339</v>
      </c>
      <c r="B70" t="s">
        <v>359</v>
      </c>
      <c r="C70" t="s">
        <v>5138</v>
      </c>
      <c r="D70" t="s">
        <v>38</v>
      </c>
      <c r="E70">
        <v>1000</v>
      </c>
      <c r="F70" t="s">
        <v>2608</v>
      </c>
      <c r="G70">
        <v>0</v>
      </c>
      <c r="H70">
        <v>0</v>
      </c>
      <c r="I70">
        <v>0</v>
      </c>
      <c r="J70">
        <v>0</v>
      </c>
      <c r="K70">
        <v>0</v>
      </c>
      <c r="L70">
        <v>0</v>
      </c>
      <c r="M70">
        <v>0</v>
      </c>
      <c r="N70">
        <v>0</v>
      </c>
      <c r="O70">
        <v>0</v>
      </c>
      <c r="P70">
        <v>0</v>
      </c>
      <c r="Q70">
        <v>0</v>
      </c>
      <c r="R70">
        <v>9.4040595796802393E-2</v>
      </c>
      <c r="S70">
        <v>6.4158567295996061E-2</v>
      </c>
      <c r="T70">
        <v>7.7762757501908447E-2</v>
      </c>
      <c r="U70">
        <v>8.6690072295803777E-2</v>
      </c>
      <c r="V70">
        <v>3.7604574131232339E-2</v>
      </c>
      <c r="W70">
        <v>7.5616297968414709E-2</v>
      </c>
      <c r="X70">
        <v>6.2152243445719124E-2</v>
      </c>
      <c r="Y70">
        <v>0.10724033066700339</v>
      </c>
      <c r="Z70">
        <v>9.596047921739409E-2</v>
      </c>
      <c r="AA70">
        <v>0.11270422186192895</v>
      </c>
      <c r="AB70">
        <v>0.11269431927705484</v>
      </c>
      <c r="AC70">
        <v>0.11285826116682421</v>
      </c>
      <c r="AD70">
        <v>0.11506013320070957</v>
      </c>
      <c r="AE70">
        <v>9.4293519822510621E-2</v>
      </c>
      <c r="AF70">
        <v>6.9134581365802097E-2</v>
      </c>
      <c r="AG70">
        <v>4.1784336166251101E-2</v>
      </c>
      <c r="AH70">
        <v>4.9406844350073115E-2</v>
      </c>
      <c r="AI70">
        <v>3.5514166653687743E-2</v>
      </c>
      <c r="AJ70">
        <v>5.5163534249619062E-2</v>
      </c>
      <c r="AK70">
        <v>4.616914992612238E-2</v>
      </c>
      <c r="AL70">
        <v>9.6223608358401408E-2</v>
      </c>
      <c r="AM70">
        <v>9.6208215491677365E-2</v>
      </c>
      <c r="AN70">
        <v>9.6223608358401408E-2</v>
      </c>
      <c r="AO70">
        <v>9.8600203844805931E-2</v>
      </c>
      <c r="AP70">
        <v>0.10022659321095742</v>
      </c>
      <c r="AQ70">
        <v>0.12701216204465238</v>
      </c>
      <c r="AR70">
        <v>0.1278245055276663</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row>
    <row r="71" spans="1:69">
      <c r="A71" t="s">
        <v>339</v>
      </c>
      <c r="B71" t="s">
        <v>359</v>
      </c>
      <c r="C71" t="s">
        <v>5155</v>
      </c>
      <c r="D71" t="s">
        <v>38</v>
      </c>
      <c r="E71">
        <v>1000</v>
      </c>
      <c r="F71" t="s">
        <v>2608</v>
      </c>
      <c r="G71">
        <v>0</v>
      </c>
      <c r="H71">
        <v>0</v>
      </c>
      <c r="I71">
        <v>0</v>
      </c>
      <c r="J71">
        <v>0</v>
      </c>
      <c r="K71">
        <v>0</v>
      </c>
      <c r="L71">
        <v>0</v>
      </c>
      <c r="M71">
        <v>0</v>
      </c>
      <c r="N71">
        <v>0</v>
      </c>
      <c r="O71">
        <v>0</v>
      </c>
      <c r="P71">
        <v>0</v>
      </c>
      <c r="Q71">
        <v>2.9259374648178561E-3</v>
      </c>
      <c r="R71">
        <v>3.34514550284104E-3</v>
      </c>
      <c r="S71">
        <v>9.6389818171674097E-3</v>
      </c>
      <c r="T71">
        <v>1.1188882348304466E-2</v>
      </c>
      <c r="U71">
        <v>1.2473387658095227E-2</v>
      </c>
      <c r="V71">
        <v>9.3691582472990587E-3</v>
      </c>
      <c r="W71">
        <v>7.3257011839246745E-3</v>
      </c>
      <c r="X71">
        <v>5.6925860139236447E-3</v>
      </c>
      <c r="Y71">
        <v>7.8108771544294717E-3</v>
      </c>
      <c r="Z71">
        <v>6.4330986938181262E-3</v>
      </c>
      <c r="AA71">
        <v>6.3308261701150092E-3</v>
      </c>
      <c r="AB71">
        <v>6.6929602476284633E-3</v>
      </c>
      <c r="AC71">
        <v>5.2479483405254192E-3</v>
      </c>
      <c r="AD71">
        <v>3.076703086870804E-3</v>
      </c>
      <c r="AE71">
        <v>2.3312254834274701E-3</v>
      </c>
      <c r="AF71">
        <v>2.2152375006060819E-3</v>
      </c>
      <c r="AG71">
        <v>3.3471754144155765E-3</v>
      </c>
      <c r="AH71">
        <v>6.8084344908007858E-3</v>
      </c>
      <c r="AI71">
        <v>4.8939753254380212E-3</v>
      </c>
      <c r="AJ71">
        <v>6.665948971662789E-3</v>
      </c>
      <c r="AK71">
        <v>8.343588732631451E-3</v>
      </c>
      <c r="AL71">
        <v>6.9557287998326259E-3</v>
      </c>
      <c r="AM71">
        <v>6.954616093624545E-3</v>
      </c>
      <c r="AN71">
        <v>6.9557287998326259E-3</v>
      </c>
      <c r="AO71">
        <v>4.7659305109122108E-3</v>
      </c>
      <c r="AP71">
        <v>2.7623144246083893E-3</v>
      </c>
      <c r="AQ71">
        <v>3.5005432797478794E-3</v>
      </c>
      <c r="AR71">
        <v>5.279382630854825E-3</v>
      </c>
      <c r="AS71">
        <v>1.0000635142778448E-2</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row>
    <row r="72" spans="1:69">
      <c r="A72" t="s">
        <v>339</v>
      </c>
      <c r="B72" t="s">
        <v>360</v>
      </c>
      <c r="C72" t="s">
        <v>2</v>
      </c>
      <c r="D72" t="s">
        <v>38</v>
      </c>
      <c r="E72">
        <v>1000</v>
      </c>
      <c r="F72" t="s">
        <v>2608</v>
      </c>
      <c r="G72">
        <v>0</v>
      </c>
      <c r="H72">
        <v>1</v>
      </c>
      <c r="I72">
        <v>1</v>
      </c>
      <c r="J72">
        <v>1</v>
      </c>
      <c r="K72">
        <v>0</v>
      </c>
      <c r="L72">
        <v>0</v>
      </c>
      <c r="M72">
        <v>0</v>
      </c>
      <c r="N72">
        <v>1</v>
      </c>
      <c r="O72">
        <v>0.98028844497481515</v>
      </c>
      <c r="P72">
        <v>0.99900101530553964</v>
      </c>
      <c r="Q72">
        <v>0.83803393507043378</v>
      </c>
      <c r="R72">
        <v>0.57353371151036991</v>
      </c>
      <c r="S72">
        <v>0.58943294851715033</v>
      </c>
      <c r="T72">
        <v>0.50287021262362486</v>
      </c>
      <c r="U72">
        <v>0.48480928514296023</v>
      </c>
      <c r="V72">
        <v>0.75563916484261007</v>
      </c>
      <c r="W72">
        <v>0.69028332940736614</v>
      </c>
      <c r="X72">
        <v>0.6525310816275729</v>
      </c>
      <c r="Y72">
        <v>0.56328043196394406</v>
      </c>
      <c r="Z72">
        <v>0.50186363695953518</v>
      </c>
      <c r="AA72">
        <v>0.49224601329252299</v>
      </c>
      <c r="AB72">
        <v>0.4919279359976485</v>
      </c>
      <c r="AC72">
        <v>0.49264356741523158</v>
      </c>
      <c r="AD72">
        <v>0.50225507553657045</v>
      </c>
      <c r="AE72">
        <v>0.51450704083632282</v>
      </c>
      <c r="AF72">
        <v>0.56576148918877134</v>
      </c>
      <c r="AG72">
        <v>0.7590556802984243</v>
      </c>
      <c r="AH72">
        <v>0.89752642474271593</v>
      </c>
      <c r="AI72">
        <v>0.72657371377486579</v>
      </c>
      <c r="AJ72">
        <v>0.62794332000764708</v>
      </c>
      <c r="AK72">
        <v>0.57766181933370186</v>
      </c>
      <c r="AL72">
        <v>0.48197441419789394</v>
      </c>
      <c r="AM72">
        <v>0.48205728262216035</v>
      </c>
      <c r="AN72">
        <v>0.48197441419789394</v>
      </c>
      <c r="AO72">
        <v>0.47154146495000393</v>
      </c>
      <c r="AP72">
        <v>0.46490688304135092</v>
      </c>
      <c r="AQ72">
        <v>0.34568679719196854</v>
      </c>
      <c r="AR72">
        <v>0.52180254173556873</v>
      </c>
      <c r="AS72">
        <v>0.98999936485722151</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row>
    <row r="73" spans="1:69">
      <c r="A73" t="s">
        <v>339</v>
      </c>
      <c r="B73" t="s">
        <v>360</v>
      </c>
      <c r="C73" t="s">
        <v>5135</v>
      </c>
      <c r="D73" t="s">
        <v>38</v>
      </c>
      <c r="E73">
        <v>1000</v>
      </c>
      <c r="F73" t="s">
        <v>2608</v>
      </c>
      <c r="G73">
        <v>0</v>
      </c>
      <c r="H73">
        <v>0</v>
      </c>
      <c r="I73">
        <v>0</v>
      </c>
      <c r="J73">
        <v>0</v>
      </c>
      <c r="K73">
        <v>0</v>
      </c>
      <c r="L73">
        <v>0</v>
      </c>
      <c r="M73">
        <v>0</v>
      </c>
      <c r="N73">
        <v>0</v>
      </c>
      <c r="O73">
        <v>0</v>
      </c>
      <c r="P73">
        <v>0</v>
      </c>
      <c r="Q73">
        <v>0.11364258545195666</v>
      </c>
      <c r="R73">
        <v>0.28212178739040716</v>
      </c>
      <c r="S73">
        <v>0.28871355283198225</v>
      </c>
      <c r="T73">
        <v>0.34993240875858794</v>
      </c>
      <c r="U73">
        <v>0.35109479279800526</v>
      </c>
      <c r="V73">
        <v>0.16922058359054551</v>
      </c>
      <c r="W73">
        <v>0.1701366704289331</v>
      </c>
      <c r="X73">
        <v>0.23307091292144669</v>
      </c>
      <c r="Y73">
        <v>0.2815058680008839</v>
      </c>
      <c r="Z73">
        <v>0.32386661735870503</v>
      </c>
      <c r="AA73">
        <v>0.3043013990272081</v>
      </c>
      <c r="AB73">
        <v>0.30427466204804804</v>
      </c>
      <c r="AC73">
        <v>0.30471730515042533</v>
      </c>
      <c r="AD73">
        <v>0.3106623596419158</v>
      </c>
      <c r="AE73">
        <v>0.31824062940097331</v>
      </c>
      <c r="AF73">
        <v>0.31110561614610938</v>
      </c>
      <c r="AG73">
        <v>0.15669126062344163</v>
      </c>
      <c r="AH73">
        <v>0</v>
      </c>
      <c r="AI73">
        <v>0.19976718742699356</v>
      </c>
      <c r="AJ73">
        <v>0.25857906679508935</v>
      </c>
      <c r="AK73">
        <v>0.30298504639017809</v>
      </c>
      <c r="AL73">
        <v>0.32475467820960469</v>
      </c>
      <c r="AM73">
        <v>0.32470272728441107</v>
      </c>
      <c r="AN73">
        <v>0.32475467820960469</v>
      </c>
      <c r="AO73">
        <v>0.33277568797621998</v>
      </c>
      <c r="AP73">
        <v>0.33826475208698131</v>
      </c>
      <c r="AQ73">
        <v>0.42866604690070176</v>
      </c>
      <c r="AR73">
        <v>0.28733217187396887</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row>
    <row r="74" spans="1:69">
      <c r="A74" t="s">
        <v>339</v>
      </c>
      <c r="B74" t="s">
        <v>360</v>
      </c>
      <c r="C74" t="s">
        <v>5136</v>
      </c>
      <c r="D74" t="s">
        <v>38</v>
      </c>
      <c r="E74">
        <v>1000</v>
      </c>
      <c r="F74" t="s">
        <v>2608</v>
      </c>
      <c r="G74">
        <v>0</v>
      </c>
      <c r="H74">
        <v>0</v>
      </c>
      <c r="I74">
        <v>0</v>
      </c>
      <c r="J74">
        <v>0</v>
      </c>
      <c r="K74">
        <v>0</v>
      </c>
      <c r="L74">
        <v>0</v>
      </c>
      <c r="M74">
        <v>0</v>
      </c>
      <c r="N74">
        <v>0</v>
      </c>
      <c r="O74">
        <v>1.9711555025184874E-2</v>
      </c>
      <c r="P74">
        <v>9.989846944602834E-4</v>
      </c>
      <c r="Q74">
        <v>4.5397542012791677E-2</v>
      </c>
      <c r="R74">
        <v>4.6958759799579496E-2</v>
      </c>
      <c r="S74">
        <v>4.8055949537703986E-2</v>
      </c>
      <c r="T74">
        <v>5.8245738767574329E-2</v>
      </c>
      <c r="U74">
        <v>6.4932462105135605E-2</v>
      </c>
      <c r="V74">
        <v>2.8166519188313095E-2</v>
      </c>
      <c r="W74">
        <v>5.663800101136144E-2</v>
      </c>
      <c r="X74">
        <v>4.6553175991337445E-2</v>
      </c>
      <c r="Y74">
        <v>4.0162492213739166E-2</v>
      </c>
      <c r="Z74">
        <v>7.1876167770547617E-2</v>
      </c>
      <c r="AA74">
        <v>8.4417539648224876E-2</v>
      </c>
      <c r="AB74">
        <v>8.4410122429620121E-2</v>
      </c>
      <c r="AC74">
        <v>8.4532917926993453E-2</v>
      </c>
      <c r="AD74">
        <v>6.8945728533933354E-2</v>
      </c>
      <c r="AE74">
        <v>7.062758445676591E-2</v>
      </c>
      <c r="AF74">
        <v>5.1783075798711171E-2</v>
      </c>
      <c r="AG74">
        <v>3.9121547497467553E-2</v>
      </c>
      <c r="AH74">
        <v>4.6258296416410188E-2</v>
      </c>
      <c r="AI74">
        <v>3.3250956819015035E-2</v>
      </c>
      <c r="AJ74">
        <v>5.1648129975981713E-2</v>
      </c>
      <c r="AK74">
        <v>6.484039561736625E-2</v>
      </c>
      <c r="AL74">
        <v>9.0091570434267354E-2</v>
      </c>
      <c r="AM74">
        <v>9.0077158508126656E-2</v>
      </c>
      <c r="AN74">
        <v>9.0091570434267354E-2</v>
      </c>
      <c r="AO74">
        <v>9.2316712718057858E-2</v>
      </c>
      <c r="AP74">
        <v>9.3839457236101986E-2</v>
      </c>
      <c r="AQ74">
        <v>9.5134450582929533E-2</v>
      </c>
      <c r="AR74">
        <v>5.7761398231941208E-2</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row>
    <row r="75" spans="1:69">
      <c r="A75" t="s">
        <v>339</v>
      </c>
      <c r="B75" t="s">
        <v>360</v>
      </c>
      <c r="C75" t="s">
        <v>5138</v>
      </c>
      <c r="D75" t="s">
        <v>38</v>
      </c>
      <c r="E75">
        <v>1000</v>
      </c>
      <c r="F75" t="s">
        <v>2608</v>
      </c>
      <c r="G75">
        <v>0</v>
      </c>
      <c r="H75">
        <v>0</v>
      </c>
      <c r="I75">
        <v>0</v>
      </c>
      <c r="J75">
        <v>0</v>
      </c>
      <c r="K75">
        <v>0</v>
      </c>
      <c r="L75">
        <v>0</v>
      </c>
      <c r="M75">
        <v>0</v>
      </c>
      <c r="N75">
        <v>0</v>
      </c>
      <c r="O75">
        <v>0</v>
      </c>
      <c r="P75">
        <v>0</v>
      </c>
      <c r="Q75">
        <v>0</v>
      </c>
      <c r="R75">
        <v>9.4040595796802393E-2</v>
      </c>
      <c r="S75">
        <v>6.4158567295996061E-2</v>
      </c>
      <c r="T75">
        <v>7.7762757501908447E-2</v>
      </c>
      <c r="U75">
        <v>8.6690072295803777E-2</v>
      </c>
      <c r="V75">
        <v>3.7604574131232339E-2</v>
      </c>
      <c r="W75">
        <v>7.5616297968414709E-2</v>
      </c>
      <c r="X75">
        <v>6.2152243445719124E-2</v>
      </c>
      <c r="Y75">
        <v>0.10724033066700339</v>
      </c>
      <c r="Z75">
        <v>9.596047921739409E-2</v>
      </c>
      <c r="AA75">
        <v>0.11270422186192895</v>
      </c>
      <c r="AB75">
        <v>0.11269431927705484</v>
      </c>
      <c r="AC75">
        <v>0.11285826116682421</v>
      </c>
      <c r="AD75">
        <v>0.11506013320070957</v>
      </c>
      <c r="AE75">
        <v>9.4293519822510621E-2</v>
      </c>
      <c r="AF75">
        <v>6.9134581365802097E-2</v>
      </c>
      <c r="AG75">
        <v>4.1784336166251101E-2</v>
      </c>
      <c r="AH75">
        <v>4.9406844350073115E-2</v>
      </c>
      <c r="AI75">
        <v>3.5514166653687743E-2</v>
      </c>
      <c r="AJ75">
        <v>5.5163534249619062E-2</v>
      </c>
      <c r="AK75">
        <v>4.616914992612238E-2</v>
      </c>
      <c r="AL75">
        <v>9.6223608358401408E-2</v>
      </c>
      <c r="AM75">
        <v>9.6208215491677365E-2</v>
      </c>
      <c r="AN75">
        <v>9.6223608358401408E-2</v>
      </c>
      <c r="AO75">
        <v>9.8600203844805931E-2</v>
      </c>
      <c r="AP75">
        <v>0.10022659321095742</v>
      </c>
      <c r="AQ75">
        <v>0.12701216204465238</v>
      </c>
      <c r="AR75">
        <v>0.1278245055276663</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row>
    <row r="76" spans="1:69">
      <c r="A76" t="s">
        <v>339</v>
      </c>
      <c r="B76" t="s">
        <v>360</v>
      </c>
      <c r="C76" t="s">
        <v>5155</v>
      </c>
      <c r="D76" t="s">
        <v>38</v>
      </c>
      <c r="E76">
        <v>1000</v>
      </c>
      <c r="F76" t="s">
        <v>2608</v>
      </c>
      <c r="G76">
        <v>0</v>
      </c>
      <c r="H76">
        <v>0</v>
      </c>
      <c r="I76">
        <v>0</v>
      </c>
      <c r="J76">
        <v>0</v>
      </c>
      <c r="K76">
        <v>0</v>
      </c>
      <c r="L76">
        <v>0</v>
      </c>
      <c r="M76">
        <v>0</v>
      </c>
      <c r="N76">
        <v>0</v>
      </c>
      <c r="O76">
        <v>0</v>
      </c>
      <c r="P76">
        <v>0</v>
      </c>
      <c r="Q76">
        <v>2.9259374648178561E-3</v>
      </c>
      <c r="R76">
        <v>3.34514550284104E-3</v>
      </c>
      <c r="S76">
        <v>9.6389818171674097E-3</v>
      </c>
      <c r="T76">
        <v>1.1188882348304466E-2</v>
      </c>
      <c r="U76">
        <v>1.2473387658095227E-2</v>
      </c>
      <c r="V76">
        <v>9.3691582472990587E-3</v>
      </c>
      <c r="W76">
        <v>7.3257011839246745E-3</v>
      </c>
      <c r="X76">
        <v>5.6925860139236447E-3</v>
      </c>
      <c r="Y76">
        <v>7.8108771544294717E-3</v>
      </c>
      <c r="Z76">
        <v>6.4330986938181262E-3</v>
      </c>
      <c r="AA76">
        <v>6.3308261701150092E-3</v>
      </c>
      <c r="AB76">
        <v>6.6929602476284633E-3</v>
      </c>
      <c r="AC76">
        <v>5.2479483405254192E-3</v>
      </c>
      <c r="AD76">
        <v>3.076703086870804E-3</v>
      </c>
      <c r="AE76">
        <v>2.3312254834274701E-3</v>
      </c>
      <c r="AF76">
        <v>2.2152375006060819E-3</v>
      </c>
      <c r="AG76">
        <v>3.3471754144155765E-3</v>
      </c>
      <c r="AH76">
        <v>6.8084344908007858E-3</v>
      </c>
      <c r="AI76">
        <v>4.8939753254380212E-3</v>
      </c>
      <c r="AJ76">
        <v>6.665948971662789E-3</v>
      </c>
      <c r="AK76">
        <v>8.343588732631451E-3</v>
      </c>
      <c r="AL76">
        <v>6.9557287998326259E-3</v>
      </c>
      <c r="AM76">
        <v>6.954616093624545E-3</v>
      </c>
      <c r="AN76">
        <v>6.9557287998326259E-3</v>
      </c>
      <c r="AO76">
        <v>4.7659305109122108E-3</v>
      </c>
      <c r="AP76">
        <v>2.7623144246083893E-3</v>
      </c>
      <c r="AQ76">
        <v>3.5005432797478794E-3</v>
      </c>
      <c r="AR76">
        <v>5.279382630854825E-3</v>
      </c>
      <c r="AS76">
        <v>1.0000635142778448E-2</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row>
    <row r="77" spans="1:69">
      <c r="A77" t="s">
        <v>339</v>
      </c>
      <c r="B77" t="s">
        <v>361</v>
      </c>
      <c r="C77" t="s">
        <v>2</v>
      </c>
      <c r="D77" t="s">
        <v>38</v>
      </c>
      <c r="E77">
        <v>1000</v>
      </c>
      <c r="F77" t="s">
        <v>2608</v>
      </c>
      <c r="G77">
        <v>0</v>
      </c>
      <c r="H77">
        <v>1</v>
      </c>
      <c r="I77">
        <v>1</v>
      </c>
      <c r="J77">
        <v>1</v>
      </c>
      <c r="K77">
        <v>0</v>
      </c>
      <c r="L77">
        <v>0</v>
      </c>
      <c r="M77">
        <v>0</v>
      </c>
      <c r="N77">
        <v>1</v>
      </c>
      <c r="O77">
        <v>0.98028844497481515</v>
      </c>
      <c r="P77">
        <v>0.99900101530553964</v>
      </c>
      <c r="Q77">
        <v>0.83803393507043378</v>
      </c>
      <c r="R77">
        <v>0.57353371151036991</v>
      </c>
      <c r="S77">
        <v>0.58943294851715033</v>
      </c>
      <c r="T77">
        <v>0.50287021262362486</v>
      </c>
      <c r="U77">
        <v>0.48480928514296023</v>
      </c>
      <c r="V77">
        <v>0.75563916484261007</v>
      </c>
      <c r="W77">
        <v>0.69028332940736614</v>
      </c>
      <c r="X77">
        <v>0.6525310816275729</v>
      </c>
      <c r="Y77">
        <v>0.56328043196394406</v>
      </c>
      <c r="Z77">
        <v>0.50186363695953518</v>
      </c>
      <c r="AA77">
        <v>0.49224601329252299</v>
      </c>
      <c r="AB77">
        <v>0.4919279359976485</v>
      </c>
      <c r="AC77">
        <v>0.49264356741523158</v>
      </c>
      <c r="AD77">
        <v>0.50225507553657045</v>
      </c>
      <c r="AE77">
        <v>0.51450704083632282</v>
      </c>
      <c r="AF77">
        <v>0.56576148918877134</v>
      </c>
      <c r="AG77">
        <v>0.7590556802984243</v>
      </c>
      <c r="AH77">
        <v>0.89752642474271593</v>
      </c>
      <c r="AI77">
        <v>0.72657371377486579</v>
      </c>
      <c r="AJ77">
        <v>0.62794332000764708</v>
      </c>
      <c r="AK77">
        <v>0.57766181933370186</v>
      </c>
      <c r="AL77">
        <v>0.48197441419789394</v>
      </c>
      <c r="AM77">
        <v>0.48205728262216035</v>
      </c>
      <c r="AN77">
        <v>0.48197441419789394</v>
      </c>
      <c r="AO77">
        <v>0.47154146495000393</v>
      </c>
      <c r="AP77">
        <v>0.46490688304135092</v>
      </c>
      <c r="AQ77">
        <v>0.34568679719196854</v>
      </c>
      <c r="AR77">
        <v>0.52180254173556873</v>
      </c>
      <c r="AS77">
        <v>0.98999936485722151</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row>
    <row r="78" spans="1:69">
      <c r="A78" t="s">
        <v>339</v>
      </c>
      <c r="B78" t="s">
        <v>361</v>
      </c>
      <c r="C78" t="s">
        <v>5135</v>
      </c>
      <c r="D78" t="s">
        <v>38</v>
      </c>
      <c r="E78">
        <v>1000</v>
      </c>
      <c r="F78" t="s">
        <v>2608</v>
      </c>
      <c r="G78">
        <v>0</v>
      </c>
      <c r="H78">
        <v>0</v>
      </c>
      <c r="I78">
        <v>0</v>
      </c>
      <c r="J78">
        <v>0</v>
      </c>
      <c r="K78">
        <v>0</v>
      </c>
      <c r="L78">
        <v>0</v>
      </c>
      <c r="M78">
        <v>0</v>
      </c>
      <c r="N78">
        <v>0</v>
      </c>
      <c r="O78">
        <v>0</v>
      </c>
      <c r="P78">
        <v>0</v>
      </c>
      <c r="Q78">
        <v>0.11364258545195666</v>
      </c>
      <c r="R78">
        <v>0.28212178739040716</v>
      </c>
      <c r="S78">
        <v>0.28871355283198225</v>
      </c>
      <c r="T78">
        <v>0.34993240875858794</v>
      </c>
      <c r="U78">
        <v>0.35109479279800526</v>
      </c>
      <c r="V78">
        <v>0.16922058359054551</v>
      </c>
      <c r="W78">
        <v>0.1701366704289331</v>
      </c>
      <c r="X78">
        <v>0.23307091292144669</v>
      </c>
      <c r="Y78">
        <v>0.2815058680008839</v>
      </c>
      <c r="Z78">
        <v>0.32386661735870503</v>
      </c>
      <c r="AA78">
        <v>0.3043013990272081</v>
      </c>
      <c r="AB78">
        <v>0.30427466204804804</v>
      </c>
      <c r="AC78">
        <v>0.30471730515042533</v>
      </c>
      <c r="AD78">
        <v>0.3106623596419158</v>
      </c>
      <c r="AE78">
        <v>0.31824062940097331</v>
      </c>
      <c r="AF78">
        <v>0.31110561614610938</v>
      </c>
      <c r="AG78">
        <v>0.15669126062344163</v>
      </c>
      <c r="AH78">
        <v>0</v>
      </c>
      <c r="AI78">
        <v>0.19976718742699356</v>
      </c>
      <c r="AJ78">
        <v>0.25857906679508935</v>
      </c>
      <c r="AK78">
        <v>0.30298504639017809</v>
      </c>
      <c r="AL78">
        <v>0.32475467820960469</v>
      </c>
      <c r="AM78">
        <v>0.32470272728441107</v>
      </c>
      <c r="AN78">
        <v>0.32475467820960469</v>
      </c>
      <c r="AO78">
        <v>0.33277568797621998</v>
      </c>
      <c r="AP78">
        <v>0.33826475208698131</v>
      </c>
      <c r="AQ78">
        <v>0.42866604690070176</v>
      </c>
      <c r="AR78">
        <v>0.28733217187396887</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row>
    <row r="79" spans="1:69">
      <c r="A79" t="s">
        <v>339</v>
      </c>
      <c r="B79" t="s">
        <v>361</v>
      </c>
      <c r="C79" t="s">
        <v>5136</v>
      </c>
      <c r="D79" t="s">
        <v>38</v>
      </c>
      <c r="E79">
        <v>1000</v>
      </c>
      <c r="F79" t="s">
        <v>2608</v>
      </c>
      <c r="G79">
        <v>0</v>
      </c>
      <c r="H79">
        <v>0</v>
      </c>
      <c r="I79">
        <v>0</v>
      </c>
      <c r="J79">
        <v>0</v>
      </c>
      <c r="K79">
        <v>0</v>
      </c>
      <c r="L79">
        <v>0</v>
      </c>
      <c r="M79">
        <v>0</v>
      </c>
      <c r="N79">
        <v>0</v>
      </c>
      <c r="O79">
        <v>1.9711555025184874E-2</v>
      </c>
      <c r="P79">
        <v>9.989846944602834E-4</v>
      </c>
      <c r="Q79">
        <v>4.5397542012791677E-2</v>
      </c>
      <c r="R79">
        <v>4.6958759799579496E-2</v>
      </c>
      <c r="S79">
        <v>4.8055949537703986E-2</v>
      </c>
      <c r="T79">
        <v>5.8245738767574329E-2</v>
      </c>
      <c r="U79">
        <v>6.4932462105135605E-2</v>
      </c>
      <c r="V79">
        <v>2.8166519188313095E-2</v>
      </c>
      <c r="W79">
        <v>5.663800101136144E-2</v>
      </c>
      <c r="X79">
        <v>4.6553175991337445E-2</v>
      </c>
      <c r="Y79">
        <v>4.0162492213739166E-2</v>
      </c>
      <c r="Z79">
        <v>7.1876167770547617E-2</v>
      </c>
      <c r="AA79">
        <v>8.4417539648224876E-2</v>
      </c>
      <c r="AB79">
        <v>8.4410122429620121E-2</v>
      </c>
      <c r="AC79">
        <v>8.4532917926993453E-2</v>
      </c>
      <c r="AD79">
        <v>6.8945728533933354E-2</v>
      </c>
      <c r="AE79">
        <v>7.062758445676591E-2</v>
      </c>
      <c r="AF79">
        <v>5.1783075798711171E-2</v>
      </c>
      <c r="AG79">
        <v>3.9121547497467553E-2</v>
      </c>
      <c r="AH79">
        <v>4.6258296416410188E-2</v>
      </c>
      <c r="AI79">
        <v>3.3250956819015035E-2</v>
      </c>
      <c r="AJ79">
        <v>5.1648129975981713E-2</v>
      </c>
      <c r="AK79">
        <v>6.484039561736625E-2</v>
      </c>
      <c r="AL79">
        <v>9.0091570434267354E-2</v>
      </c>
      <c r="AM79">
        <v>9.0077158508126656E-2</v>
      </c>
      <c r="AN79">
        <v>9.0091570434267354E-2</v>
      </c>
      <c r="AO79">
        <v>9.2316712718057858E-2</v>
      </c>
      <c r="AP79">
        <v>9.3839457236101986E-2</v>
      </c>
      <c r="AQ79">
        <v>9.5134450582929533E-2</v>
      </c>
      <c r="AR79">
        <v>5.7761398231941208E-2</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row>
    <row r="80" spans="1:69">
      <c r="A80" t="s">
        <v>339</v>
      </c>
      <c r="B80" t="s">
        <v>361</v>
      </c>
      <c r="C80" t="s">
        <v>5138</v>
      </c>
      <c r="D80" t="s">
        <v>38</v>
      </c>
      <c r="E80">
        <v>1000</v>
      </c>
      <c r="F80" t="s">
        <v>2608</v>
      </c>
      <c r="G80">
        <v>0</v>
      </c>
      <c r="H80">
        <v>0</v>
      </c>
      <c r="I80">
        <v>0</v>
      </c>
      <c r="J80">
        <v>0</v>
      </c>
      <c r="K80">
        <v>0</v>
      </c>
      <c r="L80">
        <v>0</v>
      </c>
      <c r="M80">
        <v>0</v>
      </c>
      <c r="N80">
        <v>0</v>
      </c>
      <c r="O80">
        <v>0</v>
      </c>
      <c r="P80">
        <v>0</v>
      </c>
      <c r="Q80">
        <v>0</v>
      </c>
      <c r="R80">
        <v>9.4040595796802393E-2</v>
      </c>
      <c r="S80">
        <v>6.4158567295996061E-2</v>
      </c>
      <c r="T80">
        <v>7.7762757501908447E-2</v>
      </c>
      <c r="U80">
        <v>8.6690072295803777E-2</v>
      </c>
      <c r="V80">
        <v>3.7604574131232339E-2</v>
      </c>
      <c r="W80">
        <v>7.5616297968414709E-2</v>
      </c>
      <c r="X80">
        <v>6.2152243445719124E-2</v>
      </c>
      <c r="Y80">
        <v>0.10724033066700339</v>
      </c>
      <c r="Z80">
        <v>9.596047921739409E-2</v>
      </c>
      <c r="AA80">
        <v>0.11270422186192895</v>
      </c>
      <c r="AB80">
        <v>0.11269431927705484</v>
      </c>
      <c r="AC80">
        <v>0.11285826116682421</v>
      </c>
      <c r="AD80">
        <v>0.11506013320070957</v>
      </c>
      <c r="AE80">
        <v>9.4293519822510621E-2</v>
      </c>
      <c r="AF80">
        <v>6.9134581365802097E-2</v>
      </c>
      <c r="AG80">
        <v>4.1784336166251101E-2</v>
      </c>
      <c r="AH80">
        <v>4.9406844350073115E-2</v>
      </c>
      <c r="AI80">
        <v>3.5514166653687743E-2</v>
      </c>
      <c r="AJ80">
        <v>5.5163534249619062E-2</v>
      </c>
      <c r="AK80">
        <v>4.616914992612238E-2</v>
      </c>
      <c r="AL80">
        <v>9.6223608358401408E-2</v>
      </c>
      <c r="AM80">
        <v>9.6208215491677365E-2</v>
      </c>
      <c r="AN80">
        <v>9.6223608358401408E-2</v>
      </c>
      <c r="AO80">
        <v>9.8600203844805931E-2</v>
      </c>
      <c r="AP80">
        <v>0.10022659321095742</v>
      </c>
      <c r="AQ80">
        <v>0.12701216204465238</v>
      </c>
      <c r="AR80">
        <v>0.1278245055276663</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row>
    <row r="81" spans="1:69">
      <c r="A81" t="s">
        <v>339</v>
      </c>
      <c r="B81" t="s">
        <v>361</v>
      </c>
      <c r="C81" t="s">
        <v>5155</v>
      </c>
      <c r="D81" t="s">
        <v>38</v>
      </c>
      <c r="E81">
        <v>1000</v>
      </c>
      <c r="F81" t="s">
        <v>2608</v>
      </c>
      <c r="G81">
        <v>0</v>
      </c>
      <c r="H81">
        <v>0</v>
      </c>
      <c r="I81">
        <v>0</v>
      </c>
      <c r="J81">
        <v>0</v>
      </c>
      <c r="K81">
        <v>0</v>
      </c>
      <c r="L81">
        <v>0</v>
      </c>
      <c r="M81">
        <v>0</v>
      </c>
      <c r="N81">
        <v>0</v>
      </c>
      <c r="O81">
        <v>0</v>
      </c>
      <c r="P81">
        <v>0</v>
      </c>
      <c r="Q81">
        <v>2.9259374648178561E-3</v>
      </c>
      <c r="R81">
        <v>3.34514550284104E-3</v>
      </c>
      <c r="S81">
        <v>9.6389818171674097E-3</v>
      </c>
      <c r="T81">
        <v>1.1188882348304466E-2</v>
      </c>
      <c r="U81">
        <v>1.2473387658095227E-2</v>
      </c>
      <c r="V81">
        <v>9.3691582472990587E-3</v>
      </c>
      <c r="W81">
        <v>7.3257011839246745E-3</v>
      </c>
      <c r="X81">
        <v>5.6925860139236447E-3</v>
      </c>
      <c r="Y81">
        <v>7.8108771544294717E-3</v>
      </c>
      <c r="Z81">
        <v>6.4330986938181262E-3</v>
      </c>
      <c r="AA81">
        <v>6.3308261701150092E-3</v>
      </c>
      <c r="AB81">
        <v>6.6929602476284633E-3</v>
      </c>
      <c r="AC81">
        <v>5.2479483405254192E-3</v>
      </c>
      <c r="AD81">
        <v>3.076703086870804E-3</v>
      </c>
      <c r="AE81">
        <v>2.3312254834274701E-3</v>
      </c>
      <c r="AF81">
        <v>2.2152375006060819E-3</v>
      </c>
      <c r="AG81">
        <v>3.3471754144155765E-3</v>
      </c>
      <c r="AH81">
        <v>6.8084344908007858E-3</v>
      </c>
      <c r="AI81">
        <v>4.8939753254380212E-3</v>
      </c>
      <c r="AJ81">
        <v>6.665948971662789E-3</v>
      </c>
      <c r="AK81">
        <v>8.343588732631451E-3</v>
      </c>
      <c r="AL81">
        <v>6.9557287998326259E-3</v>
      </c>
      <c r="AM81">
        <v>6.954616093624545E-3</v>
      </c>
      <c r="AN81">
        <v>6.9557287998326259E-3</v>
      </c>
      <c r="AO81">
        <v>4.7659305109122108E-3</v>
      </c>
      <c r="AP81">
        <v>2.7623144246083893E-3</v>
      </c>
      <c r="AQ81">
        <v>3.5005432797478794E-3</v>
      </c>
      <c r="AR81">
        <v>5.279382630854825E-3</v>
      </c>
      <c r="AS81">
        <v>1.0000635142778448E-2</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row>
    <row r="82" spans="1:69">
      <c r="A82" t="s">
        <v>339</v>
      </c>
      <c r="B82" t="s">
        <v>362</v>
      </c>
      <c r="C82" t="s">
        <v>2</v>
      </c>
      <c r="D82" t="s">
        <v>38</v>
      </c>
      <c r="E82">
        <v>1000</v>
      </c>
      <c r="F82" t="s">
        <v>2608</v>
      </c>
      <c r="G82">
        <v>0</v>
      </c>
      <c r="H82">
        <v>1</v>
      </c>
      <c r="I82">
        <v>1</v>
      </c>
      <c r="J82">
        <v>1</v>
      </c>
      <c r="K82">
        <v>0</v>
      </c>
      <c r="L82">
        <v>0</v>
      </c>
      <c r="M82">
        <v>0</v>
      </c>
      <c r="N82">
        <v>1</v>
      </c>
      <c r="O82">
        <v>0.98028844497481515</v>
      </c>
      <c r="P82">
        <v>0.99900101530553964</v>
      </c>
      <c r="Q82">
        <v>0.83803393507043378</v>
      </c>
      <c r="R82">
        <v>0.57353371151036991</v>
      </c>
      <c r="S82">
        <v>0.58943294851715033</v>
      </c>
      <c r="T82">
        <v>0.50287021262362486</v>
      </c>
      <c r="U82">
        <v>0.48480928514296023</v>
      </c>
      <c r="V82">
        <v>0.75563916484261007</v>
      </c>
      <c r="W82">
        <v>0.69028332940736614</v>
      </c>
      <c r="X82">
        <v>0.6525310816275729</v>
      </c>
      <c r="Y82">
        <v>0.56328043196394406</v>
      </c>
      <c r="Z82">
        <v>0.50186363695953518</v>
      </c>
      <c r="AA82">
        <v>0.49224601329252299</v>
      </c>
      <c r="AB82">
        <v>0.4919279359976485</v>
      </c>
      <c r="AC82">
        <v>0.49264356741523158</v>
      </c>
      <c r="AD82">
        <v>0.50225507553657045</v>
      </c>
      <c r="AE82">
        <v>0.51450704083632282</v>
      </c>
      <c r="AF82">
        <v>0.56576148918877134</v>
      </c>
      <c r="AG82">
        <v>0.7590556802984243</v>
      </c>
      <c r="AH82">
        <v>0.89752642474271593</v>
      </c>
      <c r="AI82">
        <v>0.72657371377486579</v>
      </c>
      <c r="AJ82">
        <v>0.62794332000764708</v>
      </c>
      <c r="AK82">
        <v>0.57766181933370186</v>
      </c>
      <c r="AL82">
        <v>0.48197441419789394</v>
      </c>
      <c r="AM82">
        <v>0.48205728262216035</v>
      </c>
      <c r="AN82">
        <v>0.48197441419789394</v>
      </c>
      <c r="AO82">
        <v>0.47154146495000393</v>
      </c>
      <c r="AP82">
        <v>0.46490688304135092</v>
      </c>
      <c r="AQ82">
        <v>0.34568679719196854</v>
      </c>
      <c r="AR82">
        <v>0.52180254173556873</v>
      </c>
      <c r="AS82">
        <v>0.98999936485722151</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row>
    <row r="83" spans="1:69">
      <c r="A83" t="s">
        <v>339</v>
      </c>
      <c r="B83" t="s">
        <v>362</v>
      </c>
      <c r="C83" t="s">
        <v>5135</v>
      </c>
      <c r="D83" t="s">
        <v>38</v>
      </c>
      <c r="E83">
        <v>1000</v>
      </c>
      <c r="F83" t="s">
        <v>2608</v>
      </c>
      <c r="G83">
        <v>0</v>
      </c>
      <c r="H83">
        <v>0</v>
      </c>
      <c r="I83">
        <v>0</v>
      </c>
      <c r="J83">
        <v>0</v>
      </c>
      <c r="K83">
        <v>0</v>
      </c>
      <c r="L83">
        <v>0</v>
      </c>
      <c r="M83">
        <v>0</v>
      </c>
      <c r="N83">
        <v>0</v>
      </c>
      <c r="O83">
        <v>0</v>
      </c>
      <c r="P83">
        <v>0</v>
      </c>
      <c r="Q83">
        <v>0.11364258545195666</v>
      </c>
      <c r="R83">
        <v>0.28212178739040716</v>
      </c>
      <c r="S83">
        <v>0.28871355283198225</v>
      </c>
      <c r="T83">
        <v>0.34993240875858794</v>
      </c>
      <c r="U83">
        <v>0.35109479279800526</v>
      </c>
      <c r="V83">
        <v>0.16922058359054551</v>
      </c>
      <c r="W83">
        <v>0.1701366704289331</v>
      </c>
      <c r="X83">
        <v>0.23307091292144669</v>
      </c>
      <c r="Y83">
        <v>0.2815058680008839</v>
      </c>
      <c r="Z83">
        <v>0.32386661735870503</v>
      </c>
      <c r="AA83">
        <v>0.3043013990272081</v>
      </c>
      <c r="AB83">
        <v>0.30427466204804804</v>
      </c>
      <c r="AC83">
        <v>0.30471730515042533</v>
      </c>
      <c r="AD83">
        <v>0.3106623596419158</v>
      </c>
      <c r="AE83">
        <v>0.31824062940097331</v>
      </c>
      <c r="AF83">
        <v>0.31110561614610938</v>
      </c>
      <c r="AG83">
        <v>0.15669126062344163</v>
      </c>
      <c r="AH83">
        <v>0</v>
      </c>
      <c r="AI83">
        <v>0.19976718742699356</v>
      </c>
      <c r="AJ83">
        <v>0.25857906679508935</v>
      </c>
      <c r="AK83">
        <v>0.30298504639017809</v>
      </c>
      <c r="AL83">
        <v>0.32475467820960469</v>
      </c>
      <c r="AM83">
        <v>0.32470272728441107</v>
      </c>
      <c r="AN83">
        <v>0.32475467820960469</v>
      </c>
      <c r="AO83">
        <v>0.33277568797621998</v>
      </c>
      <c r="AP83">
        <v>0.33826475208698131</v>
      </c>
      <c r="AQ83">
        <v>0.42866604690070176</v>
      </c>
      <c r="AR83">
        <v>0.28733217187396887</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row>
    <row r="84" spans="1:69">
      <c r="A84" t="s">
        <v>339</v>
      </c>
      <c r="B84" t="s">
        <v>362</v>
      </c>
      <c r="C84" t="s">
        <v>5136</v>
      </c>
      <c r="D84" t="s">
        <v>38</v>
      </c>
      <c r="E84">
        <v>1000</v>
      </c>
      <c r="F84" t="s">
        <v>2608</v>
      </c>
      <c r="G84">
        <v>0</v>
      </c>
      <c r="H84">
        <v>0</v>
      </c>
      <c r="I84">
        <v>0</v>
      </c>
      <c r="J84">
        <v>0</v>
      </c>
      <c r="K84">
        <v>0</v>
      </c>
      <c r="L84">
        <v>0</v>
      </c>
      <c r="M84">
        <v>0</v>
      </c>
      <c r="N84">
        <v>0</v>
      </c>
      <c r="O84">
        <v>1.9711555025184874E-2</v>
      </c>
      <c r="P84">
        <v>9.989846944602834E-4</v>
      </c>
      <c r="Q84">
        <v>4.5397542012791677E-2</v>
      </c>
      <c r="R84">
        <v>4.6958759799579496E-2</v>
      </c>
      <c r="S84">
        <v>4.8055949537703986E-2</v>
      </c>
      <c r="T84">
        <v>5.8245738767574329E-2</v>
      </c>
      <c r="U84">
        <v>6.4932462105135605E-2</v>
      </c>
      <c r="V84">
        <v>2.8166519188313095E-2</v>
      </c>
      <c r="W84">
        <v>5.663800101136144E-2</v>
      </c>
      <c r="X84">
        <v>4.6553175991337445E-2</v>
      </c>
      <c r="Y84">
        <v>4.0162492213739166E-2</v>
      </c>
      <c r="Z84">
        <v>7.1876167770547617E-2</v>
      </c>
      <c r="AA84">
        <v>8.4417539648224876E-2</v>
      </c>
      <c r="AB84">
        <v>8.4410122429620121E-2</v>
      </c>
      <c r="AC84">
        <v>8.4532917926993453E-2</v>
      </c>
      <c r="AD84">
        <v>6.8945728533933354E-2</v>
      </c>
      <c r="AE84">
        <v>7.062758445676591E-2</v>
      </c>
      <c r="AF84">
        <v>5.1783075798711171E-2</v>
      </c>
      <c r="AG84">
        <v>3.9121547497467553E-2</v>
      </c>
      <c r="AH84">
        <v>4.6258296416410188E-2</v>
      </c>
      <c r="AI84">
        <v>3.3250956819015035E-2</v>
      </c>
      <c r="AJ84">
        <v>5.1648129975981713E-2</v>
      </c>
      <c r="AK84">
        <v>6.484039561736625E-2</v>
      </c>
      <c r="AL84">
        <v>9.0091570434267354E-2</v>
      </c>
      <c r="AM84">
        <v>9.0077158508126656E-2</v>
      </c>
      <c r="AN84">
        <v>9.0091570434267354E-2</v>
      </c>
      <c r="AO84">
        <v>9.2316712718057858E-2</v>
      </c>
      <c r="AP84">
        <v>9.3839457236101986E-2</v>
      </c>
      <c r="AQ84">
        <v>9.5134450582929533E-2</v>
      </c>
      <c r="AR84">
        <v>5.7761398231941208E-2</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row>
    <row r="85" spans="1:69">
      <c r="A85" t="s">
        <v>339</v>
      </c>
      <c r="B85" t="s">
        <v>362</v>
      </c>
      <c r="C85" t="s">
        <v>5138</v>
      </c>
      <c r="D85" t="s">
        <v>38</v>
      </c>
      <c r="E85">
        <v>1000</v>
      </c>
      <c r="F85" t="s">
        <v>2608</v>
      </c>
      <c r="G85">
        <v>0</v>
      </c>
      <c r="H85">
        <v>0</v>
      </c>
      <c r="I85">
        <v>0</v>
      </c>
      <c r="J85">
        <v>0</v>
      </c>
      <c r="K85">
        <v>0</v>
      </c>
      <c r="L85">
        <v>0</v>
      </c>
      <c r="M85">
        <v>0</v>
      </c>
      <c r="N85">
        <v>0</v>
      </c>
      <c r="O85">
        <v>0</v>
      </c>
      <c r="P85">
        <v>0</v>
      </c>
      <c r="Q85">
        <v>0</v>
      </c>
      <c r="R85">
        <v>9.4040595796802393E-2</v>
      </c>
      <c r="S85">
        <v>6.4158567295996061E-2</v>
      </c>
      <c r="T85">
        <v>7.7762757501908447E-2</v>
      </c>
      <c r="U85">
        <v>8.6690072295803777E-2</v>
      </c>
      <c r="V85">
        <v>3.7604574131232339E-2</v>
      </c>
      <c r="W85">
        <v>7.5616297968414709E-2</v>
      </c>
      <c r="X85">
        <v>6.2152243445719124E-2</v>
      </c>
      <c r="Y85">
        <v>0.10724033066700339</v>
      </c>
      <c r="Z85">
        <v>9.596047921739409E-2</v>
      </c>
      <c r="AA85">
        <v>0.11270422186192895</v>
      </c>
      <c r="AB85">
        <v>0.11269431927705484</v>
      </c>
      <c r="AC85">
        <v>0.11285826116682421</v>
      </c>
      <c r="AD85">
        <v>0.11506013320070957</v>
      </c>
      <c r="AE85">
        <v>9.4293519822510621E-2</v>
      </c>
      <c r="AF85">
        <v>6.9134581365802097E-2</v>
      </c>
      <c r="AG85">
        <v>4.1784336166251101E-2</v>
      </c>
      <c r="AH85">
        <v>4.9406844350073115E-2</v>
      </c>
      <c r="AI85">
        <v>3.5514166653687743E-2</v>
      </c>
      <c r="AJ85">
        <v>5.5163534249619062E-2</v>
      </c>
      <c r="AK85">
        <v>4.616914992612238E-2</v>
      </c>
      <c r="AL85">
        <v>9.6223608358401408E-2</v>
      </c>
      <c r="AM85">
        <v>9.6208215491677365E-2</v>
      </c>
      <c r="AN85">
        <v>9.6223608358401408E-2</v>
      </c>
      <c r="AO85">
        <v>9.8600203844805931E-2</v>
      </c>
      <c r="AP85">
        <v>0.10022659321095742</v>
      </c>
      <c r="AQ85">
        <v>0.12701216204465238</v>
      </c>
      <c r="AR85">
        <v>0.1278245055276663</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row>
    <row r="86" spans="1:69">
      <c r="A86" t="s">
        <v>339</v>
      </c>
      <c r="B86" t="s">
        <v>362</v>
      </c>
      <c r="C86" t="s">
        <v>5155</v>
      </c>
      <c r="D86" t="s">
        <v>38</v>
      </c>
      <c r="E86">
        <v>1000</v>
      </c>
      <c r="F86" t="s">
        <v>2608</v>
      </c>
      <c r="G86">
        <v>0</v>
      </c>
      <c r="H86">
        <v>0</v>
      </c>
      <c r="I86">
        <v>0</v>
      </c>
      <c r="J86">
        <v>0</v>
      </c>
      <c r="K86">
        <v>0</v>
      </c>
      <c r="L86">
        <v>0</v>
      </c>
      <c r="M86">
        <v>0</v>
      </c>
      <c r="N86">
        <v>0</v>
      </c>
      <c r="O86">
        <v>0</v>
      </c>
      <c r="P86">
        <v>0</v>
      </c>
      <c r="Q86">
        <v>2.9259374648178561E-3</v>
      </c>
      <c r="R86">
        <v>3.34514550284104E-3</v>
      </c>
      <c r="S86">
        <v>9.6389818171674097E-3</v>
      </c>
      <c r="T86">
        <v>1.1188882348304466E-2</v>
      </c>
      <c r="U86">
        <v>1.2473387658095227E-2</v>
      </c>
      <c r="V86">
        <v>9.3691582472990587E-3</v>
      </c>
      <c r="W86">
        <v>7.3257011839246745E-3</v>
      </c>
      <c r="X86">
        <v>5.6925860139236447E-3</v>
      </c>
      <c r="Y86">
        <v>7.8108771544294717E-3</v>
      </c>
      <c r="Z86">
        <v>6.4330986938181262E-3</v>
      </c>
      <c r="AA86">
        <v>6.3308261701150092E-3</v>
      </c>
      <c r="AB86">
        <v>6.6929602476284633E-3</v>
      </c>
      <c r="AC86">
        <v>5.2479483405254192E-3</v>
      </c>
      <c r="AD86">
        <v>3.076703086870804E-3</v>
      </c>
      <c r="AE86">
        <v>2.3312254834274701E-3</v>
      </c>
      <c r="AF86">
        <v>2.2152375006060819E-3</v>
      </c>
      <c r="AG86">
        <v>3.3471754144155765E-3</v>
      </c>
      <c r="AH86">
        <v>6.8084344908007858E-3</v>
      </c>
      <c r="AI86">
        <v>4.8939753254380212E-3</v>
      </c>
      <c r="AJ86">
        <v>6.665948971662789E-3</v>
      </c>
      <c r="AK86">
        <v>8.343588732631451E-3</v>
      </c>
      <c r="AL86">
        <v>6.9557287998326259E-3</v>
      </c>
      <c r="AM86">
        <v>6.954616093624545E-3</v>
      </c>
      <c r="AN86">
        <v>6.9557287998326259E-3</v>
      </c>
      <c r="AO86">
        <v>4.7659305109122108E-3</v>
      </c>
      <c r="AP86">
        <v>2.7623144246083893E-3</v>
      </c>
      <c r="AQ86">
        <v>3.5005432797478794E-3</v>
      </c>
      <c r="AR86">
        <v>5.279382630854825E-3</v>
      </c>
      <c r="AS86">
        <v>1.0000635142778448E-2</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row>
    <row r="87" spans="1:69">
      <c r="A87" t="s">
        <v>339</v>
      </c>
      <c r="B87" t="s">
        <v>364</v>
      </c>
      <c r="C87" t="s">
        <v>2</v>
      </c>
      <c r="D87" t="s">
        <v>38</v>
      </c>
      <c r="E87">
        <v>1000</v>
      </c>
      <c r="F87" t="s">
        <v>2608</v>
      </c>
      <c r="G87">
        <v>0</v>
      </c>
      <c r="H87">
        <v>1</v>
      </c>
      <c r="I87">
        <v>1</v>
      </c>
      <c r="J87">
        <v>1</v>
      </c>
      <c r="K87">
        <v>0</v>
      </c>
      <c r="L87">
        <v>0</v>
      </c>
      <c r="M87">
        <v>0</v>
      </c>
      <c r="N87">
        <v>1</v>
      </c>
      <c r="O87">
        <v>0.98028844497481515</v>
      </c>
      <c r="P87">
        <v>0.99900101530553964</v>
      </c>
      <c r="Q87">
        <v>0.83803393507043378</v>
      </c>
      <c r="R87">
        <v>0.57353371151036991</v>
      </c>
      <c r="S87">
        <v>0.58943294851715033</v>
      </c>
      <c r="T87">
        <v>0.50287021262362486</v>
      </c>
      <c r="U87">
        <v>0.48480928514296023</v>
      </c>
      <c r="V87">
        <v>0.75563916484261007</v>
      </c>
      <c r="W87">
        <v>0.69028332940736614</v>
      </c>
      <c r="X87">
        <v>0.6525310816275729</v>
      </c>
      <c r="Y87">
        <v>0.56328043196394406</v>
      </c>
      <c r="Z87">
        <v>0.50186363695953518</v>
      </c>
      <c r="AA87">
        <v>0.49224601329252299</v>
      </c>
      <c r="AB87">
        <v>0.4919279359976485</v>
      </c>
      <c r="AC87">
        <v>0.49264356741523158</v>
      </c>
      <c r="AD87">
        <v>0.50225507553657045</v>
      </c>
      <c r="AE87">
        <v>0.51450704083632282</v>
      </c>
      <c r="AF87">
        <v>0.56576148918877134</v>
      </c>
      <c r="AG87">
        <v>0.7590556802984243</v>
      </c>
      <c r="AH87">
        <v>0.89752642474271593</v>
      </c>
      <c r="AI87">
        <v>0.72657371377486579</v>
      </c>
      <c r="AJ87">
        <v>0.62794332000764708</v>
      </c>
      <c r="AK87">
        <v>0.57766181933370186</v>
      </c>
      <c r="AL87">
        <v>0.48197441419789394</v>
      </c>
      <c r="AM87">
        <v>0.48205728262216035</v>
      </c>
      <c r="AN87">
        <v>0.48197441419789394</v>
      </c>
      <c r="AO87">
        <v>0.47154146495000393</v>
      </c>
      <c r="AP87">
        <v>0.46490688304135092</v>
      </c>
      <c r="AQ87">
        <v>0.34568679719196854</v>
      </c>
      <c r="AR87">
        <v>0.52180254173556873</v>
      </c>
      <c r="AS87">
        <v>0.98999936485722151</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row>
    <row r="88" spans="1:69">
      <c r="A88" t="s">
        <v>339</v>
      </c>
      <c r="B88" t="s">
        <v>364</v>
      </c>
      <c r="C88" t="s">
        <v>5135</v>
      </c>
      <c r="D88" t="s">
        <v>38</v>
      </c>
      <c r="E88">
        <v>1000</v>
      </c>
      <c r="F88" t="s">
        <v>2608</v>
      </c>
      <c r="G88">
        <v>0</v>
      </c>
      <c r="H88">
        <v>0</v>
      </c>
      <c r="I88">
        <v>0</v>
      </c>
      <c r="J88">
        <v>0</v>
      </c>
      <c r="K88">
        <v>0</v>
      </c>
      <c r="L88">
        <v>0</v>
      </c>
      <c r="M88">
        <v>0</v>
      </c>
      <c r="N88">
        <v>0</v>
      </c>
      <c r="O88">
        <v>0</v>
      </c>
      <c r="P88">
        <v>0</v>
      </c>
      <c r="Q88">
        <v>0.11364258545195666</v>
      </c>
      <c r="R88">
        <v>0.28212178739040716</v>
      </c>
      <c r="S88">
        <v>0.28871355283198225</v>
      </c>
      <c r="T88">
        <v>0.34993240875858794</v>
      </c>
      <c r="U88">
        <v>0.35109479279800526</v>
      </c>
      <c r="V88">
        <v>0.16922058359054551</v>
      </c>
      <c r="W88">
        <v>0.1701366704289331</v>
      </c>
      <c r="X88">
        <v>0.23307091292144669</v>
      </c>
      <c r="Y88">
        <v>0.2815058680008839</v>
      </c>
      <c r="Z88">
        <v>0.32386661735870503</v>
      </c>
      <c r="AA88">
        <v>0.3043013990272081</v>
      </c>
      <c r="AB88">
        <v>0.30427466204804804</v>
      </c>
      <c r="AC88">
        <v>0.30471730515042533</v>
      </c>
      <c r="AD88">
        <v>0.3106623596419158</v>
      </c>
      <c r="AE88">
        <v>0.31824062940097331</v>
      </c>
      <c r="AF88">
        <v>0.31110561614610938</v>
      </c>
      <c r="AG88">
        <v>0.15669126062344163</v>
      </c>
      <c r="AH88">
        <v>0</v>
      </c>
      <c r="AI88">
        <v>0.19976718742699356</v>
      </c>
      <c r="AJ88">
        <v>0.25857906679508935</v>
      </c>
      <c r="AK88">
        <v>0.30298504639017809</v>
      </c>
      <c r="AL88">
        <v>0.32475467820960469</v>
      </c>
      <c r="AM88">
        <v>0.32470272728441107</v>
      </c>
      <c r="AN88">
        <v>0.32475467820960469</v>
      </c>
      <c r="AO88">
        <v>0.33277568797621998</v>
      </c>
      <c r="AP88">
        <v>0.33826475208698131</v>
      </c>
      <c r="AQ88">
        <v>0.42866604690070176</v>
      </c>
      <c r="AR88">
        <v>0.28733217187396887</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row>
    <row r="89" spans="1:69">
      <c r="A89" t="s">
        <v>339</v>
      </c>
      <c r="B89" t="s">
        <v>364</v>
      </c>
      <c r="C89" t="s">
        <v>5136</v>
      </c>
      <c r="D89" t="s">
        <v>38</v>
      </c>
      <c r="E89">
        <v>1000</v>
      </c>
      <c r="F89" t="s">
        <v>2608</v>
      </c>
      <c r="G89">
        <v>0</v>
      </c>
      <c r="H89">
        <v>0</v>
      </c>
      <c r="I89">
        <v>0</v>
      </c>
      <c r="J89">
        <v>0</v>
      </c>
      <c r="K89">
        <v>0</v>
      </c>
      <c r="L89">
        <v>0</v>
      </c>
      <c r="M89">
        <v>0</v>
      </c>
      <c r="N89">
        <v>0</v>
      </c>
      <c r="O89">
        <v>1.9711555025184874E-2</v>
      </c>
      <c r="P89">
        <v>9.989846944602834E-4</v>
      </c>
      <c r="Q89">
        <v>4.5397542012791677E-2</v>
      </c>
      <c r="R89">
        <v>4.6958759799579496E-2</v>
      </c>
      <c r="S89">
        <v>4.8055949537703986E-2</v>
      </c>
      <c r="T89">
        <v>5.8245738767574329E-2</v>
      </c>
      <c r="U89">
        <v>6.4932462105135605E-2</v>
      </c>
      <c r="V89">
        <v>2.8166519188313095E-2</v>
      </c>
      <c r="W89">
        <v>5.663800101136144E-2</v>
      </c>
      <c r="X89">
        <v>4.6553175991337445E-2</v>
      </c>
      <c r="Y89">
        <v>4.0162492213739166E-2</v>
      </c>
      <c r="Z89">
        <v>7.1876167770547617E-2</v>
      </c>
      <c r="AA89">
        <v>8.4417539648224876E-2</v>
      </c>
      <c r="AB89">
        <v>8.4410122429620121E-2</v>
      </c>
      <c r="AC89">
        <v>8.4532917926993453E-2</v>
      </c>
      <c r="AD89">
        <v>6.8945728533933354E-2</v>
      </c>
      <c r="AE89">
        <v>7.062758445676591E-2</v>
      </c>
      <c r="AF89">
        <v>5.1783075798711171E-2</v>
      </c>
      <c r="AG89">
        <v>3.9121547497467553E-2</v>
      </c>
      <c r="AH89">
        <v>4.6258296416410188E-2</v>
      </c>
      <c r="AI89">
        <v>3.3250956819015035E-2</v>
      </c>
      <c r="AJ89">
        <v>5.1648129975981713E-2</v>
      </c>
      <c r="AK89">
        <v>6.484039561736625E-2</v>
      </c>
      <c r="AL89">
        <v>9.0091570434267354E-2</v>
      </c>
      <c r="AM89">
        <v>9.0077158508126656E-2</v>
      </c>
      <c r="AN89">
        <v>9.0091570434267354E-2</v>
      </c>
      <c r="AO89">
        <v>9.2316712718057858E-2</v>
      </c>
      <c r="AP89">
        <v>9.3839457236101986E-2</v>
      </c>
      <c r="AQ89">
        <v>9.5134450582929533E-2</v>
      </c>
      <c r="AR89">
        <v>5.7761398231941208E-2</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row>
    <row r="90" spans="1:69">
      <c r="A90" t="s">
        <v>339</v>
      </c>
      <c r="B90" t="s">
        <v>364</v>
      </c>
      <c r="C90" t="s">
        <v>5138</v>
      </c>
      <c r="D90" t="s">
        <v>38</v>
      </c>
      <c r="E90">
        <v>1000</v>
      </c>
      <c r="F90" t="s">
        <v>2608</v>
      </c>
      <c r="G90">
        <v>0</v>
      </c>
      <c r="H90">
        <v>0</v>
      </c>
      <c r="I90">
        <v>0</v>
      </c>
      <c r="J90">
        <v>0</v>
      </c>
      <c r="K90">
        <v>0</v>
      </c>
      <c r="L90">
        <v>0</v>
      </c>
      <c r="M90">
        <v>0</v>
      </c>
      <c r="N90">
        <v>0</v>
      </c>
      <c r="O90">
        <v>0</v>
      </c>
      <c r="P90">
        <v>0</v>
      </c>
      <c r="Q90">
        <v>0</v>
      </c>
      <c r="R90">
        <v>9.4040595796802393E-2</v>
      </c>
      <c r="S90">
        <v>6.4158567295996061E-2</v>
      </c>
      <c r="T90">
        <v>7.7762757501908447E-2</v>
      </c>
      <c r="U90">
        <v>8.6690072295803777E-2</v>
      </c>
      <c r="V90">
        <v>3.7604574131232339E-2</v>
      </c>
      <c r="W90">
        <v>7.5616297968414709E-2</v>
      </c>
      <c r="X90">
        <v>6.2152243445719124E-2</v>
      </c>
      <c r="Y90">
        <v>0.10724033066700339</v>
      </c>
      <c r="Z90">
        <v>9.596047921739409E-2</v>
      </c>
      <c r="AA90">
        <v>0.11270422186192895</v>
      </c>
      <c r="AB90">
        <v>0.11269431927705484</v>
      </c>
      <c r="AC90">
        <v>0.11285826116682421</v>
      </c>
      <c r="AD90">
        <v>0.11506013320070957</v>
      </c>
      <c r="AE90">
        <v>9.4293519822510621E-2</v>
      </c>
      <c r="AF90">
        <v>6.9134581365802097E-2</v>
      </c>
      <c r="AG90">
        <v>4.1784336166251101E-2</v>
      </c>
      <c r="AH90">
        <v>4.9406844350073115E-2</v>
      </c>
      <c r="AI90">
        <v>3.5514166653687743E-2</v>
      </c>
      <c r="AJ90">
        <v>5.5163534249619062E-2</v>
      </c>
      <c r="AK90">
        <v>4.616914992612238E-2</v>
      </c>
      <c r="AL90">
        <v>9.6223608358401408E-2</v>
      </c>
      <c r="AM90">
        <v>9.6208215491677365E-2</v>
      </c>
      <c r="AN90">
        <v>9.6223608358401408E-2</v>
      </c>
      <c r="AO90">
        <v>9.8600203844805931E-2</v>
      </c>
      <c r="AP90">
        <v>0.10022659321095742</v>
      </c>
      <c r="AQ90">
        <v>0.12701216204465238</v>
      </c>
      <c r="AR90">
        <v>0.1278245055276663</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row>
    <row r="91" spans="1:69">
      <c r="A91" t="s">
        <v>339</v>
      </c>
      <c r="B91" t="s">
        <v>364</v>
      </c>
      <c r="C91" t="s">
        <v>5155</v>
      </c>
      <c r="D91" t="s">
        <v>38</v>
      </c>
      <c r="E91">
        <v>1000</v>
      </c>
      <c r="F91" t="s">
        <v>2608</v>
      </c>
      <c r="G91">
        <v>0</v>
      </c>
      <c r="H91">
        <v>0</v>
      </c>
      <c r="I91">
        <v>0</v>
      </c>
      <c r="J91">
        <v>0</v>
      </c>
      <c r="K91">
        <v>0</v>
      </c>
      <c r="L91">
        <v>0</v>
      </c>
      <c r="M91">
        <v>0</v>
      </c>
      <c r="N91">
        <v>0</v>
      </c>
      <c r="O91">
        <v>0</v>
      </c>
      <c r="P91">
        <v>0</v>
      </c>
      <c r="Q91">
        <v>2.9259374648178561E-3</v>
      </c>
      <c r="R91">
        <v>3.34514550284104E-3</v>
      </c>
      <c r="S91">
        <v>9.6389818171674097E-3</v>
      </c>
      <c r="T91">
        <v>1.1188882348304466E-2</v>
      </c>
      <c r="U91">
        <v>1.2473387658095227E-2</v>
      </c>
      <c r="V91">
        <v>9.3691582472990587E-3</v>
      </c>
      <c r="W91">
        <v>7.3257011839246745E-3</v>
      </c>
      <c r="X91">
        <v>5.6925860139236447E-3</v>
      </c>
      <c r="Y91">
        <v>7.8108771544294717E-3</v>
      </c>
      <c r="Z91">
        <v>6.4330986938181262E-3</v>
      </c>
      <c r="AA91">
        <v>6.3308261701150092E-3</v>
      </c>
      <c r="AB91">
        <v>6.6929602476284633E-3</v>
      </c>
      <c r="AC91">
        <v>5.2479483405254192E-3</v>
      </c>
      <c r="AD91">
        <v>3.076703086870804E-3</v>
      </c>
      <c r="AE91">
        <v>2.3312254834274701E-3</v>
      </c>
      <c r="AF91">
        <v>2.2152375006060819E-3</v>
      </c>
      <c r="AG91">
        <v>3.3471754144155765E-3</v>
      </c>
      <c r="AH91">
        <v>6.8084344908007858E-3</v>
      </c>
      <c r="AI91">
        <v>4.8939753254380212E-3</v>
      </c>
      <c r="AJ91">
        <v>6.665948971662789E-3</v>
      </c>
      <c r="AK91">
        <v>8.343588732631451E-3</v>
      </c>
      <c r="AL91">
        <v>6.9557287998326259E-3</v>
      </c>
      <c r="AM91">
        <v>6.954616093624545E-3</v>
      </c>
      <c r="AN91">
        <v>6.9557287998326259E-3</v>
      </c>
      <c r="AO91">
        <v>4.7659305109122108E-3</v>
      </c>
      <c r="AP91">
        <v>2.7623144246083893E-3</v>
      </c>
      <c r="AQ91">
        <v>3.5005432797478794E-3</v>
      </c>
      <c r="AR91">
        <v>5.279382630854825E-3</v>
      </c>
      <c r="AS91">
        <v>1.0000635142778448E-2</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row>
    <row r="92" spans="1:69">
      <c r="A92" t="s">
        <v>339</v>
      </c>
      <c r="B92" t="s">
        <v>366</v>
      </c>
      <c r="C92" t="s">
        <v>2</v>
      </c>
      <c r="D92" t="s">
        <v>38</v>
      </c>
      <c r="E92">
        <v>1000</v>
      </c>
      <c r="F92" t="s">
        <v>2608</v>
      </c>
      <c r="G92">
        <v>0</v>
      </c>
      <c r="H92">
        <v>1</v>
      </c>
      <c r="I92">
        <v>1</v>
      </c>
      <c r="J92">
        <v>1</v>
      </c>
      <c r="K92">
        <v>0</v>
      </c>
      <c r="L92">
        <v>0</v>
      </c>
      <c r="M92">
        <v>0</v>
      </c>
      <c r="N92">
        <v>1</v>
      </c>
      <c r="O92">
        <v>0.98028844497481515</v>
      </c>
      <c r="P92">
        <v>0.99900101530553964</v>
      </c>
      <c r="Q92">
        <v>0.83803393507043378</v>
      </c>
      <c r="R92">
        <v>0.57353371151036991</v>
      </c>
      <c r="S92">
        <v>0.58943294851715033</v>
      </c>
      <c r="T92">
        <v>0.50287021262362486</v>
      </c>
      <c r="U92">
        <v>0.48480928514296023</v>
      </c>
      <c r="V92">
        <v>0.75563916484261007</v>
      </c>
      <c r="W92">
        <v>0.69028332940736614</v>
      </c>
      <c r="X92">
        <v>0.6525310816275729</v>
      </c>
      <c r="Y92">
        <v>0.56328043196394406</v>
      </c>
      <c r="Z92">
        <v>0.50186363695953518</v>
      </c>
      <c r="AA92">
        <v>0.49224601329252299</v>
      </c>
      <c r="AB92">
        <v>0.4919279359976485</v>
      </c>
      <c r="AC92">
        <v>0.49264356741523158</v>
      </c>
      <c r="AD92">
        <v>0.50225507553657045</v>
      </c>
      <c r="AE92">
        <v>0.51450704083632282</v>
      </c>
      <c r="AF92">
        <v>0.56576148918877134</v>
      </c>
      <c r="AG92">
        <v>0.7590556802984243</v>
      </c>
      <c r="AH92">
        <v>0.89752642474271593</v>
      </c>
      <c r="AI92">
        <v>0.72657371377486579</v>
      </c>
      <c r="AJ92">
        <v>0.62794332000764708</v>
      </c>
      <c r="AK92">
        <v>0.57766181933370186</v>
      </c>
      <c r="AL92">
        <v>0.48197441419789394</v>
      </c>
      <c r="AM92">
        <v>0.48205728262216035</v>
      </c>
      <c r="AN92">
        <v>0.48197441419789394</v>
      </c>
      <c r="AO92">
        <v>0.47154146495000393</v>
      </c>
      <c r="AP92">
        <v>0.46490688304135092</v>
      </c>
      <c r="AQ92">
        <v>0.34568679719196854</v>
      </c>
      <c r="AR92">
        <v>0.52180254173556873</v>
      </c>
      <c r="AS92">
        <v>0.98999936485722151</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row>
    <row r="93" spans="1:69">
      <c r="A93" t="s">
        <v>339</v>
      </c>
      <c r="B93" t="s">
        <v>366</v>
      </c>
      <c r="C93" t="s">
        <v>5135</v>
      </c>
      <c r="D93" t="s">
        <v>38</v>
      </c>
      <c r="E93">
        <v>1000</v>
      </c>
      <c r="F93" t="s">
        <v>2608</v>
      </c>
      <c r="G93">
        <v>0</v>
      </c>
      <c r="H93">
        <v>0</v>
      </c>
      <c r="I93">
        <v>0</v>
      </c>
      <c r="J93">
        <v>0</v>
      </c>
      <c r="K93">
        <v>0</v>
      </c>
      <c r="L93">
        <v>0</v>
      </c>
      <c r="M93">
        <v>0</v>
      </c>
      <c r="N93">
        <v>0</v>
      </c>
      <c r="O93">
        <v>0</v>
      </c>
      <c r="P93">
        <v>0</v>
      </c>
      <c r="Q93">
        <v>0.11364258545195666</v>
      </c>
      <c r="R93">
        <v>0.28212178739040716</v>
      </c>
      <c r="S93">
        <v>0.28871355283198225</v>
      </c>
      <c r="T93">
        <v>0.34993240875858794</v>
      </c>
      <c r="U93">
        <v>0.35109479279800526</v>
      </c>
      <c r="V93">
        <v>0.16922058359054551</v>
      </c>
      <c r="W93">
        <v>0.1701366704289331</v>
      </c>
      <c r="X93">
        <v>0.23307091292144669</v>
      </c>
      <c r="Y93">
        <v>0.2815058680008839</v>
      </c>
      <c r="Z93">
        <v>0.32386661735870503</v>
      </c>
      <c r="AA93">
        <v>0.3043013990272081</v>
      </c>
      <c r="AB93">
        <v>0.30427466204804804</v>
      </c>
      <c r="AC93">
        <v>0.30471730515042533</v>
      </c>
      <c r="AD93">
        <v>0.3106623596419158</v>
      </c>
      <c r="AE93">
        <v>0.31824062940097331</v>
      </c>
      <c r="AF93">
        <v>0.31110561614610938</v>
      </c>
      <c r="AG93">
        <v>0.15669126062344163</v>
      </c>
      <c r="AH93">
        <v>0</v>
      </c>
      <c r="AI93">
        <v>0.19976718742699356</v>
      </c>
      <c r="AJ93">
        <v>0.25857906679508935</v>
      </c>
      <c r="AK93">
        <v>0.30298504639017809</v>
      </c>
      <c r="AL93">
        <v>0.32475467820960469</v>
      </c>
      <c r="AM93">
        <v>0.32470272728441107</v>
      </c>
      <c r="AN93">
        <v>0.32475467820960469</v>
      </c>
      <c r="AO93">
        <v>0.33277568797621998</v>
      </c>
      <c r="AP93">
        <v>0.33826475208698131</v>
      </c>
      <c r="AQ93">
        <v>0.42866604690070176</v>
      </c>
      <c r="AR93">
        <v>0.28733217187396887</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row>
    <row r="94" spans="1:69">
      <c r="A94" t="s">
        <v>339</v>
      </c>
      <c r="B94" t="s">
        <v>366</v>
      </c>
      <c r="C94" t="s">
        <v>5136</v>
      </c>
      <c r="D94" t="s">
        <v>38</v>
      </c>
      <c r="E94">
        <v>1000</v>
      </c>
      <c r="F94" t="s">
        <v>2608</v>
      </c>
      <c r="G94">
        <v>0</v>
      </c>
      <c r="H94">
        <v>0</v>
      </c>
      <c r="I94">
        <v>0</v>
      </c>
      <c r="J94">
        <v>0</v>
      </c>
      <c r="K94">
        <v>0</v>
      </c>
      <c r="L94">
        <v>0</v>
      </c>
      <c r="M94">
        <v>0</v>
      </c>
      <c r="N94">
        <v>0</v>
      </c>
      <c r="O94">
        <v>1.9711555025184874E-2</v>
      </c>
      <c r="P94">
        <v>9.989846944602834E-4</v>
      </c>
      <c r="Q94">
        <v>4.5397542012791677E-2</v>
      </c>
      <c r="R94">
        <v>4.6958759799579496E-2</v>
      </c>
      <c r="S94">
        <v>4.8055949537703986E-2</v>
      </c>
      <c r="T94">
        <v>5.8245738767574329E-2</v>
      </c>
      <c r="U94">
        <v>6.4932462105135605E-2</v>
      </c>
      <c r="V94">
        <v>2.8166519188313095E-2</v>
      </c>
      <c r="W94">
        <v>5.663800101136144E-2</v>
      </c>
      <c r="X94">
        <v>4.6553175991337445E-2</v>
      </c>
      <c r="Y94">
        <v>4.0162492213739166E-2</v>
      </c>
      <c r="Z94">
        <v>7.1876167770547617E-2</v>
      </c>
      <c r="AA94">
        <v>8.4417539648224876E-2</v>
      </c>
      <c r="AB94">
        <v>8.4410122429620121E-2</v>
      </c>
      <c r="AC94">
        <v>8.4532917926993453E-2</v>
      </c>
      <c r="AD94">
        <v>6.8945728533933354E-2</v>
      </c>
      <c r="AE94">
        <v>7.062758445676591E-2</v>
      </c>
      <c r="AF94">
        <v>5.1783075798711171E-2</v>
      </c>
      <c r="AG94">
        <v>3.9121547497467553E-2</v>
      </c>
      <c r="AH94">
        <v>4.6258296416410188E-2</v>
      </c>
      <c r="AI94">
        <v>3.3250956819015035E-2</v>
      </c>
      <c r="AJ94">
        <v>5.1648129975981713E-2</v>
      </c>
      <c r="AK94">
        <v>6.484039561736625E-2</v>
      </c>
      <c r="AL94">
        <v>9.0091570434267354E-2</v>
      </c>
      <c r="AM94">
        <v>9.0077158508126656E-2</v>
      </c>
      <c r="AN94">
        <v>9.0091570434267354E-2</v>
      </c>
      <c r="AO94">
        <v>9.2316712718057858E-2</v>
      </c>
      <c r="AP94">
        <v>9.3839457236101986E-2</v>
      </c>
      <c r="AQ94">
        <v>9.5134450582929533E-2</v>
      </c>
      <c r="AR94">
        <v>5.7761398231941208E-2</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row>
    <row r="95" spans="1:69">
      <c r="A95" t="s">
        <v>339</v>
      </c>
      <c r="B95" t="s">
        <v>366</v>
      </c>
      <c r="C95" t="s">
        <v>5138</v>
      </c>
      <c r="D95" t="s">
        <v>38</v>
      </c>
      <c r="E95">
        <v>1000</v>
      </c>
      <c r="F95" t="s">
        <v>2608</v>
      </c>
      <c r="G95">
        <v>0</v>
      </c>
      <c r="H95">
        <v>0</v>
      </c>
      <c r="I95">
        <v>0</v>
      </c>
      <c r="J95">
        <v>0</v>
      </c>
      <c r="K95">
        <v>0</v>
      </c>
      <c r="L95">
        <v>0</v>
      </c>
      <c r="M95">
        <v>0</v>
      </c>
      <c r="N95">
        <v>0</v>
      </c>
      <c r="O95">
        <v>0</v>
      </c>
      <c r="P95">
        <v>0</v>
      </c>
      <c r="Q95">
        <v>0</v>
      </c>
      <c r="R95">
        <v>9.4040595796802393E-2</v>
      </c>
      <c r="S95">
        <v>6.4158567295996061E-2</v>
      </c>
      <c r="T95">
        <v>7.7762757501908447E-2</v>
      </c>
      <c r="U95">
        <v>8.6690072295803777E-2</v>
      </c>
      <c r="V95">
        <v>3.7604574131232339E-2</v>
      </c>
      <c r="W95">
        <v>7.5616297968414709E-2</v>
      </c>
      <c r="X95">
        <v>6.2152243445719124E-2</v>
      </c>
      <c r="Y95">
        <v>0.10724033066700339</v>
      </c>
      <c r="Z95">
        <v>9.596047921739409E-2</v>
      </c>
      <c r="AA95">
        <v>0.11270422186192895</v>
      </c>
      <c r="AB95">
        <v>0.11269431927705484</v>
      </c>
      <c r="AC95">
        <v>0.11285826116682421</v>
      </c>
      <c r="AD95">
        <v>0.11506013320070957</v>
      </c>
      <c r="AE95">
        <v>9.4293519822510621E-2</v>
      </c>
      <c r="AF95">
        <v>6.9134581365802097E-2</v>
      </c>
      <c r="AG95">
        <v>4.1784336166251101E-2</v>
      </c>
      <c r="AH95">
        <v>4.9406844350073115E-2</v>
      </c>
      <c r="AI95">
        <v>3.5514166653687743E-2</v>
      </c>
      <c r="AJ95">
        <v>5.5163534249619062E-2</v>
      </c>
      <c r="AK95">
        <v>4.616914992612238E-2</v>
      </c>
      <c r="AL95">
        <v>9.6223608358401408E-2</v>
      </c>
      <c r="AM95">
        <v>9.6208215491677365E-2</v>
      </c>
      <c r="AN95">
        <v>9.6223608358401408E-2</v>
      </c>
      <c r="AO95">
        <v>9.8600203844805931E-2</v>
      </c>
      <c r="AP95">
        <v>0.10022659321095742</v>
      </c>
      <c r="AQ95">
        <v>0.12701216204465238</v>
      </c>
      <c r="AR95">
        <v>0.1278245055276663</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row>
    <row r="96" spans="1:69">
      <c r="A96" t="s">
        <v>339</v>
      </c>
      <c r="B96" t="s">
        <v>366</v>
      </c>
      <c r="C96" t="s">
        <v>5155</v>
      </c>
      <c r="D96" t="s">
        <v>38</v>
      </c>
      <c r="E96">
        <v>1000</v>
      </c>
      <c r="F96" t="s">
        <v>2608</v>
      </c>
      <c r="G96">
        <v>0</v>
      </c>
      <c r="H96">
        <v>0</v>
      </c>
      <c r="I96">
        <v>0</v>
      </c>
      <c r="J96">
        <v>0</v>
      </c>
      <c r="K96">
        <v>0</v>
      </c>
      <c r="L96">
        <v>0</v>
      </c>
      <c r="M96">
        <v>0</v>
      </c>
      <c r="N96">
        <v>0</v>
      </c>
      <c r="O96">
        <v>0</v>
      </c>
      <c r="P96">
        <v>0</v>
      </c>
      <c r="Q96">
        <v>2.9259374648178561E-3</v>
      </c>
      <c r="R96">
        <v>3.34514550284104E-3</v>
      </c>
      <c r="S96">
        <v>9.6389818171674097E-3</v>
      </c>
      <c r="T96">
        <v>1.1188882348304466E-2</v>
      </c>
      <c r="U96">
        <v>1.2473387658095227E-2</v>
      </c>
      <c r="V96">
        <v>9.3691582472990587E-3</v>
      </c>
      <c r="W96">
        <v>7.3257011839246745E-3</v>
      </c>
      <c r="X96">
        <v>5.6925860139236447E-3</v>
      </c>
      <c r="Y96">
        <v>7.8108771544294717E-3</v>
      </c>
      <c r="Z96">
        <v>6.4330986938181262E-3</v>
      </c>
      <c r="AA96">
        <v>6.3308261701150092E-3</v>
      </c>
      <c r="AB96">
        <v>6.6929602476284633E-3</v>
      </c>
      <c r="AC96">
        <v>5.2479483405254192E-3</v>
      </c>
      <c r="AD96">
        <v>3.076703086870804E-3</v>
      </c>
      <c r="AE96">
        <v>2.3312254834274701E-3</v>
      </c>
      <c r="AF96">
        <v>2.2152375006060819E-3</v>
      </c>
      <c r="AG96">
        <v>3.3471754144155765E-3</v>
      </c>
      <c r="AH96">
        <v>6.8084344908007858E-3</v>
      </c>
      <c r="AI96">
        <v>4.8939753254380212E-3</v>
      </c>
      <c r="AJ96">
        <v>6.665948971662789E-3</v>
      </c>
      <c r="AK96">
        <v>8.343588732631451E-3</v>
      </c>
      <c r="AL96">
        <v>6.9557287998326259E-3</v>
      </c>
      <c r="AM96">
        <v>6.954616093624545E-3</v>
      </c>
      <c r="AN96">
        <v>6.9557287998326259E-3</v>
      </c>
      <c r="AO96">
        <v>4.7659305109122108E-3</v>
      </c>
      <c r="AP96">
        <v>2.7623144246083893E-3</v>
      </c>
      <c r="AQ96">
        <v>3.5005432797478794E-3</v>
      </c>
      <c r="AR96">
        <v>5.279382630854825E-3</v>
      </c>
      <c r="AS96">
        <v>1.0000635142778448E-2</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row>
    <row r="97" spans="1:69">
      <c r="A97" t="s">
        <v>339</v>
      </c>
      <c r="B97" t="s">
        <v>368</v>
      </c>
      <c r="C97" t="s">
        <v>2</v>
      </c>
      <c r="D97" t="s">
        <v>38</v>
      </c>
      <c r="E97">
        <v>1000</v>
      </c>
      <c r="F97" t="s">
        <v>2608</v>
      </c>
      <c r="G97">
        <v>0</v>
      </c>
      <c r="H97">
        <v>1</v>
      </c>
      <c r="I97">
        <v>1</v>
      </c>
      <c r="J97">
        <v>1</v>
      </c>
      <c r="K97">
        <v>0</v>
      </c>
      <c r="L97">
        <v>0</v>
      </c>
      <c r="M97">
        <v>0</v>
      </c>
      <c r="N97">
        <v>1</v>
      </c>
      <c r="O97">
        <v>0.98028844497481515</v>
      </c>
      <c r="P97">
        <v>0.99900101530553964</v>
      </c>
      <c r="Q97">
        <v>0.83803393507043378</v>
      </c>
      <c r="R97">
        <v>0.57353371151036991</v>
      </c>
      <c r="S97">
        <v>0.58943294851715033</v>
      </c>
      <c r="T97">
        <v>0.50287021262362486</v>
      </c>
      <c r="U97">
        <v>0.48480928514296023</v>
      </c>
      <c r="V97">
        <v>0.75563916484261007</v>
      </c>
      <c r="W97">
        <v>0.69028332940736614</v>
      </c>
      <c r="X97">
        <v>0.6525310816275729</v>
      </c>
      <c r="Y97">
        <v>0.56328043196394406</v>
      </c>
      <c r="Z97">
        <v>0.50186363695953518</v>
      </c>
      <c r="AA97">
        <v>0.49224601329252299</v>
      </c>
      <c r="AB97">
        <v>0.4919279359976485</v>
      </c>
      <c r="AC97">
        <v>0.49264356741523158</v>
      </c>
      <c r="AD97">
        <v>0.50225507553657045</v>
      </c>
      <c r="AE97">
        <v>0.51450704083632282</v>
      </c>
      <c r="AF97">
        <v>0.56576148918877134</v>
      </c>
      <c r="AG97">
        <v>0.7590556802984243</v>
      </c>
      <c r="AH97">
        <v>0.89752642474271593</v>
      </c>
      <c r="AI97">
        <v>0.72657371377486579</v>
      </c>
      <c r="AJ97">
        <v>0.62794332000764708</v>
      </c>
      <c r="AK97">
        <v>0.57766181933370186</v>
      </c>
      <c r="AL97">
        <v>0.48197441419789394</v>
      </c>
      <c r="AM97">
        <v>0.48205728262216035</v>
      </c>
      <c r="AN97">
        <v>0.48197441419789394</v>
      </c>
      <c r="AO97">
        <v>0.47154146495000393</v>
      </c>
      <c r="AP97">
        <v>0.46490688304135092</v>
      </c>
      <c r="AQ97">
        <v>0.34568679719196854</v>
      </c>
      <c r="AR97">
        <v>0.52180254173556873</v>
      </c>
      <c r="AS97">
        <v>0.98999936485722151</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row>
    <row r="98" spans="1:69">
      <c r="A98" t="s">
        <v>339</v>
      </c>
      <c r="B98" t="s">
        <v>368</v>
      </c>
      <c r="C98" t="s">
        <v>5135</v>
      </c>
      <c r="D98" t="s">
        <v>38</v>
      </c>
      <c r="E98">
        <v>1000</v>
      </c>
      <c r="F98" t="s">
        <v>2608</v>
      </c>
      <c r="G98">
        <v>0</v>
      </c>
      <c r="H98">
        <v>0</v>
      </c>
      <c r="I98">
        <v>0</v>
      </c>
      <c r="J98">
        <v>0</v>
      </c>
      <c r="K98">
        <v>0</v>
      </c>
      <c r="L98">
        <v>0</v>
      </c>
      <c r="M98">
        <v>0</v>
      </c>
      <c r="N98">
        <v>0</v>
      </c>
      <c r="O98">
        <v>0</v>
      </c>
      <c r="P98">
        <v>0</v>
      </c>
      <c r="Q98">
        <v>0.11364258545195666</v>
      </c>
      <c r="R98">
        <v>0.28212178739040716</v>
      </c>
      <c r="S98">
        <v>0.28871355283198225</v>
      </c>
      <c r="T98">
        <v>0.34993240875858794</v>
      </c>
      <c r="U98">
        <v>0.35109479279800526</v>
      </c>
      <c r="V98">
        <v>0.16922058359054551</v>
      </c>
      <c r="W98">
        <v>0.1701366704289331</v>
      </c>
      <c r="X98">
        <v>0.23307091292144669</v>
      </c>
      <c r="Y98">
        <v>0.2815058680008839</v>
      </c>
      <c r="Z98">
        <v>0.32386661735870503</v>
      </c>
      <c r="AA98">
        <v>0.3043013990272081</v>
      </c>
      <c r="AB98">
        <v>0.30427466204804804</v>
      </c>
      <c r="AC98">
        <v>0.30471730515042533</v>
      </c>
      <c r="AD98">
        <v>0.3106623596419158</v>
      </c>
      <c r="AE98">
        <v>0.31824062940097331</v>
      </c>
      <c r="AF98">
        <v>0.31110561614610938</v>
      </c>
      <c r="AG98">
        <v>0.15669126062344163</v>
      </c>
      <c r="AH98">
        <v>0</v>
      </c>
      <c r="AI98">
        <v>0.19976718742699356</v>
      </c>
      <c r="AJ98">
        <v>0.25857906679508935</v>
      </c>
      <c r="AK98">
        <v>0.30298504639017809</v>
      </c>
      <c r="AL98">
        <v>0.32475467820960469</v>
      </c>
      <c r="AM98">
        <v>0.32470272728441107</v>
      </c>
      <c r="AN98">
        <v>0.32475467820960469</v>
      </c>
      <c r="AO98">
        <v>0.33277568797621998</v>
      </c>
      <c r="AP98">
        <v>0.33826475208698131</v>
      </c>
      <c r="AQ98">
        <v>0.42866604690070176</v>
      </c>
      <c r="AR98">
        <v>0.28733217187396887</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row>
    <row r="99" spans="1:69">
      <c r="A99" t="s">
        <v>339</v>
      </c>
      <c r="B99" t="s">
        <v>368</v>
      </c>
      <c r="C99" t="s">
        <v>5136</v>
      </c>
      <c r="D99" t="s">
        <v>38</v>
      </c>
      <c r="E99">
        <v>1000</v>
      </c>
      <c r="F99" t="s">
        <v>2608</v>
      </c>
      <c r="G99">
        <v>0</v>
      </c>
      <c r="H99">
        <v>0</v>
      </c>
      <c r="I99">
        <v>0</v>
      </c>
      <c r="J99">
        <v>0</v>
      </c>
      <c r="K99">
        <v>0</v>
      </c>
      <c r="L99">
        <v>0</v>
      </c>
      <c r="M99">
        <v>0</v>
      </c>
      <c r="N99">
        <v>0</v>
      </c>
      <c r="O99">
        <v>1.9711555025184874E-2</v>
      </c>
      <c r="P99">
        <v>9.989846944602834E-4</v>
      </c>
      <c r="Q99">
        <v>4.5397542012791677E-2</v>
      </c>
      <c r="R99">
        <v>4.6958759799579496E-2</v>
      </c>
      <c r="S99">
        <v>4.8055949537703986E-2</v>
      </c>
      <c r="T99">
        <v>5.8245738767574329E-2</v>
      </c>
      <c r="U99">
        <v>6.4932462105135605E-2</v>
      </c>
      <c r="V99">
        <v>2.8166519188313095E-2</v>
      </c>
      <c r="W99">
        <v>5.663800101136144E-2</v>
      </c>
      <c r="X99">
        <v>4.6553175991337445E-2</v>
      </c>
      <c r="Y99">
        <v>4.0162492213739166E-2</v>
      </c>
      <c r="Z99">
        <v>7.1876167770547617E-2</v>
      </c>
      <c r="AA99">
        <v>8.4417539648224876E-2</v>
      </c>
      <c r="AB99">
        <v>8.4410122429620121E-2</v>
      </c>
      <c r="AC99">
        <v>8.4532917926993453E-2</v>
      </c>
      <c r="AD99">
        <v>6.8945728533933354E-2</v>
      </c>
      <c r="AE99">
        <v>7.062758445676591E-2</v>
      </c>
      <c r="AF99">
        <v>5.1783075798711171E-2</v>
      </c>
      <c r="AG99">
        <v>3.9121547497467553E-2</v>
      </c>
      <c r="AH99">
        <v>4.6258296416410188E-2</v>
      </c>
      <c r="AI99">
        <v>3.3250956819015035E-2</v>
      </c>
      <c r="AJ99">
        <v>5.1648129975981713E-2</v>
      </c>
      <c r="AK99">
        <v>6.484039561736625E-2</v>
      </c>
      <c r="AL99">
        <v>9.0091570434267354E-2</v>
      </c>
      <c r="AM99">
        <v>9.0077158508126656E-2</v>
      </c>
      <c r="AN99">
        <v>9.0091570434267354E-2</v>
      </c>
      <c r="AO99">
        <v>9.2316712718057858E-2</v>
      </c>
      <c r="AP99">
        <v>9.3839457236101986E-2</v>
      </c>
      <c r="AQ99">
        <v>9.5134450582929533E-2</v>
      </c>
      <c r="AR99">
        <v>5.7761398231941208E-2</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row>
    <row r="100" spans="1:69">
      <c r="A100" t="s">
        <v>339</v>
      </c>
      <c r="B100" t="s">
        <v>368</v>
      </c>
      <c r="C100" t="s">
        <v>5138</v>
      </c>
      <c r="D100" t="s">
        <v>38</v>
      </c>
      <c r="E100">
        <v>1000</v>
      </c>
      <c r="F100" t="s">
        <v>2608</v>
      </c>
      <c r="G100">
        <v>0</v>
      </c>
      <c r="H100">
        <v>0</v>
      </c>
      <c r="I100">
        <v>0</v>
      </c>
      <c r="J100">
        <v>0</v>
      </c>
      <c r="K100">
        <v>0</v>
      </c>
      <c r="L100">
        <v>0</v>
      </c>
      <c r="M100">
        <v>0</v>
      </c>
      <c r="N100">
        <v>0</v>
      </c>
      <c r="O100">
        <v>0</v>
      </c>
      <c r="P100">
        <v>0</v>
      </c>
      <c r="Q100">
        <v>0</v>
      </c>
      <c r="R100">
        <v>9.4040595796802393E-2</v>
      </c>
      <c r="S100">
        <v>6.4158567295996061E-2</v>
      </c>
      <c r="T100">
        <v>7.7762757501908447E-2</v>
      </c>
      <c r="U100">
        <v>8.6690072295803777E-2</v>
      </c>
      <c r="V100">
        <v>3.7604574131232339E-2</v>
      </c>
      <c r="W100">
        <v>7.5616297968414709E-2</v>
      </c>
      <c r="X100">
        <v>6.2152243445719124E-2</v>
      </c>
      <c r="Y100">
        <v>0.10724033066700339</v>
      </c>
      <c r="Z100">
        <v>9.596047921739409E-2</v>
      </c>
      <c r="AA100">
        <v>0.11270422186192895</v>
      </c>
      <c r="AB100">
        <v>0.11269431927705484</v>
      </c>
      <c r="AC100">
        <v>0.11285826116682421</v>
      </c>
      <c r="AD100">
        <v>0.11506013320070957</v>
      </c>
      <c r="AE100">
        <v>9.4293519822510621E-2</v>
      </c>
      <c r="AF100">
        <v>6.9134581365802097E-2</v>
      </c>
      <c r="AG100">
        <v>4.1784336166251101E-2</v>
      </c>
      <c r="AH100">
        <v>4.9406844350073115E-2</v>
      </c>
      <c r="AI100">
        <v>3.5514166653687743E-2</v>
      </c>
      <c r="AJ100">
        <v>5.5163534249619062E-2</v>
      </c>
      <c r="AK100">
        <v>4.616914992612238E-2</v>
      </c>
      <c r="AL100">
        <v>9.6223608358401408E-2</v>
      </c>
      <c r="AM100">
        <v>9.6208215491677365E-2</v>
      </c>
      <c r="AN100">
        <v>9.6223608358401408E-2</v>
      </c>
      <c r="AO100">
        <v>9.8600203844805931E-2</v>
      </c>
      <c r="AP100">
        <v>0.10022659321095742</v>
      </c>
      <c r="AQ100">
        <v>0.12701216204465238</v>
      </c>
      <c r="AR100">
        <v>0.1278245055276663</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row>
    <row r="101" spans="1:69">
      <c r="A101" t="s">
        <v>339</v>
      </c>
      <c r="B101" t="s">
        <v>368</v>
      </c>
      <c r="C101" t="s">
        <v>5155</v>
      </c>
      <c r="D101" t="s">
        <v>38</v>
      </c>
      <c r="E101">
        <v>1000</v>
      </c>
      <c r="F101" t="s">
        <v>2608</v>
      </c>
      <c r="G101">
        <v>0</v>
      </c>
      <c r="H101">
        <v>0</v>
      </c>
      <c r="I101">
        <v>0</v>
      </c>
      <c r="J101">
        <v>0</v>
      </c>
      <c r="K101">
        <v>0</v>
      </c>
      <c r="L101">
        <v>0</v>
      </c>
      <c r="M101">
        <v>0</v>
      </c>
      <c r="N101">
        <v>0</v>
      </c>
      <c r="O101">
        <v>0</v>
      </c>
      <c r="P101">
        <v>0</v>
      </c>
      <c r="Q101">
        <v>2.9259374648178561E-3</v>
      </c>
      <c r="R101">
        <v>3.34514550284104E-3</v>
      </c>
      <c r="S101">
        <v>9.6389818171674097E-3</v>
      </c>
      <c r="T101">
        <v>1.1188882348304466E-2</v>
      </c>
      <c r="U101">
        <v>1.2473387658095227E-2</v>
      </c>
      <c r="V101">
        <v>9.3691582472990587E-3</v>
      </c>
      <c r="W101">
        <v>7.3257011839246745E-3</v>
      </c>
      <c r="X101">
        <v>5.6925860139236447E-3</v>
      </c>
      <c r="Y101">
        <v>7.8108771544294717E-3</v>
      </c>
      <c r="Z101">
        <v>6.4330986938181262E-3</v>
      </c>
      <c r="AA101">
        <v>6.3308261701150092E-3</v>
      </c>
      <c r="AB101">
        <v>6.6929602476284633E-3</v>
      </c>
      <c r="AC101">
        <v>5.2479483405254192E-3</v>
      </c>
      <c r="AD101">
        <v>3.076703086870804E-3</v>
      </c>
      <c r="AE101">
        <v>2.3312254834274701E-3</v>
      </c>
      <c r="AF101">
        <v>2.2152375006060819E-3</v>
      </c>
      <c r="AG101">
        <v>3.3471754144155765E-3</v>
      </c>
      <c r="AH101">
        <v>6.8084344908007858E-3</v>
      </c>
      <c r="AI101">
        <v>4.8939753254380212E-3</v>
      </c>
      <c r="AJ101">
        <v>6.665948971662789E-3</v>
      </c>
      <c r="AK101">
        <v>8.343588732631451E-3</v>
      </c>
      <c r="AL101">
        <v>6.9557287998326259E-3</v>
      </c>
      <c r="AM101">
        <v>6.954616093624545E-3</v>
      </c>
      <c r="AN101">
        <v>6.9557287998326259E-3</v>
      </c>
      <c r="AO101">
        <v>4.7659305109122108E-3</v>
      </c>
      <c r="AP101">
        <v>2.7623144246083893E-3</v>
      </c>
      <c r="AQ101">
        <v>3.5005432797478794E-3</v>
      </c>
      <c r="AR101">
        <v>5.279382630854825E-3</v>
      </c>
      <c r="AS101">
        <v>1.0000635142778448E-2</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row>
    <row r="102" spans="1:69">
      <c r="A102" t="s">
        <v>339</v>
      </c>
      <c r="B102" t="s">
        <v>370</v>
      </c>
      <c r="C102" t="s">
        <v>2</v>
      </c>
      <c r="D102" t="s">
        <v>38</v>
      </c>
      <c r="E102">
        <v>1000</v>
      </c>
      <c r="F102" t="s">
        <v>2608</v>
      </c>
      <c r="G102">
        <v>0</v>
      </c>
      <c r="H102">
        <v>1</v>
      </c>
      <c r="I102">
        <v>1</v>
      </c>
      <c r="J102">
        <v>1</v>
      </c>
      <c r="K102">
        <v>0</v>
      </c>
      <c r="L102">
        <v>0</v>
      </c>
      <c r="M102">
        <v>0</v>
      </c>
      <c r="N102">
        <v>1</v>
      </c>
      <c r="O102">
        <v>0.98028844497481515</v>
      </c>
      <c r="P102">
        <v>0.99900101530553964</v>
      </c>
      <c r="Q102">
        <v>0.83803393507043378</v>
      </c>
      <c r="R102">
        <v>0.57353371151036991</v>
      </c>
      <c r="S102">
        <v>0.58943294851715033</v>
      </c>
      <c r="T102">
        <v>0.50287021262362486</v>
      </c>
      <c r="U102">
        <v>0.48480928514296023</v>
      </c>
      <c r="V102">
        <v>0.75563916484261007</v>
      </c>
      <c r="W102">
        <v>0.69028332940736614</v>
      </c>
      <c r="X102">
        <v>0.6525310816275729</v>
      </c>
      <c r="Y102">
        <v>0.56328043196394406</v>
      </c>
      <c r="Z102">
        <v>0.50186363695953518</v>
      </c>
      <c r="AA102">
        <v>0.49224601329252299</v>
      </c>
      <c r="AB102">
        <v>0.4919279359976485</v>
      </c>
      <c r="AC102">
        <v>0.49264356741523158</v>
      </c>
      <c r="AD102">
        <v>0.50225507553657045</v>
      </c>
      <c r="AE102">
        <v>0.51450704083632282</v>
      </c>
      <c r="AF102">
        <v>0.56576148918877134</v>
      </c>
      <c r="AG102">
        <v>0.7590556802984243</v>
      </c>
      <c r="AH102">
        <v>0.89752642474271593</v>
      </c>
      <c r="AI102">
        <v>0.72657371377486579</v>
      </c>
      <c r="AJ102">
        <v>0.62794332000764708</v>
      </c>
      <c r="AK102">
        <v>0.57766181933370186</v>
      </c>
      <c r="AL102">
        <v>0.48197441419789394</v>
      </c>
      <c r="AM102">
        <v>0.48205728262216035</v>
      </c>
      <c r="AN102">
        <v>0.48197441419789394</v>
      </c>
      <c r="AO102">
        <v>0.47154146495000393</v>
      </c>
      <c r="AP102">
        <v>0.46490688304135092</v>
      </c>
      <c r="AQ102">
        <v>0.34568679719196854</v>
      </c>
      <c r="AR102">
        <v>0.52180254173556873</v>
      </c>
      <c r="AS102">
        <v>0.98999936485722151</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row>
    <row r="103" spans="1:69">
      <c r="A103" t="s">
        <v>339</v>
      </c>
      <c r="B103" t="s">
        <v>370</v>
      </c>
      <c r="C103" t="s">
        <v>5135</v>
      </c>
      <c r="D103" t="s">
        <v>38</v>
      </c>
      <c r="E103">
        <v>1000</v>
      </c>
      <c r="F103" t="s">
        <v>2608</v>
      </c>
      <c r="G103">
        <v>0</v>
      </c>
      <c r="H103">
        <v>0</v>
      </c>
      <c r="I103">
        <v>0</v>
      </c>
      <c r="J103">
        <v>0</v>
      </c>
      <c r="K103">
        <v>0</v>
      </c>
      <c r="L103">
        <v>0</v>
      </c>
      <c r="M103">
        <v>0</v>
      </c>
      <c r="N103">
        <v>0</v>
      </c>
      <c r="O103">
        <v>0</v>
      </c>
      <c r="P103">
        <v>0</v>
      </c>
      <c r="Q103">
        <v>0.11364258545195666</v>
      </c>
      <c r="R103">
        <v>0.28212178739040716</v>
      </c>
      <c r="S103">
        <v>0.28871355283198225</v>
      </c>
      <c r="T103">
        <v>0.34993240875858794</v>
      </c>
      <c r="U103">
        <v>0.35109479279800526</v>
      </c>
      <c r="V103">
        <v>0.16922058359054551</v>
      </c>
      <c r="W103">
        <v>0.1701366704289331</v>
      </c>
      <c r="X103">
        <v>0.23307091292144669</v>
      </c>
      <c r="Y103">
        <v>0.2815058680008839</v>
      </c>
      <c r="Z103">
        <v>0.32386661735870503</v>
      </c>
      <c r="AA103">
        <v>0.3043013990272081</v>
      </c>
      <c r="AB103">
        <v>0.30427466204804804</v>
      </c>
      <c r="AC103">
        <v>0.30471730515042533</v>
      </c>
      <c r="AD103">
        <v>0.3106623596419158</v>
      </c>
      <c r="AE103">
        <v>0.31824062940097331</v>
      </c>
      <c r="AF103">
        <v>0.31110561614610938</v>
      </c>
      <c r="AG103">
        <v>0.15669126062344163</v>
      </c>
      <c r="AH103">
        <v>0</v>
      </c>
      <c r="AI103">
        <v>0.19976718742699356</v>
      </c>
      <c r="AJ103">
        <v>0.25857906679508935</v>
      </c>
      <c r="AK103">
        <v>0.30298504639017809</v>
      </c>
      <c r="AL103">
        <v>0.32475467820960469</v>
      </c>
      <c r="AM103">
        <v>0.32470272728441107</v>
      </c>
      <c r="AN103">
        <v>0.32475467820960469</v>
      </c>
      <c r="AO103">
        <v>0.33277568797621998</v>
      </c>
      <c r="AP103">
        <v>0.33826475208698131</v>
      </c>
      <c r="AQ103">
        <v>0.42866604690070176</v>
      </c>
      <c r="AR103">
        <v>0.28733217187396887</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row>
    <row r="104" spans="1:69">
      <c r="A104" t="s">
        <v>339</v>
      </c>
      <c r="B104" t="s">
        <v>370</v>
      </c>
      <c r="C104" t="s">
        <v>5136</v>
      </c>
      <c r="D104" t="s">
        <v>38</v>
      </c>
      <c r="E104">
        <v>1000</v>
      </c>
      <c r="F104" t="s">
        <v>2608</v>
      </c>
      <c r="G104">
        <v>0</v>
      </c>
      <c r="H104">
        <v>0</v>
      </c>
      <c r="I104">
        <v>0</v>
      </c>
      <c r="J104">
        <v>0</v>
      </c>
      <c r="K104">
        <v>0</v>
      </c>
      <c r="L104">
        <v>0</v>
      </c>
      <c r="M104">
        <v>0</v>
      </c>
      <c r="N104">
        <v>0</v>
      </c>
      <c r="O104">
        <v>1.9711555025184874E-2</v>
      </c>
      <c r="P104">
        <v>9.989846944602834E-4</v>
      </c>
      <c r="Q104">
        <v>4.5397542012791677E-2</v>
      </c>
      <c r="R104">
        <v>4.6958759799579496E-2</v>
      </c>
      <c r="S104">
        <v>4.8055949537703986E-2</v>
      </c>
      <c r="T104">
        <v>5.8245738767574329E-2</v>
      </c>
      <c r="U104">
        <v>6.4932462105135605E-2</v>
      </c>
      <c r="V104">
        <v>2.8166519188313095E-2</v>
      </c>
      <c r="W104">
        <v>5.663800101136144E-2</v>
      </c>
      <c r="X104">
        <v>4.6553175991337445E-2</v>
      </c>
      <c r="Y104">
        <v>4.0162492213739166E-2</v>
      </c>
      <c r="Z104">
        <v>7.1876167770547617E-2</v>
      </c>
      <c r="AA104">
        <v>8.4417539648224876E-2</v>
      </c>
      <c r="AB104">
        <v>8.4410122429620121E-2</v>
      </c>
      <c r="AC104">
        <v>8.4532917926993453E-2</v>
      </c>
      <c r="AD104">
        <v>6.8945728533933354E-2</v>
      </c>
      <c r="AE104">
        <v>7.062758445676591E-2</v>
      </c>
      <c r="AF104">
        <v>5.1783075798711171E-2</v>
      </c>
      <c r="AG104">
        <v>3.9121547497467553E-2</v>
      </c>
      <c r="AH104">
        <v>4.6258296416410188E-2</v>
      </c>
      <c r="AI104">
        <v>3.3250956819015035E-2</v>
      </c>
      <c r="AJ104">
        <v>5.1648129975981713E-2</v>
      </c>
      <c r="AK104">
        <v>6.484039561736625E-2</v>
      </c>
      <c r="AL104">
        <v>9.0091570434267354E-2</v>
      </c>
      <c r="AM104">
        <v>9.0077158508126656E-2</v>
      </c>
      <c r="AN104">
        <v>9.0091570434267354E-2</v>
      </c>
      <c r="AO104">
        <v>9.2316712718057858E-2</v>
      </c>
      <c r="AP104">
        <v>9.3839457236101986E-2</v>
      </c>
      <c r="AQ104">
        <v>9.5134450582929533E-2</v>
      </c>
      <c r="AR104">
        <v>5.7761398231941208E-2</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row>
    <row r="105" spans="1:69">
      <c r="A105" t="s">
        <v>339</v>
      </c>
      <c r="B105" t="s">
        <v>370</v>
      </c>
      <c r="C105" t="s">
        <v>5138</v>
      </c>
      <c r="D105" t="s">
        <v>38</v>
      </c>
      <c r="E105">
        <v>1000</v>
      </c>
      <c r="F105" t="s">
        <v>2608</v>
      </c>
      <c r="G105">
        <v>0</v>
      </c>
      <c r="H105">
        <v>0</v>
      </c>
      <c r="I105">
        <v>0</v>
      </c>
      <c r="J105">
        <v>0</v>
      </c>
      <c r="K105">
        <v>0</v>
      </c>
      <c r="L105">
        <v>0</v>
      </c>
      <c r="M105">
        <v>0</v>
      </c>
      <c r="N105">
        <v>0</v>
      </c>
      <c r="O105">
        <v>0</v>
      </c>
      <c r="P105">
        <v>0</v>
      </c>
      <c r="Q105">
        <v>0</v>
      </c>
      <c r="R105">
        <v>9.4040595796802393E-2</v>
      </c>
      <c r="S105">
        <v>6.4158567295996061E-2</v>
      </c>
      <c r="T105">
        <v>7.7762757501908447E-2</v>
      </c>
      <c r="U105">
        <v>8.6690072295803777E-2</v>
      </c>
      <c r="V105">
        <v>3.7604574131232339E-2</v>
      </c>
      <c r="W105">
        <v>7.5616297968414709E-2</v>
      </c>
      <c r="X105">
        <v>6.2152243445719124E-2</v>
      </c>
      <c r="Y105">
        <v>0.10724033066700339</v>
      </c>
      <c r="Z105">
        <v>9.596047921739409E-2</v>
      </c>
      <c r="AA105">
        <v>0.11270422186192895</v>
      </c>
      <c r="AB105">
        <v>0.11269431927705484</v>
      </c>
      <c r="AC105">
        <v>0.11285826116682421</v>
      </c>
      <c r="AD105">
        <v>0.11506013320070957</v>
      </c>
      <c r="AE105">
        <v>9.4293519822510621E-2</v>
      </c>
      <c r="AF105">
        <v>6.9134581365802097E-2</v>
      </c>
      <c r="AG105">
        <v>4.1784336166251101E-2</v>
      </c>
      <c r="AH105">
        <v>4.9406844350073115E-2</v>
      </c>
      <c r="AI105">
        <v>3.5514166653687743E-2</v>
      </c>
      <c r="AJ105">
        <v>5.5163534249619062E-2</v>
      </c>
      <c r="AK105">
        <v>4.616914992612238E-2</v>
      </c>
      <c r="AL105">
        <v>9.6223608358401408E-2</v>
      </c>
      <c r="AM105">
        <v>9.6208215491677365E-2</v>
      </c>
      <c r="AN105">
        <v>9.6223608358401408E-2</v>
      </c>
      <c r="AO105">
        <v>9.8600203844805931E-2</v>
      </c>
      <c r="AP105">
        <v>0.10022659321095742</v>
      </c>
      <c r="AQ105">
        <v>0.12701216204465238</v>
      </c>
      <c r="AR105">
        <v>0.1278245055276663</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row>
    <row r="106" spans="1:69">
      <c r="A106" t="s">
        <v>339</v>
      </c>
      <c r="B106" t="s">
        <v>370</v>
      </c>
      <c r="C106" t="s">
        <v>5155</v>
      </c>
      <c r="D106" t="s">
        <v>38</v>
      </c>
      <c r="E106">
        <v>1000</v>
      </c>
      <c r="F106" t="s">
        <v>2608</v>
      </c>
      <c r="G106">
        <v>0</v>
      </c>
      <c r="H106">
        <v>0</v>
      </c>
      <c r="I106">
        <v>0</v>
      </c>
      <c r="J106">
        <v>0</v>
      </c>
      <c r="K106">
        <v>0</v>
      </c>
      <c r="L106">
        <v>0</v>
      </c>
      <c r="M106">
        <v>0</v>
      </c>
      <c r="N106">
        <v>0</v>
      </c>
      <c r="O106">
        <v>0</v>
      </c>
      <c r="P106">
        <v>0</v>
      </c>
      <c r="Q106">
        <v>2.9259374648178561E-3</v>
      </c>
      <c r="R106">
        <v>3.34514550284104E-3</v>
      </c>
      <c r="S106">
        <v>9.6389818171674097E-3</v>
      </c>
      <c r="T106">
        <v>1.1188882348304466E-2</v>
      </c>
      <c r="U106">
        <v>1.2473387658095227E-2</v>
      </c>
      <c r="V106">
        <v>9.3691582472990587E-3</v>
      </c>
      <c r="W106">
        <v>7.3257011839246745E-3</v>
      </c>
      <c r="X106">
        <v>5.6925860139236447E-3</v>
      </c>
      <c r="Y106">
        <v>7.8108771544294717E-3</v>
      </c>
      <c r="Z106">
        <v>6.4330986938181262E-3</v>
      </c>
      <c r="AA106">
        <v>6.3308261701150092E-3</v>
      </c>
      <c r="AB106">
        <v>6.6929602476284633E-3</v>
      </c>
      <c r="AC106">
        <v>5.2479483405254192E-3</v>
      </c>
      <c r="AD106">
        <v>3.076703086870804E-3</v>
      </c>
      <c r="AE106">
        <v>2.3312254834274701E-3</v>
      </c>
      <c r="AF106">
        <v>2.2152375006060819E-3</v>
      </c>
      <c r="AG106">
        <v>3.3471754144155765E-3</v>
      </c>
      <c r="AH106">
        <v>6.8084344908007858E-3</v>
      </c>
      <c r="AI106">
        <v>4.8939753254380212E-3</v>
      </c>
      <c r="AJ106">
        <v>6.665948971662789E-3</v>
      </c>
      <c r="AK106">
        <v>8.343588732631451E-3</v>
      </c>
      <c r="AL106">
        <v>6.9557287998326259E-3</v>
      </c>
      <c r="AM106">
        <v>6.954616093624545E-3</v>
      </c>
      <c r="AN106">
        <v>6.9557287998326259E-3</v>
      </c>
      <c r="AO106">
        <v>4.7659305109122108E-3</v>
      </c>
      <c r="AP106">
        <v>2.7623144246083893E-3</v>
      </c>
      <c r="AQ106">
        <v>3.5005432797478794E-3</v>
      </c>
      <c r="AR106">
        <v>5.279382630854825E-3</v>
      </c>
      <c r="AS106">
        <v>1.0000635142778448E-2</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row>
    <row r="107" spans="1:69">
      <c r="A107" t="s">
        <v>339</v>
      </c>
      <c r="B107" t="s">
        <v>373</v>
      </c>
      <c r="C107" t="s">
        <v>2</v>
      </c>
      <c r="D107" t="s">
        <v>38</v>
      </c>
      <c r="E107">
        <v>1000</v>
      </c>
      <c r="F107" t="s">
        <v>2608</v>
      </c>
      <c r="G107">
        <v>0</v>
      </c>
      <c r="H107">
        <v>1</v>
      </c>
      <c r="I107">
        <v>1</v>
      </c>
      <c r="J107">
        <v>1</v>
      </c>
      <c r="K107">
        <v>0</v>
      </c>
      <c r="L107">
        <v>0</v>
      </c>
      <c r="M107">
        <v>0</v>
      </c>
      <c r="N107">
        <v>1</v>
      </c>
      <c r="O107">
        <v>0.98028844497481515</v>
      </c>
      <c r="P107">
        <v>0.99900101530553964</v>
      </c>
      <c r="Q107">
        <v>0.83803393507043378</v>
      </c>
      <c r="R107">
        <v>0.57353371151036991</v>
      </c>
      <c r="S107">
        <v>0.58943294851715033</v>
      </c>
      <c r="T107">
        <v>0.50287021262362486</v>
      </c>
      <c r="U107">
        <v>0.48480928514296023</v>
      </c>
      <c r="V107">
        <v>0.75563916484261007</v>
      </c>
      <c r="W107">
        <v>0.69028332940736614</v>
      </c>
      <c r="X107">
        <v>0.6525310816275729</v>
      </c>
      <c r="Y107">
        <v>0.56328043196394406</v>
      </c>
      <c r="Z107">
        <v>0.50186363695953518</v>
      </c>
      <c r="AA107">
        <v>0.49224601329252299</v>
      </c>
      <c r="AB107">
        <v>0.4919279359976485</v>
      </c>
      <c r="AC107">
        <v>0.49264356741523158</v>
      </c>
      <c r="AD107">
        <v>0.50225507553657045</v>
      </c>
      <c r="AE107">
        <v>0.51450704083632282</v>
      </c>
      <c r="AF107">
        <v>0.56576148918877134</v>
      </c>
      <c r="AG107">
        <v>0.7590556802984243</v>
      </c>
      <c r="AH107">
        <v>0.89752642474271593</v>
      </c>
      <c r="AI107">
        <v>0.72657371377486579</v>
      </c>
      <c r="AJ107">
        <v>0.62794332000764708</v>
      </c>
      <c r="AK107">
        <v>0.57766181933370186</v>
      </c>
      <c r="AL107">
        <v>0.48197441419789394</v>
      </c>
      <c r="AM107">
        <v>0.48205728262216035</v>
      </c>
      <c r="AN107">
        <v>0.48197441419789394</v>
      </c>
      <c r="AO107">
        <v>0.47154146495000393</v>
      </c>
      <c r="AP107">
        <v>0.46490688304135092</v>
      </c>
      <c r="AQ107">
        <v>0.34568679719196854</v>
      </c>
      <c r="AR107">
        <v>0.52180254173556873</v>
      </c>
      <c r="AS107">
        <v>0.98999936485722151</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row>
    <row r="108" spans="1:69">
      <c r="A108" t="s">
        <v>339</v>
      </c>
      <c r="B108" t="s">
        <v>373</v>
      </c>
      <c r="C108" t="s">
        <v>5135</v>
      </c>
      <c r="D108" t="s">
        <v>38</v>
      </c>
      <c r="E108">
        <v>1000</v>
      </c>
      <c r="F108" t="s">
        <v>2608</v>
      </c>
      <c r="G108">
        <v>0</v>
      </c>
      <c r="H108">
        <v>0</v>
      </c>
      <c r="I108">
        <v>0</v>
      </c>
      <c r="J108">
        <v>0</v>
      </c>
      <c r="K108">
        <v>0</v>
      </c>
      <c r="L108">
        <v>0</v>
      </c>
      <c r="M108">
        <v>0</v>
      </c>
      <c r="N108">
        <v>0</v>
      </c>
      <c r="O108">
        <v>0</v>
      </c>
      <c r="P108">
        <v>0</v>
      </c>
      <c r="Q108">
        <v>0.11364258545195666</v>
      </c>
      <c r="R108">
        <v>0.28212178739040716</v>
      </c>
      <c r="S108">
        <v>0.28871355283198225</v>
      </c>
      <c r="T108">
        <v>0.34993240875858794</v>
      </c>
      <c r="U108">
        <v>0.35109479279800526</v>
      </c>
      <c r="V108">
        <v>0.16922058359054551</v>
      </c>
      <c r="W108">
        <v>0.1701366704289331</v>
      </c>
      <c r="X108">
        <v>0.23307091292144669</v>
      </c>
      <c r="Y108">
        <v>0.2815058680008839</v>
      </c>
      <c r="Z108">
        <v>0.32386661735870503</v>
      </c>
      <c r="AA108">
        <v>0.3043013990272081</v>
      </c>
      <c r="AB108">
        <v>0.30427466204804804</v>
      </c>
      <c r="AC108">
        <v>0.30471730515042533</v>
      </c>
      <c r="AD108">
        <v>0.3106623596419158</v>
      </c>
      <c r="AE108">
        <v>0.31824062940097331</v>
      </c>
      <c r="AF108">
        <v>0.31110561614610938</v>
      </c>
      <c r="AG108">
        <v>0.15669126062344163</v>
      </c>
      <c r="AH108">
        <v>0</v>
      </c>
      <c r="AI108">
        <v>0.19976718742699356</v>
      </c>
      <c r="AJ108">
        <v>0.25857906679508935</v>
      </c>
      <c r="AK108">
        <v>0.30298504639017809</v>
      </c>
      <c r="AL108">
        <v>0.32475467820960469</v>
      </c>
      <c r="AM108">
        <v>0.32470272728441107</v>
      </c>
      <c r="AN108">
        <v>0.32475467820960469</v>
      </c>
      <c r="AO108">
        <v>0.33277568797621998</v>
      </c>
      <c r="AP108">
        <v>0.33826475208698131</v>
      </c>
      <c r="AQ108">
        <v>0.42866604690070176</v>
      </c>
      <c r="AR108">
        <v>0.28733217187396887</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row>
    <row r="109" spans="1:69">
      <c r="A109" t="s">
        <v>339</v>
      </c>
      <c r="B109" t="s">
        <v>373</v>
      </c>
      <c r="C109" t="s">
        <v>5136</v>
      </c>
      <c r="D109" t="s">
        <v>38</v>
      </c>
      <c r="E109">
        <v>1000</v>
      </c>
      <c r="F109" t="s">
        <v>2608</v>
      </c>
      <c r="G109">
        <v>0</v>
      </c>
      <c r="H109">
        <v>0</v>
      </c>
      <c r="I109">
        <v>0</v>
      </c>
      <c r="J109">
        <v>0</v>
      </c>
      <c r="K109">
        <v>0</v>
      </c>
      <c r="L109">
        <v>0</v>
      </c>
      <c r="M109">
        <v>0</v>
      </c>
      <c r="N109">
        <v>0</v>
      </c>
      <c r="O109">
        <v>1.9711555025184874E-2</v>
      </c>
      <c r="P109">
        <v>9.989846944602834E-4</v>
      </c>
      <c r="Q109">
        <v>4.5397542012791677E-2</v>
      </c>
      <c r="R109">
        <v>4.6958759799579496E-2</v>
      </c>
      <c r="S109">
        <v>4.8055949537703986E-2</v>
      </c>
      <c r="T109">
        <v>5.8245738767574329E-2</v>
      </c>
      <c r="U109">
        <v>6.4932462105135605E-2</v>
      </c>
      <c r="V109">
        <v>2.8166519188313095E-2</v>
      </c>
      <c r="W109">
        <v>5.663800101136144E-2</v>
      </c>
      <c r="X109">
        <v>4.6553175991337445E-2</v>
      </c>
      <c r="Y109">
        <v>4.0162492213739166E-2</v>
      </c>
      <c r="Z109">
        <v>7.1876167770547617E-2</v>
      </c>
      <c r="AA109">
        <v>8.4417539648224876E-2</v>
      </c>
      <c r="AB109">
        <v>8.4410122429620121E-2</v>
      </c>
      <c r="AC109">
        <v>8.4532917926993453E-2</v>
      </c>
      <c r="AD109">
        <v>6.8945728533933354E-2</v>
      </c>
      <c r="AE109">
        <v>7.062758445676591E-2</v>
      </c>
      <c r="AF109">
        <v>5.1783075798711171E-2</v>
      </c>
      <c r="AG109">
        <v>3.9121547497467553E-2</v>
      </c>
      <c r="AH109">
        <v>4.6258296416410188E-2</v>
      </c>
      <c r="AI109">
        <v>3.3250956819015035E-2</v>
      </c>
      <c r="AJ109">
        <v>5.1648129975981713E-2</v>
      </c>
      <c r="AK109">
        <v>6.484039561736625E-2</v>
      </c>
      <c r="AL109">
        <v>9.0091570434267354E-2</v>
      </c>
      <c r="AM109">
        <v>9.0077158508126656E-2</v>
      </c>
      <c r="AN109">
        <v>9.0091570434267354E-2</v>
      </c>
      <c r="AO109">
        <v>9.2316712718057858E-2</v>
      </c>
      <c r="AP109">
        <v>9.3839457236101986E-2</v>
      </c>
      <c r="AQ109">
        <v>9.5134450582929533E-2</v>
      </c>
      <c r="AR109">
        <v>5.7761398231941208E-2</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row>
    <row r="110" spans="1:69">
      <c r="A110" t="s">
        <v>339</v>
      </c>
      <c r="B110" t="s">
        <v>373</v>
      </c>
      <c r="C110" t="s">
        <v>5138</v>
      </c>
      <c r="D110" t="s">
        <v>38</v>
      </c>
      <c r="E110">
        <v>1000</v>
      </c>
      <c r="F110" t="s">
        <v>2608</v>
      </c>
      <c r="G110">
        <v>0</v>
      </c>
      <c r="H110">
        <v>0</v>
      </c>
      <c r="I110">
        <v>0</v>
      </c>
      <c r="J110">
        <v>0</v>
      </c>
      <c r="K110">
        <v>0</v>
      </c>
      <c r="L110">
        <v>0</v>
      </c>
      <c r="M110">
        <v>0</v>
      </c>
      <c r="N110">
        <v>0</v>
      </c>
      <c r="O110">
        <v>0</v>
      </c>
      <c r="P110">
        <v>0</v>
      </c>
      <c r="Q110">
        <v>0</v>
      </c>
      <c r="R110">
        <v>9.4040595796802393E-2</v>
      </c>
      <c r="S110">
        <v>6.4158567295996061E-2</v>
      </c>
      <c r="T110">
        <v>7.7762757501908447E-2</v>
      </c>
      <c r="U110">
        <v>8.6690072295803777E-2</v>
      </c>
      <c r="V110">
        <v>3.7604574131232339E-2</v>
      </c>
      <c r="W110">
        <v>7.5616297968414709E-2</v>
      </c>
      <c r="X110">
        <v>6.2152243445719124E-2</v>
      </c>
      <c r="Y110">
        <v>0.10724033066700339</v>
      </c>
      <c r="Z110">
        <v>9.596047921739409E-2</v>
      </c>
      <c r="AA110">
        <v>0.11270422186192895</v>
      </c>
      <c r="AB110">
        <v>0.11269431927705484</v>
      </c>
      <c r="AC110">
        <v>0.11285826116682421</v>
      </c>
      <c r="AD110">
        <v>0.11506013320070957</v>
      </c>
      <c r="AE110">
        <v>9.4293519822510621E-2</v>
      </c>
      <c r="AF110">
        <v>6.9134581365802097E-2</v>
      </c>
      <c r="AG110">
        <v>4.1784336166251101E-2</v>
      </c>
      <c r="AH110">
        <v>4.9406844350073115E-2</v>
      </c>
      <c r="AI110">
        <v>3.5514166653687743E-2</v>
      </c>
      <c r="AJ110">
        <v>5.5163534249619062E-2</v>
      </c>
      <c r="AK110">
        <v>4.616914992612238E-2</v>
      </c>
      <c r="AL110">
        <v>9.6223608358401408E-2</v>
      </c>
      <c r="AM110">
        <v>9.6208215491677365E-2</v>
      </c>
      <c r="AN110">
        <v>9.6223608358401408E-2</v>
      </c>
      <c r="AO110">
        <v>9.8600203844805931E-2</v>
      </c>
      <c r="AP110">
        <v>0.10022659321095742</v>
      </c>
      <c r="AQ110">
        <v>0.12701216204465238</v>
      </c>
      <c r="AR110">
        <v>0.1278245055276663</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row>
    <row r="111" spans="1:69">
      <c r="A111" t="s">
        <v>339</v>
      </c>
      <c r="B111" t="s">
        <v>373</v>
      </c>
      <c r="C111" t="s">
        <v>5155</v>
      </c>
      <c r="D111" t="s">
        <v>38</v>
      </c>
      <c r="E111">
        <v>1000</v>
      </c>
      <c r="F111" t="s">
        <v>2608</v>
      </c>
      <c r="G111">
        <v>0</v>
      </c>
      <c r="H111">
        <v>0</v>
      </c>
      <c r="I111">
        <v>0</v>
      </c>
      <c r="J111">
        <v>0</v>
      </c>
      <c r="K111">
        <v>0</v>
      </c>
      <c r="L111">
        <v>0</v>
      </c>
      <c r="M111">
        <v>0</v>
      </c>
      <c r="N111">
        <v>0</v>
      </c>
      <c r="O111">
        <v>0</v>
      </c>
      <c r="P111">
        <v>0</v>
      </c>
      <c r="Q111">
        <v>2.9259374648178561E-3</v>
      </c>
      <c r="R111">
        <v>3.34514550284104E-3</v>
      </c>
      <c r="S111">
        <v>9.6389818171674097E-3</v>
      </c>
      <c r="T111">
        <v>1.1188882348304466E-2</v>
      </c>
      <c r="U111">
        <v>1.2473387658095227E-2</v>
      </c>
      <c r="V111">
        <v>9.3691582472990587E-3</v>
      </c>
      <c r="W111">
        <v>7.3257011839246745E-3</v>
      </c>
      <c r="X111">
        <v>5.6925860139236447E-3</v>
      </c>
      <c r="Y111">
        <v>7.8108771544294717E-3</v>
      </c>
      <c r="Z111">
        <v>6.4330986938181262E-3</v>
      </c>
      <c r="AA111">
        <v>6.3308261701150092E-3</v>
      </c>
      <c r="AB111">
        <v>6.6929602476284633E-3</v>
      </c>
      <c r="AC111">
        <v>5.2479483405254192E-3</v>
      </c>
      <c r="AD111">
        <v>3.076703086870804E-3</v>
      </c>
      <c r="AE111">
        <v>2.3312254834274701E-3</v>
      </c>
      <c r="AF111">
        <v>2.2152375006060819E-3</v>
      </c>
      <c r="AG111">
        <v>3.3471754144155765E-3</v>
      </c>
      <c r="AH111">
        <v>6.8084344908007858E-3</v>
      </c>
      <c r="AI111">
        <v>4.8939753254380212E-3</v>
      </c>
      <c r="AJ111">
        <v>6.665948971662789E-3</v>
      </c>
      <c r="AK111">
        <v>8.343588732631451E-3</v>
      </c>
      <c r="AL111">
        <v>6.9557287998326259E-3</v>
      </c>
      <c r="AM111">
        <v>6.954616093624545E-3</v>
      </c>
      <c r="AN111">
        <v>6.9557287998326259E-3</v>
      </c>
      <c r="AO111">
        <v>4.7659305109122108E-3</v>
      </c>
      <c r="AP111">
        <v>2.7623144246083893E-3</v>
      </c>
      <c r="AQ111">
        <v>3.5005432797478794E-3</v>
      </c>
      <c r="AR111">
        <v>5.279382630854825E-3</v>
      </c>
      <c r="AS111">
        <v>1.0000635142778448E-2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row>
    <row r="112" spans="1:69">
      <c r="A112" t="s">
        <v>339</v>
      </c>
      <c r="B112" t="s">
        <v>376</v>
      </c>
      <c r="C112" t="s">
        <v>2</v>
      </c>
      <c r="D112" t="s">
        <v>38</v>
      </c>
      <c r="E112">
        <v>1000</v>
      </c>
      <c r="F112" t="s">
        <v>2608</v>
      </c>
      <c r="G112">
        <v>0</v>
      </c>
      <c r="H112">
        <v>1</v>
      </c>
      <c r="I112">
        <v>1</v>
      </c>
      <c r="J112">
        <v>1</v>
      </c>
      <c r="K112">
        <v>0</v>
      </c>
      <c r="L112">
        <v>0</v>
      </c>
      <c r="M112">
        <v>0</v>
      </c>
      <c r="N112">
        <v>1</v>
      </c>
      <c r="O112">
        <v>0.98028844497481515</v>
      </c>
      <c r="P112">
        <v>0.99900101530553964</v>
      </c>
      <c r="Q112">
        <v>0.83803393507043378</v>
      </c>
      <c r="R112">
        <v>0.57353371151036991</v>
      </c>
      <c r="S112">
        <v>0.58943294851715033</v>
      </c>
      <c r="T112">
        <v>0.50287021262362486</v>
      </c>
      <c r="U112">
        <v>0.48480928514296023</v>
      </c>
      <c r="V112">
        <v>0.75563916484261007</v>
      </c>
      <c r="W112">
        <v>0.69028332940736614</v>
      </c>
      <c r="X112">
        <v>0.6525310816275729</v>
      </c>
      <c r="Y112">
        <v>0.56328043196394406</v>
      </c>
      <c r="Z112">
        <v>0.50186363695953518</v>
      </c>
      <c r="AA112">
        <v>0.49224601329252299</v>
      </c>
      <c r="AB112">
        <v>0.4919279359976485</v>
      </c>
      <c r="AC112">
        <v>0.49264356741523158</v>
      </c>
      <c r="AD112">
        <v>0.50225507553657045</v>
      </c>
      <c r="AE112">
        <v>0.51450704083632282</v>
      </c>
      <c r="AF112">
        <v>0.56576148918877134</v>
      </c>
      <c r="AG112">
        <v>0.7590556802984243</v>
      </c>
      <c r="AH112">
        <v>0.89752642474271593</v>
      </c>
      <c r="AI112">
        <v>0.72657371377486579</v>
      </c>
      <c r="AJ112">
        <v>0.62794332000764708</v>
      </c>
      <c r="AK112">
        <v>0.57766181933370186</v>
      </c>
      <c r="AL112">
        <v>0.48197441419789394</v>
      </c>
      <c r="AM112">
        <v>0.48205728262216035</v>
      </c>
      <c r="AN112">
        <v>0.48197441419789394</v>
      </c>
      <c r="AO112">
        <v>0.47154146495000393</v>
      </c>
      <c r="AP112">
        <v>0.46490688304135092</v>
      </c>
      <c r="AQ112">
        <v>0.34568679719196854</v>
      </c>
      <c r="AR112">
        <v>0.52180254173556873</v>
      </c>
      <c r="AS112">
        <v>0.98999936485722151</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row>
    <row r="113" spans="1:69">
      <c r="A113" t="s">
        <v>339</v>
      </c>
      <c r="B113" t="s">
        <v>376</v>
      </c>
      <c r="C113" t="s">
        <v>5135</v>
      </c>
      <c r="D113" t="s">
        <v>38</v>
      </c>
      <c r="E113">
        <v>1000</v>
      </c>
      <c r="F113" t="s">
        <v>2608</v>
      </c>
      <c r="G113">
        <v>0</v>
      </c>
      <c r="H113">
        <v>0</v>
      </c>
      <c r="I113">
        <v>0</v>
      </c>
      <c r="J113">
        <v>0</v>
      </c>
      <c r="K113">
        <v>0</v>
      </c>
      <c r="L113">
        <v>0</v>
      </c>
      <c r="M113">
        <v>0</v>
      </c>
      <c r="N113">
        <v>0</v>
      </c>
      <c r="O113">
        <v>0</v>
      </c>
      <c r="P113">
        <v>0</v>
      </c>
      <c r="Q113">
        <v>0.11364258545195666</v>
      </c>
      <c r="R113">
        <v>0.28212178739040716</v>
      </c>
      <c r="S113">
        <v>0.28871355283198225</v>
      </c>
      <c r="T113">
        <v>0.34993240875858794</v>
      </c>
      <c r="U113">
        <v>0.35109479279800526</v>
      </c>
      <c r="V113">
        <v>0.16922058359054551</v>
      </c>
      <c r="W113">
        <v>0.1701366704289331</v>
      </c>
      <c r="X113">
        <v>0.23307091292144669</v>
      </c>
      <c r="Y113">
        <v>0.2815058680008839</v>
      </c>
      <c r="Z113">
        <v>0.32386661735870503</v>
      </c>
      <c r="AA113">
        <v>0.3043013990272081</v>
      </c>
      <c r="AB113">
        <v>0.30427466204804804</v>
      </c>
      <c r="AC113">
        <v>0.30471730515042533</v>
      </c>
      <c r="AD113">
        <v>0.3106623596419158</v>
      </c>
      <c r="AE113">
        <v>0.31824062940097331</v>
      </c>
      <c r="AF113">
        <v>0.31110561614610938</v>
      </c>
      <c r="AG113">
        <v>0.15669126062344163</v>
      </c>
      <c r="AH113">
        <v>0</v>
      </c>
      <c r="AI113">
        <v>0.19976718742699356</v>
      </c>
      <c r="AJ113">
        <v>0.25857906679508935</v>
      </c>
      <c r="AK113">
        <v>0.30298504639017809</v>
      </c>
      <c r="AL113">
        <v>0.32475467820960469</v>
      </c>
      <c r="AM113">
        <v>0.32470272728441107</v>
      </c>
      <c r="AN113">
        <v>0.32475467820960469</v>
      </c>
      <c r="AO113">
        <v>0.33277568797621998</v>
      </c>
      <c r="AP113">
        <v>0.33826475208698131</v>
      </c>
      <c r="AQ113">
        <v>0.42866604690070176</v>
      </c>
      <c r="AR113">
        <v>0.28733217187396887</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row>
    <row r="114" spans="1:69">
      <c r="A114" t="s">
        <v>339</v>
      </c>
      <c r="B114" t="s">
        <v>376</v>
      </c>
      <c r="C114" t="s">
        <v>5136</v>
      </c>
      <c r="D114" t="s">
        <v>38</v>
      </c>
      <c r="E114">
        <v>1000</v>
      </c>
      <c r="F114" t="s">
        <v>2608</v>
      </c>
      <c r="G114">
        <v>0</v>
      </c>
      <c r="H114">
        <v>0</v>
      </c>
      <c r="I114">
        <v>0</v>
      </c>
      <c r="J114">
        <v>0</v>
      </c>
      <c r="K114">
        <v>0</v>
      </c>
      <c r="L114">
        <v>0</v>
      </c>
      <c r="M114">
        <v>0</v>
      </c>
      <c r="N114">
        <v>0</v>
      </c>
      <c r="O114">
        <v>1.9711555025184874E-2</v>
      </c>
      <c r="P114">
        <v>9.989846944602834E-4</v>
      </c>
      <c r="Q114">
        <v>4.5397542012791677E-2</v>
      </c>
      <c r="R114">
        <v>4.6958759799579496E-2</v>
      </c>
      <c r="S114">
        <v>4.8055949537703986E-2</v>
      </c>
      <c r="T114">
        <v>5.8245738767574329E-2</v>
      </c>
      <c r="U114">
        <v>6.4932462105135605E-2</v>
      </c>
      <c r="V114">
        <v>2.8166519188313095E-2</v>
      </c>
      <c r="W114">
        <v>5.663800101136144E-2</v>
      </c>
      <c r="X114">
        <v>4.6553175991337445E-2</v>
      </c>
      <c r="Y114">
        <v>4.0162492213739166E-2</v>
      </c>
      <c r="Z114">
        <v>7.1876167770547617E-2</v>
      </c>
      <c r="AA114">
        <v>8.4417539648224876E-2</v>
      </c>
      <c r="AB114">
        <v>8.4410122429620121E-2</v>
      </c>
      <c r="AC114">
        <v>8.4532917926993453E-2</v>
      </c>
      <c r="AD114">
        <v>6.8945728533933354E-2</v>
      </c>
      <c r="AE114">
        <v>7.062758445676591E-2</v>
      </c>
      <c r="AF114">
        <v>5.1783075798711171E-2</v>
      </c>
      <c r="AG114">
        <v>3.9121547497467553E-2</v>
      </c>
      <c r="AH114">
        <v>4.6258296416410188E-2</v>
      </c>
      <c r="AI114">
        <v>3.3250956819015035E-2</v>
      </c>
      <c r="AJ114">
        <v>5.1648129975981713E-2</v>
      </c>
      <c r="AK114">
        <v>6.484039561736625E-2</v>
      </c>
      <c r="AL114">
        <v>9.0091570434267354E-2</v>
      </c>
      <c r="AM114">
        <v>9.0077158508126656E-2</v>
      </c>
      <c r="AN114">
        <v>9.0091570434267354E-2</v>
      </c>
      <c r="AO114">
        <v>9.2316712718057858E-2</v>
      </c>
      <c r="AP114">
        <v>9.3839457236101986E-2</v>
      </c>
      <c r="AQ114">
        <v>9.5134450582929533E-2</v>
      </c>
      <c r="AR114">
        <v>5.7761398231941208E-2</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row>
    <row r="115" spans="1:69">
      <c r="A115" t="s">
        <v>339</v>
      </c>
      <c r="B115" t="s">
        <v>376</v>
      </c>
      <c r="C115" t="s">
        <v>5138</v>
      </c>
      <c r="D115" t="s">
        <v>38</v>
      </c>
      <c r="E115">
        <v>1000</v>
      </c>
      <c r="F115" t="s">
        <v>2608</v>
      </c>
      <c r="G115">
        <v>0</v>
      </c>
      <c r="H115">
        <v>0</v>
      </c>
      <c r="I115">
        <v>0</v>
      </c>
      <c r="J115">
        <v>0</v>
      </c>
      <c r="K115">
        <v>0</v>
      </c>
      <c r="L115">
        <v>0</v>
      </c>
      <c r="M115">
        <v>0</v>
      </c>
      <c r="N115">
        <v>0</v>
      </c>
      <c r="O115">
        <v>0</v>
      </c>
      <c r="P115">
        <v>0</v>
      </c>
      <c r="Q115">
        <v>0</v>
      </c>
      <c r="R115">
        <v>9.4040595796802393E-2</v>
      </c>
      <c r="S115">
        <v>6.4158567295996061E-2</v>
      </c>
      <c r="T115">
        <v>7.7762757501908447E-2</v>
      </c>
      <c r="U115">
        <v>8.6690072295803777E-2</v>
      </c>
      <c r="V115">
        <v>3.7604574131232339E-2</v>
      </c>
      <c r="W115">
        <v>7.5616297968414709E-2</v>
      </c>
      <c r="X115">
        <v>6.2152243445719124E-2</v>
      </c>
      <c r="Y115">
        <v>0.10724033066700339</v>
      </c>
      <c r="Z115">
        <v>9.596047921739409E-2</v>
      </c>
      <c r="AA115">
        <v>0.11270422186192895</v>
      </c>
      <c r="AB115">
        <v>0.11269431927705484</v>
      </c>
      <c r="AC115">
        <v>0.11285826116682421</v>
      </c>
      <c r="AD115">
        <v>0.11506013320070957</v>
      </c>
      <c r="AE115">
        <v>9.4293519822510621E-2</v>
      </c>
      <c r="AF115">
        <v>6.9134581365802097E-2</v>
      </c>
      <c r="AG115">
        <v>4.1784336166251101E-2</v>
      </c>
      <c r="AH115">
        <v>4.9406844350073115E-2</v>
      </c>
      <c r="AI115">
        <v>3.5514166653687743E-2</v>
      </c>
      <c r="AJ115">
        <v>5.5163534249619062E-2</v>
      </c>
      <c r="AK115">
        <v>4.616914992612238E-2</v>
      </c>
      <c r="AL115">
        <v>9.6223608358401408E-2</v>
      </c>
      <c r="AM115">
        <v>9.6208215491677365E-2</v>
      </c>
      <c r="AN115">
        <v>9.6223608358401408E-2</v>
      </c>
      <c r="AO115">
        <v>9.8600203844805931E-2</v>
      </c>
      <c r="AP115">
        <v>0.10022659321095742</v>
      </c>
      <c r="AQ115">
        <v>0.12701216204465238</v>
      </c>
      <c r="AR115">
        <v>0.1278245055276663</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row>
    <row r="116" spans="1:69">
      <c r="A116" t="s">
        <v>339</v>
      </c>
      <c r="B116" t="s">
        <v>376</v>
      </c>
      <c r="C116" t="s">
        <v>5155</v>
      </c>
      <c r="D116" t="s">
        <v>38</v>
      </c>
      <c r="E116">
        <v>1000</v>
      </c>
      <c r="F116" t="s">
        <v>2608</v>
      </c>
      <c r="G116">
        <v>0</v>
      </c>
      <c r="H116">
        <v>0</v>
      </c>
      <c r="I116">
        <v>0</v>
      </c>
      <c r="J116">
        <v>0</v>
      </c>
      <c r="K116">
        <v>0</v>
      </c>
      <c r="L116">
        <v>0</v>
      </c>
      <c r="M116">
        <v>0</v>
      </c>
      <c r="N116">
        <v>0</v>
      </c>
      <c r="O116">
        <v>0</v>
      </c>
      <c r="P116">
        <v>0</v>
      </c>
      <c r="Q116">
        <v>2.9259374648178561E-3</v>
      </c>
      <c r="R116">
        <v>3.34514550284104E-3</v>
      </c>
      <c r="S116">
        <v>9.6389818171674097E-3</v>
      </c>
      <c r="T116">
        <v>1.1188882348304466E-2</v>
      </c>
      <c r="U116">
        <v>1.2473387658095227E-2</v>
      </c>
      <c r="V116">
        <v>9.3691582472990587E-3</v>
      </c>
      <c r="W116">
        <v>7.3257011839246745E-3</v>
      </c>
      <c r="X116">
        <v>5.6925860139236447E-3</v>
      </c>
      <c r="Y116">
        <v>7.8108771544294717E-3</v>
      </c>
      <c r="Z116">
        <v>6.4330986938181262E-3</v>
      </c>
      <c r="AA116">
        <v>6.3308261701150092E-3</v>
      </c>
      <c r="AB116">
        <v>6.6929602476284633E-3</v>
      </c>
      <c r="AC116">
        <v>5.2479483405254192E-3</v>
      </c>
      <c r="AD116">
        <v>3.076703086870804E-3</v>
      </c>
      <c r="AE116">
        <v>2.3312254834274701E-3</v>
      </c>
      <c r="AF116">
        <v>2.2152375006060819E-3</v>
      </c>
      <c r="AG116">
        <v>3.3471754144155765E-3</v>
      </c>
      <c r="AH116">
        <v>6.8084344908007858E-3</v>
      </c>
      <c r="AI116">
        <v>4.8939753254380212E-3</v>
      </c>
      <c r="AJ116">
        <v>6.665948971662789E-3</v>
      </c>
      <c r="AK116">
        <v>8.343588732631451E-3</v>
      </c>
      <c r="AL116">
        <v>6.9557287998326259E-3</v>
      </c>
      <c r="AM116">
        <v>6.954616093624545E-3</v>
      </c>
      <c r="AN116">
        <v>6.9557287998326259E-3</v>
      </c>
      <c r="AO116">
        <v>4.7659305109122108E-3</v>
      </c>
      <c r="AP116">
        <v>2.7623144246083893E-3</v>
      </c>
      <c r="AQ116">
        <v>3.5005432797478794E-3</v>
      </c>
      <c r="AR116">
        <v>5.279382630854825E-3</v>
      </c>
      <c r="AS116">
        <v>1.0000635142778448E-2</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row>
    <row r="117" spans="1:69">
      <c r="A117" t="s">
        <v>339</v>
      </c>
      <c r="B117" t="s">
        <v>379</v>
      </c>
      <c r="C117" t="s">
        <v>2</v>
      </c>
      <c r="D117" t="s">
        <v>38</v>
      </c>
      <c r="E117">
        <v>1000</v>
      </c>
      <c r="F117" t="s">
        <v>2608</v>
      </c>
      <c r="G117">
        <v>0</v>
      </c>
      <c r="H117">
        <v>1</v>
      </c>
      <c r="I117">
        <v>1</v>
      </c>
      <c r="J117">
        <v>1</v>
      </c>
      <c r="K117">
        <v>0</v>
      </c>
      <c r="L117">
        <v>0</v>
      </c>
      <c r="M117">
        <v>0</v>
      </c>
      <c r="N117">
        <v>1</v>
      </c>
      <c r="O117">
        <v>0.98028844497481515</v>
      </c>
      <c r="P117">
        <v>0.99900101530553964</v>
      </c>
      <c r="Q117">
        <v>0.83803393507043378</v>
      </c>
      <c r="R117">
        <v>0.57353371151036991</v>
      </c>
      <c r="S117">
        <v>0.58943294851715033</v>
      </c>
      <c r="T117">
        <v>0.50287021262362486</v>
      </c>
      <c r="U117">
        <v>0.48480928514296023</v>
      </c>
      <c r="V117">
        <v>0.75563916484261007</v>
      </c>
      <c r="W117">
        <v>0.69028332940736614</v>
      </c>
      <c r="X117">
        <v>0.6525310816275729</v>
      </c>
      <c r="Y117">
        <v>0.56328043196394406</v>
      </c>
      <c r="Z117">
        <v>0.50186363695953518</v>
      </c>
      <c r="AA117">
        <v>0.49224601329252299</v>
      </c>
      <c r="AB117">
        <v>0.4919279359976485</v>
      </c>
      <c r="AC117">
        <v>0.49264356741523158</v>
      </c>
      <c r="AD117">
        <v>0.50225507553657045</v>
      </c>
      <c r="AE117">
        <v>0.51450704083632282</v>
      </c>
      <c r="AF117">
        <v>0.56576148918877134</v>
      </c>
      <c r="AG117">
        <v>0.7590556802984243</v>
      </c>
      <c r="AH117">
        <v>0.89752642474271593</v>
      </c>
      <c r="AI117">
        <v>0.72657371377486579</v>
      </c>
      <c r="AJ117">
        <v>0.62794332000764708</v>
      </c>
      <c r="AK117">
        <v>0.57766181933370186</v>
      </c>
      <c r="AL117">
        <v>0.48197441419789394</v>
      </c>
      <c r="AM117">
        <v>0.48205728262216035</v>
      </c>
      <c r="AN117">
        <v>0.48197441419789394</v>
      </c>
      <c r="AO117">
        <v>0.47154146495000393</v>
      </c>
      <c r="AP117">
        <v>0.46490688304135092</v>
      </c>
      <c r="AQ117">
        <v>0.34568679719196854</v>
      </c>
      <c r="AR117">
        <v>0.52180254173556873</v>
      </c>
      <c r="AS117">
        <v>0.98999936485722151</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row>
    <row r="118" spans="1:69">
      <c r="A118" t="s">
        <v>339</v>
      </c>
      <c r="B118" t="s">
        <v>379</v>
      </c>
      <c r="C118" t="s">
        <v>5135</v>
      </c>
      <c r="D118" t="s">
        <v>38</v>
      </c>
      <c r="E118">
        <v>1000</v>
      </c>
      <c r="F118" t="s">
        <v>2608</v>
      </c>
      <c r="G118">
        <v>0</v>
      </c>
      <c r="H118">
        <v>0</v>
      </c>
      <c r="I118">
        <v>0</v>
      </c>
      <c r="J118">
        <v>0</v>
      </c>
      <c r="K118">
        <v>0</v>
      </c>
      <c r="L118">
        <v>0</v>
      </c>
      <c r="M118">
        <v>0</v>
      </c>
      <c r="N118">
        <v>0</v>
      </c>
      <c r="O118">
        <v>0</v>
      </c>
      <c r="P118">
        <v>0</v>
      </c>
      <c r="Q118">
        <v>0.11364258545195666</v>
      </c>
      <c r="R118">
        <v>0.28212178739040716</v>
      </c>
      <c r="S118">
        <v>0.28871355283198225</v>
      </c>
      <c r="T118">
        <v>0.34993240875858794</v>
      </c>
      <c r="U118">
        <v>0.35109479279800526</v>
      </c>
      <c r="V118">
        <v>0.16922058359054551</v>
      </c>
      <c r="W118">
        <v>0.1701366704289331</v>
      </c>
      <c r="X118">
        <v>0.23307091292144669</v>
      </c>
      <c r="Y118">
        <v>0.2815058680008839</v>
      </c>
      <c r="Z118">
        <v>0.32386661735870503</v>
      </c>
      <c r="AA118">
        <v>0.3043013990272081</v>
      </c>
      <c r="AB118">
        <v>0.30427466204804804</v>
      </c>
      <c r="AC118">
        <v>0.30471730515042533</v>
      </c>
      <c r="AD118">
        <v>0.3106623596419158</v>
      </c>
      <c r="AE118">
        <v>0.31824062940097331</v>
      </c>
      <c r="AF118">
        <v>0.31110561614610938</v>
      </c>
      <c r="AG118">
        <v>0.15669126062344163</v>
      </c>
      <c r="AH118">
        <v>0</v>
      </c>
      <c r="AI118">
        <v>0.19976718742699356</v>
      </c>
      <c r="AJ118">
        <v>0.25857906679508935</v>
      </c>
      <c r="AK118">
        <v>0.30298504639017809</v>
      </c>
      <c r="AL118">
        <v>0.32475467820960469</v>
      </c>
      <c r="AM118">
        <v>0.32470272728441107</v>
      </c>
      <c r="AN118">
        <v>0.32475467820960469</v>
      </c>
      <c r="AO118">
        <v>0.33277568797621998</v>
      </c>
      <c r="AP118">
        <v>0.33826475208698131</v>
      </c>
      <c r="AQ118">
        <v>0.42866604690070176</v>
      </c>
      <c r="AR118">
        <v>0.28733217187396887</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row>
    <row r="119" spans="1:69">
      <c r="A119" t="s">
        <v>339</v>
      </c>
      <c r="B119" t="s">
        <v>379</v>
      </c>
      <c r="C119" t="s">
        <v>5136</v>
      </c>
      <c r="D119" t="s">
        <v>38</v>
      </c>
      <c r="E119">
        <v>1000</v>
      </c>
      <c r="F119" t="s">
        <v>2608</v>
      </c>
      <c r="G119">
        <v>0</v>
      </c>
      <c r="H119">
        <v>0</v>
      </c>
      <c r="I119">
        <v>0</v>
      </c>
      <c r="J119">
        <v>0</v>
      </c>
      <c r="K119">
        <v>0</v>
      </c>
      <c r="L119">
        <v>0</v>
      </c>
      <c r="M119">
        <v>0</v>
      </c>
      <c r="N119">
        <v>0</v>
      </c>
      <c r="O119">
        <v>1.9711555025184874E-2</v>
      </c>
      <c r="P119">
        <v>9.989846944602834E-4</v>
      </c>
      <c r="Q119">
        <v>4.5397542012791677E-2</v>
      </c>
      <c r="R119">
        <v>4.6958759799579496E-2</v>
      </c>
      <c r="S119">
        <v>4.8055949537703986E-2</v>
      </c>
      <c r="T119">
        <v>5.8245738767574329E-2</v>
      </c>
      <c r="U119">
        <v>6.4932462105135605E-2</v>
      </c>
      <c r="V119">
        <v>2.8166519188313095E-2</v>
      </c>
      <c r="W119">
        <v>5.663800101136144E-2</v>
      </c>
      <c r="X119">
        <v>4.6553175991337445E-2</v>
      </c>
      <c r="Y119">
        <v>4.0162492213739166E-2</v>
      </c>
      <c r="Z119">
        <v>7.1876167770547617E-2</v>
      </c>
      <c r="AA119">
        <v>8.4417539648224876E-2</v>
      </c>
      <c r="AB119">
        <v>8.4410122429620121E-2</v>
      </c>
      <c r="AC119">
        <v>8.4532917926993453E-2</v>
      </c>
      <c r="AD119">
        <v>6.8945728533933354E-2</v>
      </c>
      <c r="AE119">
        <v>7.062758445676591E-2</v>
      </c>
      <c r="AF119">
        <v>5.1783075798711171E-2</v>
      </c>
      <c r="AG119">
        <v>3.9121547497467553E-2</v>
      </c>
      <c r="AH119">
        <v>4.6258296416410188E-2</v>
      </c>
      <c r="AI119">
        <v>3.3250956819015035E-2</v>
      </c>
      <c r="AJ119">
        <v>5.1648129975981713E-2</v>
      </c>
      <c r="AK119">
        <v>6.484039561736625E-2</v>
      </c>
      <c r="AL119">
        <v>9.0091570434267354E-2</v>
      </c>
      <c r="AM119">
        <v>9.0077158508126656E-2</v>
      </c>
      <c r="AN119">
        <v>9.0091570434267354E-2</v>
      </c>
      <c r="AO119">
        <v>9.2316712718057858E-2</v>
      </c>
      <c r="AP119">
        <v>9.3839457236101986E-2</v>
      </c>
      <c r="AQ119">
        <v>9.5134450582929533E-2</v>
      </c>
      <c r="AR119">
        <v>5.7761398231941208E-2</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row>
    <row r="120" spans="1:69">
      <c r="A120" t="s">
        <v>339</v>
      </c>
      <c r="B120" t="s">
        <v>379</v>
      </c>
      <c r="C120" t="s">
        <v>5138</v>
      </c>
      <c r="D120" t="s">
        <v>38</v>
      </c>
      <c r="E120">
        <v>1000</v>
      </c>
      <c r="F120" t="s">
        <v>2608</v>
      </c>
      <c r="G120">
        <v>0</v>
      </c>
      <c r="H120">
        <v>0</v>
      </c>
      <c r="I120">
        <v>0</v>
      </c>
      <c r="J120">
        <v>0</v>
      </c>
      <c r="K120">
        <v>0</v>
      </c>
      <c r="L120">
        <v>0</v>
      </c>
      <c r="M120">
        <v>0</v>
      </c>
      <c r="N120">
        <v>0</v>
      </c>
      <c r="O120">
        <v>0</v>
      </c>
      <c r="P120">
        <v>0</v>
      </c>
      <c r="Q120">
        <v>0</v>
      </c>
      <c r="R120">
        <v>9.4040595796802393E-2</v>
      </c>
      <c r="S120">
        <v>6.4158567295996061E-2</v>
      </c>
      <c r="T120">
        <v>7.7762757501908447E-2</v>
      </c>
      <c r="U120">
        <v>8.6690072295803777E-2</v>
      </c>
      <c r="V120">
        <v>3.7604574131232339E-2</v>
      </c>
      <c r="W120">
        <v>7.5616297968414709E-2</v>
      </c>
      <c r="X120">
        <v>6.2152243445719124E-2</v>
      </c>
      <c r="Y120">
        <v>0.10724033066700339</v>
      </c>
      <c r="Z120">
        <v>9.596047921739409E-2</v>
      </c>
      <c r="AA120">
        <v>0.11270422186192895</v>
      </c>
      <c r="AB120">
        <v>0.11269431927705484</v>
      </c>
      <c r="AC120">
        <v>0.11285826116682421</v>
      </c>
      <c r="AD120">
        <v>0.11506013320070957</v>
      </c>
      <c r="AE120">
        <v>9.4293519822510621E-2</v>
      </c>
      <c r="AF120">
        <v>6.9134581365802097E-2</v>
      </c>
      <c r="AG120">
        <v>4.1784336166251101E-2</v>
      </c>
      <c r="AH120">
        <v>4.9406844350073115E-2</v>
      </c>
      <c r="AI120">
        <v>3.5514166653687743E-2</v>
      </c>
      <c r="AJ120">
        <v>5.5163534249619062E-2</v>
      </c>
      <c r="AK120">
        <v>4.616914992612238E-2</v>
      </c>
      <c r="AL120">
        <v>9.6223608358401408E-2</v>
      </c>
      <c r="AM120">
        <v>9.6208215491677365E-2</v>
      </c>
      <c r="AN120">
        <v>9.6223608358401408E-2</v>
      </c>
      <c r="AO120">
        <v>9.8600203844805931E-2</v>
      </c>
      <c r="AP120">
        <v>0.10022659321095742</v>
      </c>
      <c r="AQ120">
        <v>0.12701216204465238</v>
      </c>
      <c r="AR120">
        <v>0.1278245055276663</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row>
    <row r="121" spans="1:69">
      <c r="A121" t="s">
        <v>339</v>
      </c>
      <c r="B121" t="s">
        <v>379</v>
      </c>
      <c r="C121" t="s">
        <v>5155</v>
      </c>
      <c r="D121" t="s">
        <v>38</v>
      </c>
      <c r="E121">
        <v>1000</v>
      </c>
      <c r="F121" t="s">
        <v>2608</v>
      </c>
      <c r="G121">
        <v>0</v>
      </c>
      <c r="H121">
        <v>0</v>
      </c>
      <c r="I121">
        <v>0</v>
      </c>
      <c r="J121">
        <v>0</v>
      </c>
      <c r="K121">
        <v>0</v>
      </c>
      <c r="L121">
        <v>0</v>
      </c>
      <c r="M121">
        <v>0</v>
      </c>
      <c r="N121">
        <v>0</v>
      </c>
      <c r="O121">
        <v>0</v>
      </c>
      <c r="P121">
        <v>0</v>
      </c>
      <c r="Q121">
        <v>2.9259374648178561E-3</v>
      </c>
      <c r="R121">
        <v>3.34514550284104E-3</v>
      </c>
      <c r="S121">
        <v>9.6389818171674097E-3</v>
      </c>
      <c r="T121">
        <v>1.1188882348304466E-2</v>
      </c>
      <c r="U121">
        <v>1.2473387658095227E-2</v>
      </c>
      <c r="V121">
        <v>9.3691582472990587E-3</v>
      </c>
      <c r="W121">
        <v>7.3257011839246745E-3</v>
      </c>
      <c r="X121">
        <v>5.6925860139236447E-3</v>
      </c>
      <c r="Y121">
        <v>7.8108771544294717E-3</v>
      </c>
      <c r="Z121">
        <v>6.4330986938181262E-3</v>
      </c>
      <c r="AA121">
        <v>6.3308261701150092E-3</v>
      </c>
      <c r="AB121">
        <v>6.6929602476284633E-3</v>
      </c>
      <c r="AC121">
        <v>5.2479483405254192E-3</v>
      </c>
      <c r="AD121">
        <v>3.076703086870804E-3</v>
      </c>
      <c r="AE121">
        <v>2.3312254834274701E-3</v>
      </c>
      <c r="AF121">
        <v>2.2152375006060819E-3</v>
      </c>
      <c r="AG121">
        <v>3.3471754144155765E-3</v>
      </c>
      <c r="AH121">
        <v>6.8084344908007858E-3</v>
      </c>
      <c r="AI121">
        <v>4.8939753254380212E-3</v>
      </c>
      <c r="AJ121">
        <v>6.665948971662789E-3</v>
      </c>
      <c r="AK121">
        <v>8.343588732631451E-3</v>
      </c>
      <c r="AL121">
        <v>6.9557287998326259E-3</v>
      </c>
      <c r="AM121">
        <v>6.954616093624545E-3</v>
      </c>
      <c r="AN121">
        <v>6.9557287998326259E-3</v>
      </c>
      <c r="AO121">
        <v>4.7659305109122108E-3</v>
      </c>
      <c r="AP121">
        <v>2.7623144246083893E-3</v>
      </c>
      <c r="AQ121">
        <v>3.5005432797478794E-3</v>
      </c>
      <c r="AR121">
        <v>5.279382630854825E-3</v>
      </c>
      <c r="AS121">
        <v>1.0000635142778448E-2</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row>
    <row r="122" spans="1:69">
      <c r="A122" t="s">
        <v>339</v>
      </c>
      <c r="B122" t="s">
        <v>381</v>
      </c>
      <c r="C122" t="s">
        <v>2</v>
      </c>
      <c r="D122" t="s">
        <v>38</v>
      </c>
      <c r="E122">
        <v>1000</v>
      </c>
      <c r="F122" t="s">
        <v>2608</v>
      </c>
      <c r="G122">
        <v>0</v>
      </c>
      <c r="H122">
        <v>1</v>
      </c>
      <c r="I122">
        <v>1</v>
      </c>
      <c r="J122">
        <v>1</v>
      </c>
      <c r="K122">
        <v>0</v>
      </c>
      <c r="L122">
        <v>0</v>
      </c>
      <c r="M122">
        <v>0</v>
      </c>
      <c r="N122">
        <v>1</v>
      </c>
      <c r="O122">
        <v>0.98028844497481515</v>
      </c>
      <c r="P122">
        <v>0.99900101530553964</v>
      </c>
      <c r="Q122">
        <v>0.83803393507043378</v>
      </c>
      <c r="R122">
        <v>0.57353371151036991</v>
      </c>
      <c r="S122">
        <v>0.58943294851715033</v>
      </c>
      <c r="T122">
        <v>0.50287021262362486</v>
      </c>
      <c r="U122">
        <v>0.48480928514296023</v>
      </c>
      <c r="V122">
        <v>0.75563916484261007</v>
      </c>
      <c r="W122">
        <v>0.69028332940736614</v>
      </c>
      <c r="X122">
        <v>0.6525310816275729</v>
      </c>
      <c r="Y122">
        <v>0.56328043196394406</v>
      </c>
      <c r="Z122">
        <v>0.50186363695953518</v>
      </c>
      <c r="AA122">
        <v>0.49224601329252299</v>
      </c>
      <c r="AB122">
        <v>0.4919279359976485</v>
      </c>
      <c r="AC122">
        <v>0.49264356741523158</v>
      </c>
      <c r="AD122">
        <v>0.50225507553657045</v>
      </c>
      <c r="AE122">
        <v>0.51450704083632282</v>
      </c>
      <c r="AF122">
        <v>0.56576148918877134</v>
      </c>
      <c r="AG122">
        <v>0.7590556802984243</v>
      </c>
      <c r="AH122">
        <v>0.89752642474271593</v>
      </c>
      <c r="AI122">
        <v>0.72657371377486579</v>
      </c>
      <c r="AJ122">
        <v>0.62794332000764708</v>
      </c>
      <c r="AK122">
        <v>0.57766181933370186</v>
      </c>
      <c r="AL122">
        <v>0.48197441419789394</v>
      </c>
      <c r="AM122">
        <v>0.48205728262216035</v>
      </c>
      <c r="AN122">
        <v>0.48197441419789394</v>
      </c>
      <c r="AO122">
        <v>0.47154146495000393</v>
      </c>
      <c r="AP122">
        <v>0.46490688304135092</v>
      </c>
      <c r="AQ122">
        <v>0.34568679719196854</v>
      </c>
      <c r="AR122">
        <v>0.52180254173556873</v>
      </c>
      <c r="AS122">
        <v>0.98999936485722151</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row>
    <row r="123" spans="1:69">
      <c r="A123" t="s">
        <v>339</v>
      </c>
      <c r="B123" t="s">
        <v>381</v>
      </c>
      <c r="C123" t="s">
        <v>5135</v>
      </c>
      <c r="D123" t="s">
        <v>38</v>
      </c>
      <c r="E123">
        <v>1000</v>
      </c>
      <c r="F123" t="s">
        <v>2608</v>
      </c>
      <c r="G123">
        <v>0</v>
      </c>
      <c r="H123">
        <v>0</v>
      </c>
      <c r="I123">
        <v>0</v>
      </c>
      <c r="J123">
        <v>0</v>
      </c>
      <c r="K123">
        <v>0</v>
      </c>
      <c r="L123">
        <v>0</v>
      </c>
      <c r="M123">
        <v>0</v>
      </c>
      <c r="N123">
        <v>0</v>
      </c>
      <c r="O123">
        <v>0</v>
      </c>
      <c r="P123">
        <v>0</v>
      </c>
      <c r="Q123">
        <v>0.11364258545195666</v>
      </c>
      <c r="R123">
        <v>0.28212178739040716</v>
      </c>
      <c r="S123">
        <v>0.28871355283198225</v>
      </c>
      <c r="T123">
        <v>0.34993240875858794</v>
      </c>
      <c r="U123">
        <v>0.35109479279800526</v>
      </c>
      <c r="V123">
        <v>0.16922058359054551</v>
      </c>
      <c r="W123">
        <v>0.1701366704289331</v>
      </c>
      <c r="X123">
        <v>0.23307091292144669</v>
      </c>
      <c r="Y123">
        <v>0.2815058680008839</v>
      </c>
      <c r="Z123">
        <v>0.32386661735870503</v>
      </c>
      <c r="AA123">
        <v>0.3043013990272081</v>
      </c>
      <c r="AB123">
        <v>0.30427466204804804</v>
      </c>
      <c r="AC123">
        <v>0.30471730515042533</v>
      </c>
      <c r="AD123">
        <v>0.3106623596419158</v>
      </c>
      <c r="AE123">
        <v>0.31824062940097331</v>
      </c>
      <c r="AF123">
        <v>0.31110561614610938</v>
      </c>
      <c r="AG123">
        <v>0.15669126062344163</v>
      </c>
      <c r="AH123">
        <v>0</v>
      </c>
      <c r="AI123">
        <v>0.19976718742699356</v>
      </c>
      <c r="AJ123">
        <v>0.25857906679508935</v>
      </c>
      <c r="AK123">
        <v>0.30298504639017809</v>
      </c>
      <c r="AL123">
        <v>0.32475467820960469</v>
      </c>
      <c r="AM123">
        <v>0.32470272728441107</v>
      </c>
      <c r="AN123">
        <v>0.32475467820960469</v>
      </c>
      <c r="AO123">
        <v>0.33277568797621998</v>
      </c>
      <c r="AP123">
        <v>0.33826475208698131</v>
      </c>
      <c r="AQ123">
        <v>0.42866604690070176</v>
      </c>
      <c r="AR123">
        <v>0.28733217187396887</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row>
    <row r="124" spans="1:69">
      <c r="A124" t="s">
        <v>339</v>
      </c>
      <c r="B124" t="s">
        <v>381</v>
      </c>
      <c r="C124" t="s">
        <v>5136</v>
      </c>
      <c r="D124" t="s">
        <v>38</v>
      </c>
      <c r="E124">
        <v>1000</v>
      </c>
      <c r="F124" t="s">
        <v>2608</v>
      </c>
      <c r="G124">
        <v>0</v>
      </c>
      <c r="H124">
        <v>0</v>
      </c>
      <c r="I124">
        <v>0</v>
      </c>
      <c r="J124">
        <v>0</v>
      </c>
      <c r="K124">
        <v>0</v>
      </c>
      <c r="L124">
        <v>0</v>
      </c>
      <c r="M124">
        <v>0</v>
      </c>
      <c r="N124">
        <v>0</v>
      </c>
      <c r="O124">
        <v>1.9711555025184874E-2</v>
      </c>
      <c r="P124">
        <v>9.989846944602834E-4</v>
      </c>
      <c r="Q124">
        <v>4.5397542012791677E-2</v>
      </c>
      <c r="R124">
        <v>4.6958759799579496E-2</v>
      </c>
      <c r="S124">
        <v>4.8055949537703986E-2</v>
      </c>
      <c r="T124">
        <v>5.8245738767574329E-2</v>
      </c>
      <c r="U124">
        <v>6.4932462105135605E-2</v>
      </c>
      <c r="V124">
        <v>2.8166519188313095E-2</v>
      </c>
      <c r="W124">
        <v>5.663800101136144E-2</v>
      </c>
      <c r="X124">
        <v>4.6553175991337445E-2</v>
      </c>
      <c r="Y124">
        <v>4.0162492213739166E-2</v>
      </c>
      <c r="Z124">
        <v>7.1876167770547617E-2</v>
      </c>
      <c r="AA124">
        <v>8.4417539648224876E-2</v>
      </c>
      <c r="AB124">
        <v>8.4410122429620121E-2</v>
      </c>
      <c r="AC124">
        <v>8.4532917926993453E-2</v>
      </c>
      <c r="AD124">
        <v>6.8945728533933354E-2</v>
      </c>
      <c r="AE124">
        <v>7.062758445676591E-2</v>
      </c>
      <c r="AF124">
        <v>5.1783075798711171E-2</v>
      </c>
      <c r="AG124">
        <v>3.9121547497467553E-2</v>
      </c>
      <c r="AH124">
        <v>4.6258296416410188E-2</v>
      </c>
      <c r="AI124">
        <v>3.3250956819015035E-2</v>
      </c>
      <c r="AJ124">
        <v>5.1648129975981713E-2</v>
      </c>
      <c r="AK124">
        <v>6.484039561736625E-2</v>
      </c>
      <c r="AL124">
        <v>9.0091570434267354E-2</v>
      </c>
      <c r="AM124">
        <v>9.0077158508126656E-2</v>
      </c>
      <c r="AN124">
        <v>9.0091570434267354E-2</v>
      </c>
      <c r="AO124">
        <v>9.2316712718057858E-2</v>
      </c>
      <c r="AP124">
        <v>9.3839457236101986E-2</v>
      </c>
      <c r="AQ124">
        <v>9.5134450582929533E-2</v>
      </c>
      <c r="AR124">
        <v>5.7761398231941208E-2</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row>
    <row r="125" spans="1:69">
      <c r="A125" t="s">
        <v>339</v>
      </c>
      <c r="B125" t="s">
        <v>381</v>
      </c>
      <c r="C125" t="s">
        <v>5138</v>
      </c>
      <c r="D125" t="s">
        <v>38</v>
      </c>
      <c r="E125">
        <v>1000</v>
      </c>
      <c r="F125" t="s">
        <v>2608</v>
      </c>
      <c r="G125">
        <v>0</v>
      </c>
      <c r="H125">
        <v>0</v>
      </c>
      <c r="I125">
        <v>0</v>
      </c>
      <c r="J125">
        <v>0</v>
      </c>
      <c r="K125">
        <v>0</v>
      </c>
      <c r="L125">
        <v>0</v>
      </c>
      <c r="M125">
        <v>0</v>
      </c>
      <c r="N125">
        <v>0</v>
      </c>
      <c r="O125">
        <v>0</v>
      </c>
      <c r="P125">
        <v>0</v>
      </c>
      <c r="Q125">
        <v>0</v>
      </c>
      <c r="R125">
        <v>9.4040595796802393E-2</v>
      </c>
      <c r="S125">
        <v>6.4158567295996061E-2</v>
      </c>
      <c r="T125">
        <v>7.7762757501908447E-2</v>
      </c>
      <c r="U125">
        <v>8.6690072295803777E-2</v>
      </c>
      <c r="V125">
        <v>3.7604574131232339E-2</v>
      </c>
      <c r="W125">
        <v>7.5616297968414709E-2</v>
      </c>
      <c r="X125">
        <v>6.2152243445719124E-2</v>
      </c>
      <c r="Y125">
        <v>0.10724033066700339</v>
      </c>
      <c r="Z125">
        <v>9.596047921739409E-2</v>
      </c>
      <c r="AA125">
        <v>0.11270422186192895</v>
      </c>
      <c r="AB125">
        <v>0.11269431927705484</v>
      </c>
      <c r="AC125">
        <v>0.11285826116682421</v>
      </c>
      <c r="AD125">
        <v>0.11506013320070957</v>
      </c>
      <c r="AE125">
        <v>9.4293519822510621E-2</v>
      </c>
      <c r="AF125">
        <v>6.9134581365802097E-2</v>
      </c>
      <c r="AG125">
        <v>4.1784336166251101E-2</v>
      </c>
      <c r="AH125">
        <v>4.9406844350073115E-2</v>
      </c>
      <c r="AI125">
        <v>3.5514166653687743E-2</v>
      </c>
      <c r="AJ125">
        <v>5.5163534249619062E-2</v>
      </c>
      <c r="AK125">
        <v>4.616914992612238E-2</v>
      </c>
      <c r="AL125">
        <v>9.6223608358401408E-2</v>
      </c>
      <c r="AM125">
        <v>9.6208215491677365E-2</v>
      </c>
      <c r="AN125">
        <v>9.6223608358401408E-2</v>
      </c>
      <c r="AO125">
        <v>9.8600203844805931E-2</v>
      </c>
      <c r="AP125">
        <v>0.10022659321095742</v>
      </c>
      <c r="AQ125">
        <v>0.12701216204465238</v>
      </c>
      <c r="AR125">
        <v>0.1278245055276663</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row>
    <row r="126" spans="1:69">
      <c r="A126" t="s">
        <v>339</v>
      </c>
      <c r="B126" t="s">
        <v>381</v>
      </c>
      <c r="C126" t="s">
        <v>5155</v>
      </c>
      <c r="D126" t="s">
        <v>38</v>
      </c>
      <c r="E126">
        <v>1000</v>
      </c>
      <c r="F126" t="s">
        <v>2608</v>
      </c>
      <c r="G126">
        <v>0</v>
      </c>
      <c r="H126">
        <v>0</v>
      </c>
      <c r="I126">
        <v>0</v>
      </c>
      <c r="J126">
        <v>0</v>
      </c>
      <c r="K126">
        <v>0</v>
      </c>
      <c r="L126">
        <v>0</v>
      </c>
      <c r="M126">
        <v>0</v>
      </c>
      <c r="N126">
        <v>0</v>
      </c>
      <c r="O126">
        <v>0</v>
      </c>
      <c r="P126">
        <v>0</v>
      </c>
      <c r="Q126">
        <v>2.9259374648178561E-3</v>
      </c>
      <c r="R126">
        <v>3.34514550284104E-3</v>
      </c>
      <c r="S126">
        <v>9.6389818171674097E-3</v>
      </c>
      <c r="T126">
        <v>1.1188882348304466E-2</v>
      </c>
      <c r="U126">
        <v>1.2473387658095227E-2</v>
      </c>
      <c r="V126">
        <v>9.3691582472990587E-3</v>
      </c>
      <c r="W126">
        <v>7.3257011839246745E-3</v>
      </c>
      <c r="X126">
        <v>5.6925860139236447E-3</v>
      </c>
      <c r="Y126">
        <v>7.8108771544294717E-3</v>
      </c>
      <c r="Z126">
        <v>6.4330986938181262E-3</v>
      </c>
      <c r="AA126">
        <v>6.3308261701150092E-3</v>
      </c>
      <c r="AB126">
        <v>6.6929602476284633E-3</v>
      </c>
      <c r="AC126">
        <v>5.2479483405254192E-3</v>
      </c>
      <c r="AD126">
        <v>3.076703086870804E-3</v>
      </c>
      <c r="AE126">
        <v>2.3312254834274701E-3</v>
      </c>
      <c r="AF126">
        <v>2.2152375006060819E-3</v>
      </c>
      <c r="AG126">
        <v>3.3471754144155765E-3</v>
      </c>
      <c r="AH126">
        <v>6.8084344908007858E-3</v>
      </c>
      <c r="AI126">
        <v>4.8939753254380212E-3</v>
      </c>
      <c r="AJ126">
        <v>6.665948971662789E-3</v>
      </c>
      <c r="AK126">
        <v>8.343588732631451E-3</v>
      </c>
      <c r="AL126">
        <v>6.9557287998326259E-3</v>
      </c>
      <c r="AM126">
        <v>6.954616093624545E-3</v>
      </c>
      <c r="AN126">
        <v>6.9557287998326259E-3</v>
      </c>
      <c r="AO126">
        <v>4.7659305109122108E-3</v>
      </c>
      <c r="AP126">
        <v>2.7623144246083893E-3</v>
      </c>
      <c r="AQ126">
        <v>3.5005432797478794E-3</v>
      </c>
      <c r="AR126">
        <v>5.279382630854825E-3</v>
      </c>
      <c r="AS126">
        <v>1.0000635142778448E-2</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row>
    <row r="127" spans="1:69">
      <c r="A127" t="s">
        <v>339</v>
      </c>
      <c r="B127" t="s">
        <v>383</v>
      </c>
      <c r="C127" t="s">
        <v>2</v>
      </c>
      <c r="D127" t="s">
        <v>38</v>
      </c>
      <c r="E127">
        <v>1000</v>
      </c>
      <c r="F127" t="s">
        <v>2608</v>
      </c>
      <c r="G127">
        <v>0</v>
      </c>
      <c r="H127">
        <v>1</v>
      </c>
      <c r="I127">
        <v>1</v>
      </c>
      <c r="J127">
        <v>1</v>
      </c>
      <c r="K127">
        <v>0</v>
      </c>
      <c r="L127">
        <v>0</v>
      </c>
      <c r="M127">
        <v>0</v>
      </c>
      <c r="N127">
        <v>1</v>
      </c>
      <c r="O127">
        <v>0.98028844497481515</v>
      </c>
      <c r="P127">
        <v>0.99900101530553964</v>
      </c>
      <c r="Q127">
        <v>0.83803393507043378</v>
      </c>
      <c r="R127">
        <v>0.57353371151036991</v>
      </c>
      <c r="S127">
        <v>0.58943294851715033</v>
      </c>
      <c r="T127">
        <v>0.50287021262362486</v>
      </c>
      <c r="U127">
        <v>0.48480928514296023</v>
      </c>
      <c r="V127">
        <v>0.75563916484261007</v>
      </c>
      <c r="W127">
        <v>0.69028332940736614</v>
      </c>
      <c r="X127">
        <v>0.6525310816275729</v>
      </c>
      <c r="Y127">
        <v>0.56328043196394406</v>
      </c>
      <c r="Z127">
        <v>0.50186363695953518</v>
      </c>
      <c r="AA127">
        <v>0.49224601329252299</v>
      </c>
      <c r="AB127">
        <v>0.4919279359976485</v>
      </c>
      <c r="AC127">
        <v>0.49264356741523158</v>
      </c>
      <c r="AD127">
        <v>0.50225507553657045</v>
      </c>
      <c r="AE127">
        <v>0.51450704083632282</v>
      </c>
      <c r="AF127">
        <v>0.56576148918877134</v>
      </c>
      <c r="AG127">
        <v>0.7590556802984243</v>
      </c>
      <c r="AH127">
        <v>0.89752642474271593</v>
      </c>
      <c r="AI127">
        <v>0.72657371377486579</v>
      </c>
      <c r="AJ127">
        <v>0.62794332000764708</v>
      </c>
      <c r="AK127">
        <v>0.57766181933370186</v>
      </c>
      <c r="AL127">
        <v>0.48197441419789394</v>
      </c>
      <c r="AM127">
        <v>0.48205728262216035</v>
      </c>
      <c r="AN127">
        <v>0.48197441419789394</v>
      </c>
      <c r="AO127">
        <v>0.47154146495000393</v>
      </c>
      <c r="AP127">
        <v>0.46490688304135092</v>
      </c>
      <c r="AQ127">
        <v>0.34568679719196854</v>
      </c>
      <c r="AR127">
        <v>0.52180254173556873</v>
      </c>
      <c r="AS127">
        <v>0.98999936485722151</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row>
    <row r="128" spans="1:69">
      <c r="A128" t="s">
        <v>339</v>
      </c>
      <c r="B128" t="s">
        <v>383</v>
      </c>
      <c r="C128" t="s">
        <v>5135</v>
      </c>
      <c r="D128" t="s">
        <v>38</v>
      </c>
      <c r="E128">
        <v>1000</v>
      </c>
      <c r="F128" t="s">
        <v>2608</v>
      </c>
      <c r="G128">
        <v>0</v>
      </c>
      <c r="H128">
        <v>0</v>
      </c>
      <c r="I128">
        <v>0</v>
      </c>
      <c r="J128">
        <v>0</v>
      </c>
      <c r="K128">
        <v>0</v>
      </c>
      <c r="L128">
        <v>0</v>
      </c>
      <c r="M128">
        <v>0</v>
      </c>
      <c r="N128">
        <v>0</v>
      </c>
      <c r="O128">
        <v>0</v>
      </c>
      <c r="P128">
        <v>0</v>
      </c>
      <c r="Q128">
        <v>0.11364258545195666</v>
      </c>
      <c r="R128">
        <v>0.28212178739040716</v>
      </c>
      <c r="S128">
        <v>0.28871355283198225</v>
      </c>
      <c r="T128">
        <v>0.34993240875858794</v>
      </c>
      <c r="U128">
        <v>0.35109479279800526</v>
      </c>
      <c r="V128">
        <v>0.16922058359054551</v>
      </c>
      <c r="W128">
        <v>0.1701366704289331</v>
      </c>
      <c r="X128">
        <v>0.23307091292144669</v>
      </c>
      <c r="Y128">
        <v>0.2815058680008839</v>
      </c>
      <c r="Z128">
        <v>0.32386661735870503</v>
      </c>
      <c r="AA128">
        <v>0.3043013990272081</v>
      </c>
      <c r="AB128">
        <v>0.30427466204804804</v>
      </c>
      <c r="AC128">
        <v>0.30471730515042533</v>
      </c>
      <c r="AD128">
        <v>0.3106623596419158</v>
      </c>
      <c r="AE128">
        <v>0.31824062940097331</v>
      </c>
      <c r="AF128">
        <v>0.31110561614610938</v>
      </c>
      <c r="AG128">
        <v>0.15669126062344163</v>
      </c>
      <c r="AH128">
        <v>0</v>
      </c>
      <c r="AI128">
        <v>0.19976718742699356</v>
      </c>
      <c r="AJ128">
        <v>0.25857906679508935</v>
      </c>
      <c r="AK128">
        <v>0.30298504639017809</v>
      </c>
      <c r="AL128">
        <v>0.32475467820960469</v>
      </c>
      <c r="AM128">
        <v>0.32470272728441107</v>
      </c>
      <c r="AN128">
        <v>0.32475467820960469</v>
      </c>
      <c r="AO128">
        <v>0.33277568797621998</v>
      </c>
      <c r="AP128">
        <v>0.33826475208698131</v>
      </c>
      <c r="AQ128">
        <v>0.42866604690070176</v>
      </c>
      <c r="AR128">
        <v>0.28733217187396887</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row>
    <row r="129" spans="1:69">
      <c r="A129" t="s">
        <v>339</v>
      </c>
      <c r="B129" t="s">
        <v>383</v>
      </c>
      <c r="C129" t="s">
        <v>5136</v>
      </c>
      <c r="D129" t="s">
        <v>38</v>
      </c>
      <c r="E129">
        <v>1000</v>
      </c>
      <c r="F129" t="s">
        <v>2608</v>
      </c>
      <c r="G129">
        <v>0</v>
      </c>
      <c r="H129">
        <v>0</v>
      </c>
      <c r="I129">
        <v>0</v>
      </c>
      <c r="J129">
        <v>0</v>
      </c>
      <c r="K129">
        <v>0</v>
      </c>
      <c r="L129">
        <v>0</v>
      </c>
      <c r="M129">
        <v>0</v>
      </c>
      <c r="N129">
        <v>0</v>
      </c>
      <c r="O129">
        <v>1.9711555025184874E-2</v>
      </c>
      <c r="P129">
        <v>9.989846944602834E-4</v>
      </c>
      <c r="Q129">
        <v>4.5397542012791677E-2</v>
      </c>
      <c r="R129">
        <v>4.6958759799579496E-2</v>
      </c>
      <c r="S129">
        <v>4.8055949537703986E-2</v>
      </c>
      <c r="T129">
        <v>5.8245738767574329E-2</v>
      </c>
      <c r="U129">
        <v>6.4932462105135605E-2</v>
      </c>
      <c r="V129">
        <v>2.8166519188313095E-2</v>
      </c>
      <c r="W129">
        <v>5.663800101136144E-2</v>
      </c>
      <c r="X129">
        <v>4.6553175991337445E-2</v>
      </c>
      <c r="Y129">
        <v>4.0162492213739166E-2</v>
      </c>
      <c r="Z129">
        <v>7.1876167770547617E-2</v>
      </c>
      <c r="AA129">
        <v>8.4417539648224876E-2</v>
      </c>
      <c r="AB129">
        <v>8.4410122429620121E-2</v>
      </c>
      <c r="AC129">
        <v>8.4532917926993453E-2</v>
      </c>
      <c r="AD129">
        <v>6.8945728533933354E-2</v>
      </c>
      <c r="AE129">
        <v>7.062758445676591E-2</v>
      </c>
      <c r="AF129">
        <v>5.1783075798711171E-2</v>
      </c>
      <c r="AG129">
        <v>3.9121547497467553E-2</v>
      </c>
      <c r="AH129">
        <v>4.6258296416410188E-2</v>
      </c>
      <c r="AI129">
        <v>3.3250956819015035E-2</v>
      </c>
      <c r="AJ129">
        <v>5.1648129975981713E-2</v>
      </c>
      <c r="AK129">
        <v>6.484039561736625E-2</v>
      </c>
      <c r="AL129">
        <v>9.0091570434267354E-2</v>
      </c>
      <c r="AM129">
        <v>9.0077158508126656E-2</v>
      </c>
      <c r="AN129">
        <v>9.0091570434267354E-2</v>
      </c>
      <c r="AO129">
        <v>9.2316712718057858E-2</v>
      </c>
      <c r="AP129">
        <v>9.3839457236101986E-2</v>
      </c>
      <c r="AQ129">
        <v>9.5134450582929533E-2</v>
      </c>
      <c r="AR129">
        <v>5.7761398231941208E-2</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row>
    <row r="130" spans="1:69">
      <c r="A130" t="s">
        <v>339</v>
      </c>
      <c r="B130" t="s">
        <v>383</v>
      </c>
      <c r="C130" t="s">
        <v>5138</v>
      </c>
      <c r="D130" t="s">
        <v>38</v>
      </c>
      <c r="E130">
        <v>1000</v>
      </c>
      <c r="F130" t="s">
        <v>2608</v>
      </c>
      <c r="G130">
        <v>0</v>
      </c>
      <c r="H130">
        <v>0</v>
      </c>
      <c r="I130">
        <v>0</v>
      </c>
      <c r="J130">
        <v>0</v>
      </c>
      <c r="K130">
        <v>0</v>
      </c>
      <c r="L130">
        <v>0</v>
      </c>
      <c r="M130">
        <v>0</v>
      </c>
      <c r="N130">
        <v>0</v>
      </c>
      <c r="O130">
        <v>0</v>
      </c>
      <c r="P130">
        <v>0</v>
      </c>
      <c r="Q130">
        <v>0</v>
      </c>
      <c r="R130">
        <v>9.4040595796802393E-2</v>
      </c>
      <c r="S130">
        <v>6.4158567295996061E-2</v>
      </c>
      <c r="T130">
        <v>7.7762757501908447E-2</v>
      </c>
      <c r="U130">
        <v>8.6690072295803777E-2</v>
      </c>
      <c r="V130">
        <v>3.7604574131232339E-2</v>
      </c>
      <c r="W130">
        <v>7.5616297968414709E-2</v>
      </c>
      <c r="X130">
        <v>6.2152243445719124E-2</v>
      </c>
      <c r="Y130">
        <v>0.10724033066700339</v>
      </c>
      <c r="Z130">
        <v>9.596047921739409E-2</v>
      </c>
      <c r="AA130">
        <v>0.11270422186192895</v>
      </c>
      <c r="AB130">
        <v>0.11269431927705484</v>
      </c>
      <c r="AC130">
        <v>0.11285826116682421</v>
      </c>
      <c r="AD130">
        <v>0.11506013320070957</v>
      </c>
      <c r="AE130">
        <v>9.4293519822510621E-2</v>
      </c>
      <c r="AF130">
        <v>6.9134581365802097E-2</v>
      </c>
      <c r="AG130">
        <v>4.1784336166251101E-2</v>
      </c>
      <c r="AH130">
        <v>4.9406844350073115E-2</v>
      </c>
      <c r="AI130">
        <v>3.5514166653687743E-2</v>
      </c>
      <c r="AJ130">
        <v>5.5163534249619062E-2</v>
      </c>
      <c r="AK130">
        <v>4.616914992612238E-2</v>
      </c>
      <c r="AL130">
        <v>9.6223608358401408E-2</v>
      </c>
      <c r="AM130">
        <v>9.6208215491677365E-2</v>
      </c>
      <c r="AN130">
        <v>9.6223608358401408E-2</v>
      </c>
      <c r="AO130">
        <v>9.8600203844805931E-2</v>
      </c>
      <c r="AP130">
        <v>0.10022659321095742</v>
      </c>
      <c r="AQ130">
        <v>0.12701216204465238</v>
      </c>
      <c r="AR130">
        <v>0.1278245055276663</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row>
    <row r="131" spans="1:69">
      <c r="A131" t="s">
        <v>339</v>
      </c>
      <c r="B131" t="s">
        <v>383</v>
      </c>
      <c r="C131" t="s">
        <v>5155</v>
      </c>
      <c r="D131" t="s">
        <v>38</v>
      </c>
      <c r="E131">
        <v>1000</v>
      </c>
      <c r="F131" t="s">
        <v>2608</v>
      </c>
      <c r="G131">
        <v>0</v>
      </c>
      <c r="H131">
        <v>0</v>
      </c>
      <c r="I131">
        <v>0</v>
      </c>
      <c r="J131">
        <v>0</v>
      </c>
      <c r="K131">
        <v>0</v>
      </c>
      <c r="L131">
        <v>0</v>
      </c>
      <c r="M131">
        <v>0</v>
      </c>
      <c r="N131">
        <v>0</v>
      </c>
      <c r="O131">
        <v>0</v>
      </c>
      <c r="P131">
        <v>0</v>
      </c>
      <c r="Q131">
        <v>2.9259374648178561E-3</v>
      </c>
      <c r="R131">
        <v>3.34514550284104E-3</v>
      </c>
      <c r="S131">
        <v>9.6389818171674097E-3</v>
      </c>
      <c r="T131">
        <v>1.1188882348304466E-2</v>
      </c>
      <c r="U131">
        <v>1.2473387658095227E-2</v>
      </c>
      <c r="V131">
        <v>9.3691582472990587E-3</v>
      </c>
      <c r="W131">
        <v>7.3257011839246745E-3</v>
      </c>
      <c r="X131">
        <v>5.6925860139236447E-3</v>
      </c>
      <c r="Y131">
        <v>7.8108771544294717E-3</v>
      </c>
      <c r="Z131">
        <v>6.4330986938181262E-3</v>
      </c>
      <c r="AA131">
        <v>6.3308261701150092E-3</v>
      </c>
      <c r="AB131">
        <v>6.6929602476284633E-3</v>
      </c>
      <c r="AC131">
        <v>5.2479483405254192E-3</v>
      </c>
      <c r="AD131">
        <v>3.076703086870804E-3</v>
      </c>
      <c r="AE131">
        <v>2.3312254834274701E-3</v>
      </c>
      <c r="AF131">
        <v>2.2152375006060819E-3</v>
      </c>
      <c r="AG131">
        <v>3.3471754144155765E-3</v>
      </c>
      <c r="AH131">
        <v>6.8084344908007858E-3</v>
      </c>
      <c r="AI131">
        <v>4.8939753254380212E-3</v>
      </c>
      <c r="AJ131">
        <v>6.665948971662789E-3</v>
      </c>
      <c r="AK131">
        <v>8.343588732631451E-3</v>
      </c>
      <c r="AL131">
        <v>6.9557287998326259E-3</v>
      </c>
      <c r="AM131">
        <v>6.954616093624545E-3</v>
      </c>
      <c r="AN131">
        <v>6.9557287998326259E-3</v>
      </c>
      <c r="AO131">
        <v>4.7659305109122108E-3</v>
      </c>
      <c r="AP131">
        <v>2.7623144246083893E-3</v>
      </c>
      <c r="AQ131">
        <v>3.5005432797478794E-3</v>
      </c>
      <c r="AR131">
        <v>5.279382630854825E-3</v>
      </c>
      <c r="AS131">
        <v>1.0000635142778448E-2</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row>
    <row r="132" spans="1:69">
      <c r="A132" t="s">
        <v>339</v>
      </c>
      <c r="B132" t="s">
        <v>385</v>
      </c>
      <c r="C132" t="s">
        <v>2</v>
      </c>
      <c r="D132" t="s">
        <v>38</v>
      </c>
      <c r="E132">
        <v>1000</v>
      </c>
      <c r="F132" t="s">
        <v>2608</v>
      </c>
      <c r="G132">
        <v>0</v>
      </c>
      <c r="H132">
        <v>1</v>
      </c>
      <c r="I132">
        <v>1</v>
      </c>
      <c r="J132">
        <v>1</v>
      </c>
      <c r="K132">
        <v>0</v>
      </c>
      <c r="L132">
        <v>0</v>
      </c>
      <c r="M132">
        <v>0</v>
      </c>
      <c r="N132">
        <v>1</v>
      </c>
      <c r="O132">
        <v>0.98028844497481515</v>
      </c>
      <c r="P132">
        <v>0.99900101530553964</v>
      </c>
      <c r="Q132">
        <v>0.83803393507043378</v>
      </c>
      <c r="R132">
        <v>0.57353371151036991</v>
      </c>
      <c r="S132">
        <v>0.58943294851715033</v>
      </c>
      <c r="T132">
        <v>0.50287021262362486</v>
      </c>
      <c r="U132">
        <v>0.48480928514296023</v>
      </c>
      <c r="V132">
        <v>0.75563916484261007</v>
      </c>
      <c r="W132">
        <v>0.69028332940736614</v>
      </c>
      <c r="X132">
        <v>0.6525310816275729</v>
      </c>
      <c r="Y132">
        <v>0.56328043196394406</v>
      </c>
      <c r="Z132">
        <v>0.50186363695953518</v>
      </c>
      <c r="AA132">
        <v>0.49224601329252299</v>
      </c>
      <c r="AB132">
        <v>0.4919279359976485</v>
      </c>
      <c r="AC132">
        <v>0.49264356741523158</v>
      </c>
      <c r="AD132">
        <v>0.50225507553657045</v>
      </c>
      <c r="AE132">
        <v>0.51450704083632282</v>
      </c>
      <c r="AF132">
        <v>0.56576148918877134</v>
      </c>
      <c r="AG132">
        <v>0.7590556802984243</v>
      </c>
      <c r="AH132">
        <v>0.89752642474271593</v>
      </c>
      <c r="AI132">
        <v>0.72657371377486579</v>
      </c>
      <c r="AJ132">
        <v>0.62794332000764708</v>
      </c>
      <c r="AK132">
        <v>0.57766181933370186</v>
      </c>
      <c r="AL132">
        <v>0.48197441419789394</v>
      </c>
      <c r="AM132">
        <v>0.48205728262216035</v>
      </c>
      <c r="AN132">
        <v>0.48197441419789394</v>
      </c>
      <c r="AO132">
        <v>0.47154146495000393</v>
      </c>
      <c r="AP132">
        <v>0.46490688304135092</v>
      </c>
      <c r="AQ132">
        <v>0.34568679719196854</v>
      </c>
      <c r="AR132">
        <v>0.52180254173556873</v>
      </c>
      <c r="AS132">
        <v>0.98999936485722151</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row>
    <row r="133" spans="1:69">
      <c r="A133" t="s">
        <v>339</v>
      </c>
      <c r="B133" t="s">
        <v>385</v>
      </c>
      <c r="C133" t="s">
        <v>5135</v>
      </c>
      <c r="D133" t="s">
        <v>38</v>
      </c>
      <c r="E133">
        <v>1000</v>
      </c>
      <c r="F133" t="s">
        <v>2608</v>
      </c>
      <c r="G133">
        <v>0</v>
      </c>
      <c r="H133">
        <v>0</v>
      </c>
      <c r="I133">
        <v>0</v>
      </c>
      <c r="J133">
        <v>0</v>
      </c>
      <c r="K133">
        <v>0</v>
      </c>
      <c r="L133">
        <v>0</v>
      </c>
      <c r="M133">
        <v>0</v>
      </c>
      <c r="N133">
        <v>0</v>
      </c>
      <c r="O133">
        <v>0</v>
      </c>
      <c r="P133">
        <v>0</v>
      </c>
      <c r="Q133">
        <v>0.11364258545195666</v>
      </c>
      <c r="R133">
        <v>0.28212178739040716</v>
      </c>
      <c r="S133">
        <v>0.28871355283198225</v>
      </c>
      <c r="T133">
        <v>0.34993240875858794</v>
      </c>
      <c r="U133">
        <v>0.35109479279800526</v>
      </c>
      <c r="V133">
        <v>0.16922058359054551</v>
      </c>
      <c r="W133">
        <v>0.1701366704289331</v>
      </c>
      <c r="X133">
        <v>0.23307091292144669</v>
      </c>
      <c r="Y133">
        <v>0.2815058680008839</v>
      </c>
      <c r="Z133">
        <v>0.32386661735870503</v>
      </c>
      <c r="AA133">
        <v>0.3043013990272081</v>
      </c>
      <c r="AB133">
        <v>0.30427466204804804</v>
      </c>
      <c r="AC133">
        <v>0.30471730515042533</v>
      </c>
      <c r="AD133">
        <v>0.3106623596419158</v>
      </c>
      <c r="AE133">
        <v>0.31824062940097331</v>
      </c>
      <c r="AF133">
        <v>0.31110561614610938</v>
      </c>
      <c r="AG133">
        <v>0.15669126062344163</v>
      </c>
      <c r="AH133">
        <v>0</v>
      </c>
      <c r="AI133">
        <v>0.19976718742699356</v>
      </c>
      <c r="AJ133">
        <v>0.25857906679508935</v>
      </c>
      <c r="AK133">
        <v>0.30298504639017809</v>
      </c>
      <c r="AL133">
        <v>0.32475467820960469</v>
      </c>
      <c r="AM133">
        <v>0.32470272728441107</v>
      </c>
      <c r="AN133">
        <v>0.32475467820960469</v>
      </c>
      <c r="AO133">
        <v>0.33277568797621998</v>
      </c>
      <c r="AP133">
        <v>0.33826475208698131</v>
      </c>
      <c r="AQ133">
        <v>0.42866604690070176</v>
      </c>
      <c r="AR133">
        <v>0.28733217187396887</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row>
    <row r="134" spans="1:69">
      <c r="A134" t="s">
        <v>339</v>
      </c>
      <c r="B134" t="s">
        <v>385</v>
      </c>
      <c r="C134" t="s">
        <v>5136</v>
      </c>
      <c r="D134" t="s">
        <v>38</v>
      </c>
      <c r="E134">
        <v>1000</v>
      </c>
      <c r="F134" t="s">
        <v>2608</v>
      </c>
      <c r="G134">
        <v>0</v>
      </c>
      <c r="H134">
        <v>0</v>
      </c>
      <c r="I134">
        <v>0</v>
      </c>
      <c r="J134">
        <v>0</v>
      </c>
      <c r="K134">
        <v>0</v>
      </c>
      <c r="L134">
        <v>0</v>
      </c>
      <c r="M134">
        <v>0</v>
      </c>
      <c r="N134">
        <v>0</v>
      </c>
      <c r="O134">
        <v>1.9711555025184874E-2</v>
      </c>
      <c r="P134">
        <v>9.989846944602834E-4</v>
      </c>
      <c r="Q134">
        <v>4.5397542012791677E-2</v>
      </c>
      <c r="R134">
        <v>4.6958759799579496E-2</v>
      </c>
      <c r="S134">
        <v>4.8055949537703986E-2</v>
      </c>
      <c r="T134">
        <v>5.8245738767574329E-2</v>
      </c>
      <c r="U134">
        <v>6.4932462105135605E-2</v>
      </c>
      <c r="V134">
        <v>2.8166519188313095E-2</v>
      </c>
      <c r="W134">
        <v>5.663800101136144E-2</v>
      </c>
      <c r="X134">
        <v>4.6553175991337445E-2</v>
      </c>
      <c r="Y134">
        <v>4.0162492213739166E-2</v>
      </c>
      <c r="Z134">
        <v>7.1876167770547617E-2</v>
      </c>
      <c r="AA134">
        <v>8.4417539648224876E-2</v>
      </c>
      <c r="AB134">
        <v>8.4410122429620121E-2</v>
      </c>
      <c r="AC134">
        <v>8.4532917926993453E-2</v>
      </c>
      <c r="AD134">
        <v>6.8945728533933354E-2</v>
      </c>
      <c r="AE134">
        <v>7.062758445676591E-2</v>
      </c>
      <c r="AF134">
        <v>5.1783075798711171E-2</v>
      </c>
      <c r="AG134">
        <v>3.9121547497467553E-2</v>
      </c>
      <c r="AH134">
        <v>4.6258296416410188E-2</v>
      </c>
      <c r="AI134">
        <v>3.3250956819015035E-2</v>
      </c>
      <c r="AJ134">
        <v>5.1648129975981713E-2</v>
      </c>
      <c r="AK134">
        <v>6.484039561736625E-2</v>
      </c>
      <c r="AL134">
        <v>9.0091570434267354E-2</v>
      </c>
      <c r="AM134">
        <v>9.0077158508126656E-2</v>
      </c>
      <c r="AN134">
        <v>9.0091570434267354E-2</v>
      </c>
      <c r="AO134">
        <v>9.2316712718057858E-2</v>
      </c>
      <c r="AP134">
        <v>9.3839457236101986E-2</v>
      </c>
      <c r="AQ134">
        <v>9.5134450582929533E-2</v>
      </c>
      <c r="AR134">
        <v>5.7761398231941208E-2</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row>
    <row r="135" spans="1:69">
      <c r="A135" t="s">
        <v>339</v>
      </c>
      <c r="B135" t="s">
        <v>385</v>
      </c>
      <c r="C135" t="s">
        <v>5138</v>
      </c>
      <c r="D135" t="s">
        <v>38</v>
      </c>
      <c r="E135">
        <v>1000</v>
      </c>
      <c r="F135" t="s">
        <v>2608</v>
      </c>
      <c r="G135">
        <v>0</v>
      </c>
      <c r="H135">
        <v>0</v>
      </c>
      <c r="I135">
        <v>0</v>
      </c>
      <c r="J135">
        <v>0</v>
      </c>
      <c r="K135">
        <v>0</v>
      </c>
      <c r="L135">
        <v>0</v>
      </c>
      <c r="M135">
        <v>0</v>
      </c>
      <c r="N135">
        <v>0</v>
      </c>
      <c r="O135">
        <v>0</v>
      </c>
      <c r="P135">
        <v>0</v>
      </c>
      <c r="Q135">
        <v>0</v>
      </c>
      <c r="R135">
        <v>9.4040595796802393E-2</v>
      </c>
      <c r="S135">
        <v>6.4158567295996061E-2</v>
      </c>
      <c r="T135">
        <v>7.7762757501908447E-2</v>
      </c>
      <c r="U135">
        <v>8.6690072295803777E-2</v>
      </c>
      <c r="V135">
        <v>3.7604574131232339E-2</v>
      </c>
      <c r="W135">
        <v>7.5616297968414709E-2</v>
      </c>
      <c r="X135">
        <v>6.2152243445719124E-2</v>
      </c>
      <c r="Y135">
        <v>0.10724033066700339</v>
      </c>
      <c r="Z135">
        <v>9.596047921739409E-2</v>
      </c>
      <c r="AA135">
        <v>0.11270422186192895</v>
      </c>
      <c r="AB135">
        <v>0.11269431927705484</v>
      </c>
      <c r="AC135">
        <v>0.11285826116682421</v>
      </c>
      <c r="AD135">
        <v>0.11506013320070957</v>
      </c>
      <c r="AE135">
        <v>9.4293519822510621E-2</v>
      </c>
      <c r="AF135">
        <v>6.9134581365802097E-2</v>
      </c>
      <c r="AG135">
        <v>4.1784336166251101E-2</v>
      </c>
      <c r="AH135">
        <v>4.9406844350073115E-2</v>
      </c>
      <c r="AI135">
        <v>3.5514166653687743E-2</v>
      </c>
      <c r="AJ135">
        <v>5.5163534249619062E-2</v>
      </c>
      <c r="AK135">
        <v>4.616914992612238E-2</v>
      </c>
      <c r="AL135">
        <v>9.6223608358401408E-2</v>
      </c>
      <c r="AM135">
        <v>9.6208215491677365E-2</v>
      </c>
      <c r="AN135">
        <v>9.6223608358401408E-2</v>
      </c>
      <c r="AO135">
        <v>9.8600203844805931E-2</v>
      </c>
      <c r="AP135">
        <v>0.10022659321095742</v>
      </c>
      <c r="AQ135">
        <v>0.12701216204465238</v>
      </c>
      <c r="AR135">
        <v>0.1278245055276663</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row>
    <row r="136" spans="1:69">
      <c r="A136" t="s">
        <v>339</v>
      </c>
      <c r="B136" t="s">
        <v>385</v>
      </c>
      <c r="C136" t="s">
        <v>5155</v>
      </c>
      <c r="D136" t="s">
        <v>38</v>
      </c>
      <c r="E136">
        <v>1000</v>
      </c>
      <c r="F136" t="s">
        <v>2608</v>
      </c>
      <c r="G136">
        <v>0</v>
      </c>
      <c r="H136">
        <v>0</v>
      </c>
      <c r="I136">
        <v>0</v>
      </c>
      <c r="J136">
        <v>0</v>
      </c>
      <c r="K136">
        <v>0</v>
      </c>
      <c r="L136">
        <v>0</v>
      </c>
      <c r="M136">
        <v>0</v>
      </c>
      <c r="N136">
        <v>0</v>
      </c>
      <c r="O136">
        <v>0</v>
      </c>
      <c r="P136">
        <v>0</v>
      </c>
      <c r="Q136">
        <v>2.9259374648178561E-3</v>
      </c>
      <c r="R136">
        <v>3.34514550284104E-3</v>
      </c>
      <c r="S136">
        <v>9.6389818171674097E-3</v>
      </c>
      <c r="T136">
        <v>1.1188882348304466E-2</v>
      </c>
      <c r="U136">
        <v>1.2473387658095227E-2</v>
      </c>
      <c r="V136">
        <v>9.3691582472990587E-3</v>
      </c>
      <c r="W136">
        <v>7.3257011839246745E-3</v>
      </c>
      <c r="X136">
        <v>5.6925860139236447E-3</v>
      </c>
      <c r="Y136">
        <v>7.8108771544294717E-3</v>
      </c>
      <c r="Z136">
        <v>6.4330986938181262E-3</v>
      </c>
      <c r="AA136">
        <v>6.3308261701150092E-3</v>
      </c>
      <c r="AB136">
        <v>6.6929602476284633E-3</v>
      </c>
      <c r="AC136">
        <v>5.2479483405254192E-3</v>
      </c>
      <c r="AD136">
        <v>3.076703086870804E-3</v>
      </c>
      <c r="AE136">
        <v>2.3312254834274701E-3</v>
      </c>
      <c r="AF136">
        <v>2.2152375006060819E-3</v>
      </c>
      <c r="AG136">
        <v>3.3471754144155765E-3</v>
      </c>
      <c r="AH136">
        <v>6.8084344908007858E-3</v>
      </c>
      <c r="AI136">
        <v>4.8939753254380212E-3</v>
      </c>
      <c r="AJ136">
        <v>6.665948971662789E-3</v>
      </c>
      <c r="AK136">
        <v>8.343588732631451E-3</v>
      </c>
      <c r="AL136">
        <v>6.9557287998326259E-3</v>
      </c>
      <c r="AM136">
        <v>6.954616093624545E-3</v>
      </c>
      <c r="AN136">
        <v>6.9557287998326259E-3</v>
      </c>
      <c r="AO136">
        <v>4.7659305109122108E-3</v>
      </c>
      <c r="AP136">
        <v>2.7623144246083893E-3</v>
      </c>
      <c r="AQ136">
        <v>3.5005432797478794E-3</v>
      </c>
      <c r="AR136">
        <v>5.279382630854825E-3</v>
      </c>
      <c r="AS136">
        <v>1.0000635142778448E-2</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row>
    <row r="137" spans="1:69">
      <c r="A137" t="s">
        <v>339</v>
      </c>
      <c r="B137" t="s">
        <v>387</v>
      </c>
      <c r="C137" t="s">
        <v>2</v>
      </c>
      <c r="D137" t="s">
        <v>38</v>
      </c>
      <c r="E137">
        <v>1000</v>
      </c>
      <c r="F137" t="s">
        <v>2608</v>
      </c>
      <c r="G137">
        <v>0</v>
      </c>
      <c r="H137">
        <v>1</v>
      </c>
      <c r="I137">
        <v>1</v>
      </c>
      <c r="J137">
        <v>1</v>
      </c>
      <c r="K137">
        <v>0</v>
      </c>
      <c r="L137">
        <v>0</v>
      </c>
      <c r="M137">
        <v>0</v>
      </c>
      <c r="N137">
        <v>1</v>
      </c>
      <c r="O137">
        <v>0.98028844497481515</v>
      </c>
      <c r="P137">
        <v>0.99900101530553964</v>
      </c>
      <c r="Q137">
        <v>0.83803393507043378</v>
      </c>
      <c r="R137">
        <v>0.57353371151036991</v>
      </c>
      <c r="S137">
        <v>0.58943294851715033</v>
      </c>
      <c r="T137">
        <v>0.50287021262362486</v>
      </c>
      <c r="U137">
        <v>0.48480928514296023</v>
      </c>
      <c r="V137">
        <v>0.75563916484261007</v>
      </c>
      <c r="W137">
        <v>0.69028332940736614</v>
      </c>
      <c r="X137">
        <v>0.6525310816275729</v>
      </c>
      <c r="Y137">
        <v>0.56328043196394406</v>
      </c>
      <c r="Z137">
        <v>0.50186363695953518</v>
      </c>
      <c r="AA137">
        <v>0.49224601329252299</v>
      </c>
      <c r="AB137">
        <v>0.4919279359976485</v>
      </c>
      <c r="AC137">
        <v>0.49264356741523158</v>
      </c>
      <c r="AD137">
        <v>0.50225507553657045</v>
      </c>
      <c r="AE137">
        <v>0.51450704083632282</v>
      </c>
      <c r="AF137">
        <v>0.56576148918877134</v>
      </c>
      <c r="AG137">
        <v>0.7590556802984243</v>
      </c>
      <c r="AH137">
        <v>0.89752642474271593</v>
      </c>
      <c r="AI137">
        <v>0.72657371377486579</v>
      </c>
      <c r="AJ137">
        <v>0.62794332000764708</v>
      </c>
      <c r="AK137">
        <v>0.57766181933370186</v>
      </c>
      <c r="AL137">
        <v>0.48197441419789394</v>
      </c>
      <c r="AM137">
        <v>0.48205728262216035</v>
      </c>
      <c r="AN137">
        <v>0.48197441419789394</v>
      </c>
      <c r="AO137">
        <v>0.47154146495000393</v>
      </c>
      <c r="AP137">
        <v>0.46490688304135092</v>
      </c>
      <c r="AQ137">
        <v>0.34568679719196854</v>
      </c>
      <c r="AR137">
        <v>0.52180254173556873</v>
      </c>
      <c r="AS137">
        <v>0.98999936485722151</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row>
    <row r="138" spans="1:69">
      <c r="A138" t="s">
        <v>339</v>
      </c>
      <c r="B138" t="s">
        <v>387</v>
      </c>
      <c r="C138" t="s">
        <v>5135</v>
      </c>
      <c r="D138" t="s">
        <v>38</v>
      </c>
      <c r="E138">
        <v>1000</v>
      </c>
      <c r="F138" t="s">
        <v>2608</v>
      </c>
      <c r="G138">
        <v>0</v>
      </c>
      <c r="H138">
        <v>0</v>
      </c>
      <c r="I138">
        <v>0</v>
      </c>
      <c r="J138">
        <v>0</v>
      </c>
      <c r="K138">
        <v>0</v>
      </c>
      <c r="L138">
        <v>0</v>
      </c>
      <c r="M138">
        <v>0</v>
      </c>
      <c r="N138">
        <v>0</v>
      </c>
      <c r="O138">
        <v>0</v>
      </c>
      <c r="P138">
        <v>0</v>
      </c>
      <c r="Q138">
        <v>0.11364258545195666</v>
      </c>
      <c r="R138">
        <v>0.28212178739040716</v>
      </c>
      <c r="S138">
        <v>0.28871355283198225</v>
      </c>
      <c r="T138">
        <v>0.34993240875858794</v>
      </c>
      <c r="U138">
        <v>0.35109479279800526</v>
      </c>
      <c r="V138">
        <v>0.16922058359054551</v>
      </c>
      <c r="W138">
        <v>0.1701366704289331</v>
      </c>
      <c r="X138">
        <v>0.23307091292144669</v>
      </c>
      <c r="Y138">
        <v>0.2815058680008839</v>
      </c>
      <c r="Z138">
        <v>0.32386661735870503</v>
      </c>
      <c r="AA138">
        <v>0.3043013990272081</v>
      </c>
      <c r="AB138">
        <v>0.30427466204804804</v>
      </c>
      <c r="AC138">
        <v>0.30471730515042533</v>
      </c>
      <c r="AD138">
        <v>0.3106623596419158</v>
      </c>
      <c r="AE138">
        <v>0.31824062940097331</v>
      </c>
      <c r="AF138">
        <v>0.31110561614610938</v>
      </c>
      <c r="AG138">
        <v>0.15669126062344163</v>
      </c>
      <c r="AH138">
        <v>0</v>
      </c>
      <c r="AI138">
        <v>0.19976718742699356</v>
      </c>
      <c r="AJ138">
        <v>0.25857906679508935</v>
      </c>
      <c r="AK138">
        <v>0.30298504639017809</v>
      </c>
      <c r="AL138">
        <v>0.32475467820960469</v>
      </c>
      <c r="AM138">
        <v>0.32470272728441107</v>
      </c>
      <c r="AN138">
        <v>0.32475467820960469</v>
      </c>
      <c r="AO138">
        <v>0.33277568797621998</v>
      </c>
      <c r="AP138">
        <v>0.33826475208698131</v>
      </c>
      <c r="AQ138">
        <v>0.42866604690070176</v>
      </c>
      <c r="AR138">
        <v>0.28733217187396887</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row>
    <row r="139" spans="1:69">
      <c r="A139" t="s">
        <v>339</v>
      </c>
      <c r="B139" t="s">
        <v>387</v>
      </c>
      <c r="C139" t="s">
        <v>5136</v>
      </c>
      <c r="D139" t="s">
        <v>38</v>
      </c>
      <c r="E139">
        <v>1000</v>
      </c>
      <c r="F139" t="s">
        <v>2608</v>
      </c>
      <c r="G139">
        <v>0</v>
      </c>
      <c r="H139">
        <v>0</v>
      </c>
      <c r="I139">
        <v>0</v>
      </c>
      <c r="J139">
        <v>0</v>
      </c>
      <c r="K139">
        <v>0</v>
      </c>
      <c r="L139">
        <v>0</v>
      </c>
      <c r="M139">
        <v>0</v>
      </c>
      <c r="N139">
        <v>0</v>
      </c>
      <c r="O139">
        <v>1.9711555025184874E-2</v>
      </c>
      <c r="P139">
        <v>9.989846944602834E-4</v>
      </c>
      <c r="Q139">
        <v>4.5397542012791677E-2</v>
      </c>
      <c r="R139">
        <v>4.6958759799579496E-2</v>
      </c>
      <c r="S139">
        <v>4.8055949537703986E-2</v>
      </c>
      <c r="T139">
        <v>5.8245738767574329E-2</v>
      </c>
      <c r="U139">
        <v>6.4932462105135605E-2</v>
      </c>
      <c r="V139">
        <v>2.8166519188313095E-2</v>
      </c>
      <c r="W139">
        <v>5.663800101136144E-2</v>
      </c>
      <c r="X139">
        <v>4.6553175991337445E-2</v>
      </c>
      <c r="Y139">
        <v>4.0162492213739166E-2</v>
      </c>
      <c r="Z139">
        <v>7.1876167770547617E-2</v>
      </c>
      <c r="AA139">
        <v>8.4417539648224876E-2</v>
      </c>
      <c r="AB139">
        <v>8.4410122429620121E-2</v>
      </c>
      <c r="AC139">
        <v>8.4532917926993453E-2</v>
      </c>
      <c r="AD139">
        <v>6.8945728533933354E-2</v>
      </c>
      <c r="AE139">
        <v>7.062758445676591E-2</v>
      </c>
      <c r="AF139">
        <v>5.1783075798711171E-2</v>
      </c>
      <c r="AG139">
        <v>3.9121547497467553E-2</v>
      </c>
      <c r="AH139">
        <v>4.6258296416410188E-2</v>
      </c>
      <c r="AI139">
        <v>3.3250956819015035E-2</v>
      </c>
      <c r="AJ139">
        <v>5.1648129975981713E-2</v>
      </c>
      <c r="AK139">
        <v>6.484039561736625E-2</v>
      </c>
      <c r="AL139">
        <v>9.0091570434267354E-2</v>
      </c>
      <c r="AM139">
        <v>9.0077158508126656E-2</v>
      </c>
      <c r="AN139">
        <v>9.0091570434267354E-2</v>
      </c>
      <c r="AO139">
        <v>9.2316712718057858E-2</v>
      </c>
      <c r="AP139">
        <v>9.3839457236101986E-2</v>
      </c>
      <c r="AQ139">
        <v>9.5134450582929533E-2</v>
      </c>
      <c r="AR139">
        <v>5.7761398231941208E-2</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row>
    <row r="140" spans="1:69">
      <c r="A140" t="s">
        <v>339</v>
      </c>
      <c r="B140" t="s">
        <v>387</v>
      </c>
      <c r="C140" t="s">
        <v>5138</v>
      </c>
      <c r="D140" t="s">
        <v>38</v>
      </c>
      <c r="E140">
        <v>1000</v>
      </c>
      <c r="F140" t="s">
        <v>2608</v>
      </c>
      <c r="G140">
        <v>0</v>
      </c>
      <c r="H140">
        <v>0</v>
      </c>
      <c r="I140">
        <v>0</v>
      </c>
      <c r="J140">
        <v>0</v>
      </c>
      <c r="K140">
        <v>0</v>
      </c>
      <c r="L140">
        <v>0</v>
      </c>
      <c r="M140">
        <v>0</v>
      </c>
      <c r="N140">
        <v>0</v>
      </c>
      <c r="O140">
        <v>0</v>
      </c>
      <c r="P140">
        <v>0</v>
      </c>
      <c r="Q140">
        <v>0</v>
      </c>
      <c r="R140">
        <v>9.4040595796802393E-2</v>
      </c>
      <c r="S140">
        <v>6.4158567295996061E-2</v>
      </c>
      <c r="T140">
        <v>7.7762757501908447E-2</v>
      </c>
      <c r="U140">
        <v>8.6690072295803777E-2</v>
      </c>
      <c r="V140">
        <v>3.7604574131232339E-2</v>
      </c>
      <c r="W140">
        <v>7.5616297968414709E-2</v>
      </c>
      <c r="X140">
        <v>6.2152243445719124E-2</v>
      </c>
      <c r="Y140">
        <v>0.10724033066700339</v>
      </c>
      <c r="Z140">
        <v>9.596047921739409E-2</v>
      </c>
      <c r="AA140">
        <v>0.11270422186192895</v>
      </c>
      <c r="AB140">
        <v>0.11269431927705484</v>
      </c>
      <c r="AC140">
        <v>0.11285826116682421</v>
      </c>
      <c r="AD140">
        <v>0.11506013320070957</v>
      </c>
      <c r="AE140">
        <v>9.4293519822510621E-2</v>
      </c>
      <c r="AF140">
        <v>6.9134581365802097E-2</v>
      </c>
      <c r="AG140">
        <v>4.1784336166251101E-2</v>
      </c>
      <c r="AH140">
        <v>4.9406844350073115E-2</v>
      </c>
      <c r="AI140">
        <v>3.5514166653687743E-2</v>
      </c>
      <c r="AJ140">
        <v>5.5163534249619062E-2</v>
      </c>
      <c r="AK140">
        <v>4.616914992612238E-2</v>
      </c>
      <c r="AL140">
        <v>9.6223608358401408E-2</v>
      </c>
      <c r="AM140">
        <v>9.6208215491677365E-2</v>
      </c>
      <c r="AN140">
        <v>9.6223608358401408E-2</v>
      </c>
      <c r="AO140">
        <v>9.8600203844805931E-2</v>
      </c>
      <c r="AP140">
        <v>0.10022659321095742</v>
      </c>
      <c r="AQ140">
        <v>0.12701216204465238</v>
      </c>
      <c r="AR140">
        <v>0.1278245055276663</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row>
    <row r="141" spans="1:69">
      <c r="A141" t="s">
        <v>339</v>
      </c>
      <c r="B141" t="s">
        <v>387</v>
      </c>
      <c r="C141" t="s">
        <v>5155</v>
      </c>
      <c r="D141" t="s">
        <v>38</v>
      </c>
      <c r="E141">
        <v>1000</v>
      </c>
      <c r="F141" t="s">
        <v>2608</v>
      </c>
      <c r="G141">
        <v>0</v>
      </c>
      <c r="H141">
        <v>0</v>
      </c>
      <c r="I141">
        <v>0</v>
      </c>
      <c r="J141">
        <v>0</v>
      </c>
      <c r="K141">
        <v>0</v>
      </c>
      <c r="L141">
        <v>0</v>
      </c>
      <c r="M141">
        <v>0</v>
      </c>
      <c r="N141">
        <v>0</v>
      </c>
      <c r="O141">
        <v>0</v>
      </c>
      <c r="P141">
        <v>0</v>
      </c>
      <c r="Q141">
        <v>2.9259374648178561E-3</v>
      </c>
      <c r="R141">
        <v>3.34514550284104E-3</v>
      </c>
      <c r="S141">
        <v>9.6389818171674097E-3</v>
      </c>
      <c r="T141">
        <v>1.1188882348304466E-2</v>
      </c>
      <c r="U141">
        <v>1.2473387658095227E-2</v>
      </c>
      <c r="V141">
        <v>9.3691582472990587E-3</v>
      </c>
      <c r="W141">
        <v>7.3257011839246745E-3</v>
      </c>
      <c r="X141">
        <v>5.6925860139236447E-3</v>
      </c>
      <c r="Y141">
        <v>7.8108771544294717E-3</v>
      </c>
      <c r="Z141">
        <v>6.4330986938181262E-3</v>
      </c>
      <c r="AA141">
        <v>6.3308261701150092E-3</v>
      </c>
      <c r="AB141">
        <v>6.6929602476284633E-3</v>
      </c>
      <c r="AC141">
        <v>5.2479483405254192E-3</v>
      </c>
      <c r="AD141">
        <v>3.076703086870804E-3</v>
      </c>
      <c r="AE141">
        <v>2.3312254834274701E-3</v>
      </c>
      <c r="AF141">
        <v>2.2152375006060819E-3</v>
      </c>
      <c r="AG141">
        <v>3.3471754144155765E-3</v>
      </c>
      <c r="AH141">
        <v>6.8084344908007858E-3</v>
      </c>
      <c r="AI141">
        <v>4.8939753254380212E-3</v>
      </c>
      <c r="AJ141">
        <v>6.665948971662789E-3</v>
      </c>
      <c r="AK141">
        <v>8.343588732631451E-3</v>
      </c>
      <c r="AL141">
        <v>6.9557287998326259E-3</v>
      </c>
      <c r="AM141">
        <v>6.954616093624545E-3</v>
      </c>
      <c r="AN141">
        <v>6.9557287998326259E-3</v>
      </c>
      <c r="AO141">
        <v>4.7659305109122108E-3</v>
      </c>
      <c r="AP141">
        <v>2.7623144246083893E-3</v>
      </c>
      <c r="AQ141">
        <v>3.5005432797478794E-3</v>
      </c>
      <c r="AR141">
        <v>5.279382630854825E-3</v>
      </c>
      <c r="AS141">
        <v>1.0000635142778448E-2</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row>
    <row r="142" spans="1:69">
      <c r="A142" t="s">
        <v>339</v>
      </c>
      <c r="B142" t="s">
        <v>389</v>
      </c>
      <c r="C142" t="s">
        <v>2</v>
      </c>
      <c r="D142" t="s">
        <v>38</v>
      </c>
      <c r="E142">
        <v>1000</v>
      </c>
      <c r="F142" t="s">
        <v>2608</v>
      </c>
      <c r="G142">
        <v>0</v>
      </c>
      <c r="H142">
        <v>1</v>
      </c>
      <c r="I142">
        <v>1</v>
      </c>
      <c r="J142">
        <v>1</v>
      </c>
      <c r="K142">
        <v>0</v>
      </c>
      <c r="L142">
        <v>0</v>
      </c>
      <c r="M142">
        <v>0</v>
      </c>
      <c r="N142">
        <v>1</v>
      </c>
      <c r="O142">
        <v>0.98028844497481515</v>
      </c>
      <c r="P142">
        <v>0.99900101530553964</v>
      </c>
      <c r="Q142">
        <v>0.83803393507043378</v>
      </c>
      <c r="R142">
        <v>0.57353371151036991</v>
      </c>
      <c r="S142">
        <v>0.58943294851715033</v>
      </c>
      <c r="T142">
        <v>0.50287021262362486</v>
      </c>
      <c r="U142">
        <v>0.48480928514296023</v>
      </c>
      <c r="V142">
        <v>0.75563916484261007</v>
      </c>
      <c r="W142">
        <v>0.69028332940736614</v>
      </c>
      <c r="X142">
        <v>0.6525310816275729</v>
      </c>
      <c r="Y142">
        <v>0.56328043196394406</v>
      </c>
      <c r="Z142">
        <v>0.50186363695953518</v>
      </c>
      <c r="AA142">
        <v>0.49224601329252299</v>
      </c>
      <c r="AB142">
        <v>0.4919279359976485</v>
      </c>
      <c r="AC142">
        <v>0.49264356741523158</v>
      </c>
      <c r="AD142">
        <v>0.50225507553657045</v>
      </c>
      <c r="AE142">
        <v>0.51450704083632282</v>
      </c>
      <c r="AF142">
        <v>0.56576148918877134</v>
      </c>
      <c r="AG142">
        <v>0.7590556802984243</v>
      </c>
      <c r="AH142">
        <v>0.89752642474271593</v>
      </c>
      <c r="AI142">
        <v>0.72657371377486579</v>
      </c>
      <c r="AJ142">
        <v>0.62794332000764708</v>
      </c>
      <c r="AK142">
        <v>0.57766181933370186</v>
      </c>
      <c r="AL142">
        <v>0.48197441419789394</v>
      </c>
      <c r="AM142">
        <v>0.48205728262216035</v>
      </c>
      <c r="AN142">
        <v>0.48197441419789394</v>
      </c>
      <c r="AO142">
        <v>0.47154146495000393</v>
      </c>
      <c r="AP142">
        <v>0.46490688304135092</v>
      </c>
      <c r="AQ142">
        <v>0.34568679719196854</v>
      </c>
      <c r="AR142">
        <v>0.52180254173556873</v>
      </c>
      <c r="AS142">
        <v>0.98999936485722151</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row>
    <row r="143" spans="1:69">
      <c r="A143" t="s">
        <v>339</v>
      </c>
      <c r="B143" t="s">
        <v>389</v>
      </c>
      <c r="C143" t="s">
        <v>5135</v>
      </c>
      <c r="D143" t="s">
        <v>38</v>
      </c>
      <c r="E143">
        <v>1000</v>
      </c>
      <c r="F143" t="s">
        <v>2608</v>
      </c>
      <c r="G143">
        <v>0</v>
      </c>
      <c r="H143">
        <v>0</v>
      </c>
      <c r="I143">
        <v>0</v>
      </c>
      <c r="J143">
        <v>0</v>
      </c>
      <c r="K143">
        <v>0</v>
      </c>
      <c r="L143">
        <v>0</v>
      </c>
      <c r="M143">
        <v>0</v>
      </c>
      <c r="N143">
        <v>0</v>
      </c>
      <c r="O143">
        <v>0</v>
      </c>
      <c r="P143">
        <v>0</v>
      </c>
      <c r="Q143">
        <v>0.11364258545195666</v>
      </c>
      <c r="R143">
        <v>0.28212178739040716</v>
      </c>
      <c r="S143">
        <v>0.28871355283198225</v>
      </c>
      <c r="T143">
        <v>0.34993240875858794</v>
      </c>
      <c r="U143">
        <v>0.35109479279800526</v>
      </c>
      <c r="V143">
        <v>0.16922058359054551</v>
      </c>
      <c r="W143">
        <v>0.1701366704289331</v>
      </c>
      <c r="X143">
        <v>0.23307091292144669</v>
      </c>
      <c r="Y143">
        <v>0.2815058680008839</v>
      </c>
      <c r="Z143">
        <v>0.32386661735870503</v>
      </c>
      <c r="AA143">
        <v>0.3043013990272081</v>
      </c>
      <c r="AB143">
        <v>0.30427466204804804</v>
      </c>
      <c r="AC143">
        <v>0.30471730515042533</v>
      </c>
      <c r="AD143">
        <v>0.3106623596419158</v>
      </c>
      <c r="AE143">
        <v>0.31824062940097331</v>
      </c>
      <c r="AF143">
        <v>0.31110561614610938</v>
      </c>
      <c r="AG143">
        <v>0.15669126062344163</v>
      </c>
      <c r="AH143">
        <v>0</v>
      </c>
      <c r="AI143">
        <v>0.19976718742699356</v>
      </c>
      <c r="AJ143">
        <v>0.25857906679508935</v>
      </c>
      <c r="AK143">
        <v>0.30298504639017809</v>
      </c>
      <c r="AL143">
        <v>0.32475467820960469</v>
      </c>
      <c r="AM143">
        <v>0.32470272728441107</v>
      </c>
      <c r="AN143">
        <v>0.32475467820960469</v>
      </c>
      <c r="AO143">
        <v>0.33277568797621998</v>
      </c>
      <c r="AP143">
        <v>0.33826475208698131</v>
      </c>
      <c r="AQ143">
        <v>0.42866604690070176</v>
      </c>
      <c r="AR143">
        <v>0.28733217187396887</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row>
    <row r="144" spans="1:69">
      <c r="A144" t="s">
        <v>339</v>
      </c>
      <c r="B144" t="s">
        <v>389</v>
      </c>
      <c r="C144" t="s">
        <v>5136</v>
      </c>
      <c r="D144" t="s">
        <v>38</v>
      </c>
      <c r="E144">
        <v>1000</v>
      </c>
      <c r="F144" t="s">
        <v>2608</v>
      </c>
      <c r="G144">
        <v>0</v>
      </c>
      <c r="H144">
        <v>0</v>
      </c>
      <c r="I144">
        <v>0</v>
      </c>
      <c r="J144">
        <v>0</v>
      </c>
      <c r="K144">
        <v>0</v>
      </c>
      <c r="L144">
        <v>0</v>
      </c>
      <c r="M144">
        <v>0</v>
      </c>
      <c r="N144">
        <v>0</v>
      </c>
      <c r="O144">
        <v>1.9711555025184874E-2</v>
      </c>
      <c r="P144">
        <v>9.989846944602834E-4</v>
      </c>
      <c r="Q144">
        <v>4.5397542012791677E-2</v>
      </c>
      <c r="R144">
        <v>4.6958759799579496E-2</v>
      </c>
      <c r="S144">
        <v>4.8055949537703986E-2</v>
      </c>
      <c r="T144">
        <v>5.8245738767574329E-2</v>
      </c>
      <c r="U144">
        <v>6.4932462105135605E-2</v>
      </c>
      <c r="V144">
        <v>2.8166519188313095E-2</v>
      </c>
      <c r="W144">
        <v>5.663800101136144E-2</v>
      </c>
      <c r="X144">
        <v>4.6553175991337445E-2</v>
      </c>
      <c r="Y144">
        <v>4.0162492213739166E-2</v>
      </c>
      <c r="Z144">
        <v>7.1876167770547617E-2</v>
      </c>
      <c r="AA144">
        <v>8.4417539648224876E-2</v>
      </c>
      <c r="AB144">
        <v>8.4410122429620121E-2</v>
      </c>
      <c r="AC144">
        <v>8.4532917926993453E-2</v>
      </c>
      <c r="AD144">
        <v>6.8945728533933354E-2</v>
      </c>
      <c r="AE144">
        <v>7.062758445676591E-2</v>
      </c>
      <c r="AF144">
        <v>5.1783075798711171E-2</v>
      </c>
      <c r="AG144">
        <v>3.9121547497467553E-2</v>
      </c>
      <c r="AH144">
        <v>4.6258296416410188E-2</v>
      </c>
      <c r="AI144">
        <v>3.3250956819015035E-2</v>
      </c>
      <c r="AJ144">
        <v>5.1648129975981713E-2</v>
      </c>
      <c r="AK144">
        <v>6.484039561736625E-2</v>
      </c>
      <c r="AL144">
        <v>9.0091570434267354E-2</v>
      </c>
      <c r="AM144">
        <v>9.0077158508126656E-2</v>
      </c>
      <c r="AN144">
        <v>9.0091570434267354E-2</v>
      </c>
      <c r="AO144">
        <v>9.2316712718057858E-2</v>
      </c>
      <c r="AP144">
        <v>9.3839457236101986E-2</v>
      </c>
      <c r="AQ144">
        <v>9.5134450582929533E-2</v>
      </c>
      <c r="AR144">
        <v>5.7761398231941208E-2</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row>
    <row r="145" spans="1:69">
      <c r="A145" t="s">
        <v>339</v>
      </c>
      <c r="B145" t="s">
        <v>389</v>
      </c>
      <c r="C145" t="s">
        <v>5138</v>
      </c>
      <c r="D145" t="s">
        <v>38</v>
      </c>
      <c r="E145">
        <v>1000</v>
      </c>
      <c r="F145" t="s">
        <v>2608</v>
      </c>
      <c r="G145">
        <v>0</v>
      </c>
      <c r="H145">
        <v>0</v>
      </c>
      <c r="I145">
        <v>0</v>
      </c>
      <c r="J145">
        <v>0</v>
      </c>
      <c r="K145">
        <v>0</v>
      </c>
      <c r="L145">
        <v>0</v>
      </c>
      <c r="M145">
        <v>0</v>
      </c>
      <c r="N145">
        <v>0</v>
      </c>
      <c r="O145">
        <v>0</v>
      </c>
      <c r="P145">
        <v>0</v>
      </c>
      <c r="Q145">
        <v>0</v>
      </c>
      <c r="R145">
        <v>9.4040595796802393E-2</v>
      </c>
      <c r="S145">
        <v>6.4158567295996061E-2</v>
      </c>
      <c r="T145">
        <v>7.7762757501908447E-2</v>
      </c>
      <c r="U145">
        <v>8.6690072295803777E-2</v>
      </c>
      <c r="V145">
        <v>3.7604574131232339E-2</v>
      </c>
      <c r="W145">
        <v>7.5616297968414709E-2</v>
      </c>
      <c r="X145">
        <v>6.2152243445719124E-2</v>
      </c>
      <c r="Y145">
        <v>0.10724033066700339</v>
      </c>
      <c r="Z145">
        <v>9.596047921739409E-2</v>
      </c>
      <c r="AA145">
        <v>0.11270422186192895</v>
      </c>
      <c r="AB145">
        <v>0.11269431927705484</v>
      </c>
      <c r="AC145">
        <v>0.11285826116682421</v>
      </c>
      <c r="AD145">
        <v>0.11506013320070957</v>
      </c>
      <c r="AE145">
        <v>9.4293519822510621E-2</v>
      </c>
      <c r="AF145">
        <v>6.9134581365802097E-2</v>
      </c>
      <c r="AG145">
        <v>4.1784336166251101E-2</v>
      </c>
      <c r="AH145">
        <v>4.9406844350073115E-2</v>
      </c>
      <c r="AI145">
        <v>3.5514166653687743E-2</v>
      </c>
      <c r="AJ145">
        <v>5.5163534249619062E-2</v>
      </c>
      <c r="AK145">
        <v>4.616914992612238E-2</v>
      </c>
      <c r="AL145">
        <v>9.6223608358401408E-2</v>
      </c>
      <c r="AM145">
        <v>9.6208215491677365E-2</v>
      </c>
      <c r="AN145">
        <v>9.6223608358401408E-2</v>
      </c>
      <c r="AO145">
        <v>9.8600203844805931E-2</v>
      </c>
      <c r="AP145">
        <v>0.10022659321095742</v>
      </c>
      <c r="AQ145">
        <v>0.12701216204465238</v>
      </c>
      <c r="AR145">
        <v>0.1278245055276663</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row>
    <row r="146" spans="1:69">
      <c r="A146" t="s">
        <v>339</v>
      </c>
      <c r="B146" t="s">
        <v>389</v>
      </c>
      <c r="C146" t="s">
        <v>5155</v>
      </c>
      <c r="D146" t="s">
        <v>38</v>
      </c>
      <c r="E146">
        <v>1000</v>
      </c>
      <c r="F146" t="s">
        <v>2608</v>
      </c>
      <c r="G146">
        <v>0</v>
      </c>
      <c r="H146">
        <v>0</v>
      </c>
      <c r="I146">
        <v>0</v>
      </c>
      <c r="J146">
        <v>0</v>
      </c>
      <c r="K146">
        <v>0</v>
      </c>
      <c r="L146">
        <v>0</v>
      </c>
      <c r="M146">
        <v>0</v>
      </c>
      <c r="N146">
        <v>0</v>
      </c>
      <c r="O146">
        <v>0</v>
      </c>
      <c r="P146">
        <v>0</v>
      </c>
      <c r="Q146">
        <v>2.9259374648178561E-3</v>
      </c>
      <c r="R146">
        <v>3.34514550284104E-3</v>
      </c>
      <c r="S146">
        <v>9.6389818171674097E-3</v>
      </c>
      <c r="T146">
        <v>1.1188882348304466E-2</v>
      </c>
      <c r="U146">
        <v>1.2473387658095227E-2</v>
      </c>
      <c r="V146">
        <v>9.3691582472990587E-3</v>
      </c>
      <c r="W146">
        <v>7.3257011839246745E-3</v>
      </c>
      <c r="X146">
        <v>5.6925860139236447E-3</v>
      </c>
      <c r="Y146">
        <v>7.8108771544294717E-3</v>
      </c>
      <c r="Z146">
        <v>6.4330986938181262E-3</v>
      </c>
      <c r="AA146">
        <v>6.3308261701150092E-3</v>
      </c>
      <c r="AB146">
        <v>6.6929602476284633E-3</v>
      </c>
      <c r="AC146">
        <v>5.2479483405254192E-3</v>
      </c>
      <c r="AD146">
        <v>3.076703086870804E-3</v>
      </c>
      <c r="AE146">
        <v>2.3312254834274701E-3</v>
      </c>
      <c r="AF146">
        <v>2.2152375006060819E-3</v>
      </c>
      <c r="AG146">
        <v>3.3471754144155765E-3</v>
      </c>
      <c r="AH146">
        <v>6.8084344908007858E-3</v>
      </c>
      <c r="AI146">
        <v>4.8939753254380212E-3</v>
      </c>
      <c r="AJ146">
        <v>6.665948971662789E-3</v>
      </c>
      <c r="AK146">
        <v>8.343588732631451E-3</v>
      </c>
      <c r="AL146">
        <v>6.9557287998326259E-3</v>
      </c>
      <c r="AM146">
        <v>6.954616093624545E-3</v>
      </c>
      <c r="AN146">
        <v>6.9557287998326259E-3</v>
      </c>
      <c r="AO146">
        <v>4.7659305109122108E-3</v>
      </c>
      <c r="AP146">
        <v>2.7623144246083893E-3</v>
      </c>
      <c r="AQ146">
        <v>3.5005432797478794E-3</v>
      </c>
      <c r="AR146">
        <v>5.279382630854825E-3</v>
      </c>
      <c r="AS146">
        <v>1.0000635142778448E-2</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row>
    <row r="147" spans="1:69">
      <c r="A147" t="s">
        <v>339</v>
      </c>
      <c r="B147" t="s">
        <v>391</v>
      </c>
      <c r="C147" t="s">
        <v>2</v>
      </c>
      <c r="D147" t="s">
        <v>38</v>
      </c>
      <c r="E147">
        <v>1000</v>
      </c>
      <c r="F147" t="s">
        <v>2608</v>
      </c>
      <c r="G147">
        <v>0</v>
      </c>
      <c r="H147">
        <v>1</v>
      </c>
      <c r="I147">
        <v>1</v>
      </c>
      <c r="J147">
        <v>1</v>
      </c>
      <c r="K147">
        <v>0</v>
      </c>
      <c r="L147">
        <v>0</v>
      </c>
      <c r="M147">
        <v>0</v>
      </c>
      <c r="N147">
        <v>1</v>
      </c>
      <c r="O147">
        <v>0.98028844497481515</v>
      </c>
      <c r="P147">
        <v>0.99900101530553964</v>
      </c>
      <c r="Q147">
        <v>0.83803393507043378</v>
      </c>
      <c r="R147">
        <v>0.57353371151036991</v>
      </c>
      <c r="S147">
        <v>0.58943294851715033</v>
      </c>
      <c r="T147">
        <v>0.50287021262362486</v>
      </c>
      <c r="U147">
        <v>0.48480928514296023</v>
      </c>
      <c r="V147">
        <v>0.75563916484261007</v>
      </c>
      <c r="W147">
        <v>0.69028332940736614</v>
      </c>
      <c r="X147">
        <v>0.6525310816275729</v>
      </c>
      <c r="Y147">
        <v>0.56328043196394406</v>
      </c>
      <c r="Z147">
        <v>0.50186363695953518</v>
      </c>
      <c r="AA147">
        <v>0.49224601329252299</v>
      </c>
      <c r="AB147">
        <v>0.4919279359976485</v>
      </c>
      <c r="AC147">
        <v>0.49264356741523158</v>
      </c>
      <c r="AD147">
        <v>0.50225507553657045</v>
      </c>
      <c r="AE147">
        <v>0.51450704083632282</v>
      </c>
      <c r="AF147">
        <v>0.56576148918877134</v>
      </c>
      <c r="AG147">
        <v>0.7590556802984243</v>
      </c>
      <c r="AH147">
        <v>0.89752642474271593</v>
      </c>
      <c r="AI147">
        <v>0.72657371377486579</v>
      </c>
      <c r="AJ147">
        <v>0.62794332000764708</v>
      </c>
      <c r="AK147">
        <v>0.57766181933370186</v>
      </c>
      <c r="AL147">
        <v>0.48197441419789394</v>
      </c>
      <c r="AM147">
        <v>0.48205728262216035</v>
      </c>
      <c r="AN147">
        <v>0.48197441419789394</v>
      </c>
      <c r="AO147">
        <v>0.47154146495000393</v>
      </c>
      <c r="AP147">
        <v>0.46490688304135092</v>
      </c>
      <c r="AQ147">
        <v>0.34568679719196854</v>
      </c>
      <c r="AR147">
        <v>0.52180254173556873</v>
      </c>
      <c r="AS147">
        <v>0.98999936485722151</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row>
    <row r="148" spans="1:69">
      <c r="A148" t="s">
        <v>339</v>
      </c>
      <c r="B148" t="s">
        <v>391</v>
      </c>
      <c r="C148" t="s">
        <v>5135</v>
      </c>
      <c r="D148" t="s">
        <v>38</v>
      </c>
      <c r="E148">
        <v>1000</v>
      </c>
      <c r="F148" t="s">
        <v>2608</v>
      </c>
      <c r="G148">
        <v>0</v>
      </c>
      <c r="H148">
        <v>0</v>
      </c>
      <c r="I148">
        <v>0</v>
      </c>
      <c r="J148">
        <v>0</v>
      </c>
      <c r="K148">
        <v>0</v>
      </c>
      <c r="L148">
        <v>0</v>
      </c>
      <c r="M148">
        <v>0</v>
      </c>
      <c r="N148">
        <v>0</v>
      </c>
      <c r="O148">
        <v>0</v>
      </c>
      <c r="P148">
        <v>0</v>
      </c>
      <c r="Q148">
        <v>0.11364258545195666</v>
      </c>
      <c r="R148">
        <v>0.28212178739040716</v>
      </c>
      <c r="S148">
        <v>0.28871355283198225</v>
      </c>
      <c r="T148">
        <v>0.34993240875858794</v>
      </c>
      <c r="U148">
        <v>0.35109479279800526</v>
      </c>
      <c r="V148">
        <v>0.16922058359054551</v>
      </c>
      <c r="W148">
        <v>0.1701366704289331</v>
      </c>
      <c r="X148">
        <v>0.23307091292144669</v>
      </c>
      <c r="Y148">
        <v>0.2815058680008839</v>
      </c>
      <c r="Z148">
        <v>0.32386661735870503</v>
      </c>
      <c r="AA148">
        <v>0.3043013990272081</v>
      </c>
      <c r="AB148">
        <v>0.30427466204804804</v>
      </c>
      <c r="AC148">
        <v>0.30471730515042533</v>
      </c>
      <c r="AD148">
        <v>0.3106623596419158</v>
      </c>
      <c r="AE148">
        <v>0.31824062940097331</v>
      </c>
      <c r="AF148">
        <v>0.31110561614610938</v>
      </c>
      <c r="AG148">
        <v>0.15669126062344163</v>
      </c>
      <c r="AH148">
        <v>0</v>
      </c>
      <c r="AI148">
        <v>0.19976718742699356</v>
      </c>
      <c r="AJ148">
        <v>0.25857906679508935</v>
      </c>
      <c r="AK148">
        <v>0.30298504639017809</v>
      </c>
      <c r="AL148">
        <v>0.32475467820960469</v>
      </c>
      <c r="AM148">
        <v>0.32470272728441107</v>
      </c>
      <c r="AN148">
        <v>0.32475467820960469</v>
      </c>
      <c r="AO148">
        <v>0.33277568797621998</v>
      </c>
      <c r="AP148">
        <v>0.33826475208698131</v>
      </c>
      <c r="AQ148">
        <v>0.42866604690070176</v>
      </c>
      <c r="AR148">
        <v>0.28733217187396887</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row>
    <row r="149" spans="1:69">
      <c r="A149" t="s">
        <v>339</v>
      </c>
      <c r="B149" t="s">
        <v>391</v>
      </c>
      <c r="C149" t="s">
        <v>5136</v>
      </c>
      <c r="D149" t="s">
        <v>38</v>
      </c>
      <c r="E149">
        <v>1000</v>
      </c>
      <c r="F149" t="s">
        <v>2608</v>
      </c>
      <c r="G149">
        <v>0</v>
      </c>
      <c r="H149">
        <v>0</v>
      </c>
      <c r="I149">
        <v>0</v>
      </c>
      <c r="J149">
        <v>0</v>
      </c>
      <c r="K149">
        <v>0</v>
      </c>
      <c r="L149">
        <v>0</v>
      </c>
      <c r="M149">
        <v>0</v>
      </c>
      <c r="N149">
        <v>0</v>
      </c>
      <c r="O149">
        <v>1.9711555025184874E-2</v>
      </c>
      <c r="P149">
        <v>9.989846944602834E-4</v>
      </c>
      <c r="Q149">
        <v>4.5397542012791677E-2</v>
      </c>
      <c r="R149">
        <v>4.6958759799579496E-2</v>
      </c>
      <c r="S149">
        <v>4.8055949537703986E-2</v>
      </c>
      <c r="T149">
        <v>5.8245738767574329E-2</v>
      </c>
      <c r="U149">
        <v>6.4932462105135605E-2</v>
      </c>
      <c r="V149">
        <v>2.8166519188313095E-2</v>
      </c>
      <c r="W149">
        <v>5.663800101136144E-2</v>
      </c>
      <c r="X149">
        <v>4.6553175991337445E-2</v>
      </c>
      <c r="Y149">
        <v>4.0162492213739166E-2</v>
      </c>
      <c r="Z149">
        <v>7.1876167770547617E-2</v>
      </c>
      <c r="AA149">
        <v>8.4417539648224876E-2</v>
      </c>
      <c r="AB149">
        <v>8.4410122429620121E-2</v>
      </c>
      <c r="AC149">
        <v>8.4532917926993453E-2</v>
      </c>
      <c r="AD149">
        <v>6.8945728533933354E-2</v>
      </c>
      <c r="AE149">
        <v>7.062758445676591E-2</v>
      </c>
      <c r="AF149">
        <v>5.1783075798711171E-2</v>
      </c>
      <c r="AG149">
        <v>3.9121547497467553E-2</v>
      </c>
      <c r="AH149">
        <v>4.6258296416410188E-2</v>
      </c>
      <c r="AI149">
        <v>3.3250956819015035E-2</v>
      </c>
      <c r="AJ149">
        <v>5.1648129975981713E-2</v>
      </c>
      <c r="AK149">
        <v>6.484039561736625E-2</v>
      </c>
      <c r="AL149">
        <v>9.0091570434267354E-2</v>
      </c>
      <c r="AM149">
        <v>9.0077158508126656E-2</v>
      </c>
      <c r="AN149">
        <v>9.0091570434267354E-2</v>
      </c>
      <c r="AO149">
        <v>9.2316712718057858E-2</v>
      </c>
      <c r="AP149">
        <v>9.3839457236101986E-2</v>
      </c>
      <c r="AQ149">
        <v>9.5134450582929533E-2</v>
      </c>
      <c r="AR149">
        <v>5.7761398231941208E-2</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row>
    <row r="150" spans="1:69">
      <c r="A150" t="s">
        <v>339</v>
      </c>
      <c r="B150" t="s">
        <v>391</v>
      </c>
      <c r="C150" t="s">
        <v>5138</v>
      </c>
      <c r="D150" t="s">
        <v>38</v>
      </c>
      <c r="E150">
        <v>1000</v>
      </c>
      <c r="F150" t="s">
        <v>2608</v>
      </c>
      <c r="G150">
        <v>0</v>
      </c>
      <c r="H150">
        <v>0</v>
      </c>
      <c r="I150">
        <v>0</v>
      </c>
      <c r="J150">
        <v>0</v>
      </c>
      <c r="K150">
        <v>0</v>
      </c>
      <c r="L150">
        <v>0</v>
      </c>
      <c r="M150">
        <v>0</v>
      </c>
      <c r="N150">
        <v>0</v>
      </c>
      <c r="O150">
        <v>0</v>
      </c>
      <c r="P150">
        <v>0</v>
      </c>
      <c r="Q150">
        <v>0</v>
      </c>
      <c r="R150">
        <v>9.4040595796802393E-2</v>
      </c>
      <c r="S150">
        <v>6.4158567295996061E-2</v>
      </c>
      <c r="T150">
        <v>7.7762757501908447E-2</v>
      </c>
      <c r="U150">
        <v>8.6690072295803777E-2</v>
      </c>
      <c r="V150">
        <v>3.7604574131232339E-2</v>
      </c>
      <c r="W150">
        <v>7.5616297968414709E-2</v>
      </c>
      <c r="X150">
        <v>6.2152243445719124E-2</v>
      </c>
      <c r="Y150">
        <v>0.10724033066700339</v>
      </c>
      <c r="Z150">
        <v>9.596047921739409E-2</v>
      </c>
      <c r="AA150">
        <v>0.11270422186192895</v>
      </c>
      <c r="AB150">
        <v>0.11269431927705484</v>
      </c>
      <c r="AC150">
        <v>0.11285826116682421</v>
      </c>
      <c r="AD150">
        <v>0.11506013320070957</v>
      </c>
      <c r="AE150">
        <v>9.4293519822510621E-2</v>
      </c>
      <c r="AF150">
        <v>6.9134581365802097E-2</v>
      </c>
      <c r="AG150">
        <v>4.1784336166251101E-2</v>
      </c>
      <c r="AH150">
        <v>4.9406844350073115E-2</v>
      </c>
      <c r="AI150">
        <v>3.5514166653687743E-2</v>
      </c>
      <c r="AJ150">
        <v>5.5163534249619062E-2</v>
      </c>
      <c r="AK150">
        <v>4.616914992612238E-2</v>
      </c>
      <c r="AL150">
        <v>9.6223608358401408E-2</v>
      </c>
      <c r="AM150">
        <v>9.6208215491677365E-2</v>
      </c>
      <c r="AN150">
        <v>9.6223608358401408E-2</v>
      </c>
      <c r="AO150">
        <v>9.8600203844805931E-2</v>
      </c>
      <c r="AP150">
        <v>0.10022659321095742</v>
      </c>
      <c r="AQ150">
        <v>0.12701216204465238</v>
      </c>
      <c r="AR150">
        <v>0.1278245055276663</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row>
    <row r="151" spans="1:69">
      <c r="A151" t="s">
        <v>339</v>
      </c>
      <c r="B151" t="s">
        <v>391</v>
      </c>
      <c r="C151" t="s">
        <v>5155</v>
      </c>
      <c r="D151" t="s">
        <v>38</v>
      </c>
      <c r="E151">
        <v>1000</v>
      </c>
      <c r="F151" t="s">
        <v>2608</v>
      </c>
      <c r="G151">
        <v>0</v>
      </c>
      <c r="H151">
        <v>0</v>
      </c>
      <c r="I151">
        <v>0</v>
      </c>
      <c r="J151">
        <v>0</v>
      </c>
      <c r="K151">
        <v>0</v>
      </c>
      <c r="L151">
        <v>0</v>
      </c>
      <c r="M151">
        <v>0</v>
      </c>
      <c r="N151">
        <v>0</v>
      </c>
      <c r="O151">
        <v>0</v>
      </c>
      <c r="P151">
        <v>0</v>
      </c>
      <c r="Q151">
        <v>2.9259374648178561E-3</v>
      </c>
      <c r="R151">
        <v>3.34514550284104E-3</v>
      </c>
      <c r="S151">
        <v>9.6389818171674097E-3</v>
      </c>
      <c r="T151">
        <v>1.1188882348304466E-2</v>
      </c>
      <c r="U151">
        <v>1.2473387658095227E-2</v>
      </c>
      <c r="V151">
        <v>9.3691582472990587E-3</v>
      </c>
      <c r="W151">
        <v>7.3257011839246745E-3</v>
      </c>
      <c r="X151">
        <v>5.6925860139236447E-3</v>
      </c>
      <c r="Y151">
        <v>7.8108771544294717E-3</v>
      </c>
      <c r="Z151">
        <v>6.4330986938181262E-3</v>
      </c>
      <c r="AA151">
        <v>6.3308261701150092E-3</v>
      </c>
      <c r="AB151">
        <v>6.6929602476284633E-3</v>
      </c>
      <c r="AC151">
        <v>5.2479483405254192E-3</v>
      </c>
      <c r="AD151">
        <v>3.076703086870804E-3</v>
      </c>
      <c r="AE151">
        <v>2.3312254834274701E-3</v>
      </c>
      <c r="AF151">
        <v>2.2152375006060819E-3</v>
      </c>
      <c r="AG151">
        <v>3.3471754144155765E-3</v>
      </c>
      <c r="AH151">
        <v>6.8084344908007858E-3</v>
      </c>
      <c r="AI151">
        <v>4.8939753254380212E-3</v>
      </c>
      <c r="AJ151">
        <v>6.665948971662789E-3</v>
      </c>
      <c r="AK151">
        <v>8.343588732631451E-3</v>
      </c>
      <c r="AL151">
        <v>6.9557287998326259E-3</v>
      </c>
      <c r="AM151">
        <v>6.954616093624545E-3</v>
      </c>
      <c r="AN151">
        <v>6.9557287998326259E-3</v>
      </c>
      <c r="AO151">
        <v>4.7659305109122108E-3</v>
      </c>
      <c r="AP151">
        <v>2.7623144246083893E-3</v>
      </c>
      <c r="AQ151">
        <v>3.5005432797478794E-3</v>
      </c>
      <c r="AR151">
        <v>5.279382630854825E-3</v>
      </c>
      <c r="AS151">
        <v>1.0000635142778448E-2</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row>
    <row r="152" spans="1:69">
      <c r="A152" t="s">
        <v>339</v>
      </c>
      <c r="B152" t="s">
        <v>393</v>
      </c>
      <c r="C152" t="s">
        <v>2</v>
      </c>
      <c r="D152" t="s">
        <v>38</v>
      </c>
      <c r="E152">
        <v>1000</v>
      </c>
      <c r="F152" t="s">
        <v>2608</v>
      </c>
      <c r="G152">
        <v>0</v>
      </c>
      <c r="H152">
        <v>1</v>
      </c>
      <c r="I152">
        <v>1</v>
      </c>
      <c r="J152">
        <v>1</v>
      </c>
      <c r="K152">
        <v>0</v>
      </c>
      <c r="L152">
        <v>0</v>
      </c>
      <c r="M152">
        <v>0</v>
      </c>
      <c r="N152">
        <v>1</v>
      </c>
      <c r="O152">
        <v>0.98028844497481515</v>
      </c>
      <c r="P152">
        <v>0.99900101530553964</v>
      </c>
      <c r="Q152">
        <v>0.83803393507043378</v>
      </c>
      <c r="R152">
        <v>0.57353371151036991</v>
      </c>
      <c r="S152">
        <v>0.58943294851715033</v>
      </c>
      <c r="T152">
        <v>0.50287021262362486</v>
      </c>
      <c r="U152">
        <v>0.48480928514296023</v>
      </c>
      <c r="V152">
        <v>0.75563916484261007</v>
      </c>
      <c r="W152">
        <v>0.69028332940736614</v>
      </c>
      <c r="X152">
        <v>0.6525310816275729</v>
      </c>
      <c r="Y152">
        <v>0.56328043196394406</v>
      </c>
      <c r="Z152">
        <v>0.50186363695953518</v>
      </c>
      <c r="AA152">
        <v>0.49224601329252299</v>
      </c>
      <c r="AB152">
        <v>0.4919279359976485</v>
      </c>
      <c r="AC152">
        <v>0.49264356741523158</v>
      </c>
      <c r="AD152">
        <v>0.50225507553657045</v>
      </c>
      <c r="AE152">
        <v>0.51450704083632282</v>
      </c>
      <c r="AF152">
        <v>0.56576148918877134</v>
      </c>
      <c r="AG152">
        <v>0.7590556802984243</v>
      </c>
      <c r="AH152">
        <v>0.89752642474271593</v>
      </c>
      <c r="AI152">
        <v>0.72657371377486579</v>
      </c>
      <c r="AJ152">
        <v>0.62794332000764708</v>
      </c>
      <c r="AK152">
        <v>0.57766181933370186</v>
      </c>
      <c r="AL152">
        <v>0.48197441419789394</v>
      </c>
      <c r="AM152">
        <v>0.48205728262216035</v>
      </c>
      <c r="AN152">
        <v>0.48197441419789394</v>
      </c>
      <c r="AO152">
        <v>0.47154146495000393</v>
      </c>
      <c r="AP152">
        <v>0.46490688304135092</v>
      </c>
      <c r="AQ152">
        <v>0.34568679719196854</v>
      </c>
      <c r="AR152">
        <v>0.52180254173556873</v>
      </c>
      <c r="AS152">
        <v>0.98999936485722151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row>
    <row r="153" spans="1:69">
      <c r="A153" t="s">
        <v>339</v>
      </c>
      <c r="B153" t="s">
        <v>393</v>
      </c>
      <c r="C153" t="s">
        <v>5135</v>
      </c>
      <c r="D153" t="s">
        <v>38</v>
      </c>
      <c r="E153">
        <v>1000</v>
      </c>
      <c r="F153" t="s">
        <v>2608</v>
      </c>
      <c r="G153">
        <v>0</v>
      </c>
      <c r="H153">
        <v>0</v>
      </c>
      <c r="I153">
        <v>0</v>
      </c>
      <c r="J153">
        <v>0</v>
      </c>
      <c r="K153">
        <v>0</v>
      </c>
      <c r="L153">
        <v>0</v>
      </c>
      <c r="M153">
        <v>0</v>
      </c>
      <c r="N153">
        <v>0</v>
      </c>
      <c r="O153">
        <v>0</v>
      </c>
      <c r="P153">
        <v>0</v>
      </c>
      <c r="Q153">
        <v>0.11364258545195666</v>
      </c>
      <c r="R153">
        <v>0.28212178739040716</v>
      </c>
      <c r="S153">
        <v>0.28871355283198225</v>
      </c>
      <c r="T153">
        <v>0.34993240875858794</v>
      </c>
      <c r="U153">
        <v>0.35109479279800526</v>
      </c>
      <c r="V153">
        <v>0.16922058359054551</v>
      </c>
      <c r="W153">
        <v>0.1701366704289331</v>
      </c>
      <c r="X153">
        <v>0.23307091292144669</v>
      </c>
      <c r="Y153">
        <v>0.2815058680008839</v>
      </c>
      <c r="Z153">
        <v>0.32386661735870503</v>
      </c>
      <c r="AA153">
        <v>0.3043013990272081</v>
      </c>
      <c r="AB153">
        <v>0.30427466204804804</v>
      </c>
      <c r="AC153">
        <v>0.30471730515042533</v>
      </c>
      <c r="AD153">
        <v>0.3106623596419158</v>
      </c>
      <c r="AE153">
        <v>0.31824062940097331</v>
      </c>
      <c r="AF153">
        <v>0.31110561614610938</v>
      </c>
      <c r="AG153">
        <v>0.15669126062344163</v>
      </c>
      <c r="AH153">
        <v>0</v>
      </c>
      <c r="AI153">
        <v>0.19976718742699356</v>
      </c>
      <c r="AJ153">
        <v>0.25857906679508935</v>
      </c>
      <c r="AK153">
        <v>0.30298504639017809</v>
      </c>
      <c r="AL153">
        <v>0.32475467820960469</v>
      </c>
      <c r="AM153">
        <v>0.32470272728441107</v>
      </c>
      <c r="AN153">
        <v>0.32475467820960469</v>
      </c>
      <c r="AO153">
        <v>0.33277568797621998</v>
      </c>
      <c r="AP153">
        <v>0.33826475208698131</v>
      </c>
      <c r="AQ153">
        <v>0.42866604690070176</v>
      </c>
      <c r="AR153">
        <v>0.28733217187396887</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row>
    <row r="154" spans="1:69">
      <c r="A154" t="s">
        <v>339</v>
      </c>
      <c r="B154" t="s">
        <v>393</v>
      </c>
      <c r="C154" t="s">
        <v>5136</v>
      </c>
      <c r="D154" t="s">
        <v>38</v>
      </c>
      <c r="E154">
        <v>1000</v>
      </c>
      <c r="F154" t="s">
        <v>2608</v>
      </c>
      <c r="G154">
        <v>0</v>
      </c>
      <c r="H154">
        <v>0</v>
      </c>
      <c r="I154">
        <v>0</v>
      </c>
      <c r="J154">
        <v>0</v>
      </c>
      <c r="K154">
        <v>0</v>
      </c>
      <c r="L154">
        <v>0</v>
      </c>
      <c r="M154">
        <v>0</v>
      </c>
      <c r="N154">
        <v>0</v>
      </c>
      <c r="O154">
        <v>1.9711555025184874E-2</v>
      </c>
      <c r="P154">
        <v>9.989846944602834E-4</v>
      </c>
      <c r="Q154">
        <v>4.5397542012791677E-2</v>
      </c>
      <c r="R154">
        <v>4.6958759799579496E-2</v>
      </c>
      <c r="S154">
        <v>4.8055949537703986E-2</v>
      </c>
      <c r="T154">
        <v>5.8245738767574329E-2</v>
      </c>
      <c r="U154">
        <v>6.4932462105135605E-2</v>
      </c>
      <c r="V154">
        <v>2.8166519188313095E-2</v>
      </c>
      <c r="W154">
        <v>5.663800101136144E-2</v>
      </c>
      <c r="X154">
        <v>4.6553175991337445E-2</v>
      </c>
      <c r="Y154">
        <v>4.0162492213739166E-2</v>
      </c>
      <c r="Z154">
        <v>7.1876167770547617E-2</v>
      </c>
      <c r="AA154">
        <v>8.4417539648224876E-2</v>
      </c>
      <c r="AB154">
        <v>8.4410122429620121E-2</v>
      </c>
      <c r="AC154">
        <v>8.4532917926993453E-2</v>
      </c>
      <c r="AD154">
        <v>6.8945728533933354E-2</v>
      </c>
      <c r="AE154">
        <v>7.062758445676591E-2</v>
      </c>
      <c r="AF154">
        <v>5.1783075798711171E-2</v>
      </c>
      <c r="AG154">
        <v>3.9121547497467553E-2</v>
      </c>
      <c r="AH154">
        <v>4.6258296416410188E-2</v>
      </c>
      <c r="AI154">
        <v>3.3250956819015035E-2</v>
      </c>
      <c r="AJ154">
        <v>5.1648129975981713E-2</v>
      </c>
      <c r="AK154">
        <v>6.484039561736625E-2</v>
      </c>
      <c r="AL154">
        <v>9.0091570434267354E-2</v>
      </c>
      <c r="AM154">
        <v>9.0077158508126656E-2</v>
      </c>
      <c r="AN154">
        <v>9.0091570434267354E-2</v>
      </c>
      <c r="AO154">
        <v>9.2316712718057858E-2</v>
      </c>
      <c r="AP154">
        <v>9.3839457236101986E-2</v>
      </c>
      <c r="AQ154">
        <v>9.5134450582929533E-2</v>
      </c>
      <c r="AR154">
        <v>5.7761398231941208E-2</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row>
    <row r="155" spans="1:69">
      <c r="A155" t="s">
        <v>339</v>
      </c>
      <c r="B155" t="s">
        <v>393</v>
      </c>
      <c r="C155" t="s">
        <v>5138</v>
      </c>
      <c r="D155" t="s">
        <v>38</v>
      </c>
      <c r="E155">
        <v>1000</v>
      </c>
      <c r="F155" t="s">
        <v>2608</v>
      </c>
      <c r="G155">
        <v>0</v>
      </c>
      <c r="H155">
        <v>0</v>
      </c>
      <c r="I155">
        <v>0</v>
      </c>
      <c r="J155">
        <v>0</v>
      </c>
      <c r="K155">
        <v>0</v>
      </c>
      <c r="L155">
        <v>0</v>
      </c>
      <c r="M155">
        <v>0</v>
      </c>
      <c r="N155">
        <v>0</v>
      </c>
      <c r="O155">
        <v>0</v>
      </c>
      <c r="P155">
        <v>0</v>
      </c>
      <c r="Q155">
        <v>0</v>
      </c>
      <c r="R155">
        <v>9.4040595796802393E-2</v>
      </c>
      <c r="S155">
        <v>6.4158567295996061E-2</v>
      </c>
      <c r="T155">
        <v>7.7762757501908447E-2</v>
      </c>
      <c r="U155">
        <v>8.6690072295803777E-2</v>
      </c>
      <c r="V155">
        <v>3.7604574131232339E-2</v>
      </c>
      <c r="W155">
        <v>7.5616297968414709E-2</v>
      </c>
      <c r="X155">
        <v>6.2152243445719124E-2</v>
      </c>
      <c r="Y155">
        <v>0.10724033066700339</v>
      </c>
      <c r="Z155">
        <v>9.596047921739409E-2</v>
      </c>
      <c r="AA155">
        <v>0.11270422186192895</v>
      </c>
      <c r="AB155">
        <v>0.11269431927705484</v>
      </c>
      <c r="AC155">
        <v>0.11285826116682421</v>
      </c>
      <c r="AD155">
        <v>0.11506013320070957</v>
      </c>
      <c r="AE155">
        <v>9.4293519822510621E-2</v>
      </c>
      <c r="AF155">
        <v>6.9134581365802097E-2</v>
      </c>
      <c r="AG155">
        <v>4.1784336166251101E-2</v>
      </c>
      <c r="AH155">
        <v>4.9406844350073115E-2</v>
      </c>
      <c r="AI155">
        <v>3.5514166653687743E-2</v>
      </c>
      <c r="AJ155">
        <v>5.5163534249619062E-2</v>
      </c>
      <c r="AK155">
        <v>4.616914992612238E-2</v>
      </c>
      <c r="AL155">
        <v>9.6223608358401408E-2</v>
      </c>
      <c r="AM155">
        <v>9.6208215491677365E-2</v>
      </c>
      <c r="AN155">
        <v>9.6223608358401408E-2</v>
      </c>
      <c r="AO155">
        <v>9.8600203844805931E-2</v>
      </c>
      <c r="AP155">
        <v>0.10022659321095742</v>
      </c>
      <c r="AQ155">
        <v>0.12701216204465238</v>
      </c>
      <c r="AR155">
        <v>0.1278245055276663</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row>
    <row r="156" spans="1:69">
      <c r="A156" t="s">
        <v>339</v>
      </c>
      <c r="B156" t="s">
        <v>393</v>
      </c>
      <c r="C156" t="s">
        <v>5155</v>
      </c>
      <c r="D156" t="s">
        <v>38</v>
      </c>
      <c r="E156">
        <v>1000</v>
      </c>
      <c r="F156" t="s">
        <v>2608</v>
      </c>
      <c r="G156">
        <v>0</v>
      </c>
      <c r="H156">
        <v>0</v>
      </c>
      <c r="I156">
        <v>0</v>
      </c>
      <c r="J156">
        <v>0</v>
      </c>
      <c r="K156">
        <v>0</v>
      </c>
      <c r="L156">
        <v>0</v>
      </c>
      <c r="M156">
        <v>0</v>
      </c>
      <c r="N156">
        <v>0</v>
      </c>
      <c r="O156">
        <v>0</v>
      </c>
      <c r="P156">
        <v>0</v>
      </c>
      <c r="Q156">
        <v>2.9259374648178561E-3</v>
      </c>
      <c r="R156">
        <v>3.34514550284104E-3</v>
      </c>
      <c r="S156">
        <v>9.6389818171674097E-3</v>
      </c>
      <c r="T156">
        <v>1.1188882348304466E-2</v>
      </c>
      <c r="U156">
        <v>1.2473387658095227E-2</v>
      </c>
      <c r="V156">
        <v>9.3691582472990587E-3</v>
      </c>
      <c r="W156">
        <v>7.3257011839246745E-3</v>
      </c>
      <c r="X156">
        <v>5.6925860139236447E-3</v>
      </c>
      <c r="Y156">
        <v>7.8108771544294717E-3</v>
      </c>
      <c r="Z156">
        <v>6.4330986938181262E-3</v>
      </c>
      <c r="AA156">
        <v>6.3308261701150092E-3</v>
      </c>
      <c r="AB156">
        <v>6.6929602476284633E-3</v>
      </c>
      <c r="AC156">
        <v>5.2479483405254192E-3</v>
      </c>
      <c r="AD156">
        <v>3.076703086870804E-3</v>
      </c>
      <c r="AE156">
        <v>2.3312254834274701E-3</v>
      </c>
      <c r="AF156">
        <v>2.2152375006060819E-3</v>
      </c>
      <c r="AG156">
        <v>3.3471754144155765E-3</v>
      </c>
      <c r="AH156">
        <v>6.8084344908007858E-3</v>
      </c>
      <c r="AI156">
        <v>4.8939753254380212E-3</v>
      </c>
      <c r="AJ156">
        <v>6.665948971662789E-3</v>
      </c>
      <c r="AK156">
        <v>8.343588732631451E-3</v>
      </c>
      <c r="AL156">
        <v>6.9557287998326259E-3</v>
      </c>
      <c r="AM156">
        <v>6.954616093624545E-3</v>
      </c>
      <c r="AN156">
        <v>6.9557287998326259E-3</v>
      </c>
      <c r="AO156">
        <v>4.7659305109122108E-3</v>
      </c>
      <c r="AP156">
        <v>2.7623144246083893E-3</v>
      </c>
      <c r="AQ156">
        <v>3.5005432797478794E-3</v>
      </c>
      <c r="AR156">
        <v>5.279382630854825E-3</v>
      </c>
      <c r="AS156">
        <v>1.0000635142778448E-2</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row>
    <row r="157" spans="1:69">
      <c r="A157" t="s">
        <v>339</v>
      </c>
      <c r="B157" t="s">
        <v>395</v>
      </c>
      <c r="C157" t="s">
        <v>2</v>
      </c>
      <c r="D157" t="s">
        <v>38</v>
      </c>
      <c r="E157">
        <v>1000</v>
      </c>
      <c r="F157" t="s">
        <v>2608</v>
      </c>
      <c r="G157">
        <v>0</v>
      </c>
      <c r="H157">
        <v>1</v>
      </c>
      <c r="I157">
        <v>1</v>
      </c>
      <c r="J157">
        <v>1</v>
      </c>
      <c r="K157">
        <v>0</v>
      </c>
      <c r="L157">
        <v>0</v>
      </c>
      <c r="M157">
        <v>0</v>
      </c>
      <c r="N157">
        <v>1</v>
      </c>
      <c r="O157">
        <v>0.98028844497481515</v>
      </c>
      <c r="P157">
        <v>0.99900101530553964</v>
      </c>
      <c r="Q157">
        <v>0.83803393507043378</v>
      </c>
      <c r="R157">
        <v>0.57353371151036991</v>
      </c>
      <c r="S157">
        <v>0.58943294851715033</v>
      </c>
      <c r="T157">
        <v>0.50287021262362486</v>
      </c>
      <c r="U157">
        <v>0.48480928514296023</v>
      </c>
      <c r="V157">
        <v>0.75563916484261007</v>
      </c>
      <c r="W157">
        <v>0.69028332940736614</v>
      </c>
      <c r="X157">
        <v>0.6525310816275729</v>
      </c>
      <c r="Y157">
        <v>0.56328043196394406</v>
      </c>
      <c r="Z157">
        <v>0.50186363695953518</v>
      </c>
      <c r="AA157">
        <v>0.49224601329252299</v>
      </c>
      <c r="AB157">
        <v>0.4919279359976485</v>
      </c>
      <c r="AC157">
        <v>0.49264356741523158</v>
      </c>
      <c r="AD157">
        <v>0.50225507553657045</v>
      </c>
      <c r="AE157">
        <v>0.51450704083632282</v>
      </c>
      <c r="AF157">
        <v>0.56576148918877134</v>
      </c>
      <c r="AG157">
        <v>0.7590556802984243</v>
      </c>
      <c r="AH157">
        <v>0.89752642474271593</v>
      </c>
      <c r="AI157">
        <v>0.72657371377486579</v>
      </c>
      <c r="AJ157">
        <v>0.62794332000764708</v>
      </c>
      <c r="AK157">
        <v>0.57766181933370186</v>
      </c>
      <c r="AL157">
        <v>0.48197441419789394</v>
      </c>
      <c r="AM157">
        <v>0.48205728262216035</v>
      </c>
      <c r="AN157">
        <v>0.48197441419789394</v>
      </c>
      <c r="AO157">
        <v>0.47154146495000393</v>
      </c>
      <c r="AP157">
        <v>0.46490688304135092</v>
      </c>
      <c r="AQ157">
        <v>0.34568679719196854</v>
      </c>
      <c r="AR157">
        <v>0.52180254173556873</v>
      </c>
      <c r="AS157">
        <v>0.98999936485722151</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row>
    <row r="158" spans="1:69">
      <c r="A158" t="s">
        <v>339</v>
      </c>
      <c r="B158" t="s">
        <v>395</v>
      </c>
      <c r="C158" t="s">
        <v>5135</v>
      </c>
      <c r="D158" t="s">
        <v>38</v>
      </c>
      <c r="E158">
        <v>1000</v>
      </c>
      <c r="F158" t="s">
        <v>2608</v>
      </c>
      <c r="G158">
        <v>0</v>
      </c>
      <c r="H158">
        <v>0</v>
      </c>
      <c r="I158">
        <v>0</v>
      </c>
      <c r="J158">
        <v>0</v>
      </c>
      <c r="K158">
        <v>0</v>
      </c>
      <c r="L158">
        <v>0</v>
      </c>
      <c r="M158">
        <v>0</v>
      </c>
      <c r="N158">
        <v>0</v>
      </c>
      <c r="O158">
        <v>0</v>
      </c>
      <c r="P158">
        <v>0</v>
      </c>
      <c r="Q158">
        <v>0.11364258545195666</v>
      </c>
      <c r="R158">
        <v>0.28212178739040716</v>
      </c>
      <c r="S158">
        <v>0.28871355283198225</v>
      </c>
      <c r="T158">
        <v>0.34993240875858794</v>
      </c>
      <c r="U158">
        <v>0.35109479279800526</v>
      </c>
      <c r="V158">
        <v>0.16922058359054551</v>
      </c>
      <c r="W158">
        <v>0.1701366704289331</v>
      </c>
      <c r="X158">
        <v>0.23307091292144669</v>
      </c>
      <c r="Y158">
        <v>0.2815058680008839</v>
      </c>
      <c r="Z158">
        <v>0.32386661735870503</v>
      </c>
      <c r="AA158">
        <v>0.3043013990272081</v>
      </c>
      <c r="AB158">
        <v>0.30427466204804804</v>
      </c>
      <c r="AC158">
        <v>0.30471730515042533</v>
      </c>
      <c r="AD158">
        <v>0.3106623596419158</v>
      </c>
      <c r="AE158">
        <v>0.31824062940097331</v>
      </c>
      <c r="AF158">
        <v>0.31110561614610938</v>
      </c>
      <c r="AG158">
        <v>0.15669126062344163</v>
      </c>
      <c r="AH158">
        <v>0</v>
      </c>
      <c r="AI158">
        <v>0.19976718742699356</v>
      </c>
      <c r="AJ158">
        <v>0.25857906679508935</v>
      </c>
      <c r="AK158">
        <v>0.30298504639017809</v>
      </c>
      <c r="AL158">
        <v>0.32475467820960469</v>
      </c>
      <c r="AM158">
        <v>0.32470272728441107</v>
      </c>
      <c r="AN158">
        <v>0.32475467820960469</v>
      </c>
      <c r="AO158">
        <v>0.33277568797621998</v>
      </c>
      <c r="AP158">
        <v>0.33826475208698131</v>
      </c>
      <c r="AQ158">
        <v>0.42866604690070176</v>
      </c>
      <c r="AR158">
        <v>0.28733217187396887</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row>
    <row r="159" spans="1:69">
      <c r="A159" t="s">
        <v>339</v>
      </c>
      <c r="B159" t="s">
        <v>395</v>
      </c>
      <c r="C159" t="s">
        <v>5136</v>
      </c>
      <c r="D159" t="s">
        <v>38</v>
      </c>
      <c r="E159">
        <v>1000</v>
      </c>
      <c r="F159" t="s">
        <v>2608</v>
      </c>
      <c r="G159">
        <v>0</v>
      </c>
      <c r="H159">
        <v>0</v>
      </c>
      <c r="I159">
        <v>0</v>
      </c>
      <c r="J159">
        <v>0</v>
      </c>
      <c r="K159">
        <v>0</v>
      </c>
      <c r="L159">
        <v>0</v>
      </c>
      <c r="M159">
        <v>0</v>
      </c>
      <c r="N159">
        <v>0</v>
      </c>
      <c r="O159">
        <v>1.9711555025184874E-2</v>
      </c>
      <c r="P159">
        <v>9.989846944602834E-4</v>
      </c>
      <c r="Q159">
        <v>4.5397542012791677E-2</v>
      </c>
      <c r="R159">
        <v>4.6958759799579496E-2</v>
      </c>
      <c r="S159">
        <v>4.8055949537703986E-2</v>
      </c>
      <c r="T159">
        <v>5.8245738767574329E-2</v>
      </c>
      <c r="U159">
        <v>6.4932462105135605E-2</v>
      </c>
      <c r="V159">
        <v>2.8166519188313095E-2</v>
      </c>
      <c r="W159">
        <v>5.663800101136144E-2</v>
      </c>
      <c r="X159">
        <v>4.6553175991337445E-2</v>
      </c>
      <c r="Y159">
        <v>4.0162492213739166E-2</v>
      </c>
      <c r="Z159">
        <v>7.1876167770547617E-2</v>
      </c>
      <c r="AA159">
        <v>8.4417539648224876E-2</v>
      </c>
      <c r="AB159">
        <v>8.4410122429620121E-2</v>
      </c>
      <c r="AC159">
        <v>8.4532917926993453E-2</v>
      </c>
      <c r="AD159">
        <v>6.8945728533933354E-2</v>
      </c>
      <c r="AE159">
        <v>7.062758445676591E-2</v>
      </c>
      <c r="AF159">
        <v>5.1783075798711171E-2</v>
      </c>
      <c r="AG159">
        <v>3.9121547497467553E-2</v>
      </c>
      <c r="AH159">
        <v>4.6258296416410188E-2</v>
      </c>
      <c r="AI159">
        <v>3.3250956819015035E-2</v>
      </c>
      <c r="AJ159">
        <v>5.1648129975981713E-2</v>
      </c>
      <c r="AK159">
        <v>6.484039561736625E-2</v>
      </c>
      <c r="AL159">
        <v>9.0091570434267354E-2</v>
      </c>
      <c r="AM159">
        <v>9.0077158508126656E-2</v>
      </c>
      <c r="AN159">
        <v>9.0091570434267354E-2</v>
      </c>
      <c r="AO159">
        <v>9.2316712718057858E-2</v>
      </c>
      <c r="AP159">
        <v>9.3839457236101986E-2</v>
      </c>
      <c r="AQ159">
        <v>9.5134450582929533E-2</v>
      </c>
      <c r="AR159">
        <v>5.7761398231941208E-2</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row>
    <row r="160" spans="1:69">
      <c r="A160" t="s">
        <v>339</v>
      </c>
      <c r="B160" t="s">
        <v>395</v>
      </c>
      <c r="C160" t="s">
        <v>5138</v>
      </c>
      <c r="D160" t="s">
        <v>38</v>
      </c>
      <c r="E160">
        <v>1000</v>
      </c>
      <c r="F160" t="s">
        <v>2608</v>
      </c>
      <c r="G160">
        <v>0</v>
      </c>
      <c r="H160">
        <v>0</v>
      </c>
      <c r="I160">
        <v>0</v>
      </c>
      <c r="J160">
        <v>0</v>
      </c>
      <c r="K160">
        <v>0</v>
      </c>
      <c r="L160">
        <v>0</v>
      </c>
      <c r="M160">
        <v>0</v>
      </c>
      <c r="N160">
        <v>0</v>
      </c>
      <c r="O160">
        <v>0</v>
      </c>
      <c r="P160">
        <v>0</v>
      </c>
      <c r="Q160">
        <v>0</v>
      </c>
      <c r="R160">
        <v>9.4040595796802393E-2</v>
      </c>
      <c r="S160">
        <v>6.4158567295996061E-2</v>
      </c>
      <c r="T160">
        <v>7.7762757501908447E-2</v>
      </c>
      <c r="U160">
        <v>8.6690072295803777E-2</v>
      </c>
      <c r="V160">
        <v>3.7604574131232339E-2</v>
      </c>
      <c r="W160">
        <v>7.5616297968414709E-2</v>
      </c>
      <c r="X160">
        <v>6.2152243445719124E-2</v>
      </c>
      <c r="Y160">
        <v>0.10724033066700339</v>
      </c>
      <c r="Z160">
        <v>9.596047921739409E-2</v>
      </c>
      <c r="AA160">
        <v>0.11270422186192895</v>
      </c>
      <c r="AB160">
        <v>0.11269431927705484</v>
      </c>
      <c r="AC160">
        <v>0.11285826116682421</v>
      </c>
      <c r="AD160">
        <v>0.11506013320070957</v>
      </c>
      <c r="AE160">
        <v>9.4293519822510621E-2</v>
      </c>
      <c r="AF160">
        <v>6.9134581365802097E-2</v>
      </c>
      <c r="AG160">
        <v>4.1784336166251101E-2</v>
      </c>
      <c r="AH160">
        <v>4.9406844350073115E-2</v>
      </c>
      <c r="AI160">
        <v>3.5514166653687743E-2</v>
      </c>
      <c r="AJ160">
        <v>5.5163534249619062E-2</v>
      </c>
      <c r="AK160">
        <v>4.616914992612238E-2</v>
      </c>
      <c r="AL160">
        <v>9.6223608358401408E-2</v>
      </c>
      <c r="AM160">
        <v>9.6208215491677365E-2</v>
      </c>
      <c r="AN160">
        <v>9.6223608358401408E-2</v>
      </c>
      <c r="AO160">
        <v>9.8600203844805931E-2</v>
      </c>
      <c r="AP160">
        <v>0.10022659321095742</v>
      </c>
      <c r="AQ160">
        <v>0.12701216204465238</v>
      </c>
      <c r="AR160">
        <v>0.1278245055276663</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row>
    <row r="161" spans="1:69">
      <c r="A161" t="s">
        <v>339</v>
      </c>
      <c r="B161" t="s">
        <v>395</v>
      </c>
      <c r="C161" t="s">
        <v>5155</v>
      </c>
      <c r="D161" t="s">
        <v>38</v>
      </c>
      <c r="E161">
        <v>1000</v>
      </c>
      <c r="F161" t="s">
        <v>2608</v>
      </c>
      <c r="G161">
        <v>0</v>
      </c>
      <c r="H161">
        <v>0</v>
      </c>
      <c r="I161">
        <v>0</v>
      </c>
      <c r="J161">
        <v>0</v>
      </c>
      <c r="K161">
        <v>0</v>
      </c>
      <c r="L161">
        <v>0</v>
      </c>
      <c r="M161">
        <v>0</v>
      </c>
      <c r="N161">
        <v>0</v>
      </c>
      <c r="O161">
        <v>0</v>
      </c>
      <c r="P161">
        <v>0</v>
      </c>
      <c r="Q161">
        <v>2.9259374648178561E-3</v>
      </c>
      <c r="R161">
        <v>3.34514550284104E-3</v>
      </c>
      <c r="S161">
        <v>9.6389818171674097E-3</v>
      </c>
      <c r="T161">
        <v>1.1188882348304466E-2</v>
      </c>
      <c r="U161">
        <v>1.2473387658095227E-2</v>
      </c>
      <c r="V161">
        <v>9.3691582472990587E-3</v>
      </c>
      <c r="W161">
        <v>7.3257011839246745E-3</v>
      </c>
      <c r="X161">
        <v>5.6925860139236447E-3</v>
      </c>
      <c r="Y161">
        <v>7.8108771544294717E-3</v>
      </c>
      <c r="Z161">
        <v>6.4330986938181262E-3</v>
      </c>
      <c r="AA161">
        <v>6.3308261701150092E-3</v>
      </c>
      <c r="AB161">
        <v>6.6929602476284633E-3</v>
      </c>
      <c r="AC161">
        <v>5.2479483405254192E-3</v>
      </c>
      <c r="AD161">
        <v>3.076703086870804E-3</v>
      </c>
      <c r="AE161">
        <v>2.3312254834274701E-3</v>
      </c>
      <c r="AF161">
        <v>2.2152375006060819E-3</v>
      </c>
      <c r="AG161">
        <v>3.3471754144155765E-3</v>
      </c>
      <c r="AH161">
        <v>6.8084344908007858E-3</v>
      </c>
      <c r="AI161">
        <v>4.8939753254380212E-3</v>
      </c>
      <c r="AJ161">
        <v>6.665948971662789E-3</v>
      </c>
      <c r="AK161">
        <v>8.343588732631451E-3</v>
      </c>
      <c r="AL161">
        <v>6.9557287998326259E-3</v>
      </c>
      <c r="AM161">
        <v>6.954616093624545E-3</v>
      </c>
      <c r="AN161">
        <v>6.9557287998326259E-3</v>
      </c>
      <c r="AO161">
        <v>4.7659305109122108E-3</v>
      </c>
      <c r="AP161">
        <v>2.7623144246083893E-3</v>
      </c>
      <c r="AQ161">
        <v>3.5005432797478794E-3</v>
      </c>
      <c r="AR161">
        <v>5.279382630854825E-3</v>
      </c>
      <c r="AS161">
        <v>1.0000635142778448E-2</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row>
    <row r="162" spans="1:69">
      <c r="A162" t="s">
        <v>339</v>
      </c>
      <c r="B162" t="s">
        <v>397</v>
      </c>
      <c r="C162" t="s">
        <v>2</v>
      </c>
      <c r="D162" t="s">
        <v>38</v>
      </c>
      <c r="E162">
        <v>1000</v>
      </c>
      <c r="F162" t="s">
        <v>2608</v>
      </c>
      <c r="G162">
        <v>0</v>
      </c>
      <c r="H162">
        <v>1</v>
      </c>
      <c r="I162">
        <v>1</v>
      </c>
      <c r="J162">
        <v>1</v>
      </c>
      <c r="K162">
        <v>0</v>
      </c>
      <c r="L162">
        <v>0</v>
      </c>
      <c r="M162">
        <v>0</v>
      </c>
      <c r="N162">
        <v>1</v>
      </c>
      <c r="O162">
        <v>0.98028844497481515</v>
      </c>
      <c r="P162">
        <v>0.99900101530553964</v>
      </c>
      <c r="Q162">
        <v>0.83803393507043378</v>
      </c>
      <c r="R162">
        <v>0.57353371151036991</v>
      </c>
      <c r="S162">
        <v>0.58943294851715033</v>
      </c>
      <c r="T162">
        <v>0.50287021262362486</v>
      </c>
      <c r="U162">
        <v>0.48480928514296023</v>
      </c>
      <c r="V162">
        <v>0.75563916484261007</v>
      </c>
      <c r="W162">
        <v>0.69028332940736614</v>
      </c>
      <c r="X162">
        <v>0.6525310816275729</v>
      </c>
      <c r="Y162">
        <v>0.56328043196394406</v>
      </c>
      <c r="Z162">
        <v>0.50186363695953518</v>
      </c>
      <c r="AA162">
        <v>0.49224601329252299</v>
      </c>
      <c r="AB162">
        <v>0.4919279359976485</v>
      </c>
      <c r="AC162">
        <v>0.49264356741523158</v>
      </c>
      <c r="AD162">
        <v>0.50225507553657045</v>
      </c>
      <c r="AE162">
        <v>0.51450704083632282</v>
      </c>
      <c r="AF162">
        <v>0.56576148918877134</v>
      </c>
      <c r="AG162">
        <v>0.7590556802984243</v>
      </c>
      <c r="AH162">
        <v>0.89752642474271593</v>
      </c>
      <c r="AI162">
        <v>0.72657371377486579</v>
      </c>
      <c r="AJ162">
        <v>0.62794332000764708</v>
      </c>
      <c r="AK162">
        <v>0.57766181933370186</v>
      </c>
      <c r="AL162">
        <v>0.48197441419789394</v>
      </c>
      <c r="AM162">
        <v>0.48205728262216035</v>
      </c>
      <c r="AN162">
        <v>0.48197441419789394</v>
      </c>
      <c r="AO162">
        <v>0.47154146495000393</v>
      </c>
      <c r="AP162">
        <v>0.46490688304135092</v>
      </c>
      <c r="AQ162">
        <v>0.34568679719196854</v>
      </c>
      <c r="AR162">
        <v>0.52180254173556873</v>
      </c>
      <c r="AS162">
        <v>0.98999936485722151</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row>
    <row r="163" spans="1:69">
      <c r="A163" t="s">
        <v>339</v>
      </c>
      <c r="B163" t="s">
        <v>397</v>
      </c>
      <c r="C163" t="s">
        <v>5135</v>
      </c>
      <c r="D163" t="s">
        <v>38</v>
      </c>
      <c r="E163">
        <v>1000</v>
      </c>
      <c r="F163" t="s">
        <v>2608</v>
      </c>
      <c r="G163">
        <v>0</v>
      </c>
      <c r="H163">
        <v>0</v>
      </c>
      <c r="I163">
        <v>0</v>
      </c>
      <c r="J163">
        <v>0</v>
      </c>
      <c r="K163">
        <v>0</v>
      </c>
      <c r="L163">
        <v>0</v>
      </c>
      <c r="M163">
        <v>0</v>
      </c>
      <c r="N163">
        <v>0</v>
      </c>
      <c r="O163">
        <v>0</v>
      </c>
      <c r="P163">
        <v>0</v>
      </c>
      <c r="Q163">
        <v>0.11364258545195666</v>
      </c>
      <c r="R163">
        <v>0.28212178739040716</v>
      </c>
      <c r="S163">
        <v>0.28871355283198225</v>
      </c>
      <c r="T163">
        <v>0.34993240875858794</v>
      </c>
      <c r="U163">
        <v>0.35109479279800526</v>
      </c>
      <c r="V163">
        <v>0.16922058359054551</v>
      </c>
      <c r="W163">
        <v>0.1701366704289331</v>
      </c>
      <c r="X163">
        <v>0.23307091292144669</v>
      </c>
      <c r="Y163">
        <v>0.2815058680008839</v>
      </c>
      <c r="Z163">
        <v>0.32386661735870503</v>
      </c>
      <c r="AA163">
        <v>0.3043013990272081</v>
      </c>
      <c r="AB163">
        <v>0.30427466204804804</v>
      </c>
      <c r="AC163">
        <v>0.30471730515042533</v>
      </c>
      <c r="AD163">
        <v>0.3106623596419158</v>
      </c>
      <c r="AE163">
        <v>0.31824062940097331</v>
      </c>
      <c r="AF163">
        <v>0.31110561614610938</v>
      </c>
      <c r="AG163">
        <v>0.15669126062344163</v>
      </c>
      <c r="AH163">
        <v>0</v>
      </c>
      <c r="AI163">
        <v>0.19976718742699356</v>
      </c>
      <c r="AJ163">
        <v>0.25857906679508935</v>
      </c>
      <c r="AK163">
        <v>0.30298504639017809</v>
      </c>
      <c r="AL163">
        <v>0.32475467820960469</v>
      </c>
      <c r="AM163">
        <v>0.32470272728441107</v>
      </c>
      <c r="AN163">
        <v>0.32475467820960469</v>
      </c>
      <c r="AO163">
        <v>0.33277568797621998</v>
      </c>
      <c r="AP163">
        <v>0.33826475208698131</v>
      </c>
      <c r="AQ163">
        <v>0.42866604690070176</v>
      </c>
      <c r="AR163">
        <v>0.28733217187396887</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row>
    <row r="164" spans="1:69">
      <c r="A164" t="s">
        <v>339</v>
      </c>
      <c r="B164" t="s">
        <v>397</v>
      </c>
      <c r="C164" t="s">
        <v>5136</v>
      </c>
      <c r="D164" t="s">
        <v>38</v>
      </c>
      <c r="E164">
        <v>1000</v>
      </c>
      <c r="F164" t="s">
        <v>2608</v>
      </c>
      <c r="G164">
        <v>0</v>
      </c>
      <c r="H164">
        <v>0</v>
      </c>
      <c r="I164">
        <v>0</v>
      </c>
      <c r="J164">
        <v>0</v>
      </c>
      <c r="K164">
        <v>0</v>
      </c>
      <c r="L164">
        <v>0</v>
      </c>
      <c r="M164">
        <v>0</v>
      </c>
      <c r="N164">
        <v>0</v>
      </c>
      <c r="O164">
        <v>1.9711555025184874E-2</v>
      </c>
      <c r="P164">
        <v>9.989846944602834E-4</v>
      </c>
      <c r="Q164">
        <v>4.5397542012791677E-2</v>
      </c>
      <c r="R164">
        <v>4.6958759799579496E-2</v>
      </c>
      <c r="S164">
        <v>4.8055949537703986E-2</v>
      </c>
      <c r="T164">
        <v>5.8245738767574329E-2</v>
      </c>
      <c r="U164">
        <v>6.4932462105135605E-2</v>
      </c>
      <c r="V164">
        <v>2.8166519188313095E-2</v>
      </c>
      <c r="W164">
        <v>5.663800101136144E-2</v>
      </c>
      <c r="X164">
        <v>4.6553175991337445E-2</v>
      </c>
      <c r="Y164">
        <v>4.0162492213739166E-2</v>
      </c>
      <c r="Z164">
        <v>7.1876167770547617E-2</v>
      </c>
      <c r="AA164">
        <v>8.4417539648224876E-2</v>
      </c>
      <c r="AB164">
        <v>8.4410122429620121E-2</v>
      </c>
      <c r="AC164">
        <v>8.4532917926993453E-2</v>
      </c>
      <c r="AD164">
        <v>6.8945728533933354E-2</v>
      </c>
      <c r="AE164">
        <v>7.062758445676591E-2</v>
      </c>
      <c r="AF164">
        <v>5.1783075798711171E-2</v>
      </c>
      <c r="AG164">
        <v>3.9121547497467553E-2</v>
      </c>
      <c r="AH164">
        <v>4.6258296416410188E-2</v>
      </c>
      <c r="AI164">
        <v>3.3250956819015035E-2</v>
      </c>
      <c r="AJ164">
        <v>5.1648129975981713E-2</v>
      </c>
      <c r="AK164">
        <v>6.484039561736625E-2</v>
      </c>
      <c r="AL164">
        <v>9.0091570434267354E-2</v>
      </c>
      <c r="AM164">
        <v>9.0077158508126656E-2</v>
      </c>
      <c r="AN164">
        <v>9.0091570434267354E-2</v>
      </c>
      <c r="AO164">
        <v>9.2316712718057858E-2</v>
      </c>
      <c r="AP164">
        <v>9.3839457236101986E-2</v>
      </c>
      <c r="AQ164">
        <v>9.5134450582929533E-2</v>
      </c>
      <c r="AR164">
        <v>5.7761398231941208E-2</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row>
    <row r="165" spans="1:69">
      <c r="A165" t="s">
        <v>339</v>
      </c>
      <c r="B165" t="s">
        <v>397</v>
      </c>
      <c r="C165" t="s">
        <v>5138</v>
      </c>
      <c r="D165" t="s">
        <v>38</v>
      </c>
      <c r="E165">
        <v>1000</v>
      </c>
      <c r="F165" t="s">
        <v>2608</v>
      </c>
      <c r="G165">
        <v>0</v>
      </c>
      <c r="H165">
        <v>0</v>
      </c>
      <c r="I165">
        <v>0</v>
      </c>
      <c r="J165">
        <v>0</v>
      </c>
      <c r="K165">
        <v>0</v>
      </c>
      <c r="L165">
        <v>0</v>
      </c>
      <c r="M165">
        <v>0</v>
      </c>
      <c r="N165">
        <v>0</v>
      </c>
      <c r="O165">
        <v>0</v>
      </c>
      <c r="P165">
        <v>0</v>
      </c>
      <c r="Q165">
        <v>0</v>
      </c>
      <c r="R165">
        <v>9.4040595796802393E-2</v>
      </c>
      <c r="S165">
        <v>6.4158567295996061E-2</v>
      </c>
      <c r="T165">
        <v>7.7762757501908447E-2</v>
      </c>
      <c r="U165">
        <v>8.6690072295803777E-2</v>
      </c>
      <c r="V165">
        <v>3.7604574131232339E-2</v>
      </c>
      <c r="W165">
        <v>7.5616297968414709E-2</v>
      </c>
      <c r="X165">
        <v>6.2152243445719124E-2</v>
      </c>
      <c r="Y165">
        <v>0.10724033066700339</v>
      </c>
      <c r="Z165">
        <v>9.596047921739409E-2</v>
      </c>
      <c r="AA165">
        <v>0.11270422186192895</v>
      </c>
      <c r="AB165">
        <v>0.11269431927705484</v>
      </c>
      <c r="AC165">
        <v>0.11285826116682421</v>
      </c>
      <c r="AD165">
        <v>0.11506013320070957</v>
      </c>
      <c r="AE165">
        <v>9.4293519822510621E-2</v>
      </c>
      <c r="AF165">
        <v>6.9134581365802097E-2</v>
      </c>
      <c r="AG165">
        <v>4.1784336166251101E-2</v>
      </c>
      <c r="AH165">
        <v>4.9406844350073115E-2</v>
      </c>
      <c r="AI165">
        <v>3.5514166653687743E-2</v>
      </c>
      <c r="AJ165">
        <v>5.5163534249619062E-2</v>
      </c>
      <c r="AK165">
        <v>4.616914992612238E-2</v>
      </c>
      <c r="AL165">
        <v>9.6223608358401408E-2</v>
      </c>
      <c r="AM165">
        <v>9.6208215491677365E-2</v>
      </c>
      <c r="AN165">
        <v>9.6223608358401408E-2</v>
      </c>
      <c r="AO165">
        <v>9.8600203844805931E-2</v>
      </c>
      <c r="AP165">
        <v>0.10022659321095742</v>
      </c>
      <c r="AQ165">
        <v>0.12701216204465238</v>
      </c>
      <c r="AR165">
        <v>0.1278245055276663</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row>
    <row r="166" spans="1:69">
      <c r="A166" t="s">
        <v>339</v>
      </c>
      <c r="B166" t="s">
        <v>397</v>
      </c>
      <c r="C166" t="s">
        <v>5155</v>
      </c>
      <c r="D166" t="s">
        <v>38</v>
      </c>
      <c r="E166">
        <v>1000</v>
      </c>
      <c r="F166" t="s">
        <v>2608</v>
      </c>
      <c r="G166">
        <v>0</v>
      </c>
      <c r="H166">
        <v>0</v>
      </c>
      <c r="I166">
        <v>0</v>
      </c>
      <c r="J166">
        <v>0</v>
      </c>
      <c r="K166">
        <v>0</v>
      </c>
      <c r="L166">
        <v>0</v>
      </c>
      <c r="M166">
        <v>0</v>
      </c>
      <c r="N166">
        <v>0</v>
      </c>
      <c r="O166">
        <v>0</v>
      </c>
      <c r="P166">
        <v>0</v>
      </c>
      <c r="Q166">
        <v>2.9259374648178561E-3</v>
      </c>
      <c r="R166">
        <v>3.34514550284104E-3</v>
      </c>
      <c r="S166">
        <v>9.6389818171674097E-3</v>
      </c>
      <c r="T166">
        <v>1.1188882348304466E-2</v>
      </c>
      <c r="U166">
        <v>1.2473387658095227E-2</v>
      </c>
      <c r="V166">
        <v>9.3691582472990587E-3</v>
      </c>
      <c r="W166">
        <v>7.3257011839246745E-3</v>
      </c>
      <c r="X166">
        <v>5.6925860139236447E-3</v>
      </c>
      <c r="Y166">
        <v>7.8108771544294717E-3</v>
      </c>
      <c r="Z166">
        <v>6.4330986938181262E-3</v>
      </c>
      <c r="AA166">
        <v>6.3308261701150092E-3</v>
      </c>
      <c r="AB166">
        <v>6.6929602476284633E-3</v>
      </c>
      <c r="AC166">
        <v>5.2479483405254192E-3</v>
      </c>
      <c r="AD166">
        <v>3.076703086870804E-3</v>
      </c>
      <c r="AE166">
        <v>2.3312254834274701E-3</v>
      </c>
      <c r="AF166">
        <v>2.2152375006060819E-3</v>
      </c>
      <c r="AG166">
        <v>3.3471754144155765E-3</v>
      </c>
      <c r="AH166">
        <v>6.8084344908007858E-3</v>
      </c>
      <c r="AI166">
        <v>4.8939753254380212E-3</v>
      </c>
      <c r="AJ166">
        <v>6.665948971662789E-3</v>
      </c>
      <c r="AK166">
        <v>8.343588732631451E-3</v>
      </c>
      <c r="AL166">
        <v>6.9557287998326259E-3</v>
      </c>
      <c r="AM166">
        <v>6.954616093624545E-3</v>
      </c>
      <c r="AN166">
        <v>6.9557287998326259E-3</v>
      </c>
      <c r="AO166">
        <v>4.7659305109122108E-3</v>
      </c>
      <c r="AP166">
        <v>2.7623144246083893E-3</v>
      </c>
      <c r="AQ166">
        <v>3.5005432797478794E-3</v>
      </c>
      <c r="AR166">
        <v>5.279382630854825E-3</v>
      </c>
      <c r="AS166">
        <v>1.0000635142778448E-2</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row>
    <row r="167" spans="1:69">
      <c r="A167" t="s">
        <v>339</v>
      </c>
      <c r="B167" t="s">
        <v>399</v>
      </c>
      <c r="C167" t="s">
        <v>2</v>
      </c>
      <c r="D167" t="s">
        <v>38</v>
      </c>
      <c r="E167">
        <v>1000</v>
      </c>
      <c r="F167" t="s">
        <v>2608</v>
      </c>
      <c r="G167">
        <v>0</v>
      </c>
      <c r="H167">
        <v>1</v>
      </c>
      <c r="I167">
        <v>1</v>
      </c>
      <c r="J167">
        <v>1</v>
      </c>
      <c r="K167">
        <v>0</v>
      </c>
      <c r="L167">
        <v>0</v>
      </c>
      <c r="M167">
        <v>0</v>
      </c>
      <c r="N167">
        <v>1</v>
      </c>
      <c r="O167">
        <v>0.98028844497481515</v>
      </c>
      <c r="P167">
        <v>0.99900101530553964</v>
      </c>
      <c r="Q167">
        <v>0.83803393507043378</v>
      </c>
      <c r="R167">
        <v>0.57353371151036991</v>
      </c>
      <c r="S167">
        <v>0.58943294851715033</v>
      </c>
      <c r="T167">
        <v>0.50287021262362486</v>
      </c>
      <c r="U167">
        <v>0.48480928514296023</v>
      </c>
      <c r="V167">
        <v>0.75563916484261007</v>
      </c>
      <c r="W167">
        <v>0.69028332940736614</v>
      </c>
      <c r="X167">
        <v>0.6525310816275729</v>
      </c>
      <c r="Y167">
        <v>0.56328043196394406</v>
      </c>
      <c r="Z167">
        <v>0.50186363695953518</v>
      </c>
      <c r="AA167">
        <v>0.49224601329252299</v>
      </c>
      <c r="AB167">
        <v>0.4919279359976485</v>
      </c>
      <c r="AC167">
        <v>0.49264356741523158</v>
      </c>
      <c r="AD167">
        <v>0.50225507553657045</v>
      </c>
      <c r="AE167">
        <v>0.51450704083632282</v>
      </c>
      <c r="AF167">
        <v>0.56576148918877134</v>
      </c>
      <c r="AG167">
        <v>0.7590556802984243</v>
      </c>
      <c r="AH167">
        <v>0.89752642474271593</v>
      </c>
      <c r="AI167">
        <v>0.72657371377486579</v>
      </c>
      <c r="AJ167">
        <v>0.62794332000764708</v>
      </c>
      <c r="AK167">
        <v>0.57766181933370186</v>
      </c>
      <c r="AL167">
        <v>0.48197441419789394</v>
      </c>
      <c r="AM167">
        <v>0.48205728262216035</v>
      </c>
      <c r="AN167">
        <v>0.48197441419789394</v>
      </c>
      <c r="AO167">
        <v>0.47154146495000393</v>
      </c>
      <c r="AP167">
        <v>0.46490688304135092</v>
      </c>
      <c r="AQ167">
        <v>0.34568679719196854</v>
      </c>
      <c r="AR167">
        <v>0.52180254173556873</v>
      </c>
      <c r="AS167">
        <v>0.98999936485722151</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row>
    <row r="168" spans="1:69">
      <c r="A168" t="s">
        <v>339</v>
      </c>
      <c r="B168" t="s">
        <v>399</v>
      </c>
      <c r="C168" t="s">
        <v>5135</v>
      </c>
      <c r="D168" t="s">
        <v>38</v>
      </c>
      <c r="E168">
        <v>1000</v>
      </c>
      <c r="F168" t="s">
        <v>2608</v>
      </c>
      <c r="G168">
        <v>0</v>
      </c>
      <c r="H168">
        <v>0</v>
      </c>
      <c r="I168">
        <v>0</v>
      </c>
      <c r="J168">
        <v>0</v>
      </c>
      <c r="K168">
        <v>0</v>
      </c>
      <c r="L168">
        <v>0</v>
      </c>
      <c r="M168">
        <v>0</v>
      </c>
      <c r="N168">
        <v>0</v>
      </c>
      <c r="O168">
        <v>0</v>
      </c>
      <c r="P168">
        <v>0</v>
      </c>
      <c r="Q168">
        <v>0.11364258545195666</v>
      </c>
      <c r="R168">
        <v>0.28212178739040716</v>
      </c>
      <c r="S168">
        <v>0.28871355283198225</v>
      </c>
      <c r="T168">
        <v>0.34993240875858794</v>
      </c>
      <c r="U168">
        <v>0.35109479279800526</v>
      </c>
      <c r="V168">
        <v>0.16922058359054551</v>
      </c>
      <c r="W168">
        <v>0.1701366704289331</v>
      </c>
      <c r="X168">
        <v>0.23307091292144669</v>
      </c>
      <c r="Y168">
        <v>0.2815058680008839</v>
      </c>
      <c r="Z168">
        <v>0.32386661735870503</v>
      </c>
      <c r="AA168">
        <v>0.3043013990272081</v>
      </c>
      <c r="AB168">
        <v>0.30427466204804804</v>
      </c>
      <c r="AC168">
        <v>0.30471730515042533</v>
      </c>
      <c r="AD168">
        <v>0.3106623596419158</v>
      </c>
      <c r="AE168">
        <v>0.31824062940097331</v>
      </c>
      <c r="AF168">
        <v>0.31110561614610938</v>
      </c>
      <c r="AG168">
        <v>0.15669126062344163</v>
      </c>
      <c r="AH168">
        <v>0</v>
      </c>
      <c r="AI168">
        <v>0.19976718742699356</v>
      </c>
      <c r="AJ168">
        <v>0.25857906679508935</v>
      </c>
      <c r="AK168">
        <v>0.30298504639017809</v>
      </c>
      <c r="AL168">
        <v>0.32475467820960469</v>
      </c>
      <c r="AM168">
        <v>0.32470272728441107</v>
      </c>
      <c r="AN168">
        <v>0.32475467820960469</v>
      </c>
      <c r="AO168">
        <v>0.33277568797621998</v>
      </c>
      <c r="AP168">
        <v>0.33826475208698131</v>
      </c>
      <c r="AQ168">
        <v>0.42866604690070176</v>
      </c>
      <c r="AR168">
        <v>0.28733217187396887</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row>
    <row r="169" spans="1:69">
      <c r="A169" t="s">
        <v>339</v>
      </c>
      <c r="B169" t="s">
        <v>399</v>
      </c>
      <c r="C169" t="s">
        <v>5136</v>
      </c>
      <c r="D169" t="s">
        <v>38</v>
      </c>
      <c r="E169">
        <v>1000</v>
      </c>
      <c r="F169" t="s">
        <v>2608</v>
      </c>
      <c r="G169">
        <v>0</v>
      </c>
      <c r="H169">
        <v>0</v>
      </c>
      <c r="I169">
        <v>0</v>
      </c>
      <c r="J169">
        <v>0</v>
      </c>
      <c r="K169">
        <v>0</v>
      </c>
      <c r="L169">
        <v>0</v>
      </c>
      <c r="M169">
        <v>0</v>
      </c>
      <c r="N169">
        <v>0</v>
      </c>
      <c r="O169">
        <v>1.9711555025184874E-2</v>
      </c>
      <c r="P169">
        <v>9.989846944602834E-4</v>
      </c>
      <c r="Q169">
        <v>4.5397542012791677E-2</v>
      </c>
      <c r="R169">
        <v>4.6958759799579496E-2</v>
      </c>
      <c r="S169">
        <v>4.8055949537703986E-2</v>
      </c>
      <c r="T169">
        <v>5.8245738767574329E-2</v>
      </c>
      <c r="U169">
        <v>6.4932462105135605E-2</v>
      </c>
      <c r="V169">
        <v>2.8166519188313095E-2</v>
      </c>
      <c r="W169">
        <v>5.663800101136144E-2</v>
      </c>
      <c r="X169">
        <v>4.6553175991337445E-2</v>
      </c>
      <c r="Y169">
        <v>4.0162492213739166E-2</v>
      </c>
      <c r="Z169">
        <v>7.1876167770547617E-2</v>
      </c>
      <c r="AA169">
        <v>8.4417539648224876E-2</v>
      </c>
      <c r="AB169">
        <v>8.4410122429620121E-2</v>
      </c>
      <c r="AC169">
        <v>8.4532917926993453E-2</v>
      </c>
      <c r="AD169">
        <v>6.8945728533933354E-2</v>
      </c>
      <c r="AE169">
        <v>7.062758445676591E-2</v>
      </c>
      <c r="AF169">
        <v>5.1783075798711171E-2</v>
      </c>
      <c r="AG169">
        <v>3.9121547497467553E-2</v>
      </c>
      <c r="AH169">
        <v>4.6258296416410188E-2</v>
      </c>
      <c r="AI169">
        <v>3.3250956819015035E-2</v>
      </c>
      <c r="AJ169">
        <v>5.1648129975981713E-2</v>
      </c>
      <c r="AK169">
        <v>6.484039561736625E-2</v>
      </c>
      <c r="AL169">
        <v>9.0091570434267354E-2</v>
      </c>
      <c r="AM169">
        <v>9.0077158508126656E-2</v>
      </c>
      <c r="AN169">
        <v>9.0091570434267354E-2</v>
      </c>
      <c r="AO169">
        <v>9.2316712718057858E-2</v>
      </c>
      <c r="AP169">
        <v>9.3839457236101986E-2</v>
      </c>
      <c r="AQ169">
        <v>9.5134450582929533E-2</v>
      </c>
      <c r="AR169">
        <v>5.7761398231941208E-2</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row>
    <row r="170" spans="1:69">
      <c r="A170" t="s">
        <v>339</v>
      </c>
      <c r="B170" t="s">
        <v>399</v>
      </c>
      <c r="C170" t="s">
        <v>5138</v>
      </c>
      <c r="D170" t="s">
        <v>38</v>
      </c>
      <c r="E170">
        <v>1000</v>
      </c>
      <c r="F170" t="s">
        <v>2608</v>
      </c>
      <c r="G170">
        <v>0</v>
      </c>
      <c r="H170">
        <v>0</v>
      </c>
      <c r="I170">
        <v>0</v>
      </c>
      <c r="J170">
        <v>0</v>
      </c>
      <c r="K170">
        <v>0</v>
      </c>
      <c r="L170">
        <v>0</v>
      </c>
      <c r="M170">
        <v>0</v>
      </c>
      <c r="N170">
        <v>0</v>
      </c>
      <c r="O170">
        <v>0</v>
      </c>
      <c r="P170">
        <v>0</v>
      </c>
      <c r="Q170">
        <v>0</v>
      </c>
      <c r="R170">
        <v>9.4040595796802393E-2</v>
      </c>
      <c r="S170">
        <v>6.4158567295996061E-2</v>
      </c>
      <c r="T170">
        <v>7.7762757501908447E-2</v>
      </c>
      <c r="U170">
        <v>8.6690072295803777E-2</v>
      </c>
      <c r="V170">
        <v>3.7604574131232339E-2</v>
      </c>
      <c r="W170">
        <v>7.5616297968414709E-2</v>
      </c>
      <c r="X170">
        <v>6.2152243445719124E-2</v>
      </c>
      <c r="Y170">
        <v>0.10724033066700339</v>
      </c>
      <c r="Z170">
        <v>9.596047921739409E-2</v>
      </c>
      <c r="AA170">
        <v>0.11270422186192895</v>
      </c>
      <c r="AB170">
        <v>0.11269431927705484</v>
      </c>
      <c r="AC170">
        <v>0.11285826116682421</v>
      </c>
      <c r="AD170">
        <v>0.11506013320070957</v>
      </c>
      <c r="AE170">
        <v>9.4293519822510621E-2</v>
      </c>
      <c r="AF170">
        <v>6.9134581365802097E-2</v>
      </c>
      <c r="AG170">
        <v>4.1784336166251101E-2</v>
      </c>
      <c r="AH170">
        <v>4.9406844350073115E-2</v>
      </c>
      <c r="AI170">
        <v>3.5514166653687743E-2</v>
      </c>
      <c r="AJ170">
        <v>5.5163534249619062E-2</v>
      </c>
      <c r="AK170">
        <v>4.616914992612238E-2</v>
      </c>
      <c r="AL170">
        <v>9.6223608358401408E-2</v>
      </c>
      <c r="AM170">
        <v>9.6208215491677365E-2</v>
      </c>
      <c r="AN170">
        <v>9.6223608358401408E-2</v>
      </c>
      <c r="AO170">
        <v>9.8600203844805931E-2</v>
      </c>
      <c r="AP170">
        <v>0.10022659321095742</v>
      </c>
      <c r="AQ170">
        <v>0.12701216204465238</v>
      </c>
      <c r="AR170">
        <v>0.1278245055276663</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row>
    <row r="171" spans="1:69">
      <c r="A171" t="s">
        <v>339</v>
      </c>
      <c r="B171" t="s">
        <v>399</v>
      </c>
      <c r="C171" t="s">
        <v>5155</v>
      </c>
      <c r="D171" t="s">
        <v>38</v>
      </c>
      <c r="E171">
        <v>1000</v>
      </c>
      <c r="F171" t="s">
        <v>2608</v>
      </c>
      <c r="G171">
        <v>0</v>
      </c>
      <c r="H171">
        <v>0</v>
      </c>
      <c r="I171">
        <v>0</v>
      </c>
      <c r="J171">
        <v>0</v>
      </c>
      <c r="K171">
        <v>0</v>
      </c>
      <c r="L171">
        <v>0</v>
      </c>
      <c r="M171">
        <v>0</v>
      </c>
      <c r="N171">
        <v>0</v>
      </c>
      <c r="O171">
        <v>0</v>
      </c>
      <c r="P171">
        <v>0</v>
      </c>
      <c r="Q171">
        <v>2.9259374648178561E-3</v>
      </c>
      <c r="R171">
        <v>3.34514550284104E-3</v>
      </c>
      <c r="S171">
        <v>9.6389818171674097E-3</v>
      </c>
      <c r="T171">
        <v>1.1188882348304466E-2</v>
      </c>
      <c r="U171">
        <v>1.2473387658095227E-2</v>
      </c>
      <c r="V171">
        <v>9.3691582472990587E-3</v>
      </c>
      <c r="W171">
        <v>7.3257011839246745E-3</v>
      </c>
      <c r="X171">
        <v>5.6925860139236447E-3</v>
      </c>
      <c r="Y171">
        <v>7.8108771544294717E-3</v>
      </c>
      <c r="Z171">
        <v>6.4330986938181262E-3</v>
      </c>
      <c r="AA171">
        <v>6.3308261701150092E-3</v>
      </c>
      <c r="AB171">
        <v>6.6929602476284633E-3</v>
      </c>
      <c r="AC171">
        <v>5.2479483405254192E-3</v>
      </c>
      <c r="AD171">
        <v>3.076703086870804E-3</v>
      </c>
      <c r="AE171">
        <v>2.3312254834274701E-3</v>
      </c>
      <c r="AF171">
        <v>2.2152375006060819E-3</v>
      </c>
      <c r="AG171">
        <v>3.3471754144155765E-3</v>
      </c>
      <c r="AH171">
        <v>6.8084344908007858E-3</v>
      </c>
      <c r="AI171">
        <v>4.8939753254380212E-3</v>
      </c>
      <c r="AJ171">
        <v>6.665948971662789E-3</v>
      </c>
      <c r="AK171">
        <v>8.343588732631451E-3</v>
      </c>
      <c r="AL171">
        <v>6.9557287998326259E-3</v>
      </c>
      <c r="AM171">
        <v>6.954616093624545E-3</v>
      </c>
      <c r="AN171">
        <v>6.9557287998326259E-3</v>
      </c>
      <c r="AO171">
        <v>4.7659305109122108E-3</v>
      </c>
      <c r="AP171">
        <v>2.7623144246083893E-3</v>
      </c>
      <c r="AQ171">
        <v>3.5005432797478794E-3</v>
      </c>
      <c r="AR171">
        <v>5.279382630854825E-3</v>
      </c>
      <c r="AS171">
        <v>1.0000635142778448E-2</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row>
    <row r="172" spans="1:69">
      <c r="A172" t="s">
        <v>339</v>
      </c>
      <c r="B172" t="s">
        <v>401</v>
      </c>
      <c r="C172" t="s">
        <v>2</v>
      </c>
      <c r="D172" t="s">
        <v>38</v>
      </c>
      <c r="E172">
        <v>1000</v>
      </c>
      <c r="F172" t="s">
        <v>2608</v>
      </c>
      <c r="G172">
        <v>0</v>
      </c>
      <c r="H172">
        <v>1</v>
      </c>
      <c r="I172">
        <v>1</v>
      </c>
      <c r="J172">
        <v>1</v>
      </c>
      <c r="K172">
        <v>0</v>
      </c>
      <c r="L172">
        <v>0</v>
      </c>
      <c r="M172">
        <v>0</v>
      </c>
      <c r="N172">
        <v>1</v>
      </c>
      <c r="O172">
        <v>0.98028844497481515</v>
      </c>
      <c r="P172">
        <v>0.99900101530553964</v>
      </c>
      <c r="Q172">
        <v>0.83803393507043378</v>
      </c>
      <c r="R172">
        <v>0.57353371151036991</v>
      </c>
      <c r="S172">
        <v>0.58943294851715033</v>
      </c>
      <c r="T172">
        <v>0.50287021262362486</v>
      </c>
      <c r="U172">
        <v>0.48480928514296023</v>
      </c>
      <c r="V172">
        <v>0.75563916484261007</v>
      </c>
      <c r="W172">
        <v>0.69028332940736614</v>
      </c>
      <c r="X172">
        <v>0.6525310816275729</v>
      </c>
      <c r="Y172">
        <v>0.56328043196394406</v>
      </c>
      <c r="Z172">
        <v>0.50186363695953518</v>
      </c>
      <c r="AA172">
        <v>0.49224601329252299</v>
      </c>
      <c r="AB172">
        <v>0.4919279359976485</v>
      </c>
      <c r="AC172">
        <v>0.49264356741523158</v>
      </c>
      <c r="AD172">
        <v>0.50225507553657045</v>
      </c>
      <c r="AE172">
        <v>0.51450704083632282</v>
      </c>
      <c r="AF172">
        <v>0.56576148918877134</v>
      </c>
      <c r="AG172">
        <v>0.7590556802984243</v>
      </c>
      <c r="AH172">
        <v>0.89752642474271593</v>
      </c>
      <c r="AI172">
        <v>0.72657371377486579</v>
      </c>
      <c r="AJ172">
        <v>0.62794332000764708</v>
      </c>
      <c r="AK172">
        <v>0.57766181933370186</v>
      </c>
      <c r="AL172">
        <v>0.48197441419789394</v>
      </c>
      <c r="AM172">
        <v>0.48205728262216035</v>
      </c>
      <c r="AN172">
        <v>0.48197441419789394</v>
      </c>
      <c r="AO172">
        <v>0.47154146495000393</v>
      </c>
      <c r="AP172">
        <v>0.46490688304135092</v>
      </c>
      <c r="AQ172">
        <v>0.34568679719196854</v>
      </c>
      <c r="AR172">
        <v>0.52180254173556873</v>
      </c>
      <c r="AS172">
        <v>0.98999936485722151</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row>
    <row r="173" spans="1:69">
      <c r="A173" t="s">
        <v>339</v>
      </c>
      <c r="B173" t="s">
        <v>401</v>
      </c>
      <c r="C173" t="s">
        <v>5135</v>
      </c>
      <c r="D173" t="s">
        <v>38</v>
      </c>
      <c r="E173">
        <v>1000</v>
      </c>
      <c r="F173" t="s">
        <v>2608</v>
      </c>
      <c r="G173">
        <v>0</v>
      </c>
      <c r="H173">
        <v>0</v>
      </c>
      <c r="I173">
        <v>0</v>
      </c>
      <c r="J173">
        <v>0</v>
      </c>
      <c r="K173">
        <v>0</v>
      </c>
      <c r="L173">
        <v>0</v>
      </c>
      <c r="M173">
        <v>0</v>
      </c>
      <c r="N173">
        <v>0</v>
      </c>
      <c r="O173">
        <v>0</v>
      </c>
      <c r="P173">
        <v>0</v>
      </c>
      <c r="Q173">
        <v>0.11364258545195666</v>
      </c>
      <c r="R173">
        <v>0.28212178739040716</v>
      </c>
      <c r="S173">
        <v>0.28871355283198225</v>
      </c>
      <c r="T173">
        <v>0.34993240875858794</v>
      </c>
      <c r="U173">
        <v>0.35109479279800526</v>
      </c>
      <c r="V173">
        <v>0.16922058359054551</v>
      </c>
      <c r="W173">
        <v>0.1701366704289331</v>
      </c>
      <c r="X173">
        <v>0.23307091292144669</v>
      </c>
      <c r="Y173">
        <v>0.2815058680008839</v>
      </c>
      <c r="Z173">
        <v>0.32386661735870503</v>
      </c>
      <c r="AA173">
        <v>0.3043013990272081</v>
      </c>
      <c r="AB173">
        <v>0.30427466204804804</v>
      </c>
      <c r="AC173">
        <v>0.30471730515042533</v>
      </c>
      <c r="AD173">
        <v>0.3106623596419158</v>
      </c>
      <c r="AE173">
        <v>0.31824062940097331</v>
      </c>
      <c r="AF173">
        <v>0.31110561614610938</v>
      </c>
      <c r="AG173">
        <v>0.15669126062344163</v>
      </c>
      <c r="AH173">
        <v>0</v>
      </c>
      <c r="AI173">
        <v>0.19976718742699356</v>
      </c>
      <c r="AJ173">
        <v>0.25857906679508935</v>
      </c>
      <c r="AK173">
        <v>0.30298504639017809</v>
      </c>
      <c r="AL173">
        <v>0.32475467820960469</v>
      </c>
      <c r="AM173">
        <v>0.32470272728441107</v>
      </c>
      <c r="AN173">
        <v>0.32475467820960469</v>
      </c>
      <c r="AO173">
        <v>0.33277568797621998</v>
      </c>
      <c r="AP173">
        <v>0.33826475208698131</v>
      </c>
      <c r="AQ173">
        <v>0.42866604690070176</v>
      </c>
      <c r="AR173">
        <v>0.28733217187396887</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row>
    <row r="174" spans="1:69">
      <c r="A174" t="s">
        <v>339</v>
      </c>
      <c r="B174" t="s">
        <v>401</v>
      </c>
      <c r="C174" t="s">
        <v>5136</v>
      </c>
      <c r="D174" t="s">
        <v>38</v>
      </c>
      <c r="E174">
        <v>1000</v>
      </c>
      <c r="F174" t="s">
        <v>2608</v>
      </c>
      <c r="G174">
        <v>0</v>
      </c>
      <c r="H174">
        <v>0</v>
      </c>
      <c r="I174">
        <v>0</v>
      </c>
      <c r="J174">
        <v>0</v>
      </c>
      <c r="K174">
        <v>0</v>
      </c>
      <c r="L174">
        <v>0</v>
      </c>
      <c r="M174">
        <v>0</v>
      </c>
      <c r="N174">
        <v>0</v>
      </c>
      <c r="O174">
        <v>1.9711555025184874E-2</v>
      </c>
      <c r="P174">
        <v>9.989846944602834E-4</v>
      </c>
      <c r="Q174">
        <v>4.5397542012791677E-2</v>
      </c>
      <c r="R174">
        <v>4.6958759799579496E-2</v>
      </c>
      <c r="S174">
        <v>4.8055949537703986E-2</v>
      </c>
      <c r="T174">
        <v>5.8245738767574329E-2</v>
      </c>
      <c r="U174">
        <v>6.4932462105135605E-2</v>
      </c>
      <c r="V174">
        <v>2.8166519188313095E-2</v>
      </c>
      <c r="W174">
        <v>5.663800101136144E-2</v>
      </c>
      <c r="X174">
        <v>4.6553175991337445E-2</v>
      </c>
      <c r="Y174">
        <v>4.0162492213739166E-2</v>
      </c>
      <c r="Z174">
        <v>7.1876167770547617E-2</v>
      </c>
      <c r="AA174">
        <v>8.4417539648224876E-2</v>
      </c>
      <c r="AB174">
        <v>8.4410122429620121E-2</v>
      </c>
      <c r="AC174">
        <v>8.4532917926993453E-2</v>
      </c>
      <c r="AD174">
        <v>6.8945728533933354E-2</v>
      </c>
      <c r="AE174">
        <v>7.062758445676591E-2</v>
      </c>
      <c r="AF174">
        <v>5.1783075798711171E-2</v>
      </c>
      <c r="AG174">
        <v>3.9121547497467553E-2</v>
      </c>
      <c r="AH174">
        <v>4.6258296416410188E-2</v>
      </c>
      <c r="AI174">
        <v>3.3250956819015035E-2</v>
      </c>
      <c r="AJ174">
        <v>5.1648129975981713E-2</v>
      </c>
      <c r="AK174">
        <v>6.484039561736625E-2</v>
      </c>
      <c r="AL174">
        <v>9.0091570434267354E-2</v>
      </c>
      <c r="AM174">
        <v>9.0077158508126656E-2</v>
      </c>
      <c r="AN174">
        <v>9.0091570434267354E-2</v>
      </c>
      <c r="AO174">
        <v>9.2316712718057858E-2</v>
      </c>
      <c r="AP174">
        <v>9.3839457236101986E-2</v>
      </c>
      <c r="AQ174">
        <v>9.5134450582929533E-2</v>
      </c>
      <c r="AR174">
        <v>5.7761398231941208E-2</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row>
    <row r="175" spans="1:69">
      <c r="A175" t="s">
        <v>339</v>
      </c>
      <c r="B175" t="s">
        <v>401</v>
      </c>
      <c r="C175" t="s">
        <v>5138</v>
      </c>
      <c r="D175" t="s">
        <v>38</v>
      </c>
      <c r="E175">
        <v>1000</v>
      </c>
      <c r="F175" t="s">
        <v>2608</v>
      </c>
      <c r="G175">
        <v>0</v>
      </c>
      <c r="H175">
        <v>0</v>
      </c>
      <c r="I175">
        <v>0</v>
      </c>
      <c r="J175">
        <v>0</v>
      </c>
      <c r="K175">
        <v>0</v>
      </c>
      <c r="L175">
        <v>0</v>
      </c>
      <c r="M175">
        <v>0</v>
      </c>
      <c r="N175">
        <v>0</v>
      </c>
      <c r="O175">
        <v>0</v>
      </c>
      <c r="P175">
        <v>0</v>
      </c>
      <c r="Q175">
        <v>0</v>
      </c>
      <c r="R175">
        <v>9.4040595796802393E-2</v>
      </c>
      <c r="S175">
        <v>6.4158567295996061E-2</v>
      </c>
      <c r="T175">
        <v>7.7762757501908447E-2</v>
      </c>
      <c r="U175">
        <v>8.6690072295803777E-2</v>
      </c>
      <c r="V175">
        <v>3.7604574131232339E-2</v>
      </c>
      <c r="W175">
        <v>7.5616297968414709E-2</v>
      </c>
      <c r="X175">
        <v>6.2152243445719124E-2</v>
      </c>
      <c r="Y175">
        <v>0.10724033066700339</v>
      </c>
      <c r="Z175">
        <v>9.596047921739409E-2</v>
      </c>
      <c r="AA175">
        <v>0.11270422186192895</v>
      </c>
      <c r="AB175">
        <v>0.11269431927705484</v>
      </c>
      <c r="AC175">
        <v>0.11285826116682421</v>
      </c>
      <c r="AD175">
        <v>0.11506013320070957</v>
      </c>
      <c r="AE175">
        <v>9.4293519822510621E-2</v>
      </c>
      <c r="AF175">
        <v>6.9134581365802097E-2</v>
      </c>
      <c r="AG175">
        <v>4.1784336166251101E-2</v>
      </c>
      <c r="AH175">
        <v>4.9406844350073115E-2</v>
      </c>
      <c r="AI175">
        <v>3.5514166653687743E-2</v>
      </c>
      <c r="AJ175">
        <v>5.5163534249619062E-2</v>
      </c>
      <c r="AK175">
        <v>4.616914992612238E-2</v>
      </c>
      <c r="AL175">
        <v>9.6223608358401408E-2</v>
      </c>
      <c r="AM175">
        <v>9.6208215491677365E-2</v>
      </c>
      <c r="AN175">
        <v>9.6223608358401408E-2</v>
      </c>
      <c r="AO175">
        <v>9.8600203844805931E-2</v>
      </c>
      <c r="AP175">
        <v>0.10022659321095742</v>
      </c>
      <c r="AQ175">
        <v>0.12701216204465238</v>
      </c>
      <c r="AR175">
        <v>0.1278245055276663</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row>
    <row r="176" spans="1:69">
      <c r="A176" t="s">
        <v>339</v>
      </c>
      <c r="B176" t="s">
        <v>401</v>
      </c>
      <c r="C176" t="s">
        <v>5155</v>
      </c>
      <c r="D176" t="s">
        <v>38</v>
      </c>
      <c r="E176">
        <v>1000</v>
      </c>
      <c r="F176" t="s">
        <v>2608</v>
      </c>
      <c r="G176">
        <v>0</v>
      </c>
      <c r="H176">
        <v>0</v>
      </c>
      <c r="I176">
        <v>0</v>
      </c>
      <c r="J176">
        <v>0</v>
      </c>
      <c r="K176">
        <v>0</v>
      </c>
      <c r="L176">
        <v>0</v>
      </c>
      <c r="M176">
        <v>0</v>
      </c>
      <c r="N176">
        <v>0</v>
      </c>
      <c r="O176">
        <v>0</v>
      </c>
      <c r="P176">
        <v>0</v>
      </c>
      <c r="Q176">
        <v>2.9259374648178561E-3</v>
      </c>
      <c r="R176">
        <v>3.34514550284104E-3</v>
      </c>
      <c r="S176">
        <v>9.6389818171674097E-3</v>
      </c>
      <c r="T176">
        <v>1.1188882348304466E-2</v>
      </c>
      <c r="U176">
        <v>1.2473387658095227E-2</v>
      </c>
      <c r="V176">
        <v>9.3691582472990587E-3</v>
      </c>
      <c r="W176">
        <v>7.3257011839246745E-3</v>
      </c>
      <c r="X176">
        <v>5.6925860139236447E-3</v>
      </c>
      <c r="Y176">
        <v>7.8108771544294717E-3</v>
      </c>
      <c r="Z176">
        <v>6.4330986938181262E-3</v>
      </c>
      <c r="AA176">
        <v>6.3308261701150092E-3</v>
      </c>
      <c r="AB176">
        <v>6.6929602476284633E-3</v>
      </c>
      <c r="AC176">
        <v>5.2479483405254192E-3</v>
      </c>
      <c r="AD176">
        <v>3.076703086870804E-3</v>
      </c>
      <c r="AE176">
        <v>2.3312254834274701E-3</v>
      </c>
      <c r="AF176">
        <v>2.2152375006060819E-3</v>
      </c>
      <c r="AG176">
        <v>3.3471754144155765E-3</v>
      </c>
      <c r="AH176">
        <v>6.8084344908007858E-3</v>
      </c>
      <c r="AI176">
        <v>4.8939753254380212E-3</v>
      </c>
      <c r="AJ176">
        <v>6.665948971662789E-3</v>
      </c>
      <c r="AK176">
        <v>8.343588732631451E-3</v>
      </c>
      <c r="AL176">
        <v>6.9557287998326259E-3</v>
      </c>
      <c r="AM176">
        <v>6.954616093624545E-3</v>
      </c>
      <c r="AN176">
        <v>6.9557287998326259E-3</v>
      </c>
      <c r="AO176">
        <v>4.7659305109122108E-3</v>
      </c>
      <c r="AP176">
        <v>2.7623144246083893E-3</v>
      </c>
      <c r="AQ176">
        <v>3.5005432797478794E-3</v>
      </c>
      <c r="AR176">
        <v>5.279382630854825E-3</v>
      </c>
      <c r="AS176">
        <v>1.0000635142778448E-2</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row>
    <row r="177" spans="1:69">
      <c r="A177" t="s">
        <v>339</v>
      </c>
      <c r="B177" t="s">
        <v>403</v>
      </c>
      <c r="C177" t="s">
        <v>2</v>
      </c>
      <c r="D177" t="s">
        <v>38</v>
      </c>
      <c r="E177">
        <v>1000</v>
      </c>
      <c r="F177" t="s">
        <v>2608</v>
      </c>
      <c r="G177">
        <v>0</v>
      </c>
      <c r="H177">
        <v>1</v>
      </c>
      <c r="I177">
        <v>1</v>
      </c>
      <c r="J177">
        <v>1</v>
      </c>
      <c r="K177">
        <v>0</v>
      </c>
      <c r="L177">
        <v>0</v>
      </c>
      <c r="M177">
        <v>0</v>
      </c>
      <c r="N177">
        <v>1</v>
      </c>
      <c r="O177">
        <v>0.98028844497481515</v>
      </c>
      <c r="P177">
        <v>0.99900101530553964</v>
      </c>
      <c r="Q177">
        <v>0.83803393507043378</v>
      </c>
      <c r="R177">
        <v>0.57353371151036991</v>
      </c>
      <c r="S177">
        <v>0.58943294851715033</v>
      </c>
      <c r="T177">
        <v>0.50287021262362486</v>
      </c>
      <c r="U177">
        <v>0.48480928514296023</v>
      </c>
      <c r="V177">
        <v>0.75563916484261007</v>
      </c>
      <c r="W177">
        <v>0.69028332940736614</v>
      </c>
      <c r="X177">
        <v>0.6525310816275729</v>
      </c>
      <c r="Y177">
        <v>0.56328043196394406</v>
      </c>
      <c r="Z177">
        <v>0.50186363695953518</v>
      </c>
      <c r="AA177">
        <v>0.49224601329252299</v>
      </c>
      <c r="AB177">
        <v>0.4919279359976485</v>
      </c>
      <c r="AC177">
        <v>0.49264356741523158</v>
      </c>
      <c r="AD177">
        <v>0.50225507553657045</v>
      </c>
      <c r="AE177">
        <v>0.51450704083632282</v>
      </c>
      <c r="AF177">
        <v>0.56576148918877134</v>
      </c>
      <c r="AG177">
        <v>0.7590556802984243</v>
      </c>
      <c r="AH177">
        <v>0.89752642474271593</v>
      </c>
      <c r="AI177">
        <v>0.72657371377486579</v>
      </c>
      <c r="AJ177">
        <v>0.62794332000764708</v>
      </c>
      <c r="AK177">
        <v>0.57766181933370186</v>
      </c>
      <c r="AL177">
        <v>0.48197441419789394</v>
      </c>
      <c r="AM177">
        <v>0.48205728262216035</v>
      </c>
      <c r="AN177">
        <v>0.48197441419789394</v>
      </c>
      <c r="AO177">
        <v>0.47154146495000393</v>
      </c>
      <c r="AP177">
        <v>0.46490688304135092</v>
      </c>
      <c r="AQ177">
        <v>0.34568679719196854</v>
      </c>
      <c r="AR177">
        <v>0.52180254173556873</v>
      </c>
      <c r="AS177">
        <v>0.98999936485722151</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row>
    <row r="178" spans="1:69">
      <c r="A178" t="s">
        <v>339</v>
      </c>
      <c r="B178" t="s">
        <v>403</v>
      </c>
      <c r="C178" t="s">
        <v>5135</v>
      </c>
      <c r="D178" t="s">
        <v>38</v>
      </c>
      <c r="E178">
        <v>1000</v>
      </c>
      <c r="F178" t="s">
        <v>2608</v>
      </c>
      <c r="G178">
        <v>0</v>
      </c>
      <c r="H178">
        <v>0</v>
      </c>
      <c r="I178">
        <v>0</v>
      </c>
      <c r="J178">
        <v>0</v>
      </c>
      <c r="K178">
        <v>0</v>
      </c>
      <c r="L178">
        <v>0</v>
      </c>
      <c r="M178">
        <v>0</v>
      </c>
      <c r="N178">
        <v>0</v>
      </c>
      <c r="O178">
        <v>0</v>
      </c>
      <c r="P178">
        <v>0</v>
      </c>
      <c r="Q178">
        <v>0.11364258545195666</v>
      </c>
      <c r="R178">
        <v>0.28212178739040716</v>
      </c>
      <c r="S178">
        <v>0.28871355283198225</v>
      </c>
      <c r="T178">
        <v>0.34993240875858794</v>
      </c>
      <c r="U178">
        <v>0.35109479279800526</v>
      </c>
      <c r="V178">
        <v>0.16922058359054551</v>
      </c>
      <c r="W178">
        <v>0.1701366704289331</v>
      </c>
      <c r="X178">
        <v>0.23307091292144669</v>
      </c>
      <c r="Y178">
        <v>0.2815058680008839</v>
      </c>
      <c r="Z178">
        <v>0.32386661735870503</v>
      </c>
      <c r="AA178">
        <v>0.3043013990272081</v>
      </c>
      <c r="AB178">
        <v>0.30427466204804804</v>
      </c>
      <c r="AC178">
        <v>0.30471730515042533</v>
      </c>
      <c r="AD178">
        <v>0.3106623596419158</v>
      </c>
      <c r="AE178">
        <v>0.31824062940097331</v>
      </c>
      <c r="AF178">
        <v>0.31110561614610938</v>
      </c>
      <c r="AG178">
        <v>0.15669126062344163</v>
      </c>
      <c r="AH178">
        <v>0</v>
      </c>
      <c r="AI178">
        <v>0.19976718742699356</v>
      </c>
      <c r="AJ178">
        <v>0.25857906679508935</v>
      </c>
      <c r="AK178">
        <v>0.30298504639017809</v>
      </c>
      <c r="AL178">
        <v>0.32475467820960469</v>
      </c>
      <c r="AM178">
        <v>0.32470272728441107</v>
      </c>
      <c r="AN178">
        <v>0.32475467820960469</v>
      </c>
      <c r="AO178">
        <v>0.33277568797621998</v>
      </c>
      <c r="AP178">
        <v>0.33826475208698131</v>
      </c>
      <c r="AQ178">
        <v>0.42866604690070176</v>
      </c>
      <c r="AR178">
        <v>0.28733217187396887</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row>
    <row r="179" spans="1:69">
      <c r="A179" t="s">
        <v>339</v>
      </c>
      <c r="B179" t="s">
        <v>403</v>
      </c>
      <c r="C179" t="s">
        <v>5136</v>
      </c>
      <c r="D179" t="s">
        <v>38</v>
      </c>
      <c r="E179">
        <v>1000</v>
      </c>
      <c r="F179" t="s">
        <v>2608</v>
      </c>
      <c r="G179">
        <v>0</v>
      </c>
      <c r="H179">
        <v>0</v>
      </c>
      <c r="I179">
        <v>0</v>
      </c>
      <c r="J179">
        <v>0</v>
      </c>
      <c r="K179">
        <v>0</v>
      </c>
      <c r="L179">
        <v>0</v>
      </c>
      <c r="M179">
        <v>0</v>
      </c>
      <c r="N179">
        <v>0</v>
      </c>
      <c r="O179">
        <v>1.9711555025184874E-2</v>
      </c>
      <c r="P179">
        <v>9.989846944602834E-4</v>
      </c>
      <c r="Q179">
        <v>4.5397542012791677E-2</v>
      </c>
      <c r="R179">
        <v>4.6958759799579496E-2</v>
      </c>
      <c r="S179">
        <v>4.8055949537703986E-2</v>
      </c>
      <c r="T179">
        <v>5.8245738767574329E-2</v>
      </c>
      <c r="U179">
        <v>6.4932462105135605E-2</v>
      </c>
      <c r="V179">
        <v>2.8166519188313095E-2</v>
      </c>
      <c r="W179">
        <v>5.663800101136144E-2</v>
      </c>
      <c r="X179">
        <v>4.6553175991337445E-2</v>
      </c>
      <c r="Y179">
        <v>4.0162492213739166E-2</v>
      </c>
      <c r="Z179">
        <v>7.1876167770547617E-2</v>
      </c>
      <c r="AA179">
        <v>8.4417539648224876E-2</v>
      </c>
      <c r="AB179">
        <v>8.4410122429620121E-2</v>
      </c>
      <c r="AC179">
        <v>8.4532917926993453E-2</v>
      </c>
      <c r="AD179">
        <v>6.8945728533933354E-2</v>
      </c>
      <c r="AE179">
        <v>7.062758445676591E-2</v>
      </c>
      <c r="AF179">
        <v>5.1783075798711171E-2</v>
      </c>
      <c r="AG179">
        <v>3.9121547497467553E-2</v>
      </c>
      <c r="AH179">
        <v>4.6258296416410188E-2</v>
      </c>
      <c r="AI179">
        <v>3.3250956819015035E-2</v>
      </c>
      <c r="AJ179">
        <v>5.1648129975981713E-2</v>
      </c>
      <c r="AK179">
        <v>6.484039561736625E-2</v>
      </c>
      <c r="AL179">
        <v>9.0091570434267354E-2</v>
      </c>
      <c r="AM179">
        <v>9.0077158508126656E-2</v>
      </c>
      <c r="AN179">
        <v>9.0091570434267354E-2</v>
      </c>
      <c r="AO179">
        <v>9.2316712718057858E-2</v>
      </c>
      <c r="AP179">
        <v>9.3839457236101986E-2</v>
      </c>
      <c r="AQ179">
        <v>9.5134450582929533E-2</v>
      </c>
      <c r="AR179">
        <v>5.7761398231941208E-2</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row>
    <row r="180" spans="1:69">
      <c r="A180" t="s">
        <v>339</v>
      </c>
      <c r="B180" t="s">
        <v>403</v>
      </c>
      <c r="C180" t="s">
        <v>5138</v>
      </c>
      <c r="D180" t="s">
        <v>38</v>
      </c>
      <c r="E180">
        <v>1000</v>
      </c>
      <c r="F180" t="s">
        <v>2608</v>
      </c>
      <c r="G180">
        <v>0</v>
      </c>
      <c r="H180">
        <v>0</v>
      </c>
      <c r="I180">
        <v>0</v>
      </c>
      <c r="J180">
        <v>0</v>
      </c>
      <c r="K180">
        <v>0</v>
      </c>
      <c r="L180">
        <v>0</v>
      </c>
      <c r="M180">
        <v>0</v>
      </c>
      <c r="N180">
        <v>0</v>
      </c>
      <c r="O180">
        <v>0</v>
      </c>
      <c r="P180">
        <v>0</v>
      </c>
      <c r="Q180">
        <v>0</v>
      </c>
      <c r="R180">
        <v>9.4040595796802393E-2</v>
      </c>
      <c r="S180">
        <v>6.4158567295996061E-2</v>
      </c>
      <c r="T180">
        <v>7.7762757501908447E-2</v>
      </c>
      <c r="U180">
        <v>8.6690072295803777E-2</v>
      </c>
      <c r="V180">
        <v>3.7604574131232339E-2</v>
      </c>
      <c r="W180">
        <v>7.5616297968414709E-2</v>
      </c>
      <c r="X180">
        <v>6.2152243445719124E-2</v>
      </c>
      <c r="Y180">
        <v>0.10724033066700339</v>
      </c>
      <c r="Z180">
        <v>9.596047921739409E-2</v>
      </c>
      <c r="AA180">
        <v>0.11270422186192895</v>
      </c>
      <c r="AB180">
        <v>0.11269431927705484</v>
      </c>
      <c r="AC180">
        <v>0.11285826116682421</v>
      </c>
      <c r="AD180">
        <v>0.11506013320070957</v>
      </c>
      <c r="AE180">
        <v>9.4293519822510621E-2</v>
      </c>
      <c r="AF180">
        <v>6.9134581365802097E-2</v>
      </c>
      <c r="AG180">
        <v>4.1784336166251101E-2</v>
      </c>
      <c r="AH180">
        <v>4.9406844350073115E-2</v>
      </c>
      <c r="AI180">
        <v>3.5514166653687743E-2</v>
      </c>
      <c r="AJ180">
        <v>5.5163534249619062E-2</v>
      </c>
      <c r="AK180">
        <v>4.616914992612238E-2</v>
      </c>
      <c r="AL180">
        <v>9.6223608358401408E-2</v>
      </c>
      <c r="AM180">
        <v>9.6208215491677365E-2</v>
      </c>
      <c r="AN180">
        <v>9.6223608358401408E-2</v>
      </c>
      <c r="AO180">
        <v>9.8600203844805931E-2</v>
      </c>
      <c r="AP180">
        <v>0.10022659321095742</v>
      </c>
      <c r="AQ180">
        <v>0.12701216204465238</v>
      </c>
      <c r="AR180">
        <v>0.1278245055276663</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row>
    <row r="181" spans="1:69">
      <c r="A181" t="s">
        <v>339</v>
      </c>
      <c r="B181" t="s">
        <v>403</v>
      </c>
      <c r="C181" t="s">
        <v>5155</v>
      </c>
      <c r="D181" t="s">
        <v>38</v>
      </c>
      <c r="E181">
        <v>1000</v>
      </c>
      <c r="F181" t="s">
        <v>2608</v>
      </c>
      <c r="G181">
        <v>0</v>
      </c>
      <c r="H181">
        <v>0</v>
      </c>
      <c r="I181">
        <v>0</v>
      </c>
      <c r="J181">
        <v>0</v>
      </c>
      <c r="K181">
        <v>0</v>
      </c>
      <c r="L181">
        <v>0</v>
      </c>
      <c r="M181">
        <v>0</v>
      </c>
      <c r="N181">
        <v>0</v>
      </c>
      <c r="O181">
        <v>0</v>
      </c>
      <c r="P181">
        <v>0</v>
      </c>
      <c r="Q181">
        <v>2.9259374648178561E-3</v>
      </c>
      <c r="R181">
        <v>3.34514550284104E-3</v>
      </c>
      <c r="S181">
        <v>9.6389818171674097E-3</v>
      </c>
      <c r="T181">
        <v>1.1188882348304466E-2</v>
      </c>
      <c r="U181">
        <v>1.2473387658095227E-2</v>
      </c>
      <c r="V181">
        <v>9.3691582472990587E-3</v>
      </c>
      <c r="W181">
        <v>7.3257011839246745E-3</v>
      </c>
      <c r="X181">
        <v>5.6925860139236447E-3</v>
      </c>
      <c r="Y181">
        <v>7.8108771544294717E-3</v>
      </c>
      <c r="Z181">
        <v>6.4330986938181262E-3</v>
      </c>
      <c r="AA181">
        <v>6.3308261701150092E-3</v>
      </c>
      <c r="AB181">
        <v>6.6929602476284633E-3</v>
      </c>
      <c r="AC181">
        <v>5.2479483405254192E-3</v>
      </c>
      <c r="AD181">
        <v>3.076703086870804E-3</v>
      </c>
      <c r="AE181">
        <v>2.3312254834274701E-3</v>
      </c>
      <c r="AF181">
        <v>2.2152375006060819E-3</v>
      </c>
      <c r="AG181">
        <v>3.3471754144155765E-3</v>
      </c>
      <c r="AH181">
        <v>6.8084344908007858E-3</v>
      </c>
      <c r="AI181">
        <v>4.8939753254380212E-3</v>
      </c>
      <c r="AJ181">
        <v>6.665948971662789E-3</v>
      </c>
      <c r="AK181">
        <v>8.343588732631451E-3</v>
      </c>
      <c r="AL181">
        <v>6.9557287998326259E-3</v>
      </c>
      <c r="AM181">
        <v>6.954616093624545E-3</v>
      </c>
      <c r="AN181">
        <v>6.9557287998326259E-3</v>
      </c>
      <c r="AO181">
        <v>4.7659305109122108E-3</v>
      </c>
      <c r="AP181">
        <v>2.7623144246083893E-3</v>
      </c>
      <c r="AQ181">
        <v>3.5005432797478794E-3</v>
      </c>
      <c r="AR181">
        <v>5.279382630854825E-3</v>
      </c>
      <c r="AS181">
        <v>1.0000635142778448E-2</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row>
    <row r="182" spans="1:69">
      <c r="A182" t="s">
        <v>339</v>
      </c>
      <c r="B182" t="s">
        <v>405</v>
      </c>
      <c r="C182" t="s">
        <v>2</v>
      </c>
      <c r="D182" t="s">
        <v>38</v>
      </c>
      <c r="E182">
        <v>1000</v>
      </c>
      <c r="F182" t="s">
        <v>2608</v>
      </c>
      <c r="G182">
        <v>0</v>
      </c>
      <c r="H182">
        <v>1</v>
      </c>
      <c r="I182">
        <v>1</v>
      </c>
      <c r="J182">
        <v>1</v>
      </c>
      <c r="K182">
        <v>0</v>
      </c>
      <c r="L182">
        <v>0</v>
      </c>
      <c r="M182">
        <v>0</v>
      </c>
      <c r="N182">
        <v>1</v>
      </c>
      <c r="O182">
        <v>0.98028844497481515</v>
      </c>
      <c r="P182">
        <v>0.99900101530553964</v>
      </c>
      <c r="Q182">
        <v>0.83803393507043378</v>
      </c>
      <c r="R182">
        <v>0.57353371151036991</v>
      </c>
      <c r="S182">
        <v>0.58943294851715033</v>
      </c>
      <c r="T182">
        <v>0.50287021262362486</v>
      </c>
      <c r="U182">
        <v>0.48480928514296023</v>
      </c>
      <c r="V182">
        <v>0.75563916484261007</v>
      </c>
      <c r="W182">
        <v>0.69028332940736614</v>
      </c>
      <c r="X182">
        <v>0.6525310816275729</v>
      </c>
      <c r="Y182">
        <v>0.56328043196394406</v>
      </c>
      <c r="Z182">
        <v>0.50186363695953518</v>
      </c>
      <c r="AA182">
        <v>0.49224601329252299</v>
      </c>
      <c r="AB182">
        <v>0.4919279359976485</v>
      </c>
      <c r="AC182">
        <v>0.49264356741523158</v>
      </c>
      <c r="AD182">
        <v>0.50225507553657045</v>
      </c>
      <c r="AE182">
        <v>0.51450704083632282</v>
      </c>
      <c r="AF182">
        <v>0.56576148918877134</v>
      </c>
      <c r="AG182">
        <v>0.7590556802984243</v>
      </c>
      <c r="AH182">
        <v>0.89752642474271593</v>
      </c>
      <c r="AI182">
        <v>0.72657371377486579</v>
      </c>
      <c r="AJ182">
        <v>0.62794332000764708</v>
      </c>
      <c r="AK182">
        <v>0.57766181933370186</v>
      </c>
      <c r="AL182">
        <v>0.48197441419789394</v>
      </c>
      <c r="AM182">
        <v>0.48205728262216035</v>
      </c>
      <c r="AN182">
        <v>0.48197441419789394</v>
      </c>
      <c r="AO182">
        <v>0.47154146495000393</v>
      </c>
      <c r="AP182">
        <v>0.46490688304135092</v>
      </c>
      <c r="AQ182">
        <v>0.34568679719196854</v>
      </c>
      <c r="AR182">
        <v>0.52180254173556873</v>
      </c>
      <c r="AS182">
        <v>0.98999936485722151</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row>
    <row r="183" spans="1:69">
      <c r="A183" t="s">
        <v>339</v>
      </c>
      <c r="B183" t="s">
        <v>405</v>
      </c>
      <c r="C183" t="s">
        <v>5135</v>
      </c>
      <c r="D183" t="s">
        <v>38</v>
      </c>
      <c r="E183">
        <v>1000</v>
      </c>
      <c r="F183" t="s">
        <v>2608</v>
      </c>
      <c r="G183">
        <v>0</v>
      </c>
      <c r="H183">
        <v>0</v>
      </c>
      <c r="I183">
        <v>0</v>
      </c>
      <c r="J183">
        <v>0</v>
      </c>
      <c r="K183">
        <v>0</v>
      </c>
      <c r="L183">
        <v>0</v>
      </c>
      <c r="M183">
        <v>0</v>
      </c>
      <c r="N183">
        <v>0</v>
      </c>
      <c r="O183">
        <v>0</v>
      </c>
      <c r="P183">
        <v>0</v>
      </c>
      <c r="Q183">
        <v>0.11364258545195666</v>
      </c>
      <c r="R183">
        <v>0.28212178739040716</v>
      </c>
      <c r="S183">
        <v>0.28871355283198225</v>
      </c>
      <c r="T183">
        <v>0.34993240875858794</v>
      </c>
      <c r="U183">
        <v>0.35109479279800526</v>
      </c>
      <c r="V183">
        <v>0.16922058359054551</v>
      </c>
      <c r="W183">
        <v>0.1701366704289331</v>
      </c>
      <c r="X183">
        <v>0.23307091292144669</v>
      </c>
      <c r="Y183">
        <v>0.2815058680008839</v>
      </c>
      <c r="Z183">
        <v>0.32386661735870503</v>
      </c>
      <c r="AA183">
        <v>0.3043013990272081</v>
      </c>
      <c r="AB183">
        <v>0.30427466204804804</v>
      </c>
      <c r="AC183">
        <v>0.30471730515042533</v>
      </c>
      <c r="AD183">
        <v>0.3106623596419158</v>
      </c>
      <c r="AE183">
        <v>0.31824062940097331</v>
      </c>
      <c r="AF183">
        <v>0.31110561614610938</v>
      </c>
      <c r="AG183">
        <v>0.15669126062344163</v>
      </c>
      <c r="AH183">
        <v>0</v>
      </c>
      <c r="AI183">
        <v>0.19976718742699356</v>
      </c>
      <c r="AJ183">
        <v>0.25857906679508935</v>
      </c>
      <c r="AK183">
        <v>0.30298504639017809</v>
      </c>
      <c r="AL183">
        <v>0.32475467820960469</v>
      </c>
      <c r="AM183">
        <v>0.32470272728441107</v>
      </c>
      <c r="AN183">
        <v>0.32475467820960469</v>
      </c>
      <c r="AO183">
        <v>0.33277568797621998</v>
      </c>
      <c r="AP183">
        <v>0.33826475208698131</v>
      </c>
      <c r="AQ183">
        <v>0.42866604690070176</v>
      </c>
      <c r="AR183">
        <v>0.28733217187396887</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row>
    <row r="184" spans="1:69">
      <c r="A184" t="s">
        <v>339</v>
      </c>
      <c r="B184" t="s">
        <v>405</v>
      </c>
      <c r="C184" t="s">
        <v>5136</v>
      </c>
      <c r="D184" t="s">
        <v>38</v>
      </c>
      <c r="E184">
        <v>1000</v>
      </c>
      <c r="F184" t="s">
        <v>2608</v>
      </c>
      <c r="G184">
        <v>0</v>
      </c>
      <c r="H184">
        <v>0</v>
      </c>
      <c r="I184">
        <v>0</v>
      </c>
      <c r="J184">
        <v>0</v>
      </c>
      <c r="K184">
        <v>0</v>
      </c>
      <c r="L184">
        <v>0</v>
      </c>
      <c r="M184">
        <v>0</v>
      </c>
      <c r="N184">
        <v>0</v>
      </c>
      <c r="O184">
        <v>1.9711555025184874E-2</v>
      </c>
      <c r="P184">
        <v>9.989846944602834E-4</v>
      </c>
      <c r="Q184">
        <v>4.5397542012791677E-2</v>
      </c>
      <c r="R184">
        <v>4.6958759799579496E-2</v>
      </c>
      <c r="S184">
        <v>4.8055949537703986E-2</v>
      </c>
      <c r="T184">
        <v>5.8245738767574329E-2</v>
      </c>
      <c r="U184">
        <v>6.4932462105135605E-2</v>
      </c>
      <c r="V184">
        <v>2.8166519188313095E-2</v>
      </c>
      <c r="W184">
        <v>5.663800101136144E-2</v>
      </c>
      <c r="X184">
        <v>4.6553175991337445E-2</v>
      </c>
      <c r="Y184">
        <v>4.0162492213739166E-2</v>
      </c>
      <c r="Z184">
        <v>7.1876167770547617E-2</v>
      </c>
      <c r="AA184">
        <v>8.4417539648224876E-2</v>
      </c>
      <c r="AB184">
        <v>8.4410122429620121E-2</v>
      </c>
      <c r="AC184">
        <v>8.4532917926993453E-2</v>
      </c>
      <c r="AD184">
        <v>6.8945728533933354E-2</v>
      </c>
      <c r="AE184">
        <v>7.062758445676591E-2</v>
      </c>
      <c r="AF184">
        <v>5.1783075798711171E-2</v>
      </c>
      <c r="AG184">
        <v>3.9121547497467553E-2</v>
      </c>
      <c r="AH184">
        <v>4.6258296416410188E-2</v>
      </c>
      <c r="AI184">
        <v>3.3250956819015035E-2</v>
      </c>
      <c r="AJ184">
        <v>5.1648129975981713E-2</v>
      </c>
      <c r="AK184">
        <v>6.484039561736625E-2</v>
      </c>
      <c r="AL184">
        <v>9.0091570434267354E-2</v>
      </c>
      <c r="AM184">
        <v>9.0077158508126656E-2</v>
      </c>
      <c r="AN184">
        <v>9.0091570434267354E-2</v>
      </c>
      <c r="AO184">
        <v>9.2316712718057858E-2</v>
      </c>
      <c r="AP184">
        <v>9.3839457236101986E-2</v>
      </c>
      <c r="AQ184">
        <v>9.5134450582929533E-2</v>
      </c>
      <c r="AR184">
        <v>5.7761398231941208E-2</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row>
    <row r="185" spans="1:69">
      <c r="A185" t="s">
        <v>339</v>
      </c>
      <c r="B185" t="s">
        <v>405</v>
      </c>
      <c r="C185" t="s">
        <v>5138</v>
      </c>
      <c r="D185" t="s">
        <v>38</v>
      </c>
      <c r="E185">
        <v>1000</v>
      </c>
      <c r="F185" t="s">
        <v>2608</v>
      </c>
      <c r="G185">
        <v>0</v>
      </c>
      <c r="H185">
        <v>0</v>
      </c>
      <c r="I185">
        <v>0</v>
      </c>
      <c r="J185">
        <v>0</v>
      </c>
      <c r="K185">
        <v>0</v>
      </c>
      <c r="L185">
        <v>0</v>
      </c>
      <c r="M185">
        <v>0</v>
      </c>
      <c r="N185">
        <v>0</v>
      </c>
      <c r="O185">
        <v>0</v>
      </c>
      <c r="P185">
        <v>0</v>
      </c>
      <c r="Q185">
        <v>0</v>
      </c>
      <c r="R185">
        <v>9.4040595796802393E-2</v>
      </c>
      <c r="S185">
        <v>6.4158567295996061E-2</v>
      </c>
      <c r="T185">
        <v>7.7762757501908447E-2</v>
      </c>
      <c r="U185">
        <v>8.6690072295803777E-2</v>
      </c>
      <c r="V185">
        <v>3.7604574131232339E-2</v>
      </c>
      <c r="W185">
        <v>7.5616297968414709E-2</v>
      </c>
      <c r="X185">
        <v>6.2152243445719124E-2</v>
      </c>
      <c r="Y185">
        <v>0.10724033066700339</v>
      </c>
      <c r="Z185">
        <v>9.596047921739409E-2</v>
      </c>
      <c r="AA185">
        <v>0.11270422186192895</v>
      </c>
      <c r="AB185">
        <v>0.11269431927705484</v>
      </c>
      <c r="AC185">
        <v>0.11285826116682421</v>
      </c>
      <c r="AD185">
        <v>0.11506013320070957</v>
      </c>
      <c r="AE185">
        <v>9.4293519822510621E-2</v>
      </c>
      <c r="AF185">
        <v>6.9134581365802097E-2</v>
      </c>
      <c r="AG185">
        <v>4.1784336166251101E-2</v>
      </c>
      <c r="AH185">
        <v>4.9406844350073115E-2</v>
      </c>
      <c r="AI185">
        <v>3.5514166653687743E-2</v>
      </c>
      <c r="AJ185">
        <v>5.5163534249619062E-2</v>
      </c>
      <c r="AK185">
        <v>4.616914992612238E-2</v>
      </c>
      <c r="AL185">
        <v>9.6223608358401408E-2</v>
      </c>
      <c r="AM185">
        <v>9.6208215491677365E-2</v>
      </c>
      <c r="AN185">
        <v>9.6223608358401408E-2</v>
      </c>
      <c r="AO185">
        <v>9.8600203844805931E-2</v>
      </c>
      <c r="AP185">
        <v>0.10022659321095742</v>
      </c>
      <c r="AQ185">
        <v>0.12701216204465238</v>
      </c>
      <c r="AR185">
        <v>0.1278245055276663</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row>
    <row r="186" spans="1:69">
      <c r="A186" t="s">
        <v>339</v>
      </c>
      <c r="B186" t="s">
        <v>405</v>
      </c>
      <c r="C186" t="s">
        <v>5155</v>
      </c>
      <c r="D186" t="s">
        <v>38</v>
      </c>
      <c r="E186">
        <v>1000</v>
      </c>
      <c r="F186" t="s">
        <v>2608</v>
      </c>
      <c r="G186">
        <v>0</v>
      </c>
      <c r="H186">
        <v>0</v>
      </c>
      <c r="I186">
        <v>0</v>
      </c>
      <c r="J186">
        <v>0</v>
      </c>
      <c r="K186">
        <v>0</v>
      </c>
      <c r="L186">
        <v>0</v>
      </c>
      <c r="M186">
        <v>0</v>
      </c>
      <c r="N186">
        <v>0</v>
      </c>
      <c r="O186">
        <v>0</v>
      </c>
      <c r="P186">
        <v>0</v>
      </c>
      <c r="Q186">
        <v>2.9259374648178561E-3</v>
      </c>
      <c r="R186">
        <v>3.34514550284104E-3</v>
      </c>
      <c r="S186">
        <v>9.6389818171674097E-3</v>
      </c>
      <c r="T186">
        <v>1.1188882348304466E-2</v>
      </c>
      <c r="U186">
        <v>1.2473387658095227E-2</v>
      </c>
      <c r="V186">
        <v>9.3691582472990587E-3</v>
      </c>
      <c r="W186">
        <v>7.3257011839246745E-3</v>
      </c>
      <c r="X186">
        <v>5.6925860139236447E-3</v>
      </c>
      <c r="Y186">
        <v>7.8108771544294717E-3</v>
      </c>
      <c r="Z186">
        <v>6.4330986938181262E-3</v>
      </c>
      <c r="AA186">
        <v>6.3308261701150092E-3</v>
      </c>
      <c r="AB186">
        <v>6.6929602476284633E-3</v>
      </c>
      <c r="AC186">
        <v>5.2479483405254192E-3</v>
      </c>
      <c r="AD186">
        <v>3.076703086870804E-3</v>
      </c>
      <c r="AE186">
        <v>2.3312254834274701E-3</v>
      </c>
      <c r="AF186">
        <v>2.2152375006060819E-3</v>
      </c>
      <c r="AG186">
        <v>3.3471754144155765E-3</v>
      </c>
      <c r="AH186">
        <v>6.8084344908007858E-3</v>
      </c>
      <c r="AI186">
        <v>4.8939753254380212E-3</v>
      </c>
      <c r="AJ186">
        <v>6.665948971662789E-3</v>
      </c>
      <c r="AK186">
        <v>8.343588732631451E-3</v>
      </c>
      <c r="AL186">
        <v>6.9557287998326259E-3</v>
      </c>
      <c r="AM186">
        <v>6.954616093624545E-3</v>
      </c>
      <c r="AN186">
        <v>6.9557287998326259E-3</v>
      </c>
      <c r="AO186">
        <v>4.7659305109122108E-3</v>
      </c>
      <c r="AP186">
        <v>2.7623144246083893E-3</v>
      </c>
      <c r="AQ186">
        <v>3.5005432797478794E-3</v>
      </c>
      <c r="AR186">
        <v>5.279382630854825E-3</v>
      </c>
      <c r="AS186">
        <v>1.0000635142778448E-2</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row>
    <row r="187" spans="1:69">
      <c r="A187" t="s">
        <v>339</v>
      </c>
      <c r="B187" t="s">
        <v>407</v>
      </c>
      <c r="C187" t="s">
        <v>2</v>
      </c>
      <c r="D187" t="s">
        <v>38</v>
      </c>
      <c r="E187">
        <v>1000</v>
      </c>
      <c r="F187" t="s">
        <v>2608</v>
      </c>
      <c r="G187">
        <v>0</v>
      </c>
      <c r="H187">
        <v>1</v>
      </c>
      <c r="I187">
        <v>1</v>
      </c>
      <c r="J187">
        <v>1</v>
      </c>
      <c r="K187">
        <v>0</v>
      </c>
      <c r="L187">
        <v>0</v>
      </c>
      <c r="M187">
        <v>0</v>
      </c>
      <c r="N187">
        <v>1</v>
      </c>
      <c r="O187">
        <v>0.98028844497481515</v>
      </c>
      <c r="P187">
        <v>0.99900101530553964</v>
      </c>
      <c r="Q187">
        <v>0.83803393507043378</v>
      </c>
      <c r="R187">
        <v>0.57353371151036991</v>
      </c>
      <c r="S187">
        <v>0.58943294851715033</v>
      </c>
      <c r="T187">
        <v>0.50287021262362486</v>
      </c>
      <c r="U187">
        <v>0.48480928514296023</v>
      </c>
      <c r="V187">
        <v>0.75563916484261007</v>
      </c>
      <c r="W187">
        <v>0.69028332940736614</v>
      </c>
      <c r="X187">
        <v>0.6525310816275729</v>
      </c>
      <c r="Y187">
        <v>0.56328043196394406</v>
      </c>
      <c r="Z187">
        <v>0.50186363695953518</v>
      </c>
      <c r="AA187">
        <v>0.49224601329252299</v>
      </c>
      <c r="AB187">
        <v>0.4919279359976485</v>
      </c>
      <c r="AC187">
        <v>0.49264356741523158</v>
      </c>
      <c r="AD187">
        <v>0.50225507553657045</v>
      </c>
      <c r="AE187">
        <v>0.51450704083632282</v>
      </c>
      <c r="AF187">
        <v>0.56576148918877134</v>
      </c>
      <c r="AG187">
        <v>0.7590556802984243</v>
      </c>
      <c r="AH187">
        <v>0.89752642474271593</v>
      </c>
      <c r="AI187">
        <v>0.72657371377486579</v>
      </c>
      <c r="AJ187">
        <v>0.62794332000764708</v>
      </c>
      <c r="AK187">
        <v>0.57766181933370186</v>
      </c>
      <c r="AL187">
        <v>0.48197441419789394</v>
      </c>
      <c r="AM187">
        <v>0.48205728262216035</v>
      </c>
      <c r="AN187">
        <v>0.48197441419789394</v>
      </c>
      <c r="AO187">
        <v>0.47154146495000393</v>
      </c>
      <c r="AP187">
        <v>0.46490688304135092</v>
      </c>
      <c r="AQ187">
        <v>0.34568679719196854</v>
      </c>
      <c r="AR187">
        <v>0.52180254173556873</v>
      </c>
      <c r="AS187">
        <v>0.98999936485722151</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row>
    <row r="188" spans="1:69">
      <c r="A188" t="s">
        <v>339</v>
      </c>
      <c r="B188" t="s">
        <v>407</v>
      </c>
      <c r="C188" t="s">
        <v>5135</v>
      </c>
      <c r="D188" t="s">
        <v>38</v>
      </c>
      <c r="E188">
        <v>1000</v>
      </c>
      <c r="F188" t="s">
        <v>2608</v>
      </c>
      <c r="G188">
        <v>0</v>
      </c>
      <c r="H188">
        <v>0</v>
      </c>
      <c r="I188">
        <v>0</v>
      </c>
      <c r="J188">
        <v>0</v>
      </c>
      <c r="K188">
        <v>0</v>
      </c>
      <c r="L188">
        <v>0</v>
      </c>
      <c r="M188">
        <v>0</v>
      </c>
      <c r="N188">
        <v>0</v>
      </c>
      <c r="O188">
        <v>0</v>
      </c>
      <c r="P188">
        <v>0</v>
      </c>
      <c r="Q188">
        <v>0.11364258545195666</v>
      </c>
      <c r="R188">
        <v>0.28212178739040716</v>
      </c>
      <c r="S188">
        <v>0.28871355283198225</v>
      </c>
      <c r="T188">
        <v>0.34993240875858794</v>
      </c>
      <c r="U188">
        <v>0.35109479279800526</v>
      </c>
      <c r="V188">
        <v>0.16922058359054551</v>
      </c>
      <c r="W188">
        <v>0.1701366704289331</v>
      </c>
      <c r="X188">
        <v>0.23307091292144669</v>
      </c>
      <c r="Y188">
        <v>0.2815058680008839</v>
      </c>
      <c r="Z188">
        <v>0.32386661735870503</v>
      </c>
      <c r="AA188">
        <v>0.3043013990272081</v>
      </c>
      <c r="AB188">
        <v>0.30427466204804804</v>
      </c>
      <c r="AC188">
        <v>0.30471730515042533</v>
      </c>
      <c r="AD188">
        <v>0.3106623596419158</v>
      </c>
      <c r="AE188">
        <v>0.31824062940097331</v>
      </c>
      <c r="AF188">
        <v>0.31110561614610938</v>
      </c>
      <c r="AG188">
        <v>0.15669126062344163</v>
      </c>
      <c r="AH188">
        <v>0</v>
      </c>
      <c r="AI188">
        <v>0.19976718742699356</v>
      </c>
      <c r="AJ188">
        <v>0.25857906679508935</v>
      </c>
      <c r="AK188">
        <v>0.30298504639017809</v>
      </c>
      <c r="AL188">
        <v>0.32475467820960469</v>
      </c>
      <c r="AM188">
        <v>0.32470272728441107</v>
      </c>
      <c r="AN188">
        <v>0.32475467820960469</v>
      </c>
      <c r="AO188">
        <v>0.33277568797621998</v>
      </c>
      <c r="AP188">
        <v>0.33826475208698131</v>
      </c>
      <c r="AQ188">
        <v>0.42866604690070176</v>
      </c>
      <c r="AR188">
        <v>0.28733217187396887</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row>
    <row r="189" spans="1:69">
      <c r="A189" t="s">
        <v>339</v>
      </c>
      <c r="B189" t="s">
        <v>407</v>
      </c>
      <c r="C189" t="s">
        <v>5136</v>
      </c>
      <c r="D189" t="s">
        <v>38</v>
      </c>
      <c r="E189">
        <v>1000</v>
      </c>
      <c r="F189" t="s">
        <v>2608</v>
      </c>
      <c r="G189">
        <v>0</v>
      </c>
      <c r="H189">
        <v>0</v>
      </c>
      <c r="I189">
        <v>0</v>
      </c>
      <c r="J189">
        <v>0</v>
      </c>
      <c r="K189">
        <v>0</v>
      </c>
      <c r="L189">
        <v>0</v>
      </c>
      <c r="M189">
        <v>0</v>
      </c>
      <c r="N189">
        <v>0</v>
      </c>
      <c r="O189">
        <v>1.9711555025184874E-2</v>
      </c>
      <c r="P189">
        <v>9.989846944602834E-4</v>
      </c>
      <c r="Q189">
        <v>4.5397542012791677E-2</v>
      </c>
      <c r="R189">
        <v>4.6958759799579496E-2</v>
      </c>
      <c r="S189">
        <v>4.8055949537703986E-2</v>
      </c>
      <c r="T189">
        <v>5.8245738767574329E-2</v>
      </c>
      <c r="U189">
        <v>6.4932462105135605E-2</v>
      </c>
      <c r="V189">
        <v>2.8166519188313095E-2</v>
      </c>
      <c r="W189">
        <v>5.663800101136144E-2</v>
      </c>
      <c r="X189">
        <v>4.6553175991337445E-2</v>
      </c>
      <c r="Y189">
        <v>4.0162492213739166E-2</v>
      </c>
      <c r="Z189">
        <v>7.1876167770547617E-2</v>
      </c>
      <c r="AA189">
        <v>8.4417539648224876E-2</v>
      </c>
      <c r="AB189">
        <v>8.4410122429620121E-2</v>
      </c>
      <c r="AC189">
        <v>8.4532917926993453E-2</v>
      </c>
      <c r="AD189">
        <v>6.8945728533933354E-2</v>
      </c>
      <c r="AE189">
        <v>7.062758445676591E-2</v>
      </c>
      <c r="AF189">
        <v>5.1783075798711171E-2</v>
      </c>
      <c r="AG189">
        <v>3.9121547497467553E-2</v>
      </c>
      <c r="AH189">
        <v>4.6258296416410188E-2</v>
      </c>
      <c r="AI189">
        <v>3.3250956819015035E-2</v>
      </c>
      <c r="AJ189">
        <v>5.1648129975981713E-2</v>
      </c>
      <c r="AK189">
        <v>6.484039561736625E-2</v>
      </c>
      <c r="AL189">
        <v>9.0091570434267354E-2</v>
      </c>
      <c r="AM189">
        <v>9.0077158508126656E-2</v>
      </c>
      <c r="AN189">
        <v>9.0091570434267354E-2</v>
      </c>
      <c r="AO189">
        <v>9.2316712718057858E-2</v>
      </c>
      <c r="AP189">
        <v>9.3839457236101986E-2</v>
      </c>
      <c r="AQ189">
        <v>9.5134450582929533E-2</v>
      </c>
      <c r="AR189">
        <v>5.7761398231941208E-2</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row>
    <row r="190" spans="1:69">
      <c r="A190" t="s">
        <v>339</v>
      </c>
      <c r="B190" t="s">
        <v>407</v>
      </c>
      <c r="C190" t="s">
        <v>5138</v>
      </c>
      <c r="D190" t="s">
        <v>38</v>
      </c>
      <c r="E190">
        <v>1000</v>
      </c>
      <c r="F190" t="s">
        <v>2608</v>
      </c>
      <c r="G190">
        <v>0</v>
      </c>
      <c r="H190">
        <v>0</v>
      </c>
      <c r="I190">
        <v>0</v>
      </c>
      <c r="J190">
        <v>0</v>
      </c>
      <c r="K190">
        <v>0</v>
      </c>
      <c r="L190">
        <v>0</v>
      </c>
      <c r="M190">
        <v>0</v>
      </c>
      <c r="N190">
        <v>0</v>
      </c>
      <c r="O190">
        <v>0</v>
      </c>
      <c r="P190">
        <v>0</v>
      </c>
      <c r="Q190">
        <v>0</v>
      </c>
      <c r="R190">
        <v>9.4040595796802393E-2</v>
      </c>
      <c r="S190">
        <v>6.4158567295996061E-2</v>
      </c>
      <c r="T190">
        <v>7.7762757501908447E-2</v>
      </c>
      <c r="U190">
        <v>8.6690072295803777E-2</v>
      </c>
      <c r="V190">
        <v>3.7604574131232339E-2</v>
      </c>
      <c r="W190">
        <v>7.5616297968414709E-2</v>
      </c>
      <c r="X190">
        <v>6.2152243445719124E-2</v>
      </c>
      <c r="Y190">
        <v>0.10724033066700339</v>
      </c>
      <c r="Z190">
        <v>9.596047921739409E-2</v>
      </c>
      <c r="AA190">
        <v>0.11270422186192895</v>
      </c>
      <c r="AB190">
        <v>0.11269431927705484</v>
      </c>
      <c r="AC190">
        <v>0.11285826116682421</v>
      </c>
      <c r="AD190">
        <v>0.11506013320070957</v>
      </c>
      <c r="AE190">
        <v>9.4293519822510621E-2</v>
      </c>
      <c r="AF190">
        <v>6.9134581365802097E-2</v>
      </c>
      <c r="AG190">
        <v>4.1784336166251101E-2</v>
      </c>
      <c r="AH190">
        <v>4.9406844350073115E-2</v>
      </c>
      <c r="AI190">
        <v>3.5514166653687743E-2</v>
      </c>
      <c r="AJ190">
        <v>5.5163534249619062E-2</v>
      </c>
      <c r="AK190">
        <v>4.616914992612238E-2</v>
      </c>
      <c r="AL190">
        <v>9.6223608358401408E-2</v>
      </c>
      <c r="AM190">
        <v>9.6208215491677365E-2</v>
      </c>
      <c r="AN190">
        <v>9.6223608358401408E-2</v>
      </c>
      <c r="AO190">
        <v>9.8600203844805931E-2</v>
      </c>
      <c r="AP190">
        <v>0.10022659321095742</v>
      </c>
      <c r="AQ190">
        <v>0.12701216204465238</v>
      </c>
      <c r="AR190">
        <v>0.1278245055276663</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row>
    <row r="191" spans="1:69">
      <c r="A191" t="s">
        <v>339</v>
      </c>
      <c r="B191" t="s">
        <v>407</v>
      </c>
      <c r="C191" t="s">
        <v>5155</v>
      </c>
      <c r="D191" t="s">
        <v>38</v>
      </c>
      <c r="E191">
        <v>1000</v>
      </c>
      <c r="F191" t="s">
        <v>2608</v>
      </c>
      <c r="G191">
        <v>0</v>
      </c>
      <c r="H191">
        <v>0</v>
      </c>
      <c r="I191">
        <v>0</v>
      </c>
      <c r="J191">
        <v>0</v>
      </c>
      <c r="K191">
        <v>0</v>
      </c>
      <c r="L191">
        <v>0</v>
      </c>
      <c r="M191">
        <v>0</v>
      </c>
      <c r="N191">
        <v>0</v>
      </c>
      <c r="O191">
        <v>0</v>
      </c>
      <c r="P191">
        <v>0</v>
      </c>
      <c r="Q191">
        <v>2.9259374648178561E-3</v>
      </c>
      <c r="R191">
        <v>3.34514550284104E-3</v>
      </c>
      <c r="S191">
        <v>9.6389818171674097E-3</v>
      </c>
      <c r="T191">
        <v>1.1188882348304466E-2</v>
      </c>
      <c r="U191">
        <v>1.2473387658095227E-2</v>
      </c>
      <c r="V191">
        <v>9.3691582472990587E-3</v>
      </c>
      <c r="W191">
        <v>7.3257011839246745E-3</v>
      </c>
      <c r="X191">
        <v>5.6925860139236447E-3</v>
      </c>
      <c r="Y191">
        <v>7.8108771544294717E-3</v>
      </c>
      <c r="Z191">
        <v>6.4330986938181262E-3</v>
      </c>
      <c r="AA191">
        <v>6.3308261701150092E-3</v>
      </c>
      <c r="AB191">
        <v>6.6929602476284633E-3</v>
      </c>
      <c r="AC191">
        <v>5.2479483405254192E-3</v>
      </c>
      <c r="AD191">
        <v>3.076703086870804E-3</v>
      </c>
      <c r="AE191">
        <v>2.3312254834274701E-3</v>
      </c>
      <c r="AF191">
        <v>2.2152375006060819E-3</v>
      </c>
      <c r="AG191">
        <v>3.3471754144155765E-3</v>
      </c>
      <c r="AH191">
        <v>6.8084344908007858E-3</v>
      </c>
      <c r="AI191">
        <v>4.8939753254380212E-3</v>
      </c>
      <c r="AJ191">
        <v>6.665948971662789E-3</v>
      </c>
      <c r="AK191">
        <v>8.343588732631451E-3</v>
      </c>
      <c r="AL191">
        <v>6.9557287998326259E-3</v>
      </c>
      <c r="AM191">
        <v>6.954616093624545E-3</v>
      </c>
      <c r="AN191">
        <v>6.9557287998326259E-3</v>
      </c>
      <c r="AO191">
        <v>4.7659305109122108E-3</v>
      </c>
      <c r="AP191">
        <v>2.7623144246083893E-3</v>
      </c>
      <c r="AQ191">
        <v>3.5005432797478794E-3</v>
      </c>
      <c r="AR191">
        <v>5.279382630854825E-3</v>
      </c>
      <c r="AS191">
        <v>1.0000635142778448E-2</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row>
    <row r="192" spans="1:69">
      <c r="A192" t="s">
        <v>339</v>
      </c>
      <c r="B192" t="s">
        <v>409</v>
      </c>
      <c r="C192" t="s">
        <v>2</v>
      </c>
      <c r="D192" t="s">
        <v>38</v>
      </c>
      <c r="E192">
        <v>1000</v>
      </c>
      <c r="F192" t="s">
        <v>2608</v>
      </c>
      <c r="G192">
        <v>0</v>
      </c>
      <c r="H192">
        <v>1</v>
      </c>
      <c r="I192">
        <v>1</v>
      </c>
      <c r="J192">
        <v>1</v>
      </c>
      <c r="K192">
        <v>0</v>
      </c>
      <c r="L192">
        <v>0</v>
      </c>
      <c r="M192">
        <v>0</v>
      </c>
      <c r="N192">
        <v>1</v>
      </c>
      <c r="O192">
        <v>0.98028844497481515</v>
      </c>
      <c r="P192">
        <v>0.99900101530553964</v>
      </c>
      <c r="Q192">
        <v>0.83803393507043378</v>
      </c>
      <c r="R192">
        <v>0.57353371151036991</v>
      </c>
      <c r="S192">
        <v>0.58943294851715033</v>
      </c>
      <c r="T192">
        <v>0.50287021262362486</v>
      </c>
      <c r="U192">
        <v>0.48480928514296023</v>
      </c>
      <c r="V192">
        <v>0.75563916484261007</v>
      </c>
      <c r="W192">
        <v>0.69028332940736614</v>
      </c>
      <c r="X192">
        <v>0.6525310816275729</v>
      </c>
      <c r="Y192">
        <v>0.56328043196394406</v>
      </c>
      <c r="Z192">
        <v>0.50186363695953518</v>
      </c>
      <c r="AA192">
        <v>0.49224601329252299</v>
      </c>
      <c r="AB192">
        <v>0.4919279359976485</v>
      </c>
      <c r="AC192">
        <v>0.49264356741523158</v>
      </c>
      <c r="AD192">
        <v>0.50225507553657045</v>
      </c>
      <c r="AE192">
        <v>0.51450704083632282</v>
      </c>
      <c r="AF192">
        <v>0.56576148918877134</v>
      </c>
      <c r="AG192">
        <v>0.7590556802984243</v>
      </c>
      <c r="AH192">
        <v>0.89752642474271593</v>
      </c>
      <c r="AI192">
        <v>0.72657371377486579</v>
      </c>
      <c r="AJ192">
        <v>0.62794332000764708</v>
      </c>
      <c r="AK192">
        <v>0.57766181933370186</v>
      </c>
      <c r="AL192">
        <v>0.48197441419789394</v>
      </c>
      <c r="AM192">
        <v>0.48205728262216035</v>
      </c>
      <c r="AN192">
        <v>0.48197441419789394</v>
      </c>
      <c r="AO192">
        <v>0.47154146495000393</v>
      </c>
      <c r="AP192">
        <v>0.46490688304135092</v>
      </c>
      <c r="AQ192">
        <v>0.34568679719196854</v>
      </c>
      <c r="AR192">
        <v>0.52180254173556873</v>
      </c>
      <c r="AS192">
        <v>0.98999936485722151</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row>
    <row r="193" spans="1:69">
      <c r="A193" t="s">
        <v>339</v>
      </c>
      <c r="B193" t="s">
        <v>409</v>
      </c>
      <c r="C193" t="s">
        <v>5135</v>
      </c>
      <c r="D193" t="s">
        <v>38</v>
      </c>
      <c r="E193">
        <v>1000</v>
      </c>
      <c r="F193" t="s">
        <v>2608</v>
      </c>
      <c r="G193">
        <v>0</v>
      </c>
      <c r="H193">
        <v>0</v>
      </c>
      <c r="I193">
        <v>0</v>
      </c>
      <c r="J193">
        <v>0</v>
      </c>
      <c r="K193">
        <v>0</v>
      </c>
      <c r="L193">
        <v>0</v>
      </c>
      <c r="M193">
        <v>0</v>
      </c>
      <c r="N193">
        <v>0</v>
      </c>
      <c r="O193">
        <v>0</v>
      </c>
      <c r="P193">
        <v>0</v>
      </c>
      <c r="Q193">
        <v>0.11364258545195666</v>
      </c>
      <c r="R193">
        <v>0.28212178739040716</v>
      </c>
      <c r="S193">
        <v>0.28871355283198225</v>
      </c>
      <c r="T193">
        <v>0.34993240875858794</v>
      </c>
      <c r="U193">
        <v>0.35109479279800526</v>
      </c>
      <c r="V193">
        <v>0.16922058359054551</v>
      </c>
      <c r="W193">
        <v>0.1701366704289331</v>
      </c>
      <c r="X193">
        <v>0.23307091292144669</v>
      </c>
      <c r="Y193">
        <v>0.2815058680008839</v>
      </c>
      <c r="Z193">
        <v>0.32386661735870503</v>
      </c>
      <c r="AA193">
        <v>0.3043013990272081</v>
      </c>
      <c r="AB193">
        <v>0.30427466204804804</v>
      </c>
      <c r="AC193">
        <v>0.30471730515042533</v>
      </c>
      <c r="AD193">
        <v>0.3106623596419158</v>
      </c>
      <c r="AE193">
        <v>0.31824062940097331</v>
      </c>
      <c r="AF193">
        <v>0.31110561614610938</v>
      </c>
      <c r="AG193">
        <v>0.15669126062344163</v>
      </c>
      <c r="AH193">
        <v>0</v>
      </c>
      <c r="AI193">
        <v>0.19976718742699356</v>
      </c>
      <c r="AJ193">
        <v>0.25857906679508935</v>
      </c>
      <c r="AK193">
        <v>0.30298504639017809</v>
      </c>
      <c r="AL193">
        <v>0.32475467820960469</v>
      </c>
      <c r="AM193">
        <v>0.32470272728441107</v>
      </c>
      <c r="AN193">
        <v>0.32475467820960469</v>
      </c>
      <c r="AO193">
        <v>0.33277568797621998</v>
      </c>
      <c r="AP193">
        <v>0.33826475208698131</v>
      </c>
      <c r="AQ193">
        <v>0.42866604690070176</v>
      </c>
      <c r="AR193">
        <v>0.28733217187396887</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row>
    <row r="194" spans="1:69">
      <c r="A194" t="s">
        <v>339</v>
      </c>
      <c r="B194" t="s">
        <v>409</v>
      </c>
      <c r="C194" t="s">
        <v>5136</v>
      </c>
      <c r="D194" t="s">
        <v>38</v>
      </c>
      <c r="E194">
        <v>1000</v>
      </c>
      <c r="F194" t="s">
        <v>2608</v>
      </c>
      <c r="G194">
        <v>0</v>
      </c>
      <c r="H194">
        <v>0</v>
      </c>
      <c r="I194">
        <v>0</v>
      </c>
      <c r="J194">
        <v>0</v>
      </c>
      <c r="K194">
        <v>0</v>
      </c>
      <c r="L194">
        <v>0</v>
      </c>
      <c r="M194">
        <v>0</v>
      </c>
      <c r="N194">
        <v>0</v>
      </c>
      <c r="O194">
        <v>1.9711555025184874E-2</v>
      </c>
      <c r="P194">
        <v>9.989846944602834E-4</v>
      </c>
      <c r="Q194">
        <v>4.5397542012791677E-2</v>
      </c>
      <c r="R194">
        <v>4.6958759799579496E-2</v>
      </c>
      <c r="S194">
        <v>4.8055949537703986E-2</v>
      </c>
      <c r="T194">
        <v>5.8245738767574329E-2</v>
      </c>
      <c r="U194">
        <v>6.4932462105135605E-2</v>
      </c>
      <c r="V194">
        <v>2.8166519188313095E-2</v>
      </c>
      <c r="W194">
        <v>5.663800101136144E-2</v>
      </c>
      <c r="X194">
        <v>4.6553175991337445E-2</v>
      </c>
      <c r="Y194">
        <v>4.0162492213739166E-2</v>
      </c>
      <c r="Z194">
        <v>7.1876167770547617E-2</v>
      </c>
      <c r="AA194">
        <v>8.4417539648224876E-2</v>
      </c>
      <c r="AB194">
        <v>8.4410122429620121E-2</v>
      </c>
      <c r="AC194">
        <v>8.4532917926993453E-2</v>
      </c>
      <c r="AD194">
        <v>6.8945728533933354E-2</v>
      </c>
      <c r="AE194">
        <v>7.062758445676591E-2</v>
      </c>
      <c r="AF194">
        <v>5.1783075798711171E-2</v>
      </c>
      <c r="AG194">
        <v>3.9121547497467553E-2</v>
      </c>
      <c r="AH194">
        <v>4.6258296416410188E-2</v>
      </c>
      <c r="AI194">
        <v>3.3250956819015035E-2</v>
      </c>
      <c r="AJ194">
        <v>5.1648129975981713E-2</v>
      </c>
      <c r="AK194">
        <v>6.484039561736625E-2</v>
      </c>
      <c r="AL194">
        <v>9.0091570434267354E-2</v>
      </c>
      <c r="AM194">
        <v>9.0077158508126656E-2</v>
      </c>
      <c r="AN194">
        <v>9.0091570434267354E-2</v>
      </c>
      <c r="AO194">
        <v>9.2316712718057858E-2</v>
      </c>
      <c r="AP194">
        <v>9.3839457236101986E-2</v>
      </c>
      <c r="AQ194">
        <v>9.5134450582929533E-2</v>
      </c>
      <c r="AR194">
        <v>5.7761398231941208E-2</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row>
    <row r="195" spans="1:69">
      <c r="A195" t="s">
        <v>339</v>
      </c>
      <c r="B195" t="s">
        <v>409</v>
      </c>
      <c r="C195" t="s">
        <v>5138</v>
      </c>
      <c r="D195" t="s">
        <v>38</v>
      </c>
      <c r="E195">
        <v>1000</v>
      </c>
      <c r="F195" t="s">
        <v>2608</v>
      </c>
      <c r="G195">
        <v>0</v>
      </c>
      <c r="H195">
        <v>0</v>
      </c>
      <c r="I195">
        <v>0</v>
      </c>
      <c r="J195">
        <v>0</v>
      </c>
      <c r="K195">
        <v>0</v>
      </c>
      <c r="L195">
        <v>0</v>
      </c>
      <c r="M195">
        <v>0</v>
      </c>
      <c r="N195">
        <v>0</v>
      </c>
      <c r="O195">
        <v>0</v>
      </c>
      <c r="P195">
        <v>0</v>
      </c>
      <c r="Q195">
        <v>0</v>
      </c>
      <c r="R195">
        <v>9.4040595796802393E-2</v>
      </c>
      <c r="S195">
        <v>6.4158567295996061E-2</v>
      </c>
      <c r="T195">
        <v>7.7762757501908447E-2</v>
      </c>
      <c r="U195">
        <v>8.6690072295803777E-2</v>
      </c>
      <c r="V195">
        <v>3.7604574131232339E-2</v>
      </c>
      <c r="W195">
        <v>7.5616297968414709E-2</v>
      </c>
      <c r="X195">
        <v>6.2152243445719124E-2</v>
      </c>
      <c r="Y195">
        <v>0.10724033066700339</v>
      </c>
      <c r="Z195">
        <v>9.596047921739409E-2</v>
      </c>
      <c r="AA195">
        <v>0.11270422186192895</v>
      </c>
      <c r="AB195">
        <v>0.11269431927705484</v>
      </c>
      <c r="AC195">
        <v>0.11285826116682421</v>
      </c>
      <c r="AD195">
        <v>0.11506013320070957</v>
      </c>
      <c r="AE195">
        <v>9.4293519822510621E-2</v>
      </c>
      <c r="AF195">
        <v>6.9134581365802097E-2</v>
      </c>
      <c r="AG195">
        <v>4.1784336166251101E-2</v>
      </c>
      <c r="AH195">
        <v>4.9406844350073115E-2</v>
      </c>
      <c r="AI195">
        <v>3.5514166653687743E-2</v>
      </c>
      <c r="AJ195">
        <v>5.5163534249619062E-2</v>
      </c>
      <c r="AK195">
        <v>4.616914992612238E-2</v>
      </c>
      <c r="AL195">
        <v>9.6223608358401408E-2</v>
      </c>
      <c r="AM195">
        <v>9.6208215491677365E-2</v>
      </c>
      <c r="AN195">
        <v>9.6223608358401408E-2</v>
      </c>
      <c r="AO195">
        <v>9.8600203844805931E-2</v>
      </c>
      <c r="AP195">
        <v>0.10022659321095742</v>
      </c>
      <c r="AQ195">
        <v>0.12701216204465238</v>
      </c>
      <c r="AR195">
        <v>0.1278245055276663</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row>
    <row r="196" spans="1:69">
      <c r="A196" t="s">
        <v>339</v>
      </c>
      <c r="B196" t="s">
        <v>409</v>
      </c>
      <c r="C196" t="s">
        <v>5155</v>
      </c>
      <c r="D196" t="s">
        <v>38</v>
      </c>
      <c r="E196">
        <v>1000</v>
      </c>
      <c r="F196" t="s">
        <v>2608</v>
      </c>
      <c r="G196">
        <v>0</v>
      </c>
      <c r="H196">
        <v>0</v>
      </c>
      <c r="I196">
        <v>0</v>
      </c>
      <c r="J196">
        <v>0</v>
      </c>
      <c r="K196">
        <v>0</v>
      </c>
      <c r="L196">
        <v>0</v>
      </c>
      <c r="M196">
        <v>0</v>
      </c>
      <c r="N196">
        <v>0</v>
      </c>
      <c r="O196">
        <v>0</v>
      </c>
      <c r="P196">
        <v>0</v>
      </c>
      <c r="Q196">
        <v>2.9259374648178561E-3</v>
      </c>
      <c r="R196">
        <v>3.34514550284104E-3</v>
      </c>
      <c r="S196">
        <v>9.6389818171674097E-3</v>
      </c>
      <c r="T196">
        <v>1.1188882348304466E-2</v>
      </c>
      <c r="U196">
        <v>1.2473387658095227E-2</v>
      </c>
      <c r="V196">
        <v>9.3691582472990587E-3</v>
      </c>
      <c r="W196">
        <v>7.3257011839246745E-3</v>
      </c>
      <c r="X196">
        <v>5.6925860139236447E-3</v>
      </c>
      <c r="Y196">
        <v>7.8108771544294717E-3</v>
      </c>
      <c r="Z196">
        <v>6.4330986938181262E-3</v>
      </c>
      <c r="AA196">
        <v>6.3308261701150092E-3</v>
      </c>
      <c r="AB196">
        <v>6.6929602476284633E-3</v>
      </c>
      <c r="AC196">
        <v>5.2479483405254192E-3</v>
      </c>
      <c r="AD196">
        <v>3.076703086870804E-3</v>
      </c>
      <c r="AE196">
        <v>2.3312254834274701E-3</v>
      </c>
      <c r="AF196">
        <v>2.2152375006060819E-3</v>
      </c>
      <c r="AG196">
        <v>3.3471754144155765E-3</v>
      </c>
      <c r="AH196">
        <v>6.8084344908007858E-3</v>
      </c>
      <c r="AI196">
        <v>4.8939753254380212E-3</v>
      </c>
      <c r="AJ196">
        <v>6.665948971662789E-3</v>
      </c>
      <c r="AK196">
        <v>8.343588732631451E-3</v>
      </c>
      <c r="AL196">
        <v>6.9557287998326259E-3</v>
      </c>
      <c r="AM196">
        <v>6.954616093624545E-3</v>
      </c>
      <c r="AN196">
        <v>6.9557287998326259E-3</v>
      </c>
      <c r="AO196">
        <v>4.7659305109122108E-3</v>
      </c>
      <c r="AP196">
        <v>2.7623144246083893E-3</v>
      </c>
      <c r="AQ196">
        <v>3.5005432797478794E-3</v>
      </c>
      <c r="AR196">
        <v>5.279382630854825E-3</v>
      </c>
      <c r="AS196">
        <v>1.0000635142778448E-2</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row>
    <row r="197" spans="1:69">
      <c r="A197" t="s">
        <v>339</v>
      </c>
      <c r="B197" t="s">
        <v>412</v>
      </c>
      <c r="C197" t="s">
        <v>2</v>
      </c>
      <c r="D197" t="s">
        <v>38</v>
      </c>
      <c r="E197">
        <v>1000</v>
      </c>
      <c r="F197" t="s">
        <v>2608</v>
      </c>
      <c r="G197">
        <v>0</v>
      </c>
      <c r="H197">
        <v>1</v>
      </c>
      <c r="I197">
        <v>1</v>
      </c>
      <c r="J197">
        <v>1</v>
      </c>
      <c r="K197">
        <v>0</v>
      </c>
      <c r="L197">
        <v>0</v>
      </c>
      <c r="M197">
        <v>0</v>
      </c>
      <c r="N197">
        <v>1</v>
      </c>
      <c r="O197">
        <v>0.98028844497481515</v>
      </c>
      <c r="P197">
        <v>0.99900101530553964</v>
      </c>
      <c r="Q197">
        <v>0.83803393507043378</v>
      </c>
      <c r="R197">
        <v>0.57353371151036991</v>
      </c>
      <c r="S197">
        <v>0.58943294851715033</v>
      </c>
      <c r="T197">
        <v>0.50287021262362486</v>
      </c>
      <c r="U197">
        <v>0.48480928514296023</v>
      </c>
      <c r="V197">
        <v>0.75563916484261007</v>
      </c>
      <c r="W197">
        <v>0.69028332940736614</v>
      </c>
      <c r="X197">
        <v>0.6525310816275729</v>
      </c>
      <c r="Y197">
        <v>0.56328043196394406</v>
      </c>
      <c r="Z197">
        <v>0.50186363695953518</v>
      </c>
      <c r="AA197">
        <v>0.49224601329252299</v>
      </c>
      <c r="AB197">
        <v>0.4919279359976485</v>
      </c>
      <c r="AC197">
        <v>0.49264356741523158</v>
      </c>
      <c r="AD197">
        <v>0.50225507553657045</v>
      </c>
      <c r="AE197">
        <v>0.51450704083632282</v>
      </c>
      <c r="AF197">
        <v>0.56576148918877134</v>
      </c>
      <c r="AG197">
        <v>0.7590556802984243</v>
      </c>
      <c r="AH197">
        <v>0.89752642474271593</v>
      </c>
      <c r="AI197">
        <v>0.72657371377486579</v>
      </c>
      <c r="AJ197">
        <v>0.62794332000764708</v>
      </c>
      <c r="AK197">
        <v>0.57766181933370186</v>
      </c>
      <c r="AL197">
        <v>0.48197441419789394</v>
      </c>
      <c r="AM197">
        <v>0.48205728262216035</v>
      </c>
      <c r="AN197">
        <v>0.48197441419789394</v>
      </c>
      <c r="AO197">
        <v>0.47154146495000393</v>
      </c>
      <c r="AP197">
        <v>0.46490688304135092</v>
      </c>
      <c r="AQ197">
        <v>0.34568679719196854</v>
      </c>
      <c r="AR197">
        <v>0.52180254173556873</v>
      </c>
      <c r="AS197">
        <v>0.98999936485722151</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row>
    <row r="198" spans="1:69">
      <c r="A198" t="s">
        <v>339</v>
      </c>
      <c r="B198" t="s">
        <v>412</v>
      </c>
      <c r="C198" t="s">
        <v>5135</v>
      </c>
      <c r="D198" t="s">
        <v>38</v>
      </c>
      <c r="E198">
        <v>1000</v>
      </c>
      <c r="F198" t="s">
        <v>2608</v>
      </c>
      <c r="G198">
        <v>0</v>
      </c>
      <c r="H198">
        <v>0</v>
      </c>
      <c r="I198">
        <v>0</v>
      </c>
      <c r="J198">
        <v>0</v>
      </c>
      <c r="K198">
        <v>0</v>
      </c>
      <c r="L198">
        <v>0</v>
      </c>
      <c r="M198">
        <v>0</v>
      </c>
      <c r="N198">
        <v>0</v>
      </c>
      <c r="O198">
        <v>0</v>
      </c>
      <c r="P198">
        <v>0</v>
      </c>
      <c r="Q198">
        <v>0.11364258545195666</v>
      </c>
      <c r="R198">
        <v>0.28212178739040716</v>
      </c>
      <c r="S198">
        <v>0.28871355283198225</v>
      </c>
      <c r="T198">
        <v>0.34993240875858794</v>
      </c>
      <c r="U198">
        <v>0.35109479279800526</v>
      </c>
      <c r="V198">
        <v>0.16922058359054551</v>
      </c>
      <c r="W198">
        <v>0.1701366704289331</v>
      </c>
      <c r="X198">
        <v>0.23307091292144669</v>
      </c>
      <c r="Y198">
        <v>0.2815058680008839</v>
      </c>
      <c r="Z198">
        <v>0.32386661735870503</v>
      </c>
      <c r="AA198">
        <v>0.3043013990272081</v>
      </c>
      <c r="AB198">
        <v>0.30427466204804804</v>
      </c>
      <c r="AC198">
        <v>0.30471730515042533</v>
      </c>
      <c r="AD198">
        <v>0.3106623596419158</v>
      </c>
      <c r="AE198">
        <v>0.31824062940097331</v>
      </c>
      <c r="AF198">
        <v>0.31110561614610938</v>
      </c>
      <c r="AG198">
        <v>0.15669126062344163</v>
      </c>
      <c r="AH198">
        <v>0</v>
      </c>
      <c r="AI198">
        <v>0.19976718742699356</v>
      </c>
      <c r="AJ198">
        <v>0.25857906679508935</v>
      </c>
      <c r="AK198">
        <v>0.30298504639017809</v>
      </c>
      <c r="AL198">
        <v>0.32475467820960469</v>
      </c>
      <c r="AM198">
        <v>0.32470272728441107</v>
      </c>
      <c r="AN198">
        <v>0.32475467820960469</v>
      </c>
      <c r="AO198">
        <v>0.33277568797621998</v>
      </c>
      <c r="AP198">
        <v>0.33826475208698131</v>
      </c>
      <c r="AQ198">
        <v>0.42866604690070176</v>
      </c>
      <c r="AR198">
        <v>0.28733217187396887</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row>
    <row r="199" spans="1:69">
      <c r="A199" t="s">
        <v>339</v>
      </c>
      <c r="B199" t="s">
        <v>412</v>
      </c>
      <c r="C199" t="s">
        <v>5136</v>
      </c>
      <c r="D199" t="s">
        <v>38</v>
      </c>
      <c r="E199">
        <v>1000</v>
      </c>
      <c r="F199" t="s">
        <v>2608</v>
      </c>
      <c r="G199">
        <v>0</v>
      </c>
      <c r="H199">
        <v>0</v>
      </c>
      <c r="I199">
        <v>0</v>
      </c>
      <c r="J199">
        <v>0</v>
      </c>
      <c r="K199">
        <v>0</v>
      </c>
      <c r="L199">
        <v>0</v>
      </c>
      <c r="M199">
        <v>0</v>
      </c>
      <c r="N199">
        <v>0</v>
      </c>
      <c r="O199">
        <v>1.9711555025184874E-2</v>
      </c>
      <c r="P199">
        <v>9.989846944602834E-4</v>
      </c>
      <c r="Q199">
        <v>4.5397542012791677E-2</v>
      </c>
      <c r="R199">
        <v>4.6958759799579496E-2</v>
      </c>
      <c r="S199">
        <v>4.8055949537703986E-2</v>
      </c>
      <c r="T199">
        <v>5.8245738767574329E-2</v>
      </c>
      <c r="U199">
        <v>6.4932462105135605E-2</v>
      </c>
      <c r="V199">
        <v>2.8166519188313095E-2</v>
      </c>
      <c r="W199">
        <v>5.663800101136144E-2</v>
      </c>
      <c r="X199">
        <v>4.6553175991337445E-2</v>
      </c>
      <c r="Y199">
        <v>4.0162492213739166E-2</v>
      </c>
      <c r="Z199">
        <v>7.1876167770547617E-2</v>
      </c>
      <c r="AA199">
        <v>8.4417539648224876E-2</v>
      </c>
      <c r="AB199">
        <v>8.4410122429620121E-2</v>
      </c>
      <c r="AC199">
        <v>8.4532917926993453E-2</v>
      </c>
      <c r="AD199">
        <v>6.8945728533933354E-2</v>
      </c>
      <c r="AE199">
        <v>7.062758445676591E-2</v>
      </c>
      <c r="AF199">
        <v>5.1783075798711171E-2</v>
      </c>
      <c r="AG199">
        <v>3.9121547497467553E-2</v>
      </c>
      <c r="AH199">
        <v>4.6258296416410188E-2</v>
      </c>
      <c r="AI199">
        <v>3.3250956819015035E-2</v>
      </c>
      <c r="AJ199">
        <v>5.1648129975981713E-2</v>
      </c>
      <c r="AK199">
        <v>6.484039561736625E-2</v>
      </c>
      <c r="AL199">
        <v>9.0091570434267354E-2</v>
      </c>
      <c r="AM199">
        <v>9.0077158508126656E-2</v>
      </c>
      <c r="AN199">
        <v>9.0091570434267354E-2</v>
      </c>
      <c r="AO199">
        <v>9.2316712718057858E-2</v>
      </c>
      <c r="AP199">
        <v>9.3839457236101986E-2</v>
      </c>
      <c r="AQ199">
        <v>9.5134450582929533E-2</v>
      </c>
      <c r="AR199">
        <v>5.7761398231941208E-2</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row>
    <row r="200" spans="1:69">
      <c r="A200" t="s">
        <v>339</v>
      </c>
      <c r="B200" t="s">
        <v>412</v>
      </c>
      <c r="C200" t="s">
        <v>5138</v>
      </c>
      <c r="D200" t="s">
        <v>38</v>
      </c>
      <c r="E200">
        <v>1000</v>
      </c>
      <c r="F200" t="s">
        <v>2608</v>
      </c>
      <c r="G200">
        <v>0</v>
      </c>
      <c r="H200">
        <v>0</v>
      </c>
      <c r="I200">
        <v>0</v>
      </c>
      <c r="J200">
        <v>0</v>
      </c>
      <c r="K200">
        <v>0</v>
      </c>
      <c r="L200">
        <v>0</v>
      </c>
      <c r="M200">
        <v>0</v>
      </c>
      <c r="N200">
        <v>0</v>
      </c>
      <c r="O200">
        <v>0</v>
      </c>
      <c r="P200">
        <v>0</v>
      </c>
      <c r="Q200">
        <v>0</v>
      </c>
      <c r="R200">
        <v>9.4040595796802393E-2</v>
      </c>
      <c r="S200">
        <v>6.4158567295996061E-2</v>
      </c>
      <c r="T200">
        <v>7.7762757501908447E-2</v>
      </c>
      <c r="U200">
        <v>8.6690072295803777E-2</v>
      </c>
      <c r="V200">
        <v>3.7604574131232339E-2</v>
      </c>
      <c r="W200">
        <v>7.5616297968414709E-2</v>
      </c>
      <c r="X200">
        <v>6.2152243445719124E-2</v>
      </c>
      <c r="Y200">
        <v>0.10724033066700339</v>
      </c>
      <c r="Z200">
        <v>9.596047921739409E-2</v>
      </c>
      <c r="AA200">
        <v>0.11270422186192895</v>
      </c>
      <c r="AB200">
        <v>0.11269431927705484</v>
      </c>
      <c r="AC200">
        <v>0.11285826116682421</v>
      </c>
      <c r="AD200">
        <v>0.11506013320070957</v>
      </c>
      <c r="AE200">
        <v>9.4293519822510621E-2</v>
      </c>
      <c r="AF200">
        <v>6.9134581365802097E-2</v>
      </c>
      <c r="AG200">
        <v>4.1784336166251101E-2</v>
      </c>
      <c r="AH200">
        <v>4.9406844350073115E-2</v>
      </c>
      <c r="AI200">
        <v>3.5514166653687743E-2</v>
      </c>
      <c r="AJ200">
        <v>5.5163534249619062E-2</v>
      </c>
      <c r="AK200">
        <v>4.616914992612238E-2</v>
      </c>
      <c r="AL200">
        <v>9.6223608358401408E-2</v>
      </c>
      <c r="AM200">
        <v>9.6208215491677365E-2</v>
      </c>
      <c r="AN200">
        <v>9.6223608358401408E-2</v>
      </c>
      <c r="AO200">
        <v>9.8600203844805931E-2</v>
      </c>
      <c r="AP200">
        <v>0.10022659321095742</v>
      </c>
      <c r="AQ200">
        <v>0.12701216204465238</v>
      </c>
      <c r="AR200">
        <v>0.1278245055276663</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row>
    <row r="201" spans="1:69">
      <c r="A201" t="s">
        <v>339</v>
      </c>
      <c r="B201" t="s">
        <v>412</v>
      </c>
      <c r="C201" t="s">
        <v>5155</v>
      </c>
      <c r="D201" t="s">
        <v>38</v>
      </c>
      <c r="E201">
        <v>1000</v>
      </c>
      <c r="F201" t="s">
        <v>2608</v>
      </c>
      <c r="G201">
        <v>0</v>
      </c>
      <c r="H201">
        <v>0</v>
      </c>
      <c r="I201">
        <v>0</v>
      </c>
      <c r="J201">
        <v>0</v>
      </c>
      <c r="K201">
        <v>0</v>
      </c>
      <c r="L201">
        <v>0</v>
      </c>
      <c r="M201">
        <v>0</v>
      </c>
      <c r="N201">
        <v>0</v>
      </c>
      <c r="O201">
        <v>0</v>
      </c>
      <c r="P201">
        <v>0</v>
      </c>
      <c r="Q201">
        <v>2.9259374648178561E-3</v>
      </c>
      <c r="R201">
        <v>3.34514550284104E-3</v>
      </c>
      <c r="S201">
        <v>9.6389818171674097E-3</v>
      </c>
      <c r="T201">
        <v>1.1188882348304466E-2</v>
      </c>
      <c r="U201">
        <v>1.2473387658095227E-2</v>
      </c>
      <c r="V201">
        <v>9.3691582472990587E-3</v>
      </c>
      <c r="W201">
        <v>7.3257011839246745E-3</v>
      </c>
      <c r="X201">
        <v>5.6925860139236447E-3</v>
      </c>
      <c r="Y201">
        <v>7.8108771544294717E-3</v>
      </c>
      <c r="Z201">
        <v>6.4330986938181262E-3</v>
      </c>
      <c r="AA201">
        <v>6.3308261701150092E-3</v>
      </c>
      <c r="AB201">
        <v>6.6929602476284633E-3</v>
      </c>
      <c r="AC201">
        <v>5.2479483405254192E-3</v>
      </c>
      <c r="AD201">
        <v>3.076703086870804E-3</v>
      </c>
      <c r="AE201">
        <v>2.3312254834274701E-3</v>
      </c>
      <c r="AF201">
        <v>2.2152375006060819E-3</v>
      </c>
      <c r="AG201">
        <v>3.3471754144155765E-3</v>
      </c>
      <c r="AH201">
        <v>6.8084344908007858E-3</v>
      </c>
      <c r="AI201">
        <v>4.8939753254380212E-3</v>
      </c>
      <c r="AJ201">
        <v>6.665948971662789E-3</v>
      </c>
      <c r="AK201">
        <v>8.343588732631451E-3</v>
      </c>
      <c r="AL201">
        <v>6.9557287998326259E-3</v>
      </c>
      <c r="AM201">
        <v>6.954616093624545E-3</v>
      </c>
      <c r="AN201">
        <v>6.9557287998326259E-3</v>
      </c>
      <c r="AO201">
        <v>4.7659305109122108E-3</v>
      </c>
      <c r="AP201">
        <v>2.7623144246083893E-3</v>
      </c>
      <c r="AQ201">
        <v>3.5005432797478794E-3</v>
      </c>
      <c r="AR201">
        <v>5.279382630854825E-3</v>
      </c>
      <c r="AS201">
        <v>1.0000635142778448E-2</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row>
    <row r="202" spans="1:69">
      <c r="A202" t="s">
        <v>339</v>
      </c>
      <c r="B202" t="s">
        <v>415</v>
      </c>
      <c r="C202" t="s">
        <v>2</v>
      </c>
      <c r="D202" t="s">
        <v>38</v>
      </c>
      <c r="E202">
        <v>1000</v>
      </c>
      <c r="F202" t="s">
        <v>2608</v>
      </c>
      <c r="G202">
        <v>0</v>
      </c>
      <c r="H202">
        <v>1</v>
      </c>
      <c r="I202">
        <v>1</v>
      </c>
      <c r="J202">
        <v>1</v>
      </c>
      <c r="K202">
        <v>0</v>
      </c>
      <c r="L202">
        <v>0</v>
      </c>
      <c r="M202">
        <v>0</v>
      </c>
      <c r="N202">
        <v>1</v>
      </c>
      <c r="O202">
        <v>0.98028844497481515</v>
      </c>
      <c r="P202">
        <v>0.99900101530553964</v>
      </c>
      <c r="Q202">
        <v>0.83803393507043378</v>
      </c>
      <c r="R202">
        <v>0.57353371151036991</v>
      </c>
      <c r="S202">
        <v>0.58943294851715033</v>
      </c>
      <c r="T202">
        <v>0.50287021262362486</v>
      </c>
      <c r="U202">
        <v>0.48480928514296023</v>
      </c>
      <c r="V202">
        <v>0.75563916484261007</v>
      </c>
      <c r="W202">
        <v>0.69028332940736614</v>
      </c>
      <c r="X202">
        <v>0.6525310816275729</v>
      </c>
      <c r="Y202">
        <v>0.56328043196394406</v>
      </c>
      <c r="Z202">
        <v>0.50186363695953518</v>
      </c>
      <c r="AA202">
        <v>0.49224601329252299</v>
      </c>
      <c r="AB202">
        <v>0.4919279359976485</v>
      </c>
      <c r="AC202">
        <v>0.49264356741523158</v>
      </c>
      <c r="AD202">
        <v>0.50225507553657045</v>
      </c>
      <c r="AE202">
        <v>0.51450704083632282</v>
      </c>
      <c r="AF202">
        <v>0.56576148918877134</v>
      </c>
      <c r="AG202">
        <v>0.7590556802984243</v>
      </c>
      <c r="AH202">
        <v>0.89752642474271593</v>
      </c>
      <c r="AI202">
        <v>0.72657371377486579</v>
      </c>
      <c r="AJ202">
        <v>0.62794332000764708</v>
      </c>
      <c r="AK202">
        <v>0.57766181933370186</v>
      </c>
      <c r="AL202">
        <v>0.48197441419789394</v>
      </c>
      <c r="AM202">
        <v>0.48205728262216035</v>
      </c>
      <c r="AN202">
        <v>0.48197441419789394</v>
      </c>
      <c r="AO202">
        <v>0.47154146495000393</v>
      </c>
      <c r="AP202">
        <v>0.46490688304135092</v>
      </c>
      <c r="AQ202">
        <v>0.34568679719196854</v>
      </c>
      <c r="AR202">
        <v>0.52180254173556873</v>
      </c>
      <c r="AS202">
        <v>0.98999936485722151</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row>
    <row r="203" spans="1:69">
      <c r="A203" t="s">
        <v>339</v>
      </c>
      <c r="B203" t="s">
        <v>415</v>
      </c>
      <c r="C203" t="s">
        <v>5135</v>
      </c>
      <c r="D203" t="s">
        <v>38</v>
      </c>
      <c r="E203">
        <v>1000</v>
      </c>
      <c r="F203" t="s">
        <v>2608</v>
      </c>
      <c r="G203">
        <v>0</v>
      </c>
      <c r="H203">
        <v>0</v>
      </c>
      <c r="I203">
        <v>0</v>
      </c>
      <c r="J203">
        <v>0</v>
      </c>
      <c r="K203">
        <v>0</v>
      </c>
      <c r="L203">
        <v>0</v>
      </c>
      <c r="M203">
        <v>0</v>
      </c>
      <c r="N203">
        <v>0</v>
      </c>
      <c r="O203">
        <v>0</v>
      </c>
      <c r="P203">
        <v>0</v>
      </c>
      <c r="Q203">
        <v>0.11364258545195666</v>
      </c>
      <c r="R203">
        <v>0.28212178739040716</v>
      </c>
      <c r="S203">
        <v>0.28871355283198225</v>
      </c>
      <c r="T203">
        <v>0.34993240875858794</v>
      </c>
      <c r="U203">
        <v>0.35109479279800526</v>
      </c>
      <c r="V203">
        <v>0.16922058359054551</v>
      </c>
      <c r="W203">
        <v>0.1701366704289331</v>
      </c>
      <c r="X203">
        <v>0.23307091292144669</v>
      </c>
      <c r="Y203">
        <v>0.2815058680008839</v>
      </c>
      <c r="Z203">
        <v>0.32386661735870503</v>
      </c>
      <c r="AA203">
        <v>0.3043013990272081</v>
      </c>
      <c r="AB203">
        <v>0.30427466204804804</v>
      </c>
      <c r="AC203">
        <v>0.30471730515042533</v>
      </c>
      <c r="AD203">
        <v>0.3106623596419158</v>
      </c>
      <c r="AE203">
        <v>0.31824062940097331</v>
      </c>
      <c r="AF203">
        <v>0.31110561614610938</v>
      </c>
      <c r="AG203">
        <v>0.15669126062344163</v>
      </c>
      <c r="AH203">
        <v>0</v>
      </c>
      <c r="AI203">
        <v>0.19976718742699356</v>
      </c>
      <c r="AJ203">
        <v>0.25857906679508935</v>
      </c>
      <c r="AK203">
        <v>0.30298504639017809</v>
      </c>
      <c r="AL203">
        <v>0.32475467820960469</v>
      </c>
      <c r="AM203">
        <v>0.32470272728441107</v>
      </c>
      <c r="AN203">
        <v>0.32475467820960469</v>
      </c>
      <c r="AO203">
        <v>0.33277568797621998</v>
      </c>
      <c r="AP203">
        <v>0.33826475208698131</v>
      </c>
      <c r="AQ203">
        <v>0.42866604690070176</v>
      </c>
      <c r="AR203">
        <v>0.28733217187396887</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row>
    <row r="204" spans="1:69">
      <c r="A204" t="s">
        <v>339</v>
      </c>
      <c r="B204" t="s">
        <v>415</v>
      </c>
      <c r="C204" t="s">
        <v>5136</v>
      </c>
      <c r="D204" t="s">
        <v>38</v>
      </c>
      <c r="E204">
        <v>1000</v>
      </c>
      <c r="F204" t="s">
        <v>2608</v>
      </c>
      <c r="G204">
        <v>0</v>
      </c>
      <c r="H204">
        <v>0</v>
      </c>
      <c r="I204">
        <v>0</v>
      </c>
      <c r="J204">
        <v>0</v>
      </c>
      <c r="K204">
        <v>0</v>
      </c>
      <c r="L204">
        <v>0</v>
      </c>
      <c r="M204">
        <v>0</v>
      </c>
      <c r="N204">
        <v>0</v>
      </c>
      <c r="O204">
        <v>1.9711555025184874E-2</v>
      </c>
      <c r="P204">
        <v>9.989846944602834E-4</v>
      </c>
      <c r="Q204">
        <v>4.5397542012791677E-2</v>
      </c>
      <c r="R204">
        <v>4.6958759799579496E-2</v>
      </c>
      <c r="S204">
        <v>4.8055949537703986E-2</v>
      </c>
      <c r="T204">
        <v>5.8245738767574329E-2</v>
      </c>
      <c r="U204">
        <v>6.4932462105135605E-2</v>
      </c>
      <c r="V204">
        <v>2.8166519188313095E-2</v>
      </c>
      <c r="W204">
        <v>5.663800101136144E-2</v>
      </c>
      <c r="X204">
        <v>4.6553175991337445E-2</v>
      </c>
      <c r="Y204">
        <v>4.0162492213739166E-2</v>
      </c>
      <c r="Z204">
        <v>7.1876167770547617E-2</v>
      </c>
      <c r="AA204">
        <v>8.4417539648224876E-2</v>
      </c>
      <c r="AB204">
        <v>8.4410122429620121E-2</v>
      </c>
      <c r="AC204">
        <v>8.4532917926993453E-2</v>
      </c>
      <c r="AD204">
        <v>6.8945728533933354E-2</v>
      </c>
      <c r="AE204">
        <v>7.062758445676591E-2</v>
      </c>
      <c r="AF204">
        <v>5.1783075798711171E-2</v>
      </c>
      <c r="AG204">
        <v>3.9121547497467553E-2</v>
      </c>
      <c r="AH204">
        <v>4.6258296416410188E-2</v>
      </c>
      <c r="AI204">
        <v>3.3250956819015035E-2</v>
      </c>
      <c r="AJ204">
        <v>5.1648129975981713E-2</v>
      </c>
      <c r="AK204">
        <v>6.484039561736625E-2</v>
      </c>
      <c r="AL204">
        <v>9.0091570434267354E-2</v>
      </c>
      <c r="AM204">
        <v>9.0077158508126656E-2</v>
      </c>
      <c r="AN204">
        <v>9.0091570434267354E-2</v>
      </c>
      <c r="AO204">
        <v>9.2316712718057858E-2</v>
      </c>
      <c r="AP204">
        <v>9.3839457236101986E-2</v>
      </c>
      <c r="AQ204">
        <v>9.5134450582929533E-2</v>
      </c>
      <c r="AR204">
        <v>5.7761398231941208E-2</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row>
    <row r="205" spans="1:69">
      <c r="A205" t="s">
        <v>339</v>
      </c>
      <c r="B205" t="s">
        <v>415</v>
      </c>
      <c r="C205" t="s">
        <v>5138</v>
      </c>
      <c r="D205" t="s">
        <v>38</v>
      </c>
      <c r="E205">
        <v>1000</v>
      </c>
      <c r="F205" t="s">
        <v>2608</v>
      </c>
      <c r="G205">
        <v>0</v>
      </c>
      <c r="H205">
        <v>0</v>
      </c>
      <c r="I205">
        <v>0</v>
      </c>
      <c r="J205">
        <v>0</v>
      </c>
      <c r="K205">
        <v>0</v>
      </c>
      <c r="L205">
        <v>0</v>
      </c>
      <c r="M205">
        <v>0</v>
      </c>
      <c r="N205">
        <v>0</v>
      </c>
      <c r="O205">
        <v>0</v>
      </c>
      <c r="P205">
        <v>0</v>
      </c>
      <c r="Q205">
        <v>0</v>
      </c>
      <c r="R205">
        <v>9.4040595796802393E-2</v>
      </c>
      <c r="S205">
        <v>6.4158567295996061E-2</v>
      </c>
      <c r="T205">
        <v>7.7762757501908447E-2</v>
      </c>
      <c r="U205">
        <v>8.6690072295803777E-2</v>
      </c>
      <c r="V205">
        <v>3.7604574131232339E-2</v>
      </c>
      <c r="W205">
        <v>7.5616297968414709E-2</v>
      </c>
      <c r="X205">
        <v>6.2152243445719124E-2</v>
      </c>
      <c r="Y205">
        <v>0.10724033066700339</v>
      </c>
      <c r="Z205">
        <v>9.596047921739409E-2</v>
      </c>
      <c r="AA205">
        <v>0.11270422186192895</v>
      </c>
      <c r="AB205">
        <v>0.11269431927705484</v>
      </c>
      <c r="AC205">
        <v>0.11285826116682421</v>
      </c>
      <c r="AD205">
        <v>0.11506013320070957</v>
      </c>
      <c r="AE205">
        <v>9.4293519822510621E-2</v>
      </c>
      <c r="AF205">
        <v>6.9134581365802097E-2</v>
      </c>
      <c r="AG205">
        <v>4.1784336166251101E-2</v>
      </c>
      <c r="AH205">
        <v>4.9406844350073115E-2</v>
      </c>
      <c r="AI205">
        <v>3.5514166653687743E-2</v>
      </c>
      <c r="AJ205">
        <v>5.5163534249619062E-2</v>
      </c>
      <c r="AK205">
        <v>4.616914992612238E-2</v>
      </c>
      <c r="AL205">
        <v>9.6223608358401408E-2</v>
      </c>
      <c r="AM205">
        <v>9.6208215491677365E-2</v>
      </c>
      <c r="AN205">
        <v>9.6223608358401408E-2</v>
      </c>
      <c r="AO205">
        <v>9.8600203844805931E-2</v>
      </c>
      <c r="AP205">
        <v>0.10022659321095742</v>
      </c>
      <c r="AQ205">
        <v>0.12701216204465238</v>
      </c>
      <c r="AR205">
        <v>0.1278245055276663</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row>
    <row r="206" spans="1:69">
      <c r="A206" t="s">
        <v>339</v>
      </c>
      <c r="B206" t="s">
        <v>415</v>
      </c>
      <c r="C206" t="s">
        <v>5155</v>
      </c>
      <c r="D206" t="s">
        <v>38</v>
      </c>
      <c r="E206">
        <v>1000</v>
      </c>
      <c r="F206" t="s">
        <v>2608</v>
      </c>
      <c r="G206">
        <v>0</v>
      </c>
      <c r="H206">
        <v>0</v>
      </c>
      <c r="I206">
        <v>0</v>
      </c>
      <c r="J206">
        <v>0</v>
      </c>
      <c r="K206">
        <v>0</v>
      </c>
      <c r="L206">
        <v>0</v>
      </c>
      <c r="M206">
        <v>0</v>
      </c>
      <c r="N206">
        <v>0</v>
      </c>
      <c r="O206">
        <v>0</v>
      </c>
      <c r="P206">
        <v>0</v>
      </c>
      <c r="Q206">
        <v>2.9259374648178561E-3</v>
      </c>
      <c r="R206">
        <v>3.34514550284104E-3</v>
      </c>
      <c r="S206">
        <v>9.6389818171674097E-3</v>
      </c>
      <c r="T206">
        <v>1.1188882348304466E-2</v>
      </c>
      <c r="U206">
        <v>1.2473387658095227E-2</v>
      </c>
      <c r="V206">
        <v>9.3691582472990587E-3</v>
      </c>
      <c r="W206">
        <v>7.3257011839246745E-3</v>
      </c>
      <c r="X206">
        <v>5.6925860139236447E-3</v>
      </c>
      <c r="Y206">
        <v>7.8108771544294717E-3</v>
      </c>
      <c r="Z206">
        <v>6.4330986938181262E-3</v>
      </c>
      <c r="AA206">
        <v>6.3308261701150092E-3</v>
      </c>
      <c r="AB206">
        <v>6.6929602476284633E-3</v>
      </c>
      <c r="AC206">
        <v>5.2479483405254192E-3</v>
      </c>
      <c r="AD206">
        <v>3.076703086870804E-3</v>
      </c>
      <c r="AE206">
        <v>2.3312254834274701E-3</v>
      </c>
      <c r="AF206">
        <v>2.2152375006060819E-3</v>
      </c>
      <c r="AG206">
        <v>3.3471754144155765E-3</v>
      </c>
      <c r="AH206">
        <v>6.8084344908007858E-3</v>
      </c>
      <c r="AI206">
        <v>4.8939753254380212E-3</v>
      </c>
      <c r="AJ206">
        <v>6.665948971662789E-3</v>
      </c>
      <c r="AK206">
        <v>8.343588732631451E-3</v>
      </c>
      <c r="AL206">
        <v>6.9557287998326259E-3</v>
      </c>
      <c r="AM206">
        <v>6.954616093624545E-3</v>
      </c>
      <c r="AN206">
        <v>6.9557287998326259E-3</v>
      </c>
      <c r="AO206">
        <v>4.7659305109122108E-3</v>
      </c>
      <c r="AP206">
        <v>2.7623144246083893E-3</v>
      </c>
      <c r="AQ206">
        <v>3.5005432797478794E-3</v>
      </c>
      <c r="AR206">
        <v>5.279382630854825E-3</v>
      </c>
      <c r="AS206">
        <v>1.0000635142778448E-2</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row>
    <row r="207" spans="1:69">
      <c r="A207" t="s">
        <v>339</v>
      </c>
      <c r="B207" t="s">
        <v>417</v>
      </c>
      <c r="C207" t="s">
        <v>2</v>
      </c>
      <c r="D207" t="s">
        <v>38</v>
      </c>
      <c r="E207">
        <v>1000</v>
      </c>
      <c r="F207" t="s">
        <v>2608</v>
      </c>
      <c r="G207">
        <v>0</v>
      </c>
      <c r="H207">
        <v>1</v>
      </c>
      <c r="I207">
        <v>1</v>
      </c>
      <c r="J207">
        <v>1</v>
      </c>
      <c r="K207">
        <v>0</v>
      </c>
      <c r="L207">
        <v>0</v>
      </c>
      <c r="M207">
        <v>0</v>
      </c>
      <c r="N207">
        <v>1</v>
      </c>
      <c r="O207">
        <v>0.98028844497481515</v>
      </c>
      <c r="P207">
        <v>0.99900101530553964</v>
      </c>
      <c r="Q207">
        <v>0.83803393507043378</v>
      </c>
      <c r="R207">
        <v>0.57353371151036991</v>
      </c>
      <c r="S207">
        <v>0.58943294851715033</v>
      </c>
      <c r="T207">
        <v>0.50287021262362486</v>
      </c>
      <c r="U207">
        <v>0.48480928514296023</v>
      </c>
      <c r="V207">
        <v>0.75563916484261007</v>
      </c>
      <c r="W207">
        <v>0.69028332940736614</v>
      </c>
      <c r="X207">
        <v>0.6525310816275729</v>
      </c>
      <c r="Y207">
        <v>0.56328043196394406</v>
      </c>
      <c r="Z207">
        <v>0.50186363695953518</v>
      </c>
      <c r="AA207">
        <v>0.49224601329252299</v>
      </c>
      <c r="AB207">
        <v>0.4919279359976485</v>
      </c>
      <c r="AC207">
        <v>0.49264356741523158</v>
      </c>
      <c r="AD207">
        <v>0.50225507553657045</v>
      </c>
      <c r="AE207">
        <v>0.51450704083632282</v>
      </c>
      <c r="AF207">
        <v>0.56576148918877134</v>
      </c>
      <c r="AG207">
        <v>0.7590556802984243</v>
      </c>
      <c r="AH207">
        <v>0.89752642474271593</v>
      </c>
      <c r="AI207">
        <v>0.72657371377486579</v>
      </c>
      <c r="AJ207">
        <v>0.62794332000764708</v>
      </c>
      <c r="AK207">
        <v>0.57766181933370186</v>
      </c>
      <c r="AL207">
        <v>0.48197441419789394</v>
      </c>
      <c r="AM207">
        <v>0.48205728262216035</v>
      </c>
      <c r="AN207">
        <v>0.48197441419789394</v>
      </c>
      <c r="AO207">
        <v>0.47154146495000393</v>
      </c>
      <c r="AP207">
        <v>0.46490688304135092</v>
      </c>
      <c r="AQ207">
        <v>0.34568679719196854</v>
      </c>
      <c r="AR207">
        <v>0.52180254173556873</v>
      </c>
      <c r="AS207">
        <v>0.98999936485722151</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row>
    <row r="208" spans="1:69">
      <c r="A208" t="s">
        <v>339</v>
      </c>
      <c r="B208" t="s">
        <v>417</v>
      </c>
      <c r="C208" t="s">
        <v>5135</v>
      </c>
      <c r="D208" t="s">
        <v>38</v>
      </c>
      <c r="E208">
        <v>1000</v>
      </c>
      <c r="F208" t="s">
        <v>2608</v>
      </c>
      <c r="G208">
        <v>0</v>
      </c>
      <c r="H208">
        <v>0</v>
      </c>
      <c r="I208">
        <v>0</v>
      </c>
      <c r="J208">
        <v>0</v>
      </c>
      <c r="K208">
        <v>0</v>
      </c>
      <c r="L208">
        <v>0</v>
      </c>
      <c r="M208">
        <v>0</v>
      </c>
      <c r="N208">
        <v>0</v>
      </c>
      <c r="O208">
        <v>0</v>
      </c>
      <c r="P208">
        <v>0</v>
      </c>
      <c r="Q208">
        <v>0.11364258545195666</v>
      </c>
      <c r="R208">
        <v>0.28212178739040716</v>
      </c>
      <c r="S208">
        <v>0.28871355283198225</v>
      </c>
      <c r="T208">
        <v>0.34993240875858794</v>
      </c>
      <c r="U208">
        <v>0.35109479279800526</v>
      </c>
      <c r="V208">
        <v>0.16922058359054551</v>
      </c>
      <c r="W208">
        <v>0.1701366704289331</v>
      </c>
      <c r="X208">
        <v>0.23307091292144669</v>
      </c>
      <c r="Y208">
        <v>0.2815058680008839</v>
      </c>
      <c r="Z208">
        <v>0.32386661735870503</v>
      </c>
      <c r="AA208">
        <v>0.3043013990272081</v>
      </c>
      <c r="AB208">
        <v>0.30427466204804804</v>
      </c>
      <c r="AC208">
        <v>0.30471730515042533</v>
      </c>
      <c r="AD208">
        <v>0.3106623596419158</v>
      </c>
      <c r="AE208">
        <v>0.31824062940097331</v>
      </c>
      <c r="AF208">
        <v>0.31110561614610938</v>
      </c>
      <c r="AG208">
        <v>0.15669126062344163</v>
      </c>
      <c r="AH208">
        <v>0</v>
      </c>
      <c r="AI208">
        <v>0.19976718742699356</v>
      </c>
      <c r="AJ208">
        <v>0.25857906679508935</v>
      </c>
      <c r="AK208">
        <v>0.30298504639017809</v>
      </c>
      <c r="AL208">
        <v>0.32475467820960469</v>
      </c>
      <c r="AM208">
        <v>0.32470272728441107</v>
      </c>
      <c r="AN208">
        <v>0.32475467820960469</v>
      </c>
      <c r="AO208">
        <v>0.33277568797621998</v>
      </c>
      <c r="AP208">
        <v>0.33826475208698131</v>
      </c>
      <c r="AQ208">
        <v>0.42866604690070176</v>
      </c>
      <c r="AR208">
        <v>0.28733217187396887</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row>
    <row r="209" spans="1:69">
      <c r="A209" t="s">
        <v>339</v>
      </c>
      <c r="B209" t="s">
        <v>417</v>
      </c>
      <c r="C209" t="s">
        <v>5136</v>
      </c>
      <c r="D209" t="s">
        <v>38</v>
      </c>
      <c r="E209">
        <v>1000</v>
      </c>
      <c r="F209" t="s">
        <v>2608</v>
      </c>
      <c r="G209">
        <v>0</v>
      </c>
      <c r="H209">
        <v>0</v>
      </c>
      <c r="I209">
        <v>0</v>
      </c>
      <c r="J209">
        <v>0</v>
      </c>
      <c r="K209">
        <v>0</v>
      </c>
      <c r="L209">
        <v>0</v>
      </c>
      <c r="M209">
        <v>0</v>
      </c>
      <c r="N209">
        <v>0</v>
      </c>
      <c r="O209">
        <v>1.9711555025184874E-2</v>
      </c>
      <c r="P209">
        <v>9.989846944602834E-4</v>
      </c>
      <c r="Q209">
        <v>4.5397542012791677E-2</v>
      </c>
      <c r="R209">
        <v>4.6958759799579496E-2</v>
      </c>
      <c r="S209">
        <v>4.8055949537703986E-2</v>
      </c>
      <c r="T209">
        <v>5.8245738767574329E-2</v>
      </c>
      <c r="U209">
        <v>6.4932462105135605E-2</v>
      </c>
      <c r="V209">
        <v>2.8166519188313095E-2</v>
      </c>
      <c r="W209">
        <v>5.663800101136144E-2</v>
      </c>
      <c r="X209">
        <v>4.6553175991337445E-2</v>
      </c>
      <c r="Y209">
        <v>4.0162492213739166E-2</v>
      </c>
      <c r="Z209">
        <v>7.1876167770547617E-2</v>
      </c>
      <c r="AA209">
        <v>8.4417539648224876E-2</v>
      </c>
      <c r="AB209">
        <v>8.4410122429620121E-2</v>
      </c>
      <c r="AC209">
        <v>8.4532917926993453E-2</v>
      </c>
      <c r="AD209">
        <v>6.8945728533933354E-2</v>
      </c>
      <c r="AE209">
        <v>7.062758445676591E-2</v>
      </c>
      <c r="AF209">
        <v>5.1783075798711171E-2</v>
      </c>
      <c r="AG209">
        <v>3.9121547497467553E-2</v>
      </c>
      <c r="AH209">
        <v>4.6258296416410188E-2</v>
      </c>
      <c r="AI209">
        <v>3.3250956819015035E-2</v>
      </c>
      <c r="AJ209">
        <v>5.1648129975981713E-2</v>
      </c>
      <c r="AK209">
        <v>6.484039561736625E-2</v>
      </c>
      <c r="AL209">
        <v>9.0091570434267354E-2</v>
      </c>
      <c r="AM209">
        <v>9.0077158508126656E-2</v>
      </c>
      <c r="AN209">
        <v>9.0091570434267354E-2</v>
      </c>
      <c r="AO209">
        <v>9.2316712718057858E-2</v>
      </c>
      <c r="AP209">
        <v>9.3839457236101986E-2</v>
      </c>
      <c r="AQ209">
        <v>9.5134450582929533E-2</v>
      </c>
      <c r="AR209">
        <v>5.7761398231941208E-2</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row>
    <row r="210" spans="1:69">
      <c r="A210" t="s">
        <v>339</v>
      </c>
      <c r="B210" t="s">
        <v>417</v>
      </c>
      <c r="C210" t="s">
        <v>5138</v>
      </c>
      <c r="D210" t="s">
        <v>38</v>
      </c>
      <c r="E210">
        <v>1000</v>
      </c>
      <c r="F210" t="s">
        <v>2608</v>
      </c>
      <c r="G210">
        <v>0</v>
      </c>
      <c r="H210">
        <v>0</v>
      </c>
      <c r="I210">
        <v>0</v>
      </c>
      <c r="J210">
        <v>0</v>
      </c>
      <c r="K210">
        <v>0</v>
      </c>
      <c r="L210">
        <v>0</v>
      </c>
      <c r="M210">
        <v>0</v>
      </c>
      <c r="N210">
        <v>0</v>
      </c>
      <c r="O210">
        <v>0</v>
      </c>
      <c r="P210">
        <v>0</v>
      </c>
      <c r="Q210">
        <v>0</v>
      </c>
      <c r="R210">
        <v>9.4040595796802393E-2</v>
      </c>
      <c r="S210">
        <v>6.4158567295996061E-2</v>
      </c>
      <c r="T210">
        <v>7.7762757501908447E-2</v>
      </c>
      <c r="U210">
        <v>8.6690072295803777E-2</v>
      </c>
      <c r="V210">
        <v>3.7604574131232339E-2</v>
      </c>
      <c r="W210">
        <v>7.5616297968414709E-2</v>
      </c>
      <c r="X210">
        <v>6.2152243445719124E-2</v>
      </c>
      <c r="Y210">
        <v>0.10724033066700339</v>
      </c>
      <c r="Z210">
        <v>9.596047921739409E-2</v>
      </c>
      <c r="AA210">
        <v>0.11270422186192895</v>
      </c>
      <c r="AB210">
        <v>0.11269431927705484</v>
      </c>
      <c r="AC210">
        <v>0.11285826116682421</v>
      </c>
      <c r="AD210">
        <v>0.11506013320070957</v>
      </c>
      <c r="AE210">
        <v>9.4293519822510621E-2</v>
      </c>
      <c r="AF210">
        <v>6.9134581365802097E-2</v>
      </c>
      <c r="AG210">
        <v>4.1784336166251101E-2</v>
      </c>
      <c r="AH210">
        <v>4.9406844350073115E-2</v>
      </c>
      <c r="AI210">
        <v>3.5514166653687743E-2</v>
      </c>
      <c r="AJ210">
        <v>5.5163534249619062E-2</v>
      </c>
      <c r="AK210">
        <v>4.616914992612238E-2</v>
      </c>
      <c r="AL210">
        <v>9.6223608358401408E-2</v>
      </c>
      <c r="AM210">
        <v>9.6208215491677365E-2</v>
      </c>
      <c r="AN210">
        <v>9.6223608358401408E-2</v>
      </c>
      <c r="AO210">
        <v>9.8600203844805931E-2</v>
      </c>
      <c r="AP210">
        <v>0.10022659321095742</v>
      </c>
      <c r="AQ210">
        <v>0.12701216204465238</v>
      </c>
      <c r="AR210">
        <v>0.1278245055276663</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row>
    <row r="211" spans="1:69">
      <c r="A211" t="s">
        <v>339</v>
      </c>
      <c r="B211" t="s">
        <v>417</v>
      </c>
      <c r="C211" t="s">
        <v>5155</v>
      </c>
      <c r="D211" t="s">
        <v>38</v>
      </c>
      <c r="E211">
        <v>1000</v>
      </c>
      <c r="F211" t="s">
        <v>2608</v>
      </c>
      <c r="G211">
        <v>0</v>
      </c>
      <c r="H211">
        <v>0</v>
      </c>
      <c r="I211">
        <v>0</v>
      </c>
      <c r="J211">
        <v>0</v>
      </c>
      <c r="K211">
        <v>0</v>
      </c>
      <c r="L211">
        <v>0</v>
      </c>
      <c r="M211">
        <v>0</v>
      </c>
      <c r="N211">
        <v>0</v>
      </c>
      <c r="O211">
        <v>0</v>
      </c>
      <c r="P211">
        <v>0</v>
      </c>
      <c r="Q211">
        <v>2.9259374648178561E-3</v>
      </c>
      <c r="R211">
        <v>3.34514550284104E-3</v>
      </c>
      <c r="S211">
        <v>9.6389818171674097E-3</v>
      </c>
      <c r="T211">
        <v>1.1188882348304466E-2</v>
      </c>
      <c r="U211">
        <v>1.2473387658095227E-2</v>
      </c>
      <c r="V211">
        <v>9.3691582472990587E-3</v>
      </c>
      <c r="W211">
        <v>7.3257011839246745E-3</v>
      </c>
      <c r="X211">
        <v>5.6925860139236447E-3</v>
      </c>
      <c r="Y211">
        <v>7.8108771544294717E-3</v>
      </c>
      <c r="Z211">
        <v>6.4330986938181262E-3</v>
      </c>
      <c r="AA211">
        <v>6.3308261701150092E-3</v>
      </c>
      <c r="AB211">
        <v>6.6929602476284633E-3</v>
      </c>
      <c r="AC211">
        <v>5.2479483405254192E-3</v>
      </c>
      <c r="AD211">
        <v>3.076703086870804E-3</v>
      </c>
      <c r="AE211">
        <v>2.3312254834274701E-3</v>
      </c>
      <c r="AF211">
        <v>2.2152375006060819E-3</v>
      </c>
      <c r="AG211">
        <v>3.3471754144155765E-3</v>
      </c>
      <c r="AH211">
        <v>6.8084344908007858E-3</v>
      </c>
      <c r="AI211">
        <v>4.8939753254380212E-3</v>
      </c>
      <c r="AJ211">
        <v>6.665948971662789E-3</v>
      </c>
      <c r="AK211">
        <v>8.343588732631451E-3</v>
      </c>
      <c r="AL211">
        <v>6.9557287998326259E-3</v>
      </c>
      <c r="AM211">
        <v>6.954616093624545E-3</v>
      </c>
      <c r="AN211">
        <v>6.9557287998326259E-3</v>
      </c>
      <c r="AO211">
        <v>4.7659305109122108E-3</v>
      </c>
      <c r="AP211">
        <v>2.7623144246083893E-3</v>
      </c>
      <c r="AQ211">
        <v>3.5005432797478794E-3</v>
      </c>
      <c r="AR211">
        <v>5.279382630854825E-3</v>
      </c>
      <c r="AS211">
        <v>1.0000635142778448E-2</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row>
    <row r="212" spans="1:69">
      <c r="A212" t="s">
        <v>339</v>
      </c>
      <c r="B212" t="s">
        <v>419</v>
      </c>
      <c r="C212" t="s">
        <v>2</v>
      </c>
      <c r="D212" t="s">
        <v>38</v>
      </c>
      <c r="E212">
        <v>1000</v>
      </c>
      <c r="F212" t="s">
        <v>2608</v>
      </c>
      <c r="G212">
        <v>0</v>
      </c>
      <c r="H212">
        <v>1</v>
      </c>
      <c r="I212">
        <v>1</v>
      </c>
      <c r="J212">
        <v>1</v>
      </c>
      <c r="K212">
        <v>0</v>
      </c>
      <c r="L212">
        <v>0</v>
      </c>
      <c r="M212">
        <v>0</v>
      </c>
      <c r="N212">
        <v>1</v>
      </c>
      <c r="O212">
        <v>0.98028844497481515</v>
      </c>
      <c r="P212">
        <v>0.99900101530553964</v>
      </c>
      <c r="Q212">
        <v>0.83803393507043378</v>
      </c>
      <c r="R212">
        <v>0.57353371151036991</v>
      </c>
      <c r="S212">
        <v>0.58943294851715033</v>
      </c>
      <c r="T212">
        <v>0.50287021262362486</v>
      </c>
      <c r="U212">
        <v>0.48480928514296023</v>
      </c>
      <c r="V212">
        <v>0.75563916484261007</v>
      </c>
      <c r="W212">
        <v>0.69028332940736614</v>
      </c>
      <c r="X212">
        <v>0.6525310816275729</v>
      </c>
      <c r="Y212">
        <v>0.56328043196394406</v>
      </c>
      <c r="Z212">
        <v>0.50186363695953518</v>
      </c>
      <c r="AA212">
        <v>0.49224601329252299</v>
      </c>
      <c r="AB212">
        <v>0.4919279359976485</v>
      </c>
      <c r="AC212">
        <v>0.49264356741523158</v>
      </c>
      <c r="AD212">
        <v>0.50225507553657045</v>
      </c>
      <c r="AE212">
        <v>0.51450704083632282</v>
      </c>
      <c r="AF212">
        <v>0.56576148918877134</v>
      </c>
      <c r="AG212">
        <v>0.7590556802984243</v>
      </c>
      <c r="AH212">
        <v>0.89752642474271593</v>
      </c>
      <c r="AI212">
        <v>0.72657371377486579</v>
      </c>
      <c r="AJ212">
        <v>0.62794332000764708</v>
      </c>
      <c r="AK212">
        <v>0.57766181933370186</v>
      </c>
      <c r="AL212">
        <v>0.48197441419789394</v>
      </c>
      <c r="AM212">
        <v>0.48205728262216035</v>
      </c>
      <c r="AN212">
        <v>0.48197441419789394</v>
      </c>
      <c r="AO212">
        <v>0.47154146495000393</v>
      </c>
      <c r="AP212">
        <v>0.46490688304135092</v>
      </c>
      <c r="AQ212">
        <v>0.34568679719196854</v>
      </c>
      <c r="AR212">
        <v>0.52180254173556873</v>
      </c>
      <c r="AS212">
        <v>0.98999936485722151</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row>
    <row r="213" spans="1:69">
      <c r="A213" t="s">
        <v>339</v>
      </c>
      <c r="B213" t="s">
        <v>419</v>
      </c>
      <c r="C213" t="s">
        <v>5135</v>
      </c>
      <c r="D213" t="s">
        <v>38</v>
      </c>
      <c r="E213">
        <v>1000</v>
      </c>
      <c r="F213" t="s">
        <v>2608</v>
      </c>
      <c r="G213">
        <v>0</v>
      </c>
      <c r="H213">
        <v>0</v>
      </c>
      <c r="I213">
        <v>0</v>
      </c>
      <c r="J213">
        <v>0</v>
      </c>
      <c r="K213">
        <v>0</v>
      </c>
      <c r="L213">
        <v>0</v>
      </c>
      <c r="M213">
        <v>0</v>
      </c>
      <c r="N213">
        <v>0</v>
      </c>
      <c r="O213">
        <v>0</v>
      </c>
      <c r="P213">
        <v>0</v>
      </c>
      <c r="Q213">
        <v>0.11364258545195666</v>
      </c>
      <c r="R213">
        <v>0.28212178739040716</v>
      </c>
      <c r="S213">
        <v>0.28871355283198225</v>
      </c>
      <c r="T213">
        <v>0.34993240875858794</v>
      </c>
      <c r="U213">
        <v>0.35109479279800526</v>
      </c>
      <c r="V213">
        <v>0.16922058359054551</v>
      </c>
      <c r="W213">
        <v>0.1701366704289331</v>
      </c>
      <c r="X213">
        <v>0.23307091292144669</v>
      </c>
      <c r="Y213">
        <v>0.2815058680008839</v>
      </c>
      <c r="Z213">
        <v>0.32386661735870503</v>
      </c>
      <c r="AA213">
        <v>0.3043013990272081</v>
      </c>
      <c r="AB213">
        <v>0.30427466204804804</v>
      </c>
      <c r="AC213">
        <v>0.30471730515042533</v>
      </c>
      <c r="AD213">
        <v>0.3106623596419158</v>
      </c>
      <c r="AE213">
        <v>0.31824062940097331</v>
      </c>
      <c r="AF213">
        <v>0.31110561614610938</v>
      </c>
      <c r="AG213">
        <v>0.15669126062344163</v>
      </c>
      <c r="AH213">
        <v>0</v>
      </c>
      <c r="AI213">
        <v>0.19976718742699356</v>
      </c>
      <c r="AJ213">
        <v>0.25857906679508935</v>
      </c>
      <c r="AK213">
        <v>0.30298504639017809</v>
      </c>
      <c r="AL213">
        <v>0.32475467820960469</v>
      </c>
      <c r="AM213">
        <v>0.32470272728441107</v>
      </c>
      <c r="AN213">
        <v>0.32475467820960469</v>
      </c>
      <c r="AO213">
        <v>0.33277568797621998</v>
      </c>
      <c r="AP213">
        <v>0.33826475208698131</v>
      </c>
      <c r="AQ213">
        <v>0.42866604690070176</v>
      </c>
      <c r="AR213">
        <v>0.28733217187396887</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row>
    <row r="214" spans="1:69">
      <c r="A214" t="s">
        <v>339</v>
      </c>
      <c r="B214" t="s">
        <v>419</v>
      </c>
      <c r="C214" t="s">
        <v>5136</v>
      </c>
      <c r="D214" t="s">
        <v>38</v>
      </c>
      <c r="E214">
        <v>1000</v>
      </c>
      <c r="F214" t="s">
        <v>2608</v>
      </c>
      <c r="G214">
        <v>0</v>
      </c>
      <c r="H214">
        <v>0</v>
      </c>
      <c r="I214">
        <v>0</v>
      </c>
      <c r="J214">
        <v>0</v>
      </c>
      <c r="K214">
        <v>0</v>
      </c>
      <c r="L214">
        <v>0</v>
      </c>
      <c r="M214">
        <v>0</v>
      </c>
      <c r="N214">
        <v>0</v>
      </c>
      <c r="O214">
        <v>1.9711555025184874E-2</v>
      </c>
      <c r="P214">
        <v>9.989846944602834E-4</v>
      </c>
      <c r="Q214">
        <v>4.5397542012791677E-2</v>
      </c>
      <c r="R214">
        <v>4.6958759799579496E-2</v>
      </c>
      <c r="S214">
        <v>4.8055949537703986E-2</v>
      </c>
      <c r="T214">
        <v>5.8245738767574329E-2</v>
      </c>
      <c r="U214">
        <v>6.4932462105135605E-2</v>
      </c>
      <c r="V214">
        <v>2.8166519188313095E-2</v>
      </c>
      <c r="W214">
        <v>5.663800101136144E-2</v>
      </c>
      <c r="X214">
        <v>4.6553175991337445E-2</v>
      </c>
      <c r="Y214">
        <v>4.0162492213739166E-2</v>
      </c>
      <c r="Z214">
        <v>7.1876167770547617E-2</v>
      </c>
      <c r="AA214">
        <v>8.4417539648224876E-2</v>
      </c>
      <c r="AB214">
        <v>8.4410122429620121E-2</v>
      </c>
      <c r="AC214">
        <v>8.4532917926993453E-2</v>
      </c>
      <c r="AD214">
        <v>6.8945728533933354E-2</v>
      </c>
      <c r="AE214">
        <v>7.062758445676591E-2</v>
      </c>
      <c r="AF214">
        <v>5.1783075798711171E-2</v>
      </c>
      <c r="AG214">
        <v>3.9121547497467553E-2</v>
      </c>
      <c r="AH214">
        <v>4.6258296416410188E-2</v>
      </c>
      <c r="AI214">
        <v>3.3250956819015035E-2</v>
      </c>
      <c r="AJ214">
        <v>5.1648129975981713E-2</v>
      </c>
      <c r="AK214">
        <v>6.484039561736625E-2</v>
      </c>
      <c r="AL214">
        <v>9.0091570434267354E-2</v>
      </c>
      <c r="AM214">
        <v>9.0077158508126656E-2</v>
      </c>
      <c r="AN214">
        <v>9.0091570434267354E-2</v>
      </c>
      <c r="AO214">
        <v>9.2316712718057858E-2</v>
      </c>
      <c r="AP214">
        <v>9.3839457236101986E-2</v>
      </c>
      <c r="AQ214">
        <v>9.5134450582929533E-2</v>
      </c>
      <c r="AR214">
        <v>5.7761398231941208E-2</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row>
    <row r="215" spans="1:69">
      <c r="A215" t="s">
        <v>339</v>
      </c>
      <c r="B215" t="s">
        <v>419</v>
      </c>
      <c r="C215" t="s">
        <v>5138</v>
      </c>
      <c r="D215" t="s">
        <v>38</v>
      </c>
      <c r="E215">
        <v>1000</v>
      </c>
      <c r="F215" t="s">
        <v>2608</v>
      </c>
      <c r="G215">
        <v>0</v>
      </c>
      <c r="H215">
        <v>0</v>
      </c>
      <c r="I215">
        <v>0</v>
      </c>
      <c r="J215">
        <v>0</v>
      </c>
      <c r="K215">
        <v>0</v>
      </c>
      <c r="L215">
        <v>0</v>
      </c>
      <c r="M215">
        <v>0</v>
      </c>
      <c r="N215">
        <v>0</v>
      </c>
      <c r="O215">
        <v>0</v>
      </c>
      <c r="P215">
        <v>0</v>
      </c>
      <c r="Q215">
        <v>0</v>
      </c>
      <c r="R215">
        <v>9.4040595796802393E-2</v>
      </c>
      <c r="S215">
        <v>6.4158567295996061E-2</v>
      </c>
      <c r="T215">
        <v>7.7762757501908447E-2</v>
      </c>
      <c r="U215">
        <v>8.6690072295803777E-2</v>
      </c>
      <c r="V215">
        <v>3.7604574131232339E-2</v>
      </c>
      <c r="W215">
        <v>7.5616297968414709E-2</v>
      </c>
      <c r="X215">
        <v>6.2152243445719124E-2</v>
      </c>
      <c r="Y215">
        <v>0.10724033066700339</v>
      </c>
      <c r="Z215">
        <v>9.596047921739409E-2</v>
      </c>
      <c r="AA215">
        <v>0.11270422186192895</v>
      </c>
      <c r="AB215">
        <v>0.11269431927705484</v>
      </c>
      <c r="AC215">
        <v>0.11285826116682421</v>
      </c>
      <c r="AD215">
        <v>0.11506013320070957</v>
      </c>
      <c r="AE215">
        <v>9.4293519822510621E-2</v>
      </c>
      <c r="AF215">
        <v>6.9134581365802097E-2</v>
      </c>
      <c r="AG215">
        <v>4.1784336166251101E-2</v>
      </c>
      <c r="AH215">
        <v>4.9406844350073115E-2</v>
      </c>
      <c r="AI215">
        <v>3.5514166653687743E-2</v>
      </c>
      <c r="AJ215">
        <v>5.5163534249619062E-2</v>
      </c>
      <c r="AK215">
        <v>4.616914992612238E-2</v>
      </c>
      <c r="AL215">
        <v>9.6223608358401408E-2</v>
      </c>
      <c r="AM215">
        <v>9.6208215491677365E-2</v>
      </c>
      <c r="AN215">
        <v>9.6223608358401408E-2</v>
      </c>
      <c r="AO215">
        <v>9.8600203844805931E-2</v>
      </c>
      <c r="AP215">
        <v>0.10022659321095742</v>
      </c>
      <c r="AQ215">
        <v>0.12701216204465238</v>
      </c>
      <c r="AR215">
        <v>0.1278245055276663</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row>
    <row r="216" spans="1:69">
      <c r="A216" t="s">
        <v>339</v>
      </c>
      <c r="B216" t="s">
        <v>419</v>
      </c>
      <c r="C216" t="s">
        <v>5155</v>
      </c>
      <c r="D216" t="s">
        <v>38</v>
      </c>
      <c r="E216">
        <v>1000</v>
      </c>
      <c r="F216" t="s">
        <v>2608</v>
      </c>
      <c r="G216">
        <v>0</v>
      </c>
      <c r="H216">
        <v>0</v>
      </c>
      <c r="I216">
        <v>0</v>
      </c>
      <c r="J216">
        <v>0</v>
      </c>
      <c r="K216">
        <v>0</v>
      </c>
      <c r="L216">
        <v>0</v>
      </c>
      <c r="M216">
        <v>0</v>
      </c>
      <c r="N216">
        <v>0</v>
      </c>
      <c r="O216">
        <v>0</v>
      </c>
      <c r="P216">
        <v>0</v>
      </c>
      <c r="Q216">
        <v>2.9259374648178561E-3</v>
      </c>
      <c r="R216">
        <v>3.34514550284104E-3</v>
      </c>
      <c r="S216">
        <v>9.6389818171674097E-3</v>
      </c>
      <c r="T216">
        <v>1.1188882348304466E-2</v>
      </c>
      <c r="U216">
        <v>1.2473387658095227E-2</v>
      </c>
      <c r="V216">
        <v>9.3691582472990587E-3</v>
      </c>
      <c r="W216">
        <v>7.3257011839246745E-3</v>
      </c>
      <c r="X216">
        <v>5.6925860139236447E-3</v>
      </c>
      <c r="Y216">
        <v>7.8108771544294717E-3</v>
      </c>
      <c r="Z216">
        <v>6.4330986938181262E-3</v>
      </c>
      <c r="AA216">
        <v>6.3308261701150092E-3</v>
      </c>
      <c r="AB216">
        <v>6.6929602476284633E-3</v>
      </c>
      <c r="AC216">
        <v>5.2479483405254192E-3</v>
      </c>
      <c r="AD216">
        <v>3.076703086870804E-3</v>
      </c>
      <c r="AE216">
        <v>2.3312254834274701E-3</v>
      </c>
      <c r="AF216">
        <v>2.2152375006060819E-3</v>
      </c>
      <c r="AG216">
        <v>3.3471754144155765E-3</v>
      </c>
      <c r="AH216">
        <v>6.8084344908007858E-3</v>
      </c>
      <c r="AI216">
        <v>4.8939753254380212E-3</v>
      </c>
      <c r="AJ216">
        <v>6.665948971662789E-3</v>
      </c>
      <c r="AK216">
        <v>8.343588732631451E-3</v>
      </c>
      <c r="AL216">
        <v>6.9557287998326259E-3</v>
      </c>
      <c r="AM216">
        <v>6.954616093624545E-3</v>
      </c>
      <c r="AN216">
        <v>6.9557287998326259E-3</v>
      </c>
      <c r="AO216">
        <v>4.7659305109122108E-3</v>
      </c>
      <c r="AP216">
        <v>2.7623144246083893E-3</v>
      </c>
      <c r="AQ216">
        <v>3.5005432797478794E-3</v>
      </c>
      <c r="AR216">
        <v>5.279382630854825E-3</v>
      </c>
      <c r="AS216">
        <v>1.0000635142778448E-2</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row>
    <row r="217" spans="1:69">
      <c r="A217" t="s">
        <v>339</v>
      </c>
      <c r="B217" t="s">
        <v>422</v>
      </c>
      <c r="C217" t="s">
        <v>2</v>
      </c>
      <c r="D217" t="s">
        <v>38</v>
      </c>
      <c r="E217">
        <v>1000</v>
      </c>
      <c r="F217" t="s">
        <v>2608</v>
      </c>
      <c r="G217">
        <v>0</v>
      </c>
      <c r="H217">
        <v>1</v>
      </c>
      <c r="I217">
        <v>1</v>
      </c>
      <c r="J217">
        <v>1</v>
      </c>
      <c r="K217">
        <v>0</v>
      </c>
      <c r="L217">
        <v>0</v>
      </c>
      <c r="M217">
        <v>0</v>
      </c>
      <c r="N217">
        <v>1</v>
      </c>
      <c r="O217">
        <v>0.98028844497481515</v>
      </c>
      <c r="P217">
        <v>0.99900101530553964</v>
      </c>
      <c r="Q217">
        <v>0.83803393507043378</v>
      </c>
      <c r="R217">
        <v>0.57353371151036991</v>
      </c>
      <c r="S217">
        <v>0.58943294851715033</v>
      </c>
      <c r="T217">
        <v>0.50287021262362486</v>
      </c>
      <c r="U217">
        <v>0.48480928514296023</v>
      </c>
      <c r="V217">
        <v>0.75563916484261007</v>
      </c>
      <c r="W217">
        <v>0.69028332940736614</v>
      </c>
      <c r="X217">
        <v>0.6525310816275729</v>
      </c>
      <c r="Y217">
        <v>0.56328043196394406</v>
      </c>
      <c r="Z217">
        <v>0.50186363695953518</v>
      </c>
      <c r="AA217">
        <v>0.49224601329252299</v>
      </c>
      <c r="AB217">
        <v>0.4919279359976485</v>
      </c>
      <c r="AC217">
        <v>0.49264356741523158</v>
      </c>
      <c r="AD217">
        <v>0.50225507553657045</v>
      </c>
      <c r="AE217">
        <v>0.51450704083632282</v>
      </c>
      <c r="AF217">
        <v>0.56576148918877134</v>
      </c>
      <c r="AG217">
        <v>0.7590556802984243</v>
      </c>
      <c r="AH217">
        <v>0.89752642474271593</v>
      </c>
      <c r="AI217">
        <v>0.72657371377486579</v>
      </c>
      <c r="AJ217">
        <v>0.62794332000764708</v>
      </c>
      <c r="AK217">
        <v>0.57766181933370186</v>
      </c>
      <c r="AL217">
        <v>0.48197441419789394</v>
      </c>
      <c r="AM217">
        <v>0.48205728262216035</v>
      </c>
      <c r="AN217">
        <v>0.48197441419789394</v>
      </c>
      <c r="AO217">
        <v>0.47154146495000393</v>
      </c>
      <c r="AP217">
        <v>0.46490688304135092</v>
      </c>
      <c r="AQ217">
        <v>0.34568679719196854</v>
      </c>
      <c r="AR217">
        <v>0.52180254173556873</v>
      </c>
      <c r="AS217">
        <v>0.98999936485722151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row>
    <row r="218" spans="1:69">
      <c r="A218" t="s">
        <v>339</v>
      </c>
      <c r="B218" t="s">
        <v>422</v>
      </c>
      <c r="C218" t="s">
        <v>5135</v>
      </c>
      <c r="D218" t="s">
        <v>38</v>
      </c>
      <c r="E218">
        <v>1000</v>
      </c>
      <c r="F218" t="s">
        <v>2608</v>
      </c>
      <c r="G218">
        <v>0</v>
      </c>
      <c r="H218">
        <v>0</v>
      </c>
      <c r="I218">
        <v>0</v>
      </c>
      <c r="J218">
        <v>0</v>
      </c>
      <c r="K218">
        <v>0</v>
      </c>
      <c r="L218">
        <v>0</v>
      </c>
      <c r="M218">
        <v>0</v>
      </c>
      <c r="N218">
        <v>0</v>
      </c>
      <c r="O218">
        <v>0</v>
      </c>
      <c r="P218">
        <v>0</v>
      </c>
      <c r="Q218">
        <v>0.11364258545195666</v>
      </c>
      <c r="R218">
        <v>0.28212178739040716</v>
      </c>
      <c r="S218">
        <v>0.28871355283198225</v>
      </c>
      <c r="T218">
        <v>0.34993240875858794</v>
      </c>
      <c r="U218">
        <v>0.35109479279800526</v>
      </c>
      <c r="V218">
        <v>0.16922058359054551</v>
      </c>
      <c r="W218">
        <v>0.1701366704289331</v>
      </c>
      <c r="X218">
        <v>0.23307091292144669</v>
      </c>
      <c r="Y218">
        <v>0.2815058680008839</v>
      </c>
      <c r="Z218">
        <v>0.32386661735870503</v>
      </c>
      <c r="AA218">
        <v>0.3043013990272081</v>
      </c>
      <c r="AB218">
        <v>0.30427466204804804</v>
      </c>
      <c r="AC218">
        <v>0.30471730515042533</v>
      </c>
      <c r="AD218">
        <v>0.3106623596419158</v>
      </c>
      <c r="AE218">
        <v>0.31824062940097331</v>
      </c>
      <c r="AF218">
        <v>0.31110561614610938</v>
      </c>
      <c r="AG218">
        <v>0.15669126062344163</v>
      </c>
      <c r="AH218">
        <v>0</v>
      </c>
      <c r="AI218">
        <v>0.19976718742699356</v>
      </c>
      <c r="AJ218">
        <v>0.25857906679508935</v>
      </c>
      <c r="AK218">
        <v>0.30298504639017809</v>
      </c>
      <c r="AL218">
        <v>0.32475467820960469</v>
      </c>
      <c r="AM218">
        <v>0.32470272728441107</v>
      </c>
      <c r="AN218">
        <v>0.32475467820960469</v>
      </c>
      <c r="AO218">
        <v>0.33277568797621998</v>
      </c>
      <c r="AP218">
        <v>0.33826475208698131</v>
      </c>
      <c r="AQ218">
        <v>0.42866604690070176</v>
      </c>
      <c r="AR218">
        <v>0.28733217187396887</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row>
    <row r="219" spans="1:69">
      <c r="A219" t="s">
        <v>339</v>
      </c>
      <c r="B219" t="s">
        <v>422</v>
      </c>
      <c r="C219" t="s">
        <v>5136</v>
      </c>
      <c r="D219" t="s">
        <v>38</v>
      </c>
      <c r="E219">
        <v>1000</v>
      </c>
      <c r="F219" t="s">
        <v>2608</v>
      </c>
      <c r="G219">
        <v>0</v>
      </c>
      <c r="H219">
        <v>0</v>
      </c>
      <c r="I219">
        <v>0</v>
      </c>
      <c r="J219">
        <v>0</v>
      </c>
      <c r="K219">
        <v>0</v>
      </c>
      <c r="L219">
        <v>0</v>
      </c>
      <c r="M219">
        <v>0</v>
      </c>
      <c r="N219">
        <v>0</v>
      </c>
      <c r="O219">
        <v>1.9711555025184874E-2</v>
      </c>
      <c r="P219">
        <v>9.989846944602834E-4</v>
      </c>
      <c r="Q219">
        <v>4.5397542012791677E-2</v>
      </c>
      <c r="R219">
        <v>4.6958759799579496E-2</v>
      </c>
      <c r="S219">
        <v>4.8055949537703986E-2</v>
      </c>
      <c r="T219">
        <v>5.8245738767574329E-2</v>
      </c>
      <c r="U219">
        <v>6.4932462105135605E-2</v>
      </c>
      <c r="V219">
        <v>2.8166519188313095E-2</v>
      </c>
      <c r="W219">
        <v>5.663800101136144E-2</v>
      </c>
      <c r="X219">
        <v>4.6553175991337445E-2</v>
      </c>
      <c r="Y219">
        <v>4.0162492213739166E-2</v>
      </c>
      <c r="Z219">
        <v>7.1876167770547617E-2</v>
      </c>
      <c r="AA219">
        <v>8.4417539648224876E-2</v>
      </c>
      <c r="AB219">
        <v>8.4410122429620121E-2</v>
      </c>
      <c r="AC219">
        <v>8.4532917926993453E-2</v>
      </c>
      <c r="AD219">
        <v>6.8945728533933354E-2</v>
      </c>
      <c r="AE219">
        <v>7.062758445676591E-2</v>
      </c>
      <c r="AF219">
        <v>5.1783075798711171E-2</v>
      </c>
      <c r="AG219">
        <v>3.9121547497467553E-2</v>
      </c>
      <c r="AH219">
        <v>4.6258296416410188E-2</v>
      </c>
      <c r="AI219">
        <v>3.3250956819015035E-2</v>
      </c>
      <c r="AJ219">
        <v>5.1648129975981713E-2</v>
      </c>
      <c r="AK219">
        <v>6.484039561736625E-2</v>
      </c>
      <c r="AL219">
        <v>9.0091570434267354E-2</v>
      </c>
      <c r="AM219">
        <v>9.0077158508126656E-2</v>
      </c>
      <c r="AN219">
        <v>9.0091570434267354E-2</v>
      </c>
      <c r="AO219">
        <v>9.2316712718057858E-2</v>
      </c>
      <c r="AP219">
        <v>9.3839457236101986E-2</v>
      </c>
      <c r="AQ219">
        <v>9.5134450582929533E-2</v>
      </c>
      <c r="AR219">
        <v>5.7761398231941208E-2</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row>
    <row r="220" spans="1:69">
      <c r="A220" t="s">
        <v>339</v>
      </c>
      <c r="B220" t="s">
        <v>422</v>
      </c>
      <c r="C220" t="s">
        <v>5138</v>
      </c>
      <c r="D220" t="s">
        <v>38</v>
      </c>
      <c r="E220">
        <v>1000</v>
      </c>
      <c r="F220" t="s">
        <v>2608</v>
      </c>
      <c r="G220">
        <v>0</v>
      </c>
      <c r="H220">
        <v>0</v>
      </c>
      <c r="I220">
        <v>0</v>
      </c>
      <c r="J220">
        <v>0</v>
      </c>
      <c r="K220">
        <v>0</v>
      </c>
      <c r="L220">
        <v>0</v>
      </c>
      <c r="M220">
        <v>0</v>
      </c>
      <c r="N220">
        <v>0</v>
      </c>
      <c r="O220">
        <v>0</v>
      </c>
      <c r="P220">
        <v>0</v>
      </c>
      <c r="Q220">
        <v>0</v>
      </c>
      <c r="R220">
        <v>9.4040595796802393E-2</v>
      </c>
      <c r="S220">
        <v>6.4158567295996061E-2</v>
      </c>
      <c r="T220">
        <v>7.7762757501908447E-2</v>
      </c>
      <c r="U220">
        <v>8.6690072295803777E-2</v>
      </c>
      <c r="V220">
        <v>3.7604574131232339E-2</v>
      </c>
      <c r="W220">
        <v>7.5616297968414709E-2</v>
      </c>
      <c r="X220">
        <v>6.2152243445719124E-2</v>
      </c>
      <c r="Y220">
        <v>0.10724033066700339</v>
      </c>
      <c r="Z220">
        <v>9.596047921739409E-2</v>
      </c>
      <c r="AA220">
        <v>0.11270422186192895</v>
      </c>
      <c r="AB220">
        <v>0.11269431927705484</v>
      </c>
      <c r="AC220">
        <v>0.11285826116682421</v>
      </c>
      <c r="AD220">
        <v>0.11506013320070957</v>
      </c>
      <c r="AE220">
        <v>9.4293519822510621E-2</v>
      </c>
      <c r="AF220">
        <v>6.9134581365802097E-2</v>
      </c>
      <c r="AG220">
        <v>4.1784336166251101E-2</v>
      </c>
      <c r="AH220">
        <v>4.9406844350073115E-2</v>
      </c>
      <c r="AI220">
        <v>3.5514166653687743E-2</v>
      </c>
      <c r="AJ220">
        <v>5.5163534249619062E-2</v>
      </c>
      <c r="AK220">
        <v>4.616914992612238E-2</v>
      </c>
      <c r="AL220">
        <v>9.6223608358401408E-2</v>
      </c>
      <c r="AM220">
        <v>9.6208215491677365E-2</v>
      </c>
      <c r="AN220">
        <v>9.6223608358401408E-2</v>
      </c>
      <c r="AO220">
        <v>9.8600203844805931E-2</v>
      </c>
      <c r="AP220">
        <v>0.10022659321095742</v>
      </c>
      <c r="AQ220">
        <v>0.12701216204465238</v>
      </c>
      <c r="AR220">
        <v>0.1278245055276663</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row>
    <row r="221" spans="1:69">
      <c r="A221" t="s">
        <v>339</v>
      </c>
      <c r="B221" t="s">
        <v>422</v>
      </c>
      <c r="C221" t="s">
        <v>5155</v>
      </c>
      <c r="D221" t="s">
        <v>38</v>
      </c>
      <c r="E221">
        <v>1000</v>
      </c>
      <c r="F221" t="s">
        <v>2608</v>
      </c>
      <c r="G221">
        <v>0</v>
      </c>
      <c r="H221">
        <v>0</v>
      </c>
      <c r="I221">
        <v>0</v>
      </c>
      <c r="J221">
        <v>0</v>
      </c>
      <c r="K221">
        <v>0</v>
      </c>
      <c r="L221">
        <v>0</v>
      </c>
      <c r="M221">
        <v>0</v>
      </c>
      <c r="N221">
        <v>0</v>
      </c>
      <c r="O221">
        <v>0</v>
      </c>
      <c r="P221">
        <v>0</v>
      </c>
      <c r="Q221">
        <v>2.9259374648178561E-3</v>
      </c>
      <c r="R221">
        <v>3.34514550284104E-3</v>
      </c>
      <c r="S221">
        <v>9.6389818171674097E-3</v>
      </c>
      <c r="T221">
        <v>1.1188882348304466E-2</v>
      </c>
      <c r="U221">
        <v>1.2473387658095227E-2</v>
      </c>
      <c r="V221">
        <v>9.3691582472990587E-3</v>
      </c>
      <c r="W221">
        <v>7.3257011839246745E-3</v>
      </c>
      <c r="X221">
        <v>5.6925860139236447E-3</v>
      </c>
      <c r="Y221">
        <v>7.8108771544294717E-3</v>
      </c>
      <c r="Z221">
        <v>6.4330986938181262E-3</v>
      </c>
      <c r="AA221">
        <v>6.3308261701150092E-3</v>
      </c>
      <c r="AB221">
        <v>6.6929602476284633E-3</v>
      </c>
      <c r="AC221">
        <v>5.2479483405254192E-3</v>
      </c>
      <c r="AD221">
        <v>3.076703086870804E-3</v>
      </c>
      <c r="AE221">
        <v>2.3312254834274701E-3</v>
      </c>
      <c r="AF221">
        <v>2.2152375006060819E-3</v>
      </c>
      <c r="AG221">
        <v>3.3471754144155765E-3</v>
      </c>
      <c r="AH221">
        <v>6.8084344908007858E-3</v>
      </c>
      <c r="AI221">
        <v>4.8939753254380212E-3</v>
      </c>
      <c r="AJ221">
        <v>6.665948971662789E-3</v>
      </c>
      <c r="AK221">
        <v>8.343588732631451E-3</v>
      </c>
      <c r="AL221">
        <v>6.9557287998326259E-3</v>
      </c>
      <c r="AM221">
        <v>6.954616093624545E-3</v>
      </c>
      <c r="AN221">
        <v>6.9557287998326259E-3</v>
      </c>
      <c r="AO221">
        <v>4.7659305109122108E-3</v>
      </c>
      <c r="AP221">
        <v>2.7623144246083893E-3</v>
      </c>
      <c r="AQ221">
        <v>3.5005432797478794E-3</v>
      </c>
      <c r="AR221">
        <v>5.279382630854825E-3</v>
      </c>
      <c r="AS221">
        <v>1.0000635142778448E-2</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row>
    <row r="222" spans="1:69">
      <c r="A222" t="s">
        <v>339</v>
      </c>
      <c r="B222" t="s">
        <v>425</v>
      </c>
      <c r="C222" t="s">
        <v>2</v>
      </c>
      <c r="D222" t="s">
        <v>38</v>
      </c>
      <c r="E222">
        <v>1000</v>
      </c>
      <c r="F222" t="s">
        <v>2608</v>
      </c>
      <c r="G222">
        <v>0</v>
      </c>
      <c r="H222">
        <v>1</v>
      </c>
      <c r="I222">
        <v>1</v>
      </c>
      <c r="J222">
        <v>1</v>
      </c>
      <c r="K222">
        <v>0</v>
      </c>
      <c r="L222">
        <v>0</v>
      </c>
      <c r="M222">
        <v>0</v>
      </c>
      <c r="N222">
        <v>1</v>
      </c>
      <c r="O222">
        <v>0.98028844497481515</v>
      </c>
      <c r="P222">
        <v>0.99900101530553964</v>
      </c>
      <c r="Q222">
        <v>0.83803393507043378</v>
      </c>
      <c r="R222">
        <v>0.57353371151036991</v>
      </c>
      <c r="S222">
        <v>0.58943294851715033</v>
      </c>
      <c r="T222">
        <v>0.50287021262362486</v>
      </c>
      <c r="U222">
        <v>0.48480928514296023</v>
      </c>
      <c r="V222">
        <v>0.75563916484261007</v>
      </c>
      <c r="W222">
        <v>0.69028332940736614</v>
      </c>
      <c r="X222">
        <v>0.6525310816275729</v>
      </c>
      <c r="Y222">
        <v>0.56328043196394406</v>
      </c>
      <c r="Z222">
        <v>0.50186363695953518</v>
      </c>
      <c r="AA222">
        <v>0.49224601329252299</v>
      </c>
      <c r="AB222">
        <v>0.4919279359976485</v>
      </c>
      <c r="AC222">
        <v>0.49264356741523158</v>
      </c>
      <c r="AD222">
        <v>0.50225507553657045</v>
      </c>
      <c r="AE222">
        <v>0.51450704083632282</v>
      </c>
      <c r="AF222">
        <v>0.56576148918877134</v>
      </c>
      <c r="AG222">
        <v>0.7590556802984243</v>
      </c>
      <c r="AH222">
        <v>0.89752642474271593</v>
      </c>
      <c r="AI222">
        <v>0.72657371377486579</v>
      </c>
      <c r="AJ222">
        <v>0.62794332000764708</v>
      </c>
      <c r="AK222">
        <v>0.57766181933370186</v>
      </c>
      <c r="AL222">
        <v>0.48197441419789394</v>
      </c>
      <c r="AM222">
        <v>0.48205728262216035</v>
      </c>
      <c r="AN222">
        <v>0.48197441419789394</v>
      </c>
      <c r="AO222">
        <v>0.47154146495000393</v>
      </c>
      <c r="AP222">
        <v>0.46490688304135092</v>
      </c>
      <c r="AQ222">
        <v>0.34568679719196854</v>
      </c>
      <c r="AR222">
        <v>0.52180254173556873</v>
      </c>
      <c r="AS222">
        <v>0.98999936485722151</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row>
    <row r="223" spans="1:69">
      <c r="A223" t="s">
        <v>339</v>
      </c>
      <c r="B223" t="s">
        <v>425</v>
      </c>
      <c r="C223" t="s">
        <v>5135</v>
      </c>
      <c r="D223" t="s">
        <v>38</v>
      </c>
      <c r="E223">
        <v>1000</v>
      </c>
      <c r="F223" t="s">
        <v>2608</v>
      </c>
      <c r="G223">
        <v>0</v>
      </c>
      <c r="H223">
        <v>0</v>
      </c>
      <c r="I223">
        <v>0</v>
      </c>
      <c r="J223">
        <v>0</v>
      </c>
      <c r="K223">
        <v>0</v>
      </c>
      <c r="L223">
        <v>0</v>
      </c>
      <c r="M223">
        <v>0</v>
      </c>
      <c r="N223">
        <v>0</v>
      </c>
      <c r="O223">
        <v>0</v>
      </c>
      <c r="P223">
        <v>0</v>
      </c>
      <c r="Q223">
        <v>0.11364258545195666</v>
      </c>
      <c r="R223">
        <v>0.28212178739040716</v>
      </c>
      <c r="S223">
        <v>0.28871355283198225</v>
      </c>
      <c r="T223">
        <v>0.34993240875858794</v>
      </c>
      <c r="U223">
        <v>0.35109479279800526</v>
      </c>
      <c r="V223">
        <v>0.16922058359054551</v>
      </c>
      <c r="W223">
        <v>0.1701366704289331</v>
      </c>
      <c r="X223">
        <v>0.23307091292144669</v>
      </c>
      <c r="Y223">
        <v>0.2815058680008839</v>
      </c>
      <c r="Z223">
        <v>0.32386661735870503</v>
      </c>
      <c r="AA223">
        <v>0.3043013990272081</v>
      </c>
      <c r="AB223">
        <v>0.30427466204804804</v>
      </c>
      <c r="AC223">
        <v>0.30471730515042533</v>
      </c>
      <c r="AD223">
        <v>0.3106623596419158</v>
      </c>
      <c r="AE223">
        <v>0.31824062940097331</v>
      </c>
      <c r="AF223">
        <v>0.31110561614610938</v>
      </c>
      <c r="AG223">
        <v>0.15669126062344163</v>
      </c>
      <c r="AH223">
        <v>0</v>
      </c>
      <c r="AI223">
        <v>0.19976718742699356</v>
      </c>
      <c r="AJ223">
        <v>0.25857906679508935</v>
      </c>
      <c r="AK223">
        <v>0.30298504639017809</v>
      </c>
      <c r="AL223">
        <v>0.32475467820960469</v>
      </c>
      <c r="AM223">
        <v>0.32470272728441107</v>
      </c>
      <c r="AN223">
        <v>0.32475467820960469</v>
      </c>
      <c r="AO223">
        <v>0.33277568797621998</v>
      </c>
      <c r="AP223">
        <v>0.33826475208698131</v>
      </c>
      <c r="AQ223">
        <v>0.42866604690070176</v>
      </c>
      <c r="AR223">
        <v>0.28733217187396887</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row>
    <row r="224" spans="1:69">
      <c r="A224" t="s">
        <v>339</v>
      </c>
      <c r="B224" t="s">
        <v>425</v>
      </c>
      <c r="C224" t="s">
        <v>5136</v>
      </c>
      <c r="D224" t="s">
        <v>38</v>
      </c>
      <c r="E224">
        <v>1000</v>
      </c>
      <c r="F224" t="s">
        <v>2608</v>
      </c>
      <c r="G224">
        <v>0</v>
      </c>
      <c r="H224">
        <v>0</v>
      </c>
      <c r="I224">
        <v>0</v>
      </c>
      <c r="J224">
        <v>0</v>
      </c>
      <c r="K224">
        <v>0</v>
      </c>
      <c r="L224">
        <v>0</v>
      </c>
      <c r="M224">
        <v>0</v>
      </c>
      <c r="N224">
        <v>0</v>
      </c>
      <c r="O224">
        <v>1.9711555025184874E-2</v>
      </c>
      <c r="P224">
        <v>9.989846944602834E-4</v>
      </c>
      <c r="Q224">
        <v>4.5397542012791677E-2</v>
      </c>
      <c r="R224">
        <v>4.6958759799579496E-2</v>
      </c>
      <c r="S224">
        <v>4.8055949537703986E-2</v>
      </c>
      <c r="T224">
        <v>5.8245738767574329E-2</v>
      </c>
      <c r="U224">
        <v>6.4932462105135605E-2</v>
      </c>
      <c r="V224">
        <v>2.8166519188313095E-2</v>
      </c>
      <c r="W224">
        <v>5.663800101136144E-2</v>
      </c>
      <c r="X224">
        <v>4.6553175991337445E-2</v>
      </c>
      <c r="Y224">
        <v>4.0162492213739166E-2</v>
      </c>
      <c r="Z224">
        <v>7.1876167770547617E-2</v>
      </c>
      <c r="AA224">
        <v>8.4417539648224876E-2</v>
      </c>
      <c r="AB224">
        <v>8.4410122429620121E-2</v>
      </c>
      <c r="AC224">
        <v>8.4532917926993453E-2</v>
      </c>
      <c r="AD224">
        <v>6.8945728533933354E-2</v>
      </c>
      <c r="AE224">
        <v>7.062758445676591E-2</v>
      </c>
      <c r="AF224">
        <v>5.1783075798711171E-2</v>
      </c>
      <c r="AG224">
        <v>3.9121547497467553E-2</v>
      </c>
      <c r="AH224">
        <v>4.6258296416410188E-2</v>
      </c>
      <c r="AI224">
        <v>3.3250956819015035E-2</v>
      </c>
      <c r="AJ224">
        <v>5.1648129975981713E-2</v>
      </c>
      <c r="AK224">
        <v>6.484039561736625E-2</v>
      </c>
      <c r="AL224">
        <v>9.0091570434267354E-2</v>
      </c>
      <c r="AM224">
        <v>9.0077158508126656E-2</v>
      </c>
      <c r="AN224">
        <v>9.0091570434267354E-2</v>
      </c>
      <c r="AO224">
        <v>9.2316712718057858E-2</v>
      </c>
      <c r="AP224">
        <v>9.3839457236101986E-2</v>
      </c>
      <c r="AQ224">
        <v>9.5134450582929533E-2</v>
      </c>
      <c r="AR224">
        <v>5.7761398231941208E-2</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row>
    <row r="225" spans="1:69">
      <c r="A225" t="s">
        <v>339</v>
      </c>
      <c r="B225" t="s">
        <v>425</v>
      </c>
      <c r="C225" t="s">
        <v>5138</v>
      </c>
      <c r="D225" t="s">
        <v>38</v>
      </c>
      <c r="E225">
        <v>1000</v>
      </c>
      <c r="F225" t="s">
        <v>2608</v>
      </c>
      <c r="G225">
        <v>0</v>
      </c>
      <c r="H225">
        <v>0</v>
      </c>
      <c r="I225">
        <v>0</v>
      </c>
      <c r="J225">
        <v>0</v>
      </c>
      <c r="K225">
        <v>0</v>
      </c>
      <c r="L225">
        <v>0</v>
      </c>
      <c r="M225">
        <v>0</v>
      </c>
      <c r="N225">
        <v>0</v>
      </c>
      <c r="O225">
        <v>0</v>
      </c>
      <c r="P225">
        <v>0</v>
      </c>
      <c r="Q225">
        <v>0</v>
      </c>
      <c r="R225">
        <v>9.4040595796802393E-2</v>
      </c>
      <c r="S225">
        <v>6.4158567295996061E-2</v>
      </c>
      <c r="T225">
        <v>7.7762757501908447E-2</v>
      </c>
      <c r="U225">
        <v>8.6690072295803777E-2</v>
      </c>
      <c r="V225">
        <v>3.7604574131232339E-2</v>
      </c>
      <c r="W225">
        <v>7.5616297968414709E-2</v>
      </c>
      <c r="X225">
        <v>6.2152243445719124E-2</v>
      </c>
      <c r="Y225">
        <v>0.10724033066700339</v>
      </c>
      <c r="Z225">
        <v>9.596047921739409E-2</v>
      </c>
      <c r="AA225">
        <v>0.11270422186192895</v>
      </c>
      <c r="AB225">
        <v>0.11269431927705484</v>
      </c>
      <c r="AC225">
        <v>0.11285826116682421</v>
      </c>
      <c r="AD225">
        <v>0.11506013320070957</v>
      </c>
      <c r="AE225">
        <v>9.4293519822510621E-2</v>
      </c>
      <c r="AF225">
        <v>6.9134581365802097E-2</v>
      </c>
      <c r="AG225">
        <v>4.1784336166251101E-2</v>
      </c>
      <c r="AH225">
        <v>4.9406844350073115E-2</v>
      </c>
      <c r="AI225">
        <v>3.5514166653687743E-2</v>
      </c>
      <c r="AJ225">
        <v>5.5163534249619062E-2</v>
      </c>
      <c r="AK225">
        <v>4.616914992612238E-2</v>
      </c>
      <c r="AL225">
        <v>9.6223608358401408E-2</v>
      </c>
      <c r="AM225">
        <v>9.6208215491677365E-2</v>
      </c>
      <c r="AN225">
        <v>9.6223608358401408E-2</v>
      </c>
      <c r="AO225">
        <v>9.8600203844805931E-2</v>
      </c>
      <c r="AP225">
        <v>0.10022659321095742</v>
      </c>
      <c r="AQ225">
        <v>0.12701216204465238</v>
      </c>
      <c r="AR225">
        <v>0.1278245055276663</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row>
    <row r="226" spans="1:69">
      <c r="A226" t="s">
        <v>339</v>
      </c>
      <c r="B226" t="s">
        <v>425</v>
      </c>
      <c r="C226" t="s">
        <v>5155</v>
      </c>
      <c r="D226" t="s">
        <v>38</v>
      </c>
      <c r="E226">
        <v>1000</v>
      </c>
      <c r="F226" t="s">
        <v>2608</v>
      </c>
      <c r="G226">
        <v>0</v>
      </c>
      <c r="H226">
        <v>0</v>
      </c>
      <c r="I226">
        <v>0</v>
      </c>
      <c r="J226">
        <v>0</v>
      </c>
      <c r="K226">
        <v>0</v>
      </c>
      <c r="L226">
        <v>0</v>
      </c>
      <c r="M226">
        <v>0</v>
      </c>
      <c r="N226">
        <v>0</v>
      </c>
      <c r="O226">
        <v>0</v>
      </c>
      <c r="P226">
        <v>0</v>
      </c>
      <c r="Q226">
        <v>2.9259374648178561E-3</v>
      </c>
      <c r="R226">
        <v>3.34514550284104E-3</v>
      </c>
      <c r="S226">
        <v>9.6389818171674097E-3</v>
      </c>
      <c r="T226">
        <v>1.1188882348304466E-2</v>
      </c>
      <c r="U226">
        <v>1.2473387658095227E-2</v>
      </c>
      <c r="V226">
        <v>9.3691582472990587E-3</v>
      </c>
      <c r="W226">
        <v>7.3257011839246745E-3</v>
      </c>
      <c r="X226">
        <v>5.6925860139236447E-3</v>
      </c>
      <c r="Y226">
        <v>7.8108771544294717E-3</v>
      </c>
      <c r="Z226">
        <v>6.4330986938181262E-3</v>
      </c>
      <c r="AA226">
        <v>6.3308261701150092E-3</v>
      </c>
      <c r="AB226">
        <v>6.6929602476284633E-3</v>
      </c>
      <c r="AC226">
        <v>5.2479483405254192E-3</v>
      </c>
      <c r="AD226">
        <v>3.076703086870804E-3</v>
      </c>
      <c r="AE226">
        <v>2.3312254834274701E-3</v>
      </c>
      <c r="AF226">
        <v>2.2152375006060819E-3</v>
      </c>
      <c r="AG226">
        <v>3.3471754144155765E-3</v>
      </c>
      <c r="AH226">
        <v>6.8084344908007858E-3</v>
      </c>
      <c r="AI226">
        <v>4.8939753254380212E-3</v>
      </c>
      <c r="AJ226">
        <v>6.665948971662789E-3</v>
      </c>
      <c r="AK226">
        <v>8.343588732631451E-3</v>
      </c>
      <c r="AL226">
        <v>6.9557287998326259E-3</v>
      </c>
      <c r="AM226">
        <v>6.954616093624545E-3</v>
      </c>
      <c r="AN226">
        <v>6.9557287998326259E-3</v>
      </c>
      <c r="AO226">
        <v>4.7659305109122108E-3</v>
      </c>
      <c r="AP226">
        <v>2.7623144246083893E-3</v>
      </c>
      <c r="AQ226">
        <v>3.5005432797478794E-3</v>
      </c>
      <c r="AR226">
        <v>5.279382630854825E-3</v>
      </c>
      <c r="AS226">
        <v>1.0000635142778448E-2</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row>
  </sheetData>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5F929-E379-492E-B5CE-B2582C81F2B4}">
  <sheetPr codeName="Sheet32"/>
  <dimension ref="A1:F5"/>
  <sheetViews>
    <sheetView workbookViewId="0">
      <selection activeCell="AA127" sqref="AA127"/>
    </sheetView>
  </sheetViews>
  <sheetFormatPr defaultRowHeight="14.5"/>
  <cols>
    <col min="2" max="2" width="18.54296875" bestFit="1" customWidth="1"/>
    <col min="3" max="3" width="11.453125" bestFit="1" customWidth="1"/>
    <col min="4" max="4" width="12.54296875" bestFit="1" customWidth="1"/>
    <col min="5" max="5" width="9.90625" bestFit="1" customWidth="1"/>
    <col min="6" max="6" width="7.453125" bestFit="1" customWidth="1"/>
  </cols>
  <sheetData>
    <row r="1" spans="1:6">
      <c r="A1" s="79" t="s">
        <v>37</v>
      </c>
      <c r="B1" t="s">
        <v>2</v>
      </c>
      <c r="C1" t="s">
        <v>339</v>
      </c>
      <c r="D1" t="s">
        <v>38</v>
      </c>
      <c r="E1">
        <v>1000</v>
      </c>
      <c r="F1" t="s">
        <v>2608</v>
      </c>
    </row>
    <row r="2" spans="1:6">
      <c r="A2" s="79" t="s">
        <v>37</v>
      </c>
      <c r="B2" t="s">
        <v>5135</v>
      </c>
      <c r="C2" t="s">
        <v>339</v>
      </c>
      <c r="D2" t="s">
        <v>38</v>
      </c>
      <c r="E2">
        <v>1000</v>
      </c>
      <c r="F2" t="s">
        <v>2608</v>
      </c>
    </row>
    <row r="3" spans="1:6">
      <c r="A3" s="79" t="s">
        <v>37</v>
      </c>
      <c r="B3" t="s">
        <v>5136</v>
      </c>
      <c r="C3" t="s">
        <v>339</v>
      </c>
      <c r="D3" t="s">
        <v>38</v>
      </c>
      <c r="E3">
        <v>1000</v>
      </c>
      <c r="F3" t="s">
        <v>2608</v>
      </c>
    </row>
    <row r="4" spans="1:6">
      <c r="A4" s="79" t="s">
        <v>37</v>
      </c>
      <c r="B4" t="s">
        <v>5138</v>
      </c>
      <c r="C4" t="s">
        <v>339</v>
      </c>
      <c r="D4" t="s">
        <v>38</v>
      </c>
      <c r="E4">
        <v>1000</v>
      </c>
      <c r="F4" t="s">
        <v>2608</v>
      </c>
    </row>
    <row r="5" spans="1:6">
      <c r="A5" s="79" t="s">
        <v>37</v>
      </c>
      <c r="B5" t="s">
        <v>5155</v>
      </c>
      <c r="C5" t="s">
        <v>339</v>
      </c>
      <c r="D5" t="s">
        <v>38</v>
      </c>
      <c r="E5">
        <v>1000</v>
      </c>
      <c r="F5" t="s">
        <v>2608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5EA5B-D1EB-42A6-9B45-3440FDAEB1C0}">
  <sheetPr codeName="Sheet34"/>
  <dimension ref="A1:BZ85"/>
  <sheetViews>
    <sheetView topLeftCell="BH44" zoomScale="85" zoomScaleNormal="85" workbookViewId="0">
      <selection activeCell="K60" sqref="K60:BZ85"/>
    </sheetView>
  </sheetViews>
  <sheetFormatPr defaultRowHeight="14.5"/>
  <cols>
    <col min="1" max="1" width="11.453125" bestFit="1" customWidth="1"/>
    <col min="2" max="2" width="22.81640625" customWidth="1"/>
    <col min="3" max="3" width="7.90625" bestFit="1" customWidth="1"/>
    <col min="4" max="4" width="11.453125" bestFit="1" customWidth="1"/>
    <col min="5" max="5" width="13.36328125" bestFit="1" customWidth="1"/>
    <col min="6" max="6" width="7.6328125" bestFit="1" customWidth="1"/>
    <col min="7" max="7" width="11.1796875" customWidth="1"/>
    <col min="8" max="8" width="13.453125" customWidth="1"/>
    <col min="9" max="9" width="18.26953125" bestFit="1" customWidth="1"/>
    <col min="10" max="10" width="59.26953125" bestFit="1" customWidth="1"/>
    <col min="11" max="11" width="16.36328125" bestFit="1" customWidth="1"/>
    <col min="12" max="12" width="18.54296875" bestFit="1" customWidth="1"/>
    <col min="13" max="13" width="12.54296875" bestFit="1" customWidth="1"/>
    <col min="14" max="14" width="11.26953125" bestFit="1" customWidth="1"/>
    <col min="15" max="15" width="9.08984375" bestFit="1" customWidth="1"/>
    <col min="16" max="16" width="12.36328125" bestFit="1" customWidth="1"/>
    <col min="17" max="17" width="12.08984375" bestFit="1" customWidth="1"/>
    <col min="18" max="19" width="12.36328125" bestFit="1" customWidth="1"/>
    <col min="20" max="24" width="12.6328125" bestFit="1" customWidth="1"/>
    <col min="25" max="25" width="12.54296875" bestFit="1" customWidth="1"/>
    <col min="26" max="27" width="12.6328125" bestFit="1" customWidth="1"/>
    <col min="28" max="28" width="12.36328125" bestFit="1" customWidth="1"/>
    <col min="29" max="29" width="12.08984375" bestFit="1" customWidth="1"/>
    <col min="30" max="31" width="12.36328125" bestFit="1" customWidth="1"/>
    <col min="32" max="36" width="12.6328125" bestFit="1" customWidth="1"/>
    <col min="37" max="37" width="12.54296875" bestFit="1" customWidth="1"/>
    <col min="38" max="39" width="12.6328125" bestFit="1" customWidth="1"/>
    <col min="40" max="40" width="12.36328125" bestFit="1" customWidth="1"/>
    <col min="41" max="41" width="12.08984375" bestFit="1" customWidth="1"/>
    <col min="42" max="43" width="12.36328125" bestFit="1" customWidth="1"/>
    <col min="44" max="48" width="12.6328125" bestFit="1" customWidth="1"/>
    <col min="49" max="49" width="12.54296875" bestFit="1" customWidth="1"/>
    <col min="50" max="51" width="12.6328125" bestFit="1" customWidth="1"/>
    <col min="52" max="52" width="12.36328125" bestFit="1" customWidth="1"/>
    <col min="53" max="53" width="12.08984375" bestFit="1" customWidth="1"/>
    <col min="54" max="54" width="12.36328125" bestFit="1" customWidth="1"/>
    <col min="55" max="55" width="12.26953125" bestFit="1" customWidth="1"/>
    <col min="56" max="60" width="12.54296875" bestFit="1" customWidth="1"/>
    <col min="61" max="61" width="12.36328125" bestFit="1" customWidth="1"/>
    <col min="62" max="63" width="12.54296875" bestFit="1" customWidth="1"/>
    <col min="64" max="64" width="12.26953125" bestFit="1" customWidth="1"/>
    <col min="65" max="65" width="12" bestFit="1" customWidth="1"/>
    <col min="66" max="66" width="12.26953125" bestFit="1" customWidth="1"/>
    <col min="67" max="67" width="12.36328125" bestFit="1" customWidth="1"/>
    <col min="68" max="72" width="12.6328125" bestFit="1" customWidth="1"/>
    <col min="73" max="73" width="12.54296875" bestFit="1" customWidth="1"/>
    <col min="74" max="75" width="12.6328125" bestFit="1" customWidth="1"/>
    <col min="76" max="76" width="12.36328125" bestFit="1" customWidth="1"/>
    <col min="77" max="77" width="12.08984375" bestFit="1" customWidth="1"/>
    <col min="78" max="78" width="12.36328125" bestFit="1" customWidth="1"/>
  </cols>
  <sheetData>
    <row r="1" spans="1:78" ht="15" thickBot="1"/>
    <row r="2" spans="1:78" ht="15" thickBot="1">
      <c r="B2" s="80" t="s">
        <v>7488</v>
      </c>
      <c r="C2" s="72"/>
      <c r="P2" s="1">
        <v>45200</v>
      </c>
      <c r="Q2" s="1">
        <v>45231</v>
      </c>
      <c r="R2" s="1">
        <v>45261</v>
      </c>
      <c r="S2" s="1">
        <v>45292</v>
      </c>
      <c r="T2" s="1">
        <v>45323</v>
      </c>
      <c r="U2" s="1">
        <v>45352</v>
      </c>
      <c r="V2" s="1">
        <v>45383</v>
      </c>
      <c r="W2" s="1">
        <v>45413</v>
      </c>
      <c r="X2" s="1">
        <v>45444</v>
      </c>
      <c r="Y2" s="1">
        <v>45474</v>
      </c>
      <c r="Z2" s="1">
        <v>45505</v>
      </c>
      <c r="AA2" s="1">
        <v>45536</v>
      </c>
      <c r="AB2" s="1">
        <v>45566</v>
      </c>
      <c r="AC2" s="1">
        <v>45597</v>
      </c>
      <c r="AD2" s="1">
        <v>45627</v>
      </c>
      <c r="AE2" s="1">
        <v>45658</v>
      </c>
      <c r="AF2" s="1">
        <v>45689</v>
      </c>
      <c r="AG2" s="1">
        <v>45717</v>
      </c>
      <c r="AH2" s="1">
        <v>45748</v>
      </c>
      <c r="AI2" s="1">
        <v>45778</v>
      </c>
      <c r="AJ2" s="1">
        <v>45809</v>
      </c>
      <c r="AK2" s="1">
        <v>45839</v>
      </c>
      <c r="AL2" s="1">
        <v>45870</v>
      </c>
      <c r="AM2" s="1">
        <v>45901</v>
      </c>
      <c r="AN2" s="1">
        <v>45931</v>
      </c>
      <c r="AO2" s="1">
        <v>45962</v>
      </c>
      <c r="AP2" s="1">
        <v>45992</v>
      </c>
      <c r="AQ2" s="1">
        <v>46023</v>
      </c>
      <c r="AR2" s="1">
        <v>46054</v>
      </c>
      <c r="AS2" s="1">
        <v>46082</v>
      </c>
      <c r="AT2" s="1">
        <v>46113</v>
      </c>
      <c r="AU2" s="1">
        <v>46143</v>
      </c>
      <c r="AV2" s="1">
        <v>46174</v>
      </c>
      <c r="AW2" s="1">
        <v>46204</v>
      </c>
      <c r="AX2" s="1">
        <v>46235</v>
      </c>
      <c r="AY2" s="1">
        <v>46266</v>
      </c>
      <c r="AZ2" s="1">
        <v>46296</v>
      </c>
      <c r="BA2" s="1">
        <v>46327</v>
      </c>
      <c r="BB2" s="1">
        <v>46357</v>
      </c>
      <c r="BC2" s="1">
        <v>46388</v>
      </c>
      <c r="BD2" s="1">
        <v>46419</v>
      </c>
      <c r="BE2" s="1">
        <v>46447</v>
      </c>
      <c r="BF2" s="1">
        <v>46478</v>
      </c>
      <c r="BG2" s="1">
        <v>46508</v>
      </c>
      <c r="BH2" s="1">
        <v>46539</v>
      </c>
      <c r="BI2" s="1">
        <v>46569</v>
      </c>
      <c r="BJ2" s="1">
        <v>46600</v>
      </c>
      <c r="BK2" s="1">
        <v>46631</v>
      </c>
      <c r="BL2" s="1">
        <v>46661</v>
      </c>
      <c r="BM2" s="1">
        <v>46692</v>
      </c>
      <c r="BN2" s="1">
        <v>46722</v>
      </c>
      <c r="BO2" s="1">
        <v>46753</v>
      </c>
      <c r="BP2" s="1">
        <v>46784</v>
      </c>
      <c r="BQ2" s="1">
        <v>46813</v>
      </c>
      <c r="BR2" s="1">
        <v>46844</v>
      </c>
      <c r="BS2" s="1">
        <v>46874</v>
      </c>
      <c r="BT2" s="1">
        <v>46905</v>
      </c>
      <c r="BU2" s="1">
        <v>46935</v>
      </c>
      <c r="BV2" s="1">
        <v>46966</v>
      </c>
      <c r="BW2" s="1">
        <v>46997</v>
      </c>
      <c r="BX2" s="1">
        <v>47027</v>
      </c>
      <c r="BY2" s="1">
        <v>47058</v>
      </c>
      <c r="BZ2" s="1">
        <v>47088</v>
      </c>
    </row>
    <row r="3" spans="1:78" ht="29.5" thickBot="1">
      <c r="B3" s="5" t="s">
        <v>56</v>
      </c>
      <c r="C3" s="6" t="s">
        <v>42</v>
      </c>
      <c r="D3" s="6" t="s">
        <v>39</v>
      </c>
      <c r="E3" s="6" t="s">
        <v>2589</v>
      </c>
      <c r="F3" s="6" t="s">
        <v>2609</v>
      </c>
      <c r="G3" s="6" t="s">
        <v>2610</v>
      </c>
      <c r="H3" s="5" t="s">
        <v>57</v>
      </c>
      <c r="I3" s="4" t="s">
        <v>55</v>
      </c>
      <c r="J3" s="5" t="s">
        <v>58</v>
      </c>
      <c r="K3" s="3" t="s">
        <v>16</v>
      </c>
      <c r="L3" s="3" t="s">
        <v>1</v>
      </c>
      <c r="M3" s="3" t="s">
        <v>26</v>
      </c>
      <c r="N3" s="3" t="s">
        <v>36</v>
      </c>
      <c r="O3" s="3" t="s">
        <v>2607</v>
      </c>
    </row>
    <row r="4" spans="1:78">
      <c r="A4" s="58">
        <v>45627</v>
      </c>
      <c r="B4" s="7" t="e">
        <f>+_xlfn.XLOOKUP(I4,#REF!,#REF!)</f>
        <v>#REF!</v>
      </c>
      <c r="C4" s="8">
        <v>1</v>
      </c>
      <c r="D4" s="8" t="str">
        <f>+LEFT(I4,11)</f>
        <v>01-MK-17-10</v>
      </c>
      <c r="E4" s="58">
        <v>45413</v>
      </c>
      <c r="F4" s="59"/>
      <c r="G4" s="59"/>
      <c r="H4" s="9" t="s">
        <v>37</v>
      </c>
      <c r="I4" s="7" t="s">
        <v>230</v>
      </c>
      <c r="J4" s="7" t="str">
        <f>+_xlfn.XLOOKUP(I4,'R4'!B:B,'R4'!C:C)</f>
        <v>AMR - DSM - BAUER RG 22 S + MB 75F</v>
      </c>
      <c r="P4">
        <f>+IF(P$2&gt;=$E4,1,0)</f>
        <v>0</v>
      </c>
      <c r="Q4">
        <f t="shared" ref="Q4:BZ9" si="0">+IF(Q$2&gt;=$E4,1,0)</f>
        <v>0</v>
      </c>
      <c r="R4">
        <f t="shared" si="0"/>
        <v>0</v>
      </c>
      <c r="S4">
        <f t="shared" si="0"/>
        <v>0</v>
      </c>
      <c r="T4">
        <f t="shared" si="0"/>
        <v>0</v>
      </c>
      <c r="U4">
        <f t="shared" si="0"/>
        <v>0</v>
      </c>
      <c r="V4">
        <f t="shared" si="0"/>
        <v>0</v>
      </c>
      <c r="W4">
        <f t="shared" si="0"/>
        <v>1</v>
      </c>
      <c r="X4">
        <f t="shared" si="0"/>
        <v>1</v>
      </c>
      <c r="Y4">
        <f t="shared" si="0"/>
        <v>1</v>
      </c>
      <c r="Z4">
        <f t="shared" si="0"/>
        <v>1</v>
      </c>
      <c r="AA4">
        <f t="shared" si="0"/>
        <v>1</v>
      </c>
      <c r="AB4">
        <f t="shared" si="0"/>
        <v>1</v>
      </c>
      <c r="AC4">
        <f t="shared" si="0"/>
        <v>1</v>
      </c>
      <c r="AD4">
        <f t="shared" si="0"/>
        <v>1</v>
      </c>
      <c r="AE4">
        <f t="shared" si="0"/>
        <v>1</v>
      </c>
      <c r="AF4">
        <f t="shared" si="0"/>
        <v>1</v>
      </c>
      <c r="AG4">
        <f t="shared" si="0"/>
        <v>1</v>
      </c>
      <c r="AH4">
        <f t="shared" si="0"/>
        <v>1</v>
      </c>
      <c r="AI4">
        <f t="shared" si="0"/>
        <v>1</v>
      </c>
      <c r="AJ4">
        <f t="shared" si="0"/>
        <v>1</v>
      </c>
      <c r="AK4">
        <f t="shared" si="0"/>
        <v>1</v>
      </c>
      <c r="AL4">
        <f t="shared" si="0"/>
        <v>1</v>
      </c>
      <c r="AM4">
        <f t="shared" si="0"/>
        <v>1</v>
      </c>
      <c r="AN4">
        <f t="shared" si="0"/>
        <v>1</v>
      </c>
      <c r="AO4">
        <f t="shared" si="0"/>
        <v>1</v>
      </c>
      <c r="AP4">
        <f t="shared" si="0"/>
        <v>1</v>
      </c>
      <c r="AQ4">
        <f t="shared" si="0"/>
        <v>1</v>
      </c>
      <c r="AR4">
        <f t="shared" si="0"/>
        <v>1</v>
      </c>
      <c r="AS4">
        <f t="shared" si="0"/>
        <v>1</v>
      </c>
      <c r="AT4">
        <f t="shared" si="0"/>
        <v>1</v>
      </c>
      <c r="AU4">
        <f t="shared" si="0"/>
        <v>1</v>
      </c>
      <c r="AV4">
        <f t="shared" si="0"/>
        <v>1</v>
      </c>
      <c r="AW4">
        <f t="shared" si="0"/>
        <v>1</v>
      </c>
      <c r="AX4">
        <f t="shared" si="0"/>
        <v>1</v>
      </c>
      <c r="AY4">
        <f t="shared" si="0"/>
        <v>1</v>
      </c>
      <c r="AZ4">
        <f t="shared" si="0"/>
        <v>1</v>
      </c>
      <c r="BA4">
        <f t="shared" si="0"/>
        <v>1</v>
      </c>
      <c r="BB4">
        <f t="shared" si="0"/>
        <v>1</v>
      </c>
      <c r="BC4">
        <f t="shared" si="0"/>
        <v>1</v>
      </c>
      <c r="BD4">
        <f t="shared" si="0"/>
        <v>1</v>
      </c>
      <c r="BE4">
        <f t="shared" si="0"/>
        <v>1</v>
      </c>
      <c r="BF4">
        <f t="shared" si="0"/>
        <v>1</v>
      </c>
      <c r="BG4">
        <f t="shared" si="0"/>
        <v>1</v>
      </c>
      <c r="BH4">
        <f t="shared" si="0"/>
        <v>1</v>
      </c>
      <c r="BI4">
        <f t="shared" si="0"/>
        <v>1</v>
      </c>
      <c r="BJ4">
        <f t="shared" si="0"/>
        <v>1</v>
      </c>
      <c r="BK4">
        <f t="shared" si="0"/>
        <v>1</v>
      </c>
      <c r="BL4">
        <f t="shared" si="0"/>
        <v>1</v>
      </c>
      <c r="BM4">
        <f t="shared" si="0"/>
        <v>1</v>
      </c>
      <c r="BN4">
        <f t="shared" si="0"/>
        <v>1</v>
      </c>
      <c r="BO4">
        <f t="shared" si="0"/>
        <v>1</v>
      </c>
      <c r="BP4">
        <f t="shared" si="0"/>
        <v>1</v>
      </c>
      <c r="BQ4">
        <f t="shared" si="0"/>
        <v>1</v>
      </c>
      <c r="BR4">
        <f t="shared" si="0"/>
        <v>1</v>
      </c>
      <c r="BS4">
        <f t="shared" si="0"/>
        <v>1</v>
      </c>
      <c r="BT4">
        <f t="shared" si="0"/>
        <v>1</v>
      </c>
      <c r="BU4">
        <f t="shared" si="0"/>
        <v>1</v>
      </c>
      <c r="BV4">
        <f t="shared" si="0"/>
        <v>1</v>
      </c>
      <c r="BW4">
        <f t="shared" si="0"/>
        <v>1</v>
      </c>
      <c r="BX4">
        <f t="shared" si="0"/>
        <v>1</v>
      </c>
      <c r="BY4">
        <f t="shared" si="0"/>
        <v>1</v>
      </c>
      <c r="BZ4">
        <f t="shared" si="0"/>
        <v>1</v>
      </c>
    </row>
    <row r="5" spans="1:78">
      <c r="A5" s="58">
        <v>45352</v>
      </c>
      <c r="B5" s="7" t="e">
        <f>+_xlfn.XLOOKUP(I5,#REF!,#REF!)</f>
        <v>#REF!</v>
      </c>
      <c r="C5" s="8">
        <v>1</v>
      </c>
      <c r="D5" s="8" t="str">
        <f t="shared" ref="D5:D15" si="1">+LEFT(I5,11)</f>
        <v>01-MK-17-10</v>
      </c>
      <c r="E5" s="58">
        <v>45413</v>
      </c>
      <c r="F5" s="59"/>
      <c r="G5" s="59"/>
      <c r="H5" s="9" t="s">
        <v>37</v>
      </c>
      <c r="I5" s="66" t="s">
        <v>234</v>
      </c>
      <c r="J5" s="7" t="str">
        <f>+_xlfn.XLOOKUP(I5,'R4'!B:B,'R4'!C:C)</f>
        <v>AMR - DSM - BAUER RG 27 S + MB 75F</v>
      </c>
      <c r="P5">
        <f t="shared" ref="P5:AE18" si="2">+IF(P$2&gt;=$E5,1,0)</f>
        <v>0</v>
      </c>
      <c r="Q5">
        <f t="shared" si="2"/>
        <v>0</v>
      </c>
      <c r="R5">
        <f t="shared" si="2"/>
        <v>0</v>
      </c>
      <c r="S5">
        <f t="shared" si="2"/>
        <v>0</v>
      </c>
      <c r="T5">
        <f t="shared" si="2"/>
        <v>0</v>
      </c>
      <c r="U5">
        <f t="shared" si="2"/>
        <v>0</v>
      </c>
      <c r="V5">
        <f t="shared" si="2"/>
        <v>0</v>
      </c>
      <c r="W5">
        <f t="shared" si="2"/>
        <v>1</v>
      </c>
      <c r="X5">
        <f t="shared" si="2"/>
        <v>1</v>
      </c>
      <c r="Y5">
        <f t="shared" si="2"/>
        <v>1</v>
      </c>
      <c r="Z5">
        <f t="shared" si="2"/>
        <v>1</v>
      </c>
      <c r="AA5">
        <f t="shared" si="2"/>
        <v>1</v>
      </c>
      <c r="AB5">
        <f t="shared" si="2"/>
        <v>1</v>
      </c>
      <c r="AC5">
        <f t="shared" si="2"/>
        <v>1</v>
      </c>
      <c r="AD5">
        <f t="shared" si="2"/>
        <v>1</v>
      </c>
      <c r="AE5">
        <f t="shared" si="2"/>
        <v>1</v>
      </c>
      <c r="AF5">
        <f t="shared" si="0"/>
        <v>1</v>
      </c>
      <c r="AG5">
        <f t="shared" si="0"/>
        <v>1</v>
      </c>
      <c r="AH5">
        <f t="shared" si="0"/>
        <v>1</v>
      </c>
      <c r="AI5">
        <f t="shared" si="0"/>
        <v>1</v>
      </c>
      <c r="AJ5">
        <f t="shared" si="0"/>
        <v>1</v>
      </c>
      <c r="AK5">
        <f t="shared" si="0"/>
        <v>1</v>
      </c>
      <c r="AL5">
        <f t="shared" si="0"/>
        <v>1</v>
      </c>
      <c r="AM5">
        <f t="shared" si="0"/>
        <v>1</v>
      </c>
      <c r="AN5">
        <f t="shared" si="0"/>
        <v>1</v>
      </c>
      <c r="AO5">
        <f t="shared" si="0"/>
        <v>1</v>
      </c>
      <c r="AP5">
        <f t="shared" si="0"/>
        <v>1</v>
      </c>
      <c r="AQ5">
        <f t="shared" si="0"/>
        <v>1</v>
      </c>
      <c r="AR5">
        <f t="shared" si="0"/>
        <v>1</v>
      </c>
      <c r="AS5">
        <f t="shared" si="0"/>
        <v>1</v>
      </c>
      <c r="AT5">
        <f t="shared" si="0"/>
        <v>1</v>
      </c>
      <c r="AU5">
        <f t="shared" si="0"/>
        <v>1</v>
      </c>
      <c r="AV5">
        <f t="shared" si="0"/>
        <v>1</v>
      </c>
      <c r="AW5">
        <f t="shared" si="0"/>
        <v>1</v>
      </c>
      <c r="AX5">
        <f t="shared" si="0"/>
        <v>1</v>
      </c>
      <c r="AY5">
        <f t="shared" si="0"/>
        <v>1</v>
      </c>
      <c r="AZ5">
        <f t="shared" si="0"/>
        <v>1</v>
      </c>
      <c r="BA5">
        <f t="shared" si="0"/>
        <v>1</v>
      </c>
      <c r="BB5">
        <f t="shared" si="0"/>
        <v>1</v>
      </c>
      <c r="BC5">
        <f t="shared" si="0"/>
        <v>1</v>
      </c>
      <c r="BD5">
        <f t="shared" si="0"/>
        <v>1</v>
      </c>
      <c r="BE5">
        <f t="shared" si="0"/>
        <v>1</v>
      </c>
      <c r="BF5">
        <f t="shared" si="0"/>
        <v>1</v>
      </c>
      <c r="BG5">
        <f t="shared" si="0"/>
        <v>1</v>
      </c>
      <c r="BH5">
        <f t="shared" si="0"/>
        <v>1</v>
      </c>
      <c r="BI5">
        <f t="shared" si="0"/>
        <v>1</v>
      </c>
      <c r="BJ5">
        <f t="shared" si="0"/>
        <v>1</v>
      </c>
      <c r="BK5">
        <f t="shared" si="0"/>
        <v>1</v>
      </c>
      <c r="BL5">
        <f t="shared" si="0"/>
        <v>1</v>
      </c>
      <c r="BM5">
        <f t="shared" si="0"/>
        <v>1</v>
      </c>
      <c r="BN5">
        <f t="shared" si="0"/>
        <v>1</v>
      </c>
      <c r="BO5">
        <f t="shared" si="0"/>
        <v>1</v>
      </c>
      <c r="BP5">
        <f t="shared" si="0"/>
        <v>1</v>
      </c>
      <c r="BQ5">
        <f t="shared" si="0"/>
        <v>1</v>
      </c>
      <c r="BR5">
        <f t="shared" si="0"/>
        <v>1</v>
      </c>
      <c r="BS5">
        <f t="shared" si="0"/>
        <v>1</v>
      </c>
      <c r="BT5">
        <f t="shared" si="0"/>
        <v>1</v>
      </c>
      <c r="BU5">
        <f t="shared" si="0"/>
        <v>1</v>
      </c>
      <c r="BV5">
        <f t="shared" si="0"/>
        <v>1</v>
      </c>
      <c r="BW5">
        <f t="shared" si="0"/>
        <v>1</v>
      </c>
      <c r="BX5">
        <f t="shared" si="0"/>
        <v>1</v>
      </c>
      <c r="BY5">
        <f t="shared" si="0"/>
        <v>1</v>
      </c>
      <c r="BZ5">
        <f t="shared" si="0"/>
        <v>1</v>
      </c>
    </row>
    <row r="6" spans="1:78">
      <c r="A6" s="58">
        <v>45474</v>
      </c>
      <c r="B6" s="7" t="e">
        <f>+_xlfn.XLOOKUP(I6,#REF!,#REF!)</f>
        <v>#REF!</v>
      </c>
      <c r="C6" s="8">
        <v>1</v>
      </c>
      <c r="D6" s="8" t="str">
        <f t="shared" si="1"/>
        <v>01-MK-17-10</v>
      </c>
      <c r="E6" s="58">
        <v>45413</v>
      </c>
      <c r="F6" s="59"/>
      <c r="G6" s="59"/>
      <c r="H6" s="9" t="s">
        <v>37</v>
      </c>
      <c r="I6" s="66" t="s">
        <v>238</v>
      </c>
      <c r="J6" s="7" t="str">
        <f>+_xlfn.XLOOKUP(I6,'R4'!B:B,'R4'!C:C)</f>
        <v>AMR - DSM &amp; FORE K. - BAUER BG 36V + MB 120F</v>
      </c>
      <c r="P6">
        <f t="shared" si="2"/>
        <v>0</v>
      </c>
      <c r="Q6">
        <f t="shared" si="2"/>
        <v>0</v>
      </c>
      <c r="R6">
        <f t="shared" si="2"/>
        <v>0</v>
      </c>
      <c r="S6">
        <f t="shared" si="2"/>
        <v>0</v>
      </c>
      <c r="T6">
        <f t="shared" si="2"/>
        <v>0</v>
      </c>
      <c r="U6">
        <f t="shared" si="2"/>
        <v>0</v>
      </c>
      <c r="V6">
        <f t="shared" si="2"/>
        <v>0</v>
      </c>
      <c r="W6">
        <f t="shared" si="2"/>
        <v>1</v>
      </c>
      <c r="X6">
        <f t="shared" si="2"/>
        <v>1</v>
      </c>
      <c r="Y6">
        <f t="shared" si="2"/>
        <v>1</v>
      </c>
      <c r="Z6">
        <f t="shared" si="2"/>
        <v>1</v>
      </c>
      <c r="AA6">
        <f t="shared" si="2"/>
        <v>1</v>
      </c>
      <c r="AB6">
        <f t="shared" si="2"/>
        <v>1</v>
      </c>
      <c r="AC6">
        <f t="shared" si="2"/>
        <v>1</v>
      </c>
      <c r="AD6">
        <f t="shared" si="2"/>
        <v>1</v>
      </c>
      <c r="AE6">
        <f t="shared" si="2"/>
        <v>1</v>
      </c>
      <c r="AF6">
        <f t="shared" si="0"/>
        <v>1</v>
      </c>
      <c r="AG6">
        <f t="shared" si="0"/>
        <v>1</v>
      </c>
      <c r="AH6">
        <f t="shared" si="0"/>
        <v>1</v>
      </c>
      <c r="AI6">
        <f t="shared" si="0"/>
        <v>1</v>
      </c>
      <c r="AJ6">
        <f t="shared" si="0"/>
        <v>1</v>
      </c>
      <c r="AK6">
        <f t="shared" si="0"/>
        <v>1</v>
      </c>
      <c r="AL6">
        <f t="shared" si="0"/>
        <v>1</v>
      </c>
      <c r="AM6">
        <f t="shared" si="0"/>
        <v>1</v>
      </c>
      <c r="AN6">
        <f t="shared" si="0"/>
        <v>1</v>
      </c>
      <c r="AO6">
        <f t="shared" si="0"/>
        <v>1</v>
      </c>
      <c r="AP6">
        <f t="shared" si="0"/>
        <v>1</v>
      </c>
      <c r="AQ6">
        <f t="shared" si="0"/>
        <v>1</v>
      </c>
      <c r="AR6">
        <f t="shared" si="0"/>
        <v>1</v>
      </c>
      <c r="AS6">
        <f t="shared" si="0"/>
        <v>1</v>
      </c>
      <c r="AT6">
        <f t="shared" si="0"/>
        <v>1</v>
      </c>
      <c r="AU6">
        <f t="shared" si="0"/>
        <v>1</v>
      </c>
      <c r="AV6">
        <f t="shared" si="0"/>
        <v>1</v>
      </c>
      <c r="AW6">
        <f t="shared" si="0"/>
        <v>1</v>
      </c>
      <c r="AX6">
        <f t="shared" si="0"/>
        <v>1</v>
      </c>
      <c r="AY6">
        <f t="shared" si="0"/>
        <v>1</v>
      </c>
      <c r="AZ6">
        <f t="shared" si="0"/>
        <v>1</v>
      </c>
      <c r="BA6">
        <f t="shared" si="0"/>
        <v>1</v>
      </c>
      <c r="BB6">
        <f t="shared" si="0"/>
        <v>1</v>
      </c>
      <c r="BC6">
        <f t="shared" si="0"/>
        <v>1</v>
      </c>
      <c r="BD6">
        <f t="shared" si="0"/>
        <v>1</v>
      </c>
      <c r="BE6">
        <f t="shared" si="0"/>
        <v>1</v>
      </c>
      <c r="BF6">
        <f t="shared" si="0"/>
        <v>1</v>
      </c>
      <c r="BG6">
        <f t="shared" si="0"/>
        <v>1</v>
      </c>
      <c r="BH6">
        <f t="shared" si="0"/>
        <v>1</v>
      </c>
      <c r="BI6">
        <f t="shared" si="0"/>
        <v>1</v>
      </c>
      <c r="BJ6">
        <f t="shared" si="0"/>
        <v>1</v>
      </c>
      <c r="BK6">
        <f t="shared" si="0"/>
        <v>1</v>
      </c>
      <c r="BL6">
        <f t="shared" si="0"/>
        <v>1</v>
      </c>
      <c r="BM6">
        <f t="shared" si="0"/>
        <v>1</v>
      </c>
      <c r="BN6">
        <f t="shared" si="0"/>
        <v>1</v>
      </c>
      <c r="BO6">
        <f t="shared" si="0"/>
        <v>1</v>
      </c>
      <c r="BP6">
        <f t="shared" si="0"/>
        <v>1</v>
      </c>
      <c r="BQ6">
        <f t="shared" si="0"/>
        <v>1</v>
      </c>
      <c r="BR6">
        <f t="shared" si="0"/>
        <v>1</v>
      </c>
      <c r="BS6">
        <f t="shared" si="0"/>
        <v>1</v>
      </c>
      <c r="BT6">
        <f t="shared" si="0"/>
        <v>1</v>
      </c>
      <c r="BU6">
        <f t="shared" si="0"/>
        <v>1</v>
      </c>
      <c r="BV6">
        <f t="shared" si="0"/>
        <v>1</v>
      </c>
      <c r="BW6">
        <f t="shared" si="0"/>
        <v>1</v>
      </c>
      <c r="BX6">
        <f t="shared" si="0"/>
        <v>1</v>
      </c>
      <c r="BY6">
        <f t="shared" si="0"/>
        <v>1</v>
      </c>
      <c r="BZ6">
        <f t="shared" si="0"/>
        <v>1</v>
      </c>
    </row>
    <row r="7" spans="1:78">
      <c r="A7" s="58">
        <v>45444</v>
      </c>
      <c r="B7" s="7" t="e">
        <f>+_xlfn.XLOOKUP(I7,#REF!,#REF!)</f>
        <v>#REF!</v>
      </c>
      <c r="C7" s="8">
        <v>1</v>
      </c>
      <c r="D7" s="8" t="str">
        <f t="shared" si="1"/>
        <v>01-MK-17-10</v>
      </c>
      <c r="E7" s="58">
        <v>45566</v>
      </c>
      <c r="F7" s="59"/>
      <c r="G7" s="59"/>
      <c r="H7" s="9" t="s">
        <v>37</v>
      </c>
      <c r="I7" s="66" t="s">
        <v>240</v>
      </c>
      <c r="J7" s="7" t="str">
        <f>+_xlfn.XLOOKUP(I7,'R4'!B:B,'R4'!C:C)</f>
        <v>AMR - DSM &amp; FORE K. - BAUER BG 36V + MB 120F + CFA</v>
      </c>
      <c r="P7">
        <f t="shared" si="2"/>
        <v>0</v>
      </c>
      <c r="Q7">
        <f t="shared" si="2"/>
        <v>0</v>
      </c>
      <c r="R7">
        <f t="shared" si="2"/>
        <v>0</v>
      </c>
      <c r="S7">
        <f t="shared" si="2"/>
        <v>0</v>
      </c>
      <c r="T7">
        <f t="shared" si="2"/>
        <v>0</v>
      </c>
      <c r="U7">
        <f t="shared" si="2"/>
        <v>0</v>
      </c>
      <c r="V7">
        <f t="shared" si="2"/>
        <v>0</v>
      </c>
      <c r="W7">
        <f t="shared" si="2"/>
        <v>0</v>
      </c>
      <c r="X7">
        <f t="shared" si="2"/>
        <v>0</v>
      </c>
      <c r="Y7">
        <f t="shared" si="2"/>
        <v>0</v>
      </c>
      <c r="Z7">
        <f t="shared" si="2"/>
        <v>0</v>
      </c>
      <c r="AA7">
        <f t="shared" si="2"/>
        <v>0</v>
      </c>
      <c r="AB7">
        <f t="shared" si="2"/>
        <v>1</v>
      </c>
      <c r="AC7">
        <f t="shared" si="2"/>
        <v>1</v>
      </c>
      <c r="AD7">
        <f t="shared" si="2"/>
        <v>1</v>
      </c>
      <c r="AE7">
        <f t="shared" si="2"/>
        <v>1</v>
      </c>
      <c r="AF7">
        <f t="shared" si="0"/>
        <v>1</v>
      </c>
      <c r="AG7">
        <f t="shared" si="0"/>
        <v>1</v>
      </c>
      <c r="AH7">
        <f t="shared" si="0"/>
        <v>1</v>
      </c>
      <c r="AI7">
        <f t="shared" si="0"/>
        <v>1</v>
      </c>
      <c r="AJ7">
        <f t="shared" si="0"/>
        <v>1</v>
      </c>
      <c r="AK7">
        <f t="shared" si="0"/>
        <v>1</v>
      </c>
      <c r="AL7">
        <f t="shared" si="0"/>
        <v>1</v>
      </c>
      <c r="AM7">
        <f t="shared" si="0"/>
        <v>1</v>
      </c>
      <c r="AN7">
        <f t="shared" si="0"/>
        <v>1</v>
      </c>
      <c r="AO7">
        <f t="shared" si="0"/>
        <v>1</v>
      </c>
      <c r="AP7">
        <f t="shared" si="0"/>
        <v>1</v>
      </c>
      <c r="AQ7">
        <f t="shared" si="0"/>
        <v>1</v>
      </c>
      <c r="AR7">
        <f t="shared" si="0"/>
        <v>1</v>
      </c>
      <c r="AS7">
        <f t="shared" si="0"/>
        <v>1</v>
      </c>
      <c r="AT7">
        <f t="shared" si="0"/>
        <v>1</v>
      </c>
      <c r="AU7">
        <f t="shared" si="0"/>
        <v>1</v>
      </c>
      <c r="AV7">
        <f t="shared" si="0"/>
        <v>1</v>
      </c>
      <c r="AW7">
        <f t="shared" si="0"/>
        <v>1</v>
      </c>
      <c r="AX7">
        <f t="shared" si="0"/>
        <v>1</v>
      </c>
      <c r="AY7">
        <f t="shared" si="0"/>
        <v>1</v>
      </c>
      <c r="AZ7">
        <f t="shared" si="0"/>
        <v>1</v>
      </c>
      <c r="BA7">
        <f t="shared" si="0"/>
        <v>1</v>
      </c>
      <c r="BB7">
        <f t="shared" si="0"/>
        <v>1</v>
      </c>
      <c r="BC7">
        <f t="shared" si="0"/>
        <v>1</v>
      </c>
      <c r="BD7">
        <f t="shared" si="0"/>
        <v>1</v>
      </c>
      <c r="BE7">
        <f t="shared" si="0"/>
        <v>1</v>
      </c>
      <c r="BF7">
        <f t="shared" si="0"/>
        <v>1</v>
      </c>
      <c r="BG7">
        <f t="shared" si="0"/>
        <v>1</v>
      </c>
      <c r="BH7">
        <f t="shared" si="0"/>
        <v>1</v>
      </c>
      <c r="BI7">
        <f t="shared" si="0"/>
        <v>1</v>
      </c>
      <c r="BJ7">
        <f t="shared" si="0"/>
        <v>1</v>
      </c>
      <c r="BK7">
        <f t="shared" si="0"/>
        <v>1</v>
      </c>
      <c r="BL7">
        <f t="shared" si="0"/>
        <v>1</v>
      </c>
      <c r="BM7">
        <f t="shared" si="0"/>
        <v>1</v>
      </c>
      <c r="BN7">
        <f t="shared" si="0"/>
        <v>1</v>
      </c>
      <c r="BO7">
        <f t="shared" si="0"/>
        <v>1</v>
      </c>
      <c r="BP7">
        <f t="shared" si="0"/>
        <v>1</v>
      </c>
      <c r="BQ7">
        <f t="shared" si="0"/>
        <v>1</v>
      </c>
      <c r="BR7">
        <f t="shared" si="0"/>
        <v>1</v>
      </c>
      <c r="BS7">
        <f t="shared" si="0"/>
        <v>1</v>
      </c>
      <c r="BT7">
        <f t="shared" si="0"/>
        <v>1</v>
      </c>
      <c r="BU7">
        <f t="shared" si="0"/>
        <v>1</v>
      </c>
      <c r="BV7">
        <f t="shared" si="0"/>
        <v>1</v>
      </c>
      <c r="BW7">
        <f t="shared" si="0"/>
        <v>1</v>
      </c>
      <c r="BX7">
        <f t="shared" si="0"/>
        <v>1</v>
      </c>
      <c r="BY7">
        <f t="shared" si="0"/>
        <v>1</v>
      </c>
      <c r="BZ7">
        <f t="shared" si="0"/>
        <v>1</v>
      </c>
    </row>
    <row r="8" spans="1:78">
      <c r="A8" s="58">
        <v>45352</v>
      </c>
      <c r="B8" s="7" t="e">
        <f>+_xlfn.XLOOKUP(I8,#REF!,#REF!)</f>
        <v>#REF!</v>
      </c>
      <c r="C8" s="8">
        <v>1</v>
      </c>
      <c r="D8" s="8" t="str">
        <f t="shared" si="1"/>
        <v>01-MK-17-10</v>
      </c>
      <c r="E8" s="58">
        <v>45536</v>
      </c>
      <c r="F8" s="59"/>
      <c r="G8" s="59"/>
      <c r="H8" s="9" t="s">
        <v>37</v>
      </c>
      <c r="I8" s="66" t="s">
        <v>244</v>
      </c>
      <c r="J8" s="7" t="str">
        <f>+_xlfn.XLOOKUP(I8,'R4'!B:B,'R4'!C:C)</f>
        <v>AMR - DSM - BAUER RG 22 S + MB 75F</v>
      </c>
      <c r="P8">
        <f t="shared" si="2"/>
        <v>0</v>
      </c>
      <c r="Q8">
        <f t="shared" si="2"/>
        <v>0</v>
      </c>
      <c r="R8">
        <f t="shared" si="2"/>
        <v>0</v>
      </c>
      <c r="S8">
        <f t="shared" si="2"/>
        <v>0</v>
      </c>
      <c r="T8">
        <f t="shared" si="2"/>
        <v>0</v>
      </c>
      <c r="U8">
        <f t="shared" si="2"/>
        <v>0</v>
      </c>
      <c r="V8">
        <f t="shared" si="2"/>
        <v>0</v>
      </c>
      <c r="W8">
        <f t="shared" si="2"/>
        <v>0</v>
      </c>
      <c r="X8">
        <f t="shared" si="2"/>
        <v>0</v>
      </c>
      <c r="Y8">
        <f t="shared" si="2"/>
        <v>0</v>
      </c>
      <c r="Z8">
        <f t="shared" si="2"/>
        <v>0</v>
      </c>
      <c r="AA8">
        <f t="shared" si="2"/>
        <v>1</v>
      </c>
      <c r="AB8">
        <f t="shared" si="2"/>
        <v>1</v>
      </c>
      <c r="AC8">
        <f t="shared" si="2"/>
        <v>1</v>
      </c>
      <c r="AD8">
        <f t="shared" si="2"/>
        <v>1</v>
      </c>
      <c r="AE8">
        <f t="shared" si="2"/>
        <v>1</v>
      </c>
      <c r="AF8">
        <f t="shared" si="0"/>
        <v>1</v>
      </c>
      <c r="AG8">
        <f t="shared" si="0"/>
        <v>1</v>
      </c>
      <c r="AH8">
        <f t="shared" si="0"/>
        <v>1</v>
      </c>
      <c r="AI8">
        <f t="shared" si="0"/>
        <v>1</v>
      </c>
      <c r="AJ8">
        <f t="shared" si="0"/>
        <v>1</v>
      </c>
      <c r="AK8">
        <f t="shared" si="0"/>
        <v>1</v>
      </c>
      <c r="AL8">
        <f t="shared" si="0"/>
        <v>1</v>
      </c>
      <c r="AM8">
        <f t="shared" si="0"/>
        <v>1</v>
      </c>
      <c r="AN8">
        <f t="shared" si="0"/>
        <v>1</v>
      </c>
      <c r="AO8">
        <f t="shared" si="0"/>
        <v>1</v>
      </c>
      <c r="AP8">
        <f t="shared" si="0"/>
        <v>1</v>
      </c>
      <c r="AQ8">
        <f t="shared" si="0"/>
        <v>1</v>
      </c>
      <c r="AR8">
        <f t="shared" si="0"/>
        <v>1</v>
      </c>
      <c r="AS8">
        <f t="shared" si="0"/>
        <v>1</v>
      </c>
      <c r="AT8">
        <f t="shared" si="0"/>
        <v>1</v>
      </c>
      <c r="AU8">
        <f t="shared" si="0"/>
        <v>1</v>
      </c>
      <c r="AV8">
        <f t="shared" si="0"/>
        <v>1</v>
      </c>
      <c r="AW8">
        <f t="shared" si="0"/>
        <v>1</v>
      </c>
      <c r="AX8">
        <f t="shared" si="0"/>
        <v>1</v>
      </c>
      <c r="AY8">
        <f t="shared" si="0"/>
        <v>1</v>
      </c>
      <c r="AZ8">
        <f t="shared" si="0"/>
        <v>1</v>
      </c>
      <c r="BA8">
        <f t="shared" si="0"/>
        <v>1</v>
      </c>
      <c r="BB8">
        <f t="shared" si="0"/>
        <v>1</v>
      </c>
      <c r="BC8">
        <f t="shared" si="0"/>
        <v>1</v>
      </c>
      <c r="BD8">
        <f t="shared" si="0"/>
        <v>1</v>
      </c>
      <c r="BE8">
        <f t="shared" si="0"/>
        <v>1</v>
      </c>
      <c r="BF8">
        <f t="shared" si="0"/>
        <v>1</v>
      </c>
      <c r="BG8">
        <f t="shared" si="0"/>
        <v>1</v>
      </c>
      <c r="BH8">
        <f t="shared" si="0"/>
        <v>1</v>
      </c>
      <c r="BI8">
        <f t="shared" si="0"/>
        <v>1</v>
      </c>
      <c r="BJ8">
        <f t="shared" si="0"/>
        <v>1</v>
      </c>
      <c r="BK8">
        <f t="shared" si="0"/>
        <v>1</v>
      </c>
      <c r="BL8">
        <f t="shared" si="0"/>
        <v>1</v>
      </c>
      <c r="BM8">
        <f t="shared" si="0"/>
        <v>1</v>
      </c>
      <c r="BN8">
        <f t="shared" si="0"/>
        <v>1</v>
      </c>
      <c r="BO8">
        <f t="shared" si="0"/>
        <v>1</v>
      </c>
      <c r="BP8">
        <f t="shared" si="0"/>
        <v>1</v>
      </c>
      <c r="BQ8">
        <f t="shared" si="0"/>
        <v>1</v>
      </c>
      <c r="BR8">
        <f t="shared" si="0"/>
        <v>1</v>
      </c>
      <c r="BS8">
        <f t="shared" si="0"/>
        <v>1</v>
      </c>
      <c r="BT8">
        <f t="shared" si="0"/>
        <v>1</v>
      </c>
      <c r="BU8">
        <f t="shared" si="0"/>
        <v>1</v>
      </c>
      <c r="BV8">
        <f t="shared" si="0"/>
        <v>1</v>
      </c>
      <c r="BW8">
        <f t="shared" si="0"/>
        <v>1</v>
      </c>
      <c r="BX8">
        <f t="shared" si="0"/>
        <v>1</v>
      </c>
      <c r="BY8">
        <f t="shared" si="0"/>
        <v>1</v>
      </c>
      <c r="BZ8">
        <f t="shared" si="0"/>
        <v>1</v>
      </c>
    </row>
    <row r="9" spans="1:78">
      <c r="A9" s="58">
        <v>45383</v>
      </c>
      <c r="B9" s="7" t="e">
        <f>+_xlfn.XLOOKUP(I9,#REF!,#REF!)</f>
        <v>#REF!</v>
      </c>
      <c r="C9" s="8">
        <v>1</v>
      </c>
      <c r="D9" s="8" t="str">
        <f t="shared" si="1"/>
        <v>01-MK-17-10</v>
      </c>
      <c r="E9" s="58">
        <v>45566</v>
      </c>
      <c r="F9" s="59"/>
      <c r="G9" s="59"/>
      <c r="H9" s="9" t="s">
        <v>37</v>
      </c>
      <c r="I9" s="66" t="s">
        <v>245</v>
      </c>
      <c r="J9" s="7" t="str">
        <f>+_xlfn.XLOOKUP(I9,'R4'!B:B,'R4'!C:C)</f>
        <v>AMR - DSM - BAUER RG 22 S + MB 75F</v>
      </c>
      <c r="P9">
        <f t="shared" si="2"/>
        <v>0</v>
      </c>
      <c r="Q9">
        <f t="shared" si="2"/>
        <v>0</v>
      </c>
      <c r="R9">
        <f t="shared" si="2"/>
        <v>0</v>
      </c>
      <c r="S9">
        <f t="shared" si="2"/>
        <v>0</v>
      </c>
      <c r="T9">
        <f t="shared" si="2"/>
        <v>0</v>
      </c>
      <c r="U9">
        <f t="shared" si="2"/>
        <v>0</v>
      </c>
      <c r="V9">
        <f t="shared" si="2"/>
        <v>0</v>
      </c>
      <c r="W9">
        <f t="shared" si="2"/>
        <v>0</v>
      </c>
      <c r="X9">
        <f t="shared" si="2"/>
        <v>0</v>
      </c>
      <c r="Y9">
        <f t="shared" si="2"/>
        <v>0</v>
      </c>
      <c r="Z9">
        <f t="shared" si="2"/>
        <v>0</v>
      </c>
      <c r="AA9">
        <f t="shared" si="2"/>
        <v>0</v>
      </c>
      <c r="AB9">
        <f t="shared" si="2"/>
        <v>1</v>
      </c>
      <c r="AC9">
        <f t="shared" si="2"/>
        <v>1</v>
      </c>
      <c r="AD9">
        <f t="shared" si="2"/>
        <v>1</v>
      </c>
      <c r="AE9">
        <f t="shared" si="2"/>
        <v>1</v>
      </c>
      <c r="AF9">
        <f t="shared" si="0"/>
        <v>1</v>
      </c>
      <c r="AG9">
        <f t="shared" si="0"/>
        <v>1</v>
      </c>
      <c r="AH9">
        <f t="shared" si="0"/>
        <v>1</v>
      </c>
      <c r="AI9">
        <f t="shared" si="0"/>
        <v>1</v>
      </c>
      <c r="AJ9">
        <f t="shared" si="0"/>
        <v>1</v>
      </c>
      <c r="AK9">
        <f t="shared" ref="AK9:AZ24" si="3">+IF(AK$2&gt;=$E9,1,0)</f>
        <v>1</v>
      </c>
      <c r="AL9">
        <f t="shared" si="3"/>
        <v>1</v>
      </c>
      <c r="AM9">
        <f t="shared" si="3"/>
        <v>1</v>
      </c>
      <c r="AN9">
        <f t="shared" si="3"/>
        <v>1</v>
      </c>
      <c r="AO9">
        <f t="shared" si="3"/>
        <v>1</v>
      </c>
      <c r="AP9">
        <f t="shared" si="3"/>
        <v>1</v>
      </c>
      <c r="AQ9">
        <f t="shared" si="3"/>
        <v>1</v>
      </c>
      <c r="AR9">
        <f t="shared" si="3"/>
        <v>1</v>
      </c>
      <c r="AS9">
        <f t="shared" si="3"/>
        <v>1</v>
      </c>
      <c r="AT9">
        <f t="shared" si="3"/>
        <v>1</v>
      </c>
      <c r="AU9">
        <f t="shared" si="3"/>
        <v>1</v>
      </c>
      <c r="AV9">
        <f t="shared" si="3"/>
        <v>1</v>
      </c>
      <c r="AW9">
        <f t="shared" si="3"/>
        <v>1</v>
      </c>
      <c r="AX9">
        <f t="shared" si="3"/>
        <v>1</v>
      </c>
      <c r="AY9">
        <f t="shared" si="3"/>
        <v>1</v>
      </c>
      <c r="AZ9">
        <f t="shared" si="3"/>
        <v>1</v>
      </c>
      <c r="BA9">
        <f t="shared" ref="BA9:BP22" si="4">+IF(BA$2&gt;=$E9,1,0)</f>
        <v>1</v>
      </c>
      <c r="BB9">
        <f t="shared" si="4"/>
        <v>1</v>
      </c>
      <c r="BC9">
        <f t="shared" si="4"/>
        <v>1</v>
      </c>
      <c r="BD9">
        <f t="shared" si="4"/>
        <v>1</v>
      </c>
      <c r="BE9">
        <f t="shared" si="4"/>
        <v>1</v>
      </c>
      <c r="BF9">
        <f t="shared" si="4"/>
        <v>1</v>
      </c>
      <c r="BG9">
        <f t="shared" si="4"/>
        <v>1</v>
      </c>
      <c r="BH9">
        <f t="shared" si="4"/>
        <v>1</v>
      </c>
      <c r="BI9">
        <f t="shared" si="4"/>
        <v>1</v>
      </c>
      <c r="BJ9">
        <f t="shared" si="4"/>
        <v>1</v>
      </c>
      <c r="BK9">
        <f t="shared" si="4"/>
        <v>1</v>
      </c>
      <c r="BL9">
        <f t="shared" si="4"/>
        <v>1</v>
      </c>
      <c r="BM9">
        <f t="shared" si="4"/>
        <v>1</v>
      </c>
      <c r="BN9">
        <f t="shared" si="4"/>
        <v>1</v>
      </c>
      <c r="BO9">
        <f t="shared" si="4"/>
        <v>1</v>
      </c>
      <c r="BP9">
        <f t="shared" si="4"/>
        <v>1</v>
      </c>
      <c r="BQ9">
        <f t="shared" ref="BQ9:BZ24" si="5">+IF(BQ$2&gt;=$E9,1,0)</f>
        <v>1</v>
      </c>
      <c r="BR9">
        <f t="shared" si="5"/>
        <v>1</v>
      </c>
      <c r="BS9">
        <f t="shared" si="5"/>
        <v>1</v>
      </c>
      <c r="BT9">
        <f t="shared" si="5"/>
        <v>1</v>
      </c>
      <c r="BU9">
        <f t="shared" si="5"/>
        <v>1</v>
      </c>
      <c r="BV9">
        <f t="shared" si="5"/>
        <v>1</v>
      </c>
      <c r="BW9">
        <f t="shared" si="5"/>
        <v>1</v>
      </c>
      <c r="BX9">
        <f t="shared" si="5"/>
        <v>1</v>
      </c>
      <c r="BY9">
        <f t="shared" si="5"/>
        <v>1</v>
      </c>
      <c r="BZ9">
        <f t="shared" si="5"/>
        <v>1</v>
      </c>
    </row>
    <row r="10" spans="1:78">
      <c r="A10" s="58"/>
      <c r="B10" s="7" t="e">
        <f>+_xlfn.XLOOKUP(I10,#REF!,#REF!)</f>
        <v>#REF!</v>
      </c>
      <c r="C10" s="8">
        <v>1</v>
      </c>
      <c r="D10" s="8" t="str">
        <f t="shared" si="1"/>
        <v>01-MK-17-10</v>
      </c>
      <c r="E10" s="58">
        <v>45597</v>
      </c>
      <c r="F10" s="59"/>
      <c r="G10" s="59"/>
      <c r="H10" s="9" t="s">
        <v>37</v>
      </c>
      <c r="I10" s="66" t="s">
        <v>246</v>
      </c>
      <c r="J10" s="7" t="str">
        <f>+_xlfn.XLOOKUP(I10,'R4'!B:B,'R4'!C:C)</f>
        <v>AMR - DSM - BAUER RG 22 S + MB 75F</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1</v>
      </c>
      <c r="AD10">
        <f t="shared" si="2"/>
        <v>1</v>
      </c>
      <c r="AE10">
        <f t="shared" si="2"/>
        <v>1</v>
      </c>
      <c r="AF10">
        <f t="shared" ref="AF10:AU23" si="6">+IF(AF$2&gt;=$E10,1,0)</f>
        <v>1</v>
      </c>
      <c r="AG10">
        <f t="shared" si="6"/>
        <v>1</v>
      </c>
      <c r="AH10">
        <f t="shared" si="6"/>
        <v>1</v>
      </c>
      <c r="AI10">
        <f t="shared" si="6"/>
        <v>1</v>
      </c>
      <c r="AJ10">
        <f t="shared" si="6"/>
        <v>1</v>
      </c>
      <c r="AK10">
        <f t="shared" si="6"/>
        <v>1</v>
      </c>
      <c r="AL10">
        <f t="shared" si="6"/>
        <v>1</v>
      </c>
      <c r="AM10">
        <f t="shared" si="6"/>
        <v>1</v>
      </c>
      <c r="AN10">
        <f t="shared" si="6"/>
        <v>1</v>
      </c>
      <c r="AO10">
        <f t="shared" si="6"/>
        <v>1</v>
      </c>
      <c r="AP10">
        <f t="shared" si="6"/>
        <v>1</v>
      </c>
      <c r="AQ10">
        <f t="shared" si="6"/>
        <v>1</v>
      </c>
      <c r="AR10">
        <f t="shared" si="6"/>
        <v>1</v>
      </c>
      <c r="AS10">
        <f t="shared" si="6"/>
        <v>1</v>
      </c>
      <c r="AT10">
        <f t="shared" si="6"/>
        <v>1</v>
      </c>
      <c r="AU10">
        <f t="shared" si="6"/>
        <v>1</v>
      </c>
      <c r="AV10">
        <f t="shared" si="3"/>
        <v>1</v>
      </c>
      <c r="AW10">
        <f t="shared" si="3"/>
        <v>1</v>
      </c>
      <c r="AX10">
        <f t="shared" si="3"/>
        <v>1</v>
      </c>
      <c r="AY10">
        <f t="shared" si="3"/>
        <v>1</v>
      </c>
      <c r="AZ10">
        <f t="shared" si="3"/>
        <v>1</v>
      </c>
      <c r="BA10">
        <f t="shared" si="4"/>
        <v>1</v>
      </c>
      <c r="BB10">
        <f t="shared" si="4"/>
        <v>1</v>
      </c>
      <c r="BC10">
        <f t="shared" si="4"/>
        <v>1</v>
      </c>
      <c r="BD10">
        <f t="shared" si="4"/>
        <v>1</v>
      </c>
      <c r="BE10">
        <f t="shared" si="4"/>
        <v>1</v>
      </c>
      <c r="BF10">
        <f t="shared" si="4"/>
        <v>1</v>
      </c>
      <c r="BG10">
        <f t="shared" si="4"/>
        <v>1</v>
      </c>
      <c r="BH10">
        <f t="shared" si="4"/>
        <v>1</v>
      </c>
      <c r="BI10">
        <f t="shared" si="4"/>
        <v>1</v>
      </c>
      <c r="BJ10">
        <f t="shared" si="4"/>
        <v>1</v>
      </c>
      <c r="BK10">
        <f t="shared" si="4"/>
        <v>1</v>
      </c>
      <c r="BL10">
        <f t="shared" si="4"/>
        <v>1</v>
      </c>
      <c r="BM10">
        <f t="shared" si="4"/>
        <v>1</v>
      </c>
      <c r="BN10">
        <f t="shared" si="4"/>
        <v>1</v>
      </c>
      <c r="BO10">
        <f t="shared" si="4"/>
        <v>1</v>
      </c>
      <c r="BP10">
        <f t="shared" si="4"/>
        <v>1</v>
      </c>
      <c r="BQ10">
        <f t="shared" si="5"/>
        <v>1</v>
      </c>
      <c r="BR10">
        <f t="shared" si="5"/>
        <v>1</v>
      </c>
      <c r="BS10">
        <f t="shared" si="5"/>
        <v>1</v>
      </c>
      <c r="BT10">
        <f t="shared" si="5"/>
        <v>1</v>
      </c>
      <c r="BU10">
        <f t="shared" si="5"/>
        <v>1</v>
      </c>
      <c r="BV10">
        <f t="shared" si="5"/>
        <v>1</v>
      </c>
      <c r="BW10">
        <f t="shared" si="5"/>
        <v>1</v>
      </c>
      <c r="BX10">
        <f t="shared" si="5"/>
        <v>1</v>
      </c>
      <c r="BY10">
        <f t="shared" si="5"/>
        <v>1</v>
      </c>
      <c r="BZ10">
        <f t="shared" si="5"/>
        <v>1</v>
      </c>
    </row>
    <row r="11" spans="1:78">
      <c r="A11" s="58"/>
      <c r="B11" s="7" t="e">
        <f>+_xlfn.XLOOKUP(I11,#REF!,#REF!)</f>
        <v>#REF!</v>
      </c>
      <c r="C11" s="8">
        <v>1</v>
      </c>
      <c r="D11" s="8" t="str">
        <f t="shared" si="1"/>
        <v>01-MK-17-10</v>
      </c>
      <c r="E11" s="58">
        <v>45627</v>
      </c>
      <c r="F11" s="59"/>
      <c r="G11" s="59"/>
      <c r="H11" s="9" t="s">
        <v>37</v>
      </c>
      <c r="I11" s="66" t="s">
        <v>248</v>
      </c>
      <c r="J11" s="7" t="str">
        <f>+_xlfn.XLOOKUP(I11,'R4'!B:B,'R4'!C:C)</f>
        <v>AMR - DSM - BAUER RG 22 S + MB 75F</v>
      </c>
      <c r="P11">
        <f t="shared" si="2"/>
        <v>0</v>
      </c>
      <c r="Q11">
        <f t="shared" si="2"/>
        <v>0</v>
      </c>
      <c r="R11">
        <f t="shared" si="2"/>
        <v>0</v>
      </c>
      <c r="S11">
        <f t="shared" si="2"/>
        <v>0</v>
      </c>
      <c r="T11">
        <f t="shared" si="2"/>
        <v>0</v>
      </c>
      <c r="U11">
        <f t="shared" si="2"/>
        <v>0</v>
      </c>
      <c r="V11">
        <f t="shared" si="2"/>
        <v>0</v>
      </c>
      <c r="W11">
        <f t="shared" si="2"/>
        <v>0</v>
      </c>
      <c r="X11">
        <f t="shared" si="2"/>
        <v>0</v>
      </c>
      <c r="Y11">
        <f t="shared" si="2"/>
        <v>0</v>
      </c>
      <c r="Z11">
        <f t="shared" si="2"/>
        <v>0</v>
      </c>
      <c r="AA11">
        <f t="shared" si="2"/>
        <v>0</v>
      </c>
      <c r="AB11">
        <f t="shared" si="2"/>
        <v>0</v>
      </c>
      <c r="AC11">
        <f t="shared" si="2"/>
        <v>0</v>
      </c>
      <c r="AD11">
        <f t="shared" si="2"/>
        <v>1</v>
      </c>
      <c r="AE11">
        <f t="shared" si="2"/>
        <v>1</v>
      </c>
      <c r="AF11">
        <f t="shared" si="6"/>
        <v>1</v>
      </c>
      <c r="AG11">
        <f t="shared" si="6"/>
        <v>1</v>
      </c>
      <c r="AH11">
        <f t="shared" si="6"/>
        <v>1</v>
      </c>
      <c r="AI11">
        <f t="shared" si="6"/>
        <v>1</v>
      </c>
      <c r="AJ11">
        <f t="shared" si="6"/>
        <v>1</v>
      </c>
      <c r="AK11">
        <f t="shared" si="6"/>
        <v>1</v>
      </c>
      <c r="AL11">
        <f t="shared" si="6"/>
        <v>1</v>
      </c>
      <c r="AM11">
        <f t="shared" si="6"/>
        <v>1</v>
      </c>
      <c r="AN11">
        <f t="shared" si="6"/>
        <v>1</v>
      </c>
      <c r="AO11">
        <f t="shared" si="6"/>
        <v>1</v>
      </c>
      <c r="AP11">
        <f t="shared" si="6"/>
        <v>1</v>
      </c>
      <c r="AQ11">
        <f t="shared" si="6"/>
        <v>1</v>
      </c>
      <c r="AR11">
        <f t="shared" si="6"/>
        <v>1</v>
      </c>
      <c r="AS11">
        <f t="shared" si="6"/>
        <v>1</v>
      </c>
      <c r="AT11">
        <f t="shared" si="6"/>
        <v>1</v>
      </c>
      <c r="AU11">
        <f t="shared" si="6"/>
        <v>1</v>
      </c>
      <c r="AV11">
        <f t="shared" si="3"/>
        <v>1</v>
      </c>
      <c r="AW11">
        <f t="shared" si="3"/>
        <v>1</v>
      </c>
      <c r="AX11">
        <f t="shared" si="3"/>
        <v>1</v>
      </c>
      <c r="AY11">
        <f t="shared" si="3"/>
        <v>1</v>
      </c>
      <c r="AZ11">
        <f t="shared" si="3"/>
        <v>1</v>
      </c>
      <c r="BA11">
        <f t="shared" si="4"/>
        <v>1</v>
      </c>
      <c r="BB11">
        <f t="shared" si="4"/>
        <v>1</v>
      </c>
      <c r="BC11">
        <f t="shared" si="4"/>
        <v>1</v>
      </c>
      <c r="BD11">
        <f t="shared" si="4"/>
        <v>1</v>
      </c>
      <c r="BE11">
        <f t="shared" si="4"/>
        <v>1</v>
      </c>
      <c r="BF11">
        <f t="shared" si="4"/>
        <v>1</v>
      </c>
      <c r="BG11">
        <f t="shared" si="4"/>
        <v>1</v>
      </c>
      <c r="BH11">
        <f t="shared" si="4"/>
        <v>1</v>
      </c>
      <c r="BI11">
        <f t="shared" si="4"/>
        <v>1</v>
      </c>
      <c r="BJ11">
        <f t="shared" si="4"/>
        <v>1</v>
      </c>
      <c r="BK11">
        <f t="shared" si="4"/>
        <v>1</v>
      </c>
      <c r="BL11">
        <f t="shared" si="4"/>
        <v>1</v>
      </c>
      <c r="BM11">
        <f t="shared" si="4"/>
        <v>1</v>
      </c>
      <c r="BN11">
        <f t="shared" si="4"/>
        <v>1</v>
      </c>
      <c r="BO11">
        <f t="shared" si="4"/>
        <v>1</v>
      </c>
      <c r="BP11">
        <f t="shared" si="4"/>
        <v>1</v>
      </c>
      <c r="BQ11">
        <f t="shared" si="5"/>
        <v>1</v>
      </c>
      <c r="BR11">
        <f t="shared" si="5"/>
        <v>1</v>
      </c>
      <c r="BS11">
        <f t="shared" si="5"/>
        <v>1</v>
      </c>
      <c r="BT11">
        <f t="shared" si="5"/>
        <v>1</v>
      </c>
      <c r="BU11">
        <f t="shared" si="5"/>
        <v>1</v>
      </c>
      <c r="BV11">
        <f t="shared" si="5"/>
        <v>1</v>
      </c>
      <c r="BW11">
        <f t="shared" si="5"/>
        <v>1</v>
      </c>
      <c r="BX11">
        <f t="shared" si="5"/>
        <v>1</v>
      </c>
      <c r="BY11">
        <f t="shared" si="5"/>
        <v>1</v>
      </c>
      <c r="BZ11">
        <f t="shared" si="5"/>
        <v>1</v>
      </c>
    </row>
    <row r="12" spans="1:78">
      <c r="B12" s="7" t="e">
        <f>+_xlfn.XLOOKUP(I12,#REF!,#REF!)</f>
        <v>#REF!</v>
      </c>
      <c r="C12" s="8">
        <v>1</v>
      </c>
      <c r="D12" s="8" t="str">
        <f t="shared" si="1"/>
        <v>01-MK-17-10</v>
      </c>
      <c r="E12" s="58">
        <v>45597</v>
      </c>
      <c r="F12" s="59"/>
      <c r="G12" s="59"/>
      <c r="H12" s="9" t="s">
        <v>37</v>
      </c>
      <c r="I12" s="66" t="s">
        <v>249</v>
      </c>
      <c r="J12" s="7" t="str">
        <f>+_xlfn.XLOOKUP(I12,'R4'!B:B,'R4'!C:C)</f>
        <v>AMR - DSM &amp; FORE K. - BAUER BG 36V + MB 120F + CFA</v>
      </c>
      <c r="P12">
        <f t="shared" si="2"/>
        <v>0</v>
      </c>
      <c r="Q12">
        <f t="shared" si="2"/>
        <v>0</v>
      </c>
      <c r="R12">
        <f t="shared" si="2"/>
        <v>0</v>
      </c>
      <c r="S12">
        <f t="shared" si="2"/>
        <v>0</v>
      </c>
      <c r="T12">
        <f t="shared" si="2"/>
        <v>0</v>
      </c>
      <c r="U12">
        <f t="shared" si="2"/>
        <v>0</v>
      </c>
      <c r="V12">
        <f t="shared" si="2"/>
        <v>0</v>
      </c>
      <c r="W12">
        <f t="shared" si="2"/>
        <v>0</v>
      </c>
      <c r="X12">
        <f t="shared" si="2"/>
        <v>0</v>
      </c>
      <c r="Y12">
        <f t="shared" si="2"/>
        <v>0</v>
      </c>
      <c r="Z12">
        <f t="shared" si="2"/>
        <v>0</v>
      </c>
      <c r="AA12">
        <f t="shared" si="2"/>
        <v>0</v>
      </c>
      <c r="AB12">
        <f t="shared" si="2"/>
        <v>0</v>
      </c>
      <c r="AC12">
        <f t="shared" si="2"/>
        <v>1</v>
      </c>
      <c r="AD12">
        <f t="shared" si="2"/>
        <v>1</v>
      </c>
      <c r="AE12">
        <f t="shared" si="2"/>
        <v>1</v>
      </c>
      <c r="AF12">
        <f t="shared" si="6"/>
        <v>1</v>
      </c>
      <c r="AG12">
        <f t="shared" si="6"/>
        <v>1</v>
      </c>
      <c r="AH12">
        <f t="shared" si="6"/>
        <v>1</v>
      </c>
      <c r="AI12">
        <f t="shared" si="6"/>
        <v>1</v>
      </c>
      <c r="AJ12">
        <f t="shared" si="6"/>
        <v>1</v>
      </c>
      <c r="AK12">
        <f t="shared" si="6"/>
        <v>1</v>
      </c>
      <c r="AL12">
        <f t="shared" si="6"/>
        <v>1</v>
      </c>
      <c r="AM12">
        <f t="shared" si="6"/>
        <v>1</v>
      </c>
      <c r="AN12">
        <f t="shared" si="6"/>
        <v>1</v>
      </c>
      <c r="AO12">
        <f t="shared" si="6"/>
        <v>1</v>
      </c>
      <c r="AP12">
        <f t="shared" si="6"/>
        <v>1</v>
      </c>
      <c r="AQ12">
        <f t="shared" si="6"/>
        <v>1</v>
      </c>
      <c r="AR12">
        <f t="shared" si="6"/>
        <v>1</v>
      </c>
      <c r="AS12">
        <f t="shared" si="6"/>
        <v>1</v>
      </c>
      <c r="AT12">
        <f t="shared" si="6"/>
        <v>1</v>
      </c>
      <c r="AU12">
        <f t="shared" si="6"/>
        <v>1</v>
      </c>
      <c r="AV12">
        <f t="shared" si="3"/>
        <v>1</v>
      </c>
      <c r="AW12">
        <f t="shared" si="3"/>
        <v>1</v>
      </c>
      <c r="AX12">
        <f t="shared" si="3"/>
        <v>1</v>
      </c>
      <c r="AY12">
        <f t="shared" si="3"/>
        <v>1</v>
      </c>
      <c r="AZ12">
        <f t="shared" si="3"/>
        <v>1</v>
      </c>
      <c r="BA12">
        <f t="shared" si="4"/>
        <v>1</v>
      </c>
      <c r="BB12">
        <f t="shared" si="4"/>
        <v>1</v>
      </c>
      <c r="BC12">
        <f t="shared" si="4"/>
        <v>1</v>
      </c>
      <c r="BD12">
        <f t="shared" si="4"/>
        <v>1</v>
      </c>
      <c r="BE12">
        <f t="shared" si="4"/>
        <v>1</v>
      </c>
      <c r="BF12">
        <f t="shared" si="4"/>
        <v>1</v>
      </c>
      <c r="BG12">
        <f t="shared" si="4"/>
        <v>1</v>
      </c>
      <c r="BH12">
        <f t="shared" si="4"/>
        <v>1</v>
      </c>
      <c r="BI12">
        <f t="shared" si="4"/>
        <v>1</v>
      </c>
      <c r="BJ12">
        <f t="shared" si="4"/>
        <v>1</v>
      </c>
      <c r="BK12">
        <f t="shared" si="4"/>
        <v>1</v>
      </c>
      <c r="BL12">
        <f t="shared" si="4"/>
        <v>1</v>
      </c>
      <c r="BM12">
        <f t="shared" si="4"/>
        <v>1</v>
      </c>
      <c r="BN12">
        <f t="shared" si="4"/>
        <v>1</v>
      </c>
      <c r="BO12">
        <f t="shared" si="4"/>
        <v>1</v>
      </c>
      <c r="BP12">
        <f t="shared" si="4"/>
        <v>1</v>
      </c>
      <c r="BQ12">
        <f t="shared" si="5"/>
        <v>1</v>
      </c>
      <c r="BR12">
        <f t="shared" si="5"/>
        <v>1</v>
      </c>
      <c r="BS12">
        <f t="shared" si="5"/>
        <v>1</v>
      </c>
      <c r="BT12">
        <f t="shared" si="5"/>
        <v>1</v>
      </c>
      <c r="BU12">
        <f t="shared" si="5"/>
        <v>1</v>
      </c>
      <c r="BV12">
        <f t="shared" si="5"/>
        <v>1</v>
      </c>
      <c r="BW12">
        <f t="shared" si="5"/>
        <v>1</v>
      </c>
      <c r="BX12">
        <f t="shared" si="5"/>
        <v>1</v>
      </c>
      <c r="BY12">
        <f t="shared" si="5"/>
        <v>1</v>
      </c>
      <c r="BZ12">
        <f t="shared" si="5"/>
        <v>1</v>
      </c>
    </row>
    <row r="13" spans="1:78">
      <c r="B13" s="7" t="e">
        <f>+_xlfn.XLOOKUP(I13,#REF!,#REF!)</f>
        <v>#REF!</v>
      </c>
      <c r="C13" s="8">
        <v>1</v>
      </c>
      <c r="D13" s="8" t="str">
        <f t="shared" si="1"/>
        <v>01-MK-17-10</v>
      </c>
      <c r="E13" s="58">
        <v>45627</v>
      </c>
      <c r="F13" s="59"/>
      <c r="G13" s="59"/>
      <c r="H13" s="9" t="s">
        <v>37</v>
      </c>
      <c r="I13" s="66" t="s">
        <v>250</v>
      </c>
      <c r="J13" s="7" t="str">
        <f>+_xlfn.XLOOKUP(I13,'R4'!B:B,'R4'!C:C)</f>
        <v>AMR - DSM &amp; FORE K. - BAUER BG 36V + MB 120F + CFA</v>
      </c>
      <c r="P13">
        <f t="shared" si="2"/>
        <v>0</v>
      </c>
      <c r="Q13">
        <f t="shared" si="2"/>
        <v>0</v>
      </c>
      <c r="R13">
        <f t="shared" si="2"/>
        <v>0</v>
      </c>
      <c r="S13">
        <f t="shared" si="2"/>
        <v>0</v>
      </c>
      <c r="T13">
        <f t="shared" si="2"/>
        <v>0</v>
      </c>
      <c r="U13">
        <f t="shared" si="2"/>
        <v>0</v>
      </c>
      <c r="V13">
        <f t="shared" si="2"/>
        <v>0</v>
      </c>
      <c r="W13">
        <f t="shared" si="2"/>
        <v>0</v>
      </c>
      <c r="X13">
        <f t="shared" si="2"/>
        <v>0</v>
      </c>
      <c r="Y13">
        <f t="shared" si="2"/>
        <v>0</v>
      </c>
      <c r="Z13">
        <f t="shared" si="2"/>
        <v>0</v>
      </c>
      <c r="AA13">
        <f t="shared" si="2"/>
        <v>0</v>
      </c>
      <c r="AB13">
        <f t="shared" si="2"/>
        <v>0</v>
      </c>
      <c r="AC13">
        <f t="shared" si="2"/>
        <v>0</v>
      </c>
      <c r="AD13">
        <f t="shared" si="2"/>
        <v>1</v>
      </c>
      <c r="AE13">
        <f t="shared" si="2"/>
        <v>1</v>
      </c>
      <c r="AF13">
        <f t="shared" si="6"/>
        <v>1</v>
      </c>
      <c r="AG13">
        <f t="shared" si="6"/>
        <v>1</v>
      </c>
      <c r="AH13">
        <f t="shared" si="6"/>
        <v>1</v>
      </c>
      <c r="AI13">
        <f t="shared" si="6"/>
        <v>1</v>
      </c>
      <c r="AJ13">
        <f t="shared" si="6"/>
        <v>1</v>
      </c>
      <c r="AK13">
        <f t="shared" si="6"/>
        <v>1</v>
      </c>
      <c r="AL13">
        <f t="shared" si="6"/>
        <v>1</v>
      </c>
      <c r="AM13">
        <f t="shared" si="6"/>
        <v>1</v>
      </c>
      <c r="AN13">
        <f t="shared" si="6"/>
        <v>1</v>
      </c>
      <c r="AO13">
        <f t="shared" si="6"/>
        <v>1</v>
      </c>
      <c r="AP13">
        <f t="shared" si="6"/>
        <v>1</v>
      </c>
      <c r="AQ13">
        <f t="shared" si="6"/>
        <v>1</v>
      </c>
      <c r="AR13">
        <f t="shared" si="6"/>
        <v>1</v>
      </c>
      <c r="AS13">
        <f t="shared" si="6"/>
        <v>1</v>
      </c>
      <c r="AT13">
        <f t="shared" si="6"/>
        <v>1</v>
      </c>
      <c r="AU13">
        <f t="shared" si="6"/>
        <v>1</v>
      </c>
      <c r="AV13">
        <f t="shared" si="3"/>
        <v>1</v>
      </c>
      <c r="AW13">
        <f t="shared" si="3"/>
        <v>1</v>
      </c>
      <c r="AX13">
        <f t="shared" si="3"/>
        <v>1</v>
      </c>
      <c r="AY13">
        <f t="shared" si="3"/>
        <v>1</v>
      </c>
      <c r="AZ13">
        <f t="shared" si="3"/>
        <v>1</v>
      </c>
      <c r="BA13">
        <f t="shared" si="4"/>
        <v>1</v>
      </c>
      <c r="BB13">
        <f t="shared" si="4"/>
        <v>1</v>
      </c>
      <c r="BC13">
        <f t="shared" si="4"/>
        <v>1</v>
      </c>
      <c r="BD13">
        <f t="shared" si="4"/>
        <v>1</v>
      </c>
      <c r="BE13">
        <f t="shared" si="4"/>
        <v>1</v>
      </c>
      <c r="BF13">
        <f t="shared" si="4"/>
        <v>1</v>
      </c>
      <c r="BG13">
        <f t="shared" si="4"/>
        <v>1</v>
      </c>
      <c r="BH13">
        <f t="shared" si="4"/>
        <v>1</v>
      </c>
      <c r="BI13">
        <f t="shared" si="4"/>
        <v>1</v>
      </c>
      <c r="BJ13">
        <f t="shared" si="4"/>
        <v>1</v>
      </c>
      <c r="BK13">
        <f t="shared" si="4"/>
        <v>1</v>
      </c>
      <c r="BL13">
        <f t="shared" si="4"/>
        <v>1</v>
      </c>
      <c r="BM13">
        <f t="shared" si="4"/>
        <v>1</v>
      </c>
      <c r="BN13">
        <f t="shared" si="4"/>
        <v>1</v>
      </c>
      <c r="BO13">
        <f t="shared" si="4"/>
        <v>1</v>
      </c>
      <c r="BP13">
        <f t="shared" si="4"/>
        <v>1</v>
      </c>
      <c r="BQ13">
        <f t="shared" si="5"/>
        <v>1</v>
      </c>
      <c r="BR13">
        <f t="shared" si="5"/>
        <v>1</v>
      </c>
      <c r="BS13">
        <f t="shared" si="5"/>
        <v>1</v>
      </c>
      <c r="BT13">
        <f t="shared" si="5"/>
        <v>1</v>
      </c>
      <c r="BU13">
        <f t="shared" si="5"/>
        <v>1</v>
      </c>
      <c r="BV13">
        <f t="shared" si="5"/>
        <v>1</v>
      </c>
      <c r="BW13">
        <f t="shared" si="5"/>
        <v>1</v>
      </c>
      <c r="BX13">
        <f t="shared" si="5"/>
        <v>1</v>
      </c>
      <c r="BY13">
        <f t="shared" si="5"/>
        <v>1</v>
      </c>
      <c r="BZ13">
        <f t="shared" si="5"/>
        <v>1</v>
      </c>
    </row>
    <row r="14" spans="1:78">
      <c r="B14" s="7" t="e">
        <f>+_xlfn.XLOOKUP(I14,#REF!,#REF!)</f>
        <v>#REF!</v>
      </c>
      <c r="C14" s="8">
        <v>1</v>
      </c>
      <c r="D14" s="8" t="str">
        <f t="shared" si="1"/>
        <v>01-MK-17-10</v>
      </c>
      <c r="E14" s="58">
        <v>45444</v>
      </c>
      <c r="F14" s="59"/>
      <c r="G14" s="59"/>
      <c r="H14" s="9" t="s">
        <v>37</v>
      </c>
      <c r="I14" s="66" t="s">
        <v>251</v>
      </c>
      <c r="J14" s="7" t="str">
        <f>+_xlfn.XLOOKUP(I14,'R4'!B:B,'R4'!C:C)</f>
        <v>AMR - DSM &amp; FORE K. - BAUER BG 36V + MB 120F + CFA - GENERİC</v>
      </c>
      <c r="P14">
        <f t="shared" si="2"/>
        <v>0</v>
      </c>
      <c r="Q14">
        <f t="shared" si="2"/>
        <v>0</v>
      </c>
      <c r="R14">
        <f t="shared" si="2"/>
        <v>0</v>
      </c>
      <c r="S14">
        <f t="shared" si="2"/>
        <v>0</v>
      </c>
      <c r="T14">
        <f t="shared" si="2"/>
        <v>0</v>
      </c>
      <c r="U14">
        <f t="shared" si="2"/>
        <v>0</v>
      </c>
      <c r="V14">
        <f t="shared" si="2"/>
        <v>0</v>
      </c>
      <c r="W14">
        <f t="shared" si="2"/>
        <v>0</v>
      </c>
      <c r="X14">
        <f t="shared" si="2"/>
        <v>1</v>
      </c>
      <c r="Y14">
        <f t="shared" si="2"/>
        <v>1</v>
      </c>
      <c r="Z14">
        <f t="shared" si="2"/>
        <v>1</v>
      </c>
      <c r="AA14">
        <f t="shared" si="2"/>
        <v>1</v>
      </c>
      <c r="AB14">
        <f t="shared" si="2"/>
        <v>1</v>
      </c>
      <c r="AC14">
        <f t="shared" si="2"/>
        <v>1</v>
      </c>
      <c r="AD14">
        <f t="shared" si="2"/>
        <v>1</v>
      </c>
      <c r="AE14">
        <f t="shared" si="2"/>
        <v>1</v>
      </c>
      <c r="AF14">
        <f t="shared" si="6"/>
        <v>1</v>
      </c>
      <c r="AG14">
        <f t="shared" si="6"/>
        <v>1</v>
      </c>
      <c r="AH14">
        <f t="shared" si="6"/>
        <v>1</v>
      </c>
      <c r="AI14">
        <f t="shared" si="6"/>
        <v>1</v>
      </c>
      <c r="AJ14">
        <f t="shared" si="6"/>
        <v>1</v>
      </c>
      <c r="AK14">
        <f t="shared" si="6"/>
        <v>1</v>
      </c>
      <c r="AL14">
        <f t="shared" si="6"/>
        <v>1</v>
      </c>
      <c r="AM14">
        <f t="shared" si="6"/>
        <v>1</v>
      </c>
      <c r="AN14">
        <f t="shared" si="6"/>
        <v>1</v>
      </c>
      <c r="AO14">
        <f t="shared" si="6"/>
        <v>1</v>
      </c>
      <c r="AP14">
        <f t="shared" si="6"/>
        <v>1</v>
      </c>
      <c r="AQ14">
        <f t="shared" si="6"/>
        <v>1</v>
      </c>
      <c r="AR14">
        <f t="shared" si="6"/>
        <v>1</v>
      </c>
      <c r="AS14">
        <f t="shared" si="6"/>
        <v>1</v>
      </c>
      <c r="AT14">
        <f t="shared" si="6"/>
        <v>1</v>
      </c>
      <c r="AU14">
        <f t="shared" si="6"/>
        <v>1</v>
      </c>
      <c r="AV14">
        <f t="shared" si="3"/>
        <v>1</v>
      </c>
      <c r="AW14">
        <f t="shared" si="3"/>
        <v>1</v>
      </c>
      <c r="AX14">
        <f t="shared" si="3"/>
        <v>1</v>
      </c>
      <c r="AY14">
        <f t="shared" si="3"/>
        <v>1</v>
      </c>
      <c r="AZ14">
        <f t="shared" si="3"/>
        <v>1</v>
      </c>
      <c r="BA14">
        <f t="shared" si="4"/>
        <v>1</v>
      </c>
      <c r="BB14">
        <f t="shared" si="4"/>
        <v>1</v>
      </c>
      <c r="BC14">
        <f t="shared" si="4"/>
        <v>1</v>
      </c>
      <c r="BD14">
        <f t="shared" si="4"/>
        <v>1</v>
      </c>
      <c r="BE14">
        <f t="shared" si="4"/>
        <v>1</v>
      </c>
      <c r="BF14">
        <f t="shared" si="4"/>
        <v>1</v>
      </c>
      <c r="BG14">
        <f t="shared" si="4"/>
        <v>1</v>
      </c>
      <c r="BH14">
        <f t="shared" si="4"/>
        <v>1</v>
      </c>
      <c r="BI14">
        <f t="shared" si="4"/>
        <v>1</v>
      </c>
      <c r="BJ14">
        <f t="shared" si="4"/>
        <v>1</v>
      </c>
      <c r="BK14">
        <f t="shared" si="4"/>
        <v>1</v>
      </c>
      <c r="BL14">
        <f t="shared" si="4"/>
        <v>1</v>
      </c>
      <c r="BM14">
        <f t="shared" si="4"/>
        <v>1</v>
      </c>
      <c r="BN14">
        <f t="shared" si="4"/>
        <v>1</v>
      </c>
      <c r="BO14">
        <f t="shared" si="4"/>
        <v>1</v>
      </c>
      <c r="BP14">
        <f t="shared" si="4"/>
        <v>1</v>
      </c>
      <c r="BQ14">
        <f t="shared" si="5"/>
        <v>1</v>
      </c>
      <c r="BR14">
        <f t="shared" si="5"/>
        <v>1</v>
      </c>
      <c r="BS14">
        <f t="shared" si="5"/>
        <v>1</v>
      </c>
      <c r="BT14">
        <f t="shared" si="5"/>
        <v>1</v>
      </c>
      <c r="BU14">
        <f t="shared" si="5"/>
        <v>1</v>
      </c>
      <c r="BV14">
        <f t="shared" si="5"/>
        <v>1</v>
      </c>
      <c r="BW14">
        <f t="shared" si="5"/>
        <v>1</v>
      </c>
      <c r="BX14">
        <f t="shared" si="5"/>
        <v>1</v>
      </c>
      <c r="BY14">
        <f t="shared" si="5"/>
        <v>1</v>
      </c>
      <c r="BZ14">
        <f t="shared" si="5"/>
        <v>1</v>
      </c>
    </row>
    <row r="15" spans="1:78">
      <c r="B15" s="7" t="e">
        <f>+_xlfn.XLOOKUP(I15,#REF!,#REF!)</f>
        <v>#REF!</v>
      </c>
      <c r="C15" s="8">
        <v>1</v>
      </c>
      <c r="D15" s="8" t="str">
        <f t="shared" si="1"/>
        <v>01-MK-17-10</v>
      </c>
      <c r="E15" s="58">
        <v>45444</v>
      </c>
      <c r="F15" s="59"/>
      <c r="G15" s="59"/>
      <c r="H15" s="9" t="s">
        <v>37</v>
      </c>
      <c r="I15" s="66" t="s">
        <v>258</v>
      </c>
      <c r="J15" s="7" t="str">
        <f>+_xlfn.XLOOKUP(I15,'R4'!B:B,'R4'!C:C)</f>
        <v>AMR - DSM &amp; FORE K. - BAUER BG 36V + MB 120F + CFA - GENERİC</v>
      </c>
      <c r="P15">
        <f t="shared" si="2"/>
        <v>0</v>
      </c>
      <c r="Q15">
        <f t="shared" si="2"/>
        <v>0</v>
      </c>
      <c r="R15">
        <f t="shared" si="2"/>
        <v>0</v>
      </c>
      <c r="S15">
        <f t="shared" si="2"/>
        <v>0</v>
      </c>
      <c r="T15">
        <f t="shared" si="2"/>
        <v>0</v>
      </c>
      <c r="U15">
        <f t="shared" si="2"/>
        <v>0</v>
      </c>
      <c r="V15">
        <f t="shared" si="2"/>
        <v>0</v>
      </c>
      <c r="W15">
        <f t="shared" si="2"/>
        <v>0</v>
      </c>
      <c r="X15">
        <f t="shared" si="2"/>
        <v>1</v>
      </c>
      <c r="Y15">
        <f t="shared" si="2"/>
        <v>1</v>
      </c>
      <c r="Z15">
        <f t="shared" si="2"/>
        <v>1</v>
      </c>
      <c r="AA15">
        <f t="shared" si="2"/>
        <v>1</v>
      </c>
      <c r="AB15">
        <f t="shared" si="2"/>
        <v>1</v>
      </c>
      <c r="AC15">
        <f t="shared" si="2"/>
        <v>1</v>
      </c>
      <c r="AD15">
        <f t="shared" si="2"/>
        <v>1</v>
      </c>
      <c r="AE15">
        <f t="shared" si="2"/>
        <v>1</v>
      </c>
      <c r="AF15">
        <f t="shared" si="6"/>
        <v>1</v>
      </c>
      <c r="AG15">
        <f t="shared" si="6"/>
        <v>1</v>
      </c>
      <c r="AH15">
        <f t="shared" si="6"/>
        <v>1</v>
      </c>
      <c r="AI15">
        <f t="shared" si="6"/>
        <v>1</v>
      </c>
      <c r="AJ15">
        <f t="shared" si="6"/>
        <v>1</v>
      </c>
      <c r="AK15">
        <f t="shared" si="6"/>
        <v>1</v>
      </c>
      <c r="AL15">
        <f t="shared" si="6"/>
        <v>1</v>
      </c>
      <c r="AM15">
        <f t="shared" si="6"/>
        <v>1</v>
      </c>
      <c r="AN15">
        <f t="shared" si="6"/>
        <v>1</v>
      </c>
      <c r="AO15">
        <f t="shared" si="6"/>
        <v>1</v>
      </c>
      <c r="AP15">
        <f t="shared" si="6"/>
        <v>1</v>
      </c>
      <c r="AQ15">
        <f t="shared" si="6"/>
        <v>1</v>
      </c>
      <c r="AR15">
        <f t="shared" si="6"/>
        <v>1</v>
      </c>
      <c r="AS15">
        <f t="shared" si="6"/>
        <v>1</v>
      </c>
      <c r="AT15">
        <f t="shared" si="6"/>
        <v>1</v>
      </c>
      <c r="AU15">
        <f t="shared" si="6"/>
        <v>1</v>
      </c>
      <c r="AV15">
        <f t="shared" si="3"/>
        <v>1</v>
      </c>
      <c r="AW15">
        <f t="shared" si="3"/>
        <v>1</v>
      </c>
      <c r="AX15">
        <f t="shared" si="3"/>
        <v>1</v>
      </c>
      <c r="AY15">
        <f t="shared" si="3"/>
        <v>1</v>
      </c>
      <c r="AZ15">
        <f t="shared" si="3"/>
        <v>1</v>
      </c>
      <c r="BA15">
        <f t="shared" si="4"/>
        <v>1</v>
      </c>
      <c r="BB15">
        <f t="shared" si="4"/>
        <v>1</v>
      </c>
      <c r="BC15">
        <f t="shared" si="4"/>
        <v>1</v>
      </c>
      <c r="BD15">
        <f t="shared" si="4"/>
        <v>1</v>
      </c>
      <c r="BE15">
        <f t="shared" si="4"/>
        <v>1</v>
      </c>
      <c r="BF15">
        <f t="shared" si="4"/>
        <v>1</v>
      </c>
      <c r="BG15">
        <f t="shared" si="4"/>
        <v>1</v>
      </c>
      <c r="BH15">
        <f t="shared" si="4"/>
        <v>1</v>
      </c>
      <c r="BI15">
        <f t="shared" si="4"/>
        <v>1</v>
      </c>
      <c r="BJ15">
        <f t="shared" si="4"/>
        <v>1</v>
      </c>
      <c r="BK15">
        <f t="shared" si="4"/>
        <v>1</v>
      </c>
      <c r="BL15">
        <f t="shared" si="4"/>
        <v>1</v>
      </c>
      <c r="BM15">
        <f t="shared" si="4"/>
        <v>1</v>
      </c>
      <c r="BN15">
        <f t="shared" si="4"/>
        <v>1</v>
      </c>
      <c r="BO15">
        <f t="shared" si="4"/>
        <v>1</v>
      </c>
      <c r="BP15">
        <f t="shared" si="4"/>
        <v>1</v>
      </c>
      <c r="BQ15">
        <f t="shared" si="5"/>
        <v>1</v>
      </c>
      <c r="BR15">
        <f t="shared" si="5"/>
        <v>1</v>
      </c>
      <c r="BS15">
        <f t="shared" si="5"/>
        <v>1</v>
      </c>
      <c r="BT15">
        <f t="shared" si="5"/>
        <v>1</v>
      </c>
      <c r="BU15">
        <f t="shared" si="5"/>
        <v>1</v>
      </c>
      <c r="BV15">
        <f t="shared" si="5"/>
        <v>1</v>
      </c>
      <c r="BW15">
        <f t="shared" si="5"/>
        <v>1</v>
      </c>
      <c r="BX15">
        <f t="shared" si="5"/>
        <v>1</v>
      </c>
      <c r="BY15">
        <f t="shared" si="5"/>
        <v>1</v>
      </c>
      <c r="BZ15">
        <f t="shared" si="5"/>
        <v>1</v>
      </c>
    </row>
    <row r="16" spans="1:78">
      <c r="B16" s="7" t="e">
        <f>+_xlfn.XLOOKUP(I16,#REF!,#REF!)</f>
        <v>#REF!</v>
      </c>
      <c r="C16" s="8">
        <v>1</v>
      </c>
      <c r="D16" s="8" t="str">
        <f t="shared" ref="D16:D25" si="7">+LEFT(I16,11)</f>
        <v>01-MK-17-11</v>
      </c>
      <c r="E16" s="58">
        <v>45444</v>
      </c>
      <c r="F16" s="59"/>
      <c r="G16" s="59"/>
      <c r="H16" s="9" t="s">
        <v>37</v>
      </c>
      <c r="I16" s="66" t="s">
        <v>8247</v>
      </c>
      <c r="J16" s="7" t="str">
        <f>+_xlfn.XLOOKUP(I16,'R4'!B:B,'R4'!C:C)</f>
        <v>AMR - DSM POMPASI - TECNİWELL</v>
      </c>
      <c r="P16">
        <f t="shared" si="2"/>
        <v>0</v>
      </c>
      <c r="Q16">
        <f t="shared" si="2"/>
        <v>0</v>
      </c>
      <c r="R16">
        <f t="shared" si="2"/>
        <v>0</v>
      </c>
      <c r="S16">
        <f t="shared" si="2"/>
        <v>0</v>
      </c>
      <c r="T16">
        <f t="shared" si="2"/>
        <v>0</v>
      </c>
      <c r="U16">
        <f t="shared" si="2"/>
        <v>0</v>
      </c>
      <c r="V16">
        <f t="shared" si="2"/>
        <v>0</v>
      </c>
      <c r="W16">
        <f t="shared" si="2"/>
        <v>0</v>
      </c>
      <c r="X16">
        <f t="shared" si="2"/>
        <v>1</v>
      </c>
      <c r="Y16">
        <f t="shared" si="2"/>
        <v>1</v>
      </c>
      <c r="Z16">
        <f t="shared" si="2"/>
        <v>1</v>
      </c>
      <c r="AA16">
        <f t="shared" si="2"/>
        <v>1</v>
      </c>
      <c r="AB16">
        <f t="shared" si="2"/>
        <v>1</v>
      </c>
      <c r="AC16">
        <f t="shared" si="2"/>
        <v>1</v>
      </c>
      <c r="AD16">
        <f t="shared" si="2"/>
        <v>1</v>
      </c>
      <c r="AE16">
        <f t="shared" si="2"/>
        <v>1</v>
      </c>
      <c r="AF16">
        <f t="shared" si="6"/>
        <v>1</v>
      </c>
      <c r="AG16">
        <f t="shared" si="6"/>
        <v>1</v>
      </c>
      <c r="AH16">
        <f t="shared" si="6"/>
        <v>1</v>
      </c>
      <c r="AI16">
        <f t="shared" si="6"/>
        <v>1</v>
      </c>
      <c r="AJ16">
        <f t="shared" si="6"/>
        <v>1</v>
      </c>
      <c r="AK16">
        <f t="shared" si="6"/>
        <v>1</v>
      </c>
      <c r="AL16">
        <f t="shared" si="6"/>
        <v>1</v>
      </c>
      <c r="AM16">
        <f t="shared" si="6"/>
        <v>1</v>
      </c>
      <c r="AN16">
        <f t="shared" si="6"/>
        <v>1</v>
      </c>
      <c r="AO16">
        <f t="shared" si="6"/>
        <v>1</v>
      </c>
      <c r="AP16">
        <f t="shared" si="6"/>
        <v>1</v>
      </c>
      <c r="AQ16">
        <f t="shared" si="6"/>
        <v>1</v>
      </c>
      <c r="AR16">
        <f t="shared" si="6"/>
        <v>1</v>
      </c>
      <c r="AS16">
        <f t="shared" si="6"/>
        <v>1</v>
      </c>
      <c r="AT16">
        <f t="shared" si="6"/>
        <v>1</v>
      </c>
      <c r="AU16">
        <f t="shared" si="6"/>
        <v>1</v>
      </c>
      <c r="AV16">
        <f t="shared" si="3"/>
        <v>1</v>
      </c>
      <c r="AW16">
        <f t="shared" si="3"/>
        <v>1</v>
      </c>
      <c r="AX16">
        <f t="shared" si="3"/>
        <v>1</v>
      </c>
      <c r="AY16">
        <f t="shared" si="3"/>
        <v>1</v>
      </c>
      <c r="AZ16">
        <f t="shared" si="3"/>
        <v>1</v>
      </c>
      <c r="BA16">
        <f t="shared" si="4"/>
        <v>1</v>
      </c>
      <c r="BB16">
        <f t="shared" si="4"/>
        <v>1</v>
      </c>
      <c r="BC16">
        <f t="shared" si="4"/>
        <v>1</v>
      </c>
      <c r="BD16">
        <f t="shared" si="4"/>
        <v>1</v>
      </c>
      <c r="BE16">
        <f t="shared" si="4"/>
        <v>1</v>
      </c>
      <c r="BF16">
        <f t="shared" si="4"/>
        <v>1</v>
      </c>
      <c r="BG16">
        <f t="shared" si="4"/>
        <v>1</v>
      </c>
      <c r="BH16">
        <f t="shared" si="4"/>
        <v>1</v>
      </c>
      <c r="BI16">
        <f t="shared" si="4"/>
        <v>1</v>
      </c>
      <c r="BJ16">
        <f t="shared" si="4"/>
        <v>1</v>
      </c>
      <c r="BK16">
        <f t="shared" si="4"/>
        <v>1</v>
      </c>
      <c r="BL16">
        <f t="shared" si="4"/>
        <v>1</v>
      </c>
      <c r="BM16">
        <f t="shared" si="4"/>
        <v>1</v>
      </c>
      <c r="BN16">
        <f t="shared" si="4"/>
        <v>1</v>
      </c>
      <c r="BO16">
        <f t="shared" si="4"/>
        <v>1</v>
      </c>
      <c r="BP16">
        <f t="shared" si="4"/>
        <v>1</v>
      </c>
      <c r="BQ16">
        <f t="shared" si="5"/>
        <v>1</v>
      </c>
      <c r="BR16">
        <f t="shared" si="5"/>
        <v>1</v>
      </c>
      <c r="BS16">
        <f t="shared" si="5"/>
        <v>1</v>
      </c>
      <c r="BT16">
        <f t="shared" si="5"/>
        <v>1</v>
      </c>
      <c r="BU16">
        <f t="shared" si="5"/>
        <v>1</v>
      </c>
      <c r="BV16">
        <f t="shared" si="5"/>
        <v>1</v>
      </c>
      <c r="BW16">
        <f t="shared" si="5"/>
        <v>1</v>
      </c>
      <c r="BX16">
        <f t="shared" si="5"/>
        <v>1</v>
      </c>
      <c r="BY16">
        <f t="shared" si="5"/>
        <v>1</v>
      </c>
      <c r="BZ16">
        <f t="shared" si="5"/>
        <v>1</v>
      </c>
    </row>
    <row r="17" spans="2:78">
      <c r="B17" s="7" t="e">
        <f>+_xlfn.XLOOKUP(I17,#REF!,#REF!)</f>
        <v>#REF!</v>
      </c>
      <c r="C17" s="8">
        <v>1</v>
      </c>
      <c r="D17" s="8" t="str">
        <f t="shared" si="7"/>
        <v>01-MK-17-11</v>
      </c>
      <c r="E17" s="58">
        <v>45505</v>
      </c>
      <c r="F17" s="59"/>
      <c r="G17" s="59"/>
      <c r="H17" s="9" t="s">
        <v>37</v>
      </c>
      <c r="I17" s="66" t="s">
        <v>8248</v>
      </c>
      <c r="J17" s="7" t="str">
        <f>+_xlfn.XLOOKUP(I17,'R4'!B:B,'R4'!C:C)</f>
        <v>AMR - DSM POMPASI - TECNİWELL</v>
      </c>
      <c r="P17">
        <f t="shared" si="2"/>
        <v>0</v>
      </c>
      <c r="Q17">
        <f t="shared" si="2"/>
        <v>0</v>
      </c>
      <c r="R17">
        <f t="shared" si="2"/>
        <v>0</v>
      </c>
      <c r="S17">
        <f t="shared" si="2"/>
        <v>0</v>
      </c>
      <c r="T17">
        <f t="shared" si="2"/>
        <v>0</v>
      </c>
      <c r="U17">
        <f t="shared" si="2"/>
        <v>0</v>
      </c>
      <c r="V17">
        <f t="shared" si="2"/>
        <v>0</v>
      </c>
      <c r="W17">
        <f t="shared" si="2"/>
        <v>0</v>
      </c>
      <c r="X17">
        <f t="shared" si="2"/>
        <v>0</v>
      </c>
      <c r="Y17">
        <f t="shared" si="2"/>
        <v>0</v>
      </c>
      <c r="Z17">
        <f t="shared" si="2"/>
        <v>1</v>
      </c>
      <c r="AA17">
        <f t="shared" si="2"/>
        <v>1</v>
      </c>
      <c r="AB17">
        <f t="shared" si="2"/>
        <v>1</v>
      </c>
      <c r="AC17">
        <f t="shared" si="2"/>
        <v>1</v>
      </c>
      <c r="AD17">
        <f t="shared" si="2"/>
        <v>1</v>
      </c>
      <c r="AE17">
        <f t="shared" si="2"/>
        <v>1</v>
      </c>
      <c r="AF17">
        <f t="shared" si="6"/>
        <v>1</v>
      </c>
      <c r="AG17">
        <f t="shared" si="6"/>
        <v>1</v>
      </c>
      <c r="AH17">
        <f t="shared" si="6"/>
        <v>1</v>
      </c>
      <c r="AI17">
        <f t="shared" si="6"/>
        <v>1</v>
      </c>
      <c r="AJ17">
        <f t="shared" si="6"/>
        <v>1</v>
      </c>
      <c r="AK17">
        <f t="shared" si="6"/>
        <v>1</v>
      </c>
      <c r="AL17">
        <f t="shared" si="6"/>
        <v>1</v>
      </c>
      <c r="AM17">
        <f t="shared" si="6"/>
        <v>1</v>
      </c>
      <c r="AN17">
        <f t="shared" si="6"/>
        <v>1</v>
      </c>
      <c r="AO17">
        <f t="shared" si="6"/>
        <v>1</v>
      </c>
      <c r="AP17">
        <f t="shared" si="6"/>
        <v>1</v>
      </c>
      <c r="AQ17">
        <f t="shared" si="6"/>
        <v>1</v>
      </c>
      <c r="AR17">
        <f t="shared" si="6"/>
        <v>1</v>
      </c>
      <c r="AS17">
        <f t="shared" si="6"/>
        <v>1</v>
      </c>
      <c r="AT17">
        <f t="shared" si="6"/>
        <v>1</v>
      </c>
      <c r="AU17">
        <f t="shared" si="6"/>
        <v>1</v>
      </c>
      <c r="AV17">
        <f t="shared" si="3"/>
        <v>1</v>
      </c>
      <c r="AW17">
        <f t="shared" si="3"/>
        <v>1</v>
      </c>
      <c r="AX17">
        <f t="shared" si="3"/>
        <v>1</v>
      </c>
      <c r="AY17">
        <f t="shared" si="3"/>
        <v>1</v>
      </c>
      <c r="AZ17">
        <f t="shared" si="3"/>
        <v>1</v>
      </c>
      <c r="BA17">
        <f t="shared" si="4"/>
        <v>1</v>
      </c>
      <c r="BB17">
        <f t="shared" si="4"/>
        <v>1</v>
      </c>
      <c r="BC17">
        <f t="shared" si="4"/>
        <v>1</v>
      </c>
      <c r="BD17">
        <f t="shared" si="4"/>
        <v>1</v>
      </c>
      <c r="BE17">
        <f t="shared" si="4"/>
        <v>1</v>
      </c>
      <c r="BF17">
        <f t="shared" si="4"/>
        <v>1</v>
      </c>
      <c r="BG17">
        <f t="shared" si="4"/>
        <v>1</v>
      </c>
      <c r="BH17">
        <f t="shared" si="4"/>
        <v>1</v>
      </c>
      <c r="BI17">
        <f t="shared" si="4"/>
        <v>1</v>
      </c>
      <c r="BJ17">
        <f t="shared" si="4"/>
        <v>1</v>
      </c>
      <c r="BK17">
        <f t="shared" si="4"/>
        <v>1</v>
      </c>
      <c r="BL17">
        <f t="shared" si="4"/>
        <v>1</v>
      </c>
      <c r="BM17">
        <f t="shared" si="4"/>
        <v>1</v>
      </c>
      <c r="BN17">
        <f t="shared" si="4"/>
        <v>1</v>
      </c>
      <c r="BO17">
        <f t="shared" si="4"/>
        <v>1</v>
      </c>
      <c r="BP17">
        <f t="shared" si="4"/>
        <v>1</v>
      </c>
      <c r="BQ17">
        <f t="shared" si="5"/>
        <v>1</v>
      </c>
      <c r="BR17">
        <f t="shared" si="5"/>
        <v>1</v>
      </c>
      <c r="BS17">
        <f t="shared" si="5"/>
        <v>1</v>
      </c>
      <c r="BT17">
        <f t="shared" si="5"/>
        <v>1</v>
      </c>
      <c r="BU17">
        <f t="shared" si="5"/>
        <v>1</v>
      </c>
      <c r="BV17">
        <f t="shared" si="5"/>
        <v>1</v>
      </c>
      <c r="BW17">
        <f t="shared" si="5"/>
        <v>1</v>
      </c>
      <c r="BX17">
        <f t="shared" si="5"/>
        <v>1</v>
      </c>
      <c r="BY17">
        <f t="shared" si="5"/>
        <v>1</v>
      </c>
      <c r="BZ17">
        <f t="shared" si="5"/>
        <v>1</v>
      </c>
    </row>
    <row r="18" spans="2:78">
      <c r="B18" s="7" t="e">
        <f>+_xlfn.XLOOKUP(I18,#REF!,#REF!)</f>
        <v>#REF!</v>
      </c>
      <c r="C18" s="8">
        <v>1</v>
      </c>
      <c r="D18" s="8" t="str">
        <f t="shared" si="7"/>
        <v>01-MK-17-11</v>
      </c>
      <c r="E18" s="58">
        <v>45566</v>
      </c>
      <c r="F18" s="59"/>
      <c r="G18" s="59"/>
      <c r="H18" s="9" t="s">
        <v>37</v>
      </c>
      <c r="I18" s="66" t="s">
        <v>8249</v>
      </c>
      <c r="J18" s="7" t="str">
        <f>+_xlfn.XLOOKUP(I18,'R4'!B:B,'R4'!C:C)</f>
        <v>AMR - DSM POMPASI - TECNİWELL</v>
      </c>
      <c r="P18">
        <f t="shared" si="2"/>
        <v>0</v>
      </c>
      <c r="Q18">
        <f t="shared" si="2"/>
        <v>0</v>
      </c>
      <c r="R18">
        <f t="shared" si="2"/>
        <v>0</v>
      </c>
      <c r="S18">
        <f t="shared" si="2"/>
        <v>0</v>
      </c>
      <c r="T18">
        <f t="shared" si="2"/>
        <v>0</v>
      </c>
      <c r="U18">
        <f t="shared" si="2"/>
        <v>0</v>
      </c>
      <c r="V18">
        <f t="shared" si="2"/>
        <v>0</v>
      </c>
      <c r="W18">
        <f t="shared" si="2"/>
        <v>0</v>
      </c>
      <c r="X18">
        <f t="shared" si="2"/>
        <v>0</v>
      </c>
      <c r="Y18">
        <f t="shared" si="2"/>
        <v>0</v>
      </c>
      <c r="Z18">
        <f t="shared" si="2"/>
        <v>0</v>
      </c>
      <c r="AA18">
        <f t="shared" si="2"/>
        <v>0</v>
      </c>
      <c r="AB18">
        <f t="shared" si="2"/>
        <v>1</v>
      </c>
      <c r="AC18">
        <f t="shared" si="2"/>
        <v>1</v>
      </c>
      <c r="AD18">
        <f t="shared" si="2"/>
        <v>1</v>
      </c>
      <c r="AE18">
        <f t="shared" ref="P18:AE26" si="8">+IF(AE$2&gt;=$E18,1,0)</f>
        <v>1</v>
      </c>
      <c r="AF18">
        <f t="shared" si="6"/>
        <v>1</v>
      </c>
      <c r="AG18">
        <f t="shared" si="6"/>
        <v>1</v>
      </c>
      <c r="AH18">
        <f t="shared" si="6"/>
        <v>1</v>
      </c>
      <c r="AI18">
        <f t="shared" si="6"/>
        <v>1</v>
      </c>
      <c r="AJ18">
        <f t="shared" si="6"/>
        <v>1</v>
      </c>
      <c r="AK18">
        <f t="shared" si="6"/>
        <v>1</v>
      </c>
      <c r="AL18">
        <f t="shared" si="6"/>
        <v>1</v>
      </c>
      <c r="AM18">
        <f t="shared" si="6"/>
        <v>1</v>
      </c>
      <c r="AN18">
        <f t="shared" si="6"/>
        <v>1</v>
      </c>
      <c r="AO18">
        <f t="shared" si="6"/>
        <v>1</v>
      </c>
      <c r="AP18">
        <f t="shared" si="6"/>
        <v>1</v>
      </c>
      <c r="AQ18">
        <f t="shared" si="6"/>
        <v>1</v>
      </c>
      <c r="AR18">
        <f t="shared" si="6"/>
        <v>1</v>
      </c>
      <c r="AS18">
        <f t="shared" si="6"/>
        <v>1</v>
      </c>
      <c r="AT18">
        <f t="shared" si="6"/>
        <v>1</v>
      </c>
      <c r="AU18">
        <f t="shared" si="6"/>
        <v>1</v>
      </c>
      <c r="AV18">
        <f t="shared" si="3"/>
        <v>1</v>
      </c>
      <c r="AW18">
        <f t="shared" si="3"/>
        <v>1</v>
      </c>
      <c r="AX18">
        <f t="shared" si="3"/>
        <v>1</v>
      </c>
      <c r="AY18">
        <f t="shared" si="3"/>
        <v>1</v>
      </c>
      <c r="AZ18">
        <f t="shared" si="3"/>
        <v>1</v>
      </c>
      <c r="BA18">
        <f t="shared" si="4"/>
        <v>1</v>
      </c>
      <c r="BB18">
        <f t="shared" si="4"/>
        <v>1</v>
      </c>
      <c r="BC18">
        <f t="shared" si="4"/>
        <v>1</v>
      </c>
      <c r="BD18">
        <f t="shared" si="4"/>
        <v>1</v>
      </c>
      <c r="BE18">
        <f t="shared" si="4"/>
        <v>1</v>
      </c>
      <c r="BF18">
        <f t="shared" si="4"/>
        <v>1</v>
      </c>
      <c r="BG18">
        <f t="shared" si="4"/>
        <v>1</v>
      </c>
      <c r="BH18">
        <f t="shared" si="4"/>
        <v>1</v>
      </c>
      <c r="BI18">
        <f t="shared" si="4"/>
        <v>1</v>
      </c>
      <c r="BJ18">
        <f t="shared" si="4"/>
        <v>1</v>
      </c>
      <c r="BK18">
        <f t="shared" si="4"/>
        <v>1</v>
      </c>
      <c r="BL18">
        <f t="shared" si="4"/>
        <v>1</v>
      </c>
      <c r="BM18">
        <f t="shared" si="4"/>
        <v>1</v>
      </c>
      <c r="BN18">
        <f t="shared" si="4"/>
        <v>1</v>
      </c>
      <c r="BO18">
        <f t="shared" si="4"/>
        <v>1</v>
      </c>
      <c r="BP18">
        <f t="shared" si="4"/>
        <v>1</v>
      </c>
      <c r="BQ18">
        <f t="shared" si="5"/>
        <v>1</v>
      </c>
      <c r="BR18">
        <f t="shared" si="5"/>
        <v>1</v>
      </c>
      <c r="BS18">
        <f t="shared" si="5"/>
        <v>1</v>
      </c>
      <c r="BT18">
        <f t="shared" si="5"/>
        <v>1</v>
      </c>
      <c r="BU18">
        <f t="shared" si="5"/>
        <v>1</v>
      </c>
      <c r="BV18">
        <f t="shared" si="5"/>
        <v>1</v>
      </c>
      <c r="BW18">
        <f t="shared" si="5"/>
        <v>1</v>
      </c>
      <c r="BX18">
        <f t="shared" si="5"/>
        <v>1</v>
      </c>
      <c r="BY18">
        <f t="shared" si="5"/>
        <v>1</v>
      </c>
      <c r="BZ18">
        <f t="shared" si="5"/>
        <v>1</v>
      </c>
    </row>
    <row r="19" spans="2:78">
      <c r="B19" s="7" t="e">
        <f>+_xlfn.XLOOKUP(I19,#REF!,#REF!)</f>
        <v>#REF!</v>
      </c>
      <c r="C19" s="8">
        <v>1</v>
      </c>
      <c r="D19" s="8" t="str">
        <f t="shared" si="7"/>
        <v>01-MK-17-11</v>
      </c>
      <c r="E19" s="58">
        <v>45597</v>
      </c>
      <c r="F19" s="59"/>
      <c r="G19" s="59"/>
      <c r="H19" s="9" t="s">
        <v>37</v>
      </c>
      <c r="I19" s="66" t="s">
        <v>8250</v>
      </c>
      <c r="J19" s="7" t="str">
        <f>+_xlfn.XLOOKUP(I19,'R4'!B:B,'R4'!C:C)</f>
        <v>AMR - DSM POMPASI - TECNİWELL</v>
      </c>
      <c r="P19">
        <f t="shared" si="8"/>
        <v>0</v>
      </c>
      <c r="Q19">
        <f t="shared" si="8"/>
        <v>0</v>
      </c>
      <c r="R19">
        <f t="shared" si="8"/>
        <v>0</v>
      </c>
      <c r="S19">
        <f t="shared" si="8"/>
        <v>0</v>
      </c>
      <c r="T19">
        <f t="shared" si="8"/>
        <v>0</v>
      </c>
      <c r="U19">
        <f t="shared" si="8"/>
        <v>0</v>
      </c>
      <c r="V19">
        <f t="shared" si="8"/>
        <v>0</v>
      </c>
      <c r="W19">
        <f t="shared" si="8"/>
        <v>0</v>
      </c>
      <c r="X19">
        <f t="shared" si="8"/>
        <v>0</v>
      </c>
      <c r="Y19">
        <f t="shared" si="8"/>
        <v>0</v>
      </c>
      <c r="Z19">
        <f t="shared" si="8"/>
        <v>0</v>
      </c>
      <c r="AA19">
        <f t="shared" si="8"/>
        <v>0</v>
      </c>
      <c r="AB19">
        <f t="shared" si="8"/>
        <v>0</v>
      </c>
      <c r="AC19">
        <f t="shared" si="8"/>
        <v>1</v>
      </c>
      <c r="AD19">
        <f t="shared" si="8"/>
        <v>1</v>
      </c>
      <c r="AE19">
        <f t="shared" si="8"/>
        <v>1</v>
      </c>
      <c r="AF19">
        <f t="shared" si="6"/>
        <v>1</v>
      </c>
      <c r="AG19">
        <f t="shared" si="6"/>
        <v>1</v>
      </c>
      <c r="AH19">
        <f t="shared" si="6"/>
        <v>1</v>
      </c>
      <c r="AI19">
        <f t="shared" si="6"/>
        <v>1</v>
      </c>
      <c r="AJ19">
        <f t="shared" si="6"/>
        <v>1</v>
      </c>
      <c r="AK19">
        <f t="shared" si="6"/>
        <v>1</v>
      </c>
      <c r="AL19">
        <f t="shared" si="6"/>
        <v>1</v>
      </c>
      <c r="AM19">
        <f t="shared" si="6"/>
        <v>1</v>
      </c>
      <c r="AN19">
        <f t="shared" si="6"/>
        <v>1</v>
      </c>
      <c r="AO19">
        <f t="shared" si="6"/>
        <v>1</v>
      </c>
      <c r="AP19">
        <f t="shared" si="6"/>
        <v>1</v>
      </c>
      <c r="AQ19">
        <f t="shared" si="6"/>
        <v>1</v>
      </c>
      <c r="AR19">
        <f t="shared" si="6"/>
        <v>1</v>
      </c>
      <c r="AS19">
        <f t="shared" si="6"/>
        <v>1</v>
      </c>
      <c r="AT19">
        <f t="shared" si="6"/>
        <v>1</v>
      </c>
      <c r="AU19">
        <f t="shared" si="6"/>
        <v>1</v>
      </c>
      <c r="AV19">
        <f t="shared" si="3"/>
        <v>1</v>
      </c>
      <c r="AW19">
        <f t="shared" si="3"/>
        <v>1</v>
      </c>
      <c r="AX19">
        <f t="shared" si="3"/>
        <v>1</v>
      </c>
      <c r="AY19">
        <f t="shared" si="3"/>
        <v>1</v>
      </c>
      <c r="AZ19">
        <f t="shared" si="3"/>
        <v>1</v>
      </c>
      <c r="BA19">
        <f t="shared" si="4"/>
        <v>1</v>
      </c>
      <c r="BB19">
        <f t="shared" si="4"/>
        <v>1</v>
      </c>
      <c r="BC19">
        <f t="shared" si="4"/>
        <v>1</v>
      </c>
      <c r="BD19">
        <f t="shared" si="4"/>
        <v>1</v>
      </c>
      <c r="BE19">
        <f t="shared" si="4"/>
        <v>1</v>
      </c>
      <c r="BF19">
        <f t="shared" si="4"/>
        <v>1</v>
      </c>
      <c r="BG19">
        <f t="shared" si="4"/>
        <v>1</v>
      </c>
      <c r="BH19">
        <f t="shared" si="4"/>
        <v>1</v>
      </c>
      <c r="BI19">
        <f t="shared" si="4"/>
        <v>1</v>
      </c>
      <c r="BJ19">
        <f t="shared" si="4"/>
        <v>1</v>
      </c>
      <c r="BK19">
        <f t="shared" si="4"/>
        <v>1</v>
      </c>
      <c r="BL19">
        <f t="shared" si="4"/>
        <v>1</v>
      </c>
      <c r="BM19">
        <f t="shared" si="4"/>
        <v>1</v>
      </c>
      <c r="BN19">
        <f t="shared" si="4"/>
        <v>1</v>
      </c>
      <c r="BO19">
        <f t="shared" si="4"/>
        <v>1</v>
      </c>
      <c r="BP19">
        <f t="shared" si="4"/>
        <v>1</v>
      </c>
      <c r="BQ19">
        <f t="shared" si="5"/>
        <v>1</v>
      </c>
      <c r="BR19">
        <f t="shared" si="5"/>
        <v>1</v>
      </c>
      <c r="BS19">
        <f t="shared" si="5"/>
        <v>1</v>
      </c>
      <c r="BT19">
        <f t="shared" si="5"/>
        <v>1</v>
      </c>
      <c r="BU19">
        <f t="shared" si="5"/>
        <v>1</v>
      </c>
      <c r="BV19">
        <f t="shared" si="5"/>
        <v>1</v>
      </c>
      <c r="BW19">
        <f t="shared" si="5"/>
        <v>1</v>
      </c>
      <c r="BX19">
        <f t="shared" si="5"/>
        <v>1</v>
      </c>
      <c r="BY19">
        <f t="shared" si="5"/>
        <v>1</v>
      </c>
      <c r="BZ19">
        <f t="shared" si="5"/>
        <v>1</v>
      </c>
    </row>
    <row r="20" spans="2:78">
      <c r="B20" s="7" t="e">
        <f>+_xlfn.XLOOKUP(I20,#REF!,#REF!)</f>
        <v>#REF!</v>
      </c>
      <c r="C20" s="8">
        <v>1</v>
      </c>
      <c r="D20" s="8" t="str">
        <f t="shared" si="7"/>
        <v>01-MK-17-11</v>
      </c>
      <c r="E20" s="58">
        <v>45627</v>
      </c>
      <c r="F20" s="59"/>
      <c r="G20" s="59"/>
      <c r="H20" s="9" t="s">
        <v>37</v>
      </c>
      <c r="I20" s="66" t="s">
        <v>8251</v>
      </c>
      <c r="J20" s="7" t="str">
        <f>+_xlfn.XLOOKUP(I20,'R4'!B:B,'R4'!C:C)</f>
        <v>AMR - DSM POMPASI - TECNİWELL</v>
      </c>
      <c r="P20">
        <f t="shared" si="8"/>
        <v>0</v>
      </c>
      <c r="Q20">
        <f t="shared" si="8"/>
        <v>0</v>
      </c>
      <c r="R20">
        <f t="shared" si="8"/>
        <v>0</v>
      </c>
      <c r="S20">
        <f t="shared" si="8"/>
        <v>0</v>
      </c>
      <c r="T20">
        <f t="shared" si="8"/>
        <v>0</v>
      </c>
      <c r="U20">
        <f t="shared" si="8"/>
        <v>0</v>
      </c>
      <c r="V20">
        <f t="shared" si="8"/>
        <v>0</v>
      </c>
      <c r="W20">
        <f t="shared" si="8"/>
        <v>0</v>
      </c>
      <c r="X20">
        <f t="shared" si="8"/>
        <v>0</v>
      </c>
      <c r="Y20">
        <f t="shared" si="8"/>
        <v>0</v>
      </c>
      <c r="Z20">
        <f t="shared" si="8"/>
        <v>0</v>
      </c>
      <c r="AA20">
        <f t="shared" si="8"/>
        <v>0</v>
      </c>
      <c r="AB20">
        <f t="shared" si="8"/>
        <v>0</v>
      </c>
      <c r="AC20">
        <f t="shared" si="8"/>
        <v>0</v>
      </c>
      <c r="AD20">
        <f t="shared" si="8"/>
        <v>1</v>
      </c>
      <c r="AE20">
        <f t="shared" si="8"/>
        <v>1</v>
      </c>
      <c r="AF20">
        <f t="shared" si="6"/>
        <v>1</v>
      </c>
      <c r="AG20">
        <f t="shared" si="6"/>
        <v>1</v>
      </c>
      <c r="AH20">
        <f t="shared" si="6"/>
        <v>1</v>
      </c>
      <c r="AI20">
        <f t="shared" si="6"/>
        <v>1</v>
      </c>
      <c r="AJ20">
        <f t="shared" si="6"/>
        <v>1</v>
      </c>
      <c r="AK20">
        <f t="shared" si="6"/>
        <v>1</v>
      </c>
      <c r="AL20">
        <f t="shared" si="6"/>
        <v>1</v>
      </c>
      <c r="AM20">
        <f t="shared" si="6"/>
        <v>1</v>
      </c>
      <c r="AN20">
        <f t="shared" si="6"/>
        <v>1</v>
      </c>
      <c r="AO20">
        <f t="shared" si="6"/>
        <v>1</v>
      </c>
      <c r="AP20">
        <f t="shared" si="6"/>
        <v>1</v>
      </c>
      <c r="AQ20">
        <f t="shared" si="6"/>
        <v>1</v>
      </c>
      <c r="AR20">
        <f t="shared" si="6"/>
        <v>1</v>
      </c>
      <c r="AS20">
        <f t="shared" si="6"/>
        <v>1</v>
      </c>
      <c r="AT20">
        <f t="shared" si="6"/>
        <v>1</v>
      </c>
      <c r="AU20">
        <f t="shared" si="6"/>
        <v>1</v>
      </c>
      <c r="AV20">
        <f t="shared" si="3"/>
        <v>1</v>
      </c>
      <c r="AW20">
        <f t="shared" si="3"/>
        <v>1</v>
      </c>
      <c r="AX20">
        <f t="shared" si="3"/>
        <v>1</v>
      </c>
      <c r="AY20">
        <f t="shared" si="3"/>
        <v>1</v>
      </c>
      <c r="AZ20">
        <f t="shared" si="3"/>
        <v>1</v>
      </c>
      <c r="BA20">
        <f t="shared" si="4"/>
        <v>1</v>
      </c>
      <c r="BB20">
        <f t="shared" si="4"/>
        <v>1</v>
      </c>
      <c r="BC20">
        <f t="shared" si="4"/>
        <v>1</v>
      </c>
      <c r="BD20">
        <f t="shared" si="4"/>
        <v>1</v>
      </c>
      <c r="BE20">
        <f t="shared" si="4"/>
        <v>1</v>
      </c>
      <c r="BF20">
        <f t="shared" si="4"/>
        <v>1</v>
      </c>
      <c r="BG20">
        <f t="shared" si="4"/>
        <v>1</v>
      </c>
      <c r="BH20">
        <f t="shared" si="4"/>
        <v>1</v>
      </c>
      <c r="BI20">
        <f t="shared" si="4"/>
        <v>1</v>
      </c>
      <c r="BJ20">
        <f t="shared" si="4"/>
        <v>1</v>
      </c>
      <c r="BK20">
        <f t="shared" si="4"/>
        <v>1</v>
      </c>
      <c r="BL20">
        <f t="shared" si="4"/>
        <v>1</v>
      </c>
      <c r="BM20">
        <f t="shared" si="4"/>
        <v>1</v>
      </c>
      <c r="BN20">
        <f t="shared" si="4"/>
        <v>1</v>
      </c>
      <c r="BO20">
        <f t="shared" si="4"/>
        <v>1</v>
      </c>
      <c r="BP20">
        <f t="shared" si="4"/>
        <v>1</v>
      </c>
      <c r="BQ20">
        <f t="shared" si="5"/>
        <v>1</v>
      </c>
      <c r="BR20">
        <f t="shared" si="5"/>
        <v>1</v>
      </c>
      <c r="BS20">
        <f t="shared" si="5"/>
        <v>1</v>
      </c>
      <c r="BT20">
        <f t="shared" si="5"/>
        <v>1</v>
      </c>
      <c r="BU20">
        <f t="shared" si="5"/>
        <v>1</v>
      </c>
      <c r="BV20">
        <f t="shared" si="5"/>
        <v>1</v>
      </c>
      <c r="BW20">
        <f t="shared" si="5"/>
        <v>1</v>
      </c>
      <c r="BX20">
        <f t="shared" si="5"/>
        <v>1</v>
      </c>
      <c r="BY20">
        <f t="shared" si="5"/>
        <v>1</v>
      </c>
      <c r="BZ20">
        <f t="shared" si="5"/>
        <v>1</v>
      </c>
    </row>
    <row r="21" spans="2:78">
      <c r="B21" s="7" t="e">
        <f>+_xlfn.XLOOKUP(I21,#REF!,#REF!)</f>
        <v>#REF!</v>
      </c>
      <c r="C21" s="8">
        <v>1</v>
      </c>
      <c r="D21" s="8" t="str">
        <f t="shared" si="7"/>
        <v>01-MK-17-11</v>
      </c>
      <c r="E21" s="58">
        <v>45444</v>
      </c>
      <c r="F21" s="59"/>
      <c r="G21" s="59"/>
      <c r="H21" s="9" t="s">
        <v>37</v>
      </c>
      <c r="I21" s="66" t="s">
        <v>8252</v>
      </c>
      <c r="J21" s="7" t="str">
        <f>+_xlfn.XLOOKUP(I21,'R4'!B:B,'R4'!C:C)</f>
        <v>AMR - DSM POMPASI - TECNİWELL</v>
      </c>
      <c r="P21">
        <f t="shared" si="8"/>
        <v>0</v>
      </c>
      <c r="Q21">
        <f t="shared" si="8"/>
        <v>0</v>
      </c>
      <c r="R21">
        <f t="shared" si="8"/>
        <v>0</v>
      </c>
      <c r="S21">
        <f t="shared" si="8"/>
        <v>0</v>
      </c>
      <c r="T21">
        <f t="shared" si="8"/>
        <v>0</v>
      </c>
      <c r="U21">
        <f t="shared" si="8"/>
        <v>0</v>
      </c>
      <c r="V21">
        <f t="shared" si="8"/>
        <v>0</v>
      </c>
      <c r="W21">
        <f t="shared" si="8"/>
        <v>0</v>
      </c>
      <c r="X21">
        <f t="shared" si="8"/>
        <v>1</v>
      </c>
      <c r="Y21">
        <f t="shared" si="8"/>
        <v>1</v>
      </c>
      <c r="Z21">
        <f t="shared" si="8"/>
        <v>1</v>
      </c>
      <c r="AA21">
        <f t="shared" si="8"/>
        <v>1</v>
      </c>
      <c r="AB21">
        <f t="shared" si="8"/>
        <v>1</v>
      </c>
      <c r="AC21">
        <f t="shared" si="8"/>
        <v>1</v>
      </c>
      <c r="AD21">
        <f t="shared" si="8"/>
        <v>1</v>
      </c>
      <c r="AE21">
        <f t="shared" si="8"/>
        <v>1</v>
      </c>
      <c r="AF21">
        <f t="shared" si="6"/>
        <v>1</v>
      </c>
      <c r="AG21">
        <f t="shared" si="6"/>
        <v>1</v>
      </c>
      <c r="AH21">
        <f t="shared" si="6"/>
        <v>1</v>
      </c>
      <c r="AI21">
        <f t="shared" si="6"/>
        <v>1</v>
      </c>
      <c r="AJ21">
        <f t="shared" si="6"/>
        <v>1</v>
      </c>
      <c r="AK21">
        <f t="shared" si="6"/>
        <v>1</v>
      </c>
      <c r="AL21">
        <f t="shared" si="6"/>
        <v>1</v>
      </c>
      <c r="AM21">
        <f t="shared" si="6"/>
        <v>1</v>
      </c>
      <c r="AN21">
        <f t="shared" si="6"/>
        <v>1</v>
      </c>
      <c r="AO21">
        <f t="shared" si="6"/>
        <v>1</v>
      </c>
      <c r="AP21">
        <f t="shared" si="6"/>
        <v>1</v>
      </c>
      <c r="AQ21">
        <f t="shared" si="6"/>
        <v>1</v>
      </c>
      <c r="AR21">
        <f t="shared" si="6"/>
        <v>1</v>
      </c>
      <c r="AS21">
        <f t="shared" si="6"/>
        <v>1</v>
      </c>
      <c r="AT21">
        <f t="shared" si="6"/>
        <v>1</v>
      </c>
      <c r="AU21">
        <f t="shared" si="6"/>
        <v>1</v>
      </c>
      <c r="AV21">
        <f t="shared" si="3"/>
        <v>1</v>
      </c>
      <c r="AW21">
        <f t="shared" si="3"/>
        <v>1</v>
      </c>
      <c r="AX21">
        <f t="shared" si="3"/>
        <v>1</v>
      </c>
      <c r="AY21">
        <f t="shared" si="3"/>
        <v>1</v>
      </c>
      <c r="AZ21">
        <f t="shared" si="3"/>
        <v>1</v>
      </c>
      <c r="BA21">
        <f t="shared" si="4"/>
        <v>1</v>
      </c>
      <c r="BB21">
        <f t="shared" si="4"/>
        <v>1</v>
      </c>
      <c r="BC21">
        <f t="shared" si="4"/>
        <v>1</v>
      </c>
      <c r="BD21">
        <f t="shared" si="4"/>
        <v>1</v>
      </c>
      <c r="BE21">
        <f t="shared" si="4"/>
        <v>1</v>
      </c>
      <c r="BF21">
        <f t="shared" si="4"/>
        <v>1</v>
      </c>
      <c r="BG21">
        <f t="shared" si="4"/>
        <v>1</v>
      </c>
      <c r="BH21">
        <f t="shared" si="4"/>
        <v>1</v>
      </c>
      <c r="BI21">
        <f t="shared" si="4"/>
        <v>1</v>
      </c>
      <c r="BJ21">
        <f t="shared" si="4"/>
        <v>1</v>
      </c>
      <c r="BK21">
        <f t="shared" si="4"/>
        <v>1</v>
      </c>
      <c r="BL21">
        <f t="shared" si="4"/>
        <v>1</v>
      </c>
      <c r="BM21">
        <f t="shared" si="4"/>
        <v>1</v>
      </c>
      <c r="BN21">
        <f t="shared" si="4"/>
        <v>1</v>
      </c>
      <c r="BO21">
        <f t="shared" si="4"/>
        <v>1</v>
      </c>
      <c r="BP21">
        <f t="shared" si="4"/>
        <v>1</v>
      </c>
      <c r="BQ21">
        <f t="shared" si="5"/>
        <v>1</v>
      </c>
      <c r="BR21">
        <f t="shared" si="5"/>
        <v>1</v>
      </c>
      <c r="BS21">
        <f t="shared" si="5"/>
        <v>1</v>
      </c>
      <c r="BT21">
        <f t="shared" si="5"/>
        <v>1</v>
      </c>
      <c r="BU21">
        <f t="shared" si="5"/>
        <v>1</v>
      </c>
      <c r="BV21">
        <f t="shared" si="5"/>
        <v>1</v>
      </c>
      <c r="BW21">
        <f t="shared" si="5"/>
        <v>1</v>
      </c>
      <c r="BX21">
        <f t="shared" si="5"/>
        <v>1</v>
      </c>
      <c r="BY21">
        <f t="shared" si="5"/>
        <v>1</v>
      </c>
      <c r="BZ21">
        <f t="shared" si="5"/>
        <v>1</v>
      </c>
    </row>
    <row r="22" spans="2:78">
      <c r="B22" s="7" t="e">
        <f>+_xlfn.XLOOKUP(I22,#REF!,#REF!)</f>
        <v>#REF!</v>
      </c>
      <c r="C22" s="8">
        <v>1</v>
      </c>
      <c r="D22" s="8" t="str">
        <f t="shared" si="7"/>
        <v>01-MK-17-11</v>
      </c>
      <c r="E22" s="58">
        <v>45505</v>
      </c>
      <c r="F22" s="59"/>
      <c r="G22" s="59"/>
      <c r="H22" s="9" t="s">
        <v>37</v>
      </c>
      <c r="I22" s="66" t="s">
        <v>8253</v>
      </c>
      <c r="J22" s="7" t="str">
        <f>+_xlfn.XLOOKUP(I22,'R4'!B:B,'R4'!C:C)</f>
        <v>AMR - DSM POMPASI - TECNİWELL</v>
      </c>
      <c r="P22">
        <f t="shared" si="8"/>
        <v>0</v>
      </c>
      <c r="Q22">
        <f t="shared" si="8"/>
        <v>0</v>
      </c>
      <c r="R22">
        <f t="shared" si="8"/>
        <v>0</v>
      </c>
      <c r="S22">
        <f t="shared" si="8"/>
        <v>0</v>
      </c>
      <c r="T22">
        <f t="shared" si="8"/>
        <v>0</v>
      </c>
      <c r="U22">
        <f t="shared" si="8"/>
        <v>0</v>
      </c>
      <c r="V22">
        <f t="shared" si="8"/>
        <v>0</v>
      </c>
      <c r="W22">
        <f t="shared" si="8"/>
        <v>0</v>
      </c>
      <c r="X22">
        <f t="shared" si="8"/>
        <v>0</v>
      </c>
      <c r="Y22">
        <f t="shared" si="8"/>
        <v>0</v>
      </c>
      <c r="Z22">
        <f t="shared" si="8"/>
        <v>1</v>
      </c>
      <c r="AA22">
        <f t="shared" si="8"/>
        <v>1</v>
      </c>
      <c r="AB22">
        <f t="shared" si="8"/>
        <v>1</v>
      </c>
      <c r="AC22">
        <f t="shared" si="8"/>
        <v>1</v>
      </c>
      <c r="AD22">
        <f t="shared" si="8"/>
        <v>1</v>
      </c>
      <c r="AE22">
        <f t="shared" si="8"/>
        <v>1</v>
      </c>
      <c r="AF22">
        <f t="shared" si="6"/>
        <v>1</v>
      </c>
      <c r="AG22">
        <f t="shared" si="6"/>
        <v>1</v>
      </c>
      <c r="AH22">
        <f t="shared" si="6"/>
        <v>1</v>
      </c>
      <c r="AI22">
        <f t="shared" si="6"/>
        <v>1</v>
      </c>
      <c r="AJ22">
        <f t="shared" si="6"/>
        <v>1</v>
      </c>
      <c r="AK22">
        <f t="shared" si="6"/>
        <v>1</v>
      </c>
      <c r="AL22">
        <f t="shared" si="6"/>
        <v>1</v>
      </c>
      <c r="AM22">
        <f t="shared" si="6"/>
        <v>1</v>
      </c>
      <c r="AN22">
        <f t="shared" si="6"/>
        <v>1</v>
      </c>
      <c r="AO22">
        <f t="shared" si="6"/>
        <v>1</v>
      </c>
      <c r="AP22">
        <f t="shared" si="6"/>
        <v>1</v>
      </c>
      <c r="AQ22">
        <f t="shared" si="6"/>
        <v>1</v>
      </c>
      <c r="AR22">
        <f t="shared" si="6"/>
        <v>1</v>
      </c>
      <c r="AS22">
        <f t="shared" si="6"/>
        <v>1</v>
      </c>
      <c r="AT22">
        <f t="shared" si="6"/>
        <v>1</v>
      </c>
      <c r="AU22">
        <f t="shared" si="6"/>
        <v>1</v>
      </c>
      <c r="AV22">
        <f t="shared" si="3"/>
        <v>1</v>
      </c>
      <c r="AW22">
        <f t="shared" si="3"/>
        <v>1</v>
      </c>
      <c r="AX22">
        <f t="shared" si="3"/>
        <v>1</v>
      </c>
      <c r="AY22">
        <f t="shared" si="3"/>
        <v>1</v>
      </c>
      <c r="AZ22">
        <f t="shared" si="3"/>
        <v>1</v>
      </c>
      <c r="BA22">
        <f t="shared" si="4"/>
        <v>1</v>
      </c>
      <c r="BB22">
        <f t="shared" si="4"/>
        <v>1</v>
      </c>
      <c r="BC22">
        <f t="shared" si="4"/>
        <v>1</v>
      </c>
      <c r="BD22">
        <f t="shared" si="4"/>
        <v>1</v>
      </c>
      <c r="BE22">
        <f t="shared" si="4"/>
        <v>1</v>
      </c>
      <c r="BF22">
        <f t="shared" si="4"/>
        <v>1</v>
      </c>
      <c r="BG22">
        <f t="shared" si="4"/>
        <v>1</v>
      </c>
      <c r="BH22">
        <f t="shared" si="4"/>
        <v>1</v>
      </c>
      <c r="BI22">
        <f t="shared" si="4"/>
        <v>1</v>
      </c>
      <c r="BJ22">
        <f t="shared" si="4"/>
        <v>1</v>
      </c>
      <c r="BK22">
        <f t="shared" si="4"/>
        <v>1</v>
      </c>
      <c r="BL22">
        <f t="shared" si="4"/>
        <v>1</v>
      </c>
      <c r="BM22">
        <f t="shared" si="4"/>
        <v>1</v>
      </c>
      <c r="BN22">
        <f t="shared" si="4"/>
        <v>1</v>
      </c>
      <c r="BO22">
        <f t="shared" si="4"/>
        <v>1</v>
      </c>
      <c r="BP22">
        <f t="shared" ref="BA22:BP26" si="9">+IF(BP$2&gt;=$E22,1,0)</f>
        <v>1</v>
      </c>
      <c r="BQ22">
        <f t="shared" si="5"/>
        <v>1</v>
      </c>
      <c r="BR22">
        <f t="shared" si="5"/>
        <v>1</v>
      </c>
      <c r="BS22">
        <f t="shared" si="5"/>
        <v>1</v>
      </c>
      <c r="BT22">
        <f t="shared" si="5"/>
        <v>1</v>
      </c>
      <c r="BU22">
        <f t="shared" si="5"/>
        <v>1</v>
      </c>
      <c r="BV22">
        <f t="shared" si="5"/>
        <v>1</v>
      </c>
      <c r="BW22">
        <f t="shared" si="5"/>
        <v>1</v>
      </c>
      <c r="BX22">
        <f t="shared" si="5"/>
        <v>1</v>
      </c>
      <c r="BY22">
        <f t="shared" si="5"/>
        <v>1</v>
      </c>
      <c r="BZ22">
        <f t="shared" si="5"/>
        <v>1</v>
      </c>
    </row>
    <row r="23" spans="2:78">
      <c r="B23" s="7" t="e">
        <f>+_xlfn.XLOOKUP(I23,#REF!,#REF!)</f>
        <v>#REF!</v>
      </c>
      <c r="C23" s="8">
        <v>1</v>
      </c>
      <c r="D23" s="8" t="str">
        <f t="shared" si="7"/>
        <v>01-MK-17-11</v>
      </c>
      <c r="E23" s="58">
        <v>45566</v>
      </c>
      <c r="F23" s="59"/>
      <c r="G23" s="59"/>
      <c r="H23" s="9" t="s">
        <v>37</v>
      </c>
      <c r="I23" s="66" t="s">
        <v>8254</v>
      </c>
      <c r="J23" s="7" t="str">
        <f>+_xlfn.XLOOKUP(I23,'R4'!B:B,'R4'!C:C)</f>
        <v>AMR - DSM POMPASI - TECNİWELL</v>
      </c>
      <c r="P23">
        <f t="shared" si="8"/>
        <v>0</v>
      </c>
      <c r="Q23">
        <f t="shared" si="8"/>
        <v>0</v>
      </c>
      <c r="R23">
        <f t="shared" si="8"/>
        <v>0</v>
      </c>
      <c r="S23">
        <f t="shared" si="8"/>
        <v>0</v>
      </c>
      <c r="T23">
        <f t="shared" si="8"/>
        <v>0</v>
      </c>
      <c r="U23">
        <f t="shared" si="8"/>
        <v>0</v>
      </c>
      <c r="V23">
        <f t="shared" si="8"/>
        <v>0</v>
      </c>
      <c r="W23">
        <f t="shared" si="8"/>
        <v>0</v>
      </c>
      <c r="X23">
        <f t="shared" si="8"/>
        <v>0</v>
      </c>
      <c r="Y23">
        <f t="shared" si="8"/>
        <v>0</v>
      </c>
      <c r="Z23">
        <f t="shared" si="8"/>
        <v>0</v>
      </c>
      <c r="AA23">
        <f t="shared" si="8"/>
        <v>0</v>
      </c>
      <c r="AB23">
        <f t="shared" si="8"/>
        <v>1</v>
      </c>
      <c r="AC23">
        <f t="shared" si="8"/>
        <v>1</v>
      </c>
      <c r="AD23">
        <f t="shared" si="8"/>
        <v>1</v>
      </c>
      <c r="AE23">
        <f t="shared" si="8"/>
        <v>1</v>
      </c>
      <c r="AF23">
        <f t="shared" si="6"/>
        <v>1</v>
      </c>
      <c r="AG23">
        <f t="shared" si="6"/>
        <v>1</v>
      </c>
      <c r="AH23">
        <f t="shared" si="6"/>
        <v>1</v>
      </c>
      <c r="AI23">
        <f t="shared" si="6"/>
        <v>1</v>
      </c>
      <c r="AJ23">
        <f t="shared" si="6"/>
        <v>1</v>
      </c>
      <c r="AK23">
        <f t="shared" si="6"/>
        <v>1</v>
      </c>
      <c r="AL23">
        <f t="shared" si="6"/>
        <v>1</v>
      </c>
      <c r="AM23">
        <f t="shared" si="6"/>
        <v>1</v>
      </c>
      <c r="AN23">
        <f t="shared" si="6"/>
        <v>1</v>
      </c>
      <c r="AO23">
        <f t="shared" si="6"/>
        <v>1</v>
      </c>
      <c r="AP23">
        <f t="shared" si="6"/>
        <v>1</v>
      </c>
      <c r="AQ23">
        <f t="shared" si="6"/>
        <v>1</v>
      </c>
      <c r="AR23">
        <f t="shared" si="6"/>
        <v>1</v>
      </c>
      <c r="AS23">
        <f t="shared" si="6"/>
        <v>1</v>
      </c>
      <c r="AT23">
        <f t="shared" si="6"/>
        <v>1</v>
      </c>
      <c r="AU23">
        <f t="shared" ref="AF23:AU26" si="10">+IF(AU$2&gt;=$E23,1,0)</f>
        <v>1</v>
      </c>
      <c r="AV23">
        <f t="shared" si="3"/>
        <v>1</v>
      </c>
      <c r="AW23">
        <f t="shared" si="3"/>
        <v>1</v>
      </c>
      <c r="AX23">
        <f t="shared" si="3"/>
        <v>1</v>
      </c>
      <c r="AY23">
        <f t="shared" si="3"/>
        <v>1</v>
      </c>
      <c r="AZ23">
        <f t="shared" si="3"/>
        <v>1</v>
      </c>
      <c r="BA23">
        <f t="shared" si="9"/>
        <v>1</v>
      </c>
      <c r="BB23">
        <f t="shared" si="9"/>
        <v>1</v>
      </c>
      <c r="BC23">
        <f t="shared" si="9"/>
        <v>1</v>
      </c>
      <c r="BD23">
        <f t="shared" si="9"/>
        <v>1</v>
      </c>
      <c r="BE23">
        <f t="shared" si="9"/>
        <v>1</v>
      </c>
      <c r="BF23">
        <f t="shared" si="9"/>
        <v>1</v>
      </c>
      <c r="BG23">
        <f t="shared" si="9"/>
        <v>1</v>
      </c>
      <c r="BH23">
        <f t="shared" si="9"/>
        <v>1</v>
      </c>
      <c r="BI23">
        <f t="shared" si="9"/>
        <v>1</v>
      </c>
      <c r="BJ23">
        <f t="shared" si="9"/>
        <v>1</v>
      </c>
      <c r="BK23">
        <f t="shared" si="9"/>
        <v>1</v>
      </c>
      <c r="BL23">
        <f t="shared" si="9"/>
        <v>1</v>
      </c>
      <c r="BM23">
        <f t="shared" si="9"/>
        <v>1</v>
      </c>
      <c r="BN23">
        <f t="shared" si="9"/>
        <v>1</v>
      </c>
      <c r="BO23">
        <f t="shared" si="9"/>
        <v>1</v>
      </c>
      <c r="BP23">
        <f t="shared" si="9"/>
        <v>1</v>
      </c>
      <c r="BQ23">
        <f t="shared" si="5"/>
        <v>1</v>
      </c>
      <c r="BR23">
        <f t="shared" si="5"/>
        <v>1</v>
      </c>
      <c r="BS23">
        <f t="shared" si="5"/>
        <v>1</v>
      </c>
      <c r="BT23">
        <f t="shared" si="5"/>
        <v>1</v>
      </c>
      <c r="BU23">
        <f t="shared" si="5"/>
        <v>1</v>
      </c>
      <c r="BV23">
        <f t="shared" si="5"/>
        <v>1</v>
      </c>
      <c r="BW23">
        <f t="shared" si="5"/>
        <v>1</v>
      </c>
      <c r="BX23">
        <f t="shared" si="5"/>
        <v>1</v>
      </c>
      <c r="BY23">
        <f t="shared" si="5"/>
        <v>1</v>
      </c>
      <c r="BZ23">
        <f t="shared" si="5"/>
        <v>1</v>
      </c>
    </row>
    <row r="24" spans="2:78">
      <c r="B24" s="7" t="e">
        <f>+_xlfn.XLOOKUP(I24,#REF!,#REF!)</f>
        <v>#REF!</v>
      </c>
      <c r="C24" s="8">
        <v>1</v>
      </c>
      <c r="D24" s="8" t="str">
        <f t="shared" si="7"/>
        <v>01-MK-17-11</v>
      </c>
      <c r="E24" s="58">
        <v>45597</v>
      </c>
      <c r="F24" s="59"/>
      <c r="G24" s="59"/>
      <c r="H24" s="9" t="s">
        <v>37</v>
      </c>
      <c r="I24" s="66" t="s">
        <v>8255</v>
      </c>
      <c r="J24" s="7" t="str">
        <f>+_xlfn.XLOOKUP(I24,'R4'!B:B,'R4'!C:C)</f>
        <v>AMR - DSM POMPASI - TECNİWELL</v>
      </c>
      <c r="P24">
        <f t="shared" si="8"/>
        <v>0</v>
      </c>
      <c r="Q24">
        <f t="shared" si="8"/>
        <v>0</v>
      </c>
      <c r="R24">
        <f t="shared" si="8"/>
        <v>0</v>
      </c>
      <c r="S24">
        <f t="shared" si="8"/>
        <v>0</v>
      </c>
      <c r="T24">
        <f t="shared" si="8"/>
        <v>0</v>
      </c>
      <c r="U24">
        <f t="shared" si="8"/>
        <v>0</v>
      </c>
      <c r="V24">
        <f t="shared" si="8"/>
        <v>0</v>
      </c>
      <c r="W24">
        <f t="shared" si="8"/>
        <v>0</v>
      </c>
      <c r="X24">
        <f t="shared" si="8"/>
        <v>0</v>
      </c>
      <c r="Y24">
        <f t="shared" si="8"/>
        <v>0</v>
      </c>
      <c r="Z24">
        <f t="shared" si="8"/>
        <v>0</v>
      </c>
      <c r="AA24">
        <f t="shared" si="8"/>
        <v>0</v>
      </c>
      <c r="AB24">
        <f t="shared" si="8"/>
        <v>0</v>
      </c>
      <c r="AC24">
        <f t="shared" si="8"/>
        <v>1</v>
      </c>
      <c r="AD24">
        <f t="shared" si="8"/>
        <v>1</v>
      </c>
      <c r="AE24">
        <f t="shared" si="8"/>
        <v>1</v>
      </c>
      <c r="AF24">
        <f t="shared" si="10"/>
        <v>1</v>
      </c>
      <c r="AG24">
        <f t="shared" si="10"/>
        <v>1</v>
      </c>
      <c r="AH24">
        <f t="shared" si="10"/>
        <v>1</v>
      </c>
      <c r="AI24">
        <f t="shared" si="10"/>
        <v>1</v>
      </c>
      <c r="AJ24">
        <f t="shared" si="10"/>
        <v>1</v>
      </c>
      <c r="AK24">
        <f t="shared" si="10"/>
        <v>1</v>
      </c>
      <c r="AL24">
        <f t="shared" si="10"/>
        <v>1</v>
      </c>
      <c r="AM24">
        <f t="shared" si="10"/>
        <v>1</v>
      </c>
      <c r="AN24">
        <f t="shared" si="10"/>
        <v>1</v>
      </c>
      <c r="AO24">
        <f t="shared" si="10"/>
        <v>1</v>
      </c>
      <c r="AP24">
        <f t="shared" si="10"/>
        <v>1</v>
      </c>
      <c r="AQ24">
        <f t="shared" si="10"/>
        <v>1</v>
      </c>
      <c r="AR24">
        <f t="shared" si="10"/>
        <v>1</v>
      </c>
      <c r="AS24">
        <f t="shared" si="10"/>
        <v>1</v>
      </c>
      <c r="AT24">
        <f t="shared" si="10"/>
        <v>1</v>
      </c>
      <c r="AU24">
        <f t="shared" si="10"/>
        <v>1</v>
      </c>
      <c r="AV24">
        <f t="shared" si="3"/>
        <v>1</v>
      </c>
      <c r="AW24">
        <f t="shared" si="3"/>
        <v>1</v>
      </c>
      <c r="AX24">
        <f t="shared" si="3"/>
        <v>1</v>
      </c>
      <c r="AY24">
        <f t="shared" si="3"/>
        <v>1</v>
      </c>
      <c r="AZ24">
        <f t="shared" si="3"/>
        <v>1</v>
      </c>
      <c r="BA24">
        <f t="shared" si="9"/>
        <v>1</v>
      </c>
      <c r="BB24">
        <f t="shared" si="9"/>
        <v>1</v>
      </c>
      <c r="BC24">
        <f t="shared" si="9"/>
        <v>1</v>
      </c>
      <c r="BD24">
        <f t="shared" si="9"/>
        <v>1</v>
      </c>
      <c r="BE24">
        <f t="shared" si="9"/>
        <v>1</v>
      </c>
      <c r="BF24">
        <f t="shared" si="9"/>
        <v>1</v>
      </c>
      <c r="BG24">
        <f t="shared" si="9"/>
        <v>1</v>
      </c>
      <c r="BH24">
        <f t="shared" si="9"/>
        <v>1</v>
      </c>
      <c r="BI24">
        <f t="shared" si="9"/>
        <v>1</v>
      </c>
      <c r="BJ24">
        <f t="shared" si="9"/>
        <v>1</v>
      </c>
      <c r="BK24">
        <f t="shared" si="9"/>
        <v>1</v>
      </c>
      <c r="BL24">
        <f t="shared" si="9"/>
        <v>1</v>
      </c>
      <c r="BM24">
        <f t="shared" si="9"/>
        <v>1</v>
      </c>
      <c r="BN24">
        <f t="shared" si="9"/>
        <v>1</v>
      </c>
      <c r="BO24">
        <f t="shared" si="9"/>
        <v>1</v>
      </c>
      <c r="BP24">
        <f t="shared" si="9"/>
        <v>1</v>
      </c>
      <c r="BQ24">
        <f t="shared" si="5"/>
        <v>1</v>
      </c>
      <c r="BR24">
        <f t="shared" si="5"/>
        <v>1</v>
      </c>
      <c r="BS24">
        <f t="shared" si="5"/>
        <v>1</v>
      </c>
      <c r="BT24">
        <f t="shared" si="5"/>
        <v>1</v>
      </c>
      <c r="BU24">
        <f t="shared" si="5"/>
        <v>1</v>
      </c>
      <c r="BV24">
        <f t="shared" si="5"/>
        <v>1</v>
      </c>
      <c r="BW24">
        <f t="shared" si="5"/>
        <v>1</v>
      </c>
      <c r="BX24">
        <f t="shared" si="5"/>
        <v>1</v>
      </c>
      <c r="BY24">
        <f t="shared" si="5"/>
        <v>1</v>
      </c>
      <c r="BZ24">
        <f t="shared" si="5"/>
        <v>1</v>
      </c>
    </row>
    <row r="25" spans="2:78">
      <c r="B25" s="7" t="e">
        <f>+_xlfn.XLOOKUP(I25,#REF!,#REF!)</f>
        <v>#REF!</v>
      </c>
      <c r="C25" s="8">
        <v>1</v>
      </c>
      <c r="D25" s="8" t="str">
        <f t="shared" si="7"/>
        <v>01-MK-17-11</v>
      </c>
      <c r="E25" s="58">
        <v>45627</v>
      </c>
      <c r="F25" s="59"/>
      <c r="G25" s="59"/>
      <c r="H25" s="9" t="s">
        <v>37</v>
      </c>
      <c r="I25" s="66" t="s">
        <v>8256</v>
      </c>
      <c r="J25" s="7" t="str">
        <f>+_xlfn.XLOOKUP(I25,'R4'!B:B,'R4'!C:C)</f>
        <v>AMR - DSM POMPASI - TECNİWELL</v>
      </c>
      <c r="P25">
        <f t="shared" si="8"/>
        <v>0</v>
      </c>
      <c r="Q25">
        <f t="shared" si="8"/>
        <v>0</v>
      </c>
      <c r="R25">
        <f t="shared" si="8"/>
        <v>0</v>
      </c>
      <c r="S25">
        <f t="shared" si="8"/>
        <v>0</v>
      </c>
      <c r="T25">
        <f t="shared" si="8"/>
        <v>0</v>
      </c>
      <c r="U25">
        <f t="shared" si="8"/>
        <v>0</v>
      </c>
      <c r="V25">
        <f t="shared" si="8"/>
        <v>0</v>
      </c>
      <c r="W25">
        <f t="shared" si="8"/>
        <v>0</v>
      </c>
      <c r="X25">
        <f t="shared" si="8"/>
        <v>0</v>
      </c>
      <c r="Y25">
        <f t="shared" si="8"/>
        <v>0</v>
      </c>
      <c r="Z25">
        <f t="shared" si="8"/>
        <v>0</v>
      </c>
      <c r="AA25">
        <f t="shared" si="8"/>
        <v>0</v>
      </c>
      <c r="AB25">
        <f t="shared" si="8"/>
        <v>0</v>
      </c>
      <c r="AC25">
        <f t="shared" si="8"/>
        <v>0</v>
      </c>
      <c r="AD25">
        <f t="shared" si="8"/>
        <v>1</v>
      </c>
      <c r="AE25">
        <f t="shared" si="8"/>
        <v>1</v>
      </c>
      <c r="AF25">
        <f t="shared" si="10"/>
        <v>1</v>
      </c>
      <c r="AG25">
        <f t="shared" si="10"/>
        <v>1</v>
      </c>
      <c r="AH25">
        <f t="shared" si="10"/>
        <v>1</v>
      </c>
      <c r="AI25">
        <f t="shared" si="10"/>
        <v>1</v>
      </c>
      <c r="AJ25">
        <f t="shared" si="10"/>
        <v>1</v>
      </c>
      <c r="AK25">
        <f t="shared" si="10"/>
        <v>1</v>
      </c>
      <c r="AL25">
        <f t="shared" si="10"/>
        <v>1</v>
      </c>
      <c r="AM25">
        <f t="shared" si="10"/>
        <v>1</v>
      </c>
      <c r="AN25">
        <f t="shared" si="10"/>
        <v>1</v>
      </c>
      <c r="AO25">
        <f t="shared" si="10"/>
        <v>1</v>
      </c>
      <c r="AP25">
        <f t="shared" si="10"/>
        <v>1</v>
      </c>
      <c r="AQ25">
        <f t="shared" si="10"/>
        <v>1</v>
      </c>
      <c r="AR25">
        <f t="shared" si="10"/>
        <v>1</v>
      </c>
      <c r="AS25">
        <f t="shared" si="10"/>
        <v>1</v>
      </c>
      <c r="AT25">
        <f t="shared" si="10"/>
        <v>1</v>
      </c>
      <c r="AU25">
        <f t="shared" si="10"/>
        <v>1</v>
      </c>
      <c r="AV25">
        <f t="shared" ref="AV25:AZ26" si="11">+IF(AV$2&gt;=$E25,1,0)</f>
        <v>1</v>
      </c>
      <c r="AW25">
        <f t="shared" si="11"/>
        <v>1</v>
      </c>
      <c r="AX25">
        <f t="shared" si="11"/>
        <v>1</v>
      </c>
      <c r="AY25">
        <f t="shared" si="11"/>
        <v>1</v>
      </c>
      <c r="AZ25">
        <f t="shared" si="11"/>
        <v>1</v>
      </c>
      <c r="BA25">
        <f t="shared" si="9"/>
        <v>1</v>
      </c>
      <c r="BB25">
        <f t="shared" si="9"/>
        <v>1</v>
      </c>
      <c r="BC25">
        <f t="shared" si="9"/>
        <v>1</v>
      </c>
      <c r="BD25">
        <f t="shared" si="9"/>
        <v>1</v>
      </c>
      <c r="BE25">
        <f t="shared" si="9"/>
        <v>1</v>
      </c>
      <c r="BF25">
        <f t="shared" si="9"/>
        <v>1</v>
      </c>
      <c r="BG25">
        <f t="shared" si="9"/>
        <v>1</v>
      </c>
      <c r="BH25">
        <f t="shared" si="9"/>
        <v>1</v>
      </c>
      <c r="BI25">
        <f t="shared" si="9"/>
        <v>1</v>
      </c>
      <c r="BJ25">
        <f t="shared" si="9"/>
        <v>1</v>
      </c>
      <c r="BK25">
        <f t="shared" si="9"/>
        <v>1</v>
      </c>
      <c r="BL25">
        <f t="shared" si="9"/>
        <v>1</v>
      </c>
      <c r="BM25">
        <f t="shared" si="9"/>
        <v>1</v>
      </c>
      <c r="BN25">
        <f t="shared" si="9"/>
        <v>1</v>
      </c>
      <c r="BO25">
        <f t="shared" si="9"/>
        <v>1</v>
      </c>
      <c r="BP25">
        <f t="shared" si="9"/>
        <v>1</v>
      </c>
      <c r="BQ25">
        <f t="shared" ref="BQ25:BZ26" si="12">+IF(BQ$2&gt;=$E25,1,0)</f>
        <v>1</v>
      </c>
      <c r="BR25">
        <f t="shared" si="12"/>
        <v>1</v>
      </c>
      <c r="BS25">
        <f t="shared" si="12"/>
        <v>1</v>
      </c>
      <c r="BT25">
        <f t="shared" si="12"/>
        <v>1</v>
      </c>
      <c r="BU25">
        <f t="shared" si="12"/>
        <v>1</v>
      </c>
      <c r="BV25">
        <f t="shared" si="12"/>
        <v>1</v>
      </c>
      <c r="BW25">
        <f t="shared" si="12"/>
        <v>1</v>
      </c>
      <c r="BX25">
        <f t="shared" si="12"/>
        <v>1</v>
      </c>
      <c r="BY25">
        <f t="shared" si="12"/>
        <v>1</v>
      </c>
      <c r="BZ25">
        <f t="shared" si="12"/>
        <v>1</v>
      </c>
    </row>
    <row r="26" spans="2:78">
      <c r="B26" s="7" t="e">
        <f>+_xlfn.XLOOKUP(I26,#REF!,#REF!)</f>
        <v>#REF!</v>
      </c>
      <c r="C26" s="8">
        <v>1</v>
      </c>
      <c r="D26" s="8" t="str">
        <f t="shared" ref="D26" si="13">+LEFT(I26,11)</f>
        <v>01-MK-17-11</v>
      </c>
      <c r="E26" s="58">
        <v>45627</v>
      </c>
      <c r="F26" s="59"/>
      <c r="G26" s="59"/>
      <c r="H26" s="9" t="s">
        <v>37</v>
      </c>
      <c r="I26" s="66" t="s">
        <v>8257</v>
      </c>
      <c r="J26" s="7" t="str">
        <f>+_xlfn.XLOOKUP(I26,'R4'!B:B,'R4'!C:C)</f>
        <v>AMR - DSM POMPASI - TECNİWELL - GENERİC</v>
      </c>
      <c r="P26">
        <f t="shared" si="8"/>
        <v>0</v>
      </c>
      <c r="Q26">
        <f t="shared" si="8"/>
        <v>0</v>
      </c>
      <c r="R26">
        <f t="shared" si="8"/>
        <v>0</v>
      </c>
      <c r="S26">
        <f t="shared" si="8"/>
        <v>0</v>
      </c>
      <c r="T26">
        <f t="shared" si="8"/>
        <v>0</v>
      </c>
      <c r="U26">
        <f t="shared" si="8"/>
        <v>0</v>
      </c>
      <c r="V26">
        <f t="shared" si="8"/>
        <v>0</v>
      </c>
      <c r="W26">
        <f t="shared" si="8"/>
        <v>0</v>
      </c>
      <c r="X26">
        <f t="shared" si="8"/>
        <v>0</v>
      </c>
      <c r="Y26">
        <f t="shared" si="8"/>
        <v>0</v>
      </c>
      <c r="Z26">
        <f t="shared" si="8"/>
        <v>0</v>
      </c>
      <c r="AA26">
        <f t="shared" si="8"/>
        <v>0</v>
      </c>
      <c r="AB26">
        <f t="shared" si="8"/>
        <v>0</v>
      </c>
      <c r="AC26">
        <f t="shared" si="8"/>
        <v>0</v>
      </c>
      <c r="AD26">
        <f t="shared" si="8"/>
        <v>1</v>
      </c>
      <c r="AE26">
        <f t="shared" si="8"/>
        <v>1</v>
      </c>
      <c r="AF26">
        <f t="shared" si="10"/>
        <v>1</v>
      </c>
      <c r="AG26">
        <f t="shared" si="10"/>
        <v>1</v>
      </c>
      <c r="AH26">
        <f t="shared" si="10"/>
        <v>1</v>
      </c>
      <c r="AI26">
        <f t="shared" si="10"/>
        <v>1</v>
      </c>
      <c r="AJ26">
        <f t="shared" si="10"/>
        <v>1</v>
      </c>
      <c r="AK26">
        <f t="shared" si="10"/>
        <v>1</v>
      </c>
      <c r="AL26">
        <f t="shared" si="10"/>
        <v>1</v>
      </c>
      <c r="AM26">
        <f t="shared" si="10"/>
        <v>1</v>
      </c>
      <c r="AN26">
        <f t="shared" si="10"/>
        <v>1</v>
      </c>
      <c r="AO26">
        <f t="shared" si="10"/>
        <v>1</v>
      </c>
      <c r="AP26">
        <f t="shared" si="10"/>
        <v>1</v>
      </c>
      <c r="AQ26">
        <f t="shared" si="10"/>
        <v>1</v>
      </c>
      <c r="AR26">
        <f t="shared" si="10"/>
        <v>1</v>
      </c>
      <c r="AS26">
        <f t="shared" si="10"/>
        <v>1</v>
      </c>
      <c r="AT26">
        <f t="shared" si="10"/>
        <v>1</v>
      </c>
      <c r="AU26">
        <f t="shared" si="10"/>
        <v>1</v>
      </c>
      <c r="AV26">
        <f t="shared" si="11"/>
        <v>1</v>
      </c>
      <c r="AW26">
        <f t="shared" si="11"/>
        <v>1</v>
      </c>
      <c r="AX26">
        <f t="shared" si="11"/>
        <v>1</v>
      </c>
      <c r="AY26">
        <f t="shared" si="11"/>
        <v>1</v>
      </c>
      <c r="AZ26">
        <f t="shared" si="11"/>
        <v>1</v>
      </c>
      <c r="BA26">
        <f t="shared" si="9"/>
        <v>1</v>
      </c>
      <c r="BB26">
        <f t="shared" si="9"/>
        <v>1</v>
      </c>
      <c r="BC26">
        <f t="shared" si="9"/>
        <v>1</v>
      </c>
      <c r="BD26">
        <f t="shared" si="9"/>
        <v>1</v>
      </c>
      <c r="BE26">
        <f t="shared" si="9"/>
        <v>1</v>
      </c>
      <c r="BF26">
        <f t="shared" si="9"/>
        <v>1</v>
      </c>
      <c r="BG26">
        <f t="shared" si="9"/>
        <v>1</v>
      </c>
      <c r="BH26">
        <f t="shared" si="9"/>
        <v>1</v>
      </c>
      <c r="BI26">
        <f t="shared" si="9"/>
        <v>1</v>
      </c>
      <c r="BJ26">
        <f t="shared" si="9"/>
        <v>1</v>
      </c>
      <c r="BK26">
        <f t="shared" si="9"/>
        <v>1</v>
      </c>
      <c r="BL26">
        <f t="shared" si="9"/>
        <v>1</v>
      </c>
      <c r="BM26">
        <f t="shared" si="9"/>
        <v>1</v>
      </c>
      <c r="BN26">
        <f t="shared" si="9"/>
        <v>1</v>
      </c>
      <c r="BO26">
        <f t="shared" si="9"/>
        <v>1</v>
      </c>
      <c r="BP26">
        <f t="shared" si="9"/>
        <v>1</v>
      </c>
      <c r="BQ26">
        <f t="shared" si="12"/>
        <v>1</v>
      </c>
      <c r="BR26">
        <f t="shared" si="12"/>
        <v>1</v>
      </c>
      <c r="BS26">
        <f t="shared" si="12"/>
        <v>1</v>
      </c>
      <c r="BT26">
        <f t="shared" si="12"/>
        <v>1</v>
      </c>
      <c r="BU26">
        <f t="shared" si="12"/>
        <v>1</v>
      </c>
      <c r="BV26">
        <f t="shared" si="12"/>
        <v>1</v>
      </c>
      <c r="BW26">
        <f t="shared" si="12"/>
        <v>1</v>
      </c>
      <c r="BX26">
        <f t="shared" si="12"/>
        <v>1</v>
      </c>
      <c r="BY26">
        <f t="shared" si="12"/>
        <v>1</v>
      </c>
      <c r="BZ26">
        <f t="shared" si="12"/>
        <v>1</v>
      </c>
    </row>
    <row r="27" spans="2:78">
      <c r="B27" s="66"/>
      <c r="C27" s="69"/>
      <c r="D27" s="69"/>
      <c r="E27" s="70"/>
      <c r="F27" s="70"/>
      <c r="G27" s="70"/>
      <c r="H27" s="71"/>
      <c r="I27" s="66"/>
      <c r="J27" s="66"/>
    </row>
    <row r="28" spans="2:78">
      <c r="B28" s="66"/>
      <c r="C28" s="69"/>
      <c r="D28" s="69"/>
      <c r="E28" s="70"/>
      <c r="F28" s="70"/>
      <c r="G28" s="70"/>
      <c r="H28" s="71"/>
      <c r="I28" s="66"/>
      <c r="J28" s="66"/>
    </row>
    <row r="29" spans="2:78">
      <c r="B29" s="66"/>
      <c r="C29" s="69"/>
      <c r="D29" s="69"/>
      <c r="E29" s="70"/>
      <c r="F29" s="70"/>
      <c r="G29" s="70"/>
      <c r="H29" s="71"/>
      <c r="I29" s="66"/>
      <c r="J29" s="66"/>
    </row>
    <row r="30" spans="2:78">
      <c r="B30" s="66"/>
      <c r="C30" s="69"/>
      <c r="D30" s="69"/>
      <c r="E30" s="70"/>
      <c r="F30" s="70"/>
      <c r="G30" s="70"/>
      <c r="H30" s="71"/>
      <c r="I30" s="66"/>
      <c r="J30" s="66"/>
    </row>
    <row r="31" spans="2:78">
      <c r="B31" s="66"/>
      <c r="C31" s="69"/>
      <c r="D31" s="69"/>
      <c r="E31" s="70"/>
      <c r="F31" s="70"/>
      <c r="G31" s="70"/>
      <c r="H31" s="71"/>
      <c r="I31" s="66"/>
      <c r="J31" s="66"/>
    </row>
    <row r="32" spans="2:78">
      <c r="B32" s="66"/>
      <c r="C32" s="69"/>
      <c r="D32" s="69"/>
      <c r="E32" s="70"/>
      <c r="F32" s="70"/>
      <c r="G32" s="70"/>
      <c r="H32" s="71"/>
      <c r="I32" s="66"/>
      <c r="J32" s="66"/>
    </row>
    <row r="33" spans="1:78">
      <c r="B33" s="66"/>
      <c r="C33" s="69"/>
      <c r="D33" s="69"/>
      <c r="E33" s="70"/>
      <c r="F33" s="70"/>
      <c r="G33" s="70"/>
      <c r="H33" s="71"/>
      <c r="I33" s="66"/>
      <c r="J33" s="66"/>
    </row>
    <row r="34" spans="1:78">
      <c r="B34" s="66"/>
      <c r="C34" s="69"/>
      <c r="D34" s="69"/>
      <c r="E34" s="70"/>
      <c r="F34" s="70"/>
      <c r="G34" s="70"/>
      <c r="H34" s="71"/>
      <c r="I34" s="66"/>
      <c r="J34" s="66"/>
    </row>
    <row r="35" spans="1:78">
      <c r="B35" s="66"/>
      <c r="C35" s="69"/>
      <c r="D35" s="69"/>
      <c r="E35" s="70"/>
      <c r="F35" s="70"/>
      <c r="G35" s="70"/>
      <c r="H35" s="71"/>
      <c r="I35" s="66"/>
      <c r="J35" s="66"/>
    </row>
    <row r="36" spans="1:78">
      <c r="B36" s="66"/>
      <c r="C36" s="69"/>
      <c r="D36" s="69"/>
      <c r="E36" s="70"/>
      <c r="F36" s="70"/>
      <c r="G36" s="70"/>
      <c r="H36" s="71"/>
      <c r="I36" s="66"/>
      <c r="J36" s="66"/>
    </row>
    <row r="37" spans="1:78">
      <c r="B37" s="66"/>
      <c r="C37" s="69"/>
      <c r="D37" s="69"/>
      <c r="E37" s="70"/>
      <c r="F37" s="70"/>
      <c r="G37" s="70"/>
      <c r="H37" s="71"/>
      <c r="I37" s="66"/>
      <c r="J37" s="66"/>
    </row>
    <row r="38" spans="1:78">
      <c r="B38" s="66"/>
      <c r="C38" s="69"/>
      <c r="D38" s="69"/>
      <c r="E38" s="70"/>
      <c r="F38" s="70"/>
      <c r="G38" s="70"/>
      <c r="H38" s="71"/>
      <c r="I38" s="66"/>
      <c r="J38" s="66"/>
    </row>
    <row r="39" spans="1:78">
      <c r="B39" s="66"/>
      <c r="C39" s="69"/>
      <c r="D39" s="69"/>
      <c r="E39" s="70"/>
      <c r="F39" s="70"/>
      <c r="G39" s="70"/>
      <c r="H39" s="71"/>
      <c r="I39" s="66"/>
      <c r="J39" s="66"/>
    </row>
    <row r="40" spans="1:78">
      <c r="B40" s="66"/>
      <c r="C40" s="69"/>
      <c r="D40" s="69"/>
      <c r="E40" s="70"/>
      <c r="F40" s="70"/>
      <c r="G40" s="70"/>
      <c r="H40" s="71"/>
      <c r="I40" s="66"/>
      <c r="J40" s="66"/>
    </row>
    <row r="41" spans="1:78">
      <c r="B41" s="66"/>
      <c r="C41" s="69"/>
      <c r="D41" s="69"/>
      <c r="E41" s="70"/>
      <c r="F41" s="70"/>
      <c r="G41" s="70"/>
      <c r="H41" s="71"/>
      <c r="I41" s="66"/>
      <c r="J41" s="66"/>
    </row>
    <row r="42" spans="1:78">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c r="BE42" s="67"/>
      <c r="BF42" s="67"/>
      <c r="BG42" s="67"/>
      <c r="BH42" s="67"/>
      <c r="BI42" s="67"/>
      <c r="BJ42" s="67"/>
      <c r="BK42" s="67"/>
      <c r="BL42" s="67"/>
      <c r="BM42" s="67"/>
      <c r="BN42" s="67"/>
      <c r="BO42" s="67"/>
      <c r="BP42" s="67"/>
      <c r="BQ42" s="67"/>
      <c r="BR42" s="67"/>
      <c r="BS42" s="67"/>
      <c r="BT42" s="67"/>
      <c r="BU42" s="67"/>
      <c r="BV42" s="67"/>
      <c r="BW42" s="67"/>
      <c r="BX42" s="67"/>
      <c r="BY42" s="67"/>
      <c r="BZ42" s="67"/>
    </row>
    <row r="43" spans="1:78">
      <c r="J43" t="s">
        <v>7464</v>
      </c>
      <c r="L43" s="75" t="s">
        <v>1</v>
      </c>
      <c r="M43" s="75" t="s">
        <v>26</v>
      </c>
      <c r="N43" s="75" t="s">
        <v>36</v>
      </c>
      <c r="O43" s="75" t="s">
        <v>2607</v>
      </c>
      <c r="P43" s="76" t="s">
        <v>7403</v>
      </c>
      <c r="Q43" s="76" t="s">
        <v>7404</v>
      </c>
      <c r="R43" s="76" t="s">
        <v>447</v>
      </c>
      <c r="S43" s="76" t="s">
        <v>1590</v>
      </c>
      <c r="T43" s="76" t="s">
        <v>99</v>
      </c>
      <c r="U43" s="76" t="s">
        <v>110</v>
      </c>
      <c r="V43" s="76" t="s">
        <v>144</v>
      </c>
      <c r="W43" s="76" t="s">
        <v>154</v>
      </c>
      <c r="X43" s="76" t="s">
        <v>114</v>
      </c>
      <c r="Y43" s="76" t="s">
        <v>202</v>
      </c>
      <c r="Z43" s="76" t="s">
        <v>128</v>
      </c>
      <c r="AA43" s="76" t="s">
        <v>133</v>
      </c>
      <c r="AB43" s="76" t="s">
        <v>160</v>
      </c>
      <c r="AC43" s="76" t="s">
        <v>247</v>
      </c>
      <c r="AD43" s="76" t="s">
        <v>135</v>
      </c>
      <c r="AE43" s="76" t="s">
        <v>197</v>
      </c>
      <c r="AF43" s="76" t="s">
        <v>575</v>
      </c>
      <c r="AG43" s="76" t="s">
        <v>538</v>
      </c>
      <c r="AH43" s="76" t="s">
        <v>7405</v>
      </c>
      <c r="AI43" s="76" t="s">
        <v>7406</v>
      </c>
      <c r="AJ43" s="76" t="s">
        <v>7407</v>
      </c>
      <c r="AK43" s="76" t="s">
        <v>7408</v>
      </c>
      <c r="AL43" s="76" t="s">
        <v>7409</v>
      </c>
      <c r="AM43" s="76" t="s">
        <v>7410</v>
      </c>
      <c r="AN43" s="76" t="s">
        <v>572</v>
      </c>
      <c r="AO43" s="76" t="s">
        <v>7411</v>
      </c>
      <c r="AP43" s="76" t="s">
        <v>7412</v>
      </c>
      <c r="AQ43" s="76" t="s">
        <v>7413</v>
      </c>
      <c r="AR43" s="76" t="s">
        <v>7414</v>
      </c>
      <c r="AS43" s="76" t="s">
        <v>7415</v>
      </c>
      <c r="AT43" s="76" t="s">
        <v>7416</v>
      </c>
      <c r="AU43" s="76" t="s">
        <v>7417</v>
      </c>
      <c r="AV43" s="76" t="s">
        <v>7418</v>
      </c>
      <c r="AW43" s="76" t="s">
        <v>7419</v>
      </c>
      <c r="AX43" s="76" t="s">
        <v>7420</v>
      </c>
      <c r="AY43" s="76" t="s">
        <v>7421</v>
      </c>
      <c r="AZ43" s="76" t="s">
        <v>7422</v>
      </c>
      <c r="BA43" s="76" t="s">
        <v>7423</v>
      </c>
      <c r="BB43" s="76" t="s">
        <v>7424</v>
      </c>
      <c r="BC43" s="76" t="s">
        <v>7425</v>
      </c>
      <c r="BD43" s="76" t="s">
        <v>7426</v>
      </c>
      <c r="BE43" s="76" t="s">
        <v>7427</v>
      </c>
      <c r="BF43" s="76" t="s">
        <v>7428</v>
      </c>
      <c r="BG43" s="76" t="s">
        <v>7429</v>
      </c>
      <c r="BH43" s="76" t="s">
        <v>7430</v>
      </c>
      <c r="BI43" s="76" t="s">
        <v>7431</v>
      </c>
      <c r="BJ43" s="76" t="s">
        <v>7432</v>
      </c>
      <c r="BK43" s="76" t="s">
        <v>7433</v>
      </c>
      <c r="BL43" s="76" t="s">
        <v>7434</v>
      </c>
      <c r="BM43" s="76" t="s">
        <v>7435</v>
      </c>
      <c r="BN43" s="76" t="s">
        <v>7436</v>
      </c>
      <c r="BO43" s="76" t="s">
        <v>7437</v>
      </c>
      <c r="BP43" s="76" t="s">
        <v>7438</v>
      </c>
      <c r="BQ43" s="76" t="s">
        <v>7439</v>
      </c>
      <c r="BR43" s="76" t="s">
        <v>7440</v>
      </c>
      <c r="BS43" s="76" t="s">
        <v>7441</v>
      </c>
      <c r="BT43" s="76" t="s">
        <v>7442</v>
      </c>
      <c r="BU43" s="76" t="s">
        <v>7443</v>
      </c>
      <c r="BV43" s="76" t="s">
        <v>7444</v>
      </c>
      <c r="BW43" s="76" t="s">
        <v>7445</v>
      </c>
      <c r="BX43" s="76" t="s">
        <v>7446</v>
      </c>
      <c r="BY43" s="76" t="s">
        <v>7447</v>
      </c>
      <c r="BZ43" s="76" t="s">
        <v>7448</v>
      </c>
    </row>
    <row r="44" spans="1:78">
      <c r="A44" s="86" t="s">
        <v>229</v>
      </c>
      <c r="F44" t="str">
        <f>+_xlfn.XLOOKUP(L44,'L4'!B:B,'L4'!D:D)</f>
        <v>m</v>
      </c>
      <c r="G44">
        <v>1.2</v>
      </c>
      <c r="J44" t="s">
        <v>230</v>
      </c>
      <c r="K44" s="84" t="e">
        <f>+SUM(Table815535373941434549[[#This Row],[1.10.2023]:[1.12.2028]])/SUM(Table815535373941434549[[1.10.2023]:[1.12.2028]])</f>
        <v>#DIV/0!</v>
      </c>
      <c r="L44" t="s">
        <v>2597</v>
      </c>
      <c r="M44" t="s">
        <v>38</v>
      </c>
      <c r="N44" t="s">
        <v>35</v>
      </c>
      <c r="O44" t="s">
        <v>2608</v>
      </c>
      <c r="P44" s="74">
        <f>+IFERROR(SUMIFS(#REF!,#REF!,$L44,#REF!,$M44)*$G44,0)</f>
        <v>0</v>
      </c>
      <c r="Q44" s="74">
        <f>+IFERROR(SUMIFS(#REF!,#REF!,$L44,#REF!,$M44)*$G44,0)</f>
        <v>0</v>
      </c>
      <c r="R44" s="74">
        <f>+IFERROR(SUMIFS(#REF!,#REF!,$L44,#REF!,$M44)*$G44,0)</f>
        <v>0</v>
      </c>
      <c r="S44" s="74">
        <f>+IFERROR(SUMIFS(#REF!,#REF!,$L44,#REF!,$M44)*$G44,0)</f>
        <v>0</v>
      </c>
      <c r="T44" s="74">
        <f>+IFERROR(SUMIFS(#REF!,#REF!,$L44,#REF!,$M44)*$G44,0)</f>
        <v>0</v>
      </c>
      <c r="U44" s="74">
        <f>+IFERROR(SUMIFS(#REF!,#REF!,$L44,#REF!,$M44)*$G44,0)</f>
        <v>0</v>
      </c>
      <c r="V44" s="74">
        <f>+IFERROR(SUMIFS(#REF!,#REF!,$L44,#REF!,$M44)*$G44,0)</f>
        <v>0</v>
      </c>
      <c r="W44" s="74">
        <f>+IFERROR(SUMIFS(#REF!,#REF!,$L44,#REF!,$M44)*$G44,0)</f>
        <v>0</v>
      </c>
      <c r="X44" s="74">
        <f>+IFERROR(SUMIFS(#REF!,#REF!,$L44,#REF!,$M44)*$G44,0)</f>
        <v>0</v>
      </c>
      <c r="Y44" s="74">
        <f>+IFERROR(SUMIFS(#REF!,#REF!,$L44,#REF!,$M44)*$G44,0)</f>
        <v>0</v>
      </c>
      <c r="Z44" s="74">
        <f>+IFERROR(SUMIFS(#REF!,#REF!,$L44,#REF!,$M44)*$G44,0)</f>
        <v>0</v>
      </c>
      <c r="AA44" s="74">
        <f>+IFERROR(SUMIFS(#REF!,#REF!,$L44,#REF!,$M44)*$G44,0)</f>
        <v>0</v>
      </c>
      <c r="AB44" s="74">
        <f>+IFERROR(SUMIFS(#REF!,#REF!,$L44,#REF!,$M44)*$G44,0)</f>
        <v>0</v>
      </c>
      <c r="AC44" s="74">
        <f>+IFERROR(SUMIFS(#REF!,#REF!,$L44,#REF!,$M44)*$G44,0)</f>
        <v>0</v>
      </c>
      <c r="AD44" s="74">
        <f>+IFERROR(SUMIFS(#REF!,#REF!,$L44,#REF!,$M44)*$G44,0)</f>
        <v>0</v>
      </c>
      <c r="AE44" s="74">
        <f>+IFERROR(SUMIFS(#REF!,#REF!,$L44,#REF!,$M44)*$G44,0)</f>
        <v>0</v>
      </c>
      <c r="AF44" s="74">
        <f>+IFERROR(SUMIFS(#REF!,#REF!,$L44,#REF!,$M44)*$G44,0)</f>
        <v>0</v>
      </c>
      <c r="AG44" s="74">
        <f>+IFERROR(SUMIFS(#REF!,#REF!,$L44,#REF!,$M44)*$G44,0)</f>
        <v>0</v>
      </c>
      <c r="AH44" s="74">
        <f>+IFERROR(SUMIFS(#REF!,#REF!,$L44,#REF!,$M44)*$G44,0)</f>
        <v>0</v>
      </c>
      <c r="AI44" s="74">
        <f>+IFERROR(SUMIFS(#REF!,#REF!,$L44,#REF!,$M44)*$G44,0)</f>
        <v>0</v>
      </c>
      <c r="AJ44" s="74">
        <f>+IFERROR(SUMIFS(#REF!,#REF!,$L44,#REF!,$M44)*$G44,0)</f>
        <v>0</v>
      </c>
      <c r="AK44" s="74">
        <f>+IFERROR(SUMIFS(#REF!,#REF!,$L44,#REF!,$M44)*$G44,0)</f>
        <v>0</v>
      </c>
      <c r="AL44" s="74">
        <f>+IFERROR(SUMIFS(#REF!,#REF!,$L44,#REF!,$M44)*$G44,0)</f>
        <v>0</v>
      </c>
      <c r="AM44" s="74">
        <f>+IFERROR(SUMIFS(#REF!,#REF!,$L44,#REF!,$M44)*$G44,0)</f>
        <v>0</v>
      </c>
      <c r="AN44" s="74">
        <f>+IFERROR(SUMIFS(#REF!,#REF!,$L44,#REF!,$M44)*$G44,0)</f>
        <v>0</v>
      </c>
      <c r="AO44" s="74">
        <f>+IFERROR(SUMIFS(#REF!,#REF!,$L44,#REF!,$M44)*$G44,0)</f>
        <v>0</v>
      </c>
      <c r="AP44" s="74">
        <f>+IFERROR(SUMIFS(#REF!,#REF!,$L44,#REF!,$M44)*$G44,0)</f>
        <v>0</v>
      </c>
      <c r="AQ44" s="74">
        <f>+IFERROR(SUMIFS(#REF!,#REF!,$L44,#REF!,$M44)*$G44,0)</f>
        <v>0</v>
      </c>
      <c r="AR44" s="74">
        <f>+IFERROR(SUMIFS(#REF!,#REF!,$L44,#REF!,$M44)*$G44,0)</f>
        <v>0</v>
      </c>
      <c r="AS44" s="74">
        <f>+IFERROR(SUMIFS(#REF!,#REF!,$L44,#REF!,$M44)*$G44,0)</f>
        <v>0</v>
      </c>
      <c r="AT44" s="74">
        <f>+IFERROR(SUMIFS(#REF!,#REF!,$L44,#REF!,$M44)*$G44,0)</f>
        <v>0</v>
      </c>
      <c r="AU44" s="74">
        <f>+IFERROR(SUMIFS(#REF!,#REF!,$L44,#REF!,$M44)*$G44,0)</f>
        <v>0</v>
      </c>
      <c r="AV44" s="74">
        <f>+IFERROR(SUMIFS(#REF!,#REF!,$L44,#REF!,$M44)*$G44,0)</f>
        <v>0</v>
      </c>
      <c r="AW44" s="74">
        <f>+IFERROR(SUMIFS(#REF!,#REF!,$L44,#REF!,$M44)*$G44,0)</f>
        <v>0</v>
      </c>
      <c r="AX44" s="74">
        <f>+IFERROR(SUMIFS(#REF!,#REF!,$L44,#REF!,$M44)*$G44,0)</f>
        <v>0</v>
      </c>
      <c r="AY44" s="74">
        <f>+IFERROR(SUMIFS(#REF!,#REF!,$L44,#REF!,$M44)*$G44,0)</f>
        <v>0</v>
      </c>
      <c r="AZ44" s="74">
        <f>+IFERROR(SUMIFS(#REF!,#REF!,$L44,#REF!,$M44)*$G44,0)</f>
        <v>0</v>
      </c>
      <c r="BA44" s="74">
        <f>+IFERROR(SUMIFS(#REF!,#REF!,$L44,#REF!,$M44)*$G44,0)</f>
        <v>0</v>
      </c>
      <c r="BB44" s="74">
        <f>+IFERROR(SUMIFS(#REF!,#REF!,$L44,#REF!,$M44)*$G44,0)</f>
        <v>0</v>
      </c>
      <c r="BC44" s="74">
        <f>+IFERROR(SUMIFS(#REF!,#REF!,$L44,#REF!,$M44)*$G44,0)</f>
        <v>0</v>
      </c>
      <c r="BD44" s="74">
        <f>+IFERROR(SUMIFS(#REF!,#REF!,$L44,#REF!,$M44)*$G44,0)</f>
        <v>0</v>
      </c>
      <c r="BE44" s="74">
        <f>+IFERROR(SUMIFS(#REF!,#REF!,$L44,#REF!,$M44)*$G44,0)</f>
        <v>0</v>
      </c>
      <c r="BF44" s="74">
        <f>+IFERROR(SUMIFS(#REF!,#REF!,$L44,#REF!,$M44)*$G44,0)</f>
        <v>0</v>
      </c>
      <c r="BG44" s="74">
        <f>+IFERROR(SUMIFS(#REF!,#REF!,$L44,#REF!,$M44)*$G44,0)</f>
        <v>0</v>
      </c>
      <c r="BH44" s="74">
        <f>+IFERROR(SUMIFS(#REF!,#REF!,$L44,#REF!,$M44)*$G44,0)</f>
        <v>0</v>
      </c>
      <c r="BI44" s="74">
        <f>+IFERROR(SUMIFS(#REF!,#REF!,$L44,#REF!,$M44)*$G44,0)</f>
        <v>0</v>
      </c>
      <c r="BJ44" s="74">
        <f>+IFERROR(SUMIFS(#REF!,#REF!,$L44,#REF!,$M44)*$G44,0)</f>
        <v>0</v>
      </c>
      <c r="BK44" s="74">
        <f>+IFERROR(SUMIFS(#REF!,#REF!,$L44,#REF!,$M44)*$G44,0)</f>
        <v>0</v>
      </c>
      <c r="BL44" s="74">
        <f>+IFERROR(SUMIFS(#REF!,#REF!,$L44,#REF!,$M44)*$G44,0)</f>
        <v>0</v>
      </c>
      <c r="BM44" s="74">
        <f>+IFERROR(SUMIFS(#REF!,#REF!,$L44,#REF!,$M44)*$G44,0)</f>
        <v>0</v>
      </c>
      <c r="BN44" s="74">
        <f>+IFERROR(SUMIFS(#REF!,#REF!,$L44,#REF!,$M44)*$G44,0)</f>
        <v>0</v>
      </c>
      <c r="BO44" s="74">
        <f>+IFERROR(SUMIFS(#REF!,#REF!,$L44,#REF!,$M44)*$G44,0)</f>
        <v>0</v>
      </c>
      <c r="BP44" s="74">
        <f>+IFERROR(SUMIFS(#REF!,#REF!,$L44,#REF!,$M44)*$G44,0)</f>
        <v>0</v>
      </c>
      <c r="BQ44" s="74">
        <f>+IFERROR(SUMIFS(#REF!,#REF!,$L44,#REF!,$M44)*$G44,0)</f>
        <v>0</v>
      </c>
      <c r="BR44" s="74">
        <f>+IFERROR(SUMIFS(#REF!,#REF!,$L44,#REF!,$M44)*$G44,0)</f>
        <v>0</v>
      </c>
      <c r="BS44" s="74">
        <f>+IFERROR(SUMIFS(#REF!,#REF!,$L44,#REF!,$M44)*$G44,0)</f>
        <v>0</v>
      </c>
      <c r="BT44" s="74">
        <f>+IFERROR(SUMIFS(#REF!,#REF!,$L44,#REF!,$M44)*$G44,0)</f>
        <v>0</v>
      </c>
      <c r="BU44" s="74">
        <f>+IFERROR(SUMIFS(#REF!,#REF!,$L44,#REF!,$M44)*$G44,0)</f>
        <v>0</v>
      </c>
      <c r="BV44" s="74">
        <f>+IFERROR(SUMIFS(#REF!,#REF!,$L44,#REF!,$M44)*$G44,0)</f>
        <v>0</v>
      </c>
      <c r="BW44" s="74">
        <f>+IFERROR(SUMIFS(#REF!,#REF!,$L44,#REF!,$M44)*$G44,0)</f>
        <v>0</v>
      </c>
      <c r="BX44" s="74">
        <f>+IFERROR(SUMIFS(#REF!,#REF!,$L44,#REF!,$M44)*$G44,0)</f>
        <v>0</v>
      </c>
      <c r="BY44" s="74">
        <f>+IFERROR(SUMIFS(#REF!,#REF!,$L44,#REF!,$M44)*$G44,0)</f>
        <v>0</v>
      </c>
      <c r="BZ44" s="74">
        <f>+IFERROR(SUMIFS(#REF!,#REF!,$L44,#REF!,$M44)*$G44,0)</f>
        <v>0</v>
      </c>
    </row>
    <row r="45" spans="1:78">
      <c r="A45" s="86" t="s">
        <v>229</v>
      </c>
      <c r="F45" t="str">
        <f>+_xlfn.XLOOKUP(L45,'L4'!B:B,'L4'!D:D)</f>
        <v>m</v>
      </c>
      <c r="G45">
        <v>1.2</v>
      </c>
      <c r="J45" t="s">
        <v>234</v>
      </c>
      <c r="K45" s="84" t="e">
        <f>+SUM(Table815535373941434549[[#This Row],[1.10.2023]:[1.12.2028]])/SUM(Table815535373941434549[[1.10.2023]:[1.12.2028]])</f>
        <v>#DIV/0!</v>
      </c>
      <c r="L45" t="s">
        <v>2598</v>
      </c>
      <c r="M45" t="s">
        <v>38</v>
      </c>
      <c r="N45" t="s">
        <v>35</v>
      </c>
      <c r="O45" t="s">
        <v>2608</v>
      </c>
      <c r="P45" s="74">
        <f>+IFERROR(SUMIFS(#REF!,#REF!,$L45,#REF!,$M45)*$G45,0)</f>
        <v>0</v>
      </c>
      <c r="Q45" s="74">
        <f>+IFERROR(SUMIFS(#REF!,#REF!,$L45,#REF!,$M45)*$G45,0)</f>
        <v>0</v>
      </c>
      <c r="R45" s="74">
        <f>+IFERROR(SUMIFS(#REF!,#REF!,$L45,#REF!,$M45)*$G45,0)</f>
        <v>0</v>
      </c>
      <c r="S45" s="74">
        <f>+IFERROR(SUMIFS(#REF!,#REF!,$L45,#REF!,$M45)*$G45,0)</f>
        <v>0</v>
      </c>
      <c r="T45" s="74">
        <f>+IFERROR(SUMIFS(#REF!,#REF!,$L45,#REF!,$M45)*$G45,0)</f>
        <v>0</v>
      </c>
      <c r="U45" s="74">
        <f>+IFERROR(SUMIFS(#REF!,#REF!,$L45,#REF!,$M45)*$G45,0)</f>
        <v>0</v>
      </c>
      <c r="V45" s="74">
        <f>+IFERROR(SUMIFS(#REF!,#REF!,$L45,#REF!,$M45)*$G45,0)</f>
        <v>0</v>
      </c>
      <c r="W45" s="74">
        <f>+IFERROR(SUMIFS(#REF!,#REF!,$L45,#REF!,$M45)*$G45,0)</f>
        <v>0</v>
      </c>
      <c r="X45" s="74">
        <f>+IFERROR(SUMIFS(#REF!,#REF!,$L45,#REF!,$M45)*$G45,0)</f>
        <v>0</v>
      </c>
      <c r="Y45" s="74">
        <f>+IFERROR(SUMIFS(#REF!,#REF!,$L45,#REF!,$M45)*$G45,0)</f>
        <v>0</v>
      </c>
      <c r="Z45" s="74">
        <f>+IFERROR(SUMIFS(#REF!,#REF!,$L45,#REF!,$M45)*$G45,0)</f>
        <v>0</v>
      </c>
      <c r="AA45" s="74">
        <f>+IFERROR(SUMIFS(#REF!,#REF!,$L45,#REF!,$M45)*$G45,0)</f>
        <v>0</v>
      </c>
      <c r="AB45" s="74">
        <f>+IFERROR(SUMIFS(#REF!,#REF!,$L45,#REF!,$M45)*$G45,0)</f>
        <v>0</v>
      </c>
      <c r="AC45" s="74">
        <f>+IFERROR(SUMIFS(#REF!,#REF!,$L45,#REF!,$M45)*$G45,0)</f>
        <v>0</v>
      </c>
      <c r="AD45" s="74">
        <f>+IFERROR(SUMIFS(#REF!,#REF!,$L45,#REF!,$M45)*$G45,0)</f>
        <v>0</v>
      </c>
      <c r="AE45" s="74">
        <f>+IFERROR(SUMIFS(#REF!,#REF!,$L45,#REF!,$M45)*$G45,0)</f>
        <v>0</v>
      </c>
      <c r="AF45" s="74">
        <f>+IFERROR(SUMIFS(#REF!,#REF!,$L45,#REF!,$M45)*$G45,0)</f>
        <v>0</v>
      </c>
      <c r="AG45" s="74">
        <f>+IFERROR(SUMIFS(#REF!,#REF!,$L45,#REF!,$M45)*$G45,0)</f>
        <v>0</v>
      </c>
      <c r="AH45" s="74">
        <f>+IFERROR(SUMIFS(#REF!,#REF!,$L45,#REF!,$M45)*$G45,0)</f>
        <v>0</v>
      </c>
      <c r="AI45" s="74">
        <f>+IFERROR(SUMIFS(#REF!,#REF!,$L45,#REF!,$M45)*$G45,0)</f>
        <v>0</v>
      </c>
      <c r="AJ45" s="74">
        <f>+IFERROR(SUMIFS(#REF!,#REF!,$L45,#REF!,$M45)*$G45,0)</f>
        <v>0</v>
      </c>
      <c r="AK45" s="74">
        <f>+IFERROR(SUMIFS(#REF!,#REF!,$L45,#REF!,$M45)*$G45,0)</f>
        <v>0</v>
      </c>
      <c r="AL45" s="74">
        <f>+IFERROR(SUMIFS(#REF!,#REF!,$L45,#REF!,$M45)*$G45,0)</f>
        <v>0</v>
      </c>
      <c r="AM45" s="74">
        <f>+IFERROR(SUMIFS(#REF!,#REF!,$L45,#REF!,$M45)*$G45,0)</f>
        <v>0</v>
      </c>
      <c r="AN45" s="74">
        <f>+IFERROR(SUMIFS(#REF!,#REF!,$L45,#REF!,$M45)*$G45,0)</f>
        <v>0</v>
      </c>
      <c r="AO45" s="74">
        <f>+IFERROR(SUMIFS(#REF!,#REF!,$L45,#REF!,$M45)*$G45,0)</f>
        <v>0</v>
      </c>
      <c r="AP45" s="74">
        <f>+IFERROR(SUMIFS(#REF!,#REF!,$L45,#REF!,$M45)*$G45,0)</f>
        <v>0</v>
      </c>
      <c r="AQ45" s="74">
        <f>+IFERROR(SUMIFS(#REF!,#REF!,$L45,#REF!,$M45)*$G45,0)</f>
        <v>0</v>
      </c>
      <c r="AR45" s="74">
        <f>+IFERROR(SUMIFS(#REF!,#REF!,$L45,#REF!,$M45)*$G45,0)</f>
        <v>0</v>
      </c>
      <c r="AS45" s="74">
        <f>+IFERROR(SUMIFS(#REF!,#REF!,$L45,#REF!,$M45)*$G45,0)</f>
        <v>0</v>
      </c>
      <c r="AT45" s="74">
        <f>+IFERROR(SUMIFS(#REF!,#REF!,$L45,#REF!,$M45)*$G45,0)</f>
        <v>0</v>
      </c>
      <c r="AU45" s="74">
        <f>+IFERROR(SUMIFS(#REF!,#REF!,$L45,#REF!,$M45)*$G45,0)</f>
        <v>0</v>
      </c>
      <c r="AV45" s="74">
        <f>+IFERROR(SUMIFS(#REF!,#REF!,$L45,#REF!,$M45)*$G45,0)</f>
        <v>0</v>
      </c>
      <c r="AW45" s="74">
        <f>+IFERROR(SUMIFS(#REF!,#REF!,$L45,#REF!,$M45)*$G45,0)</f>
        <v>0</v>
      </c>
      <c r="AX45" s="74">
        <f>+IFERROR(SUMIFS(#REF!,#REF!,$L45,#REF!,$M45)*$G45,0)</f>
        <v>0</v>
      </c>
      <c r="AY45" s="74">
        <f>+IFERROR(SUMIFS(#REF!,#REF!,$L45,#REF!,$M45)*$G45,0)</f>
        <v>0</v>
      </c>
      <c r="AZ45" s="74">
        <f>+IFERROR(SUMIFS(#REF!,#REF!,$L45,#REF!,$M45)*$G45,0)</f>
        <v>0</v>
      </c>
      <c r="BA45" s="74">
        <f>+IFERROR(SUMIFS(#REF!,#REF!,$L45,#REF!,$M45)*$G45,0)</f>
        <v>0</v>
      </c>
      <c r="BB45" s="74">
        <f>+IFERROR(SUMIFS(#REF!,#REF!,$L45,#REF!,$M45)*$G45,0)</f>
        <v>0</v>
      </c>
      <c r="BC45" s="74">
        <f>+IFERROR(SUMIFS(#REF!,#REF!,$L45,#REF!,$M45)*$G45,0)</f>
        <v>0</v>
      </c>
      <c r="BD45" s="74">
        <f>+IFERROR(SUMIFS(#REF!,#REF!,$L45,#REF!,$M45)*$G45,0)</f>
        <v>0</v>
      </c>
      <c r="BE45" s="74">
        <f>+IFERROR(SUMIFS(#REF!,#REF!,$L45,#REF!,$M45)*$G45,0)</f>
        <v>0</v>
      </c>
      <c r="BF45" s="74">
        <f>+IFERROR(SUMIFS(#REF!,#REF!,$L45,#REF!,$M45)*$G45,0)</f>
        <v>0</v>
      </c>
      <c r="BG45" s="74">
        <f>+IFERROR(SUMIFS(#REF!,#REF!,$L45,#REF!,$M45)*$G45,0)</f>
        <v>0</v>
      </c>
      <c r="BH45" s="74">
        <f>+IFERROR(SUMIFS(#REF!,#REF!,$L45,#REF!,$M45)*$G45,0)</f>
        <v>0</v>
      </c>
      <c r="BI45" s="74">
        <f>+IFERROR(SUMIFS(#REF!,#REF!,$L45,#REF!,$M45)*$G45,0)</f>
        <v>0</v>
      </c>
      <c r="BJ45" s="74">
        <f>+IFERROR(SUMIFS(#REF!,#REF!,$L45,#REF!,$M45)*$G45,0)</f>
        <v>0</v>
      </c>
      <c r="BK45" s="74">
        <f>+IFERROR(SUMIFS(#REF!,#REF!,$L45,#REF!,$M45)*$G45,0)</f>
        <v>0</v>
      </c>
      <c r="BL45" s="74">
        <f>+IFERROR(SUMIFS(#REF!,#REF!,$L45,#REF!,$M45)*$G45,0)</f>
        <v>0</v>
      </c>
      <c r="BM45" s="74">
        <f>+IFERROR(SUMIFS(#REF!,#REF!,$L45,#REF!,$M45)*$G45,0)</f>
        <v>0</v>
      </c>
      <c r="BN45" s="74">
        <f>+IFERROR(SUMIFS(#REF!,#REF!,$L45,#REF!,$M45)*$G45,0)</f>
        <v>0</v>
      </c>
      <c r="BO45" s="74">
        <f>+IFERROR(SUMIFS(#REF!,#REF!,$L45,#REF!,$M45)*$G45,0)</f>
        <v>0</v>
      </c>
      <c r="BP45" s="74">
        <f>+IFERROR(SUMIFS(#REF!,#REF!,$L45,#REF!,$M45)*$G45,0)</f>
        <v>0</v>
      </c>
      <c r="BQ45" s="74">
        <f>+IFERROR(SUMIFS(#REF!,#REF!,$L45,#REF!,$M45)*$G45,0)</f>
        <v>0</v>
      </c>
      <c r="BR45" s="74">
        <f>+IFERROR(SUMIFS(#REF!,#REF!,$L45,#REF!,$M45)*$G45,0)</f>
        <v>0</v>
      </c>
      <c r="BS45" s="74">
        <f>+IFERROR(SUMIFS(#REF!,#REF!,$L45,#REF!,$M45)*$G45,0)</f>
        <v>0</v>
      </c>
      <c r="BT45" s="74">
        <f>+IFERROR(SUMIFS(#REF!,#REF!,$L45,#REF!,$M45)*$G45,0)</f>
        <v>0</v>
      </c>
      <c r="BU45" s="74">
        <f>+IFERROR(SUMIFS(#REF!,#REF!,$L45,#REF!,$M45)*$G45,0)</f>
        <v>0</v>
      </c>
      <c r="BV45" s="74">
        <f>+IFERROR(SUMIFS(#REF!,#REF!,$L45,#REF!,$M45)*$G45,0)</f>
        <v>0</v>
      </c>
      <c r="BW45" s="74">
        <f>+IFERROR(SUMIFS(#REF!,#REF!,$L45,#REF!,$M45)*$G45,0)</f>
        <v>0</v>
      </c>
      <c r="BX45" s="74">
        <f>+IFERROR(SUMIFS(#REF!,#REF!,$L45,#REF!,$M45)*$G45,0)</f>
        <v>0</v>
      </c>
      <c r="BY45" s="74">
        <f>+IFERROR(SUMIFS(#REF!,#REF!,$L45,#REF!,$M45)*$G45,0)</f>
        <v>0</v>
      </c>
      <c r="BZ45" s="74">
        <f>+IFERROR(SUMIFS(#REF!,#REF!,$L45,#REF!,$M45)*$G45,0)</f>
        <v>0</v>
      </c>
    </row>
    <row r="46" spans="1:78">
      <c r="A46" s="86" t="s">
        <v>229</v>
      </c>
      <c r="F46" t="str">
        <f>+_xlfn.XLOOKUP(L46,'L4'!B:B,'L4'!D:D)</f>
        <v>m</v>
      </c>
      <c r="G46">
        <v>1</v>
      </c>
      <c r="J46" t="s">
        <v>238</v>
      </c>
      <c r="K46" s="84" t="e">
        <f>+SUM(Table815535373941434549[[#This Row],[1.10.2023]:[1.12.2028]])/SUM(Table815535373941434549[[1.10.2023]:[1.12.2028]])</f>
        <v>#DIV/0!</v>
      </c>
      <c r="L46" t="s">
        <v>5147</v>
      </c>
      <c r="M46" t="s">
        <v>38</v>
      </c>
      <c r="N46" t="s">
        <v>35</v>
      </c>
      <c r="O46" t="s">
        <v>2608</v>
      </c>
      <c r="P46" s="74">
        <f>+IFERROR(SUMIFS(#REF!,#REF!,$L46,#REF!,$M46)*$G46,0)</f>
        <v>0</v>
      </c>
      <c r="Q46" s="74">
        <f>+IFERROR(SUMIFS(#REF!,#REF!,$L46,#REF!,$M46)*$G46,0)</f>
        <v>0</v>
      </c>
      <c r="R46" s="74">
        <f>+IFERROR(SUMIFS(#REF!,#REF!,$L46,#REF!,$M46)*$G46,0)</f>
        <v>0</v>
      </c>
      <c r="S46" s="74">
        <f>+IFERROR(SUMIFS(#REF!,#REF!,$L46,#REF!,$M46)*$G46,0)</f>
        <v>0</v>
      </c>
      <c r="T46" s="74">
        <f>+IFERROR(SUMIFS(#REF!,#REF!,$L46,#REF!,$M46)*$G46,0)</f>
        <v>0</v>
      </c>
      <c r="U46" s="74">
        <f>+IFERROR(SUMIFS(#REF!,#REF!,$L46,#REF!,$M46)*$G46,0)</f>
        <v>0</v>
      </c>
      <c r="V46" s="74">
        <f>+IFERROR(SUMIFS(#REF!,#REF!,$L46,#REF!,$M46)*$G46,0)</f>
        <v>0</v>
      </c>
      <c r="W46" s="74">
        <f>+IFERROR(SUMIFS(#REF!,#REF!,$L46,#REF!,$M46)*$G46,0)</f>
        <v>0</v>
      </c>
      <c r="X46" s="74">
        <f>+IFERROR(SUMIFS(#REF!,#REF!,$L46,#REF!,$M46)*$G46,0)</f>
        <v>0</v>
      </c>
      <c r="Y46" s="74">
        <f>+IFERROR(SUMIFS(#REF!,#REF!,$L46,#REF!,$M46)*$G46,0)</f>
        <v>0</v>
      </c>
      <c r="Z46" s="74">
        <f>+IFERROR(SUMIFS(#REF!,#REF!,$L46,#REF!,$M46)*$G46,0)</f>
        <v>0</v>
      </c>
      <c r="AA46" s="74">
        <f>+IFERROR(SUMIFS(#REF!,#REF!,$L46,#REF!,$M46)*$G46,0)</f>
        <v>0</v>
      </c>
      <c r="AB46" s="74">
        <f>+IFERROR(SUMIFS(#REF!,#REF!,$L46,#REF!,$M46)*$G46,0)</f>
        <v>0</v>
      </c>
      <c r="AC46" s="74">
        <f>+IFERROR(SUMIFS(#REF!,#REF!,$L46,#REF!,$M46)*$G46,0)</f>
        <v>0</v>
      </c>
      <c r="AD46" s="74">
        <f>+IFERROR(SUMIFS(#REF!,#REF!,$L46,#REF!,$M46)*$G46,0)</f>
        <v>0</v>
      </c>
      <c r="AE46" s="74">
        <f>+IFERROR(SUMIFS(#REF!,#REF!,$L46,#REF!,$M46)*$G46,0)</f>
        <v>0</v>
      </c>
      <c r="AF46" s="74">
        <f>+IFERROR(SUMIFS(#REF!,#REF!,$L46,#REF!,$M46)*$G46,0)</f>
        <v>0</v>
      </c>
      <c r="AG46" s="74">
        <f>+IFERROR(SUMIFS(#REF!,#REF!,$L46,#REF!,$M46)*$G46,0)</f>
        <v>0</v>
      </c>
      <c r="AH46" s="74">
        <f>+IFERROR(SUMIFS(#REF!,#REF!,$L46,#REF!,$M46)*$G46,0)</f>
        <v>0</v>
      </c>
      <c r="AI46" s="74">
        <f>+IFERROR(SUMIFS(#REF!,#REF!,$L46,#REF!,$M46)*$G46,0)</f>
        <v>0</v>
      </c>
      <c r="AJ46" s="74">
        <f>+IFERROR(SUMIFS(#REF!,#REF!,$L46,#REF!,$M46)*$G46,0)</f>
        <v>0</v>
      </c>
      <c r="AK46" s="74">
        <f>+IFERROR(SUMIFS(#REF!,#REF!,$L46,#REF!,$M46)*$G46,0)</f>
        <v>0</v>
      </c>
      <c r="AL46" s="74">
        <f>+IFERROR(SUMIFS(#REF!,#REF!,$L46,#REF!,$M46)*$G46,0)</f>
        <v>0</v>
      </c>
      <c r="AM46" s="74">
        <f>+IFERROR(SUMIFS(#REF!,#REF!,$L46,#REF!,$M46)*$G46,0)</f>
        <v>0</v>
      </c>
      <c r="AN46" s="74">
        <f>+IFERROR(SUMIFS(#REF!,#REF!,$L46,#REF!,$M46)*$G46,0)</f>
        <v>0</v>
      </c>
      <c r="AO46" s="74">
        <f>+IFERROR(SUMIFS(#REF!,#REF!,$L46,#REF!,$M46)*$G46,0)</f>
        <v>0</v>
      </c>
      <c r="AP46" s="74">
        <f>+IFERROR(SUMIFS(#REF!,#REF!,$L46,#REF!,$M46)*$G46,0)</f>
        <v>0</v>
      </c>
      <c r="AQ46" s="74">
        <f>+IFERROR(SUMIFS(#REF!,#REF!,$L46,#REF!,$M46)*$G46,0)</f>
        <v>0</v>
      </c>
      <c r="AR46" s="74">
        <f>+IFERROR(SUMIFS(#REF!,#REF!,$L46,#REF!,$M46)*$G46,0)</f>
        <v>0</v>
      </c>
      <c r="AS46" s="74">
        <f>+IFERROR(SUMIFS(#REF!,#REF!,$L46,#REF!,$M46)*$G46,0)</f>
        <v>0</v>
      </c>
      <c r="AT46" s="74">
        <f>+IFERROR(SUMIFS(#REF!,#REF!,$L46,#REF!,$M46)*$G46,0)</f>
        <v>0</v>
      </c>
      <c r="AU46" s="74">
        <f>+IFERROR(SUMIFS(#REF!,#REF!,$L46,#REF!,$M46)*$G46,0)</f>
        <v>0</v>
      </c>
      <c r="AV46" s="74">
        <f>+IFERROR(SUMIFS(#REF!,#REF!,$L46,#REF!,$M46)*$G46,0)</f>
        <v>0</v>
      </c>
      <c r="AW46" s="74">
        <f>+IFERROR(SUMIFS(#REF!,#REF!,$L46,#REF!,$M46)*$G46,0)</f>
        <v>0</v>
      </c>
      <c r="AX46" s="74">
        <f>+IFERROR(SUMIFS(#REF!,#REF!,$L46,#REF!,$M46)*$G46,0)</f>
        <v>0</v>
      </c>
      <c r="AY46" s="74">
        <f>+IFERROR(SUMIFS(#REF!,#REF!,$L46,#REF!,$M46)*$G46,0)</f>
        <v>0</v>
      </c>
      <c r="AZ46" s="74">
        <f>+IFERROR(SUMIFS(#REF!,#REF!,$L46,#REF!,$M46)*$G46,0)</f>
        <v>0</v>
      </c>
      <c r="BA46" s="74">
        <f>+IFERROR(SUMIFS(#REF!,#REF!,$L46,#REF!,$M46)*$G46,0)</f>
        <v>0</v>
      </c>
      <c r="BB46" s="74">
        <f>+IFERROR(SUMIFS(#REF!,#REF!,$L46,#REF!,$M46)*$G46,0)</f>
        <v>0</v>
      </c>
      <c r="BC46" s="74">
        <f>+IFERROR(SUMIFS(#REF!,#REF!,$L46,#REF!,$M46)*$G46,0)</f>
        <v>0</v>
      </c>
      <c r="BD46" s="74">
        <f>+IFERROR(SUMIFS(#REF!,#REF!,$L46,#REF!,$M46)*$G46,0)</f>
        <v>0</v>
      </c>
      <c r="BE46" s="74">
        <f>+IFERROR(SUMIFS(#REF!,#REF!,$L46,#REF!,$M46)*$G46,0)</f>
        <v>0</v>
      </c>
      <c r="BF46" s="74">
        <f>+IFERROR(SUMIFS(#REF!,#REF!,$L46,#REF!,$M46)*$G46,0)</f>
        <v>0</v>
      </c>
      <c r="BG46" s="74">
        <f>+IFERROR(SUMIFS(#REF!,#REF!,$L46,#REF!,$M46)*$G46,0)</f>
        <v>0</v>
      </c>
      <c r="BH46" s="74">
        <f>+IFERROR(SUMIFS(#REF!,#REF!,$L46,#REF!,$M46)*$G46,0)</f>
        <v>0</v>
      </c>
      <c r="BI46" s="74">
        <f>+IFERROR(SUMIFS(#REF!,#REF!,$L46,#REF!,$M46)*$G46,0)</f>
        <v>0</v>
      </c>
      <c r="BJ46" s="74">
        <f>+IFERROR(SUMIFS(#REF!,#REF!,$L46,#REF!,$M46)*$G46,0)</f>
        <v>0</v>
      </c>
      <c r="BK46" s="74">
        <f>+IFERROR(SUMIFS(#REF!,#REF!,$L46,#REF!,$M46)*$G46,0)</f>
        <v>0</v>
      </c>
      <c r="BL46" s="74">
        <f>+IFERROR(SUMIFS(#REF!,#REF!,$L46,#REF!,$M46)*$G46,0)</f>
        <v>0</v>
      </c>
      <c r="BM46" s="74">
        <f>+IFERROR(SUMIFS(#REF!,#REF!,$L46,#REF!,$M46)*$G46,0)</f>
        <v>0</v>
      </c>
      <c r="BN46" s="74">
        <f>+IFERROR(SUMIFS(#REF!,#REF!,$L46,#REF!,$M46)*$G46,0)</f>
        <v>0</v>
      </c>
      <c r="BO46" s="74">
        <f>+IFERROR(SUMIFS(#REF!,#REF!,$L46,#REF!,$M46)*$G46,0)</f>
        <v>0</v>
      </c>
      <c r="BP46" s="74">
        <f>+IFERROR(SUMIFS(#REF!,#REF!,$L46,#REF!,$M46)*$G46,0)</f>
        <v>0</v>
      </c>
      <c r="BQ46" s="74">
        <f>+IFERROR(SUMIFS(#REF!,#REF!,$L46,#REF!,$M46)*$G46,0)</f>
        <v>0</v>
      </c>
      <c r="BR46" s="74">
        <f>+IFERROR(SUMIFS(#REF!,#REF!,$L46,#REF!,$M46)*$G46,0)</f>
        <v>0</v>
      </c>
      <c r="BS46" s="74">
        <f>+IFERROR(SUMIFS(#REF!,#REF!,$L46,#REF!,$M46)*$G46,0)</f>
        <v>0</v>
      </c>
      <c r="BT46" s="74">
        <f>+IFERROR(SUMIFS(#REF!,#REF!,$L46,#REF!,$M46)*$G46,0)</f>
        <v>0</v>
      </c>
      <c r="BU46" s="74">
        <f>+IFERROR(SUMIFS(#REF!,#REF!,$L46,#REF!,$M46)*$G46,0)</f>
        <v>0</v>
      </c>
      <c r="BV46" s="74">
        <f>+IFERROR(SUMIFS(#REF!,#REF!,$L46,#REF!,$M46)*$G46,0)</f>
        <v>0</v>
      </c>
      <c r="BW46" s="74">
        <f>+IFERROR(SUMIFS(#REF!,#REF!,$L46,#REF!,$M46)*$G46,0)</f>
        <v>0</v>
      </c>
      <c r="BX46" s="74">
        <f>+IFERROR(SUMIFS(#REF!,#REF!,$L46,#REF!,$M46)*$G46,0)</f>
        <v>0</v>
      </c>
      <c r="BY46" s="74">
        <f>+IFERROR(SUMIFS(#REF!,#REF!,$L46,#REF!,$M46)*$G46,0)</f>
        <v>0</v>
      </c>
      <c r="BZ46" s="74">
        <f>+IFERROR(SUMIFS(#REF!,#REF!,$L46,#REF!,$M46)*$G46,0)</f>
        <v>0</v>
      </c>
    </row>
    <row r="47" spans="1:78">
      <c r="A47" s="86" t="s">
        <v>229</v>
      </c>
      <c r="F47" t="str">
        <f>+_xlfn.XLOOKUP(L47,'L4'!B:B,'L4'!D:D)</f>
        <v>m</v>
      </c>
      <c r="G47">
        <v>1</v>
      </c>
      <c r="J47" t="s">
        <v>240</v>
      </c>
      <c r="K47" s="84" t="e">
        <f>+SUM(Table815535373941434549[[#This Row],[1.10.2023]:[1.12.2028]])/SUM(Table815535373941434549[[1.10.2023]:[1.12.2028]])</f>
        <v>#DIV/0!</v>
      </c>
      <c r="L47" t="s">
        <v>5149</v>
      </c>
      <c r="M47" t="s">
        <v>38</v>
      </c>
      <c r="N47" t="s">
        <v>35</v>
      </c>
      <c r="O47" t="s">
        <v>2608</v>
      </c>
      <c r="P47" s="74">
        <f>+IFERROR(SUMIFS(#REF!,#REF!,$L47,#REF!,$M47)*$G47,0)</f>
        <v>0</v>
      </c>
      <c r="Q47" s="74">
        <f>+IFERROR(SUMIFS(#REF!,#REF!,$L47,#REF!,$M47)*$G47,0)</f>
        <v>0</v>
      </c>
      <c r="R47" s="74">
        <f>+IFERROR(SUMIFS(#REF!,#REF!,$L47,#REF!,$M47)*$G47,0)</f>
        <v>0</v>
      </c>
      <c r="S47" s="74">
        <f>+IFERROR(SUMIFS(#REF!,#REF!,$L47,#REF!,$M47)*$G47,0)</f>
        <v>0</v>
      </c>
      <c r="T47" s="74">
        <f>+IFERROR(SUMIFS(#REF!,#REF!,$L47,#REF!,$M47)*$G47,0)</f>
        <v>0</v>
      </c>
      <c r="U47" s="74">
        <f>+IFERROR(SUMIFS(#REF!,#REF!,$L47,#REF!,$M47)*$G47,0)</f>
        <v>0</v>
      </c>
      <c r="V47" s="74">
        <f>+IFERROR(SUMIFS(#REF!,#REF!,$L47,#REF!,$M47)*$G47,0)</f>
        <v>0</v>
      </c>
      <c r="W47" s="74">
        <f>+IFERROR(SUMIFS(#REF!,#REF!,$L47,#REF!,$M47)*$G47,0)</f>
        <v>0</v>
      </c>
      <c r="X47" s="74">
        <f>+IFERROR(SUMIFS(#REF!,#REF!,$L47,#REF!,$M47)*$G47,0)</f>
        <v>0</v>
      </c>
      <c r="Y47" s="74">
        <f>+IFERROR(SUMIFS(#REF!,#REF!,$L47,#REF!,$M47)*$G47,0)</f>
        <v>0</v>
      </c>
      <c r="Z47" s="74">
        <f>+IFERROR(SUMIFS(#REF!,#REF!,$L47,#REF!,$M47)*$G47,0)</f>
        <v>0</v>
      </c>
      <c r="AA47" s="74">
        <f>+IFERROR(SUMIFS(#REF!,#REF!,$L47,#REF!,$M47)*$G47,0)</f>
        <v>0</v>
      </c>
      <c r="AB47" s="74">
        <f>+IFERROR(SUMIFS(#REF!,#REF!,$L47,#REF!,$M47)*$G47,0)</f>
        <v>0</v>
      </c>
      <c r="AC47" s="74">
        <f>+IFERROR(SUMIFS(#REF!,#REF!,$L47,#REF!,$M47)*$G47,0)</f>
        <v>0</v>
      </c>
      <c r="AD47" s="74">
        <f>+IFERROR(SUMIFS(#REF!,#REF!,$L47,#REF!,$M47)*$G47,0)</f>
        <v>0</v>
      </c>
      <c r="AE47" s="74">
        <f>+IFERROR(SUMIFS(#REF!,#REF!,$L47,#REF!,$M47)*$G47,0)</f>
        <v>0</v>
      </c>
      <c r="AF47" s="74">
        <f>+IFERROR(SUMIFS(#REF!,#REF!,$L47,#REF!,$M47)*$G47,0)</f>
        <v>0</v>
      </c>
      <c r="AG47" s="74">
        <f>+IFERROR(SUMIFS(#REF!,#REF!,$L47,#REF!,$M47)*$G47,0)</f>
        <v>0</v>
      </c>
      <c r="AH47" s="74">
        <f>+IFERROR(SUMIFS(#REF!,#REF!,$L47,#REF!,$M47)*$G47,0)</f>
        <v>0</v>
      </c>
      <c r="AI47" s="74">
        <f>+IFERROR(SUMIFS(#REF!,#REF!,$L47,#REF!,$M47)*$G47,0)</f>
        <v>0</v>
      </c>
      <c r="AJ47" s="74">
        <f>+IFERROR(SUMIFS(#REF!,#REF!,$L47,#REF!,$M47)*$G47,0)</f>
        <v>0</v>
      </c>
      <c r="AK47" s="74">
        <f>+IFERROR(SUMIFS(#REF!,#REF!,$L47,#REF!,$M47)*$G47,0)</f>
        <v>0</v>
      </c>
      <c r="AL47" s="74">
        <f>+IFERROR(SUMIFS(#REF!,#REF!,$L47,#REF!,$M47)*$G47,0)</f>
        <v>0</v>
      </c>
      <c r="AM47" s="74">
        <f>+IFERROR(SUMIFS(#REF!,#REF!,$L47,#REF!,$M47)*$G47,0)</f>
        <v>0</v>
      </c>
      <c r="AN47" s="74">
        <f>+IFERROR(SUMIFS(#REF!,#REF!,$L47,#REF!,$M47)*$G47,0)</f>
        <v>0</v>
      </c>
      <c r="AO47" s="74">
        <f>+IFERROR(SUMIFS(#REF!,#REF!,$L47,#REF!,$M47)*$G47,0)</f>
        <v>0</v>
      </c>
      <c r="AP47" s="74">
        <f>+IFERROR(SUMIFS(#REF!,#REF!,$L47,#REF!,$M47)*$G47,0)</f>
        <v>0</v>
      </c>
      <c r="AQ47" s="74">
        <f>+IFERROR(SUMIFS(#REF!,#REF!,$L47,#REF!,$M47)*$G47,0)</f>
        <v>0</v>
      </c>
      <c r="AR47" s="74">
        <f>+IFERROR(SUMIFS(#REF!,#REF!,$L47,#REF!,$M47)*$G47,0)</f>
        <v>0</v>
      </c>
      <c r="AS47" s="74">
        <f>+IFERROR(SUMIFS(#REF!,#REF!,$L47,#REF!,$M47)*$G47,0)</f>
        <v>0</v>
      </c>
      <c r="AT47" s="74">
        <f>+IFERROR(SUMIFS(#REF!,#REF!,$L47,#REF!,$M47)*$G47,0)</f>
        <v>0</v>
      </c>
      <c r="AU47" s="74">
        <f>+IFERROR(SUMIFS(#REF!,#REF!,$L47,#REF!,$M47)*$G47,0)</f>
        <v>0</v>
      </c>
      <c r="AV47" s="74">
        <f>+IFERROR(SUMIFS(#REF!,#REF!,$L47,#REF!,$M47)*$G47,0)</f>
        <v>0</v>
      </c>
      <c r="AW47" s="74">
        <f>+IFERROR(SUMIFS(#REF!,#REF!,$L47,#REF!,$M47)*$G47,0)</f>
        <v>0</v>
      </c>
      <c r="AX47" s="74">
        <f>+IFERROR(SUMIFS(#REF!,#REF!,$L47,#REF!,$M47)*$G47,0)</f>
        <v>0</v>
      </c>
      <c r="AY47" s="74">
        <f>+IFERROR(SUMIFS(#REF!,#REF!,$L47,#REF!,$M47)*$G47,0)</f>
        <v>0</v>
      </c>
      <c r="AZ47" s="74">
        <f>+IFERROR(SUMIFS(#REF!,#REF!,$L47,#REF!,$M47)*$G47,0)</f>
        <v>0</v>
      </c>
      <c r="BA47" s="74">
        <f>+IFERROR(SUMIFS(#REF!,#REF!,$L47,#REF!,$M47)*$G47,0)</f>
        <v>0</v>
      </c>
      <c r="BB47" s="74">
        <f>+IFERROR(SUMIFS(#REF!,#REF!,$L47,#REF!,$M47)*$G47,0)</f>
        <v>0</v>
      </c>
      <c r="BC47" s="74">
        <f>+IFERROR(SUMIFS(#REF!,#REF!,$L47,#REF!,$M47)*$G47,0)</f>
        <v>0</v>
      </c>
      <c r="BD47" s="74">
        <f>+IFERROR(SUMIFS(#REF!,#REF!,$L47,#REF!,$M47)*$G47,0)</f>
        <v>0</v>
      </c>
      <c r="BE47" s="74">
        <f>+IFERROR(SUMIFS(#REF!,#REF!,$L47,#REF!,$M47)*$G47,0)</f>
        <v>0</v>
      </c>
      <c r="BF47" s="74">
        <f>+IFERROR(SUMIFS(#REF!,#REF!,$L47,#REF!,$M47)*$G47,0)</f>
        <v>0</v>
      </c>
      <c r="BG47" s="74">
        <f>+IFERROR(SUMIFS(#REF!,#REF!,$L47,#REF!,$M47)*$G47,0)</f>
        <v>0</v>
      </c>
      <c r="BH47" s="74">
        <f>+IFERROR(SUMIFS(#REF!,#REF!,$L47,#REF!,$M47)*$G47,0)</f>
        <v>0</v>
      </c>
      <c r="BI47" s="74">
        <f>+IFERROR(SUMIFS(#REF!,#REF!,$L47,#REF!,$M47)*$G47,0)</f>
        <v>0</v>
      </c>
      <c r="BJ47" s="74">
        <f>+IFERROR(SUMIFS(#REF!,#REF!,$L47,#REF!,$M47)*$G47,0)</f>
        <v>0</v>
      </c>
      <c r="BK47" s="74">
        <f>+IFERROR(SUMIFS(#REF!,#REF!,$L47,#REF!,$M47)*$G47,0)</f>
        <v>0</v>
      </c>
      <c r="BL47" s="74">
        <f>+IFERROR(SUMIFS(#REF!,#REF!,$L47,#REF!,$M47)*$G47,0)</f>
        <v>0</v>
      </c>
      <c r="BM47" s="74">
        <f>+IFERROR(SUMIFS(#REF!,#REF!,$L47,#REF!,$M47)*$G47,0)</f>
        <v>0</v>
      </c>
      <c r="BN47" s="74">
        <f>+IFERROR(SUMIFS(#REF!,#REF!,$L47,#REF!,$M47)*$G47,0)</f>
        <v>0</v>
      </c>
      <c r="BO47" s="74">
        <f>+IFERROR(SUMIFS(#REF!,#REF!,$L47,#REF!,$M47)*$G47,0)</f>
        <v>0</v>
      </c>
      <c r="BP47" s="74">
        <f>+IFERROR(SUMIFS(#REF!,#REF!,$L47,#REF!,$M47)*$G47,0)</f>
        <v>0</v>
      </c>
      <c r="BQ47" s="74">
        <f>+IFERROR(SUMIFS(#REF!,#REF!,$L47,#REF!,$M47)*$G47,0)</f>
        <v>0</v>
      </c>
      <c r="BR47" s="74">
        <f>+IFERROR(SUMIFS(#REF!,#REF!,$L47,#REF!,$M47)*$G47,0)</f>
        <v>0</v>
      </c>
      <c r="BS47" s="74">
        <f>+IFERROR(SUMIFS(#REF!,#REF!,$L47,#REF!,$M47)*$G47,0)</f>
        <v>0</v>
      </c>
      <c r="BT47" s="74">
        <f>+IFERROR(SUMIFS(#REF!,#REF!,$L47,#REF!,$M47)*$G47,0)</f>
        <v>0</v>
      </c>
      <c r="BU47" s="74">
        <f>+IFERROR(SUMIFS(#REF!,#REF!,$L47,#REF!,$M47)*$G47,0)</f>
        <v>0</v>
      </c>
      <c r="BV47" s="74">
        <f>+IFERROR(SUMIFS(#REF!,#REF!,$L47,#REF!,$M47)*$G47,0)</f>
        <v>0</v>
      </c>
      <c r="BW47" s="74">
        <f>+IFERROR(SUMIFS(#REF!,#REF!,$L47,#REF!,$M47)*$G47,0)</f>
        <v>0</v>
      </c>
      <c r="BX47" s="74">
        <f>+IFERROR(SUMIFS(#REF!,#REF!,$L47,#REF!,$M47)*$G47,0)</f>
        <v>0</v>
      </c>
      <c r="BY47" s="74">
        <f>+IFERROR(SUMIFS(#REF!,#REF!,$L47,#REF!,$M47)*$G47,0)</f>
        <v>0</v>
      </c>
      <c r="BZ47" s="74">
        <f>+IFERROR(SUMIFS(#REF!,#REF!,$L47,#REF!,$M47)*$G47,0)</f>
        <v>0</v>
      </c>
    </row>
    <row r="48" spans="1:78">
      <c r="A48" s="86" t="s">
        <v>229</v>
      </c>
      <c r="J48" t="s">
        <v>244</v>
      </c>
      <c r="K48" s="84"/>
    </row>
    <row r="49" spans="1:78">
      <c r="A49" s="86" t="s">
        <v>229</v>
      </c>
      <c r="J49" t="s">
        <v>245</v>
      </c>
      <c r="K49" s="84"/>
    </row>
    <row r="50" spans="1:78">
      <c r="A50" s="86" t="s">
        <v>229</v>
      </c>
      <c r="J50" t="s">
        <v>246</v>
      </c>
      <c r="K50" s="84"/>
    </row>
    <row r="51" spans="1:78">
      <c r="A51" s="86" t="s">
        <v>229</v>
      </c>
      <c r="J51" t="s">
        <v>248</v>
      </c>
      <c r="K51" s="84"/>
    </row>
    <row r="52" spans="1:78">
      <c r="A52" s="86" t="s">
        <v>229</v>
      </c>
      <c r="J52" t="s">
        <v>249</v>
      </c>
      <c r="K52" s="84"/>
    </row>
    <row r="53" spans="1:78">
      <c r="A53" s="86" t="s">
        <v>229</v>
      </c>
      <c r="J53" t="s">
        <v>250</v>
      </c>
      <c r="K53" s="84"/>
    </row>
    <row r="54" spans="1:78">
      <c r="A54" s="86" t="s">
        <v>229</v>
      </c>
      <c r="J54" t="s">
        <v>251</v>
      </c>
    </row>
    <row r="55" spans="1:78">
      <c r="A55" s="86" t="s">
        <v>229</v>
      </c>
      <c r="J55" t="s">
        <v>258</v>
      </c>
    </row>
    <row r="56" spans="1:78">
      <c r="A56" s="86" t="s">
        <v>229</v>
      </c>
      <c r="J56" t="s">
        <v>242</v>
      </c>
    </row>
    <row r="57" spans="1:78">
      <c r="A57" s="86" t="s">
        <v>229</v>
      </c>
      <c r="J57" t="s">
        <v>252</v>
      </c>
    </row>
    <row r="58" spans="1:78">
      <c r="A58" s="86" t="s">
        <v>229</v>
      </c>
      <c r="J58" t="s">
        <v>253</v>
      </c>
    </row>
    <row r="59" spans="1:78">
      <c r="A59" s="86" t="s">
        <v>229</v>
      </c>
      <c r="J59" t="s">
        <v>254</v>
      </c>
    </row>
    <row r="60" spans="1:78">
      <c r="A60" s="86" t="s">
        <v>229</v>
      </c>
      <c r="J60" t="s">
        <v>256</v>
      </c>
      <c r="K60" t="s">
        <v>230</v>
      </c>
      <c r="L60" t="s">
        <v>5149</v>
      </c>
      <c r="M60" t="s">
        <v>38</v>
      </c>
      <c r="N60" t="s">
        <v>35</v>
      </c>
      <c r="O60" t="s">
        <v>2608</v>
      </c>
      <c r="P60">
        <v>0</v>
      </c>
      <c r="Q60">
        <v>0</v>
      </c>
      <c r="R60">
        <v>0</v>
      </c>
      <c r="S60">
        <v>0</v>
      </c>
      <c r="T60">
        <v>0</v>
      </c>
      <c r="U60">
        <v>0</v>
      </c>
      <c r="V60">
        <v>1</v>
      </c>
      <c r="W60">
        <v>1</v>
      </c>
      <c r="X60">
        <v>1</v>
      </c>
      <c r="Y60">
        <v>1</v>
      </c>
      <c r="Z60">
        <v>1</v>
      </c>
      <c r="AA60">
        <v>1</v>
      </c>
      <c r="AB60">
        <v>1</v>
      </c>
      <c r="AC60">
        <v>1</v>
      </c>
      <c r="AD60">
        <v>1</v>
      </c>
      <c r="AE60">
        <v>1</v>
      </c>
      <c r="AF60">
        <v>1</v>
      </c>
      <c r="AG60">
        <v>1</v>
      </c>
      <c r="AH60">
        <v>1</v>
      </c>
      <c r="AI60">
        <v>1</v>
      </c>
      <c r="AJ60">
        <v>1</v>
      </c>
      <c r="AK60">
        <v>1</v>
      </c>
      <c r="AL60">
        <v>1</v>
      </c>
      <c r="AM60">
        <v>1</v>
      </c>
      <c r="AN60">
        <v>1</v>
      </c>
      <c r="AO60">
        <v>1</v>
      </c>
      <c r="AP60">
        <v>1</v>
      </c>
      <c r="AQ60">
        <v>1</v>
      </c>
      <c r="AR60">
        <v>1</v>
      </c>
      <c r="AS60">
        <v>1</v>
      </c>
      <c r="AT60">
        <v>1</v>
      </c>
      <c r="AU60">
        <v>1</v>
      </c>
      <c r="AV60">
        <v>1</v>
      </c>
      <c r="AW60">
        <v>1</v>
      </c>
      <c r="AX60">
        <v>1</v>
      </c>
      <c r="AY60">
        <v>1</v>
      </c>
      <c r="AZ60">
        <v>1</v>
      </c>
      <c r="BA60">
        <v>1</v>
      </c>
      <c r="BB60">
        <v>1</v>
      </c>
      <c r="BC60">
        <v>1</v>
      </c>
      <c r="BD60">
        <v>1</v>
      </c>
      <c r="BE60">
        <v>1</v>
      </c>
      <c r="BF60">
        <v>1</v>
      </c>
      <c r="BG60">
        <v>1</v>
      </c>
      <c r="BH60">
        <v>1</v>
      </c>
      <c r="BI60">
        <v>1</v>
      </c>
      <c r="BJ60">
        <v>1</v>
      </c>
      <c r="BK60">
        <v>1</v>
      </c>
      <c r="BL60">
        <v>1</v>
      </c>
      <c r="BM60">
        <v>1</v>
      </c>
      <c r="BN60">
        <v>1</v>
      </c>
      <c r="BO60">
        <v>1</v>
      </c>
      <c r="BP60">
        <v>1</v>
      </c>
      <c r="BQ60">
        <v>1</v>
      </c>
      <c r="BR60">
        <v>1</v>
      </c>
      <c r="BS60">
        <v>1</v>
      </c>
      <c r="BT60">
        <v>1</v>
      </c>
      <c r="BU60">
        <v>1</v>
      </c>
      <c r="BV60">
        <v>1</v>
      </c>
      <c r="BW60">
        <v>1</v>
      </c>
      <c r="BX60">
        <v>1</v>
      </c>
      <c r="BY60">
        <v>1</v>
      </c>
      <c r="BZ60">
        <v>1</v>
      </c>
    </row>
    <row r="61" spans="1:78">
      <c r="A61" s="86" t="s">
        <v>229</v>
      </c>
      <c r="J61" t="s">
        <v>260</v>
      </c>
      <c r="K61" t="s">
        <v>234</v>
      </c>
      <c r="L61" t="s">
        <v>5149</v>
      </c>
      <c r="M61" t="s">
        <v>38</v>
      </c>
      <c r="N61" t="s">
        <v>35</v>
      </c>
      <c r="O61" t="s">
        <v>2608</v>
      </c>
      <c r="P61">
        <v>0</v>
      </c>
      <c r="Q61">
        <v>0</v>
      </c>
      <c r="R61">
        <v>0</v>
      </c>
      <c r="S61">
        <v>0</v>
      </c>
      <c r="T61">
        <v>0</v>
      </c>
      <c r="U61">
        <v>0</v>
      </c>
      <c r="V61">
        <v>1</v>
      </c>
      <c r="W61">
        <v>1</v>
      </c>
      <c r="X61">
        <v>1</v>
      </c>
      <c r="Y61">
        <v>1</v>
      </c>
      <c r="Z61">
        <v>1</v>
      </c>
      <c r="AA61">
        <v>1</v>
      </c>
      <c r="AB61">
        <v>1</v>
      </c>
      <c r="AC61">
        <v>1</v>
      </c>
      <c r="AD61">
        <v>1</v>
      </c>
      <c r="AE61">
        <v>1</v>
      </c>
      <c r="AF61">
        <v>1</v>
      </c>
      <c r="AG61">
        <v>1</v>
      </c>
      <c r="AH61">
        <v>1</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row>
    <row r="62" spans="1:78">
      <c r="A62" s="86" t="s">
        <v>229</v>
      </c>
      <c r="J62" t="s">
        <v>262</v>
      </c>
      <c r="K62" t="s">
        <v>238</v>
      </c>
      <c r="L62" t="s">
        <v>5149</v>
      </c>
      <c r="M62" t="s">
        <v>38</v>
      </c>
      <c r="N62" t="s">
        <v>35</v>
      </c>
      <c r="O62" t="s">
        <v>2608</v>
      </c>
      <c r="P62">
        <v>0</v>
      </c>
      <c r="Q62">
        <v>0</v>
      </c>
      <c r="R62">
        <v>0</v>
      </c>
      <c r="S62">
        <v>0</v>
      </c>
      <c r="T62">
        <v>0</v>
      </c>
      <c r="U62">
        <v>0</v>
      </c>
      <c r="V62">
        <v>1</v>
      </c>
      <c r="W62">
        <v>1</v>
      </c>
      <c r="X62">
        <v>1</v>
      </c>
      <c r="Y62">
        <v>1</v>
      </c>
      <c r="Z62">
        <v>1</v>
      </c>
      <c r="AA62">
        <v>1</v>
      </c>
      <c r="AB62">
        <v>1</v>
      </c>
      <c r="AC62">
        <v>1</v>
      </c>
      <c r="AD62">
        <v>1</v>
      </c>
      <c r="AE62">
        <v>1</v>
      </c>
      <c r="AF62">
        <v>1</v>
      </c>
      <c r="AG62">
        <v>1</v>
      </c>
      <c r="AH62">
        <v>1</v>
      </c>
      <c r="AI62">
        <v>1</v>
      </c>
      <c r="AJ62">
        <v>1</v>
      </c>
      <c r="AK62">
        <v>1</v>
      </c>
      <c r="AL62">
        <v>1</v>
      </c>
      <c r="AM62">
        <v>1</v>
      </c>
      <c r="AN62">
        <v>1</v>
      </c>
      <c r="AO62">
        <v>1</v>
      </c>
      <c r="AP62">
        <v>1</v>
      </c>
      <c r="AQ62">
        <v>1</v>
      </c>
      <c r="AR62">
        <v>1</v>
      </c>
      <c r="AS62">
        <v>1</v>
      </c>
      <c r="AT62">
        <v>1</v>
      </c>
      <c r="AU62">
        <v>1</v>
      </c>
      <c r="AV62">
        <v>1</v>
      </c>
      <c r="AW62">
        <v>1</v>
      </c>
      <c r="AX62">
        <v>1</v>
      </c>
      <c r="AY62">
        <v>1</v>
      </c>
      <c r="AZ62">
        <v>1</v>
      </c>
      <c r="BA62">
        <v>1</v>
      </c>
      <c r="BB62">
        <v>1</v>
      </c>
      <c r="BC62">
        <v>1</v>
      </c>
      <c r="BD62">
        <v>1</v>
      </c>
      <c r="BE62">
        <v>1</v>
      </c>
      <c r="BF62">
        <v>1</v>
      </c>
      <c r="BG62">
        <v>1</v>
      </c>
      <c r="BH62">
        <v>1</v>
      </c>
      <c r="BI62">
        <v>1</v>
      </c>
      <c r="BJ62">
        <v>1</v>
      </c>
      <c r="BK62">
        <v>1</v>
      </c>
      <c r="BL62">
        <v>1</v>
      </c>
      <c r="BM62">
        <v>1</v>
      </c>
      <c r="BN62">
        <v>1</v>
      </c>
      <c r="BO62">
        <v>1</v>
      </c>
      <c r="BP62">
        <v>1</v>
      </c>
      <c r="BQ62">
        <v>1</v>
      </c>
      <c r="BR62">
        <v>1</v>
      </c>
      <c r="BS62">
        <v>1</v>
      </c>
      <c r="BT62">
        <v>1</v>
      </c>
      <c r="BU62">
        <v>1</v>
      </c>
      <c r="BV62">
        <v>1</v>
      </c>
      <c r="BW62">
        <v>1</v>
      </c>
      <c r="BX62">
        <v>1</v>
      </c>
      <c r="BY62">
        <v>1</v>
      </c>
      <c r="BZ62">
        <v>1</v>
      </c>
    </row>
    <row r="63" spans="1:78">
      <c r="A63" s="86" t="s">
        <v>229</v>
      </c>
      <c r="J63" t="s">
        <v>265</v>
      </c>
      <c r="K63" t="s">
        <v>240</v>
      </c>
      <c r="L63" t="s">
        <v>2598</v>
      </c>
      <c r="M63" t="s">
        <v>38</v>
      </c>
      <c r="N63" t="s">
        <v>35</v>
      </c>
      <c r="O63" t="s">
        <v>2608</v>
      </c>
      <c r="P63">
        <v>0</v>
      </c>
      <c r="Q63">
        <v>0</v>
      </c>
      <c r="R63">
        <v>0</v>
      </c>
      <c r="S63">
        <v>0</v>
      </c>
      <c r="T63">
        <v>0</v>
      </c>
      <c r="U63">
        <v>0</v>
      </c>
      <c r="V63">
        <v>0</v>
      </c>
      <c r="W63">
        <v>0</v>
      </c>
      <c r="X63">
        <v>0</v>
      </c>
      <c r="Y63">
        <v>0</v>
      </c>
      <c r="Z63">
        <v>0</v>
      </c>
      <c r="AA63">
        <v>0.5</v>
      </c>
      <c r="AB63">
        <v>0.5</v>
      </c>
      <c r="AC63">
        <v>0.5</v>
      </c>
      <c r="AD63">
        <v>0.5</v>
      </c>
      <c r="AE63">
        <v>0.5</v>
      </c>
      <c r="AF63">
        <v>0.5</v>
      </c>
      <c r="AG63">
        <v>0.5</v>
      </c>
      <c r="AH63">
        <v>0.5</v>
      </c>
      <c r="AI63">
        <v>0.5</v>
      </c>
      <c r="AJ63">
        <v>0.5</v>
      </c>
      <c r="AK63">
        <v>0.5</v>
      </c>
      <c r="AL63">
        <v>0.5</v>
      </c>
      <c r="AM63">
        <v>0.5</v>
      </c>
      <c r="AN63">
        <v>0.5</v>
      </c>
      <c r="AO63">
        <v>0.5</v>
      </c>
      <c r="AP63">
        <v>0.5</v>
      </c>
      <c r="AQ63">
        <v>0.5</v>
      </c>
      <c r="AR63">
        <v>0.5</v>
      </c>
      <c r="AS63">
        <v>0.5</v>
      </c>
      <c r="AT63">
        <v>0.5</v>
      </c>
      <c r="AU63">
        <v>0.5</v>
      </c>
      <c r="AV63">
        <v>0.5</v>
      </c>
      <c r="AW63">
        <v>0.5</v>
      </c>
      <c r="AX63">
        <v>0.5</v>
      </c>
      <c r="AY63">
        <v>0.5</v>
      </c>
      <c r="AZ63">
        <v>0.5</v>
      </c>
      <c r="BA63">
        <v>0.5</v>
      </c>
      <c r="BB63">
        <v>0.5</v>
      </c>
      <c r="BC63">
        <v>0.5</v>
      </c>
      <c r="BD63">
        <v>0.5</v>
      </c>
      <c r="BE63">
        <v>0.5</v>
      </c>
      <c r="BF63">
        <v>0.5</v>
      </c>
      <c r="BG63">
        <v>0.5</v>
      </c>
      <c r="BH63">
        <v>0.5</v>
      </c>
      <c r="BI63">
        <v>0.5</v>
      </c>
      <c r="BJ63">
        <v>0.5</v>
      </c>
      <c r="BK63">
        <v>0.5</v>
      </c>
      <c r="BL63">
        <v>0.5</v>
      </c>
      <c r="BM63">
        <v>0.5</v>
      </c>
      <c r="BN63">
        <v>0.5</v>
      </c>
      <c r="BO63">
        <v>0.5</v>
      </c>
      <c r="BP63">
        <v>0.5</v>
      </c>
      <c r="BQ63">
        <v>0.5</v>
      </c>
      <c r="BR63">
        <v>0.5</v>
      </c>
      <c r="BS63">
        <v>0.5</v>
      </c>
      <c r="BT63">
        <v>0.5</v>
      </c>
      <c r="BU63">
        <v>0.5</v>
      </c>
      <c r="BV63">
        <v>0.5</v>
      </c>
      <c r="BW63">
        <v>0.5</v>
      </c>
      <c r="BX63">
        <v>0.5</v>
      </c>
      <c r="BY63">
        <v>0.5</v>
      </c>
      <c r="BZ63">
        <v>0.5</v>
      </c>
    </row>
    <row r="64" spans="1:78">
      <c r="A64" s="86" t="s">
        <v>229</v>
      </c>
      <c r="J64" t="s">
        <v>268</v>
      </c>
      <c r="K64" t="s">
        <v>244</v>
      </c>
      <c r="L64" t="s">
        <v>5147</v>
      </c>
      <c r="M64" t="s">
        <v>38</v>
      </c>
      <c r="N64" t="s">
        <v>35</v>
      </c>
      <c r="O64" t="s">
        <v>2608</v>
      </c>
      <c r="P64">
        <v>0</v>
      </c>
      <c r="Q64">
        <v>0</v>
      </c>
      <c r="R64">
        <v>0</v>
      </c>
      <c r="S64">
        <v>0</v>
      </c>
      <c r="T64">
        <v>0</v>
      </c>
      <c r="U64">
        <v>0</v>
      </c>
      <c r="V64">
        <v>0</v>
      </c>
      <c r="W64">
        <v>0</v>
      </c>
      <c r="X64">
        <v>0</v>
      </c>
      <c r="Y64">
        <v>0</v>
      </c>
      <c r="Z64">
        <v>1</v>
      </c>
      <c r="AA64">
        <v>1</v>
      </c>
      <c r="AB64">
        <v>1</v>
      </c>
      <c r="AC64">
        <v>1</v>
      </c>
      <c r="AD64">
        <v>1</v>
      </c>
      <c r="AE64">
        <v>1</v>
      </c>
      <c r="AF64">
        <v>1</v>
      </c>
      <c r="AG64">
        <v>1</v>
      </c>
      <c r="AH64">
        <v>1</v>
      </c>
      <c r="AI64">
        <v>1</v>
      </c>
      <c r="AJ64">
        <v>1</v>
      </c>
      <c r="AK64">
        <v>1</v>
      </c>
      <c r="AL64">
        <v>1</v>
      </c>
      <c r="AM64">
        <v>1</v>
      </c>
      <c r="AN64">
        <v>1</v>
      </c>
      <c r="AO64">
        <v>1</v>
      </c>
      <c r="AP64">
        <v>1</v>
      </c>
      <c r="AQ64">
        <v>1</v>
      </c>
      <c r="AR64">
        <v>1</v>
      </c>
      <c r="AS64">
        <v>1</v>
      </c>
      <c r="AT64">
        <v>1</v>
      </c>
      <c r="AU64">
        <v>1</v>
      </c>
      <c r="AV64">
        <v>1</v>
      </c>
      <c r="AW64">
        <v>1</v>
      </c>
      <c r="AX64">
        <v>1</v>
      </c>
      <c r="AY64">
        <v>1</v>
      </c>
      <c r="AZ64">
        <v>1</v>
      </c>
      <c r="BA64">
        <v>1</v>
      </c>
      <c r="BB64">
        <v>1</v>
      </c>
      <c r="BC64">
        <v>1</v>
      </c>
      <c r="BD64">
        <v>1</v>
      </c>
      <c r="BE64">
        <v>1</v>
      </c>
      <c r="BF64">
        <v>1</v>
      </c>
      <c r="BG64">
        <v>1</v>
      </c>
      <c r="BH64">
        <v>1</v>
      </c>
      <c r="BI64">
        <v>1</v>
      </c>
      <c r="BJ64">
        <v>1</v>
      </c>
      <c r="BK64">
        <v>1</v>
      </c>
      <c r="BL64">
        <v>1</v>
      </c>
      <c r="BM64">
        <v>1</v>
      </c>
      <c r="BN64">
        <v>1</v>
      </c>
      <c r="BO64">
        <v>1</v>
      </c>
      <c r="BP64">
        <v>1</v>
      </c>
      <c r="BQ64">
        <v>1</v>
      </c>
      <c r="BR64">
        <v>1</v>
      </c>
      <c r="BS64">
        <v>1</v>
      </c>
      <c r="BT64">
        <v>1</v>
      </c>
      <c r="BU64">
        <v>1</v>
      </c>
      <c r="BV64">
        <v>1</v>
      </c>
      <c r="BW64">
        <v>1</v>
      </c>
      <c r="BX64">
        <v>1</v>
      </c>
      <c r="BY64">
        <v>1</v>
      </c>
      <c r="BZ64">
        <v>1</v>
      </c>
    </row>
    <row r="65" spans="1:78">
      <c r="A65" s="86" t="s">
        <v>229</v>
      </c>
      <c r="J65" t="s">
        <v>271</v>
      </c>
      <c r="K65" t="s">
        <v>245</v>
      </c>
      <c r="L65" t="s">
        <v>5147</v>
      </c>
      <c r="M65" t="s">
        <v>38</v>
      </c>
      <c r="N65" t="s">
        <v>35</v>
      </c>
      <c r="O65" t="s">
        <v>2608</v>
      </c>
      <c r="P65">
        <v>0</v>
      </c>
      <c r="Q65">
        <v>0</v>
      </c>
      <c r="R65">
        <v>0</v>
      </c>
      <c r="S65">
        <v>0</v>
      </c>
      <c r="T65">
        <v>0</v>
      </c>
      <c r="U65">
        <v>0</v>
      </c>
      <c r="V65">
        <v>0</v>
      </c>
      <c r="W65">
        <v>0</v>
      </c>
      <c r="X65">
        <v>0</v>
      </c>
      <c r="Y65">
        <v>0</v>
      </c>
      <c r="Z65">
        <v>0</v>
      </c>
      <c r="AA65">
        <v>1</v>
      </c>
      <c r="AB65">
        <v>1</v>
      </c>
      <c r="AC65">
        <v>1</v>
      </c>
      <c r="AD65">
        <v>1</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1</v>
      </c>
      <c r="BS65">
        <v>1</v>
      </c>
      <c r="BT65">
        <v>1</v>
      </c>
      <c r="BU65">
        <v>1</v>
      </c>
      <c r="BV65">
        <v>1</v>
      </c>
      <c r="BW65">
        <v>1</v>
      </c>
      <c r="BX65">
        <v>1</v>
      </c>
      <c r="BY65">
        <v>1</v>
      </c>
      <c r="BZ65">
        <v>1</v>
      </c>
    </row>
    <row r="66" spans="1:78">
      <c r="A66" s="86" t="s">
        <v>229</v>
      </c>
      <c r="J66" s="88"/>
      <c r="K66" t="s">
        <v>246</v>
      </c>
      <c r="L66" t="s">
        <v>5147</v>
      </c>
      <c r="M66" t="s">
        <v>38</v>
      </c>
      <c r="N66" t="s">
        <v>35</v>
      </c>
      <c r="O66" t="s">
        <v>2608</v>
      </c>
      <c r="P66">
        <v>0</v>
      </c>
      <c r="Q66">
        <v>0</v>
      </c>
      <c r="R66">
        <v>0</v>
      </c>
      <c r="S66">
        <v>0</v>
      </c>
      <c r="T66">
        <v>0</v>
      </c>
      <c r="U66">
        <v>0</v>
      </c>
      <c r="V66">
        <v>0</v>
      </c>
      <c r="W66">
        <v>0</v>
      </c>
      <c r="X66">
        <v>0</v>
      </c>
      <c r="Y66">
        <v>0</v>
      </c>
      <c r="Z66">
        <v>0</v>
      </c>
      <c r="AA66">
        <v>0</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1</v>
      </c>
      <c r="BH66">
        <v>1</v>
      </c>
      <c r="BI66">
        <v>1</v>
      </c>
      <c r="BJ66">
        <v>1</v>
      </c>
      <c r="BK66">
        <v>1</v>
      </c>
      <c r="BL66">
        <v>1</v>
      </c>
      <c r="BM66">
        <v>1</v>
      </c>
      <c r="BN66">
        <v>1</v>
      </c>
      <c r="BO66">
        <v>1</v>
      </c>
      <c r="BP66">
        <v>1</v>
      </c>
      <c r="BQ66">
        <v>1</v>
      </c>
      <c r="BR66">
        <v>1</v>
      </c>
      <c r="BS66">
        <v>1</v>
      </c>
      <c r="BT66">
        <v>1</v>
      </c>
      <c r="BU66">
        <v>1</v>
      </c>
      <c r="BV66">
        <v>1</v>
      </c>
      <c r="BW66">
        <v>1</v>
      </c>
      <c r="BX66">
        <v>1</v>
      </c>
      <c r="BY66">
        <v>1</v>
      </c>
      <c r="BZ66">
        <v>1</v>
      </c>
    </row>
    <row r="67" spans="1:78">
      <c r="A67" s="86" t="s">
        <v>229</v>
      </c>
      <c r="J67" s="88"/>
      <c r="K67" t="s">
        <v>248</v>
      </c>
      <c r="L67" t="s">
        <v>5149</v>
      </c>
      <c r="M67" t="s">
        <v>38</v>
      </c>
      <c r="N67" t="s">
        <v>35</v>
      </c>
      <c r="O67" t="s">
        <v>2608</v>
      </c>
      <c r="P67">
        <v>0</v>
      </c>
      <c r="Q67">
        <v>0</v>
      </c>
      <c r="R67">
        <v>0</v>
      </c>
      <c r="S67">
        <v>0</v>
      </c>
      <c r="T67">
        <v>0</v>
      </c>
      <c r="U67">
        <v>0</v>
      </c>
      <c r="V67">
        <v>0</v>
      </c>
      <c r="W67">
        <v>0</v>
      </c>
      <c r="X67">
        <v>0</v>
      </c>
      <c r="Y67">
        <v>0</v>
      </c>
      <c r="Z67">
        <v>0</v>
      </c>
      <c r="AA67">
        <v>0</v>
      </c>
      <c r="AB67">
        <v>0</v>
      </c>
      <c r="AC67">
        <v>1</v>
      </c>
      <c r="AD67">
        <v>1</v>
      </c>
      <c r="AE67">
        <v>1</v>
      </c>
      <c r="AF67">
        <v>1</v>
      </c>
      <c r="AG67">
        <v>1</v>
      </c>
      <c r="AH67">
        <v>1</v>
      </c>
      <c r="AI67">
        <v>1</v>
      </c>
      <c r="AJ67">
        <v>1</v>
      </c>
      <c r="AK67">
        <v>1</v>
      </c>
      <c r="AL67">
        <v>1</v>
      </c>
      <c r="AM67">
        <v>1</v>
      </c>
      <c r="AN67">
        <v>1</v>
      </c>
      <c r="AO67">
        <v>1</v>
      </c>
      <c r="AP67">
        <v>1</v>
      </c>
      <c r="AQ67">
        <v>1</v>
      </c>
      <c r="AR67">
        <v>1</v>
      </c>
      <c r="AS67">
        <v>1</v>
      </c>
      <c r="AT67">
        <v>1</v>
      </c>
      <c r="AU67">
        <v>1</v>
      </c>
      <c r="AV67">
        <v>1</v>
      </c>
      <c r="AW67">
        <v>1</v>
      </c>
      <c r="AX67">
        <v>1</v>
      </c>
      <c r="AY67">
        <v>1</v>
      </c>
      <c r="AZ67">
        <v>1</v>
      </c>
      <c r="BA67">
        <v>1</v>
      </c>
      <c r="BB67">
        <v>1</v>
      </c>
      <c r="BC67">
        <v>1</v>
      </c>
      <c r="BD67">
        <v>1</v>
      </c>
      <c r="BE67">
        <v>1</v>
      </c>
      <c r="BF67">
        <v>1</v>
      </c>
      <c r="BG67">
        <v>1</v>
      </c>
      <c r="BH67">
        <v>1</v>
      </c>
      <c r="BI67">
        <v>1</v>
      </c>
      <c r="BJ67">
        <v>1</v>
      </c>
      <c r="BK67">
        <v>1</v>
      </c>
      <c r="BL67">
        <v>1</v>
      </c>
      <c r="BM67">
        <v>1</v>
      </c>
      <c r="BN67">
        <v>1</v>
      </c>
      <c r="BO67">
        <v>1</v>
      </c>
      <c r="BP67">
        <v>1</v>
      </c>
      <c r="BQ67">
        <v>1</v>
      </c>
      <c r="BR67">
        <v>1</v>
      </c>
      <c r="BS67">
        <v>1</v>
      </c>
      <c r="BT67">
        <v>1</v>
      </c>
      <c r="BU67">
        <v>1</v>
      </c>
      <c r="BV67">
        <v>1</v>
      </c>
      <c r="BW67">
        <v>1</v>
      </c>
      <c r="BX67">
        <v>1</v>
      </c>
      <c r="BY67">
        <v>1</v>
      </c>
      <c r="BZ67">
        <v>1</v>
      </c>
    </row>
    <row r="68" spans="1:78">
      <c r="A68" s="86" t="s">
        <v>229</v>
      </c>
      <c r="J68" s="88"/>
      <c r="K68" t="s">
        <v>249</v>
      </c>
      <c r="L68" t="s">
        <v>5149</v>
      </c>
      <c r="M68" t="s">
        <v>38</v>
      </c>
      <c r="N68" t="s">
        <v>35</v>
      </c>
      <c r="O68" t="s">
        <v>2608</v>
      </c>
      <c r="P68">
        <v>0</v>
      </c>
      <c r="Q68">
        <v>0</v>
      </c>
      <c r="R68">
        <v>0</v>
      </c>
      <c r="S68">
        <v>0</v>
      </c>
      <c r="T68">
        <v>0</v>
      </c>
      <c r="U68">
        <v>0</v>
      </c>
      <c r="V68">
        <v>0</v>
      </c>
      <c r="W68">
        <v>0</v>
      </c>
      <c r="X68">
        <v>0</v>
      </c>
      <c r="Y68">
        <v>0</v>
      </c>
      <c r="Z68">
        <v>0</v>
      </c>
      <c r="AA68">
        <v>0</v>
      </c>
      <c r="AB68">
        <v>1</v>
      </c>
      <c r="AC68">
        <v>1</v>
      </c>
      <c r="AD68">
        <v>1</v>
      </c>
      <c r="AE68">
        <v>1</v>
      </c>
      <c r="AF68">
        <v>1</v>
      </c>
      <c r="AG68">
        <v>1</v>
      </c>
      <c r="AH68">
        <v>1</v>
      </c>
      <c r="AI68">
        <v>1</v>
      </c>
      <c r="AJ68">
        <v>1</v>
      </c>
      <c r="AK68">
        <v>1</v>
      </c>
      <c r="AL68">
        <v>1</v>
      </c>
      <c r="AM68">
        <v>1</v>
      </c>
      <c r="AN68">
        <v>1</v>
      </c>
      <c r="AO68">
        <v>1</v>
      </c>
      <c r="AP68">
        <v>1</v>
      </c>
      <c r="AQ68">
        <v>1</v>
      </c>
      <c r="AR68">
        <v>1</v>
      </c>
      <c r="AS68">
        <v>1</v>
      </c>
      <c r="AT68">
        <v>1</v>
      </c>
      <c r="AU68">
        <v>1</v>
      </c>
      <c r="AV68">
        <v>1</v>
      </c>
      <c r="AW68">
        <v>1</v>
      </c>
      <c r="AX68">
        <v>1</v>
      </c>
      <c r="AY68">
        <v>1</v>
      </c>
      <c r="AZ68">
        <v>1</v>
      </c>
      <c r="BA68">
        <v>1</v>
      </c>
      <c r="BB68">
        <v>1</v>
      </c>
      <c r="BC68">
        <v>1</v>
      </c>
      <c r="BD68">
        <v>1</v>
      </c>
      <c r="BE68">
        <v>1</v>
      </c>
      <c r="BF68">
        <v>1</v>
      </c>
      <c r="BG68">
        <v>1</v>
      </c>
      <c r="BH68">
        <v>1</v>
      </c>
      <c r="BI68">
        <v>1</v>
      </c>
      <c r="BJ68">
        <v>1</v>
      </c>
      <c r="BK68">
        <v>1</v>
      </c>
      <c r="BL68">
        <v>1</v>
      </c>
      <c r="BM68">
        <v>1</v>
      </c>
      <c r="BN68">
        <v>1</v>
      </c>
      <c r="BO68">
        <v>1</v>
      </c>
      <c r="BP68">
        <v>1</v>
      </c>
      <c r="BQ68">
        <v>1</v>
      </c>
      <c r="BR68">
        <v>1</v>
      </c>
      <c r="BS68">
        <v>1</v>
      </c>
      <c r="BT68">
        <v>1</v>
      </c>
      <c r="BU68">
        <v>1</v>
      </c>
      <c r="BV68">
        <v>1</v>
      </c>
      <c r="BW68">
        <v>1</v>
      </c>
      <c r="BX68">
        <v>1</v>
      </c>
      <c r="BY68">
        <v>1</v>
      </c>
      <c r="BZ68">
        <v>1</v>
      </c>
    </row>
    <row r="69" spans="1:78">
      <c r="A69" s="86" t="s">
        <v>229</v>
      </c>
      <c r="J69" s="88" t="e">
        <f>+K44*12</f>
        <v>#DIV/0!</v>
      </c>
      <c r="K69" t="s">
        <v>250</v>
      </c>
      <c r="L69" t="s">
        <v>5149</v>
      </c>
      <c r="M69" t="s">
        <v>38</v>
      </c>
      <c r="N69" t="s">
        <v>35</v>
      </c>
      <c r="O69" t="s">
        <v>2608</v>
      </c>
      <c r="P69">
        <v>0</v>
      </c>
      <c r="Q69">
        <v>0</v>
      </c>
      <c r="R69">
        <v>0</v>
      </c>
      <c r="S69">
        <v>0</v>
      </c>
      <c r="T69">
        <v>0</v>
      </c>
      <c r="U69">
        <v>0</v>
      </c>
      <c r="V69">
        <v>0</v>
      </c>
      <c r="W69">
        <v>0</v>
      </c>
      <c r="X69">
        <v>0</v>
      </c>
      <c r="Y69">
        <v>0</v>
      </c>
      <c r="Z69">
        <v>0</v>
      </c>
      <c r="AA69">
        <v>0</v>
      </c>
      <c r="AB69">
        <v>0</v>
      </c>
      <c r="AC69">
        <v>1</v>
      </c>
      <c r="AD69">
        <v>1</v>
      </c>
      <c r="AE69">
        <v>1</v>
      </c>
      <c r="AF69">
        <v>1</v>
      </c>
      <c r="AG69">
        <v>1</v>
      </c>
      <c r="AH69">
        <v>1</v>
      </c>
      <c r="AI69">
        <v>1</v>
      </c>
      <c r="AJ69">
        <v>1</v>
      </c>
      <c r="AK69">
        <v>1</v>
      </c>
      <c r="AL69">
        <v>1</v>
      </c>
      <c r="AM69">
        <v>1</v>
      </c>
      <c r="AN69">
        <v>1</v>
      </c>
      <c r="AO69">
        <v>1</v>
      </c>
      <c r="AP69">
        <v>1</v>
      </c>
      <c r="AQ69">
        <v>1</v>
      </c>
      <c r="AR69">
        <v>1</v>
      </c>
      <c r="AS69">
        <v>1</v>
      </c>
      <c r="AT69">
        <v>1</v>
      </c>
      <c r="AU69">
        <v>1</v>
      </c>
      <c r="AV69">
        <v>1</v>
      </c>
      <c r="AW69">
        <v>1</v>
      </c>
      <c r="AX69">
        <v>1</v>
      </c>
      <c r="AY69">
        <v>1</v>
      </c>
      <c r="AZ69">
        <v>1</v>
      </c>
      <c r="BA69">
        <v>1</v>
      </c>
      <c r="BB69">
        <v>1</v>
      </c>
      <c r="BC69">
        <v>1</v>
      </c>
      <c r="BD69">
        <v>1</v>
      </c>
      <c r="BE69">
        <v>1</v>
      </c>
      <c r="BF69">
        <v>1</v>
      </c>
      <c r="BG69">
        <v>1</v>
      </c>
      <c r="BH69">
        <v>1</v>
      </c>
      <c r="BI69">
        <v>1</v>
      </c>
      <c r="BJ69">
        <v>1</v>
      </c>
      <c r="BK69">
        <v>1</v>
      </c>
      <c r="BL69">
        <v>1</v>
      </c>
      <c r="BM69">
        <v>1</v>
      </c>
      <c r="BN69">
        <v>1</v>
      </c>
      <c r="BO69">
        <v>1</v>
      </c>
      <c r="BP69">
        <v>1</v>
      </c>
      <c r="BQ69">
        <v>1</v>
      </c>
      <c r="BR69">
        <v>1</v>
      </c>
      <c r="BS69">
        <v>1</v>
      </c>
      <c r="BT69">
        <v>1</v>
      </c>
      <c r="BU69">
        <v>1</v>
      </c>
      <c r="BV69">
        <v>1</v>
      </c>
      <c r="BW69">
        <v>1</v>
      </c>
      <c r="BX69">
        <v>1</v>
      </c>
      <c r="BY69">
        <v>1</v>
      </c>
      <c r="BZ69">
        <v>1</v>
      </c>
    </row>
    <row r="70" spans="1:78">
      <c r="A70" s="86" t="s">
        <v>229</v>
      </c>
      <c r="J70" s="88" t="e">
        <f t="shared" ref="J70:J72" si="14">+K45*12</f>
        <v>#DIV/0!</v>
      </c>
      <c r="K70" t="s">
        <v>251</v>
      </c>
      <c r="L70" t="s">
        <v>5149</v>
      </c>
      <c r="M70" t="s">
        <v>38</v>
      </c>
      <c r="N70" t="s">
        <v>35</v>
      </c>
      <c r="O70" t="s">
        <v>2608</v>
      </c>
      <c r="P70">
        <v>0</v>
      </c>
      <c r="Q70">
        <v>0</v>
      </c>
      <c r="R70">
        <v>0</v>
      </c>
      <c r="S70">
        <v>0</v>
      </c>
      <c r="T70">
        <v>0</v>
      </c>
      <c r="U70">
        <v>0</v>
      </c>
      <c r="V70">
        <v>0</v>
      </c>
      <c r="W70">
        <v>1</v>
      </c>
      <c r="X70">
        <v>1</v>
      </c>
      <c r="Y70">
        <v>1</v>
      </c>
      <c r="Z70">
        <v>1</v>
      </c>
      <c r="AA70">
        <v>1</v>
      </c>
      <c r="AB70">
        <v>1</v>
      </c>
      <c r="AC70">
        <v>1</v>
      </c>
      <c r="AD70">
        <v>1</v>
      </c>
      <c r="AE70">
        <v>1</v>
      </c>
      <c r="AF70">
        <v>1</v>
      </c>
      <c r="AG70">
        <v>1</v>
      </c>
      <c r="AH70">
        <v>1</v>
      </c>
      <c r="AI70">
        <v>1</v>
      </c>
      <c r="AJ70">
        <v>1</v>
      </c>
      <c r="AK70">
        <v>1</v>
      </c>
      <c r="AL70">
        <v>1</v>
      </c>
      <c r="AM70">
        <v>1</v>
      </c>
      <c r="AN70">
        <v>1</v>
      </c>
      <c r="AO70">
        <v>1</v>
      </c>
      <c r="AP70">
        <v>1</v>
      </c>
      <c r="AQ70">
        <v>1</v>
      </c>
      <c r="AR70">
        <v>1</v>
      </c>
      <c r="AS70">
        <v>1</v>
      </c>
      <c r="AT70">
        <v>1</v>
      </c>
      <c r="AU70">
        <v>1</v>
      </c>
      <c r="AV70">
        <v>1</v>
      </c>
      <c r="AW70">
        <v>1</v>
      </c>
      <c r="AX70">
        <v>1</v>
      </c>
      <c r="AY70">
        <v>1</v>
      </c>
      <c r="AZ70">
        <v>1</v>
      </c>
      <c r="BA70">
        <v>1</v>
      </c>
      <c r="BB70">
        <v>1</v>
      </c>
      <c r="BC70">
        <v>1</v>
      </c>
      <c r="BD70">
        <v>1</v>
      </c>
      <c r="BE70">
        <v>1</v>
      </c>
      <c r="BF70">
        <v>1</v>
      </c>
      <c r="BG70">
        <v>1</v>
      </c>
      <c r="BH70">
        <v>1</v>
      </c>
      <c r="BI70">
        <v>1</v>
      </c>
      <c r="BJ70">
        <v>1</v>
      </c>
      <c r="BK70">
        <v>1</v>
      </c>
      <c r="BL70">
        <v>1</v>
      </c>
      <c r="BM70">
        <v>1</v>
      </c>
      <c r="BN70">
        <v>1</v>
      </c>
      <c r="BO70">
        <v>1</v>
      </c>
      <c r="BP70">
        <v>1</v>
      </c>
      <c r="BQ70">
        <v>1</v>
      </c>
      <c r="BR70">
        <v>1</v>
      </c>
      <c r="BS70">
        <v>1</v>
      </c>
      <c r="BT70">
        <v>1</v>
      </c>
      <c r="BU70">
        <v>1</v>
      </c>
      <c r="BV70">
        <v>1</v>
      </c>
      <c r="BW70">
        <v>1</v>
      </c>
      <c r="BX70">
        <v>1</v>
      </c>
      <c r="BY70">
        <v>1</v>
      </c>
      <c r="BZ70">
        <v>1</v>
      </c>
    </row>
    <row r="71" spans="1:78">
      <c r="A71" s="86" t="s">
        <v>229</v>
      </c>
      <c r="J71" s="88" t="e">
        <f t="shared" si="14"/>
        <v>#DIV/0!</v>
      </c>
      <c r="K71" t="s">
        <v>258</v>
      </c>
      <c r="L71" t="s">
        <v>5149</v>
      </c>
      <c r="M71" t="s">
        <v>38</v>
      </c>
      <c r="N71" t="s">
        <v>35</v>
      </c>
      <c r="O71" t="s">
        <v>2608</v>
      </c>
      <c r="P71">
        <v>0</v>
      </c>
      <c r="Q71">
        <v>0</v>
      </c>
      <c r="R71">
        <v>0</v>
      </c>
      <c r="S71">
        <v>0</v>
      </c>
      <c r="T71">
        <v>0</v>
      </c>
      <c r="U71">
        <v>0</v>
      </c>
      <c r="V71">
        <v>0</v>
      </c>
      <c r="W71">
        <v>1</v>
      </c>
      <c r="X71">
        <v>1</v>
      </c>
      <c r="Y71">
        <v>1</v>
      </c>
      <c r="Z71">
        <v>1</v>
      </c>
      <c r="AA71">
        <v>1</v>
      </c>
      <c r="AB71">
        <v>1</v>
      </c>
      <c r="AC71">
        <v>1</v>
      </c>
      <c r="AD71">
        <v>1</v>
      </c>
      <c r="AE71">
        <v>1</v>
      </c>
      <c r="AF71">
        <v>1</v>
      </c>
      <c r="AG71">
        <v>1</v>
      </c>
      <c r="AH71">
        <v>1</v>
      </c>
      <c r="AI71">
        <v>1</v>
      </c>
      <c r="AJ71">
        <v>1</v>
      </c>
      <c r="AK71">
        <v>1</v>
      </c>
      <c r="AL71">
        <v>1</v>
      </c>
      <c r="AM71">
        <v>1</v>
      </c>
      <c r="AN71">
        <v>1</v>
      </c>
      <c r="AO71">
        <v>1</v>
      </c>
      <c r="AP71">
        <v>1</v>
      </c>
      <c r="AQ71">
        <v>1</v>
      </c>
      <c r="AR71">
        <v>1</v>
      </c>
      <c r="AS71">
        <v>1</v>
      </c>
      <c r="AT71">
        <v>1</v>
      </c>
      <c r="AU71">
        <v>1</v>
      </c>
      <c r="AV71">
        <v>1</v>
      </c>
      <c r="AW71">
        <v>1</v>
      </c>
      <c r="AX71">
        <v>1</v>
      </c>
      <c r="AY71">
        <v>1</v>
      </c>
      <c r="AZ71">
        <v>1</v>
      </c>
      <c r="BA71">
        <v>1</v>
      </c>
      <c r="BB71">
        <v>1</v>
      </c>
      <c r="BC71">
        <v>1</v>
      </c>
      <c r="BD71">
        <v>1</v>
      </c>
      <c r="BE71">
        <v>1</v>
      </c>
      <c r="BF71">
        <v>1</v>
      </c>
      <c r="BG71">
        <v>1</v>
      </c>
      <c r="BH71">
        <v>1</v>
      </c>
      <c r="BI71">
        <v>1</v>
      </c>
      <c r="BJ71">
        <v>1</v>
      </c>
      <c r="BK71">
        <v>1</v>
      </c>
      <c r="BL71">
        <v>1</v>
      </c>
      <c r="BM71">
        <v>1</v>
      </c>
      <c r="BN71">
        <v>1</v>
      </c>
      <c r="BO71">
        <v>1</v>
      </c>
      <c r="BP71">
        <v>1</v>
      </c>
      <c r="BQ71">
        <v>1</v>
      </c>
      <c r="BR71">
        <v>1</v>
      </c>
      <c r="BS71">
        <v>1</v>
      </c>
      <c r="BT71">
        <v>1</v>
      </c>
      <c r="BU71">
        <v>1</v>
      </c>
      <c r="BV71">
        <v>1</v>
      </c>
      <c r="BW71">
        <v>1</v>
      </c>
      <c r="BX71">
        <v>1</v>
      </c>
      <c r="BY71">
        <v>1</v>
      </c>
      <c r="BZ71">
        <v>1</v>
      </c>
    </row>
    <row r="72" spans="1:78">
      <c r="B72" s="78"/>
      <c r="J72" s="88" t="e">
        <f t="shared" si="14"/>
        <v>#DIV/0!</v>
      </c>
      <c r="K72" t="s">
        <v>240</v>
      </c>
      <c r="L72" t="s">
        <v>2597</v>
      </c>
      <c r="M72" t="s">
        <v>38</v>
      </c>
      <c r="N72" t="s">
        <v>35</v>
      </c>
      <c r="O72" t="s">
        <v>2608</v>
      </c>
      <c r="P72">
        <v>0</v>
      </c>
      <c r="Q72">
        <v>0</v>
      </c>
      <c r="R72">
        <v>0</v>
      </c>
      <c r="S72">
        <v>0</v>
      </c>
      <c r="T72">
        <v>0</v>
      </c>
      <c r="U72">
        <v>0</v>
      </c>
      <c r="V72">
        <v>0</v>
      </c>
      <c r="W72">
        <v>0</v>
      </c>
      <c r="X72">
        <v>0</v>
      </c>
      <c r="Y72">
        <v>0</v>
      </c>
      <c r="Z72">
        <v>0</v>
      </c>
      <c r="AA72">
        <v>0.5</v>
      </c>
      <c r="AB72">
        <v>0.5</v>
      </c>
      <c r="AC72">
        <v>0.5</v>
      </c>
      <c r="AD72">
        <v>0.5</v>
      </c>
      <c r="AE72">
        <v>0.5</v>
      </c>
      <c r="AF72">
        <v>0.5</v>
      </c>
      <c r="AG72">
        <v>0.5</v>
      </c>
      <c r="AH72">
        <v>0.5</v>
      </c>
      <c r="AI72">
        <v>0.5</v>
      </c>
      <c r="AJ72">
        <v>0.5</v>
      </c>
      <c r="AK72">
        <v>0.5</v>
      </c>
      <c r="AL72">
        <v>0.5</v>
      </c>
      <c r="AM72">
        <v>0.5</v>
      </c>
      <c r="AN72">
        <v>0.5</v>
      </c>
      <c r="AO72">
        <v>0.5</v>
      </c>
      <c r="AP72">
        <v>0.5</v>
      </c>
      <c r="AQ72">
        <v>0.5</v>
      </c>
      <c r="AR72">
        <v>0.5</v>
      </c>
      <c r="AS72">
        <v>0.5</v>
      </c>
      <c r="AT72">
        <v>0.5</v>
      </c>
      <c r="AU72">
        <v>0.5</v>
      </c>
      <c r="AV72">
        <v>0.5</v>
      </c>
      <c r="AW72">
        <v>0.5</v>
      </c>
      <c r="AX72">
        <v>0.5</v>
      </c>
      <c r="AY72">
        <v>0.5</v>
      </c>
      <c r="AZ72">
        <v>0.5</v>
      </c>
      <c r="BA72">
        <v>0.5</v>
      </c>
      <c r="BB72">
        <v>0.5</v>
      </c>
      <c r="BC72">
        <v>0.5</v>
      </c>
      <c r="BD72">
        <v>0.5</v>
      </c>
      <c r="BE72">
        <v>0.5</v>
      </c>
      <c r="BF72">
        <v>0.5</v>
      </c>
      <c r="BG72">
        <v>0.5</v>
      </c>
      <c r="BH72">
        <v>0.5</v>
      </c>
      <c r="BI72">
        <v>0.5</v>
      </c>
      <c r="BJ72">
        <v>0.5</v>
      </c>
      <c r="BK72">
        <v>0.5</v>
      </c>
      <c r="BL72">
        <v>0.5</v>
      </c>
      <c r="BM72">
        <v>0.5</v>
      </c>
      <c r="BN72">
        <v>0.5</v>
      </c>
      <c r="BO72">
        <v>0.5</v>
      </c>
      <c r="BP72">
        <v>0.5</v>
      </c>
      <c r="BQ72">
        <v>0.5</v>
      </c>
      <c r="BR72">
        <v>0.5</v>
      </c>
      <c r="BS72">
        <v>0.5</v>
      </c>
      <c r="BT72">
        <v>0.5</v>
      </c>
      <c r="BU72">
        <v>0.5</v>
      </c>
      <c r="BV72">
        <v>0.5</v>
      </c>
      <c r="BW72">
        <v>0.5</v>
      </c>
      <c r="BX72">
        <v>0.5</v>
      </c>
      <c r="BY72">
        <v>0.5</v>
      </c>
      <c r="BZ72">
        <v>0.5</v>
      </c>
    </row>
    <row r="73" spans="1:78">
      <c r="J73" s="88"/>
      <c r="K73" t="s">
        <v>8247</v>
      </c>
      <c r="L73" t="s">
        <v>5149</v>
      </c>
      <c r="M73" t="s">
        <v>38</v>
      </c>
      <c r="N73" t="s">
        <v>35</v>
      </c>
      <c r="O73" t="s">
        <v>2608</v>
      </c>
      <c r="P73">
        <v>0</v>
      </c>
      <c r="Q73">
        <v>0</v>
      </c>
      <c r="R73">
        <v>0</v>
      </c>
      <c r="S73">
        <v>0</v>
      </c>
      <c r="T73">
        <v>0</v>
      </c>
      <c r="U73">
        <v>0</v>
      </c>
      <c r="V73">
        <v>1</v>
      </c>
      <c r="W73">
        <v>1</v>
      </c>
      <c r="X73">
        <v>1</v>
      </c>
      <c r="Y73">
        <v>1</v>
      </c>
      <c r="Z73">
        <v>1</v>
      </c>
      <c r="AA73">
        <v>1</v>
      </c>
      <c r="AB73">
        <v>1</v>
      </c>
      <c r="AC73">
        <v>1</v>
      </c>
      <c r="AD73">
        <v>1</v>
      </c>
      <c r="AE73">
        <v>1</v>
      </c>
      <c r="AF73">
        <v>1</v>
      </c>
      <c r="AG73">
        <v>1</v>
      </c>
      <c r="AH73">
        <v>1</v>
      </c>
      <c r="AI73">
        <v>1</v>
      </c>
      <c r="AJ73">
        <v>1</v>
      </c>
      <c r="AK73">
        <v>1</v>
      </c>
      <c r="AL73">
        <v>1</v>
      </c>
      <c r="AM73">
        <v>1</v>
      </c>
      <c r="AN73">
        <v>1</v>
      </c>
      <c r="AO73">
        <v>1</v>
      </c>
      <c r="AP73">
        <v>1</v>
      </c>
      <c r="AQ73">
        <v>1</v>
      </c>
      <c r="AR73">
        <v>1</v>
      </c>
      <c r="AS73">
        <v>1</v>
      </c>
      <c r="AT73">
        <v>1</v>
      </c>
      <c r="AU73">
        <v>1</v>
      </c>
      <c r="AV73">
        <v>1</v>
      </c>
      <c r="AW73">
        <v>1</v>
      </c>
      <c r="AX73">
        <v>1</v>
      </c>
      <c r="AY73">
        <v>1</v>
      </c>
      <c r="AZ73">
        <v>1</v>
      </c>
      <c r="BA73">
        <v>1</v>
      </c>
      <c r="BB73">
        <v>1</v>
      </c>
      <c r="BC73">
        <v>1</v>
      </c>
      <c r="BD73">
        <v>1</v>
      </c>
      <c r="BE73">
        <v>1</v>
      </c>
      <c r="BF73">
        <v>1</v>
      </c>
      <c r="BG73">
        <v>1</v>
      </c>
      <c r="BH73">
        <v>1</v>
      </c>
      <c r="BI73">
        <v>1</v>
      </c>
      <c r="BJ73">
        <v>1</v>
      </c>
      <c r="BK73">
        <v>1</v>
      </c>
      <c r="BL73">
        <v>1</v>
      </c>
      <c r="BM73">
        <v>1</v>
      </c>
      <c r="BN73">
        <v>1</v>
      </c>
      <c r="BO73">
        <v>1</v>
      </c>
      <c r="BP73">
        <v>1</v>
      </c>
      <c r="BQ73">
        <v>1</v>
      </c>
      <c r="BR73">
        <v>1</v>
      </c>
      <c r="BS73">
        <v>1</v>
      </c>
      <c r="BT73">
        <v>1</v>
      </c>
      <c r="BU73">
        <v>1</v>
      </c>
      <c r="BV73">
        <v>1</v>
      </c>
      <c r="BW73">
        <v>1</v>
      </c>
      <c r="BX73">
        <v>1</v>
      </c>
      <c r="BY73">
        <v>1</v>
      </c>
      <c r="BZ73">
        <v>1</v>
      </c>
    </row>
    <row r="74" spans="1:78">
      <c r="J74" s="88"/>
      <c r="K74" t="s">
        <v>8248</v>
      </c>
      <c r="L74" t="s">
        <v>5149</v>
      </c>
      <c r="M74" t="s">
        <v>38</v>
      </c>
      <c r="N74" t="s">
        <v>35</v>
      </c>
      <c r="O74" t="s">
        <v>2608</v>
      </c>
      <c r="P74">
        <v>0</v>
      </c>
      <c r="Q74">
        <v>0</v>
      </c>
      <c r="R74">
        <v>0</v>
      </c>
      <c r="S74">
        <v>0</v>
      </c>
      <c r="T74">
        <v>0</v>
      </c>
      <c r="U74">
        <v>0</v>
      </c>
      <c r="V74">
        <v>1</v>
      </c>
      <c r="W74">
        <v>1</v>
      </c>
      <c r="X74">
        <v>1</v>
      </c>
      <c r="Y74">
        <v>1</v>
      </c>
      <c r="Z74">
        <v>1</v>
      </c>
      <c r="AA74">
        <v>1</v>
      </c>
      <c r="AB74">
        <v>1</v>
      </c>
      <c r="AC74">
        <v>1</v>
      </c>
      <c r="AD74">
        <v>1</v>
      </c>
      <c r="AE74">
        <v>1</v>
      </c>
      <c r="AF74">
        <v>1</v>
      </c>
      <c r="AG74">
        <v>1</v>
      </c>
      <c r="AH74">
        <v>1</v>
      </c>
      <c r="AI74">
        <v>1</v>
      </c>
      <c r="AJ74">
        <v>1</v>
      </c>
      <c r="AK74">
        <v>1</v>
      </c>
      <c r="AL74">
        <v>1</v>
      </c>
      <c r="AM74">
        <v>1</v>
      </c>
      <c r="AN74">
        <v>1</v>
      </c>
      <c r="AO74">
        <v>1</v>
      </c>
      <c r="AP74">
        <v>1</v>
      </c>
      <c r="AQ74">
        <v>1</v>
      </c>
      <c r="AR74">
        <v>1</v>
      </c>
      <c r="AS74">
        <v>1</v>
      </c>
      <c r="AT74">
        <v>1</v>
      </c>
      <c r="AU74">
        <v>1</v>
      </c>
      <c r="AV74">
        <v>1</v>
      </c>
      <c r="AW74">
        <v>1</v>
      </c>
      <c r="AX74">
        <v>1</v>
      </c>
      <c r="AY74">
        <v>1</v>
      </c>
      <c r="AZ74">
        <v>1</v>
      </c>
      <c r="BA74">
        <v>1</v>
      </c>
      <c r="BB74">
        <v>1</v>
      </c>
      <c r="BC74">
        <v>1</v>
      </c>
      <c r="BD74">
        <v>1</v>
      </c>
      <c r="BE74">
        <v>1</v>
      </c>
      <c r="BF74">
        <v>1</v>
      </c>
      <c r="BG74">
        <v>1</v>
      </c>
      <c r="BH74">
        <v>1</v>
      </c>
      <c r="BI74">
        <v>1</v>
      </c>
      <c r="BJ74">
        <v>1</v>
      </c>
      <c r="BK74">
        <v>1</v>
      </c>
      <c r="BL74">
        <v>1</v>
      </c>
      <c r="BM74">
        <v>1</v>
      </c>
      <c r="BN74">
        <v>1</v>
      </c>
      <c r="BO74">
        <v>1</v>
      </c>
      <c r="BP74">
        <v>1</v>
      </c>
      <c r="BQ74">
        <v>1</v>
      </c>
      <c r="BR74">
        <v>1</v>
      </c>
      <c r="BS74">
        <v>1</v>
      </c>
      <c r="BT74">
        <v>1</v>
      </c>
      <c r="BU74">
        <v>1</v>
      </c>
      <c r="BV74">
        <v>1</v>
      </c>
      <c r="BW74">
        <v>1</v>
      </c>
      <c r="BX74">
        <v>1</v>
      </c>
      <c r="BY74">
        <v>1</v>
      </c>
      <c r="BZ74">
        <v>1</v>
      </c>
    </row>
    <row r="75" spans="1:78">
      <c r="J75" s="88"/>
      <c r="K75" t="s">
        <v>8249</v>
      </c>
      <c r="L75" t="s">
        <v>5149</v>
      </c>
      <c r="M75" t="s">
        <v>38</v>
      </c>
      <c r="N75" t="s">
        <v>35</v>
      </c>
      <c r="O75" t="s">
        <v>2608</v>
      </c>
      <c r="P75">
        <v>0</v>
      </c>
      <c r="Q75">
        <v>0</v>
      </c>
      <c r="R75">
        <v>0</v>
      </c>
      <c r="S75">
        <v>0</v>
      </c>
      <c r="T75">
        <v>0</v>
      </c>
      <c r="U75">
        <v>0</v>
      </c>
      <c r="V75">
        <v>1</v>
      </c>
      <c r="W75">
        <v>1</v>
      </c>
      <c r="X75">
        <v>1</v>
      </c>
      <c r="Y75">
        <v>1</v>
      </c>
      <c r="Z75">
        <v>1</v>
      </c>
      <c r="AA75">
        <v>1</v>
      </c>
      <c r="AB75">
        <v>1</v>
      </c>
      <c r="AC75">
        <v>1</v>
      </c>
      <c r="AD75">
        <v>1</v>
      </c>
      <c r="AE75">
        <v>1</v>
      </c>
      <c r="AF75">
        <v>1</v>
      </c>
      <c r="AG75">
        <v>1</v>
      </c>
      <c r="AH75">
        <v>1</v>
      </c>
      <c r="AI75">
        <v>1</v>
      </c>
      <c r="AJ75">
        <v>1</v>
      </c>
      <c r="AK75">
        <v>1</v>
      </c>
      <c r="AL75">
        <v>1</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1</v>
      </c>
      <c r="BR75">
        <v>1</v>
      </c>
      <c r="BS75">
        <v>1</v>
      </c>
      <c r="BT75">
        <v>1</v>
      </c>
      <c r="BU75">
        <v>1</v>
      </c>
      <c r="BV75">
        <v>1</v>
      </c>
      <c r="BW75">
        <v>1</v>
      </c>
      <c r="BX75">
        <v>1</v>
      </c>
      <c r="BY75">
        <v>1</v>
      </c>
      <c r="BZ75">
        <v>1</v>
      </c>
    </row>
    <row r="76" spans="1:78">
      <c r="J76" s="88"/>
      <c r="K76" t="s">
        <v>8250</v>
      </c>
      <c r="L76" t="s">
        <v>2598</v>
      </c>
      <c r="M76" t="s">
        <v>38</v>
      </c>
      <c r="N76" t="s">
        <v>35</v>
      </c>
      <c r="O76" t="s">
        <v>2608</v>
      </c>
      <c r="P76">
        <v>0</v>
      </c>
      <c r="Q76">
        <v>0</v>
      </c>
      <c r="R76">
        <v>0</v>
      </c>
      <c r="S76">
        <v>0</v>
      </c>
      <c r="T76">
        <v>0</v>
      </c>
      <c r="U76">
        <v>0</v>
      </c>
      <c r="V76">
        <v>0</v>
      </c>
      <c r="W76">
        <v>0</v>
      </c>
      <c r="X76">
        <v>0</v>
      </c>
      <c r="Y76">
        <v>0</v>
      </c>
      <c r="Z76">
        <v>0</v>
      </c>
      <c r="AA76">
        <v>0.5</v>
      </c>
      <c r="AB76">
        <v>0.5</v>
      </c>
      <c r="AC76">
        <v>0.5</v>
      </c>
      <c r="AD76">
        <v>0.5</v>
      </c>
      <c r="AE76">
        <v>0.5</v>
      </c>
      <c r="AF76">
        <v>0.5</v>
      </c>
      <c r="AG76">
        <v>0.5</v>
      </c>
      <c r="AH76">
        <v>0.5</v>
      </c>
      <c r="AI76">
        <v>0.5</v>
      </c>
      <c r="AJ76">
        <v>0.5</v>
      </c>
      <c r="AK76">
        <v>0.5</v>
      </c>
      <c r="AL76">
        <v>0.5</v>
      </c>
      <c r="AM76">
        <v>0.5</v>
      </c>
      <c r="AN76">
        <v>0.5</v>
      </c>
      <c r="AO76">
        <v>0.5</v>
      </c>
      <c r="AP76">
        <v>0.5</v>
      </c>
      <c r="AQ76">
        <v>0.5</v>
      </c>
      <c r="AR76">
        <v>0.5</v>
      </c>
      <c r="AS76">
        <v>0.5</v>
      </c>
      <c r="AT76">
        <v>0.5</v>
      </c>
      <c r="AU76">
        <v>0.5</v>
      </c>
      <c r="AV76">
        <v>0.5</v>
      </c>
      <c r="AW76">
        <v>0.5</v>
      </c>
      <c r="AX76">
        <v>0.5</v>
      </c>
      <c r="AY76">
        <v>0.5</v>
      </c>
      <c r="AZ76">
        <v>0.5</v>
      </c>
      <c r="BA76">
        <v>0.5</v>
      </c>
      <c r="BB76">
        <v>0.5</v>
      </c>
      <c r="BC76">
        <v>0.5</v>
      </c>
      <c r="BD76">
        <v>0.5</v>
      </c>
      <c r="BE76">
        <v>0.5</v>
      </c>
      <c r="BF76">
        <v>0.5</v>
      </c>
      <c r="BG76">
        <v>0.5</v>
      </c>
      <c r="BH76">
        <v>0.5</v>
      </c>
      <c r="BI76">
        <v>0.5</v>
      </c>
      <c r="BJ76">
        <v>0.5</v>
      </c>
      <c r="BK76">
        <v>0.5</v>
      </c>
      <c r="BL76">
        <v>0.5</v>
      </c>
      <c r="BM76">
        <v>0.5</v>
      </c>
      <c r="BN76">
        <v>0.5</v>
      </c>
      <c r="BO76">
        <v>0.5</v>
      </c>
      <c r="BP76">
        <v>0.5</v>
      </c>
      <c r="BQ76">
        <v>0.5</v>
      </c>
      <c r="BR76">
        <v>0.5</v>
      </c>
      <c r="BS76">
        <v>0.5</v>
      </c>
      <c r="BT76">
        <v>0.5</v>
      </c>
      <c r="BU76">
        <v>0.5</v>
      </c>
      <c r="BV76">
        <v>0.5</v>
      </c>
      <c r="BW76">
        <v>0.5</v>
      </c>
      <c r="BX76">
        <v>0.5</v>
      </c>
      <c r="BY76">
        <v>0.5</v>
      </c>
      <c r="BZ76">
        <v>0.5</v>
      </c>
    </row>
    <row r="77" spans="1:78">
      <c r="K77" t="s">
        <v>8251</v>
      </c>
      <c r="L77" t="s">
        <v>5147</v>
      </c>
      <c r="M77" t="s">
        <v>38</v>
      </c>
      <c r="N77" t="s">
        <v>35</v>
      </c>
      <c r="O77" t="s">
        <v>2608</v>
      </c>
      <c r="P77">
        <v>0</v>
      </c>
      <c r="Q77">
        <v>0</v>
      </c>
      <c r="R77">
        <v>0</v>
      </c>
      <c r="S77">
        <v>0</v>
      </c>
      <c r="T77">
        <v>0</v>
      </c>
      <c r="U77">
        <v>0</v>
      </c>
      <c r="V77">
        <v>0</v>
      </c>
      <c r="W77">
        <v>0</v>
      </c>
      <c r="X77">
        <v>0</v>
      </c>
      <c r="Y77">
        <v>0</v>
      </c>
      <c r="Z77">
        <v>1</v>
      </c>
      <c r="AA77">
        <v>1</v>
      </c>
      <c r="AB77">
        <v>1</v>
      </c>
      <c r="AC77">
        <v>1</v>
      </c>
      <c r="AD77">
        <v>1</v>
      </c>
      <c r="AE77">
        <v>1</v>
      </c>
      <c r="AF77">
        <v>1</v>
      </c>
      <c r="AG77">
        <v>1</v>
      </c>
      <c r="AH77">
        <v>1</v>
      </c>
      <c r="AI77">
        <v>1</v>
      </c>
      <c r="AJ77">
        <v>1</v>
      </c>
      <c r="AK77">
        <v>1</v>
      </c>
      <c r="AL77">
        <v>1</v>
      </c>
      <c r="AM77">
        <v>1</v>
      </c>
      <c r="AN77">
        <v>1</v>
      </c>
      <c r="AO77">
        <v>1</v>
      </c>
      <c r="AP77">
        <v>1</v>
      </c>
      <c r="AQ77">
        <v>1</v>
      </c>
      <c r="AR77">
        <v>1</v>
      </c>
      <c r="AS77">
        <v>1</v>
      </c>
      <c r="AT77">
        <v>1</v>
      </c>
      <c r="AU77">
        <v>1</v>
      </c>
      <c r="AV77">
        <v>1</v>
      </c>
      <c r="AW77">
        <v>1</v>
      </c>
      <c r="AX77">
        <v>1</v>
      </c>
      <c r="AY77">
        <v>1</v>
      </c>
      <c r="AZ77">
        <v>1</v>
      </c>
      <c r="BA77">
        <v>1</v>
      </c>
      <c r="BB77">
        <v>1</v>
      </c>
      <c r="BC77">
        <v>1</v>
      </c>
      <c r="BD77">
        <v>1</v>
      </c>
      <c r="BE77">
        <v>1</v>
      </c>
      <c r="BF77">
        <v>1</v>
      </c>
      <c r="BG77">
        <v>1</v>
      </c>
      <c r="BH77">
        <v>1</v>
      </c>
      <c r="BI77">
        <v>1</v>
      </c>
      <c r="BJ77">
        <v>1</v>
      </c>
      <c r="BK77">
        <v>1</v>
      </c>
      <c r="BL77">
        <v>1</v>
      </c>
      <c r="BM77">
        <v>1</v>
      </c>
      <c r="BN77">
        <v>1</v>
      </c>
      <c r="BO77">
        <v>1</v>
      </c>
      <c r="BP77">
        <v>1</v>
      </c>
      <c r="BQ77">
        <v>1</v>
      </c>
      <c r="BR77">
        <v>1</v>
      </c>
      <c r="BS77">
        <v>1</v>
      </c>
      <c r="BT77">
        <v>1</v>
      </c>
      <c r="BU77">
        <v>1</v>
      </c>
      <c r="BV77">
        <v>1</v>
      </c>
      <c r="BW77">
        <v>1</v>
      </c>
      <c r="BX77">
        <v>1</v>
      </c>
      <c r="BY77">
        <v>1</v>
      </c>
      <c r="BZ77">
        <v>1</v>
      </c>
    </row>
    <row r="78" spans="1:78">
      <c r="K78" t="s">
        <v>8252</v>
      </c>
      <c r="L78" t="s">
        <v>5147</v>
      </c>
      <c r="M78" t="s">
        <v>38</v>
      </c>
      <c r="N78" t="s">
        <v>35</v>
      </c>
      <c r="O78" t="s">
        <v>2608</v>
      </c>
      <c r="P78">
        <v>0</v>
      </c>
      <c r="Q78">
        <v>0</v>
      </c>
      <c r="R78">
        <v>0</v>
      </c>
      <c r="S78">
        <v>0</v>
      </c>
      <c r="T78">
        <v>0</v>
      </c>
      <c r="U78">
        <v>0</v>
      </c>
      <c r="V78">
        <v>0</v>
      </c>
      <c r="W78">
        <v>0</v>
      </c>
      <c r="X78">
        <v>0</v>
      </c>
      <c r="Y78">
        <v>0</v>
      </c>
      <c r="Z78">
        <v>0</v>
      </c>
      <c r="AA78">
        <v>1</v>
      </c>
      <c r="AB78">
        <v>1</v>
      </c>
      <c r="AC78">
        <v>1</v>
      </c>
      <c r="AD78">
        <v>1</v>
      </c>
      <c r="AE78">
        <v>1</v>
      </c>
      <c r="AF78">
        <v>1</v>
      </c>
      <c r="AG78">
        <v>1</v>
      </c>
      <c r="AH78">
        <v>1</v>
      </c>
      <c r="AI78">
        <v>1</v>
      </c>
      <c r="AJ78">
        <v>1</v>
      </c>
      <c r="AK78">
        <v>1</v>
      </c>
      <c r="AL78">
        <v>1</v>
      </c>
      <c r="AM78">
        <v>1</v>
      </c>
      <c r="AN78">
        <v>1</v>
      </c>
      <c r="AO78">
        <v>1</v>
      </c>
      <c r="AP78">
        <v>1</v>
      </c>
      <c r="AQ78">
        <v>1</v>
      </c>
      <c r="AR78">
        <v>1</v>
      </c>
      <c r="AS78">
        <v>1</v>
      </c>
      <c r="AT78">
        <v>1</v>
      </c>
      <c r="AU78">
        <v>1</v>
      </c>
      <c r="AV78">
        <v>1</v>
      </c>
      <c r="AW78">
        <v>1</v>
      </c>
      <c r="AX78">
        <v>1</v>
      </c>
      <c r="AY78">
        <v>1</v>
      </c>
      <c r="AZ78">
        <v>1</v>
      </c>
      <c r="BA78">
        <v>1</v>
      </c>
      <c r="BB78">
        <v>1</v>
      </c>
      <c r="BC78">
        <v>1</v>
      </c>
      <c r="BD78">
        <v>1</v>
      </c>
      <c r="BE78">
        <v>1</v>
      </c>
      <c r="BF78">
        <v>1</v>
      </c>
      <c r="BG78">
        <v>1</v>
      </c>
      <c r="BH78">
        <v>1</v>
      </c>
      <c r="BI78">
        <v>1</v>
      </c>
      <c r="BJ78">
        <v>1</v>
      </c>
      <c r="BK78">
        <v>1</v>
      </c>
      <c r="BL78">
        <v>1</v>
      </c>
      <c r="BM78">
        <v>1</v>
      </c>
      <c r="BN78">
        <v>1</v>
      </c>
      <c r="BO78">
        <v>1</v>
      </c>
      <c r="BP78">
        <v>1</v>
      </c>
      <c r="BQ78">
        <v>1</v>
      </c>
      <c r="BR78">
        <v>1</v>
      </c>
      <c r="BS78">
        <v>1</v>
      </c>
      <c r="BT78">
        <v>1</v>
      </c>
      <c r="BU78">
        <v>1</v>
      </c>
      <c r="BV78">
        <v>1</v>
      </c>
      <c r="BW78">
        <v>1</v>
      </c>
      <c r="BX78">
        <v>1</v>
      </c>
      <c r="BY78">
        <v>1</v>
      </c>
      <c r="BZ78">
        <v>1</v>
      </c>
    </row>
    <row r="79" spans="1:78">
      <c r="K79" t="s">
        <v>8253</v>
      </c>
      <c r="L79" t="s">
        <v>5147</v>
      </c>
      <c r="M79" t="s">
        <v>38</v>
      </c>
      <c r="N79" t="s">
        <v>35</v>
      </c>
      <c r="O79" t="s">
        <v>2608</v>
      </c>
      <c r="P79">
        <v>0</v>
      </c>
      <c r="Q79">
        <v>0</v>
      </c>
      <c r="R79">
        <v>0</v>
      </c>
      <c r="S79">
        <v>0</v>
      </c>
      <c r="T79">
        <v>0</v>
      </c>
      <c r="U79">
        <v>0</v>
      </c>
      <c r="V79">
        <v>0</v>
      </c>
      <c r="W79">
        <v>0</v>
      </c>
      <c r="X79">
        <v>0</v>
      </c>
      <c r="Y79">
        <v>0</v>
      </c>
      <c r="Z79">
        <v>0</v>
      </c>
      <c r="AA79">
        <v>0</v>
      </c>
      <c r="AB79">
        <v>1</v>
      </c>
      <c r="AC79">
        <v>1</v>
      </c>
      <c r="AD79">
        <v>1</v>
      </c>
      <c r="AE79">
        <v>1</v>
      </c>
      <c r="AF79">
        <v>1</v>
      </c>
      <c r="AG79">
        <v>1</v>
      </c>
      <c r="AH79">
        <v>1</v>
      </c>
      <c r="AI79">
        <v>1</v>
      </c>
      <c r="AJ79">
        <v>1</v>
      </c>
      <c r="AK79">
        <v>1</v>
      </c>
      <c r="AL79">
        <v>1</v>
      </c>
      <c r="AM79">
        <v>1</v>
      </c>
      <c r="AN79">
        <v>1</v>
      </c>
      <c r="AO79">
        <v>1</v>
      </c>
      <c r="AP79">
        <v>1</v>
      </c>
      <c r="AQ79">
        <v>1</v>
      </c>
      <c r="AR79">
        <v>1</v>
      </c>
      <c r="AS79">
        <v>1</v>
      </c>
      <c r="AT79">
        <v>1</v>
      </c>
      <c r="AU79">
        <v>1</v>
      </c>
      <c r="AV79">
        <v>1</v>
      </c>
      <c r="AW79">
        <v>1</v>
      </c>
      <c r="AX79">
        <v>1</v>
      </c>
      <c r="AY79">
        <v>1</v>
      </c>
      <c r="AZ79">
        <v>1</v>
      </c>
      <c r="BA79">
        <v>1</v>
      </c>
      <c r="BB79">
        <v>1</v>
      </c>
      <c r="BC79">
        <v>1</v>
      </c>
      <c r="BD79">
        <v>1</v>
      </c>
      <c r="BE79">
        <v>1</v>
      </c>
      <c r="BF79">
        <v>1</v>
      </c>
      <c r="BG79">
        <v>1</v>
      </c>
      <c r="BH79">
        <v>1</v>
      </c>
      <c r="BI79">
        <v>1</v>
      </c>
      <c r="BJ79">
        <v>1</v>
      </c>
      <c r="BK79">
        <v>1</v>
      </c>
      <c r="BL79">
        <v>1</v>
      </c>
      <c r="BM79">
        <v>1</v>
      </c>
      <c r="BN79">
        <v>1</v>
      </c>
      <c r="BO79">
        <v>1</v>
      </c>
      <c r="BP79">
        <v>1</v>
      </c>
      <c r="BQ79">
        <v>1</v>
      </c>
      <c r="BR79">
        <v>1</v>
      </c>
      <c r="BS79">
        <v>1</v>
      </c>
      <c r="BT79">
        <v>1</v>
      </c>
      <c r="BU79">
        <v>1</v>
      </c>
      <c r="BV79">
        <v>1</v>
      </c>
      <c r="BW79">
        <v>1</v>
      </c>
      <c r="BX79">
        <v>1</v>
      </c>
      <c r="BY79">
        <v>1</v>
      </c>
      <c r="BZ79">
        <v>1</v>
      </c>
    </row>
    <row r="80" spans="1:78">
      <c r="K80" t="s">
        <v>8254</v>
      </c>
      <c r="L80" t="s">
        <v>5149</v>
      </c>
      <c r="M80" t="s">
        <v>38</v>
      </c>
      <c r="N80" t="s">
        <v>35</v>
      </c>
      <c r="O80" t="s">
        <v>2608</v>
      </c>
      <c r="P80">
        <v>0</v>
      </c>
      <c r="Q80">
        <v>0</v>
      </c>
      <c r="R80">
        <v>0</v>
      </c>
      <c r="S80">
        <v>0</v>
      </c>
      <c r="T80">
        <v>0</v>
      </c>
      <c r="U80">
        <v>0</v>
      </c>
      <c r="V80">
        <v>0</v>
      </c>
      <c r="W80">
        <v>0</v>
      </c>
      <c r="X80">
        <v>0</v>
      </c>
      <c r="Y80">
        <v>0</v>
      </c>
      <c r="Z80">
        <v>0</v>
      </c>
      <c r="AA80">
        <v>0</v>
      </c>
      <c r="AB80">
        <v>0</v>
      </c>
      <c r="AC80">
        <v>1</v>
      </c>
      <c r="AD80">
        <v>1</v>
      </c>
      <c r="AE80">
        <v>1</v>
      </c>
      <c r="AF80">
        <v>1</v>
      </c>
      <c r="AG80">
        <v>1</v>
      </c>
      <c r="AH80">
        <v>1</v>
      </c>
      <c r="AI80">
        <v>1</v>
      </c>
      <c r="AJ80">
        <v>1</v>
      </c>
      <c r="AK80">
        <v>1</v>
      </c>
      <c r="AL80">
        <v>1</v>
      </c>
      <c r="AM80">
        <v>1</v>
      </c>
      <c r="AN80">
        <v>1</v>
      </c>
      <c r="AO80">
        <v>1</v>
      </c>
      <c r="AP80">
        <v>1</v>
      </c>
      <c r="AQ80">
        <v>1</v>
      </c>
      <c r="AR80">
        <v>1</v>
      </c>
      <c r="AS80">
        <v>1</v>
      </c>
      <c r="AT80">
        <v>1</v>
      </c>
      <c r="AU80">
        <v>1</v>
      </c>
      <c r="AV80">
        <v>1</v>
      </c>
      <c r="AW80">
        <v>1</v>
      </c>
      <c r="AX80">
        <v>1</v>
      </c>
      <c r="AY80">
        <v>1</v>
      </c>
      <c r="AZ80">
        <v>1</v>
      </c>
      <c r="BA80">
        <v>1</v>
      </c>
      <c r="BB80">
        <v>1</v>
      </c>
      <c r="BC80">
        <v>1</v>
      </c>
      <c r="BD80">
        <v>1</v>
      </c>
      <c r="BE80">
        <v>1</v>
      </c>
      <c r="BF80">
        <v>1</v>
      </c>
      <c r="BG80">
        <v>1</v>
      </c>
      <c r="BH80">
        <v>1</v>
      </c>
      <c r="BI80">
        <v>1</v>
      </c>
      <c r="BJ80">
        <v>1</v>
      </c>
      <c r="BK80">
        <v>1</v>
      </c>
      <c r="BL80">
        <v>1</v>
      </c>
      <c r="BM80">
        <v>1</v>
      </c>
      <c r="BN80">
        <v>1</v>
      </c>
      <c r="BO80">
        <v>1</v>
      </c>
      <c r="BP80">
        <v>1</v>
      </c>
      <c r="BQ80">
        <v>1</v>
      </c>
      <c r="BR80">
        <v>1</v>
      </c>
      <c r="BS80">
        <v>1</v>
      </c>
      <c r="BT80">
        <v>1</v>
      </c>
      <c r="BU80">
        <v>1</v>
      </c>
      <c r="BV80">
        <v>1</v>
      </c>
      <c r="BW80">
        <v>1</v>
      </c>
      <c r="BX80">
        <v>1</v>
      </c>
      <c r="BY80">
        <v>1</v>
      </c>
      <c r="BZ80">
        <v>1</v>
      </c>
    </row>
    <row r="81" spans="10:78">
      <c r="K81" t="s">
        <v>8255</v>
      </c>
      <c r="L81" t="s">
        <v>5149</v>
      </c>
      <c r="M81" t="s">
        <v>38</v>
      </c>
      <c r="N81" t="s">
        <v>35</v>
      </c>
      <c r="O81" t="s">
        <v>2608</v>
      </c>
      <c r="P81">
        <v>0</v>
      </c>
      <c r="Q81">
        <v>0</v>
      </c>
      <c r="R81">
        <v>0</v>
      </c>
      <c r="S81">
        <v>0</v>
      </c>
      <c r="T81">
        <v>0</v>
      </c>
      <c r="U81">
        <v>0</v>
      </c>
      <c r="V81">
        <v>0</v>
      </c>
      <c r="W81">
        <v>0</v>
      </c>
      <c r="X81">
        <v>0</v>
      </c>
      <c r="Y81">
        <v>0</v>
      </c>
      <c r="Z81">
        <v>0</v>
      </c>
      <c r="AA81">
        <v>0</v>
      </c>
      <c r="AB81">
        <v>1</v>
      </c>
      <c r="AC81">
        <v>1</v>
      </c>
      <c r="AD81">
        <v>1</v>
      </c>
      <c r="AE81">
        <v>1</v>
      </c>
      <c r="AF81">
        <v>1</v>
      </c>
      <c r="AG81">
        <v>1</v>
      </c>
      <c r="AH81">
        <v>1</v>
      </c>
      <c r="AI81">
        <v>1</v>
      </c>
      <c r="AJ81">
        <v>1</v>
      </c>
      <c r="AK81">
        <v>1</v>
      </c>
      <c r="AL81">
        <v>1</v>
      </c>
      <c r="AM81">
        <v>1</v>
      </c>
      <c r="AN81">
        <v>1</v>
      </c>
      <c r="AO81">
        <v>1</v>
      </c>
      <c r="AP81">
        <v>1</v>
      </c>
      <c r="AQ81">
        <v>1</v>
      </c>
      <c r="AR81">
        <v>1</v>
      </c>
      <c r="AS81">
        <v>1</v>
      </c>
      <c r="AT81">
        <v>1</v>
      </c>
      <c r="AU81">
        <v>1</v>
      </c>
      <c r="AV81">
        <v>1</v>
      </c>
      <c r="AW81">
        <v>1</v>
      </c>
      <c r="AX81">
        <v>1</v>
      </c>
      <c r="AY81">
        <v>1</v>
      </c>
      <c r="AZ81">
        <v>1</v>
      </c>
      <c r="BA81">
        <v>1</v>
      </c>
      <c r="BB81">
        <v>1</v>
      </c>
      <c r="BC81">
        <v>1</v>
      </c>
      <c r="BD81">
        <v>1</v>
      </c>
      <c r="BE81">
        <v>1</v>
      </c>
      <c r="BF81">
        <v>1</v>
      </c>
      <c r="BG81">
        <v>1</v>
      </c>
      <c r="BH81">
        <v>1</v>
      </c>
      <c r="BI81">
        <v>1</v>
      </c>
      <c r="BJ81">
        <v>1</v>
      </c>
      <c r="BK81">
        <v>1</v>
      </c>
      <c r="BL81">
        <v>1</v>
      </c>
      <c r="BM81">
        <v>1</v>
      </c>
      <c r="BN81">
        <v>1</v>
      </c>
      <c r="BO81">
        <v>1</v>
      </c>
      <c r="BP81">
        <v>1</v>
      </c>
      <c r="BQ81">
        <v>1</v>
      </c>
      <c r="BR81">
        <v>1</v>
      </c>
      <c r="BS81">
        <v>1</v>
      </c>
      <c r="BT81">
        <v>1</v>
      </c>
      <c r="BU81">
        <v>1</v>
      </c>
      <c r="BV81">
        <v>1</v>
      </c>
      <c r="BW81">
        <v>1</v>
      </c>
      <c r="BX81">
        <v>1</v>
      </c>
      <c r="BY81">
        <v>1</v>
      </c>
      <c r="BZ81">
        <v>1</v>
      </c>
    </row>
    <row r="82" spans="10:78">
      <c r="K82" t="s">
        <v>8256</v>
      </c>
      <c r="L82" t="s">
        <v>5149</v>
      </c>
      <c r="M82" t="s">
        <v>38</v>
      </c>
      <c r="N82" t="s">
        <v>35</v>
      </c>
      <c r="O82" t="s">
        <v>2608</v>
      </c>
      <c r="P82">
        <v>0</v>
      </c>
      <c r="Q82">
        <v>0</v>
      </c>
      <c r="R82">
        <v>0</v>
      </c>
      <c r="S82">
        <v>0</v>
      </c>
      <c r="T82">
        <v>0</v>
      </c>
      <c r="U82">
        <v>0</v>
      </c>
      <c r="V82">
        <v>0</v>
      </c>
      <c r="W82">
        <v>0</v>
      </c>
      <c r="X82">
        <v>0</v>
      </c>
      <c r="Y82">
        <v>0</v>
      </c>
      <c r="Z82">
        <v>0</v>
      </c>
      <c r="AA82">
        <v>0</v>
      </c>
      <c r="AB82">
        <v>0</v>
      </c>
      <c r="AC82">
        <v>1</v>
      </c>
      <c r="AD82">
        <v>1</v>
      </c>
      <c r="AE82">
        <v>1</v>
      </c>
      <c r="AF82">
        <v>1</v>
      </c>
      <c r="AG82">
        <v>1</v>
      </c>
      <c r="AH82">
        <v>1</v>
      </c>
      <c r="AI82">
        <v>1</v>
      </c>
      <c r="AJ82">
        <v>1</v>
      </c>
      <c r="AK82">
        <v>1</v>
      </c>
      <c r="AL82">
        <v>1</v>
      </c>
      <c r="AM82">
        <v>1</v>
      </c>
      <c r="AN82">
        <v>1</v>
      </c>
      <c r="AO82">
        <v>1</v>
      </c>
      <c r="AP82">
        <v>1</v>
      </c>
      <c r="AQ82">
        <v>1</v>
      </c>
      <c r="AR82">
        <v>1</v>
      </c>
      <c r="AS82">
        <v>1</v>
      </c>
      <c r="AT82">
        <v>1</v>
      </c>
      <c r="AU82">
        <v>1</v>
      </c>
      <c r="AV82">
        <v>1</v>
      </c>
      <c r="AW82">
        <v>1</v>
      </c>
      <c r="AX82">
        <v>1</v>
      </c>
      <c r="AY82">
        <v>1</v>
      </c>
      <c r="AZ82">
        <v>1</v>
      </c>
      <c r="BA82">
        <v>1</v>
      </c>
      <c r="BB82">
        <v>1</v>
      </c>
      <c r="BC82">
        <v>1</v>
      </c>
      <c r="BD82">
        <v>1</v>
      </c>
      <c r="BE82">
        <v>1</v>
      </c>
      <c r="BF82">
        <v>1</v>
      </c>
      <c r="BG82">
        <v>1</v>
      </c>
      <c r="BH82">
        <v>1</v>
      </c>
      <c r="BI82">
        <v>1</v>
      </c>
      <c r="BJ82">
        <v>1</v>
      </c>
      <c r="BK82">
        <v>1</v>
      </c>
      <c r="BL82">
        <v>1</v>
      </c>
      <c r="BM82">
        <v>1</v>
      </c>
      <c r="BN82">
        <v>1</v>
      </c>
      <c r="BO82">
        <v>1</v>
      </c>
      <c r="BP82">
        <v>1</v>
      </c>
      <c r="BQ82">
        <v>1</v>
      </c>
      <c r="BR82">
        <v>1</v>
      </c>
      <c r="BS82">
        <v>1</v>
      </c>
      <c r="BT82">
        <v>1</v>
      </c>
      <c r="BU82">
        <v>1</v>
      </c>
      <c r="BV82">
        <v>1</v>
      </c>
      <c r="BW82">
        <v>1</v>
      </c>
      <c r="BX82">
        <v>1</v>
      </c>
      <c r="BY82">
        <v>1</v>
      </c>
      <c r="BZ82">
        <v>1</v>
      </c>
    </row>
    <row r="83" spans="10:78">
      <c r="J83" s="88"/>
      <c r="K83" t="s">
        <v>8257</v>
      </c>
      <c r="L83" t="s">
        <v>5149</v>
      </c>
      <c r="M83" t="s">
        <v>38</v>
      </c>
      <c r="N83" t="s">
        <v>35</v>
      </c>
      <c r="O83" t="s">
        <v>2608</v>
      </c>
      <c r="P83">
        <v>0</v>
      </c>
      <c r="Q83">
        <v>0</v>
      </c>
      <c r="R83">
        <v>0</v>
      </c>
      <c r="S83">
        <v>0</v>
      </c>
      <c r="T83">
        <v>0</v>
      </c>
      <c r="U83">
        <v>0</v>
      </c>
      <c r="V83">
        <v>0</v>
      </c>
      <c r="W83">
        <v>1</v>
      </c>
      <c r="X83">
        <v>1</v>
      </c>
      <c r="Y83">
        <v>1</v>
      </c>
      <c r="Z83">
        <v>1</v>
      </c>
      <c r="AA83">
        <v>1</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1</v>
      </c>
      <c r="BK83">
        <v>1</v>
      </c>
      <c r="BL83">
        <v>1</v>
      </c>
      <c r="BM83">
        <v>1</v>
      </c>
      <c r="BN83">
        <v>1</v>
      </c>
      <c r="BO83">
        <v>1</v>
      </c>
      <c r="BP83">
        <v>1</v>
      </c>
      <c r="BQ83">
        <v>1</v>
      </c>
      <c r="BR83">
        <v>1</v>
      </c>
      <c r="BS83">
        <v>1</v>
      </c>
      <c r="BT83">
        <v>1</v>
      </c>
      <c r="BU83">
        <v>1</v>
      </c>
      <c r="BV83">
        <v>1</v>
      </c>
      <c r="BW83">
        <v>1</v>
      </c>
      <c r="BX83">
        <v>1</v>
      </c>
      <c r="BY83">
        <v>1</v>
      </c>
      <c r="BZ83">
        <v>1</v>
      </c>
    </row>
    <row r="84" spans="10:78">
      <c r="K84" t="s">
        <v>8257</v>
      </c>
      <c r="L84" t="s">
        <v>5149</v>
      </c>
      <c r="M84" t="s">
        <v>38</v>
      </c>
      <c r="N84" t="s">
        <v>35</v>
      </c>
      <c r="O84" t="s">
        <v>2608</v>
      </c>
      <c r="P84">
        <v>0</v>
      </c>
      <c r="Q84">
        <v>0</v>
      </c>
      <c r="R84">
        <v>0</v>
      </c>
      <c r="S84">
        <v>0</v>
      </c>
      <c r="T84">
        <v>0</v>
      </c>
      <c r="U84">
        <v>0</v>
      </c>
      <c r="V84">
        <v>0</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1</v>
      </c>
      <c r="AV84">
        <v>1</v>
      </c>
      <c r="AW84">
        <v>1</v>
      </c>
      <c r="AX84">
        <v>1</v>
      </c>
      <c r="AY84">
        <v>1</v>
      </c>
      <c r="AZ84">
        <v>1</v>
      </c>
      <c r="BA84">
        <v>1</v>
      </c>
      <c r="BB84">
        <v>1</v>
      </c>
      <c r="BC84">
        <v>1</v>
      </c>
      <c r="BD84">
        <v>1</v>
      </c>
      <c r="BE84">
        <v>1</v>
      </c>
      <c r="BF84">
        <v>1</v>
      </c>
      <c r="BG84">
        <v>1</v>
      </c>
      <c r="BH84">
        <v>1</v>
      </c>
      <c r="BI84">
        <v>1</v>
      </c>
      <c r="BJ84">
        <v>1</v>
      </c>
      <c r="BK84">
        <v>1</v>
      </c>
      <c r="BL84">
        <v>1</v>
      </c>
      <c r="BM84">
        <v>1</v>
      </c>
      <c r="BN84">
        <v>1</v>
      </c>
      <c r="BO84">
        <v>1</v>
      </c>
      <c r="BP84">
        <v>1</v>
      </c>
      <c r="BQ84">
        <v>1</v>
      </c>
      <c r="BR84">
        <v>1</v>
      </c>
      <c r="BS84">
        <v>1</v>
      </c>
      <c r="BT84">
        <v>1</v>
      </c>
      <c r="BU84">
        <v>1</v>
      </c>
      <c r="BV84">
        <v>1</v>
      </c>
      <c r="BW84">
        <v>1</v>
      </c>
      <c r="BX84">
        <v>1</v>
      </c>
      <c r="BY84">
        <v>1</v>
      </c>
      <c r="BZ84">
        <v>1</v>
      </c>
    </row>
    <row r="85" spans="10:78">
      <c r="K85" t="s">
        <v>8250</v>
      </c>
      <c r="L85" t="s">
        <v>2597</v>
      </c>
      <c r="M85" t="s">
        <v>38</v>
      </c>
      <c r="N85" t="s">
        <v>35</v>
      </c>
      <c r="O85" t="s">
        <v>2608</v>
      </c>
      <c r="P85">
        <v>0</v>
      </c>
      <c r="Q85">
        <v>0</v>
      </c>
      <c r="R85">
        <v>0</v>
      </c>
      <c r="S85">
        <v>0</v>
      </c>
      <c r="T85">
        <v>0</v>
      </c>
      <c r="U85">
        <v>0</v>
      </c>
      <c r="V85">
        <v>0</v>
      </c>
      <c r="W85">
        <v>0</v>
      </c>
      <c r="X85">
        <v>0</v>
      </c>
      <c r="Y85">
        <v>0</v>
      </c>
      <c r="Z85">
        <v>0</v>
      </c>
      <c r="AA85">
        <v>0.5</v>
      </c>
      <c r="AB85">
        <v>0.5</v>
      </c>
      <c r="AC85">
        <v>0.5</v>
      </c>
      <c r="AD85">
        <v>0.5</v>
      </c>
      <c r="AE85">
        <v>0.5</v>
      </c>
      <c r="AF85">
        <v>0.5</v>
      </c>
      <c r="AG85">
        <v>0.5</v>
      </c>
      <c r="AH85">
        <v>0.5</v>
      </c>
      <c r="AI85">
        <v>0.5</v>
      </c>
      <c r="AJ85">
        <v>0.5</v>
      </c>
      <c r="AK85">
        <v>0.5</v>
      </c>
      <c r="AL85">
        <v>0.5</v>
      </c>
      <c r="AM85">
        <v>0.5</v>
      </c>
      <c r="AN85">
        <v>0.5</v>
      </c>
      <c r="AO85">
        <v>0.5</v>
      </c>
      <c r="AP85">
        <v>0.5</v>
      </c>
      <c r="AQ85">
        <v>0.5</v>
      </c>
      <c r="AR85">
        <v>0.5</v>
      </c>
      <c r="AS85">
        <v>0.5</v>
      </c>
      <c r="AT85">
        <v>0.5</v>
      </c>
      <c r="AU85">
        <v>0.5</v>
      </c>
      <c r="AV85">
        <v>0.5</v>
      </c>
      <c r="AW85">
        <v>0.5</v>
      </c>
      <c r="AX85">
        <v>0.5</v>
      </c>
      <c r="AY85">
        <v>0.5</v>
      </c>
      <c r="AZ85">
        <v>0.5</v>
      </c>
      <c r="BA85">
        <v>0.5</v>
      </c>
      <c r="BB85">
        <v>0.5</v>
      </c>
      <c r="BC85">
        <v>0.5</v>
      </c>
      <c r="BD85">
        <v>0.5</v>
      </c>
      <c r="BE85">
        <v>0.5</v>
      </c>
      <c r="BF85">
        <v>0.5</v>
      </c>
      <c r="BG85">
        <v>0.5</v>
      </c>
      <c r="BH85">
        <v>0.5</v>
      </c>
      <c r="BI85">
        <v>0.5</v>
      </c>
      <c r="BJ85">
        <v>0.5</v>
      </c>
      <c r="BK85">
        <v>0.5</v>
      </c>
      <c r="BL85">
        <v>0.5</v>
      </c>
      <c r="BM85">
        <v>0.5</v>
      </c>
      <c r="BN85">
        <v>0.5</v>
      </c>
      <c r="BO85">
        <v>0.5</v>
      </c>
      <c r="BP85">
        <v>0.5</v>
      </c>
      <c r="BQ85">
        <v>0.5</v>
      </c>
      <c r="BR85">
        <v>0.5</v>
      </c>
      <c r="BS85">
        <v>0.5</v>
      </c>
      <c r="BT85">
        <v>0.5</v>
      </c>
      <c r="BU85">
        <v>0.5</v>
      </c>
      <c r="BV85">
        <v>0.5</v>
      </c>
      <c r="BW85">
        <v>0.5</v>
      </c>
      <c r="BX85">
        <v>0.5</v>
      </c>
      <c r="BY85">
        <v>0.5</v>
      </c>
      <c r="BZ85">
        <v>0.5</v>
      </c>
    </row>
  </sheetData>
  <pageMargins left="0.7" right="0.7" top="0.75" bottom="0.75" header="0.3" footer="0.3"/>
  <tableParts count="2">
    <tablePart r:id="rId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DBB13-EB58-4D36-8401-364D7DB05CA4}">
  <sheetPr codeName="Sheet35"/>
  <dimension ref="A1:BQ91"/>
  <sheetViews>
    <sheetView zoomScale="55" zoomScaleNormal="55" workbookViewId="0">
      <selection activeCell="K45" sqref="K45"/>
    </sheetView>
  </sheetViews>
  <sheetFormatPr defaultRowHeight="14.5"/>
  <cols>
    <col min="1" max="1" width="11.453125" bestFit="1" customWidth="1"/>
    <col min="2" max="2" width="16.1796875" bestFit="1" customWidth="1"/>
    <col min="3" max="3" width="18.54296875" bestFit="1" customWidth="1"/>
    <col min="4" max="4" width="12.54296875" bestFit="1" customWidth="1"/>
    <col min="5" max="5" width="9.90625" bestFit="1" customWidth="1"/>
    <col min="6" max="6" width="7.453125" bestFit="1" customWidth="1"/>
    <col min="7" max="10" width="11.1796875" bestFit="1" customWidth="1"/>
    <col min="11" max="13" width="11.81640625" bestFit="1" customWidth="1"/>
    <col min="14" max="14" width="11.1796875" bestFit="1" customWidth="1"/>
    <col min="15" max="15" width="11.81640625" bestFit="1" customWidth="1"/>
    <col min="16" max="16" width="11.1796875" bestFit="1" customWidth="1"/>
    <col min="17" max="45" width="11.81640625" bestFit="1" customWidth="1"/>
    <col min="46" max="69" width="11.1796875" bestFit="1" customWidth="1"/>
  </cols>
  <sheetData>
    <row r="1" spans="1:69">
      <c r="A1" t="s">
        <v>7467</v>
      </c>
      <c r="B1" t="s">
        <v>7464</v>
      </c>
      <c r="C1" t="s">
        <v>1</v>
      </c>
      <c r="D1" t="s">
        <v>26</v>
      </c>
      <c r="E1" t="s">
        <v>36</v>
      </c>
      <c r="F1" t="s">
        <v>2607</v>
      </c>
      <c r="G1" t="s">
        <v>7403</v>
      </c>
      <c r="H1" t="s">
        <v>7404</v>
      </c>
      <c r="I1" t="s">
        <v>447</v>
      </c>
      <c r="J1" t="s">
        <v>1590</v>
      </c>
      <c r="K1" t="s">
        <v>99</v>
      </c>
      <c r="L1" t="s">
        <v>110</v>
      </c>
      <c r="M1" t="s">
        <v>144</v>
      </c>
      <c r="N1" t="s">
        <v>154</v>
      </c>
      <c r="O1" t="s">
        <v>114</v>
      </c>
      <c r="P1" t="s">
        <v>202</v>
      </c>
      <c r="Q1" t="s">
        <v>128</v>
      </c>
      <c r="R1" t="s">
        <v>133</v>
      </c>
      <c r="S1" t="s">
        <v>160</v>
      </c>
      <c r="T1" t="s">
        <v>247</v>
      </c>
      <c r="U1" t="s">
        <v>135</v>
      </c>
      <c r="V1" t="s">
        <v>197</v>
      </c>
      <c r="W1" t="s">
        <v>575</v>
      </c>
      <c r="X1" t="s">
        <v>538</v>
      </c>
      <c r="Y1" t="s">
        <v>7405</v>
      </c>
      <c r="Z1" t="s">
        <v>7406</v>
      </c>
      <c r="AA1" t="s">
        <v>7407</v>
      </c>
      <c r="AB1" t="s">
        <v>7408</v>
      </c>
      <c r="AC1" t="s">
        <v>7409</v>
      </c>
      <c r="AD1" t="s">
        <v>7410</v>
      </c>
      <c r="AE1" t="s">
        <v>572</v>
      </c>
      <c r="AF1" t="s">
        <v>7411</v>
      </c>
      <c r="AG1" t="s">
        <v>7412</v>
      </c>
      <c r="AH1" t="s">
        <v>7413</v>
      </c>
      <c r="AI1" t="s">
        <v>7414</v>
      </c>
      <c r="AJ1" t="s">
        <v>7415</v>
      </c>
      <c r="AK1" t="s">
        <v>7416</v>
      </c>
      <c r="AL1" t="s">
        <v>7417</v>
      </c>
      <c r="AM1" t="s">
        <v>7418</v>
      </c>
      <c r="AN1" t="s">
        <v>7419</v>
      </c>
      <c r="AO1" t="s">
        <v>7420</v>
      </c>
      <c r="AP1" t="s">
        <v>7421</v>
      </c>
      <c r="AQ1" t="s">
        <v>7422</v>
      </c>
      <c r="AR1" t="s">
        <v>7423</v>
      </c>
      <c r="AS1" t="s">
        <v>7424</v>
      </c>
      <c r="AT1" t="s">
        <v>7425</v>
      </c>
      <c r="AU1" t="s">
        <v>7426</v>
      </c>
      <c r="AV1" t="s">
        <v>7427</v>
      </c>
      <c r="AW1" t="s">
        <v>7428</v>
      </c>
      <c r="AX1" t="s">
        <v>7429</v>
      </c>
      <c r="AY1" t="s">
        <v>7430</v>
      </c>
      <c r="AZ1" t="s">
        <v>7431</v>
      </c>
      <c r="BA1" t="s">
        <v>7432</v>
      </c>
      <c r="BB1" t="s">
        <v>7433</v>
      </c>
      <c r="BC1" t="s">
        <v>7434</v>
      </c>
      <c r="BD1" t="s">
        <v>7435</v>
      </c>
      <c r="BE1" t="s">
        <v>7436</v>
      </c>
      <c r="BF1" t="s">
        <v>7437</v>
      </c>
      <c r="BG1" t="s">
        <v>7438</v>
      </c>
      <c r="BH1" t="s">
        <v>7439</v>
      </c>
      <c r="BI1" t="s">
        <v>7440</v>
      </c>
      <c r="BJ1" t="s">
        <v>7441</v>
      </c>
      <c r="BK1" t="s">
        <v>7442</v>
      </c>
      <c r="BL1" t="s">
        <v>7443</v>
      </c>
      <c r="BM1" t="s">
        <v>7444</v>
      </c>
      <c r="BN1" t="s">
        <v>7445</v>
      </c>
      <c r="BO1" t="s">
        <v>7446</v>
      </c>
      <c r="BP1" t="s">
        <v>7447</v>
      </c>
      <c r="BQ1" t="s">
        <v>7448</v>
      </c>
    </row>
    <row r="2" spans="1:69">
      <c r="A2" t="s">
        <v>289</v>
      </c>
      <c r="B2" t="s">
        <v>4</v>
      </c>
      <c r="C2" t="s">
        <v>2</v>
      </c>
      <c r="D2" t="s">
        <v>38</v>
      </c>
      <c r="E2">
        <v>1000</v>
      </c>
      <c r="F2" t="s">
        <v>2608</v>
      </c>
      <c r="G2">
        <v>0</v>
      </c>
      <c r="H2">
        <v>1</v>
      </c>
      <c r="I2">
        <v>1</v>
      </c>
      <c r="J2">
        <v>1</v>
      </c>
      <c r="K2">
        <v>0</v>
      </c>
      <c r="L2">
        <v>0</v>
      </c>
      <c r="M2">
        <v>0</v>
      </c>
      <c r="N2">
        <v>1</v>
      </c>
      <c r="O2">
        <v>0.97018038668451512</v>
      </c>
      <c r="P2">
        <v>1</v>
      </c>
      <c r="Q2">
        <v>0.88536530970234206</v>
      </c>
      <c r="R2">
        <v>0.84373773503134053</v>
      </c>
      <c r="S2">
        <v>0.84158138954794259</v>
      </c>
      <c r="T2">
        <v>0.78878424951577275</v>
      </c>
      <c r="U2">
        <v>0.76398881512412953</v>
      </c>
      <c r="V2">
        <v>0.85365369288766746</v>
      </c>
      <c r="W2">
        <v>0.78348002862937516</v>
      </c>
      <c r="X2">
        <v>0.80658209834909667</v>
      </c>
      <c r="Y2">
        <v>0.71772609514717722</v>
      </c>
      <c r="Z2">
        <v>0.7169614891412025</v>
      </c>
      <c r="AA2">
        <v>0.68896183975422054</v>
      </c>
      <c r="AB2">
        <v>0.68884192414981216</v>
      </c>
      <c r="AC2">
        <v>0.68940811597443918</v>
      </c>
      <c r="AD2">
        <v>0.72700685577038326</v>
      </c>
      <c r="AE2">
        <v>0.72734733942038121</v>
      </c>
      <c r="AF2">
        <v>0.77157862093251295</v>
      </c>
      <c r="AG2">
        <v>0.81760471556985892</v>
      </c>
      <c r="AH2">
        <v>0.78842740261491429</v>
      </c>
      <c r="AI2">
        <v>0.80667902150877857</v>
      </c>
      <c r="AJ2">
        <v>0.7620427056500797</v>
      </c>
      <c r="AK2">
        <v>0.73221582867003965</v>
      </c>
      <c r="AL2">
        <v>0.65588442581272643</v>
      </c>
      <c r="AM2">
        <v>0.6560986321226705</v>
      </c>
      <c r="AN2">
        <v>0.65616311314611031</v>
      </c>
      <c r="AO2">
        <v>0.64649105405064844</v>
      </c>
      <c r="AP2">
        <v>0.64045853147977339</v>
      </c>
      <c r="AQ2">
        <v>0.55219894908519629</v>
      </c>
      <c r="AR2">
        <v>0.69038212526642329</v>
      </c>
      <c r="AS2">
        <v>0.90179084042763158</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row>
    <row r="3" spans="1:69">
      <c r="A3" t="s">
        <v>289</v>
      </c>
      <c r="B3" t="s">
        <v>4</v>
      </c>
      <c r="C3" t="s">
        <v>5137</v>
      </c>
      <c r="D3" t="s">
        <v>38</v>
      </c>
      <c r="E3">
        <v>1000</v>
      </c>
      <c r="F3" t="s">
        <v>2608</v>
      </c>
      <c r="G3">
        <v>0</v>
      </c>
      <c r="H3">
        <v>0</v>
      </c>
      <c r="I3">
        <v>0</v>
      </c>
      <c r="J3">
        <v>0</v>
      </c>
      <c r="K3">
        <v>0</v>
      </c>
      <c r="L3">
        <v>0</v>
      </c>
      <c r="M3">
        <v>0</v>
      </c>
      <c r="N3">
        <v>0</v>
      </c>
      <c r="O3">
        <v>0</v>
      </c>
      <c r="P3">
        <v>0</v>
      </c>
      <c r="Q3">
        <v>0.10215000736642875</v>
      </c>
      <c r="R3">
        <v>0.14713307371865983</v>
      </c>
      <c r="S3">
        <v>0.14613493274611711</v>
      </c>
      <c r="T3">
        <v>0.19458602381061738</v>
      </c>
      <c r="U3">
        <v>0.21793305610595695</v>
      </c>
      <c r="V3">
        <v>0.13554253591721513</v>
      </c>
      <c r="W3">
        <v>0.20537372869524509</v>
      </c>
      <c r="X3">
        <v>0.18383708151020056</v>
      </c>
      <c r="Y3">
        <v>0.27248330736224646</v>
      </c>
      <c r="Z3">
        <v>0.27336958439306902</v>
      </c>
      <c r="AA3">
        <v>0.30197574657811832</v>
      </c>
      <c r="AB3">
        <v>0.30209186324015297</v>
      </c>
      <c r="AC3">
        <v>0.30234016685997694</v>
      </c>
      <c r="AD3">
        <v>0.26569092262967886</v>
      </c>
      <c r="AE3">
        <v>0.265815355314722</v>
      </c>
      <c r="AF3">
        <v>0.22561661145535081</v>
      </c>
      <c r="AG3">
        <v>0.17949854843283913</v>
      </c>
      <c r="AH3">
        <v>0.20771148446531973</v>
      </c>
      <c r="AI3">
        <v>0.18870423044637211</v>
      </c>
      <c r="AJ3">
        <v>0.22693817356175108</v>
      </c>
      <c r="AK3">
        <v>0.25673654579447375</v>
      </c>
      <c r="AL3">
        <v>0.33422784456745874</v>
      </c>
      <c r="AM3">
        <v>0.3342260514871751</v>
      </c>
      <c r="AN3">
        <v>0.33436985901860183</v>
      </c>
      <c r="AO3">
        <v>0.34504687544206253</v>
      </c>
      <c r="AP3">
        <v>0.35242415143787514</v>
      </c>
      <c r="AQ3">
        <v>0.43694777535700824</v>
      </c>
      <c r="AR3">
        <v>0.30427529334638381</v>
      </c>
      <c r="AS3">
        <v>9.1884810966007729E-2</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row>
    <row r="4" spans="1:69">
      <c r="A4" t="s">
        <v>289</v>
      </c>
      <c r="B4" t="s">
        <v>4</v>
      </c>
      <c r="C4" t="s">
        <v>5140</v>
      </c>
      <c r="D4" t="s">
        <v>38</v>
      </c>
      <c r="E4">
        <v>1000</v>
      </c>
      <c r="F4" t="s">
        <v>2608</v>
      </c>
      <c r="G4">
        <v>0</v>
      </c>
      <c r="H4">
        <v>0</v>
      </c>
      <c r="I4">
        <v>0</v>
      </c>
      <c r="J4">
        <v>0</v>
      </c>
      <c r="K4">
        <v>0.30174227438819035</v>
      </c>
      <c r="L4">
        <v>0.39944198277711485</v>
      </c>
      <c r="M4">
        <v>0.35749714396221499</v>
      </c>
      <c r="N4">
        <v>0</v>
      </c>
      <c r="O4">
        <v>2.2126648737460426E-3</v>
      </c>
      <c r="P4">
        <v>0</v>
      </c>
      <c r="Q4">
        <v>8.5901781999638124E-4</v>
      </c>
      <c r="R4">
        <v>1.1632892820619852E-3</v>
      </c>
      <c r="S4">
        <v>7.8868481092105882E-4</v>
      </c>
      <c r="T4">
        <v>1.6363872272999777E-3</v>
      </c>
      <c r="U4">
        <v>1.2858421360674702E-3</v>
      </c>
      <c r="V4">
        <v>1.022303456051235E-3</v>
      </c>
      <c r="W4">
        <v>2.2253518755691254E-3</v>
      </c>
      <c r="X4">
        <v>1.7594772523514374E-3</v>
      </c>
      <c r="Y4">
        <v>1.343131637624509E-3</v>
      </c>
      <c r="Z4">
        <v>1.5148030455790313E-3</v>
      </c>
      <c r="AA4">
        <v>1.394430247312513E-3</v>
      </c>
      <c r="AB4">
        <v>1.1902274533656283E-3</v>
      </c>
      <c r="AC4">
        <v>1.1912057577195248E-3</v>
      </c>
      <c r="AD4">
        <v>1.1854077172957836E-3</v>
      </c>
      <c r="AE4">
        <v>1.185962886677086E-3</v>
      </c>
      <c r="AF4">
        <v>1.5849928773785645E-3</v>
      </c>
      <c r="AG4">
        <v>1.4410732722145029E-3</v>
      </c>
      <c r="AH4">
        <v>1.4463512982248988E-3</v>
      </c>
      <c r="AI4">
        <v>2.4229563309374315E-3</v>
      </c>
      <c r="AJ4">
        <v>2.3282754523805357E-3</v>
      </c>
      <c r="AK4">
        <v>2.0353576712608015E-3</v>
      </c>
      <c r="AL4">
        <v>1.8216644172449488E-3</v>
      </c>
      <c r="AM4">
        <v>1.6092944607670292E-3</v>
      </c>
      <c r="AN4">
        <v>1.3975353365150601E-3</v>
      </c>
      <c r="AO4">
        <v>1.4421610925091368E-3</v>
      </c>
      <c r="AP4">
        <v>1.1054718648052938E-3</v>
      </c>
      <c r="AQ4">
        <v>2.0192658007750185E-3</v>
      </c>
      <c r="AR4">
        <v>2.5223871367548176E-3</v>
      </c>
      <c r="AS4">
        <v>2.6463545573442186E-3</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row>
    <row r="5" spans="1:69">
      <c r="A5" t="s">
        <v>289</v>
      </c>
      <c r="B5" t="s">
        <v>4</v>
      </c>
      <c r="C5" t="s">
        <v>5150</v>
      </c>
      <c r="D5" t="s">
        <v>38</v>
      </c>
      <c r="E5">
        <v>1000</v>
      </c>
      <c r="F5" t="s">
        <v>2608</v>
      </c>
      <c r="G5">
        <v>0</v>
      </c>
      <c r="H5">
        <v>0</v>
      </c>
      <c r="I5">
        <v>0</v>
      </c>
      <c r="J5">
        <v>0</v>
      </c>
      <c r="K5">
        <v>0.69825772561180965</v>
      </c>
      <c r="L5">
        <v>0.60055801722288504</v>
      </c>
      <c r="M5">
        <v>0.64250285603778512</v>
      </c>
      <c r="N5">
        <v>0</v>
      </c>
      <c r="O5">
        <v>2.7606948441738773E-2</v>
      </c>
      <c r="P5">
        <v>0</v>
      </c>
      <c r="Q5">
        <v>1.0377596469440023E-2</v>
      </c>
      <c r="R5">
        <v>5.9790016886966139E-3</v>
      </c>
      <c r="S5">
        <v>5.9384405394624067E-3</v>
      </c>
      <c r="T5">
        <v>7.9073326992752917E-3</v>
      </c>
      <c r="U5">
        <v>8.856078905630024E-3</v>
      </c>
      <c r="V5">
        <v>5.5080005511804406E-3</v>
      </c>
      <c r="W5">
        <v>5.5638062408309994E-3</v>
      </c>
      <c r="X5">
        <v>4.9803541470506115E-3</v>
      </c>
      <c r="Y5">
        <v>4.4291283086377699E-3</v>
      </c>
      <c r="Z5">
        <v>4.4435344560253345E-3</v>
      </c>
      <c r="AA5">
        <v>4.0904319994211468E-3</v>
      </c>
      <c r="AB5">
        <v>4.0920048651742228E-3</v>
      </c>
      <c r="AC5">
        <v>4.0953682779105421E-3</v>
      </c>
      <c r="AD5">
        <v>4.3187202847723687E-3</v>
      </c>
      <c r="AE5">
        <v>4.3207428979488583E-3</v>
      </c>
      <c r="AF5">
        <v>0</v>
      </c>
      <c r="AG5">
        <v>0</v>
      </c>
      <c r="AH5">
        <v>0</v>
      </c>
      <c r="AI5">
        <v>0</v>
      </c>
      <c r="AJ5">
        <v>5.424715945759731E-3</v>
      </c>
      <c r="AK5">
        <v>4.7422383821999212E-3</v>
      </c>
      <c r="AL5">
        <v>4.2443483231109792E-3</v>
      </c>
      <c r="AM5">
        <v>4.2443255528438733E-3</v>
      </c>
      <c r="AN5">
        <v>4.2461517599202215E-3</v>
      </c>
      <c r="AO5">
        <v>4.3817388376856626E-3</v>
      </c>
      <c r="AP5">
        <v>4.4754226211013628E-3</v>
      </c>
      <c r="AQ5">
        <v>6.5763381575775727E-3</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row>
    <row r="6" spans="1:69">
      <c r="A6" t="s">
        <v>289</v>
      </c>
      <c r="B6" t="s">
        <v>4</v>
      </c>
      <c r="C6" t="s">
        <v>5155</v>
      </c>
      <c r="D6" t="s">
        <v>38</v>
      </c>
      <c r="E6">
        <v>1000</v>
      </c>
      <c r="F6" t="s">
        <v>2608</v>
      </c>
      <c r="G6">
        <v>0</v>
      </c>
      <c r="H6">
        <v>0</v>
      </c>
      <c r="I6">
        <v>0</v>
      </c>
      <c r="J6">
        <v>0</v>
      </c>
      <c r="K6">
        <v>0</v>
      </c>
      <c r="L6">
        <v>0</v>
      </c>
      <c r="M6">
        <v>0</v>
      </c>
      <c r="N6">
        <v>0</v>
      </c>
      <c r="O6">
        <v>0</v>
      </c>
      <c r="P6">
        <v>0</v>
      </c>
      <c r="Q6">
        <v>1.2480686417928387E-3</v>
      </c>
      <c r="R6">
        <v>1.9869002792411022E-3</v>
      </c>
      <c r="S6">
        <v>5.5565523555569278E-3</v>
      </c>
      <c r="T6">
        <v>7.086006747034441E-3</v>
      </c>
      <c r="U6">
        <v>7.9362077282160107E-3</v>
      </c>
      <c r="V6">
        <v>4.2734671878857352E-3</v>
      </c>
      <c r="W6">
        <v>3.3570845589796596E-3</v>
      </c>
      <c r="X6">
        <v>2.8409887413009078E-3</v>
      </c>
      <c r="Y6">
        <v>4.0183375443140377E-3</v>
      </c>
      <c r="Z6">
        <v>3.7105889641242057E-3</v>
      </c>
      <c r="AA6">
        <v>3.5775514209276079E-3</v>
      </c>
      <c r="AB6">
        <v>3.7839802914951043E-3</v>
      </c>
      <c r="AC6">
        <v>2.9651431299539373E-3</v>
      </c>
      <c r="AD6">
        <v>1.7980935978698768E-3</v>
      </c>
      <c r="AE6">
        <v>1.3305994802710066E-3</v>
      </c>
      <c r="AF6">
        <v>1.2197747347576643E-3</v>
      </c>
      <c r="AG6">
        <v>1.4556627250873874E-3</v>
      </c>
      <c r="AH6">
        <v>2.4147616215412075E-3</v>
      </c>
      <c r="AI6">
        <v>2.1937917139119405E-3</v>
      </c>
      <c r="AJ6">
        <v>3.2661293900289865E-3</v>
      </c>
      <c r="AK6">
        <v>4.2700294820258453E-3</v>
      </c>
      <c r="AL6">
        <v>3.8217168794588011E-3</v>
      </c>
      <c r="AM6">
        <v>3.8216963765435072E-3</v>
      </c>
      <c r="AN6">
        <v>3.8233407388525722E-3</v>
      </c>
      <c r="AO6">
        <v>2.6381705770941147E-3</v>
      </c>
      <c r="AP6">
        <v>1.5364225964450045E-3</v>
      </c>
      <c r="AQ6">
        <v>2.2576715994430882E-3</v>
      </c>
      <c r="AR6">
        <v>2.8201942504380638E-3</v>
      </c>
      <c r="AS6">
        <v>3.6779940490163478E-3</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row>
    <row r="7" spans="1:69">
      <c r="A7" t="s">
        <v>289</v>
      </c>
      <c r="B7" t="s">
        <v>5</v>
      </c>
      <c r="C7" t="s">
        <v>2</v>
      </c>
      <c r="D7" t="s">
        <v>38</v>
      </c>
      <c r="E7">
        <v>1000</v>
      </c>
      <c r="F7" t="s">
        <v>2608</v>
      </c>
      <c r="G7">
        <v>0</v>
      </c>
      <c r="H7">
        <v>1</v>
      </c>
      <c r="I7">
        <v>1</v>
      </c>
      <c r="J7">
        <v>1</v>
      </c>
      <c r="K7">
        <v>0</v>
      </c>
      <c r="L7">
        <v>0</v>
      </c>
      <c r="M7">
        <v>0</v>
      </c>
      <c r="N7">
        <v>1</v>
      </c>
      <c r="O7">
        <v>0.97018038668451512</v>
      </c>
      <c r="P7">
        <v>1</v>
      </c>
      <c r="Q7">
        <v>0.88536530970234206</v>
      </c>
      <c r="R7">
        <v>0.84373773503134053</v>
      </c>
      <c r="S7">
        <v>0.84158138954794259</v>
      </c>
      <c r="T7">
        <v>0.78878424951577275</v>
      </c>
      <c r="U7">
        <v>0.76398881512412953</v>
      </c>
      <c r="V7">
        <v>0.85365369288766746</v>
      </c>
      <c r="W7">
        <v>0.78348002862937516</v>
      </c>
      <c r="X7">
        <v>0.80658209834909667</v>
      </c>
      <c r="Y7">
        <v>0.71772609514717722</v>
      </c>
      <c r="Z7">
        <v>0.7169614891412025</v>
      </c>
      <c r="AA7">
        <v>0.68896183975422054</v>
      </c>
      <c r="AB7">
        <v>0.68884192414981216</v>
      </c>
      <c r="AC7">
        <v>0.68940811597443918</v>
      </c>
      <c r="AD7">
        <v>0.72700685577038326</v>
      </c>
      <c r="AE7">
        <v>0.72734733942038121</v>
      </c>
      <c r="AF7">
        <v>0.77157862093251295</v>
      </c>
      <c r="AG7">
        <v>0.81760471556985892</v>
      </c>
      <c r="AH7">
        <v>0.78842740261491429</v>
      </c>
      <c r="AI7">
        <v>0.80667902150877857</v>
      </c>
      <c r="AJ7">
        <v>0.7620427056500797</v>
      </c>
      <c r="AK7">
        <v>0.73221582867003965</v>
      </c>
      <c r="AL7">
        <v>0.65588442581272643</v>
      </c>
      <c r="AM7">
        <v>0.6560986321226705</v>
      </c>
      <c r="AN7">
        <v>0.65616311314611031</v>
      </c>
      <c r="AO7">
        <v>0.64649105405064844</v>
      </c>
      <c r="AP7">
        <v>0.64045853147977339</v>
      </c>
      <c r="AQ7">
        <v>0.55219894908519629</v>
      </c>
      <c r="AR7">
        <v>0.69038212526642329</v>
      </c>
      <c r="AS7">
        <v>0.90179084042763158</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row>
    <row r="8" spans="1:69">
      <c r="A8" t="s">
        <v>289</v>
      </c>
      <c r="B8" t="s">
        <v>5</v>
      </c>
      <c r="C8" t="s">
        <v>5137</v>
      </c>
      <c r="D8" t="s">
        <v>38</v>
      </c>
      <c r="E8">
        <v>1000</v>
      </c>
      <c r="F8" t="s">
        <v>2608</v>
      </c>
      <c r="G8">
        <v>0</v>
      </c>
      <c r="H8">
        <v>0</v>
      </c>
      <c r="I8">
        <v>0</v>
      </c>
      <c r="J8">
        <v>0</v>
      </c>
      <c r="K8">
        <v>0</v>
      </c>
      <c r="L8">
        <v>0</v>
      </c>
      <c r="M8">
        <v>0</v>
      </c>
      <c r="N8">
        <v>0</v>
      </c>
      <c r="O8">
        <v>0</v>
      </c>
      <c r="P8">
        <v>0</v>
      </c>
      <c r="Q8">
        <v>0.10215000736642875</v>
      </c>
      <c r="R8">
        <v>0.14713307371865983</v>
      </c>
      <c r="S8">
        <v>0.14613493274611711</v>
      </c>
      <c r="T8">
        <v>0.19458602381061738</v>
      </c>
      <c r="U8">
        <v>0.21793305610595695</v>
      </c>
      <c r="V8">
        <v>0.13554253591721513</v>
      </c>
      <c r="W8">
        <v>0.20537372869524509</v>
      </c>
      <c r="X8">
        <v>0.18383708151020056</v>
      </c>
      <c r="Y8">
        <v>0.27248330736224646</v>
      </c>
      <c r="Z8">
        <v>0.27336958439306902</v>
      </c>
      <c r="AA8">
        <v>0.30197574657811832</v>
      </c>
      <c r="AB8">
        <v>0.30209186324015297</v>
      </c>
      <c r="AC8">
        <v>0.30234016685997694</v>
      </c>
      <c r="AD8">
        <v>0.26569092262967886</v>
      </c>
      <c r="AE8">
        <v>0.265815355314722</v>
      </c>
      <c r="AF8">
        <v>0.22561661145535081</v>
      </c>
      <c r="AG8">
        <v>0.17949854843283913</v>
      </c>
      <c r="AH8">
        <v>0.20771148446531973</v>
      </c>
      <c r="AI8">
        <v>0.18870423044637211</v>
      </c>
      <c r="AJ8">
        <v>0.22693817356175108</v>
      </c>
      <c r="AK8">
        <v>0.25673654579447375</v>
      </c>
      <c r="AL8">
        <v>0.33422784456745874</v>
      </c>
      <c r="AM8">
        <v>0.3342260514871751</v>
      </c>
      <c r="AN8">
        <v>0.33436985901860183</v>
      </c>
      <c r="AO8">
        <v>0.34504687544206253</v>
      </c>
      <c r="AP8">
        <v>0.35242415143787514</v>
      </c>
      <c r="AQ8">
        <v>0.43694777535700824</v>
      </c>
      <c r="AR8">
        <v>0.30427529334638381</v>
      </c>
      <c r="AS8">
        <v>9.1884810966007729E-2</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row>
    <row r="9" spans="1:69">
      <c r="A9" t="s">
        <v>289</v>
      </c>
      <c r="B9" t="s">
        <v>5</v>
      </c>
      <c r="C9" t="s">
        <v>5140</v>
      </c>
      <c r="D9" t="s">
        <v>38</v>
      </c>
      <c r="E9">
        <v>1000</v>
      </c>
      <c r="F9" t="s">
        <v>2608</v>
      </c>
      <c r="G9">
        <v>0</v>
      </c>
      <c r="H9">
        <v>0</v>
      </c>
      <c r="I9">
        <v>0</v>
      </c>
      <c r="J9">
        <v>0</v>
      </c>
      <c r="K9">
        <v>0.30174227438819035</v>
      </c>
      <c r="L9">
        <v>0.39944198277711485</v>
      </c>
      <c r="M9">
        <v>0.35749714396221499</v>
      </c>
      <c r="N9">
        <v>0</v>
      </c>
      <c r="O9">
        <v>2.2126648737460426E-3</v>
      </c>
      <c r="P9">
        <v>0</v>
      </c>
      <c r="Q9">
        <v>8.5901781999638124E-4</v>
      </c>
      <c r="R9">
        <v>1.1632892820619852E-3</v>
      </c>
      <c r="S9">
        <v>7.8868481092105882E-4</v>
      </c>
      <c r="T9">
        <v>1.6363872272999777E-3</v>
      </c>
      <c r="U9">
        <v>1.2858421360674702E-3</v>
      </c>
      <c r="V9">
        <v>1.022303456051235E-3</v>
      </c>
      <c r="W9">
        <v>2.2253518755691254E-3</v>
      </c>
      <c r="X9">
        <v>1.7594772523514374E-3</v>
      </c>
      <c r="Y9">
        <v>1.343131637624509E-3</v>
      </c>
      <c r="Z9">
        <v>1.5148030455790313E-3</v>
      </c>
      <c r="AA9">
        <v>1.394430247312513E-3</v>
      </c>
      <c r="AB9">
        <v>1.1902274533656283E-3</v>
      </c>
      <c r="AC9">
        <v>1.1912057577195248E-3</v>
      </c>
      <c r="AD9">
        <v>1.1854077172957836E-3</v>
      </c>
      <c r="AE9">
        <v>1.185962886677086E-3</v>
      </c>
      <c r="AF9">
        <v>1.5849928773785645E-3</v>
      </c>
      <c r="AG9">
        <v>1.4410732722145029E-3</v>
      </c>
      <c r="AH9">
        <v>1.4463512982248988E-3</v>
      </c>
      <c r="AI9">
        <v>2.4229563309374315E-3</v>
      </c>
      <c r="AJ9">
        <v>2.3282754523805357E-3</v>
      </c>
      <c r="AK9">
        <v>2.0353576712608015E-3</v>
      </c>
      <c r="AL9">
        <v>1.8216644172449488E-3</v>
      </c>
      <c r="AM9">
        <v>1.6092944607670292E-3</v>
      </c>
      <c r="AN9">
        <v>1.3975353365150601E-3</v>
      </c>
      <c r="AO9">
        <v>1.4421610925091368E-3</v>
      </c>
      <c r="AP9">
        <v>1.1054718648052938E-3</v>
      </c>
      <c r="AQ9">
        <v>2.0192658007750185E-3</v>
      </c>
      <c r="AR9">
        <v>2.5223871367548176E-3</v>
      </c>
      <c r="AS9">
        <v>2.6463545573442186E-3</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row>
    <row r="10" spans="1:69">
      <c r="A10" t="s">
        <v>289</v>
      </c>
      <c r="B10" t="s">
        <v>5</v>
      </c>
      <c r="C10" t="s">
        <v>5150</v>
      </c>
      <c r="D10" t="s">
        <v>38</v>
      </c>
      <c r="E10">
        <v>1000</v>
      </c>
      <c r="F10" t="s">
        <v>2608</v>
      </c>
      <c r="G10">
        <v>0</v>
      </c>
      <c r="H10">
        <v>0</v>
      </c>
      <c r="I10">
        <v>0</v>
      </c>
      <c r="J10">
        <v>0</v>
      </c>
      <c r="K10">
        <v>0.69825772561180965</v>
      </c>
      <c r="L10">
        <v>0.60055801722288504</v>
      </c>
      <c r="M10">
        <v>0.64250285603778512</v>
      </c>
      <c r="N10">
        <v>0</v>
      </c>
      <c r="O10">
        <v>2.7606948441738773E-2</v>
      </c>
      <c r="P10">
        <v>0</v>
      </c>
      <c r="Q10">
        <v>1.0377596469440023E-2</v>
      </c>
      <c r="R10">
        <v>5.9790016886966139E-3</v>
      </c>
      <c r="S10">
        <v>5.9384405394624067E-3</v>
      </c>
      <c r="T10">
        <v>7.9073326992752917E-3</v>
      </c>
      <c r="U10">
        <v>8.856078905630024E-3</v>
      </c>
      <c r="V10">
        <v>5.5080005511804406E-3</v>
      </c>
      <c r="W10">
        <v>5.5638062408309994E-3</v>
      </c>
      <c r="X10">
        <v>4.9803541470506115E-3</v>
      </c>
      <c r="Y10">
        <v>4.4291283086377699E-3</v>
      </c>
      <c r="Z10">
        <v>4.4435344560253345E-3</v>
      </c>
      <c r="AA10">
        <v>4.0904319994211468E-3</v>
      </c>
      <c r="AB10">
        <v>4.0920048651742228E-3</v>
      </c>
      <c r="AC10">
        <v>4.0953682779105421E-3</v>
      </c>
      <c r="AD10">
        <v>4.3187202847723687E-3</v>
      </c>
      <c r="AE10">
        <v>4.3207428979488583E-3</v>
      </c>
      <c r="AF10">
        <v>0</v>
      </c>
      <c r="AG10">
        <v>0</v>
      </c>
      <c r="AH10">
        <v>0</v>
      </c>
      <c r="AI10">
        <v>0</v>
      </c>
      <c r="AJ10">
        <v>5.424715945759731E-3</v>
      </c>
      <c r="AK10">
        <v>4.7422383821999212E-3</v>
      </c>
      <c r="AL10">
        <v>4.2443483231109792E-3</v>
      </c>
      <c r="AM10">
        <v>4.2443255528438733E-3</v>
      </c>
      <c r="AN10">
        <v>4.2461517599202215E-3</v>
      </c>
      <c r="AO10">
        <v>4.3817388376856626E-3</v>
      </c>
      <c r="AP10">
        <v>4.4754226211013628E-3</v>
      </c>
      <c r="AQ10">
        <v>6.5763381575775727E-3</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row>
    <row r="11" spans="1:69">
      <c r="A11" t="s">
        <v>289</v>
      </c>
      <c r="B11" t="s">
        <v>5</v>
      </c>
      <c r="C11" t="s">
        <v>5155</v>
      </c>
      <c r="D11" t="s">
        <v>38</v>
      </c>
      <c r="E11">
        <v>1000</v>
      </c>
      <c r="F11" t="s">
        <v>2608</v>
      </c>
      <c r="G11">
        <v>0</v>
      </c>
      <c r="H11">
        <v>0</v>
      </c>
      <c r="I11">
        <v>0</v>
      </c>
      <c r="J11">
        <v>0</v>
      </c>
      <c r="K11">
        <v>0</v>
      </c>
      <c r="L11">
        <v>0</v>
      </c>
      <c r="M11">
        <v>0</v>
      </c>
      <c r="N11">
        <v>0</v>
      </c>
      <c r="O11">
        <v>0</v>
      </c>
      <c r="P11">
        <v>0</v>
      </c>
      <c r="Q11">
        <v>1.2480686417928387E-3</v>
      </c>
      <c r="R11">
        <v>1.9869002792411022E-3</v>
      </c>
      <c r="S11">
        <v>5.5565523555569278E-3</v>
      </c>
      <c r="T11">
        <v>7.086006747034441E-3</v>
      </c>
      <c r="U11">
        <v>7.9362077282160107E-3</v>
      </c>
      <c r="V11">
        <v>4.2734671878857352E-3</v>
      </c>
      <c r="W11">
        <v>3.3570845589796596E-3</v>
      </c>
      <c r="X11">
        <v>2.8409887413009078E-3</v>
      </c>
      <c r="Y11">
        <v>4.0183375443140377E-3</v>
      </c>
      <c r="Z11">
        <v>3.7105889641242057E-3</v>
      </c>
      <c r="AA11">
        <v>3.5775514209276079E-3</v>
      </c>
      <c r="AB11">
        <v>3.7839802914951043E-3</v>
      </c>
      <c r="AC11">
        <v>2.9651431299539373E-3</v>
      </c>
      <c r="AD11">
        <v>1.7980935978698768E-3</v>
      </c>
      <c r="AE11">
        <v>1.3305994802710066E-3</v>
      </c>
      <c r="AF11">
        <v>1.2197747347576643E-3</v>
      </c>
      <c r="AG11">
        <v>1.4556627250873874E-3</v>
      </c>
      <c r="AH11">
        <v>2.4147616215412075E-3</v>
      </c>
      <c r="AI11">
        <v>2.1937917139119405E-3</v>
      </c>
      <c r="AJ11">
        <v>3.2661293900289865E-3</v>
      </c>
      <c r="AK11">
        <v>4.2700294820258453E-3</v>
      </c>
      <c r="AL11">
        <v>3.8217168794588011E-3</v>
      </c>
      <c r="AM11">
        <v>3.8216963765435072E-3</v>
      </c>
      <c r="AN11">
        <v>3.8233407388525722E-3</v>
      </c>
      <c r="AO11">
        <v>2.6381705770941147E-3</v>
      </c>
      <c r="AP11">
        <v>1.5364225964450045E-3</v>
      </c>
      <c r="AQ11">
        <v>2.2576715994430882E-3</v>
      </c>
      <c r="AR11">
        <v>2.8201942504380638E-3</v>
      </c>
      <c r="AS11">
        <v>3.6779940490163478E-3</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row>
    <row r="12" spans="1:69">
      <c r="A12" t="s">
        <v>289</v>
      </c>
      <c r="B12" t="s">
        <v>293</v>
      </c>
      <c r="C12" t="s">
        <v>2</v>
      </c>
      <c r="D12" t="s">
        <v>38</v>
      </c>
      <c r="E12">
        <v>1000</v>
      </c>
      <c r="F12" t="s">
        <v>2608</v>
      </c>
      <c r="G12">
        <v>0</v>
      </c>
      <c r="H12">
        <v>1</v>
      </c>
      <c r="I12">
        <v>1</v>
      </c>
      <c r="J12">
        <v>1</v>
      </c>
      <c r="K12">
        <v>0</v>
      </c>
      <c r="L12">
        <v>0</v>
      </c>
      <c r="M12">
        <v>0</v>
      </c>
      <c r="N12">
        <v>1</v>
      </c>
      <c r="O12">
        <v>0.97018038668451512</v>
      </c>
      <c r="P12">
        <v>1</v>
      </c>
      <c r="Q12">
        <v>0.88536530970234206</v>
      </c>
      <c r="R12">
        <v>0.84373773503134053</v>
      </c>
      <c r="S12">
        <v>0.84158138954794259</v>
      </c>
      <c r="T12">
        <v>0.78878424951577275</v>
      </c>
      <c r="U12">
        <v>0.76398881512412953</v>
      </c>
      <c r="V12">
        <v>0.85365369288766746</v>
      </c>
      <c r="W12">
        <v>0.78348002862937516</v>
      </c>
      <c r="X12">
        <v>0.80658209834909667</v>
      </c>
      <c r="Y12">
        <v>0.71772609514717722</v>
      </c>
      <c r="Z12">
        <v>0.7169614891412025</v>
      </c>
      <c r="AA12">
        <v>0.68896183975422054</v>
      </c>
      <c r="AB12">
        <v>0.68884192414981216</v>
      </c>
      <c r="AC12">
        <v>0.68940811597443918</v>
      </c>
      <c r="AD12">
        <v>0.72700685577038326</v>
      </c>
      <c r="AE12">
        <v>0.72734733942038121</v>
      </c>
      <c r="AF12">
        <v>0.77157862093251295</v>
      </c>
      <c r="AG12">
        <v>0.81760471556985892</v>
      </c>
      <c r="AH12">
        <v>0.78842740261491429</v>
      </c>
      <c r="AI12">
        <v>0.80667902150877857</v>
      </c>
      <c r="AJ12">
        <v>0.7620427056500797</v>
      </c>
      <c r="AK12">
        <v>0.73221582867003965</v>
      </c>
      <c r="AL12">
        <v>0.65588442581272643</v>
      </c>
      <c r="AM12">
        <v>0.6560986321226705</v>
      </c>
      <c r="AN12">
        <v>0.65616311314611031</v>
      </c>
      <c r="AO12">
        <v>0.64649105405064844</v>
      </c>
      <c r="AP12">
        <v>0.64045853147977339</v>
      </c>
      <c r="AQ12">
        <v>0.55219894908519629</v>
      </c>
      <c r="AR12">
        <v>0.69038212526642329</v>
      </c>
      <c r="AS12">
        <v>0.90179084042763158</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row>
    <row r="13" spans="1:69">
      <c r="A13" t="s">
        <v>289</v>
      </c>
      <c r="B13" t="s">
        <v>293</v>
      </c>
      <c r="C13" t="s">
        <v>5137</v>
      </c>
      <c r="D13" t="s">
        <v>38</v>
      </c>
      <c r="E13">
        <v>1000</v>
      </c>
      <c r="F13" t="s">
        <v>2608</v>
      </c>
      <c r="G13">
        <v>0</v>
      </c>
      <c r="H13">
        <v>0</v>
      </c>
      <c r="I13">
        <v>0</v>
      </c>
      <c r="J13">
        <v>0</v>
      </c>
      <c r="K13">
        <v>0</v>
      </c>
      <c r="L13">
        <v>0</v>
      </c>
      <c r="M13">
        <v>0</v>
      </c>
      <c r="N13">
        <v>0</v>
      </c>
      <c r="O13">
        <v>0</v>
      </c>
      <c r="P13">
        <v>0</v>
      </c>
      <c r="Q13">
        <v>0.10215000736642875</v>
      </c>
      <c r="R13">
        <v>0.14713307371865983</v>
      </c>
      <c r="S13">
        <v>0.14613493274611711</v>
      </c>
      <c r="T13">
        <v>0.19458602381061738</v>
      </c>
      <c r="U13">
        <v>0.21793305610595695</v>
      </c>
      <c r="V13">
        <v>0.13554253591721513</v>
      </c>
      <c r="W13">
        <v>0.20537372869524509</v>
      </c>
      <c r="X13">
        <v>0.18383708151020056</v>
      </c>
      <c r="Y13">
        <v>0.27248330736224646</v>
      </c>
      <c r="Z13">
        <v>0.27336958439306902</v>
      </c>
      <c r="AA13">
        <v>0.30197574657811832</v>
      </c>
      <c r="AB13">
        <v>0.30209186324015297</v>
      </c>
      <c r="AC13">
        <v>0.30234016685997694</v>
      </c>
      <c r="AD13">
        <v>0.26569092262967886</v>
      </c>
      <c r="AE13">
        <v>0.265815355314722</v>
      </c>
      <c r="AF13">
        <v>0.22561661145535081</v>
      </c>
      <c r="AG13">
        <v>0.17949854843283913</v>
      </c>
      <c r="AH13">
        <v>0.20771148446531973</v>
      </c>
      <c r="AI13">
        <v>0.18870423044637211</v>
      </c>
      <c r="AJ13">
        <v>0.22693817356175108</v>
      </c>
      <c r="AK13">
        <v>0.25673654579447375</v>
      </c>
      <c r="AL13">
        <v>0.33422784456745874</v>
      </c>
      <c r="AM13">
        <v>0.3342260514871751</v>
      </c>
      <c r="AN13">
        <v>0.33436985901860183</v>
      </c>
      <c r="AO13">
        <v>0.34504687544206253</v>
      </c>
      <c r="AP13">
        <v>0.35242415143787514</v>
      </c>
      <c r="AQ13">
        <v>0.43694777535700824</v>
      </c>
      <c r="AR13">
        <v>0.30427529334638381</v>
      </c>
      <c r="AS13">
        <v>9.1884810966007729E-2</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row>
    <row r="14" spans="1:69">
      <c r="A14" t="s">
        <v>289</v>
      </c>
      <c r="B14" t="s">
        <v>293</v>
      </c>
      <c r="C14" t="s">
        <v>5140</v>
      </c>
      <c r="D14" t="s">
        <v>38</v>
      </c>
      <c r="E14">
        <v>1000</v>
      </c>
      <c r="F14" t="s">
        <v>2608</v>
      </c>
      <c r="G14">
        <v>0</v>
      </c>
      <c r="H14">
        <v>0</v>
      </c>
      <c r="I14">
        <v>0</v>
      </c>
      <c r="J14">
        <v>0</v>
      </c>
      <c r="K14">
        <v>0.30174227438819035</v>
      </c>
      <c r="L14">
        <v>0.39944198277711485</v>
      </c>
      <c r="M14">
        <v>0.35749714396221499</v>
      </c>
      <c r="N14">
        <v>0</v>
      </c>
      <c r="O14">
        <v>2.2126648737460426E-3</v>
      </c>
      <c r="P14">
        <v>0</v>
      </c>
      <c r="Q14">
        <v>8.5901781999638124E-4</v>
      </c>
      <c r="R14">
        <v>1.1632892820619852E-3</v>
      </c>
      <c r="S14">
        <v>7.8868481092105882E-4</v>
      </c>
      <c r="T14">
        <v>1.6363872272999777E-3</v>
      </c>
      <c r="U14">
        <v>1.2858421360674702E-3</v>
      </c>
      <c r="V14">
        <v>1.022303456051235E-3</v>
      </c>
      <c r="W14">
        <v>2.2253518755691254E-3</v>
      </c>
      <c r="X14">
        <v>1.7594772523514374E-3</v>
      </c>
      <c r="Y14">
        <v>1.343131637624509E-3</v>
      </c>
      <c r="Z14">
        <v>1.5148030455790313E-3</v>
      </c>
      <c r="AA14">
        <v>1.394430247312513E-3</v>
      </c>
      <c r="AB14">
        <v>1.1902274533656283E-3</v>
      </c>
      <c r="AC14">
        <v>1.1912057577195248E-3</v>
      </c>
      <c r="AD14">
        <v>1.1854077172957836E-3</v>
      </c>
      <c r="AE14">
        <v>1.185962886677086E-3</v>
      </c>
      <c r="AF14">
        <v>1.5849928773785645E-3</v>
      </c>
      <c r="AG14">
        <v>1.4410732722145029E-3</v>
      </c>
      <c r="AH14">
        <v>1.4463512982248988E-3</v>
      </c>
      <c r="AI14">
        <v>2.4229563309374315E-3</v>
      </c>
      <c r="AJ14">
        <v>2.3282754523805357E-3</v>
      </c>
      <c r="AK14">
        <v>2.0353576712608015E-3</v>
      </c>
      <c r="AL14">
        <v>1.8216644172449488E-3</v>
      </c>
      <c r="AM14">
        <v>1.6092944607670292E-3</v>
      </c>
      <c r="AN14">
        <v>1.3975353365150601E-3</v>
      </c>
      <c r="AO14">
        <v>1.4421610925091368E-3</v>
      </c>
      <c r="AP14">
        <v>1.1054718648052938E-3</v>
      </c>
      <c r="AQ14">
        <v>2.0192658007750185E-3</v>
      </c>
      <c r="AR14">
        <v>2.5223871367548176E-3</v>
      </c>
      <c r="AS14">
        <v>2.6463545573442186E-3</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row>
    <row r="15" spans="1:69">
      <c r="A15" t="s">
        <v>289</v>
      </c>
      <c r="B15" t="s">
        <v>293</v>
      </c>
      <c r="C15" t="s">
        <v>5150</v>
      </c>
      <c r="D15" t="s">
        <v>38</v>
      </c>
      <c r="E15">
        <v>1000</v>
      </c>
      <c r="F15" t="s">
        <v>2608</v>
      </c>
      <c r="G15">
        <v>0</v>
      </c>
      <c r="H15">
        <v>0</v>
      </c>
      <c r="I15">
        <v>0</v>
      </c>
      <c r="J15">
        <v>0</v>
      </c>
      <c r="K15">
        <v>0.69825772561180965</v>
      </c>
      <c r="L15">
        <v>0.60055801722288504</v>
      </c>
      <c r="M15">
        <v>0.64250285603778512</v>
      </c>
      <c r="N15">
        <v>0</v>
      </c>
      <c r="O15">
        <v>2.7606948441738773E-2</v>
      </c>
      <c r="P15">
        <v>0</v>
      </c>
      <c r="Q15">
        <v>1.0377596469440023E-2</v>
      </c>
      <c r="R15">
        <v>5.9790016886966139E-3</v>
      </c>
      <c r="S15">
        <v>5.9384405394624067E-3</v>
      </c>
      <c r="T15">
        <v>7.9073326992752917E-3</v>
      </c>
      <c r="U15">
        <v>8.856078905630024E-3</v>
      </c>
      <c r="V15">
        <v>5.5080005511804406E-3</v>
      </c>
      <c r="W15">
        <v>5.5638062408309994E-3</v>
      </c>
      <c r="X15">
        <v>4.9803541470506115E-3</v>
      </c>
      <c r="Y15">
        <v>4.4291283086377699E-3</v>
      </c>
      <c r="Z15">
        <v>4.4435344560253345E-3</v>
      </c>
      <c r="AA15">
        <v>4.0904319994211468E-3</v>
      </c>
      <c r="AB15">
        <v>4.0920048651742228E-3</v>
      </c>
      <c r="AC15">
        <v>4.0953682779105421E-3</v>
      </c>
      <c r="AD15">
        <v>4.3187202847723687E-3</v>
      </c>
      <c r="AE15">
        <v>4.3207428979488583E-3</v>
      </c>
      <c r="AF15">
        <v>0</v>
      </c>
      <c r="AG15">
        <v>0</v>
      </c>
      <c r="AH15">
        <v>0</v>
      </c>
      <c r="AI15">
        <v>0</v>
      </c>
      <c r="AJ15">
        <v>5.424715945759731E-3</v>
      </c>
      <c r="AK15">
        <v>4.7422383821999212E-3</v>
      </c>
      <c r="AL15">
        <v>4.2443483231109792E-3</v>
      </c>
      <c r="AM15">
        <v>4.2443255528438733E-3</v>
      </c>
      <c r="AN15">
        <v>4.2461517599202215E-3</v>
      </c>
      <c r="AO15">
        <v>4.3817388376856626E-3</v>
      </c>
      <c r="AP15">
        <v>4.4754226211013628E-3</v>
      </c>
      <c r="AQ15">
        <v>6.5763381575775727E-3</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row>
    <row r="16" spans="1:69">
      <c r="A16" t="s">
        <v>289</v>
      </c>
      <c r="B16" t="s">
        <v>293</v>
      </c>
      <c r="C16" t="s">
        <v>5155</v>
      </c>
      <c r="D16" t="s">
        <v>38</v>
      </c>
      <c r="E16">
        <v>1000</v>
      </c>
      <c r="F16" t="s">
        <v>2608</v>
      </c>
      <c r="G16">
        <v>0</v>
      </c>
      <c r="H16">
        <v>0</v>
      </c>
      <c r="I16">
        <v>0</v>
      </c>
      <c r="J16">
        <v>0</v>
      </c>
      <c r="K16">
        <v>0</v>
      </c>
      <c r="L16">
        <v>0</v>
      </c>
      <c r="M16">
        <v>0</v>
      </c>
      <c r="N16">
        <v>0</v>
      </c>
      <c r="O16">
        <v>0</v>
      </c>
      <c r="P16">
        <v>0</v>
      </c>
      <c r="Q16">
        <v>1.2480686417928387E-3</v>
      </c>
      <c r="R16">
        <v>1.9869002792411022E-3</v>
      </c>
      <c r="S16">
        <v>5.5565523555569278E-3</v>
      </c>
      <c r="T16">
        <v>7.086006747034441E-3</v>
      </c>
      <c r="U16">
        <v>7.9362077282160107E-3</v>
      </c>
      <c r="V16">
        <v>4.2734671878857352E-3</v>
      </c>
      <c r="W16">
        <v>3.3570845589796596E-3</v>
      </c>
      <c r="X16">
        <v>2.8409887413009078E-3</v>
      </c>
      <c r="Y16">
        <v>4.0183375443140377E-3</v>
      </c>
      <c r="Z16">
        <v>3.7105889641242057E-3</v>
      </c>
      <c r="AA16">
        <v>3.5775514209276079E-3</v>
      </c>
      <c r="AB16">
        <v>3.7839802914951043E-3</v>
      </c>
      <c r="AC16">
        <v>2.9651431299539373E-3</v>
      </c>
      <c r="AD16">
        <v>1.7980935978698768E-3</v>
      </c>
      <c r="AE16">
        <v>1.3305994802710066E-3</v>
      </c>
      <c r="AF16">
        <v>1.2197747347576643E-3</v>
      </c>
      <c r="AG16">
        <v>1.4556627250873874E-3</v>
      </c>
      <c r="AH16">
        <v>2.4147616215412075E-3</v>
      </c>
      <c r="AI16">
        <v>2.1937917139119405E-3</v>
      </c>
      <c r="AJ16">
        <v>3.2661293900289865E-3</v>
      </c>
      <c r="AK16">
        <v>4.2700294820258453E-3</v>
      </c>
      <c r="AL16">
        <v>3.8217168794588011E-3</v>
      </c>
      <c r="AM16">
        <v>3.8216963765435072E-3</v>
      </c>
      <c r="AN16">
        <v>3.8233407388525722E-3</v>
      </c>
      <c r="AO16">
        <v>2.6381705770941147E-3</v>
      </c>
      <c r="AP16">
        <v>1.5364225964450045E-3</v>
      </c>
      <c r="AQ16">
        <v>2.2576715994430882E-3</v>
      </c>
      <c r="AR16">
        <v>2.8201942504380638E-3</v>
      </c>
      <c r="AS16">
        <v>3.6779940490163478E-3</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row>
    <row r="17" spans="1:69">
      <c r="A17" t="s">
        <v>289</v>
      </c>
      <c r="B17" t="s">
        <v>294</v>
      </c>
      <c r="C17" t="s">
        <v>2</v>
      </c>
      <c r="D17" t="s">
        <v>38</v>
      </c>
      <c r="E17">
        <v>1000</v>
      </c>
      <c r="F17" t="s">
        <v>2608</v>
      </c>
      <c r="G17">
        <v>0</v>
      </c>
      <c r="H17">
        <v>1</v>
      </c>
      <c r="I17">
        <v>1</v>
      </c>
      <c r="J17">
        <v>1</v>
      </c>
      <c r="K17">
        <v>0</v>
      </c>
      <c r="L17">
        <v>0</v>
      </c>
      <c r="M17">
        <v>0</v>
      </c>
      <c r="N17">
        <v>1</v>
      </c>
      <c r="O17">
        <v>0.97018038668451512</v>
      </c>
      <c r="P17">
        <v>1</v>
      </c>
      <c r="Q17">
        <v>0.88536530970234206</v>
      </c>
      <c r="R17">
        <v>0.84373773503134053</v>
      </c>
      <c r="S17">
        <v>0.84158138954794259</v>
      </c>
      <c r="T17">
        <v>0.78878424951577275</v>
      </c>
      <c r="U17">
        <v>0.76398881512412953</v>
      </c>
      <c r="V17">
        <v>0.85365369288766746</v>
      </c>
      <c r="W17">
        <v>0.78348002862937516</v>
      </c>
      <c r="X17">
        <v>0.80658209834909667</v>
      </c>
      <c r="Y17">
        <v>0.71772609514717722</v>
      </c>
      <c r="Z17">
        <v>0.7169614891412025</v>
      </c>
      <c r="AA17">
        <v>0.68896183975422054</v>
      </c>
      <c r="AB17">
        <v>0.68884192414981216</v>
      </c>
      <c r="AC17">
        <v>0.68940811597443918</v>
      </c>
      <c r="AD17">
        <v>0.72700685577038326</v>
      </c>
      <c r="AE17">
        <v>0.72734733942038121</v>
      </c>
      <c r="AF17">
        <v>0.77157862093251295</v>
      </c>
      <c r="AG17">
        <v>0.81760471556985892</v>
      </c>
      <c r="AH17">
        <v>0.78842740261491429</v>
      </c>
      <c r="AI17">
        <v>0.80667902150877857</v>
      </c>
      <c r="AJ17">
        <v>0.7620427056500797</v>
      </c>
      <c r="AK17">
        <v>0.73221582867003965</v>
      </c>
      <c r="AL17">
        <v>0.65588442581272643</v>
      </c>
      <c r="AM17">
        <v>0.6560986321226705</v>
      </c>
      <c r="AN17">
        <v>0.65616311314611031</v>
      </c>
      <c r="AO17">
        <v>0.64649105405064844</v>
      </c>
      <c r="AP17">
        <v>0.64045853147977339</v>
      </c>
      <c r="AQ17">
        <v>0.55219894908519629</v>
      </c>
      <c r="AR17">
        <v>0.69038212526642329</v>
      </c>
      <c r="AS17">
        <v>0.90179084042763158</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row>
    <row r="18" spans="1:69">
      <c r="A18" t="s">
        <v>289</v>
      </c>
      <c r="B18" t="s">
        <v>294</v>
      </c>
      <c r="C18" t="s">
        <v>5137</v>
      </c>
      <c r="D18" t="s">
        <v>38</v>
      </c>
      <c r="E18">
        <v>1000</v>
      </c>
      <c r="F18" t="s">
        <v>2608</v>
      </c>
      <c r="G18">
        <v>0</v>
      </c>
      <c r="H18">
        <v>0</v>
      </c>
      <c r="I18">
        <v>0</v>
      </c>
      <c r="J18">
        <v>0</v>
      </c>
      <c r="K18">
        <v>0</v>
      </c>
      <c r="L18">
        <v>0</v>
      </c>
      <c r="M18">
        <v>0</v>
      </c>
      <c r="N18">
        <v>0</v>
      </c>
      <c r="O18">
        <v>0</v>
      </c>
      <c r="P18">
        <v>0</v>
      </c>
      <c r="Q18">
        <v>0.10215000736642875</v>
      </c>
      <c r="R18">
        <v>0.14713307371865983</v>
      </c>
      <c r="S18">
        <v>0.14613493274611711</v>
      </c>
      <c r="T18">
        <v>0.19458602381061738</v>
      </c>
      <c r="U18">
        <v>0.21793305610595695</v>
      </c>
      <c r="V18">
        <v>0.13554253591721513</v>
      </c>
      <c r="W18">
        <v>0.20537372869524509</v>
      </c>
      <c r="X18">
        <v>0.18383708151020056</v>
      </c>
      <c r="Y18">
        <v>0.27248330736224646</v>
      </c>
      <c r="Z18">
        <v>0.27336958439306902</v>
      </c>
      <c r="AA18">
        <v>0.30197574657811832</v>
      </c>
      <c r="AB18">
        <v>0.30209186324015297</v>
      </c>
      <c r="AC18">
        <v>0.30234016685997694</v>
      </c>
      <c r="AD18">
        <v>0.26569092262967886</v>
      </c>
      <c r="AE18">
        <v>0.265815355314722</v>
      </c>
      <c r="AF18">
        <v>0.22561661145535081</v>
      </c>
      <c r="AG18">
        <v>0.17949854843283913</v>
      </c>
      <c r="AH18">
        <v>0.20771148446531973</v>
      </c>
      <c r="AI18">
        <v>0.18870423044637211</v>
      </c>
      <c r="AJ18">
        <v>0.22693817356175108</v>
      </c>
      <c r="AK18">
        <v>0.25673654579447375</v>
      </c>
      <c r="AL18">
        <v>0.33422784456745874</v>
      </c>
      <c r="AM18">
        <v>0.3342260514871751</v>
      </c>
      <c r="AN18">
        <v>0.33436985901860183</v>
      </c>
      <c r="AO18">
        <v>0.34504687544206253</v>
      </c>
      <c r="AP18">
        <v>0.35242415143787514</v>
      </c>
      <c r="AQ18">
        <v>0.43694777535700824</v>
      </c>
      <c r="AR18">
        <v>0.30427529334638381</v>
      </c>
      <c r="AS18">
        <v>9.1884810966007729E-2</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row>
    <row r="19" spans="1:69">
      <c r="A19" t="s">
        <v>289</v>
      </c>
      <c r="B19" t="s">
        <v>294</v>
      </c>
      <c r="C19" t="s">
        <v>5140</v>
      </c>
      <c r="D19" t="s">
        <v>38</v>
      </c>
      <c r="E19">
        <v>1000</v>
      </c>
      <c r="F19" t="s">
        <v>2608</v>
      </c>
      <c r="G19">
        <v>0</v>
      </c>
      <c r="H19">
        <v>0</v>
      </c>
      <c r="I19">
        <v>0</v>
      </c>
      <c r="J19">
        <v>0</v>
      </c>
      <c r="K19">
        <v>0.30174227438819035</v>
      </c>
      <c r="L19">
        <v>0.39944198277711485</v>
      </c>
      <c r="M19">
        <v>0.35749714396221499</v>
      </c>
      <c r="N19">
        <v>0</v>
      </c>
      <c r="O19">
        <v>2.2126648737460426E-3</v>
      </c>
      <c r="P19">
        <v>0</v>
      </c>
      <c r="Q19">
        <v>8.5901781999638124E-4</v>
      </c>
      <c r="R19">
        <v>1.1632892820619852E-3</v>
      </c>
      <c r="S19">
        <v>7.8868481092105882E-4</v>
      </c>
      <c r="T19">
        <v>1.6363872272999777E-3</v>
      </c>
      <c r="U19">
        <v>1.2858421360674702E-3</v>
      </c>
      <c r="V19">
        <v>1.022303456051235E-3</v>
      </c>
      <c r="W19">
        <v>2.2253518755691254E-3</v>
      </c>
      <c r="X19">
        <v>1.7594772523514374E-3</v>
      </c>
      <c r="Y19">
        <v>1.343131637624509E-3</v>
      </c>
      <c r="Z19">
        <v>1.5148030455790313E-3</v>
      </c>
      <c r="AA19">
        <v>1.394430247312513E-3</v>
      </c>
      <c r="AB19">
        <v>1.1902274533656283E-3</v>
      </c>
      <c r="AC19">
        <v>1.1912057577195248E-3</v>
      </c>
      <c r="AD19">
        <v>1.1854077172957836E-3</v>
      </c>
      <c r="AE19">
        <v>1.185962886677086E-3</v>
      </c>
      <c r="AF19">
        <v>1.5849928773785645E-3</v>
      </c>
      <c r="AG19">
        <v>1.4410732722145029E-3</v>
      </c>
      <c r="AH19">
        <v>1.4463512982248988E-3</v>
      </c>
      <c r="AI19">
        <v>2.4229563309374315E-3</v>
      </c>
      <c r="AJ19">
        <v>2.3282754523805357E-3</v>
      </c>
      <c r="AK19">
        <v>2.0353576712608015E-3</v>
      </c>
      <c r="AL19">
        <v>1.8216644172449488E-3</v>
      </c>
      <c r="AM19">
        <v>1.6092944607670292E-3</v>
      </c>
      <c r="AN19">
        <v>1.3975353365150601E-3</v>
      </c>
      <c r="AO19">
        <v>1.4421610925091368E-3</v>
      </c>
      <c r="AP19">
        <v>1.1054718648052938E-3</v>
      </c>
      <c r="AQ19">
        <v>2.0192658007750185E-3</v>
      </c>
      <c r="AR19">
        <v>2.5223871367548176E-3</v>
      </c>
      <c r="AS19">
        <v>2.6463545573442186E-3</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row>
    <row r="20" spans="1:69">
      <c r="A20" t="s">
        <v>289</v>
      </c>
      <c r="B20" t="s">
        <v>294</v>
      </c>
      <c r="C20" t="s">
        <v>5150</v>
      </c>
      <c r="D20" t="s">
        <v>38</v>
      </c>
      <c r="E20">
        <v>1000</v>
      </c>
      <c r="F20" t="s">
        <v>2608</v>
      </c>
      <c r="G20">
        <v>0</v>
      </c>
      <c r="H20">
        <v>0</v>
      </c>
      <c r="I20">
        <v>0</v>
      </c>
      <c r="J20">
        <v>0</v>
      </c>
      <c r="K20">
        <v>0.69825772561180965</v>
      </c>
      <c r="L20">
        <v>0.60055801722288504</v>
      </c>
      <c r="M20">
        <v>0.64250285603778512</v>
      </c>
      <c r="N20">
        <v>0</v>
      </c>
      <c r="O20">
        <v>2.7606948441738773E-2</v>
      </c>
      <c r="P20">
        <v>0</v>
      </c>
      <c r="Q20">
        <v>1.0377596469440023E-2</v>
      </c>
      <c r="R20">
        <v>5.9790016886966139E-3</v>
      </c>
      <c r="S20">
        <v>5.9384405394624067E-3</v>
      </c>
      <c r="T20">
        <v>7.9073326992752917E-3</v>
      </c>
      <c r="U20">
        <v>8.856078905630024E-3</v>
      </c>
      <c r="V20">
        <v>5.5080005511804406E-3</v>
      </c>
      <c r="W20">
        <v>5.5638062408309994E-3</v>
      </c>
      <c r="X20">
        <v>4.9803541470506115E-3</v>
      </c>
      <c r="Y20">
        <v>4.4291283086377699E-3</v>
      </c>
      <c r="Z20">
        <v>4.4435344560253345E-3</v>
      </c>
      <c r="AA20">
        <v>4.0904319994211468E-3</v>
      </c>
      <c r="AB20">
        <v>4.0920048651742228E-3</v>
      </c>
      <c r="AC20">
        <v>4.0953682779105421E-3</v>
      </c>
      <c r="AD20">
        <v>4.3187202847723687E-3</v>
      </c>
      <c r="AE20">
        <v>4.3207428979488583E-3</v>
      </c>
      <c r="AF20">
        <v>0</v>
      </c>
      <c r="AG20">
        <v>0</v>
      </c>
      <c r="AH20">
        <v>0</v>
      </c>
      <c r="AI20">
        <v>0</v>
      </c>
      <c r="AJ20">
        <v>5.424715945759731E-3</v>
      </c>
      <c r="AK20">
        <v>4.7422383821999212E-3</v>
      </c>
      <c r="AL20">
        <v>4.2443483231109792E-3</v>
      </c>
      <c r="AM20">
        <v>4.2443255528438733E-3</v>
      </c>
      <c r="AN20">
        <v>4.2461517599202215E-3</v>
      </c>
      <c r="AO20">
        <v>4.3817388376856626E-3</v>
      </c>
      <c r="AP20">
        <v>4.4754226211013628E-3</v>
      </c>
      <c r="AQ20">
        <v>6.5763381575775727E-3</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row>
    <row r="21" spans="1:69">
      <c r="A21" t="s">
        <v>289</v>
      </c>
      <c r="B21" t="s">
        <v>294</v>
      </c>
      <c r="C21" t="s">
        <v>5155</v>
      </c>
      <c r="D21" t="s">
        <v>38</v>
      </c>
      <c r="E21">
        <v>1000</v>
      </c>
      <c r="F21" t="s">
        <v>2608</v>
      </c>
      <c r="G21">
        <v>0</v>
      </c>
      <c r="H21">
        <v>0</v>
      </c>
      <c r="I21">
        <v>0</v>
      </c>
      <c r="J21">
        <v>0</v>
      </c>
      <c r="K21">
        <v>0</v>
      </c>
      <c r="L21">
        <v>0</v>
      </c>
      <c r="M21">
        <v>0</v>
      </c>
      <c r="N21">
        <v>0</v>
      </c>
      <c r="O21">
        <v>0</v>
      </c>
      <c r="P21">
        <v>0</v>
      </c>
      <c r="Q21">
        <v>1.2480686417928387E-3</v>
      </c>
      <c r="R21">
        <v>1.9869002792411022E-3</v>
      </c>
      <c r="S21">
        <v>5.5565523555569278E-3</v>
      </c>
      <c r="T21">
        <v>7.086006747034441E-3</v>
      </c>
      <c r="U21">
        <v>7.9362077282160107E-3</v>
      </c>
      <c r="V21">
        <v>4.2734671878857352E-3</v>
      </c>
      <c r="W21">
        <v>3.3570845589796596E-3</v>
      </c>
      <c r="X21">
        <v>2.8409887413009078E-3</v>
      </c>
      <c r="Y21">
        <v>4.0183375443140377E-3</v>
      </c>
      <c r="Z21">
        <v>3.7105889641242057E-3</v>
      </c>
      <c r="AA21">
        <v>3.5775514209276079E-3</v>
      </c>
      <c r="AB21">
        <v>3.7839802914951043E-3</v>
      </c>
      <c r="AC21">
        <v>2.9651431299539373E-3</v>
      </c>
      <c r="AD21">
        <v>1.7980935978698768E-3</v>
      </c>
      <c r="AE21">
        <v>1.3305994802710066E-3</v>
      </c>
      <c r="AF21">
        <v>1.2197747347576643E-3</v>
      </c>
      <c r="AG21">
        <v>1.4556627250873874E-3</v>
      </c>
      <c r="AH21">
        <v>2.4147616215412075E-3</v>
      </c>
      <c r="AI21">
        <v>2.1937917139119405E-3</v>
      </c>
      <c r="AJ21">
        <v>3.2661293900289865E-3</v>
      </c>
      <c r="AK21">
        <v>4.2700294820258453E-3</v>
      </c>
      <c r="AL21">
        <v>3.8217168794588011E-3</v>
      </c>
      <c r="AM21">
        <v>3.8216963765435072E-3</v>
      </c>
      <c r="AN21">
        <v>3.8233407388525722E-3</v>
      </c>
      <c r="AO21">
        <v>2.6381705770941147E-3</v>
      </c>
      <c r="AP21">
        <v>1.5364225964450045E-3</v>
      </c>
      <c r="AQ21">
        <v>2.2576715994430882E-3</v>
      </c>
      <c r="AR21">
        <v>2.8201942504380638E-3</v>
      </c>
      <c r="AS21">
        <v>3.6779940490163478E-3</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row>
    <row r="22" spans="1:69">
      <c r="A22" t="s">
        <v>289</v>
      </c>
      <c r="B22" t="s">
        <v>295</v>
      </c>
      <c r="C22" t="s">
        <v>2</v>
      </c>
      <c r="D22" t="s">
        <v>38</v>
      </c>
      <c r="E22">
        <v>1000</v>
      </c>
      <c r="F22" t="s">
        <v>2608</v>
      </c>
      <c r="G22">
        <v>0</v>
      </c>
      <c r="H22">
        <v>1</v>
      </c>
      <c r="I22">
        <v>1</v>
      </c>
      <c r="J22">
        <v>1</v>
      </c>
      <c r="K22">
        <v>0</v>
      </c>
      <c r="L22">
        <v>0</v>
      </c>
      <c r="M22">
        <v>0</v>
      </c>
      <c r="N22">
        <v>1</v>
      </c>
      <c r="O22">
        <v>0.97018038668451512</v>
      </c>
      <c r="P22">
        <v>1</v>
      </c>
      <c r="Q22">
        <v>0.88536530970234206</v>
      </c>
      <c r="R22">
        <v>0.84373773503134053</v>
      </c>
      <c r="S22">
        <v>0.84158138954794259</v>
      </c>
      <c r="T22">
        <v>0.78878424951577275</v>
      </c>
      <c r="U22">
        <v>0.76398881512412953</v>
      </c>
      <c r="V22">
        <v>0.85365369288766746</v>
      </c>
      <c r="W22">
        <v>0.78348002862937516</v>
      </c>
      <c r="X22">
        <v>0.80658209834909667</v>
      </c>
      <c r="Y22">
        <v>0.71772609514717722</v>
      </c>
      <c r="Z22">
        <v>0.7169614891412025</v>
      </c>
      <c r="AA22">
        <v>0.68896183975422054</v>
      </c>
      <c r="AB22">
        <v>0.68884192414981216</v>
      </c>
      <c r="AC22">
        <v>0.68940811597443918</v>
      </c>
      <c r="AD22">
        <v>0.72700685577038326</v>
      </c>
      <c r="AE22">
        <v>0.72734733942038121</v>
      </c>
      <c r="AF22">
        <v>0.77157862093251295</v>
      </c>
      <c r="AG22">
        <v>0.81760471556985892</v>
      </c>
      <c r="AH22">
        <v>0.78842740261491429</v>
      </c>
      <c r="AI22">
        <v>0.80667902150877857</v>
      </c>
      <c r="AJ22">
        <v>0.7620427056500797</v>
      </c>
      <c r="AK22">
        <v>0.73221582867003965</v>
      </c>
      <c r="AL22">
        <v>0.65588442581272643</v>
      </c>
      <c r="AM22">
        <v>0.6560986321226705</v>
      </c>
      <c r="AN22">
        <v>0.65616311314611031</v>
      </c>
      <c r="AO22">
        <v>0.64649105405064844</v>
      </c>
      <c r="AP22">
        <v>0.64045853147977339</v>
      </c>
      <c r="AQ22">
        <v>0.55219894908519629</v>
      </c>
      <c r="AR22">
        <v>0.69038212526642329</v>
      </c>
      <c r="AS22">
        <v>0.90179084042763158</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row>
    <row r="23" spans="1:69">
      <c r="A23" t="s">
        <v>289</v>
      </c>
      <c r="B23" t="s">
        <v>295</v>
      </c>
      <c r="C23" t="s">
        <v>5137</v>
      </c>
      <c r="D23" t="s">
        <v>38</v>
      </c>
      <c r="E23">
        <v>1000</v>
      </c>
      <c r="F23" t="s">
        <v>2608</v>
      </c>
      <c r="G23">
        <v>0</v>
      </c>
      <c r="H23">
        <v>0</v>
      </c>
      <c r="I23">
        <v>0</v>
      </c>
      <c r="J23">
        <v>0</v>
      </c>
      <c r="K23">
        <v>0</v>
      </c>
      <c r="L23">
        <v>0</v>
      </c>
      <c r="M23">
        <v>0</v>
      </c>
      <c r="N23">
        <v>0</v>
      </c>
      <c r="O23">
        <v>0</v>
      </c>
      <c r="P23">
        <v>0</v>
      </c>
      <c r="Q23">
        <v>0.10215000736642875</v>
      </c>
      <c r="R23">
        <v>0.14713307371865983</v>
      </c>
      <c r="S23">
        <v>0.14613493274611711</v>
      </c>
      <c r="T23">
        <v>0.19458602381061738</v>
      </c>
      <c r="U23">
        <v>0.21793305610595695</v>
      </c>
      <c r="V23">
        <v>0.13554253591721513</v>
      </c>
      <c r="W23">
        <v>0.20537372869524509</v>
      </c>
      <c r="X23">
        <v>0.18383708151020056</v>
      </c>
      <c r="Y23">
        <v>0.27248330736224646</v>
      </c>
      <c r="Z23">
        <v>0.27336958439306902</v>
      </c>
      <c r="AA23">
        <v>0.30197574657811832</v>
      </c>
      <c r="AB23">
        <v>0.30209186324015297</v>
      </c>
      <c r="AC23">
        <v>0.30234016685997694</v>
      </c>
      <c r="AD23">
        <v>0.26569092262967886</v>
      </c>
      <c r="AE23">
        <v>0.265815355314722</v>
      </c>
      <c r="AF23">
        <v>0.22561661145535081</v>
      </c>
      <c r="AG23">
        <v>0.17949854843283913</v>
      </c>
      <c r="AH23">
        <v>0.20771148446531973</v>
      </c>
      <c r="AI23">
        <v>0.18870423044637211</v>
      </c>
      <c r="AJ23">
        <v>0.22693817356175108</v>
      </c>
      <c r="AK23">
        <v>0.25673654579447375</v>
      </c>
      <c r="AL23">
        <v>0.33422784456745874</v>
      </c>
      <c r="AM23">
        <v>0.3342260514871751</v>
      </c>
      <c r="AN23">
        <v>0.33436985901860183</v>
      </c>
      <c r="AO23">
        <v>0.34504687544206253</v>
      </c>
      <c r="AP23">
        <v>0.35242415143787514</v>
      </c>
      <c r="AQ23">
        <v>0.43694777535700824</v>
      </c>
      <c r="AR23">
        <v>0.30427529334638381</v>
      </c>
      <c r="AS23">
        <v>9.1884810966007729E-2</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row>
    <row r="24" spans="1:69">
      <c r="A24" t="s">
        <v>289</v>
      </c>
      <c r="B24" t="s">
        <v>295</v>
      </c>
      <c r="C24" t="s">
        <v>5140</v>
      </c>
      <c r="D24" t="s">
        <v>38</v>
      </c>
      <c r="E24">
        <v>1000</v>
      </c>
      <c r="F24" t="s">
        <v>2608</v>
      </c>
      <c r="G24">
        <v>0</v>
      </c>
      <c r="H24">
        <v>0</v>
      </c>
      <c r="I24">
        <v>0</v>
      </c>
      <c r="J24">
        <v>0</v>
      </c>
      <c r="K24">
        <v>0.30174227438819035</v>
      </c>
      <c r="L24">
        <v>0.39944198277711485</v>
      </c>
      <c r="M24">
        <v>0.35749714396221499</v>
      </c>
      <c r="N24">
        <v>0</v>
      </c>
      <c r="O24">
        <v>2.2126648737460426E-3</v>
      </c>
      <c r="P24">
        <v>0</v>
      </c>
      <c r="Q24">
        <v>8.5901781999638124E-4</v>
      </c>
      <c r="R24">
        <v>1.1632892820619852E-3</v>
      </c>
      <c r="S24">
        <v>7.8868481092105882E-4</v>
      </c>
      <c r="T24">
        <v>1.6363872272999777E-3</v>
      </c>
      <c r="U24">
        <v>1.2858421360674702E-3</v>
      </c>
      <c r="V24">
        <v>1.022303456051235E-3</v>
      </c>
      <c r="W24">
        <v>2.2253518755691254E-3</v>
      </c>
      <c r="X24">
        <v>1.7594772523514374E-3</v>
      </c>
      <c r="Y24">
        <v>1.343131637624509E-3</v>
      </c>
      <c r="Z24">
        <v>1.5148030455790313E-3</v>
      </c>
      <c r="AA24">
        <v>1.394430247312513E-3</v>
      </c>
      <c r="AB24">
        <v>1.1902274533656283E-3</v>
      </c>
      <c r="AC24">
        <v>1.1912057577195248E-3</v>
      </c>
      <c r="AD24">
        <v>1.1854077172957836E-3</v>
      </c>
      <c r="AE24">
        <v>1.185962886677086E-3</v>
      </c>
      <c r="AF24">
        <v>1.5849928773785645E-3</v>
      </c>
      <c r="AG24">
        <v>1.4410732722145029E-3</v>
      </c>
      <c r="AH24">
        <v>1.4463512982248988E-3</v>
      </c>
      <c r="AI24">
        <v>2.4229563309374315E-3</v>
      </c>
      <c r="AJ24">
        <v>2.3282754523805357E-3</v>
      </c>
      <c r="AK24">
        <v>2.0353576712608015E-3</v>
      </c>
      <c r="AL24">
        <v>1.8216644172449488E-3</v>
      </c>
      <c r="AM24">
        <v>1.6092944607670292E-3</v>
      </c>
      <c r="AN24">
        <v>1.3975353365150601E-3</v>
      </c>
      <c r="AO24">
        <v>1.4421610925091368E-3</v>
      </c>
      <c r="AP24">
        <v>1.1054718648052938E-3</v>
      </c>
      <c r="AQ24">
        <v>2.0192658007750185E-3</v>
      </c>
      <c r="AR24">
        <v>2.5223871367548176E-3</v>
      </c>
      <c r="AS24">
        <v>2.6463545573442186E-3</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row>
    <row r="25" spans="1:69">
      <c r="A25" t="s">
        <v>289</v>
      </c>
      <c r="B25" t="s">
        <v>295</v>
      </c>
      <c r="C25" t="s">
        <v>5150</v>
      </c>
      <c r="D25" t="s">
        <v>38</v>
      </c>
      <c r="E25">
        <v>1000</v>
      </c>
      <c r="F25" t="s">
        <v>2608</v>
      </c>
      <c r="G25">
        <v>0</v>
      </c>
      <c r="H25">
        <v>0</v>
      </c>
      <c r="I25">
        <v>0</v>
      </c>
      <c r="J25">
        <v>0</v>
      </c>
      <c r="K25">
        <v>0.69825772561180965</v>
      </c>
      <c r="L25">
        <v>0.60055801722288504</v>
      </c>
      <c r="M25">
        <v>0.64250285603778512</v>
      </c>
      <c r="N25">
        <v>0</v>
      </c>
      <c r="O25">
        <v>2.7606948441738773E-2</v>
      </c>
      <c r="P25">
        <v>0</v>
      </c>
      <c r="Q25">
        <v>1.0377596469440023E-2</v>
      </c>
      <c r="R25">
        <v>5.9790016886966139E-3</v>
      </c>
      <c r="S25">
        <v>5.9384405394624067E-3</v>
      </c>
      <c r="T25">
        <v>7.9073326992752917E-3</v>
      </c>
      <c r="U25">
        <v>8.856078905630024E-3</v>
      </c>
      <c r="V25">
        <v>5.5080005511804406E-3</v>
      </c>
      <c r="W25">
        <v>5.5638062408309994E-3</v>
      </c>
      <c r="X25">
        <v>4.9803541470506115E-3</v>
      </c>
      <c r="Y25">
        <v>4.4291283086377699E-3</v>
      </c>
      <c r="Z25">
        <v>4.4435344560253345E-3</v>
      </c>
      <c r="AA25">
        <v>4.0904319994211468E-3</v>
      </c>
      <c r="AB25">
        <v>4.0920048651742228E-3</v>
      </c>
      <c r="AC25">
        <v>4.0953682779105421E-3</v>
      </c>
      <c r="AD25">
        <v>4.3187202847723687E-3</v>
      </c>
      <c r="AE25">
        <v>4.3207428979488583E-3</v>
      </c>
      <c r="AF25">
        <v>0</v>
      </c>
      <c r="AG25">
        <v>0</v>
      </c>
      <c r="AH25">
        <v>0</v>
      </c>
      <c r="AI25">
        <v>0</v>
      </c>
      <c r="AJ25">
        <v>5.424715945759731E-3</v>
      </c>
      <c r="AK25">
        <v>4.7422383821999212E-3</v>
      </c>
      <c r="AL25">
        <v>4.2443483231109792E-3</v>
      </c>
      <c r="AM25">
        <v>4.2443255528438733E-3</v>
      </c>
      <c r="AN25">
        <v>4.2461517599202215E-3</v>
      </c>
      <c r="AO25">
        <v>4.3817388376856626E-3</v>
      </c>
      <c r="AP25">
        <v>4.4754226211013628E-3</v>
      </c>
      <c r="AQ25">
        <v>6.5763381575775727E-3</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row>
    <row r="26" spans="1:69">
      <c r="A26" t="s">
        <v>289</v>
      </c>
      <c r="B26" t="s">
        <v>295</v>
      </c>
      <c r="C26" t="s">
        <v>5155</v>
      </c>
      <c r="D26" t="s">
        <v>38</v>
      </c>
      <c r="E26">
        <v>1000</v>
      </c>
      <c r="F26" t="s">
        <v>2608</v>
      </c>
      <c r="G26">
        <v>0</v>
      </c>
      <c r="H26">
        <v>0</v>
      </c>
      <c r="I26">
        <v>0</v>
      </c>
      <c r="J26">
        <v>0</v>
      </c>
      <c r="K26">
        <v>0</v>
      </c>
      <c r="L26">
        <v>0</v>
      </c>
      <c r="M26">
        <v>0</v>
      </c>
      <c r="N26">
        <v>0</v>
      </c>
      <c r="O26">
        <v>0</v>
      </c>
      <c r="P26">
        <v>0</v>
      </c>
      <c r="Q26">
        <v>1.2480686417928387E-3</v>
      </c>
      <c r="R26">
        <v>1.9869002792411022E-3</v>
      </c>
      <c r="S26">
        <v>5.5565523555569278E-3</v>
      </c>
      <c r="T26">
        <v>7.086006747034441E-3</v>
      </c>
      <c r="U26">
        <v>7.9362077282160107E-3</v>
      </c>
      <c r="V26">
        <v>4.2734671878857352E-3</v>
      </c>
      <c r="W26">
        <v>3.3570845589796596E-3</v>
      </c>
      <c r="X26">
        <v>2.8409887413009078E-3</v>
      </c>
      <c r="Y26">
        <v>4.0183375443140377E-3</v>
      </c>
      <c r="Z26">
        <v>3.7105889641242057E-3</v>
      </c>
      <c r="AA26">
        <v>3.5775514209276079E-3</v>
      </c>
      <c r="AB26">
        <v>3.7839802914951043E-3</v>
      </c>
      <c r="AC26">
        <v>2.9651431299539373E-3</v>
      </c>
      <c r="AD26">
        <v>1.7980935978698768E-3</v>
      </c>
      <c r="AE26">
        <v>1.3305994802710066E-3</v>
      </c>
      <c r="AF26">
        <v>1.2197747347576643E-3</v>
      </c>
      <c r="AG26">
        <v>1.4556627250873874E-3</v>
      </c>
      <c r="AH26">
        <v>2.4147616215412075E-3</v>
      </c>
      <c r="AI26">
        <v>2.1937917139119405E-3</v>
      </c>
      <c r="AJ26">
        <v>3.2661293900289865E-3</v>
      </c>
      <c r="AK26">
        <v>4.2700294820258453E-3</v>
      </c>
      <c r="AL26">
        <v>3.8217168794588011E-3</v>
      </c>
      <c r="AM26">
        <v>3.8216963765435072E-3</v>
      </c>
      <c r="AN26">
        <v>3.8233407388525722E-3</v>
      </c>
      <c r="AO26">
        <v>2.6381705770941147E-3</v>
      </c>
      <c r="AP26">
        <v>1.5364225964450045E-3</v>
      </c>
      <c r="AQ26">
        <v>2.2576715994430882E-3</v>
      </c>
      <c r="AR26">
        <v>2.8201942504380638E-3</v>
      </c>
      <c r="AS26">
        <v>3.6779940490163478E-3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row>
    <row r="27" spans="1:69">
      <c r="A27" t="s">
        <v>289</v>
      </c>
      <c r="B27" t="s">
        <v>296</v>
      </c>
      <c r="C27" t="s">
        <v>2</v>
      </c>
      <c r="D27" t="s">
        <v>38</v>
      </c>
      <c r="E27">
        <v>1000</v>
      </c>
      <c r="F27" t="s">
        <v>2608</v>
      </c>
      <c r="G27">
        <v>0</v>
      </c>
      <c r="H27">
        <v>1</v>
      </c>
      <c r="I27">
        <v>1</v>
      </c>
      <c r="J27">
        <v>1</v>
      </c>
      <c r="K27">
        <v>0</v>
      </c>
      <c r="L27">
        <v>0</v>
      </c>
      <c r="M27">
        <v>0</v>
      </c>
      <c r="N27">
        <v>1</v>
      </c>
      <c r="O27">
        <v>0.97018038668451512</v>
      </c>
      <c r="P27">
        <v>1</v>
      </c>
      <c r="Q27">
        <v>0.88536530970234206</v>
      </c>
      <c r="R27">
        <v>0.84373773503134053</v>
      </c>
      <c r="S27">
        <v>0.84158138954794259</v>
      </c>
      <c r="T27">
        <v>0.78878424951577275</v>
      </c>
      <c r="U27">
        <v>0.76398881512412953</v>
      </c>
      <c r="V27">
        <v>0.85365369288766746</v>
      </c>
      <c r="W27">
        <v>0.78348002862937516</v>
      </c>
      <c r="X27">
        <v>0.80658209834909667</v>
      </c>
      <c r="Y27">
        <v>0.71772609514717722</v>
      </c>
      <c r="Z27">
        <v>0.7169614891412025</v>
      </c>
      <c r="AA27">
        <v>0.68896183975422054</v>
      </c>
      <c r="AB27">
        <v>0.68884192414981216</v>
      </c>
      <c r="AC27">
        <v>0.68940811597443918</v>
      </c>
      <c r="AD27">
        <v>0.72700685577038326</v>
      </c>
      <c r="AE27">
        <v>0.72734733942038121</v>
      </c>
      <c r="AF27">
        <v>0.77157862093251295</v>
      </c>
      <c r="AG27">
        <v>0.81760471556985892</v>
      </c>
      <c r="AH27">
        <v>0.78842740261491429</v>
      </c>
      <c r="AI27">
        <v>0.80667902150877857</v>
      </c>
      <c r="AJ27">
        <v>0.7620427056500797</v>
      </c>
      <c r="AK27">
        <v>0.73221582867003965</v>
      </c>
      <c r="AL27">
        <v>0.65588442581272643</v>
      </c>
      <c r="AM27">
        <v>0.6560986321226705</v>
      </c>
      <c r="AN27">
        <v>0.65616311314611031</v>
      </c>
      <c r="AO27">
        <v>0.64649105405064844</v>
      </c>
      <c r="AP27">
        <v>0.64045853147977339</v>
      </c>
      <c r="AQ27">
        <v>0.55219894908519629</v>
      </c>
      <c r="AR27">
        <v>0.69038212526642329</v>
      </c>
      <c r="AS27">
        <v>0.90179084042763158</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row>
    <row r="28" spans="1:69">
      <c r="A28" t="s">
        <v>289</v>
      </c>
      <c r="B28" t="s">
        <v>296</v>
      </c>
      <c r="C28" t="s">
        <v>5137</v>
      </c>
      <c r="D28" t="s">
        <v>38</v>
      </c>
      <c r="E28">
        <v>1000</v>
      </c>
      <c r="F28" t="s">
        <v>2608</v>
      </c>
      <c r="G28">
        <v>0</v>
      </c>
      <c r="H28">
        <v>0</v>
      </c>
      <c r="I28">
        <v>0</v>
      </c>
      <c r="J28">
        <v>0</v>
      </c>
      <c r="K28">
        <v>0</v>
      </c>
      <c r="L28">
        <v>0</v>
      </c>
      <c r="M28">
        <v>0</v>
      </c>
      <c r="N28">
        <v>0</v>
      </c>
      <c r="O28">
        <v>0</v>
      </c>
      <c r="P28">
        <v>0</v>
      </c>
      <c r="Q28">
        <v>0.10215000736642875</v>
      </c>
      <c r="R28">
        <v>0.14713307371865983</v>
      </c>
      <c r="S28">
        <v>0.14613493274611711</v>
      </c>
      <c r="T28">
        <v>0.19458602381061738</v>
      </c>
      <c r="U28">
        <v>0.21793305610595695</v>
      </c>
      <c r="V28">
        <v>0.13554253591721513</v>
      </c>
      <c r="W28">
        <v>0.20537372869524509</v>
      </c>
      <c r="X28">
        <v>0.18383708151020056</v>
      </c>
      <c r="Y28">
        <v>0.27248330736224646</v>
      </c>
      <c r="Z28">
        <v>0.27336958439306902</v>
      </c>
      <c r="AA28">
        <v>0.30197574657811832</v>
      </c>
      <c r="AB28">
        <v>0.30209186324015297</v>
      </c>
      <c r="AC28">
        <v>0.30234016685997694</v>
      </c>
      <c r="AD28">
        <v>0.26569092262967886</v>
      </c>
      <c r="AE28">
        <v>0.265815355314722</v>
      </c>
      <c r="AF28">
        <v>0.22561661145535081</v>
      </c>
      <c r="AG28">
        <v>0.17949854843283913</v>
      </c>
      <c r="AH28">
        <v>0.20771148446531973</v>
      </c>
      <c r="AI28">
        <v>0.18870423044637211</v>
      </c>
      <c r="AJ28">
        <v>0.22693817356175108</v>
      </c>
      <c r="AK28">
        <v>0.25673654579447375</v>
      </c>
      <c r="AL28">
        <v>0.33422784456745874</v>
      </c>
      <c r="AM28">
        <v>0.3342260514871751</v>
      </c>
      <c r="AN28">
        <v>0.33436985901860183</v>
      </c>
      <c r="AO28">
        <v>0.34504687544206253</v>
      </c>
      <c r="AP28">
        <v>0.35242415143787514</v>
      </c>
      <c r="AQ28">
        <v>0.43694777535700824</v>
      </c>
      <c r="AR28">
        <v>0.30427529334638381</v>
      </c>
      <c r="AS28">
        <v>9.1884810966007729E-2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row>
    <row r="29" spans="1:69">
      <c r="A29" t="s">
        <v>289</v>
      </c>
      <c r="B29" t="s">
        <v>296</v>
      </c>
      <c r="C29" t="s">
        <v>5140</v>
      </c>
      <c r="D29" t="s">
        <v>38</v>
      </c>
      <c r="E29">
        <v>1000</v>
      </c>
      <c r="F29" t="s">
        <v>2608</v>
      </c>
      <c r="G29">
        <v>0</v>
      </c>
      <c r="H29">
        <v>0</v>
      </c>
      <c r="I29">
        <v>0</v>
      </c>
      <c r="J29">
        <v>0</v>
      </c>
      <c r="K29">
        <v>0.30174227438819035</v>
      </c>
      <c r="L29">
        <v>0.39944198277711485</v>
      </c>
      <c r="M29">
        <v>0.35749714396221499</v>
      </c>
      <c r="N29">
        <v>0</v>
      </c>
      <c r="O29">
        <v>2.2126648737460426E-3</v>
      </c>
      <c r="P29">
        <v>0</v>
      </c>
      <c r="Q29">
        <v>8.5901781999638124E-4</v>
      </c>
      <c r="R29">
        <v>1.1632892820619852E-3</v>
      </c>
      <c r="S29">
        <v>7.8868481092105882E-4</v>
      </c>
      <c r="T29">
        <v>1.6363872272999777E-3</v>
      </c>
      <c r="U29">
        <v>1.2858421360674702E-3</v>
      </c>
      <c r="V29">
        <v>1.022303456051235E-3</v>
      </c>
      <c r="W29">
        <v>2.2253518755691254E-3</v>
      </c>
      <c r="X29">
        <v>1.7594772523514374E-3</v>
      </c>
      <c r="Y29">
        <v>1.343131637624509E-3</v>
      </c>
      <c r="Z29">
        <v>1.5148030455790313E-3</v>
      </c>
      <c r="AA29">
        <v>1.394430247312513E-3</v>
      </c>
      <c r="AB29">
        <v>1.1902274533656283E-3</v>
      </c>
      <c r="AC29">
        <v>1.1912057577195248E-3</v>
      </c>
      <c r="AD29">
        <v>1.1854077172957836E-3</v>
      </c>
      <c r="AE29">
        <v>1.185962886677086E-3</v>
      </c>
      <c r="AF29">
        <v>1.5849928773785645E-3</v>
      </c>
      <c r="AG29">
        <v>1.4410732722145029E-3</v>
      </c>
      <c r="AH29">
        <v>1.4463512982248988E-3</v>
      </c>
      <c r="AI29">
        <v>2.4229563309374315E-3</v>
      </c>
      <c r="AJ29">
        <v>2.3282754523805357E-3</v>
      </c>
      <c r="AK29">
        <v>2.0353576712608015E-3</v>
      </c>
      <c r="AL29">
        <v>1.8216644172449488E-3</v>
      </c>
      <c r="AM29">
        <v>1.6092944607670292E-3</v>
      </c>
      <c r="AN29">
        <v>1.3975353365150601E-3</v>
      </c>
      <c r="AO29">
        <v>1.4421610925091368E-3</v>
      </c>
      <c r="AP29">
        <v>1.1054718648052938E-3</v>
      </c>
      <c r="AQ29">
        <v>2.0192658007750185E-3</v>
      </c>
      <c r="AR29">
        <v>2.5223871367548176E-3</v>
      </c>
      <c r="AS29">
        <v>2.6463545573442186E-3</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row>
    <row r="30" spans="1:69">
      <c r="A30" t="s">
        <v>289</v>
      </c>
      <c r="B30" t="s">
        <v>296</v>
      </c>
      <c r="C30" t="s">
        <v>5150</v>
      </c>
      <c r="D30" t="s">
        <v>38</v>
      </c>
      <c r="E30">
        <v>1000</v>
      </c>
      <c r="F30" t="s">
        <v>2608</v>
      </c>
      <c r="G30">
        <v>0</v>
      </c>
      <c r="H30">
        <v>0</v>
      </c>
      <c r="I30">
        <v>0</v>
      </c>
      <c r="J30">
        <v>0</v>
      </c>
      <c r="K30">
        <v>0.69825772561180965</v>
      </c>
      <c r="L30">
        <v>0.60055801722288504</v>
      </c>
      <c r="M30">
        <v>0.64250285603778512</v>
      </c>
      <c r="N30">
        <v>0</v>
      </c>
      <c r="O30">
        <v>2.7606948441738773E-2</v>
      </c>
      <c r="P30">
        <v>0</v>
      </c>
      <c r="Q30">
        <v>1.0377596469440023E-2</v>
      </c>
      <c r="R30">
        <v>5.9790016886966139E-3</v>
      </c>
      <c r="S30">
        <v>5.9384405394624067E-3</v>
      </c>
      <c r="T30">
        <v>7.9073326992752917E-3</v>
      </c>
      <c r="U30">
        <v>8.856078905630024E-3</v>
      </c>
      <c r="V30">
        <v>5.5080005511804406E-3</v>
      </c>
      <c r="W30">
        <v>5.5638062408309994E-3</v>
      </c>
      <c r="X30">
        <v>4.9803541470506115E-3</v>
      </c>
      <c r="Y30">
        <v>4.4291283086377699E-3</v>
      </c>
      <c r="Z30">
        <v>4.4435344560253345E-3</v>
      </c>
      <c r="AA30">
        <v>4.0904319994211468E-3</v>
      </c>
      <c r="AB30">
        <v>4.0920048651742228E-3</v>
      </c>
      <c r="AC30">
        <v>4.0953682779105421E-3</v>
      </c>
      <c r="AD30">
        <v>4.3187202847723687E-3</v>
      </c>
      <c r="AE30">
        <v>4.3207428979488583E-3</v>
      </c>
      <c r="AF30">
        <v>0</v>
      </c>
      <c r="AG30">
        <v>0</v>
      </c>
      <c r="AH30">
        <v>0</v>
      </c>
      <c r="AI30">
        <v>0</v>
      </c>
      <c r="AJ30">
        <v>5.424715945759731E-3</v>
      </c>
      <c r="AK30">
        <v>4.7422383821999212E-3</v>
      </c>
      <c r="AL30">
        <v>4.2443483231109792E-3</v>
      </c>
      <c r="AM30">
        <v>4.2443255528438733E-3</v>
      </c>
      <c r="AN30">
        <v>4.2461517599202215E-3</v>
      </c>
      <c r="AO30">
        <v>4.3817388376856626E-3</v>
      </c>
      <c r="AP30">
        <v>4.4754226211013628E-3</v>
      </c>
      <c r="AQ30">
        <v>6.5763381575775727E-3</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row>
    <row r="31" spans="1:69">
      <c r="A31" t="s">
        <v>289</v>
      </c>
      <c r="B31" t="s">
        <v>296</v>
      </c>
      <c r="C31" t="s">
        <v>5155</v>
      </c>
      <c r="D31" t="s">
        <v>38</v>
      </c>
      <c r="E31">
        <v>1000</v>
      </c>
      <c r="F31" t="s">
        <v>2608</v>
      </c>
      <c r="G31">
        <v>0</v>
      </c>
      <c r="H31">
        <v>0</v>
      </c>
      <c r="I31">
        <v>0</v>
      </c>
      <c r="J31">
        <v>0</v>
      </c>
      <c r="K31">
        <v>0</v>
      </c>
      <c r="L31">
        <v>0</v>
      </c>
      <c r="M31">
        <v>0</v>
      </c>
      <c r="N31">
        <v>0</v>
      </c>
      <c r="O31">
        <v>0</v>
      </c>
      <c r="P31">
        <v>0</v>
      </c>
      <c r="Q31">
        <v>1.2480686417928387E-3</v>
      </c>
      <c r="R31">
        <v>1.9869002792411022E-3</v>
      </c>
      <c r="S31">
        <v>5.5565523555569278E-3</v>
      </c>
      <c r="T31">
        <v>7.086006747034441E-3</v>
      </c>
      <c r="U31">
        <v>7.9362077282160107E-3</v>
      </c>
      <c r="V31">
        <v>4.2734671878857352E-3</v>
      </c>
      <c r="W31">
        <v>3.3570845589796596E-3</v>
      </c>
      <c r="X31">
        <v>2.8409887413009078E-3</v>
      </c>
      <c r="Y31">
        <v>4.0183375443140377E-3</v>
      </c>
      <c r="Z31">
        <v>3.7105889641242057E-3</v>
      </c>
      <c r="AA31">
        <v>3.5775514209276079E-3</v>
      </c>
      <c r="AB31">
        <v>3.7839802914951043E-3</v>
      </c>
      <c r="AC31">
        <v>2.9651431299539373E-3</v>
      </c>
      <c r="AD31">
        <v>1.7980935978698768E-3</v>
      </c>
      <c r="AE31">
        <v>1.3305994802710066E-3</v>
      </c>
      <c r="AF31">
        <v>1.2197747347576643E-3</v>
      </c>
      <c r="AG31">
        <v>1.4556627250873874E-3</v>
      </c>
      <c r="AH31">
        <v>2.4147616215412075E-3</v>
      </c>
      <c r="AI31">
        <v>2.1937917139119405E-3</v>
      </c>
      <c r="AJ31">
        <v>3.2661293900289865E-3</v>
      </c>
      <c r="AK31">
        <v>4.2700294820258453E-3</v>
      </c>
      <c r="AL31">
        <v>3.8217168794588011E-3</v>
      </c>
      <c r="AM31">
        <v>3.8216963765435072E-3</v>
      </c>
      <c r="AN31">
        <v>3.8233407388525722E-3</v>
      </c>
      <c r="AO31">
        <v>2.6381705770941147E-3</v>
      </c>
      <c r="AP31">
        <v>1.5364225964450045E-3</v>
      </c>
      <c r="AQ31">
        <v>2.2576715994430882E-3</v>
      </c>
      <c r="AR31">
        <v>2.8201942504380638E-3</v>
      </c>
      <c r="AS31">
        <v>3.6779940490163478E-3</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row>
    <row r="32" spans="1:69">
      <c r="A32" t="s">
        <v>289</v>
      </c>
      <c r="B32" t="s">
        <v>297</v>
      </c>
      <c r="C32" t="s">
        <v>2</v>
      </c>
      <c r="D32" t="s">
        <v>38</v>
      </c>
      <c r="E32">
        <v>1000</v>
      </c>
      <c r="F32" t="s">
        <v>2608</v>
      </c>
      <c r="G32">
        <v>0</v>
      </c>
      <c r="H32">
        <v>1</v>
      </c>
      <c r="I32">
        <v>1</v>
      </c>
      <c r="J32">
        <v>1</v>
      </c>
      <c r="K32">
        <v>0</v>
      </c>
      <c r="L32">
        <v>0</v>
      </c>
      <c r="M32">
        <v>0</v>
      </c>
      <c r="N32">
        <v>1</v>
      </c>
      <c r="O32">
        <v>0.97018038668451512</v>
      </c>
      <c r="P32">
        <v>1</v>
      </c>
      <c r="Q32">
        <v>0.88536530970234206</v>
      </c>
      <c r="R32">
        <v>0.84373773503134053</v>
      </c>
      <c r="S32">
        <v>0.84158138954794259</v>
      </c>
      <c r="T32">
        <v>0.78878424951577275</v>
      </c>
      <c r="U32">
        <v>0.76398881512412953</v>
      </c>
      <c r="V32">
        <v>0.85365369288766746</v>
      </c>
      <c r="W32">
        <v>0.78348002862937516</v>
      </c>
      <c r="X32">
        <v>0.80658209834909667</v>
      </c>
      <c r="Y32">
        <v>0.71772609514717722</v>
      </c>
      <c r="Z32">
        <v>0.7169614891412025</v>
      </c>
      <c r="AA32">
        <v>0.68896183975422054</v>
      </c>
      <c r="AB32">
        <v>0.68884192414981216</v>
      </c>
      <c r="AC32">
        <v>0.68940811597443918</v>
      </c>
      <c r="AD32">
        <v>0.72700685577038326</v>
      </c>
      <c r="AE32">
        <v>0.72734733942038121</v>
      </c>
      <c r="AF32">
        <v>0.77157862093251295</v>
      </c>
      <c r="AG32">
        <v>0.81760471556985892</v>
      </c>
      <c r="AH32">
        <v>0.78842740261491429</v>
      </c>
      <c r="AI32">
        <v>0.80667902150877857</v>
      </c>
      <c r="AJ32">
        <v>0.7620427056500797</v>
      </c>
      <c r="AK32">
        <v>0.73221582867003965</v>
      </c>
      <c r="AL32">
        <v>0.65588442581272643</v>
      </c>
      <c r="AM32">
        <v>0.6560986321226705</v>
      </c>
      <c r="AN32">
        <v>0.65616311314611031</v>
      </c>
      <c r="AO32">
        <v>0.64649105405064844</v>
      </c>
      <c r="AP32">
        <v>0.64045853147977339</v>
      </c>
      <c r="AQ32">
        <v>0.55219894908519629</v>
      </c>
      <c r="AR32">
        <v>0.69038212526642329</v>
      </c>
      <c r="AS32">
        <v>0.90179084042763158</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row>
    <row r="33" spans="1:69">
      <c r="A33" t="s">
        <v>289</v>
      </c>
      <c r="B33" t="s">
        <v>297</v>
      </c>
      <c r="C33" t="s">
        <v>5137</v>
      </c>
      <c r="D33" t="s">
        <v>38</v>
      </c>
      <c r="E33">
        <v>1000</v>
      </c>
      <c r="F33" t="s">
        <v>2608</v>
      </c>
      <c r="G33">
        <v>0</v>
      </c>
      <c r="H33">
        <v>0</v>
      </c>
      <c r="I33">
        <v>0</v>
      </c>
      <c r="J33">
        <v>0</v>
      </c>
      <c r="K33">
        <v>0</v>
      </c>
      <c r="L33">
        <v>0</v>
      </c>
      <c r="M33">
        <v>0</v>
      </c>
      <c r="N33">
        <v>0</v>
      </c>
      <c r="O33">
        <v>0</v>
      </c>
      <c r="P33">
        <v>0</v>
      </c>
      <c r="Q33">
        <v>0.10215000736642875</v>
      </c>
      <c r="R33">
        <v>0.14713307371865983</v>
      </c>
      <c r="S33">
        <v>0.14613493274611711</v>
      </c>
      <c r="T33">
        <v>0.19458602381061738</v>
      </c>
      <c r="U33">
        <v>0.21793305610595695</v>
      </c>
      <c r="V33">
        <v>0.13554253591721513</v>
      </c>
      <c r="W33">
        <v>0.20537372869524509</v>
      </c>
      <c r="X33">
        <v>0.18383708151020056</v>
      </c>
      <c r="Y33">
        <v>0.27248330736224646</v>
      </c>
      <c r="Z33">
        <v>0.27336958439306902</v>
      </c>
      <c r="AA33">
        <v>0.30197574657811832</v>
      </c>
      <c r="AB33">
        <v>0.30209186324015297</v>
      </c>
      <c r="AC33">
        <v>0.30234016685997694</v>
      </c>
      <c r="AD33">
        <v>0.26569092262967886</v>
      </c>
      <c r="AE33">
        <v>0.265815355314722</v>
      </c>
      <c r="AF33">
        <v>0.22561661145535081</v>
      </c>
      <c r="AG33">
        <v>0.17949854843283913</v>
      </c>
      <c r="AH33">
        <v>0.20771148446531973</v>
      </c>
      <c r="AI33">
        <v>0.18870423044637211</v>
      </c>
      <c r="AJ33">
        <v>0.22693817356175108</v>
      </c>
      <c r="AK33">
        <v>0.25673654579447375</v>
      </c>
      <c r="AL33">
        <v>0.33422784456745874</v>
      </c>
      <c r="AM33">
        <v>0.3342260514871751</v>
      </c>
      <c r="AN33">
        <v>0.33436985901860183</v>
      </c>
      <c r="AO33">
        <v>0.34504687544206253</v>
      </c>
      <c r="AP33">
        <v>0.35242415143787514</v>
      </c>
      <c r="AQ33">
        <v>0.43694777535700824</v>
      </c>
      <c r="AR33">
        <v>0.30427529334638381</v>
      </c>
      <c r="AS33">
        <v>9.1884810966007729E-2</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row>
    <row r="34" spans="1:69">
      <c r="A34" t="s">
        <v>289</v>
      </c>
      <c r="B34" t="s">
        <v>297</v>
      </c>
      <c r="C34" t="s">
        <v>5140</v>
      </c>
      <c r="D34" t="s">
        <v>38</v>
      </c>
      <c r="E34">
        <v>1000</v>
      </c>
      <c r="F34" t="s">
        <v>2608</v>
      </c>
      <c r="G34">
        <v>0</v>
      </c>
      <c r="H34">
        <v>0</v>
      </c>
      <c r="I34">
        <v>0</v>
      </c>
      <c r="J34">
        <v>0</v>
      </c>
      <c r="K34">
        <v>0.30174227438819035</v>
      </c>
      <c r="L34">
        <v>0.39944198277711485</v>
      </c>
      <c r="M34">
        <v>0.35749714396221499</v>
      </c>
      <c r="N34">
        <v>0</v>
      </c>
      <c r="O34">
        <v>2.2126648737460426E-3</v>
      </c>
      <c r="P34">
        <v>0</v>
      </c>
      <c r="Q34">
        <v>8.5901781999638124E-4</v>
      </c>
      <c r="R34">
        <v>1.1632892820619852E-3</v>
      </c>
      <c r="S34">
        <v>7.8868481092105882E-4</v>
      </c>
      <c r="T34">
        <v>1.6363872272999777E-3</v>
      </c>
      <c r="U34">
        <v>1.2858421360674702E-3</v>
      </c>
      <c r="V34">
        <v>1.022303456051235E-3</v>
      </c>
      <c r="W34">
        <v>2.2253518755691254E-3</v>
      </c>
      <c r="X34">
        <v>1.7594772523514374E-3</v>
      </c>
      <c r="Y34">
        <v>1.343131637624509E-3</v>
      </c>
      <c r="Z34">
        <v>1.5148030455790313E-3</v>
      </c>
      <c r="AA34">
        <v>1.394430247312513E-3</v>
      </c>
      <c r="AB34">
        <v>1.1902274533656283E-3</v>
      </c>
      <c r="AC34">
        <v>1.1912057577195248E-3</v>
      </c>
      <c r="AD34">
        <v>1.1854077172957836E-3</v>
      </c>
      <c r="AE34">
        <v>1.185962886677086E-3</v>
      </c>
      <c r="AF34">
        <v>1.5849928773785645E-3</v>
      </c>
      <c r="AG34">
        <v>1.4410732722145029E-3</v>
      </c>
      <c r="AH34">
        <v>1.4463512982248988E-3</v>
      </c>
      <c r="AI34">
        <v>2.4229563309374315E-3</v>
      </c>
      <c r="AJ34">
        <v>2.3282754523805357E-3</v>
      </c>
      <c r="AK34">
        <v>2.0353576712608015E-3</v>
      </c>
      <c r="AL34">
        <v>1.8216644172449488E-3</v>
      </c>
      <c r="AM34">
        <v>1.6092944607670292E-3</v>
      </c>
      <c r="AN34">
        <v>1.3975353365150601E-3</v>
      </c>
      <c r="AO34">
        <v>1.4421610925091368E-3</v>
      </c>
      <c r="AP34">
        <v>1.1054718648052938E-3</v>
      </c>
      <c r="AQ34">
        <v>2.0192658007750185E-3</v>
      </c>
      <c r="AR34">
        <v>2.5223871367548176E-3</v>
      </c>
      <c r="AS34">
        <v>2.6463545573442186E-3</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row>
    <row r="35" spans="1:69">
      <c r="A35" t="s">
        <v>289</v>
      </c>
      <c r="B35" t="s">
        <v>297</v>
      </c>
      <c r="C35" t="s">
        <v>5150</v>
      </c>
      <c r="D35" t="s">
        <v>38</v>
      </c>
      <c r="E35">
        <v>1000</v>
      </c>
      <c r="F35" t="s">
        <v>2608</v>
      </c>
      <c r="G35">
        <v>0</v>
      </c>
      <c r="H35">
        <v>0</v>
      </c>
      <c r="I35">
        <v>0</v>
      </c>
      <c r="J35">
        <v>0</v>
      </c>
      <c r="K35">
        <v>0.69825772561180965</v>
      </c>
      <c r="L35">
        <v>0.60055801722288504</v>
      </c>
      <c r="M35">
        <v>0.64250285603778512</v>
      </c>
      <c r="N35">
        <v>0</v>
      </c>
      <c r="O35">
        <v>2.7606948441738773E-2</v>
      </c>
      <c r="P35">
        <v>0</v>
      </c>
      <c r="Q35">
        <v>1.0377596469440023E-2</v>
      </c>
      <c r="R35">
        <v>5.9790016886966139E-3</v>
      </c>
      <c r="S35">
        <v>5.9384405394624067E-3</v>
      </c>
      <c r="T35">
        <v>7.9073326992752917E-3</v>
      </c>
      <c r="U35">
        <v>8.856078905630024E-3</v>
      </c>
      <c r="V35">
        <v>5.5080005511804406E-3</v>
      </c>
      <c r="W35">
        <v>5.5638062408309994E-3</v>
      </c>
      <c r="X35">
        <v>4.9803541470506115E-3</v>
      </c>
      <c r="Y35">
        <v>4.4291283086377699E-3</v>
      </c>
      <c r="Z35">
        <v>4.4435344560253345E-3</v>
      </c>
      <c r="AA35">
        <v>4.0904319994211468E-3</v>
      </c>
      <c r="AB35">
        <v>4.0920048651742228E-3</v>
      </c>
      <c r="AC35">
        <v>4.0953682779105421E-3</v>
      </c>
      <c r="AD35">
        <v>4.3187202847723687E-3</v>
      </c>
      <c r="AE35">
        <v>4.3207428979488583E-3</v>
      </c>
      <c r="AF35">
        <v>0</v>
      </c>
      <c r="AG35">
        <v>0</v>
      </c>
      <c r="AH35">
        <v>0</v>
      </c>
      <c r="AI35">
        <v>0</v>
      </c>
      <c r="AJ35">
        <v>5.424715945759731E-3</v>
      </c>
      <c r="AK35">
        <v>4.7422383821999212E-3</v>
      </c>
      <c r="AL35">
        <v>4.2443483231109792E-3</v>
      </c>
      <c r="AM35">
        <v>4.2443255528438733E-3</v>
      </c>
      <c r="AN35">
        <v>4.2461517599202215E-3</v>
      </c>
      <c r="AO35">
        <v>4.3817388376856626E-3</v>
      </c>
      <c r="AP35">
        <v>4.4754226211013628E-3</v>
      </c>
      <c r="AQ35">
        <v>6.5763381575775727E-3</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row>
    <row r="36" spans="1:69">
      <c r="A36" t="s">
        <v>289</v>
      </c>
      <c r="B36" t="s">
        <v>297</v>
      </c>
      <c r="C36" t="s">
        <v>5155</v>
      </c>
      <c r="D36" t="s">
        <v>38</v>
      </c>
      <c r="E36">
        <v>1000</v>
      </c>
      <c r="F36" t="s">
        <v>2608</v>
      </c>
      <c r="G36">
        <v>0</v>
      </c>
      <c r="H36">
        <v>0</v>
      </c>
      <c r="I36">
        <v>0</v>
      </c>
      <c r="J36">
        <v>0</v>
      </c>
      <c r="K36">
        <v>0</v>
      </c>
      <c r="L36">
        <v>0</v>
      </c>
      <c r="M36">
        <v>0</v>
      </c>
      <c r="N36">
        <v>0</v>
      </c>
      <c r="O36">
        <v>0</v>
      </c>
      <c r="P36">
        <v>0</v>
      </c>
      <c r="Q36">
        <v>1.2480686417928387E-3</v>
      </c>
      <c r="R36">
        <v>1.9869002792411022E-3</v>
      </c>
      <c r="S36">
        <v>5.5565523555569278E-3</v>
      </c>
      <c r="T36">
        <v>7.086006747034441E-3</v>
      </c>
      <c r="U36">
        <v>7.9362077282160107E-3</v>
      </c>
      <c r="V36">
        <v>4.2734671878857352E-3</v>
      </c>
      <c r="W36">
        <v>3.3570845589796596E-3</v>
      </c>
      <c r="X36">
        <v>2.8409887413009078E-3</v>
      </c>
      <c r="Y36">
        <v>4.0183375443140377E-3</v>
      </c>
      <c r="Z36">
        <v>3.7105889641242057E-3</v>
      </c>
      <c r="AA36">
        <v>3.5775514209276079E-3</v>
      </c>
      <c r="AB36">
        <v>3.7839802914951043E-3</v>
      </c>
      <c r="AC36">
        <v>2.9651431299539373E-3</v>
      </c>
      <c r="AD36">
        <v>1.7980935978698768E-3</v>
      </c>
      <c r="AE36">
        <v>1.3305994802710066E-3</v>
      </c>
      <c r="AF36">
        <v>1.2197747347576643E-3</v>
      </c>
      <c r="AG36">
        <v>1.4556627250873874E-3</v>
      </c>
      <c r="AH36">
        <v>2.4147616215412075E-3</v>
      </c>
      <c r="AI36">
        <v>2.1937917139119405E-3</v>
      </c>
      <c r="AJ36">
        <v>3.2661293900289865E-3</v>
      </c>
      <c r="AK36">
        <v>4.2700294820258453E-3</v>
      </c>
      <c r="AL36">
        <v>3.8217168794588011E-3</v>
      </c>
      <c r="AM36">
        <v>3.8216963765435072E-3</v>
      </c>
      <c r="AN36">
        <v>3.8233407388525722E-3</v>
      </c>
      <c r="AO36">
        <v>2.6381705770941147E-3</v>
      </c>
      <c r="AP36">
        <v>1.5364225964450045E-3</v>
      </c>
      <c r="AQ36">
        <v>2.2576715994430882E-3</v>
      </c>
      <c r="AR36">
        <v>2.8201942504380638E-3</v>
      </c>
      <c r="AS36">
        <v>3.6779940490163478E-3</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row>
    <row r="37" spans="1:69">
      <c r="A37" t="s">
        <v>289</v>
      </c>
      <c r="B37" t="s">
        <v>298</v>
      </c>
      <c r="C37" t="s">
        <v>2</v>
      </c>
      <c r="D37" t="s">
        <v>38</v>
      </c>
      <c r="E37">
        <v>1000</v>
      </c>
      <c r="F37" t="s">
        <v>2608</v>
      </c>
      <c r="G37">
        <v>0</v>
      </c>
      <c r="H37">
        <v>1</v>
      </c>
      <c r="I37">
        <v>1</v>
      </c>
      <c r="J37">
        <v>1</v>
      </c>
      <c r="K37">
        <v>0</v>
      </c>
      <c r="L37">
        <v>0</v>
      </c>
      <c r="M37">
        <v>0</v>
      </c>
      <c r="N37">
        <v>1</v>
      </c>
      <c r="O37">
        <v>0.97018038668451512</v>
      </c>
      <c r="P37">
        <v>1</v>
      </c>
      <c r="Q37">
        <v>0.88536530970234206</v>
      </c>
      <c r="R37">
        <v>0.84373773503134053</v>
      </c>
      <c r="S37">
        <v>0.84158138954794259</v>
      </c>
      <c r="T37">
        <v>0.78878424951577275</v>
      </c>
      <c r="U37">
        <v>0.76398881512412953</v>
      </c>
      <c r="V37">
        <v>0.85365369288766746</v>
      </c>
      <c r="W37">
        <v>0.78348002862937516</v>
      </c>
      <c r="X37">
        <v>0.80658209834909667</v>
      </c>
      <c r="Y37">
        <v>0.71772609514717722</v>
      </c>
      <c r="Z37">
        <v>0.7169614891412025</v>
      </c>
      <c r="AA37">
        <v>0.68896183975422054</v>
      </c>
      <c r="AB37">
        <v>0.68884192414981216</v>
      </c>
      <c r="AC37">
        <v>0.68940811597443918</v>
      </c>
      <c r="AD37">
        <v>0.72700685577038326</v>
      </c>
      <c r="AE37">
        <v>0.72734733942038121</v>
      </c>
      <c r="AF37">
        <v>0.77157862093251295</v>
      </c>
      <c r="AG37">
        <v>0.81760471556985892</v>
      </c>
      <c r="AH37">
        <v>0.78842740261491429</v>
      </c>
      <c r="AI37">
        <v>0.80667902150877857</v>
      </c>
      <c r="AJ37">
        <v>0.7620427056500797</v>
      </c>
      <c r="AK37">
        <v>0.73221582867003965</v>
      </c>
      <c r="AL37">
        <v>0.65588442581272643</v>
      </c>
      <c r="AM37">
        <v>0.6560986321226705</v>
      </c>
      <c r="AN37">
        <v>0.65616311314611031</v>
      </c>
      <c r="AO37">
        <v>0.64649105405064844</v>
      </c>
      <c r="AP37">
        <v>0.64045853147977339</v>
      </c>
      <c r="AQ37">
        <v>0.55219894908519629</v>
      </c>
      <c r="AR37">
        <v>0.69038212526642329</v>
      </c>
      <c r="AS37">
        <v>0.90179084042763158</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row>
    <row r="38" spans="1:69">
      <c r="A38" t="s">
        <v>289</v>
      </c>
      <c r="B38" t="s">
        <v>298</v>
      </c>
      <c r="C38" t="s">
        <v>5137</v>
      </c>
      <c r="D38" t="s">
        <v>38</v>
      </c>
      <c r="E38">
        <v>1000</v>
      </c>
      <c r="F38" t="s">
        <v>2608</v>
      </c>
      <c r="G38">
        <v>0</v>
      </c>
      <c r="H38">
        <v>0</v>
      </c>
      <c r="I38">
        <v>0</v>
      </c>
      <c r="J38">
        <v>0</v>
      </c>
      <c r="K38">
        <v>0</v>
      </c>
      <c r="L38">
        <v>0</v>
      </c>
      <c r="M38">
        <v>0</v>
      </c>
      <c r="N38">
        <v>0</v>
      </c>
      <c r="O38">
        <v>0</v>
      </c>
      <c r="P38">
        <v>0</v>
      </c>
      <c r="Q38">
        <v>0.10215000736642875</v>
      </c>
      <c r="R38">
        <v>0.14713307371865983</v>
      </c>
      <c r="S38">
        <v>0.14613493274611711</v>
      </c>
      <c r="T38">
        <v>0.19458602381061738</v>
      </c>
      <c r="U38">
        <v>0.21793305610595695</v>
      </c>
      <c r="V38">
        <v>0.13554253591721513</v>
      </c>
      <c r="W38">
        <v>0.20537372869524509</v>
      </c>
      <c r="X38">
        <v>0.18383708151020056</v>
      </c>
      <c r="Y38">
        <v>0.27248330736224646</v>
      </c>
      <c r="Z38">
        <v>0.27336958439306902</v>
      </c>
      <c r="AA38">
        <v>0.30197574657811832</v>
      </c>
      <c r="AB38">
        <v>0.30209186324015297</v>
      </c>
      <c r="AC38">
        <v>0.30234016685997694</v>
      </c>
      <c r="AD38">
        <v>0.26569092262967886</v>
      </c>
      <c r="AE38">
        <v>0.265815355314722</v>
      </c>
      <c r="AF38">
        <v>0.22561661145535081</v>
      </c>
      <c r="AG38">
        <v>0.17949854843283913</v>
      </c>
      <c r="AH38">
        <v>0.20771148446531973</v>
      </c>
      <c r="AI38">
        <v>0.18870423044637211</v>
      </c>
      <c r="AJ38">
        <v>0.22693817356175108</v>
      </c>
      <c r="AK38">
        <v>0.25673654579447375</v>
      </c>
      <c r="AL38">
        <v>0.33422784456745874</v>
      </c>
      <c r="AM38">
        <v>0.3342260514871751</v>
      </c>
      <c r="AN38">
        <v>0.33436985901860183</v>
      </c>
      <c r="AO38">
        <v>0.34504687544206253</v>
      </c>
      <c r="AP38">
        <v>0.35242415143787514</v>
      </c>
      <c r="AQ38">
        <v>0.43694777535700824</v>
      </c>
      <c r="AR38">
        <v>0.30427529334638381</v>
      </c>
      <c r="AS38">
        <v>9.1884810966007729E-2</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row>
    <row r="39" spans="1:69">
      <c r="A39" t="s">
        <v>289</v>
      </c>
      <c r="B39" t="s">
        <v>298</v>
      </c>
      <c r="C39" t="s">
        <v>5140</v>
      </c>
      <c r="D39" t="s">
        <v>38</v>
      </c>
      <c r="E39">
        <v>1000</v>
      </c>
      <c r="F39" t="s">
        <v>2608</v>
      </c>
      <c r="G39">
        <v>0</v>
      </c>
      <c r="H39">
        <v>0</v>
      </c>
      <c r="I39">
        <v>0</v>
      </c>
      <c r="J39">
        <v>0</v>
      </c>
      <c r="K39">
        <v>0.30174227438819035</v>
      </c>
      <c r="L39">
        <v>0.39944198277711485</v>
      </c>
      <c r="M39">
        <v>0.35749714396221499</v>
      </c>
      <c r="N39">
        <v>0</v>
      </c>
      <c r="O39">
        <v>2.2126648737460426E-3</v>
      </c>
      <c r="P39">
        <v>0</v>
      </c>
      <c r="Q39">
        <v>8.5901781999638124E-4</v>
      </c>
      <c r="R39">
        <v>1.1632892820619852E-3</v>
      </c>
      <c r="S39">
        <v>7.8868481092105882E-4</v>
      </c>
      <c r="T39">
        <v>1.6363872272999777E-3</v>
      </c>
      <c r="U39">
        <v>1.2858421360674702E-3</v>
      </c>
      <c r="V39">
        <v>1.022303456051235E-3</v>
      </c>
      <c r="W39">
        <v>2.2253518755691254E-3</v>
      </c>
      <c r="X39">
        <v>1.7594772523514374E-3</v>
      </c>
      <c r="Y39">
        <v>1.343131637624509E-3</v>
      </c>
      <c r="Z39">
        <v>1.5148030455790313E-3</v>
      </c>
      <c r="AA39">
        <v>1.394430247312513E-3</v>
      </c>
      <c r="AB39">
        <v>1.1902274533656283E-3</v>
      </c>
      <c r="AC39">
        <v>1.1912057577195248E-3</v>
      </c>
      <c r="AD39">
        <v>1.1854077172957836E-3</v>
      </c>
      <c r="AE39">
        <v>1.185962886677086E-3</v>
      </c>
      <c r="AF39">
        <v>1.5849928773785645E-3</v>
      </c>
      <c r="AG39">
        <v>1.4410732722145029E-3</v>
      </c>
      <c r="AH39">
        <v>1.4463512982248988E-3</v>
      </c>
      <c r="AI39">
        <v>2.4229563309374315E-3</v>
      </c>
      <c r="AJ39">
        <v>2.3282754523805357E-3</v>
      </c>
      <c r="AK39">
        <v>2.0353576712608015E-3</v>
      </c>
      <c r="AL39">
        <v>1.8216644172449488E-3</v>
      </c>
      <c r="AM39">
        <v>1.6092944607670292E-3</v>
      </c>
      <c r="AN39">
        <v>1.3975353365150601E-3</v>
      </c>
      <c r="AO39">
        <v>1.4421610925091368E-3</v>
      </c>
      <c r="AP39">
        <v>1.1054718648052938E-3</v>
      </c>
      <c r="AQ39">
        <v>2.0192658007750185E-3</v>
      </c>
      <c r="AR39">
        <v>2.5223871367548176E-3</v>
      </c>
      <c r="AS39">
        <v>2.6463545573442186E-3</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row>
    <row r="40" spans="1:69">
      <c r="A40" t="s">
        <v>289</v>
      </c>
      <c r="B40" t="s">
        <v>298</v>
      </c>
      <c r="C40" t="s">
        <v>5150</v>
      </c>
      <c r="D40" t="s">
        <v>38</v>
      </c>
      <c r="E40">
        <v>1000</v>
      </c>
      <c r="F40" t="s">
        <v>2608</v>
      </c>
      <c r="G40">
        <v>0</v>
      </c>
      <c r="H40">
        <v>0</v>
      </c>
      <c r="I40">
        <v>0</v>
      </c>
      <c r="J40">
        <v>0</v>
      </c>
      <c r="K40">
        <v>0.69825772561180965</v>
      </c>
      <c r="L40">
        <v>0.60055801722288504</v>
      </c>
      <c r="M40">
        <v>0.64250285603778512</v>
      </c>
      <c r="N40">
        <v>0</v>
      </c>
      <c r="O40">
        <v>2.7606948441738773E-2</v>
      </c>
      <c r="P40">
        <v>0</v>
      </c>
      <c r="Q40">
        <v>1.0377596469440023E-2</v>
      </c>
      <c r="R40">
        <v>5.9790016886966139E-3</v>
      </c>
      <c r="S40">
        <v>5.9384405394624067E-3</v>
      </c>
      <c r="T40">
        <v>7.9073326992752917E-3</v>
      </c>
      <c r="U40">
        <v>8.856078905630024E-3</v>
      </c>
      <c r="V40">
        <v>5.5080005511804406E-3</v>
      </c>
      <c r="W40">
        <v>5.5638062408309994E-3</v>
      </c>
      <c r="X40">
        <v>4.9803541470506115E-3</v>
      </c>
      <c r="Y40">
        <v>4.4291283086377699E-3</v>
      </c>
      <c r="Z40">
        <v>4.4435344560253345E-3</v>
      </c>
      <c r="AA40">
        <v>4.0904319994211468E-3</v>
      </c>
      <c r="AB40">
        <v>4.0920048651742228E-3</v>
      </c>
      <c r="AC40">
        <v>4.0953682779105421E-3</v>
      </c>
      <c r="AD40">
        <v>4.3187202847723687E-3</v>
      </c>
      <c r="AE40">
        <v>4.3207428979488583E-3</v>
      </c>
      <c r="AF40">
        <v>0</v>
      </c>
      <c r="AG40">
        <v>0</v>
      </c>
      <c r="AH40">
        <v>0</v>
      </c>
      <c r="AI40">
        <v>0</v>
      </c>
      <c r="AJ40">
        <v>5.424715945759731E-3</v>
      </c>
      <c r="AK40">
        <v>4.7422383821999212E-3</v>
      </c>
      <c r="AL40">
        <v>4.2443483231109792E-3</v>
      </c>
      <c r="AM40">
        <v>4.2443255528438733E-3</v>
      </c>
      <c r="AN40">
        <v>4.2461517599202215E-3</v>
      </c>
      <c r="AO40">
        <v>4.3817388376856626E-3</v>
      </c>
      <c r="AP40">
        <v>4.4754226211013628E-3</v>
      </c>
      <c r="AQ40">
        <v>6.5763381575775727E-3</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row>
    <row r="41" spans="1:69">
      <c r="A41" t="s">
        <v>289</v>
      </c>
      <c r="B41" t="s">
        <v>298</v>
      </c>
      <c r="C41" t="s">
        <v>5155</v>
      </c>
      <c r="D41" t="s">
        <v>38</v>
      </c>
      <c r="E41">
        <v>1000</v>
      </c>
      <c r="F41" t="s">
        <v>2608</v>
      </c>
      <c r="G41">
        <v>0</v>
      </c>
      <c r="H41">
        <v>0</v>
      </c>
      <c r="I41">
        <v>0</v>
      </c>
      <c r="J41">
        <v>0</v>
      </c>
      <c r="K41">
        <v>0</v>
      </c>
      <c r="L41">
        <v>0</v>
      </c>
      <c r="M41">
        <v>0</v>
      </c>
      <c r="N41">
        <v>0</v>
      </c>
      <c r="O41">
        <v>0</v>
      </c>
      <c r="P41">
        <v>0</v>
      </c>
      <c r="Q41">
        <v>1.2480686417928387E-3</v>
      </c>
      <c r="R41">
        <v>1.9869002792411022E-3</v>
      </c>
      <c r="S41">
        <v>5.5565523555569278E-3</v>
      </c>
      <c r="T41">
        <v>7.086006747034441E-3</v>
      </c>
      <c r="U41">
        <v>7.9362077282160107E-3</v>
      </c>
      <c r="V41">
        <v>4.2734671878857352E-3</v>
      </c>
      <c r="W41">
        <v>3.3570845589796596E-3</v>
      </c>
      <c r="X41">
        <v>2.8409887413009078E-3</v>
      </c>
      <c r="Y41">
        <v>4.0183375443140377E-3</v>
      </c>
      <c r="Z41">
        <v>3.7105889641242057E-3</v>
      </c>
      <c r="AA41">
        <v>3.5775514209276079E-3</v>
      </c>
      <c r="AB41">
        <v>3.7839802914951043E-3</v>
      </c>
      <c r="AC41">
        <v>2.9651431299539373E-3</v>
      </c>
      <c r="AD41">
        <v>1.7980935978698768E-3</v>
      </c>
      <c r="AE41">
        <v>1.3305994802710066E-3</v>
      </c>
      <c r="AF41">
        <v>1.2197747347576643E-3</v>
      </c>
      <c r="AG41">
        <v>1.4556627250873874E-3</v>
      </c>
      <c r="AH41">
        <v>2.4147616215412075E-3</v>
      </c>
      <c r="AI41">
        <v>2.1937917139119405E-3</v>
      </c>
      <c r="AJ41">
        <v>3.2661293900289865E-3</v>
      </c>
      <c r="AK41">
        <v>4.2700294820258453E-3</v>
      </c>
      <c r="AL41">
        <v>3.8217168794588011E-3</v>
      </c>
      <c r="AM41">
        <v>3.8216963765435072E-3</v>
      </c>
      <c r="AN41">
        <v>3.8233407388525722E-3</v>
      </c>
      <c r="AO41">
        <v>2.6381705770941147E-3</v>
      </c>
      <c r="AP41">
        <v>1.5364225964450045E-3</v>
      </c>
      <c r="AQ41">
        <v>2.2576715994430882E-3</v>
      </c>
      <c r="AR41">
        <v>2.8201942504380638E-3</v>
      </c>
      <c r="AS41">
        <v>3.6779940490163478E-3</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row>
    <row r="42" spans="1:69">
      <c r="A42" t="s">
        <v>289</v>
      </c>
      <c r="B42" t="s">
        <v>299</v>
      </c>
      <c r="C42" t="s">
        <v>2</v>
      </c>
      <c r="D42" t="s">
        <v>38</v>
      </c>
      <c r="E42">
        <v>1000</v>
      </c>
      <c r="F42" t="s">
        <v>2608</v>
      </c>
      <c r="G42">
        <v>0</v>
      </c>
      <c r="H42">
        <v>1</v>
      </c>
      <c r="I42">
        <v>1</v>
      </c>
      <c r="J42">
        <v>1</v>
      </c>
      <c r="K42">
        <v>0</v>
      </c>
      <c r="L42">
        <v>0</v>
      </c>
      <c r="M42">
        <v>0</v>
      </c>
      <c r="N42">
        <v>1</v>
      </c>
      <c r="O42">
        <v>0.97018038668451512</v>
      </c>
      <c r="P42">
        <v>1</v>
      </c>
      <c r="Q42">
        <v>0.88536530970234206</v>
      </c>
      <c r="R42">
        <v>0.84373773503134053</v>
      </c>
      <c r="S42">
        <v>0.84158138954794259</v>
      </c>
      <c r="T42">
        <v>0.78878424951577275</v>
      </c>
      <c r="U42">
        <v>0.76398881512412953</v>
      </c>
      <c r="V42">
        <v>0.85365369288766746</v>
      </c>
      <c r="W42">
        <v>0.78348002862937516</v>
      </c>
      <c r="X42">
        <v>0.80658209834909667</v>
      </c>
      <c r="Y42">
        <v>0.71772609514717722</v>
      </c>
      <c r="Z42">
        <v>0.7169614891412025</v>
      </c>
      <c r="AA42">
        <v>0.68896183975422054</v>
      </c>
      <c r="AB42">
        <v>0.68884192414981216</v>
      </c>
      <c r="AC42">
        <v>0.68940811597443918</v>
      </c>
      <c r="AD42">
        <v>0.72700685577038326</v>
      </c>
      <c r="AE42">
        <v>0.72734733942038121</v>
      </c>
      <c r="AF42">
        <v>0.77157862093251295</v>
      </c>
      <c r="AG42">
        <v>0.81760471556985892</v>
      </c>
      <c r="AH42">
        <v>0.78842740261491429</v>
      </c>
      <c r="AI42">
        <v>0.80667902150877857</v>
      </c>
      <c r="AJ42">
        <v>0.7620427056500797</v>
      </c>
      <c r="AK42">
        <v>0.73221582867003965</v>
      </c>
      <c r="AL42">
        <v>0.65588442581272643</v>
      </c>
      <c r="AM42">
        <v>0.6560986321226705</v>
      </c>
      <c r="AN42">
        <v>0.65616311314611031</v>
      </c>
      <c r="AO42">
        <v>0.64649105405064844</v>
      </c>
      <c r="AP42">
        <v>0.64045853147977339</v>
      </c>
      <c r="AQ42">
        <v>0.55219894908519629</v>
      </c>
      <c r="AR42">
        <v>0.69038212526642329</v>
      </c>
      <c r="AS42">
        <v>0.90179084042763158</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row>
    <row r="43" spans="1:69">
      <c r="A43" t="s">
        <v>289</v>
      </c>
      <c r="B43" t="s">
        <v>299</v>
      </c>
      <c r="C43" t="s">
        <v>5137</v>
      </c>
      <c r="D43" t="s">
        <v>38</v>
      </c>
      <c r="E43">
        <v>1000</v>
      </c>
      <c r="F43" t="s">
        <v>2608</v>
      </c>
      <c r="G43">
        <v>0</v>
      </c>
      <c r="H43">
        <v>0</v>
      </c>
      <c r="I43">
        <v>0</v>
      </c>
      <c r="J43">
        <v>0</v>
      </c>
      <c r="K43">
        <v>0</v>
      </c>
      <c r="L43">
        <v>0</v>
      </c>
      <c r="M43">
        <v>0</v>
      </c>
      <c r="N43">
        <v>0</v>
      </c>
      <c r="O43">
        <v>0</v>
      </c>
      <c r="P43">
        <v>0</v>
      </c>
      <c r="Q43">
        <v>0.10215000736642875</v>
      </c>
      <c r="R43">
        <v>0.14713307371865983</v>
      </c>
      <c r="S43">
        <v>0.14613493274611711</v>
      </c>
      <c r="T43">
        <v>0.19458602381061738</v>
      </c>
      <c r="U43">
        <v>0.21793305610595695</v>
      </c>
      <c r="V43">
        <v>0.13554253591721513</v>
      </c>
      <c r="W43">
        <v>0.20537372869524509</v>
      </c>
      <c r="X43">
        <v>0.18383708151020056</v>
      </c>
      <c r="Y43">
        <v>0.27248330736224646</v>
      </c>
      <c r="Z43">
        <v>0.27336958439306902</v>
      </c>
      <c r="AA43">
        <v>0.30197574657811832</v>
      </c>
      <c r="AB43">
        <v>0.30209186324015297</v>
      </c>
      <c r="AC43">
        <v>0.30234016685997694</v>
      </c>
      <c r="AD43">
        <v>0.26569092262967886</v>
      </c>
      <c r="AE43">
        <v>0.265815355314722</v>
      </c>
      <c r="AF43">
        <v>0.22561661145535081</v>
      </c>
      <c r="AG43">
        <v>0.17949854843283913</v>
      </c>
      <c r="AH43">
        <v>0.20771148446531973</v>
      </c>
      <c r="AI43">
        <v>0.18870423044637211</v>
      </c>
      <c r="AJ43">
        <v>0.22693817356175108</v>
      </c>
      <c r="AK43">
        <v>0.25673654579447375</v>
      </c>
      <c r="AL43">
        <v>0.33422784456745874</v>
      </c>
      <c r="AM43">
        <v>0.3342260514871751</v>
      </c>
      <c r="AN43">
        <v>0.33436985901860183</v>
      </c>
      <c r="AO43">
        <v>0.34504687544206253</v>
      </c>
      <c r="AP43">
        <v>0.35242415143787514</v>
      </c>
      <c r="AQ43">
        <v>0.43694777535700824</v>
      </c>
      <c r="AR43">
        <v>0.30427529334638381</v>
      </c>
      <c r="AS43">
        <v>9.1884810966007729E-2</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row>
    <row r="44" spans="1:69">
      <c r="A44" t="s">
        <v>289</v>
      </c>
      <c r="B44" t="s">
        <v>299</v>
      </c>
      <c r="C44" t="s">
        <v>5140</v>
      </c>
      <c r="D44" t="s">
        <v>38</v>
      </c>
      <c r="E44">
        <v>1000</v>
      </c>
      <c r="F44" t="s">
        <v>2608</v>
      </c>
      <c r="G44">
        <v>0</v>
      </c>
      <c r="H44">
        <v>0</v>
      </c>
      <c r="I44">
        <v>0</v>
      </c>
      <c r="J44">
        <v>0</v>
      </c>
      <c r="K44">
        <v>0.30174227438819035</v>
      </c>
      <c r="L44">
        <v>0.39944198277711485</v>
      </c>
      <c r="M44">
        <v>0.35749714396221499</v>
      </c>
      <c r="N44">
        <v>0</v>
      </c>
      <c r="O44">
        <v>2.2126648737460426E-3</v>
      </c>
      <c r="P44">
        <v>0</v>
      </c>
      <c r="Q44">
        <v>8.5901781999638124E-4</v>
      </c>
      <c r="R44">
        <v>1.1632892820619852E-3</v>
      </c>
      <c r="S44">
        <v>7.8868481092105882E-4</v>
      </c>
      <c r="T44">
        <v>1.6363872272999777E-3</v>
      </c>
      <c r="U44">
        <v>1.2858421360674702E-3</v>
      </c>
      <c r="V44">
        <v>1.022303456051235E-3</v>
      </c>
      <c r="W44">
        <v>2.2253518755691254E-3</v>
      </c>
      <c r="X44">
        <v>1.7594772523514374E-3</v>
      </c>
      <c r="Y44">
        <v>1.343131637624509E-3</v>
      </c>
      <c r="Z44">
        <v>1.5148030455790313E-3</v>
      </c>
      <c r="AA44">
        <v>1.394430247312513E-3</v>
      </c>
      <c r="AB44">
        <v>1.1902274533656283E-3</v>
      </c>
      <c r="AC44">
        <v>1.1912057577195248E-3</v>
      </c>
      <c r="AD44">
        <v>1.1854077172957836E-3</v>
      </c>
      <c r="AE44">
        <v>1.185962886677086E-3</v>
      </c>
      <c r="AF44">
        <v>1.5849928773785645E-3</v>
      </c>
      <c r="AG44">
        <v>1.4410732722145029E-3</v>
      </c>
      <c r="AH44">
        <v>1.4463512982248988E-3</v>
      </c>
      <c r="AI44">
        <v>2.4229563309374315E-3</v>
      </c>
      <c r="AJ44">
        <v>2.3282754523805357E-3</v>
      </c>
      <c r="AK44">
        <v>2.0353576712608015E-3</v>
      </c>
      <c r="AL44">
        <v>1.8216644172449488E-3</v>
      </c>
      <c r="AM44">
        <v>1.6092944607670292E-3</v>
      </c>
      <c r="AN44">
        <v>1.3975353365150601E-3</v>
      </c>
      <c r="AO44">
        <v>1.4421610925091368E-3</v>
      </c>
      <c r="AP44">
        <v>1.1054718648052938E-3</v>
      </c>
      <c r="AQ44">
        <v>2.0192658007750185E-3</v>
      </c>
      <c r="AR44">
        <v>2.5223871367548176E-3</v>
      </c>
      <c r="AS44">
        <v>2.6463545573442186E-3</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row>
    <row r="45" spans="1:69">
      <c r="A45" t="s">
        <v>289</v>
      </c>
      <c r="B45" t="s">
        <v>299</v>
      </c>
      <c r="C45" t="s">
        <v>5150</v>
      </c>
      <c r="D45" t="s">
        <v>38</v>
      </c>
      <c r="E45">
        <v>1000</v>
      </c>
      <c r="F45" t="s">
        <v>2608</v>
      </c>
      <c r="G45">
        <v>0</v>
      </c>
      <c r="H45">
        <v>0</v>
      </c>
      <c r="I45">
        <v>0</v>
      </c>
      <c r="J45">
        <v>0</v>
      </c>
      <c r="K45">
        <v>0.69825772561180965</v>
      </c>
      <c r="L45">
        <v>0.60055801722288504</v>
      </c>
      <c r="M45">
        <v>0.64250285603778512</v>
      </c>
      <c r="N45">
        <v>0</v>
      </c>
      <c r="O45">
        <v>2.7606948441738773E-2</v>
      </c>
      <c r="P45">
        <v>0</v>
      </c>
      <c r="Q45">
        <v>1.0377596469440023E-2</v>
      </c>
      <c r="R45">
        <v>5.9790016886966139E-3</v>
      </c>
      <c r="S45">
        <v>5.9384405394624067E-3</v>
      </c>
      <c r="T45">
        <v>7.9073326992752917E-3</v>
      </c>
      <c r="U45">
        <v>8.856078905630024E-3</v>
      </c>
      <c r="V45">
        <v>5.5080005511804406E-3</v>
      </c>
      <c r="W45">
        <v>5.5638062408309994E-3</v>
      </c>
      <c r="X45">
        <v>4.9803541470506115E-3</v>
      </c>
      <c r="Y45">
        <v>4.4291283086377699E-3</v>
      </c>
      <c r="Z45">
        <v>4.4435344560253345E-3</v>
      </c>
      <c r="AA45">
        <v>4.0904319994211468E-3</v>
      </c>
      <c r="AB45">
        <v>4.0920048651742228E-3</v>
      </c>
      <c r="AC45">
        <v>4.0953682779105421E-3</v>
      </c>
      <c r="AD45">
        <v>4.3187202847723687E-3</v>
      </c>
      <c r="AE45">
        <v>4.3207428979488583E-3</v>
      </c>
      <c r="AF45">
        <v>0</v>
      </c>
      <c r="AG45">
        <v>0</v>
      </c>
      <c r="AH45">
        <v>0</v>
      </c>
      <c r="AI45">
        <v>0</v>
      </c>
      <c r="AJ45">
        <v>5.424715945759731E-3</v>
      </c>
      <c r="AK45">
        <v>4.7422383821999212E-3</v>
      </c>
      <c r="AL45">
        <v>4.2443483231109792E-3</v>
      </c>
      <c r="AM45">
        <v>4.2443255528438733E-3</v>
      </c>
      <c r="AN45">
        <v>4.2461517599202215E-3</v>
      </c>
      <c r="AO45">
        <v>4.3817388376856626E-3</v>
      </c>
      <c r="AP45">
        <v>4.4754226211013628E-3</v>
      </c>
      <c r="AQ45">
        <v>6.5763381575775727E-3</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row>
    <row r="46" spans="1:69">
      <c r="A46" t="s">
        <v>289</v>
      </c>
      <c r="B46" t="s">
        <v>299</v>
      </c>
      <c r="C46" t="s">
        <v>5155</v>
      </c>
      <c r="D46" t="s">
        <v>38</v>
      </c>
      <c r="E46">
        <v>1000</v>
      </c>
      <c r="F46" t="s">
        <v>2608</v>
      </c>
      <c r="G46">
        <v>0</v>
      </c>
      <c r="H46">
        <v>0</v>
      </c>
      <c r="I46">
        <v>0</v>
      </c>
      <c r="J46">
        <v>0</v>
      </c>
      <c r="K46">
        <v>0</v>
      </c>
      <c r="L46">
        <v>0</v>
      </c>
      <c r="M46">
        <v>0</v>
      </c>
      <c r="N46">
        <v>0</v>
      </c>
      <c r="O46">
        <v>0</v>
      </c>
      <c r="P46">
        <v>0</v>
      </c>
      <c r="Q46">
        <v>1.2480686417928387E-3</v>
      </c>
      <c r="R46">
        <v>1.9869002792411022E-3</v>
      </c>
      <c r="S46">
        <v>5.5565523555569278E-3</v>
      </c>
      <c r="T46">
        <v>7.086006747034441E-3</v>
      </c>
      <c r="U46">
        <v>7.9362077282160107E-3</v>
      </c>
      <c r="V46">
        <v>4.2734671878857352E-3</v>
      </c>
      <c r="W46">
        <v>3.3570845589796596E-3</v>
      </c>
      <c r="X46">
        <v>2.8409887413009078E-3</v>
      </c>
      <c r="Y46">
        <v>4.0183375443140377E-3</v>
      </c>
      <c r="Z46">
        <v>3.7105889641242057E-3</v>
      </c>
      <c r="AA46">
        <v>3.5775514209276079E-3</v>
      </c>
      <c r="AB46">
        <v>3.7839802914951043E-3</v>
      </c>
      <c r="AC46">
        <v>2.9651431299539373E-3</v>
      </c>
      <c r="AD46">
        <v>1.7980935978698768E-3</v>
      </c>
      <c r="AE46">
        <v>1.3305994802710066E-3</v>
      </c>
      <c r="AF46">
        <v>1.2197747347576643E-3</v>
      </c>
      <c r="AG46">
        <v>1.4556627250873874E-3</v>
      </c>
      <c r="AH46">
        <v>2.4147616215412075E-3</v>
      </c>
      <c r="AI46">
        <v>2.1937917139119405E-3</v>
      </c>
      <c r="AJ46">
        <v>3.2661293900289865E-3</v>
      </c>
      <c r="AK46">
        <v>4.2700294820258453E-3</v>
      </c>
      <c r="AL46">
        <v>3.8217168794588011E-3</v>
      </c>
      <c r="AM46">
        <v>3.8216963765435072E-3</v>
      </c>
      <c r="AN46">
        <v>3.8233407388525722E-3</v>
      </c>
      <c r="AO46">
        <v>2.6381705770941147E-3</v>
      </c>
      <c r="AP46">
        <v>1.5364225964450045E-3</v>
      </c>
      <c r="AQ46">
        <v>2.2576715994430882E-3</v>
      </c>
      <c r="AR46">
        <v>2.8201942504380638E-3</v>
      </c>
      <c r="AS46">
        <v>3.6779940490163478E-3</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row>
    <row r="47" spans="1:69">
      <c r="A47" t="s">
        <v>289</v>
      </c>
      <c r="B47" t="s">
        <v>300</v>
      </c>
      <c r="C47" t="s">
        <v>2</v>
      </c>
      <c r="D47" t="s">
        <v>38</v>
      </c>
      <c r="E47">
        <v>1000</v>
      </c>
      <c r="F47" t="s">
        <v>2608</v>
      </c>
      <c r="G47">
        <v>0</v>
      </c>
      <c r="H47">
        <v>1</v>
      </c>
      <c r="I47">
        <v>1</v>
      </c>
      <c r="J47">
        <v>1</v>
      </c>
      <c r="K47">
        <v>0</v>
      </c>
      <c r="L47">
        <v>0</v>
      </c>
      <c r="M47">
        <v>0</v>
      </c>
      <c r="N47">
        <v>1</v>
      </c>
      <c r="O47">
        <v>0.97018038668451512</v>
      </c>
      <c r="P47">
        <v>1</v>
      </c>
      <c r="Q47">
        <v>0.88536530970234206</v>
      </c>
      <c r="R47">
        <v>0.84373773503134053</v>
      </c>
      <c r="S47">
        <v>0.84158138954794259</v>
      </c>
      <c r="T47">
        <v>0.78878424951577275</v>
      </c>
      <c r="U47">
        <v>0.76398881512412953</v>
      </c>
      <c r="V47">
        <v>0.85365369288766746</v>
      </c>
      <c r="W47">
        <v>0.78348002862937516</v>
      </c>
      <c r="X47">
        <v>0.80658209834909667</v>
      </c>
      <c r="Y47">
        <v>0.71772609514717722</v>
      </c>
      <c r="Z47">
        <v>0.7169614891412025</v>
      </c>
      <c r="AA47">
        <v>0.68896183975422054</v>
      </c>
      <c r="AB47">
        <v>0.68884192414981216</v>
      </c>
      <c r="AC47">
        <v>0.68940811597443918</v>
      </c>
      <c r="AD47">
        <v>0.72700685577038326</v>
      </c>
      <c r="AE47">
        <v>0.72734733942038121</v>
      </c>
      <c r="AF47">
        <v>0.77157862093251295</v>
      </c>
      <c r="AG47">
        <v>0.81760471556985892</v>
      </c>
      <c r="AH47">
        <v>0.78842740261491429</v>
      </c>
      <c r="AI47">
        <v>0.80667902150877857</v>
      </c>
      <c r="AJ47">
        <v>0.7620427056500797</v>
      </c>
      <c r="AK47">
        <v>0.73221582867003965</v>
      </c>
      <c r="AL47">
        <v>0.65588442581272643</v>
      </c>
      <c r="AM47">
        <v>0.6560986321226705</v>
      </c>
      <c r="AN47">
        <v>0.65616311314611031</v>
      </c>
      <c r="AO47">
        <v>0.64649105405064844</v>
      </c>
      <c r="AP47">
        <v>0.64045853147977339</v>
      </c>
      <c r="AQ47">
        <v>0.55219894908519629</v>
      </c>
      <c r="AR47">
        <v>0.69038212526642329</v>
      </c>
      <c r="AS47">
        <v>0.90179084042763158</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row>
    <row r="48" spans="1:69">
      <c r="A48" t="s">
        <v>289</v>
      </c>
      <c r="B48" t="s">
        <v>300</v>
      </c>
      <c r="C48" t="s">
        <v>5137</v>
      </c>
      <c r="D48" t="s">
        <v>38</v>
      </c>
      <c r="E48">
        <v>1000</v>
      </c>
      <c r="F48" t="s">
        <v>2608</v>
      </c>
      <c r="G48">
        <v>0</v>
      </c>
      <c r="H48">
        <v>0</v>
      </c>
      <c r="I48">
        <v>0</v>
      </c>
      <c r="J48">
        <v>0</v>
      </c>
      <c r="K48">
        <v>0</v>
      </c>
      <c r="L48">
        <v>0</v>
      </c>
      <c r="M48">
        <v>0</v>
      </c>
      <c r="N48">
        <v>0</v>
      </c>
      <c r="O48">
        <v>0</v>
      </c>
      <c r="P48">
        <v>0</v>
      </c>
      <c r="Q48">
        <v>0.10215000736642875</v>
      </c>
      <c r="R48">
        <v>0.14713307371865983</v>
      </c>
      <c r="S48">
        <v>0.14613493274611711</v>
      </c>
      <c r="T48">
        <v>0.19458602381061738</v>
      </c>
      <c r="U48">
        <v>0.21793305610595695</v>
      </c>
      <c r="V48">
        <v>0.13554253591721513</v>
      </c>
      <c r="W48">
        <v>0.20537372869524509</v>
      </c>
      <c r="X48">
        <v>0.18383708151020056</v>
      </c>
      <c r="Y48">
        <v>0.27248330736224646</v>
      </c>
      <c r="Z48">
        <v>0.27336958439306902</v>
      </c>
      <c r="AA48">
        <v>0.30197574657811832</v>
      </c>
      <c r="AB48">
        <v>0.30209186324015297</v>
      </c>
      <c r="AC48">
        <v>0.30234016685997694</v>
      </c>
      <c r="AD48">
        <v>0.26569092262967886</v>
      </c>
      <c r="AE48">
        <v>0.265815355314722</v>
      </c>
      <c r="AF48">
        <v>0.22561661145535081</v>
      </c>
      <c r="AG48">
        <v>0.17949854843283913</v>
      </c>
      <c r="AH48">
        <v>0.20771148446531973</v>
      </c>
      <c r="AI48">
        <v>0.18870423044637211</v>
      </c>
      <c r="AJ48">
        <v>0.22693817356175108</v>
      </c>
      <c r="AK48">
        <v>0.25673654579447375</v>
      </c>
      <c r="AL48">
        <v>0.33422784456745874</v>
      </c>
      <c r="AM48">
        <v>0.3342260514871751</v>
      </c>
      <c r="AN48">
        <v>0.33436985901860183</v>
      </c>
      <c r="AO48">
        <v>0.34504687544206253</v>
      </c>
      <c r="AP48">
        <v>0.35242415143787514</v>
      </c>
      <c r="AQ48">
        <v>0.43694777535700824</v>
      </c>
      <c r="AR48">
        <v>0.30427529334638381</v>
      </c>
      <c r="AS48">
        <v>9.1884810966007729E-2</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row>
    <row r="49" spans="1:69">
      <c r="A49" t="s">
        <v>289</v>
      </c>
      <c r="B49" t="s">
        <v>300</v>
      </c>
      <c r="C49" t="s">
        <v>5140</v>
      </c>
      <c r="D49" t="s">
        <v>38</v>
      </c>
      <c r="E49">
        <v>1000</v>
      </c>
      <c r="F49" t="s">
        <v>2608</v>
      </c>
      <c r="G49">
        <v>0</v>
      </c>
      <c r="H49">
        <v>0</v>
      </c>
      <c r="I49">
        <v>0</v>
      </c>
      <c r="J49">
        <v>0</v>
      </c>
      <c r="K49">
        <v>0.30174227438819035</v>
      </c>
      <c r="L49">
        <v>0.39944198277711485</v>
      </c>
      <c r="M49">
        <v>0.35749714396221499</v>
      </c>
      <c r="N49">
        <v>0</v>
      </c>
      <c r="O49">
        <v>2.2126648737460426E-3</v>
      </c>
      <c r="P49">
        <v>0</v>
      </c>
      <c r="Q49">
        <v>8.5901781999638124E-4</v>
      </c>
      <c r="R49">
        <v>1.1632892820619852E-3</v>
      </c>
      <c r="S49">
        <v>7.8868481092105882E-4</v>
      </c>
      <c r="T49">
        <v>1.6363872272999777E-3</v>
      </c>
      <c r="U49">
        <v>1.2858421360674702E-3</v>
      </c>
      <c r="V49">
        <v>1.022303456051235E-3</v>
      </c>
      <c r="W49">
        <v>2.2253518755691254E-3</v>
      </c>
      <c r="X49">
        <v>1.7594772523514374E-3</v>
      </c>
      <c r="Y49">
        <v>1.343131637624509E-3</v>
      </c>
      <c r="Z49">
        <v>1.5148030455790313E-3</v>
      </c>
      <c r="AA49">
        <v>1.394430247312513E-3</v>
      </c>
      <c r="AB49">
        <v>1.1902274533656283E-3</v>
      </c>
      <c r="AC49">
        <v>1.1912057577195248E-3</v>
      </c>
      <c r="AD49">
        <v>1.1854077172957836E-3</v>
      </c>
      <c r="AE49">
        <v>1.185962886677086E-3</v>
      </c>
      <c r="AF49">
        <v>1.5849928773785645E-3</v>
      </c>
      <c r="AG49">
        <v>1.4410732722145029E-3</v>
      </c>
      <c r="AH49">
        <v>1.4463512982248988E-3</v>
      </c>
      <c r="AI49">
        <v>2.4229563309374315E-3</v>
      </c>
      <c r="AJ49">
        <v>2.3282754523805357E-3</v>
      </c>
      <c r="AK49">
        <v>2.0353576712608015E-3</v>
      </c>
      <c r="AL49">
        <v>1.8216644172449488E-3</v>
      </c>
      <c r="AM49">
        <v>1.6092944607670292E-3</v>
      </c>
      <c r="AN49">
        <v>1.3975353365150601E-3</v>
      </c>
      <c r="AO49">
        <v>1.4421610925091368E-3</v>
      </c>
      <c r="AP49">
        <v>1.1054718648052938E-3</v>
      </c>
      <c r="AQ49">
        <v>2.0192658007750185E-3</v>
      </c>
      <c r="AR49">
        <v>2.5223871367548176E-3</v>
      </c>
      <c r="AS49">
        <v>2.6463545573442186E-3</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row>
    <row r="50" spans="1:69">
      <c r="A50" t="s">
        <v>289</v>
      </c>
      <c r="B50" t="s">
        <v>300</v>
      </c>
      <c r="C50" t="s">
        <v>5150</v>
      </c>
      <c r="D50" t="s">
        <v>38</v>
      </c>
      <c r="E50">
        <v>1000</v>
      </c>
      <c r="F50" t="s">
        <v>2608</v>
      </c>
      <c r="G50">
        <v>0</v>
      </c>
      <c r="H50">
        <v>0</v>
      </c>
      <c r="I50">
        <v>0</v>
      </c>
      <c r="J50">
        <v>0</v>
      </c>
      <c r="K50">
        <v>0.69825772561180965</v>
      </c>
      <c r="L50">
        <v>0.60055801722288504</v>
      </c>
      <c r="M50">
        <v>0.64250285603778512</v>
      </c>
      <c r="N50">
        <v>0</v>
      </c>
      <c r="O50">
        <v>2.7606948441738773E-2</v>
      </c>
      <c r="P50">
        <v>0</v>
      </c>
      <c r="Q50">
        <v>1.0377596469440023E-2</v>
      </c>
      <c r="R50">
        <v>5.9790016886966139E-3</v>
      </c>
      <c r="S50">
        <v>5.9384405394624067E-3</v>
      </c>
      <c r="T50">
        <v>7.9073326992752917E-3</v>
      </c>
      <c r="U50">
        <v>8.856078905630024E-3</v>
      </c>
      <c r="V50">
        <v>5.5080005511804406E-3</v>
      </c>
      <c r="W50">
        <v>5.5638062408309994E-3</v>
      </c>
      <c r="X50">
        <v>4.9803541470506115E-3</v>
      </c>
      <c r="Y50">
        <v>4.4291283086377699E-3</v>
      </c>
      <c r="Z50">
        <v>4.4435344560253345E-3</v>
      </c>
      <c r="AA50">
        <v>4.0904319994211468E-3</v>
      </c>
      <c r="AB50">
        <v>4.0920048651742228E-3</v>
      </c>
      <c r="AC50">
        <v>4.0953682779105421E-3</v>
      </c>
      <c r="AD50">
        <v>4.3187202847723687E-3</v>
      </c>
      <c r="AE50">
        <v>4.3207428979488583E-3</v>
      </c>
      <c r="AF50">
        <v>0</v>
      </c>
      <c r="AG50">
        <v>0</v>
      </c>
      <c r="AH50">
        <v>0</v>
      </c>
      <c r="AI50">
        <v>0</v>
      </c>
      <c r="AJ50">
        <v>5.424715945759731E-3</v>
      </c>
      <c r="AK50">
        <v>4.7422383821999212E-3</v>
      </c>
      <c r="AL50">
        <v>4.2443483231109792E-3</v>
      </c>
      <c r="AM50">
        <v>4.2443255528438733E-3</v>
      </c>
      <c r="AN50">
        <v>4.2461517599202215E-3</v>
      </c>
      <c r="AO50">
        <v>4.3817388376856626E-3</v>
      </c>
      <c r="AP50">
        <v>4.4754226211013628E-3</v>
      </c>
      <c r="AQ50">
        <v>6.5763381575775727E-3</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row>
    <row r="51" spans="1:69">
      <c r="A51" t="s">
        <v>289</v>
      </c>
      <c r="B51" t="s">
        <v>300</v>
      </c>
      <c r="C51" t="s">
        <v>5155</v>
      </c>
      <c r="D51" t="s">
        <v>38</v>
      </c>
      <c r="E51">
        <v>1000</v>
      </c>
      <c r="F51" t="s">
        <v>2608</v>
      </c>
      <c r="G51">
        <v>0</v>
      </c>
      <c r="H51">
        <v>0</v>
      </c>
      <c r="I51">
        <v>0</v>
      </c>
      <c r="J51">
        <v>0</v>
      </c>
      <c r="K51">
        <v>0</v>
      </c>
      <c r="L51">
        <v>0</v>
      </c>
      <c r="M51">
        <v>0</v>
      </c>
      <c r="N51">
        <v>0</v>
      </c>
      <c r="O51">
        <v>0</v>
      </c>
      <c r="P51">
        <v>0</v>
      </c>
      <c r="Q51">
        <v>1.2480686417928387E-3</v>
      </c>
      <c r="R51">
        <v>1.9869002792411022E-3</v>
      </c>
      <c r="S51">
        <v>5.5565523555569278E-3</v>
      </c>
      <c r="T51">
        <v>7.086006747034441E-3</v>
      </c>
      <c r="U51">
        <v>7.9362077282160107E-3</v>
      </c>
      <c r="V51">
        <v>4.2734671878857352E-3</v>
      </c>
      <c r="W51">
        <v>3.3570845589796596E-3</v>
      </c>
      <c r="X51">
        <v>2.8409887413009078E-3</v>
      </c>
      <c r="Y51">
        <v>4.0183375443140377E-3</v>
      </c>
      <c r="Z51">
        <v>3.7105889641242057E-3</v>
      </c>
      <c r="AA51">
        <v>3.5775514209276079E-3</v>
      </c>
      <c r="AB51">
        <v>3.7839802914951043E-3</v>
      </c>
      <c r="AC51">
        <v>2.9651431299539373E-3</v>
      </c>
      <c r="AD51">
        <v>1.7980935978698768E-3</v>
      </c>
      <c r="AE51">
        <v>1.3305994802710066E-3</v>
      </c>
      <c r="AF51">
        <v>1.2197747347576643E-3</v>
      </c>
      <c r="AG51">
        <v>1.4556627250873874E-3</v>
      </c>
      <c r="AH51">
        <v>2.4147616215412075E-3</v>
      </c>
      <c r="AI51">
        <v>2.1937917139119405E-3</v>
      </c>
      <c r="AJ51">
        <v>3.2661293900289865E-3</v>
      </c>
      <c r="AK51">
        <v>4.2700294820258453E-3</v>
      </c>
      <c r="AL51">
        <v>3.8217168794588011E-3</v>
      </c>
      <c r="AM51">
        <v>3.8216963765435072E-3</v>
      </c>
      <c r="AN51">
        <v>3.8233407388525722E-3</v>
      </c>
      <c r="AO51">
        <v>2.6381705770941147E-3</v>
      </c>
      <c r="AP51">
        <v>1.5364225964450045E-3</v>
      </c>
      <c r="AQ51">
        <v>2.2576715994430882E-3</v>
      </c>
      <c r="AR51">
        <v>2.8201942504380638E-3</v>
      </c>
      <c r="AS51">
        <v>3.6779940490163478E-3</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row>
    <row r="52" spans="1:69">
      <c r="A52" t="s">
        <v>289</v>
      </c>
      <c r="B52" t="s">
        <v>301</v>
      </c>
      <c r="C52" t="s">
        <v>2</v>
      </c>
      <c r="D52" t="s">
        <v>38</v>
      </c>
      <c r="E52">
        <v>1000</v>
      </c>
      <c r="F52" t="s">
        <v>2608</v>
      </c>
      <c r="G52">
        <v>0</v>
      </c>
      <c r="H52">
        <v>1</v>
      </c>
      <c r="I52">
        <v>1</v>
      </c>
      <c r="J52">
        <v>1</v>
      </c>
      <c r="K52">
        <v>0</v>
      </c>
      <c r="L52">
        <v>0</v>
      </c>
      <c r="M52">
        <v>0</v>
      </c>
      <c r="N52">
        <v>1</v>
      </c>
      <c r="O52">
        <v>0.97018038668451512</v>
      </c>
      <c r="P52">
        <v>1</v>
      </c>
      <c r="Q52">
        <v>0.88536530970234206</v>
      </c>
      <c r="R52">
        <v>0.84373773503134053</v>
      </c>
      <c r="S52">
        <v>0.84158138954794259</v>
      </c>
      <c r="T52">
        <v>0.78878424951577275</v>
      </c>
      <c r="U52">
        <v>0.76398881512412953</v>
      </c>
      <c r="V52">
        <v>0.85365369288766746</v>
      </c>
      <c r="W52">
        <v>0.78348002862937516</v>
      </c>
      <c r="X52">
        <v>0.80658209834909667</v>
      </c>
      <c r="Y52">
        <v>0.71772609514717722</v>
      </c>
      <c r="Z52">
        <v>0.7169614891412025</v>
      </c>
      <c r="AA52">
        <v>0.68896183975422054</v>
      </c>
      <c r="AB52">
        <v>0.68884192414981216</v>
      </c>
      <c r="AC52">
        <v>0.68940811597443918</v>
      </c>
      <c r="AD52">
        <v>0.72700685577038326</v>
      </c>
      <c r="AE52">
        <v>0.72734733942038121</v>
      </c>
      <c r="AF52">
        <v>0.77157862093251295</v>
      </c>
      <c r="AG52">
        <v>0.81760471556985892</v>
      </c>
      <c r="AH52">
        <v>0.78842740261491429</v>
      </c>
      <c r="AI52">
        <v>0.80667902150877857</v>
      </c>
      <c r="AJ52">
        <v>0.7620427056500797</v>
      </c>
      <c r="AK52">
        <v>0.73221582867003965</v>
      </c>
      <c r="AL52">
        <v>0.65588442581272643</v>
      </c>
      <c r="AM52">
        <v>0.6560986321226705</v>
      </c>
      <c r="AN52">
        <v>0.65616311314611031</v>
      </c>
      <c r="AO52">
        <v>0.64649105405064844</v>
      </c>
      <c r="AP52">
        <v>0.64045853147977339</v>
      </c>
      <c r="AQ52">
        <v>0.55219894908519629</v>
      </c>
      <c r="AR52">
        <v>0.69038212526642329</v>
      </c>
      <c r="AS52">
        <v>0.90179084042763158</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row>
    <row r="53" spans="1:69">
      <c r="A53" t="s">
        <v>289</v>
      </c>
      <c r="B53" t="s">
        <v>301</v>
      </c>
      <c r="C53" t="s">
        <v>5137</v>
      </c>
      <c r="D53" t="s">
        <v>38</v>
      </c>
      <c r="E53">
        <v>1000</v>
      </c>
      <c r="F53" t="s">
        <v>2608</v>
      </c>
      <c r="G53">
        <v>0</v>
      </c>
      <c r="H53">
        <v>0</v>
      </c>
      <c r="I53">
        <v>0</v>
      </c>
      <c r="J53">
        <v>0</v>
      </c>
      <c r="K53">
        <v>0</v>
      </c>
      <c r="L53">
        <v>0</v>
      </c>
      <c r="M53">
        <v>0</v>
      </c>
      <c r="N53">
        <v>0</v>
      </c>
      <c r="O53">
        <v>0</v>
      </c>
      <c r="P53">
        <v>0</v>
      </c>
      <c r="Q53">
        <v>0.10215000736642875</v>
      </c>
      <c r="R53">
        <v>0.14713307371865983</v>
      </c>
      <c r="S53">
        <v>0.14613493274611711</v>
      </c>
      <c r="T53">
        <v>0.19458602381061738</v>
      </c>
      <c r="U53">
        <v>0.21793305610595695</v>
      </c>
      <c r="V53">
        <v>0.13554253591721513</v>
      </c>
      <c r="W53">
        <v>0.20537372869524509</v>
      </c>
      <c r="X53">
        <v>0.18383708151020056</v>
      </c>
      <c r="Y53">
        <v>0.27248330736224646</v>
      </c>
      <c r="Z53">
        <v>0.27336958439306902</v>
      </c>
      <c r="AA53">
        <v>0.30197574657811832</v>
      </c>
      <c r="AB53">
        <v>0.30209186324015297</v>
      </c>
      <c r="AC53">
        <v>0.30234016685997694</v>
      </c>
      <c r="AD53">
        <v>0.26569092262967886</v>
      </c>
      <c r="AE53">
        <v>0.265815355314722</v>
      </c>
      <c r="AF53">
        <v>0.22561661145535081</v>
      </c>
      <c r="AG53">
        <v>0.17949854843283913</v>
      </c>
      <c r="AH53">
        <v>0.20771148446531973</v>
      </c>
      <c r="AI53">
        <v>0.18870423044637211</v>
      </c>
      <c r="AJ53">
        <v>0.22693817356175108</v>
      </c>
      <c r="AK53">
        <v>0.25673654579447375</v>
      </c>
      <c r="AL53">
        <v>0.33422784456745874</v>
      </c>
      <c r="AM53">
        <v>0.3342260514871751</v>
      </c>
      <c r="AN53">
        <v>0.33436985901860183</v>
      </c>
      <c r="AO53">
        <v>0.34504687544206253</v>
      </c>
      <c r="AP53">
        <v>0.35242415143787514</v>
      </c>
      <c r="AQ53">
        <v>0.43694777535700824</v>
      </c>
      <c r="AR53">
        <v>0.30427529334638381</v>
      </c>
      <c r="AS53">
        <v>9.1884810966007729E-2</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row>
    <row r="54" spans="1:69">
      <c r="A54" t="s">
        <v>289</v>
      </c>
      <c r="B54" t="s">
        <v>301</v>
      </c>
      <c r="C54" t="s">
        <v>5140</v>
      </c>
      <c r="D54" t="s">
        <v>38</v>
      </c>
      <c r="E54">
        <v>1000</v>
      </c>
      <c r="F54" t="s">
        <v>2608</v>
      </c>
      <c r="G54">
        <v>0</v>
      </c>
      <c r="H54">
        <v>0</v>
      </c>
      <c r="I54">
        <v>0</v>
      </c>
      <c r="J54">
        <v>0</v>
      </c>
      <c r="K54">
        <v>0.30174227438819035</v>
      </c>
      <c r="L54">
        <v>0.39944198277711485</v>
      </c>
      <c r="M54">
        <v>0.35749714396221499</v>
      </c>
      <c r="N54">
        <v>0</v>
      </c>
      <c r="O54">
        <v>2.2126648737460426E-3</v>
      </c>
      <c r="P54">
        <v>0</v>
      </c>
      <c r="Q54">
        <v>8.5901781999638124E-4</v>
      </c>
      <c r="R54">
        <v>1.1632892820619852E-3</v>
      </c>
      <c r="S54">
        <v>7.8868481092105882E-4</v>
      </c>
      <c r="T54">
        <v>1.6363872272999777E-3</v>
      </c>
      <c r="U54">
        <v>1.2858421360674702E-3</v>
      </c>
      <c r="V54">
        <v>1.022303456051235E-3</v>
      </c>
      <c r="W54">
        <v>2.2253518755691254E-3</v>
      </c>
      <c r="X54">
        <v>1.7594772523514374E-3</v>
      </c>
      <c r="Y54">
        <v>1.343131637624509E-3</v>
      </c>
      <c r="Z54">
        <v>1.5148030455790313E-3</v>
      </c>
      <c r="AA54">
        <v>1.394430247312513E-3</v>
      </c>
      <c r="AB54">
        <v>1.1902274533656283E-3</v>
      </c>
      <c r="AC54">
        <v>1.1912057577195248E-3</v>
      </c>
      <c r="AD54">
        <v>1.1854077172957836E-3</v>
      </c>
      <c r="AE54">
        <v>1.185962886677086E-3</v>
      </c>
      <c r="AF54">
        <v>1.5849928773785645E-3</v>
      </c>
      <c r="AG54">
        <v>1.4410732722145029E-3</v>
      </c>
      <c r="AH54">
        <v>1.4463512982248988E-3</v>
      </c>
      <c r="AI54">
        <v>2.4229563309374315E-3</v>
      </c>
      <c r="AJ54">
        <v>2.3282754523805357E-3</v>
      </c>
      <c r="AK54">
        <v>2.0353576712608015E-3</v>
      </c>
      <c r="AL54">
        <v>1.8216644172449488E-3</v>
      </c>
      <c r="AM54">
        <v>1.6092944607670292E-3</v>
      </c>
      <c r="AN54">
        <v>1.3975353365150601E-3</v>
      </c>
      <c r="AO54">
        <v>1.4421610925091368E-3</v>
      </c>
      <c r="AP54">
        <v>1.1054718648052938E-3</v>
      </c>
      <c r="AQ54">
        <v>2.0192658007750185E-3</v>
      </c>
      <c r="AR54">
        <v>2.5223871367548176E-3</v>
      </c>
      <c r="AS54">
        <v>2.6463545573442186E-3</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row>
    <row r="55" spans="1:69">
      <c r="A55" t="s">
        <v>289</v>
      </c>
      <c r="B55" t="s">
        <v>301</v>
      </c>
      <c r="C55" t="s">
        <v>5150</v>
      </c>
      <c r="D55" t="s">
        <v>38</v>
      </c>
      <c r="E55">
        <v>1000</v>
      </c>
      <c r="F55" t="s">
        <v>2608</v>
      </c>
      <c r="G55">
        <v>0</v>
      </c>
      <c r="H55">
        <v>0</v>
      </c>
      <c r="I55">
        <v>0</v>
      </c>
      <c r="J55">
        <v>0</v>
      </c>
      <c r="K55">
        <v>0.69825772561180965</v>
      </c>
      <c r="L55">
        <v>0.60055801722288504</v>
      </c>
      <c r="M55">
        <v>0.64250285603778512</v>
      </c>
      <c r="N55">
        <v>0</v>
      </c>
      <c r="O55">
        <v>2.7606948441738773E-2</v>
      </c>
      <c r="P55">
        <v>0</v>
      </c>
      <c r="Q55">
        <v>1.0377596469440023E-2</v>
      </c>
      <c r="R55">
        <v>5.9790016886966139E-3</v>
      </c>
      <c r="S55">
        <v>5.9384405394624067E-3</v>
      </c>
      <c r="T55">
        <v>7.9073326992752917E-3</v>
      </c>
      <c r="U55">
        <v>8.856078905630024E-3</v>
      </c>
      <c r="V55">
        <v>5.5080005511804406E-3</v>
      </c>
      <c r="W55">
        <v>5.5638062408309994E-3</v>
      </c>
      <c r="X55">
        <v>4.9803541470506115E-3</v>
      </c>
      <c r="Y55">
        <v>4.4291283086377699E-3</v>
      </c>
      <c r="Z55">
        <v>4.4435344560253345E-3</v>
      </c>
      <c r="AA55">
        <v>4.0904319994211468E-3</v>
      </c>
      <c r="AB55">
        <v>4.0920048651742228E-3</v>
      </c>
      <c r="AC55">
        <v>4.0953682779105421E-3</v>
      </c>
      <c r="AD55">
        <v>4.3187202847723687E-3</v>
      </c>
      <c r="AE55">
        <v>4.3207428979488583E-3</v>
      </c>
      <c r="AF55">
        <v>0</v>
      </c>
      <c r="AG55">
        <v>0</v>
      </c>
      <c r="AH55">
        <v>0</v>
      </c>
      <c r="AI55">
        <v>0</v>
      </c>
      <c r="AJ55">
        <v>5.424715945759731E-3</v>
      </c>
      <c r="AK55">
        <v>4.7422383821999212E-3</v>
      </c>
      <c r="AL55">
        <v>4.2443483231109792E-3</v>
      </c>
      <c r="AM55">
        <v>4.2443255528438733E-3</v>
      </c>
      <c r="AN55">
        <v>4.2461517599202215E-3</v>
      </c>
      <c r="AO55">
        <v>4.3817388376856626E-3</v>
      </c>
      <c r="AP55">
        <v>4.4754226211013628E-3</v>
      </c>
      <c r="AQ55">
        <v>6.5763381575775727E-3</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row>
    <row r="56" spans="1:69">
      <c r="A56" t="s">
        <v>289</v>
      </c>
      <c r="B56" t="s">
        <v>301</v>
      </c>
      <c r="C56" t="s">
        <v>5155</v>
      </c>
      <c r="D56" t="s">
        <v>38</v>
      </c>
      <c r="E56">
        <v>1000</v>
      </c>
      <c r="F56" t="s">
        <v>2608</v>
      </c>
      <c r="G56">
        <v>0</v>
      </c>
      <c r="H56">
        <v>0</v>
      </c>
      <c r="I56">
        <v>0</v>
      </c>
      <c r="J56">
        <v>0</v>
      </c>
      <c r="K56">
        <v>0</v>
      </c>
      <c r="L56">
        <v>0</v>
      </c>
      <c r="M56">
        <v>0</v>
      </c>
      <c r="N56">
        <v>0</v>
      </c>
      <c r="O56">
        <v>0</v>
      </c>
      <c r="P56">
        <v>0</v>
      </c>
      <c r="Q56">
        <v>1.2480686417928387E-3</v>
      </c>
      <c r="R56">
        <v>1.9869002792411022E-3</v>
      </c>
      <c r="S56">
        <v>5.5565523555569278E-3</v>
      </c>
      <c r="T56">
        <v>7.086006747034441E-3</v>
      </c>
      <c r="U56">
        <v>7.9362077282160107E-3</v>
      </c>
      <c r="V56">
        <v>4.2734671878857352E-3</v>
      </c>
      <c r="W56">
        <v>3.3570845589796596E-3</v>
      </c>
      <c r="X56">
        <v>2.8409887413009078E-3</v>
      </c>
      <c r="Y56">
        <v>4.0183375443140377E-3</v>
      </c>
      <c r="Z56">
        <v>3.7105889641242057E-3</v>
      </c>
      <c r="AA56">
        <v>3.5775514209276079E-3</v>
      </c>
      <c r="AB56">
        <v>3.7839802914951043E-3</v>
      </c>
      <c r="AC56">
        <v>2.9651431299539373E-3</v>
      </c>
      <c r="AD56">
        <v>1.7980935978698768E-3</v>
      </c>
      <c r="AE56">
        <v>1.3305994802710066E-3</v>
      </c>
      <c r="AF56">
        <v>1.2197747347576643E-3</v>
      </c>
      <c r="AG56">
        <v>1.4556627250873874E-3</v>
      </c>
      <c r="AH56">
        <v>2.4147616215412075E-3</v>
      </c>
      <c r="AI56">
        <v>2.1937917139119405E-3</v>
      </c>
      <c r="AJ56">
        <v>3.2661293900289865E-3</v>
      </c>
      <c r="AK56">
        <v>4.2700294820258453E-3</v>
      </c>
      <c r="AL56">
        <v>3.8217168794588011E-3</v>
      </c>
      <c r="AM56">
        <v>3.8216963765435072E-3</v>
      </c>
      <c r="AN56">
        <v>3.8233407388525722E-3</v>
      </c>
      <c r="AO56">
        <v>2.6381705770941147E-3</v>
      </c>
      <c r="AP56">
        <v>1.5364225964450045E-3</v>
      </c>
      <c r="AQ56">
        <v>2.2576715994430882E-3</v>
      </c>
      <c r="AR56">
        <v>2.8201942504380638E-3</v>
      </c>
      <c r="AS56">
        <v>3.6779940490163478E-3</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row>
    <row r="57" spans="1:69">
      <c r="A57" t="s">
        <v>289</v>
      </c>
      <c r="B57" t="s">
        <v>302</v>
      </c>
      <c r="C57" t="s">
        <v>2</v>
      </c>
      <c r="D57" t="s">
        <v>38</v>
      </c>
      <c r="E57">
        <v>1000</v>
      </c>
      <c r="F57" t="s">
        <v>2608</v>
      </c>
      <c r="G57">
        <v>0</v>
      </c>
      <c r="H57">
        <v>1</v>
      </c>
      <c r="I57">
        <v>1</v>
      </c>
      <c r="J57">
        <v>1</v>
      </c>
      <c r="K57">
        <v>0</v>
      </c>
      <c r="L57">
        <v>0</v>
      </c>
      <c r="M57">
        <v>0</v>
      </c>
      <c r="N57">
        <v>1</v>
      </c>
      <c r="O57">
        <v>0.97018038668451512</v>
      </c>
      <c r="P57">
        <v>1</v>
      </c>
      <c r="Q57">
        <v>0.88536530970234206</v>
      </c>
      <c r="R57">
        <v>0.84373773503134053</v>
      </c>
      <c r="S57">
        <v>0.84158138954794259</v>
      </c>
      <c r="T57">
        <v>0.78878424951577275</v>
      </c>
      <c r="U57">
        <v>0.76398881512412953</v>
      </c>
      <c r="V57">
        <v>0.85365369288766746</v>
      </c>
      <c r="W57">
        <v>0.78348002862937516</v>
      </c>
      <c r="X57">
        <v>0.80658209834909667</v>
      </c>
      <c r="Y57">
        <v>0.71772609514717722</v>
      </c>
      <c r="Z57">
        <v>0.7169614891412025</v>
      </c>
      <c r="AA57">
        <v>0.68896183975422054</v>
      </c>
      <c r="AB57">
        <v>0.68884192414981216</v>
      </c>
      <c r="AC57">
        <v>0.68940811597443918</v>
      </c>
      <c r="AD57">
        <v>0.72700685577038326</v>
      </c>
      <c r="AE57">
        <v>0.72734733942038121</v>
      </c>
      <c r="AF57">
        <v>0.77157862093251295</v>
      </c>
      <c r="AG57">
        <v>0.81760471556985892</v>
      </c>
      <c r="AH57">
        <v>0.78842740261491429</v>
      </c>
      <c r="AI57">
        <v>0.80667902150877857</v>
      </c>
      <c r="AJ57">
        <v>0.7620427056500797</v>
      </c>
      <c r="AK57">
        <v>0.73221582867003965</v>
      </c>
      <c r="AL57">
        <v>0.65588442581272643</v>
      </c>
      <c r="AM57">
        <v>0.6560986321226705</v>
      </c>
      <c r="AN57">
        <v>0.65616311314611031</v>
      </c>
      <c r="AO57">
        <v>0.64649105405064844</v>
      </c>
      <c r="AP57">
        <v>0.64045853147977339</v>
      </c>
      <c r="AQ57">
        <v>0.55219894908519629</v>
      </c>
      <c r="AR57">
        <v>0.69038212526642329</v>
      </c>
      <c r="AS57">
        <v>0.90179084042763158</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row>
    <row r="58" spans="1:69">
      <c r="A58" t="s">
        <v>289</v>
      </c>
      <c r="B58" t="s">
        <v>302</v>
      </c>
      <c r="C58" t="s">
        <v>5137</v>
      </c>
      <c r="D58" t="s">
        <v>38</v>
      </c>
      <c r="E58">
        <v>1000</v>
      </c>
      <c r="F58" t="s">
        <v>2608</v>
      </c>
      <c r="G58">
        <v>0</v>
      </c>
      <c r="H58">
        <v>0</v>
      </c>
      <c r="I58">
        <v>0</v>
      </c>
      <c r="J58">
        <v>0</v>
      </c>
      <c r="K58">
        <v>0</v>
      </c>
      <c r="L58">
        <v>0</v>
      </c>
      <c r="M58">
        <v>0</v>
      </c>
      <c r="N58">
        <v>0</v>
      </c>
      <c r="O58">
        <v>0</v>
      </c>
      <c r="P58">
        <v>0</v>
      </c>
      <c r="Q58">
        <v>0.10215000736642875</v>
      </c>
      <c r="R58">
        <v>0.14713307371865983</v>
      </c>
      <c r="S58">
        <v>0.14613493274611711</v>
      </c>
      <c r="T58">
        <v>0.19458602381061738</v>
      </c>
      <c r="U58">
        <v>0.21793305610595695</v>
      </c>
      <c r="V58">
        <v>0.13554253591721513</v>
      </c>
      <c r="W58">
        <v>0.20537372869524509</v>
      </c>
      <c r="X58">
        <v>0.18383708151020056</v>
      </c>
      <c r="Y58">
        <v>0.27248330736224646</v>
      </c>
      <c r="Z58">
        <v>0.27336958439306902</v>
      </c>
      <c r="AA58">
        <v>0.30197574657811832</v>
      </c>
      <c r="AB58">
        <v>0.30209186324015297</v>
      </c>
      <c r="AC58">
        <v>0.30234016685997694</v>
      </c>
      <c r="AD58">
        <v>0.26569092262967886</v>
      </c>
      <c r="AE58">
        <v>0.265815355314722</v>
      </c>
      <c r="AF58">
        <v>0.22561661145535081</v>
      </c>
      <c r="AG58">
        <v>0.17949854843283913</v>
      </c>
      <c r="AH58">
        <v>0.20771148446531973</v>
      </c>
      <c r="AI58">
        <v>0.18870423044637211</v>
      </c>
      <c r="AJ58">
        <v>0.22693817356175108</v>
      </c>
      <c r="AK58">
        <v>0.25673654579447375</v>
      </c>
      <c r="AL58">
        <v>0.33422784456745874</v>
      </c>
      <c r="AM58">
        <v>0.3342260514871751</v>
      </c>
      <c r="AN58">
        <v>0.33436985901860183</v>
      </c>
      <c r="AO58">
        <v>0.34504687544206253</v>
      </c>
      <c r="AP58">
        <v>0.35242415143787514</v>
      </c>
      <c r="AQ58">
        <v>0.43694777535700824</v>
      </c>
      <c r="AR58">
        <v>0.30427529334638381</v>
      </c>
      <c r="AS58">
        <v>9.1884810966007729E-2</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row>
    <row r="59" spans="1:69">
      <c r="A59" t="s">
        <v>289</v>
      </c>
      <c r="B59" t="s">
        <v>302</v>
      </c>
      <c r="C59" t="s">
        <v>5140</v>
      </c>
      <c r="D59" t="s">
        <v>38</v>
      </c>
      <c r="E59">
        <v>1000</v>
      </c>
      <c r="F59" t="s">
        <v>2608</v>
      </c>
      <c r="G59">
        <v>0</v>
      </c>
      <c r="H59">
        <v>0</v>
      </c>
      <c r="I59">
        <v>0</v>
      </c>
      <c r="J59">
        <v>0</v>
      </c>
      <c r="K59">
        <v>0.30174227438819035</v>
      </c>
      <c r="L59">
        <v>0.39944198277711485</v>
      </c>
      <c r="M59">
        <v>0.35749714396221499</v>
      </c>
      <c r="N59">
        <v>0</v>
      </c>
      <c r="O59">
        <v>2.2126648737460426E-3</v>
      </c>
      <c r="P59">
        <v>0</v>
      </c>
      <c r="Q59">
        <v>8.5901781999638124E-4</v>
      </c>
      <c r="R59">
        <v>1.1632892820619852E-3</v>
      </c>
      <c r="S59">
        <v>7.8868481092105882E-4</v>
      </c>
      <c r="T59">
        <v>1.6363872272999777E-3</v>
      </c>
      <c r="U59">
        <v>1.2858421360674702E-3</v>
      </c>
      <c r="V59">
        <v>1.022303456051235E-3</v>
      </c>
      <c r="W59">
        <v>2.2253518755691254E-3</v>
      </c>
      <c r="X59">
        <v>1.7594772523514374E-3</v>
      </c>
      <c r="Y59">
        <v>1.343131637624509E-3</v>
      </c>
      <c r="Z59">
        <v>1.5148030455790313E-3</v>
      </c>
      <c r="AA59">
        <v>1.394430247312513E-3</v>
      </c>
      <c r="AB59">
        <v>1.1902274533656283E-3</v>
      </c>
      <c r="AC59">
        <v>1.1912057577195248E-3</v>
      </c>
      <c r="AD59">
        <v>1.1854077172957836E-3</v>
      </c>
      <c r="AE59">
        <v>1.185962886677086E-3</v>
      </c>
      <c r="AF59">
        <v>1.5849928773785645E-3</v>
      </c>
      <c r="AG59">
        <v>1.4410732722145029E-3</v>
      </c>
      <c r="AH59">
        <v>1.4463512982248988E-3</v>
      </c>
      <c r="AI59">
        <v>2.4229563309374315E-3</v>
      </c>
      <c r="AJ59">
        <v>2.3282754523805357E-3</v>
      </c>
      <c r="AK59">
        <v>2.0353576712608015E-3</v>
      </c>
      <c r="AL59">
        <v>1.8216644172449488E-3</v>
      </c>
      <c r="AM59">
        <v>1.6092944607670292E-3</v>
      </c>
      <c r="AN59">
        <v>1.3975353365150601E-3</v>
      </c>
      <c r="AO59">
        <v>1.4421610925091368E-3</v>
      </c>
      <c r="AP59">
        <v>1.1054718648052938E-3</v>
      </c>
      <c r="AQ59">
        <v>2.0192658007750185E-3</v>
      </c>
      <c r="AR59">
        <v>2.5223871367548176E-3</v>
      </c>
      <c r="AS59">
        <v>2.6463545573442186E-3</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row>
    <row r="60" spans="1:69">
      <c r="A60" t="s">
        <v>289</v>
      </c>
      <c r="B60" t="s">
        <v>302</v>
      </c>
      <c r="C60" t="s">
        <v>5150</v>
      </c>
      <c r="D60" t="s">
        <v>38</v>
      </c>
      <c r="E60">
        <v>1000</v>
      </c>
      <c r="F60" t="s">
        <v>2608</v>
      </c>
      <c r="G60">
        <v>0</v>
      </c>
      <c r="H60">
        <v>0</v>
      </c>
      <c r="I60">
        <v>0</v>
      </c>
      <c r="J60">
        <v>0</v>
      </c>
      <c r="K60">
        <v>0.69825772561180965</v>
      </c>
      <c r="L60">
        <v>0.60055801722288504</v>
      </c>
      <c r="M60">
        <v>0.64250285603778512</v>
      </c>
      <c r="N60">
        <v>0</v>
      </c>
      <c r="O60">
        <v>2.7606948441738773E-2</v>
      </c>
      <c r="P60">
        <v>0</v>
      </c>
      <c r="Q60">
        <v>1.0377596469440023E-2</v>
      </c>
      <c r="R60">
        <v>5.9790016886966139E-3</v>
      </c>
      <c r="S60">
        <v>5.9384405394624067E-3</v>
      </c>
      <c r="T60">
        <v>7.9073326992752917E-3</v>
      </c>
      <c r="U60">
        <v>8.856078905630024E-3</v>
      </c>
      <c r="V60">
        <v>5.5080005511804406E-3</v>
      </c>
      <c r="W60">
        <v>5.5638062408309994E-3</v>
      </c>
      <c r="X60">
        <v>4.9803541470506115E-3</v>
      </c>
      <c r="Y60">
        <v>4.4291283086377699E-3</v>
      </c>
      <c r="Z60">
        <v>4.4435344560253345E-3</v>
      </c>
      <c r="AA60">
        <v>4.0904319994211468E-3</v>
      </c>
      <c r="AB60">
        <v>4.0920048651742228E-3</v>
      </c>
      <c r="AC60">
        <v>4.0953682779105421E-3</v>
      </c>
      <c r="AD60">
        <v>4.3187202847723687E-3</v>
      </c>
      <c r="AE60">
        <v>4.3207428979488583E-3</v>
      </c>
      <c r="AF60">
        <v>0</v>
      </c>
      <c r="AG60">
        <v>0</v>
      </c>
      <c r="AH60">
        <v>0</v>
      </c>
      <c r="AI60">
        <v>0</v>
      </c>
      <c r="AJ60">
        <v>5.424715945759731E-3</v>
      </c>
      <c r="AK60">
        <v>4.7422383821999212E-3</v>
      </c>
      <c r="AL60">
        <v>4.2443483231109792E-3</v>
      </c>
      <c r="AM60">
        <v>4.2443255528438733E-3</v>
      </c>
      <c r="AN60">
        <v>4.2461517599202215E-3</v>
      </c>
      <c r="AO60">
        <v>4.3817388376856626E-3</v>
      </c>
      <c r="AP60">
        <v>4.4754226211013628E-3</v>
      </c>
      <c r="AQ60">
        <v>6.5763381575775727E-3</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row>
    <row r="61" spans="1:69">
      <c r="A61" t="s">
        <v>289</v>
      </c>
      <c r="B61" t="s">
        <v>302</v>
      </c>
      <c r="C61" t="s">
        <v>5155</v>
      </c>
      <c r="D61" t="s">
        <v>38</v>
      </c>
      <c r="E61">
        <v>1000</v>
      </c>
      <c r="F61" t="s">
        <v>2608</v>
      </c>
      <c r="G61">
        <v>0</v>
      </c>
      <c r="H61">
        <v>0</v>
      </c>
      <c r="I61">
        <v>0</v>
      </c>
      <c r="J61">
        <v>0</v>
      </c>
      <c r="K61">
        <v>0</v>
      </c>
      <c r="L61">
        <v>0</v>
      </c>
      <c r="M61">
        <v>0</v>
      </c>
      <c r="N61">
        <v>0</v>
      </c>
      <c r="O61">
        <v>0</v>
      </c>
      <c r="P61">
        <v>0</v>
      </c>
      <c r="Q61">
        <v>1.2480686417928387E-3</v>
      </c>
      <c r="R61">
        <v>1.9869002792411022E-3</v>
      </c>
      <c r="S61">
        <v>5.5565523555569278E-3</v>
      </c>
      <c r="T61">
        <v>7.086006747034441E-3</v>
      </c>
      <c r="U61">
        <v>7.9362077282160107E-3</v>
      </c>
      <c r="V61">
        <v>4.2734671878857352E-3</v>
      </c>
      <c r="W61">
        <v>3.3570845589796596E-3</v>
      </c>
      <c r="X61">
        <v>2.8409887413009078E-3</v>
      </c>
      <c r="Y61">
        <v>4.0183375443140377E-3</v>
      </c>
      <c r="Z61">
        <v>3.7105889641242057E-3</v>
      </c>
      <c r="AA61">
        <v>3.5775514209276079E-3</v>
      </c>
      <c r="AB61">
        <v>3.7839802914951043E-3</v>
      </c>
      <c r="AC61">
        <v>2.9651431299539373E-3</v>
      </c>
      <c r="AD61">
        <v>1.7980935978698768E-3</v>
      </c>
      <c r="AE61">
        <v>1.3305994802710066E-3</v>
      </c>
      <c r="AF61">
        <v>1.2197747347576643E-3</v>
      </c>
      <c r="AG61">
        <v>1.4556627250873874E-3</v>
      </c>
      <c r="AH61">
        <v>2.4147616215412075E-3</v>
      </c>
      <c r="AI61">
        <v>2.1937917139119405E-3</v>
      </c>
      <c r="AJ61">
        <v>3.2661293900289865E-3</v>
      </c>
      <c r="AK61">
        <v>4.2700294820258453E-3</v>
      </c>
      <c r="AL61">
        <v>3.8217168794588011E-3</v>
      </c>
      <c r="AM61">
        <v>3.8216963765435072E-3</v>
      </c>
      <c r="AN61">
        <v>3.8233407388525722E-3</v>
      </c>
      <c r="AO61">
        <v>2.6381705770941147E-3</v>
      </c>
      <c r="AP61">
        <v>1.5364225964450045E-3</v>
      </c>
      <c r="AQ61">
        <v>2.2576715994430882E-3</v>
      </c>
      <c r="AR61">
        <v>2.8201942504380638E-3</v>
      </c>
      <c r="AS61">
        <v>3.6779940490163478E-3</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row>
    <row r="62" spans="1:69">
      <c r="A62" t="s">
        <v>289</v>
      </c>
      <c r="B62" t="s">
        <v>303</v>
      </c>
      <c r="C62" t="s">
        <v>2</v>
      </c>
      <c r="D62" t="s">
        <v>38</v>
      </c>
      <c r="E62">
        <v>1000</v>
      </c>
      <c r="F62" t="s">
        <v>2608</v>
      </c>
      <c r="G62">
        <v>0</v>
      </c>
      <c r="H62">
        <v>1</v>
      </c>
      <c r="I62">
        <v>1</v>
      </c>
      <c r="J62">
        <v>1</v>
      </c>
      <c r="K62">
        <v>0</v>
      </c>
      <c r="L62">
        <v>0</v>
      </c>
      <c r="M62">
        <v>0</v>
      </c>
      <c r="N62">
        <v>1</v>
      </c>
      <c r="O62">
        <v>0.97018038668451512</v>
      </c>
      <c r="P62">
        <v>1</v>
      </c>
      <c r="Q62">
        <v>0.88536530970234206</v>
      </c>
      <c r="R62">
        <v>0.84373773503134053</v>
      </c>
      <c r="S62">
        <v>0.84158138954794259</v>
      </c>
      <c r="T62">
        <v>0.78878424951577275</v>
      </c>
      <c r="U62">
        <v>0.76398881512412953</v>
      </c>
      <c r="V62">
        <v>0.85365369288766746</v>
      </c>
      <c r="W62">
        <v>0.78348002862937516</v>
      </c>
      <c r="X62">
        <v>0.80658209834909667</v>
      </c>
      <c r="Y62">
        <v>0.71772609514717722</v>
      </c>
      <c r="Z62">
        <v>0.7169614891412025</v>
      </c>
      <c r="AA62">
        <v>0.68896183975422054</v>
      </c>
      <c r="AB62">
        <v>0.68884192414981216</v>
      </c>
      <c r="AC62">
        <v>0.68940811597443918</v>
      </c>
      <c r="AD62">
        <v>0.72700685577038326</v>
      </c>
      <c r="AE62">
        <v>0.72734733942038121</v>
      </c>
      <c r="AF62">
        <v>0.77157862093251295</v>
      </c>
      <c r="AG62">
        <v>0.81760471556985892</v>
      </c>
      <c r="AH62">
        <v>0.78842740261491429</v>
      </c>
      <c r="AI62">
        <v>0.80667902150877857</v>
      </c>
      <c r="AJ62">
        <v>0.7620427056500797</v>
      </c>
      <c r="AK62">
        <v>0.73221582867003965</v>
      </c>
      <c r="AL62">
        <v>0.65588442581272643</v>
      </c>
      <c r="AM62">
        <v>0.6560986321226705</v>
      </c>
      <c r="AN62">
        <v>0.65616311314611031</v>
      </c>
      <c r="AO62">
        <v>0.64649105405064844</v>
      </c>
      <c r="AP62">
        <v>0.64045853147977339</v>
      </c>
      <c r="AQ62">
        <v>0.55219894908519629</v>
      </c>
      <c r="AR62">
        <v>0.69038212526642329</v>
      </c>
      <c r="AS62">
        <v>0.90179084042763158</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row>
    <row r="63" spans="1:69">
      <c r="A63" t="s">
        <v>289</v>
      </c>
      <c r="B63" t="s">
        <v>303</v>
      </c>
      <c r="C63" t="s">
        <v>5137</v>
      </c>
      <c r="D63" t="s">
        <v>38</v>
      </c>
      <c r="E63">
        <v>1000</v>
      </c>
      <c r="F63" t="s">
        <v>2608</v>
      </c>
      <c r="G63">
        <v>0</v>
      </c>
      <c r="H63">
        <v>0</v>
      </c>
      <c r="I63">
        <v>0</v>
      </c>
      <c r="J63">
        <v>0</v>
      </c>
      <c r="K63">
        <v>0</v>
      </c>
      <c r="L63">
        <v>0</v>
      </c>
      <c r="M63">
        <v>0</v>
      </c>
      <c r="N63">
        <v>0</v>
      </c>
      <c r="O63">
        <v>0</v>
      </c>
      <c r="P63">
        <v>0</v>
      </c>
      <c r="Q63">
        <v>0.10215000736642875</v>
      </c>
      <c r="R63">
        <v>0.14713307371865983</v>
      </c>
      <c r="S63">
        <v>0.14613493274611711</v>
      </c>
      <c r="T63">
        <v>0.19458602381061738</v>
      </c>
      <c r="U63">
        <v>0.21793305610595695</v>
      </c>
      <c r="V63">
        <v>0.13554253591721513</v>
      </c>
      <c r="W63">
        <v>0.20537372869524509</v>
      </c>
      <c r="X63">
        <v>0.18383708151020056</v>
      </c>
      <c r="Y63">
        <v>0.27248330736224646</v>
      </c>
      <c r="Z63">
        <v>0.27336958439306902</v>
      </c>
      <c r="AA63">
        <v>0.30197574657811832</v>
      </c>
      <c r="AB63">
        <v>0.30209186324015297</v>
      </c>
      <c r="AC63">
        <v>0.30234016685997694</v>
      </c>
      <c r="AD63">
        <v>0.26569092262967886</v>
      </c>
      <c r="AE63">
        <v>0.265815355314722</v>
      </c>
      <c r="AF63">
        <v>0.22561661145535081</v>
      </c>
      <c r="AG63">
        <v>0.17949854843283913</v>
      </c>
      <c r="AH63">
        <v>0.20771148446531973</v>
      </c>
      <c r="AI63">
        <v>0.18870423044637211</v>
      </c>
      <c r="AJ63">
        <v>0.22693817356175108</v>
      </c>
      <c r="AK63">
        <v>0.25673654579447375</v>
      </c>
      <c r="AL63">
        <v>0.33422784456745874</v>
      </c>
      <c r="AM63">
        <v>0.3342260514871751</v>
      </c>
      <c r="AN63">
        <v>0.33436985901860183</v>
      </c>
      <c r="AO63">
        <v>0.34504687544206253</v>
      </c>
      <c r="AP63">
        <v>0.35242415143787514</v>
      </c>
      <c r="AQ63">
        <v>0.43694777535700824</v>
      </c>
      <c r="AR63">
        <v>0.30427529334638381</v>
      </c>
      <c r="AS63">
        <v>9.1884810966007729E-2</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row>
    <row r="64" spans="1:69">
      <c r="A64" t="s">
        <v>289</v>
      </c>
      <c r="B64" t="s">
        <v>303</v>
      </c>
      <c r="C64" t="s">
        <v>5140</v>
      </c>
      <c r="D64" t="s">
        <v>38</v>
      </c>
      <c r="E64">
        <v>1000</v>
      </c>
      <c r="F64" t="s">
        <v>2608</v>
      </c>
      <c r="G64">
        <v>0</v>
      </c>
      <c r="H64">
        <v>0</v>
      </c>
      <c r="I64">
        <v>0</v>
      </c>
      <c r="J64">
        <v>0</v>
      </c>
      <c r="K64">
        <v>0.30174227438819035</v>
      </c>
      <c r="L64">
        <v>0.39944198277711485</v>
      </c>
      <c r="M64">
        <v>0.35749714396221499</v>
      </c>
      <c r="N64">
        <v>0</v>
      </c>
      <c r="O64">
        <v>2.2126648737460426E-3</v>
      </c>
      <c r="P64">
        <v>0</v>
      </c>
      <c r="Q64">
        <v>8.5901781999638124E-4</v>
      </c>
      <c r="R64">
        <v>1.1632892820619852E-3</v>
      </c>
      <c r="S64">
        <v>7.8868481092105882E-4</v>
      </c>
      <c r="T64">
        <v>1.6363872272999777E-3</v>
      </c>
      <c r="U64">
        <v>1.2858421360674702E-3</v>
      </c>
      <c r="V64">
        <v>1.022303456051235E-3</v>
      </c>
      <c r="W64">
        <v>2.2253518755691254E-3</v>
      </c>
      <c r="X64">
        <v>1.7594772523514374E-3</v>
      </c>
      <c r="Y64">
        <v>1.343131637624509E-3</v>
      </c>
      <c r="Z64">
        <v>1.5148030455790313E-3</v>
      </c>
      <c r="AA64">
        <v>1.394430247312513E-3</v>
      </c>
      <c r="AB64">
        <v>1.1902274533656283E-3</v>
      </c>
      <c r="AC64">
        <v>1.1912057577195248E-3</v>
      </c>
      <c r="AD64">
        <v>1.1854077172957836E-3</v>
      </c>
      <c r="AE64">
        <v>1.185962886677086E-3</v>
      </c>
      <c r="AF64">
        <v>1.5849928773785645E-3</v>
      </c>
      <c r="AG64">
        <v>1.4410732722145029E-3</v>
      </c>
      <c r="AH64">
        <v>1.4463512982248988E-3</v>
      </c>
      <c r="AI64">
        <v>2.4229563309374315E-3</v>
      </c>
      <c r="AJ64">
        <v>2.3282754523805357E-3</v>
      </c>
      <c r="AK64">
        <v>2.0353576712608015E-3</v>
      </c>
      <c r="AL64">
        <v>1.8216644172449488E-3</v>
      </c>
      <c r="AM64">
        <v>1.6092944607670292E-3</v>
      </c>
      <c r="AN64">
        <v>1.3975353365150601E-3</v>
      </c>
      <c r="AO64">
        <v>1.4421610925091368E-3</v>
      </c>
      <c r="AP64">
        <v>1.1054718648052938E-3</v>
      </c>
      <c r="AQ64">
        <v>2.0192658007750185E-3</v>
      </c>
      <c r="AR64">
        <v>2.5223871367548176E-3</v>
      </c>
      <c r="AS64">
        <v>2.6463545573442186E-3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row>
    <row r="65" spans="1:69">
      <c r="A65" t="s">
        <v>289</v>
      </c>
      <c r="B65" t="s">
        <v>303</v>
      </c>
      <c r="C65" t="s">
        <v>5150</v>
      </c>
      <c r="D65" t="s">
        <v>38</v>
      </c>
      <c r="E65">
        <v>1000</v>
      </c>
      <c r="F65" t="s">
        <v>2608</v>
      </c>
      <c r="G65">
        <v>0</v>
      </c>
      <c r="H65">
        <v>0</v>
      </c>
      <c r="I65">
        <v>0</v>
      </c>
      <c r="J65">
        <v>0</v>
      </c>
      <c r="K65">
        <v>0.69825772561180965</v>
      </c>
      <c r="L65">
        <v>0.60055801722288504</v>
      </c>
      <c r="M65">
        <v>0.64250285603778512</v>
      </c>
      <c r="N65">
        <v>0</v>
      </c>
      <c r="O65">
        <v>2.7606948441738773E-2</v>
      </c>
      <c r="P65">
        <v>0</v>
      </c>
      <c r="Q65">
        <v>1.0377596469440023E-2</v>
      </c>
      <c r="R65">
        <v>5.9790016886966139E-3</v>
      </c>
      <c r="S65">
        <v>5.9384405394624067E-3</v>
      </c>
      <c r="T65">
        <v>7.9073326992752917E-3</v>
      </c>
      <c r="U65">
        <v>8.856078905630024E-3</v>
      </c>
      <c r="V65">
        <v>5.5080005511804406E-3</v>
      </c>
      <c r="W65">
        <v>5.5638062408309994E-3</v>
      </c>
      <c r="X65">
        <v>4.9803541470506115E-3</v>
      </c>
      <c r="Y65">
        <v>4.4291283086377699E-3</v>
      </c>
      <c r="Z65">
        <v>4.4435344560253345E-3</v>
      </c>
      <c r="AA65">
        <v>4.0904319994211468E-3</v>
      </c>
      <c r="AB65">
        <v>4.0920048651742228E-3</v>
      </c>
      <c r="AC65">
        <v>4.0953682779105421E-3</v>
      </c>
      <c r="AD65">
        <v>4.3187202847723687E-3</v>
      </c>
      <c r="AE65">
        <v>4.3207428979488583E-3</v>
      </c>
      <c r="AF65">
        <v>0</v>
      </c>
      <c r="AG65">
        <v>0</v>
      </c>
      <c r="AH65">
        <v>0</v>
      </c>
      <c r="AI65">
        <v>0</v>
      </c>
      <c r="AJ65">
        <v>5.424715945759731E-3</v>
      </c>
      <c r="AK65">
        <v>4.7422383821999212E-3</v>
      </c>
      <c r="AL65">
        <v>4.2443483231109792E-3</v>
      </c>
      <c r="AM65">
        <v>4.2443255528438733E-3</v>
      </c>
      <c r="AN65">
        <v>4.2461517599202215E-3</v>
      </c>
      <c r="AO65">
        <v>4.3817388376856626E-3</v>
      </c>
      <c r="AP65">
        <v>4.4754226211013628E-3</v>
      </c>
      <c r="AQ65">
        <v>6.5763381575775727E-3</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row>
    <row r="66" spans="1:69">
      <c r="A66" t="s">
        <v>289</v>
      </c>
      <c r="B66" t="s">
        <v>303</v>
      </c>
      <c r="C66" t="s">
        <v>5155</v>
      </c>
      <c r="D66" t="s">
        <v>38</v>
      </c>
      <c r="E66">
        <v>1000</v>
      </c>
      <c r="F66" t="s">
        <v>2608</v>
      </c>
      <c r="G66">
        <v>0</v>
      </c>
      <c r="H66">
        <v>0</v>
      </c>
      <c r="I66">
        <v>0</v>
      </c>
      <c r="J66">
        <v>0</v>
      </c>
      <c r="K66">
        <v>0</v>
      </c>
      <c r="L66">
        <v>0</v>
      </c>
      <c r="M66">
        <v>0</v>
      </c>
      <c r="N66">
        <v>0</v>
      </c>
      <c r="O66">
        <v>0</v>
      </c>
      <c r="P66">
        <v>0</v>
      </c>
      <c r="Q66">
        <v>1.2480686417928387E-3</v>
      </c>
      <c r="R66">
        <v>1.9869002792411022E-3</v>
      </c>
      <c r="S66">
        <v>5.5565523555569278E-3</v>
      </c>
      <c r="T66">
        <v>7.086006747034441E-3</v>
      </c>
      <c r="U66">
        <v>7.9362077282160107E-3</v>
      </c>
      <c r="V66">
        <v>4.2734671878857352E-3</v>
      </c>
      <c r="W66">
        <v>3.3570845589796596E-3</v>
      </c>
      <c r="X66">
        <v>2.8409887413009078E-3</v>
      </c>
      <c r="Y66">
        <v>4.0183375443140377E-3</v>
      </c>
      <c r="Z66">
        <v>3.7105889641242057E-3</v>
      </c>
      <c r="AA66">
        <v>3.5775514209276079E-3</v>
      </c>
      <c r="AB66">
        <v>3.7839802914951043E-3</v>
      </c>
      <c r="AC66">
        <v>2.9651431299539373E-3</v>
      </c>
      <c r="AD66">
        <v>1.7980935978698768E-3</v>
      </c>
      <c r="AE66">
        <v>1.3305994802710066E-3</v>
      </c>
      <c r="AF66">
        <v>1.2197747347576643E-3</v>
      </c>
      <c r="AG66">
        <v>1.4556627250873874E-3</v>
      </c>
      <c r="AH66">
        <v>2.4147616215412075E-3</v>
      </c>
      <c r="AI66">
        <v>2.1937917139119405E-3</v>
      </c>
      <c r="AJ66">
        <v>3.2661293900289865E-3</v>
      </c>
      <c r="AK66">
        <v>4.2700294820258453E-3</v>
      </c>
      <c r="AL66">
        <v>3.8217168794588011E-3</v>
      </c>
      <c r="AM66">
        <v>3.8216963765435072E-3</v>
      </c>
      <c r="AN66">
        <v>3.8233407388525722E-3</v>
      </c>
      <c r="AO66">
        <v>2.6381705770941147E-3</v>
      </c>
      <c r="AP66">
        <v>1.5364225964450045E-3</v>
      </c>
      <c r="AQ66">
        <v>2.2576715994430882E-3</v>
      </c>
      <c r="AR66">
        <v>2.8201942504380638E-3</v>
      </c>
      <c r="AS66">
        <v>3.6779940490163478E-3</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row>
    <row r="67" spans="1:69">
      <c r="A67" t="s">
        <v>289</v>
      </c>
      <c r="B67" t="s">
        <v>304</v>
      </c>
      <c r="C67" t="s">
        <v>2</v>
      </c>
      <c r="D67" t="s">
        <v>38</v>
      </c>
      <c r="E67">
        <v>1000</v>
      </c>
      <c r="F67" t="s">
        <v>2608</v>
      </c>
      <c r="G67">
        <v>0</v>
      </c>
      <c r="H67">
        <v>1</v>
      </c>
      <c r="I67">
        <v>1</v>
      </c>
      <c r="J67">
        <v>1</v>
      </c>
      <c r="K67">
        <v>0</v>
      </c>
      <c r="L67">
        <v>0</v>
      </c>
      <c r="M67">
        <v>0</v>
      </c>
      <c r="N67">
        <v>1</v>
      </c>
      <c r="O67">
        <v>0.97018038668451512</v>
      </c>
      <c r="P67">
        <v>1</v>
      </c>
      <c r="Q67">
        <v>0.88536530970234206</v>
      </c>
      <c r="R67">
        <v>0.84373773503134053</v>
      </c>
      <c r="S67">
        <v>0.84158138954794259</v>
      </c>
      <c r="T67">
        <v>0.78878424951577275</v>
      </c>
      <c r="U67">
        <v>0.76398881512412953</v>
      </c>
      <c r="V67">
        <v>0.85365369288766746</v>
      </c>
      <c r="W67">
        <v>0.78348002862937516</v>
      </c>
      <c r="X67">
        <v>0.80658209834909667</v>
      </c>
      <c r="Y67">
        <v>0.71772609514717722</v>
      </c>
      <c r="Z67">
        <v>0.7169614891412025</v>
      </c>
      <c r="AA67">
        <v>0.68896183975422054</v>
      </c>
      <c r="AB67">
        <v>0.68884192414981216</v>
      </c>
      <c r="AC67">
        <v>0.68940811597443918</v>
      </c>
      <c r="AD67">
        <v>0.72700685577038326</v>
      </c>
      <c r="AE67">
        <v>0.72734733942038121</v>
      </c>
      <c r="AF67">
        <v>0.77157862093251295</v>
      </c>
      <c r="AG67">
        <v>0.81760471556985892</v>
      </c>
      <c r="AH67">
        <v>0.78842740261491429</v>
      </c>
      <c r="AI67">
        <v>0.80667902150877857</v>
      </c>
      <c r="AJ67">
        <v>0.7620427056500797</v>
      </c>
      <c r="AK67">
        <v>0.73221582867003965</v>
      </c>
      <c r="AL67">
        <v>0.65588442581272643</v>
      </c>
      <c r="AM67">
        <v>0.6560986321226705</v>
      </c>
      <c r="AN67">
        <v>0.65616311314611031</v>
      </c>
      <c r="AO67">
        <v>0.64649105405064844</v>
      </c>
      <c r="AP67">
        <v>0.64045853147977339</v>
      </c>
      <c r="AQ67">
        <v>0.55219894908519629</v>
      </c>
      <c r="AR67">
        <v>0.69038212526642329</v>
      </c>
      <c r="AS67">
        <v>0.90179084042763158</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row>
    <row r="68" spans="1:69">
      <c r="A68" t="s">
        <v>289</v>
      </c>
      <c r="B68" t="s">
        <v>304</v>
      </c>
      <c r="C68" t="s">
        <v>5137</v>
      </c>
      <c r="D68" t="s">
        <v>38</v>
      </c>
      <c r="E68">
        <v>1000</v>
      </c>
      <c r="F68" t="s">
        <v>2608</v>
      </c>
      <c r="G68">
        <v>0</v>
      </c>
      <c r="H68">
        <v>0</v>
      </c>
      <c r="I68">
        <v>0</v>
      </c>
      <c r="J68">
        <v>0</v>
      </c>
      <c r="K68">
        <v>0</v>
      </c>
      <c r="L68">
        <v>0</v>
      </c>
      <c r="M68">
        <v>0</v>
      </c>
      <c r="N68">
        <v>0</v>
      </c>
      <c r="O68">
        <v>0</v>
      </c>
      <c r="P68">
        <v>0</v>
      </c>
      <c r="Q68">
        <v>0.10215000736642875</v>
      </c>
      <c r="R68">
        <v>0.14713307371865983</v>
      </c>
      <c r="S68">
        <v>0.14613493274611711</v>
      </c>
      <c r="T68">
        <v>0.19458602381061738</v>
      </c>
      <c r="U68">
        <v>0.21793305610595695</v>
      </c>
      <c r="V68">
        <v>0.13554253591721513</v>
      </c>
      <c r="W68">
        <v>0.20537372869524509</v>
      </c>
      <c r="X68">
        <v>0.18383708151020056</v>
      </c>
      <c r="Y68">
        <v>0.27248330736224646</v>
      </c>
      <c r="Z68">
        <v>0.27336958439306902</v>
      </c>
      <c r="AA68">
        <v>0.30197574657811832</v>
      </c>
      <c r="AB68">
        <v>0.30209186324015297</v>
      </c>
      <c r="AC68">
        <v>0.30234016685997694</v>
      </c>
      <c r="AD68">
        <v>0.26569092262967886</v>
      </c>
      <c r="AE68">
        <v>0.265815355314722</v>
      </c>
      <c r="AF68">
        <v>0.22561661145535081</v>
      </c>
      <c r="AG68">
        <v>0.17949854843283913</v>
      </c>
      <c r="AH68">
        <v>0.20771148446531973</v>
      </c>
      <c r="AI68">
        <v>0.18870423044637211</v>
      </c>
      <c r="AJ68">
        <v>0.22693817356175108</v>
      </c>
      <c r="AK68">
        <v>0.25673654579447375</v>
      </c>
      <c r="AL68">
        <v>0.33422784456745874</v>
      </c>
      <c r="AM68">
        <v>0.3342260514871751</v>
      </c>
      <c r="AN68">
        <v>0.33436985901860183</v>
      </c>
      <c r="AO68">
        <v>0.34504687544206253</v>
      </c>
      <c r="AP68">
        <v>0.35242415143787514</v>
      </c>
      <c r="AQ68">
        <v>0.43694777535700824</v>
      </c>
      <c r="AR68">
        <v>0.30427529334638381</v>
      </c>
      <c r="AS68">
        <v>9.1884810966007729E-2</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row>
    <row r="69" spans="1:69">
      <c r="A69" t="s">
        <v>289</v>
      </c>
      <c r="B69" t="s">
        <v>304</v>
      </c>
      <c r="C69" t="s">
        <v>5140</v>
      </c>
      <c r="D69" t="s">
        <v>38</v>
      </c>
      <c r="E69">
        <v>1000</v>
      </c>
      <c r="F69" t="s">
        <v>2608</v>
      </c>
      <c r="G69">
        <v>0</v>
      </c>
      <c r="H69">
        <v>0</v>
      </c>
      <c r="I69">
        <v>0</v>
      </c>
      <c r="J69">
        <v>0</v>
      </c>
      <c r="K69">
        <v>0.30174227438819035</v>
      </c>
      <c r="L69">
        <v>0.39944198277711485</v>
      </c>
      <c r="M69">
        <v>0.35749714396221499</v>
      </c>
      <c r="N69">
        <v>0</v>
      </c>
      <c r="O69">
        <v>2.2126648737460426E-3</v>
      </c>
      <c r="P69">
        <v>0</v>
      </c>
      <c r="Q69">
        <v>8.5901781999638124E-4</v>
      </c>
      <c r="R69">
        <v>1.1632892820619852E-3</v>
      </c>
      <c r="S69">
        <v>7.8868481092105882E-4</v>
      </c>
      <c r="T69">
        <v>1.6363872272999777E-3</v>
      </c>
      <c r="U69">
        <v>1.2858421360674702E-3</v>
      </c>
      <c r="V69">
        <v>1.022303456051235E-3</v>
      </c>
      <c r="W69">
        <v>2.2253518755691254E-3</v>
      </c>
      <c r="X69">
        <v>1.7594772523514374E-3</v>
      </c>
      <c r="Y69">
        <v>1.343131637624509E-3</v>
      </c>
      <c r="Z69">
        <v>1.5148030455790313E-3</v>
      </c>
      <c r="AA69">
        <v>1.394430247312513E-3</v>
      </c>
      <c r="AB69">
        <v>1.1902274533656283E-3</v>
      </c>
      <c r="AC69">
        <v>1.1912057577195248E-3</v>
      </c>
      <c r="AD69">
        <v>1.1854077172957836E-3</v>
      </c>
      <c r="AE69">
        <v>1.185962886677086E-3</v>
      </c>
      <c r="AF69">
        <v>1.5849928773785645E-3</v>
      </c>
      <c r="AG69">
        <v>1.4410732722145029E-3</v>
      </c>
      <c r="AH69">
        <v>1.4463512982248988E-3</v>
      </c>
      <c r="AI69">
        <v>2.4229563309374315E-3</v>
      </c>
      <c r="AJ69">
        <v>2.3282754523805357E-3</v>
      </c>
      <c r="AK69">
        <v>2.0353576712608015E-3</v>
      </c>
      <c r="AL69">
        <v>1.8216644172449488E-3</v>
      </c>
      <c r="AM69">
        <v>1.6092944607670292E-3</v>
      </c>
      <c r="AN69">
        <v>1.3975353365150601E-3</v>
      </c>
      <c r="AO69">
        <v>1.4421610925091368E-3</v>
      </c>
      <c r="AP69">
        <v>1.1054718648052938E-3</v>
      </c>
      <c r="AQ69">
        <v>2.0192658007750185E-3</v>
      </c>
      <c r="AR69">
        <v>2.5223871367548176E-3</v>
      </c>
      <c r="AS69">
        <v>2.6463545573442186E-3</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row>
    <row r="70" spans="1:69">
      <c r="A70" t="s">
        <v>289</v>
      </c>
      <c r="B70" t="s">
        <v>304</v>
      </c>
      <c r="C70" t="s">
        <v>5150</v>
      </c>
      <c r="D70" t="s">
        <v>38</v>
      </c>
      <c r="E70">
        <v>1000</v>
      </c>
      <c r="F70" t="s">
        <v>2608</v>
      </c>
      <c r="G70">
        <v>0</v>
      </c>
      <c r="H70">
        <v>0</v>
      </c>
      <c r="I70">
        <v>0</v>
      </c>
      <c r="J70">
        <v>0</v>
      </c>
      <c r="K70">
        <v>0.69825772561180965</v>
      </c>
      <c r="L70">
        <v>0.60055801722288504</v>
      </c>
      <c r="M70">
        <v>0.64250285603778512</v>
      </c>
      <c r="N70">
        <v>0</v>
      </c>
      <c r="O70">
        <v>2.7606948441738773E-2</v>
      </c>
      <c r="P70">
        <v>0</v>
      </c>
      <c r="Q70">
        <v>1.0377596469440023E-2</v>
      </c>
      <c r="R70">
        <v>5.9790016886966139E-3</v>
      </c>
      <c r="S70">
        <v>5.9384405394624067E-3</v>
      </c>
      <c r="T70">
        <v>7.9073326992752917E-3</v>
      </c>
      <c r="U70">
        <v>8.856078905630024E-3</v>
      </c>
      <c r="V70">
        <v>5.5080005511804406E-3</v>
      </c>
      <c r="W70">
        <v>5.5638062408309994E-3</v>
      </c>
      <c r="X70">
        <v>4.9803541470506115E-3</v>
      </c>
      <c r="Y70">
        <v>4.4291283086377699E-3</v>
      </c>
      <c r="Z70">
        <v>4.4435344560253345E-3</v>
      </c>
      <c r="AA70">
        <v>4.0904319994211468E-3</v>
      </c>
      <c r="AB70">
        <v>4.0920048651742228E-3</v>
      </c>
      <c r="AC70">
        <v>4.0953682779105421E-3</v>
      </c>
      <c r="AD70">
        <v>4.3187202847723687E-3</v>
      </c>
      <c r="AE70">
        <v>4.3207428979488583E-3</v>
      </c>
      <c r="AF70">
        <v>0</v>
      </c>
      <c r="AG70">
        <v>0</v>
      </c>
      <c r="AH70">
        <v>0</v>
      </c>
      <c r="AI70">
        <v>0</v>
      </c>
      <c r="AJ70">
        <v>5.424715945759731E-3</v>
      </c>
      <c r="AK70">
        <v>4.7422383821999212E-3</v>
      </c>
      <c r="AL70">
        <v>4.2443483231109792E-3</v>
      </c>
      <c r="AM70">
        <v>4.2443255528438733E-3</v>
      </c>
      <c r="AN70">
        <v>4.2461517599202215E-3</v>
      </c>
      <c r="AO70">
        <v>4.3817388376856626E-3</v>
      </c>
      <c r="AP70">
        <v>4.4754226211013628E-3</v>
      </c>
      <c r="AQ70">
        <v>6.5763381575775727E-3</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row>
    <row r="71" spans="1:69">
      <c r="A71" t="s">
        <v>289</v>
      </c>
      <c r="B71" t="s">
        <v>304</v>
      </c>
      <c r="C71" t="s">
        <v>5155</v>
      </c>
      <c r="D71" t="s">
        <v>38</v>
      </c>
      <c r="E71">
        <v>1000</v>
      </c>
      <c r="F71" t="s">
        <v>2608</v>
      </c>
      <c r="G71">
        <v>0</v>
      </c>
      <c r="H71">
        <v>0</v>
      </c>
      <c r="I71">
        <v>0</v>
      </c>
      <c r="J71">
        <v>0</v>
      </c>
      <c r="K71">
        <v>0</v>
      </c>
      <c r="L71">
        <v>0</v>
      </c>
      <c r="M71">
        <v>0</v>
      </c>
      <c r="N71">
        <v>0</v>
      </c>
      <c r="O71">
        <v>0</v>
      </c>
      <c r="P71">
        <v>0</v>
      </c>
      <c r="Q71">
        <v>1.2480686417928387E-3</v>
      </c>
      <c r="R71">
        <v>1.9869002792411022E-3</v>
      </c>
      <c r="S71">
        <v>5.5565523555569278E-3</v>
      </c>
      <c r="T71">
        <v>7.086006747034441E-3</v>
      </c>
      <c r="U71">
        <v>7.9362077282160107E-3</v>
      </c>
      <c r="V71">
        <v>4.2734671878857352E-3</v>
      </c>
      <c r="W71">
        <v>3.3570845589796596E-3</v>
      </c>
      <c r="X71">
        <v>2.8409887413009078E-3</v>
      </c>
      <c r="Y71">
        <v>4.0183375443140377E-3</v>
      </c>
      <c r="Z71">
        <v>3.7105889641242057E-3</v>
      </c>
      <c r="AA71">
        <v>3.5775514209276079E-3</v>
      </c>
      <c r="AB71">
        <v>3.7839802914951043E-3</v>
      </c>
      <c r="AC71">
        <v>2.9651431299539373E-3</v>
      </c>
      <c r="AD71">
        <v>1.7980935978698768E-3</v>
      </c>
      <c r="AE71">
        <v>1.3305994802710066E-3</v>
      </c>
      <c r="AF71">
        <v>1.2197747347576643E-3</v>
      </c>
      <c r="AG71">
        <v>1.4556627250873874E-3</v>
      </c>
      <c r="AH71">
        <v>2.4147616215412075E-3</v>
      </c>
      <c r="AI71">
        <v>2.1937917139119405E-3</v>
      </c>
      <c r="AJ71">
        <v>3.2661293900289865E-3</v>
      </c>
      <c r="AK71">
        <v>4.2700294820258453E-3</v>
      </c>
      <c r="AL71">
        <v>3.8217168794588011E-3</v>
      </c>
      <c r="AM71">
        <v>3.8216963765435072E-3</v>
      </c>
      <c r="AN71">
        <v>3.8233407388525722E-3</v>
      </c>
      <c r="AO71">
        <v>2.6381705770941147E-3</v>
      </c>
      <c r="AP71">
        <v>1.5364225964450045E-3</v>
      </c>
      <c r="AQ71">
        <v>2.2576715994430882E-3</v>
      </c>
      <c r="AR71">
        <v>2.8201942504380638E-3</v>
      </c>
      <c r="AS71">
        <v>3.6779940490163478E-3</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row>
    <row r="72" spans="1:69">
      <c r="A72" t="s">
        <v>289</v>
      </c>
      <c r="B72" t="s">
        <v>305</v>
      </c>
      <c r="C72" t="s">
        <v>2</v>
      </c>
      <c r="D72" t="s">
        <v>38</v>
      </c>
      <c r="E72">
        <v>1000</v>
      </c>
      <c r="F72" t="s">
        <v>2608</v>
      </c>
      <c r="G72">
        <v>0</v>
      </c>
      <c r="H72">
        <v>1</v>
      </c>
      <c r="I72">
        <v>1</v>
      </c>
      <c r="J72">
        <v>1</v>
      </c>
      <c r="K72">
        <v>0</v>
      </c>
      <c r="L72">
        <v>0</v>
      </c>
      <c r="M72">
        <v>0</v>
      </c>
      <c r="N72">
        <v>1</v>
      </c>
      <c r="O72">
        <v>0.97018038668451512</v>
      </c>
      <c r="P72">
        <v>1</v>
      </c>
      <c r="Q72">
        <v>0.88536530970234206</v>
      </c>
      <c r="R72">
        <v>0.84373773503134053</v>
      </c>
      <c r="S72">
        <v>0.84158138954794259</v>
      </c>
      <c r="T72">
        <v>0.78878424951577275</v>
      </c>
      <c r="U72">
        <v>0.76398881512412953</v>
      </c>
      <c r="V72">
        <v>0.85365369288766746</v>
      </c>
      <c r="W72">
        <v>0.78348002862937516</v>
      </c>
      <c r="X72">
        <v>0.80658209834909667</v>
      </c>
      <c r="Y72">
        <v>0.71772609514717722</v>
      </c>
      <c r="Z72">
        <v>0.7169614891412025</v>
      </c>
      <c r="AA72">
        <v>0.68896183975422054</v>
      </c>
      <c r="AB72">
        <v>0.68884192414981216</v>
      </c>
      <c r="AC72">
        <v>0.68940811597443918</v>
      </c>
      <c r="AD72">
        <v>0.72700685577038326</v>
      </c>
      <c r="AE72">
        <v>0.72734733942038121</v>
      </c>
      <c r="AF72">
        <v>0.77157862093251295</v>
      </c>
      <c r="AG72">
        <v>0.81760471556985892</v>
      </c>
      <c r="AH72">
        <v>0.78842740261491429</v>
      </c>
      <c r="AI72">
        <v>0.80667902150877857</v>
      </c>
      <c r="AJ72">
        <v>0.7620427056500797</v>
      </c>
      <c r="AK72">
        <v>0.73221582867003965</v>
      </c>
      <c r="AL72">
        <v>0.65588442581272643</v>
      </c>
      <c r="AM72">
        <v>0.6560986321226705</v>
      </c>
      <c r="AN72">
        <v>0.65616311314611031</v>
      </c>
      <c r="AO72">
        <v>0.64649105405064844</v>
      </c>
      <c r="AP72">
        <v>0.64045853147977339</v>
      </c>
      <c r="AQ72">
        <v>0.55219894908519629</v>
      </c>
      <c r="AR72">
        <v>0.69038212526642329</v>
      </c>
      <c r="AS72">
        <v>0.90179084042763158</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row>
    <row r="73" spans="1:69">
      <c r="A73" t="s">
        <v>289</v>
      </c>
      <c r="B73" t="s">
        <v>305</v>
      </c>
      <c r="C73" t="s">
        <v>5137</v>
      </c>
      <c r="D73" t="s">
        <v>38</v>
      </c>
      <c r="E73">
        <v>1000</v>
      </c>
      <c r="F73" t="s">
        <v>2608</v>
      </c>
      <c r="G73">
        <v>0</v>
      </c>
      <c r="H73">
        <v>0</v>
      </c>
      <c r="I73">
        <v>0</v>
      </c>
      <c r="J73">
        <v>0</v>
      </c>
      <c r="K73">
        <v>0</v>
      </c>
      <c r="L73">
        <v>0</v>
      </c>
      <c r="M73">
        <v>0</v>
      </c>
      <c r="N73">
        <v>0</v>
      </c>
      <c r="O73">
        <v>0</v>
      </c>
      <c r="P73">
        <v>0</v>
      </c>
      <c r="Q73">
        <v>0.10215000736642875</v>
      </c>
      <c r="R73">
        <v>0.14713307371865983</v>
      </c>
      <c r="S73">
        <v>0.14613493274611711</v>
      </c>
      <c r="T73">
        <v>0.19458602381061738</v>
      </c>
      <c r="U73">
        <v>0.21793305610595695</v>
      </c>
      <c r="V73">
        <v>0.13554253591721513</v>
      </c>
      <c r="W73">
        <v>0.20537372869524509</v>
      </c>
      <c r="X73">
        <v>0.18383708151020056</v>
      </c>
      <c r="Y73">
        <v>0.27248330736224646</v>
      </c>
      <c r="Z73">
        <v>0.27336958439306902</v>
      </c>
      <c r="AA73">
        <v>0.30197574657811832</v>
      </c>
      <c r="AB73">
        <v>0.30209186324015297</v>
      </c>
      <c r="AC73">
        <v>0.30234016685997694</v>
      </c>
      <c r="AD73">
        <v>0.26569092262967886</v>
      </c>
      <c r="AE73">
        <v>0.265815355314722</v>
      </c>
      <c r="AF73">
        <v>0.22561661145535081</v>
      </c>
      <c r="AG73">
        <v>0.17949854843283913</v>
      </c>
      <c r="AH73">
        <v>0.20771148446531973</v>
      </c>
      <c r="AI73">
        <v>0.18870423044637211</v>
      </c>
      <c r="AJ73">
        <v>0.22693817356175108</v>
      </c>
      <c r="AK73">
        <v>0.25673654579447375</v>
      </c>
      <c r="AL73">
        <v>0.33422784456745874</v>
      </c>
      <c r="AM73">
        <v>0.3342260514871751</v>
      </c>
      <c r="AN73">
        <v>0.33436985901860183</v>
      </c>
      <c r="AO73">
        <v>0.34504687544206253</v>
      </c>
      <c r="AP73">
        <v>0.35242415143787514</v>
      </c>
      <c r="AQ73">
        <v>0.43694777535700824</v>
      </c>
      <c r="AR73">
        <v>0.30427529334638381</v>
      </c>
      <c r="AS73">
        <v>9.1884810966007729E-2</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row>
    <row r="74" spans="1:69">
      <c r="A74" t="s">
        <v>289</v>
      </c>
      <c r="B74" t="s">
        <v>305</v>
      </c>
      <c r="C74" t="s">
        <v>5140</v>
      </c>
      <c r="D74" t="s">
        <v>38</v>
      </c>
      <c r="E74">
        <v>1000</v>
      </c>
      <c r="F74" t="s">
        <v>2608</v>
      </c>
      <c r="G74">
        <v>0</v>
      </c>
      <c r="H74">
        <v>0</v>
      </c>
      <c r="I74">
        <v>0</v>
      </c>
      <c r="J74">
        <v>0</v>
      </c>
      <c r="K74">
        <v>0.30174227438819035</v>
      </c>
      <c r="L74">
        <v>0.39944198277711485</v>
      </c>
      <c r="M74">
        <v>0.35749714396221499</v>
      </c>
      <c r="N74">
        <v>0</v>
      </c>
      <c r="O74">
        <v>2.2126648737460426E-3</v>
      </c>
      <c r="P74">
        <v>0</v>
      </c>
      <c r="Q74">
        <v>8.5901781999638124E-4</v>
      </c>
      <c r="R74">
        <v>1.1632892820619852E-3</v>
      </c>
      <c r="S74">
        <v>7.8868481092105882E-4</v>
      </c>
      <c r="T74">
        <v>1.6363872272999777E-3</v>
      </c>
      <c r="U74">
        <v>1.2858421360674702E-3</v>
      </c>
      <c r="V74">
        <v>1.022303456051235E-3</v>
      </c>
      <c r="W74">
        <v>2.2253518755691254E-3</v>
      </c>
      <c r="X74">
        <v>1.7594772523514374E-3</v>
      </c>
      <c r="Y74">
        <v>1.343131637624509E-3</v>
      </c>
      <c r="Z74">
        <v>1.5148030455790313E-3</v>
      </c>
      <c r="AA74">
        <v>1.394430247312513E-3</v>
      </c>
      <c r="AB74">
        <v>1.1902274533656283E-3</v>
      </c>
      <c r="AC74">
        <v>1.1912057577195248E-3</v>
      </c>
      <c r="AD74">
        <v>1.1854077172957836E-3</v>
      </c>
      <c r="AE74">
        <v>1.185962886677086E-3</v>
      </c>
      <c r="AF74">
        <v>1.5849928773785645E-3</v>
      </c>
      <c r="AG74">
        <v>1.4410732722145029E-3</v>
      </c>
      <c r="AH74">
        <v>1.4463512982248988E-3</v>
      </c>
      <c r="AI74">
        <v>2.4229563309374315E-3</v>
      </c>
      <c r="AJ74">
        <v>2.3282754523805357E-3</v>
      </c>
      <c r="AK74">
        <v>2.0353576712608015E-3</v>
      </c>
      <c r="AL74">
        <v>1.8216644172449488E-3</v>
      </c>
      <c r="AM74">
        <v>1.6092944607670292E-3</v>
      </c>
      <c r="AN74">
        <v>1.3975353365150601E-3</v>
      </c>
      <c r="AO74">
        <v>1.4421610925091368E-3</v>
      </c>
      <c r="AP74">
        <v>1.1054718648052938E-3</v>
      </c>
      <c r="AQ74">
        <v>2.0192658007750185E-3</v>
      </c>
      <c r="AR74">
        <v>2.5223871367548176E-3</v>
      </c>
      <c r="AS74">
        <v>2.6463545573442186E-3</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row>
    <row r="75" spans="1:69">
      <c r="A75" t="s">
        <v>289</v>
      </c>
      <c r="B75" t="s">
        <v>305</v>
      </c>
      <c r="C75" t="s">
        <v>5150</v>
      </c>
      <c r="D75" t="s">
        <v>38</v>
      </c>
      <c r="E75">
        <v>1000</v>
      </c>
      <c r="F75" t="s">
        <v>2608</v>
      </c>
      <c r="G75">
        <v>0</v>
      </c>
      <c r="H75">
        <v>0</v>
      </c>
      <c r="I75">
        <v>0</v>
      </c>
      <c r="J75">
        <v>0</v>
      </c>
      <c r="K75">
        <v>0.69825772561180965</v>
      </c>
      <c r="L75">
        <v>0.60055801722288504</v>
      </c>
      <c r="M75">
        <v>0.64250285603778512</v>
      </c>
      <c r="N75">
        <v>0</v>
      </c>
      <c r="O75">
        <v>2.7606948441738773E-2</v>
      </c>
      <c r="P75">
        <v>0</v>
      </c>
      <c r="Q75">
        <v>1.0377596469440023E-2</v>
      </c>
      <c r="R75">
        <v>5.9790016886966139E-3</v>
      </c>
      <c r="S75">
        <v>5.9384405394624067E-3</v>
      </c>
      <c r="T75">
        <v>7.9073326992752917E-3</v>
      </c>
      <c r="U75">
        <v>8.856078905630024E-3</v>
      </c>
      <c r="V75">
        <v>5.5080005511804406E-3</v>
      </c>
      <c r="W75">
        <v>5.5638062408309994E-3</v>
      </c>
      <c r="X75">
        <v>4.9803541470506115E-3</v>
      </c>
      <c r="Y75">
        <v>4.4291283086377699E-3</v>
      </c>
      <c r="Z75">
        <v>4.4435344560253345E-3</v>
      </c>
      <c r="AA75">
        <v>4.0904319994211468E-3</v>
      </c>
      <c r="AB75">
        <v>4.0920048651742228E-3</v>
      </c>
      <c r="AC75">
        <v>4.0953682779105421E-3</v>
      </c>
      <c r="AD75">
        <v>4.3187202847723687E-3</v>
      </c>
      <c r="AE75">
        <v>4.3207428979488583E-3</v>
      </c>
      <c r="AF75">
        <v>0</v>
      </c>
      <c r="AG75">
        <v>0</v>
      </c>
      <c r="AH75">
        <v>0</v>
      </c>
      <c r="AI75">
        <v>0</v>
      </c>
      <c r="AJ75">
        <v>5.424715945759731E-3</v>
      </c>
      <c r="AK75">
        <v>4.7422383821999212E-3</v>
      </c>
      <c r="AL75">
        <v>4.2443483231109792E-3</v>
      </c>
      <c r="AM75">
        <v>4.2443255528438733E-3</v>
      </c>
      <c r="AN75">
        <v>4.2461517599202215E-3</v>
      </c>
      <c r="AO75">
        <v>4.3817388376856626E-3</v>
      </c>
      <c r="AP75">
        <v>4.4754226211013628E-3</v>
      </c>
      <c r="AQ75">
        <v>6.5763381575775727E-3</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row>
    <row r="76" spans="1:69">
      <c r="A76" t="s">
        <v>289</v>
      </c>
      <c r="B76" t="s">
        <v>305</v>
      </c>
      <c r="C76" t="s">
        <v>5155</v>
      </c>
      <c r="D76" t="s">
        <v>38</v>
      </c>
      <c r="E76">
        <v>1000</v>
      </c>
      <c r="F76" t="s">
        <v>2608</v>
      </c>
      <c r="G76">
        <v>0</v>
      </c>
      <c r="H76">
        <v>0</v>
      </c>
      <c r="I76">
        <v>0</v>
      </c>
      <c r="J76">
        <v>0</v>
      </c>
      <c r="K76">
        <v>0</v>
      </c>
      <c r="L76">
        <v>0</v>
      </c>
      <c r="M76">
        <v>0</v>
      </c>
      <c r="N76">
        <v>0</v>
      </c>
      <c r="O76">
        <v>0</v>
      </c>
      <c r="P76">
        <v>0</v>
      </c>
      <c r="Q76">
        <v>1.2480686417928387E-3</v>
      </c>
      <c r="R76">
        <v>1.9869002792411022E-3</v>
      </c>
      <c r="S76">
        <v>5.5565523555569278E-3</v>
      </c>
      <c r="T76">
        <v>7.086006747034441E-3</v>
      </c>
      <c r="U76">
        <v>7.9362077282160107E-3</v>
      </c>
      <c r="V76">
        <v>4.2734671878857352E-3</v>
      </c>
      <c r="W76">
        <v>3.3570845589796596E-3</v>
      </c>
      <c r="X76">
        <v>2.8409887413009078E-3</v>
      </c>
      <c r="Y76">
        <v>4.0183375443140377E-3</v>
      </c>
      <c r="Z76">
        <v>3.7105889641242057E-3</v>
      </c>
      <c r="AA76">
        <v>3.5775514209276079E-3</v>
      </c>
      <c r="AB76">
        <v>3.7839802914951043E-3</v>
      </c>
      <c r="AC76">
        <v>2.9651431299539373E-3</v>
      </c>
      <c r="AD76">
        <v>1.7980935978698768E-3</v>
      </c>
      <c r="AE76">
        <v>1.3305994802710066E-3</v>
      </c>
      <c r="AF76">
        <v>1.2197747347576643E-3</v>
      </c>
      <c r="AG76">
        <v>1.4556627250873874E-3</v>
      </c>
      <c r="AH76">
        <v>2.4147616215412075E-3</v>
      </c>
      <c r="AI76">
        <v>2.1937917139119405E-3</v>
      </c>
      <c r="AJ76">
        <v>3.2661293900289865E-3</v>
      </c>
      <c r="AK76">
        <v>4.2700294820258453E-3</v>
      </c>
      <c r="AL76">
        <v>3.8217168794588011E-3</v>
      </c>
      <c r="AM76">
        <v>3.8216963765435072E-3</v>
      </c>
      <c r="AN76">
        <v>3.8233407388525722E-3</v>
      </c>
      <c r="AO76">
        <v>2.6381705770941147E-3</v>
      </c>
      <c r="AP76">
        <v>1.5364225964450045E-3</v>
      </c>
      <c r="AQ76">
        <v>2.2576715994430882E-3</v>
      </c>
      <c r="AR76">
        <v>2.8201942504380638E-3</v>
      </c>
      <c r="AS76">
        <v>3.6779940490163478E-3</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row>
    <row r="77" spans="1:69">
      <c r="A77" t="s">
        <v>289</v>
      </c>
      <c r="B77" t="s">
        <v>306</v>
      </c>
      <c r="C77" t="s">
        <v>2</v>
      </c>
      <c r="D77" t="s">
        <v>38</v>
      </c>
      <c r="E77">
        <v>1000</v>
      </c>
      <c r="F77" t="s">
        <v>2608</v>
      </c>
      <c r="G77">
        <v>0</v>
      </c>
      <c r="H77">
        <v>1</v>
      </c>
      <c r="I77">
        <v>1</v>
      </c>
      <c r="J77">
        <v>1</v>
      </c>
      <c r="K77">
        <v>0</v>
      </c>
      <c r="L77">
        <v>0</v>
      </c>
      <c r="M77">
        <v>0</v>
      </c>
      <c r="N77">
        <v>1</v>
      </c>
      <c r="O77">
        <v>0.97018038668451512</v>
      </c>
      <c r="P77">
        <v>1</v>
      </c>
      <c r="Q77">
        <v>0.88536530970234206</v>
      </c>
      <c r="R77">
        <v>0.84373773503134053</v>
      </c>
      <c r="S77">
        <v>0.84158138954794259</v>
      </c>
      <c r="T77">
        <v>0.78878424951577275</v>
      </c>
      <c r="U77">
        <v>0.76398881512412953</v>
      </c>
      <c r="V77">
        <v>0.85365369288766746</v>
      </c>
      <c r="W77">
        <v>0.78348002862937516</v>
      </c>
      <c r="X77">
        <v>0.80658209834909667</v>
      </c>
      <c r="Y77">
        <v>0.71772609514717722</v>
      </c>
      <c r="Z77">
        <v>0.7169614891412025</v>
      </c>
      <c r="AA77">
        <v>0.68896183975422054</v>
      </c>
      <c r="AB77">
        <v>0.68884192414981216</v>
      </c>
      <c r="AC77">
        <v>0.68940811597443918</v>
      </c>
      <c r="AD77">
        <v>0.72700685577038326</v>
      </c>
      <c r="AE77">
        <v>0.72734733942038121</v>
      </c>
      <c r="AF77">
        <v>0.77157862093251295</v>
      </c>
      <c r="AG77">
        <v>0.81760471556985892</v>
      </c>
      <c r="AH77">
        <v>0.78842740261491429</v>
      </c>
      <c r="AI77">
        <v>0.80667902150877857</v>
      </c>
      <c r="AJ77">
        <v>0.7620427056500797</v>
      </c>
      <c r="AK77">
        <v>0.73221582867003965</v>
      </c>
      <c r="AL77">
        <v>0.65588442581272643</v>
      </c>
      <c r="AM77">
        <v>0.6560986321226705</v>
      </c>
      <c r="AN77">
        <v>0.65616311314611031</v>
      </c>
      <c r="AO77">
        <v>0.64649105405064844</v>
      </c>
      <c r="AP77">
        <v>0.64045853147977339</v>
      </c>
      <c r="AQ77">
        <v>0.55219894908519629</v>
      </c>
      <c r="AR77">
        <v>0.69038212526642329</v>
      </c>
      <c r="AS77">
        <v>0.90179084042763158</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row>
    <row r="78" spans="1:69">
      <c r="A78" t="s">
        <v>289</v>
      </c>
      <c r="B78" t="s">
        <v>306</v>
      </c>
      <c r="C78" t="s">
        <v>5137</v>
      </c>
      <c r="D78" t="s">
        <v>38</v>
      </c>
      <c r="E78">
        <v>1000</v>
      </c>
      <c r="F78" t="s">
        <v>2608</v>
      </c>
      <c r="G78">
        <v>0</v>
      </c>
      <c r="H78">
        <v>0</v>
      </c>
      <c r="I78">
        <v>0</v>
      </c>
      <c r="J78">
        <v>0</v>
      </c>
      <c r="K78">
        <v>0</v>
      </c>
      <c r="L78">
        <v>0</v>
      </c>
      <c r="M78">
        <v>0</v>
      </c>
      <c r="N78">
        <v>0</v>
      </c>
      <c r="O78">
        <v>0</v>
      </c>
      <c r="P78">
        <v>0</v>
      </c>
      <c r="Q78">
        <v>0.10215000736642875</v>
      </c>
      <c r="R78">
        <v>0.14713307371865983</v>
      </c>
      <c r="S78">
        <v>0.14613493274611711</v>
      </c>
      <c r="T78">
        <v>0.19458602381061738</v>
      </c>
      <c r="U78">
        <v>0.21793305610595695</v>
      </c>
      <c r="V78">
        <v>0.13554253591721513</v>
      </c>
      <c r="W78">
        <v>0.20537372869524509</v>
      </c>
      <c r="X78">
        <v>0.18383708151020056</v>
      </c>
      <c r="Y78">
        <v>0.27248330736224646</v>
      </c>
      <c r="Z78">
        <v>0.27336958439306902</v>
      </c>
      <c r="AA78">
        <v>0.30197574657811832</v>
      </c>
      <c r="AB78">
        <v>0.30209186324015297</v>
      </c>
      <c r="AC78">
        <v>0.30234016685997694</v>
      </c>
      <c r="AD78">
        <v>0.26569092262967886</v>
      </c>
      <c r="AE78">
        <v>0.265815355314722</v>
      </c>
      <c r="AF78">
        <v>0.22561661145535081</v>
      </c>
      <c r="AG78">
        <v>0.17949854843283913</v>
      </c>
      <c r="AH78">
        <v>0.20771148446531973</v>
      </c>
      <c r="AI78">
        <v>0.18870423044637211</v>
      </c>
      <c r="AJ78">
        <v>0.22693817356175108</v>
      </c>
      <c r="AK78">
        <v>0.25673654579447375</v>
      </c>
      <c r="AL78">
        <v>0.33422784456745874</v>
      </c>
      <c r="AM78">
        <v>0.3342260514871751</v>
      </c>
      <c r="AN78">
        <v>0.33436985901860183</v>
      </c>
      <c r="AO78">
        <v>0.34504687544206253</v>
      </c>
      <c r="AP78">
        <v>0.35242415143787514</v>
      </c>
      <c r="AQ78">
        <v>0.43694777535700824</v>
      </c>
      <c r="AR78">
        <v>0.30427529334638381</v>
      </c>
      <c r="AS78">
        <v>9.1884810966007729E-2</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row>
    <row r="79" spans="1:69">
      <c r="A79" t="s">
        <v>289</v>
      </c>
      <c r="B79" t="s">
        <v>306</v>
      </c>
      <c r="C79" t="s">
        <v>5140</v>
      </c>
      <c r="D79" t="s">
        <v>38</v>
      </c>
      <c r="E79">
        <v>1000</v>
      </c>
      <c r="F79" t="s">
        <v>2608</v>
      </c>
      <c r="G79">
        <v>0</v>
      </c>
      <c r="H79">
        <v>0</v>
      </c>
      <c r="I79">
        <v>0</v>
      </c>
      <c r="J79">
        <v>0</v>
      </c>
      <c r="K79">
        <v>0.30174227438819035</v>
      </c>
      <c r="L79">
        <v>0.39944198277711485</v>
      </c>
      <c r="M79">
        <v>0.35749714396221499</v>
      </c>
      <c r="N79">
        <v>0</v>
      </c>
      <c r="O79">
        <v>2.2126648737460426E-3</v>
      </c>
      <c r="P79">
        <v>0</v>
      </c>
      <c r="Q79">
        <v>8.5901781999638124E-4</v>
      </c>
      <c r="R79">
        <v>1.1632892820619852E-3</v>
      </c>
      <c r="S79">
        <v>7.8868481092105882E-4</v>
      </c>
      <c r="T79">
        <v>1.6363872272999777E-3</v>
      </c>
      <c r="U79">
        <v>1.2858421360674702E-3</v>
      </c>
      <c r="V79">
        <v>1.022303456051235E-3</v>
      </c>
      <c r="W79">
        <v>2.2253518755691254E-3</v>
      </c>
      <c r="X79">
        <v>1.7594772523514374E-3</v>
      </c>
      <c r="Y79">
        <v>1.343131637624509E-3</v>
      </c>
      <c r="Z79">
        <v>1.5148030455790313E-3</v>
      </c>
      <c r="AA79">
        <v>1.394430247312513E-3</v>
      </c>
      <c r="AB79">
        <v>1.1902274533656283E-3</v>
      </c>
      <c r="AC79">
        <v>1.1912057577195248E-3</v>
      </c>
      <c r="AD79">
        <v>1.1854077172957836E-3</v>
      </c>
      <c r="AE79">
        <v>1.185962886677086E-3</v>
      </c>
      <c r="AF79">
        <v>1.5849928773785645E-3</v>
      </c>
      <c r="AG79">
        <v>1.4410732722145029E-3</v>
      </c>
      <c r="AH79">
        <v>1.4463512982248988E-3</v>
      </c>
      <c r="AI79">
        <v>2.4229563309374315E-3</v>
      </c>
      <c r="AJ79">
        <v>2.3282754523805357E-3</v>
      </c>
      <c r="AK79">
        <v>2.0353576712608015E-3</v>
      </c>
      <c r="AL79">
        <v>1.8216644172449488E-3</v>
      </c>
      <c r="AM79">
        <v>1.6092944607670292E-3</v>
      </c>
      <c r="AN79">
        <v>1.3975353365150601E-3</v>
      </c>
      <c r="AO79">
        <v>1.4421610925091368E-3</v>
      </c>
      <c r="AP79">
        <v>1.1054718648052938E-3</v>
      </c>
      <c r="AQ79">
        <v>2.0192658007750185E-3</v>
      </c>
      <c r="AR79">
        <v>2.5223871367548176E-3</v>
      </c>
      <c r="AS79">
        <v>2.6463545573442186E-3</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row>
    <row r="80" spans="1:69">
      <c r="A80" t="s">
        <v>289</v>
      </c>
      <c r="B80" t="s">
        <v>306</v>
      </c>
      <c r="C80" t="s">
        <v>5150</v>
      </c>
      <c r="D80" t="s">
        <v>38</v>
      </c>
      <c r="E80">
        <v>1000</v>
      </c>
      <c r="F80" t="s">
        <v>2608</v>
      </c>
      <c r="G80">
        <v>0</v>
      </c>
      <c r="H80">
        <v>0</v>
      </c>
      <c r="I80">
        <v>0</v>
      </c>
      <c r="J80">
        <v>0</v>
      </c>
      <c r="K80">
        <v>0.69825772561180965</v>
      </c>
      <c r="L80">
        <v>0.60055801722288504</v>
      </c>
      <c r="M80">
        <v>0.64250285603778512</v>
      </c>
      <c r="N80">
        <v>0</v>
      </c>
      <c r="O80">
        <v>2.7606948441738773E-2</v>
      </c>
      <c r="P80">
        <v>0</v>
      </c>
      <c r="Q80">
        <v>1.0377596469440023E-2</v>
      </c>
      <c r="R80">
        <v>5.9790016886966139E-3</v>
      </c>
      <c r="S80">
        <v>5.9384405394624067E-3</v>
      </c>
      <c r="T80">
        <v>7.9073326992752917E-3</v>
      </c>
      <c r="U80">
        <v>8.856078905630024E-3</v>
      </c>
      <c r="V80">
        <v>5.5080005511804406E-3</v>
      </c>
      <c r="W80">
        <v>5.5638062408309994E-3</v>
      </c>
      <c r="X80">
        <v>4.9803541470506115E-3</v>
      </c>
      <c r="Y80">
        <v>4.4291283086377699E-3</v>
      </c>
      <c r="Z80">
        <v>4.4435344560253345E-3</v>
      </c>
      <c r="AA80">
        <v>4.0904319994211468E-3</v>
      </c>
      <c r="AB80">
        <v>4.0920048651742228E-3</v>
      </c>
      <c r="AC80">
        <v>4.0953682779105421E-3</v>
      </c>
      <c r="AD80">
        <v>4.3187202847723687E-3</v>
      </c>
      <c r="AE80">
        <v>4.3207428979488583E-3</v>
      </c>
      <c r="AF80">
        <v>0</v>
      </c>
      <c r="AG80">
        <v>0</v>
      </c>
      <c r="AH80">
        <v>0</v>
      </c>
      <c r="AI80">
        <v>0</v>
      </c>
      <c r="AJ80">
        <v>5.424715945759731E-3</v>
      </c>
      <c r="AK80">
        <v>4.7422383821999212E-3</v>
      </c>
      <c r="AL80">
        <v>4.2443483231109792E-3</v>
      </c>
      <c r="AM80">
        <v>4.2443255528438733E-3</v>
      </c>
      <c r="AN80">
        <v>4.2461517599202215E-3</v>
      </c>
      <c r="AO80">
        <v>4.3817388376856626E-3</v>
      </c>
      <c r="AP80">
        <v>4.4754226211013628E-3</v>
      </c>
      <c r="AQ80">
        <v>6.5763381575775727E-3</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row>
    <row r="81" spans="1:69">
      <c r="A81" t="s">
        <v>289</v>
      </c>
      <c r="B81" t="s">
        <v>306</v>
      </c>
      <c r="C81" t="s">
        <v>5155</v>
      </c>
      <c r="D81" t="s">
        <v>38</v>
      </c>
      <c r="E81">
        <v>1000</v>
      </c>
      <c r="F81" t="s">
        <v>2608</v>
      </c>
      <c r="G81">
        <v>0</v>
      </c>
      <c r="H81">
        <v>0</v>
      </c>
      <c r="I81">
        <v>0</v>
      </c>
      <c r="J81">
        <v>0</v>
      </c>
      <c r="K81">
        <v>0</v>
      </c>
      <c r="L81">
        <v>0</v>
      </c>
      <c r="M81">
        <v>0</v>
      </c>
      <c r="N81">
        <v>0</v>
      </c>
      <c r="O81">
        <v>0</v>
      </c>
      <c r="P81">
        <v>0</v>
      </c>
      <c r="Q81">
        <v>1.2480686417928387E-3</v>
      </c>
      <c r="R81">
        <v>1.9869002792411022E-3</v>
      </c>
      <c r="S81">
        <v>5.5565523555569278E-3</v>
      </c>
      <c r="T81">
        <v>7.086006747034441E-3</v>
      </c>
      <c r="U81">
        <v>7.9362077282160107E-3</v>
      </c>
      <c r="V81">
        <v>4.2734671878857352E-3</v>
      </c>
      <c r="W81">
        <v>3.3570845589796596E-3</v>
      </c>
      <c r="X81">
        <v>2.8409887413009078E-3</v>
      </c>
      <c r="Y81">
        <v>4.0183375443140377E-3</v>
      </c>
      <c r="Z81">
        <v>3.7105889641242057E-3</v>
      </c>
      <c r="AA81">
        <v>3.5775514209276079E-3</v>
      </c>
      <c r="AB81">
        <v>3.7839802914951043E-3</v>
      </c>
      <c r="AC81">
        <v>2.9651431299539373E-3</v>
      </c>
      <c r="AD81">
        <v>1.7980935978698768E-3</v>
      </c>
      <c r="AE81">
        <v>1.3305994802710066E-3</v>
      </c>
      <c r="AF81">
        <v>1.2197747347576643E-3</v>
      </c>
      <c r="AG81">
        <v>1.4556627250873874E-3</v>
      </c>
      <c r="AH81">
        <v>2.4147616215412075E-3</v>
      </c>
      <c r="AI81">
        <v>2.1937917139119405E-3</v>
      </c>
      <c r="AJ81">
        <v>3.2661293900289865E-3</v>
      </c>
      <c r="AK81">
        <v>4.2700294820258453E-3</v>
      </c>
      <c r="AL81">
        <v>3.8217168794588011E-3</v>
      </c>
      <c r="AM81">
        <v>3.8216963765435072E-3</v>
      </c>
      <c r="AN81">
        <v>3.8233407388525722E-3</v>
      </c>
      <c r="AO81">
        <v>2.6381705770941147E-3</v>
      </c>
      <c r="AP81">
        <v>1.5364225964450045E-3</v>
      </c>
      <c r="AQ81">
        <v>2.2576715994430882E-3</v>
      </c>
      <c r="AR81">
        <v>2.8201942504380638E-3</v>
      </c>
      <c r="AS81">
        <v>3.6779940490163478E-3</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row>
    <row r="82" spans="1:69">
      <c r="A82" t="s">
        <v>289</v>
      </c>
      <c r="B82" t="s">
        <v>307</v>
      </c>
      <c r="C82" t="s">
        <v>2</v>
      </c>
      <c r="D82" t="s">
        <v>38</v>
      </c>
      <c r="E82">
        <v>1000</v>
      </c>
      <c r="F82" t="s">
        <v>2608</v>
      </c>
      <c r="G82">
        <v>0</v>
      </c>
      <c r="H82">
        <v>1</v>
      </c>
      <c r="I82">
        <v>1</v>
      </c>
      <c r="J82">
        <v>1</v>
      </c>
      <c r="K82">
        <v>0</v>
      </c>
      <c r="L82">
        <v>0</v>
      </c>
      <c r="M82">
        <v>0</v>
      </c>
      <c r="N82">
        <v>1</v>
      </c>
      <c r="O82">
        <v>0.97018038668451512</v>
      </c>
      <c r="P82">
        <v>1</v>
      </c>
      <c r="Q82">
        <v>0.88536530970234206</v>
      </c>
      <c r="R82">
        <v>0.84373773503134053</v>
      </c>
      <c r="S82">
        <v>0.84158138954794259</v>
      </c>
      <c r="T82">
        <v>0.78878424951577275</v>
      </c>
      <c r="U82">
        <v>0.76398881512412953</v>
      </c>
      <c r="V82">
        <v>0.85365369288766746</v>
      </c>
      <c r="W82">
        <v>0.78348002862937516</v>
      </c>
      <c r="X82">
        <v>0.80658209834909667</v>
      </c>
      <c r="Y82">
        <v>0.71772609514717722</v>
      </c>
      <c r="Z82">
        <v>0.7169614891412025</v>
      </c>
      <c r="AA82">
        <v>0.68896183975422054</v>
      </c>
      <c r="AB82">
        <v>0.68884192414981216</v>
      </c>
      <c r="AC82">
        <v>0.68940811597443918</v>
      </c>
      <c r="AD82">
        <v>0.72700685577038326</v>
      </c>
      <c r="AE82">
        <v>0.72734733942038121</v>
      </c>
      <c r="AF82">
        <v>0.77157862093251295</v>
      </c>
      <c r="AG82">
        <v>0.81760471556985892</v>
      </c>
      <c r="AH82">
        <v>0.78842740261491429</v>
      </c>
      <c r="AI82">
        <v>0.80667902150877857</v>
      </c>
      <c r="AJ82">
        <v>0.7620427056500797</v>
      </c>
      <c r="AK82">
        <v>0.73221582867003965</v>
      </c>
      <c r="AL82">
        <v>0.65588442581272643</v>
      </c>
      <c r="AM82">
        <v>0.6560986321226705</v>
      </c>
      <c r="AN82">
        <v>0.65616311314611031</v>
      </c>
      <c r="AO82">
        <v>0.64649105405064844</v>
      </c>
      <c r="AP82">
        <v>0.64045853147977339</v>
      </c>
      <c r="AQ82">
        <v>0.55219894908519629</v>
      </c>
      <c r="AR82">
        <v>0.69038212526642329</v>
      </c>
      <c r="AS82">
        <v>0.90179084042763158</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row>
    <row r="83" spans="1:69">
      <c r="A83" t="s">
        <v>289</v>
      </c>
      <c r="B83" t="s">
        <v>307</v>
      </c>
      <c r="C83" t="s">
        <v>5137</v>
      </c>
      <c r="D83" t="s">
        <v>38</v>
      </c>
      <c r="E83">
        <v>1000</v>
      </c>
      <c r="F83" t="s">
        <v>2608</v>
      </c>
      <c r="G83">
        <v>0</v>
      </c>
      <c r="H83">
        <v>0</v>
      </c>
      <c r="I83">
        <v>0</v>
      </c>
      <c r="J83">
        <v>0</v>
      </c>
      <c r="K83">
        <v>0</v>
      </c>
      <c r="L83">
        <v>0</v>
      </c>
      <c r="M83">
        <v>0</v>
      </c>
      <c r="N83">
        <v>0</v>
      </c>
      <c r="O83">
        <v>0</v>
      </c>
      <c r="P83">
        <v>0</v>
      </c>
      <c r="Q83">
        <v>0.10215000736642875</v>
      </c>
      <c r="R83">
        <v>0.14713307371865983</v>
      </c>
      <c r="S83">
        <v>0.14613493274611711</v>
      </c>
      <c r="T83">
        <v>0.19458602381061738</v>
      </c>
      <c r="U83">
        <v>0.21793305610595695</v>
      </c>
      <c r="V83">
        <v>0.13554253591721513</v>
      </c>
      <c r="W83">
        <v>0.20537372869524509</v>
      </c>
      <c r="X83">
        <v>0.18383708151020056</v>
      </c>
      <c r="Y83">
        <v>0.27248330736224646</v>
      </c>
      <c r="Z83">
        <v>0.27336958439306902</v>
      </c>
      <c r="AA83">
        <v>0.30197574657811832</v>
      </c>
      <c r="AB83">
        <v>0.30209186324015297</v>
      </c>
      <c r="AC83">
        <v>0.30234016685997694</v>
      </c>
      <c r="AD83">
        <v>0.26569092262967886</v>
      </c>
      <c r="AE83">
        <v>0.265815355314722</v>
      </c>
      <c r="AF83">
        <v>0.22561661145535081</v>
      </c>
      <c r="AG83">
        <v>0.17949854843283913</v>
      </c>
      <c r="AH83">
        <v>0.20771148446531973</v>
      </c>
      <c r="AI83">
        <v>0.18870423044637211</v>
      </c>
      <c r="AJ83">
        <v>0.22693817356175108</v>
      </c>
      <c r="AK83">
        <v>0.25673654579447375</v>
      </c>
      <c r="AL83">
        <v>0.33422784456745874</v>
      </c>
      <c r="AM83">
        <v>0.3342260514871751</v>
      </c>
      <c r="AN83">
        <v>0.33436985901860183</v>
      </c>
      <c r="AO83">
        <v>0.34504687544206253</v>
      </c>
      <c r="AP83">
        <v>0.35242415143787514</v>
      </c>
      <c r="AQ83">
        <v>0.43694777535700824</v>
      </c>
      <c r="AR83">
        <v>0.30427529334638381</v>
      </c>
      <c r="AS83">
        <v>9.1884810966007729E-2</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row>
    <row r="84" spans="1:69">
      <c r="A84" t="s">
        <v>289</v>
      </c>
      <c r="B84" t="s">
        <v>307</v>
      </c>
      <c r="C84" t="s">
        <v>5140</v>
      </c>
      <c r="D84" t="s">
        <v>38</v>
      </c>
      <c r="E84">
        <v>1000</v>
      </c>
      <c r="F84" t="s">
        <v>2608</v>
      </c>
      <c r="G84">
        <v>0</v>
      </c>
      <c r="H84">
        <v>0</v>
      </c>
      <c r="I84">
        <v>0</v>
      </c>
      <c r="J84">
        <v>0</v>
      </c>
      <c r="K84">
        <v>0.30174227438819035</v>
      </c>
      <c r="L84">
        <v>0.39944198277711485</v>
      </c>
      <c r="M84">
        <v>0.35749714396221499</v>
      </c>
      <c r="N84">
        <v>0</v>
      </c>
      <c r="O84">
        <v>2.2126648737460426E-3</v>
      </c>
      <c r="P84">
        <v>0</v>
      </c>
      <c r="Q84">
        <v>8.5901781999638124E-4</v>
      </c>
      <c r="R84">
        <v>1.1632892820619852E-3</v>
      </c>
      <c r="S84">
        <v>7.8868481092105882E-4</v>
      </c>
      <c r="T84">
        <v>1.6363872272999777E-3</v>
      </c>
      <c r="U84">
        <v>1.2858421360674702E-3</v>
      </c>
      <c r="V84">
        <v>1.022303456051235E-3</v>
      </c>
      <c r="W84">
        <v>2.2253518755691254E-3</v>
      </c>
      <c r="X84">
        <v>1.7594772523514374E-3</v>
      </c>
      <c r="Y84">
        <v>1.343131637624509E-3</v>
      </c>
      <c r="Z84">
        <v>1.5148030455790313E-3</v>
      </c>
      <c r="AA84">
        <v>1.394430247312513E-3</v>
      </c>
      <c r="AB84">
        <v>1.1902274533656283E-3</v>
      </c>
      <c r="AC84">
        <v>1.1912057577195248E-3</v>
      </c>
      <c r="AD84">
        <v>1.1854077172957836E-3</v>
      </c>
      <c r="AE84">
        <v>1.185962886677086E-3</v>
      </c>
      <c r="AF84">
        <v>1.5849928773785645E-3</v>
      </c>
      <c r="AG84">
        <v>1.4410732722145029E-3</v>
      </c>
      <c r="AH84">
        <v>1.4463512982248988E-3</v>
      </c>
      <c r="AI84">
        <v>2.4229563309374315E-3</v>
      </c>
      <c r="AJ84">
        <v>2.3282754523805357E-3</v>
      </c>
      <c r="AK84">
        <v>2.0353576712608015E-3</v>
      </c>
      <c r="AL84">
        <v>1.8216644172449488E-3</v>
      </c>
      <c r="AM84">
        <v>1.6092944607670292E-3</v>
      </c>
      <c r="AN84">
        <v>1.3975353365150601E-3</v>
      </c>
      <c r="AO84">
        <v>1.4421610925091368E-3</v>
      </c>
      <c r="AP84">
        <v>1.1054718648052938E-3</v>
      </c>
      <c r="AQ84">
        <v>2.0192658007750185E-3</v>
      </c>
      <c r="AR84">
        <v>2.5223871367548176E-3</v>
      </c>
      <c r="AS84">
        <v>2.6463545573442186E-3</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row>
    <row r="85" spans="1:69">
      <c r="A85" t="s">
        <v>289</v>
      </c>
      <c r="B85" t="s">
        <v>307</v>
      </c>
      <c r="C85" t="s">
        <v>5150</v>
      </c>
      <c r="D85" t="s">
        <v>38</v>
      </c>
      <c r="E85">
        <v>1000</v>
      </c>
      <c r="F85" t="s">
        <v>2608</v>
      </c>
      <c r="G85">
        <v>0</v>
      </c>
      <c r="H85">
        <v>0</v>
      </c>
      <c r="I85">
        <v>0</v>
      </c>
      <c r="J85">
        <v>0</v>
      </c>
      <c r="K85">
        <v>0.69825772561180965</v>
      </c>
      <c r="L85">
        <v>0.60055801722288504</v>
      </c>
      <c r="M85">
        <v>0.64250285603778512</v>
      </c>
      <c r="N85">
        <v>0</v>
      </c>
      <c r="O85">
        <v>2.7606948441738773E-2</v>
      </c>
      <c r="P85">
        <v>0</v>
      </c>
      <c r="Q85">
        <v>1.0377596469440023E-2</v>
      </c>
      <c r="R85">
        <v>5.9790016886966139E-3</v>
      </c>
      <c r="S85">
        <v>5.9384405394624067E-3</v>
      </c>
      <c r="T85">
        <v>7.9073326992752917E-3</v>
      </c>
      <c r="U85">
        <v>8.856078905630024E-3</v>
      </c>
      <c r="V85">
        <v>5.5080005511804406E-3</v>
      </c>
      <c r="W85">
        <v>5.5638062408309994E-3</v>
      </c>
      <c r="X85">
        <v>4.9803541470506115E-3</v>
      </c>
      <c r="Y85">
        <v>4.4291283086377699E-3</v>
      </c>
      <c r="Z85">
        <v>4.4435344560253345E-3</v>
      </c>
      <c r="AA85">
        <v>4.0904319994211468E-3</v>
      </c>
      <c r="AB85">
        <v>4.0920048651742228E-3</v>
      </c>
      <c r="AC85">
        <v>4.0953682779105421E-3</v>
      </c>
      <c r="AD85">
        <v>4.3187202847723687E-3</v>
      </c>
      <c r="AE85">
        <v>4.3207428979488583E-3</v>
      </c>
      <c r="AF85">
        <v>0</v>
      </c>
      <c r="AG85">
        <v>0</v>
      </c>
      <c r="AH85">
        <v>0</v>
      </c>
      <c r="AI85">
        <v>0</v>
      </c>
      <c r="AJ85">
        <v>5.424715945759731E-3</v>
      </c>
      <c r="AK85">
        <v>4.7422383821999212E-3</v>
      </c>
      <c r="AL85">
        <v>4.2443483231109792E-3</v>
      </c>
      <c r="AM85">
        <v>4.2443255528438733E-3</v>
      </c>
      <c r="AN85">
        <v>4.2461517599202215E-3</v>
      </c>
      <c r="AO85">
        <v>4.3817388376856626E-3</v>
      </c>
      <c r="AP85">
        <v>4.4754226211013628E-3</v>
      </c>
      <c r="AQ85">
        <v>6.5763381575775727E-3</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row>
    <row r="86" spans="1:69">
      <c r="A86" t="s">
        <v>289</v>
      </c>
      <c r="B86" t="s">
        <v>307</v>
      </c>
      <c r="C86" t="s">
        <v>5155</v>
      </c>
      <c r="D86" t="s">
        <v>38</v>
      </c>
      <c r="E86">
        <v>1000</v>
      </c>
      <c r="F86" t="s">
        <v>2608</v>
      </c>
      <c r="G86">
        <v>0</v>
      </c>
      <c r="H86">
        <v>0</v>
      </c>
      <c r="I86">
        <v>0</v>
      </c>
      <c r="J86">
        <v>0</v>
      </c>
      <c r="K86">
        <v>0</v>
      </c>
      <c r="L86">
        <v>0</v>
      </c>
      <c r="M86">
        <v>0</v>
      </c>
      <c r="N86">
        <v>0</v>
      </c>
      <c r="O86">
        <v>0</v>
      </c>
      <c r="P86">
        <v>0</v>
      </c>
      <c r="Q86">
        <v>1.2480686417928387E-3</v>
      </c>
      <c r="R86">
        <v>1.9869002792411022E-3</v>
      </c>
      <c r="S86">
        <v>5.5565523555569278E-3</v>
      </c>
      <c r="T86">
        <v>7.086006747034441E-3</v>
      </c>
      <c r="U86">
        <v>7.9362077282160107E-3</v>
      </c>
      <c r="V86">
        <v>4.2734671878857352E-3</v>
      </c>
      <c r="W86">
        <v>3.3570845589796596E-3</v>
      </c>
      <c r="X86">
        <v>2.8409887413009078E-3</v>
      </c>
      <c r="Y86">
        <v>4.0183375443140377E-3</v>
      </c>
      <c r="Z86">
        <v>3.7105889641242057E-3</v>
      </c>
      <c r="AA86">
        <v>3.5775514209276079E-3</v>
      </c>
      <c r="AB86">
        <v>3.7839802914951043E-3</v>
      </c>
      <c r="AC86">
        <v>2.9651431299539373E-3</v>
      </c>
      <c r="AD86">
        <v>1.7980935978698768E-3</v>
      </c>
      <c r="AE86">
        <v>1.3305994802710066E-3</v>
      </c>
      <c r="AF86">
        <v>1.2197747347576643E-3</v>
      </c>
      <c r="AG86">
        <v>1.4556627250873874E-3</v>
      </c>
      <c r="AH86">
        <v>2.4147616215412075E-3</v>
      </c>
      <c r="AI86">
        <v>2.1937917139119405E-3</v>
      </c>
      <c r="AJ86">
        <v>3.2661293900289865E-3</v>
      </c>
      <c r="AK86">
        <v>4.2700294820258453E-3</v>
      </c>
      <c r="AL86">
        <v>3.8217168794588011E-3</v>
      </c>
      <c r="AM86">
        <v>3.8216963765435072E-3</v>
      </c>
      <c r="AN86">
        <v>3.8233407388525722E-3</v>
      </c>
      <c r="AO86">
        <v>2.6381705770941147E-3</v>
      </c>
      <c r="AP86">
        <v>1.5364225964450045E-3</v>
      </c>
      <c r="AQ86">
        <v>2.2576715994430882E-3</v>
      </c>
      <c r="AR86">
        <v>2.8201942504380638E-3</v>
      </c>
      <c r="AS86">
        <v>3.6779940490163478E-3</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row>
    <row r="87" spans="1:69">
      <c r="A87" t="s">
        <v>289</v>
      </c>
      <c r="B87" t="s">
        <v>308</v>
      </c>
      <c r="C87" t="s">
        <v>2</v>
      </c>
      <c r="D87" t="s">
        <v>38</v>
      </c>
      <c r="E87">
        <v>1000</v>
      </c>
      <c r="F87" t="s">
        <v>2608</v>
      </c>
      <c r="G87">
        <v>0</v>
      </c>
      <c r="H87">
        <v>1</v>
      </c>
      <c r="I87">
        <v>1</v>
      </c>
      <c r="J87">
        <v>1</v>
      </c>
      <c r="K87">
        <v>0</v>
      </c>
      <c r="L87">
        <v>0</v>
      </c>
      <c r="M87">
        <v>0</v>
      </c>
      <c r="N87">
        <v>1</v>
      </c>
      <c r="O87">
        <v>0.97018038668451512</v>
      </c>
      <c r="P87">
        <v>1</v>
      </c>
      <c r="Q87">
        <v>0.88536530970234206</v>
      </c>
      <c r="R87">
        <v>0.84373773503134053</v>
      </c>
      <c r="S87">
        <v>0.84158138954794259</v>
      </c>
      <c r="T87">
        <v>0.78878424951577275</v>
      </c>
      <c r="U87">
        <v>0.76398881512412953</v>
      </c>
      <c r="V87">
        <v>0.85365369288766746</v>
      </c>
      <c r="W87">
        <v>0.78348002862937516</v>
      </c>
      <c r="X87">
        <v>0.80658209834909667</v>
      </c>
      <c r="Y87">
        <v>0.71772609514717722</v>
      </c>
      <c r="Z87">
        <v>0.7169614891412025</v>
      </c>
      <c r="AA87">
        <v>0.68896183975422054</v>
      </c>
      <c r="AB87">
        <v>0.68884192414981216</v>
      </c>
      <c r="AC87">
        <v>0.68940811597443918</v>
      </c>
      <c r="AD87">
        <v>0.72700685577038326</v>
      </c>
      <c r="AE87">
        <v>0.72734733942038121</v>
      </c>
      <c r="AF87">
        <v>0.77157862093251295</v>
      </c>
      <c r="AG87">
        <v>0.81760471556985892</v>
      </c>
      <c r="AH87">
        <v>0.78842740261491429</v>
      </c>
      <c r="AI87">
        <v>0.80667902150877857</v>
      </c>
      <c r="AJ87">
        <v>0.7620427056500797</v>
      </c>
      <c r="AK87">
        <v>0.73221582867003965</v>
      </c>
      <c r="AL87">
        <v>0.65588442581272643</v>
      </c>
      <c r="AM87">
        <v>0.6560986321226705</v>
      </c>
      <c r="AN87">
        <v>0.65616311314611031</v>
      </c>
      <c r="AO87">
        <v>0.64649105405064844</v>
      </c>
      <c r="AP87">
        <v>0.64045853147977339</v>
      </c>
      <c r="AQ87">
        <v>0.55219894908519629</v>
      </c>
      <c r="AR87">
        <v>0.69038212526642329</v>
      </c>
      <c r="AS87">
        <v>0.90179084042763158</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row>
    <row r="88" spans="1:69">
      <c r="A88" t="s">
        <v>289</v>
      </c>
      <c r="B88" t="s">
        <v>308</v>
      </c>
      <c r="C88" t="s">
        <v>5137</v>
      </c>
      <c r="D88" t="s">
        <v>38</v>
      </c>
      <c r="E88">
        <v>1000</v>
      </c>
      <c r="F88" t="s">
        <v>2608</v>
      </c>
      <c r="G88">
        <v>0</v>
      </c>
      <c r="H88">
        <v>0</v>
      </c>
      <c r="I88">
        <v>0</v>
      </c>
      <c r="J88">
        <v>0</v>
      </c>
      <c r="K88">
        <v>0</v>
      </c>
      <c r="L88">
        <v>0</v>
      </c>
      <c r="M88">
        <v>0</v>
      </c>
      <c r="N88">
        <v>0</v>
      </c>
      <c r="O88">
        <v>0</v>
      </c>
      <c r="P88">
        <v>0</v>
      </c>
      <c r="Q88">
        <v>0.10215000736642875</v>
      </c>
      <c r="R88">
        <v>0.14713307371865983</v>
      </c>
      <c r="S88">
        <v>0.14613493274611711</v>
      </c>
      <c r="T88">
        <v>0.19458602381061738</v>
      </c>
      <c r="U88">
        <v>0.21793305610595695</v>
      </c>
      <c r="V88">
        <v>0.13554253591721513</v>
      </c>
      <c r="W88">
        <v>0.20537372869524509</v>
      </c>
      <c r="X88">
        <v>0.18383708151020056</v>
      </c>
      <c r="Y88">
        <v>0.27248330736224646</v>
      </c>
      <c r="Z88">
        <v>0.27336958439306902</v>
      </c>
      <c r="AA88">
        <v>0.30197574657811832</v>
      </c>
      <c r="AB88">
        <v>0.30209186324015297</v>
      </c>
      <c r="AC88">
        <v>0.30234016685997694</v>
      </c>
      <c r="AD88">
        <v>0.26569092262967886</v>
      </c>
      <c r="AE88">
        <v>0.265815355314722</v>
      </c>
      <c r="AF88">
        <v>0.22561661145535081</v>
      </c>
      <c r="AG88">
        <v>0.17949854843283913</v>
      </c>
      <c r="AH88">
        <v>0.20771148446531973</v>
      </c>
      <c r="AI88">
        <v>0.18870423044637211</v>
      </c>
      <c r="AJ88">
        <v>0.22693817356175108</v>
      </c>
      <c r="AK88">
        <v>0.25673654579447375</v>
      </c>
      <c r="AL88">
        <v>0.33422784456745874</v>
      </c>
      <c r="AM88">
        <v>0.3342260514871751</v>
      </c>
      <c r="AN88">
        <v>0.33436985901860183</v>
      </c>
      <c r="AO88">
        <v>0.34504687544206253</v>
      </c>
      <c r="AP88">
        <v>0.35242415143787514</v>
      </c>
      <c r="AQ88">
        <v>0.43694777535700824</v>
      </c>
      <c r="AR88">
        <v>0.30427529334638381</v>
      </c>
      <c r="AS88">
        <v>9.1884810966007729E-2</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row>
    <row r="89" spans="1:69">
      <c r="A89" t="s">
        <v>289</v>
      </c>
      <c r="B89" t="s">
        <v>308</v>
      </c>
      <c r="C89" t="s">
        <v>5140</v>
      </c>
      <c r="D89" t="s">
        <v>38</v>
      </c>
      <c r="E89">
        <v>1000</v>
      </c>
      <c r="F89" t="s">
        <v>2608</v>
      </c>
      <c r="G89">
        <v>0</v>
      </c>
      <c r="H89">
        <v>0</v>
      </c>
      <c r="I89">
        <v>0</v>
      </c>
      <c r="J89">
        <v>0</v>
      </c>
      <c r="K89">
        <v>0.30174227438819035</v>
      </c>
      <c r="L89">
        <v>0.39944198277711485</v>
      </c>
      <c r="M89">
        <v>0.35749714396221499</v>
      </c>
      <c r="N89">
        <v>0</v>
      </c>
      <c r="O89">
        <v>2.2126648737460426E-3</v>
      </c>
      <c r="P89">
        <v>0</v>
      </c>
      <c r="Q89">
        <v>8.5901781999638124E-4</v>
      </c>
      <c r="R89">
        <v>1.1632892820619852E-3</v>
      </c>
      <c r="S89">
        <v>7.8868481092105882E-4</v>
      </c>
      <c r="T89">
        <v>1.6363872272999777E-3</v>
      </c>
      <c r="U89">
        <v>1.2858421360674702E-3</v>
      </c>
      <c r="V89">
        <v>1.022303456051235E-3</v>
      </c>
      <c r="W89">
        <v>2.2253518755691254E-3</v>
      </c>
      <c r="X89">
        <v>1.7594772523514374E-3</v>
      </c>
      <c r="Y89">
        <v>1.343131637624509E-3</v>
      </c>
      <c r="Z89">
        <v>1.5148030455790313E-3</v>
      </c>
      <c r="AA89">
        <v>1.394430247312513E-3</v>
      </c>
      <c r="AB89">
        <v>1.1902274533656283E-3</v>
      </c>
      <c r="AC89">
        <v>1.1912057577195248E-3</v>
      </c>
      <c r="AD89">
        <v>1.1854077172957836E-3</v>
      </c>
      <c r="AE89">
        <v>1.185962886677086E-3</v>
      </c>
      <c r="AF89">
        <v>1.5849928773785645E-3</v>
      </c>
      <c r="AG89">
        <v>1.4410732722145029E-3</v>
      </c>
      <c r="AH89">
        <v>1.4463512982248988E-3</v>
      </c>
      <c r="AI89">
        <v>2.4229563309374315E-3</v>
      </c>
      <c r="AJ89">
        <v>2.3282754523805357E-3</v>
      </c>
      <c r="AK89">
        <v>2.0353576712608015E-3</v>
      </c>
      <c r="AL89">
        <v>1.8216644172449488E-3</v>
      </c>
      <c r="AM89">
        <v>1.6092944607670292E-3</v>
      </c>
      <c r="AN89">
        <v>1.3975353365150601E-3</v>
      </c>
      <c r="AO89">
        <v>1.4421610925091368E-3</v>
      </c>
      <c r="AP89">
        <v>1.1054718648052938E-3</v>
      </c>
      <c r="AQ89">
        <v>2.0192658007750185E-3</v>
      </c>
      <c r="AR89">
        <v>2.5223871367548176E-3</v>
      </c>
      <c r="AS89">
        <v>2.6463545573442186E-3</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row>
    <row r="90" spans="1:69">
      <c r="A90" t="s">
        <v>289</v>
      </c>
      <c r="B90" t="s">
        <v>308</v>
      </c>
      <c r="C90" t="s">
        <v>5150</v>
      </c>
      <c r="D90" t="s">
        <v>38</v>
      </c>
      <c r="E90">
        <v>1000</v>
      </c>
      <c r="F90" t="s">
        <v>2608</v>
      </c>
      <c r="G90">
        <v>0</v>
      </c>
      <c r="H90">
        <v>0</v>
      </c>
      <c r="I90">
        <v>0</v>
      </c>
      <c r="J90">
        <v>0</v>
      </c>
      <c r="K90">
        <v>0.69825772561180965</v>
      </c>
      <c r="L90">
        <v>0.60055801722288504</v>
      </c>
      <c r="M90">
        <v>0.64250285603778512</v>
      </c>
      <c r="N90">
        <v>0</v>
      </c>
      <c r="O90">
        <v>2.7606948441738773E-2</v>
      </c>
      <c r="P90">
        <v>0</v>
      </c>
      <c r="Q90">
        <v>1.0377596469440023E-2</v>
      </c>
      <c r="R90">
        <v>5.9790016886966139E-3</v>
      </c>
      <c r="S90">
        <v>5.9384405394624067E-3</v>
      </c>
      <c r="T90">
        <v>7.9073326992752917E-3</v>
      </c>
      <c r="U90">
        <v>8.856078905630024E-3</v>
      </c>
      <c r="V90">
        <v>5.5080005511804406E-3</v>
      </c>
      <c r="W90">
        <v>5.5638062408309994E-3</v>
      </c>
      <c r="X90">
        <v>4.9803541470506115E-3</v>
      </c>
      <c r="Y90">
        <v>4.4291283086377699E-3</v>
      </c>
      <c r="Z90">
        <v>4.4435344560253345E-3</v>
      </c>
      <c r="AA90">
        <v>4.0904319994211468E-3</v>
      </c>
      <c r="AB90">
        <v>4.0920048651742228E-3</v>
      </c>
      <c r="AC90">
        <v>4.0953682779105421E-3</v>
      </c>
      <c r="AD90">
        <v>4.3187202847723687E-3</v>
      </c>
      <c r="AE90">
        <v>4.3207428979488583E-3</v>
      </c>
      <c r="AF90">
        <v>0</v>
      </c>
      <c r="AG90">
        <v>0</v>
      </c>
      <c r="AH90">
        <v>0</v>
      </c>
      <c r="AI90">
        <v>0</v>
      </c>
      <c r="AJ90">
        <v>5.424715945759731E-3</v>
      </c>
      <c r="AK90">
        <v>4.7422383821999212E-3</v>
      </c>
      <c r="AL90">
        <v>4.2443483231109792E-3</v>
      </c>
      <c r="AM90">
        <v>4.2443255528438733E-3</v>
      </c>
      <c r="AN90">
        <v>4.2461517599202215E-3</v>
      </c>
      <c r="AO90">
        <v>4.3817388376856626E-3</v>
      </c>
      <c r="AP90">
        <v>4.4754226211013628E-3</v>
      </c>
      <c r="AQ90">
        <v>6.5763381575775727E-3</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row>
    <row r="91" spans="1:69">
      <c r="A91" t="s">
        <v>289</v>
      </c>
      <c r="B91" t="s">
        <v>308</v>
      </c>
      <c r="C91" t="s">
        <v>5155</v>
      </c>
      <c r="D91" t="s">
        <v>38</v>
      </c>
      <c r="E91">
        <v>1000</v>
      </c>
      <c r="F91" t="s">
        <v>2608</v>
      </c>
      <c r="G91">
        <v>0</v>
      </c>
      <c r="H91">
        <v>0</v>
      </c>
      <c r="I91">
        <v>0</v>
      </c>
      <c r="J91">
        <v>0</v>
      </c>
      <c r="K91">
        <v>0</v>
      </c>
      <c r="L91">
        <v>0</v>
      </c>
      <c r="M91">
        <v>0</v>
      </c>
      <c r="N91">
        <v>0</v>
      </c>
      <c r="O91">
        <v>0</v>
      </c>
      <c r="P91">
        <v>0</v>
      </c>
      <c r="Q91">
        <v>1.2480686417928387E-3</v>
      </c>
      <c r="R91">
        <v>1.9869002792411022E-3</v>
      </c>
      <c r="S91">
        <v>5.5565523555569278E-3</v>
      </c>
      <c r="T91">
        <v>7.086006747034441E-3</v>
      </c>
      <c r="U91">
        <v>7.9362077282160107E-3</v>
      </c>
      <c r="V91">
        <v>4.2734671878857352E-3</v>
      </c>
      <c r="W91">
        <v>3.3570845589796596E-3</v>
      </c>
      <c r="X91">
        <v>2.8409887413009078E-3</v>
      </c>
      <c r="Y91">
        <v>4.0183375443140377E-3</v>
      </c>
      <c r="Z91">
        <v>3.7105889641242057E-3</v>
      </c>
      <c r="AA91">
        <v>3.5775514209276079E-3</v>
      </c>
      <c r="AB91">
        <v>3.7839802914951043E-3</v>
      </c>
      <c r="AC91">
        <v>2.9651431299539373E-3</v>
      </c>
      <c r="AD91">
        <v>1.7980935978698768E-3</v>
      </c>
      <c r="AE91">
        <v>1.3305994802710066E-3</v>
      </c>
      <c r="AF91">
        <v>1.2197747347576643E-3</v>
      </c>
      <c r="AG91">
        <v>1.4556627250873874E-3</v>
      </c>
      <c r="AH91">
        <v>2.4147616215412075E-3</v>
      </c>
      <c r="AI91">
        <v>2.1937917139119405E-3</v>
      </c>
      <c r="AJ91">
        <v>3.2661293900289865E-3</v>
      </c>
      <c r="AK91">
        <v>4.2700294820258453E-3</v>
      </c>
      <c r="AL91">
        <v>3.8217168794588011E-3</v>
      </c>
      <c r="AM91">
        <v>3.8216963765435072E-3</v>
      </c>
      <c r="AN91">
        <v>3.8233407388525722E-3</v>
      </c>
      <c r="AO91">
        <v>2.6381705770941147E-3</v>
      </c>
      <c r="AP91">
        <v>1.5364225964450045E-3</v>
      </c>
      <c r="AQ91">
        <v>2.2576715994430882E-3</v>
      </c>
      <c r="AR91">
        <v>2.8201942504380638E-3</v>
      </c>
      <c r="AS91">
        <v>3.6779940490163478E-3</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row>
  </sheetData>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2643E-8516-4B96-9469-9819A301361B}">
  <sheetPr codeName="Sheet36"/>
  <dimension ref="A1:F5"/>
  <sheetViews>
    <sheetView workbookViewId="0">
      <selection activeCell="B6" sqref="B6"/>
    </sheetView>
  </sheetViews>
  <sheetFormatPr defaultRowHeight="14.5"/>
  <cols>
    <col min="2" max="2" width="18.54296875" bestFit="1" customWidth="1"/>
    <col min="3" max="3" width="11.453125" bestFit="1" customWidth="1"/>
    <col min="4" max="4" width="12.54296875" bestFit="1" customWidth="1"/>
    <col min="5" max="5" width="9.90625" bestFit="1" customWidth="1"/>
    <col min="6" max="6" width="7.453125" bestFit="1" customWidth="1"/>
  </cols>
  <sheetData>
    <row r="1" spans="1:6">
      <c r="A1" s="79" t="s">
        <v>37</v>
      </c>
      <c r="B1" t="s">
        <v>2</v>
      </c>
      <c r="C1" t="s">
        <v>289</v>
      </c>
      <c r="D1" t="s">
        <v>38</v>
      </c>
      <c r="E1">
        <v>1000</v>
      </c>
      <c r="F1" t="s">
        <v>2608</v>
      </c>
    </row>
    <row r="2" spans="1:6">
      <c r="A2" s="79" t="s">
        <v>37</v>
      </c>
      <c r="B2" t="s">
        <v>5137</v>
      </c>
      <c r="C2" t="s">
        <v>289</v>
      </c>
      <c r="D2" t="s">
        <v>38</v>
      </c>
      <c r="E2">
        <v>1000</v>
      </c>
      <c r="F2" t="s">
        <v>2608</v>
      </c>
    </row>
    <row r="3" spans="1:6">
      <c r="A3" s="79" t="s">
        <v>37</v>
      </c>
      <c r="B3" t="s">
        <v>5140</v>
      </c>
      <c r="C3" t="s">
        <v>289</v>
      </c>
      <c r="D3" t="s">
        <v>38</v>
      </c>
      <c r="E3">
        <v>1000</v>
      </c>
      <c r="F3" t="s">
        <v>2608</v>
      </c>
    </row>
    <row r="4" spans="1:6">
      <c r="A4" s="79" t="s">
        <v>37</v>
      </c>
      <c r="B4" t="s">
        <v>5150</v>
      </c>
      <c r="C4" t="s">
        <v>289</v>
      </c>
      <c r="D4" t="s">
        <v>38</v>
      </c>
      <c r="E4">
        <v>1000</v>
      </c>
      <c r="F4" t="s">
        <v>2608</v>
      </c>
    </row>
    <row r="5" spans="1:6">
      <c r="A5" s="79" t="s">
        <v>37</v>
      </c>
      <c r="B5" t="s">
        <v>5155</v>
      </c>
      <c r="C5" t="s">
        <v>289</v>
      </c>
      <c r="D5" t="s">
        <v>38</v>
      </c>
      <c r="E5">
        <v>1000</v>
      </c>
      <c r="F5" t="s">
        <v>2608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DE7E0-AFE0-4A02-814D-DB1EC36B94F5}">
  <sheetPr codeName="Sheet37">
    <tabColor theme="2" tint="-9.9978637043366805E-2"/>
  </sheetPr>
  <dimension ref="A1:BZ443"/>
  <sheetViews>
    <sheetView topLeftCell="A160" zoomScale="55" zoomScaleNormal="55" workbookViewId="0">
      <selection activeCell="AM243" sqref="AM243"/>
    </sheetView>
  </sheetViews>
  <sheetFormatPr defaultRowHeight="14.5"/>
  <cols>
    <col min="1" max="1" width="11.54296875" bestFit="1" customWidth="1"/>
    <col min="2" max="2" width="35" bestFit="1" customWidth="1"/>
    <col min="3" max="3" width="8.1796875" bestFit="1" customWidth="1"/>
    <col min="4" max="4" width="18" customWidth="1"/>
    <col min="5" max="5" width="13.7265625" bestFit="1" customWidth="1"/>
    <col min="6" max="6" width="7.453125" bestFit="1" customWidth="1"/>
    <col min="7" max="7" width="6.90625" bestFit="1" customWidth="1"/>
    <col min="8" max="8" width="9.26953125" bestFit="1" customWidth="1"/>
    <col min="9" max="9" width="18.6328125" bestFit="1" customWidth="1"/>
    <col min="10" max="10" width="35.54296875" bestFit="1" customWidth="1"/>
    <col min="11" max="11" width="26.08984375" customWidth="1"/>
    <col min="12" max="12" width="18.6328125" bestFit="1" customWidth="1"/>
    <col min="13" max="13" width="13.90625" bestFit="1" customWidth="1"/>
    <col min="14" max="14" width="13.1796875" bestFit="1" customWidth="1"/>
    <col min="15" max="15" width="11.1796875" bestFit="1" customWidth="1"/>
    <col min="16" max="16" width="13.6328125" bestFit="1" customWidth="1"/>
    <col min="17" max="17" width="13.36328125" bestFit="1" customWidth="1"/>
    <col min="18" max="18" width="13.6328125" bestFit="1" customWidth="1"/>
    <col min="19" max="19" width="13.7265625" bestFit="1" customWidth="1"/>
    <col min="20" max="21" width="13.90625" bestFit="1" customWidth="1"/>
    <col min="22" max="22" width="14.1796875" bestFit="1" customWidth="1"/>
    <col min="23" max="27" width="13.90625" bestFit="1" customWidth="1"/>
    <col min="28" max="28" width="13.7265625" bestFit="1" customWidth="1"/>
    <col min="29" max="29" width="13.6328125" bestFit="1" customWidth="1"/>
    <col min="30" max="30" width="13.7265625" bestFit="1" customWidth="1"/>
    <col min="31" max="31" width="13.6328125" bestFit="1" customWidth="1"/>
    <col min="32" max="33" width="13.7265625" bestFit="1" customWidth="1"/>
    <col min="34" max="34" width="13.90625" bestFit="1" customWidth="1"/>
    <col min="35" max="39" width="13.7265625" bestFit="1" customWidth="1"/>
    <col min="40" max="40" width="13.6328125" bestFit="1" customWidth="1"/>
    <col min="41" max="41" width="13.36328125" bestFit="1" customWidth="1"/>
    <col min="42" max="43" width="13.6328125" bestFit="1" customWidth="1"/>
    <col min="44" max="45" width="13.7265625" bestFit="1" customWidth="1"/>
    <col min="46" max="46" width="13.90625" bestFit="1" customWidth="1"/>
    <col min="47" max="51" width="13.7265625" bestFit="1" customWidth="1"/>
    <col min="52" max="52" width="13.6328125" bestFit="1" customWidth="1"/>
    <col min="53" max="53" width="13.36328125" bestFit="1" customWidth="1"/>
    <col min="54" max="55" width="13.6328125" bestFit="1" customWidth="1"/>
    <col min="56" max="57" width="13.7265625" bestFit="1" customWidth="1"/>
    <col min="58" max="58" width="13.90625" bestFit="1" customWidth="1"/>
    <col min="59" max="63" width="13.7265625" bestFit="1" customWidth="1"/>
    <col min="64" max="64" width="13.6328125" bestFit="1" customWidth="1"/>
    <col min="65" max="65" width="13.36328125" bestFit="1" customWidth="1"/>
    <col min="66" max="67" width="13.6328125" bestFit="1" customWidth="1"/>
    <col min="68" max="69" width="13.7265625" bestFit="1" customWidth="1"/>
    <col min="70" max="70" width="13.90625" bestFit="1" customWidth="1"/>
    <col min="71" max="75" width="13.7265625" bestFit="1" customWidth="1"/>
    <col min="76" max="76" width="13.6328125" bestFit="1" customWidth="1"/>
    <col min="77" max="77" width="13.36328125" bestFit="1" customWidth="1"/>
    <col min="78" max="78" width="13.6328125" bestFit="1" customWidth="1"/>
  </cols>
  <sheetData>
    <row r="1" spans="1:78" ht="15" thickBot="1"/>
    <row r="2" spans="1:78" ht="15" thickBot="1">
      <c r="B2" s="80" t="s">
        <v>7471</v>
      </c>
      <c r="C2" s="72"/>
      <c r="P2" s="1">
        <v>45200</v>
      </c>
      <c r="Q2" s="1">
        <v>45231</v>
      </c>
      <c r="R2" s="1">
        <v>45261</v>
      </c>
      <c r="S2" s="1">
        <v>45292</v>
      </c>
      <c r="T2" s="1">
        <v>45323</v>
      </c>
      <c r="U2" s="1">
        <v>45352</v>
      </c>
      <c r="V2" s="1">
        <v>45383</v>
      </c>
      <c r="W2" s="1">
        <v>45413</v>
      </c>
      <c r="X2" s="1">
        <v>45444</v>
      </c>
      <c r="Y2" s="1">
        <v>45474</v>
      </c>
      <c r="Z2" s="1">
        <v>45505</v>
      </c>
      <c r="AA2" s="1">
        <v>45536</v>
      </c>
      <c r="AB2" s="1">
        <v>45566</v>
      </c>
      <c r="AC2" s="1">
        <v>45597</v>
      </c>
      <c r="AD2" s="1">
        <v>45627</v>
      </c>
      <c r="AE2" s="1">
        <v>45658</v>
      </c>
      <c r="AF2" s="1">
        <v>45689</v>
      </c>
      <c r="AG2" s="1">
        <v>45717</v>
      </c>
      <c r="AH2" s="1">
        <v>45748</v>
      </c>
      <c r="AI2" s="1">
        <v>45778</v>
      </c>
      <c r="AJ2" s="1">
        <v>45809</v>
      </c>
      <c r="AK2" s="1">
        <v>45839</v>
      </c>
      <c r="AL2" s="1">
        <v>45870</v>
      </c>
      <c r="AM2" s="1">
        <v>45901</v>
      </c>
      <c r="AN2" s="1">
        <v>45931</v>
      </c>
      <c r="AO2" s="1">
        <v>45962</v>
      </c>
      <c r="AP2" s="1">
        <v>45992</v>
      </c>
      <c r="AQ2" s="1">
        <v>46023</v>
      </c>
      <c r="AR2" s="1">
        <v>46054</v>
      </c>
      <c r="AS2" s="1">
        <v>46082</v>
      </c>
      <c r="AT2" s="1">
        <v>46113</v>
      </c>
      <c r="AU2" s="1">
        <v>46143</v>
      </c>
      <c r="AV2" s="1">
        <v>46174</v>
      </c>
      <c r="AW2" s="1">
        <v>46204</v>
      </c>
      <c r="AX2" s="1">
        <v>46235</v>
      </c>
      <c r="AY2" s="1">
        <v>46266</v>
      </c>
      <c r="AZ2" s="1">
        <v>46296</v>
      </c>
      <c r="BA2" s="1">
        <v>46327</v>
      </c>
      <c r="BB2" s="1">
        <v>46357</v>
      </c>
      <c r="BC2" s="1">
        <v>46388</v>
      </c>
      <c r="BD2" s="1">
        <v>46419</v>
      </c>
      <c r="BE2" s="1">
        <v>46447</v>
      </c>
      <c r="BF2" s="1">
        <v>46478</v>
      </c>
      <c r="BG2" s="1">
        <v>46508</v>
      </c>
      <c r="BH2" s="1">
        <v>46539</v>
      </c>
      <c r="BI2" s="1">
        <v>46569</v>
      </c>
      <c r="BJ2" s="1">
        <v>46600</v>
      </c>
      <c r="BK2" s="1">
        <v>46631</v>
      </c>
      <c r="BL2" s="1">
        <v>46661</v>
      </c>
      <c r="BM2" s="1">
        <v>46692</v>
      </c>
      <c r="BN2" s="1">
        <v>46722</v>
      </c>
      <c r="BO2" s="1">
        <v>46753</v>
      </c>
      <c r="BP2" s="1">
        <v>46784</v>
      </c>
      <c r="BQ2" s="1">
        <v>46813</v>
      </c>
      <c r="BR2" s="1">
        <v>46844</v>
      </c>
      <c r="BS2" s="1">
        <v>46874</v>
      </c>
      <c r="BT2" s="1">
        <v>46905</v>
      </c>
      <c r="BU2" s="1">
        <v>46935</v>
      </c>
      <c r="BV2" s="1">
        <v>46966</v>
      </c>
      <c r="BW2" s="1">
        <v>46997</v>
      </c>
      <c r="BX2" s="1">
        <v>47027</v>
      </c>
      <c r="BY2" s="1">
        <v>47058</v>
      </c>
      <c r="BZ2" s="1">
        <v>47088</v>
      </c>
    </row>
    <row r="3" spans="1:78" ht="29.5" thickBot="1">
      <c r="B3" s="5" t="s">
        <v>56</v>
      </c>
      <c r="C3" s="6" t="s">
        <v>42</v>
      </c>
      <c r="D3" s="6" t="s">
        <v>39</v>
      </c>
      <c r="E3" s="6" t="s">
        <v>2589</v>
      </c>
      <c r="F3" s="6" t="s">
        <v>2609</v>
      </c>
      <c r="G3" s="6" t="s">
        <v>2610</v>
      </c>
      <c r="H3" s="5" t="s">
        <v>57</v>
      </c>
      <c r="I3" s="4" t="s">
        <v>55</v>
      </c>
      <c r="J3" s="5" t="s">
        <v>58</v>
      </c>
      <c r="K3" s="3" t="s">
        <v>16</v>
      </c>
      <c r="L3" s="3" t="s">
        <v>1</v>
      </c>
      <c r="M3" s="3" t="s">
        <v>26</v>
      </c>
      <c r="N3" s="3" t="s">
        <v>36</v>
      </c>
      <c r="O3" s="3" t="s">
        <v>2607</v>
      </c>
    </row>
    <row r="4" spans="1:78">
      <c r="A4" s="58"/>
      <c r="B4" s="7" t="e">
        <f>+_xlfn.XLOOKUP(I4,#REF!,#REF!)</f>
        <v>#REF!</v>
      </c>
      <c r="C4" s="8">
        <v>1</v>
      </c>
      <c r="D4" s="8" t="str">
        <f>+LEFT(I4,11)</f>
        <v>01-MK-26-10</v>
      </c>
      <c r="E4" s="58">
        <v>45383</v>
      </c>
      <c r="F4" s="59"/>
      <c r="G4" s="59"/>
      <c r="H4" s="9" t="s">
        <v>37</v>
      </c>
      <c r="I4" s="7" t="s">
        <v>11</v>
      </c>
      <c r="J4" s="7" t="str">
        <f>+_xlfn.XLOOKUP(I4,'R4'!B:B,'R4'!C:C)</f>
        <v>AMR - KAMYON - MAN - KH</v>
      </c>
      <c r="P4">
        <f>+IF(P$2&gt;=$E4,1,0)*$C4</f>
        <v>0</v>
      </c>
      <c r="Q4">
        <f t="shared" ref="Q4:BZ8" si="0">+IF(Q$2&gt;=$E4,1,0)*$C4</f>
        <v>0</v>
      </c>
      <c r="R4">
        <f t="shared" si="0"/>
        <v>0</v>
      </c>
      <c r="S4">
        <f t="shared" si="0"/>
        <v>0</v>
      </c>
      <c r="T4">
        <f t="shared" si="0"/>
        <v>0</v>
      </c>
      <c r="U4">
        <f t="shared" si="0"/>
        <v>0</v>
      </c>
      <c r="V4">
        <f t="shared" si="0"/>
        <v>1</v>
      </c>
      <c r="W4">
        <f t="shared" si="0"/>
        <v>1</v>
      </c>
      <c r="X4">
        <f t="shared" si="0"/>
        <v>1</v>
      </c>
      <c r="Y4">
        <f t="shared" si="0"/>
        <v>1</v>
      </c>
      <c r="Z4">
        <f t="shared" si="0"/>
        <v>1</v>
      </c>
      <c r="AA4">
        <f t="shared" si="0"/>
        <v>1</v>
      </c>
      <c r="AB4">
        <f t="shared" si="0"/>
        <v>1</v>
      </c>
      <c r="AC4">
        <f t="shared" si="0"/>
        <v>1</v>
      </c>
      <c r="AD4">
        <f t="shared" si="0"/>
        <v>1</v>
      </c>
      <c r="AE4">
        <f t="shared" si="0"/>
        <v>1</v>
      </c>
      <c r="AF4">
        <f t="shared" si="0"/>
        <v>1</v>
      </c>
      <c r="AG4">
        <f t="shared" si="0"/>
        <v>1</v>
      </c>
      <c r="AH4">
        <f t="shared" si="0"/>
        <v>1</v>
      </c>
      <c r="AI4">
        <f t="shared" si="0"/>
        <v>1</v>
      </c>
      <c r="AJ4">
        <f t="shared" si="0"/>
        <v>1</v>
      </c>
      <c r="AK4">
        <f t="shared" si="0"/>
        <v>1</v>
      </c>
      <c r="AL4">
        <f t="shared" si="0"/>
        <v>1</v>
      </c>
      <c r="AM4">
        <f t="shared" si="0"/>
        <v>1</v>
      </c>
      <c r="AN4">
        <f t="shared" si="0"/>
        <v>1</v>
      </c>
      <c r="AO4">
        <f t="shared" si="0"/>
        <v>1</v>
      </c>
      <c r="AP4">
        <f t="shared" si="0"/>
        <v>1</v>
      </c>
      <c r="AQ4">
        <f t="shared" si="0"/>
        <v>1</v>
      </c>
      <c r="AR4">
        <f t="shared" si="0"/>
        <v>1</v>
      </c>
      <c r="AS4">
        <f t="shared" si="0"/>
        <v>1</v>
      </c>
      <c r="AT4">
        <f t="shared" si="0"/>
        <v>1</v>
      </c>
      <c r="AU4">
        <f t="shared" si="0"/>
        <v>1</v>
      </c>
      <c r="AV4">
        <f t="shared" si="0"/>
        <v>1</v>
      </c>
      <c r="AW4">
        <f t="shared" si="0"/>
        <v>1</v>
      </c>
      <c r="AX4">
        <f t="shared" si="0"/>
        <v>1</v>
      </c>
      <c r="AY4">
        <f t="shared" si="0"/>
        <v>1</v>
      </c>
      <c r="AZ4">
        <f t="shared" si="0"/>
        <v>1</v>
      </c>
      <c r="BA4">
        <f t="shared" si="0"/>
        <v>1</v>
      </c>
      <c r="BB4">
        <f t="shared" si="0"/>
        <v>1</v>
      </c>
      <c r="BC4">
        <f t="shared" si="0"/>
        <v>1</v>
      </c>
      <c r="BD4">
        <f t="shared" si="0"/>
        <v>1</v>
      </c>
      <c r="BE4">
        <f t="shared" si="0"/>
        <v>1</v>
      </c>
      <c r="BF4">
        <f t="shared" si="0"/>
        <v>1</v>
      </c>
      <c r="BG4">
        <f t="shared" si="0"/>
        <v>1</v>
      </c>
      <c r="BH4">
        <f t="shared" si="0"/>
        <v>1</v>
      </c>
      <c r="BI4">
        <f t="shared" si="0"/>
        <v>1</v>
      </c>
      <c r="BJ4">
        <f t="shared" si="0"/>
        <v>1</v>
      </c>
      <c r="BK4">
        <f t="shared" si="0"/>
        <v>1</v>
      </c>
      <c r="BL4">
        <f t="shared" si="0"/>
        <v>1</v>
      </c>
      <c r="BM4">
        <f t="shared" si="0"/>
        <v>1</v>
      </c>
      <c r="BN4">
        <f t="shared" si="0"/>
        <v>1</v>
      </c>
      <c r="BO4">
        <f t="shared" si="0"/>
        <v>1</v>
      </c>
      <c r="BP4">
        <f t="shared" si="0"/>
        <v>1</v>
      </c>
      <c r="BQ4">
        <f t="shared" si="0"/>
        <v>1</v>
      </c>
      <c r="BR4">
        <f t="shared" si="0"/>
        <v>1</v>
      </c>
      <c r="BS4">
        <f t="shared" si="0"/>
        <v>1</v>
      </c>
      <c r="BT4">
        <f t="shared" si="0"/>
        <v>1</v>
      </c>
      <c r="BU4">
        <f t="shared" si="0"/>
        <v>1</v>
      </c>
      <c r="BV4">
        <f t="shared" si="0"/>
        <v>1</v>
      </c>
      <c r="BW4">
        <f t="shared" si="0"/>
        <v>1</v>
      </c>
      <c r="BX4">
        <f t="shared" si="0"/>
        <v>1</v>
      </c>
      <c r="BY4">
        <f t="shared" si="0"/>
        <v>1</v>
      </c>
      <c r="BZ4">
        <f t="shared" si="0"/>
        <v>1</v>
      </c>
    </row>
    <row r="5" spans="1:78">
      <c r="A5" s="58"/>
      <c r="B5" s="7" t="e">
        <f>+_xlfn.XLOOKUP(I5,#REF!,#REF!)</f>
        <v>#REF!</v>
      </c>
      <c r="C5" s="8">
        <v>1</v>
      </c>
      <c r="D5" s="8" t="str">
        <f t="shared" ref="D5:D21" si="1">+LEFT(I5,11)</f>
        <v>01-MK-26-10</v>
      </c>
      <c r="E5" s="58">
        <v>45413</v>
      </c>
      <c r="F5" s="59"/>
      <c r="G5" s="59"/>
      <c r="H5" s="9" t="s">
        <v>37</v>
      </c>
      <c r="I5" s="7" t="s">
        <v>568</v>
      </c>
      <c r="J5" s="7" t="str">
        <f>+_xlfn.XLOOKUP(I5,'R4'!B:B,'R4'!C:C)</f>
        <v>AMR - KAMYON - MAN - KH</v>
      </c>
      <c r="P5">
        <f t="shared" ref="P5:AE24" si="2">+IF(P$2&gt;=$E5,1,0)*$C5</f>
        <v>0</v>
      </c>
      <c r="Q5">
        <f t="shared" si="0"/>
        <v>0</v>
      </c>
      <c r="R5">
        <f t="shared" si="0"/>
        <v>0</v>
      </c>
      <c r="S5">
        <f t="shared" si="0"/>
        <v>0</v>
      </c>
      <c r="T5">
        <f t="shared" si="0"/>
        <v>0</v>
      </c>
      <c r="U5">
        <f t="shared" si="0"/>
        <v>0</v>
      </c>
      <c r="V5">
        <f t="shared" si="0"/>
        <v>0</v>
      </c>
      <c r="W5">
        <f t="shared" si="0"/>
        <v>1</v>
      </c>
      <c r="X5">
        <f t="shared" si="0"/>
        <v>1</v>
      </c>
      <c r="Y5">
        <f t="shared" si="0"/>
        <v>1</v>
      </c>
      <c r="Z5">
        <f t="shared" si="0"/>
        <v>1</v>
      </c>
      <c r="AA5">
        <f t="shared" si="0"/>
        <v>1</v>
      </c>
      <c r="AB5">
        <f t="shared" si="0"/>
        <v>1</v>
      </c>
      <c r="AC5">
        <f t="shared" si="0"/>
        <v>1</v>
      </c>
      <c r="AD5">
        <f t="shared" si="0"/>
        <v>1</v>
      </c>
      <c r="AE5">
        <f t="shared" si="0"/>
        <v>1</v>
      </c>
      <c r="AF5">
        <f t="shared" si="0"/>
        <v>1</v>
      </c>
      <c r="AG5">
        <f t="shared" si="0"/>
        <v>1</v>
      </c>
      <c r="AH5">
        <f t="shared" si="0"/>
        <v>1</v>
      </c>
      <c r="AI5">
        <f t="shared" si="0"/>
        <v>1</v>
      </c>
      <c r="AJ5">
        <f t="shared" si="0"/>
        <v>1</v>
      </c>
      <c r="AK5">
        <f t="shared" si="0"/>
        <v>1</v>
      </c>
      <c r="AL5">
        <f t="shared" si="0"/>
        <v>1</v>
      </c>
      <c r="AM5">
        <f t="shared" si="0"/>
        <v>1</v>
      </c>
      <c r="AN5">
        <f t="shared" si="0"/>
        <v>1</v>
      </c>
      <c r="AO5">
        <f t="shared" si="0"/>
        <v>1</v>
      </c>
      <c r="AP5">
        <f t="shared" si="0"/>
        <v>1</v>
      </c>
      <c r="AQ5">
        <f t="shared" si="0"/>
        <v>1</v>
      </c>
      <c r="AR5">
        <f t="shared" si="0"/>
        <v>1</v>
      </c>
      <c r="AS5">
        <f t="shared" si="0"/>
        <v>1</v>
      </c>
      <c r="AT5">
        <f t="shared" si="0"/>
        <v>1</v>
      </c>
      <c r="AU5">
        <f t="shared" si="0"/>
        <v>1</v>
      </c>
      <c r="AV5">
        <f t="shared" si="0"/>
        <v>1</v>
      </c>
      <c r="AW5">
        <f t="shared" si="0"/>
        <v>1</v>
      </c>
      <c r="AX5">
        <f t="shared" si="0"/>
        <v>1</v>
      </c>
      <c r="AY5">
        <f t="shared" si="0"/>
        <v>1</v>
      </c>
      <c r="AZ5">
        <f t="shared" si="0"/>
        <v>1</v>
      </c>
      <c r="BA5">
        <f t="shared" si="0"/>
        <v>1</v>
      </c>
      <c r="BB5">
        <f t="shared" si="0"/>
        <v>1</v>
      </c>
      <c r="BC5">
        <f t="shared" si="0"/>
        <v>1</v>
      </c>
      <c r="BD5">
        <f t="shared" si="0"/>
        <v>1</v>
      </c>
      <c r="BE5">
        <f t="shared" si="0"/>
        <v>1</v>
      </c>
      <c r="BF5">
        <f t="shared" si="0"/>
        <v>1</v>
      </c>
      <c r="BG5">
        <f t="shared" si="0"/>
        <v>1</v>
      </c>
      <c r="BH5">
        <f t="shared" si="0"/>
        <v>1</v>
      </c>
      <c r="BI5">
        <f t="shared" si="0"/>
        <v>1</v>
      </c>
      <c r="BJ5">
        <f t="shared" si="0"/>
        <v>1</v>
      </c>
      <c r="BK5">
        <f t="shared" si="0"/>
        <v>1</v>
      </c>
      <c r="BL5">
        <f t="shared" si="0"/>
        <v>1</v>
      </c>
      <c r="BM5">
        <f t="shared" si="0"/>
        <v>1</v>
      </c>
      <c r="BN5">
        <f t="shared" si="0"/>
        <v>1</v>
      </c>
      <c r="BO5">
        <f t="shared" si="0"/>
        <v>1</v>
      </c>
      <c r="BP5">
        <f t="shared" si="0"/>
        <v>1</v>
      </c>
      <c r="BQ5">
        <f t="shared" si="0"/>
        <v>1</v>
      </c>
      <c r="BR5">
        <f t="shared" si="0"/>
        <v>1</v>
      </c>
      <c r="BS5">
        <f t="shared" si="0"/>
        <v>1</v>
      </c>
      <c r="BT5">
        <f t="shared" si="0"/>
        <v>1</v>
      </c>
      <c r="BU5">
        <f t="shared" si="0"/>
        <v>1</v>
      </c>
      <c r="BV5">
        <f t="shared" si="0"/>
        <v>1</v>
      </c>
      <c r="BW5">
        <f t="shared" si="0"/>
        <v>1</v>
      </c>
      <c r="BX5">
        <f t="shared" si="0"/>
        <v>1</v>
      </c>
      <c r="BY5">
        <f t="shared" si="0"/>
        <v>1</v>
      </c>
      <c r="BZ5">
        <f t="shared" si="0"/>
        <v>1</v>
      </c>
    </row>
    <row r="6" spans="1:78">
      <c r="A6" s="58"/>
      <c r="B6" s="7" t="e">
        <f>+_xlfn.XLOOKUP(I6,#REF!,#REF!)</f>
        <v>#REF!</v>
      </c>
      <c r="C6" s="8">
        <v>1</v>
      </c>
      <c r="D6" s="8" t="str">
        <f t="shared" si="1"/>
        <v>01-MK-26-10</v>
      </c>
      <c r="E6" s="58">
        <v>45505</v>
      </c>
      <c r="F6" s="59"/>
      <c r="G6" s="59"/>
      <c r="H6" s="9" t="s">
        <v>37</v>
      </c>
      <c r="I6" s="7" t="s">
        <v>569</v>
      </c>
      <c r="J6" s="7" t="str">
        <f>+_xlfn.XLOOKUP(I6,'R4'!B:B,'R4'!C:C)</f>
        <v>AMR - KAMYON - MAN - KH</v>
      </c>
      <c r="P6">
        <f t="shared" si="2"/>
        <v>0</v>
      </c>
      <c r="Q6">
        <f t="shared" si="0"/>
        <v>0</v>
      </c>
      <c r="R6">
        <f t="shared" si="0"/>
        <v>0</v>
      </c>
      <c r="S6">
        <f t="shared" si="0"/>
        <v>0</v>
      </c>
      <c r="T6">
        <f t="shared" si="0"/>
        <v>0</v>
      </c>
      <c r="U6">
        <f t="shared" si="0"/>
        <v>0</v>
      </c>
      <c r="V6">
        <f t="shared" si="0"/>
        <v>0</v>
      </c>
      <c r="W6">
        <f t="shared" si="0"/>
        <v>0</v>
      </c>
      <c r="X6">
        <f t="shared" si="0"/>
        <v>0</v>
      </c>
      <c r="Y6">
        <f t="shared" si="0"/>
        <v>0</v>
      </c>
      <c r="Z6">
        <f t="shared" si="0"/>
        <v>1</v>
      </c>
      <c r="AA6">
        <f t="shared" si="0"/>
        <v>1</v>
      </c>
      <c r="AB6">
        <f t="shared" si="0"/>
        <v>1</v>
      </c>
      <c r="AC6">
        <f t="shared" si="0"/>
        <v>1</v>
      </c>
      <c r="AD6">
        <f t="shared" si="0"/>
        <v>1</v>
      </c>
      <c r="AE6">
        <f t="shared" si="0"/>
        <v>1</v>
      </c>
      <c r="AF6">
        <f t="shared" si="0"/>
        <v>1</v>
      </c>
      <c r="AG6">
        <f t="shared" si="0"/>
        <v>1</v>
      </c>
      <c r="AH6">
        <f t="shared" si="0"/>
        <v>1</v>
      </c>
      <c r="AI6">
        <f t="shared" si="0"/>
        <v>1</v>
      </c>
      <c r="AJ6">
        <f t="shared" si="0"/>
        <v>1</v>
      </c>
      <c r="AK6">
        <f t="shared" si="0"/>
        <v>1</v>
      </c>
      <c r="AL6">
        <f t="shared" si="0"/>
        <v>1</v>
      </c>
      <c r="AM6">
        <f t="shared" si="0"/>
        <v>1</v>
      </c>
      <c r="AN6">
        <f t="shared" si="0"/>
        <v>1</v>
      </c>
      <c r="AO6">
        <f t="shared" si="0"/>
        <v>1</v>
      </c>
      <c r="AP6">
        <f t="shared" si="0"/>
        <v>1</v>
      </c>
      <c r="AQ6">
        <f t="shared" si="0"/>
        <v>1</v>
      </c>
      <c r="AR6">
        <f t="shared" si="0"/>
        <v>1</v>
      </c>
      <c r="AS6">
        <f t="shared" si="0"/>
        <v>1</v>
      </c>
      <c r="AT6">
        <f t="shared" si="0"/>
        <v>1</v>
      </c>
      <c r="AU6">
        <f t="shared" si="0"/>
        <v>1</v>
      </c>
      <c r="AV6">
        <f t="shared" si="0"/>
        <v>1</v>
      </c>
      <c r="AW6">
        <f t="shared" si="0"/>
        <v>1</v>
      </c>
      <c r="AX6">
        <f t="shared" si="0"/>
        <v>1</v>
      </c>
      <c r="AY6">
        <f t="shared" si="0"/>
        <v>1</v>
      </c>
      <c r="AZ6">
        <f t="shared" si="0"/>
        <v>1</v>
      </c>
      <c r="BA6">
        <f t="shared" si="0"/>
        <v>1</v>
      </c>
      <c r="BB6">
        <f t="shared" si="0"/>
        <v>1</v>
      </c>
      <c r="BC6">
        <f t="shared" si="0"/>
        <v>1</v>
      </c>
      <c r="BD6">
        <f t="shared" si="0"/>
        <v>1</v>
      </c>
      <c r="BE6">
        <f t="shared" si="0"/>
        <v>1</v>
      </c>
      <c r="BF6">
        <f t="shared" si="0"/>
        <v>1</v>
      </c>
      <c r="BG6">
        <f t="shared" si="0"/>
        <v>1</v>
      </c>
      <c r="BH6">
        <f t="shared" si="0"/>
        <v>1</v>
      </c>
      <c r="BI6">
        <f t="shared" si="0"/>
        <v>1</v>
      </c>
      <c r="BJ6">
        <f t="shared" si="0"/>
        <v>1</v>
      </c>
      <c r="BK6">
        <f t="shared" si="0"/>
        <v>1</v>
      </c>
      <c r="BL6">
        <f t="shared" si="0"/>
        <v>1</v>
      </c>
      <c r="BM6">
        <f t="shared" si="0"/>
        <v>1</v>
      </c>
      <c r="BN6">
        <f t="shared" si="0"/>
        <v>1</v>
      </c>
      <c r="BO6">
        <f t="shared" si="0"/>
        <v>1</v>
      </c>
      <c r="BP6">
        <f t="shared" si="0"/>
        <v>1</v>
      </c>
      <c r="BQ6">
        <f t="shared" si="0"/>
        <v>1</v>
      </c>
      <c r="BR6">
        <f t="shared" si="0"/>
        <v>1</v>
      </c>
      <c r="BS6">
        <f t="shared" si="0"/>
        <v>1</v>
      </c>
      <c r="BT6">
        <f t="shared" si="0"/>
        <v>1</v>
      </c>
      <c r="BU6">
        <f t="shared" si="0"/>
        <v>1</v>
      </c>
      <c r="BV6">
        <f t="shared" si="0"/>
        <v>1</v>
      </c>
      <c r="BW6">
        <f t="shared" si="0"/>
        <v>1</v>
      </c>
      <c r="BX6">
        <f t="shared" si="0"/>
        <v>1</v>
      </c>
      <c r="BY6">
        <f t="shared" si="0"/>
        <v>1</v>
      </c>
      <c r="BZ6">
        <f t="shared" si="0"/>
        <v>1</v>
      </c>
    </row>
    <row r="7" spans="1:78">
      <c r="A7" s="58"/>
      <c r="B7" s="7" t="e">
        <f>+_xlfn.XLOOKUP(I7,#REF!,#REF!)</f>
        <v>#REF!</v>
      </c>
      <c r="C7" s="8">
        <v>1</v>
      </c>
      <c r="D7" s="8" t="str">
        <f t="shared" si="1"/>
        <v>01-MK-26-10</v>
      </c>
      <c r="E7" s="58">
        <v>45536</v>
      </c>
      <c r="F7" s="59"/>
      <c r="G7" s="59"/>
      <c r="H7" s="9" t="s">
        <v>37</v>
      </c>
      <c r="I7" s="7" t="s">
        <v>570</v>
      </c>
      <c r="J7" s="7" t="str">
        <f>+_xlfn.XLOOKUP(I7,'R4'!B:B,'R4'!C:C)</f>
        <v>AMR - KAMYON - MAN - KH</v>
      </c>
      <c r="P7">
        <f t="shared" si="2"/>
        <v>0</v>
      </c>
      <c r="Q7">
        <f t="shared" si="0"/>
        <v>0</v>
      </c>
      <c r="R7">
        <f t="shared" si="0"/>
        <v>0</v>
      </c>
      <c r="S7">
        <f t="shared" si="0"/>
        <v>0</v>
      </c>
      <c r="T7">
        <f t="shared" si="0"/>
        <v>0</v>
      </c>
      <c r="U7">
        <f t="shared" si="0"/>
        <v>0</v>
      </c>
      <c r="V7">
        <f t="shared" si="0"/>
        <v>0</v>
      </c>
      <c r="W7">
        <f t="shared" si="0"/>
        <v>0</v>
      </c>
      <c r="X7">
        <f t="shared" si="0"/>
        <v>0</v>
      </c>
      <c r="Y7">
        <f t="shared" si="0"/>
        <v>0</v>
      </c>
      <c r="Z7">
        <f t="shared" si="0"/>
        <v>0</v>
      </c>
      <c r="AA7">
        <f t="shared" si="0"/>
        <v>1</v>
      </c>
      <c r="AB7">
        <f t="shared" si="0"/>
        <v>1</v>
      </c>
      <c r="AC7">
        <f t="shared" si="0"/>
        <v>1</v>
      </c>
      <c r="AD7">
        <f t="shared" si="0"/>
        <v>1</v>
      </c>
      <c r="AE7">
        <f t="shared" si="0"/>
        <v>1</v>
      </c>
      <c r="AF7">
        <f t="shared" si="0"/>
        <v>1</v>
      </c>
      <c r="AG7">
        <f t="shared" si="0"/>
        <v>1</v>
      </c>
      <c r="AH7">
        <f t="shared" si="0"/>
        <v>1</v>
      </c>
      <c r="AI7">
        <f t="shared" si="0"/>
        <v>1</v>
      </c>
      <c r="AJ7">
        <f t="shared" si="0"/>
        <v>1</v>
      </c>
      <c r="AK7">
        <f t="shared" si="0"/>
        <v>1</v>
      </c>
      <c r="AL7">
        <f t="shared" si="0"/>
        <v>1</v>
      </c>
      <c r="AM7">
        <f t="shared" si="0"/>
        <v>1</v>
      </c>
      <c r="AN7">
        <f t="shared" si="0"/>
        <v>1</v>
      </c>
      <c r="AO7">
        <f t="shared" si="0"/>
        <v>1</v>
      </c>
      <c r="AP7">
        <f t="shared" si="0"/>
        <v>1</v>
      </c>
      <c r="AQ7">
        <f t="shared" si="0"/>
        <v>1</v>
      </c>
      <c r="AR7">
        <f t="shared" si="0"/>
        <v>1</v>
      </c>
      <c r="AS7">
        <f t="shared" si="0"/>
        <v>1</v>
      </c>
      <c r="AT7">
        <f t="shared" si="0"/>
        <v>1</v>
      </c>
      <c r="AU7">
        <f t="shared" si="0"/>
        <v>1</v>
      </c>
      <c r="AV7">
        <f t="shared" si="0"/>
        <v>1</v>
      </c>
      <c r="AW7">
        <f t="shared" si="0"/>
        <v>1</v>
      </c>
      <c r="AX7">
        <f t="shared" si="0"/>
        <v>1</v>
      </c>
      <c r="AY7">
        <f t="shared" si="0"/>
        <v>1</v>
      </c>
      <c r="AZ7">
        <f t="shared" si="0"/>
        <v>1</v>
      </c>
      <c r="BA7">
        <f t="shared" si="0"/>
        <v>1</v>
      </c>
      <c r="BB7">
        <f t="shared" si="0"/>
        <v>1</v>
      </c>
      <c r="BC7">
        <f t="shared" si="0"/>
        <v>1</v>
      </c>
      <c r="BD7">
        <f t="shared" si="0"/>
        <v>1</v>
      </c>
      <c r="BE7">
        <f t="shared" si="0"/>
        <v>1</v>
      </c>
      <c r="BF7">
        <f t="shared" si="0"/>
        <v>1</v>
      </c>
      <c r="BG7">
        <f t="shared" si="0"/>
        <v>1</v>
      </c>
      <c r="BH7">
        <f t="shared" si="0"/>
        <v>1</v>
      </c>
      <c r="BI7">
        <f t="shared" si="0"/>
        <v>1</v>
      </c>
      <c r="BJ7">
        <f t="shared" si="0"/>
        <v>1</v>
      </c>
      <c r="BK7">
        <f t="shared" si="0"/>
        <v>1</v>
      </c>
      <c r="BL7">
        <f t="shared" si="0"/>
        <v>1</v>
      </c>
      <c r="BM7">
        <f t="shared" si="0"/>
        <v>1</v>
      </c>
      <c r="BN7">
        <f t="shared" si="0"/>
        <v>1</v>
      </c>
      <c r="BO7">
        <f t="shared" si="0"/>
        <v>1</v>
      </c>
      <c r="BP7">
        <f t="shared" si="0"/>
        <v>1</v>
      </c>
      <c r="BQ7">
        <f t="shared" si="0"/>
        <v>1</v>
      </c>
      <c r="BR7">
        <f t="shared" si="0"/>
        <v>1</v>
      </c>
      <c r="BS7">
        <f t="shared" si="0"/>
        <v>1</v>
      </c>
      <c r="BT7">
        <f t="shared" si="0"/>
        <v>1</v>
      </c>
      <c r="BU7">
        <f t="shared" si="0"/>
        <v>1</v>
      </c>
      <c r="BV7">
        <f t="shared" si="0"/>
        <v>1</v>
      </c>
      <c r="BW7">
        <f t="shared" si="0"/>
        <v>1</v>
      </c>
      <c r="BX7">
        <f t="shared" si="0"/>
        <v>1</v>
      </c>
      <c r="BY7">
        <f t="shared" si="0"/>
        <v>1</v>
      </c>
      <c r="BZ7">
        <f t="shared" si="0"/>
        <v>1</v>
      </c>
    </row>
    <row r="8" spans="1:78">
      <c r="A8" s="58"/>
      <c r="B8" s="7" t="e">
        <f>+_xlfn.XLOOKUP(I8,#REF!,#REF!)</f>
        <v>#REF!</v>
      </c>
      <c r="C8" s="8">
        <v>1</v>
      </c>
      <c r="D8" s="8" t="str">
        <f t="shared" si="1"/>
        <v>01-MK-26-10</v>
      </c>
      <c r="E8" s="58">
        <v>45931</v>
      </c>
      <c r="F8" s="59"/>
      <c r="G8" s="59"/>
      <c r="H8" s="9" t="s">
        <v>37</v>
      </c>
      <c r="I8" s="7" t="s">
        <v>571</v>
      </c>
      <c r="J8" s="7" t="str">
        <f>+_xlfn.XLOOKUP(I8,'R4'!B:B,'R4'!C:C)</f>
        <v>AMR - KAMYON - MAN - KH</v>
      </c>
      <c r="P8">
        <f t="shared" si="2"/>
        <v>0</v>
      </c>
      <c r="Q8">
        <f t="shared" si="0"/>
        <v>0</v>
      </c>
      <c r="R8">
        <f t="shared" si="0"/>
        <v>0</v>
      </c>
      <c r="S8">
        <f t="shared" si="0"/>
        <v>0</v>
      </c>
      <c r="T8">
        <f t="shared" si="0"/>
        <v>0</v>
      </c>
      <c r="U8">
        <f t="shared" si="0"/>
        <v>0</v>
      </c>
      <c r="V8">
        <f t="shared" si="0"/>
        <v>0</v>
      </c>
      <c r="W8">
        <f t="shared" si="0"/>
        <v>0</v>
      </c>
      <c r="X8">
        <f t="shared" ref="X8:AM23" si="3">+IF(X$2&gt;=$E8,1,0)*$C8</f>
        <v>0</v>
      </c>
      <c r="Y8">
        <f t="shared" si="3"/>
        <v>0</v>
      </c>
      <c r="Z8">
        <f t="shared" si="3"/>
        <v>0</v>
      </c>
      <c r="AA8">
        <f t="shared" si="3"/>
        <v>0</v>
      </c>
      <c r="AB8">
        <f t="shared" si="3"/>
        <v>0</v>
      </c>
      <c r="AC8">
        <f t="shared" si="3"/>
        <v>0</v>
      </c>
      <c r="AD8">
        <f t="shared" si="3"/>
        <v>0</v>
      </c>
      <c r="AE8">
        <f t="shared" si="3"/>
        <v>0</v>
      </c>
      <c r="AF8">
        <f t="shared" si="3"/>
        <v>0</v>
      </c>
      <c r="AG8">
        <f t="shared" si="3"/>
        <v>0</v>
      </c>
      <c r="AH8">
        <f t="shared" si="3"/>
        <v>0</v>
      </c>
      <c r="AI8">
        <f t="shared" si="3"/>
        <v>0</v>
      </c>
      <c r="AJ8">
        <f t="shared" si="3"/>
        <v>0</v>
      </c>
      <c r="AK8">
        <f t="shared" si="3"/>
        <v>0</v>
      </c>
      <c r="AL8">
        <f t="shared" si="3"/>
        <v>0</v>
      </c>
      <c r="AM8">
        <f t="shared" si="3"/>
        <v>0</v>
      </c>
      <c r="AN8">
        <f t="shared" ref="AN8:BC23" si="4">+IF(AN$2&gt;=$E8,1,0)*$C8</f>
        <v>1</v>
      </c>
      <c r="AO8">
        <f t="shared" si="4"/>
        <v>1</v>
      </c>
      <c r="AP8">
        <f t="shared" si="4"/>
        <v>1</v>
      </c>
      <c r="AQ8">
        <f t="shared" si="4"/>
        <v>1</v>
      </c>
      <c r="AR8">
        <f t="shared" si="4"/>
        <v>1</v>
      </c>
      <c r="AS8">
        <f t="shared" si="4"/>
        <v>1</v>
      </c>
      <c r="AT8">
        <f t="shared" si="4"/>
        <v>1</v>
      </c>
      <c r="AU8">
        <f t="shared" si="4"/>
        <v>1</v>
      </c>
      <c r="AV8">
        <f t="shared" si="4"/>
        <v>1</v>
      </c>
      <c r="AW8">
        <f t="shared" si="4"/>
        <v>1</v>
      </c>
      <c r="AX8">
        <f t="shared" si="4"/>
        <v>1</v>
      </c>
      <c r="AY8">
        <f t="shared" si="4"/>
        <v>1</v>
      </c>
      <c r="AZ8">
        <f t="shared" si="4"/>
        <v>1</v>
      </c>
      <c r="BA8">
        <f t="shared" si="4"/>
        <v>1</v>
      </c>
      <c r="BB8">
        <f t="shared" si="4"/>
        <v>1</v>
      </c>
      <c r="BC8">
        <f t="shared" si="4"/>
        <v>1</v>
      </c>
      <c r="BD8">
        <f t="shared" ref="BD8:BS37" si="5">+IF(BD$2&gt;=$E8,1,0)*$C8</f>
        <v>1</v>
      </c>
      <c r="BE8">
        <f t="shared" si="5"/>
        <v>1</v>
      </c>
      <c r="BF8">
        <f t="shared" si="5"/>
        <v>1</v>
      </c>
      <c r="BG8">
        <f t="shared" si="5"/>
        <v>1</v>
      </c>
      <c r="BH8">
        <f t="shared" si="5"/>
        <v>1</v>
      </c>
      <c r="BI8">
        <f t="shared" si="5"/>
        <v>1</v>
      </c>
      <c r="BJ8">
        <f t="shared" si="5"/>
        <v>1</v>
      </c>
      <c r="BK8">
        <f t="shared" si="5"/>
        <v>1</v>
      </c>
      <c r="BL8">
        <f t="shared" si="5"/>
        <v>1</v>
      </c>
      <c r="BM8">
        <f t="shared" si="5"/>
        <v>1</v>
      </c>
      <c r="BN8">
        <f t="shared" si="5"/>
        <v>1</v>
      </c>
      <c r="BO8">
        <f t="shared" si="5"/>
        <v>1</v>
      </c>
      <c r="BP8">
        <f t="shared" si="5"/>
        <v>1</v>
      </c>
      <c r="BQ8">
        <f t="shared" si="5"/>
        <v>1</v>
      </c>
      <c r="BR8">
        <f t="shared" si="5"/>
        <v>1</v>
      </c>
      <c r="BS8">
        <f t="shared" si="5"/>
        <v>1</v>
      </c>
      <c r="BT8">
        <f t="shared" ref="BT8:BZ37" si="6">+IF(BT$2&gt;=$E8,1,0)*$C8</f>
        <v>1</v>
      </c>
      <c r="BU8">
        <f t="shared" si="6"/>
        <v>1</v>
      </c>
      <c r="BV8">
        <f t="shared" si="6"/>
        <v>1</v>
      </c>
      <c r="BW8">
        <f t="shared" si="6"/>
        <v>1</v>
      </c>
      <c r="BX8">
        <f t="shared" si="6"/>
        <v>1</v>
      </c>
      <c r="BY8">
        <f t="shared" si="6"/>
        <v>1</v>
      </c>
      <c r="BZ8">
        <f t="shared" si="6"/>
        <v>1</v>
      </c>
    </row>
    <row r="9" spans="1:78">
      <c r="A9" s="58"/>
      <c r="B9" s="7" t="e">
        <f>+_xlfn.XLOOKUP(I9,#REF!,#REF!)</f>
        <v>#REF!</v>
      </c>
      <c r="C9" s="8">
        <v>1</v>
      </c>
      <c r="D9" s="8" t="str">
        <f t="shared" si="1"/>
        <v>01-MK-26-10</v>
      </c>
      <c r="E9" s="58">
        <v>45658</v>
      </c>
      <c r="F9" s="59"/>
      <c r="G9" s="59"/>
      <c r="H9" s="9" t="s">
        <v>37</v>
      </c>
      <c r="I9" s="7" t="s">
        <v>573</v>
      </c>
      <c r="J9" s="7" t="str">
        <f>+_xlfn.XLOOKUP(I9,'R4'!B:B,'R4'!C:C)</f>
        <v>AMR - KAMYON - MAN - KH</v>
      </c>
      <c r="P9">
        <f t="shared" si="2"/>
        <v>0</v>
      </c>
      <c r="Q9">
        <f t="shared" si="2"/>
        <v>0</v>
      </c>
      <c r="R9">
        <f t="shared" si="2"/>
        <v>0</v>
      </c>
      <c r="S9">
        <f t="shared" si="2"/>
        <v>0</v>
      </c>
      <c r="T9">
        <f t="shared" si="2"/>
        <v>0</v>
      </c>
      <c r="U9">
        <f t="shared" si="2"/>
        <v>0</v>
      </c>
      <c r="V9">
        <f t="shared" si="2"/>
        <v>0</v>
      </c>
      <c r="W9">
        <f t="shared" si="2"/>
        <v>0</v>
      </c>
      <c r="X9">
        <f t="shared" si="2"/>
        <v>0</v>
      </c>
      <c r="Y9">
        <f t="shared" si="2"/>
        <v>0</v>
      </c>
      <c r="Z9">
        <f t="shared" si="2"/>
        <v>0</v>
      </c>
      <c r="AA9">
        <f t="shared" si="2"/>
        <v>0</v>
      </c>
      <c r="AB9">
        <f t="shared" si="2"/>
        <v>0</v>
      </c>
      <c r="AC9">
        <f t="shared" si="2"/>
        <v>0</v>
      </c>
      <c r="AD9">
        <f t="shared" si="2"/>
        <v>0</v>
      </c>
      <c r="AE9">
        <f t="shared" si="2"/>
        <v>1</v>
      </c>
      <c r="AF9">
        <f t="shared" si="3"/>
        <v>1</v>
      </c>
      <c r="AG9">
        <f t="shared" si="3"/>
        <v>1</v>
      </c>
      <c r="AH9">
        <f t="shared" si="3"/>
        <v>1</v>
      </c>
      <c r="AI9">
        <f t="shared" si="3"/>
        <v>1</v>
      </c>
      <c r="AJ9">
        <f t="shared" si="3"/>
        <v>1</v>
      </c>
      <c r="AK9">
        <f t="shared" si="3"/>
        <v>1</v>
      </c>
      <c r="AL9">
        <f t="shared" si="3"/>
        <v>1</v>
      </c>
      <c r="AM9">
        <f t="shared" si="3"/>
        <v>1</v>
      </c>
      <c r="AN9">
        <f t="shared" si="4"/>
        <v>1</v>
      </c>
      <c r="AO9">
        <f t="shared" si="4"/>
        <v>1</v>
      </c>
      <c r="AP9">
        <f t="shared" si="4"/>
        <v>1</v>
      </c>
      <c r="AQ9">
        <f t="shared" si="4"/>
        <v>1</v>
      </c>
      <c r="AR9">
        <f t="shared" si="4"/>
        <v>1</v>
      </c>
      <c r="AS9">
        <f t="shared" si="4"/>
        <v>1</v>
      </c>
      <c r="AT9">
        <f t="shared" si="4"/>
        <v>1</v>
      </c>
      <c r="AU9">
        <f t="shared" si="4"/>
        <v>1</v>
      </c>
      <c r="AV9">
        <f t="shared" si="4"/>
        <v>1</v>
      </c>
      <c r="AW9">
        <f t="shared" si="4"/>
        <v>1</v>
      </c>
      <c r="AX9">
        <f t="shared" si="4"/>
        <v>1</v>
      </c>
      <c r="AY9">
        <f t="shared" si="4"/>
        <v>1</v>
      </c>
      <c r="AZ9">
        <f t="shared" si="4"/>
        <v>1</v>
      </c>
      <c r="BA9">
        <f t="shared" si="4"/>
        <v>1</v>
      </c>
      <c r="BB9">
        <f t="shared" si="4"/>
        <v>1</v>
      </c>
      <c r="BC9">
        <f t="shared" si="4"/>
        <v>1</v>
      </c>
      <c r="BD9">
        <f t="shared" si="5"/>
        <v>1</v>
      </c>
      <c r="BE9">
        <f t="shared" si="5"/>
        <v>1</v>
      </c>
      <c r="BF9">
        <f t="shared" si="5"/>
        <v>1</v>
      </c>
      <c r="BG9">
        <f t="shared" si="5"/>
        <v>1</v>
      </c>
      <c r="BH9">
        <f t="shared" si="5"/>
        <v>1</v>
      </c>
      <c r="BI9">
        <f t="shared" si="5"/>
        <v>1</v>
      </c>
      <c r="BJ9">
        <f t="shared" si="5"/>
        <v>1</v>
      </c>
      <c r="BK9">
        <f t="shared" si="5"/>
        <v>1</v>
      </c>
      <c r="BL9">
        <f t="shared" si="5"/>
        <v>1</v>
      </c>
      <c r="BM9">
        <f t="shared" si="5"/>
        <v>1</v>
      </c>
      <c r="BN9">
        <f t="shared" si="5"/>
        <v>1</v>
      </c>
      <c r="BO9">
        <f t="shared" si="5"/>
        <v>1</v>
      </c>
      <c r="BP9">
        <f t="shared" si="5"/>
        <v>1</v>
      </c>
      <c r="BQ9">
        <f t="shared" si="5"/>
        <v>1</v>
      </c>
      <c r="BR9">
        <f t="shared" si="5"/>
        <v>1</v>
      </c>
      <c r="BS9">
        <f t="shared" si="5"/>
        <v>1</v>
      </c>
      <c r="BT9">
        <f t="shared" si="6"/>
        <v>1</v>
      </c>
      <c r="BU9">
        <f t="shared" si="6"/>
        <v>1</v>
      </c>
      <c r="BV9">
        <f t="shared" si="6"/>
        <v>1</v>
      </c>
      <c r="BW9">
        <f t="shared" si="6"/>
        <v>1</v>
      </c>
      <c r="BX9">
        <f t="shared" si="6"/>
        <v>1</v>
      </c>
      <c r="BY9">
        <f t="shared" si="6"/>
        <v>1</v>
      </c>
      <c r="BZ9">
        <f t="shared" si="6"/>
        <v>1</v>
      </c>
    </row>
    <row r="10" spans="1:78">
      <c r="A10" s="58"/>
      <c r="B10" s="7" t="e">
        <f>+_xlfn.XLOOKUP(I10,#REF!,#REF!)</f>
        <v>#REF!</v>
      </c>
      <c r="C10" s="8">
        <v>1</v>
      </c>
      <c r="D10" s="8" t="str">
        <f t="shared" si="1"/>
        <v>01-MK-26-10</v>
      </c>
      <c r="E10" s="58">
        <v>45689</v>
      </c>
      <c r="F10" s="59"/>
      <c r="G10" s="59"/>
      <c r="H10" s="9" t="s">
        <v>37</v>
      </c>
      <c r="I10" s="7" t="s">
        <v>574</v>
      </c>
      <c r="J10" s="7" t="str">
        <f>+_xlfn.XLOOKUP(I10,'R4'!B:B,'R4'!C:C)</f>
        <v>AMR - KAMYON - MAN - KH</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 t="shared" si="3"/>
        <v>1</v>
      </c>
      <c r="AG10">
        <f t="shared" si="3"/>
        <v>1</v>
      </c>
      <c r="AH10">
        <f t="shared" si="3"/>
        <v>1</v>
      </c>
      <c r="AI10">
        <f t="shared" si="3"/>
        <v>1</v>
      </c>
      <c r="AJ10">
        <f t="shared" si="3"/>
        <v>1</v>
      </c>
      <c r="AK10">
        <f t="shared" si="3"/>
        <v>1</v>
      </c>
      <c r="AL10">
        <f t="shared" si="3"/>
        <v>1</v>
      </c>
      <c r="AM10">
        <f t="shared" si="3"/>
        <v>1</v>
      </c>
      <c r="AN10">
        <f t="shared" si="4"/>
        <v>1</v>
      </c>
      <c r="AO10">
        <f t="shared" si="4"/>
        <v>1</v>
      </c>
      <c r="AP10">
        <f t="shared" si="4"/>
        <v>1</v>
      </c>
      <c r="AQ10">
        <f t="shared" si="4"/>
        <v>1</v>
      </c>
      <c r="AR10">
        <f t="shared" si="4"/>
        <v>1</v>
      </c>
      <c r="AS10">
        <f t="shared" si="4"/>
        <v>1</v>
      </c>
      <c r="AT10">
        <f t="shared" si="4"/>
        <v>1</v>
      </c>
      <c r="AU10">
        <f t="shared" si="4"/>
        <v>1</v>
      </c>
      <c r="AV10">
        <f t="shared" si="4"/>
        <v>1</v>
      </c>
      <c r="AW10">
        <f t="shared" si="4"/>
        <v>1</v>
      </c>
      <c r="AX10">
        <f t="shared" si="4"/>
        <v>1</v>
      </c>
      <c r="AY10">
        <f t="shared" si="4"/>
        <v>1</v>
      </c>
      <c r="AZ10">
        <f t="shared" si="4"/>
        <v>1</v>
      </c>
      <c r="BA10">
        <f t="shared" si="4"/>
        <v>1</v>
      </c>
      <c r="BB10">
        <f t="shared" si="4"/>
        <v>1</v>
      </c>
      <c r="BC10">
        <f t="shared" si="4"/>
        <v>1</v>
      </c>
      <c r="BD10">
        <f t="shared" si="5"/>
        <v>1</v>
      </c>
      <c r="BE10">
        <f t="shared" si="5"/>
        <v>1</v>
      </c>
      <c r="BF10">
        <f t="shared" si="5"/>
        <v>1</v>
      </c>
      <c r="BG10">
        <f t="shared" si="5"/>
        <v>1</v>
      </c>
      <c r="BH10">
        <f t="shared" si="5"/>
        <v>1</v>
      </c>
      <c r="BI10">
        <f t="shared" si="5"/>
        <v>1</v>
      </c>
      <c r="BJ10">
        <f t="shared" si="5"/>
        <v>1</v>
      </c>
      <c r="BK10">
        <f t="shared" si="5"/>
        <v>1</v>
      </c>
      <c r="BL10">
        <f t="shared" si="5"/>
        <v>1</v>
      </c>
      <c r="BM10">
        <f t="shared" si="5"/>
        <v>1</v>
      </c>
      <c r="BN10">
        <f t="shared" si="5"/>
        <v>1</v>
      </c>
      <c r="BO10">
        <f t="shared" si="5"/>
        <v>1</v>
      </c>
      <c r="BP10">
        <f t="shared" si="5"/>
        <v>1</v>
      </c>
      <c r="BQ10">
        <f t="shared" si="5"/>
        <v>1</v>
      </c>
      <c r="BR10">
        <f t="shared" si="5"/>
        <v>1</v>
      </c>
      <c r="BS10">
        <f t="shared" si="5"/>
        <v>1</v>
      </c>
      <c r="BT10">
        <f t="shared" si="6"/>
        <v>1</v>
      </c>
      <c r="BU10">
        <f t="shared" si="6"/>
        <v>1</v>
      </c>
      <c r="BV10">
        <f t="shared" si="6"/>
        <v>1</v>
      </c>
      <c r="BW10">
        <f t="shared" si="6"/>
        <v>1</v>
      </c>
      <c r="BX10">
        <f t="shared" si="6"/>
        <v>1</v>
      </c>
      <c r="BY10">
        <f t="shared" si="6"/>
        <v>1</v>
      </c>
      <c r="BZ10">
        <f t="shared" si="6"/>
        <v>1</v>
      </c>
    </row>
    <row r="11" spans="1:78">
      <c r="A11" s="58"/>
      <c r="B11" s="7" t="e">
        <f>+_xlfn.XLOOKUP(I11,#REF!,#REF!)</f>
        <v>#REF!</v>
      </c>
      <c r="C11" s="8">
        <v>1</v>
      </c>
      <c r="D11" s="8" t="str">
        <f t="shared" si="1"/>
        <v>01-MK-26-10</v>
      </c>
      <c r="E11" s="58">
        <v>45717</v>
      </c>
      <c r="F11" s="59"/>
      <c r="G11" s="59"/>
      <c r="H11" s="9" t="s">
        <v>37</v>
      </c>
      <c r="I11" s="7" t="s">
        <v>576</v>
      </c>
      <c r="J11" s="7" t="str">
        <f>+_xlfn.XLOOKUP(I11,'R4'!B:B,'R4'!C:C)</f>
        <v>AMR - KAMYON - MAN - KH</v>
      </c>
      <c r="P11">
        <f t="shared" si="2"/>
        <v>0</v>
      </c>
      <c r="Q11">
        <f t="shared" si="2"/>
        <v>0</v>
      </c>
      <c r="R11">
        <f t="shared" si="2"/>
        <v>0</v>
      </c>
      <c r="S11">
        <f t="shared" si="2"/>
        <v>0</v>
      </c>
      <c r="T11">
        <f t="shared" si="2"/>
        <v>0</v>
      </c>
      <c r="U11">
        <f t="shared" si="2"/>
        <v>0</v>
      </c>
      <c r="V11">
        <f t="shared" si="2"/>
        <v>0</v>
      </c>
      <c r="W11">
        <f t="shared" si="2"/>
        <v>0</v>
      </c>
      <c r="X11">
        <f t="shared" si="2"/>
        <v>0</v>
      </c>
      <c r="Y11">
        <f t="shared" si="2"/>
        <v>0</v>
      </c>
      <c r="Z11">
        <f t="shared" si="2"/>
        <v>0</v>
      </c>
      <c r="AA11">
        <f t="shared" si="2"/>
        <v>0</v>
      </c>
      <c r="AB11">
        <f t="shared" si="2"/>
        <v>0</v>
      </c>
      <c r="AC11">
        <f t="shared" si="2"/>
        <v>0</v>
      </c>
      <c r="AD11">
        <f t="shared" si="2"/>
        <v>0</v>
      </c>
      <c r="AE11">
        <f t="shared" si="2"/>
        <v>0</v>
      </c>
      <c r="AF11">
        <f t="shared" si="3"/>
        <v>0</v>
      </c>
      <c r="AG11">
        <f t="shared" si="3"/>
        <v>1</v>
      </c>
      <c r="AH11">
        <f t="shared" si="3"/>
        <v>1</v>
      </c>
      <c r="AI11">
        <f t="shared" si="3"/>
        <v>1</v>
      </c>
      <c r="AJ11">
        <f t="shared" si="3"/>
        <v>1</v>
      </c>
      <c r="AK11">
        <f t="shared" si="3"/>
        <v>1</v>
      </c>
      <c r="AL11">
        <f t="shared" si="3"/>
        <v>1</v>
      </c>
      <c r="AM11">
        <f t="shared" si="3"/>
        <v>1</v>
      </c>
      <c r="AN11">
        <f t="shared" si="4"/>
        <v>1</v>
      </c>
      <c r="AO11">
        <f t="shared" si="4"/>
        <v>1</v>
      </c>
      <c r="AP11">
        <f t="shared" si="4"/>
        <v>1</v>
      </c>
      <c r="AQ11">
        <f t="shared" si="4"/>
        <v>1</v>
      </c>
      <c r="AR11">
        <f t="shared" si="4"/>
        <v>1</v>
      </c>
      <c r="AS11">
        <f t="shared" si="4"/>
        <v>1</v>
      </c>
      <c r="AT11">
        <f t="shared" si="4"/>
        <v>1</v>
      </c>
      <c r="AU11">
        <f t="shared" si="4"/>
        <v>1</v>
      </c>
      <c r="AV11">
        <f t="shared" si="4"/>
        <v>1</v>
      </c>
      <c r="AW11">
        <f t="shared" si="4"/>
        <v>1</v>
      </c>
      <c r="AX11">
        <f t="shared" si="4"/>
        <v>1</v>
      </c>
      <c r="AY11">
        <f t="shared" si="4"/>
        <v>1</v>
      </c>
      <c r="AZ11">
        <f t="shared" si="4"/>
        <v>1</v>
      </c>
      <c r="BA11">
        <f t="shared" si="4"/>
        <v>1</v>
      </c>
      <c r="BB11">
        <f t="shared" si="4"/>
        <v>1</v>
      </c>
      <c r="BC11">
        <f t="shared" si="4"/>
        <v>1</v>
      </c>
      <c r="BD11">
        <f t="shared" si="5"/>
        <v>1</v>
      </c>
      <c r="BE11">
        <f t="shared" si="5"/>
        <v>1</v>
      </c>
      <c r="BF11">
        <f t="shared" si="5"/>
        <v>1</v>
      </c>
      <c r="BG11">
        <f t="shared" si="5"/>
        <v>1</v>
      </c>
      <c r="BH11">
        <f t="shared" si="5"/>
        <v>1</v>
      </c>
      <c r="BI11">
        <f t="shared" si="5"/>
        <v>1</v>
      </c>
      <c r="BJ11">
        <f t="shared" si="5"/>
        <v>1</v>
      </c>
      <c r="BK11">
        <f t="shared" si="5"/>
        <v>1</v>
      </c>
      <c r="BL11">
        <f t="shared" si="5"/>
        <v>1</v>
      </c>
      <c r="BM11">
        <f t="shared" si="5"/>
        <v>1</v>
      </c>
      <c r="BN11">
        <f t="shared" si="5"/>
        <v>1</v>
      </c>
      <c r="BO11">
        <f t="shared" si="5"/>
        <v>1</v>
      </c>
      <c r="BP11">
        <f t="shared" si="5"/>
        <v>1</v>
      </c>
      <c r="BQ11">
        <f t="shared" si="5"/>
        <v>1</v>
      </c>
      <c r="BR11">
        <f t="shared" si="5"/>
        <v>1</v>
      </c>
      <c r="BS11">
        <f t="shared" si="5"/>
        <v>1</v>
      </c>
      <c r="BT11">
        <f t="shared" si="6"/>
        <v>1</v>
      </c>
      <c r="BU11">
        <f t="shared" si="6"/>
        <v>1</v>
      </c>
      <c r="BV11">
        <f t="shared" si="6"/>
        <v>1</v>
      </c>
      <c r="BW11">
        <f t="shared" si="6"/>
        <v>1</v>
      </c>
      <c r="BX11">
        <f t="shared" si="6"/>
        <v>1</v>
      </c>
      <c r="BY11">
        <f t="shared" si="6"/>
        <v>1</v>
      </c>
      <c r="BZ11">
        <f t="shared" si="6"/>
        <v>1</v>
      </c>
    </row>
    <row r="12" spans="1:78">
      <c r="A12" s="58"/>
      <c r="B12" s="7" t="e">
        <f>+_xlfn.XLOOKUP(I12,#REF!,#REF!)</f>
        <v>#REF!</v>
      </c>
      <c r="C12" s="8">
        <v>1</v>
      </c>
      <c r="D12" s="8" t="str">
        <f t="shared" si="1"/>
        <v>01-MK-26-10</v>
      </c>
      <c r="E12" s="58">
        <v>45383</v>
      </c>
      <c r="F12" s="59"/>
      <c r="G12" s="59"/>
      <c r="H12" s="9" t="s">
        <v>37</v>
      </c>
      <c r="I12" s="7" t="s">
        <v>577</v>
      </c>
      <c r="J12" s="7" t="str">
        <f>+_xlfn.XLOOKUP(I12,'R4'!B:B,'R4'!C:C)</f>
        <v>AMR - KAMYON - MAN - KH</v>
      </c>
      <c r="P12">
        <f t="shared" si="2"/>
        <v>0</v>
      </c>
      <c r="Q12">
        <f t="shared" si="2"/>
        <v>0</v>
      </c>
      <c r="R12">
        <f t="shared" si="2"/>
        <v>0</v>
      </c>
      <c r="S12">
        <f t="shared" si="2"/>
        <v>0</v>
      </c>
      <c r="T12">
        <f t="shared" si="2"/>
        <v>0</v>
      </c>
      <c r="U12">
        <f t="shared" si="2"/>
        <v>0</v>
      </c>
      <c r="V12">
        <f t="shared" si="2"/>
        <v>1</v>
      </c>
      <c r="W12">
        <f t="shared" si="2"/>
        <v>1</v>
      </c>
      <c r="X12">
        <f t="shared" si="2"/>
        <v>1</v>
      </c>
      <c r="Y12">
        <f t="shared" si="2"/>
        <v>1</v>
      </c>
      <c r="Z12">
        <f t="shared" si="2"/>
        <v>1</v>
      </c>
      <c r="AA12">
        <f t="shared" si="2"/>
        <v>1</v>
      </c>
      <c r="AB12">
        <f t="shared" si="2"/>
        <v>1</v>
      </c>
      <c r="AC12">
        <f t="shared" si="2"/>
        <v>1</v>
      </c>
      <c r="AD12">
        <f t="shared" si="2"/>
        <v>1</v>
      </c>
      <c r="AE12">
        <f t="shared" si="2"/>
        <v>1</v>
      </c>
      <c r="AF12">
        <f t="shared" si="3"/>
        <v>1</v>
      </c>
      <c r="AG12">
        <f t="shared" si="3"/>
        <v>1</v>
      </c>
      <c r="AH12">
        <f t="shared" si="3"/>
        <v>1</v>
      </c>
      <c r="AI12">
        <f t="shared" si="3"/>
        <v>1</v>
      </c>
      <c r="AJ12">
        <f t="shared" si="3"/>
        <v>1</v>
      </c>
      <c r="AK12">
        <f t="shared" si="3"/>
        <v>1</v>
      </c>
      <c r="AL12">
        <f t="shared" si="3"/>
        <v>1</v>
      </c>
      <c r="AM12">
        <f t="shared" si="3"/>
        <v>1</v>
      </c>
      <c r="AN12">
        <f t="shared" si="4"/>
        <v>1</v>
      </c>
      <c r="AO12">
        <f t="shared" si="4"/>
        <v>1</v>
      </c>
      <c r="AP12">
        <f t="shared" si="4"/>
        <v>1</v>
      </c>
      <c r="AQ12">
        <f t="shared" si="4"/>
        <v>1</v>
      </c>
      <c r="AR12">
        <f t="shared" si="4"/>
        <v>1</v>
      </c>
      <c r="AS12">
        <f t="shared" si="4"/>
        <v>1</v>
      </c>
      <c r="AT12">
        <f t="shared" si="4"/>
        <v>1</v>
      </c>
      <c r="AU12">
        <f t="shared" si="4"/>
        <v>1</v>
      </c>
      <c r="AV12">
        <f t="shared" si="4"/>
        <v>1</v>
      </c>
      <c r="AW12">
        <f t="shared" si="4"/>
        <v>1</v>
      </c>
      <c r="AX12">
        <f t="shared" si="4"/>
        <v>1</v>
      </c>
      <c r="AY12">
        <f t="shared" si="4"/>
        <v>1</v>
      </c>
      <c r="AZ12">
        <f t="shared" si="4"/>
        <v>1</v>
      </c>
      <c r="BA12">
        <f t="shared" si="4"/>
        <v>1</v>
      </c>
      <c r="BB12">
        <f t="shared" si="4"/>
        <v>1</v>
      </c>
      <c r="BC12">
        <f t="shared" si="4"/>
        <v>1</v>
      </c>
      <c r="BD12">
        <f t="shared" si="5"/>
        <v>1</v>
      </c>
      <c r="BE12">
        <f t="shared" si="5"/>
        <v>1</v>
      </c>
      <c r="BF12">
        <f t="shared" si="5"/>
        <v>1</v>
      </c>
      <c r="BG12">
        <f t="shared" si="5"/>
        <v>1</v>
      </c>
      <c r="BH12">
        <f t="shared" si="5"/>
        <v>1</v>
      </c>
      <c r="BI12">
        <f t="shared" si="5"/>
        <v>1</v>
      </c>
      <c r="BJ12">
        <f t="shared" si="5"/>
        <v>1</v>
      </c>
      <c r="BK12">
        <f t="shared" si="5"/>
        <v>1</v>
      </c>
      <c r="BL12">
        <f t="shared" si="5"/>
        <v>1</v>
      </c>
      <c r="BM12">
        <f t="shared" si="5"/>
        <v>1</v>
      </c>
      <c r="BN12">
        <f t="shared" si="5"/>
        <v>1</v>
      </c>
      <c r="BO12">
        <f t="shared" si="5"/>
        <v>1</v>
      </c>
      <c r="BP12">
        <f t="shared" si="5"/>
        <v>1</v>
      </c>
      <c r="BQ12">
        <f t="shared" si="5"/>
        <v>1</v>
      </c>
      <c r="BR12">
        <f t="shared" si="5"/>
        <v>1</v>
      </c>
      <c r="BS12">
        <f t="shared" si="5"/>
        <v>1</v>
      </c>
      <c r="BT12">
        <f t="shared" si="6"/>
        <v>1</v>
      </c>
      <c r="BU12">
        <f t="shared" si="6"/>
        <v>1</v>
      </c>
      <c r="BV12">
        <f t="shared" si="6"/>
        <v>1</v>
      </c>
      <c r="BW12">
        <f t="shared" si="6"/>
        <v>1</v>
      </c>
      <c r="BX12">
        <f t="shared" si="6"/>
        <v>1</v>
      </c>
      <c r="BY12">
        <f t="shared" si="6"/>
        <v>1</v>
      </c>
      <c r="BZ12">
        <f t="shared" si="6"/>
        <v>1</v>
      </c>
    </row>
    <row r="13" spans="1:78">
      <c r="A13" s="58"/>
      <c r="B13" s="7" t="e">
        <f>+_xlfn.XLOOKUP(I13,#REF!,#REF!)</f>
        <v>#REF!</v>
      </c>
      <c r="C13" s="8">
        <v>1</v>
      </c>
      <c r="D13" s="8" t="str">
        <f t="shared" si="1"/>
        <v>01-MK-26-10</v>
      </c>
      <c r="E13" s="58">
        <v>45261</v>
      </c>
      <c r="F13" s="59"/>
      <c r="G13" s="59"/>
      <c r="H13" s="9" t="s">
        <v>37</v>
      </c>
      <c r="I13" s="7" t="s">
        <v>582</v>
      </c>
      <c r="J13" s="7" t="str">
        <f>+_xlfn.XLOOKUP(I13,'R4'!B:B,'R4'!C:C)</f>
        <v>AMR - KAMYON - FORD - ÖZDEMİRSAN</v>
      </c>
      <c r="P13">
        <f t="shared" si="2"/>
        <v>0</v>
      </c>
      <c r="Q13">
        <f t="shared" si="2"/>
        <v>0</v>
      </c>
      <c r="R13">
        <f t="shared" si="2"/>
        <v>1</v>
      </c>
      <c r="S13">
        <f t="shared" si="2"/>
        <v>1</v>
      </c>
      <c r="T13">
        <f t="shared" si="2"/>
        <v>1</v>
      </c>
      <c r="U13">
        <f t="shared" si="2"/>
        <v>1</v>
      </c>
      <c r="V13">
        <f t="shared" si="2"/>
        <v>1</v>
      </c>
      <c r="W13">
        <f t="shared" si="2"/>
        <v>1</v>
      </c>
      <c r="X13">
        <f t="shared" si="2"/>
        <v>1</v>
      </c>
      <c r="Y13">
        <f t="shared" si="2"/>
        <v>1</v>
      </c>
      <c r="Z13">
        <f t="shared" si="2"/>
        <v>1</v>
      </c>
      <c r="AA13">
        <f t="shared" si="2"/>
        <v>1</v>
      </c>
      <c r="AB13">
        <f t="shared" si="2"/>
        <v>1</v>
      </c>
      <c r="AC13">
        <f t="shared" si="2"/>
        <v>1</v>
      </c>
      <c r="AD13">
        <f t="shared" si="2"/>
        <v>1</v>
      </c>
      <c r="AE13">
        <f t="shared" si="2"/>
        <v>1</v>
      </c>
      <c r="AF13">
        <f t="shared" si="3"/>
        <v>1</v>
      </c>
      <c r="AG13">
        <f t="shared" si="3"/>
        <v>1</v>
      </c>
      <c r="AH13">
        <f t="shared" si="3"/>
        <v>1</v>
      </c>
      <c r="AI13">
        <f t="shared" si="3"/>
        <v>1</v>
      </c>
      <c r="AJ13">
        <f t="shared" si="3"/>
        <v>1</v>
      </c>
      <c r="AK13">
        <f t="shared" si="3"/>
        <v>1</v>
      </c>
      <c r="AL13">
        <f t="shared" si="3"/>
        <v>1</v>
      </c>
      <c r="AM13">
        <f t="shared" si="3"/>
        <v>1</v>
      </c>
      <c r="AN13">
        <f t="shared" si="4"/>
        <v>1</v>
      </c>
      <c r="AO13">
        <f t="shared" si="4"/>
        <v>1</v>
      </c>
      <c r="AP13">
        <f t="shared" si="4"/>
        <v>1</v>
      </c>
      <c r="AQ13">
        <f t="shared" si="4"/>
        <v>1</v>
      </c>
      <c r="AR13">
        <f t="shared" si="4"/>
        <v>1</v>
      </c>
      <c r="AS13">
        <f t="shared" si="4"/>
        <v>1</v>
      </c>
      <c r="AT13">
        <f t="shared" si="4"/>
        <v>1</v>
      </c>
      <c r="AU13">
        <f t="shared" si="4"/>
        <v>1</v>
      </c>
      <c r="AV13">
        <f t="shared" si="4"/>
        <v>1</v>
      </c>
      <c r="AW13">
        <f t="shared" si="4"/>
        <v>1</v>
      </c>
      <c r="AX13">
        <f t="shared" si="4"/>
        <v>1</v>
      </c>
      <c r="AY13">
        <f t="shared" si="4"/>
        <v>1</v>
      </c>
      <c r="AZ13">
        <f t="shared" si="4"/>
        <v>1</v>
      </c>
      <c r="BA13">
        <f t="shared" si="4"/>
        <v>1</v>
      </c>
      <c r="BB13">
        <f t="shared" si="4"/>
        <v>1</v>
      </c>
      <c r="BC13">
        <f t="shared" si="4"/>
        <v>1</v>
      </c>
      <c r="BD13">
        <f t="shared" si="5"/>
        <v>1</v>
      </c>
      <c r="BE13">
        <f t="shared" si="5"/>
        <v>1</v>
      </c>
      <c r="BF13">
        <f t="shared" si="5"/>
        <v>1</v>
      </c>
      <c r="BG13">
        <f t="shared" si="5"/>
        <v>1</v>
      </c>
      <c r="BH13">
        <f t="shared" si="5"/>
        <v>1</v>
      </c>
      <c r="BI13">
        <f t="shared" si="5"/>
        <v>1</v>
      </c>
      <c r="BJ13">
        <f t="shared" si="5"/>
        <v>1</v>
      </c>
      <c r="BK13">
        <f t="shared" si="5"/>
        <v>1</v>
      </c>
      <c r="BL13">
        <f t="shared" si="5"/>
        <v>1</v>
      </c>
      <c r="BM13">
        <f t="shared" si="5"/>
        <v>1</v>
      </c>
      <c r="BN13">
        <f t="shared" si="5"/>
        <v>1</v>
      </c>
      <c r="BO13">
        <f t="shared" si="5"/>
        <v>1</v>
      </c>
      <c r="BP13">
        <f t="shared" si="5"/>
        <v>1</v>
      </c>
      <c r="BQ13">
        <f t="shared" si="5"/>
        <v>1</v>
      </c>
      <c r="BR13">
        <f t="shared" si="5"/>
        <v>1</v>
      </c>
      <c r="BS13">
        <f t="shared" si="5"/>
        <v>1</v>
      </c>
      <c r="BT13">
        <f t="shared" si="6"/>
        <v>1</v>
      </c>
      <c r="BU13">
        <f t="shared" si="6"/>
        <v>1</v>
      </c>
      <c r="BV13">
        <f t="shared" si="6"/>
        <v>1</v>
      </c>
      <c r="BW13">
        <f t="shared" si="6"/>
        <v>1</v>
      </c>
      <c r="BX13">
        <f t="shared" si="6"/>
        <v>1</v>
      </c>
      <c r="BY13">
        <f t="shared" si="6"/>
        <v>1</v>
      </c>
      <c r="BZ13">
        <f t="shared" si="6"/>
        <v>1</v>
      </c>
    </row>
    <row r="14" spans="1:78">
      <c r="A14" s="58"/>
      <c r="B14" s="7" t="e">
        <f>+_xlfn.XLOOKUP(I14,#REF!,#REF!)</f>
        <v>#REF!</v>
      </c>
      <c r="C14" s="8">
        <v>1</v>
      </c>
      <c r="D14" s="8" t="str">
        <f t="shared" si="1"/>
        <v>01-MK-26-10</v>
      </c>
      <c r="E14" s="58">
        <v>45261</v>
      </c>
      <c r="F14" s="59"/>
      <c r="G14" s="59"/>
      <c r="H14" s="9" t="s">
        <v>37</v>
      </c>
      <c r="I14" s="7" t="s">
        <v>583</v>
      </c>
      <c r="J14" s="7" t="str">
        <f>+_xlfn.XLOOKUP(I14,'R4'!B:B,'R4'!C:C)</f>
        <v>AMR - KAMYON - FORD - ÖZDEMİRSAN</v>
      </c>
      <c r="P14">
        <f t="shared" si="2"/>
        <v>0</v>
      </c>
      <c r="Q14">
        <f t="shared" si="2"/>
        <v>0</v>
      </c>
      <c r="R14">
        <f t="shared" si="2"/>
        <v>1</v>
      </c>
      <c r="S14">
        <f t="shared" si="2"/>
        <v>1</v>
      </c>
      <c r="T14">
        <f t="shared" si="2"/>
        <v>1</v>
      </c>
      <c r="U14">
        <f t="shared" si="2"/>
        <v>1</v>
      </c>
      <c r="V14">
        <f t="shared" si="2"/>
        <v>1</v>
      </c>
      <c r="W14">
        <f t="shared" si="2"/>
        <v>1</v>
      </c>
      <c r="X14">
        <f t="shared" si="2"/>
        <v>1</v>
      </c>
      <c r="Y14">
        <f t="shared" si="2"/>
        <v>1</v>
      </c>
      <c r="Z14">
        <f t="shared" si="2"/>
        <v>1</v>
      </c>
      <c r="AA14">
        <f t="shared" si="2"/>
        <v>1</v>
      </c>
      <c r="AB14">
        <f t="shared" si="2"/>
        <v>1</v>
      </c>
      <c r="AC14">
        <f t="shared" si="2"/>
        <v>1</v>
      </c>
      <c r="AD14">
        <f t="shared" si="2"/>
        <v>1</v>
      </c>
      <c r="AE14">
        <f t="shared" si="2"/>
        <v>1</v>
      </c>
      <c r="AF14">
        <f t="shared" si="3"/>
        <v>1</v>
      </c>
      <c r="AG14">
        <f t="shared" si="3"/>
        <v>1</v>
      </c>
      <c r="AH14">
        <f t="shared" si="3"/>
        <v>1</v>
      </c>
      <c r="AI14">
        <f t="shared" si="3"/>
        <v>1</v>
      </c>
      <c r="AJ14">
        <f t="shared" si="3"/>
        <v>1</v>
      </c>
      <c r="AK14">
        <f t="shared" si="3"/>
        <v>1</v>
      </c>
      <c r="AL14">
        <f t="shared" si="3"/>
        <v>1</v>
      </c>
      <c r="AM14">
        <f t="shared" si="3"/>
        <v>1</v>
      </c>
      <c r="AN14">
        <f t="shared" si="4"/>
        <v>1</v>
      </c>
      <c r="AO14">
        <f t="shared" si="4"/>
        <v>1</v>
      </c>
      <c r="AP14">
        <f t="shared" si="4"/>
        <v>1</v>
      </c>
      <c r="AQ14">
        <f t="shared" si="4"/>
        <v>1</v>
      </c>
      <c r="AR14">
        <f t="shared" si="4"/>
        <v>1</v>
      </c>
      <c r="AS14">
        <f t="shared" si="4"/>
        <v>1</v>
      </c>
      <c r="AT14">
        <f t="shared" si="4"/>
        <v>1</v>
      </c>
      <c r="AU14">
        <f t="shared" si="4"/>
        <v>1</v>
      </c>
      <c r="AV14">
        <f t="shared" si="4"/>
        <v>1</v>
      </c>
      <c r="AW14">
        <f t="shared" si="4"/>
        <v>1</v>
      </c>
      <c r="AX14">
        <f t="shared" si="4"/>
        <v>1</v>
      </c>
      <c r="AY14">
        <f t="shared" si="4"/>
        <v>1</v>
      </c>
      <c r="AZ14">
        <f t="shared" si="4"/>
        <v>1</v>
      </c>
      <c r="BA14">
        <f t="shared" si="4"/>
        <v>1</v>
      </c>
      <c r="BB14">
        <f t="shared" si="4"/>
        <v>1</v>
      </c>
      <c r="BC14">
        <f t="shared" si="4"/>
        <v>1</v>
      </c>
      <c r="BD14">
        <f t="shared" si="5"/>
        <v>1</v>
      </c>
      <c r="BE14">
        <f t="shared" si="5"/>
        <v>1</v>
      </c>
      <c r="BF14">
        <f t="shared" si="5"/>
        <v>1</v>
      </c>
      <c r="BG14">
        <f t="shared" si="5"/>
        <v>1</v>
      </c>
      <c r="BH14">
        <f t="shared" si="5"/>
        <v>1</v>
      </c>
      <c r="BI14">
        <f t="shared" si="5"/>
        <v>1</v>
      </c>
      <c r="BJ14">
        <f t="shared" si="5"/>
        <v>1</v>
      </c>
      <c r="BK14">
        <f t="shared" si="5"/>
        <v>1</v>
      </c>
      <c r="BL14">
        <f t="shared" si="5"/>
        <v>1</v>
      </c>
      <c r="BM14">
        <f t="shared" si="5"/>
        <v>1</v>
      </c>
      <c r="BN14">
        <f t="shared" si="5"/>
        <v>1</v>
      </c>
      <c r="BO14">
        <f t="shared" si="5"/>
        <v>1</v>
      </c>
      <c r="BP14">
        <f t="shared" si="5"/>
        <v>1</v>
      </c>
      <c r="BQ14">
        <f t="shared" si="5"/>
        <v>1</v>
      </c>
      <c r="BR14">
        <f t="shared" si="5"/>
        <v>1</v>
      </c>
      <c r="BS14">
        <f t="shared" si="5"/>
        <v>1</v>
      </c>
      <c r="BT14">
        <f t="shared" si="6"/>
        <v>1</v>
      </c>
      <c r="BU14">
        <f t="shared" si="6"/>
        <v>1</v>
      </c>
      <c r="BV14">
        <f t="shared" si="6"/>
        <v>1</v>
      </c>
      <c r="BW14">
        <f t="shared" si="6"/>
        <v>1</v>
      </c>
      <c r="BX14">
        <f t="shared" si="6"/>
        <v>1</v>
      </c>
      <c r="BY14">
        <f t="shared" si="6"/>
        <v>1</v>
      </c>
      <c r="BZ14">
        <f t="shared" si="6"/>
        <v>1</v>
      </c>
    </row>
    <row r="15" spans="1:78">
      <c r="A15" s="58"/>
      <c r="B15" s="7" t="e">
        <f>+_xlfn.XLOOKUP(I15,#REF!,#REF!)</f>
        <v>#REF!</v>
      </c>
      <c r="C15" s="8">
        <v>1</v>
      </c>
      <c r="D15" s="8" t="str">
        <f t="shared" si="1"/>
        <v>01-MK-26-10</v>
      </c>
      <c r="E15" s="58">
        <v>45261</v>
      </c>
      <c r="F15" s="59"/>
      <c r="G15" s="59"/>
      <c r="H15" s="9" t="s">
        <v>37</v>
      </c>
      <c r="I15" s="7" t="s">
        <v>584</v>
      </c>
      <c r="J15" s="7" t="str">
        <f>+_xlfn.XLOOKUP(I15,'R4'!B:B,'R4'!C:C)</f>
        <v>AMR - KAMYON - FORD - ÖZDEMİRSAN</v>
      </c>
      <c r="P15">
        <f t="shared" si="2"/>
        <v>0</v>
      </c>
      <c r="Q15">
        <f t="shared" si="2"/>
        <v>0</v>
      </c>
      <c r="R15">
        <f t="shared" si="2"/>
        <v>1</v>
      </c>
      <c r="S15">
        <f t="shared" si="2"/>
        <v>1</v>
      </c>
      <c r="T15">
        <f t="shared" si="2"/>
        <v>1</v>
      </c>
      <c r="U15">
        <f t="shared" si="2"/>
        <v>1</v>
      </c>
      <c r="V15">
        <f t="shared" si="2"/>
        <v>1</v>
      </c>
      <c r="W15">
        <f t="shared" si="2"/>
        <v>1</v>
      </c>
      <c r="X15">
        <f t="shared" si="2"/>
        <v>1</v>
      </c>
      <c r="Y15">
        <f t="shared" si="2"/>
        <v>1</v>
      </c>
      <c r="Z15">
        <f t="shared" si="2"/>
        <v>1</v>
      </c>
      <c r="AA15">
        <f t="shared" si="2"/>
        <v>1</v>
      </c>
      <c r="AB15">
        <f t="shared" si="2"/>
        <v>1</v>
      </c>
      <c r="AC15">
        <f t="shared" si="2"/>
        <v>1</v>
      </c>
      <c r="AD15">
        <f t="shared" si="2"/>
        <v>1</v>
      </c>
      <c r="AE15">
        <f t="shared" si="2"/>
        <v>1</v>
      </c>
      <c r="AF15">
        <f t="shared" si="3"/>
        <v>1</v>
      </c>
      <c r="AG15">
        <f t="shared" si="3"/>
        <v>1</v>
      </c>
      <c r="AH15">
        <f t="shared" si="3"/>
        <v>1</v>
      </c>
      <c r="AI15">
        <f t="shared" si="3"/>
        <v>1</v>
      </c>
      <c r="AJ15">
        <f t="shared" si="3"/>
        <v>1</v>
      </c>
      <c r="AK15">
        <f t="shared" si="3"/>
        <v>1</v>
      </c>
      <c r="AL15">
        <f t="shared" si="3"/>
        <v>1</v>
      </c>
      <c r="AM15">
        <f t="shared" si="3"/>
        <v>1</v>
      </c>
      <c r="AN15">
        <f t="shared" si="4"/>
        <v>1</v>
      </c>
      <c r="AO15">
        <f t="shared" si="4"/>
        <v>1</v>
      </c>
      <c r="AP15">
        <f t="shared" si="4"/>
        <v>1</v>
      </c>
      <c r="AQ15">
        <f t="shared" si="4"/>
        <v>1</v>
      </c>
      <c r="AR15">
        <f t="shared" si="4"/>
        <v>1</v>
      </c>
      <c r="AS15">
        <f t="shared" si="4"/>
        <v>1</v>
      </c>
      <c r="AT15">
        <f t="shared" si="4"/>
        <v>1</v>
      </c>
      <c r="AU15">
        <f t="shared" si="4"/>
        <v>1</v>
      </c>
      <c r="AV15">
        <f t="shared" si="4"/>
        <v>1</v>
      </c>
      <c r="AW15">
        <f t="shared" si="4"/>
        <v>1</v>
      </c>
      <c r="AX15">
        <f t="shared" si="4"/>
        <v>1</v>
      </c>
      <c r="AY15">
        <f t="shared" si="4"/>
        <v>1</v>
      </c>
      <c r="AZ15">
        <f t="shared" si="4"/>
        <v>1</v>
      </c>
      <c r="BA15">
        <f t="shared" si="4"/>
        <v>1</v>
      </c>
      <c r="BB15">
        <f t="shared" si="4"/>
        <v>1</v>
      </c>
      <c r="BC15">
        <f t="shared" si="4"/>
        <v>1</v>
      </c>
      <c r="BD15">
        <f t="shared" si="5"/>
        <v>1</v>
      </c>
      <c r="BE15">
        <f t="shared" si="5"/>
        <v>1</v>
      </c>
      <c r="BF15">
        <f t="shared" si="5"/>
        <v>1</v>
      </c>
      <c r="BG15">
        <f t="shared" si="5"/>
        <v>1</v>
      </c>
      <c r="BH15">
        <f t="shared" si="5"/>
        <v>1</v>
      </c>
      <c r="BI15">
        <f t="shared" si="5"/>
        <v>1</v>
      </c>
      <c r="BJ15">
        <f t="shared" si="5"/>
        <v>1</v>
      </c>
      <c r="BK15">
        <f t="shared" si="5"/>
        <v>1</v>
      </c>
      <c r="BL15">
        <f t="shared" si="5"/>
        <v>1</v>
      </c>
      <c r="BM15">
        <f t="shared" si="5"/>
        <v>1</v>
      </c>
      <c r="BN15">
        <f t="shared" si="5"/>
        <v>1</v>
      </c>
      <c r="BO15">
        <f t="shared" si="5"/>
        <v>1</v>
      </c>
      <c r="BP15">
        <f t="shared" si="5"/>
        <v>1</v>
      </c>
      <c r="BQ15">
        <f t="shared" si="5"/>
        <v>1</v>
      </c>
      <c r="BR15">
        <f t="shared" si="5"/>
        <v>1</v>
      </c>
      <c r="BS15">
        <f t="shared" si="5"/>
        <v>1</v>
      </c>
      <c r="BT15">
        <f t="shared" si="6"/>
        <v>1</v>
      </c>
      <c r="BU15">
        <f t="shared" si="6"/>
        <v>1</v>
      </c>
      <c r="BV15">
        <f t="shared" si="6"/>
        <v>1</v>
      </c>
      <c r="BW15">
        <f t="shared" si="6"/>
        <v>1</v>
      </c>
      <c r="BX15">
        <f t="shared" si="6"/>
        <v>1</v>
      </c>
      <c r="BY15">
        <f t="shared" si="6"/>
        <v>1</v>
      </c>
      <c r="BZ15">
        <f t="shared" si="6"/>
        <v>1</v>
      </c>
    </row>
    <row r="16" spans="1:78">
      <c r="A16" s="58"/>
      <c r="B16" s="7" t="e">
        <f>+_xlfn.XLOOKUP(I16,#REF!,#REF!)</f>
        <v>#REF!</v>
      </c>
      <c r="C16" s="8">
        <v>1</v>
      </c>
      <c r="D16" s="8" t="str">
        <f t="shared" si="1"/>
        <v>01-MK-26-10</v>
      </c>
      <c r="E16" s="58">
        <v>45261</v>
      </c>
      <c r="F16" s="59"/>
      <c r="G16" s="59"/>
      <c r="H16" s="9" t="s">
        <v>37</v>
      </c>
      <c r="I16" s="7" t="s">
        <v>585</v>
      </c>
      <c r="J16" s="7" t="str">
        <f>+_xlfn.XLOOKUP(I16,'R4'!B:B,'R4'!C:C)</f>
        <v>AMR - KAMYON - FORD - ÖZDEMİRSAN</v>
      </c>
      <c r="P16">
        <f t="shared" si="2"/>
        <v>0</v>
      </c>
      <c r="Q16">
        <f t="shared" si="2"/>
        <v>0</v>
      </c>
      <c r="R16">
        <f t="shared" si="2"/>
        <v>1</v>
      </c>
      <c r="S16">
        <f t="shared" si="2"/>
        <v>1</v>
      </c>
      <c r="T16">
        <f t="shared" si="2"/>
        <v>1</v>
      </c>
      <c r="U16">
        <f t="shared" si="2"/>
        <v>1</v>
      </c>
      <c r="V16">
        <f t="shared" si="2"/>
        <v>1</v>
      </c>
      <c r="W16">
        <f t="shared" si="2"/>
        <v>1</v>
      </c>
      <c r="X16">
        <f t="shared" si="2"/>
        <v>1</v>
      </c>
      <c r="Y16">
        <f t="shared" si="2"/>
        <v>1</v>
      </c>
      <c r="Z16">
        <f t="shared" si="2"/>
        <v>1</v>
      </c>
      <c r="AA16">
        <f t="shared" si="2"/>
        <v>1</v>
      </c>
      <c r="AB16">
        <f t="shared" si="2"/>
        <v>1</v>
      </c>
      <c r="AC16">
        <f t="shared" si="2"/>
        <v>1</v>
      </c>
      <c r="AD16">
        <f t="shared" si="2"/>
        <v>1</v>
      </c>
      <c r="AE16">
        <f t="shared" si="2"/>
        <v>1</v>
      </c>
      <c r="AF16">
        <f t="shared" si="3"/>
        <v>1</v>
      </c>
      <c r="AG16">
        <f t="shared" si="3"/>
        <v>1</v>
      </c>
      <c r="AH16">
        <f t="shared" si="3"/>
        <v>1</v>
      </c>
      <c r="AI16">
        <f t="shared" si="3"/>
        <v>1</v>
      </c>
      <c r="AJ16">
        <f t="shared" si="3"/>
        <v>1</v>
      </c>
      <c r="AK16">
        <f t="shared" si="3"/>
        <v>1</v>
      </c>
      <c r="AL16">
        <f t="shared" si="3"/>
        <v>1</v>
      </c>
      <c r="AM16">
        <f t="shared" si="3"/>
        <v>1</v>
      </c>
      <c r="AN16">
        <f t="shared" si="4"/>
        <v>1</v>
      </c>
      <c r="AO16">
        <f t="shared" si="4"/>
        <v>1</v>
      </c>
      <c r="AP16">
        <f t="shared" si="4"/>
        <v>1</v>
      </c>
      <c r="AQ16">
        <f t="shared" si="4"/>
        <v>1</v>
      </c>
      <c r="AR16">
        <f t="shared" si="4"/>
        <v>1</v>
      </c>
      <c r="AS16">
        <f t="shared" si="4"/>
        <v>1</v>
      </c>
      <c r="AT16">
        <f t="shared" si="4"/>
        <v>1</v>
      </c>
      <c r="AU16">
        <f t="shared" si="4"/>
        <v>1</v>
      </c>
      <c r="AV16">
        <f t="shared" si="4"/>
        <v>1</v>
      </c>
      <c r="AW16">
        <f t="shared" si="4"/>
        <v>1</v>
      </c>
      <c r="AX16">
        <f t="shared" si="4"/>
        <v>1</v>
      </c>
      <c r="AY16">
        <f t="shared" si="4"/>
        <v>1</v>
      </c>
      <c r="AZ16">
        <f t="shared" si="4"/>
        <v>1</v>
      </c>
      <c r="BA16">
        <f t="shared" si="4"/>
        <v>1</v>
      </c>
      <c r="BB16">
        <f t="shared" si="4"/>
        <v>1</v>
      </c>
      <c r="BC16">
        <f t="shared" si="4"/>
        <v>1</v>
      </c>
      <c r="BD16">
        <f t="shared" si="5"/>
        <v>1</v>
      </c>
      <c r="BE16">
        <f t="shared" si="5"/>
        <v>1</v>
      </c>
      <c r="BF16">
        <f t="shared" si="5"/>
        <v>1</v>
      </c>
      <c r="BG16">
        <f t="shared" si="5"/>
        <v>1</v>
      </c>
      <c r="BH16">
        <f t="shared" si="5"/>
        <v>1</v>
      </c>
      <c r="BI16">
        <f t="shared" si="5"/>
        <v>1</v>
      </c>
      <c r="BJ16">
        <f t="shared" si="5"/>
        <v>1</v>
      </c>
      <c r="BK16">
        <f t="shared" si="5"/>
        <v>1</v>
      </c>
      <c r="BL16">
        <f t="shared" si="5"/>
        <v>1</v>
      </c>
      <c r="BM16">
        <f t="shared" si="5"/>
        <v>1</v>
      </c>
      <c r="BN16">
        <f t="shared" si="5"/>
        <v>1</v>
      </c>
      <c r="BO16">
        <f t="shared" si="5"/>
        <v>1</v>
      </c>
      <c r="BP16">
        <f t="shared" si="5"/>
        <v>1</v>
      </c>
      <c r="BQ16">
        <f t="shared" si="5"/>
        <v>1</v>
      </c>
      <c r="BR16">
        <f t="shared" si="5"/>
        <v>1</v>
      </c>
      <c r="BS16">
        <f t="shared" si="5"/>
        <v>1</v>
      </c>
      <c r="BT16">
        <f t="shared" si="6"/>
        <v>1</v>
      </c>
      <c r="BU16">
        <f t="shared" si="6"/>
        <v>1</v>
      </c>
      <c r="BV16">
        <f t="shared" si="6"/>
        <v>1</v>
      </c>
      <c r="BW16">
        <f t="shared" si="6"/>
        <v>1</v>
      </c>
      <c r="BX16">
        <f t="shared" si="6"/>
        <v>1</v>
      </c>
      <c r="BY16">
        <f t="shared" si="6"/>
        <v>1</v>
      </c>
      <c r="BZ16">
        <f t="shared" si="6"/>
        <v>1</v>
      </c>
    </row>
    <row r="17" spans="1:78">
      <c r="A17" s="58"/>
      <c r="B17" s="7" t="e">
        <f>+_xlfn.XLOOKUP(I17,#REF!,#REF!)</f>
        <v>#REF!</v>
      </c>
      <c r="C17" s="8">
        <v>1</v>
      </c>
      <c r="D17" s="8" t="str">
        <f t="shared" si="1"/>
        <v>01-MK-26-10</v>
      </c>
      <c r="E17" s="58">
        <v>45261</v>
      </c>
      <c r="F17" s="59"/>
      <c r="G17" s="59"/>
      <c r="H17" s="9" t="s">
        <v>37</v>
      </c>
      <c r="I17" s="7" t="s">
        <v>586</v>
      </c>
      <c r="J17" s="7" t="str">
        <f>+_xlfn.XLOOKUP(I17,'R4'!B:B,'R4'!C:C)</f>
        <v>AMR - KAMYON - FORD - ÖZDEMİRSAN</v>
      </c>
      <c r="P17">
        <f t="shared" si="2"/>
        <v>0</v>
      </c>
      <c r="Q17">
        <f t="shared" si="2"/>
        <v>0</v>
      </c>
      <c r="R17">
        <f t="shared" si="2"/>
        <v>1</v>
      </c>
      <c r="S17">
        <f t="shared" si="2"/>
        <v>1</v>
      </c>
      <c r="T17">
        <f t="shared" si="2"/>
        <v>1</v>
      </c>
      <c r="U17">
        <f t="shared" si="2"/>
        <v>1</v>
      </c>
      <c r="V17">
        <f t="shared" si="2"/>
        <v>1</v>
      </c>
      <c r="W17">
        <f t="shared" si="2"/>
        <v>1</v>
      </c>
      <c r="X17">
        <f t="shared" si="2"/>
        <v>1</v>
      </c>
      <c r="Y17">
        <f t="shared" si="2"/>
        <v>1</v>
      </c>
      <c r="Z17">
        <f t="shared" si="2"/>
        <v>1</v>
      </c>
      <c r="AA17">
        <f t="shared" si="2"/>
        <v>1</v>
      </c>
      <c r="AB17">
        <f t="shared" si="2"/>
        <v>1</v>
      </c>
      <c r="AC17">
        <f t="shared" si="2"/>
        <v>1</v>
      </c>
      <c r="AD17">
        <f t="shared" si="2"/>
        <v>1</v>
      </c>
      <c r="AE17">
        <f t="shared" si="2"/>
        <v>1</v>
      </c>
      <c r="AF17">
        <f t="shared" si="3"/>
        <v>1</v>
      </c>
      <c r="AG17">
        <f t="shared" si="3"/>
        <v>1</v>
      </c>
      <c r="AH17">
        <f t="shared" si="3"/>
        <v>1</v>
      </c>
      <c r="AI17">
        <f t="shared" si="3"/>
        <v>1</v>
      </c>
      <c r="AJ17">
        <f t="shared" si="3"/>
        <v>1</v>
      </c>
      <c r="AK17">
        <f t="shared" si="3"/>
        <v>1</v>
      </c>
      <c r="AL17">
        <f t="shared" si="3"/>
        <v>1</v>
      </c>
      <c r="AM17">
        <f t="shared" si="3"/>
        <v>1</v>
      </c>
      <c r="AN17">
        <f t="shared" si="4"/>
        <v>1</v>
      </c>
      <c r="AO17">
        <f t="shared" si="4"/>
        <v>1</v>
      </c>
      <c r="AP17">
        <f t="shared" si="4"/>
        <v>1</v>
      </c>
      <c r="AQ17">
        <f t="shared" si="4"/>
        <v>1</v>
      </c>
      <c r="AR17">
        <f t="shared" si="4"/>
        <v>1</v>
      </c>
      <c r="AS17">
        <f t="shared" si="4"/>
        <v>1</v>
      </c>
      <c r="AT17">
        <f t="shared" si="4"/>
        <v>1</v>
      </c>
      <c r="AU17">
        <f t="shared" si="4"/>
        <v>1</v>
      </c>
      <c r="AV17">
        <f t="shared" si="4"/>
        <v>1</v>
      </c>
      <c r="AW17">
        <f t="shared" si="4"/>
        <v>1</v>
      </c>
      <c r="AX17">
        <f t="shared" si="4"/>
        <v>1</v>
      </c>
      <c r="AY17">
        <f t="shared" si="4"/>
        <v>1</v>
      </c>
      <c r="AZ17">
        <f t="shared" si="4"/>
        <v>1</v>
      </c>
      <c r="BA17">
        <f t="shared" si="4"/>
        <v>1</v>
      </c>
      <c r="BB17">
        <f t="shared" si="4"/>
        <v>1</v>
      </c>
      <c r="BC17">
        <f t="shared" si="4"/>
        <v>1</v>
      </c>
      <c r="BD17">
        <f t="shared" si="5"/>
        <v>1</v>
      </c>
      <c r="BE17">
        <f t="shared" si="5"/>
        <v>1</v>
      </c>
      <c r="BF17">
        <f t="shared" si="5"/>
        <v>1</v>
      </c>
      <c r="BG17">
        <f t="shared" si="5"/>
        <v>1</v>
      </c>
      <c r="BH17">
        <f t="shared" si="5"/>
        <v>1</v>
      </c>
      <c r="BI17">
        <f t="shared" si="5"/>
        <v>1</v>
      </c>
      <c r="BJ17">
        <f t="shared" si="5"/>
        <v>1</v>
      </c>
      <c r="BK17">
        <f t="shared" si="5"/>
        <v>1</v>
      </c>
      <c r="BL17">
        <f t="shared" si="5"/>
        <v>1</v>
      </c>
      <c r="BM17">
        <f t="shared" si="5"/>
        <v>1</v>
      </c>
      <c r="BN17">
        <f t="shared" si="5"/>
        <v>1</v>
      </c>
      <c r="BO17">
        <f t="shared" si="5"/>
        <v>1</v>
      </c>
      <c r="BP17">
        <f t="shared" si="5"/>
        <v>1</v>
      </c>
      <c r="BQ17">
        <f t="shared" si="5"/>
        <v>1</v>
      </c>
      <c r="BR17">
        <f t="shared" si="5"/>
        <v>1</v>
      </c>
      <c r="BS17">
        <f t="shared" si="5"/>
        <v>1</v>
      </c>
      <c r="BT17">
        <f t="shared" si="6"/>
        <v>1</v>
      </c>
      <c r="BU17">
        <f t="shared" si="6"/>
        <v>1</v>
      </c>
      <c r="BV17">
        <f t="shared" si="6"/>
        <v>1</v>
      </c>
      <c r="BW17">
        <f t="shared" si="6"/>
        <v>1</v>
      </c>
      <c r="BX17">
        <f t="shared" si="6"/>
        <v>1</v>
      </c>
      <c r="BY17">
        <f t="shared" si="6"/>
        <v>1</v>
      </c>
      <c r="BZ17">
        <f t="shared" si="6"/>
        <v>1</v>
      </c>
    </row>
    <row r="18" spans="1:78">
      <c r="A18" s="58"/>
      <c r="B18" s="7" t="e">
        <f>+_xlfn.XLOOKUP(I18,#REF!,#REF!)</f>
        <v>#REF!</v>
      </c>
      <c r="C18" s="8">
        <v>1</v>
      </c>
      <c r="D18" s="8" t="str">
        <f t="shared" si="1"/>
        <v>01-MK-26-10</v>
      </c>
      <c r="E18" s="58">
        <v>45261</v>
      </c>
      <c r="F18" s="59"/>
      <c r="G18" s="59"/>
      <c r="H18" s="9" t="s">
        <v>37</v>
      </c>
      <c r="I18" s="7" t="s">
        <v>587</v>
      </c>
      <c r="J18" s="7" t="str">
        <f>+_xlfn.XLOOKUP(I18,'R4'!B:B,'R4'!C:C)</f>
        <v>AMR - KAMYON - FORD - ÖZDEMİRSAN</v>
      </c>
      <c r="P18">
        <f t="shared" si="2"/>
        <v>0</v>
      </c>
      <c r="Q18">
        <f t="shared" si="2"/>
        <v>0</v>
      </c>
      <c r="R18">
        <f t="shared" si="2"/>
        <v>1</v>
      </c>
      <c r="S18">
        <f t="shared" si="2"/>
        <v>1</v>
      </c>
      <c r="T18">
        <f t="shared" si="2"/>
        <v>1</v>
      </c>
      <c r="U18">
        <f t="shared" si="2"/>
        <v>1</v>
      </c>
      <c r="V18">
        <f t="shared" si="2"/>
        <v>1</v>
      </c>
      <c r="W18">
        <f t="shared" si="2"/>
        <v>1</v>
      </c>
      <c r="X18">
        <f t="shared" si="2"/>
        <v>1</v>
      </c>
      <c r="Y18">
        <f t="shared" si="2"/>
        <v>1</v>
      </c>
      <c r="Z18">
        <f t="shared" si="2"/>
        <v>1</v>
      </c>
      <c r="AA18">
        <f t="shared" si="2"/>
        <v>1</v>
      </c>
      <c r="AB18">
        <f t="shared" si="2"/>
        <v>1</v>
      </c>
      <c r="AC18">
        <f t="shared" si="2"/>
        <v>1</v>
      </c>
      <c r="AD18">
        <f t="shared" si="2"/>
        <v>1</v>
      </c>
      <c r="AE18">
        <f t="shared" si="2"/>
        <v>1</v>
      </c>
      <c r="AF18">
        <f t="shared" si="3"/>
        <v>1</v>
      </c>
      <c r="AG18">
        <f t="shared" si="3"/>
        <v>1</v>
      </c>
      <c r="AH18">
        <f t="shared" si="3"/>
        <v>1</v>
      </c>
      <c r="AI18">
        <f t="shared" si="3"/>
        <v>1</v>
      </c>
      <c r="AJ18">
        <f t="shared" si="3"/>
        <v>1</v>
      </c>
      <c r="AK18">
        <f t="shared" si="3"/>
        <v>1</v>
      </c>
      <c r="AL18">
        <f t="shared" si="3"/>
        <v>1</v>
      </c>
      <c r="AM18">
        <f t="shared" si="3"/>
        <v>1</v>
      </c>
      <c r="AN18">
        <f t="shared" si="4"/>
        <v>1</v>
      </c>
      <c r="AO18">
        <f t="shared" si="4"/>
        <v>1</v>
      </c>
      <c r="AP18">
        <f t="shared" si="4"/>
        <v>1</v>
      </c>
      <c r="AQ18">
        <f t="shared" si="4"/>
        <v>1</v>
      </c>
      <c r="AR18">
        <f t="shared" si="4"/>
        <v>1</v>
      </c>
      <c r="AS18">
        <f t="shared" si="4"/>
        <v>1</v>
      </c>
      <c r="AT18">
        <f t="shared" si="4"/>
        <v>1</v>
      </c>
      <c r="AU18">
        <f t="shared" si="4"/>
        <v>1</v>
      </c>
      <c r="AV18">
        <f t="shared" si="4"/>
        <v>1</v>
      </c>
      <c r="AW18">
        <f t="shared" si="4"/>
        <v>1</v>
      </c>
      <c r="AX18">
        <f t="shared" si="4"/>
        <v>1</v>
      </c>
      <c r="AY18">
        <f t="shared" si="4"/>
        <v>1</v>
      </c>
      <c r="AZ18">
        <f t="shared" si="4"/>
        <v>1</v>
      </c>
      <c r="BA18">
        <f t="shared" si="4"/>
        <v>1</v>
      </c>
      <c r="BB18">
        <f t="shared" si="4"/>
        <v>1</v>
      </c>
      <c r="BC18">
        <f t="shared" si="4"/>
        <v>1</v>
      </c>
      <c r="BD18">
        <f t="shared" si="5"/>
        <v>1</v>
      </c>
      <c r="BE18">
        <f t="shared" si="5"/>
        <v>1</v>
      </c>
      <c r="BF18">
        <f t="shared" si="5"/>
        <v>1</v>
      </c>
      <c r="BG18">
        <f t="shared" si="5"/>
        <v>1</v>
      </c>
      <c r="BH18">
        <f t="shared" si="5"/>
        <v>1</v>
      </c>
      <c r="BI18">
        <f t="shared" si="5"/>
        <v>1</v>
      </c>
      <c r="BJ18">
        <f t="shared" si="5"/>
        <v>1</v>
      </c>
      <c r="BK18">
        <f t="shared" si="5"/>
        <v>1</v>
      </c>
      <c r="BL18">
        <f t="shared" si="5"/>
        <v>1</v>
      </c>
      <c r="BM18">
        <f t="shared" si="5"/>
        <v>1</v>
      </c>
      <c r="BN18">
        <f t="shared" si="5"/>
        <v>1</v>
      </c>
      <c r="BO18">
        <f t="shared" si="5"/>
        <v>1</v>
      </c>
      <c r="BP18">
        <f t="shared" si="5"/>
        <v>1</v>
      </c>
      <c r="BQ18">
        <f t="shared" si="5"/>
        <v>1</v>
      </c>
      <c r="BR18">
        <f t="shared" si="5"/>
        <v>1</v>
      </c>
      <c r="BS18">
        <f t="shared" si="5"/>
        <v>1</v>
      </c>
      <c r="BT18">
        <f t="shared" si="6"/>
        <v>1</v>
      </c>
      <c r="BU18">
        <f t="shared" si="6"/>
        <v>1</v>
      </c>
      <c r="BV18">
        <f t="shared" si="6"/>
        <v>1</v>
      </c>
      <c r="BW18">
        <f t="shared" si="6"/>
        <v>1</v>
      </c>
      <c r="BX18">
        <f t="shared" si="6"/>
        <v>1</v>
      </c>
      <c r="BY18">
        <f t="shared" si="6"/>
        <v>1</v>
      </c>
      <c r="BZ18">
        <f t="shared" si="6"/>
        <v>1</v>
      </c>
    </row>
    <row r="19" spans="1:78">
      <c r="A19" s="58"/>
      <c r="B19" s="7" t="e">
        <f>+_xlfn.XLOOKUP(I19,#REF!,#REF!)</f>
        <v>#REF!</v>
      </c>
      <c r="C19" s="8">
        <v>1</v>
      </c>
      <c r="D19" s="8" t="str">
        <f t="shared" si="1"/>
        <v>01-MK-26-10</v>
      </c>
      <c r="E19" s="58">
        <v>45261</v>
      </c>
      <c r="F19" s="59"/>
      <c r="G19" s="59"/>
      <c r="H19" s="9" t="s">
        <v>37</v>
      </c>
      <c r="I19" s="7" t="s">
        <v>588</v>
      </c>
      <c r="J19" s="7" t="str">
        <f>+_xlfn.XLOOKUP(I19,'R4'!B:B,'R4'!C:C)</f>
        <v>AMR - KAMYON - FORD - ÖZDEMİRSAN</v>
      </c>
      <c r="P19">
        <f t="shared" si="2"/>
        <v>0</v>
      </c>
      <c r="Q19">
        <f t="shared" si="2"/>
        <v>0</v>
      </c>
      <c r="R19">
        <f t="shared" si="2"/>
        <v>1</v>
      </c>
      <c r="S19">
        <f t="shared" si="2"/>
        <v>1</v>
      </c>
      <c r="T19">
        <f t="shared" si="2"/>
        <v>1</v>
      </c>
      <c r="U19">
        <f t="shared" si="2"/>
        <v>1</v>
      </c>
      <c r="V19">
        <f t="shared" si="2"/>
        <v>1</v>
      </c>
      <c r="W19">
        <f t="shared" si="2"/>
        <v>1</v>
      </c>
      <c r="X19">
        <f t="shared" si="2"/>
        <v>1</v>
      </c>
      <c r="Y19">
        <f t="shared" si="2"/>
        <v>1</v>
      </c>
      <c r="Z19">
        <f t="shared" si="2"/>
        <v>1</v>
      </c>
      <c r="AA19">
        <f t="shared" si="2"/>
        <v>1</v>
      </c>
      <c r="AB19">
        <f t="shared" si="2"/>
        <v>1</v>
      </c>
      <c r="AC19">
        <f t="shared" si="2"/>
        <v>1</v>
      </c>
      <c r="AD19">
        <f t="shared" si="2"/>
        <v>1</v>
      </c>
      <c r="AE19">
        <f t="shared" si="2"/>
        <v>1</v>
      </c>
      <c r="AF19">
        <f t="shared" si="3"/>
        <v>1</v>
      </c>
      <c r="AG19">
        <f t="shared" si="3"/>
        <v>1</v>
      </c>
      <c r="AH19">
        <f t="shared" si="3"/>
        <v>1</v>
      </c>
      <c r="AI19">
        <f t="shared" si="3"/>
        <v>1</v>
      </c>
      <c r="AJ19">
        <f t="shared" si="3"/>
        <v>1</v>
      </c>
      <c r="AK19">
        <f t="shared" si="3"/>
        <v>1</v>
      </c>
      <c r="AL19">
        <f t="shared" si="3"/>
        <v>1</v>
      </c>
      <c r="AM19">
        <f t="shared" si="3"/>
        <v>1</v>
      </c>
      <c r="AN19">
        <f t="shared" si="4"/>
        <v>1</v>
      </c>
      <c r="AO19">
        <f t="shared" si="4"/>
        <v>1</v>
      </c>
      <c r="AP19">
        <f t="shared" si="4"/>
        <v>1</v>
      </c>
      <c r="AQ19">
        <f t="shared" si="4"/>
        <v>1</v>
      </c>
      <c r="AR19">
        <f t="shared" si="4"/>
        <v>1</v>
      </c>
      <c r="AS19">
        <f t="shared" si="4"/>
        <v>1</v>
      </c>
      <c r="AT19">
        <f t="shared" si="4"/>
        <v>1</v>
      </c>
      <c r="AU19">
        <f t="shared" si="4"/>
        <v>1</v>
      </c>
      <c r="AV19">
        <f t="shared" si="4"/>
        <v>1</v>
      </c>
      <c r="AW19">
        <f t="shared" si="4"/>
        <v>1</v>
      </c>
      <c r="AX19">
        <f t="shared" si="4"/>
        <v>1</v>
      </c>
      <c r="AY19">
        <f t="shared" si="4"/>
        <v>1</v>
      </c>
      <c r="AZ19">
        <f t="shared" si="4"/>
        <v>1</v>
      </c>
      <c r="BA19">
        <f t="shared" si="4"/>
        <v>1</v>
      </c>
      <c r="BB19">
        <f t="shared" si="4"/>
        <v>1</v>
      </c>
      <c r="BC19">
        <f t="shared" si="4"/>
        <v>1</v>
      </c>
      <c r="BD19">
        <f t="shared" si="5"/>
        <v>1</v>
      </c>
      <c r="BE19">
        <f t="shared" si="5"/>
        <v>1</v>
      </c>
      <c r="BF19">
        <f t="shared" si="5"/>
        <v>1</v>
      </c>
      <c r="BG19">
        <f t="shared" si="5"/>
        <v>1</v>
      </c>
      <c r="BH19">
        <f t="shared" si="5"/>
        <v>1</v>
      </c>
      <c r="BI19">
        <f t="shared" si="5"/>
        <v>1</v>
      </c>
      <c r="BJ19">
        <f t="shared" si="5"/>
        <v>1</v>
      </c>
      <c r="BK19">
        <f t="shared" si="5"/>
        <v>1</v>
      </c>
      <c r="BL19">
        <f t="shared" si="5"/>
        <v>1</v>
      </c>
      <c r="BM19">
        <f t="shared" si="5"/>
        <v>1</v>
      </c>
      <c r="BN19">
        <f t="shared" si="5"/>
        <v>1</v>
      </c>
      <c r="BO19">
        <f t="shared" si="5"/>
        <v>1</v>
      </c>
      <c r="BP19">
        <f t="shared" si="5"/>
        <v>1</v>
      </c>
      <c r="BQ19">
        <f t="shared" si="5"/>
        <v>1</v>
      </c>
      <c r="BR19">
        <f t="shared" si="5"/>
        <v>1</v>
      </c>
      <c r="BS19">
        <f t="shared" si="5"/>
        <v>1</v>
      </c>
      <c r="BT19">
        <f t="shared" si="6"/>
        <v>1</v>
      </c>
      <c r="BU19">
        <f t="shared" si="6"/>
        <v>1</v>
      </c>
      <c r="BV19">
        <f t="shared" si="6"/>
        <v>1</v>
      </c>
      <c r="BW19">
        <f t="shared" si="6"/>
        <v>1</v>
      </c>
      <c r="BX19">
        <f t="shared" si="6"/>
        <v>1</v>
      </c>
      <c r="BY19">
        <f t="shared" si="6"/>
        <v>1</v>
      </c>
      <c r="BZ19">
        <f t="shared" si="6"/>
        <v>1</v>
      </c>
    </row>
    <row r="20" spans="1:78">
      <c r="A20" s="58"/>
      <c r="B20" s="7" t="e">
        <f>+_xlfn.XLOOKUP(I20,#REF!,#REF!)</f>
        <v>#REF!</v>
      </c>
      <c r="C20" s="8">
        <v>1</v>
      </c>
      <c r="D20" s="8" t="str">
        <f t="shared" si="1"/>
        <v>01-MK-26-10</v>
      </c>
      <c r="E20" s="58">
        <v>45261</v>
      </c>
      <c r="F20" s="59"/>
      <c r="G20" s="59"/>
      <c r="H20" s="9" t="s">
        <v>37</v>
      </c>
      <c r="I20" s="7" t="s">
        <v>589</v>
      </c>
      <c r="J20" s="7" t="str">
        <f>+_xlfn.XLOOKUP(I20,'R4'!B:B,'R4'!C:C)</f>
        <v>AMR - KAMYON - FORD - ÖZDEMİRSAN</v>
      </c>
      <c r="P20">
        <f t="shared" si="2"/>
        <v>0</v>
      </c>
      <c r="Q20">
        <f t="shared" si="2"/>
        <v>0</v>
      </c>
      <c r="R20">
        <f t="shared" si="2"/>
        <v>1</v>
      </c>
      <c r="S20">
        <f t="shared" si="2"/>
        <v>1</v>
      </c>
      <c r="T20">
        <f t="shared" si="2"/>
        <v>1</v>
      </c>
      <c r="U20">
        <f t="shared" si="2"/>
        <v>1</v>
      </c>
      <c r="V20">
        <f t="shared" si="2"/>
        <v>1</v>
      </c>
      <c r="W20">
        <f t="shared" si="2"/>
        <v>1</v>
      </c>
      <c r="X20">
        <f t="shared" si="2"/>
        <v>1</v>
      </c>
      <c r="Y20">
        <f t="shared" si="2"/>
        <v>1</v>
      </c>
      <c r="Z20">
        <f t="shared" si="2"/>
        <v>1</v>
      </c>
      <c r="AA20">
        <f t="shared" si="2"/>
        <v>1</v>
      </c>
      <c r="AB20">
        <f t="shared" si="2"/>
        <v>1</v>
      </c>
      <c r="AC20">
        <f t="shared" si="2"/>
        <v>1</v>
      </c>
      <c r="AD20">
        <f t="shared" si="2"/>
        <v>1</v>
      </c>
      <c r="AE20">
        <f t="shared" si="2"/>
        <v>1</v>
      </c>
      <c r="AF20">
        <f t="shared" si="3"/>
        <v>1</v>
      </c>
      <c r="AG20">
        <f t="shared" si="3"/>
        <v>1</v>
      </c>
      <c r="AH20">
        <f t="shared" si="3"/>
        <v>1</v>
      </c>
      <c r="AI20">
        <f t="shared" si="3"/>
        <v>1</v>
      </c>
      <c r="AJ20">
        <f t="shared" si="3"/>
        <v>1</v>
      </c>
      <c r="AK20">
        <f t="shared" si="3"/>
        <v>1</v>
      </c>
      <c r="AL20">
        <f t="shared" si="3"/>
        <v>1</v>
      </c>
      <c r="AM20">
        <f t="shared" si="3"/>
        <v>1</v>
      </c>
      <c r="AN20">
        <f t="shared" si="4"/>
        <v>1</v>
      </c>
      <c r="AO20">
        <f t="shared" si="4"/>
        <v>1</v>
      </c>
      <c r="AP20">
        <f t="shared" si="4"/>
        <v>1</v>
      </c>
      <c r="AQ20">
        <f t="shared" si="4"/>
        <v>1</v>
      </c>
      <c r="AR20">
        <f t="shared" si="4"/>
        <v>1</v>
      </c>
      <c r="AS20">
        <f t="shared" si="4"/>
        <v>1</v>
      </c>
      <c r="AT20">
        <f t="shared" si="4"/>
        <v>1</v>
      </c>
      <c r="AU20">
        <f t="shared" si="4"/>
        <v>1</v>
      </c>
      <c r="AV20">
        <f t="shared" si="4"/>
        <v>1</v>
      </c>
      <c r="AW20">
        <f t="shared" si="4"/>
        <v>1</v>
      </c>
      <c r="AX20">
        <f t="shared" si="4"/>
        <v>1</v>
      </c>
      <c r="AY20">
        <f t="shared" si="4"/>
        <v>1</v>
      </c>
      <c r="AZ20">
        <f t="shared" si="4"/>
        <v>1</v>
      </c>
      <c r="BA20">
        <f t="shared" si="4"/>
        <v>1</v>
      </c>
      <c r="BB20">
        <f t="shared" si="4"/>
        <v>1</v>
      </c>
      <c r="BC20">
        <f t="shared" si="4"/>
        <v>1</v>
      </c>
      <c r="BD20">
        <f t="shared" si="5"/>
        <v>1</v>
      </c>
      <c r="BE20">
        <f t="shared" si="5"/>
        <v>1</v>
      </c>
      <c r="BF20">
        <f t="shared" si="5"/>
        <v>1</v>
      </c>
      <c r="BG20">
        <f t="shared" si="5"/>
        <v>1</v>
      </c>
      <c r="BH20">
        <f t="shared" si="5"/>
        <v>1</v>
      </c>
      <c r="BI20">
        <f t="shared" si="5"/>
        <v>1</v>
      </c>
      <c r="BJ20">
        <f t="shared" si="5"/>
        <v>1</v>
      </c>
      <c r="BK20">
        <f t="shared" si="5"/>
        <v>1</v>
      </c>
      <c r="BL20">
        <f t="shared" si="5"/>
        <v>1</v>
      </c>
      <c r="BM20">
        <f t="shared" si="5"/>
        <v>1</v>
      </c>
      <c r="BN20">
        <f t="shared" si="5"/>
        <v>1</v>
      </c>
      <c r="BO20">
        <f t="shared" si="5"/>
        <v>1</v>
      </c>
      <c r="BP20">
        <f t="shared" si="5"/>
        <v>1</v>
      </c>
      <c r="BQ20">
        <f t="shared" si="5"/>
        <v>1</v>
      </c>
      <c r="BR20">
        <f t="shared" si="5"/>
        <v>1</v>
      </c>
      <c r="BS20">
        <f t="shared" si="5"/>
        <v>1</v>
      </c>
      <c r="BT20">
        <f t="shared" si="6"/>
        <v>1</v>
      </c>
      <c r="BU20">
        <f t="shared" si="6"/>
        <v>1</v>
      </c>
      <c r="BV20">
        <f t="shared" si="6"/>
        <v>1</v>
      </c>
      <c r="BW20">
        <f t="shared" si="6"/>
        <v>1</v>
      </c>
      <c r="BX20">
        <f t="shared" si="6"/>
        <v>1</v>
      </c>
      <c r="BY20">
        <f t="shared" si="6"/>
        <v>1</v>
      </c>
      <c r="BZ20">
        <f t="shared" si="6"/>
        <v>1</v>
      </c>
    </row>
    <row r="21" spans="1:78">
      <c r="A21" s="58"/>
      <c r="B21" s="7" t="e">
        <f>+_xlfn.XLOOKUP(I21,#REF!,#REF!)</f>
        <v>#REF!</v>
      </c>
      <c r="C21" s="8">
        <v>1</v>
      </c>
      <c r="D21" s="8" t="str">
        <f t="shared" si="1"/>
        <v>01-MK-26-10</v>
      </c>
      <c r="E21" s="58">
        <v>45383</v>
      </c>
      <c r="F21" s="59"/>
      <c r="G21" s="59"/>
      <c r="H21" s="9" t="s">
        <v>37</v>
      </c>
      <c r="I21" s="7" t="s">
        <v>590</v>
      </c>
      <c r="J21" s="7" t="str">
        <f>+_xlfn.XLOOKUP(I21,'R4'!B:B,'R4'!C:C)</f>
        <v>AMR - KAMYON - MAN - KH</v>
      </c>
      <c r="P21">
        <f t="shared" si="2"/>
        <v>0</v>
      </c>
      <c r="Q21">
        <f t="shared" si="2"/>
        <v>0</v>
      </c>
      <c r="R21">
        <f t="shared" si="2"/>
        <v>0</v>
      </c>
      <c r="S21">
        <f t="shared" si="2"/>
        <v>0</v>
      </c>
      <c r="T21">
        <f t="shared" si="2"/>
        <v>0</v>
      </c>
      <c r="U21">
        <f t="shared" si="2"/>
        <v>0</v>
      </c>
      <c r="V21">
        <f t="shared" si="2"/>
        <v>1</v>
      </c>
      <c r="W21">
        <f t="shared" si="2"/>
        <v>1</v>
      </c>
      <c r="X21">
        <f t="shared" si="2"/>
        <v>1</v>
      </c>
      <c r="Y21">
        <f t="shared" si="2"/>
        <v>1</v>
      </c>
      <c r="Z21">
        <f t="shared" si="2"/>
        <v>1</v>
      </c>
      <c r="AA21">
        <f t="shared" si="2"/>
        <v>1</v>
      </c>
      <c r="AB21">
        <f t="shared" si="2"/>
        <v>1</v>
      </c>
      <c r="AC21">
        <f t="shared" si="2"/>
        <v>1</v>
      </c>
      <c r="AD21">
        <f t="shared" si="2"/>
        <v>1</v>
      </c>
      <c r="AE21">
        <f t="shared" si="2"/>
        <v>1</v>
      </c>
      <c r="AF21">
        <f t="shared" si="3"/>
        <v>1</v>
      </c>
      <c r="AG21">
        <f t="shared" si="3"/>
        <v>1</v>
      </c>
      <c r="AH21">
        <f t="shared" si="3"/>
        <v>1</v>
      </c>
      <c r="AI21">
        <f t="shared" si="3"/>
        <v>1</v>
      </c>
      <c r="AJ21">
        <f t="shared" si="3"/>
        <v>1</v>
      </c>
      <c r="AK21">
        <f t="shared" si="3"/>
        <v>1</v>
      </c>
      <c r="AL21">
        <f t="shared" si="3"/>
        <v>1</v>
      </c>
      <c r="AM21">
        <f t="shared" si="3"/>
        <v>1</v>
      </c>
      <c r="AN21">
        <f t="shared" si="4"/>
        <v>1</v>
      </c>
      <c r="AO21">
        <f t="shared" si="4"/>
        <v>1</v>
      </c>
      <c r="AP21">
        <f t="shared" si="4"/>
        <v>1</v>
      </c>
      <c r="AQ21">
        <f t="shared" si="4"/>
        <v>1</v>
      </c>
      <c r="AR21">
        <f t="shared" si="4"/>
        <v>1</v>
      </c>
      <c r="AS21">
        <f t="shared" si="4"/>
        <v>1</v>
      </c>
      <c r="AT21">
        <f t="shared" si="4"/>
        <v>1</v>
      </c>
      <c r="AU21">
        <f t="shared" si="4"/>
        <v>1</v>
      </c>
      <c r="AV21">
        <f t="shared" si="4"/>
        <v>1</v>
      </c>
      <c r="AW21">
        <f t="shared" si="4"/>
        <v>1</v>
      </c>
      <c r="AX21">
        <f t="shared" si="4"/>
        <v>1</v>
      </c>
      <c r="AY21">
        <f t="shared" si="4"/>
        <v>1</v>
      </c>
      <c r="AZ21">
        <f t="shared" si="4"/>
        <v>1</v>
      </c>
      <c r="BA21">
        <f t="shared" si="4"/>
        <v>1</v>
      </c>
      <c r="BB21">
        <f t="shared" si="4"/>
        <v>1</v>
      </c>
      <c r="BC21">
        <f t="shared" si="4"/>
        <v>1</v>
      </c>
      <c r="BD21">
        <f t="shared" si="5"/>
        <v>1</v>
      </c>
      <c r="BE21">
        <f t="shared" si="5"/>
        <v>1</v>
      </c>
      <c r="BF21">
        <f t="shared" si="5"/>
        <v>1</v>
      </c>
      <c r="BG21">
        <f t="shared" si="5"/>
        <v>1</v>
      </c>
      <c r="BH21">
        <f t="shared" si="5"/>
        <v>1</v>
      </c>
      <c r="BI21">
        <f t="shared" si="5"/>
        <v>1</v>
      </c>
      <c r="BJ21">
        <f t="shared" si="5"/>
        <v>1</v>
      </c>
      <c r="BK21">
        <f t="shared" si="5"/>
        <v>1</v>
      </c>
      <c r="BL21">
        <f t="shared" si="5"/>
        <v>1</v>
      </c>
      <c r="BM21">
        <f t="shared" si="5"/>
        <v>1</v>
      </c>
      <c r="BN21">
        <f t="shared" si="5"/>
        <v>1</v>
      </c>
      <c r="BO21">
        <f t="shared" si="5"/>
        <v>1</v>
      </c>
      <c r="BP21">
        <f t="shared" si="5"/>
        <v>1</v>
      </c>
      <c r="BQ21">
        <f t="shared" si="5"/>
        <v>1</v>
      </c>
      <c r="BR21">
        <f t="shared" si="5"/>
        <v>1</v>
      </c>
      <c r="BS21">
        <f t="shared" si="5"/>
        <v>1</v>
      </c>
      <c r="BT21">
        <f t="shared" si="6"/>
        <v>1</v>
      </c>
      <c r="BU21">
        <f t="shared" si="6"/>
        <v>1</v>
      </c>
      <c r="BV21">
        <f t="shared" si="6"/>
        <v>1</v>
      </c>
      <c r="BW21">
        <f t="shared" si="6"/>
        <v>1</v>
      </c>
      <c r="BX21">
        <f t="shared" si="6"/>
        <v>1</v>
      </c>
      <c r="BY21">
        <f t="shared" si="6"/>
        <v>1</v>
      </c>
      <c r="BZ21">
        <f t="shared" si="6"/>
        <v>1</v>
      </c>
    </row>
    <row r="22" spans="1:78">
      <c r="A22" s="58"/>
      <c r="B22" s="7" t="e">
        <f>+_xlfn.XLOOKUP(I22,#REF!,#REF!)</f>
        <v>#REF!</v>
      </c>
      <c r="C22" s="8">
        <v>1</v>
      </c>
      <c r="D22" s="8" t="str">
        <f t="shared" ref="D22:D85" si="7">+LEFT(I22,11)</f>
        <v>01-MK-26-10</v>
      </c>
      <c r="E22" s="58">
        <v>45383</v>
      </c>
      <c r="F22" s="70"/>
      <c r="G22" s="70"/>
      <c r="H22" s="9" t="s">
        <v>37</v>
      </c>
      <c r="I22" s="66" t="s">
        <v>591</v>
      </c>
      <c r="J22" s="7" t="str">
        <f>+_xlfn.XLOOKUP(I22,'R4'!B:B,'R4'!C:C)</f>
        <v>AMR - KAMYON - MAN - KH</v>
      </c>
      <c r="P22">
        <f t="shared" si="2"/>
        <v>0</v>
      </c>
      <c r="Q22">
        <f t="shared" si="2"/>
        <v>0</v>
      </c>
      <c r="R22">
        <f t="shared" si="2"/>
        <v>0</v>
      </c>
      <c r="S22">
        <f t="shared" si="2"/>
        <v>0</v>
      </c>
      <c r="T22">
        <f t="shared" si="2"/>
        <v>0</v>
      </c>
      <c r="U22">
        <f t="shared" si="2"/>
        <v>0</v>
      </c>
      <c r="V22">
        <f t="shared" si="2"/>
        <v>1</v>
      </c>
      <c r="W22">
        <f t="shared" si="2"/>
        <v>1</v>
      </c>
      <c r="X22">
        <f t="shared" si="2"/>
        <v>1</v>
      </c>
      <c r="Y22">
        <f t="shared" si="2"/>
        <v>1</v>
      </c>
      <c r="Z22">
        <f t="shared" si="2"/>
        <v>1</v>
      </c>
      <c r="AA22">
        <f t="shared" si="2"/>
        <v>1</v>
      </c>
      <c r="AB22">
        <f t="shared" si="2"/>
        <v>1</v>
      </c>
      <c r="AC22">
        <f t="shared" si="2"/>
        <v>1</v>
      </c>
      <c r="AD22">
        <f t="shared" si="2"/>
        <v>1</v>
      </c>
      <c r="AE22">
        <f t="shared" si="2"/>
        <v>1</v>
      </c>
      <c r="AF22">
        <f t="shared" si="3"/>
        <v>1</v>
      </c>
      <c r="AG22">
        <f t="shared" si="3"/>
        <v>1</v>
      </c>
      <c r="AH22">
        <f t="shared" si="3"/>
        <v>1</v>
      </c>
      <c r="AI22">
        <f t="shared" si="3"/>
        <v>1</v>
      </c>
      <c r="AJ22">
        <f t="shared" si="3"/>
        <v>1</v>
      </c>
      <c r="AK22">
        <f t="shared" si="3"/>
        <v>1</v>
      </c>
      <c r="AL22">
        <f t="shared" si="3"/>
        <v>1</v>
      </c>
      <c r="AM22">
        <f t="shared" si="3"/>
        <v>1</v>
      </c>
      <c r="AN22">
        <f t="shared" si="4"/>
        <v>1</v>
      </c>
      <c r="AO22">
        <f t="shared" si="4"/>
        <v>1</v>
      </c>
      <c r="AP22">
        <f t="shared" si="4"/>
        <v>1</v>
      </c>
      <c r="AQ22">
        <f t="shared" si="4"/>
        <v>1</v>
      </c>
      <c r="AR22">
        <f t="shared" si="4"/>
        <v>1</v>
      </c>
      <c r="AS22">
        <f t="shared" si="4"/>
        <v>1</v>
      </c>
      <c r="AT22">
        <f t="shared" si="4"/>
        <v>1</v>
      </c>
      <c r="AU22">
        <f t="shared" si="4"/>
        <v>1</v>
      </c>
      <c r="AV22">
        <f t="shared" si="4"/>
        <v>1</v>
      </c>
      <c r="AW22">
        <f t="shared" si="4"/>
        <v>1</v>
      </c>
      <c r="AX22">
        <f t="shared" si="4"/>
        <v>1</v>
      </c>
      <c r="AY22">
        <f t="shared" si="4"/>
        <v>1</v>
      </c>
      <c r="AZ22">
        <f t="shared" si="4"/>
        <v>1</v>
      </c>
      <c r="BA22">
        <f t="shared" si="4"/>
        <v>1</v>
      </c>
      <c r="BB22">
        <f t="shared" si="4"/>
        <v>1</v>
      </c>
      <c r="BC22">
        <f t="shared" si="4"/>
        <v>1</v>
      </c>
      <c r="BD22">
        <f t="shared" si="5"/>
        <v>1</v>
      </c>
      <c r="BE22">
        <f t="shared" si="5"/>
        <v>1</v>
      </c>
      <c r="BF22">
        <f t="shared" si="5"/>
        <v>1</v>
      </c>
      <c r="BG22">
        <f t="shared" si="5"/>
        <v>1</v>
      </c>
      <c r="BH22">
        <f t="shared" si="5"/>
        <v>1</v>
      </c>
      <c r="BI22">
        <f t="shared" si="5"/>
        <v>1</v>
      </c>
      <c r="BJ22">
        <f t="shared" si="5"/>
        <v>1</v>
      </c>
      <c r="BK22">
        <f t="shared" si="5"/>
        <v>1</v>
      </c>
      <c r="BL22">
        <f t="shared" si="5"/>
        <v>1</v>
      </c>
      <c r="BM22">
        <f t="shared" si="5"/>
        <v>1</v>
      </c>
      <c r="BN22">
        <f t="shared" si="5"/>
        <v>1</v>
      </c>
      <c r="BO22">
        <f t="shared" si="5"/>
        <v>1</v>
      </c>
      <c r="BP22">
        <f t="shared" si="5"/>
        <v>1</v>
      </c>
      <c r="BQ22">
        <f t="shared" si="5"/>
        <v>1</v>
      </c>
      <c r="BR22">
        <f t="shared" si="5"/>
        <v>1</v>
      </c>
      <c r="BS22">
        <f t="shared" si="5"/>
        <v>1</v>
      </c>
      <c r="BT22">
        <f t="shared" si="6"/>
        <v>1</v>
      </c>
      <c r="BU22">
        <f t="shared" si="6"/>
        <v>1</v>
      </c>
      <c r="BV22">
        <f t="shared" si="6"/>
        <v>1</v>
      </c>
      <c r="BW22">
        <f t="shared" si="6"/>
        <v>1</v>
      </c>
      <c r="BX22">
        <f t="shared" si="6"/>
        <v>1</v>
      </c>
      <c r="BY22">
        <f t="shared" si="6"/>
        <v>1</v>
      </c>
      <c r="BZ22">
        <f t="shared" si="6"/>
        <v>1</v>
      </c>
    </row>
    <row r="23" spans="1:78">
      <c r="A23" s="58"/>
      <c r="B23" s="7" t="e">
        <f>+_xlfn.XLOOKUP(I23,#REF!,#REF!)</f>
        <v>#REF!</v>
      </c>
      <c r="C23" s="8">
        <v>1</v>
      </c>
      <c r="D23" s="8" t="str">
        <f t="shared" si="7"/>
        <v>01-MK-26-10</v>
      </c>
      <c r="E23" s="58">
        <v>45383</v>
      </c>
      <c r="F23" s="70"/>
      <c r="G23" s="70"/>
      <c r="H23" s="9" t="s">
        <v>37</v>
      </c>
      <c r="I23" s="66" t="s">
        <v>592</v>
      </c>
      <c r="J23" s="7" t="str">
        <f>+_xlfn.XLOOKUP(I23,'R4'!B:B,'R4'!C:C)</f>
        <v>AMR - KAMYON - MAN - KH</v>
      </c>
      <c r="P23">
        <f t="shared" si="2"/>
        <v>0</v>
      </c>
      <c r="Q23">
        <f t="shared" si="2"/>
        <v>0</v>
      </c>
      <c r="R23">
        <f t="shared" si="2"/>
        <v>0</v>
      </c>
      <c r="S23">
        <f t="shared" si="2"/>
        <v>0</v>
      </c>
      <c r="T23">
        <f t="shared" si="2"/>
        <v>0</v>
      </c>
      <c r="U23">
        <f t="shared" si="2"/>
        <v>0</v>
      </c>
      <c r="V23">
        <f t="shared" si="2"/>
        <v>1</v>
      </c>
      <c r="W23">
        <f t="shared" si="2"/>
        <v>1</v>
      </c>
      <c r="X23">
        <f t="shared" si="2"/>
        <v>1</v>
      </c>
      <c r="Y23">
        <f t="shared" si="2"/>
        <v>1</v>
      </c>
      <c r="Z23">
        <f t="shared" si="2"/>
        <v>1</v>
      </c>
      <c r="AA23">
        <f t="shared" si="2"/>
        <v>1</v>
      </c>
      <c r="AB23">
        <f t="shared" si="2"/>
        <v>1</v>
      </c>
      <c r="AC23">
        <f t="shared" si="2"/>
        <v>1</v>
      </c>
      <c r="AD23">
        <f t="shared" si="2"/>
        <v>1</v>
      </c>
      <c r="AE23">
        <f t="shared" si="2"/>
        <v>1</v>
      </c>
      <c r="AF23">
        <f t="shared" si="3"/>
        <v>1</v>
      </c>
      <c r="AG23">
        <f t="shared" si="3"/>
        <v>1</v>
      </c>
      <c r="AH23">
        <f t="shared" si="3"/>
        <v>1</v>
      </c>
      <c r="AI23">
        <f t="shared" si="3"/>
        <v>1</v>
      </c>
      <c r="AJ23">
        <f t="shared" si="3"/>
        <v>1</v>
      </c>
      <c r="AK23">
        <f t="shared" si="3"/>
        <v>1</v>
      </c>
      <c r="AL23">
        <f t="shared" si="3"/>
        <v>1</v>
      </c>
      <c r="AM23">
        <f t="shared" si="3"/>
        <v>1</v>
      </c>
      <c r="AN23">
        <f t="shared" si="4"/>
        <v>1</v>
      </c>
      <c r="AO23">
        <f t="shared" si="4"/>
        <v>1</v>
      </c>
      <c r="AP23">
        <f t="shared" si="4"/>
        <v>1</v>
      </c>
      <c r="AQ23">
        <f t="shared" si="4"/>
        <v>1</v>
      </c>
      <c r="AR23">
        <f t="shared" si="4"/>
        <v>1</v>
      </c>
      <c r="AS23">
        <f t="shared" si="4"/>
        <v>1</v>
      </c>
      <c r="AT23">
        <f t="shared" si="4"/>
        <v>1</v>
      </c>
      <c r="AU23">
        <f t="shared" si="4"/>
        <v>1</v>
      </c>
      <c r="AV23">
        <f t="shared" si="4"/>
        <v>1</v>
      </c>
      <c r="AW23">
        <f t="shared" si="4"/>
        <v>1</v>
      </c>
      <c r="AX23">
        <f t="shared" si="4"/>
        <v>1</v>
      </c>
      <c r="AY23">
        <f t="shared" si="4"/>
        <v>1</v>
      </c>
      <c r="AZ23">
        <f t="shared" si="4"/>
        <v>1</v>
      </c>
      <c r="BA23">
        <f t="shared" si="4"/>
        <v>1</v>
      </c>
      <c r="BB23">
        <f t="shared" si="4"/>
        <v>1</v>
      </c>
      <c r="BC23">
        <f t="shared" ref="BC23:BR38" si="8">+IF(BC$2&gt;=$E23,1,0)*$C23</f>
        <v>1</v>
      </c>
      <c r="BD23">
        <f t="shared" si="8"/>
        <v>1</v>
      </c>
      <c r="BE23">
        <f t="shared" si="8"/>
        <v>1</v>
      </c>
      <c r="BF23">
        <f t="shared" si="8"/>
        <v>1</v>
      </c>
      <c r="BG23">
        <f t="shared" si="8"/>
        <v>1</v>
      </c>
      <c r="BH23">
        <f t="shared" si="8"/>
        <v>1</v>
      </c>
      <c r="BI23">
        <f t="shared" si="8"/>
        <v>1</v>
      </c>
      <c r="BJ23">
        <f t="shared" si="8"/>
        <v>1</v>
      </c>
      <c r="BK23">
        <f t="shared" si="8"/>
        <v>1</v>
      </c>
      <c r="BL23">
        <f t="shared" si="8"/>
        <v>1</v>
      </c>
      <c r="BM23">
        <f t="shared" si="8"/>
        <v>1</v>
      </c>
      <c r="BN23">
        <f t="shared" si="8"/>
        <v>1</v>
      </c>
      <c r="BO23">
        <f t="shared" si="8"/>
        <v>1</v>
      </c>
      <c r="BP23">
        <f t="shared" si="8"/>
        <v>1</v>
      </c>
      <c r="BQ23">
        <f t="shared" si="8"/>
        <v>1</v>
      </c>
      <c r="BR23">
        <f t="shared" si="8"/>
        <v>1</v>
      </c>
      <c r="BS23">
        <f t="shared" si="5"/>
        <v>1</v>
      </c>
      <c r="BT23">
        <f t="shared" si="6"/>
        <v>1</v>
      </c>
      <c r="BU23">
        <f t="shared" si="6"/>
        <v>1</v>
      </c>
      <c r="BV23">
        <f t="shared" si="6"/>
        <v>1</v>
      </c>
      <c r="BW23">
        <f t="shared" si="6"/>
        <v>1</v>
      </c>
      <c r="BX23">
        <f t="shared" si="6"/>
        <v>1</v>
      </c>
      <c r="BY23">
        <f t="shared" si="6"/>
        <v>1</v>
      </c>
      <c r="BZ23">
        <f t="shared" si="6"/>
        <v>1</v>
      </c>
    </row>
    <row r="24" spans="1:78">
      <c r="A24" s="58"/>
      <c r="B24" s="7" t="e">
        <f>+_xlfn.XLOOKUP(I24,#REF!,#REF!)</f>
        <v>#REF!</v>
      </c>
      <c r="C24" s="8">
        <v>1</v>
      </c>
      <c r="D24" s="8" t="str">
        <f t="shared" si="7"/>
        <v>01-MK-26-10</v>
      </c>
      <c r="E24" s="58">
        <v>45383</v>
      </c>
      <c r="F24" s="70"/>
      <c r="G24" s="70"/>
      <c r="H24" s="9" t="s">
        <v>37</v>
      </c>
      <c r="I24" s="66" t="s">
        <v>593</v>
      </c>
      <c r="J24" s="7" t="str">
        <f>+_xlfn.XLOOKUP(I24,'R4'!B:B,'R4'!C:C)</f>
        <v>AMR - KAMYON - MAN - KH</v>
      </c>
      <c r="P24">
        <f t="shared" si="2"/>
        <v>0</v>
      </c>
      <c r="Q24">
        <f t="shared" si="2"/>
        <v>0</v>
      </c>
      <c r="R24">
        <f t="shared" si="2"/>
        <v>0</v>
      </c>
      <c r="S24">
        <f t="shared" si="2"/>
        <v>0</v>
      </c>
      <c r="T24">
        <f t="shared" si="2"/>
        <v>0</v>
      </c>
      <c r="U24">
        <f t="shared" si="2"/>
        <v>0</v>
      </c>
      <c r="V24">
        <f t="shared" si="2"/>
        <v>1</v>
      </c>
      <c r="W24">
        <f t="shared" si="2"/>
        <v>1</v>
      </c>
      <c r="X24">
        <f t="shared" si="2"/>
        <v>1</v>
      </c>
      <c r="Y24">
        <f t="shared" si="2"/>
        <v>1</v>
      </c>
      <c r="Z24">
        <f t="shared" si="2"/>
        <v>1</v>
      </c>
      <c r="AA24">
        <f t="shared" ref="AA24:AP39" si="9">+IF(AA$2&gt;=$E24,1,0)*$C24</f>
        <v>1</v>
      </c>
      <c r="AB24">
        <f t="shared" si="9"/>
        <v>1</v>
      </c>
      <c r="AC24">
        <f t="shared" si="9"/>
        <v>1</v>
      </c>
      <c r="AD24">
        <f t="shared" si="9"/>
        <v>1</v>
      </c>
      <c r="AE24">
        <f t="shared" si="9"/>
        <v>1</v>
      </c>
      <c r="AF24">
        <f t="shared" si="9"/>
        <v>1</v>
      </c>
      <c r="AG24">
        <f t="shared" si="9"/>
        <v>1</v>
      </c>
      <c r="AH24">
        <f t="shared" si="9"/>
        <v>1</v>
      </c>
      <c r="AI24">
        <f t="shared" si="9"/>
        <v>1</v>
      </c>
      <c r="AJ24">
        <f t="shared" si="9"/>
        <v>1</v>
      </c>
      <c r="AK24">
        <f t="shared" si="9"/>
        <v>1</v>
      </c>
      <c r="AL24">
        <f t="shared" si="9"/>
        <v>1</v>
      </c>
      <c r="AM24">
        <f t="shared" si="9"/>
        <v>1</v>
      </c>
      <c r="AN24">
        <f t="shared" si="9"/>
        <v>1</v>
      </c>
      <c r="AO24">
        <f t="shared" si="9"/>
        <v>1</v>
      </c>
      <c r="AP24">
        <f t="shared" si="9"/>
        <v>1</v>
      </c>
      <c r="AQ24">
        <f t="shared" ref="AQ24:BF39" si="10">+IF(AQ$2&gt;=$E24,1,0)*$C24</f>
        <v>1</v>
      </c>
      <c r="AR24">
        <f t="shared" si="10"/>
        <v>1</v>
      </c>
      <c r="AS24">
        <f t="shared" si="10"/>
        <v>1</v>
      </c>
      <c r="AT24">
        <f t="shared" si="10"/>
        <v>1</v>
      </c>
      <c r="AU24">
        <f t="shared" si="10"/>
        <v>1</v>
      </c>
      <c r="AV24">
        <f t="shared" si="10"/>
        <v>1</v>
      </c>
      <c r="AW24">
        <f t="shared" si="10"/>
        <v>1</v>
      </c>
      <c r="AX24">
        <f t="shared" si="10"/>
        <v>1</v>
      </c>
      <c r="AY24">
        <f t="shared" si="10"/>
        <v>1</v>
      </c>
      <c r="AZ24">
        <f t="shared" si="10"/>
        <v>1</v>
      </c>
      <c r="BA24">
        <f t="shared" si="10"/>
        <v>1</v>
      </c>
      <c r="BB24">
        <f t="shared" si="10"/>
        <v>1</v>
      </c>
      <c r="BC24">
        <f t="shared" si="10"/>
        <v>1</v>
      </c>
      <c r="BD24">
        <f t="shared" si="10"/>
        <v>1</v>
      </c>
      <c r="BE24">
        <f t="shared" si="10"/>
        <v>1</v>
      </c>
      <c r="BF24">
        <f t="shared" si="10"/>
        <v>1</v>
      </c>
      <c r="BG24">
        <f t="shared" si="8"/>
        <v>1</v>
      </c>
      <c r="BH24">
        <f t="shared" si="8"/>
        <v>1</v>
      </c>
      <c r="BI24">
        <f t="shared" si="8"/>
        <v>1</v>
      </c>
      <c r="BJ24">
        <f t="shared" si="8"/>
        <v>1</v>
      </c>
      <c r="BK24">
        <f t="shared" si="8"/>
        <v>1</v>
      </c>
      <c r="BL24">
        <f t="shared" si="8"/>
        <v>1</v>
      </c>
      <c r="BM24">
        <f t="shared" si="8"/>
        <v>1</v>
      </c>
      <c r="BN24">
        <f t="shared" si="8"/>
        <v>1</v>
      </c>
      <c r="BO24">
        <f t="shared" si="8"/>
        <v>1</v>
      </c>
      <c r="BP24">
        <f t="shared" si="8"/>
        <v>1</v>
      </c>
      <c r="BQ24">
        <f t="shared" si="8"/>
        <v>1</v>
      </c>
      <c r="BR24">
        <f t="shared" si="8"/>
        <v>1</v>
      </c>
      <c r="BS24">
        <f t="shared" si="5"/>
        <v>1</v>
      </c>
      <c r="BT24">
        <f t="shared" si="6"/>
        <v>1</v>
      </c>
      <c r="BU24">
        <f t="shared" si="6"/>
        <v>1</v>
      </c>
      <c r="BV24">
        <f t="shared" si="6"/>
        <v>1</v>
      </c>
      <c r="BW24">
        <f t="shared" si="6"/>
        <v>1</v>
      </c>
      <c r="BX24">
        <f t="shared" si="6"/>
        <v>1</v>
      </c>
      <c r="BY24">
        <f t="shared" si="6"/>
        <v>1</v>
      </c>
      <c r="BZ24">
        <f t="shared" si="6"/>
        <v>1</v>
      </c>
    </row>
    <row r="25" spans="1:78">
      <c r="A25" s="58"/>
      <c r="B25" s="7" t="e">
        <f>+_xlfn.XLOOKUP(I25,#REF!,#REF!)</f>
        <v>#REF!</v>
      </c>
      <c r="C25" s="8">
        <v>1</v>
      </c>
      <c r="D25" s="8" t="str">
        <f t="shared" si="7"/>
        <v>01-MK-26-10</v>
      </c>
      <c r="E25" s="58">
        <v>45383</v>
      </c>
      <c r="F25" s="70"/>
      <c r="G25" s="70"/>
      <c r="H25" s="9" t="s">
        <v>37</v>
      </c>
      <c r="I25" s="66" t="s">
        <v>594</v>
      </c>
      <c r="J25" s="7" t="str">
        <f>+_xlfn.XLOOKUP(I25,'R4'!B:B,'R4'!C:C)</f>
        <v>AMR - KAMYON - MAN - KH</v>
      </c>
      <c r="P25">
        <f t="shared" ref="P25:AE40" si="11">+IF(P$2&gt;=$E25,1,0)*$C25</f>
        <v>0</v>
      </c>
      <c r="Q25">
        <f t="shared" si="11"/>
        <v>0</v>
      </c>
      <c r="R25">
        <f t="shared" si="11"/>
        <v>0</v>
      </c>
      <c r="S25">
        <f t="shared" si="11"/>
        <v>0</v>
      </c>
      <c r="T25">
        <f t="shared" si="11"/>
        <v>0</v>
      </c>
      <c r="U25">
        <f t="shared" si="11"/>
        <v>0</v>
      </c>
      <c r="V25">
        <f t="shared" si="11"/>
        <v>1</v>
      </c>
      <c r="W25">
        <f t="shared" si="11"/>
        <v>1</v>
      </c>
      <c r="X25">
        <f t="shared" si="11"/>
        <v>1</v>
      </c>
      <c r="Y25">
        <f t="shared" si="11"/>
        <v>1</v>
      </c>
      <c r="Z25">
        <f t="shared" si="11"/>
        <v>1</v>
      </c>
      <c r="AA25">
        <f t="shared" si="11"/>
        <v>1</v>
      </c>
      <c r="AB25">
        <f t="shared" si="11"/>
        <v>1</v>
      </c>
      <c r="AC25">
        <f t="shared" si="11"/>
        <v>1</v>
      </c>
      <c r="AD25">
        <f t="shared" si="11"/>
        <v>1</v>
      </c>
      <c r="AE25">
        <f t="shared" si="11"/>
        <v>1</v>
      </c>
      <c r="AF25">
        <f t="shared" si="9"/>
        <v>1</v>
      </c>
      <c r="AG25">
        <f t="shared" si="9"/>
        <v>1</v>
      </c>
      <c r="AH25">
        <f t="shared" si="9"/>
        <v>1</v>
      </c>
      <c r="AI25">
        <f t="shared" si="9"/>
        <v>1</v>
      </c>
      <c r="AJ25">
        <f t="shared" si="9"/>
        <v>1</v>
      </c>
      <c r="AK25">
        <f t="shared" si="9"/>
        <v>1</v>
      </c>
      <c r="AL25">
        <f t="shared" si="9"/>
        <v>1</v>
      </c>
      <c r="AM25">
        <f t="shared" si="9"/>
        <v>1</v>
      </c>
      <c r="AN25">
        <f t="shared" si="9"/>
        <v>1</v>
      </c>
      <c r="AO25">
        <f t="shared" si="9"/>
        <v>1</v>
      </c>
      <c r="AP25">
        <f t="shared" si="9"/>
        <v>1</v>
      </c>
      <c r="AQ25">
        <f t="shared" si="10"/>
        <v>1</v>
      </c>
      <c r="AR25">
        <f t="shared" si="10"/>
        <v>1</v>
      </c>
      <c r="AS25">
        <f t="shared" si="10"/>
        <v>1</v>
      </c>
      <c r="AT25">
        <f t="shared" si="10"/>
        <v>1</v>
      </c>
      <c r="AU25">
        <f t="shared" si="10"/>
        <v>1</v>
      </c>
      <c r="AV25">
        <f t="shared" si="10"/>
        <v>1</v>
      </c>
      <c r="AW25">
        <f t="shared" si="10"/>
        <v>1</v>
      </c>
      <c r="AX25">
        <f t="shared" si="10"/>
        <v>1</v>
      </c>
      <c r="AY25">
        <f t="shared" si="10"/>
        <v>1</v>
      </c>
      <c r="AZ25">
        <f t="shared" si="10"/>
        <v>1</v>
      </c>
      <c r="BA25">
        <f t="shared" si="10"/>
        <v>1</v>
      </c>
      <c r="BB25">
        <f t="shared" si="10"/>
        <v>1</v>
      </c>
      <c r="BC25">
        <f t="shared" si="10"/>
        <v>1</v>
      </c>
      <c r="BD25">
        <f t="shared" si="10"/>
        <v>1</v>
      </c>
      <c r="BE25">
        <f t="shared" si="10"/>
        <v>1</v>
      </c>
      <c r="BF25">
        <f t="shared" si="10"/>
        <v>1</v>
      </c>
      <c r="BG25">
        <f t="shared" si="8"/>
        <v>1</v>
      </c>
      <c r="BH25">
        <f t="shared" si="8"/>
        <v>1</v>
      </c>
      <c r="BI25">
        <f t="shared" si="8"/>
        <v>1</v>
      </c>
      <c r="BJ25">
        <f t="shared" si="8"/>
        <v>1</v>
      </c>
      <c r="BK25">
        <f t="shared" si="8"/>
        <v>1</v>
      </c>
      <c r="BL25">
        <f t="shared" si="8"/>
        <v>1</v>
      </c>
      <c r="BM25">
        <f t="shared" si="8"/>
        <v>1</v>
      </c>
      <c r="BN25">
        <f t="shared" si="8"/>
        <v>1</v>
      </c>
      <c r="BO25">
        <f t="shared" si="8"/>
        <v>1</v>
      </c>
      <c r="BP25">
        <f t="shared" si="8"/>
        <v>1</v>
      </c>
      <c r="BQ25">
        <f t="shared" si="8"/>
        <v>1</v>
      </c>
      <c r="BR25">
        <f t="shared" si="8"/>
        <v>1</v>
      </c>
      <c r="BS25">
        <f t="shared" si="5"/>
        <v>1</v>
      </c>
      <c r="BT25">
        <f t="shared" si="6"/>
        <v>1</v>
      </c>
      <c r="BU25">
        <f t="shared" si="6"/>
        <v>1</v>
      </c>
      <c r="BV25">
        <f t="shared" si="6"/>
        <v>1</v>
      </c>
      <c r="BW25">
        <f t="shared" si="6"/>
        <v>1</v>
      </c>
      <c r="BX25">
        <f t="shared" si="6"/>
        <v>1</v>
      </c>
      <c r="BY25">
        <f t="shared" si="6"/>
        <v>1</v>
      </c>
      <c r="BZ25">
        <f t="shared" si="6"/>
        <v>1</v>
      </c>
    </row>
    <row r="26" spans="1:78">
      <c r="A26" s="58"/>
      <c r="B26" s="7" t="e">
        <f>+_xlfn.XLOOKUP(I26,#REF!,#REF!)</f>
        <v>#REF!</v>
      </c>
      <c r="C26" s="8">
        <v>1</v>
      </c>
      <c r="D26" s="8" t="str">
        <f t="shared" si="7"/>
        <v>01-MK-26-10</v>
      </c>
      <c r="E26" s="58">
        <v>45383</v>
      </c>
      <c r="F26" s="70"/>
      <c r="G26" s="70"/>
      <c r="H26" s="9" t="s">
        <v>37</v>
      </c>
      <c r="I26" s="66" t="s">
        <v>595</v>
      </c>
      <c r="J26" s="7" t="str">
        <f>+_xlfn.XLOOKUP(I26,'R4'!B:B,'R4'!C:C)</f>
        <v>AMR - KAMYON - MAN - KH</v>
      </c>
      <c r="P26">
        <f t="shared" si="11"/>
        <v>0</v>
      </c>
      <c r="Q26">
        <f t="shared" si="11"/>
        <v>0</v>
      </c>
      <c r="R26">
        <f t="shared" si="11"/>
        <v>0</v>
      </c>
      <c r="S26">
        <f t="shared" si="11"/>
        <v>0</v>
      </c>
      <c r="T26">
        <f t="shared" si="11"/>
        <v>0</v>
      </c>
      <c r="U26">
        <f t="shared" si="11"/>
        <v>0</v>
      </c>
      <c r="V26">
        <f t="shared" si="11"/>
        <v>1</v>
      </c>
      <c r="W26">
        <f t="shared" si="11"/>
        <v>1</v>
      </c>
      <c r="X26">
        <f t="shared" si="11"/>
        <v>1</v>
      </c>
      <c r="Y26">
        <f t="shared" si="11"/>
        <v>1</v>
      </c>
      <c r="Z26">
        <f t="shared" si="11"/>
        <v>1</v>
      </c>
      <c r="AA26">
        <f t="shared" si="11"/>
        <v>1</v>
      </c>
      <c r="AB26">
        <f t="shared" si="11"/>
        <v>1</v>
      </c>
      <c r="AC26">
        <f t="shared" si="11"/>
        <v>1</v>
      </c>
      <c r="AD26">
        <f t="shared" si="11"/>
        <v>1</v>
      </c>
      <c r="AE26">
        <f t="shared" si="11"/>
        <v>1</v>
      </c>
      <c r="AF26">
        <f t="shared" si="9"/>
        <v>1</v>
      </c>
      <c r="AG26">
        <f t="shared" si="9"/>
        <v>1</v>
      </c>
      <c r="AH26">
        <f t="shared" si="9"/>
        <v>1</v>
      </c>
      <c r="AI26">
        <f t="shared" si="9"/>
        <v>1</v>
      </c>
      <c r="AJ26">
        <f t="shared" si="9"/>
        <v>1</v>
      </c>
      <c r="AK26">
        <f t="shared" si="9"/>
        <v>1</v>
      </c>
      <c r="AL26">
        <f t="shared" si="9"/>
        <v>1</v>
      </c>
      <c r="AM26">
        <f t="shared" si="9"/>
        <v>1</v>
      </c>
      <c r="AN26">
        <f t="shared" si="9"/>
        <v>1</v>
      </c>
      <c r="AO26">
        <f t="shared" si="9"/>
        <v>1</v>
      </c>
      <c r="AP26">
        <f t="shared" si="9"/>
        <v>1</v>
      </c>
      <c r="AQ26">
        <f t="shared" si="10"/>
        <v>1</v>
      </c>
      <c r="AR26">
        <f t="shared" si="10"/>
        <v>1</v>
      </c>
      <c r="AS26">
        <f t="shared" si="10"/>
        <v>1</v>
      </c>
      <c r="AT26">
        <f t="shared" si="10"/>
        <v>1</v>
      </c>
      <c r="AU26">
        <f t="shared" si="10"/>
        <v>1</v>
      </c>
      <c r="AV26">
        <f t="shared" si="10"/>
        <v>1</v>
      </c>
      <c r="AW26">
        <f t="shared" si="10"/>
        <v>1</v>
      </c>
      <c r="AX26">
        <f t="shared" si="10"/>
        <v>1</v>
      </c>
      <c r="AY26">
        <f t="shared" si="10"/>
        <v>1</v>
      </c>
      <c r="AZ26">
        <f t="shared" si="10"/>
        <v>1</v>
      </c>
      <c r="BA26">
        <f t="shared" si="10"/>
        <v>1</v>
      </c>
      <c r="BB26">
        <f t="shared" si="10"/>
        <v>1</v>
      </c>
      <c r="BC26">
        <f t="shared" si="10"/>
        <v>1</v>
      </c>
      <c r="BD26">
        <f t="shared" si="10"/>
        <v>1</v>
      </c>
      <c r="BE26">
        <f t="shared" si="10"/>
        <v>1</v>
      </c>
      <c r="BF26">
        <f t="shared" si="10"/>
        <v>1</v>
      </c>
      <c r="BG26">
        <f t="shared" si="8"/>
        <v>1</v>
      </c>
      <c r="BH26">
        <f t="shared" si="8"/>
        <v>1</v>
      </c>
      <c r="BI26">
        <f t="shared" si="8"/>
        <v>1</v>
      </c>
      <c r="BJ26">
        <f t="shared" si="8"/>
        <v>1</v>
      </c>
      <c r="BK26">
        <f t="shared" si="8"/>
        <v>1</v>
      </c>
      <c r="BL26">
        <f t="shared" si="8"/>
        <v>1</v>
      </c>
      <c r="BM26">
        <f t="shared" si="8"/>
        <v>1</v>
      </c>
      <c r="BN26">
        <f t="shared" si="8"/>
        <v>1</v>
      </c>
      <c r="BO26">
        <f t="shared" si="8"/>
        <v>1</v>
      </c>
      <c r="BP26">
        <f t="shared" si="8"/>
        <v>1</v>
      </c>
      <c r="BQ26">
        <f t="shared" si="8"/>
        <v>1</v>
      </c>
      <c r="BR26">
        <f t="shared" si="8"/>
        <v>1</v>
      </c>
      <c r="BS26">
        <f t="shared" si="5"/>
        <v>1</v>
      </c>
      <c r="BT26">
        <f t="shared" si="6"/>
        <v>1</v>
      </c>
      <c r="BU26">
        <f t="shared" si="6"/>
        <v>1</v>
      </c>
      <c r="BV26">
        <f t="shared" si="6"/>
        <v>1</v>
      </c>
      <c r="BW26">
        <f t="shared" si="6"/>
        <v>1</v>
      </c>
      <c r="BX26">
        <f t="shared" si="6"/>
        <v>1</v>
      </c>
      <c r="BY26">
        <f t="shared" si="6"/>
        <v>1</v>
      </c>
      <c r="BZ26">
        <f t="shared" si="6"/>
        <v>1</v>
      </c>
    </row>
    <row r="27" spans="1:78">
      <c r="A27" s="58"/>
      <c r="B27" s="7" t="e">
        <f>+_xlfn.XLOOKUP(I27,#REF!,#REF!)</f>
        <v>#REF!</v>
      </c>
      <c r="C27" s="8">
        <v>1</v>
      </c>
      <c r="D27" s="8" t="str">
        <f t="shared" si="7"/>
        <v>01-MK-26-10</v>
      </c>
      <c r="E27" s="58">
        <v>45383</v>
      </c>
      <c r="F27" s="70"/>
      <c r="G27" s="70"/>
      <c r="H27" s="9" t="s">
        <v>37</v>
      </c>
      <c r="I27" s="66" t="s">
        <v>596</v>
      </c>
      <c r="J27" s="7" t="str">
        <f>+_xlfn.XLOOKUP(I27,'R4'!B:B,'R4'!C:C)</f>
        <v>AMR - KAMYON - MAN - KH</v>
      </c>
      <c r="P27">
        <f t="shared" si="11"/>
        <v>0</v>
      </c>
      <c r="Q27">
        <f t="shared" si="11"/>
        <v>0</v>
      </c>
      <c r="R27">
        <f t="shared" si="11"/>
        <v>0</v>
      </c>
      <c r="S27">
        <f t="shared" si="11"/>
        <v>0</v>
      </c>
      <c r="T27">
        <f t="shared" si="11"/>
        <v>0</v>
      </c>
      <c r="U27">
        <f t="shared" si="11"/>
        <v>0</v>
      </c>
      <c r="V27">
        <f t="shared" si="11"/>
        <v>1</v>
      </c>
      <c r="W27">
        <f t="shared" si="11"/>
        <v>1</v>
      </c>
      <c r="X27">
        <f t="shared" si="11"/>
        <v>1</v>
      </c>
      <c r="Y27">
        <f t="shared" si="11"/>
        <v>1</v>
      </c>
      <c r="Z27">
        <f t="shared" si="11"/>
        <v>1</v>
      </c>
      <c r="AA27">
        <f t="shared" si="11"/>
        <v>1</v>
      </c>
      <c r="AB27">
        <f t="shared" si="11"/>
        <v>1</v>
      </c>
      <c r="AC27">
        <f t="shared" si="11"/>
        <v>1</v>
      </c>
      <c r="AD27">
        <f t="shared" si="11"/>
        <v>1</v>
      </c>
      <c r="AE27">
        <f t="shared" si="11"/>
        <v>1</v>
      </c>
      <c r="AF27">
        <f t="shared" si="9"/>
        <v>1</v>
      </c>
      <c r="AG27">
        <f t="shared" si="9"/>
        <v>1</v>
      </c>
      <c r="AH27">
        <f t="shared" si="9"/>
        <v>1</v>
      </c>
      <c r="AI27">
        <f t="shared" si="9"/>
        <v>1</v>
      </c>
      <c r="AJ27">
        <f t="shared" si="9"/>
        <v>1</v>
      </c>
      <c r="AK27">
        <f t="shared" si="9"/>
        <v>1</v>
      </c>
      <c r="AL27">
        <f t="shared" si="9"/>
        <v>1</v>
      </c>
      <c r="AM27">
        <f t="shared" si="9"/>
        <v>1</v>
      </c>
      <c r="AN27">
        <f t="shared" si="9"/>
        <v>1</v>
      </c>
      <c r="AO27">
        <f t="shared" si="9"/>
        <v>1</v>
      </c>
      <c r="AP27">
        <f t="shared" si="9"/>
        <v>1</v>
      </c>
      <c r="AQ27">
        <f t="shared" si="10"/>
        <v>1</v>
      </c>
      <c r="AR27">
        <f t="shared" si="10"/>
        <v>1</v>
      </c>
      <c r="AS27">
        <f t="shared" si="10"/>
        <v>1</v>
      </c>
      <c r="AT27">
        <f t="shared" si="10"/>
        <v>1</v>
      </c>
      <c r="AU27">
        <f t="shared" si="10"/>
        <v>1</v>
      </c>
      <c r="AV27">
        <f t="shared" si="10"/>
        <v>1</v>
      </c>
      <c r="AW27">
        <f t="shared" si="10"/>
        <v>1</v>
      </c>
      <c r="AX27">
        <f t="shared" si="10"/>
        <v>1</v>
      </c>
      <c r="AY27">
        <f t="shared" si="10"/>
        <v>1</v>
      </c>
      <c r="AZ27">
        <f t="shared" si="10"/>
        <v>1</v>
      </c>
      <c r="BA27">
        <f t="shared" si="10"/>
        <v>1</v>
      </c>
      <c r="BB27">
        <f t="shared" si="10"/>
        <v>1</v>
      </c>
      <c r="BC27">
        <f t="shared" si="10"/>
        <v>1</v>
      </c>
      <c r="BD27">
        <f t="shared" si="10"/>
        <v>1</v>
      </c>
      <c r="BE27">
        <f t="shared" si="10"/>
        <v>1</v>
      </c>
      <c r="BF27">
        <f t="shared" si="10"/>
        <v>1</v>
      </c>
      <c r="BG27">
        <f t="shared" si="8"/>
        <v>1</v>
      </c>
      <c r="BH27">
        <f t="shared" si="8"/>
        <v>1</v>
      </c>
      <c r="BI27">
        <f t="shared" si="8"/>
        <v>1</v>
      </c>
      <c r="BJ27">
        <f t="shared" si="8"/>
        <v>1</v>
      </c>
      <c r="BK27">
        <f t="shared" si="8"/>
        <v>1</v>
      </c>
      <c r="BL27">
        <f t="shared" si="8"/>
        <v>1</v>
      </c>
      <c r="BM27">
        <f t="shared" si="8"/>
        <v>1</v>
      </c>
      <c r="BN27">
        <f t="shared" si="8"/>
        <v>1</v>
      </c>
      <c r="BO27">
        <f t="shared" si="8"/>
        <v>1</v>
      </c>
      <c r="BP27">
        <f t="shared" si="8"/>
        <v>1</v>
      </c>
      <c r="BQ27">
        <f t="shared" si="8"/>
        <v>1</v>
      </c>
      <c r="BR27">
        <f t="shared" si="8"/>
        <v>1</v>
      </c>
      <c r="BS27">
        <f t="shared" si="5"/>
        <v>1</v>
      </c>
      <c r="BT27">
        <f t="shared" si="6"/>
        <v>1</v>
      </c>
      <c r="BU27">
        <f t="shared" si="6"/>
        <v>1</v>
      </c>
      <c r="BV27">
        <f t="shared" si="6"/>
        <v>1</v>
      </c>
      <c r="BW27">
        <f t="shared" si="6"/>
        <v>1</v>
      </c>
      <c r="BX27">
        <f t="shared" si="6"/>
        <v>1</v>
      </c>
      <c r="BY27">
        <f t="shared" si="6"/>
        <v>1</v>
      </c>
      <c r="BZ27">
        <f t="shared" si="6"/>
        <v>1</v>
      </c>
    </row>
    <row r="28" spans="1:78">
      <c r="A28" s="58"/>
      <c r="B28" s="7" t="e">
        <f>+_xlfn.XLOOKUP(I28,#REF!,#REF!)</f>
        <v>#REF!</v>
      </c>
      <c r="C28" s="8">
        <v>1</v>
      </c>
      <c r="D28" s="8" t="str">
        <f t="shared" si="7"/>
        <v>01-MK-26-10</v>
      </c>
      <c r="E28" s="58">
        <v>45383</v>
      </c>
      <c r="F28" s="70"/>
      <c r="G28" s="70"/>
      <c r="H28" s="9" t="s">
        <v>37</v>
      </c>
      <c r="I28" s="66" t="s">
        <v>597</v>
      </c>
      <c r="J28" s="7" t="str">
        <f>+_xlfn.XLOOKUP(I28,'R4'!B:B,'R4'!C:C)</f>
        <v>AMR - KAMYON - MAN - KH</v>
      </c>
      <c r="P28">
        <f t="shared" si="11"/>
        <v>0</v>
      </c>
      <c r="Q28">
        <f t="shared" si="11"/>
        <v>0</v>
      </c>
      <c r="R28">
        <f t="shared" si="11"/>
        <v>0</v>
      </c>
      <c r="S28">
        <f t="shared" si="11"/>
        <v>0</v>
      </c>
      <c r="T28">
        <f t="shared" si="11"/>
        <v>0</v>
      </c>
      <c r="U28">
        <f t="shared" si="11"/>
        <v>0</v>
      </c>
      <c r="V28">
        <f t="shared" si="11"/>
        <v>1</v>
      </c>
      <c r="W28">
        <f t="shared" si="11"/>
        <v>1</v>
      </c>
      <c r="X28">
        <f t="shared" si="11"/>
        <v>1</v>
      </c>
      <c r="Y28">
        <f t="shared" si="11"/>
        <v>1</v>
      </c>
      <c r="Z28">
        <f t="shared" si="11"/>
        <v>1</v>
      </c>
      <c r="AA28">
        <f t="shared" si="11"/>
        <v>1</v>
      </c>
      <c r="AB28">
        <f t="shared" si="11"/>
        <v>1</v>
      </c>
      <c r="AC28">
        <f t="shared" si="11"/>
        <v>1</v>
      </c>
      <c r="AD28">
        <f t="shared" si="11"/>
        <v>1</v>
      </c>
      <c r="AE28">
        <f t="shared" si="11"/>
        <v>1</v>
      </c>
      <c r="AF28">
        <f t="shared" si="9"/>
        <v>1</v>
      </c>
      <c r="AG28">
        <f t="shared" si="9"/>
        <v>1</v>
      </c>
      <c r="AH28">
        <f t="shared" si="9"/>
        <v>1</v>
      </c>
      <c r="AI28">
        <f t="shared" si="9"/>
        <v>1</v>
      </c>
      <c r="AJ28">
        <f t="shared" si="9"/>
        <v>1</v>
      </c>
      <c r="AK28">
        <f t="shared" si="9"/>
        <v>1</v>
      </c>
      <c r="AL28">
        <f t="shared" si="9"/>
        <v>1</v>
      </c>
      <c r="AM28">
        <f t="shared" si="9"/>
        <v>1</v>
      </c>
      <c r="AN28">
        <f t="shared" si="9"/>
        <v>1</v>
      </c>
      <c r="AO28">
        <f t="shared" si="9"/>
        <v>1</v>
      </c>
      <c r="AP28">
        <f t="shared" si="9"/>
        <v>1</v>
      </c>
      <c r="AQ28">
        <f t="shared" si="10"/>
        <v>1</v>
      </c>
      <c r="AR28">
        <f t="shared" si="10"/>
        <v>1</v>
      </c>
      <c r="AS28">
        <f t="shared" si="10"/>
        <v>1</v>
      </c>
      <c r="AT28">
        <f t="shared" si="10"/>
        <v>1</v>
      </c>
      <c r="AU28">
        <f t="shared" si="10"/>
        <v>1</v>
      </c>
      <c r="AV28">
        <f t="shared" si="10"/>
        <v>1</v>
      </c>
      <c r="AW28">
        <f t="shared" si="10"/>
        <v>1</v>
      </c>
      <c r="AX28">
        <f t="shared" si="10"/>
        <v>1</v>
      </c>
      <c r="AY28">
        <f t="shared" si="10"/>
        <v>1</v>
      </c>
      <c r="AZ28">
        <f t="shared" si="10"/>
        <v>1</v>
      </c>
      <c r="BA28">
        <f t="shared" si="10"/>
        <v>1</v>
      </c>
      <c r="BB28">
        <f t="shared" si="10"/>
        <v>1</v>
      </c>
      <c r="BC28">
        <f t="shared" si="10"/>
        <v>1</v>
      </c>
      <c r="BD28">
        <f t="shared" si="10"/>
        <v>1</v>
      </c>
      <c r="BE28">
        <f t="shared" si="10"/>
        <v>1</v>
      </c>
      <c r="BF28">
        <f t="shared" si="10"/>
        <v>1</v>
      </c>
      <c r="BG28">
        <f t="shared" si="8"/>
        <v>1</v>
      </c>
      <c r="BH28">
        <f t="shared" si="8"/>
        <v>1</v>
      </c>
      <c r="BI28">
        <f t="shared" si="8"/>
        <v>1</v>
      </c>
      <c r="BJ28">
        <f t="shared" si="8"/>
        <v>1</v>
      </c>
      <c r="BK28">
        <f t="shared" si="8"/>
        <v>1</v>
      </c>
      <c r="BL28">
        <f t="shared" si="8"/>
        <v>1</v>
      </c>
      <c r="BM28">
        <f t="shared" si="8"/>
        <v>1</v>
      </c>
      <c r="BN28">
        <f t="shared" si="8"/>
        <v>1</v>
      </c>
      <c r="BO28">
        <f t="shared" si="8"/>
        <v>1</v>
      </c>
      <c r="BP28">
        <f t="shared" si="8"/>
        <v>1</v>
      </c>
      <c r="BQ28">
        <f t="shared" si="8"/>
        <v>1</v>
      </c>
      <c r="BR28">
        <f t="shared" si="8"/>
        <v>1</v>
      </c>
      <c r="BS28">
        <f t="shared" si="5"/>
        <v>1</v>
      </c>
      <c r="BT28">
        <f t="shared" si="6"/>
        <v>1</v>
      </c>
      <c r="BU28">
        <f t="shared" si="6"/>
        <v>1</v>
      </c>
      <c r="BV28">
        <f t="shared" si="6"/>
        <v>1</v>
      </c>
      <c r="BW28">
        <f t="shared" si="6"/>
        <v>1</v>
      </c>
      <c r="BX28">
        <f t="shared" si="6"/>
        <v>1</v>
      </c>
      <c r="BY28">
        <f t="shared" si="6"/>
        <v>1</v>
      </c>
      <c r="BZ28">
        <f t="shared" si="6"/>
        <v>1</v>
      </c>
    </row>
    <row r="29" spans="1:78">
      <c r="A29" s="58"/>
      <c r="B29" s="7" t="e">
        <f>+_xlfn.XLOOKUP(I29,#REF!,#REF!)</f>
        <v>#REF!</v>
      </c>
      <c r="C29" s="8">
        <v>1</v>
      </c>
      <c r="D29" s="8" t="str">
        <f t="shared" si="7"/>
        <v>01-MK-26-10</v>
      </c>
      <c r="E29" s="58">
        <v>45383</v>
      </c>
      <c r="F29" s="70"/>
      <c r="G29" s="70"/>
      <c r="H29" s="9" t="s">
        <v>37</v>
      </c>
      <c r="I29" s="66" t="s">
        <v>598</v>
      </c>
      <c r="J29" s="7" t="str">
        <f>+_xlfn.XLOOKUP(I29,'R4'!B:B,'R4'!C:C)</f>
        <v>AMR - KAMYON - MAN - KH</v>
      </c>
      <c r="P29">
        <f t="shared" si="11"/>
        <v>0</v>
      </c>
      <c r="Q29">
        <f t="shared" si="11"/>
        <v>0</v>
      </c>
      <c r="R29">
        <f t="shared" si="11"/>
        <v>0</v>
      </c>
      <c r="S29">
        <f t="shared" si="11"/>
        <v>0</v>
      </c>
      <c r="T29">
        <f t="shared" si="11"/>
        <v>0</v>
      </c>
      <c r="U29">
        <f t="shared" si="11"/>
        <v>0</v>
      </c>
      <c r="V29">
        <f t="shared" si="11"/>
        <v>1</v>
      </c>
      <c r="W29">
        <f t="shared" si="11"/>
        <v>1</v>
      </c>
      <c r="X29">
        <f t="shared" si="11"/>
        <v>1</v>
      </c>
      <c r="Y29">
        <f t="shared" si="11"/>
        <v>1</v>
      </c>
      <c r="Z29">
        <f t="shared" si="11"/>
        <v>1</v>
      </c>
      <c r="AA29">
        <f t="shared" si="11"/>
        <v>1</v>
      </c>
      <c r="AB29">
        <f t="shared" si="11"/>
        <v>1</v>
      </c>
      <c r="AC29">
        <f t="shared" si="11"/>
        <v>1</v>
      </c>
      <c r="AD29">
        <f t="shared" si="11"/>
        <v>1</v>
      </c>
      <c r="AE29">
        <f t="shared" si="11"/>
        <v>1</v>
      </c>
      <c r="AF29">
        <f t="shared" si="9"/>
        <v>1</v>
      </c>
      <c r="AG29">
        <f t="shared" si="9"/>
        <v>1</v>
      </c>
      <c r="AH29">
        <f t="shared" si="9"/>
        <v>1</v>
      </c>
      <c r="AI29">
        <f t="shared" si="9"/>
        <v>1</v>
      </c>
      <c r="AJ29">
        <f t="shared" si="9"/>
        <v>1</v>
      </c>
      <c r="AK29">
        <f t="shared" si="9"/>
        <v>1</v>
      </c>
      <c r="AL29">
        <f t="shared" si="9"/>
        <v>1</v>
      </c>
      <c r="AM29">
        <f t="shared" si="9"/>
        <v>1</v>
      </c>
      <c r="AN29">
        <f t="shared" si="9"/>
        <v>1</v>
      </c>
      <c r="AO29">
        <f t="shared" si="9"/>
        <v>1</v>
      </c>
      <c r="AP29">
        <f t="shared" si="9"/>
        <v>1</v>
      </c>
      <c r="AQ29">
        <f t="shared" si="10"/>
        <v>1</v>
      </c>
      <c r="AR29">
        <f t="shared" si="10"/>
        <v>1</v>
      </c>
      <c r="AS29">
        <f t="shared" si="10"/>
        <v>1</v>
      </c>
      <c r="AT29">
        <f t="shared" si="10"/>
        <v>1</v>
      </c>
      <c r="AU29">
        <f t="shared" si="10"/>
        <v>1</v>
      </c>
      <c r="AV29">
        <f t="shared" si="10"/>
        <v>1</v>
      </c>
      <c r="AW29">
        <f t="shared" si="10"/>
        <v>1</v>
      </c>
      <c r="AX29">
        <f t="shared" si="10"/>
        <v>1</v>
      </c>
      <c r="AY29">
        <f t="shared" si="10"/>
        <v>1</v>
      </c>
      <c r="AZ29">
        <f t="shared" si="10"/>
        <v>1</v>
      </c>
      <c r="BA29">
        <f t="shared" si="10"/>
        <v>1</v>
      </c>
      <c r="BB29">
        <f t="shared" si="10"/>
        <v>1</v>
      </c>
      <c r="BC29">
        <f t="shared" si="10"/>
        <v>1</v>
      </c>
      <c r="BD29">
        <f t="shared" si="10"/>
        <v>1</v>
      </c>
      <c r="BE29">
        <f t="shared" si="10"/>
        <v>1</v>
      </c>
      <c r="BF29">
        <f t="shared" si="10"/>
        <v>1</v>
      </c>
      <c r="BG29">
        <f t="shared" si="8"/>
        <v>1</v>
      </c>
      <c r="BH29">
        <f t="shared" si="8"/>
        <v>1</v>
      </c>
      <c r="BI29">
        <f t="shared" si="8"/>
        <v>1</v>
      </c>
      <c r="BJ29">
        <f t="shared" si="8"/>
        <v>1</v>
      </c>
      <c r="BK29">
        <f t="shared" si="8"/>
        <v>1</v>
      </c>
      <c r="BL29">
        <f t="shared" si="8"/>
        <v>1</v>
      </c>
      <c r="BM29">
        <f t="shared" si="8"/>
        <v>1</v>
      </c>
      <c r="BN29">
        <f t="shared" si="8"/>
        <v>1</v>
      </c>
      <c r="BO29">
        <f t="shared" si="8"/>
        <v>1</v>
      </c>
      <c r="BP29">
        <f t="shared" si="8"/>
        <v>1</v>
      </c>
      <c r="BQ29">
        <f t="shared" si="8"/>
        <v>1</v>
      </c>
      <c r="BR29">
        <f t="shared" si="8"/>
        <v>1</v>
      </c>
      <c r="BS29">
        <f t="shared" si="5"/>
        <v>1</v>
      </c>
      <c r="BT29">
        <f t="shared" si="6"/>
        <v>1</v>
      </c>
      <c r="BU29">
        <f t="shared" si="6"/>
        <v>1</v>
      </c>
      <c r="BV29">
        <f t="shared" si="6"/>
        <v>1</v>
      </c>
      <c r="BW29">
        <f t="shared" si="6"/>
        <v>1</v>
      </c>
      <c r="BX29">
        <f t="shared" si="6"/>
        <v>1</v>
      </c>
      <c r="BY29">
        <f t="shared" si="6"/>
        <v>1</v>
      </c>
      <c r="BZ29">
        <f t="shared" si="6"/>
        <v>1</v>
      </c>
    </row>
    <row r="30" spans="1:78">
      <c r="A30" s="58"/>
      <c r="B30" s="7" t="e">
        <f>+_xlfn.XLOOKUP(I30,#REF!,#REF!)</f>
        <v>#REF!</v>
      </c>
      <c r="C30" s="8">
        <v>1</v>
      </c>
      <c r="D30" s="8" t="str">
        <f t="shared" si="7"/>
        <v>01-MK-26-10</v>
      </c>
      <c r="E30" s="58">
        <v>45383</v>
      </c>
      <c r="F30" s="70"/>
      <c r="G30" s="70"/>
      <c r="H30" s="9" t="s">
        <v>37</v>
      </c>
      <c r="I30" s="66" t="s">
        <v>599</v>
      </c>
      <c r="J30" s="7" t="str">
        <f>+_xlfn.XLOOKUP(I30,'R4'!B:B,'R4'!C:C)</f>
        <v>AMR - KAMYON - MAN - KH</v>
      </c>
      <c r="P30">
        <f t="shared" si="11"/>
        <v>0</v>
      </c>
      <c r="Q30">
        <f t="shared" si="11"/>
        <v>0</v>
      </c>
      <c r="R30">
        <f t="shared" si="11"/>
        <v>0</v>
      </c>
      <c r="S30">
        <f t="shared" si="11"/>
        <v>0</v>
      </c>
      <c r="T30">
        <f t="shared" si="11"/>
        <v>0</v>
      </c>
      <c r="U30">
        <f t="shared" si="11"/>
        <v>0</v>
      </c>
      <c r="V30">
        <f t="shared" si="11"/>
        <v>1</v>
      </c>
      <c r="W30">
        <f t="shared" si="11"/>
        <v>1</v>
      </c>
      <c r="X30">
        <f t="shared" si="11"/>
        <v>1</v>
      </c>
      <c r="Y30">
        <f t="shared" si="11"/>
        <v>1</v>
      </c>
      <c r="Z30">
        <f t="shared" si="11"/>
        <v>1</v>
      </c>
      <c r="AA30">
        <f t="shared" si="11"/>
        <v>1</v>
      </c>
      <c r="AB30">
        <f t="shared" si="11"/>
        <v>1</v>
      </c>
      <c r="AC30">
        <f t="shared" si="11"/>
        <v>1</v>
      </c>
      <c r="AD30">
        <f t="shared" si="11"/>
        <v>1</v>
      </c>
      <c r="AE30">
        <f t="shared" si="11"/>
        <v>1</v>
      </c>
      <c r="AF30">
        <f t="shared" si="9"/>
        <v>1</v>
      </c>
      <c r="AG30">
        <f t="shared" si="9"/>
        <v>1</v>
      </c>
      <c r="AH30">
        <f t="shared" si="9"/>
        <v>1</v>
      </c>
      <c r="AI30">
        <f t="shared" si="9"/>
        <v>1</v>
      </c>
      <c r="AJ30">
        <f t="shared" si="9"/>
        <v>1</v>
      </c>
      <c r="AK30">
        <f t="shared" si="9"/>
        <v>1</v>
      </c>
      <c r="AL30">
        <f t="shared" si="9"/>
        <v>1</v>
      </c>
      <c r="AM30">
        <f t="shared" si="9"/>
        <v>1</v>
      </c>
      <c r="AN30">
        <f t="shared" si="9"/>
        <v>1</v>
      </c>
      <c r="AO30">
        <f t="shared" si="9"/>
        <v>1</v>
      </c>
      <c r="AP30">
        <f t="shared" si="9"/>
        <v>1</v>
      </c>
      <c r="AQ30">
        <f t="shared" si="10"/>
        <v>1</v>
      </c>
      <c r="AR30">
        <f t="shared" si="10"/>
        <v>1</v>
      </c>
      <c r="AS30">
        <f t="shared" si="10"/>
        <v>1</v>
      </c>
      <c r="AT30">
        <f t="shared" si="10"/>
        <v>1</v>
      </c>
      <c r="AU30">
        <f t="shared" si="10"/>
        <v>1</v>
      </c>
      <c r="AV30">
        <f t="shared" si="10"/>
        <v>1</v>
      </c>
      <c r="AW30">
        <f t="shared" si="10"/>
        <v>1</v>
      </c>
      <c r="AX30">
        <f t="shared" si="10"/>
        <v>1</v>
      </c>
      <c r="AY30">
        <f t="shared" si="10"/>
        <v>1</v>
      </c>
      <c r="AZ30">
        <f t="shared" si="10"/>
        <v>1</v>
      </c>
      <c r="BA30">
        <f t="shared" si="10"/>
        <v>1</v>
      </c>
      <c r="BB30">
        <f t="shared" si="10"/>
        <v>1</v>
      </c>
      <c r="BC30">
        <f t="shared" si="10"/>
        <v>1</v>
      </c>
      <c r="BD30">
        <f t="shared" si="10"/>
        <v>1</v>
      </c>
      <c r="BE30">
        <f t="shared" si="10"/>
        <v>1</v>
      </c>
      <c r="BF30">
        <f t="shared" si="10"/>
        <v>1</v>
      </c>
      <c r="BG30">
        <f t="shared" si="8"/>
        <v>1</v>
      </c>
      <c r="BH30">
        <f t="shared" si="8"/>
        <v>1</v>
      </c>
      <c r="BI30">
        <f t="shared" si="8"/>
        <v>1</v>
      </c>
      <c r="BJ30">
        <f t="shared" si="8"/>
        <v>1</v>
      </c>
      <c r="BK30">
        <f t="shared" si="8"/>
        <v>1</v>
      </c>
      <c r="BL30">
        <f t="shared" si="8"/>
        <v>1</v>
      </c>
      <c r="BM30">
        <f t="shared" si="8"/>
        <v>1</v>
      </c>
      <c r="BN30">
        <f t="shared" si="8"/>
        <v>1</v>
      </c>
      <c r="BO30">
        <f t="shared" si="8"/>
        <v>1</v>
      </c>
      <c r="BP30">
        <f t="shared" si="8"/>
        <v>1</v>
      </c>
      <c r="BQ30">
        <f t="shared" si="8"/>
        <v>1</v>
      </c>
      <c r="BR30">
        <f t="shared" si="8"/>
        <v>1</v>
      </c>
      <c r="BS30">
        <f t="shared" si="5"/>
        <v>1</v>
      </c>
      <c r="BT30">
        <f t="shared" si="6"/>
        <v>1</v>
      </c>
      <c r="BU30">
        <f t="shared" si="6"/>
        <v>1</v>
      </c>
      <c r="BV30">
        <f t="shared" si="6"/>
        <v>1</v>
      </c>
      <c r="BW30">
        <f t="shared" si="6"/>
        <v>1</v>
      </c>
      <c r="BX30">
        <f t="shared" si="6"/>
        <v>1</v>
      </c>
      <c r="BY30">
        <f t="shared" si="6"/>
        <v>1</v>
      </c>
      <c r="BZ30">
        <f t="shared" si="6"/>
        <v>1</v>
      </c>
    </row>
    <row r="31" spans="1:78">
      <c r="A31" s="58"/>
      <c r="B31" s="7" t="e">
        <f>+_xlfn.XLOOKUP(I31,#REF!,#REF!)</f>
        <v>#REF!</v>
      </c>
      <c r="C31" s="8">
        <v>1</v>
      </c>
      <c r="D31" s="8" t="str">
        <f t="shared" si="7"/>
        <v>01-MK-26-10</v>
      </c>
      <c r="E31" s="58">
        <v>45383</v>
      </c>
      <c r="F31" s="70"/>
      <c r="G31" s="70"/>
      <c r="H31" s="9" t="s">
        <v>37</v>
      </c>
      <c r="I31" s="66" t="s">
        <v>600</v>
      </c>
      <c r="J31" s="7" t="str">
        <f>+_xlfn.XLOOKUP(I31,'R4'!B:B,'R4'!C:C)</f>
        <v>AMR - KAMYON - MAN - KH</v>
      </c>
      <c r="P31">
        <f t="shared" si="11"/>
        <v>0</v>
      </c>
      <c r="Q31">
        <f t="shared" si="11"/>
        <v>0</v>
      </c>
      <c r="R31">
        <f t="shared" si="11"/>
        <v>0</v>
      </c>
      <c r="S31">
        <f t="shared" si="11"/>
        <v>0</v>
      </c>
      <c r="T31">
        <f t="shared" si="11"/>
        <v>0</v>
      </c>
      <c r="U31">
        <f t="shared" si="11"/>
        <v>0</v>
      </c>
      <c r="V31">
        <f t="shared" si="11"/>
        <v>1</v>
      </c>
      <c r="W31">
        <f t="shared" si="11"/>
        <v>1</v>
      </c>
      <c r="X31">
        <f t="shared" si="11"/>
        <v>1</v>
      </c>
      <c r="Y31">
        <f t="shared" si="11"/>
        <v>1</v>
      </c>
      <c r="Z31">
        <f t="shared" si="11"/>
        <v>1</v>
      </c>
      <c r="AA31">
        <f t="shared" si="11"/>
        <v>1</v>
      </c>
      <c r="AB31">
        <f t="shared" si="11"/>
        <v>1</v>
      </c>
      <c r="AC31">
        <f t="shared" si="11"/>
        <v>1</v>
      </c>
      <c r="AD31">
        <f t="shared" si="11"/>
        <v>1</v>
      </c>
      <c r="AE31">
        <f t="shared" si="11"/>
        <v>1</v>
      </c>
      <c r="AF31">
        <f t="shared" si="9"/>
        <v>1</v>
      </c>
      <c r="AG31">
        <f t="shared" si="9"/>
        <v>1</v>
      </c>
      <c r="AH31">
        <f t="shared" si="9"/>
        <v>1</v>
      </c>
      <c r="AI31">
        <f t="shared" si="9"/>
        <v>1</v>
      </c>
      <c r="AJ31">
        <f t="shared" si="9"/>
        <v>1</v>
      </c>
      <c r="AK31">
        <f t="shared" si="9"/>
        <v>1</v>
      </c>
      <c r="AL31">
        <f t="shared" si="9"/>
        <v>1</v>
      </c>
      <c r="AM31">
        <f t="shared" si="9"/>
        <v>1</v>
      </c>
      <c r="AN31">
        <f t="shared" si="9"/>
        <v>1</v>
      </c>
      <c r="AO31">
        <f t="shared" si="9"/>
        <v>1</v>
      </c>
      <c r="AP31">
        <f t="shared" si="9"/>
        <v>1</v>
      </c>
      <c r="AQ31">
        <f t="shared" si="10"/>
        <v>1</v>
      </c>
      <c r="AR31">
        <f t="shared" si="10"/>
        <v>1</v>
      </c>
      <c r="AS31">
        <f t="shared" si="10"/>
        <v>1</v>
      </c>
      <c r="AT31">
        <f t="shared" si="10"/>
        <v>1</v>
      </c>
      <c r="AU31">
        <f t="shared" si="10"/>
        <v>1</v>
      </c>
      <c r="AV31">
        <f t="shared" si="10"/>
        <v>1</v>
      </c>
      <c r="AW31">
        <f t="shared" si="10"/>
        <v>1</v>
      </c>
      <c r="AX31">
        <f t="shared" si="10"/>
        <v>1</v>
      </c>
      <c r="AY31">
        <f t="shared" si="10"/>
        <v>1</v>
      </c>
      <c r="AZ31">
        <f t="shared" si="10"/>
        <v>1</v>
      </c>
      <c r="BA31">
        <f t="shared" si="10"/>
        <v>1</v>
      </c>
      <c r="BB31">
        <f t="shared" si="10"/>
        <v>1</v>
      </c>
      <c r="BC31">
        <f t="shared" si="10"/>
        <v>1</v>
      </c>
      <c r="BD31">
        <f t="shared" si="10"/>
        <v>1</v>
      </c>
      <c r="BE31">
        <f t="shared" si="10"/>
        <v>1</v>
      </c>
      <c r="BF31">
        <f t="shared" si="10"/>
        <v>1</v>
      </c>
      <c r="BG31">
        <f t="shared" si="8"/>
        <v>1</v>
      </c>
      <c r="BH31">
        <f t="shared" si="8"/>
        <v>1</v>
      </c>
      <c r="BI31">
        <f t="shared" si="8"/>
        <v>1</v>
      </c>
      <c r="BJ31">
        <f t="shared" si="8"/>
        <v>1</v>
      </c>
      <c r="BK31">
        <f t="shared" si="8"/>
        <v>1</v>
      </c>
      <c r="BL31">
        <f t="shared" si="8"/>
        <v>1</v>
      </c>
      <c r="BM31">
        <f t="shared" si="8"/>
        <v>1</v>
      </c>
      <c r="BN31">
        <f t="shared" si="8"/>
        <v>1</v>
      </c>
      <c r="BO31">
        <f t="shared" si="8"/>
        <v>1</v>
      </c>
      <c r="BP31">
        <f t="shared" si="8"/>
        <v>1</v>
      </c>
      <c r="BQ31">
        <f t="shared" si="8"/>
        <v>1</v>
      </c>
      <c r="BR31">
        <f t="shared" si="8"/>
        <v>1</v>
      </c>
      <c r="BS31">
        <f t="shared" si="5"/>
        <v>1</v>
      </c>
      <c r="BT31">
        <f t="shared" si="6"/>
        <v>1</v>
      </c>
      <c r="BU31">
        <f t="shared" si="6"/>
        <v>1</v>
      </c>
      <c r="BV31">
        <f t="shared" si="6"/>
        <v>1</v>
      </c>
      <c r="BW31">
        <f t="shared" si="6"/>
        <v>1</v>
      </c>
      <c r="BX31">
        <f t="shared" si="6"/>
        <v>1</v>
      </c>
      <c r="BY31">
        <f t="shared" si="6"/>
        <v>1</v>
      </c>
      <c r="BZ31">
        <f t="shared" si="6"/>
        <v>1</v>
      </c>
    </row>
    <row r="32" spans="1:78">
      <c r="A32" s="58"/>
      <c r="B32" s="7" t="e">
        <f>+_xlfn.XLOOKUP(I32,#REF!,#REF!)</f>
        <v>#REF!</v>
      </c>
      <c r="C32" s="8">
        <v>1</v>
      </c>
      <c r="D32" s="8" t="str">
        <f t="shared" si="7"/>
        <v>01-MK-26-10</v>
      </c>
      <c r="E32" s="58">
        <v>45383</v>
      </c>
      <c r="F32" s="70"/>
      <c r="G32" s="70"/>
      <c r="H32" s="9" t="s">
        <v>37</v>
      </c>
      <c r="I32" s="66" t="s">
        <v>601</v>
      </c>
      <c r="J32" s="7" t="str">
        <f>+_xlfn.XLOOKUP(I32,'R4'!B:B,'R4'!C:C)</f>
        <v>AMR - KAMYON - MAN - KH</v>
      </c>
      <c r="P32">
        <f t="shared" si="11"/>
        <v>0</v>
      </c>
      <c r="Q32">
        <f t="shared" si="11"/>
        <v>0</v>
      </c>
      <c r="R32">
        <f t="shared" si="11"/>
        <v>0</v>
      </c>
      <c r="S32">
        <f t="shared" si="11"/>
        <v>0</v>
      </c>
      <c r="T32">
        <f t="shared" si="11"/>
        <v>0</v>
      </c>
      <c r="U32">
        <f t="shared" si="11"/>
        <v>0</v>
      </c>
      <c r="V32">
        <f t="shared" si="11"/>
        <v>1</v>
      </c>
      <c r="W32">
        <f t="shared" si="11"/>
        <v>1</v>
      </c>
      <c r="X32">
        <f t="shared" si="11"/>
        <v>1</v>
      </c>
      <c r="Y32">
        <f t="shared" si="11"/>
        <v>1</v>
      </c>
      <c r="Z32">
        <f t="shared" si="11"/>
        <v>1</v>
      </c>
      <c r="AA32">
        <f t="shared" si="11"/>
        <v>1</v>
      </c>
      <c r="AB32">
        <f t="shared" si="11"/>
        <v>1</v>
      </c>
      <c r="AC32">
        <f t="shared" si="11"/>
        <v>1</v>
      </c>
      <c r="AD32">
        <f t="shared" si="11"/>
        <v>1</v>
      </c>
      <c r="AE32">
        <f t="shared" si="11"/>
        <v>1</v>
      </c>
      <c r="AF32">
        <f t="shared" si="9"/>
        <v>1</v>
      </c>
      <c r="AG32">
        <f t="shared" si="9"/>
        <v>1</v>
      </c>
      <c r="AH32">
        <f t="shared" si="9"/>
        <v>1</v>
      </c>
      <c r="AI32">
        <f t="shared" si="9"/>
        <v>1</v>
      </c>
      <c r="AJ32">
        <f t="shared" si="9"/>
        <v>1</v>
      </c>
      <c r="AK32">
        <f t="shared" si="9"/>
        <v>1</v>
      </c>
      <c r="AL32">
        <f t="shared" si="9"/>
        <v>1</v>
      </c>
      <c r="AM32">
        <f t="shared" si="9"/>
        <v>1</v>
      </c>
      <c r="AN32">
        <f t="shared" si="9"/>
        <v>1</v>
      </c>
      <c r="AO32">
        <f t="shared" si="9"/>
        <v>1</v>
      </c>
      <c r="AP32">
        <f t="shared" si="9"/>
        <v>1</v>
      </c>
      <c r="AQ32">
        <f t="shared" si="10"/>
        <v>1</v>
      </c>
      <c r="AR32">
        <f t="shared" si="10"/>
        <v>1</v>
      </c>
      <c r="AS32">
        <f t="shared" si="10"/>
        <v>1</v>
      </c>
      <c r="AT32">
        <f t="shared" si="10"/>
        <v>1</v>
      </c>
      <c r="AU32">
        <f t="shared" si="10"/>
        <v>1</v>
      </c>
      <c r="AV32">
        <f t="shared" si="10"/>
        <v>1</v>
      </c>
      <c r="AW32">
        <f t="shared" si="10"/>
        <v>1</v>
      </c>
      <c r="AX32">
        <f t="shared" si="10"/>
        <v>1</v>
      </c>
      <c r="AY32">
        <f t="shared" si="10"/>
        <v>1</v>
      </c>
      <c r="AZ32">
        <f t="shared" si="10"/>
        <v>1</v>
      </c>
      <c r="BA32">
        <f t="shared" si="10"/>
        <v>1</v>
      </c>
      <c r="BB32">
        <f t="shared" si="10"/>
        <v>1</v>
      </c>
      <c r="BC32">
        <f t="shared" si="10"/>
        <v>1</v>
      </c>
      <c r="BD32">
        <f t="shared" si="10"/>
        <v>1</v>
      </c>
      <c r="BE32">
        <f t="shared" si="10"/>
        <v>1</v>
      </c>
      <c r="BF32">
        <f t="shared" si="10"/>
        <v>1</v>
      </c>
      <c r="BG32">
        <f t="shared" si="8"/>
        <v>1</v>
      </c>
      <c r="BH32">
        <f t="shared" si="8"/>
        <v>1</v>
      </c>
      <c r="BI32">
        <f t="shared" si="8"/>
        <v>1</v>
      </c>
      <c r="BJ32">
        <f t="shared" si="8"/>
        <v>1</v>
      </c>
      <c r="BK32">
        <f t="shared" si="8"/>
        <v>1</v>
      </c>
      <c r="BL32">
        <f t="shared" si="8"/>
        <v>1</v>
      </c>
      <c r="BM32">
        <f t="shared" si="8"/>
        <v>1</v>
      </c>
      <c r="BN32">
        <f t="shared" si="8"/>
        <v>1</v>
      </c>
      <c r="BO32">
        <f t="shared" si="8"/>
        <v>1</v>
      </c>
      <c r="BP32">
        <f t="shared" si="8"/>
        <v>1</v>
      </c>
      <c r="BQ32">
        <f t="shared" si="8"/>
        <v>1</v>
      </c>
      <c r="BR32">
        <f t="shared" si="8"/>
        <v>1</v>
      </c>
      <c r="BS32">
        <f t="shared" si="5"/>
        <v>1</v>
      </c>
      <c r="BT32">
        <f t="shared" si="6"/>
        <v>1</v>
      </c>
      <c r="BU32">
        <f t="shared" si="6"/>
        <v>1</v>
      </c>
      <c r="BV32">
        <f t="shared" si="6"/>
        <v>1</v>
      </c>
      <c r="BW32">
        <f t="shared" si="6"/>
        <v>1</v>
      </c>
      <c r="BX32">
        <f t="shared" si="6"/>
        <v>1</v>
      </c>
      <c r="BY32">
        <f t="shared" si="6"/>
        <v>1</v>
      </c>
      <c r="BZ32">
        <f t="shared" si="6"/>
        <v>1</v>
      </c>
    </row>
    <row r="33" spans="1:78">
      <c r="A33" s="58"/>
      <c r="B33" s="7" t="e">
        <f>+_xlfn.XLOOKUP(I33,#REF!,#REF!)</f>
        <v>#REF!</v>
      </c>
      <c r="C33" s="8">
        <v>1</v>
      </c>
      <c r="D33" s="8" t="str">
        <f t="shared" si="7"/>
        <v>01-MK-26-10</v>
      </c>
      <c r="E33" s="58">
        <v>45383</v>
      </c>
      <c r="F33" s="70"/>
      <c r="G33" s="70"/>
      <c r="H33" s="9" t="s">
        <v>37</v>
      </c>
      <c r="I33" s="66" t="s">
        <v>602</v>
      </c>
      <c r="J33" s="7" t="str">
        <f>+_xlfn.XLOOKUP(I33,'R4'!B:B,'R4'!C:C)</f>
        <v>AMR - KAMYON - MAN - KH</v>
      </c>
      <c r="P33">
        <f t="shared" si="11"/>
        <v>0</v>
      </c>
      <c r="Q33">
        <f t="shared" si="11"/>
        <v>0</v>
      </c>
      <c r="R33">
        <f t="shared" si="11"/>
        <v>0</v>
      </c>
      <c r="S33">
        <f t="shared" si="11"/>
        <v>0</v>
      </c>
      <c r="T33">
        <f t="shared" si="11"/>
        <v>0</v>
      </c>
      <c r="U33">
        <f t="shared" si="11"/>
        <v>0</v>
      </c>
      <c r="V33">
        <f t="shared" si="11"/>
        <v>1</v>
      </c>
      <c r="W33">
        <f t="shared" si="11"/>
        <v>1</v>
      </c>
      <c r="X33">
        <f t="shared" si="11"/>
        <v>1</v>
      </c>
      <c r="Y33">
        <f t="shared" si="11"/>
        <v>1</v>
      </c>
      <c r="Z33">
        <f t="shared" si="11"/>
        <v>1</v>
      </c>
      <c r="AA33">
        <f t="shared" si="11"/>
        <v>1</v>
      </c>
      <c r="AB33">
        <f t="shared" si="11"/>
        <v>1</v>
      </c>
      <c r="AC33">
        <f t="shared" si="11"/>
        <v>1</v>
      </c>
      <c r="AD33">
        <f t="shared" si="11"/>
        <v>1</v>
      </c>
      <c r="AE33">
        <f t="shared" si="11"/>
        <v>1</v>
      </c>
      <c r="AF33">
        <f t="shared" si="9"/>
        <v>1</v>
      </c>
      <c r="AG33">
        <f t="shared" si="9"/>
        <v>1</v>
      </c>
      <c r="AH33">
        <f t="shared" si="9"/>
        <v>1</v>
      </c>
      <c r="AI33">
        <f t="shared" si="9"/>
        <v>1</v>
      </c>
      <c r="AJ33">
        <f t="shared" si="9"/>
        <v>1</v>
      </c>
      <c r="AK33">
        <f t="shared" si="9"/>
        <v>1</v>
      </c>
      <c r="AL33">
        <f t="shared" si="9"/>
        <v>1</v>
      </c>
      <c r="AM33">
        <f t="shared" si="9"/>
        <v>1</v>
      </c>
      <c r="AN33">
        <f t="shared" si="9"/>
        <v>1</v>
      </c>
      <c r="AO33">
        <f t="shared" si="9"/>
        <v>1</v>
      </c>
      <c r="AP33">
        <f t="shared" si="9"/>
        <v>1</v>
      </c>
      <c r="AQ33">
        <f t="shared" si="10"/>
        <v>1</v>
      </c>
      <c r="AR33">
        <f t="shared" si="10"/>
        <v>1</v>
      </c>
      <c r="AS33">
        <f t="shared" si="10"/>
        <v>1</v>
      </c>
      <c r="AT33">
        <f t="shared" si="10"/>
        <v>1</v>
      </c>
      <c r="AU33">
        <f t="shared" si="10"/>
        <v>1</v>
      </c>
      <c r="AV33">
        <f t="shared" si="10"/>
        <v>1</v>
      </c>
      <c r="AW33">
        <f t="shared" si="10"/>
        <v>1</v>
      </c>
      <c r="AX33">
        <f t="shared" si="10"/>
        <v>1</v>
      </c>
      <c r="AY33">
        <f t="shared" si="10"/>
        <v>1</v>
      </c>
      <c r="AZ33">
        <f t="shared" si="10"/>
        <v>1</v>
      </c>
      <c r="BA33">
        <f t="shared" si="10"/>
        <v>1</v>
      </c>
      <c r="BB33">
        <f t="shared" si="10"/>
        <v>1</v>
      </c>
      <c r="BC33">
        <f t="shared" si="10"/>
        <v>1</v>
      </c>
      <c r="BD33">
        <f t="shared" si="10"/>
        <v>1</v>
      </c>
      <c r="BE33">
        <f t="shared" si="10"/>
        <v>1</v>
      </c>
      <c r="BF33">
        <f t="shared" si="10"/>
        <v>1</v>
      </c>
      <c r="BG33">
        <f t="shared" si="8"/>
        <v>1</v>
      </c>
      <c r="BH33">
        <f t="shared" si="8"/>
        <v>1</v>
      </c>
      <c r="BI33">
        <f t="shared" si="8"/>
        <v>1</v>
      </c>
      <c r="BJ33">
        <f t="shared" si="8"/>
        <v>1</v>
      </c>
      <c r="BK33">
        <f t="shared" si="8"/>
        <v>1</v>
      </c>
      <c r="BL33">
        <f t="shared" si="8"/>
        <v>1</v>
      </c>
      <c r="BM33">
        <f t="shared" si="8"/>
        <v>1</v>
      </c>
      <c r="BN33">
        <f t="shared" si="8"/>
        <v>1</v>
      </c>
      <c r="BO33">
        <f t="shared" si="8"/>
        <v>1</v>
      </c>
      <c r="BP33">
        <f t="shared" si="8"/>
        <v>1</v>
      </c>
      <c r="BQ33">
        <f t="shared" si="8"/>
        <v>1</v>
      </c>
      <c r="BR33">
        <f t="shared" si="8"/>
        <v>1</v>
      </c>
      <c r="BS33">
        <f t="shared" si="5"/>
        <v>1</v>
      </c>
      <c r="BT33">
        <f t="shared" si="6"/>
        <v>1</v>
      </c>
      <c r="BU33">
        <f t="shared" si="6"/>
        <v>1</v>
      </c>
      <c r="BV33">
        <f t="shared" si="6"/>
        <v>1</v>
      </c>
      <c r="BW33">
        <f t="shared" si="6"/>
        <v>1</v>
      </c>
      <c r="BX33">
        <f t="shared" si="6"/>
        <v>1</v>
      </c>
      <c r="BY33">
        <f t="shared" si="6"/>
        <v>1</v>
      </c>
      <c r="BZ33">
        <f t="shared" si="6"/>
        <v>1</v>
      </c>
    </row>
    <row r="34" spans="1:78">
      <c r="A34" s="58"/>
      <c r="B34" s="7" t="e">
        <f>+_xlfn.XLOOKUP(I34,#REF!,#REF!)</f>
        <v>#REF!</v>
      </c>
      <c r="C34" s="8">
        <v>1</v>
      </c>
      <c r="D34" s="8" t="str">
        <f t="shared" si="7"/>
        <v>01-MK-26-10</v>
      </c>
      <c r="E34" s="58">
        <v>45383</v>
      </c>
      <c r="F34" s="70"/>
      <c r="G34" s="70"/>
      <c r="H34" s="9" t="s">
        <v>37</v>
      </c>
      <c r="I34" s="66" t="s">
        <v>603</v>
      </c>
      <c r="J34" s="7" t="str">
        <f>+_xlfn.XLOOKUP(I34,'R4'!B:B,'R4'!C:C)</f>
        <v>AMR - KAMYON - MAN - KH</v>
      </c>
      <c r="P34">
        <f t="shared" si="11"/>
        <v>0</v>
      </c>
      <c r="Q34">
        <f t="shared" si="11"/>
        <v>0</v>
      </c>
      <c r="R34">
        <f t="shared" si="11"/>
        <v>0</v>
      </c>
      <c r="S34">
        <f t="shared" si="11"/>
        <v>0</v>
      </c>
      <c r="T34">
        <f t="shared" si="11"/>
        <v>0</v>
      </c>
      <c r="U34">
        <f t="shared" si="11"/>
        <v>0</v>
      </c>
      <c r="V34">
        <f t="shared" si="11"/>
        <v>1</v>
      </c>
      <c r="W34">
        <f t="shared" si="11"/>
        <v>1</v>
      </c>
      <c r="X34">
        <f t="shared" si="11"/>
        <v>1</v>
      </c>
      <c r="Y34">
        <f t="shared" si="11"/>
        <v>1</v>
      </c>
      <c r="Z34">
        <f t="shared" si="11"/>
        <v>1</v>
      </c>
      <c r="AA34">
        <f t="shared" si="11"/>
        <v>1</v>
      </c>
      <c r="AB34">
        <f t="shared" si="11"/>
        <v>1</v>
      </c>
      <c r="AC34">
        <f t="shared" si="11"/>
        <v>1</v>
      </c>
      <c r="AD34">
        <f t="shared" si="11"/>
        <v>1</v>
      </c>
      <c r="AE34">
        <f t="shared" si="11"/>
        <v>1</v>
      </c>
      <c r="AF34">
        <f t="shared" si="9"/>
        <v>1</v>
      </c>
      <c r="AG34">
        <f t="shared" si="9"/>
        <v>1</v>
      </c>
      <c r="AH34">
        <f t="shared" si="9"/>
        <v>1</v>
      </c>
      <c r="AI34">
        <f t="shared" si="9"/>
        <v>1</v>
      </c>
      <c r="AJ34">
        <f t="shared" si="9"/>
        <v>1</v>
      </c>
      <c r="AK34">
        <f t="shared" si="9"/>
        <v>1</v>
      </c>
      <c r="AL34">
        <f t="shared" si="9"/>
        <v>1</v>
      </c>
      <c r="AM34">
        <f t="shared" si="9"/>
        <v>1</v>
      </c>
      <c r="AN34">
        <f t="shared" si="9"/>
        <v>1</v>
      </c>
      <c r="AO34">
        <f t="shared" si="9"/>
        <v>1</v>
      </c>
      <c r="AP34">
        <f t="shared" si="9"/>
        <v>1</v>
      </c>
      <c r="AQ34">
        <f t="shared" si="10"/>
        <v>1</v>
      </c>
      <c r="AR34">
        <f t="shared" si="10"/>
        <v>1</v>
      </c>
      <c r="AS34">
        <f t="shared" si="10"/>
        <v>1</v>
      </c>
      <c r="AT34">
        <f t="shared" si="10"/>
        <v>1</v>
      </c>
      <c r="AU34">
        <f t="shared" si="10"/>
        <v>1</v>
      </c>
      <c r="AV34">
        <f t="shared" si="10"/>
        <v>1</v>
      </c>
      <c r="AW34">
        <f t="shared" si="10"/>
        <v>1</v>
      </c>
      <c r="AX34">
        <f t="shared" si="10"/>
        <v>1</v>
      </c>
      <c r="AY34">
        <f t="shared" si="10"/>
        <v>1</v>
      </c>
      <c r="AZ34">
        <f t="shared" si="10"/>
        <v>1</v>
      </c>
      <c r="BA34">
        <f t="shared" si="10"/>
        <v>1</v>
      </c>
      <c r="BB34">
        <f t="shared" si="10"/>
        <v>1</v>
      </c>
      <c r="BC34">
        <f t="shared" si="10"/>
        <v>1</v>
      </c>
      <c r="BD34">
        <f t="shared" si="10"/>
        <v>1</v>
      </c>
      <c r="BE34">
        <f t="shared" si="10"/>
        <v>1</v>
      </c>
      <c r="BF34">
        <f t="shared" si="10"/>
        <v>1</v>
      </c>
      <c r="BG34">
        <f t="shared" si="8"/>
        <v>1</v>
      </c>
      <c r="BH34">
        <f t="shared" si="8"/>
        <v>1</v>
      </c>
      <c r="BI34">
        <f t="shared" si="8"/>
        <v>1</v>
      </c>
      <c r="BJ34">
        <f t="shared" si="8"/>
        <v>1</v>
      </c>
      <c r="BK34">
        <f t="shared" si="8"/>
        <v>1</v>
      </c>
      <c r="BL34">
        <f t="shared" si="8"/>
        <v>1</v>
      </c>
      <c r="BM34">
        <f t="shared" si="8"/>
        <v>1</v>
      </c>
      <c r="BN34">
        <f t="shared" si="8"/>
        <v>1</v>
      </c>
      <c r="BO34">
        <f t="shared" si="8"/>
        <v>1</v>
      </c>
      <c r="BP34">
        <f t="shared" si="8"/>
        <v>1</v>
      </c>
      <c r="BQ34">
        <f t="shared" si="8"/>
        <v>1</v>
      </c>
      <c r="BR34">
        <f t="shared" si="8"/>
        <v>1</v>
      </c>
      <c r="BS34">
        <f t="shared" si="5"/>
        <v>1</v>
      </c>
      <c r="BT34">
        <f t="shared" si="6"/>
        <v>1</v>
      </c>
      <c r="BU34">
        <f t="shared" si="6"/>
        <v>1</v>
      </c>
      <c r="BV34">
        <f t="shared" si="6"/>
        <v>1</v>
      </c>
      <c r="BW34">
        <f t="shared" si="6"/>
        <v>1</v>
      </c>
      <c r="BX34">
        <f t="shared" si="6"/>
        <v>1</v>
      </c>
      <c r="BY34">
        <f t="shared" si="6"/>
        <v>1</v>
      </c>
      <c r="BZ34">
        <f t="shared" si="6"/>
        <v>1</v>
      </c>
    </row>
    <row r="35" spans="1:78">
      <c r="A35" s="58"/>
      <c r="B35" s="7" t="e">
        <f>+_xlfn.XLOOKUP(I35,#REF!,#REF!)</f>
        <v>#REF!</v>
      </c>
      <c r="C35" s="8">
        <v>1</v>
      </c>
      <c r="D35" s="8" t="str">
        <f t="shared" si="7"/>
        <v>01-MK-26-10</v>
      </c>
      <c r="E35" s="58">
        <v>45383</v>
      </c>
      <c r="F35" s="70"/>
      <c r="G35" s="70"/>
      <c r="H35" s="9" t="s">
        <v>37</v>
      </c>
      <c r="I35" s="66" t="s">
        <v>604</v>
      </c>
      <c r="J35" s="7" t="str">
        <f>+_xlfn.XLOOKUP(I35,'R4'!B:B,'R4'!C:C)</f>
        <v>AMR - KAMYON - MAN - KH</v>
      </c>
      <c r="P35">
        <f t="shared" si="11"/>
        <v>0</v>
      </c>
      <c r="Q35">
        <f t="shared" si="11"/>
        <v>0</v>
      </c>
      <c r="R35">
        <f t="shared" si="11"/>
        <v>0</v>
      </c>
      <c r="S35">
        <f t="shared" si="11"/>
        <v>0</v>
      </c>
      <c r="T35">
        <f t="shared" si="11"/>
        <v>0</v>
      </c>
      <c r="U35">
        <f t="shared" si="11"/>
        <v>0</v>
      </c>
      <c r="V35">
        <f t="shared" si="11"/>
        <v>1</v>
      </c>
      <c r="W35">
        <f t="shared" si="11"/>
        <v>1</v>
      </c>
      <c r="X35">
        <f t="shared" si="11"/>
        <v>1</v>
      </c>
      <c r="Y35">
        <f t="shared" si="11"/>
        <v>1</v>
      </c>
      <c r="Z35">
        <f t="shared" si="11"/>
        <v>1</v>
      </c>
      <c r="AA35">
        <f t="shared" si="11"/>
        <v>1</v>
      </c>
      <c r="AB35">
        <f t="shared" si="11"/>
        <v>1</v>
      </c>
      <c r="AC35">
        <f t="shared" si="11"/>
        <v>1</v>
      </c>
      <c r="AD35">
        <f t="shared" si="11"/>
        <v>1</v>
      </c>
      <c r="AE35">
        <f t="shared" si="11"/>
        <v>1</v>
      </c>
      <c r="AF35">
        <f t="shared" si="9"/>
        <v>1</v>
      </c>
      <c r="AG35">
        <f t="shared" si="9"/>
        <v>1</v>
      </c>
      <c r="AH35">
        <f t="shared" si="9"/>
        <v>1</v>
      </c>
      <c r="AI35">
        <f t="shared" si="9"/>
        <v>1</v>
      </c>
      <c r="AJ35">
        <f t="shared" si="9"/>
        <v>1</v>
      </c>
      <c r="AK35">
        <f t="shared" si="9"/>
        <v>1</v>
      </c>
      <c r="AL35">
        <f t="shared" si="9"/>
        <v>1</v>
      </c>
      <c r="AM35">
        <f t="shared" si="9"/>
        <v>1</v>
      </c>
      <c r="AN35">
        <f t="shared" si="9"/>
        <v>1</v>
      </c>
      <c r="AO35">
        <f t="shared" si="9"/>
        <v>1</v>
      </c>
      <c r="AP35">
        <f t="shared" si="9"/>
        <v>1</v>
      </c>
      <c r="AQ35">
        <f t="shared" si="10"/>
        <v>1</v>
      </c>
      <c r="AR35">
        <f t="shared" si="10"/>
        <v>1</v>
      </c>
      <c r="AS35">
        <f t="shared" si="10"/>
        <v>1</v>
      </c>
      <c r="AT35">
        <f t="shared" si="10"/>
        <v>1</v>
      </c>
      <c r="AU35">
        <f t="shared" si="10"/>
        <v>1</v>
      </c>
      <c r="AV35">
        <f t="shared" si="10"/>
        <v>1</v>
      </c>
      <c r="AW35">
        <f t="shared" si="10"/>
        <v>1</v>
      </c>
      <c r="AX35">
        <f t="shared" si="10"/>
        <v>1</v>
      </c>
      <c r="AY35">
        <f t="shared" si="10"/>
        <v>1</v>
      </c>
      <c r="AZ35">
        <f t="shared" si="10"/>
        <v>1</v>
      </c>
      <c r="BA35">
        <f t="shared" si="10"/>
        <v>1</v>
      </c>
      <c r="BB35">
        <f t="shared" si="10"/>
        <v>1</v>
      </c>
      <c r="BC35">
        <f t="shared" si="10"/>
        <v>1</v>
      </c>
      <c r="BD35">
        <f t="shared" si="10"/>
        <v>1</v>
      </c>
      <c r="BE35">
        <f t="shared" si="10"/>
        <v>1</v>
      </c>
      <c r="BF35">
        <f t="shared" si="10"/>
        <v>1</v>
      </c>
      <c r="BG35">
        <f t="shared" si="8"/>
        <v>1</v>
      </c>
      <c r="BH35">
        <f t="shared" si="8"/>
        <v>1</v>
      </c>
      <c r="BI35">
        <f t="shared" si="8"/>
        <v>1</v>
      </c>
      <c r="BJ35">
        <f t="shared" si="8"/>
        <v>1</v>
      </c>
      <c r="BK35">
        <f t="shared" si="8"/>
        <v>1</v>
      </c>
      <c r="BL35">
        <f t="shared" si="8"/>
        <v>1</v>
      </c>
      <c r="BM35">
        <f t="shared" si="8"/>
        <v>1</v>
      </c>
      <c r="BN35">
        <f t="shared" si="8"/>
        <v>1</v>
      </c>
      <c r="BO35">
        <f t="shared" si="8"/>
        <v>1</v>
      </c>
      <c r="BP35">
        <f t="shared" si="8"/>
        <v>1</v>
      </c>
      <c r="BQ35">
        <f t="shared" si="8"/>
        <v>1</v>
      </c>
      <c r="BR35">
        <f t="shared" si="8"/>
        <v>1</v>
      </c>
      <c r="BS35">
        <f t="shared" si="5"/>
        <v>1</v>
      </c>
      <c r="BT35">
        <f t="shared" si="6"/>
        <v>1</v>
      </c>
      <c r="BU35">
        <f t="shared" si="6"/>
        <v>1</v>
      </c>
      <c r="BV35">
        <f t="shared" si="6"/>
        <v>1</v>
      </c>
      <c r="BW35">
        <f t="shared" si="6"/>
        <v>1</v>
      </c>
      <c r="BX35">
        <f t="shared" si="6"/>
        <v>1</v>
      </c>
      <c r="BY35">
        <f t="shared" si="6"/>
        <v>1</v>
      </c>
      <c r="BZ35">
        <f t="shared" si="6"/>
        <v>1</v>
      </c>
    </row>
    <row r="36" spans="1:78">
      <c r="A36" s="58"/>
      <c r="B36" s="7" t="e">
        <f>+_xlfn.XLOOKUP(I36,#REF!,#REF!)</f>
        <v>#REF!</v>
      </c>
      <c r="C36" s="8">
        <v>1</v>
      </c>
      <c r="D36" s="8" t="str">
        <f t="shared" si="7"/>
        <v>01-MK-26-10</v>
      </c>
      <c r="E36" s="58">
        <v>45383</v>
      </c>
      <c r="F36" s="70"/>
      <c r="G36" s="70"/>
      <c r="H36" s="9" t="s">
        <v>37</v>
      </c>
      <c r="I36" s="66" t="s">
        <v>605</v>
      </c>
      <c r="J36" s="7" t="str">
        <f>+_xlfn.XLOOKUP(I36,'R4'!B:B,'R4'!C:C)</f>
        <v>AMR - KAMYON - MAN - KH</v>
      </c>
      <c r="P36">
        <f t="shared" si="11"/>
        <v>0</v>
      </c>
      <c r="Q36">
        <f t="shared" si="11"/>
        <v>0</v>
      </c>
      <c r="R36">
        <f t="shared" si="11"/>
        <v>0</v>
      </c>
      <c r="S36">
        <f t="shared" si="11"/>
        <v>0</v>
      </c>
      <c r="T36">
        <f t="shared" si="11"/>
        <v>0</v>
      </c>
      <c r="U36">
        <f t="shared" si="11"/>
        <v>0</v>
      </c>
      <c r="V36">
        <f t="shared" si="11"/>
        <v>1</v>
      </c>
      <c r="W36">
        <f t="shared" si="11"/>
        <v>1</v>
      </c>
      <c r="X36">
        <f t="shared" si="11"/>
        <v>1</v>
      </c>
      <c r="Y36">
        <f t="shared" si="11"/>
        <v>1</v>
      </c>
      <c r="Z36">
        <f t="shared" si="11"/>
        <v>1</v>
      </c>
      <c r="AA36">
        <f t="shared" si="11"/>
        <v>1</v>
      </c>
      <c r="AB36">
        <f t="shared" si="11"/>
        <v>1</v>
      </c>
      <c r="AC36">
        <f t="shared" si="11"/>
        <v>1</v>
      </c>
      <c r="AD36">
        <f t="shared" si="11"/>
        <v>1</v>
      </c>
      <c r="AE36">
        <f t="shared" si="11"/>
        <v>1</v>
      </c>
      <c r="AF36">
        <f t="shared" si="9"/>
        <v>1</v>
      </c>
      <c r="AG36">
        <f t="shared" si="9"/>
        <v>1</v>
      </c>
      <c r="AH36">
        <f t="shared" si="9"/>
        <v>1</v>
      </c>
      <c r="AI36">
        <f t="shared" si="9"/>
        <v>1</v>
      </c>
      <c r="AJ36">
        <f t="shared" si="9"/>
        <v>1</v>
      </c>
      <c r="AK36">
        <f t="shared" si="9"/>
        <v>1</v>
      </c>
      <c r="AL36">
        <f t="shared" si="9"/>
        <v>1</v>
      </c>
      <c r="AM36">
        <f t="shared" si="9"/>
        <v>1</v>
      </c>
      <c r="AN36">
        <f t="shared" si="9"/>
        <v>1</v>
      </c>
      <c r="AO36">
        <f t="shared" si="9"/>
        <v>1</v>
      </c>
      <c r="AP36">
        <f t="shared" si="9"/>
        <v>1</v>
      </c>
      <c r="AQ36">
        <f t="shared" si="10"/>
        <v>1</v>
      </c>
      <c r="AR36">
        <f t="shared" si="10"/>
        <v>1</v>
      </c>
      <c r="AS36">
        <f t="shared" si="10"/>
        <v>1</v>
      </c>
      <c r="AT36">
        <f t="shared" si="10"/>
        <v>1</v>
      </c>
      <c r="AU36">
        <f t="shared" si="10"/>
        <v>1</v>
      </c>
      <c r="AV36">
        <f t="shared" si="10"/>
        <v>1</v>
      </c>
      <c r="AW36">
        <f t="shared" si="10"/>
        <v>1</v>
      </c>
      <c r="AX36">
        <f t="shared" si="10"/>
        <v>1</v>
      </c>
      <c r="AY36">
        <f t="shared" si="10"/>
        <v>1</v>
      </c>
      <c r="AZ36">
        <f t="shared" si="10"/>
        <v>1</v>
      </c>
      <c r="BA36">
        <f t="shared" si="10"/>
        <v>1</v>
      </c>
      <c r="BB36">
        <f t="shared" si="10"/>
        <v>1</v>
      </c>
      <c r="BC36">
        <f t="shared" si="10"/>
        <v>1</v>
      </c>
      <c r="BD36">
        <f t="shared" si="10"/>
        <v>1</v>
      </c>
      <c r="BE36">
        <f t="shared" si="10"/>
        <v>1</v>
      </c>
      <c r="BF36">
        <f t="shared" si="10"/>
        <v>1</v>
      </c>
      <c r="BG36">
        <f t="shared" si="8"/>
        <v>1</v>
      </c>
      <c r="BH36">
        <f t="shared" si="8"/>
        <v>1</v>
      </c>
      <c r="BI36">
        <f t="shared" si="8"/>
        <v>1</v>
      </c>
      <c r="BJ36">
        <f t="shared" si="8"/>
        <v>1</v>
      </c>
      <c r="BK36">
        <f t="shared" si="8"/>
        <v>1</v>
      </c>
      <c r="BL36">
        <f t="shared" si="8"/>
        <v>1</v>
      </c>
      <c r="BM36">
        <f t="shared" si="8"/>
        <v>1</v>
      </c>
      <c r="BN36">
        <f t="shared" si="8"/>
        <v>1</v>
      </c>
      <c r="BO36">
        <f t="shared" si="8"/>
        <v>1</v>
      </c>
      <c r="BP36">
        <f t="shared" si="8"/>
        <v>1</v>
      </c>
      <c r="BQ36">
        <f t="shared" si="8"/>
        <v>1</v>
      </c>
      <c r="BR36">
        <f t="shared" si="8"/>
        <v>1</v>
      </c>
      <c r="BS36">
        <f t="shared" si="5"/>
        <v>1</v>
      </c>
      <c r="BT36">
        <f t="shared" si="6"/>
        <v>1</v>
      </c>
      <c r="BU36">
        <f t="shared" si="6"/>
        <v>1</v>
      </c>
      <c r="BV36">
        <f t="shared" si="6"/>
        <v>1</v>
      </c>
      <c r="BW36">
        <f t="shared" si="6"/>
        <v>1</v>
      </c>
      <c r="BX36">
        <f t="shared" si="6"/>
        <v>1</v>
      </c>
      <c r="BY36">
        <f t="shared" si="6"/>
        <v>1</v>
      </c>
      <c r="BZ36">
        <f t="shared" si="6"/>
        <v>1</v>
      </c>
    </row>
    <row r="37" spans="1:78">
      <c r="A37" s="58"/>
      <c r="B37" s="7" t="e">
        <f>+_xlfn.XLOOKUP(I37,#REF!,#REF!)</f>
        <v>#REF!</v>
      </c>
      <c r="C37" s="8">
        <v>1</v>
      </c>
      <c r="D37" s="8" t="str">
        <f t="shared" si="7"/>
        <v>01-MK-26-10</v>
      </c>
      <c r="E37" s="58">
        <v>45383</v>
      </c>
      <c r="F37" s="70"/>
      <c r="G37" s="70"/>
      <c r="H37" s="9" t="s">
        <v>37</v>
      </c>
      <c r="I37" s="66" t="s">
        <v>606</v>
      </c>
      <c r="J37" s="7" t="str">
        <f>+_xlfn.XLOOKUP(I37,'R4'!B:B,'R4'!C:C)</f>
        <v>AMR - KAMYON - MAN - KH</v>
      </c>
      <c r="P37">
        <f t="shared" si="11"/>
        <v>0</v>
      </c>
      <c r="Q37">
        <f t="shared" si="11"/>
        <v>0</v>
      </c>
      <c r="R37">
        <f t="shared" si="11"/>
        <v>0</v>
      </c>
      <c r="S37">
        <f t="shared" si="11"/>
        <v>0</v>
      </c>
      <c r="T37">
        <f t="shared" si="11"/>
        <v>0</v>
      </c>
      <c r="U37">
        <f t="shared" si="11"/>
        <v>0</v>
      </c>
      <c r="V37">
        <f t="shared" si="11"/>
        <v>1</v>
      </c>
      <c r="W37">
        <f t="shared" si="11"/>
        <v>1</v>
      </c>
      <c r="X37">
        <f t="shared" si="11"/>
        <v>1</v>
      </c>
      <c r="Y37">
        <f t="shared" si="11"/>
        <v>1</v>
      </c>
      <c r="Z37">
        <f t="shared" si="11"/>
        <v>1</v>
      </c>
      <c r="AA37">
        <f t="shared" si="11"/>
        <v>1</v>
      </c>
      <c r="AB37">
        <f t="shared" si="11"/>
        <v>1</v>
      </c>
      <c r="AC37">
        <f t="shared" si="11"/>
        <v>1</v>
      </c>
      <c r="AD37">
        <f t="shared" si="11"/>
        <v>1</v>
      </c>
      <c r="AE37">
        <f t="shared" si="11"/>
        <v>1</v>
      </c>
      <c r="AF37">
        <f t="shared" si="9"/>
        <v>1</v>
      </c>
      <c r="AG37">
        <f t="shared" si="9"/>
        <v>1</v>
      </c>
      <c r="AH37">
        <f t="shared" si="9"/>
        <v>1</v>
      </c>
      <c r="AI37">
        <f t="shared" si="9"/>
        <v>1</v>
      </c>
      <c r="AJ37">
        <f t="shared" si="9"/>
        <v>1</v>
      </c>
      <c r="AK37">
        <f t="shared" si="9"/>
        <v>1</v>
      </c>
      <c r="AL37">
        <f t="shared" si="9"/>
        <v>1</v>
      </c>
      <c r="AM37">
        <f t="shared" si="9"/>
        <v>1</v>
      </c>
      <c r="AN37">
        <f t="shared" si="9"/>
        <v>1</v>
      </c>
      <c r="AO37">
        <f t="shared" si="9"/>
        <v>1</v>
      </c>
      <c r="AP37">
        <f t="shared" si="9"/>
        <v>1</v>
      </c>
      <c r="AQ37">
        <f t="shared" si="10"/>
        <v>1</v>
      </c>
      <c r="AR37">
        <f t="shared" si="10"/>
        <v>1</v>
      </c>
      <c r="AS37">
        <f t="shared" si="10"/>
        <v>1</v>
      </c>
      <c r="AT37">
        <f t="shared" si="10"/>
        <v>1</v>
      </c>
      <c r="AU37">
        <f t="shared" si="10"/>
        <v>1</v>
      </c>
      <c r="AV37">
        <f t="shared" si="10"/>
        <v>1</v>
      </c>
      <c r="AW37">
        <f t="shared" si="10"/>
        <v>1</v>
      </c>
      <c r="AX37">
        <f t="shared" si="10"/>
        <v>1</v>
      </c>
      <c r="AY37">
        <f t="shared" si="10"/>
        <v>1</v>
      </c>
      <c r="AZ37">
        <f t="shared" si="10"/>
        <v>1</v>
      </c>
      <c r="BA37">
        <f t="shared" si="10"/>
        <v>1</v>
      </c>
      <c r="BB37">
        <f t="shared" si="10"/>
        <v>1</v>
      </c>
      <c r="BC37">
        <f t="shared" si="10"/>
        <v>1</v>
      </c>
      <c r="BD37">
        <f t="shared" si="10"/>
        <v>1</v>
      </c>
      <c r="BE37">
        <f t="shared" si="10"/>
        <v>1</v>
      </c>
      <c r="BF37">
        <f t="shared" si="10"/>
        <v>1</v>
      </c>
      <c r="BG37">
        <f t="shared" si="8"/>
        <v>1</v>
      </c>
      <c r="BH37">
        <f t="shared" si="8"/>
        <v>1</v>
      </c>
      <c r="BI37">
        <f t="shared" si="8"/>
        <v>1</v>
      </c>
      <c r="BJ37">
        <f t="shared" si="8"/>
        <v>1</v>
      </c>
      <c r="BK37">
        <f t="shared" si="8"/>
        <v>1</v>
      </c>
      <c r="BL37">
        <f t="shared" si="8"/>
        <v>1</v>
      </c>
      <c r="BM37">
        <f t="shared" si="8"/>
        <v>1</v>
      </c>
      <c r="BN37">
        <f t="shared" si="8"/>
        <v>1</v>
      </c>
      <c r="BO37">
        <f t="shared" si="8"/>
        <v>1</v>
      </c>
      <c r="BP37">
        <f t="shared" si="8"/>
        <v>1</v>
      </c>
      <c r="BQ37">
        <f t="shared" si="8"/>
        <v>1</v>
      </c>
      <c r="BR37">
        <f t="shared" si="8"/>
        <v>1</v>
      </c>
      <c r="BS37">
        <f t="shared" si="5"/>
        <v>1</v>
      </c>
      <c r="BT37">
        <f t="shared" si="6"/>
        <v>1</v>
      </c>
      <c r="BU37">
        <f t="shared" si="6"/>
        <v>1</v>
      </c>
      <c r="BV37">
        <f t="shared" si="6"/>
        <v>1</v>
      </c>
      <c r="BW37">
        <f t="shared" si="6"/>
        <v>1</v>
      </c>
      <c r="BX37">
        <f t="shared" si="6"/>
        <v>1</v>
      </c>
      <c r="BY37">
        <f t="shared" si="6"/>
        <v>1</v>
      </c>
      <c r="BZ37">
        <f t="shared" si="6"/>
        <v>1</v>
      </c>
    </row>
    <row r="38" spans="1:78">
      <c r="A38" s="58"/>
      <c r="B38" s="7" t="e">
        <f>+_xlfn.XLOOKUP(I38,#REF!,#REF!)</f>
        <v>#REF!</v>
      </c>
      <c r="C38" s="8">
        <v>1</v>
      </c>
      <c r="D38" s="8" t="str">
        <f t="shared" si="7"/>
        <v>01-MK-26-10</v>
      </c>
      <c r="E38" s="58">
        <v>45383</v>
      </c>
      <c r="F38" s="70"/>
      <c r="G38" s="70"/>
      <c r="H38" s="9" t="s">
        <v>37</v>
      </c>
      <c r="I38" s="66" t="s">
        <v>608</v>
      </c>
      <c r="J38" s="7" t="str">
        <f>+_xlfn.XLOOKUP(I38,'R4'!B:B,'R4'!C:C)</f>
        <v>AMR - KAMYON - MAN - KH</v>
      </c>
      <c r="P38">
        <f t="shared" si="11"/>
        <v>0</v>
      </c>
      <c r="Q38">
        <f t="shared" si="11"/>
        <v>0</v>
      </c>
      <c r="R38">
        <f t="shared" si="11"/>
        <v>0</v>
      </c>
      <c r="S38">
        <f t="shared" si="11"/>
        <v>0</v>
      </c>
      <c r="T38">
        <f t="shared" si="11"/>
        <v>0</v>
      </c>
      <c r="U38">
        <f t="shared" si="11"/>
        <v>0</v>
      </c>
      <c r="V38">
        <f t="shared" si="11"/>
        <v>1</v>
      </c>
      <c r="W38">
        <f t="shared" si="11"/>
        <v>1</v>
      </c>
      <c r="X38">
        <f t="shared" si="11"/>
        <v>1</v>
      </c>
      <c r="Y38">
        <f t="shared" si="11"/>
        <v>1</v>
      </c>
      <c r="Z38">
        <f t="shared" si="11"/>
        <v>1</v>
      </c>
      <c r="AA38">
        <f t="shared" si="11"/>
        <v>1</v>
      </c>
      <c r="AB38">
        <f t="shared" si="11"/>
        <v>1</v>
      </c>
      <c r="AC38">
        <f t="shared" si="11"/>
        <v>1</v>
      </c>
      <c r="AD38">
        <f t="shared" si="11"/>
        <v>1</v>
      </c>
      <c r="AE38">
        <f t="shared" si="11"/>
        <v>1</v>
      </c>
      <c r="AF38">
        <f t="shared" si="9"/>
        <v>1</v>
      </c>
      <c r="AG38">
        <f t="shared" si="9"/>
        <v>1</v>
      </c>
      <c r="AH38">
        <f t="shared" si="9"/>
        <v>1</v>
      </c>
      <c r="AI38">
        <f t="shared" si="9"/>
        <v>1</v>
      </c>
      <c r="AJ38">
        <f t="shared" si="9"/>
        <v>1</v>
      </c>
      <c r="AK38">
        <f t="shared" si="9"/>
        <v>1</v>
      </c>
      <c r="AL38">
        <f t="shared" si="9"/>
        <v>1</v>
      </c>
      <c r="AM38">
        <f t="shared" si="9"/>
        <v>1</v>
      </c>
      <c r="AN38">
        <f t="shared" si="9"/>
        <v>1</v>
      </c>
      <c r="AO38">
        <f t="shared" si="9"/>
        <v>1</v>
      </c>
      <c r="AP38">
        <f t="shared" si="9"/>
        <v>1</v>
      </c>
      <c r="AQ38">
        <f t="shared" si="10"/>
        <v>1</v>
      </c>
      <c r="AR38">
        <f t="shared" si="10"/>
        <v>1</v>
      </c>
      <c r="AS38">
        <f t="shared" si="10"/>
        <v>1</v>
      </c>
      <c r="AT38">
        <f t="shared" si="10"/>
        <v>1</v>
      </c>
      <c r="AU38">
        <f t="shared" si="10"/>
        <v>1</v>
      </c>
      <c r="AV38">
        <f t="shared" si="10"/>
        <v>1</v>
      </c>
      <c r="AW38">
        <f t="shared" si="10"/>
        <v>1</v>
      </c>
      <c r="AX38">
        <f t="shared" si="10"/>
        <v>1</v>
      </c>
      <c r="AY38">
        <f t="shared" si="10"/>
        <v>1</v>
      </c>
      <c r="AZ38">
        <f t="shared" si="10"/>
        <v>1</v>
      </c>
      <c r="BA38">
        <f t="shared" si="10"/>
        <v>1</v>
      </c>
      <c r="BB38">
        <f t="shared" si="10"/>
        <v>1</v>
      </c>
      <c r="BC38">
        <f t="shared" si="10"/>
        <v>1</v>
      </c>
      <c r="BD38">
        <f t="shared" si="10"/>
        <v>1</v>
      </c>
      <c r="BE38">
        <f t="shared" si="10"/>
        <v>1</v>
      </c>
      <c r="BF38">
        <f t="shared" si="10"/>
        <v>1</v>
      </c>
      <c r="BG38">
        <f t="shared" si="8"/>
        <v>1</v>
      </c>
      <c r="BH38">
        <f t="shared" si="8"/>
        <v>1</v>
      </c>
      <c r="BI38">
        <f t="shared" si="8"/>
        <v>1</v>
      </c>
      <c r="BJ38">
        <f t="shared" si="8"/>
        <v>1</v>
      </c>
      <c r="BK38">
        <f t="shared" si="8"/>
        <v>1</v>
      </c>
      <c r="BL38">
        <f t="shared" si="8"/>
        <v>1</v>
      </c>
      <c r="BM38">
        <f t="shared" si="8"/>
        <v>1</v>
      </c>
      <c r="BN38">
        <f t="shared" si="8"/>
        <v>1</v>
      </c>
      <c r="BO38">
        <f t="shared" si="8"/>
        <v>1</v>
      </c>
      <c r="BP38">
        <f t="shared" si="8"/>
        <v>1</v>
      </c>
      <c r="BQ38">
        <f t="shared" si="8"/>
        <v>1</v>
      </c>
      <c r="BR38">
        <f t="shared" si="8"/>
        <v>1</v>
      </c>
      <c r="BS38">
        <f t="shared" ref="BS38:BZ101" si="12">+IF(BS$2&gt;=$E38,1,0)*$C38</f>
        <v>1</v>
      </c>
      <c r="BT38">
        <f t="shared" si="12"/>
        <v>1</v>
      </c>
      <c r="BU38">
        <f t="shared" si="12"/>
        <v>1</v>
      </c>
      <c r="BV38">
        <f t="shared" si="12"/>
        <v>1</v>
      </c>
      <c r="BW38">
        <f t="shared" si="12"/>
        <v>1</v>
      </c>
      <c r="BX38">
        <f t="shared" si="12"/>
        <v>1</v>
      </c>
      <c r="BY38">
        <f t="shared" si="12"/>
        <v>1</v>
      </c>
      <c r="BZ38">
        <f t="shared" si="12"/>
        <v>1</v>
      </c>
    </row>
    <row r="39" spans="1:78">
      <c r="A39" s="58"/>
      <c r="B39" s="7" t="e">
        <f>+_xlfn.XLOOKUP(I39,#REF!,#REF!)</f>
        <v>#REF!</v>
      </c>
      <c r="C39" s="8">
        <v>1</v>
      </c>
      <c r="D39" s="8" t="str">
        <f t="shared" si="7"/>
        <v>01-MK-26-10</v>
      </c>
      <c r="E39" s="58">
        <v>45383</v>
      </c>
      <c r="F39" s="70"/>
      <c r="G39" s="70"/>
      <c r="H39" s="9" t="s">
        <v>37</v>
      </c>
      <c r="I39" s="66" t="s">
        <v>610</v>
      </c>
      <c r="J39" s="7" t="str">
        <f>+_xlfn.XLOOKUP(I39,'R4'!B:B,'R4'!C:C)</f>
        <v>AMR - KAMYON - MAN - KH</v>
      </c>
      <c r="P39">
        <f t="shared" si="11"/>
        <v>0</v>
      </c>
      <c r="Q39">
        <f t="shared" si="11"/>
        <v>0</v>
      </c>
      <c r="R39">
        <f t="shared" si="11"/>
        <v>0</v>
      </c>
      <c r="S39">
        <f t="shared" si="11"/>
        <v>0</v>
      </c>
      <c r="T39">
        <f t="shared" si="11"/>
        <v>0</v>
      </c>
      <c r="U39">
        <f t="shared" si="11"/>
        <v>0</v>
      </c>
      <c r="V39">
        <f t="shared" si="11"/>
        <v>1</v>
      </c>
      <c r="W39">
        <f t="shared" si="11"/>
        <v>1</v>
      </c>
      <c r="X39">
        <f t="shared" si="11"/>
        <v>1</v>
      </c>
      <c r="Y39">
        <f t="shared" si="11"/>
        <v>1</v>
      </c>
      <c r="Z39">
        <f t="shared" si="11"/>
        <v>1</v>
      </c>
      <c r="AA39">
        <f t="shared" si="11"/>
        <v>1</v>
      </c>
      <c r="AB39">
        <f t="shared" si="11"/>
        <v>1</v>
      </c>
      <c r="AC39">
        <f t="shared" si="11"/>
        <v>1</v>
      </c>
      <c r="AD39">
        <f t="shared" si="11"/>
        <v>1</v>
      </c>
      <c r="AE39">
        <f t="shared" si="11"/>
        <v>1</v>
      </c>
      <c r="AF39">
        <f t="shared" si="9"/>
        <v>1</v>
      </c>
      <c r="AG39">
        <f t="shared" si="9"/>
        <v>1</v>
      </c>
      <c r="AH39">
        <f t="shared" si="9"/>
        <v>1</v>
      </c>
      <c r="AI39">
        <f t="shared" si="9"/>
        <v>1</v>
      </c>
      <c r="AJ39">
        <f t="shared" si="9"/>
        <v>1</v>
      </c>
      <c r="AK39">
        <f t="shared" si="9"/>
        <v>1</v>
      </c>
      <c r="AL39">
        <f t="shared" si="9"/>
        <v>1</v>
      </c>
      <c r="AM39">
        <f t="shared" si="9"/>
        <v>1</v>
      </c>
      <c r="AN39">
        <f t="shared" si="9"/>
        <v>1</v>
      </c>
      <c r="AO39">
        <f t="shared" si="9"/>
        <v>1</v>
      </c>
      <c r="AP39">
        <f t="shared" si="9"/>
        <v>1</v>
      </c>
      <c r="AQ39">
        <f t="shared" si="10"/>
        <v>1</v>
      </c>
      <c r="AR39">
        <f t="shared" si="10"/>
        <v>1</v>
      </c>
      <c r="AS39">
        <f t="shared" si="10"/>
        <v>1</v>
      </c>
      <c r="AT39">
        <f t="shared" si="10"/>
        <v>1</v>
      </c>
      <c r="AU39">
        <f t="shared" si="10"/>
        <v>1</v>
      </c>
      <c r="AV39">
        <f t="shared" si="10"/>
        <v>1</v>
      </c>
      <c r="AW39">
        <f t="shared" si="10"/>
        <v>1</v>
      </c>
      <c r="AX39">
        <f t="shared" si="10"/>
        <v>1</v>
      </c>
      <c r="AY39">
        <f t="shared" si="10"/>
        <v>1</v>
      </c>
      <c r="AZ39">
        <f t="shared" si="10"/>
        <v>1</v>
      </c>
      <c r="BA39">
        <f t="shared" si="10"/>
        <v>1</v>
      </c>
      <c r="BB39">
        <f t="shared" si="10"/>
        <v>1</v>
      </c>
      <c r="BC39">
        <f t="shared" si="10"/>
        <v>1</v>
      </c>
      <c r="BD39">
        <f t="shared" si="10"/>
        <v>1</v>
      </c>
      <c r="BE39">
        <f t="shared" si="10"/>
        <v>1</v>
      </c>
      <c r="BF39">
        <f t="shared" ref="BF39:BU54" si="13">+IF(BF$2&gt;=$E39,1,0)*$C39</f>
        <v>1</v>
      </c>
      <c r="BG39">
        <f t="shared" si="13"/>
        <v>1</v>
      </c>
      <c r="BH39">
        <f t="shared" si="13"/>
        <v>1</v>
      </c>
      <c r="BI39">
        <f t="shared" si="13"/>
        <v>1</v>
      </c>
      <c r="BJ39">
        <f t="shared" si="13"/>
        <v>1</v>
      </c>
      <c r="BK39">
        <f t="shared" si="13"/>
        <v>1</v>
      </c>
      <c r="BL39">
        <f t="shared" si="13"/>
        <v>1</v>
      </c>
      <c r="BM39">
        <f t="shared" si="13"/>
        <v>1</v>
      </c>
      <c r="BN39">
        <f t="shared" si="13"/>
        <v>1</v>
      </c>
      <c r="BO39">
        <f t="shared" si="13"/>
        <v>1</v>
      </c>
      <c r="BP39">
        <f t="shared" si="13"/>
        <v>1</v>
      </c>
      <c r="BQ39">
        <f t="shared" si="13"/>
        <v>1</v>
      </c>
      <c r="BR39">
        <f t="shared" si="13"/>
        <v>1</v>
      </c>
      <c r="BS39">
        <f t="shared" si="13"/>
        <v>1</v>
      </c>
      <c r="BT39">
        <f t="shared" si="13"/>
        <v>1</v>
      </c>
      <c r="BU39">
        <f t="shared" si="13"/>
        <v>1</v>
      </c>
      <c r="BV39">
        <f t="shared" si="12"/>
        <v>1</v>
      </c>
      <c r="BW39">
        <f t="shared" si="12"/>
        <v>1</v>
      </c>
      <c r="BX39">
        <f t="shared" si="12"/>
        <v>1</v>
      </c>
      <c r="BY39">
        <f t="shared" si="12"/>
        <v>1</v>
      </c>
      <c r="BZ39">
        <f t="shared" si="12"/>
        <v>1</v>
      </c>
    </row>
    <row r="40" spans="1:78">
      <c r="A40" s="58"/>
      <c r="B40" s="7" t="e">
        <f>+_xlfn.XLOOKUP(I40,#REF!,#REF!)</f>
        <v>#REF!</v>
      </c>
      <c r="C40" s="8">
        <v>1</v>
      </c>
      <c r="D40" s="8" t="str">
        <f t="shared" si="7"/>
        <v>01-MK-26-10</v>
      </c>
      <c r="E40" s="58">
        <v>45383</v>
      </c>
      <c r="F40" s="70"/>
      <c r="G40" s="70"/>
      <c r="H40" s="9" t="s">
        <v>37</v>
      </c>
      <c r="I40" s="66" t="s">
        <v>612</v>
      </c>
      <c r="J40" s="7" t="str">
        <f>+_xlfn.XLOOKUP(I40,'R4'!B:B,'R4'!C:C)</f>
        <v>AMR - KAMYON - MAN - KH</v>
      </c>
      <c r="P40">
        <f t="shared" si="11"/>
        <v>0</v>
      </c>
      <c r="Q40">
        <f t="shared" si="11"/>
        <v>0</v>
      </c>
      <c r="R40">
        <f t="shared" si="11"/>
        <v>0</v>
      </c>
      <c r="S40">
        <f t="shared" si="11"/>
        <v>0</v>
      </c>
      <c r="T40">
        <f t="shared" si="11"/>
        <v>0</v>
      </c>
      <c r="U40">
        <f t="shared" si="11"/>
        <v>0</v>
      </c>
      <c r="V40">
        <f t="shared" si="11"/>
        <v>1</v>
      </c>
      <c r="W40">
        <f t="shared" si="11"/>
        <v>1</v>
      </c>
      <c r="X40">
        <f t="shared" si="11"/>
        <v>1</v>
      </c>
      <c r="Y40">
        <f t="shared" si="11"/>
        <v>1</v>
      </c>
      <c r="Z40">
        <f t="shared" si="11"/>
        <v>1</v>
      </c>
      <c r="AA40">
        <f t="shared" si="11"/>
        <v>1</v>
      </c>
      <c r="AB40">
        <f t="shared" si="11"/>
        <v>1</v>
      </c>
      <c r="AC40">
        <f t="shared" si="11"/>
        <v>1</v>
      </c>
      <c r="AD40">
        <f t="shared" si="11"/>
        <v>1</v>
      </c>
      <c r="AE40">
        <f t="shared" ref="AE40:AT55" si="14">+IF(AE$2&gt;=$E40,1,0)*$C40</f>
        <v>1</v>
      </c>
      <c r="AF40">
        <f t="shared" si="14"/>
        <v>1</v>
      </c>
      <c r="AG40">
        <f t="shared" si="14"/>
        <v>1</v>
      </c>
      <c r="AH40">
        <f t="shared" si="14"/>
        <v>1</v>
      </c>
      <c r="AI40">
        <f t="shared" si="14"/>
        <v>1</v>
      </c>
      <c r="AJ40">
        <f t="shared" si="14"/>
        <v>1</v>
      </c>
      <c r="AK40">
        <f t="shared" si="14"/>
        <v>1</v>
      </c>
      <c r="AL40">
        <f t="shared" si="14"/>
        <v>1</v>
      </c>
      <c r="AM40">
        <f t="shared" si="14"/>
        <v>1</v>
      </c>
      <c r="AN40">
        <f t="shared" si="14"/>
        <v>1</v>
      </c>
      <c r="AO40">
        <f t="shared" si="14"/>
        <v>1</v>
      </c>
      <c r="AP40">
        <f t="shared" si="14"/>
        <v>1</v>
      </c>
      <c r="AQ40">
        <f t="shared" si="14"/>
        <v>1</v>
      </c>
      <c r="AR40">
        <f t="shared" si="14"/>
        <v>1</v>
      </c>
      <c r="AS40">
        <f t="shared" si="14"/>
        <v>1</v>
      </c>
      <c r="AT40">
        <f t="shared" si="14"/>
        <v>1</v>
      </c>
      <c r="AU40">
        <f t="shared" ref="AU40:BJ55" si="15">+IF(AU$2&gt;=$E40,1,0)*$C40</f>
        <v>1</v>
      </c>
      <c r="AV40">
        <f t="shared" si="15"/>
        <v>1</v>
      </c>
      <c r="AW40">
        <f t="shared" si="15"/>
        <v>1</v>
      </c>
      <c r="AX40">
        <f t="shared" si="15"/>
        <v>1</v>
      </c>
      <c r="AY40">
        <f t="shared" si="15"/>
        <v>1</v>
      </c>
      <c r="AZ40">
        <f t="shared" si="15"/>
        <v>1</v>
      </c>
      <c r="BA40">
        <f t="shared" si="15"/>
        <v>1</v>
      </c>
      <c r="BB40">
        <f t="shared" si="15"/>
        <v>1</v>
      </c>
      <c r="BC40">
        <f t="shared" si="15"/>
        <v>1</v>
      </c>
      <c r="BD40">
        <f t="shared" si="15"/>
        <v>1</v>
      </c>
      <c r="BE40">
        <f t="shared" si="15"/>
        <v>1</v>
      </c>
      <c r="BF40">
        <f t="shared" si="15"/>
        <v>1</v>
      </c>
      <c r="BG40">
        <f t="shared" si="15"/>
        <v>1</v>
      </c>
      <c r="BH40">
        <f t="shared" si="15"/>
        <v>1</v>
      </c>
      <c r="BI40">
        <f t="shared" si="15"/>
        <v>1</v>
      </c>
      <c r="BJ40">
        <f t="shared" si="15"/>
        <v>1</v>
      </c>
      <c r="BK40">
        <f t="shared" si="13"/>
        <v>1</v>
      </c>
      <c r="BL40">
        <f t="shared" si="13"/>
        <v>1</v>
      </c>
      <c r="BM40">
        <f t="shared" si="13"/>
        <v>1</v>
      </c>
      <c r="BN40">
        <f t="shared" si="13"/>
        <v>1</v>
      </c>
      <c r="BO40">
        <f t="shared" si="13"/>
        <v>1</v>
      </c>
      <c r="BP40">
        <f t="shared" si="13"/>
        <v>1</v>
      </c>
      <c r="BQ40">
        <f t="shared" si="13"/>
        <v>1</v>
      </c>
      <c r="BR40">
        <f t="shared" si="13"/>
        <v>1</v>
      </c>
      <c r="BS40">
        <f t="shared" si="13"/>
        <v>1</v>
      </c>
      <c r="BT40">
        <f t="shared" si="13"/>
        <v>1</v>
      </c>
      <c r="BU40">
        <f t="shared" si="13"/>
        <v>1</v>
      </c>
      <c r="BV40">
        <f t="shared" si="12"/>
        <v>1</v>
      </c>
      <c r="BW40">
        <f t="shared" si="12"/>
        <v>1</v>
      </c>
      <c r="BX40">
        <f t="shared" si="12"/>
        <v>1</v>
      </c>
      <c r="BY40">
        <f t="shared" si="12"/>
        <v>1</v>
      </c>
      <c r="BZ40">
        <f t="shared" si="12"/>
        <v>1</v>
      </c>
    </row>
    <row r="41" spans="1:78">
      <c r="A41" s="58"/>
      <c r="B41" s="7" t="e">
        <f>+_xlfn.XLOOKUP(I41,#REF!,#REF!)</f>
        <v>#REF!</v>
      </c>
      <c r="C41" s="8">
        <v>1</v>
      </c>
      <c r="D41" s="8" t="str">
        <f t="shared" si="7"/>
        <v>01-MK-26-10</v>
      </c>
      <c r="E41" s="58">
        <v>45383</v>
      </c>
      <c r="F41" s="70"/>
      <c r="G41" s="70"/>
      <c r="H41" s="9" t="s">
        <v>37</v>
      </c>
      <c r="I41" s="66" t="s">
        <v>614</v>
      </c>
      <c r="J41" s="7" t="str">
        <f>+_xlfn.XLOOKUP(I41,'R4'!B:B,'R4'!C:C)</f>
        <v>AMR - KAMYON - MAN - KH</v>
      </c>
      <c r="P41">
        <f t="shared" ref="P41:AE56" si="16">+IF(P$2&gt;=$E41,1,0)*$C41</f>
        <v>0</v>
      </c>
      <c r="Q41">
        <f t="shared" si="16"/>
        <v>0</v>
      </c>
      <c r="R41">
        <f t="shared" si="16"/>
        <v>0</v>
      </c>
      <c r="S41">
        <f t="shared" si="16"/>
        <v>0</v>
      </c>
      <c r="T41">
        <f t="shared" si="16"/>
        <v>0</v>
      </c>
      <c r="U41">
        <f t="shared" si="16"/>
        <v>0</v>
      </c>
      <c r="V41">
        <f t="shared" si="16"/>
        <v>1</v>
      </c>
      <c r="W41">
        <f t="shared" si="16"/>
        <v>1</v>
      </c>
      <c r="X41">
        <f t="shared" si="16"/>
        <v>1</v>
      </c>
      <c r="Y41">
        <f t="shared" si="16"/>
        <v>1</v>
      </c>
      <c r="Z41">
        <f t="shared" si="16"/>
        <v>1</v>
      </c>
      <c r="AA41">
        <f t="shared" si="16"/>
        <v>1</v>
      </c>
      <c r="AB41">
        <f t="shared" si="16"/>
        <v>1</v>
      </c>
      <c r="AC41">
        <f t="shared" si="16"/>
        <v>1</v>
      </c>
      <c r="AD41">
        <f t="shared" si="16"/>
        <v>1</v>
      </c>
      <c r="AE41">
        <f t="shared" si="16"/>
        <v>1</v>
      </c>
      <c r="AF41">
        <f t="shared" si="14"/>
        <v>1</v>
      </c>
      <c r="AG41">
        <f t="shared" si="14"/>
        <v>1</v>
      </c>
      <c r="AH41">
        <f t="shared" si="14"/>
        <v>1</v>
      </c>
      <c r="AI41">
        <f t="shared" si="14"/>
        <v>1</v>
      </c>
      <c r="AJ41">
        <f t="shared" si="14"/>
        <v>1</v>
      </c>
      <c r="AK41">
        <f t="shared" si="14"/>
        <v>1</v>
      </c>
      <c r="AL41">
        <f t="shared" si="14"/>
        <v>1</v>
      </c>
      <c r="AM41">
        <f t="shared" si="14"/>
        <v>1</v>
      </c>
      <c r="AN41">
        <f t="shared" si="14"/>
        <v>1</v>
      </c>
      <c r="AO41">
        <f t="shared" si="14"/>
        <v>1</v>
      </c>
      <c r="AP41">
        <f t="shared" si="14"/>
        <v>1</v>
      </c>
      <c r="AQ41">
        <f t="shared" si="14"/>
        <v>1</v>
      </c>
      <c r="AR41">
        <f t="shared" si="14"/>
        <v>1</v>
      </c>
      <c r="AS41">
        <f t="shared" si="14"/>
        <v>1</v>
      </c>
      <c r="AT41">
        <f t="shared" si="14"/>
        <v>1</v>
      </c>
      <c r="AU41">
        <f t="shared" si="15"/>
        <v>1</v>
      </c>
      <c r="AV41">
        <f t="shared" si="15"/>
        <v>1</v>
      </c>
      <c r="AW41">
        <f t="shared" si="15"/>
        <v>1</v>
      </c>
      <c r="AX41">
        <f t="shared" si="15"/>
        <v>1</v>
      </c>
      <c r="AY41">
        <f t="shared" si="15"/>
        <v>1</v>
      </c>
      <c r="AZ41">
        <f t="shared" si="15"/>
        <v>1</v>
      </c>
      <c r="BA41">
        <f t="shared" si="15"/>
        <v>1</v>
      </c>
      <c r="BB41">
        <f t="shared" si="15"/>
        <v>1</v>
      </c>
      <c r="BC41">
        <f t="shared" si="15"/>
        <v>1</v>
      </c>
      <c r="BD41">
        <f t="shared" si="15"/>
        <v>1</v>
      </c>
      <c r="BE41">
        <f t="shared" si="15"/>
        <v>1</v>
      </c>
      <c r="BF41">
        <f t="shared" si="15"/>
        <v>1</v>
      </c>
      <c r="BG41">
        <f t="shared" si="15"/>
        <v>1</v>
      </c>
      <c r="BH41">
        <f t="shared" si="15"/>
        <v>1</v>
      </c>
      <c r="BI41">
        <f t="shared" si="15"/>
        <v>1</v>
      </c>
      <c r="BJ41">
        <f t="shared" si="15"/>
        <v>1</v>
      </c>
      <c r="BK41">
        <f t="shared" si="13"/>
        <v>1</v>
      </c>
      <c r="BL41">
        <f t="shared" si="13"/>
        <v>1</v>
      </c>
      <c r="BM41">
        <f t="shared" si="13"/>
        <v>1</v>
      </c>
      <c r="BN41">
        <f t="shared" si="13"/>
        <v>1</v>
      </c>
      <c r="BO41">
        <f t="shared" si="13"/>
        <v>1</v>
      </c>
      <c r="BP41">
        <f t="shared" si="13"/>
        <v>1</v>
      </c>
      <c r="BQ41">
        <f t="shared" si="13"/>
        <v>1</v>
      </c>
      <c r="BR41">
        <f t="shared" si="13"/>
        <v>1</v>
      </c>
      <c r="BS41">
        <f t="shared" si="13"/>
        <v>1</v>
      </c>
      <c r="BT41">
        <f t="shared" si="13"/>
        <v>1</v>
      </c>
      <c r="BU41">
        <f t="shared" si="13"/>
        <v>1</v>
      </c>
      <c r="BV41">
        <f t="shared" si="12"/>
        <v>1</v>
      </c>
      <c r="BW41">
        <f t="shared" si="12"/>
        <v>1</v>
      </c>
      <c r="BX41">
        <f t="shared" si="12"/>
        <v>1</v>
      </c>
      <c r="BY41">
        <f t="shared" si="12"/>
        <v>1</v>
      </c>
      <c r="BZ41">
        <f t="shared" si="12"/>
        <v>1</v>
      </c>
    </row>
    <row r="42" spans="1:78">
      <c r="A42" s="58"/>
      <c r="B42" s="7" t="e">
        <f>+_xlfn.XLOOKUP(I42,#REF!,#REF!)</f>
        <v>#REF!</v>
      </c>
      <c r="C42" s="8">
        <v>1</v>
      </c>
      <c r="D42" s="8" t="str">
        <f t="shared" si="7"/>
        <v>01-MK-26-10</v>
      </c>
      <c r="E42" s="58">
        <v>45383</v>
      </c>
      <c r="F42" s="70"/>
      <c r="G42" s="70"/>
      <c r="H42" s="9" t="s">
        <v>37</v>
      </c>
      <c r="I42" s="66" t="s">
        <v>616</v>
      </c>
      <c r="J42" s="7" t="str">
        <f>+_xlfn.XLOOKUP(I42,'R4'!B:B,'R4'!C:C)</f>
        <v>AMR - KAMYON - MAN - KH</v>
      </c>
      <c r="P42">
        <f t="shared" si="16"/>
        <v>0</v>
      </c>
      <c r="Q42">
        <f t="shared" si="16"/>
        <v>0</v>
      </c>
      <c r="R42">
        <f t="shared" si="16"/>
        <v>0</v>
      </c>
      <c r="S42">
        <f t="shared" si="16"/>
        <v>0</v>
      </c>
      <c r="T42">
        <f t="shared" si="16"/>
        <v>0</v>
      </c>
      <c r="U42">
        <f t="shared" si="16"/>
        <v>0</v>
      </c>
      <c r="V42">
        <f t="shared" si="16"/>
        <v>1</v>
      </c>
      <c r="W42">
        <f t="shared" si="16"/>
        <v>1</v>
      </c>
      <c r="X42">
        <f t="shared" si="16"/>
        <v>1</v>
      </c>
      <c r="Y42">
        <f t="shared" si="16"/>
        <v>1</v>
      </c>
      <c r="Z42">
        <f t="shared" si="16"/>
        <v>1</v>
      </c>
      <c r="AA42">
        <f t="shared" si="16"/>
        <v>1</v>
      </c>
      <c r="AB42">
        <f t="shared" si="16"/>
        <v>1</v>
      </c>
      <c r="AC42">
        <f t="shared" si="16"/>
        <v>1</v>
      </c>
      <c r="AD42">
        <f t="shared" si="16"/>
        <v>1</v>
      </c>
      <c r="AE42">
        <f t="shared" si="16"/>
        <v>1</v>
      </c>
      <c r="AF42">
        <f t="shared" si="14"/>
        <v>1</v>
      </c>
      <c r="AG42">
        <f t="shared" si="14"/>
        <v>1</v>
      </c>
      <c r="AH42">
        <f t="shared" si="14"/>
        <v>1</v>
      </c>
      <c r="AI42">
        <f t="shared" si="14"/>
        <v>1</v>
      </c>
      <c r="AJ42">
        <f t="shared" si="14"/>
        <v>1</v>
      </c>
      <c r="AK42">
        <f t="shared" si="14"/>
        <v>1</v>
      </c>
      <c r="AL42">
        <f t="shared" si="14"/>
        <v>1</v>
      </c>
      <c r="AM42">
        <f t="shared" si="14"/>
        <v>1</v>
      </c>
      <c r="AN42">
        <f t="shared" si="14"/>
        <v>1</v>
      </c>
      <c r="AO42">
        <f t="shared" si="14"/>
        <v>1</v>
      </c>
      <c r="AP42">
        <f t="shared" si="14"/>
        <v>1</v>
      </c>
      <c r="AQ42">
        <f t="shared" si="14"/>
        <v>1</v>
      </c>
      <c r="AR42">
        <f t="shared" si="14"/>
        <v>1</v>
      </c>
      <c r="AS42">
        <f t="shared" si="14"/>
        <v>1</v>
      </c>
      <c r="AT42">
        <f t="shared" si="14"/>
        <v>1</v>
      </c>
      <c r="AU42">
        <f t="shared" si="15"/>
        <v>1</v>
      </c>
      <c r="AV42">
        <f t="shared" si="15"/>
        <v>1</v>
      </c>
      <c r="AW42">
        <f t="shared" si="15"/>
        <v>1</v>
      </c>
      <c r="AX42">
        <f t="shared" si="15"/>
        <v>1</v>
      </c>
      <c r="AY42">
        <f t="shared" si="15"/>
        <v>1</v>
      </c>
      <c r="AZ42">
        <f t="shared" si="15"/>
        <v>1</v>
      </c>
      <c r="BA42">
        <f t="shared" si="15"/>
        <v>1</v>
      </c>
      <c r="BB42">
        <f t="shared" si="15"/>
        <v>1</v>
      </c>
      <c r="BC42">
        <f t="shared" si="15"/>
        <v>1</v>
      </c>
      <c r="BD42">
        <f t="shared" si="15"/>
        <v>1</v>
      </c>
      <c r="BE42">
        <f t="shared" si="15"/>
        <v>1</v>
      </c>
      <c r="BF42">
        <f t="shared" si="15"/>
        <v>1</v>
      </c>
      <c r="BG42">
        <f t="shared" si="15"/>
        <v>1</v>
      </c>
      <c r="BH42">
        <f t="shared" si="15"/>
        <v>1</v>
      </c>
      <c r="BI42">
        <f t="shared" si="15"/>
        <v>1</v>
      </c>
      <c r="BJ42">
        <f t="shared" si="15"/>
        <v>1</v>
      </c>
      <c r="BK42">
        <f t="shared" si="13"/>
        <v>1</v>
      </c>
      <c r="BL42">
        <f t="shared" si="13"/>
        <v>1</v>
      </c>
      <c r="BM42">
        <f t="shared" si="13"/>
        <v>1</v>
      </c>
      <c r="BN42">
        <f t="shared" si="13"/>
        <v>1</v>
      </c>
      <c r="BO42">
        <f t="shared" si="13"/>
        <v>1</v>
      </c>
      <c r="BP42">
        <f t="shared" si="13"/>
        <v>1</v>
      </c>
      <c r="BQ42">
        <f t="shared" si="13"/>
        <v>1</v>
      </c>
      <c r="BR42">
        <f t="shared" si="13"/>
        <v>1</v>
      </c>
      <c r="BS42">
        <f t="shared" si="13"/>
        <v>1</v>
      </c>
      <c r="BT42">
        <f t="shared" si="13"/>
        <v>1</v>
      </c>
      <c r="BU42">
        <f t="shared" si="13"/>
        <v>1</v>
      </c>
      <c r="BV42">
        <f t="shared" si="12"/>
        <v>1</v>
      </c>
      <c r="BW42">
        <f t="shared" si="12"/>
        <v>1</v>
      </c>
      <c r="BX42">
        <f t="shared" si="12"/>
        <v>1</v>
      </c>
      <c r="BY42">
        <f t="shared" si="12"/>
        <v>1</v>
      </c>
      <c r="BZ42">
        <f t="shared" si="12"/>
        <v>1</v>
      </c>
    </row>
    <row r="43" spans="1:78">
      <c r="A43" s="58"/>
      <c r="B43" s="7" t="e">
        <f>+_xlfn.XLOOKUP(I43,#REF!,#REF!)</f>
        <v>#REF!</v>
      </c>
      <c r="C43" s="8">
        <v>1</v>
      </c>
      <c r="D43" s="8" t="str">
        <f t="shared" si="7"/>
        <v>01-MK-26-10</v>
      </c>
      <c r="E43" s="58">
        <v>45383</v>
      </c>
      <c r="F43" s="70"/>
      <c r="G43" s="70"/>
      <c r="H43" s="9" t="s">
        <v>37</v>
      </c>
      <c r="I43" s="66" t="s">
        <v>618</v>
      </c>
      <c r="J43" s="7" t="str">
        <f>+_xlfn.XLOOKUP(I43,'R4'!B:B,'R4'!C:C)</f>
        <v>AMR - KAMYON - MAN - KH</v>
      </c>
      <c r="P43">
        <f t="shared" si="16"/>
        <v>0</v>
      </c>
      <c r="Q43">
        <f t="shared" si="16"/>
        <v>0</v>
      </c>
      <c r="R43">
        <f t="shared" si="16"/>
        <v>0</v>
      </c>
      <c r="S43">
        <f t="shared" si="16"/>
        <v>0</v>
      </c>
      <c r="T43">
        <f t="shared" si="16"/>
        <v>0</v>
      </c>
      <c r="U43">
        <f t="shared" si="16"/>
        <v>0</v>
      </c>
      <c r="V43">
        <f t="shared" si="16"/>
        <v>1</v>
      </c>
      <c r="W43">
        <f t="shared" si="16"/>
        <v>1</v>
      </c>
      <c r="X43">
        <f t="shared" si="16"/>
        <v>1</v>
      </c>
      <c r="Y43">
        <f t="shared" si="16"/>
        <v>1</v>
      </c>
      <c r="Z43">
        <f t="shared" si="16"/>
        <v>1</v>
      </c>
      <c r="AA43">
        <f t="shared" si="16"/>
        <v>1</v>
      </c>
      <c r="AB43">
        <f t="shared" si="16"/>
        <v>1</v>
      </c>
      <c r="AC43">
        <f t="shared" si="16"/>
        <v>1</v>
      </c>
      <c r="AD43">
        <f t="shared" si="16"/>
        <v>1</v>
      </c>
      <c r="AE43">
        <f t="shared" si="16"/>
        <v>1</v>
      </c>
      <c r="AF43">
        <f t="shared" si="14"/>
        <v>1</v>
      </c>
      <c r="AG43">
        <f t="shared" si="14"/>
        <v>1</v>
      </c>
      <c r="AH43">
        <f t="shared" si="14"/>
        <v>1</v>
      </c>
      <c r="AI43">
        <f t="shared" si="14"/>
        <v>1</v>
      </c>
      <c r="AJ43">
        <f t="shared" si="14"/>
        <v>1</v>
      </c>
      <c r="AK43">
        <f t="shared" si="14"/>
        <v>1</v>
      </c>
      <c r="AL43">
        <f t="shared" si="14"/>
        <v>1</v>
      </c>
      <c r="AM43">
        <f t="shared" si="14"/>
        <v>1</v>
      </c>
      <c r="AN43">
        <f t="shared" si="14"/>
        <v>1</v>
      </c>
      <c r="AO43">
        <f t="shared" si="14"/>
        <v>1</v>
      </c>
      <c r="AP43">
        <f t="shared" si="14"/>
        <v>1</v>
      </c>
      <c r="AQ43">
        <f t="shared" si="14"/>
        <v>1</v>
      </c>
      <c r="AR43">
        <f t="shared" si="14"/>
        <v>1</v>
      </c>
      <c r="AS43">
        <f t="shared" si="14"/>
        <v>1</v>
      </c>
      <c r="AT43">
        <f t="shared" si="14"/>
        <v>1</v>
      </c>
      <c r="AU43">
        <f t="shared" si="15"/>
        <v>1</v>
      </c>
      <c r="AV43">
        <f t="shared" si="15"/>
        <v>1</v>
      </c>
      <c r="AW43">
        <f t="shared" si="15"/>
        <v>1</v>
      </c>
      <c r="AX43">
        <f t="shared" si="15"/>
        <v>1</v>
      </c>
      <c r="AY43">
        <f t="shared" si="15"/>
        <v>1</v>
      </c>
      <c r="AZ43">
        <f t="shared" si="15"/>
        <v>1</v>
      </c>
      <c r="BA43">
        <f t="shared" si="15"/>
        <v>1</v>
      </c>
      <c r="BB43">
        <f t="shared" si="15"/>
        <v>1</v>
      </c>
      <c r="BC43">
        <f t="shared" si="15"/>
        <v>1</v>
      </c>
      <c r="BD43">
        <f t="shared" si="15"/>
        <v>1</v>
      </c>
      <c r="BE43">
        <f t="shared" si="15"/>
        <v>1</v>
      </c>
      <c r="BF43">
        <f t="shared" si="15"/>
        <v>1</v>
      </c>
      <c r="BG43">
        <f t="shared" si="15"/>
        <v>1</v>
      </c>
      <c r="BH43">
        <f t="shared" si="15"/>
        <v>1</v>
      </c>
      <c r="BI43">
        <f t="shared" si="15"/>
        <v>1</v>
      </c>
      <c r="BJ43">
        <f t="shared" si="15"/>
        <v>1</v>
      </c>
      <c r="BK43">
        <f t="shared" si="13"/>
        <v>1</v>
      </c>
      <c r="BL43">
        <f t="shared" si="13"/>
        <v>1</v>
      </c>
      <c r="BM43">
        <f t="shared" si="13"/>
        <v>1</v>
      </c>
      <c r="BN43">
        <f t="shared" si="13"/>
        <v>1</v>
      </c>
      <c r="BO43">
        <f t="shared" si="13"/>
        <v>1</v>
      </c>
      <c r="BP43">
        <f t="shared" si="13"/>
        <v>1</v>
      </c>
      <c r="BQ43">
        <f t="shared" si="13"/>
        <v>1</v>
      </c>
      <c r="BR43">
        <f t="shared" si="13"/>
        <v>1</v>
      </c>
      <c r="BS43">
        <f t="shared" si="13"/>
        <v>1</v>
      </c>
      <c r="BT43">
        <f t="shared" si="13"/>
        <v>1</v>
      </c>
      <c r="BU43">
        <f t="shared" si="13"/>
        <v>1</v>
      </c>
      <c r="BV43">
        <f t="shared" si="12"/>
        <v>1</v>
      </c>
      <c r="BW43">
        <f t="shared" si="12"/>
        <v>1</v>
      </c>
      <c r="BX43">
        <f t="shared" si="12"/>
        <v>1</v>
      </c>
      <c r="BY43">
        <f t="shared" si="12"/>
        <v>1</v>
      </c>
      <c r="BZ43">
        <f t="shared" si="12"/>
        <v>1</v>
      </c>
    </row>
    <row r="44" spans="1:78">
      <c r="A44" s="58"/>
      <c r="B44" s="7" t="e">
        <f>+_xlfn.XLOOKUP(I44,#REF!,#REF!)</f>
        <v>#REF!</v>
      </c>
      <c r="C44" s="8">
        <v>1</v>
      </c>
      <c r="D44" s="8" t="str">
        <f t="shared" si="7"/>
        <v>01-MK-26-10</v>
      </c>
      <c r="E44" s="58">
        <v>45383</v>
      </c>
      <c r="F44" s="70"/>
      <c r="G44" s="70"/>
      <c r="H44" s="9" t="s">
        <v>37</v>
      </c>
      <c r="I44" s="66" t="s">
        <v>621</v>
      </c>
      <c r="J44" s="7" t="str">
        <f>+_xlfn.XLOOKUP(I44,'R4'!B:B,'R4'!C:C)</f>
        <v>AMR - KAMYON - MAN - KH</v>
      </c>
      <c r="P44">
        <f t="shared" si="16"/>
        <v>0</v>
      </c>
      <c r="Q44">
        <f t="shared" si="16"/>
        <v>0</v>
      </c>
      <c r="R44">
        <f t="shared" si="16"/>
        <v>0</v>
      </c>
      <c r="S44">
        <f t="shared" si="16"/>
        <v>0</v>
      </c>
      <c r="T44">
        <f t="shared" si="16"/>
        <v>0</v>
      </c>
      <c r="U44">
        <f t="shared" si="16"/>
        <v>0</v>
      </c>
      <c r="V44">
        <f t="shared" si="16"/>
        <v>1</v>
      </c>
      <c r="W44">
        <f t="shared" si="16"/>
        <v>1</v>
      </c>
      <c r="X44">
        <f t="shared" si="16"/>
        <v>1</v>
      </c>
      <c r="Y44">
        <f t="shared" si="16"/>
        <v>1</v>
      </c>
      <c r="Z44">
        <f t="shared" si="16"/>
        <v>1</v>
      </c>
      <c r="AA44">
        <f t="shared" si="16"/>
        <v>1</v>
      </c>
      <c r="AB44">
        <f t="shared" si="16"/>
        <v>1</v>
      </c>
      <c r="AC44">
        <f t="shared" si="16"/>
        <v>1</v>
      </c>
      <c r="AD44">
        <f t="shared" si="16"/>
        <v>1</v>
      </c>
      <c r="AE44">
        <f t="shared" si="16"/>
        <v>1</v>
      </c>
      <c r="AF44">
        <f t="shared" si="14"/>
        <v>1</v>
      </c>
      <c r="AG44">
        <f t="shared" si="14"/>
        <v>1</v>
      </c>
      <c r="AH44">
        <f t="shared" si="14"/>
        <v>1</v>
      </c>
      <c r="AI44">
        <f t="shared" si="14"/>
        <v>1</v>
      </c>
      <c r="AJ44">
        <f t="shared" si="14"/>
        <v>1</v>
      </c>
      <c r="AK44">
        <f t="shared" si="14"/>
        <v>1</v>
      </c>
      <c r="AL44">
        <f t="shared" si="14"/>
        <v>1</v>
      </c>
      <c r="AM44">
        <f t="shared" si="14"/>
        <v>1</v>
      </c>
      <c r="AN44">
        <f t="shared" si="14"/>
        <v>1</v>
      </c>
      <c r="AO44">
        <f t="shared" si="14"/>
        <v>1</v>
      </c>
      <c r="AP44">
        <f t="shared" si="14"/>
        <v>1</v>
      </c>
      <c r="AQ44">
        <f t="shared" si="14"/>
        <v>1</v>
      </c>
      <c r="AR44">
        <f t="shared" si="14"/>
        <v>1</v>
      </c>
      <c r="AS44">
        <f t="shared" si="14"/>
        <v>1</v>
      </c>
      <c r="AT44">
        <f t="shared" si="14"/>
        <v>1</v>
      </c>
      <c r="AU44">
        <f t="shared" si="15"/>
        <v>1</v>
      </c>
      <c r="AV44">
        <f t="shared" si="15"/>
        <v>1</v>
      </c>
      <c r="AW44">
        <f t="shared" si="15"/>
        <v>1</v>
      </c>
      <c r="AX44">
        <f t="shared" si="15"/>
        <v>1</v>
      </c>
      <c r="AY44">
        <f t="shared" si="15"/>
        <v>1</v>
      </c>
      <c r="AZ44">
        <f t="shared" si="15"/>
        <v>1</v>
      </c>
      <c r="BA44">
        <f t="shared" si="15"/>
        <v>1</v>
      </c>
      <c r="BB44">
        <f t="shared" si="15"/>
        <v>1</v>
      </c>
      <c r="BC44">
        <f t="shared" si="15"/>
        <v>1</v>
      </c>
      <c r="BD44">
        <f t="shared" si="15"/>
        <v>1</v>
      </c>
      <c r="BE44">
        <f t="shared" si="15"/>
        <v>1</v>
      </c>
      <c r="BF44">
        <f t="shared" si="15"/>
        <v>1</v>
      </c>
      <c r="BG44">
        <f t="shared" si="15"/>
        <v>1</v>
      </c>
      <c r="BH44">
        <f t="shared" si="15"/>
        <v>1</v>
      </c>
      <c r="BI44">
        <f t="shared" si="15"/>
        <v>1</v>
      </c>
      <c r="BJ44">
        <f t="shared" si="15"/>
        <v>1</v>
      </c>
      <c r="BK44">
        <f t="shared" si="13"/>
        <v>1</v>
      </c>
      <c r="BL44">
        <f t="shared" si="13"/>
        <v>1</v>
      </c>
      <c r="BM44">
        <f t="shared" si="13"/>
        <v>1</v>
      </c>
      <c r="BN44">
        <f t="shared" si="13"/>
        <v>1</v>
      </c>
      <c r="BO44">
        <f t="shared" si="13"/>
        <v>1</v>
      </c>
      <c r="BP44">
        <f t="shared" si="13"/>
        <v>1</v>
      </c>
      <c r="BQ44">
        <f t="shared" si="13"/>
        <v>1</v>
      </c>
      <c r="BR44">
        <f t="shared" si="13"/>
        <v>1</v>
      </c>
      <c r="BS44">
        <f t="shared" si="13"/>
        <v>1</v>
      </c>
      <c r="BT44">
        <f t="shared" si="13"/>
        <v>1</v>
      </c>
      <c r="BU44">
        <f t="shared" si="13"/>
        <v>1</v>
      </c>
      <c r="BV44">
        <f t="shared" si="12"/>
        <v>1</v>
      </c>
      <c r="BW44">
        <f t="shared" si="12"/>
        <v>1</v>
      </c>
      <c r="BX44">
        <f t="shared" si="12"/>
        <v>1</v>
      </c>
      <c r="BY44">
        <f t="shared" si="12"/>
        <v>1</v>
      </c>
      <c r="BZ44">
        <f t="shared" si="12"/>
        <v>1</v>
      </c>
    </row>
    <row r="45" spans="1:78">
      <c r="A45" s="58"/>
      <c r="B45" s="7" t="e">
        <f>+_xlfn.XLOOKUP(I45,#REF!,#REF!)</f>
        <v>#REF!</v>
      </c>
      <c r="C45" s="8">
        <v>1</v>
      </c>
      <c r="D45" s="8" t="str">
        <f t="shared" si="7"/>
        <v>01-MK-26-10</v>
      </c>
      <c r="E45" s="58">
        <v>45383</v>
      </c>
      <c r="F45" s="70"/>
      <c r="G45" s="70"/>
      <c r="H45" s="9" t="s">
        <v>37</v>
      </c>
      <c r="I45" s="66" t="s">
        <v>624</v>
      </c>
      <c r="J45" s="7" t="str">
        <f>+_xlfn.XLOOKUP(I45,'R4'!B:B,'R4'!C:C)</f>
        <v>AMR - KAMYON - MAN - KH</v>
      </c>
      <c r="P45">
        <f t="shared" si="16"/>
        <v>0</v>
      </c>
      <c r="Q45">
        <f t="shared" si="16"/>
        <v>0</v>
      </c>
      <c r="R45">
        <f t="shared" si="16"/>
        <v>0</v>
      </c>
      <c r="S45">
        <f t="shared" si="16"/>
        <v>0</v>
      </c>
      <c r="T45">
        <f t="shared" si="16"/>
        <v>0</v>
      </c>
      <c r="U45">
        <f t="shared" si="16"/>
        <v>0</v>
      </c>
      <c r="V45">
        <f t="shared" si="16"/>
        <v>1</v>
      </c>
      <c r="W45">
        <f t="shared" si="16"/>
        <v>1</v>
      </c>
      <c r="X45">
        <f t="shared" si="16"/>
        <v>1</v>
      </c>
      <c r="Y45">
        <f t="shared" si="16"/>
        <v>1</v>
      </c>
      <c r="Z45">
        <f t="shared" si="16"/>
        <v>1</v>
      </c>
      <c r="AA45">
        <f t="shared" si="16"/>
        <v>1</v>
      </c>
      <c r="AB45">
        <f t="shared" si="16"/>
        <v>1</v>
      </c>
      <c r="AC45">
        <f t="shared" si="16"/>
        <v>1</v>
      </c>
      <c r="AD45">
        <f t="shared" si="16"/>
        <v>1</v>
      </c>
      <c r="AE45">
        <f t="shared" si="16"/>
        <v>1</v>
      </c>
      <c r="AF45">
        <f t="shared" si="14"/>
        <v>1</v>
      </c>
      <c r="AG45">
        <f t="shared" si="14"/>
        <v>1</v>
      </c>
      <c r="AH45">
        <f t="shared" si="14"/>
        <v>1</v>
      </c>
      <c r="AI45">
        <f t="shared" si="14"/>
        <v>1</v>
      </c>
      <c r="AJ45">
        <f t="shared" si="14"/>
        <v>1</v>
      </c>
      <c r="AK45">
        <f t="shared" si="14"/>
        <v>1</v>
      </c>
      <c r="AL45">
        <f t="shared" si="14"/>
        <v>1</v>
      </c>
      <c r="AM45">
        <f t="shared" si="14"/>
        <v>1</v>
      </c>
      <c r="AN45">
        <f t="shared" si="14"/>
        <v>1</v>
      </c>
      <c r="AO45">
        <f t="shared" si="14"/>
        <v>1</v>
      </c>
      <c r="AP45">
        <f t="shared" si="14"/>
        <v>1</v>
      </c>
      <c r="AQ45">
        <f t="shared" si="14"/>
        <v>1</v>
      </c>
      <c r="AR45">
        <f t="shared" si="14"/>
        <v>1</v>
      </c>
      <c r="AS45">
        <f t="shared" si="14"/>
        <v>1</v>
      </c>
      <c r="AT45">
        <f t="shared" si="14"/>
        <v>1</v>
      </c>
      <c r="AU45">
        <f t="shared" si="15"/>
        <v>1</v>
      </c>
      <c r="AV45">
        <f t="shared" si="15"/>
        <v>1</v>
      </c>
      <c r="AW45">
        <f t="shared" si="15"/>
        <v>1</v>
      </c>
      <c r="AX45">
        <f t="shared" si="15"/>
        <v>1</v>
      </c>
      <c r="AY45">
        <f t="shared" si="15"/>
        <v>1</v>
      </c>
      <c r="AZ45">
        <f t="shared" si="15"/>
        <v>1</v>
      </c>
      <c r="BA45">
        <f t="shared" si="15"/>
        <v>1</v>
      </c>
      <c r="BB45">
        <f t="shared" si="15"/>
        <v>1</v>
      </c>
      <c r="BC45">
        <f t="shared" si="15"/>
        <v>1</v>
      </c>
      <c r="BD45">
        <f t="shared" si="15"/>
        <v>1</v>
      </c>
      <c r="BE45">
        <f t="shared" si="15"/>
        <v>1</v>
      </c>
      <c r="BF45">
        <f t="shared" si="15"/>
        <v>1</v>
      </c>
      <c r="BG45">
        <f t="shared" si="15"/>
        <v>1</v>
      </c>
      <c r="BH45">
        <f t="shared" si="15"/>
        <v>1</v>
      </c>
      <c r="BI45">
        <f t="shared" si="15"/>
        <v>1</v>
      </c>
      <c r="BJ45">
        <f t="shared" si="15"/>
        <v>1</v>
      </c>
      <c r="BK45">
        <f t="shared" si="13"/>
        <v>1</v>
      </c>
      <c r="BL45">
        <f t="shared" si="13"/>
        <v>1</v>
      </c>
      <c r="BM45">
        <f t="shared" si="13"/>
        <v>1</v>
      </c>
      <c r="BN45">
        <f t="shared" si="13"/>
        <v>1</v>
      </c>
      <c r="BO45">
        <f t="shared" si="13"/>
        <v>1</v>
      </c>
      <c r="BP45">
        <f t="shared" si="13"/>
        <v>1</v>
      </c>
      <c r="BQ45">
        <f t="shared" si="13"/>
        <v>1</v>
      </c>
      <c r="BR45">
        <f t="shared" si="13"/>
        <v>1</v>
      </c>
      <c r="BS45">
        <f t="shared" si="13"/>
        <v>1</v>
      </c>
      <c r="BT45">
        <f t="shared" si="13"/>
        <v>1</v>
      </c>
      <c r="BU45">
        <f t="shared" si="13"/>
        <v>1</v>
      </c>
      <c r="BV45">
        <f t="shared" si="12"/>
        <v>1</v>
      </c>
      <c r="BW45">
        <f t="shared" si="12"/>
        <v>1</v>
      </c>
      <c r="BX45">
        <f t="shared" si="12"/>
        <v>1</v>
      </c>
      <c r="BY45">
        <f t="shared" si="12"/>
        <v>1</v>
      </c>
      <c r="BZ45">
        <f t="shared" si="12"/>
        <v>1</v>
      </c>
    </row>
    <row r="46" spans="1:78">
      <c r="A46" s="58"/>
      <c r="B46" s="7" t="e">
        <f>+_xlfn.XLOOKUP(I46,#REF!,#REF!)</f>
        <v>#REF!</v>
      </c>
      <c r="C46" s="8">
        <v>1</v>
      </c>
      <c r="D46" s="8" t="str">
        <f t="shared" si="7"/>
        <v>01-MK-26-10</v>
      </c>
      <c r="E46" s="58">
        <v>45383</v>
      </c>
      <c r="F46" s="70"/>
      <c r="G46" s="70"/>
      <c r="H46" s="9" t="s">
        <v>37</v>
      </c>
      <c r="I46" s="66" t="s">
        <v>627</v>
      </c>
      <c r="J46" s="7" t="str">
        <f>+_xlfn.XLOOKUP(I46,'R4'!B:B,'R4'!C:C)</f>
        <v>AMR - KAMYON - MAN - KH</v>
      </c>
      <c r="P46">
        <f t="shared" si="16"/>
        <v>0</v>
      </c>
      <c r="Q46">
        <f t="shared" si="16"/>
        <v>0</v>
      </c>
      <c r="R46">
        <f t="shared" si="16"/>
        <v>0</v>
      </c>
      <c r="S46">
        <f t="shared" si="16"/>
        <v>0</v>
      </c>
      <c r="T46">
        <f t="shared" si="16"/>
        <v>0</v>
      </c>
      <c r="U46">
        <f t="shared" si="16"/>
        <v>0</v>
      </c>
      <c r="V46">
        <f t="shared" si="16"/>
        <v>1</v>
      </c>
      <c r="W46">
        <f t="shared" si="16"/>
        <v>1</v>
      </c>
      <c r="X46">
        <f t="shared" si="16"/>
        <v>1</v>
      </c>
      <c r="Y46">
        <f t="shared" si="16"/>
        <v>1</v>
      </c>
      <c r="Z46">
        <f t="shared" si="16"/>
        <v>1</v>
      </c>
      <c r="AA46">
        <f t="shared" si="16"/>
        <v>1</v>
      </c>
      <c r="AB46">
        <f t="shared" si="16"/>
        <v>1</v>
      </c>
      <c r="AC46">
        <f t="shared" si="16"/>
        <v>1</v>
      </c>
      <c r="AD46">
        <f t="shared" si="16"/>
        <v>1</v>
      </c>
      <c r="AE46">
        <f t="shared" si="16"/>
        <v>1</v>
      </c>
      <c r="AF46">
        <f t="shared" si="14"/>
        <v>1</v>
      </c>
      <c r="AG46">
        <f t="shared" si="14"/>
        <v>1</v>
      </c>
      <c r="AH46">
        <f t="shared" si="14"/>
        <v>1</v>
      </c>
      <c r="AI46">
        <f t="shared" si="14"/>
        <v>1</v>
      </c>
      <c r="AJ46">
        <f t="shared" si="14"/>
        <v>1</v>
      </c>
      <c r="AK46">
        <f t="shared" si="14"/>
        <v>1</v>
      </c>
      <c r="AL46">
        <f t="shared" si="14"/>
        <v>1</v>
      </c>
      <c r="AM46">
        <f t="shared" si="14"/>
        <v>1</v>
      </c>
      <c r="AN46">
        <f t="shared" si="14"/>
        <v>1</v>
      </c>
      <c r="AO46">
        <f t="shared" si="14"/>
        <v>1</v>
      </c>
      <c r="AP46">
        <f t="shared" si="14"/>
        <v>1</v>
      </c>
      <c r="AQ46">
        <f t="shared" si="14"/>
        <v>1</v>
      </c>
      <c r="AR46">
        <f t="shared" si="14"/>
        <v>1</v>
      </c>
      <c r="AS46">
        <f t="shared" si="14"/>
        <v>1</v>
      </c>
      <c r="AT46">
        <f t="shared" si="14"/>
        <v>1</v>
      </c>
      <c r="AU46">
        <f t="shared" si="15"/>
        <v>1</v>
      </c>
      <c r="AV46">
        <f t="shared" si="15"/>
        <v>1</v>
      </c>
      <c r="AW46">
        <f t="shared" si="15"/>
        <v>1</v>
      </c>
      <c r="AX46">
        <f t="shared" si="15"/>
        <v>1</v>
      </c>
      <c r="AY46">
        <f t="shared" si="15"/>
        <v>1</v>
      </c>
      <c r="AZ46">
        <f t="shared" si="15"/>
        <v>1</v>
      </c>
      <c r="BA46">
        <f t="shared" si="15"/>
        <v>1</v>
      </c>
      <c r="BB46">
        <f t="shared" si="15"/>
        <v>1</v>
      </c>
      <c r="BC46">
        <f t="shared" si="15"/>
        <v>1</v>
      </c>
      <c r="BD46">
        <f t="shared" si="15"/>
        <v>1</v>
      </c>
      <c r="BE46">
        <f t="shared" si="15"/>
        <v>1</v>
      </c>
      <c r="BF46">
        <f t="shared" si="15"/>
        <v>1</v>
      </c>
      <c r="BG46">
        <f t="shared" si="15"/>
        <v>1</v>
      </c>
      <c r="BH46">
        <f t="shared" si="15"/>
        <v>1</v>
      </c>
      <c r="BI46">
        <f t="shared" si="15"/>
        <v>1</v>
      </c>
      <c r="BJ46">
        <f t="shared" si="15"/>
        <v>1</v>
      </c>
      <c r="BK46">
        <f t="shared" si="13"/>
        <v>1</v>
      </c>
      <c r="BL46">
        <f t="shared" si="13"/>
        <v>1</v>
      </c>
      <c r="BM46">
        <f t="shared" si="13"/>
        <v>1</v>
      </c>
      <c r="BN46">
        <f t="shared" si="13"/>
        <v>1</v>
      </c>
      <c r="BO46">
        <f t="shared" si="13"/>
        <v>1</v>
      </c>
      <c r="BP46">
        <f t="shared" si="13"/>
        <v>1</v>
      </c>
      <c r="BQ46">
        <f t="shared" si="13"/>
        <v>1</v>
      </c>
      <c r="BR46">
        <f t="shared" si="13"/>
        <v>1</v>
      </c>
      <c r="BS46">
        <f t="shared" si="13"/>
        <v>1</v>
      </c>
      <c r="BT46">
        <f t="shared" si="13"/>
        <v>1</v>
      </c>
      <c r="BU46">
        <f t="shared" si="13"/>
        <v>1</v>
      </c>
      <c r="BV46">
        <f t="shared" si="12"/>
        <v>1</v>
      </c>
      <c r="BW46">
        <f t="shared" si="12"/>
        <v>1</v>
      </c>
      <c r="BX46">
        <f t="shared" si="12"/>
        <v>1</v>
      </c>
      <c r="BY46">
        <f t="shared" si="12"/>
        <v>1</v>
      </c>
      <c r="BZ46">
        <f t="shared" si="12"/>
        <v>1</v>
      </c>
    </row>
    <row r="47" spans="1:78">
      <c r="A47" s="58"/>
      <c r="B47" s="7" t="e">
        <f>+_xlfn.XLOOKUP(I47,#REF!,#REF!)</f>
        <v>#REF!</v>
      </c>
      <c r="C47" s="8">
        <v>1</v>
      </c>
      <c r="D47" s="8" t="str">
        <f t="shared" si="7"/>
        <v>01-MK-26-10</v>
      </c>
      <c r="E47" s="58">
        <v>45383</v>
      </c>
      <c r="F47" s="70"/>
      <c r="G47" s="70"/>
      <c r="H47" s="9" t="s">
        <v>37</v>
      </c>
      <c r="I47" s="66" t="s">
        <v>630</v>
      </c>
      <c r="J47" s="7" t="str">
        <f>+_xlfn.XLOOKUP(I47,'R4'!B:B,'R4'!C:C)</f>
        <v>AMR - KAMYON - MAN - KH</v>
      </c>
      <c r="P47">
        <f t="shared" si="16"/>
        <v>0</v>
      </c>
      <c r="Q47">
        <f t="shared" si="16"/>
        <v>0</v>
      </c>
      <c r="R47">
        <f t="shared" si="16"/>
        <v>0</v>
      </c>
      <c r="S47">
        <f t="shared" si="16"/>
        <v>0</v>
      </c>
      <c r="T47">
        <f t="shared" si="16"/>
        <v>0</v>
      </c>
      <c r="U47">
        <f t="shared" si="16"/>
        <v>0</v>
      </c>
      <c r="V47">
        <f t="shared" si="16"/>
        <v>1</v>
      </c>
      <c r="W47">
        <f t="shared" si="16"/>
        <v>1</v>
      </c>
      <c r="X47">
        <f t="shared" si="16"/>
        <v>1</v>
      </c>
      <c r="Y47">
        <f t="shared" si="16"/>
        <v>1</v>
      </c>
      <c r="Z47">
        <f t="shared" si="16"/>
        <v>1</v>
      </c>
      <c r="AA47">
        <f t="shared" si="16"/>
        <v>1</v>
      </c>
      <c r="AB47">
        <f t="shared" si="16"/>
        <v>1</v>
      </c>
      <c r="AC47">
        <f t="shared" si="16"/>
        <v>1</v>
      </c>
      <c r="AD47">
        <f t="shared" si="16"/>
        <v>1</v>
      </c>
      <c r="AE47">
        <f t="shared" si="16"/>
        <v>1</v>
      </c>
      <c r="AF47">
        <f t="shared" si="14"/>
        <v>1</v>
      </c>
      <c r="AG47">
        <f t="shared" si="14"/>
        <v>1</v>
      </c>
      <c r="AH47">
        <f t="shared" si="14"/>
        <v>1</v>
      </c>
      <c r="AI47">
        <f t="shared" si="14"/>
        <v>1</v>
      </c>
      <c r="AJ47">
        <f t="shared" si="14"/>
        <v>1</v>
      </c>
      <c r="AK47">
        <f t="shared" si="14"/>
        <v>1</v>
      </c>
      <c r="AL47">
        <f t="shared" si="14"/>
        <v>1</v>
      </c>
      <c r="AM47">
        <f t="shared" si="14"/>
        <v>1</v>
      </c>
      <c r="AN47">
        <f t="shared" si="14"/>
        <v>1</v>
      </c>
      <c r="AO47">
        <f t="shared" si="14"/>
        <v>1</v>
      </c>
      <c r="AP47">
        <f t="shared" si="14"/>
        <v>1</v>
      </c>
      <c r="AQ47">
        <f t="shared" si="14"/>
        <v>1</v>
      </c>
      <c r="AR47">
        <f t="shared" si="14"/>
        <v>1</v>
      </c>
      <c r="AS47">
        <f t="shared" si="14"/>
        <v>1</v>
      </c>
      <c r="AT47">
        <f t="shared" si="14"/>
        <v>1</v>
      </c>
      <c r="AU47">
        <f t="shared" si="15"/>
        <v>1</v>
      </c>
      <c r="AV47">
        <f t="shared" si="15"/>
        <v>1</v>
      </c>
      <c r="AW47">
        <f t="shared" si="15"/>
        <v>1</v>
      </c>
      <c r="AX47">
        <f t="shared" si="15"/>
        <v>1</v>
      </c>
      <c r="AY47">
        <f t="shared" si="15"/>
        <v>1</v>
      </c>
      <c r="AZ47">
        <f t="shared" si="15"/>
        <v>1</v>
      </c>
      <c r="BA47">
        <f t="shared" si="15"/>
        <v>1</v>
      </c>
      <c r="BB47">
        <f t="shared" si="15"/>
        <v>1</v>
      </c>
      <c r="BC47">
        <f t="shared" si="15"/>
        <v>1</v>
      </c>
      <c r="BD47">
        <f t="shared" si="15"/>
        <v>1</v>
      </c>
      <c r="BE47">
        <f t="shared" si="15"/>
        <v>1</v>
      </c>
      <c r="BF47">
        <f t="shared" si="15"/>
        <v>1</v>
      </c>
      <c r="BG47">
        <f t="shared" si="15"/>
        <v>1</v>
      </c>
      <c r="BH47">
        <f t="shared" si="15"/>
        <v>1</v>
      </c>
      <c r="BI47">
        <f t="shared" si="15"/>
        <v>1</v>
      </c>
      <c r="BJ47">
        <f t="shared" si="15"/>
        <v>1</v>
      </c>
      <c r="BK47">
        <f t="shared" si="13"/>
        <v>1</v>
      </c>
      <c r="BL47">
        <f t="shared" si="13"/>
        <v>1</v>
      </c>
      <c r="BM47">
        <f t="shared" si="13"/>
        <v>1</v>
      </c>
      <c r="BN47">
        <f t="shared" si="13"/>
        <v>1</v>
      </c>
      <c r="BO47">
        <f t="shared" si="13"/>
        <v>1</v>
      </c>
      <c r="BP47">
        <f t="shared" si="13"/>
        <v>1</v>
      </c>
      <c r="BQ47">
        <f t="shared" si="13"/>
        <v>1</v>
      </c>
      <c r="BR47">
        <f t="shared" si="13"/>
        <v>1</v>
      </c>
      <c r="BS47">
        <f t="shared" si="13"/>
        <v>1</v>
      </c>
      <c r="BT47">
        <f t="shared" si="13"/>
        <v>1</v>
      </c>
      <c r="BU47">
        <f t="shared" si="13"/>
        <v>1</v>
      </c>
      <c r="BV47">
        <f t="shared" si="12"/>
        <v>1</v>
      </c>
      <c r="BW47">
        <f t="shared" si="12"/>
        <v>1</v>
      </c>
      <c r="BX47">
        <f t="shared" si="12"/>
        <v>1</v>
      </c>
      <c r="BY47">
        <f t="shared" si="12"/>
        <v>1</v>
      </c>
      <c r="BZ47">
        <f t="shared" si="12"/>
        <v>1</v>
      </c>
    </row>
    <row r="48" spans="1:78">
      <c r="A48" s="58"/>
      <c r="B48" s="7" t="e">
        <f>+_xlfn.XLOOKUP(I48,#REF!,#REF!)</f>
        <v>#REF!</v>
      </c>
      <c r="C48" s="8">
        <v>1</v>
      </c>
      <c r="D48" s="8" t="str">
        <f t="shared" si="7"/>
        <v>01-MK-26-10</v>
      </c>
      <c r="E48" s="58">
        <v>45383</v>
      </c>
      <c r="F48" s="70"/>
      <c r="G48" s="70"/>
      <c r="H48" s="9" t="s">
        <v>37</v>
      </c>
      <c r="I48" s="66" t="s">
        <v>633</v>
      </c>
      <c r="J48" s="7" t="str">
        <f>+_xlfn.XLOOKUP(I48,'R4'!B:B,'R4'!C:C)</f>
        <v>AMR - KAMYON - MAN - KH</v>
      </c>
      <c r="P48">
        <f t="shared" si="16"/>
        <v>0</v>
      </c>
      <c r="Q48">
        <f t="shared" si="16"/>
        <v>0</v>
      </c>
      <c r="R48">
        <f t="shared" si="16"/>
        <v>0</v>
      </c>
      <c r="S48">
        <f t="shared" si="16"/>
        <v>0</v>
      </c>
      <c r="T48">
        <f t="shared" si="16"/>
        <v>0</v>
      </c>
      <c r="U48">
        <f t="shared" si="16"/>
        <v>0</v>
      </c>
      <c r="V48">
        <f t="shared" si="16"/>
        <v>1</v>
      </c>
      <c r="W48">
        <f t="shared" si="16"/>
        <v>1</v>
      </c>
      <c r="X48">
        <f t="shared" si="16"/>
        <v>1</v>
      </c>
      <c r="Y48">
        <f t="shared" si="16"/>
        <v>1</v>
      </c>
      <c r="Z48">
        <f t="shared" si="16"/>
        <v>1</v>
      </c>
      <c r="AA48">
        <f t="shared" si="16"/>
        <v>1</v>
      </c>
      <c r="AB48">
        <f t="shared" si="16"/>
        <v>1</v>
      </c>
      <c r="AC48">
        <f t="shared" si="16"/>
        <v>1</v>
      </c>
      <c r="AD48">
        <f t="shared" si="16"/>
        <v>1</v>
      </c>
      <c r="AE48">
        <f t="shared" si="16"/>
        <v>1</v>
      </c>
      <c r="AF48">
        <f t="shared" si="14"/>
        <v>1</v>
      </c>
      <c r="AG48">
        <f t="shared" si="14"/>
        <v>1</v>
      </c>
      <c r="AH48">
        <f t="shared" si="14"/>
        <v>1</v>
      </c>
      <c r="AI48">
        <f t="shared" si="14"/>
        <v>1</v>
      </c>
      <c r="AJ48">
        <f t="shared" si="14"/>
        <v>1</v>
      </c>
      <c r="AK48">
        <f t="shared" si="14"/>
        <v>1</v>
      </c>
      <c r="AL48">
        <f t="shared" si="14"/>
        <v>1</v>
      </c>
      <c r="AM48">
        <f t="shared" si="14"/>
        <v>1</v>
      </c>
      <c r="AN48">
        <f t="shared" si="14"/>
        <v>1</v>
      </c>
      <c r="AO48">
        <f t="shared" si="14"/>
        <v>1</v>
      </c>
      <c r="AP48">
        <f t="shared" si="14"/>
        <v>1</v>
      </c>
      <c r="AQ48">
        <f t="shared" si="14"/>
        <v>1</v>
      </c>
      <c r="AR48">
        <f t="shared" si="14"/>
        <v>1</v>
      </c>
      <c r="AS48">
        <f t="shared" si="14"/>
        <v>1</v>
      </c>
      <c r="AT48">
        <f t="shared" si="14"/>
        <v>1</v>
      </c>
      <c r="AU48">
        <f t="shared" si="15"/>
        <v>1</v>
      </c>
      <c r="AV48">
        <f t="shared" si="15"/>
        <v>1</v>
      </c>
      <c r="AW48">
        <f t="shared" si="15"/>
        <v>1</v>
      </c>
      <c r="AX48">
        <f t="shared" si="15"/>
        <v>1</v>
      </c>
      <c r="AY48">
        <f t="shared" si="15"/>
        <v>1</v>
      </c>
      <c r="AZ48">
        <f t="shared" si="15"/>
        <v>1</v>
      </c>
      <c r="BA48">
        <f t="shared" si="15"/>
        <v>1</v>
      </c>
      <c r="BB48">
        <f t="shared" si="15"/>
        <v>1</v>
      </c>
      <c r="BC48">
        <f t="shared" si="15"/>
        <v>1</v>
      </c>
      <c r="BD48">
        <f t="shared" si="15"/>
        <v>1</v>
      </c>
      <c r="BE48">
        <f t="shared" si="15"/>
        <v>1</v>
      </c>
      <c r="BF48">
        <f t="shared" si="15"/>
        <v>1</v>
      </c>
      <c r="BG48">
        <f t="shared" si="15"/>
        <v>1</v>
      </c>
      <c r="BH48">
        <f t="shared" si="15"/>
        <v>1</v>
      </c>
      <c r="BI48">
        <f t="shared" si="15"/>
        <v>1</v>
      </c>
      <c r="BJ48">
        <f t="shared" si="15"/>
        <v>1</v>
      </c>
      <c r="BK48">
        <f t="shared" si="13"/>
        <v>1</v>
      </c>
      <c r="BL48">
        <f t="shared" si="13"/>
        <v>1</v>
      </c>
      <c r="BM48">
        <f t="shared" si="13"/>
        <v>1</v>
      </c>
      <c r="BN48">
        <f t="shared" si="13"/>
        <v>1</v>
      </c>
      <c r="BO48">
        <f t="shared" si="13"/>
        <v>1</v>
      </c>
      <c r="BP48">
        <f t="shared" si="13"/>
        <v>1</v>
      </c>
      <c r="BQ48">
        <f t="shared" si="13"/>
        <v>1</v>
      </c>
      <c r="BR48">
        <f t="shared" si="13"/>
        <v>1</v>
      </c>
      <c r="BS48">
        <f t="shared" si="13"/>
        <v>1</v>
      </c>
      <c r="BT48">
        <f t="shared" si="13"/>
        <v>1</v>
      </c>
      <c r="BU48">
        <f t="shared" si="13"/>
        <v>1</v>
      </c>
      <c r="BV48">
        <f t="shared" si="12"/>
        <v>1</v>
      </c>
      <c r="BW48">
        <f t="shared" si="12"/>
        <v>1</v>
      </c>
      <c r="BX48">
        <f t="shared" si="12"/>
        <v>1</v>
      </c>
      <c r="BY48">
        <f t="shared" si="12"/>
        <v>1</v>
      </c>
      <c r="BZ48">
        <f t="shared" si="12"/>
        <v>1</v>
      </c>
    </row>
    <row r="49" spans="1:78">
      <c r="A49" s="58"/>
      <c r="B49" s="7" t="e">
        <f>+_xlfn.XLOOKUP(I49,#REF!,#REF!)</f>
        <v>#REF!</v>
      </c>
      <c r="C49" s="8">
        <v>1</v>
      </c>
      <c r="D49" s="8" t="str">
        <f t="shared" si="7"/>
        <v>01-MK-26-10</v>
      </c>
      <c r="E49" s="58">
        <v>45383</v>
      </c>
      <c r="F49" s="70"/>
      <c r="G49" s="70"/>
      <c r="H49" s="9" t="s">
        <v>37</v>
      </c>
      <c r="I49" s="66" t="s">
        <v>636</v>
      </c>
      <c r="J49" s="7" t="str">
        <f>+_xlfn.XLOOKUP(I49,'R4'!B:B,'R4'!C:C)</f>
        <v>AMR - KAMYON - MAN - KH</v>
      </c>
      <c r="P49">
        <f t="shared" si="16"/>
        <v>0</v>
      </c>
      <c r="Q49">
        <f t="shared" si="16"/>
        <v>0</v>
      </c>
      <c r="R49">
        <f t="shared" si="16"/>
        <v>0</v>
      </c>
      <c r="S49">
        <f t="shared" si="16"/>
        <v>0</v>
      </c>
      <c r="T49">
        <f t="shared" si="16"/>
        <v>0</v>
      </c>
      <c r="U49">
        <f t="shared" si="16"/>
        <v>0</v>
      </c>
      <c r="V49">
        <f t="shared" si="16"/>
        <v>1</v>
      </c>
      <c r="W49">
        <f t="shared" si="16"/>
        <v>1</v>
      </c>
      <c r="X49">
        <f t="shared" si="16"/>
        <v>1</v>
      </c>
      <c r="Y49">
        <f t="shared" si="16"/>
        <v>1</v>
      </c>
      <c r="Z49">
        <f t="shared" si="16"/>
        <v>1</v>
      </c>
      <c r="AA49">
        <f t="shared" si="16"/>
        <v>1</v>
      </c>
      <c r="AB49">
        <f t="shared" si="16"/>
        <v>1</v>
      </c>
      <c r="AC49">
        <f t="shared" si="16"/>
        <v>1</v>
      </c>
      <c r="AD49">
        <f t="shared" si="16"/>
        <v>1</v>
      </c>
      <c r="AE49">
        <f t="shared" si="16"/>
        <v>1</v>
      </c>
      <c r="AF49">
        <f t="shared" si="14"/>
        <v>1</v>
      </c>
      <c r="AG49">
        <f t="shared" si="14"/>
        <v>1</v>
      </c>
      <c r="AH49">
        <f t="shared" si="14"/>
        <v>1</v>
      </c>
      <c r="AI49">
        <f t="shared" si="14"/>
        <v>1</v>
      </c>
      <c r="AJ49">
        <f t="shared" si="14"/>
        <v>1</v>
      </c>
      <c r="AK49">
        <f t="shared" si="14"/>
        <v>1</v>
      </c>
      <c r="AL49">
        <f t="shared" si="14"/>
        <v>1</v>
      </c>
      <c r="AM49">
        <f t="shared" si="14"/>
        <v>1</v>
      </c>
      <c r="AN49">
        <f t="shared" si="14"/>
        <v>1</v>
      </c>
      <c r="AO49">
        <f t="shared" si="14"/>
        <v>1</v>
      </c>
      <c r="AP49">
        <f t="shared" si="14"/>
        <v>1</v>
      </c>
      <c r="AQ49">
        <f t="shared" si="14"/>
        <v>1</v>
      </c>
      <c r="AR49">
        <f t="shared" si="14"/>
        <v>1</v>
      </c>
      <c r="AS49">
        <f t="shared" si="14"/>
        <v>1</v>
      </c>
      <c r="AT49">
        <f t="shared" si="14"/>
        <v>1</v>
      </c>
      <c r="AU49">
        <f t="shared" si="15"/>
        <v>1</v>
      </c>
      <c r="AV49">
        <f t="shared" si="15"/>
        <v>1</v>
      </c>
      <c r="AW49">
        <f t="shared" si="15"/>
        <v>1</v>
      </c>
      <c r="AX49">
        <f t="shared" si="15"/>
        <v>1</v>
      </c>
      <c r="AY49">
        <f t="shared" si="15"/>
        <v>1</v>
      </c>
      <c r="AZ49">
        <f t="shared" si="15"/>
        <v>1</v>
      </c>
      <c r="BA49">
        <f t="shared" si="15"/>
        <v>1</v>
      </c>
      <c r="BB49">
        <f t="shared" si="15"/>
        <v>1</v>
      </c>
      <c r="BC49">
        <f t="shared" si="15"/>
        <v>1</v>
      </c>
      <c r="BD49">
        <f t="shared" si="15"/>
        <v>1</v>
      </c>
      <c r="BE49">
        <f t="shared" si="15"/>
        <v>1</v>
      </c>
      <c r="BF49">
        <f t="shared" si="15"/>
        <v>1</v>
      </c>
      <c r="BG49">
        <f t="shared" si="15"/>
        <v>1</v>
      </c>
      <c r="BH49">
        <f t="shared" si="15"/>
        <v>1</v>
      </c>
      <c r="BI49">
        <f t="shared" si="15"/>
        <v>1</v>
      </c>
      <c r="BJ49">
        <f t="shared" si="15"/>
        <v>1</v>
      </c>
      <c r="BK49">
        <f t="shared" si="13"/>
        <v>1</v>
      </c>
      <c r="BL49">
        <f t="shared" si="13"/>
        <v>1</v>
      </c>
      <c r="BM49">
        <f t="shared" si="13"/>
        <v>1</v>
      </c>
      <c r="BN49">
        <f t="shared" si="13"/>
        <v>1</v>
      </c>
      <c r="BO49">
        <f t="shared" si="13"/>
        <v>1</v>
      </c>
      <c r="BP49">
        <f t="shared" si="13"/>
        <v>1</v>
      </c>
      <c r="BQ49">
        <f t="shared" si="13"/>
        <v>1</v>
      </c>
      <c r="BR49">
        <f t="shared" si="13"/>
        <v>1</v>
      </c>
      <c r="BS49">
        <f t="shared" si="13"/>
        <v>1</v>
      </c>
      <c r="BT49">
        <f t="shared" si="13"/>
        <v>1</v>
      </c>
      <c r="BU49">
        <f t="shared" si="13"/>
        <v>1</v>
      </c>
      <c r="BV49">
        <f t="shared" si="12"/>
        <v>1</v>
      </c>
      <c r="BW49">
        <f t="shared" si="12"/>
        <v>1</v>
      </c>
      <c r="BX49">
        <f t="shared" si="12"/>
        <v>1</v>
      </c>
      <c r="BY49">
        <f t="shared" si="12"/>
        <v>1</v>
      </c>
      <c r="BZ49">
        <f t="shared" si="12"/>
        <v>1</v>
      </c>
    </row>
    <row r="50" spans="1:78">
      <c r="A50" s="58"/>
      <c r="B50" s="7" t="e">
        <f>+_xlfn.XLOOKUP(I50,#REF!,#REF!)</f>
        <v>#REF!</v>
      </c>
      <c r="C50" s="8">
        <v>1</v>
      </c>
      <c r="D50" s="8" t="str">
        <f t="shared" si="7"/>
        <v>01-MK-26-10</v>
      </c>
      <c r="E50" s="58">
        <v>45413</v>
      </c>
      <c r="F50" s="70"/>
      <c r="G50" s="70"/>
      <c r="H50" s="9" t="s">
        <v>37</v>
      </c>
      <c r="I50" s="66" t="s">
        <v>639</v>
      </c>
      <c r="J50" s="7" t="str">
        <f>+_xlfn.XLOOKUP(I50,'R4'!B:B,'R4'!C:C)</f>
        <v>AMR - KAMYON - MAN - KH</v>
      </c>
      <c r="P50">
        <f t="shared" si="16"/>
        <v>0</v>
      </c>
      <c r="Q50">
        <f t="shared" si="16"/>
        <v>0</v>
      </c>
      <c r="R50">
        <f t="shared" si="16"/>
        <v>0</v>
      </c>
      <c r="S50">
        <f t="shared" si="16"/>
        <v>0</v>
      </c>
      <c r="T50">
        <f t="shared" si="16"/>
        <v>0</v>
      </c>
      <c r="U50">
        <f t="shared" si="16"/>
        <v>0</v>
      </c>
      <c r="V50">
        <f t="shared" si="16"/>
        <v>0</v>
      </c>
      <c r="W50">
        <f t="shared" si="16"/>
        <v>1</v>
      </c>
      <c r="X50">
        <f t="shared" si="16"/>
        <v>1</v>
      </c>
      <c r="Y50">
        <f t="shared" si="16"/>
        <v>1</v>
      </c>
      <c r="Z50">
        <f t="shared" si="16"/>
        <v>1</v>
      </c>
      <c r="AA50">
        <f t="shared" si="16"/>
        <v>1</v>
      </c>
      <c r="AB50">
        <f t="shared" si="16"/>
        <v>1</v>
      </c>
      <c r="AC50">
        <f t="shared" si="16"/>
        <v>1</v>
      </c>
      <c r="AD50">
        <f t="shared" si="16"/>
        <v>1</v>
      </c>
      <c r="AE50">
        <f t="shared" si="16"/>
        <v>1</v>
      </c>
      <c r="AF50">
        <f t="shared" si="14"/>
        <v>1</v>
      </c>
      <c r="AG50">
        <f t="shared" si="14"/>
        <v>1</v>
      </c>
      <c r="AH50">
        <f t="shared" si="14"/>
        <v>1</v>
      </c>
      <c r="AI50">
        <f t="shared" si="14"/>
        <v>1</v>
      </c>
      <c r="AJ50">
        <f t="shared" si="14"/>
        <v>1</v>
      </c>
      <c r="AK50">
        <f t="shared" si="14"/>
        <v>1</v>
      </c>
      <c r="AL50">
        <f t="shared" si="14"/>
        <v>1</v>
      </c>
      <c r="AM50">
        <f t="shared" si="14"/>
        <v>1</v>
      </c>
      <c r="AN50">
        <f t="shared" si="14"/>
        <v>1</v>
      </c>
      <c r="AO50">
        <f t="shared" si="14"/>
        <v>1</v>
      </c>
      <c r="AP50">
        <f t="shared" si="14"/>
        <v>1</v>
      </c>
      <c r="AQ50">
        <f t="shared" si="14"/>
        <v>1</v>
      </c>
      <c r="AR50">
        <f t="shared" si="14"/>
        <v>1</v>
      </c>
      <c r="AS50">
        <f t="shared" si="14"/>
        <v>1</v>
      </c>
      <c r="AT50">
        <f t="shared" si="14"/>
        <v>1</v>
      </c>
      <c r="AU50">
        <f t="shared" si="15"/>
        <v>1</v>
      </c>
      <c r="AV50">
        <f t="shared" si="15"/>
        <v>1</v>
      </c>
      <c r="AW50">
        <f t="shared" si="15"/>
        <v>1</v>
      </c>
      <c r="AX50">
        <f t="shared" si="15"/>
        <v>1</v>
      </c>
      <c r="AY50">
        <f t="shared" si="15"/>
        <v>1</v>
      </c>
      <c r="AZ50">
        <f t="shared" si="15"/>
        <v>1</v>
      </c>
      <c r="BA50">
        <f t="shared" si="15"/>
        <v>1</v>
      </c>
      <c r="BB50">
        <f t="shared" si="15"/>
        <v>1</v>
      </c>
      <c r="BC50">
        <f t="shared" si="15"/>
        <v>1</v>
      </c>
      <c r="BD50">
        <f t="shared" si="15"/>
        <v>1</v>
      </c>
      <c r="BE50">
        <f t="shared" si="15"/>
        <v>1</v>
      </c>
      <c r="BF50">
        <f t="shared" si="15"/>
        <v>1</v>
      </c>
      <c r="BG50">
        <f t="shared" si="15"/>
        <v>1</v>
      </c>
      <c r="BH50">
        <f t="shared" si="15"/>
        <v>1</v>
      </c>
      <c r="BI50">
        <f t="shared" si="15"/>
        <v>1</v>
      </c>
      <c r="BJ50">
        <f t="shared" si="15"/>
        <v>1</v>
      </c>
      <c r="BK50">
        <f t="shared" si="13"/>
        <v>1</v>
      </c>
      <c r="BL50">
        <f t="shared" si="13"/>
        <v>1</v>
      </c>
      <c r="BM50">
        <f t="shared" si="13"/>
        <v>1</v>
      </c>
      <c r="BN50">
        <f t="shared" si="13"/>
        <v>1</v>
      </c>
      <c r="BO50">
        <f t="shared" si="13"/>
        <v>1</v>
      </c>
      <c r="BP50">
        <f t="shared" si="13"/>
        <v>1</v>
      </c>
      <c r="BQ50">
        <f t="shared" si="13"/>
        <v>1</v>
      </c>
      <c r="BR50">
        <f t="shared" si="13"/>
        <v>1</v>
      </c>
      <c r="BS50">
        <f t="shared" si="13"/>
        <v>1</v>
      </c>
      <c r="BT50">
        <f t="shared" si="13"/>
        <v>1</v>
      </c>
      <c r="BU50">
        <f t="shared" si="13"/>
        <v>1</v>
      </c>
      <c r="BV50">
        <f t="shared" si="12"/>
        <v>1</v>
      </c>
      <c r="BW50">
        <f t="shared" si="12"/>
        <v>1</v>
      </c>
      <c r="BX50">
        <f t="shared" si="12"/>
        <v>1</v>
      </c>
      <c r="BY50">
        <f t="shared" si="12"/>
        <v>1</v>
      </c>
      <c r="BZ50">
        <f t="shared" si="12"/>
        <v>1</v>
      </c>
    </row>
    <row r="51" spans="1:78">
      <c r="A51" s="58"/>
      <c r="B51" s="7" t="e">
        <f>+_xlfn.XLOOKUP(I51,#REF!,#REF!)</f>
        <v>#REF!</v>
      </c>
      <c r="C51" s="8">
        <v>1</v>
      </c>
      <c r="D51" s="8" t="str">
        <f t="shared" si="7"/>
        <v>01-MK-26-10</v>
      </c>
      <c r="E51" s="58">
        <v>45413</v>
      </c>
      <c r="F51" s="70"/>
      <c r="G51" s="70"/>
      <c r="H51" s="9" t="s">
        <v>37</v>
      </c>
      <c r="I51" s="66" t="s">
        <v>642</v>
      </c>
      <c r="J51" s="7" t="str">
        <f>+_xlfn.XLOOKUP(I51,'R4'!B:B,'R4'!C:C)</f>
        <v>AMR - KAMYON - MAN - KH</v>
      </c>
      <c r="P51">
        <f t="shared" si="16"/>
        <v>0</v>
      </c>
      <c r="Q51">
        <f t="shared" si="16"/>
        <v>0</v>
      </c>
      <c r="R51">
        <f t="shared" si="16"/>
        <v>0</v>
      </c>
      <c r="S51">
        <f t="shared" si="16"/>
        <v>0</v>
      </c>
      <c r="T51">
        <f t="shared" si="16"/>
        <v>0</v>
      </c>
      <c r="U51">
        <f t="shared" si="16"/>
        <v>0</v>
      </c>
      <c r="V51">
        <f t="shared" si="16"/>
        <v>0</v>
      </c>
      <c r="W51">
        <f t="shared" si="16"/>
        <v>1</v>
      </c>
      <c r="X51">
        <f t="shared" si="16"/>
        <v>1</v>
      </c>
      <c r="Y51">
        <f t="shared" si="16"/>
        <v>1</v>
      </c>
      <c r="Z51">
        <f t="shared" si="16"/>
        <v>1</v>
      </c>
      <c r="AA51">
        <f t="shared" si="16"/>
        <v>1</v>
      </c>
      <c r="AB51">
        <f t="shared" si="16"/>
        <v>1</v>
      </c>
      <c r="AC51">
        <f t="shared" si="16"/>
        <v>1</v>
      </c>
      <c r="AD51">
        <f t="shared" si="16"/>
        <v>1</v>
      </c>
      <c r="AE51">
        <f t="shared" si="16"/>
        <v>1</v>
      </c>
      <c r="AF51">
        <f t="shared" si="14"/>
        <v>1</v>
      </c>
      <c r="AG51">
        <f t="shared" si="14"/>
        <v>1</v>
      </c>
      <c r="AH51">
        <f t="shared" si="14"/>
        <v>1</v>
      </c>
      <c r="AI51">
        <f t="shared" si="14"/>
        <v>1</v>
      </c>
      <c r="AJ51">
        <f t="shared" si="14"/>
        <v>1</v>
      </c>
      <c r="AK51">
        <f t="shared" si="14"/>
        <v>1</v>
      </c>
      <c r="AL51">
        <f t="shared" si="14"/>
        <v>1</v>
      </c>
      <c r="AM51">
        <f t="shared" si="14"/>
        <v>1</v>
      </c>
      <c r="AN51">
        <f t="shared" si="14"/>
        <v>1</v>
      </c>
      <c r="AO51">
        <f t="shared" si="14"/>
        <v>1</v>
      </c>
      <c r="AP51">
        <f t="shared" si="14"/>
        <v>1</v>
      </c>
      <c r="AQ51">
        <f t="shared" si="14"/>
        <v>1</v>
      </c>
      <c r="AR51">
        <f t="shared" si="14"/>
        <v>1</v>
      </c>
      <c r="AS51">
        <f t="shared" si="14"/>
        <v>1</v>
      </c>
      <c r="AT51">
        <f t="shared" si="14"/>
        <v>1</v>
      </c>
      <c r="AU51">
        <f t="shared" si="15"/>
        <v>1</v>
      </c>
      <c r="AV51">
        <f t="shared" si="15"/>
        <v>1</v>
      </c>
      <c r="AW51">
        <f t="shared" si="15"/>
        <v>1</v>
      </c>
      <c r="AX51">
        <f t="shared" si="15"/>
        <v>1</v>
      </c>
      <c r="AY51">
        <f t="shared" si="15"/>
        <v>1</v>
      </c>
      <c r="AZ51">
        <f t="shared" si="15"/>
        <v>1</v>
      </c>
      <c r="BA51">
        <f t="shared" si="15"/>
        <v>1</v>
      </c>
      <c r="BB51">
        <f t="shared" si="15"/>
        <v>1</v>
      </c>
      <c r="BC51">
        <f t="shared" si="15"/>
        <v>1</v>
      </c>
      <c r="BD51">
        <f t="shared" si="15"/>
        <v>1</v>
      </c>
      <c r="BE51">
        <f t="shared" si="15"/>
        <v>1</v>
      </c>
      <c r="BF51">
        <f t="shared" si="15"/>
        <v>1</v>
      </c>
      <c r="BG51">
        <f t="shared" si="15"/>
        <v>1</v>
      </c>
      <c r="BH51">
        <f t="shared" si="15"/>
        <v>1</v>
      </c>
      <c r="BI51">
        <f t="shared" si="15"/>
        <v>1</v>
      </c>
      <c r="BJ51">
        <f t="shared" si="15"/>
        <v>1</v>
      </c>
      <c r="BK51">
        <f t="shared" si="13"/>
        <v>1</v>
      </c>
      <c r="BL51">
        <f t="shared" si="13"/>
        <v>1</v>
      </c>
      <c r="BM51">
        <f t="shared" si="13"/>
        <v>1</v>
      </c>
      <c r="BN51">
        <f t="shared" si="13"/>
        <v>1</v>
      </c>
      <c r="BO51">
        <f t="shared" si="13"/>
        <v>1</v>
      </c>
      <c r="BP51">
        <f t="shared" si="13"/>
        <v>1</v>
      </c>
      <c r="BQ51">
        <f t="shared" si="13"/>
        <v>1</v>
      </c>
      <c r="BR51">
        <f t="shared" si="13"/>
        <v>1</v>
      </c>
      <c r="BS51">
        <f t="shared" si="13"/>
        <v>1</v>
      </c>
      <c r="BT51">
        <f t="shared" si="13"/>
        <v>1</v>
      </c>
      <c r="BU51">
        <f t="shared" si="13"/>
        <v>1</v>
      </c>
      <c r="BV51">
        <f t="shared" si="12"/>
        <v>1</v>
      </c>
      <c r="BW51">
        <f t="shared" si="12"/>
        <v>1</v>
      </c>
      <c r="BX51">
        <f t="shared" si="12"/>
        <v>1</v>
      </c>
      <c r="BY51">
        <f t="shared" si="12"/>
        <v>1</v>
      </c>
      <c r="BZ51">
        <f t="shared" si="12"/>
        <v>1</v>
      </c>
    </row>
    <row r="52" spans="1:78">
      <c r="A52" s="58"/>
      <c r="B52" s="7" t="e">
        <f>+_xlfn.XLOOKUP(I52,#REF!,#REF!)</f>
        <v>#REF!</v>
      </c>
      <c r="C52" s="8">
        <v>1</v>
      </c>
      <c r="D52" s="8" t="str">
        <f t="shared" si="7"/>
        <v>01-MK-26-10</v>
      </c>
      <c r="E52" s="58">
        <v>45413</v>
      </c>
      <c r="F52" s="70"/>
      <c r="G52" s="70"/>
      <c r="H52" s="9" t="s">
        <v>37</v>
      </c>
      <c r="I52" s="66" t="s">
        <v>645</v>
      </c>
      <c r="J52" s="7" t="str">
        <f>+_xlfn.XLOOKUP(I52,'R4'!B:B,'R4'!C:C)</f>
        <v>AMR - KAMYON - MAN - KH</v>
      </c>
      <c r="P52">
        <f t="shared" si="16"/>
        <v>0</v>
      </c>
      <c r="Q52">
        <f t="shared" si="16"/>
        <v>0</v>
      </c>
      <c r="R52">
        <f t="shared" si="16"/>
        <v>0</v>
      </c>
      <c r="S52">
        <f t="shared" si="16"/>
        <v>0</v>
      </c>
      <c r="T52">
        <f t="shared" si="16"/>
        <v>0</v>
      </c>
      <c r="U52">
        <f t="shared" si="16"/>
        <v>0</v>
      </c>
      <c r="V52">
        <f t="shared" si="16"/>
        <v>0</v>
      </c>
      <c r="W52">
        <f t="shared" si="16"/>
        <v>1</v>
      </c>
      <c r="X52">
        <f t="shared" si="16"/>
        <v>1</v>
      </c>
      <c r="Y52">
        <f t="shared" si="16"/>
        <v>1</v>
      </c>
      <c r="Z52">
        <f t="shared" si="16"/>
        <v>1</v>
      </c>
      <c r="AA52">
        <f t="shared" si="16"/>
        <v>1</v>
      </c>
      <c r="AB52">
        <f t="shared" si="16"/>
        <v>1</v>
      </c>
      <c r="AC52">
        <f t="shared" si="16"/>
        <v>1</v>
      </c>
      <c r="AD52">
        <f t="shared" si="16"/>
        <v>1</v>
      </c>
      <c r="AE52">
        <f t="shared" si="16"/>
        <v>1</v>
      </c>
      <c r="AF52">
        <f t="shared" si="14"/>
        <v>1</v>
      </c>
      <c r="AG52">
        <f t="shared" si="14"/>
        <v>1</v>
      </c>
      <c r="AH52">
        <f t="shared" si="14"/>
        <v>1</v>
      </c>
      <c r="AI52">
        <f t="shared" si="14"/>
        <v>1</v>
      </c>
      <c r="AJ52">
        <f t="shared" si="14"/>
        <v>1</v>
      </c>
      <c r="AK52">
        <f t="shared" si="14"/>
        <v>1</v>
      </c>
      <c r="AL52">
        <f t="shared" si="14"/>
        <v>1</v>
      </c>
      <c r="AM52">
        <f t="shared" si="14"/>
        <v>1</v>
      </c>
      <c r="AN52">
        <f t="shared" si="14"/>
        <v>1</v>
      </c>
      <c r="AO52">
        <f t="shared" si="14"/>
        <v>1</v>
      </c>
      <c r="AP52">
        <f t="shared" si="14"/>
        <v>1</v>
      </c>
      <c r="AQ52">
        <f t="shared" si="14"/>
        <v>1</v>
      </c>
      <c r="AR52">
        <f t="shared" si="14"/>
        <v>1</v>
      </c>
      <c r="AS52">
        <f t="shared" si="14"/>
        <v>1</v>
      </c>
      <c r="AT52">
        <f t="shared" si="14"/>
        <v>1</v>
      </c>
      <c r="AU52">
        <f t="shared" si="15"/>
        <v>1</v>
      </c>
      <c r="AV52">
        <f t="shared" si="15"/>
        <v>1</v>
      </c>
      <c r="AW52">
        <f t="shared" si="15"/>
        <v>1</v>
      </c>
      <c r="AX52">
        <f t="shared" si="15"/>
        <v>1</v>
      </c>
      <c r="AY52">
        <f t="shared" si="15"/>
        <v>1</v>
      </c>
      <c r="AZ52">
        <f t="shared" si="15"/>
        <v>1</v>
      </c>
      <c r="BA52">
        <f t="shared" si="15"/>
        <v>1</v>
      </c>
      <c r="BB52">
        <f t="shared" si="15"/>
        <v>1</v>
      </c>
      <c r="BC52">
        <f t="shared" si="15"/>
        <v>1</v>
      </c>
      <c r="BD52">
        <f t="shared" si="15"/>
        <v>1</v>
      </c>
      <c r="BE52">
        <f t="shared" si="15"/>
        <v>1</v>
      </c>
      <c r="BF52">
        <f t="shared" si="15"/>
        <v>1</v>
      </c>
      <c r="BG52">
        <f t="shared" si="15"/>
        <v>1</v>
      </c>
      <c r="BH52">
        <f t="shared" si="15"/>
        <v>1</v>
      </c>
      <c r="BI52">
        <f t="shared" si="15"/>
        <v>1</v>
      </c>
      <c r="BJ52">
        <f t="shared" si="15"/>
        <v>1</v>
      </c>
      <c r="BK52">
        <f t="shared" si="13"/>
        <v>1</v>
      </c>
      <c r="BL52">
        <f t="shared" si="13"/>
        <v>1</v>
      </c>
      <c r="BM52">
        <f t="shared" si="13"/>
        <v>1</v>
      </c>
      <c r="BN52">
        <f t="shared" si="13"/>
        <v>1</v>
      </c>
      <c r="BO52">
        <f t="shared" si="13"/>
        <v>1</v>
      </c>
      <c r="BP52">
        <f t="shared" si="13"/>
        <v>1</v>
      </c>
      <c r="BQ52">
        <f t="shared" si="13"/>
        <v>1</v>
      </c>
      <c r="BR52">
        <f t="shared" si="13"/>
        <v>1</v>
      </c>
      <c r="BS52">
        <f t="shared" si="13"/>
        <v>1</v>
      </c>
      <c r="BT52">
        <f t="shared" si="13"/>
        <v>1</v>
      </c>
      <c r="BU52">
        <f t="shared" si="13"/>
        <v>1</v>
      </c>
      <c r="BV52">
        <f t="shared" si="12"/>
        <v>1</v>
      </c>
      <c r="BW52">
        <f t="shared" si="12"/>
        <v>1</v>
      </c>
      <c r="BX52">
        <f t="shared" si="12"/>
        <v>1</v>
      </c>
      <c r="BY52">
        <f t="shared" si="12"/>
        <v>1</v>
      </c>
      <c r="BZ52">
        <f t="shared" si="12"/>
        <v>1</v>
      </c>
    </row>
    <row r="53" spans="1:78">
      <c r="A53" s="58"/>
      <c r="B53" s="7" t="e">
        <f>+_xlfn.XLOOKUP(I53,#REF!,#REF!)</f>
        <v>#REF!</v>
      </c>
      <c r="C53" s="8">
        <v>1</v>
      </c>
      <c r="D53" s="8" t="str">
        <f t="shared" si="7"/>
        <v>01-MK-26-10</v>
      </c>
      <c r="E53" s="58">
        <v>45413</v>
      </c>
      <c r="F53" s="70"/>
      <c r="G53" s="70"/>
      <c r="H53" s="9" t="s">
        <v>37</v>
      </c>
      <c r="I53" s="66" t="s">
        <v>648</v>
      </c>
      <c r="J53" s="7" t="str">
        <f>+_xlfn.XLOOKUP(I53,'R4'!B:B,'R4'!C:C)</f>
        <v>AMR - KAMYON - MAN - KH</v>
      </c>
      <c r="P53">
        <f t="shared" si="16"/>
        <v>0</v>
      </c>
      <c r="Q53">
        <f t="shared" si="16"/>
        <v>0</v>
      </c>
      <c r="R53">
        <f t="shared" si="16"/>
        <v>0</v>
      </c>
      <c r="S53">
        <f t="shared" si="16"/>
        <v>0</v>
      </c>
      <c r="T53">
        <f t="shared" si="16"/>
        <v>0</v>
      </c>
      <c r="U53">
        <f t="shared" si="16"/>
        <v>0</v>
      </c>
      <c r="V53">
        <f t="shared" si="16"/>
        <v>0</v>
      </c>
      <c r="W53">
        <f t="shared" si="16"/>
        <v>1</v>
      </c>
      <c r="X53">
        <f t="shared" si="16"/>
        <v>1</v>
      </c>
      <c r="Y53">
        <f t="shared" si="16"/>
        <v>1</v>
      </c>
      <c r="Z53">
        <f t="shared" si="16"/>
        <v>1</v>
      </c>
      <c r="AA53">
        <f t="shared" si="16"/>
        <v>1</v>
      </c>
      <c r="AB53">
        <f t="shared" si="16"/>
        <v>1</v>
      </c>
      <c r="AC53">
        <f t="shared" si="16"/>
        <v>1</v>
      </c>
      <c r="AD53">
        <f t="shared" si="16"/>
        <v>1</v>
      </c>
      <c r="AE53">
        <f t="shared" si="16"/>
        <v>1</v>
      </c>
      <c r="AF53">
        <f t="shared" si="14"/>
        <v>1</v>
      </c>
      <c r="AG53">
        <f t="shared" si="14"/>
        <v>1</v>
      </c>
      <c r="AH53">
        <f t="shared" si="14"/>
        <v>1</v>
      </c>
      <c r="AI53">
        <f t="shared" si="14"/>
        <v>1</v>
      </c>
      <c r="AJ53">
        <f t="shared" si="14"/>
        <v>1</v>
      </c>
      <c r="AK53">
        <f t="shared" si="14"/>
        <v>1</v>
      </c>
      <c r="AL53">
        <f t="shared" si="14"/>
        <v>1</v>
      </c>
      <c r="AM53">
        <f t="shared" si="14"/>
        <v>1</v>
      </c>
      <c r="AN53">
        <f t="shared" si="14"/>
        <v>1</v>
      </c>
      <c r="AO53">
        <f t="shared" si="14"/>
        <v>1</v>
      </c>
      <c r="AP53">
        <f t="shared" si="14"/>
        <v>1</v>
      </c>
      <c r="AQ53">
        <f t="shared" si="14"/>
        <v>1</v>
      </c>
      <c r="AR53">
        <f t="shared" si="14"/>
        <v>1</v>
      </c>
      <c r="AS53">
        <f t="shared" si="14"/>
        <v>1</v>
      </c>
      <c r="AT53">
        <f t="shared" si="14"/>
        <v>1</v>
      </c>
      <c r="AU53">
        <f t="shared" si="15"/>
        <v>1</v>
      </c>
      <c r="AV53">
        <f t="shared" si="15"/>
        <v>1</v>
      </c>
      <c r="AW53">
        <f t="shared" si="15"/>
        <v>1</v>
      </c>
      <c r="AX53">
        <f t="shared" si="15"/>
        <v>1</v>
      </c>
      <c r="AY53">
        <f t="shared" si="15"/>
        <v>1</v>
      </c>
      <c r="AZ53">
        <f t="shared" si="15"/>
        <v>1</v>
      </c>
      <c r="BA53">
        <f t="shared" si="15"/>
        <v>1</v>
      </c>
      <c r="BB53">
        <f t="shared" si="15"/>
        <v>1</v>
      </c>
      <c r="BC53">
        <f t="shared" si="15"/>
        <v>1</v>
      </c>
      <c r="BD53">
        <f t="shared" si="15"/>
        <v>1</v>
      </c>
      <c r="BE53">
        <f t="shared" si="15"/>
        <v>1</v>
      </c>
      <c r="BF53">
        <f t="shared" si="15"/>
        <v>1</v>
      </c>
      <c r="BG53">
        <f t="shared" si="15"/>
        <v>1</v>
      </c>
      <c r="BH53">
        <f t="shared" si="15"/>
        <v>1</v>
      </c>
      <c r="BI53">
        <f t="shared" si="15"/>
        <v>1</v>
      </c>
      <c r="BJ53">
        <f t="shared" si="15"/>
        <v>1</v>
      </c>
      <c r="BK53">
        <f t="shared" si="13"/>
        <v>1</v>
      </c>
      <c r="BL53">
        <f t="shared" si="13"/>
        <v>1</v>
      </c>
      <c r="BM53">
        <f t="shared" si="13"/>
        <v>1</v>
      </c>
      <c r="BN53">
        <f t="shared" si="13"/>
        <v>1</v>
      </c>
      <c r="BO53">
        <f t="shared" si="13"/>
        <v>1</v>
      </c>
      <c r="BP53">
        <f t="shared" si="13"/>
        <v>1</v>
      </c>
      <c r="BQ53">
        <f t="shared" si="13"/>
        <v>1</v>
      </c>
      <c r="BR53">
        <f t="shared" si="13"/>
        <v>1</v>
      </c>
      <c r="BS53">
        <f t="shared" si="13"/>
        <v>1</v>
      </c>
      <c r="BT53">
        <f t="shared" si="13"/>
        <v>1</v>
      </c>
      <c r="BU53">
        <f t="shared" si="13"/>
        <v>1</v>
      </c>
      <c r="BV53">
        <f t="shared" si="12"/>
        <v>1</v>
      </c>
      <c r="BW53">
        <f t="shared" si="12"/>
        <v>1</v>
      </c>
      <c r="BX53">
        <f t="shared" si="12"/>
        <v>1</v>
      </c>
      <c r="BY53">
        <f t="shared" si="12"/>
        <v>1</v>
      </c>
      <c r="BZ53">
        <f t="shared" si="12"/>
        <v>1</v>
      </c>
    </row>
    <row r="54" spans="1:78">
      <c r="A54" s="58"/>
      <c r="B54" s="7" t="e">
        <f>+_xlfn.XLOOKUP(I54,#REF!,#REF!)</f>
        <v>#REF!</v>
      </c>
      <c r="C54" s="8">
        <v>1</v>
      </c>
      <c r="D54" s="8" t="str">
        <f t="shared" si="7"/>
        <v>01-MK-26-10</v>
      </c>
      <c r="E54" s="58">
        <v>45413</v>
      </c>
      <c r="F54" s="70"/>
      <c r="G54" s="70"/>
      <c r="H54" s="9" t="s">
        <v>37</v>
      </c>
      <c r="I54" s="66" t="s">
        <v>651</v>
      </c>
      <c r="J54" s="7" t="str">
        <f>+_xlfn.XLOOKUP(I54,'R4'!B:B,'R4'!C:C)</f>
        <v>AMR - KAMYON - MAN - KH</v>
      </c>
      <c r="P54">
        <f t="shared" si="16"/>
        <v>0</v>
      </c>
      <c r="Q54">
        <f t="shared" si="16"/>
        <v>0</v>
      </c>
      <c r="R54">
        <f t="shared" si="16"/>
        <v>0</v>
      </c>
      <c r="S54">
        <f t="shared" si="16"/>
        <v>0</v>
      </c>
      <c r="T54">
        <f t="shared" si="16"/>
        <v>0</v>
      </c>
      <c r="U54">
        <f t="shared" si="16"/>
        <v>0</v>
      </c>
      <c r="V54">
        <f t="shared" si="16"/>
        <v>0</v>
      </c>
      <c r="W54">
        <f t="shared" si="16"/>
        <v>1</v>
      </c>
      <c r="X54">
        <f t="shared" si="16"/>
        <v>1</v>
      </c>
      <c r="Y54">
        <f t="shared" si="16"/>
        <v>1</v>
      </c>
      <c r="Z54">
        <f t="shared" si="16"/>
        <v>1</v>
      </c>
      <c r="AA54">
        <f t="shared" si="16"/>
        <v>1</v>
      </c>
      <c r="AB54">
        <f t="shared" si="16"/>
        <v>1</v>
      </c>
      <c r="AC54">
        <f t="shared" si="16"/>
        <v>1</v>
      </c>
      <c r="AD54">
        <f t="shared" si="16"/>
        <v>1</v>
      </c>
      <c r="AE54">
        <f t="shared" si="16"/>
        <v>1</v>
      </c>
      <c r="AF54">
        <f t="shared" si="14"/>
        <v>1</v>
      </c>
      <c r="AG54">
        <f t="shared" si="14"/>
        <v>1</v>
      </c>
      <c r="AH54">
        <f t="shared" si="14"/>
        <v>1</v>
      </c>
      <c r="AI54">
        <f t="shared" si="14"/>
        <v>1</v>
      </c>
      <c r="AJ54">
        <f t="shared" si="14"/>
        <v>1</v>
      </c>
      <c r="AK54">
        <f t="shared" si="14"/>
        <v>1</v>
      </c>
      <c r="AL54">
        <f t="shared" si="14"/>
        <v>1</v>
      </c>
      <c r="AM54">
        <f t="shared" si="14"/>
        <v>1</v>
      </c>
      <c r="AN54">
        <f t="shared" si="14"/>
        <v>1</v>
      </c>
      <c r="AO54">
        <f t="shared" si="14"/>
        <v>1</v>
      </c>
      <c r="AP54">
        <f t="shared" si="14"/>
        <v>1</v>
      </c>
      <c r="AQ54">
        <f t="shared" si="14"/>
        <v>1</v>
      </c>
      <c r="AR54">
        <f t="shared" si="14"/>
        <v>1</v>
      </c>
      <c r="AS54">
        <f t="shared" si="14"/>
        <v>1</v>
      </c>
      <c r="AT54">
        <f t="shared" si="14"/>
        <v>1</v>
      </c>
      <c r="AU54">
        <f t="shared" si="15"/>
        <v>1</v>
      </c>
      <c r="AV54">
        <f t="shared" si="15"/>
        <v>1</v>
      </c>
      <c r="AW54">
        <f t="shared" si="15"/>
        <v>1</v>
      </c>
      <c r="AX54">
        <f t="shared" si="15"/>
        <v>1</v>
      </c>
      <c r="AY54">
        <f t="shared" si="15"/>
        <v>1</v>
      </c>
      <c r="AZ54">
        <f t="shared" si="15"/>
        <v>1</v>
      </c>
      <c r="BA54">
        <f t="shared" si="15"/>
        <v>1</v>
      </c>
      <c r="BB54">
        <f t="shared" si="15"/>
        <v>1</v>
      </c>
      <c r="BC54">
        <f t="shared" si="15"/>
        <v>1</v>
      </c>
      <c r="BD54">
        <f t="shared" si="15"/>
        <v>1</v>
      </c>
      <c r="BE54">
        <f t="shared" si="15"/>
        <v>1</v>
      </c>
      <c r="BF54">
        <f t="shared" si="15"/>
        <v>1</v>
      </c>
      <c r="BG54">
        <f t="shared" si="15"/>
        <v>1</v>
      </c>
      <c r="BH54">
        <f t="shared" si="15"/>
        <v>1</v>
      </c>
      <c r="BI54">
        <f t="shared" si="15"/>
        <v>1</v>
      </c>
      <c r="BJ54">
        <f t="shared" si="15"/>
        <v>1</v>
      </c>
      <c r="BK54">
        <f t="shared" si="13"/>
        <v>1</v>
      </c>
      <c r="BL54">
        <f t="shared" si="13"/>
        <v>1</v>
      </c>
      <c r="BM54">
        <f t="shared" si="13"/>
        <v>1</v>
      </c>
      <c r="BN54">
        <f t="shared" si="13"/>
        <v>1</v>
      </c>
      <c r="BO54">
        <f t="shared" si="13"/>
        <v>1</v>
      </c>
      <c r="BP54">
        <f t="shared" si="13"/>
        <v>1</v>
      </c>
      <c r="BQ54">
        <f t="shared" si="13"/>
        <v>1</v>
      </c>
      <c r="BR54">
        <f t="shared" si="13"/>
        <v>1</v>
      </c>
      <c r="BS54">
        <f t="shared" si="13"/>
        <v>1</v>
      </c>
      <c r="BT54">
        <f t="shared" si="13"/>
        <v>1</v>
      </c>
      <c r="BU54">
        <f t="shared" si="13"/>
        <v>1</v>
      </c>
      <c r="BV54">
        <f t="shared" si="12"/>
        <v>1</v>
      </c>
      <c r="BW54">
        <f t="shared" si="12"/>
        <v>1</v>
      </c>
      <c r="BX54">
        <f t="shared" si="12"/>
        <v>1</v>
      </c>
      <c r="BY54">
        <f t="shared" si="12"/>
        <v>1</v>
      </c>
      <c r="BZ54">
        <f t="shared" si="12"/>
        <v>1</v>
      </c>
    </row>
    <row r="55" spans="1:78">
      <c r="A55" s="58"/>
      <c r="B55" s="7" t="e">
        <f>+_xlfn.XLOOKUP(I55,#REF!,#REF!)</f>
        <v>#REF!</v>
      </c>
      <c r="C55" s="8">
        <v>1</v>
      </c>
      <c r="D55" s="8" t="str">
        <f t="shared" si="7"/>
        <v>01-MK-26-10</v>
      </c>
      <c r="E55" s="58">
        <v>45413</v>
      </c>
      <c r="F55" s="70"/>
      <c r="G55" s="70"/>
      <c r="H55" s="9" t="s">
        <v>37</v>
      </c>
      <c r="I55" s="66" t="s">
        <v>654</v>
      </c>
      <c r="J55" s="7" t="str">
        <f>+_xlfn.XLOOKUP(I55,'R4'!B:B,'R4'!C:C)</f>
        <v>AMR - KAMYON - MAN - KH</v>
      </c>
      <c r="P55">
        <f t="shared" si="16"/>
        <v>0</v>
      </c>
      <c r="Q55">
        <f t="shared" si="16"/>
        <v>0</v>
      </c>
      <c r="R55">
        <f t="shared" si="16"/>
        <v>0</v>
      </c>
      <c r="S55">
        <f t="shared" si="16"/>
        <v>0</v>
      </c>
      <c r="T55">
        <f t="shared" si="16"/>
        <v>0</v>
      </c>
      <c r="U55">
        <f t="shared" si="16"/>
        <v>0</v>
      </c>
      <c r="V55">
        <f t="shared" si="16"/>
        <v>0</v>
      </c>
      <c r="W55">
        <f t="shared" si="16"/>
        <v>1</v>
      </c>
      <c r="X55">
        <f t="shared" si="16"/>
        <v>1</v>
      </c>
      <c r="Y55">
        <f t="shared" si="16"/>
        <v>1</v>
      </c>
      <c r="Z55">
        <f t="shared" si="16"/>
        <v>1</v>
      </c>
      <c r="AA55">
        <f t="shared" si="16"/>
        <v>1</v>
      </c>
      <c r="AB55">
        <f t="shared" si="16"/>
        <v>1</v>
      </c>
      <c r="AC55">
        <f t="shared" si="16"/>
        <v>1</v>
      </c>
      <c r="AD55">
        <f t="shared" si="16"/>
        <v>1</v>
      </c>
      <c r="AE55">
        <f t="shared" si="16"/>
        <v>1</v>
      </c>
      <c r="AF55">
        <f t="shared" si="14"/>
        <v>1</v>
      </c>
      <c r="AG55">
        <f t="shared" si="14"/>
        <v>1</v>
      </c>
      <c r="AH55">
        <f t="shared" si="14"/>
        <v>1</v>
      </c>
      <c r="AI55">
        <f t="shared" si="14"/>
        <v>1</v>
      </c>
      <c r="AJ55">
        <f t="shared" si="14"/>
        <v>1</v>
      </c>
      <c r="AK55">
        <f t="shared" si="14"/>
        <v>1</v>
      </c>
      <c r="AL55">
        <f t="shared" si="14"/>
        <v>1</v>
      </c>
      <c r="AM55">
        <f t="shared" si="14"/>
        <v>1</v>
      </c>
      <c r="AN55">
        <f t="shared" si="14"/>
        <v>1</v>
      </c>
      <c r="AO55">
        <f t="shared" si="14"/>
        <v>1</v>
      </c>
      <c r="AP55">
        <f t="shared" si="14"/>
        <v>1</v>
      </c>
      <c r="AQ55">
        <f t="shared" si="14"/>
        <v>1</v>
      </c>
      <c r="AR55">
        <f t="shared" si="14"/>
        <v>1</v>
      </c>
      <c r="AS55">
        <f t="shared" si="14"/>
        <v>1</v>
      </c>
      <c r="AT55">
        <f t="shared" si="14"/>
        <v>1</v>
      </c>
      <c r="AU55">
        <f t="shared" si="15"/>
        <v>1</v>
      </c>
      <c r="AV55">
        <f t="shared" si="15"/>
        <v>1</v>
      </c>
      <c r="AW55">
        <f t="shared" si="15"/>
        <v>1</v>
      </c>
      <c r="AX55">
        <f t="shared" si="15"/>
        <v>1</v>
      </c>
      <c r="AY55">
        <f t="shared" si="15"/>
        <v>1</v>
      </c>
      <c r="AZ55">
        <f t="shared" si="15"/>
        <v>1</v>
      </c>
      <c r="BA55">
        <f t="shared" si="15"/>
        <v>1</v>
      </c>
      <c r="BB55">
        <f t="shared" si="15"/>
        <v>1</v>
      </c>
      <c r="BC55">
        <f t="shared" si="15"/>
        <v>1</v>
      </c>
      <c r="BD55">
        <f t="shared" si="15"/>
        <v>1</v>
      </c>
      <c r="BE55">
        <f t="shared" si="15"/>
        <v>1</v>
      </c>
      <c r="BF55">
        <f t="shared" si="15"/>
        <v>1</v>
      </c>
      <c r="BG55">
        <f t="shared" si="15"/>
        <v>1</v>
      </c>
      <c r="BH55">
        <f t="shared" si="15"/>
        <v>1</v>
      </c>
      <c r="BI55">
        <f t="shared" si="15"/>
        <v>1</v>
      </c>
      <c r="BJ55">
        <f t="shared" ref="BJ55:BY70" si="17">+IF(BJ$2&gt;=$E55,1,0)*$C55</f>
        <v>1</v>
      </c>
      <c r="BK55">
        <f t="shared" si="17"/>
        <v>1</v>
      </c>
      <c r="BL55">
        <f t="shared" si="17"/>
        <v>1</v>
      </c>
      <c r="BM55">
        <f t="shared" si="17"/>
        <v>1</v>
      </c>
      <c r="BN55">
        <f t="shared" si="17"/>
        <v>1</v>
      </c>
      <c r="BO55">
        <f t="shared" si="17"/>
        <v>1</v>
      </c>
      <c r="BP55">
        <f t="shared" si="17"/>
        <v>1</v>
      </c>
      <c r="BQ55">
        <f t="shared" si="17"/>
        <v>1</v>
      </c>
      <c r="BR55">
        <f t="shared" si="17"/>
        <v>1</v>
      </c>
      <c r="BS55">
        <f t="shared" si="17"/>
        <v>1</v>
      </c>
      <c r="BT55">
        <f t="shared" si="17"/>
        <v>1</v>
      </c>
      <c r="BU55">
        <f t="shared" si="17"/>
        <v>1</v>
      </c>
      <c r="BV55">
        <f t="shared" si="17"/>
        <v>1</v>
      </c>
      <c r="BW55">
        <f t="shared" si="17"/>
        <v>1</v>
      </c>
      <c r="BX55">
        <f t="shared" si="17"/>
        <v>1</v>
      </c>
      <c r="BY55">
        <f t="shared" si="17"/>
        <v>1</v>
      </c>
      <c r="BZ55">
        <f t="shared" si="12"/>
        <v>1</v>
      </c>
    </row>
    <row r="56" spans="1:78">
      <c r="A56" s="58"/>
      <c r="B56" s="7" t="e">
        <f>+_xlfn.XLOOKUP(I56,#REF!,#REF!)</f>
        <v>#REF!</v>
      </c>
      <c r="C56" s="8">
        <v>1</v>
      </c>
      <c r="D56" s="8" t="str">
        <f t="shared" si="7"/>
        <v>01-MK-26-10</v>
      </c>
      <c r="E56" s="58">
        <v>45413</v>
      </c>
      <c r="F56" s="70"/>
      <c r="G56" s="70"/>
      <c r="H56" s="9" t="s">
        <v>37</v>
      </c>
      <c r="I56" s="66" t="s">
        <v>657</v>
      </c>
      <c r="J56" s="7" t="str">
        <f>+_xlfn.XLOOKUP(I56,'R4'!B:B,'R4'!C:C)</f>
        <v>AMR - KAMYON - MAN - KH</v>
      </c>
      <c r="P56">
        <f t="shared" si="16"/>
        <v>0</v>
      </c>
      <c r="Q56">
        <f t="shared" si="16"/>
        <v>0</v>
      </c>
      <c r="R56">
        <f t="shared" si="16"/>
        <v>0</v>
      </c>
      <c r="S56">
        <f t="shared" si="16"/>
        <v>0</v>
      </c>
      <c r="T56">
        <f t="shared" si="16"/>
        <v>0</v>
      </c>
      <c r="U56">
        <f t="shared" si="16"/>
        <v>0</v>
      </c>
      <c r="V56">
        <f t="shared" si="16"/>
        <v>0</v>
      </c>
      <c r="W56">
        <f t="shared" si="16"/>
        <v>1</v>
      </c>
      <c r="X56">
        <f t="shared" si="16"/>
        <v>1</v>
      </c>
      <c r="Y56">
        <f t="shared" si="16"/>
        <v>1</v>
      </c>
      <c r="Z56">
        <f t="shared" si="16"/>
        <v>1</v>
      </c>
      <c r="AA56">
        <f t="shared" si="16"/>
        <v>1</v>
      </c>
      <c r="AB56">
        <f t="shared" si="16"/>
        <v>1</v>
      </c>
      <c r="AC56">
        <f t="shared" si="16"/>
        <v>1</v>
      </c>
      <c r="AD56">
        <f t="shared" si="16"/>
        <v>1</v>
      </c>
      <c r="AE56">
        <f t="shared" ref="AE56:AT71" si="18">+IF(AE$2&gt;=$E56,1,0)*$C56</f>
        <v>1</v>
      </c>
      <c r="AF56">
        <f t="shared" si="18"/>
        <v>1</v>
      </c>
      <c r="AG56">
        <f t="shared" si="18"/>
        <v>1</v>
      </c>
      <c r="AH56">
        <f t="shared" si="18"/>
        <v>1</v>
      </c>
      <c r="AI56">
        <f t="shared" si="18"/>
        <v>1</v>
      </c>
      <c r="AJ56">
        <f t="shared" si="18"/>
        <v>1</v>
      </c>
      <c r="AK56">
        <f t="shared" si="18"/>
        <v>1</v>
      </c>
      <c r="AL56">
        <f t="shared" si="18"/>
        <v>1</v>
      </c>
      <c r="AM56">
        <f t="shared" si="18"/>
        <v>1</v>
      </c>
      <c r="AN56">
        <f t="shared" si="18"/>
        <v>1</v>
      </c>
      <c r="AO56">
        <f t="shared" si="18"/>
        <v>1</v>
      </c>
      <c r="AP56">
        <f t="shared" si="18"/>
        <v>1</v>
      </c>
      <c r="AQ56">
        <f t="shared" si="18"/>
        <v>1</v>
      </c>
      <c r="AR56">
        <f t="shared" si="18"/>
        <v>1</v>
      </c>
      <c r="AS56">
        <f t="shared" si="18"/>
        <v>1</v>
      </c>
      <c r="AT56">
        <f t="shared" si="18"/>
        <v>1</v>
      </c>
      <c r="AU56">
        <f t="shared" ref="AU56:BJ71" si="19">+IF(AU$2&gt;=$E56,1,0)*$C56</f>
        <v>1</v>
      </c>
      <c r="AV56">
        <f t="shared" si="19"/>
        <v>1</v>
      </c>
      <c r="AW56">
        <f t="shared" si="19"/>
        <v>1</v>
      </c>
      <c r="AX56">
        <f t="shared" si="19"/>
        <v>1</v>
      </c>
      <c r="AY56">
        <f t="shared" si="19"/>
        <v>1</v>
      </c>
      <c r="AZ56">
        <f t="shared" si="19"/>
        <v>1</v>
      </c>
      <c r="BA56">
        <f t="shared" si="19"/>
        <v>1</v>
      </c>
      <c r="BB56">
        <f t="shared" si="19"/>
        <v>1</v>
      </c>
      <c r="BC56">
        <f t="shared" si="19"/>
        <v>1</v>
      </c>
      <c r="BD56">
        <f t="shared" si="19"/>
        <v>1</v>
      </c>
      <c r="BE56">
        <f t="shared" si="19"/>
        <v>1</v>
      </c>
      <c r="BF56">
        <f t="shared" si="19"/>
        <v>1</v>
      </c>
      <c r="BG56">
        <f t="shared" si="19"/>
        <v>1</v>
      </c>
      <c r="BH56">
        <f t="shared" si="19"/>
        <v>1</v>
      </c>
      <c r="BI56">
        <f t="shared" si="19"/>
        <v>1</v>
      </c>
      <c r="BJ56">
        <f t="shared" si="19"/>
        <v>1</v>
      </c>
      <c r="BK56">
        <f t="shared" si="17"/>
        <v>1</v>
      </c>
      <c r="BL56">
        <f t="shared" si="17"/>
        <v>1</v>
      </c>
      <c r="BM56">
        <f t="shared" si="17"/>
        <v>1</v>
      </c>
      <c r="BN56">
        <f t="shared" si="17"/>
        <v>1</v>
      </c>
      <c r="BO56">
        <f t="shared" si="17"/>
        <v>1</v>
      </c>
      <c r="BP56">
        <f t="shared" si="17"/>
        <v>1</v>
      </c>
      <c r="BQ56">
        <f t="shared" si="17"/>
        <v>1</v>
      </c>
      <c r="BR56">
        <f t="shared" si="17"/>
        <v>1</v>
      </c>
      <c r="BS56">
        <f t="shared" si="17"/>
        <v>1</v>
      </c>
      <c r="BT56">
        <f t="shared" si="17"/>
        <v>1</v>
      </c>
      <c r="BU56">
        <f t="shared" si="17"/>
        <v>1</v>
      </c>
      <c r="BV56">
        <f t="shared" si="17"/>
        <v>1</v>
      </c>
      <c r="BW56">
        <f t="shared" si="17"/>
        <v>1</v>
      </c>
      <c r="BX56">
        <f t="shared" si="17"/>
        <v>1</v>
      </c>
      <c r="BY56">
        <f t="shared" si="17"/>
        <v>1</v>
      </c>
      <c r="BZ56">
        <f t="shared" si="12"/>
        <v>1</v>
      </c>
    </row>
    <row r="57" spans="1:78">
      <c r="A57" s="58"/>
      <c r="B57" s="7" t="e">
        <f>+_xlfn.XLOOKUP(I57,#REF!,#REF!)</f>
        <v>#REF!</v>
      </c>
      <c r="C57" s="8">
        <v>1</v>
      </c>
      <c r="D57" s="8" t="str">
        <f t="shared" si="7"/>
        <v>01-MK-26-10</v>
      </c>
      <c r="E57" s="58">
        <v>45413</v>
      </c>
      <c r="F57" s="70"/>
      <c r="G57" s="70"/>
      <c r="H57" s="9" t="s">
        <v>37</v>
      </c>
      <c r="I57" s="66" t="s">
        <v>660</v>
      </c>
      <c r="J57" s="7" t="str">
        <f>+_xlfn.XLOOKUP(I57,'R4'!B:B,'R4'!C:C)</f>
        <v>AMR - KAMYON - MAN - KH</v>
      </c>
      <c r="P57">
        <f t="shared" ref="P57:AE72" si="20">+IF(P$2&gt;=$E57,1,0)*$C57</f>
        <v>0</v>
      </c>
      <c r="Q57">
        <f t="shared" si="20"/>
        <v>0</v>
      </c>
      <c r="R57">
        <f t="shared" si="20"/>
        <v>0</v>
      </c>
      <c r="S57">
        <f t="shared" si="20"/>
        <v>0</v>
      </c>
      <c r="T57">
        <f t="shared" si="20"/>
        <v>0</v>
      </c>
      <c r="U57">
        <f t="shared" si="20"/>
        <v>0</v>
      </c>
      <c r="V57">
        <f t="shared" si="20"/>
        <v>0</v>
      </c>
      <c r="W57">
        <f t="shared" si="20"/>
        <v>1</v>
      </c>
      <c r="X57">
        <f t="shared" si="20"/>
        <v>1</v>
      </c>
      <c r="Y57">
        <f t="shared" si="20"/>
        <v>1</v>
      </c>
      <c r="Z57">
        <f t="shared" si="20"/>
        <v>1</v>
      </c>
      <c r="AA57">
        <f t="shared" si="20"/>
        <v>1</v>
      </c>
      <c r="AB57">
        <f t="shared" si="20"/>
        <v>1</v>
      </c>
      <c r="AC57">
        <f t="shared" si="20"/>
        <v>1</v>
      </c>
      <c r="AD57">
        <f t="shared" si="20"/>
        <v>1</v>
      </c>
      <c r="AE57">
        <f t="shared" si="20"/>
        <v>1</v>
      </c>
      <c r="AF57">
        <f t="shared" si="18"/>
        <v>1</v>
      </c>
      <c r="AG57">
        <f t="shared" si="18"/>
        <v>1</v>
      </c>
      <c r="AH57">
        <f t="shared" si="18"/>
        <v>1</v>
      </c>
      <c r="AI57">
        <f t="shared" si="18"/>
        <v>1</v>
      </c>
      <c r="AJ57">
        <f t="shared" si="18"/>
        <v>1</v>
      </c>
      <c r="AK57">
        <f t="shared" si="18"/>
        <v>1</v>
      </c>
      <c r="AL57">
        <f t="shared" si="18"/>
        <v>1</v>
      </c>
      <c r="AM57">
        <f t="shared" si="18"/>
        <v>1</v>
      </c>
      <c r="AN57">
        <f t="shared" si="18"/>
        <v>1</v>
      </c>
      <c r="AO57">
        <f t="shared" si="18"/>
        <v>1</v>
      </c>
      <c r="AP57">
        <f t="shared" si="18"/>
        <v>1</v>
      </c>
      <c r="AQ57">
        <f t="shared" si="18"/>
        <v>1</v>
      </c>
      <c r="AR57">
        <f t="shared" si="18"/>
        <v>1</v>
      </c>
      <c r="AS57">
        <f t="shared" si="18"/>
        <v>1</v>
      </c>
      <c r="AT57">
        <f t="shared" si="18"/>
        <v>1</v>
      </c>
      <c r="AU57">
        <f t="shared" si="19"/>
        <v>1</v>
      </c>
      <c r="AV57">
        <f t="shared" si="19"/>
        <v>1</v>
      </c>
      <c r="AW57">
        <f t="shared" si="19"/>
        <v>1</v>
      </c>
      <c r="AX57">
        <f t="shared" si="19"/>
        <v>1</v>
      </c>
      <c r="AY57">
        <f t="shared" si="19"/>
        <v>1</v>
      </c>
      <c r="AZ57">
        <f t="shared" si="19"/>
        <v>1</v>
      </c>
      <c r="BA57">
        <f t="shared" si="19"/>
        <v>1</v>
      </c>
      <c r="BB57">
        <f t="shared" si="19"/>
        <v>1</v>
      </c>
      <c r="BC57">
        <f t="shared" si="19"/>
        <v>1</v>
      </c>
      <c r="BD57">
        <f t="shared" si="19"/>
        <v>1</v>
      </c>
      <c r="BE57">
        <f t="shared" si="19"/>
        <v>1</v>
      </c>
      <c r="BF57">
        <f t="shared" si="19"/>
        <v>1</v>
      </c>
      <c r="BG57">
        <f t="shared" si="19"/>
        <v>1</v>
      </c>
      <c r="BH57">
        <f t="shared" si="19"/>
        <v>1</v>
      </c>
      <c r="BI57">
        <f t="shared" si="19"/>
        <v>1</v>
      </c>
      <c r="BJ57">
        <f t="shared" si="19"/>
        <v>1</v>
      </c>
      <c r="BK57">
        <f t="shared" si="17"/>
        <v>1</v>
      </c>
      <c r="BL57">
        <f t="shared" si="17"/>
        <v>1</v>
      </c>
      <c r="BM57">
        <f t="shared" si="17"/>
        <v>1</v>
      </c>
      <c r="BN57">
        <f t="shared" si="17"/>
        <v>1</v>
      </c>
      <c r="BO57">
        <f t="shared" si="17"/>
        <v>1</v>
      </c>
      <c r="BP57">
        <f t="shared" si="17"/>
        <v>1</v>
      </c>
      <c r="BQ57">
        <f t="shared" si="17"/>
        <v>1</v>
      </c>
      <c r="BR57">
        <f t="shared" si="17"/>
        <v>1</v>
      </c>
      <c r="BS57">
        <f t="shared" si="17"/>
        <v>1</v>
      </c>
      <c r="BT57">
        <f t="shared" si="17"/>
        <v>1</v>
      </c>
      <c r="BU57">
        <f t="shared" si="17"/>
        <v>1</v>
      </c>
      <c r="BV57">
        <f t="shared" si="17"/>
        <v>1</v>
      </c>
      <c r="BW57">
        <f t="shared" si="17"/>
        <v>1</v>
      </c>
      <c r="BX57">
        <f t="shared" si="17"/>
        <v>1</v>
      </c>
      <c r="BY57">
        <f t="shared" si="17"/>
        <v>1</v>
      </c>
      <c r="BZ57">
        <f t="shared" si="12"/>
        <v>1</v>
      </c>
    </row>
    <row r="58" spans="1:78">
      <c r="A58" s="58"/>
      <c r="B58" s="7" t="e">
        <f>+_xlfn.XLOOKUP(I58,#REF!,#REF!)</f>
        <v>#REF!</v>
      </c>
      <c r="C58" s="8">
        <v>1</v>
      </c>
      <c r="D58" s="8" t="str">
        <f t="shared" si="7"/>
        <v>01-MK-26-10</v>
      </c>
      <c r="E58" s="58">
        <v>45413</v>
      </c>
      <c r="F58" s="70"/>
      <c r="G58" s="70"/>
      <c r="H58" s="9" t="s">
        <v>37</v>
      </c>
      <c r="I58" s="66" t="s">
        <v>663</v>
      </c>
      <c r="J58" s="7" t="str">
        <f>+_xlfn.XLOOKUP(I58,'R4'!B:B,'R4'!C:C)</f>
        <v>AMR - KAMYON - MAN - KH</v>
      </c>
      <c r="P58">
        <f t="shared" si="20"/>
        <v>0</v>
      </c>
      <c r="Q58">
        <f t="shared" si="20"/>
        <v>0</v>
      </c>
      <c r="R58">
        <f t="shared" si="20"/>
        <v>0</v>
      </c>
      <c r="S58">
        <f t="shared" si="20"/>
        <v>0</v>
      </c>
      <c r="T58">
        <f t="shared" si="20"/>
        <v>0</v>
      </c>
      <c r="U58">
        <f t="shared" si="20"/>
        <v>0</v>
      </c>
      <c r="V58">
        <f t="shared" si="20"/>
        <v>0</v>
      </c>
      <c r="W58">
        <f t="shared" si="20"/>
        <v>1</v>
      </c>
      <c r="X58">
        <f t="shared" si="20"/>
        <v>1</v>
      </c>
      <c r="Y58">
        <f t="shared" si="20"/>
        <v>1</v>
      </c>
      <c r="Z58">
        <f t="shared" si="20"/>
        <v>1</v>
      </c>
      <c r="AA58">
        <f t="shared" si="20"/>
        <v>1</v>
      </c>
      <c r="AB58">
        <f t="shared" si="20"/>
        <v>1</v>
      </c>
      <c r="AC58">
        <f t="shared" si="20"/>
        <v>1</v>
      </c>
      <c r="AD58">
        <f t="shared" si="20"/>
        <v>1</v>
      </c>
      <c r="AE58">
        <f t="shared" si="20"/>
        <v>1</v>
      </c>
      <c r="AF58">
        <f t="shared" si="18"/>
        <v>1</v>
      </c>
      <c r="AG58">
        <f t="shared" si="18"/>
        <v>1</v>
      </c>
      <c r="AH58">
        <f t="shared" si="18"/>
        <v>1</v>
      </c>
      <c r="AI58">
        <f t="shared" si="18"/>
        <v>1</v>
      </c>
      <c r="AJ58">
        <f t="shared" si="18"/>
        <v>1</v>
      </c>
      <c r="AK58">
        <f t="shared" si="18"/>
        <v>1</v>
      </c>
      <c r="AL58">
        <f t="shared" si="18"/>
        <v>1</v>
      </c>
      <c r="AM58">
        <f t="shared" si="18"/>
        <v>1</v>
      </c>
      <c r="AN58">
        <f t="shared" si="18"/>
        <v>1</v>
      </c>
      <c r="AO58">
        <f t="shared" si="18"/>
        <v>1</v>
      </c>
      <c r="AP58">
        <f t="shared" si="18"/>
        <v>1</v>
      </c>
      <c r="AQ58">
        <f t="shared" si="18"/>
        <v>1</v>
      </c>
      <c r="AR58">
        <f t="shared" si="18"/>
        <v>1</v>
      </c>
      <c r="AS58">
        <f t="shared" si="18"/>
        <v>1</v>
      </c>
      <c r="AT58">
        <f t="shared" si="18"/>
        <v>1</v>
      </c>
      <c r="AU58">
        <f t="shared" si="19"/>
        <v>1</v>
      </c>
      <c r="AV58">
        <f t="shared" si="19"/>
        <v>1</v>
      </c>
      <c r="AW58">
        <f t="shared" si="19"/>
        <v>1</v>
      </c>
      <c r="AX58">
        <f t="shared" si="19"/>
        <v>1</v>
      </c>
      <c r="AY58">
        <f t="shared" si="19"/>
        <v>1</v>
      </c>
      <c r="AZ58">
        <f t="shared" si="19"/>
        <v>1</v>
      </c>
      <c r="BA58">
        <f t="shared" si="19"/>
        <v>1</v>
      </c>
      <c r="BB58">
        <f t="shared" si="19"/>
        <v>1</v>
      </c>
      <c r="BC58">
        <f t="shared" si="19"/>
        <v>1</v>
      </c>
      <c r="BD58">
        <f t="shared" si="19"/>
        <v>1</v>
      </c>
      <c r="BE58">
        <f t="shared" si="19"/>
        <v>1</v>
      </c>
      <c r="BF58">
        <f t="shared" si="19"/>
        <v>1</v>
      </c>
      <c r="BG58">
        <f t="shared" si="19"/>
        <v>1</v>
      </c>
      <c r="BH58">
        <f t="shared" si="19"/>
        <v>1</v>
      </c>
      <c r="BI58">
        <f t="shared" si="19"/>
        <v>1</v>
      </c>
      <c r="BJ58">
        <f t="shared" si="19"/>
        <v>1</v>
      </c>
      <c r="BK58">
        <f t="shared" si="17"/>
        <v>1</v>
      </c>
      <c r="BL58">
        <f t="shared" si="17"/>
        <v>1</v>
      </c>
      <c r="BM58">
        <f t="shared" si="17"/>
        <v>1</v>
      </c>
      <c r="BN58">
        <f t="shared" si="17"/>
        <v>1</v>
      </c>
      <c r="BO58">
        <f t="shared" si="17"/>
        <v>1</v>
      </c>
      <c r="BP58">
        <f t="shared" si="17"/>
        <v>1</v>
      </c>
      <c r="BQ58">
        <f t="shared" si="17"/>
        <v>1</v>
      </c>
      <c r="BR58">
        <f t="shared" si="17"/>
        <v>1</v>
      </c>
      <c r="BS58">
        <f t="shared" si="17"/>
        <v>1</v>
      </c>
      <c r="BT58">
        <f t="shared" si="17"/>
        <v>1</v>
      </c>
      <c r="BU58">
        <f t="shared" si="17"/>
        <v>1</v>
      </c>
      <c r="BV58">
        <f t="shared" si="17"/>
        <v>1</v>
      </c>
      <c r="BW58">
        <f t="shared" si="17"/>
        <v>1</v>
      </c>
      <c r="BX58">
        <f t="shared" si="17"/>
        <v>1</v>
      </c>
      <c r="BY58">
        <f t="shared" si="17"/>
        <v>1</v>
      </c>
      <c r="BZ58">
        <f t="shared" si="12"/>
        <v>1</v>
      </c>
    </row>
    <row r="59" spans="1:78">
      <c r="A59" s="58"/>
      <c r="B59" s="7" t="e">
        <f>+_xlfn.XLOOKUP(I59,#REF!,#REF!)</f>
        <v>#REF!</v>
      </c>
      <c r="C59" s="8">
        <v>1</v>
      </c>
      <c r="D59" s="8" t="str">
        <f t="shared" si="7"/>
        <v>01-MK-26-10</v>
      </c>
      <c r="E59" s="58">
        <v>45413</v>
      </c>
      <c r="F59" s="70"/>
      <c r="G59" s="70"/>
      <c r="H59" s="9" t="s">
        <v>37</v>
      </c>
      <c r="I59" s="66" t="s">
        <v>666</v>
      </c>
      <c r="J59" s="7" t="str">
        <f>+_xlfn.XLOOKUP(I59,'R4'!B:B,'R4'!C:C)</f>
        <v>AMR - KAMYON - MAN - KH</v>
      </c>
      <c r="P59">
        <f t="shared" si="20"/>
        <v>0</v>
      </c>
      <c r="Q59">
        <f t="shared" si="20"/>
        <v>0</v>
      </c>
      <c r="R59">
        <f t="shared" si="20"/>
        <v>0</v>
      </c>
      <c r="S59">
        <f t="shared" si="20"/>
        <v>0</v>
      </c>
      <c r="T59">
        <f t="shared" si="20"/>
        <v>0</v>
      </c>
      <c r="U59">
        <f t="shared" si="20"/>
        <v>0</v>
      </c>
      <c r="V59">
        <f t="shared" si="20"/>
        <v>0</v>
      </c>
      <c r="W59">
        <f t="shared" si="20"/>
        <v>1</v>
      </c>
      <c r="X59">
        <f t="shared" si="20"/>
        <v>1</v>
      </c>
      <c r="Y59">
        <f t="shared" si="20"/>
        <v>1</v>
      </c>
      <c r="Z59">
        <f t="shared" si="20"/>
        <v>1</v>
      </c>
      <c r="AA59">
        <f t="shared" si="20"/>
        <v>1</v>
      </c>
      <c r="AB59">
        <f t="shared" si="20"/>
        <v>1</v>
      </c>
      <c r="AC59">
        <f t="shared" si="20"/>
        <v>1</v>
      </c>
      <c r="AD59">
        <f t="shared" si="20"/>
        <v>1</v>
      </c>
      <c r="AE59">
        <f t="shared" si="20"/>
        <v>1</v>
      </c>
      <c r="AF59">
        <f t="shared" si="18"/>
        <v>1</v>
      </c>
      <c r="AG59">
        <f t="shared" si="18"/>
        <v>1</v>
      </c>
      <c r="AH59">
        <f t="shared" si="18"/>
        <v>1</v>
      </c>
      <c r="AI59">
        <f t="shared" si="18"/>
        <v>1</v>
      </c>
      <c r="AJ59">
        <f t="shared" si="18"/>
        <v>1</v>
      </c>
      <c r="AK59">
        <f t="shared" si="18"/>
        <v>1</v>
      </c>
      <c r="AL59">
        <f t="shared" si="18"/>
        <v>1</v>
      </c>
      <c r="AM59">
        <f t="shared" si="18"/>
        <v>1</v>
      </c>
      <c r="AN59">
        <f t="shared" si="18"/>
        <v>1</v>
      </c>
      <c r="AO59">
        <f t="shared" si="18"/>
        <v>1</v>
      </c>
      <c r="AP59">
        <f t="shared" si="18"/>
        <v>1</v>
      </c>
      <c r="AQ59">
        <f t="shared" si="18"/>
        <v>1</v>
      </c>
      <c r="AR59">
        <f t="shared" si="18"/>
        <v>1</v>
      </c>
      <c r="AS59">
        <f t="shared" si="18"/>
        <v>1</v>
      </c>
      <c r="AT59">
        <f t="shared" si="18"/>
        <v>1</v>
      </c>
      <c r="AU59">
        <f t="shared" si="19"/>
        <v>1</v>
      </c>
      <c r="AV59">
        <f t="shared" si="19"/>
        <v>1</v>
      </c>
      <c r="AW59">
        <f t="shared" si="19"/>
        <v>1</v>
      </c>
      <c r="AX59">
        <f t="shared" si="19"/>
        <v>1</v>
      </c>
      <c r="AY59">
        <f t="shared" si="19"/>
        <v>1</v>
      </c>
      <c r="AZ59">
        <f t="shared" si="19"/>
        <v>1</v>
      </c>
      <c r="BA59">
        <f t="shared" si="19"/>
        <v>1</v>
      </c>
      <c r="BB59">
        <f t="shared" si="19"/>
        <v>1</v>
      </c>
      <c r="BC59">
        <f t="shared" si="19"/>
        <v>1</v>
      </c>
      <c r="BD59">
        <f t="shared" si="19"/>
        <v>1</v>
      </c>
      <c r="BE59">
        <f t="shared" si="19"/>
        <v>1</v>
      </c>
      <c r="BF59">
        <f t="shared" si="19"/>
        <v>1</v>
      </c>
      <c r="BG59">
        <f t="shared" si="19"/>
        <v>1</v>
      </c>
      <c r="BH59">
        <f t="shared" si="19"/>
        <v>1</v>
      </c>
      <c r="BI59">
        <f t="shared" si="19"/>
        <v>1</v>
      </c>
      <c r="BJ59">
        <f t="shared" si="19"/>
        <v>1</v>
      </c>
      <c r="BK59">
        <f t="shared" si="17"/>
        <v>1</v>
      </c>
      <c r="BL59">
        <f t="shared" si="17"/>
        <v>1</v>
      </c>
      <c r="BM59">
        <f t="shared" si="17"/>
        <v>1</v>
      </c>
      <c r="BN59">
        <f t="shared" si="17"/>
        <v>1</v>
      </c>
      <c r="BO59">
        <f t="shared" si="17"/>
        <v>1</v>
      </c>
      <c r="BP59">
        <f t="shared" si="17"/>
        <v>1</v>
      </c>
      <c r="BQ59">
        <f t="shared" si="17"/>
        <v>1</v>
      </c>
      <c r="BR59">
        <f t="shared" si="17"/>
        <v>1</v>
      </c>
      <c r="BS59">
        <f t="shared" si="17"/>
        <v>1</v>
      </c>
      <c r="BT59">
        <f t="shared" si="17"/>
        <v>1</v>
      </c>
      <c r="BU59">
        <f t="shared" si="17"/>
        <v>1</v>
      </c>
      <c r="BV59">
        <f t="shared" si="17"/>
        <v>1</v>
      </c>
      <c r="BW59">
        <f t="shared" si="17"/>
        <v>1</v>
      </c>
      <c r="BX59">
        <f t="shared" si="17"/>
        <v>1</v>
      </c>
      <c r="BY59">
        <f t="shared" si="17"/>
        <v>1</v>
      </c>
      <c r="BZ59">
        <f t="shared" si="12"/>
        <v>1</v>
      </c>
    </row>
    <row r="60" spans="1:78">
      <c r="A60" s="58"/>
      <c r="B60" s="7" t="e">
        <f>+_xlfn.XLOOKUP(I60,#REF!,#REF!)</f>
        <v>#REF!</v>
      </c>
      <c r="C60" s="8">
        <v>1</v>
      </c>
      <c r="D60" s="8" t="str">
        <f t="shared" si="7"/>
        <v>01-MK-26-10</v>
      </c>
      <c r="E60" s="58">
        <v>45413</v>
      </c>
      <c r="F60" s="70"/>
      <c r="G60" s="70"/>
      <c r="H60" s="9" t="s">
        <v>37</v>
      </c>
      <c r="I60" s="66" t="s">
        <v>669</v>
      </c>
      <c r="J60" s="7" t="str">
        <f>+_xlfn.XLOOKUP(I60,'R4'!B:B,'R4'!C:C)</f>
        <v>AMR - KAMYON - MAN - KH</v>
      </c>
      <c r="P60">
        <f t="shared" si="20"/>
        <v>0</v>
      </c>
      <c r="Q60">
        <f t="shared" si="20"/>
        <v>0</v>
      </c>
      <c r="R60">
        <f t="shared" si="20"/>
        <v>0</v>
      </c>
      <c r="S60">
        <f t="shared" si="20"/>
        <v>0</v>
      </c>
      <c r="T60">
        <f t="shared" si="20"/>
        <v>0</v>
      </c>
      <c r="U60">
        <f t="shared" si="20"/>
        <v>0</v>
      </c>
      <c r="V60">
        <f t="shared" si="20"/>
        <v>0</v>
      </c>
      <c r="W60">
        <f t="shared" si="20"/>
        <v>1</v>
      </c>
      <c r="X60">
        <f t="shared" si="20"/>
        <v>1</v>
      </c>
      <c r="Y60">
        <f t="shared" si="20"/>
        <v>1</v>
      </c>
      <c r="Z60">
        <f t="shared" si="20"/>
        <v>1</v>
      </c>
      <c r="AA60">
        <f t="shared" si="20"/>
        <v>1</v>
      </c>
      <c r="AB60">
        <f t="shared" si="20"/>
        <v>1</v>
      </c>
      <c r="AC60">
        <f t="shared" si="20"/>
        <v>1</v>
      </c>
      <c r="AD60">
        <f t="shared" si="20"/>
        <v>1</v>
      </c>
      <c r="AE60">
        <f t="shared" si="20"/>
        <v>1</v>
      </c>
      <c r="AF60">
        <f t="shared" si="18"/>
        <v>1</v>
      </c>
      <c r="AG60">
        <f t="shared" si="18"/>
        <v>1</v>
      </c>
      <c r="AH60">
        <f t="shared" si="18"/>
        <v>1</v>
      </c>
      <c r="AI60">
        <f t="shared" si="18"/>
        <v>1</v>
      </c>
      <c r="AJ60">
        <f t="shared" si="18"/>
        <v>1</v>
      </c>
      <c r="AK60">
        <f t="shared" si="18"/>
        <v>1</v>
      </c>
      <c r="AL60">
        <f t="shared" si="18"/>
        <v>1</v>
      </c>
      <c r="AM60">
        <f t="shared" si="18"/>
        <v>1</v>
      </c>
      <c r="AN60">
        <f t="shared" si="18"/>
        <v>1</v>
      </c>
      <c r="AO60">
        <f t="shared" si="18"/>
        <v>1</v>
      </c>
      <c r="AP60">
        <f t="shared" si="18"/>
        <v>1</v>
      </c>
      <c r="AQ60">
        <f t="shared" si="18"/>
        <v>1</v>
      </c>
      <c r="AR60">
        <f t="shared" si="18"/>
        <v>1</v>
      </c>
      <c r="AS60">
        <f t="shared" si="18"/>
        <v>1</v>
      </c>
      <c r="AT60">
        <f t="shared" si="18"/>
        <v>1</v>
      </c>
      <c r="AU60">
        <f t="shared" si="19"/>
        <v>1</v>
      </c>
      <c r="AV60">
        <f t="shared" si="19"/>
        <v>1</v>
      </c>
      <c r="AW60">
        <f t="shared" si="19"/>
        <v>1</v>
      </c>
      <c r="AX60">
        <f t="shared" si="19"/>
        <v>1</v>
      </c>
      <c r="AY60">
        <f t="shared" si="19"/>
        <v>1</v>
      </c>
      <c r="AZ60">
        <f t="shared" si="19"/>
        <v>1</v>
      </c>
      <c r="BA60">
        <f t="shared" si="19"/>
        <v>1</v>
      </c>
      <c r="BB60">
        <f t="shared" si="19"/>
        <v>1</v>
      </c>
      <c r="BC60">
        <f t="shared" si="19"/>
        <v>1</v>
      </c>
      <c r="BD60">
        <f t="shared" si="19"/>
        <v>1</v>
      </c>
      <c r="BE60">
        <f t="shared" si="19"/>
        <v>1</v>
      </c>
      <c r="BF60">
        <f t="shared" si="19"/>
        <v>1</v>
      </c>
      <c r="BG60">
        <f t="shared" si="19"/>
        <v>1</v>
      </c>
      <c r="BH60">
        <f t="shared" si="19"/>
        <v>1</v>
      </c>
      <c r="BI60">
        <f t="shared" si="19"/>
        <v>1</v>
      </c>
      <c r="BJ60">
        <f t="shared" si="19"/>
        <v>1</v>
      </c>
      <c r="BK60">
        <f t="shared" si="17"/>
        <v>1</v>
      </c>
      <c r="BL60">
        <f t="shared" si="17"/>
        <v>1</v>
      </c>
      <c r="BM60">
        <f t="shared" si="17"/>
        <v>1</v>
      </c>
      <c r="BN60">
        <f t="shared" si="17"/>
        <v>1</v>
      </c>
      <c r="BO60">
        <f t="shared" si="17"/>
        <v>1</v>
      </c>
      <c r="BP60">
        <f t="shared" si="17"/>
        <v>1</v>
      </c>
      <c r="BQ60">
        <f t="shared" si="17"/>
        <v>1</v>
      </c>
      <c r="BR60">
        <f t="shared" si="17"/>
        <v>1</v>
      </c>
      <c r="BS60">
        <f t="shared" si="17"/>
        <v>1</v>
      </c>
      <c r="BT60">
        <f t="shared" si="17"/>
        <v>1</v>
      </c>
      <c r="BU60">
        <f t="shared" si="17"/>
        <v>1</v>
      </c>
      <c r="BV60">
        <f t="shared" si="17"/>
        <v>1</v>
      </c>
      <c r="BW60">
        <f t="shared" si="17"/>
        <v>1</v>
      </c>
      <c r="BX60">
        <f t="shared" si="17"/>
        <v>1</v>
      </c>
      <c r="BY60">
        <f t="shared" si="17"/>
        <v>1</v>
      </c>
      <c r="BZ60">
        <f t="shared" si="12"/>
        <v>1</v>
      </c>
    </row>
    <row r="61" spans="1:78">
      <c r="A61" s="58"/>
      <c r="B61" s="7" t="e">
        <f>+_xlfn.XLOOKUP(I61,#REF!,#REF!)</f>
        <v>#REF!</v>
      </c>
      <c r="C61" s="8">
        <v>1</v>
      </c>
      <c r="D61" s="8" t="str">
        <f t="shared" si="7"/>
        <v>01-MK-26-10</v>
      </c>
      <c r="E61" s="58">
        <v>45413</v>
      </c>
      <c r="F61" s="70"/>
      <c r="G61" s="70"/>
      <c r="H61" s="9" t="s">
        <v>37</v>
      </c>
      <c r="I61" s="66" t="s">
        <v>672</v>
      </c>
      <c r="J61" s="7" t="str">
        <f>+_xlfn.XLOOKUP(I61,'R4'!B:B,'R4'!C:C)</f>
        <v>AMR - KAMYON - MAN - KH</v>
      </c>
      <c r="P61">
        <f t="shared" si="20"/>
        <v>0</v>
      </c>
      <c r="Q61">
        <f t="shared" si="20"/>
        <v>0</v>
      </c>
      <c r="R61">
        <f t="shared" si="20"/>
        <v>0</v>
      </c>
      <c r="S61">
        <f t="shared" si="20"/>
        <v>0</v>
      </c>
      <c r="T61">
        <f t="shared" si="20"/>
        <v>0</v>
      </c>
      <c r="U61">
        <f t="shared" si="20"/>
        <v>0</v>
      </c>
      <c r="V61">
        <f t="shared" si="20"/>
        <v>0</v>
      </c>
      <c r="W61">
        <f t="shared" si="20"/>
        <v>1</v>
      </c>
      <c r="X61">
        <f t="shared" si="20"/>
        <v>1</v>
      </c>
      <c r="Y61">
        <f t="shared" si="20"/>
        <v>1</v>
      </c>
      <c r="Z61">
        <f t="shared" si="20"/>
        <v>1</v>
      </c>
      <c r="AA61">
        <f t="shared" si="20"/>
        <v>1</v>
      </c>
      <c r="AB61">
        <f t="shared" si="20"/>
        <v>1</v>
      </c>
      <c r="AC61">
        <f t="shared" si="20"/>
        <v>1</v>
      </c>
      <c r="AD61">
        <f t="shared" si="20"/>
        <v>1</v>
      </c>
      <c r="AE61">
        <f t="shared" si="20"/>
        <v>1</v>
      </c>
      <c r="AF61">
        <f t="shared" si="18"/>
        <v>1</v>
      </c>
      <c r="AG61">
        <f t="shared" si="18"/>
        <v>1</v>
      </c>
      <c r="AH61">
        <f t="shared" si="18"/>
        <v>1</v>
      </c>
      <c r="AI61">
        <f t="shared" si="18"/>
        <v>1</v>
      </c>
      <c r="AJ61">
        <f t="shared" si="18"/>
        <v>1</v>
      </c>
      <c r="AK61">
        <f t="shared" si="18"/>
        <v>1</v>
      </c>
      <c r="AL61">
        <f t="shared" si="18"/>
        <v>1</v>
      </c>
      <c r="AM61">
        <f t="shared" si="18"/>
        <v>1</v>
      </c>
      <c r="AN61">
        <f t="shared" si="18"/>
        <v>1</v>
      </c>
      <c r="AO61">
        <f t="shared" si="18"/>
        <v>1</v>
      </c>
      <c r="AP61">
        <f t="shared" si="18"/>
        <v>1</v>
      </c>
      <c r="AQ61">
        <f t="shared" si="18"/>
        <v>1</v>
      </c>
      <c r="AR61">
        <f t="shared" si="18"/>
        <v>1</v>
      </c>
      <c r="AS61">
        <f t="shared" si="18"/>
        <v>1</v>
      </c>
      <c r="AT61">
        <f t="shared" si="18"/>
        <v>1</v>
      </c>
      <c r="AU61">
        <f t="shared" si="19"/>
        <v>1</v>
      </c>
      <c r="AV61">
        <f t="shared" si="19"/>
        <v>1</v>
      </c>
      <c r="AW61">
        <f t="shared" si="19"/>
        <v>1</v>
      </c>
      <c r="AX61">
        <f t="shared" si="19"/>
        <v>1</v>
      </c>
      <c r="AY61">
        <f t="shared" si="19"/>
        <v>1</v>
      </c>
      <c r="AZ61">
        <f t="shared" si="19"/>
        <v>1</v>
      </c>
      <c r="BA61">
        <f t="shared" si="19"/>
        <v>1</v>
      </c>
      <c r="BB61">
        <f t="shared" si="19"/>
        <v>1</v>
      </c>
      <c r="BC61">
        <f t="shared" si="19"/>
        <v>1</v>
      </c>
      <c r="BD61">
        <f t="shared" si="19"/>
        <v>1</v>
      </c>
      <c r="BE61">
        <f t="shared" si="19"/>
        <v>1</v>
      </c>
      <c r="BF61">
        <f t="shared" si="19"/>
        <v>1</v>
      </c>
      <c r="BG61">
        <f t="shared" si="19"/>
        <v>1</v>
      </c>
      <c r="BH61">
        <f t="shared" si="19"/>
        <v>1</v>
      </c>
      <c r="BI61">
        <f t="shared" si="19"/>
        <v>1</v>
      </c>
      <c r="BJ61">
        <f t="shared" si="19"/>
        <v>1</v>
      </c>
      <c r="BK61">
        <f t="shared" si="17"/>
        <v>1</v>
      </c>
      <c r="BL61">
        <f t="shared" si="17"/>
        <v>1</v>
      </c>
      <c r="BM61">
        <f t="shared" si="17"/>
        <v>1</v>
      </c>
      <c r="BN61">
        <f t="shared" si="17"/>
        <v>1</v>
      </c>
      <c r="BO61">
        <f t="shared" si="17"/>
        <v>1</v>
      </c>
      <c r="BP61">
        <f t="shared" si="17"/>
        <v>1</v>
      </c>
      <c r="BQ61">
        <f t="shared" si="17"/>
        <v>1</v>
      </c>
      <c r="BR61">
        <f t="shared" si="17"/>
        <v>1</v>
      </c>
      <c r="BS61">
        <f t="shared" si="17"/>
        <v>1</v>
      </c>
      <c r="BT61">
        <f t="shared" si="17"/>
        <v>1</v>
      </c>
      <c r="BU61">
        <f t="shared" si="17"/>
        <v>1</v>
      </c>
      <c r="BV61">
        <f t="shared" si="17"/>
        <v>1</v>
      </c>
      <c r="BW61">
        <f t="shared" si="17"/>
        <v>1</v>
      </c>
      <c r="BX61">
        <f t="shared" si="17"/>
        <v>1</v>
      </c>
      <c r="BY61">
        <f t="shared" si="17"/>
        <v>1</v>
      </c>
      <c r="BZ61">
        <f t="shared" si="12"/>
        <v>1</v>
      </c>
    </row>
    <row r="62" spans="1:78">
      <c r="A62" s="58"/>
      <c r="B62" s="7" t="e">
        <f>+_xlfn.XLOOKUP(I62,#REF!,#REF!)</f>
        <v>#REF!</v>
      </c>
      <c r="C62" s="8">
        <v>1</v>
      </c>
      <c r="D62" s="8" t="str">
        <f t="shared" si="7"/>
        <v>01-MK-26-10</v>
      </c>
      <c r="E62" s="58">
        <v>45413</v>
      </c>
      <c r="F62" s="70"/>
      <c r="G62" s="70"/>
      <c r="H62" s="9" t="s">
        <v>37</v>
      </c>
      <c r="I62" s="66" t="s">
        <v>675</v>
      </c>
      <c r="J62" s="7" t="str">
        <f>+_xlfn.XLOOKUP(I62,'R4'!B:B,'R4'!C:C)</f>
        <v>AMR - KAMYON - MAN - KH</v>
      </c>
      <c r="P62">
        <f t="shared" si="20"/>
        <v>0</v>
      </c>
      <c r="Q62">
        <f t="shared" si="20"/>
        <v>0</v>
      </c>
      <c r="R62">
        <f t="shared" si="20"/>
        <v>0</v>
      </c>
      <c r="S62">
        <f t="shared" si="20"/>
        <v>0</v>
      </c>
      <c r="T62">
        <f t="shared" si="20"/>
        <v>0</v>
      </c>
      <c r="U62">
        <f t="shared" si="20"/>
        <v>0</v>
      </c>
      <c r="V62">
        <f t="shared" si="20"/>
        <v>0</v>
      </c>
      <c r="W62">
        <f t="shared" si="20"/>
        <v>1</v>
      </c>
      <c r="X62">
        <f t="shared" si="20"/>
        <v>1</v>
      </c>
      <c r="Y62">
        <f t="shared" si="20"/>
        <v>1</v>
      </c>
      <c r="Z62">
        <f t="shared" si="20"/>
        <v>1</v>
      </c>
      <c r="AA62">
        <f t="shared" si="20"/>
        <v>1</v>
      </c>
      <c r="AB62">
        <f t="shared" si="20"/>
        <v>1</v>
      </c>
      <c r="AC62">
        <f t="shared" si="20"/>
        <v>1</v>
      </c>
      <c r="AD62">
        <f t="shared" si="20"/>
        <v>1</v>
      </c>
      <c r="AE62">
        <f t="shared" si="20"/>
        <v>1</v>
      </c>
      <c r="AF62">
        <f t="shared" si="18"/>
        <v>1</v>
      </c>
      <c r="AG62">
        <f t="shared" si="18"/>
        <v>1</v>
      </c>
      <c r="AH62">
        <f t="shared" si="18"/>
        <v>1</v>
      </c>
      <c r="AI62">
        <f t="shared" si="18"/>
        <v>1</v>
      </c>
      <c r="AJ62">
        <f t="shared" si="18"/>
        <v>1</v>
      </c>
      <c r="AK62">
        <f t="shared" si="18"/>
        <v>1</v>
      </c>
      <c r="AL62">
        <f t="shared" si="18"/>
        <v>1</v>
      </c>
      <c r="AM62">
        <f t="shared" si="18"/>
        <v>1</v>
      </c>
      <c r="AN62">
        <f t="shared" si="18"/>
        <v>1</v>
      </c>
      <c r="AO62">
        <f t="shared" si="18"/>
        <v>1</v>
      </c>
      <c r="AP62">
        <f t="shared" si="18"/>
        <v>1</v>
      </c>
      <c r="AQ62">
        <f t="shared" si="18"/>
        <v>1</v>
      </c>
      <c r="AR62">
        <f t="shared" si="18"/>
        <v>1</v>
      </c>
      <c r="AS62">
        <f t="shared" si="18"/>
        <v>1</v>
      </c>
      <c r="AT62">
        <f t="shared" si="18"/>
        <v>1</v>
      </c>
      <c r="AU62">
        <f t="shared" si="19"/>
        <v>1</v>
      </c>
      <c r="AV62">
        <f t="shared" si="19"/>
        <v>1</v>
      </c>
      <c r="AW62">
        <f t="shared" si="19"/>
        <v>1</v>
      </c>
      <c r="AX62">
        <f t="shared" si="19"/>
        <v>1</v>
      </c>
      <c r="AY62">
        <f t="shared" si="19"/>
        <v>1</v>
      </c>
      <c r="AZ62">
        <f t="shared" si="19"/>
        <v>1</v>
      </c>
      <c r="BA62">
        <f t="shared" si="19"/>
        <v>1</v>
      </c>
      <c r="BB62">
        <f t="shared" si="19"/>
        <v>1</v>
      </c>
      <c r="BC62">
        <f t="shared" si="19"/>
        <v>1</v>
      </c>
      <c r="BD62">
        <f t="shared" si="19"/>
        <v>1</v>
      </c>
      <c r="BE62">
        <f t="shared" si="19"/>
        <v>1</v>
      </c>
      <c r="BF62">
        <f t="shared" si="19"/>
        <v>1</v>
      </c>
      <c r="BG62">
        <f t="shared" si="19"/>
        <v>1</v>
      </c>
      <c r="BH62">
        <f t="shared" si="19"/>
        <v>1</v>
      </c>
      <c r="BI62">
        <f t="shared" si="19"/>
        <v>1</v>
      </c>
      <c r="BJ62">
        <f t="shared" si="19"/>
        <v>1</v>
      </c>
      <c r="BK62">
        <f t="shared" si="17"/>
        <v>1</v>
      </c>
      <c r="BL62">
        <f t="shared" si="17"/>
        <v>1</v>
      </c>
      <c r="BM62">
        <f t="shared" si="17"/>
        <v>1</v>
      </c>
      <c r="BN62">
        <f t="shared" si="17"/>
        <v>1</v>
      </c>
      <c r="BO62">
        <f t="shared" si="17"/>
        <v>1</v>
      </c>
      <c r="BP62">
        <f t="shared" si="17"/>
        <v>1</v>
      </c>
      <c r="BQ62">
        <f t="shared" si="17"/>
        <v>1</v>
      </c>
      <c r="BR62">
        <f t="shared" si="17"/>
        <v>1</v>
      </c>
      <c r="BS62">
        <f t="shared" si="17"/>
        <v>1</v>
      </c>
      <c r="BT62">
        <f t="shared" si="17"/>
        <v>1</v>
      </c>
      <c r="BU62">
        <f t="shared" si="17"/>
        <v>1</v>
      </c>
      <c r="BV62">
        <f t="shared" si="17"/>
        <v>1</v>
      </c>
      <c r="BW62">
        <f t="shared" si="17"/>
        <v>1</v>
      </c>
      <c r="BX62">
        <f t="shared" si="17"/>
        <v>1</v>
      </c>
      <c r="BY62">
        <f t="shared" si="17"/>
        <v>1</v>
      </c>
      <c r="BZ62">
        <f t="shared" si="12"/>
        <v>1</v>
      </c>
    </row>
    <row r="63" spans="1:78">
      <c r="A63" s="58"/>
      <c r="B63" s="7" t="e">
        <f>+_xlfn.XLOOKUP(I63,#REF!,#REF!)</f>
        <v>#REF!</v>
      </c>
      <c r="C63" s="8">
        <v>1</v>
      </c>
      <c r="D63" s="8" t="str">
        <f t="shared" si="7"/>
        <v>01-MK-26-10</v>
      </c>
      <c r="E63" s="58">
        <v>45413</v>
      </c>
      <c r="F63" s="70"/>
      <c r="G63" s="70"/>
      <c r="H63" s="9" t="s">
        <v>37</v>
      </c>
      <c r="I63" s="66" t="s">
        <v>678</v>
      </c>
      <c r="J63" s="7" t="str">
        <f>+_xlfn.XLOOKUP(I63,'R4'!B:B,'R4'!C:C)</f>
        <v>AMR - KAMYON - MAN - KH</v>
      </c>
      <c r="P63">
        <f t="shared" si="20"/>
        <v>0</v>
      </c>
      <c r="Q63">
        <f t="shared" si="20"/>
        <v>0</v>
      </c>
      <c r="R63">
        <f t="shared" si="20"/>
        <v>0</v>
      </c>
      <c r="S63">
        <f t="shared" si="20"/>
        <v>0</v>
      </c>
      <c r="T63">
        <f t="shared" si="20"/>
        <v>0</v>
      </c>
      <c r="U63">
        <f t="shared" si="20"/>
        <v>0</v>
      </c>
      <c r="V63">
        <f t="shared" si="20"/>
        <v>0</v>
      </c>
      <c r="W63">
        <f t="shared" si="20"/>
        <v>1</v>
      </c>
      <c r="X63">
        <f t="shared" si="20"/>
        <v>1</v>
      </c>
      <c r="Y63">
        <f t="shared" si="20"/>
        <v>1</v>
      </c>
      <c r="Z63">
        <f t="shared" si="20"/>
        <v>1</v>
      </c>
      <c r="AA63">
        <f t="shared" si="20"/>
        <v>1</v>
      </c>
      <c r="AB63">
        <f t="shared" si="20"/>
        <v>1</v>
      </c>
      <c r="AC63">
        <f t="shared" si="20"/>
        <v>1</v>
      </c>
      <c r="AD63">
        <f t="shared" si="20"/>
        <v>1</v>
      </c>
      <c r="AE63">
        <f t="shared" si="20"/>
        <v>1</v>
      </c>
      <c r="AF63">
        <f t="shared" si="18"/>
        <v>1</v>
      </c>
      <c r="AG63">
        <f t="shared" si="18"/>
        <v>1</v>
      </c>
      <c r="AH63">
        <f t="shared" si="18"/>
        <v>1</v>
      </c>
      <c r="AI63">
        <f t="shared" si="18"/>
        <v>1</v>
      </c>
      <c r="AJ63">
        <f t="shared" si="18"/>
        <v>1</v>
      </c>
      <c r="AK63">
        <f t="shared" si="18"/>
        <v>1</v>
      </c>
      <c r="AL63">
        <f t="shared" si="18"/>
        <v>1</v>
      </c>
      <c r="AM63">
        <f t="shared" si="18"/>
        <v>1</v>
      </c>
      <c r="AN63">
        <f t="shared" si="18"/>
        <v>1</v>
      </c>
      <c r="AO63">
        <f t="shared" si="18"/>
        <v>1</v>
      </c>
      <c r="AP63">
        <f t="shared" si="18"/>
        <v>1</v>
      </c>
      <c r="AQ63">
        <f t="shared" si="18"/>
        <v>1</v>
      </c>
      <c r="AR63">
        <f t="shared" si="18"/>
        <v>1</v>
      </c>
      <c r="AS63">
        <f t="shared" si="18"/>
        <v>1</v>
      </c>
      <c r="AT63">
        <f t="shared" si="18"/>
        <v>1</v>
      </c>
      <c r="AU63">
        <f t="shared" si="19"/>
        <v>1</v>
      </c>
      <c r="AV63">
        <f t="shared" si="19"/>
        <v>1</v>
      </c>
      <c r="AW63">
        <f t="shared" si="19"/>
        <v>1</v>
      </c>
      <c r="AX63">
        <f t="shared" si="19"/>
        <v>1</v>
      </c>
      <c r="AY63">
        <f t="shared" si="19"/>
        <v>1</v>
      </c>
      <c r="AZ63">
        <f t="shared" si="19"/>
        <v>1</v>
      </c>
      <c r="BA63">
        <f t="shared" si="19"/>
        <v>1</v>
      </c>
      <c r="BB63">
        <f t="shared" si="19"/>
        <v>1</v>
      </c>
      <c r="BC63">
        <f t="shared" si="19"/>
        <v>1</v>
      </c>
      <c r="BD63">
        <f t="shared" si="19"/>
        <v>1</v>
      </c>
      <c r="BE63">
        <f t="shared" si="19"/>
        <v>1</v>
      </c>
      <c r="BF63">
        <f t="shared" si="19"/>
        <v>1</v>
      </c>
      <c r="BG63">
        <f t="shared" si="19"/>
        <v>1</v>
      </c>
      <c r="BH63">
        <f t="shared" si="19"/>
        <v>1</v>
      </c>
      <c r="BI63">
        <f t="shared" si="19"/>
        <v>1</v>
      </c>
      <c r="BJ63">
        <f t="shared" si="19"/>
        <v>1</v>
      </c>
      <c r="BK63">
        <f t="shared" si="17"/>
        <v>1</v>
      </c>
      <c r="BL63">
        <f t="shared" si="17"/>
        <v>1</v>
      </c>
      <c r="BM63">
        <f t="shared" si="17"/>
        <v>1</v>
      </c>
      <c r="BN63">
        <f t="shared" si="17"/>
        <v>1</v>
      </c>
      <c r="BO63">
        <f t="shared" si="17"/>
        <v>1</v>
      </c>
      <c r="BP63">
        <f t="shared" si="17"/>
        <v>1</v>
      </c>
      <c r="BQ63">
        <f t="shared" si="17"/>
        <v>1</v>
      </c>
      <c r="BR63">
        <f t="shared" si="17"/>
        <v>1</v>
      </c>
      <c r="BS63">
        <f t="shared" si="17"/>
        <v>1</v>
      </c>
      <c r="BT63">
        <f t="shared" si="17"/>
        <v>1</v>
      </c>
      <c r="BU63">
        <f t="shared" si="17"/>
        <v>1</v>
      </c>
      <c r="BV63">
        <f t="shared" si="17"/>
        <v>1</v>
      </c>
      <c r="BW63">
        <f t="shared" si="17"/>
        <v>1</v>
      </c>
      <c r="BX63">
        <f t="shared" si="17"/>
        <v>1</v>
      </c>
      <c r="BY63">
        <f t="shared" si="17"/>
        <v>1</v>
      </c>
      <c r="BZ63">
        <f t="shared" si="12"/>
        <v>1</v>
      </c>
    </row>
    <row r="64" spans="1:78">
      <c r="A64" s="58"/>
      <c r="B64" s="7" t="e">
        <f>+_xlfn.XLOOKUP(I64,#REF!,#REF!)</f>
        <v>#REF!</v>
      </c>
      <c r="C64" s="8">
        <v>1</v>
      </c>
      <c r="D64" s="8" t="str">
        <f t="shared" si="7"/>
        <v>01-MK-26-10</v>
      </c>
      <c r="E64" s="58">
        <v>45413</v>
      </c>
      <c r="F64" s="70"/>
      <c r="G64" s="70"/>
      <c r="H64" s="9" t="s">
        <v>37</v>
      </c>
      <c r="I64" s="66" t="s">
        <v>681</v>
      </c>
      <c r="J64" s="7" t="str">
        <f>+_xlfn.XLOOKUP(I64,'R4'!B:B,'R4'!C:C)</f>
        <v>AMR - KAMYON - MAN - KH</v>
      </c>
      <c r="P64">
        <f t="shared" si="20"/>
        <v>0</v>
      </c>
      <c r="Q64">
        <f t="shared" si="20"/>
        <v>0</v>
      </c>
      <c r="R64">
        <f t="shared" si="20"/>
        <v>0</v>
      </c>
      <c r="S64">
        <f t="shared" si="20"/>
        <v>0</v>
      </c>
      <c r="T64">
        <f t="shared" si="20"/>
        <v>0</v>
      </c>
      <c r="U64">
        <f t="shared" si="20"/>
        <v>0</v>
      </c>
      <c r="V64">
        <f t="shared" si="20"/>
        <v>0</v>
      </c>
      <c r="W64">
        <f t="shared" si="20"/>
        <v>1</v>
      </c>
      <c r="X64">
        <f t="shared" si="20"/>
        <v>1</v>
      </c>
      <c r="Y64">
        <f t="shared" si="20"/>
        <v>1</v>
      </c>
      <c r="Z64">
        <f t="shared" si="20"/>
        <v>1</v>
      </c>
      <c r="AA64">
        <f t="shared" si="20"/>
        <v>1</v>
      </c>
      <c r="AB64">
        <f t="shared" si="20"/>
        <v>1</v>
      </c>
      <c r="AC64">
        <f t="shared" si="20"/>
        <v>1</v>
      </c>
      <c r="AD64">
        <f t="shared" si="20"/>
        <v>1</v>
      </c>
      <c r="AE64">
        <f t="shared" si="20"/>
        <v>1</v>
      </c>
      <c r="AF64">
        <f t="shared" si="18"/>
        <v>1</v>
      </c>
      <c r="AG64">
        <f t="shared" si="18"/>
        <v>1</v>
      </c>
      <c r="AH64">
        <f t="shared" si="18"/>
        <v>1</v>
      </c>
      <c r="AI64">
        <f t="shared" si="18"/>
        <v>1</v>
      </c>
      <c r="AJ64">
        <f t="shared" si="18"/>
        <v>1</v>
      </c>
      <c r="AK64">
        <f t="shared" si="18"/>
        <v>1</v>
      </c>
      <c r="AL64">
        <f t="shared" si="18"/>
        <v>1</v>
      </c>
      <c r="AM64">
        <f t="shared" si="18"/>
        <v>1</v>
      </c>
      <c r="AN64">
        <f t="shared" si="18"/>
        <v>1</v>
      </c>
      <c r="AO64">
        <f t="shared" si="18"/>
        <v>1</v>
      </c>
      <c r="AP64">
        <f t="shared" si="18"/>
        <v>1</v>
      </c>
      <c r="AQ64">
        <f t="shared" si="18"/>
        <v>1</v>
      </c>
      <c r="AR64">
        <f t="shared" si="18"/>
        <v>1</v>
      </c>
      <c r="AS64">
        <f t="shared" si="18"/>
        <v>1</v>
      </c>
      <c r="AT64">
        <f t="shared" si="18"/>
        <v>1</v>
      </c>
      <c r="AU64">
        <f t="shared" si="19"/>
        <v>1</v>
      </c>
      <c r="AV64">
        <f t="shared" si="19"/>
        <v>1</v>
      </c>
      <c r="AW64">
        <f t="shared" si="19"/>
        <v>1</v>
      </c>
      <c r="AX64">
        <f t="shared" si="19"/>
        <v>1</v>
      </c>
      <c r="AY64">
        <f t="shared" si="19"/>
        <v>1</v>
      </c>
      <c r="AZ64">
        <f t="shared" si="19"/>
        <v>1</v>
      </c>
      <c r="BA64">
        <f t="shared" si="19"/>
        <v>1</v>
      </c>
      <c r="BB64">
        <f t="shared" si="19"/>
        <v>1</v>
      </c>
      <c r="BC64">
        <f t="shared" si="19"/>
        <v>1</v>
      </c>
      <c r="BD64">
        <f t="shared" si="19"/>
        <v>1</v>
      </c>
      <c r="BE64">
        <f t="shared" si="19"/>
        <v>1</v>
      </c>
      <c r="BF64">
        <f t="shared" si="19"/>
        <v>1</v>
      </c>
      <c r="BG64">
        <f t="shared" si="19"/>
        <v>1</v>
      </c>
      <c r="BH64">
        <f t="shared" si="19"/>
        <v>1</v>
      </c>
      <c r="BI64">
        <f t="shared" si="19"/>
        <v>1</v>
      </c>
      <c r="BJ64">
        <f t="shared" si="19"/>
        <v>1</v>
      </c>
      <c r="BK64">
        <f t="shared" si="17"/>
        <v>1</v>
      </c>
      <c r="BL64">
        <f t="shared" si="17"/>
        <v>1</v>
      </c>
      <c r="BM64">
        <f t="shared" si="17"/>
        <v>1</v>
      </c>
      <c r="BN64">
        <f t="shared" si="17"/>
        <v>1</v>
      </c>
      <c r="BO64">
        <f t="shared" si="17"/>
        <v>1</v>
      </c>
      <c r="BP64">
        <f t="shared" si="17"/>
        <v>1</v>
      </c>
      <c r="BQ64">
        <f t="shared" si="17"/>
        <v>1</v>
      </c>
      <c r="BR64">
        <f t="shared" si="17"/>
        <v>1</v>
      </c>
      <c r="BS64">
        <f t="shared" si="17"/>
        <v>1</v>
      </c>
      <c r="BT64">
        <f t="shared" si="17"/>
        <v>1</v>
      </c>
      <c r="BU64">
        <f t="shared" si="17"/>
        <v>1</v>
      </c>
      <c r="BV64">
        <f t="shared" si="17"/>
        <v>1</v>
      </c>
      <c r="BW64">
        <f t="shared" si="17"/>
        <v>1</v>
      </c>
      <c r="BX64">
        <f t="shared" si="17"/>
        <v>1</v>
      </c>
      <c r="BY64">
        <f t="shared" si="17"/>
        <v>1</v>
      </c>
      <c r="BZ64">
        <f t="shared" si="12"/>
        <v>1</v>
      </c>
    </row>
    <row r="65" spans="1:78">
      <c r="A65" s="58"/>
      <c r="B65" s="7" t="e">
        <f>+_xlfn.XLOOKUP(I65,#REF!,#REF!)</f>
        <v>#REF!</v>
      </c>
      <c r="C65" s="8">
        <v>1</v>
      </c>
      <c r="D65" s="8" t="str">
        <f t="shared" si="7"/>
        <v>01-MK-26-10</v>
      </c>
      <c r="E65" s="58">
        <v>45413</v>
      </c>
      <c r="F65" s="70"/>
      <c r="G65" s="70"/>
      <c r="H65" s="9" t="s">
        <v>37</v>
      </c>
      <c r="I65" s="66" t="s">
        <v>684</v>
      </c>
      <c r="J65" s="7" t="str">
        <f>+_xlfn.XLOOKUP(I65,'R4'!B:B,'R4'!C:C)</f>
        <v>AMR - KAMYON - MAN - KH</v>
      </c>
      <c r="P65">
        <f t="shared" si="20"/>
        <v>0</v>
      </c>
      <c r="Q65">
        <f t="shared" si="20"/>
        <v>0</v>
      </c>
      <c r="R65">
        <f t="shared" si="20"/>
        <v>0</v>
      </c>
      <c r="S65">
        <f t="shared" si="20"/>
        <v>0</v>
      </c>
      <c r="T65">
        <f t="shared" si="20"/>
        <v>0</v>
      </c>
      <c r="U65">
        <f t="shared" si="20"/>
        <v>0</v>
      </c>
      <c r="V65">
        <f t="shared" si="20"/>
        <v>0</v>
      </c>
      <c r="W65">
        <f t="shared" si="20"/>
        <v>1</v>
      </c>
      <c r="X65">
        <f t="shared" si="20"/>
        <v>1</v>
      </c>
      <c r="Y65">
        <f t="shared" si="20"/>
        <v>1</v>
      </c>
      <c r="Z65">
        <f t="shared" si="20"/>
        <v>1</v>
      </c>
      <c r="AA65">
        <f t="shared" si="20"/>
        <v>1</v>
      </c>
      <c r="AB65">
        <f t="shared" si="20"/>
        <v>1</v>
      </c>
      <c r="AC65">
        <f t="shared" si="20"/>
        <v>1</v>
      </c>
      <c r="AD65">
        <f t="shared" si="20"/>
        <v>1</v>
      </c>
      <c r="AE65">
        <f t="shared" si="20"/>
        <v>1</v>
      </c>
      <c r="AF65">
        <f t="shared" si="18"/>
        <v>1</v>
      </c>
      <c r="AG65">
        <f t="shared" si="18"/>
        <v>1</v>
      </c>
      <c r="AH65">
        <f t="shared" si="18"/>
        <v>1</v>
      </c>
      <c r="AI65">
        <f t="shared" si="18"/>
        <v>1</v>
      </c>
      <c r="AJ65">
        <f t="shared" si="18"/>
        <v>1</v>
      </c>
      <c r="AK65">
        <f t="shared" si="18"/>
        <v>1</v>
      </c>
      <c r="AL65">
        <f t="shared" si="18"/>
        <v>1</v>
      </c>
      <c r="AM65">
        <f t="shared" si="18"/>
        <v>1</v>
      </c>
      <c r="AN65">
        <f t="shared" si="18"/>
        <v>1</v>
      </c>
      <c r="AO65">
        <f t="shared" si="18"/>
        <v>1</v>
      </c>
      <c r="AP65">
        <f t="shared" si="18"/>
        <v>1</v>
      </c>
      <c r="AQ65">
        <f t="shared" si="18"/>
        <v>1</v>
      </c>
      <c r="AR65">
        <f t="shared" si="18"/>
        <v>1</v>
      </c>
      <c r="AS65">
        <f t="shared" si="18"/>
        <v>1</v>
      </c>
      <c r="AT65">
        <f t="shared" si="18"/>
        <v>1</v>
      </c>
      <c r="AU65">
        <f t="shared" si="19"/>
        <v>1</v>
      </c>
      <c r="AV65">
        <f t="shared" si="19"/>
        <v>1</v>
      </c>
      <c r="AW65">
        <f t="shared" si="19"/>
        <v>1</v>
      </c>
      <c r="AX65">
        <f t="shared" si="19"/>
        <v>1</v>
      </c>
      <c r="AY65">
        <f t="shared" si="19"/>
        <v>1</v>
      </c>
      <c r="AZ65">
        <f t="shared" si="19"/>
        <v>1</v>
      </c>
      <c r="BA65">
        <f t="shared" si="19"/>
        <v>1</v>
      </c>
      <c r="BB65">
        <f t="shared" si="19"/>
        <v>1</v>
      </c>
      <c r="BC65">
        <f t="shared" si="19"/>
        <v>1</v>
      </c>
      <c r="BD65">
        <f t="shared" si="19"/>
        <v>1</v>
      </c>
      <c r="BE65">
        <f t="shared" si="19"/>
        <v>1</v>
      </c>
      <c r="BF65">
        <f t="shared" si="19"/>
        <v>1</v>
      </c>
      <c r="BG65">
        <f t="shared" si="19"/>
        <v>1</v>
      </c>
      <c r="BH65">
        <f t="shared" si="19"/>
        <v>1</v>
      </c>
      <c r="BI65">
        <f t="shared" si="19"/>
        <v>1</v>
      </c>
      <c r="BJ65">
        <f t="shared" si="19"/>
        <v>1</v>
      </c>
      <c r="BK65">
        <f t="shared" si="17"/>
        <v>1</v>
      </c>
      <c r="BL65">
        <f t="shared" si="17"/>
        <v>1</v>
      </c>
      <c r="BM65">
        <f t="shared" si="17"/>
        <v>1</v>
      </c>
      <c r="BN65">
        <f t="shared" si="17"/>
        <v>1</v>
      </c>
      <c r="BO65">
        <f t="shared" si="17"/>
        <v>1</v>
      </c>
      <c r="BP65">
        <f t="shared" si="17"/>
        <v>1</v>
      </c>
      <c r="BQ65">
        <f t="shared" si="17"/>
        <v>1</v>
      </c>
      <c r="BR65">
        <f t="shared" si="17"/>
        <v>1</v>
      </c>
      <c r="BS65">
        <f t="shared" si="17"/>
        <v>1</v>
      </c>
      <c r="BT65">
        <f t="shared" si="17"/>
        <v>1</v>
      </c>
      <c r="BU65">
        <f t="shared" si="17"/>
        <v>1</v>
      </c>
      <c r="BV65">
        <f t="shared" si="17"/>
        <v>1</v>
      </c>
      <c r="BW65">
        <f t="shared" si="17"/>
        <v>1</v>
      </c>
      <c r="BX65">
        <f t="shared" si="17"/>
        <v>1</v>
      </c>
      <c r="BY65">
        <f t="shared" si="17"/>
        <v>1</v>
      </c>
      <c r="BZ65">
        <f t="shared" si="12"/>
        <v>1</v>
      </c>
    </row>
    <row r="66" spans="1:78">
      <c r="A66" s="58"/>
      <c r="B66" s="7" t="e">
        <f>+_xlfn.XLOOKUP(I66,#REF!,#REF!)</f>
        <v>#REF!</v>
      </c>
      <c r="C66" s="8">
        <v>1</v>
      </c>
      <c r="D66" s="8" t="str">
        <f t="shared" si="7"/>
        <v>01-MK-26-10</v>
      </c>
      <c r="E66" s="58">
        <v>45413</v>
      </c>
      <c r="F66" s="70"/>
      <c r="G66" s="70"/>
      <c r="H66" s="9" t="s">
        <v>37</v>
      </c>
      <c r="I66" s="66" t="s">
        <v>687</v>
      </c>
      <c r="J66" s="7" t="str">
        <f>+_xlfn.XLOOKUP(I66,'R4'!B:B,'R4'!C:C)</f>
        <v>AMR - KAMYON - MAN - KH</v>
      </c>
      <c r="P66">
        <f t="shared" si="20"/>
        <v>0</v>
      </c>
      <c r="Q66">
        <f t="shared" si="20"/>
        <v>0</v>
      </c>
      <c r="R66">
        <f t="shared" si="20"/>
        <v>0</v>
      </c>
      <c r="S66">
        <f t="shared" si="20"/>
        <v>0</v>
      </c>
      <c r="T66">
        <f t="shared" si="20"/>
        <v>0</v>
      </c>
      <c r="U66">
        <f t="shared" si="20"/>
        <v>0</v>
      </c>
      <c r="V66">
        <f t="shared" si="20"/>
        <v>0</v>
      </c>
      <c r="W66">
        <f t="shared" si="20"/>
        <v>1</v>
      </c>
      <c r="X66">
        <f t="shared" si="20"/>
        <v>1</v>
      </c>
      <c r="Y66">
        <f t="shared" si="20"/>
        <v>1</v>
      </c>
      <c r="Z66">
        <f t="shared" si="20"/>
        <v>1</v>
      </c>
      <c r="AA66">
        <f t="shared" si="20"/>
        <v>1</v>
      </c>
      <c r="AB66">
        <f t="shared" si="20"/>
        <v>1</v>
      </c>
      <c r="AC66">
        <f t="shared" si="20"/>
        <v>1</v>
      </c>
      <c r="AD66">
        <f t="shared" si="20"/>
        <v>1</v>
      </c>
      <c r="AE66">
        <f t="shared" si="20"/>
        <v>1</v>
      </c>
      <c r="AF66">
        <f t="shared" si="18"/>
        <v>1</v>
      </c>
      <c r="AG66">
        <f t="shared" si="18"/>
        <v>1</v>
      </c>
      <c r="AH66">
        <f t="shared" si="18"/>
        <v>1</v>
      </c>
      <c r="AI66">
        <f t="shared" si="18"/>
        <v>1</v>
      </c>
      <c r="AJ66">
        <f t="shared" si="18"/>
        <v>1</v>
      </c>
      <c r="AK66">
        <f t="shared" si="18"/>
        <v>1</v>
      </c>
      <c r="AL66">
        <f t="shared" si="18"/>
        <v>1</v>
      </c>
      <c r="AM66">
        <f t="shared" si="18"/>
        <v>1</v>
      </c>
      <c r="AN66">
        <f t="shared" si="18"/>
        <v>1</v>
      </c>
      <c r="AO66">
        <f t="shared" si="18"/>
        <v>1</v>
      </c>
      <c r="AP66">
        <f t="shared" si="18"/>
        <v>1</v>
      </c>
      <c r="AQ66">
        <f t="shared" si="18"/>
        <v>1</v>
      </c>
      <c r="AR66">
        <f t="shared" si="18"/>
        <v>1</v>
      </c>
      <c r="AS66">
        <f t="shared" si="18"/>
        <v>1</v>
      </c>
      <c r="AT66">
        <f t="shared" si="18"/>
        <v>1</v>
      </c>
      <c r="AU66">
        <f t="shared" si="19"/>
        <v>1</v>
      </c>
      <c r="AV66">
        <f t="shared" si="19"/>
        <v>1</v>
      </c>
      <c r="AW66">
        <f t="shared" si="19"/>
        <v>1</v>
      </c>
      <c r="AX66">
        <f t="shared" si="19"/>
        <v>1</v>
      </c>
      <c r="AY66">
        <f t="shared" si="19"/>
        <v>1</v>
      </c>
      <c r="AZ66">
        <f t="shared" si="19"/>
        <v>1</v>
      </c>
      <c r="BA66">
        <f t="shared" si="19"/>
        <v>1</v>
      </c>
      <c r="BB66">
        <f t="shared" si="19"/>
        <v>1</v>
      </c>
      <c r="BC66">
        <f t="shared" si="19"/>
        <v>1</v>
      </c>
      <c r="BD66">
        <f t="shared" si="19"/>
        <v>1</v>
      </c>
      <c r="BE66">
        <f t="shared" si="19"/>
        <v>1</v>
      </c>
      <c r="BF66">
        <f t="shared" si="19"/>
        <v>1</v>
      </c>
      <c r="BG66">
        <f t="shared" si="19"/>
        <v>1</v>
      </c>
      <c r="BH66">
        <f t="shared" si="19"/>
        <v>1</v>
      </c>
      <c r="BI66">
        <f t="shared" si="19"/>
        <v>1</v>
      </c>
      <c r="BJ66">
        <f t="shared" si="19"/>
        <v>1</v>
      </c>
      <c r="BK66">
        <f t="shared" si="17"/>
        <v>1</v>
      </c>
      <c r="BL66">
        <f t="shared" si="17"/>
        <v>1</v>
      </c>
      <c r="BM66">
        <f t="shared" si="17"/>
        <v>1</v>
      </c>
      <c r="BN66">
        <f t="shared" si="17"/>
        <v>1</v>
      </c>
      <c r="BO66">
        <f t="shared" si="17"/>
        <v>1</v>
      </c>
      <c r="BP66">
        <f t="shared" si="17"/>
        <v>1</v>
      </c>
      <c r="BQ66">
        <f t="shared" si="17"/>
        <v>1</v>
      </c>
      <c r="BR66">
        <f t="shared" si="17"/>
        <v>1</v>
      </c>
      <c r="BS66">
        <f t="shared" si="17"/>
        <v>1</v>
      </c>
      <c r="BT66">
        <f t="shared" si="17"/>
        <v>1</v>
      </c>
      <c r="BU66">
        <f t="shared" si="17"/>
        <v>1</v>
      </c>
      <c r="BV66">
        <f t="shared" si="17"/>
        <v>1</v>
      </c>
      <c r="BW66">
        <f t="shared" si="17"/>
        <v>1</v>
      </c>
      <c r="BX66">
        <f t="shared" si="17"/>
        <v>1</v>
      </c>
      <c r="BY66">
        <f t="shared" si="17"/>
        <v>1</v>
      </c>
      <c r="BZ66">
        <f t="shared" si="12"/>
        <v>1</v>
      </c>
    </row>
    <row r="67" spans="1:78">
      <c r="A67" s="58"/>
      <c r="B67" s="7" t="e">
        <f>+_xlfn.XLOOKUP(I67,#REF!,#REF!)</f>
        <v>#REF!</v>
      </c>
      <c r="C67" s="8">
        <v>1</v>
      </c>
      <c r="D67" s="8" t="str">
        <f t="shared" si="7"/>
        <v>01-MK-26-10</v>
      </c>
      <c r="E67" s="58">
        <v>45413</v>
      </c>
      <c r="F67" s="70"/>
      <c r="G67" s="70"/>
      <c r="H67" s="9" t="s">
        <v>37</v>
      </c>
      <c r="I67" s="66" t="s">
        <v>690</v>
      </c>
      <c r="J67" s="7" t="str">
        <f>+_xlfn.XLOOKUP(I67,'R4'!B:B,'R4'!C:C)</f>
        <v>AMR - KAMYON - MAN - KH</v>
      </c>
      <c r="P67">
        <f t="shared" si="20"/>
        <v>0</v>
      </c>
      <c r="Q67">
        <f t="shared" si="20"/>
        <v>0</v>
      </c>
      <c r="R67">
        <f t="shared" si="20"/>
        <v>0</v>
      </c>
      <c r="S67">
        <f t="shared" si="20"/>
        <v>0</v>
      </c>
      <c r="T67">
        <f t="shared" si="20"/>
        <v>0</v>
      </c>
      <c r="U67">
        <f t="shared" si="20"/>
        <v>0</v>
      </c>
      <c r="V67">
        <f t="shared" si="20"/>
        <v>0</v>
      </c>
      <c r="W67">
        <f t="shared" si="20"/>
        <v>1</v>
      </c>
      <c r="X67">
        <f t="shared" si="20"/>
        <v>1</v>
      </c>
      <c r="Y67">
        <f t="shared" si="20"/>
        <v>1</v>
      </c>
      <c r="Z67">
        <f t="shared" si="20"/>
        <v>1</v>
      </c>
      <c r="AA67">
        <f t="shared" si="20"/>
        <v>1</v>
      </c>
      <c r="AB67">
        <f t="shared" si="20"/>
        <v>1</v>
      </c>
      <c r="AC67">
        <f t="shared" si="20"/>
        <v>1</v>
      </c>
      <c r="AD67">
        <f t="shared" si="20"/>
        <v>1</v>
      </c>
      <c r="AE67">
        <f t="shared" si="20"/>
        <v>1</v>
      </c>
      <c r="AF67">
        <f t="shared" si="18"/>
        <v>1</v>
      </c>
      <c r="AG67">
        <f t="shared" si="18"/>
        <v>1</v>
      </c>
      <c r="AH67">
        <f t="shared" si="18"/>
        <v>1</v>
      </c>
      <c r="AI67">
        <f t="shared" si="18"/>
        <v>1</v>
      </c>
      <c r="AJ67">
        <f t="shared" si="18"/>
        <v>1</v>
      </c>
      <c r="AK67">
        <f t="shared" si="18"/>
        <v>1</v>
      </c>
      <c r="AL67">
        <f t="shared" si="18"/>
        <v>1</v>
      </c>
      <c r="AM67">
        <f t="shared" si="18"/>
        <v>1</v>
      </c>
      <c r="AN67">
        <f t="shared" si="18"/>
        <v>1</v>
      </c>
      <c r="AO67">
        <f t="shared" si="18"/>
        <v>1</v>
      </c>
      <c r="AP67">
        <f t="shared" si="18"/>
        <v>1</v>
      </c>
      <c r="AQ67">
        <f t="shared" si="18"/>
        <v>1</v>
      </c>
      <c r="AR67">
        <f t="shared" si="18"/>
        <v>1</v>
      </c>
      <c r="AS67">
        <f t="shared" si="18"/>
        <v>1</v>
      </c>
      <c r="AT67">
        <f t="shared" si="18"/>
        <v>1</v>
      </c>
      <c r="AU67">
        <f t="shared" si="19"/>
        <v>1</v>
      </c>
      <c r="AV67">
        <f t="shared" si="19"/>
        <v>1</v>
      </c>
      <c r="AW67">
        <f t="shared" si="19"/>
        <v>1</v>
      </c>
      <c r="AX67">
        <f t="shared" si="19"/>
        <v>1</v>
      </c>
      <c r="AY67">
        <f t="shared" si="19"/>
        <v>1</v>
      </c>
      <c r="AZ67">
        <f t="shared" si="19"/>
        <v>1</v>
      </c>
      <c r="BA67">
        <f t="shared" si="19"/>
        <v>1</v>
      </c>
      <c r="BB67">
        <f t="shared" si="19"/>
        <v>1</v>
      </c>
      <c r="BC67">
        <f t="shared" si="19"/>
        <v>1</v>
      </c>
      <c r="BD67">
        <f t="shared" si="19"/>
        <v>1</v>
      </c>
      <c r="BE67">
        <f t="shared" si="19"/>
        <v>1</v>
      </c>
      <c r="BF67">
        <f t="shared" si="19"/>
        <v>1</v>
      </c>
      <c r="BG67">
        <f t="shared" si="19"/>
        <v>1</v>
      </c>
      <c r="BH67">
        <f t="shared" si="19"/>
        <v>1</v>
      </c>
      <c r="BI67">
        <f t="shared" si="19"/>
        <v>1</v>
      </c>
      <c r="BJ67">
        <f t="shared" si="19"/>
        <v>1</v>
      </c>
      <c r="BK67">
        <f t="shared" si="17"/>
        <v>1</v>
      </c>
      <c r="BL67">
        <f t="shared" si="17"/>
        <v>1</v>
      </c>
      <c r="BM67">
        <f t="shared" si="17"/>
        <v>1</v>
      </c>
      <c r="BN67">
        <f t="shared" si="17"/>
        <v>1</v>
      </c>
      <c r="BO67">
        <f t="shared" si="17"/>
        <v>1</v>
      </c>
      <c r="BP67">
        <f t="shared" si="17"/>
        <v>1</v>
      </c>
      <c r="BQ67">
        <f t="shared" si="17"/>
        <v>1</v>
      </c>
      <c r="BR67">
        <f t="shared" si="17"/>
        <v>1</v>
      </c>
      <c r="BS67">
        <f t="shared" si="17"/>
        <v>1</v>
      </c>
      <c r="BT67">
        <f t="shared" si="17"/>
        <v>1</v>
      </c>
      <c r="BU67">
        <f t="shared" si="17"/>
        <v>1</v>
      </c>
      <c r="BV67">
        <f t="shared" si="17"/>
        <v>1</v>
      </c>
      <c r="BW67">
        <f t="shared" si="17"/>
        <v>1</v>
      </c>
      <c r="BX67">
        <f t="shared" si="17"/>
        <v>1</v>
      </c>
      <c r="BY67">
        <f t="shared" si="17"/>
        <v>1</v>
      </c>
      <c r="BZ67">
        <f t="shared" si="12"/>
        <v>1</v>
      </c>
    </row>
    <row r="68" spans="1:78">
      <c r="A68" s="58"/>
      <c r="B68" s="7" t="e">
        <f>+_xlfn.XLOOKUP(I68,#REF!,#REF!)</f>
        <v>#REF!</v>
      </c>
      <c r="C68" s="8">
        <v>1</v>
      </c>
      <c r="D68" s="8" t="str">
        <f t="shared" si="7"/>
        <v>01-MK-26-10</v>
      </c>
      <c r="E68" s="58">
        <v>45413</v>
      </c>
      <c r="F68" s="70"/>
      <c r="G68" s="70"/>
      <c r="H68" s="9" t="s">
        <v>37</v>
      </c>
      <c r="I68" s="66" t="s">
        <v>693</v>
      </c>
      <c r="J68" s="7" t="str">
        <f>+_xlfn.XLOOKUP(I68,'R4'!B:B,'R4'!C:C)</f>
        <v>AMR - KAMYON - MAN - KH</v>
      </c>
      <c r="P68">
        <f t="shared" si="20"/>
        <v>0</v>
      </c>
      <c r="Q68">
        <f t="shared" si="20"/>
        <v>0</v>
      </c>
      <c r="R68">
        <f t="shared" si="20"/>
        <v>0</v>
      </c>
      <c r="S68">
        <f t="shared" si="20"/>
        <v>0</v>
      </c>
      <c r="T68">
        <f t="shared" si="20"/>
        <v>0</v>
      </c>
      <c r="U68">
        <f t="shared" si="20"/>
        <v>0</v>
      </c>
      <c r="V68">
        <f t="shared" si="20"/>
        <v>0</v>
      </c>
      <c r="W68">
        <f t="shared" si="20"/>
        <v>1</v>
      </c>
      <c r="X68">
        <f t="shared" si="20"/>
        <v>1</v>
      </c>
      <c r="Y68">
        <f t="shared" si="20"/>
        <v>1</v>
      </c>
      <c r="Z68">
        <f t="shared" si="20"/>
        <v>1</v>
      </c>
      <c r="AA68">
        <f t="shared" si="20"/>
        <v>1</v>
      </c>
      <c r="AB68">
        <f t="shared" si="20"/>
        <v>1</v>
      </c>
      <c r="AC68">
        <f t="shared" si="20"/>
        <v>1</v>
      </c>
      <c r="AD68">
        <f t="shared" si="20"/>
        <v>1</v>
      </c>
      <c r="AE68">
        <f t="shared" si="20"/>
        <v>1</v>
      </c>
      <c r="AF68">
        <f t="shared" si="18"/>
        <v>1</v>
      </c>
      <c r="AG68">
        <f t="shared" si="18"/>
        <v>1</v>
      </c>
      <c r="AH68">
        <f t="shared" si="18"/>
        <v>1</v>
      </c>
      <c r="AI68">
        <f t="shared" si="18"/>
        <v>1</v>
      </c>
      <c r="AJ68">
        <f t="shared" si="18"/>
        <v>1</v>
      </c>
      <c r="AK68">
        <f t="shared" si="18"/>
        <v>1</v>
      </c>
      <c r="AL68">
        <f t="shared" si="18"/>
        <v>1</v>
      </c>
      <c r="AM68">
        <f t="shared" si="18"/>
        <v>1</v>
      </c>
      <c r="AN68">
        <f t="shared" si="18"/>
        <v>1</v>
      </c>
      <c r="AO68">
        <f t="shared" si="18"/>
        <v>1</v>
      </c>
      <c r="AP68">
        <f t="shared" si="18"/>
        <v>1</v>
      </c>
      <c r="AQ68">
        <f t="shared" si="18"/>
        <v>1</v>
      </c>
      <c r="AR68">
        <f t="shared" si="18"/>
        <v>1</v>
      </c>
      <c r="AS68">
        <f t="shared" si="18"/>
        <v>1</v>
      </c>
      <c r="AT68">
        <f t="shared" si="18"/>
        <v>1</v>
      </c>
      <c r="AU68">
        <f t="shared" si="19"/>
        <v>1</v>
      </c>
      <c r="AV68">
        <f t="shared" si="19"/>
        <v>1</v>
      </c>
      <c r="AW68">
        <f t="shared" si="19"/>
        <v>1</v>
      </c>
      <c r="AX68">
        <f t="shared" si="19"/>
        <v>1</v>
      </c>
      <c r="AY68">
        <f t="shared" si="19"/>
        <v>1</v>
      </c>
      <c r="AZ68">
        <f t="shared" si="19"/>
        <v>1</v>
      </c>
      <c r="BA68">
        <f t="shared" si="19"/>
        <v>1</v>
      </c>
      <c r="BB68">
        <f t="shared" si="19"/>
        <v>1</v>
      </c>
      <c r="BC68">
        <f t="shared" si="19"/>
        <v>1</v>
      </c>
      <c r="BD68">
        <f t="shared" si="19"/>
        <v>1</v>
      </c>
      <c r="BE68">
        <f t="shared" si="19"/>
        <v>1</v>
      </c>
      <c r="BF68">
        <f t="shared" si="19"/>
        <v>1</v>
      </c>
      <c r="BG68">
        <f t="shared" si="19"/>
        <v>1</v>
      </c>
      <c r="BH68">
        <f t="shared" si="19"/>
        <v>1</v>
      </c>
      <c r="BI68">
        <f t="shared" si="19"/>
        <v>1</v>
      </c>
      <c r="BJ68">
        <f t="shared" si="19"/>
        <v>1</v>
      </c>
      <c r="BK68">
        <f t="shared" si="17"/>
        <v>1</v>
      </c>
      <c r="BL68">
        <f t="shared" si="17"/>
        <v>1</v>
      </c>
      <c r="BM68">
        <f t="shared" si="17"/>
        <v>1</v>
      </c>
      <c r="BN68">
        <f t="shared" si="17"/>
        <v>1</v>
      </c>
      <c r="BO68">
        <f t="shared" si="17"/>
        <v>1</v>
      </c>
      <c r="BP68">
        <f t="shared" si="17"/>
        <v>1</v>
      </c>
      <c r="BQ68">
        <f t="shared" si="17"/>
        <v>1</v>
      </c>
      <c r="BR68">
        <f t="shared" si="17"/>
        <v>1</v>
      </c>
      <c r="BS68">
        <f t="shared" si="17"/>
        <v>1</v>
      </c>
      <c r="BT68">
        <f t="shared" si="17"/>
        <v>1</v>
      </c>
      <c r="BU68">
        <f t="shared" si="17"/>
        <v>1</v>
      </c>
      <c r="BV68">
        <f t="shared" si="17"/>
        <v>1</v>
      </c>
      <c r="BW68">
        <f t="shared" si="17"/>
        <v>1</v>
      </c>
      <c r="BX68">
        <f t="shared" si="17"/>
        <v>1</v>
      </c>
      <c r="BY68">
        <f t="shared" si="17"/>
        <v>1</v>
      </c>
      <c r="BZ68">
        <f t="shared" si="12"/>
        <v>1</v>
      </c>
    </row>
    <row r="69" spans="1:78">
      <c r="A69" s="58"/>
      <c r="B69" s="7" t="e">
        <f>+_xlfn.XLOOKUP(I69,#REF!,#REF!)</f>
        <v>#REF!</v>
      </c>
      <c r="C69" s="8">
        <v>1</v>
      </c>
      <c r="D69" s="8" t="str">
        <f t="shared" si="7"/>
        <v>01-MK-26-10</v>
      </c>
      <c r="E69" s="58">
        <v>45413</v>
      </c>
      <c r="F69" s="70"/>
      <c r="G69" s="70"/>
      <c r="H69" s="9" t="s">
        <v>37</v>
      </c>
      <c r="I69" s="66" t="s">
        <v>696</v>
      </c>
      <c r="J69" s="7" t="str">
        <f>+_xlfn.XLOOKUP(I69,'R4'!B:B,'R4'!C:C)</f>
        <v>AMR - KAMYON - MAN - KH</v>
      </c>
      <c r="P69">
        <f t="shared" si="20"/>
        <v>0</v>
      </c>
      <c r="Q69">
        <f t="shared" si="20"/>
        <v>0</v>
      </c>
      <c r="R69">
        <f t="shared" si="20"/>
        <v>0</v>
      </c>
      <c r="S69">
        <f t="shared" si="20"/>
        <v>0</v>
      </c>
      <c r="T69">
        <f t="shared" si="20"/>
        <v>0</v>
      </c>
      <c r="U69">
        <f t="shared" si="20"/>
        <v>0</v>
      </c>
      <c r="V69">
        <f t="shared" si="20"/>
        <v>0</v>
      </c>
      <c r="W69">
        <f t="shared" si="20"/>
        <v>1</v>
      </c>
      <c r="X69">
        <f t="shared" si="20"/>
        <v>1</v>
      </c>
      <c r="Y69">
        <f t="shared" si="20"/>
        <v>1</v>
      </c>
      <c r="Z69">
        <f t="shared" si="20"/>
        <v>1</v>
      </c>
      <c r="AA69">
        <f t="shared" si="20"/>
        <v>1</v>
      </c>
      <c r="AB69">
        <f t="shared" si="20"/>
        <v>1</v>
      </c>
      <c r="AC69">
        <f t="shared" si="20"/>
        <v>1</v>
      </c>
      <c r="AD69">
        <f t="shared" si="20"/>
        <v>1</v>
      </c>
      <c r="AE69">
        <f t="shared" si="20"/>
        <v>1</v>
      </c>
      <c r="AF69">
        <f t="shared" si="18"/>
        <v>1</v>
      </c>
      <c r="AG69">
        <f t="shared" si="18"/>
        <v>1</v>
      </c>
      <c r="AH69">
        <f t="shared" si="18"/>
        <v>1</v>
      </c>
      <c r="AI69">
        <f t="shared" si="18"/>
        <v>1</v>
      </c>
      <c r="AJ69">
        <f t="shared" si="18"/>
        <v>1</v>
      </c>
      <c r="AK69">
        <f t="shared" si="18"/>
        <v>1</v>
      </c>
      <c r="AL69">
        <f t="shared" si="18"/>
        <v>1</v>
      </c>
      <c r="AM69">
        <f t="shared" si="18"/>
        <v>1</v>
      </c>
      <c r="AN69">
        <f t="shared" si="18"/>
        <v>1</v>
      </c>
      <c r="AO69">
        <f t="shared" si="18"/>
        <v>1</v>
      </c>
      <c r="AP69">
        <f t="shared" si="18"/>
        <v>1</v>
      </c>
      <c r="AQ69">
        <f t="shared" si="18"/>
        <v>1</v>
      </c>
      <c r="AR69">
        <f t="shared" si="18"/>
        <v>1</v>
      </c>
      <c r="AS69">
        <f t="shared" si="18"/>
        <v>1</v>
      </c>
      <c r="AT69">
        <f t="shared" si="18"/>
        <v>1</v>
      </c>
      <c r="AU69">
        <f t="shared" si="19"/>
        <v>1</v>
      </c>
      <c r="AV69">
        <f t="shared" si="19"/>
        <v>1</v>
      </c>
      <c r="AW69">
        <f t="shared" si="19"/>
        <v>1</v>
      </c>
      <c r="AX69">
        <f t="shared" si="19"/>
        <v>1</v>
      </c>
      <c r="AY69">
        <f t="shared" si="19"/>
        <v>1</v>
      </c>
      <c r="AZ69">
        <f t="shared" si="19"/>
        <v>1</v>
      </c>
      <c r="BA69">
        <f t="shared" si="19"/>
        <v>1</v>
      </c>
      <c r="BB69">
        <f t="shared" si="19"/>
        <v>1</v>
      </c>
      <c r="BC69">
        <f t="shared" si="19"/>
        <v>1</v>
      </c>
      <c r="BD69">
        <f t="shared" si="19"/>
        <v>1</v>
      </c>
      <c r="BE69">
        <f t="shared" si="19"/>
        <v>1</v>
      </c>
      <c r="BF69">
        <f t="shared" si="19"/>
        <v>1</v>
      </c>
      <c r="BG69">
        <f t="shared" si="19"/>
        <v>1</v>
      </c>
      <c r="BH69">
        <f t="shared" si="19"/>
        <v>1</v>
      </c>
      <c r="BI69">
        <f t="shared" si="19"/>
        <v>1</v>
      </c>
      <c r="BJ69">
        <f t="shared" si="19"/>
        <v>1</v>
      </c>
      <c r="BK69">
        <f t="shared" si="17"/>
        <v>1</v>
      </c>
      <c r="BL69">
        <f t="shared" si="17"/>
        <v>1</v>
      </c>
      <c r="BM69">
        <f t="shared" si="17"/>
        <v>1</v>
      </c>
      <c r="BN69">
        <f t="shared" si="17"/>
        <v>1</v>
      </c>
      <c r="BO69">
        <f t="shared" si="17"/>
        <v>1</v>
      </c>
      <c r="BP69">
        <f t="shared" si="17"/>
        <v>1</v>
      </c>
      <c r="BQ69">
        <f t="shared" si="17"/>
        <v>1</v>
      </c>
      <c r="BR69">
        <f t="shared" si="17"/>
        <v>1</v>
      </c>
      <c r="BS69">
        <f t="shared" si="17"/>
        <v>1</v>
      </c>
      <c r="BT69">
        <f t="shared" si="17"/>
        <v>1</v>
      </c>
      <c r="BU69">
        <f t="shared" si="17"/>
        <v>1</v>
      </c>
      <c r="BV69">
        <f t="shared" si="17"/>
        <v>1</v>
      </c>
      <c r="BW69">
        <f t="shared" si="17"/>
        <v>1</v>
      </c>
      <c r="BX69">
        <f t="shared" si="17"/>
        <v>1</v>
      </c>
      <c r="BY69">
        <f t="shared" si="17"/>
        <v>1</v>
      </c>
      <c r="BZ69">
        <f t="shared" si="12"/>
        <v>1</v>
      </c>
    </row>
    <row r="70" spans="1:78">
      <c r="A70" s="58"/>
      <c r="B70" s="7" t="e">
        <f>+_xlfn.XLOOKUP(I70,#REF!,#REF!)</f>
        <v>#REF!</v>
      </c>
      <c r="C70" s="8">
        <v>1</v>
      </c>
      <c r="D70" s="8" t="str">
        <f t="shared" si="7"/>
        <v>01-MK-26-10</v>
      </c>
      <c r="E70" s="58">
        <v>45413</v>
      </c>
      <c r="F70" s="70"/>
      <c r="G70" s="70"/>
      <c r="H70" s="9" t="s">
        <v>37</v>
      </c>
      <c r="I70" s="66" t="s">
        <v>699</v>
      </c>
      <c r="J70" s="7" t="str">
        <f>+_xlfn.XLOOKUP(I70,'R4'!B:B,'R4'!C:C)</f>
        <v>AMR - KAMYON - MAN - KH</v>
      </c>
      <c r="P70">
        <f t="shared" si="20"/>
        <v>0</v>
      </c>
      <c r="Q70">
        <f t="shared" si="20"/>
        <v>0</v>
      </c>
      <c r="R70">
        <f t="shared" si="20"/>
        <v>0</v>
      </c>
      <c r="S70">
        <f t="shared" si="20"/>
        <v>0</v>
      </c>
      <c r="T70">
        <f t="shared" si="20"/>
        <v>0</v>
      </c>
      <c r="U70">
        <f t="shared" si="20"/>
        <v>0</v>
      </c>
      <c r="V70">
        <f t="shared" si="20"/>
        <v>0</v>
      </c>
      <c r="W70">
        <f t="shared" si="20"/>
        <v>1</v>
      </c>
      <c r="X70">
        <f t="shared" si="20"/>
        <v>1</v>
      </c>
      <c r="Y70">
        <f t="shared" si="20"/>
        <v>1</v>
      </c>
      <c r="Z70">
        <f t="shared" si="20"/>
        <v>1</v>
      </c>
      <c r="AA70">
        <f t="shared" si="20"/>
        <v>1</v>
      </c>
      <c r="AB70">
        <f t="shared" si="20"/>
        <v>1</v>
      </c>
      <c r="AC70">
        <f t="shared" si="20"/>
        <v>1</v>
      </c>
      <c r="AD70">
        <f t="shared" si="20"/>
        <v>1</v>
      </c>
      <c r="AE70">
        <f t="shared" si="20"/>
        <v>1</v>
      </c>
      <c r="AF70">
        <f t="shared" si="18"/>
        <v>1</v>
      </c>
      <c r="AG70">
        <f t="shared" si="18"/>
        <v>1</v>
      </c>
      <c r="AH70">
        <f t="shared" si="18"/>
        <v>1</v>
      </c>
      <c r="AI70">
        <f t="shared" si="18"/>
        <v>1</v>
      </c>
      <c r="AJ70">
        <f t="shared" si="18"/>
        <v>1</v>
      </c>
      <c r="AK70">
        <f t="shared" si="18"/>
        <v>1</v>
      </c>
      <c r="AL70">
        <f t="shared" si="18"/>
        <v>1</v>
      </c>
      <c r="AM70">
        <f t="shared" si="18"/>
        <v>1</v>
      </c>
      <c r="AN70">
        <f t="shared" si="18"/>
        <v>1</v>
      </c>
      <c r="AO70">
        <f t="shared" si="18"/>
        <v>1</v>
      </c>
      <c r="AP70">
        <f t="shared" si="18"/>
        <v>1</v>
      </c>
      <c r="AQ70">
        <f t="shared" si="18"/>
        <v>1</v>
      </c>
      <c r="AR70">
        <f t="shared" si="18"/>
        <v>1</v>
      </c>
      <c r="AS70">
        <f t="shared" si="18"/>
        <v>1</v>
      </c>
      <c r="AT70">
        <f t="shared" si="18"/>
        <v>1</v>
      </c>
      <c r="AU70">
        <f t="shared" si="19"/>
        <v>1</v>
      </c>
      <c r="AV70">
        <f t="shared" si="19"/>
        <v>1</v>
      </c>
      <c r="AW70">
        <f t="shared" si="19"/>
        <v>1</v>
      </c>
      <c r="AX70">
        <f t="shared" si="19"/>
        <v>1</v>
      </c>
      <c r="AY70">
        <f t="shared" si="19"/>
        <v>1</v>
      </c>
      <c r="AZ70">
        <f t="shared" si="19"/>
        <v>1</v>
      </c>
      <c r="BA70">
        <f t="shared" si="19"/>
        <v>1</v>
      </c>
      <c r="BB70">
        <f t="shared" si="19"/>
        <v>1</v>
      </c>
      <c r="BC70">
        <f t="shared" si="19"/>
        <v>1</v>
      </c>
      <c r="BD70">
        <f t="shared" si="19"/>
        <v>1</v>
      </c>
      <c r="BE70">
        <f t="shared" si="19"/>
        <v>1</v>
      </c>
      <c r="BF70">
        <f t="shared" si="19"/>
        <v>1</v>
      </c>
      <c r="BG70">
        <f t="shared" si="19"/>
        <v>1</v>
      </c>
      <c r="BH70">
        <f t="shared" si="19"/>
        <v>1</v>
      </c>
      <c r="BI70">
        <f t="shared" si="19"/>
        <v>1</v>
      </c>
      <c r="BJ70">
        <f t="shared" si="19"/>
        <v>1</v>
      </c>
      <c r="BK70">
        <f t="shared" si="17"/>
        <v>1</v>
      </c>
      <c r="BL70">
        <f t="shared" si="17"/>
        <v>1</v>
      </c>
      <c r="BM70">
        <f t="shared" si="17"/>
        <v>1</v>
      </c>
      <c r="BN70">
        <f t="shared" si="17"/>
        <v>1</v>
      </c>
      <c r="BO70">
        <f t="shared" si="17"/>
        <v>1</v>
      </c>
      <c r="BP70">
        <f t="shared" si="17"/>
        <v>1</v>
      </c>
      <c r="BQ70">
        <f t="shared" si="17"/>
        <v>1</v>
      </c>
      <c r="BR70">
        <f t="shared" si="17"/>
        <v>1</v>
      </c>
      <c r="BS70">
        <f t="shared" si="17"/>
        <v>1</v>
      </c>
      <c r="BT70">
        <f t="shared" si="17"/>
        <v>1</v>
      </c>
      <c r="BU70">
        <f t="shared" si="17"/>
        <v>1</v>
      </c>
      <c r="BV70">
        <f t="shared" si="17"/>
        <v>1</v>
      </c>
      <c r="BW70">
        <f t="shared" si="17"/>
        <v>1</v>
      </c>
      <c r="BX70">
        <f t="shared" si="17"/>
        <v>1</v>
      </c>
      <c r="BY70">
        <f t="shared" si="17"/>
        <v>1</v>
      </c>
      <c r="BZ70">
        <f t="shared" si="12"/>
        <v>1</v>
      </c>
    </row>
    <row r="71" spans="1:78">
      <c r="A71" s="58"/>
      <c r="B71" s="7" t="e">
        <f>+_xlfn.XLOOKUP(I71,#REF!,#REF!)</f>
        <v>#REF!</v>
      </c>
      <c r="C71" s="8">
        <v>1</v>
      </c>
      <c r="D71" s="8" t="str">
        <f t="shared" si="7"/>
        <v>01-MK-26-10</v>
      </c>
      <c r="E71" s="58">
        <v>45413</v>
      </c>
      <c r="F71" s="70"/>
      <c r="G71" s="70"/>
      <c r="H71" s="9" t="s">
        <v>37</v>
      </c>
      <c r="I71" s="66" t="s">
        <v>702</v>
      </c>
      <c r="J71" s="7" t="str">
        <f>+_xlfn.XLOOKUP(I71,'R4'!B:B,'R4'!C:C)</f>
        <v>AMR - KAMYON - MAN - KH</v>
      </c>
      <c r="P71">
        <f t="shared" si="20"/>
        <v>0</v>
      </c>
      <c r="Q71">
        <f t="shared" si="20"/>
        <v>0</v>
      </c>
      <c r="R71">
        <f t="shared" si="20"/>
        <v>0</v>
      </c>
      <c r="S71">
        <f t="shared" si="20"/>
        <v>0</v>
      </c>
      <c r="T71">
        <f t="shared" si="20"/>
        <v>0</v>
      </c>
      <c r="U71">
        <f t="shared" si="20"/>
        <v>0</v>
      </c>
      <c r="V71">
        <f t="shared" si="20"/>
        <v>0</v>
      </c>
      <c r="W71">
        <f t="shared" si="20"/>
        <v>1</v>
      </c>
      <c r="X71">
        <f t="shared" si="20"/>
        <v>1</v>
      </c>
      <c r="Y71">
        <f t="shared" si="20"/>
        <v>1</v>
      </c>
      <c r="Z71">
        <f t="shared" si="20"/>
        <v>1</v>
      </c>
      <c r="AA71">
        <f t="shared" si="20"/>
        <v>1</v>
      </c>
      <c r="AB71">
        <f t="shared" si="20"/>
        <v>1</v>
      </c>
      <c r="AC71">
        <f t="shared" si="20"/>
        <v>1</v>
      </c>
      <c r="AD71">
        <f t="shared" si="20"/>
        <v>1</v>
      </c>
      <c r="AE71">
        <f t="shared" si="20"/>
        <v>1</v>
      </c>
      <c r="AF71">
        <f t="shared" si="18"/>
        <v>1</v>
      </c>
      <c r="AG71">
        <f t="shared" si="18"/>
        <v>1</v>
      </c>
      <c r="AH71">
        <f t="shared" si="18"/>
        <v>1</v>
      </c>
      <c r="AI71">
        <f t="shared" si="18"/>
        <v>1</v>
      </c>
      <c r="AJ71">
        <f t="shared" si="18"/>
        <v>1</v>
      </c>
      <c r="AK71">
        <f t="shared" si="18"/>
        <v>1</v>
      </c>
      <c r="AL71">
        <f t="shared" si="18"/>
        <v>1</v>
      </c>
      <c r="AM71">
        <f t="shared" si="18"/>
        <v>1</v>
      </c>
      <c r="AN71">
        <f t="shared" si="18"/>
        <v>1</v>
      </c>
      <c r="AO71">
        <f t="shared" si="18"/>
        <v>1</v>
      </c>
      <c r="AP71">
        <f t="shared" si="18"/>
        <v>1</v>
      </c>
      <c r="AQ71">
        <f t="shared" si="18"/>
        <v>1</v>
      </c>
      <c r="AR71">
        <f t="shared" si="18"/>
        <v>1</v>
      </c>
      <c r="AS71">
        <f t="shared" si="18"/>
        <v>1</v>
      </c>
      <c r="AT71">
        <f t="shared" si="18"/>
        <v>1</v>
      </c>
      <c r="AU71">
        <f t="shared" si="19"/>
        <v>1</v>
      </c>
      <c r="AV71">
        <f t="shared" si="19"/>
        <v>1</v>
      </c>
      <c r="AW71">
        <f t="shared" si="19"/>
        <v>1</v>
      </c>
      <c r="AX71">
        <f t="shared" si="19"/>
        <v>1</v>
      </c>
      <c r="AY71">
        <f t="shared" si="19"/>
        <v>1</v>
      </c>
      <c r="AZ71">
        <f t="shared" si="19"/>
        <v>1</v>
      </c>
      <c r="BA71">
        <f t="shared" si="19"/>
        <v>1</v>
      </c>
      <c r="BB71">
        <f t="shared" si="19"/>
        <v>1</v>
      </c>
      <c r="BC71">
        <f t="shared" si="19"/>
        <v>1</v>
      </c>
      <c r="BD71">
        <f t="shared" si="19"/>
        <v>1</v>
      </c>
      <c r="BE71">
        <f t="shared" si="19"/>
        <v>1</v>
      </c>
      <c r="BF71">
        <f t="shared" si="19"/>
        <v>1</v>
      </c>
      <c r="BG71">
        <f t="shared" si="19"/>
        <v>1</v>
      </c>
      <c r="BH71">
        <f t="shared" si="19"/>
        <v>1</v>
      </c>
      <c r="BI71">
        <f t="shared" si="19"/>
        <v>1</v>
      </c>
      <c r="BJ71">
        <f t="shared" ref="BJ71:BY86" si="21">+IF(BJ$2&gt;=$E71,1,0)*$C71</f>
        <v>1</v>
      </c>
      <c r="BK71">
        <f t="shared" si="21"/>
        <v>1</v>
      </c>
      <c r="BL71">
        <f t="shared" si="21"/>
        <v>1</v>
      </c>
      <c r="BM71">
        <f t="shared" si="21"/>
        <v>1</v>
      </c>
      <c r="BN71">
        <f t="shared" si="21"/>
        <v>1</v>
      </c>
      <c r="BO71">
        <f t="shared" si="21"/>
        <v>1</v>
      </c>
      <c r="BP71">
        <f t="shared" si="21"/>
        <v>1</v>
      </c>
      <c r="BQ71">
        <f t="shared" si="21"/>
        <v>1</v>
      </c>
      <c r="BR71">
        <f t="shared" si="21"/>
        <v>1</v>
      </c>
      <c r="BS71">
        <f t="shared" si="21"/>
        <v>1</v>
      </c>
      <c r="BT71">
        <f t="shared" si="21"/>
        <v>1</v>
      </c>
      <c r="BU71">
        <f t="shared" si="21"/>
        <v>1</v>
      </c>
      <c r="BV71">
        <f t="shared" si="21"/>
        <v>1</v>
      </c>
      <c r="BW71">
        <f t="shared" si="21"/>
        <v>1</v>
      </c>
      <c r="BX71">
        <f t="shared" si="21"/>
        <v>1</v>
      </c>
      <c r="BY71">
        <f t="shared" si="21"/>
        <v>1</v>
      </c>
      <c r="BZ71">
        <f t="shared" si="12"/>
        <v>1</v>
      </c>
    </row>
    <row r="72" spans="1:78">
      <c r="A72" s="58"/>
      <c r="B72" s="7" t="e">
        <f>+_xlfn.XLOOKUP(I72,#REF!,#REF!)</f>
        <v>#REF!</v>
      </c>
      <c r="C72" s="8">
        <v>1</v>
      </c>
      <c r="D72" s="8" t="str">
        <f t="shared" si="7"/>
        <v>01-MK-26-10</v>
      </c>
      <c r="E72" s="58">
        <v>45413</v>
      </c>
      <c r="F72" s="70"/>
      <c r="G72" s="70"/>
      <c r="H72" s="9" t="s">
        <v>37</v>
      </c>
      <c r="I72" s="66" t="s">
        <v>705</v>
      </c>
      <c r="J72" s="7" t="str">
        <f>+_xlfn.XLOOKUP(I72,'R4'!B:B,'R4'!C:C)</f>
        <v>AMR - KAMYON - MAN - KH</v>
      </c>
      <c r="P72">
        <f t="shared" si="20"/>
        <v>0</v>
      </c>
      <c r="Q72">
        <f t="shared" si="20"/>
        <v>0</v>
      </c>
      <c r="R72">
        <f t="shared" si="20"/>
        <v>0</v>
      </c>
      <c r="S72">
        <f t="shared" si="20"/>
        <v>0</v>
      </c>
      <c r="T72">
        <f t="shared" si="20"/>
        <v>0</v>
      </c>
      <c r="U72">
        <f t="shared" si="20"/>
        <v>0</v>
      </c>
      <c r="V72">
        <f t="shared" si="20"/>
        <v>0</v>
      </c>
      <c r="W72">
        <f t="shared" si="20"/>
        <v>1</v>
      </c>
      <c r="X72">
        <f t="shared" si="20"/>
        <v>1</v>
      </c>
      <c r="Y72">
        <f t="shared" si="20"/>
        <v>1</v>
      </c>
      <c r="Z72">
        <f t="shared" si="20"/>
        <v>1</v>
      </c>
      <c r="AA72">
        <f t="shared" si="20"/>
        <v>1</v>
      </c>
      <c r="AB72">
        <f t="shared" si="20"/>
        <v>1</v>
      </c>
      <c r="AC72">
        <f t="shared" si="20"/>
        <v>1</v>
      </c>
      <c r="AD72">
        <f t="shared" si="20"/>
        <v>1</v>
      </c>
      <c r="AE72">
        <f t="shared" ref="AE72:AT87" si="22">+IF(AE$2&gt;=$E72,1,0)*$C72</f>
        <v>1</v>
      </c>
      <c r="AF72">
        <f t="shared" si="22"/>
        <v>1</v>
      </c>
      <c r="AG72">
        <f t="shared" si="22"/>
        <v>1</v>
      </c>
      <c r="AH72">
        <f t="shared" si="22"/>
        <v>1</v>
      </c>
      <c r="AI72">
        <f t="shared" si="22"/>
        <v>1</v>
      </c>
      <c r="AJ72">
        <f t="shared" si="22"/>
        <v>1</v>
      </c>
      <c r="AK72">
        <f t="shared" si="22"/>
        <v>1</v>
      </c>
      <c r="AL72">
        <f t="shared" si="22"/>
        <v>1</v>
      </c>
      <c r="AM72">
        <f t="shared" si="22"/>
        <v>1</v>
      </c>
      <c r="AN72">
        <f t="shared" si="22"/>
        <v>1</v>
      </c>
      <c r="AO72">
        <f t="shared" si="22"/>
        <v>1</v>
      </c>
      <c r="AP72">
        <f t="shared" si="22"/>
        <v>1</v>
      </c>
      <c r="AQ72">
        <f t="shared" si="22"/>
        <v>1</v>
      </c>
      <c r="AR72">
        <f t="shared" si="22"/>
        <v>1</v>
      </c>
      <c r="AS72">
        <f t="shared" si="22"/>
        <v>1</v>
      </c>
      <c r="AT72">
        <f t="shared" si="22"/>
        <v>1</v>
      </c>
      <c r="AU72">
        <f t="shared" ref="AU72:BJ87" si="23">+IF(AU$2&gt;=$E72,1,0)*$C72</f>
        <v>1</v>
      </c>
      <c r="AV72">
        <f t="shared" si="23"/>
        <v>1</v>
      </c>
      <c r="AW72">
        <f t="shared" si="23"/>
        <v>1</v>
      </c>
      <c r="AX72">
        <f t="shared" si="23"/>
        <v>1</v>
      </c>
      <c r="AY72">
        <f t="shared" si="23"/>
        <v>1</v>
      </c>
      <c r="AZ72">
        <f t="shared" si="23"/>
        <v>1</v>
      </c>
      <c r="BA72">
        <f t="shared" si="23"/>
        <v>1</v>
      </c>
      <c r="BB72">
        <f t="shared" si="23"/>
        <v>1</v>
      </c>
      <c r="BC72">
        <f t="shared" si="23"/>
        <v>1</v>
      </c>
      <c r="BD72">
        <f t="shared" si="23"/>
        <v>1</v>
      </c>
      <c r="BE72">
        <f t="shared" si="23"/>
        <v>1</v>
      </c>
      <c r="BF72">
        <f t="shared" si="23"/>
        <v>1</v>
      </c>
      <c r="BG72">
        <f t="shared" si="23"/>
        <v>1</v>
      </c>
      <c r="BH72">
        <f t="shared" si="23"/>
        <v>1</v>
      </c>
      <c r="BI72">
        <f t="shared" si="23"/>
        <v>1</v>
      </c>
      <c r="BJ72">
        <f t="shared" si="23"/>
        <v>1</v>
      </c>
      <c r="BK72">
        <f t="shared" si="21"/>
        <v>1</v>
      </c>
      <c r="BL72">
        <f t="shared" si="21"/>
        <v>1</v>
      </c>
      <c r="BM72">
        <f t="shared" si="21"/>
        <v>1</v>
      </c>
      <c r="BN72">
        <f t="shared" si="21"/>
        <v>1</v>
      </c>
      <c r="BO72">
        <f t="shared" si="21"/>
        <v>1</v>
      </c>
      <c r="BP72">
        <f t="shared" si="21"/>
        <v>1</v>
      </c>
      <c r="BQ72">
        <f t="shared" si="21"/>
        <v>1</v>
      </c>
      <c r="BR72">
        <f t="shared" si="21"/>
        <v>1</v>
      </c>
      <c r="BS72">
        <f t="shared" si="21"/>
        <v>1</v>
      </c>
      <c r="BT72">
        <f t="shared" si="21"/>
        <v>1</v>
      </c>
      <c r="BU72">
        <f t="shared" si="21"/>
        <v>1</v>
      </c>
      <c r="BV72">
        <f t="shared" si="21"/>
        <v>1</v>
      </c>
      <c r="BW72">
        <f t="shared" si="21"/>
        <v>1</v>
      </c>
      <c r="BX72">
        <f t="shared" si="21"/>
        <v>1</v>
      </c>
      <c r="BY72">
        <f t="shared" si="21"/>
        <v>1</v>
      </c>
      <c r="BZ72">
        <f t="shared" si="12"/>
        <v>1</v>
      </c>
    </row>
    <row r="73" spans="1:78">
      <c r="A73" s="58"/>
      <c r="B73" s="7" t="e">
        <f>+_xlfn.XLOOKUP(I73,#REF!,#REF!)</f>
        <v>#REF!</v>
      </c>
      <c r="C73" s="8">
        <v>1</v>
      </c>
      <c r="D73" s="8" t="str">
        <f t="shared" si="7"/>
        <v>01-MK-26-10</v>
      </c>
      <c r="E73" s="58">
        <v>45413</v>
      </c>
      <c r="F73" s="70"/>
      <c r="G73" s="70"/>
      <c r="H73" s="9" t="s">
        <v>37</v>
      </c>
      <c r="I73" s="66" t="s">
        <v>708</v>
      </c>
      <c r="J73" s="7" t="str">
        <f>+_xlfn.XLOOKUP(I73,'R4'!B:B,'R4'!C:C)</f>
        <v>AMR - KAMYON - MAN - KH</v>
      </c>
      <c r="P73">
        <f t="shared" ref="P73:AE88" si="24">+IF(P$2&gt;=$E73,1,0)*$C73</f>
        <v>0</v>
      </c>
      <c r="Q73">
        <f t="shared" si="24"/>
        <v>0</v>
      </c>
      <c r="R73">
        <f t="shared" si="24"/>
        <v>0</v>
      </c>
      <c r="S73">
        <f t="shared" si="24"/>
        <v>0</v>
      </c>
      <c r="T73">
        <f t="shared" si="24"/>
        <v>0</v>
      </c>
      <c r="U73">
        <f t="shared" si="24"/>
        <v>0</v>
      </c>
      <c r="V73">
        <f t="shared" si="24"/>
        <v>0</v>
      </c>
      <c r="W73">
        <f t="shared" si="24"/>
        <v>1</v>
      </c>
      <c r="X73">
        <f t="shared" si="24"/>
        <v>1</v>
      </c>
      <c r="Y73">
        <f t="shared" si="24"/>
        <v>1</v>
      </c>
      <c r="Z73">
        <f t="shared" si="24"/>
        <v>1</v>
      </c>
      <c r="AA73">
        <f t="shared" si="24"/>
        <v>1</v>
      </c>
      <c r="AB73">
        <f t="shared" si="24"/>
        <v>1</v>
      </c>
      <c r="AC73">
        <f t="shared" si="24"/>
        <v>1</v>
      </c>
      <c r="AD73">
        <f t="shared" si="24"/>
        <v>1</v>
      </c>
      <c r="AE73">
        <f t="shared" si="24"/>
        <v>1</v>
      </c>
      <c r="AF73">
        <f t="shared" si="22"/>
        <v>1</v>
      </c>
      <c r="AG73">
        <f t="shared" si="22"/>
        <v>1</v>
      </c>
      <c r="AH73">
        <f t="shared" si="22"/>
        <v>1</v>
      </c>
      <c r="AI73">
        <f t="shared" si="22"/>
        <v>1</v>
      </c>
      <c r="AJ73">
        <f t="shared" si="22"/>
        <v>1</v>
      </c>
      <c r="AK73">
        <f t="shared" si="22"/>
        <v>1</v>
      </c>
      <c r="AL73">
        <f t="shared" si="22"/>
        <v>1</v>
      </c>
      <c r="AM73">
        <f t="shared" si="22"/>
        <v>1</v>
      </c>
      <c r="AN73">
        <f t="shared" si="22"/>
        <v>1</v>
      </c>
      <c r="AO73">
        <f t="shared" si="22"/>
        <v>1</v>
      </c>
      <c r="AP73">
        <f t="shared" si="22"/>
        <v>1</v>
      </c>
      <c r="AQ73">
        <f t="shared" si="22"/>
        <v>1</v>
      </c>
      <c r="AR73">
        <f t="shared" si="22"/>
        <v>1</v>
      </c>
      <c r="AS73">
        <f t="shared" si="22"/>
        <v>1</v>
      </c>
      <c r="AT73">
        <f t="shared" si="22"/>
        <v>1</v>
      </c>
      <c r="AU73">
        <f t="shared" si="23"/>
        <v>1</v>
      </c>
      <c r="AV73">
        <f t="shared" si="23"/>
        <v>1</v>
      </c>
      <c r="AW73">
        <f t="shared" si="23"/>
        <v>1</v>
      </c>
      <c r="AX73">
        <f t="shared" si="23"/>
        <v>1</v>
      </c>
      <c r="AY73">
        <f t="shared" si="23"/>
        <v>1</v>
      </c>
      <c r="AZ73">
        <f t="shared" si="23"/>
        <v>1</v>
      </c>
      <c r="BA73">
        <f t="shared" si="23"/>
        <v>1</v>
      </c>
      <c r="BB73">
        <f t="shared" si="23"/>
        <v>1</v>
      </c>
      <c r="BC73">
        <f t="shared" si="23"/>
        <v>1</v>
      </c>
      <c r="BD73">
        <f t="shared" si="23"/>
        <v>1</v>
      </c>
      <c r="BE73">
        <f t="shared" si="23"/>
        <v>1</v>
      </c>
      <c r="BF73">
        <f t="shared" si="23"/>
        <v>1</v>
      </c>
      <c r="BG73">
        <f t="shared" si="23"/>
        <v>1</v>
      </c>
      <c r="BH73">
        <f t="shared" si="23"/>
        <v>1</v>
      </c>
      <c r="BI73">
        <f t="shared" si="23"/>
        <v>1</v>
      </c>
      <c r="BJ73">
        <f t="shared" si="23"/>
        <v>1</v>
      </c>
      <c r="BK73">
        <f t="shared" si="21"/>
        <v>1</v>
      </c>
      <c r="BL73">
        <f t="shared" si="21"/>
        <v>1</v>
      </c>
      <c r="BM73">
        <f t="shared" si="21"/>
        <v>1</v>
      </c>
      <c r="BN73">
        <f t="shared" si="21"/>
        <v>1</v>
      </c>
      <c r="BO73">
        <f t="shared" si="21"/>
        <v>1</v>
      </c>
      <c r="BP73">
        <f t="shared" si="21"/>
        <v>1</v>
      </c>
      <c r="BQ73">
        <f t="shared" si="21"/>
        <v>1</v>
      </c>
      <c r="BR73">
        <f t="shared" si="21"/>
        <v>1</v>
      </c>
      <c r="BS73">
        <f t="shared" si="21"/>
        <v>1</v>
      </c>
      <c r="BT73">
        <f t="shared" si="21"/>
        <v>1</v>
      </c>
      <c r="BU73">
        <f t="shared" si="21"/>
        <v>1</v>
      </c>
      <c r="BV73">
        <f t="shared" si="21"/>
        <v>1</v>
      </c>
      <c r="BW73">
        <f t="shared" si="21"/>
        <v>1</v>
      </c>
      <c r="BX73">
        <f t="shared" si="21"/>
        <v>1</v>
      </c>
      <c r="BY73">
        <f t="shared" si="21"/>
        <v>1</v>
      </c>
      <c r="BZ73">
        <f t="shared" si="12"/>
        <v>1</v>
      </c>
    </row>
    <row r="74" spans="1:78">
      <c r="A74" s="58"/>
      <c r="B74" s="7" t="e">
        <f>+_xlfn.XLOOKUP(I74,#REF!,#REF!)</f>
        <v>#REF!</v>
      </c>
      <c r="C74" s="8">
        <v>1</v>
      </c>
      <c r="D74" s="8" t="str">
        <f t="shared" si="7"/>
        <v>01-MK-26-10</v>
      </c>
      <c r="E74" s="58">
        <v>45413</v>
      </c>
      <c r="F74" s="70"/>
      <c r="G74" s="70"/>
      <c r="H74" s="9" t="s">
        <v>37</v>
      </c>
      <c r="I74" s="66" t="s">
        <v>711</v>
      </c>
      <c r="J74" s="7" t="str">
        <f>+_xlfn.XLOOKUP(I74,'R4'!B:B,'R4'!C:C)</f>
        <v>AMR - KAMYON - MAN - KH</v>
      </c>
      <c r="P74">
        <f t="shared" si="24"/>
        <v>0</v>
      </c>
      <c r="Q74">
        <f t="shared" si="24"/>
        <v>0</v>
      </c>
      <c r="R74">
        <f t="shared" si="24"/>
        <v>0</v>
      </c>
      <c r="S74">
        <f t="shared" si="24"/>
        <v>0</v>
      </c>
      <c r="T74">
        <f t="shared" si="24"/>
        <v>0</v>
      </c>
      <c r="U74">
        <f t="shared" si="24"/>
        <v>0</v>
      </c>
      <c r="V74">
        <f t="shared" si="24"/>
        <v>0</v>
      </c>
      <c r="W74">
        <f t="shared" si="24"/>
        <v>1</v>
      </c>
      <c r="X74">
        <f t="shared" si="24"/>
        <v>1</v>
      </c>
      <c r="Y74">
        <f t="shared" si="24"/>
        <v>1</v>
      </c>
      <c r="Z74">
        <f t="shared" si="24"/>
        <v>1</v>
      </c>
      <c r="AA74">
        <f t="shared" si="24"/>
        <v>1</v>
      </c>
      <c r="AB74">
        <f t="shared" si="24"/>
        <v>1</v>
      </c>
      <c r="AC74">
        <f t="shared" si="24"/>
        <v>1</v>
      </c>
      <c r="AD74">
        <f t="shared" si="24"/>
        <v>1</v>
      </c>
      <c r="AE74">
        <f t="shared" si="24"/>
        <v>1</v>
      </c>
      <c r="AF74">
        <f t="shared" si="22"/>
        <v>1</v>
      </c>
      <c r="AG74">
        <f t="shared" si="22"/>
        <v>1</v>
      </c>
      <c r="AH74">
        <f t="shared" si="22"/>
        <v>1</v>
      </c>
      <c r="AI74">
        <f t="shared" si="22"/>
        <v>1</v>
      </c>
      <c r="AJ74">
        <f t="shared" si="22"/>
        <v>1</v>
      </c>
      <c r="AK74">
        <f t="shared" si="22"/>
        <v>1</v>
      </c>
      <c r="AL74">
        <f t="shared" si="22"/>
        <v>1</v>
      </c>
      <c r="AM74">
        <f t="shared" si="22"/>
        <v>1</v>
      </c>
      <c r="AN74">
        <f t="shared" si="22"/>
        <v>1</v>
      </c>
      <c r="AO74">
        <f t="shared" si="22"/>
        <v>1</v>
      </c>
      <c r="AP74">
        <f t="shared" si="22"/>
        <v>1</v>
      </c>
      <c r="AQ74">
        <f t="shared" si="22"/>
        <v>1</v>
      </c>
      <c r="AR74">
        <f t="shared" si="22"/>
        <v>1</v>
      </c>
      <c r="AS74">
        <f t="shared" si="22"/>
        <v>1</v>
      </c>
      <c r="AT74">
        <f t="shared" si="22"/>
        <v>1</v>
      </c>
      <c r="AU74">
        <f t="shared" si="23"/>
        <v>1</v>
      </c>
      <c r="AV74">
        <f t="shared" si="23"/>
        <v>1</v>
      </c>
      <c r="AW74">
        <f t="shared" si="23"/>
        <v>1</v>
      </c>
      <c r="AX74">
        <f t="shared" si="23"/>
        <v>1</v>
      </c>
      <c r="AY74">
        <f t="shared" si="23"/>
        <v>1</v>
      </c>
      <c r="AZ74">
        <f t="shared" si="23"/>
        <v>1</v>
      </c>
      <c r="BA74">
        <f t="shared" si="23"/>
        <v>1</v>
      </c>
      <c r="BB74">
        <f t="shared" si="23"/>
        <v>1</v>
      </c>
      <c r="BC74">
        <f t="shared" si="23"/>
        <v>1</v>
      </c>
      <c r="BD74">
        <f t="shared" si="23"/>
        <v>1</v>
      </c>
      <c r="BE74">
        <f t="shared" si="23"/>
        <v>1</v>
      </c>
      <c r="BF74">
        <f t="shared" si="23"/>
        <v>1</v>
      </c>
      <c r="BG74">
        <f t="shared" si="23"/>
        <v>1</v>
      </c>
      <c r="BH74">
        <f t="shared" si="23"/>
        <v>1</v>
      </c>
      <c r="BI74">
        <f t="shared" si="23"/>
        <v>1</v>
      </c>
      <c r="BJ74">
        <f t="shared" si="23"/>
        <v>1</v>
      </c>
      <c r="BK74">
        <f t="shared" si="21"/>
        <v>1</v>
      </c>
      <c r="BL74">
        <f t="shared" si="21"/>
        <v>1</v>
      </c>
      <c r="BM74">
        <f t="shared" si="21"/>
        <v>1</v>
      </c>
      <c r="BN74">
        <f t="shared" si="21"/>
        <v>1</v>
      </c>
      <c r="BO74">
        <f t="shared" si="21"/>
        <v>1</v>
      </c>
      <c r="BP74">
        <f t="shared" si="21"/>
        <v>1</v>
      </c>
      <c r="BQ74">
        <f t="shared" si="21"/>
        <v>1</v>
      </c>
      <c r="BR74">
        <f t="shared" si="21"/>
        <v>1</v>
      </c>
      <c r="BS74">
        <f t="shared" si="21"/>
        <v>1</v>
      </c>
      <c r="BT74">
        <f t="shared" si="21"/>
        <v>1</v>
      </c>
      <c r="BU74">
        <f t="shared" si="21"/>
        <v>1</v>
      </c>
      <c r="BV74">
        <f t="shared" si="21"/>
        <v>1</v>
      </c>
      <c r="BW74">
        <f t="shared" si="21"/>
        <v>1</v>
      </c>
      <c r="BX74">
        <f t="shared" si="21"/>
        <v>1</v>
      </c>
      <c r="BY74">
        <f t="shared" si="21"/>
        <v>1</v>
      </c>
      <c r="BZ74">
        <f t="shared" si="12"/>
        <v>1</v>
      </c>
    </row>
    <row r="75" spans="1:78">
      <c r="A75" s="58"/>
      <c r="B75" s="7" t="e">
        <f>+_xlfn.XLOOKUP(I75,#REF!,#REF!)</f>
        <v>#REF!</v>
      </c>
      <c r="C75" s="8">
        <v>1</v>
      </c>
      <c r="D75" s="8" t="str">
        <f t="shared" si="7"/>
        <v>01-MK-26-10</v>
      </c>
      <c r="E75" s="58">
        <v>45413</v>
      </c>
      <c r="F75" s="70"/>
      <c r="G75" s="70"/>
      <c r="H75" s="9" t="s">
        <v>37</v>
      </c>
      <c r="I75" s="66" t="s">
        <v>714</v>
      </c>
      <c r="J75" s="7" t="str">
        <f>+_xlfn.XLOOKUP(I75,'R4'!B:B,'R4'!C:C)</f>
        <v>AMR - KAMYON - MAN - KH</v>
      </c>
      <c r="P75">
        <f t="shared" si="24"/>
        <v>0</v>
      </c>
      <c r="Q75">
        <f t="shared" si="24"/>
        <v>0</v>
      </c>
      <c r="R75">
        <f t="shared" si="24"/>
        <v>0</v>
      </c>
      <c r="S75">
        <f t="shared" si="24"/>
        <v>0</v>
      </c>
      <c r="T75">
        <f t="shared" si="24"/>
        <v>0</v>
      </c>
      <c r="U75">
        <f t="shared" si="24"/>
        <v>0</v>
      </c>
      <c r="V75">
        <f t="shared" si="24"/>
        <v>0</v>
      </c>
      <c r="W75">
        <f t="shared" si="24"/>
        <v>1</v>
      </c>
      <c r="X75">
        <f t="shared" si="24"/>
        <v>1</v>
      </c>
      <c r="Y75">
        <f t="shared" si="24"/>
        <v>1</v>
      </c>
      <c r="Z75">
        <f t="shared" si="24"/>
        <v>1</v>
      </c>
      <c r="AA75">
        <f t="shared" si="24"/>
        <v>1</v>
      </c>
      <c r="AB75">
        <f t="shared" si="24"/>
        <v>1</v>
      </c>
      <c r="AC75">
        <f t="shared" si="24"/>
        <v>1</v>
      </c>
      <c r="AD75">
        <f t="shared" si="24"/>
        <v>1</v>
      </c>
      <c r="AE75">
        <f t="shared" si="24"/>
        <v>1</v>
      </c>
      <c r="AF75">
        <f t="shared" si="22"/>
        <v>1</v>
      </c>
      <c r="AG75">
        <f t="shared" si="22"/>
        <v>1</v>
      </c>
      <c r="AH75">
        <f t="shared" si="22"/>
        <v>1</v>
      </c>
      <c r="AI75">
        <f t="shared" si="22"/>
        <v>1</v>
      </c>
      <c r="AJ75">
        <f t="shared" si="22"/>
        <v>1</v>
      </c>
      <c r="AK75">
        <f t="shared" si="22"/>
        <v>1</v>
      </c>
      <c r="AL75">
        <f t="shared" si="22"/>
        <v>1</v>
      </c>
      <c r="AM75">
        <f t="shared" si="22"/>
        <v>1</v>
      </c>
      <c r="AN75">
        <f t="shared" si="22"/>
        <v>1</v>
      </c>
      <c r="AO75">
        <f t="shared" si="22"/>
        <v>1</v>
      </c>
      <c r="AP75">
        <f t="shared" si="22"/>
        <v>1</v>
      </c>
      <c r="AQ75">
        <f t="shared" si="22"/>
        <v>1</v>
      </c>
      <c r="AR75">
        <f t="shared" si="22"/>
        <v>1</v>
      </c>
      <c r="AS75">
        <f t="shared" si="22"/>
        <v>1</v>
      </c>
      <c r="AT75">
        <f t="shared" si="22"/>
        <v>1</v>
      </c>
      <c r="AU75">
        <f t="shared" si="23"/>
        <v>1</v>
      </c>
      <c r="AV75">
        <f t="shared" si="23"/>
        <v>1</v>
      </c>
      <c r="AW75">
        <f t="shared" si="23"/>
        <v>1</v>
      </c>
      <c r="AX75">
        <f t="shared" si="23"/>
        <v>1</v>
      </c>
      <c r="AY75">
        <f t="shared" si="23"/>
        <v>1</v>
      </c>
      <c r="AZ75">
        <f t="shared" si="23"/>
        <v>1</v>
      </c>
      <c r="BA75">
        <f t="shared" si="23"/>
        <v>1</v>
      </c>
      <c r="BB75">
        <f t="shared" si="23"/>
        <v>1</v>
      </c>
      <c r="BC75">
        <f t="shared" si="23"/>
        <v>1</v>
      </c>
      <c r="BD75">
        <f t="shared" si="23"/>
        <v>1</v>
      </c>
      <c r="BE75">
        <f t="shared" si="23"/>
        <v>1</v>
      </c>
      <c r="BF75">
        <f t="shared" si="23"/>
        <v>1</v>
      </c>
      <c r="BG75">
        <f t="shared" si="23"/>
        <v>1</v>
      </c>
      <c r="BH75">
        <f t="shared" si="23"/>
        <v>1</v>
      </c>
      <c r="BI75">
        <f t="shared" si="23"/>
        <v>1</v>
      </c>
      <c r="BJ75">
        <f t="shared" si="23"/>
        <v>1</v>
      </c>
      <c r="BK75">
        <f t="shared" si="21"/>
        <v>1</v>
      </c>
      <c r="BL75">
        <f t="shared" si="21"/>
        <v>1</v>
      </c>
      <c r="BM75">
        <f t="shared" si="21"/>
        <v>1</v>
      </c>
      <c r="BN75">
        <f t="shared" si="21"/>
        <v>1</v>
      </c>
      <c r="BO75">
        <f t="shared" si="21"/>
        <v>1</v>
      </c>
      <c r="BP75">
        <f t="shared" si="21"/>
        <v>1</v>
      </c>
      <c r="BQ75">
        <f t="shared" si="21"/>
        <v>1</v>
      </c>
      <c r="BR75">
        <f t="shared" si="21"/>
        <v>1</v>
      </c>
      <c r="BS75">
        <f t="shared" si="21"/>
        <v>1</v>
      </c>
      <c r="BT75">
        <f t="shared" si="21"/>
        <v>1</v>
      </c>
      <c r="BU75">
        <f t="shared" si="21"/>
        <v>1</v>
      </c>
      <c r="BV75">
        <f t="shared" si="21"/>
        <v>1</v>
      </c>
      <c r="BW75">
        <f t="shared" si="21"/>
        <v>1</v>
      </c>
      <c r="BX75">
        <f t="shared" si="21"/>
        <v>1</v>
      </c>
      <c r="BY75">
        <f t="shared" si="21"/>
        <v>1</v>
      </c>
      <c r="BZ75">
        <f t="shared" si="12"/>
        <v>1</v>
      </c>
    </row>
    <row r="76" spans="1:78">
      <c r="A76" s="58"/>
      <c r="B76" s="7" t="e">
        <f>+_xlfn.XLOOKUP(I76,#REF!,#REF!)</f>
        <v>#REF!</v>
      </c>
      <c r="C76" s="8">
        <v>1</v>
      </c>
      <c r="D76" s="8" t="str">
        <f t="shared" si="7"/>
        <v>01-MK-26-10</v>
      </c>
      <c r="E76" s="58">
        <v>45413</v>
      </c>
      <c r="F76" s="70"/>
      <c r="G76" s="70"/>
      <c r="H76" s="9" t="s">
        <v>37</v>
      </c>
      <c r="I76" s="66" t="s">
        <v>717</v>
      </c>
      <c r="J76" s="7" t="str">
        <f>+_xlfn.XLOOKUP(I76,'R4'!B:B,'R4'!C:C)</f>
        <v>AMR - KAMYON - MAN - KH</v>
      </c>
      <c r="P76">
        <f t="shared" si="24"/>
        <v>0</v>
      </c>
      <c r="Q76">
        <f t="shared" si="24"/>
        <v>0</v>
      </c>
      <c r="R76">
        <f t="shared" si="24"/>
        <v>0</v>
      </c>
      <c r="S76">
        <f t="shared" si="24"/>
        <v>0</v>
      </c>
      <c r="T76">
        <f t="shared" si="24"/>
        <v>0</v>
      </c>
      <c r="U76">
        <f t="shared" si="24"/>
        <v>0</v>
      </c>
      <c r="V76">
        <f t="shared" si="24"/>
        <v>0</v>
      </c>
      <c r="W76">
        <f t="shared" si="24"/>
        <v>1</v>
      </c>
      <c r="X76">
        <f t="shared" si="24"/>
        <v>1</v>
      </c>
      <c r="Y76">
        <f t="shared" si="24"/>
        <v>1</v>
      </c>
      <c r="Z76">
        <f t="shared" si="24"/>
        <v>1</v>
      </c>
      <c r="AA76">
        <f t="shared" si="24"/>
        <v>1</v>
      </c>
      <c r="AB76">
        <f t="shared" si="24"/>
        <v>1</v>
      </c>
      <c r="AC76">
        <f t="shared" si="24"/>
        <v>1</v>
      </c>
      <c r="AD76">
        <f t="shared" si="24"/>
        <v>1</v>
      </c>
      <c r="AE76">
        <f t="shared" si="24"/>
        <v>1</v>
      </c>
      <c r="AF76">
        <f t="shared" si="22"/>
        <v>1</v>
      </c>
      <c r="AG76">
        <f t="shared" si="22"/>
        <v>1</v>
      </c>
      <c r="AH76">
        <f t="shared" si="22"/>
        <v>1</v>
      </c>
      <c r="AI76">
        <f t="shared" si="22"/>
        <v>1</v>
      </c>
      <c r="AJ76">
        <f t="shared" si="22"/>
        <v>1</v>
      </c>
      <c r="AK76">
        <f t="shared" si="22"/>
        <v>1</v>
      </c>
      <c r="AL76">
        <f t="shared" si="22"/>
        <v>1</v>
      </c>
      <c r="AM76">
        <f t="shared" si="22"/>
        <v>1</v>
      </c>
      <c r="AN76">
        <f t="shared" si="22"/>
        <v>1</v>
      </c>
      <c r="AO76">
        <f t="shared" si="22"/>
        <v>1</v>
      </c>
      <c r="AP76">
        <f t="shared" si="22"/>
        <v>1</v>
      </c>
      <c r="AQ76">
        <f t="shared" si="22"/>
        <v>1</v>
      </c>
      <c r="AR76">
        <f t="shared" si="22"/>
        <v>1</v>
      </c>
      <c r="AS76">
        <f t="shared" si="22"/>
        <v>1</v>
      </c>
      <c r="AT76">
        <f t="shared" si="22"/>
        <v>1</v>
      </c>
      <c r="AU76">
        <f t="shared" si="23"/>
        <v>1</v>
      </c>
      <c r="AV76">
        <f t="shared" si="23"/>
        <v>1</v>
      </c>
      <c r="AW76">
        <f t="shared" si="23"/>
        <v>1</v>
      </c>
      <c r="AX76">
        <f t="shared" si="23"/>
        <v>1</v>
      </c>
      <c r="AY76">
        <f t="shared" si="23"/>
        <v>1</v>
      </c>
      <c r="AZ76">
        <f t="shared" si="23"/>
        <v>1</v>
      </c>
      <c r="BA76">
        <f t="shared" si="23"/>
        <v>1</v>
      </c>
      <c r="BB76">
        <f t="shared" si="23"/>
        <v>1</v>
      </c>
      <c r="BC76">
        <f t="shared" si="23"/>
        <v>1</v>
      </c>
      <c r="BD76">
        <f t="shared" si="23"/>
        <v>1</v>
      </c>
      <c r="BE76">
        <f t="shared" si="23"/>
        <v>1</v>
      </c>
      <c r="BF76">
        <f t="shared" si="23"/>
        <v>1</v>
      </c>
      <c r="BG76">
        <f t="shared" si="23"/>
        <v>1</v>
      </c>
      <c r="BH76">
        <f t="shared" si="23"/>
        <v>1</v>
      </c>
      <c r="BI76">
        <f t="shared" si="23"/>
        <v>1</v>
      </c>
      <c r="BJ76">
        <f t="shared" si="23"/>
        <v>1</v>
      </c>
      <c r="BK76">
        <f t="shared" si="21"/>
        <v>1</v>
      </c>
      <c r="BL76">
        <f t="shared" si="21"/>
        <v>1</v>
      </c>
      <c r="BM76">
        <f t="shared" si="21"/>
        <v>1</v>
      </c>
      <c r="BN76">
        <f t="shared" si="21"/>
        <v>1</v>
      </c>
      <c r="BO76">
        <f t="shared" si="21"/>
        <v>1</v>
      </c>
      <c r="BP76">
        <f t="shared" si="21"/>
        <v>1</v>
      </c>
      <c r="BQ76">
        <f t="shared" si="21"/>
        <v>1</v>
      </c>
      <c r="BR76">
        <f t="shared" si="21"/>
        <v>1</v>
      </c>
      <c r="BS76">
        <f t="shared" si="21"/>
        <v>1</v>
      </c>
      <c r="BT76">
        <f t="shared" si="21"/>
        <v>1</v>
      </c>
      <c r="BU76">
        <f t="shared" si="21"/>
        <v>1</v>
      </c>
      <c r="BV76">
        <f t="shared" si="21"/>
        <v>1</v>
      </c>
      <c r="BW76">
        <f t="shared" si="21"/>
        <v>1</v>
      </c>
      <c r="BX76">
        <f t="shared" si="21"/>
        <v>1</v>
      </c>
      <c r="BY76">
        <f t="shared" si="21"/>
        <v>1</v>
      </c>
      <c r="BZ76">
        <f t="shared" si="12"/>
        <v>1</v>
      </c>
    </row>
    <row r="77" spans="1:78">
      <c r="A77" s="58"/>
      <c r="B77" s="7" t="e">
        <f>+_xlfn.XLOOKUP(I77,#REF!,#REF!)</f>
        <v>#REF!</v>
      </c>
      <c r="C77" s="8">
        <v>1</v>
      </c>
      <c r="D77" s="8" t="str">
        <f t="shared" si="7"/>
        <v>01-MK-26-10</v>
      </c>
      <c r="E77" s="58">
        <v>45413</v>
      </c>
      <c r="F77" s="70"/>
      <c r="G77" s="70"/>
      <c r="H77" s="9" t="s">
        <v>37</v>
      </c>
      <c r="I77" s="66" t="s">
        <v>720</v>
      </c>
      <c r="J77" s="7" t="str">
        <f>+_xlfn.XLOOKUP(I77,'R4'!B:B,'R4'!C:C)</f>
        <v>AMR - KAMYON - MAN - KH</v>
      </c>
      <c r="P77">
        <f t="shared" si="24"/>
        <v>0</v>
      </c>
      <c r="Q77">
        <f t="shared" si="24"/>
        <v>0</v>
      </c>
      <c r="R77">
        <f t="shared" si="24"/>
        <v>0</v>
      </c>
      <c r="S77">
        <f t="shared" si="24"/>
        <v>0</v>
      </c>
      <c r="T77">
        <f t="shared" si="24"/>
        <v>0</v>
      </c>
      <c r="U77">
        <f t="shared" si="24"/>
        <v>0</v>
      </c>
      <c r="V77">
        <f t="shared" si="24"/>
        <v>0</v>
      </c>
      <c r="W77">
        <f t="shared" si="24"/>
        <v>1</v>
      </c>
      <c r="X77">
        <f t="shared" si="24"/>
        <v>1</v>
      </c>
      <c r="Y77">
        <f t="shared" si="24"/>
        <v>1</v>
      </c>
      <c r="Z77">
        <f t="shared" si="24"/>
        <v>1</v>
      </c>
      <c r="AA77">
        <f t="shared" si="24"/>
        <v>1</v>
      </c>
      <c r="AB77">
        <f t="shared" si="24"/>
        <v>1</v>
      </c>
      <c r="AC77">
        <f t="shared" si="24"/>
        <v>1</v>
      </c>
      <c r="AD77">
        <f t="shared" si="24"/>
        <v>1</v>
      </c>
      <c r="AE77">
        <f t="shared" si="24"/>
        <v>1</v>
      </c>
      <c r="AF77">
        <f t="shared" si="22"/>
        <v>1</v>
      </c>
      <c r="AG77">
        <f t="shared" si="22"/>
        <v>1</v>
      </c>
      <c r="AH77">
        <f t="shared" si="22"/>
        <v>1</v>
      </c>
      <c r="AI77">
        <f t="shared" si="22"/>
        <v>1</v>
      </c>
      <c r="AJ77">
        <f t="shared" si="22"/>
        <v>1</v>
      </c>
      <c r="AK77">
        <f t="shared" si="22"/>
        <v>1</v>
      </c>
      <c r="AL77">
        <f t="shared" si="22"/>
        <v>1</v>
      </c>
      <c r="AM77">
        <f t="shared" si="22"/>
        <v>1</v>
      </c>
      <c r="AN77">
        <f t="shared" si="22"/>
        <v>1</v>
      </c>
      <c r="AO77">
        <f t="shared" si="22"/>
        <v>1</v>
      </c>
      <c r="AP77">
        <f t="shared" si="22"/>
        <v>1</v>
      </c>
      <c r="AQ77">
        <f t="shared" si="22"/>
        <v>1</v>
      </c>
      <c r="AR77">
        <f t="shared" si="22"/>
        <v>1</v>
      </c>
      <c r="AS77">
        <f t="shared" si="22"/>
        <v>1</v>
      </c>
      <c r="AT77">
        <f t="shared" si="22"/>
        <v>1</v>
      </c>
      <c r="AU77">
        <f t="shared" si="23"/>
        <v>1</v>
      </c>
      <c r="AV77">
        <f t="shared" si="23"/>
        <v>1</v>
      </c>
      <c r="AW77">
        <f t="shared" si="23"/>
        <v>1</v>
      </c>
      <c r="AX77">
        <f t="shared" si="23"/>
        <v>1</v>
      </c>
      <c r="AY77">
        <f t="shared" si="23"/>
        <v>1</v>
      </c>
      <c r="AZ77">
        <f t="shared" si="23"/>
        <v>1</v>
      </c>
      <c r="BA77">
        <f t="shared" si="23"/>
        <v>1</v>
      </c>
      <c r="BB77">
        <f t="shared" si="23"/>
        <v>1</v>
      </c>
      <c r="BC77">
        <f t="shared" si="23"/>
        <v>1</v>
      </c>
      <c r="BD77">
        <f t="shared" si="23"/>
        <v>1</v>
      </c>
      <c r="BE77">
        <f t="shared" si="23"/>
        <v>1</v>
      </c>
      <c r="BF77">
        <f t="shared" si="23"/>
        <v>1</v>
      </c>
      <c r="BG77">
        <f t="shared" si="23"/>
        <v>1</v>
      </c>
      <c r="BH77">
        <f t="shared" si="23"/>
        <v>1</v>
      </c>
      <c r="BI77">
        <f t="shared" si="23"/>
        <v>1</v>
      </c>
      <c r="BJ77">
        <f t="shared" si="23"/>
        <v>1</v>
      </c>
      <c r="BK77">
        <f t="shared" si="21"/>
        <v>1</v>
      </c>
      <c r="BL77">
        <f t="shared" si="21"/>
        <v>1</v>
      </c>
      <c r="BM77">
        <f t="shared" si="21"/>
        <v>1</v>
      </c>
      <c r="BN77">
        <f t="shared" si="21"/>
        <v>1</v>
      </c>
      <c r="BO77">
        <f t="shared" si="21"/>
        <v>1</v>
      </c>
      <c r="BP77">
        <f t="shared" si="21"/>
        <v>1</v>
      </c>
      <c r="BQ77">
        <f t="shared" si="21"/>
        <v>1</v>
      </c>
      <c r="BR77">
        <f t="shared" si="21"/>
        <v>1</v>
      </c>
      <c r="BS77">
        <f t="shared" si="21"/>
        <v>1</v>
      </c>
      <c r="BT77">
        <f t="shared" si="21"/>
        <v>1</v>
      </c>
      <c r="BU77">
        <f t="shared" si="21"/>
        <v>1</v>
      </c>
      <c r="BV77">
        <f t="shared" si="21"/>
        <v>1</v>
      </c>
      <c r="BW77">
        <f t="shared" si="21"/>
        <v>1</v>
      </c>
      <c r="BX77">
        <f t="shared" si="21"/>
        <v>1</v>
      </c>
      <c r="BY77">
        <f t="shared" si="21"/>
        <v>1</v>
      </c>
      <c r="BZ77">
        <f t="shared" si="12"/>
        <v>1</v>
      </c>
    </row>
    <row r="78" spans="1:78">
      <c r="A78" s="58"/>
      <c r="B78" s="7" t="e">
        <f>+_xlfn.XLOOKUP(I78,#REF!,#REF!)</f>
        <v>#REF!</v>
      </c>
      <c r="C78" s="8">
        <v>1</v>
      </c>
      <c r="D78" s="8" t="str">
        <f t="shared" si="7"/>
        <v>01-MK-26-10</v>
      </c>
      <c r="E78" s="58">
        <v>45413</v>
      </c>
      <c r="F78" s="70"/>
      <c r="G78" s="70"/>
      <c r="H78" s="9" t="s">
        <v>37</v>
      </c>
      <c r="I78" s="66" t="s">
        <v>723</v>
      </c>
      <c r="J78" s="7" t="str">
        <f>+_xlfn.XLOOKUP(I78,'R4'!B:B,'R4'!C:C)</f>
        <v>AMR - KAMYON - MAN - KH</v>
      </c>
      <c r="P78">
        <f t="shared" si="24"/>
        <v>0</v>
      </c>
      <c r="Q78">
        <f t="shared" si="24"/>
        <v>0</v>
      </c>
      <c r="R78">
        <f t="shared" si="24"/>
        <v>0</v>
      </c>
      <c r="S78">
        <f t="shared" si="24"/>
        <v>0</v>
      </c>
      <c r="T78">
        <f t="shared" si="24"/>
        <v>0</v>
      </c>
      <c r="U78">
        <f t="shared" si="24"/>
        <v>0</v>
      </c>
      <c r="V78">
        <f t="shared" si="24"/>
        <v>0</v>
      </c>
      <c r="W78">
        <f t="shared" si="24"/>
        <v>1</v>
      </c>
      <c r="X78">
        <f t="shared" si="24"/>
        <v>1</v>
      </c>
      <c r="Y78">
        <f t="shared" si="24"/>
        <v>1</v>
      </c>
      <c r="Z78">
        <f t="shared" si="24"/>
        <v>1</v>
      </c>
      <c r="AA78">
        <f t="shared" si="24"/>
        <v>1</v>
      </c>
      <c r="AB78">
        <f t="shared" si="24"/>
        <v>1</v>
      </c>
      <c r="AC78">
        <f t="shared" si="24"/>
        <v>1</v>
      </c>
      <c r="AD78">
        <f t="shared" si="24"/>
        <v>1</v>
      </c>
      <c r="AE78">
        <f t="shared" si="24"/>
        <v>1</v>
      </c>
      <c r="AF78">
        <f t="shared" si="22"/>
        <v>1</v>
      </c>
      <c r="AG78">
        <f t="shared" si="22"/>
        <v>1</v>
      </c>
      <c r="AH78">
        <f t="shared" si="22"/>
        <v>1</v>
      </c>
      <c r="AI78">
        <f t="shared" si="22"/>
        <v>1</v>
      </c>
      <c r="AJ78">
        <f t="shared" si="22"/>
        <v>1</v>
      </c>
      <c r="AK78">
        <f t="shared" si="22"/>
        <v>1</v>
      </c>
      <c r="AL78">
        <f t="shared" si="22"/>
        <v>1</v>
      </c>
      <c r="AM78">
        <f t="shared" si="22"/>
        <v>1</v>
      </c>
      <c r="AN78">
        <f t="shared" si="22"/>
        <v>1</v>
      </c>
      <c r="AO78">
        <f t="shared" si="22"/>
        <v>1</v>
      </c>
      <c r="AP78">
        <f t="shared" si="22"/>
        <v>1</v>
      </c>
      <c r="AQ78">
        <f t="shared" si="22"/>
        <v>1</v>
      </c>
      <c r="AR78">
        <f t="shared" si="22"/>
        <v>1</v>
      </c>
      <c r="AS78">
        <f t="shared" si="22"/>
        <v>1</v>
      </c>
      <c r="AT78">
        <f t="shared" si="22"/>
        <v>1</v>
      </c>
      <c r="AU78">
        <f t="shared" si="23"/>
        <v>1</v>
      </c>
      <c r="AV78">
        <f t="shared" si="23"/>
        <v>1</v>
      </c>
      <c r="AW78">
        <f t="shared" si="23"/>
        <v>1</v>
      </c>
      <c r="AX78">
        <f t="shared" si="23"/>
        <v>1</v>
      </c>
      <c r="AY78">
        <f t="shared" si="23"/>
        <v>1</v>
      </c>
      <c r="AZ78">
        <f t="shared" si="23"/>
        <v>1</v>
      </c>
      <c r="BA78">
        <f t="shared" si="23"/>
        <v>1</v>
      </c>
      <c r="BB78">
        <f t="shared" si="23"/>
        <v>1</v>
      </c>
      <c r="BC78">
        <f t="shared" si="23"/>
        <v>1</v>
      </c>
      <c r="BD78">
        <f t="shared" si="23"/>
        <v>1</v>
      </c>
      <c r="BE78">
        <f t="shared" si="23"/>
        <v>1</v>
      </c>
      <c r="BF78">
        <f t="shared" si="23"/>
        <v>1</v>
      </c>
      <c r="BG78">
        <f t="shared" si="23"/>
        <v>1</v>
      </c>
      <c r="BH78">
        <f t="shared" si="23"/>
        <v>1</v>
      </c>
      <c r="BI78">
        <f t="shared" si="23"/>
        <v>1</v>
      </c>
      <c r="BJ78">
        <f t="shared" si="23"/>
        <v>1</v>
      </c>
      <c r="BK78">
        <f t="shared" si="21"/>
        <v>1</v>
      </c>
      <c r="BL78">
        <f t="shared" si="21"/>
        <v>1</v>
      </c>
      <c r="BM78">
        <f t="shared" si="21"/>
        <v>1</v>
      </c>
      <c r="BN78">
        <f t="shared" si="21"/>
        <v>1</v>
      </c>
      <c r="BO78">
        <f t="shared" si="21"/>
        <v>1</v>
      </c>
      <c r="BP78">
        <f t="shared" si="21"/>
        <v>1</v>
      </c>
      <c r="BQ78">
        <f t="shared" si="21"/>
        <v>1</v>
      </c>
      <c r="BR78">
        <f t="shared" si="21"/>
        <v>1</v>
      </c>
      <c r="BS78">
        <f t="shared" si="21"/>
        <v>1</v>
      </c>
      <c r="BT78">
        <f t="shared" si="21"/>
        <v>1</v>
      </c>
      <c r="BU78">
        <f t="shared" si="21"/>
        <v>1</v>
      </c>
      <c r="BV78">
        <f t="shared" si="21"/>
        <v>1</v>
      </c>
      <c r="BW78">
        <f t="shared" si="21"/>
        <v>1</v>
      </c>
      <c r="BX78">
        <f t="shared" si="21"/>
        <v>1</v>
      </c>
      <c r="BY78">
        <f t="shared" si="21"/>
        <v>1</v>
      </c>
      <c r="BZ78">
        <f t="shared" si="12"/>
        <v>1</v>
      </c>
    </row>
    <row r="79" spans="1:78">
      <c r="A79" s="58"/>
      <c r="B79" s="7" t="e">
        <f>+_xlfn.XLOOKUP(I79,#REF!,#REF!)</f>
        <v>#REF!</v>
      </c>
      <c r="C79" s="8">
        <v>1</v>
      </c>
      <c r="D79" s="8" t="str">
        <f t="shared" si="7"/>
        <v>01-MK-26-10</v>
      </c>
      <c r="E79" s="58">
        <v>45413</v>
      </c>
      <c r="F79" s="70"/>
      <c r="G79" s="70"/>
      <c r="H79" s="9" t="s">
        <v>37</v>
      </c>
      <c r="I79" s="66" t="s">
        <v>726</v>
      </c>
      <c r="J79" s="7" t="str">
        <f>+_xlfn.XLOOKUP(I79,'R4'!B:B,'R4'!C:C)</f>
        <v>AMR - KAMYON - MAN - KH</v>
      </c>
      <c r="P79">
        <f t="shared" si="24"/>
        <v>0</v>
      </c>
      <c r="Q79">
        <f t="shared" si="24"/>
        <v>0</v>
      </c>
      <c r="R79">
        <f t="shared" si="24"/>
        <v>0</v>
      </c>
      <c r="S79">
        <f t="shared" si="24"/>
        <v>0</v>
      </c>
      <c r="T79">
        <f t="shared" si="24"/>
        <v>0</v>
      </c>
      <c r="U79">
        <f t="shared" si="24"/>
        <v>0</v>
      </c>
      <c r="V79">
        <f t="shared" si="24"/>
        <v>0</v>
      </c>
      <c r="W79">
        <f t="shared" si="24"/>
        <v>1</v>
      </c>
      <c r="X79">
        <f t="shared" si="24"/>
        <v>1</v>
      </c>
      <c r="Y79">
        <f t="shared" si="24"/>
        <v>1</v>
      </c>
      <c r="Z79">
        <f t="shared" si="24"/>
        <v>1</v>
      </c>
      <c r="AA79">
        <f t="shared" si="24"/>
        <v>1</v>
      </c>
      <c r="AB79">
        <f t="shared" si="24"/>
        <v>1</v>
      </c>
      <c r="AC79">
        <f t="shared" si="24"/>
        <v>1</v>
      </c>
      <c r="AD79">
        <f t="shared" si="24"/>
        <v>1</v>
      </c>
      <c r="AE79">
        <f t="shared" si="24"/>
        <v>1</v>
      </c>
      <c r="AF79">
        <f t="shared" si="22"/>
        <v>1</v>
      </c>
      <c r="AG79">
        <f t="shared" si="22"/>
        <v>1</v>
      </c>
      <c r="AH79">
        <f t="shared" si="22"/>
        <v>1</v>
      </c>
      <c r="AI79">
        <f t="shared" si="22"/>
        <v>1</v>
      </c>
      <c r="AJ79">
        <f t="shared" si="22"/>
        <v>1</v>
      </c>
      <c r="AK79">
        <f t="shared" si="22"/>
        <v>1</v>
      </c>
      <c r="AL79">
        <f t="shared" si="22"/>
        <v>1</v>
      </c>
      <c r="AM79">
        <f t="shared" si="22"/>
        <v>1</v>
      </c>
      <c r="AN79">
        <f t="shared" si="22"/>
        <v>1</v>
      </c>
      <c r="AO79">
        <f t="shared" si="22"/>
        <v>1</v>
      </c>
      <c r="AP79">
        <f t="shared" si="22"/>
        <v>1</v>
      </c>
      <c r="AQ79">
        <f t="shared" si="22"/>
        <v>1</v>
      </c>
      <c r="AR79">
        <f t="shared" si="22"/>
        <v>1</v>
      </c>
      <c r="AS79">
        <f t="shared" si="22"/>
        <v>1</v>
      </c>
      <c r="AT79">
        <f t="shared" si="22"/>
        <v>1</v>
      </c>
      <c r="AU79">
        <f t="shared" si="23"/>
        <v>1</v>
      </c>
      <c r="AV79">
        <f t="shared" si="23"/>
        <v>1</v>
      </c>
      <c r="AW79">
        <f t="shared" si="23"/>
        <v>1</v>
      </c>
      <c r="AX79">
        <f t="shared" si="23"/>
        <v>1</v>
      </c>
      <c r="AY79">
        <f t="shared" si="23"/>
        <v>1</v>
      </c>
      <c r="AZ79">
        <f t="shared" si="23"/>
        <v>1</v>
      </c>
      <c r="BA79">
        <f t="shared" si="23"/>
        <v>1</v>
      </c>
      <c r="BB79">
        <f t="shared" si="23"/>
        <v>1</v>
      </c>
      <c r="BC79">
        <f t="shared" si="23"/>
        <v>1</v>
      </c>
      <c r="BD79">
        <f t="shared" si="23"/>
        <v>1</v>
      </c>
      <c r="BE79">
        <f t="shared" si="23"/>
        <v>1</v>
      </c>
      <c r="BF79">
        <f t="shared" si="23"/>
        <v>1</v>
      </c>
      <c r="BG79">
        <f t="shared" si="23"/>
        <v>1</v>
      </c>
      <c r="BH79">
        <f t="shared" si="23"/>
        <v>1</v>
      </c>
      <c r="BI79">
        <f t="shared" si="23"/>
        <v>1</v>
      </c>
      <c r="BJ79">
        <f t="shared" si="23"/>
        <v>1</v>
      </c>
      <c r="BK79">
        <f t="shared" si="21"/>
        <v>1</v>
      </c>
      <c r="BL79">
        <f t="shared" si="21"/>
        <v>1</v>
      </c>
      <c r="BM79">
        <f t="shared" si="21"/>
        <v>1</v>
      </c>
      <c r="BN79">
        <f t="shared" si="21"/>
        <v>1</v>
      </c>
      <c r="BO79">
        <f t="shared" si="21"/>
        <v>1</v>
      </c>
      <c r="BP79">
        <f t="shared" si="21"/>
        <v>1</v>
      </c>
      <c r="BQ79">
        <f t="shared" si="21"/>
        <v>1</v>
      </c>
      <c r="BR79">
        <f t="shared" si="21"/>
        <v>1</v>
      </c>
      <c r="BS79">
        <f t="shared" si="21"/>
        <v>1</v>
      </c>
      <c r="BT79">
        <f t="shared" si="21"/>
        <v>1</v>
      </c>
      <c r="BU79">
        <f t="shared" si="21"/>
        <v>1</v>
      </c>
      <c r="BV79">
        <f t="shared" si="21"/>
        <v>1</v>
      </c>
      <c r="BW79">
        <f t="shared" si="21"/>
        <v>1</v>
      </c>
      <c r="BX79">
        <f t="shared" si="21"/>
        <v>1</v>
      </c>
      <c r="BY79">
        <f t="shared" si="21"/>
        <v>1</v>
      </c>
      <c r="BZ79">
        <f t="shared" si="12"/>
        <v>1</v>
      </c>
    </row>
    <row r="80" spans="1:78">
      <c r="A80" s="58"/>
      <c r="B80" s="7" t="e">
        <f>+_xlfn.XLOOKUP(I80,#REF!,#REF!)</f>
        <v>#REF!</v>
      </c>
      <c r="C80" s="8">
        <v>1</v>
      </c>
      <c r="D80" s="8" t="str">
        <f t="shared" si="7"/>
        <v>01-MK-26-10</v>
      </c>
      <c r="E80" s="58">
        <v>45413</v>
      </c>
      <c r="F80" s="70"/>
      <c r="G80" s="70"/>
      <c r="H80" s="9" t="s">
        <v>37</v>
      </c>
      <c r="I80" s="66" t="s">
        <v>729</v>
      </c>
      <c r="J80" s="7" t="str">
        <f>+_xlfn.XLOOKUP(I80,'R4'!B:B,'R4'!C:C)</f>
        <v>AMR - KAMYON - MAN - KH</v>
      </c>
      <c r="P80">
        <f t="shared" si="24"/>
        <v>0</v>
      </c>
      <c r="Q80">
        <f t="shared" si="24"/>
        <v>0</v>
      </c>
      <c r="R80">
        <f t="shared" si="24"/>
        <v>0</v>
      </c>
      <c r="S80">
        <f t="shared" si="24"/>
        <v>0</v>
      </c>
      <c r="T80">
        <f t="shared" si="24"/>
        <v>0</v>
      </c>
      <c r="U80">
        <f t="shared" si="24"/>
        <v>0</v>
      </c>
      <c r="V80">
        <f t="shared" si="24"/>
        <v>0</v>
      </c>
      <c r="W80">
        <f t="shared" si="24"/>
        <v>1</v>
      </c>
      <c r="X80">
        <f t="shared" si="24"/>
        <v>1</v>
      </c>
      <c r="Y80">
        <f t="shared" si="24"/>
        <v>1</v>
      </c>
      <c r="Z80">
        <f t="shared" si="24"/>
        <v>1</v>
      </c>
      <c r="AA80">
        <f t="shared" si="24"/>
        <v>1</v>
      </c>
      <c r="AB80">
        <f t="shared" si="24"/>
        <v>1</v>
      </c>
      <c r="AC80">
        <f t="shared" si="24"/>
        <v>1</v>
      </c>
      <c r="AD80">
        <f t="shared" si="24"/>
        <v>1</v>
      </c>
      <c r="AE80">
        <f t="shared" si="24"/>
        <v>1</v>
      </c>
      <c r="AF80">
        <f t="shared" si="22"/>
        <v>1</v>
      </c>
      <c r="AG80">
        <f t="shared" si="22"/>
        <v>1</v>
      </c>
      <c r="AH80">
        <f t="shared" si="22"/>
        <v>1</v>
      </c>
      <c r="AI80">
        <f t="shared" si="22"/>
        <v>1</v>
      </c>
      <c r="AJ80">
        <f t="shared" si="22"/>
        <v>1</v>
      </c>
      <c r="AK80">
        <f t="shared" si="22"/>
        <v>1</v>
      </c>
      <c r="AL80">
        <f t="shared" si="22"/>
        <v>1</v>
      </c>
      <c r="AM80">
        <f t="shared" si="22"/>
        <v>1</v>
      </c>
      <c r="AN80">
        <f t="shared" si="22"/>
        <v>1</v>
      </c>
      <c r="AO80">
        <f t="shared" si="22"/>
        <v>1</v>
      </c>
      <c r="AP80">
        <f t="shared" si="22"/>
        <v>1</v>
      </c>
      <c r="AQ80">
        <f t="shared" si="22"/>
        <v>1</v>
      </c>
      <c r="AR80">
        <f t="shared" si="22"/>
        <v>1</v>
      </c>
      <c r="AS80">
        <f t="shared" si="22"/>
        <v>1</v>
      </c>
      <c r="AT80">
        <f t="shared" si="22"/>
        <v>1</v>
      </c>
      <c r="AU80">
        <f t="shared" si="23"/>
        <v>1</v>
      </c>
      <c r="AV80">
        <f t="shared" si="23"/>
        <v>1</v>
      </c>
      <c r="AW80">
        <f t="shared" si="23"/>
        <v>1</v>
      </c>
      <c r="AX80">
        <f t="shared" si="23"/>
        <v>1</v>
      </c>
      <c r="AY80">
        <f t="shared" si="23"/>
        <v>1</v>
      </c>
      <c r="AZ80">
        <f t="shared" si="23"/>
        <v>1</v>
      </c>
      <c r="BA80">
        <f t="shared" si="23"/>
        <v>1</v>
      </c>
      <c r="BB80">
        <f t="shared" si="23"/>
        <v>1</v>
      </c>
      <c r="BC80">
        <f t="shared" si="23"/>
        <v>1</v>
      </c>
      <c r="BD80">
        <f t="shared" si="23"/>
        <v>1</v>
      </c>
      <c r="BE80">
        <f t="shared" si="23"/>
        <v>1</v>
      </c>
      <c r="BF80">
        <f t="shared" si="23"/>
        <v>1</v>
      </c>
      <c r="BG80">
        <f t="shared" si="23"/>
        <v>1</v>
      </c>
      <c r="BH80">
        <f t="shared" si="23"/>
        <v>1</v>
      </c>
      <c r="BI80">
        <f t="shared" si="23"/>
        <v>1</v>
      </c>
      <c r="BJ80">
        <f t="shared" si="23"/>
        <v>1</v>
      </c>
      <c r="BK80">
        <f t="shared" si="21"/>
        <v>1</v>
      </c>
      <c r="BL80">
        <f t="shared" si="21"/>
        <v>1</v>
      </c>
      <c r="BM80">
        <f t="shared" si="21"/>
        <v>1</v>
      </c>
      <c r="BN80">
        <f t="shared" si="21"/>
        <v>1</v>
      </c>
      <c r="BO80">
        <f t="shared" si="21"/>
        <v>1</v>
      </c>
      <c r="BP80">
        <f t="shared" si="21"/>
        <v>1</v>
      </c>
      <c r="BQ80">
        <f t="shared" si="21"/>
        <v>1</v>
      </c>
      <c r="BR80">
        <f t="shared" si="21"/>
        <v>1</v>
      </c>
      <c r="BS80">
        <f t="shared" si="21"/>
        <v>1</v>
      </c>
      <c r="BT80">
        <f t="shared" si="21"/>
        <v>1</v>
      </c>
      <c r="BU80">
        <f t="shared" si="21"/>
        <v>1</v>
      </c>
      <c r="BV80">
        <f t="shared" si="21"/>
        <v>1</v>
      </c>
      <c r="BW80">
        <f t="shared" si="21"/>
        <v>1</v>
      </c>
      <c r="BX80">
        <f t="shared" si="21"/>
        <v>1</v>
      </c>
      <c r="BY80">
        <f t="shared" si="21"/>
        <v>1</v>
      </c>
      <c r="BZ80">
        <f t="shared" si="12"/>
        <v>1</v>
      </c>
    </row>
    <row r="81" spans="1:78">
      <c r="A81" s="58"/>
      <c r="B81" s="7" t="e">
        <f>+_xlfn.XLOOKUP(I81,#REF!,#REF!)</f>
        <v>#REF!</v>
      </c>
      <c r="C81" s="8">
        <v>1</v>
      </c>
      <c r="D81" s="8" t="str">
        <f t="shared" si="7"/>
        <v>01-MK-26-10</v>
      </c>
      <c r="E81" s="58">
        <v>45413</v>
      </c>
      <c r="F81" s="70"/>
      <c r="G81" s="70"/>
      <c r="H81" s="9" t="s">
        <v>37</v>
      </c>
      <c r="I81" s="66" t="s">
        <v>732</v>
      </c>
      <c r="J81" s="7" t="str">
        <f>+_xlfn.XLOOKUP(I81,'R4'!B:B,'R4'!C:C)</f>
        <v>AMR - KAMYON - MAN - KH</v>
      </c>
      <c r="P81">
        <f t="shared" si="24"/>
        <v>0</v>
      </c>
      <c r="Q81">
        <f t="shared" si="24"/>
        <v>0</v>
      </c>
      <c r="R81">
        <f t="shared" si="24"/>
        <v>0</v>
      </c>
      <c r="S81">
        <f t="shared" si="24"/>
        <v>0</v>
      </c>
      <c r="T81">
        <f t="shared" si="24"/>
        <v>0</v>
      </c>
      <c r="U81">
        <f t="shared" si="24"/>
        <v>0</v>
      </c>
      <c r="V81">
        <f t="shared" si="24"/>
        <v>0</v>
      </c>
      <c r="W81">
        <f t="shared" si="24"/>
        <v>1</v>
      </c>
      <c r="X81">
        <f t="shared" si="24"/>
        <v>1</v>
      </c>
      <c r="Y81">
        <f t="shared" si="24"/>
        <v>1</v>
      </c>
      <c r="Z81">
        <f t="shared" si="24"/>
        <v>1</v>
      </c>
      <c r="AA81">
        <f t="shared" si="24"/>
        <v>1</v>
      </c>
      <c r="AB81">
        <f t="shared" si="24"/>
        <v>1</v>
      </c>
      <c r="AC81">
        <f t="shared" si="24"/>
        <v>1</v>
      </c>
      <c r="AD81">
        <f t="shared" si="24"/>
        <v>1</v>
      </c>
      <c r="AE81">
        <f t="shared" si="24"/>
        <v>1</v>
      </c>
      <c r="AF81">
        <f t="shared" si="22"/>
        <v>1</v>
      </c>
      <c r="AG81">
        <f t="shared" si="22"/>
        <v>1</v>
      </c>
      <c r="AH81">
        <f t="shared" si="22"/>
        <v>1</v>
      </c>
      <c r="AI81">
        <f t="shared" si="22"/>
        <v>1</v>
      </c>
      <c r="AJ81">
        <f t="shared" si="22"/>
        <v>1</v>
      </c>
      <c r="AK81">
        <f t="shared" si="22"/>
        <v>1</v>
      </c>
      <c r="AL81">
        <f t="shared" si="22"/>
        <v>1</v>
      </c>
      <c r="AM81">
        <f t="shared" si="22"/>
        <v>1</v>
      </c>
      <c r="AN81">
        <f t="shared" si="22"/>
        <v>1</v>
      </c>
      <c r="AO81">
        <f t="shared" si="22"/>
        <v>1</v>
      </c>
      <c r="AP81">
        <f t="shared" si="22"/>
        <v>1</v>
      </c>
      <c r="AQ81">
        <f t="shared" si="22"/>
        <v>1</v>
      </c>
      <c r="AR81">
        <f t="shared" si="22"/>
        <v>1</v>
      </c>
      <c r="AS81">
        <f t="shared" si="22"/>
        <v>1</v>
      </c>
      <c r="AT81">
        <f t="shared" si="22"/>
        <v>1</v>
      </c>
      <c r="AU81">
        <f t="shared" si="23"/>
        <v>1</v>
      </c>
      <c r="AV81">
        <f t="shared" si="23"/>
        <v>1</v>
      </c>
      <c r="AW81">
        <f t="shared" si="23"/>
        <v>1</v>
      </c>
      <c r="AX81">
        <f t="shared" si="23"/>
        <v>1</v>
      </c>
      <c r="AY81">
        <f t="shared" si="23"/>
        <v>1</v>
      </c>
      <c r="AZ81">
        <f t="shared" si="23"/>
        <v>1</v>
      </c>
      <c r="BA81">
        <f t="shared" si="23"/>
        <v>1</v>
      </c>
      <c r="BB81">
        <f t="shared" si="23"/>
        <v>1</v>
      </c>
      <c r="BC81">
        <f t="shared" si="23"/>
        <v>1</v>
      </c>
      <c r="BD81">
        <f t="shared" si="23"/>
        <v>1</v>
      </c>
      <c r="BE81">
        <f t="shared" si="23"/>
        <v>1</v>
      </c>
      <c r="BF81">
        <f t="shared" si="23"/>
        <v>1</v>
      </c>
      <c r="BG81">
        <f t="shared" si="23"/>
        <v>1</v>
      </c>
      <c r="BH81">
        <f t="shared" si="23"/>
        <v>1</v>
      </c>
      <c r="BI81">
        <f t="shared" si="23"/>
        <v>1</v>
      </c>
      <c r="BJ81">
        <f t="shared" si="23"/>
        <v>1</v>
      </c>
      <c r="BK81">
        <f t="shared" si="21"/>
        <v>1</v>
      </c>
      <c r="BL81">
        <f t="shared" si="21"/>
        <v>1</v>
      </c>
      <c r="BM81">
        <f t="shared" si="21"/>
        <v>1</v>
      </c>
      <c r="BN81">
        <f t="shared" si="21"/>
        <v>1</v>
      </c>
      <c r="BO81">
        <f t="shared" si="21"/>
        <v>1</v>
      </c>
      <c r="BP81">
        <f t="shared" si="21"/>
        <v>1</v>
      </c>
      <c r="BQ81">
        <f t="shared" si="21"/>
        <v>1</v>
      </c>
      <c r="BR81">
        <f t="shared" si="21"/>
        <v>1</v>
      </c>
      <c r="BS81">
        <f t="shared" si="21"/>
        <v>1</v>
      </c>
      <c r="BT81">
        <f t="shared" si="21"/>
        <v>1</v>
      </c>
      <c r="BU81">
        <f t="shared" si="21"/>
        <v>1</v>
      </c>
      <c r="BV81">
        <f t="shared" si="21"/>
        <v>1</v>
      </c>
      <c r="BW81">
        <f t="shared" si="21"/>
        <v>1</v>
      </c>
      <c r="BX81">
        <f t="shared" si="21"/>
        <v>1</v>
      </c>
      <c r="BY81">
        <f t="shared" si="21"/>
        <v>1</v>
      </c>
      <c r="BZ81">
        <f t="shared" si="12"/>
        <v>1</v>
      </c>
    </row>
    <row r="82" spans="1:78">
      <c r="A82" s="58"/>
      <c r="B82" s="7" t="e">
        <f>+_xlfn.XLOOKUP(I82,#REF!,#REF!)</f>
        <v>#REF!</v>
      </c>
      <c r="C82" s="8">
        <v>1</v>
      </c>
      <c r="D82" s="8" t="str">
        <f t="shared" si="7"/>
        <v>01-MK-26-10</v>
      </c>
      <c r="E82" s="58">
        <v>45413</v>
      </c>
      <c r="F82" s="70"/>
      <c r="G82" s="70"/>
      <c r="H82" s="9" t="s">
        <v>37</v>
      </c>
      <c r="I82" s="66" t="s">
        <v>735</v>
      </c>
      <c r="J82" s="7" t="str">
        <f>+_xlfn.XLOOKUP(I82,'R4'!B:B,'R4'!C:C)</f>
        <v>AMR - KAMYON - MAN - KH</v>
      </c>
      <c r="P82">
        <f t="shared" si="24"/>
        <v>0</v>
      </c>
      <c r="Q82">
        <f t="shared" si="24"/>
        <v>0</v>
      </c>
      <c r="R82">
        <f t="shared" si="24"/>
        <v>0</v>
      </c>
      <c r="S82">
        <f t="shared" si="24"/>
        <v>0</v>
      </c>
      <c r="T82">
        <f t="shared" si="24"/>
        <v>0</v>
      </c>
      <c r="U82">
        <f t="shared" si="24"/>
        <v>0</v>
      </c>
      <c r="V82">
        <f t="shared" si="24"/>
        <v>0</v>
      </c>
      <c r="W82">
        <f t="shared" si="24"/>
        <v>1</v>
      </c>
      <c r="X82">
        <f t="shared" si="24"/>
        <v>1</v>
      </c>
      <c r="Y82">
        <f t="shared" si="24"/>
        <v>1</v>
      </c>
      <c r="Z82">
        <f t="shared" si="24"/>
        <v>1</v>
      </c>
      <c r="AA82">
        <f t="shared" si="24"/>
        <v>1</v>
      </c>
      <c r="AB82">
        <f t="shared" si="24"/>
        <v>1</v>
      </c>
      <c r="AC82">
        <f t="shared" si="24"/>
        <v>1</v>
      </c>
      <c r="AD82">
        <f t="shared" si="24"/>
        <v>1</v>
      </c>
      <c r="AE82">
        <f t="shared" si="24"/>
        <v>1</v>
      </c>
      <c r="AF82">
        <f t="shared" si="22"/>
        <v>1</v>
      </c>
      <c r="AG82">
        <f t="shared" si="22"/>
        <v>1</v>
      </c>
      <c r="AH82">
        <f t="shared" si="22"/>
        <v>1</v>
      </c>
      <c r="AI82">
        <f t="shared" si="22"/>
        <v>1</v>
      </c>
      <c r="AJ82">
        <f t="shared" si="22"/>
        <v>1</v>
      </c>
      <c r="AK82">
        <f t="shared" si="22"/>
        <v>1</v>
      </c>
      <c r="AL82">
        <f t="shared" si="22"/>
        <v>1</v>
      </c>
      <c r="AM82">
        <f t="shared" si="22"/>
        <v>1</v>
      </c>
      <c r="AN82">
        <f t="shared" si="22"/>
        <v>1</v>
      </c>
      <c r="AO82">
        <f t="shared" si="22"/>
        <v>1</v>
      </c>
      <c r="AP82">
        <f t="shared" si="22"/>
        <v>1</v>
      </c>
      <c r="AQ82">
        <f t="shared" si="22"/>
        <v>1</v>
      </c>
      <c r="AR82">
        <f t="shared" si="22"/>
        <v>1</v>
      </c>
      <c r="AS82">
        <f t="shared" si="22"/>
        <v>1</v>
      </c>
      <c r="AT82">
        <f t="shared" si="22"/>
        <v>1</v>
      </c>
      <c r="AU82">
        <f t="shared" si="23"/>
        <v>1</v>
      </c>
      <c r="AV82">
        <f t="shared" si="23"/>
        <v>1</v>
      </c>
      <c r="AW82">
        <f t="shared" si="23"/>
        <v>1</v>
      </c>
      <c r="AX82">
        <f t="shared" si="23"/>
        <v>1</v>
      </c>
      <c r="AY82">
        <f t="shared" si="23"/>
        <v>1</v>
      </c>
      <c r="AZ82">
        <f t="shared" si="23"/>
        <v>1</v>
      </c>
      <c r="BA82">
        <f t="shared" si="23"/>
        <v>1</v>
      </c>
      <c r="BB82">
        <f t="shared" si="23"/>
        <v>1</v>
      </c>
      <c r="BC82">
        <f t="shared" si="23"/>
        <v>1</v>
      </c>
      <c r="BD82">
        <f t="shared" si="23"/>
        <v>1</v>
      </c>
      <c r="BE82">
        <f t="shared" si="23"/>
        <v>1</v>
      </c>
      <c r="BF82">
        <f t="shared" si="23"/>
        <v>1</v>
      </c>
      <c r="BG82">
        <f t="shared" si="23"/>
        <v>1</v>
      </c>
      <c r="BH82">
        <f t="shared" si="23"/>
        <v>1</v>
      </c>
      <c r="BI82">
        <f t="shared" si="23"/>
        <v>1</v>
      </c>
      <c r="BJ82">
        <f t="shared" si="23"/>
        <v>1</v>
      </c>
      <c r="BK82">
        <f t="shared" si="21"/>
        <v>1</v>
      </c>
      <c r="BL82">
        <f t="shared" si="21"/>
        <v>1</v>
      </c>
      <c r="BM82">
        <f t="shared" si="21"/>
        <v>1</v>
      </c>
      <c r="BN82">
        <f t="shared" si="21"/>
        <v>1</v>
      </c>
      <c r="BO82">
        <f t="shared" si="21"/>
        <v>1</v>
      </c>
      <c r="BP82">
        <f t="shared" si="21"/>
        <v>1</v>
      </c>
      <c r="BQ82">
        <f t="shared" si="21"/>
        <v>1</v>
      </c>
      <c r="BR82">
        <f t="shared" si="21"/>
        <v>1</v>
      </c>
      <c r="BS82">
        <f t="shared" si="21"/>
        <v>1</v>
      </c>
      <c r="BT82">
        <f t="shared" si="21"/>
        <v>1</v>
      </c>
      <c r="BU82">
        <f t="shared" si="21"/>
        <v>1</v>
      </c>
      <c r="BV82">
        <f t="shared" si="21"/>
        <v>1</v>
      </c>
      <c r="BW82">
        <f t="shared" si="21"/>
        <v>1</v>
      </c>
      <c r="BX82">
        <f t="shared" si="21"/>
        <v>1</v>
      </c>
      <c r="BY82">
        <f t="shared" si="21"/>
        <v>1</v>
      </c>
      <c r="BZ82">
        <f t="shared" si="12"/>
        <v>1</v>
      </c>
    </row>
    <row r="83" spans="1:78">
      <c r="A83" s="58"/>
      <c r="B83" s="7" t="e">
        <f>+_xlfn.XLOOKUP(I83,#REF!,#REF!)</f>
        <v>#REF!</v>
      </c>
      <c r="C83" s="8">
        <v>1</v>
      </c>
      <c r="D83" s="8" t="str">
        <f t="shared" si="7"/>
        <v>01-MK-26-10</v>
      </c>
      <c r="E83" s="58">
        <v>45413</v>
      </c>
      <c r="F83" s="70"/>
      <c r="G83" s="70"/>
      <c r="H83" s="9" t="s">
        <v>37</v>
      </c>
      <c r="I83" s="66" t="s">
        <v>738</v>
      </c>
      <c r="J83" s="7" t="str">
        <f>+_xlfn.XLOOKUP(I83,'R4'!B:B,'R4'!C:C)</f>
        <v>AMR - KAMYON - MAN - KH</v>
      </c>
      <c r="P83">
        <f t="shared" si="24"/>
        <v>0</v>
      </c>
      <c r="Q83">
        <f t="shared" si="24"/>
        <v>0</v>
      </c>
      <c r="R83">
        <f t="shared" si="24"/>
        <v>0</v>
      </c>
      <c r="S83">
        <f t="shared" si="24"/>
        <v>0</v>
      </c>
      <c r="T83">
        <f t="shared" si="24"/>
        <v>0</v>
      </c>
      <c r="U83">
        <f t="shared" si="24"/>
        <v>0</v>
      </c>
      <c r="V83">
        <f t="shared" si="24"/>
        <v>0</v>
      </c>
      <c r="W83">
        <f t="shared" si="24"/>
        <v>1</v>
      </c>
      <c r="X83">
        <f t="shared" si="24"/>
        <v>1</v>
      </c>
      <c r="Y83">
        <f t="shared" si="24"/>
        <v>1</v>
      </c>
      <c r="Z83">
        <f t="shared" si="24"/>
        <v>1</v>
      </c>
      <c r="AA83">
        <f t="shared" si="24"/>
        <v>1</v>
      </c>
      <c r="AB83">
        <f t="shared" si="24"/>
        <v>1</v>
      </c>
      <c r="AC83">
        <f t="shared" si="24"/>
        <v>1</v>
      </c>
      <c r="AD83">
        <f t="shared" si="24"/>
        <v>1</v>
      </c>
      <c r="AE83">
        <f t="shared" si="24"/>
        <v>1</v>
      </c>
      <c r="AF83">
        <f t="shared" si="22"/>
        <v>1</v>
      </c>
      <c r="AG83">
        <f t="shared" si="22"/>
        <v>1</v>
      </c>
      <c r="AH83">
        <f t="shared" si="22"/>
        <v>1</v>
      </c>
      <c r="AI83">
        <f t="shared" si="22"/>
        <v>1</v>
      </c>
      <c r="AJ83">
        <f t="shared" si="22"/>
        <v>1</v>
      </c>
      <c r="AK83">
        <f t="shared" si="22"/>
        <v>1</v>
      </c>
      <c r="AL83">
        <f t="shared" si="22"/>
        <v>1</v>
      </c>
      <c r="AM83">
        <f t="shared" si="22"/>
        <v>1</v>
      </c>
      <c r="AN83">
        <f t="shared" si="22"/>
        <v>1</v>
      </c>
      <c r="AO83">
        <f t="shared" si="22"/>
        <v>1</v>
      </c>
      <c r="AP83">
        <f t="shared" si="22"/>
        <v>1</v>
      </c>
      <c r="AQ83">
        <f t="shared" si="22"/>
        <v>1</v>
      </c>
      <c r="AR83">
        <f t="shared" si="22"/>
        <v>1</v>
      </c>
      <c r="AS83">
        <f t="shared" si="22"/>
        <v>1</v>
      </c>
      <c r="AT83">
        <f t="shared" si="22"/>
        <v>1</v>
      </c>
      <c r="AU83">
        <f t="shared" si="23"/>
        <v>1</v>
      </c>
      <c r="AV83">
        <f t="shared" si="23"/>
        <v>1</v>
      </c>
      <c r="AW83">
        <f t="shared" si="23"/>
        <v>1</v>
      </c>
      <c r="AX83">
        <f t="shared" si="23"/>
        <v>1</v>
      </c>
      <c r="AY83">
        <f t="shared" si="23"/>
        <v>1</v>
      </c>
      <c r="AZ83">
        <f t="shared" si="23"/>
        <v>1</v>
      </c>
      <c r="BA83">
        <f t="shared" si="23"/>
        <v>1</v>
      </c>
      <c r="BB83">
        <f t="shared" si="23"/>
        <v>1</v>
      </c>
      <c r="BC83">
        <f t="shared" si="23"/>
        <v>1</v>
      </c>
      <c r="BD83">
        <f t="shared" si="23"/>
        <v>1</v>
      </c>
      <c r="BE83">
        <f t="shared" si="23"/>
        <v>1</v>
      </c>
      <c r="BF83">
        <f t="shared" si="23"/>
        <v>1</v>
      </c>
      <c r="BG83">
        <f t="shared" si="23"/>
        <v>1</v>
      </c>
      <c r="BH83">
        <f t="shared" si="23"/>
        <v>1</v>
      </c>
      <c r="BI83">
        <f t="shared" si="23"/>
        <v>1</v>
      </c>
      <c r="BJ83">
        <f t="shared" si="23"/>
        <v>1</v>
      </c>
      <c r="BK83">
        <f t="shared" si="21"/>
        <v>1</v>
      </c>
      <c r="BL83">
        <f t="shared" si="21"/>
        <v>1</v>
      </c>
      <c r="BM83">
        <f t="shared" si="21"/>
        <v>1</v>
      </c>
      <c r="BN83">
        <f t="shared" si="21"/>
        <v>1</v>
      </c>
      <c r="BO83">
        <f t="shared" si="21"/>
        <v>1</v>
      </c>
      <c r="BP83">
        <f t="shared" si="21"/>
        <v>1</v>
      </c>
      <c r="BQ83">
        <f t="shared" si="21"/>
        <v>1</v>
      </c>
      <c r="BR83">
        <f t="shared" si="21"/>
        <v>1</v>
      </c>
      <c r="BS83">
        <f t="shared" si="21"/>
        <v>1</v>
      </c>
      <c r="BT83">
        <f t="shared" si="21"/>
        <v>1</v>
      </c>
      <c r="BU83">
        <f t="shared" si="21"/>
        <v>1</v>
      </c>
      <c r="BV83">
        <f t="shared" si="21"/>
        <v>1</v>
      </c>
      <c r="BW83">
        <f t="shared" si="21"/>
        <v>1</v>
      </c>
      <c r="BX83">
        <f t="shared" si="21"/>
        <v>1</v>
      </c>
      <c r="BY83">
        <f t="shared" si="21"/>
        <v>1</v>
      </c>
      <c r="BZ83">
        <f t="shared" si="12"/>
        <v>1</v>
      </c>
    </row>
    <row r="84" spans="1:78">
      <c r="A84" s="58"/>
      <c r="B84" s="7" t="e">
        <f>+_xlfn.XLOOKUP(I84,#REF!,#REF!)</f>
        <v>#REF!</v>
      </c>
      <c r="C84" s="8">
        <v>1</v>
      </c>
      <c r="D84" s="8" t="str">
        <f t="shared" si="7"/>
        <v>01-MK-26-10</v>
      </c>
      <c r="E84" s="58">
        <v>45413</v>
      </c>
      <c r="F84" s="70"/>
      <c r="G84" s="70"/>
      <c r="H84" s="9" t="s">
        <v>37</v>
      </c>
      <c r="I84" s="66" t="s">
        <v>741</v>
      </c>
      <c r="J84" s="7" t="str">
        <f>+_xlfn.XLOOKUP(I84,'R4'!B:B,'R4'!C:C)</f>
        <v>AMR - KAMYON - MAN - KH</v>
      </c>
      <c r="P84">
        <f t="shared" si="24"/>
        <v>0</v>
      </c>
      <c r="Q84">
        <f t="shared" si="24"/>
        <v>0</v>
      </c>
      <c r="R84">
        <f t="shared" si="24"/>
        <v>0</v>
      </c>
      <c r="S84">
        <f t="shared" si="24"/>
        <v>0</v>
      </c>
      <c r="T84">
        <f t="shared" si="24"/>
        <v>0</v>
      </c>
      <c r="U84">
        <f t="shared" si="24"/>
        <v>0</v>
      </c>
      <c r="V84">
        <f t="shared" si="24"/>
        <v>0</v>
      </c>
      <c r="W84">
        <f t="shared" si="24"/>
        <v>1</v>
      </c>
      <c r="X84">
        <f t="shared" si="24"/>
        <v>1</v>
      </c>
      <c r="Y84">
        <f t="shared" si="24"/>
        <v>1</v>
      </c>
      <c r="Z84">
        <f t="shared" si="24"/>
        <v>1</v>
      </c>
      <c r="AA84">
        <f t="shared" si="24"/>
        <v>1</v>
      </c>
      <c r="AB84">
        <f t="shared" si="24"/>
        <v>1</v>
      </c>
      <c r="AC84">
        <f t="shared" si="24"/>
        <v>1</v>
      </c>
      <c r="AD84">
        <f t="shared" si="24"/>
        <v>1</v>
      </c>
      <c r="AE84">
        <f t="shared" si="24"/>
        <v>1</v>
      </c>
      <c r="AF84">
        <f t="shared" si="22"/>
        <v>1</v>
      </c>
      <c r="AG84">
        <f t="shared" si="22"/>
        <v>1</v>
      </c>
      <c r="AH84">
        <f t="shared" si="22"/>
        <v>1</v>
      </c>
      <c r="AI84">
        <f t="shared" si="22"/>
        <v>1</v>
      </c>
      <c r="AJ84">
        <f t="shared" si="22"/>
        <v>1</v>
      </c>
      <c r="AK84">
        <f t="shared" si="22"/>
        <v>1</v>
      </c>
      <c r="AL84">
        <f t="shared" si="22"/>
        <v>1</v>
      </c>
      <c r="AM84">
        <f t="shared" si="22"/>
        <v>1</v>
      </c>
      <c r="AN84">
        <f t="shared" si="22"/>
        <v>1</v>
      </c>
      <c r="AO84">
        <f t="shared" si="22"/>
        <v>1</v>
      </c>
      <c r="AP84">
        <f t="shared" si="22"/>
        <v>1</v>
      </c>
      <c r="AQ84">
        <f t="shared" si="22"/>
        <v>1</v>
      </c>
      <c r="AR84">
        <f t="shared" si="22"/>
        <v>1</v>
      </c>
      <c r="AS84">
        <f t="shared" si="22"/>
        <v>1</v>
      </c>
      <c r="AT84">
        <f t="shared" si="22"/>
        <v>1</v>
      </c>
      <c r="AU84">
        <f t="shared" si="23"/>
        <v>1</v>
      </c>
      <c r="AV84">
        <f t="shared" si="23"/>
        <v>1</v>
      </c>
      <c r="AW84">
        <f t="shared" si="23"/>
        <v>1</v>
      </c>
      <c r="AX84">
        <f t="shared" si="23"/>
        <v>1</v>
      </c>
      <c r="AY84">
        <f t="shared" si="23"/>
        <v>1</v>
      </c>
      <c r="AZ84">
        <f t="shared" si="23"/>
        <v>1</v>
      </c>
      <c r="BA84">
        <f t="shared" si="23"/>
        <v>1</v>
      </c>
      <c r="BB84">
        <f t="shared" si="23"/>
        <v>1</v>
      </c>
      <c r="BC84">
        <f t="shared" si="23"/>
        <v>1</v>
      </c>
      <c r="BD84">
        <f t="shared" si="23"/>
        <v>1</v>
      </c>
      <c r="BE84">
        <f t="shared" si="23"/>
        <v>1</v>
      </c>
      <c r="BF84">
        <f t="shared" si="23"/>
        <v>1</v>
      </c>
      <c r="BG84">
        <f t="shared" si="23"/>
        <v>1</v>
      </c>
      <c r="BH84">
        <f t="shared" si="23"/>
        <v>1</v>
      </c>
      <c r="BI84">
        <f t="shared" si="23"/>
        <v>1</v>
      </c>
      <c r="BJ84">
        <f t="shared" si="23"/>
        <v>1</v>
      </c>
      <c r="BK84">
        <f t="shared" si="21"/>
        <v>1</v>
      </c>
      <c r="BL84">
        <f t="shared" si="21"/>
        <v>1</v>
      </c>
      <c r="BM84">
        <f t="shared" si="21"/>
        <v>1</v>
      </c>
      <c r="BN84">
        <f t="shared" si="21"/>
        <v>1</v>
      </c>
      <c r="BO84">
        <f t="shared" si="21"/>
        <v>1</v>
      </c>
      <c r="BP84">
        <f t="shared" si="21"/>
        <v>1</v>
      </c>
      <c r="BQ84">
        <f t="shared" si="21"/>
        <v>1</v>
      </c>
      <c r="BR84">
        <f t="shared" si="21"/>
        <v>1</v>
      </c>
      <c r="BS84">
        <f t="shared" si="21"/>
        <v>1</v>
      </c>
      <c r="BT84">
        <f t="shared" si="21"/>
        <v>1</v>
      </c>
      <c r="BU84">
        <f t="shared" si="21"/>
        <v>1</v>
      </c>
      <c r="BV84">
        <f t="shared" si="21"/>
        <v>1</v>
      </c>
      <c r="BW84">
        <f t="shared" si="21"/>
        <v>1</v>
      </c>
      <c r="BX84">
        <f t="shared" si="21"/>
        <v>1</v>
      </c>
      <c r="BY84">
        <f t="shared" si="21"/>
        <v>1</v>
      </c>
      <c r="BZ84">
        <f t="shared" si="12"/>
        <v>1</v>
      </c>
    </row>
    <row r="85" spans="1:78">
      <c r="A85" s="58"/>
      <c r="B85" s="7" t="e">
        <f>+_xlfn.XLOOKUP(I85,#REF!,#REF!)</f>
        <v>#REF!</v>
      </c>
      <c r="C85" s="8">
        <v>1</v>
      </c>
      <c r="D85" s="8" t="str">
        <f t="shared" si="7"/>
        <v>01-MK-26-10</v>
      </c>
      <c r="E85" s="58">
        <v>45413</v>
      </c>
      <c r="F85" s="70"/>
      <c r="G85" s="70"/>
      <c r="H85" s="9" t="s">
        <v>37</v>
      </c>
      <c r="I85" s="66" t="s">
        <v>744</v>
      </c>
      <c r="J85" s="7" t="str">
        <f>+_xlfn.XLOOKUP(I85,'R4'!B:B,'R4'!C:C)</f>
        <v>AMR - KAMYON - MAN - KH</v>
      </c>
      <c r="P85">
        <f t="shared" si="24"/>
        <v>0</v>
      </c>
      <c r="Q85">
        <f t="shared" si="24"/>
        <v>0</v>
      </c>
      <c r="R85">
        <f t="shared" si="24"/>
        <v>0</v>
      </c>
      <c r="S85">
        <f t="shared" si="24"/>
        <v>0</v>
      </c>
      <c r="T85">
        <f t="shared" si="24"/>
        <v>0</v>
      </c>
      <c r="U85">
        <f t="shared" si="24"/>
        <v>0</v>
      </c>
      <c r="V85">
        <f t="shared" si="24"/>
        <v>0</v>
      </c>
      <c r="W85">
        <f t="shared" si="24"/>
        <v>1</v>
      </c>
      <c r="X85">
        <f t="shared" si="24"/>
        <v>1</v>
      </c>
      <c r="Y85">
        <f t="shared" si="24"/>
        <v>1</v>
      </c>
      <c r="Z85">
        <f t="shared" si="24"/>
        <v>1</v>
      </c>
      <c r="AA85">
        <f t="shared" si="24"/>
        <v>1</v>
      </c>
      <c r="AB85">
        <f t="shared" si="24"/>
        <v>1</v>
      </c>
      <c r="AC85">
        <f t="shared" si="24"/>
        <v>1</v>
      </c>
      <c r="AD85">
        <f t="shared" si="24"/>
        <v>1</v>
      </c>
      <c r="AE85">
        <f t="shared" si="24"/>
        <v>1</v>
      </c>
      <c r="AF85">
        <f t="shared" si="22"/>
        <v>1</v>
      </c>
      <c r="AG85">
        <f t="shared" si="22"/>
        <v>1</v>
      </c>
      <c r="AH85">
        <f t="shared" si="22"/>
        <v>1</v>
      </c>
      <c r="AI85">
        <f t="shared" si="22"/>
        <v>1</v>
      </c>
      <c r="AJ85">
        <f t="shared" si="22"/>
        <v>1</v>
      </c>
      <c r="AK85">
        <f t="shared" si="22"/>
        <v>1</v>
      </c>
      <c r="AL85">
        <f t="shared" si="22"/>
        <v>1</v>
      </c>
      <c r="AM85">
        <f t="shared" si="22"/>
        <v>1</v>
      </c>
      <c r="AN85">
        <f t="shared" si="22"/>
        <v>1</v>
      </c>
      <c r="AO85">
        <f t="shared" si="22"/>
        <v>1</v>
      </c>
      <c r="AP85">
        <f t="shared" si="22"/>
        <v>1</v>
      </c>
      <c r="AQ85">
        <f t="shared" si="22"/>
        <v>1</v>
      </c>
      <c r="AR85">
        <f t="shared" si="22"/>
        <v>1</v>
      </c>
      <c r="AS85">
        <f t="shared" si="22"/>
        <v>1</v>
      </c>
      <c r="AT85">
        <f t="shared" si="22"/>
        <v>1</v>
      </c>
      <c r="AU85">
        <f t="shared" si="23"/>
        <v>1</v>
      </c>
      <c r="AV85">
        <f t="shared" si="23"/>
        <v>1</v>
      </c>
      <c r="AW85">
        <f t="shared" si="23"/>
        <v>1</v>
      </c>
      <c r="AX85">
        <f t="shared" si="23"/>
        <v>1</v>
      </c>
      <c r="AY85">
        <f t="shared" si="23"/>
        <v>1</v>
      </c>
      <c r="AZ85">
        <f t="shared" si="23"/>
        <v>1</v>
      </c>
      <c r="BA85">
        <f t="shared" si="23"/>
        <v>1</v>
      </c>
      <c r="BB85">
        <f t="shared" si="23"/>
        <v>1</v>
      </c>
      <c r="BC85">
        <f t="shared" si="23"/>
        <v>1</v>
      </c>
      <c r="BD85">
        <f t="shared" si="23"/>
        <v>1</v>
      </c>
      <c r="BE85">
        <f t="shared" si="23"/>
        <v>1</v>
      </c>
      <c r="BF85">
        <f t="shared" si="23"/>
        <v>1</v>
      </c>
      <c r="BG85">
        <f t="shared" si="23"/>
        <v>1</v>
      </c>
      <c r="BH85">
        <f t="shared" si="23"/>
        <v>1</v>
      </c>
      <c r="BI85">
        <f t="shared" si="23"/>
        <v>1</v>
      </c>
      <c r="BJ85">
        <f t="shared" si="23"/>
        <v>1</v>
      </c>
      <c r="BK85">
        <f t="shared" si="21"/>
        <v>1</v>
      </c>
      <c r="BL85">
        <f t="shared" si="21"/>
        <v>1</v>
      </c>
      <c r="BM85">
        <f t="shared" si="21"/>
        <v>1</v>
      </c>
      <c r="BN85">
        <f t="shared" si="21"/>
        <v>1</v>
      </c>
      <c r="BO85">
        <f t="shared" si="21"/>
        <v>1</v>
      </c>
      <c r="BP85">
        <f t="shared" si="21"/>
        <v>1</v>
      </c>
      <c r="BQ85">
        <f t="shared" si="21"/>
        <v>1</v>
      </c>
      <c r="BR85">
        <f t="shared" si="21"/>
        <v>1</v>
      </c>
      <c r="BS85">
        <f t="shared" si="21"/>
        <v>1</v>
      </c>
      <c r="BT85">
        <f t="shared" si="21"/>
        <v>1</v>
      </c>
      <c r="BU85">
        <f t="shared" si="21"/>
        <v>1</v>
      </c>
      <c r="BV85">
        <f t="shared" si="21"/>
        <v>1</v>
      </c>
      <c r="BW85">
        <f t="shared" si="21"/>
        <v>1</v>
      </c>
      <c r="BX85">
        <f t="shared" si="21"/>
        <v>1</v>
      </c>
      <c r="BY85">
        <f t="shared" si="21"/>
        <v>1</v>
      </c>
      <c r="BZ85">
        <f t="shared" si="12"/>
        <v>1</v>
      </c>
    </row>
    <row r="86" spans="1:78">
      <c r="A86" s="58"/>
      <c r="B86" s="7" t="e">
        <f>+_xlfn.XLOOKUP(I86,#REF!,#REF!)</f>
        <v>#REF!</v>
      </c>
      <c r="C86" s="8">
        <v>1</v>
      </c>
      <c r="D86" s="8" t="str">
        <f t="shared" ref="D86:D149" si="25">+LEFT(I86,11)</f>
        <v>01-MK-26-10</v>
      </c>
      <c r="E86" s="58">
        <v>45413</v>
      </c>
      <c r="F86" s="70"/>
      <c r="G86" s="70"/>
      <c r="H86" s="9" t="s">
        <v>37</v>
      </c>
      <c r="I86" s="66" t="s">
        <v>747</v>
      </c>
      <c r="J86" s="7" t="str">
        <f>+_xlfn.XLOOKUP(I86,'R4'!B:B,'R4'!C:C)</f>
        <v>AMR - KAMYON - MAN - KH</v>
      </c>
      <c r="P86">
        <f t="shared" si="24"/>
        <v>0</v>
      </c>
      <c r="Q86">
        <f t="shared" si="24"/>
        <v>0</v>
      </c>
      <c r="R86">
        <f t="shared" si="24"/>
        <v>0</v>
      </c>
      <c r="S86">
        <f t="shared" si="24"/>
        <v>0</v>
      </c>
      <c r="T86">
        <f t="shared" si="24"/>
        <v>0</v>
      </c>
      <c r="U86">
        <f t="shared" si="24"/>
        <v>0</v>
      </c>
      <c r="V86">
        <f t="shared" si="24"/>
        <v>0</v>
      </c>
      <c r="W86">
        <f t="shared" si="24"/>
        <v>1</v>
      </c>
      <c r="X86">
        <f t="shared" si="24"/>
        <v>1</v>
      </c>
      <c r="Y86">
        <f t="shared" si="24"/>
        <v>1</v>
      </c>
      <c r="Z86">
        <f t="shared" si="24"/>
        <v>1</v>
      </c>
      <c r="AA86">
        <f t="shared" si="24"/>
        <v>1</v>
      </c>
      <c r="AB86">
        <f t="shared" si="24"/>
        <v>1</v>
      </c>
      <c r="AC86">
        <f t="shared" si="24"/>
        <v>1</v>
      </c>
      <c r="AD86">
        <f t="shared" si="24"/>
        <v>1</v>
      </c>
      <c r="AE86">
        <f t="shared" si="24"/>
        <v>1</v>
      </c>
      <c r="AF86">
        <f t="shared" si="22"/>
        <v>1</v>
      </c>
      <c r="AG86">
        <f t="shared" si="22"/>
        <v>1</v>
      </c>
      <c r="AH86">
        <f t="shared" si="22"/>
        <v>1</v>
      </c>
      <c r="AI86">
        <f t="shared" si="22"/>
        <v>1</v>
      </c>
      <c r="AJ86">
        <f t="shared" si="22"/>
        <v>1</v>
      </c>
      <c r="AK86">
        <f t="shared" si="22"/>
        <v>1</v>
      </c>
      <c r="AL86">
        <f t="shared" si="22"/>
        <v>1</v>
      </c>
      <c r="AM86">
        <f t="shared" si="22"/>
        <v>1</v>
      </c>
      <c r="AN86">
        <f t="shared" si="22"/>
        <v>1</v>
      </c>
      <c r="AO86">
        <f t="shared" si="22"/>
        <v>1</v>
      </c>
      <c r="AP86">
        <f t="shared" si="22"/>
        <v>1</v>
      </c>
      <c r="AQ86">
        <f t="shared" si="22"/>
        <v>1</v>
      </c>
      <c r="AR86">
        <f t="shared" si="22"/>
        <v>1</v>
      </c>
      <c r="AS86">
        <f t="shared" si="22"/>
        <v>1</v>
      </c>
      <c r="AT86">
        <f t="shared" si="22"/>
        <v>1</v>
      </c>
      <c r="AU86">
        <f t="shared" si="23"/>
        <v>1</v>
      </c>
      <c r="AV86">
        <f t="shared" si="23"/>
        <v>1</v>
      </c>
      <c r="AW86">
        <f t="shared" si="23"/>
        <v>1</v>
      </c>
      <c r="AX86">
        <f t="shared" si="23"/>
        <v>1</v>
      </c>
      <c r="AY86">
        <f t="shared" si="23"/>
        <v>1</v>
      </c>
      <c r="AZ86">
        <f t="shared" si="23"/>
        <v>1</v>
      </c>
      <c r="BA86">
        <f t="shared" si="23"/>
        <v>1</v>
      </c>
      <c r="BB86">
        <f t="shared" si="23"/>
        <v>1</v>
      </c>
      <c r="BC86">
        <f t="shared" si="23"/>
        <v>1</v>
      </c>
      <c r="BD86">
        <f t="shared" si="23"/>
        <v>1</v>
      </c>
      <c r="BE86">
        <f t="shared" si="23"/>
        <v>1</v>
      </c>
      <c r="BF86">
        <f t="shared" si="23"/>
        <v>1</v>
      </c>
      <c r="BG86">
        <f t="shared" si="23"/>
        <v>1</v>
      </c>
      <c r="BH86">
        <f t="shared" si="23"/>
        <v>1</v>
      </c>
      <c r="BI86">
        <f t="shared" si="23"/>
        <v>1</v>
      </c>
      <c r="BJ86">
        <f t="shared" si="23"/>
        <v>1</v>
      </c>
      <c r="BK86">
        <f t="shared" si="21"/>
        <v>1</v>
      </c>
      <c r="BL86">
        <f t="shared" si="21"/>
        <v>1</v>
      </c>
      <c r="BM86">
        <f t="shared" si="21"/>
        <v>1</v>
      </c>
      <c r="BN86">
        <f t="shared" si="21"/>
        <v>1</v>
      </c>
      <c r="BO86">
        <f t="shared" si="21"/>
        <v>1</v>
      </c>
      <c r="BP86">
        <f t="shared" si="21"/>
        <v>1</v>
      </c>
      <c r="BQ86">
        <f t="shared" si="21"/>
        <v>1</v>
      </c>
      <c r="BR86">
        <f t="shared" si="21"/>
        <v>1</v>
      </c>
      <c r="BS86">
        <f t="shared" si="21"/>
        <v>1</v>
      </c>
      <c r="BT86">
        <f t="shared" si="21"/>
        <v>1</v>
      </c>
      <c r="BU86">
        <f t="shared" si="21"/>
        <v>1</v>
      </c>
      <c r="BV86">
        <f t="shared" si="21"/>
        <v>1</v>
      </c>
      <c r="BW86">
        <f t="shared" si="21"/>
        <v>1</v>
      </c>
      <c r="BX86">
        <f t="shared" si="21"/>
        <v>1</v>
      </c>
      <c r="BY86">
        <f t="shared" si="21"/>
        <v>1</v>
      </c>
      <c r="BZ86">
        <f t="shared" si="12"/>
        <v>1</v>
      </c>
    </row>
    <row r="87" spans="1:78">
      <c r="A87" s="58"/>
      <c r="B87" s="7" t="e">
        <f>+_xlfn.XLOOKUP(I87,#REF!,#REF!)</f>
        <v>#REF!</v>
      </c>
      <c r="C87" s="8">
        <v>1</v>
      </c>
      <c r="D87" s="8" t="str">
        <f t="shared" si="25"/>
        <v>01-MK-26-10</v>
      </c>
      <c r="E87" s="58">
        <v>45413</v>
      </c>
      <c r="F87" s="70"/>
      <c r="G87" s="70"/>
      <c r="H87" s="9" t="s">
        <v>37</v>
      </c>
      <c r="I87" s="66" t="s">
        <v>750</v>
      </c>
      <c r="J87" s="7" t="str">
        <f>+_xlfn.XLOOKUP(I87,'R4'!B:B,'R4'!C:C)</f>
        <v>AMR - KAMYON - MAN - KH</v>
      </c>
      <c r="P87">
        <f t="shared" si="24"/>
        <v>0</v>
      </c>
      <c r="Q87">
        <f t="shared" si="24"/>
        <v>0</v>
      </c>
      <c r="R87">
        <f t="shared" si="24"/>
        <v>0</v>
      </c>
      <c r="S87">
        <f t="shared" si="24"/>
        <v>0</v>
      </c>
      <c r="T87">
        <f t="shared" si="24"/>
        <v>0</v>
      </c>
      <c r="U87">
        <f t="shared" si="24"/>
        <v>0</v>
      </c>
      <c r="V87">
        <f t="shared" si="24"/>
        <v>0</v>
      </c>
      <c r="W87">
        <f t="shared" si="24"/>
        <v>1</v>
      </c>
      <c r="X87">
        <f t="shared" si="24"/>
        <v>1</v>
      </c>
      <c r="Y87">
        <f t="shared" si="24"/>
        <v>1</v>
      </c>
      <c r="Z87">
        <f t="shared" si="24"/>
        <v>1</v>
      </c>
      <c r="AA87">
        <f t="shared" si="24"/>
        <v>1</v>
      </c>
      <c r="AB87">
        <f t="shared" si="24"/>
        <v>1</v>
      </c>
      <c r="AC87">
        <f t="shared" si="24"/>
        <v>1</v>
      </c>
      <c r="AD87">
        <f t="shared" si="24"/>
        <v>1</v>
      </c>
      <c r="AE87">
        <f t="shared" si="24"/>
        <v>1</v>
      </c>
      <c r="AF87">
        <f t="shared" si="22"/>
        <v>1</v>
      </c>
      <c r="AG87">
        <f t="shared" si="22"/>
        <v>1</v>
      </c>
      <c r="AH87">
        <f t="shared" si="22"/>
        <v>1</v>
      </c>
      <c r="AI87">
        <f t="shared" si="22"/>
        <v>1</v>
      </c>
      <c r="AJ87">
        <f t="shared" si="22"/>
        <v>1</v>
      </c>
      <c r="AK87">
        <f t="shared" si="22"/>
        <v>1</v>
      </c>
      <c r="AL87">
        <f t="shared" si="22"/>
        <v>1</v>
      </c>
      <c r="AM87">
        <f t="shared" si="22"/>
        <v>1</v>
      </c>
      <c r="AN87">
        <f t="shared" si="22"/>
        <v>1</v>
      </c>
      <c r="AO87">
        <f t="shared" si="22"/>
        <v>1</v>
      </c>
      <c r="AP87">
        <f t="shared" si="22"/>
        <v>1</v>
      </c>
      <c r="AQ87">
        <f t="shared" si="22"/>
        <v>1</v>
      </c>
      <c r="AR87">
        <f t="shared" si="22"/>
        <v>1</v>
      </c>
      <c r="AS87">
        <f t="shared" si="22"/>
        <v>1</v>
      </c>
      <c r="AT87">
        <f t="shared" si="22"/>
        <v>1</v>
      </c>
      <c r="AU87">
        <f t="shared" si="23"/>
        <v>1</v>
      </c>
      <c r="AV87">
        <f t="shared" si="23"/>
        <v>1</v>
      </c>
      <c r="AW87">
        <f t="shared" si="23"/>
        <v>1</v>
      </c>
      <c r="AX87">
        <f t="shared" si="23"/>
        <v>1</v>
      </c>
      <c r="AY87">
        <f t="shared" si="23"/>
        <v>1</v>
      </c>
      <c r="AZ87">
        <f t="shared" si="23"/>
        <v>1</v>
      </c>
      <c r="BA87">
        <f t="shared" si="23"/>
        <v>1</v>
      </c>
      <c r="BB87">
        <f t="shared" si="23"/>
        <v>1</v>
      </c>
      <c r="BC87">
        <f t="shared" si="23"/>
        <v>1</v>
      </c>
      <c r="BD87">
        <f t="shared" si="23"/>
        <v>1</v>
      </c>
      <c r="BE87">
        <f t="shared" si="23"/>
        <v>1</v>
      </c>
      <c r="BF87">
        <f t="shared" si="23"/>
        <v>1</v>
      </c>
      <c r="BG87">
        <f t="shared" si="23"/>
        <v>1</v>
      </c>
      <c r="BH87">
        <f t="shared" si="23"/>
        <v>1</v>
      </c>
      <c r="BI87">
        <f t="shared" si="23"/>
        <v>1</v>
      </c>
      <c r="BJ87">
        <f t="shared" ref="BJ87:BY102" si="26">+IF(BJ$2&gt;=$E87,1,0)*$C87</f>
        <v>1</v>
      </c>
      <c r="BK87">
        <f t="shared" si="26"/>
        <v>1</v>
      </c>
      <c r="BL87">
        <f t="shared" si="26"/>
        <v>1</v>
      </c>
      <c r="BM87">
        <f t="shared" si="26"/>
        <v>1</v>
      </c>
      <c r="BN87">
        <f t="shared" si="26"/>
        <v>1</v>
      </c>
      <c r="BO87">
        <f t="shared" si="26"/>
        <v>1</v>
      </c>
      <c r="BP87">
        <f t="shared" si="26"/>
        <v>1</v>
      </c>
      <c r="BQ87">
        <f t="shared" si="26"/>
        <v>1</v>
      </c>
      <c r="BR87">
        <f t="shared" si="26"/>
        <v>1</v>
      </c>
      <c r="BS87">
        <f t="shared" si="26"/>
        <v>1</v>
      </c>
      <c r="BT87">
        <f t="shared" si="26"/>
        <v>1</v>
      </c>
      <c r="BU87">
        <f t="shared" si="26"/>
        <v>1</v>
      </c>
      <c r="BV87">
        <f t="shared" si="26"/>
        <v>1</v>
      </c>
      <c r="BW87">
        <f t="shared" si="26"/>
        <v>1</v>
      </c>
      <c r="BX87">
        <f t="shared" si="26"/>
        <v>1</v>
      </c>
      <c r="BY87">
        <f t="shared" si="26"/>
        <v>1</v>
      </c>
      <c r="BZ87">
        <f t="shared" si="12"/>
        <v>1</v>
      </c>
    </row>
    <row r="88" spans="1:78">
      <c r="A88" s="58"/>
      <c r="B88" s="7" t="e">
        <f>+_xlfn.XLOOKUP(I88,#REF!,#REF!)</f>
        <v>#REF!</v>
      </c>
      <c r="C88" s="8">
        <v>1</v>
      </c>
      <c r="D88" s="8" t="str">
        <f t="shared" si="25"/>
        <v>01-MK-26-10</v>
      </c>
      <c r="E88" s="58">
        <v>45413</v>
      </c>
      <c r="F88" s="70"/>
      <c r="G88" s="70"/>
      <c r="H88" s="9" t="s">
        <v>37</v>
      </c>
      <c r="I88" s="66" t="s">
        <v>753</v>
      </c>
      <c r="J88" s="7" t="str">
        <f>+_xlfn.XLOOKUP(I88,'R4'!B:B,'R4'!C:C)</f>
        <v>AMR - KAMYON - MAN - KH</v>
      </c>
      <c r="P88">
        <f t="shared" si="24"/>
        <v>0</v>
      </c>
      <c r="Q88">
        <f t="shared" si="24"/>
        <v>0</v>
      </c>
      <c r="R88">
        <f t="shared" si="24"/>
        <v>0</v>
      </c>
      <c r="S88">
        <f t="shared" si="24"/>
        <v>0</v>
      </c>
      <c r="T88">
        <f t="shared" si="24"/>
        <v>0</v>
      </c>
      <c r="U88">
        <f t="shared" si="24"/>
        <v>0</v>
      </c>
      <c r="V88">
        <f t="shared" si="24"/>
        <v>0</v>
      </c>
      <c r="W88">
        <f t="shared" si="24"/>
        <v>1</v>
      </c>
      <c r="X88">
        <f t="shared" si="24"/>
        <v>1</v>
      </c>
      <c r="Y88">
        <f t="shared" si="24"/>
        <v>1</v>
      </c>
      <c r="Z88">
        <f t="shared" si="24"/>
        <v>1</v>
      </c>
      <c r="AA88">
        <f t="shared" si="24"/>
        <v>1</v>
      </c>
      <c r="AB88">
        <f t="shared" si="24"/>
        <v>1</v>
      </c>
      <c r="AC88">
        <f t="shared" si="24"/>
        <v>1</v>
      </c>
      <c r="AD88">
        <f t="shared" si="24"/>
        <v>1</v>
      </c>
      <c r="AE88">
        <f t="shared" ref="AE88:AT102" si="27">+IF(AE$2&gt;=$E88,1,0)*$C88</f>
        <v>1</v>
      </c>
      <c r="AF88">
        <f t="shared" si="27"/>
        <v>1</v>
      </c>
      <c r="AG88">
        <f t="shared" si="27"/>
        <v>1</v>
      </c>
      <c r="AH88">
        <f t="shared" si="27"/>
        <v>1</v>
      </c>
      <c r="AI88">
        <f t="shared" si="27"/>
        <v>1</v>
      </c>
      <c r="AJ88">
        <f t="shared" si="27"/>
        <v>1</v>
      </c>
      <c r="AK88">
        <f t="shared" si="27"/>
        <v>1</v>
      </c>
      <c r="AL88">
        <f t="shared" si="27"/>
        <v>1</v>
      </c>
      <c r="AM88">
        <f t="shared" si="27"/>
        <v>1</v>
      </c>
      <c r="AN88">
        <f t="shared" si="27"/>
        <v>1</v>
      </c>
      <c r="AO88">
        <f t="shared" si="27"/>
        <v>1</v>
      </c>
      <c r="AP88">
        <f t="shared" si="27"/>
        <v>1</v>
      </c>
      <c r="AQ88">
        <f t="shared" si="27"/>
        <v>1</v>
      </c>
      <c r="AR88">
        <f t="shared" si="27"/>
        <v>1</v>
      </c>
      <c r="AS88">
        <f t="shared" si="27"/>
        <v>1</v>
      </c>
      <c r="AT88">
        <f t="shared" si="27"/>
        <v>1</v>
      </c>
      <c r="AU88">
        <f t="shared" ref="AU88:BJ102" si="28">+IF(AU$2&gt;=$E88,1,0)*$C88</f>
        <v>1</v>
      </c>
      <c r="AV88">
        <f t="shared" si="28"/>
        <v>1</v>
      </c>
      <c r="AW88">
        <f t="shared" si="28"/>
        <v>1</v>
      </c>
      <c r="AX88">
        <f t="shared" si="28"/>
        <v>1</v>
      </c>
      <c r="AY88">
        <f t="shared" si="28"/>
        <v>1</v>
      </c>
      <c r="AZ88">
        <f t="shared" si="28"/>
        <v>1</v>
      </c>
      <c r="BA88">
        <f t="shared" si="28"/>
        <v>1</v>
      </c>
      <c r="BB88">
        <f t="shared" si="28"/>
        <v>1</v>
      </c>
      <c r="BC88">
        <f t="shared" si="28"/>
        <v>1</v>
      </c>
      <c r="BD88">
        <f t="shared" si="28"/>
        <v>1</v>
      </c>
      <c r="BE88">
        <f t="shared" si="28"/>
        <v>1</v>
      </c>
      <c r="BF88">
        <f t="shared" si="28"/>
        <v>1</v>
      </c>
      <c r="BG88">
        <f t="shared" si="28"/>
        <v>1</v>
      </c>
      <c r="BH88">
        <f t="shared" si="28"/>
        <v>1</v>
      </c>
      <c r="BI88">
        <f t="shared" si="28"/>
        <v>1</v>
      </c>
      <c r="BJ88">
        <f t="shared" si="28"/>
        <v>1</v>
      </c>
      <c r="BK88">
        <f t="shared" si="26"/>
        <v>1</v>
      </c>
      <c r="BL88">
        <f t="shared" si="26"/>
        <v>1</v>
      </c>
      <c r="BM88">
        <f t="shared" si="26"/>
        <v>1</v>
      </c>
      <c r="BN88">
        <f t="shared" si="26"/>
        <v>1</v>
      </c>
      <c r="BO88">
        <f t="shared" si="26"/>
        <v>1</v>
      </c>
      <c r="BP88">
        <f t="shared" si="26"/>
        <v>1</v>
      </c>
      <c r="BQ88">
        <f t="shared" si="26"/>
        <v>1</v>
      </c>
      <c r="BR88">
        <f t="shared" si="26"/>
        <v>1</v>
      </c>
      <c r="BS88">
        <f t="shared" si="26"/>
        <v>1</v>
      </c>
      <c r="BT88">
        <f t="shared" si="26"/>
        <v>1</v>
      </c>
      <c r="BU88">
        <f t="shared" si="26"/>
        <v>1</v>
      </c>
      <c r="BV88">
        <f t="shared" si="26"/>
        <v>1</v>
      </c>
      <c r="BW88">
        <f t="shared" si="26"/>
        <v>1</v>
      </c>
      <c r="BX88">
        <f t="shared" si="26"/>
        <v>1</v>
      </c>
      <c r="BY88">
        <f t="shared" si="26"/>
        <v>1</v>
      </c>
      <c r="BZ88">
        <f t="shared" si="12"/>
        <v>1</v>
      </c>
    </row>
    <row r="89" spans="1:78">
      <c r="A89" s="58"/>
      <c r="B89" s="7" t="e">
        <f>+_xlfn.XLOOKUP(I89,#REF!,#REF!)</f>
        <v>#REF!</v>
      </c>
      <c r="C89" s="8">
        <v>1</v>
      </c>
      <c r="D89" s="8" t="str">
        <f t="shared" si="25"/>
        <v>01-MK-26-10</v>
      </c>
      <c r="E89" s="58">
        <v>45413</v>
      </c>
      <c r="F89" s="70"/>
      <c r="G89" s="70"/>
      <c r="H89" s="9" t="s">
        <v>37</v>
      </c>
      <c r="I89" s="66" t="s">
        <v>756</v>
      </c>
      <c r="J89" s="7" t="str">
        <f>+_xlfn.XLOOKUP(I89,'R4'!B:B,'R4'!C:C)</f>
        <v>AMR - KAMYON - MAN - KH</v>
      </c>
      <c r="P89">
        <f t="shared" ref="P89:AE109" si="29">+IF(P$2&gt;=$E89,1,0)*$C89</f>
        <v>0</v>
      </c>
      <c r="Q89">
        <f t="shared" si="29"/>
        <v>0</v>
      </c>
      <c r="R89">
        <f t="shared" si="29"/>
        <v>0</v>
      </c>
      <c r="S89">
        <f t="shared" si="29"/>
        <v>0</v>
      </c>
      <c r="T89">
        <f t="shared" si="29"/>
        <v>0</v>
      </c>
      <c r="U89">
        <f t="shared" si="29"/>
        <v>0</v>
      </c>
      <c r="V89">
        <f t="shared" si="29"/>
        <v>0</v>
      </c>
      <c r="W89">
        <f t="shared" si="29"/>
        <v>1</v>
      </c>
      <c r="X89">
        <f t="shared" si="29"/>
        <v>1</v>
      </c>
      <c r="Y89">
        <f t="shared" si="29"/>
        <v>1</v>
      </c>
      <c r="Z89">
        <f t="shared" si="29"/>
        <v>1</v>
      </c>
      <c r="AA89">
        <f t="shared" si="29"/>
        <v>1</v>
      </c>
      <c r="AB89">
        <f t="shared" si="29"/>
        <v>1</v>
      </c>
      <c r="AC89">
        <f t="shared" si="29"/>
        <v>1</v>
      </c>
      <c r="AD89">
        <f t="shared" si="29"/>
        <v>1</v>
      </c>
      <c r="AE89">
        <f t="shared" si="29"/>
        <v>1</v>
      </c>
      <c r="AF89">
        <f t="shared" si="27"/>
        <v>1</v>
      </c>
      <c r="AG89">
        <f t="shared" si="27"/>
        <v>1</v>
      </c>
      <c r="AH89">
        <f t="shared" si="27"/>
        <v>1</v>
      </c>
      <c r="AI89">
        <f t="shared" si="27"/>
        <v>1</v>
      </c>
      <c r="AJ89">
        <f t="shared" si="27"/>
        <v>1</v>
      </c>
      <c r="AK89">
        <f t="shared" si="27"/>
        <v>1</v>
      </c>
      <c r="AL89">
        <f t="shared" si="27"/>
        <v>1</v>
      </c>
      <c r="AM89">
        <f t="shared" si="27"/>
        <v>1</v>
      </c>
      <c r="AN89">
        <f t="shared" si="27"/>
        <v>1</v>
      </c>
      <c r="AO89">
        <f t="shared" si="27"/>
        <v>1</v>
      </c>
      <c r="AP89">
        <f t="shared" si="27"/>
        <v>1</v>
      </c>
      <c r="AQ89">
        <f t="shared" si="27"/>
        <v>1</v>
      </c>
      <c r="AR89">
        <f t="shared" si="27"/>
        <v>1</v>
      </c>
      <c r="AS89">
        <f t="shared" si="27"/>
        <v>1</v>
      </c>
      <c r="AT89">
        <f t="shared" si="27"/>
        <v>1</v>
      </c>
      <c r="AU89">
        <f t="shared" si="28"/>
        <v>1</v>
      </c>
      <c r="AV89">
        <f t="shared" si="28"/>
        <v>1</v>
      </c>
      <c r="AW89">
        <f t="shared" si="28"/>
        <v>1</v>
      </c>
      <c r="AX89">
        <f t="shared" si="28"/>
        <v>1</v>
      </c>
      <c r="AY89">
        <f t="shared" si="28"/>
        <v>1</v>
      </c>
      <c r="AZ89">
        <f t="shared" si="28"/>
        <v>1</v>
      </c>
      <c r="BA89">
        <f t="shared" si="28"/>
        <v>1</v>
      </c>
      <c r="BB89">
        <f t="shared" si="28"/>
        <v>1</v>
      </c>
      <c r="BC89">
        <f t="shared" si="28"/>
        <v>1</v>
      </c>
      <c r="BD89">
        <f t="shared" si="28"/>
        <v>1</v>
      </c>
      <c r="BE89">
        <f t="shared" si="28"/>
        <v>1</v>
      </c>
      <c r="BF89">
        <f t="shared" si="28"/>
        <v>1</v>
      </c>
      <c r="BG89">
        <f t="shared" si="28"/>
        <v>1</v>
      </c>
      <c r="BH89">
        <f t="shared" si="28"/>
        <v>1</v>
      </c>
      <c r="BI89">
        <f t="shared" si="28"/>
        <v>1</v>
      </c>
      <c r="BJ89">
        <f t="shared" si="28"/>
        <v>1</v>
      </c>
      <c r="BK89">
        <f t="shared" si="26"/>
        <v>1</v>
      </c>
      <c r="BL89">
        <f t="shared" si="26"/>
        <v>1</v>
      </c>
      <c r="BM89">
        <f t="shared" si="26"/>
        <v>1</v>
      </c>
      <c r="BN89">
        <f t="shared" si="26"/>
        <v>1</v>
      </c>
      <c r="BO89">
        <f t="shared" si="26"/>
        <v>1</v>
      </c>
      <c r="BP89">
        <f t="shared" si="26"/>
        <v>1</v>
      </c>
      <c r="BQ89">
        <f t="shared" si="26"/>
        <v>1</v>
      </c>
      <c r="BR89">
        <f t="shared" si="26"/>
        <v>1</v>
      </c>
      <c r="BS89">
        <f t="shared" si="26"/>
        <v>1</v>
      </c>
      <c r="BT89">
        <f t="shared" si="26"/>
        <v>1</v>
      </c>
      <c r="BU89">
        <f t="shared" si="26"/>
        <v>1</v>
      </c>
      <c r="BV89">
        <f t="shared" si="26"/>
        <v>1</v>
      </c>
      <c r="BW89">
        <f t="shared" si="26"/>
        <v>1</v>
      </c>
      <c r="BX89">
        <f t="shared" si="26"/>
        <v>1</v>
      </c>
      <c r="BY89">
        <f t="shared" si="26"/>
        <v>1</v>
      </c>
      <c r="BZ89">
        <f t="shared" si="12"/>
        <v>1</v>
      </c>
    </row>
    <row r="90" spans="1:78">
      <c r="A90" s="58"/>
      <c r="B90" s="7" t="e">
        <f>+_xlfn.XLOOKUP(I90,#REF!,#REF!)</f>
        <v>#REF!</v>
      </c>
      <c r="C90" s="8">
        <v>1</v>
      </c>
      <c r="D90" s="8" t="str">
        <f t="shared" si="25"/>
        <v>01-MK-26-10</v>
      </c>
      <c r="E90" s="58">
        <v>45413</v>
      </c>
      <c r="F90" s="70"/>
      <c r="G90" s="70"/>
      <c r="H90" s="9" t="s">
        <v>37</v>
      </c>
      <c r="I90" s="66" t="s">
        <v>759</v>
      </c>
      <c r="J90" s="7" t="str">
        <f>+_xlfn.XLOOKUP(I90,'R4'!B:B,'R4'!C:C)</f>
        <v>AMR - KAMYON - MAN - KH</v>
      </c>
      <c r="P90">
        <f t="shared" si="29"/>
        <v>0</v>
      </c>
      <c r="Q90">
        <f t="shared" si="29"/>
        <v>0</v>
      </c>
      <c r="R90">
        <f t="shared" si="29"/>
        <v>0</v>
      </c>
      <c r="S90">
        <f t="shared" si="29"/>
        <v>0</v>
      </c>
      <c r="T90">
        <f t="shared" si="29"/>
        <v>0</v>
      </c>
      <c r="U90">
        <f t="shared" si="29"/>
        <v>0</v>
      </c>
      <c r="V90">
        <f t="shared" si="29"/>
        <v>0</v>
      </c>
      <c r="W90">
        <f t="shared" si="29"/>
        <v>1</v>
      </c>
      <c r="X90">
        <f t="shared" si="29"/>
        <v>1</v>
      </c>
      <c r="Y90">
        <f t="shared" si="29"/>
        <v>1</v>
      </c>
      <c r="Z90">
        <f t="shared" si="29"/>
        <v>1</v>
      </c>
      <c r="AA90">
        <f t="shared" si="29"/>
        <v>1</v>
      </c>
      <c r="AB90">
        <f t="shared" si="29"/>
        <v>1</v>
      </c>
      <c r="AC90">
        <f t="shared" si="29"/>
        <v>1</v>
      </c>
      <c r="AD90">
        <f t="shared" si="29"/>
        <v>1</v>
      </c>
      <c r="AE90">
        <f t="shared" si="29"/>
        <v>1</v>
      </c>
      <c r="AF90">
        <f t="shared" si="27"/>
        <v>1</v>
      </c>
      <c r="AG90">
        <f t="shared" si="27"/>
        <v>1</v>
      </c>
      <c r="AH90">
        <f t="shared" si="27"/>
        <v>1</v>
      </c>
      <c r="AI90">
        <f t="shared" si="27"/>
        <v>1</v>
      </c>
      <c r="AJ90">
        <f t="shared" si="27"/>
        <v>1</v>
      </c>
      <c r="AK90">
        <f t="shared" si="27"/>
        <v>1</v>
      </c>
      <c r="AL90">
        <f t="shared" si="27"/>
        <v>1</v>
      </c>
      <c r="AM90">
        <f t="shared" si="27"/>
        <v>1</v>
      </c>
      <c r="AN90">
        <f t="shared" si="27"/>
        <v>1</v>
      </c>
      <c r="AO90">
        <f t="shared" si="27"/>
        <v>1</v>
      </c>
      <c r="AP90">
        <f t="shared" si="27"/>
        <v>1</v>
      </c>
      <c r="AQ90">
        <f t="shared" si="27"/>
        <v>1</v>
      </c>
      <c r="AR90">
        <f t="shared" si="27"/>
        <v>1</v>
      </c>
      <c r="AS90">
        <f t="shared" si="27"/>
        <v>1</v>
      </c>
      <c r="AT90">
        <f t="shared" si="27"/>
        <v>1</v>
      </c>
      <c r="AU90">
        <f t="shared" si="28"/>
        <v>1</v>
      </c>
      <c r="AV90">
        <f t="shared" si="28"/>
        <v>1</v>
      </c>
      <c r="AW90">
        <f t="shared" si="28"/>
        <v>1</v>
      </c>
      <c r="AX90">
        <f t="shared" si="28"/>
        <v>1</v>
      </c>
      <c r="AY90">
        <f t="shared" si="28"/>
        <v>1</v>
      </c>
      <c r="AZ90">
        <f t="shared" si="28"/>
        <v>1</v>
      </c>
      <c r="BA90">
        <f t="shared" si="28"/>
        <v>1</v>
      </c>
      <c r="BB90">
        <f t="shared" si="28"/>
        <v>1</v>
      </c>
      <c r="BC90">
        <f t="shared" si="28"/>
        <v>1</v>
      </c>
      <c r="BD90">
        <f t="shared" si="28"/>
        <v>1</v>
      </c>
      <c r="BE90">
        <f t="shared" si="28"/>
        <v>1</v>
      </c>
      <c r="BF90">
        <f t="shared" si="28"/>
        <v>1</v>
      </c>
      <c r="BG90">
        <f t="shared" si="28"/>
        <v>1</v>
      </c>
      <c r="BH90">
        <f t="shared" si="28"/>
        <v>1</v>
      </c>
      <c r="BI90">
        <f t="shared" si="28"/>
        <v>1</v>
      </c>
      <c r="BJ90">
        <f t="shared" si="28"/>
        <v>1</v>
      </c>
      <c r="BK90">
        <f t="shared" si="26"/>
        <v>1</v>
      </c>
      <c r="BL90">
        <f t="shared" si="26"/>
        <v>1</v>
      </c>
      <c r="BM90">
        <f t="shared" si="26"/>
        <v>1</v>
      </c>
      <c r="BN90">
        <f t="shared" si="26"/>
        <v>1</v>
      </c>
      <c r="BO90">
        <f t="shared" si="26"/>
        <v>1</v>
      </c>
      <c r="BP90">
        <f t="shared" si="26"/>
        <v>1</v>
      </c>
      <c r="BQ90">
        <f t="shared" si="26"/>
        <v>1</v>
      </c>
      <c r="BR90">
        <f t="shared" si="26"/>
        <v>1</v>
      </c>
      <c r="BS90">
        <f t="shared" si="26"/>
        <v>1</v>
      </c>
      <c r="BT90">
        <f t="shared" si="26"/>
        <v>1</v>
      </c>
      <c r="BU90">
        <f t="shared" si="26"/>
        <v>1</v>
      </c>
      <c r="BV90">
        <f t="shared" si="26"/>
        <v>1</v>
      </c>
      <c r="BW90">
        <f t="shared" si="26"/>
        <v>1</v>
      </c>
      <c r="BX90">
        <f t="shared" si="26"/>
        <v>1</v>
      </c>
      <c r="BY90">
        <f t="shared" si="26"/>
        <v>1</v>
      </c>
      <c r="BZ90">
        <f t="shared" si="12"/>
        <v>1</v>
      </c>
    </row>
    <row r="91" spans="1:78">
      <c r="A91" s="58"/>
      <c r="B91" s="7" t="e">
        <f>+_xlfn.XLOOKUP(I91,#REF!,#REF!)</f>
        <v>#REF!</v>
      </c>
      <c r="C91" s="8">
        <v>1</v>
      </c>
      <c r="D91" s="8" t="str">
        <f t="shared" si="25"/>
        <v>01-MK-26-10</v>
      </c>
      <c r="E91" s="58">
        <v>45505</v>
      </c>
      <c r="F91" s="70"/>
      <c r="G91" s="70"/>
      <c r="H91" s="9" t="s">
        <v>37</v>
      </c>
      <c r="I91" s="66" t="s">
        <v>762</v>
      </c>
      <c r="J91" s="7" t="str">
        <f>+_xlfn.XLOOKUP(I91,'R4'!B:B,'R4'!C:C)</f>
        <v>AMR - KAMYON - MAN - KH</v>
      </c>
      <c r="P91">
        <f t="shared" si="29"/>
        <v>0</v>
      </c>
      <c r="Q91">
        <f t="shared" si="29"/>
        <v>0</v>
      </c>
      <c r="R91">
        <f t="shared" si="29"/>
        <v>0</v>
      </c>
      <c r="S91">
        <f t="shared" si="29"/>
        <v>0</v>
      </c>
      <c r="T91">
        <f t="shared" si="29"/>
        <v>0</v>
      </c>
      <c r="U91">
        <f t="shared" si="29"/>
        <v>0</v>
      </c>
      <c r="V91">
        <f t="shared" si="29"/>
        <v>0</v>
      </c>
      <c r="W91">
        <f t="shared" si="29"/>
        <v>0</v>
      </c>
      <c r="X91">
        <f t="shared" si="29"/>
        <v>0</v>
      </c>
      <c r="Y91">
        <f t="shared" si="29"/>
        <v>0</v>
      </c>
      <c r="Z91">
        <f t="shared" si="29"/>
        <v>1</v>
      </c>
      <c r="AA91">
        <f t="shared" si="29"/>
        <v>1</v>
      </c>
      <c r="AB91">
        <f t="shared" si="29"/>
        <v>1</v>
      </c>
      <c r="AC91">
        <f t="shared" si="29"/>
        <v>1</v>
      </c>
      <c r="AD91">
        <f t="shared" si="29"/>
        <v>1</v>
      </c>
      <c r="AE91">
        <f t="shared" si="29"/>
        <v>1</v>
      </c>
      <c r="AF91">
        <f t="shared" si="27"/>
        <v>1</v>
      </c>
      <c r="AG91">
        <f t="shared" si="27"/>
        <v>1</v>
      </c>
      <c r="AH91">
        <f t="shared" si="27"/>
        <v>1</v>
      </c>
      <c r="AI91">
        <f t="shared" si="27"/>
        <v>1</v>
      </c>
      <c r="AJ91">
        <f t="shared" si="27"/>
        <v>1</v>
      </c>
      <c r="AK91">
        <f t="shared" si="27"/>
        <v>1</v>
      </c>
      <c r="AL91">
        <f t="shared" si="27"/>
        <v>1</v>
      </c>
      <c r="AM91">
        <f t="shared" si="27"/>
        <v>1</v>
      </c>
      <c r="AN91">
        <f t="shared" si="27"/>
        <v>1</v>
      </c>
      <c r="AO91">
        <f t="shared" si="27"/>
        <v>1</v>
      </c>
      <c r="AP91">
        <f t="shared" si="27"/>
        <v>1</v>
      </c>
      <c r="AQ91">
        <f t="shared" si="27"/>
        <v>1</v>
      </c>
      <c r="AR91">
        <f t="shared" si="27"/>
        <v>1</v>
      </c>
      <c r="AS91">
        <f t="shared" si="27"/>
        <v>1</v>
      </c>
      <c r="AT91">
        <f t="shared" si="27"/>
        <v>1</v>
      </c>
      <c r="AU91">
        <f t="shared" si="28"/>
        <v>1</v>
      </c>
      <c r="AV91">
        <f t="shared" si="28"/>
        <v>1</v>
      </c>
      <c r="AW91">
        <f t="shared" si="28"/>
        <v>1</v>
      </c>
      <c r="AX91">
        <f t="shared" si="28"/>
        <v>1</v>
      </c>
      <c r="AY91">
        <f t="shared" si="28"/>
        <v>1</v>
      </c>
      <c r="AZ91">
        <f t="shared" si="28"/>
        <v>1</v>
      </c>
      <c r="BA91">
        <f t="shared" si="28"/>
        <v>1</v>
      </c>
      <c r="BB91">
        <f t="shared" si="28"/>
        <v>1</v>
      </c>
      <c r="BC91">
        <f t="shared" si="28"/>
        <v>1</v>
      </c>
      <c r="BD91">
        <f t="shared" si="28"/>
        <v>1</v>
      </c>
      <c r="BE91">
        <f t="shared" si="28"/>
        <v>1</v>
      </c>
      <c r="BF91">
        <f t="shared" si="28"/>
        <v>1</v>
      </c>
      <c r="BG91">
        <f t="shared" si="28"/>
        <v>1</v>
      </c>
      <c r="BH91">
        <f t="shared" si="28"/>
        <v>1</v>
      </c>
      <c r="BI91">
        <f t="shared" si="28"/>
        <v>1</v>
      </c>
      <c r="BJ91">
        <f t="shared" si="28"/>
        <v>1</v>
      </c>
      <c r="BK91">
        <f t="shared" si="26"/>
        <v>1</v>
      </c>
      <c r="BL91">
        <f t="shared" si="26"/>
        <v>1</v>
      </c>
      <c r="BM91">
        <f t="shared" si="26"/>
        <v>1</v>
      </c>
      <c r="BN91">
        <f t="shared" si="26"/>
        <v>1</v>
      </c>
      <c r="BO91">
        <f t="shared" si="26"/>
        <v>1</v>
      </c>
      <c r="BP91">
        <f t="shared" si="26"/>
        <v>1</v>
      </c>
      <c r="BQ91">
        <f t="shared" si="26"/>
        <v>1</v>
      </c>
      <c r="BR91">
        <f t="shared" si="26"/>
        <v>1</v>
      </c>
      <c r="BS91">
        <f t="shared" si="26"/>
        <v>1</v>
      </c>
      <c r="BT91">
        <f t="shared" si="26"/>
        <v>1</v>
      </c>
      <c r="BU91">
        <f t="shared" si="26"/>
        <v>1</v>
      </c>
      <c r="BV91">
        <f t="shared" si="26"/>
        <v>1</v>
      </c>
      <c r="BW91">
        <f t="shared" si="26"/>
        <v>1</v>
      </c>
      <c r="BX91">
        <f t="shared" si="26"/>
        <v>1</v>
      </c>
      <c r="BY91">
        <f t="shared" si="26"/>
        <v>1</v>
      </c>
      <c r="BZ91">
        <f t="shared" si="12"/>
        <v>1</v>
      </c>
    </row>
    <row r="92" spans="1:78">
      <c r="A92" s="58"/>
      <c r="B92" s="7" t="e">
        <f>+_xlfn.XLOOKUP(I92,#REF!,#REF!)</f>
        <v>#REF!</v>
      </c>
      <c r="C92" s="8">
        <v>1</v>
      </c>
      <c r="D92" s="8" t="str">
        <f t="shared" si="25"/>
        <v>01-MK-26-10</v>
      </c>
      <c r="E92" s="58">
        <v>45505</v>
      </c>
      <c r="F92" s="70"/>
      <c r="G92" s="70"/>
      <c r="H92" s="9" t="s">
        <v>37</v>
      </c>
      <c r="I92" s="66" t="s">
        <v>765</v>
      </c>
      <c r="J92" s="7" t="str">
        <f>+_xlfn.XLOOKUP(I92,'R4'!B:B,'R4'!C:C)</f>
        <v>AMR - KAMYON - MAN - KH</v>
      </c>
      <c r="P92">
        <f t="shared" si="29"/>
        <v>0</v>
      </c>
      <c r="Q92">
        <f t="shared" si="29"/>
        <v>0</v>
      </c>
      <c r="R92">
        <f t="shared" si="29"/>
        <v>0</v>
      </c>
      <c r="S92">
        <f t="shared" si="29"/>
        <v>0</v>
      </c>
      <c r="T92">
        <f t="shared" si="29"/>
        <v>0</v>
      </c>
      <c r="U92">
        <f t="shared" si="29"/>
        <v>0</v>
      </c>
      <c r="V92">
        <f t="shared" si="29"/>
        <v>0</v>
      </c>
      <c r="W92">
        <f t="shared" si="29"/>
        <v>0</v>
      </c>
      <c r="X92">
        <f t="shared" si="29"/>
        <v>0</v>
      </c>
      <c r="Y92">
        <f t="shared" si="29"/>
        <v>0</v>
      </c>
      <c r="Z92">
        <f t="shared" si="29"/>
        <v>1</v>
      </c>
      <c r="AA92">
        <f t="shared" si="29"/>
        <v>1</v>
      </c>
      <c r="AB92">
        <f t="shared" si="29"/>
        <v>1</v>
      </c>
      <c r="AC92">
        <f t="shared" si="29"/>
        <v>1</v>
      </c>
      <c r="AD92">
        <f t="shared" si="29"/>
        <v>1</v>
      </c>
      <c r="AE92">
        <f t="shared" si="29"/>
        <v>1</v>
      </c>
      <c r="AF92">
        <f t="shared" si="27"/>
        <v>1</v>
      </c>
      <c r="AG92">
        <f t="shared" si="27"/>
        <v>1</v>
      </c>
      <c r="AH92">
        <f t="shared" si="27"/>
        <v>1</v>
      </c>
      <c r="AI92">
        <f t="shared" si="27"/>
        <v>1</v>
      </c>
      <c r="AJ92">
        <f t="shared" si="27"/>
        <v>1</v>
      </c>
      <c r="AK92">
        <f t="shared" si="27"/>
        <v>1</v>
      </c>
      <c r="AL92">
        <f t="shared" si="27"/>
        <v>1</v>
      </c>
      <c r="AM92">
        <f t="shared" si="27"/>
        <v>1</v>
      </c>
      <c r="AN92">
        <f t="shared" si="27"/>
        <v>1</v>
      </c>
      <c r="AO92">
        <f t="shared" si="27"/>
        <v>1</v>
      </c>
      <c r="AP92">
        <f t="shared" si="27"/>
        <v>1</v>
      </c>
      <c r="AQ92">
        <f t="shared" si="27"/>
        <v>1</v>
      </c>
      <c r="AR92">
        <f t="shared" si="27"/>
        <v>1</v>
      </c>
      <c r="AS92">
        <f t="shared" si="27"/>
        <v>1</v>
      </c>
      <c r="AT92">
        <f t="shared" si="27"/>
        <v>1</v>
      </c>
      <c r="AU92">
        <f t="shared" si="28"/>
        <v>1</v>
      </c>
      <c r="AV92">
        <f t="shared" si="28"/>
        <v>1</v>
      </c>
      <c r="AW92">
        <f t="shared" si="28"/>
        <v>1</v>
      </c>
      <c r="AX92">
        <f t="shared" si="28"/>
        <v>1</v>
      </c>
      <c r="AY92">
        <f t="shared" si="28"/>
        <v>1</v>
      </c>
      <c r="AZ92">
        <f t="shared" si="28"/>
        <v>1</v>
      </c>
      <c r="BA92">
        <f t="shared" si="28"/>
        <v>1</v>
      </c>
      <c r="BB92">
        <f t="shared" si="28"/>
        <v>1</v>
      </c>
      <c r="BC92">
        <f t="shared" si="28"/>
        <v>1</v>
      </c>
      <c r="BD92">
        <f t="shared" si="28"/>
        <v>1</v>
      </c>
      <c r="BE92">
        <f t="shared" si="28"/>
        <v>1</v>
      </c>
      <c r="BF92">
        <f t="shared" si="28"/>
        <v>1</v>
      </c>
      <c r="BG92">
        <f t="shared" si="28"/>
        <v>1</v>
      </c>
      <c r="BH92">
        <f t="shared" si="28"/>
        <v>1</v>
      </c>
      <c r="BI92">
        <f t="shared" si="28"/>
        <v>1</v>
      </c>
      <c r="BJ92">
        <f t="shared" si="28"/>
        <v>1</v>
      </c>
      <c r="BK92">
        <f t="shared" si="26"/>
        <v>1</v>
      </c>
      <c r="BL92">
        <f t="shared" si="26"/>
        <v>1</v>
      </c>
      <c r="BM92">
        <f t="shared" si="26"/>
        <v>1</v>
      </c>
      <c r="BN92">
        <f t="shared" si="26"/>
        <v>1</v>
      </c>
      <c r="BO92">
        <f t="shared" si="26"/>
        <v>1</v>
      </c>
      <c r="BP92">
        <f t="shared" si="26"/>
        <v>1</v>
      </c>
      <c r="BQ92">
        <f t="shared" si="26"/>
        <v>1</v>
      </c>
      <c r="BR92">
        <f t="shared" si="26"/>
        <v>1</v>
      </c>
      <c r="BS92">
        <f t="shared" si="26"/>
        <v>1</v>
      </c>
      <c r="BT92">
        <f t="shared" si="26"/>
        <v>1</v>
      </c>
      <c r="BU92">
        <f t="shared" si="26"/>
        <v>1</v>
      </c>
      <c r="BV92">
        <f t="shared" si="26"/>
        <v>1</v>
      </c>
      <c r="BW92">
        <f t="shared" si="26"/>
        <v>1</v>
      </c>
      <c r="BX92">
        <f t="shared" si="26"/>
        <v>1</v>
      </c>
      <c r="BY92">
        <f t="shared" si="26"/>
        <v>1</v>
      </c>
      <c r="BZ92">
        <f t="shared" si="12"/>
        <v>1</v>
      </c>
    </row>
    <row r="93" spans="1:78">
      <c r="A93" s="58"/>
      <c r="B93" s="7" t="e">
        <f>+_xlfn.XLOOKUP(I93,#REF!,#REF!)</f>
        <v>#REF!</v>
      </c>
      <c r="C93" s="8">
        <v>1</v>
      </c>
      <c r="D93" s="8" t="str">
        <f t="shared" si="25"/>
        <v>01-MK-26-10</v>
      </c>
      <c r="E93" s="58">
        <v>45505</v>
      </c>
      <c r="F93" s="70"/>
      <c r="G93" s="70"/>
      <c r="H93" s="9" t="s">
        <v>37</v>
      </c>
      <c r="I93" s="66" t="s">
        <v>768</v>
      </c>
      <c r="J93" s="7" t="str">
        <f>+_xlfn.XLOOKUP(I93,'R4'!B:B,'R4'!C:C)</f>
        <v>AMR - KAMYON - MAN - KH</v>
      </c>
      <c r="P93">
        <f t="shared" si="29"/>
        <v>0</v>
      </c>
      <c r="Q93">
        <f t="shared" si="29"/>
        <v>0</v>
      </c>
      <c r="R93">
        <f t="shared" si="29"/>
        <v>0</v>
      </c>
      <c r="S93">
        <f t="shared" si="29"/>
        <v>0</v>
      </c>
      <c r="T93">
        <f t="shared" si="29"/>
        <v>0</v>
      </c>
      <c r="U93">
        <f t="shared" si="29"/>
        <v>0</v>
      </c>
      <c r="V93">
        <f t="shared" si="29"/>
        <v>0</v>
      </c>
      <c r="W93">
        <f t="shared" si="29"/>
        <v>0</v>
      </c>
      <c r="X93">
        <f t="shared" si="29"/>
        <v>0</v>
      </c>
      <c r="Y93">
        <f t="shared" si="29"/>
        <v>0</v>
      </c>
      <c r="Z93">
        <f t="shared" si="29"/>
        <v>1</v>
      </c>
      <c r="AA93">
        <f t="shared" si="29"/>
        <v>1</v>
      </c>
      <c r="AB93">
        <f t="shared" si="29"/>
        <v>1</v>
      </c>
      <c r="AC93">
        <f t="shared" si="29"/>
        <v>1</v>
      </c>
      <c r="AD93">
        <f t="shared" si="29"/>
        <v>1</v>
      </c>
      <c r="AE93">
        <f t="shared" si="29"/>
        <v>1</v>
      </c>
      <c r="AF93">
        <f t="shared" si="27"/>
        <v>1</v>
      </c>
      <c r="AG93">
        <f t="shared" si="27"/>
        <v>1</v>
      </c>
      <c r="AH93">
        <f t="shared" si="27"/>
        <v>1</v>
      </c>
      <c r="AI93">
        <f t="shared" si="27"/>
        <v>1</v>
      </c>
      <c r="AJ93">
        <f t="shared" si="27"/>
        <v>1</v>
      </c>
      <c r="AK93">
        <f t="shared" si="27"/>
        <v>1</v>
      </c>
      <c r="AL93">
        <f t="shared" si="27"/>
        <v>1</v>
      </c>
      <c r="AM93">
        <f t="shared" si="27"/>
        <v>1</v>
      </c>
      <c r="AN93">
        <f t="shared" si="27"/>
        <v>1</v>
      </c>
      <c r="AO93">
        <f t="shared" si="27"/>
        <v>1</v>
      </c>
      <c r="AP93">
        <f t="shared" si="27"/>
        <v>1</v>
      </c>
      <c r="AQ93">
        <f t="shared" si="27"/>
        <v>1</v>
      </c>
      <c r="AR93">
        <f t="shared" si="27"/>
        <v>1</v>
      </c>
      <c r="AS93">
        <f t="shared" si="27"/>
        <v>1</v>
      </c>
      <c r="AT93">
        <f t="shared" si="27"/>
        <v>1</v>
      </c>
      <c r="AU93">
        <f t="shared" si="28"/>
        <v>1</v>
      </c>
      <c r="AV93">
        <f t="shared" si="28"/>
        <v>1</v>
      </c>
      <c r="AW93">
        <f t="shared" si="28"/>
        <v>1</v>
      </c>
      <c r="AX93">
        <f t="shared" si="28"/>
        <v>1</v>
      </c>
      <c r="AY93">
        <f t="shared" si="28"/>
        <v>1</v>
      </c>
      <c r="AZ93">
        <f t="shared" si="28"/>
        <v>1</v>
      </c>
      <c r="BA93">
        <f t="shared" si="28"/>
        <v>1</v>
      </c>
      <c r="BB93">
        <f t="shared" si="28"/>
        <v>1</v>
      </c>
      <c r="BC93">
        <f t="shared" si="28"/>
        <v>1</v>
      </c>
      <c r="BD93">
        <f t="shared" si="28"/>
        <v>1</v>
      </c>
      <c r="BE93">
        <f t="shared" si="28"/>
        <v>1</v>
      </c>
      <c r="BF93">
        <f t="shared" si="28"/>
        <v>1</v>
      </c>
      <c r="BG93">
        <f t="shared" si="28"/>
        <v>1</v>
      </c>
      <c r="BH93">
        <f t="shared" si="28"/>
        <v>1</v>
      </c>
      <c r="BI93">
        <f t="shared" si="28"/>
        <v>1</v>
      </c>
      <c r="BJ93">
        <f t="shared" si="28"/>
        <v>1</v>
      </c>
      <c r="BK93">
        <f t="shared" si="26"/>
        <v>1</v>
      </c>
      <c r="BL93">
        <f t="shared" si="26"/>
        <v>1</v>
      </c>
      <c r="BM93">
        <f t="shared" si="26"/>
        <v>1</v>
      </c>
      <c r="BN93">
        <f t="shared" si="26"/>
        <v>1</v>
      </c>
      <c r="BO93">
        <f t="shared" si="26"/>
        <v>1</v>
      </c>
      <c r="BP93">
        <f t="shared" si="26"/>
        <v>1</v>
      </c>
      <c r="BQ93">
        <f t="shared" si="26"/>
        <v>1</v>
      </c>
      <c r="BR93">
        <f t="shared" si="26"/>
        <v>1</v>
      </c>
      <c r="BS93">
        <f t="shared" si="26"/>
        <v>1</v>
      </c>
      <c r="BT93">
        <f t="shared" si="26"/>
        <v>1</v>
      </c>
      <c r="BU93">
        <f t="shared" si="26"/>
        <v>1</v>
      </c>
      <c r="BV93">
        <f t="shared" si="26"/>
        <v>1</v>
      </c>
      <c r="BW93">
        <f t="shared" si="26"/>
        <v>1</v>
      </c>
      <c r="BX93">
        <f t="shared" si="26"/>
        <v>1</v>
      </c>
      <c r="BY93">
        <f t="shared" si="26"/>
        <v>1</v>
      </c>
      <c r="BZ93">
        <f t="shared" si="12"/>
        <v>1</v>
      </c>
    </row>
    <row r="94" spans="1:78">
      <c r="A94" s="58"/>
      <c r="B94" s="7" t="e">
        <f>+_xlfn.XLOOKUP(I94,#REF!,#REF!)</f>
        <v>#REF!</v>
      </c>
      <c r="C94" s="8">
        <v>1</v>
      </c>
      <c r="D94" s="8" t="str">
        <f t="shared" si="25"/>
        <v>01-MK-26-10</v>
      </c>
      <c r="E94" s="58">
        <v>45505</v>
      </c>
      <c r="F94" s="70"/>
      <c r="G94" s="70"/>
      <c r="H94" s="9" t="s">
        <v>37</v>
      </c>
      <c r="I94" s="66" t="s">
        <v>771</v>
      </c>
      <c r="J94" s="7" t="str">
        <f>+_xlfn.XLOOKUP(I94,'R4'!B:B,'R4'!C:C)</f>
        <v>AMR - KAMYON - MAN - KH</v>
      </c>
      <c r="P94">
        <f t="shared" si="29"/>
        <v>0</v>
      </c>
      <c r="Q94">
        <f t="shared" si="29"/>
        <v>0</v>
      </c>
      <c r="R94">
        <f t="shared" si="29"/>
        <v>0</v>
      </c>
      <c r="S94">
        <f t="shared" si="29"/>
        <v>0</v>
      </c>
      <c r="T94">
        <f t="shared" si="29"/>
        <v>0</v>
      </c>
      <c r="U94">
        <f t="shared" si="29"/>
        <v>0</v>
      </c>
      <c r="V94">
        <f t="shared" si="29"/>
        <v>0</v>
      </c>
      <c r="W94">
        <f t="shared" si="29"/>
        <v>0</v>
      </c>
      <c r="X94">
        <f t="shared" si="29"/>
        <v>0</v>
      </c>
      <c r="Y94">
        <f t="shared" si="29"/>
        <v>0</v>
      </c>
      <c r="Z94">
        <f t="shared" si="29"/>
        <v>1</v>
      </c>
      <c r="AA94">
        <f t="shared" si="29"/>
        <v>1</v>
      </c>
      <c r="AB94">
        <f t="shared" si="29"/>
        <v>1</v>
      </c>
      <c r="AC94">
        <f t="shared" si="29"/>
        <v>1</v>
      </c>
      <c r="AD94">
        <f t="shared" si="29"/>
        <v>1</v>
      </c>
      <c r="AE94">
        <f t="shared" si="29"/>
        <v>1</v>
      </c>
      <c r="AF94">
        <f t="shared" si="27"/>
        <v>1</v>
      </c>
      <c r="AG94">
        <f t="shared" si="27"/>
        <v>1</v>
      </c>
      <c r="AH94">
        <f t="shared" si="27"/>
        <v>1</v>
      </c>
      <c r="AI94">
        <f t="shared" si="27"/>
        <v>1</v>
      </c>
      <c r="AJ94">
        <f t="shared" si="27"/>
        <v>1</v>
      </c>
      <c r="AK94">
        <f t="shared" si="27"/>
        <v>1</v>
      </c>
      <c r="AL94">
        <f t="shared" si="27"/>
        <v>1</v>
      </c>
      <c r="AM94">
        <f t="shared" si="27"/>
        <v>1</v>
      </c>
      <c r="AN94">
        <f t="shared" si="27"/>
        <v>1</v>
      </c>
      <c r="AO94">
        <f t="shared" si="27"/>
        <v>1</v>
      </c>
      <c r="AP94">
        <f t="shared" si="27"/>
        <v>1</v>
      </c>
      <c r="AQ94">
        <f t="shared" si="27"/>
        <v>1</v>
      </c>
      <c r="AR94">
        <f t="shared" si="27"/>
        <v>1</v>
      </c>
      <c r="AS94">
        <f t="shared" si="27"/>
        <v>1</v>
      </c>
      <c r="AT94">
        <f t="shared" si="27"/>
        <v>1</v>
      </c>
      <c r="AU94">
        <f t="shared" si="28"/>
        <v>1</v>
      </c>
      <c r="AV94">
        <f t="shared" si="28"/>
        <v>1</v>
      </c>
      <c r="AW94">
        <f t="shared" si="28"/>
        <v>1</v>
      </c>
      <c r="AX94">
        <f t="shared" si="28"/>
        <v>1</v>
      </c>
      <c r="AY94">
        <f t="shared" si="28"/>
        <v>1</v>
      </c>
      <c r="AZ94">
        <f t="shared" si="28"/>
        <v>1</v>
      </c>
      <c r="BA94">
        <f t="shared" si="28"/>
        <v>1</v>
      </c>
      <c r="BB94">
        <f t="shared" si="28"/>
        <v>1</v>
      </c>
      <c r="BC94">
        <f t="shared" si="28"/>
        <v>1</v>
      </c>
      <c r="BD94">
        <f t="shared" si="28"/>
        <v>1</v>
      </c>
      <c r="BE94">
        <f t="shared" si="28"/>
        <v>1</v>
      </c>
      <c r="BF94">
        <f t="shared" si="28"/>
        <v>1</v>
      </c>
      <c r="BG94">
        <f t="shared" si="28"/>
        <v>1</v>
      </c>
      <c r="BH94">
        <f t="shared" si="28"/>
        <v>1</v>
      </c>
      <c r="BI94">
        <f t="shared" si="28"/>
        <v>1</v>
      </c>
      <c r="BJ94">
        <f t="shared" si="28"/>
        <v>1</v>
      </c>
      <c r="BK94">
        <f t="shared" si="26"/>
        <v>1</v>
      </c>
      <c r="BL94">
        <f t="shared" si="26"/>
        <v>1</v>
      </c>
      <c r="BM94">
        <f t="shared" si="26"/>
        <v>1</v>
      </c>
      <c r="BN94">
        <f t="shared" si="26"/>
        <v>1</v>
      </c>
      <c r="BO94">
        <f t="shared" si="26"/>
        <v>1</v>
      </c>
      <c r="BP94">
        <f t="shared" si="26"/>
        <v>1</v>
      </c>
      <c r="BQ94">
        <f t="shared" si="26"/>
        <v>1</v>
      </c>
      <c r="BR94">
        <f t="shared" si="26"/>
        <v>1</v>
      </c>
      <c r="BS94">
        <f t="shared" si="26"/>
        <v>1</v>
      </c>
      <c r="BT94">
        <f t="shared" si="26"/>
        <v>1</v>
      </c>
      <c r="BU94">
        <f t="shared" si="26"/>
        <v>1</v>
      </c>
      <c r="BV94">
        <f t="shared" si="26"/>
        <v>1</v>
      </c>
      <c r="BW94">
        <f t="shared" si="26"/>
        <v>1</v>
      </c>
      <c r="BX94">
        <f t="shared" si="26"/>
        <v>1</v>
      </c>
      <c r="BY94">
        <f t="shared" si="26"/>
        <v>1</v>
      </c>
      <c r="BZ94">
        <f t="shared" si="12"/>
        <v>1</v>
      </c>
    </row>
    <row r="95" spans="1:78">
      <c r="A95" s="58"/>
      <c r="B95" s="7" t="e">
        <f>+_xlfn.XLOOKUP(I95,#REF!,#REF!)</f>
        <v>#REF!</v>
      </c>
      <c r="C95" s="8">
        <v>1</v>
      </c>
      <c r="D95" s="8" t="str">
        <f t="shared" si="25"/>
        <v>01-MK-26-10</v>
      </c>
      <c r="E95" s="58">
        <v>45505</v>
      </c>
      <c r="F95" s="70"/>
      <c r="G95" s="70"/>
      <c r="H95" s="9" t="s">
        <v>37</v>
      </c>
      <c r="I95" s="66" t="s">
        <v>774</v>
      </c>
      <c r="J95" s="7" t="str">
        <f>+_xlfn.XLOOKUP(I95,'R4'!B:B,'R4'!C:C)</f>
        <v>AMR - KAMYON - MAN - KH</v>
      </c>
      <c r="P95">
        <f t="shared" si="29"/>
        <v>0</v>
      </c>
      <c r="Q95">
        <f t="shared" si="29"/>
        <v>0</v>
      </c>
      <c r="R95">
        <f t="shared" si="29"/>
        <v>0</v>
      </c>
      <c r="S95">
        <f t="shared" si="29"/>
        <v>0</v>
      </c>
      <c r="T95">
        <f t="shared" si="29"/>
        <v>0</v>
      </c>
      <c r="U95">
        <f t="shared" si="29"/>
        <v>0</v>
      </c>
      <c r="V95">
        <f t="shared" si="29"/>
        <v>0</v>
      </c>
      <c r="W95">
        <f t="shared" si="29"/>
        <v>0</v>
      </c>
      <c r="X95">
        <f t="shared" si="29"/>
        <v>0</v>
      </c>
      <c r="Y95">
        <f t="shared" si="29"/>
        <v>0</v>
      </c>
      <c r="Z95">
        <f t="shared" si="29"/>
        <v>1</v>
      </c>
      <c r="AA95">
        <f t="shared" si="29"/>
        <v>1</v>
      </c>
      <c r="AB95">
        <f t="shared" si="29"/>
        <v>1</v>
      </c>
      <c r="AC95">
        <f t="shared" si="29"/>
        <v>1</v>
      </c>
      <c r="AD95">
        <f t="shared" si="29"/>
        <v>1</v>
      </c>
      <c r="AE95">
        <f t="shared" si="29"/>
        <v>1</v>
      </c>
      <c r="AF95">
        <f t="shared" si="27"/>
        <v>1</v>
      </c>
      <c r="AG95">
        <f t="shared" si="27"/>
        <v>1</v>
      </c>
      <c r="AH95">
        <f t="shared" si="27"/>
        <v>1</v>
      </c>
      <c r="AI95">
        <f t="shared" si="27"/>
        <v>1</v>
      </c>
      <c r="AJ95">
        <f t="shared" si="27"/>
        <v>1</v>
      </c>
      <c r="AK95">
        <f t="shared" si="27"/>
        <v>1</v>
      </c>
      <c r="AL95">
        <f t="shared" si="27"/>
        <v>1</v>
      </c>
      <c r="AM95">
        <f t="shared" si="27"/>
        <v>1</v>
      </c>
      <c r="AN95">
        <f t="shared" si="27"/>
        <v>1</v>
      </c>
      <c r="AO95">
        <f t="shared" si="27"/>
        <v>1</v>
      </c>
      <c r="AP95">
        <f t="shared" si="27"/>
        <v>1</v>
      </c>
      <c r="AQ95">
        <f t="shared" si="27"/>
        <v>1</v>
      </c>
      <c r="AR95">
        <f t="shared" si="27"/>
        <v>1</v>
      </c>
      <c r="AS95">
        <f t="shared" si="27"/>
        <v>1</v>
      </c>
      <c r="AT95">
        <f t="shared" si="27"/>
        <v>1</v>
      </c>
      <c r="AU95">
        <f t="shared" si="28"/>
        <v>1</v>
      </c>
      <c r="AV95">
        <f t="shared" si="28"/>
        <v>1</v>
      </c>
      <c r="AW95">
        <f t="shared" si="28"/>
        <v>1</v>
      </c>
      <c r="AX95">
        <f t="shared" si="28"/>
        <v>1</v>
      </c>
      <c r="AY95">
        <f t="shared" si="28"/>
        <v>1</v>
      </c>
      <c r="AZ95">
        <f t="shared" si="28"/>
        <v>1</v>
      </c>
      <c r="BA95">
        <f t="shared" si="28"/>
        <v>1</v>
      </c>
      <c r="BB95">
        <f t="shared" si="28"/>
        <v>1</v>
      </c>
      <c r="BC95">
        <f t="shared" si="28"/>
        <v>1</v>
      </c>
      <c r="BD95">
        <f t="shared" si="28"/>
        <v>1</v>
      </c>
      <c r="BE95">
        <f t="shared" si="28"/>
        <v>1</v>
      </c>
      <c r="BF95">
        <f t="shared" si="28"/>
        <v>1</v>
      </c>
      <c r="BG95">
        <f t="shared" si="28"/>
        <v>1</v>
      </c>
      <c r="BH95">
        <f t="shared" si="28"/>
        <v>1</v>
      </c>
      <c r="BI95">
        <f t="shared" si="28"/>
        <v>1</v>
      </c>
      <c r="BJ95">
        <f t="shared" si="28"/>
        <v>1</v>
      </c>
      <c r="BK95">
        <f t="shared" si="26"/>
        <v>1</v>
      </c>
      <c r="BL95">
        <f t="shared" si="26"/>
        <v>1</v>
      </c>
      <c r="BM95">
        <f t="shared" si="26"/>
        <v>1</v>
      </c>
      <c r="BN95">
        <f t="shared" si="26"/>
        <v>1</v>
      </c>
      <c r="BO95">
        <f t="shared" si="26"/>
        <v>1</v>
      </c>
      <c r="BP95">
        <f t="shared" si="26"/>
        <v>1</v>
      </c>
      <c r="BQ95">
        <f t="shared" si="26"/>
        <v>1</v>
      </c>
      <c r="BR95">
        <f t="shared" si="26"/>
        <v>1</v>
      </c>
      <c r="BS95">
        <f t="shared" si="26"/>
        <v>1</v>
      </c>
      <c r="BT95">
        <f t="shared" si="26"/>
        <v>1</v>
      </c>
      <c r="BU95">
        <f t="shared" si="26"/>
        <v>1</v>
      </c>
      <c r="BV95">
        <f t="shared" si="26"/>
        <v>1</v>
      </c>
      <c r="BW95">
        <f t="shared" si="26"/>
        <v>1</v>
      </c>
      <c r="BX95">
        <f t="shared" si="26"/>
        <v>1</v>
      </c>
      <c r="BY95">
        <f t="shared" si="26"/>
        <v>1</v>
      </c>
      <c r="BZ95">
        <f t="shared" si="12"/>
        <v>1</v>
      </c>
    </row>
    <row r="96" spans="1:78">
      <c r="A96" s="58"/>
      <c r="B96" s="7" t="e">
        <f>+_xlfn.XLOOKUP(I96,#REF!,#REF!)</f>
        <v>#REF!</v>
      </c>
      <c r="C96" s="8">
        <v>1</v>
      </c>
      <c r="D96" s="8" t="str">
        <f t="shared" si="25"/>
        <v>01-MK-26-10</v>
      </c>
      <c r="E96" s="58">
        <v>45505</v>
      </c>
      <c r="F96" s="70"/>
      <c r="G96" s="70"/>
      <c r="H96" s="9" t="s">
        <v>37</v>
      </c>
      <c r="I96" s="66" t="s">
        <v>777</v>
      </c>
      <c r="J96" s="7" t="str">
        <f>+_xlfn.XLOOKUP(I96,'R4'!B:B,'R4'!C:C)</f>
        <v>AMR - KAMYON - MAN - KH</v>
      </c>
      <c r="P96">
        <f t="shared" si="29"/>
        <v>0</v>
      </c>
      <c r="Q96">
        <f t="shared" si="29"/>
        <v>0</v>
      </c>
      <c r="R96">
        <f t="shared" si="29"/>
        <v>0</v>
      </c>
      <c r="S96">
        <f t="shared" si="29"/>
        <v>0</v>
      </c>
      <c r="T96">
        <f t="shared" si="29"/>
        <v>0</v>
      </c>
      <c r="U96">
        <f t="shared" si="29"/>
        <v>0</v>
      </c>
      <c r="V96">
        <f t="shared" si="29"/>
        <v>0</v>
      </c>
      <c r="W96">
        <f t="shared" si="29"/>
        <v>0</v>
      </c>
      <c r="X96">
        <f t="shared" si="29"/>
        <v>0</v>
      </c>
      <c r="Y96">
        <f t="shared" si="29"/>
        <v>0</v>
      </c>
      <c r="Z96">
        <f t="shared" si="29"/>
        <v>1</v>
      </c>
      <c r="AA96">
        <f t="shared" si="29"/>
        <v>1</v>
      </c>
      <c r="AB96">
        <f t="shared" si="29"/>
        <v>1</v>
      </c>
      <c r="AC96">
        <f t="shared" si="29"/>
        <v>1</v>
      </c>
      <c r="AD96">
        <f t="shared" si="29"/>
        <v>1</v>
      </c>
      <c r="AE96">
        <f t="shared" si="29"/>
        <v>1</v>
      </c>
      <c r="AF96">
        <f t="shared" si="27"/>
        <v>1</v>
      </c>
      <c r="AG96">
        <f t="shared" si="27"/>
        <v>1</v>
      </c>
      <c r="AH96">
        <f t="shared" si="27"/>
        <v>1</v>
      </c>
      <c r="AI96">
        <f t="shared" si="27"/>
        <v>1</v>
      </c>
      <c r="AJ96">
        <f t="shared" si="27"/>
        <v>1</v>
      </c>
      <c r="AK96">
        <f t="shared" si="27"/>
        <v>1</v>
      </c>
      <c r="AL96">
        <f t="shared" si="27"/>
        <v>1</v>
      </c>
      <c r="AM96">
        <f t="shared" si="27"/>
        <v>1</v>
      </c>
      <c r="AN96">
        <f t="shared" si="27"/>
        <v>1</v>
      </c>
      <c r="AO96">
        <f t="shared" si="27"/>
        <v>1</v>
      </c>
      <c r="AP96">
        <f t="shared" si="27"/>
        <v>1</v>
      </c>
      <c r="AQ96">
        <f t="shared" si="27"/>
        <v>1</v>
      </c>
      <c r="AR96">
        <f t="shared" si="27"/>
        <v>1</v>
      </c>
      <c r="AS96">
        <f t="shared" si="27"/>
        <v>1</v>
      </c>
      <c r="AT96">
        <f t="shared" si="27"/>
        <v>1</v>
      </c>
      <c r="AU96">
        <f t="shared" si="28"/>
        <v>1</v>
      </c>
      <c r="AV96">
        <f t="shared" si="28"/>
        <v>1</v>
      </c>
      <c r="AW96">
        <f t="shared" si="28"/>
        <v>1</v>
      </c>
      <c r="AX96">
        <f t="shared" si="28"/>
        <v>1</v>
      </c>
      <c r="AY96">
        <f t="shared" si="28"/>
        <v>1</v>
      </c>
      <c r="AZ96">
        <f t="shared" si="28"/>
        <v>1</v>
      </c>
      <c r="BA96">
        <f t="shared" si="28"/>
        <v>1</v>
      </c>
      <c r="BB96">
        <f t="shared" si="28"/>
        <v>1</v>
      </c>
      <c r="BC96">
        <f t="shared" si="28"/>
        <v>1</v>
      </c>
      <c r="BD96">
        <f t="shared" si="28"/>
        <v>1</v>
      </c>
      <c r="BE96">
        <f t="shared" si="28"/>
        <v>1</v>
      </c>
      <c r="BF96">
        <f t="shared" si="28"/>
        <v>1</v>
      </c>
      <c r="BG96">
        <f t="shared" si="28"/>
        <v>1</v>
      </c>
      <c r="BH96">
        <f t="shared" si="28"/>
        <v>1</v>
      </c>
      <c r="BI96">
        <f t="shared" si="28"/>
        <v>1</v>
      </c>
      <c r="BJ96">
        <f t="shared" si="28"/>
        <v>1</v>
      </c>
      <c r="BK96">
        <f t="shared" si="26"/>
        <v>1</v>
      </c>
      <c r="BL96">
        <f t="shared" si="26"/>
        <v>1</v>
      </c>
      <c r="BM96">
        <f t="shared" si="26"/>
        <v>1</v>
      </c>
      <c r="BN96">
        <f t="shared" si="26"/>
        <v>1</v>
      </c>
      <c r="BO96">
        <f t="shared" si="26"/>
        <v>1</v>
      </c>
      <c r="BP96">
        <f t="shared" si="26"/>
        <v>1</v>
      </c>
      <c r="BQ96">
        <f t="shared" si="26"/>
        <v>1</v>
      </c>
      <c r="BR96">
        <f t="shared" si="26"/>
        <v>1</v>
      </c>
      <c r="BS96">
        <f t="shared" si="26"/>
        <v>1</v>
      </c>
      <c r="BT96">
        <f t="shared" si="26"/>
        <v>1</v>
      </c>
      <c r="BU96">
        <f t="shared" si="26"/>
        <v>1</v>
      </c>
      <c r="BV96">
        <f t="shared" si="26"/>
        <v>1</v>
      </c>
      <c r="BW96">
        <f t="shared" si="26"/>
        <v>1</v>
      </c>
      <c r="BX96">
        <f t="shared" si="26"/>
        <v>1</v>
      </c>
      <c r="BY96">
        <f t="shared" si="26"/>
        <v>1</v>
      </c>
      <c r="BZ96">
        <f t="shared" si="12"/>
        <v>1</v>
      </c>
    </row>
    <row r="97" spans="1:78">
      <c r="A97" s="58"/>
      <c r="B97" s="7" t="e">
        <f>+_xlfn.XLOOKUP(I97,#REF!,#REF!)</f>
        <v>#REF!</v>
      </c>
      <c r="C97" s="8">
        <v>1</v>
      </c>
      <c r="D97" s="8" t="str">
        <f t="shared" si="25"/>
        <v>01-MK-26-10</v>
      </c>
      <c r="E97" s="58">
        <v>45505</v>
      </c>
      <c r="F97" s="70"/>
      <c r="G97" s="70"/>
      <c r="H97" s="9" t="s">
        <v>37</v>
      </c>
      <c r="I97" s="66" t="s">
        <v>780</v>
      </c>
      <c r="J97" s="7" t="str">
        <f>+_xlfn.XLOOKUP(I97,'R4'!B:B,'R4'!C:C)</f>
        <v>AMR - KAMYON - MAN - KH</v>
      </c>
      <c r="P97">
        <f t="shared" si="29"/>
        <v>0</v>
      </c>
      <c r="Q97">
        <f t="shared" si="29"/>
        <v>0</v>
      </c>
      <c r="R97">
        <f t="shared" si="29"/>
        <v>0</v>
      </c>
      <c r="S97">
        <f t="shared" si="29"/>
        <v>0</v>
      </c>
      <c r="T97">
        <f t="shared" si="29"/>
        <v>0</v>
      </c>
      <c r="U97">
        <f t="shared" si="29"/>
        <v>0</v>
      </c>
      <c r="V97">
        <f t="shared" si="29"/>
        <v>0</v>
      </c>
      <c r="W97">
        <f t="shared" si="29"/>
        <v>0</v>
      </c>
      <c r="X97">
        <f t="shared" si="29"/>
        <v>0</v>
      </c>
      <c r="Y97">
        <f t="shared" si="29"/>
        <v>0</v>
      </c>
      <c r="Z97">
        <f t="shared" si="29"/>
        <v>1</v>
      </c>
      <c r="AA97">
        <f t="shared" si="29"/>
        <v>1</v>
      </c>
      <c r="AB97">
        <f t="shared" si="29"/>
        <v>1</v>
      </c>
      <c r="AC97">
        <f t="shared" si="29"/>
        <v>1</v>
      </c>
      <c r="AD97">
        <f t="shared" si="29"/>
        <v>1</v>
      </c>
      <c r="AE97">
        <f t="shared" si="29"/>
        <v>1</v>
      </c>
      <c r="AF97">
        <f t="shared" si="27"/>
        <v>1</v>
      </c>
      <c r="AG97">
        <f t="shared" si="27"/>
        <v>1</v>
      </c>
      <c r="AH97">
        <f t="shared" si="27"/>
        <v>1</v>
      </c>
      <c r="AI97">
        <f t="shared" si="27"/>
        <v>1</v>
      </c>
      <c r="AJ97">
        <f t="shared" si="27"/>
        <v>1</v>
      </c>
      <c r="AK97">
        <f t="shared" si="27"/>
        <v>1</v>
      </c>
      <c r="AL97">
        <f t="shared" si="27"/>
        <v>1</v>
      </c>
      <c r="AM97">
        <f t="shared" si="27"/>
        <v>1</v>
      </c>
      <c r="AN97">
        <f t="shared" si="27"/>
        <v>1</v>
      </c>
      <c r="AO97">
        <f t="shared" si="27"/>
        <v>1</v>
      </c>
      <c r="AP97">
        <f t="shared" si="27"/>
        <v>1</v>
      </c>
      <c r="AQ97">
        <f t="shared" si="27"/>
        <v>1</v>
      </c>
      <c r="AR97">
        <f t="shared" si="27"/>
        <v>1</v>
      </c>
      <c r="AS97">
        <f t="shared" si="27"/>
        <v>1</v>
      </c>
      <c r="AT97">
        <f t="shared" si="27"/>
        <v>1</v>
      </c>
      <c r="AU97">
        <f t="shared" si="28"/>
        <v>1</v>
      </c>
      <c r="AV97">
        <f t="shared" si="28"/>
        <v>1</v>
      </c>
      <c r="AW97">
        <f t="shared" si="28"/>
        <v>1</v>
      </c>
      <c r="AX97">
        <f t="shared" si="28"/>
        <v>1</v>
      </c>
      <c r="AY97">
        <f t="shared" si="28"/>
        <v>1</v>
      </c>
      <c r="AZ97">
        <f t="shared" si="28"/>
        <v>1</v>
      </c>
      <c r="BA97">
        <f t="shared" si="28"/>
        <v>1</v>
      </c>
      <c r="BB97">
        <f t="shared" si="28"/>
        <v>1</v>
      </c>
      <c r="BC97">
        <f t="shared" si="28"/>
        <v>1</v>
      </c>
      <c r="BD97">
        <f t="shared" si="28"/>
        <v>1</v>
      </c>
      <c r="BE97">
        <f t="shared" si="28"/>
        <v>1</v>
      </c>
      <c r="BF97">
        <f t="shared" si="28"/>
        <v>1</v>
      </c>
      <c r="BG97">
        <f t="shared" si="28"/>
        <v>1</v>
      </c>
      <c r="BH97">
        <f t="shared" si="28"/>
        <v>1</v>
      </c>
      <c r="BI97">
        <f t="shared" si="28"/>
        <v>1</v>
      </c>
      <c r="BJ97">
        <f t="shared" si="28"/>
        <v>1</v>
      </c>
      <c r="BK97">
        <f t="shared" si="26"/>
        <v>1</v>
      </c>
      <c r="BL97">
        <f t="shared" si="26"/>
        <v>1</v>
      </c>
      <c r="BM97">
        <f t="shared" si="26"/>
        <v>1</v>
      </c>
      <c r="BN97">
        <f t="shared" si="26"/>
        <v>1</v>
      </c>
      <c r="BO97">
        <f t="shared" si="26"/>
        <v>1</v>
      </c>
      <c r="BP97">
        <f t="shared" si="26"/>
        <v>1</v>
      </c>
      <c r="BQ97">
        <f t="shared" si="26"/>
        <v>1</v>
      </c>
      <c r="BR97">
        <f t="shared" si="26"/>
        <v>1</v>
      </c>
      <c r="BS97">
        <f t="shared" si="26"/>
        <v>1</v>
      </c>
      <c r="BT97">
        <f t="shared" si="26"/>
        <v>1</v>
      </c>
      <c r="BU97">
        <f t="shared" si="26"/>
        <v>1</v>
      </c>
      <c r="BV97">
        <f t="shared" si="26"/>
        <v>1</v>
      </c>
      <c r="BW97">
        <f t="shared" si="26"/>
        <v>1</v>
      </c>
      <c r="BX97">
        <f t="shared" si="26"/>
        <v>1</v>
      </c>
      <c r="BY97">
        <f t="shared" si="26"/>
        <v>1</v>
      </c>
      <c r="BZ97">
        <f t="shared" si="12"/>
        <v>1</v>
      </c>
    </row>
    <row r="98" spans="1:78">
      <c r="A98" s="58"/>
      <c r="B98" s="7" t="e">
        <f>+_xlfn.XLOOKUP(I98,#REF!,#REF!)</f>
        <v>#REF!</v>
      </c>
      <c r="C98" s="8">
        <v>1</v>
      </c>
      <c r="D98" s="8" t="str">
        <f t="shared" si="25"/>
        <v>01-MK-26-10</v>
      </c>
      <c r="E98" s="58">
        <v>45505</v>
      </c>
      <c r="F98" s="70"/>
      <c r="G98" s="70"/>
      <c r="H98" s="9" t="s">
        <v>37</v>
      </c>
      <c r="I98" s="66" t="s">
        <v>783</v>
      </c>
      <c r="J98" s="7" t="str">
        <f>+_xlfn.XLOOKUP(I98,'R4'!B:B,'R4'!C:C)</f>
        <v>AMR - KAMYON - MAN - KH</v>
      </c>
      <c r="P98">
        <f t="shared" si="29"/>
        <v>0</v>
      </c>
      <c r="Q98">
        <f t="shared" si="29"/>
        <v>0</v>
      </c>
      <c r="R98">
        <f t="shared" si="29"/>
        <v>0</v>
      </c>
      <c r="S98">
        <f t="shared" si="29"/>
        <v>0</v>
      </c>
      <c r="T98">
        <f t="shared" si="29"/>
        <v>0</v>
      </c>
      <c r="U98">
        <f t="shared" si="29"/>
        <v>0</v>
      </c>
      <c r="V98">
        <f t="shared" si="29"/>
        <v>0</v>
      </c>
      <c r="W98">
        <f t="shared" si="29"/>
        <v>0</v>
      </c>
      <c r="X98">
        <f t="shared" si="29"/>
        <v>0</v>
      </c>
      <c r="Y98">
        <f t="shared" si="29"/>
        <v>0</v>
      </c>
      <c r="Z98">
        <f t="shared" si="29"/>
        <v>1</v>
      </c>
      <c r="AA98">
        <f t="shared" si="29"/>
        <v>1</v>
      </c>
      <c r="AB98">
        <f t="shared" si="29"/>
        <v>1</v>
      </c>
      <c r="AC98">
        <f t="shared" si="29"/>
        <v>1</v>
      </c>
      <c r="AD98">
        <f t="shared" si="29"/>
        <v>1</v>
      </c>
      <c r="AE98">
        <f t="shared" si="29"/>
        <v>1</v>
      </c>
      <c r="AF98">
        <f t="shared" si="27"/>
        <v>1</v>
      </c>
      <c r="AG98">
        <f t="shared" si="27"/>
        <v>1</v>
      </c>
      <c r="AH98">
        <f t="shared" si="27"/>
        <v>1</v>
      </c>
      <c r="AI98">
        <f t="shared" si="27"/>
        <v>1</v>
      </c>
      <c r="AJ98">
        <f t="shared" si="27"/>
        <v>1</v>
      </c>
      <c r="AK98">
        <f t="shared" si="27"/>
        <v>1</v>
      </c>
      <c r="AL98">
        <f t="shared" si="27"/>
        <v>1</v>
      </c>
      <c r="AM98">
        <f t="shared" si="27"/>
        <v>1</v>
      </c>
      <c r="AN98">
        <f t="shared" si="27"/>
        <v>1</v>
      </c>
      <c r="AO98">
        <f t="shared" si="27"/>
        <v>1</v>
      </c>
      <c r="AP98">
        <f t="shared" si="27"/>
        <v>1</v>
      </c>
      <c r="AQ98">
        <f t="shared" si="27"/>
        <v>1</v>
      </c>
      <c r="AR98">
        <f t="shared" si="27"/>
        <v>1</v>
      </c>
      <c r="AS98">
        <f t="shared" si="27"/>
        <v>1</v>
      </c>
      <c r="AT98">
        <f t="shared" si="27"/>
        <v>1</v>
      </c>
      <c r="AU98">
        <f t="shared" si="28"/>
        <v>1</v>
      </c>
      <c r="AV98">
        <f t="shared" si="28"/>
        <v>1</v>
      </c>
      <c r="AW98">
        <f t="shared" si="28"/>
        <v>1</v>
      </c>
      <c r="AX98">
        <f t="shared" si="28"/>
        <v>1</v>
      </c>
      <c r="AY98">
        <f t="shared" si="28"/>
        <v>1</v>
      </c>
      <c r="AZ98">
        <f t="shared" si="28"/>
        <v>1</v>
      </c>
      <c r="BA98">
        <f t="shared" si="28"/>
        <v>1</v>
      </c>
      <c r="BB98">
        <f t="shared" si="28"/>
        <v>1</v>
      </c>
      <c r="BC98">
        <f t="shared" si="28"/>
        <v>1</v>
      </c>
      <c r="BD98">
        <f t="shared" si="28"/>
        <v>1</v>
      </c>
      <c r="BE98">
        <f t="shared" si="28"/>
        <v>1</v>
      </c>
      <c r="BF98">
        <f t="shared" si="28"/>
        <v>1</v>
      </c>
      <c r="BG98">
        <f t="shared" si="28"/>
        <v>1</v>
      </c>
      <c r="BH98">
        <f t="shared" si="28"/>
        <v>1</v>
      </c>
      <c r="BI98">
        <f t="shared" si="28"/>
        <v>1</v>
      </c>
      <c r="BJ98">
        <f t="shared" si="28"/>
        <v>1</v>
      </c>
      <c r="BK98">
        <f t="shared" si="26"/>
        <v>1</v>
      </c>
      <c r="BL98">
        <f t="shared" si="26"/>
        <v>1</v>
      </c>
      <c r="BM98">
        <f t="shared" si="26"/>
        <v>1</v>
      </c>
      <c r="BN98">
        <f t="shared" si="26"/>
        <v>1</v>
      </c>
      <c r="BO98">
        <f t="shared" si="26"/>
        <v>1</v>
      </c>
      <c r="BP98">
        <f t="shared" si="26"/>
        <v>1</v>
      </c>
      <c r="BQ98">
        <f t="shared" si="26"/>
        <v>1</v>
      </c>
      <c r="BR98">
        <f t="shared" si="26"/>
        <v>1</v>
      </c>
      <c r="BS98">
        <f t="shared" si="26"/>
        <v>1</v>
      </c>
      <c r="BT98">
        <f t="shared" si="26"/>
        <v>1</v>
      </c>
      <c r="BU98">
        <f t="shared" si="26"/>
        <v>1</v>
      </c>
      <c r="BV98">
        <f t="shared" si="26"/>
        <v>1</v>
      </c>
      <c r="BW98">
        <f t="shared" si="26"/>
        <v>1</v>
      </c>
      <c r="BX98">
        <f t="shared" si="26"/>
        <v>1</v>
      </c>
      <c r="BY98">
        <f t="shared" si="26"/>
        <v>1</v>
      </c>
      <c r="BZ98">
        <f t="shared" si="12"/>
        <v>1</v>
      </c>
    </row>
    <row r="99" spans="1:78">
      <c r="A99" s="58"/>
      <c r="B99" s="7" t="e">
        <f>+_xlfn.XLOOKUP(I99,#REF!,#REF!)</f>
        <v>#REF!</v>
      </c>
      <c r="C99" s="8">
        <v>1</v>
      </c>
      <c r="D99" s="8" t="str">
        <f t="shared" si="25"/>
        <v>01-MK-26-10</v>
      </c>
      <c r="E99" s="58">
        <v>45505</v>
      </c>
      <c r="F99" s="70"/>
      <c r="G99" s="70"/>
      <c r="H99" s="9" t="s">
        <v>37</v>
      </c>
      <c r="I99" s="66" t="s">
        <v>786</v>
      </c>
      <c r="J99" s="7" t="str">
        <f>+_xlfn.XLOOKUP(I99,'R4'!B:B,'R4'!C:C)</f>
        <v>AMR - KAMYON - MAN - KH</v>
      </c>
      <c r="P99">
        <f t="shared" si="29"/>
        <v>0</v>
      </c>
      <c r="Q99">
        <f t="shared" si="29"/>
        <v>0</v>
      </c>
      <c r="R99">
        <f t="shared" si="29"/>
        <v>0</v>
      </c>
      <c r="S99">
        <f t="shared" si="29"/>
        <v>0</v>
      </c>
      <c r="T99">
        <f t="shared" si="29"/>
        <v>0</v>
      </c>
      <c r="U99">
        <f t="shared" si="29"/>
        <v>0</v>
      </c>
      <c r="V99">
        <f t="shared" si="29"/>
        <v>0</v>
      </c>
      <c r="W99">
        <f t="shared" si="29"/>
        <v>0</v>
      </c>
      <c r="X99">
        <f t="shared" si="29"/>
        <v>0</v>
      </c>
      <c r="Y99">
        <f t="shared" si="29"/>
        <v>0</v>
      </c>
      <c r="Z99">
        <f t="shared" si="29"/>
        <v>1</v>
      </c>
      <c r="AA99">
        <f t="shared" si="29"/>
        <v>1</v>
      </c>
      <c r="AB99">
        <f t="shared" si="29"/>
        <v>1</v>
      </c>
      <c r="AC99">
        <f t="shared" si="29"/>
        <v>1</v>
      </c>
      <c r="AD99">
        <f t="shared" si="29"/>
        <v>1</v>
      </c>
      <c r="AE99">
        <f t="shared" si="29"/>
        <v>1</v>
      </c>
      <c r="AF99">
        <f t="shared" si="27"/>
        <v>1</v>
      </c>
      <c r="AG99">
        <f t="shared" si="27"/>
        <v>1</v>
      </c>
      <c r="AH99">
        <f t="shared" si="27"/>
        <v>1</v>
      </c>
      <c r="AI99">
        <f t="shared" si="27"/>
        <v>1</v>
      </c>
      <c r="AJ99">
        <f t="shared" si="27"/>
        <v>1</v>
      </c>
      <c r="AK99">
        <f t="shared" si="27"/>
        <v>1</v>
      </c>
      <c r="AL99">
        <f t="shared" si="27"/>
        <v>1</v>
      </c>
      <c r="AM99">
        <f t="shared" si="27"/>
        <v>1</v>
      </c>
      <c r="AN99">
        <f t="shared" si="27"/>
        <v>1</v>
      </c>
      <c r="AO99">
        <f t="shared" si="27"/>
        <v>1</v>
      </c>
      <c r="AP99">
        <f t="shared" si="27"/>
        <v>1</v>
      </c>
      <c r="AQ99">
        <f t="shared" si="27"/>
        <v>1</v>
      </c>
      <c r="AR99">
        <f t="shared" si="27"/>
        <v>1</v>
      </c>
      <c r="AS99">
        <f t="shared" si="27"/>
        <v>1</v>
      </c>
      <c r="AT99">
        <f t="shared" si="27"/>
        <v>1</v>
      </c>
      <c r="AU99">
        <f t="shared" si="28"/>
        <v>1</v>
      </c>
      <c r="AV99">
        <f t="shared" si="28"/>
        <v>1</v>
      </c>
      <c r="AW99">
        <f t="shared" si="28"/>
        <v>1</v>
      </c>
      <c r="AX99">
        <f t="shared" si="28"/>
        <v>1</v>
      </c>
      <c r="AY99">
        <f t="shared" si="28"/>
        <v>1</v>
      </c>
      <c r="AZ99">
        <f t="shared" si="28"/>
        <v>1</v>
      </c>
      <c r="BA99">
        <f t="shared" si="28"/>
        <v>1</v>
      </c>
      <c r="BB99">
        <f t="shared" si="28"/>
        <v>1</v>
      </c>
      <c r="BC99">
        <f t="shared" si="28"/>
        <v>1</v>
      </c>
      <c r="BD99">
        <f t="shared" si="28"/>
        <v>1</v>
      </c>
      <c r="BE99">
        <f t="shared" si="28"/>
        <v>1</v>
      </c>
      <c r="BF99">
        <f t="shared" si="28"/>
        <v>1</v>
      </c>
      <c r="BG99">
        <f t="shared" si="28"/>
        <v>1</v>
      </c>
      <c r="BH99">
        <f t="shared" si="28"/>
        <v>1</v>
      </c>
      <c r="BI99">
        <f t="shared" si="28"/>
        <v>1</v>
      </c>
      <c r="BJ99">
        <f t="shared" si="28"/>
        <v>1</v>
      </c>
      <c r="BK99">
        <f t="shared" si="26"/>
        <v>1</v>
      </c>
      <c r="BL99">
        <f t="shared" si="26"/>
        <v>1</v>
      </c>
      <c r="BM99">
        <f t="shared" si="26"/>
        <v>1</v>
      </c>
      <c r="BN99">
        <f t="shared" si="26"/>
        <v>1</v>
      </c>
      <c r="BO99">
        <f t="shared" si="26"/>
        <v>1</v>
      </c>
      <c r="BP99">
        <f t="shared" si="26"/>
        <v>1</v>
      </c>
      <c r="BQ99">
        <f t="shared" si="26"/>
        <v>1</v>
      </c>
      <c r="BR99">
        <f t="shared" si="26"/>
        <v>1</v>
      </c>
      <c r="BS99">
        <f t="shared" si="26"/>
        <v>1</v>
      </c>
      <c r="BT99">
        <f t="shared" si="26"/>
        <v>1</v>
      </c>
      <c r="BU99">
        <f t="shared" si="26"/>
        <v>1</v>
      </c>
      <c r="BV99">
        <f t="shared" si="26"/>
        <v>1</v>
      </c>
      <c r="BW99">
        <f t="shared" si="26"/>
        <v>1</v>
      </c>
      <c r="BX99">
        <f t="shared" si="26"/>
        <v>1</v>
      </c>
      <c r="BY99">
        <f t="shared" si="26"/>
        <v>1</v>
      </c>
      <c r="BZ99">
        <f t="shared" si="12"/>
        <v>1</v>
      </c>
    </row>
    <row r="100" spans="1:78">
      <c r="A100" s="58"/>
      <c r="B100" s="7" t="e">
        <f>+_xlfn.XLOOKUP(I100,#REF!,#REF!)</f>
        <v>#REF!</v>
      </c>
      <c r="C100" s="8">
        <v>1</v>
      </c>
      <c r="D100" s="8" t="str">
        <f t="shared" si="25"/>
        <v>01-MK-26-10</v>
      </c>
      <c r="E100" s="58">
        <v>45505</v>
      </c>
      <c r="F100" s="70"/>
      <c r="G100" s="70"/>
      <c r="H100" s="9" t="s">
        <v>37</v>
      </c>
      <c r="I100" s="66" t="s">
        <v>789</v>
      </c>
      <c r="J100" s="7" t="str">
        <f>+_xlfn.XLOOKUP(I100,'R4'!B:B,'R4'!C:C)</f>
        <v>AMR - KAMYON - MAN - KH</v>
      </c>
      <c r="P100">
        <f t="shared" si="29"/>
        <v>0</v>
      </c>
      <c r="Q100">
        <f t="shared" si="29"/>
        <v>0</v>
      </c>
      <c r="R100">
        <f t="shared" si="29"/>
        <v>0</v>
      </c>
      <c r="S100">
        <f t="shared" si="29"/>
        <v>0</v>
      </c>
      <c r="T100">
        <f t="shared" si="29"/>
        <v>0</v>
      </c>
      <c r="U100">
        <f t="shared" si="29"/>
        <v>0</v>
      </c>
      <c r="V100">
        <f t="shared" si="29"/>
        <v>0</v>
      </c>
      <c r="W100">
        <f t="shared" si="29"/>
        <v>0</v>
      </c>
      <c r="X100">
        <f t="shared" si="29"/>
        <v>0</v>
      </c>
      <c r="Y100">
        <f t="shared" si="29"/>
        <v>0</v>
      </c>
      <c r="Z100">
        <f t="shared" si="29"/>
        <v>1</v>
      </c>
      <c r="AA100">
        <f t="shared" si="29"/>
        <v>1</v>
      </c>
      <c r="AB100">
        <f t="shared" si="29"/>
        <v>1</v>
      </c>
      <c r="AC100">
        <f t="shared" si="29"/>
        <v>1</v>
      </c>
      <c r="AD100">
        <f t="shared" si="29"/>
        <v>1</v>
      </c>
      <c r="AE100">
        <f t="shared" si="29"/>
        <v>1</v>
      </c>
      <c r="AF100">
        <f t="shared" si="27"/>
        <v>1</v>
      </c>
      <c r="AG100">
        <f t="shared" si="27"/>
        <v>1</v>
      </c>
      <c r="AH100">
        <f t="shared" si="27"/>
        <v>1</v>
      </c>
      <c r="AI100">
        <f t="shared" si="27"/>
        <v>1</v>
      </c>
      <c r="AJ100">
        <f t="shared" si="27"/>
        <v>1</v>
      </c>
      <c r="AK100">
        <f t="shared" si="27"/>
        <v>1</v>
      </c>
      <c r="AL100">
        <f t="shared" si="27"/>
        <v>1</v>
      </c>
      <c r="AM100">
        <f t="shared" si="27"/>
        <v>1</v>
      </c>
      <c r="AN100">
        <f t="shared" si="27"/>
        <v>1</v>
      </c>
      <c r="AO100">
        <f t="shared" si="27"/>
        <v>1</v>
      </c>
      <c r="AP100">
        <f t="shared" si="27"/>
        <v>1</v>
      </c>
      <c r="AQ100">
        <f t="shared" si="27"/>
        <v>1</v>
      </c>
      <c r="AR100">
        <f t="shared" si="27"/>
        <v>1</v>
      </c>
      <c r="AS100">
        <f t="shared" si="27"/>
        <v>1</v>
      </c>
      <c r="AT100">
        <f t="shared" si="27"/>
        <v>1</v>
      </c>
      <c r="AU100">
        <f t="shared" si="28"/>
        <v>1</v>
      </c>
      <c r="AV100">
        <f t="shared" si="28"/>
        <v>1</v>
      </c>
      <c r="AW100">
        <f t="shared" si="28"/>
        <v>1</v>
      </c>
      <c r="AX100">
        <f t="shared" si="28"/>
        <v>1</v>
      </c>
      <c r="AY100">
        <f t="shared" si="28"/>
        <v>1</v>
      </c>
      <c r="AZ100">
        <f t="shared" si="28"/>
        <v>1</v>
      </c>
      <c r="BA100">
        <f t="shared" si="28"/>
        <v>1</v>
      </c>
      <c r="BB100">
        <f t="shared" si="28"/>
        <v>1</v>
      </c>
      <c r="BC100">
        <f t="shared" si="28"/>
        <v>1</v>
      </c>
      <c r="BD100">
        <f t="shared" si="28"/>
        <v>1</v>
      </c>
      <c r="BE100">
        <f t="shared" si="28"/>
        <v>1</v>
      </c>
      <c r="BF100">
        <f t="shared" si="28"/>
        <v>1</v>
      </c>
      <c r="BG100">
        <f t="shared" si="28"/>
        <v>1</v>
      </c>
      <c r="BH100">
        <f t="shared" si="28"/>
        <v>1</v>
      </c>
      <c r="BI100">
        <f t="shared" si="28"/>
        <v>1</v>
      </c>
      <c r="BJ100">
        <f t="shared" si="28"/>
        <v>1</v>
      </c>
      <c r="BK100">
        <f t="shared" si="26"/>
        <v>1</v>
      </c>
      <c r="BL100">
        <f t="shared" si="26"/>
        <v>1</v>
      </c>
      <c r="BM100">
        <f t="shared" si="26"/>
        <v>1</v>
      </c>
      <c r="BN100">
        <f t="shared" si="26"/>
        <v>1</v>
      </c>
      <c r="BO100">
        <f t="shared" si="26"/>
        <v>1</v>
      </c>
      <c r="BP100">
        <f t="shared" si="26"/>
        <v>1</v>
      </c>
      <c r="BQ100">
        <f t="shared" si="26"/>
        <v>1</v>
      </c>
      <c r="BR100">
        <f t="shared" si="26"/>
        <v>1</v>
      </c>
      <c r="BS100">
        <f t="shared" si="26"/>
        <v>1</v>
      </c>
      <c r="BT100">
        <f t="shared" si="26"/>
        <v>1</v>
      </c>
      <c r="BU100">
        <f t="shared" si="26"/>
        <v>1</v>
      </c>
      <c r="BV100">
        <f t="shared" si="26"/>
        <v>1</v>
      </c>
      <c r="BW100">
        <f t="shared" si="26"/>
        <v>1</v>
      </c>
      <c r="BX100">
        <f t="shared" si="26"/>
        <v>1</v>
      </c>
      <c r="BY100">
        <f t="shared" si="26"/>
        <v>1</v>
      </c>
      <c r="BZ100">
        <f t="shared" si="12"/>
        <v>1</v>
      </c>
    </row>
    <row r="101" spans="1:78">
      <c r="A101" s="58"/>
      <c r="B101" s="7" t="e">
        <f>+_xlfn.XLOOKUP(I101,#REF!,#REF!)</f>
        <v>#REF!</v>
      </c>
      <c r="C101" s="8">
        <v>1</v>
      </c>
      <c r="D101" s="8" t="str">
        <f t="shared" si="25"/>
        <v>01-MK-26-10</v>
      </c>
      <c r="E101" s="58">
        <v>45505</v>
      </c>
      <c r="F101" s="70"/>
      <c r="G101" s="70"/>
      <c r="H101" s="9" t="s">
        <v>37</v>
      </c>
      <c r="I101" s="66" t="s">
        <v>792</v>
      </c>
      <c r="J101" s="7" t="str">
        <f>+_xlfn.XLOOKUP(I101,'R4'!B:B,'R4'!C:C)</f>
        <v>AMR - KAMYON - MAN - KH</v>
      </c>
      <c r="P101">
        <f t="shared" si="29"/>
        <v>0</v>
      </c>
      <c r="Q101">
        <f t="shared" si="29"/>
        <v>0</v>
      </c>
      <c r="R101">
        <f t="shared" si="29"/>
        <v>0</v>
      </c>
      <c r="S101">
        <f t="shared" si="29"/>
        <v>0</v>
      </c>
      <c r="T101">
        <f t="shared" si="29"/>
        <v>0</v>
      </c>
      <c r="U101">
        <f t="shared" si="29"/>
        <v>0</v>
      </c>
      <c r="V101">
        <f t="shared" si="29"/>
        <v>0</v>
      </c>
      <c r="W101">
        <f t="shared" si="29"/>
        <v>0</v>
      </c>
      <c r="X101">
        <f t="shared" si="29"/>
        <v>0</v>
      </c>
      <c r="Y101">
        <f t="shared" si="29"/>
        <v>0</v>
      </c>
      <c r="Z101">
        <f t="shared" si="29"/>
        <v>1</v>
      </c>
      <c r="AA101">
        <f t="shared" si="29"/>
        <v>1</v>
      </c>
      <c r="AB101">
        <f t="shared" si="29"/>
        <v>1</v>
      </c>
      <c r="AC101">
        <f t="shared" si="29"/>
        <v>1</v>
      </c>
      <c r="AD101">
        <f t="shared" si="29"/>
        <v>1</v>
      </c>
      <c r="AE101">
        <f t="shared" si="29"/>
        <v>1</v>
      </c>
      <c r="AF101">
        <f t="shared" si="27"/>
        <v>1</v>
      </c>
      <c r="AG101">
        <f t="shared" si="27"/>
        <v>1</v>
      </c>
      <c r="AH101">
        <f t="shared" si="27"/>
        <v>1</v>
      </c>
      <c r="AI101">
        <f t="shared" si="27"/>
        <v>1</v>
      </c>
      <c r="AJ101">
        <f t="shared" si="27"/>
        <v>1</v>
      </c>
      <c r="AK101">
        <f t="shared" si="27"/>
        <v>1</v>
      </c>
      <c r="AL101">
        <f t="shared" si="27"/>
        <v>1</v>
      </c>
      <c r="AM101">
        <f t="shared" si="27"/>
        <v>1</v>
      </c>
      <c r="AN101">
        <f t="shared" si="27"/>
        <v>1</v>
      </c>
      <c r="AO101">
        <f t="shared" si="27"/>
        <v>1</v>
      </c>
      <c r="AP101">
        <f t="shared" si="27"/>
        <v>1</v>
      </c>
      <c r="AQ101">
        <f t="shared" si="27"/>
        <v>1</v>
      </c>
      <c r="AR101">
        <f t="shared" si="27"/>
        <v>1</v>
      </c>
      <c r="AS101">
        <f t="shared" si="27"/>
        <v>1</v>
      </c>
      <c r="AT101">
        <f t="shared" si="27"/>
        <v>1</v>
      </c>
      <c r="AU101">
        <f t="shared" si="28"/>
        <v>1</v>
      </c>
      <c r="AV101">
        <f t="shared" si="28"/>
        <v>1</v>
      </c>
      <c r="AW101">
        <f t="shared" si="28"/>
        <v>1</v>
      </c>
      <c r="AX101">
        <f t="shared" si="28"/>
        <v>1</v>
      </c>
      <c r="AY101">
        <f t="shared" si="28"/>
        <v>1</v>
      </c>
      <c r="AZ101">
        <f t="shared" si="28"/>
        <v>1</v>
      </c>
      <c r="BA101">
        <f t="shared" si="28"/>
        <v>1</v>
      </c>
      <c r="BB101">
        <f t="shared" si="28"/>
        <v>1</v>
      </c>
      <c r="BC101">
        <f t="shared" si="28"/>
        <v>1</v>
      </c>
      <c r="BD101">
        <f t="shared" si="28"/>
        <v>1</v>
      </c>
      <c r="BE101">
        <f t="shared" si="28"/>
        <v>1</v>
      </c>
      <c r="BF101">
        <f t="shared" si="28"/>
        <v>1</v>
      </c>
      <c r="BG101">
        <f t="shared" si="28"/>
        <v>1</v>
      </c>
      <c r="BH101">
        <f t="shared" si="28"/>
        <v>1</v>
      </c>
      <c r="BI101">
        <f t="shared" si="28"/>
        <v>1</v>
      </c>
      <c r="BJ101">
        <f t="shared" si="28"/>
        <v>1</v>
      </c>
      <c r="BK101">
        <f t="shared" si="26"/>
        <v>1</v>
      </c>
      <c r="BL101">
        <f t="shared" si="26"/>
        <v>1</v>
      </c>
      <c r="BM101">
        <f t="shared" si="26"/>
        <v>1</v>
      </c>
      <c r="BN101">
        <f t="shared" si="26"/>
        <v>1</v>
      </c>
      <c r="BO101">
        <f t="shared" si="26"/>
        <v>1</v>
      </c>
      <c r="BP101">
        <f t="shared" si="26"/>
        <v>1</v>
      </c>
      <c r="BQ101">
        <f t="shared" si="26"/>
        <v>1</v>
      </c>
      <c r="BR101">
        <f t="shared" si="26"/>
        <v>1</v>
      </c>
      <c r="BS101">
        <f t="shared" si="26"/>
        <v>1</v>
      </c>
      <c r="BT101">
        <f t="shared" si="26"/>
        <v>1</v>
      </c>
      <c r="BU101">
        <f t="shared" si="26"/>
        <v>1</v>
      </c>
      <c r="BV101">
        <f t="shared" si="26"/>
        <v>1</v>
      </c>
      <c r="BW101">
        <f t="shared" si="26"/>
        <v>1</v>
      </c>
      <c r="BX101">
        <f t="shared" si="26"/>
        <v>1</v>
      </c>
      <c r="BY101">
        <f t="shared" si="26"/>
        <v>1</v>
      </c>
      <c r="BZ101">
        <f t="shared" si="12"/>
        <v>1</v>
      </c>
    </row>
    <row r="102" spans="1:78">
      <c r="A102" s="58"/>
      <c r="B102" s="7" t="e">
        <f>+_xlfn.XLOOKUP(I102,#REF!,#REF!)</f>
        <v>#REF!</v>
      </c>
      <c r="C102" s="8">
        <v>1</v>
      </c>
      <c r="D102" s="8" t="str">
        <f t="shared" si="25"/>
        <v>01-MK-26-10</v>
      </c>
      <c r="E102" s="58">
        <v>45505</v>
      </c>
      <c r="F102" s="70"/>
      <c r="G102" s="70"/>
      <c r="H102" s="9" t="s">
        <v>37</v>
      </c>
      <c r="I102" s="66" t="s">
        <v>795</v>
      </c>
      <c r="J102" s="7" t="str">
        <f>+_xlfn.XLOOKUP(I102,'R4'!B:B,'R4'!C:C)</f>
        <v>AMR - KAMYON - MAN - KH</v>
      </c>
      <c r="P102">
        <f t="shared" si="29"/>
        <v>0</v>
      </c>
      <c r="Q102">
        <f t="shared" si="29"/>
        <v>0</v>
      </c>
      <c r="R102">
        <f t="shared" si="29"/>
        <v>0</v>
      </c>
      <c r="S102">
        <f t="shared" si="29"/>
        <v>0</v>
      </c>
      <c r="T102">
        <f t="shared" si="29"/>
        <v>0</v>
      </c>
      <c r="U102">
        <f t="shared" si="29"/>
        <v>0</v>
      </c>
      <c r="V102">
        <f t="shared" si="29"/>
        <v>0</v>
      </c>
      <c r="W102">
        <f t="shared" si="29"/>
        <v>0</v>
      </c>
      <c r="X102">
        <f t="shared" si="29"/>
        <v>0</v>
      </c>
      <c r="Y102">
        <f t="shared" si="29"/>
        <v>0</v>
      </c>
      <c r="Z102">
        <f t="shared" si="29"/>
        <v>1</v>
      </c>
      <c r="AA102">
        <f t="shared" si="29"/>
        <v>1</v>
      </c>
      <c r="AB102">
        <f t="shared" si="29"/>
        <v>1</v>
      </c>
      <c r="AC102">
        <f t="shared" si="29"/>
        <v>1</v>
      </c>
      <c r="AD102">
        <f t="shared" si="29"/>
        <v>1</v>
      </c>
      <c r="AE102">
        <f t="shared" si="29"/>
        <v>1</v>
      </c>
      <c r="AF102">
        <f t="shared" si="27"/>
        <v>1</v>
      </c>
      <c r="AG102">
        <f t="shared" si="27"/>
        <v>1</v>
      </c>
      <c r="AH102">
        <f t="shared" si="27"/>
        <v>1</v>
      </c>
      <c r="AI102">
        <f t="shared" si="27"/>
        <v>1</v>
      </c>
      <c r="AJ102">
        <f t="shared" si="27"/>
        <v>1</v>
      </c>
      <c r="AK102">
        <f t="shared" si="27"/>
        <v>1</v>
      </c>
      <c r="AL102">
        <f t="shared" si="27"/>
        <v>1</v>
      </c>
      <c r="AM102">
        <f t="shared" si="27"/>
        <v>1</v>
      </c>
      <c r="AN102">
        <f t="shared" si="27"/>
        <v>1</v>
      </c>
      <c r="AO102">
        <f t="shared" si="27"/>
        <v>1</v>
      </c>
      <c r="AP102">
        <f t="shared" si="27"/>
        <v>1</v>
      </c>
      <c r="AQ102">
        <f t="shared" si="27"/>
        <v>1</v>
      </c>
      <c r="AR102">
        <f t="shared" si="27"/>
        <v>1</v>
      </c>
      <c r="AS102">
        <f t="shared" si="27"/>
        <v>1</v>
      </c>
      <c r="AT102">
        <f t="shared" si="27"/>
        <v>1</v>
      </c>
      <c r="AU102">
        <f t="shared" si="28"/>
        <v>1</v>
      </c>
      <c r="AV102">
        <f t="shared" si="28"/>
        <v>1</v>
      </c>
      <c r="AW102">
        <f t="shared" si="28"/>
        <v>1</v>
      </c>
      <c r="AX102">
        <f t="shared" si="28"/>
        <v>1</v>
      </c>
      <c r="AY102">
        <f t="shared" si="28"/>
        <v>1</v>
      </c>
      <c r="AZ102">
        <f t="shared" si="28"/>
        <v>1</v>
      </c>
      <c r="BA102">
        <f t="shared" si="28"/>
        <v>1</v>
      </c>
      <c r="BB102">
        <f t="shared" si="28"/>
        <v>1</v>
      </c>
      <c r="BC102">
        <f t="shared" si="28"/>
        <v>1</v>
      </c>
      <c r="BD102">
        <f t="shared" si="28"/>
        <v>1</v>
      </c>
      <c r="BE102">
        <f t="shared" si="28"/>
        <v>1</v>
      </c>
      <c r="BF102">
        <f t="shared" si="28"/>
        <v>1</v>
      </c>
      <c r="BG102">
        <f t="shared" si="28"/>
        <v>1</v>
      </c>
      <c r="BH102">
        <f t="shared" si="28"/>
        <v>1</v>
      </c>
      <c r="BI102">
        <f t="shared" si="28"/>
        <v>1</v>
      </c>
      <c r="BJ102">
        <f t="shared" si="28"/>
        <v>1</v>
      </c>
      <c r="BK102">
        <f t="shared" si="26"/>
        <v>1</v>
      </c>
      <c r="BL102">
        <f t="shared" si="26"/>
        <v>1</v>
      </c>
      <c r="BM102">
        <f t="shared" si="26"/>
        <v>1</v>
      </c>
      <c r="BN102">
        <f t="shared" si="26"/>
        <v>1</v>
      </c>
      <c r="BO102">
        <f t="shared" si="26"/>
        <v>1</v>
      </c>
      <c r="BP102">
        <f t="shared" si="26"/>
        <v>1</v>
      </c>
      <c r="BQ102">
        <f t="shared" si="26"/>
        <v>1</v>
      </c>
      <c r="BR102">
        <f t="shared" si="26"/>
        <v>1</v>
      </c>
      <c r="BS102">
        <f t="shared" si="26"/>
        <v>1</v>
      </c>
      <c r="BT102">
        <f t="shared" si="26"/>
        <v>1</v>
      </c>
      <c r="BU102">
        <f t="shared" si="26"/>
        <v>1</v>
      </c>
      <c r="BV102">
        <f t="shared" si="26"/>
        <v>1</v>
      </c>
      <c r="BW102">
        <f t="shared" si="26"/>
        <v>1</v>
      </c>
      <c r="BX102">
        <f t="shared" si="26"/>
        <v>1</v>
      </c>
      <c r="BY102">
        <f t="shared" si="26"/>
        <v>1</v>
      </c>
      <c r="BZ102">
        <f t="shared" ref="Q102:BZ107" si="30">+IF(BZ$2&gt;=$E102,1,0)*$C102</f>
        <v>1</v>
      </c>
    </row>
    <row r="103" spans="1:78">
      <c r="A103" s="58"/>
      <c r="B103" s="7" t="e">
        <f>+_xlfn.XLOOKUP(I103,#REF!,#REF!)</f>
        <v>#REF!</v>
      </c>
      <c r="C103" s="8">
        <v>1</v>
      </c>
      <c r="D103" s="8" t="str">
        <f t="shared" si="25"/>
        <v>01-MK-26-10</v>
      </c>
      <c r="E103" s="58">
        <v>45505</v>
      </c>
      <c r="F103" s="70"/>
      <c r="G103" s="70"/>
      <c r="H103" s="9" t="s">
        <v>37</v>
      </c>
      <c r="I103" s="66" t="s">
        <v>798</v>
      </c>
      <c r="J103" s="7" t="str">
        <f>+_xlfn.XLOOKUP(I103,'R4'!B:B,'R4'!C:C)</f>
        <v>AMR - KAMYON - MAN - KH</v>
      </c>
      <c r="P103">
        <f t="shared" si="29"/>
        <v>0</v>
      </c>
      <c r="Q103">
        <f t="shared" si="30"/>
        <v>0</v>
      </c>
      <c r="R103">
        <f t="shared" si="30"/>
        <v>0</v>
      </c>
      <c r="S103">
        <f t="shared" si="30"/>
        <v>0</v>
      </c>
      <c r="T103">
        <f t="shared" si="30"/>
        <v>0</v>
      </c>
      <c r="U103">
        <f t="shared" si="30"/>
        <v>0</v>
      </c>
      <c r="V103">
        <f t="shared" si="30"/>
        <v>0</v>
      </c>
      <c r="W103">
        <f t="shared" si="30"/>
        <v>0</v>
      </c>
      <c r="X103">
        <f t="shared" si="30"/>
        <v>0</v>
      </c>
      <c r="Y103">
        <f t="shared" si="30"/>
        <v>0</v>
      </c>
      <c r="Z103">
        <f t="shared" si="30"/>
        <v>1</v>
      </c>
      <c r="AA103">
        <f t="shared" si="30"/>
        <v>1</v>
      </c>
      <c r="AB103">
        <f t="shared" si="30"/>
        <v>1</v>
      </c>
      <c r="AC103">
        <f t="shared" si="30"/>
        <v>1</v>
      </c>
      <c r="AD103">
        <f t="shared" si="30"/>
        <v>1</v>
      </c>
      <c r="AE103">
        <f t="shared" si="30"/>
        <v>1</v>
      </c>
      <c r="AF103">
        <f t="shared" si="30"/>
        <v>1</v>
      </c>
      <c r="AG103">
        <f t="shared" si="30"/>
        <v>1</v>
      </c>
      <c r="AH103">
        <f t="shared" si="30"/>
        <v>1</v>
      </c>
      <c r="AI103">
        <f t="shared" si="30"/>
        <v>1</v>
      </c>
      <c r="AJ103">
        <f t="shared" si="30"/>
        <v>1</v>
      </c>
      <c r="AK103">
        <f t="shared" si="30"/>
        <v>1</v>
      </c>
      <c r="AL103">
        <f t="shared" si="30"/>
        <v>1</v>
      </c>
      <c r="AM103">
        <f t="shared" si="30"/>
        <v>1</v>
      </c>
      <c r="AN103">
        <f t="shared" si="30"/>
        <v>1</v>
      </c>
      <c r="AO103">
        <f t="shared" si="30"/>
        <v>1</v>
      </c>
      <c r="AP103">
        <f t="shared" si="30"/>
        <v>1</v>
      </c>
      <c r="AQ103">
        <f t="shared" si="30"/>
        <v>1</v>
      </c>
      <c r="AR103">
        <f t="shared" si="30"/>
        <v>1</v>
      </c>
      <c r="AS103">
        <f t="shared" si="30"/>
        <v>1</v>
      </c>
      <c r="AT103">
        <f t="shared" si="30"/>
        <v>1</v>
      </c>
      <c r="AU103">
        <f t="shared" si="30"/>
        <v>1</v>
      </c>
      <c r="AV103">
        <f t="shared" si="30"/>
        <v>1</v>
      </c>
      <c r="AW103">
        <f t="shared" si="30"/>
        <v>1</v>
      </c>
      <c r="AX103">
        <f t="shared" si="30"/>
        <v>1</v>
      </c>
      <c r="AY103">
        <f t="shared" si="30"/>
        <v>1</v>
      </c>
      <c r="AZ103">
        <f t="shared" si="30"/>
        <v>1</v>
      </c>
      <c r="BA103">
        <f t="shared" si="30"/>
        <v>1</v>
      </c>
      <c r="BB103">
        <f t="shared" si="30"/>
        <v>1</v>
      </c>
      <c r="BC103">
        <f t="shared" si="30"/>
        <v>1</v>
      </c>
      <c r="BD103">
        <f t="shared" si="30"/>
        <v>1</v>
      </c>
      <c r="BE103">
        <f t="shared" si="30"/>
        <v>1</v>
      </c>
      <c r="BF103">
        <f t="shared" si="30"/>
        <v>1</v>
      </c>
      <c r="BG103">
        <f t="shared" si="30"/>
        <v>1</v>
      </c>
      <c r="BH103">
        <f t="shared" si="30"/>
        <v>1</v>
      </c>
      <c r="BI103">
        <f t="shared" si="30"/>
        <v>1</v>
      </c>
      <c r="BJ103">
        <f t="shared" si="30"/>
        <v>1</v>
      </c>
      <c r="BK103">
        <f t="shared" si="30"/>
        <v>1</v>
      </c>
      <c r="BL103">
        <f t="shared" si="30"/>
        <v>1</v>
      </c>
      <c r="BM103">
        <f t="shared" si="30"/>
        <v>1</v>
      </c>
      <c r="BN103">
        <f t="shared" si="30"/>
        <v>1</v>
      </c>
      <c r="BO103">
        <f t="shared" si="30"/>
        <v>1</v>
      </c>
      <c r="BP103">
        <f t="shared" si="30"/>
        <v>1</v>
      </c>
      <c r="BQ103">
        <f t="shared" si="30"/>
        <v>1</v>
      </c>
      <c r="BR103">
        <f t="shared" si="30"/>
        <v>1</v>
      </c>
      <c r="BS103">
        <f t="shared" si="30"/>
        <v>1</v>
      </c>
      <c r="BT103">
        <f t="shared" si="30"/>
        <v>1</v>
      </c>
      <c r="BU103">
        <f t="shared" si="30"/>
        <v>1</v>
      </c>
      <c r="BV103">
        <f t="shared" si="30"/>
        <v>1</v>
      </c>
      <c r="BW103">
        <f t="shared" si="30"/>
        <v>1</v>
      </c>
      <c r="BX103">
        <f t="shared" si="30"/>
        <v>1</v>
      </c>
      <c r="BY103">
        <f t="shared" si="30"/>
        <v>1</v>
      </c>
      <c r="BZ103">
        <f t="shared" si="30"/>
        <v>1</v>
      </c>
    </row>
    <row r="104" spans="1:78">
      <c r="A104" s="58"/>
      <c r="B104" s="7" t="e">
        <f>+_xlfn.XLOOKUP(I104,#REF!,#REF!)</f>
        <v>#REF!</v>
      </c>
      <c r="C104" s="8">
        <v>1</v>
      </c>
      <c r="D104" s="8" t="str">
        <f t="shared" si="25"/>
        <v>01-MK-26-10</v>
      </c>
      <c r="E104" s="58">
        <v>45505</v>
      </c>
      <c r="F104" s="70"/>
      <c r="G104" s="70"/>
      <c r="H104" s="9" t="s">
        <v>37</v>
      </c>
      <c r="I104" s="66" t="s">
        <v>801</v>
      </c>
      <c r="J104" s="7" t="str">
        <f>+_xlfn.XLOOKUP(I104,'R4'!B:B,'R4'!C:C)</f>
        <v>AMR - KAMYON - MAN - KH</v>
      </c>
      <c r="P104">
        <f t="shared" si="29"/>
        <v>0</v>
      </c>
      <c r="Q104">
        <f t="shared" si="30"/>
        <v>0</v>
      </c>
      <c r="R104">
        <f t="shared" si="30"/>
        <v>0</v>
      </c>
      <c r="S104">
        <f t="shared" si="30"/>
        <v>0</v>
      </c>
      <c r="T104">
        <f t="shared" si="30"/>
        <v>0</v>
      </c>
      <c r="U104">
        <f t="shared" si="30"/>
        <v>0</v>
      </c>
      <c r="V104">
        <f t="shared" si="30"/>
        <v>0</v>
      </c>
      <c r="W104">
        <f t="shared" si="30"/>
        <v>0</v>
      </c>
      <c r="X104">
        <f t="shared" si="30"/>
        <v>0</v>
      </c>
      <c r="Y104">
        <f t="shared" si="30"/>
        <v>0</v>
      </c>
      <c r="Z104">
        <f t="shared" si="30"/>
        <v>1</v>
      </c>
      <c r="AA104">
        <f t="shared" si="30"/>
        <v>1</v>
      </c>
      <c r="AB104">
        <f t="shared" si="30"/>
        <v>1</v>
      </c>
      <c r="AC104">
        <f t="shared" si="30"/>
        <v>1</v>
      </c>
      <c r="AD104">
        <f t="shared" si="30"/>
        <v>1</v>
      </c>
      <c r="AE104">
        <f t="shared" si="30"/>
        <v>1</v>
      </c>
      <c r="AF104">
        <f t="shared" si="30"/>
        <v>1</v>
      </c>
      <c r="AG104">
        <f t="shared" si="30"/>
        <v>1</v>
      </c>
      <c r="AH104">
        <f t="shared" si="30"/>
        <v>1</v>
      </c>
      <c r="AI104">
        <f t="shared" si="30"/>
        <v>1</v>
      </c>
      <c r="AJ104">
        <f t="shared" si="30"/>
        <v>1</v>
      </c>
      <c r="AK104">
        <f t="shared" si="30"/>
        <v>1</v>
      </c>
      <c r="AL104">
        <f t="shared" si="30"/>
        <v>1</v>
      </c>
      <c r="AM104">
        <f t="shared" si="30"/>
        <v>1</v>
      </c>
      <c r="AN104">
        <f t="shared" si="30"/>
        <v>1</v>
      </c>
      <c r="AO104">
        <f t="shared" si="30"/>
        <v>1</v>
      </c>
      <c r="AP104">
        <f t="shared" si="30"/>
        <v>1</v>
      </c>
      <c r="AQ104">
        <f t="shared" si="30"/>
        <v>1</v>
      </c>
      <c r="AR104">
        <f t="shared" si="30"/>
        <v>1</v>
      </c>
      <c r="AS104">
        <f t="shared" si="30"/>
        <v>1</v>
      </c>
      <c r="AT104">
        <f t="shared" si="30"/>
        <v>1</v>
      </c>
      <c r="AU104">
        <f t="shared" si="30"/>
        <v>1</v>
      </c>
      <c r="AV104">
        <f t="shared" si="30"/>
        <v>1</v>
      </c>
      <c r="AW104">
        <f t="shared" si="30"/>
        <v>1</v>
      </c>
      <c r="AX104">
        <f t="shared" si="30"/>
        <v>1</v>
      </c>
      <c r="AY104">
        <f t="shared" si="30"/>
        <v>1</v>
      </c>
      <c r="AZ104">
        <f t="shared" si="30"/>
        <v>1</v>
      </c>
      <c r="BA104">
        <f t="shared" si="30"/>
        <v>1</v>
      </c>
      <c r="BB104">
        <f t="shared" si="30"/>
        <v>1</v>
      </c>
      <c r="BC104">
        <f t="shared" si="30"/>
        <v>1</v>
      </c>
      <c r="BD104">
        <f t="shared" si="30"/>
        <v>1</v>
      </c>
      <c r="BE104">
        <f t="shared" si="30"/>
        <v>1</v>
      </c>
      <c r="BF104">
        <f t="shared" si="30"/>
        <v>1</v>
      </c>
      <c r="BG104">
        <f t="shared" si="30"/>
        <v>1</v>
      </c>
      <c r="BH104">
        <f t="shared" si="30"/>
        <v>1</v>
      </c>
      <c r="BI104">
        <f t="shared" si="30"/>
        <v>1</v>
      </c>
      <c r="BJ104">
        <f t="shared" si="30"/>
        <v>1</v>
      </c>
      <c r="BK104">
        <f t="shared" si="30"/>
        <v>1</v>
      </c>
      <c r="BL104">
        <f t="shared" si="30"/>
        <v>1</v>
      </c>
      <c r="BM104">
        <f t="shared" si="30"/>
        <v>1</v>
      </c>
      <c r="BN104">
        <f t="shared" si="30"/>
        <v>1</v>
      </c>
      <c r="BO104">
        <f t="shared" si="30"/>
        <v>1</v>
      </c>
      <c r="BP104">
        <f t="shared" si="30"/>
        <v>1</v>
      </c>
      <c r="BQ104">
        <f t="shared" si="30"/>
        <v>1</v>
      </c>
      <c r="BR104">
        <f t="shared" si="30"/>
        <v>1</v>
      </c>
      <c r="BS104">
        <f t="shared" si="30"/>
        <v>1</v>
      </c>
      <c r="BT104">
        <f t="shared" si="30"/>
        <v>1</v>
      </c>
      <c r="BU104">
        <f t="shared" si="30"/>
        <v>1</v>
      </c>
      <c r="BV104">
        <f t="shared" si="30"/>
        <v>1</v>
      </c>
      <c r="BW104">
        <f t="shared" si="30"/>
        <v>1</v>
      </c>
      <c r="BX104">
        <f t="shared" si="30"/>
        <v>1</v>
      </c>
      <c r="BY104">
        <f t="shared" si="30"/>
        <v>1</v>
      </c>
      <c r="BZ104">
        <f t="shared" si="30"/>
        <v>1</v>
      </c>
    </row>
    <row r="105" spans="1:78">
      <c r="A105" s="58"/>
      <c r="B105" s="7" t="e">
        <f>+_xlfn.XLOOKUP(I105,#REF!,#REF!)</f>
        <v>#REF!</v>
      </c>
      <c r="C105" s="8">
        <v>1</v>
      </c>
      <c r="D105" s="8" t="str">
        <f t="shared" si="25"/>
        <v>01-MK-26-10</v>
      </c>
      <c r="E105" s="58">
        <v>45505</v>
      </c>
      <c r="F105" s="70"/>
      <c r="G105" s="70"/>
      <c r="H105" s="9" t="s">
        <v>37</v>
      </c>
      <c r="I105" s="66" t="s">
        <v>804</v>
      </c>
      <c r="J105" s="7" t="str">
        <f>+_xlfn.XLOOKUP(I105,'R4'!B:B,'R4'!C:C)</f>
        <v>AMR - KAMYON - MAN - KH</v>
      </c>
      <c r="P105">
        <f t="shared" si="29"/>
        <v>0</v>
      </c>
      <c r="Q105">
        <f t="shared" si="30"/>
        <v>0</v>
      </c>
      <c r="R105">
        <f t="shared" si="30"/>
        <v>0</v>
      </c>
      <c r="S105">
        <f t="shared" si="30"/>
        <v>0</v>
      </c>
      <c r="T105">
        <f t="shared" si="30"/>
        <v>0</v>
      </c>
      <c r="U105">
        <f t="shared" si="30"/>
        <v>0</v>
      </c>
      <c r="V105">
        <f t="shared" si="30"/>
        <v>0</v>
      </c>
      <c r="W105">
        <f t="shared" si="30"/>
        <v>0</v>
      </c>
      <c r="X105">
        <f t="shared" si="30"/>
        <v>0</v>
      </c>
      <c r="Y105">
        <f t="shared" si="30"/>
        <v>0</v>
      </c>
      <c r="Z105">
        <f t="shared" si="30"/>
        <v>1</v>
      </c>
      <c r="AA105">
        <f t="shared" si="30"/>
        <v>1</v>
      </c>
      <c r="AB105">
        <f t="shared" si="30"/>
        <v>1</v>
      </c>
      <c r="AC105">
        <f t="shared" si="30"/>
        <v>1</v>
      </c>
      <c r="AD105">
        <f t="shared" si="30"/>
        <v>1</v>
      </c>
      <c r="AE105">
        <f t="shared" si="30"/>
        <v>1</v>
      </c>
      <c r="AF105">
        <f t="shared" si="30"/>
        <v>1</v>
      </c>
      <c r="AG105">
        <f t="shared" si="30"/>
        <v>1</v>
      </c>
      <c r="AH105">
        <f t="shared" si="30"/>
        <v>1</v>
      </c>
      <c r="AI105">
        <f t="shared" si="30"/>
        <v>1</v>
      </c>
      <c r="AJ105">
        <f t="shared" si="30"/>
        <v>1</v>
      </c>
      <c r="AK105">
        <f t="shared" si="30"/>
        <v>1</v>
      </c>
      <c r="AL105">
        <f t="shared" si="30"/>
        <v>1</v>
      </c>
      <c r="AM105">
        <f t="shared" si="30"/>
        <v>1</v>
      </c>
      <c r="AN105">
        <f t="shared" si="30"/>
        <v>1</v>
      </c>
      <c r="AO105">
        <f t="shared" si="30"/>
        <v>1</v>
      </c>
      <c r="AP105">
        <f t="shared" si="30"/>
        <v>1</v>
      </c>
      <c r="AQ105">
        <f t="shared" si="30"/>
        <v>1</v>
      </c>
      <c r="AR105">
        <f t="shared" si="30"/>
        <v>1</v>
      </c>
      <c r="AS105">
        <f t="shared" si="30"/>
        <v>1</v>
      </c>
      <c r="AT105">
        <f t="shared" si="30"/>
        <v>1</v>
      </c>
      <c r="AU105">
        <f t="shared" si="30"/>
        <v>1</v>
      </c>
      <c r="AV105">
        <f t="shared" si="30"/>
        <v>1</v>
      </c>
      <c r="AW105">
        <f t="shared" si="30"/>
        <v>1</v>
      </c>
      <c r="AX105">
        <f t="shared" si="30"/>
        <v>1</v>
      </c>
      <c r="AY105">
        <f t="shared" si="30"/>
        <v>1</v>
      </c>
      <c r="AZ105">
        <f t="shared" si="30"/>
        <v>1</v>
      </c>
      <c r="BA105">
        <f t="shared" si="30"/>
        <v>1</v>
      </c>
      <c r="BB105">
        <f t="shared" si="30"/>
        <v>1</v>
      </c>
      <c r="BC105">
        <f t="shared" si="30"/>
        <v>1</v>
      </c>
      <c r="BD105">
        <f t="shared" si="30"/>
        <v>1</v>
      </c>
      <c r="BE105">
        <f t="shared" si="30"/>
        <v>1</v>
      </c>
      <c r="BF105">
        <f t="shared" si="30"/>
        <v>1</v>
      </c>
      <c r="BG105">
        <f t="shared" si="30"/>
        <v>1</v>
      </c>
      <c r="BH105">
        <f t="shared" si="30"/>
        <v>1</v>
      </c>
      <c r="BI105">
        <f t="shared" si="30"/>
        <v>1</v>
      </c>
      <c r="BJ105">
        <f t="shared" si="30"/>
        <v>1</v>
      </c>
      <c r="BK105">
        <f t="shared" si="30"/>
        <v>1</v>
      </c>
      <c r="BL105">
        <f t="shared" si="30"/>
        <v>1</v>
      </c>
      <c r="BM105">
        <f t="shared" si="30"/>
        <v>1</v>
      </c>
      <c r="BN105">
        <f t="shared" si="30"/>
        <v>1</v>
      </c>
      <c r="BO105">
        <f t="shared" si="30"/>
        <v>1</v>
      </c>
      <c r="BP105">
        <f t="shared" si="30"/>
        <v>1</v>
      </c>
      <c r="BQ105">
        <f t="shared" si="30"/>
        <v>1</v>
      </c>
      <c r="BR105">
        <f t="shared" si="30"/>
        <v>1</v>
      </c>
      <c r="BS105">
        <f t="shared" si="30"/>
        <v>1</v>
      </c>
      <c r="BT105">
        <f t="shared" si="30"/>
        <v>1</v>
      </c>
      <c r="BU105">
        <f t="shared" si="30"/>
        <v>1</v>
      </c>
      <c r="BV105">
        <f t="shared" si="30"/>
        <v>1</v>
      </c>
      <c r="BW105">
        <f t="shared" si="30"/>
        <v>1</v>
      </c>
      <c r="BX105">
        <f t="shared" si="30"/>
        <v>1</v>
      </c>
      <c r="BY105">
        <f t="shared" si="30"/>
        <v>1</v>
      </c>
      <c r="BZ105">
        <f t="shared" si="30"/>
        <v>1</v>
      </c>
    </row>
    <row r="106" spans="1:78">
      <c r="A106" s="58"/>
      <c r="B106" s="7" t="e">
        <f>+_xlfn.XLOOKUP(I106,#REF!,#REF!)</f>
        <v>#REF!</v>
      </c>
      <c r="C106" s="8">
        <v>1</v>
      </c>
      <c r="D106" s="8" t="str">
        <f t="shared" si="25"/>
        <v>01-MK-26-10</v>
      </c>
      <c r="E106" s="58">
        <v>45505</v>
      </c>
      <c r="F106" s="70"/>
      <c r="G106" s="70"/>
      <c r="H106" s="9" t="s">
        <v>37</v>
      </c>
      <c r="I106" s="66" t="s">
        <v>807</v>
      </c>
      <c r="J106" s="7" t="str">
        <f>+_xlfn.XLOOKUP(I106,'R4'!B:B,'R4'!C:C)</f>
        <v>AMR - KAMYON - MAN - KH</v>
      </c>
      <c r="P106">
        <f t="shared" si="29"/>
        <v>0</v>
      </c>
      <c r="Q106">
        <f t="shared" si="30"/>
        <v>0</v>
      </c>
      <c r="R106">
        <f t="shared" si="30"/>
        <v>0</v>
      </c>
      <c r="S106">
        <f t="shared" si="30"/>
        <v>0</v>
      </c>
      <c r="T106">
        <f t="shared" si="30"/>
        <v>0</v>
      </c>
      <c r="U106">
        <f t="shared" si="30"/>
        <v>0</v>
      </c>
      <c r="V106">
        <f t="shared" si="30"/>
        <v>0</v>
      </c>
      <c r="W106">
        <f t="shared" si="30"/>
        <v>0</v>
      </c>
      <c r="X106">
        <f t="shared" si="30"/>
        <v>0</v>
      </c>
      <c r="Y106">
        <f t="shared" si="30"/>
        <v>0</v>
      </c>
      <c r="Z106">
        <f t="shared" si="30"/>
        <v>1</v>
      </c>
      <c r="AA106">
        <f t="shared" si="30"/>
        <v>1</v>
      </c>
      <c r="AB106">
        <f t="shared" si="30"/>
        <v>1</v>
      </c>
      <c r="AC106">
        <f t="shared" si="30"/>
        <v>1</v>
      </c>
      <c r="AD106">
        <f t="shared" si="30"/>
        <v>1</v>
      </c>
      <c r="AE106">
        <f t="shared" si="30"/>
        <v>1</v>
      </c>
      <c r="AF106">
        <f t="shared" si="30"/>
        <v>1</v>
      </c>
      <c r="AG106">
        <f t="shared" si="30"/>
        <v>1</v>
      </c>
      <c r="AH106">
        <f t="shared" si="30"/>
        <v>1</v>
      </c>
      <c r="AI106">
        <f t="shared" si="30"/>
        <v>1</v>
      </c>
      <c r="AJ106">
        <f t="shared" si="30"/>
        <v>1</v>
      </c>
      <c r="AK106">
        <f t="shared" si="30"/>
        <v>1</v>
      </c>
      <c r="AL106">
        <f t="shared" si="30"/>
        <v>1</v>
      </c>
      <c r="AM106">
        <f t="shared" si="30"/>
        <v>1</v>
      </c>
      <c r="AN106">
        <f t="shared" si="30"/>
        <v>1</v>
      </c>
      <c r="AO106">
        <f t="shared" si="30"/>
        <v>1</v>
      </c>
      <c r="AP106">
        <f t="shared" si="30"/>
        <v>1</v>
      </c>
      <c r="AQ106">
        <f t="shared" si="30"/>
        <v>1</v>
      </c>
      <c r="AR106">
        <f t="shared" si="30"/>
        <v>1</v>
      </c>
      <c r="AS106">
        <f t="shared" si="30"/>
        <v>1</v>
      </c>
      <c r="AT106">
        <f t="shared" si="30"/>
        <v>1</v>
      </c>
      <c r="AU106">
        <f t="shared" si="30"/>
        <v>1</v>
      </c>
      <c r="AV106">
        <f t="shared" si="30"/>
        <v>1</v>
      </c>
      <c r="AW106">
        <f t="shared" si="30"/>
        <v>1</v>
      </c>
      <c r="AX106">
        <f t="shared" si="30"/>
        <v>1</v>
      </c>
      <c r="AY106">
        <f t="shared" si="30"/>
        <v>1</v>
      </c>
      <c r="AZ106">
        <f t="shared" si="30"/>
        <v>1</v>
      </c>
      <c r="BA106">
        <f t="shared" si="30"/>
        <v>1</v>
      </c>
      <c r="BB106">
        <f t="shared" si="30"/>
        <v>1</v>
      </c>
      <c r="BC106">
        <f t="shared" si="30"/>
        <v>1</v>
      </c>
      <c r="BD106">
        <f t="shared" si="30"/>
        <v>1</v>
      </c>
      <c r="BE106">
        <f t="shared" si="30"/>
        <v>1</v>
      </c>
      <c r="BF106">
        <f t="shared" si="30"/>
        <v>1</v>
      </c>
      <c r="BG106">
        <f t="shared" si="30"/>
        <v>1</v>
      </c>
      <c r="BH106">
        <f t="shared" si="30"/>
        <v>1</v>
      </c>
      <c r="BI106">
        <f t="shared" si="30"/>
        <v>1</v>
      </c>
      <c r="BJ106">
        <f t="shared" si="30"/>
        <v>1</v>
      </c>
      <c r="BK106">
        <f t="shared" si="30"/>
        <v>1</v>
      </c>
      <c r="BL106">
        <f t="shared" si="30"/>
        <v>1</v>
      </c>
      <c r="BM106">
        <f t="shared" si="30"/>
        <v>1</v>
      </c>
      <c r="BN106">
        <f t="shared" si="30"/>
        <v>1</v>
      </c>
      <c r="BO106">
        <f t="shared" si="30"/>
        <v>1</v>
      </c>
      <c r="BP106">
        <f t="shared" si="30"/>
        <v>1</v>
      </c>
      <c r="BQ106">
        <f t="shared" si="30"/>
        <v>1</v>
      </c>
      <c r="BR106">
        <f t="shared" si="30"/>
        <v>1</v>
      </c>
      <c r="BS106">
        <f t="shared" si="30"/>
        <v>1</v>
      </c>
      <c r="BT106">
        <f t="shared" si="30"/>
        <v>1</v>
      </c>
      <c r="BU106">
        <f t="shared" si="30"/>
        <v>1</v>
      </c>
      <c r="BV106">
        <f t="shared" si="30"/>
        <v>1</v>
      </c>
      <c r="BW106">
        <f t="shared" si="30"/>
        <v>1</v>
      </c>
      <c r="BX106">
        <f t="shared" si="30"/>
        <v>1</v>
      </c>
      <c r="BY106">
        <f t="shared" si="30"/>
        <v>1</v>
      </c>
      <c r="BZ106">
        <f t="shared" si="30"/>
        <v>1</v>
      </c>
    </row>
    <row r="107" spans="1:78">
      <c r="A107" s="58"/>
      <c r="B107" s="7" t="e">
        <f>+_xlfn.XLOOKUP(I107,#REF!,#REF!)</f>
        <v>#REF!</v>
      </c>
      <c r="C107" s="8">
        <v>1</v>
      </c>
      <c r="D107" s="8" t="str">
        <f t="shared" si="25"/>
        <v>01-MK-26-10</v>
      </c>
      <c r="E107" s="58">
        <v>45505</v>
      </c>
      <c r="F107" s="70"/>
      <c r="G107" s="70"/>
      <c r="H107" s="9" t="s">
        <v>37</v>
      </c>
      <c r="I107" s="66" t="s">
        <v>810</v>
      </c>
      <c r="J107" s="7" t="str">
        <f>+_xlfn.XLOOKUP(I107,'R4'!B:B,'R4'!C:C)</f>
        <v>AMR - KAMYON - MAN - KH</v>
      </c>
      <c r="P107">
        <f t="shared" si="29"/>
        <v>0</v>
      </c>
      <c r="Q107">
        <f t="shared" si="30"/>
        <v>0</v>
      </c>
      <c r="R107">
        <f t="shared" si="30"/>
        <v>0</v>
      </c>
      <c r="S107">
        <f t="shared" si="30"/>
        <v>0</v>
      </c>
      <c r="T107">
        <f t="shared" si="30"/>
        <v>0</v>
      </c>
      <c r="U107">
        <f t="shared" si="30"/>
        <v>0</v>
      </c>
      <c r="V107">
        <f t="shared" si="30"/>
        <v>0</v>
      </c>
      <c r="W107">
        <f t="shared" ref="W107:AL108" si="31">+IF(W$2&gt;=$E107,1,0)*$C107</f>
        <v>0</v>
      </c>
      <c r="X107">
        <f t="shared" si="31"/>
        <v>0</v>
      </c>
      <c r="Y107">
        <f t="shared" si="31"/>
        <v>0</v>
      </c>
      <c r="Z107">
        <f t="shared" si="31"/>
        <v>1</v>
      </c>
      <c r="AA107">
        <f t="shared" si="31"/>
        <v>1</v>
      </c>
      <c r="AB107">
        <f t="shared" si="31"/>
        <v>1</v>
      </c>
      <c r="AC107">
        <f t="shared" si="31"/>
        <v>1</v>
      </c>
      <c r="AD107">
        <f t="shared" si="31"/>
        <v>1</v>
      </c>
      <c r="AE107">
        <f t="shared" si="31"/>
        <v>1</v>
      </c>
      <c r="AF107">
        <f t="shared" si="31"/>
        <v>1</v>
      </c>
      <c r="AG107">
        <f t="shared" si="31"/>
        <v>1</v>
      </c>
      <c r="AH107">
        <f t="shared" si="31"/>
        <v>1</v>
      </c>
      <c r="AI107">
        <f t="shared" si="31"/>
        <v>1</v>
      </c>
      <c r="AJ107">
        <f t="shared" si="31"/>
        <v>1</v>
      </c>
      <c r="AK107">
        <f t="shared" si="31"/>
        <v>1</v>
      </c>
      <c r="AL107">
        <f t="shared" si="31"/>
        <v>1</v>
      </c>
      <c r="AM107">
        <f t="shared" ref="AM107:BB126" si="32">+IF(AM$2&gt;=$E107,1,0)*$C107</f>
        <v>1</v>
      </c>
      <c r="AN107">
        <f t="shared" si="32"/>
        <v>1</v>
      </c>
      <c r="AO107">
        <f t="shared" si="32"/>
        <v>1</v>
      </c>
      <c r="AP107">
        <f t="shared" si="32"/>
        <v>1</v>
      </c>
      <c r="AQ107">
        <f t="shared" si="32"/>
        <v>1</v>
      </c>
      <c r="AR107">
        <f t="shared" si="32"/>
        <v>1</v>
      </c>
      <c r="AS107">
        <f t="shared" si="32"/>
        <v>1</v>
      </c>
      <c r="AT107">
        <f t="shared" si="32"/>
        <v>1</v>
      </c>
      <c r="AU107">
        <f t="shared" si="32"/>
        <v>1</v>
      </c>
      <c r="AV107">
        <f t="shared" si="32"/>
        <v>1</v>
      </c>
      <c r="AW107">
        <f t="shared" si="32"/>
        <v>1</v>
      </c>
      <c r="AX107">
        <f t="shared" si="32"/>
        <v>1</v>
      </c>
      <c r="AY107">
        <f t="shared" si="32"/>
        <v>1</v>
      </c>
      <c r="AZ107">
        <f t="shared" si="32"/>
        <v>1</v>
      </c>
      <c r="BA107">
        <f t="shared" si="32"/>
        <v>1</v>
      </c>
      <c r="BB107">
        <f t="shared" si="32"/>
        <v>1</v>
      </c>
      <c r="BC107">
        <f t="shared" ref="BC107:BR122" si="33">+IF(BC$2&gt;=$E107,1,0)*$C107</f>
        <v>1</v>
      </c>
      <c r="BD107">
        <f t="shared" si="33"/>
        <v>1</v>
      </c>
      <c r="BE107">
        <f t="shared" si="33"/>
        <v>1</v>
      </c>
      <c r="BF107">
        <f t="shared" si="33"/>
        <v>1</v>
      </c>
      <c r="BG107">
        <f t="shared" si="33"/>
        <v>1</v>
      </c>
      <c r="BH107">
        <f t="shared" si="33"/>
        <v>1</v>
      </c>
      <c r="BI107">
        <f t="shared" si="33"/>
        <v>1</v>
      </c>
      <c r="BJ107">
        <f t="shared" si="33"/>
        <v>1</v>
      </c>
      <c r="BK107">
        <f t="shared" si="33"/>
        <v>1</v>
      </c>
      <c r="BL107">
        <f t="shared" si="33"/>
        <v>1</v>
      </c>
      <c r="BM107">
        <f t="shared" si="33"/>
        <v>1</v>
      </c>
      <c r="BN107">
        <f t="shared" si="33"/>
        <v>1</v>
      </c>
      <c r="BO107">
        <f t="shared" si="33"/>
        <v>1</v>
      </c>
      <c r="BP107">
        <f t="shared" si="33"/>
        <v>1</v>
      </c>
      <c r="BQ107">
        <f t="shared" si="33"/>
        <v>1</v>
      </c>
      <c r="BR107">
        <f t="shared" si="33"/>
        <v>1</v>
      </c>
      <c r="BS107">
        <f t="shared" ref="BS107:BZ121" si="34">+IF(BS$2&gt;=$E107,1,0)*$C107</f>
        <v>1</v>
      </c>
      <c r="BT107">
        <f t="shared" si="34"/>
        <v>1</v>
      </c>
      <c r="BU107">
        <f t="shared" si="34"/>
        <v>1</v>
      </c>
      <c r="BV107">
        <f t="shared" si="34"/>
        <v>1</v>
      </c>
      <c r="BW107">
        <f t="shared" si="34"/>
        <v>1</v>
      </c>
      <c r="BX107">
        <f t="shared" si="34"/>
        <v>1</v>
      </c>
      <c r="BY107">
        <f t="shared" si="34"/>
        <v>1</v>
      </c>
      <c r="BZ107">
        <f t="shared" si="34"/>
        <v>1</v>
      </c>
    </row>
    <row r="108" spans="1:78">
      <c r="A108" s="58"/>
      <c r="B108" s="7" t="e">
        <f>+_xlfn.XLOOKUP(I108,#REF!,#REF!)</f>
        <v>#REF!</v>
      </c>
      <c r="C108" s="8">
        <v>1</v>
      </c>
      <c r="D108" s="8" t="str">
        <f t="shared" si="25"/>
        <v>01-MK-26-10</v>
      </c>
      <c r="E108" s="58">
        <v>45505</v>
      </c>
      <c r="F108" s="70"/>
      <c r="G108" s="70"/>
      <c r="H108" s="9" t="s">
        <v>37</v>
      </c>
      <c r="I108" s="66" t="s">
        <v>813</v>
      </c>
      <c r="J108" s="7" t="str">
        <f>+_xlfn.XLOOKUP(I108,'R4'!B:B,'R4'!C:C)</f>
        <v>AMR - KAMYON - MAN - KH</v>
      </c>
      <c r="P108">
        <f t="shared" si="29"/>
        <v>0</v>
      </c>
      <c r="Q108">
        <f t="shared" si="29"/>
        <v>0</v>
      </c>
      <c r="R108">
        <f t="shared" si="29"/>
        <v>0</v>
      </c>
      <c r="S108">
        <f t="shared" si="29"/>
        <v>0</v>
      </c>
      <c r="T108">
        <f t="shared" si="29"/>
        <v>0</v>
      </c>
      <c r="U108">
        <f t="shared" si="29"/>
        <v>0</v>
      </c>
      <c r="V108">
        <f t="shared" si="29"/>
        <v>0</v>
      </c>
      <c r="W108">
        <f t="shared" si="29"/>
        <v>0</v>
      </c>
      <c r="X108">
        <f t="shared" si="29"/>
        <v>0</v>
      </c>
      <c r="Y108">
        <f t="shared" si="29"/>
        <v>0</v>
      </c>
      <c r="Z108">
        <f t="shared" si="29"/>
        <v>1</v>
      </c>
      <c r="AA108">
        <f t="shared" si="29"/>
        <v>1</v>
      </c>
      <c r="AB108">
        <f t="shared" si="29"/>
        <v>1</v>
      </c>
      <c r="AC108">
        <f t="shared" si="29"/>
        <v>1</v>
      </c>
      <c r="AD108">
        <f t="shared" si="29"/>
        <v>1</v>
      </c>
      <c r="AE108">
        <f t="shared" si="29"/>
        <v>1</v>
      </c>
      <c r="AF108">
        <f t="shared" si="31"/>
        <v>1</v>
      </c>
      <c r="AG108">
        <f t="shared" si="31"/>
        <v>1</v>
      </c>
      <c r="AH108">
        <f t="shared" si="31"/>
        <v>1</v>
      </c>
      <c r="AI108">
        <f t="shared" si="31"/>
        <v>1</v>
      </c>
      <c r="AJ108">
        <f t="shared" si="31"/>
        <v>1</v>
      </c>
      <c r="AK108">
        <f t="shared" si="31"/>
        <v>1</v>
      </c>
      <c r="AL108">
        <f t="shared" si="31"/>
        <v>1</v>
      </c>
      <c r="AM108">
        <f t="shared" si="32"/>
        <v>1</v>
      </c>
      <c r="AN108">
        <f t="shared" si="32"/>
        <v>1</v>
      </c>
      <c r="AO108">
        <f t="shared" si="32"/>
        <v>1</v>
      </c>
      <c r="AP108">
        <f t="shared" si="32"/>
        <v>1</v>
      </c>
      <c r="AQ108">
        <f t="shared" si="32"/>
        <v>1</v>
      </c>
      <c r="AR108">
        <f t="shared" si="32"/>
        <v>1</v>
      </c>
      <c r="AS108">
        <f t="shared" si="32"/>
        <v>1</v>
      </c>
      <c r="AT108">
        <f t="shared" si="32"/>
        <v>1</v>
      </c>
      <c r="AU108">
        <f t="shared" si="32"/>
        <v>1</v>
      </c>
      <c r="AV108">
        <f t="shared" si="32"/>
        <v>1</v>
      </c>
      <c r="AW108">
        <f t="shared" si="32"/>
        <v>1</v>
      </c>
      <c r="AX108">
        <f t="shared" si="32"/>
        <v>1</v>
      </c>
      <c r="AY108">
        <f t="shared" si="32"/>
        <v>1</v>
      </c>
      <c r="AZ108">
        <f t="shared" si="32"/>
        <v>1</v>
      </c>
      <c r="BA108">
        <f t="shared" si="32"/>
        <v>1</v>
      </c>
      <c r="BB108">
        <f t="shared" si="32"/>
        <v>1</v>
      </c>
      <c r="BC108">
        <f t="shared" si="33"/>
        <v>1</v>
      </c>
      <c r="BD108">
        <f t="shared" si="33"/>
        <v>1</v>
      </c>
      <c r="BE108">
        <f t="shared" si="33"/>
        <v>1</v>
      </c>
      <c r="BF108">
        <f t="shared" si="33"/>
        <v>1</v>
      </c>
      <c r="BG108">
        <f t="shared" si="33"/>
        <v>1</v>
      </c>
      <c r="BH108">
        <f t="shared" si="33"/>
        <v>1</v>
      </c>
      <c r="BI108">
        <f t="shared" si="33"/>
        <v>1</v>
      </c>
      <c r="BJ108">
        <f t="shared" si="33"/>
        <v>1</v>
      </c>
      <c r="BK108">
        <f t="shared" si="33"/>
        <v>1</v>
      </c>
      <c r="BL108">
        <f t="shared" si="33"/>
        <v>1</v>
      </c>
      <c r="BM108">
        <f t="shared" si="33"/>
        <v>1</v>
      </c>
      <c r="BN108">
        <f t="shared" si="33"/>
        <v>1</v>
      </c>
      <c r="BO108">
        <f t="shared" si="33"/>
        <v>1</v>
      </c>
      <c r="BP108">
        <f t="shared" si="33"/>
        <v>1</v>
      </c>
      <c r="BQ108">
        <f t="shared" si="33"/>
        <v>1</v>
      </c>
      <c r="BR108">
        <f t="shared" si="33"/>
        <v>1</v>
      </c>
      <c r="BS108">
        <f t="shared" si="34"/>
        <v>1</v>
      </c>
      <c r="BT108">
        <f t="shared" si="34"/>
        <v>1</v>
      </c>
      <c r="BU108">
        <f t="shared" si="34"/>
        <v>1</v>
      </c>
      <c r="BV108">
        <f t="shared" si="34"/>
        <v>1</v>
      </c>
      <c r="BW108">
        <f t="shared" si="34"/>
        <v>1</v>
      </c>
      <c r="BX108">
        <f t="shared" si="34"/>
        <v>1</v>
      </c>
      <c r="BY108">
        <f t="shared" si="34"/>
        <v>1</v>
      </c>
      <c r="BZ108">
        <f t="shared" si="34"/>
        <v>1</v>
      </c>
    </row>
    <row r="109" spans="1:78">
      <c r="A109" s="58"/>
      <c r="B109" s="7" t="e">
        <f>+_xlfn.XLOOKUP(I109,#REF!,#REF!)</f>
        <v>#REF!</v>
      </c>
      <c r="C109" s="8">
        <v>1</v>
      </c>
      <c r="D109" s="8" t="str">
        <f t="shared" si="25"/>
        <v>01-MK-26-10</v>
      </c>
      <c r="E109" s="58">
        <v>45505</v>
      </c>
      <c r="F109" s="70"/>
      <c r="G109" s="70"/>
      <c r="H109" s="9" t="s">
        <v>37</v>
      </c>
      <c r="I109" s="66" t="s">
        <v>816</v>
      </c>
      <c r="J109" s="7" t="str">
        <f>+_xlfn.XLOOKUP(I109,'R4'!B:B,'R4'!C:C)</f>
        <v>AMR - KAMYON - MAN - KH</v>
      </c>
      <c r="P109">
        <f t="shared" si="29"/>
        <v>0</v>
      </c>
      <c r="Q109">
        <f t="shared" si="29"/>
        <v>0</v>
      </c>
      <c r="R109">
        <f t="shared" si="29"/>
        <v>0</v>
      </c>
      <c r="S109">
        <f t="shared" si="29"/>
        <v>0</v>
      </c>
      <c r="T109">
        <f t="shared" si="29"/>
        <v>0</v>
      </c>
      <c r="U109">
        <f t="shared" si="29"/>
        <v>0</v>
      </c>
      <c r="V109">
        <f t="shared" si="29"/>
        <v>0</v>
      </c>
      <c r="W109">
        <f t="shared" si="29"/>
        <v>0</v>
      </c>
      <c r="X109">
        <f t="shared" si="29"/>
        <v>0</v>
      </c>
      <c r="Y109">
        <f t="shared" si="29"/>
        <v>0</v>
      </c>
      <c r="Z109">
        <f t="shared" ref="Z109:AO124" si="35">+IF(Z$2&gt;=$E109,1,0)*$C109</f>
        <v>1</v>
      </c>
      <c r="AA109">
        <f t="shared" si="35"/>
        <v>1</v>
      </c>
      <c r="AB109">
        <f t="shared" si="35"/>
        <v>1</v>
      </c>
      <c r="AC109">
        <f t="shared" si="35"/>
        <v>1</v>
      </c>
      <c r="AD109">
        <f t="shared" si="35"/>
        <v>1</v>
      </c>
      <c r="AE109">
        <f t="shared" si="35"/>
        <v>1</v>
      </c>
      <c r="AF109">
        <f t="shared" si="35"/>
        <v>1</v>
      </c>
      <c r="AG109">
        <f t="shared" si="35"/>
        <v>1</v>
      </c>
      <c r="AH109">
        <f t="shared" si="35"/>
        <v>1</v>
      </c>
      <c r="AI109">
        <f t="shared" si="35"/>
        <v>1</v>
      </c>
      <c r="AJ109">
        <f t="shared" si="35"/>
        <v>1</v>
      </c>
      <c r="AK109">
        <f t="shared" si="35"/>
        <v>1</v>
      </c>
      <c r="AL109">
        <f t="shared" si="35"/>
        <v>1</v>
      </c>
      <c r="AM109">
        <f t="shared" si="35"/>
        <v>1</v>
      </c>
      <c r="AN109">
        <f t="shared" si="35"/>
        <v>1</v>
      </c>
      <c r="AO109">
        <f t="shared" si="35"/>
        <v>1</v>
      </c>
      <c r="AP109">
        <f t="shared" si="32"/>
        <v>1</v>
      </c>
      <c r="AQ109">
        <f t="shared" si="32"/>
        <v>1</v>
      </c>
      <c r="AR109">
        <f t="shared" si="32"/>
        <v>1</v>
      </c>
      <c r="AS109">
        <f t="shared" si="32"/>
        <v>1</v>
      </c>
      <c r="AT109">
        <f t="shared" si="32"/>
        <v>1</v>
      </c>
      <c r="AU109">
        <f t="shared" si="32"/>
        <v>1</v>
      </c>
      <c r="AV109">
        <f t="shared" si="32"/>
        <v>1</v>
      </c>
      <c r="AW109">
        <f t="shared" si="32"/>
        <v>1</v>
      </c>
      <c r="AX109">
        <f t="shared" si="32"/>
        <v>1</v>
      </c>
      <c r="AY109">
        <f t="shared" si="32"/>
        <v>1</v>
      </c>
      <c r="AZ109">
        <f t="shared" si="32"/>
        <v>1</v>
      </c>
      <c r="BA109">
        <f t="shared" si="32"/>
        <v>1</v>
      </c>
      <c r="BB109">
        <f t="shared" si="32"/>
        <v>1</v>
      </c>
      <c r="BC109">
        <f t="shared" si="33"/>
        <v>1</v>
      </c>
      <c r="BD109">
        <f t="shared" si="33"/>
        <v>1</v>
      </c>
      <c r="BE109">
        <f t="shared" si="33"/>
        <v>1</v>
      </c>
      <c r="BF109">
        <f t="shared" si="33"/>
        <v>1</v>
      </c>
      <c r="BG109">
        <f t="shared" si="33"/>
        <v>1</v>
      </c>
      <c r="BH109">
        <f t="shared" si="33"/>
        <v>1</v>
      </c>
      <c r="BI109">
        <f t="shared" si="33"/>
        <v>1</v>
      </c>
      <c r="BJ109">
        <f t="shared" si="33"/>
        <v>1</v>
      </c>
      <c r="BK109">
        <f t="shared" si="33"/>
        <v>1</v>
      </c>
      <c r="BL109">
        <f t="shared" si="33"/>
        <v>1</v>
      </c>
      <c r="BM109">
        <f t="shared" si="33"/>
        <v>1</v>
      </c>
      <c r="BN109">
        <f t="shared" si="33"/>
        <v>1</v>
      </c>
      <c r="BO109">
        <f t="shared" si="33"/>
        <v>1</v>
      </c>
      <c r="BP109">
        <f t="shared" si="33"/>
        <v>1</v>
      </c>
      <c r="BQ109">
        <f t="shared" si="33"/>
        <v>1</v>
      </c>
      <c r="BR109">
        <f t="shared" si="33"/>
        <v>1</v>
      </c>
      <c r="BS109">
        <f t="shared" si="34"/>
        <v>1</v>
      </c>
      <c r="BT109">
        <f t="shared" si="34"/>
        <v>1</v>
      </c>
      <c r="BU109">
        <f t="shared" si="34"/>
        <v>1</v>
      </c>
      <c r="BV109">
        <f t="shared" si="34"/>
        <v>1</v>
      </c>
      <c r="BW109">
        <f t="shared" si="34"/>
        <v>1</v>
      </c>
      <c r="BX109">
        <f t="shared" si="34"/>
        <v>1</v>
      </c>
      <c r="BY109">
        <f t="shared" si="34"/>
        <v>1</v>
      </c>
      <c r="BZ109">
        <f t="shared" si="34"/>
        <v>1</v>
      </c>
    </row>
    <row r="110" spans="1:78">
      <c r="A110" s="58"/>
      <c r="B110" s="7" t="e">
        <f>+_xlfn.XLOOKUP(I110,#REF!,#REF!)</f>
        <v>#REF!</v>
      </c>
      <c r="C110" s="8">
        <v>1</v>
      </c>
      <c r="D110" s="8" t="str">
        <f t="shared" si="25"/>
        <v>01-MK-26-10</v>
      </c>
      <c r="E110" s="58">
        <v>45505</v>
      </c>
      <c r="F110" s="70"/>
      <c r="G110" s="70"/>
      <c r="H110" s="9" t="s">
        <v>37</v>
      </c>
      <c r="I110" s="66" t="s">
        <v>819</v>
      </c>
      <c r="J110" s="7" t="str">
        <f>+_xlfn.XLOOKUP(I110,'R4'!B:B,'R4'!C:C)</f>
        <v>AMR - KAMYON - MAN - KH</v>
      </c>
      <c r="P110">
        <f t="shared" ref="P110:AE125" si="36">+IF(P$2&gt;=$E110,1,0)*$C110</f>
        <v>0</v>
      </c>
      <c r="Q110">
        <f t="shared" si="36"/>
        <v>0</v>
      </c>
      <c r="R110">
        <f t="shared" si="36"/>
        <v>0</v>
      </c>
      <c r="S110">
        <f t="shared" si="36"/>
        <v>0</v>
      </c>
      <c r="T110">
        <f t="shared" si="36"/>
        <v>0</v>
      </c>
      <c r="U110">
        <f t="shared" si="36"/>
        <v>0</v>
      </c>
      <c r="V110">
        <f t="shared" si="36"/>
        <v>0</v>
      </c>
      <c r="W110">
        <f t="shared" si="36"/>
        <v>0</v>
      </c>
      <c r="X110">
        <f t="shared" si="36"/>
        <v>0</v>
      </c>
      <c r="Y110">
        <f t="shared" si="36"/>
        <v>0</v>
      </c>
      <c r="Z110">
        <f t="shared" si="36"/>
        <v>1</v>
      </c>
      <c r="AA110">
        <f t="shared" si="36"/>
        <v>1</v>
      </c>
      <c r="AB110">
        <f t="shared" si="36"/>
        <v>1</v>
      </c>
      <c r="AC110">
        <f t="shared" si="36"/>
        <v>1</v>
      </c>
      <c r="AD110">
        <f t="shared" si="36"/>
        <v>1</v>
      </c>
      <c r="AE110">
        <f t="shared" si="36"/>
        <v>1</v>
      </c>
      <c r="AF110">
        <f t="shared" si="35"/>
        <v>1</v>
      </c>
      <c r="AG110">
        <f t="shared" si="35"/>
        <v>1</v>
      </c>
      <c r="AH110">
        <f t="shared" si="35"/>
        <v>1</v>
      </c>
      <c r="AI110">
        <f t="shared" si="35"/>
        <v>1</v>
      </c>
      <c r="AJ110">
        <f t="shared" si="35"/>
        <v>1</v>
      </c>
      <c r="AK110">
        <f t="shared" si="35"/>
        <v>1</v>
      </c>
      <c r="AL110">
        <f t="shared" si="35"/>
        <v>1</v>
      </c>
      <c r="AM110">
        <f t="shared" si="35"/>
        <v>1</v>
      </c>
      <c r="AN110">
        <f t="shared" si="35"/>
        <v>1</v>
      </c>
      <c r="AO110">
        <f t="shared" si="35"/>
        <v>1</v>
      </c>
      <c r="AP110">
        <f t="shared" si="32"/>
        <v>1</v>
      </c>
      <c r="AQ110">
        <f t="shared" si="32"/>
        <v>1</v>
      </c>
      <c r="AR110">
        <f t="shared" si="32"/>
        <v>1</v>
      </c>
      <c r="AS110">
        <f t="shared" si="32"/>
        <v>1</v>
      </c>
      <c r="AT110">
        <f t="shared" si="32"/>
        <v>1</v>
      </c>
      <c r="AU110">
        <f t="shared" si="32"/>
        <v>1</v>
      </c>
      <c r="AV110">
        <f t="shared" si="32"/>
        <v>1</v>
      </c>
      <c r="AW110">
        <f t="shared" si="32"/>
        <v>1</v>
      </c>
      <c r="AX110">
        <f t="shared" si="32"/>
        <v>1</v>
      </c>
      <c r="AY110">
        <f t="shared" si="32"/>
        <v>1</v>
      </c>
      <c r="AZ110">
        <f t="shared" si="32"/>
        <v>1</v>
      </c>
      <c r="BA110">
        <f t="shared" si="32"/>
        <v>1</v>
      </c>
      <c r="BB110">
        <f t="shared" si="32"/>
        <v>1</v>
      </c>
      <c r="BC110">
        <f t="shared" si="33"/>
        <v>1</v>
      </c>
      <c r="BD110">
        <f t="shared" si="33"/>
        <v>1</v>
      </c>
      <c r="BE110">
        <f t="shared" si="33"/>
        <v>1</v>
      </c>
      <c r="BF110">
        <f t="shared" si="33"/>
        <v>1</v>
      </c>
      <c r="BG110">
        <f t="shared" si="33"/>
        <v>1</v>
      </c>
      <c r="BH110">
        <f t="shared" si="33"/>
        <v>1</v>
      </c>
      <c r="BI110">
        <f t="shared" si="33"/>
        <v>1</v>
      </c>
      <c r="BJ110">
        <f t="shared" si="33"/>
        <v>1</v>
      </c>
      <c r="BK110">
        <f t="shared" si="33"/>
        <v>1</v>
      </c>
      <c r="BL110">
        <f t="shared" si="33"/>
        <v>1</v>
      </c>
      <c r="BM110">
        <f t="shared" si="33"/>
        <v>1</v>
      </c>
      <c r="BN110">
        <f t="shared" si="33"/>
        <v>1</v>
      </c>
      <c r="BO110">
        <f t="shared" si="33"/>
        <v>1</v>
      </c>
      <c r="BP110">
        <f t="shared" si="33"/>
        <v>1</v>
      </c>
      <c r="BQ110">
        <f t="shared" si="33"/>
        <v>1</v>
      </c>
      <c r="BR110">
        <f t="shared" si="33"/>
        <v>1</v>
      </c>
      <c r="BS110">
        <f t="shared" si="34"/>
        <v>1</v>
      </c>
      <c r="BT110">
        <f t="shared" si="34"/>
        <v>1</v>
      </c>
      <c r="BU110">
        <f t="shared" si="34"/>
        <v>1</v>
      </c>
      <c r="BV110">
        <f t="shared" si="34"/>
        <v>1</v>
      </c>
      <c r="BW110">
        <f t="shared" si="34"/>
        <v>1</v>
      </c>
      <c r="BX110">
        <f t="shared" si="34"/>
        <v>1</v>
      </c>
      <c r="BY110">
        <f t="shared" si="34"/>
        <v>1</v>
      </c>
      <c r="BZ110">
        <f t="shared" si="34"/>
        <v>1</v>
      </c>
    </row>
    <row r="111" spans="1:78">
      <c r="A111" s="58"/>
      <c r="B111" s="7" t="e">
        <f>+_xlfn.XLOOKUP(I111,#REF!,#REF!)</f>
        <v>#REF!</v>
      </c>
      <c r="C111" s="8">
        <v>1</v>
      </c>
      <c r="D111" s="8" t="str">
        <f t="shared" si="25"/>
        <v>01-MK-26-10</v>
      </c>
      <c r="E111" s="58">
        <v>45505</v>
      </c>
      <c r="F111" s="70"/>
      <c r="G111" s="70"/>
      <c r="H111" s="9" t="s">
        <v>37</v>
      </c>
      <c r="I111" s="66" t="s">
        <v>822</v>
      </c>
      <c r="J111" s="7" t="str">
        <f>+_xlfn.XLOOKUP(I111,'R4'!B:B,'R4'!C:C)</f>
        <v>AMR - KAMYON - MAN - KH</v>
      </c>
      <c r="P111">
        <f t="shared" si="36"/>
        <v>0</v>
      </c>
      <c r="Q111">
        <f t="shared" si="36"/>
        <v>0</v>
      </c>
      <c r="R111">
        <f t="shared" si="36"/>
        <v>0</v>
      </c>
      <c r="S111">
        <f t="shared" si="36"/>
        <v>0</v>
      </c>
      <c r="T111">
        <f t="shared" si="36"/>
        <v>0</v>
      </c>
      <c r="U111">
        <f t="shared" si="36"/>
        <v>0</v>
      </c>
      <c r="V111">
        <f t="shared" si="36"/>
        <v>0</v>
      </c>
      <c r="W111">
        <f t="shared" si="36"/>
        <v>0</v>
      </c>
      <c r="X111">
        <f t="shared" si="36"/>
        <v>0</v>
      </c>
      <c r="Y111">
        <f t="shared" si="36"/>
        <v>0</v>
      </c>
      <c r="Z111">
        <f t="shared" si="36"/>
        <v>1</v>
      </c>
      <c r="AA111">
        <f t="shared" si="36"/>
        <v>1</v>
      </c>
      <c r="AB111">
        <f t="shared" si="36"/>
        <v>1</v>
      </c>
      <c r="AC111">
        <f t="shared" si="36"/>
        <v>1</v>
      </c>
      <c r="AD111">
        <f t="shared" si="36"/>
        <v>1</v>
      </c>
      <c r="AE111">
        <f t="shared" si="36"/>
        <v>1</v>
      </c>
      <c r="AF111">
        <f t="shared" si="35"/>
        <v>1</v>
      </c>
      <c r="AG111">
        <f t="shared" si="35"/>
        <v>1</v>
      </c>
      <c r="AH111">
        <f t="shared" si="35"/>
        <v>1</v>
      </c>
      <c r="AI111">
        <f t="shared" si="35"/>
        <v>1</v>
      </c>
      <c r="AJ111">
        <f t="shared" si="35"/>
        <v>1</v>
      </c>
      <c r="AK111">
        <f t="shared" si="35"/>
        <v>1</v>
      </c>
      <c r="AL111">
        <f t="shared" si="35"/>
        <v>1</v>
      </c>
      <c r="AM111">
        <f t="shared" si="35"/>
        <v>1</v>
      </c>
      <c r="AN111">
        <f t="shared" si="35"/>
        <v>1</v>
      </c>
      <c r="AO111">
        <f t="shared" si="35"/>
        <v>1</v>
      </c>
      <c r="AP111">
        <f t="shared" si="32"/>
        <v>1</v>
      </c>
      <c r="AQ111">
        <f t="shared" si="32"/>
        <v>1</v>
      </c>
      <c r="AR111">
        <f t="shared" si="32"/>
        <v>1</v>
      </c>
      <c r="AS111">
        <f t="shared" si="32"/>
        <v>1</v>
      </c>
      <c r="AT111">
        <f t="shared" si="32"/>
        <v>1</v>
      </c>
      <c r="AU111">
        <f t="shared" si="32"/>
        <v>1</v>
      </c>
      <c r="AV111">
        <f t="shared" si="32"/>
        <v>1</v>
      </c>
      <c r="AW111">
        <f t="shared" si="32"/>
        <v>1</v>
      </c>
      <c r="AX111">
        <f t="shared" si="32"/>
        <v>1</v>
      </c>
      <c r="AY111">
        <f t="shared" si="32"/>
        <v>1</v>
      </c>
      <c r="AZ111">
        <f t="shared" si="32"/>
        <v>1</v>
      </c>
      <c r="BA111">
        <f t="shared" si="32"/>
        <v>1</v>
      </c>
      <c r="BB111">
        <f t="shared" si="32"/>
        <v>1</v>
      </c>
      <c r="BC111">
        <f t="shared" si="33"/>
        <v>1</v>
      </c>
      <c r="BD111">
        <f t="shared" si="33"/>
        <v>1</v>
      </c>
      <c r="BE111">
        <f t="shared" si="33"/>
        <v>1</v>
      </c>
      <c r="BF111">
        <f t="shared" si="33"/>
        <v>1</v>
      </c>
      <c r="BG111">
        <f t="shared" si="33"/>
        <v>1</v>
      </c>
      <c r="BH111">
        <f t="shared" si="33"/>
        <v>1</v>
      </c>
      <c r="BI111">
        <f t="shared" si="33"/>
        <v>1</v>
      </c>
      <c r="BJ111">
        <f t="shared" si="33"/>
        <v>1</v>
      </c>
      <c r="BK111">
        <f t="shared" si="33"/>
        <v>1</v>
      </c>
      <c r="BL111">
        <f t="shared" si="33"/>
        <v>1</v>
      </c>
      <c r="BM111">
        <f t="shared" si="33"/>
        <v>1</v>
      </c>
      <c r="BN111">
        <f t="shared" si="33"/>
        <v>1</v>
      </c>
      <c r="BO111">
        <f t="shared" si="33"/>
        <v>1</v>
      </c>
      <c r="BP111">
        <f t="shared" si="33"/>
        <v>1</v>
      </c>
      <c r="BQ111">
        <f t="shared" si="33"/>
        <v>1</v>
      </c>
      <c r="BR111">
        <f t="shared" si="33"/>
        <v>1</v>
      </c>
      <c r="BS111">
        <f t="shared" si="34"/>
        <v>1</v>
      </c>
      <c r="BT111">
        <f t="shared" si="34"/>
        <v>1</v>
      </c>
      <c r="BU111">
        <f t="shared" si="34"/>
        <v>1</v>
      </c>
      <c r="BV111">
        <f t="shared" si="34"/>
        <v>1</v>
      </c>
      <c r="BW111">
        <f t="shared" si="34"/>
        <v>1</v>
      </c>
      <c r="BX111">
        <f t="shared" si="34"/>
        <v>1</v>
      </c>
      <c r="BY111">
        <f t="shared" si="34"/>
        <v>1</v>
      </c>
      <c r="BZ111">
        <f t="shared" si="34"/>
        <v>1</v>
      </c>
    </row>
    <row r="112" spans="1:78">
      <c r="A112" s="58"/>
      <c r="B112" s="7" t="e">
        <f>+_xlfn.XLOOKUP(I112,#REF!,#REF!)</f>
        <v>#REF!</v>
      </c>
      <c r="C112" s="8">
        <v>1</v>
      </c>
      <c r="D112" s="8" t="str">
        <f t="shared" si="25"/>
        <v>01-MK-26-10</v>
      </c>
      <c r="E112" s="58">
        <v>45505</v>
      </c>
      <c r="F112" s="70"/>
      <c r="G112" s="70"/>
      <c r="H112" s="9" t="s">
        <v>37</v>
      </c>
      <c r="I112" s="66" t="s">
        <v>825</v>
      </c>
      <c r="J112" s="7" t="str">
        <f>+_xlfn.XLOOKUP(I112,'R4'!B:B,'R4'!C:C)</f>
        <v>AMR - KAMYON - MAN - KH</v>
      </c>
      <c r="P112">
        <f t="shared" si="36"/>
        <v>0</v>
      </c>
      <c r="Q112">
        <f t="shared" si="36"/>
        <v>0</v>
      </c>
      <c r="R112">
        <f t="shared" si="36"/>
        <v>0</v>
      </c>
      <c r="S112">
        <f t="shared" si="36"/>
        <v>0</v>
      </c>
      <c r="T112">
        <f t="shared" si="36"/>
        <v>0</v>
      </c>
      <c r="U112">
        <f t="shared" si="36"/>
        <v>0</v>
      </c>
      <c r="V112">
        <f t="shared" si="36"/>
        <v>0</v>
      </c>
      <c r="W112">
        <f t="shared" si="36"/>
        <v>0</v>
      </c>
      <c r="X112">
        <f t="shared" si="36"/>
        <v>0</v>
      </c>
      <c r="Y112">
        <f t="shared" si="36"/>
        <v>0</v>
      </c>
      <c r="Z112">
        <f t="shared" si="36"/>
        <v>1</v>
      </c>
      <c r="AA112">
        <f t="shared" si="36"/>
        <v>1</v>
      </c>
      <c r="AB112">
        <f t="shared" si="36"/>
        <v>1</v>
      </c>
      <c r="AC112">
        <f t="shared" si="36"/>
        <v>1</v>
      </c>
      <c r="AD112">
        <f t="shared" si="36"/>
        <v>1</v>
      </c>
      <c r="AE112">
        <f t="shared" si="36"/>
        <v>1</v>
      </c>
      <c r="AF112">
        <f t="shared" si="35"/>
        <v>1</v>
      </c>
      <c r="AG112">
        <f t="shared" si="35"/>
        <v>1</v>
      </c>
      <c r="AH112">
        <f t="shared" si="35"/>
        <v>1</v>
      </c>
      <c r="AI112">
        <f t="shared" si="35"/>
        <v>1</v>
      </c>
      <c r="AJ112">
        <f t="shared" si="35"/>
        <v>1</v>
      </c>
      <c r="AK112">
        <f t="shared" si="35"/>
        <v>1</v>
      </c>
      <c r="AL112">
        <f t="shared" si="35"/>
        <v>1</v>
      </c>
      <c r="AM112">
        <f t="shared" si="35"/>
        <v>1</v>
      </c>
      <c r="AN112">
        <f t="shared" si="35"/>
        <v>1</v>
      </c>
      <c r="AO112">
        <f t="shared" si="35"/>
        <v>1</v>
      </c>
      <c r="AP112">
        <f t="shared" si="32"/>
        <v>1</v>
      </c>
      <c r="AQ112">
        <f t="shared" si="32"/>
        <v>1</v>
      </c>
      <c r="AR112">
        <f t="shared" si="32"/>
        <v>1</v>
      </c>
      <c r="AS112">
        <f t="shared" si="32"/>
        <v>1</v>
      </c>
      <c r="AT112">
        <f t="shared" si="32"/>
        <v>1</v>
      </c>
      <c r="AU112">
        <f t="shared" si="32"/>
        <v>1</v>
      </c>
      <c r="AV112">
        <f t="shared" si="32"/>
        <v>1</v>
      </c>
      <c r="AW112">
        <f t="shared" si="32"/>
        <v>1</v>
      </c>
      <c r="AX112">
        <f t="shared" si="32"/>
        <v>1</v>
      </c>
      <c r="AY112">
        <f t="shared" si="32"/>
        <v>1</v>
      </c>
      <c r="AZ112">
        <f t="shared" si="32"/>
        <v>1</v>
      </c>
      <c r="BA112">
        <f t="shared" si="32"/>
        <v>1</v>
      </c>
      <c r="BB112">
        <f t="shared" si="32"/>
        <v>1</v>
      </c>
      <c r="BC112">
        <f t="shared" si="33"/>
        <v>1</v>
      </c>
      <c r="BD112">
        <f t="shared" si="33"/>
        <v>1</v>
      </c>
      <c r="BE112">
        <f t="shared" si="33"/>
        <v>1</v>
      </c>
      <c r="BF112">
        <f t="shared" si="33"/>
        <v>1</v>
      </c>
      <c r="BG112">
        <f t="shared" si="33"/>
        <v>1</v>
      </c>
      <c r="BH112">
        <f t="shared" si="33"/>
        <v>1</v>
      </c>
      <c r="BI112">
        <f t="shared" si="33"/>
        <v>1</v>
      </c>
      <c r="BJ112">
        <f t="shared" si="33"/>
        <v>1</v>
      </c>
      <c r="BK112">
        <f t="shared" si="33"/>
        <v>1</v>
      </c>
      <c r="BL112">
        <f t="shared" si="33"/>
        <v>1</v>
      </c>
      <c r="BM112">
        <f t="shared" si="33"/>
        <v>1</v>
      </c>
      <c r="BN112">
        <f t="shared" si="33"/>
        <v>1</v>
      </c>
      <c r="BO112">
        <f t="shared" si="33"/>
        <v>1</v>
      </c>
      <c r="BP112">
        <f t="shared" si="33"/>
        <v>1</v>
      </c>
      <c r="BQ112">
        <f t="shared" si="33"/>
        <v>1</v>
      </c>
      <c r="BR112">
        <f t="shared" si="33"/>
        <v>1</v>
      </c>
      <c r="BS112">
        <f t="shared" si="34"/>
        <v>1</v>
      </c>
      <c r="BT112">
        <f t="shared" si="34"/>
        <v>1</v>
      </c>
      <c r="BU112">
        <f t="shared" si="34"/>
        <v>1</v>
      </c>
      <c r="BV112">
        <f t="shared" si="34"/>
        <v>1</v>
      </c>
      <c r="BW112">
        <f t="shared" si="34"/>
        <v>1</v>
      </c>
      <c r="BX112">
        <f t="shared" si="34"/>
        <v>1</v>
      </c>
      <c r="BY112">
        <f t="shared" si="34"/>
        <v>1</v>
      </c>
      <c r="BZ112">
        <f t="shared" si="34"/>
        <v>1</v>
      </c>
    </row>
    <row r="113" spans="1:78">
      <c r="A113" s="58"/>
      <c r="B113" s="7" t="e">
        <f>+_xlfn.XLOOKUP(I113,#REF!,#REF!)</f>
        <v>#REF!</v>
      </c>
      <c r="C113" s="8">
        <v>1</v>
      </c>
      <c r="D113" s="8" t="str">
        <f t="shared" si="25"/>
        <v>01-MK-26-10</v>
      </c>
      <c r="E113" s="58">
        <v>45505</v>
      </c>
      <c r="F113" s="70"/>
      <c r="G113" s="70"/>
      <c r="H113" s="9" t="s">
        <v>37</v>
      </c>
      <c r="I113" s="66" t="s">
        <v>828</v>
      </c>
      <c r="J113" s="7" t="str">
        <f>+_xlfn.XLOOKUP(I113,'R4'!B:B,'R4'!C:C)</f>
        <v>AMR - KAMYON - MAN - KH</v>
      </c>
      <c r="P113">
        <f t="shared" si="36"/>
        <v>0</v>
      </c>
      <c r="Q113">
        <f t="shared" si="36"/>
        <v>0</v>
      </c>
      <c r="R113">
        <f t="shared" si="36"/>
        <v>0</v>
      </c>
      <c r="S113">
        <f t="shared" si="36"/>
        <v>0</v>
      </c>
      <c r="T113">
        <f t="shared" si="36"/>
        <v>0</v>
      </c>
      <c r="U113">
        <f t="shared" si="36"/>
        <v>0</v>
      </c>
      <c r="V113">
        <f t="shared" si="36"/>
        <v>0</v>
      </c>
      <c r="W113">
        <f t="shared" si="36"/>
        <v>0</v>
      </c>
      <c r="X113">
        <f t="shared" si="36"/>
        <v>0</v>
      </c>
      <c r="Y113">
        <f t="shared" si="36"/>
        <v>0</v>
      </c>
      <c r="Z113">
        <f t="shared" si="36"/>
        <v>1</v>
      </c>
      <c r="AA113">
        <f t="shared" si="36"/>
        <v>1</v>
      </c>
      <c r="AB113">
        <f t="shared" si="36"/>
        <v>1</v>
      </c>
      <c r="AC113">
        <f t="shared" si="36"/>
        <v>1</v>
      </c>
      <c r="AD113">
        <f t="shared" si="36"/>
        <v>1</v>
      </c>
      <c r="AE113">
        <f t="shared" si="36"/>
        <v>1</v>
      </c>
      <c r="AF113">
        <f t="shared" si="35"/>
        <v>1</v>
      </c>
      <c r="AG113">
        <f t="shared" si="35"/>
        <v>1</v>
      </c>
      <c r="AH113">
        <f t="shared" si="35"/>
        <v>1</v>
      </c>
      <c r="AI113">
        <f t="shared" si="35"/>
        <v>1</v>
      </c>
      <c r="AJ113">
        <f t="shared" si="35"/>
        <v>1</v>
      </c>
      <c r="AK113">
        <f t="shared" si="35"/>
        <v>1</v>
      </c>
      <c r="AL113">
        <f t="shared" si="35"/>
        <v>1</v>
      </c>
      <c r="AM113">
        <f t="shared" si="35"/>
        <v>1</v>
      </c>
      <c r="AN113">
        <f t="shared" si="35"/>
        <v>1</v>
      </c>
      <c r="AO113">
        <f t="shared" si="35"/>
        <v>1</v>
      </c>
      <c r="AP113">
        <f t="shared" si="32"/>
        <v>1</v>
      </c>
      <c r="AQ113">
        <f t="shared" si="32"/>
        <v>1</v>
      </c>
      <c r="AR113">
        <f t="shared" si="32"/>
        <v>1</v>
      </c>
      <c r="AS113">
        <f t="shared" si="32"/>
        <v>1</v>
      </c>
      <c r="AT113">
        <f t="shared" si="32"/>
        <v>1</v>
      </c>
      <c r="AU113">
        <f t="shared" si="32"/>
        <v>1</v>
      </c>
      <c r="AV113">
        <f t="shared" si="32"/>
        <v>1</v>
      </c>
      <c r="AW113">
        <f t="shared" si="32"/>
        <v>1</v>
      </c>
      <c r="AX113">
        <f t="shared" si="32"/>
        <v>1</v>
      </c>
      <c r="AY113">
        <f t="shared" si="32"/>
        <v>1</v>
      </c>
      <c r="AZ113">
        <f t="shared" si="32"/>
        <v>1</v>
      </c>
      <c r="BA113">
        <f t="shared" si="32"/>
        <v>1</v>
      </c>
      <c r="BB113">
        <f t="shared" si="32"/>
        <v>1</v>
      </c>
      <c r="BC113">
        <f t="shared" si="33"/>
        <v>1</v>
      </c>
      <c r="BD113">
        <f t="shared" si="33"/>
        <v>1</v>
      </c>
      <c r="BE113">
        <f t="shared" si="33"/>
        <v>1</v>
      </c>
      <c r="BF113">
        <f t="shared" si="33"/>
        <v>1</v>
      </c>
      <c r="BG113">
        <f t="shared" si="33"/>
        <v>1</v>
      </c>
      <c r="BH113">
        <f t="shared" si="33"/>
        <v>1</v>
      </c>
      <c r="BI113">
        <f t="shared" si="33"/>
        <v>1</v>
      </c>
      <c r="BJ113">
        <f t="shared" si="33"/>
        <v>1</v>
      </c>
      <c r="BK113">
        <f t="shared" si="33"/>
        <v>1</v>
      </c>
      <c r="BL113">
        <f t="shared" si="33"/>
        <v>1</v>
      </c>
      <c r="BM113">
        <f t="shared" si="33"/>
        <v>1</v>
      </c>
      <c r="BN113">
        <f t="shared" si="33"/>
        <v>1</v>
      </c>
      <c r="BO113">
        <f t="shared" si="33"/>
        <v>1</v>
      </c>
      <c r="BP113">
        <f t="shared" si="33"/>
        <v>1</v>
      </c>
      <c r="BQ113">
        <f t="shared" si="33"/>
        <v>1</v>
      </c>
      <c r="BR113">
        <f t="shared" si="33"/>
        <v>1</v>
      </c>
      <c r="BS113">
        <f t="shared" si="34"/>
        <v>1</v>
      </c>
      <c r="BT113">
        <f t="shared" si="34"/>
        <v>1</v>
      </c>
      <c r="BU113">
        <f t="shared" si="34"/>
        <v>1</v>
      </c>
      <c r="BV113">
        <f t="shared" si="34"/>
        <v>1</v>
      </c>
      <c r="BW113">
        <f t="shared" si="34"/>
        <v>1</v>
      </c>
      <c r="BX113">
        <f t="shared" si="34"/>
        <v>1</v>
      </c>
      <c r="BY113">
        <f t="shared" si="34"/>
        <v>1</v>
      </c>
      <c r="BZ113">
        <f t="shared" si="34"/>
        <v>1</v>
      </c>
    </row>
    <row r="114" spans="1:78">
      <c r="A114" s="58"/>
      <c r="B114" s="7" t="e">
        <f>+_xlfn.XLOOKUP(I114,#REF!,#REF!)</f>
        <v>#REF!</v>
      </c>
      <c r="C114" s="8">
        <v>1</v>
      </c>
      <c r="D114" s="8" t="str">
        <f t="shared" si="25"/>
        <v>01-MK-26-10</v>
      </c>
      <c r="E114" s="58">
        <v>45536</v>
      </c>
      <c r="F114" s="70"/>
      <c r="G114" s="70"/>
      <c r="H114" s="9" t="s">
        <v>37</v>
      </c>
      <c r="I114" s="66" t="s">
        <v>831</v>
      </c>
      <c r="J114" s="7" t="str">
        <f>+_xlfn.XLOOKUP(I114,'R4'!B:B,'R4'!C:C)</f>
        <v>AMR - KAMYON - MAN - KH</v>
      </c>
      <c r="P114">
        <f t="shared" si="36"/>
        <v>0</v>
      </c>
      <c r="Q114">
        <f t="shared" si="36"/>
        <v>0</v>
      </c>
      <c r="R114">
        <f t="shared" si="36"/>
        <v>0</v>
      </c>
      <c r="S114">
        <f t="shared" si="36"/>
        <v>0</v>
      </c>
      <c r="T114">
        <f t="shared" si="36"/>
        <v>0</v>
      </c>
      <c r="U114">
        <f t="shared" si="36"/>
        <v>0</v>
      </c>
      <c r="V114">
        <f t="shared" si="36"/>
        <v>0</v>
      </c>
      <c r="W114">
        <f t="shared" si="36"/>
        <v>0</v>
      </c>
      <c r="X114">
        <f t="shared" si="36"/>
        <v>0</v>
      </c>
      <c r="Y114">
        <f t="shared" si="36"/>
        <v>0</v>
      </c>
      <c r="Z114">
        <f t="shared" si="36"/>
        <v>0</v>
      </c>
      <c r="AA114">
        <f t="shared" si="36"/>
        <v>1</v>
      </c>
      <c r="AB114">
        <f t="shared" si="36"/>
        <v>1</v>
      </c>
      <c r="AC114">
        <f t="shared" si="36"/>
        <v>1</v>
      </c>
      <c r="AD114">
        <f t="shared" si="36"/>
        <v>1</v>
      </c>
      <c r="AE114">
        <f t="shared" si="36"/>
        <v>1</v>
      </c>
      <c r="AF114">
        <f t="shared" si="35"/>
        <v>1</v>
      </c>
      <c r="AG114">
        <f t="shared" si="35"/>
        <v>1</v>
      </c>
      <c r="AH114">
        <f t="shared" si="35"/>
        <v>1</v>
      </c>
      <c r="AI114">
        <f t="shared" si="35"/>
        <v>1</v>
      </c>
      <c r="AJ114">
        <f t="shared" si="35"/>
        <v>1</v>
      </c>
      <c r="AK114">
        <f t="shared" si="35"/>
        <v>1</v>
      </c>
      <c r="AL114">
        <f t="shared" si="35"/>
        <v>1</v>
      </c>
      <c r="AM114">
        <f t="shared" si="35"/>
        <v>1</v>
      </c>
      <c r="AN114">
        <f t="shared" si="35"/>
        <v>1</v>
      </c>
      <c r="AO114">
        <f t="shared" si="35"/>
        <v>1</v>
      </c>
      <c r="AP114">
        <f t="shared" si="32"/>
        <v>1</v>
      </c>
      <c r="AQ114">
        <f t="shared" si="32"/>
        <v>1</v>
      </c>
      <c r="AR114">
        <f t="shared" si="32"/>
        <v>1</v>
      </c>
      <c r="AS114">
        <f t="shared" si="32"/>
        <v>1</v>
      </c>
      <c r="AT114">
        <f t="shared" si="32"/>
        <v>1</v>
      </c>
      <c r="AU114">
        <f t="shared" si="32"/>
        <v>1</v>
      </c>
      <c r="AV114">
        <f t="shared" si="32"/>
        <v>1</v>
      </c>
      <c r="AW114">
        <f t="shared" si="32"/>
        <v>1</v>
      </c>
      <c r="AX114">
        <f t="shared" si="32"/>
        <v>1</v>
      </c>
      <c r="AY114">
        <f t="shared" si="32"/>
        <v>1</v>
      </c>
      <c r="AZ114">
        <f t="shared" si="32"/>
        <v>1</v>
      </c>
      <c r="BA114">
        <f t="shared" si="32"/>
        <v>1</v>
      </c>
      <c r="BB114">
        <f t="shared" si="32"/>
        <v>1</v>
      </c>
      <c r="BC114">
        <f t="shared" si="33"/>
        <v>1</v>
      </c>
      <c r="BD114">
        <f t="shared" si="33"/>
        <v>1</v>
      </c>
      <c r="BE114">
        <f t="shared" si="33"/>
        <v>1</v>
      </c>
      <c r="BF114">
        <f t="shared" si="33"/>
        <v>1</v>
      </c>
      <c r="BG114">
        <f t="shared" si="33"/>
        <v>1</v>
      </c>
      <c r="BH114">
        <f t="shared" si="33"/>
        <v>1</v>
      </c>
      <c r="BI114">
        <f t="shared" si="33"/>
        <v>1</v>
      </c>
      <c r="BJ114">
        <f t="shared" si="33"/>
        <v>1</v>
      </c>
      <c r="BK114">
        <f t="shared" si="33"/>
        <v>1</v>
      </c>
      <c r="BL114">
        <f t="shared" si="33"/>
        <v>1</v>
      </c>
      <c r="BM114">
        <f t="shared" si="33"/>
        <v>1</v>
      </c>
      <c r="BN114">
        <f t="shared" si="33"/>
        <v>1</v>
      </c>
      <c r="BO114">
        <f t="shared" si="33"/>
        <v>1</v>
      </c>
      <c r="BP114">
        <f t="shared" si="33"/>
        <v>1</v>
      </c>
      <c r="BQ114">
        <f t="shared" si="33"/>
        <v>1</v>
      </c>
      <c r="BR114">
        <f t="shared" si="33"/>
        <v>1</v>
      </c>
      <c r="BS114">
        <f t="shared" si="34"/>
        <v>1</v>
      </c>
      <c r="BT114">
        <f t="shared" si="34"/>
        <v>1</v>
      </c>
      <c r="BU114">
        <f t="shared" si="34"/>
        <v>1</v>
      </c>
      <c r="BV114">
        <f t="shared" si="34"/>
        <v>1</v>
      </c>
      <c r="BW114">
        <f t="shared" si="34"/>
        <v>1</v>
      </c>
      <c r="BX114">
        <f t="shared" si="34"/>
        <v>1</v>
      </c>
      <c r="BY114">
        <f t="shared" si="34"/>
        <v>1</v>
      </c>
      <c r="BZ114">
        <f t="shared" si="34"/>
        <v>1</v>
      </c>
    </row>
    <row r="115" spans="1:78">
      <c r="A115" s="58"/>
      <c r="B115" s="7" t="e">
        <f>+_xlfn.XLOOKUP(I115,#REF!,#REF!)</f>
        <v>#REF!</v>
      </c>
      <c r="C115" s="8">
        <v>1</v>
      </c>
      <c r="D115" s="8" t="str">
        <f t="shared" si="25"/>
        <v>01-MK-26-10</v>
      </c>
      <c r="E115" s="58">
        <v>45536</v>
      </c>
      <c r="F115" s="70"/>
      <c r="G115" s="70"/>
      <c r="H115" s="9" t="s">
        <v>37</v>
      </c>
      <c r="I115" s="66" t="s">
        <v>834</v>
      </c>
      <c r="J115" s="7" t="str">
        <f>+_xlfn.XLOOKUP(I115,'R4'!B:B,'R4'!C:C)</f>
        <v>AMR - KAMYON - MAN - KH</v>
      </c>
      <c r="P115">
        <f t="shared" si="36"/>
        <v>0</v>
      </c>
      <c r="Q115">
        <f t="shared" si="36"/>
        <v>0</v>
      </c>
      <c r="R115">
        <f t="shared" si="36"/>
        <v>0</v>
      </c>
      <c r="S115">
        <f t="shared" si="36"/>
        <v>0</v>
      </c>
      <c r="T115">
        <f t="shared" si="36"/>
        <v>0</v>
      </c>
      <c r="U115">
        <f t="shared" si="36"/>
        <v>0</v>
      </c>
      <c r="V115">
        <f t="shared" si="36"/>
        <v>0</v>
      </c>
      <c r="W115">
        <f t="shared" si="36"/>
        <v>0</v>
      </c>
      <c r="X115">
        <f t="shared" si="36"/>
        <v>0</v>
      </c>
      <c r="Y115">
        <f t="shared" si="36"/>
        <v>0</v>
      </c>
      <c r="Z115">
        <f t="shared" si="36"/>
        <v>0</v>
      </c>
      <c r="AA115">
        <f t="shared" si="36"/>
        <v>1</v>
      </c>
      <c r="AB115">
        <f t="shared" si="36"/>
        <v>1</v>
      </c>
      <c r="AC115">
        <f t="shared" si="36"/>
        <v>1</v>
      </c>
      <c r="AD115">
        <f t="shared" si="36"/>
        <v>1</v>
      </c>
      <c r="AE115">
        <f t="shared" si="36"/>
        <v>1</v>
      </c>
      <c r="AF115">
        <f t="shared" si="35"/>
        <v>1</v>
      </c>
      <c r="AG115">
        <f t="shared" si="35"/>
        <v>1</v>
      </c>
      <c r="AH115">
        <f t="shared" si="35"/>
        <v>1</v>
      </c>
      <c r="AI115">
        <f t="shared" si="35"/>
        <v>1</v>
      </c>
      <c r="AJ115">
        <f t="shared" si="35"/>
        <v>1</v>
      </c>
      <c r="AK115">
        <f t="shared" si="35"/>
        <v>1</v>
      </c>
      <c r="AL115">
        <f t="shared" si="35"/>
        <v>1</v>
      </c>
      <c r="AM115">
        <f t="shared" si="35"/>
        <v>1</v>
      </c>
      <c r="AN115">
        <f t="shared" si="35"/>
        <v>1</v>
      </c>
      <c r="AO115">
        <f t="shared" si="35"/>
        <v>1</v>
      </c>
      <c r="AP115">
        <f t="shared" si="32"/>
        <v>1</v>
      </c>
      <c r="AQ115">
        <f t="shared" si="32"/>
        <v>1</v>
      </c>
      <c r="AR115">
        <f t="shared" si="32"/>
        <v>1</v>
      </c>
      <c r="AS115">
        <f t="shared" si="32"/>
        <v>1</v>
      </c>
      <c r="AT115">
        <f t="shared" si="32"/>
        <v>1</v>
      </c>
      <c r="AU115">
        <f t="shared" si="32"/>
        <v>1</v>
      </c>
      <c r="AV115">
        <f t="shared" si="32"/>
        <v>1</v>
      </c>
      <c r="AW115">
        <f t="shared" si="32"/>
        <v>1</v>
      </c>
      <c r="AX115">
        <f t="shared" si="32"/>
        <v>1</v>
      </c>
      <c r="AY115">
        <f t="shared" si="32"/>
        <v>1</v>
      </c>
      <c r="AZ115">
        <f t="shared" si="32"/>
        <v>1</v>
      </c>
      <c r="BA115">
        <f t="shared" si="32"/>
        <v>1</v>
      </c>
      <c r="BB115">
        <f t="shared" si="32"/>
        <v>1</v>
      </c>
      <c r="BC115">
        <f t="shared" si="33"/>
        <v>1</v>
      </c>
      <c r="BD115">
        <f t="shared" si="33"/>
        <v>1</v>
      </c>
      <c r="BE115">
        <f t="shared" si="33"/>
        <v>1</v>
      </c>
      <c r="BF115">
        <f t="shared" si="33"/>
        <v>1</v>
      </c>
      <c r="BG115">
        <f t="shared" si="33"/>
        <v>1</v>
      </c>
      <c r="BH115">
        <f t="shared" si="33"/>
        <v>1</v>
      </c>
      <c r="BI115">
        <f t="shared" si="33"/>
        <v>1</v>
      </c>
      <c r="BJ115">
        <f t="shared" si="33"/>
        <v>1</v>
      </c>
      <c r="BK115">
        <f t="shared" si="33"/>
        <v>1</v>
      </c>
      <c r="BL115">
        <f t="shared" si="33"/>
        <v>1</v>
      </c>
      <c r="BM115">
        <f t="shared" si="33"/>
        <v>1</v>
      </c>
      <c r="BN115">
        <f t="shared" si="33"/>
        <v>1</v>
      </c>
      <c r="BO115">
        <f t="shared" si="33"/>
        <v>1</v>
      </c>
      <c r="BP115">
        <f t="shared" si="33"/>
        <v>1</v>
      </c>
      <c r="BQ115">
        <f t="shared" si="33"/>
        <v>1</v>
      </c>
      <c r="BR115">
        <f t="shared" si="33"/>
        <v>1</v>
      </c>
      <c r="BS115">
        <f t="shared" si="34"/>
        <v>1</v>
      </c>
      <c r="BT115">
        <f t="shared" si="34"/>
        <v>1</v>
      </c>
      <c r="BU115">
        <f t="shared" si="34"/>
        <v>1</v>
      </c>
      <c r="BV115">
        <f t="shared" si="34"/>
        <v>1</v>
      </c>
      <c r="BW115">
        <f t="shared" si="34"/>
        <v>1</v>
      </c>
      <c r="BX115">
        <f t="shared" si="34"/>
        <v>1</v>
      </c>
      <c r="BY115">
        <f t="shared" si="34"/>
        <v>1</v>
      </c>
      <c r="BZ115">
        <f t="shared" si="34"/>
        <v>1</v>
      </c>
    </row>
    <row r="116" spans="1:78">
      <c r="A116" s="58"/>
      <c r="B116" s="7" t="e">
        <f>+_xlfn.XLOOKUP(I116,#REF!,#REF!)</f>
        <v>#REF!</v>
      </c>
      <c r="C116" s="8">
        <v>1</v>
      </c>
      <c r="D116" s="8" t="str">
        <f t="shared" si="25"/>
        <v>01-MK-26-10</v>
      </c>
      <c r="E116" s="58">
        <v>45536</v>
      </c>
      <c r="F116" s="70"/>
      <c r="G116" s="70"/>
      <c r="H116" s="9" t="s">
        <v>37</v>
      </c>
      <c r="I116" s="66" t="s">
        <v>837</v>
      </c>
      <c r="J116" s="7" t="str">
        <f>+_xlfn.XLOOKUP(I116,'R4'!B:B,'R4'!C:C)</f>
        <v>AMR - KAMYON - MAN - KH</v>
      </c>
      <c r="P116">
        <f t="shared" si="36"/>
        <v>0</v>
      </c>
      <c r="Q116">
        <f t="shared" si="36"/>
        <v>0</v>
      </c>
      <c r="R116">
        <f t="shared" si="36"/>
        <v>0</v>
      </c>
      <c r="S116">
        <f t="shared" si="36"/>
        <v>0</v>
      </c>
      <c r="T116">
        <f t="shared" si="36"/>
        <v>0</v>
      </c>
      <c r="U116">
        <f t="shared" si="36"/>
        <v>0</v>
      </c>
      <c r="V116">
        <f t="shared" si="36"/>
        <v>0</v>
      </c>
      <c r="W116">
        <f t="shared" si="36"/>
        <v>0</v>
      </c>
      <c r="X116">
        <f t="shared" si="36"/>
        <v>0</v>
      </c>
      <c r="Y116">
        <f t="shared" si="36"/>
        <v>0</v>
      </c>
      <c r="Z116">
        <f t="shared" si="36"/>
        <v>0</v>
      </c>
      <c r="AA116">
        <f t="shared" si="36"/>
        <v>1</v>
      </c>
      <c r="AB116">
        <f t="shared" si="36"/>
        <v>1</v>
      </c>
      <c r="AC116">
        <f t="shared" si="36"/>
        <v>1</v>
      </c>
      <c r="AD116">
        <f t="shared" si="36"/>
        <v>1</v>
      </c>
      <c r="AE116">
        <f t="shared" si="36"/>
        <v>1</v>
      </c>
      <c r="AF116">
        <f t="shared" si="35"/>
        <v>1</v>
      </c>
      <c r="AG116">
        <f t="shared" si="35"/>
        <v>1</v>
      </c>
      <c r="AH116">
        <f t="shared" si="35"/>
        <v>1</v>
      </c>
      <c r="AI116">
        <f t="shared" si="35"/>
        <v>1</v>
      </c>
      <c r="AJ116">
        <f t="shared" si="35"/>
        <v>1</v>
      </c>
      <c r="AK116">
        <f t="shared" si="35"/>
        <v>1</v>
      </c>
      <c r="AL116">
        <f t="shared" si="35"/>
        <v>1</v>
      </c>
      <c r="AM116">
        <f t="shared" si="35"/>
        <v>1</v>
      </c>
      <c r="AN116">
        <f t="shared" si="35"/>
        <v>1</v>
      </c>
      <c r="AO116">
        <f t="shared" si="35"/>
        <v>1</v>
      </c>
      <c r="AP116">
        <f t="shared" si="32"/>
        <v>1</v>
      </c>
      <c r="AQ116">
        <f t="shared" si="32"/>
        <v>1</v>
      </c>
      <c r="AR116">
        <f t="shared" si="32"/>
        <v>1</v>
      </c>
      <c r="AS116">
        <f t="shared" si="32"/>
        <v>1</v>
      </c>
      <c r="AT116">
        <f t="shared" si="32"/>
        <v>1</v>
      </c>
      <c r="AU116">
        <f t="shared" si="32"/>
        <v>1</v>
      </c>
      <c r="AV116">
        <f t="shared" si="32"/>
        <v>1</v>
      </c>
      <c r="AW116">
        <f t="shared" si="32"/>
        <v>1</v>
      </c>
      <c r="AX116">
        <f t="shared" si="32"/>
        <v>1</v>
      </c>
      <c r="AY116">
        <f t="shared" si="32"/>
        <v>1</v>
      </c>
      <c r="AZ116">
        <f t="shared" si="32"/>
        <v>1</v>
      </c>
      <c r="BA116">
        <f t="shared" si="32"/>
        <v>1</v>
      </c>
      <c r="BB116">
        <f t="shared" si="32"/>
        <v>1</v>
      </c>
      <c r="BC116">
        <f t="shared" si="33"/>
        <v>1</v>
      </c>
      <c r="BD116">
        <f t="shared" si="33"/>
        <v>1</v>
      </c>
      <c r="BE116">
        <f t="shared" si="33"/>
        <v>1</v>
      </c>
      <c r="BF116">
        <f t="shared" si="33"/>
        <v>1</v>
      </c>
      <c r="BG116">
        <f t="shared" si="33"/>
        <v>1</v>
      </c>
      <c r="BH116">
        <f t="shared" si="33"/>
        <v>1</v>
      </c>
      <c r="BI116">
        <f t="shared" si="33"/>
        <v>1</v>
      </c>
      <c r="BJ116">
        <f t="shared" si="33"/>
        <v>1</v>
      </c>
      <c r="BK116">
        <f t="shared" si="33"/>
        <v>1</v>
      </c>
      <c r="BL116">
        <f t="shared" si="33"/>
        <v>1</v>
      </c>
      <c r="BM116">
        <f t="shared" si="33"/>
        <v>1</v>
      </c>
      <c r="BN116">
        <f t="shared" si="33"/>
        <v>1</v>
      </c>
      <c r="BO116">
        <f t="shared" si="33"/>
        <v>1</v>
      </c>
      <c r="BP116">
        <f t="shared" si="33"/>
        <v>1</v>
      </c>
      <c r="BQ116">
        <f t="shared" si="33"/>
        <v>1</v>
      </c>
      <c r="BR116">
        <f t="shared" si="33"/>
        <v>1</v>
      </c>
      <c r="BS116">
        <f t="shared" si="34"/>
        <v>1</v>
      </c>
      <c r="BT116">
        <f t="shared" si="34"/>
        <v>1</v>
      </c>
      <c r="BU116">
        <f t="shared" si="34"/>
        <v>1</v>
      </c>
      <c r="BV116">
        <f t="shared" si="34"/>
        <v>1</v>
      </c>
      <c r="BW116">
        <f t="shared" si="34"/>
        <v>1</v>
      </c>
      <c r="BX116">
        <f t="shared" si="34"/>
        <v>1</v>
      </c>
      <c r="BY116">
        <f t="shared" si="34"/>
        <v>1</v>
      </c>
      <c r="BZ116">
        <f t="shared" si="34"/>
        <v>1</v>
      </c>
    </row>
    <row r="117" spans="1:78">
      <c r="A117" s="58"/>
      <c r="B117" s="7" t="e">
        <f>+_xlfn.XLOOKUP(I117,#REF!,#REF!)</f>
        <v>#REF!</v>
      </c>
      <c r="C117" s="8">
        <v>1</v>
      </c>
      <c r="D117" s="8" t="str">
        <f t="shared" si="25"/>
        <v>01-MK-26-10</v>
      </c>
      <c r="E117" s="58">
        <v>45536</v>
      </c>
      <c r="F117" s="70"/>
      <c r="G117" s="70"/>
      <c r="H117" s="9" t="s">
        <v>37</v>
      </c>
      <c r="I117" s="66" t="s">
        <v>840</v>
      </c>
      <c r="J117" s="7" t="str">
        <f>+_xlfn.XLOOKUP(I117,'R4'!B:B,'R4'!C:C)</f>
        <v>AMR - KAMYON - MAN - KH</v>
      </c>
      <c r="P117">
        <f t="shared" si="36"/>
        <v>0</v>
      </c>
      <c r="Q117">
        <f t="shared" si="36"/>
        <v>0</v>
      </c>
      <c r="R117">
        <f t="shared" si="36"/>
        <v>0</v>
      </c>
      <c r="S117">
        <f t="shared" si="36"/>
        <v>0</v>
      </c>
      <c r="T117">
        <f t="shared" si="36"/>
        <v>0</v>
      </c>
      <c r="U117">
        <f t="shared" si="36"/>
        <v>0</v>
      </c>
      <c r="V117">
        <f t="shared" si="36"/>
        <v>0</v>
      </c>
      <c r="W117">
        <f t="shared" si="36"/>
        <v>0</v>
      </c>
      <c r="X117">
        <f t="shared" si="36"/>
        <v>0</v>
      </c>
      <c r="Y117">
        <f t="shared" si="36"/>
        <v>0</v>
      </c>
      <c r="Z117">
        <f t="shared" si="36"/>
        <v>0</v>
      </c>
      <c r="AA117">
        <f t="shared" si="36"/>
        <v>1</v>
      </c>
      <c r="AB117">
        <f t="shared" si="36"/>
        <v>1</v>
      </c>
      <c r="AC117">
        <f t="shared" si="36"/>
        <v>1</v>
      </c>
      <c r="AD117">
        <f t="shared" si="36"/>
        <v>1</v>
      </c>
      <c r="AE117">
        <f t="shared" si="36"/>
        <v>1</v>
      </c>
      <c r="AF117">
        <f t="shared" si="35"/>
        <v>1</v>
      </c>
      <c r="AG117">
        <f t="shared" si="35"/>
        <v>1</v>
      </c>
      <c r="AH117">
        <f t="shared" si="35"/>
        <v>1</v>
      </c>
      <c r="AI117">
        <f t="shared" si="35"/>
        <v>1</v>
      </c>
      <c r="AJ117">
        <f t="shared" si="35"/>
        <v>1</v>
      </c>
      <c r="AK117">
        <f t="shared" si="35"/>
        <v>1</v>
      </c>
      <c r="AL117">
        <f t="shared" si="35"/>
        <v>1</v>
      </c>
      <c r="AM117">
        <f t="shared" si="35"/>
        <v>1</v>
      </c>
      <c r="AN117">
        <f t="shared" si="35"/>
        <v>1</v>
      </c>
      <c r="AO117">
        <f t="shared" si="35"/>
        <v>1</v>
      </c>
      <c r="AP117">
        <f t="shared" si="32"/>
        <v>1</v>
      </c>
      <c r="AQ117">
        <f t="shared" si="32"/>
        <v>1</v>
      </c>
      <c r="AR117">
        <f t="shared" si="32"/>
        <v>1</v>
      </c>
      <c r="AS117">
        <f t="shared" si="32"/>
        <v>1</v>
      </c>
      <c r="AT117">
        <f t="shared" si="32"/>
        <v>1</v>
      </c>
      <c r="AU117">
        <f t="shared" si="32"/>
        <v>1</v>
      </c>
      <c r="AV117">
        <f t="shared" si="32"/>
        <v>1</v>
      </c>
      <c r="AW117">
        <f t="shared" si="32"/>
        <v>1</v>
      </c>
      <c r="AX117">
        <f t="shared" si="32"/>
        <v>1</v>
      </c>
      <c r="AY117">
        <f t="shared" si="32"/>
        <v>1</v>
      </c>
      <c r="AZ117">
        <f t="shared" si="32"/>
        <v>1</v>
      </c>
      <c r="BA117">
        <f t="shared" si="32"/>
        <v>1</v>
      </c>
      <c r="BB117">
        <f t="shared" si="32"/>
        <v>1</v>
      </c>
      <c r="BC117">
        <f t="shared" si="33"/>
        <v>1</v>
      </c>
      <c r="BD117">
        <f t="shared" si="33"/>
        <v>1</v>
      </c>
      <c r="BE117">
        <f t="shared" si="33"/>
        <v>1</v>
      </c>
      <c r="BF117">
        <f t="shared" si="33"/>
        <v>1</v>
      </c>
      <c r="BG117">
        <f t="shared" si="33"/>
        <v>1</v>
      </c>
      <c r="BH117">
        <f t="shared" si="33"/>
        <v>1</v>
      </c>
      <c r="BI117">
        <f t="shared" si="33"/>
        <v>1</v>
      </c>
      <c r="BJ117">
        <f t="shared" si="33"/>
        <v>1</v>
      </c>
      <c r="BK117">
        <f t="shared" si="33"/>
        <v>1</v>
      </c>
      <c r="BL117">
        <f t="shared" si="33"/>
        <v>1</v>
      </c>
      <c r="BM117">
        <f t="shared" si="33"/>
        <v>1</v>
      </c>
      <c r="BN117">
        <f t="shared" si="33"/>
        <v>1</v>
      </c>
      <c r="BO117">
        <f t="shared" si="33"/>
        <v>1</v>
      </c>
      <c r="BP117">
        <f t="shared" si="33"/>
        <v>1</v>
      </c>
      <c r="BQ117">
        <f t="shared" si="33"/>
        <v>1</v>
      </c>
      <c r="BR117">
        <f t="shared" si="33"/>
        <v>1</v>
      </c>
      <c r="BS117">
        <f t="shared" si="34"/>
        <v>1</v>
      </c>
      <c r="BT117">
        <f t="shared" si="34"/>
        <v>1</v>
      </c>
      <c r="BU117">
        <f t="shared" si="34"/>
        <v>1</v>
      </c>
      <c r="BV117">
        <f t="shared" si="34"/>
        <v>1</v>
      </c>
      <c r="BW117">
        <f t="shared" si="34"/>
        <v>1</v>
      </c>
      <c r="BX117">
        <f t="shared" si="34"/>
        <v>1</v>
      </c>
      <c r="BY117">
        <f t="shared" si="34"/>
        <v>1</v>
      </c>
      <c r="BZ117">
        <f t="shared" si="34"/>
        <v>1</v>
      </c>
    </row>
    <row r="118" spans="1:78">
      <c r="A118" s="58"/>
      <c r="B118" s="7" t="e">
        <f>+_xlfn.XLOOKUP(I118,#REF!,#REF!)</f>
        <v>#REF!</v>
      </c>
      <c r="C118" s="8">
        <v>1</v>
      </c>
      <c r="D118" s="8" t="str">
        <f t="shared" si="25"/>
        <v>01-MK-26-10</v>
      </c>
      <c r="E118" s="58">
        <v>45536</v>
      </c>
      <c r="F118" s="70"/>
      <c r="G118" s="70"/>
      <c r="H118" s="9" t="s">
        <v>37</v>
      </c>
      <c r="I118" s="66" t="s">
        <v>843</v>
      </c>
      <c r="J118" s="7" t="str">
        <f>+_xlfn.XLOOKUP(I118,'R4'!B:B,'R4'!C:C)</f>
        <v>AMR - KAMYON - MAN - KH</v>
      </c>
      <c r="P118">
        <f t="shared" si="36"/>
        <v>0</v>
      </c>
      <c r="Q118">
        <f t="shared" si="36"/>
        <v>0</v>
      </c>
      <c r="R118">
        <f t="shared" si="36"/>
        <v>0</v>
      </c>
      <c r="S118">
        <f t="shared" si="36"/>
        <v>0</v>
      </c>
      <c r="T118">
        <f t="shared" si="36"/>
        <v>0</v>
      </c>
      <c r="U118">
        <f t="shared" si="36"/>
        <v>0</v>
      </c>
      <c r="V118">
        <f t="shared" si="36"/>
        <v>0</v>
      </c>
      <c r="W118">
        <f t="shared" si="36"/>
        <v>0</v>
      </c>
      <c r="X118">
        <f t="shared" si="36"/>
        <v>0</v>
      </c>
      <c r="Y118">
        <f t="shared" si="36"/>
        <v>0</v>
      </c>
      <c r="Z118">
        <f t="shared" si="36"/>
        <v>0</v>
      </c>
      <c r="AA118">
        <f t="shared" si="36"/>
        <v>1</v>
      </c>
      <c r="AB118">
        <f t="shared" si="36"/>
        <v>1</v>
      </c>
      <c r="AC118">
        <f t="shared" si="36"/>
        <v>1</v>
      </c>
      <c r="AD118">
        <f t="shared" si="36"/>
        <v>1</v>
      </c>
      <c r="AE118">
        <f t="shared" si="36"/>
        <v>1</v>
      </c>
      <c r="AF118">
        <f t="shared" si="35"/>
        <v>1</v>
      </c>
      <c r="AG118">
        <f t="shared" si="35"/>
        <v>1</v>
      </c>
      <c r="AH118">
        <f t="shared" si="35"/>
        <v>1</v>
      </c>
      <c r="AI118">
        <f t="shared" si="35"/>
        <v>1</v>
      </c>
      <c r="AJ118">
        <f t="shared" si="35"/>
        <v>1</v>
      </c>
      <c r="AK118">
        <f t="shared" si="35"/>
        <v>1</v>
      </c>
      <c r="AL118">
        <f t="shared" si="35"/>
        <v>1</v>
      </c>
      <c r="AM118">
        <f t="shared" si="35"/>
        <v>1</v>
      </c>
      <c r="AN118">
        <f t="shared" si="35"/>
        <v>1</v>
      </c>
      <c r="AO118">
        <f t="shared" si="35"/>
        <v>1</v>
      </c>
      <c r="AP118">
        <f t="shared" si="32"/>
        <v>1</v>
      </c>
      <c r="AQ118">
        <f t="shared" si="32"/>
        <v>1</v>
      </c>
      <c r="AR118">
        <f t="shared" si="32"/>
        <v>1</v>
      </c>
      <c r="AS118">
        <f t="shared" si="32"/>
        <v>1</v>
      </c>
      <c r="AT118">
        <f t="shared" si="32"/>
        <v>1</v>
      </c>
      <c r="AU118">
        <f t="shared" si="32"/>
        <v>1</v>
      </c>
      <c r="AV118">
        <f t="shared" si="32"/>
        <v>1</v>
      </c>
      <c r="AW118">
        <f t="shared" si="32"/>
        <v>1</v>
      </c>
      <c r="AX118">
        <f t="shared" si="32"/>
        <v>1</v>
      </c>
      <c r="AY118">
        <f t="shared" si="32"/>
        <v>1</v>
      </c>
      <c r="AZ118">
        <f t="shared" si="32"/>
        <v>1</v>
      </c>
      <c r="BA118">
        <f t="shared" si="32"/>
        <v>1</v>
      </c>
      <c r="BB118">
        <f t="shared" si="32"/>
        <v>1</v>
      </c>
      <c r="BC118">
        <f t="shared" si="33"/>
        <v>1</v>
      </c>
      <c r="BD118">
        <f t="shared" si="33"/>
        <v>1</v>
      </c>
      <c r="BE118">
        <f t="shared" si="33"/>
        <v>1</v>
      </c>
      <c r="BF118">
        <f t="shared" si="33"/>
        <v>1</v>
      </c>
      <c r="BG118">
        <f t="shared" si="33"/>
        <v>1</v>
      </c>
      <c r="BH118">
        <f t="shared" si="33"/>
        <v>1</v>
      </c>
      <c r="BI118">
        <f t="shared" si="33"/>
        <v>1</v>
      </c>
      <c r="BJ118">
        <f t="shared" si="33"/>
        <v>1</v>
      </c>
      <c r="BK118">
        <f t="shared" si="33"/>
        <v>1</v>
      </c>
      <c r="BL118">
        <f t="shared" si="33"/>
        <v>1</v>
      </c>
      <c r="BM118">
        <f t="shared" si="33"/>
        <v>1</v>
      </c>
      <c r="BN118">
        <f t="shared" si="33"/>
        <v>1</v>
      </c>
      <c r="BO118">
        <f t="shared" si="33"/>
        <v>1</v>
      </c>
      <c r="BP118">
        <f t="shared" si="33"/>
        <v>1</v>
      </c>
      <c r="BQ118">
        <f t="shared" si="33"/>
        <v>1</v>
      </c>
      <c r="BR118">
        <f t="shared" si="33"/>
        <v>1</v>
      </c>
      <c r="BS118">
        <f t="shared" si="34"/>
        <v>1</v>
      </c>
      <c r="BT118">
        <f t="shared" si="34"/>
        <v>1</v>
      </c>
      <c r="BU118">
        <f t="shared" si="34"/>
        <v>1</v>
      </c>
      <c r="BV118">
        <f t="shared" si="34"/>
        <v>1</v>
      </c>
      <c r="BW118">
        <f t="shared" si="34"/>
        <v>1</v>
      </c>
      <c r="BX118">
        <f t="shared" si="34"/>
        <v>1</v>
      </c>
      <c r="BY118">
        <f t="shared" si="34"/>
        <v>1</v>
      </c>
      <c r="BZ118">
        <f t="shared" si="34"/>
        <v>1</v>
      </c>
    </row>
    <row r="119" spans="1:78">
      <c r="A119" s="58"/>
      <c r="B119" s="7" t="e">
        <f>+_xlfn.XLOOKUP(I119,#REF!,#REF!)</f>
        <v>#REF!</v>
      </c>
      <c r="C119" s="8">
        <v>1</v>
      </c>
      <c r="D119" s="8" t="str">
        <f t="shared" si="25"/>
        <v>01-MK-26-10</v>
      </c>
      <c r="E119" s="58">
        <v>45536</v>
      </c>
      <c r="F119" s="70"/>
      <c r="G119" s="70"/>
      <c r="H119" s="9" t="s">
        <v>37</v>
      </c>
      <c r="I119" s="66" t="s">
        <v>846</v>
      </c>
      <c r="J119" s="7" t="str">
        <f>+_xlfn.XLOOKUP(I119,'R4'!B:B,'R4'!C:C)</f>
        <v>AMR - KAMYON - MAN - KH</v>
      </c>
      <c r="P119">
        <f t="shared" si="36"/>
        <v>0</v>
      </c>
      <c r="Q119">
        <f t="shared" si="36"/>
        <v>0</v>
      </c>
      <c r="R119">
        <f t="shared" si="36"/>
        <v>0</v>
      </c>
      <c r="S119">
        <f t="shared" si="36"/>
        <v>0</v>
      </c>
      <c r="T119">
        <f t="shared" si="36"/>
        <v>0</v>
      </c>
      <c r="U119">
        <f t="shared" si="36"/>
        <v>0</v>
      </c>
      <c r="V119">
        <f t="shared" si="36"/>
        <v>0</v>
      </c>
      <c r="W119">
        <f t="shared" si="36"/>
        <v>0</v>
      </c>
      <c r="X119">
        <f t="shared" si="36"/>
        <v>0</v>
      </c>
      <c r="Y119">
        <f t="shared" si="36"/>
        <v>0</v>
      </c>
      <c r="Z119">
        <f t="shared" si="36"/>
        <v>0</v>
      </c>
      <c r="AA119">
        <f t="shared" si="36"/>
        <v>1</v>
      </c>
      <c r="AB119">
        <f t="shared" si="36"/>
        <v>1</v>
      </c>
      <c r="AC119">
        <f t="shared" si="36"/>
        <v>1</v>
      </c>
      <c r="AD119">
        <f t="shared" si="36"/>
        <v>1</v>
      </c>
      <c r="AE119">
        <f t="shared" si="36"/>
        <v>1</v>
      </c>
      <c r="AF119">
        <f t="shared" si="35"/>
        <v>1</v>
      </c>
      <c r="AG119">
        <f t="shared" si="35"/>
        <v>1</v>
      </c>
      <c r="AH119">
        <f t="shared" si="35"/>
        <v>1</v>
      </c>
      <c r="AI119">
        <f t="shared" si="35"/>
        <v>1</v>
      </c>
      <c r="AJ119">
        <f t="shared" si="35"/>
        <v>1</v>
      </c>
      <c r="AK119">
        <f t="shared" si="35"/>
        <v>1</v>
      </c>
      <c r="AL119">
        <f t="shared" si="35"/>
        <v>1</v>
      </c>
      <c r="AM119">
        <f t="shared" si="35"/>
        <v>1</v>
      </c>
      <c r="AN119">
        <f t="shared" si="35"/>
        <v>1</v>
      </c>
      <c r="AO119">
        <f t="shared" si="35"/>
        <v>1</v>
      </c>
      <c r="AP119">
        <f t="shared" si="32"/>
        <v>1</v>
      </c>
      <c r="AQ119">
        <f t="shared" si="32"/>
        <v>1</v>
      </c>
      <c r="AR119">
        <f t="shared" si="32"/>
        <v>1</v>
      </c>
      <c r="AS119">
        <f t="shared" si="32"/>
        <v>1</v>
      </c>
      <c r="AT119">
        <f t="shared" si="32"/>
        <v>1</v>
      </c>
      <c r="AU119">
        <f t="shared" si="32"/>
        <v>1</v>
      </c>
      <c r="AV119">
        <f t="shared" si="32"/>
        <v>1</v>
      </c>
      <c r="AW119">
        <f t="shared" si="32"/>
        <v>1</v>
      </c>
      <c r="AX119">
        <f t="shared" si="32"/>
        <v>1</v>
      </c>
      <c r="AY119">
        <f t="shared" si="32"/>
        <v>1</v>
      </c>
      <c r="AZ119">
        <f t="shared" si="32"/>
        <v>1</v>
      </c>
      <c r="BA119">
        <f t="shared" si="32"/>
        <v>1</v>
      </c>
      <c r="BB119">
        <f t="shared" si="32"/>
        <v>1</v>
      </c>
      <c r="BC119">
        <f t="shared" si="33"/>
        <v>1</v>
      </c>
      <c r="BD119">
        <f t="shared" si="33"/>
        <v>1</v>
      </c>
      <c r="BE119">
        <f t="shared" si="33"/>
        <v>1</v>
      </c>
      <c r="BF119">
        <f t="shared" si="33"/>
        <v>1</v>
      </c>
      <c r="BG119">
        <f t="shared" si="33"/>
        <v>1</v>
      </c>
      <c r="BH119">
        <f t="shared" si="33"/>
        <v>1</v>
      </c>
      <c r="BI119">
        <f t="shared" si="33"/>
        <v>1</v>
      </c>
      <c r="BJ119">
        <f t="shared" si="33"/>
        <v>1</v>
      </c>
      <c r="BK119">
        <f t="shared" si="33"/>
        <v>1</v>
      </c>
      <c r="BL119">
        <f t="shared" si="33"/>
        <v>1</v>
      </c>
      <c r="BM119">
        <f t="shared" si="33"/>
        <v>1</v>
      </c>
      <c r="BN119">
        <f t="shared" si="33"/>
        <v>1</v>
      </c>
      <c r="BO119">
        <f t="shared" si="33"/>
        <v>1</v>
      </c>
      <c r="BP119">
        <f t="shared" si="33"/>
        <v>1</v>
      </c>
      <c r="BQ119">
        <f t="shared" si="33"/>
        <v>1</v>
      </c>
      <c r="BR119">
        <f t="shared" si="33"/>
        <v>1</v>
      </c>
      <c r="BS119">
        <f t="shared" si="34"/>
        <v>1</v>
      </c>
      <c r="BT119">
        <f t="shared" si="34"/>
        <v>1</v>
      </c>
      <c r="BU119">
        <f t="shared" si="34"/>
        <v>1</v>
      </c>
      <c r="BV119">
        <f t="shared" si="34"/>
        <v>1</v>
      </c>
      <c r="BW119">
        <f t="shared" si="34"/>
        <v>1</v>
      </c>
      <c r="BX119">
        <f t="shared" si="34"/>
        <v>1</v>
      </c>
      <c r="BY119">
        <f t="shared" si="34"/>
        <v>1</v>
      </c>
      <c r="BZ119">
        <f t="shared" si="34"/>
        <v>1</v>
      </c>
    </row>
    <row r="120" spans="1:78">
      <c r="A120" s="58"/>
      <c r="B120" s="7" t="e">
        <f>+_xlfn.XLOOKUP(I120,#REF!,#REF!)</f>
        <v>#REF!</v>
      </c>
      <c r="C120" s="8">
        <v>1</v>
      </c>
      <c r="D120" s="8" t="str">
        <f t="shared" si="25"/>
        <v>01-MK-26-10</v>
      </c>
      <c r="E120" s="58">
        <v>45536</v>
      </c>
      <c r="F120" s="70"/>
      <c r="G120" s="70"/>
      <c r="H120" s="9" t="s">
        <v>37</v>
      </c>
      <c r="I120" s="66" t="s">
        <v>849</v>
      </c>
      <c r="J120" s="7" t="str">
        <f>+_xlfn.XLOOKUP(I120,'R4'!B:B,'R4'!C:C)</f>
        <v>AMR - KAMYON - MAN - KH</v>
      </c>
      <c r="P120">
        <f t="shared" si="36"/>
        <v>0</v>
      </c>
      <c r="Q120">
        <f t="shared" si="36"/>
        <v>0</v>
      </c>
      <c r="R120">
        <f t="shared" si="36"/>
        <v>0</v>
      </c>
      <c r="S120">
        <f t="shared" si="36"/>
        <v>0</v>
      </c>
      <c r="T120">
        <f t="shared" si="36"/>
        <v>0</v>
      </c>
      <c r="U120">
        <f t="shared" si="36"/>
        <v>0</v>
      </c>
      <c r="V120">
        <f t="shared" si="36"/>
        <v>0</v>
      </c>
      <c r="W120">
        <f t="shared" si="36"/>
        <v>0</v>
      </c>
      <c r="X120">
        <f t="shared" si="36"/>
        <v>0</v>
      </c>
      <c r="Y120">
        <f t="shared" si="36"/>
        <v>0</v>
      </c>
      <c r="Z120">
        <f t="shared" si="36"/>
        <v>0</v>
      </c>
      <c r="AA120">
        <f t="shared" si="36"/>
        <v>1</v>
      </c>
      <c r="AB120">
        <f t="shared" si="36"/>
        <v>1</v>
      </c>
      <c r="AC120">
        <f t="shared" si="36"/>
        <v>1</v>
      </c>
      <c r="AD120">
        <f t="shared" si="36"/>
        <v>1</v>
      </c>
      <c r="AE120">
        <f t="shared" si="36"/>
        <v>1</v>
      </c>
      <c r="AF120">
        <f t="shared" si="35"/>
        <v>1</v>
      </c>
      <c r="AG120">
        <f t="shared" si="35"/>
        <v>1</v>
      </c>
      <c r="AH120">
        <f t="shared" si="35"/>
        <v>1</v>
      </c>
      <c r="AI120">
        <f t="shared" si="35"/>
        <v>1</v>
      </c>
      <c r="AJ120">
        <f t="shared" si="35"/>
        <v>1</v>
      </c>
      <c r="AK120">
        <f t="shared" si="35"/>
        <v>1</v>
      </c>
      <c r="AL120">
        <f t="shared" si="35"/>
        <v>1</v>
      </c>
      <c r="AM120">
        <f t="shared" si="35"/>
        <v>1</v>
      </c>
      <c r="AN120">
        <f t="shared" si="35"/>
        <v>1</v>
      </c>
      <c r="AO120">
        <f t="shared" si="35"/>
        <v>1</v>
      </c>
      <c r="AP120">
        <f t="shared" si="32"/>
        <v>1</v>
      </c>
      <c r="AQ120">
        <f t="shared" si="32"/>
        <v>1</v>
      </c>
      <c r="AR120">
        <f t="shared" si="32"/>
        <v>1</v>
      </c>
      <c r="AS120">
        <f t="shared" si="32"/>
        <v>1</v>
      </c>
      <c r="AT120">
        <f t="shared" si="32"/>
        <v>1</v>
      </c>
      <c r="AU120">
        <f t="shared" si="32"/>
        <v>1</v>
      </c>
      <c r="AV120">
        <f t="shared" si="32"/>
        <v>1</v>
      </c>
      <c r="AW120">
        <f t="shared" si="32"/>
        <v>1</v>
      </c>
      <c r="AX120">
        <f t="shared" si="32"/>
        <v>1</v>
      </c>
      <c r="AY120">
        <f t="shared" si="32"/>
        <v>1</v>
      </c>
      <c r="AZ120">
        <f t="shared" si="32"/>
        <v>1</v>
      </c>
      <c r="BA120">
        <f t="shared" si="32"/>
        <v>1</v>
      </c>
      <c r="BB120">
        <f t="shared" si="32"/>
        <v>1</v>
      </c>
      <c r="BC120">
        <f t="shared" si="33"/>
        <v>1</v>
      </c>
      <c r="BD120">
        <f t="shared" si="33"/>
        <v>1</v>
      </c>
      <c r="BE120">
        <f t="shared" si="33"/>
        <v>1</v>
      </c>
      <c r="BF120">
        <f t="shared" si="33"/>
        <v>1</v>
      </c>
      <c r="BG120">
        <f t="shared" si="33"/>
        <v>1</v>
      </c>
      <c r="BH120">
        <f t="shared" si="33"/>
        <v>1</v>
      </c>
      <c r="BI120">
        <f t="shared" si="33"/>
        <v>1</v>
      </c>
      <c r="BJ120">
        <f t="shared" si="33"/>
        <v>1</v>
      </c>
      <c r="BK120">
        <f t="shared" si="33"/>
        <v>1</v>
      </c>
      <c r="BL120">
        <f t="shared" si="33"/>
        <v>1</v>
      </c>
      <c r="BM120">
        <f t="shared" si="33"/>
        <v>1</v>
      </c>
      <c r="BN120">
        <f t="shared" si="33"/>
        <v>1</v>
      </c>
      <c r="BO120">
        <f t="shared" si="33"/>
        <v>1</v>
      </c>
      <c r="BP120">
        <f t="shared" si="33"/>
        <v>1</v>
      </c>
      <c r="BQ120">
        <f t="shared" si="33"/>
        <v>1</v>
      </c>
      <c r="BR120">
        <f t="shared" si="33"/>
        <v>1</v>
      </c>
      <c r="BS120">
        <f t="shared" si="34"/>
        <v>1</v>
      </c>
      <c r="BT120">
        <f t="shared" si="34"/>
        <v>1</v>
      </c>
      <c r="BU120">
        <f t="shared" si="34"/>
        <v>1</v>
      </c>
      <c r="BV120">
        <f t="shared" si="34"/>
        <v>1</v>
      </c>
      <c r="BW120">
        <f t="shared" si="34"/>
        <v>1</v>
      </c>
      <c r="BX120">
        <f t="shared" si="34"/>
        <v>1</v>
      </c>
      <c r="BY120">
        <f t="shared" si="34"/>
        <v>1</v>
      </c>
      <c r="BZ120">
        <f t="shared" si="34"/>
        <v>1</v>
      </c>
    </row>
    <row r="121" spans="1:78">
      <c r="A121" s="58"/>
      <c r="B121" s="7" t="e">
        <f>+_xlfn.XLOOKUP(I121,#REF!,#REF!)</f>
        <v>#REF!</v>
      </c>
      <c r="C121" s="8">
        <v>1</v>
      </c>
      <c r="D121" s="8" t="str">
        <f t="shared" si="25"/>
        <v>01-MK-26-10</v>
      </c>
      <c r="E121" s="58">
        <v>45536</v>
      </c>
      <c r="F121" s="70"/>
      <c r="G121" s="70"/>
      <c r="H121" s="9" t="s">
        <v>37</v>
      </c>
      <c r="I121" s="66" t="s">
        <v>852</v>
      </c>
      <c r="J121" s="7" t="str">
        <f>+_xlfn.XLOOKUP(I121,'R4'!B:B,'R4'!C:C)</f>
        <v>AMR - KAMYON - MAN - KH</v>
      </c>
      <c r="P121">
        <f t="shared" si="36"/>
        <v>0</v>
      </c>
      <c r="Q121">
        <f t="shared" si="36"/>
        <v>0</v>
      </c>
      <c r="R121">
        <f t="shared" si="36"/>
        <v>0</v>
      </c>
      <c r="S121">
        <f t="shared" si="36"/>
        <v>0</v>
      </c>
      <c r="T121">
        <f t="shared" si="36"/>
        <v>0</v>
      </c>
      <c r="U121">
        <f t="shared" si="36"/>
        <v>0</v>
      </c>
      <c r="V121">
        <f t="shared" si="36"/>
        <v>0</v>
      </c>
      <c r="W121">
        <f t="shared" si="36"/>
        <v>0</v>
      </c>
      <c r="X121">
        <f t="shared" si="36"/>
        <v>0</v>
      </c>
      <c r="Y121">
        <f t="shared" si="36"/>
        <v>0</v>
      </c>
      <c r="Z121">
        <f t="shared" si="36"/>
        <v>0</v>
      </c>
      <c r="AA121">
        <f t="shared" si="36"/>
        <v>1</v>
      </c>
      <c r="AB121">
        <f t="shared" si="36"/>
        <v>1</v>
      </c>
      <c r="AC121">
        <f t="shared" si="36"/>
        <v>1</v>
      </c>
      <c r="AD121">
        <f t="shared" si="36"/>
        <v>1</v>
      </c>
      <c r="AE121">
        <f t="shared" si="36"/>
        <v>1</v>
      </c>
      <c r="AF121">
        <f t="shared" si="35"/>
        <v>1</v>
      </c>
      <c r="AG121">
        <f t="shared" si="35"/>
        <v>1</v>
      </c>
      <c r="AH121">
        <f t="shared" si="35"/>
        <v>1</v>
      </c>
      <c r="AI121">
        <f t="shared" si="35"/>
        <v>1</v>
      </c>
      <c r="AJ121">
        <f t="shared" si="35"/>
        <v>1</v>
      </c>
      <c r="AK121">
        <f t="shared" si="35"/>
        <v>1</v>
      </c>
      <c r="AL121">
        <f t="shared" si="35"/>
        <v>1</v>
      </c>
      <c r="AM121">
        <f t="shared" si="35"/>
        <v>1</v>
      </c>
      <c r="AN121">
        <f t="shared" si="35"/>
        <v>1</v>
      </c>
      <c r="AO121">
        <f t="shared" si="35"/>
        <v>1</v>
      </c>
      <c r="AP121">
        <f t="shared" si="32"/>
        <v>1</v>
      </c>
      <c r="AQ121">
        <f t="shared" si="32"/>
        <v>1</v>
      </c>
      <c r="AR121">
        <f t="shared" si="32"/>
        <v>1</v>
      </c>
      <c r="AS121">
        <f t="shared" si="32"/>
        <v>1</v>
      </c>
      <c r="AT121">
        <f t="shared" si="32"/>
        <v>1</v>
      </c>
      <c r="AU121">
        <f t="shared" si="32"/>
        <v>1</v>
      </c>
      <c r="AV121">
        <f t="shared" si="32"/>
        <v>1</v>
      </c>
      <c r="AW121">
        <f t="shared" si="32"/>
        <v>1</v>
      </c>
      <c r="AX121">
        <f t="shared" si="32"/>
        <v>1</v>
      </c>
      <c r="AY121">
        <f t="shared" si="32"/>
        <v>1</v>
      </c>
      <c r="AZ121">
        <f t="shared" si="32"/>
        <v>1</v>
      </c>
      <c r="BA121">
        <f t="shared" si="32"/>
        <v>1</v>
      </c>
      <c r="BB121">
        <f t="shared" si="32"/>
        <v>1</v>
      </c>
      <c r="BC121">
        <f t="shared" si="33"/>
        <v>1</v>
      </c>
      <c r="BD121">
        <f t="shared" si="33"/>
        <v>1</v>
      </c>
      <c r="BE121">
        <f t="shared" si="33"/>
        <v>1</v>
      </c>
      <c r="BF121">
        <f t="shared" si="33"/>
        <v>1</v>
      </c>
      <c r="BG121">
        <f t="shared" si="33"/>
        <v>1</v>
      </c>
      <c r="BH121">
        <f t="shared" si="33"/>
        <v>1</v>
      </c>
      <c r="BI121">
        <f t="shared" si="33"/>
        <v>1</v>
      </c>
      <c r="BJ121">
        <f t="shared" si="33"/>
        <v>1</v>
      </c>
      <c r="BK121">
        <f t="shared" si="33"/>
        <v>1</v>
      </c>
      <c r="BL121">
        <f t="shared" si="33"/>
        <v>1</v>
      </c>
      <c r="BM121">
        <f t="shared" si="33"/>
        <v>1</v>
      </c>
      <c r="BN121">
        <f t="shared" si="33"/>
        <v>1</v>
      </c>
      <c r="BO121">
        <f t="shared" si="33"/>
        <v>1</v>
      </c>
      <c r="BP121">
        <f t="shared" si="33"/>
        <v>1</v>
      </c>
      <c r="BQ121">
        <f t="shared" si="33"/>
        <v>1</v>
      </c>
      <c r="BR121">
        <f t="shared" si="33"/>
        <v>1</v>
      </c>
      <c r="BS121">
        <f t="shared" si="34"/>
        <v>1</v>
      </c>
      <c r="BT121">
        <f t="shared" si="34"/>
        <v>1</v>
      </c>
      <c r="BU121">
        <f t="shared" si="34"/>
        <v>1</v>
      </c>
      <c r="BV121">
        <f t="shared" si="34"/>
        <v>1</v>
      </c>
      <c r="BW121">
        <f t="shared" si="34"/>
        <v>1</v>
      </c>
      <c r="BX121">
        <f t="shared" si="34"/>
        <v>1</v>
      </c>
      <c r="BY121">
        <f t="shared" si="34"/>
        <v>1</v>
      </c>
      <c r="BZ121">
        <f t="shared" si="34"/>
        <v>1</v>
      </c>
    </row>
    <row r="122" spans="1:78">
      <c r="A122" s="58"/>
      <c r="B122" s="7" t="e">
        <f>+_xlfn.XLOOKUP(I122,#REF!,#REF!)</f>
        <v>#REF!</v>
      </c>
      <c r="C122" s="8">
        <v>1</v>
      </c>
      <c r="D122" s="8" t="str">
        <f t="shared" si="25"/>
        <v>01-MK-26-10</v>
      </c>
      <c r="E122" s="58">
        <v>45536</v>
      </c>
      <c r="F122" s="70"/>
      <c r="G122" s="70"/>
      <c r="H122" s="9" t="s">
        <v>37</v>
      </c>
      <c r="I122" s="66" t="s">
        <v>855</v>
      </c>
      <c r="J122" s="7" t="str">
        <f>+_xlfn.XLOOKUP(I122,'R4'!B:B,'R4'!C:C)</f>
        <v>AMR - KAMYON - MAN - KH</v>
      </c>
      <c r="P122">
        <f t="shared" si="36"/>
        <v>0</v>
      </c>
      <c r="Q122">
        <f t="shared" si="36"/>
        <v>0</v>
      </c>
      <c r="R122">
        <f t="shared" si="36"/>
        <v>0</v>
      </c>
      <c r="S122">
        <f t="shared" si="36"/>
        <v>0</v>
      </c>
      <c r="T122">
        <f t="shared" si="36"/>
        <v>0</v>
      </c>
      <c r="U122">
        <f t="shared" si="36"/>
        <v>0</v>
      </c>
      <c r="V122">
        <f t="shared" si="36"/>
        <v>0</v>
      </c>
      <c r="W122">
        <f t="shared" si="36"/>
        <v>0</v>
      </c>
      <c r="X122">
        <f t="shared" si="36"/>
        <v>0</v>
      </c>
      <c r="Y122">
        <f t="shared" si="36"/>
        <v>0</v>
      </c>
      <c r="Z122">
        <f t="shared" si="36"/>
        <v>0</v>
      </c>
      <c r="AA122">
        <f t="shared" si="36"/>
        <v>1</v>
      </c>
      <c r="AB122">
        <f t="shared" si="36"/>
        <v>1</v>
      </c>
      <c r="AC122">
        <f t="shared" si="36"/>
        <v>1</v>
      </c>
      <c r="AD122">
        <f t="shared" si="36"/>
        <v>1</v>
      </c>
      <c r="AE122">
        <f t="shared" si="36"/>
        <v>1</v>
      </c>
      <c r="AF122">
        <f t="shared" si="35"/>
        <v>1</v>
      </c>
      <c r="AG122">
        <f t="shared" si="35"/>
        <v>1</v>
      </c>
      <c r="AH122">
        <f t="shared" si="35"/>
        <v>1</v>
      </c>
      <c r="AI122">
        <f t="shared" si="35"/>
        <v>1</v>
      </c>
      <c r="AJ122">
        <f t="shared" si="35"/>
        <v>1</v>
      </c>
      <c r="AK122">
        <f t="shared" si="35"/>
        <v>1</v>
      </c>
      <c r="AL122">
        <f t="shared" si="35"/>
        <v>1</v>
      </c>
      <c r="AM122">
        <f t="shared" si="35"/>
        <v>1</v>
      </c>
      <c r="AN122">
        <f t="shared" si="35"/>
        <v>1</v>
      </c>
      <c r="AO122">
        <f t="shared" si="35"/>
        <v>1</v>
      </c>
      <c r="AP122">
        <f t="shared" si="32"/>
        <v>1</v>
      </c>
      <c r="AQ122">
        <f t="shared" si="32"/>
        <v>1</v>
      </c>
      <c r="AR122">
        <f t="shared" si="32"/>
        <v>1</v>
      </c>
      <c r="AS122">
        <f t="shared" si="32"/>
        <v>1</v>
      </c>
      <c r="AT122">
        <f t="shared" si="32"/>
        <v>1</v>
      </c>
      <c r="AU122">
        <f t="shared" si="32"/>
        <v>1</v>
      </c>
      <c r="AV122">
        <f t="shared" si="32"/>
        <v>1</v>
      </c>
      <c r="AW122">
        <f t="shared" si="32"/>
        <v>1</v>
      </c>
      <c r="AX122">
        <f t="shared" si="32"/>
        <v>1</v>
      </c>
      <c r="AY122">
        <f t="shared" si="32"/>
        <v>1</v>
      </c>
      <c r="AZ122">
        <f t="shared" si="32"/>
        <v>1</v>
      </c>
      <c r="BA122">
        <f t="shared" si="32"/>
        <v>1</v>
      </c>
      <c r="BB122">
        <f t="shared" si="32"/>
        <v>1</v>
      </c>
      <c r="BC122">
        <f t="shared" si="33"/>
        <v>1</v>
      </c>
      <c r="BD122">
        <f t="shared" si="33"/>
        <v>1</v>
      </c>
      <c r="BE122">
        <f t="shared" si="33"/>
        <v>1</v>
      </c>
      <c r="BF122">
        <f t="shared" si="33"/>
        <v>1</v>
      </c>
      <c r="BG122">
        <f t="shared" si="33"/>
        <v>1</v>
      </c>
      <c r="BH122">
        <f t="shared" si="33"/>
        <v>1</v>
      </c>
      <c r="BI122">
        <f t="shared" si="33"/>
        <v>1</v>
      </c>
      <c r="BJ122">
        <f t="shared" si="33"/>
        <v>1</v>
      </c>
      <c r="BK122">
        <f t="shared" si="33"/>
        <v>1</v>
      </c>
      <c r="BL122">
        <f t="shared" si="33"/>
        <v>1</v>
      </c>
      <c r="BM122">
        <f t="shared" si="33"/>
        <v>1</v>
      </c>
      <c r="BN122">
        <f t="shared" si="33"/>
        <v>1</v>
      </c>
      <c r="BO122">
        <f t="shared" si="33"/>
        <v>1</v>
      </c>
      <c r="BP122">
        <f t="shared" si="33"/>
        <v>1</v>
      </c>
      <c r="BQ122">
        <f t="shared" si="33"/>
        <v>1</v>
      </c>
      <c r="BR122">
        <f t="shared" ref="BR122:BZ185" si="37">+IF(BR$2&gt;=$E122,1,0)*$C122</f>
        <v>1</v>
      </c>
      <c r="BS122">
        <f t="shared" si="37"/>
        <v>1</v>
      </c>
      <c r="BT122">
        <f t="shared" si="37"/>
        <v>1</v>
      </c>
      <c r="BU122">
        <f t="shared" si="37"/>
        <v>1</v>
      </c>
      <c r="BV122">
        <f t="shared" si="37"/>
        <v>1</v>
      </c>
      <c r="BW122">
        <f t="shared" si="37"/>
        <v>1</v>
      </c>
      <c r="BX122">
        <f t="shared" si="37"/>
        <v>1</v>
      </c>
      <c r="BY122">
        <f t="shared" si="37"/>
        <v>1</v>
      </c>
      <c r="BZ122">
        <f t="shared" si="37"/>
        <v>1</v>
      </c>
    </row>
    <row r="123" spans="1:78">
      <c r="A123" s="58"/>
      <c r="B123" s="7" t="e">
        <f>+_xlfn.XLOOKUP(I123,#REF!,#REF!)</f>
        <v>#REF!</v>
      </c>
      <c r="C123" s="8">
        <v>1</v>
      </c>
      <c r="D123" s="8" t="str">
        <f t="shared" si="25"/>
        <v>01-MK-26-10</v>
      </c>
      <c r="E123" s="58">
        <v>45536</v>
      </c>
      <c r="F123" s="70"/>
      <c r="G123" s="70"/>
      <c r="H123" s="9" t="s">
        <v>37</v>
      </c>
      <c r="I123" s="66" t="s">
        <v>858</v>
      </c>
      <c r="J123" s="7" t="str">
        <f>+_xlfn.XLOOKUP(I123,'R4'!B:B,'R4'!C:C)</f>
        <v>AMR - KAMYON - MAN - KH</v>
      </c>
      <c r="P123">
        <f t="shared" si="36"/>
        <v>0</v>
      </c>
      <c r="Q123">
        <f t="shared" si="36"/>
        <v>0</v>
      </c>
      <c r="R123">
        <f t="shared" si="36"/>
        <v>0</v>
      </c>
      <c r="S123">
        <f t="shared" si="36"/>
        <v>0</v>
      </c>
      <c r="T123">
        <f t="shared" si="36"/>
        <v>0</v>
      </c>
      <c r="U123">
        <f t="shared" si="36"/>
        <v>0</v>
      </c>
      <c r="V123">
        <f t="shared" si="36"/>
        <v>0</v>
      </c>
      <c r="W123">
        <f t="shared" si="36"/>
        <v>0</v>
      </c>
      <c r="X123">
        <f t="shared" si="36"/>
        <v>0</v>
      </c>
      <c r="Y123">
        <f t="shared" si="36"/>
        <v>0</v>
      </c>
      <c r="Z123">
        <f t="shared" si="36"/>
        <v>0</v>
      </c>
      <c r="AA123">
        <f t="shared" si="36"/>
        <v>1</v>
      </c>
      <c r="AB123">
        <f t="shared" si="36"/>
        <v>1</v>
      </c>
      <c r="AC123">
        <f t="shared" si="36"/>
        <v>1</v>
      </c>
      <c r="AD123">
        <f t="shared" si="36"/>
        <v>1</v>
      </c>
      <c r="AE123">
        <f t="shared" si="36"/>
        <v>1</v>
      </c>
      <c r="AF123">
        <f t="shared" si="35"/>
        <v>1</v>
      </c>
      <c r="AG123">
        <f t="shared" si="35"/>
        <v>1</v>
      </c>
      <c r="AH123">
        <f t="shared" si="35"/>
        <v>1</v>
      </c>
      <c r="AI123">
        <f t="shared" si="35"/>
        <v>1</v>
      </c>
      <c r="AJ123">
        <f t="shared" si="35"/>
        <v>1</v>
      </c>
      <c r="AK123">
        <f t="shared" si="35"/>
        <v>1</v>
      </c>
      <c r="AL123">
        <f t="shared" si="35"/>
        <v>1</v>
      </c>
      <c r="AM123">
        <f t="shared" si="35"/>
        <v>1</v>
      </c>
      <c r="AN123">
        <f t="shared" si="35"/>
        <v>1</v>
      </c>
      <c r="AO123">
        <f t="shared" si="35"/>
        <v>1</v>
      </c>
      <c r="AP123">
        <f t="shared" si="32"/>
        <v>1</v>
      </c>
      <c r="AQ123">
        <f t="shared" si="32"/>
        <v>1</v>
      </c>
      <c r="AR123">
        <f t="shared" si="32"/>
        <v>1</v>
      </c>
      <c r="AS123">
        <f t="shared" si="32"/>
        <v>1</v>
      </c>
      <c r="AT123">
        <f t="shared" si="32"/>
        <v>1</v>
      </c>
      <c r="AU123">
        <f t="shared" si="32"/>
        <v>1</v>
      </c>
      <c r="AV123">
        <f t="shared" si="32"/>
        <v>1</v>
      </c>
      <c r="AW123">
        <f t="shared" si="32"/>
        <v>1</v>
      </c>
      <c r="AX123">
        <f t="shared" si="32"/>
        <v>1</v>
      </c>
      <c r="AY123">
        <f t="shared" si="32"/>
        <v>1</v>
      </c>
      <c r="AZ123">
        <f t="shared" si="32"/>
        <v>1</v>
      </c>
      <c r="BA123">
        <f t="shared" si="32"/>
        <v>1</v>
      </c>
      <c r="BB123">
        <f t="shared" si="32"/>
        <v>1</v>
      </c>
      <c r="BC123">
        <f t="shared" ref="BC123:BR141" si="38">+IF(BC$2&gt;=$E123,1,0)*$C123</f>
        <v>1</v>
      </c>
      <c r="BD123">
        <f t="shared" si="38"/>
        <v>1</v>
      </c>
      <c r="BE123">
        <f t="shared" si="38"/>
        <v>1</v>
      </c>
      <c r="BF123">
        <f t="shared" si="38"/>
        <v>1</v>
      </c>
      <c r="BG123">
        <f t="shared" si="38"/>
        <v>1</v>
      </c>
      <c r="BH123">
        <f t="shared" si="38"/>
        <v>1</v>
      </c>
      <c r="BI123">
        <f t="shared" si="38"/>
        <v>1</v>
      </c>
      <c r="BJ123">
        <f t="shared" si="38"/>
        <v>1</v>
      </c>
      <c r="BK123">
        <f t="shared" si="38"/>
        <v>1</v>
      </c>
      <c r="BL123">
        <f t="shared" si="38"/>
        <v>1</v>
      </c>
      <c r="BM123">
        <f t="shared" si="38"/>
        <v>1</v>
      </c>
      <c r="BN123">
        <f t="shared" si="38"/>
        <v>1</v>
      </c>
      <c r="BO123">
        <f t="shared" si="38"/>
        <v>1</v>
      </c>
      <c r="BP123">
        <f t="shared" si="38"/>
        <v>1</v>
      </c>
      <c r="BQ123">
        <f t="shared" si="38"/>
        <v>1</v>
      </c>
      <c r="BR123">
        <f t="shared" si="38"/>
        <v>1</v>
      </c>
      <c r="BS123">
        <f t="shared" si="37"/>
        <v>1</v>
      </c>
      <c r="BT123">
        <f t="shared" si="37"/>
        <v>1</v>
      </c>
      <c r="BU123">
        <f t="shared" si="37"/>
        <v>1</v>
      </c>
      <c r="BV123">
        <f t="shared" si="37"/>
        <v>1</v>
      </c>
      <c r="BW123">
        <f t="shared" si="37"/>
        <v>1</v>
      </c>
      <c r="BX123">
        <f t="shared" si="37"/>
        <v>1</v>
      </c>
      <c r="BY123">
        <f t="shared" si="37"/>
        <v>1</v>
      </c>
      <c r="BZ123">
        <f t="shared" si="37"/>
        <v>1</v>
      </c>
    </row>
    <row r="124" spans="1:78">
      <c r="A124" s="58"/>
      <c r="B124" s="7" t="e">
        <f>+_xlfn.XLOOKUP(I124,#REF!,#REF!)</f>
        <v>#REF!</v>
      </c>
      <c r="C124" s="8">
        <v>1</v>
      </c>
      <c r="D124" s="8" t="str">
        <f t="shared" si="25"/>
        <v>01-MK-26-10</v>
      </c>
      <c r="E124" s="58">
        <v>45536</v>
      </c>
      <c r="F124" s="70"/>
      <c r="G124" s="70"/>
      <c r="H124" s="9" t="s">
        <v>37</v>
      </c>
      <c r="I124" s="66" t="s">
        <v>861</v>
      </c>
      <c r="J124" s="7" t="str">
        <f>+_xlfn.XLOOKUP(I124,'R4'!B:B,'R4'!C:C)</f>
        <v>AMR - KAMYON - MAN - KH</v>
      </c>
      <c r="P124">
        <f t="shared" si="36"/>
        <v>0</v>
      </c>
      <c r="Q124">
        <f t="shared" si="36"/>
        <v>0</v>
      </c>
      <c r="R124">
        <f t="shared" si="36"/>
        <v>0</v>
      </c>
      <c r="S124">
        <f t="shared" si="36"/>
        <v>0</v>
      </c>
      <c r="T124">
        <f t="shared" si="36"/>
        <v>0</v>
      </c>
      <c r="U124">
        <f t="shared" si="36"/>
        <v>0</v>
      </c>
      <c r="V124">
        <f t="shared" si="36"/>
        <v>0</v>
      </c>
      <c r="W124">
        <f t="shared" si="36"/>
        <v>0</v>
      </c>
      <c r="X124">
        <f t="shared" si="36"/>
        <v>0</v>
      </c>
      <c r="Y124">
        <f t="shared" si="36"/>
        <v>0</v>
      </c>
      <c r="Z124">
        <f t="shared" si="36"/>
        <v>0</v>
      </c>
      <c r="AA124">
        <f t="shared" si="36"/>
        <v>1</v>
      </c>
      <c r="AB124">
        <f t="shared" si="36"/>
        <v>1</v>
      </c>
      <c r="AC124">
        <f t="shared" si="36"/>
        <v>1</v>
      </c>
      <c r="AD124">
        <f t="shared" si="36"/>
        <v>1</v>
      </c>
      <c r="AE124">
        <f t="shared" si="36"/>
        <v>1</v>
      </c>
      <c r="AF124">
        <f t="shared" si="35"/>
        <v>1</v>
      </c>
      <c r="AG124">
        <f t="shared" si="35"/>
        <v>1</v>
      </c>
      <c r="AH124">
        <f t="shared" si="35"/>
        <v>1</v>
      </c>
      <c r="AI124">
        <f t="shared" si="35"/>
        <v>1</v>
      </c>
      <c r="AJ124">
        <f t="shared" si="35"/>
        <v>1</v>
      </c>
      <c r="AK124">
        <f t="shared" si="35"/>
        <v>1</v>
      </c>
      <c r="AL124">
        <f t="shared" si="35"/>
        <v>1</v>
      </c>
      <c r="AM124">
        <f t="shared" si="35"/>
        <v>1</v>
      </c>
      <c r="AN124">
        <f t="shared" si="35"/>
        <v>1</v>
      </c>
      <c r="AO124">
        <f t="shared" si="35"/>
        <v>1</v>
      </c>
      <c r="AP124">
        <f t="shared" si="32"/>
        <v>1</v>
      </c>
      <c r="AQ124">
        <f t="shared" si="32"/>
        <v>1</v>
      </c>
      <c r="AR124">
        <f t="shared" si="32"/>
        <v>1</v>
      </c>
      <c r="AS124">
        <f t="shared" si="32"/>
        <v>1</v>
      </c>
      <c r="AT124">
        <f t="shared" si="32"/>
        <v>1</v>
      </c>
      <c r="AU124">
        <f t="shared" si="32"/>
        <v>1</v>
      </c>
      <c r="AV124">
        <f t="shared" si="32"/>
        <v>1</v>
      </c>
      <c r="AW124">
        <f t="shared" si="32"/>
        <v>1</v>
      </c>
      <c r="AX124">
        <f t="shared" si="32"/>
        <v>1</v>
      </c>
      <c r="AY124">
        <f t="shared" si="32"/>
        <v>1</v>
      </c>
      <c r="AZ124">
        <f t="shared" si="32"/>
        <v>1</v>
      </c>
      <c r="BA124">
        <f t="shared" si="32"/>
        <v>1</v>
      </c>
      <c r="BB124">
        <f t="shared" si="32"/>
        <v>1</v>
      </c>
      <c r="BC124">
        <f t="shared" si="38"/>
        <v>1</v>
      </c>
      <c r="BD124">
        <f t="shared" si="38"/>
        <v>1</v>
      </c>
      <c r="BE124">
        <f t="shared" si="38"/>
        <v>1</v>
      </c>
      <c r="BF124">
        <f t="shared" si="38"/>
        <v>1</v>
      </c>
      <c r="BG124">
        <f t="shared" si="38"/>
        <v>1</v>
      </c>
      <c r="BH124">
        <f t="shared" si="38"/>
        <v>1</v>
      </c>
      <c r="BI124">
        <f t="shared" si="38"/>
        <v>1</v>
      </c>
      <c r="BJ124">
        <f t="shared" si="38"/>
        <v>1</v>
      </c>
      <c r="BK124">
        <f t="shared" si="38"/>
        <v>1</v>
      </c>
      <c r="BL124">
        <f t="shared" si="38"/>
        <v>1</v>
      </c>
      <c r="BM124">
        <f t="shared" si="38"/>
        <v>1</v>
      </c>
      <c r="BN124">
        <f t="shared" si="38"/>
        <v>1</v>
      </c>
      <c r="BO124">
        <f t="shared" si="38"/>
        <v>1</v>
      </c>
      <c r="BP124">
        <f t="shared" si="38"/>
        <v>1</v>
      </c>
      <c r="BQ124">
        <f t="shared" si="38"/>
        <v>1</v>
      </c>
      <c r="BR124">
        <f t="shared" si="38"/>
        <v>1</v>
      </c>
      <c r="BS124">
        <f t="shared" si="37"/>
        <v>1</v>
      </c>
      <c r="BT124">
        <f t="shared" si="37"/>
        <v>1</v>
      </c>
      <c r="BU124">
        <f t="shared" si="37"/>
        <v>1</v>
      </c>
      <c r="BV124">
        <f t="shared" si="37"/>
        <v>1</v>
      </c>
      <c r="BW124">
        <f t="shared" si="37"/>
        <v>1</v>
      </c>
      <c r="BX124">
        <f t="shared" si="37"/>
        <v>1</v>
      </c>
      <c r="BY124">
        <f t="shared" si="37"/>
        <v>1</v>
      </c>
      <c r="BZ124">
        <f t="shared" si="37"/>
        <v>1</v>
      </c>
    </row>
    <row r="125" spans="1:78">
      <c r="A125" s="58"/>
      <c r="B125" s="7" t="e">
        <f>+_xlfn.XLOOKUP(I125,#REF!,#REF!)</f>
        <v>#REF!</v>
      </c>
      <c r="C125" s="8">
        <v>1</v>
      </c>
      <c r="D125" s="8" t="str">
        <f t="shared" si="25"/>
        <v>01-MK-26-10</v>
      </c>
      <c r="E125" s="58">
        <v>45536</v>
      </c>
      <c r="F125" s="70"/>
      <c r="G125" s="70"/>
      <c r="H125" s="9" t="s">
        <v>37</v>
      </c>
      <c r="I125" s="66" t="s">
        <v>864</v>
      </c>
      <c r="J125" s="7" t="str">
        <f>+_xlfn.XLOOKUP(I125,'R4'!B:B,'R4'!C:C)</f>
        <v>AMR - KAMYON - MAN - KH</v>
      </c>
      <c r="P125">
        <f t="shared" si="36"/>
        <v>0</v>
      </c>
      <c r="Q125">
        <f t="shared" si="36"/>
        <v>0</v>
      </c>
      <c r="R125">
        <f t="shared" si="36"/>
        <v>0</v>
      </c>
      <c r="S125">
        <f t="shared" si="36"/>
        <v>0</v>
      </c>
      <c r="T125">
        <f t="shared" si="36"/>
        <v>0</v>
      </c>
      <c r="U125">
        <f t="shared" si="36"/>
        <v>0</v>
      </c>
      <c r="V125">
        <f t="shared" si="36"/>
        <v>0</v>
      </c>
      <c r="W125">
        <f t="shared" si="36"/>
        <v>0</v>
      </c>
      <c r="X125">
        <f t="shared" si="36"/>
        <v>0</v>
      </c>
      <c r="Y125">
        <f t="shared" si="36"/>
        <v>0</v>
      </c>
      <c r="Z125">
        <f t="shared" si="36"/>
        <v>0</v>
      </c>
      <c r="AA125">
        <f t="shared" si="36"/>
        <v>1</v>
      </c>
      <c r="AB125">
        <f t="shared" si="36"/>
        <v>1</v>
      </c>
      <c r="AC125">
        <f t="shared" si="36"/>
        <v>1</v>
      </c>
      <c r="AD125">
        <f t="shared" si="36"/>
        <v>1</v>
      </c>
      <c r="AE125">
        <f t="shared" ref="AE125:AT140" si="39">+IF(AE$2&gt;=$E125,1,0)*$C125</f>
        <v>1</v>
      </c>
      <c r="AF125">
        <f t="shared" si="39"/>
        <v>1</v>
      </c>
      <c r="AG125">
        <f t="shared" si="39"/>
        <v>1</v>
      </c>
      <c r="AH125">
        <f t="shared" si="39"/>
        <v>1</v>
      </c>
      <c r="AI125">
        <f t="shared" si="39"/>
        <v>1</v>
      </c>
      <c r="AJ125">
        <f t="shared" si="39"/>
        <v>1</v>
      </c>
      <c r="AK125">
        <f t="shared" si="39"/>
        <v>1</v>
      </c>
      <c r="AL125">
        <f t="shared" si="39"/>
        <v>1</v>
      </c>
      <c r="AM125">
        <f t="shared" si="39"/>
        <v>1</v>
      </c>
      <c r="AN125">
        <f t="shared" si="39"/>
        <v>1</v>
      </c>
      <c r="AO125">
        <f t="shared" si="39"/>
        <v>1</v>
      </c>
      <c r="AP125">
        <f t="shared" si="39"/>
        <v>1</v>
      </c>
      <c r="AQ125">
        <f t="shared" si="39"/>
        <v>1</v>
      </c>
      <c r="AR125">
        <f t="shared" si="39"/>
        <v>1</v>
      </c>
      <c r="AS125">
        <f t="shared" si="39"/>
        <v>1</v>
      </c>
      <c r="AT125">
        <f t="shared" si="39"/>
        <v>1</v>
      </c>
      <c r="AU125">
        <f t="shared" si="32"/>
        <v>1</v>
      </c>
      <c r="AV125">
        <f t="shared" si="32"/>
        <v>1</v>
      </c>
      <c r="AW125">
        <f t="shared" si="32"/>
        <v>1</v>
      </c>
      <c r="AX125">
        <f t="shared" si="32"/>
        <v>1</v>
      </c>
      <c r="AY125">
        <f t="shared" si="32"/>
        <v>1</v>
      </c>
      <c r="AZ125">
        <f t="shared" si="32"/>
        <v>1</v>
      </c>
      <c r="BA125">
        <f t="shared" si="32"/>
        <v>1</v>
      </c>
      <c r="BB125">
        <f t="shared" si="32"/>
        <v>1</v>
      </c>
      <c r="BC125">
        <f t="shared" si="38"/>
        <v>1</v>
      </c>
      <c r="BD125">
        <f t="shared" si="38"/>
        <v>1</v>
      </c>
      <c r="BE125">
        <f t="shared" si="38"/>
        <v>1</v>
      </c>
      <c r="BF125">
        <f t="shared" si="38"/>
        <v>1</v>
      </c>
      <c r="BG125">
        <f t="shared" si="38"/>
        <v>1</v>
      </c>
      <c r="BH125">
        <f t="shared" si="38"/>
        <v>1</v>
      </c>
      <c r="BI125">
        <f t="shared" si="38"/>
        <v>1</v>
      </c>
      <c r="BJ125">
        <f t="shared" si="38"/>
        <v>1</v>
      </c>
      <c r="BK125">
        <f t="shared" si="38"/>
        <v>1</v>
      </c>
      <c r="BL125">
        <f t="shared" si="38"/>
        <v>1</v>
      </c>
      <c r="BM125">
        <f t="shared" si="38"/>
        <v>1</v>
      </c>
      <c r="BN125">
        <f t="shared" si="38"/>
        <v>1</v>
      </c>
      <c r="BO125">
        <f t="shared" si="38"/>
        <v>1</v>
      </c>
      <c r="BP125">
        <f t="shared" si="38"/>
        <v>1</v>
      </c>
      <c r="BQ125">
        <f t="shared" si="38"/>
        <v>1</v>
      </c>
      <c r="BR125">
        <f t="shared" si="38"/>
        <v>1</v>
      </c>
      <c r="BS125">
        <f t="shared" si="37"/>
        <v>1</v>
      </c>
      <c r="BT125">
        <f t="shared" si="37"/>
        <v>1</v>
      </c>
      <c r="BU125">
        <f t="shared" si="37"/>
        <v>1</v>
      </c>
      <c r="BV125">
        <f t="shared" si="37"/>
        <v>1</v>
      </c>
      <c r="BW125">
        <f t="shared" si="37"/>
        <v>1</v>
      </c>
      <c r="BX125">
        <f t="shared" si="37"/>
        <v>1</v>
      </c>
      <c r="BY125">
        <f t="shared" si="37"/>
        <v>1</v>
      </c>
      <c r="BZ125">
        <f t="shared" si="37"/>
        <v>1</v>
      </c>
    </row>
    <row r="126" spans="1:78">
      <c r="A126" s="58"/>
      <c r="B126" s="7" t="e">
        <f>+_xlfn.XLOOKUP(I126,#REF!,#REF!)</f>
        <v>#REF!</v>
      </c>
      <c r="C126" s="8">
        <v>1</v>
      </c>
      <c r="D126" s="8" t="str">
        <f t="shared" si="25"/>
        <v>01-MK-26-10</v>
      </c>
      <c r="E126" s="58">
        <v>45536</v>
      </c>
      <c r="F126" s="70"/>
      <c r="G126" s="70"/>
      <c r="H126" s="9" t="s">
        <v>37</v>
      </c>
      <c r="I126" s="66" t="s">
        <v>867</v>
      </c>
      <c r="J126" s="7" t="str">
        <f>+_xlfn.XLOOKUP(I126,'R4'!B:B,'R4'!C:C)</f>
        <v>AMR - KAMYON - MAN - KH</v>
      </c>
      <c r="P126">
        <f t="shared" ref="P126:AE141" si="40">+IF(P$2&gt;=$E126,1,0)*$C126</f>
        <v>0</v>
      </c>
      <c r="Q126">
        <f t="shared" si="40"/>
        <v>0</v>
      </c>
      <c r="R126">
        <f t="shared" si="40"/>
        <v>0</v>
      </c>
      <c r="S126">
        <f t="shared" si="40"/>
        <v>0</v>
      </c>
      <c r="T126">
        <f t="shared" si="40"/>
        <v>0</v>
      </c>
      <c r="U126">
        <f t="shared" si="40"/>
        <v>0</v>
      </c>
      <c r="V126">
        <f t="shared" si="40"/>
        <v>0</v>
      </c>
      <c r="W126">
        <f t="shared" si="40"/>
        <v>0</v>
      </c>
      <c r="X126">
        <f t="shared" si="40"/>
        <v>0</v>
      </c>
      <c r="Y126">
        <f t="shared" si="40"/>
        <v>0</v>
      </c>
      <c r="Z126">
        <f t="shared" si="40"/>
        <v>0</v>
      </c>
      <c r="AA126">
        <f t="shared" si="40"/>
        <v>1</v>
      </c>
      <c r="AB126">
        <f t="shared" si="40"/>
        <v>1</v>
      </c>
      <c r="AC126">
        <f t="shared" si="40"/>
        <v>1</v>
      </c>
      <c r="AD126">
        <f t="shared" si="40"/>
        <v>1</v>
      </c>
      <c r="AE126">
        <f t="shared" si="40"/>
        <v>1</v>
      </c>
      <c r="AF126">
        <f t="shared" si="39"/>
        <v>1</v>
      </c>
      <c r="AG126">
        <f t="shared" si="39"/>
        <v>1</v>
      </c>
      <c r="AH126">
        <f t="shared" si="39"/>
        <v>1</v>
      </c>
      <c r="AI126">
        <f t="shared" si="39"/>
        <v>1</v>
      </c>
      <c r="AJ126">
        <f t="shared" si="39"/>
        <v>1</v>
      </c>
      <c r="AK126">
        <f t="shared" si="39"/>
        <v>1</v>
      </c>
      <c r="AL126">
        <f t="shared" si="39"/>
        <v>1</v>
      </c>
      <c r="AM126">
        <f t="shared" si="39"/>
        <v>1</v>
      </c>
      <c r="AN126">
        <f t="shared" si="39"/>
        <v>1</v>
      </c>
      <c r="AO126">
        <f t="shared" si="39"/>
        <v>1</v>
      </c>
      <c r="AP126">
        <f t="shared" si="39"/>
        <v>1</v>
      </c>
      <c r="AQ126">
        <f t="shared" si="39"/>
        <v>1</v>
      </c>
      <c r="AR126">
        <f t="shared" si="39"/>
        <v>1</v>
      </c>
      <c r="AS126">
        <f t="shared" si="39"/>
        <v>1</v>
      </c>
      <c r="AT126">
        <f t="shared" si="39"/>
        <v>1</v>
      </c>
      <c r="AU126">
        <f t="shared" si="32"/>
        <v>1</v>
      </c>
      <c r="AV126">
        <f t="shared" si="32"/>
        <v>1</v>
      </c>
      <c r="AW126">
        <f t="shared" si="32"/>
        <v>1</v>
      </c>
      <c r="AX126">
        <f t="shared" si="32"/>
        <v>1</v>
      </c>
      <c r="AY126">
        <f t="shared" si="32"/>
        <v>1</v>
      </c>
      <c r="AZ126">
        <f t="shared" si="32"/>
        <v>1</v>
      </c>
      <c r="BA126">
        <f t="shared" si="32"/>
        <v>1</v>
      </c>
      <c r="BB126">
        <f t="shared" ref="BB126:BQ141" si="41">+IF(BB$2&gt;=$E126,1,0)*$C126</f>
        <v>1</v>
      </c>
      <c r="BC126">
        <f t="shared" si="41"/>
        <v>1</v>
      </c>
      <c r="BD126">
        <f t="shared" si="41"/>
        <v>1</v>
      </c>
      <c r="BE126">
        <f t="shared" si="41"/>
        <v>1</v>
      </c>
      <c r="BF126">
        <f t="shared" si="41"/>
        <v>1</v>
      </c>
      <c r="BG126">
        <f t="shared" si="41"/>
        <v>1</v>
      </c>
      <c r="BH126">
        <f t="shared" si="41"/>
        <v>1</v>
      </c>
      <c r="BI126">
        <f t="shared" si="41"/>
        <v>1</v>
      </c>
      <c r="BJ126">
        <f t="shared" si="41"/>
        <v>1</v>
      </c>
      <c r="BK126">
        <f t="shared" si="41"/>
        <v>1</v>
      </c>
      <c r="BL126">
        <f t="shared" si="41"/>
        <v>1</v>
      </c>
      <c r="BM126">
        <f t="shared" si="41"/>
        <v>1</v>
      </c>
      <c r="BN126">
        <f t="shared" si="41"/>
        <v>1</v>
      </c>
      <c r="BO126">
        <f t="shared" si="41"/>
        <v>1</v>
      </c>
      <c r="BP126">
        <f t="shared" si="41"/>
        <v>1</v>
      </c>
      <c r="BQ126">
        <f t="shared" si="41"/>
        <v>1</v>
      </c>
      <c r="BR126">
        <f t="shared" si="38"/>
        <v>1</v>
      </c>
      <c r="BS126">
        <f t="shared" si="37"/>
        <v>1</v>
      </c>
      <c r="BT126">
        <f t="shared" si="37"/>
        <v>1</v>
      </c>
      <c r="BU126">
        <f t="shared" si="37"/>
        <v>1</v>
      </c>
      <c r="BV126">
        <f t="shared" si="37"/>
        <v>1</v>
      </c>
      <c r="BW126">
        <f t="shared" si="37"/>
        <v>1</v>
      </c>
      <c r="BX126">
        <f t="shared" si="37"/>
        <v>1</v>
      </c>
      <c r="BY126">
        <f t="shared" si="37"/>
        <v>1</v>
      </c>
      <c r="BZ126">
        <f t="shared" si="37"/>
        <v>1</v>
      </c>
    </row>
    <row r="127" spans="1:78">
      <c r="A127" s="58"/>
      <c r="B127" s="7" t="e">
        <f>+_xlfn.XLOOKUP(I127,#REF!,#REF!)</f>
        <v>#REF!</v>
      </c>
      <c r="C127" s="8">
        <v>1</v>
      </c>
      <c r="D127" s="8" t="str">
        <f t="shared" si="25"/>
        <v>01-MK-26-10</v>
      </c>
      <c r="E127" s="58">
        <v>45536</v>
      </c>
      <c r="F127" s="70"/>
      <c r="G127" s="70"/>
      <c r="H127" s="9" t="s">
        <v>37</v>
      </c>
      <c r="I127" s="66" t="s">
        <v>870</v>
      </c>
      <c r="J127" s="7" t="str">
        <f>+_xlfn.XLOOKUP(I127,'R4'!B:B,'R4'!C:C)</f>
        <v>AMR - KAMYON - MAN - KH</v>
      </c>
      <c r="P127">
        <f t="shared" si="40"/>
        <v>0</v>
      </c>
      <c r="Q127">
        <f t="shared" si="40"/>
        <v>0</v>
      </c>
      <c r="R127">
        <f t="shared" si="40"/>
        <v>0</v>
      </c>
      <c r="S127">
        <f t="shared" si="40"/>
        <v>0</v>
      </c>
      <c r="T127">
        <f t="shared" si="40"/>
        <v>0</v>
      </c>
      <c r="U127">
        <f t="shared" si="40"/>
        <v>0</v>
      </c>
      <c r="V127">
        <f t="shared" si="40"/>
        <v>0</v>
      </c>
      <c r="W127">
        <f t="shared" si="40"/>
        <v>0</v>
      </c>
      <c r="X127">
        <f t="shared" si="40"/>
        <v>0</v>
      </c>
      <c r="Y127">
        <f t="shared" si="40"/>
        <v>0</v>
      </c>
      <c r="Z127">
        <f t="shared" si="40"/>
        <v>0</v>
      </c>
      <c r="AA127">
        <f t="shared" si="40"/>
        <v>1</v>
      </c>
      <c r="AB127">
        <f t="shared" si="40"/>
        <v>1</v>
      </c>
      <c r="AC127">
        <f t="shared" si="40"/>
        <v>1</v>
      </c>
      <c r="AD127">
        <f t="shared" si="40"/>
        <v>1</v>
      </c>
      <c r="AE127">
        <f t="shared" si="40"/>
        <v>1</v>
      </c>
      <c r="AF127">
        <f t="shared" si="39"/>
        <v>1</v>
      </c>
      <c r="AG127">
        <f t="shared" si="39"/>
        <v>1</v>
      </c>
      <c r="AH127">
        <f t="shared" si="39"/>
        <v>1</v>
      </c>
      <c r="AI127">
        <f t="shared" si="39"/>
        <v>1</v>
      </c>
      <c r="AJ127">
        <f t="shared" si="39"/>
        <v>1</v>
      </c>
      <c r="AK127">
        <f t="shared" si="39"/>
        <v>1</v>
      </c>
      <c r="AL127">
        <f t="shared" si="39"/>
        <v>1</v>
      </c>
      <c r="AM127">
        <f t="shared" si="39"/>
        <v>1</v>
      </c>
      <c r="AN127">
        <f t="shared" si="39"/>
        <v>1</v>
      </c>
      <c r="AO127">
        <f t="shared" si="39"/>
        <v>1</v>
      </c>
      <c r="AP127">
        <f t="shared" si="39"/>
        <v>1</v>
      </c>
      <c r="AQ127">
        <f t="shared" si="39"/>
        <v>1</v>
      </c>
      <c r="AR127">
        <f t="shared" si="39"/>
        <v>1</v>
      </c>
      <c r="AS127">
        <f t="shared" si="39"/>
        <v>1</v>
      </c>
      <c r="AT127">
        <f t="shared" si="39"/>
        <v>1</v>
      </c>
      <c r="AU127">
        <f t="shared" ref="AU127:BJ142" si="42">+IF(AU$2&gt;=$E127,1,0)*$C127</f>
        <v>1</v>
      </c>
      <c r="AV127">
        <f t="shared" si="42"/>
        <v>1</v>
      </c>
      <c r="AW127">
        <f t="shared" si="42"/>
        <v>1</v>
      </c>
      <c r="AX127">
        <f t="shared" si="42"/>
        <v>1</v>
      </c>
      <c r="AY127">
        <f t="shared" si="42"/>
        <v>1</v>
      </c>
      <c r="AZ127">
        <f t="shared" si="42"/>
        <v>1</v>
      </c>
      <c r="BA127">
        <f t="shared" si="42"/>
        <v>1</v>
      </c>
      <c r="BB127">
        <f t="shared" si="42"/>
        <v>1</v>
      </c>
      <c r="BC127">
        <f t="shared" si="42"/>
        <v>1</v>
      </c>
      <c r="BD127">
        <f t="shared" si="42"/>
        <v>1</v>
      </c>
      <c r="BE127">
        <f t="shared" si="42"/>
        <v>1</v>
      </c>
      <c r="BF127">
        <f t="shared" si="42"/>
        <v>1</v>
      </c>
      <c r="BG127">
        <f t="shared" si="42"/>
        <v>1</v>
      </c>
      <c r="BH127">
        <f t="shared" si="42"/>
        <v>1</v>
      </c>
      <c r="BI127">
        <f t="shared" si="42"/>
        <v>1</v>
      </c>
      <c r="BJ127">
        <f t="shared" si="42"/>
        <v>1</v>
      </c>
      <c r="BK127">
        <f t="shared" si="41"/>
        <v>1</v>
      </c>
      <c r="BL127">
        <f t="shared" si="41"/>
        <v>1</v>
      </c>
      <c r="BM127">
        <f t="shared" si="41"/>
        <v>1</v>
      </c>
      <c r="BN127">
        <f t="shared" si="41"/>
        <v>1</v>
      </c>
      <c r="BO127">
        <f t="shared" si="41"/>
        <v>1</v>
      </c>
      <c r="BP127">
        <f t="shared" si="41"/>
        <v>1</v>
      </c>
      <c r="BQ127">
        <f t="shared" si="41"/>
        <v>1</v>
      </c>
      <c r="BR127">
        <f t="shared" si="38"/>
        <v>1</v>
      </c>
      <c r="BS127">
        <f t="shared" si="37"/>
        <v>1</v>
      </c>
      <c r="BT127">
        <f t="shared" si="37"/>
        <v>1</v>
      </c>
      <c r="BU127">
        <f t="shared" si="37"/>
        <v>1</v>
      </c>
      <c r="BV127">
        <f t="shared" si="37"/>
        <v>1</v>
      </c>
      <c r="BW127">
        <f t="shared" si="37"/>
        <v>1</v>
      </c>
      <c r="BX127">
        <f t="shared" si="37"/>
        <v>1</v>
      </c>
      <c r="BY127">
        <f t="shared" si="37"/>
        <v>1</v>
      </c>
      <c r="BZ127">
        <f t="shared" si="37"/>
        <v>1</v>
      </c>
    </row>
    <row r="128" spans="1:78">
      <c r="A128" s="58"/>
      <c r="B128" s="7" t="e">
        <f>+_xlfn.XLOOKUP(I128,#REF!,#REF!)</f>
        <v>#REF!</v>
      </c>
      <c r="C128" s="8">
        <v>1</v>
      </c>
      <c r="D128" s="8" t="str">
        <f t="shared" si="25"/>
        <v>01-MK-26-10</v>
      </c>
      <c r="E128" s="58">
        <v>45536</v>
      </c>
      <c r="F128" s="70"/>
      <c r="G128" s="70"/>
      <c r="H128" s="9" t="s">
        <v>37</v>
      </c>
      <c r="I128" s="66" t="s">
        <v>873</v>
      </c>
      <c r="J128" s="7" t="str">
        <f>+_xlfn.XLOOKUP(I128,'R4'!B:B,'R4'!C:C)</f>
        <v>AMR - KAMYON - MAN - KH</v>
      </c>
      <c r="P128">
        <f t="shared" si="40"/>
        <v>0</v>
      </c>
      <c r="Q128">
        <f t="shared" si="40"/>
        <v>0</v>
      </c>
      <c r="R128">
        <f t="shared" si="40"/>
        <v>0</v>
      </c>
      <c r="S128">
        <f t="shared" si="40"/>
        <v>0</v>
      </c>
      <c r="T128">
        <f t="shared" si="40"/>
        <v>0</v>
      </c>
      <c r="U128">
        <f t="shared" si="40"/>
        <v>0</v>
      </c>
      <c r="V128">
        <f t="shared" si="40"/>
        <v>0</v>
      </c>
      <c r="W128">
        <f t="shared" si="40"/>
        <v>0</v>
      </c>
      <c r="X128">
        <f t="shared" si="40"/>
        <v>0</v>
      </c>
      <c r="Y128">
        <f t="shared" si="40"/>
        <v>0</v>
      </c>
      <c r="Z128">
        <f t="shared" si="40"/>
        <v>0</v>
      </c>
      <c r="AA128">
        <f t="shared" si="40"/>
        <v>1</v>
      </c>
      <c r="AB128">
        <f t="shared" si="40"/>
        <v>1</v>
      </c>
      <c r="AC128">
        <f t="shared" si="40"/>
        <v>1</v>
      </c>
      <c r="AD128">
        <f t="shared" si="40"/>
        <v>1</v>
      </c>
      <c r="AE128">
        <f t="shared" si="40"/>
        <v>1</v>
      </c>
      <c r="AF128">
        <f t="shared" si="39"/>
        <v>1</v>
      </c>
      <c r="AG128">
        <f t="shared" si="39"/>
        <v>1</v>
      </c>
      <c r="AH128">
        <f t="shared" si="39"/>
        <v>1</v>
      </c>
      <c r="AI128">
        <f t="shared" si="39"/>
        <v>1</v>
      </c>
      <c r="AJ128">
        <f t="shared" si="39"/>
        <v>1</v>
      </c>
      <c r="AK128">
        <f t="shared" si="39"/>
        <v>1</v>
      </c>
      <c r="AL128">
        <f t="shared" si="39"/>
        <v>1</v>
      </c>
      <c r="AM128">
        <f t="shared" si="39"/>
        <v>1</v>
      </c>
      <c r="AN128">
        <f t="shared" si="39"/>
        <v>1</v>
      </c>
      <c r="AO128">
        <f t="shared" si="39"/>
        <v>1</v>
      </c>
      <c r="AP128">
        <f t="shared" si="39"/>
        <v>1</v>
      </c>
      <c r="AQ128">
        <f t="shared" si="39"/>
        <v>1</v>
      </c>
      <c r="AR128">
        <f t="shared" si="39"/>
        <v>1</v>
      </c>
      <c r="AS128">
        <f t="shared" si="39"/>
        <v>1</v>
      </c>
      <c r="AT128">
        <f t="shared" si="39"/>
        <v>1</v>
      </c>
      <c r="AU128">
        <f t="shared" si="42"/>
        <v>1</v>
      </c>
      <c r="AV128">
        <f t="shared" si="42"/>
        <v>1</v>
      </c>
      <c r="AW128">
        <f t="shared" si="42"/>
        <v>1</v>
      </c>
      <c r="AX128">
        <f t="shared" si="42"/>
        <v>1</v>
      </c>
      <c r="AY128">
        <f t="shared" si="42"/>
        <v>1</v>
      </c>
      <c r="AZ128">
        <f t="shared" si="42"/>
        <v>1</v>
      </c>
      <c r="BA128">
        <f t="shared" si="42"/>
        <v>1</v>
      </c>
      <c r="BB128">
        <f t="shared" si="42"/>
        <v>1</v>
      </c>
      <c r="BC128">
        <f t="shared" si="42"/>
        <v>1</v>
      </c>
      <c r="BD128">
        <f t="shared" si="42"/>
        <v>1</v>
      </c>
      <c r="BE128">
        <f t="shared" si="42"/>
        <v>1</v>
      </c>
      <c r="BF128">
        <f t="shared" si="42"/>
        <v>1</v>
      </c>
      <c r="BG128">
        <f t="shared" si="42"/>
        <v>1</v>
      </c>
      <c r="BH128">
        <f t="shared" si="42"/>
        <v>1</v>
      </c>
      <c r="BI128">
        <f t="shared" si="42"/>
        <v>1</v>
      </c>
      <c r="BJ128">
        <f t="shared" si="42"/>
        <v>1</v>
      </c>
      <c r="BK128">
        <f t="shared" si="41"/>
        <v>1</v>
      </c>
      <c r="BL128">
        <f t="shared" si="41"/>
        <v>1</v>
      </c>
      <c r="BM128">
        <f t="shared" si="41"/>
        <v>1</v>
      </c>
      <c r="BN128">
        <f t="shared" si="41"/>
        <v>1</v>
      </c>
      <c r="BO128">
        <f t="shared" si="41"/>
        <v>1</v>
      </c>
      <c r="BP128">
        <f t="shared" si="41"/>
        <v>1</v>
      </c>
      <c r="BQ128">
        <f t="shared" si="41"/>
        <v>1</v>
      </c>
      <c r="BR128">
        <f t="shared" si="38"/>
        <v>1</v>
      </c>
      <c r="BS128">
        <f t="shared" si="37"/>
        <v>1</v>
      </c>
      <c r="BT128">
        <f t="shared" si="37"/>
        <v>1</v>
      </c>
      <c r="BU128">
        <f t="shared" si="37"/>
        <v>1</v>
      </c>
      <c r="BV128">
        <f t="shared" si="37"/>
        <v>1</v>
      </c>
      <c r="BW128">
        <f t="shared" si="37"/>
        <v>1</v>
      </c>
      <c r="BX128">
        <f t="shared" si="37"/>
        <v>1</v>
      </c>
      <c r="BY128">
        <f t="shared" si="37"/>
        <v>1</v>
      </c>
      <c r="BZ128">
        <f t="shared" si="37"/>
        <v>1</v>
      </c>
    </row>
    <row r="129" spans="1:78">
      <c r="A129" s="58"/>
      <c r="B129" s="7" t="e">
        <f>+_xlfn.XLOOKUP(I129,#REF!,#REF!)</f>
        <v>#REF!</v>
      </c>
      <c r="C129" s="8">
        <v>1</v>
      </c>
      <c r="D129" s="8" t="str">
        <f t="shared" si="25"/>
        <v>01-MK-26-10</v>
      </c>
      <c r="E129" s="58">
        <v>45536</v>
      </c>
      <c r="F129" s="70"/>
      <c r="G129" s="70"/>
      <c r="H129" s="9" t="s">
        <v>37</v>
      </c>
      <c r="I129" s="66" t="s">
        <v>876</v>
      </c>
      <c r="J129" s="7" t="str">
        <f>+_xlfn.XLOOKUP(I129,'R4'!B:B,'R4'!C:C)</f>
        <v>AMR - KAMYON - MAN - KH</v>
      </c>
      <c r="P129">
        <f t="shared" si="40"/>
        <v>0</v>
      </c>
      <c r="Q129">
        <f t="shared" si="40"/>
        <v>0</v>
      </c>
      <c r="R129">
        <f t="shared" si="40"/>
        <v>0</v>
      </c>
      <c r="S129">
        <f t="shared" si="40"/>
        <v>0</v>
      </c>
      <c r="T129">
        <f t="shared" si="40"/>
        <v>0</v>
      </c>
      <c r="U129">
        <f t="shared" si="40"/>
        <v>0</v>
      </c>
      <c r="V129">
        <f t="shared" si="40"/>
        <v>0</v>
      </c>
      <c r="W129">
        <f t="shared" si="40"/>
        <v>0</v>
      </c>
      <c r="X129">
        <f t="shared" si="40"/>
        <v>0</v>
      </c>
      <c r="Y129">
        <f t="shared" si="40"/>
        <v>0</v>
      </c>
      <c r="Z129">
        <f t="shared" si="40"/>
        <v>0</v>
      </c>
      <c r="AA129">
        <f t="shared" si="40"/>
        <v>1</v>
      </c>
      <c r="AB129">
        <f t="shared" si="40"/>
        <v>1</v>
      </c>
      <c r="AC129">
        <f t="shared" si="40"/>
        <v>1</v>
      </c>
      <c r="AD129">
        <f t="shared" si="40"/>
        <v>1</v>
      </c>
      <c r="AE129">
        <f t="shared" si="40"/>
        <v>1</v>
      </c>
      <c r="AF129">
        <f t="shared" si="39"/>
        <v>1</v>
      </c>
      <c r="AG129">
        <f t="shared" si="39"/>
        <v>1</v>
      </c>
      <c r="AH129">
        <f t="shared" si="39"/>
        <v>1</v>
      </c>
      <c r="AI129">
        <f t="shared" si="39"/>
        <v>1</v>
      </c>
      <c r="AJ129">
        <f t="shared" si="39"/>
        <v>1</v>
      </c>
      <c r="AK129">
        <f t="shared" si="39"/>
        <v>1</v>
      </c>
      <c r="AL129">
        <f t="shared" si="39"/>
        <v>1</v>
      </c>
      <c r="AM129">
        <f t="shared" si="39"/>
        <v>1</v>
      </c>
      <c r="AN129">
        <f t="shared" si="39"/>
        <v>1</v>
      </c>
      <c r="AO129">
        <f t="shared" si="39"/>
        <v>1</v>
      </c>
      <c r="AP129">
        <f t="shared" si="39"/>
        <v>1</v>
      </c>
      <c r="AQ129">
        <f t="shared" si="39"/>
        <v>1</v>
      </c>
      <c r="AR129">
        <f t="shared" si="39"/>
        <v>1</v>
      </c>
      <c r="AS129">
        <f t="shared" si="39"/>
        <v>1</v>
      </c>
      <c r="AT129">
        <f t="shared" si="39"/>
        <v>1</v>
      </c>
      <c r="AU129">
        <f t="shared" si="42"/>
        <v>1</v>
      </c>
      <c r="AV129">
        <f t="shared" si="42"/>
        <v>1</v>
      </c>
      <c r="AW129">
        <f t="shared" si="42"/>
        <v>1</v>
      </c>
      <c r="AX129">
        <f t="shared" si="42"/>
        <v>1</v>
      </c>
      <c r="AY129">
        <f t="shared" si="42"/>
        <v>1</v>
      </c>
      <c r="AZ129">
        <f t="shared" si="42"/>
        <v>1</v>
      </c>
      <c r="BA129">
        <f t="shared" si="42"/>
        <v>1</v>
      </c>
      <c r="BB129">
        <f t="shared" si="42"/>
        <v>1</v>
      </c>
      <c r="BC129">
        <f t="shared" si="42"/>
        <v>1</v>
      </c>
      <c r="BD129">
        <f t="shared" si="42"/>
        <v>1</v>
      </c>
      <c r="BE129">
        <f t="shared" si="42"/>
        <v>1</v>
      </c>
      <c r="BF129">
        <f t="shared" si="42"/>
        <v>1</v>
      </c>
      <c r="BG129">
        <f t="shared" si="42"/>
        <v>1</v>
      </c>
      <c r="BH129">
        <f t="shared" si="42"/>
        <v>1</v>
      </c>
      <c r="BI129">
        <f t="shared" si="42"/>
        <v>1</v>
      </c>
      <c r="BJ129">
        <f t="shared" si="42"/>
        <v>1</v>
      </c>
      <c r="BK129">
        <f t="shared" si="41"/>
        <v>1</v>
      </c>
      <c r="BL129">
        <f t="shared" si="41"/>
        <v>1</v>
      </c>
      <c r="BM129">
        <f t="shared" si="41"/>
        <v>1</v>
      </c>
      <c r="BN129">
        <f t="shared" si="41"/>
        <v>1</v>
      </c>
      <c r="BO129">
        <f t="shared" si="41"/>
        <v>1</v>
      </c>
      <c r="BP129">
        <f t="shared" si="41"/>
        <v>1</v>
      </c>
      <c r="BQ129">
        <f t="shared" si="41"/>
        <v>1</v>
      </c>
      <c r="BR129">
        <f t="shared" si="38"/>
        <v>1</v>
      </c>
      <c r="BS129">
        <f t="shared" si="37"/>
        <v>1</v>
      </c>
      <c r="BT129">
        <f t="shared" si="37"/>
        <v>1</v>
      </c>
      <c r="BU129">
        <f t="shared" si="37"/>
        <v>1</v>
      </c>
      <c r="BV129">
        <f t="shared" si="37"/>
        <v>1</v>
      </c>
      <c r="BW129">
        <f t="shared" si="37"/>
        <v>1</v>
      </c>
      <c r="BX129">
        <f t="shared" si="37"/>
        <v>1</v>
      </c>
      <c r="BY129">
        <f t="shared" si="37"/>
        <v>1</v>
      </c>
      <c r="BZ129">
        <f t="shared" si="37"/>
        <v>1</v>
      </c>
    </row>
    <row r="130" spans="1:78">
      <c r="A130" s="58"/>
      <c r="B130" s="7" t="e">
        <f>+_xlfn.XLOOKUP(I130,#REF!,#REF!)</f>
        <v>#REF!</v>
      </c>
      <c r="C130" s="8">
        <v>1</v>
      </c>
      <c r="D130" s="8" t="str">
        <f t="shared" si="25"/>
        <v>01-MK-26-10</v>
      </c>
      <c r="E130" s="58">
        <v>45536</v>
      </c>
      <c r="F130" s="70"/>
      <c r="G130" s="70"/>
      <c r="H130" s="9" t="s">
        <v>37</v>
      </c>
      <c r="I130" s="66" t="s">
        <v>879</v>
      </c>
      <c r="J130" s="7" t="str">
        <f>+_xlfn.XLOOKUP(I130,'R4'!B:B,'R4'!C:C)</f>
        <v>AMR - KAMYON - MAN - KH</v>
      </c>
      <c r="P130">
        <f t="shared" si="40"/>
        <v>0</v>
      </c>
      <c r="Q130">
        <f t="shared" si="40"/>
        <v>0</v>
      </c>
      <c r="R130">
        <f t="shared" si="40"/>
        <v>0</v>
      </c>
      <c r="S130">
        <f t="shared" si="40"/>
        <v>0</v>
      </c>
      <c r="T130">
        <f t="shared" si="40"/>
        <v>0</v>
      </c>
      <c r="U130">
        <f t="shared" si="40"/>
        <v>0</v>
      </c>
      <c r="V130">
        <f t="shared" si="40"/>
        <v>0</v>
      </c>
      <c r="W130">
        <f t="shared" si="40"/>
        <v>0</v>
      </c>
      <c r="X130">
        <f t="shared" si="40"/>
        <v>0</v>
      </c>
      <c r="Y130">
        <f t="shared" si="40"/>
        <v>0</v>
      </c>
      <c r="Z130">
        <f t="shared" si="40"/>
        <v>0</v>
      </c>
      <c r="AA130">
        <f t="shared" si="40"/>
        <v>1</v>
      </c>
      <c r="AB130">
        <f t="shared" si="40"/>
        <v>1</v>
      </c>
      <c r="AC130">
        <f t="shared" si="40"/>
        <v>1</v>
      </c>
      <c r="AD130">
        <f t="shared" si="40"/>
        <v>1</v>
      </c>
      <c r="AE130">
        <f t="shared" si="40"/>
        <v>1</v>
      </c>
      <c r="AF130">
        <f t="shared" si="39"/>
        <v>1</v>
      </c>
      <c r="AG130">
        <f t="shared" si="39"/>
        <v>1</v>
      </c>
      <c r="AH130">
        <f t="shared" si="39"/>
        <v>1</v>
      </c>
      <c r="AI130">
        <f t="shared" si="39"/>
        <v>1</v>
      </c>
      <c r="AJ130">
        <f t="shared" si="39"/>
        <v>1</v>
      </c>
      <c r="AK130">
        <f t="shared" si="39"/>
        <v>1</v>
      </c>
      <c r="AL130">
        <f t="shared" si="39"/>
        <v>1</v>
      </c>
      <c r="AM130">
        <f t="shared" si="39"/>
        <v>1</v>
      </c>
      <c r="AN130">
        <f t="shared" si="39"/>
        <v>1</v>
      </c>
      <c r="AO130">
        <f t="shared" si="39"/>
        <v>1</v>
      </c>
      <c r="AP130">
        <f t="shared" si="39"/>
        <v>1</v>
      </c>
      <c r="AQ130">
        <f t="shared" si="39"/>
        <v>1</v>
      </c>
      <c r="AR130">
        <f t="shared" si="39"/>
        <v>1</v>
      </c>
      <c r="AS130">
        <f t="shared" si="39"/>
        <v>1</v>
      </c>
      <c r="AT130">
        <f t="shared" si="39"/>
        <v>1</v>
      </c>
      <c r="AU130">
        <f t="shared" si="42"/>
        <v>1</v>
      </c>
      <c r="AV130">
        <f t="shared" si="42"/>
        <v>1</v>
      </c>
      <c r="AW130">
        <f t="shared" si="42"/>
        <v>1</v>
      </c>
      <c r="AX130">
        <f t="shared" si="42"/>
        <v>1</v>
      </c>
      <c r="AY130">
        <f t="shared" si="42"/>
        <v>1</v>
      </c>
      <c r="AZ130">
        <f t="shared" si="42"/>
        <v>1</v>
      </c>
      <c r="BA130">
        <f t="shared" si="42"/>
        <v>1</v>
      </c>
      <c r="BB130">
        <f t="shared" si="42"/>
        <v>1</v>
      </c>
      <c r="BC130">
        <f t="shared" si="42"/>
        <v>1</v>
      </c>
      <c r="BD130">
        <f t="shared" si="42"/>
        <v>1</v>
      </c>
      <c r="BE130">
        <f t="shared" si="42"/>
        <v>1</v>
      </c>
      <c r="BF130">
        <f t="shared" si="42"/>
        <v>1</v>
      </c>
      <c r="BG130">
        <f t="shared" si="42"/>
        <v>1</v>
      </c>
      <c r="BH130">
        <f t="shared" si="42"/>
        <v>1</v>
      </c>
      <c r="BI130">
        <f t="shared" si="42"/>
        <v>1</v>
      </c>
      <c r="BJ130">
        <f t="shared" si="42"/>
        <v>1</v>
      </c>
      <c r="BK130">
        <f t="shared" si="41"/>
        <v>1</v>
      </c>
      <c r="BL130">
        <f t="shared" si="41"/>
        <v>1</v>
      </c>
      <c r="BM130">
        <f t="shared" si="41"/>
        <v>1</v>
      </c>
      <c r="BN130">
        <f t="shared" si="41"/>
        <v>1</v>
      </c>
      <c r="BO130">
        <f t="shared" si="41"/>
        <v>1</v>
      </c>
      <c r="BP130">
        <f t="shared" si="41"/>
        <v>1</v>
      </c>
      <c r="BQ130">
        <f t="shared" si="41"/>
        <v>1</v>
      </c>
      <c r="BR130">
        <f t="shared" si="38"/>
        <v>1</v>
      </c>
      <c r="BS130">
        <f t="shared" si="37"/>
        <v>1</v>
      </c>
      <c r="BT130">
        <f t="shared" si="37"/>
        <v>1</v>
      </c>
      <c r="BU130">
        <f t="shared" si="37"/>
        <v>1</v>
      </c>
      <c r="BV130">
        <f t="shared" si="37"/>
        <v>1</v>
      </c>
      <c r="BW130">
        <f t="shared" si="37"/>
        <v>1</v>
      </c>
      <c r="BX130">
        <f t="shared" si="37"/>
        <v>1</v>
      </c>
      <c r="BY130">
        <f t="shared" si="37"/>
        <v>1</v>
      </c>
      <c r="BZ130">
        <f t="shared" si="37"/>
        <v>1</v>
      </c>
    </row>
    <row r="131" spans="1:78">
      <c r="A131" s="58"/>
      <c r="B131" s="7" t="e">
        <f>+_xlfn.XLOOKUP(I131,#REF!,#REF!)</f>
        <v>#REF!</v>
      </c>
      <c r="C131" s="8">
        <v>1</v>
      </c>
      <c r="D131" s="8" t="str">
        <f t="shared" si="25"/>
        <v>01-MK-26-10</v>
      </c>
      <c r="E131" s="58">
        <v>45536</v>
      </c>
      <c r="F131" s="70"/>
      <c r="G131" s="70"/>
      <c r="H131" s="9" t="s">
        <v>37</v>
      </c>
      <c r="I131" s="66" t="s">
        <v>882</v>
      </c>
      <c r="J131" s="7" t="str">
        <f>+_xlfn.XLOOKUP(I131,'R4'!B:B,'R4'!C:C)</f>
        <v>AMR - KAMYON - MAN - KH</v>
      </c>
      <c r="P131">
        <f t="shared" si="40"/>
        <v>0</v>
      </c>
      <c r="Q131">
        <f t="shared" si="40"/>
        <v>0</v>
      </c>
      <c r="R131">
        <f t="shared" si="40"/>
        <v>0</v>
      </c>
      <c r="S131">
        <f t="shared" si="40"/>
        <v>0</v>
      </c>
      <c r="T131">
        <f t="shared" si="40"/>
        <v>0</v>
      </c>
      <c r="U131">
        <f t="shared" si="40"/>
        <v>0</v>
      </c>
      <c r="V131">
        <f t="shared" si="40"/>
        <v>0</v>
      </c>
      <c r="W131">
        <f t="shared" si="40"/>
        <v>0</v>
      </c>
      <c r="X131">
        <f t="shared" si="40"/>
        <v>0</v>
      </c>
      <c r="Y131">
        <f t="shared" si="40"/>
        <v>0</v>
      </c>
      <c r="Z131">
        <f t="shared" si="40"/>
        <v>0</v>
      </c>
      <c r="AA131">
        <f t="shared" si="40"/>
        <v>1</v>
      </c>
      <c r="AB131">
        <f t="shared" si="40"/>
        <v>1</v>
      </c>
      <c r="AC131">
        <f t="shared" si="40"/>
        <v>1</v>
      </c>
      <c r="AD131">
        <f t="shared" si="40"/>
        <v>1</v>
      </c>
      <c r="AE131">
        <f t="shared" si="40"/>
        <v>1</v>
      </c>
      <c r="AF131">
        <f t="shared" si="39"/>
        <v>1</v>
      </c>
      <c r="AG131">
        <f t="shared" si="39"/>
        <v>1</v>
      </c>
      <c r="AH131">
        <f t="shared" si="39"/>
        <v>1</v>
      </c>
      <c r="AI131">
        <f t="shared" si="39"/>
        <v>1</v>
      </c>
      <c r="AJ131">
        <f t="shared" si="39"/>
        <v>1</v>
      </c>
      <c r="AK131">
        <f t="shared" si="39"/>
        <v>1</v>
      </c>
      <c r="AL131">
        <f t="shared" si="39"/>
        <v>1</v>
      </c>
      <c r="AM131">
        <f t="shared" si="39"/>
        <v>1</v>
      </c>
      <c r="AN131">
        <f t="shared" si="39"/>
        <v>1</v>
      </c>
      <c r="AO131">
        <f t="shared" si="39"/>
        <v>1</v>
      </c>
      <c r="AP131">
        <f t="shared" si="39"/>
        <v>1</v>
      </c>
      <c r="AQ131">
        <f t="shared" si="39"/>
        <v>1</v>
      </c>
      <c r="AR131">
        <f t="shared" si="39"/>
        <v>1</v>
      </c>
      <c r="AS131">
        <f t="shared" si="39"/>
        <v>1</v>
      </c>
      <c r="AT131">
        <f t="shared" si="39"/>
        <v>1</v>
      </c>
      <c r="AU131">
        <f t="shared" si="42"/>
        <v>1</v>
      </c>
      <c r="AV131">
        <f t="shared" si="42"/>
        <v>1</v>
      </c>
      <c r="AW131">
        <f t="shared" si="42"/>
        <v>1</v>
      </c>
      <c r="AX131">
        <f t="shared" si="42"/>
        <v>1</v>
      </c>
      <c r="AY131">
        <f t="shared" si="42"/>
        <v>1</v>
      </c>
      <c r="AZ131">
        <f t="shared" si="42"/>
        <v>1</v>
      </c>
      <c r="BA131">
        <f t="shared" si="42"/>
        <v>1</v>
      </c>
      <c r="BB131">
        <f t="shared" si="42"/>
        <v>1</v>
      </c>
      <c r="BC131">
        <f t="shared" si="42"/>
        <v>1</v>
      </c>
      <c r="BD131">
        <f t="shared" si="42"/>
        <v>1</v>
      </c>
      <c r="BE131">
        <f t="shared" si="42"/>
        <v>1</v>
      </c>
      <c r="BF131">
        <f t="shared" si="42"/>
        <v>1</v>
      </c>
      <c r="BG131">
        <f t="shared" si="42"/>
        <v>1</v>
      </c>
      <c r="BH131">
        <f t="shared" si="42"/>
        <v>1</v>
      </c>
      <c r="BI131">
        <f t="shared" si="42"/>
        <v>1</v>
      </c>
      <c r="BJ131">
        <f t="shared" si="42"/>
        <v>1</v>
      </c>
      <c r="BK131">
        <f t="shared" si="41"/>
        <v>1</v>
      </c>
      <c r="BL131">
        <f t="shared" si="41"/>
        <v>1</v>
      </c>
      <c r="BM131">
        <f t="shared" si="41"/>
        <v>1</v>
      </c>
      <c r="BN131">
        <f t="shared" si="41"/>
        <v>1</v>
      </c>
      <c r="BO131">
        <f t="shared" si="41"/>
        <v>1</v>
      </c>
      <c r="BP131">
        <f t="shared" si="41"/>
        <v>1</v>
      </c>
      <c r="BQ131">
        <f t="shared" si="41"/>
        <v>1</v>
      </c>
      <c r="BR131">
        <f t="shared" si="38"/>
        <v>1</v>
      </c>
      <c r="BS131">
        <f t="shared" si="37"/>
        <v>1</v>
      </c>
      <c r="BT131">
        <f t="shared" si="37"/>
        <v>1</v>
      </c>
      <c r="BU131">
        <f t="shared" si="37"/>
        <v>1</v>
      </c>
      <c r="BV131">
        <f t="shared" si="37"/>
        <v>1</v>
      </c>
      <c r="BW131">
        <f t="shared" si="37"/>
        <v>1</v>
      </c>
      <c r="BX131">
        <f t="shared" si="37"/>
        <v>1</v>
      </c>
      <c r="BY131">
        <f t="shared" si="37"/>
        <v>1</v>
      </c>
      <c r="BZ131">
        <f t="shared" si="37"/>
        <v>1</v>
      </c>
    </row>
    <row r="132" spans="1:78">
      <c r="A132" s="58"/>
      <c r="B132" s="7" t="e">
        <f>+_xlfn.XLOOKUP(I132,#REF!,#REF!)</f>
        <v>#REF!</v>
      </c>
      <c r="C132" s="8">
        <v>1</v>
      </c>
      <c r="D132" s="8" t="str">
        <f t="shared" si="25"/>
        <v>01-MK-26-10</v>
      </c>
      <c r="E132" s="58">
        <v>45536</v>
      </c>
      <c r="F132" s="70"/>
      <c r="G132" s="70"/>
      <c r="H132" s="9" t="s">
        <v>37</v>
      </c>
      <c r="I132" s="66" t="s">
        <v>885</v>
      </c>
      <c r="J132" s="7" t="str">
        <f>+_xlfn.XLOOKUP(I132,'R4'!B:B,'R4'!C:C)</f>
        <v>AMR - KAMYON - MAN - KH</v>
      </c>
      <c r="P132">
        <f t="shared" si="40"/>
        <v>0</v>
      </c>
      <c r="Q132">
        <f t="shared" si="40"/>
        <v>0</v>
      </c>
      <c r="R132">
        <f t="shared" si="40"/>
        <v>0</v>
      </c>
      <c r="S132">
        <f t="shared" si="40"/>
        <v>0</v>
      </c>
      <c r="T132">
        <f t="shared" si="40"/>
        <v>0</v>
      </c>
      <c r="U132">
        <f t="shared" si="40"/>
        <v>0</v>
      </c>
      <c r="V132">
        <f t="shared" si="40"/>
        <v>0</v>
      </c>
      <c r="W132">
        <f t="shared" si="40"/>
        <v>0</v>
      </c>
      <c r="X132">
        <f t="shared" si="40"/>
        <v>0</v>
      </c>
      <c r="Y132">
        <f t="shared" si="40"/>
        <v>0</v>
      </c>
      <c r="Z132">
        <f t="shared" si="40"/>
        <v>0</v>
      </c>
      <c r="AA132">
        <f t="shared" si="40"/>
        <v>1</v>
      </c>
      <c r="AB132">
        <f t="shared" si="40"/>
        <v>1</v>
      </c>
      <c r="AC132">
        <f t="shared" si="40"/>
        <v>1</v>
      </c>
      <c r="AD132">
        <f t="shared" si="40"/>
        <v>1</v>
      </c>
      <c r="AE132">
        <f t="shared" si="40"/>
        <v>1</v>
      </c>
      <c r="AF132">
        <f t="shared" si="39"/>
        <v>1</v>
      </c>
      <c r="AG132">
        <f t="shared" si="39"/>
        <v>1</v>
      </c>
      <c r="AH132">
        <f t="shared" si="39"/>
        <v>1</v>
      </c>
      <c r="AI132">
        <f t="shared" si="39"/>
        <v>1</v>
      </c>
      <c r="AJ132">
        <f t="shared" si="39"/>
        <v>1</v>
      </c>
      <c r="AK132">
        <f t="shared" si="39"/>
        <v>1</v>
      </c>
      <c r="AL132">
        <f t="shared" si="39"/>
        <v>1</v>
      </c>
      <c r="AM132">
        <f t="shared" si="39"/>
        <v>1</v>
      </c>
      <c r="AN132">
        <f t="shared" si="39"/>
        <v>1</v>
      </c>
      <c r="AO132">
        <f t="shared" si="39"/>
        <v>1</v>
      </c>
      <c r="AP132">
        <f t="shared" si="39"/>
        <v>1</v>
      </c>
      <c r="AQ132">
        <f t="shared" si="39"/>
        <v>1</v>
      </c>
      <c r="AR132">
        <f t="shared" si="39"/>
        <v>1</v>
      </c>
      <c r="AS132">
        <f t="shared" si="39"/>
        <v>1</v>
      </c>
      <c r="AT132">
        <f t="shared" si="39"/>
        <v>1</v>
      </c>
      <c r="AU132">
        <f t="shared" si="42"/>
        <v>1</v>
      </c>
      <c r="AV132">
        <f t="shared" si="42"/>
        <v>1</v>
      </c>
      <c r="AW132">
        <f t="shared" si="42"/>
        <v>1</v>
      </c>
      <c r="AX132">
        <f t="shared" si="42"/>
        <v>1</v>
      </c>
      <c r="AY132">
        <f t="shared" si="42"/>
        <v>1</v>
      </c>
      <c r="AZ132">
        <f t="shared" si="42"/>
        <v>1</v>
      </c>
      <c r="BA132">
        <f t="shared" si="42"/>
        <v>1</v>
      </c>
      <c r="BB132">
        <f t="shared" si="42"/>
        <v>1</v>
      </c>
      <c r="BC132">
        <f t="shared" si="42"/>
        <v>1</v>
      </c>
      <c r="BD132">
        <f t="shared" si="42"/>
        <v>1</v>
      </c>
      <c r="BE132">
        <f t="shared" si="42"/>
        <v>1</v>
      </c>
      <c r="BF132">
        <f t="shared" si="42"/>
        <v>1</v>
      </c>
      <c r="BG132">
        <f t="shared" si="42"/>
        <v>1</v>
      </c>
      <c r="BH132">
        <f t="shared" si="42"/>
        <v>1</v>
      </c>
      <c r="BI132">
        <f t="shared" si="42"/>
        <v>1</v>
      </c>
      <c r="BJ132">
        <f t="shared" si="42"/>
        <v>1</v>
      </c>
      <c r="BK132">
        <f t="shared" si="41"/>
        <v>1</v>
      </c>
      <c r="BL132">
        <f t="shared" si="41"/>
        <v>1</v>
      </c>
      <c r="BM132">
        <f t="shared" si="41"/>
        <v>1</v>
      </c>
      <c r="BN132">
        <f t="shared" si="41"/>
        <v>1</v>
      </c>
      <c r="BO132">
        <f t="shared" si="41"/>
        <v>1</v>
      </c>
      <c r="BP132">
        <f t="shared" si="41"/>
        <v>1</v>
      </c>
      <c r="BQ132">
        <f t="shared" si="41"/>
        <v>1</v>
      </c>
      <c r="BR132">
        <f t="shared" si="38"/>
        <v>1</v>
      </c>
      <c r="BS132">
        <f t="shared" si="37"/>
        <v>1</v>
      </c>
      <c r="BT132">
        <f t="shared" si="37"/>
        <v>1</v>
      </c>
      <c r="BU132">
        <f t="shared" si="37"/>
        <v>1</v>
      </c>
      <c r="BV132">
        <f t="shared" si="37"/>
        <v>1</v>
      </c>
      <c r="BW132">
        <f t="shared" si="37"/>
        <v>1</v>
      </c>
      <c r="BX132">
        <f t="shared" si="37"/>
        <v>1</v>
      </c>
      <c r="BY132">
        <f t="shared" si="37"/>
        <v>1</v>
      </c>
      <c r="BZ132">
        <f t="shared" si="37"/>
        <v>1</v>
      </c>
    </row>
    <row r="133" spans="1:78">
      <c r="A133" s="58"/>
      <c r="B133" s="7" t="e">
        <f>+_xlfn.XLOOKUP(I133,#REF!,#REF!)</f>
        <v>#REF!</v>
      </c>
      <c r="C133" s="8">
        <v>1</v>
      </c>
      <c r="D133" s="8" t="str">
        <f t="shared" si="25"/>
        <v>01-MK-26-10</v>
      </c>
      <c r="E133" s="58">
        <v>45536</v>
      </c>
      <c r="F133" s="70"/>
      <c r="G133" s="70"/>
      <c r="H133" s="9" t="s">
        <v>37</v>
      </c>
      <c r="I133" s="66" t="s">
        <v>888</v>
      </c>
      <c r="J133" s="7" t="str">
        <f>+_xlfn.XLOOKUP(I133,'R4'!B:B,'R4'!C:C)</f>
        <v>AMR - KAMYON - MAN - KH</v>
      </c>
      <c r="P133">
        <f t="shared" si="40"/>
        <v>0</v>
      </c>
      <c r="Q133">
        <f t="shared" si="40"/>
        <v>0</v>
      </c>
      <c r="R133">
        <f t="shared" si="40"/>
        <v>0</v>
      </c>
      <c r="S133">
        <f t="shared" si="40"/>
        <v>0</v>
      </c>
      <c r="T133">
        <f t="shared" si="40"/>
        <v>0</v>
      </c>
      <c r="U133">
        <f t="shared" si="40"/>
        <v>0</v>
      </c>
      <c r="V133">
        <f t="shared" si="40"/>
        <v>0</v>
      </c>
      <c r="W133">
        <f t="shared" si="40"/>
        <v>0</v>
      </c>
      <c r="X133">
        <f t="shared" si="40"/>
        <v>0</v>
      </c>
      <c r="Y133">
        <f t="shared" si="40"/>
        <v>0</v>
      </c>
      <c r="Z133">
        <f t="shared" si="40"/>
        <v>0</v>
      </c>
      <c r="AA133">
        <f t="shared" si="40"/>
        <v>1</v>
      </c>
      <c r="AB133">
        <f t="shared" si="40"/>
        <v>1</v>
      </c>
      <c r="AC133">
        <f t="shared" si="40"/>
        <v>1</v>
      </c>
      <c r="AD133">
        <f t="shared" si="40"/>
        <v>1</v>
      </c>
      <c r="AE133">
        <f t="shared" si="40"/>
        <v>1</v>
      </c>
      <c r="AF133">
        <f t="shared" si="39"/>
        <v>1</v>
      </c>
      <c r="AG133">
        <f t="shared" si="39"/>
        <v>1</v>
      </c>
      <c r="AH133">
        <f t="shared" si="39"/>
        <v>1</v>
      </c>
      <c r="AI133">
        <f t="shared" si="39"/>
        <v>1</v>
      </c>
      <c r="AJ133">
        <f t="shared" si="39"/>
        <v>1</v>
      </c>
      <c r="AK133">
        <f t="shared" si="39"/>
        <v>1</v>
      </c>
      <c r="AL133">
        <f t="shared" si="39"/>
        <v>1</v>
      </c>
      <c r="AM133">
        <f t="shared" si="39"/>
        <v>1</v>
      </c>
      <c r="AN133">
        <f t="shared" si="39"/>
        <v>1</v>
      </c>
      <c r="AO133">
        <f t="shared" si="39"/>
        <v>1</v>
      </c>
      <c r="AP133">
        <f t="shared" si="39"/>
        <v>1</v>
      </c>
      <c r="AQ133">
        <f t="shared" si="39"/>
        <v>1</v>
      </c>
      <c r="AR133">
        <f t="shared" si="39"/>
        <v>1</v>
      </c>
      <c r="AS133">
        <f t="shared" si="39"/>
        <v>1</v>
      </c>
      <c r="AT133">
        <f t="shared" si="39"/>
        <v>1</v>
      </c>
      <c r="AU133">
        <f t="shared" si="42"/>
        <v>1</v>
      </c>
      <c r="AV133">
        <f t="shared" si="42"/>
        <v>1</v>
      </c>
      <c r="AW133">
        <f t="shared" si="42"/>
        <v>1</v>
      </c>
      <c r="AX133">
        <f t="shared" si="42"/>
        <v>1</v>
      </c>
      <c r="AY133">
        <f t="shared" si="42"/>
        <v>1</v>
      </c>
      <c r="AZ133">
        <f t="shared" si="42"/>
        <v>1</v>
      </c>
      <c r="BA133">
        <f t="shared" si="42"/>
        <v>1</v>
      </c>
      <c r="BB133">
        <f t="shared" si="42"/>
        <v>1</v>
      </c>
      <c r="BC133">
        <f t="shared" si="42"/>
        <v>1</v>
      </c>
      <c r="BD133">
        <f t="shared" si="42"/>
        <v>1</v>
      </c>
      <c r="BE133">
        <f t="shared" si="42"/>
        <v>1</v>
      </c>
      <c r="BF133">
        <f t="shared" si="42"/>
        <v>1</v>
      </c>
      <c r="BG133">
        <f t="shared" si="42"/>
        <v>1</v>
      </c>
      <c r="BH133">
        <f t="shared" si="42"/>
        <v>1</v>
      </c>
      <c r="BI133">
        <f t="shared" si="42"/>
        <v>1</v>
      </c>
      <c r="BJ133">
        <f t="shared" si="42"/>
        <v>1</v>
      </c>
      <c r="BK133">
        <f t="shared" si="41"/>
        <v>1</v>
      </c>
      <c r="BL133">
        <f t="shared" si="41"/>
        <v>1</v>
      </c>
      <c r="BM133">
        <f t="shared" si="41"/>
        <v>1</v>
      </c>
      <c r="BN133">
        <f t="shared" si="41"/>
        <v>1</v>
      </c>
      <c r="BO133">
        <f t="shared" si="41"/>
        <v>1</v>
      </c>
      <c r="BP133">
        <f t="shared" si="41"/>
        <v>1</v>
      </c>
      <c r="BQ133">
        <f t="shared" si="41"/>
        <v>1</v>
      </c>
      <c r="BR133">
        <f t="shared" si="38"/>
        <v>1</v>
      </c>
      <c r="BS133">
        <f t="shared" si="37"/>
        <v>1</v>
      </c>
      <c r="BT133">
        <f t="shared" si="37"/>
        <v>1</v>
      </c>
      <c r="BU133">
        <f t="shared" si="37"/>
        <v>1</v>
      </c>
      <c r="BV133">
        <f t="shared" si="37"/>
        <v>1</v>
      </c>
      <c r="BW133">
        <f t="shared" si="37"/>
        <v>1</v>
      </c>
      <c r="BX133">
        <f t="shared" si="37"/>
        <v>1</v>
      </c>
      <c r="BY133">
        <f t="shared" si="37"/>
        <v>1</v>
      </c>
      <c r="BZ133">
        <f t="shared" si="37"/>
        <v>1</v>
      </c>
    </row>
    <row r="134" spans="1:78">
      <c r="A134" s="58"/>
      <c r="B134" s="7" t="e">
        <f>+_xlfn.XLOOKUP(I134,#REF!,#REF!)</f>
        <v>#REF!</v>
      </c>
      <c r="C134" s="8">
        <v>1</v>
      </c>
      <c r="D134" s="8" t="str">
        <f t="shared" si="25"/>
        <v>01-MK-26-10</v>
      </c>
      <c r="E134" s="58">
        <v>45536</v>
      </c>
      <c r="F134" s="70"/>
      <c r="G134" s="70"/>
      <c r="H134" s="9" t="s">
        <v>37</v>
      </c>
      <c r="I134" s="66" t="s">
        <v>891</v>
      </c>
      <c r="J134" s="7" t="str">
        <f>+_xlfn.XLOOKUP(I134,'R4'!B:B,'R4'!C:C)</f>
        <v>AMR - KAMYON - MAN - KH</v>
      </c>
      <c r="P134">
        <f t="shared" si="40"/>
        <v>0</v>
      </c>
      <c r="Q134">
        <f t="shared" si="40"/>
        <v>0</v>
      </c>
      <c r="R134">
        <f t="shared" si="40"/>
        <v>0</v>
      </c>
      <c r="S134">
        <f t="shared" si="40"/>
        <v>0</v>
      </c>
      <c r="T134">
        <f t="shared" si="40"/>
        <v>0</v>
      </c>
      <c r="U134">
        <f t="shared" si="40"/>
        <v>0</v>
      </c>
      <c r="V134">
        <f t="shared" si="40"/>
        <v>0</v>
      </c>
      <c r="W134">
        <f t="shared" si="40"/>
        <v>0</v>
      </c>
      <c r="X134">
        <f t="shared" si="40"/>
        <v>0</v>
      </c>
      <c r="Y134">
        <f t="shared" si="40"/>
        <v>0</v>
      </c>
      <c r="Z134">
        <f t="shared" si="40"/>
        <v>0</v>
      </c>
      <c r="AA134">
        <f t="shared" si="40"/>
        <v>1</v>
      </c>
      <c r="AB134">
        <f t="shared" si="40"/>
        <v>1</v>
      </c>
      <c r="AC134">
        <f t="shared" si="40"/>
        <v>1</v>
      </c>
      <c r="AD134">
        <f t="shared" si="40"/>
        <v>1</v>
      </c>
      <c r="AE134">
        <f t="shared" si="40"/>
        <v>1</v>
      </c>
      <c r="AF134">
        <f t="shared" si="39"/>
        <v>1</v>
      </c>
      <c r="AG134">
        <f t="shared" si="39"/>
        <v>1</v>
      </c>
      <c r="AH134">
        <f t="shared" si="39"/>
        <v>1</v>
      </c>
      <c r="AI134">
        <f t="shared" si="39"/>
        <v>1</v>
      </c>
      <c r="AJ134">
        <f t="shared" si="39"/>
        <v>1</v>
      </c>
      <c r="AK134">
        <f t="shared" si="39"/>
        <v>1</v>
      </c>
      <c r="AL134">
        <f t="shared" si="39"/>
        <v>1</v>
      </c>
      <c r="AM134">
        <f t="shared" si="39"/>
        <v>1</v>
      </c>
      <c r="AN134">
        <f t="shared" si="39"/>
        <v>1</v>
      </c>
      <c r="AO134">
        <f t="shared" si="39"/>
        <v>1</v>
      </c>
      <c r="AP134">
        <f t="shared" si="39"/>
        <v>1</v>
      </c>
      <c r="AQ134">
        <f t="shared" si="39"/>
        <v>1</v>
      </c>
      <c r="AR134">
        <f t="shared" si="39"/>
        <v>1</v>
      </c>
      <c r="AS134">
        <f t="shared" si="39"/>
        <v>1</v>
      </c>
      <c r="AT134">
        <f t="shared" si="39"/>
        <v>1</v>
      </c>
      <c r="AU134">
        <f t="shared" si="42"/>
        <v>1</v>
      </c>
      <c r="AV134">
        <f t="shared" si="42"/>
        <v>1</v>
      </c>
      <c r="AW134">
        <f t="shared" si="42"/>
        <v>1</v>
      </c>
      <c r="AX134">
        <f t="shared" si="42"/>
        <v>1</v>
      </c>
      <c r="AY134">
        <f t="shared" si="42"/>
        <v>1</v>
      </c>
      <c r="AZ134">
        <f t="shared" si="42"/>
        <v>1</v>
      </c>
      <c r="BA134">
        <f t="shared" si="42"/>
        <v>1</v>
      </c>
      <c r="BB134">
        <f t="shared" si="42"/>
        <v>1</v>
      </c>
      <c r="BC134">
        <f t="shared" si="42"/>
        <v>1</v>
      </c>
      <c r="BD134">
        <f t="shared" si="42"/>
        <v>1</v>
      </c>
      <c r="BE134">
        <f t="shared" si="42"/>
        <v>1</v>
      </c>
      <c r="BF134">
        <f t="shared" si="42"/>
        <v>1</v>
      </c>
      <c r="BG134">
        <f t="shared" si="42"/>
        <v>1</v>
      </c>
      <c r="BH134">
        <f t="shared" si="42"/>
        <v>1</v>
      </c>
      <c r="BI134">
        <f t="shared" si="42"/>
        <v>1</v>
      </c>
      <c r="BJ134">
        <f t="shared" si="42"/>
        <v>1</v>
      </c>
      <c r="BK134">
        <f t="shared" si="41"/>
        <v>1</v>
      </c>
      <c r="BL134">
        <f t="shared" si="41"/>
        <v>1</v>
      </c>
      <c r="BM134">
        <f t="shared" si="41"/>
        <v>1</v>
      </c>
      <c r="BN134">
        <f t="shared" si="41"/>
        <v>1</v>
      </c>
      <c r="BO134">
        <f t="shared" si="41"/>
        <v>1</v>
      </c>
      <c r="BP134">
        <f t="shared" si="41"/>
        <v>1</v>
      </c>
      <c r="BQ134">
        <f t="shared" si="41"/>
        <v>1</v>
      </c>
      <c r="BR134">
        <f t="shared" si="38"/>
        <v>1</v>
      </c>
      <c r="BS134">
        <f t="shared" si="37"/>
        <v>1</v>
      </c>
      <c r="BT134">
        <f t="shared" si="37"/>
        <v>1</v>
      </c>
      <c r="BU134">
        <f t="shared" si="37"/>
        <v>1</v>
      </c>
      <c r="BV134">
        <f t="shared" si="37"/>
        <v>1</v>
      </c>
      <c r="BW134">
        <f t="shared" si="37"/>
        <v>1</v>
      </c>
      <c r="BX134">
        <f t="shared" si="37"/>
        <v>1</v>
      </c>
      <c r="BY134">
        <f t="shared" si="37"/>
        <v>1</v>
      </c>
      <c r="BZ134">
        <f t="shared" si="37"/>
        <v>1</v>
      </c>
    </row>
    <row r="135" spans="1:78">
      <c r="A135" s="58"/>
      <c r="B135" s="7" t="e">
        <f>+_xlfn.XLOOKUP(I135,#REF!,#REF!)</f>
        <v>#REF!</v>
      </c>
      <c r="C135" s="8">
        <v>1</v>
      </c>
      <c r="D135" s="8" t="str">
        <f t="shared" si="25"/>
        <v>01-MK-26-10</v>
      </c>
      <c r="E135" s="58">
        <v>45536</v>
      </c>
      <c r="F135" s="70"/>
      <c r="G135" s="70"/>
      <c r="H135" s="9" t="s">
        <v>37</v>
      </c>
      <c r="I135" s="66" t="s">
        <v>894</v>
      </c>
      <c r="J135" s="7" t="str">
        <f>+_xlfn.XLOOKUP(I135,'R4'!B:B,'R4'!C:C)</f>
        <v>AMR - KAMYON - MAN - KH</v>
      </c>
      <c r="P135">
        <f t="shared" si="40"/>
        <v>0</v>
      </c>
      <c r="Q135">
        <f t="shared" si="40"/>
        <v>0</v>
      </c>
      <c r="R135">
        <f t="shared" si="40"/>
        <v>0</v>
      </c>
      <c r="S135">
        <f t="shared" si="40"/>
        <v>0</v>
      </c>
      <c r="T135">
        <f t="shared" si="40"/>
        <v>0</v>
      </c>
      <c r="U135">
        <f t="shared" si="40"/>
        <v>0</v>
      </c>
      <c r="V135">
        <f t="shared" si="40"/>
        <v>0</v>
      </c>
      <c r="W135">
        <f t="shared" si="40"/>
        <v>0</v>
      </c>
      <c r="X135">
        <f t="shared" si="40"/>
        <v>0</v>
      </c>
      <c r="Y135">
        <f t="shared" si="40"/>
        <v>0</v>
      </c>
      <c r="Z135">
        <f t="shared" si="40"/>
        <v>0</v>
      </c>
      <c r="AA135">
        <f t="shared" si="40"/>
        <v>1</v>
      </c>
      <c r="AB135">
        <f t="shared" si="40"/>
        <v>1</v>
      </c>
      <c r="AC135">
        <f t="shared" si="40"/>
        <v>1</v>
      </c>
      <c r="AD135">
        <f t="shared" si="40"/>
        <v>1</v>
      </c>
      <c r="AE135">
        <f t="shared" si="40"/>
        <v>1</v>
      </c>
      <c r="AF135">
        <f t="shared" si="39"/>
        <v>1</v>
      </c>
      <c r="AG135">
        <f t="shared" si="39"/>
        <v>1</v>
      </c>
      <c r="AH135">
        <f t="shared" si="39"/>
        <v>1</v>
      </c>
      <c r="AI135">
        <f t="shared" si="39"/>
        <v>1</v>
      </c>
      <c r="AJ135">
        <f t="shared" si="39"/>
        <v>1</v>
      </c>
      <c r="AK135">
        <f t="shared" si="39"/>
        <v>1</v>
      </c>
      <c r="AL135">
        <f t="shared" si="39"/>
        <v>1</v>
      </c>
      <c r="AM135">
        <f t="shared" si="39"/>
        <v>1</v>
      </c>
      <c r="AN135">
        <f t="shared" si="39"/>
        <v>1</v>
      </c>
      <c r="AO135">
        <f t="shared" si="39"/>
        <v>1</v>
      </c>
      <c r="AP135">
        <f t="shared" si="39"/>
        <v>1</v>
      </c>
      <c r="AQ135">
        <f t="shared" si="39"/>
        <v>1</v>
      </c>
      <c r="AR135">
        <f t="shared" si="39"/>
        <v>1</v>
      </c>
      <c r="AS135">
        <f t="shared" si="39"/>
        <v>1</v>
      </c>
      <c r="AT135">
        <f t="shared" si="39"/>
        <v>1</v>
      </c>
      <c r="AU135">
        <f t="shared" si="42"/>
        <v>1</v>
      </c>
      <c r="AV135">
        <f t="shared" si="42"/>
        <v>1</v>
      </c>
      <c r="AW135">
        <f t="shared" si="42"/>
        <v>1</v>
      </c>
      <c r="AX135">
        <f t="shared" si="42"/>
        <v>1</v>
      </c>
      <c r="AY135">
        <f t="shared" si="42"/>
        <v>1</v>
      </c>
      <c r="AZ135">
        <f t="shared" si="42"/>
        <v>1</v>
      </c>
      <c r="BA135">
        <f t="shared" si="42"/>
        <v>1</v>
      </c>
      <c r="BB135">
        <f t="shared" si="42"/>
        <v>1</v>
      </c>
      <c r="BC135">
        <f t="shared" si="42"/>
        <v>1</v>
      </c>
      <c r="BD135">
        <f t="shared" si="42"/>
        <v>1</v>
      </c>
      <c r="BE135">
        <f t="shared" si="42"/>
        <v>1</v>
      </c>
      <c r="BF135">
        <f t="shared" si="42"/>
        <v>1</v>
      </c>
      <c r="BG135">
        <f t="shared" si="42"/>
        <v>1</v>
      </c>
      <c r="BH135">
        <f t="shared" si="42"/>
        <v>1</v>
      </c>
      <c r="BI135">
        <f t="shared" si="42"/>
        <v>1</v>
      </c>
      <c r="BJ135">
        <f t="shared" si="42"/>
        <v>1</v>
      </c>
      <c r="BK135">
        <f t="shared" si="41"/>
        <v>1</v>
      </c>
      <c r="BL135">
        <f t="shared" si="41"/>
        <v>1</v>
      </c>
      <c r="BM135">
        <f t="shared" si="41"/>
        <v>1</v>
      </c>
      <c r="BN135">
        <f t="shared" si="41"/>
        <v>1</v>
      </c>
      <c r="BO135">
        <f t="shared" si="41"/>
        <v>1</v>
      </c>
      <c r="BP135">
        <f t="shared" si="41"/>
        <v>1</v>
      </c>
      <c r="BQ135">
        <f t="shared" si="41"/>
        <v>1</v>
      </c>
      <c r="BR135">
        <f t="shared" si="38"/>
        <v>1</v>
      </c>
      <c r="BS135">
        <f t="shared" si="37"/>
        <v>1</v>
      </c>
      <c r="BT135">
        <f t="shared" si="37"/>
        <v>1</v>
      </c>
      <c r="BU135">
        <f t="shared" si="37"/>
        <v>1</v>
      </c>
      <c r="BV135">
        <f t="shared" si="37"/>
        <v>1</v>
      </c>
      <c r="BW135">
        <f t="shared" si="37"/>
        <v>1</v>
      </c>
      <c r="BX135">
        <f t="shared" si="37"/>
        <v>1</v>
      </c>
      <c r="BY135">
        <f t="shared" si="37"/>
        <v>1</v>
      </c>
      <c r="BZ135">
        <f t="shared" si="37"/>
        <v>1</v>
      </c>
    </row>
    <row r="136" spans="1:78">
      <c r="A136" s="58"/>
      <c r="B136" s="7" t="e">
        <f>+_xlfn.XLOOKUP(I136,#REF!,#REF!)</f>
        <v>#REF!</v>
      </c>
      <c r="C136" s="8">
        <v>1</v>
      </c>
      <c r="D136" s="8" t="str">
        <f t="shared" si="25"/>
        <v>01-MK-26-10</v>
      </c>
      <c r="E136" s="58">
        <v>45536</v>
      </c>
      <c r="F136" s="70"/>
      <c r="G136" s="70"/>
      <c r="H136" s="9" t="s">
        <v>37</v>
      </c>
      <c r="I136" s="66" t="s">
        <v>897</v>
      </c>
      <c r="J136" s="7" t="str">
        <f>+_xlfn.XLOOKUP(I136,'R4'!B:B,'R4'!C:C)</f>
        <v>AMR - KAMYON - MAN - KH</v>
      </c>
      <c r="P136">
        <f t="shared" si="40"/>
        <v>0</v>
      </c>
      <c r="Q136">
        <f t="shared" si="40"/>
        <v>0</v>
      </c>
      <c r="R136">
        <f t="shared" si="40"/>
        <v>0</v>
      </c>
      <c r="S136">
        <f t="shared" si="40"/>
        <v>0</v>
      </c>
      <c r="T136">
        <f t="shared" si="40"/>
        <v>0</v>
      </c>
      <c r="U136">
        <f t="shared" si="40"/>
        <v>0</v>
      </c>
      <c r="V136">
        <f t="shared" si="40"/>
        <v>0</v>
      </c>
      <c r="W136">
        <f t="shared" si="40"/>
        <v>0</v>
      </c>
      <c r="X136">
        <f t="shared" si="40"/>
        <v>0</v>
      </c>
      <c r="Y136">
        <f t="shared" si="40"/>
        <v>0</v>
      </c>
      <c r="Z136">
        <f t="shared" si="40"/>
        <v>0</v>
      </c>
      <c r="AA136">
        <f t="shared" si="40"/>
        <v>1</v>
      </c>
      <c r="AB136">
        <f t="shared" si="40"/>
        <v>1</v>
      </c>
      <c r="AC136">
        <f t="shared" si="40"/>
        <v>1</v>
      </c>
      <c r="AD136">
        <f t="shared" si="40"/>
        <v>1</v>
      </c>
      <c r="AE136">
        <f t="shared" si="40"/>
        <v>1</v>
      </c>
      <c r="AF136">
        <f t="shared" si="39"/>
        <v>1</v>
      </c>
      <c r="AG136">
        <f t="shared" si="39"/>
        <v>1</v>
      </c>
      <c r="AH136">
        <f t="shared" si="39"/>
        <v>1</v>
      </c>
      <c r="AI136">
        <f t="shared" si="39"/>
        <v>1</v>
      </c>
      <c r="AJ136">
        <f t="shared" si="39"/>
        <v>1</v>
      </c>
      <c r="AK136">
        <f t="shared" si="39"/>
        <v>1</v>
      </c>
      <c r="AL136">
        <f t="shared" si="39"/>
        <v>1</v>
      </c>
      <c r="AM136">
        <f t="shared" si="39"/>
        <v>1</v>
      </c>
      <c r="AN136">
        <f t="shared" si="39"/>
        <v>1</v>
      </c>
      <c r="AO136">
        <f t="shared" si="39"/>
        <v>1</v>
      </c>
      <c r="AP136">
        <f t="shared" si="39"/>
        <v>1</v>
      </c>
      <c r="AQ136">
        <f t="shared" si="39"/>
        <v>1</v>
      </c>
      <c r="AR136">
        <f t="shared" si="39"/>
        <v>1</v>
      </c>
      <c r="AS136">
        <f t="shared" si="39"/>
        <v>1</v>
      </c>
      <c r="AT136">
        <f t="shared" si="39"/>
        <v>1</v>
      </c>
      <c r="AU136">
        <f t="shared" si="42"/>
        <v>1</v>
      </c>
      <c r="AV136">
        <f t="shared" si="42"/>
        <v>1</v>
      </c>
      <c r="AW136">
        <f t="shared" si="42"/>
        <v>1</v>
      </c>
      <c r="AX136">
        <f t="shared" si="42"/>
        <v>1</v>
      </c>
      <c r="AY136">
        <f t="shared" si="42"/>
        <v>1</v>
      </c>
      <c r="AZ136">
        <f t="shared" si="42"/>
        <v>1</v>
      </c>
      <c r="BA136">
        <f t="shared" si="42"/>
        <v>1</v>
      </c>
      <c r="BB136">
        <f t="shared" si="42"/>
        <v>1</v>
      </c>
      <c r="BC136">
        <f t="shared" si="42"/>
        <v>1</v>
      </c>
      <c r="BD136">
        <f t="shared" si="42"/>
        <v>1</v>
      </c>
      <c r="BE136">
        <f t="shared" si="42"/>
        <v>1</v>
      </c>
      <c r="BF136">
        <f t="shared" si="42"/>
        <v>1</v>
      </c>
      <c r="BG136">
        <f t="shared" si="42"/>
        <v>1</v>
      </c>
      <c r="BH136">
        <f t="shared" si="42"/>
        <v>1</v>
      </c>
      <c r="BI136">
        <f t="shared" si="42"/>
        <v>1</v>
      </c>
      <c r="BJ136">
        <f t="shared" si="42"/>
        <v>1</v>
      </c>
      <c r="BK136">
        <f t="shared" si="41"/>
        <v>1</v>
      </c>
      <c r="BL136">
        <f t="shared" si="41"/>
        <v>1</v>
      </c>
      <c r="BM136">
        <f t="shared" si="41"/>
        <v>1</v>
      </c>
      <c r="BN136">
        <f t="shared" si="41"/>
        <v>1</v>
      </c>
      <c r="BO136">
        <f t="shared" si="41"/>
        <v>1</v>
      </c>
      <c r="BP136">
        <f t="shared" si="41"/>
        <v>1</v>
      </c>
      <c r="BQ136">
        <f t="shared" si="41"/>
        <v>1</v>
      </c>
      <c r="BR136">
        <f t="shared" si="38"/>
        <v>1</v>
      </c>
      <c r="BS136">
        <f t="shared" si="37"/>
        <v>1</v>
      </c>
      <c r="BT136">
        <f t="shared" si="37"/>
        <v>1</v>
      </c>
      <c r="BU136">
        <f t="shared" si="37"/>
        <v>1</v>
      </c>
      <c r="BV136">
        <f t="shared" si="37"/>
        <v>1</v>
      </c>
      <c r="BW136">
        <f t="shared" si="37"/>
        <v>1</v>
      </c>
      <c r="BX136">
        <f t="shared" si="37"/>
        <v>1</v>
      </c>
      <c r="BY136">
        <f t="shared" si="37"/>
        <v>1</v>
      </c>
      <c r="BZ136">
        <f t="shared" si="37"/>
        <v>1</v>
      </c>
    </row>
    <row r="137" spans="1:78">
      <c r="A137" s="58"/>
      <c r="B137" s="7" t="e">
        <f>+_xlfn.XLOOKUP(I137,#REF!,#REF!)</f>
        <v>#REF!</v>
      </c>
      <c r="C137" s="8">
        <v>1</v>
      </c>
      <c r="D137" s="8" t="str">
        <f t="shared" si="25"/>
        <v>01-MK-26-10</v>
      </c>
      <c r="E137" s="58">
        <v>45536</v>
      </c>
      <c r="F137" s="70"/>
      <c r="G137" s="70"/>
      <c r="H137" s="9" t="s">
        <v>37</v>
      </c>
      <c r="I137" s="66" t="s">
        <v>900</v>
      </c>
      <c r="J137" s="7" t="str">
        <f>+_xlfn.XLOOKUP(I137,'R4'!B:B,'R4'!C:C)</f>
        <v>AMR - KAMYON - MAN - KH</v>
      </c>
      <c r="P137">
        <f t="shared" si="40"/>
        <v>0</v>
      </c>
      <c r="Q137">
        <f t="shared" si="40"/>
        <v>0</v>
      </c>
      <c r="R137">
        <f t="shared" si="40"/>
        <v>0</v>
      </c>
      <c r="S137">
        <f t="shared" si="40"/>
        <v>0</v>
      </c>
      <c r="T137">
        <f t="shared" si="40"/>
        <v>0</v>
      </c>
      <c r="U137">
        <f t="shared" si="40"/>
        <v>0</v>
      </c>
      <c r="V137">
        <f t="shared" si="40"/>
        <v>0</v>
      </c>
      <c r="W137">
        <f t="shared" si="40"/>
        <v>0</v>
      </c>
      <c r="X137">
        <f t="shared" si="40"/>
        <v>0</v>
      </c>
      <c r="Y137">
        <f t="shared" si="40"/>
        <v>0</v>
      </c>
      <c r="Z137">
        <f t="shared" si="40"/>
        <v>0</v>
      </c>
      <c r="AA137">
        <f t="shared" si="40"/>
        <v>1</v>
      </c>
      <c r="AB137">
        <f t="shared" si="40"/>
        <v>1</v>
      </c>
      <c r="AC137">
        <f t="shared" si="40"/>
        <v>1</v>
      </c>
      <c r="AD137">
        <f t="shared" si="40"/>
        <v>1</v>
      </c>
      <c r="AE137">
        <f t="shared" si="40"/>
        <v>1</v>
      </c>
      <c r="AF137">
        <f t="shared" si="39"/>
        <v>1</v>
      </c>
      <c r="AG137">
        <f t="shared" si="39"/>
        <v>1</v>
      </c>
      <c r="AH137">
        <f t="shared" si="39"/>
        <v>1</v>
      </c>
      <c r="AI137">
        <f t="shared" si="39"/>
        <v>1</v>
      </c>
      <c r="AJ137">
        <f t="shared" si="39"/>
        <v>1</v>
      </c>
      <c r="AK137">
        <f t="shared" si="39"/>
        <v>1</v>
      </c>
      <c r="AL137">
        <f t="shared" si="39"/>
        <v>1</v>
      </c>
      <c r="AM137">
        <f t="shared" si="39"/>
        <v>1</v>
      </c>
      <c r="AN137">
        <f t="shared" si="39"/>
        <v>1</v>
      </c>
      <c r="AO137">
        <f t="shared" si="39"/>
        <v>1</v>
      </c>
      <c r="AP137">
        <f t="shared" si="39"/>
        <v>1</v>
      </c>
      <c r="AQ137">
        <f t="shared" si="39"/>
        <v>1</v>
      </c>
      <c r="AR137">
        <f t="shared" si="39"/>
        <v>1</v>
      </c>
      <c r="AS137">
        <f t="shared" si="39"/>
        <v>1</v>
      </c>
      <c r="AT137">
        <f t="shared" si="39"/>
        <v>1</v>
      </c>
      <c r="AU137">
        <f t="shared" si="42"/>
        <v>1</v>
      </c>
      <c r="AV137">
        <f t="shared" si="42"/>
        <v>1</v>
      </c>
      <c r="AW137">
        <f t="shared" si="42"/>
        <v>1</v>
      </c>
      <c r="AX137">
        <f t="shared" si="42"/>
        <v>1</v>
      </c>
      <c r="AY137">
        <f t="shared" si="42"/>
        <v>1</v>
      </c>
      <c r="AZ137">
        <f t="shared" si="42"/>
        <v>1</v>
      </c>
      <c r="BA137">
        <f t="shared" si="42"/>
        <v>1</v>
      </c>
      <c r="BB137">
        <f t="shared" si="42"/>
        <v>1</v>
      </c>
      <c r="BC137">
        <f t="shared" si="42"/>
        <v>1</v>
      </c>
      <c r="BD137">
        <f t="shared" si="42"/>
        <v>1</v>
      </c>
      <c r="BE137">
        <f t="shared" si="42"/>
        <v>1</v>
      </c>
      <c r="BF137">
        <f t="shared" si="42"/>
        <v>1</v>
      </c>
      <c r="BG137">
        <f t="shared" si="42"/>
        <v>1</v>
      </c>
      <c r="BH137">
        <f t="shared" si="42"/>
        <v>1</v>
      </c>
      <c r="BI137">
        <f t="shared" si="42"/>
        <v>1</v>
      </c>
      <c r="BJ137">
        <f t="shared" si="42"/>
        <v>1</v>
      </c>
      <c r="BK137">
        <f t="shared" si="41"/>
        <v>1</v>
      </c>
      <c r="BL137">
        <f t="shared" si="41"/>
        <v>1</v>
      </c>
      <c r="BM137">
        <f t="shared" si="41"/>
        <v>1</v>
      </c>
      <c r="BN137">
        <f t="shared" si="41"/>
        <v>1</v>
      </c>
      <c r="BO137">
        <f t="shared" si="41"/>
        <v>1</v>
      </c>
      <c r="BP137">
        <f t="shared" si="41"/>
        <v>1</v>
      </c>
      <c r="BQ137">
        <f t="shared" si="41"/>
        <v>1</v>
      </c>
      <c r="BR137">
        <f t="shared" si="38"/>
        <v>1</v>
      </c>
      <c r="BS137">
        <f t="shared" si="37"/>
        <v>1</v>
      </c>
      <c r="BT137">
        <f t="shared" si="37"/>
        <v>1</v>
      </c>
      <c r="BU137">
        <f t="shared" si="37"/>
        <v>1</v>
      </c>
      <c r="BV137">
        <f t="shared" si="37"/>
        <v>1</v>
      </c>
      <c r="BW137">
        <f t="shared" si="37"/>
        <v>1</v>
      </c>
      <c r="BX137">
        <f t="shared" si="37"/>
        <v>1</v>
      </c>
      <c r="BY137">
        <f t="shared" si="37"/>
        <v>1</v>
      </c>
      <c r="BZ137">
        <f t="shared" si="37"/>
        <v>1</v>
      </c>
    </row>
    <row r="138" spans="1:78">
      <c r="A138" s="58"/>
      <c r="B138" s="7" t="e">
        <f>+_xlfn.XLOOKUP(I138,#REF!,#REF!)</f>
        <v>#REF!</v>
      </c>
      <c r="C138" s="8">
        <v>1</v>
      </c>
      <c r="D138" s="8" t="str">
        <f t="shared" si="25"/>
        <v>01-MK-26-10</v>
      </c>
      <c r="E138" s="58">
        <v>45536</v>
      </c>
      <c r="F138" s="70"/>
      <c r="G138" s="70"/>
      <c r="H138" s="9" t="s">
        <v>37</v>
      </c>
      <c r="I138" s="66" t="s">
        <v>903</v>
      </c>
      <c r="J138" s="7" t="str">
        <f>+_xlfn.XLOOKUP(I138,'R4'!B:B,'R4'!C:C)</f>
        <v>AMR - KAMYON - MAN - KH</v>
      </c>
      <c r="P138">
        <f t="shared" si="40"/>
        <v>0</v>
      </c>
      <c r="Q138">
        <f t="shared" si="40"/>
        <v>0</v>
      </c>
      <c r="R138">
        <f t="shared" si="40"/>
        <v>0</v>
      </c>
      <c r="S138">
        <f t="shared" si="40"/>
        <v>0</v>
      </c>
      <c r="T138">
        <f t="shared" si="40"/>
        <v>0</v>
      </c>
      <c r="U138">
        <f t="shared" si="40"/>
        <v>0</v>
      </c>
      <c r="V138">
        <f t="shared" si="40"/>
        <v>0</v>
      </c>
      <c r="W138">
        <f t="shared" si="40"/>
        <v>0</v>
      </c>
      <c r="X138">
        <f t="shared" si="40"/>
        <v>0</v>
      </c>
      <c r="Y138">
        <f t="shared" si="40"/>
        <v>0</v>
      </c>
      <c r="Z138">
        <f t="shared" si="40"/>
        <v>0</v>
      </c>
      <c r="AA138">
        <f t="shared" si="40"/>
        <v>1</v>
      </c>
      <c r="AB138">
        <f t="shared" si="40"/>
        <v>1</v>
      </c>
      <c r="AC138">
        <f t="shared" si="40"/>
        <v>1</v>
      </c>
      <c r="AD138">
        <f t="shared" si="40"/>
        <v>1</v>
      </c>
      <c r="AE138">
        <f t="shared" si="40"/>
        <v>1</v>
      </c>
      <c r="AF138">
        <f t="shared" si="39"/>
        <v>1</v>
      </c>
      <c r="AG138">
        <f t="shared" si="39"/>
        <v>1</v>
      </c>
      <c r="AH138">
        <f t="shared" si="39"/>
        <v>1</v>
      </c>
      <c r="AI138">
        <f t="shared" si="39"/>
        <v>1</v>
      </c>
      <c r="AJ138">
        <f t="shared" si="39"/>
        <v>1</v>
      </c>
      <c r="AK138">
        <f t="shared" si="39"/>
        <v>1</v>
      </c>
      <c r="AL138">
        <f t="shared" si="39"/>
        <v>1</v>
      </c>
      <c r="AM138">
        <f t="shared" si="39"/>
        <v>1</v>
      </c>
      <c r="AN138">
        <f t="shared" si="39"/>
        <v>1</v>
      </c>
      <c r="AO138">
        <f t="shared" si="39"/>
        <v>1</v>
      </c>
      <c r="AP138">
        <f t="shared" si="39"/>
        <v>1</v>
      </c>
      <c r="AQ138">
        <f t="shared" si="39"/>
        <v>1</v>
      </c>
      <c r="AR138">
        <f t="shared" si="39"/>
        <v>1</v>
      </c>
      <c r="AS138">
        <f t="shared" si="39"/>
        <v>1</v>
      </c>
      <c r="AT138">
        <f t="shared" si="39"/>
        <v>1</v>
      </c>
      <c r="AU138">
        <f t="shared" si="42"/>
        <v>1</v>
      </c>
      <c r="AV138">
        <f t="shared" si="42"/>
        <v>1</v>
      </c>
      <c r="AW138">
        <f t="shared" si="42"/>
        <v>1</v>
      </c>
      <c r="AX138">
        <f t="shared" si="42"/>
        <v>1</v>
      </c>
      <c r="AY138">
        <f t="shared" si="42"/>
        <v>1</v>
      </c>
      <c r="AZ138">
        <f t="shared" si="42"/>
        <v>1</v>
      </c>
      <c r="BA138">
        <f t="shared" si="42"/>
        <v>1</v>
      </c>
      <c r="BB138">
        <f t="shared" si="42"/>
        <v>1</v>
      </c>
      <c r="BC138">
        <f t="shared" si="42"/>
        <v>1</v>
      </c>
      <c r="BD138">
        <f t="shared" si="42"/>
        <v>1</v>
      </c>
      <c r="BE138">
        <f t="shared" si="42"/>
        <v>1</v>
      </c>
      <c r="BF138">
        <f t="shared" si="42"/>
        <v>1</v>
      </c>
      <c r="BG138">
        <f t="shared" si="42"/>
        <v>1</v>
      </c>
      <c r="BH138">
        <f t="shared" si="42"/>
        <v>1</v>
      </c>
      <c r="BI138">
        <f t="shared" si="42"/>
        <v>1</v>
      </c>
      <c r="BJ138">
        <f t="shared" si="42"/>
        <v>1</v>
      </c>
      <c r="BK138">
        <f t="shared" si="41"/>
        <v>1</v>
      </c>
      <c r="BL138">
        <f t="shared" si="41"/>
        <v>1</v>
      </c>
      <c r="BM138">
        <f t="shared" si="41"/>
        <v>1</v>
      </c>
      <c r="BN138">
        <f t="shared" si="41"/>
        <v>1</v>
      </c>
      <c r="BO138">
        <f t="shared" si="41"/>
        <v>1</v>
      </c>
      <c r="BP138">
        <f t="shared" si="41"/>
        <v>1</v>
      </c>
      <c r="BQ138">
        <f t="shared" si="41"/>
        <v>1</v>
      </c>
      <c r="BR138">
        <f t="shared" si="38"/>
        <v>1</v>
      </c>
      <c r="BS138">
        <f t="shared" si="37"/>
        <v>1</v>
      </c>
      <c r="BT138">
        <f t="shared" si="37"/>
        <v>1</v>
      </c>
      <c r="BU138">
        <f t="shared" si="37"/>
        <v>1</v>
      </c>
      <c r="BV138">
        <f t="shared" si="37"/>
        <v>1</v>
      </c>
      <c r="BW138">
        <f t="shared" si="37"/>
        <v>1</v>
      </c>
      <c r="BX138">
        <f t="shared" si="37"/>
        <v>1</v>
      </c>
      <c r="BY138">
        <f t="shared" si="37"/>
        <v>1</v>
      </c>
      <c r="BZ138">
        <f t="shared" si="37"/>
        <v>1</v>
      </c>
    </row>
    <row r="139" spans="1:78">
      <c r="A139" s="58"/>
      <c r="B139" s="7" t="e">
        <f>+_xlfn.XLOOKUP(I139,#REF!,#REF!)</f>
        <v>#REF!</v>
      </c>
      <c r="C139" s="8">
        <v>1</v>
      </c>
      <c r="D139" s="8" t="str">
        <f t="shared" si="25"/>
        <v>01-MK-26-10</v>
      </c>
      <c r="E139" s="58">
        <v>45536</v>
      </c>
      <c r="F139" s="70"/>
      <c r="G139" s="70"/>
      <c r="H139" s="9" t="s">
        <v>37</v>
      </c>
      <c r="I139" s="66" t="s">
        <v>906</v>
      </c>
      <c r="J139" s="7" t="str">
        <f>+_xlfn.XLOOKUP(I139,'R4'!B:B,'R4'!C:C)</f>
        <v>AMR - KAMYON - MAN - KH</v>
      </c>
      <c r="P139">
        <f t="shared" si="40"/>
        <v>0</v>
      </c>
      <c r="Q139">
        <f t="shared" si="40"/>
        <v>0</v>
      </c>
      <c r="R139">
        <f t="shared" si="40"/>
        <v>0</v>
      </c>
      <c r="S139">
        <f t="shared" si="40"/>
        <v>0</v>
      </c>
      <c r="T139">
        <f t="shared" si="40"/>
        <v>0</v>
      </c>
      <c r="U139">
        <f t="shared" si="40"/>
        <v>0</v>
      </c>
      <c r="V139">
        <f t="shared" si="40"/>
        <v>0</v>
      </c>
      <c r="W139">
        <f t="shared" si="40"/>
        <v>0</v>
      </c>
      <c r="X139">
        <f t="shared" si="40"/>
        <v>0</v>
      </c>
      <c r="Y139">
        <f t="shared" si="40"/>
        <v>0</v>
      </c>
      <c r="Z139">
        <f t="shared" si="40"/>
        <v>0</v>
      </c>
      <c r="AA139">
        <f t="shared" si="40"/>
        <v>1</v>
      </c>
      <c r="AB139">
        <f t="shared" si="40"/>
        <v>1</v>
      </c>
      <c r="AC139">
        <f t="shared" si="40"/>
        <v>1</v>
      </c>
      <c r="AD139">
        <f t="shared" si="40"/>
        <v>1</v>
      </c>
      <c r="AE139">
        <f t="shared" si="40"/>
        <v>1</v>
      </c>
      <c r="AF139">
        <f t="shared" si="39"/>
        <v>1</v>
      </c>
      <c r="AG139">
        <f t="shared" si="39"/>
        <v>1</v>
      </c>
      <c r="AH139">
        <f t="shared" si="39"/>
        <v>1</v>
      </c>
      <c r="AI139">
        <f t="shared" si="39"/>
        <v>1</v>
      </c>
      <c r="AJ139">
        <f t="shared" si="39"/>
        <v>1</v>
      </c>
      <c r="AK139">
        <f t="shared" si="39"/>
        <v>1</v>
      </c>
      <c r="AL139">
        <f t="shared" si="39"/>
        <v>1</v>
      </c>
      <c r="AM139">
        <f t="shared" si="39"/>
        <v>1</v>
      </c>
      <c r="AN139">
        <f t="shared" si="39"/>
        <v>1</v>
      </c>
      <c r="AO139">
        <f t="shared" si="39"/>
        <v>1</v>
      </c>
      <c r="AP139">
        <f t="shared" si="39"/>
        <v>1</v>
      </c>
      <c r="AQ139">
        <f t="shared" si="39"/>
        <v>1</v>
      </c>
      <c r="AR139">
        <f t="shared" si="39"/>
        <v>1</v>
      </c>
      <c r="AS139">
        <f t="shared" si="39"/>
        <v>1</v>
      </c>
      <c r="AT139">
        <f t="shared" si="39"/>
        <v>1</v>
      </c>
      <c r="AU139">
        <f t="shared" si="42"/>
        <v>1</v>
      </c>
      <c r="AV139">
        <f t="shared" si="42"/>
        <v>1</v>
      </c>
      <c r="AW139">
        <f t="shared" si="42"/>
        <v>1</v>
      </c>
      <c r="AX139">
        <f t="shared" si="42"/>
        <v>1</v>
      </c>
      <c r="AY139">
        <f t="shared" si="42"/>
        <v>1</v>
      </c>
      <c r="AZ139">
        <f t="shared" si="42"/>
        <v>1</v>
      </c>
      <c r="BA139">
        <f t="shared" si="42"/>
        <v>1</v>
      </c>
      <c r="BB139">
        <f t="shared" si="42"/>
        <v>1</v>
      </c>
      <c r="BC139">
        <f t="shared" si="42"/>
        <v>1</v>
      </c>
      <c r="BD139">
        <f t="shared" si="42"/>
        <v>1</v>
      </c>
      <c r="BE139">
        <f t="shared" si="42"/>
        <v>1</v>
      </c>
      <c r="BF139">
        <f t="shared" si="42"/>
        <v>1</v>
      </c>
      <c r="BG139">
        <f t="shared" si="42"/>
        <v>1</v>
      </c>
      <c r="BH139">
        <f t="shared" si="42"/>
        <v>1</v>
      </c>
      <c r="BI139">
        <f t="shared" si="42"/>
        <v>1</v>
      </c>
      <c r="BJ139">
        <f t="shared" si="42"/>
        <v>1</v>
      </c>
      <c r="BK139">
        <f t="shared" si="41"/>
        <v>1</v>
      </c>
      <c r="BL139">
        <f t="shared" si="41"/>
        <v>1</v>
      </c>
      <c r="BM139">
        <f t="shared" si="41"/>
        <v>1</v>
      </c>
      <c r="BN139">
        <f t="shared" si="41"/>
        <v>1</v>
      </c>
      <c r="BO139">
        <f t="shared" si="41"/>
        <v>1</v>
      </c>
      <c r="BP139">
        <f t="shared" si="41"/>
        <v>1</v>
      </c>
      <c r="BQ139">
        <f t="shared" si="41"/>
        <v>1</v>
      </c>
      <c r="BR139">
        <f t="shared" si="38"/>
        <v>1</v>
      </c>
      <c r="BS139">
        <f t="shared" si="37"/>
        <v>1</v>
      </c>
      <c r="BT139">
        <f t="shared" si="37"/>
        <v>1</v>
      </c>
      <c r="BU139">
        <f t="shared" si="37"/>
        <v>1</v>
      </c>
      <c r="BV139">
        <f t="shared" si="37"/>
        <v>1</v>
      </c>
      <c r="BW139">
        <f t="shared" si="37"/>
        <v>1</v>
      </c>
      <c r="BX139">
        <f t="shared" si="37"/>
        <v>1</v>
      </c>
      <c r="BY139">
        <f t="shared" si="37"/>
        <v>1</v>
      </c>
      <c r="BZ139">
        <f t="shared" si="37"/>
        <v>1</v>
      </c>
    </row>
    <row r="140" spans="1:78">
      <c r="A140" s="58"/>
      <c r="B140" s="7" t="e">
        <f>+_xlfn.XLOOKUP(I140,#REF!,#REF!)</f>
        <v>#REF!</v>
      </c>
      <c r="C140" s="8">
        <v>1</v>
      </c>
      <c r="D140" s="8" t="str">
        <f t="shared" si="25"/>
        <v>01-MK-26-10</v>
      </c>
      <c r="E140" s="58">
        <v>45536</v>
      </c>
      <c r="F140" s="70"/>
      <c r="G140" s="70"/>
      <c r="H140" s="9" t="s">
        <v>37</v>
      </c>
      <c r="I140" s="66" t="s">
        <v>909</v>
      </c>
      <c r="J140" s="7" t="str">
        <f>+_xlfn.XLOOKUP(I140,'R4'!B:B,'R4'!C:C)</f>
        <v>AMR - KAMYON - MAN - KH</v>
      </c>
      <c r="P140">
        <f t="shared" si="40"/>
        <v>0</v>
      </c>
      <c r="Q140">
        <f t="shared" si="40"/>
        <v>0</v>
      </c>
      <c r="R140">
        <f t="shared" si="40"/>
        <v>0</v>
      </c>
      <c r="S140">
        <f t="shared" si="40"/>
        <v>0</v>
      </c>
      <c r="T140">
        <f t="shared" si="40"/>
        <v>0</v>
      </c>
      <c r="U140">
        <f t="shared" si="40"/>
        <v>0</v>
      </c>
      <c r="V140">
        <f t="shared" si="40"/>
        <v>0</v>
      </c>
      <c r="W140">
        <f t="shared" si="40"/>
        <v>0</v>
      </c>
      <c r="X140">
        <f t="shared" si="40"/>
        <v>0</v>
      </c>
      <c r="Y140">
        <f t="shared" si="40"/>
        <v>0</v>
      </c>
      <c r="Z140">
        <f t="shared" si="40"/>
        <v>0</v>
      </c>
      <c r="AA140">
        <f t="shared" si="40"/>
        <v>1</v>
      </c>
      <c r="AB140">
        <f t="shared" si="40"/>
        <v>1</v>
      </c>
      <c r="AC140">
        <f t="shared" si="40"/>
        <v>1</v>
      </c>
      <c r="AD140">
        <f t="shared" si="40"/>
        <v>1</v>
      </c>
      <c r="AE140">
        <f t="shared" si="40"/>
        <v>1</v>
      </c>
      <c r="AF140">
        <f t="shared" si="39"/>
        <v>1</v>
      </c>
      <c r="AG140">
        <f t="shared" si="39"/>
        <v>1</v>
      </c>
      <c r="AH140">
        <f t="shared" si="39"/>
        <v>1</v>
      </c>
      <c r="AI140">
        <f t="shared" si="39"/>
        <v>1</v>
      </c>
      <c r="AJ140">
        <f t="shared" si="39"/>
        <v>1</v>
      </c>
      <c r="AK140">
        <f t="shared" si="39"/>
        <v>1</v>
      </c>
      <c r="AL140">
        <f t="shared" si="39"/>
        <v>1</v>
      </c>
      <c r="AM140">
        <f t="shared" si="39"/>
        <v>1</v>
      </c>
      <c r="AN140">
        <f t="shared" si="39"/>
        <v>1</v>
      </c>
      <c r="AO140">
        <f t="shared" si="39"/>
        <v>1</v>
      </c>
      <c r="AP140">
        <f t="shared" si="39"/>
        <v>1</v>
      </c>
      <c r="AQ140">
        <f t="shared" si="39"/>
        <v>1</v>
      </c>
      <c r="AR140">
        <f t="shared" si="39"/>
        <v>1</v>
      </c>
      <c r="AS140">
        <f t="shared" si="39"/>
        <v>1</v>
      </c>
      <c r="AT140">
        <f t="shared" si="39"/>
        <v>1</v>
      </c>
      <c r="AU140">
        <f t="shared" si="42"/>
        <v>1</v>
      </c>
      <c r="AV140">
        <f t="shared" si="42"/>
        <v>1</v>
      </c>
      <c r="AW140">
        <f t="shared" si="42"/>
        <v>1</v>
      </c>
      <c r="AX140">
        <f t="shared" si="42"/>
        <v>1</v>
      </c>
      <c r="AY140">
        <f t="shared" si="42"/>
        <v>1</v>
      </c>
      <c r="AZ140">
        <f t="shared" si="42"/>
        <v>1</v>
      </c>
      <c r="BA140">
        <f t="shared" si="42"/>
        <v>1</v>
      </c>
      <c r="BB140">
        <f t="shared" si="42"/>
        <v>1</v>
      </c>
      <c r="BC140">
        <f t="shared" si="42"/>
        <v>1</v>
      </c>
      <c r="BD140">
        <f t="shared" si="42"/>
        <v>1</v>
      </c>
      <c r="BE140">
        <f t="shared" si="42"/>
        <v>1</v>
      </c>
      <c r="BF140">
        <f t="shared" si="42"/>
        <v>1</v>
      </c>
      <c r="BG140">
        <f t="shared" si="42"/>
        <v>1</v>
      </c>
      <c r="BH140">
        <f t="shared" si="42"/>
        <v>1</v>
      </c>
      <c r="BI140">
        <f t="shared" si="42"/>
        <v>1</v>
      </c>
      <c r="BJ140">
        <f t="shared" si="42"/>
        <v>1</v>
      </c>
      <c r="BK140">
        <f t="shared" si="41"/>
        <v>1</v>
      </c>
      <c r="BL140">
        <f t="shared" si="41"/>
        <v>1</v>
      </c>
      <c r="BM140">
        <f t="shared" si="41"/>
        <v>1</v>
      </c>
      <c r="BN140">
        <f t="shared" si="41"/>
        <v>1</v>
      </c>
      <c r="BO140">
        <f t="shared" si="41"/>
        <v>1</v>
      </c>
      <c r="BP140">
        <f t="shared" si="41"/>
        <v>1</v>
      </c>
      <c r="BQ140">
        <f t="shared" si="41"/>
        <v>1</v>
      </c>
      <c r="BR140">
        <f t="shared" si="38"/>
        <v>1</v>
      </c>
      <c r="BS140">
        <f t="shared" si="37"/>
        <v>1</v>
      </c>
      <c r="BT140">
        <f t="shared" si="37"/>
        <v>1</v>
      </c>
      <c r="BU140">
        <f t="shared" si="37"/>
        <v>1</v>
      </c>
      <c r="BV140">
        <f t="shared" si="37"/>
        <v>1</v>
      </c>
      <c r="BW140">
        <f t="shared" si="37"/>
        <v>1</v>
      </c>
      <c r="BX140">
        <f t="shared" si="37"/>
        <v>1</v>
      </c>
      <c r="BY140">
        <f t="shared" si="37"/>
        <v>1</v>
      </c>
      <c r="BZ140">
        <f t="shared" si="37"/>
        <v>1</v>
      </c>
    </row>
    <row r="141" spans="1:78">
      <c r="A141" s="58"/>
      <c r="B141" s="7" t="e">
        <f>+_xlfn.XLOOKUP(I141,#REF!,#REF!)</f>
        <v>#REF!</v>
      </c>
      <c r="C141" s="8">
        <v>1</v>
      </c>
      <c r="D141" s="8" t="str">
        <f t="shared" si="25"/>
        <v>01-MK-26-10</v>
      </c>
      <c r="E141" s="58">
        <v>45536</v>
      </c>
      <c r="F141" s="70"/>
      <c r="G141" s="70"/>
      <c r="H141" s="9" t="s">
        <v>37</v>
      </c>
      <c r="I141" s="66" t="s">
        <v>912</v>
      </c>
      <c r="J141" s="7" t="str">
        <f>+_xlfn.XLOOKUP(I141,'R4'!B:B,'R4'!C:C)</f>
        <v>AMR - KAMYON - MAN - KH</v>
      </c>
      <c r="P141">
        <f t="shared" si="40"/>
        <v>0</v>
      </c>
      <c r="Q141">
        <f t="shared" si="40"/>
        <v>0</v>
      </c>
      <c r="R141">
        <f t="shared" si="40"/>
        <v>0</v>
      </c>
      <c r="S141">
        <f t="shared" si="40"/>
        <v>0</v>
      </c>
      <c r="T141">
        <f t="shared" si="40"/>
        <v>0</v>
      </c>
      <c r="U141">
        <f t="shared" si="40"/>
        <v>0</v>
      </c>
      <c r="V141">
        <f t="shared" si="40"/>
        <v>0</v>
      </c>
      <c r="W141">
        <f t="shared" si="40"/>
        <v>0</v>
      </c>
      <c r="X141">
        <f t="shared" si="40"/>
        <v>0</v>
      </c>
      <c r="Y141">
        <f t="shared" si="40"/>
        <v>0</v>
      </c>
      <c r="Z141">
        <f t="shared" si="40"/>
        <v>0</v>
      </c>
      <c r="AA141">
        <f t="shared" si="40"/>
        <v>1</v>
      </c>
      <c r="AB141">
        <f t="shared" si="40"/>
        <v>1</v>
      </c>
      <c r="AC141">
        <f t="shared" si="40"/>
        <v>1</v>
      </c>
      <c r="AD141">
        <f t="shared" si="40"/>
        <v>1</v>
      </c>
      <c r="AE141">
        <f t="shared" ref="AE141:AT156" si="43">+IF(AE$2&gt;=$E141,1,0)*$C141</f>
        <v>1</v>
      </c>
      <c r="AF141">
        <f t="shared" si="43"/>
        <v>1</v>
      </c>
      <c r="AG141">
        <f t="shared" si="43"/>
        <v>1</v>
      </c>
      <c r="AH141">
        <f t="shared" si="43"/>
        <v>1</v>
      </c>
      <c r="AI141">
        <f t="shared" si="43"/>
        <v>1</v>
      </c>
      <c r="AJ141">
        <f t="shared" si="43"/>
        <v>1</v>
      </c>
      <c r="AK141">
        <f t="shared" si="43"/>
        <v>1</v>
      </c>
      <c r="AL141">
        <f t="shared" si="43"/>
        <v>1</v>
      </c>
      <c r="AM141">
        <f t="shared" si="43"/>
        <v>1</v>
      </c>
      <c r="AN141">
        <f t="shared" si="43"/>
        <v>1</v>
      </c>
      <c r="AO141">
        <f t="shared" si="43"/>
        <v>1</v>
      </c>
      <c r="AP141">
        <f t="shared" si="43"/>
        <v>1</v>
      </c>
      <c r="AQ141">
        <f t="shared" si="43"/>
        <v>1</v>
      </c>
      <c r="AR141">
        <f t="shared" si="43"/>
        <v>1</v>
      </c>
      <c r="AS141">
        <f t="shared" si="43"/>
        <v>1</v>
      </c>
      <c r="AT141">
        <f t="shared" si="43"/>
        <v>1</v>
      </c>
      <c r="AU141">
        <f t="shared" si="42"/>
        <v>1</v>
      </c>
      <c r="AV141">
        <f t="shared" si="42"/>
        <v>1</v>
      </c>
      <c r="AW141">
        <f t="shared" si="42"/>
        <v>1</v>
      </c>
      <c r="AX141">
        <f t="shared" si="42"/>
        <v>1</v>
      </c>
      <c r="AY141">
        <f t="shared" si="42"/>
        <v>1</v>
      </c>
      <c r="AZ141">
        <f t="shared" si="42"/>
        <v>1</v>
      </c>
      <c r="BA141">
        <f t="shared" si="42"/>
        <v>1</v>
      </c>
      <c r="BB141">
        <f t="shared" si="42"/>
        <v>1</v>
      </c>
      <c r="BC141">
        <f t="shared" si="42"/>
        <v>1</v>
      </c>
      <c r="BD141">
        <f t="shared" si="42"/>
        <v>1</v>
      </c>
      <c r="BE141">
        <f t="shared" si="42"/>
        <v>1</v>
      </c>
      <c r="BF141">
        <f t="shared" si="42"/>
        <v>1</v>
      </c>
      <c r="BG141">
        <f t="shared" si="42"/>
        <v>1</v>
      </c>
      <c r="BH141">
        <f t="shared" si="42"/>
        <v>1</v>
      </c>
      <c r="BI141">
        <f t="shared" si="42"/>
        <v>1</v>
      </c>
      <c r="BJ141">
        <f t="shared" si="42"/>
        <v>1</v>
      </c>
      <c r="BK141">
        <f t="shared" si="41"/>
        <v>1</v>
      </c>
      <c r="BL141">
        <f t="shared" si="41"/>
        <v>1</v>
      </c>
      <c r="BM141">
        <f t="shared" si="41"/>
        <v>1</v>
      </c>
      <c r="BN141">
        <f t="shared" si="41"/>
        <v>1</v>
      </c>
      <c r="BO141">
        <f t="shared" si="41"/>
        <v>1</v>
      </c>
      <c r="BP141">
        <f t="shared" si="41"/>
        <v>1</v>
      </c>
      <c r="BQ141">
        <f t="shared" si="41"/>
        <v>1</v>
      </c>
      <c r="BR141">
        <f t="shared" si="38"/>
        <v>1</v>
      </c>
      <c r="BS141">
        <f t="shared" si="37"/>
        <v>1</v>
      </c>
      <c r="BT141">
        <f t="shared" si="37"/>
        <v>1</v>
      </c>
      <c r="BU141">
        <f t="shared" si="37"/>
        <v>1</v>
      </c>
      <c r="BV141">
        <f t="shared" si="37"/>
        <v>1</v>
      </c>
      <c r="BW141">
        <f t="shared" si="37"/>
        <v>1</v>
      </c>
      <c r="BX141">
        <f t="shared" si="37"/>
        <v>1</v>
      </c>
      <c r="BY141">
        <f t="shared" si="37"/>
        <v>1</v>
      </c>
      <c r="BZ141">
        <f t="shared" si="37"/>
        <v>1</v>
      </c>
    </row>
    <row r="142" spans="1:78">
      <c r="A142" s="58"/>
      <c r="B142" s="7" t="e">
        <f>+_xlfn.XLOOKUP(I142,#REF!,#REF!)</f>
        <v>#REF!</v>
      </c>
      <c r="C142" s="8">
        <v>1</v>
      </c>
      <c r="D142" s="8" t="str">
        <f t="shared" si="25"/>
        <v>01-MK-26-10</v>
      </c>
      <c r="E142" s="58">
        <v>45536</v>
      </c>
      <c r="F142" s="70"/>
      <c r="G142" s="70"/>
      <c r="H142" s="9" t="s">
        <v>37</v>
      </c>
      <c r="I142" s="66" t="s">
        <v>915</v>
      </c>
      <c r="J142" s="7" t="str">
        <f>+_xlfn.XLOOKUP(I142,'R4'!B:B,'R4'!C:C)</f>
        <v>AMR - KAMYON - MAN - KH</v>
      </c>
      <c r="P142">
        <f t="shared" ref="P142:AE157" si="44">+IF(P$2&gt;=$E142,1,0)*$C142</f>
        <v>0</v>
      </c>
      <c r="Q142">
        <f t="shared" si="44"/>
        <v>0</v>
      </c>
      <c r="R142">
        <f t="shared" si="44"/>
        <v>0</v>
      </c>
      <c r="S142">
        <f t="shared" si="44"/>
        <v>0</v>
      </c>
      <c r="T142">
        <f t="shared" si="44"/>
        <v>0</v>
      </c>
      <c r="U142">
        <f t="shared" si="44"/>
        <v>0</v>
      </c>
      <c r="V142">
        <f t="shared" si="44"/>
        <v>0</v>
      </c>
      <c r="W142">
        <f t="shared" si="44"/>
        <v>0</v>
      </c>
      <c r="X142">
        <f t="shared" si="44"/>
        <v>0</v>
      </c>
      <c r="Y142">
        <f t="shared" si="44"/>
        <v>0</v>
      </c>
      <c r="Z142">
        <f t="shared" si="44"/>
        <v>0</v>
      </c>
      <c r="AA142">
        <f t="shared" si="44"/>
        <v>1</v>
      </c>
      <c r="AB142">
        <f t="shared" si="44"/>
        <v>1</v>
      </c>
      <c r="AC142">
        <f t="shared" si="44"/>
        <v>1</v>
      </c>
      <c r="AD142">
        <f t="shared" si="44"/>
        <v>1</v>
      </c>
      <c r="AE142">
        <f t="shared" si="44"/>
        <v>1</v>
      </c>
      <c r="AF142">
        <f t="shared" si="43"/>
        <v>1</v>
      </c>
      <c r="AG142">
        <f t="shared" si="43"/>
        <v>1</v>
      </c>
      <c r="AH142">
        <f t="shared" si="43"/>
        <v>1</v>
      </c>
      <c r="AI142">
        <f t="shared" si="43"/>
        <v>1</v>
      </c>
      <c r="AJ142">
        <f t="shared" si="43"/>
        <v>1</v>
      </c>
      <c r="AK142">
        <f t="shared" si="43"/>
        <v>1</v>
      </c>
      <c r="AL142">
        <f t="shared" si="43"/>
        <v>1</v>
      </c>
      <c r="AM142">
        <f t="shared" si="43"/>
        <v>1</v>
      </c>
      <c r="AN142">
        <f t="shared" si="43"/>
        <v>1</v>
      </c>
      <c r="AO142">
        <f t="shared" si="43"/>
        <v>1</v>
      </c>
      <c r="AP142">
        <f t="shared" si="43"/>
        <v>1</v>
      </c>
      <c r="AQ142">
        <f t="shared" si="43"/>
        <v>1</v>
      </c>
      <c r="AR142">
        <f t="shared" si="43"/>
        <v>1</v>
      </c>
      <c r="AS142">
        <f t="shared" si="43"/>
        <v>1</v>
      </c>
      <c r="AT142">
        <f t="shared" si="43"/>
        <v>1</v>
      </c>
      <c r="AU142">
        <f t="shared" si="42"/>
        <v>1</v>
      </c>
      <c r="AV142">
        <f t="shared" si="42"/>
        <v>1</v>
      </c>
      <c r="AW142">
        <f t="shared" si="42"/>
        <v>1</v>
      </c>
      <c r="AX142">
        <f t="shared" si="42"/>
        <v>1</v>
      </c>
      <c r="AY142">
        <f t="shared" si="42"/>
        <v>1</v>
      </c>
      <c r="AZ142">
        <f t="shared" si="42"/>
        <v>1</v>
      </c>
      <c r="BA142">
        <f t="shared" si="42"/>
        <v>1</v>
      </c>
      <c r="BB142">
        <f t="shared" si="42"/>
        <v>1</v>
      </c>
      <c r="BC142">
        <f t="shared" si="42"/>
        <v>1</v>
      </c>
      <c r="BD142">
        <f t="shared" si="42"/>
        <v>1</v>
      </c>
      <c r="BE142">
        <f t="shared" si="42"/>
        <v>1</v>
      </c>
      <c r="BF142">
        <f t="shared" si="42"/>
        <v>1</v>
      </c>
      <c r="BG142">
        <f t="shared" si="42"/>
        <v>1</v>
      </c>
      <c r="BH142">
        <f t="shared" si="42"/>
        <v>1</v>
      </c>
      <c r="BI142">
        <f t="shared" si="42"/>
        <v>1</v>
      </c>
      <c r="BJ142">
        <f t="shared" ref="BJ142:BY157" si="45">+IF(BJ$2&gt;=$E142,1,0)*$C142</f>
        <v>1</v>
      </c>
      <c r="BK142">
        <f t="shared" si="45"/>
        <v>1</v>
      </c>
      <c r="BL142">
        <f t="shared" si="45"/>
        <v>1</v>
      </c>
      <c r="BM142">
        <f t="shared" si="45"/>
        <v>1</v>
      </c>
      <c r="BN142">
        <f t="shared" si="45"/>
        <v>1</v>
      </c>
      <c r="BO142">
        <f t="shared" si="45"/>
        <v>1</v>
      </c>
      <c r="BP142">
        <f t="shared" si="45"/>
        <v>1</v>
      </c>
      <c r="BQ142">
        <f t="shared" si="45"/>
        <v>1</v>
      </c>
      <c r="BR142">
        <f t="shared" si="45"/>
        <v>1</v>
      </c>
      <c r="BS142">
        <f t="shared" si="45"/>
        <v>1</v>
      </c>
      <c r="BT142">
        <f t="shared" si="45"/>
        <v>1</v>
      </c>
      <c r="BU142">
        <f t="shared" si="45"/>
        <v>1</v>
      </c>
      <c r="BV142">
        <f t="shared" si="45"/>
        <v>1</v>
      </c>
      <c r="BW142">
        <f t="shared" si="45"/>
        <v>1</v>
      </c>
      <c r="BX142">
        <f t="shared" si="45"/>
        <v>1</v>
      </c>
      <c r="BY142">
        <f t="shared" si="45"/>
        <v>1</v>
      </c>
      <c r="BZ142">
        <f t="shared" si="37"/>
        <v>1</v>
      </c>
    </row>
    <row r="143" spans="1:78">
      <c r="A143" s="58"/>
      <c r="B143" s="7" t="e">
        <f>+_xlfn.XLOOKUP(I143,#REF!,#REF!)</f>
        <v>#REF!</v>
      </c>
      <c r="C143" s="8">
        <v>1</v>
      </c>
      <c r="D143" s="8" t="str">
        <f t="shared" si="25"/>
        <v>01-MK-26-10</v>
      </c>
      <c r="E143" s="58">
        <v>45536</v>
      </c>
      <c r="F143" s="70"/>
      <c r="G143" s="70"/>
      <c r="H143" s="9" t="s">
        <v>37</v>
      </c>
      <c r="I143" s="66" t="s">
        <v>918</v>
      </c>
      <c r="J143" s="7" t="str">
        <f>+_xlfn.XLOOKUP(I143,'R4'!B:B,'R4'!C:C)</f>
        <v>AMR - KAMYON - MAN - KH</v>
      </c>
      <c r="P143">
        <f t="shared" si="44"/>
        <v>0</v>
      </c>
      <c r="Q143">
        <f t="shared" si="44"/>
        <v>0</v>
      </c>
      <c r="R143">
        <f t="shared" si="44"/>
        <v>0</v>
      </c>
      <c r="S143">
        <f t="shared" si="44"/>
        <v>0</v>
      </c>
      <c r="T143">
        <f t="shared" si="44"/>
        <v>0</v>
      </c>
      <c r="U143">
        <f t="shared" si="44"/>
        <v>0</v>
      </c>
      <c r="V143">
        <f t="shared" si="44"/>
        <v>0</v>
      </c>
      <c r="W143">
        <f t="shared" si="44"/>
        <v>0</v>
      </c>
      <c r="X143">
        <f t="shared" si="44"/>
        <v>0</v>
      </c>
      <c r="Y143">
        <f t="shared" si="44"/>
        <v>0</v>
      </c>
      <c r="Z143">
        <f t="shared" si="44"/>
        <v>0</v>
      </c>
      <c r="AA143">
        <f t="shared" si="44"/>
        <v>1</v>
      </c>
      <c r="AB143">
        <f t="shared" si="44"/>
        <v>1</v>
      </c>
      <c r="AC143">
        <f t="shared" si="44"/>
        <v>1</v>
      </c>
      <c r="AD143">
        <f t="shared" si="44"/>
        <v>1</v>
      </c>
      <c r="AE143">
        <f t="shared" si="44"/>
        <v>1</v>
      </c>
      <c r="AF143">
        <f t="shared" si="43"/>
        <v>1</v>
      </c>
      <c r="AG143">
        <f t="shared" si="43"/>
        <v>1</v>
      </c>
      <c r="AH143">
        <f t="shared" si="43"/>
        <v>1</v>
      </c>
      <c r="AI143">
        <f t="shared" si="43"/>
        <v>1</v>
      </c>
      <c r="AJ143">
        <f t="shared" si="43"/>
        <v>1</v>
      </c>
      <c r="AK143">
        <f t="shared" si="43"/>
        <v>1</v>
      </c>
      <c r="AL143">
        <f t="shared" si="43"/>
        <v>1</v>
      </c>
      <c r="AM143">
        <f t="shared" si="43"/>
        <v>1</v>
      </c>
      <c r="AN143">
        <f t="shared" si="43"/>
        <v>1</v>
      </c>
      <c r="AO143">
        <f t="shared" si="43"/>
        <v>1</v>
      </c>
      <c r="AP143">
        <f t="shared" si="43"/>
        <v>1</v>
      </c>
      <c r="AQ143">
        <f t="shared" si="43"/>
        <v>1</v>
      </c>
      <c r="AR143">
        <f t="shared" si="43"/>
        <v>1</v>
      </c>
      <c r="AS143">
        <f t="shared" si="43"/>
        <v>1</v>
      </c>
      <c r="AT143">
        <f t="shared" si="43"/>
        <v>1</v>
      </c>
      <c r="AU143">
        <f t="shared" ref="AU143:BJ158" si="46">+IF(AU$2&gt;=$E143,1,0)*$C143</f>
        <v>1</v>
      </c>
      <c r="AV143">
        <f t="shared" si="46"/>
        <v>1</v>
      </c>
      <c r="AW143">
        <f t="shared" si="46"/>
        <v>1</v>
      </c>
      <c r="AX143">
        <f t="shared" si="46"/>
        <v>1</v>
      </c>
      <c r="AY143">
        <f t="shared" si="46"/>
        <v>1</v>
      </c>
      <c r="AZ143">
        <f t="shared" si="46"/>
        <v>1</v>
      </c>
      <c r="BA143">
        <f t="shared" si="46"/>
        <v>1</v>
      </c>
      <c r="BB143">
        <f t="shared" si="46"/>
        <v>1</v>
      </c>
      <c r="BC143">
        <f t="shared" si="46"/>
        <v>1</v>
      </c>
      <c r="BD143">
        <f t="shared" si="46"/>
        <v>1</v>
      </c>
      <c r="BE143">
        <f t="shared" si="46"/>
        <v>1</v>
      </c>
      <c r="BF143">
        <f t="shared" si="46"/>
        <v>1</v>
      </c>
      <c r="BG143">
        <f t="shared" si="46"/>
        <v>1</v>
      </c>
      <c r="BH143">
        <f t="shared" si="46"/>
        <v>1</v>
      </c>
      <c r="BI143">
        <f t="shared" si="46"/>
        <v>1</v>
      </c>
      <c r="BJ143">
        <f t="shared" si="46"/>
        <v>1</v>
      </c>
      <c r="BK143">
        <f t="shared" si="45"/>
        <v>1</v>
      </c>
      <c r="BL143">
        <f t="shared" si="45"/>
        <v>1</v>
      </c>
      <c r="BM143">
        <f t="shared" si="45"/>
        <v>1</v>
      </c>
      <c r="BN143">
        <f t="shared" si="45"/>
        <v>1</v>
      </c>
      <c r="BO143">
        <f t="shared" si="45"/>
        <v>1</v>
      </c>
      <c r="BP143">
        <f t="shared" si="45"/>
        <v>1</v>
      </c>
      <c r="BQ143">
        <f t="shared" si="45"/>
        <v>1</v>
      </c>
      <c r="BR143">
        <f t="shared" si="45"/>
        <v>1</v>
      </c>
      <c r="BS143">
        <f t="shared" si="45"/>
        <v>1</v>
      </c>
      <c r="BT143">
        <f t="shared" si="45"/>
        <v>1</v>
      </c>
      <c r="BU143">
        <f t="shared" si="45"/>
        <v>1</v>
      </c>
      <c r="BV143">
        <f t="shared" si="45"/>
        <v>1</v>
      </c>
      <c r="BW143">
        <f t="shared" si="45"/>
        <v>1</v>
      </c>
      <c r="BX143">
        <f t="shared" si="45"/>
        <v>1</v>
      </c>
      <c r="BY143">
        <f t="shared" si="45"/>
        <v>1</v>
      </c>
      <c r="BZ143">
        <f t="shared" si="37"/>
        <v>1</v>
      </c>
    </row>
    <row r="144" spans="1:78">
      <c r="A144" s="58"/>
      <c r="B144" s="7" t="e">
        <f>+_xlfn.XLOOKUP(I144,#REF!,#REF!)</f>
        <v>#REF!</v>
      </c>
      <c r="C144" s="8">
        <v>1</v>
      </c>
      <c r="D144" s="8" t="str">
        <f t="shared" si="25"/>
        <v>01-MK-26-10</v>
      </c>
      <c r="E144" s="58">
        <v>45536</v>
      </c>
      <c r="F144" s="70"/>
      <c r="G144" s="70"/>
      <c r="H144" s="9" t="s">
        <v>37</v>
      </c>
      <c r="I144" s="66" t="s">
        <v>921</v>
      </c>
      <c r="J144" s="7" t="str">
        <f>+_xlfn.XLOOKUP(I144,'R4'!B:B,'R4'!C:C)</f>
        <v>AMR - KAMYON - MAN - KH</v>
      </c>
      <c r="P144">
        <f t="shared" si="44"/>
        <v>0</v>
      </c>
      <c r="Q144">
        <f t="shared" si="44"/>
        <v>0</v>
      </c>
      <c r="R144">
        <f t="shared" si="44"/>
        <v>0</v>
      </c>
      <c r="S144">
        <f t="shared" si="44"/>
        <v>0</v>
      </c>
      <c r="T144">
        <f t="shared" si="44"/>
        <v>0</v>
      </c>
      <c r="U144">
        <f t="shared" si="44"/>
        <v>0</v>
      </c>
      <c r="V144">
        <f t="shared" si="44"/>
        <v>0</v>
      </c>
      <c r="W144">
        <f t="shared" si="44"/>
        <v>0</v>
      </c>
      <c r="X144">
        <f t="shared" si="44"/>
        <v>0</v>
      </c>
      <c r="Y144">
        <f t="shared" si="44"/>
        <v>0</v>
      </c>
      <c r="Z144">
        <f t="shared" si="44"/>
        <v>0</v>
      </c>
      <c r="AA144">
        <f t="shared" si="44"/>
        <v>1</v>
      </c>
      <c r="AB144">
        <f t="shared" si="44"/>
        <v>1</v>
      </c>
      <c r="AC144">
        <f t="shared" si="44"/>
        <v>1</v>
      </c>
      <c r="AD144">
        <f t="shared" si="44"/>
        <v>1</v>
      </c>
      <c r="AE144">
        <f t="shared" si="44"/>
        <v>1</v>
      </c>
      <c r="AF144">
        <f t="shared" si="43"/>
        <v>1</v>
      </c>
      <c r="AG144">
        <f t="shared" si="43"/>
        <v>1</v>
      </c>
      <c r="AH144">
        <f t="shared" si="43"/>
        <v>1</v>
      </c>
      <c r="AI144">
        <f t="shared" si="43"/>
        <v>1</v>
      </c>
      <c r="AJ144">
        <f t="shared" si="43"/>
        <v>1</v>
      </c>
      <c r="AK144">
        <f t="shared" si="43"/>
        <v>1</v>
      </c>
      <c r="AL144">
        <f t="shared" si="43"/>
        <v>1</v>
      </c>
      <c r="AM144">
        <f t="shared" si="43"/>
        <v>1</v>
      </c>
      <c r="AN144">
        <f t="shared" si="43"/>
        <v>1</v>
      </c>
      <c r="AO144">
        <f t="shared" si="43"/>
        <v>1</v>
      </c>
      <c r="AP144">
        <f t="shared" si="43"/>
        <v>1</v>
      </c>
      <c r="AQ144">
        <f t="shared" si="43"/>
        <v>1</v>
      </c>
      <c r="AR144">
        <f t="shared" si="43"/>
        <v>1</v>
      </c>
      <c r="AS144">
        <f t="shared" si="43"/>
        <v>1</v>
      </c>
      <c r="AT144">
        <f t="shared" si="43"/>
        <v>1</v>
      </c>
      <c r="AU144">
        <f t="shared" si="46"/>
        <v>1</v>
      </c>
      <c r="AV144">
        <f t="shared" si="46"/>
        <v>1</v>
      </c>
      <c r="AW144">
        <f t="shared" si="46"/>
        <v>1</v>
      </c>
      <c r="AX144">
        <f t="shared" si="46"/>
        <v>1</v>
      </c>
      <c r="AY144">
        <f t="shared" si="46"/>
        <v>1</v>
      </c>
      <c r="AZ144">
        <f t="shared" si="46"/>
        <v>1</v>
      </c>
      <c r="BA144">
        <f t="shared" si="46"/>
        <v>1</v>
      </c>
      <c r="BB144">
        <f t="shared" si="46"/>
        <v>1</v>
      </c>
      <c r="BC144">
        <f t="shared" si="46"/>
        <v>1</v>
      </c>
      <c r="BD144">
        <f t="shared" si="46"/>
        <v>1</v>
      </c>
      <c r="BE144">
        <f t="shared" si="46"/>
        <v>1</v>
      </c>
      <c r="BF144">
        <f t="shared" si="46"/>
        <v>1</v>
      </c>
      <c r="BG144">
        <f t="shared" si="46"/>
        <v>1</v>
      </c>
      <c r="BH144">
        <f t="shared" si="46"/>
        <v>1</v>
      </c>
      <c r="BI144">
        <f t="shared" si="46"/>
        <v>1</v>
      </c>
      <c r="BJ144">
        <f t="shared" si="46"/>
        <v>1</v>
      </c>
      <c r="BK144">
        <f t="shared" si="45"/>
        <v>1</v>
      </c>
      <c r="BL144">
        <f t="shared" si="45"/>
        <v>1</v>
      </c>
      <c r="BM144">
        <f t="shared" si="45"/>
        <v>1</v>
      </c>
      <c r="BN144">
        <f t="shared" si="45"/>
        <v>1</v>
      </c>
      <c r="BO144">
        <f t="shared" si="45"/>
        <v>1</v>
      </c>
      <c r="BP144">
        <f t="shared" si="45"/>
        <v>1</v>
      </c>
      <c r="BQ144">
        <f t="shared" si="45"/>
        <v>1</v>
      </c>
      <c r="BR144">
        <f t="shared" si="45"/>
        <v>1</v>
      </c>
      <c r="BS144">
        <f t="shared" si="45"/>
        <v>1</v>
      </c>
      <c r="BT144">
        <f t="shared" si="45"/>
        <v>1</v>
      </c>
      <c r="BU144">
        <f t="shared" si="45"/>
        <v>1</v>
      </c>
      <c r="BV144">
        <f t="shared" si="45"/>
        <v>1</v>
      </c>
      <c r="BW144">
        <f t="shared" si="45"/>
        <v>1</v>
      </c>
      <c r="BX144">
        <f t="shared" si="45"/>
        <v>1</v>
      </c>
      <c r="BY144">
        <f t="shared" si="45"/>
        <v>1</v>
      </c>
      <c r="BZ144">
        <f t="shared" si="37"/>
        <v>1</v>
      </c>
    </row>
    <row r="145" spans="1:78">
      <c r="A145" s="58"/>
      <c r="B145" s="7" t="e">
        <f>+_xlfn.XLOOKUP(I145,#REF!,#REF!)</f>
        <v>#REF!</v>
      </c>
      <c r="C145" s="8">
        <v>1</v>
      </c>
      <c r="D145" s="8" t="str">
        <f t="shared" si="25"/>
        <v>01-MK-26-10</v>
      </c>
      <c r="E145" s="58">
        <v>45536</v>
      </c>
      <c r="F145" s="70"/>
      <c r="G145" s="70"/>
      <c r="H145" s="9" t="s">
        <v>37</v>
      </c>
      <c r="I145" s="66" t="s">
        <v>924</v>
      </c>
      <c r="J145" s="7" t="str">
        <f>+_xlfn.XLOOKUP(I145,'R4'!B:B,'R4'!C:C)</f>
        <v>AMR - KAMYON - MAN - KH</v>
      </c>
      <c r="P145">
        <f t="shared" si="44"/>
        <v>0</v>
      </c>
      <c r="Q145">
        <f t="shared" si="44"/>
        <v>0</v>
      </c>
      <c r="R145">
        <f t="shared" si="44"/>
        <v>0</v>
      </c>
      <c r="S145">
        <f t="shared" si="44"/>
        <v>0</v>
      </c>
      <c r="T145">
        <f t="shared" si="44"/>
        <v>0</v>
      </c>
      <c r="U145">
        <f t="shared" si="44"/>
        <v>0</v>
      </c>
      <c r="V145">
        <f t="shared" si="44"/>
        <v>0</v>
      </c>
      <c r="W145">
        <f t="shared" si="44"/>
        <v>0</v>
      </c>
      <c r="X145">
        <f t="shared" si="44"/>
        <v>0</v>
      </c>
      <c r="Y145">
        <f t="shared" si="44"/>
        <v>0</v>
      </c>
      <c r="Z145">
        <f t="shared" si="44"/>
        <v>0</v>
      </c>
      <c r="AA145">
        <f t="shared" si="44"/>
        <v>1</v>
      </c>
      <c r="AB145">
        <f t="shared" si="44"/>
        <v>1</v>
      </c>
      <c r="AC145">
        <f t="shared" si="44"/>
        <v>1</v>
      </c>
      <c r="AD145">
        <f t="shared" si="44"/>
        <v>1</v>
      </c>
      <c r="AE145">
        <f t="shared" si="44"/>
        <v>1</v>
      </c>
      <c r="AF145">
        <f t="shared" si="43"/>
        <v>1</v>
      </c>
      <c r="AG145">
        <f t="shared" si="43"/>
        <v>1</v>
      </c>
      <c r="AH145">
        <f t="shared" si="43"/>
        <v>1</v>
      </c>
      <c r="AI145">
        <f t="shared" si="43"/>
        <v>1</v>
      </c>
      <c r="AJ145">
        <f t="shared" si="43"/>
        <v>1</v>
      </c>
      <c r="AK145">
        <f t="shared" si="43"/>
        <v>1</v>
      </c>
      <c r="AL145">
        <f t="shared" si="43"/>
        <v>1</v>
      </c>
      <c r="AM145">
        <f t="shared" si="43"/>
        <v>1</v>
      </c>
      <c r="AN145">
        <f t="shared" si="43"/>
        <v>1</v>
      </c>
      <c r="AO145">
        <f t="shared" si="43"/>
        <v>1</v>
      </c>
      <c r="AP145">
        <f t="shared" si="43"/>
        <v>1</v>
      </c>
      <c r="AQ145">
        <f t="shared" si="43"/>
        <v>1</v>
      </c>
      <c r="AR145">
        <f t="shared" si="43"/>
        <v>1</v>
      </c>
      <c r="AS145">
        <f t="shared" si="43"/>
        <v>1</v>
      </c>
      <c r="AT145">
        <f t="shared" si="43"/>
        <v>1</v>
      </c>
      <c r="AU145">
        <f t="shared" si="46"/>
        <v>1</v>
      </c>
      <c r="AV145">
        <f t="shared" si="46"/>
        <v>1</v>
      </c>
      <c r="AW145">
        <f t="shared" si="46"/>
        <v>1</v>
      </c>
      <c r="AX145">
        <f t="shared" si="46"/>
        <v>1</v>
      </c>
      <c r="AY145">
        <f t="shared" si="46"/>
        <v>1</v>
      </c>
      <c r="AZ145">
        <f t="shared" si="46"/>
        <v>1</v>
      </c>
      <c r="BA145">
        <f t="shared" si="46"/>
        <v>1</v>
      </c>
      <c r="BB145">
        <f t="shared" si="46"/>
        <v>1</v>
      </c>
      <c r="BC145">
        <f t="shared" si="46"/>
        <v>1</v>
      </c>
      <c r="BD145">
        <f t="shared" si="46"/>
        <v>1</v>
      </c>
      <c r="BE145">
        <f t="shared" si="46"/>
        <v>1</v>
      </c>
      <c r="BF145">
        <f t="shared" si="46"/>
        <v>1</v>
      </c>
      <c r="BG145">
        <f t="shared" si="46"/>
        <v>1</v>
      </c>
      <c r="BH145">
        <f t="shared" si="46"/>
        <v>1</v>
      </c>
      <c r="BI145">
        <f t="shared" si="46"/>
        <v>1</v>
      </c>
      <c r="BJ145">
        <f t="shared" si="46"/>
        <v>1</v>
      </c>
      <c r="BK145">
        <f t="shared" si="45"/>
        <v>1</v>
      </c>
      <c r="BL145">
        <f t="shared" si="45"/>
        <v>1</v>
      </c>
      <c r="BM145">
        <f t="shared" si="45"/>
        <v>1</v>
      </c>
      <c r="BN145">
        <f t="shared" si="45"/>
        <v>1</v>
      </c>
      <c r="BO145">
        <f t="shared" si="45"/>
        <v>1</v>
      </c>
      <c r="BP145">
        <f t="shared" si="45"/>
        <v>1</v>
      </c>
      <c r="BQ145">
        <f t="shared" si="45"/>
        <v>1</v>
      </c>
      <c r="BR145">
        <f t="shared" si="45"/>
        <v>1</v>
      </c>
      <c r="BS145">
        <f t="shared" si="45"/>
        <v>1</v>
      </c>
      <c r="BT145">
        <f t="shared" si="45"/>
        <v>1</v>
      </c>
      <c r="BU145">
        <f t="shared" si="45"/>
        <v>1</v>
      </c>
      <c r="BV145">
        <f t="shared" si="45"/>
        <v>1</v>
      </c>
      <c r="BW145">
        <f t="shared" si="45"/>
        <v>1</v>
      </c>
      <c r="BX145">
        <f t="shared" si="45"/>
        <v>1</v>
      </c>
      <c r="BY145">
        <f t="shared" si="45"/>
        <v>1</v>
      </c>
      <c r="BZ145">
        <f t="shared" si="37"/>
        <v>1</v>
      </c>
    </row>
    <row r="146" spans="1:78">
      <c r="A146" s="58"/>
      <c r="B146" s="7" t="e">
        <f>+_xlfn.XLOOKUP(I146,#REF!,#REF!)</f>
        <v>#REF!</v>
      </c>
      <c r="C146" s="8">
        <v>1</v>
      </c>
      <c r="D146" s="8" t="str">
        <f t="shared" si="25"/>
        <v>01-MK-26-10</v>
      </c>
      <c r="E146" s="58">
        <v>45536</v>
      </c>
      <c r="F146" s="70"/>
      <c r="G146" s="70"/>
      <c r="H146" s="9" t="s">
        <v>37</v>
      </c>
      <c r="I146" s="66" t="s">
        <v>927</v>
      </c>
      <c r="J146" s="7" t="str">
        <f>+_xlfn.XLOOKUP(I146,'R4'!B:B,'R4'!C:C)</f>
        <v>AMR - KAMYON - MAN - KH</v>
      </c>
      <c r="P146">
        <f t="shared" si="44"/>
        <v>0</v>
      </c>
      <c r="Q146">
        <f t="shared" si="44"/>
        <v>0</v>
      </c>
      <c r="R146">
        <f t="shared" si="44"/>
        <v>0</v>
      </c>
      <c r="S146">
        <f t="shared" si="44"/>
        <v>0</v>
      </c>
      <c r="T146">
        <f t="shared" si="44"/>
        <v>0</v>
      </c>
      <c r="U146">
        <f t="shared" si="44"/>
        <v>0</v>
      </c>
      <c r="V146">
        <f t="shared" si="44"/>
        <v>0</v>
      </c>
      <c r="W146">
        <f t="shared" si="44"/>
        <v>0</v>
      </c>
      <c r="X146">
        <f t="shared" si="44"/>
        <v>0</v>
      </c>
      <c r="Y146">
        <f t="shared" si="44"/>
        <v>0</v>
      </c>
      <c r="Z146">
        <f t="shared" si="44"/>
        <v>0</v>
      </c>
      <c r="AA146">
        <f t="shared" si="44"/>
        <v>1</v>
      </c>
      <c r="AB146">
        <f t="shared" si="44"/>
        <v>1</v>
      </c>
      <c r="AC146">
        <f t="shared" si="44"/>
        <v>1</v>
      </c>
      <c r="AD146">
        <f t="shared" si="44"/>
        <v>1</v>
      </c>
      <c r="AE146">
        <f t="shared" si="44"/>
        <v>1</v>
      </c>
      <c r="AF146">
        <f t="shared" si="43"/>
        <v>1</v>
      </c>
      <c r="AG146">
        <f t="shared" si="43"/>
        <v>1</v>
      </c>
      <c r="AH146">
        <f t="shared" si="43"/>
        <v>1</v>
      </c>
      <c r="AI146">
        <f t="shared" si="43"/>
        <v>1</v>
      </c>
      <c r="AJ146">
        <f t="shared" si="43"/>
        <v>1</v>
      </c>
      <c r="AK146">
        <f t="shared" si="43"/>
        <v>1</v>
      </c>
      <c r="AL146">
        <f t="shared" si="43"/>
        <v>1</v>
      </c>
      <c r="AM146">
        <f t="shared" si="43"/>
        <v>1</v>
      </c>
      <c r="AN146">
        <f t="shared" si="43"/>
        <v>1</v>
      </c>
      <c r="AO146">
        <f t="shared" si="43"/>
        <v>1</v>
      </c>
      <c r="AP146">
        <f t="shared" si="43"/>
        <v>1</v>
      </c>
      <c r="AQ146">
        <f t="shared" si="43"/>
        <v>1</v>
      </c>
      <c r="AR146">
        <f t="shared" si="43"/>
        <v>1</v>
      </c>
      <c r="AS146">
        <f t="shared" si="43"/>
        <v>1</v>
      </c>
      <c r="AT146">
        <f t="shared" si="43"/>
        <v>1</v>
      </c>
      <c r="AU146">
        <f t="shared" si="46"/>
        <v>1</v>
      </c>
      <c r="AV146">
        <f t="shared" si="46"/>
        <v>1</v>
      </c>
      <c r="AW146">
        <f t="shared" si="46"/>
        <v>1</v>
      </c>
      <c r="AX146">
        <f t="shared" si="46"/>
        <v>1</v>
      </c>
      <c r="AY146">
        <f t="shared" si="46"/>
        <v>1</v>
      </c>
      <c r="AZ146">
        <f t="shared" si="46"/>
        <v>1</v>
      </c>
      <c r="BA146">
        <f t="shared" si="46"/>
        <v>1</v>
      </c>
      <c r="BB146">
        <f t="shared" si="46"/>
        <v>1</v>
      </c>
      <c r="BC146">
        <f t="shared" si="46"/>
        <v>1</v>
      </c>
      <c r="BD146">
        <f t="shared" si="46"/>
        <v>1</v>
      </c>
      <c r="BE146">
        <f t="shared" si="46"/>
        <v>1</v>
      </c>
      <c r="BF146">
        <f t="shared" si="46"/>
        <v>1</v>
      </c>
      <c r="BG146">
        <f t="shared" si="46"/>
        <v>1</v>
      </c>
      <c r="BH146">
        <f t="shared" si="46"/>
        <v>1</v>
      </c>
      <c r="BI146">
        <f t="shared" si="46"/>
        <v>1</v>
      </c>
      <c r="BJ146">
        <f t="shared" si="46"/>
        <v>1</v>
      </c>
      <c r="BK146">
        <f t="shared" si="45"/>
        <v>1</v>
      </c>
      <c r="BL146">
        <f t="shared" si="45"/>
        <v>1</v>
      </c>
      <c r="BM146">
        <f t="shared" si="45"/>
        <v>1</v>
      </c>
      <c r="BN146">
        <f t="shared" si="45"/>
        <v>1</v>
      </c>
      <c r="BO146">
        <f t="shared" si="45"/>
        <v>1</v>
      </c>
      <c r="BP146">
        <f t="shared" si="45"/>
        <v>1</v>
      </c>
      <c r="BQ146">
        <f t="shared" si="45"/>
        <v>1</v>
      </c>
      <c r="BR146">
        <f t="shared" si="45"/>
        <v>1</v>
      </c>
      <c r="BS146">
        <f t="shared" si="45"/>
        <v>1</v>
      </c>
      <c r="BT146">
        <f t="shared" si="45"/>
        <v>1</v>
      </c>
      <c r="BU146">
        <f t="shared" si="45"/>
        <v>1</v>
      </c>
      <c r="BV146">
        <f t="shared" si="45"/>
        <v>1</v>
      </c>
      <c r="BW146">
        <f t="shared" si="45"/>
        <v>1</v>
      </c>
      <c r="BX146">
        <f t="shared" si="45"/>
        <v>1</v>
      </c>
      <c r="BY146">
        <f t="shared" si="45"/>
        <v>1</v>
      </c>
      <c r="BZ146">
        <f t="shared" si="37"/>
        <v>1</v>
      </c>
    </row>
    <row r="147" spans="1:78">
      <c r="A147" s="58"/>
      <c r="B147" s="7" t="e">
        <f>+_xlfn.XLOOKUP(I147,#REF!,#REF!)</f>
        <v>#REF!</v>
      </c>
      <c r="C147" s="8">
        <v>1</v>
      </c>
      <c r="D147" s="8" t="str">
        <f t="shared" si="25"/>
        <v>01-MK-26-10</v>
      </c>
      <c r="E147" s="58">
        <v>45536</v>
      </c>
      <c r="F147" s="70"/>
      <c r="G147" s="70"/>
      <c r="H147" s="9" t="s">
        <v>37</v>
      </c>
      <c r="I147" s="66" t="s">
        <v>930</v>
      </c>
      <c r="J147" s="7" t="str">
        <f>+_xlfn.XLOOKUP(I147,'R4'!B:B,'R4'!C:C)</f>
        <v>AMR - KAMYON - MAN - KH</v>
      </c>
      <c r="P147">
        <f t="shared" si="44"/>
        <v>0</v>
      </c>
      <c r="Q147">
        <f t="shared" si="44"/>
        <v>0</v>
      </c>
      <c r="R147">
        <f t="shared" si="44"/>
        <v>0</v>
      </c>
      <c r="S147">
        <f t="shared" si="44"/>
        <v>0</v>
      </c>
      <c r="T147">
        <f t="shared" si="44"/>
        <v>0</v>
      </c>
      <c r="U147">
        <f t="shared" si="44"/>
        <v>0</v>
      </c>
      <c r="V147">
        <f t="shared" si="44"/>
        <v>0</v>
      </c>
      <c r="W147">
        <f t="shared" si="44"/>
        <v>0</v>
      </c>
      <c r="X147">
        <f t="shared" si="44"/>
        <v>0</v>
      </c>
      <c r="Y147">
        <f t="shared" si="44"/>
        <v>0</v>
      </c>
      <c r="Z147">
        <f t="shared" si="44"/>
        <v>0</v>
      </c>
      <c r="AA147">
        <f t="shared" si="44"/>
        <v>1</v>
      </c>
      <c r="AB147">
        <f t="shared" si="44"/>
        <v>1</v>
      </c>
      <c r="AC147">
        <f t="shared" si="44"/>
        <v>1</v>
      </c>
      <c r="AD147">
        <f t="shared" si="44"/>
        <v>1</v>
      </c>
      <c r="AE147">
        <f t="shared" si="44"/>
        <v>1</v>
      </c>
      <c r="AF147">
        <f t="shared" si="43"/>
        <v>1</v>
      </c>
      <c r="AG147">
        <f t="shared" si="43"/>
        <v>1</v>
      </c>
      <c r="AH147">
        <f t="shared" si="43"/>
        <v>1</v>
      </c>
      <c r="AI147">
        <f t="shared" si="43"/>
        <v>1</v>
      </c>
      <c r="AJ147">
        <f t="shared" si="43"/>
        <v>1</v>
      </c>
      <c r="AK147">
        <f t="shared" si="43"/>
        <v>1</v>
      </c>
      <c r="AL147">
        <f t="shared" si="43"/>
        <v>1</v>
      </c>
      <c r="AM147">
        <f t="shared" si="43"/>
        <v>1</v>
      </c>
      <c r="AN147">
        <f t="shared" si="43"/>
        <v>1</v>
      </c>
      <c r="AO147">
        <f t="shared" si="43"/>
        <v>1</v>
      </c>
      <c r="AP147">
        <f t="shared" si="43"/>
        <v>1</v>
      </c>
      <c r="AQ147">
        <f t="shared" si="43"/>
        <v>1</v>
      </c>
      <c r="AR147">
        <f t="shared" si="43"/>
        <v>1</v>
      </c>
      <c r="AS147">
        <f t="shared" si="43"/>
        <v>1</v>
      </c>
      <c r="AT147">
        <f t="shared" si="43"/>
        <v>1</v>
      </c>
      <c r="AU147">
        <f t="shared" si="46"/>
        <v>1</v>
      </c>
      <c r="AV147">
        <f t="shared" si="46"/>
        <v>1</v>
      </c>
      <c r="AW147">
        <f t="shared" si="46"/>
        <v>1</v>
      </c>
      <c r="AX147">
        <f t="shared" si="46"/>
        <v>1</v>
      </c>
      <c r="AY147">
        <f t="shared" si="46"/>
        <v>1</v>
      </c>
      <c r="AZ147">
        <f t="shared" si="46"/>
        <v>1</v>
      </c>
      <c r="BA147">
        <f t="shared" si="46"/>
        <v>1</v>
      </c>
      <c r="BB147">
        <f t="shared" si="46"/>
        <v>1</v>
      </c>
      <c r="BC147">
        <f t="shared" si="46"/>
        <v>1</v>
      </c>
      <c r="BD147">
        <f t="shared" si="46"/>
        <v>1</v>
      </c>
      <c r="BE147">
        <f t="shared" si="46"/>
        <v>1</v>
      </c>
      <c r="BF147">
        <f t="shared" si="46"/>
        <v>1</v>
      </c>
      <c r="BG147">
        <f t="shared" si="46"/>
        <v>1</v>
      </c>
      <c r="BH147">
        <f t="shared" si="46"/>
        <v>1</v>
      </c>
      <c r="BI147">
        <f t="shared" si="46"/>
        <v>1</v>
      </c>
      <c r="BJ147">
        <f t="shared" si="46"/>
        <v>1</v>
      </c>
      <c r="BK147">
        <f t="shared" si="45"/>
        <v>1</v>
      </c>
      <c r="BL147">
        <f t="shared" si="45"/>
        <v>1</v>
      </c>
      <c r="BM147">
        <f t="shared" si="45"/>
        <v>1</v>
      </c>
      <c r="BN147">
        <f t="shared" si="45"/>
        <v>1</v>
      </c>
      <c r="BO147">
        <f t="shared" si="45"/>
        <v>1</v>
      </c>
      <c r="BP147">
        <f t="shared" si="45"/>
        <v>1</v>
      </c>
      <c r="BQ147">
        <f t="shared" si="45"/>
        <v>1</v>
      </c>
      <c r="BR147">
        <f t="shared" si="45"/>
        <v>1</v>
      </c>
      <c r="BS147">
        <f t="shared" si="45"/>
        <v>1</v>
      </c>
      <c r="BT147">
        <f t="shared" si="45"/>
        <v>1</v>
      </c>
      <c r="BU147">
        <f t="shared" si="45"/>
        <v>1</v>
      </c>
      <c r="BV147">
        <f t="shared" si="45"/>
        <v>1</v>
      </c>
      <c r="BW147">
        <f t="shared" si="45"/>
        <v>1</v>
      </c>
      <c r="BX147">
        <f t="shared" si="45"/>
        <v>1</v>
      </c>
      <c r="BY147">
        <f t="shared" si="45"/>
        <v>1</v>
      </c>
      <c r="BZ147">
        <f t="shared" si="37"/>
        <v>1</v>
      </c>
    </row>
    <row r="148" spans="1:78">
      <c r="A148" s="58"/>
      <c r="B148" s="7" t="e">
        <f>+_xlfn.XLOOKUP(I148,#REF!,#REF!)</f>
        <v>#REF!</v>
      </c>
      <c r="C148" s="8">
        <v>1</v>
      </c>
      <c r="D148" s="8" t="str">
        <f t="shared" si="25"/>
        <v>01-MK-26-10</v>
      </c>
      <c r="E148" s="58">
        <v>45536</v>
      </c>
      <c r="F148" s="70"/>
      <c r="G148" s="70"/>
      <c r="H148" s="9" t="s">
        <v>37</v>
      </c>
      <c r="I148" s="66" t="s">
        <v>933</v>
      </c>
      <c r="J148" s="7" t="str">
        <f>+_xlfn.XLOOKUP(I148,'R4'!B:B,'R4'!C:C)</f>
        <v>AMR - KAMYON - MAN - KH</v>
      </c>
      <c r="P148">
        <f t="shared" si="44"/>
        <v>0</v>
      </c>
      <c r="Q148">
        <f t="shared" si="44"/>
        <v>0</v>
      </c>
      <c r="R148">
        <f t="shared" si="44"/>
        <v>0</v>
      </c>
      <c r="S148">
        <f t="shared" si="44"/>
        <v>0</v>
      </c>
      <c r="T148">
        <f t="shared" si="44"/>
        <v>0</v>
      </c>
      <c r="U148">
        <f t="shared" si="44"/>
        <v>0</v>
      </c>
      <c r="V148">
        <f t="shared" si="44"/>
        <v>0</v>
      </c>
      <c r="W148">
        <f t="shared" si="44"/>
        <v>0</v>
      </c>
      <c r="X148">
        <f t="shared" si="44"/>
        <v>0</v>
      </c>
      <c r="Y148">
        <f t="shared" si="44"/>
        <v>0</v>
      </c>
      <c r="Z148">
        <f t="shared" si="44"/>
        <v>0</v>
      </c>
      <c r="AA148">
        <f t="shared" si="44"/>
        <v>1</v>
      </c>
      <c r="AB148">
        <f t="shared" si="44"/>
        <v>1</v>
      </c>
      <c r="AC148">
        <f t="shared" si="44"/>
        <v>1</v>
      </c>
      <c r="AD148">
        <f t="shared" si="44"/>
        <v>1</v>
      </c>
      <c r="AE148">
        <f t="shared" si="44"/>
        <v>1</v>
      </c>
      <c r="AF148">
        <f t="shared" si="43"/>
        <v>1</v>
      </c>
      <c r="AG148">
        <f t="shared" si="43"/>
        <v>1</v>
      </c>
      <c r="AH148">
        <f t="shared" si="43"/>
        <v>1</v>
      </c>
      <c r="AI148">
        <f t="shared" si="43"/>
        <v>1</v>
      </c>
      <c r="AJ148">
        <f t="shared" si="43"/>
        <v>1</v>
      </c>
      <c r="AK148">
        <f t="shared" si="43"/>
        <v>1</v>
      </c>
      <c r="AL148">
        <f t="shared" si="43"/>
        <v>1</v>
      </c>
      <c r="AM148">
        <f t="shared" si="43"/>
        <v>1</v>
      </c>
      <c r="AN148">
        <f t="shared" si="43"/>
        <v>1</v>
      </c>
      <c r="AO148">
        <f t="shared" si="43"/>
        <v>1</v>
      </c>
      <c r="AP148">
        <f t="shared" si="43"/>
        <v>1</v>
      </c>
      <c r="AQ148">
        <f t="shared" si="43"/>
        <v>1</v>
      </c>
      <c r="AR148">
        <f t="shared" si="43"/>
        <v>1</v>
      </c>
      <c r="AS148">
        <f t="shared" si="43"/>
        <v>1</v>
      </c>
      <c r="AT148">
        <f t="shared" si="43"/>
        <v>1</v>
      </c>
      <c r="AU148">
        <f t="shared" si="46"/>
        <v>1</v>
      </c>
      <c r="AV148">
        <f t="shared" si="46"/>
        <v>1</v>
      </c>
      <c r="AW148">
        <f t="shared" si="46"/>
        <v>1</v>
      </c>
      <c r="AX148">
        <f t="shared" si="46"/>
        <v>1</v>
      </c>
      <c r="AY148">
        <f t="shared" si="46"/>
        <v>1</v>
      </c>
      <c r="AZ148">
        <f t="shared" si="46"/>
        <v>1</v>
      </c>
      <c r="BA148">
        <f t="shared" si="46"/>
        <v>1</v>
      </c>
      <c r="BB148">
        <f t="shared" si="46"/>
        <v>1</v>
      </c>
      <c r="BC148">
        <f t="shared" si="46"/>
        <v>1</v>
      </c>
      <c r="BD148">
        <f t="shared" si="46"/>
        <v>1</v>
      </c>
      <c r="BE148">
        <f t="shared" si="46"/>
        <v>1</v>
      </c>
      <c r="BF148">
        <f t="shared" si="46"/>
        <v>1</v>
      </c>
      <c r="BG148">
        <f t="shared" si="46"/>
        <v>1</v>
      </c>
      <c r="BH148">
        <f t="shared" si="46"/>
        <v>1</v>
      </c>
      <c r="BI148">
        <f t="shared" si="46"/>
        <v>1</v>
      </c>
      <c r="BJ148">
        <f t="shared" si="46"/>
        <v>1</v>
      </c>
      <c r="BK148">
        <f t="shared" si="45"/>
        <v>1</v>
      </c>
      <c r="BL148">
        <f t="shared" si="45"/>
        <v>1</v>
      </c>
      <c r="BM148">
        <f t="shared" si="45"/>
        <v>1</v>
      </c>
      <c r="BN148">
        <f t="shared" si="45"/>
        <v>1</v>
      </c>
      <c r="BO148">
        <f t="shared" si="45"/>
        <v>1</v>
      </c>
      <c r="BP148">
        <f t="shared" si="45"/>
        <v>1</v>
      </c>
      <c r="BQ148">
        <f t="shared" si="45"/>
        <v>1</v>
      </c>
      <c r="BR148">
        <f t="shared" si="45"/>
        <v>1</v>
      </c>
      <c r="BS148">
        <f t="shared" si="45"/>
        <v>1</v>
      </c>
      <c r="BT148">
        <f t="shared" si="45"/>
        <v>1</v>
      </c>
      <c r="BU148">
        <f t="shared" si="45"/>
        <v>1</v>
      </c>
      <c r="BV148">
        <f t="shared" si="45"/>
        <v>1</v>
      </c>
      <c r="BW148">
        <f t="shared" si="45"/>
        <v>1</v>
      </c>
      <c r="BX148">
        <f t="shared" si="45"/>
        <v>1</v>
      </c>
      <c r="BY148">
        <f t="shared" si="45"/>
        <v>1</v>
      </c>
      <c r="BZ148">
        <f t="shared" si="37"/>
        <v>1</v>
      </c>
    </row>
    <row r="149" spans="1:78">
      <c r="A149" s="58"/>
      <c r="B149" s="7" t="e">
        <f>+_xlfn.XLOOKUP(I149,#REF!,#REF!)</f>
        <v>#REF!</v>
      </c>
      <c r="C149" s="8">
        <v>1</v>
      </c>
      <c r="D149" s="8" t="str">
        <f t="shared" si="25"/>
        <v>01-MK-26-10</v>
      </c>
      <c r="E149" s="58">
        <v>45931</v>
      </c>
      <c r="F149" s="70"/>
      <c r="G149" s="70"/>
      <c r="H149" s="9" t="s">
        <v>37</v>
      </c>
      <c r="I149" s="66" t="s">
        <v>936</v>
      </c>
      <c r="J149" s="7" t="str">
        <f>+_xlfn.XLOOKUP(I149,'R4'!B:B,'R4'!C:C)</f>
        <v>AMR - KAMYON - MAN - KH</v>
      </c>
      <c r="P149">
        <f t="shared" si="44"/>
        <v>0</v>
      </c>
      <c r="Q149">
        <f t="shared" si="44"/>
        <v>0</v>
      </c>
      <c r="R149">
        <f t="shared" si="44"/>
        <v>0</v>
      </c>
      <c r="S149">
        <f t="shared" si="44"/>
        <v>0</v>
      </c>
      <c r="T149">
        <f t="shared" si="44"/>
        <v>0</v>
      </c>
      <c r="U149">
        <f t="shared" si="44"/>
        <v>0</v>
      </c>
      <c r="V149">
        <f t="shared" si="44"/>
        <v>0</v>
      </c>
      <c r="W149">
        <f t="shared" si="44"/>
        <v>0</v>
      </c>
      <c r="X149">
        <f t="shared" si="44"/>
        <v>0</v>
      </c>
      <c r="Y149">
        <f t="shared" si="44"/>
        <v>0</v>
      </c>
      <c r="Z149">
        <f t="shared" si="44"/>
        <v>0</v>
      </c>
      <c r="AA149">
        <f t="shared" si="44"/>
        <v>0</v>
      </c>
      <c r="AB149">
        <f t="shared" si="44"/>
        <v>0</v>
      </c>
      <c r="AC149">
        <f t="shared" si="44"/>
        <v>0</v>
      </c>
      <c r="AD149">
        <f t="shared" si="44"/>
        <v>0</v>
      </c>
      <c r="AE149">
        <f t="shared" si="44"/>
        <v>0</v>
      </c>
      <c r="AF149">
        <f t="shared" si="43"/>
        <v>0</v>
      </c>
      <c r="AG149">
        <f t="shared" si="43"/>
        <v>0</v>
      </c>
      <c r="AH149">
        <f t="shared" si="43"/>
        <v>0</v>
      </c>
      <c r="AI149">
        <f t="shared" si="43"/>
        <v>0</v>
      </c>
      <c r="AJ149">
        <f t="shared" si="43"/>
        <v>0</v>
      </c>
      <c r="AK149">
        <f t="shared" si="43"/>
        <v>0</v>
      </c>
      <c r="AL149">
        <f t="shared" si="43"/>
        <v>0</v>
      </c>
      <c r="AM149">
        <f t="shared" si="43"/>
        <v>0</v>
      </c>
      <c r="AN149">
        <f t="shared" si="43"/>
        <v>1</v>
      </c>
      <c r="AO149">
        <f t="shared" si="43"/>
        <v>1</v>
      </c>
      <c r="AP149">
        <f t="shared" si="43"/>
        <v>1</v>
      </c>
      <c r="AQ149">
        <f t="shared" si="43"/>
        <v>1</v>
      </c>
      <c r="AR149">
        <f t="shared" si="43"/>
        <v>1</v>
      </c>
      <c r="AS149">
        <f t="shared" si="43"/>
        <v>1</v>
      </c>
      <c r="AT149">
        <f t="shared" si="43"/>
        <v>1</v>
      </c>
      <c r="AU149">
        <f t="shared" si="46"/>
        <v>1</v>
      </c>
      <c r="AV149">
        <f t="shared" si="46"/>
        <v>1</v>
      </c>
      <c r="AW149">
        <f t="shared" si="46"/>
        <v>1</v>
      </c>
      <c r="AX149">
        <f t="shared" si="46"/>
        <v>1</v>
      </c>
      <c r="AY149">
        <f t="shared" si="46"/>
        <v>1</v>
      </c>
      <c r="AZ149">
        <f t="shared" si="46"/>
        <v>1</v>
      </c>
      <c r="BA149">
        <f t="shared" si="46"/>
        <v>1</v>
      </c>
      <c r="BB149">
        <f t="shared" si="46"/>
        <v>1</v>
      </c>
      <c r="BC149">
        <f t="shared" si="46"/>
        <v>1</v>
      </c>
      <c r="BD149">
        <f t="shared" si="46"/>
        <v>1</v>
      </c>
      <c r="BE149">
        <f t="shared" si="46"/>
        <v>1</v>
      </c>
      <c r="BF149">
        <f t="shared" si="46"/>
        <v>1</v>
      </c>
      <c r="BG149">
        <f t="shared" si="46"/>
        <v>1</v>
      </c>
      <c r="BH149">
        <f t="shared" si="46"/>
        <v>1</v>
      </c>
      <c r="BI149">
        <f t="shared" si="46"/>
        <v>1</v>
      </c>
      <c r="BJ149">
        <f t="shared" si="46"/>
        <v>1</v>
      </c>
      <c r="BK149">
        <f t="shared" si="45"/>
        <v>1</v>
      </c>
      <c r="BL149">
        <f t="shared" si="45"/>
        <v>1</v>
      </c>
      <c r="BM149">
        <f t="shared" si="45"/>
        <v>1</v>
      </c>
      <c r="BN149">
        <f t="shared" si="45"/>
        <v>1</v>
      </c>
      <c r="BO149">
        <f t="shared" si="45"/>
        <v>1</v>
      </c>
      <c r="BP149">
        <f t="shared" si="45"/>
        <v>1</v>
      </c>
      <c r="BQ149">
        <f t="shared" si="45"/>
        <v>1</v>
      </c>
      <c r="BR149">
        <f t="shared" si="45"/>
        <v>1</v>
      </c>
      <c r="BS149">
        <f t="shared" si="45"/>
        <v>1</v>
      </c>
      <c r="BT149">
        <f t="shared" si="45"/>
        <v>1</v>
      </c>
      <c r="BU149">
        <f t="shared" si="45"/>
        <v>1</v>
      </c>
      <c r="BV149">
        <f t="shared" si="45"/>
        <v>1</v>
      </c>
      <c r="BW149">
        <f t="shared" si="45"/>
        <v>1</v>
      </c>
      <c r="BX149">
        <f t="shared" si="45"/>
        <v>1</v>
      </c>
      <c r="BY149">
        <f t="shared" si="45"/>
        <v>1</v>
      </c>
      <c r="BZ149">
        <f t="shared" si="37"/>
        <v>1</v>
      </c>
    </row>
    <row r="150" spans="1:78">
      <c r="A150" s="58"/>
      <c r="B150" s="7" t="e">
        <f>+_xlfn.XLOOKUP(I150,#REF!,#REF!)</f>
        <v>#REF!</v>
      </c>
      <c r="C150" s="8">
        <v>1</v>
      </c>
      <c r="D150" s="8" t="str">
        <f t="shared" ref="D150:D203" si="47">+LEFT(I150,11)</f>
        <v>01-MK-26-10</v>
      </c>
      <c r="E150" s="58">
        <v>45931</v>
      </c>
      <c r="F150" s="70"/>
      <c r="G150" s="70"/>
      <c r="H150" s="9" t="s">
        <v>37</v>
      </c>
      <c r="I150" s="66" t="s">
        <v>939</v>
      </c>
      <c r="J150" s="7" t="str">
        <f>+_xlfn.XLOOKUP(I150,'R4'!B:B,'R4'!C:C)</f>
        <v>AMR - KAMYON - MAN - KH</v>
      </c>
      <c r="P150">
        <f t="shared" si="44"/>
        <v>0</v>
      </c>
      <c r="Q150">
        <f t="shared" si="44"/>
        <v>0</v>
      </c>
      <c r="R150">
        <f t="shared" si="44"/>
        <v>0</v>
      </c>
      <c r="S150">
        <f t="shared" si="44"/>
        <v>0</v>
      </c>
      <c r="T150">
        <f t="shared" si="44"/>
        <v>0</v>
      </c>
      <c r="U150">
        <f t="shared" si="44"/>
        <v>0</v>
      </c>
      <c r="V150">
        <f t="shared" si="44"/>
        <v>0</v>
      </c>
      <c r="W150">
        <f t="shared" si="44"/>
        <v>0</v>
      </c>
      <c r="X150">
        <f t="shared" si="44"/>
        <v>0</v>
      </c>
      <c r="Y150">
        <f t="shared" si="44"/>
        <v>0</v>
      </c>
      <c r="Z150">
        <f t="shared" si="44"/>
        <v>0</v>
      </c>
      <c r="AA150">
        <f t="shared" si="44"/>
        <v>0</v>
      </c>
      <c r="AB150">
        <f t="shared" si="44"/>
        <v>0</v>
      </c>
      <c r="AC150">
        <f t="shared" si="44"/>
        <v>0</v>
      </c>
      <c r="AD150">
        <f t="shared" si="44"/>
        <v>0</v>
      </c>
      <c r="AE150">
        <f t="shared" si="44"/>
        <v>0</v>
      </c>
      <c r="AF150">
        <f t="shared" si="43"/>
        <v>0</v>
      </c>
      <c r="AG150">
        <f t="shared" si="43"/>
        <v>0</v>
      </c>
      <c r="AH150">
        <f t="shared" si="43"/>
        <v>0</v>
      </c>
      <c r="AI150">
        <f t="shared" si="43"/>
        <v>0</v>
      </c>
      <c r="AJ150">
        <f t="shared" si="43"/>
        <v>0</v>
      </c>
      <c r="AK150">
        <f t="shared" si="43"/>
        <v>0</v>
      </c>
      <c r="AL150">
        <f t="shared" si="43"/>
        <v>0</v>
      </c>
      <c r="AM150">
        <f t="shared" si="43"/>
        <v>0</v>
      </c>
      <c r="AN150">
        <f t="shared" si="43"/>
        <v>1</v>
      </c>
      <c r="AO150">
        <f t="shared" si="43"/>
        <v>1</v>
      </c>
      <c r="AP150">
        <f t="shared" si="43"/>
        <v>1</v>
      </c>
      <c r="AQ150">
        <f t="shared" si="43"/>
        <v>1</v>
      </c>
      <c r="AR150">
        <f t="shared" si="43"/>
        <v>1</v>
      </c>
      <c r="AS150">
        <f t="shared" si="43"/>
        <v>1</v>
      </c>
      <c r="AT150">
        <f t="shared" si="43"/>
        <v>1</v>
      </c>
      <c r="AU150">
        <f t="shared" si="46"/>
        <v>1</v>
      </c>
      <c r="AV150">
        <f t="shared" si="46"/>
        <v>1</v>
      </c>
      <c r="AW150">
        <f t="shared" si="46"/>
        <v>1</v>
      </c>
      <c r="AX150">
        <f t="shared" si="46"/>
        <v>1</v>
      </c>
      <c r="AY150">
        <f t="shared" si="46"/>
        <v>1</v>
      </c>
      <c r="AZ150">
        <f t="shared" si="46"/>
        <v>1</v>
      </c>
      <c r="BA150">
        <f t="shared" si="46"/>
        <v>1</v>
      </c>
      <c r="BB150">
        <f t="shared" si="46"/>
        <v>1</v>
      </c>
      <c r="BC150">
        <f t="shared" si="46"/>
        <v>1</v>
      </c>
      <c r="BD150">
        <f t="shared" si="46"/>
        <v>1</v>
      </c>
      <c r="BE150">
        <f t="shared" si="46"/>
        <v>1</v>
      </c>
      <c r="BF150">
        <f t="shared" si="46"/>
        <v>1</v>
      </c>
      <c r="BG150">
        <f t="shared" si="46"/>
        <v>1</v>
      </c>
      <c r="BH150">
        <f t="shared" si="46"/>
        <v>1</v>
      </c>
      <c r="BI150">
        <f t="shared" si="46"/>
        <v>1</v>
      </c>
      <c r="BJ150">
        <f t="shared" si="46"/>
        <v>1</v>
      </c>
      <c r="BK150">
        <f t="shared" si="45"/>
        <v>1</v>
      </c>
      <c r="BL150">
        <f t="shared" si="45"/>
        <v>1</v>
      </c>
      <c r="BM150">
        <f t="shared" si="45"/>
        <v>1</v>
      </c>
      <c r="BN150">
        <f t="shared" si="45"/>
        <v>1</v>
      </c>
      <c r="BO150">
        <f t="shared" si="45"/>
        <v>1</v>
      </c>
      <c r="BP150">
        <f t="shared" si="45"/>
        <v>1</v>
      </c>
      <c r="BQ150">
        <f t="shared" si="45"/>
        <v>1</v>
      </c>
      <c r="BR150">
        <f t="shared" si="45"/>
        <v>1</v>
      </c>
      <c r="BS150">
        <f t="shared" si="45"/>
        <v>1</v>
      </c>
      <c r="BT150">
        <f t="shared" si="45"/>
        <v>1</v>
      </c>
      <c r="BU150">
        <f t="shared" si="45"/>
        <v>1</v>
      </c>
      <c r="BV150">
        <f t="shared" si="45"/>
        <v>1</v>
      </c>
      <c r="BW150">
        <f t="shared" si="45"/>
        <v>1</v>
      </c>
      <c r="BX150">
        <f t="shared" si="45"/>
        <v>1</v>
      </c>
      <c r="BY150">
        <f t="shared" si="45"/>
        <v>1</v>
      </c>
      <c r="BZ150">
        <f t="shared" si="37"/>
        <v>1</v>
      </c>
    </row>
    <row r="151" spans="1:78">
      <c r="A151" s="58"/>
      <c r="B151" s="7" t="e">
        <f>+_xlfn.XLOOKUP(I151,#REF!,#REF!)</f>
        <v>#REF!</v>
      </c>
      <c r="C151" s="8">
        <v>1</v>
      </c>
      <c r="D151" s="8" t="str">
        <f t="shared" si="47"/>
        <v>01-MK-26-10</v>
      </c>
      <c r="E151" s="58">
        <v>45931</v>
      </c>
      <c r="F151" s="70"/>
      <c r="G151" s="70"/>
      <c r="H151" s="9" t="s">
        <v>37</v>
      </c>
      <c r="I151" s="66" t="s">
        <v>942</v>
      </c>
      <c r="J151" s="7" t="str">
        <f>+_xlfn.XLOOKUP(I151,'R4'!B:B,'R4'!C:C)</f>
        <v>AMR - KAMYON - MAN - KH</v>
      </c>
      <c r="P151">
        <f t="shared" si="44"/>
        <v>0</v>
      </c>
      <c r="Q151">
        <f t="shared" si="44"/>
        <v>0</v>
      </c>
      <c r="R151">
        <f t="shared" si="44"/>
        <v>0</v>
      </c>
      <c r="S151">
        <f t="shared" si="44"/>
        <v>0</v>
      </c>
      <c r="T151">
        <f t="shared" si="44"/>
        <v>0</v>
      </c>
      <c r="U151">
        <f t="shared" si="44"/>
        <v>0</v>
      </c>
      <c r="V151">
        <f t="shared" si="44"/>
        <v>0</v>
      </c>
      <c r="W151">
        <f t="shared" si="44"/>
        <v>0</v>
      </c>
      <c r="X151">
        <f t="shared" si="44"/>
        <v>0</v>
      </c>
      <c r="Y151">
        <f t="shared" si="44"/>
        <v>0</v>
      </c>
      <c r="Z151">
        <f t="shared" si="44"/>
        <v>0</v>
      </c>
      <c r="AA151">
        <f t="shared" si="44"/>
        <v>0</v>
      </c>
      <c r="AB151">
        <f t="shared" si="44"/>
        <v>0</v>
      </c>
      <c r="AC151">
        <f t="shared" si="44"/>
        <v>0</v>
      </c>
      <c r="AD151">
        <f t="shared" si="44"/>
        <v>0</v>
      </c>
      <c r="AE151">
        <f t="shared" si="44"/>
        <v>0</v>
      </c>
      <c r="AF151">
        <f t="shared" si="43"/>
        <v>0</v>
      </c>
      <c r="AG151">
        <f t="shared" si="43"/>
        <v>0</v>
      </c>
      <c r="AH151">
        <f t="shared" si="43"/>
        <v>0</v>
      </c>
      <c r="AI151">
        <f t="shared" si="43"/>
        <v>0</v>
      </c>
      <c r="AJ151">
        <f t="shared" si="43"/>
        <v>0</v>
      </c>
      <c r="AK151">
        <f t="shared" si="43"/>
        <v>0</v>
      </c>
      <c r="AL151">
        <f t="shared" si="43"/>
        <v>0</v>
      </c>
      <c r="AM151">
        <f t="shared" si="43"/>
        <v>0</v>
      </c>
      <c r="AN151">
        <f t="shared" si="43"/>
        <v>1</v>
      </c>
      <c r="AO151">
        <f t="shared" si="43"/>
        <v>1</v>
      </c>
      <c r="AP151">
        <f t="shared" si="43"/>
        <v>1</v>
      </c>
      <c r="AQ151">
        <f t="shared" si="43"/>
        <v>1</v>
      </c>
      <c r="AR151">
        <f t="shared" si="43"/>
        <v>1</v>
      </c>
      <c r="AS151">
        <f t="shared" si="43"/>
        <v>1</v>
      </c>
      <c r="AT151">
        <f t="shared" si="43"/>
        <v>1</v>
      </c>
      <c r="AU151">
        <f t="shared" si="46"/>
        <v>1</v>
      </c>
      <c r="AV151">
        <f t="shared" si="46"/>
        <v>1</v>
      </c>
      <c r="AW151">
        <f t="shared" si="46"/>
        <v>1</v>
      </c>
      <c r="AX151">
        <f t="shared" si="46"/>
        <v>1</v>
      </c>
      <c r="AY151">
        <f t="shared" si="46"/>
        <v>1</v>
      </c>
      <c r="AZ151">
        <f t="shared" si="46"/>
        <v>1</v>
      </c>
      <c r="BA151">
        <f t="shared" si="46"/>
        <v>1</v>
      </c>
      <c r="BB151">
        <f t="shared" si="46"/>
        <v>1</v>
      </c>
      <c r="BC151">
        <f t="shared" si="46"/>
        <v>1</v>
      </c>
      <c r="BD151">
        <f t="shared" si="46"/>
        <v>1</v>
      </c>
      <c r="BE151">
        <f t="shared" si="46"/>
        <v>1</v>
      </c>
      <c r="BF151">
        <f t="shared" si="46"/>
        <v>1</v>
      </c>
      <c r="BG151">
        <f t="shared" si="46"/>
        <v>1</v>
      </c>
      <c r="BH151">
        <f t="shared" si="46"/>
        <v>1</v>
      </c>
      <c r="BI151">
        <f t="shared" si="46"/>
        <v>1</v>
      </c>
      <c r="BJ151">
        <f t="shared" si="46"/>
        <v>1</v>
      </c>
      <c r="BK151">
        <f t="shared" si="45"/>
        <v>1</v>
      </c>
      <c r="BL151">
        <f t="shared" si="45"/>
        <v>1</v>
      </c>
      <c r="BM151">
        <f t="shared" si="45"/>
        <v>1</v>
      </c>
      <c r="BN151">
        <f t="shared" si="45"/>
        <v>1</v>
      </c>
      <c r="BO151">
        <f t="shared" si="45"/>
        <v>1</v>
      </c>
      <c r="BP151">
        <f t="shared" si="45"/>
        <v>1</v>
      </c>
      <c r="BQ151">
        <f t="shared" si="45"/>
        <v>1</v>
      </c>
      <c r="BR151">
        <f t="shared" si="45"/>
        <v>1</v>
      </c>
      <c r="BS151">
        <f t="shared" si="45"/>
        <v>1</v>
      </c>
      <c r="BT151">
        <f t="shared" si="45"/>
        <v>1</v>
      </c>
      <c r="BU151">
        <f t="shared" si="45"/>
        <v>1</v>
      </c>
      <c r="BV151">
        <f t="shared" si="45"/>
        <v>1</v>
      </c>
      <c r="BW151">
        <f t="shared" si="45"/>
        <v>1</v>
      </c>
      <c r="BX151">
        <f t="shared" si="45"/>
        <v>1</v>
      </c>
      <c r="BY151">
        <f t="shared" si="45"/>
        <v>1</v>
      </c>
      <c r="BZ151">
        <f t="shared" si="37"/>
        <v>1</v>
      </c>
    </row>
    <row r="152" spans="1:78">
      <c r="A152" s="58"/>
      <c r="B152" s="7" t="e">
        <f>+_xlfn.XLOOKUP(I152,#REF!,#REF!)</f>
        <v>#REF!</v>
      </c>
      <c r="C152" s="8">
        <v>1</v>
      </c>
      <c r="D152" s="8" t="str">
        <f t="shared" si="47"/>
        <v>01-MK-26-10</v>
      </c>
      <c r="E152" s="58">
        <v>45931</v>
      </c>
      <c r="F152" s="70"/>
      <c r="G152" s="70"/>
      <c r="H152" s="9" t="s">
        <v>37</v>
      </c>
      <c r="I152" s="66" t="s">
        <v>945</v>
      </c>
      <c r="J152" s="7" t="str">
        <f>+_xlfn.XLOOKUP(I152,'R4'!B:B,'R4'!C:C)</f>
        <v>AMR - KAMYON - MAN - KH</v>
      </c>
      <c r="P152">
        <f t="shared" si="44"/>
        <v>0</v>
      </c>
      <c r="Q152">
        <f t="shared" si="44"/>
        <v>0</v>
      </c>
      <c r="R152">
        <f t="shared" si="44"/>
        <v>0</v>
      </c>
      <c r="S152">
        <f t="shared" si="44"/>
        <v>0</v>
      </c>
      <c r="T152">
        <f t="shared" si="44"/>
        <v>0</v>
      </c>
      <c r="U152">
        <f t="shared" si="44"/>
        <v>0</v>
      </c>
      <c r="V152">
        <f t="shared" si="44"/>
        <v>0</v>
      </c>
      <c r="W152">
        <f t="shared" si="44"/>
        <v>0</v>
      </c>
      <c r="X152">
        <f t="shared" si="44"/>
        <v>0</v>
      </c>
      <c r="Y152">
        <f t="shared" si="44"/>
        <v>0</v>
      </c>
      <c r="Z152">
        <f t="shared" si="44"/>
        <v>0</v>
      </c>
      <c r="AA152">
        <f t="shared" si="44"/>
        <v>0</v>
      </c>
      <c r="AB152">
        <f t="shared" si="44"/>
        <v>0</v>
      </c>
      <c r="AC152">
        <f t="shared" si="44"/>
        <v>0</v>
      </c>
      <c r="AD152">
        <f t="shared" si="44"/>
        <v>0</v>
      </c>
      <c r="AE152">
        <f t="shared" si="44"/>
        <v>0</v>
      </c>
      <c r="AF152">
        <f t="shared" si="43"/>
        <v>0</v>
      </c>
      <c r="AG152">
        <f t="shared" si="43"/>
        <v>0</v>
      </c>
      <c r="AH152">
        <f t="shared" si="43"/>
        <v>0</v>
      </c>
      <c r="AI152">
        <f t="shared" si="43"/>
        <v>0</v>
      </c>
      <c r="AJ152">
        <f t="shared" si="43"/>
        <v>0</v>
      </c>
      <c r="AK152">
        <f t="shared" si="43"/>
        <v>0</v>
      </c>
      <c r="AL152">
        <f t="shared" si="43"/>
        <v>0</v>
      </c>
      <c r="AM152">
        <f t="shared" si="43"/>
        <v>0</v>
      </c>
      <c r="AN152">
        <f t="shared" si="43"/>
        <v>1</v>
      </c>
      <c r="AO152">
        <f t="shared" si="43"/>
        <v>1</v>
      </c>
      <c r="AP152">
        <f t="shared" si="43"/>
        <v>1</v>
      </c>
      <c r="AQ152">
        <f t="shared" si="43"/>
        <v>1</v>
      </c>
      <c r="AR152">
        <f t="shared" si="43"/>
        <v>1</v>
      </c>
      <c r="AS152">
        <f t="shared" si="43"/>
        <v>1</v>
      </c>
      <c r="AT152">
        <f t="shared" si="43"/>
        <v>1</v>
      </c>
      <c r="AU152">
        <f t="shared" si="46"/>
        <v>1</v>
      </c>
      <c r="AV152">
        <f t="shared" si="46"/>
        <v>1</v>
      </c>
      <c r="AW152">
        <f t="shared" si="46"/>
        <v>1</v>
      </c>
      <c r="AX152">
        <f t="shared" si="46"/>
        <v>1</v>
      </c>
      <c r="AY152">
        <f t="shared" si="46"/>
        <v>1</v>
      </c>
      <c r="AZ152">
        <f t="shared" si="46"/>
        <v>1</v>
      </c>
      <c r="BA152">
        <f t="shared" si="46"/>
        <v>1</v>
      </c>
      <c r="BB152">
        <f t="shared" si="46"/>
        <v>1</v>
      </c>
      <c r="BC152">
        <f t="shared" si="46"/>
        <v>1</v>
      </c>
      <c r="BD152">
        <f t="shared" si="46"/>
        <v>1</v>
      </c>
      <c r="BE152">
        <f t="shared" si="46"/>
        <v>1</v>
      </c>
      <c r="BF152">
        <f t="shared" si="46"/>
        <v>1</v>
      </c>
      <c r="BG152">
        <f t="shared" si="46"/>
        <v>1</v>
      </c>
      <c r="BH152">
        <f t="shared" si="46"/>
        <v>1</v>
      </c>
      <c r="BI152">
        <f t="shared" si="46"/>
        <v>1</v>
      </c>
      <c r="BJ152">
        <f t="shared" si="46"/>
        <v>1</v>
      </c>
      <c r="BK152">
        <f t="shared" si="45"/>
        <v>1</v>
      </c>
      <c r="BL152">
        <f t="shared" si="45"/>
        <v>1</v>
      </c>
      <c r="BM152">
        <f t="shared" si="45"/>
        <v>1</v>
      </c>
      <c r="BN152">
        <f t="shared" si="45"/>
        <v>1</v>
      </c>
      <c r="BO152">
        <f t="shared" si="45"/>
        <v>1</v>
      </c>
      <c r="BP152">
        <f t="shared" si="45"/>
        <v>1</v>
      </c>
      <c r="BQ152">
        <f t="shared" si="45"/>
        <v>1</v>
      </c>
      <c r="BR152">
        <f t="shared" si="45"/>
        <v>1</v>
      </c>
      <c r="BS152">
        <f t="shared" si="45"/>
        <v>1</v>
      </c>
      <c r="BT152">
        <f t="shared" si="45"/>
        <v>1</v>
      </c>
      <c r="BU152">
        <f t="shared" si="45"/>
        <v>1</v>
      </c>
      <c r="BV152">
        <f t="shared" si="45"/>
        <v>1</v>
      </c>
      <c r="BW152">
        <f t="shared" si="45"/>
        <v>1</v>
      </c>
      <c r="BX152">
        <f t="shared" si="45"/>
        <v>1</v>
      </c>
      <c r="BY152">
        <f t="shared" si="45"/>
        <v>1</v>
      </c>
      <c r="BZ152">
        <f t="shared" si="37"/>
        <v>1</v>
      </c>
    </row>
    <row r="153" spans="1:78">
      <c r="A153" s="58"/>
      <c r="B153" s="7" t="e">
        <f>+_xlfn.XLOOKUP(I153,#REF!,#REF!)</f>
        <v>#REF!</v>
      </c>
      <c r="C153" s="8">
        <v>1</v>
      </c>
      <c r="D153" s="8" t="str">
        <f t="shared" si="47"/>
        <v>01-MK-26-10</v>
      </c>
      <c r="E153" s="58">
        <v>45931</v>
      </c>
      <c r="F153" s="70"/>
      <c r="G153" s="70"/>
      <c r="H153" s="9" t="s">
        <v>37</v>
      </c>
      <c r="I153" s="66" t="s">
        <v>948</v>
      </c>
      <c r="J153" s="7" t="str">
        <f>+_xlfn.XLOOKUP(I153,'R4'!B:B,'R4'!C:C)</f>
        <v>AMR - KAMYON - MAN - KH</v>
      </c>
      <c r="P153">
        <f t="shared" si="44"/>
        <v>0</v>
      </c>
      <c r="Q153">
        <f t="shared" si="44"/>
        <v>0</v>
      </c>
      <c r="R153">
        <f t="shared" si="44"/>
        <v>0</v>
      </c>
      <c r="S153">
        <f t="shared" si="44"/>
        <v>0</v>
      </c>
      <c r="T153">
        <f t="shared" si="44"/>
        <v>0</v>
      </c>
      <c r="U153">
        <f t="shared" si="44"/>
        <v>0</v>
      </c>
      <c r="V153">
        <f t="shared" si="44"/>
        <v>0</v>
      </c>
      <c r="W153">
        <f t="shared" si="44"/>
        <v>0</v>
      </c>
      <c r="X153">
        <f t="shared" si="44"/>
        <v>0</v>
      </c>
      <c r="Y153">
        <f t="shared" si="44"/>
        <v>0</v>
      </c>
      <c r="Z153">
        <f t="shared" si="44"/>
        <v>0</v>
      </c>
      <c r="AA153">
        <f t="shared" si="44"/>
        <v>0</v>
      </c>
      <c r="AB153">
        <f t="shared" si="44"/>
        <v>0</v>
      </c>
      <c r="AC153">
        <f t="shared" si="44"/>
        <v>0</v>
      </c>
      <c r="AD153">
        <f t="shared" si="44"/>
        <v>0</v>
      </c>
      <c r="AE153">
        <f t="shared" si="44"/>
        <v>0</v>
      </c>
      <c r="AF153">
        <f t="shared" si="43"/>
        <v>0</v>
      </c>
      <c r="AG153">
        <f t="shared" si="43"/>
        <v>0</v>
      </c>
      <c r="AH153">
        <f t="shared" si="43"/>
        <v>0</v>
      </c>
      <c r="AI153">
        <f t="shared" si="43"/>
        <v>0</v>
      </c>
      <c r="AJ153">
        <f t="shared" si="43"/>
        <v>0</v>
      </c>
      <c r="AK153">
        <f t="shared" si="43"/>
        <v>0</v>
      </c>
      <c r="AL153">
        <f t="shared" si="43"/>
        <v>0</v>
      </c>
      <c r="AM153">
        <f t="shared" si="43"/>
        <v>0</v>
      </c>
      <c r="AN153">
        <f t="shared" si="43"/>
        <v>1</v>
      </c>
      <c r="AO153">
        <f t="shared" si="43"/>
        <v>1</v>
      </c>
      <c r="AP153">
        <f t="shared" si="43"/>
        <v>1</v>
      </c>
      <c r="AQ153">
        <f t="shared" si="43"/>
        <v>1</v>
      </c>
      <c r="AR153">
        <f t="shared" si="43"/>
        <v>1</v>
      </c>
      <c r="AS153">
        <f t="shared" si="43"/>
        <v>1</v>
      </c>
      <c r="AT153">
        <f t="shared" si="43"/>
        <v>1</v>
      </c>
      <c r="AU153">
        <f t="shared" si="46"/>
        <v>1</v>
      </c>
      <c r="AV153">
        <f t="shared" si="46"/>
        <v>1</v>
      </c>
      <c r="AW153">
        <f t="shared" si="46"/>
        <v>1</v>
      </c>
      <c r="AX153">
        <f t="shared" si="46"/>
        <v>1</v>
      </c>
      <c r="AY153">
        <f t="shared" si="46"/>
        <v>1</v>
      </c>
      <c r="AZ153">
        <f t="shared" si="46"/>
        <v>1</v>
      </c>
      <c r="BA153">
        <f t="shared" si="46"/>
        <v>1</v>
      </c>
      <c r="BB153">
        <f t="shared" si="46"/>
        <v>1</v>
      </c>
      <c r="BC153">
        <f t="shared" si="46"/>
        <v>1</v>
      </c>
      <c r="BD153">
        <f t="shared" si="46"/>
        <v>1</v>
      </c>
      <c r="BE153">
        <f t="shared" si="46"/>
        <v>1</v>
      </c>
      <c r="BF153">
        <f t="shared" si="46"/>
        <v>1</v>
      </c>
      <c r="BG153">
        <f t="shared" si="46"/>
        <v>1</v>
      </c>
      <c r="BH153">
        <f t="shared" si="46"/>
        <v>1</v>
      </c>
      <c r="BI153">
        <f t="shared" si="46"/>
        <v>1</v>
      </c>
      <c r="BJ153">
        <f t="shared" si="46"/>
        <v>1</v>
      </c>
      <c r="BK153">
        <f t="shared" si="45"/>
        <v>1</v>
      </c>
      <c r="BL153">
        <f t="shared" si="45"/>
        <v>1</v>
      </c>
      <c r="BM153">
        <f t="shared" si="45"/>
        <v>1</v>
      </c>
      <c r="BN153">
        <f t="shared" si="45"/>
        <v>1</v>
      </c>
      <c r="BO153">
        <f t="shared" si="45"/>
        <v>1</v>
      </c>
      <c r="BP153">
        <f t="shared" si="45"/>
        <v>1</v>
      </c>
      <c r="BQ153">
        <f t="shared" si="45"/>
        <v>1</v>
      </c>
      <c r="BR153">
        <f t="shared" si="45"/>
        <v>1</v>
      </c>
      <c r="BS153">
        <f t="shared" si="45"/>
        <v>1</v>
      </c>
      <c r="BT153">
        <f t="shared" si="45"/>
        <v>1</v>
      </c>
      <c r="BU153">
        <f t="shared" si="45"/>
        <v>1</v>
      </c>
      <c r="BV153">
        <f t="shared" si="45"/>
        <v>1</v>
      </c>
      <c r="BW153">
        <f t="shared" si="45"/>
        <v>1</v>
      </c>
      <c r="BX153">
        <f t="shared" si="45"/>
        <v>1</v>
      </c>
      <c r="BY153">
        <f t="shared" si="45"/>
        <v>1</v>
      </c>
      <c r="BZ153">
        <f t="shared" si="37"/>
        <v>1</v>
      </c>
    </row>
    <row r="154" spans="1:78">
      <c r="A154" s="58"/>
      <c r="B154" s="7" t="e">
        <f>+_xlfn.XLOOKUP(I154,#REF!,#REF!)</f>
        <v>#REF!</v>
      </c>
      <c r="C154" s="8">
        <v>1</v>
      </c>
      <c r="D154" s="8" t="str">
        <f t="shared" si="47"/>
        <v>01-MK-26-10</v>
      </c>
      <c r="E154" s="58">
        <v>45931</v>
      </c>
      <c r="F154" s="70"/>
      <c r="G154" s="70"/>
      <c r="H154" s="9" t="s">
        <v>37</v>
      </c>
      <c r="I154" s="66" t="s">
        <v>951</v>
      </c>
      <c r="J154" s="7" t="str">
        <f>+_xlfn.XLOOKUP(I154,'R4'!B:B,'R4'!C:C)</f>
        <v>AMR - KAMYON - MAN - KH</v>
      </c>
      <c r="P154">
        <f t="shared" si="44"/>
        <v>0</v>
      </c>
      <c r="Q154">
        <f t="shared" si="44"/>
        <v>0</v>
      </c>
      <c r="R154">
        <f t="shared" si="44"/>
        <v>0</v>
      </c>
      <c r="S154">
        <f t="shared" si="44"/>
        <v>0</v>
      </c>
      <c r="T154">
        <f t="shared" si="44"/>
        <v>0</v>
      </c>
      <c r="U154">
        <f t="shared" si="44"/>
        <v>0</v>
      </c>
      <c r="V154">
        <f t="shared" si="44"/>
        <v>0</v>
      </c>
      <c r="W154">
        <f t="shared" si="44"/>
        <v>0</v>
      </c>
      <c r="X154">
        <f t="shared" si="44"/>
        <v>0</v>
      </c>
      <c r="Y154">
        <f t="shared" si="44"/>
        <v>0</v>
      </c>
      <c r="Z154">
        <f t="shared" si="44"/>
        <v>0</v>
      </c>
      <c r="AA154">
        <f t="shared" si="44"/>
        <v>0</v>
      </c>
      <c r="AB154">
        <f t="shared" si="44"/>
        <v>0</v>
      </c>
      <c r="AC154">
        <f t="shared" si="44"/>
        <v>0</v>
      </c>
      <c r="AD154">
        <f t="shared" si="44"/>
        <v>0</v>
      </c>
      <c r="AE154">
        <f t="shared" si="44"/>
        <v>0</v>
      </c>
      <c r="AF154">
        <f t="shared" si="43"/>
        <v>0</v>
      </c>
      <c r="AG154">
        <f t="shared" si="43"/>
        <v>0</v>
      </c>
      <c r="AH154">
        <f t="shared" si="43"/>
        <v>0</v>
      </c>
      <c r="AI154">
        <f t="shared" si="43"/>
        <v>0</v>
      </c>
      <c r="AJ154">
        <f t="shared" si="43"/>
        <v>0</v>
      </c>
      <c r="AK154">
        <f t="shared" si="43"/>
        <v>0</v>
      </c>
      <c r="AL154">
        <f t="shared" si="43"/>
        <v>0</v>
      </c>
      <c r="AM154">
        <f t="shared" si="43"/>
        <v>0</v>
      </c>
      <c r="AN154">
        <f t="shared" si="43"/>
        <v>1</v>
      </c>
      <c r="AO154">
        <f t="shared" si="43"/>
        <v>1</v>
      </c>
      <c r="AP154">
        <f t="shared" si="43"/>
        <v>1</v>
      </c>
      <c r="AQ154">
        <f t="shared" si="43"/>
        <v>1</v>
      </c>
      <c r="AR154">
        <f t="shared" si="43"/>
        <v>1</v>
      </c>
      <c r="AS154">
        <f t="shared" si="43"/>
        <v>1</v>
      </c>
      <c r="AT154">
        <f t="shared" si="43"/>
        <v>1</v>
      </c>
      <c r="AU154">
        <f t="shared" si="46"/>
        <v>1</v>
      </c>
      <c r="AV154">
        <f t="shared" si="46"/>
        <v>1</v>
      </c>
      <c r="AW154">
        <f t="shared" si="46"/>
        <v>1</v>
      </c>
      <c r="AX154">
        <f t="shared" si="46"/>
        <v>1</v>
      </c>
      <c r="AY154">
        <f t="shared" si="46"/>
        <v>1</v>
      </c>
      <c r="AZ154">
        <f t="shared" si="46"/>
        <v>1</v>
      </c>
      <c r="BA154">
        <f t="shared" si="46"/>
        <v>1</v>
      </c>
      <c r="BB154">
        <f t="shared" si="46"/>
        <v>1</v>
      </c>
      <c r="BC154">
        <f t="shared" si="46"/>
        <v>1</v>
      </c>
      <c r="BD154">
        <f t="shared" si="46"/>
        <v>1</v>
      </c>
      <c r="BE154">
        <f t="shared" si="46"/>
        <v>1</v>
      </c>
      <c r="BF154">
        <f t="shared" si="46"/>
        <v>1</v>
      </c>
      <c r="BG154">
        <f t="shared" si="46"/>
        <v>1</v>
      </c>
      <c r="BH154">
        <f t="shared" si="46"/>
        <v>1</v>
      </c>
      <c r="BI154">
        <f t="shared" si="46"/>
        <v>1</v>
      </c>
      <c r="BJ154">
        <f t="shared" si="46"/>
        <v>1</v>
      </c>
      <c r="BK154">
        <f t="shared" si="45"/>
        <v>1</v>
      </c>
      <c r="BL154">
        <f t="shared" si="45"/>
        <v>1</v>
      </c>
      <c r="BM154">
        <f t="shared" si="45"/>
        <v>1</v>
      </c>
      <c r="BN154">
        <f t="shared" si="45"/>
        <v>1</v>
      </c>
      <c r="BO154">
        <f t="shared" si="45"/>
        <v>1</v>
      </c>
      <c r="BP154">
        <f t="shared" si="45"/>
        <v>1</v>
      </c>
      <c r="BQ154">
        <f t="shared" si="45"/>
        <v>1</v>
      </c>
      <c r="BR154">
        <f t="shared" si="45"/>
        <v>1</v>
      </c>
      <c r="BS154">
        <f t="shared" si="45"/>
        <v>1</v>
      </c>
      <c r="BT154">
        <f t="shared" si="45"/>
        <v>1</v>
      </c>
      <c r="BU154">
        <f t="shared" si="45"/>
        <v>1</v>
      </c>
      <c r="BV154">
        <f t="shared" si="45"/>
        <v>1</v>
      </c>
      <c r="BW154">
        <f t="shared" si="45"/>
        <v>1</v>
      </c>
      <c r="BX154">
        <f t="shared" si="45"/>
        <v>1</v>
      </c>
      <c r="BY154">
        <f t="shared" si="45"/>
        <v>1</v>
      </c>
      <c r="BZ154">
        <f t="shared" si="37"/>
        <v>1</v>
      </c>
    </row>
    <row r="155" spans="1:78">
      <c r="A155" s="58"/>
      <c r="B155" s="7" t="e">
        <f>+_xlfn.XLOOKUP(I155,#REF!,#REF!)</f>
        <v>#REF!</v>
      </c>
      <c r="C155" s="8">
        <v>1</v>
      </c>
      <c r="D155" s="8" t="str">
        <f t="shared" si="47"/>
        <v>01-MK-26-10</v>
      </c>
      <c r="E155" s="58">
        <v>45931</v>
      </c>
      <c r="F155" s="70"/>
      <c r="G155" s="70"/>
      <c r="H155" s="9" t="s">
        <v>37</v>
      </c>
      <c r="I155" s="66" t="s">
        <v>954</v>
      </c>
      <c r="J155" s="7" t="str">
        <f>+_xlfn.XLOOKUP(I155,'R4'!B:B,'R4'!C:C)</f>
        <v>AMR - KAMYON - MAN - KH</v>
      </c>
      <c r="P155">
        <f t="shared" si="44"/>
        <v>0</v>
      </c>
      <c r="Q155">
        <f t="shared" si="44"/>
        <v>0</v>
      </c>
      <c r="R155">
        <f t="shared" si="44"/>
        <v>0</v>
      </c>
      <c r="S155">
        <f t="shared" si="44"/>
        <v>0</v>
      </c>
      <c r="T155">
        <f t="shared" si="44"/>
        <v>0</v>
      </c>
      <c r="U155">
        <f t="shared" si="44"/>
        <v>0</v>
      </c>
      <c r="V155">
        <f t="shared" si="44"/>
        <v>0</v>
      </c>
      <c r="W155">
        <f t="shared" si="44"/>
        <v>0</v>
      </c>
      <c r="X155">
        <f t="shared" si="44"/>
        <v>0</v>
      </c>
      <c r="Y155">
        <f t="shared" si="44"/>
        <v>0</v>
      </c>
      <c r="Z155">
        <f t="shared" si="44"/>
        <v>0</v>
      </c>
      <c r="AA155">
        <f t="shared" si="44"/>
        <v>0</v>
      </c>
      <c r="AB155">
        <f t="shared" si="44"/>
        <v>0</v>
      </c>
      <c r="AC155">
        <f t="shared" si="44"/>
        <v>0</v>
      </c>
      <c r="AD155">
        <f t="shared" si="44"/>
        <v>0</v>
      </c>
      <c r="AE155">
        <f t="shared" si="44"/>
        <v>0</v>
      </c>
      <c r="AF155">
        <f t="shared" si="43"/>
        <v>0</v>
      </c>
      <c r="AG155">
        <f t="shared" si="43"/>
        <v>0</v>
      </c>
      <c r="AH155">
        <f t="shared" si="43"/>
        <v>0</v>
      </c>
      <c r="AI155">
        <f t="shared" si="43"/>
        <v>0</v>
      </c>
      <c r="AJ155">
        <f t="shared" si="43"/>
        <v>0</v>
      </c>
      <c r="AK155">
        <f t="shared" si="43"/>
        <v>0</v>
      </c>
      <c r="AL155">
        <f t="shared" si="43"/>
        <v>0</v>
      </c>
      <c r="AM155">
        <f t="shared" si="43"/>
        <v>0</v>
      </c>
      <c r="AN155">
        <f t="shared" si="43"/>
        <v>1</v>
      </c>
      <c r="AO155">
        <f t="shared" si="43"/>
        <v>1</v>
      </c>
      <c r="AP155">
        <f t="shared" si="43"/>
        <v>1</v>
      </c>
      <c r="AQ155">
        <f t="shared" si="43"/>
        <v>1</v>
      </c>
      <c r="AR155">
        <f t="shared" si="43"/>
        <v>1</v>
      </c>
      <c r="AS155">
        <f t="shared" si="43"/>
        <v>1</v>
      </c>
      <c r="AT155">
        <f t="shared" si="43"/>
        <v>1</v>
      </c>
      <c r="AU155">
        <f t="shared" si="46"/>
        <v>1</v>
      </c>
      <c r="AV155">
        <f t="shared" si="46"/>
        <v>1</v>
      </c>
      <c r="AW155">
        <f t="shared" si="46"/>
        <v>1</v>
      </c>
      <c r="AX155">
        <f t="shared" si="46"/>
        <v>1</v>
      </c>
      <c r="AY155">
        <f t="shared" si="46"/>
        <v>1</v>
      </c>
      <c r="AZ155">
        <f t="shared" si="46"/>
        <v>1</v>
      </c>
      <c r="BA155">
        <f t="shared" si="46"/>
        <v>1</v>
      </c>
      <c r="BB155">
        <f t="shared" si="46"/>
        <v>1</v>
      </c>
      <c r="BC155">
        <f t="shared" si="46"/>
        <v>1</v>
      </c>
      <c r="BD155">
        <f t="shared" si="46"/>
        <v>1</v>
      </c>
      <c r="BE155">
        <f t="shared" si="46"/>
        <v>1</v>
      </c>
      <c r="BF155">
        <f t="shared" si="46"/>
        <v>1</v>
      </c>
      <c r="BG155">
        <f t="shared" si="46"/>
        <v>1</v>
      </c>
      <c r="BH155">
        <f t="shared" si="46"/>
        <v>1</v>
      </c>
      <c r="BI155">
        <f t="shared" si="46"/>
        <v>1</v>
      </c>
      <c r="BJ155">
        <f t="shared" si="46"/>
        <v>1</v>
      </c>
      <c r="BK155">
        <f t="shared" si="45"/>
        <v>1</v>
      </c>
      <c r="BL155">
        <f t="shared" si="45"/>
        <v>1</v>
      </c>
      <c r="BM155">
        <f t="shared" si="45"/>
        <v>1</v>
      </c>
      <c r="BN155">
        <f t="shared" si="45"/>
        <v>1</v>
      </c>
      <c r="BO155">
        <f t="shared" si="45"/>
        <v>1</v>
      </c>
      <c r="BP155">
        <f t="shared" si="45"/>
        <v>1</v>
      </c>
      <c r="BQ155">
        <f t="shared" si="45"/>
        <v>1</v>
      </c>
      <c r="BR155">
        <f t="shared" si="45"/>
        <v>1</v>
      </c>
      <c r="BS155">
        <f t="shared" si="45"/>
        <v>1</v>
      </c>
      <c r="BT155">
        <f t="shared" si="45"/>
        <v>1</v>
      </c>
      <c r="BU155">
        <f t="shared" si="45"/>
        <v>1</v>
      </c>
      <c r="BV155">
        <f t="shared" si="45"/>
        <v>1</v>
      </c>
      <c r="BW155">
        <f t="shared" si="45"/>
        <v>1</v>
      </c>
      <c r="BX155">
        <f t="shared" si="45"/>
        <v>1</v>
      </c>
      <c r="BY155">
        <f t="shared" si="45"/>
        <v>1</v>
      </c>
      <c r="BZ155">
        <f t="shared" si="37"/>
        <v>1</v>
      </c>
    </row>
    <row r="156" spans="1:78">
      <c r="A156" s="58"/>
      <c r="B156" s="7" t="e">
        <f>+_xlfn.XLOOKUP(I156,#REF!,#REF!)</f>
        <v>#REF!</v>
      </c>
      <c r="C156" s="8">
        <v>1</v>
      </c>
      <c r="D156" s="8" t="str">
        <f t="shared" si="47"/>
        <v>01-MK-26-10</v>
      </c>
      <c r="E156" s="58">
        <v>45931</v>
      </c>
      <c r="F156" s="70"/>
      <c r="G156" s="70"/>
      <c r="H156" s="9" t="s">
        <v>37</v>
      </c>
      <c r="I156" s="66" t="s">
        <v>957</v>
      </c>
      <c r="J156" s="7" t="str">
        <f>+_xlfn.XLOOKUP(I156,'R4'!B:B,'R4'!C:C)</f>
        <v>AMR - KAMYON - MAN - KH</v>
      </c>
      <c r="P156">
        <f t="shared" si="44"/>
        <v>0</v>
      </c>
      <c r="Q156">
        <f t="shared" si="44"/>
        <v>0</v>
      </c>
      <c r="R156">
        <f t="shared" si="44"/>
        <v>0</v>
      </c>
      <c r="S156">
        <f t="shared" si="44"/>
        <v>0</v>
      </c>
      <c r="T156">
        <f t="shared" si="44"/>
        <v>0</v>
      </c>
      <c r="U156">
        <f t="shared" si="44"/>
        <v>0</v>
      </c>
      <c r="V156">
        <f t="shared" si="44"/>
        <v>0</v>
      </c>
      <c r="W156">
        <f t="shared" si="44"/>
        <v>0</v>
      </c>
      <c r="X156">
        <f t="shared" si="44"/>
        <v>0</v>
      </c>
      <c r="Y156">
        <f t="shared" si="44"/>
        <v>0</v>
      </c>
      <c r="Z156">
        <f t="shared" si="44"/>
        <v>0</v>
      </c>
      <c r="AA156">
        <f t="shared" si="44"/>
        <v>0</v>
      </c>
      <c r="AB156">
        <f t="shared" si="44"/>
        <v>0</v>
      </c>
      <c r="AC156">
        <f t="shared" si="44"/>
        <v>0</v>
      </c>
      <c r="AD156">
        <f t="shared" si="44"/>
        <v>0</v>
      </c>
      <c r="AE156">
        <f t="shared" si="44"/>
        <v>0</v>
      </c>
      <c r="AF156">
        <f t="shared" si="43"/>
        <v>0</v>
      </c>
      <c r="AG156">
        <f t="shared" si="43"/>
        <v>0</v>
      </c>
      <c r="AH156">
        <f t="shared" si="43"/>
        <v>0</v>
      </c>
      <c r="AI156">
        <f t="shared" si="43"/>
        <v>0</v>
      </c>
      <c r="AJ156">
        <f t="shared" si="43"/>
        <v>0</v>
      </c>
      <c r="AK156">
        <f t="shared" si="43"/>
        <v>0</v>
      </c>
      <c r="AL156">
        <f t="shared" si="43"/>
        <v>0</v>
      </c>
      <c r="AM156">
        <f t="shared" si="43"/>
        <v>0</v>
      </c>
      <c r="AN156">
        <f t="shared" si="43"/>
        <v>1</v>
      </c>
      <c r="AO156">
        <f t="shared" si="43"/>
        <v>1</v>
      </c>
      <c r="AP156">
        <f t="shared" si="43"/>
        <v>1</v>
      </c>
      <c r="AQ156">
        <f t="shared" si="43"/>
        <v>1</v>
      </c>
      <c r="AR156">
        <f t="shared" si="43"/>
        <v>1</v>
      </c>
      <c r="AS156">
        <f t="shared" si="43"/>
        <v>1</v>
      </c>
      <c r="AT156">
        <f t="shared" si="43"/>
        <v>1</v>
      </c>
      <c r="AU156">
        <f t="shared" si="46"/>
        <v>1</v>
      </c>
      <c r="AV156">
        <f t="shared" si="46"/>
        <v>1</v>
      </c>
      <c r="AW156">
        <f t="shared" si="46"/>
        <v>1</v>
      </c>
      <c r="AX156">
        <f t="shared" si="46"/>
        <v>1</v>
      </c>
      <c r="AY156">
        <f t="shared" si="46"/>
        <v>1</v>
      </c>
      <c r="AZ156">
        <f t="shared" si="46"/>
        <v>1</v>
      </c>
      <c r="BA156">
        <f t="shared" si="46"/>
        <v>1</v>
      </c>
      <c r="BB156">
        <f t="shared" si="46"/>
        <v>1</v>
      </c>
      <c r="BC156">
        <f t="shared" si="46"/>
        <v>1</v>
      </c>
      <c r="BD156">
        <f t="shared" si="46"/>
        <v>1</v>
      </c>
      <c r="BE156">
        <f t="shared" si="46"/>
        <v>1</v>
      </c>
      <c r="BF156">
        <f t="shared" si="46"/>
        <v>1</v>
      </c>
      <c r="BG156">
        <f t="shared" si="46"/>
        <v>1</v>
      </c>
      <c r="BH156">
        <f t="shared" si="46"/>
        <v>1</v>
      </c>
      <c r="BI156">
        <f t="shared" si="46"/>
        <v>1</v>
      </c>
      <c r="BJ156">
        <f t="shared" si="46"/>
        <v>1</v>
      </c>
      <c r="BK156">
        <f t="shared" si="45"/>
        <v>1</v>
      </c>
      <c r="BL156">
        <f t="shared" si="45"/>
        <v>1</v>
      </c>
      <c r="BM156">
        <f t="shared" si="45"/>
        <v>1</v>
      </c>
      <c r="BN156">
        <f t="shared" si="45"/>
        <v>1</v>
      </c>
      <c r="BO156">
        <f t="shared" si="45"/>
        <v>1</v>
      </c>
      <c r="BP156">
        <f t="shared" si="45"/>
        <v>1</v>
      </c>
      <c r="BQ156">
        <f t="shared" si="45"/>
        <v>1</v>
      </c>
      <c r="BR156">
        <f t="shared" si="45"/>
        <v>1</v>
      </c>
      <c r="BS156">
        <f t="shared" si="45"/>
        <v>1</v>
      </c>
      <c r="BT156">
        <f t="shared" si="45"/>
        <v>1</v>
      </c>
      <c r="BU156">
        <f t="shared" si="45"/>
        <v>1</v>
      </c>
      <c r="BV156">
        <f t="shared" si="45"/>
        <v>1</v>
      </c>
      <c r="BW156">
        <f t="shared" si="45"/>
        <v>1</v>
      </c>
      <c r="BX156">
        <f t="shared" si="45"/>
        <v>1</v>
      </c>
      <c r="BY156">
        <f t="shared" si="45"/>
        <v>1</v>
      </c>
      <c r="BZ156">
        <f t="shared" si="37"/>
        <v>1</v>
      </c>
    </row>
    <row r="157" spans="1:78">
      <c r="A157" s="58"/>
      <c r="B157" s="7" t="e">
        <f>+_xlfn.XLOOKUP(I157,#REF!,#REF!)</f>
        <v>#REF!</v>
      </c>
      <c r="C157" s="8">
        <v>1</v>
      </c>
      <c r="D157" s="8" t="str">
        <f t="shared" si="47"/>
        <v>01-MK-26-10</v>
      </c>
      <c r="E157" s="58">
        <v>45931</v>
      </c>
      <c r="F157" s="70"/>
      <c r="G157" s="70"/>
      <c r="H157" s="9" t="s">
        <v>37</v>
      </c>
      <c r="I157" s="66" t="s">
        <v>960</v>
      </c>
      <c r="J157" s="7" t="str">
        <f>+_xlfn.XLOOKUP(I157,'R4'!B:B,'R4'!C:C)</f>
        <v>AMR - KAMYON - MAN - KH</v>
      </c>
      <c r="P157">
        <f t="shared" si="44"/>
        <v>0</v>
      </c>
      <c r="Q157">
        <f t="shared" si="44"/>
        <v>0</v>
      </c>
      <c r="R157">
        <f t="shared" si="44"/>
        <v>0</v>
      </c>
      <c r="S157">
        <f t="shared" si="44"/>
        <v>0</v>
      </c>
      <c r="T157">
        <f t="shared" si="44"/>
        <v>0</v>
      </c>
      <c r="U157">
        <f t="shared" si="44"/>
        <v>0</v>
      </c>
      <c r="V157">
        <f t="shared" si="44"/>
        <v>0</v>
      </c>
      <c r="W157">
        <f t="shared" si="44"/>
        <v>0</v>
      </c>
      <c r="X157">
        <f t="shared" si="44"/>
        <v>0</v>
      </c>
      <c r="Y157">
        <f t="shared" si="44"/>
        <v>0</v>
      </c>
      <c r="Z157">
        <f t="shared" si="44"/>
        <v>0</v>
      </c>
      <c r="AA157">
        <f t="shared" si="44"/>
        <v>0</v>
      </c>
      <c r="AB157">
        <f t="shared" si="44"/>
        <v>0</v>
      </c>
      <c r="AC157">
        <f t="shared" si="44"/>
        <v>0</v>
      </c>
      <c r="AD157">
        <f t="shared" si="44"/>
        <v>0</v>
      </c>
      <c r="AE157">
        <f t="shared" ref="AE157:AT172" si="48">+IF(AE$2&gt;=$E157,1,0)*$C157</f>
        <v>0</v>
      </c>
      <c r="AF157">
        <f t="shared" si="48"/>
        <v>0</v>
      </c>
      <c r="AG157">
        <f t="shared" si="48"/>
        <v>0</v>
      </c>
      <c r="AH157">
        <f t="shared" si="48"/>
        <v>0</v>
      </c>
      <c r="AI157">
        <f t="shared" si="48"/>
        <v>0</v>
      </c>
      <c r="AJ157">
        <f t="shared" si="48"/>
        <v>0</v>
      </c>
      <c r="AK157">
        <f t="shared" si="48"/>
        <v>0</v>
      </c>
      <c r="AL157">
        <f t="shared" si="48"/>
        <v>0</v>
      </c>
      <c r="AM157">
        <f t="shared" si="48"/>
        <v>0</v>
      </c>
      <c r="AN157">
        <f t="shared" si="48"/>
        <v>1</v>
      </c>
      <c r="AO157">
        <f t="shared" si="48"/>
        <v>1</v>
      </c>
      <c r="AP157">
        <f t="shared" si="48"/>
        <v>1</v>
      </c>
      <c r="AQ157">
        <f t="shared" si="48"/>
        <v>1</v>
      </c>
      <c r="AR157">
        <f t="shared" si="48"/>
        <v>1</v>
      </c>
      <c r="AS157">
        <f t="shared" si="48"/>
        <v>1</v>
      </c>
      <c r="AT157">
        <f t="shared" si="48"/>
        <v>1</v>
      </c>
      <c r="AU157">
        <f t="shared" si="46"/>
        <v>1</v>
      </c>
      <c r="AV157">
        <f t="shared" si="46"/>
        <v>1</v>
      </c>
      <c r="AW157">
        <f t="shared" si="46"/>
        <v>1</v>
      </c>
      <c r="AX157">
        <f t="shared" si="46"/>
        <v>1</v>
      </c>
      <c r="AY157">
        <f t="shared" si="46"/>
        <v>1</v>
      </c>
      <c r="AZ157">
        <f t="shared" si="46"/>
        <v>1</v>
      </c>
      <c r="BA157">
        <f t="shared" si="46"/>
        <v>1</v>
      </c>
      <c r="BB157">
        <f t="shared" si="46"/>
        <v>1</v>
      </c>
      <c r="BC157">
        <f t="shared" si="46"/>
        <v>1</v>
      </c>
      <c r="BD157">
        <f t="shared" si="46"/>
        <v>1</v>
      </c>
      <c r="BE157">
        <f t="shared" si="46"/>
        <v>1</v>
      </c>
      <c r="BF157">
        <f t="shared" si="46"/>
        <v>1</v>
      </c>
      <c r="BG157">
        <f t="shared" si="46"/>
        <v>1</v>
      </c>
      <c r="BH157">
        <f t="shared" si="46"/>
        <v>1</v>
      </c>
      <c r="BI157">
        <f t="shared" si="46"/>
        <v>1</v>
      </c>
      <c r="BJ157">
        <f t="shared" si="46"/>
        <v>1</v>
      </c>
      <c r="BK157">
        <f t="shared" si="45"/>
        <v>1</v>
      </c>
      <c r="BL157">
        <f t="shared" si="45"/>
        <v>1</v>
      </c>
      <c r="BM157">
        <f t="shared" si="45"/>
        <v>1</v>
      </c>
      <c r="BN157">
        <f t="shared" si="45"/>
        <v>1</v>
      </c>
      <c r="BO157">
        <f t="shared" si="45"/>
        <v>1</v>
      </c>
      <c r="BP157">
        <f t="shared" si="45"/>
        <v>1</v>
      </c>
      <c r="BQ157">
        <f t="shared" si="45"/>
        <v>1</v>
      </c>
      <c r="BR157">
        <f t="shared" si="45"/>
        <v>1</v>
      </c>
      <c r="BS157">
        <f t="shared" si="45"/>
        <v>1</v>
      </c>
      <c r="BT157">
        <f t="shared" si="45"/>
        <v>1</v>
      </c>
      <c r="BU157">
        <f t="shared" si="45"/>
        <v>1</v>
      </c>
      <c r="BV157">
        <f t="shared" si="45"/>
        <v>1</v>
      </c>
      <c r="BW157">
        <f t="shared" si="45"/>
        <v>1</v>
      </c>
      <c r="BX157">
        <f t="shared" si="45"/>
        <v>1</v>
      </c>
      <c r="BY157">
        <f t="shared" si="45"/>
        <v>1</v>
      </c>
      <c r="BZ157">
        <f t="shared" si="37"/>
        <v>1</v>
      </c>
    </row>
    <row r="158" spans="1:78">
      <c r="A158" s="58"/>
      <c r="B158" s="7" t="e">
        <f>+_xlfn.XLOOKUP(I158,#REF!,#REF!)</f>
        <v>#REF!</v>
      </c>
      <c r="C158" s="8">
        <v>1</v>
      </c>
      <c r="D158" s="8" t="str">
        <f t="shared" si="47"/>
        <v>01-MK-26-10</v>
      </c>
      <c r="E158" s="58">
        <v>45931</v>
      </c>
      <c r="F158" s="70"/>
      <c r="G158" s="70"/>
      <c r="H158" s="9" t="s">
        <v>37</v>
      </c>
      <c r="I158" s="66" t="s">
        <v>963</v>
      </c>
      <c r="J158" s="7" t="str">
        <f>+_xlfn.XLOOKUP(I158,'R4'!B:B,'R4'!C:C)</f>
        <v>AMR - KAMYON - MAN - KH</v>
      </c>
      <c r="P158">
        <f t="shared" ref="P158:AE173" si="49">+IF(P$2&gt;=$E158,1,0)*$C158</f>
        <v>0</v>
      </c>
      <c r="Q158">
        <f t="shared" si="49"/>
        <v>0</v>
      </c>
      <c r="R158">
        <f t="shared" si="49"/>
        <v>0</v>
      </c>
      <c r="S158">
        <f t="shared" si="49"/>
        <v>0</v>
      </c>
      <c r="T158">
        <f t="shared" si="49"/>
        <v>0</v>
      </c>
      <c r="U158">
        <f t="shared" si="49"/>
        <v>0</v>
      </c>
      <c r="V158">
        <f t="shared" si="49"/>
        <v>0</v>
      </c>
      <c r="W158">
        <f t="shared" si="49"/>
        <v>0</v>
      </c>
      <c r="X158">
        <f t="shared" si="49"/>
        <v>0</v>
      </c>
      <c r="Y158">
        <f t="shared" si="49"/>
        <v>0</v>
      </c>
      <c r="Z158">
        <f t="shared" si="49"/>
        <v>0</v>
      </c>
      <c r="AA158">
        <f t="shared" si="49"/>
        <v>0</v>
      </c>
      <c r="AB158">
        <f t="shared" si="49"/>
        <v>0</v>
      </c>
      <c r="AC158">
        <f t="shared" si="49"/>
        <v>0</v>
      </c>
      <c r="AD158">
        <f t="shared" si="49"/>
        <v>0</v>
      </c>
      <c r="AE158">
        <f t="shared" si="49"/>
        <v>0</v>
      </c>
      <c r="AF158">
        <f t="shared" si="48"/>
        <v>0</v>
      </c>
      <c r="AG158">
        <f t="shared" si="48"/>
        <v>0</v>
      </c>
      <c r="AH158">
        <f t="shared" si="48"/>
        <v>0</v>
      </c>
      <c r="AI158">
        <f t="shared" si="48"/>
        <v>0</v>
      </c>
      <c r="AJ158">
        <f t="shared" si="48"/>
        <v>0</v>
      </c>
      <c r="AK158">
        <f t="shared" si="48"/>
        <v>0</v>
      </c>
      <c r="AL158">
        <f t="shared" si="48"/>
        <v>0</v>
      </c>
      <c r="AM158">
        <f t="shared" si="48"/>
        <v>0</v>
      </c>
      <c r="AN158">
        <f t="shared" si="48"/>
        <v>1</v>
      </c>
      <c r="AO158">
        <f t="shared" si="48"/>
        <v>1</v>
      </c>
      <c r="AP158">
        <f t="shared" si="48"/>
        <v>1</v>
      </c>
      <c r="AQ158">
        <f t="shared" si="48"/>
        <v>1</v>
      </c>
      <c r="AR158">
        <f t="shared" si="48"/>
        <v>1</v>
      </c>
      <c r="AS158">
        <f t="shared" si="48"/>
        <v>1</v>
      </c>
      <c r="AT158">
        <f t="shared" si="48"/>
        <v>1</v>
      </c>
      <c r="AU158">
        <f t="shared" si="46"/>
        <v>1</v>
      </c>
      <c r="AV158">
        <f t="shared" si="46"/>
        <v>1</v>
      </c>
      <c r="AW158">
        <f t="shared" si="46"/>
        <v>1</v>
      </c>
      <c r="AX158">
        <f t="shared" si="46"/>
        <v>1</v>
      </c>
      <c r="AY158">
        <f t="shared" si="46"/>
        <v>1</v>
      </c>
      <c r="AZ158">
        <f t="shared" si="46"/>
        <v>1</v>
      </c>
      <c r="BA158">
        <f t="shared" si="46"/>
        <v>1</v>
      </c>
      <c r="BB158">
        <f t="shared" si="46"/>
        <v>1</v>
      </c>
      <c r="BC158">
        <f t="shared" si="46"/>
        <v>1</v>
      </c>
      <c r="BD158">
        <f t="shared" si="46"/>
        <v>1</v>
      </c>
      <c r="BE158">
        <f t="shared" si="46"/>
        <v>1</v>
      </c>
      <c r="BF158">
        <f t="shared" si="46"/>
        <v>1</v>
      </c>
      <c r="BG158">
        <f t="shared" si="46"/>
        <v>1</v>
      </c>
      <c r="BH158">
        <f t="shared" si="46"/>
        <v>1</v>
      </c>
      <c r="BI158">
        <f t="shared" si="46"/>
        <v>1</v>
      </c>
      <c r="BJ158">
        <f t="shared" ref="BJ158:BY173" si="50">+IF(BJ$2&gt;=$E158,1,0)*$C158</f>
        <v>1</v>
      </c>
      <c r="BK158">
        <f t="shared" si="50"/>
        <v>1</v>
      </c>
      <c r="BL158">
        <f t="shared" si="50"/>
        <v>1</v>
      </c>
      <c r="BM158">
        <f t="shared" si="50"/>
        <v>1</v>
      </c>
      <c r="BN158">
        <f t="shared" si="50"/>
        <v>1</v>
      </c>
      <c r="BO158">
        <f t="shared" si="50"/>
        <v>1</v>
      </c>
      <c r="BP158">
        <f t="shared" si="50"/>
        <v>1</v>
      </c>
      <c r="BQ158">
        <f t="shared" si="50"/>
        <v>1</v>
      </c>
      <c r="BR158">
        <f t="shared" si="50"/>
        <v>1</v>
      </c>
      <c r="BS158">
        <f t="shared" si="50"/>
        <v>1</v>
      </c>
      <c r="BT158">
        <f t="shared" si="50"/>
        <v>1</v>
      </c>
      <c r="BU158">
        <f t="shared" si="50"/>
        <v>1</v>
      </c>
      <c r="BV158">
        <f t="shared" si="50"/>
        <v>1</v>
      </c>
      <c r="BW158">
        <f t="shared" si="50"/>
        <v>1</v>
      </c>
      <c r="BX158">
        <f t="shared" si="50"/>
        <v>1</v>
      </c>
      <c r="BY158">
        <f t="shared" si="50"/>
        <v>1</v>
      </c>
      <c r="BZ158">
        <f t="shared" si="37"/>
        <v>1</v>
      </c>
    </row>
    <row r="159" spans="1:78">
      <c r="A159" s="58"/>
      <c r="B159" s="7" t="e">
        <f>+_xlfn.XLOOKUP(I159,#REF!,#REF!)</f>
        <v>#REF!</v>
      </c>
      <c r="C159" s="8">
        <v>1</v>
      </c>
      <c r="D159" s="8" t="str">
        <f t="shared" si="47"/>
        <v>01-MK-26-10</v>
      </c>
      <c r="E159" s="58">
        <v>45931</v>
      </c>
      <c r="F159" s="70"/>
      <c r="G159" s="70"/>
      <c r="H159" s="9" t="s">
        <v>37</v>
      </c>
      <c r="I159" s="66" t="s">
        <v>966</v>
      </c>
      <c r="J159" s="7" t="str">
        <f>+_xlfn.XLOOKUP(I159,'R4'!B:B,'R4'!C:C)</f>
        <v>AMR - KAMYON - MAN - KH</v>
      </c>
      <c r="P159">
        <f t="shared" si="49"/>
        <v>0</v>
      </c>
      <c r="Q159">
        <f t="shared" si="49"/>
        <v>0</v>
      </c>
      <c r="R159">
        <f t="shared" si="49"/>
        <v>0</v>
      </c>
      <c r="S159">
        <f t="shared" si="49"/>
        <v>0</v>
      </c>
      <c r="T159">
        <f t="shared" si="49"/>
        <v>0</v>
      </c>
      <c r="U159">
        <f t="shared" si="49"/>
        <v>0</v>
      </c>
      <c r="V159">
        <f t="shared" si="49"/>
        <v>0</v>
      </c>
      <c r="W159">
        <f t="shared" si="49"/>
        <v>0</v>
      </c>
      <c r="X159">
        <f t="shared" si="49"/>
        <v>0</v>
      </c>
      <c r="Y159">
        <f t="shared" si="49"/>
        <v>0</v>
      </c>
      <c r="Z159">
        <f t="shared" si="49"/>
        <v>0</v>
      </c>
      <c r="AA159">
        <f t="shared" si="49"/>
        <v>0</v>
      </c>
      <c r="AB159">
        <f t="shared" si="49"/>
        <v>0</v>
      </c>
      <c r="AC159">
        <f t="shared" si="49"/>
        <v>0</v>
      </c>
      <c r="AD159">
        <f t="shared" si="49"/>
        <v>0</v>
      </c>
      <c r="AE159">
        <f t="shared" si="49"/>
        <v>0</v>
      </c>
      <c r="AF159">
        <f t="shared" si="48"/>
        <v>0</v>
      </c>
      <c r="AG159">
        <f t="shared" si="48"/>
        <v>0</v>
      </c>
      <c r="AH159">
        <f t="shared" si="48"/>
        <v>0</v>
      </c>
      <c r="AI159">
        <f t="shared" si="48"/>
        <v>0</v>
      </c>
      <c r="AJ159">
        <f t="shared" si="48"/>
        <v>0</v>
      </c>
      <c r="AK159">
        <f t="shared" si="48"/>
        <v>0</v>
      </c>
      <c r="AL159">
        <f t="shared" si="48"/>
        <v>0</v>
      </c>
      <c r="AM159">
        <f t="shared" si="48"/>
        <v>0</v>
      </c>
      <c r="AN159">
        <f t="shared" si="48"/>
        <v>1</v>
      </c>
      <c r="AO159">
        <f t="shared" si="48"/>
        <v>1</v>
      </c>
      <c r="AP159">
        <f t="shared" si="48"/>
        <v>1</v>
      </c>
      <c r="AQ159">
        <f t="shared" si="48"/>
        <v>1</v>
      </c>
      <c r="AR159">
        <f t="shared" si="48"/>
        <v>1</v>
      </c>
      <c r="AS159">
        <f t="shared" si="48"/>
        <v>1</v>
      </c>
      <c r="AT159">
        <f t="shared" si="48"/>
        <v>1</v>
      </c>
      <c r="AU159">
        <f t="shared" ref="AU159:BJ174" si="51">+IF(AU$2&gt;=$E159,1,0)*$C159</f>
        <v>1</v>
      </c>
      <c r="AV159">
        <f t="shared" si="51"/>
        <v>1</v>
      </c>
      <c r="AW159">
        <f t="shared" si="51"/>
        <v>1</v>
      </c>
      <c r="AX159">
        <f t="shared" si="51"/>
        <v>1</v>
      </c>
      <c r="AY159">
        <f t="shared" si="51"/>
        <v>1</v>
      </c>
      <c r="AZ159">
        <f t="shared" si="51"/>
        <v>1</v>
      </c>
      <c r="BA159">
        <f t="shared" si="51"/>
        <v>1</v>
      </c>
      <c r="BB159">
        <f t="shared" si="51"/>
        <v>1</v>
      </c>
      <c r="BC159">
        <f t="shared" si="51"/>
        <v>1</v>
      </c>
      <c r="BD159">
        <f t="shared" si="51"/>
        <v>1</v>
      </c>
      <c r="BE159">
        <f t="shared" si="51"/>
        <v>1</v>
      </c>
      <c r="BF159">
        <f t="shared" si="51"/>
        <v>1</v>
      </c>
      <c r="BG159">
        <f t="shared" si="51"/>
        <v>1</v>
      </c>
      <c r="BH159">
        <f t="shared" si="51"/>
        <v>1</v>
      </c>
      <c r="BI159">
        <f t="shared" si="51"/>
        <v>1</v>
      </c>
      <c r="BJ159">
        <f t="shared" si="51"/>
        <v>1</v>
      </c>
      <c r="BK159">
        <f t="shared" si="50"/>
        <v>1</v>
      </c>
      <c r="BL159">
        <f t="shared" si="50"/>
        <v>1</v>
      </c>
      <c r="BM159">
        <f t="shared" si="50"/>
        <v>1</v>
      </c>
      <c r="BN159">
        <f t="shared" si="50"/>
        <v>1</v>
      </c>
      <c r="BO159">
        <f t="shared" si="50"/>
        <v>1</v>
      </c>
      <c r="BP159">
        <f t="shared" si="50"/>
        <v>1</v>
      </c>
      <c r="BQ159">
        <f t="shared" si="50"/>
        <v>1</v>
      </c>
      <c r="BR159">
        <f t="shared" si="50"/>
        <v>1</v>
      </c>
      <c r="BS159">
        <f t="shared" si="50"/>
        <v>1</v>
      </c>
      <c r="BT159">
        <f t="shared" si="50"/>
        <v>1</v>
      </c>
      <c r="BU159">
        <f t="shared" si="50"/>
        <v>1</v>
      </c>
      <c r="BV159">
        <f t="shared" si="50"/>
        <v>1</v>
      </c>
      <c r="BW159">
        <f t="shared" si="50"/>
        <v>1</v>
      </c>
      <c r="BX159">
        <f t="shared" si="50"/>
        <v>1</v>
      </c>
      <c r="BY159">
        <f t="shared" si="50"/>
        <v>1</v>
      </c>
      <c r="BZ159">
        <f t="shared" si="37"/>
        <v>1</v>
      </c>
    </row>
    <row r="160" spans="1:78">
      <c r="A160" s="58"/>
      <c r="B160" s="7" t="e">
        <f>+_xlfn.XLOOKUP(I160,#REF!,#REF!)</f>
        <v>#REF!</v>
      </c>
      <c r="C160" s="8">
        <v>1</v>
      </c>
      <c r="D160" s="8" t="str">
        <f t="shared" si="47"/>
        <v>01-MK-26-10</v>
      </c>
      <c r="E160" s="58">
        <v>45931</v>
      </c>
      <c r="F160" s="70"/>
      <c r="G160" s="70"/>
      <c r="H160" s="9" t="s">
        <v>37</v>
      </c>
      <c r="I160" s="66" t="s">
        <v>969</v>
      </c>
      <c r="J160" s="7" t="str">
        <f>+_xlfn.XLOOKUP(I160,'R4'!B:B,'R4'!C:C)</f>
        <v>AMR - KAMYON - MAN - KH</v>
      </c>
      <c r="P160">
        <f t="shared" si="49"/>
        <v>0</v>
      </c>
      <c r="Q160">
        <f t="shared" si="49"/>
        <v>0</v>
      </c>
      <c r="R160">
        <f t="shared" si="49"/>
        <v>0</v>
      </c>
      <c r="S160">
        <f t="shared" si="49"/>
        <v>0</v>
      </c>
      <c r="T160">
        <f t="shared" si="49"/>
        <v>0</v>
      </c>
      <c r="U160">
        <f t="shared" si="49"/>
        <v>0</v>
      </c>
      <c r="V160">
        <f t="shared" si="49"/>
        <v>0</v>
      </c>
      <c r="W160">
        <f t="shared" si="49"/>
        <v>0</v>
      </c>
      <c r="X160">
        <f t="shared" si="49"/>
        <v>0</v>
      </c>
      <c r="Y160">
        <f t="shared" si="49"/>
        <v>0</v>
      </c>
      <c r="Z160">
        <f t="shared" si="49"/>
        <v>0</v>
      </c>
      <c r="AA160">
        <f t="shared" si="49"/>
        <v>0</v>
      </c>
      <c r="AB160">
        <f t="shared" si="49"/>
        <v>0</v>
      </c>
      <c r="AC160">
        <f t="shared" si="49"/>
        <v>0</v>
      </c>
      <c r="AD160">
        <f t="shared" si="49"/>
        <v>0</v>
      </c>
      <c r="AE160">
        <f t="shared" si="49"/>
        <v>0</v>
      </c>
      <c r="AF160">
        <f t="shared" si="48"/>
        <v>0</v>
      </c>
      <c r="AG160">
        <f t="shared" si="48"/>
        <v>0</v>
      </c>
      <c r="AH160">
        <f t="shared" si="48"/>
        <v>0</v>
      </c>
      <c r="AI160">
        <f t="shared" si="48"/>
        <v>0</v>
      </c>
      <c r="AJ160">
        <f t="shared" si="48"/>
        <v>0</v>
      </c>
      <c r="AK160">
        <f t="shared" si="48"/>
        <v>0</v>
      </c>
      <c r="AL160">
        <f t="shared" si="48"/>
        <v>0</v>
      </c>
      <c r="AM160">
        <f t="shared" si="48"/>
        <v>0</v>
      </c>
      <c r="AN160">
        <f t="shared" si="48"/>
        <v>1</v>
      </c>
      <c r="AO160">
        <f t="shared" si="48"/>
        <v>1</v>
      </c>
      <c r="AP160">
        <f t="shared" si="48"/>
        <v>1</v>
      </c>
      <c r="AQ160">
        <f t="shared" si="48"/>
        <v>1</v>
      </c>
      <c r="AR160">
        <f t="shared" si="48"/>
        <v>1</v>
      </c>
      <c r="AS160">
        <f t="shared" si="48"/>
        <v>1</v>
      </c>
      <c r="AT160">
        <f t="shared" si="48"/>
        <v>1</v>
      </c>
      <c r="AU160">
        <f t="shared" si="51"/>
        <v>1</v>
      </c>
      <c r="AV160">
        <f t="shared" si="51"/>
        <v>1</v>
      </c>
      <c r="AW160">
        <f t="shared" si="51"/>
        <v>1</v>
      </c>
      <c r="AX160">
        <f t="shared" si="51"/>
        <v>1</v>
      </c>
      <c r="AY160">
        <f t="shared" si="51"/>
        <v>1</v>
      </c>
      <c r="AZ160">
        <f t="shared" si="51"/>
        <v>1</v>
      </c>
      <c r="BA160">
        <f t="shared" si="51"/>
        <v>1</v>
      </c>
      <c r="BB160">
        <f t="shared" si="51"/>
        <v>1</v>
      </c>
      <c r="BC160">
        <f t="shared" si="51"/>
        <v>1</v>
      </c>
      <c r="BD160">
        <f t="shared" si="51"/>
        <v>1</v>
      </c>
      <c r="BE160">
        <f t="shared" si="51"/>
        <v>1</v>
      </c>
      <c r="BF160">
        <f t="shared" si="51"/>
        <v>1</v>
      </c>
      <c r="BG160">
        <f t="shared" si="51"/>
        <v>1</v>
      </c>
      <c r="BH160">
        <f t="shared" si="51"/>
        <v>1</v>
      </c>
      <c r="BI160">
        <f t="shared" si="51"/>
        <v>1</v>
      </c>
      <c r="BJ160">
        <f t="shared" si="51"/>
        <v>1</v>
      </c>
      <c r="BK160">
        <f t="shared" si="50"/>
        <v>1</v>
      </c>
      <c r="BL160">
        <f t="shared" si="50"/>
        <v>1</v>
      </c>
      <c r="BM160">
        <f t="shared" si="50"/>
        <v>1</v>
      </c>
      <c r="BN160">
        <f t="shared" si="50"/>
        <v>1</v>
      </c>
      <c r="BO160">
        <f t="shared" si="50"/>
        <v>1</v>
      </c>
      <c r="BP160">
        <f t="shared" si="50"/>
        <v>1</v>
      </c>
      <c r="BQ160">
        <f t="shared" si="50"/>
        <v>1</v>
      </c>
      <c r="BR160">
        <f t="shared" si="50"/>
        <v>1</v>
      </c>
      <c r="BS160">
        <f t="shared" si="50"/>
        <v>1</v>
      </c>
      <c r="BT160">
        <f t="shared" si="50"/>
        <v>1</v>
      </c>
      <c r="BU160">
        <f t="shared" si="50"/>
        <v>1</v>
      </c>
      <c r="BV160">
        <f t="shared" si="50"/>
        <v>1</v>
      </c>
      <c r="BW160">
        <f t="shared" si="50"/>
        <v>1</v>
      </c>
      <c r="BX160">
        <f t="shared" si="50"/>
        <v>1</v>
      </c>
      <c r="BY160">
        <f t="shared" si="50"/>
        <v>1</v>
      </c>
      <c r="BZ160">
        <f t="shared" si="37"/>
        <v>1</v>
      </c>
    </row>
    <row r="161" spans="1:78">
      <c r="A161" s="58"/>
      <c r="B161" s="7" t="e">
        <f>+_xlfn.XLOOKUP(I161,#REF!,#REF!)</f>
        <v>#REF!</v>
      </c>
      <c r="C161" s="8">
        <v>1</v>
      </c>
      <c r="D161" s="8" t="str">
        <f t="shared" si="47"/>
        <v>01-MK-26-10</v>
      </c>
      <c r="E161" s="58">
        <v>45931</v>
      </c>
      <c r="F161" s="70"/>
      <c r="G161" s="70"/>
      <c r="H161" s="9" t="s">
        <v>37</v>
      </c>
      <c r="I161" s="66" t="s">
        <v>972</v>
      </c>
      <c r="J161" s="7" t="str">
        <f>+_xlfn.XLOOKUP(I161,'R4'!B:B,'R4'!C:C)</f>
        <v>AMR - KAMYON - MAN - KH</v>
      </c>
      <c r="P161">
        <f t="shared" si="49"/>
        <v>0</v>
      </c>
      <c r="Q161">
        <f t="shared" si="49"/>
        <v>0</v>
      </c>
      <c r="R161">
        <f t="shared" si="49"/>
        <v>0</v>
      </c>
      <c r="S161">
        <f t="shared" si="49"/>
        <v>0</v>
      </c>
      <c r="T161">
        <f t="shared" si="49"/>
        <v>0</v>
      </c>
      <c r="U161">
        <f t="shared" si="49"/>
        <v>0</v>
      </c>
      <c r="V161">
        <f t="shared" si="49"/>
        <v>0</v>
      </c>
      <c r="W161">
        <f t="shared" si="49"/>
        <v>0</v>
      </c>
      <c r="X161">
        <f t="shared" si="49"/>
        <v>0</v>
      </c>
      <c r="Y161">
        <f t="shared" si="49"/>
        <v>0</v>
      </c>
      <c r="Z161">
        <f t="shared" si="49"/>
        <v>0</v>
      </c>
      <c r="AA161">
        <f t="shared" si="49"/>
        <v>0</v>
      </c>
      <c r="AB161">
        <f t="shared" si="49"/>
        <v>0</v>
      </c>
      <c r="AC161">
        <f t="shared" si="49"/>
        <v>0</v>
      </c>
      <c r="AD161">
        <f t="shared" si="49"/>
        <v>0</v>
      </c>
      <c r="AE161">
        <f t="shared" si="49"/>
        <v>0</v>
      </c>
      <c r="AF161">
        <f t="shared" si="48"/>
        <v>0</v>
      </c>
      <c r="AG161">
        <f t="shared" si="48"/>
        <v>0</v>
      </c>
      <c r="AH161">
        <f t="shared" si="48"/>
        <v>0</v>
      </c>
      <c r="AI161">
        <f t="shared" si="48"/>
        <v>0</v>
      </c>
      <c r="AJ161">
        <f t="shared" si="48"/>
        <v>0</v>
      </c>
      <c r="AK161">
        <f t="shared" si="48"/>
        <v>0</v>
      </c>
      <c r="AL161">
        <f t="shared" si="48"/>
        <v>0</v>
      </c>
      <c r="AM161">
        <f t="shared" si="48"/>
        <v>0</v>
      </c>
      <c r="AN161">
        <f t="shared" si="48"/>
        <v>1</v>
      </c>
      <c r="AO161">
        <f t="shared" si="48"/>
        <v>1</v>
      </c>
      <c r="AP161">
        <f t="shared" si="48"/>
        <v>1</v>
      </c>
      <c r="AQ161">
        <f t="shared" si="48"/>
        <v>1</v>
      </c>
      <c r="AR161">
        <f t="shared" si="48"/>
        <v>1</v>
      </c>
      <c r="AS161">
        <f t="shared" si="48"/>
        <v>1</v>
      </c>
      <c r="AT161">
        <f t="shared" si="48"/>
        <v>1</v>
      </c>
      <c r="AU161">
        <f t="shared" si="51"/>
        <v>1</v>
      </c>
      <c r="AV161">
        <f t="shared" si="51"/>
        <v>1</v>
      </c>
      <c r="AW161">
        <f t="shared" si="51"/>
        <v>1</v>
      </c>
      <c r="AX161">
        <f t="shared" si="51"/>
        <v>1</v>
      </c>
      <c r="AY161">
        <f t="shared" si="51"/>
        <v>1</v>
      </c>
      <c r="AZ161">
        <f t="shared" si="51"/>
        <v>1</v>
      </c>
      <c r="BA161">
        <f t="shared" si="51"/>
        <v>1</v>
      </c>
      <c r="BB161">
        <f t="shared" si="51"/>
        <v>1</v>
      </c>
      <c r="BC161">
        <f t="shared" si="51"/>
        <v>1</v>
      </c>
      <c r="BD161">
        <f t="shared" si="51"/>
        <v>1</v>
      </c>
      <c r="BE161">
        <f t="shared" si="51"/>
        <v>1</v>
      </c>
      <c r="BF161">
        <f t="shared" si="51"/>
        <v>1</v>
      </c>
      <c r="BG161">
        <f t="shared" si="51"/>
        <v>1</v>
      </c>
      <c r="BH161">
        <f t="shared" si="51"/>
        <v>1</v>
      </c>
      <c r="BI161">
        <f t="shared" si="51"/>
        <v>1</v>
      </c>
      <c r="BJ161">
        <f t="shared" si="51"/>
        <v>1</v>
      </c>
      <c r="BK161">
        <f t="shared" si="50"/>
        <v>1</v>
      </c>
      <c r="BL161">
        <f t="shared" si="50"/>
        <v>1</v>
      </c>
      <c r="BM161">
        <f t="shared" si="50"/>
        <v>1</v>
      </c>
      <c r="BN161">
        <f t="shared" si="50"/>
        <v>1</v>
      </c>
      <c r="BO161">
        <f t="shared" si="50"/>
        <v>1</v>
      </c>
      <c r="BP161">
        <f t="shared" si="50"/>
        <v>1</v>
      </c>
      <c r="BQ161">
        <f t="shared" si="50"/>
        <v>1</v>
      </c>
      <c r="BR161">
        <f t="shared" si="50"/>
        <v>1</v>
      </c>
      <c r="BS161">
        <f t="shared" si="50"/>
        <v>1</v>
      </c>
      <c r="BT161">
        <f t="shared" si="50"/>
        <v>1</v>
      </c>
      <c r="BU161">
        <f t="shared" si="50"/>
        <v>1</v>
      </c>
      <c r="BV161">
        <f t="shared" si="50"/>
        <v>1</v>
      </c>
      <c r="BW161">
        <f t="shared" si="50"/>
        <v>1</v>
      </c>
      <c r="BX161">
        <f t="shared" si="50"/>
        <v>1</v>
      </c>
      <c r="BY161">
        <f t="shared" si="50"/>
        <v>1</v>
      </c>
      <c r="BZ161">
        <f t="shared" si="37"/>
        <v>1</v>
      </c>
    </row>
    <row r="162" spans="1:78">
      <c r="A162" s="58"/>
      <c r="B162" s="7" t="e">
        <f>+_xlfn.XLOOKUP(I162,#REF!,#REF!)</f>
        <v>#REF!</v>
      </c>
      <c r="C162" s="8">
        <v>1</v>
      </c>
      <c r="D162" s="8" t="str">
        <f t="shared" si="47"/>
        <v>01-MK-26-10</v>
      </c>
      <c r="E162" s="58">
        <v>45931</v>
      </c>
      <c r="F162" s="70"/>
      <c r="G162" s="70"/>
      <c r="H162" s="9" t="s">
        <v>37</v>
      </c>
      <c r="I162" s="66" t="s">
        <v>975</v>
      </c>
      <c r="J162" s="7" t="str">
        <f>+_xlfn.XLOOKUP(I162,'R4'!B:B,'R4'!C:C)</f>
        <v>AMR - KAMYON - MAN - KH</v>
      </c>
      <c r="P162">
        <f t="shared" si="49"/>
        <v>0</v>
      </c>
      <c r="Q162">
        <f t="shared" si="49"/>
        <v>0</v>
      </c>
      <c r="R162">
        <f t="shared" si="49"/>
        <v>0</v>
      </c>
      <c r="S162">
        <f t="shared" si="49"/>
        <v>0</v>
      </c>
      <c r="T162">
        <f t="shared" si="49"/>
        <v>0</v>
      </c>
      <c r="U162">
        <f t="shared" si="49"/>
        <v>0</v>
      </c>
      <c r="V162">
        <f t="shared" si="49"/>
        <v>0</v>
      </c>
      <c r="W162">
        <f t="shared" si="49"/>
        <v>0</v>
      </c>
      <c r="X162">
        <f t="shared" si="49"/>
        <v>0</v>
      </c>
      <c r="Y162">
        <f t="shared" si="49"/>
        <v>0</v>
      </c>
      <c r="Z162">
        <f t="shared" si="49"/>
        <v>0</v>
      </c>
      <c r="AA162">
        <f t="shared" si="49"/>
        <v>0</v>
      </c>
      <c r="AB162">
        <f t="shared" si="49"/>
        <v>0</v>
      </c>
      <c r="AC162">
        <f t="shared" si="49"/>
        <v>0</v>
      </c>
      <c r="AD162">
        <f t="shared" si="49"/>
        <v>0</v>
      </c>
      <c r="AE162">
        <f t="shared" si="49"/>
        <v>0</v>
      </c>
      <c r="AF162">
        <f t="shared" si="48"/>
        <v>0</v>
      </c>
      <c r="AG162">
        <f t="shared" si="48"/>
        <v>0</v>
      </c>
      <c r="AH162">
        <f t="shared" si="48"/>
        <v>0</v>
      </c>
      <c r="AI162">
        <f t="shared" si="48"/>
        <v>0</v>
      </c>
      <c r="AJ162">
        <f t="shared" si="48"/>
        <v>0</v>
      </c>
      <c r="AK162">
        <f t="shared" si="48"/>
        <v>0</v>
      </c>
      <c r="AL162">
        <f t="shared" si="48"/>
        <v>0</v>
      </c>
      <c r="AM162">
        <f t="shared" si="48"/>
        <v>0</v>
      </c>
      <c r="AN162">
        <f t="shared" si="48"/>
        <v>1</v>
      </c>
      <c r="AO162">
        <f t="shared" si="48"/>
        <v>1</v>
      </c>
      <c r="AP162">
        <f t="shared" si="48"/>
        <v>1</v>
      </c>
      <c r="AQ162">
        <f t="shared" si="48"/>
        <v>1</v>
      </c>
      <c r="AR162">
        <f t="shared" si="48"/>
        <v>1</v>
      </c>
      <c r="AS162">
        <f t="shared" si="48"/>
        <v>1</v>
      </c>
      <c r="AT162">
        <f t="shared" si="48"/>
        <v>1</v>
      </c>
      <c r="AU162">
        <f t="shared" si="51"/>
        <v>1</v>
      </c>
      <c r="AV162">
        <f t="shared" si="51"/>
        <v>1</v>
      </c>
      <c r="AW162">
        <f t="shared" si="51"/>
        <v>1</v>
      </c>
      <c r="AX162">
        <f t="shared" si="51"/>
        <v>1</v>
      </c>
      <c r="AY162">
        <f t="shared" si="51"/>
        <v>1</v>
      </c>
      <c r="AZ162">
        <f t="shared" si="51"/>
        <v>1</v>
      </c>
      <c r="BA162">
        <f t="shared" si="51"/>
        <v>1</v>
      </c>
      <c r="BB162">
        <f t="shared" si="51"/>
        <v>1</v>
      </c>
      <c r="BC162">
        <f t="shared" si="51"/>
        <v>1</v>
      </c>
      <c r="BD162">
        <f t="shared" si="51"/>
        <v>1</v>
      </c>
      <c r="BE162">
        <f t="shared" si="51"/>
        <v>1</v>
      </c>
      <c r="BF162">
        <f t="shared" si="51"/>
        <v>1</v>
      </c>
      <c r="BG162">
        <f t="shared" si="51"/>
        <v>1</v>
      </c>
      <c r="BH162">
        <f t="shared" si="51"/>
        <v>1</v>
      </c>
      <c r="BI162">
        <f t="shared" si="51"/>
        <v>1</v>
      </c>
      <c r="BJ162">
        <f t="shared" si="51"/>
        <v>1</v>
      </c>
      <c r="BK162">
        <f t="shared" si="50"/>
        <v>1</v>
      </c>
      <c r="BL162">
        <f t="shared" si="50"/>
        <v>1</v>
      </c>
      <c r="BM162">
        <f t="shared" si="50"/>
        <v>1</v>
      </c>
      <c r="BN162">
        <f t="shared" si="50"/>
        <v>1</v>
      </c>
      <c r="BO162">
        <f t="shared" si="50"/>
        <v>1</v>
      </c>
      <c r="BP162">
        <f t="shared" si="50"/>
        <v>1</v>
      </c>
      <c r="BQ162">
        <f t="shared" si="50"/>
        <v>1</v>
      </c>
      <c r="BR162">
        <f t="shared" si="50"/>
        <v>1</v>
      </c>
      <c r="BS162">
        <f t="shared" si="50"/>
        <v>1</v>
      </c>
      <c r="BT162">
        <f t="shared" si="50"/>
        <v>1</v>
      </c>
      <c r="BU162">
        <f t="shared" si="50"/>
        <v>1</v>
      </c>
      <c r="BV162">
        <f t="shared" si="50"/>
        <v>1</v>
      </c>
      <c r="BW162">
        <f t="shared" si="50"/>
        <v>1</v>
      </c>
      <c r="BX162">
        <f t="shared" si="50"/>
        <v>1</v>
      </c>
      <c r="BY162">
        <f t="shared" si="50"/>
        <v>1</v>
      </c>
      <c r="BZ162">
        <f t="shared" si="37"/>
        <v>1</v>
      </c>
    </row>
    <row r="163" spans="1:78">
      <c r="A163" s="58"/>
      <c r="B163" s="7" t="e">
        <f>+_xlfn.XLOOKUP(I163,#REF!,#REF!)</f>
        <v>#REF!</v>
      </c>
      <c r="C163" s="8">
        <v>1</v>
      </c>
      <c r="D163" s="8" t="str">
        <f t="shared" si="47"/>
        <v>01-MK-26-10</v>
      </c>
      <c r="E163" s="58">
        <v>45931</v>
      </c>
      <c r="F163" s="70"/>
      <c r="G163" s="70"/>
      <c r="H163" s="9" t="s">
        <v>37</v>
      </c>
      <c r="I163" s="66" t="s">
        <v>978</v>
      </c>
      <c r="J163" s="7" t="str">
        <f>+_xlfn.XLOOKUP(I163,'R4'!B:B,'R4'!C:C)</f>
        <v>AMR - KAMYON - MAN - KH</v>
      </c>
      <c r="P163">
        <f t="shared" si="49"/>
        <v>0</v>
      </c>
      <c r="Q163">
        <f t="shared" si="49"/>
        <v>0</v>
      </c>
      <c r="R163">
        <f t="shared" si="49"/>
        <v>0</v>
      </c>
      <c r="S163">
        <f t="shared" si="49"/>
        <v>0</v>
      </c>
      <c r="T163">
        <f t="shared" si="49"/>
        <v>0</v>
      </c>
      <c r="U163">
        <f t="shared" si="49"/>
        <v>0</v>
      </c>
      <c r="V163">
        <f t="shared" si="49"/>
        <v>0</v>
      </c>
      <c r="W163">
        <f t="shared" si="49"/>
        <v>0</v>
      </c>
      <c r="X163">
        <f t="shared" si="49"/>
        <v>0</v>
      </c>
      <c r="Y163">
        <f t="shared" si="49"/>
        <v>0</v>
      </c>
      <c r="Z163">
        <f t="shared" si="49"/>
        <v>0</v>
      </c>
      <c r="AA163">
        <f t="shared" si="49"/>
        <v>0</v>
      </c>
      <c r="AB163">
        <f t="shared" si="49"/>
        <v>0</v>
      </c>
      <c r="AC163">
        <f t="shared" si="49"/>
        <v>0</v>
      </c>
      <c r="AD163">
        <f t="shared" si="49"/>
        <v>0</v>
      </c>
      <c r="AE163">
        <f t="shared" si="49"/>
        <v>0</v>
      </c>
      <c r="AF163">
        <f t="shared" si="48"/>
        <v>0</v>
      </c>
      <c r="AG163">
        <f t="shared" si="48"/>
        <v>0</v>
      </c>
      <c r="AH163">
        <f t="shared" si="48"/>
        <v>0</v>
      </c>
      <c r="AI163">
        <f t="shared" si="48"/>
        <v>0</v>
      </c>
      <c r="AJ163">
        <f t="shared" si="48"/>
        <v>0</v>
      </c>
      <c r="AK163">
        <f t="shared" si="48"/>
        <v>0</v>
      </c>
      <c r="AL163">
        <f t="shared" si="48"/>
        <v>0</v>
      </c>
      <c r="AM163">
        <f t="shared" si="48"/>
        <v>0</v>
      </c>
      <c r="AN163">
        <f t="shared" si="48"/>
        <v>1</v>
      </c>
      <c r="AO163">
        <f t="shared" si="48"/>
        <v>1</v>
      </c>
      <c r="AP163">
        <f t="shared" si="48"/>
        <v>1</v>
      </c>
      <c r="AQ163">
        <f t="shared" si="48"/>
        <v>1</v>
      </c>
      <c r="AR163">
        <f t="shared" si="48"/>
        <v>1</v>
      </c>
      <c r="AS163">
        <f t="shared" si="48"/>
        <v>1</v>
      </c>
      <c r="AT163">
        <f t="shared" si="48"/>
        <v>1</v>
      </c>
      <c r="AU163">
        <f t="shared" si="51"/>
        <v>1</v>
      </c>
      <c r="AV163">
        <f t="shared" si="51"/>
        <v>1</v>
      </c>
      <c r="AW163">
        <f t="shared" si="51"/>
        <v>1</v>
      </c>
      <c r="AX163">
        <f t="shared" si="51"/>
        <v>1</v>
      </c>
      <c r="AY163">
        <f t="shared" si="51"/>
        <v>1</v>
      </c>
      <c r="AZ163">
        <f t="shared" si="51"/>
        <v>1</v>
      </c>
      <c r="BA163">
        <f t="shared" si="51"/>
        <v>1</v>
      </c>
      <c r="BB163">
        <f t="shared" si="51"/>
        <v>1</v>
      </c>
      <c r="BC163">
        <f t="shared" si="51"/>
        <v>1</v>
      </c>
      <c r="BD163">
        <f t="shared" si="51"/>
        <v>1</v>
      </c>
      <c r="BE163">
        <f t="shared" si="51"/>
        <v>1</v>
      </c>
      <c r="BF163">
        <f t="shared" si="51"/>
        <v>1</v>
      </c>
      <c r="BG163">
        <f t="shared" si="51"/>
        <v>1</v>
      </c>
      <c r="BH163">
        <f t="shared" si="51"/>
        <v>1</v>
      </c>
      <c r="BI163">
        <f t="shared" si="51"/>
        <v>1</v>
      </c>
      <c r="BJ163">
        <f t="shared" si="51"/>
        <v>1</v>
      </c>
      <c r="BK163">
        <f t="shared" si="50"/>
        <v>1</v>
      </c>
      <c r="BL163">
        <f t="shared" si="50"/>
        <v>1</v>
      </c>
      <c r="BM163">
        <f t="shared" si="50"/>
        <v>1</v>
      </c>
      <c r="BN163">
        <f t="shared" si="50"/>
        <v>1</v>
      </c>
      <c r="BO163">
        <f t="shared" si="50"/>
        <v>1</v>
      </c>
      <c r="BP163">
        <f t="shared" si="50"/>
        <v>1</v>
      </c>
      <c r="BQ163">
        <f t="shared" si="50"/>
        <v>1</v>
      </c>
      <c r="BR163">
        <f t="shared" si="50"/>
        <v>1</v>
      </c>
      <c r="BS163">
        <f t="shared" si="50"/>
        <v>1</v>
      </c>
      <c r="BT163">
        <f t="shared" si="50"/>
        <v>1</v>
      </c>
      <c r="BU163">
        <f t="shared" si="50"/>
        <v>1</v>
      </c>
      <c r="BV163">
        <f t="shared" si="50"/>
        <v>1</v>
      </c>
      <c r="BW163">
        <f t="shared" si="50"/>
        <v>1</v>
      </c>
      <c r="BX163">
        <f t="shared" si="50"/>
        <v>1</v>
      </c>
      <c r="BY163">
        <f t="shared" si="50"/>
        <v>1</v>
      </c>
      <c r="BZ163">
        <f t="shared" si="37"/>
        <v>1</v>
      </c>
    </row>
    <row r="164" spans="1:78">
      <c r="A164" s="58"/>
      <c r="B164" s="7" t="e">
        <f>+_xlfn.XLOOKUP(I164,#REF!,#REF!)</f>
        <v>#REF!</v>
      </c>
      <c r="C164" s="8">
        <v>1</v>
      </c>
      <c r="D164" s="8" t="str">
        <f t="shared" si="47"/>
        <v>01-MK-26-10</v>
      </c>
      <c r="E164" s="58">
        <v>45931</v>
      </c>
      <c r="F164" s="70"/>
      <c r="G164" s="70"/>
      <c r="H164" s="9" t="s">
        <v>37</v>
      </c>
      <c r="I164" s="66" t="s">
        <v>981</v>
      </c>
      <c r="J164" s="7" t="str">
        <f>+_xlfn.XLOOKUP(I164,'R4'!B:B,'R4'!C:C)</f>
        <v>AMR - KAMYON - MAN - KH</v>
      </c>
      <c r="P164">
        <f t="shared" si="49"/>
        <v>0</v>
      </c>
      <c r="Q164">
        <f t="shared" si="49"/>
        <v>0</v>
      </c>
      <c r="R164">
        <f t="shared" si="49"/>
        <v>0</v>
      </c>
      <c r="S164">
        <f t="shared" si="49"/>
        <v>0</v>
      </c>
      <c r="T164">
        <f t="shared" si="49"/>
        <v>0</v>
      </c>
      <c r="U164">
        <f t="shared" si="49"/>
        <v>0</v>
      </c>
      <c r="V164">
        <f t="shared" si="49"/>
        <v>0</v>
      </c>
      <c r="W164">
        <f t="shared" si="49"/>
        <v>0</v>
      </c>
      <c r="X164">
        <f t="shared" si="49"/>
        <v>0</v>
      </c>
      <c r="Y164">
        <f t="shared" si="49"/>
        <v>0</v>
      </c>
      <c r="Z164">
        <f t="shared" si="49"/>
        <v>0</v>
      </c>
      <c r="AA164">
        <f t="shared" si="49"/>
        <v>0</v>
      </c>
      <c r="AB164">
        <f t="shared" si="49"/>
        <v>0</v>
      </c>
      <c r="AC164">
        <f t="shared" si="49"/>
        <v>0</v>
      </c>
      <c r="AD164">
        <f t="shared" si="49"/>
        <v>0</v>
      </c>
      <c r="AE164">
        <f t="shared" si="49"/>
        <v>0</v>
      </c>
      <c r="AF164">
        <f t="shared" si="48"/>
        <v>0</v>
      </c>
      <c r="AG164">
        <f t="shared" si="48"/>
        <v>0</v>
      </c>
      <c r="AH164">
        <f t="shared" si="48"/>
        <v>0</v>
      </c>
      <c r="AI164">
        <f t="shared" si="48"/>
        <v>0</v>
      </c>
      <c r="AJ164">
        <f t="shared" si="48"/>
        <v>0</v>
      </c>
      <c r="AK164">
        <f t="shared" si="48"/>
        <v>0</v>
      </c>
      <c r="AL164">
        <f t="shared" si="48"/>
        <v>0</v>
      </c>
      <c r="AM164">
        <f t="shared" si="48"/>
        <v>0</v>
      </c>
      <c r="AN164">
        <f t="shared" si="48"/>
        <v>1</v>
      </c>
      <c r="AO164">
        <f t="shared" si="48"/>
        <v>1</v>
      </c>
      <c r="AP164">
        <f t="shared" si="48"/>
        <v>1</v>
      </c>
      <c r="AQ164">
        <f t="shared" si="48"/>
        <v>1</v>
      </c>
      <c r="AR164">
        <f t="shared" si="48"/>
        <v>1</v>
      </c>
      <c r="AS164">
        <f t="shared" si="48"/>
        <v>1</v>
      </c>
      <c r="AT164">
        <f t="shared" si="48"/>
        <v>1</v>
      </c>
      <c r="AU164">
        <f t="shared" si="51"/>
        <v>1</v>
      </c>
      <c r="AV164">
        <f t="shared" si="51"/>
        <v>1</v>
      </c>
      <c r="AW164">
        <f t="shared" si="51"/>
        <v>1</v>
      </c>
      <c r="AX164">
        <f t="shared" si="51"/>
        <v>1</v>
      </c>
      <c r="AY164">
        <f t="shared" si="51"/>
        <v>1</v>
      </c>
      <c r="AZ164">
        <f t="shared" si="51"/>
        <v>1</v>
      </c>
      <c r="BA164">
        <f t="shared" si="51"/>
        <v>1</v>
      </c>
      <c r="BB164">
        <f t="shared" si="51"/>
        <v>1</v>
      </c>
      <c r="BC164">
        <f t="shared" si="51"/>
        <v>1</v>
      </c>
      <c r="BD164">
        <f t="shared" si="51"/>
        <v>1</v>
      </c>
      <c r="BE164">
        <f t="shared" si="51"/>
        <v>1</v>
      </c>
      <c r="BF164">
        <f t="shared" si="51"/>
        <v>1</v>
      </c>
      <c r="BG164">
        <f t="shared" si="51"/>
        <v>1</v>
      </c>
      <c r="BH164">
        <f t="shared" si="51"/>
        <v>1</v>
      </c>
      <c r="BI164">
        <f t="shared" si="51"/>
        <v>1</v>
      </c>
      <c r="BJ164">
        <f t="shared" si="51"/>
        <v>1</v>
      </c>
      <c r="BK164">
        <f t="shared" si="50"/>
        <v>1</v>
      </c>
      <c r="BL164">
        <f t="shared" si="50"/>
        <v>1</v>
      </c>
      <c r="BM164">
        <f t="shared" si="50"/>
        <v>1</v>
      </c>
      <c r="BN164">
        <f t="shared" si="50"/>
        <v>1</v>
      </c>
      <c r="BO164">
        <f t="shared" si="50"/>
        <v>1</v>
      </c>
      <c r="BP164">
        <f t="shared" si="50"/>
        <v>1</v>
      </c>
      <c r="BQ164">
        <f t="shared" si="50"/>
        <v>1</v>
      </c>
      <c r="BR164">
        <f t="shared" si="50"/>
        <v>1</v>
      </c>
      <c r="BS164">
        <f t="shared" si="50"/>
        <v>1</v>
      </c>
      <c r="BT164">
        <f t="shared" si="50"/>
        <v>1</v>
      </c>
      <c r="BU164">
        <f t="shared" si="50"/>
        <v>1</v>
      </c>
      <c r="BV164">
        <f t="shared" si="50"/>
        <v>1</v>
      </c>
      <c r="BW164">
        <f t="shared" si="50"/>
        <v>1</v>
      </c>
      <c r="BX164">
        <f t="shared" si="50"/>
        <v>1</v>
      </c>
      <c r="BY164">
        <f t="shared" si="50"/>
        <v>1</v>
      </c>
      <c r="BZ164">
        <f t="shared" si="37"/>
        <v>1</v>
      </c>
    </row>
    <row r="165" spans="1:78">
      <c r="A165" s="58"/>
      <c r="B165" s="7" t="e">
        <f>+_xlfn.XLOOKUP(I165,#REF!,#REF!)</f>
        <v>#REF!</v>
      </c>
      <c r="C165" s="8">
        <v>1</v>
      </c>
      <c r="D165" s="8" t="str">
        <f t="shared" si="47"/>
        <v>01-MK-26-10</v>
      </c>
      <c r="E165" s="58">
        <v>45931</v>
      </c>
      <c r="F165" s="70"/>
      <c r="G165" s="70"/>
      <c r="H165" s="9" t="s">
        <v>37</v>
      </c>
      <c r="I165" s="66" t="s">
        <v>984</v>
      </c>
      <c r="J165" s="7" t="str">
        <f>+_xlfn.XLOOKUP(I165,'R4'!B:B,'R4'!C:C)</f>
        <v>AMR - KAMYON - MAN - KH</v>
      </c>
      <c r="P165">
        <f t="shared" si="49"/>
        <v>0</v>
      </c>
      <c r="Q165">
        <f t="shared" si="49"/>
        <v>0</v>
      </c>
      <c r="R165">
        <f t="shared" si="49"/>
        <v>0</v>
      </c>
      <c r="S165">
        <f t="shared" si="49"/>
        <v>0</v>
      </c>
      <c r="T165">
        <f t="shared" si="49"/>
        <v>0</v>
      </c>
      <c r="U165">
        <f t="shared" si="49"/>
        <v>0</v>
      </c>
      <c r="V165">
        <f t="shared" si="49"/>
        <v>0</v>
      </c>
      <c r="W165">
        <f t="shared" si="49"/>
        <v>0</v>
      </c>
      <c r="X165">
        <f t="shared" si="49"/>
        <v>0</v>
      </c>
      <c r="Y165">
        <f t="shared" si="49"/>
        <v>0</v>
      </c>
      <c r="Z165">
        <f t="shared" si="49"/>
        <v>0</v>
      </c>
      <c r="AA165">
        <f t="shared" si="49"/>
        <v>0</v>
      </c>
      <c r="AB165">
        <f t="shared" si="49"/>
        <v>0</v>
      </c>
      <c r="AC165">
        <f t="shared" si="49"/>
        <v>0</v>
      </c>
      <c r="AD165">
        <f t="shared" si="49"/>
        <v>0</v>
      </c>
      <c r="AE165">
        <f t="shared" si="49"/>
        <v>0</v>
      </c>
      <c r="AF165">
        <f t="shared" si="48"/>
        <v>0</v>
      </c>
      <c r="AG165">
        <f t="shared" si="48"/>
        <v>0</v>
      </c>
      <c r="AH165">
        <f t="shared" si="48"/>
        <v>0</v>
      </c>
      <c r="AI165">
        <f t="shared" si="48"/>
        <v>0</v>
      </c>
      <c r="AJ165">
        <f t="shared" si="48"/>
        <v>0</v>
      </c>
      <c r="AK165">
        <f t="shared" si="48"/>
        <v>0</v>
      </c>
      <c r="AL165">
        <f t="shared" si="48"/>
        <v>0</v>
      </c>
      <c r="AM165">
        <f t="shared" si="48"/>
        <v>0</v>
      </c>
      <c r="AN165">
        <f t="shared" si="48"/>
        <v>1</v>
      </c>
      <c r="AO165">
        <f t="shared" si="48"/>
        <v>1</v>
      </c>
      <c r="AP165">
        <f t="shared" si="48"/>
        <v>1</v>
      </c>
      <c r="AQ165">
        <f t="shared" si="48"/>
        <v>1</v>
      </c>
      <c r="AR165">
        <f t="shared" si="48"/>
        <v>1</v>
      </c>
      <c r="AS165">
        <f t="shared" si="48"/>
        <v>1</v>
      </c>
      <c r="AT165">
        <f t="shared" si="48"/>
        <v>1</v>
      </c>
      <c r="AU165">
        <f t="shared" si="51"/>
        <v>1</v>
      </c>
      <c r="AV165">
        <f t="shared" si="51"/>
        <v>1</v>
      </c>
      <c r="AW165">
        <f t="shared" si="51"/>
        <v>1</v>
      </c>
      <c r="AX165">
        <f t="shared" si="51"/>
        <v>1</v>
      </c>
      <c r="AY165">
        <f t="shared" si="51"/>
        <v>1</v>
      </c>
      <c r="AZ165">
        <f t="shared" si="51"/>
        <v>1</v>
      </c>
      <c r="BA165">
        <f t="shared" si="51"/>
        <v>1</v>
      </c>
      <c r="BB165">
        <f t="shared" si="51"/>
        <v>1</v>
      </c>
      <c r="BC165">
        <f t="shared" si="51"/>
        <v>1</v>
      </c>
      <c r="BD165">
        <f t="shared" si="51"/>
        <v>1</v>
      </c>
      <c r="BE165">
        <f t="shared" si="51"/>
        <v>1</v>
      </c>
      <c r="BF165">
        <f t="shared" si="51"/>
        <v>1</v>
      </c>
      <c r="BG165">
        <f t="shared" si="51"/>
        <v>1</v>
      </c>
      <c r="BH165">
        <f t="shared" si="51"/>
        <v>1</v>
      </c>
      <c r="BI165">
        <f t="shared" si="51"/>
        <v>1</v>
      </c>
      <c r="BJ165">
        <f t="shared" si="51"/>
        <v>1</v>
      </c>
      <c r="BK165">
        <f t="shared" si="50"/>
        <v>1</v>
      </c>
      <c r="BL165">
        <f t="shared" si="50"/>
        <v>1</v>
      </c>
      <c r="BM165">
        <f t="shared" si="50"/>
        <v>1</v>
      </c>
      <c r="BN165">
        <f t="shared" si="50"/>
        <v>1</v>
      </c>
      <c r="BO165">
        <f t="shared" si="50"/>
        <v>1</v>
      </c>
      <c r="BP165">
        <f t="shared" si="50"/>
        <v>1</v>
      </c>
      <c r="BQ165">
        <f t="shared" si="50"/>
        <v>1</v>
      </c>
      <c r="BR165">
        <f t="shared" si="50"/>
        <v>1</v>
      </c>
      <c r="BS165">
        <f t="shared" si="50"/>
        <v>1</v>
      </c>
      <c r="BT165">
        <f t="shared" si="50"/>
        <v>1</v>
      </c>
      <c r="BU165">
        <f t="shared" si="50"/>
        <v>1</v>
      </c>
      <c r="BV165">
        <f t="shared" si="50"/>
        <v>1</v>
      </c>
      <c r="BW165">
        <f t="shared" si="50"/>
        <v>1</v>
      </c>
      <c r="BX165">
        <f t="shared" si="50"/>
        <v>1</v>
      </c>
      <c r="BY165">
        <f t="shared" si="50"/>
        <v>1</v>
      </c>
      <c r="BZ165">
        <f t="shared" si="37"/>
        <v>1</v>
      </c>
    </row>
    <row r="166" spans="1:78">
      <c r="A166" s="58"/>
      <c r="B166" s="7" t="e">
        <f>+_xlfn.XLOOKUP(I166,#REF!,#REF!)</f>
        <v>#REF!</v>
      </c>
      <c r="C166" s="8">
        <v>1</v>
      </c>
      <c r="D166" s="8" t="str">
        <f t="shared" si="47"/>
        <v>01-MK-26-10</v>
      </c>
      <c r="E166" s="58">
        <v>45931</v>
      </c>
      <c r="F166" s="70"/>
      <c r="G166" s="70"/>
      <c r="H166" s="9" t="s">
        <v>37</v>
      </c>
      <c r="I166" s="66" t="s">
        <v>987</v>
      </c>
      <c r="J166" s="7" t="str">
        <f>+_xlfn.XLOOKUP(I166,'R4'!B:B,'R4'!C:C)</f>
        <v>AMR - KAMYON - MAN - KH</v>
      </c>
      <c r="P166">
        <f t="shared" si="49"/>
        <v>0</v>
      </c>
      <c r="Q166">
        <f t="shared" si="49"/>
        <v>0</v>
      </c>
      <c r="R166">
        <f t="shared" si="49"/>
        <v>0</v>
      </c>
      <c r="S166">
        <f t="shared" si="49"/>
        <v>0</v>
      </c>
      <c r="T166">
        <f t="shared" si="49"/>
        <v>0</v>
      </c>
      <c r="U166">
        <f t="shared" si="49"/>
        <v>0</v>
      </c>
      <c r="V166">
        <f t="shared" si="49"/>
        <v>0</v>
      </c>
      <c r="W166">
        <f t="shared" si="49"/>
        <v>0</v>
      </c>
      <c r="X166">
        <f t="shared" si="49"/>
        <v>0</v>
      </c>
      <c r="Y166">
        <f t="shared" si="49"/>
        <v>0</v>
      </c>
      <c r="Z166">
        <f t="shared" si="49"/>
        <v>0</v>
      </c>
      <c r="AA166">
        <f t="shared" si="49"/>
        <v>0</v>
      </c>
      <c r="AB166">
        <f t="shared" si="49"/>
        <v>0</v>
      </c>
      <c r="AC166">
        <f t="shared" si="49"/>
        <v>0</v>
      </c>
      <c r="AD166">
        <f t="shared" si="49"/>
        <v>0</v>
      </c>
      <c r="AE166">
        <f t="shared" si="49"/>
        <v>0</v>
      </c>
      <c r="AF166">
        <f t="shared" si="48"/>
        <v>0</v>
      </c>
      <c r="AG166">
        <f t="shared" si="48"/>
        <v>0</v>
      </c>
      <c r="AH166">
        <f t="shared" si="48"/>
        <v>0</v>
      </c>
      <c r="AI166">
        <f t="shared" si="48"/>
        <v>0</v>
      </c>
      <c r="AJ166">
        <f t="shared" si="48"/>
        <v>0</v>
      </c>
      <c r="AK166">
        <f t="shared" si="48"/>
        <v>0</v>
      </c>
      <c r="AL166">
        <f t="shared" si="48"/>
        <v>0</v>
      </c>
      <c r="AM166">
        <f t="shared" si="48"/>
        <v>0</v>
      </c>
      <c r="AN166">
        <f t="shared" si="48"/>
        <v>1</v>
      </c>
      <c r="AO166">
        <f t="shared" si="48"/>
        <v>1</v>
      </c>
      <c r="AP166">
        <f t="shared" si="48"/>
        <v>1</v>
      </c>
      <c r="AQ166">
        <f t="shared" si="48"/>
        <v>1</v>
      </c>
      <c r="AR166">
        <f t="shared" si="48"/>
        <v>1</v>
      </c>
      <c r="AS166">
        <f t="shared" si="48"/>
        <v>1</v>
      </c>
      <c r="AT166">
        <f t="shared" si="48"/>
        <v>1</v>
      </c>
      <c r="AU166">
        <f t="shared" si="51"/>
        <v>1</v>
      </c>
      <c r="AV166">
        <f t="shared" si="51"/>
        <v>1</v>
      </c>
      <c r="AW166">
        <f t="shared" si="51"/>
        <v>1</v>
      </c>
      <c r="AX166">
        <f t="shared" si="51"/>
        <v>1</v>
      </c>
      <c r="AY166">
        <f t="shared" si="51"/>
        <v>1</v>
      </c>
      <c r="AZ166">
        <f t="shared" si="51"/>
        <v>1</v>
      </c>
      <c r="BA166">
        <f t="shared" si="51"/>
        <v>1</v>
      </c>
      <c r="BB166">
        <f t="shared" si="51"/>
        <v>1</v>
      </c>
      <c r="BC166">
        <f t="shared" si="51"/>
        <v>1</v>
      </c>
      <c r="BD166">
        <f t="shared" si="51"/>
        <v>1</v>
      </c>
      <c r="BE166">
        <f t="shared" si="51"/>
        <v>1</v>
      </c>
      <c r="BF166">
        <f t="shared" si="51"/>
        <v>1</v>
      </c>
      <c r="BG166">
        <f t="shared" si="51"/>
        <v>1</v>
      </c>
      <c r="BH166">
        <f t="shared" si="51"/>
        <v>1</v>
      </c>
      <c r="BI166">
        <f t="shared" si="51"/>
        <v>1</v>
      </c>
      <c r="BJ166">
        <f t="shared" si="51"/>
        <v>1</v>
      </c>
      <c r="BK166">
        <f t="shared" si="50"/>
        <v>1</v>
      </c>
      <c r="BL166">
        <f t="shared" si="50"/>
        <v>1</v>
      </c>
      <c r="BM166">
        <f t="shared" si="50"/>
        <v>1</v>
      </c>
      <c r="BN166">
        <f t="shared" si="50"/>
        <v>1</v>
      </c>
      <c r="BO166">
        <f t="shared" si="50"/>
        <v>1</v>
      </c>
      <c r="BP166">
        <f t="shared" si="50"/>
        <v>1</v>
      </c>
      <c r="BQ166">
        <f t="shared" si="50"/>
        <v>1</v>
      </c>
      <c r="BR166">
        <f t="shared" si="50"/>
        <v>1</v>
      </c>
      <c r="BS166">
        <f t="shared" si="50"/>
        <v>1</v>
      </c>
      <c r="BT166">
        <f t="shared" si="50"/>
        <v>1</v>
      </c>
      <c r="BU166">
        <f t="shared" si="50"/>
        <v>1</v>
      </c>
      <c r="BV166">
        <f t="shared" si="50"/>
        <v>1</v>
      </c>
      <c r="BW166">
        <f t="shared" si="50"/>
        <v>1</v>
      </c>
      <c r="BX166">
        <f t="shared" si="50"/>
        <v>1</v>
      </c>
      <c r="BY166">
        <f t="shared" si="50"/>
        <v>1</v>
      </c>
      <c r="BZ166">
        <f t="shared" si="37"/>
        <v>1</v>
      </c>
    </row>
    <row r="167" spans="1:78">
      <c r="A167" s="58"/>
      <c r="B167" s="7" t="e">
        <f>+_xlfn.XLOOKUP(I167,#REF!,#REF!)</f>
        <v>#REF!</v>
      </c>
      <c r="C167" s="8">
        <v>1</v>
      </c>
      <c r="D167" s="8" t="str">
        <f t="shared" si="47"/>
        <v>01-MK-26-10</v>
      </c>
      <c r="E167" s="58">
        <v>45931</v>
      </c>
      <c r="F167" s="70"/>
      <c r="G167" s="70"/>
      <c r="H167" s="9" t="s">
        <v>37</v>
      </c>
      <c r="I167" s="66" t="s">
        <v>990</v>
      </c>
      <c r="J167" s="7" t="str">
        <f>+_xlfn.XLOOKUP(I167,'R4'!B:B,'R4'!C:C)</f>
        <v>AMR - KAMYON - MAN - KH</v>
      </c>
      <c r="P167">
        <f t="shared" si="49"/>
        <v>0</v>
      </c>
      <c r="Q167">
        <f t="shared" si="49"/>
        <v>0</v>
      </c>
      <c r="R167">
        <f t="shared" si="49"/>
        <v>0</v>
      </c>
      <c r="S167">
        <f t="shared" si="49"/>
        <v>0</v>
      </c>
      <c r="T167">
        <f t="shared" si="49"/>
        <v>0</v>
      </c>
      <c r="U167">
        <f t="shared" si="49"/>
        <v>0</v>
      </c>
      <c r="V167">
        <f t="shared" si="49"/>
        <v>0</v>
      </c>
      <c r="W167">
        <f t="shared" si="49"/>
        <v>0</v>
      </c>
      <c r="X167">
        <f t="shared" si="49"/>
        <v>0</v>
      </c>
      <c r="Y167">
        <f t="shared" si="49"/>
        <v>0</v>
      </c>
      <c r="Z167">
        <f t="shared" si="49"/>
        <v>0</v>
      </c>
      <c r="AA167">
        <f t="shared" si="49"/>
        <v>0</v>
      </c>
      <c r="AB167">
        <f t="shared" si="49"/>
        <v>0</v>
      </c>
      <c r="AC167">
        <f t="shared" si="49"/>
        <v>0</v>
      </c>
      <c r="AD167">
        <f t="shared" si="49"/>
        <v>0</v>
      </c>
      <c r="AE167">
        <f t="shared" si="49"/>
        <v>0</v>
      </c>
      <c r="AF167">
        <f t="shared" si="48"/>
        <v>0</v>
      </c>
      <c r="AG167">
        <f t="shared" si="48"/>
        <v>0</v>
      </c>
      <c r="AH167">
        <f t="shared" si="48"/>
        <v>0</v>
      </c>
      <c r="AI167">
        <f t="shared" si="48"/>
        <v>0</v>
      </c>
      <c r="AJ167">
        <f t="shared" si="48"/>
        <v>0</v>
      </c>
      <c r="AK167">
        <f t="shared" si="48"/>
        <v>0</v>
      </c>
      <c r="AL167">
        <f t="shared" si="48"/>
        <v>0</v>
      </c>
      <c r="AM167">
        <f t="shared" si="48"/>
        <v>0</v>
      </c>
      <c r="AN167">
        <f t="shared" si="48"/>
        <v>1</v>
      </c>
      <c r="AO167">
        <f t="shared" si="48"/>
        <v>1</v>
      </c>
      <c r="AP167">
        <f t="shared" si="48"/>
        <v>1</v>
      </c>
      <c r="AQ167">
        <f t="shared" si="48"/>
        <v>1</v>
      </c>
      <c r="AR167">
        <f t="shared" si="48"/>
        <v>1</v>
      </c>
      <c r="AS167">
        <f t="shared" si="48"/>
        <v>1</v>
      </c>
      <c r="AT167">
        <f t="shared" si="48"/>
        <v>1</v>
      </c>
      <c r="AU167">
        <f t="shared" si="51"/>
        <v>1</v>
      </c>
      <c r="AV167">
        <f t="shared" si="51"/>
        <v>1</v>
      </c>
      <c r="AW167">
        <f t="shared" si="51"/>
        <v>1</v>
      </c>
      <c r="AX167">
        <f t="shared" si="51"/>
        <v>1</v>
      </c>
      <c r="AY167">
        <f t="shared" si="51"/>
        <v>1</v>
      </c>
      <c r="AZ167">
        <f t="shared" si="51"/>
        <v>1</v>
      </c>
      <c r="BA167">
        <f t="shared" si="51"/>
        <v>1</v>
      </c>
      <c r="BB167">
        <f t="shared" si="51"/>
        <v>1</v>
      </c>
      <c r="BC167">
        <f t="shared" si="51"/>
        <v>1</v>
      </c>
      <c r="BD167">
        <f t="shared" si="51"/>
        <v>1</v>
      </c>
      <c r="BE167">
        <f t="shared" si="51"/>
        <v>1</v>
      </c>
      <c r="BF167">
        <f t="shared" si="51"/>
        <v>1</v>
      </c>
      <c r="BG167">
        <f t="shared" si="51"/>
        <v>1</v>
      </c>
      <c r="BH167">
        <f t="shared" si="51"/>
        <v>1</v>
      </c>
      <c r="BI167">
        <f t="shared" si="51"/>
        <v>1</v>
      </c>
      <c r="BJ167">
        <f t="shared" si="51"/>
        <v>1</v>
      </c>
      <c r="BK167">
        <f t="shared" si="50"/>
        <v>1</v>
      </c>
      <c r="BL167">
        <f t="shared" si="50"/>
        <v>1</v>
      </c>
      <c r="BM167">
        <f t="shared" si="50"/>
        <v>1</v>
      </c>
      <c r="BN167">
        <f t="shared" si="50"/>
        <v>1</v>
      </c>
      <c r="BO167">
        <f t="shared" si="50"/>
        <v>1</v>
      </c>
      <c r="BP167">
        <f t="shared" si="50"/>
        <v>1</v>
      </c>
      <c r="BQ167">
        <f t="shared" si="50"/>
        <v>1</v>
      </c>
      <c r="BR167">
        <f t="shared" si="50"/>
        <v>1</v>
      </c>
      <c r="BS167">
        <f t="shared" si="50"/>
        <v>1</v>
      </c>
      <c r="BT167">
        <f t="shared" si="50"/>
        <v>1</v>
      </c>
      <c r="BU167">
        <f t="shared" si="50"/>
        <v>1</v>
      </c>
      <c r="BV167">
        <f t="shared" si="50"/>
        <v>1</v>
      </c>
      <c r="BW167">
        <f t="shared" si="50"/>
        <v>1</v>
      </c>
      <c r="BX167">
        <f t="shared" si="50"/>
        <v>1</v>
      </c>
      <c r="BY167">
        <f t="shared" si="50"/>
        <v>1</v>
      </c>
      <c r="BZ167">
        <f t="shared" si="37"/>
        <v>1</v>
      </c>
    </row>
    <row r="168" spans="1:78">
      <c r="A168" s="58"/>
      <c r="B168" s="7" t="e">
        <f>+_xlfn.XLOOKUP(I168,#REF!,#REF!)</f>
        <v>#REF!</v>
      </c>
      <c r="C168" s="8">
        <v>1</v>
      </c>
      <c r="D168" s="8" t="str">
        <f t="shared" si="47"/>
        <v>01-MK-26-10</v>
      </c>
      <c r="E168" s="58">
        <v>45658</v>
      </c>
      <c r="F168" s="70"/>
      <c r="G168" s="70"/>
      <c r="H168" s="9" t="s">
        <v>37</v>
      </c>
      <c r="I168" s="66" t="s">
        <v>993</v>
      </c>
      <c r="J168" s="7" t="str">
        <f>+_xlfn.XLOOKUP(I168,'R4'!B:B,'R4'!C:C)</f>
        <v>AMR - KAMYON - MAN - KH</v>
      </c>
      <c r="P168">
        <f t="shared" si="49"/>
        <v>0</v>
      </c>
      <c r="Q168">
        <f t="shared" si="49"/>
        <v>0</v>
      </c>
      <c r="R168">
        <f t="shared" si="49"/>
        <v>0</v>
      </c>
      <c r="S168">
        <f t="shared" si="49"/>
        <v>0</v>
      </c>
      <c r="T168">
        <f t="shared" si="49"/>
        <v>0</v>
      </c>
      <c r="U168">
        <f t="shared" si="49"/>
        <v>0</v>
      </c>
      <c r="V168">
        <f t="shared" si="49"/>
        <v>0</v>
      </c>
      <c r="W168">
        <f t="shared" si="49"/>
        <v>0</v>
      </c>
      <c r="X168">
        <f t="shared" si="49"/>
        <v>0</v>
      </c>
      <c r="Y168">
        <f t="shared" si="49"/>
        <v>0</v>
      </c>
      <c r="Z168">
        <f t="shared" si="49"/>
        <v>0</v>
      </c>
      <c r="AA168">
        <f t="shared" si="49"/>
        <v>0</v>
      </c>
      <c r="AB168">
        <f t="shared" si="49"/>
        <v>0</v>
      </c>
      <c r="AC168">
        <f t="shared" si="49"/>
        <v>0</v>
      </c>
      <c r="AD168">
        <f t="shared" si="49"/>
        <v>0</v>
      </c>
      <c r="AE168">
        <f t="shared" si="49"/>
        <v>1</v>
      </c>
      <c r="AF168">
        <f t="shared" si="48"/>
        <v>1</v>
      </c>
      <c r="AG168">
        <f t="shared" si="48"/>
        <v>1</v>
      </c>
      <c r="AH168">
        <f t="shared" si="48"/>
        <v>1</v>
      </c>
      <c r="AI168">
        <f t="shared" si="48"/>
        <v>1</v>
      </c>
      <c r="AJ168">
        <f t="shared" si="48"/>
        <v>1</v>
      </c>
      <c r="AK168">
        <f t="shared" si="48"/>
        <v>1</v>
      </c>
      <c r="AL168">
        <f t="shared" si="48"/>
        <v>1</v>
      </c>
      <c r="AM168">
        <f t="shared" si="48"/>
        <v>1</v>
      </c>
      <c r="AN168">
        <f t="shared" si="48"/>
        <v>1</v>
      </c>
      <c r="AO168">
        <f t="shared" si="48"/>
        <v>1</v>
      </c>
      <c r="AP168">
        <f t="shared" si="48"/>
        <v>1</v>
      </c>
      <c r="AQ168">
        <f t="shared" si="48"/>
        <v>1</v>
      </c>
      <c r="AR168">
        <f t="shared" si="48"/>
        <v>1</v>
      </c>
      <c r="AS168">
        <f t="shared" si="48"/>
        <v>1</v>
      </c>
      <c r="AT168">
        <f t="shared" si="48"/>
        <v>1</v>
      </c>
      <c r="AU168">
        <f t="shared" si="51"/>
        <v>1</v>
      </c>
      <c r="AV168">
        <f t="shared" si="51"/>
        <v>1</v>
      </c>
      <c r="AW168">
        <f t="shared" si="51"/>
        <v>1</v>
      </c>
      <c r="AX168">
        <f t="shared" si="51"/>
        <v>1</v>
      </c>
      <c r="AY168">
        <f t="shared" si="51"/>
        <v>1</v>
      </c>
      <c r="AZ168">
        <f t="shared" si="51"/>
        <v>1</v>
      </c>
      <c r="BA168">
        <f t="shared" si="51"/>
        <v>1</v>
      </c>
      <c r="BB168">
        <f t="shared" si="51"/>
        <v>1</v>
      </c>
      <c r="BC168">
        <f t="shared" si="51"/>
        <v>1</v>
      </c>
      <c r="BD168">
        <f t="shared" si="51"/>
        <v>1</v>
      </c>
      <c r="BE168">
        <f t="shared" si="51"/>
        <v>1</v>
      </c>
      <c r="BF168">
        <f t="shared" si="51"/>
        <v>1</v>
      </c>
      <c r="BG168">
        <f t="shared" si="51"/>
        <v>1</v>
      </c>
      <c r="BH168">
        <f t="shared" si="51"/>
        <v>1</v>
      </c>
      <c r="BI168">
        <f t="shared" si="51"/>
        <v>1</v>
      </c>
      <c r="BJ168">
        <f t="shared" si="51"/>
        <v>1</v>
      </c>
      <c r="BK168">
        <f t="shared" si="50"/>
        <v>1</v>
      </c>
      <c r="BL168">
        <f t="shared" si="50"/>
        <v>1</v>
      </c>
      <c r="BM168">
        <f t="shared" si="50"/>
        <v>1</v>
      </c>
      <c r="BN168">
        <f t="shared" si="50"/>
        <v>1</v>
      </c>
      <c r="BO168">
        <f t="shared" si="50"/>
        <v>1</v>
      </c>
      <c r="BP168">
        <f t="shared" si="50"/>
        <v>1</v>
      </c>
      <c r="BQ168">
        <f t="shared" si="50"/>
        <v>1</v>
      </c>
      <c r="BR168">
        <f t="shared" si="50"/>
        <v>1</v>
      </c>
      <c r="BS168">
        <f t="shared" si="50"/>
        <v>1</v>
      </c>
      <c r="BT168">
        <f t="shared" si="50"/>
        <v>1</v>
      </c>
      <c r="BU168">
        <f t="shared" si="50"/>
        <v>1</v>
      </c>
      <c r="BV168">
        <f t="shared" si="50"/>
        <v>1</v>
      </c>
      <c r="BW168">
        <f t="shared" si="50"/>
        <v>1</v>
      </c>
      <c r="BX168">
        <f t="shared" si="50"/>
        <v>1</v>
      </c>
      <c r="BY168">
        <f t="shared" si="50"/>
        <v>1</v>
      </c>
      <c r="BZ168">
        <f t="shared" si="37"/>
        <v>1</v>
      </c>
    </row>
    <row r="169" spans="1:78">
      <c r="A169" s="58"/>
      <c r="B169" s="7" t="e">
        <f>+_xlfn.XLOOKUP(I169,#REF!,#REF!)</f>
        <v>#REF!</v>
      </c>
      <c r="C169" s="8">
        <v>1</v>
      </c>
      <c r="D169" s="8" t="str">
        <f t="shared" si="47"/>
        <v>01-MK-26-10</v>
      </c>
      <c r="E169" s="58">
        <v>45658</v>
      </c>
      <c r="F169" s="70"/>
      <c r="G169" s="70"/>
      <c r="H169" s="9" t="s">
        <v>37</v>
      </c>
      <c r="I169" s="66" t="s">
        <v>996</v>
      </c>
      <c r="J169" s="7" t="str">
        <f>+_xlfn.XLOOKUP(I169,'R4'!B:B,'R4'!C:C)</f>
        <v>AMR - KAMYON - MAN - KH</v>
      </c>
      <c r="P169">
        <f t="shared" si="49"/>
        <v>0</v>
      </c>
      <c r="Q169">
        <f t="shared" si="49"/>
        <v>0</v>
      </c>
      <c r="R169">
        <f t="shared" si="49"/>
        <v>0</v>
      </c>
      <c r="S169">
        <f t="shared" si="49"/>
        <v>0</v>
      </c>
      <c r="T169">
        <f t="shared" si="49"/>
        <v>0</v>
      </c>
      <c r="U169">
        <f t="shared" si="49"/>
        <v>0</v>
      </c>
      <c r="V169">
        <f t="shared" si="49"/>
        <v>0</v>
      </c>
      <c r="W169">
        <f t="shared" si="49"/>
        <v>0</v>
      </c>
      <c r="X169">
        <f t="shared" si="49"/>
        <v>0</v>
      </c>
      <c r="Y169">
        <f t="shared" si="49"/>
        <v>0</v>
      </c>
      <c r="Z169">
        <f t="shared" si="49"/>
        <v>0</v>
      </c>
      <c r="AA169">
        <f t="shared" si="49"/>
        <v>0</v>
      </c>
      <c r="AB169">
        <f t="shared" si="49"/>
        <v>0</v>
      </c>
      <c r="AC169">
        <f t="shared" si="49"/>
        <v>0</v>
      </c>
      <c r="AD169">
        <f t="shared" si="49"/>
        <v>0</v>
      </c>
      <c r="AE169">
        <f t="shared" si="49"/>
        <v>1</v>
      </c>
      <c r="AF169">
        <f t="shared" si="48"/>
        <v>1</v>
      </c>
      <c r="AG169">
        <f t="shared" si="48"/>
        <v>1</v>
      </c>
      <c r="AH169">
        <f t="shared" si="48"/>
        <v>1</v>
      </c>
      <c r="AI169">
        <f t="shared" si="48"/>
        <v>1</v>
      </c>
      <c r="AJ169">
        <f t="shared" si="48"/>
        <v>1</v>
      </c>
      <c r="AK169">
        <f t="shared" si="48"/>
        <v>1</v>
      </c>
      <c r="AL169">
        <f t="shared" si="48"/>
        <v>1</v>
      </c>
      <c r="AM169">
        <f t="shared" si="48"/>
        <v>1</v>
      </c>
      <c r="AN169">
        <f t="shared" si="48"/>
        <v>1</v>
      </c>
      <c r="AO169">
        <f t="shared" si="48"/>
        <v>1</v>
      </c>
      <c r="AP169">
        <f t="shared" si="48"/>
        <v>1</v>
      </c>
      <c r="AQ169">
        <f t="shared" si="48"/>
        <v>1</v>
      </c>
      <c r="AR169">
        <f t="shared" si="48"/>
        <v>1</v>
      </c>
      <c r="AS169">
        <f t="shared" si="48"/>
        <v>1</v>
      </c>
      <c r="AT169">
        <f t="shared" si="48"/>
        <v>1</v>
      </c>
      <c r="AU169">
        <f t="shared" si="51"/>
        <v>1</v>
      </c>
      <c r="AV169">
        <f t="shared" si="51"/>
        <v>1</v>
      </c>
      <c r="AW169">
        <f t="shared" si="51"/>
        <v>1</v>
      </c>
      <c r="AX169">
        <f t="shared" si="51"/>
        <v>1</v>
      </c>
      <c r="AY169">
        <f t="shared" si="51"/>
        <v>1</v>
      </c>
      <c r="AZ169">
        <f t="shared" si="51"/>
        <v>1</v>
      </c>
      <c r="BA169">
        <f t="shared" si="51"/>
        <v>1</v>
      </c>
      <c r="BB169">
        <f t="shared" si="51"/>
        <v>1</v>
      </c>
      <c r="BC169">
        <f t="shared" si="51"/>
        <v>1</v>
      </c>
      <c r="BD169">
        <f t="shared" si="51"/>
        <v>1</v>
      </c>
      <c r="BE169">
        <f t="shared" si="51"/>
        <v>1</v>
      </c>
      <c r="BF169">
        <f t="shared" si="51"/>
        <v>1</v>
      </c>
      <c r="BG169">
        <f t="shared" si="51"/>
        <v>1</v>
      </c>
      <c r="BH169">
        <f t="shared" si="51"/>
        <v>1</v>
      </c>
      <c r="BI169">
        <f t="shared" si="51"/>
        <v>1</v>
      </c>
      <c r="BJ169">
        <f t="shared" si="51"/>
        <v>1</v>
      </c>
      <c r="BK169">
        <f t="shared" si="50"/>
        <v>1</v>
      </c>
      <c r="BL169">
        <f t="shared" si="50"/>
        <v>1</v>
      </c>
      <c r="BM169">
        <f t="shared" si="50"/>
        <v>1</v>
      </c>
      <c r="BN169">
        <f t="shared" si="50"/>
        <v>1</v>
      </c>
      <c r="BO169">
        <f t="shared" si="50"/>
        <v>1</v>
      </c>
      <c r="BP169">
        <f t="shared" si="50"/>
        <v>1</v>
      </c>
      <c r="BQ169">
        <f t="shared" si="50"/>
        <v>1</v>
      </c>
      <c r="BR169">
        <f t="shared" si="50"/>
        <v>1</v>
      </c>
      <c r="BS169">
        <f t="shared" si="50"/>
        <v>1</v>
      </c>
      <c r="BT169">
        <f t="shared" si="50"/>
        <v>1</v>
      </c>
      <c r="BU169">
        <f t="shared" si="50"/>
        <v>1</v>
      </c>
      <c r="BV169">
        <f t="shared" si="50"/>
        <v>1</v>
      </c>
      <c r="BW169">
        <f t="shared" si="50"/>
        <v>1</v>
      </c>
      <c r="BX169">
        <f t="shared" si="50"/>
        <v>1</v>
      </c>
      <c r="BY169">
        <f t="shared" si="50"/>
        <v>1</v>
      </c>
      <c r="BZ169">
        <f t="shared" si="37"/>
        <v>1</v>
      </c>
    </row>
    <row r="170" spans="1:78">
      <c r="A170" s="58"/>
      <c r="B170" s="7" t="e">
        <f>+_xlfn.XLOOKUP(I170,#REF!,#REF!)</f>
        <v>#REF!</v>
      </c>
      <c r="C170" s="8">
        <v>1</v>
      </c>
      <c r="D170" s="8" t="str">
        <f t="shared" si="47"/>
        <v>01-MK-26-10</v>
      </c>
      <c r="E170" s="58">
        <v>45658</v>
      </c>
      <c r="F170" s="70"/>
      <c r="G170" s="70"/>
      <c r="H170" s="9" t="s">
        <v>37</v>
      </c>
      <c r="I170" s="66" t="s">
        <v>999</v>
      </c>
      <c r="J170" s="7" t="str">
        <f>+_xlfn.XLOOKUP(I170,'R4'!B:B,'R4'!C:C)</f>
        <v>AMR - KAMYON - MAN - KH</v>
      </c>
      <c r="P170">
        <f t="shared" si="49"/>
        <v>0</v>
      </c>
      <c r="Q170">
        <f t="shared" si="49"/>
        <v>0</v>
      </c>
      <c r="R170">
        <f t="shared" si="49"/>
        <v>0</v>
      </c>
      <c r="S170">
        <f t="shared" si="49"/>
        <v>0</v>
      </c>
      <c r="T170">
        <f t="shared" si="49"/>
        <v>0</v>
      </c>
      <c r="U170">
        <f t="shared" si="49"/>
        <v>0</v>
      </c>
      <c r="V170">
        <f t="shared" si="49"/>
        <v>0</v>
      </c>
      <c r="W170">
        <f t="shared" si="49"/>
        <v>0</v>
      </c>
      <c r="X170">
        <f t="shared" si="49"/>
        <v>0</v>
      </c>
      <c r="Y170">
        <f t="shared" si="49"/>
        <v>0</v>
      </c>
      <c r="Z170">
        <f t="shared" si="49"/>
        <v>0</v>
      </c>
      <c r="AA170">
        <f t="shared" si="49"/>
        <v>0</v>
      </c>
      <c r="AB170">
        <f t="shared" si="49"/>
        <v>0</v>
      </c>
      <c r="AC170">
        <f t="shared" si="49"/>
        <v>0</v>
      </c>
      <c r="AD170">
        <f t="shared" si="49"/>
        <v>0</v>
      </c>
      <c r="AE170">
        <f t="shared" si="49"/>
        <v>1</v>
      </c>
      <c r="AF170">
        <f t="shared" si="48"/>
        <v>1</v>
      </c>
      <c r="AG170">
        <f t="shared" si="48"/>
        <v>1</v>
      </c>
      <c r="AH170">
        <f t="shared" si="48"/>
        <v>1</v>
      </c>
      <c r="AI170">
        <f t="shared" si="48"/>
        <v>1</v>
      </c>
      <c r="AJ170">
        <f t="shared" si="48"/>
        <v>1</v>
      </c>
      <c r="AK170">
        <f t="shared" si="48"/>
        <v>1</v>
      </c>
      <c r="AL170">
        <f t="shared" si="48"/>
        <v>1</v>
      </c>
      <c r="AM170">
        <f t="shared" si="48"/>
        <v>1</v>
      </c>
      <c r="AN170">
        <f t="shared" si="48"/>
        <v>1</v>
      </c>
      <c r="AO170">
        <f t="shared" si="48"/>
        <v>1</v>
      </c>
      <c r="AP170">
        <f t="shared" si="48"/>
        <v>1</v>
      </c>
      <c r="AQ170">
        <f t="shared" si="48"/>
        <v>1</v>
      </c>
      <c r="AR170">
        <f t="shared" si="48"/>
        <v>1</v>
      </c>
      <c r="AS170">
        <f t="shared" si="48"/>
        <v>1</v>
      </c>
      <c r="AT170">
        <f t="shared" si="48"/>
        <v>1</v>
      </c>
      <c r="AU170">
        <f t="shared" si="51"/>
        <v>1</v>
      </c>
      <c r="AV170">
        <f t="shared" si="51"/>
        <v>1</v>
      </c>
      <c r="AW170">
        <f t="shared" si="51"/>
        <v>1</v>
      </c>
      <c r="AX170">
        <f t="shared" si="51"/>
        <v>1</v>
      </c>
      <c r="AY170">
        <f t="shared" si="51"/>
        <v>1</v>
      </c>
      <c r="AZ170">
        <f t="shared" si="51"/>
        <v>1</v>
      </c>
      <c r="BA170">
        <f t="shared" si="51"/>
        <v>1</v>
      </c>
      <c r="BB170">
        <f t="shared" si="51"/>
        <v>1</v>
      </c>
      <c r="BC170">
        <f t="shared" si="51"/>
        <v>1</v>
      </c>
      <c r="BD170">
        <f t="shared" si="51"/>
        <v>1</v>
      </c>
      <c r="BE170">
        <f t="shared" si="51"/>
        <v>1</v>
      </c>
      <c r="BF170">
        <f t="shared" si="51"/>
        <v>1</v>
      </c>
      <c r="BG170">
        <f t="shared" si="51"/>
        <v>1</v>
      </c>
      <c r="BH170">
        <f t="shared" si="51"/>
        <v>1</v>
      </c>
      <c r="BI170">
        <f t="shared" si="51"/>
        <v>1</v>
      </c>
      <c r="BJ170">
        <f t="shared" si="51"/>
        <v>1</v>
      </c>
      <c r="BK170">
        <f t="shared" si="50"/>
        <v>1</v>
      </c>
      <c r="BL170">
        <f t="shared" si="50"/>
        <v>1</v>
      </c>
      <c r="BM170">
        <f t="shared" si="50"/>
        <v>1</v>
      </c>
      <c r="BN170">
        <f t="shared" si="50"/>
        <v>1</v>
      </c>
      <c r="BO170">
        <f t="shared" si="50"/>
        <v>1</v>
      </c>
      <c r="BP170">
        <f t="shared" si="50"/>
        <v>1</v>
      </c>
      <c r="BQ170">
        <f t="shared" si="50"/>
        <v>1</v>
      </c>
      <c r="BR170">
        <f t="shared" si="50"/>
        <v>1</v>
      </c>
      <c r="BS170">
        <f t="shared" si="50"/>
        <v>1</v>
      </c>
      <c r="BT170">
        <f t="shared" si="50"/>
        <v>1</v>
      </c>
      <c r="BU170">
        <f t="shared" si="50"/>
        <v>1</v>
      </c>
      <c r="BV170">
        <f t="shared" si="50"/>
        <v>1</v>
      </c>
      <c r="BW170">
        <f t="shared" si="50"/>
        <v>1</v>
      </c>
      <c r="BX170">
        <f t="shared" si="50"/>
        <v>1</v>
      </c>
      <c r="BY170">
        <f t="shared" si="50"/>
        <v>1</v>
      </c>
      <c r="BZ170">
        <f t="shared" si="37"/>
        <v>1</v>
      </c>
    </row>
    <row r="171" spans="1:78">
      <c r="A171" s="58"/>
      <c r="B171" s="7" t="e">
        <f>+_xlfn.XLOOKUP(I171,#REF!,#REF!)</f>
        <v>#REF!</v>
      </c>
      <c r="C171" s="8">
        <v>1</v>
      </c>
      <c r="D171" s="8" t="str">
        <f t="shared" si="47"/>
        <v>01-MK-26-10</v>
      </c>
      <c r="E171" s="58">
        <v>45658</v>
      </c>
      <c r="F171" s="70"/>
      <c r="G171" s="70"/>
      <c r="H171" s="9" t="s">
        <v>37</v>
      </c>
      <c r="I171" s="66" t="s">
        <v>1002</v>
      </c>
      <c r="J171" s="7" t="str">
        <f>+_xlfn.XLOOKUP(I171,'R4'!B:B,'R4'!C:C)</f>
        <v>AMR - KAMYON - MAN - KH</v>
      </c>
      <c r="P171">
        <f t="shared" si="49"/>
        <v>0</v>
      </c>
      <c r="Q171">
        <f t="shared" si="49"/>
        <v>0</v>
      </c>
      <c r="R171">
        <f t="shared" si="49"/>
        <v>0</v>
      </c>
      <c r="S171">
        <f t="shared" si="49"/>
        <v>0</v>
      </c>
      <c r="T171">
        <f t="shared" si="49"/>
        <v>0</v>
      </c>
      <c r="U171">
        <f t="shared" si="49"/>
        <v>0</v>
      </c>
      <c r="V171">
        <f t="shared" si="49"/>
        <v>0</v>
      </c>
      <c r="W171">
        <f t="shared" si="49"/>
        <v>0</v>
      </c>
      <c r="X171">
        <f t="shared" si="49"/>
        <v>0</v>
      </c>
      <c r="Y171">
        <f t="shared" si="49"/>
        <v>0</v>
      </c>
      <c r="Z171">
        <f t="shared" si="49"/>
        <v>0</v>
      </c>
      <c r="AA171">
        <f t="shared" si="49"/>
        <v>0</v>
      </c>
      <c r="AB171">
        <f t="shared" si="49"/>
        <v>0</v>
      </c>
      <c r="AC171">
        <f t="shared" si="49"/>
        <v>0</v>
      </c>
      <c r="AD171">
        <f t="shared" si="49"/>
        <v>0</v>
      </c>
      <c r="AE171">
        <f t="shared" si="49"/>
        <v>1</v>
      </c>
      <c r="AF171">
        <f t="shared" si="48"/>
        <v>1</v>
      </c>
      <c r="AG171">
        <f t="shared" si="48"/>
        <v>1</v>
      </c>
      <c r="AH171">
        <f t="shared" si="48"/>
        <v>1</v>
      </c>
      <c r="AI171">
        <f t="shared" si="48"/>
        <v>1</v>
      </c>
      <c r="AJ171">
        <f t="shared" si="48"/>
        <v>1</v>
      </c>
      <c r="AK171">
        <f t="shared" si="48"/>
        <v>1</v>
      </c>
      <c r="AL171">
        <f t="shared" si="48"/>
        <v>1</v>
      </c>
      <c r="AM171">
        <f t="shared" si="48"/>
        <v>1</v>
      </c>
      <c r="AN171">
        <f t="shared" si="48"/>
        <v>1</v>
      </c>
      <c r="AO171">
        <f t="shared" si="48"/>
        <v>1</v>
      </c>
      <c r="AP171">
        <f t="shared" si="48"/>
        <v>1</v>
      </c>
      <c r="AQ171">
        <f t="shared" si="48"/>
        <v>1</v>
      </c>
      <c r="AR171">
        <f t="shared" si="48"/>
        <v>1</v>
      </c>
      <c r="AS171">
        <f t="shared" si="48"/>
        <v>1</v>
      </c>
      <c r="AT171">
        <f t="shared" si="48"/>
        <v>1</v>
      </c>
      <c r="AU171">
        <f t="shared" si="51"/>
        <v>1</v>
      </c>
      <c r="AV171">
        <f t="shared" si="51"/>
        <v>1</v>
      </c>
      <c r="AW171">
        <f t="shared" si="51"/>
        <v>1</v>
      </c>
      <c r="AX171">
        <f t="shared" si="51"/>
        <v>1</v>
      </c>
      <c r="AY171">
        <f t="shared" si="51"/>
        <v>1</v>
      </c>
      <c r="AZ171">
        <f t="shared" si="51"/>
        <v>1</v>
      </c>
      <c r="BA171">
        <f t="shared" si="51"/>
        <v>1</v>
      </c>
      <c r="BB171">
        <f t="shared" si="51"/>
        <v>1</v>
      </c>
      <c r="BC171">
        <f t="shared" si="51"/>
        <v>1</v>
      </c>
      <c r="BD171">
        <f t="shared" si="51"/>
        <v>1</v>
      </c>
      <c r="BE171">
        <f t="shared" si="51"/>
        <v>1</v>
      </c>
      <c r="BF171">
        <f t="shared" si="51"/>
        <v>1</v>
      </c>
      <c r="BG171">
        <f t="shared" si="51"/>
        <v>1</v>
      </c>
      <c r="BH171">
        <f t="shared" si="51"/>
        <v>1</v>
      </c>
      <c r="BI171">
        <f t="shared" si="51"/>
        <v>1</v>
      </c>
      <c r="BJ171">
        <f t="shared" si="51"/>
        <v>1</v>
      </c>
      <c r="BK171">
        <f t="shared" si="50"/>
        <v>1</v>
      </c>
      <c r="BL171">
        <f t="shared" si="50"/>
        <v>1</v>
      </c>
      <c r="BM171">
        <f t="shared" si="50"/>
        <v>1</v>
      </c>
      <c r="BN171">
        <f t="shared" si="50"/>
        <v>1</v>
      </c>
      <c r="BO171">
        <f t="shared" si="50"/>
        <v>1</v>
      </c>
      <c r="BP171">
        <f t="shared" si="50"/>
        <v>1</v>
      </c>
      <c r="BQ171">
        <f t="shared" si="50"/>
        <v>1</v>
      </c>
      <c r="BR171">
        <f t="shared" si="50"/>
        <v>1</v>
      </c>
      <c r="BS171">
        <f t="shared" si="50"/>
        <v>1</v>
      </c>
      <c r="BT171">
        <f t="shared" si="50"/>
        <v>1</v>
      </c>
      <c r="BU171">
        <f t="shared" si="50"/>
        <v>1</v>
      </c>
      <c r="BV171">
        <f t="shared" si="50"/>
        <v>1</v>
      </c>
      <c r="BW171">
        <f t="shared" si="50"/>
        <v>1</v>
      </c>
      <c r="BX171">
        <f t="shared" si="50"/>
        <v>1</v>
      </c>
      <c r="BY171">
        <f t="shared" si="50"/>
        <v>1</v>
      </c>
      <c r="BZ171">
        <f t="shared" si="37"/>
        <v>1</v>
      </c>
    </row>
    <row r="172" spans="1:78">
      <c r="A172" s="58"/>
      <c r="B172" s="7" t="e">
        <f>+_xlfn.XLOOKUP(I172,#REF!,#REF!)</f>
        <v>#REF!</v>
      </c>
      <c r="C172" s="8">
        <v>1</v>
      </c>
      <c r="D172" s="8" t="str">
        <f t="shared" si="47"/>
        <v>01-MK-26-10</v>
      </c>
      <c r="E172" s="58">
        <v>45658</v>
      </c>
      <c r="F172" s="70"/>
      <c r="G172" s="70"/>
      <c r="H172" s="9" t="s">
        <v>37</v>
      </c>
      <c r="I172" s="66" t="s">
        <v>1005</v>
      </c>
      <c r="J172" s="7" t="str">
        <f>+_xlfn.XLOOKUP(I172,'R4'!B:B,'R4'!C:C)</f>
        <v>AMR - KAMYON - MAN - KH</v>
      </c>
      <c r="P172">
        <f t="shared" si="49"/>
        <v>0</v>
      </c>
      <c r="Q172">
        <f t="shared" si="49"/>
        <v>0</v>
      </c>
      <c r="R172">
        <f t="shared" si="49"/>
        <v>0</v>
      </c>
      <c r="S172">
        <f t="shared" si="49"/>
        <v>0</v>
      </c>
      <c r="T172">
        <f t="shared" si="49"/>
        <v>0</v>
      </c>
      <c r="U172">
        <f t="shared" si="49"/>
        <v>0</v>
      </c>
      <c r="V172">
        <f t="shared" si="49"/>
        <v>0</v>
      </c>
      <c r="W172">
        <f t="shared" si="49"/>
        <v>0</v>
      </c>
      <c r="X172">
        <f t="shared" si="49"/>
        <v>0</v>
      </c>
      <c r="Y172">
        <f t="shared" si="49"/>
        <v>0</v>
      </c>
      <c r="Z172">
        <f t="shared" si="49"/>
        <v>0</v>
      </c>
      <c r="AA172">
        <f t="shared" si="49"/>
        <v>0</v>
      </c>
      <c r="AB172">
        <f t="shared" si="49"/>
        <v>0</v>
      </c>
      <c r="AC172">
        <f t="shared" si="49"/>
        <v>0</v>
      </c>
      <c r="AD172">
        <f t="shared" si="49"/>
        <v>0</v>
      </c>
      <c r="AE172">
        <f t="shared" si="49"/>
        <v>1</v>
      </c>
      <c r="AF172">
        <f t="shared" si="48"/>
        <v>1</v>
      </c>
      <c r="AG172">
        <f t="shared" si="48"/>
        <v>1</v>
      </c>
      <c r="AH172">
        <f t="shared" si="48"/>
        <v>1</v>
      </c>
      <c r="AI172">
        <f t="shared" si="48"/>
        <v>1</v>
      </c>
      <c r="AJ172">
        <f t="shared" si="48"/>
        <v>1</v>
      </c>
      <c r="AK172">
        <f t="shared" si="48"/>
        <v>1</v>
      </c>
      <c r="AL172">
        <f t="shared" si="48"/>
        <v>1</v>
      </c>
      <c r="AM172">
        <f t="shared" si="48"/>
        <v>1</v>
      </c>
      <c r="AN172">
        <f t="shared" si="48"/>
        <v>1</v>
      </c>
      <c r="AO172">
        <f t="shared" si="48"/>
        <v>1</v>
      </c>
      <c r="AP172">
        <f t="shared" si="48"/>
        <v>1</v>
      </c>
      <c r="AQ172">
        <f t="shared" si="48"/>
        <v>1</v>
      </c>
      <c r="AR172">
        <f t="shared" si="48"/>
        <v>1</v>
      </c>
      <c r="AS172">
        <f t="shared" si="48"/>
        <v>1</v>
      </c>
      <c r="AT172">
        <f t="shared" si="48"/>
        <v>1</v>
      </c>
      <c r="AU172">
        <f t="shared" si="51"/>
        <v>1</v>
      </c>
      <c r="AV172">
        <f t="shared" si="51"/>
        <v>1</v>
      </c>
      <c r="AW172">
        <f t="shared" si="51"/>
        <v>1</v>
      </c>
      <c r="AX172">
        <f t="shared" si="51"/>
        <v>1</v>
      </c>
      <c r="AY172">
        <f t="shared" si="51"/>
        <v>1</v>
      </c>
      <c r="AZ172">
        <f t="shared" si="51"/>
        <v>1</v>
      </c>
      <c r="BA172">
        <f t="shared" si="51"/>
        <v>1</v>
      </c>
      <c r="BB172">
        <f t="shared" si="51"/>
        <v>1</v>
      </c>
      <c r="BC172">
        <f t="shared" si="51"/>
        <v>1</v>
      </c>
      <c r="BD172">
        <f t="shared" si="51"/>
        <v>1</v>
      </c>
      <c r="BE172">
        <f t="shared" si="51"/>
        <v>1</v>
      </c>
      <c r="BF172">
        <f t="shared" si="51"/>
        <v>1</v>
      </c>
      <c r="BG172">
        <f t="shared" si="51"/>
        <v>1</v>
      </c>
      <c r="BH172">
        <f t="shared" si="51"/>
        <v>1</v>
      </c>
      <c r="BI172">
        <f t="shared" si="51"/>
        <v>1</v>
      </c>
      <c r="BJ172">
        <f t="shared" si="51"/>
        <v>1</v>
      </c>
      <c r="BK172">
        <f t="shared" si="50"/>
        <v>1</v>
      </c>
      <c r="BL172">
        <f t="shared" si="50"/>
        <v>1</v>
      </c>
      <c r="BM172">
        <f t="shared" si="50"/>
        <v>1</v>
      </c>
      <c r="BN172">
        <f t="shared" si="50"/>
        <v>1</v>
      </c>
      <c r="BO172">
        <f t="shared" si="50"/>
        <v>1</v>
      </c>
      <c r="BP172">
        <f t="shared" si="50"/>
        <v>1</v>
      </c>
      <c r="BQ172">
        <f t="shared" si="50"/>
        <v>1</v>
      </c>
      <c r="BR172">
        <f t="shared" si="50"/>
        <v>1</v>
      </c>
      <c r="BS172">
        <f t="shared" si="50"/>
        <v>1</v>
      </c>
      <c r="BT172">
        <f t="shared" si="50"/>
        <v>1</v>
      </c>
      <c r="BU172">
        <f t="shared" si="50"/>
        <v>1</v>
      </c>
      <c r="BV172">
        <f t="shared" si="50"/>
        <v>1</v>
      </c>
      <c r="BW172">
        <f t="shared" si="50"/>
        <v>1</v>
      </c>
      <c r="BX172">
        <f t="shared" si="50"/>
        <v>1</v>
      </c>
      <c r="BY172">
        <f t="shared" si="50"/>
        <v>1</v>
      </c>
      <c r="BZ172">
        <f t="shared" si="37"/>
        <v>1</v>
      </c>
    </row>
    <row r="173" spans="1:78">
      <c r="A173" s="58"/>
      <c r="B173" s="7" t="e">
        <f>+_xlfn.XLOOKUP(I173,#REF!,#REF!)</f>
        <v>#REF!</v>
      </c>
      <c r="C173" s="8">
        <v>1</v>
      </c>
      <c r="D173" s="8" t="str">
        <f t="shared" si="47"/>
        <v>01-MK-26-10</v>
      </c>
      <c r="E173" s="58">
        <v>45658</v>
      </c>
      <c r="F173" s="70"/>
      <c r="G173" s="70"/>
      <c r="H173" s="9" t="s">
        <v>37</v>
      </c>
      <c r="I173" s="66" t="s">
        <v>1008</v>
      </c>
      <c r="J173" s="7" t="str">
        <f>+_xlfn.XLOOKUP(I173,'R4'!B:B,'R4'!C:C)</f>
        <v>AMR - KAMYON - MAN - KH</v>
      </c>
      <c r="P173">
        <f t="shared" si="49"/>
        <v>0</v>
      </c>
      <c r="Q173">
        <f t="shared" si="49"/>
        <v>0</v>
      </c>
      <c r="R173">
        <f t="shared" si="49"/>
        <v>0</v>
      </c>
      <c r="S173">
        <f t="shared" si="49"/>
        <v>0</v>
      </c>
      <c r="T173">
        <f t="shared" si="49"/>
        <v>0</v>
      </c>
      <c r="U173">
        <f t="shared" si="49"/>
        <v>0</v>
      </c>
      <c r="V173">
        <f t="shared" si="49"/>
        <v>0</v>
      </c>
      <c r="W173">
        <f t="shared" si="49"/>
        <v>0</v>
      </c>
      <c r="X173">
        <f t="shared" si="49"/>
        <v>0</v>
      </c>
      <c r="Y173">
        <f t="shared" si="49"/>
        <v>0</v>
      </c>
      <c r="Z173">
        <f t="shared" si="49"/>
        <v>0</v>
      </c>
      <c r="AA173">
        <f t="shared" si="49"/>
        <v>0</v>
      </c>
      <c r="AB173">
        <f t="shared" si="49"/>
        <v>0</v>
      </c>
      <c r="AC173">
        <f t="shared" si="49"/>
        <v>0</v>
      </c>
      <c r="AD173">
        <f t="shared" si="49"/>
        <v>0</v>
      </c>
      <c r="AE173">
        <f t="shared" ref="AE173:AT186" si="52">+IF(AE$2&gt;=$E173,1,0)*$C173</f>
        <v>1</v>
      </c>
      <c r="AF173">
        <f t="shared" si="52"/>
        <v>1</v>
      </c>
      <c r="AG173">
        <f t="shared" si="52"/>
        <v>1</v>
      </c>
      <c r="AH173">
        <f t="shared" si="52"/>
        <v>1</v>
      </c>
      <c r="AI173">
        <f t="shared" si="52"/>
        <v>1</v>
      </c>
      <c r="AJ173">
        <f t="shared" si="52"/>
        <v>1</v>
      </c>
      <c r="AK173">
        <f t="shared" si="52"/>
        <v>1</v>
      </c>
      <c r="AL173">
        <f t="shared" si="52"/>
        <v>1</v>
      </c>
      <c r="AM173">
        <f t="shared" si="52"/>
        <v>1</v>
      </c>
      <c r="AN173">
        <f t="shared" si="52"/>
        <v>1</v>
      </c>
      <c r="AO173">
        <f t="shared" si="52"/>
        <v>1</v>
      </c>
      <c r="AP173">
        <f t="shared" si="52"/>
        <v>1</v>
      </c>
      <c r="AQ173">
        <f t="shared" si="52"/>
        <v>1</v>
      </c>
      <c r="AR173">
        <f t="shared" si="52"/>
        <v>1</v>
      </c>
      <c r="AS173">
        <f t="shared" si="52"/>
        <v>1</v>
      </c>
      <c r="AT173">
        <f t="shared" si="52"/>
        <v>1</v>
      </c>
      <c r="AU173">
        <f t="shared" si="51"/>
        <v>1</v>
      </c>
      <c r="AV173">
        <f t="shared" si="51"/>
        <v>1</v>
      </c>
      <c r="AW173">
        <f t="shared" si="51"/>
        <v>1</v>
      </c>
      <c r="AX173">
        <f t="shared" si="51"/>
        <v>1</v>
      </c>
      <c r="AY173">
        <f t="shared" si="51"/>
        <v>1</v>
      </c>
      <c r="AZ173">
        <f t="shared" si="51"/>
        <v>1</v>
      </c>
      <c r="BA173">
        <f t="shared" si="51"/>
        <v>1</v>
      </c>
      <c r="BB173">
        <f t="shared" si="51"/>
        <v>1</v>
      </c>
      <c r="BC173">
        <f t="shared" si="51"/>
        <v>1</v>
      </c>
      <c r="BD173">
        <f t="shared" si="51"/>
        <v>1</v>
      </c>
      <c r="BE173">
        <f t="shared" si="51"/>
        <v>1</v>
      </c>
      <c r="BF173">
        <f t="shared" si="51"/>
        <v>1</v>
      </c>
      <c r="BG173">
        <f t="shared" si="51"/>
        <v>1</v>
      </c>
      <c r="BH173">
        <f t="shared" si="51"/>
        <v>1</v>
      </c>
      <c r="BI173">
        <f t="shared" si="51"/>
        <v>1</v>
      </c>
      <c r="BJ173">
        <f t="shared" si="51"/>
        <v>1</v>
      </c>
      <c r="BK173">
        <f t="shared" si="50"/>
        <v>1</v>
      </c>
      <c r="BL173">
        <f t="shared" si="50"/>
        <v>1</v>
      </c>
      <c r="BM173">
        <f t="shared" si="50"/>
        <v>1</v>
      </c>
      <c r="BN173">
        <f t="shared" si="50"/>
        <v>1</v>
      </c>
      <c r="BO173">
        <f t="shared" si="50"/>
        <v>1</v>
      </c>
      <c r="BP173">
        <f t="shared" si="50"/>
        <v>1</v>
      </c>
      <c r="BQ173">
        <f t="shared" si="50"/>
        <v>1</v>
      </c>
      <c r="BR173">
        <f t="shared" si="50"/>
        <v>1</v>
      </c>
      <c r="BS173">
        <f t="shared" si="50"/>
        <v>1</v>
      </c>
      <c r="BT173">
        <f t="shared" si="50"/>
        <v>1</v>
      </c>
      <c r="BU173">
        <f t="shared" si="50"/>
        <v>1</v>
      </c>
      <c r="BV173">
        <f t="shared" si="50"/>
        <v>1</v>
      </c>
      <c r="BW173">
        <f t="shared" si="50"/>
        <v>1</v>
      </c>
      <c r="BX173">
        <f t="shared" si="50"/>
        <v>1</v>
      </c>
      <c r="BY173">
        <f t="shared" si="50"/>
        <v>1</v>
      </c>
      <c r="BZ173">
        <f t="shared" si="37"/>
        <v>1</v>
      </c>
    </row>
    <row r="174" spans="1:78">
      <c r="A174" s="58"/>
      <c r="B174" s="7" t="e">
        <f>+_xlfn.XLOOKUP(I174,#REF!,#REF!)</f>
        <v>#REF!</v>
      </c>
      <c r="C174" s="8">
        <v>1</v>
      </c>
      <c r="D174" s="8" t="str">
        <f t="shared" si="47"/>
        <v>01-MK-26-10</v>
      </c>
      <c r="E174" s="58">
        <v>45658</v>
      </c>
      <c r="F174" s="70"/>
      <c r="G174" s="70"/>
      <c r="H174" s="9" t="s">
        <v>37</v>
      </c>
      <c r="I174" s="66" t="s">
        <v>1011</v>
      </c>
      <c r="J174" s="7" t="str">
        <f>+_xlfn.XLOOKUP(I174,'R4'!B:B,'R4'!C:C)</f>
        <v>AMR - KAMYON - MAN - KH</v>
      </c>
      <c r="P174">
        <f t="shared" ref="P174:AE194" si="53">+IF(P$2&gt;=$E174,1,0)*$C174</f>
        <v>0</v>
      </c>
      <c r="Q174">
        <f t="shared" si="53"/>
        <v>0</v>
      </c>
      <c r="R174">
        <f t="shared" si="53"/>
        <v>0</v>
      </c>
      <c r="S174">
        <f t="shared" si="53"/>
        <v>0</v>
      </c>
      <c r="T174">
        <f t="shared" si="53"/>
        <v>0</v>
      </c>
      <c r="U174">
        <f t="shared" si="53"/>
        <v>0</v>
      </c>
      <c r="V174">
        <f t="shared" si="53"/>
        <v>0</v>
      </c>
      <c r="W174">
        <f t="shared" si="53"/>
        <v>0</v>
      </c>
      <c r="X174">
        <f t="shared" si="53"/>
        <v>0</v>
      </c>
      <c r="Y174">
        <f t="shared" si="53"/>
        <v>0</v>
      </c>
      <c r="Z174">
        <f t="shared" si="53"/>
        <v>0</v>
      </c>
      <c r="AA174">
        <f t="shared" si="53"/>
        <v>0</v>
      </c>
      <c r="AB174">
        <f t="shared" si="53"/>
        <v>0</v>
      </c>
      <c r="AC174">
        <f t="shared" si="53"/>
        <v>0</v>
      </c>
      <c r="AD174">
        <f t="shared" si="53"/>
        <v>0</v>
      </c>
      <c r="AE174">
        <f t="shared" si="53"/>
        <v>1</v>
      </c>
      <c r="AF174">
        <f t="shared" si="52"/>
        <v>1</v>
      </c>
      <c r="AG174">
        <f t="shared" si="52"/>
        <v>1</v>
      </c>
      <c r="AH174">
        <f t="shared" si="52"/>
        <v>1</v>
      </c>
      <c r="AI174">
        <f t="shared" si="52"/>
        <v>1</v>
      </c>
      <c r="AJ174">
        <f t="shared" si="52"/>
        <v>1</v>
      </c>
      <c r="AK174">
        <f t="shared" si="52"/>
        <v>1</v>
      </c>
      <c r="AL174">
        <f t="shared" si="52"/>
        <v>1</v>
      </c>
      <c r="AM174">
        <f t="shared" si="52"/>
        <v>1</v>
      </c>
      <c r="AN174">
        <f t="shared" si="52"/>
        <v>1</v>
      </c>
      <c r="AO174">
        <f t="shared" si="52"/>
        <v>1</v>
      </c>
      <c r="AP174">
        <f t="shared" si="52"/>
        <v>1</v>
      </c>
      <c r="AQ174">
        <f t="shared" si="52"/>
        <v>1</v>
      </c>
      <c r="AR174">
        <f t="shared" si="52"/>
        <v>1</v>
      </c>
      <c r="AS174">
        <f t="shared" si="52"/>
        <v>1</v>
      </c>
      <c r="AT174">
        <f t="shared" si="52"/>
        <v>1</v>
      </c>
      <c r="AU174">
        <f t="shared" si="51"/>
        <v>1</v>
      </c>
      <c r="AV174">
        <f t="shared" si="51"/>
        <v>1</v>
      </c>
      <c r="AW174">
        <f t="shared" si="51"/>
        <v>1</v>
      </c>
      <c r="AX174">
        <f t="shared" si="51"/>
        <v>1</v>
      </c>
      <c r="AY174">
        <f t="shared" si="51"/>
        <v>1</v>
      </c>
      <c r="AZ174">
        <f t="shared" si="51"/>
        <v>1</v>
      </c>
      <c r="BA174">
        <f t="shared" si="51"/>
        <v>1</v>
      </c>
      <c r="BB174">
        <f t="shared" si="51"/>
        <v>1</v>
      </c>
      <c r="BC174">
        <f t="shared" si="51"/>
        <v>1</v>
      </c>
      <c r="BD174">
        <f t="shared" si="51"/>
        <v>1</v>
      </c>
      <c r="BE174">
        <f t="shared" si="51"/>
        <v>1</v>
      </c>
      <c r="BF174">
        <f t="shared" si="51"/>
        <v>1</v>
      </c>
      <c r="BG174">
        <f t="shared" si="51"/>
        <v>1</v>
      </c>
      <c r="BH174">
        <f t="shared" si="51"/>
        <v>1</v>
      </c>
      <c r="BI174">
        <f t="shared" si="51"/>
        <v>1</v>
      </c>
      <c r="BJ174">
        <f t="shared" ref="BJ174:BY186" si="54">+IF(BJ$2&gt;=$E174,1,0)*$C174</f>
        <v>1</v>
      </c>
      <c r="BK174">
        <f t="shared" si="54"/>
        <v>1</v>
      </c>
      <c r="BL174">
        <f t="shared" si="54"/>
        <v>1</v>
      </c>
      <c r="BM174">
        <f t="shared" si="54"/>
        <v>1</v>
      </c>
      <c r="BN174">
        <f t="shared" si="54"/>
        <v>1</v>
      </c>
      <c r="BO174">
        <f t="shared" si="54"/>
        <v>1</v>
      </c>
      <c r="BP174">
        <f t="shared" si="54"/>
        <v>1</v>
      </c>
      <c r="BQ174">
        <f t="shared" si="54"/>
        <v>1</v>
      </c>
      <c r="BR174">
        <f t="shared" si="54"/>
        <v>1</v>
      </c>
      <c r="BS174">
        <f t="shared" si="54"/>
        <v>1</v>
      </c>
      <c r="BT174">
        <f t="shared" si="54"/>
        <v>1</v>
      </c>
      <c r="BU174">
        <f t="shared" si="54"/>
        <v>1</v>
      </c>
      <c r="BV174">
        <f t="shared" si="54"/>
        <v>1</v>
      </c>
      <c r="BW174">
        <f t="shared" si="54"/>
        <v>1</v>
      </c>
      <c r="BX174">
        <f t="shared" si="54"/>
        <v>1</v>
      </c>
      <c r="BY174">
        <f t="shared" si="54"/>
        <v>1</v>
      </c>
      <c r="BZ174">
        <f t="shared" si="37"/>
        <v>1</v>
      </c>
    </row>
    <row r="175" spans="1:78">
      <c r="A175" s="58"/>
      <c r="B175" s="7" t="e">
        <f>+_xlfn.XLOOKUP(I175,#REF!,#REF!)</f>
        <v>#REF!</v>
      </c>
      <c r="C175" s="8">
        <v>1</v>
      </c>
      <c r="D175" s="8" t="str">
        <f t="shared" si="47"/>
        <v>01-MK-26-10</v>
      </c>
      <c r="E175" s="58">
        <v>45658</v>
      </c>
      <c r="F175" s="70"/>
      <c r="G175" s="70"/>
      <c r="H175" s="9" t="s">
        <v>37</v>
      </c>
      <c r="I175" s="66" t="s">
        <v>1014</v>
      </c>
      <c r="J175" s="7" t="str">
        <f>+_xlfn.XLOOKUP(I175,'R4'!B:B,'R4'!C:C)</f>
        <v>AMR - KAMYON - MAN - KH</v>
      </c>
      <c r="P175">
        <f t="shared" si="53"/>
        <v>0</v>
      </c>
      <c r="Q175">
        <f t="shared" si="53"/>
        <v>0</v>
      </c>
      <c r="R175">
        <f t="shared" si="53"/>
        <v>0</v>
      </c>
      <c r="S175">
        <f t="shared" si="53"/>
        <v>0</v>
      </c>
      <c r="T175">
        <f t="shared" si="53"/>
        <v>0</v>
      </c>
      <c r="U175">
        <f t="shared" si="53"/>
        <v>0</v>
      </c>
      <c r="V175">
        <f t="shared" si="53"/>
        <v>0</v>
      </c>
      <c r="W175">
        <f t="shared" si="53"/>
        <v>0</v>
      </c>
      <c r="X175">
        <f t="shared" si="53"/>
        <v>0</v>
      </c>
      <c r="Y175">
        <f t="shared" si="53"/>
        <v>0</v>
      </c>
      <c r="Z175">
        <f t="shared" si="53"/>
        <v>0</v>
      </c>
      <c r="AA175">
        <f t="shared" si="53"/>
        <v>0</v>
      </c>
      <c r="AB175">
        <f t="shared" si="53"/>
        <v>0</v>
      </c>
      <c r="AC175">
        <f t="shared" si="53"/>
        <v>0</v>
      </c>
      <c r="AD175">
        <f t="shared" si="53"/>
        <v>0</v>
      </c>
      <c r="AE175">
        <f t="shared" si="53"/>
        <v>1</v>
      </c>
      <c r="AF175">
        <f t="shared" si="52"/>
        <v>1</v>
      </c>
      <c r="AG175">
        <f t="shared" si="52"/>
        <v>1</v>
      </c>
      <c r="AH175">
        <f t="shared" si="52"/>
        <v>1</v>
      </c>
      <c r="AI175">
        <f t="shared" si="52"/>
        <v>1</v>
      </c>
      <c r="AJ175">
        <f t="shared" si="52"/>
        <v>1</v>
      </c>
      <c r="AK175">
        <f t="shared" si="52"/>
        <v>1</v>
      </c>
      <c r="AL175">
        <f t="shared" si="52"/>
        <v>1</v>
      </c>
      <c r="AM175">
        <f t="shared" si="52"/>
        <v>1</v>
      </c>
      <c r="AN175">
        <f t="shared" si="52"/>
        <v>1</v>
      </c>
      <c r="AO175">
        <f t="shared" si="52"/>
        <v>1</v>
      </c>
      <c r="AP175">
        <f t="shared" si="52"/>
        <v>1</v>
      </c>
      <c r="AQ175">
        <f t="shared" si="52"/>
        <v>1</v>
      </c>
      <c r="AR175">
        <f t="shared" si="52"/>
        <v>1</v>
      </c>
      <c r="AS175">
        <f t="shared" si="52"/>
        <v>1</v>
      </c>
      <c r="AT175">
        <f t="shared" si="52"/>
        <v>1</v>
      </c>
      <c r="AU175">
        <f t="shared" ref="AU175:BJ186" si="55">+IF(AU$2&gt;=$E175,1,0)*$C175</f>
        <v>1</v>
      </c>
      <c r="AV175">
        <f t="shared" si="55"/>
        <v>1</v>
      </c>
      <c r="AW175">
        <f t="shared" si="55"/>
        <v>1</v>
      </c>
      <c r="AX175">
        <f t="shared" si="55"/>
        <v>1</v>
      </c>
      <c r="AY175">
        <f t="shared" si="55"/>
        <v>1</v>
      </c>
      <c r="AZ175">
        <f t="shared" si="55"/>
        <v>1</v>
      </c>
      <c r="BA175">
        <f t="shared" si="55"/>
        <v>1</v>
      </c>
      <c r="BB175">
        <f t="shared" si="55"/>
        <v>1</v>
      </c>
      <c r="BC175">
        <f t="shared" si="55"/>
        <v>1</v>
      </c>
      <c r="BD175">
        <f t="shared" si="55"/>
        <v>1</v>
      </c>
      <c r="BE175">
        <f t="shared" si="55"/>
        <v>1</v>
      </c>
      <c r="BF175">
        <f t="shared" si="55"/>
        <v>1</v>
      </c>
      <c r="BG175">
        <f t="shared" si="55"/>
        <v>1</v>
      </c>
      <c r="BH175">
        <f t="shared" si="55"/>
        <v>1</v>
      </c>
      <c r="BI175">
        <f t="shared" si="55"/>
        <v>1</v>
      </c>
      <c r="BJ175">
        <f t="shared" si="55"/>
        <v>1</v>
      </c>
      <c r="BK175">
        <f t="shared" si="54"/>
        <v>1</v>
      </c>
      <c r="BL175">
        <f t="shared" si="54"/>
        <v>1</v>
      </c>
      <c r="BM175">
        <f t="shared" si="54"/>
        <v>1</v>
      </c>
      <c r="BN175">
        <f t="shared" si="54"/>
        <v>1</v>
      </c>
      <c r="BO175">
        <f t="shared" si="54"/>
        <v>1</v>
      </c>
      <c r="BP175">
        <f t="shared" si="54"/>
        <v>1</v>
      </c>
      <c r="BQ175">
        <f t="shared" si="54"/>
        <v>1</v>
      </c>
      <c r="BR175">
        <f t="shared" si="54"/>
        <v>1</v>
      </c>
      <c r="BS175">
        <f t="shared" si="54"/>
        <v>1</v>
      </c>
      <c r="BT175">
        <f t="shared" si="54"/>
        <v>1</v>
      </c>
      <c r="BU175">
        <f t="shared" si="54"/>
        <v>1</v>
      </c>
      <c r="BV175">
        <f t="shared" si="54"/>
        <v>1</v>
      </c>
      <c r="BW175">
        <f t="shared" si="54"/>
        <v>1</v>
      </c>
      <c r="BX175">
        <f t="shared" si="54"/>
        <v>1</v>
      </c>
      <c r="BY175">
        <f t="shared" si="54"/>
        <v>1</v>
      </c>
      <c r="BZ175">
        <f t="shared" si="37"/>
        <v>1</v>
      </c>
    </row>
    <row r="176" spans="1:78">
      <c r="A176" s="58"/>
      <c r="B176" s="7" t="e">
        <f>+_xlfn.XLOOKUP(I176,#REF!,#REF!)</f>
        <v>#REF!</v>
      </c>
      <c r="C176" s="8">
        <v>1</v>
      </c>
      <c r="D176" s="8" t="str">
        <f t="shared" si="47"/>
        <v>01-MK-26-10</v>
      </c>
      <c r="E176" s="58">
        <v>45658</v>
      </c>
      <c r="F176" s="70"/>
      <c r="G176" s="70"/>
      <c r="H176" s="9" t="s">
        <v>37</v>
      </c>
      <c r="I176" s="66" t="s">
        <v>1017</v>
      </c>
      <c r="J176" s="7" t="str">
        <f>+_xlfn.XLOOKUP(I176,'R4'!B:B,'R4'!C:C)</f>
        <v>AMR - KAMYON - MAN - KH</v>
      </c>
      <c r="P176">
        <f t="shared" si="53"/>
        <v>0</v>
      </c>
      <c r="Q176">
        <f t="shared" si="53"/>
        <v>0</v>
      </c>
      <c r="R176">
        <f t="shared" si="53"/>
        <v>0</v>
      </c>
      <c r="S176">
        <f t="shared" si="53"/>
        <v>0</v>
      </c>
      <c r="T176">
        <f t="shared" si="53"/>
        <v>0</v>
      </c>
      <c r="U176">
        <f t="shared" si="53"/>
        <v>0</v>
      </c>
      <c r="V176">
        <f t="shared" si="53"/>
        <v>0</v>
      </c>
      <c r="W176">
        <f t="shared" si="53"/>
        <v>0</v>
      </c>
      <c r="X176">
        <f t="shared" si="53"/>
        <v>0</v>
      </c>
      <c r="Y176">
        <f t="shared" si="53"/>
        <v>0</v>
      </c>
      <c r="Z176">
        <f t="shared" si="53"/>
        <v>0</v>
      </c>
      <c r="AA176">
        <f t="shared" si="53"/>
        <v>0</v>
      </c>
      <c r="AB176">
        <f t="shared" si="53"/>
        <v>0</v>
      </c>
      <c r="AC176">
        <f t="shared" si="53"/>
        <v>0</v>
      </c>
      <c r="AD176">
        <f t="shared" si="53"/>
        <v>0</v>
      </c>
      <c r="AE176">
        <f t="shared" si="53"/>
        <v>1</v>
      </c>
      <c r="AF176">
        <f t="shared" si="52"/>
        <v>1</v>
      </c>
      <c r="AG176">
        <f t="shared" si="52"/>
        <v>1</v>
      </c>
      <c r="AH176">
        <f t="shared" si="52"/>
        <v>1</v>
      </c>
      <c r="AI176">
        <f t="shared" si="52"/>
        <v>1</v>
      </c>
      <c r="AJ176">
        <f t="shared" si="52"/>
        <v>1</v>
      </c>
      <c r="AK176">
        <f t="shared" si="52"/>
        <v>1</v>
      </c>
      <c r="AL176">
        <f t="shared" si="52"/>
        <v>1</v>
      </c>
      <c r="AM176">
        <f t="shared" si="52"/>
        <v>1</v>
      </c>
      <c r="AN176">
        <f t="shared" si="52"/>
        <v>1</v>
      </c>
      <c r="AO176">
        <f t="shared" si="52"/>
        <v>1</v>
      </c>
      <c r="AP176">
        <f t="shared" si="52"/>
        <v>1</v>
      </c>
      <c r="AQ176">
        <f t="shared" si="52"/>
        <v>1</v>
      </c>
      <c r="AR176">
        <f t="shared" si="52"/>
        <v>1</v>
      </c>
      <c r="AS176">
        <f t="shared" si="52"/>
        <v>1</v>
      </c>
      <c r="AT176">
        <f t="shared" si="52"/>
        <v>1</v>
      </c>
      <c r="AU176">
        <f t="shared" si="55"/>
        <v>1</v>
      </c>
      <c r="AV176">
        <f t="shared" si="55"/>
        <v>1</v>
      </c>
      <c r="AW176">
        <f t="shared" si="55"/>
        <v>1</v>
      </c>
      <c r="AX176">
        <f t="shared" si="55"/>
        <v>1</v>
      </c>
      <c r="AY176">
        <f t="shared" si="55"/>
        <v>1</v>
      </c>
      <c r="AZ176">
        <f t="shared" si="55"/>
        <v>1</v>
      </c>
      <c r="BA176">
        <f t="shared" si="55"/>
        <v>1</v>
      </c>
      <c r="BB176">
        <f t="shared" si="55"/>
        <v>1</v>
      </c>
      <c r="BC176">
        <f t="shared" si="55"/>
        <v>1</v>
      </c>
      <c r="BD176">
        <f t="shared" si="55"/>
        <v>1</v>
      </c>
      <c r="BE176">
        <f t="shared" si="55"/>
        <v>1</v>
      </c>
      <c r="BF176">
        <f t="shared" si="55"/>
        <v>1</v>
      </c>
      <c r="BG176">
        <f t="shared" si="55"/>
        <v>1</v>
      </c>
      <c r="BH176">
        <f t="shared" si="55"/>
        <v>1</v>
      </c>
      <c r="BI176">
        <f t="shared" si="55"/>
        <v>1</v>
      </c>
      <c r="BJ176">
        <f t="shared" si="55"/>
        <v>1</v>
      </c>
      <c r="BK176">
        <f t="shared" si="54"/>
        <v>1</v>
      </c>
      <c r="BL176">
        <f t="shared" si="54"/>
        <v>1</v>
      </c>
      <c r="BM176">
        <f t="shared" si="54"/>
        <v>1</v>
      </c>
      <c r="BN176">
        <f t="shared" si="54"/>
        <v>1</v>
      </c>
      <c r="BO176">
        <f t="shared" si="54"/>
        <v>1</v>
      </c>
      <c r="BP176">
        <f t="shared" si="54"/>
        <v>1</v>
      </c>
      <c r="BQ176">
        <f t="shared" si="54"/>
        <v>1</v>
      </c>
      <c r="BR176">
        <f t="shared" si="54"/>
        <v>1</v>
      </c>
      <c r="BS176">
        <f t="shared" si="54"/>
        <v>1</v>
      </c>
      <c r="BT176">
        <f t="shared" si="54"/>
        <v>1</v>
      </c>
      <c r="BU176">
        <f t="shared" si="54"/>
        <v>1</v>
      </c>
      <c r="BV176">
        <f t="shared" si="54"/>
        <v>1</v>
      </c>
      <c r="BW176">
        <f t="shared" si="54"/>
        <v>1</v>
      </c>
      <c r="BX176">
        <f t="shared" si="54"/>
        <v>1</v>
      </c>
      <c r="BY176">
        <f t="shared" si="54"/>
        <v>1</v>
      </c>
      <c r="BZ176">
        <f t="shared" si="37"/>
        <v>1</v>
      </c>
    </row>
    <row r="177" spans="1:78">
      <c r="A177" s="58"/>
      <c r="B177" s="7" t="e">
        <f>+_xlfn.XLOOKUP(I177,#REF!,#REF!)</f>
        <v>#REF!</v>
      </c>
      <c r="C177" s="8">
        <v>1</v>
      </c>
      <c r="D177" s="8" t="str">
        <f t="shared" si="47"/>
        <v>01-MK-26-10</v>
      </c>
      <c r="E177" s="58">
        <v>45689</v>
      </c>
      <c r="F177" s="70"/>
      <c r="G177" s="70"/>
      <c r="H177" s="9" t="s">
        <v>37</v>
      </c>
      <c r="I177" s="66" t="s">
        <v>1020</v>
      </c>
      <c r="J177" s="7" t="str">
        <f>+_xlfn.XLOOKUP(I177,'R4'!B:B,'R4'!C:C)</f>
        <v>AMR - KAMYON - MAN - KH</v>
      </c>
      <c r="P177">
        <f t="shared" si="53"/>
        <v>0</v>
      </c>
      <c r="Q177">
        <f t="shared" si="53"/>
        <v>0</v>
      </c>
      <c r="R177">
        <f t="shared" si="53"/>
        <v>0</v>
      </c>
      <c r="S177">
        <f t="shared" si="53"/>
        <v>0</v>
      </c>
      <c r="T177">
        <f t="shared" si="53"/>
        <v>0</v>
      </c>
      <c r="U177">
        <f t="shared" si="53"/>
        <v>0</v>
      </c>
      <c r="V177">
        <f t="shared" si="53"/>
        <v>0</v>
      </c>
      <c r="W177">
        <f t="shared" si="53"/>
        <v>0</v>
      </c>
      <c r="X177">
        <f t="shared" si="53"/>
        <v>0</v>
      </c>
      <c r="Y177">
        <f t="shared" si="53"/>
        <v>0</v>
      </c>
      <c r="Z177">
        <f t="shared" si="53"/>
        <v>0</v>
      </c>
      <c r="AA177">
        <f t="shared" si="53"/>
        <v>0</v>
      </c>
      <c r="AB177">
        <f t="shared" si="53"/>
        <v>0</v>
      </c>
      <c r="AC177">
        <f t="shared" si="53"/>
        <v>0</v>
      </c>
      <c r="AD177">
        <f t="shared" si="53"/>
        <v>0</v>
      </c>
      <c r="AE177">
        <f t="shared" si="53"/>
        <v>0</v>
      </c>
      <c r="AF177">
        <f t="shared" si="52"/>
        <v>1</v>
      </c>
      <c r="AG177">
        <f t="shared" si="52"/>
        <v>1</v>
      </c>
      <c r="AH177">
        <f t="shared" si="52"/>
        <v>1</v>
      </c>
      <c r="AI177">
        <f t="shared" si="52"/>
        <v>1</v>
      </c>
      <c r="AJ177">
        <f t="shared" si="52"/>
        <v>1</v>
      </c>
      <c r="AK177">
        <f t="shared" si="52"/>
        <v>1</v>
      </c>
      <c r="AL177">
        <f t="shared" si="52"/>
        <v>1</v>
      </c>
      <c r="AM177">
        <f t="shared" si="52"/>
        <v>1</v>
      </c>
      <c r="AN177">
        <f t="shared" si="52"/>
        <v>1</v>
      </c>
      <c r="AO177">
        <f t="shared" si="52"/>
        <v>1</v>
      </c>
      <c r="AP177">
        <f t="shared" si="52"/>
        <v>1</v>
      </c>
      <c r="AQ177">
        <f t="shared" si="52"/>
        <v>1</v>
      </c>
      <c r="AR177">
        <f t="shared" si="52"/>
        <v>1</v>
      </c>
      <c r="AS177">
        <f t="shared" si="52"/>
        <v>1</v>
      </c>
      <c r="AT177">
        <f t="shared" si="52"/>
        <v>1</v>
      </c>
      <c r="AU177">
        <f t="shared" si="55"/>
        <v>1</v>
      </c>
      <c r="AV177">
        <f t="shared" si="55"/>
        <v>1</v>
      </c>
      <c r="AW177">
        <f t="shared" si="55"/>
        <v>1</v>
      </c>
      <c r="AX177">
        <f t="shared" si="55"/>
        <v>1</v>
      </c>
      <c r="AY177">
        <f t="shared" si="55"/>
        <v>1</v>
      </c>
      <c r="AZ177">
        <f t="shared" si="55"/>
        <v>1</v>
      </c>
      <c r="BA177">
        <f t="shared" si="55"/>
        <v>1</v>
      </c>
      <c r="BB177">
        <f t="shared" si="55"/>
        <v>1</v>
      </c>
      <c r="BC177">
        <f t="shared" si="55"/>
        <v>1</v>
      </c>
      <c r="BD177">
        <f t="shared" si="55"/>
        <v>1</v>
      </c>
      <c r="BE177">
        <f t="shared" si="55"/>
        <v>1</v>
      </c>
      <c r="BF177">
        <f t="shared" si="55"/>
        <v>1</v>
      </c>
      <c r="BG177">
        <f t="shared" si="55"/>
        <v>1</v>
      </c>
      <c r="BH177">
        <f t="shared" si="55"/>
        <v>1</v>
      </c>
      <c r="BI177">
        <f t="shared" si="55"/>
        <v>1</v>
      </c>
      <c r="BJ177">
        <f t="shared" si="55"/>
        <v>1</v>
      </c>
      <c r="BK177">
        <f t="shared" si="54"/>
        <v>1</v>
      </c>
      <c r="BL177">
        <f t="shared" si="54"/>
        <v>1</v>
      </c>
      <c r="BM177">
        <f t="shared" si="54"/>
        <v>1</v>
      </c>
      <c r="BN177">
        <f t="shared" si="54"/>
        <v>1</v>
      </c>
      <c r="BO177">
        <f t="shared" si="54"/>
        <v>1</v>
      </c>
      <c r="BP177">
        <f t="shared" si="54"/>
        <v>1</v>
      </c>
      <c r="BQ177">
        <f t="shared" si="54"/>
        <v>1</v>
      </c>
      <c r="BR177">
        <f t="shared" si="54"/>
        <v>1</v>
      </c>
      <c r="BS177">
        <f t="shared" si="54"/>
        <v>1</v>
      </c>
      <c r="BT177">
        <f t="shared" si="54"/>
        <v>1</v>
      </c>
      <c r="BU177">
        <f t="shared" si="54"/>
        <v>1</v>
      </c>
      <c r="BV177">
        <f t="shared" si="54"/>
        <v>1</v>
      </c>
      <c r="BW177">
        <f t="shared" si="54"/>
        <v>1</v>
      </c>
      <c r="BX177">
        <f t="shared" si="54"/>
        <v>1</v>
      </c>
      <c r="BY177">
        <f t="shared" si="54"/>
        <v>1</v>
      </c>
      <c r="BZ177">
        <f t="shared" si="37"/>
        <v>1</v>
      </c>
    </row>
    <row r="178" spans="1:78">
      <c r="A178" s="58"/>
      <c r="B178" s="7" t="e">
        <f>+_xlfn.XLOOKUP(I178,#REF!,#REF!)</f>
        <v>#REF!</v>
      </c>
      <c r="C178" s="8">
        <v>1</v>
      </c>
      <c r="D178" s="8" t="str">
        <f t="shared" si="47"/>
        <v>01-MK-26-10</v>
      </c>
      <c r="E178" s="58">
        <v>45689</v>
      </c>
      <c r="F178" s="70"/>
      <c r="G178" s="70"/>
      <c r="H178" s="9" t="s">
        <v>37</v>
      </c>
      <c r="I178" s="66" t="s">
        <v>1023</v>
      </c>
      <c r="J178" s="7" t="str">
        <f>+_xlfn.XLOOKUP(I178,'R4'!B:B,'R4'!C:C)</f>
        <v>AMR - KAMYON - MAN - KH</v>
      </c>
      <c r="P178">
        <f t="shared" si="53"/>
        <v>0</v>
      </c>
      <c r="Q178">
        <f t="shared" si="53"/>
        <v>0</v>
      </c>
      <c r="R178">
        <f t="shared" si="53"/>
        <v>0</v>
      </c>
      <c r="S178">
        <f t="shared" si="53"/>
        <v>0</v>
      </c>
      <c r="T178">
        <f t="shared" si="53"/>
        <v>0</v>
      </c>
      <c r="U178">
        <f t="shared" si="53"/>
        <v>0</v>
      </c>
      <c r="V178">
        <f t="shared" si="53"/>
        <v>0</v>
      </c>
      <c r="W178">
        <f t="shared" si="53"/>
        <v>0</v>
      </c>
      <c r="X178">
        <f t="shared" si="53"/>
        <v>0</v>
      </c>
      <c r="Y178">
        <f t="shared" si="53"/>
        <v>0</v>
      </c>
      <c r="Z178">
        <f t="shared" si="53"/>
        <v>0</v>
      </c>
      <c r="AA178">
        <f t="shared" si="53"/>
        <v>0</v>
      </c>
      <c r="AB178">
        <f t="shared" si="53"/>
        <v>0</v>
      </c>
      <c r="AC178">
        <f t="shared" si="53"/>
        <v>0</v>
      </c>
      <c r="AD178">
        <f t="shared" si="53"/>
        <v>0</v>
      </c>
      <c r="AE178">
        <f t="shared" si="53"/>
        <v>0</v>
      </c>
      <c r="AF178">
        <f t="shared" si="52"/>
        <v>1</v>
      </c>
      <c r="AG178">
        <f t="shared" si="52"/>
        <v>1</v>
      </c>
      <c r="AH178">
        <f t="shared" si="52"/>
        <v>1</v>
      </c>
      <c r="AI178">
        <f t="shared" si="52"/>
        <v>1</v>
      </c>
      <c r="AJ178">
        <f t="shared" si="52"/>
        <v>1</v>
      </c>
      <c r="AK178">
        <f t="shared" si="52"/>
        <v>1</v>
      </c>
      <c r="AL178">
        <f t="shared" si="52"/>
        <v>1</v>
      </c>
      <c r="AM178">
        <f t="shared" si="52"/>
        <v>1</v>
      </c>
      <c r="AN178">
        <f t="shared" si="52"/>
        <v>1</v>
      </c>
      <c r="AO178">
        <f t="shared" si="52"/>
        <v>1</v>
      </c>
      <c r="AP178">
        <f t="shared" si="52"/>
        <v>1</v>
      </c>
      <c r="AQ178">
        <f t="shared" si="52"/>
        <v>1</v>
      </c>
      <c r="AR178">
        <f t="shared" si="52"/>
        <v>1</v>
      </c>
      <c r="AS178">
        <f t="shared" si="52"/>
        <v>1</v>
      </c>
      <c r="AT178">
        <f t="shared" si="52"/>
        <v>1</v>
      </c>
      <c r="AU178">
        <f t="shared" si="55"/>
        <v>1</v>
      </c>
      <c r="AV178">
        <f t="shared" si="55"/>
        <v>1</v>
      </c>
      <c r="AW178">
        <f t="shared" si="55"/>
        <v>1</v>
      </c>
      <c r="AX178">
        <f t="shared" si="55"/>
        <v>1</v>
      </c>
      <c r="AY178">
        <f t="shared" si="55"/>
        <v>1</v>
      </c>
      <c r="AZ178">
        <f t="shared" si="55"/>
        <v>1</v>
      </c>
      <c r="BA178">
        <f t="shared" si="55"/>
        <v>1</v>
      </c>
      <c r="BB178">
        <f t="shared" si="55"/>
        <v>1</v>
      </c>
      <c r="BC178">
        <f t="shared" si="55"/>
        <v>1</v>
      </c>
      <c r="BD178">
        <f t="shared" si="55"/>
        <v>1</v>
      </c>
      <c r="BE178">
        <f t="shared" si="55"/>
        <v>1</v>
      </c>
      <c r="BF178">
        <f t="shared" si="55"/>
        <v>1</v>
      </c>
      <c r="BG178">
        <f t="shared" si="55"/>
        <v>1</v>
      </c>
      <c r="BH178">
        <f t="shared" si="55"/>
        <v>1</v>
      </c>
      <c r="BI178">
        <f t="shared" si="55"/>
        <v>1</v>
      </c>
      <c r="BJ178">
        <f t="shared" si="55"/>
        <v>1</v>
      </c>
      <c r="BK178">
        <f t="shared" si="54"/>
        <v>1</v>
      </c>
      <c r="BL178">
        <f t="shared" si="54"/>
        <v>1</v>
      </c>
      <c r="BM178">
        <f t="shared" si="54"/>
        <v>1</v>
      </c>
      <c r="BN178">
        <f t="shared" si="54"/>
        <v>1</v>
      </c>
      <c r="BO178">
        <f t="shared" si="54"/>
        <v>1</v>
      </c>
      <c r="BP178">
        <f t="shared" si="54"/>
        <v>1</v>
      </c>
      <c r="BQ178">
        <f t="shared" si="54"/>
        <v>1</v>
      </c>
      <c r="BR178">
        <f t="shared" si="54"/>
        <v>1</v>
      </c>
      <c r="BS178">
        <f t="shared" si="54"/>
        <v>1</v>
      </c>
      <c r="BT178">
        <f t="shared" si="54"/>
        <v>1</v>
      </c>
      <c r="BU178">
        <f t="shared" si="54"/>
        <v>1</v>
      </c>
      <c r="BV178">
        <f t="shared" si="54"/>
        <v>1</v>
      </c>
      <c r="BW178">
        <f t="shared" si="54"/>
        <v>1</v>
      </c>
      <c r="BX178">
        <f t="shared" si="54"/>
        <v>1</v>
      </c>
      <c r="BY178">
        <f t="shared" si="54"/>
        <v>1</v>
      </c>
      <c r="BZ178">
        <f t="shared" si="37"/>
        <v>1</v>
      </c>
    </row>
    <row r="179" spans="1:78">
      <c r="A179" s="58"/>
      <c r="B179" s="7" t="e">
        <f>+_xlfn.XLOOKUP(I179,#REF!,#REF!)</f>
        <v>#REF!</v>
      </c>
      <c r="C179" s="8">
        <v>1</v>
      </c>
      <c r="D179" s="8" t="str">
        <f t="shared" si="47"/>
        <v>01-MK-26-10</v>
      </c>
      <c r="E179" s="58">
        <v>45689</v>
      </c>
      <c r="F179" s="70"/>
      <c r="G179" s="70"/>
      <c r="H179" s="9" t="s">
        <v>37</v>
      </c>
      <c r="I179" s="66" t="s">
        <v>1026</v>
      </c>
      <c r="J179" s="7" t="str">
        <f>+_xlfn.XLOOKUP(I179,'R4'!B:B,'R4'!C:C)</f>
        <v>AMR - KAMYON - MAN - KH</v>
      </c>
      <c r="P179">
        <f t="shared" si="53"/>
        <v>0</v>
      </c>
      <c r="Q179">
        <f t="shared" si="53"/>
        <v>0</v>
      </c>
      <c r="R179">
        <f t="shared" si="53"/>
        <v>0</v>
      </c>
      <c r="S179">
        <f t="shared" si="53"/>
        <v>0</v>
      </c>
      <c r="T179">
        <f t="shared" si="53"/>
        <v>0</v>
      </c>
      <c r="U179">
        <f t="shared" si="53"/>
        <v>0</v>
      </c>
      <c r="V179">
        <f t="shared" si="53"/>
        <v>0</v>
      </c>
      <c r="W179">
        <f t="shared" si="53"/>
        <v>0</v>
      </c>
      <c r="X179">
        <f t="shared" si="53"/>
        <v>0</v>
      </c>
      <c r="Y179">
        <f t="shared" si="53"/>
        <v>0</v>
      </c>
      <c r="Z179">
        <f t="shared" si="53"/>
        <v>0</v>
      </c>
      <c r="AA179">
        <f t="shared" si="53"/>
        <v>0</v>
      </c>
      <c r="AB179">
        <f t="shared" si="53"/>
        <v>0</v>
      </c>
      <c r="AC179">
        <f t="shared" si="53"/>
        <v>0</v>
      </c>
      <c r="AD179">
        <f t="shared" si="53"/>
        <v>0</v>
      </c>
      <c r="AE179">
        <f t="shared" si="53"/>
        <v>0</v>
      </c>
      <c r="AF179">
        <f t="shared" si="52"/>
        <v>1</v>
      </c>
      <c r="AG179">
        <f t="shared" si="52"/>
        <v>1</v>
      </c>
      <c r="AH179">
        <f t="shared" si="52"/>
        <v>1</v>
      </c>
      <c r="AI179">
        <f t="shared" si="52"/>
        <v>1</v>
      </c>
      <c r="AJ179">
        <f t="shared" si="52"/>
        <v>1</v>
      </c>
      <c r="AK179">
        <f t="shared" si="52"/>
        <v>1</v>
      </c>
      <c r="AL179">
        <f t="shared" si="52"/>
        <v>1</v>
      </c>
      <c r="AM179">
        <f t="shared" si="52"/>
        <v>1</v>
      </c>
      <c r="AN179">
        <f t="shared" si="52"/>
        <v>1</v>
      </c>
      <c r="AO179">
        <f t="shared" si="52"/>
        <v>1</v>
      </c>
      <c r="AP179">
        <f t="shared" si="52"/>
        <v>1</v>
      </c>
      <c r="AQ179">
        <f t="shared" si="52"/>
        <v>1</v>
      </c>
      <c r="AR179">
        <f t="shared" si="52"/>
        <v>1</v>
      </c>
      <c r="AS179">
        <f t="shared" si="52"/>
        <v>1</v>
      </c>
      <c r="AT179">
        <f t="shared" si="52"/>
        <v>1</v>
      </c>
      <c r="AU179">
        <f t="shared" si="55"/>
        <v>1</v>
      </c>
      <c r="AV179">
        <f t="shared" si="55"/>
        <v>1</v>
      </c>
      <c r="AW179">
        <f t="shared" si="55"/>
        <v>1</v>
      </c>
      <c r="AX179">
        <f t="shared" si="55"/>
        <v>1</v>
      </c>
      <c r="AY179">
        <f t="shared" si="55"/>
        <v>1</v>
      </c>
      <c r="AZ179">
        <f t="shared" si="55"/>
        <v>1</v>
      </c>
      <c r="BA179">
        <f t="shared" si="55"/>
        <v>1</v>
      </c>
      <c r="BB179">
        <f t="shared" si="55"/>
        <v>1</v>
      </c>
      <c r="BC179">
        <f t="shared" si="55"/>
        <v>1</v>
      </c>
      <c r="BD179">
        <f t="shared" si="55"/>
        <v>1</v>
      </c>
      <c r="BE179">
        <f t="shared" si="55"/>
        <v>1</v>
      </c>
      <c r="BF179">
        <f t="shared" si="55"/>
        <v>1</v>
      </c>
      <c r="BG179">
        <f t="shared" si="55"/>
        <v>1</v>
      </c>
      <c r="BH179">
        <f t="shared" si="55"/>
        <v>1</v>
      </c>
      <c r="BI179">
        <f t="shared" si="55"/>
        <v>1</v>
      </c>
      <c r="BJ179">
        <f t="shared" si="55"/>
        <v>1</v>
      </c>
      <c r="BK179">
        <f t="shared" si="54"/>
        <v>1</v>
      </c>
      <c r="BL179">
        <f t="shared" si="54"/>
        <v>1</v>
      </c>
      <c r="BM179">
        <f t="shared" si="54"/>
        <v>1</v>
      </c>
      <c r="BN179">
        <f t="shared" si="54"/>
        <v>1</v>
      </c>
      <c r="BO179">
        <f t="shared" si="54"/>
        <v>1</v>
      </c>
      <c r="BP179">
        <f t="shared" si="54"/>
        <v>1</v>
      </c>
      <c r="BQ179">
        <f t="shared" si="54"/>
        <v>1</v>
      </c>
      <c r="BR179">
        <f t="shared" si="54"/>
        <v>1</v>
      </c>
      <c r="BS179">
        <f t="shared" si="54"/>
        <v>1</v>
      </c>
      <c r="BT179">
        <f t="shared" si="54"/>
        <v>1</v>
      </c>
      <c r="BU179">
        <f t="shared" si="54"/>
        <v>1</v>
      </c>
      <c r="BV179">
        <f t="shared" si="54"/>
        <v>1</v>
      </c>
      <c r="BW179">
        <f t="shared" si="54"/>
        <v>1</v>
      </c>
      <c r="BX179">
        <f t="shared" si="54"/>
        <v>1</v>
      </c>
      <c r="BY179">
        <f t="shared" si="54"/>
        <v>1</v>
      </c>
      <c r="BZ179">
        <f t="shared" si="37"/>
        <v>1</v>
      </c>
    </row>
    <row r="180" spans="1:78">
      <c r="A180" s="58"/>
      <c r="B180" s="7" t="e">
        <f>+_xlfn.XLOOKUP(I180,#REF!,#REF!)</f>
        <v>#REF!</v>
      </c>
      <c r="C180" s="8">
        <v>1</v>
      </c>
      <c r="D180" s="8" t="str">
        <f t="shared" si="47"/>
        <v>01-MK-26-10</v>
      </c>
      <c r="E180" s="58">
        <v>45689</v>
      </c>
      <c r="F180" s="70"/>
      <c r="G180" s="70"/>
      <c r="H180" s="9" t="s">
        <v>37</v>
      </c>
      <c r="I180" s="66" t="s">
        <v>1029</v>
      </c>
      <c r="J180" s="7" t="str">
        <f>+_xlfn.XLOOKUP(I180,'R4'!B:B,'R4'!C:C)</f>
        <v>AMR - KAMYON - MAN - KH</v>
      </c>
      <c r="P180">
        <f t="shared" si="53"/>
        <v>0</v>
      </c>
      <c r="Q180">
        <f t="shared" si="53"/>
        <v>0</v>
      </c>
      <c r="R180">
        <f t="shared" si="53"/>
        <v>0</v>
      </c>
      <c r="S180">
        <f t="shared" si="53"/>
        <v>0</v>
      </c>
      <c r="T180">
        <f t="shared" si="53"/>
        <v>0</v>
      </c>
      <c r="U180">
        <f t="shared" si="53"/>
        <v>0</v>
      </c>
      <c r="V180">
        <f t="shared" si="53"/>
        <v>0</v>
      </c>
      <c r="W180">
        <f t="shared" si="53"/>
        <v>0</v>
      </c>
      <c r="X180">
        <f t="shared" si="53"/>
        <v>0</v>
      </c>
      <c r="Y180">
        <f t="shared" si="53"/>
        <v>0</v>
      </c>
      <c r="Z180">
        <f t="shared" si="53"/>
        <v>0</v>
      </c>
      <c r="AA180">
        <f t="shared" si="53"/>
        <v>0</v>
      </c>
      <c r="AB180">
        <f t="shared" si="53"/>
        <v>0</v>
      </c>
      <c r="AC180">
        <f t="shared" si="53"/>
        <v>0</v>
      </c>
      <c r="AD180">
        <f t="shared" si="53"/>
        <v>0</v>
      </c>
      <c r="AE180">
        <f t="shared" si="53"/>
        <v>0</v>
      </c>
      <c r="AF180">
        <f t="shared" si="52"/>
        <v>1</v>
      </c>
      <c r="AG180">
        <f t="shared" si="52"/>
        <v>1</v>
      </c>
      <c r="AH180">
        <f t="shared" si="52"/>
        <v>1</v>
      </c>
      <c r="AI180">
        <f t="shared" si="52"/>
        <v>1</v>
      </c>
      <c r="AJ180">
        <f t="shared" si="52"/>
        <v>1</v>
      </c>
      <c r="AK180">
        <f t="shared" si="52"/>
        <v>1</v>
      </c>
      <c r="AL180">
        <f t="shared" si="52"/>
        <v>1</v>
      </c>
      <c r="AM180">
        <f t="shared" si="52"/>
        <v>1</v>
      </c>
      <c r="AN180">
        <f t="shared" si="52"/>
        <v>1</v>
      </c>
      <c r="AO180">
        <f t="shared" si="52"/>
        <v>1</v>
      </c>
      <c r="AP180">
        <f t="shared" si="52"/>
        <v>1</v>
      </c>
      <c r="AQ180">
        <f t="shared" si="52"/>
        <v>1</v>
      </c>
      <c r="AR180">
        <f t="shared" si="52"/>
        <v>1</v>
      </c>
      <c r="AS180">
        <f t="shared" si="52"/>
        <v>1</v>
      </c>
      <c r="AT180">
        <f t="shared" si="52"/>
        <v>1</v>
      </c>
      <c r="AU180">
        <f t="shared" si="55"/>
        <v>1</v>
      </c>
      <c r="AV180">
        <f t="shared" si="55"/>
        <v>1</v>
      </c>
      <c r="AW180">
        <f t="shared" si="55"/>
        <v>1</v>
      </c>
      <c r="AX180">
        <f t="shared" si="55"/>
        <v>1</v>
      </c>
      <c r="AY180">
        <f t="shared" si="55"/>
        <v>1</v>
      </c>
      <c r="AZ180">
        <f t="shared" si="55"/>
        <v>1</v>
      </c>
      <c r="BA180">
        <f t="shared" si="55"/>
        <v>1</v>
      </c>
      <c r="BB180">
        <f t="shared" si="55"/>
        <v>1</v>
      </c>
      <c r="BC180">
        <f t="shared" si="55"/>
        <v>1</v>
      </c>
      <c r="BD180">
        <f t="shared" si="55"/>
        <v>1</v>
      </c>
      <c r="BE180">
        <f t="shared" si="55"/>
        <v>1</v>
      </c>
      <c r="BF180">
        <f t="shared" si="55"/>
        <v>1</v>
      </c>
      <c r="BG180">
        <f t="shared" si="55"/>
        <v>1</v>
      </c>
      <c r="BH180">
        <f t="shared" si="55"/>
        <v>1</v>
      </c>
      <c r="BI180">
        <f t="shared" si="55"/>
        <v>1</v>
      </c>
      <c r="BJ180">
        <f t="shared" si="55"/>
        <v>1</v>
      </c>
      <c r="BK180">
        <f t="shared" si="54"/>
        <v>1</v>
      </c>
      <c r="BL180">
        <f t="shared" si="54"/>
        <v>1</v>
      </c>
      <c r="BM180">
        <f t="shared" si="54"/>
        <v>1</v>
      </c>
      <c r="BN180">
        <f t="shared" si="54"/>
        <v>1</v>
      </c>
      <c r="BO180">
        <f t="shared" si="54"/>
        <v>1</v>
      </c>
      <c r="BP180">
        <f t="shared" si="54"/>
        <v>1</v>
      </c>
      <c r="BQ180">
        <f t="shared" si="54"/>
        <v>1</v>
      </c>
      <c r="BR180">
        <f t="shared" si="54"/>
        <v>1</v>
      </c>
      <c r="BS180">
        <f t="shared" si="54"/>
        <v>1</v>
      </c>
      <c r="BT180">
        <f t="shared" si="54"/>
        <v>1</v>
      </c>
      <c r="BU180">
        <f t="shared" si="54"/>
        <v>1</v>
      </c>
      <c r="BV180">
        <f t="shared" si="54"/>
        <v>1</v>
      </c>
      <c r="BW180">
        <f t="shared" si="54"/>
        <v>1</v>
      </c>
      <c r="BX180">
        <f t="shared" si="54"/>
        <v>1</v>
      </c>
      <c r="BY180">
        <f t="shared" si="54"/>
        <v>1</v>
      </c>
      <c r="BZ180">
        <f t="shared" si="37"/>
        <v>1</v>
      </c>
    </row>
    <row r="181" spans="1:78">
      <c r="A181" s="58"/>
      <c r="B181" s="7" t="e">
        <f>+_xlfn.XLOOKUP(I181,#REF!,#REF!)</f>
        <v>#REF!</v>
      </c>
      <c r="C181" s="8">
        <v>1</v>
      </c>
      <c r="D181" s="8" t="str">
        <f t="shared" si="47"/>
        <v>01-MK-26-10</v>
      </c>
      <c r="E181" s="58">
        <v>45689</v>
      </c>
      <c r="F181" s="70"/>
      <c r="G181" s="70"/>
      <c r="H181" s="9" t="s">
        <v>37</v>
      </c>
      <c r="I181" s="66" t="s">
        <v>1032</v>
      </c>
      <c r="J181" s="7" t="str">
        <f>+_xlfn.XLOOKUP(I181,'R4'!B:B,'R4'!C:C)</f>
        <v>AMR - KAMYON - MAN - KH</v>
      </c>
      <c r="P181">
        <f t="shared" si="53"/>
        <v>0</v>
      </c>
      <c r="Q181">
        <f t="shared" si="53"/>
        <v>0</v>
      </c>
      <c r="R181">
        <f t="shared" si="53"/>
        <v>0</v>
      </c>
      <c r="S181">
        <f t="shared" si="53"/>
        <v>0</v>
      </c>
      <c r="T181">
        <f t="shared" si="53"/>
        <v>0</v>
      </c>
      <c r="U181">
        <f t="shared" si="53"/>
        <v>0</v>
      </c>
      <c r="V181">
        <f t="shared" si="53"/>
        <v>0</v>
      </c>
      <c r="W181">
        <f t="shared" si="53"/>
        <v>0</v>
      </c>
      <c r="X181">
        <f t="shared" si="53"/>
        <v>0</v>
      </c>
      <c r="Y181">
        <f t="shared" si="53"/>
        <v>0</v>
      </c>
      <c r="Z181">
        <f t="shared" si="53"/>
        <v>0</v>
      </c>
      <c r="AA181">
        <f t="shared" si="53"/>
        <v>0</v>
      </c>
      <c r="AB181">
        <f t="shared" si="53"/>
        <v>0</v>
      </c>
      <c r="AC181">
        <f t="shared" si="53"/>
        <v>0</v>
      </c>
      <c r="AD181">
        <f t="shared" si="53"/>
        <v>0</v>
      </c>
      <c r="AE181">
        <f t="shared" si="53"/>
        <v>0</v>
      </c>
      <c r="AF181">
        <f t="shared" si="52"/>
        <v>1</v>
      </c>
      <c r="AG181">
        <f t="shared" si="52"/>
        <v>1</v>
      </c>
      <c r="AH181">
        <f t="shared" si="52"/>
        <v>1</v>
      </c>
      <c r="AI181">
        <f t="shared" si="52"/>
        <v>1</v>
      </c>
      <c r="AJ181">
        <f t="shared" si="52"/>
        <v>1</v>
      </c>
      <c r="AK181">
        <f t="shared" si="52"/>
        <v>1</v>
      </c>
      <c r="AL181">
        <f t="shared" si="52"/>
        <v>1</v>
      </c>
      <c r="AM181">
        <f t="shared" si="52"/>
        <v>1</v>
      </c>
      <c r="AN181">
        <f t="shared" si="52"/>
        <v>1</v>
      </c>
      <c r="AO181">
        <f t="shared" si="52"/>
        <v>1</v>
      </c>
      <c r="AP181">
        <f t="shared" si="52"/>
        <v>1</v>
      </c>
      <c r="AQ181">
        <f t="shared" si="52"/>
        <v>1</v>
      </c>
      <c r="AR181">
        <f t="shared" si="52"/>
        <v>1</v>
      </c>
      <c r="AS181">
        <f t="shared" si="52"/>
        <v>1</v>
      </c>
      <c r="AT181">
        <f t="shared" si="52"/>
        <v>1</v>
      </c>
      <c r="AU181">
        <f t="shared" si="55"/>
        <v>1</v>
      </c>
      <c r="AV181">
        <f t="shared" si="55"/>
        <v>1</v>
      </c>
      <c r="AW181">
        <f t="shared" si="55"/>
        <v>1</v>
      </c>
      <c r="AX181">
        <f t="shared" si="55"/>
        <v>1</v>
      </c>
      <c r="AY181">
        <f t="shared" si="55"/>
        <v>1</v>
      </c>
      <c r="AZ181">
        <f t="shared" si="55"/>
        <v>1</v>
      </c>
      <c r="BA181">
        <f t="shared" si="55"/>
        <v>1</v>
      </c>
      <c r="BB181">
        <f t="shared" si="55"/>
        <v>1</v>
      </c>
      <c r="BC181">
        <f t="shared" si="55"/>
        <v>1</v>
      </c>
      <c r="BD181">
        <f t="shared" si="55"/>
        <v>1</v>
      </c>
      <c r="BE181">
        <f t="shared" si="55"/>
        <v>1</v>
      </c>
      <c r="BF181">
        <f t="shared" si="55"/>
        <v>1</v>
      </c>
      <c r="BG181">
        <f t="shared" si="55"/>
        <v>1</v>
      </c>
      <c r="BH181">
        <f t="shared" si="55"/>
        <v>1</v>
      </c>
      <c r="BI181">
        <f t="shared" si="55"/>
        <v>1</v>
      </c>
      <c r="BJ181">
        <f t="shared" si="55"/>
        <v>1</v>
      </c>
      <c r="BK181">
        <f t="shared" si="54"/>
        <v>1</v>
      </c>
      <c r="BL181">
        <f t="shared" si="54"/>
        <v>1</v>
      </c>
      <c r="BM181">
        <f t="shared" si="54"/>
        <v>1</v>
      </c>
      <c r="BN181">
        <f t="shared" si="54"/>
        <v>1</v>
      </c>
      <c r="BO181">
        <f t="shared" si="54"/>
        <v>1</v>
      </c>
      <c r="BP181">
        <f t="shared" si="54"/>
        <v>1</v>
      </c>
      <c r="BQ181">
        <f t="shared" si="54"/>
        <v>1</v>
      </c>
      <c r="BR181">
        <f t="shared" si="54"/>
        <v>1</v>
      </c>
      <c r="BS181">
        <f t="shared" si="54"/>
        <v>1</v>
      </c>
      <c r="BT181">
        <f t="shared" si="54"/>
        <v>1</v>
      </c>
      <c r="BU181">
        <f t="shared" si="54"/>
        <v>1</v>
      </c>
      <c r="BV181">
        <f t="shared" si="54"/>
        <v>1</v>
      </c>
      <c r="BW181">
        <f t="shared" si="54"/>
        <v>1</v>
      </c>
      <c r="BX181">
        <f t="shared" si="54"/>
        <v>1</v>
      </c>
      <c r="BY181">
        <f t="shared" si="54"/>
        <v>1</v>
      </c>
      <c r="BZ181">
        <f t="shared" si="37"/>
        <v>1</v>
      </c>
    </row>
    <row r="182" spans="1:78">
      <c r="A182" s="58"/>
      <c r="B182" s="7" t="e">
        <f>+_xlfn.XLOOKUP(I182,#REF!,#REF!)</f>
        <v>#REF!</v>
      </c>
      <c r="C182" s="8">
        <v>1</v>
      </c>
      <c r="D182" s="8" t="str">
        <f t="shared" si="47"/>
        <v>01-MK-26-10</v>
      </c>
      <c r="E182" s="58">
        <v>45689</v>
      </c>
      <c r="F182" s="70"/>
      <c r="G182" s="70"/>
      <c r="H182" s="9" t="s">
        <v>37</v>
      </c>
      <c r="I182" s="66" t="s">
        <v>1035</v>
      </c>
      <c r="J182" s="7" t="str">
        <f>+_xlfn.XLOOKUP(I182,'R4'!B:B,'R4'!C:C)</f>
        <v>AMR - KAMYON - MAN - KH</v>
      </c>
      <c r="P182">
        <f t="shared" si="53"/>
        <v>0</v>
      </c>
      <c r="Q182">
        <f t="shared" si="53"/>
        <v>0</v>
      </c>
      <c r="R182">
        <f t="shared" si="53"/>
        <v>0</v>
      </c>
      <c r="S182">
        <f t="shared" si="53"/>
        <v>0</v>
      </c>
      <c r="T182">
        <f t="shared" si="53"/>
        <v>0</v>
      </c>
      <c r="U182">
        <f t="shared" si="53"/>
        <v>0</v>
      </c>
      <c r="V182">
        <f t="shared" si="53"/>
        <v>0</v>
      </c>
      <c r="W182">
        <f t="shared" si="53"/>
        <v>0</v>
      </c>
      <c r="X182">
        <f t="shared" si="53"/>
        <v>0</v>
      </c>
      <c r="Y182">
        <f t="shared" si="53"/>
        <v>0</v>
      </c>
      <c r="Z182">
        <f t="shared" si="53"/>
        <v>0</v>
      </c>
      <c r="AA182">
        <f t="shared" si="53"/>
        <v>0</v>
      </c>
      <c r="AB182">
        <f t="shared" si="53"/>
        <v>0</v>
      </c>
      <c r="AC182">
        <f t="shared" si="53"/>
        <v>0</v>
      </c>
      <c r="AD182">
        <f t="shared" si="53"/>
        <v>0</v>
      </c>
      <c r="AE182">
        <f t="shared" si="53"/>
        <v>0</v>
      </c>
      <c r="AF182">
        <f t="shared" si="52"/>
        <v>1</v>
      </c>
      <c r="AG182">
        <f t="shared" si="52"/>
        <v>1</v>
      </c>
      <c r="AH182">
        <f t="shared" si="52"/>
        <v>1</v>
      </c>
      <c r="AI182">
        <f t="shared" si="52"/>
        <v>1</v>
      </c>
      <c r="AJ182">
        <f t="shared" si="52"/>
        <v>1</v>
      </c>
      <c r="AK182">
        <f t="shared" si="52"/>
        <v>1</v>
      </c>
      <c r="AL182">
        <f t="shared" si="52"/>
        <v>1</v>
      </c>
      <c r="AM182">
        <f t="shared" si="52"/>
        <v>1</v>
      </c>
      <c r="AN182">
        <f t="shared" si="52"/>
        <v>1</v>
      </c>
      <c r="AO182">
        <f t="shared" si="52"/>
        <v>1</v>
      </c>
      <c r="AP182">
        <f t="shared" si="52"/>
        <v>1</v>
      </c>
      <c r="AQ182">
        <f t="shared" si="52"/>
        <v>1</v>
      </c>
      <c r="AR182">
        <f t="shared" si="52"/>
        <v>1</v>
      </c>
      <c r="AS182">
        <f t="shared" si="52"/>
        <v>1</v>
      </c>
      <c r="AT182">
        <f t="shared" si="52"/>
        <v>1</v>
      </c>
      <c r="AU182">
        <f t="shared" si="55"/>
        <v>1</v>
      </c>
      <c r="AV182">
        <f t="shared" si="55"/>
        <v>1</v>
      </c>
      <c r="AW182">
        <f t="shared" si="55"/>
        <v>1</v>
      </c>
      <c r="AX182">
        <f t="shared" si="55"/>
        <v>1</v>
      </c>
      <c r="AY182">
        <f t="shared" si="55"/>
        <v>1</v>
      </c>
      <c r="AZ182">
        <f t="shared" si="55"/>
        <v>1</v>
      </c>
      <c r="BA182">
        <f t="shared" si="55"/>
        <v>1</v>
      </c>
      <c r="BB182">
        <f t="shared" si="55"/>
        <v>1</v>
      </c>
      <c r="BC182">
        <f t="shared" si="55"/>
        <v>1</v>
      </c>
      <c r="BD182">
        <f t="shared" si="55"/>
        <v>1</v>
      </c>
      <c r="BE182">
        <f t="shared" si="55"/>
        <v>1</v>
      </c>
      <c r="BF182">
        <f t="shared" si="55"/>
        <v>1</v>
      </c>
      <c r="BG182">
        <f t="shared" si="55"/>
        <v>1</v>
      </c>
      <c r="BH182">
        <f t="shared" si="55"/>
        <v>1</v>
      </c>
      <c r="BI182">
        <f t="shared" si="55"/>
        <v>1</v>
      </c>
      <c r="BJ182">
        <f t="shared" si="55"/>
        <v>1</v>
      </c>
      <c r="BK182">
        <f t="shared" si="54"/>
        <v>1</v>
      </c>
      <c r="BL182">
        <f t="shared" si="54"/>
        <v>1</v>
      </c>
      <c r="BM182">
        <f t="shared" si="54"/>
        <v>1</v>
      </c>
      <c r="BN182">
        <f t="shared" si="54"/>
        <v>1</v>
      </c>
      <c r="BO182">
        <f t="shared" si="54"/>
        <v>1</v>
      </c>
      <c r="BP182">
        <f t="shared" si="54"/>
        <v>1</v>
      </c>
      <c r="BQ182">
        <f t="shared" si="54"/>
        <v>1</v>
      </c>
      <c r="BR182">
        <f t="shared" si="54"/>
        <v>1</v>
      </c>
      <c r="BS182">
        <f t="shared" si="54"/>
        <v>1</v>
      </c>
      <c r="BT182">
        <f t="shared" si="54"/>
        <v>1</v>
      </c>
      <c r="BU182">
        <f t="shared" si="54"/>
        <v>1</v>
      </c>
      <c r="BV182">
        <f t="shared" si="54"/>
        <v>1</v>
      </c>
      <c r="BW182">
        <f t="shared" si="54"/>
        <v>1</v>
      </c>
      <c r="BX182">
        <f t="shared" si="54"/>
        <v>1</v>
      </c>
      <c r="BY182">
        <f t="shared" si="54"/>
        <v>1</v>
      </c>
      <c r="BZ182">
        <f t="shared" si="37"/>
        <v>1</v>
      </c>
    </row>
    <row r="183" spans="1:78">
      <c r="A183" s="58"/>
      <c r="B183" s="7" t="e">
        <f>+_xlfn.XLOOKUP(I183,#REF!,#REF!)</f>
        <v>#REF!</v>
      </c>
      <c r="C183" s="8">
        <v>1</v>
      </c>
      <c r="D183" s="8" t="str">
        <f t="shared" si="47"/>
        <v>01-MK-26-10</v>
      </c>
      <c r="E183" s="58">
        <v>45689</v>
      </c>
      <c r="F183" s="70"/>
      <c r="G183" s="70"/>
      <c r="H183" s="9" t="s">
        <v>37</v>
      </c>
      <c r="I183" s="66" t="s">
        <v>1038</v>
      </c>
      <c r="J183" s="7" t="str">
        <f>+_xlfn.XLOOKUP(I183,'R4'!B:B,'R4'!C:C)</f>
        <v>AMR - KAMYON - MAN - KH</v>
      </c>
      <c r="P183">
        <f t="shared" si="53"/>
        <v>0</v>
      </c>
      <c r="Q183">
        <f t="shared" si="53"/>
        <v>0</v>
      </c>
      <c r="R183">
        <f t="shared" si="53"/>
        <v>0</v>
      </c>
      <c r="S183">
        <f t="shared" si="53"/>
        <v>0</v>
      </c>
      <c r="T183">
        <f t="shared" si="53"/>
        <v>0</v>
      </c>
      <c r="U183">
        <f t="shared" si="53"/>
        <v>0</v>
      </c>
      <c r="V183">
        <f t="shared" si="53"/>
        <v>0</v>
      </c>
      <c r="W183">
        <f t="shared" si="53"/>
        <v>0</v>
      </c>
      <c r="X183">
        <f t="shared" si="53"/>
        <v>0</v>
      </c>
      <c r="Y183">
        <f t="shared" si="53"/>
        <v>0</v>
      </c>
      <c r="Z183">
        <f t="shared" si="53"/>
        <v>0</v>
      </c>
      <c r="AA183">
        <f t="shared" si="53"/>
        <v>0</v>
      </c>
      <c r="AB183">
        <f t="shared" si="53"/>
        <v>0</v>
      </c>
      <c r="AC183">
        <f t="shared" si="53"/>
        <v>0</v>
      </c>
      <c r="AD183">
        <f t="shared" si="53"/>
        <v>0</v>
      </c>
      <c r="AE183">
        <f t="shared" si="53"/>
        <v>0</v>
      </c>
      <c r="AF183">
        <f t="shared" si="52"/>
        <v>1</v>
      </c>
      <c r="AG183">
        <f t="shared" si="52"/>
        <v>1</v>
      </c>
      <c r="AH183">
        <f t="shared" si="52"/>
        <v>1</v>
      </c>
      <c r="AI183">
        <f t="shared" si="52"/>
        <v>1</v>
      </c>
      <c r="AJ183">
        <f t="shared" si="52"/>
        <v>1</v>
      </c>
      <c r="AK183">
        <f t="shared" si="52"/>
        <v>1</v>
      </c>
      <c r="AL183">
        <f t="shared" si="52"/>
        <v>1</v>
      </c>
      <c r="AM183">
        <f t="shared" si="52"/>
        <v>1</v>
      </c>
      <c r="AN183">
        <f t="shared" si="52"/>
        <v>1</v>
      </c>
      <c r="AO183">
        <f t="shared" si="52"/>
        <v>1</v>
      </c>
      <c r="AP183">
        <f t="shared" si="52"/>
        <v>1</v>
      </c>
      <c r="AQ183">
        <f t="shared" si="52"/>
        <v>1</v>
      </c>
      <c r="AR183">
        <f t="shared" si="52"/>
        <v>1</v>
      </c>
      <c r="AS183">
        <f t="shared" si="52"/>
        <v>1</v>
      </c>
      <c r="AT183">
        <f t="shared" si="52"/>
        <v>1</v>
      </c>
      <c r="AU183">
        <f t="shared" si="55"/>
        <v>1</v>
      </c>
      <c r="AV183">
        <f t="shared" si="55"/>
        <v>1</v>
      </c>
      <c r="AW183">
        <f t="shared" si="55"/>
        <v>1</v>
      </c>
      <c r="AX183">
        <f t="shared" si="55"/>
        <v>1</v>
      </c>
      <c r="AY183">
        <f t="shared" si="55"/>
        <v>1</v>
      </c>
      <c r="AZ183">
        <f t="shared" si="55"/>
        <v>1</v>
      </c>
      <c r="BA183">
        <f t="shared" si="55"/>
        <v>1</v>
      </c>
      <c r="BB183">
        <f t="shared" si="55"/>
        <v>1</v>
      </c>
      <c r="BC183">
        <f t="shared" si="55"/>
        <v>1</v>
      </c>
      <c r="BD183">
        <f t="shared" si="55"/>
        <v>1</v>
      </c>
      <c r="BE183">
        <f t="shared" si="55"/>
        <v>1</v>
      </c>
      <c r="BF183">
        <f t="shared" si="55"/>
        <v>1</v>
      </c>
      <c r="BG183">
        <f t="shared" si="55"/>
        <v>1</v>
      </c>
      <c r="BH183">
        <f t="shared" si="55"/>
        <v>1</v>
      </c>
      <c r="BI183">
        <f t="shared" si="55"/>
        <v>1</v>
      </c>
      <c r="BJ183">
        <f t="shared" si="55"/>
        <v>1</v>
      </c>
      <c r="BK183">
        <f t="shared" si="54"/>
        <v>1</v>
      </c>
      <c r="BL183">
        <f t="shared" si="54"/>
        <v>1</v>
      </c>
      <c r="BM183">
        <f t="shared" si="54"/>
        <v>1</v>
      </c>
      <c r="BN183">
        <f t="shared" si="54"/>
        <v>1</v>
      </c>
      <c r="BO183">
        <f t="shared" si="54"/>
        <v>1</v>
      </c>
      <c r="BP183">
        <f t="shared" si="54"/>
        <v>1</v>
      </c>
      <c r="BQ183">
        <f t="shared" si="54"/>
        <v>1</v>
      </c>
      <c r="BR183">
        <f t="shared" si="54"/>
        <v>1</v>
      </c>
      <c r="BS183">
        <f t="shared" si="54"/>
        <v>1</v>
      </c>
      <c r="BT183">
        <f t="shared" si="54"/>
        <v>1</v>
      </c>
      <c r="BU183">
        <f t="shared" si="54"/>
        <v>1</v>
      </c>
      <c r="BV183">
        <f t="shared" si="54"/>
        <v>1</v>
      </c>
      <c r="BW183">
        <f t="shared" si="54"/>
        <v>1</v>
      </c>
      <c r="BX183">
        <f t="shared" si="54"/>
        <v>1</v>
      </c>
      <c r="BY183">
        <f t="shared" si="54"/>
        <v>1</v>
      </c>
      <c r="BZ183">
        <f t="shared" si="37"/>
        <v>1</v>
      </c>
    </row>
    <row r="184" spans="1:78">
      <c r="A184" s="58"/>
      <c r="B184" s="7" t="e">
        <f>+_xlfn.XLOOKUP(I184,#REF!,#REF!)</f>
        <v>#REF!</v>
      </c>
      <c r="C184" s="8">
        <v>1</v>
      </c>
      <c r="D184" s="8" t="str">
        <f t="shared" si="47"/>
        <v>01-MK-26-10</v>
      </c>
      <c r="E184" s="58">
        <v>45689</v>
      </c>
      <c r="F184" s="70"/>
      <c r="G184" s="70"/>
      <c r="H184" s="9" t="s">
        <v>37</v>
      </c>
      <c r="I184" s="66" t="s">
        <v>1041</v>
      </c>
      <c r="J184" s="7" t="str">
        <f>+_xlfn.XLOOKUP(I184,'R4'!B:B,'R4'!C:C)</f>
        <v>AMR - KAMYON - MAN - KH</v>
      </c>
      <c r="P184">
        <f t="shared" si="53"/>
        <v>0</v>
      </c>
      <c r="Q184">
        <f t="shared" si="53"/>
        <v>0</v>
      </c>
      <c r="R184">
        <f t="shared" si="53"/>
        <v>0</v>
      </c>
      <c r="S184">
        <f t="shared" si="53"/>
        <v>0</v>
      </c>
      <c r="T184">
        <f t="shared" si="53"/>
        <v>0</v>
      </c>
      <c r="U184">
        <f t="shared" si="53"/>
        <v>0</v>
      </c>
      <c r="V184">
        <f t="shared" si="53"/>
        <v>0</v>
      </c>
      <c r="W184">
        <f t="shared" si="53"/>
        <v>0</v>
      </c>
      <c r="X184">
        <f t="shared" si="53"/>
        <v>0</v>
      </c>
      <c r="Y184">
        <f t="shared" si="53"/>
        <v>0</v>
      </c>
      <c r="Z184">
        <f t="shared" si="53"/>
        <v>0</v>
      </c>
      <c r="AA184">
        <f t="shared" si="53"/>
        <v>0</v>
      </c>
      <c r="AB184">
        <f t="shared" si="53"/>
        <v>0</v>
      </c>
      <c r="AC184">
        <f t="shared" si="53"/>
        <v>0</v>
      </c>
      <c r="AD184">
        <f t="shared" si="53"/>
        <v>0</v>
      </c>
      <c r="AE184">
        <f t="shared" si="53"/>
        <v>0</v>
      </c>
      <c r="AF184">
        <f t="shared" si="52"/>
        <v>1</v>
      </c>
      <c r="AG184">
        <f t="shared" si="52"/>
        <v>1</v>
      </c>
      <c r="AH184">
        <f t="shared" si="52"/>
        <v>1</v>
      </c>
      <c r="AI184">
        <f t="shared" si="52"/>
        <v>1</v>
      </c>
      <c r="AJ184">
        <f t="shared" si="52"/>
        <v>1</v>
      </c>
      <c r="AK184">
        <f t="shared" si="52"/>
        <v>1</v>
      </c>
      <c r="AL184">
        <f t="shared" si="52"/>
        <v>1</v>
      </c>
      <c r="AM184">
        <f t="shared" si="52"/>
        <v>1</v>
      </c>
      <c r="AN184">
        <f t="shared" si="52"/>
        <v>1</v>
      </c>
      <c r="AO184">
        <f t="shared" si="52"/>
        <v>1</v>
      </c>
      <c r="AP184">
        <f t="shared" si="52"/>
        <v>1</v>
      </c>
      <c r="AQ184">
        <f t="shared" si="52"/>
        <v>1</v>
      </c>
      <c r="AR184">
        <f t="shared" si="52"/>
        <v>1</v>
      </c>
      <c r="AS184">
        <f t="shared" si="52"/>
        <v>1</v>
      </c>
      <c r="AT184">
        <f t="shared" si="52"/>
        <v>1</v>
      </c>
      <c r="AU184">
        <f t="shared" si="55"/>
        <v>1</v>
      </c>
      <c r="AV184">
        <f t="shared" si="55"/>
        <v>1</v>
      </c>
      <c r="AW184">
        <f t="shared" si="55"/>
        <v>1</v>
      </c>
      <c r="AX184">
        <f t="shared" si="55"/>
        <v>1</v>
      </c>
      <c r="AY184">
        <f t="shared" si="55"/>
        <v>1</v>
      </c>
      <c r="AZ184">
        <f t="shared" si="55"/>
        <v>1</v>
      </c>
      <c r="BA184">
        <f t="shared" si="55"/>
        <v>1</v>
      </c>
      <c r="BB184">
        <f t="shared" si="55"/>
        <v>1</v>
      </c>
      <c r="BC184">
        <f t="shared" si="55"/>
        <v>1</v>
      </c>
      <c r="BD184">
        <f t="shared" si="55"/>
        <v>1</v>
      </c>
      <c r="BE184">
        <f t="shared" si="55"/>
        <v>1</v>
      </c>
      <c r="BF184">
        <f t="shared" si="55"/>
        <v>1</v>
      </c>
      <c r="BG184">
        <f t="shared" si="55"/>
        <v>1</v>
      </c>
      <c r="BH184">
        <f t="shared" si="55"/>
        <v>1</v>
      </c>
      <c r="BI184">
        <f t="shared" si="55"/>
        <v>1</v>
      </c>
      <c r="BJ184">
        <f t="shared" si="55"/>
        <v>1</v>
      </c>
      <c r="BK184">
        <f t="shared" si="54"/>
        <v>1</v>
      </c>
      <c r="BL184">
        <f t="shared" si="54"/>
        <v>1</v>
      </c>
      <c r="BM184">
        <f t="shared" si="54"/>
        <v>1</v>
      </c>
      <c r="BN184">
        <f t="shared" si="54"/>
        <v>1</v>
      </c>
      <c r="BO184">
        <f t="shared" si="54"/>
        <v>1</v>
      </c>
      <c r="BP184">
        <f t="shared" si="54"/>
        <v>1</v>
      </c>
      <c r="BQ184">
        <f t="shared" si="54"/>
        <v>1</v>
      </c>
      <c r="BR184">
        <f t="shared" si="54"/>
        <v>1</v>
      </c>
      <c r="BS184">
        <f t="shared" si="54"/>
        <v>1</v>
      </c>
      <c r="BT184">
        <f t="shared" si="54"/>
        <v>1</v>
      </c>
      <c r="BU184">
        <f t="shared" si="54"/>
        <v>1</v>
      </c>
      <c r="BV184">
        <f t="shared" si="54"/>
        <v>1</v>
      </c>
      <c r="BW184">
        <f t="shared" si="54"/>
        <v>1</v>
      </c>
      <c r="BX184">
        <f t="shared" si="54"/>
        <v>1</v>
      </c>
      <c r="BY184">
        <f t="shared" si="54"/>
        <v>1</v>
      </c>
      <c r="BZ184">
        <f t="shared" si="37"/>
        <v>1</v>
      </c>
    </row>
    <row r="185" spans="1:78">
      <c r="A185" s="58"/>
      <c r="B185" s="7" t="e">
        <f>+_xlfn.XLOOKUP(I185,#REF!,#REF!)</f>
        <v>#REF!</v>
      </c>
      <c r="C185" s="8">
        <v>1</v>
      </c>
      <c r="D185" s="8" t="str">
        <f t="shared" si="47"/>
        <v>01-MK-26-10</v>
      </c>
      <c r="E185" s="58">
        <v>45689</v>
      </c>
      <c r="F185" s="70"/>
      <c r="G185" s="70"/>
      <c r="H185" s="9" t="s">
        <v>37</v>
      </c>
      <c r="I185" s="66" t="s">
        <v>1044</v>
      </c>
      <c r="J185" s="7" t="str">
        <f>+_xlfn.XLOOKUP(I185,'R4'!B:B,'R4'!C:C)</f>
        <v>AMR - KAMYON - MAN - KH</v>
      </c>
      <c r="P185">
        <f t="shared" si="53"/>
        <v>0</v>
      </c>
      <c r="Q185">
        <f t="shared" si="53"/>
        <v>0</v>
      </c>
      <c r="R185">
        <f t="shared" si="53"/>
        <v>0</v>
      </c>
      <c r="S185">
        <f t="shared" si="53"/>
        <v>0</v>
      </c>
      <c r="T185">
        <f t="shared" si="53"/>
        <v>0</v>
      </c>
      <c r="U185">
        <f t="shared" si="53"/>
        <v>0</v>
      </c>
      <c r="V185">
        <f t="shared" si="53"/>
        <v>0</v>
      </c>
      <c r="W185">
        <f t="shared" si="53"/>
        <v>0</v>
      </c>
      <c r="X185">
        <f t="shared" si="53"/>
        <v>0</v>
      </c>
      <c r="Y185">
        <f t="shared" si="53"/>
        <v>0</v>
      </c>
      <c r="Z185">
        <f t="shared" si="53"/>
        <v>0</v>
      </c>
      <c r="AA185">
        <f t="shared" si="53"/>
        <v>0</v>
      </c>
      <c r="AB185">
        <f t="shared" si="53"/>
        <v>0</v>
      </c>
      <c r="AC185">
        <f t="shared" si="53"/>
        <v>0</v>
      </c>
      <c r="AD185">
        <f t="shared" si="53"/>
        <v>0</v>
      </c>
      <c r="AE185">
        <f t="shared" si="53"/>
        <v>0</v>
      </c>
      <c r="AF185">
        <f t="shared" si="52"/>
        <v>1</v>
      </c>
      <c r="AG185">
        <f t="shared" si="52"/>
        <v>1</v>
      </c>
      <c r="AH185">
        <f t="shared" si="52"/>
        <v>1</v>
      </c>
      <c r="AI185">
        <f t="shared" si="52"/>
        <v>1</v>
      </c>
      <c r="AJ185">
        <f t="shared" si="52"/>
        <v>1</v>
      </c>
      <c r="AK185">
        <f t="shared" si="52"/>
        <v>1</v>
      </c>
      <c r="AL185">
        <f t="shared" si="52"/>
        <v>1</v>
      </c>
      <c r="AM185">
        <f t="shared" si="52"/>
        <v>1</v>
      </c>
      <c r="AN185">
        <f t="shared" si="52"/>
        <v>1</v>
      </c>
      <c r="AO185">
        <f t="shared" si="52"/>
        <v>1</v>
      </c>
      <c r="AP185">
        <f t="shared" si="52"/>
        <v>1</v>
      </c>
      <c r="AQ185">
        <f t="shared" si="52"/>
        <v>1</v>
      </c>
      <c r="AR185">
        <f t="shared" si="52"/>
        <v>1</v>
      </c>
      <c r="AS185">
        <f t="shared" si="52"/>
        <v>1</v>
      </c>
      <c r="AT185">
        <f t="shared" si="52"/>
        <v>1</v>
      </c>
      <c r="AU185">
        <f t="shared" si="55"/>
        <v>1</v>
      </c>
      <c r="AV185">
        <f t="shared" si="55"/>
        <v>1</v>
      </c>
      <c r="AW185">
        <f t="shared" si="55"/>
        <v>1</v>
      </c>
      <c r="AX185">
        <f t="shared" si="55"/>
        <v>1</v>
      </c>
      <c r="AY185">
        <f t="shared" si="55"/>
        <v>1</v>
      </c>
      <c r="AZ185">
        <f t="shared" si="55"/>
        <v>1</v>
      </c>
      <c r="BA185">
        <f t="shared" si="55"/>
        <v>1</v>
      </c>
      <c r="BB185">
        <f t="shared" si="55"/>
        <v>1</v>
      </c>
      <c r="BC185">
        <f t="shared" si="55"/>
        <v>1</v>
      </c>
      <c r="BD185">
        <f t="shared" si="55"/>
        <v>1</v>
      </c>
      <c r="BE185">
        <f t="shared" si="55"/>
        <v>1</v>
      </c>
      <c r="BF185">
        <f t="shared" si="55"/>
        <v>1</v>
      </c>
      <c r="BG185">
        <f t="shared" si="55"/>
        <v>1</v>
      </c>
      <c r="BH185">
        <f t="shared" si="55"/>
        <v>1</v>
      </c>
      <c r="BI185">
        <f t="shared" si="55"/>
        <v>1</v>
      </c>
      <c r="BJ185">
        <f t="shared" si="55"/>
        <v>1</v>
      </c>
      <c r="BK185">
        <f t="shared" si="54"/>
        <v>1</v>
      </c>
      <c r="BL185">
        <f t="shared" si="54"/>
        <v>1</v>
      </c>
      <c r="BM185">
        <f t="shared" si="54"/>
        <v>1</v>
      </c>
      <c r="BN185">
        <f t="shared" si="54"/>
        <v>1</v>
      </c>
      <c r="BO185">
        <f t="shared" si="54"/>
        <v>1</v>
      </c>
      <c r="BP185">
        <f t="shared" si="54"/>
        <v>1</v>
      </c>
      <c r="BQ185">
        <f t="shared" si="54"/>
        <v>1</v>
      </c>
      <c r="BR185">
        <f t="shared" si="54"/>
        <v>1</v>
      </c>
      <c r="BS185">
        <f t="shared" si="54"/>
        <v>1</v>
      </c>
      <c r="BT185">
        <f t="shared" si="54"/>
        <v>1</v>
      </c>
      <c r="BU185">
        <f t="shared" si="54"/>
        <v>1</v>
      </c>
      <c r="BV185">
        <f t="shared" si="54"/>
        <v>1</v>
      </c>
      <c r="BW185">
        <f t="shared" si="54"/>
        <v>1</v>
      </c>
      <c r="BX185">
        <f t="shared" si="54"/>
        <v>1</v>
      </c>
      <c r="BY185">
        <f t="shared" si="54"/>
        <v>1</v>
      </c>
      <c r="BZ185">
        <f t="shared" si="37"/>
        <v>1</v>
      </c>
    </row>
    <row r="186" spans="1:78">
      <c r="A186" s="58"/>
      <c r="B186" s="7" t="e">
        <f>+_xlfn.XLOOKUP(I186,#REF!,#REF!)</f>
        <v>#REF!</v>
      </c>
      <c r="C186" s="8">
        <v>1</v>
      </c>
      <c r="D186" s="8" t="str">
        <f t="shared" si="47"/>
        <v>01-MK-26-10</v>
      </c>
      <c r="E186" s="58">
        <v>45717</v>
      </c>
      <c r="F186" s="70"/>
      <c r="G186" s="70"/>
      <c r="H186" s="9" t="s">
        <v>37</v>
      </c>
      <c r="I186" s="66" t="s">
        <v>1047</v>
      </c>
      <c r="J186" s="7" t="str">
        <f>+_xlfn.XLOOKUP(I186,'R4'!B:B,'R4'!C:C)</f>
        <v>AMR - KAMYON - MAN - KH</v>
      </c>
      <c r="P186">
        <f t="shared" si="53"/>
        <v>0</v>
      </c>
      <c r="Q186">
        <f t="shared" si="53"/>
        <v>0</v>
      </c>
      <c r="R186">
        <f t="shared" si="53"/>
        <v>0</v>
      </c>
      <c r="S186">
        <f t="shared" si="53"/>
        <v>0</v>
      </c>
      <c r="T186">
        <f t="shared" si="53"/>
        <v>0</v>
      </c>
      <c r="U186">
        <f t="shared" si="53"/>
        <v>0</v>
      </c>
      <c r="V186">
        <f t="shared" si="53"/>
        <v>0</v>
      </c>
      <c r="W186">
        <f t="shared" si="53"/>
        <v>0</v>
      </c>
      <c r="X186">
        <f t="shared" si="53"/>
        <v>0</v>
      </c>
      <c r="Y186">
        <f t="shared" si="53"/>
        <v>0</v>
      </c>
      <c r="Z186">
        <f t="shared" si="53"/>
        <v>0</v>
      </c>
      <c r="AA186">
        <f t="shared" si="53"/>
        <v>0</v>
      </c>
      <c r="AB186">
        <f t="shared" si="53"/>
        <v>0</v>
      </c>
      <c r="AC186">
        <f t="shared" si="53"/>
        <v>0</v>
      </c>
      <c r="AD186">
        <f t="shared" si="53"/>
        <v>0</v>
      </c>
      <c r="AE186">
        <f t="shared" si="53"/>
        <v>0</v>
      </c>
      <c r="AF186">
        <f t="shared" si="52"/>
        <v>0</v>
      </c>
      <c r="AG186">
        <f t="shared" si="52"/>
        <v>1</v>
      </c>
      <c r="AH186">
        <f t="shared" si="52"/>
        <v>1</v>
      </c>
      <c r="AI186">
        <f t="shared" si="52"/>
        <v>1</v>
      </c>
      <c r="AJ186">
        <f t="shared" si="52"/>
        <v>1</v>
      </c>
      <c r="AK186">
        <f t="shared" si="52"/>
        <v>1</v>
      </c>
      <c r="AL186">
        <f t="shared" si="52"/>
        <v>1</v>
      </c>
      <c r="AM186">
        <f t="shared" si="52"/>
        <v>1</v>
      </c>
      <c r="AN186">
        <f t="shared" si="52"/>
        <v>1</v>
      </c>
      <c r="AO186">
        <f t="shared" si="52"/>
        <v>1</v>
      </c>
      <c r="AP186">
        <f t="shared" si="52"/>
        <v>1</v>
      </c>
      <c r="AQ186">
        <f t="shared" si="52"/>
        <v>1</v>
      </c>
      <c r="AR186">
        <f t="shared" si="52"/>
        <v>1</v>
      </c>
      <c r="AS186">
        <f t="shared" si="52"/>
        <v>1</v>
      </c>
      <c r="AT186">
        <f t="shared" si="52"/>
        <v>1</v>
      </c>
      <c r="AU186">
        <f t="shared" si="55"/>
        <v>1</v>
      </c>
      <c r="AV186">
        <f t="shared" si="55"/>
        <v>1</v>
      </c>
      <c r="AW186">
        <f t="shared" si="55"/>
        <v>1</v>
      </c>
      <c r="AX186">
        <f t="shared" si="55"/>
        <v>1</v>
      </c>
      <c r="AY186">
        <f t="shared" si="55"/>
        <v>1</v>
      </c>
      <c r="AZ186">
        <f t="shared" si="55"/>
        <v>1</v>
      </c>
      <c r="BA186">
        <f t="shared" si="55"/>
        <v>1</v>
      </c>
      <c r="BB186">
        <f t="shared" si="55"/>
        <v>1</v>
      </c>
      <c r="BC186">
        <f t="shared" si="55"/>
        <v>1</v>
      </c>
      <c r="BD186">
        <f t="shared" si="55"/>
        <v>1</v>
      </c>
      <c r="BE186">
        <f t="shared" si="55"/>
        <v>1</v>
      </c>
      <c r="BF186">
        <f t="shared" si="55"/>
        <v>1</v>
      </c>
      <c r="BG186">
        <f t="shared" si="55"/>
        <v>1</v>
      </c>
      <c r="BH186">
        <f t="shared" si="55"/>
        <v>1</v>
      </c>
      <c r="BI186">
        <f t="shared" si="55"/>
        <v>1</v>
      </c>
      <c r="BJ186">
        <f t="shared" si="55"/>
        <v>1</v>
      </c>
      <c r="BK186">
        <f t="shared" si="54"/>
        <v>1</v>
      </c>
      <c r="BL186">
        <f t="shared" si="54"/>
        <v>1</v>
      </c>
      <c r="BM186">
        <f t="shared" si="54"/>
        <v>1</v>
      </c>
      <c r="BN186">
        <f t="shared" si="54"/>
        <v>1</v>
      </c>
      <c r="BO186">
        <f t="shared" si="54"/>
        <v>1</v>
      </c>
      <c r="BP186">
        <f t="shared" si="54"/>
        <v>1</v>
      </c>
      <c r="BQ186">
        <f t="shared" si="54"/>
        <v>1</v>
      </c>
      <c r="BR186">
        <f t="shared" si="54"/>
        <v>1</v>
      </c>
      <c r="BS186">
        <f t="shared" si="54"/>
        <v>1</v>
      </c>
      <c r="BT186">
        <f t="shared" si="54"/>
        <v>1</v>
      </c>
      <c r="BU186">
        <f t="shared" si="54"/>
        <v>1</v>
      </c>
      <c r="BV186">
        <f t="shared" si="54"/>
        <v>1</v>
      </c>
      <c r="BW186">
        <f t="shared" si="54"/>
        <v>1</v>
      </c>
      <c r="BX186">
        <f t="shared" si="54"/>
        <v>1</v>
      </c>
      <c r="BY186">
        <f t="shared" si="54"/>
        <v>1</v>
      </c>
      <c r="BZ186">
        <f t="shared" ref="Q186:BZ191" si="56">+IF(BZ$2&gt;=$E186,1,0)*$C186</f>
        <v>1</v>
      </c>
    </row>
    <row r="187" spans="1:78">
      <c r="A187" s="58"/>
      <c r="B187" s="7" t="e">
        <f>+_xlfn.XLOOKUP(I187,#REF!,#REF!)</f>
        <v>#REF!</v>
      </c>
      <c r="C187" s="8">
        <v>1</v>
      </c>
      <c r="D187" s="8" t="str">
        <f t="shared" si="47"/>
        <v>01-MK-26-10</v>
      </c>
      <c r="E187" s="58">
        <v>45717</v>
      </c>
      <c r="F187" s="70"/>
      <c r="G187" s="70"/>
      <c r="H187" s="9" t="s">
        <v>37</v>
      </c>
      <c r="I187" s="66" t="s">
        <v>1050</v>
      </c>
      <c r="J187" s="7" t="str">
        <f>+_xlfn.XLOOKUP(I187,'R4'!B:B,'R4'!C:C)</f>
        <v>AMR - KAMYON - MAN - KH</v>
      </c>
      <c r="P187">
        <f t="shared" si="53"/>
        <v>0</v>
      </c>
      <c r="Q187">
        <f t="shared" si="56"/>
        <v>0</v>
      </c>
      <c r="R187">
        <f t="shared" si="56"/>
        <v>0</v>
      </c>
      <c r="S187">
        <f t="shared" si="56"/>
        <v>0</v>
      </c>
      <c r="T187">
        <f t="shared" si="56"/>
        <v>0</v>
      </c>
      <c r="U187">
        <f t="shared" si="56"/>
        <v>0</v>
      </c>
      <c r="V187">
        <f t="shared" si="56"/>
        <v>0</v>
      </c>
      <c r="W187">
        <f t="shared" si="56"/>
        <v>0</v>
      </c>
      <c r="X187">
        <f t="shared" si="56"/>
        <v>0</v>
      </c>
      <c r="Y187">
        <f t="shared" si="56"/>
        <v>0</v>
      </c>
      <c r="Z187">
        <f t="shared" si="56"/>
        <v>0</v>
      </c>
      <c r="AA187">
        <f t="shared" si="56"/>
        <v>0</v>
      </c>
      <c r="AB187">
        <f t="shared" si="56"/>
        <v>0</v>
      </c>
      <c r="AC187">
        <f t="shared" si="56"/>
        <v>0</v>
      </c>
      <c r="AD187">
        <f t="shared" si="56"/>
        <v>0</v>
      </c>
      <c r="AE187">
        <f t="shared" si="56"/>
        <v>0</v>
      </c>
      <c r="AF187">
        <f t="shared" si="56"/>
        <v>0</v>
      </c>
      <c r="AG187">
        <f t="shared" si="56"/>
        <v>1</v>
      </c>
      <c r="AH187">
        <f t="shared" si="56"/>
        <v>1</v>
      </c>
      <c r="AI187">
        <f t="shared" si="56"/>
        <v>1</v>
      </c>
      <c r="AJ187">
        <f t="shared" si="56"/>
        <v>1</v>
      </c>
      <c r="AK187">
        <f t="shared" si="56"/>
        <v>1</v>
      </c>
      <c r="AL187">
        <f t="shared" si="56"/>
        <v>1</v>
      </c>
      <c r="AM187">
        <f t="shared" si="56"/>
        <v>1</v>
      </c>
      <c r="AN187">
        <f t="shared" si="56"/>
        <v>1</v>
      </c>
      <c r="AO187">
        <f t="shared" si="56"/>
        <v>1</v>
      </c>
      <c r="AP187">
        <f t="shared" si="56"/>
        <v>1</v>
      </c>
      <c r="AQ187">
        <f t="shared" si="56"/>
        <v>1</v>
      </c>
      <c r="AR187">
        <f t="shared" si="56"/>
        <v>1</v>
      </c>
      <c r="AS187">
        <f t="shared" si="56"/>
        <v>1</v>
      </c>
      <c r="AT187">
        <f t="shared" si="56"/>
        <v>1</v>
      </c>
      <c r="AU187">
        <f t="shared" si="56"/>
        <v>1</v>
      </c>
      <c r="AV187">
        <f t="shared" si="56"/>
        <v>1</v>
      </c>
      <c r="AW187">
        <f t="shared" si="56"/>
        <v>1</v>
      </c>
      <c r="AX187">
        <f t="shared" si="56"/>
        <v>1</v>
      </c>
      <c r="AY187">
        <f t="shared" si="56"/>
        <v>1</v>
      </c>
      <c r="AZ187">
        <f t="shared" si="56"/>
        <v>1</v>
      </c>
      <c r="BA187">
        <f t="shared" si="56"/>
        <v>1</v>
      </c>
      <c r="BB187">
        <f t="shared" si="56"/>
        <v>1</v>
      </c>
      <c r="BC187">
        <f t="shared" si="56"/>
        <v>1</v>
      </c>
      <c r="BD187">
        <f t="shared" si="56"/>
        <v>1</v>
      </c>
      <c r="BE187">
        <f t="shared" si="56"/>
        <v>1</v>
      </c>
      <c r="BF187">
        <f t="shared" si="56"/>
        <v>1</v>
      </c>
      <c r="BG187">
        <f t="shared" si="56"/>
        <v>1</v>
      </c>
      <c r="BH187">
        <f t="shared" si="56"/>
        <v>1</v>
      </c>
      <c r="BI187">
        <f t="shared" si="56"/>
        <v>1</v>
      </c>
      <c r="BJ187">
        <f t="shared" si="56"/>
        <v>1</v>
      </c>
      <c r="BK187">
        <f t="shared" si="56"/>
        <v>1</v>
      </c>
      <c r="BL187">
        <f t="shared" si="56"/>
        <v>1</v>
      </c>
      <c r="BM187">
        <f t="shared" si="56"/>
        <v>1</v>
      </c>
      <c r="BN187">
        <f t="shared" si="56"/>
        <v>1</v>
      </c>
      <c r="BO187">
        <f t="shared" si="56"/>
        <v>1</v>
      </c>
      <c r="BP187">
        <f t="shared" si="56"/>
        <v>1</v>
      </c>
      <c r="BQ187">
        <f t="shared" si="56"/>
        <v>1</v>
      </c>
      <c r="BR187">
        <f t="shared" si="56"/>
        <v>1</v>
      </c>
      <c r="BS187">
        <f t="shared" si="56"/>
        <v>1</v>
      </c>
      <c r="BT187">
        <f t="shared" si="56"/>
        <v>1</v>
      </c>
      <c r="BU187">
        <f t="shared" si="56"/>
        <v>1</v>
      </c>
      <c r="BV187">
        <f t="shared" si="56"/>
        <v>1</v>
      </c>
      <c r="BW187">
        <f t="shared" si="56"/>
        <v>1</v>
      </c>
      <c r="BX187">
        <f t="shared" si="56"/>
        <v>1</v>
      </c>
      <c r="BY187">
        <f t="shared" si="56"/>
        <v>1</v>
      </c>
      <c r="BZ187">
        <f t="shared" si="56"/>
        <v>1</v>
      </c>
    </row>
    <row r="188" spans="1:78">
      <c r="A188" s="58"/>
      <c r="B188" s="7" t="e">
        <f>+_xlfn.XLOOKUP(I188,#REF!,#REF!)</f>
        <v>#REF!</v>
      </c>
      <c r="C188" s="8">
        <v>1</v>
      </c>
      <c r="D188" s="8" t="str">
        <f t="shared" si="47"/>
        <v>01-MK-26-10</v>
      </c>
      <c r="E188" s="58">
        <v>45717</v>
      </c>
      <c r="F188" s="70"/>
      <c r="G188" s="70"/>
      <c r="H188" s="9" t="s">
        <v>37</v>
      </c>
      <c r="I188" s="66" t="s">
        <v>1053</v>
      </c>
      <c r="J188" s="7" t="str">
        <f>+_xlfn.XLOOKUP(I188,'R4'!B:B,'R4'!C:C)</f>
        <v>AMR - KAMYON - MAN - KH</v>
      </c>
      <c r="P188">
        <f t="shared" si="53"/>
        <v>0</v>
      </c>
      <c r="Q188">
        <f t="shared" si="56"/>
        <v>0</v>
      </c>
      <c r="R188">
        <f t="shared" si="56"/>
        <v>0</v>
      </c>
      <c r="S188">
        <f t="shared" si="56"/>
        <v>0</v>
      </c>
      <c r="T188">
        <f t="shared" si="56"/>
        <v>0</v>
      </c>
      <c r="U188">
        <f t="shared" si="56"/>
        <v>0</v>
      </c>
      <c r="V188">
        <f t="shared" si="56"/>
        <v>0</v>
      </c>
      <c r="W188">
        <f t="shared" si="56"/>
        <v>0</v>
      </c>
      <c r="X188">
        <f t="shared" si="56"/>
        <v>0</v>
      </c>
      <c r="Y188">
        <f t="shared" si="56"/>
        <v>0</v>
      </c>
      <c r="Z188">
        <f t="shared" si="56"/>
        <v>0</v>
      </c>
      <c r="AA188">
        <f t="shared" si="56"/>
        <v>0</v>
      </c>
      <c r="AB188">
        <f t="shared" si="56"/>
        <v>0</v>
      </c>
      <c r="AC188">
        <f t="shared" si="56"/>
        <v>0</v>
      </c>
      <c r="AD188">
        <f t="shared" si="56"/>
        <v>0</v>
      </c>
      <c r="AE188">
        <f t="shared" si="56"/>
        <v>0</v>
      </c>
      <c r="AF188">
        <f t="shared" si="56"/>
        <v>0</v>
      </c>
      <c r="AG188">
        <f t="shared" si="56"/>
        <v>1</v>
      </c>
      <c r="AH188">
        <f t="shared" si="56"/>
        <v>1</v>
      </c>
      <c r="AI188">
        <f t="shared" si="56"/>
        <v>1</v>
      </c>
      <c r="AJ188">
        <f t="shared" si="56"/>
        <v>1</v>
      </c>
      <c r="AK188">
        <f t="shared" si="56"/>
        <v>1</v>
      </c>
      <c r="AL188">
        <f t="shared" si="56"/>
        <v>1</v>
      </c>
      <c r="AM188">
        <f t="shared" si="56"/>
        <v>1</v>
      </c>
      <c r="AN188">
        <f t="shared" si="56"/>
        <v>1</v>
      </c>
      <c r="AO188">
        <f t="shared" si="56"/>
        <v>1</v>
      </c>
      <c r="AP188">
        <f t="shared" si="56"/>
        <v>1</v>
      </c>
      <c r="AQ188">
        <f t="shared" si="56"/>
        <v>1</v>
      </c>
      <c r="AR188">
        <f t="shared" si="56"/>
        <v>1</v>
      </c>
      <c r="AS188">
        <f t="shared" si="56"/>
        <v>1</v>
      </c>
      <c r="AT188">
        <f t="shared" si="56"/>
        <v>1</v>
      </c>
      <c r="AU188">
        <f t="shared" si="56"/>
        <v>1</v>
      </c>
      <c r="AV188">
        <f t="shared" si="56"/>
        <v>1</v>
      </c>
      <c r="AW188">
        <f t="shared" si="56"/>
        <v>1</v>
      </c>
      <c r="AX188">
        <f t="shared" si="56"/>
        <v>1</v>
      </c>
      <c r="AY188">
        <f t="shared" si="56"/>
        <v>1</v>
      </c>
      <c r="AZ188">
        <f t="shared" si="56"/>
        <v>1</v>
      </c>
      <c r="BA188">
        <f t="shared" si="56"/>
        <v>1</v>
      </c>
      <c r="BB188">
        <f t="shared" si="56"/>
        <v>1</v>
      </c>
      <c r="BC188">
        <f t="shared" si="56"/>
        <v>1</v>
      </c>
      <c r="BD188">
        <f t="shared" si="56"/>
        <v>1</v>
      </c>
      <c r="BE188">
        <f t="shared" si="56"/>
        <v>1</v>
      </c>
      <c r="BF188">
        <f t="shared" si="56"/>
        <v>1</v>
      </c>
      <c r="BG188">
        <f t="shared" si="56"/>
        <v>1</v>
      </c>
      <c r="BH188">
        <f t="shared" si="56"/>
        <v>1</v>
      </c>
      <c r="BI188">
        <f t="shared" si="56"/>
        <v>1</v>
      </c>
      <c r="BJ188">
        <f t="shared" si="56"/>
        <v>1</v>
      </c>
      <c r="BK188">
        <f t="shared" si="56"/>
        <v>1</v>
      </c>
      <c r="BL188">
        <f t="shared" si="56"/>
        <v>1</v>
      </c>
      <c r="BM188">
        <f t="shared" si="56"/>
        <v>1</v>
      </c>
      <c r="BN188">
        <f t="shared" si="56"/>
        <v>1</v>
      </c>
      <c r="BO188">
        <f t="shared" si="56"/>
        <v>1</v>
      </c>
      <c r="BP188">
        <f t="shared" si="56"/>
        <v>1</v>
      </c>
      <c r="BQ188">
        <f t="shared" si="56"/>
        <v>1</v>
      </c>
      <c r="BR188">
        <f t="shared" si="56"/>
        <v>1</v>
      </c>
      <c r="BS188">
        <f t="shared" si="56"/>
        <v>1</v>
      </c>
      <c r="BT188">
        <f t="shared" si="56"/>
        <v>1</v>
      </c>
      <c r="BU188">
        <f t="shared" si="56"/>
        <v>1</v>
      </c>
      <c r="BV188">
        <f t="shared" si="56"/>
        <v>1</v>
      </c>
      <c r="BW188">
        <f t="shared" si="56"/>
        <v>1</v>
      </c>
      <c r="BX188">
        <f t="shared" si="56"/>
        <v>1</v>
      </c>
      <c r="BY188">
        <f t="shared" si="56"/>
        <v>1</v>
      </c>
      <c r="BZ188">
        <f t="shared" si="56"/>
        <v>1</v>
      </c>
    </row>
    <row r="189" spans="1:78">
      <c r="A189" s="58"/>
      <c r="B189" s="7" t="e">
        <f>+_xlfn.XLOOKUP(I189,#REF!,#REF!)</f>
        <v>#REF!</v>
      </c>
      <c r="C189" s="8">
        <v>1</v>
      </c>
      <c r="D189" s="8" t="str">
        <f t="shared" si="47"/>
        <v>01-MK-26-10</v>
      </c>
      <c r="E189" s="58">
        <v>45717</v>
      </c>
      <c r="F189" s="70"/>
      <c r="G189" s="70"/>
      <c r="H189" s="9" t="s">
        <v>37</v>
      </c>
      <c r="I189" s="66" t="s">
        <v>1056</v>
      </c>
      <c r="J189" s="7" t="str">
        <f>+_xlfn.XLOOKUP(I189,'R4'!B:B,'R4'!C:C)</f>
        <v>AMR - KAMYON - MAN - KH</v>
      </c>
      <c r="P189">
        <f t="shared" si="53"/>
        <v>0</v>
      </c>
      <c r="Q189">
        <f t="shared" si="56"/>
        <v>0</v>
      </c>
      <c r="R189">
        <f t="shared" si="56"/>
        <v>0</v>
      </c>
      <c r="S189">
        <f t="shared" si="56"/>
        <v>0</v>
      </c>
      <c r="T189">
        <f t="shared" si="56"/>
        <v>0</v>
      </c>
      <c r="U189">
        <f t="shared" si="56"/>
        <v>0</v>
      </c>
      <c r="V189">
        <f t="shared" si="56"/>
        <v>0</v>
      </c>
      <c r="W189">
        <f t="shared" si="56"/>
        <v>0</v>
      </c>
      <c r="X189">
        <f t="shared" si="56"/>
        <v>0</v>
      </c>
      <c r="Y189">
        <f t="shared" si="56"/>
        <v>0</v>
      </c>
      <c r="Z189">
        <f t="shared" si="56"/>
        <v>0</v>
      </c>
      <c r="AA189">
        <f t="shared" si="56"/>
        <v>0</v>
      </c>
      <c r="AB189">
        <f t="shared" si="56"/>
        <v>0</v>
      </c>
      <c r="AC189">
        <f t="shared" si="56"/>
        <v>0</v>
      </c>
      <c r="AD189">
        <f t="shared" si="56"/>
        <v>0</v>
      </c>
      <c r="AE189">
        <f t="shared" si="56"/>
        <v>0</v>
      </c>
      <c r="AF189">
        <f t="shared" si="56"/>
        <v>0</v>
      </c>
      <c r="AG189">
        <f t="shared" si="56"/>
        <v>1</v>
      </c>
      <c r="AH189">
        <f t="shared" si="56"/>
        <v>1</v>
      </c>
      <c r="AI189">
        <f t="shared" si="56"/>
        <v>1</v>
      </c>
      <c r="AJ189">
        <f t="shared" si="56"/>
        <v>1</v>
      </c>
      <c r="AK189">
        <f t="shared" si="56"/>
        <v>1</v>
      </c>
      <c r="AL189">
        <f t="shared" si="56"/>
        <v>1</v>
      </c>
      <c r="AM189">
        <f t="shared" si="56"/>
        <v>1</v>
      </c>
      <c r="AN189">
        <f t="shared" si="56"/>
        <v>1</v>
      </c>
      <c r="AO189">
        <f t="shared" si="56"/>
        <v>1</v>
      </c>
      <c r="AP189">
        <f t="shared" si="56"/>
        <v>1</v>
      </c>
      <c r="AQ189">
        <f t="shared" si="56"/>
        <v>1</v>
      </c>
      <c r="AR189">
        <f t="shared" si="56"/>
        <v>1</v>
      </c>
      <c r="AS189">
        <f t="shared" si="56"/>
        <v>1</v>
      </c>
      <c r="AT189">
        <f t="shared" si="56"/>
        <v>1</v>
      </c>
      <c r="AU189">
        <f t="shared" si="56"/>
        <v>1</v>
      </c>
      <c r="AV189">
        <f t="shared" si="56"/>
        <v>1</v>
      </c>
      <c r="AW189">
        <f t="shared" si="56"/>
        <v>1</v>
      </c>
      <c r="AX189">
        <f t="shared" si="56"/>
        <v>1</v>
      </c>
      <c r="AY189">
        <f t="shared" si="56"/>
        <v>1</v>
      </c>
      <c r="AZ189">
        <f t="shared" si="56"/>
        <v>1</v>
      </c>
      <c r="BA189">
        <f t="shared" si="56"/>
        <v>1</v>
      </c>
      <c r="BB189">
        <f t="shared" si="56"/>
        <v>1</v>
      </c>
      <c r="BC189">
        <f t="shared" si="56"/>
        <v>1</v>
      </c>
      <c r="BD189">
        <f t="shared" si="56"/>
        <v>1</v>
      </c>
      <c r="BE189">
        <f t="shared" si="56"/>
        <v>1</v>
      </c>
      <c r="BF189">
        <f t="shared" si="56"/>
        <v>1</v>
      </c>
      <c r="BG189">
        <f t="shared" si="56"/>
        <v>1</v>
      </c>
      <c r="BH189">
        <f t="shared" si="56"/>
        <v>1</v>
      </c>
      <c r="BI189">
        <f t="shared" si="56"/>
        <v>1</v>
      </c>
      <c r="BJ189">
        <f t="shared" si="56"/>
        <v>1</v>
      </c>
      <c r="BK189">
        <f t="shared" si="56"/>
        <v>1</v>
      </c>
      <c r="BL189">
        <f t="shared" si="56"/>
        <v>1</v>
      </c>
      <c r="BM189">
        <f t="shared" si="56"/>
        <v>1</v>
      </c>
      <c r="BN189">
        <f t="shared" si="56"/>
        <v>1</v>
      </c>
      <c r="BO189">
        <f t="shared" si="56"/>
        <v>1</v>
      </c>
      <c r="BP189">
        <f t="shared" si="56"/>
        <v>1</v>
      </c>
      <c r="BQ189">
        <f t="shared" si="56"/>
        <v>1</v>
      </c>
      <c r="BR189">
        <f t="shared" si="56"/>
        <v>1</v>
      </c>
      <c r="BS189">
        <f t="shared" si="56"/>
        <v>1</v>
      </c>
      <c r="BT189">
        <f t="shared" si="56"/>
        <v>1</v>
      </c>
      <c r="BU189">
        <f t="shared" si="56"/>
        <v>1</v>
      </c>
      <c r="BV189">
        <f t="shared" si="56"/>
        <v>1</v>
      </c>
      <c r="BW189">
        <f t="shared" si="56"/>
        <v>1</v>
      </c>
      <c r="BX189">
        <f t="shared" si="56"/>
        <v>1</v>
      </c>
      <c r="BY189">
        <f t="shared" si="56"/>
        <v>1</v>
      </c>
      <c r="BZ189">
        <f t="shared" si="56"/>
        <v>1</v>
      </c>
    </row>
    <row r="190" spans="1:78">
      <c r="A190" s="58"/>
      <c r="B190" s="7" t="e">
        <f>+_xlfn.XLOOKUP(I190,#REF!,#REF!)</f>
        <v>#REF!</v>
      </c>
      <c r="C190" s="8">
        <v>1</v>
      </c>
      <c r="D190" s="8" t="str">
        <f t="shared" si="47"/>
        <v>01-MK-26-10</v>
      </c>
      <c r="E190" s="58">
        <v>45717</v>
      </c>
      <c r="F190" s="70"/>
      <c r="G190" s="70"/>
      <c r="H190" s="9" t="s">
        <v>37</v>
      </c>
      <c r="I190" s="66" t="s">
        <v>1059</v>
      </c>
      <c r="J190" s="7" t="str">
        <f>+_xlfn.XLOOKUP(I190,'R4'!B:B,'R4'!C:C)</f>
        <v>AMR - KAMYON - MAN - KH</v>
      </c>
      <c r="P190">
        <f t="shared" si="53"/>
        <v>0</v>
      </c>
      <c r="Q190">
        <f t="shared" si="56"/>
        <v>0</v>
      </c>
      <c r="R190">
        <f t="shared" si="56"/>
        <v>0</v>
      </c>
      <c r="S190">
        <f t="shared" si="56"/>
        <v>0</v>
      </c>
      <c r="T190">
        <f t="shared" si="56"/>
        <v>0</v>
      </c>
      <c r="U190">
        <f t="shared" si="56"/>
        <v>0</v>
      </c>
      <c r="V190">
        <f t="shared" si="56"/>
        <v>0</v>
      </c>
      <c r="W190">
        <f t="shared" si="56"/>
        <v>0</v>
      </c>
      <c r="X190">
        <f t="shared" si="56"/>
        <v>0</v>
      </c>
      <c r="Y190">
        <f t="shared" si="56"/>
        <v>0</v>
      </c>
      <c r="Z190">
        <f t="shared" si="56"/>
        <v>0</v>
      </c>
      <c r="AA190">
        <f t="shared" si="56"/>
        <v>0</v>
      </c>
      <c r="AB190">
        <f t="shared" si="56"/>
        <v>0</v>
      </c>
      <c r="AC190">
        <f t="shared" si="56"/>
        <v>0</v>
      </c>
      <c r="AD190">
        <f t="shared" si="56"/>
        <v>0</v>
      </c>
      <c r="AE190">
        <f t="shared" si="56"/>
        <v>0</v>
      </c>
      <c r="AF190">
        <f t="shared" si="56"/>
        <v>0</v>
      </c>
      <c r="AG190">
        <f t="shared" si="56"/>
        <v>1</v>
      </c>
      <c r="AH190">
        <f t="shared" si="56"/>
        <v>1</v>
      </c>
      <c r="AI190">
        <f t="shared" si="56"/>
        <v>1</v>
      </c>
      <c r="AJ190">
        <f t="shared" si="56"/>
        <v>1</v>
      </c>
      <c r="AK190">
        <f t="shared" si="56"/>
        <v>1</v>
      </c>
      <c r="AL190">
        <f t="shared" si="56"/>
        <v>1</v>
      </c>
      <c r="AM190">
        <f t="shared" si="56"/>
        <v>1</v>
      </c>
      <c r="AN190">
        <f t="shared" si="56"/>
        <v>1</v>
      </c>
      <c r="AO190">
        <f t="shared" si="56"/>
        <v>1</v>
      </c>
      <c r="AP190">
        <f t="shared" si="56"/>
        <v>1</v>
      </c>
      <c r="AQ190">
        <f t="shared" si="56"/>
        <v>1</v>
      </c>
      <c r="AR190">
        <f t="shared" si="56"/>
        <v>1</v>
      </c>
      <c r="AS190">
        <f t="shared" si="56"/>
        <v>1</v>
      </c>
      <c r="AT190">
        <f t="shared" si="56"/>
        <v>1</v>
      </c>
      <c r="AU190">
        <f t="shared" si="56"/>
        <v>1</v>
      </c>
      <c r="AV190">
        <f t="shared" si="56"/>
        <v>1</v>
      </c>
      <c r="AW190">
        <f t="shared" si="56"/>
        <v>1</v>
      </c>
      <c r="AX190">
        <f t="shared" si="56"/>
        <v>1</v>
      </c>
      <c r="AY190">
        <f t="shared" si="56"/>
        <v>1</v>
      </c>
      <c r="AZ190">
        <f t="shared" si="56"/>
        <v>1</v>
      </c>
      <c r="BA190">
        <f t="shared" si="56"/>
        <v>1</v>
      </c>
      <c r="BB190">
        <f t="shared" si="56"/>
        <v>1</v>
      </c>
      <c r="BC190">
        <f t="shared" si="56"/>
        <v>1</v>
      </c>
      <c r="BD190">
        <f t="shared" si="56"/>
        <v>1</v>
      </c>
      <c r="BE190">
        <f t="shared" si="56"/>
        <v>1</v>
      </c>
      <c r="BF190">
        <f t="shared" si="56"/>
        <v>1</v>
      </c>
      <c r="BG190">
        <f t="shared" si="56"/>
        <v>1</v>
      </c>
      <c r="BH190">
        <f t="shared" si="56"/>
        <v>1</v>
      </c>
      <c r="BI190">
        <f t="shared" si="56"/>
        <v>1</v>
      </c>
      <c r="BJ190">
        <f t="shared" si="56"/>
        <v>1</v>
      </c>
      <c r="BK190">
        <f t="shared" si="56"/>
        <v>1</v>
      </c>
      <c r="BL190">
        <f t="shared" si="56"/>
        <v>1</v>
      </c>
      <c r="BM190">
        <f t="shared" si="56"/>
        <v>1</v>
      </c>
      <c r="BN190">
        <f t="shared" si="56"/>
        <v>1</v>
      </c>
      <c r="BO190">
        <f t="shared" si="56"/>
        <v>1</v>
      </c>
      <c r="BP190">
        <f t="shared" si="56"/>
        <v>1</v>
      </c>
      <c r="BQ190">
        <f t="shared" si="56"/>
        <v>1</v>
      </c>
      <c r="BR190">
        <f t="shared" si="56"/>
        <v>1</v>
      </c>
      <c r="BS190">
        <f t="shared" si="56"/>
        <v>1</v>
      </c>
      <c r="BT190">
        <f t="shared" si="56"/>
        <v>1</v>
      </c>
      <c r="BU190">
        <f t="shared" si="56"/>
        <v>1</v>
      </c>
      <c r="BV190">
        <f t="shared" si="56"/>
        <v>1</v>
      </c>
      <c r="BW190">
        <f t="shared" si="56"/>
        <v>1</v>
      </c>
      <c r="BX190">
        <f t="shared" si="56"/>
        <v>1</v>
      </c>
      <c r="BY190">
        <f t="shared" si="56"/>
        <v>1</v>
      </c>
      <c r="BZ190">
        <f t="shared" si="56"/>
        <v>1</v>
      </c>
    </row>
    <row r="191" spans="1:78">
      <c r="A191" s="58"/>
      <c r="B191" s="7" t="e">
        <f>+_xlfn.XLOOKUP(I191,#REF!,#REF!)</f>
        <v>#REF!</v>
      </c>
      <c r="C191" s="8">
        <v>1</v>
      </c>
      <c r="D191" s="8" t="str">
        <f t="shared" si="47"/>
        <v>01-MK-26-10</v>
      </c>
      <c r="E191" s="58">
        <v>45717</v>
      </c>
      <c r="F191" s="70"/>
      <c r="G191" s="70"/>
      <c r="H191" s="9" t="s">
        <v>37</v>
      </c>
      <c r="I191" s="66" t="s">
        <v>1062</v>
      </c>
      <c r="J191" s="7" t="str">
        <f>+_xlfn.XLOOKUP(I191,'R4'!B:B,'R4'!C:C)</f>
        <v>AMR - KAMYON - MAN - KH</v>
      </c>
      <c r="P191">
        <f t="shared" si="53"/>
        <v>0</v>
      </c>
      <c r="Q191">
        <f t="shared" si="56"/>
        <v>0</v>
      </c>
      <c r="R191">
        <f t="shared" si="56"/>
        <v>0</v>
      </c>
      <c r="S191">
        <f t="shared" si="56"/>
        <v>0</v>
      </c>
      <c r="T191">
        <f t="shared" si="56"/>
        <v>0</v>
      </c>
      <c r="U191">
        <f t="shared" si="56"/>
        <v>0</v>
      </c>
      <c r="V191">
        <f t="shared" si="56"/>
        <v>0</v>
      </c>
      <c r="W191">
        <f t="shared" ref="W191:AL193" si="57">+IF(W$2&gt;=$E191,1,0)*$C191</f>
        <v>0</v>
      </c>
      <c r="X191">
        <f t="shared" si="57"/>
        <v>0</v>
      </c>
      <c r="Y191">
        <f t="shared" si="57"/>
        <v>0</v>
      </c>
      <c r="Z191">
        <f t="shared" si="57"/>
        <v>0</v>
      </c>
      <c r="AA191">
        <f t="shared" si="57"/>
        <v>0</v>
      </c>
      <c r="AB191">
        <f t="shared" si="57"/>
        <v>0</v>
      </c>
      <c r="AC191">
        <f t="shared" si="57"/>
        <v>0</v>
      </c>
      <c r="AD191">
        <f t="shared" si="57"/>
        <v>0</v>
      </c>
      <c r="AE191">
        <f t="shared" si="57"/>
        <v>0</v>
      </c>
      <c r="AF191">
        <f t="shared" si="57"/>
        <v>0</v>
      </c>
      <c r="AG191">
        <f t="shared" si="57"/>
        <v>1</v>
      </c>
      <c r="AH191">
        <f t="shared" si="57"/>
        <v>1</v>
      </c>
      <c r="AI191">
        <f t="shared" si="57"/>
        <v>1</v>
      </c>
      <c r="AJ191">
        <f t="shared" si="57"/>
        <v>1</v>
      </c>
      <c r="AK191">
        <f t="shared" si="57"/>
        <v>1</v>
      </c>
      <c r="AL191">
        <f t="shared" si="57"/>
        <v>1</v>
      </c>
      <c r="AM191">
        <f t="shared" ref="AM191:BB206" si="58">+IF(AM$2&gt;=$E191,1,0)*$C191</f>
        <v>1</v>
      </c>
      <c r="AN191">
        <f t="shared" si="58"/>
        <v>1</v>
      </c>
      <c r="AO191">
        <f t="shared" si="58"/>
        <v>1</v>
      </c>
      <c r="AP191">
        <f t="shared" si="58"/>
        <v>1</v>
      </c>
      <c r="AQ191">
        <f t="shared" si="58"/>
        <v>1</v>
      </c>
      <c r="AR191">
        <f t="shared" si="58"/>
        <v>1</v>
      </c>
      <c r="AS191">
        <f t="shared" si="58"/>
        <v>1</v>
      </c>
      <c r="AT191">
        <f t="shared" si="58"/>
        <v>1</v>
      </c>
      <c r="AU191">
        <f t="shared" si="58"/>
        <v>1</v>
      </c>
      <c r="AV191">
        <f t="shared" si="58"/>
        <v>1</v>
      </c>
      <c r="AW191">
        <f t="shared" si="58"/>
        <v>1</v>
      </c>
      <c r="AX191">
        <f t="shared" si="58"/>
        <v>1</v>
      </c>
      <c r="AY191">
        <f t="shared" si="58"/>
        <v>1</v>
      </c>
      <c r="AZ191">
        <f t="shared" si="58"/>
        <v>1</v>
      </c>
      <c r="BA191">
        <f t="shared" si="58"/>
        <v>1</v>
      </c>
      <c r="BB191">
        <f t="shared" si="58"/>
        <v>1</v>
      </c>
      <c r="BC191">
        <f t="shared" ref="BC191:BR206" si="59">+IF(BC$2&gt;=$E191,1,0)*$C191</f>
        <v>1</v>
      </c>
      <c r="BD191">
        <f t="shared" si="59"/>
        <v>1</v>
      </c>
      <c r="BE191">
        <f t="shared" si="59"/>
        <v>1</v>
      </c>
      <c r="BF191">
        <f t="shared" si="59"/>
        <v>1</v>
      </c>
      <c r="BG191">
        <f t="shared" si="59"/>
        <v>1</v>
      </c>
      <c r="BH191">
        <f t="shared" si="59"/>
        <v>1</v>
      </c>
      <c r="BI191">
        <f t="shared" si="59"/>
        <v>1</v>
      </c>
      <c r="BJ191">
        <f t="shared" si="59"/>
        <v>1</v>
      </c>
      <c r="BK191">
        <f t="shared" si="59"/>
        <v>1</v>
      </c>
      <c r="BL191">
        <f t="shared" si="59"/>
        <v>1</v>
      </c>
      <c r="BM191">
        <f t="shared" si="59"/>
        <v>1</v>
      </c>
      <c r="BN191">
        <f t="shared" si="59"/>
        <v>1</v>
      </c>
      <c r="BO191">
        <f t="shared" si="59"/>
        <v>1</v>
      </c>
      <c r="BP191">
        <f t="shared" si="59"/>
        <v>1</v>
      </c>
      <c r="BQ191">
        <f t="shared" si="59"/>
        <v>1</v>
      </c>
      <c r="BR191">
        <f t="shared" si="59"/>
        <v>1</v>
      </c>
      <c r="BS191">
        <f t="shared" ref="BS191:BZ205" si="60">+IF(BS$2&gt;=$E191,1,0)*$C191</f>
        <v>1</v>
      </c>
      <c r="BT191">
        <f t="shared" si="60"/>
        <v>1</v>
      </c>
      <c r="BU191">
        <f t="shared" si="60"/>
        <v>1</v>
      </c>
      <c r="BV191">
        <f t="shared" si="60"/>
        <v>1</v>
      </c>
      <c r="BW191">
        <f t="shared" si="60"/>
        <v>1</v>
      </c>
      <c r="BX191">
        <f t="shared" si="60"/>
        <v>1</v>
      </c>
      <c r="BY191">
        <f t="shared" si="60"/>
        <v>1</v>
      </c>
      <c r="BZ191">
        <f t="shared" si="60"/>
        <v>1</v>
      </c>
    </row>
    <row r="192" spans="1:78">
      <c r="A192" s="58"/>
      <c r="B192" s="7" t="e">
        <f>+_xlfn.XLOOKUP(I192,#REF!,#REF!)</f>
        <v>#REF!</v>
      </c>
      <c r="C192" s="8">
        <v>1</v>
      </c>
      <c r="D192" s="8" t="str">
        <f t="shared" si="47"/>
        <v>01-MK-26-10</v>
      </c>
      <c r="E192" s="58">
        <v>45717</v>
      </c>
      <c r="F192" s="70"/>
      <c r="G192" s="70"/>
      <c r="H192" s="9" t="s">
        <v>37</v>
      </c>
      <c r="I192" s="66" t="s">
        <v>1065</v>
      </c>
      <c r="J192" s="7" t="str">
        <f>+_xlfn.XLOOKUP(I192,'R4'!B:B,'R4'!C:C)</f>
        <v>AMR - KAMYON - MAN - KH</v>
      </c>
      <c r="P192">
        <f t="shared" si="53"/>
        <v>0</v>
      </c>
      <c r="Q192">
        <f t="shared" si="53"/>
        <v>0</v>
      </c>
      <c r="R192">
        <f t="shared" si="53"/>
        <v>0</v>
      </c>
      <c r="S192">
        <f t="shared" si="53"/>
        <v>0</v>
      </c>
      <c r="T192">
        <f t="shared" si="53"/>
        <v>0</v>
      </c>
      <c r="U192">
        <f t="shared" si="53"/>
        <v>0</v>
      </c>
      <c r="V192">
        <f t="shared" si="53"/>
        <v>0</v>
      </c>
      <c r="W192">
        <f t="shared" si="53"/>
        <v>0</v>
      </c>
      <c r="X192">
        <f t="shared" si="53"/>
        <v>0</v>
      </c>
      <c r="Y192">
        <f t="shared" si="53"/>
        <v>0</v>
      </c>
      <c r="Z192">
        <f t="shared" si="53"/>
        <v>0</v>
      </c>
      <c r="AA192">
        <f t="shared" si="53"/>
        <v>0</v>
      </c>
      <c r="AB192">
        <f t="shared" si="53"/>
        <v>0</v>
      </c>
      <c r="AC192">
        <f t="shared" si="53"/>
        <v>0</v>
      </c>
      <c r="AD192">
        <f t="shared" si="53"/>
        <v>0</v>
      </c>
      <c r="AE192">
        <f t="shared" si="53"/>
        <v>0</v>
      </c>
      <c r="AF192">
        <f t="shared" si="57"/>
        <v>0</v>
      </c>
      <c r="AG192">
        <f t="shared" si="57"/>
        <v>1</v>
      </c>
      <c r="AH192">
        <f t="shared" si="57"/>
        <v>1</v>
      </c>
      <c r="AI192">
        <f t="shared" si="57"/>
        <v>1</v>
      </c>
      <c r="AJ192">
        <f t="shared" si="57"/>
        <v>1</v>
      </c>
      <c r="AK192">
        <f t="shared" si="57"/>
        <v>1</v>
      </c>
      <c r="AL192">
        <f t="shared" si="57"/>
        <v>1</v>
      </c>
      <c r="AM192">
        <f t="shared" si="58"/>
        <v>1</v>
      </c>
      <c r="AN192">
        <f t="shared" si="58"/>
        <v>1</v>
      </c>
      <c r="AO192">
        <f t="shared" si="58"/>
        <v>1</v>
      </c>
      <c r="AP192">
        <f t="shared" si="58"/>
        <v>1</v>
      </c>
      <c r="AQ192">
        <f t="shared" si="58"/>
        <v>1</v>
      </c>
      <c r="AR192">
        <f t="shared" si="58"/>
        <v>1</v>
      </c>
      <c r="AS192">
        <f t="shared" si="58"/>
        <v>1</v>
      </c>
      <c r="AT192">
        <f t="shared" si="58"/>
        <v>1</v>
      </c>
      <c r="AU192">
        <f t="shared" si="58"/>
        <v>1</v>
      </c>
      <c r="AV192">
        <f t="shared" si="58"/>
        <v>1</v>
      </c>
      <c r="AW192">
        <f t="shared" si="58"/>
        <v>1</v>
      </c>
      <c r="AX192">
        <f t="shared" si="58"/>
        <v>1</v>
      </c>
      <c r="AY192">
        <f t="shared" si="58"/>
        <v>1</v>
      </c>
      <c r="AZ192">
        <f t="shared" si="58"/>
        <v>1</v>
      </c>
      <c r="BA192">
        <f t="shared" si="58"/>
        <v>1</v>
      </c>
      <c r="BB192">
        <f t="shared" si="58"/>
        <v>1</v>
      </c>
      <c r="BC192">
        <f t="shared" si="59"/>
        <v>1</v>
      </c>
      <c r="BD192">
        <f t="shared" si="59"/>
        <v>1</v>
      </c>
      <c r="BE192">
        <f t="shared" si="59"/>
        <v>1</v>
      </c>
      <c r="BF192">
        <f t="shared" si="59"/>
        <v>1</v>
      </c>
      <c r="BG192">
        <f t="shared" si="59"/>
        <v>1</v>
      </c>
      <c r="BH192">
        <f t="shared" si="59"/>
        <v>1</v>
      </c>
      <c r="BI192">
        <f t="shared" si="59"/>
        <v>1</v>
      </c>
      <c r="BJ192">
        <f t="shared" si="59"/>
        <v>1</v>
      </c>
      <c r="BK192">
        <f t="shared" si="59"/>
        <v>1</v>
      </c>
      <c r="BL192">
        <f t="shared" si="59"/>
        <v>1</v>
      </c>
      <c r="BM192">
        <f t="shared" si="59"/>
        <v>1</v>
      </c>
      <c r="BN192">
        <f t="shared" si="59"/>
        <v>1</v>
      </c>
      <c r="BO192">
        <f t="shared" si="59"/>
        <v>1</v>
      </c>
      <c r="BP192">
        <f t="shared" si="59"/>
        <v>1</v>
      </c>
      <c r="BQ192">
        <f t="shared" si="59"/>
        <v>1</v>
      </c>
      <c r="BR192">
        <f t="shared" si="59"/>
        <v>1</v>
      </c>
      <c r="BS192">
        <f t="shared" si="60"/>
        <v>1</v>
      </c>
      <c r="BT192">
        <f t="shared" si="60"/>
        <v>1</v>
      </c>
      <c r="BU192">
        <f t="shared" si="60"/>
        <v>1</v>
      </c>
      <c r="BV192">
        <f t="shared" si="60"/>
        <v>1</v>
      </c>
      <c r="BW192">
        <f t="shared" si="60"/>
        <v>1</v>
      </c>
      <c r="BX192">
        <f t="shared" si="60"/>
        <v>1</v>
      </c>
      <c r="BY192">
        <f t="shared" si="60"/>
        <v>1</v>
      </c>
      <c r="BZ192">
        <f t="shared" si="60"/>
        <v>1</v>
      </c>
    </row>
    <row r="193" spans="1:78">
      <c r="A193" s="58"/>
      <c r="B193" s="7" t="e">
        <f>+_xlfn.XLOOKUP(I193,#REF!,#REF!)</f>
        <v>#REF!</v>
      </c>
      <c r="C193" s="8">
        <v>1</v>
      </c>
      <c r="D193" s="8" t="str">
        <f t="shared" si="47"/>
        <v>01-MK-26-10</v>
      </c>
      <c r="E193" s="58">
        <v>45717</v>
      </c>
      <c r="F193" s="70"/>
      <c r="G193" s="70"/>
      <c r="H193" s="9" t="s">
        <v>37</v>
      </c>
      <c r="I193" s="66" t="s">
        <v>1068</v>
      </c>
      <c r="J193" s="7" t="str">
        <f>+_xlfn.XLOOKUP(I193,'R4'!B:B,'R4'!C:C)</f>
        <v>AMR - KAMYON - MAN - KH</v>
      </c>
      <c r="P193">
        <f t="shared" si="53"/>
        <v>0</v>
      </c>
      <c r="Q193">
        <f t="shared" si="53"/>
        <v>0</v>
      </c>
      <c r="R193">
        <f t="shared" si="53"/>
        <v>0</v>
      </c>
      <c r="S193">
        <f t="shared" si="53"/>
        <v>0</v>
      </c>
      <c r="T193">
        <f t="shared" si="53"/>
        <v>0</v>
      </c>
      <c r="U193">
        <f t="shared" si="53"/>
        <v>0</v>
      </c>
      <c r="V193">
        <f t="shared" si="53"/>
        <v>0</v>
      </c>
      <c r="W193">
        <f t="shared" si="53"/>
        <v>0</v>
      </c>
      <c r="X193">
        <f t="shared" si="53"/>
        <v>0</v>
      </c>
      <c r="Y193">
        <f t="shared" si="53"/>
        <v>0</v>
      </c>
      <c r="Z193">
        <f t="shared" si="53"/>
        <v>0</v>
      </c>
      <c r="AA193">
        <f t="shared" si="53"/>
        <v>0</v>
      </c>
      <c r="AB193">
        <f t="shared" si="53"/>
        <v>0</v>
      </c>
      <c r="AC193">
        <f t="shared" si="53"/>
        <v>0</v>
      </c>
      <c r="AD193">
        <f t="shared" si="53"/>
        <v>0</v>
      </c>
      <c r="AE193">
        <f t="shared" si="53"/>
        <v>0</v>
      </c>
      <c r="AF193">
        <f t="shared" si="57"/>
        <v>0</v>
      </c>
      <c r="AG193">
        <f t="shared" si="57"/>
        <v>1</v>
      </c>
      <c r="AH193">
        <f t="shared" si="57"/>
        <v>1</v>
      </c>
      <c r="AI193">
        <f t="shared" si="57"/>
        <v>1</v>
      </c>
      <c r="AJ193">
        <f t="shared" si="57"/>
        <v>1</v>
      </c>
      <c r="AK193">
        <f t="shared" si="57"/>
        <v>1</v>
      </c>
      <c r="AL193">
        <f t="shared" si="57"/>
        <v>1</v>
      </c>
      <c r="AM193">
        <f t="shared" si="58"/>
        <v>1</v>
      </c>
      <c r="AN193">
        <f t="shared" si="58"/>
        <v>1</v>
      </c>
      <c r="AO193">
        <f t="shared" si="58"/>
        <v>1</v>
      </c>
      <c r="AP193">
        <f t="shared" si="58"/>
        <v>1</v>
      </c>
      <c r="AQ193">
        <f t="shared" si="58"/>
        <v>1</v>
      </c>
      <c r="AR193">
        <f t="shared" si="58"/>
        <v>1</v>
      </c>
      <c r="AS193">
        <f t="shared" si="58"/>
        <v>1</v>
      </c>
      <c r="AT193">
        <f t="shared" si="58"/>
        <v>1</v>
      </c>
      <c r="AU193">
        <f t="shared" si="58"/>
        <v>1</v>
      </c>
      <c r="AV193">
        <f t="shared" si="58"/>
        <v>1</v>
      </c>
      <c r="AW193">
        <f t="shared" si="58"/>
        <v>1</v>
      </c>
      <c r="AX193">
        <f t="shared" si="58"/>
        <v>1</v>
      </c>
      <c r="AY193">
        <f t="shared" si="58"/>
        <v>1</v>
      </c>
      <c r="AZ193">
        <f t="shared" si="58"/>
        <v>1</v>
      </c>
      <c r="BA193">
        <f t="shared" si="58"/>
        <v>1</v>
      </c>
      <c r="BB193">
        <f t="shared" si="58"/>
        <v>1</v>
      </c>
      <c r="BC193">
        <f t="shared" si="59"/>
        <v>1</v>
      </c>
      <c r="BD193">
        <f t="shared" si="59"/>
        <v>1</v>
      </c>
      <c r="BE193">
        <f t="shared" si="59"/>
        <v>1</v>
      </c>
      <c r="BF193">
        <f t="shared" si="59"/>
        <v>1</v>
      </c>
      <c r="BG193">
        <f t="shared" si="59"/>
        <v>1</v>
      </c>
      <c r="BH193">
        <f t="shared" si="59"/>
        <v>1</v>
      </c>
      <c r="BI193">
        <f t="shared" si="59"/>
        <v>1</v>
      </c>
      <c r="BJ193">
        <f t="shared" si="59"/>
        <v>1</v>
      </c>
      <c r="BK193">
        <f t="shared" si="59"/>
        <v>1</v>
      </c>
      <c r="BL193">
        <f t="shared" si="59"/>
        <v>1</v>
      </c>
      <c r="BM193">
        <f t="shared" si="59"/>
        <v>1</v>
      </c>
      <c r="BN193">
        <f t="shared" si="59"/>
        <v>1</v>
      </c>
      <c r="BO193">
        <f t="shared" si="59"/>
        <v>1</v>
      </c>
      <c r="BP193">
        <f t="shared" si="59"/>
        <v>1</v>
      </c>
      <c r="BQ193">
        <f t="shared" si="59"/>
        <v>1</v>
      </c>
      <c r="BR193">
        <f t="shared" si="59"/>
        <v>1</v>
      </c>
      <c r="BS193">
        <f t="shared" si="60"/>
        <v>1</v>
      </c>
      <c r="BT193">
        <f t="shared" si="60"/>
        <v>1</v>
      </c>
      <c r="BU193">
        <f t="shared" si="60"/>
        <v>1</v>
      </c>
      <c r="BV193">
        <f t="shared" si="60"/>
        <v>1</v>
      </c>
      <c r="BW193">
        <f t="shared" si="60"/>
        <v>1</v>
      </c>
      <c r="BX193">
        <f t="shared" si="60"/>
        <v>1</v>
      </c>
      <c r="BY193">
        <f t="shared" si="60"/>
        <v>1</v>
      </c>
      <c r="BZ193">
        <f t="shared" si="60"/>
        <v>1</v>
      </c>
    </row>
    <row r="194" spans="1:78">
      <c r="A194" s="58"/>
      <c r="B194" s="7" t="e">
        <f>+_xlfn.XLOOKUP(I194,#REF!,#REF!)</f>
        <v>#REF!</v>
      </c>
      <c r="C194" s="8">
        <v>1</v>
      </c>
      <c r="D194" s="8" t="str">
        <f t="shared" si="47"/>
        <v>01-MK-26-10</v>
      </c>
      <c r="E194" s="58">
        <v>45717</v>
      </c>
      <c r="F194" s="70"/>
      <c r="G194" s="70"/>
      <c r="H194" s="9" t="s">
        <v>37</v>
      </c>
      <c r="I194" s="66" t="s">
        <v>1071</v>
      </c>
      <c r="J194" s="7" t="str">
        <f>+_xlfn.XLOOKUP(I194,'R4'!B:B,'R4'!C:C)</f>
        <v>AMR - KAMYON - MAN - KH</v>
      </c>
      <c r="P194">
        <f t="shared" si="53"/>
        <v>0</v>
      </c>
      <c r="Q194">
        <f t="shared" si="53"/>
        <v>0</v>
      </c>
      <c r="R194">
        <f t="shared" si="53"/>
        <v>0</v>
      </c>
      <c r="S194">
        <f t="shared" si="53"/>
        <v>0</v>
      </c>
      <c r="T194">
        <f t="shared" si="53"/>
        <v>0</v>
      </c>
      <c r="U194">
        <f t="shared" si="53"/>
        <v>0</v>
      </c>
      <c r="V194">
        <f t="shared" si="53"/>
        <v>0</v>
      </c>
      <c r="W194">
        <f t="shared" si="53"/>
        <v>0</v>
      </c>
      <c r="X194">
        <f t="shared" si="53"/>
        <v>0</v>
      </c>
      <c r="Y194">
        <f t="shared" si="53"/>
        <v>0</v>
      </c>
      <c r="Z194">
        <f t="shared" ref="Z194:AO206" si="61">+IF(Z$2&gt;=$E194,1,0)*$C194</f>
        <v>0</v>
      </c>
      <c r="AA194">
        <f t="shared" si="61"/>
        <v>0</v>
      </c>
      <c r="AB194">
        <f t="shared" si="61"/>
        <v>0</v>
      </c>
      <c r="AC194">
        <f t="shared" si="61"/>
        <v>0</v>
      </c>
      <c r="AD194">
        <f t="shared" si="61"/>
        <v>0</v>
      </c>
      <c r="AE194">
        <f t="shared" si="61"/>
        <v>0</v>
      </c>
      <c r="AF194">
        <f t="shared" si="61"/>
        <v>0</v>
      </c>
      <c r="AG194">
        <f t="shared" si="61"/>
        <v>1</v>
      </c>
      <c r="AH194">
        <f t="shared" si="61"/>
        <v>1</v>
      </c>
      <c r="AI194">
        <f t="shared" si="61"/>
        <v>1</v>
      </c>
      <c r="AJ194">
        <f t="shared" si="61"/>
        <v>1</v>
      </c>
      <c r="AK194">
        <f t="shared" si="61"/>
        <v>1</v>
      </c>
      <c r="AL194">
        <f t="shared" si="61"/>
        <v>1</v>
      </c>
      <c r="AM194">
        <f t="shared" si="61"/>
        <v>1</v>
      </c>
      <c r="AN194">
        <f t="shared" si="61"/>
        <v>1</v>
      </c>
      <c r="AO194">
        <f t="shared" si="61"/>
        <v>1</v>
      </c>
      <c r="AP194">
        <f t="shared" si="58"/>
        <v>1</v>
      </c>
      <c r="AQ194">
        <f t="shared" si="58"/>
        <v>1</v>
      </c>
      <c r="AR194">
        <f t="shared" si="58"/>
        <v>1</v>
      </c>
      <c r="AS194">
        <f t="shared" si="58"/>
        <v>1</v>
      </c>
      <c r="AT194">
        <f t="shared" si="58"/>
        <v>1</v>
      </c>
      <c r="AU194">
        <f t="shared" si="58"/>
        <v>1</v>
      </c>
      <c r="AV194">
        <f t="shared" si="58"/>
        <v>1</v>
      </c>
      <c r="AW194">
        <f t="shared" si="58"/>
        <v>1</v>
      </c>
      <c r="AX194">
        <f t="shared" si="58"/>
        <v>1</v>
      </c>
      <c r="AY194">
        <f t="shared" si="58"/>
        <v>1</v>
      </c>
      <c r="AZ194">
        <f t="shared" si="58"/>
        <v>1</v>
      </c>
      <c r="BA194">
        <f t="shared" si="58"/>
        <v>1</v>
      </c>
      <c r="BB194">
        <f t="shared" si="58"/>
        <v>1</v>
      </c>
      <c r="BC194">
        <f t="shared" si="59"/>
        <v>1</v>
      </c>
      <c r="BD194">
        <f t="shared" si="59"/>
        <v>1</v>
      </c>
      <c r="BE194">
        <f t="shared" si="59"/>
        <v>1</v>
      </c>
      <c r="BF194">
        <f t="shared" si="59"/>
        <v>1</v>
      </c>
      <c r="BG194">
        <f t="shared" si="59"/>
        <v>1</v>
      </c>
      <c r="BH194">
        <f t="shared" si="59"/>
        <v>1</v>
      </c>
      <c r="BI194">
        <f t="shared" si="59"/>
        <v>1</v>
      </c>
      <c r="BJ194">
        <f t="shared" si="59"/>
        <v>1</v>
      </c>
      <c r="BK194">
        <f t="shared" si="59"/>
        <v>1</v>
      </c>
      <c r="BL194">
        <f t="shared" si="59"/>
        <v>1</v>
      </c>
      <c r="BM194">
        <f t="shared" si="59"/>
        <v>1</v>
      </c>
      <c r="BN194">
        <f t="shared" si="59"/>
        <v>1</v>
      </c>
      <c r="BO194">
        <f t="shared" si="59"/>
        <v>1</v>
      </c>
      <c r="BP194">
        <f t="shared" si="59"/>
        <v>1</v>
      </c>
      <c r="BQ194">
        <f t="shared" si="59"/>
        <v>1</v>
      </c>
      <c r="BR194">
        <f t="shared" si="59"/>
        <v>1</v>
      </c>
      <c r="BS194">
        <f t="shared" si="60"/>
        <v>1</v>
      </c>
      <c r="BT194">
        <f t="shared" si="60"/>
        <v>1</v>
      </c>
      <c r="BU194">
        <f t="shared" si="60"/>
        <v>1</v>
      </c>
      <c r="BV194">
        <f t="shared" si="60"/>
        <v>1</v>
      </c>
      <c r="BW194">
        <f t="shared" si="60"/>
        <v>1</v>
      </c>
      <c r="BX194">
        <f t="shared" si="60"/>
        <v>1</v>
      </c>
      <c r="BY194">
        <f t="shared" si="60"/>
        <v>1</v>
      </c>
      <c r="BZ194">
        <f t="shared" si="60"/>
        <v>1</v>
      </c>
    </row>
    <row r="195" spans="1:78">
      <c r="A195" s="58"/>
      <c r="B195" s="7" t="e">
        <f>+_xlfn.XLOOKUP(I195,#REF!,#REF!)</f>
        <v>#REF!</v>
      </c>
      <c r="C195" s="8">
        <v>1</v>
      </c>
      <c r="D195" s="8" t="str">
        <f t="shared" si="47"/>
        <v>01-MK-26-10</v>
      </c>
      <c r="E195" s="58">
        <v>45383</v>
      </c>
      <c r="F195" s="70"/>
      <c r="G195" s="70"/>
      <c r="H195" s="9" t="s">
        <v>37</v>
      </c>
      <c r="I195" s="66" t="s">
        <v>1074</v>
      </c>
      <c r="J195" s="7" t="str">
        <f>+_xlfn.XLOOKUP(I195,'R4'!B:B,'R4'!C:C)</f>
        <v>AMR - KAMYON - MAN - KH</v>
      </c>
      <c r="P195">
        <f t="shared" ref="P195:AE206" si="62">+IF(P$2&gt;=$E195,1,0)*$C195</f>
        <v>0</v>
      </c>
      <c r="Q195">
        <f t="shared" si="62"/>
        <v>0</v>
      </c>
      <c r="R195">
        <f t="shared" si="62"/>
        <v>0</v>
      </c>
      <c r="S195">
        <f t="shared" si="62"/>
        <v>0</v>
      </c>
      <c r="T195">
        <f t="shared" si="62"/>
        <v>0</v>
      </c>
      <c r="U195">
        <f t="shared" si="62"/>
        <v>0</v>
      </c>
      <c r="V195">
        <f t="shared" si="62"/>
        <v>1</v>
      </c>
      <c r="W195">
        <f t="shared" si="62"/>
        <v>1</v>
      </c>
      <c r="X195">
        <f t="shared" si="62"/>
        <v>1</v>
      </c>
      <c r="Y195">
        <f t="shared" si="62"/>
        <v>1</v>
      </c>
      <c r="Z195">
        <f t="shared" si="62"/>
        <v>1</v>
      </c>
      <c r="AA195">
        <f t="shared" si="62"/>
        <v>1</v>
      </c>
      <c r="AB195">
        <f t="shared" si="62"/>
        <v>1</v>
      </c>
      <c r="AC195">
        <f t="shared" si="62"/>
        <v>1</v>
      </c>
      <c r="AD195">
        <f t="shared" si="62"/>
        <v>1</v>
      </c>
      <c r="AE195">
        <f t="shared" si="62"/>
        <v>1</v>
      </c>
      <c r="AF195">
        <f t="shared" si="61"/>
        <v>1</v>
      </c>
      <c r="AG195">
        <f t="shared" si="61"/>
        <v>1</v>
      </c>
      <c r="AH195">
        <f t="shared" si="61"/>
        <v>1</v>
      </c>
      <c r="AI195">
        <f t="shared" si="61"/>
        <v>1</v>
      </c>
      <c r="AJ195">
        <f t="shared" si="61"/>
        <v>1</v>
      </c>
      <c r="AK195">
        <f t="shared" si="61"/>
        <v>1</v>
      </c>
      <c r="AL195">
        <f t="shared" si="61"/>
        <v>1</v>
      </c>
      <c r="AM195">
        <f t="shared" si="61"/>
        <v>1</v>
      </c>
      <c r="AN195">
        <f t="shared" si="61"/>
        <v>1</v>
      </c>
      <c r="AO195">
        <f t="shared" si="61"/>
        <v>1</v>
      </c>
      <c r="AP195">
        <f t="shared" si="58"/>
        <v>1</v>
      </c>
      <c r="AQ195">
        <f t="shared" si="58"/>
        <v>1</v>
      </c>
      <c r="AR195">
        <f t="shared" si="58"/>
        <v>1</v>
      </c>
      <c r="AS195">
        <f t="shared" si="58"/>
        <v>1</v>
      </c>
      <c r="AT195">
        <f t="shared" si="58"/>
        <v>1</v>
      </c>
      <c r="AU195">
        <f t="shared" si="58"/>
        <v>1</v>
      </c>
      <c r="AV195">
        <f t="shared" si="58"/>
        <v>1</v>
      </c>
      <c r="AW195">
        <f t="shared" si="58"/>
        <v>1</v>
      </c>
      <c r="AX195">
        <f t="shared" si="58"/>
        <v>1</v>
      </c>
      <c r="AY195">
        <f t="shared" si="58"/>
        <v>1</v>
      </c>
      <c r="AZ195">
        <f t="shared" si="58"/>
        <v>1</v>
      </c>
      <c r="BA195">
        <f t="shared" si="58"/>
        <v>1</v>
      </c>
      <c r="BB195">
        <f t="shared" si="58"/>
        <v>1</v>
      </c>
      <c r="BC195">
        <f t="shared" si="59"/>
        <v>1</v>
      </c>
      <c r="BD195">
        <f t="shared" si="59"/>
        <v>1</v>
      </c>
      <c r="BE195">
        <f t="shared" si="59"/>
        <v>1</v>
      </c>
      <c r="BF195">
        <f t="shared" si="59"/>
        <v>1</v>
      </c>
      <c r="BG195">
        <f t="shared" si="59"/>
        <v>1</v>
      </c>
      <c r="BH195">
        <f t="shared" si="59"/>
        <v>1</v>
      </c>
      <c r="BI195">
        <f t="shared" si="59"/>
        <v>1</v>
      </c>
      <c r="BJ195">
        <f t="shared" si="59"/>
        <v>1</v>
      </c>
      <c r="BK195">
        <f t="shared" si="59"/>
        <v>1</v>
      </c>
      <c r="BL195">
        <f t="shared" si="59"/>
        <v>1</v>
      </c>
      <c r="BM195">
        <f t="shared" si="59"/>
        <v>1</v>
      </c>
      <c r="BN195">
        <f t="shared" si="59"/>
        <v>1</v>
      </c>
      <c r="BO195">
        <f t="shared" si="59"/>
        <v>1</v>
      </c>
      <c r="BP195">
        <f t="shared" si="59"/>
        <v>1</v>
      </c>
      <c r="BQ195">
        <f t="shared" si="59"/>
        <v>1</v>
      </c>
      <c r="BR195">
        <f t="shared" si="59"/>
        <v>1</v>
      </c>
      <c r="BS195">
        <f t="shared" si="60"/>
        <v>1</v>
      </c>
      <c r="BT195">
        <f t="shared" si="60"/>
        <v>1</v>
      </c>
      <c r="BU195">
        <f t="shared" si="60"/>
        <v>1</v>
      </c>
      <c r="BV195">
        <f t="shared" si="60"/>
        <v>1</v>
      </c>
      <c r="BW195">
        <f t="shared" si="60"/>
        <v>1</v>
      </c>
      <c r="BX195">
        <f t="shared" si="60"/>
        <v>1</v>
      </c>
      <c r="BY195">
        <f t="shared" si="60"/>
        <v>1</v>
      </c>
      <c r="BZ195">
        <f t="shared" si="60"/>
        <v>1</v>
      </c>
    </row>
    <row r="196" spans="1:78">
      <c r="A196" s="58"/>
      <c r="B196" s="7" t="e">
        <f>+_xlfn.XLOOKUP(I196,#REF!,#REF!)</f>
        <v>#REF!</v>
      </c>
      <c r="C196" s="8">
        <v>1</v>
      </c>
      <c r="D196" s="8" t="str">
        <f t="shared" si="47"/>
        <v>01-MK-26-10</v>
      </c>
      <c r="E196" s="58">
        <v>45383</v>
      </c>
      <c r="F196" s="70"/>
      <c r="G196" s="70"/>
      <c r="H196" s="9" t="s">
        <v>37</v>
      </c>
      <c r="I196" s="66" t="s">
        <v>1077</v>
      </c>
      <c r="J196" s="7" t="str">
        <f>+_xlfn.XLOOKUP(I196,'R4'!B:B,'R4'!C:C)</f>
        <v>AMR - KAMYON - MAN - KH</v>
      </c>
      <c r="P196">
        <f t="shared" si="62"/>
        <v>0</v>
      </c>
      <c r="Q196">
        <f t="shared" si="62"/>
        <v>0</v>
      </c>
      <c r="R196">
        <f t="shared" si="62"/>
        <v>0</v>
      </c>
      <c r="S196">
        <f t="shared" si="62"/>
        <v>0</v>
      </c>
      <c r="T196">
        <f t="shared" si="62"/>
        <v>0</v>
      </c>
      <c r="U196">
        <f t="shared" si="62"/>
        <v>0</v>
      </c>
      <c r="V196">
        <f t="shared" si="62"/>
        <v>1</v>
      </c>
      <c r="W196">
        <f t="shared" si="62"/>
        <v>1</v>
      </c>
      <c r="X196">
        <f t="shared" si="62"/>
        <v>1</v>
      </c>
      <c r="Y196">
        <f t="shared" si="62"/>
        <v>1</v>
      </c>
      <c r="Z196">
        <f t="shared" si="62"/>
        <v>1</v>
      </c>
      <c r="AA196">
        <f t="shared" si="62"/>
        <v>1</v>
      </c>
      <c r="AB196">
        <f t="shared" si="62"/>
        <v>1</v>
      </c>
      <c r="AC196">
        <f t="shared" si="62"/>
        <v>1</v>
      </c>
      <c r="AD196">
        <f t="shared" si="62"/>
        <v>1</v>
      </c>
      <c r="AE196">
        <f t="shared" si="62"/>
        <v>1</v>
      </c>
      <c r="AF196">
        <f t="shared" si="61"/>
        <v>1</v>
      </c>
      <c r="AG196">
        <f t="shared" si="61"/>
        <v>1</v>
      </c>
      <c r="AH196">
        <f t="shared" si="61"/>
        <v>1</v>
      </c>
      <c r="AI196">
        <f t="shared" si="61"/>
        <v>1</v>
      </c>
      <c r="AJ196">
        <f t="shared" si="61"/>
        <v>1</v>
      </c>
      <c r="AK196">
        <f t="shared" si="61"/>
        <v>1</v>
      </c>
      <c r="AL196">
        <f t="shared" si="61"/>
        <v>1</v>
      </c>
      <c r="AM196">
        <f t="shared" si="61"/>
        <v>1</v>
      </c>
      <c r="AN196">
        <f t="shared" si="61"/>
        <v>1</v>
      </c>
      <c r="AO196">
        <f t="shared" si="61"/>
        <v>1</v>
      </c>
      <c r="AP196">
        <f t="shared" si="58"/>
        <v>1</v>
      </c>
      <c r="AQ196">
        <f t="shared" si="58"/>
        <v>1</v>
      </c>
      <c r="AR196">
        <f t="shared" si="58"/>
        <v>1</v>
      </c>
      <c r="AS196">
        <f t="shared" si="58"/>
        <v>1</v>
      </c>
      <c r="AT196">
        <f t="shared" si="58"/>
        <v>1</v>
      </c>
      <c r="AU196">
        <f t="shared" si="58"/>
        <v>1</v>
      </c>
      <c r="AV196">
        <f t="shared" si="58"/>
        <v>1</v>
      </c>
      <c r="AW196">
        <f t="shared" si="58"/>
        <v>1</v>
      </c>
      <c r="AX196">
        <f t="shared" si="58"/>
        <v>1</v>
      </c>
      <c r="AY196">
        <f t="shared" si="58"/>
        <v>1</v>
      </c>
      <c r="AZ196">
        <f t="shared" si="58"/>
        <v>1</v>
      </c>
      <c r="BA196">
        <f t="shared" si="58"/>
        <v>1</v>
      </c>
      <c r="BB196">
        <f t="shared" si="58"/>
        <v>1</v>
      </c>
      <c r="BC196">
        <f t="shared" si="59"/>
        <v>1</v>
      </c>
      <c r="BD196">
        <f t="shared" si="59"/>
        <v>1</v>
      </c>
      <c r="BE196">
        <f t="shared" si="59"/>
        <v>1</v>
      </c>
      <c r="BF196">
        <f t="shared" si="59"/>
        <v>1</v>
      </c>
      <c r="BG196">
        <f t="shared" si="59"/>
        <v>1</v>
      </c>
      <c r="BH196">
        <f t="shared" si="59"/>
        <v>1</v>
      </c>
      <c r="BI196">
        <f t="shared" si="59"/>
        <v>1</v>
      </c>
      <c r="BJ196">
        <f t="shared" si="59"/>
        <v>1</v>
      </c>
      <c r="BK196">
        <f t="shared" si="59"/>
        <v>1</v>
      </c>
      <c r="BL196">
        <f t="shared" si="59"/>
        <v>1</v>
      </c>
      <c r="BM196">
        <f t="shared" si="59"/>
        <v>1</v>
      </c>
      <c r="BN196">
        <f t="shared" si="59"/>
        <v>1</v>
      </c>
      <c r="BO196">
        <f t="shared" si="59"/>
        <v>1</v>
      </c>
      <c r="BP196">
        <f t="shared" si="59"/>
        <v>1</v>
      </c>
      <c r="BQ196">
        <f t="shared" si="59"/>
        <v>1</v>
      </c>
      <c r="BR196">
        <f t="shared" si="59"/>
        <v>1</v>
      </c>
      <c r="BS196">
        <f t="shared" si="60"/>
        <v>1</v>
      </c>
      <c r="BT196">
        <f t="shared" si="60"/>
        <v>1</v>
      </c>
      <c r="BU196">
        <f t="shared" si="60"/>
        <v>1</v>
      </c>
      <c r="BV196">
        <f t="shared" si="60"/>
        <v>1</v>
      </c>
      <c r="BW196">
        <f t="shared" si="60"/>
        <v>1</v>
      </c>
      <c r="BX196">
        <f t="shared" si="60"/>
        <v>1</v>
      </c>
      <c r="BY196">
        <f t="shared" si="60"/>
        <v>1</v>
      </c>
      <c r="BZ196">
        <f t="shared" si="60"/>
        <v>1</v>
      </c>
    </row>
    <row r="197" spans="1:78">
      <c r="A197" s="58"/>
      <c r="B197" s="7" t="e">
        <f>+_xlfn.XLOOKUP(I197,#REF!,#REF!)</f>
        <v>#REF!</v>
      </c>
      <c r="C197" s="8">
        <v>1</v>
      </c>
      <c r="D197" s="8" t="str">
        <f t="shared" si="47"/>
        <v>01-MK-26-10</v>
      </c>
      <c r="E197" s="58">
        <v>45383</v>
      </c>
      <c r="F197" s="70"/>
      <c r="G197" s="70"/>
      <c r="H197" s="9" t="s">
        <v>37</v>
      </c>
      <c r="I197" s="66" t="s">
        <v>1080</v>
      </c>
      <c r="J197" s="7" t="str">
        <f>+_xlfn.XLOOKUP(I197,'R4'!B:B,'R4'!C:C)</f>
        <v>AMR - KAMYON - MAN - KH</v>
      </c>
      <c r="P197">
        <f t="shared" si="62"/>
        <v>0</v>
      </c>
      <c r="Q197">
        <f t="shared" si="62"/>
        <v>0</v>
      </c>
      <c r="R197">
        <f t="shared" si="62"/>
        <v>0</v>
      </c>
      <c r="S197">
        <f t="shared" si="62"/>
        <v>0</v>
      </c>
      <c r="T197">
        <f t="shared" si="62"/>
        <v>0</v>
      </c>
      <c r="U197">
        <f t="shared" si="62"/>
        <v>0</v>
      </c>
      <c r="V197">
        <f t="shared" si="62"/>
        <v>1</v>
      </c>
      <c r="W197">
        <f t="shared" si="62"/>
        <v>1</v>
      </c>
      <c r="X197">
        <f t="shared" si="62"/>
        <v>1</v>
      </c>
      <c r="Y197">
        <f t="shared" si="62"/>
        <v>1</v>
      </c>
      <c r="Z197">
        <f t="shared" si="62"/>
        <v>1</v>
      </c>
      <c r="AA197">
        <f t="shared" si="62"/>
        <v>1</v>
      </c>
      <c r="AB197">
        <f t="shared" si="62"/>
        <v>1</v>
      </c>
      <c r="AC197">
        <f t="shared" si="62"/>
        <v>1</v>
      </c>
      <c r="AD197">
        <f t="shared" si="62"/>
        <v>1</v>
      </c>
      <c r="AE197">
        <f t="shared" si="62"/>
        <v>1</v>
      </c>
      <c r="AF197">
        <f t="shared" si="61"/>
        <v>1</v>
      </c>
      <c r="AG197">
        <f t="shared" si="61"/>
        <v>1</v>
      </c>
      <c r="AH197">
        <f t="shared" si="61"/>
        <v>1</v>
      </c>
      <c r="AI197">
        <f t="shared" si="61"/>
        <v>1</v>
      </c>
      <c r="AJ197">
        <f t="shared" si="61"/>
        <v>1</v>
      </c>
      <c r="AK197">
        <f t="shared" si="61"/>
        <v>1</v>
      </c>
      <c r="AL197">
        <f t="shared" si="61"/>
        <v>1</v>
      </c>
      <c r="AM197">
        <f t="shared" si="61"/>
        <v>1</v>
      </c>
      <c r="AN197">
        <f t="shared" si="61"/>
        <v>1</v>
      </c>
      <c r="AO197">
        <f t="shared" si="61"/>
        <v>1</v>
      </c>
      <c r="AP197">
        <f t="shared" si="58"/>
        <v>1</v>
      </c>
      <c r="AQ197">
        <f t="shared" si="58"/>
        <v>1</v>
      </c>
      <c r="AR197">
        <f t="shared" si="58"/>
        <v>1</v>
      </c>
      <c r="AS197">
        <f t="shared" si="58"/>
        <v>1</v>
      </c>
      <c r="AT197">
        <f t="shared" si="58"/>
        <v>1</v>
      </c>
      <c r="AU197">
        <f t="shared" si="58"/>
        <v>1</v>
      </c>
      <c r="AV197">
        <f t="shared" si="58"/>
        <v>1</v>
      </c>
      <c r="AW197">
        <f t="shared" si="58"/>
        <v>1</v>
      </c>
      <c r="AX197">
        <f t="shared" si="58"/>
        <v>1</v>
      </c>
      <c r="AY197">
        <f t="shared" si="58"/>
        <v>1</v>
      </c>
      <c r="AZ197">
        <f t="shared" si="58"/>
        <v>1</v>
      </c>
      <c r="BA197">
        <f t="shared" si="58"/>
        <v>1</v>
      </c>
      <c r="BB197">
        <f t="shared" si="58"/>
        <v>1</v>
      </c>
      <c r="BC197">
        <f t="shared" si="59"/>
        <v>1</v>
      </c>
      <c r="BD197">
        <f t="shared" si="59"/>
        <v>1</v>
      </c>
      <c r="BE197">
        <f t="shared" si="59"/>
        <v>1</v>
      </c>
      <c r="BF197">
        <f t="shared" si="59"/>
        <v>1</v>
      </c>
      <c r="BG197">
        <f t="shared" si="59"/>
        <v>1</v>
      </c>
      <c r="BH197">
        <f t="shared" si="59"/>
        <v>1</v>
      </c>
      <c r="BI197">
        <f t="shared" si="59"/>
        <v>1</v>
      </c>
      <c r="BJ197">
        <f t="shared" si="59"/>
        <v>1</v>
      </c>
      <c r="BK197">
        <f t="shared" si="59"/>
        <v>1</v>
      </c>
      <c r="BL197">
        <f t="shared" si="59"/>
        <v>1</v>
      </c>
      <c r="BM197">
        <f t="shared" si="59"/>
        <v>1</v>
      </c>
      <c r="BN197">
        <f t="shared" si="59"/>
        <v>1</v>
      </c>
      <c r="BO197">
        <f t="shared" si="59"/>
        <v>1</v>
      </c>
      <c r="BP197">
        <f t="shared" si="59"/>
        <v>1</v>
      </c>
      <c r="BQ197">
        <f t="shared" si="59"/>
        <v>1</v>
      </c>
      <c r="BR197">
        <f t="shared" si="59"/>
        <v>1</v>
      </c>
      <c r="BS197">
        <f t="shared" si="60"/>
        <v>1</v>
      </c>
      <c r="BT197">
        <f t="shared" si="60"/>
        <v>1</v>
      </c>
      <c r="BU197">
        <f t="shared" si="60"/>
        <v>1</v>
      </c>
      <c r="BV197">
        <f t="shared" si="60"/>
        <v>1</v>
      </c>
      <c r="BW197">
        <f t="shared" si="60"/>
        <v>1</v>
      </c>
      <c r="BX197">
        <f t="shared" si="60"/>
        <v>1</v>
      </c>
      <c r="BY197">
        <f t="shared" si="60"/>
        <v>1</v>
      </c>
      <c r="BZ197">
        <f t="shared" si="60"/>
        <v>1</v>
      </c>
    </row>
    <row r="198" spans="1:78">
      <c r="A198" s="58"/>
      <c r="B198" s="7" t="e">
        <f>+_xlfn.XLOOKUP(I198,#REF!,#REF!)</f>
        <v>#REF!</v>
      </c>
      <c r="C198" s="8">
        <v>1</v>
      </c>
      <c r="D198" s="8" t="str">
        <f t="shared" si="47"/>
        <v>01-MK-26-10</v>
      </c>
      <c r="E198" s="58">
        <v>45383</v>
      </c>
      <c r="F198" s="70"/>
      <c r="G198" s="70"/>
      <c r="H198" s="9" t="s">
        <v>37</v>
      </c>
      <c r="I198" s="66" t="s">
        <v>1083</v>
      </c>
      <c r="J198" s="7" t="str">
        <f>+_xlfn.XLOOKUP(I198,'R4'!B:B,'R4'!C:C)</f>
        <v>AMR - KAMYON - MAN - KH</v>
      </c>
      <c r="P198">
        <f t="shared" si="62"/>
        <v>0</v>
      </c>
      <c r="Q198">
        <f t="shared" si="62"/>
        <v>0</v>
      </c>
      <c r="R198">
        <f t="shared" si="62"/>
        <v>0</v>
      </c>
      <c r="S198">
        <f t="shared" si="62"/>
        <v>0</v>
      </c>
      <c r="T198">
        <f t="shared" si="62"/>
        <v>0</v>
      </c>
      <c r="U198">
        <f t="shared" si="62"/>
        <v>0</v>
      </c>
      <c r="V198">
        <f t="shared" si="62"/>
        <v>1</v>
      </c>
      <c r="W198">
        <f t="shared" si="62"/>
        <v>1</v>
      </c>
      <c r="X198">
        <f t="shared" si="62"/>
        <v>1</v>
      </c>
      <c r="Y198">
        <f t="shared" si="62"/>
        <v>1</v>
      </c>
      <c r="Z198">
        <f t="shared" si="62"/>
        <v>1</v>
      </c>
      <c r="AA198">
        <f t="shared" si="62"/>
        <v>1</v>
      </c>
      <c r="AB198">
        <f t="shared" si="62"/>
        <v>1</v>
      </c>
      <c r="AC198">
        <f t="shared" si="62"/>
        <v>1</v>
      </c>
      <c r="AD198">
        <f t="shared" si="62"/>
        <v>1</v>
      </c>
      <c r="AE198">
        <f t="shared" si="62"/>
        <v>1</v>
      </c>
      <c r="AF198">
        <f t="shared" si="61"/>
        <v>1</v>
      </c>
      <c r="AG198">
        <f t="shared" si="61"/>
        <v>1</v>
      </c>
      <c r="AH198">
        <f t="shared" si="61"/>
        <v>1</v>
      </c>
      <c r="AI198">
        <f t="shared" si="61"/>
        <v>1</v>
      </c>
      <c r="AJ198">
        <f t="shared" si="61"/>
        <v>1</v>
      </c>
      <c r="AK198">
        <f t="shared" si="61"/>
        <v>1</v>
      </c>
      <c r="AL198">
        <f t="shared" si="61"/>
        <v>1</v>
      </c>
      <c r="AM198">
        <f t="shared" si="61"/>
        <v>1</v>
      </c>
      <c r="AN198">
        <f t="shared" si="61"/>
        <v>1</v>
      </c>
      <c r="AO198">
        <f t="shared" si="61"/>
        <v>1</v>
      </c>
      <c r="AP198">
        <f t="shared" si="58"/>
        <v>1</v>
      </c>
      <c r="AQ198">
        <f t="shared" si="58"/>
        <v>1</v>
      </c>
      <c r="AR198">
        <f t="shared" si="58"/>
        <v>1</v>
      </c>
      <c r="AS198">
        <f t="shared" si="58"/>
        <v>1</v>
      </c>
      <c r="AT198">
        <f t="shared" si="58"/>
        <v>1</v>
      </c>
      <c r="AU198">
        <f t="shared" si="58"/>
        <v>1</v>
      </c>
      <c r="AV198">
        <f t="shared" si="58"/>
        <v>1</v>
      </c>
      <c r="AW198">
        <f t="shared" si="58"/>
        <v>1</v>
      </c>
      <c r="AX198">
        <f t="shared" si="58"/>
        <v>1</v>
      </c>
      <c r="AY198">
        <f t="shared" si="58"/>
        <v>1</v>
      </c>
      <c r="AZ198">
        <f t="shared" si="58"/>
        <v>1</v>
      </c>
      <c r="BA198">
        <f t="shared" si="58"/>
        <v>1</v>
      </c>
      <c r="BB198">
        <f t="shared" si="58"/>
        <v>1</v>
      </c>
      <c r="BC198">
        <f t="shared" si="59"/>
        <v>1</v>
      </c>
      <c r="BD198">
        <f t="shared" si="59"/>
        <v>1</v>
      </c>
      <c r="BE198">
        <f t="shared" si="59"/>
        <v>1</v>
      </c>
      <c r="BF198">
        <f t="shared" si="59"/>
        <v>1</v>
      </c>
      <c r="BG198">
        <f t="shared" si="59"/>
        <v>1</v>
      </c>
      <c r="BH198">
        <f t="shared" si="59"/>
        <v>1</v>
      </c>
      <c r="BI198">
        <f t="shared" si="59"/>
        <v>1</v>
      </c>
      <c r="BJ198">
        <f t="shared" si="59"/>
        <v>1</v>
      </c>
      <c r="BK198">
        <f t="shared" si="59"/>
        <v>1</v>
      </c>
      <c r="BL198">
        <f t="shared" si="59"/>
        <v>1</v>
      </c>
      <c r="BM198">
        <f t="shared" si="59"/>
        <v>1</v>
      </c>
      <c r="BN198">
        <f t="shared" si="59"/>
        <v>1</v>
      </c>
      <c r="BO198">
        <f t="shared" si="59"/>
        <v>1</v>
      </c>
      <c r="BP198">
        <f t="shared" si="59"/>
        <v>1</v>
      </c>
      <c r="BQ198">
        <f t="shared" si="59"/>
        <v>1</v>
      </c>
      <c r="BR198">
        <f t="shared" si="59"/>
        <v>1</v>
      </c>
      <c r="BS198">
        <f t="shared" si="60"/>
        <v>1</v>
      </c>
      <c r="BT198">
        <f t="shared" si="60"/>
        <v>1</v>
      </c>
      <c r="BU198">
        <f t="shared" si="60"/>
        <v>1</v>
      </c>
      <c r="BV198">
        <f t="shared" si="60"/>
        <v>1</v>
      </c>
      <c r="BW198">
        <f t="shared" si="60"/>
        <v>1</v>
      </c>
      <c r="BX198">
        <f t="shared" si="60"/>
        <v>1</v>
      </c>
      <c r="BY198">
        <f t="shared" si="60"/>
        <v>1</v>
      </c>
      <c r="BZ198">
        <f t="shared" si="60"/>
        <v>1</v>
      </c>
    </row>
    <row r="199" spans="1:78">
      <c r="A199" s="58"/>
      <c r="B199" s="7" t="e">
        <f>+_xlfn.XLOOKUP(I199,#REF!,#REF!)</f>
        <v>#REF!</v>
      </c>
      <c r="C199" s="8">
        <v>1</v>
      </c>
      <c r="D199" s="8" t="str">
        <f t="shared" si="47"/>
        <v>01-MK-26-10</v>
      </c>
      <c r="E199" s="58">
        <v>45383</v>
      </c>
      <c r="F199" s="70"/>
      <c r="G199" s="70"/>
      <c r="H199" s="9" t="s">
        <v>37</v>
      </c>
      <c r="I199" s="66" t="s">
        <v>1086</v>
      </c>
      <c r="J199" s="7" t="str">
        <f>+_xlfn.XLOOKUP(I199,'R4'!B:B,'R4'!C:C)</f>
        <v>AMR - KAMYON - MAN - KH</v>
      </c>
      <c r="P199">
        <f t="shared" si="62"/>
        <v>0</v>
      </c>
      <c r="Q199">
        <f t="shared" si="62"/>
        <v>0</v>
      </c>
      <c r="R199">
        <f t="shared" si="62"/>
        <v>0</v>
      </c>
      <c r="S199">
        <f t="shared" si="62"/>
        <v>0</v>
      </c>
      <c r="T199">
        <f t="shared" si="62"/>
        <v>0</v>
      </c>
      <c r="U199">
        <f t="shared" si="62"/>
        <v>0</v>
      </c>
      <c r="V199">
        <f t="shared" si="62"/>
        <v>1</v>
      </c>
      <c r="W199">
        <f t="shared" si="62"/>
        <v>1</v>
      </c>
      <c r="X199">
        <f t="shared" si="62"/>
        <v>1</v>
      </c>
      <c r="Y199">
        <f t="shared" si="62"/>
        <v>1</v>
      </c>
      <c r="Z199">
        <f t="shared" si="62"/>
        <v>1</v>
      </c>
      <c r="AA199">
        <f t="shared" si="62"/>
        <v>1</v>
      </c>
      <c r="AB199">
        <f t="shared" si="62"/>
        <v>1</v>
      </c>
      <c r="AC199">
        <f t="shared" si="62"/>
        <v>1</v>
      </c>
      <c r="AD199">
        <f t="shared" si="62"/>
        <v>1</v>
      </c>
      <c r="AE199">
        <f t="shared" si="62"/>
        <v>1</v>
      </c>
      <c r="AF199">
        <f t="shared" si="61"/>
        <v>1</v>
      </c>
      <c r="AG199">
        <f t="shared" si="61"/>
        <v>1</v>
      </c>
      <c r="AH199">
        <f t="shared" si="61"/>
        <v>1</v>
      </c>
      <c r="AI199">
        <f t="shared" si="61"/>
        <v>1</v>
      </c>
      <c r="AJ199">
        <f t="shared" si="61"/>
        <v>1</v>
      </c>
      <c r="AK199">
        <f t="shared" si="61"/>
        <v>1</v>
      </c>
      <c r="AL199">
        <f t="shared" si="61"/>
        <v>1</v>
      </c>
      <c r="AM199">
        <f t="shared" si="61"/>
        <v>1</v>
      </c>
      <c r="AN199">
        <f t="shared" si="61"/>
        <v>1</v>
      </c>
      <c r="AO199">
        <f t="shared" si="61"/>
        <v>1</v>
      </c>
      <c r="AP199">
        <f t="shared" si="58"/>
        <v>1</v>
      </c>
      <c r="AQ199">
        <f t="shared" si="58"/>
        <v>1</v>
      </c>
      <c r="AR199">
        <f t="shared" si="58"/>
        <v>1</v>
      </c>
      <c r="AS199">
        <f t="shared" si="58"/>
        <v>1</v>
      </c>
      <c r="AT199">
        <f t="shared" si="58"/>
        <v>1</v>
      </c>
      <c r="AU199">
        <f t="shared" si="58"/>
        <v>1</v>
      </c>
      <c r="AV199">
        <f t="shared" si="58"/>
        <v>1</v>
      </c>
      <c r="AW199">
        <f t="shared" si="58"/>
        <v>1</v>
      </c>
      <c r="AX199">
        <f t="shared" si="58"/>
        <v>1</v>
      </c>
      <c r="AY199">
        <f t="shared" si="58"/>
        <v>1</v>
      </c>
      <c r="AZ199">
        <f t="shared" si="58"/>
        <v>1</v>
      </c>
      <c r="BA199">
        <f t="shared" si="58"/>
        <v>1</v>
      </c>
      <c r="BB199">
        <f t="shared" si="58"/>
        <v>1</v>
      </c>
      <c r="BC199">
        <f t="shared" si="59"/>
        <v>1</v>
      </c>
      <c r="BD199">
        <f t="shared" si="59"/>
        <v>1</v>
      </c>
      <c r="BE199">
        <f t="shared" si="59"/>
        <v>1</v>
      </c>
      <c r="BF199">
        <f t="shared" si="59"/>
        <v>1</v>
      </c>
      <c r="BG199">
        <f t="shared" si="59"/>
        <v>1</v>
      </c>
      <c r="BH199">
        <f t="shared" si="59"/>
        <v>1</v>
      </c>
      <c r="BI199">
        <f t="shared" si="59"/>
        <v>1</v>
      </c>
      <c r="BJ199">
        <f t="shared" si="59"/>
        <v>1</v>
      </c>
      <c r="BK199">
        <f t="shared" si="59"/>
        <v>1</v>
      </c>
      <c r="BL199">
        <f t="shared" si="59"/>
        <v>1</v>
      </c>
      <c r="BM199">
        <f t="shared" si="59"/>
        <v>1</v>
      </c>
      <c r="BN199">
        <f t="shared" si="59"/>
        <v>1</v>
      </c>
      <c r="BO199">
        <f t="shared" si="59"/>
        <v>1</v>
      </c>
      <c r="BP199">
        <f t="shared" si="59"/>
        <v>1</v>
      </c>
      <c r="BQ199">
        <f t="shared" si="59"/>
        <v>1</v>
      </c>
      <c r="BR199">
        <f t="shared" si="59"/>
        <v>1</v>
      </c>
      <c r="BS199">
        <f t="shared" si="60"/>
        <v>1</v>
      </c>
      <c r="BT199">
        <f t="shared" si="60"/>
        <v>1</v>
      </c>
      <c r="BU199">
        <f t="shared" si="60"/>
        <v>1</v>
      </c>
      <c r="BV199">
        <f t="shared" si="60"/>
        <v>1</v>
      </c>
      <c r="BW199">
        <f t="shared" si="60"/>
        <v>1</v>
      </c>
      <c r="BX199">
        <f t="shared" si="60"/>
        <v>1</v>
      </c>
      <c r="BY199">
        <f t="shared" si="60"/>
        <v>1</v>
      </c>
      <c r="BZ199">
        <f t="shared" si="60"/>
        <v>1</v>
      </c>
    </row>
    <row r="200" spans="1:78">
      <c r="A200" s="58"/>
      <c r="B200" s="7" t="e">
        <f>+_xlfn.XLOOKUP(I200,#REF!,#REF!)</f>
        <v>#REF!</v>
      </c>
      <c r="C200" s="8">
        <v>1</v>
      </c>
      <c r="D200" s="8" t="str">
        <f t="shared" si="47"/>
        <v>01-MK-26-10</v>
      </c>
      <c r="E200" s="58">
        <v>45383</v>
      </c>
      <c r="F200" s="70"/>
      <c r="G200" s="70"/>
      <c r="H200" s="9" t="s">
        <v>37</v>
      </c>
      <c r="I200" s="66" t="s">
        <v>1089</v>
      </c>
      <c r="J200" s="7" t="str">
        <f>+_xlfn.XLOOKUP(I200,'R4'!B:B,'R4'!C:C)</f>
        <v>AMR - KAMYON - MAN - KH</v>
      </c>
      <c r="P200">
        <f t="shared" si="62"/>
        <v>0</v>
      </c>
      <c r="Q200">
        <f t="shared" si="62"/>
        <v>0</v>
      </c>
      <c r="R200">
        <f t="shared" si="62"/>
        <v>0</v>
      </c>
      <c r="S200">
        <f t="shared" si="62"/>
        <v>0</v>
      </c>
      <c r="T200">
        <f t="shared" si="62"/>
        <v>0</v>
      </c>
      <c r="U200">
        <f t="shared" si="62"/>
        <v>0</v>
      </c>
      <c r="V200">
        <f t="shared" si="62"/>
        <v>1</v>
      </c>
      <c r="W200">
        <f t="shared" si="62"/>
        <v>1</v>
      </c>
      <c r="X200">
        <f t="shared" si="62"/>
        <v>1</v>
      </c>
      <c r="Y200">
        <f t="shared" si="62"/>
        <v>1</v>
      </c>
      <c r="Z200">
        <f t="shared" si="62"/>
        <v>1</v>
      </c>
      <c r="AA200">
        <f t="shared" si="62"/>
        <v>1</v>
      </c>
      <c r="AB200">
        <f t="shared" si="62"/>
        <v>1</v>
      </c>
      <c r="AC200">
        <f t="shared" si="62"/>
        <v>1</v>
      </c>
      <c r="AD200">
        <f t="shared" si="62"/>
        <v>1</v>
      </c>
      <c r="AE200">
        <f t="shared" si="62"/>
        <v>1</v>
      </c>
      <c r="AF200">
        <f t="shared" si="61"/>
        <v>1</v>
      </c>
      <c r="AG200">
        <f t="shared" si="61"/>
        <v>1</v>
      </c>
      <c r="AH200">
        <f t="shared" si="61"/>
        <v>1</v>
      </c>
      <c r="AI200">
        <f t="shared" si="61"/>
        <v>1</v>
      </c>
      <c r="AJ200">
        <f t="shared" si="61"/>
        <v>1</v>
      </c>
      <c r="AK200">
        <f t="shared" si="61"/>
        <v>1</v>
      </c>
      <c r="AL200">
        <f t="shared" si="61"/>
        <v>1</v>
      </c>
      <c r="AM200">
        <f t="shared" si="61"/>
        <v>1</v>
      </c>
      <c r="AN200">
        <f t="shared" si="61"/>
        <v>1</v>
      </c>
      <c r="AO200">
        <f t="shared" si="61"/>
        <v>1</v>
      </c>
      <c r="AP200">
        <f t="shared" si="58"/>
        <v>1</v>
      </c>
      <c r="AQ200">
        <f t="shared" si="58"/>
        <v>1</v>
      </c>
      <c r="AR200">
        <f t="shared" si="58"/>
        <v>1</v>
      </c>
      <c r="AS200">
        <f t="shared" si="58"/>
        <v>1</v>
      </c>
      <c r="AT200">
        <f t="shared" si="58"/>
        <v>1</v>
      </c>
      <c r="AU200">
        <f t="shared" si="58"/>
        <v>1</v>
      </c>
      <c r="AV200">
        <f t="shared" si="58"/>
        <v>1</v>
      </c>
      <c r="AW200">
        <f t="shared" si="58"/>
        <v>1</v>
      </c>
      <c r="AX200">
        <f t="shared" si="58"/>
        <v>1</v>
      </c>
      <c r="AY200">
        <f t="shared" si="58"/>
        <v>1</v>
      </c>
      <c r="AZ200">
        <f t="shared" si="58"/>
        <v>1</v>
      </c>
      <c r="BA200">
        <f t="shared" si="58"/>
        <v>1</v>
      </c>
      <c r="BB200">
        <f t="shared" si="58"/>
        <v>1</v>
      </c>
      <c r="BC200">
        <f t="shared" si="59"/>
        <v>1</v>
      </c>
      <c r="BD200">
        <f t="shared" si="59"/>
        <v>1</v>
      </c>
      <c r="BE200">
        <f t="shared" si="59"/>
        <v>1</v>
      </c>
      <c r="BF200">
        <f t="shared" si="59"/>
        <v>1</v>
      </c>
      <c r="BG200">
        <f t="shared" si="59"/>
        <v>1</v>
      </c>
      <c r="BH200">
        <f t="shared" si="59"/>
        <v>1</v>
      </c>
      <c r="BI200">
        <f t="shared" si="59"/>
        <v>1</v>
      </c>
      <c r="BJ200">
        <f t="shared" si="59"/>
        <v>1</v>
      </c>
      <c r="BK200">
        <f t="shared" si="59"/>
        <v>1</v>
      </c>
      <c r="BL200">
        <f t="shared" si="59"/>
        <v>1</v>
      </c>
      <c r="BM200">
        <f t="shared" si="59"/>
        <v>1</v>
      </c>
      <c r="BN200">
        <f t="shared" si="59"/>
        <v>1</v>
      </c>
      <c r="BO200">
        <f t="shared" si="59"/>
        <v>1</v>
      </c>
      <c r="BP200">
        <f t="shared" si="59"/>
        <v>1</v>
      </c>
      <c r="BQ200">
        <f t="shared" si="59"/>
        <v>1</v>
      </c>
      <c r="BR200">
        <f t="shared" si="59"/>
        <v>1</v>
      </c>
      <c r="BS200">
        <f t="shared" si="60"/>
        <v>1</v>
      </c>
      <c r="BT200">
        <f t="shared" si="60"/>
        <v>1</v>
      </c>
      <c r="BU200">
        <f t="shared" si="60"/>
        <v>1</v>
      </c>
      <c r="BV200">
        <f t="shared" si="60"/>
        <v>1</v>
      </c>
      <c r="BW200">
        <f t="shared" si="60"/>
        <v>1</v>
      </c>
      <c r="BX200">
        <f t="shared" si="60"/>
        <v>1</v>
      </c>
      <c r="BY200">
        <f t="shared" si="60"/>
        <v>1</v>
      </c>
      <c r="BZ200">
        <f t="shared" si="60"/>
        <v>1</v>
      </c>
    </row>
    <row r="201" spans="1:78">
      <c r="A201" s="58"/>
      <c r="B201" s="7" t="e">
        <f>+_xlfn.XLOOKUP(I201,#REF!,#REF!)</f>
        <v>#REF!</v>
      </c>
      <c r="C201" s="8">
        <v>1</v>
      </c>
      <c r="D201" s="8" t="str">
        <f t="shared" si="47"/>
        <v>01-MK-26-10</v>
      </c>
      <c r="E201" s="58">
        <v>45383</v>
      </c>
      <c r="F201" s="70"/>
      <c r="G201" s="70"/>
      <c r="H201" s="9" t="s">
        <v>37</v>
      </c>
      <c r="I201" s="66" t="s">
        <v>1092</v>
      </c>
      <c r="J201" s="7" t="str">
        <f>+_xlfn.XLOOKUP(I201,'R4'!B:B,'R4'!C:C)</f>
        <v>AMR - KAMYON - MAN - KH</v>
      </c>
      <c r="P201">
        <f t="shared" si="62"/>
        <v>0</v>
      </c>
      <c r="Q201">
        <f t="shared" si="62"/>
        <v>0</v>
      </c>
      <c r="R201">
        <f t="shared" si="62"/>
        <v>0</v>
      </c>
      <c r="S201">
        <f t="shared" si="62"/>
        <v>0</v>
      </c>
      <c r="T201">
        <f t="shared" si="62"/>
        <v>0</v>
      </c>
      <c r="U201">
        <f t="shared" si="62"/>
        <v>0</v>
      </c>
      <c r="V201">
        <f t="shared" si="62"/>
        <v>1</v>
      </c>
      <c r="W201">
        <f t="shared" si="62"/>
        <v>1</v>
      </c>
      <c r="X201">
        <f t="shared" si="62"/>
        <v>1</v>
      </c>
      <c r="Y201">
        <f t="shared" si="62"/>
        <v>1</v>
      </c>
      <c r="Z201">
        <f t="shared" si="62"/>
        <v>1</v>
      </c>
      <c r="AA201">
        <f t="shared" si="62"/>
        <v>1</v>
      </c>
      <c r="AB201">
        <f t="shared" si="62"/>
        <v>1</v>
      </c>
      <c r="AC201">
        <f t="shared" si="62"/>
        <v>1</v>
      </c>
      <c r="AD201">
        <f t="shared" si="62"/>
        <v>1</v>
      </c>
      <c r="AE201">
        <f t="shared" si="62"/>
        <v>1</v>
      </c>
      <c r="AF201">
        <f t="shared" si="61"/>
        <v>1</v>
      </c>
      <c r="AG201">
        <f t="shared" si="61"/>
        <v>1</v>
      </c>
      <c r="AH201">
        <f t="shared" si="61"/>
        <v>1</v>
      </c>
      <c r="AI201">
        <f t="shared" si="61"/>
        <v>1</v>
      </c>
      <c r="AJ201">
        <f t="shared" si="61"/>
        <v>1</v>
      </c>
      <c r="AK201">
        <f t="shared" si="61"/>
        <v>1</v>
      </c>
      <c r="AL201">
        <f t="shared" si="61"/>
        <v>1</v>
      </c>
      <c r="AM201">
        <f t="shared" si="61"/>
        <v>1</v>
      </c>
      <c r="AN201">
        <f t="shared" si="61"/>
        <v>1</v>
      </c>
      <c r="AO201">
        <f t="shared" si="61"/>
        <v>1</v>
      </c>
      <c r="AP201">
        <f t="shared" si="58"/>
        <v>1</v>
      </c>
      <c r="AQ201">
        <f t="shared" si="58"/>
        <v>1</v>
      </c>
      <c r="AR201">
        <f t="shared" si="58"/>
        <v>1</v>
      </c>
      <c r="AS201">
        <f t="shared" si="58"/>
        <v>1</v>
      </c>
      <c r="AT201">
        <f t="shared" si="58"/>
        <v>1</v>
      </c>
      <c r="AU201">
        <f t="shared" si="58"/>
        <v>1</v>
      </c>
      <c r="AV201">
        <f t="shared" si="58"/>
        <v>1</v>
      </c>
      <c r="AW201">
        <f t="shared" si="58"/>
        <v>1</v>
      </c>
      <c r="AX201">
        <f t="shared" si="58"/>
        <v>1</v>
      </c>
      <c r="AY201">
        <f t="shared" si="58"/>
        <v>1</v>
      </c>
      <c r="AZ201">
        <f t="shared" si="58"/>
        <v>1</v>
      </c>
      <c r="BA201">
        <f t="shared" si="58"/>
        <v>1</v>
      </c>
      <c r="BB201">
        <f t="shared" si="58"/>
        <v>1</v>
      </c>
      <c r="BC201">
        <f t="shared" si="59"/>
        <v>1</v>
      </c>
      <c r="BD201">
        <f t="shared" si="59"/>
        <v>1</v>
      </c>
      <c r="BE201">
        <f t="shared" si="59"/>
        <v>1</v>
      </c>
      <c r="BF201">
        <f t="shared" si="59"/>
        <v>1</v>
      </c>
      <c r="BG201">
        <f t="shared" si="59"/>
        <v>1</v>
      </c>
      <c r="BH201">
        <f t="shared" si="59"/>
        <v>1</v>
      </c>
      <c r="BI201">
        <f t="shared" si="59"/>
        <v>1</v>
      </c>
      <c r="BJ201">
        <f t="shared" si="59"/>
        <v>1</v>
      </c>
      <c r="BK201">
        <f t="shared" si="59"/>
        <v>1</v>
      </c>
      <c r="BL201">
        <f t="shared" si="59"/>
        <v>1</v>
      </c>
      <c r="BM201">
        <f t="shared" si="59"/>
        <v>1</v>
      </c>
      <c r="BN201">
        <f t="shared" si="59"/>
        <v>1</v>
      </c>
      <c r="BO201">
        <f t="shared" si="59"/>
        <v>1</v>
      </c>
      <c r="BP201">
        <f t="shared" si="59"/>
        <v>1</v>
      </c>
      <c r="BQ201">
        <f t="shared" si="59"/>
        <v>1</v>
      </c>
      <c r="BR201">
        <f t="shared" si="59"/>
        <v>1</v>
      </c>
      <c r="BS201">
        <f t="shared" si="60"/>
        <v>1</v>
      </c>
      <c r="BT201">
        <f t="shared" si="60"/>
        <v>1</v>
      </c>
      <c r="BU201">
        <f t="shared" si="60"/>
        <v>1</v>
      </c>
      <c r="BV201">
        <f t="shared" si="60"/>
        <v>1</v>
      </c>
      <c r="BW201">
        <f t="shared" si="60"/>
        <v>1</v>
      </c>
      <c r="BX201">
        <f t="shared" si="60"/>
        <v>1</v>
      </c>
      <c r="BY201">
        <f t="shared" si="60"/>
        <v>1</v>
      </c>
      <c r="BZ201">
        <f t="shared" si="60"/>
        <v>1</v>
      </c>
    </row>
    <row r="202" spans="1:78">
      <c r="A202" s="58"/>
      <c r="B202" s="7" t="e">
        <f>+_xlfn.XLOOKUP(I202,#REF!,#REF!)</f>
        <v>#REF!</v>
      </c>
      <c r="C202" s="8">
        <v>1</v>
      </c>
      <c r="D202" s="8" t="str">
        <f t="shared" si="47"/>
        <v>01-MK-26-10</v>
      </c>
      <c r="E202" s="58">
        <v>45383</v>
      </c>
      <c r="F202" s="70"/>
      <c r="G202" s="70"/>
      <c r="H202" s="9" t="s">
        <v>37</v>
      </c>
      <c r="I202" s="66" t="s">
        <v>1095</v>
      </c>
      <c r="J202" s="7" t="str">
        <f>+_xlfn.XLOOKUP(I202,'R4'!B:B,'R4'!C:C)</f>
        <v>AMR - KAMYON - MAN - KH</v>
      </c>
      <c r="P202">
        <f t="shared" si="62"/>
        <v>0</v>
      </c>
      <c r="Q202">
        <f t="shared" si="62"/>
        <v>0</v>
      </c>
      <c r="R202">
        <f t="shared" si="62"/>
        <v>0</v>
      </c>
      <c r="S202">
        <f t="shared" si="62"/>
        <v>0</v>
      </c>
      <c r="T202">
        <f t="shared" si="62"/>
        <v>0</v>
      </c>
      <c r="U202">
        <f t="shared" si="62"/>
        <v>0</v>
      </c>
      <c r="V202">
        <f t="shared" si="62"/>
        <v>1</v>
      </c>
      <c r="W202">
        <f t="shared" si="62"/>
        <v>1</v>
      </c>
      <c r="X202">
        <f t="shared" si="62"/>
        <v>1</v>
      </c>
      <c r="Y202">
        <f t="shared" si="62"/>
        <v>1</v>
      </c>
      <c r="Z202">
        <f t="shared" si="62"/>
        <v>1</v>
      </c>
      <c r="AA202">
        <f t="shared" si="62"/>
        <v>1</v>
      </c>
      <c r="AB202">
        <f t="shared" si="62"/>
        <v>1</v>
      </c>
      <c r="AC202">
        <f t="shared" si="62"/>
        <v>1</v>
      </c>
      <c r="AD202">
        <f t="shared" si="62"/>
        <v>1</v>
      </c>
      <c r="AE202">
        <f t="shared" si="62"/>
        <v>1</v>
      </c>
      <c r="AF202">
        <f t="shared" si="61"/>
        <v>1</v>
      </c>
      <c r="AG202">
        <f t="shared" si="61"/>
        <v>1</v>
      </c>
      <c r="AH202">
        <f t="shared" si="61"/>
        <v>1</v>
      </c>
      <c r="AI202">
        <f t="shared" si="61"/>
        <v>1</v>
      </c>
      <c r="AJ202">
        <f t="shared" si="61"/>
        <v>1</v>
      </c>
      <c r="AK202">
        <f t="shared" si="61"/>
        <v>1</v>
      </c>
      <c r="AL202">
        <f t="shared" si="61"/>
        <v>1</v>
      </c>
      <c r="AM202">
        <f t="shared" si="61"/>
        <v>1</v>
      </c>
      <c r="AN202">
        <f t="shared" si="61"/>
        <v>1</v>
      </c>
      <c r="AO202">
        <f t="shared" si="61"/>
        <v>1</v>
      </c>
      <c r="AP202">
        <f t="shared" si="58"/>
        <v>1</v>
      </c>
      <c r="AQ202">
        <f t="shared" si="58"/>
        <v>1</v>
      </c>
      <c r="AR202">
        <f t="shared" si="58"/>
        <v>1</v>
      </c>
      <c r="AS202">
        <f t="shared" si="58"/>
        <v>1</v>
      </c>
      <c r="AT202">
        <f t="shared" si="58"/>
        <v>1</v>
      </c>
      <c r="AU202">
        <f t="shared" si="58"/>
        <v>1</v>
      </c>
      <c r="AV202">
        <f t="shared" si="58"/>
        <v>1</v>
      </c>
      <c r="AW202">
        <f t="shared" si="58"/>
        <v>1</v>
      </c>
      <c r="AX202">
        <f t="shared" si="58"/>
        <v>1</v>
      </c>
      <c r="AY202">
        <f t="shared" si="58"/>
        <v>1</v>
      </c>
      <c r="AZ202">
        <f t="shared" si="58"/>
        <v>1</v>
      </c>
      <c r="BA202">
        <f t="shared" si="58"/>
        <v>1</v>
      </c>
      <c r="BB202">
        <f t="shared" si="58"/>
        <v>1</v>
      </c>
      <c r="BC202">
        <f t="shared" si="59"/>
        <v>1</v>
      </c>
      <c r="BD202">
        <f t="shared" si="59"/>
        <v>1</v>
      </c>
      <c r="BE202">
        <f t="shared" si="59"/>
        <v>1</v>
      </c>
      <c r="BF202">
        <f t="shared" si="59"/>
        <v>1</v>
      </c>
      <c r="BG202">
        <f t="shared" si="59"/>
        <v>1</v>
      </c>
      <c r="BH202">
        <f t="shared" si="59"/>
        <v>1</v>
      </c>
      <c r="BI202">
        <f t="shared" si="59"/>
        <v>1</v>
      </c>
      <c r="BJ202">
        <f t="shared" si="59"/>
        <v>1</v>
      </c>
      <c r="BK202">
        <f t="shared" si="59"/>
        <v>1</v>
      </c>
      <c r="BL202">
        <f t="shared" si="59"/>
        <v>1</v>
      </c>
      <c r="BM202">
        <f t="shared" si="59"/>
        <v>1</v>
      </c>
      <c r="BN202">
        <f t="shared" si="59"/>
        <v>1</v>
      </c>
      <c r="BO202">
        <f t="shared" si="59"/>
        <v>1</v>
      </c>
      <c r="BP202">
        <f t="shared" si="59"/>
        <v>1</v>
      </c>
      <c r="BQ202">
        <f t="shared" si="59"/>
        <v>1</v>
      </c>
      <c r="BR202">
        <f t="shared" si="59"/>
        <v>1</v>
      </c>
      <c r="BS202">
        <f t="shared" si="60"/>
        <v>1</v>
      </c>
      <c r="BT202">
        <f t="shared" si="60"/>
        <v>1</v>
      </c>
      <c r="BU202">
        <f t="shared" si="60"/>
        <v>1</v>
      </c>
      <c r="BV202">
        <f t="shared" si="60"/>
        <v>1</v>
      </c>
      <c r="BW202">
        <f t="shared" si="60"/>
        <v>1</v>
      </c>
      <c r="BX202">
        <f t="shared" si="60"/>
        <v>1</v>
      </c>
      <c r="BY202">
        <f t="shared" si="60"/>
        <v>1</v>
      </c>
      <c r="BZ202">
        <f t="shared" si="60"/>
        <v>1</v>
      </c>
    </row>
    <row r="203" spans="1:78">
      <c r="A203" s="58"/>
      <c r="B203" s="7" t="e">
        <f>+_xlfn.XLOOKUP(I203,#REF!,#REF!)</f>
        <v>#REF!</v>
      </c>
      <c r="C203" s="8">
        <v>1</v>
      </c>
      <c r="D203" s="8" t="str">
        <f t="shared" si="47"/>
        <v>01-MK-26-10</v>
      </c>
      <c r="E203" s="58">
        <v>45383</v>
      </c>
      <c r="F203" s="70"/>
      <c r="G203" s="70"/>
      <c r="H203" s="9" t="s">
        <v>37</v>
      </c>
      <c r="I203" s="66" t="s">
        <v>1098</v>
      </c>
      <c r="J203" s="7" t="str">
        <f>+_xlfn.XLOOKUP(I203,'R4'!B:B,'R4'!C:C)</f>
        <v>AMR - KAMYON - MAN - KH</v>
      </c>
      <c r="P203">
        <f t="shared" si="62"/>
        <v>0</v>
      </c>
      <c r="Q203">
        <f t="shared" si="62"/>
        <v>0</v>
      </c>
      <c r="R203">
        <f t="shared" si="62"/>
        <v>0</v>
      </c>
      <c r="S203">
        <f t="shared" si="62"/>
        <v>0</v>
      </c>
      <c r="T203">
        <f t="shared" si="62"/>
        <v>0</v>
      </c>
      <c r="U203">
        <f t="shared" si="62"/>
        <v>0</v>
      </c>
      <c r="V203">
        <f t="shared" si="62"/>
        <v>1</v>
      </c>
      <c r="W203">
        <f t="shared" si="62"/>
        <v>1</v>
      </c>
      <c r="X203">
        <f t="shared" si="62"/>
        <v>1</v>
      </c>
      <c r="Y203">
        <f t="shared" si="62"/>
        <v>1</v>
      </c>
      <c r="Z203">
        <f t="shared" si="62"/>
        <v>1</v>
      </c>
      <c r="AA203">
        <f t="shared" si="62"/>
        <v>1</v>
      </c>
      <c r="AB203">
        <f t="shared" si="62"/>
        <v>1</v>
      </c>
      <c r="AC203">
        <f t="shared" si="62"/>
        <v>1</v>
      </c>
      <c r="AD203">
        <f t="shared" si="62"/>
        <v>1</v>
      </c>
      <c r="AE203">
        <f t="shared" si="62"/>
        <v>1</v>
      </c>
      <c r="AF203">
        <f t="shared" si="61"/>
        <v>1</v>
      </c>
      <c r="AG203">
        <f t="shared" si="61"/>
        <v>1</v>
      </c>
      <c r="AH203">
        <f t="shared" si="61"/>
        <v>1</v>
      </c>
      <c r="AI203">
        <f t="shared" si="61"/>
        <v>1</v>
      </c>
      <c r="AJ203">
        <f t="shared" si="61"/>
        <v>1</v>
      </c>
      <c r="AK203">
        <f t="shared" si="61"/>
        <v>1</v>
      </c>
      <c r="AL203">
        <f t="shared" si="61"/>
        <v>1</v>
      </c>
      <c r="AM203">
        <f t="shared" si="61"/>
        <v>1</v>
      </c>
      <c r="AN203">
        <f t="shared" si="61"/>
        <v>1</v>
      </c>
      <c r="AO203">
        <f t="shared" si="61"/>
        <v>1</v>
      </c>
      <c r="AP203">
        <f t="shared" si="58"/>
        <v>1</v>
      </c>
      <c r="AQ203">
        <f t="shared" si="58"/>
        <v>1</v>
      </c>
      <c r="AR203">
        <f t="shared" si="58"/>
        <v>1</v>
      </c>
      <c r="AS203">
        <f t="shared" si="58"/>
        <v>1</v>
      </c>
      <c r="AT203">
        <f t="shared" si="58"/>
        <v>1</v>
      </c>
      <c r="AU203">
        <f t="shared" si="58"/>
        <v>1</v>
      </c>
      <c r="AV203">
        <f t="shared" si="58"/>
        <v>1</v>
      </c>
      <c r="AW203">
        <f t="shared" si="58"/>
        <v>1</v>
      </c>
      <c r="AX203">
        <f t="shared" si="58"/>
        <v>1</v>
      </c>
      <c r="AY203">
        <f t="shared" si="58"/>
        <v>1</v>
      </c>
      <c r="AZ203">
        <f t="shared" si="58"/>
        <v>1</v>
      </c>
      <c r="BA203">
        <f t="shared" si="58"/>
        <v>1</v>
      </c>
      <c r="BB203">
        <f t="shared" si="58"/>
        <v>1</v>
      </c>
      <c r="BC203">
        <f t="shared" si="59"/>
        <v>1</v>
      </c>
      <c r="BD203">
        <f t="shared" si="59"/>
        <v>1</v>
      </c>
      <c r="BE203">
        <f t="shared" si="59"/>
        <v>1</v>
      </c>
      <c r="BF203">
        <f t="shared" si="59"/>
        <v>1</v>
      </c>
      <c r="BG203">
        <f t="shared" si="59"/>
        <v>1</v>
      </c>
      <c r="BH203">
        <f t="shared" si="59"/>
        <v>1</v>
      </c>
      <c r="BI203">
        <f t="shared" si="59"/>
        <v>1</v>
      </c>
      <c r="BJ203">
        <f t="shared" si="59"/>
        <v>1</v>
      </c>
      <c r="BK203">
        <f t="shared" si="59"/>
        <v>1</v>
      </c>
      <c r="BL203">
        <f t="shared" si="59"/>
        <v>1</v>
      </c>
      <c r="BM203">
        <f t="shared" si="59"/>
        <v>1</v>
      </c>
      <c r="BN203">
        <f t="shared" si="59"/>
        <v>1</v>
      </c>
      <c r="BO203">
        <f t="shared" si="59"/>
        <v>1</v>
      </c>
      <c r="BP203">
        <f t="shared" si="59"/>
        <v>1</v>
      </c>
      <c r="BQ203">
        <f t="shared" si="59"/>
        <v>1</v>
      </c>
      <c r="BR203">
        <f t="shared" si="59"/>
        <v>1</v>
      </c>
      <c r="BS203">
        <f t="shared" si="60"/>
        <v>1</v>
      </c>
      <c r="BT203">
        <f t="shared" si="60"/>
        <v>1</v>
      </c>
      <c r="BU203">
        <f t="shared" si="60"/>
        <v>1</v>
      </c>
      <c r="BV203">
        <f t="shared" si="60"/>
        <v>1</v>
      </c>
      <c r="BW203">
        <f t="shared" si="60"/>
        <v>1</v>
      </c>
      <c r="BX203">
        <f t="shared" si="60"/>
        <v>1</v>
      </c>
      <c r="BY203">
        <f t="shared" si="60"/>
        <v>1</v>
      </c>
      <c r="BZ203">
        <f t="shared" si="60"/>
        <v>1</v>
      </c>
    </row>
    <row r="204" spans="1:78">
      <c r="A204" s="58"/>
      <c r="B204" s="7" t="s">
        <v>48</v>
      </c>
      <c r="C204" s="8">
        <v>30</v>
      </c>
      <c r="D204" s="8" t="str">
        <f t="shared" ref="D204:D206" si="63">+LEFT(I204,11)</f>
        <v>01-MK-26-10</v>
      </c>
      <c r="E204" s="58">
        <v>45717</v>
      </c>
      <c r="F204" s="70"/>
      <c r="G204" s="70"/>
      <c r="H204" s="9" t="s">
        <v>37</v>
      </c>
      <c r="I204" s="66" t="s">
        <v>7490</v>
      </c>
      <c r="J204" s="7" t="s">
        <v>7491</v>
      </c>
      <c r="P204">
        <f t="shared" si="62"/>
        <v>0</v>
      </c>
      <c r="Q204">
        <f t="shared" si="62"/>
        <v>0</v>
      </c>
      <c r="R204">
        <f t="shared" si="62"/>
        <v>0</v>
      </c>
      <c r="S204">
        <f t="shared" si="62"/>
        <v>0</v>
      </c>
      <c r="T204">
        <f t="shared" si="62"/>
        <v>0</v>
      </c>
      <c r="U204">
        <f t="shared" si="62"/>
        <v>0</v>
      </c>
      <c r="V204">
        <f t="shared" si="62"/>
        <v>0</v>
      </c>
      <c r="W204">
        <f t="shared" si="62"/>
        <v>0</v>
      </c>
      <c r="X204">
        <f t="shared" si="62"/>
        <v>0</v>
      </c>
      <c r="Y204">
        <f t="shared" si="62"/>
        <v>0</v>
      </c>
      <c r="Z204">
        <f t="shared" si="62"/>
        <v>0</v>
      </c>
      <c r="AA204">
        <f t="shared" si="62"/>
        <v>0</v>
      </c>
      <c r="AB204">
        <f t="shared" si="62"/>
        <v>0</v>
      </c>
      <c r="AC204">
        <f t="shared" si="62"/>
        <v>0</v>
      </c>
      <c r="AD204">
        <f t="shared" si="62"/>
        <v>0</v>
      </c>
      <c r="AE204">
        <f t="shared" si="62"/>
        <v>0</v>
      </c>
      <c r="AF204">
        <f t="shared" si="61"/>
        <v>0</v>
      </c>
      <c r="AG204">
        <f t="shared" si="61"/>
        <v>30</v>
      </c>
      <c r="AH204">
        <f t="shared" si="61"/>
        <v>30</v>
      </c>
      <c r="AI204">
        <f t="shared" si="61"/>
        <v>30</v>
      </c>
      <c r="AJ204">
        <f t="shared" si="61"/>
        <v>30</v>
      </c>
      <c r="AK204">
        <f t="shared" si="61"/>
        <v>30</v>
      </c>
      <c r="AL204">
        <f t="shared" si="61"/>
        <v>30</v>
      </c>
      <c r="AM204">
        <f t="shared" si="61"/>
        <v>30</v>
      </c>
      <c r="AN204">
        <f t="shared" si="61"/>
        <v>30</v>
      </c>
      <c r="AO204">
        <f t="shared" si="61"/>
        <v>30</v>
      </c>
      <c r="AP204">
        <f t="shared" si="58"/>
        <v>30</v>
      </c>
      <c r="AQ204">
        <f t="shared" si="58"/>
        <v>30</v>
      </c>
      <c r="AR204">
        <f t="shared" si="58"/>
        <v>30</v>
      </c>
      <c r="AS204">
        <f t="shared" si="58"/>
        <v>30</v>
      </c>
      <c r="AT204">
        <f t="shared" si="58"/>
        <v>30</v>
      </c>
      <c r="AU204">
        <f t="shared" si="58"/>
        <v>30</v>
      </c>
      <c r="AV204">
        <f t="shared" si="58"/>
        <v>30</v>
      </c>
      <c r="AW204">
        <f t="shared" si="58"/>
        <v>30</v>
      </c>
      <c r="AX204">
        <f t="shared" si="58"/>
        <v>30</v>
      </c>
      <c r="AY204">
        <f t="shared" si="58"/>
        <v>30</v>
      </c>
      <c r="AZ204">
        <f t="shared" si="58"/>
        <v>30</v>
      </c>
      <c r="BA204">
        <f t="shared" si="58"/>
        <v>30</v>
      </c>
      <c r="BB204">
        <f t="shared" si="58"/>
        <v>30</v>
      </c>
      <c r="BC204">
        <f t="shared" si="59"/>
        <v>30</v>
      </c>
      <c r="BD204">
        <f t="shared" si="59"/>
        <v>30</v>
      </c>
      <c r="BE204">
        <f t="shared" si="59"/>
        <v>30</v>
      </c>
      <c r="BF204">
        <f t="shared" si="59"/>
        <v>30</v>
      </c>
      <c r="BG204">
        <f t="shared" si="59"/>
        <v>30</v>
      </c>
      <c r="BH204">
        <f t="shared" si="59"/>
        <v>30</v>
      </c>
      <c r="BI204">
        <f t="shared" si="59"/>
        <v>30</v>
      </c>
      <c r="BJ204">
        <f t="shared" si="59"/>
        <v>30</v>
      </c>
      <c r="BK204">
        <f t="shared" si="59"/>
        <v>30</v>
      </c>
      <c r="BL204">
        <f t="shared" si="59"/>
        <v>30</v>
      </c>
      <c r="BM204">
        <f t="shared" si="59"/>
        <v>30</v>
      </c>
      <c r="BN204">
        <f t="shared" si="59"/>
        <v>30</v>
      </c>
      <c r="BO204">
        <f t="shared" si="59"/>
        <v>30</v>
      </c>
      <c r="BP204">
        <f t="shared" si="59"/>
        <v>30</v>
      </c>
      <c r="BQ204">
        <f t="shared" si="59"/>
        <v>30</v>
      </c>
      <c r="BR204">
        <f t="shared" si="59"/>
        <v>30</v>
      </c>
      <c r="BS204">
        <f t="shared" si="60"/>
        <v>30</v>
      </c>
      <c r="BT204">
        <f t="shared" si="60"/>
        <v>30</v>
      </c>
      <c r="BU204">
        <f t="shared" si="60"/>
        <v>30</v>
      </c>
      <c r="BV204">
        <f t="shared" si="60"/>
        <v>30</v>
      </c>
      <c r="BW204">
        <f t="shared" si="60"/>
        <v>30</v>
      </c>
      <c r="BX204">
        <f t="shared" si="60"/>
        <v>30</v>
      </c>
      <c r="BY204">
        <f t="shared" si="60"/>
        <v>30</v>
      </c>
      <c r="BZ204">
        <f t="shared" si="60"/>
        <v>30</v>
      </c>
    </row>
    <row r="205" spans="1:78">
      <c r="A205" s="58"/>
      <c r="B205" s="7" t="s">
        <v>50</v>
      </c>
      <c r="C205" s="8">
        <v>25</v>
      </c>
      <c r="D205" s="8" t="str">
        <f t="shared" si="63"/>
        <v>01-MK-26-10</v>
      </c>
      <c r="E205" s="58">
        <v>45748</v>
      </c>
      <c r="F205" s="70"/>
      <c r="G205" s="70"/>
      <c r="H205" s="9" t="s">
        <v>37</v>
      </c>
      <c r="I205" s="66" t="s">
        <v>7492</v>
      </c>
      <c r="J205" s="7" t="s">
        <v>7491</v>
      </c>
      <c r="P205">
        <f t="shared" si="62"/>
        <v>0</v>
      </c>
      <c r="Q205">
        <f t="shared" si="62"/>
        <v>0</v>
      </c>
      <c r="R205">
        <f t="shared" si="62"/>
        <v>0</v>
      </c>
      <c r="S205">
        <f t="shared" si="62"/>
        <v>0</v>
      </c>
      <c r="T205">
        <f t="shared" si="62"/>
        <v>0</v>
      </c>
      <c r="U205">
        <f t="shared" si="62"/>
        <v>0</v>
      </c>
      <c r="V205">
        <f t="shared" si="62"/>
        <v>0</v>
      </c>
      <c r="W205">
        <f t="shared" si="62"/>
        <v>0</v>
      </c>
      <c r="X205">
        <f t="shared" si="62"/>
        <v>0</v>
      </c>
      <c r="Y205">
        <f t="shared" si="62"/>
        <v>0</v>
      </c>
      <c r="Z205">
        <f t="shared" si="62"/>
        <v>0</v>
      </c>
      <c r="AA205">
        <f t="shared" si="62"/>
        <v>0</v>
      </c>
      <c r="AB205">
        <f t="shared" si="62"/>
        <v>0</v>
      </c>
      <c r="AC205">
        <f t="shared" si="62"/>
        <v>0</v>
      </c>
      <c r="AD205">
        <f t="shared" si="62"/>
        <v>0</v>
      </c>
      <c r="AE205">
        <f t="shared" si="62"/>
        <v>0</v>
      </c>
      <c r="AF205">
        <f t="shared" si="61"/>
        <v>0</v>
      </c>
      <c r="AG205">
        <f t="shared" si="61"/>
        <v>0</v>
      </c>
      <c r="AH205">
        <f t="shared" si="61"/>
        <v>25</v>
      </c>
      <c r="AI205">
        <f t="shared" si="61"/>
        <v>25</v>
      </c>
      <c r="AJ205">
        <f t="shared" si="61"/>
        <v>25</v>
      </c>
      <c r="AK205">
        <f t="shared" si="61"/>
        <v>25</v>
      </c>
      <c r="AL205">
        <f t="shared" si="61"/>
        <v>25</v>
      </c>
      <c r="AM205">
        <f t="shared" si="61"/>
        <v>25</v>
      </c>
      <c r="AN205">
        <f t="shared" si="61"/>
        <v>25</v>
      </c>
      <c r="AO205">
        <f t="shared" si="61"/>
        <v>25</v>
      </c>
      <c r="AP205">
        <f t="shared" si="58"/>
        <v>25</v>
      </c>
      <c r="AQ205">
        <f t="shared" si="58"/>
        <v>25</v>
      </c>
      <c r="AR205">
        <f t="shared" si="58"/>
        <v>25</v>
      </c>
      <c r="AS205">
        <f t="shared" si="58"/>
        <v>25</v>
      </c>
      <c r="AT205">
        <f t="shared" si="58"/>
        <v>25</v>
      </c>
      <c r="AU205">
        <f t="shared" si="58"/>
        <v>25</v>
      </c>
      <c r="AV205">
        <f t="shared" si="58"/>
        <v>25</v>
      </c>
      <c r="AW205">
        <f t="shared" si="58"/>
        <v>25</v>
      </c>
      <c r="AX205">
        <f t="shared" si="58"/>
        <v>25</v>
      </c>
      <c r="AY205">
        <f t="shared" si="58"/>
        <v>25</v>
      </c>
      <c r="AZ205">
        <f t="shared" si="58"/>
        <v>25</v>
      </c>
      <c r="BA205">
        <f t="shared" si="58"/>
        <v>25</v>
      </c>
      <c r="BB205">
        <f t="shared" si="58"/>
        <v>25</v>
      </c>
      <c r="BC205">
        <f t="shared" si="59"/>
        <v>25</v>
      </c>
      <c r="BD205">
        <f t="shared" si="59"/>
        <v>25</v>
      </c>
      <c r="BE205">
        <f t="shared" si="59"/>
        <v>25</v>
      </c>
      <c r="BF205">
        <f t="shared" si="59"/>
        <v>25</v>
      </c>
      <c r="BG205">
        <f t="shared" si="59"/>
        <v>25</v>
      </c>
      <c r="BH205">
        <f t="shared" si="59"/>
        <v>25</v>
      </c>
      <c r="BI205">
        <f t="shared" si="59"/>
        <v>25</v>
      </c>
      <c r="BJ205">
        <f t="shared" si="59"/>
        <v>25</v>
      </c>
      <c r="BK205">
        <f t="shared" si="59"/>
        <v>25</v>
      </c>
      <c r="BL205">
        <f t="shared" si="59"/>
        <v>25</v>
      </c>
      <c r="BM205">
        <f t="shared" si="59"/>
        <v>25</v>
      </c>
      <c r="BN205">
        <f t="shared" si="59"/>
        <v>25</v>
      </c>
      <c r="BO205">
        <f t="shared" si="59"/>
        <v>25</v>
      </c>
      <c r="BP205">
        <f t="shared" si="59"/>
        <v>25</v>
      </c>
      <c r="BQ205">
        <f t="shared" si="59"/>
        <v>25</v>
      </c>
      <c r="BR205">
        <f t="shared" si="59"/>
        <v>25</v>
      </c>
      <c r="BS205">
        <f t="shared" si="60"/>
        <v>25</v>
      </c>
      <c r="BT205">
        <f t="shared" si="60"/>
        <v>25</v>
      </c>
      <c r="BU205">
        <f t="shared" si="60"/>
        <v>25</v>
      </c>
      <c r="BV205">
        <f t="shared" si="60"/>
        <v>25</v>
      </c>
      <c r="BW205">
        <f t="shared" si="60"/>
        <v>25</v>
      </c>
      <c r="BX205">
        <f t="shared" si="60"/>
        <v>25</v>
      </c>
      <c r="BY205">
        <f t="shared" si="60"/>
        <v>25</v>
      </c>
      <c r="BZ205">
        <f t="shared" si="60"/>
        <v>25</v>
      </c>
    </row>
    <row r="206" spans="1:78">
      <c r="A206" s="58"/>
      <c r="B206" s="7" t="s">
        <v>52</v>
      </c>
      <c r="C206" s="8">
        <v>20</v>
      </c>
      <c r="D206" s="8" t="str">
        <f t="shared" si="63"/>
        <v>01-MK-26-10</v>
      </c>
      <c r="E206" s="58">
        <v>45778</v>
      </c>
      <c r="F206" s="70"/>
      <c r="G206" s="70"/>
      <c r="H206" s="9" t="s">
        <v>37</v>
      </c>
      <c r="I206" s="66" t="s">
        <v>7493</v>
      </c>
      <c r="J206" s="7" t="s">
        <v>7491</v>
      </c>
      <c r="P206">
        <f t="shared" si="62"/>
        <v>0</v>
      </c>
      <c r="Q206">
        <f t="shared" si="62"/>
        <v>0</v>
      </c>
      <c r="R206">
        <f t="shared" si="62"/>
        <v>0</v>
      </c>
      <c r="S206">
        <f t="shared" si="62"/>
        <v>0</v>
      </c>
      <c r="T206">
        <f t="shared" si="62"/>
        <v>0</v>
      </c>
      <c r="U206">
        <f t="shared" si="62"/>
        <v>0</v>
      </c>
      <c r="V206">
        <f t="shared" si="62"/>
        <v>0</v>
      </c>
      <c r="W206">
        <f t="shared" si="62"/>
        <v>0</v>
      </c>
      <c r="X206">
        <f t="shared" si="62"/>
        <v>0</v>
      </c>
      <c r="Y206">
        <f t="shared" si="62"/>
        <v>0</v>
      </c>
      <c r="Z206">
        <f t="shared" si="62"/>
        <v>0</v>
      </c>
      <c r="AA206">
        <f t="shared" si="62"/>
        <v>0</v>
      </c>
      <c r="AB206">
        <f t="shared" si="62"/>
        <v>0</v>
      </c>
      <c r="AC206">
        <f t="shared" si="62"/>
        <v>0</v>
      </c>
      <c r="AD206">
        <f t="shared" si="62"/>
        <v>0</v>
      </c>
      <c r="AE206">
        <f t="shared" si="62"/>
        <v>0</v>
      </c>
      <c r="AF206">
        <f t="shared" si="61"/>
        <v>0</v>
      </c>
      <c r="AG206">
        <f t="shared" si="61"/>
        <v>0</v>
      </c>
      <c r="AH206">
        <f t="shared" si="61"/>
        <v>0</v>
      </c>
      <c r="AI206">
        <f t="shared" si="61"/>
        <v>20</v>
      </c>
      <c r="AJ206">
        <f t="shared" si="61"/>
        <v>20</v>
      </c>
      <c r="AK206">
        <f t="shared" si="61"/>
        <v>20</v>
      </c>
      <c r="AL206">
        <f t="shared" si="61"/>
        <v>20</v>
      </c>
      <c r="AM206">
        <f t="shared" si="61"/>
        <v>20</v>
      </c>
      <c r="AN206">
        <f t="shared" si="61"/>
        <v>20</v>
      </c>
      <c r="AO206">
        <f t="shared" si="61"/>
        <v>20</v>
      </c>
      <c r="AP206">
        <f t="shared" si="58"/>
        <v>20</v>
      </c>
      <c r="AQ206">
        <f t="shared" si="58"/>
        <v>20</v>
      </c>
      <c r="AR206">
        <f t="shared" si="58"/>
        <v>20</v>
      </c>
      <c r="AS206">
        <f t="shared" si="58"/>
        <v>20</v>
      </c>
      <c r="AT206">
        <f t="shared" si="58"/>
        <v>20</v>
      </c>
      <c r="AU206">
        <f t="shared" si="58"/>
        <v>20</v>
      </c>
      <c r="AV206">
        <f t="shared" si="58"/>
        <v>20</v>
      </c>
      <c r="AW206">
        <f t="shared" si="58"/>
        <v>20</v>
      </c>
      <c r="AX206">
        <f t="shared" si="58"/>
        <v>20</v>
      </c>
      <c r="AY206">
        <f t="shared" si="58"/>
        <v>20</v>
      </c>
      <c r="AZ206">
        <f t="shared" si="58"/>
        <v>20</v>
      </c>
      <c r="BA206">
        <f t="shared" si="58"/>
        <v>20</v>
      </c>
      <c r="BB206">
        <f t="shared" si="58"/>
        <v>20</v>
      </c>
      <c r="BC206">
        <f t="shared" si="59"/>
        <v>20</v>
      </c>
      <c r="BD206">
        <f t="shared" si="59"/>
        <v>20</v>
      </c>
      <c r="BE206">
        <f t="shared" si="59"/>
        <v>20</v>
      </c>
      <c r="BF206">
        <f t="shared" si="59"/>
        <v>20</v>
      </c>
      <c r="BG206">
        <f t="shared" si="59"/>
        <v>20</v>
      </c>
      <c r="BH206">
        <f t="shared" si="59"/>
        <v>20</v>
      </c>
      <c r="BI206">
        <f t="shared" si="59"/>
        <v>20</v>
      </c>
      <c r="BJ206">
        <f t="shared" si="59"/>
        <v>20</v>
      </c>
      <c r="BK206">
        <f t="shared" si="59"/>
        <v>20</v>
      </c>
      <c r="BL206">
        <f t="shared" si="59"/>
        <v>20</v>
      </c>
      <c r="BM206">
        <f t="shared" si="59"/>
        <v>20</v>
      </c>
      <c r="BN206">
        <f t="shared" si="59"/>
        <v>20</v>
      </c>
      <c r="BO206">
        <f t="shared" si="59"/>
        <v>20</v>
      </c>
      <c r="BP206">
        <f t="shared" si="59"/>
        <v>20</v>
      </c>
      <c r="BQ206">
        <f t="shared" si="59"/>
        <v>20</v>
      </c>
      <c r="BR206">
        <f t="shared" ref="BR206:BZ206" si="64">+IF(BR$2&gt;=$E206,1,0)*$C206</f>
        <v>20</v>
      </c>
      <c r="BS206">
        <f t="shared" si="64"/>
        <v>20</v>
      </c>
      <c r="BT206">
        <f t="shared" si="64"/>
        <v>20</v>
      </c>
      <c r="BU206">
        <f t="shared" si="64"/>
        <v>20</v>
      </c>
      <c r="BV206">
        <f t="shared" si="64"/>
        <v>20</v>
      </c>
      <c r="BW206">
        <f t="shared" si="64"/>
        <v>20</v>
      </c>
      <c r="BX206">
        <f t="shared" si="64"/>
        <v>20</v>
      </c>
      <c r="BY206">
        <f t="shared" si="64"/>
        <v>20</v>
      </c>
      <c r="BZ206">
        <f t="shared" si="64"/>
        <v>20</v>
      </c>
    </row>
    <row r="207" spans="1:78">
      <c r="A207" s="58"/>
      <c r="B207" s="66"/>
      <c r="C207" s="69"/>
      <c r="D207" s="69"/>
      <c r="E207" s="58"/>
      <c r="F207" s="70"/>
      <c r="G207" s="70"/>
      <c r="H207" s="71"/>
      <c r="I207" s="66"/>
      <c r="J207" s="66"/>
    </row>
    <row r="208" spans="1:78">
      <c r="A208" s="58"/>
      <c r="B208" s="66"/>
      <c r="C208" s="69"/>
      <c r="D208" s="69"/>
      <c r="E208" s="58"/>
      <c r="F208" s="70"/>
      <c r="G208" s="70"/>
      <c r="H208" s="71"/>
      <c r="I208" s="66"/>
      <c r="J208" s="66"/>
    </row>
    <row r="209" spans="1:78">
      <c r="A209" s="58"/>
      <c r="B209" s="66"/>
      <c r="C209" s="69"/>
      <c r="D209" s="69"/>
      <c r="E209" s="58"/>
      <c r="F209" s="70"/>
      <c r="G209" s="70"/>
      <c r="H209" s="71"/>
      <c r="I209" s="66"/>
      <c r="J209" s="66"/>
    </row>
    <row r="210" spans="1:78">
      <c r="A210" s="58"/>
      <c r="B210" s="66"/>
      <c r="C210" s="69"/>
      <c r="D210" s="69"/>
      <c r="E210" s="58"/>
      <c r="F210" s="70"/>
      <c r="G210" s="70"/>
      <c r="H210" s="71"/>
      <c r="I210" s="66"/>
      <c r="J210" s="66"/>
    </row>
    <row r="211" spans="1:78">
      <c r="A211" s="58"/>
      <c r="B211" s="66"/>
      <c r="C211" s="69"/>
      <c r="D211" s="69"/>
      <c r="E211" s="58"/>
      <c r="F211" s="70"/>
      <c r="G211" s="70"/>
      <c r="H211" s="71"/>
      <c r="I211" s="66"/>
      <c r="J211" s="66"/>
    </row>
    <row r="212" spans="1:78">
      <c r="A212" s="58"/>
      <c r="B212" s="66"/>
      <c r="C212" s="69"/>
      <c r="D212" s="69"/>
      <c r="E212" s="58"/>
      <c r="F212" s="70"/>
      <c r="G212" s="70"/>
      <c r="H212" s="71"/>
      <c r="I212" s="66"/>
      <c r="J212" s="66"/>
    </row>
    <row r="213" spans="1:78">
      <c r="A213" s="58"/>
      <c r="B213" s="66"/>
      <c r="C213" s="69"/>
      <c r="D213" s="69"/>
      <c r="E213" s="58"/>
      <c r="F213" s="70"/>
      <c r="G213" s="70"/>
      <c r="H213" s="71"/>
      <c r="I213" s="66"/>
      <c r="J213" s="66"/>
    </row>
    <row r="214" spans="1:78">
      <c r="A214" s="58"/>
      <c r="B214" s="66"/>
      <c r="C214" s="69"/>
      <c r="D214" s="69"/>
      <c r="E214" s="58"/>
      <c r="F214" s="70"/>
      <c r="G214" s="70"/>
      <c r="H214" s="71"/>
      <c r="I214" s="66"/>
      <c r="J214" s="66"/>
    </row>
    <row r="215" spans="1:78">
      <c r="A215" s="58"/>
      <c r="B215" s="66"/>
      <c r="C215" s="69"/>
      <c r="D215" s="69"/>
      <c r="E215" s="58"/>
      <c r="F215" s="70"/>
      <c r="G215" s="70"/>
      <c r="H215" s="71"/>
      <c r="I215" s="66"/>
      <c r="J215" s="66"/>
    </row>
    <row r="216" spans="1:78">
      <c r="A216" s="58"/>
      <c r="B216" s="66"/>
      <c r="C216" s="69"/>
      <c r="D216" s="69"/>
      <c r="E216" s="58"/>
      <c r="F216" s="70"/>
      <c r="G216" s="70"/>
      <c r="H216" s="71"/>
      <c r="I216" s="66"/>
      <c r="J216" s="66"/>
    </row>
    <row r="217" spans="1:78">
      <c r="A217" s="58"/>
      <c r="B217" s="66"/>
      <c r="C217" s="69"/>
      <c r="D217" s="69"/>
      <c r="E217" s="58"/>
      <c r="F217" s="70"/>
      <c r="G217" s="70"/>
      <c r="H217" s="71"/>
      <c r="I217" s="66"/>
      <c r="J217" s="66"/>
    </row>
    <row r="219" spans="1:78">
      <c r="K219" t="e">
        <f>200*K224</f>
        <v>#DIV/0!</v>
      </c>
      <c r="O219" s="3" t="s">
        <v>7473</v>
      </c>
      <c r="P219" s="82">
        <v>0</v>
      </c>
      <c r="Q219" s="82">
        <v>120974.3291025712</v>
      </c>
      <c r="R219" s="82">
        <v>1482348.1612903404</v>
      </c>
      <c r="S219" s="82">
        <v>361703.06284843519</v>
      </c>
      <c r="T219" s="82">
        <v>2031.8422598942338</v>
      </c>
      <c r="U219" s="82">
        <v>3439.1037208930388</v>
      </c>
      <c r="V219" s="82">
        <v>3356.742265212727</v>
      </c>
      <c r="W219" s="82">
        <v>179206.54752975449</v>
      </c>
      <c r="X219" s="82">
        <v>146965.31878882716</v>
      </c>
      <c r="Y219" s="82">
        <v>520850.84199999931</v>
      </c>
      <c r="Z219" s="82">
        <v>535510.86988186196</v>
      </c>
      <c r="AA219" s="82">
        <v>1244974.9390074054</v>
      </c>
      <c r="AB219" s="82">
        <v>1223772.7216631286</v>
      </c>
      <c r="AC219" s="82">
        <v>1016530.2710062721</v>
      </c>
      <c r="AD219" s="82">
        <v>940174.7857653643</v>
      </c>
      <c r="AE219" s="82">
        <v>1095566.9925469975</v>
      </c>
      <c r="AF219" s="82">
        <v>1109879.5621791652</v>
      </c>
      <c r="AG219" s="82">
        <v>1334194.9772322043</v>
      </c>
      <c r="AH219" s="82">
        <v>1610891.3732873863</v>
      </c>
      <c r="AI219" s="82">
        <v>1767266.9247815027</v>
      </c>
      <c r="AJ219" s="82">
        <v>1896668.3901730198</v>
      </c>
      <c r="AK219" s="82">
        <v>1903554.3199367803</v>
      </c>
      <c r="AL219" s="82">
        <v>1908559.3154576637</v>
      </c>
      <c r="AM219" s="82">
        <v>1854672.453746666</v>
      </c>
      <c r="AN219" s="82">
        <v>1802199.0640577783</v>
      </c>
      <c r="AO219" s="82">
        <v>1215265.3672670319</v>
      </c>
      <c r="AP219" s="82">
        <v>852086.84204616724</v>
      </c>
      <c r="AQ219" s="82">
        <v>762061.94314699341</v>
      </c>
      <c r="AR219" s="82">
        <v>987702.71970023832</v>
      </c>
      <c r="AS219" s="82">
        <v>1299378.9197776003</v>
      </c>
      <c r="AT219" s="82">
        <v>1522025.603245239</v>
      </c>
      <c r="AU219" s="82">
        <v>1822217.2881294342</v>
      </c>
      <c r="AV219" s="82">
        <v>1840133.2571335351</v>
      </c>
      <c r="AW219" s="82">
        <v>1834104.8852132468</v>
      </c>
      <c r="AX219" s="82">
        <v>1795284.966612393</v>
      </c>
      <c r="AY219" s="82">
        <v>1765704.6516933283</v>
      </c>
      <c r="AZ219" s="82">
        <v>1344015.4193678782</v>
      </c>
      <c r="BA219" s="82">
        <v>925322.3226271614</v>
      </c>
      <c r="BB219" s="82">
        <v>515409.64057444176</v>
      </c>
      <c r="BC219" s="82">
        <v>43278.514032549552</v>
      </c>
      <c r="BD219" s="82">
        <v>30189.963300615949</v>
      </c>
      <c r="BE219" s="82">
        <v>15927.611391642975</v>
      </c>
      <c r="BF219" s="82">
        <v>15927.611391642975</v>
      </c>
      <c r="BG219" s="82">
        <v>12324.937386390397</v>
      </c>
      <c r="BH219" s="82">
        <v>0</v>
      </c>
      <c r="BI219" s="82">
        <v>0</v>
      </c>
      <c r="BJ219" s="82">
        <v>0</v>
      </c>
      <c r="BK219" s="82">
        <v>0</v>
      </c>
      <c r="BL219" s="82">
        <v>0</v>
      </c>
      <c r="BM219" s="82">
        <v>0</v>
      </c>
      <c r="BN219" s="82">
        <v>0</v>
      </c>
      <c r="BO219" s="82">
        <v>0</v>
      </c>
      <c r="BP219" s="82">
        <v>0</v>
      </c>
      <c r="BQ219" s="82">
        <v>0</v>
      </c>
      <c r="BR219" s="82">
        <v>0</v>
      </c>
      <c r="BS219" s="82">
        <v>0</v>
      </c>
      <c r="BT219" s="82">
        <v>0</v>
      </c>
      <c r="BU219" s="82">
        <v>0</v>
      </c>
      <c r="BV219" s="82">
        <v>0</v>
      </c>
      <c r="BW219" s="82">
        <v>0</v>
      </c>
      <c r="BX219" s="82">
        <v>0</v>
      </c>
      <c r="BY219" s="82">
        <v>0</v>
      </c>
      <c r="BZ219" s="82">
        <v>0</v>
      </c>
    </row>
    <row r="220" spans="1:78">
      <c r="J220" t="s">
        <v>7464</v>
      </c>
      <c r="L220" s="75" t="s">
        <v>1</v>
      </c>
      <c r="M220" s="75" t="s">
        <v>26</v>
      </c>
      <c r="N220" s="75" t="s">
        <v>36</v>
      </c>
      <c r="O220" s="75" t="s">
        <v>2607</v>
      </c>
      <c r="P220" s="76" t="s">
        <v>7403</v>
      </c>
      <c r="Q220" s="76" t="s">
        <v>7404</v>
      </c>
      <c r="R220" s="76" t="s">
        <v>447</v>
      </c>
      <c r="S220" s="76" t="s">
        <v>1590</v>
      </c>
      <c r="T220" s="76" t="s">
        <v>99</v>
      </c>
      <c r="U220" s="76" t="s">
        <v>110</v>
      </c>
      <c r="V220" s="76" t="s">
        <v>144</v>
      </c>
      <c r="W220" s="76" t="s">
        <v>154</v>
      </c>
      <c r="X220" s="76" t="s">
        <v>114</v>
      </c>
      <c r="Y220" s="76" t="s">
        <v>202</v>
      </c>
      <c r="Z220" s="76" t="s">
        <v>128</v>
      </c>
      <c r="AA220" s="76" t="s">
        <v>133</v>
      </c>
      <c r="AB220" s="76" t="s">
        <v>160</v>
      </c>
      <c r="AC220" s="76" t="s">
        <v>247</v>
      </c>
      <c r="AD220" s="76" t="s">
        <v>135</v>
      </c>
      <c r="AE220" s="76" t="s">
        <v>197</v>
      </c>
      <c r="AF220" s="76" t="s">
        <v>575</v>
      </c>
      <c r="AG220" s="76" t="s">
        <v>538</v>
      </c>
      <c r="AH220" s="76" t="s">
        <v>7405</v>
      </c>
      <c r="AI220" s="76" t="s">
        <v>7406</v>
      </c>
      <c r="AJ220" s="76" t="s">
        <v>7407</v>
      </c>
      <c r="AK220" s="76" t="s">
        <v>7408</v>
      </c>
      <c r="AL220" s="76" t="s">
        <v>7409</v>
      </c>
      <c r="AM220" s="76" t="s">
        <v>7410</v>
      </c>
      <c r="AN220" s="76" t="s">
        <v>572</v>
      </c>
      <c r="AO220" s="76" t="s">
        <v>7411</v>
      </c>
      <c r="AP220" s="76" t="s">
        <v>7412</v>
      </c>
      <c r="AQ220" s="76" t="s">
        <v>7413</v>
      </c>
      <c r="AR220" s="76" t="s">
        <v>7414</v>
      </c>
      <c r="AS220" s="76" t="s">
        <v>7415</v>
      </c>
      <c r="AT220" s="76" t="s">
        <v>7416</v>
      </c>
      <c r="AU220" s="76" t="s">
        <v>7417</v>
      </c>
      <c r="AV220" s="76" t="s">
        <v>7418</v>
      </c>
      <c r="AW220" s="76" t="s">
        <v>7419</v>
      </c>
      <c r="AX220" s="76" t="s">
        <v>7420</v>
      </c>
      <c r="AY220" s="76" t="s">
        <v>7421</v>
      </c>
      <c r="AZ220" s="76" t="s">
        <v>7422</v>
      </c>
      <c r="BA220" s="76" t="s">
        <v>7423</v>
      </c>
      <c r="BB220" s="76" t="s">
        <v>7424</v>
      </c>
      <c r="BC220" s="76" t="s">
        <v>7425</v>
      </c>
      <c r="BD220" s="76" t="s">
        <v>7426</v>
      </c>
      <c r="BE220" s="76" t="s">
        <v>7427</v>
      </c>
      <c r="BF220" s="76" t="s">
        <v>7428</v>
      </c>
      <c r="BG220" s="76" t="s">
        <v>7429</v>
      </c>
      <c r="BH220" s="76" t="s">
        <v>7430</v>
      </c>
      <c r="BI220" s="76" t="s">
        <v>7431</v>
      </c>
      <c r="BJ220" s="76" t="s">
        <v>7432</v>
      </c>
      <c r="BK220" s="76" t="s">
        <v>7433</v>
      </c>
      <c r="BL220" s="76" t="s">
        <v>7434</v>
      </c>
      <c r="BM220" s="76" t="s">
        <v>7435</v>
      </c>
      <c r="BN220" s="76" t="s">
        <v>7436</v>
      </c>
      <c r="BO220" s="76" t="s">
        <v>7437</v>
      </c>
      <c r="BP220" s="76" t="s">
        <v>7438</v>
      </c>
      <c r="BQ220" s="76" t="s">
        <v>7439</v>
      </c>
      <c r="BR220" s="76" t="s">
        <v>7440</v>
      </c>
      <c r="BS220" s="76" t="s">
        <v>7441</v>
      </c>
      <c r="BT220" s="76" t="s">
        <v>7442</v>
      </c>
      <c r="BU220" s="76" t="s">
        <v>7443</v>
      </c>
      <c r="BV220" s="76" t="s">
        <v>7444</v>
      </c>
      <c r="BW220" s="76" t="s">
        <v>7445</v>
      </c>
      <c r="BX220" s="76" t="s">
        <v>7446</v>
      </c>
      <c r="BY220" s="76" t="s">
        <v>7447</v>
      </c>
      <c r="BZ220" s="76" t="s">
        <v>7448</v>
      </c>
    </row>
    <row r="221" spans="1:78">
      <c r="A221" s="81" t="s">
        <v>555</v>
      </c>
      <c r="F221" t="str">
        <f>+_xlfn.XLOOKUP(L221,'L4'!B:B,'L4'!D:D)</f>
        <v>m³</v>
      </c>
      <c r="G221">
        <v>1</v>
      </c>
      <c r="J221" s="7" t="s">
        <v>11</v>
      </c>
      <c r="K221" s="84" t="e">
        <f>+SUM(Table8155112528[[#This Row],[1.10.2023]:[1.12.2028]])/SUM(Table8155112528[[1.10.2023]:[1.12.2028]])</f>
        <v>#DIV/0!</v>
      </c>
      <c r="L221" s="73" t="s">
        <v>2</v>
      </c>
      <c r="M221" s="73" t="s">
        <v>38</v>
      </c>
      <c r="N221" s="73" t="s">
        <v>35</v>
      </c>
      <c r="O221" s="73" t="s">
        <v>2608</v>
      </c>
      <c r="P221" s="82">
        <f>+IFERROR(SUMIFS(#REF!,#REF!,$L221,#REF!,$M221)*$G221,0)</f>
        <v>0</v>
      </c>
      <c r="Q221" s="82">
        <f>+IFERROR(SUMIFS(#REF!,#REF!,$L221,#REF!,$M221)*$G221,0)</f>
        <v>0</v>
      </c>
      <c r="R221" s="82">
        <f>+IFERROR(SUMIFS(#REF!,#REF!,$L221,#REF!,$M221)*$G221,0)</f>
        <v>0</v>
      </c>
      <c r="S221" s="82">
        <f>+IFERROR(SUMIFS(#REF!,#REF!,$L221,#REF!,$M221)*$G221,0)</f>
        <v>0</v>
      </c>
      <c r="T221" s="82">
        <f>+IFERROR(SUMIFS(#REF!,#REF!,$L221,#REF!,$M221)*$G221,0)</f>
        <v>0</v>
      </c>
      <c r="U221" s="82">
        <f>+IFERROR(SUMIFS(#REF!,#REF!,$L221,#REF!,$M221)*$G221,0)</f>
        <v>0</v>
      </c>
      <c r="V221" s="82">
        <f>+IFERROR(SUMIFS(#REF!,#REF!,$L221,#REF!,$M221)*$G221,0)</f>
        <v>0</v>
      </c>
      <c r="W221" s="82">
        <f>+IFERROR(SUMIFS(#REF!,#REF!,$L221,#REF!,$M221)*$G221,0)</f>
        <v>0</v>
      </c>
      <c r="X221" s="82">
        <f>+IFERROR(SUMIFS(#REF!,#REF!,$L221,#REF!,$M221)*$G221,0)</f>
        <v>0</v>
      </c>
      <c r="Y221" s="82">
        <f>+IFERROR(SUMIFS(#REF!,#REF!,$L221,#REF!,$M221)*$G221,0)</f>
        <v>0</v>
      </c>
      <c r="Z221" s="82">
        <f>+IFERROR(SUMIFS(#REF!,#REF!,$L221,#REF!,$M221)*$G221,0)</f>
        <v>0</v>
      </c>
      <c r="AA221" s="82">
        <f>+IFERROR(SUMIFS(#REF!,#REF!,$L221,#REF!,$M221)*$G221,0)</f>
        <v>0</v>
      </c>
      <c r="AB221" s="82">
        <f>+IFERROR(SUMIFS(#REF!,#REF!,$L221,#REF!,$M221)*$G221,0)</f>
        <v>0</v>
      </c>
      <c r="AC221" s="82">
        <f>+IFERROR(SUMIFS(#REF!,#REF!,$L221,#REF!,$M221)*$G221,0)</f>
        <v>0</v>
      </c>
      <c r="AD221" s="82">
        <f>+IFERROR(SUMIFS(#REF!,#REF!,$L221,#REF!,$M221)*$G221,0)</f>
        <v>0</v>
      </c>
      <c r="AE221" s="82">
        <f>+IFERROR(SUMIFS(#REF!,#REF!,$L221,#REF!,$M221)*$G221,0)</f>
        <v>0</v>
      </c>
      <c r="AF221" s="82">
        <f>+IFERROR(SUMIFS(#REF!,#REF!,$L221,#REF!,$M221)*$G221,0)</f>
        <v>0</v>
      </c>
      <c r="AG221" s="82">
        <f>+IFERROR(SUMIFS(#REF!,#REF!,$L221,#REF!,$M221)*$G221,0)</f>
        <v>0</v>
      </c>
      <c r="AH221" s="82">
        <f>+IFERROR(SUMIFS(#REF!,#REF!,$L221,#REF!,$M221)*$G221,0)</f>
        <v>0</v>
      </c>
      <c r="AI221" s="82">
        <f>+IFERROR(SUMIFS(#REF!,#REF!,$L221,#REF!,$M221)*$G221,0)</f>
        <v>0</v>
      </c>
      <c r="AJ221" s="82">
        <f>+IFERROR(SUMIFS(#REF!,#REF!,$L221,#REF!,$M221)*$G221,0)</f>
        <v>0</v>
      </c>
      <c r="AK221" s="82">
        <f>+IFERROR(SUMIFS(#REF!,#REF!,$L221,#REF!,$M221)*$G221,0)</f>
        <v>0</v>
      </c>
      <c r="AL221" s="82">
        <f>+IFERROR(SUMIFS(#REF!,#REF!,$L221,#REF!,$M221)*$G221,0)</f>
        <v>0</v>
      </c>
      <c r="AM221" s="82">
        <f>+IFERROR(SUMIFS(#REF!,#REF!,$L221,#REF!,$M221)*$G221,0)</f>
        <v>0</v>
      </c>
      <c r="AN221" s="82">
        <f>+IFERROR(SUMIFS(#REF!,#REF!,$L221,#REF!,$M221)*$G221,0)</f>
        <v>0</v>
      </c>
      <c r="AO221" s="82">
        <f>+IFERROR(SUMIFS(#REF!,#REF!,$L221,#REF!,$M221)*$G221,0)</f>
        <v>0</v>
      </c>
      <c r="AP221" s="82">
        <f>+IFERROR(SUMIFS(#REF!,#REF!,$L221,#REF!,$M221)*$G221,0)</f>
        <v>0</v>
      </c>
      <c r="AQ221" s="82">
        <f>+IFERROR(SUMIFS(#REF!,#REF!,$L221,#REF!,$M221)*$G221,0)</f>
        <v>0</v>
      </c>
      <c r="AR221" s="82">
        <f>+IFERROR(SUMIFS(#REF!,#REF!,$L221,#REF!,$M221)*$G221,0)</f>
        <v>0</v>
      </c>
      <c r="AS221" s="82">
        <f>+IFERROR(SUMIFS(#REF!,#REF!,$L221,#REF!,$M221)*$G221,0)</f>
        <v>0</v>
      </c>
      <c r="AT221" s="82">
        <f>+IFERROR(SUMIFS(#REF!,#REF!,$L221,#REF!,$M221)*$G221,0)</f>
        <v>0</v>
      </c>
      <c r="AU221" s="82">
        <f>+IFERROR(SUMIFS(#REF!,#REF!,$L221,#REF!,$M221)*$G221,0)</f>
        <v>0</v>
      </c>
      <c r="AV221" s="82">
        <f>+IFERROR(SUMIFS(#REF!,#REF!,$L221,#REF!,$M221)*$G221,0)</f>
        <v>0</v>
      </c>
      <c r="AW221" s="82">
        <f>+IFERROR(SUMIFS(#REF!,#REF!,$L221,#REF!,$M221)*$G221,0)</f>
        <v>0</v>
      </c>
      <c r="AX221" s="82">
        <f>+IFERROR(SUMIFS(#REF!,#REF!,$L221,#REF!,$M221)*$G221,0)</f>
        <v>0</v>
      </c>
      <c r="AY221" s="82">
        <f>+IFERROR(SUMIFS(#REF!,#REF!,$L221,#REF!,$M221)*$G221,0)</f>
        <v>0</v>
      </c>
      <c r="AZ221" s="82">
        <f>+IFERROR(SUMIFS(#REF!,#REF!,$L221,#REF!,$M221)*$G221,0)</f>
        <v>0</v>
      </c>
      <c r="BA221" s="82">
        <f>+IFERROR(SUMIFS(#REF!,#REF!,$L221,#REF!,$M221)*$G221,0)</f>
        <v>0</v>
      </c>
      <c r="BB221" s="82">
        <f>+IFERROR(SUMIFS(#REF!,#REF!,$L221,#REF!,$M221)*$G221,0)</f>
        <v>0</v>
      </c>
      <c r="BC221" s="82">
        <f>+IFERROR(SUMIFS(#REF!,#REF!,$L221,#REF!,$M221)*$G221,0)</f>
        <v>0</v>
      </c>
      <c r="BD221" s="82">
        <f>+IFERROR(SUMIFS(#REF!,#REF!,$L221,#REF!,$M221)*$G221,0)</f>
        <v>0</v>
      </c>
      <c r="BE221" s="82">
        <f>+IFERROR(SUMIFS(#REF!,#REF!,$L221,#REF!,$M221)*$G221,0)</f>
        <v>0</v>
      </c>
      <c r="BF221" s="82">
        <f>+IFERROR(SUMIFS(#REF!,#REF!,$L221,#REF!,$M221)*$G221,0)</f>
        <v>0</v>
      </c>
      <c r="BG221" s="82">
        <f>+IFERROR(SUMIFS(#REF!,#REF!,$L221,#REF!,$M221)*$G221,0)</f>
        <v>0</v>
      </c>
      <c r="BH221" s="82">
        <f>+IFERROR(SUMIFS(#REF!,#REF!,$L221,#REF!,$M221)*$G221,0)</f>
        <v>0</v>
      </c>
      <c r="BI221" s="82">
        <f>+IFERROR(SUMIFS(#REF!,#REF!,$L221,#REF!,$M221)*$G221,0)</f>
        <v>0</v>
      </c>
      <c r="BJ221" s="82">
        <f>+IFERROR(SUMIFS(#REF!,#REF!,$L221,#REF!,$M221)*$G221,0)</f>
        <v>0</v>
      </c>
      <c r="BK221" s="82">
        <f>+IFERROR(SUMIFS(#REF!,#REF!,$L221,#REF!,$M221)*$G221,0)</f>
        <v>0</v>
      </c>
      <c r="BL221" s="82">
        <f>+IFERROR(SUMIFS(#REF!,#REF!,$L221,#REF!,$M221)*$G221,0)</f>
        <v>0</v>
      </c>
      <c r="BM221" s="82">
        <f>+IFERROR(SUMIFS(#REF!,#REF!,$L221,#REF!,$M221)*$G221,0)</f>
        <v>0</v>
      </c>
      <c r="BN221" s="82">
        <f>+IFERROR(SUMIFS(#REF!,#REF!,$L221,#REF!,$M221)*$G221,0)</f>
        <v>0</v>
      </c>
      <c r="BO221" s="82">
        <f>+IFERROR(SUMIFS(#REF!,#REF!,$L221,#REF!,$M221)*$G221,0)</f>
        <v>0</v>
      </c>
      <c r="BP221" s="82">
        <f>+IFERROR(SUMIFS(#REF!,#REF!,$L221,#REF!,$M221)*$G221,0)</f>
        <v>0</v>
      </c>
      <c r="BQ221" s="82">
        <f>+IFERROR(SUMIFS(#REF!,#REF!,$L221,#REF!,$M221)*$G221,0)</f>
        <v>0</v>
      </c>
      <c r="BR221" s="82">
        <f>+IFERROR(SUMIFS(#REF!,#REF!,$L221,#REF!,$M221)*$G221,0)</f>
        <v>0</v>
      </c>
      <c r="BS221" s="82">
        <f>+IFERROR(SUMIFS(#REF!,#REF!,$L221,#REF!,$M221)*$G221,0)</f>
        <v>0</v>
      </c>
      <c r="BT221" s="82">
        <f>+IFERROR(SUMIFS(#REF!,#REF!,$L221,#REF!,$M221)*$G221,0)</f>
        <v>0</v>
      </c>
      <c r="BU221" s="82">
        <f>+IFERROR(SUMIFS(#REF!,#REF!,$L221,#REF!,$M221)*$G221,0)</f>
        <v>0</v>
      </c>
      <c r="BV221" s="82">
        <f>+IFERROR(SUMIFS(#REF!,#REF!,$L221,#REF!,$M221)*$G221,0)</f>
        <v>0</v>
      </c>
      <c r="BW221" s="82">
        <f>+IFERROR(SUMIFS(#REF!,#REF!,$L221,#REF!,$M221)*$G221,0)</f>
        <v>0</v>
      </c>
      <c r="BX221" s="82">
        <f>+IFERROR(SUMIFS(#REF!,#REF!,$L221,#REF!,$M221)*$G221,0)</f>
        <v>0</v>
      </c>
      <c r="BY221" s="82">
        <f>+IFERROR(SUMIFS(#REF!,#REF!,$L221,#REF!,$M221)*$G221,0)</f>
        <v>0</v>
      </c>
      <c r="BZ221" s="82">
        <f>+IFERROR(SUMIFS(#REF!,#REF!,$L221,#REF!,$M221)*$G221,0)</f>
        <v>0</v>
      </c>
    </row>
    <row r="222" spans="1:78">
      <c r="A222" s="81" t="s">
        <v>555</v>
      </c>
      <c r="F222" t="str">
        <f>+_xlfn.XLOOKUP(L222,'L4'!B:B,'L4'!D:D)</f>
        <v>m³</v>
      </c>
      <c r="G222">
        <v>1</v>
      </c>
      <c r="J222" s="7" t="s">
        <v>568</v>
      </c>
      <c r="K222" s="84" t="e">
        <f>+SUM(Table8155112528[[#This Row],[1.10.2023]:[1.12.2028]])/SUM(Table8155112528[[1.10.2023]:[1.12.2028]])</f>
        <v>#DIV/0!</v>
      </c>
      <c r="L222" s="73" t="s">
        <v>5135</v>
      </c>
      <c r="M222" s="73" t="s">
        <v>38</v>
      </c>
      <c r="N222" s="73" t="s">
        <v>35</v>
      </c>
      <c r="O222" s="73" t="s">
        <v>2608</v>
      </c>
      <c r="P222" s="82">
        <f>+IFERROR(SUMIFS(#REF!,#REF!,$L222,#REF!,$M222)*$G222,0)</f>
        <v>0</v>
      </c>
      <c r="Q222" s="82">
        <f>+IFERROR(SUMIFS(#REF!,#REF!,$L222,#REF!,$M222)*$G222,0)</f>
        <v>0</v>
      </c>
      <c r="R222" s="82">
        <f>+IFERROR(SUMIFS(#REF!,#REF!,$L222,#REF!,$M222)*$G222,0)</f>
        <v>0</v>
      </c>
      <c r="S222" s="82">
        <f>+IFERROR(SUMIFS(#REF!,#REF!,$L222,#REF!,$M222)*$G222,0)</f>
        <v>0</v>
      </c>
      <c r="T222" s="82">
        <f>+IFERROR(SUMIFS(#REF!,#REF!,$L222,#REF!,$M222)*$G222,0)</f>
        <v>0</v>
      </c>
      <c r="U222" s="82">
        <f>+IFERROR(SUMIFS(#REF!,#REF!,$L222,#REF!,$M222)*$G222,0)</f>
        <v>0</v>
      </c>
      <c r="V222" s="82">
        <f>+IFERROR(SUMIFS(#REF!,#REF!,$L222,#REF!,$M222)*$G222,0)</f>
        <v>0</v>
      </c>
      <c r="W222" s="82">
        <f>+IFERROR(SUMIFS(#REF!,#REF!,$L222,#REF!,$M222)*$G222,0)</f>
        <v>0</v>
      </c>
      <c r="X222" s="82">
        <f>+IFERROR(SUMIFS(#REF!,#REF!,$L222,#REF!,$M222)*$G222,0)</f>
        <v>0</v>
      </c>
      <c r="Y222" s="82">
        <f>+IFERROR(SUMIFS(#REF!,#REF!,$L222,#REF!,$M222)*$G222,0)</f>
        <v>0</v>
      </c>
      <c r="Z222" s="82">
        <f>+IFERROR(SUMIFS(#REF!,#REF!,$L222,#REF!,$M222)*$G222,0)</f>
        <v>0</v>
      </c>
      <c r="AA222" s="82">
        <f>+IFERROR(SUMIFS(#REF!,#REF!,$L222,#REF!,$M222)*$G222,0)</f>
        <v>0</v>
      </c>
      <c r="AB222" s="82">
        <f>+IFERROR(SUMIFS(#REF!,#REF!,$L222,#REF!,$M222)*$G222,0)</f>
        <v>0</v>
      </c>
      <c r="AC222" s="82">
        <f>+IFERROR(SUMIFS(#REF!,#REF!,$L222,#REF!,$M222)*$G222,0)</f>
        <v>0</v>
      </c>
      <c r="AD222" s="82">
        <f>+IFERROR(SUMIFS(#REF!,#REF!,$L222,#REF!,$M222)*$G222,0)</f>
        <v>0</v>
      </c>
      <c r="AE222" s="82">
        <f>+IFERROR(SUMIFS(#REF!,#REF!,$L222,#REF!,$M222)*$G222,0)</f>
        <v>0</v>
      </c>
      <c r="AF222" s="82">
        <f>+IFERROR(SUMIFS(#REF!,#REF!,$L222,#REF!,$M222)*$G222,0)</f>
        <v>0</v>
      </c>
      <c r="AG222" s="82">
        <f>+IFERROR(SUMIFS(#REF!,#REF!,$L222,#REF!,$M222)*$G222,0)</f>
        <v>0</v>
      </c>
      <c r="AH222" s="82">
        <f>+IFERROR(SUMIFS(#REF!,#REF!,$L222,#REF!,$M222)*$G222,0)</f>
        <v>0</v>
      </c>
      <c r="AI222" s="82">
        <f>+IFERROR(SUMIFS(#REF!,#REF!,$L222,#REF!,$M222)*$G222,0)</f>
        <v>0</v>
      </c>
      <c r="AJ222" s="82">
        <f>+IFERROR(SUMIFS(#REF!,#REF!,$L222,#REF!,$M222)*$G222,0)</f>
        <v>0</v>
      </c>
      <c r="AK222" s="82">
        <f>+IFERROR(SUMIFS(#REF!,#REF!,$L222,#REF!,$M222)*$G222,0)</f>
        <v>0</v>
      </c>
      <c r="AL222" s="82">
        <f>+IFERROR(SUMIFS(#REF!,#REF!,$L222,#REF!,$M222)*$G222,0)</f>
        <v>0</v>
      </c>
      <c r="AM222" s="82">
        <f>+IFERROR(SUMIFS(#REF!,#REF!,$L222,#REF!,$M222)*$G222,0)</f>
        <v>0</v>
      </c>
      <c r="AN222" s="82">
        <f>+IFERROR(SUMIFS(#REF!,#REF!,$L222,#REF!,$M222)*$G222,0)</f>
        <v>0</v>
      </c>
      <c r="AO222" s="82">
        <f>+IFERROR(SUMIFS(#REF!,#REF!,$L222,#REF!,$M222)*$G222,0)</f>
        <v>0</v>
      </c>
      <c r="AP222" s="82">
        <f>+IFERROR(SUMIFS(#REF!,#REF!,$L222,#REF!,$M222)*$G222,0)</f>
        <v>0</v>
      </c>
      <c r="AQ222" s="82">
        <f>+IFERROR(SUMIFS(#REF!,#REF!,$L222,#REF!,$M222)*$G222,0)</f>
        <v>0</v>
      </c>
      <c r="AR222" s="82">
        <f>+IFERROR(SUMIFS(#REF!,#REF!,$L222,#REF!,$M222)*$G222,0)</f>
        <v>0</v>
      </c>
      <c r="AS222" s="82">
        <f>+IFERROR(SUMIFS(#REF!,#REF!,$L222,#REF!,$M222)*$G222,0)</f>
        <v>0</v>
      </c>
      <c r="AT222" s="82">
        <f>+IFERROR(SUMIFS(#REF!,#REF!,$L222,#REF!,$M222)*$G222,0)</f>
        <v>0</v>
      </c>
      <c r="AU222" s="82">
        <f>+IFERROR(SUMIFS(#REF!,#REF!,$L222,#REF!,$M222)*$G222,0)</f>
        <v>0</v>
      </c>
      <c r="AV222" s="82">
        <f>+IFERROR(SUMIFS(#REF!,#REF!,$L222,#REF!,$M222)*$G222,0)</f>
        <v>0</v>
      </c>
      <c r="AW222" s="82">
        <f>+IFERROR(SUMIFS(#REF!,#REF!,$L222,#REF!,$M222)*$G222,0)</f>
        <v>0</v>
      </c>
      <c r="AX222" s="82">
        <f>+IFERROR(SUMIFS(#REF!,#REF!,$L222,#REF!,$M222)*$G222,0)</f>
        <v>0</v>
      </c>
      <c r="AY222" s="82">
        <f>+IFERROR(SUMIFS(#REF!,#REF!,$L222,#REF!,$M222)*$G222,0)</f>
        <v>0</v>
      </c>
      <c r="AZ222" s="82">
        <f>+IFERROR(SUMIFS(#REF!,#REF!,$L222,#REF!,$M222)*$G222,0)</f>
        <v>0</v>
      </c>
      <c r="BA222" s="82">
        <f>+IFERROR(SUMIFS(#REF!,#REF!,$L222,#REF!,$M222)*$G222,0)</f>
        <v>0</v>
      </c>
      <c r="BB222" s="82">
        <f>+IFERROR(SUMIFS(#REF!,#REF!,$L222,#REF!,$M222)*$G222,0)</f>
        <v>0</v>
      </c>
      <c r="BC222" s="82">
        <f>+IFERROR(SUMIFS(#REF!,#REF!,$L222,#REF!,$M222)*$G222,0)</f>
        <v>0</v>
      </c>
      <c r="BD222" s="82">
        <f>+IFERROR(SUMIFS(#REF!,#REF!,$L222,#REF!,$M222)*$G222,0)</f>
        <v>0</v>
      </c>
      <c r="BE222" s="82">
        <f>+IFERROR(SUMIFS(#REF!,#REF!,$L222,#REF!,$M222)*$G222,0)</f>
        <v>0</v>
      </c>
      <c r="BF222" s="82">
        <f>+IFERROR(SUMIFS(#REF!,#REF!,$L222,#REF!,$M222)*$G222,0)</f>
        <v>0</v>
      </c>
      <c r="BG222" s="82">
        <f>+IFERROR(SUMIFS(#REF!,#REF!,$L222,#REF!,$M222)*$G222,0)</f>
        <v>0</v>
      </c>
      <c r="BH222" s="82">
        <f>+IFERROR(SUMIFS(#REF!,#REF!,$L222,#REF!,$M222)*$G222,0)</f>
        <v>0</v>
      </c>
      <c r="BI222" s="82">
        <f>+IFERROR(SUMIFS(#REF!,#REF!,$L222,#REF!,$M222)*$G222,0)</f>
        <v>0</v>
      </c>
      <c r="BJ222" s="82">
        <f>+IFERROR(SUMIFS(#REF!,#REF!,$L222,#REF!,$M222)*$G222,0)</f>
        <v>0</v>
      </c>
      <c r="BK222" s="82">
        <f>+IFERROR(SUMIFS(#REF!,#REF!,$L222,#REF!,$M222)*$G222,0)</f>
        <v>0</v>
      </c>
      <c r="BL222" s="82">
        <f>+IFERROR(SUMIFS(#REF!,#REF!,$L222,#REF!,$M222)*$G222,0)</f>
        <v>0</v>
      </c>
      <c r="BM222" s="82">
        <f>+IFERROR(SUMIFS(#REF!,#REF!,$L222,#REF!,$M222)*$G222,0)</f>
        <v>0</v>
      </c>
      <c r="BN222" s="82">
        <f>+IFERROR(SUMIFS(#REF!,#REF!,$L222,#REF!,$M222)*$G222,0)</f>
        <v>0</v>
      </c>
      <c r="BO222" s="82">
        <f>+IFERROR(SUMIFS(#REF!,#REF!,$L222,#REF!,$M222)*$G222,0)</f>
        <v>0</v>
      </c>
      <c r="BP222" s="82">
        <f>+IFERROR(SUMIFS(#REF!,#REF!,$L222,#REF!,$M222)*$G222,0)</f>
        <v>0</v>
      </c>
      <c r="BQ222" s="82">
        <f>+IFERROR(SUMIFS(#REF!,#REF!,$L222,#REF!,$M222)*$G222,0)</f>
        <v>0</v>
      </c>
      <c r="BR222" s="82">
        <f>+IFERROR(SUMIFS(#REF!,#REF!,$L222,#REF!,$M222)*$G222,0)</f>
        <v>0</v>
      </c>
      <c r="BS222" s="82">
        <f>+IFERROR(SUMIFS(#REF!,#REF!,$L222,#REF!,$M222)*$G222,0)</f>
        <v>0</v>
      </c>
      <c r="BT222" s="82">
        <f>+IFERROR(SUMIFS(#REF!,#REF!,$L222,#REF!,$M222)*$G222,0)</f>
        <v>0</v>
      </c>
      <c r="BU222" s="82">
        <f>+IFERROR(SUMIFS(#REF!,#REF!,$L222,#REF!,$M222)*$G222,0)</f>
        <v>0</v>
      </c>
      <c r="BV222" s="82">
        <f>+IFERROR(SUMIFS(#REF!,#REF!,$L222,#REF!,$M222)*$G222,0)</f>
        <v>0</v>
      </c>
      <c r="BW222" s="82">
        <f>+IFERROR(SUMIFS(#REF!,#REF!,$L222,#REF!,$M222)*$G222,0)</f>
        <v>0</v>
      </c>
      <c r="BX222" s="82">
        <f>+IFERROR(SUMIFS(#REF!,#REF!,$L222,#REF!,$M222)*$G222,0)</f>
        <v>0</v>
      </c>
      <c r="BY222" s="82">
        <f>+IFERROR(SUMIFS(#REF!,#REF!,$L222,#REF!,$M222)*$G222,0)</f>
        <v>0</v>
      </c>
      <c r="BZ222" s="82">
        <f>+IFERROR(SUMIFS(#REF!,#REF!,$L222,#REF!,$M222)*$G222,0)</f>
        <v>0</v>
      </c>
    </row>
    <row r="223" spans="1:78">
      <c r="A223" s="81" t="s">
        <v>555</v>
      </c>
      <c r="F223" t="str">
        <f>+_xlfn.XLOOKUP(L223,'L4'!B:B,'L4'!D:D)</f>
        <v>m³</v>
      </c>
      <c r="G223">
        <v>1</v>
      </c>
      <c r="J223" s="7" t="s">
        <v>569</v>
      </c>
      <c r="K223" s="84" t="e">
        <f>+SUM(Table8155112528[[#This Row],[1.10.2023]:[1.12.2028]])/SUM(Table8155112528[[1.10.2023]:[1.12.2028]])</f>
        <v>#DIV/0!</v>
      </c>
      <c r="L223" s="73" t="s">
        <v>5136</v>
      </c>
      <c r="M223" s="73" t="s">
        <v>38</v>
      </c>
      <c r="N223" s="73" t="s">
        <v>35</v>
      </c>
      <c r="O223" s="73" t="s">
        <v>2608</v>
      </c>
      <c r="P223" s="82">
        <f>+IFERROR(SUMIFS(#REF!,#REF!,$L223,#REF!,$M223)*$G223,0)</f>
        <v>0</v>
      </c>
      <c r="Q223" s="82">
        <f>+IFERROR(SUMIFS(#REF!,#REF!,$L223,#REF!,$M223)*$G223,0)</f>
        <v>0</v>
      </c>
      <c r="R223" s="82">
        <f>+IFERROR(SUMIFS(#REF!,#REF!,$L223,#REF!,$M223)*$G223,0)</f>
        <v>0</v>
      </c>
      <c r="S223" s="82">
        <f>+IFERROR(SUMIFS(#REF!,#REF!,$L223,#REF!,$M223)*$G223,0)</f>
        <v>0</v>
      </c>
      <c r="T223" s="82">
        <f>+IFERROR(SUMIFS(#REF!,#REF!,$L223,#REF!,$M223)*$G223,0)</f>
        <v>0</v>
      </c>
      <c r="U223" s="82">
        <f>+IFERROR(SUMIFS(#REF!,#REF!,$L223,#REF!,$M223)*$G223,0)</f>
        <v>0</v>
      </c>
      <c r="V223" s="82">
        <f>+IFERROR(SUMIFS(#REF!,#REF!,$L223,#REF!,$M223)*$G223,0)</f>
        <v>0</v>
      </c>
      <c r="W223" s="82">
        <f>+IFERROR(SUMIFS(#REF!,#REF!,$L223,#REF!,$M223)*$G223,0)</f>
        <v>0</v>
      </c>
      <c r="X223" s="82">
        <f>+IFERROR(SUMIFS(#REF!,#REF!,$L223,#REF!,$M223)*$G223,0)</f>
        <v>0</v>
      </c>
      <c r="Y223" s="82">
        <f>+IFERROR(SUMIFS(#REF!,#REF!,$L223,#REF!,$M223)*$G223,0)</f>
        <v>0</v>
      </c>
      <c r="Z223" s="82">
        <f>+IFERROR(SUMIFS(#REF!,#REF!,$L223,#REF!,$M223)*$G223,0)</f>
        <v>0</v>
      </c>
      <c r="AA223" s="82">
        <f>+IFERROR(SUMIFS(#REF!,#REF!,$L223,#REF!,$M223)*$G223,0)</f>
        <v>0</v>
      </c>
      <c r="AB223" s="82">
        <f>+IFERROR(SUMIFS(#REF!,#REF!,$L223,#REF!,$M223)*$G223,0)</f>
        <v>0</v>
      </c>
      <c r="AC223" s="82">
        <f>+IFERROR(SUMIFS(#REF!,#REF!,$L223,#REF!,$M223)*$G223,0)</f>
        <v>0</v>
      </c>
      <c r="AD223" s="82">
        <f>+IFERROR(SUMIFS(#REF!,#REF!,$L223,#REF!,$M223)*$G223,0)</f>
        <v>0</v>
      </c>
      <c r="AE223" s="82">
        <f>+IFERROR(SUMIFS(#REF!,#REF!,$L223,#REF!,$M223)*$G223,0)</f>
        <v>0</v>
      </c>
      <c r="AF223" s="82">
        <f>+IFERROR(SUMIFS(#REF!,#REF!,$L223,#REF!,$M223)*$G223,0)</f>
        <v>0</v>
      </c>
      <c r="AG223" s="82">
        <f>+IFERROR(SUMIFS(#REF!,#REF!,$L223,#REF!,$M223)*$G223,0)</f>
        <v>0</v>
      </c>
      <c r="AH223" s="82">
        <f>+IFERROR(SUMIFS(#REF!,#REF!,$L223,#REF!,$M223)*$G223,0)</f>
        <v>0</v>
      </c>
      <c r="AI223" s="82">
        <f>+IFERROR(SUMIFS(#REF!,#REF!,$L223,#REF!,$M223)*$G223,0)</f>
        <v>0</v>
      </c>
      <c r="AJ223" s="82">
        <f>+IFERROR(SUMIFS(#REF!,#REF!,$L223,#REF!,$M223)*$G223,0)</f>
        <v>0</v>
      </c>
      <c r="AK223" s="82">
        <f>+IFERROR(SUMIFS(#REF!,#REF!,$L223,#REF!,$M223)*$G223,0)</f>
        <v>0</v>
      </c>
      <c r="AL223" s="82">
        <f>+IFERROR(SUMIFS(#REF!,#REF!,$L223,#REF!,$M223)*$G223,0)</f>
        <v>0</v>
      </c>
      <c r="AM223" s="82">
        <f>+IFERROR(SUMIFS(#REF!,#REF!,$L223,#REF!,$M223)*$G223,0)</f>
        <v>0</v>
      </c>
      <c r="AN223" s="82">
        <f>+IFERROR(SUMIFS(#REF!,#REF!,$L223,#REF!,$M223)*$G223,0)</f>
        <v>0</v>
      </c>
      <c r="AO223" s="82">
        <f>+IFERROR(SUMIFS(#REF!,#REF!,$L223,#REF!,$M223)*$G223,0)</f>
        <v>0</v>
      </c>
      <c r="AP223" s="82">
        <f>+IFERROR(SUMIFS(#REF!,#REF!,$L223,#REF!,$M223)*$G223,0)</f>
        <v>0</v>
      </c>
      <c r="AQ223" s="82">
        <f>+IFERROR(SUMIFS(#REF!,#REF!,$L223,#REF!,$M223)*$G223,0)</f>
        <v>0</v>
      </c>
      <c r="AR223" s="82">
        <f>+IFERROR(SUMIFS(#REF!,#REF!,$L223,#REF!,$M223)*$G223,0)</f>
        <v>0</v>
      </c>
      <c r="AS223" s="82">
        <f>+IFERROR(SUMIFS(#REF!,#REF!,$L223,#REF!,$M223)*$G223,0)</f>
        <v>0</v>
      </c>
      <c r="AT223" s="82">
        <f>+IFERROR(SUMIFS(#REF!,#REF!,$L223,#REF!,$M223)*$G223,0)</f>
        <v>0</v>
      </c>
      <c r="AU223" s="82">
        <f>+IFERROR(SUMIFS(#REF!,#REF!,$L223,#REF!,$M223)*$G223,0)</f>
        <v>0</v>
      </c>
      <c r="AV223" s="82">
        <f>+IFERROR(SUMIFS(#REF!,#REF!,$L223,#REF!,$M223)*$G223,0)</f>
        <v>0</v>
      </c>
      <c r="AW223" s="82">
        <f>+IFERROR(SUMIFS(#REF!,#REF!,$L223,#REF!,$M223)*$G223,0)</f>
        <v>0</v>
      </c>
      <c r="AX223" s="82">
        <f>+IFERROR(SUMIFS(#REF!,#REF!,$L223,#REF!,$M223)*$G223,0)</f>
        <v>0</v>
      </c>
      <c r="AY223" s="82">
        <f>+IFERROR(SUMIFS(#REF!,#REF!,$L223,#REF!,$M223)*$G223,0)</f>
        <v>0</v>
      </c>
      <c r="AZ223" s="82">
        <f>+IFERROR(SUMIFS(#REF!,#REF!,$L223,#REF!,$M223)*$G223,0)</f>
        <v>0</v>
      </c>
      <c r="BA223" s="82">
        <f>+IFERROR(SUMIFS(#REF!,#REF!,$L223,#REF!,$M223)*$G223,0)</f>
        <v>0</v>
      </c>
      <c r="BB223" s="82">
        <f>+IFERROR(SUMIFS(#REF!,#REF!,$L223,#REF!,$M223)*$G223,0)</f>
        <v>0</v>
      </c>
      <c r="BC223" s="82">
        <f>+IFERROR(SUMIFS(#REF!,#REF!,$L223,#REF!,$M223)*$G223,0)</f>
        <v>0</v>
      </c>
      <c r="BD223" s="82">
        <f>+IFERROR(SUMIFS(#REF!,#REF!,$L223,#REF!,$M223)*$G223,0)</f>
        <v>0</v>
      </c>
      <c r="BE223" s="82">
        <f>+IFERROR(SUMIFS(#REF!,#REF!,$L223,#REF!,$M223)*$G223,0)</f>
        <v>0</v>
      </c>
      <c r="BF223" s="82">
        <f>+IFERROR(SUMIFS(#REF!,#REF!,$L223,#REF!,$M223)*$G223,0)</f>
        <v>0</v>
      </c>
      <c r="BG223" s="82">
        <f>+IFERROR(SUMIFS(#REF!,#REF!,$L223,#REF!,$M223)*$G223,0)</f>
        <v>0</v>
      </c>
      <c r="BH223" s="82">
        <f>+IFERROR(SUMIFS(#REF!,#REF!,$L223,#REF!,$M223)*$G223,0)</f>
        <v>0</v>
      </c>
      <c r="BI223" s="82">
        <f>+IFERROR(SUMIFS(#REF!,#REF!,$L223,#REF!,$M223)*$G223,0)</f>
        <v>0</v>
      </c>
      <c r="BJ223" s="82">
        <f>+IFERROR(SUMIFS(#REF!,#REF!,$L223,#REF!,$M223)*$G223,0)</f>
        <v>0</v>
      </c>
      <c r="BK223" s="82">
        <f>+IFERROR(SUMIFS(#REF!,#REF!,$L223,#REF!,$M223)*$G223,0)</f>
        <v>0</v>
      </c>
      <c r="BL223" s="82">
        <f>+IFERROR(SUMIFS(#REF!,#REF!,$L223,#REF!,$M223)*$G223,0)</f>
        <v>0</v>
      </c>
      <c r="BM223" s="82">
        <f>+IFERROR(SUMIFS(#REF!,#REF!,$L223,#REF!,$M223)*$G223,0)</f>
        <v>0</v>
      </c>
      <c r="BN223" s="82">
        <f>+IFERROR(SUMIFS(#REF!,#REF!,$L223,#REF!,$M223)*$G223,0)</f>
        <v>0</v>
      </c>
      <c r="BO223" s="82">
        <f>+IFERROR(SUMIFS(#REF!,#REF!,$L223,#REF!,$M223)*$G223,0)</f>
        <v>0</v>
      </c>
      <c r="BP223" s="82">
        <f>+IFERROR(SUMIFS(#REF!,#REF!,$L223,#REF!,$M223)*$G223,0)</f>
        <v>0</v>
      </c>
      <c r="BQ223" s="82">
        <f>+IFERROR(SUMIFS(#REF!,#REF!,$L223,#REF!,$M223)*$G223,0)</f>
        <v>0</v>
      </c>
      <c r="BR223" s="82">
        <f>+IFERROR(SUMIFS(#REF!,#REF!,$L223,#REF!,$M223)*$G223,0)</f>
        <v>0</v>
      </c>
      <c r="BS223" s="82">
        <f>+IFERROR(SUMIFS(#REF!,#REF!,$L223,#REF!,$M223)*$G223,0)</f>
        <v>0</v>
      </c>
      <c r="BT223" s="82">
        <f>+IFERROR(SUMIFS(#REF!,#REF!,$L223,#REF!,$M223)*$G223,0)</f>
        <v>0</v>
      </c>
      <c r="BU223" s="82">
        <f>+IFERROR(SUMIFS(#REF!,#REF!,$L223,#REF!,$M223)*$G223,0)</f>
        <v>0</v>
      </c>
      <c r="BV223" s="82">
        <f>+IFERROR(SUMIFS(#REF!,#REF!,$L223,#REF!,$M223)*$G223,0)</f>
        <v>0</v>
      </c>
      <c r="BW223" s="82">
        <f>+IFERROR(SUMIFS(#REF!,#REF!,$L223,#REF!,$M223)*$G223,0)</f>
        <v>0</v>
      </c>
      <c r="BX223" s="82">
        <f>+IFERROR(SUMIFS(#REF!,#REF!,$L223,#REF!,$M223)*$G223,0)</f>
        <v>0</v>
      </c>
      <c r="BY223" s="82">
        <f>+IFERROR(SUMIFS(#REF!,#REF!,$L223,#REF!,$M223)*$G223,0)</f>
        <v>0</v>
      </c>
      <c r="BZ223" s="82">
        <f>+IFERROR(SUMIFS(#REF!,#REF!,$L223,#REF!,$M223)*$G223,0)</f>
        <v>0</v>
      </c>
    </row>
    <row r="224" spans="1:78">
      <c r="A224" s="81" t="s">
        <v>555</v>
      </c>
      <c r="F224" t="str">
        <f>+_xlfn.XLOOKUP(L224,'L4'!B:B,'L4'!D:D)</f>
        <v>m³</v>
      </c>
      <c r="G224">
        <v>1</v>
      </c>
      <c r="J224" s="7" t="s">
        <v>570</v>
      </c>
      <c r="K224" s="84" t="e">
        <f>+SUM(Table8155112528[[#This Row],[1.10.2023]:[1.12.2028]])/SUM(Table8155112528[[1.10.2023]:[1.12.2028]])</f>
        <v>#DIV/0!</v>
      </c>
      <c r="L224" s="73" t="s">
        <v>5137</v>
      </c>
      <c r="M224" s="73" t="s">
        <v>38</v>
      </c>
      <c r="N224" s="73" t="s">
        <v>35</v>
      </c>
      <c r="O224" s="73" t="s">
        <v>2608</v>
      </c>
      <c r="P224" s="82">
        <f>+IFERROR(SUMIFS(#REF!,#REF!,$L224,#REF!,$M224)*$G224,0)</f>
        <v>0</v>
      </c>
      <c r="Q224" s="82">
        <f>+IFERROR(SUMIFS(#REF!,#REF!,$L224,#REF!,$M224)*$G224,0)</f>
        <v>0</v>
      </c>
      <c r="R224" s="82">
        <f>+IFERROR(SUMIFS(#REF!,#REF!,$L224,#REF!,$M224)*$G224,0)</f>
        <v>0</v>
      </c>
      <c r="S224" s="82">
        <f>+IFERROR(SUMIFS(#REF!,#REF!,$L224,#REF!,$M224)*$G224,0)</f>
        <v>0</v>
      </c>
      <c r="T224" s="82">
        <f>+IFERROR(SUMIFS(#REF!,#REF!,$L224,#REF!,$M224)*$G224,0)</f>
        <v>0</v>
      </c>
      <c r="U224" s="82">
        <f>+IFERROR(SUMIFS(#REF!,#REF!,$L224,#REF!,$M224)*$G224,0)</f>
        <v>0</v>
      </c>
      <c r="V224" s="82">
        <f>+IFERROR(SUMIFS(#REF!,#REF!,$L224,#REF!,$M224)*$G224,0)</f>
        <v>0</v>
      </c>
      <c r="W224" s="82">
        <f>+IFERROR(SUMIFS(#REF!,#REF!,$L224,#REF!,$M224)*$G224,0)</f>
        <v>0</v>
      </c>
      <c r="X224" s="82">
        <f>+IFERROR(SUMIFS(#REF!,#REF!,$L224,#REF!,$M224)*$G224,0)</f>
        <v>0</v>
      </c>
      <c r="Y224" s="82">
        <f>+IFERROR(SUMIFS(#REF!,#REF!,$L224,#REF!,$M224)*$G224,0)</f>
        <v>0</v>
      </c>
      <c r="Z224" s="82">
        <f>+IFERROR(SUMIFS(#REF!,#REF!,$L224,#REF!,$M224)*$G224,0)</f>
        <v>0</v>
      </c>
      <c r="AA224" s="82">
        <f>+IFERROR(SUMIFS(#REF!,#REF!,$L224,#REF!,$M224)*$G224,0)</f>
        <v>0</v>
      </c>
      <c r="AB224" s="82">
        <f>+IFERROR(SUMIFS(#REF!,#REF!,$L224,#REF!,$M224)*$G224,0)</f>
        <v>0</v>
      </c>
      <c r="AC224" s="82">
        <f>+IFERROR(SUMIFS(#REF!,#REF!,$L224,#REF!,$M224)*$G224,0)</f>
        <v>0</v>
      </c>
      <c r="AD224" s="82">
        <f>+IFERROR(SUMIFS(#REF!,#REF!,$L224,#REF!,$M224)*$G224,0)</f>
        <v>0</v>
      </c>
      <c r="AE224" s="82">
        <f>+IFERROR(SUMIFS(#REF!,#REF!,$L224,#REF!,$M224)*$G224,0)</f>
        <v>0</v>
      </c>
      <c r="AF224" s="82">
        <f>+IFERROR(SUMIFS(#REF!,#REF!,$L224,#REF!,$M224)*$G224,0)</f>
        <v>0</v>
      </c>
      <c r="AG224" s="82">
        <f>+IFERROR(SUMIFS(#REF!,#REF!,$L224,#REF!,$M224)*$G224,0)</f>
        <v>0</v>
      </c>
      <c r="AH224" s="82">
        <f>+IFERROR(SUMIFS(#REF!,#REF!,$L224,#REF!,$M224)*$G224,0)</f>
        <v>0</v>
      </c>
      <c r="AI224" s="82">
        <f>+IFERROR(SUMIFS(#REF!,#REF!,$L224,#REF!,$M224)*$G224,0)</f>
        <v>0</v>
      </c>
      <c r="AJ224" s="82">
        <f>+IFERROR(SUMIFS(#REF!,#REF!,$L224,#REF!,$M224)*$G224,0)</f>
        <v>0</v>
      </c>
      <c r="AK224" s="82">
        <f>+IFERROR(SUMIFS(#REF!,#REF!,$L224,#REF!,$M224)*$G224,0)</f>
        <v>0</v>
      </c>
      <c r="AL224" s="82">
        <f>+IFERROR(SUMIFS(#REF!,#REF!,$L224,#REF!,$M224)*$G224,0)</f>
        <v>0</v>
      </c>
      <c r="AM224" s="82">
        <f>+IFERROR(SUMIFS(#REF!,#REF!,$L224,#REF!,$M224)*$G224,0)</f>
        <v>0</v>
      </c>
      <c r="AN224" s="82">
        <f>+IFERROR(SUMIFS(#REF!,#REF!,$L224,#REF!,$M224)*$G224,0)</f>
        <v>0</v>
      </c>
      <c r="AO224" s="82">
        <f>+IFERROR(SUMIFS(#REF!,#REF!,$L224,#REF!,$M224)*$G224,0)</f>
        <v>0</v>
      </c>
      <c r="AP224" s="82">
        <f>+IFERROR(SUMIFS(#REF!,#REF!,$L224,#REF!,$M224)*$G224,0)</f>
        <v>0</v>
      </c>
      <c r="AQ224" s="82">
        <f>+IFERROR(SUMIFS(#REF!,#REF!,$L224,#REF!,$M224)*$G224,0)</f>
        <v>0</v>
      </c>
      <c r="AR224" s="82">
        <f>+IFERROR(SUMIFS(#REF!,#REF!,$L224,#REF!,$M224)*$G224,0)</f>
        <v>0</v>
      </c>
      <c r="AS224" s="82">
        <f>+IFERROR(SUMIFS(#REF!,#REF!,$L224,#REF!,$M224)*$G224,0)</f>
        <v>0</v>
      </c>
      <c r="AT224" s="82">
        <f>+IFERROR(SUMIFS(#REF!,#REF!,$L224,#REF!,$M224)*$G224,0)</f>
        <v>0</v>
      </c>
      <c r="AU224" s="82">
        <f>+IFERROR(SUMIFS(#REF!,#REF!,$L224,#REF!,$M224)*$G224,0)</f>
        <v>0</v>
      </c>
      <c r="AV224" s="82">
        <f>+IFERROR(SUMIFS(#REF!,#REF!,$L224,#REF!,$M224)*$G224,0)</f>
        <v>0</v>
      </c>
      <c r="AW224" s="82">
        <f>+IFERROR(SUMIFS(#REF!,#REF!,$L224,#REF!,$M224)*$G224,0)</f>
        <v>0</v>
      </c>
      <c r="AX224" s="82">
        <f>+IFERROR(SUMIFS(#REF!,#REF!,$L224,#REF!,$M224)*$G224,0)</f>
        <v>0</v>
      </c>
      <c r="AY224" s="82">
        <f>+IFERROR(SUMIFS(#REF!,#REF!,$L224,#REF!,$M224)*$G224,0)</f>
        <v>0</v>
      </c>
      <c r="AZ224" s="82">
        <f>+IFERROR(SUMIFS(#REF!,#REF!,$L224,#REF!,$M224)*$G224,0)</f>
        <v>0</v>
      </c>
      <c r="BA224" s="82">
        <f>+IFERROR(SUMIFS(#REF!,#REF!,$L224,#REF!,$M224)*$G224,0)</f>
        <v>0</v>
      </c>
      <c r="BB224" s="82">
        <f>+IFERROR(SUMIFS(#REF!,#REF!,$L224,#REF!,$M224)*$G224,0)</f>
        <v>0</v>
      </c>
      <c r="BC224" s="82">
        <f>+IFERROR(SUMIFS(#REF!,#REF!,$L224,#REF!,$M224)*$G224,0)</f>
        <v>0</v>
      </c>
      <c r="BD224" s="82">
        <f>+IFERROR(SUMIFS(#REF!,#REF!,$L224,#REF!,$M224)*$G224,0)</f>
        <v>0</v>
      </c>
      <c r="BE224" s="82">
        <f>+IFERROR(SUMIFS(#REF!,#REF!,$L224,#REF!,$M224)*$G224,0)</f>
        <v>0</v>
      </c>
      <c r="BF224" s="82">
        <f>+IFERROR(SUMIFS(#REF!,#REF!,$L224,#REF!,$M224)*$G224,0)</f>
        <v>0</v>
      </c>
      <c r="BG224" s="82">
        <f>+IFERROR(SUMIFS(#REF!,#REF!,$L224,#REF!,$M224)*$G224,0)</f>
        <v>0</v>
      </c>
      <c r="BH224" s="82">
        <f>+IFERROR(SUMIFS(#REF!,#REF!,$L224,#REF!,$M224)*$G224,0)</f>
        <v>0</v>
      </c>
      <c r="BI224" s="82">
        <f>+IFERROR(SUMIFS(#REF!,#REF!,$L224,#REF!,$M224)*$G224,0)</f>
        <v>0</v>
      </c>
      <c r="BJ224" s="82">
        <f>+IFERROR(SUMIFS(#REF!,#REF!,$L224,#REF!,$M224)*$G224,0)</f>
        <v>0</v>
      </c>
      <c r="BK224" s="82">
        <f>+IFERROR(SUMIFS(#REF!,#REF!,$L224,#REF!,$M224)*$G224,0)</f>
        <v>0</v>
      </c>
      <c r="BL224" s="82">
        <f>+IFERROR(SUMIFS(#REF!,#REF!,$L224,#REF!,$M224)*$G224,0)</f>
        <v>0</v>
      </c>
      <c r="BM224" s="82">
        <f>+IFERROR(SUMIFS(#REF!,#REF!,$L224,#REF!,$M224)*$G224,0)</f>
        <v>0</v>
      </c>
      <c r="BN224" s="82">
        <f>+IFERROR(SUMIFS(#REF!,#REF!,$L224,#REF!,$M224)*$G224,0)</f>
        <v>0</v>
      </c>
      <c r="BO224" s="82">
        <f>+IFERROR(SUMIFS(#REF!,#REF!,$L224,#REF!,$M224)*$G224,0)</f>
        <v>0</v>
      </c>
      <c r="BP224" s="82">
        <f>+IFERROR(SUMIFS(#REF!,#REF!,$L224,#REF!,$M224)*$G224,0)</f>
        <v>0</v>
      </c>
      <c r="BQ224" s="82">
        <f>+IFERROR(SUMIFS(#REF!,#REF!,$L224,#REF!,$M224)*$G224,0)</f>
        <v>0</v>
      </c>
      <c r="BR224" s="82">
        <f>+IFERROR(SUMIFS(#REF!,#REF!,$L224,#REF!,$M224)*$G224,0)</f>
        <v>0</v>
      </c>
      <c r="BS224" s="82">
        <f>+IFERROR(SUMIFS(#REF!,#REF!,$L224,#REF!,$M224)*$G224,0)</f>
        <v>0</v>
      </c>
      <c r="BT224" s="82">
        <f>+IFERROR(SUMIFS(#REF!,#REF!,$L224,#REF!,$M224)*$G224,0)</f>
        <v>0</v>
      </c>
      <c r="BU224" s="82">
        <f>+IFERROR(SUMIFS(#REF!,#REF!,$L224,#REF!,$M224)*$G224,0)</f>
        <v>0</v>
      </c>
      <c r="BV224" s="82">
        <f>+IFERROR(SUMIFS(#REF!,#REF!,$L224,#REF!,$M224)*$G224,0)</f>
        <v>0</v>
      </c>
      <c r="BW224" s="82">
        <f>+IFERROR(SUMIFS(#REF!,#REF!,$L224,#REF!,$M224)*$G224,0)</f>
        <v>0</v>
      </c>
      <c r="BX224" s="82">
        <f>+IFERROR(SUMIFS(#REF!,#REF!,$L224,#REF!,$M224)*$G224,0)</f>
        <v>0</v>
      </c>
      <c r="BY224" s="82">
        <f>+IFERROR(SUMIFS(#REF!,#REF!,$L224,#REF!,$M224)*$G224,0)</f>
        <v>0</v>
      </c>
      <c r="BZ224" s="82">
        <f>+IFERROR(SUMIFS(#REF!,#REF!,$L224,#REF!,$M224)*$G224,0)</f>
        <v>0</v>
      </c>
    </row>
    <row r="225" spans="1:78">
      <c r="A225" s="81" t="s">
        <v>555</v>
      </c>
      <c r="F225" t="str">
        <f>+_xlfn.XLOOKUP(L225,'L4'!B:B,'L4'!D:D)</f>
        <v>m³</v>
      </c>
      <c r="G225">
        <v>1.3333333333333335</v>
      </c>
      <c r="J225" s="7" t="s">
        <v>571</v>
      </c>
      <c r="K225" s="84" t="e">
        <f>+SUM(Table8155112528[[#This Row],[1.10.2023]:[1.12.2028]])/SUM(Table8155112528[[1.10.2023]:[1.12.2028]])</f>
        <v>#DIV/0!</v>
      </c>
      <c r="L225" s="73" t="s">
        <v>5138</v>
      </c>
      <c r="M225" s="73" t="s">
        <v>38</v>
      </c>
      <c r="N225" s="73" t="s">
        <v>35</v>
      </c>
      <c r="O225" s="73" t="s">
        <v>2608</v>
      </c>
      <c r="P225" s="82">
        <f>+IFERROR(SUMIFS(#REF!,#REF!,$L225,#REF!,$M225)*$G225,0)</f>
        <v>0</v>
      </c>
      <c r="Q225" s="82">
        <f>+IFERROR(SUMIFS(#REF!,#REF!,$L225,#REF!,$M225)*$G225,0)</f>
        <v>0</v>
      </c>
      <c r="R225" s="82">
        <f>+IFERROR(SUMIFS(#REF!,#REF!,$L225,#REF!,$M225)*$G225,0)</f>
        <v>0</v>
      </c>
      <c r="S225" s="82">
        <f>+IFERROR(SUMIFS(#REF!,#REF!,$L225,#REF!,$M225)*$G225,0)</f>
        <v>0</v>
      </c>
      <c r="T225" s="82">
        <f>+IFERROR(SUMIFS(#REF!,#REF!,$L225,#REF!,$M225)*$G225,0)</f>
        <v>0</v>
      </c>
      <c r="U225" s="82">
        <f>+IFERROR(SUMIFS(#REF!,#REF!,$L225,#REF!,$M225)*$G225,0)</f>
        <v>0</v>
      </c>
      <c r="V225" s="82">
        <f>+IFERROR(SUMIFS(#REF!,#REF!,$L225,#REF!,$M225)*$G225,0)</f>
        <v>0</v>
      </c>
      <c r="W225" s="82">
        <f>+IFERROR(SUMIFS(#REF!,#REF!,$L225,#REF!,$M225)*$G225,0)</f>
        <v>0</v>
      </c>
      <c r="X225" s="82">
        <f>+IFERROR(SUMIFS(#REF!,#REF!,$L225,#REF!,$M225)*$G225,0)</f>
        <v>0</v>
      </c>
      <c r="Y225" s="82">
        <f>+IFERROR(SUMIFS(#REF!,#REF!,$L225,#REF!,$M225)*$G225,0)</f>
        <v>0</v>
      </c>
      <c r="Z225" s="82">
        <f>+IFERROR(SUMIFS(#REF!,#REF!,$L225,#REF!,$M225)*$G225,0)</f>
        <v>0</v>
      </c>
      <c r="AA225" s="82">
        <f>+IFERROR(SUMIFS(#REF!,#REF!,$L225,#REF!,$M225)*$G225,0)</f>
        <v>0</v>
      </c>
      <c r="AB225" s="82">
        <f>+IFERROR(SUMIFS(#REF!,#REF!,$L225,#REF!,$M225)*$G225,0)</f>
        <v>0</v>
      </c>
      <c r="AC225" s="82">
        <f>+IFERROR(SUMIFS(#REF!,#REF!,$L225,#REF!,$M225)*$G225,0)</f>
        <v>0</v>
      </c>
      <c r="AD225" s="82">
        <f>+IFERROR(SUMIFS(#REF!,#REF!,$L225,#REF!,$M225)*$G225,0)</f>
        <v>0</v>
      </c>
      <c r="AE225" s="82">
        <f>+IFERROR(SUMIFS(#REF!,#REF!,$L225,#REF!,$M225)*$G225,0)</f>
        <v>0</v>
      </c>
      <c r="AF225" s="82">
        <f>+IFERROR(SUMIFS(#REF!,#REF!,$L225,#REF!,$M225)*$G225,0)</f>
        <v>0</v>
      </c>
      <c r="AG225" s="82">
        <f>+IFERROR(SUMIFS(#REF!,#REF!,$L225,#REF!,$M225)*$G225,0)</f>
        <v>0</v>
      </c>
      <c r="AH225" s="82">
        <f>+IFERROR(SUMIFS(#REF!,#REF!,$L225,#REF!,$M225)*$G225,0)</f>
        <v>0</v>
      </c>
      <c r="AI225" s="82">
        <f>+IFERROR(SUMIFS(#REF!,#REF!,$L225,#REF!,$M225)*$G225,0)</f>
        <v>0</v>
      </c>
      <c r="AJ225" s="82">
        <f>+IFERROR(SUMIFS(#REF!,#REF!,$L225,#REF!,$M225)*$G225,0)</f>
        <v>0</v>
      </c>
      <c r="AK225" s="82">
        <f>+IFERROR(SUMIFS(#REF!,#REF!,$L225,#REF!,$M225)*$G225,0)</f>
        <v>0</v>
      </c>
      <c r="AL225" s="82">
        <f>+IFERROR(SUMIFS(#REF!,#REF!,$L225,#REF!,$M225)*$G225,0)</f>
        <v>0</v>
      </c>
      <c r="AM225" s="82">
        <f>+IFERROR(SUMIFS(#REF!,#REF!,$L225,#REF!,$M225)*$G225,0)</f>
        <v>0</v>
      </c>
      <c r="AN225" s="82">
        <f>+IFERROR(SUMIFS(#REF!,#REF!,$L225,#REF!,$M225)*$G225,0)</f>
        <v>0</v>
      </c>
      <c r="AO225" s="82">
        <f>+IFERROR(SUMIFS(#REF!,#REF!,$L225,#REF!,$M225)*$G225,0)</f>
        <v>0</v>
      </c>
      <c r="AP225" s="82">
        <f>+IFERROR(SUMIFS(#REF!,#REF!,$L225,#REF!,$M225)*$G225,0)</f>
        <v>0</v>
      </c>
      <c r="AQ225" s="82">
        <f>+IFERROR(SUMIFS(#REF!,#REF!,$L225,#REF!,$M225)*$G225,0)</f>
        <v>0</v>
      </c>
      <c r="AR225" s="82">
        <f>+IFERROR(SUMIFS(#REF!,#REF!,$L225,#REF!,$M225)*$G225,0)</f>
        <v>0</v>
      </c>
      <c r="AS225" s="82">
        <f>+IFERROR(SUMIFS(#REF!,#REF!,$L225,#REF!,$M225)*$G225,0)</f>
        <v>0</v>
      </c>
      <c r="AT225" s="82">
        <f>+IFERROR(SUMIFS(#REF!,#REF!,$L225,#REF!,$M225)*$G225,0)</f>
        <v>0</v>
      </c>
      <c r="AU225" s="82">
        <f>+IFERROR(SUMIFS(#REF!,#REF!,$L225,#REF!,$M225)*$G225,0)</f>
        <v>0</v>
      </c>
      <c r="AV225" s="82">
        <f>+IFERROR(SUMIFS(#REF!,#REF!,$L225,#REF!,$M225)*$G225,0)</f>
        <v>0</v>
      </c>
      <c r="AW225" s="82">
        <f>+IFERROR(SUMIFS(#REF!,#REF!,$L225,#REF!,$M225)*$G225,0)</f>
        <v>0</v>
      </c>
      <c r="AX225" s="82">
        <f>+IFERROR(SUMIFS(#REF!,#REF!,$L225,#REF!,$M225)*$G225,0)</f>
        <v>0</v>
      </c>
      <c r="AY225" s="82">
        <f>+IFERROR(SUMIFS(#REF!,#REF!,$L225,#REF!,$M225)*$G225,0)</f>
        <v>0</v>
      </c>
      <c r="AZ225" s="82">
        <f>+IFERROR(SUMIFS(#REF!,#REF!,$L225,#REF!,$M225)*$G225,0)</f>
        <v>0</v>
      </c>
      <c r="BA225" s="82">
        <f>+IFERROR(SUMIFS(#REF!,#REF!,$L225,#REF!,$M225)*$G225,0)</f>
        <v>0</v>
      </c>
      <c r="BB225" s="82">
        <f>+IFERROR(SUMIFS(#REF!,#REF!,$L225,#REF!,$M225)*$G225,0)</f>
        <v>0</v>
      </c>
      <c r="BC225" s="82">
        <f>+IFERROR(SUMIFS(#REF!,#REF!,$L225,#REF!,$M225)*$G225,0)</f>
        <v>0</v>
      </c>
      <c r="BD225" s="82">
        <f>+IFERROR(SUMIFS(#REF!,#REF!,$L225,#REF!,$M225)*$G225,0)</f>
        <v>0</v>
      </c>
      <c r="BE225" s="82">
        <f>+IFERROR(SUMIFS(#REF!,#REF!,$L225,#REF!,$M225)*$G225,0)</f>
        <v>0</v>
      </c>
      <c r="BF225" s="82">
        <f>+IFERROR(SUMIFS(#REF!,#REF!,$L225,#REF!,$M225)*$G225,0)</f>
        <v>0</v>
      </c>
      <c r="BG225" s="82">
        <f>+IFERROR(SUMIFS(#REF!,#REF!,$L225,#REF!,$M225)*$G225,0)</f>
        <v>0</v>
      </c>
      <c r="BH225" s="82">
        <f>+IFERROR(SUMIFS(#REF!,#REF!,$L225,#REF!,$M225)*$G225,0)</f>
        <v>0</v>
      </c>
      <c r="BI225" s="82">
        <f>+IFERROR(SUMIFS(#REF!,#REF!,$L225,#REF!,$M225)*$G225,0)</f>
        <v>0</v>
      </c>
      <c r="BJ225" s="82">
        <f>+IFERROR(SUMIFS(#REF!,#REF!,$L225,#REF!,$M225)*$G225,0)</f>
        <v>0</v>
      </c>
      <c r="BK225" s="82">
        <f>+IFERROR(SUMIFS(#REF!,#REF!,$L225,#REF!,$M225)*$G225,0)</f>
        <v>0</v>
      </c>
      <c r="BL225" s="82">
        <f>+IFERROR(SUMIFS(#REF!,#REF!,$L225,#REF!,$M225)*$G225,0)</f>
        <v>0</v>
      </c>
      <c r="BM225" s="82">
        <f>+IFERROR(SUMIFS(#REF!,#REF!,$L225,#REF!,$M225)*$G225,0)</f>
        <v>0</v>
      </c>
      <c r="BN225" s="82">
        <f>+IFERROR(SUMIFS(#REF!,#REF!,$L225,#REF!,$M225)*$G225,0)</f>
        <v>0</v>
      </c>
      <c r="BO225" s="82">
        <f>+IFERROR(SUMIFS(#REF!,#REF!,$L225,#REF!,$M225)*$G225,0)</f>
        <v>0</v>
      </c>
      <c r="BP225" s="82">
        <f>+IFERROR(SUMIFS(#REF!,#REF!,$L225,#REF!,$M225)*$G225,0)</f>
        <v>0</v>
      </c>
      <c r="BQ225" s="82">
        <f>+IFERROR(SUMIFS(#REF!,#REF!,$L225,#REF!,$M225)*$G225,0)</f>
        <v>0</v>
      </c>
      <c r="BR225" s="82">
        <f>+IFERROR(SUMIFS(#REF!,#REF!,$L225,#REF!,$M225)*$G225,0)</f>
        <v>0</v>
      </c>
      <c r="BS225" s="82">
        <f>+IFERROR(SUMIFS(#REF!,#REF!,$L225,#REF!,$M225)*$G225,0)</f>
        <v>0</v>
      </c>
      <c r="BT225" s="82">
        <f>+IFERROR(SUMIFS(#REF!,#REF!,$L225,#REF!,$M225)*$G225,0)</f>
        <v>0</v>
      </c>
      <c r="BU225" s="82">
        <f>+IFERROR(SUMIFS(#REF!,#REF!,$L225,#REF!,$M225)*$G225,0)</f>
        <v>0</v>
      </c>
      <c r="BV225" s="82">
        <f>+IFERROR(SUMIFS(#REF!,#REF!,$L225,#REF!,$M225)*$G225,0)</f>
        <v>0</v>
      </c>
      <c r="BW225" s="82">
        <f>+IFERROR(SUMIFS(#REF!,#REF!,$L225,#REF!,$M225)*$G225,0)</f>
        <v>0</v>
      </c>
      <c r="BX225" s="82">
        <f>+IFERROR(SUMIFS(#REF!,#REF!,$L225,#REF!,$M225)*$G225,0)</f>
        <v>0</v>
      </c>
      <c r="BY225" s="82">
        <f>+IFERROR(SUMIFS(#REF!,#REF!,$L225,#REF!,$M225)*$G225,0)</f>
        <v>0</v>
      </c>
      <c r="BZ225" s="82">
        <f>+IFERROR(SUMIFS(#REF!,#REF!,$L225,#REF!,$M225)*$G225,0)</f>
        <v>0</v>
      </c>
    </row>
    <row r="226" spans="1:78">
      <c r="A226" s="81" t="s">
        <v>555</v>
      </c>
      <c r="F226" t="str">
        <f>+_xlfn.XLOOKUP(L226,'L4'!B:B,'L4'!D:D)</f>
        <v>m³</v>
      </c>
      <c r="G226">
        <v>1.4954545454545456</v>
      </c>
      <c r="J226" s="7" t="s">
        <v>573</v>
      </c>
      <c r="K226" s="84" t="e">
        <f>+SUM(Table8155112528[[#This Row],[1.10.2023]:[1.12.2028]])/SUM(Table8155112528[[1.10.2023]:[1.12.2028]])</f>
        <v>#DIV/0!</v>
      </c>
      <c r="L226" s="73" t="s">
        <v>2590</v>
      </c>
      <c r="M226" s="73" t="s">
        <v>38</v>
      </c>
      <c r="N226" s="73" t="s">
        <v>35</v>
      </c>
      <c r="O226" s="73" t="s">
        <v>2608</v>
      </c>
      <c r="P226" s="82">
        <f>+IFERROR(SUMIFS(#REF!,#REF!,$L226,#REF!,$M226)*$G226,0)</f>
        <v>0</v>
      </c>
      <c r="Q226" s="82">
        <f>+IFERROR(SUMIFS(#REF!,#REF!,$L226,#REF!,$M226)*$G226,0)</f>
        <v>0</v>
      </c>
      <c r="R226" s="82">
        <f>+IFERROR(SUMIFS(#REF!,#REF!,$L226,#REF!,$M226)*$G226,0)</f>
        <v>0</v>
      </c>
      <c r="S226" s="82">
        <f>+IFERROR(SUMIFS(#REF!,#REF!,$L226,#REF!,$M226)*$G226,0)</f>
        <v>0</v>
      </c>
      <c r="T226" s="82">
        <f>+IFERROR(SUMIFS(#REF!,#REF!,$L226,#REF!,$M226)*$G226,0)</f>
        <v>0</v>
      </c>
      <c r="U226" s="82">
        <f>+IFERROR(SUMIFS(#REF!,#REF!,$L226,#REF!,$M226)*$G226,0)</f>
        <v>0</v>
      </c>
      <c r="V226" s="82">
        <f>+IFERROR(SUMIFS(#REF!,#REF!,$L226,#REF!,$M226)*$G226,0)</f>
        <v>0</v>
      </c>
      <c r="W226" s="82">
        <f>+IFERROR(SUMIFS(#REF!,#REF!,$L226,#REF!,$M226)*$G226,0)</f>
        <v>0</v>
      </c>
      <c r="X226" s="82">
        <f>+IFERROR(SUMIFS(#REF!,#REF!,$L226,#REF!,$M226)*$G226,0)</f>
        <v>0</v>
      </c>
      <c r="Y226" s="82">
        <f>+IFERROR(SUMIFS(#REF!,#REF!,$L226,#REF!,$M226)*$G226,0)</f>
        <v>0</v>
      </c>
      <c r="Z226" s="82">
        <f>+IFERROR(SUMIFS(#REF!,#REF!,$L226,#REF!,$M226)*$G226,0)</f>
        <v>0</v>
      </c>
      <c r="AA226" s="82">
        <f>+IFERROR(SUMIFS(#REF!,#REF!,$L226,#REF!,$M226)*$G226,0)</f>
        <v>0</v>
      </c>
      <c r="AB226" s="82">
        <f>+IFERROR(SUMIFS(#REF!,#REF!,$L226,#REF!,$M226)*$G226,0)</f>
        <v>0</v>
      </c>
      <c r="AC226" s="82">
        <f>+IFERROR(SUMIFS(#REF!,#REF!,$L226,#REF!,$M226)*$G226,0)</f>
        <v>0</v>
      </c>
      <c r="AD226" s="82">
        <f>+IFERROR(SUMIFS(#REF!,#REF!,$L226,#REF!,$M226)*$G226,0)</f>
        <v>0</v>
      </c>
      <c r="AE226" s="82">
        <f>+IFERROR(SUMIFS(#REF!,#REF!,$L226,#REF!,$M226)*$G226,0)</f>
        <v>0</v>
      </c>
      <c r="AF226" s="82">
        <f>+IFERROR(SUMIFS(#REF!,#REF!,$L226,#REF!,$M226)*$G226,0)</f>
        <v>0</v>
      </c>
      <c r="AG226" s="82">
        <f>+IFERROR(SUMIFS(#REF!,#REF!,$L226,#REF!,$M226)*$G226,0)</f>
        <v>0</v>
      </c>
      <c r="AH226" s="82">
        <f>+IFERROR(SUMIFS(#REF!,#REF!,$L226,#REF!,$M226)*$G226,0)</f>
        <v>0</v>
      </c>
      <c r="AI226" s="82">
        <f>+IFERROR(SUMIFS(#REF!,#REF!,$L226,#REF!,$M226)*$G226,0)</f>
        <v>0</v>
      </c>
      <c r="AJ226" s="82">
        <f>+IFERROR(SUMIFS(#REF!,#REF!,$L226,#REF!,$M226)*$G226,0)</f>
        <v>0</v>
      </c>
      <c r="AK226" s="82">
        <f>+IFERROR(SUMIFS(#REF!,#REF!,$L226,#REF!,$M226)*$G226,0)</f>
        <v>0</v>
      </c>
      <c r="AL226" s="82">
        <f>+IFERROR(SUMIFS(#REF!,#REF!,$L226,#REF!,$M226)*$G226,0)</f>
        <v>0</v>
      </c>
      <c r="AM226" s="82">
        <f>+IFERROR(SUMIFS(#REF!,#REF!,$L226,#REF!,$M226)*$G226,0)</f>
        <v>0</v>
      </c>
      <c r="AN226" s="82">
        <f>+IFERROR(SUMIFS(#REF!,#REF!,$L226,#REF!,$M226)*$G226,0)</f>
        <v>0</v>
      </c>
      <c r="AO226" s="82">
        <f>+IFERROR(SUMIFS(#REF!,#REF!,$L226,#REF!,$M226)*$G226,0)</f>
        <v>0</v>
      </c>
      <c r="AP226" s="82">
        <f>+IFERROR(SUMIFS(#REF!,#REF!,$L226,#REF!,$M226)*$G226,0)</f>
        <v>0</v>
      </c>
      <c r="AQ226" s="82">
        <f>+IFERROR(SUMIFS(#REF!,#REF!,$L226,#REF!,$M226)*$G226,0)</f>
        <v>0</v>
      </c>
      <c r="AR226" s="82">
        <f>+IFERROR(SUMIFS(#REF!,#REF!,$L226,#REF!,$M226)*$G226,0)</f>
        <v>0</v>
      </c>
      <c r="AS226" s="82">
        <f>+IFERROR(SUMIFS(#REF!,#REF!,$L226,#REF!,$M226)*$G226,0)</f>
        <v>0</v>
      </c>
      <c r="AT226" s="82">
        <f>+IFERROR(SUMIFS(#REF!,#REF!,$L226,#REF!,$M226)*$G226,0)</f>
        <v>0</v>
      </c>
      <c r="AU226" s="82">
        <f>+IFERROR(SUMIFS(#REF!,#REF!,$L226,#REF!,$M226)*$G226,0)</f>
        <v>0</v>
      </c>
      <c r="AV226" s="82">
        <f>+IFERROR(SUMIFS(#REF!,#REF!,$L226,#REF!,$M226)*$G226,0)</f>
        <v>0</v>
      </c>
      <c r="AW226" s="82">
        <f>+IFERROR(SUMIFS(#REF!,#REF!,$L226,#REF!,$M226)*$G226,0)</f>
        <v>0</v>
      </c>
      <c r="AX226" s="82">
        <f>+IFERROR(SUMIFS(#REF!,#REF!,$L226,#REF!,$M226)*$G226,0)</f>
        <v>0</v>
      </c>
      <c r="AY226" s="82">
        <f>+IFERROR(SUMIFS(#REF!,#REF!,$L226,#REF!,$M226)*$G226,0)</f>
        <v>0</v>
      </c>
      <c r="AZ226" s="82">
        <f>+IFERROR(SUMIFS(#REF!,#REF!,$L226,#REF!,$M226)*$G226,0)</f>
        <v>0</v>
      </c>
      <c r="BA226" s="82">
        <f>+IFERROR(SUMIFS(#REF!,#REF!,$L226,#REF!,$M226)*$G226,0)</f>
        <v>0</v>
      </c>
      <c r="BB226" s="82">
        <f>+IFERROR(SUMIFS(#REF!,#REF!,$L226,#REF!,$M226)*$G226,0)</f>
        <v>0</v>
      </c>
      <c r="BC226" s="82">
        <f>+IFERROR(SUMIFS(#REF!,#REF!,$L226,#REF!,$M226)*$G226,0)</f>
        <v>0</v>
      </c>
      <c r="BD226" s="82">
        <f>+IFERROR(SUMIFS(#REF!,#REF!,$L226,#REF!,$M226)*$G226,0)</f>
        <v>0</v>
      </c>
      <c r="BE226" s="82">
        <f>+IFERROR(SUMIFS(#REF!,#REF!,$L226,#REF!,$M226)*$G226,0)</f>
        <v>0</v>
      </c>
      <c r="BF226" s="82">
        <f>+IFERROR(SUMIFS(#REF!,#REF!,$L226,#REF!,$M226)*$G226,0)</f>
        <v>0</v>
      </c>
      <c r="BG226" s="82">
        <f>+IFERROR(SUMIFS(#REF!,#REF!,$L226,#REF!,$M226)*$G226,0)</f>
        <v>0</v>
      </c>
      <c r="BH226" s="82">
        <f>+IFERROR(SUMIFS(#REF!,#REF!,$L226,#REF!,$M226)*$G226,0)</f>
        <v>0</v>
      </c>
      <c r="BI226" s="82">
        <f>+IFERROR(SUMIFS(#REF!,#REF!,$L226,#REF!,$M226)*$G226,0)</f>
        <v>0</v>
      </c>
      <c r="BJ226" s="82">
        <f>+IFERROR(SUMIFS(#REF!,#REF!,$L226,#REF!,$M226)*$G226,0)</f>
        <v>0</v>
      </c>
      <c r="BK226" s="82">
        <f>+IFERROR(SUMIFS(#REF!,#REF!,$L226,#REF!,$M226)*$G226,0)</f>
        <v>0</v>
      </c>
      <c r="BL226" s="82">
        <f>+IFERROR(SUMIFS(#REF!,#REF!,$L226,#REF!,$M226)*$G226,0)</f>
        <v>0</v>
      </c>
      <c r="BM226" s="82">
        <f>+IFERROR(SUMIFS(#REF!,#REF!,$L226,#REF!,$M226)*$G226,0)</f>
        <v>0</v>
      </c>
      <c r="BN226" s="82">
        <f>+IFERROR(SUMIFS(#REF!,#REF!,$L226,#REF!,$M226)*$G226,0)</f>
        <v>0</v>
      </c>
      <c r="BO226" s="82">
        <f>+IFERROR(SUMIFS(#REF!,#REF!,$L226,#REF!,$M226)*$G226,0)</f>
        <v>0</v>
      </c>
      <c r="BP226" s="82">
        <f>+IFERROR(SUMIFS(#REF!,#REF!,$L226,#REF!,$M226)*$G226,0)</f>
        <v>0</v>
      </c>
      <c r="BQ226" s="82">
        <f>+IFERROR(SUMIFS(#REF!,#REF!,$L226,#REF!,$M226)*$G226,0)</f>
        <v>0</v>
      </c>
      <c r="BR226" s="82">
        <f>+IFERROR(SUMIFS(#REF!,#REF!,$L226,#REF!,$M226)*$G226,0)</f>
        <v>0</v>
      </c>
      <c r="BS226" s="82">
        <f>+IFERROR(SUMIFS(#REF!,#REF!,$L226,#REF!,$M226)*$G226,0)</f>
        <v>0</v>
      </c>
      <c r="BT226" s="82">
        <f>+IFERROR(SUMIFS(#REF!,#REF!,$L226,#REF!,$M226)*$G226,0)</f>
        <v>0</v>
      </c>
      <c r="BU226" s="82">
        <f>+IFERROR(SUMIFS(#REF!,#REF!,$L226,#REF!,$M226)*$G226,0)</f>
        <v>0</v>
      </c>
      <c r="BV226" s="82">
        <f>+IFERROR(SUMIFS(#REF!,#REF!,$L226,#REF!,$M226)*$G226,0)</f>
        <v>0</v>
      </c>
      <c r="BW226" s="82">
        <f>+IFERROR(SUMIFS(#REF!,#REF!,$L226,#REF!,$M226)*$G226,0)</f>
        <v>0</v>
      </c>
      <c r="BX226" s="82">
        <f>+IFERROR(SUMIFS(#REF!,#REF!,$L226,#REF!,$M226)*$G226,0)</f>
        <v>0</v>
      </c>
      <c r="BY226" s="82">
        <f>+IFERROR(SUMIFS(#REF!,#REF!,$L226,#REF!,$M226)*$G226,0)</f>
        <v>0</v>
      </c>
      <c r="BZ226" s="82">
        <f>+IFERROR(SUMIFS(#REF!,#REF!,$L226,#REF!,$M226)*$G226,0)</f>
        <v>0</v>
      </c>
    </row>
    <row r="227" spans="1:78">
      <c r="A227" s="81" t="s">
        <v>555</v>
      </c>
      <c r="F227" t="str">
        <f>+_xlfn.XLOOKUP(L227,'L4'!B:B,'L4'!D:D)</f>
        <v>m³</v>
      </c>
      <c r="G227">
        <v>1</v>
      </c>
      <c r="J227" s="7" t="s">
        <v>574</v>
      </c>
      <c r="K227" s="84" t="e">
        <f>+SUM(Table8155112528[[#This Row],[1.10.2023]:[1.12.2028]])/SUM(Table8155112528[[1.10.2023]:[1.12.2028]])</f>
        <v>#DIV/0!</v>
      </c>
      <c r="L227" s="73" t="s">
        <v>5140</v>
      </c>
      <c r="M227" s="73" t="s">
        <v>38</v>
      </c>
      <c r="N227" s="73" t="s">
        <v>35</v>
      </c>
      <c r="O227" s="73" t="s">
        <v>2608</v>
      </c>
      <c r="P227" s="82">
        <f>+IFERROR(SUMIFS(#REF!,#REF!,$L227,#REF!,$M227)*$G227,0)</f>
        <v>0</v>
      </c>
      <c r="Q227" s="82">
        <f>+IFERROR(SUMIFS(#REF!,#REF!,$L227,#REF!,$M227)*$G227,0)</f>
        <v>0</v>
      </c>
      <c r="R227" s="82">
        <f>+IFERROR(SUMIFS(#REF!,#REF!,$L227,#REF!,$M227)*$G227,0)</f>
        <v>0</v>
      </c>
      <c r="S227" s="82">
        <f>+IFERROR(SUMIFS(#REF!,#REF!,$L227,#REF!,$M227)*$G227,0)</f>
        <v>0</v>
      </c>
      <c r="T227" s="82">
        <f>+IFERROR(SUMIFS(#REF!,#REF!,$L227,#REF!,$M227)*$G227,0)</f>
        <v>0</v>
      </c>
      <c r="U227" s="82">
        <f>+IFERROR(SUMIFS(#REF!,#REF!,$L227,#REF!,$M227)*$G227,0)</f>
        <v>0</v>
      </c>
      <c r="V227" s="82">
        <f>+IFERROR(SUMIFS(#REF!,#REF!,$L227,#REF!,$M227)*$G227,0)</f>
        <v>0</v>
      </c>
      <c r="W227" s="82">
        <f>+IFERROR(SUMIFS(#REF!,#REF!,$L227,#REF!,$M227)*$G227,0)</f>
        <v>0</v>
      </c>
      <c r="X227" s="82">
        <f>+IFERROR(SUMIFS(#REF!,#REF!,$L227,#REF!,$M227)*$G227,0)</f>
        <v>0</v>
      </c>
      <c r="Y227" s="82">
        <f>+IFERROR(SUMIFS(#REF!,#REF!,$L227,#REF!,$M227)*$G227,0)</f>
        <v>0</v>
      </c>
      <c r="Z227" s="82">
        <f>+IFERROR(SUMIFS(#REF!,#REF!,$L227,#REF!,$M227)*$G227,0)</f>
        <v>0</v>
      </c>
      <c r="AA227" s="82">
        <f>+IFERROR(SUMIFS(#REF!,#REF!,$L227,#REF!,$M227)*$G227,0)</f>
        <v>0</v>
      </c>
      <c r="AB227" s="82">
        <f>+IFERROR(SUMIFS(#REF!,#REF!,$L227,#REF!,$M227)*$G227,0)</f>
        <v>0</v>
      </c>
      <c r="AC227" s="82">
        <f>+IFERROR(SUMIFS(#REF!,#REF!,$L227,#REF!,$M227)*$G227,0)</f>
        <v>0</v>
      </c>
      <c r="AD227" s="82">
        <f>+IFERROR(SUMIFS(#REF!,#REF!,$L227,#REF!,$M227)*$G227,0)</f>
        <v>0</v>
      </c>
      <c r="AE227" s="82">
        <f>+IFERROR(SUMIFS(#REF!,#REF!,$L227,#REF!,$M227)*$G227,0)</f>
        <v>0</v>
      </c>
      <c r="AF227" s="82">
        <f>+IFERROR(SUMIFS(#REF!,#REF!,$L227,#REF!,$M227)*$G227,0)</f>
        <v>0</v>
      </c>
      <c r="AG227" s="82">
        <f>+IFERROR(SUMIFS(#REF!,#REF!,$L227,#REF!,$M227)*$G227,0)</f>
        <v>0</v>
      </c>
      <c r="AH227" s="82">
        <f>+IFERROR(SUMIFS(#REF!,#REF!,$L227,#REF!,$M227)*$G227,0)</f>
        <v>0</v>
      </c>
      <c r="AI227" s="82">
        <f>+IFERROR(SUMIFS(#REF!,#REF!,$L227,#REF!,$M227)*$G227,0)</f>
        <v>0</v>
      </c>
      <c r="AJ227" s="82">
        <f>+IFERROR(SUMIFS(#REF!,#REF!,$L227,#REF!,$M227)*$G227,0)</f>
        <v>0</v>
      </c>
      <c r="AK227" s="82">
        <f>+IFERROR(SUMIFS(#REF!,#REF!,$L227,#REF!,$M227)*$G227,0)</f>
        <v>0</v>
      </c>
      <c r="AL227" s="82">
        <f>+IFERROR(SUMIFS(#REF!,#REF!,$L227,#REF!,$M227)*$G227,0)</f>
        <v>0</v>
      </c>
      <c r="AM227" s="82">
        <f>+IFERROR(SUMIFS(#REF!,#REF!,$L227,#REF!,$M227)*$G227,0)</f>
        <v>0</v>
      </c>
      <c r="AN227" s="82">
        <f>+IFERROR(SUMIFS(#REF!,#REF!,$L227,#REF!,$M227)*$G227,0)</f>
        <v>0</v>
      </c>
      <c r="AO227" s="82">
        <f>+IFERROR(SUMIFS(#REF!,#REF!,$L227,#REF!,$M227)*$G227,0)</f>
        <v>0</v>
      </c>
      <c r="AP227" s="82">
        <f>+IFERROR(SUMIFS(#REF!,#REF!,$L227,#REF!,$M227)*$G227,0)</f>
        <v>0</v>
      </c>
      <c r="AQ227" s="82">
        <f>+IFERROR(SUMIFS(#REF!,#REF!,$L227,#REF!,$M227)*$G227,0)</f>
        <v>0</v>
      </c>
      <c r="AR227" s="82">
        <f>+IFERROR(SUMIFS(#REF!,#REF!,$L227,#REF!,$M227)*$G227,0)</f>
        <v>0</v>
      </c>
      <c r="AS227" s="82">
        <f>+IFERROR(SUMIFS(#REF!,#REF!,$L227,#REF!,$M227)*$G227,0)</f>
        <v>0</v>
      </c>
      <c r="AT227" s="82">
        <f>+IFERROR(SUMIFS(#REF!,#REF!,$L227,#REF!,$M227)*$G227,0)</f>
        <v>0</v>
      </c>
      <c r="AU227" s="82">
        <f>+IFERROR(SUMIFS(#REF!,#REF!,$L227,#REF!,$M227)*$G227,0)</f>
        <v>0</v>
      </c>
      <c r="AV227" s="82">
        <f>+IFERROR(SUMIFS(#REF!,#REF!,$L227,#REF!,$M227)*$G227,0)</f>
        <v>0</v>
      </c>
      <c r="AW227" s="82">
        <f>+IFERROR(SUMIFS(#REF!,#REF!,$L227,#REF!,$M227)*$G227,0)</f>
        <v>0</v>
      </c>
      <c r="AX227" s="82">
        <f>+IFERROR(SUMIFS(#REF!,#REF!,$L227,#REF!,$M227)*$G227,0)</f>
        <v>0</v>
      </c>
      <c r="AY227" s="82">
        <f>+IFERROR(SUMIFS(#REF!,#REF!,$L227,#REF!,$M227)*$G227,0)</f>
        <v>0</v>
      </c>
      <c r="AZ227" s="82">
        <f>+IFERROR(SUMIFS(#REF!,#REF!,$L227,#REF!,$M227)*$G227,0)</f>
        <v>0</v>
      </c>
      <c r="BA227" s="82">
        <f>+IFERROR(SUMIFS(#REF!,#REF!,$L227,#REF!,$M227)*$G227,0)</f>
        <v>0</v>
      </c>
      <c r="BB227" s="82">
        <f>+IFERROR(SUMIFS(#REF!,#REF!,$L227,#REF!,$M227)*$G227,0)</f>
        <v>0</v>
      </c>
      <c r="BC227" s="82">
        <f>+IFERROR(SUMIFS(#REF!,#REF!,$L227,#REF!,$M227)*$G227,0)</f>
        <v>0</v>
      </c>
      <c r="BD227" s="82">
        <f>+IFERROR(SUMIFS(#REF!,#REF!,$L227,#REF!,$M227)*$G227,0)</f>
        <v>0</v>
      </c>
      <c r="BE227" s="82">
        <f>+IFERROR(SUMIFS(#REF!,#REF!,$L227,#REF!,$M227)*$G227,0)</f>
        <v>0</v>
      </c>
      <c r="BF227" s="82">
        <f>+IFERROR(SUMIFS(#REF!,#REF!,$L227,#REF!,$M227)*$G227,0)</f>
        <v>0</v>
      </c>
      <c r="BG227" s="82">
        <f>+IFERROR(SUMIFS(#REF!,#REF!,$L227,#REF!,$M227)*$G227,0)</f>
        <v>0</v>
      </c>
      <c r="BH227" s="82">
        <f>+IFERROR(SUMIFS(#REF!,#REF!,$L227,#REF!,$M227)*$G227,0)</f>
        <v>0</v>
      </c>
      <c r="BI227" s="82">
        <f>+IFERROR(SUMIFS(#REF!,#REF!,$L227,#REF!,$M227)*$G227,0)</f>
        <v>0</v>
      </c>
      <c r="BJ227" s="82">
        <f>+IFERROR(SUMIFS(#REF!,#REF!,$L227,#REF!,$M227)*$G227,0)</f>
        <v>0</v>
      </c>
      <c r="BK227" s="82">
        <f>+IFERROR(SUMIFS(#REF!,#REF!,$L227,#REF!,$M227)*$G227,0)</f>
        <v>0</v>
      </c>
      <c r="BL227" s="82">
        <f>+IFERROR(SUMIFS(#REF!,#REF!,$L227,#REF!,$M227)*$G227,0)</f>
        <v>0</v>
      </c>
      <c r="BM227" s="82">
        <f>+IFERROR(SUMIFS(#REF!,#REF!,$L227,#REF!,$M227)*$G227,0)</f>
        <v>0</v>
      </c>
      <c r="BN227" s="82">
        <f>+IFERROR(SUMIFS(#REF!,#REF!,$L227,#REF!,$M227)*$G227,0)</f>
        <v>0</v>
      </c>
      <c r="BO227" s="82">
        <f>+IFERROR(SUMIFS(#REF!,#REF!,$L227,#REF!,$M227)*$G227,0)</f>
        <v>0</v>
      </c>
      <c r="BP227" s="82">
        <f>+IFERROR(SUMIFS(#REF!,#REF!,$L227,#REF!,$M227)*$G227,0)</f>
        <v>0</v>
      </c>
      <c r="BQ227" s="82">
        <f>+IFERROR(SUMIFS(#REF!,#REF!,$L227,#REF!,$M227)*$G227,0)</f>
        <v>0</v>
      </c>
      <c r="BR227" s="82">
        <f>+IFERROR(SUMIFS(#REF!,#REF!,$L227,#REF!,$M227)*$G227,0)</f>
        <v>0</v>
      </c>
      <c r="BS227" s="82">
        <f>+IFERROR(SUMIFS(#REF!,#REF!,$L227,#REF!,$M227)*$G227,0)</f>
        <v>0</v>
      </c>
      <c r="BT227" s="82">
        <f>+IFERROR(SUMIFS(#REF!,#REF!,$L227,#REF!,$M227)*$G227,0)</f>
        <v>0</v>
      </c>
      <c r="BU227" s="82">
        <f>+IFERROR(SUMIFS(#REF!,#REF!,$L227,#REF!,$M227)*$G227,0)</f>
        <v>0</v>
      </c>
      <c r="BV227" s="82">
        <f>+IFERROR(SUMIFS(#REF!,#REF!,$L227,#REF!,$M227)*$G227,0)</f>
        <v>0</v>
      </c>
      <c r="BW227" s="82">
        <f>+IFERROR(SUMIFS(#REF!,#REF!,$L227,#REF!,$M227)*$G227,0)</f>
        <v>0</v>
      </c>
      <c r="BX227" s="82">
        <f>+IFERROR(SUMIFS(#REF!,#REF!,$L227,#REF!,$M227)*$G227,0)</f>
        <v>0</v>
      </c>
      <c r="BY227" s="82">
        <f>+IFERROR(SUMIFS(#REF!,#REF!,$L227,#REF!,$M227)*$G227,0)</f>
        <v>0</v>
      </c>
      <c r="BZ227" s="82">
        <f>+IFERROR(SUMIFS(#REF!,#REF!,$L227,#REF!,$M227)*$G227,0)</f>
        <v>0</v>
      </c>
    </row>
    <row r="228" spans="1:78">
      <c r="A228" s="81" t="s">
        <v>555</v>
      </c>
      <c r="F228" t="str">
        <f>+_xlfn.XLOOKUP(L228,'L4'!B:B,'L4'!D:D)</f>
        <v>m³</v>
      </c>
      <c r="G228">
        <v>1.4300000000000002</v>
      </c>
      <c r="J228" s="7" t="s">
        <v>576</v>
      </c>
      <c r="K228" s="84" t="e">
        <f>+SUM(Table8155112528[[#This Row],[1.10.2023]:[1.12.2028]])/SUM(Table8155112528[[1.10.2023]:[1.12.2028]])</f>
        <v>#DIV/0!</v>
      </c>
      <c r="L228" s="73" t="s">
        <v>2594</v>
      </c>
      <c r="M228" s="73" t="s">
        <v>38</v>
      </c>
      <c r="N228" s="73" t="s">
        <v>35</v>
      </c>
      <c r="O228" s="73" t="s">
        <v>2608</v>
      </c>
      <c r="P228" s="82">
        <f>+IFERROR(SUMIFS(#REF!,#REF!,$L228,#REF!,$M228)*$G228,0)</f>
        <v>0</v>
      </c>
      <c r="Q228" s="82">
        <f>+IFERROR(SUMIFS(#REF!,#REF!,$L228,#REF!,$M228)*$G228,0)</f>
        <v>0</v>
      </c>
      <c r="R228" s="82">
        <f>+IFERROR(SUMIFS(#REF!,#REF!,$L228,#REF!,$M228)*$G228,0)</f>
        <v>0</v>
      </c>
      <c r="S228" s="82">
        <f>+IFERROR(SUMIFS(#REF!,#REF!,$L228,#REF!,$M228)*$G228,0)</f>
        <v>0</v>
      </c>
      <c r="T228" s="82">
        <f>+IFERROR(SUMIFS(#REF!,#REF!,$L228,#REF!,$M228)*$G228,0)</f>
        <v>0</v>
      </c>
      <c r="U228" s="82">
        <f>+IFERROR(SUMIFS(#REF!,#REF!,$L228,#REF!,$M228)*$G228,0)</f>
        <v>0</v>
      </c>
      <c r="V228" s="82">
        <f>+IFERROR(SUMIFS(#REF!,#REF!,$L228,#REF!,$M228)*$G228,0)</f>
        <v>0</v>
      </c>
      <c r="W228" s="82">
        <f>+IFERROR(SUMIFS(#REF!,#REF!,$L228,#REF!,$M228)*$G228,0)</f>
        <v>0</v>
      </c>
      <c r="X228" s="82">
        <f>+IFERROR(SUMIFS(#REF!,#REF!,$L228,#REF!,$M228)*$G228,0)</f>
        <v>0</v>
      </c>
      <c r="Y228" s="82">
        <f>+IFERROR(SUMIFS(#REF!,#REF!,$L228,#REF!,$M228)*$G228,0)</f>
        <v>0</v>
      </c>
      <c r="Z228" s="82">
        <f>+IFERROR(SUMIFS(#REF!,#REF!,$L228,#REF!,$M228)*$G228,0)</f>
        <v>0</v>
      </c>
      <c r="AA228" s="82">
        <f>+IFERROR(SUMIFS(#REF!,#REF!,$L228,#REF!,$M228)*$G228,0)</f>
        <v>0</v>
      </c>
      <c r="AB228" s="82">
        <f>+IFERROR(SUMIFS(#REF!,#REF!,$L228,#REF!,$M228)*$G228,0)</f>
        <v>0</v>
      </c>
      <c r="AC228" s="82">
        <f>+IFERROR(SUMIFS(#REF!,#REF!,$L228,#REF!,$M228)*$G228,0)</f>
        <v>0</v>
      </c>
      <c r="AD228" s="82">
        <f>+IFERROR(SUMIFS(#REF!,#REF!,$L228,#REF!,$M228)*$G228,0)</f>
        <v>0</v>
      </c>
      <c r="AE228" s="82">
        <f>+IFERROR(SUMIFS(#REF!,#REF!,$L228,#REF!,$M228)*$G228,0)</f>
        <v>0</v>
      </c>
      <c r="AF228" s="82">
        <f>+IFERROR(SUMIFS(#REF!,#REF!,$L228,#REF!,$M228)*$G228,0)</f>
        <v>0</v>
      </c>
      <c r="AG228" s="82">
        <f>+IFERROR(SUMIFS(#REF!,#REF!,$L228,#REF!,$M228)*$G228,0)</f>
        <v>0</v>
      </c>
      <c r="AH228" s="82">
        <f>+IFERROR(SUMIFS(#REF!,#REF!,$L228,#REF!,$M228)*$G228,0)</f>
        <v>0</v>
      </c>
      <c r="AI228" s="82">
        <f>+IFERROR(SUMIFS(#REF!,#REF!,$L228,#REF!,$M228)*$G228,0)</f>
        <v>0</v>
      </c>
      <c r="AJ228" s="82">
        <f>+IFERROR(SUMIFS(#REF!,#REF!,$L228,#REF!,$M228)*$G228,0)</f>
        <v>0</v>
      </c>
      <c r="AK228" s="82">
        <f>+IFERROR(SUMIFS(#REF!,#REF!,$L228,#REF!,$M228)*$G228,0)</f>
        <v>0</v>
      </c>
      <c r="AL228" s="82">
        <f>+IFERROR(SUMIFS(#REF!,#REF!,$L228,#REF!,$M228)*$G228,0)</f>
        <v>0</v>
      </c>
      <c r="AM228" s="82">
        <f>+IFERROR(SUMIFS(#REF!,#REF!,$L228,#REF!,$M228)*$G228,0)</f>
        <v>0</v>
      </c>
      <c r="AN228" s="82">
        <f>+IFERROR(SUMIFS(#REF!,#REF!,$L228,#REF!,$M228)*$G228,0)</f>
        <v>0</v>
      </c>
      <c r="AO228" s="82">
        <f>+IFERROR(SUMIFS(#REF!,#REF!,$L228,#REF!,$M228)*$G228,0)</f>
        <v>0</v>
      </c>
      <c r="AP228" s="82">
        <f>+IFERROR(SUMIFS(#REF!,#REF!,$L228,#REF!,$M228)*$G228,0)</f>
        <v>0</v>
      </c>
      <c r="AQ228" s="82">
        <f>+IFERROR(SUMIFS(#REF!,#REF!,$L228,#REF!,$M228)*$G228,0)</f>
        <v>0</v>
      </c>
      <c r="AR228" s="82">
        <f>+IFERROR(SUMIFS(#REF!,#REF!,$L228,#REF!,$M228)*$G228,0)</f>
        <v>0</v>
      </c>
      <c r="AS228" s="82">
        <f>+IFERROR(SUMIFS(#REF!,#REF!,$L228,#REF!,$M228)*$G228,0)</f>
        <v>0</v>
      </c>
      <c r="AT228" s="82">
        <f>+IFERROR(SUMIFS(#REF!,#REF!,$L228,#REF!,$M228)*$G228,0)</f>
        <v>0</v>
      </c>
      <c r="AU228" s="82">
        <f>+IFERROR(SUMIFS(#REF!,#REF!,$L228,#REF!,$M228)*$G228,0)</f>
        <v>0</v>
      </c>
      <c r="AV228" s="82">
        <f>+IFERROR(SUMIFS(#REF!,#REF!,$L228,#REF!,$M228)*$G228,0)</f>
        <v>0</v>
      </c>
      <c r="AW228" s="82">
        <f>+IFERROR(SUMIFS(#REF!,#REF!,$L228,#REF!,$M228)*$G228,0)</f>
        <v>0</v>
      </c>
      <c r="AX228" s="82">
        <f>+IFERROR(SUMIFS(#REF!,#REF!,$L228,#REF!,$M228)*$G228,0)</f>
        <v>0</v>
      </c>
      <c r="AY228" s="82">
        <f>+IFERROR(SUMIFS(#REF!,#REF!,$L228,#REF!,$M228)*$G228,0)</f>
        <v>0</v>
      </c>
      <c r="AZ228" s="82">
        <f>+IFERROR(SUMIFS(#REF!,#REF!,$L228,#REF!,$M228)*$G228,0)</f>
        <v>0</v>
      </c>
      <c r="BA228" s="82">
        <f>+IFERROR(SUMIFS(#REF!,#REF!,$L228,#REF!,$M228)*$G228,0)</f>
        <v>0</v>
      </c>
      <c r="BB228" s="82">
        <f>+IFERROR(SUMIFS(#REF!,#REF!,$L228,#REF!,$M228)*$G228,0)</f>
        <v>0</v>
      </c>
      <c r="BC228" s="82">
        <f>+IFERROR(SUMIFS(#REF!,#REF!,$L228,#REF!,$M228)*$G228,0)</f>
        <v>0</v>
      </c>
      <c r="BD228" s="82">
        <f>+IFERROR(SUMIFS(#REF!,#REF!,$L228,#REF!,$M228)*$G228,0)</f>
        <v>0</v>
      </c>
      <c r="BE228" s="82">
        <f>+IFERROR(SUMIFS(#REF!,#REF!,$L228,#REF!,$M228)*$G228,0)</f>
        <v>0</v>
      </c>
      <c r="BF228" s="82">
        <f>+IFERROR(SUMIFS(#REF!,#REF!,$L228,#REF!,$M228)*$G228,0)</f>
        <v>0</v>
      </c>
      <c r="BG228" s="82">
        <f>+IFERROR(SUMIFS(#REF!,#REF!,$L228,#REF!,$M228)*$G228,0)</f>
        <v>0</v>
      </c>
      <c r="BH228" s="82">
        <f>+IFERROR(SUMIFS(#REF!,#REF!,$L228,#REF!,$M228)*$G228,0)</f>
        <v>0</v>
      </c>
      <c r="BI228" s="82">
        <f>+IFERROR(SUMIFS(#REF!,#REF!,$L228,#REF!,$M228)*$G228,0)</f>
        <v>0</v>
      </c>
      <c r="BJ228" s="82">
        <f>+IFERROR(SUMIFS(#REF!,#REF!,$L228,#REF!,$M228)*$G228,0)</f>
        <v>0</v>
      </c>
      <c r="BK228" s="82">
        <f>+IFERROR(SUMIFS(#REF!,#REF!,$L228,#REF!,$M228)*$G228,0)</f>
        <v>0</v>
      </c>
      <c r="BL228" s="82">
        <f>+IFERROR(SUMIFS(#REF!,#REF!,$L228,#REF!,$M228)*$G228,0)</f>
        <v>0</v>
      </c>
      <c r="BM228" s="82">
        <f>+IFERROR(SUMIFS(#REF!,#REF!,$L228,#REF!,$M228)*$G228,0)</f>
        <v>0</v>
      </c>
      <c r="BN228" s="82">
        <f>+IFERROR(SUMIFS(#REF!,#REF!,$L228,#REF!,$M228)*$G228,0)</f>
        <v>0</v>
      </c>
      <c r="BO228" s="82">
        <f>+IFERROR(SUMIFS(#REF!,#REF!,$L228,#REF!,$M228)*$G228,0)</f>
        <v>0</v>
      </c>
      <c r="BP228" s="82">
        <f>+IFERROR(SUMIFS(#REF!,#REF!,$L228,#REF!,$M228)*$G228,0)</f>
        <v>0</v>
      </c>
      <c r="BQ228" s="82">
        <f>+IFERROR(SUMIFS(#REF!,#REF!,$L228,#REF!,$M228)*$G228,0)</f>
        <v>0</v>
      </c>
      <c r="BR228" s="82">
        <f>+IFERROR(SUMIFS(#REF!,#REF!,$L228,#REF!,$M228)*$G228,0)</f>
        <v>0</v>
      </c>
      <c r="BS228" s="82">
        <f>+IFERROR(SUMIFS(#REF!,#REF!,$L228,#REF!,$M228)*$G228,0)</f>
        <v>0</v>
      </c>
      <c r="BT228" s="82">
        <f>+IFERROR(SUMIFS(#REF!,#REF!,$L228,#REF!,$M228)*$G228,0)</f>
        <v>0</v>
      </c>
      <c r="BU228" s="82">
        <f>+IFERROR(SUMIFS(#REF!,#REF!,$L228,#REF!,$M228)*$G228,0)</f>
        <v>0</v>
      </c>
      <c r="BV228" s="82">
        <f>+IFERROR(SUMIFS(#REF!,#REF!,$L228,#REF!,$M228)*$G228,0)</f>
        <v>0</v>
      </c>
      <c r="BW228" s="82">
        <f>+IFERROR(SUMIFS(#REF!,#REF!,$L228,#REF!,$M228)*$G228,0)</f>
        <v>0</v>
      </c>
      <c r="BX228" s="82">
        <f>+IFERROR(SUMIFS(#REF!,#REF!,$L228,#REF!,$M228)*$G228,0)</f>
        <v>0</v>
      </c>
      <c r="BY228" s="82">
        <f>+IFERROR(SUMIFS(#REF!,#REF!,$L228,#REF!,$M228)*$G228,0)</f>
        <v>0</v>
      </c>
      <c r="BZ228" s="82">
        <f>+IFERROR(SUMIFS(#REF!,#REF!,$L228,#REF!,$M228)*$G228,0)</f>
        <v>0</v>
      </c>
    </row>
    <row r="229" spans="1:78">
      <c r="A229" s="81" t="s">
        <v>555</v>
      </c>
      <c r="F229" t="str">
        <f>+_xlfn.XLOOKUP(L229,'L4'!B:B,'L4'!D:D)</f>
        <v>m³</v>
      </c>
      <c r="G229">
        <v>1.05</v>
      </c>
      <c r="J229" s="7" t="s">
        <v>577</v>
      </c>
      <c r="K229" s="84" t="e">
        <f>+SUM(Table8155112528[[#This Row],[1.10.2023]:[1.12.2028]])/SUM(Table8155112528[[1.10.2023]:[1.12.2028]])</f>
        <v>#DIV/0!</v>
      </c>
      <c r="L229" s="73" t="s">
        <v>5143</v>
      </c>
      <c r="M229" s="73" t="s">
        <v>38</v>
      </c>
      <c r="N229" s="73" t="s">
        <v>35</v>
      </c>
      <c r="O229" s="73" t="s">
        <v>2608</v>
      </c>
      <c r="P229" s="82">
        <f>+IFERROR(SUMIFS(#REF!,#REF!,$L229,#REF!,$M229)*$G229,0)</f>
        <v>0</v>
      </c>
      <c r="Q229" s="82">
        <f>+IFERROR(SUMIFS(#REF!,#REF!,$L229,#REF!,$M229)*$G229,0)</f>
        <v>0</v>
      </c>
      <c r="R229" s="82">
        <f>+IFERROR(SUMIFS(#REF!,#REF!,$L229,#REF!,$M229)*$G229,0)</f>
        <v>0</v>
      </c>
      <c r="S229" s="82">
        <f>+IFERROR(SUMIFS(#REF!,#REF!,$L229,#REF!,$M229)*$G229,0)</f>
        <v>0</v>
      </c>
      <c r="T229" s="82">
        <f>+IFERROR(SUMIFS(#REF!,#REF!,$L229,#REF!,$M229)*$G229,0)</f>
        <v>0</v>
      </c>
      <c r="U229" s="82">
        <f>+IFERROR(SUMIFS(#REF!,#REF!,$L229,#REF!,$M229)*$G229,0)</f>
        <v>0</v>
      </c>
      <c r="V229" s="82">
        <f>+IFERROR(SUMIFS(#REF!,#REF!,$L229,#REF!,$M229)*$G229,0)</f>
        <v>0</v>
      </c>
      <c r="W229" s="82">
        <f>+IFERROR(SUMIFS(#REF!,#REF!,$L229,#REF!,$M229)*$G229,0)</f>
        <v>0</v>
      </c>
      <c r="X229" s="82">
        <f>+IFERROR(SUMIFS(#REF!,#REF!,$L229,#REF!,$M229)*$G229,0)</f>
        <v>0</v>
      </c>
      <c r="Y229" s="82">
        <f>+IFERROR(SUMIFS(#REF!,#REF!,$L229,#REF!,$M229)*$G229,0)</f>
        <v>0</v>
      </c>
      <c r="Z229" s="82">
        <f>+IFERROR(SUMIFS(#REF!,#REF!,$L229,#REF!,$M229)*$G229,0)</f>
        <v>0</v>
      </c>
      <c r="AA229" s="82">
        <f>+IFERROR(SUMIFS(#REF!,#REF!,$L229,#REF!,$M229)*$G229,0)</f>
        <v>0</v>
      </c>
      <c r="AB229" s="82">
        <f>+IFERROR(SUMIFS(#REF!,#REF!,$L229,#REF!,$M229)*$G229,0)</f>
        <v>0</v>
      </c>
      <c r="AC229" s="82">
        <f>+IFERROR(SUMIFS(#REF!,#REF!,$L229,#REF!,$M229)*$G229,0)</f>
        <v>0</v>
      </c>
      <c r="AD229" s="82">
        <f>+IFERROR(SUMIFS(#REF!,#REF!,$L229,#REF!,$M229)*$G229,0)</f>
        <v>0</v>
      </c>
      <c r="AE229" s="82">
        <f>+IFERROR(SUMIFS(#REF!,#REF!,$L229,#REF!,$M229)*$G229,0)</f>
        <v>0</v>
      </c>
      <c r="AF229" s="82">
        <f>+IFERROR(SUMIFS(#REF!,#REF!,$L229,#REF!,$M229)*$G229,0)</f>
        <v>0</v>
      </c>
      <c r="AG229" s="82">
        <f>+IFERROR(SUMIFS(#REF!,#REF!,$L229,#REF!,$M229)*$G229,0)</f>
        <v>0</v>
      </c>
      <c r="AH229" s="82">
        <f>+IFERROR(SUMIFS(#REF!,#REF!,$L229,#REF!,$M229)*$G229,0)</f>
        <v>0</v>
      </c>
      <c r="AI229" s="82">
        <f>+IFERROR(SUMIFS(#REF!,#REF!,$L229,#REF!,$M229)*$G229,0)</f>
        <v>0</v>
      </c>
      <c r="AJ229" s="82">
        <f>+IFERROR(SUMIFS(#REF!,#REF!,$L229,#REF!,$M229)*$G229,0)</f>
        <v>0</v>
      </c>
      <c r="AK229" s="82">
        <f>+IFERROR(SUMIFS(#REF!,#REF!,$L229,#REF!,$M229)*$G229,0)</f>
        <v>0</v>
      </c>
      <c r="AL229" s="82">
        <f>+IFERROR(SUMIFS(#REF!,#REF!,$L229,#REF!,$M229)*$G229,0)</f>
        <v>0</v>
      </c>
      <c r="AM229" s="82">
        <f>+IFERROR(SUMIFS(#REF!,#REF!,$L229,#REF!,$M229)*$G229,0)</f>
        <v>0</v>
      </c>
      <c r="AN229" s="82">
        <f>+IFERROR(SUMIFS(#REF!,#REF!,$L229,#REF!,$M229)*$G229,0)</f>
        <v>0</v>
      </c>
      <c r="AO229" s="82">
        <f>+IFERROR(SUMIFS(#REF!,#REF!,$L229,#REF!,$M229)*$G229,0)</f>
        <v>0</v>
      </c>
      <c r="AP229" s="82">
        <f>+IFERROR(SUMIFS(#REF!,#REF!,$L229,#REF!,$M229)*$G229,0)</f>
        <v>0</v>
      </c>
      <c r="AQ229" s="82">
        <f>+IFERROR(SUMIFS(#REF!,#REF!,$L229,#REF!,$M229)*$G229,0)</f>
        <v>0</v>
      </c>
      <c r="AR229" s="82">
        <f>+IFERROR(SUMIFS(#REF!,#REF!,$L229,#REF!,$M229)*$G229,0)</f>
        <v>0</v>
      </c>
      <c r="AS229" s="82">
        <f>+IFERROR(SUMIFS(#REF!,#REF!,$L229,#REF!,$M229)*$G229,0)</f>
        <v>0</v>
      </c>
      <c r="AT229" s="82">
        <f>+IFERROR(SUMIFS(#REF!,#REF!,$L229,#REF!,$M229)*$G229,0)</f>
        <v>0</v>
      </c>
      <c r="AU229" s="82">
        <f>+IFERROR(SUMIFS(#REF!,#REF!,$L229,#REF!,$M229)*$G229,0)</f>
        <v>0</v>
      </c>
      <c r="AV229" s="82">
        <f>+IFERROR(SUMIFS(#REF!,#REF!,$L229,#REF!,$M229)*$G229,0)</f>
        <v>0</v>
      </c>
      <c r="AW229" s="82">
        <f>+IFERROR(SUMIFS(#REF!,#REF!,$L229,#REF!,$M229)*$G229,0)</f>
        <v>0</v>
      </c>
      <c r="AX229" s="82">
        <f>+IFERROR(SUMIFS(#REF!,#REF!,$L229,#REF!,$M229)*$G229,0)</f>
        <v>0</v>
      </c>
      <c r="AY229" s="82">
        <f>+IFERROR(SUMIFS(#REF!,#REF!,$L229,#REF!,$M229)*$G229,0)</f>
        <v>0</v>
      </c>
      <c r="AZ229" s="82">
        <f>+IFERROR(SUMIFS(#REF!,#REF!,$L229,#REF!,$M229)*$G229,0)</f>
        <v>0</v>
      </c>
      <c r="BA229" s="82">
        <f>+IFERROR(SUMIFS(#REF!,#REF!,$L229,#REF!,$M229)*$G229,0)</f>
        <v>0</v>
      </c>
      <c r="BB229" s="82">
        <f>+IFERROR(SUMIFS(#REF!,#REF!,$L229,#REF!,$M229)*$G229,0)</f>
        <v>0</v>
      </c>
      <c r="BC229" s="82">
        <f>+IFERROR(SUMIFS(#REF!,#REF!,$L229,#REF!,$M229)*$G229,0)</f>
        <v>0</v>
      </c>
      <c r="BD229" s="82">
        <f>+IFERROR(SUMIFS(#REF!,#REF!,$L229,#REF!,$M229)*$G229,0)</f>
        <v>0</v>
      </c>
      <c r="BE229" s="82">
        <f>+IFERROR(SUMIFS(#REF!,#REF!,$L229,#REF!,$M229)*$G229,0)</f>
        <v>0</v>
      </c>
      <c r="BF229" s="82">
        <f>+IFERROR(SUMIFS(#REF!,#REF!,$L229,#REF!,$M229)*$G229,0)</f>
        <v>0</v>
      </c>
      <c r="BG229" s="82">
        <f>+IFERROR(SUMIFS(#REF!,#REF!,$L229,#REF!,$M229)*$G229,0)</f>
        <v>0</v>
      </c>
      <c r="BH229" s="82">
        <f>+IFERROR(SUMIFS(#REF!,#REF!,$L229,#REF!,$M229)*$G229,0)</f>
        <v>0</v>
      </c>
      <c r="BI229" s="82">
        <f>+IFERROR(SUMIFS(#REF!,#REF!,$L229,#REF!,$M229)*$G229,0)</f>
        <v>0</v>
      </c>
      <c r="BJ229" s="82">
        <f>+IFERROR(SUMIFS(#REF!,#REF!,$L229,#REF!,$M229)*$G229,0)</f>
        <v>0</v>
      </c>
      <c r="BK229" s="82">
        <f>+IFERROR(SUMIFS(#REF!,#REF!,$L229,#REF!,$M229)*$G229,0)</f>
        <v>0</v>
      </c>
      <c r="BL229" s="82">
        <f>+IFERROR(SUMIFS(#REF!,#REF!,$L229,#REF!,$M229)*$G229,0)</f>
        <v>0</v>
      </c>
      <c r="BM229" s="82">
        <f>+IFERROR(SUMIFS(#REF!,#REF!,$L229,#REF!,$M229)*$G229,0)</f>
        <v>0</v>
      </c>
      <c r="BN229" s="82">
        <f>+IFERROR(SUMIFS(#REF!,#REF!,$L229,#REF!,$M229)*$G229,0)</f>
        <v>0</v>
      </c>
      <c r="BO229" s="82">
        <f>+IFERROR(SUMIFS(#REF!,#REF!,$L229,#REF!,$M229)*$G229,0)</f>
        <v>0</v>
      </c>
      <c r="BP229" s="82">
        <f>+IFERROR(SUMIFS(#REF!,#REF!,$L229,#REF!,$M229)*$G229,0)</f>
        <v>0</v>
      </c>
      <c r="BQ229" s="82">
        <f>+IFERROR(SUMIFS(#REF!,#REF!,$L229,#REF!,$M229)*$G229,0)</f>
        <v>0</v>
      </c>
      <c r="BR229" s="82">
        <f>+IFERROR(SUMIFS(#REF!,#REF!,$L229,#REF!,$M229)*$G229,0)</f>
        <v>0</v>
      </c>
      <c r="BS229" s="82">
        <f>+IFERROR(SUMIFS(#REF!,#REF!,$L229,#REF!,$M229)*$G229,0)</f>
        <v>0</v>
      </c>
      <c r="BT229" s="82">
        <f>+IFERROR(SUMIFS(#REF!,#REF!,$L229,#REF!,$M229)*$G229,0)</f>
        <v>0</v>
      </c>
      <c r="BU229" s="82">
        <f>+IFERROR(SUMIFS(#REF!,#REF!,$L229,#REF!,$M229)*$G229,0)</f>
        <v>0</v>
      </c>
      <c r="BV229" s="82">
        <f>+IFERROR(SUMIFS(#REF!,#REF!,$L229,#REF!,$M229)*$G229,0)</f>
        <v>0</v>
      </c>
      <c r="BW229" s="82">
        <f>+IFERROR(SUMIFS(#REF!,#REF!,$L229,#REF!,$M229)*$G229,0)</f>
        <v>0</v>
      </c>
      <c r="BX229" s="82">
        <f>+IFERROR(SUMIFS(#REF!,#REF!,$L229,#REF!,$M229)*$G229,0)</f>
        <v>0</v>
      </c>
      <c r="BY229" s="82">
        <f>+IFERROR(SUMIFS(#REF!,#REF!,$L229,#REF!,$M229)*$G229,0)</f>
        <v>0</v>
      </c>
      <c r="BZ229" s="82">
        <f>+IFERROR(SUMIFS(#REF!,#REF!,$L229,#REF!,$M229)*$G229,0)</f>
        <v>0</v>
      </c>
    </row>
    <row r="230" spans="1:78">
      <c r="A230" s="81" t="s">
        <v>555</v>
      </c>
      <c r="F230" t="str">
        <f>+_xlfn.XLOOKUP(L230,'L4'!B:B,'L4'!D:D)</f>
        <v>m³</v>
      </c>
      <c r="G230">
        <v>1.1000000000000001</v>
      </c>
      <c r="J230" s="7" t="s">
        <v>582</v>
      </c>
      <c r="K230" s="84" t="e">
        <f>+SUM(Table8155112528[[#This Row],[1.10.2023]:[1.12.2028]])/SUM(Table8155112528[[1.10.2023]:[1.12.2028]])</f>
        <v>#DIV/0!</v>
      </c>
      <c r="L230" s="73" t="s">
        <v>2595</v>
      </c>
      <c r="M230" s="73" t="s">
        <v>38</v>
      </c>
      <c r="N230" s="73" t="s">
        <v>35</v>
      </c>
      <c r="O230" s="73" t="s">
        <v>2608</v>
      </c>
      <c r="P230" s="82">
        <f>+IFERROR(SUMIFS(#REF!,#REF!,$L230,#REF!,$M230)*$G230,0)</f>
        <v>0</v>
      </c>
      <c r="Q230" s="82">
        <f>+IFERROR(SUMIFS(#REF!,#REF!,$L230,#REF!,$M230)*$G230,0)</f>
        <v>0</v>
      </c>
      <c r="R230" s="82">
        <f>+IFERROR(SUMIFS(#REF!,#REF!,$L230,#REF!,$M230)*$G230,0)</f>
        <v>0</v>
      </c>
      <c r="S230" s="82">
        <f>+IFERROR(SUMIFS(#REF!,#REF!,$L230,#REF!,$M230)*$G230,0)</f>
        <v>0</v>
      </c>
      <c r="T230" s="82">
        <f>+IFERROR(SUMIFS(#REF!,#REF!,$L230,#REF!,$M230)*$G230,0)</f>
        <v>0</v>
      </c>
      <c r="U230" s="82">
        <f>+IFERROR(SUMIFS(#REF!,#REF!,$L230,#REF!,$M230)*$G230,0)</f>
        <v>0</v>
      </c>
      <c r="V230" s="82">
        <f>+IFERROR(SUMIFS(#REF!,#REF!,$L230,#REF!,$M230)*$G230,0)</f>
        <v>0</v>
      </c>
      <c r="W230" s="82">
        <f>+IFERROR(SUMIFS(#REF!,#REF!,$L230,#REF!,$M230)*$G230,0)</f>
        <v>0</v>
      </c>
      <c r="X230" s="82">
        <f>+IFERROR(SUMIFS(#REF!,#REF!,$L230,#REF!,$M230)*$G230,0)</f>
        <v>0</v>
      </c>
      <c r="Y230" s="82">
        <f>+IFERROR(SUMIFS(#REF!,#REF!,$L230,#REF!,$M230)*$G230,0)</f>
        <v>0</v>
      </c>
      <c r="Z230" s="82">
        <f>+IFERROR(SUMIFS(#REF!,#REF!,$L230,#REF!,$M230)*$G230,0)</f>
        <v>0</v>
      </c>
      <c r="AA230" s="82">
        <f>+IFERROR(SUMIFS(#REF!,#REF!,$L230,#REF!,$M230)*$G230,0)</f>
        <v>0</v>
      </c>
      <c r="AB230" s="82">
        <f>+IFERROR(SUMIFS(#REF!,#REF!,$L230,#REF!,$M230)*$G230,0)</f>
        <v>0</v>
      </c>
      <c r="AC230" s="82">
        <f>+IFERROR(SUMIFS(#REF!,#REF!,$L230,#REF!,$M230)*$G230,0)</f>
        <v>0</v>
      </c>
      <c r="AD230" s="82">
        <f>+IFERROR(SUMIFS(#REF!,#REF!,$L230,#REF!,$M230)*$G230,0)</f>
        <v>0</v>
      </c>
      <c r="AE230" s="82">
        <f>+IFERROR(SUMIFS(#REF!,#REF!,$L230,#REF!,$M230)*$G230,0)</f>
        <v>0</v>
      </c>
      <c r="AF230" s="82">
        <f>+IFERROR(SUMIFS(#REF!,#REF!,$L230,#REF!,$M230)*$G230,0)</f>
        <v>0</v>
      </c>
      <c r="AG230" s="82">
        <f>+IFERROR(SUMIFS(#REF!,#REF!,$L230,#REF!,$M230)*$G230,0)</f>
        <v>0</v>
      </c>
      <c r="AH230" s="82">
        <f>+IFERROR(SUMIFS(#REF!,#REF!,$L230,#REF!,$M230)*$G230,0)</f>
        <v>0</v>
      </c>
      <c r="AI230" s="82">
        <f>+IFERROR(SUMIFS(#REF!,#REF!,$L230,#REF!,$M230)*$G230,0)</f>
        <v>0</v>
      </c>
      <c r="AJ230" s="82">
        <f>+IFERROR(SUMIFS(#REF!,#REF!,$L230,#REF!,$M230)*$G230,0)</f>
        <v>0</v>
      </c>
      <c r="AK230" s="82">
        <f>+IFERROR(SUMIFS(#REF!,#REF!,$L230,#REF!,$M230)*$G230,0)</f>
        <v>0</v>
      </c>
      <c r="AL230" s="82">
        <f>+IFERROR(SUMIFS(#REF!,#REF!,$L230,#REF!,$M230)*$G230,0)</f>
        <v>0</v>
      </c>
      <c r="AM230" s="82">
        <f>+IFERROR(SUMIFS(#REF!,#REF!,$L230,#REF!,$M230)*$G230,0)</f>
        <v>0</v>
      </c>
      <c r="AN230" s="82">
        <f>+IFERROR(SUMIFS(#REF!,#REF!,$L230,#REF!,$M230)*$G230,0)</f>
        <v>0</v>
      </c>
      <c r="AO230" s="82">
        <f>+IFERROR(SUMIFS(#REF!,#REF!,$L230,#REF!,$M230)*$G230,0)</f>
        <v>0</v>
      </c>
      <c r="AP230" s="82">
        <f>+IFERROR(SUMIFS(#REF!,#REF!,$L230,#REF!,$M230)*$G230,0)</f>
        <v>0</v>
      </c>
      <c r="AQ230" s="82">
        <f>+IFERROR(SUMIFS(#REF!,#REF!,$L230,#REF!,$M230)*$G230,0)</f>
        <v>0</v>
      </c>
      <c r="AR230" s="82">
        <f>+IFERROR(SUMIFS(#REF!,#REF!,$L230,#REF!,$M230)*$G230,0)</f>
        <v>0</v>
      </c>
      <c r="AS230" s="82">
        <f>+IFERROR(SUMIFS(#REF!,#REF!,$L230,#REF!,$M230)*$G230,0)</f>
        <v>0</v>
      </c>
      <c r="AT230" s="82">
        <f>+IFERROR(SUMIFS(#REF!,#REF!,$L230,#REF!,$M230)*$G230,0)</f>
        <v>0</v>
      </c>
      <c r="AU230" s="82">
        <f>+IFERROR(SUMIFS(#REF!,#REF!,$L230,#REF!,$M230)*$G230,0)</f>
        <v>0</v>
      </c>
      <c r="AV230" s="82">
        <f>+IFERROR(SUMIFS(#REF!,#REF!,$L230,#REF!,$M230)*$G230,0)</f>
        <v>0</v>
      </c>
      <c r="AW230" s="82">
        <f>+IFERROR(SUMIFS(#REF!,#REF!,$L230,#REF!,$M230)*$G230,0)</f>
        <v>0</v>
      </c>
      <c r="AX230" s="82">
        <f>+IFERROR(SUMIFS(#REF!,#REF!,$L230,#REF!,$M230)*$G230,0)</f>
        <v>0</v>
      </c>
      <c r="AY230" s="82">
        <f>+IFERROR(SUMIFS(#REF!,#REF!,$L230,#REF!,$M230)*$G230,0)</f>
        <v>0</v>
      </c>
      <c r="AZ230" s="82">
        <f>+IFERROR(SUMIFS(#REF!,#REF!,$L230,#REF!,$M230)*$G230,0)</f>
        <v>0</v>
      </c>
      <c r="BA230" s="82">
        <f>+IFERROR(SUMIFS(#REF!,#REF!,$L230,#REF!,$M230)*$G230,0)</f>
        <v>0</v>
      </c>
      <c r="BB230" s="82">
        <f>+IFERROR(SUMIFS(#REF!,#REF!,$L230,#REF!,$M230)*$G230,0)</f>
        <v>0</v>
      </c>
      <c r="BC230" s="82">
        <f>+IFERROR(SUMIFS(#REF!,#REF!,$L230,#REF!,$M230)*$G230,0)</f>
        <v>0</v>
      </c>
      <c r="BD230" s="82">
        <f>+IFERROR(SUMIFS(#REF!,#REF!,$L230,#REF!,$M230)*$G230,0)</f>
        <v>0</v>
      </c>
      <c r="BE230" s="82">
        <f>+IFERROR(SUMIFS(#REF!,#REF!,$L230,#REF!,$M230)*$G230,0)</f>
        <v>0</v>
      </c>
      <c r="BF230" s="82">
        <f>+IFERROR(SUMIFS(#REF!,#REF!,$L230,#REF!,$M230)*$G230,0)</f>
        <v>0</v>
      </c>
      <c r="BG230" s="82">
        <f>+IFERROR(SUMIFS(#REF!,#REF!,$L230,#REF!,$M230)*$G230,0)</f>
        <v>0</v>
      </c>
      <c r="BH230" s="82">
        <f>+IFERROR(SUMIFS(#REF!,#REF!,$L230,#REF!,$M230)*$G230,0)</f>
        <v>0</v>
      </c>
      <c r="BI230" s="82">
        <f>+IFERROR(SUMIFS(#REF!,#REF!,$L230,#REF!,$M230)*$G230,0)</f>
        <v>0</v>
      </c>
      <c r="BJ230" s="82">
        <f>+IFERROR(SUMIFS(#REF!,#REF!,$L230,#REF!,$M230)*$G230,0)</f>
        <v>0</v>
      </c>
      <c r="BK230" s="82">
        <f>+IFERROR(SUMIFS(#REF!,#REF!,$L230,#REF!,$M230)*$G230,0)</f>
        <v>0</v>
      </c>
      <c r="BL230" s="82">
        <f>+IFERROR(SUMIFS(#REF!,#REF!,$L230,#REF!,$M230)*$G230,0)</f>
        <v>0</v>
      </c>
      <c r="BM230" s="82">
        <f>+IFERROR(SUMIFS(#REF!,#REF!,$L230,#REF!,$M230)*$G230,0)</f>
        <v>0</v>
      </c>
      <c r="BN230" s="82">
        <f>+IFERROR(SUMIFS(#REF!,#REF!,$L230,#REF!,$M230)*$G230,0)</f>
        <v>0</v>
      </c>
      <c r="BO230" s="82">
        <f>+IFERROR(SUMIFS(#REF!,#REF!,$L230,#REF!,$M230)*$G230,0)</f>
        <v>0</v>
      </c>
      <c r="BP230" s="82">
        <f>+IFERROR(SUMIFS(#REF!,#REF!,$L230,#REF!,$M230)*$G230,0)</f>
        <v>0</v>
      </c>
      <c r="BQ230" s="82">
        <f>+IFERROR(SUMIFS(#REF!,#REF!,$L230,#REF!,$M230)*$G230,0)</f>
        <v>0</v>
      </c>
      <c r="BR230" s="82">
        <f>+IFERROR(SUMIFS(#REF!,#REF!,$L230,#REF!,$M230)*$G230,0)</f>
        <v>0</v>
      </c>
      <c r="BS230" s="82">
        <f>+IFERROR(SUMIFS(#REF!,#REF!,$L230,#REF!,$M230)*$G230,0)</f>
        <v>0</v>
      </c>
      <c r="BT230" s="82">
        <f>+IFERROR(SUMIFS(#REF!,#REF!,$L230,#REF!,$M230)*$G230,0)</f>
        <v>0</v>
      </c>
      <c r="BU230" s="82">
        <f>+IFERROR(SUMIFS(#REF!,#REF!,$L230,#REF!,$M230)*$G230,0)</f>
        <v>0</v>
      </c>
      <c r="BV230" s="82">
        <f>+IFERROR(SUMIFS(#REF!,#REF!,$L230,#REF!,$M230)*$G230,0)</f>
        <v>0</v>
      </c>
      <c r="BW230" s="82">
        <f>+IFERROR(SUMIFS(#REF!,#REF!,$L230,#REF!,$M230)*$G230,0)</f>
        <v>0</v>
      </c>
      <c r="BX230" s="82">
        <f>+IFERROR(SUMIFS(#REF!,#REF!,$L230,#REF!,$M230)*$G230,0)</f>
        <v>0</v>
      </c>
      <c r="BY230" s="82">
        <f>+IFERROR(SUMIFS(#REF!,#REF!,$L230,#REF!,$M230)*$G230,0)</f>
        <v>0</v>
      </c>
      <c r="BZ230" s="82">
        <f>+IFERROR(SUMIFS(#REF!,#REF!,$L230,#REF!,$M230)*$G230,0)</f>
        <v>0</v>
      </c>
    </row>
    <row r="231" spans="1:78">
      <c r="A231" s="81" t="s">
        <v>555</v>
      </c>
      <c r="F231" t="str">
        <f>+_xlfn.XLOOKUP(L231,'L4'!B:B,'L4'!D:D)</f>
        <v>m</v>
      </c>
      <c r="G231">
        <v>1.1309733552923256</v>
      </c>
      <c r="J231" s="7" t="s">
        <v>583</v>
      </c>
      <c r="K231" s="84" t="e">
        <f>+SUM(Table8155112528[[#This Row],[1.10.2023]:[1.12.2028]])/SUM(Table8155112528[[1.10.2023]:[1.12.2028]])</f>
        <v>#DIV/0!</v>
      </c>
      <c r="L231" s="73" t="s">
        <v>2597</v>
      </c>
      <c r="M231" s="73" t="s">
        <v>38</v>
      </c>
      <c r="N231" s="73" t="s">
        <v>35</v>
      </c>
      <c r="O231" s="73" t="s">
        <v>2608</v>
      </c>
      <c r="P231" s="82">
        <f>+IFERROR(SUMIFS(#REF!,#REF!,$L231,#REF!,$M231)*$G231,0)</f>
        <v>0</v>
      </c>
      <c r="Q231" s="82">
        <f>+IFERROR(SUMIFS(#REF!,#REF!,$L231,#REF!,$M231)*$G231,0)</f>
        <v>0</v>
      </c>
      <c r="R231" s="82">
        <f>+IFERROR(SUMIFS(#REF!,#REF!,$L231,#REF!,$M231)*$G231,0)</f>
        <v>0</v>
      </c>
      <c r="S231" s="82">
        <f>+IFERROR(SUMIFS(#REF!,#REF!,$L231,#REF!,$M231)*$G231,0)</f>
        <v>0</v>
      </c>
      <c r="T231" s="82">
        <f>+IFERROR(SUMIFS(#REF!,#REF!,$L231,#REF!,$M231)*$G231,0)</f>
        <v>0</v>
      </c>
      <c r="U231" s="82">
        <f>+IFERROR(SUMIFS(#REF!,#REF!,$L231,#REF!,$M231)*$G231,0)</f>
        <v>0</v>
      </c>
      <c r="V231" s="82">
        <f>+IFERROR(SUMIFS(#REF!,#REF!,$L231,#REF!,$M231)*$G231,0)</f>
        <v>0</v>
      </c>
      <c r="W231" s="82">
        <f>+IFERROR(SUMIFS(#REF!,#REF!,$L231,#REF!,$M231)*$G231,0)</f>
        <v>0</v>
      </c>
      <c r="X231" s="82">
        <f>+IFERROR(SUMIFS(#REF!,#REF!,$L231,#REF!,$M231)*$G231,0)</f>
        <v>0</v>
      </c>
      <c r="Y231" s="82">
        <f>+IFERROR(SUMIFS(#REF!,#REF!,$L231,#REF!,$M231)*$G231,0)</f>
        <v>0</v>
      </c>
      <c r="Z231" s="82">
        <f>+IFERROR(SUMIFS(#REF!,#REF!,$L231,#REF!,$M231)*$G231,0)</f>
        <v>0</v>
      </c>
      <c r="AA231" s="82">
        <f>+IFERROR(SUMIFS(#REF!,#REF!,$L231,#REF!,$M231)*$G231,0)</f>
        <v>0</v>
      </c>
      <c r="AB231" s="82">
        <f>+IFERROR(SUMIFS(#REF!,#REF!,$L231,#REF!,$M231)*$G231,0)</f>
        <v>0</v>
      </c>
      <c r="AC231" s="82">
        <f>+IFERROR(SUMIFS(#REF!,#REF!,$L231,#REF!,$M231)*$G231,0)</f>
        <v>0</v>
      </c>
      <c r="AD231" s="82">
        <f>+IFERROR(SUMIFS(#REF!,#REF!,$L231,#REF!,$M231)*$G231,0)</f>
        <v>0</v>
      </c>
      <c r="AE231" s="82">
        <f>+IFERROR(SUMIFS(#REF!,#REF!,$L231,#REF!,$M231)*$G231,0)</f>
        <v>0</v>
      </c>
      <c r="AF231" s="82">
        <f>+IFERROR(SUMIFS(#REF!,#REF!,$L231,#REF!,$M231)*$G231,0)</f>
        <v>0</v>
      </c>
      <c r="AG231" s="82">
        <f>+IFERROR(SUMIFS(#REF!,#REF!,$L231,#REF!,$M231)*$G231,0)</f>
        <v>0</v>
      </c>
      <c r="AH231" s="82">
        <f>+IFERROR(SUMIFS(#REF!,#REF!,$L231,#REF!,$M231)*$G231,0)</f>
        <v>0</v>
      </c>
      <c r="AI231" s="82">
        <f>+IFERROR(SUMIFS(#REF!,#REF!,$L231,#REF!,$M231)*$G231,0)</f>
        <v>0</v>
      </c>
      <c r="AJ231" s="82">
        <f>+IFERROR(SUMIFS(#REF!,#REF!,$L231,#REF!,$M231)*$G231,0)</f>
        <v>0</v>
      </c>
      <c r="AK231" s="82">
        <f>+IFERROR(SUMIFS(#REF!,#REF!,$L231,#REF!,$M231)*$G231,0)</f>
        <v>0</v>
      </c>
      <c r="AL231" s="82">
        <f>+IFERROR(SUMIFS(#REF!,#REF!,$L231,#REF!,$M231)*$G231,0)</f>
        <v>0</v>
      </c>
      <c r="AM231" s="82">
        <f>+IFERROR(SUMIFS(#REF!,#REF!,$L231,#REF!,$M231)*$G231,0)</f>
        <v>0</v>
      </c>
      <c r="AN231" s="82">
        <f>+IFERROR(SUMIFS(#REF!,#REF!,$L231,#REF!,$M231)*$G231,0)</f>
        <v>0</v>
      </c>
      <c r="AO231" s="82">
        <f>+IFERROR(SUMIFS(#REF!,#REF!,$L231,#REF!,$M231)*$G231,0)</f>
        <v>0</v>
      </c>
      <c r="AP231" s="82">
        <f>+IFERROR(SUMIFS(#REF!,#REF!,$L231,#REF!,$M231)*$G231,0)</f>
        <v>0</v>
      </c>
      <c r="AQ231" s="82">
        <f>+IFERROR(SUMIFS(#REF!,#REF!,$L231,#REF!,$M231)*$G231,0)</f>
        <v>0</v>
      </c>
      <c r="AR231" s="82">
        <f>+IFERROR(SUMIFS(#REF!,#REF!,$L231,#REF!,$M231)*$G231,0)</f>
        <v>0</v>
      </c>
      <c r="AS231" s="82">
        <f>+IFERROR(SUMIFS(#REF!,#REF!,$L231,#REF!,$M231)*$G231,0)</f>
        <v>0</v>
      </c>
      <c r="AT231" s="82">
        <f>+IFERROR(SUMIFS(#REF!,#REF!,$L231,#REF!,$M231)*$G231,0)</f>
        <v>0</v>
      </c>
      <c r="AU231" s="82">
        <f>+IFERROR(SUMIFS(#REF!,#REF!,$L231,#REF!,$M231)*$G231,0)</f>
        <v>0</v>
      </c>
      <c r="AV231" s="82">
        <f>+IFERROR(SUMIFS(#REF!,#REF!,$L231,#REF!,$M231)*$G231,0)</f>
        <v>0</v>
      </c>
      <c r="AW231" s="82">
        <f>+IFERROR(SUMIFS(#REF!,#REF!,$L231,#REF!,$M231)*$G231,0)</f>
        <v>0</v>
      </c>
      <c r="AX231" s="82">
        <f>+IFERROR(SUMIFS(#REF!,#REF!,$L231,#REF!,$M231)*$G231,0)</f>
        <v>0</v>
      </c>
      <c r="AY231" s="82">
        <f>+IFERROR(SUMIFS(#REF!,#REF!,$L231,#REF!,$M231)*$G231,0)</f>
        <v>0</v>
      </c>
      <c r="AZ231" s="82">
        <f>+IFERROR(SUMIFS(#REF!,#REF!,$L231,#REF!,$M231)*$G231,0)</f>
        <v>0</v>
      </c>
      <c r="BA231" s="82">
        <f>+IFERROR(SUMIFS(#REF!,#REF!,$L231,#REF!,$M231)*$G231,0)</f>
        <v>0</v>
      </c>
      <c r="BB231" s="82">
        <f>+IFERROR(SUMIFS(#REF!,#REF!,$L231,#REF!,$M231)*$G231,0)</f>
        <v>0</v>
      </c>
      <c r="BC231" s="82">
        <f>+IFERROR(SUMIFS(#REF!,#REF!,$L231,#REF!,$M231)*$G231,0)</f>
        <v>0</v>
      </c>
      <c r="BD231" s="82">
        <f>+IFERROR(SUMIFS(#REF!,#REF!,$L231,#REF!,$M231)*$G231,0)</f>
        <v>0</v>
      </c>
      <c r="BE231" s="82">
        <f>+IFERROR(SUMIFS(#REF!,#REF!,$L231,#REF!,$M231)*$G231,0)</f>
        <v>0</v>
      </c>
      <c r="BF231" s="82">
        <f>+IFERROR(SUMIFS(#REF!,#REF!,$L231,#REF!,$M231)*$G231,0)</f>
        <v>0</v>
      </c>
      <c r="BG231" s="82">
        <f>+IFERROR(SUMIFS(#REF!,#REF!,$L231,#REF!,$M231)*$G231,0)</f>
        <v>0</v>
      </c>
      <c r="BH231" s="82">
        <f>+IFERROR(SUMIFS(#REF!,#REF!,$L231,#REF!,$M231)*$G231,0)</f>
        <v>0</v>
      </c>
      <c r="BI231" s="82">
        <f>+IFERROR(SUMIFS(#REF!,#REF!,$L231,#REF!,$M231)*$G231,0)</f>
        <v>0</v>
      </c>
      <c r="BJ231" s="82">
        <f>+IFERROR(SUMIFS(#REF!,#REF!,$L231,#REF!,$M231)*$G231,0)</f>
        <v>0</v>
      </c>
      <c r="BK231" s="82">
        <f>+IFERROR(SUMIFS(#REF!,#REF!,$L231,#REF!,$M231)*$G231,0)</f>
        <v>0</v>
      </c>
      <c r="BL231" s="82">
        <f>+IFERROR(SUMIFS(#REF!,#REF!,$L231,#REF!,$M231)*$G231,0)</f>
        <v>0</v>
      </c>
      <c r="BM231" s="82">
        <f>+IFERROR(SUMIFS(#REF!,#REF!,$L231,#REF!,$M231)*$G231,0)</f>
        <v>0</v>
      </c>
      <c r="BN231" s="82">
        <f>+IFERROR(SUMIFS(#REF!,#REF!,$L231,#REF!,$M231)*$G231,0)</f>
        <v>0</v>
      </c>
      <c r="BO231" s="82">
        <f>+IFERROR(SUMIFS(#REF!,#REF!,$L231,#REF!,$M231)*$G231,0)</f>
        <v>0</v>
      </c>
      <c r="BP231" s="82">
        <f>+IFERROR(SUMIFS(#REF!,#REF!,$L231,#REF!,$M231)*$G231,0)</f>
        <v>0</v>
      </c>
      <c r="BQ231" s="82">
        <f>+IFERROR(SUMIFS(#REF!,#REF!,$L231,#REF!,$M231)*$G231,0)</f>
        <v>0</v>
      </c>
      <c r="BR231" s="82">
        <f>+IFERROR(SUMIFS(#REF!,#REF!,$L231,#REF!,$M231)*$G231,0)</f>
        <v>0</v>
      </c>
      <c r="BS231" s="82">
        <f>+IFERROR(SUMIFS(#REF!,#REF!,$L231,#REF!,$M231)*$G231,0)</f>
        <v>0</v>
      </c>
      <c r="BT231" s="82">
        <f>+IFERROR(SUMIFS(#REF!,#REF!,$L231,#REF!,$M231)*$G231,0)</f>
        <v>0</v>
      </c>
      <c r="BU231" s="82">
        <f>+IFERROR(SUMIFS(#REF!,#REF!,$L231,#REF!,$M231)*$G231,0)</f>
        <v>0</v>
      </c>
      <c r="BV231" s="82">
        <f>+IFERROR(SUMIFS(#REF!,#REF!,$L231,#REF!,$M231)*$G231,0)</f>
        <v>0</v>
      </c>
      <c r="BW231" s="82">
        <f>+IFERROR(SUMIFS(#REF!,#REF!,$L231,#REF!,$M231)*$G231,0)</f>
        <v>0</v>
      </c>
      <c r="BX231" s="82">
        <f>+IFERROR(SUMIFS(#REF!,#REF!,$L231,#REF!,$M231)*$G231,0)</f>
        <v>0</v>
      </c>
      <c r="BY231" s="82">
        <f>+IFERROR(SUMIFS(#REF!,#REF!,$L231,#REF!,$M231)*$G231,0)</f>
        <v>0</v>
      </c>
      <c r="BZ231" s="82">
        <f>+IFERROR(SUMIFS(#REF!,#REF!,$L231,#REF!,$M231)*$G231,0)</f>
        <v>0</v>
      </c>
    </row>
    <row r="232" spans="1:78">
      <c r="A232" s="81" t="s">
        <v>555</v>
      </c>
      <c r="F232" t="str">
        <f>+_xlfn.XLOOKUP(L232,'L4'!B:B,'L4'!D:D)</f>
        <v>m³</v>
      </c>
      <c r="G232">
        <v>1.05</v>
      </c>
      <c r="J232" s="7" t="s">
        <v>584</v>
      </c>
      <c r="K232" s="84" t="e">
        <f>+SUM(Table8155112528[[#This Row],[1.10.2023]:[1.12.2028]])/SUM(Table8155112528[[1.10.2023]:[1.12.2028]])</f>
        <v>#DIV/0!</v>
      </c>
      <c r="L232" s="73" t="s">
        <v>5150</v>
      </c>
      <c r="M232" s="73" t="s">
        <v>38</v>
      </c>
      <c r="N232" s="73" t="s">
        <v>35</v>
      </c>
      <c r="O232" s="73" t="s">
        <v>2608</v>
      </c>
      <c r="P232" s="82">
        <f>+IFERROR(SUMIFS(#REF!,#REF!,$L232,#REF!,$M232)*$G232,0)</f>
        <v>0</v>
      </c>
      <c r="Q232" s="82">
        <f>+IFERROR(SUMIFS(#REF!,#REF!,$L232,#REF!,$M232)*$G232,0)</f>
        <v>0</v>
      </c>
      <c r="R232" s="82">
        <f>+IFERROR(SUMIFS(#REF!,#REF!,$L232,#REF!,$M232)*$G232,0)</f>
        <v>0</v>
      </c>
      <c r="S232" s="82">
        <f>+IFERROR(SUMIFS(#REF!,#REF!,$L232,#REF!,$M232)*$G232,0)</f>
        <v>0</v>
      </c>
      <c r="T232" s="82">
        <f>+IFERROR(SUMIFS(#REF!,#REF!,$L232,#REF!,$M232)*$G232,0)</f>
        <v>0</v>
      </c>
      <c r="U232" s="82">
        <f>+IFERROR(SUMIFS(#REF!,#REF!,$L232,#REF!,$M232)*$G232,0)</f>
        <v>0</v>
      </c>
      <c r="V232" s="82">
        <f>+IFERROR(SUMIFS(#REF!,#REF!,$L232,#REF!,$M232)*$G232,0)</f>
        <v>0</v>
      </c>
      <c r="W232" s="82">
        <f>+IFERROR(SUMIFS(#REF!,#REF!,$L232,#REF!,$M232)*$G232,0)</f>
        <v>0</v>
      </c>
      <c r="X232" s="82">
        <f>+IFERROR(SUMIFS(#REF!,#REF!,$L232,#REF!,$M232)*$G232,0)</f>
        <v>0</v>
      </c>
      <c r="Y232" s="82">
        <f>+IFERROR(SUMIFS(#REF!,#REF!,$L232,#REF!,$M232)*$G232,0)</f>
        <v>0</v>
      </c>
      <c r="Z232" s="82">
        <f>+IFERROR(SUMIFS(#REF!,#REF!,$L232,#REF!,$M232)*$G232,0)</f>
        <v>0</v>
      </c>
      <c r="AA232" s="82">
        <f>+IFERROR(SUMIFS(#REF!,#REF!,$L232,#REF!,$M232)*$G232,0)</f>
        <v>0</v>
      </c>
      <c r="AB232" s="82">
        <f>+IFERROR(SUMIFS(#REF!,#REF!,$L232,#REF!,$M232)*$G232,0)</f>
        <v>0</v>
      </c>
      <c r="AC232" s="82">
        <f>+IFERROR(SUMIFS(#REF!,#REF!,$L232,#REF!,$M232)*$G232,0)</f>
        <v>0</v>
      </c>
      <c r="AD232" s="82">
        <f>+IFERROR(SUMIFS(#REF!,#REF!,$L232,#REF!,$M232)*$G232,0)</f>
        <v>0</v>
      </c>
      <c r="AE232" s="82">
        <f>+IFERROR(SUMIFS(#REF!,#REF!,$L232,#REF!,$M232)*$G232,0)</f>
        <v>0</v>
      </c>
      <c r="AF232" s="82">
        <f>+IFERROR(SUMIFS(#REF!,#REF!,$L232,#REF!,$M232)*$G232,0)</f>
        <v>0</v>
      </c>
      <c r="AG232" s="82">
        <f>+IFERROR(SUMIFS(#REF!,#REF!,$L232,#REF!,$M232)*$G232,0)</f>
        <v>0</v>
      </c>
      <c r="AH232" s="82">
        <f>+IFERROR(SUMIFS(#REF!,#REF!,$L232,#REF!,$M232)*$G232,0)</f>
        <v>0</v>
      </c>
      <c r="AI232" s="82">
        <f>+IFERROR(SUMIFS(#REF!,#REF!,$L232,#REF!,$M232)*$G232,0)</f>
        <v>0</v>
      </c>
      <c r="AJ232" s="82">
        <f>+IFERROR(SUMIFS(#REF!,#REF!,$L232,#REF!,$M232)*$G232,0)</f>
        <v>0</v>
      </c>
      <c r="AK232" s="82">
        <f>+IFERROR(SUMIFS(#REF!,#REF!,$L232,#REF!,$M232)*$G232,0)</f>
        <v>0</v>
      </c>
      <c r="AL232" s="82">
        <f>+IFERROR(SUMIFS(#REF!,#REF!,$L232,#REF!,$M232)*$G232,0)</f>
        <v>0</v>
      </c>
      <c r="AM232" s="82">
        <f>+IFERROR(SUMIFS(#REF!,#REF!,$L232,#REF!,$M232)*$G232,0)</f>
        <v>0</v>
      </c>
      <c r="AN232" s="82">
        <f>+IFERROR(SUMIFS(#REF!,#REF!,$L232,#REF!,$M232)*$G232,0)</f>
        <v>0</v>
      </c>
      <c r="AO232" s="82">
        <f>+IFERROR(SUMIFS(#REF!,#REF!,$L232,#REF!,$M232)*$G232,0)</f>
        <v>0</v>
      </c>
      <c r="AP232" s="82">
        <f>+IFERROR(SUMIFS(#REF!,#REF!,$L232,#REF!,$M232)*$G232,0)</f>
        <v>0</v>
      </c>
      <c r="AQ232" s="82">
        <f>+IFERROR(SUMIFS(#REF!,#REF!,$L232,#REF!,$M232)*$G232,0)</f>
        <v>0</v>
      </c>
      <c r="AR232" s="82">
        <f>+IFERROR(SUMIFS(#REF!,#REF!,$L232,#REF!,$M232)*$G232,0)</f>
        <v>0</v>
      </c>
      <c r="AS232" s="82">
        <f>+IFERROR(SUMIFS(#REF!,#REF!,$L232,#REF!,$M232)*$G232,0)</f>
        <v>0</v>
      </c>
      <c r="AT232" s="82">
        <f>+IFERROR(SUMIFS(#REF!,#REF!,$L232,#REF!,$M232)*$G232,0)</f>
        <v>0</v>
      </c>
      <c r="AU232" s="82">
        <f>+IFERROR(SUMIFS(#REF!,#REF!,$L232,#REF!,$M232)*$G232,0)</f>
        <v>0</v>
      </c>
      <c r="AV232" s="82">
        <f>+IFERROR(SUMIFS(#REF!,#REF!,$L232,#REF!,$M232)*$G232,0)</f>
        <v>0</v>
      </c>
      <c r="AW232" s="82">
        <f>+IFERROR(SUMIFS(#REF!,#REF!,$L232,#REF!,$M232)*$G232,0)</f>
        <v>0</v>
      </c>
      <c r="AX232" s="82">
        <f>+IFERROR(SUMIFS(#REF!,#REF!,$L232,#REF!,$M232)*$G232,0)</f>
        <v>0</v>
      </c>
      <c r="AY232" s="82">
        <f>+IFERROR(SUMIFS(#REF!,#REF!,$L232,#REF!,$M232)*$G232,0)</f>
        <v>0</v>
      </c>
      <c r="AZ232" s="82">
        <f>+IFERROR(SUMIFS(#REF!,#REF!,$L232,#REF!,$M232)*$G232,0)</f>
        <v>0</v>
      </c>
      <c r="BA232" s="82">
        <f>+IFERROR(SUMIFS(#REF!,#REF!,$L232,#REF!,$M232)*$G232,0)</f>
        <v>0</v>
      </c>
      <c r="BB232" s="82">
        <f>+IFERROR(SUMIFS(#REF!,#REF!,$L232,#REF!,$M232)*$G232,0)</f>
        <v>0</v>
      </c>
      <c r="BC232" s="82">
        <f>+IFERROR(SUMIFS(#REF!,#REF!,$L232,#REF!,$M232)*$G232,0)</f>
        <v>0</v>
      </c>
      <c r="BD232" s="82">
        <f>+IFERROR(SUMIFS(#REF!,#REF!,$L232,#REF!,$M232)*$G232,0)</f>
        <v>0</v>
      </c>
      <c r="BE232" s="82">
        <f>+IFERROR(SUMIFS(#REF!,#REF!,$L232,#REF!,$M232)*$G232,0)</f>
        <v>0</v>
      </c>
      <c r="BF232" s="82">
        <f>+IFERROR(SUMIFS(#REF!,#REF!,$L232,#REF!,$M232)*$G232,0)</f>
        <v>0</v>
      </c>
      <c r="BG232" s="82">
        <f>+IFERROR(SUMIFS(#REF!,#REF!,$L232,#REF!,$M232)*$G232,0)</f>
        <v>0</v>
      </c>
      <c r="BH232" s="82">
        <f>+IFERROR(SUMIFS(#REF!,#REF!,$L232,#REF!,$M232)*$G232,0)</f>
        <v>0</v>
      </c>
      <c r="BI232" s="82">
        <f>+IFERROR(SUMIFS(#REF!,#REF!,$L232,#REF!,$M232)*$G232,0)</f>
        <v>0</v>
      </c>
      <c r="BJ232" s="82">
        <f>+IFERROR(SUMIFS(#REF!,#REF!,$L232,#REF!,$M232)*$G232,0)</f>
        <v>0</v>
      </c>
      <c r="BK232" s="82">
        <f>+IFERROR(SUMIFS(#REF!,#REF!,$L232,#REF!,$M232)*$G232,0)</f>
        <v>0</v>
      </c>
      <c r="BL232" s="82">
        <f>+IFERROR(SUMIFS(#REF!,#REF!,$L232,#REF!,$M232)*$G232,0)</f>
        <v>0</v>
      </c>
      <c r="BM232" s="82">
        <f>+IFERROR(SUMIFS(#REF!,#REF!,$L232,#REF!,$M232)*$G232,0)</f>
        <v>0</v>
      </c>
      <c r="BN232" s="82">
        <f>+IFERROR(SUMIFS(#REF!,#REF!,$L232,#REF!,$M232)*$G232,0)</f>
        <v>0</v>
      </c>
      <c r="BO232" s="82">
        <f>+IFERROR(SUMIFS(#REF!,#REF!,$L232,#REF!,$M232)*$G232,0)</f>
        <v>0</v>
      </c>
      <c r="BP232" s="82">
        <f>+IFERROR(SUMIFS(#REF!,#REF!,$L232,#REF!,$M232)*$G232,0)</f>
        <v>0</v>
      </c>
      <c r="BQ232" s="82">
        <f>+IFERROR(SUMIFS(#REF!,#REF!,$L232,#REF!,$M232)*$G232,0)</f>
        <v>0</v>
      </c>
      <c r="BR232" s="82">
        <f>+IFERROR(SUMIFS(#REF!,#REF!,$L232,#REF!,$M232)*$G232,0)</f>
        <v>0</v>
      </c>
      <c r="BS232" s="82">
        <f>+IFERROR(SUMIFS(#REF!,#REF!,$L232,#REF!,$M232)*$G232,0)</f>
        <v>0</v>
      </c>
      <c r="BT232" s="82">
        <f>+IFERROR(SUMIFS(#REF!,#REF!,$L232,#REF!,$M232)*$G232,0)</f>
        <v>0</v>
      </c>
      <c r="BU232" s="82">
        <f>+IFERROR(SUMIFS(#REF!,#REF!,$L232,#REF!,$M232)*$G232,0)</f>
        <v>0</v>
      </c>
      <c r="BV232" s="82">
        <f>+IFERROR(SUMIFS(#REF!,#REF!,$L232,#REF!,$M232)*$G232,0)</f>
        <v>0</v>
      </c>
      <c r="BW232" s="82">
        <f>+IFERROR(SUMIFS(#REF!,#REF!,$L232,#REF!,$M232)*$G232,0)</f>
        <v>0</v>
      </c>
      <c r="BX232" s="82">
        <f>+IFERROR(SUMIFS(#REF!,#REF!,$L232,#REF!,$M232)*$G232,0)</f>
        <v>0</v>
      </c>
      <c r="BY232" s="82">
        <f>+IFERROR(SUMIFS(#REF!,#REF!,$L232,#REF!,$M232)*$G232,0)</f>
        <v>0</v>
      </c>
      <c r="BZ232" s="82">
        <f>+IFERROR(SUMIFS(#REF!,#REF!,$L232,#REF!,$M232)*$G232,0)</f>
        <v>0</v>
      </c>
    </row>
    <row r="233" spans="1:78">
      <c r="A233" s="81" t="s">
        <v>555</v>
      </c>
      <c r="F233" t="str">
        <f>+_xlfn.XLOOKUP(L233,'L4'!B:B,'L4'!D:D)</f>
        <v>m³</v>
      </c>
      <c r="G233">
        <v>1</v>
      </c>
      <c r="J233" s="7" t="s">
        <v>585</v>
      </c>
      <c r="K233" s="84" t="e">
        <f>+SUM(Table8155112528[[#This Row],[1.10.2023]:[1.12.2028]])/SUM(Table8155112528[[1.10.2023]:[1.12.2028]])</f>
        <v>#DIV/0!</v>
      </c>
      <c r="L233" s="73" t="s">
        <v>5155</v>
      </c>
      <c r="M233" s="73" t="s">
        <v>38</v>
      </c>
      <c r="N233" s="73" t="s">
        <v>35</v>
      </c>
      <c r="O233" s="73" t="s">
        <v>2608</v>
      </c>
      <c r="P233" s="82">
        <f>+IFERROR(SUMIFS(#REF!,#REF!,$L233,#REF!,$M233)*$G233,0)</f>
        <v>0</v>
      </c>
      <c r="Q233" s="82">
        <f>+IFERROR(SUMIFS(#REF!,#REF!,$L233,#REF!,$M233)*$G233,0)</f>
        <v>0</v>
      </c>
      <c r="R233" s="82">
        <f>+IFERROR(SUMIFS(#REF!,#REF!,$L233,#REF!,$M233)*$G233,0)</f>
        <v>0</v>
      </c>
      <c r="S233" s="82">
        <f>+IFERROR(SUMIFS(#REF!,#REF!,$L233,#REF!,$M233)*$G233,0)</f>
        <v>0</v>
      </c>
      <c r="T233" s="82">
        <f>+IFERROR(SUMIFS(#REF!,#REF!,$L233,#REF!,$M233)*$G233,0)</f>
        <v>0</v>
      </c>
      <c r="U233" s="82">
        <f>+IFERROR(SUMIFS(#REF!,#REF!,$L233,#REF!,$M233)*$G233,0)</f>
        <v>0</v>
      </c>
      <c r="V233" s="82">
        <f>+IFERROR(SUMIFS(#REF!,#REF!,$L233,#REF!,$M233)*$G233,0)</f>
        <v>0</v>
      </c>
      <c r="W233" s="82">
        <f>+IFERROR(SUMIFS(#REF!,#REF!,$L233,#REF!,$M233)*$G233,0)</f>
        <v>0</v>
      </c>
      <c r="X233" s="82">
        <f>+IFERROR(SUMIFS(#REF!,#REF!,$L233,#REF!,$M233)*$G233,0)</f>
        <v>0</v>
      </c>
      <c r="Y233" s="82">
        <f>+IFERROR(SUMIFS(#REF!,#REF!,$L233,#REF!,$M233)*$G233,0)</f>
        <v>0</v>
      </c>
      <c r="Z233" s="82">
        <f>+IFERROR(SUMIFS(#REF!,#REF!,$L233,#REF!,$M233)*$G233,0)</f>
        <v>0</v>
      </c>
      <c r="AA233" s="82">
        <f>+IFERROR(SUMIFS(#REF!,#REF!,$L233,#REF!,$M233)*$G233,0)</f>
        <v>0</v>
      </c>
      <c r="AB233" s="82">
        <f>+IFERROR(SUMIFS(#REF!,#REF!,$L233,#REF!,$M233)*$G233,0)</f>
        <v>0</v>
      </c>
      <c r="AC233" s="82">
        <f>+IFERROR(SUMIFS(#REF!,#REF!,$L233,#REF!,$M233)*$G233,0)</f>
        <v>0</v>
      </c>
      <c r="AD233" s="82">
        <f>+IFERROR(SUMIFS(#REF!,#REF!,$L233,#REF!,$M233)*$G233,0)</f>
        <v>0</v>
      </c>
      <c r="AE233" s="82">
        <f>+IFERROR(SUMIFS(#REF!,#REF!,$L233,#REF!,$M233)*$G233,0)</f>
        <v>0</v>
      </c>
      <c r="AF233" s="82">
        <f>+IFERROR(SUMIFS(#REF!,#REF!,$L233,#REF!,$M233)*$G233,0)</f>
        <v>0</v>
      </c>
      <c r="AG233" s="82">
        <f>+IFERROR(SUMIFS(#REF!,#REF!,$L233,#REF!,$M233)*$G233,0)</f>
        <v>0</v>
      </c>
      <c r="AH233" s="82">
        <f>+IFERROR(SUMIFS(#REF!,#REF!,$L233,#REF!,$M233)*$G233,0)</f>
        <v>0</v>
      </c>
      <c r="AI233" s="82">
        <f>+IFERROR(SUMIFS(#REF!,#REF!,$L233,#REF!,$M233)*$G233,0)</f>
        <v>0</v>
      </c>
      <c r="AJ233" s="82">
        <f>+IFERROR(SUMIFS(#REF!,#REF!,$L233,#REF!,$M233)*$G233,0)</f>
        <v>0</v>
      </c>
      <c r="AK233" s="82">
        <f>+IFERROR(SUMIFS(#REF!,#REF!,$L233,#REF!,$M233)*$G233,0)</f>
        <v>0</v>
      </c>
      <c r="AL233" s="82">
        <f>+IFERROR(SUMIFS(#REF!,#REF!,$L233,#REF!,$M233)*$G233,0)</f>
        <v>0</v>
      </c>
      <c r="AM233" s="82">
        <f>+IFERROR(SUMIFS(#REF!,#REF!,$L233,#REF!,$M233)*$G233,0)</f>
        <v>0</v>
      </c>
      <c r="AN233" s="82">
        <f>+IFERROR(SUMIFS(#REF!,#REF!,$L233,#REF!,$M233)*$G233,0)</f>
        <v>0</v>
      </c>
      <c r="AO233" s="82">
        <f>+IFERROR(SUMIFS(#REF!,#REF!,$L233,#REF!,$M233)*$G233,0)</f>
        <v>0</v>
      </c>
      <c r="AP233" s="82">
        <f>+IFERROR(SUMIFS(#REF!,#REF!,$L233,#REF!,$M233)*$G233,0)</f>
        <v>0</v>
      </c>
      <c r="AQ233" s="82">
        <f>+IFERROR(SUMIFS(#REF!,#REF!,$L233,#REF!,$M233)*$G233,0)</f>
        <v>0</v>
      </c>
      <c r="AR233" s="82">
        <f>+IFERROR(SUMIFS(#REF!,#REF!,$L233,#REF!,$M233)*$G233,0)</f>
        <v>0</v>
      </c>
      <c r="AS233" s="82">
        <f>+IFERROR(SUMIFS(#REF!,#REF!,$L233,#REF!,$M233)*$G233,0)</f>
        <v>0</v>
      </c>
      <c r="AT233" s="82">
        <f>+IFERROR(SUMIFS(#REF!,#REF!,$L233,#REF!,$M233)*$G233,0)</f>
        <v>0</v>
      </c>
      <c r="AU233" s="82">
        <f>+IFERROR(SUMIFS(#REF!,#REF!,$L233,#REF!,$M233)*$G233,0)</f>
        <v>0</v>
      </c>
      <c r="AV233" s="82">
        <f>+IFERROR(SUMIFS(#REF!,#REF!,$L233,#REF!,$M233)*$G233,0)</f>
        <v>0</v>
      </c>
      <c r="AW233" s="82">
        <f>+IFERROR(SUMIFS(#REF!,#REF!,$L233,#REF!,$M233)*$G233,0)</f>
        <v>0</v>
      </c>
      <c r="AX233" s="82">
        <f>+IFERROR(SUMIFS(#REF!,#REF!,$L233,#REF!,$M233)*$G233,0)</f>
        <v>0</v>
      </c>
      <c r="AY233" s="82">
        <f>+IFERROR(SUMIFS(#REF!,#REF!,$L233,#REF!,$M233)*$G233,0)</f>
        <v>0</v>
      </c>
      <c r="AZ233" s="82">
        <f>+IFERROR(SUMIFS(#REF!,#REF!,$L233,#REF!,$M233)*$G233,0)</f>
        <v>0</v>
      </c>
      <c r="BA233" s="82">
        <f>+IFERROR(SUMIFS(#REF!,#REF!,$L233,#REF!,$M233)*$G233,0)</f>
        <v>0</v>
      </c>
      <c r="BB233" s="82">
        <f>+IFERROR(SUMIFS(#REF!,#REF!,$L233,#REF!,$M233)*$G233,0)</f>
        <v>0</v>
      </c>
      <c r="BC233" s="82">
        <f>+IFERROR(SUMIFS(#REF!,#REF!,$L233,#REF!,$M233)*$G233,0)</f>
        <v>0</v>
      </c>
      <c r="BD233" s="82">
        <f>+IFERROR(SUMIFS(#REF!,#REF!,$L233,#REF!,$M233)*$G233,0)</f>
        <v>0</v>
      </c>
      <c r="BE233" s="82">
        <f>+IFERROR(SUMIFS(#REF!,#REF!,$L233,#REF!,$M233)*$G233,0)</f>
        <v>0</v>
      </c>
      <c r="BF233" s="82">
        <f>+IFERROR(SUMIFS(#REF!,#REF!,$L233,#REF!,$M233)*$G233,0)</f>
        <v>0</v>
      </c>
      <c r="BG233" s="82">
        <f>+IFERROR(SUMIFS(#REF!,#REF!,$L233,#REF!,$M233)*$G233,0)</f>
        <v>0</v>
      </c>
      <c r="BH233" s="82">
        <f>+IFERROR(SUMIFS(#REF!,#REF!,$L233,#REF!,$M233)*$G233,0)</f>
        <v>0</v>
      </c>
      <c r="BI233" s="82">
        <f>+IFERROR(SUMIFS(#REF!,#REF!,$L233,#REF!,$M233)*$G233,0)</f>
        <v>0</v>
      </c>
      <c r="BJ233" s="82">
        <f>+IFERROR(SUMIFS(#REF!,#REF!,$L233,#REF!,$M233)*$G233,0)</f>
        <v>0</v>
      </c>
      <c r="BK233" s="82">
        <f>+IFERROR(SUMIFS(#REF!,#REF!,$L233,#REF!,$M233)*$G233,0)</f>
        <v>0</v>
      </c>
      <c r="BL233" s="82">
        <f>+IFERROR(SUMIFS(#REF!,#REF!,$L233,#REF!,$M233)*$G233,0)</f>
        <v>0</v>
      </c>
      <c r="BM233" s="82">
        <f>+IFERROR(SUMIFS(#REF!,#REF!,$L233,#REF!,$M233)*$G233,0)</f>
        <v>0</v>
      </c>
      <c r="BN233" s="82">
        <f>+IFERROR(SUMIFS(#REF!,#REF!,$L233,#REF!,$M233)*$G233,0)</f>
        <v>0</v>
      </c>
      <c r="BO233" s="82">
        <f>+IFERROR(SUMIFS(#REF!,#REF!,$L233,#REF!,$M233)*$G233,0)</f>
        <v>0</v>
      </c>
      <c r="BP233" s="82">
        <f>+IFERROR(SUMIFS(#REF!,#REF!,$L233,#REF!,$M233)*$G233,0)</f>
        <v>0</v>
      </c>
      <c r="BQ233" s="82">
        <f>+IFERROR(SUMIFS(#REF!,#REF!,$L233,#REF!,$M233)*$G233,0)</f>
        <v>0</v>
      </c>
      <c r="BR233" s="82">
        <f>+IFERROR(SUMIFS(#REF!,#REF!,$L233,#REF!,$M233)*$G233,0)</f>
        <v>0</v>
      </c>
      <c r="BS233" s="82">
        <f>+IFERROR(SUMIFS(#REF!,#REF!,$L233,#REF!,$M233)*$G233,0)</f>
        <v>0</v>
      </c>
      <c r="BT233" s="82">
        <f>+IFERROR(SUMIFS(#REF!,#REF!,$L233,#REF!,$M233)*$G233,0)</f>
        <v>0</v>
      </c>
      <c r="BU233" s="82">
        <f>+IFERROR(SUMIFS(#REF!,#REF!,$L233,#REF!,$M233)*$G233,0)</f>
        <v>0</v>
      </c>
      <c r="BV233" s="82">
        <f>+IFERROR(SUMIFS(#REF!,#REF!,$L233,#REF!,$M233)*$G233,0)</f>
        <v>0</v>
      </c>
      <c r="BW233" s="82">
        <f>+IFERROR(SUMIFS(#REF!,#REF!,$L233,#REF!,$M233)*$G233,0)</f>
        <v>0</v>
      </c>
      <c r="BX233" s="82">
        <f>+IFERROR(SUMIFS(#REF!,#REF!,$L233,#REF!,$M233)*$G233,0)</f>
        <v>0</v>
      </c>
      <c r="BY233" s="82">
        <f>+IFERROR(SUMIFS(#REF!,#REF!,$L233,#REF!,$M233)*$G233,0)</f>
        <v>0</v>
      </c>
      <c r="BZ233" s="82">
        <f>+IFERROR(SUMIFS(#REF!,#REF!,$L233,#REF!,$M233)*$G233,0)</f>
        <v>0</v>
      </c>
    </row>
    <row r="234" spans="1:78">
      <c r="A234" s="81" t="s">
        <v>555</v>
      </c>
      <c r="F234" t="str">
        <f>+_xlfn.XLOOKUP(L234,'L4'!B:B,'L4'!D:D)</f>
        <v>m</v>
      </c>
      <c r="G234">
        <v>1.1299999999999999</v>
      </c>
      <c r="J234" s="7" t="s">
        <v>586</v>
      </c>
      <c r="K234" s="84" t="e">
        <f>+SUM(Table8155112528[[#This Row],[1.10.2023]:[1.12.2028]])/SUM(Table8155112528[[1.10.2023]:[1.12.2028]])</f>
        <v>#DIV/0!</v>
      </c>
      <c r="L234" s="73" t="s">
        <v>2598</v>
      </c>
      <c r="M234" s="73" t="s">
        <v>38</v>
      </c>
      <c r="N234" s="73" t="s">
        <v>35</v>
      </c>
      <c r="O234" s="73" t="s">
        <v>2608</v>
      </c>
      <c r="P234" s="82">
        <f>+IFERROR(SUMIFS(#REF!,#REF!,$L234,#REF!,$M234)*$G234,0)</f>
        <v>0</v>
      </c>
      <c r="Q234" s="82">
        <f>+IFERROR(SUMIFS(#REF!,#REF!,$L234,#REF!,$M234)*$G234,0)</f>
        <v>0</v>
      </c>
      <c r="R234" s="82">
        <f>+IFERROR(SUMIFS(#REF!,#REF!,$L234,#REF!,$M234)*$G234,0)</f>
        <v>0</v>
      </c>
      <c r="S234" s="82">
        <f>+IFERROR(SUMIFS(#REF!,#REF!,$L234,#REF!,$M234)*$G234,0)</f>
        <v>0</v>
      </c>
      <c r="T234" s="82">
        <f>+IFERROR(SUMIFS(#REF!,#REF!,$L234,#REF!,$M234)*$G234,0)</f>
        <v>0</v>
      </c>
      <c r="U234" s="82">
        <f>+IFERROR(SUMIFS(#REF!,#REF!,$L234,#REF!,$M234)*$G234,0)</f>
        <v>0</v>
      </c>
      <c r="V234" s="82">
        <f>+IFERROR(SUMIFS(#REF!,#REF!,$L234,#REF!,$M234)*$G234,0)</f>
        <v>0</v>
      </c>
      <c r="W234" s="82">
        <f>+IFERROR(SUMIFS(#REF!,#REF!,$L234,#REF!,$M234)*$G234,0)</f>
        <v>0</v>
      </c>
      <c r="X234" s="82">
        <f>+IFERROR(SUMIFS(#REF!,#REF!,$L234,#REF!,$M234)*$G234,0)</f>
        <v>0</v>
      </c>
      <c r="Y234" s="82">
        <f>+IFERROR(SUMIFS(#REF!,#REF!,$L234,#REF!,$M234)*$G234,0)</f>
        <v>0</v>
      </c>
      <c r="Z234" s="82">
        <f>+IFERROR(SUMIFS(#REF!,#REF!,$L234,#REF!,$M234)*$G234,0)</f>
        <v>0</v>
      </c>
      <c r="AA234" s="82">
        <f>+IFERROR(SUMIFS(#REF!,#REF!,$L234,#REF!,$M234)*$G234,0)</f>
        <v>0</v>
      </c>
      <c r="AB234" s="82">
        <f>+IFERROR(SUMIFS(#REF!,#REF!,$L234,#REF!,$M234)*$G234,0)</f>
        <v>0</v>
      </c>
      <c r="AC234" s="82">
        <f>+IFERROR(SUMIFS(#REF!,#REF!,$L234,#REF!,$M234)*$G234,0)</f>
        <v>0</v>
      </c>
      <c r="AD234" s="82">
        <f>+IFERROR(SUMIFS(#REF!,#REF!,$L234,#REF!,$M234)*$G234,0)</f>
        <v>0</v>
      </c>
      <c r="AE234" s="82">
        <f>+IFERROR(SUMIFS(#REF!,#REF!,$L234,#REF!,$M234)*$G234,0)</f>
        <v>0</v>
      </c>
      <c r="AF234" s="82">
        <f>+IFERROR(SUMIFS(#REF!,#REF!,$L234,#REF!,$M234)*$G234,0)</f>
        <v>0</v>
      </c>
      <c r="AG234" s="82">
        <f>+IFERROR(SUMIFS(#REF!,#REF!,$L234,#REF!,$M234)*$G234,0)</f>
        <v>0</v>
      </c>
      <c r="AH234" s="82">
        <f>+IFERROR(SUMIFS(#REF!,#REF!,$L234,#REF!,$M234)*$G234,0)</f>
        <v>0</v>
      </c>
      <c r="AI234" s="82">
        <f>+IFERROR(SUMIFS(#REF!,#REF!,$L234,#REF!,$M234)*$G234,0)</f>
        <v>0</v>
      </c>
      <c r="AJ234" s="82">
        <f>+IFERROR(SUMIFS(#REF!,#REF!,$L234,#REF!,$M234)*$G234,0)</f>
        <v>0</v>
      </c>
      <c r="AK234" s="82">
        <f>+IFERROR(SUMIFS(#REF!,#REF!,$L234,#REF!,$M234)*$G234,0)</f>
        <v>0</v>
      </c>
      <c r="AL234" s="82">
        <f>+IFERROR(SUMIFS(#REF!,#REF!,$L234,#REF!,$M234)*$G234,0)</f>
        <v>0</v>
      </c>
      <c r="AM234" s="82">
        <f>+IFERROR(SUMIFS(#REF!,#REF!,$L234,#REF!,$M234)*$G234,0)</f>
        <v>0</v>
      </c>
      <c r="AN234" s="82">
        <f>+IFERROR(SUMIFS(#REF!,#REF!,$L234,#REF!,$M234)*$G234,0)</f>
        <v>0</v>
      </c>
      <c r="AO234" s="82">
        <f>+IFERROR(SUMIFS(#REF!,#REF!,$L234,#REF!,$M234)*$G234,0)</f>
        <v>0</v>
      </c>
      <c r="AP234" s="82">
        <f>+IFERROR(SUMIFS(#REF!,#REF!,$L234,#REF!,$M234)*$G234,0)</f>
        <v>0</v>
      </c>
      <c r="AQ234" s="82">
        <f>+IFERROR(SUMIFS(#REF!,#REF!,$L234,#REF!,$M234)*$G234,0)</f>
        <v>0</v>
      </c>
      <c r="AR234" s="82">
        <f>+IFERROR(SUMIFS(#REF!,#REF!,$L234,#REF!,$M234)*$G234,0)</f>
        <v>0</v>
      </c>
      <c r="AS234" s="82">
        <f>+IFERROR(SUMIFS(#REF!,#REF!,$L234,#REF!,$M234)*$G234,0)</f>
        <v>0</v>
      </c>
      <c r="AT234" s="82">
        <f>+IFERROR(SUMIFS(#REF!,#REF!,$L234,#REF!,$M234)*$G234,0)</f>
        <v>0</v>
      </c>
      <c r="AU234" s="82">
        <f>+IFERROR(SUMIFS(#REF!,#REF!,$L234,#REF!,$M234)*$G234,0)</f>
        <v>0</v>
      </c>
      <c r="AV234" s="82">
        <f>+IFERROR(SUMIFS(#REF!,#REF!,$L234,#REF!,$M234)*$G234,0)</f>
        <v>0</v>
      </c>
      <c r="AW234" s="82">
        <f>+IFERROR(SUMIFS(#REF!,#REF!,$L234,#REF!,$M234)*$G234,0)</f>
        <v>0</v>
      </c>
      <c r="AX234" s="82">
        <f>+IFERROR(SUMIFS(#REF!,#REF!,$L234,#REF!,$M234)*$G234,0)</f>
        <v>0</v>
      </c>
      <c r="AY234" s="82">
        <f>+IFERROR(SUMIFS(#REF!,#REF!,$L234,#REF!,$M234)*$G234,0)</f>
        <v>0</v>
      </c>
      <c r="AZ234" s="82">
        <f>+IFERROR(SUMIFS(#REF!,#REF!,$L234,#REF!,$M234)*$G234,0)</f>
        <v>0</v>
      </c>
      <c r="BA234" s="82">
        <f>+IFERROR(SUMIFS(#REF!,#REF!,$L234,#REF!,$M234)*$G234,0)</f>
        <v>0</v>
      </c>
      <c r="BB234" s="82">
        <f>+IFERROR(SUMIFS(#REF!,#REF!,$L234,#REF!,$M234)*$G234,0)</f>
        <v>0</v>
      </c>
      <c r="BC234" s="82">
        <f>+IFERROR(SUMIFS(#REF!,#REF!,$L234,#REF!,$M234)*$G234,0)</f>
        <v>0</v>
      </c>
      <c r="BD234" s="82">
        <f>+IFERROR(SUMIFS(#REF!,#REF!,$L234,#REF!,$M234)*$G234,0)</f>
        <v>0</v>
      </c>
      <c r="BE234" s="82">
        <f>+IFERROR(SUMIFS(#REF!,#REF!,$L234,#REF!,$M234)*$G234,0)</f>
        <v>0</v>
      </c>
      <c r="BF234" s="82">
        <f>+IFERROR(SUMIFS(#REF!,#REF!,$L234,#REF!,$M234)*$G234,0)</f>
        <v>0</v>
      </c>
      <c r="BG234" s="82">
        <f>+IFERROR(SUMIFS(#REF!,#REF!,$L234,#REF!,$M234)*$G234,0)</f>
        <v>0</v>
      </c>
      <c r="BH234" s="82">
        <f>+IFERROR(SUMIFS(#REF!,#REF!,$L234,#REF!,$M234)*$G234,0)</f>
        <v>0</v>
      </c>
      <c r="BI234" s="82">
        <f>+IFERROR(SUMIFS(#REF!,#REF!,$L234,#REF!,$M234)*$G234,0)</f>
        <v>0</v>
      </c>
      <c r="BJ234" s="82">
        <f>+IFERROR(SUMIFS(#REF!,#REF!,$L234,#REF!,$M234)*$G234,0)</f>
        <v>0</v>
      </c>
      <c r="BK234" s="82">
        <f>+IFERROR(SUMIFS(#REF!,#REF!,$L234,#REF!,$M234)*$G234,0)</f>
        <v>0</v>
      </c>
      <c r="BL234" s="82">
        <f>+IFERROR(SUMIFS(#REF!,#REF!,$L234,#REF!,$M234)*$G234,0)</f>
        <v>0</v>
      </c>
      <c r="BM234" s="82">
        <f>+IFERROR(SUMIFS(#REF!,#REF!,$L234,#REF!,$M234)*$G234,0)</f>
        <v>0</v>
      </c>
      <c r="BN234" s="82">
        <f>+IFERROR(SUMIFS(#REF!,#REF!,$L234,#REF!,$M234)*$G234,0)</f>
        <v>0</v>
      </c>
      <c r="BO234" s="82">
        <f>+IFERROR(SUMIFS(#REF!,#REF!,$L234,#REF!,$M234)*$G234,0)</f>
        <v>0</v>
      </c>
      <c r="BP234" s="82">
        <f>+IFERROR(SUMIFS(#REF!,#REF!,$L234,#REF!,$M234)*$G234,0)</f>
        <v>0</v>
      </c>
      <c r="BQ234" s="82">
        <f>+IFERROR(SUMIFS(#REF!,#REF!,$L234,#REF!,$M234)*$G234,0)</f>
        <v>0</v>
      </c>
      <c r="BR234" s="82">
        <f>+IFERROR(SUMIFS(#REF!,#REF!,$L234,#REF!,$M234)*$G234,0)</f>
        <v>0</v>
      </c>
      <c r="BS234" s="82">
        <f>+IFERROR(SUMIFS(#REF!,#REF!,$L234,#REF!,$M234)*$G234,0)</f>
        <v>0</v>
      </c>
      <c r="BT234" s="82">
        <f>+IFERROR(SUMIFS(#REF!,#REF!,$L234,#REF!,$M234)*$G234,0)</f>
        <v>0</v>
      </c>
      <c r="BU234" s="82">
        <f>+IFERROR(SUMIFS(#REF!,#REF!,$L234,#REF!,$M234)*$G234,0)</f>
        <v>0</v>
      </c>
      <c r="BV234" s="82">
        <f>+IFERROR(SUMIFS(#REF!,#REF!,$L234,#REF!,$M234)*$G234,0)</f>
        <v>0</v>
      </c>
      <c r="BW234" s="82">
        <f>+IFERROR(SUMIFS(#REF!,#REF!,$L234,#REF!,$M234)*$G234,0)</f>
        <v>0</v>
      </c>
      <c r="BX234" s="82">
        <f>+IFERROR(SUMIFS(#REF!,#REF!,$L234,#REF!,$M234)*$G234,0)</f>
        <v>0</v>
      </c>
      <c r="BY234" s="82">
        <f>+IFERROR(SUMIFS(#REF!,#REF!,$L234,#REF!,$M234)*$G234,0)</f>
        <v>0</v>
      </c>
      <c r="BZ234" s="82">
        <f>+IFERROR(SUMIFS(#REF!,#REF!,$L234,#REF!,$M234)*$G234,0)</f>
        <v>0</v>
      </c>
    </row>
    <row r="235" spans="1:78">
      <c r="A235" s="81" t="s">
        <v>555</v>
      </c>
      <c r="F235" t="str">
        <f>+_xlfn.XLOOKUP(L235,'L4'!B:B,'L4'!D:D)</f>
        <v>m³</v>
      </c>
      <c r="G235">
        <v>1.2516293566222765</v>
      </c>
      <c r="J235" s="7" t="s">
        <v>587</v>
      </c>
      <c r="K235" s="84" t="e">
        <f>+SUM(Table8155112528[[#This Row],[1.10.2023]:[1.12.2028]])/SUM(Table8155112528[[1.10.2023]:[1.12.2028]])</f>
        <v>#DIV/0!</v>
      </c>
      <c r="L235" s="73" t="s">
        <v>5163</v>
      </c>
      <c r="M235" s="73" t="s">
        <v>38</v>
      </c>
      <c r="N235" s="73" t="s">
        <v>35</v>
      </c>
      <c r="O235" s="73" t="s">
        <v>2608</v>
      </c>
      <c r="P235" s="82">
        <f>+IFERROR(SUMIFS(#REF!,#REF!,$L235,#REF!,$M235)*$G235,0)</f>
        <v>0</v>
      </c>
      <c r="Q235" s="82">
        <f>+IFERROR(SUMIFS(#REF!,#REF!,$L235,#REF!,$M235)*$G235,0)</f>
        <v>0</v>
      </c>
      <c r="R235" s="82">
        <f>+IFERROR(SUMIFS(#REF!,#REF!,$L235,#REF!,$M235)*$G235,0)</f>
        <v>0</v>
      </c>
      <c r="S235" s="82">
        <f>+IFERROR(SUMIFS(#REF!,#REF!,$L235,#REF!,$M235)*$G235,0)</f>
        <v>0</v>
      </c>
      <c r="T235" s="82">
        <f>+IFERROR(SUMIFS(#REF!,#REF!,$L235,#REF!,$M235)*$G235,0)</f>
        <v>0</v>
      </c>
      <c r="U235" s="82">
        <f>+IFERROR(SUMIFS(#REF!,#REF!,$L235,#REF!,$M235)*$G235,0)</f>
        <v>0</v>
      </c>
      <c r="V235" s="82">
        <f>+IFERROR(SUMIFS(#REF!,#REF!,$L235,#REF!,$M235)*$G235,0)</f>
        <v>0</v>
      </c>
      <c r="W235" s="82">
        <f>+IFERROR(SUMIFS(#REF!,#REF!,$L235,#REF!,$M235)*$G235,0)</f>
        <v>0</v>
      </c>
      <c r="X235" s="82">
        <f>+IFERROR(SUMIFS(#REF!,#REF!,$L235,#REF!,$M235)*$G235,0)</f>
        <v>0</v>
      </c>
      <c r="Y235" s="82">
        <f>+IFERROR(SUMIFS(#REF!,#REF!,$L235,#REF!,$M235)*$G235,0)</f>
        <v>0</v>
      </c>
      <c r="Z235" s="82">
        <f>+IFERROR(SUMIFS(#REF!,#REF!,$L235,#REF!,$M235)*$G235,0)</f>
        <v>0</v>
      </c>
      <c r="AA235" s="82">
        <f>+IFERROR(SUMIFS(#REF!,#REF!,$L235,#REF!,$M235)*$G235,0)</f>
        <v>0</v>
      </c>
      <c r="AB235" s="82">
        <f>+IFERROR(SUMIFS(#REF!,#REF!,$L235,#REF!,$M235)*$G235,0)</f>
        <v>0</v>
      </c>
      <c r="AC235" s="82">
        <f>+IFERROR(SUMIFS(#REF!,#REF!,$L235,#REF!,$M235)*$G235,0)</f>
        <v>0</v>
      </c>
      <c r="AD235" s="82">
        <f>+IFERROR(SUMIFS(#REF!,#REF!,$L235,#REF!,$M235)*$G235,0)</f>
        <v>0</v>
      </c>
      <c r="AE235" s="82">
        <f>+IFERROR(SUMIFS(#REF!,#REF!,$L235,#REF!,$M235)*$G235,0)</f>
        <v>0</v>
      </c>
      <c r="AF235" s="82">
        <f>+IFERROR(SUMIFS(#REF!,#REF!,$L235,#REF!,$M235)*$G235,0)</f>
        <v>0</v>
      </c>
      <c r="AG235" s="82">
        <f>+IFERROR(SUMIFS(#REF!,#REF!,$L235,#REF!,$M235)*$G235,0)</f>
        <v>0</v>
      </c>
      <c r="AH235" s="82">
        <f>+IFERROR(SUMIFS(#REF!,#REF!,$L235,#REF!,$M235)*$G235,0)</f>
        <v>0</v>
      </c>
      <c r="AI235" s="82">
        <f>+IFERROR(SUMIFS(#REF!,#REF!,$L235,#REF!,$M235)*$G235,0)</f>
        <v>0</v>
      </c>
      <c r="AJ235" s="82">
        <f>+IFERROR(SUMIFS(#REF!,#REF!,$L235,#REF!,$M235)*$G235,0)</f>
        <v>0</v>
      </c>
      <c r="AK235" s="82">
        <f>+IFERROR(SUMIFS(#REF!,#REF!,$L235,#REF!,$M235)*$G235,0)</f>
        <v>0</v>
      </c>
      <c r="AL235" s="82">
        <f>+IFERROR(SUMIFS(#REF!,#REF!,$L235,#REF!,$M235)*$G235,0)</f>
        <v>0</v>
      </c>
      <c r="AM235" s="82">
        <f>+IFERROR(SUMIFS(#REF!,#REF!,$L235,#REF!,$M235)*$G235,0)</f>
        <v>0</v>
      </c>
      <c r="AN235" s="82">
        <f>+IFERROR(SUMIFS(#REF!,#REF!,$L235,#REF!,$M235)*$G235,0)</f>
        <v>0</v>
      </c>
      <c r="AO235" s="82">
        <f>+IFERROR(SUMIFS(#REF!,#REF!,$L235,#REF!,$M235)*$G235,0)</f>
        <v>0</v>
      </c>
      <c r="AP235" s="82">
        <f>+IFERROR(SUMIFS(#REF!,#REF!,$L235,#REF!,$M235)*$G235,0)</f>
        <v>0</v>
      </c>
      <c r="AQ235" s="82">
        <f>+IFERROR(SUMIFS(#REF!,#REF!,$L235,#REF!,$M235)*$G235,0)</f>
        <v>0</v>
      </c>
      <c r="AR235" s="82">
        <f>+IFERROR(SUMIFS(#REF!,#REF!,$L235,#REF!,$M235)*$G235,0)</f>
        <v>0</v>
      </c>
      <c r="AS235" s="82">
        <f>+IFERROR(SUMIFS(#REF!,#REF!,$L235,#REF!,$M235)*$G235,0)</f>
        <v>0</v>
      </c>
      <c r="AT235" s="82">
        <f>+IFERROR(SUMIFS(#REF!,#REF!,$L235,#REF!,$M235)*$G235,0)</f>
        <v>0</v>
      </c>
      <c r="AU235" s="82">
        <f>+IFERROR(SUMIFS(#REF!,#REF!,$L235,#REF!,$M235)*$G235,0)</f>
        <v>0</v>
      </c>
      <c r="AV235" s="82">
        <f>+IFERROR(SUMIFS(#REF!,#REF!,$L235,#REF!,$M235)*$G235,0)</f>
        <v>0</v>
      </c>
      <c r="AW235" s="82">
        <f>+IFERROR(SUMIFS(#REF!,#REF!,$L235,#REF!,$M235)*$G235,0)</f>
        <v>0</v>
      </c>
      <c r="AX235" s="82">
        <f>+IFERROR(SUMIFS(#REF!,#REF!,$L235,#REF!,$M235)*$G235,0)</f>
        <v>0</v>
      </c>
      <c r="AY235" s="82">
        <f>+IFERROR(SUMIFS(#REF!,#REF!,$L235,#REF!,$M235)*$G235,0)</f>
        <v>0</v>
      </c>
      <c r="AZ235" s="82">
        <f>+IFERROR(SUMIFS(#REF!,#REF!,$L235,#REF!,$M235)*$G235,0)</f>
        <v>0</v>
      </c>
      <c r="BA235" s="82">
        <f>+IFERROR(SUMIFS(#REF!,#REF!,$L235,#REF!,$M235)*$G235,0)</f>
        <v>0</v>
      </c>
      <c r="BB235" s="82">
        <f>+IFERROR(SUMIFS(#REF!,#REF!,$L235,#REF!,$M235)*$G235,0)</f>
        <v>0</v>
      </c>
      <c r="BC235" s="82">
        <f>+IFERROR(SUMIFS(#REF!,#REF!,$L235,#REF!,$M235)*$G235,0)</f>
        <v>0</v>
      </c>
      <c r="BD235" s="82">
        <f>+IFERROR(SUMIFS(#REF!,#REF!,$L235,#REF!,$M235)*$G235,0)</f>
        <v>0</v>
      </c>
      <c r="BE235" s="82">
        <f>+IFERROR(SUMIFS(#REF!,#REF!,$L235,#REF!,$M235)*$G235,0)</f>
        <v>0</v>
      </c>
      <c r="BF235" s="82">
        <f>+IFERROR(SUMIFS(#REF!,#REF!,$L235,#REF!,$M235)*$G235,0)</f>
        <v>0</v>
      </c>
      <c r="BG235" s="82">
        <f>+IFERROR(SUMIFS(#REF!,#REF!,$L235,#REF!,$M235)*$G235,0)</f>
        <v>0</v>
      </c>
      <c r="BH235" s="82">
        <f>+IFERROR(SUMIFS(#REF!,#REF!,$L235,#REF!,$M235)*$G235,0)</f>
        <v>0</v>
      </c>
      <c r="BI235" s="82">
        <f>+IFERROR(SUMIFS(#REF!,#REF!,$L235,#REF!,$M235)*$G235,0)</f>
        <v>0</v>
      </c>
      <c r="BJ235" s="82">
        <f>+IFERROR(SUMIFS(#REF!,#REF!,$L235,#REF!,$M235)*$G235,0)</f>
        <v>0</v>
      </c>
      <c r="BK235" s="82">
        <f>+IFERROR(SUMIFS(#REF!,#REF!,$L235,#REF!,$M235)*$G235,0)</f>
        <v>0</v>
      </c>
      <c r="BL235" s="82">
        <f>+IFERROR(SUMIFS(#REF!,#REF!,$L235,#REF!,$M235)*$G235,0)</f>
        <v>0</v>
      </c>
      <c r="BM235" s="82">
        <f>+IFERROR(SUMIFS(#REF!,#REF!,$L235,#REF!,$M235)*$G235,0)</f>
        <v>0</v>
      </c>
      <c r="BN235" s="82">
        <f>+IFERROR(SUMIFS(#REF!,#REF!,$L235,#REF!,$M235)*$G235,0)</f>
        <v>0</v>
      </c>
      <c r="BO235" s="82">
        <f>+IFERROR(SUMIFS(#REF!,#REF!,$L235,#REF!,$M235)*$G235,0)</f>
        <v>0</v>
      </c>
      <c r="BP235" s="82">
        <f>+IFERROR(SUMIFS(#REF!,#REF!,$L235,#REF!,$M235)*$G235,0)</f>
        <v>0</v>
      </c>
      <c r="BQ235" s="82">
        <f>+IFERROR(SUMIFS(#REF!,#REF!,$L235,#REF!,$M235)*$G235,0)</f>
        <v>0</v>
      </c>
      <c r="BR235" s="82">
        <f>+IFERROR(SUMIFS(#REF!,#REF!,$L235,#REF!,$M235)*$G235,0)</f>
        <v>0</v>
      </c>
      <c r="BS235" s="82">
        <f>+IFERROR(SUMIFS(#REF!,#REF!,$L235,#REF!,$M235)*$G235,0)</f>
        <v>0</v>
      </c>
      <c r="BT235" s="82">
        <f>+IFERROR(SUMIFS(#REF!,#REF!,$L235,#REF!,$M235)*$G235,0)</f>
        <v>0</v>
      </c>
      <c r="BU235" s="82">
        <f>+IFERROR(SUMIFS(#REF!,#REF!,$L235,#REF!,$M235)*$G235,0)</f>
        <v>0</v>
      </c>
      <c r="BV235" s="82">
        <f>+IFERROR(SUMIFS(#REF!,#REF!,$L235,#REF!,$M235)*$G235,0)</f>
        <v>0</v>
      </c>
      <c r="BW235" s="82">
        <f>+IFERROR(SUMIFS(#REF!,#REF!,$L235,#REF!,$M235)*$G235,0)</f>
        <v>0</v>
      </c>
      <c r="BX235" s="82">
        <f>+IFERROR(SUMIFS(#REF!,#REF!,$L235,#REF!,$M235)*$G235,0)</f>
        <v>0</v>
      </c>
      <c r="BY235" s="82">
        <f>+IFERROR(SUMIFS(#REF!,#REF!,$L235,#REF!,$M235)*$G235,0)</f>
        <v>0</v>
      </c>
      <c r="BZ235" s="82">
        <f>+IFERROR(SUMIFS(#REF!,#REF!,$L235,#REF!,$M235)*$G235,0)</f>
        <v>0</v>
      </c>
    </row>
    <row r="236" spans="1:78">
      <c r="A236" s="81" t="s">
        <v>555</v>
      </c>
      <c r="F236" t="str">
        <f>+_xlfn.XLOOKUP(L236,'L4'!B:B,'L4'!D:D)</f>
        <v>t</v>
      </c>
      <c r="G236">
        <f>1.43181818181818*2</f>
        <v>2.8636363636363602</v>
      </c>
      <c r="J236" s="7" t="s">
        <v>588</v>
      </c>
      <c r="K236" s="84" t="e">
        <f>+SUM(Table8155112528[[#This Row],[1.10.2023]:[1.12.2028]])/SUM(Table8155112528[[1.10.2023]:[1.12.2028]])</f>
        <v>#DIV/0!</v>
      </c>
      <c r="L236" s="73" t="s">
        <v>5175</v>
      </c>
      <c r="M236" s="73" t="s">
        <v>38</v>
      </c>
      <c r="N236" s="73" t="s">
        <v>35</v>
      </c>
      <c r="O236" s="73" t="s">
        <v>2608</v>
      </c>
      <c r="P236" s="82">
        <f>+IFERROR(SUMIFS(#REF!,#REF!,$L236,#REF!,$M236)*$G236,0)</f>
        <v>0</v>
      </c>
      <c r="Q236" s="82">
        <f>+IFERROR(SUMIFS(#REF!,#REF!,$L236,#REF!,$M236)*$G236,0)</f>
        <v>0</v>
      </c>
      <c r="R236" s="82">
        <f>+IFERROR(SUMIFS(#REF!,#REF!,$L236,#REF!,$M236)*$G236,0)</f>
        <v>0</v>
      </c>
      <c r="S236" s="82">
        <f>+IFERROR(SUMIFS(#REF!,#REF!,$L236,#REF!,$M236)*$G236,0)</f>
        <v>0</v>
      </c>
      <c r="T236" s="82">
        <f>+IFERROR(SUMIFS(#REF!,#REF!,$L236,#REF!,$M236)*$G236,0)</f>
        <v>0</v>
      </c>
      <c r="U236" s="82">
        <f>+IFERROR(SUMIFS(#REF!,#REF!,$L236,#REF!,$M236)*$G236,0)</f>
        <v>0</v>
      </c>
      <c r="V236" s="82">
        <f>+IFERROR(SUMIFS(#REF!,#REF!,$L236,#REF!,$M236)*$G236,0)</f>
        <v>0</v>
      </c>
      <c r="W236" s="82">
        <f>+IFERROR(SUMIFS(#REF!,#REF!,$L236,#REF!,$M236)*$G236,0)</f>
        <v>0</v>
      </c>
      <c r="X236" s="82">
        <f>+IFERROR(SUMIFS(#REF!,#REF!,$L236,#REF!,$M236)*$G236,0)</f>
        <v>0</v>
      </c>
      <c r="Y236" s="82">
        <f>+IFERROR(SUMIFS(#REF!,#REF!,$L236,#REF!,$M236)*$G236,0)</f>
        <v>0</v>
      </c>
      <c r="Z236" s="82">
        <f>+IFERROR(SUMIFS(#REF!,#REF!,$L236,#REF!,$M236)*$G236,0)</f>
        <v>0</v>
      </c>
      <c r="AA236" s="82">
        <f>+IFERROR(SUMIFS(#REF!,#REF!,$L236,#REF!,$M236)*$G236,0)</f>
        <v>0</v>
      </c>
      <c r="AB236" s="82">
        <f>+IFERROR(SUMIFS(#REF!,#REF!,$L236,#REF!,$M236)*$G236,0)</f>
        <v>0</v>
      </c>
      <c r="AC236" s="82">
        <f>+IFERROR(SUMIFS(#REF!,#REF!,$L236,#REF!,$M236)*$G236,0)</f>
        <v>0</v>
      </c>
      <c r="AD236" s="82">
        <f>+IFERROR(SUMIFS(#REF!,#REF!,$L236,#REF!,$M236)*$G236,0)</f>
        <v>0</v>
      </c>
      <c r="AE236" s="82">
        <f>+IFERROR(SUMIFS(#REF!,#REF!,$L236,#REF!,$M236)*$G236,0)</f>
        <v>0</v>
      </c>
      <c r="AF236" s="82">
        <f>+IFERROR(SUMIFS(#REF!,#REF!,$L236,#REF!,$M236)*$G236,0)</f>
        <v>0</v>
      </c>
      <c r="AG236" s="82">
        <f>+IFERROR(SUMIFS(#REF!,#REF!,$L236,#REF!,$M236)*$G236,0)</f>
        <v>0</v>
      </c>
      <c r="AH236" s="82">
        <f>+IFERROR(SUMIFS(#REF!,#REF!,$L236,#REF!,$M236)*$G236,0)</f>
        <v>0</v>
      </c>
      <c r="AI236" s="82">
        <f>+IFERROR(SUMIFS(#REF!,#REF!,$L236,#REF!,$M236)*$G236,0)</f>
        <v>0</v>
      </c>
      <c r="AJ236" s="82">
        <f>+IFERROR(SUMIFS(#REF!,#REF!,$L236,#REF!,$M236)*$G236,0)</f>
        <v>0</v>
      </c>
      <c r="AK236" s="82">
        <f>+IFERROR(SUMIFS(#REF!,#REF!,$L236,#REF!,$M236)*$G236,0)</f>
        <v>0</v>
      </c>
      <c r="AL236" s="82">
        <f>+IFERROR(SUMIFS(#REF!,#REF!,$L236,#REF!,$M236)*$G236,0)</f>
        <v>0</v>
      </c>
      <c r="AM236" s="82">
        <f>+IFERROR(SUMIFS(#REF!,#REF!,$L236,#REF!,$M236)*$G236,0)</f>
        <v>0</v>
      </c>
      <c r="AN236" s="82">
        <f>+IFERROR(SUMIFS(#REF!,#REF!,$L236,#REF!,$M236)*$G236,0)</f>
        <v>0</v>
      </c>
      <c r="AO236" s="82">
        <f>+IFERROR(SUMIFS(#REF!,#REF!,$L236,#REF!,$M236)*$G236,0)</f>
        <v>0</v>
      </c>
      <c r="AP236" s="82">
        <f>+IFERROR(SUMIFS(#REF!,#REF!,$L236,#REF!,$M236)*$G236,0)</f>
        <v>0</v>
      </c>
      <c r="AQ236" s="82">
        <f>+IFERROR(SUMIFS(#REF!,#REF!,$L236,#REF!,$M236)*$G236,0)</f>
        <v>0</v>
      </c>
      <c r="AR236" s="82">
        <f>+IFERROR(SUMIFS(#REF!,#REF!,$L236,#REF!,$M236)*$G236,0)</f>
        <v>0</v>
      </c>
      <c r="AS236" s="82">
        <f>+IFERROR(SUMIFS(#REF!,#REF!,$L236,#REF!,$M236)*$G236,0)</f>
        <v>0</v>
      </c>
      <c r="AT236" s="82">
        <f>+IFERROR(SUMIFS(#REF!,#REF!,$L236,#REF!,$M236)*$G236,0)</f>
        <v>0</v>
      </c>
      <c r="AU236" s="82">
        <f>+IFERROR(SUMIFS(#REF!,#REF!,$L236,#REF!,$M236)*$G236,0)</f>
        <v>0</v>
      </c>
      <c r="AV236" s="82">
        <f>+IFERROR(SUMIFS(#REF!,#REF!,$L236,#REF!,$M236)*$G236,0)</f>
        <v>0</v>
      </c>
      <c r="AW236" s="82">
        <f>+IFERROR(SUMIFS(#REF!,#REF!,$L236,#REF!,$M236)*$G236,0)</f>
        <v>0</v>
      </c>
      <c r="AX236" s="82">
        <f>+IFERROR(SUMIFS(#REF!,#REF!,$L236,#REF!,$M236)*$G236,0)</f>
        <v>0</v>
      </c>
      <c r="AY236" s="82">
        <f>+IFERROR(SUMIFS(#REF!,#REF!,$L236,#REF!,$M236)*$G236,0)</f>
        <v>0</v>
      </c>
      <c r="AZ236" s="82">
        <f>+IFERROR(SUMIFS(#REF!,#REF!,$L236,#REF!,$M236)*$G236,0)</f>
        <v>0</v>
      </c>
      <c r="BA236" s="82">
        <f>+IFERROR(SUMIFS(#REF!,#REF!,$L236,#REF!,$M236)*$G236,0)</f>
        <v>0</v>
      </c>
      <c r="BB236" s="82">
        <f>+IFERROR(SUMIFS(#REF!,#REF!,$L236,#REF!,$M236)*$G236,0)</f>
        <v>0</v>
      </c>
      <c r="BC236" s="82">
        <f>+IFERROR(SUMIFS(#REF!,#REF!,$L236,#REF!,$M236)*$G236,0)</f>
        <v>0</v>
      </c>
      <c r="BD236" s="82">
        <f>+IFERROR(SUMIFS(#REF!,#REF!,$L236,#REF!,$M236)*$G236,0)</f>
        <v>0</v>
      </c>
      <c r="BE236" s="82">
        <f>+IFERROR(SUMIFS(#REF!,#REF!,$L236,#REF!,$M236)*$G236,0)</f>
        <v>0</v>
      </c>
      <c r="BF236" s="82">
        <f>+IFERROR(SUMIFS(#REF!,#REF!,$L236,#REF!,$M236)*$G236,0)</f>
        <v>0</v>
      </c>
      <c r="BG236" s="82">
        <f>+IFERROR(SUMIFS(#REF!,#REF!,$L236,#REF!,$M236)*$G236,0)</f>
        <v>0</v>
      </c>
      <c r="BH236" s="82">
        <f>+IFERROR(SUMIFS(#REF!,#REF!,$L236,#REF!,$M236)*$G236,0)</f>
        <v>0</v>
      </c>
      <c r="BI236" s="82">
        <f>+IFERROR(SUMIFS(#REF!,#REF!,$L236,#REF!,$M236)*$G236,0)</f>
        <v>0</v>
      </c>
      <c r="BJ236" s="82">
        <f>+IFERROR(SUMIFS(#REF!,#REF!,$L236,#REF!,$M236)*$G236,0)</f>
        <v>0</v>
      </c>
      <c r="BK236" s="82">
        <f>+IFERROR(SUMIFS(#REF!,#REF!,$L236,#REF!,$M236)*$G236,0)</f>
        <v>0</v>
      </c>
      <c r="BL236" s="82">
        <f>+IFERROR(SUMIFS(#REF!,#REF!,$L236,#REF!,$M236)*$G236,0)</f>
        <v>0</v>
      </c>
      <c r="BM236" s="82">
        <f>+IFERROR(SUMIFS(#REF!,#REF!,$L236,#REF!,$M236)*$G236,0)</f>
        <v>0</v>
      </c>
      <c r="BN236" s="82">
        <f>+IFERROR(SUMIFS(#REF!,#REF!,$L236,#REF!,$M236)*$G236,0)</f>
        <v>0</v>
      </c>
      <c r="BO236" s="82">
        <f>+IFERROR(SUMIFS(#REF!,#REF!,$L236,#REF!,$M236)*$G236,0)</f>
        <v>0</v>
      </c>
      <c r="BP236" s="82">
        <f>+IFERROR(SUMIFS(#REF!,#REF!,$L236,#REF!,$M236)*$G236,0)</f>
        <v>0</v>
      </c>
      <c r="BQ236" s="82">
        <f>+IFERROR(SUMIFS(#REF!,#REF!,$L236,#REF!,$M236)*$G236,0)</f>
        <v>0</v>
      </c>
      <c r="BR236" s="82">
        <f>+IFERROR(SUMIFS(#REF!,#REF!,$L236,#REF!,$M236)*$G236,0)</f>
        <v>0</v>
      </c>
      <c r="BS236" s="82">
        <f>+IFERROR(SUMIFS(#REF!,#REF!,$L236,#REF!,$M236)*$G236,0)</f>
        <v>0</v>
      </c>
      <c r="BT236" s="82">
        <f>+IFERROR(SUMIFS(#REF!,#REF!,$L236,#REF!,$M236)*$G236,0)</f>
        <v>0</v>
      </c>
      <c r="BU236" s="82">
        <f>+IFERROR(SUMIFS(#REF!,#REF!,$L236,#REF!,$M236)*$G236,0)</f>
        <v>0</v>
      </c>
      <c r="BV236" s="82">
        <f>+IFERROR(SUMIFS(#REF!,#REF!,$L236,#REF!,$M236)*$G236,0)</f>
        <v>0</v>
      </c>
      <c r="BW236" s="82">
        <f>+IFERROR(SUMIFS(#REF!,#REF!,$L236,#REF!,$M236)*$G236,0)</f>
        <v>0</v>
      </c>
      <c r="BX236" s="82">
        <f>+IFERROR(SUMIFS(#REF!,#REF!,$L236,#REF!,$M236)*$G236,0)</f>
        <v>0</v>
      </c>
      <c r="BY236" s="82">
        <f>+IFERROR(SUMIFS(#REF!,#REF!,$L236,#REF!,$M236)*$G236,0)</f>
        <v>0</v>
      </c>
      <c r="BZ236" s="82">
        <f>+IFERROR(SUMIFS(#REF!,#REF!,$L236,#REF!,$M236)*$G236,0)</f>
        <v>0</v>
      </c>
    </row>
    <row r="237" spans="1:78">
      <c r="A237" s="81" t="s">
        <v>555</v>
      </c>
      <c r="J237" s="7" t="s">
        <v>589</v>
      </c>
      <c r="P237" s="91">
        <f>+SUM(Table8155112528[1.10.2023])/26/9/30</f>
        <v>0</v>
      </c>
      <c r="Q237" s="91">
        <f>+SUM(Table8155112528[1.11.2023])/26/9/30</f>
        <v>0</v>
      </c>
      <c r="R237" s="91">
        <f>+SUM(Table8155112528[1.12.2023])/26/9/30</f>
        <v>0</v>
      </c>
      <c r="S237" s="91">
        <f>+SUM(Table8155112528[1.01.2024])/26/9/30</f>
        <v>0</v>
      </c>
      <c r="T237" s="91">
        <f>+SUM(Table8155112528[1.02.2024])/26/9/30</f>
        <v>0</v>
      </c>
      <c r="U237" s="91">
        <f>+SUM(Table8155112528[1.03.2024])/26/9/30</f>
        <v>0</v>
      </c>
      <c r="V237" s="91">
        <f>+SUM(Table8155112528[1.04.2024])/26/9/30</f>
        <v>0</v>
      </c>
      <c r="W237" s="91">
        <f>+SUM(Table8155112528[1.05.2024])/26/9/30</f>
        <v>0</v>
      </c>
      <c r="X237" s="91">
        <f>+SUM(Table8155112528[1.06.2024])/26/9/30</f>
        <v>0</v>
      </c>
      <c r="Y237" s="91">
        <f>+SUM(Table8155112528[1.07.2024])/26/9/30</f>
        <v>0</v>
      </c>
      <c r="Z237" s="91">
        <f>+SUM(Table8155112528[1.08.2024])/26/9/30</f>
        <v>0</v>
      </c>
      <c r="AA237" s="91">
        <f>+SUM(Table8155112528[1.09.2024])/26/9/30</f>
        <v>0</v>
      </c>
      <c r="AB237" s="91">
        <f>+SUM(Table8155112528[1.10.2024])/26/9/30</f>
        <v>0</v>
      </c>
      <c r="AC237" s="91">
        <f>+SUM(Table8155112528[1.11.2024])/26/9/30</f>
        <v>0</v>
      </c>
      <c r="AD237" s="91">
        <f>+SUM(Table8155112528[1.12.2024])/26/9/30</f>
        <v>0</v>
      </c>
      <c r="AE237" s="91">
        <f>+SUM(Table8155112528[1.01.2025])/26/9/30</f>
        <v>0</v>
      </c>
      <c r="AF237" s="91">
        <f>+SUM(Table8155112528[1.02.2025])/26/9/30</f>
        <v>0</v>
      </c>
      <c r="AG237" s="91">
        <f>+SUM(Table8155112528[1.03.2025])/26/9/30</f>
        <v>0</v>
      </c>
      <c r="AH237" s="91">
        <f>+SUM(Table8155112528[1.04.2025])/26/9/30</f>
        <v>0</v>
      </c>
      <c r="AI237" s="91">
        <f>+SUM(Table8155112528[1.05.2025])/26/9/30</f>
        <v>0</v>
      </c>
      <c r="AJ237" s="91">
        <f>+SUM(Table8155112528[1.06.2025])/26/9/30</f>
        <v>0</v>
      </c>
      <c r="AK237" s="91">
        <f>+SUM(Table8155112528[1.07.2025])/26/9/30</f>
        <v>0</v>
      </c>
      <c r="AL237" s="91">
        <f>+SUM(Table8155112528[1.08.2025])/26/9/30</f>
        <v>0</v>
      </c>
      <c r="AM237" s="91">
        <f>+SUM(Table8155112528[1.09.2025])/26/9/30</f>
        <v>0</v>
      </c>
      <c r="AN237" s="91">
        <f>+SUM(Table8155112528[1.10.2025])/26/9/30</f>
        <v>0</v>
      </c>
      <c r="AO237" s="91">
        <f>+SUM(Table8155112528[1.11.2025])/26/9/30</f>
        <v>0</v>
      </c>
      <c r="AP237" s="91">
        <f>+SUM(Table8155112528[1.12.2025])/26/9/30</f>
        <v>0</v>
      </c>
      <c r="AQ237" s="91">
        <f>+SUM(Table8155112528[1.01.2026])/26/9/30</f>
        <v>0</v>
      </c>
      <c r="AR237" s="91">
        <f>+SUM(Table8155112528[1.02.2026])/26/9/30</f>
        <v>0</v>
      </c>
      <c r="AS237" s="91">
        <f>+SUM(Table8155112528[1.03.2026])/26/9/30</f>
        <v>0</v>
      </c>
      <c r="AT237" s="91">
        <f>+SUM(Table8155112528[1.04.2026])/26/9/30</f>
        <v>0</v>
      </c>
      <c r="AU237" s="91">
        <f>+SUM(Table8155112528[1.05.2026])/26/9/30</f>
        <v>0</v>
      </c>
      <c r="AV237" s="91">
        <f>+SUM(Table8155112528[1.06.2026])/26/9/30</f>
        <v>0</v>
      </c>
      <c r="AW237" s="91">
        <f>+SUM(Table8155112528[1.07.2026])/26/9/30</f>
        <v>0</v>
      </c>
      <c r="AX237" s="91">
        <f>+SUM(Table8155112528[1.08.2026])/26/9/30</f>
        <v>0</v>
      </c>
      <c r="AY237" s="91">
        <f>+SUM(Table8155112528[1.09.2026])/26/9/30</f>
        <v>0</v>
      </c>
      <c r="AZ237" s="91">
        <f>+SUM(Table8155112528[1.10.2026])/26/9/30</f>
        <v>0</v>
      </c>
      <c r="BA237" s="91">
        <f>+SUM(Table8155112528[1.11.2026])/26/9/30</f>
        <v>0</v>
      </c>
      <c r="BB237" s="91">
        <f>+SUM(Table8155112528[1.12.2026])/26/9/30</f>
        <v>0</v>
      </c>
      <c r="BC237" s="91">
        <f>+SUM(Table8155112528[1.01.2027])/26/9/30</f>
        <v>0</v>
      </c>
      <c r="BD237" s="91">
        <f>+SUM(Table8155112528[1.02.2027])/26/9/30</f>
        <v>0</v>
      </c>
      <c r="BE237" s="91">
        <f>+SUM(Table8155112528[1.03.2027])/26/9/30</f>
        <v>0</v>
      </c>
      <c r="BF237" s="91">
        <f>+SUM(Table8155112528[1.04.2027])/26/9/30</f>
        <v>0</v>
      </c>
      <c r="BG237" s="91">
        <f>+SUM(Table8155112528[1.05.2027])/26/9/30</f>
        <v>0</v>
      </c>
      <c r="BH237" s="91">
        <f>+SUM(Table8155112528[1.06.2027])/26/9/30</f>
        <v>0</v>
      </c>
      <c r="BI237" s="91">
        <f>+SUM(Table8155112528[1.07.2027])/26/9/30</f>
        <v>0</v>
      </c>
      <c r="BJ237" s="91">
        <f>+SUM(Table8155112528[1.08.2027])/26/9/30</f>
        <v>0</v>
      </c>
      <c r="BK237" s="91">
        <f>+SUM(Table8155112528[1.09.2027])/26/9/30</f>
        <v>0</v>
      </c>
      <c r="BL237" s="91">
        <f>+SUM(Table8155112528[1.10.2027])/26/9/30</f>
        <v>0</v>
      </c>
      <c r="BM237" s="91">
        <f>+SUM(Table8155112528[1.11.2027])/26/9/30</f>
        <v>0</v>
      </c>
      <c r="BN237" s="91">
        <f>+SUM(Table8155112528[1.12.2027])/26/9/30</f>
        <v>0</v>
      </c>
      <c r="BO237" s="91">
        <f>+SUM(Table8155112528[1.01.2028])/26/9/30</f>
        <v>0</v>
      </c>
      <c r="BP237" s="91">
        <f>+SUM(Table8155112528[1.02.2028])/26/9/30</f>
        <v>0</v>
      </c>
      <c r="BQ237" s="91">
        <f>+SUM(Table8155112528[1.03.2028])/26/9/30</f>
        <v>0</v>
      </c>
      <c r="BR237" s="91">
        <f>+SUM(Table8155112528[1.04.2028])/26/9/30</f>
        <v>0</v>
      </c>
      <c r="BS237" s="91">
        <f>+SUM(Table8155112528[1.05.2028])/26/9/30</f>
        <v>0</v>
      </c>
      <c r="BT237" s="91">
        <f>+SUM(Table8155112528[1.06.2028])/26/9/30</f>
        <v>0</v>
      </c>
      <c r="BU237" s="91">
        <f>+SUM(Table8155112528[1.07.2028])/26/9/30</f>
        <v>0</v>
      </c>
      <c r="BV237" s="91">
        <f>+SUM(Table8155112528[1.08.2028])/26/9/30</f>
        <v>0</v>
      </c>
      <c r="BW237" s="91">
        <f>+SUM(Table8155112528[1.09.2028])/26/9/30</f>
        <v>0</v>
      </c>
      <c r="BX237" s="91">
        <f>+SUM(Table8155112528[1.10.2028])/26/9/30</f>
        <v>0</v>
      </c>
      <c r="BY237" s="91">
        <f>+SUM(Table8155112528[1.11.2028])/26/9/30</f>
        <v>0</v>
      </c>
      <c r="BZ237" s="91">
        <f>+SUM(Table8155112528[1.12.2028])/26/9/30</f>
        <v>0</v>
      </c>
    </row>
    <row r="238" spans="1:78">
      <c r="A238" s="81" t="s">
        <v>555</v>
      </c>
      <c r="J238" s="7" t="s">
        <v>590</v>
      </c>
    </row>
    <row r="239" spans="1:78">
      <c r="A239" s="81" t="s">
        <v>555</v>
      </c>
      <c r="J239" s="66" t="s">
        <v>591</v>
      </c>
    </row>
    <row r="240" spans="1:78">
      <c r="A240" s="81" t="s">
        <v>555</v>
      </c>
      <c r="J240" s="66" t="s">
        <v>592</v>
      </c>
    </row>
    <row r="241" spans="1:78">
      <c r="A241" s="81" t="s">
        <v>555</v>
      </c>
      <c r="J241" s="66" t="s">
        <v>593</v>
      </c>
      <c r="K241" t="s">
        <v>11</v>
      </c>
      <c r="L241" s="85" t="s">
        <v>2</v>
      </c>
      <c r="M241" s="85" t="s">
        <v>38</v>
      </c>
      <c r="N241" s="85" t="s">
        <v>35</v>
      </c>
      <c r="O241" s="85" t="s">
        <v>2608</v>
      </c>
      <c r="P241" s="85">
        <v>0</v>
      </c>
      <c r="Q241" s="85">
        <v>0</v>
      </c>
      <c r="R241" s="85">
        <v>0</v>
      </c>
      <c r="S241" s="85">
        <v>0</v>
      </c>
      <c r="T241" s="85">
        <v>0</v>
      </c>
      <c r="U241" s="85">
        <v>0</v>
      </c>
      <c r="V241" s="85">
        <v>1</v>
      </c>
      <c r="W241" s="85">
        <v>1</v>
      </c>
      <c r="X241" s="85">
        <v>1</v>
      </c>
      <c r="Y241" s="85">
        <v>1</v>
      </c>
      <c r="Z241" s="85">
        <v>1</v>
      </c>
      <c r="AA241" s="85">
        <v>1</v>
      </c>
      <c r="AB241" s="85">
        <v>1</v>
      </c>
      <c r="AC241" s="85">
        <v>1</v>
      </c>
      <c r="AD241" s="85">
        <v>1</v>
      </c>
      <c r="AE241" s="85">
        <v>1</v>
      </c>
      <c r="AF241" s="85">
        <v>1</v>
      </c>
      <c r="AG241" s="85">
        <v>1</v>
      </c>
      <c r="AH241" s="85">
        <v>1</v>
      </c>
      <c r="AI241" s="85">
        <v>1</v>
      </c>
      <c r="AJ241" s="85">
        <v>1</v>
      </c>
      <c r="AK241" s="85">
        <v>1</v>
      </c>
      <c r="AL241" s="85">
        <v>1</v>
      </c>
      <c r="AM241" s="85">
        <v>1</v>
      </c>
      <c r="AN241" s="85">
        <v>1</v>
      </c>
      <c r="AO241" s="85">
        <v>1</v>
      </c>
      <c r="AP241" s="85">
        <v>1</v>
      </c>
      <c r="AQ241" s="85">
        <v>1</v>
      </c>
      <c r="AR241" s="85">
        <v>1</v>
      </c>
      <c r="AS241" s="85">
        <v>1</v>
      </c>
      <c r="AT241" s="85">
        <v>1</v>
      </c>
      <c r="AU241" s="85">
        <v>1</v>
      </c>
      <c r="AV241" s="85">
        <v>1</v>
      </c>
      <c r="AW241" s="85">
        <v>1</v>
      </c>
      <c r="AX241" s="85">
        <v>1</v>
      </c>
      <c r="AY241" s="85">
        <v>1</v>
      </c>
      <c r="AZ241" s="85">
        <v>1</v>
      </c>
      <c r="BA241" s="85">
        <v>1</v>
      </c>
      <c r="BB241" s="85">
        <v>1</v>
      </c>
      <c r="BC241" s="85">
        <v>1</v>
      </c>
      <c r="BD241" s="85">
        <v>1</v>
      </c>
      <c r="BE241" s="85">
        <v>1</v>
      </c>
      <c r="BF241" s="85">
        <v>1</v>
      </c>
      <c r="BG241" s="85">
        <v>1</v>
      </c>
      <c r="BH241" s="85">
        <v>1</v>
      </c>
      <c r="BI241" s="85">
        <v>1</v>
      </c>
      <c r="BJ241" s="85">
        <v>1</v>
      </c>
      <c r="BK241" s="85">
        <v>1</v>
      </c>
      <c r="BL241" s="85">
        <v>1</v>
      </c>
      <c r="BM241" s="85">
        <v>1</v>
      </c>
      <c r="BN241" s="85">
        <v>1</v>
      </c>
      <c r="BO241" s="85">
        <v>1</v>
      </c>
      <c r="BP241" s="85">
        <v>1</v>
      </c>
      <c r="BQ241" s="85">
        <v>1</v>
      </c>
      <c r="BR241" s="85">
        <v>1</v>
      </c>
      <c r="BS241" s="85">
        <v>1</v>
      </c>
      <c r="BT241" s="85">
        <v>1</v>
      </c>
      <c r="BU241" s="85">
        <v>1</v>
      </c>
      <c r="BV241" s="85">
        <v>1</v>
      </c>
      <c r="BW241" s="85">
        <v>1</v>
      </c>
      <c r="BX241" s="85">
        <v>1</v>
      </c>
      <c r="BY241" s="85">
        <v>1</v>
      </c>
      <c r="BZ241" s="85">
        <v>1</v>
      </c>
    </row>
    <row r="242" spans="1:78">
      <c r="A242" s="81" t="s">
        <v>555</v>
      </c>
      <c r="J242" s="66" t="s">
        <v>594</v>
      </c>
      <c r="K242" t="s">
        <v>568</v>
      </c>
      <c r="L242" s="85" t="s">
        <v>2</v>
      </c>
      <c r="M242" s="85" t="s">
        <v>38</v>
      </c>
      <c r="N242" s="85" t="s">
        <v>35</v>
      </c>
      <c r="O242" s="85" t="s">
        <v>2608</v>
      </c>
      <c r="P242" s="85">
        <v>0</v>
      </c>
      <c r="Q242" s="85">
        <v>0</v>
      </c>
      <c r="R242" s="85">
        <v>0</v>
      </c>
      <c r="S242" s="85">
        <v>0</v>
      </c>
      <c r="T242" s="85">
        <v>0</v>
      </c>
      <c r="U242" s="85">
        <v>0</v>
      </c>
      <c r="V242" s="85">
        <v>0</v>
      </c>
      <c r="W242" s="85">
        <v>1</v>
      </c>
      <c r="X242" s="85">
        <v>1</v>
      </c>
      <c r="Y242" s="85">
        <v>1</v>
      </c>
      <c r="Z242" s="85">
        <v>1</v>
      </c>
      <c r="AA242" s="85">
        <v>1</v>
      </c>
      <c r="AB242" s="85">
        <v>1</v>
      </c>
      <c r="AC242" s="85">
        <v>1</v>
      </c>
      <c r="AD242" s="85">
        <v>1</v>
      </c>
      <c r="AE242" s="85">
        <v>1</v>
      </c>
      <c r="AF242" s="85">
        <v>1</v>
      </c>
      <c r="AG242" s="85">
        <v>1</v>
      </c>
      <c r="AH242" s="85">
        <v>1</v>
      </c>
      <c r="AI242" s="85">
        <v>1</v>
      </c>
      <c r="AJ242" s="85">
        <v>1</v>
      </c>
      <c r="AK242" s="85">
        <v>1</v>
      </c>
      <c r="AL242" s="85">
        <v>1</v>
      </c>
      <c r="AM242" s="85">
        <v>1</v>
      </c>
      <c r="AN242" s="85">
        <v>1</v>
      </c>
      <c r="AO242" s="85">
        <v>1</v>
      </c>
      <c r="AP242" s="85">
        <v>1</v>
      </c>
      <c r="AQ242" s="85">
        <v>1</v>
      </c>
      <c r="AR242" s="85">
        <v>1</v>
      </c>
      <c r="AS242" s="85">
        <v>1</v>
      </c>
      <c r="AT242" s="85">
        <v>1</v>
      </c>
      <c r="AU242" s="85">
        <v>1</v>
      </c>
      <c r="AV242" s="85">
        <v>1</v>
      </c>
      <c r="AW242" s="85">
        <v>1</v>
      </c>
      <c r="AX242" s="85">
        <v>1</v>
      </c>
      <c r="AY242" s="85">
        <v>1</v>
      </c>
      <c r="AZ242" s="85">
        <v>1</v>
      </c>
      <c r="BA242" s="85">
        <v>1</v>
      </c>
      <c r="BB242" s="85">
        <v>1</v>
      </c>
      <c r="BC242" s="85">
        <v>1</v>
      </c>
      <c r="BD242" s="85">
        <v>1</v>
      </c>
      <c r="BE242" s="85">
        <v>1</v>
      </c>
      <c r="BF242" s="85">
        <v>1</v>
      </c>
      <c r="BG242" s="85">
        <v>1</v>
      </c>
      <c r="BH242" s="85">
        <v>1</v>
      </c>
      <c r="BI242" s="85">
        <v>1</v>
      </c>
      <c r="BJ242" s="85">
        <v>1</v>
      </c>
      <c r="BK242" s="85">
        <v>1</v>
      </c>
      <c r="BL242" s="85">
        <v>1</v>
      </c>
      <c r="BM242" s="85">
        <v>1</v>
      </c>
      <c r="BN242" s="85">
        <v>1</v>
      </c>
      <c r="BO242" s="85">
        <v>1</v>
      </c>
      <c r="BP242" s="85">
        <v>1</v>
      </c>
      <c r="BQ242" s="85">
        <v>1</v>
      </c>
      <c r="BR242" s="85">
        <v>1</v>
      </c>
      <c r="BS242" s="85">
        <v>1</v>
      </c>
      <c r="BT242" s="85">
        <v>1</v>
      </c>
      <c r="BU242" s="85">
        <v>1</v>
      </c>
      <c r="BV242" s="85">
        <v>1</v>
      </c>
      <c r="BW242" s="85">
        <v>1</v>
      </c>
      <c r="BX242" s="85">
        <v>1</v>
      </c>
      <c r="BY242" s="85">
        <v>1</v>
      </c>
      <c r="BZ242" s="85">
        <v>1</v>
      </c>
    </row>
    <row r="243" spans="1:78">
      <c r="A243" s="81" t="s">
        <v>555</v>
      </c>
      <c r="J243" s="66" t="s">
        <v>595</v>
      </c>
      <c r="K243" t="s">
        <v>569</v>
      </c>
      <c r="L243" s="85" t="s">
        <v>2</v>
      </c>
      <c r="M243" s="85" t="s">
        <v>38</v>
      </c>
      <c r="N243" s="85" t="s">
        <v>35</v>
      </c>
      <c r="O243" s="85" t="s">
        <v>2608</v>
      </c>
      <c r="P243" s="85">
        <v>0</v>
      </c>
      <c r="Q243" s="85">
        <v>0</v>
      </c>
      <c r="R243" s="85">
        <v>0</v>
      </c>
      <c r="S243" s="85">
        <v>0</v>
      </c>
      <c r="T243" s="85">
        <v>0</v>
      </c>
      <c r="U243" s="85">
        <v>0</v>
      </c>
      <c r="V243" s="85">
        <v>0</v>
      </c>
      <c r="W243" s="85">
        <v>0</v>
      </c>
      <c r="X243" s="85">
        <v>0</v>
      </c>
      <c r="Y243" s="85">
        <v>0</v>
      </c>
      <c r="Z243" s="85">
        <v>1</v>
      </c>
      <c r="AA243" s="85">
        <v>1</v>
      </c>
      <c r="AB243" s="85">
        <v>1</v>
      </c>
      <c r="AC243" s="85">
        <v>1</v>
      </c>
      <c r="AD243" s="85">
        <v>1</v>
      </c>
      <c r="AE243" s="85">
        <v>1</v>
      </c>
      <c r="AF243" s="85">
        <v>1</v>
      </c>
      <c r="AG243" s="85">
        <v>1</v>
      </c>
      <c r="AH243" s="85">
        <v>1</v>
      </c>
      <c r="AI243" s="85">
        <v>1</v>
      </c>
      <c r="AJ243" s="85">
        <v>1</v>
      </c>
      <c r="AK243" s="85">
        <v>1</v>
      </c>
      <c r="AL243" s="85">
        <v>1</v>
      </c>
      <c r="AM243" s="85">
        <v>1</v>
      </c>
      <c r="AN243" s="85">
        <v>1</v>
      </c>
      <c r="AO243" s="85">
        <v>1</v>
      </c>
      <c r="AP243" s="85">
        <v>1</v>
      </c>
      <c r="AQ243" s="85">
        <v>1</v>
      </c>
      <c r="AR243" s="85">
        <v>1</v>
      </c>
      <c r="AS243" s="85">
        <v>1</v>
      </c>
      <c r="AT243" s="85">
        <v>1</v>
      </c>
      <c r="AU243" s="85">
        <v>1</v>
      </c>
      <c r="AV243" s="85">
        <v>1</v>
      </c>
      <c r="AW243" s="85">
        <v>1</v>
      </c>
      <c r="AX243" s="85">
        <v>1</v>
      </c>
      <c r="AY243" s="85">
        <v>1</v>
      </c>
      <c r="AZ243" s="85">
        <v>1</v>
      </c>
      <c r="BA243" s="85">
        <v>1</v>
      </c>
      <c r="BB243" s="85">
        <v>1</v>
      </c>
      <c r="BC243" s="85">
        <v>1</v>
      </c>
      <c r="BD243" s="85">
        <v>1</v>
      </c>
      <c r="BE243" s="85">
        <v>1</v>
      </c>
      <c r="BF243" s="85">
        <v>1</v>
      </c>
      <c r="BG243" s="85">
        <v>1</v>
      </c>
      <c r="BH243" s="85">
        <v>1</v>
      </c>
      <c r="BI243" s="85">
        <v>1</v>
      </c>
      <c r="BJ243" s="85">
        <v>1</v>
      </c>
      <c r="BK243" s="85">
        <v>1</v>
      </c>
      <c r="BL243" s="85">
        <v>1</v>
      </c>
      <c r="BM243" s="85">
        <v>1</v>
      </c>
      <c r="BN243" s="85">
        <v>1</v>
      </c>
      <c r="BO243" s="85">
        <v>1</v>
      </c>
      <c r="BP243" s="85">
        <v>1</v>
      </c>
      <c r="BQ243" s="85">
        <v>1</v>
      </c>
      <c r="BR243" s="85">
        <v>1</v>
      </c>
      <c r="BS243" s="85">
        <v>1</v>
      </c>
      <c r="BT243" s="85">
        <v>1</v>
      </c>
      <c r="BU243" s="85">
        <v>1</v>
      </c>
      <c r="BV243" s="85">
        <v>1</v>
      </c>
      <c r="BW243" s="85">
        <v>1</v>
      </c>
      <c r="BX243" s="85">
        <v>1</v>
      </c>
      <c r="BY243" s="85">
        <v>1</v>
      </c>
      <c r="BZ243" s="85">
        <v>1</v>
      </c>
    </row>
    <row r="244" spans="1:78">
      <c r="A244" s="81" t="s">
        <v>555</v>
      </c>
      <c r="J244" s="66" t="s">
        <v>596</v>
      </c>
      <c r="K244" t="s">
        <v>570</v>
      </c>
      <c r="L244" s="85" t="s">
        <v>2</v>
      </c>
      <c r="M244" s="85" t="s">
        <v>38</v>
      </c>
      <c r="N244" s="85" t="s">
        <v>35</v>
      </c>
      <c r="O244" s="85" t="s">
        <v>2608</v>
      </c>
      <c r="P244" s="85">
        <v>0</v>
      </c>
      <c r="Q244" s="85">
        <v>0</v>
      </c>
      <c r="R244" s="85">
        <v>0</v>
      </c>
      <c r="S244" s="85">
        <v>0</v>
      </c>
      <c r="T244" s="85">
        <v>0</v>
      </c>
      <c r="U244" s="85">
        <v>0</v>
      </c>
      <c r="V244" s="85">
        <v>0</v>
      </c>
      <c r="W244" s="85">
        <v>0</v>
      </c>
      <c r="X244" s="85">
        <v>0</v>
      </c>
      <c r="Y244" s="85">
        <v>0</v>
      </c>
      <c r="Z244" s="85">
        <v>0</v>
      </c>
      <c r="AA244" s="85">
        <v>1</v>
      </c>
      <c r="AB244" s="85">
        <v>1</v>
      </c>
      <c r="AC244" s="85">
        <v>1</v>
      </c>
      <c r="AD244" s="85">
        <v>1</v>
      </c>
      <c r="AE244" s="85">
        <v>1</v>
      </c>
      <c r="AF244" s="85">
        <v>1</v>
      </c>
      <c r="AG244" s="85">
        <v>1</v>
      </c>
      <c r="AH244" s="85">
        <v>1</v>
      </c>
      <c r="AI244" s="85">
        <v>1</v>
      </c>
      <c r="AJ244" s="85">
        <v>1</v>
      </c>
      <c r="AK244" s="85">
        <v>1</v>
      </c>
      <c r="AL244" s="85">
        <v>1</v>
      </c>
      <c r="AM244" s="85">
        <v>1</v>
      </c>
      <c r="AN244" s="85">
        <v>1</v>
      </c>
      <c r="AO244" s="85">
        <v>1</v>
      </c>
      <c r="AP244" s="85">
        <v>1</v>
      </c>
      <c r="AQ244" s="85">
        <v>1</v>
      </c>
      <c r="AR244" s="85">
        <v>1</v>
      </c>
      <c r="AS244" s="85">
        <v>1</v>
      </c>
      <c r="AT244" s="85">
        <v>1</v>
      </c>
      <c r="AU244" s="85">
        <v>1</v>
      </c>
      <c r="AV244" s="85">
        <v>1</v>
      </c>
      <c r="AW244" s="85">
        <v>1</v>
      </c>
      <c r="AX244" s="85">
        <v>1</v>
      </c>
      <c r="AY244" s="85">
        <v>1</v>
      </c>
      <c r="AZ244" s="85">
        <v>1</v>
      </c>
      <c r="BA244" s="85">
        <v>1</v>
      </c>
      <c r="BB244" s="85">
        <v>1</v>
      </c>
      <c r="BC244" s="85">
        <v>1</v>
      </c>
      <c r="BD244" s="85">
        <v>1</v>
      </c>
      <c r="BE244" s="85">
        <v>1</v>
      </c>
      <c r="BF244" s="85">
        <v>1</v>
      </c>
      <c r="BG244" s="85">
        <v>1</v>
      </c>
      <c r="BH244" s="85">
        <v>1</v>
      </c>
      <c r="BI244" s="85">
        <v>1</v>
      </c>
      <c r="BJ244" s="85">
        <v>1</v>
      </c>
      <c r="BK244" s="85">
        <v>1</v>
      </c>
      <c r="BL244" s="85">
        <v>1</v>
      </c>
      <c r="BM244" s="85">
        <v>1</v>
      </c>
      <c r="BN244" s="85">
        <v>1</v>
      </c>
      <c r="BO244" s="85">
        <v>1</v>
      </c>
      <c r="BP244" s="85">
        <v>1</v>
      </c>
      <c r="BQ244" s="85">
        <v>1</v>
      </c>
      <c r="BR244" s="85">
        <v>1</v>
      </c>
      <c r="BS244" s="85">
        <v>1</v>
      </c>
      <c r="BT244" s="85">
        <v>1</v>
      </c>
      <c r="BU244" s="85">
        <v>1</v>
      </c>
      <c r="BV244" s="85">
        <v>1</v>
      </c>
      <c r="BW244" s="85">
        <v>1</v>
      </c>
      <c r="BX244" s="85">
        <v>1</v>
      </c>
      <c r="BY244" s="85">
        <v>1</v>
      </c>
      <c r="BZ244" s="85">
        <v>1</v>
      </c>
    </row>
    <row r="245" spans="1:78">
      <c r="A245" s="81" t="s">
        <v>555</v>
      </c>
      <c r="J245" s="66" t="s">
        <v>597</v>
      </c>
      <c r="K245" t="s">
        <v>571</v>
      </c>
      <c r="L245" s="85" t="s">
        <v>2</v>
      </c>
      <c r="M245" s="85" t="s">
        <v>38</v>
      </c>
      <c r="N245" s="85" t="s">
        <v>35</v>
      </c>
      <c r="O245" s="85" t="s">
        <v>2608</v>
      </c>
      <c r="P245" s="85">
        <v>0</v>
      </c>
      <c r="Q245" s="85">
        <v>0</v>
      </c>
      <c r="R245" s="85">
        <v>0</v>
      </c>
      <c r="S245" s="85">
        <v>0</v>
      </c>
      <c r="T245" s="85">
        <v>0</v>
      </c>
      <c r="U245" s="85">
        <v>0</v>
      </c>
      <c r="V245" s="85">
        <v>0</v>
      </c>
      <c r="W245" s="85">
        <v>0</v>
      </c>
      <c r="X245" s="85">
        <v>0</v>
      </c>
      <c r="Y245" s="85">
        <v>0</v>
      </c>
      <c r="Z245" s="85">
        <v>0</v>
      </c>
      <c r="AA245" s="85">
        <v>0</v>
      </c>
      <c r="AB245" s="85">
        <v>0</v>
      </c>
      <c r="AC245" s="85">
        <v>0</v>
      </c>
      <c r="AD245" s="85">
        <v>0</v>
      </c>
      <c r="AE245" s="85">
        <v>0</v>
      </c>
      <c r="AF245" s="85">
        <v>0</v>
      </c>
      <c r="AG245" s="85">
        <v>0</v>
      </c>
      <c r="AH245" s="85">
        <v>0</v>
      </c>
      <c r="AI245" s="85">
        <v>0</v>
      </c>
      <c r="AJ245" s="85">
        <v>0</v>
      </c>
      <c r="AK245" s="85">
        <v>0</v>
      </c>
      <c r="AL245" s="85">
        <v>0</v>
      </c>
      <c r="AM245" s="85">
        <v>0</v>
      </c>
      <c r="AN245" s="85">
        <v>1</v>
      </c>
      <c r="AO245" s="85">
        <v>1</v>
      </c>
      <c r="AP245" s="85">
        <v>1</v>
      </c>
      <c r="AQ245" s="85">
        <v>1</v>
      </c>
      <c r="AR245" s="85">
        <v>1</v>
      </c>
      <c r="AS245" s="85">
        <v>1</v>
      </c>
      <c r="AT245" s="85">
        <v>1</v>
      </c>
      <c r="AU245" s="85">
        <v>1</v>
      </c>
      <c r="AV245" s="85">
        <v>1</v>
      </c>
      <c r="AW245" s="85">
        <v>1</v>
      </c>
      <c r="AX245" s="85">
        <v>1</v>
      </c>
      <c r="AY245" s="85">
        <v>1</v>
      </c>
      <c r="AZ245" s="85">
        <v>1</v>
      </c>
      <c r="BA245" s="85">
        <v>1</v>
      </c>
      <c r="BB245" s="85">
        <v>1</v>
      </c>
      <c r="BC245" s="85">
        <v>1</v>
      </c>
      <c r="BD245" s="85">
        <v>1</v>
      </c>
      <c r="BE245" s="85">
        <v>1</v>
      </c>
      <c r="BF245" s="85">
        <v>1</v>
      </c>
      <c r="BG245" s="85">
        <v>1</v>
      </c>
      <c r="BH245" s="85">
        <v>1</v>
      </c>
      <c r="BI245" s="85">
        <v>1</v>
      </c>
      <c r="BJ245" s="85">
        <v>1</v>
      </c>
      <c r="BK245" s="85">
        <v>1</v>
      </c>
      <c r="BL245" s="85">
        <v>1</v>
      </c>
      <c r="BM245" s="85">
        <v>1</v>
      </c>
      <c r="BN245" s="85">
        <v>1</v>
      </c>
      <c r="BO245" s="85">
        <v>1</v>
      </c>
      <c r="BP245" s="85">
        <v>1</v>
      </c>
      <c r="BQ245" s="85">
        <v>1</v>
      </c>
      <c r="BR245" s="85">
        <v>1</v>
      </c>
      <c r="BS245" s="85">
        <v>1</v>
      </c>
      <c r="BT245" s="85">
        <v>1</v>
      </c>
      <c r="BU245" s="85">
        <v>1</v>
      </c>
      <c r="BV245" s="85">
        <v>1</v>
      </c>
      <c r="BW245" s="85">
        <v>1</v>
      </c>
      <c r="BX245" s="85">
        <v>1</v>
      </c>
      <c r="BY245" s="85">
        <v>1</v>
      </c>
      <c r="BZ245" s="85">
        <v>1</v>
      </c>
    </row>
    <row r="246" spans="1:78">
      <c r="A246" s="81" t="s">
        <v>555</v>
      </c>
      <c r="J246" s="66" t="s">
        <v>598</v>
      </c>
      <c r="K246" t="s">
        <v>573</v>
      </c>
      <c r="L246" s="85" t="s">
        <v>2</v>
      </c>
      <c r="M246" s="85" t="s">
        <v>38</v>
      </c>
      <c r="N246" s="85" t="s">
        <v>35</v>
      </c>
      <c r="O246" s="85" t="s">
        <v>2608</v>
      </c>
      <c r="P246" s="85">
        <v>0</v>
      </c>
      <c r="Q246" s="85">
        <v>0</v>
      </c>
      <c r="R246" s="85">
        <v>0</v>
      </c>
      <c r="S246" s="85">
        <v>0</v>
      </c>
      <c r="T246" s="85">
        <v>0</v>
      </c>
      <c r="U246" s="85">
        <v>0</v>
      </c>
      <c r="V246" s="85">
        <v>0</v>
      </c>
      <c r="W246" s="85">
        <v>0</v>
      </c>
      <c r="X246" s="85">
        <v>0</v>
      </c>
      <c r="Y246" s="85">
        <v>0</v>
      </c>
      <c r="Z246" s="85">
        <v>0</v>
      </c>
      <c r="AA246" s="85">
        <v>0</v>
      </c>
      <c r="AB246" s="85">
        <v>0</v>
      </c>
      <c r="AC246" s="85">
        <v>0</v>
      </c>
      <c r="AD246" s="85">
        <v>0</v>
      </c>
      <c r="AE246" s="85">
        <v>1</v>
      </c>
      <c r="AF246" s="85">
        <v>1</v>
      </c>
      <c r="AG246" s="85">
        <v>1</v>
      </c>
      <c r="AH246" s="85">
        <v>1</v>
      </c>
      <c r="AI246" s="85">
        <v>1</v>
      </c>
      <c r="AJ246" s="85">
        <v>1</v>
      </c>
      <c r="AK246" s="85">
        <v>1</v>
      </c>
      <c r="AL246" s="85">
        <v>1</v>
      </c>
      <c r="AM246" s="85">
        <v>1</v>
      </c>
      <c r="AN246" s="85">
        <v>1</v>
      </c>
      <c r="AO246" s="85">
        <v>1</v>
      </c>
      <c r="AP246" s="85">
        <v>1</v>
      </c>
      <c r="AQ246" s="85">
        <v>1</v>
      </c>
      <c r="AR246" s="85">
        <v>1</v>
      </c>
      <c r="AS246" s="85">
        <v>1</v>
      </c>
      <c r="AT246" s="85">
        <v>1</v>
      </c>
      <c r="AU246" s="85">
        <v>1</v>
      </c>
      <c r="AV246" s="85">
        <v>1</v>
      </c>
      <c r="AW246" s="85">
        <v>1</v>
      </c>
      <c r="AX246" s="85">
        <v>1</v>
      </c>
      <c r="AY246" s="85">
        <v>1</v>
      </c>
      <c r="AZ246" s="85">
        <v>1</v>
      </c>
      <c r="BA246" s="85">
        <v>1</v>
      </c>
      <c r="BB246" s="85">
        <v>1</v>
      </c>
      <c r="BC246" s="85">
        <v>1</v>
      </c>
      <c r="BD246" s="85">
        <v>1</v>
      </c>
      <c r="BE246" s="85">
        <v>1</v>
      </c>
      <c r="BF246" s="85">
        <v>1</v>
      </c>
      <c r="BG246" s="85">
        <v>1</v>
      </c>
      <c r="BH246" s="85">
        <v>1</v>
      </c>
      <c r="BI246" s="85">
        <v>1</v>
      </c>
      <c r="BJ246" s="85">
        <v>1</v>
      </c>
      <c r="BK246" s="85">
        <v>1</v>
      </c>
      <c r="BL246" s="85">
        <v>1</v>
      </c>
      <c r="BM246" s="85">
        <v>1</v>
      </c>
      <c r="BN246" s="85">
        <v>1</v>
      </c>
      <c r="BO246" s="85">
        <v>1</v>
      </c>
      <c r="BP246" s="85">
        <v>1</v>
      </c>
      <c r="BQ246" s="85">
        <v>1</v>
      </c>
      <c r="BR246" s="85">
        <v>1</v>
      </c>
      <c r="BS246" s="85">
        <v>1</v>
      </c>
      <c r="BT246" s="85">
        <v>1</v>
      </c>
      <c r="BU246" s="85">
        <v>1</v>
      </c>
      <c r="BV246" s="85">
        <v>1</v>
      </c>
      <c r="BW246" s="85">
        <v>1</v>
      </c>
      <c r="BX246" s="85">
        <v>1</v>
      </c>
      <c r="BY246" s="85">
        <v>1</v>
      </c>
      <c r="BZ246" s="85">
        <v>1</v>
      </c>
    </row>
    <row r="247" spans="1:78">
      <c r="A247" s="81" t="s">
        <v>555</v>
      </c>
      <c r="J247" s="66" t="s">
        <v>599</v>
      </c>
      <c r="K247" t="s">
        <v>574</v>
      </c>
      <c r="L247" s="85" t="s">
        <v>2</v>
      </c>
      <c r="M247" s="85" t="s">
        <v>38</v>
      </c>
      <c r="N247" s="85" t="s">
        <v>35</v>
      </c>
      <c r="O247" s="85" t="s">
        <v>2608</v>
      </c>
      <c r="P247" s="85">
        <v>0</v>
      </c>
      <c r="Q247" s="85">
        <v>0</v>
      </c>
      <c r="R247" s="85">
        <v>0</v>
      </c>
      <c r="S247" s="85">
        <v>0</v>
      </c>
      <c r="T247" s="85">
        <v>0</v>
      </c>
      <c r="U247" s="85">
        <v>0</v>
      </c>
      <c r="V247" s="85">
        <v>0</v>
      </c>
      <c r="W247" s="85">
        <v>0</v>
      </c>
      <c r="X247" s="85">
        <v>0</v>
      </c>
      <c r="Y247" s="85">
        <v>0</v>
      </c>
      <c r="Z247" s="85">
        <v>0</v>
      </c>
      <c r="AA247" s="85">
        <v>0</v>
      </c>
      <c r="AB247" s="85">
        <v>0</v>
      </c>
      <c r="AC247" s="85">
        <v>0</v>
      </c>
      <c r="AD247" s="85">
        <v>0</v>
      </c>
      <c r="AE247" s="85">
        <v>0</v>
      </c>
      <c r="AF247" s="85">
        <v>1</v>
      </c>
      <c r="AG247" s="85">
        <v>1</v>
      </c>
      <c r="AH247" s="85">
        <v>1</v>
      </c>
      <c r="AI247" s="85">
        <v>1</v>
      </c>
      <c r="AJ247" s="85">
        <v>1</v>
      </c>
      <c r="AK247" s="85">
        <v>1</v>
      </c>
      <c r="AL247" s="85">
        <v>1</v>
      </c>
      <c r="AM247" s="85">
        <v>1</v>
      </c>
      <c r="AN247" s="85">
        <v>1</v>
      </c>
      <c r="AO247" s="85">
        <v>1</v>
      </c>
      <c r="AP247" s="85">
        <v>1</v>
      </c>
      <c r="AQ247" s="85">
        <v>1</v>
      </c>
      <c r="AR247" s="85">
        <v>1</v>
      </c>
      <c r="AS247" s="85">
        <v>1</v>
      </c>
      <c r="AT247" s="85">
        <v>1</v>
      </c>
      <c r="AU247" s="85">
        <v>1</v>
      </c>
      <c r="AV247" s="85">
        <v>1</v>
      </c>
      <c r="AW247" s="85">
        <v>1</v>
      </c>
      <c r="AX247" s="85">
        <v>1</v>
      </c>
      <c r="AY247" s="85">
        <v>1</v>
      </c>
      <c r="AZ247" s="85">
        <v>1</v>
      </c>
      <c r="BA247" s="85">
        <v>1</v>
      </c>
      <c r="BB247" s="85">
        <v>1</v>
      </c>
      <c r="BC247" s="85">
        <v>1</v>
      </c>
      <c r="BD247" s="85">
        <v>1</v>
      </c>
      <c r="BE247" s="85">
        <v>1</v>
      </c>
      <c r="BF247" s="85">
        <v>1</v>
      </c>
      <c r="BG247" s="85">
        <v>1</v>
      </c>
      <c r="BH247" s="85">
        <v>1</v>
      </c>
      <c r="BI247" s="85">
        <v>1</v>
      </c>
      <c r="BJ247" s="85">
        <v>1</v>
      </c>
      <c r="BK247" s="85">
        <v>1</v>
      </c>
      <c r="BL247" s="85">
        <v>1</v>
      </c>
      <c r="BM247" s="85">
        <v>1</v>
      </c>
      <c r="BN247" s="85">
        <v>1</v>
      </c>
      <c r="BO247" s="85">
        <v>1</v>
      </c>
      <c r="BP247" s="85">
        <v>1</v>
      </c>
      <c r="BQ247" s="85">
        <v>1</v>
      </c>
      <c r="BR247" s="85">
        <v>1</v>
      </c>
      <c r="BS247" s="85">
        <v>1</v>
      </c>
      <c r="BT247" s="85">
        <v>1</v>
      </c>
      <c r="BU247" s="85">
        <v>1</v>
      </c>
      <c r="BV247" s="85">
        <v>1</v>
      </c>
      <c r="BW247" s="85">
        <v>1</v>
      </c>
      <c r="BX247" s="85">
        <v>1</v>
      </c>
      <c r="BY247" s="85">
        <v>1</v>
      </c>
      <c r="BZ247" s="85">
        <v>1</v>
      </c>
    </row>
    <row r="248" spans="1:78">
      <c r="A248" s="81" t="s">
        <v>555</v>
      </c>
      <c r="J248" s="66" t="s">
        <v>600</v>
      </c>
      <c r="K248" t="s">
        <v>576</v>
      </c>
      <c r="L248" s="85" t="s">
        <v>2</v>
      </c>
      <c r="M248" s="85" t="s">
        <v>38</v>
      </c>
      <c r="N248" s="85" t="s">
        <v>35</v>
      </c>
      <c r="O248" s="85" t="s">
        <v>2608</v>
      </c>
      <c r="P248" s="85">
        <v>0</v>
      </c>
      <c r="Q248" s="85">
        <v>0</v>
      </c>
      <c r="R248" s="85">
        <v>0</v>
      </c>
      <c r="S248" s="85">
        <v>0</v>
      </c>
      <c r="T248" s="85">
        <v>0</v>
      </c>
      <c r="U248" s="85">
        <v>0</v>
      </c>
      <c r="V248" s="85">
        <v>0</v>
      </c>
      <c r="W248" s="85">
        <v>0</v>
      </c>
      <c r="X248" s="85">
        <v>0</v>
      </c>
      <c r="Y248" s="85">
        <v>0</v>
      </c>
      <c r="Z248" s="85">
        <v>0</v>
      </c>
      <c r="AA248" s="85">
        <v>0</v>
      </c>
      <c r="AB248" s="85">
        <v>0</v>
      </c>
      <c r="AC248" s="85">
        <v>0</v>
      </c>
      <c r="AD248" s="85">
        <v>0</v>
      </c>
      <c r="AE248" s="85">
        <v>0</v>
      </c>
      <c r="AF248" s="85">
        <v>0</v>
      </c>
      <c r="AG248" s="85">
        <v>1</v>
      </c>
      <c r="AH248" s="85">
        <v>1</v>
      </c>
      <c r="AI248" s="85">
        <v>1</v>
      </c>
      <c r="AJ248" s="85">
        <v>1</v>
      </c>
      <c r="AK248" s="85">
        <v>1</v>
      </c>
      <c r="AL248" s="85">
        <v>1</v>
      </c>
      <c r="AM248" s="85">
        <v>1</v>
      </c>
      <c r="AN248" s="85">
        <v>1</v>
      </c>
      <c r="AO248" s="85">
        <v>1</v>
      </c>
      <c r="AP248" s="85">
        <v>1</v>
      </c>
      <c r="AQ248" s="85">
        <v>1</v>
      </c>
      <c r="AR248" s="85">
        <v>1</v>
      </c>
      <c r="AS248" s="85">
        <v>1</v>
      </c>
      <c r="AT248" s="85">
        <v>1</v>
      </c>
      <c r="AU248" s="85">
        <v>1</v>
      </c>
      <c r="AV248" s="85">
        <v>1</v>
      </c>
      <c r="AW248" s="85">
        <v>1</v>
      </c>
      <c r="AX248" s="85">
        <v>1</v>
      </c>
      <c r="AY248" s="85">
        <v>1</v>
      </c>
      <c r="AZ248" s="85">
        <v>1</v>
      </c>
      <c r="BA248" s="85">
        <v>1</v>
      </c>
      <c r="BB248" s="85">
        <v>1</v>
      </c>
      <c r="BC248" s="85">
        <v>1</v>
      </c>
      <c r="BD248" s="85">
        <v>1</v>
      </c>
      <c r="BE248" s="85">
        <v>1</v>
      </c>
      <c r="BF248" s="85">
        <v>1</v>
      </c>
      <c r="BG248" s="85">
        <v>1</v>
      </c>
      <c r="BH248" s="85">
        <v>1</v>
      </c>
      <c r="BI248" s="85">
        <v>1</v>
      </c>
      <c r="BJ248" s="85">
        <v>1</v>
      </c>
      <c r="BK248" s="85">
        <v>1</v>
      </c>
      <c r="BL248" s="85">
        <v>1</v>
      </c>
      <c r="BM248" s="85">
        <v>1</v>
      </c>
      <c r="BN248" s="85">
        <v>1</v>
      </c>
      <c r="BO248" s="85">
        <v>1</v>
      </c>
      <c r="BP248" s="85">
        <v>1</v>
      </c>
      <c r="BQ248" s="85">
        <v>1</v>
      </c>
      <c r="BR248" s="85">
        <v>1</v>
      </c>
      <c r="BS248" s="85">
        <v>1</v>
      </c>
      <c r="BT248" s="85">
        <v>1</v>
      </c>
      <c r="BU248" s="85">
        <v>1</v>
      </c>
      <c r="BV248" s="85">
        <v>1</v>
      </c>
      <c r="BW248" s="85">
        <v>1</v>
      </c>
      <c r="BX248" s="85">
        <v>1</v>
      </c>
      <c r="BY248" s="85">
        <v>1</v>
      </c>
      <c r="BZ248" s="85">
        <v>1</v>
      </c>
    </row>
    <row r="249" spans="1:78">
      <c r="A249" s="81" t="s">
        <v>555</v>
      </c>
      <c r="J249" s="66" t="s">
        <v>601</v>
      </c>
      <c r="K249" t="s">
        <v>577</v>
      </c>
      <c r="L249" s="85" t="s">
        <v>2</v>
      </c>
      <c r="M249" s="85" t="s">
        <v>38</v>
      </c>
      <c r="N249" s="85" t="s">
        <v>35</v>
      </c>
      <c r="O249" s="85" t="s">
        <v>2608</v>
      </c>
      <c r="P249" s="85">
        <v>0</v>
      </c>
      <c r="Q249" s="85">
        <v>0</v>
      </c>
      <c r="R249" s="85">
        <v>0</v>
      </c>
      <c r="S249" s="85">
        <v>0</v>
      </c>
      <c r="T249" s="85">
        <v>0</v>
      </c>
      <c r="U249" s="85">
        <v>0</v>
      </c>
      <c r="V249" s="85">
        <v>1</v>
      </c>
      <c r="W249" s="85">
        <v>1</v>
      </c>
      <c r="X249" s="85">
        <v>1</v>
      </c>
      <c r="Y249" s="85">
        <v>1</v>
      </c>
      <c r="Z249" s="85">
        <v>1</v>
      </c>
      <c r="AA249" s="85">
        <v>1</v>
      </c>
      <c r="AB249" s="85">
        <v>1</v>
      </c>
      <c r="AC249" s="85">
        <v>1</v>
      </c>
      <c r="AD249" s="85">
        <v>1</v>
      </c>
      <c r="AE249" s="85">
        <v>1</v>
      </c>
      <c r="AF249" s="85">
        <v>1</v>
      </c>
      <c r="AG249" s="85">
        <v>1</v>
      </c>
      <c r="AH249" s="85">
        <v>1</v>
      </c>
      <c r="AI249" s="85">
        <v>1</v>
      </c>
      <c r="AJ249" s="85">
        <v>1</v>
      </c>
      <c r="AK249" s="85">
        <v>1</v>
      </c>
      <c r="AL249" s="85">
        <v>1</v>
      </c>
      <c r="AM249" s="85">
        <v>1</v>
      </c>
      <c r="AN249" s="85">
        <v>1</v>
      </c>
      <c r="AO249" s="85">
        <v>1</v>
      </c>
      <c r="AP249" s="85">
        <v>1</v>
      </c>
      <c r="AQ249" s="85">
        <v>1</v>
      </c>
      <c r="AR249" s="85">
        <v>1</v>
      </c>
      <c r="AS249" s="85">
        <v>1</v>
      </c>
      <c r="AT249" s="85">
        <v>1</v>
      </c>
      <c r="AU249" s="85">
        <v>1</v>
      </c>
      <c r="AV249" s="85">
        <v>1</v>
      </c>
      <c r="AW249" s="85">
        <v>1</v>
      </c>
      <c r="AX249" s="85">
        <v>1</v>
      </c>
      <c r="AY249" s="85">
        <v>1</v>
      </c>
      <c r="AZ249" s="85">
        <v>1</v>
      </c>
      <c r="BA249" s="85">
        <v>1</v>
      </c>
      <c r="BB249" s="85">
        <v>1</v>
      </c>
      <c r="BC249" s="85">
        <v>1</v>
      </c>
      <c r="BD249" s="85">
        <v>1</v>
      </c>
      <c r="BE249" s="85">
        <v>1</v>
      </c>
      <c r="BF249" s="85">
        <v>1</v>
      </c>
      <c r="BG249" s="85">
        <v>1</v>
      </c>
      <c r="BH249" s="85">
        <v>1</v>
      </c>
      <c r="BI249" s="85">
        <v>1</v>
      </c>
      <c r="BJ249" s="85">
        <v>1</v>
      </c>
      <c r="BK249" s="85">
        <v>1</v>
      </c>
      <c r="BL249" s="85">
        <v>1</v>
      </c>
      <c r="BM249" s="85">
        <v>1</v>
      </c>
      <c r="BN249" s="85">
        <v>1</v>
      </c>
      <c r="BO249" s="85">
        <v>1</v>
      </c>
      <c r="BP249" s="85">
        <v>1</v>
      </c>
      <c r="BQ249" s="85">
        <v>1</v>
      </c>
      <c r="BR249" s="85">
        <v>1</v>
      </c>
      <c r="BS249" s="85">
        <v>1</v>
      </c>
      <c r="BT249" s="85">
        <v>1</v>
      </c>
      <c r="BU249" s="85">
        <v>1</v>
      </c>
      <c r="BV249" s="85">
        <v>1</v>
      </c>
      <c r="BW249" s="85">
        <v>1</v>
      </c>
      <c r="BX249" s="85">
        <v>1</v>
      </c>
      <c r="BY249" s="85">
        <v>1</v>
      </c>
      <c r="BZ249" s="85">
        <v>1</v>
      </c>
    </row>
    <row r="250" spans="1:78">
      <c r="A250" s="81" t="s">
        <v>555</v>
      </c>
      <c r="J250" s="66" t="s">
        <v>602</v>
      </c>
      <c r="K250" t="s">
        <v>582</v>
      </c>
      <c r="L250" s="85" t="s">
        <v>2</v>
      </c>
      <c r="M250" s="85" t="s">
        <v>38</v>
      </c>
      <c r="N250" s="85" t="s">
        <v>35</v>
      </c>
      <c r="O250" s="85" t="s">
        <v>2608</v>
      </c>
      <c r="P250" s="85">
        <v>0</v>
      </c>
      <c r="Q250" s="85">
        <v>0</v>
      </c>
      <c r="R250" s="85">
        <v>1</v>
      </c>
      <c r="S250" s="85">
        <v>1</v>
      </c>
      <c r="T250" s="85">
        <v>1</v>
      </c>
      <c r="U250" s="85">
        <v>1</v>
      </c>
      <c r="V250" s="85">
        <v>1</v>
      </c>
      <c r="W250" s="85">
        <v>1</v>
      </c>
      <c r="X250" s="85">
        <v>1</v>
      </c>
      <c r="Y250" s="85">
        <v>1</v>
      </c>
      <c r="Z250" s="85">
        <v>1</v>
      </c>
      <c r="AA250" s="85">
        <v>1</v>
      </c>
      <c r="AB250" s="85">
        <v>1</v>
      </c>
      <c r="AC250" s="85">
        <v>1</v>
      </c>
      <c r="AD250" s="85">
        <v>1</v>
      </c>
      <c r="AE250" s="85">
        <v>1</v>
      </c>
      <c r="AF250" s="85">
        <v>1</v>
      </c>
      <c r="AG250" s="85">
        <v>1</v>
      </c>
      <c r="AH250" s="85">
        <v>1</v>
      </c>
      <c r="AI250" s="85">
        <v>1</v>
      </c>
      <c r="AJ250" s="85">
        <v>1</v>
      </c>
      <c r="AK250" s="85">
        <v>1</v>
      </c>
      <c r="AL250" s="85">
        <v>1</v>
      </c>
      <c r="AM250" s="85">
        <v>1</v>
      </c>
      <c r="AN250" s="85">
        <v>1</v>
      </c>
      <c r="AO250" s="85">
        <v>1</v>
      </c>
      <c r="AP250" s="85">
        <v>1</v>
      </c>
      <c r="AQ250" s="85">
        <v>1</v>
      </c>
      <c r="AR250" s="85">
        <v>1</v>
      </c>
      <c r="AS250" s="85">
        <v>1</v>
      </c>
      <c r="AT250" s="85">
        <v>1</v>
      </c>
      <c r="AU250" s="85">
        <v>1</v>
      </c>
      <c r="AV250" s="85">
        <v>1</v>
      </c>
      <c r="AW250" s="85">
        <v>1</v>
      </c>
      <c r="AX250" s="85">
        <v>1</v>
      </c>
      <c r="AY250" s="85">
        <v>1</v>
      </c>
      <c r="AZ250" s="85">
        <v>1</v>
      </c>
      <c r="BA250" s="85">
        <v>1</v>
      </c>
      <c r="BB250" s="85">
        <v>1</v>
      </c>
      <c r="BC250" s="85">
        <v>1</v>
      </c>
      <c r="BD250" s="85">
        <v>1</v>
      </c>
      <c r="BE250" s="85">
        <v>1</v>
      </c>
      <c r="BF250" s="85">
        <v>1</v>
      </c>
      <c r="BG250" s="85">
        <v>1</v>
      </c>
      <c r="BH250" s="85">
        <v>1</v>
      </c>
      <c r="BI250" s="85">
        <v>1</v>
      </c>
      <c r="BJ250" s="85">
        <v>1</v>
      </c>
      <c r="BK250" s="85">
        <v>1</v>
      </c>
      <c r="BL250" s="85">
        <v>1</v>
      </c>
      <c r="BM250" s="85">
        <v>1</v>
      </c>
      <c r="BN250" s="85">
        <v>1</v>
      </c>
      <c r="BO250" s="85">
        <v>1</v>
      </c>
      <c r="BP250" s="85">
        <v>1</v>
      </c>
      <c r="BQ250" s="85">
        <v>1</v>
      </c>
      <c r="BR250" s="85">
        <v>1</v>
      </c>
      <c r="BS250" s="85">
        <v>1</v>
      </c>
      <c r="BT250" s="85">
        <v>1</v>
      </c>
      <c r="BU250" s="85">
        <v>1</v>
      </c>
      <c r="BV250" s="85">
        <v>1</v>
      </c>
      <c r="BW250" s="85">
        <v>1</v>
      </c>
      <c r="BX250" s="85">
        <v>1</v>
      </c>
      <c r="BY250" s="85">
        <v>1</v>
      </c>
      <c r="BZ250" s="85">
        <v>1</v>
      </c>
    </row>
    <row r="251" spans="1:78">
      <c r="A251" s="81" t="s">
        <v>555</v>
      </c>
      <c r="J251" s="66" t="s">
        <v>603</v>
      </c>
      <c r="K251" t="s">
        <v>583</v>
      </c>
      <c r="L251" s="85" t="s">
        <v>2</v>
      </c>
      <c r="M251" s="85" t="s">
        <v>38</v>
      </c>
      <c r="N251" s="85" t="s">
        <v>35</v>
      </c>
      <c r="O251" s="85" t="s">
        <v>2608</v>
      </c>
      <c r="P251" s="85">
        <v>0</v>
      </c>
      <c r="Q251" s="85">
        <v>0</v>
      </c>
      <c r="R251" s="85">
        <v>1</v>
      </c>
      <c r="S251" s="85">
        <v>1</v>
      </c>
      <c r="T251" s="85">
        <v>1</v>
      </c>
      <c r="U251" s="85">
        <v>1</v>
      </c>
      <c r="V251" s="85">
        <v>1</v>
      </c>
      <c r="W251" s="85">
        <v>1</v>
      </c>
      <c r="X251" s="85">
        <v>1</v>
      </c>
      <c r="Y251" s="85">
        <v>1</v>
      </c>
      <c r="Z251" s="85">
        <v>1</v>
      </c>
      <c r="AA251" s="85">
        <v>1</v>
      </c>
      <c r="AB251" s="85">
        <v>1</v>
      </c>
      <c r="AC251" s="85">
        <v>1</v>
      </c>
      <c r="AD251" s="85">
        <v>1</v>
      </c>
      <c r="AE251" s="85">
        <v>1</v>
      </c>
      <c r="AF251" s="85">
        <v>1</v>
      </c>
      <c r="AG251" s="85">
        <v>1</v>
      </c>
      <c r="AH251" s="85">
        <v>1</v>
      </c>
      <c r="AI251" s="85">
        <v>1</v>
      </c>
      <c r="AJ251" s="85">
        <v>1</v>
      </c>
      <c r="AK251" s="85">
        <v>1</v>
      </c>
      <c r="AL251" s="85">
        <v>1</v>
      </c>
      <c r="AM251" s="85">
        <v>1</v>
      </c>
      <c r="AN251" s="85">
        <v>1</v>
      </c>
      <c r="AO251" s="85">
        <v>1</v>
      </c>
      <c r="AP251" s="85">
        <v>1</v>
      </c>
      <c r="AQ251" s="85">
        <v>1</v>
      </c>
      <c r="AR251" s="85">
        <v>1</v>
      </c>
      <c r="AS251" s="85">
        <v>1</v>
      </c>
      <c r="AT251" s="85">
        <v>1</v>
      </c>
      <c r="AU251" s="85">
        <v>1</v>
      </c>
      <c r="AV251" s="85">
        <v>1</v>
      </c>
      <c r="AW251" s="85">
        <v>1</v>
      </c>
      <c r="AX251" s="85">
        <v>1</v>
      </c>
      <c r="AY251" s="85">
        <v>1</v>
      </c>
      <c r="AZ251" s="85">
        <v>1</v>
      </c>
      <c r="BA251" s="85">
        <v>1</v>
      </c>
      <c r="BB251" s="85">
        <v>1</v>
      </c>
      <c r="BC251" s="85">
        <v>1</v>
      </c>
      <c r="BD251" s="85">
        <v>1</v>
      </c>
      <c r="BE251" s="85">
        <v>1</v>
      </c>
      <c r="BF251" s="85">
        <v>1</v>
      </c>
      <c r="BG251" s="85">
        <v>1</v>
      </c>
      <c r="BH251" s="85">
        <v>1</v>
      </c>
      <c r="BI251" s="85">
        <v>1</v>
      </c>
      <c r="BJ251" s="85">
        <v>1</v>
      </c>
      <c r="BK251" s="85">
        <v>1</v>
      </c>
      <c r="BL251" s="85">
        <v>1</v>
      </c>
      <c r="BM251" s="85">
        <v>1</v>
      </c>
      <c r="BN251" s="85">
        <v>1</v>
      </c>
      <c r="BO251" s="85">
        <v>1</v>
      </c>
      <c r="BP251" s="85">
        <v>1</v>
      </c>
      <c r="BQ251" s="85">
        <v>1</v>
      </c>
      <c r="BR251" s="85">
        <v>1</v>
      </c>
      <c r="BS251" s="85">
        <v>1</v>
      </c>
      <c r="BT251" s="85">
        <v>1</v>
      </c>
      <c r="BU251" s="85">
        <v>1</v>
      </c>
      <c r="BV251" s="85">
        <v>1</v>
      </c>
      <c r="BW251" s="85">
        <v>1</v>
      </c>
      <c r="BX251" s="85">
        <v>1</v>
      </c>
      <c r="BY251" s="85">
        <v>1</v>
      </c>
      <c r="BZ251" s="85">
        <v>1</v>
      </c>
    </row>
    <row r="252" spans="1:78">
      <c r="A252" s="81" t="s">
        <v>555</v>
      </c>
      <c r="J252" s="66" t="s">
        <v>604</v>
      </c>
      <c r="K252" t="s">
        <v>584</v>
      </c>
      <c r="L252" s="85" t="s">
        <v>2</v>
      </c>
      <c r="M252" s="85" t="s">
        <v>38</v>
      </c>
      <c r="N252" s="85" t="s">
        <v>35</v>
      </c>
      <c r="O252" s="85" t="s">
        <v>2608</v>
      </c>
      <c r="P252" s="85">
        <v>0</v>
      </c>
      <c r="Q252" s="85">
        <v>0</v>
      </c>
      <c r="R252" s="85">
        <v>1</v>
      </c>
      <c r="S252" s="85">
        <v>1</v>
      </c>
      <c r="T252" s="85">
        <v>1</v>
      </c>
      <c r="U252" s="85">
        <v>1</v>
      </c>
      <c r="V252" s="85">
        <v>1</v>
      </c>
      <c r="W252" s="85">
        <v>1</v>
      </c>
      <c r="X252" s="85">
        <v>1</v>
      </c>
      <c r="Y252" s="85">
        <v>1</v>
      </c>
      <c r="Z252" s="85">
        <v>1</v>
      </c>
      <c r="AA252" s="85">
        <v>1</v>
      </c>
      <c r="AB252" s="85">
        <v>1</v>
      </c>
      <c r="AC252" s="85">
        <v>1</v>
      </c>
      <c r="AD252" s="85">
        <v>1</v>
      </c>
      <c r="AE252" s="85">
        <v>1</v>
      </c>
      <c r="AF252" s="85">
        <v>1</v>
      </c>
      <c r="AG252" s="85">
        <v>1</v>
      </c>
      <c r="AH252" s="85">
        <v>1</v>
      </c>
      <c r="AI252" s="85">
        <v>1</v>
      </c>
      <c r="AJ252" s="85">
        <v>1</v>
      </c>
      <c r="AK252" s="85">
        <v>1</v>
      </c>
      <c r="AL252" s="85">
        <v>1</v>
      </c>
      <c r="AM252" s="85">
        <v>1</v>
      </c>
      <c r="AN252" s="85">
        <v>1</v>
      </c>
      <c r="AO252" s="85">
        <v>1</v>
      </c>
      <c r="AP252" s="85">
        <v>1</v>
      </c>
      <c r="AQ252" s="85">
        <v>1</v>
      </c>
      <c r="AR252" s="85">
        <v>1</v>
      </c>
      <c r="AS252" s="85">
        <v>1</v>
      </c>
      <c r="AT252" s="85">
        <v>1</v>
      </c>
      <c r="AU252" s="85">
        <v>1</v>
      </c>
      <c r="AV252" s="85">
        <v>1</v>
      </c>
      <c r="AW252" s="85">
        <v>1</v>
      </c>
      <c r="AX252" s="85">
        <v>1</v>
      </c>
      <c r="AY252" s="85">
        <v>1</v>
      </c>
      <c r="AZ252" s="85">
        <v>1</v>
      </c>
      <c r="BA252" s="85">
        <v>1</v>
      </c>
      <c r="BB252" s="85">
        <v>1</v>
      </c>
      <c r="BC252" s="85">
        <v>1</v>
      </c>
      <c r="BD252" s="85">
        <v>1</v>
      </c>
      <c r="BE252" s="85">
        <v>1</v>
      </c>
      <c r="BF252" s="85">
        <v>1</v>
      </c>
      <c r="BG252" s="85">
        <v>1</v>
      </c>
      <c r="BH252" s="85">
        <v>1</v>
      </c>
      <c r="BI252" s="85">
        <v>1</v>
      </c>
      <c r="BJ252" s="85">
        <v>1</v>
      </c>
      <c r="BK252" s="85">
        <v>1</v>
      </c>
      <c r="BL252" s="85">
        <v>1</v>
      </c>
      <c r="BM252" s="85">
        <v>1</v>
      </c>
      <c r="BN252" s="85">
        <v>1</v>
      </c>
      <c r="BO252" s="85">
        <v>1</v>
      </c>
      <c r="BP252" s="85">
        <v>1</v>
      </c>
      <c r="BQ252" s="85">
        <v>1</v>
      </c>
      <c r="BR252" s="85">
        <v>1</v>
      </c>
      <c r="BS252" s="85">
        <v>1</v>
      </c>
      <c r="BT252" s="85">
        <v>1</v>
      </c>
      <c r="BU252" s="85">
        <v>1</v>
      </c>
      <c r="BV252" s="85">
        <v>1</v>
      </c>
      <c r="BW252" s="85">
        <v>1</v>
      </c>
      <c r="BX252" s="85">
        <v>1</v>
      </c>
      <c r="BY252" s="85">
        <v>1</v>
      </c>
      <c r="BZ252" s="85">
        <v>1</v>
      </c>
    </row>
    <row r="253" spans="1:78">
      <c r="A253" s="81" t="s">
        <v>555</v>
      </c>
      <c r="J253" s="66" t="s">
        <v>605</v>
      </c>
      <c r="K253" t="s">
        <v>585</v>
      </c>
      <c r="L253" s="85" t="s">
        <v>2</v>
      </c>
      <c r="M253" s="85" t="s">
        <v>38</v>
      </c>
      <c r="N253" s="85" t="s">
        <v>35</v>
      </c>
      <c r="O253" s="85" t="s">
        <v>2608</v>
      </c>
      <c r="P253" s="85">
        <v>0</v>
      </c>
      <c r="Q253" s="85">
        <v>0</v>
      </c>
      <c r="R253" s="85">
        <v>1</v>
      </c>
      <c r="S253" s="85">
        <v>1</v>
      </c>
      <c r="T253" s="85">
        <v>1</v>
      </c>
      <c r="U253" s="85">
        <v>1</v>
      </c>
      <c r="V253" s="85">
        <v>1</v>
      </c>
      <c r="W253" s="85">
        <v>1</v>
      </c>
      <c r="X253" s="85">
        <v>1</v>
      </c>
      <c r="Y253" s="85">
        <v>1</v>
      </c>
      <c r="Z253" s="85">
        <v>1</v>
      </c>
      <c r="AA253" s="85">
        <v>1</v>
      </c>
      <c r="AB253" s="85">
        <v>1</v>
      </c>
      <c r="AC253" s="85">
        <v>1</v>
      </c>
      <c r="AD253" s="85">
        <v>1</v>
      </c>
      <c r="AE253" s="85">
        <v>1</v>
      </c>
      <c r="AF253" s="85">
        <v>1</v>
      </c>
      <c r="AG253" s="85">
        <v>1</v>
      </c>
      <c r="AH253" s="85">
        <v>1</v>
      </c>
      <c r="AI253" s="85">
        <v>1</v>
      </c>
      <c r="AJ253" s="85">
        <v>1</v>
      </c>
      <c r="AK253" s="85">
        <v>1</v>
      </c>
      <c r="AL253" s="85">
        <v>1</v>
      </c>
      <c r="AM253" s="85">
        <v>1</v>
      </c>
      <c r="AN253" s="85">
        <v>1</v>
      </c>
      <c r="AO253" s="85">
        <v>1</v>
      </c>
      <c r="AP253" s="85">
        <v>1</v>
      </c>
      <c r="AQ253" s="85">
        <v>1</v>
      </c>
      <c r="AR253" s="85">
        <v>1</v>
      </c>
      <c r="AS253" s="85">
        <v>1</v>
      </c>
      <c r="AT253" s="85">
        <v>1</v>
      </c>
      <c r="AU253" s="85">
        <v>1</v>
      </c>
      <c r="AV253" s="85">
        <v>1</v>
      </c>
      <c r="AW253" s="85">
        <v>1</v>
      </c>
      <c r="AX253" s="85">
        <v>1</v>
      </c>
      <c r="AY253" s="85">
        <v>1</v>
      </c>
      <c r="AZ253" s="85">
        <v>1</v>
      </c>
      <c r="BA253" s="85">
        <v>1</v>
      </c>
      <c r="BB253" s="85">
        <v>1</v>
      </c>
      <c r="BC253" s="85">
        <v>1</v>
      </c>
      <c r="BD253" s="85">
        <v>1</v>
      </c>
      <c r="BE253" s="85">
        <v>1</v>
      </c>
      <c r="BF253" s="85">
        <v>1</v>
      </c>
      <c r="BG253" s="85">
        <v>1</v>
      </c>
      <c r="BH253" s="85">
        <v>1</v>
      </c>
      <c r="BI253" s="85">
        <v>1</v>
      </c>
      <c r="BJ253" s="85">
        <v>1</v>
      </c>
      <c r="BK253" s="85">
        <v>1</v>
      </c>
      <c r="BL253" s="85">
        <v>1</v>
      </c>
      <c r="BM253" s="85">
        <v>1</v>
      </c>
      <c r="BN253" s="85">
        <v>1</v>
      </c>
      <c r="BO253" s="85">
        <v>1</v>
      </c>
      <c r="BP253" s="85">
        <v>1</v>
      </c>
      <c r="BQ253" s="85">
        <v>1</v>
      </c>
      <c r="BR253" s="85">
        <v>1</v>
      </c>
      <c r="BS253" s="85">
        <v>1</v>
      </c>
      <c r="BT253" s="85">
        <v>1</v>
      </c>
      <c r="BU253" s="85">
        <v>1</v>
      </c>
      <c r="BV253" s="85">
        <v>1</v>
      </c>
      <c r="BW253" s="85">
        <v>1</v>
      </c>
      <c r="BX253" s="85">
        <v>1</v>
      </c>
      <c r="BY253" s="85">
        <v>1</v>
      </c>
      <c r="BZ253" s="85">
        <v>1</v>
      </c>
    </row>
    <row r="254" spans="1:78">
      <c r="A254" s="81" t="s">
        <v>555</v>
      </c>
      <c r="J254" s="66" t="s">
        <v>606</v>
      </c>
      <c r="K254" t="s">
        <v>586</v>
      </c>
      <c r="L254" s="85" t="s">
        <v>2</v>
      </c>
      <c r="M254" s="85" t="s">
        <v>38</v>
      </c>
      <c r="N254" s="85" t="s">
        <v>35</v>
      </c>
      <c r="O254" s="85" t="s">
        <v>2608</v>
      </c>
      <c r="P254" s="85">
        <v>0</v>
      </c>
      <c r="Q254" s="85">
        <v>0</v>
      </c>
      <c r="R254" s="85">
        <v>1</v>
      </c>
      <c r="S254" s="85">
        <v>1</v>
      </c>
      <c r="T254" s="85">
        <v>1</v>
      </c>
      <c r="U254" s="85">
        <v>1</v>
      </c>
      <c r="V254" s="85">
        <v>1</v>
      </c>
      <c r="W254" s="85">
        <v>1</v>
      </c>
      <c r="X254" s="85">
        <v>1</v>
      </c>
      <c r="Y254" s="85">
        <v>1</v>
      </c>
      <c r="Z254" s="85">
        <v>1</v>
      </c>
      <c r="AA254" s="85">
        <v>1</v>
      </c>
      <c r="AB254" s="85">
        <v>1</v>
      </c>
      <c r="AC254" s="85">
        <v>1</v>
      </c>
      <c r="AD254" s="85">
        <v>1</v>
      </c>
      <c r="AE254" s="85">
        <v>1</v>
      </c>
      <c r="AF254" s="85">
        <v>1</v>
      </c>
      <c r="AG254" s="85">
        <v>1</v>
      </c>
      <c r="AH254" s="85">
        <v>1</v>
      </c>
      <c r="AI254" s="85">
        <v>1</v>
      </c>
      <c r="AJ254" s="85">
        <v>1</v>
      </c>
      <c r="AK254" s="85">
        <v>1</v>
      </c>
      <c r="AL254" s="85">
        <v>1</v>
      </c>
      <c r="AM254" s="85">
        <v>1</v>
      </c>
      <c r="AN254" s="85">
        <v>1</v>
      </c>
      <c r="AO254" s="85">
        <v>1</v>
      </c>
      <c r="AP254" s="85">
        <v>1</v>
      </c>
      <c r="AQ254" s="85">
        <v>1</v>
      </c>
      <c r="AR254" s="85">
        <v>1</v>
      </c>
      <c r="AS254" s="85">
        <v>1</v>
      </c>
      <c r="AT254" s="85">
        <v>1</v>
      </c>
      <c r="AU254" s="85">
        <v>1</v>
      </c>
      <c r="AV254" s="85">
        <v>1</v>
      </c>
      <c r="AW254" s="85">
        <v>1</v>
      </c>
      <c r="AX254" s="85">
        <v>1</v>
      </c>
      <c r="AY254" s="85">
        <v>1</v>
      </c>
      <c r="AZ254" s="85">
        <v>1</v>
      </c>
      <c r="BA254" s="85">
        <v>1</v>
      </c>
      <c r="BB254" s="85">
        <v>1</v>
      </c>
      <c r="BC254" s="85">
        <v>1</v>
      </c>
      <c r="BD254" s="85">
        <v>1</v>
      </c>
      <c r="BE254" s="85">
        <v>1</v>
      </c>
      <c r="BF254" s="85">
        <v>1</v>
      </c>
      <c r="BG254" s="85">
        <v>1</v>
      </c>
      <c r="BH254" s="85">
        <v>1</v>
      </c>
      <c r="BI254" s="85">
        <v>1</v>
      </c>
      <c r="BJ254" s="85">
        <v>1</v>
      </c>
      <c r="BK254" s="85">
        <v>1</v>
      </c>
      <c r="BL254" s="85">
        <v>1</v>
      </c>
      <c r="BM254" s="85">
        <v>1</v>
      </c>
      <c r="BN254" s="85">
        <v>1</v>
      </c>
      <c r="BO254" s="85">
        <v>1</v>
      </c>
      <c r="BP254" s="85">
        <v>1</v>
      </c>
      <c r="BQ254" s="85">
        <v>1</v>
      </c>
      <c r="BR254" s="85">
        <v>1</v>
      </c>
      <c r="BS254" s="85">
        <v>1</v>
      </c>
      <c r="BT254" s="85">
        <v>1</v>
      </c>
      <c r="BU254" s="85">
        <v>1</v>
      </c>
      <c r="BV254" s="85">
        <v>1</v>
      </c>
      <c r="BW254" s="85">
        <v>1</v>
      </c>
      <c r="BX254" s="85">
        <v>1</v>
      </c>
      <c r="BY254" s="85">
        <v>1</v>
      </c>
      <c r="BZ254" s="85">
        <v>1</v>
      </c>
    </row>
    <row r="255" spans="1:78">
      <c r="A255" s="81" t="s">
        <v>555</v>
      </c>
      <c r="J255" s="66" t="s">
        <v>608</v>
      </c>
      <c r="K255" t="s">
        <v>587</v>
      </c>
      <c r="L255" s="85" t="s">
        <v>2</v>
      </c>
      <c r="M255" s="85" t="s">
        <v>38</v>
      </c>
      <c r="N255" s="85" t="s">
        <v>35</v>
      </c>
      <c r="O255" s="85" t="s">
        <v>2608</v>
      </c>
      <c r="P255" s="85">
        <v>0</v>
      </c>
      <c r="Q255" s="85">
        <v>0</v>
      </c>
      <c r="R255" s="85">
        <v>1</v>
      </c>
      <c r="S255" s="85">
        <v>1</v>
      </c>
      <c r="T255" s="85">
        <v>1</v>
      </c>
      <c r="U255" s="85">
        <v>1</v>
      </c>
      <c r="V255" s="85">
        <v>1</v>
      </c>
      <c r="W255" s="85">
        <v>1</v>
      </c>
      <c r="X255" s="85">
        <v>1</v>
      </c>
      <c r="Y255" s="85">
        <v>1</v>
      </c>
      <c r="Z255" s="85">
        <v>1</v>
      </c>
      <c r="AA255" s="85">
        <v>1</v>
      </c>
      <c r="AB255" s="85">
        <v>1</v>
      </c>
      <c r="AC255" s="85">
        <v>1</v>
      </c>
      <c r="AD255" s="85">
        <v>1</v>
      </c>
      <c r="AE255" s="85">
        <v>1</v>
      </c>
      <c r="AF255" s="85">
        <v>1</v>
      </c>
      <c r="AG255" s="85">
        <v>1</v>
      </c>
      <c r="AH255" s="85">
        <v>1</v>
      </c>
      <c r="AI255" s="85">
        <v>1</v>
      </c>
      <c r="AJ255" s="85">
        <v>1</v>
      </c>
      <c r="AK255" s="85">
        <v>1</v>
      </c>
      <c r="AL255" s="85">
        <v>1</v>
      </c>
      <c r="AM255" s="85">
        <v>1</v>
      </c>
      <c r="AN255" s="85">
        <v>1</v>
      </c>
      <c r="AO255" s="85">
        <v>1</v>
      </c>
      <c r="AP255" s="85">
        <v>1</v>
      </c>
      <c r="AQ255" s="85">
        <v>1</v>
      </c>
      <c r="AR255" s="85">
        <v>1</v>
      </c>
      <c r="AS255" s="85">
        <v>1</v>
      </c>
      <c r="AT255" s="85">
        <v>1</v>
      </c>
      <c r="AU255" s="85">
        <v>1</v>
      </c>
      <c r="AV255" s="85">
        <v>1</v>
      </c>
      <c r="AW255" s="85">
        <v>1</v>
      </c>
      <c r="AX255" s="85">
        <v>1</v>
      </c>
      <c r="AY255" s="85">
        <v>1</v>
      </c>
      <c r="AZ255" s="85">
        <v>1</v>
      </c>
      <c r="BA255" s="85">
        <v>1</v>
      </c>
      <c r="BB255" s="85">
        <v>1</v>
      </c>
      <c r="BC255" s="85">
        <v>1</v>
      </c>
      <c r="BD255" s="85">
        <v>1</v>
      </c>
      <c r="BE255" s="85">
        <v>1</v>
      </c>
      <c r="BF255" s="85">
        <v>1</v>
      </c>
      <c r="BG255" s="85">
        <v>1</v>
      </c>
      <c r="BH255" s="85">
        <v>1</v>
      </c>
      <c r="BI255" s="85">
        <v>1</v>
      </c>
      <c r="BJ255" s="85">
        <v>1</v>
      </c>
      <c r="BK255" s="85">
        <v>1</v>
      </c>
      <c r="BL255" s="85">
        <v>1</v>
      </c>
      <c r="BM255" s="85">
        <v>1</v>
      </c>
      <c r="BN255" s="85">
        <v>1</v>
      </c>
      <c r="BO255" s="85">
        <v>1</v>
      </c>
      <c r="BP255" s="85">
        <v>1</v>
      </c>
      <c r="BQ255" s="85">
        <v>1</v>
      </c>
      <c r="BR255" s="85">
        <v>1</v>
      </c>
      <c r="BS255" s="85">
        <v>1</v>
      </c>
      <c r="BT255" s="85">
        <v>1</v>
      </c>
      <c r="BU255" s="85">
        <v>1</v>
      </c>
      <c r="BV255" s="85">
        <v>1</v>
      </c>
      <c r="BW255" s="85">
        <v>1</v>
      </c>
      <c r="BX255" s="85">
        <v>1</v>
      </c>
      <c r="BY255" s="85">
        <v>1</v>
      </c>
      <c r="BZ255" s="85">
        <v>1</v>
      </c>
    </row>
    <row r="256" spans="1:78">
      <c r="A256" s="81" t="s">
        <v>555</v>
      </c>
      <c r="J256" s="66" t="s">
        <v>610</v>
      </c>
      <c r="K256" t="s">
        <v>588</v>
      </c>
      <c r="L256" s="85" t="s">
        <v>2</v>
      </c>
      <c r="M256" s="85" t="s">
        <v>38</v>
      </c>
      <c r="N256" s="85" t="s">
        <v>35</v>
      </c>
      <c r="O256" s="85" t="s">
        <v>2608</v>
      </c>
      <c r="P256" s="85">
        <v>0</v>
      </c>
      <c r="Q256" s="85">
        <v>0</v>
      </c>
      <c r="R256" s="85">
        <v>1</v>
      </c>
      <c r="S256" s="85">
        <v>1</v>
      </c>
      <c r="T256" s="85">
        <v>1</v>
      </c>
      <c r="U256" s="85">
        <v>1</v>
      </c>
      <c r="V256" s="85">
        <v>1</v>
      </c>
      <c r="W256" s="85">
        <v>1</v>
      </c>
      <c r="X256" s="85">
        <v>1</v>
      </c>
      <c r="Y256" s="85">
        <v>1</v>
      </c>
      <c r="Z256" s="85">
        <v>1</v>
      </c>
      <c r="AA256" s="85">
        <v>1</v>
      </c>
      <c r="AB256" s="85">
        <v>1</v>
      </c>
      <c r="AC256" s="85">
        <v>1</v>
      </c>
      <c r="AD256" s="85">
        <v>1</v>
      </c>
      <c r="AE256" s="85">
        <v>1</v>
      </c>
      <c r="AF256" s="85">
        <v>1</v>
      </c>
      <c r="AG256" s="85">
        <v>1</v>
      </c>
      <c r="AH256" s="85">
        <v>1</v>
      </c>
      <c r="AI256" s="85">
        <v>1</v>
      </c>
      <c r="AJ256" s="85">
        <v>1</v>
      </c>
      <c r="AK256" s="85">
        <v>1</v>
      </c>
      <c r="AL256" s="85">
        <v>1</v>
      </c>
      <c r="AM256" s="85">
        <v>1</v>
      </c>
      <c r="AN256" s="85">
        <v>1</v>
      </c>
      <c r="AO256" s="85">
        <v>1</v>
      </c>
      <c r="AP256" s="85">
        <v>1</v>
      </c>
      <c r="AQ256" s="85">
        <v>1</v>
      </c>
      <c r="AR256" s="85">
        <v>1</v>
      </c>
      <c r="AS256" s="85">
        <v>1</v>
      </c>
      <c r="AT256" s="85">
        <v>1</v>
      </c>
      <c r="AU256" s="85">
        <v>1</v>
      </c>
      <c r="AV256" s="85">
        <v>1</v>
      </c>
      <c r="AW256" s="85">
        <v>1</v>
      </c>
      <c r="AX256" s="85">
        <v>1</v>
      </c>
      <c r="AY256" s="85">
        <v>1</v>
      </c>
      <c r="AZ256" s="85">
        <v>1</v>
      </c>
      <c r="BA256" s="85">
        <v>1</v>
      </c>
      <c r="BB256" s="85">
        <v>1</v>
      </c>
      <c r="BC256" s="85">
        <v>1</v>
      </c>
      <c r="BD256" s="85">
        <v>1</v>
      </c>
      <c r="BE256" s="85">
        <v>1</v>
      </c>
      <c r="BF256" s="85">
        <v>1</v>
      </c>
      <c r="BG256" s="85">
        <v>1</v>
      </c>
      <c r="BH256" s="85">
        <v>1</v>
      </c>
      <c r="BI256" s="85">
        <v>1</v>
      </c>
      <c r="BJ256" s="85">
        <v>1</v>
      </c>
      <c r="BK256" s="85">
        <v>1</v>
      </c>
      <c r="BL256" s="85">
        <v>1</v>
      </c>
      <c r="BM256" s="85">
        <v>1</v>
      </c>
      <c r="BN256" s="85">
        <v>1</v>
      </c>
      <c r="BO256" s="85">
        <v>1</v>
      </c>
      <c r="BP256" s="85">
        <v>1</v>
      </c>
      <c r="BQ256" s="85">
        <v>1</v>
      </c>
      <c r="BR256" s="85">
        <v>1</v>
      </c>
      <c r="BS256" s="85">
        <v>1</v>
      </c>
      <c r="BT256" s="85">
        <v>1</v>
      </c>
      <c r="BU256" s="85">
        <v>1</v>
      </c>
      <c r="BV256" s="85">
        <v>1</v>
      </c>
      <c r="BW256" s="85">
        <v>1</v>
      </c>
      <c r="BX256" s="85">
        <v>1</v>
      </c>
      <c r="BY256" s="85">
        <v>1</v>
      </c>
      <c r="BZ256" s="85">
        <v>1</v>
      </c>
    </row>
    <row r="257" spans="1:78">
      <c r="A257" s="81" t="s">
        <v>555</v>
      </c>
      <c r="J257" s="66" t="s">
        <v>612</v>
      </c>
      <c r="K257" t="s">
        <v>589</v>
      </c>
      <c r="L257" s="85" t="s">
        <v>2</v>
      </c>
      <c r="M257" s="85" t="s">
        <v>38</v>
      </c>
      <c r="N257" s="85" t="s">
        <v>35</v>
      </c>
      <c r="O257" s="85" t="s">
        <v>2608</v>
      </c>
      <c r="P257" s="85">
        <v>0</v>
      </c>
      <c r="Q257" s="85">
        <v>0</v>
      </c>
      <c r="R257" s="85">
        <v>1</v>
      </c>
      <c r="S257" s="85">
        <v>1</v>
      </c>
      <c r="T257" s="85">
        <v>1</v>
      </c>
      <c r="U257" s="85">
        <v>1</v>
      </c>
      <c r="V257" s="85">
        <v>1</v>
      </c>
      <c r="W257" s="85">
        <v>1</v>
      </c>
      <c r="X257" s="85">
        <v>1</v>
      </c>
      <c r="Y257" s="85">
        <v>1</v>
      </c>
      <c r="Z257" s="85">
        <v>1</v>
      </c>
      <c r="AA257" s="85">
        <v>1</v>
      </c>
      <c r="AB257" s="85">
        <v>1</v>
      </c>
      <c r="AC257" s="85">
        <v>1</v>
      </c>
      <c r="AD257" s="85">
        <v>1</v>
      </c>
      <c r="AE257" s="85">
        <v>1</v>
      </c>
      <c r="AF257" s="85">
        <v>1</v>
      </c>
      <c r="AG257" s="85">
        <v>1</v>
      </c>
      <c r="AH257" s="85">
        <v>1</v>
      </c>
      <c r="AI257" s="85">
        <v>1</v>
      </c>
      <c r="AJ257" s="85">
        <v>1</v>
      </c>
      <c r="AK257" s="85">
        <v>1</v>
      </c>
      <c r="AL257" s="85">
        <v>1</v>
      </c>
      <c r="AM257" s="85">
        <v>1</v>
      </c>
      <c r="AN257" s="85">
        <v>1</v>
      </c>
      <c r="AO257" s="85">
        <v>1</v>
      </c>
      <c r="AP257" s="85">
        <v>1</v>
      </c>
      <c r="AQ257" s="85">
        <v>1</v>
      </c>
      <c r="AR257" s="85">
        <v>1</v>
      </c>
      <c r="AS257" s="85">
        <v>1</v>
      </c>
      <c r="AT257" s="85">
        <v>1</v>
      </c>
      <c r="AU257" s="85">
        <v>1</v>
      </c>
      <c r="AV257" s="85">
        <v>1</v>
      </c>
      <c r="AW257" s="85">
        <v>1</v>
      </c>
      <c r="AX257" s="85">
        <v>1</v>
      </c>
      <c r="AY257" s="85">
        <v>1</v>
      </c>
      <c r="AZ257" s="85">
        <v>1</v>
      </c>
      <c r="BA257" s="85">
        <v>1</v>
      </c>
      <c r="BB257" s="85">
        <v>1</v>
      </c>
      <c r="BC257" s="85">
        <v>1</v>
      </c>
      <c r="BD257" s="85">
        <v>1</v>
      </c>
      <c r="BE257" s="85">
        <v>1</v>
      </c>
      <c r="BF257" s="85">
        <v>1</v>
      </c>
      <c r="BG257" s="85">
        <v>1</v>
      </c>
      <c r="BH257" s="85">
        <v>1</v>
      </c>
      <c r="BI257" s="85">
        <v>1</v>
      </c>
      <c r="BJ257" s="85">
        <v>1</v>
      </c>
      <c r="BK257" s="85">
        <v>1</v>
      </c>
      <c r="BL257" s="85">
        <v>1</v>
      </c>
      <c r="BM257" s="85">
        <v>1</v>
      </c>
      <c r="BN257" s="85">
        <v>1</v>
      </c>
      <c r="BO257" s="85">
        <v>1</v>
      </c>
      <c r="BP257" s="85">
        <v>1</v>
      </c>
      <c r="BQ257" s="85">
        <v>1</v>
      </c>
      <c r="BR257" s="85">
        <v>1</v>
      </c>
      <c r="BS257" s="85">
        <v>1</v>
      </c>
      <c r="BT257" s="85">
        <v>1</v>
      </c>
      <c r="BU257" s="85">
        <v>1</v>
      </c>
      <c r="BV257" s="85">
        <v>1</v>
      </c>
      <c r="BW257" s="85">
        <v>1</v>
      </c>
      <c r="BX257" s="85">
        <v>1</v>
      </c>
      <c r="BY257" s="85">
        <v>1</v>
      </c>
      <c r="BZ257" s="85">
        <v>1</v>
      </c>
    </row>
    <row r="258" spans="1:78">
      <c r="A258" s="81" t="s">
        <v>555</v>
      </c>
      <c r="J258" s="66" t="s">
        <v>614</v>
      </c>
      <c r="K258" t="s">
        <v>590</v>
      </c>
      <c r="L258" s="85" t="s">
        <v>2</v>
      </c>
      <c r="M258" s="85" t="s">
        <v>38</v>
      </c>
      <c r="N258" s="85" t="s">
        <v>35</v>
      </c>
      <c r="O258" s="85" t="s">
        <v>2608</v>
      </c>
      <c r="P258" s="85">
        <v>0</v>
      </c>
      <c r="Q258" s="85">
        <v>0</v>
      </c>
      <c r="R258" s="85">
        <v>0</v>
      </c>
      <c r="S258" s="85">
        <v>0</v>
      </c>
      <c r="T258" s="85">
        <v>0</v>
      </c>
      <c r="U258" s="85">
        <v>0</v>
      </c>
      <c r="V258" s="85">
        <v>1</v>
      </c>
      <c r="W258" s="85">
        <v>1</v>
      </c>
      <c r="X258" s="85">
        <v>1</v>
      </c>
      <c r="Y258" s="85">
        <v>1</v>
      </c>
      <c r="Z258" s="85">
        <v>1</v>
      </c>
      <c r="AA258" s="85">
        <v>1</v>
      </c>
      <c r="AB258" s="85">
        <v>1</v>
      </c>
      <c r="AC258" s="85">
        <v>1</v>
      </c>
      <c r="AD258" s="85">
        <v>1</v>
      </c>
      <c r="AE258" s="85">
        <v>1</v>
      </c>
      <c r="AF258" s="85">
        <v>1</v>
      </c>
      <c r="AG258" s="85">
        <v>1</v>
      </c>
      <c r="AH258" s="85">
        <v>1</v>
      </c>
      <c r="AI258" s="85">
        <v>1</v>
      </c>
      <c r="AJ258" s="85">
        <v>1</v>
      </c>
      <c r="AK258" s="85">
        <v>1</v>
      </c>
      <c r="AL258" s="85">
        <v>1</v>
      </c>
      <c r="AM258" s="85">
        <v>1</v>
      </c>
      <c r="AN258" s="85">
        <v>1</v>
      </c>
      <c r="AO258" s="85">
        <v>1</v>
      </c>
      <c r="AP258" s="85">
        <v>1</v>
      </c>
      <c r="AQ258" s="85">
        <v>1</v>
      </c>
      <c r="AR258" s="85">
        <v>1</v>
      </c>
      <c r="AS258" s="85">
        <v>1</v>
      </c>
      <c r="AT258" s="85">
        <v>1</v>
      </c>
      <c r="AU258" s="85">
        <v>1</v>
      </c>
      <c r="AV258" s="85">
        <v>1</v>
      </c>
      <c r="AW258" s="85">
        <v>1</v>
      </c>
      <c r="AX258" s="85">
        <v>1</v>
      </c>
      <c r="AY258" s="85">
        <v>1</v>
      </c>
      <c r="AZ258" s="85">
        <v>1</v>
      </c>
      <c r="BA258" s="85">
        <v>1</v>
      </c>
      <c r="BB258" s="85">
        <v>1</v>
      </c>
      <c r="BC258" s="85">
        <v>1</v>
      </c>
      <c r="BD258" s="85">
        <v>1</v>
      </c>
      <c r="BE258" s="85">
        <v>1</v>
      </c>
      <c r="BF258" s="85">
        <v>1</v>
      </c>
      <c r="BG258" s="85">
        <v>1</v>
      </c>
      <c r="BH258" s="85">
        <v>1</v>
      </c>
      <c r="BI258" s="85">
        <v>1</v>
      </c>
      <c r="BJ258" s="85">
        <v>1</v>
      </c>
      <c r="BK258" s="85">
        <v>1</v>
      </c>
      <c r="BL258" s="85">
        <v>1</v>
      </c>
      <c r="BM258" s="85">
        <v>1</v>
      </c>
      <c r="BN258" s="85">
        <v>1</v>
      </c>
      <c r="BO258" s="85">
        <v>1</v>
      </c>
      <c r="BP258" s="85">
        <v>1</v>
      </c>
      <c r="BQ258" s="85">
        <v>1</v>
      </c>
      <c r="BR258" s="85">
        <v>1</v>
      </c>
      <c r="BS258" s="85">
        <v>1</v>
      </c>
      <c r="BT258" s="85">
        <v>1</v>
      </c>
      <c r="BU258" s="85">
        <v>1</v>
      </c>
      <c r="BV258" s="85">
        <v>1</v>
      </c>
      <c r="BW258" s="85">
        <v>1</v>
      </c>
      <c r="BX258" s="85">
        <v>1</v>
      </c>
      <c r="BY258" s="85">
        <v>1</v>
      </c>
      <c r="BZ258" s="85">
        <v>1</v>
      </c>
    </row>
    <row r="259" spans="1:78">
      <c r="A259" s="81" t="s">
        <v>555</v>
      </c>
      <c r="J259" s="66" t="s">
        <v>616</v>
      </c>
      <c r="K259" t="s">
        <v>591</v>
      </c>
      <c r="L259" s="85" t="s">
        <v>2</v>
      </c>
      <c r="M259" s="85" t="s">
        <v>38</v>
      </c>
      <c r="N259" s="85" t="s">
        <v>35</v>
      </c>
      <c r="O259" s="85" t="s">
        <v>2608</v>
      </c>
      <c r="P259" s="85">
        <v>0</v>
      </c>
      <c r="Q259" s="85">
        <v>0</v>
      </c>
      <c r="R259" s="85">
        <v>0</v>
      </c>
      <c r="S259" s="85">
        <v>0</v>
      </c>
      <c r="T259" s="85">
        <v>0</v>
      </c>
      <c r="U259" s="85">
        <v>0</v>
      </c>
      <c r="V259" s="85">
        <v>1</v>
      </c>
      <c r="W259" s="85">
        <v>1</v>
      </c>
      <c r="X259" s="85">
        <v>1</v>
      </c>
      <c r="Y259" s="85">
        <v>1</v>
      </c>
      <c r="Z259" s="85">
        <v>1</v>
      </c>
      <c r="AA259" s="85">
        <v>1</v>
      </c>
      <c r="AB259" s="85">
        <v>1</v>
      </c>
      <c r="AC259" s="85">
        <v>1</v>
      </c>
      <c r="AD259" s="85">
        <v>1</v>
      </c>
      <c r="AE259" s="85">
        <v>1</v>
      </c>
      <c r="AF259" s="85">
        <v>1</v>
      </c>
      <c r="AG259" s="85">
        <v>1</v>
      </c>
      <c r="AH259" s="85">
        <v>1</v>
      </c>
      <c r="AI259" s="85">
        <v>1</v>
      </c>
      <c r="AJ259" s="85">
        <v>1</v>
      </c>
      <c r="AK259" s="85">
        <v>1</v>
      </c>
      <c r="AL259" s="85">
        <v>1</v>
      </c>
      <c r="AM259" s="85">
        <v>1</v>
      </c>
      <c r="AN259" s="85">
        <v>1</v>
      </c>
      <c r="AO259" s="85">
        <v>1</v>
      </c>
      <c r="AP259" s="85">
        <v>1</v>
      </c>
      <c r="AQ259" s="85">
        <v>1</v>
      </c>
      <c r="AR259" s="85">
        <v>1</v>
      </c>
      <c r="AS259" s="85">
        <v>1</v>
      </c>
      <c r="AT259" s="85">
        <v>1</v>
      </c>
      <c r="AU259" s="85">
        <v>1</v>
      </c>
      <c r="AV259" s="85">
        <v>1</v>
      </c>
      <c r="AW259" s="85">
        <v>1</v>
      </c>
      <c r="AX259" s="85">
        <v>1</v>
      </c>
      <c r="AY259" s="85">
        <v>1</v>
      </c>
      <c r="AZ259" s="85">
        <v>1</v>
      </c>
      <c r="BA259" s="85">
        <v>1</v>
      </c>
      <c r="BB259" s="85">
        <v>1</v>
      </c>
      <c r="BC259" s="85">
        <v>1</v>
      </c>
      <c r="BD259" s="85">
        <v>1</v>
      </c>
      <c r="BE259" s="85">
        <v>1</v>
      </c>
      <c r="BF259" s="85">
        <v>1</v>
      </c>
      <c r="BG259" s="85">
        <v>1</v>
      </c>
      <c r="BH259" s="85">
        <v>1</v>
      </c>
      <c r="BI259" s="85">
        <v>1</v>
      </c>
      <c r="BJ259" s="85">
        <v>1</v>
      </c>
      <c r="BK259" s="85">
        <v>1</v>
      </c>
      <c r="BL259" s="85">
        <v>1</v>
      </c>
      <c r="BM259" s="85">
        <v>1</v>
      </c>
      <c r="BN259" s="85">
        <v>1</v>
      </c>
      <c r="BO259" s="85">
        <v>1</v>
      </c>
      <c r="BP259" s="85">
        <v>1</v>
      </c>
      <c r="BQ259" s="85">
        <v>1</v>
      </c>
      <c r="BR259" s="85">
        <v>1</v>
      </c>
      <c r="BS259" s="85">
        <v>1</v>
      </c>
      <c r="BT259" s="85">
        <v>1</v>
      </c>
      <c r="BU259" s="85">
        <v>1</v>
      </c>
      <c r="BV259" s="85">
        <v>1</v>
      </c>
      <c r="BW259" s="85">
        <v>1</v>
      </c>
      <c r="BX259" s="85">
        <v>1</v>
      </c>
      <c r="BY259" s="85">
        <v>1</v>
      </c>
      <c r="BZ259" s="85">
        <v>1</v>
      </c>
    </row>
    <row r="260" spans="1:78">
      <c r="A260" s="81" t="s">
        <v>555</v>
      </c>
      <c r="J260" s="66" t="s">
        <v>618</v>
      </c>
      <c r="K260" t="s">
        <v>592</v>
      </c>
      <c r="L260" s="85" t="s">
        <v>2</v>
      </c>
      <c r="M260" s="85" t="s">
        <v>38</v>
      </c>
      <c r="N260" s="85" t="s">
        <v>35</v>
      </c>
      <c r="O260" s="85" t="s">
        <v>2608</v>
      </c>
      <c r="P260" s="85">
        <v>0</v>
      </c>
      <c r="Q260" s="85">
        <v>0</v>
      </c>
      <c r="R260" s="85">
        <v>0</v>
      </c>
      <c r="S260" s="85">
        <v>0</v>
      </c>
      <c r="T260" s="85">
        <v>0</v>
      </c>
      <c r="U260" s="85">
        <v>0</v>
      </c>
      <c r="V260" s="85">
        <v>1</v>
      </c>
      <c r="W260" s="85">
        <v>1</v>
      </c>
      <c r="X260" s="85">
        <v>1</v>
      </c>
      <c r="Y260" s="85">
        <v>1</v>
      </c>
      <c r="Z260" s="85">
        <v>1</v>
      </c>
      <c r="AA260" s="85">
        <v>1</v>
      </c>
      <c r="AB260" s="85">
        <v>1</v>
      </c>
      <c r="AC260" s="85">
        <v>1</v>
      </c>
      <c r="AD260" s="85">
        <v>1</v>
      </c>
      <c r="AE260" s="85">
        <v>1</v>
      </c>
      <c r="AF260" s="85">
        <v>1</v>
      </c>
      <c r="AG260" s="85">
        <v>1</v>
      </c>
      <c r="AH260" s="85">
        <v>1</v>
      </c>
      <c r="AI260" s="85">
        <v>1</v>
      </c>
      <c r="AJ260" s="85">
        <v>1</v>
      </c>
      <c r="AK260" s="85">
        <v>1</v>
      </c>
      <c r="AL260" s="85">
        <v>1</v>
      </c>
      <c r="AM260" s="85">
        <v>1</v>
      </c>
      <c r="AN260" s="85">
        <v>1</v>
      </c>
      <c r="AO260" s="85">
        <v>1</v>
      </c>
      <c r="AP260" s="85">
        <v>1</v>
      </c>
      <c r="AQ260" s="85">
        <v>1</v>
      </c>
      <c r="AR260" s="85">
        <v>1</v>
      </c>
      <c r="AS260" s="85">
        <v>1</v>
      </c>
      <c r="AT260" s="85">
        <v>1</v>
      </c>
      <c r="AU260" s="85">
        <v>1</v>
      </c>
      <c r="AV260" s="85">
        <v>1</v>
      </c>
      <c r="AW260" s="85">
        <v>1</v>
      </c>
      <c r="AX260" s="85">
        <v>1</v>
      </c>
      <c r="AY260" s="85">
        <v>1</v>
      </c>
      <c r="AZ260" s="85">
        <v>1</v>
      </c>
      <c r="BA260" s="85">
        <v>1</v>
      </c>
      <c r="BB260" s="85">
        <v>1</v>
      </c>
      <c r="BC260" s="85">
        <v>1</v>
      </c>
      <c r="BD260" s="85">
        <v>1</v>
      </c>
      <c r="BE260" s="85">
        <v>1</v>
      </c>
      <c r="BF260" s="85">
        <v>1</v>
      </c>
      <c r="BG260" s="85">
        <v>1</v>
      </c>
      <c r="BH260" s="85">
        <v>1</v>
      </c>
      <c r="BI260" s="85">
        <v>1</v>
      </c>
      <c r="BJ260" s="85">
        <v>1</v>
      </c>
      <c r="BK260" s="85">
        <v>1</v>
      </c>
      <c r="BL260" s="85">
        <v>1</v>
      </c>
      <c r="BM260" s="85">
        <v>1</v>
      </c>
      <c r="BN260" s="85">
        <v>1</v>
      </c>
      <c r="BO260" s="85">
        <v>1</v>
      </c>
      <c r="BP260" s="85">
        <v>1</v>
      </c>
      <c r="BQ260" s="85">
        <v>1</v>
      </c>
      <c r="BR260" s="85">
        <v>1</v>
      </c>
      <c r="BS260" s="85">
        <v>1</v>
      </c>
      <c r="BT260" s="85">
        <v>1</v>
      </c>
      <c r="BU260" s="85">
        <v>1</v>
      </c>
      <c r="BV260" s="85">
        <v>1</v>
      </c>
      <c r="BW260" s="85">
        <v>1</v>
      </c>
      <c r="BX260" s="85">
        <v>1</v>
      </c>
      <c r="BY260" s="85">
        <v>1</v>
      </c>
      <c r="BZ260" s="85">
        <v>1</v>
      </c>
    </row>
    <row r="261" spans="1:78">
      <c r="A261" s="81" t="s">
        <v>555</v>
      </c>
      <c r="J261" s="66" t="s">
        <v>621</v>
      </c>
      <c r="K261" t="s">
        <v>593</v>
      </c>
      <c r="L261" s="85" t="s">
        <v>2</v>
      </c>
      <c r="M261" s="85" t="s">
        <v>38</v>
      </c>
      <c r="N261" s="85" t="s">
        <v>35</v>
      </c>
      <c r="O261" s="85" t="s">
        <v>2608</v>
      </c>
      <c r="P261" s="85">
        <v>0</v>
      </c>
      <c r="Q261" s="85">
        <v>0</v>
      </c>
      <c r="R261" s="85">
        <v>0</v>
      </c>
      <c r="S261" s="85">
        <v>0</v>
      </c>
      <c r="T261" s="85">
        <v>0</v>
      </c>
      <c r="U261" s="85">
        <v>0</v>
      </c>
      <c r="V261" s="85">
        <v>1</v>
      </c>
      <c r="W261" s="85">
        <v>1</v>
      </c>
      <c r="X261" s="85">
        <v>1</v>
      </c>
      <c r="Y261" s="85">
        <v>1</v>
      </c>
      <c r="Z261" s="85">
        <v>1</v>
      </c>
      <c r="AA261" s="85">
        <v>1</v>
      </c>
      <c r="AB261" s="85">
        <v>1</v>
      </c>
      <c r="AC261" s="85">
        <v>1</v>
      </c>
      <c r="AD261" s="85">
        <v>1</v>
      </c>
      <c r="AE261" s="85">
        <v>1</v>
      </c>
      <c r="AF261" s="85">
        <v>1</v>
      </c>
      <c r="AG261" s="85">
        <v>1</v>
      </c>
      <c r="AH261" s="85">
        <v>1</v>
      </c>
      <c r="AI261" s="85">
        <v>1</v>
      </c>
      <c r="AJ261" s="85">
        <v>1</v>
      </c>
      <c r="AK261" s="85">
        <v>1</v>
      </c>
      <c r="AL261" s="85">
        <v>1</v>
      </c>
      <c r="AM261" s="85">
        <v>1</v>
      </c>
      <c r="AN261" s="85">
        <v>1</v>
      </c>
      <c r="AO261" s="85">
        <v>1</v>
      </c>
      <c r="AP261" s="85">
        <v>1</v>
      </c>
      <c r="AQ261" s="85">
        <v>1</v>
      </c>
      <c r="AR261" s="85">
        <v>1</v>
      </c>
      <c r="AS261" s="85">
        <v>1</v>
      </c>
      <c r="AT261" s="85">
        <v>1</v>
      </c>
      <c r="AU261" s="85">
        <v>1</v>
      </c>
      <c r="AV261" s="85">
        <v>1</v>
      </c>
      <c r="AW261" s="85">
        <v>1</v>
      </c>
      <c r="AX261" s="85">
        <v>1</v>
      </c>
      <c r="AY261" s="85">
        <v>1</v>
      </c>
      <c r="AZ261" s="85">
        <v>1</v>
      </c>
      <c r="BA261" s="85">
        <v>1</v>
      </c>
      <c r="BB261" s="85">
        <v>1</v>
      </c>
      <c r="BC261" s="85">
        <v>1</v>
      </c>
      <c r="BD261" s="85">
        <v>1</v>
      </c>
      <c r="BE261" s="85">
        <v>1</v>
      </c>
      <c r="BF261" s="85">
        <v>1</v>
      </c>
      <c r="BG261" s="85">
        <v>1</v>
      </c>
      <c r="BH261" s="85">
        <v>1</v>
      </c>
      <c r="BI261" s="85">
        <v>1</v>
      </c>
      <c r="BJ261" s="85">
        <v>1</v>
      </c>
      <c r="BK261" s="85">
        <v>1</v>
      </c>
      <c r="BL261" s="85">
        <v>1</v>
      </c>
      <c r="BM261" s="85">
        <v>1</v>
      </c>
      <c r="BN261" s="85">
        <v>1</v>
      </c>
      <c r="BO261" s="85">
        <v>1</v>
      </c>
      <c r="BP261" s="85">
        <v>1</v>
      </c>
      <c r="BQ261" s="85">
        <v>1</v>
      </c>
      <c r="BR261" s="85">
        <v>1</v>
      </c>
      <c r="BS261" s="85">
        <v>1</v>
      </c>
      <c r="BT261" s="85">
        <v>1</v>
      </c>
      <c r="BU261" s="85">
        <v>1</v>
      </c>
      <c r="BV261" s="85">
        <v>1</v>
      </c>
      <c r="BW261" s="85">
        <v>1</v>
      </c>
      <c r="BX261" s="85">
        <v>1</v>
      </c>
      <c r="BY261" s="85">
        <v>1</v>
      </c>
      <c r="BZ261" s="85">
        <v>1</v>
      </c>
    </row>
    <row r="262" spans="1:78">
      <c r="A262" s="81" t="s">
        <v>555</v>
      </c>
      <c r="J262" s="66" t="s">
        <v>624</v>
      </c>
      <c r="K262" t="s">
        <v>594</v>
      </c>
      <c r="L262" s="85" t="s">
        <v>2</v>
      </c>
      <c r="M262" s="85" t="s">
        <v>38</v>
      </c>
      <c r="N262" s="85" t="s">
        <v>35</v>
      </c>
      <c r="O262" s="85" t="s">
        <v>2608</v>
      </c>
      <c r="P262" s="85">
        <v>0</v>
      </c>
      <c r="Q262" s="85">
        <v>0</v>
      </c>
      <c r="R262" s="85">
        <v>0</v>
      </c>
      <c r="S262" s="85">
        <v>0</v>
      </c>
      <c r="T262" s="85">
        <v>0</v>
      </c>
      <c r="U262" s="85">
        <v>0</v>
      </c>
      <c r="V262" s="85">
        <v>1</v>
      </c>
      <c r="W262" s="85">
        <v>1</v>
      </c>
      <c r="X262" s="85">
        <v>1</v>
      </c>
      <c r="Y262" s="85">
        <v>1</v>
      </c>
      <c r="Z262" s="85">
        <v>1</v>
      </c>
      <c r="AA262" s="85">
        <v>1</v>
      </c>
      <c r="AB262" s="85">
        <v>1</v>
      </c>
      <c r="AC262" s="85">
        <v>1</v>
      </c>
      <c r="AD262" s="85">
        <v>1</v>
      </c>
      <c r="AE262" s="85">
        <v>1</v>
      </c>
      <c r="AF262" s="85">
        <v>1</v>
      </c>
      <c r="AG262" s="85">
        <v>1</v>
      </c>
      <c r="AH262" s="85">
        <v>1</v>
      </c>
      <c r="AI262" s="85">
        <v>1</v>
      </c>
      <c r="AJ262" s="85">
        <v>1</v>
      </c>
      <c r="AK262" s="85">
        <v>1</v>
      </c>
      <c r="AL262" s="85">
        <v>1</v>
      </c>
      <c r="AM262" s="85">
        <v>1</v>
      </c>
      <c r="AN262" s="85">
        <v>1</v>
      </c>
      <c r="AO262" s="85">
        <v>1</v>
      </c>
      <c r="AP262" s="85">
        <v>1</v>
      </c>
      <c r="AQ262" s="85">
        <v>1</v>
      </c>
      <c r="AR262" s="85">
        <v>1</v>
      </c>
      <c r="AS262" s="85">
        <v>1</v>
      </c>
      <c r="AT262" s="85">
        <v>1</v>
      </c>
      <c r="AU262" s="85">
        <v>1</v>
      </c>
      <c r="AV262" s="85">
        <v>1</v>
      </c>
      <c r="AW262" s="85">
        <v>1</v>
      </c>
      <c r="AX262" s="85">
        <v>1</v>
      </c>
      <c r="AY262" s="85">
        <v>1</v>
      </c>
      <c r="AZ262" s="85">
        <v>1</v>
      </c>
      <c r="BA262" s="85">
        <v>1</v>
      </c>
      <c r="BB262" s="85">
        <v>1</v>
      </c>
      <c r="BC262" s="85">
        <v>1</v>
      </c>
      <c r="BD262" s="85">
        <v>1</v>
      </c>
      <c r="BE262" s="85">
        <v>1</v>
      </c>
      <c r="BF262" s="85">
        <v>1</v>
      </c>
      <c r="BG262" s="85">
        <v>1</v>
      </c>
      <c r="BH262" s="85">
        <v>1</v>
      </c>
      <c r="BI262" s="85">
        <v>1</v>
      </c>
      <c r="BJ262" s="85">
        <v>1</v>
      </c>
      <c r="BK262" s="85">
        <v>1</v>
      </c>
      <c r="BL262" s="85">
        <v>1</v>
      </c>
      <c r="BM262" s="85">
        <v>1</v>
      </c>
      <c r="BN262" s="85">
        <v>1</v>
      </c>
      <c r="BO262" s="85">
        <v>1</v>
      </c>
      <c r="BP262" s="85">
        <v>1</v>
      </c>
      <c r="BQ262" s="85">
        <v>1</v>
      </c>
      <c r="BR262" s="85">
        <v>1</v>
      </c>
      <c r="BS262" s="85">
        <v>1</v>
      </c>
      <c r="BT262" s="85">
        <v>1</v>
      </c>
      <c r="BU262" s="85">
        <v>1</v>
      </c>
      <c r="BV262" s="85">
        <v>1</v>
      </c>
      <c r="BW262" s="85">
        <v>1</v>
      </c>
      <c r="BX262" s="85">
        <v>1</v>
      </c>
      <c r="BY262" s="85">
        <v>1</v>
      </c>
      <c r="BZ262" s="85">
        <v>1</v>
      </c>
    </row>
    <row r="263" spans="1:78">
      <c r="A263" s="81" t="s">
        <v>555</v>
      </c>
      <c r="J263" s="66" t="s">
        <v>627</v>
      </c>
      <c r="K263" t="s">
        <v>595</v>
      </c>
      <c r="L263" s="85" t="s">
        <v>2</v>
      </c>
      <c r="M263" s="85" t="s">
        <v>38</v>
      </c>
      <c r="N263" s="85" t="s">
        <v>35</v>
      </c>
      <c r="O263" s="85" t="s">
        <v>2608</v>
      </c>
      <c r="P263" s="85">
        <v>0</v>
      </c>
      <c r="Q263" s="85">
        <v>0</v>
      </c>
      <c r="R263" s="85">
        <v>0</v>
      </c>
      <c r="S263" s="85">
        <v>0</v>
      </c>
      <c r="T263" s="85">
        <v>0</v>
      </c>
      <c r="U263" s="85">
        <v>0</v>
      </c>
      <c r="V263" s="85">
        <v>1</v>
      </c>
      <c r="W263" s="85">
        <v>1</v>
      </c>
      <c r="X263" s="85">
        <v>1</v>
      </c>
      <c r="Y263" s="85">
        <v>1</v>
      </c>
      <c r="Z263" s="85">
        <v>1</v>
      </c>
      <c r="AA263" s="85">
        <v>1</v>
      </c>
      <c r="AB263" s="85">
        <v>1</v>
      </c>
      <c r="AC263" s="85">
        <v>1</v>
      </c>
      <c r="AD263" s="85">
        <v>1</v>
      </c>
      <c r="AE263" s="85">
        <v>1</v>
      </c>
      <c r="AF263" s="85">
        <v>1</v>
      </c>
      <c r="AG263" s="85">
        <v>1</v>
      </c>
      <c r="AH263" s="85">
        <v>1</v>
      </c>
      <c r="AI263" s="85">
        <v>1</v>
      </c>
      <c r="AJ263" s="85">
        <v>1</v>
      </c>
      <c r="AK263" s="85">
        <v>1</v>
      </c>
      <c r="AL263" s="85">
        <v>1</v>
      </c>
      <c r="AM263" s="85">
        <v>1</v>
      </c>
      <c r="AN263" s="85">
        <v>1</v>
      </c>
      <c r="AO263" s="85">
        <v>1</v>
      </c>
      <c r="AP263" s="85">
        <v>1</v>
      </c>
      <c r="AQ263" s="85">
        <v>1</v>
      </c>
      <c r="AR263" s="85">
        <v>1</v>
      </c>
      <c r="AS263" s="85">
        <v>1</v>
      </c>
      <c r="AT263" s="85">
        <v>1</v>
      </c>
      <c r="AU263" s="85">
        <v>1</v>
      </c>
      <c r="AV263" s="85">
        <v>1</v>
      </c>
      <c r="AW263" s="85">
        <v>1</v>
      </c>
      <c r="AX263" s="85">
        <v>1</v>
      </c>
      <c r="AY263" s="85">
        <v>1</v>
      </c>
      <c r="AZ263" s="85">
        <v>1</v>
      </c>
      <c r="BA263" s="85">
        <v>1</v>
      </c>
      <c r="BB263" s="85">
        <v>1</v>
      </c>
      <c r="BC263" s="85">
        <v>1</v>
      </c>
      <c r="BD263" s="85">
        <v>1</v>
      </c>
      <c r="BE263" s="85">
        <v>1</v>
      </c>
      <c r="BF263" s="85">
        <v>1</v>
      </c>
      <c r="BG263" s="85">
        <v>1</v>
      </c>
      <c r="BH263" s="85">
        <v>1</v>
      </c>
      <c r="BI263" s="85">
        <v>1</v>
      </c>
      <c r="BJ263" s="85">
        <v>1</v>
      </c>
      <c r="BK263" s="85">
        <v>1</v>
      </c>
      <c r="BL263" s="85">
        <v>1</v>
      </c>
      <c r="BM263" s="85">
        <v>1</v>
      </c>
      <c r="BN263" s="85">
        <v>1</v>
      </c>
      <c r="BO263" s="85">
        <v>1</v>
      </c>
      <c r="BP263" s="85">
        <v>1</v>
      </c>
      <c r="BQ263" s="85">
        <v>1</v>
      </c>
      <c r="BR263" s="85">
        <v>1</v>
      </c>
      <c r="BS263" s="85">
        <v>1</v>
      </c>
      <c r="BT263" s="85">
        <v>1</v>
      </c>
      <c r="BU263" s="85">
        <v>1</v>
      </c>
      <c r="BV263" s="85">
        <v>1</v>
      </c>
      <c r="BW263" s="85">
        <v>1</v>
      </c>
      <c r="BX263" s="85">
        <v>1</v>
      </c>
      <c r="BY263" s="85">
        <v>1</v>
      </c>
      <c r="BZ263" s="85">
        <v>1</v>
      </c>
    </row>
    <row r="264" spans="1:78">
      <c r="A264" s="81" t="s">
        <v>555</v>
      </c>
      <c r="J264" s="66" t="s">
        <v>630</v>
      </c>
      <c r="K264" t="s">
        <v>596</v>
      </c>
      <c r="L264" s="85" t="s">
        <v>2</v>
      </c>
      <c r="M264" s="85" t="s">
        <v>38</v>
      </c>
      <c r="N264" s="85" t="s">
        <v>35</v>
      </c>
      <c r="O264" s="85" t="s">
        <v>2608</v>
      </c>
      <c r="P264" s="85">
        <v>0</v>
      </c>
      <c r="Q264" s="85">
        <v>0</v>
      </c>
      <c r="R264" s="85">
        <v>0</v>
      </c>
      <c r="S264" s="85">
        <v>0</v>
      </c>
      <c r="T264" s="85">
        <v>0</v>
      </c>
      <c r="U264" s="85">
        <v>0</v>
      </c>
      <c r="V264" s="85">
        <v>1</v>
      </c>
      <c r="W264" s="85">
        <v>1</v>
      </c>
      <c r="X264" s="85">
        <v>1</v>
      </c>
      <c r="Y264" s="85">
        <v>1</v>
      </c>
      <c r="Z264" s="85">
        <v>1</v>
      </c>
      <c r="AA264" s="85">
        <v>1</v>
      </c>
      <c r="AB264" s="85">
        <v>1</v>
      </c>
      <c r="AC264" s="85">
        <v>1</v>
      </c>
      <c r="AD264" s="85">
        <v>1</v>
      </c>
      <c r="AE264" s="85">
        <v>1</v>
      </c>
      <c r="AF264" s="85">
        <v>1</v>
      </c>
      <c r="AG264" s="85">
        <v>1</v>
      </c>
      <c r="AH264" s="85">
        <v>1</v>
      </c>
      <c r="AI264" s="85">
        <v>1</v>
      </c>
      <c r="AJ264" s="85">
        <v>1</v>
      </c>
      <c r="AK264" s="85">
        <v>1</v>
      </c>
      <c r="AL264" s="85">
        <v>1</v>
      </c>
      <c r="AM264" s="85">
        <v>1</v>
      </c>
      <c r="AN264" s="85">
        <v>1</v>
      </c>
      <c r="AO264" s="85">
        <v>1</v>
      </c>
      <c r="AP264" s="85">
        <v>1</v>
      </c>
      <c r="AQ264" s="85">
        <v>1</v>
      </c>
      <c r="AR264" s="85">
        <v>1</v>
      </c>
      <c r="AS264" s="85">
        <v>1</v>
      </c>
      <c r="AT264" s="85">
        <v>1</v>
      </c>
      <c r="AU264" s="85">
        <v>1</v>
      </c>
      <c r="AV264" s="85">
        <v>1</v>
      </c>
      <c r="AW264" s="85">
        <v>1</v>
      </c>
      <c r="AX264" s="85">
        <v>1</v>
      </c>
      <c r="AY264" s="85">
        <v>1</v>
      </c>
      <c r="AZ264" s="85">
        <v>1</v>
      </c>
      <c r="BA264" s="85">
        <v>1</v>
      </c>
      <c r="BB264" s="85">
        <v>1</v>
      </c>
      <c r="BC264" s="85">
        <v>1</v>
      </c>
      <c r="BD264" s="85">
        <v>1</v>
      </c>
      <c r="BE264" s="85">
        <v>1</v>
      </c>
      <c r="BF264" s="85">
        <v>1</v>
      </c>
      <c r="BG264" s="85">
        <v>1</v>
      </c>
      <c r="BH264" s="85">
        <v>1</v>
      </c>
      <c r="BI264" s="85">
        <v>1</v>
      </c>
      <c r="BJ264" s="85">
        <v>1</v>
      </c>
      <c r="BK264" s="85">
        <v>1</v>
      </c>
      <c r="BL264" s="85">
        <v>1</v>
      </c>
      <c r="BM264" s="85">
        <v>1</v>
      </c>
      <c r="BN264" s="85">
        <v>1</v>
      </c>
      <c r="BO264" s="85">
        <v>1</v>
      </c>
      <c r="BP264" s="85">
        <v>1</v>
      </c>
      <c r="BQ264" s="85">
        <v>1</v>
      </c>
      <c r="BR264" s="85">
        <v>1</v>
      </c>
      <c r="BS264" s="85">
        <v>1</v>
      </c>
      <c r="BT264" s="85">
        <v>1</v>
      </c>
      <c r="BU264" s="85">
        <v>1</v>
      </c>
      <c r="BV264" s="85">
        <v>1</v>
      </c>
      <c r="BW264" s="85">
        <v>1</v>
      </c>
      <c r="BX264" s="85">
        <v>1</v>
      </c>
      <c r="BY264" s="85">
        <v>1</v>
      </c>
      <c r="BZ264" s="85">
        <v>1</v>
      </c>
    </row>
    <row r="265" spans="1:78">
      <c r="A265" s="81" t="s">
        <v>555</v>
      </c>
      <c r="J265" s="66" t="s">
        <v>633</v>
      </c>
      <c r="K265" t="s">
        <v>597</v>
      </c>
      <c r="L265" s="85" t="s">
        <v>2</v>
      </c>
      <c r="M265" s="85" t="s">
        <v>38</v>
      </c>
      <c r="N265" s="85" t="s">
        <v>35</v>
      </c>
      <c r="O265" s="85" t="s">
        <v>2608</v>
      </c>
      <c r="P265" s="85">
        <v>0</v>
      </c>
      <c r="Q265" s="85">
        <v>0</v>
      </c>
      <c r="R265" s="85">
        <v>0</v>
      </c>
      <c r="S265" s="85">
        <v>0</v>
      </c>
      <c r="T265" s="85">
        <v>0</v>
      </c>
      <c r="U265" s="85">
        <v>0</v>
      </c>
      <c r="V265" s="85">
        <v>1</v>
      </c>
      <c r="W265" s="85">
        <v>1</v>
      </c>
      <c r="X265" s="85">
        <v>1</v>
      </c>
      <c r="Y265" s="85">
        <v>1</v>
      </c>
      <c r="Z265" s="85">
        <v>1</v>
      </c>
      <c r="AA265" s="85">
        <v>1</v>
      </c>
      <c r="AB265" s="85">
        <v>1</v>
      </c>
      <c r="AC265" s="85">
        <v>1</v>
      </c>
      <c r="AD265" s="85">
        <v>1</v>
      </c>
      <c r="AE265" s="85">
        <v>1</v>
      </c>
      <c r="AF265" s="85">
        <v>1</v>
      </c>
      <c r="AG265" s="85">
        <v>1</v>
      </c>
      <c r="AH265" s="85">
        <v>1</v>
      </c>
      <c r="AI265" s="85">
        <v>1</v>
      </c>
      <c r="AJ265" s="85">
        <v>1</v>
      </c>
      <c r="AK265" s="85">
        <v>1</v>
      </c>
      <c r="AL265" s="85">
        <v>1</v>
      </c>
      <c r="AM265" s="85">
        <v>1</v>
      </c>
      <c r="AN265" s="85">
        <v>1</v>
      </c>
      <c r="AO265" s="85">
        <v>1</v>
      </c>
      <c r="AP265" s="85">
        <v>1</v>
      </c>
      <c r="AQ265" s="85">
        <v>1</v>
      </c>
      <c r="AR265" s="85">
        <v>1</v>
      </c>
      <c r="AS265" s="85">
        <v>1</v>
      </c>
      <c r="AT265" s="85">
        <v>1</v>
      </c>
      <c r="AU265" s="85">
        <v>1</v>
      </c>
      <c r="AV265" s="85">
        <v>1</v>
      </c>
      <c r="AW265" s="85">
        <v>1</v>
      </c>
      <c r="AX265" s="85">
        <v>1</v>
      </c>
      <c r="AY265" s="85">
        <v>1</v>
      </c>
      <c r="AZ265" s="85">
        <v>1</v>
      </c>
      <c r="BA265" s="85">
        <v>1</v>
      </c>
      <c r="BB265" s="85">
        <v>1</v>
      </c>
      <c r="BC265" s="85">
        <v>1</v>
      </c>
      <c r="BD265" s="85">
        <v>1</v>
      </c>
      <c r="BE265" s="85">
        <v>1</v>
      </c>
      <c r="BF265" s="85">
        <v>1</v>
      </c>
      <c r="BG265" s="85">
        <v>1</v>
      </c>
      <c r="BH265" s="85">
        <v>1</v>
      </c>
      <c r="BI265" s="85">
        <v>1</v>
      </c>
      <c r="BJ265" s="85">
        <v>1</v>
      </c>
      <c r="BK265" s="85">
        <v>1</v>
      </c>
      <c r="BL265" s="85">
        <v>1</v>
      </c>
      <c r="BM265" s="85">
        <v>1</v>
      </c>
      <c r="BN265" s="85">
        <v>1</v>
      </c>
      <c r="BO265" s="85">
        <v>1</v>
      </c>
      <c r="BP265" s="85">
        <v>1</v>
      </c>
      <c r="BQ265" s="85">
        <v>1</v>
      </c>
      <c r="BR265" s="85">
        <v>1</v>
      </c>
      <c r="BS265" s="85">
        <v>1</v>
      </c>
      <c r="BT265" s="85">
        <v>1</v>
      </c>
      <c r="BU265" s="85">
        <v>1</v>
      </c>
      <c r="BV265" s="85">
        <v>1</v>
      </c>
      <c r="BW265" s="85">
        <v>1</v>
      </c>
      <c r="BX265" s="85">
        <v>1</v>
      </c>
      <c r="BY265" s="85">
        <v>1</v>
      </c>
      <c r="BZ265" s="85">
        <v>1</v>
      </c>
    </row>
    <row r="266" spans="1:78">
      <c r="A266" s="81" t="s">
        <v>555</v>
      </c>
      <c r="J266" s="66" t="s">
        <v>636</v>
      </c>
      <c r="K266" t="s">
        <v>598</v>
      </c>
      <c r="L266" s="85" t="s">
        <v>2</v>
      </c>
      <c r="M266" s="85" t="s">
        <v>38</v>
      </c>
      <c r="N266" s="85" t="s">
        <v>35</v>
      </c>
      <c r="O266" s="85" t="s">
        <v>2608</v>
      </c>
      <c r="P266" s="85">
        <v>0</v>
      </c>
      <c r="Q266" s="85">
        <v>0</v>
      </c>
      <c r="R266" s="85">
        <v>0</v>
      </c>
      <c r="S266" s="85">
        <v>0</v>
      </c>
      <c r="T266" s="85">
        <v>0</v>
      </c>
      <c r="U266" s="85">
        <v>0</v>
      </c>
      <c r="V266" s="85">
        <v>1</v>
      </c>
      <c r="W266" s="85">
        <v>1</v>
      </c>
      <c r="X266" s="85">
        <v>1</v>
      </c>
      <c r="Y266" s="85">
        <v>1</v>
      </c>
      <c r="Z266" s="85">
        <v>1</v>
      </c>
      <c r="AA266" s="85">
        <v>1</v>
      </c>
      <c r="AB266" s="85">
        <v>1</v>
      </c>
      <c r="AC266" s="85">
        <v>1</v>
      </c>
      <c r="AD266" s="85">
        <v>1</v>
      </c>
      <c r="AE266" s="85">
        <v>1</v>
      </c>
      <c r="AF266" s="85">
        <v>1</v>
      </c>
      <c r="AG266" s="85">
        <v>1</v>
      </c>
      <c r="AH266" s="85">
        <v>1</v>
      </c>
      <c r="AI266" s="85">
        <v>1</v>
      </c>
      <c r="AJ266" s="85">
        <v>1</v>
      </c>
      <c r="AK266" s="85">
        <v>1</v>
      </c>
      <c r="AL266" s="85">
        <v>1</v>
      </c>
      <c r="AM266" s="85">
        <v>1</v>
      </c>
      <c r="AN266" s="85">
        <v>1</v>
      </c>
      <c r="AO266" s="85">
        <v>1</v>
      </c>
      <c r="AP266" s="85">
        <v>1</v>
      </c>
      <c r="AQ266" s="85">
        <v>1</v>
      </c>
      <c r="AR266" s="85">
        <v>1</v>
      </c>
      <c r="AS266" s="85">
        <v>1</v>
      </c>
      <c r="AT266" s="85">
        <v>1</v>
      </c>
      <c r="AU266" s="85">
        <v>1</v>
      </c>
      <c r="AV266" s="85">
        <v>1</v>
      </c>
      <c r="AW266" s="85">
        <v>1</v>
      </c>
      <c r="AX266" s="85">
        <v>1</v>
      </c>
      <c r="AY266" s="85">
        <v>1</v>
      </c>
      <c r="AZ266" s="85">
        <v>1</v>
      </c>
      <c r="BA266" s="85">
        <v>1</v>
      </c>
      <c r="BB266" s="85">
        <v>1</v>
      </c>
      <c r="BC266" s="85">
        <v>1</v>
      </c>
      <c r="BD266" s="85">
        <v>1</v>
      </c>
      <c r="BE266" s="85">
        <v>1</v>
      </c>
      <c r="BF266" s="85">
        <v>1</v>
      </c>
      <c r="BG266" s="85">
        <v>1</v>
      </c>
      <c r="BH266" s="85">
        <v>1</v>
      </c>
      <c r="BI266" s="85">
        <v>1</v>
      </c>
      <c r="BJ266" s="85">
        <v>1</v>
      </c>
      <c r="BK266" s="85">
        <v>1</v>
      </c>
      <c r="BL266" s="85">
        <v>1</v>
      </c>
      <c r="BM266" s="85">
        <v>1</v>
      </c>
      <c r="BN266" s="85">
        <v>1</v>
      </c>
      <c r="BO266" s="85">
        <v>1</v>
      </c>
      <c r="BP266" s="85">
        <v>1</v>
      </c>
      <c r="BQ266" s="85">
        <v>1</v>
      </c>
      <c r="BR266" s="85">
        <v>1</v>
      </c>
      <c r="BS266" s="85">
        <v>1</v>
      </c>
      <c r="BT266" s="85">
        <v>1</v>
      </c>
      <c r="BU266" s="85">
        <v>1</v>
      </c>
      <c r="BV266" s="85">
        <v>1</v>
      </c>
      <c r="BW266" s="85">
        <v>1</v>
      </c>
      <c r="BX266" s="85">
        <v>1</v>
      </c>
      <c r="BY266" s="85">
        <v>1</v>
      </c>
      <c r="BZ266" s="85">
        <v>1</v>
      </c>
    </row>
    <row r="267" spans="1:78">
      <c r="A267" s="81" t="s">
        <v>555</v>
      </c>
      <c r="J267" s="66" t="s">
        <v>639</v>
      </c>
      <c r="K267" t="s">
        <v>599</v>
      </c>
      <c r="L267" s="85" t="s">
        <v>2</v>
      </c>
      <c r="M267" s="85" t="s">
        <v>38</v>
      </c>
      <c r="N267" s="85" t="s">
        <v>35</v>
      </c>
      <c r="O267" s="85" t="s">
        <v>2608</v>
      </c>
      <c r="P267" s="85">
        <v>0</v>
      </c>
      <c r="Q267" s="85">
        <v>0</v>
      </c>
      <c r="R267" s="85">
        <v>0</v>
      </c>
      <c r="S267" s="85">
        <v>0</v>
      </c>
      <c r="T267" s="85">
        <v>0</v>
      </c>
      <c r="U267" s="85">
        <v>0</v>
      </c>
      <c r="V267" s="85">
        <v>1</v>
      </c>
      <c r="W267" s="85">
        <v>1</v>
      </c>
      <c r="X267" s="85">
        <v>1</v>
      </c>
      <c r="Y267" s="85">
        <v>1</v>
      </c>
      <c r="Z267" s="85">
        <v>1</v>
      </c>
      <c r="AA267" s="85">
        <v>1</v>
      </c>
      <c r="AB267" s="85">
        <v>1</v>
      </c>
      <c r="AC267" s="85">
        <v>1</v>
      </c>
      <c r="AD267" s="85">
        <v>1</v>
      </c>
      <c r="AE267" s="85">
        <v>1</v>
      </c>
      <c r="AF267" s="85">
        <v>1</v>
      </c>
      <c r="AG267" s="85">
        <v>1</v>
      </c>
      <c r="AH267" s="85">
        <v>1</v>
      </c>
      <c r="AI267" s="85">
        <v>1</v>
      </c>
      <c r="AJ267" s="85">
        <v>1</v>
      </c>
      <c r="AK267" s="85">
        <v>1</v>
      </c>
      <c r="AL267" s="85">
        <v>1</v>
      </c>
      <c r="AM267" s="85">
        <v>1</v>
      </c>
      <c r="AN267" s="85">
        <v>1</v>
      </c>
      <c r="AO267" s="85">
        <v>1</v>
      </c>
      <c r="AP267" s="85">
        <v>1</v>
      </c>
      <c r="AQ267" s="85">
        <v>1</v>
      </c>
      <c r="AR267" s="85">
        <v>1</v>
      </c>
      <c r="AS267" s="85">
        <v>1</v>
      </c>
      <c r="AT267" s="85">
        <v>1</v>
      </c>
      <c r="AU267" s="85">
        <v>1</v>
      </c>
      <c r="AV267" s="85">
        <v>1</v>
      </c>
      <c r="AW267" s="85">
        <v>1</v>
      </c>
      <c r="AX267" s="85">
        <v>1</v>
      </c>
      <c r="AY267" s="85">
        <v>1</v>
      </c>
      <c r="AZ267" s="85">
        <v>1</v>
      </c>
      <c r="BA267" s="85">
        <v>1</v>
      </c>
      <c r="BB267" s="85">
        <v>1</v>
      </c>
      <c r="BC267" s="85">
        <v>1</v>
      </c>
      <c r="BD267" s="85">
        <v>1</v>
      </c>
      <c r="BE267" s="85">
        <v>1</v>
      </c>
      <c r="BF267" s="85">
        <v>1</v>
      </c>
      <c r="BG267" s="85">
        <v>1</v>
      </c>
      <c r="BH267" s="85">
        <v>1</v>
      </c>
      <c r="BI267" s="85">
        <v>1</v>
      </c>
      <c r="BJ267" s="85">
        <v>1</v>
      </c>
      <c r="BK267" s="85">
        <v>1</v>
      </c>
      <c r="BL267" s="85">
        <v>1</v>
      </c>
      <c r="BM267" s="85">
        <v>1</v>
      </c>
      <c r="BN267" s="85">
        <v>1</v>
      </c>
      <c r="BO267" s="85">
        <v>1</v>
      </c>
      <c r="BP267" s="85">
        <v>1</v>
      </c>
      <c r="BQ267" s="85">
        <v>1</v>
      </c>
      <c r="BR267" s="85">
        <v>1</v>
      </c>
      <c r="BS267" s="85">
        <v>1</v>
      </c>
      <c r="BT267" s="85">
        <v>1</v>
      </c>
      <c r="BU267" s="85">
        <v>1</v>
      </c>
      <c r="BV267" s="85">
        <v>1</v>
      </c>
      <c r="BW267" s="85">
        <v>1</v>
      </c>
      <c r="BX267" s="85">
        <v>1</v>
      </c>
      <c r="BY267" s="85">
        <v>1</v>
      </c>
      <c r="BZ267" s="85">
        <v>1</v>
      </c>
    </row>
    <row r="268" spans="1:78">
      <c r="A268" s="81" t="s">
        <v>555</v>
      </c>
      <c r="J268" s="66" t="s">
        <v>642</v>
      </c>
      <c r="K268" t="s">
        <v>600</v>
      </c>
      <c r="L268" s="85" t="s">
        <v>2</v>
      </c>
      <c r="M268" s="85" t="s">
        <v>38</v>
      </c>
      <c r="N268" s="85" t="s">
        <v>35</v>
      </c>
      <c r="O268" s="85" t="s">
        <v>2608</v>
      </c>
      <c r="P268" s="85">
        <v>0</v>
      </c>
      <c r="Q268" s="85">
        <v>0</v>
      </c>
      <c r="R268" s="85">
        <v>0</v>
      </c>
      <c r="S268" s="85">
        <v>0</v>
      </c>
      <c r="T268" s="85">
        <v>0</v>
      </c>
      <c r="U268" s="85">
        <v>0</v>
      </c>
      <c r="V268" s="85">
        <v>1</v>
      </c>
      <c r="W268" s="85">
        <v>1</v>
      </c>
      <c r="X268" s="85">
        <v>1</v>
      </c>
      <c r="Y268" s="85">
        <v>1</v>
      </c>
      <c r="Z268" s="85">
        <v>1</v>
      </c>
      <c r="AA268" s="85">
        <v>1</v>
      </c>
      <c r="AB268" s="85">
        <v>1</v>
      </c>
      <c r="AC268" s="85">
        <v>1</v>
      </c>
      <c r="AD268" s="85">
        <v>1</v>
      </c>
      <c r="AE268" s="85">
        <v>1</v>
      </c>
      <c r="AF268" s="85">
        <v>1</v>
      </c>
      <c r="AG268" s="85">
        <v>1</v>
      </c>
      <c r="AH268" s="85">
        <v>1</v>
      </c>
      <c r="AI268" s="85">
        <v>1</v>
      </c>
      <c r="AJ268" s="85">
        <v>1</v>
      </c>
      <c r="AK268" s="85">
        <v>1</v>
      </c>
      <c r="AL268" s="85">
        <v>1</v>
      </c>
      <c r="AM268" s="85">
        <v>1</v>
      </c>
      <c r="AN268" s="85">
        <v>1</v>
      </c>
      <c r="AO268" s="85">
        <v>1</v>
      </c>
      <c r="AP268" s="85">
        <v>1</v>
      </c>
      <c r="AQ268" s="85">
        <v>1</v>
      </c>
      <c r="AR268" s="85">
        <v>1</v>
      </c>
      <c r="AS268" s="85">
        <v>1</v>
      </c>
      <c r="AT268" s="85">
        <v>1</v>
      </c>
      <c r="AU268" s="85">
        <v>1</v>
      </c>
      <c r="AV268" s="85">
        <v>1</v>
      </c>
      <c r="AW268" s="85">
        <v>1</v>
      </c>
      <c r="AX268" s="85">
        <v>1</v>
      </c>
      <c r="AY268" s="85">
        <v>1</v>
      </c>
      <c r="AZ268" s="85">
        <v>1</v>
      </c>
      <c r="BA268" s="85">
        <v>1</v>
      </c>
      <c r="BB268" s="85">
        <v>1</v>
      </c>
      <c r="BC268" s="85">
        <v>1</v>
      </c>
      <c r="BD268" s="85">
        <v>1</v>
      </c>
      <c r="BE268" s="85">
        <v>1</v>
      </c>
      <c r="BF268" s="85">
        <v>1</v>
      </c>
      <c r="BG268" s="85">
        <v>1</v>
      </c>
      <c r="BH268" s="85">
        <v>1</v>
      </c>
      <c r="BI268" s="85">
        <v>1</v>
      </c>
      <c r="BJ268" s="85">
        <v>1</v>
      </c>
      <c r="BK268" s="85">
        <v>1</v>
      </c>
      <c r="BL268" s="85">
        <v>1</v>
      </c>
      <c r="BM268" s="85">
        <v>1</v>
      </c>
      <c r="BN268" s="85">
        <v>1</v>
      </c>
      <c r="BO268" s="85">
        <v>1</v>
      </c>
      <c r="BP268" s="85">
        <v>1</v>
      </c>
      <c r="BQ268" s="85">
        <v>1</v>
      </c>
      <c r="BR268" s="85">
        <v>1</v>
      </c>
      <c r="BS268" s="85">
        <v>1</v>
      </c>
      <c r="BT268" s="85">
        <v>1</v>
      </c>
      <c r="BU268" s="85">
        <v>1</v>
      </c>
      <c r="BV268" s="85">
        <v>1</v>
      </c>
      <c r="BW268" s="85">
        <v>1</v>
      </c>
      <c r="BX268" s="85">
        <v>1</v>
      </c>
      <c r="BY268" s="85">
        <v>1</v>
      </c>
      <c r="BZ268" s="85">
        <v>1</v>
      </c>
    </row>
    <row r="269" spans="1:78">
      <c r="A269" s="81" t="s">
        <v>555</v>
      </c>
      <c r="J269" s="66" t="s">
        <v>645</v>
      </c>
      <c r="K269" t="s">
        <v>601</v>
      </c>
      <c r="L269" s="85" t="s">
        <v>2</v>
      </c>
      <c r="M269" s="85" t="s">
        <v>38</v>
      </c>
      <c r="N269" s="85" t="s">
        <v>35</v>
      </c>
      <c r="O269" s="85" t="s">
        <v>2608</v>
      </c>
      <c r="P269" s="85">
        <v>0</v>
      </c>
      <c r="Q269" s="85">
        <v>0</v>
      </c>
      <c r="R269" s="85">
        <v>0</v>
      </c>
      <c r="S269" s="85">
        <v>0</v>
      </c>
      <c r="T269" s="85">
        <v>0</v>
      </c>
      <c r="U269" s="85">
        <v>0</v>
      </c>
      <c r="V269" s="85">
        <v>1</v>
      </c>
      <c r="W269" s="85">
        <v>1</v>
      </c>
      <c r="X269" s="85">
        <v>1</v>
      </c>
      <c r="Y269" s="85">
        <v>1</v>
      </c>
      <c r="Z269" s="85">
        <v>1</v>
      </c>
      <c r="AA269" s="85">
        <v>1</v>
      </c>
      <c r="AB269" s="85">
        <v>1</v>
      </c>
      <c r="AC269" s="85">
        <v>1</v>
      </c>
      <c r="AD269" s="85">
        <v>1</v>
      </c>
      <c r="AE269" s="85">
        <v>1</v>
      </c>
      <c r="AF269" s="85">
        <v>1</v>
      </c>
      <c r="AG269" s="85">
        <v>1</v>
      </c>
      <c r="AH269" s="85">
        <v>1</v>
      </c>
      <c r="AI269" s="85">
        <v>1</v>
      </c>
      <c r="AJ269" s="85">
        <v>1</v>
      </c>
      <c r="AK269" s="85">
        <v>1</v>
      </c>
      <c r="AL269" s="85">
        <v>1</v>
      </c>
      <c r="AM269" s="85">
        <v>1</v>
      </c>
      <c r="AN269" s="85">
        <v>1</v>
      </c>
      <c r="AO269" s="85">
        <v>1</v>
      </c>
      <c r="AP269" s="85">
        <v>1</v>
      </c>
      <c r="AQ269" s="85">
        <v>1</v>
      </c>
      <c r="AR269" s="85">
        <v>1</v>
      </c>
      <c r="AS269" s="85">
        <v>1</v>
      </c>
      <c r="AT269" s="85">
        <v>1</v>
      </c>
      <c r="AU269" s="85">
        <v>1</v>
      </c>
      <c r="AV269" s="85">
        <v>1</v>
      </c>
      <c r="AW269" s="85">
        <v>1</v>
      </c>
      <c r="AX269" s="85">
        <v>1</v>
      </c>
      <c r="AY269" s="85">
        <v>1</v>
      </c>
      <c r="AZ269" s="85">
        <v>1</v>
      </c>
      <c r="BA269" s="85">
        <v>1</v>
      </c>
      <c r="BB269" s="85">
        <v>1</v>
      </c>
      <c r="BC269" s="85">
        <v>1</v>
      </c>
      <c r="BD269" s="85">
        <v>1</v>
      </c>
      <c r="BE269" s="85">
        <v>1</v>
      </c>
      <c r="BF269" s="85">
        <v>1</v>
      </c>
      <c r="BG269" s="85">
        <v>1</v>
      </c>
      <c r="BH269" s="85">
        <v>1</v>
      </c>
      <c r="BI269" s="85">
        <v>1</v>
      </c>
      <c r="BJ269" s="85">
        <v>1</v>
      </c>
      <c r="BK269" s="85">
        <v>1</v>
      </c>
      <c r="BL269" s="85">
        <v>1</v>
      </c>
      <c r="BM269" s="85">
        <v>1</v>
      </c>
      <c r="BN269" s="85">
        <v>1</v>
      </c>
      <c r="BO269" s="85">
        <v>1</v>
      </c>
      <c r="BP269" s="85">
        <v>1</v>
      </c>
      <c r="BQ269" s="85">
        <v>1</v>
      </c>
      <c r="BR269" s="85">
        <v>1</v>
      </c>
      <c r="BS269" s="85">
        <v>1</v>
      </c>
      <c r="BT269" s="85">
        <v>1</v>
      </c>
      <c r="BU269" s="85">
        <v>1</v>
      </c>
      <c r="BV269" s="85">
        <v>1</v>
      </c>
      <c r="BW269" s="85">
        <v>1</v>
      </c>
      <c r="BX269" s="85">
        <v>1</v>
      </c>
      <c r="BY269" s="85">
        <v>1</v>
      </c>
      <c r="BZ269" s="85">
        <v>1</v>
      </c>
    </row>
    <row r="270" spans="1:78">
      <c r="A270" s="81" t="s">
        <v>555</v>
      </c>
      <c r="J270" s="66" t="s">
        <v>648</v>
      </c>
      <c r="K270" t="s">
        <v>602</v>
      </c>
      <c r="L270" s="85" t="s">
        <v>2</v>
      </c>
      <c r="M270" s="85" t="s">
        <v>38</v>
      </c>
      <c r="N270" s="85" t="s">
        <v>35</v>
      </c>
      <c r="O270" s="85" t="s">
        <v>2608</v>
      </c>
      <c r="P270" s="85">
        <v>0</v>
      </c>
      <c r="Q270" s="85">
        <v>0</v>
      </c>
      <c r="R270" s="85">
        <v>0</v>
      </c>
      <c r="S270" s="85">
        <v>0</v>
      </c>
      <c r="T270" s="85">
        <v>0</v>
      </c>
      <c r="U270" s="85">
        <v>0</v>
      </c>
      <c r="V270" s="85">
        <v>1</v>
      </c>
      <c r="W270" s="85">
        <v>1</v>
      </c>
      <c r="X270" s="85">
        <v>1</v>
      </c>
      <c r="Y270" s="85">
        <v>1</v>
      </c>
      <c r="Z270" s="85">
        <v>1</v>
      </c>
      <c r="AA270" s="85">
        <v>1</v>
      </c>
      <c r="AB270" s="85">
        <v>1</v>
      </c>
      <c r="AC270" s="85">
        <v>1</v>
      </c>
      <c r="AD270" s="85">
        <v>1</v>
      </c>
      <c r="AE270" s="85">
        <v>1</v>
      </c>
      <c r="AF270" s="85">
        <v>1</v>
      </c>
      <c r="AG270" s="85">
        <v>1</v>
      </c>
      <c r="AH270" s="85">
        <v>1</v>
      </c>
      <c r="AI270" s="85">
        <v>1</v>
      </c>
      <c r="AJ270" s="85">
        <v>1</v>
      </c>
      <c r="AK270" s="85">
        <v>1</v>
      </c>
      <c r="AL270" s="85">
        <v>1</v>
      </c>
      <c r="AM270" s="85">
        <v>1</v>
      </c>
      <c r="AN270" s="85">
        <v>1</v>
      </c>
      <c r="AO270" s="85">
        <v>1</v>
      </c>
      <c r="AP270" s="85">
        <v>1</v>
      </c>
      <c r="AQ270" s="85">
        <v>1</v>
      </c>
      <c r="AR270" s="85">
        <v>1</v>
      </c>
      <c r="AS270" s="85">
        <v>1</v>
      </c>
      <c r="AT270" s="85">
        <v>1</v>
      </c>
      <c r="AU270" s="85">
        <v>1</v>
      </c>
      <c r="AV270" s="85">
        <v>1</v>
      </c>
      <c r="AW270" s="85">
        <v>1</v>
      </c>
      <c r="AX270" s="85">
        <v>1</v>
      </c>
      <c r="AY270" s="85">
        <v>1</v>
      </c>
      <c r="AZ270" s="85">
        <v>1</v>
      </c>
      <c r="BA270" s="85">
        <v>1</v>
      </c>
      <c r="BB270" s="85">
        <v>1</v>
      </c>
      <c r="BC270" s="85">
        <v>1</v>
      </c>
      <c r="BD270" s="85">
        <v>1</v>
      </c>
      <c r="BE270" s="85">
        <v>1</v>
      </c>
      <c r="BF270" s="85">
        <v>1</v>
      </c>
      <c r="BG270" s="85">
        <v>1</v>
      </c>
      <c r="BH270" s="85">
        <v>1</v>
      </c>
      <c r="BI270" s="85">
        <v>1</v>
      </c>
      <c r="BJ270" s="85">
        <v>1</v>
      </c>
      <c r="BK270" s="85">
        <v>1</v>
      </c>
      <c r="BL270" s="85">
        <v>1</v>
      </c>
      <c r="BM270" s="85">
        <v>1</v>
      </c>
      <c r="BN270" s="85">
        <v>1</v>
      </c>
      <c r="BO270" s="85">
        <v>1</v>
      </c>
      <c r="BP270" s="85">
        <v>1</v>
      </c>
      <c r="BQ270" s="85">
        <v>1</v>
      </c>
      <c r="BR270" s="85">
        <v>1</v>
      </c>
      <c r="BS270" s="85">
        <v>1</v>
      </c>
      <c r="BT270" s="85">
        <v>1</v>
      </c>
      <c r="BU270" s="85">
        <v>1</v>
      </c>
      <c r="BV270" s="85">
        <v>1</v>
      </c>
      <c r="BW270" s="85">
        <v>1</v>
      </c>
      <c r="BX270" s="85">
        <v>1</v>
      </c>
      <c r="BY270" s="85">
        <v>1</v>
      </c>
      <c r="BZ270" s="85">
        <v>1</v>
      </c>
    </row>
    <row r="271" spans="1:78">
      <c r="A271" s="81" t="s">
        <v>555</v>
      </c>
      <c r="J271" s="66" t="s">
        <v>651</v>
      </c>
      <c r="K271" t="s">
        <v>603</v>
      </c>
      <c r="L271" s="85" t="s">
        <v>2</v>
      </c>
      <c r="M271" s="85" t="s">
        <v>38</v>
      </c>
      <c r="N271" s="85" t="s">
        <v>35</v>
      </c>
      <c r="O271" s="85" t="s">
        <v>2608</v>
      </c>
      <c r="P271" s="85">
        <v>0</v>
      </c>
      <c r="Q271" s="85">
        <v>0</v>
      </c>
      <c r="R271" s="85">
        <v>0</v>
      </c>
      <c r="S271" s="85">
        <v>0</v>
      </c>
      <c r="T271" s="85">
        <v>0</v>
      </c>
      <c r="U271" s="85">
        <v>0</v>
      </c>
      <c r="V271" s="85">
        <v>1</v>
      </c>
      <c r="W271" s="85">
        <v>1</v>
      </c>
      <c r="X271" s="85">
        <v>1</v>
      </c>
      <c r="Y271" s="85">
        <v>1</v>
      </c>
      <c r="Z271" s="85">
        <v>1</v>
      </c>
      <c r="AA271" s="85">
        <v>1</v>
      </c>
      <c r="AB271" s="85">
        <v>1</v>
      </c>
      <c r="AC271" s="85">
        <v>1</v>
      </c>
      <c r="AD271" s="85">
        <v>1</v>
      </c>
      <c r="AE271" s="85">
        <v>1</v>
      </c>
      <c r="AF271" s="85">
        <v>1</v>
      </c>
      <c r="AG271" s="85">
        <v>1</v>
      </c>
      <c r="AH271" s="85">
        <v>1</v>
      </c>
      <c r="AI271" s="85">
        <v>1</v>
      </c>
      <c r="AJ271" s="85">
        <v>1</v>
      </c>
      <c r="AK271" s="85">
        <v>1</v>
      </c>
      <c r="AL271" s="85">
        <v>1</v>
      </c>
      <c r="AM271" s="85">
        <v>1</v>
      </c>
      <c r="AN271" s="85">
        <v>1</v>
      </c>
      <c r="AO271" s="85">
        <v>1</v>
      </c>
      <c r="AP271" s="85">
        <v>1</v>
      </c>
      <c r="AQ271" s="85">
        <v>1</v>
      </c>
      <c r="AR271" s="85">
        <v>1</v>
      </c>
      <c r="AS271" s="85">
        <v>1</v>
      </c>
      <c r="AT271" s="85">
        <v>1</v>
      </c>
      <c r="AU271" s="85">
        <v>1</v>
      </c>
      <c r="AV271" s="85">
        <v>1</v>
      </c>
      <c r="AW271" s="85">
        <v>1</v>
      </c>
      <c r="AX271" s="85">
        <v>1</v>
      </c>
      <c r="AY271" s="85">
        <v>1</v>
      </c>
      <c r="AZ271" s="85">
        <v>1</v>
      </c>
      <c r="BA271" s="85">
        <v>1</v>
      </c>
      <c r="BB271" s="85">
        <v>1</v>
      </c>
      <c r="BC271" s="85">
        <v>1</v>
      </c>
      <c r="BD271" s="85">
        <v>1</v>
      </c>
      <c r="BE271" s="85">
        <v>1</v>
      </c>
      <c r="BF271" s="85">
        <v>1</v>
      </c>
      <c r="BG271" s="85">
        <v>1</v>
      </c>
      <c r="BH271" s="85">
        <v>1</v>
      </c>
      <c r="BI271" s="85">
        <v>1</v>
      </c>
      <c r="BJ271" s="85">
        <v>1</v>
      </c>
      <c r="BK271" s="85">
        <v>1</v>
      </c>
      <c r="BL271" s="85">
        <v>1</v>
      </c>
      <c r="BM271" s="85">
        <v>1</v>
      </c>
      <c r="BN271" s="85">
        <v>1</v>
      </c>
      <c r="BO271" s="85">
        <v>1</v>
      </c>
      <c r="BP271" s="85">
        <v>1</v>
      </c>
      <c r="BQ271" s="85">
        <v>1</v>
      </c>
      <c r="BR271" s="85">
        <v>1</v>
      </c>
      <c r="BS271" s="85">
        <v>1</v>
      </c>
      <c r="BT271" s="85">
        <v>1</v>
      </c>
      <c r="BU271" s="85">
        <v>1</v>
      </c>
      <c r="BV271" s="85">
        <v>1</v>
      </c>
      <c r="BW271" s="85">
        <v>1</v>
      </c>
      <c r="BX271" s="85">
        <v>1</v>
      </c>
      <c r="BY271" s="85">
        <v>1</v>
      </c>
      <c r="BZ271" s="85">
        <v>1</v>
      </c>
    </row>
    <row r="272" spans="1:78">
      <c r="A272" s="81" t="s">
        <v>555</v>
      </c>
      <c r="J272" s="66" t="s">
        <v>654</v>
      </c>
      <c r="K272" t="s">
        <v>604</v>
      </c>
      <c r="L272" s="85" t="s">
        <v>2</v>
      </c>
      <c r="M272" s="85" t="s">
        <v>38</v>
      </c>
      <c r="N272" s="85" t="s">
        <v>35</v>
      </c>
      <c r="O272" s="85" t="s">
        <v>2608</v>
      </c>
      <c r="P272" s="85">
        <v>0</v>
      </c>
      <c r="Q272" s="85">
        <v>0</v>
      </c>
      <c r="R272" s="85">
        <v>0</v>
      </c>
      <c r="S272" s="85">
        <v>0</v>
      </c>
      <c r="T272" s="85">
        <v>0</v>
      </c>
      <c r="U272" s="85">
        <v>0</v>
      </c>
      <c r="V272" s="85">
        <v>1</v>
      </c>
      <c r="W272" s="85">
        <v>1</v>
      </c>
      <c r="X272" s="85">
        <v>1</v>
      </c>
      <c r="Y272" s="85">
        <v>1</v>
      </c>
      <c r="Z272" s="85">
        <v>1</v>
      </c>
      <c r="AA272" s="85">
        <v>1</v>
      </c>
      <c r="AB272" s="85">
        <v>1</v>
      </c>
      <c r="AC272" s="85">
        <v>1</v>
      </c>
      <c r="AD272" s="85">
        <v>1</v>
      </c>
      <c r="AE272" s="85">
        <v>1</v>
      </c>
      <c r="AF272" s="85">
        <v>1</v>
      </c>
      <c r="AG272" s="85">
        <v>1</v>
      </c>
      <c r="AH272" s="85">
        <v>1</v>
      </c>
      <c r="AI272" s="85">
        <v>1</v>
      </c>
      <c r="AJ272" s="85">
        <v>1</v>
      </c>
      <c r="AK272" s="85">
        <v>1</v>
      </c>
      <c r="AL272" s="85">
        <v>1</v>
      </c>
      <c r="AM272" s="85">
        <v>1</v>
      </c>
      <c r="AN272" s="85">
        <v>1</v>
      </c>
      <c r="AO272" s="85">
        <v>1</v>
      </c>
      <c r="AP272" s="85">
        <v>1</v>
      </c>
      <c r="AQ272" s="85">
        <v>1</v>
      </c>
      <c r="AR272" s="85">
        <v>1</v>
      </c>
      <c r="AS272" s="85">
        <v>1</v>
      </c>
      <c r="AT272" s="85">
        <v>1</v>
      </c>
      <c r="AU272" s="85">
        <v>1</v>
      </c>
      <c r="AV272" s="85">
        <v>1</v>
      </c>
      <c r="AW272" s="85">
        <v>1</v>
      </c>
      <c r="AX272" s="85">
        <v>1</v>
      </c>
      <c r="AY272" s="85">
        <v>1</v>
      </c>
      <c r="AZ272" s="85">
        <v>1</v>
      </c>
      <c r="BA272" s="85">
        <v>1</v>
      </c>
      <c r="BB272" s="85">
        <v>1</v>
      </c>
      <c r="BC272" s="85">
        <v>1</v>
      </c>
      <c r="BD272" s="85">
        <v>1</v>
      </c>
      <c r="BE272" s="85">
        <v>1</v>
      </c>
      <c r="BF272" s="85">
        <v>1</v>
      </c>
      <c r="BG272" s="85">
        <v>1</v>
      </c>
      <c r="BH272" s="85">
        <v>1</v>
      </c>
      <c r="BI272" s="85">
        <v>1</v>
      </c>
      <c r="BJ272" s="85">
        <v>1</v>
      </c>
      <c r="BK272" s="85">
        <v>1</v>
      </c>
      <c r="BL272" s="85">
        <v>1</v>
      </c>
      <c r="BM272" s="85">
        <v>1</v>
      </c>
      <c r="BN272" s="85">
        <v>1</v>
      </c>
      <c r="BO272" s="85">
        <v>1</v>
      </c>
      <c r="BP272" s="85">
        <v>1</v>
      </c>
      <c r="BQ272" s="85">
        <v>1</v>
      </c>
      <c r="BR272" s="85">
        <v>1</v>
      </c>
      <c r="BS272" s="85">
        <v>1</v>
      </c>
      <c r="BT272" s="85">
        <v>1</v>
      </c>
      <c r="BU272" s="85">
        <v>1</v>
      </c>
      <c r="BV272" s="85">
        <v>1</v>
      </c>
      <c r="BW272" s="85">
        <v>1</v>
      </c>
      <c r="BX272" s="85">
        <v>1</v>
      </c>
      <c r="BY272" s="85">
        <v>1</v>
      </c>
      <c r="BZ272" s="85">
        <v>1</v>
      </c>
    </row>
    <row r="273" spans="1:78">
      <c r="A273" s="81" t="s">
        <v>555</v>
      </c>
      <c r="J273" s="66" t="s">
        <v>657</v>
      </c>
      <c r="K273" t="s">
        <v>605</v>
      </c>
      <c r="L273" s="85" t="s">
        <v>2</v>
      </c>
      <c r="M273" s="85" t="s">
        <v>38</v>
      </c>
      <c r="N273" s="85" t="s">
        <v>35</v>
      </c>
      <c r="O273" s="85" t="s">
        <v>2608</v>
      </c>
      <c r="P273" s="85">
        <v>0</v>
      </c>
      <c r="Q273" s="85">
        <v>0</v>
      </c>
      <c r="R273" s="85">
        <v>0</v>
      </c>
      <c r="S273" s="85">
        <v>0</v>
      </c>
      <c r="T273" s="85">
        <v>0</v>
      </c>
      <c r="U273" s="85">
        <v>0</v>
      </c>
      <c r="V273" s="85">
        <v>1</v>
      </c>
      <c r="W273" s="85">
        <v>1</v>
      </c>
      <c r="X273" s="85">
        <v>1</v>
      </c>
      <c r="Y273" s="85">
        <v>1</v>
      </c>
      <c r="Z273" s="85">
        <v>1</v>
      </c>
      <c r="AA273" s="85">
        <v>1</v>
      </c>
      <c r="AB273" s="85">
        <v>1</v>
      </c>
      <c r="AC273" s="85">
        <v>1</v>
      </c>
      <c r="AD273" s="85">
        <v>1</v>
      </c>
      <c r="AE273" s="85">
        <v>1</v>
      </c>
      <c r="AF273" s="85">
        <v>1</v>
      </c>
      <c r="AG273" s="85">
        <v>1</v>
      </c>
      <c r="AH273" s="85">
        <v>1</v>
      </c>
      <c r="AI273" s="85">
        <v>1</v>
      </c>
      <c r="AJ273" s="85">
        <v>1</v>
      </c>
      <c r="AK273" s="85">
        <v>1</v>
      </c>
      <c r="AL273" s="85">
        <v>1</v>
      </c>
      <c r="AM273" s="85">
        <v>1</v>
      </c>
      <c r="AN273" s="85">
        <v>1</v>
      </c>
      <c r="AO273" s="85">
        <v>1</v>
      </c>
      <c r="AP273" s="85">
        <v>1</v>
      </c>
      <c r="AQ273" s="85">
        <v>1</v>
      </c>
      <c r="AR273" s="85">
        <v>1</v>
      </c>
      <c r="AS273" s="85">
        <v>1</v>
      </c>
      <c r="AT273" s="85">
        <v>1</v>
      </c>
      <c r="AU273" s="85">
        <v>1</v>
      </c>
      <c r="AV273" s="85">
        <v>1</v>
      </c>
      <c r="AW273" s="85">
        <v>1</v>
      </c>
      <c r="AX273" s="85">
        <v>1</v>
      </c>
      <c r="AY273" s="85">
        <v>1</v>
      </c>
      <c r="AZ273" s="85">
        <v>1</v>
      </c>
      <c r="BA273" s="85">
        <v>1</v>
      </c>
      <c r="BB273" s="85">
        <v>1</v>
      </c>
      <c r="BC273" s="85">
        <v>1</v>
      </c>
      <c r="BD273" s="85">
        <v>1</v>
      </c>
      <c r="BE273" s="85">
        <v>1</v>
      </c>
      <c r="BF273" s="85">
        <v>1</v>
      </c>
      <c r="BG273" s="85">
        <v>1</v>
      </c>
      <c r="BH273" s="85">
        <v>1</v>
      </c>
      <c r="BI273" s="85">
        <v>1</v>
      </c>
      <c r="BJ273" s="85">
        <v>1</v>
      </c>
      <c r="BK273" s="85">
        <v>1</v>
      </c>
      <c r="BL273" s="85">
        <v>1</v>
      </c>
      <c r="BM273" s="85">
        <v>1</v>
      </c>
      <c r="BN273" s="85">
        <v>1</v>
      </c>
      <c r="BO273" s="85">
        <v>1</v>
      </c>
      <c r="BP273" s="85">
        <v>1</v>
      </c>
      <c r="BQ273" s="85">
        <v>1</v>
      </c>
      <c r="BR273" s="85">
        <v>1</v>
      </c>
      <c r="BS273" s="85">
        <v>1</v>
      </c>
      <c r="BT273" s="85">
        <v>1</v>
      </c>
      <c r="BU273" s="85">
        <v>1</v>
      </c>
      <c r="BV273" s="85">
        <v>1</v>
      </c>
      <c r="BW273" s="85">
        <v>1</v>
      </c>
      <c r="BX273" s="85">
        <v>1</v>
      </c>
      <c r="BY273" s="85">
        <v>1</v>
      </c>
      <c r="BZ273" s="85">
        <v>1</v>
      </c>
    </row>
    <row r="274" spans="1:78">
      <c r="A274" s="81" t="s">
        <v>555</v>
      </c>
      <c r="J274" s="66" t="s">
        <v>660</v>
      </c>
      <c r="K274" t="s">
        <v>606</v>
      </c>
      <c r="L274" s="85" t="s">
        <v>2</v>
      </c>
      <c r="M274" s="85" t="s">
        <v>38</v>
      </c>
      <c r="N274" s="85" t="s">
        <v>35</v>
      </c>
      <c r="O274" s="85" t="s">
        <v>2608</v>
      </c>
      <c r="P274" s="85">
        <v>0</v>
      </c>
      <c r="Q274" s="85">
        <v>0</v>
      </c>
      <c r="R274" s="85">
        <v>0</v>
      </c>
      <c r="S274" s="85">
        <v>0</v>
      </c>
      <c r="T274" s="85">
        <v>0</v>
      </c>
      <c r="U274" s="85">
        <v>0</v>
      </c>
      <c r="V274" s="85">
        <v>1</v>
      </c>
      <c r="W274" s="85">
        <v>1</v>
      </c>
      <c r="X274" s="85">
        <v>1</v>
      </c>
      <c r="Y274" s="85">
        <v>1</v>
      </c>
      <c r="Z274" s="85">
        <v>1</v>
      </c>
      <c r="AA274" s="85">
        <v>1</v>
      </c>
      <c r="AB274" s="85">
        <v>1</v>
      </c>
      <c r="AC274" s="85">
        <v>1</v>
      </c>
      <c r="AD274" s="85">
        <v>1</v>
      </c>
      <c r="AE274" s="85">
        <v>1</v>
      </c>
      <c r="AF274" s="85">
        <v>1</v>
      </c>
      <c r="AG274" s="85">
        <v>1</v>
      </c>
      <c r="AH274" s="85">
        <v>1</v>
      </c>
      <c r="AI274" s="85">
        <v>1</v>
      </c>
      <c r="AJ274" s="85">
        <v>1</v>
      </c>
      <c r="AK274" s="85">
        <v>1</v>
      </c>
      <c r="AL274" s="85">
        <v>1</v>
      </c>
      <c r="AM274" s="85">
        <v>1</v>
      </c>
      <c r="AN274" s="85">
        <v>1</v>
      </c>
      <c r="AO274" s="85">
        <v>1</v>
      </c>
      <c r="AP274" s="85">
        <v>1</v>
      </c>
      <c r="AQ274" s="85">
        <v>1</v>
      </c>
      <c r="AR274" s="85">
        <v>1</v>
      </c>
      <c r="AS274" s="85">
        <v>1</v>
      </c>
      <c r="AT274" s="85">
        <v>1</v>
      </c>
      <c r="AU274" s="85">
        <v>1</v>
      </c>
      <c r="AV274" s="85">
        <v>1</v>
      </c>
      <c r="AW274" s="85">
        <v>1</v>
      </c>
      <c r="AX274" s="85">
        <v>1</v>
      </c>
      <c r="AY274" s="85">
        <v>1</v>
      </c>
      <c r="AZ274" s="85">
        <v>1</v>
      </c>
      <c r="BA274" s="85">
        <v>1</v>
      </c>
      <c r="BB274" s="85">
        <v>1</v>
      </c>
      <c r="BC274" s="85">
        <v>1</v>
      </c>
      <c r="BD274" s="85">
        <v>1</v>
      </c>
      <c r="BE274" s="85">
        <v>1</v>
      </c>
      <c r="BF274" s="85">
        <v>1</v>
      </c>
      <c r="BG274" s="85">
        <v>1</v>
      </c>
      <c r="BH274" s="85">
        <v>1</v>
      </c>
      <c r="BI274" s="85">
        <v>1</v>
      </c>
      <c r="BJ274" s="85">
        <v>1</v>
      </c>
      <c r="BK274" s="85">
        <v>1</v>
      </c>
      <c r="BL274" s="85">
        <v>1</v>
      </c>
      <c r="BM274" s="85">
        <v>1</v>
      </c>
      <c r="BN274" s="85">
        <v>1</v>
      </c>
      <c r="BO274" s="85">
        <v>1</v>
      </c>
      <c r="BP274" s="85">
        <v>1</v>
      </c>
      <c r="BQ274" s="85">
        <v>1</v>
      </c>
      <c r="BR274" s="85">
        <v>1</v>
      </c>
      <c r="BS274" s="85">
        <v>1</v>
      </c>
      <c r="BT274" s="85">
        <v>1</v>
      </c>
      <c r="BU274" s="85">
        <v>1</v>
      </c>
      <c r="BV274" s="85">
        <v>1</v>
      </c>
      <c r="BW274" s="85">
        <v>1</v>
      </c>
      <c r="BX274" s="85">
        <v>1</v>
      </c>
      <c r="BY274" s="85">
        <v>1</v>
      </c>
      <c r="BZ274" s="85">
        <v>1</v>
      </c>
    </row>
    <row r="275" spans="1:78">
      <c r="A275" s="81" t="s">
        <v>555</v>
      </c>
      <c r="J275" s="66" t="s">
        <v>663</v>
      </c>
      <c r="K275" t="s">
        <v>608</v>
      </c>
      <c r="L275" s="85" t="s">
        <v>2</v>
      </c>
      <c r="M275" s="85" t="s">
        <v>38</v>
      </c>
      <c r="N275" s="85" t="s">
        <v>35</v>
      </c>
      <c r="O275" s="85" t="s">
        <v>2608</v>
      </c>
      <c r="P275" s="85">
        <v>0</v>
      </c>
      <c r="Q275" s="85">
        <v>0</v>
      </c>
      <c r="R275" s="85">
        <v>0</v>
      </c>
      <c r="S275" s="85">
        <v>0</v>
      </c>
      <c r="T275" s="85">
        <v>0</v>
      </c>
      <c r="U275" s="85">
        <v>0</v>
      </c>
      <c r="V275" s="85">
        <v>1</v>
      </c>
      <c r="W275" s="85">
        <v>1</v>
      </c>
      <c r="X275" s="85">
        <v>1</v>
      </c>
      <c r="Y275" s="85">
        <v>1</v>
      </c>
      <c r="Z275" s="85">
        <v>1</v>
      </c>
      <c r="AA275" s="85">
        <v>1</v>
      </c>
      <c r="AB275" s="85">
        <v>1</v>
      </c>
      <c r="AC275" s="85">
        <v>1</v>
      </c>
      <c r="AD275" s="85">
        <v>1</v>
      </c>
      <c r="AE275" s="85">
        <v>1</v>
      </c>
      <c r="AF275" s="85">
        <v>1</v>
      </c>
      <c r="AG275" s="85">
        <v>1</v>
      </c>
      <c r="AH275" s="85">
        <v>1</v>
      </c>
      <c r="AI275" s="85">
        <v>1</v>
      </c>
      <c r="AJ275" s="85">
        <v>1</v>
      </c>
      <c r="AK275" s="85">
        <v>1</v>
      </c>
      <c r="AL275" s="85">
        <v>1</v>
      </c>
      <c r="AM275" s="85">
        <v>1</v>
      </c>
      <c r="AN275" s="85">
        <v>1</v>
      </c>
      <c r="AO275" s="85">
        <v>1</v>
      </c>
      <c r="AP275" s="85">
        <v>1</v>
      </c>
      <c r="AQ275" s="85">
        <v>1</v>
      </c>
      <c r="AR275" s="85">
        <v>1</v>
      </c>
      <c r="AS275" s="85">
        <v>1</v>
      </c>
      <c r="AT275" s="85">
        <v>1</v>
      </c>
      <c r="AU275" s="85">
        <v>1</v>
      </c>
      <c r="AV275" s="85">
        <v>1</v>
      </c>
      <c r="AW275" s="85">
        <v>1</v>
      </c>
      <c r="AX275" s="85">
        <v>1</v>
      </c>
      <c r="AY275" s="85">
        <v>1</v>
      </c>
      <c r="AZ275" s="85">
        <v>1</v>
      </c>
      <c r="BA275" s="85">
        <v>1</v>
      </c>
      <c r="BB275" s="85">
        <v>1</v>
      </c>
      <c r="BC275" s="85">
        <v>1</v>
      </c>
      <c r="BD275" s="85">
        <v>1</v>
      </c>
      <c r="BE275" s="85">
        <v>1</v>
      </c>
      <c r="BF275" s="85">
        <v>1</v>
      </c>
      <c r="BG275" s="85">
        <v>1</v>
      </c>
      <c r="BH275" s="85">
        <v>1</v>
      </c>
      <c r="BI275" s="85">
        <v>1</v>
      </c>
      <c r="BJ275" s="85">
        <v>1</v>
      </c>
      <c r="BK275" s="85">
        <v>1</v>
      </c>
      <c r="BL275" s="85">
        <v>1</v>
      </c>
      <c r="BM275" s="85">
        <v>1</v>
      </c>
      <c r="BN275" s="85">
        <v>1</v>
      </c>
      <c r="BO275" s="85">
        <v>1</v>
      </c>
      <c r="BP275" s="85">
        <v>1</v>
      </c>
      <c r="BQ275" s="85">
        <v>1</v>
      </c>
      <c r="BR275" s="85">
        <v>1</v>
      </c>
      <c r="BS275" s="85">
        <v>1</v>
      </c>
      <c r="BT275" s="85">
        <v>1</v>
      </c>
      <c r="BU275" s="85">
        <v>1</v>
      </c>
      <c r="BV275" s="85">
        <v>1</v>
      </c>
      <c r="BW275" s="85">
        <v>1</v>
      </c>
      <c r="BX275" s="85">
        <v>1</v>
      </c>
      <c r="BY275" s="85">
        <v>1</v>
      </c>
      <c r="BZ275" s="85">
        <v>1</v>
      </c>
    </row>
    <row r="276" spans="1:78">
      <c r="A276" s="81" t="s">
        <v>555</v>
      </c>
      <c r="J276" s="66" t="s">
        <v>666</v>
      </c>
      <c r="K276" t="s">
        <v>610</v>
      </c>
      <c r="L276" s="85" t="s">
        <v>2</v>
      </c>
      <c r="M276" s="85" t="s">
        <v>38</v>
      </c>
      <c r="N276" s="85" t="s">
        <v>35</v>
      </c>
      <c r="O276" s="85" t="s">
        <v>2608</v>
      </c>
      <c r="P276" s="85">
        <v>0</v>
      </c>
      <c r="Q276" s="85">
        <v>0</v>
      </c>
      <c r="R276" s="85">
        <v>0</v>
      </c>
      <c r="S276" s="85">
        <v>0</v>
      </c>
      <c r="T276" s="85">
        <v>0</v>
      </c>
      <c r="U276" s="85">
        <v>0</v>
      </c>
      <c r="V276" s="85">
        <v>1</v>
      </c>
      <c r="W276" s="85">
        <v>1</v>
      </c>
      <c r="X276" s="85">
        <v>1</v>
      </c>
      <c r="Y276" s="85">
        <v>1</v>
      </c>
      <c r="Z276" s="85">
        <v>1</v>
      </c>
      <c r="AA276" s="85">
        <v>1</v>
      </c>
      <c r="AB276" s="85">
        <v>1</v>
      </c>
      <c r="AC276" s="85">
        <v>1</v>
      </c>
      <c r="AD276" s="85">
        <v>1</v>
      </c>
      <c r="AE276" s="85">
        <v>1</v>
      </c>
      <c r="AF276" s="85">
        <v>1</v>
      </c>
      <c r="AG276" s="85">
        <v>1</v>
      </c>
      <c r="AH276" s="85">
        <v>1</v>
      </c>
      <c r="AI276" s="85">
        <v>1</v>
      </c>
      <c r="AJ276" s="85">
        <v>1</v>
      </c>
      <c r="AK276" s="85">
        <v>1</v>
      </c>
      <c r="AL276" s="85">
        <v>1</v>
      </c>
      <c r="AM276" s="85">
        <v>1</v>
      </c>
      <c r="AN276" s="85">
        <v>1</v>
      </c>
      <c r="AO276" s="85">
        <v>1</v>
      </c>
      <c r="AP276" s="85">
        <v>1</v>
      </c>
      <c r="AQ276" s="85">
        <v>1</v>
      </c>
      <c r="AR276" s="85">
        <v>1</v>
      </c>
      <c r="AS276" s="85">
        <v>1</v>
      </c>
      <c r="AT276" s="85">
        <v>1</v>
      </c>
      <c r="AU276" s="85">
        <v>1</v>
      </c>
      <c r="AV276" s="85">
        <v>1</v>
      </c>
      <c r="AW276" s="85">
        <v>1</v>
      </c>
      <c r="AX276" s="85">
        <v>1</v>
      </c>
      <c r="AY276" s="85">
        <v>1</v>
      </c>
      <c r="AZ276" s="85">
        <v>1</v>
      </c>
      <c r="BA276" s="85">
        <v>1</v>
      </c>
      <c r="BB276" s="85">
        <v>1</v>
      </c>
      <c r="BC276" s="85">
        <v>1</v>
      </c>
      <c r="BD276" s="85">
        <v>1</v>
      </c>
      <c r="BE276" s="85">
        <v>1</v>
      </c>
      <c r="BF276" s="85">
        <v>1</v>
      </c>
      <c r="BG276" s="85">
        <v>1</v>
      </c>
      <c r="BH276" s="85">
        <v>1</v>
      </c>
      <c r="BI276" s="85">
        <v>1</v>
      </c>
      <c r="BJ276" s="85">
        <v>1</v>
      </c>
      <c r="BK276" s="85">
        <v>1</v>
      </c>
      <c r="BL276" s="85">
        <v>1</v>
      </c>
      <c r="BM276" s="85">
        <v>1</v>
      </c>
      <c r="BN276" s="85">
        <v>1</v>
      </c>
      <c r="BO276" s="85">
        <v>1</v>
      </c>
      <c r="BP276" s="85">
        <v>1</v>
      </c>
      <c r="BQ276" s="85">
        <v>1</v>
      </c>
      <c r="BR276" s="85">
        <v>1</v>
      </c>
      <c r="BS276" s="85">
        <v>1</v>
      </c>
      <c r="BT276" s="85">
        <v>1</v>
      </c>
      <c r="BU276" s="85">
        <v>1</v>
      </c>
      <c r="BV276" s="85">
        <v>1</v>
      </c>
      <c r="BW276" s="85">
        <v>1</v>
      </c>
      <c r="BX276" s="85">
        <v>1</v>
      </c>
      <c r="BY276" s="85">
        <v>1</v>
      </c>
      <c r="BZ276" s="85">
        <v>1</v>
      </c>
    </row>
    <row r="277" spans="1:78">
      <c r="A277" s="81" t="s">
        <v>555</v>
      </c>
      <c r="J277" s="66" t="s">
        <v>669</v>
      </c>
      <c r="K277" t="s">
        <v>612</v>
      </c>
      <c r="L277" s="85" t="s">
        <v>2</v>
      </c>
      <c r="M277" s="85" t="s">
        <v>38</v>
      </c>
      <c r="N277" s="85" t="s">
        <v>35</v>
      </c>
      <c r="O277" s="85" t="s">
        <v>2608</v>
      </c>
      <c r="P277" s="85">
        <v>0</v>
      </c>
      <c r="Q277" s="85">
        <v>0</v>
      </c>
      <c r="R277" s="85">
        <v>0</v>
      </c>
      <c r="S277" s="85">
        <v>0</v>
      </c>
      <c r="T277" s="85">
        <v>0</v>
      </c>
      <c r="U277" s="85">
        <v>0</v>
      </c>
      <c r="V277" s="85">
        <v>1</v>
      </c>
      <c r="W277" s="85">
        <v>1</v>
      </c>
      <c r="X277" s="85">
        <v>1</v>
      </c>
      <c r="Y277" s="85">
        <v>1</v>
      </c>
      <c r="Z277" s="85">
        <v>1</v>
      </c>
      <c r="AA277" s="85">
        <v>1</v>
      </c>
      <c r="AB277" s="85">
        <v>1</v>
      </c>
      <c r="AC277" s="85">
        <v>1</v>
      </c>
      <c r="AD277" s="85">
        <v>1</v>
      </c>
      <c r="AE277" s="85">
        <v>1</v>
      </c>
      <c r="AF277" s="85">
        <v>1</v>
      </c>
      <c r="AG277" s="85">
        <v>1</v>
      </c>
      <c r="AH277" s="85">
        <v>1</v>
      </c>
      <c r="AI277" s="85">
        <v>1</v>
      </c>
      <c r="AJ277" s="85">
        <v>1</v>
      </c>
      <c r="AK277" s="85">
        <v>1</v>
      </c>
      <c r="AL277" s="85">
        <v>1</v>
      </c>
      <c r="AM277" s="85">
        <v>1</v>
      </c>
      <c r="AN277" s="85">
        <v>1</v>
      </c>
      <c r="AO277" s="85">
        <v>1</v>
      </c>
      <c r="AP277" s="85">
        <v>1</v>
      </c>
      <c r="AQ277" s="85">
        <v>1</v>
      </c>
      <c r="AR277" s="85">
        <v>1</v>
      </c>
      <c r="AS277" s="85">
        <v>1</v>
      </c>
      <c r="AT277" s="85">
        <v>1</v>
      </c>
      <c r="AU277" s="85">
        <v>1</v>
      </c>
      <c r="AV277" s="85">
        <v>1</v>
      </c>
      <c r="AW277" s="85">
        <v>1</v>
      </c>
      <c r="AX277" s="85">
        <v>1</v>
      </c>
      <c r="AY277" s="85">
        <v>1</v>
      </c>
      <c r="AZ277" s="85">
        <v>1</v>
      </c>
      <c r="BA277" s="85">
        <v>1</v>
      </c>
      <c r="BB277" s="85">
        <v>1</v>
      </c>
      <c r="BC277" s="85">
        <v>1</v>
      </c>
      <c r="BD277" s="85">
        <v>1</v>
      </c>
      <c r="BE277" s="85">
        <v>1</v>
      </c>
      <c r="BF277" s="85">
        <v>1</v>
      </c>
      <c r="BG277" s="85">
        <v>1</v>
      </c>
      <c r="BH277" s="85">
        <v>1</v>
      </c>
      <c r="BI277" s="85">
        <v>1</v>
      </c>
      <c r="BJ277" s="85">
        <v>1</v>
      </c>
      <c r="BK277" s="85">
        <v>1</v>
      </c>
      <c r="BL277" s="85">
        <v>1</v>
      </c>
      <c r="BM277" s="85">
        <v>1</v>
      </c>
      <c r="BN277" s="85">
        <v>1</v>
      </c>
      <c r="BO277" s="85">
        <v>1</v>
      </c>
      <c r="BP277" s="85">
        <v>1</v>
      </c>
      <c r="BQ277" s="85">
        <v>1</v>
      </c>
      <c r="BR277" s="85">
        <v>1</v>
      </c>
      <c r="BS277" s="85">
        <v>1</v>
      </c>
      <c r="BT277" s="85">
        <v>1</v>
      </c>
      <c r="BU277" s="85">
        <v>1</v>
      </c>
      <c r="BV277" s="85">
        <v>1</v>
      </c>
      <c r="BW277" s="85">
        <v>1</v>
      </c>
      <c r="BX277" s="85">
        <v>1</v>
      </c>
      <c r="BY277" s="85">
        <v>1</v>
      </c>
      <c r="BZ277" s="85">
        <v>1</v>
      </c>
    </row>
    <row r="278" spans="1:78">
      <c r="A278" s="81" t="s">
        <v>555</v>
      </c>
      <c r="J278" s="66" t="s">
        <v>672</v>
      </c>
      <c r="K278" t="s">
        <v>614</v>
      </c>
      <c r="L278" s="85" t="s">
        <v>2</v>
      </c>
      <c r="M278" s="85" t="s">
        <v>38</v>
      </c>
      <c r="N278" s="85" t="s">
        <v>35</v>
      </c>
      <c r="O278" s="85" t="s">
        <v>2608</v>
      </c>
      <c r="P278" s="85">
        <v>0</v>
      </c>
      <c r="Q278" s="85">
        <v>0</v>
      </c>
      <c r="R278" s="85">
        <v>0</v>
      </c>
      <c r="S278" s="85">
        <v>0</v>
      </c>
      <c r="T278" s="85">
        <v>0</v>
      </c>
      <c r="U278" s="85">
        <v>0</v>
      </c>
      <c r="V278" s="85">
        <v>1</v>
      </c>
      <c r="W278" s="85">
        <v>1</v>
      </c>
      <c r="X278" s="85">
        <v>1</v>
      </c>
      <c r="Y278" s="85">
        <v>1</v>
      </c>
      <c r="Z278" s="85">
        <v>1</v>
      </c>
      <c r="AA278" s="85">
        <v>1</v>
      </c>
      <c r="AB278" s="85">
        <v>1</v>
      </c>
      <c r="AC278" s="85">
        <v>1</v>
      </c>
      <c r="AD278" s="85">
        <v>1</v>
      </c>
      <c r="AE278" s="85">
        <v>1</v>
      </c>
      <c r="AF278" s="85">
        <v>1</v>
      </c>
      <c r="AG278" s="85">
        <v>1</v>
      </c>
      <c r="AH278" s="85">
        <v>1</v>
      </c>
      <c r="AI278" s="85">
        <v>1</v>
      </c>
      <c r="AJ278" s="85">
        <v>1</v>
      </c>
      <c r="AK278" s="85">
        <v>1</v>
      </c>
      <c r="AL278" s="85">
        <v>1</v>
      </c>
      <c r="AM278" s="85">
        <v>1</v>
      </c>
      <c r="AN278" s="85">
        <v>1</v>
      </c>
      <c r="AO278" s="85">
        <v>1</v>
      </c>
      <c r="AP278" s="85">
        <v>1</v>
      </c>
      <c r="AQ278" s="85">
        <v>1</v>
      </c>
      <c r="AR278" s="85">
        <v>1</v>
      </c>
      <c r="AS278" s="85">
        <v>1</v>
      </c>
      <c r="AT278" s="85">
        <v>1</v>
      </c>
      <c r="AU278" s="85">
        <v>1</v>
      </c>
      <c r="AV278" s="85">
        <v>1</v>
      </c>
      <c r="AW278" s="85">
        <v>1</v>
      </c>
      <c r="AX278" s="85">
        <v>1</v>
      </c>
      <c r="AY278" s="85">
        <v>1</v>
      </c>
      <c r="AZ278" s="85">
        <v>1</v>
      </c>
      <c r="BA278" s="85">
        <v>1</v>
      </c>
      <c r="BB278" s="85">
        <v>1</v>
      </c>
      <c r="BC278" s="85">
        <v>1</v>
      </c>
      <c r="BD278" s="85">
        <v>1</v>
      </c>
      <c r="BE278" s="85">
        <v>1</v>
      </c>
      <c r="BF278" s="85">
        <v>1</v>
      </c>
      <c r="BG278" s="85">
        <v>1</v>
      </c>
      <c r="BH278" s="85">
        <v>1</v>
      </c>
      <c r="BI278" s="85">
        <v>1</v>
      </c>
      <c r="BJ278" s="85">
        <v>1</v>
      </c>
      <c r="BK278" s="85">
        <v>1</v>
      </c>
      <c r="BL278" s="85">
        <v>1</v>
      </c>
      <c r="BM278" s="85">
        <v>1</v>
      </c>
      <c r="BN278" s="85">
        <v>1</v>
      </c>
      <c r="BO278" s="85">
        <v>1</v>
      </c>
      <c r="BP278" s="85">
        <v>1</v>
      </c>
      <c r="BQ278" s="85">
        <v>1</v>
      </c>
      <c r="BR278" s="85">
        <v>1</v>
      </c>
      <c r="BS278" s="85">
        <v>1</v>
      </c>
      <c r="BT278" s="85">
        <v>1</v>
      </c>
      <c r="BU278" s="85">
        <v>1</v>
      </c>
      <c r="BV278" s="85">
        <v>1</v>
      </c>
      <c r="BW278" s="85">
        <v>1</v>
      </c>
      <c r="BX278" s="85">
        <v>1</v>
      </c>
      <c r="BY278" s="85">
        <v>1</v>
      </c>
      <c r="BZ278" s="85">
        <v>1</v>
      </c>
    </row>
    <row r="279" spans="1:78">
      <c r="A279" s="81" t="s">
        <v>555</v>
      </c>
      <c r="J279" s="66" t="s">
        <v>675</v>
      </c>
      <c r="K279" t="s">
        <v>616</v>
      </c>
      <c r="L279" s="85" t="s">
        <v>2</v>
      </c>
      <c r="M279" s="85" t="s">
        <v>38</v>
      </c>
      <c r="N279" s="85" t="s">
        <v>35</v>
      </c>
      <c r="O279" s="85" t="s">
        <v>2608</v>
      </c>
      <c r="P279" s="85">
        <v>0</v>
      </c>
      <c r="Q279" s="85">
        <v>0</v>
      </c>
      <c r="R279" s="85">
        <v>0</v>
      </c>
      <c r="S279" s="85">
        <v>0</v>
      </c>
      <c r="T279" s="85">
        <v>0</v>
      </c>
      <c r="U279" s="85">
        <v>0</v>
      </c>
      <c r="V279" s="85">
        <v>1</v>
      </c>
      <c r="W279" s="85">
        <v>1</v>
      </c>
      <c r="X279" s="85">
        <v>1</v>
      </c>
      <c r="Y279" s="85">
        <v>1</v>
      </c>
      <c r="Z279" s="85">
        <v>1</v>
      </c>
      <c r="AA279" s="85">
        <v>1</v>
      </c>
      <c r="AB279" s="85">
        <v>1</v>
      </c>
      <c r="AC279" s="85">
        <v>1</v>
      </c>
      <c r="AD279" s="85">
        <v>1</v>
      </c>
      <c r="AE279" s="85">
        <v>1</v>
      </c>
      <c r="AF279" s="85">
        <v>1</v>
      </c>
      <c r="AG279" s="85">
        <v>1</v>
      </c>
      <c r="AH279" s="85">
        <v>1</v>
      </c>
      <c r="AI279" s="85">
        <v>1</v>
      </c>
      <c r="AJ279" s="85">
        <v>1</v>
      </c>
      <c r="AK279" s="85">
        <v>1</v>
      </c>
      <c r="AL279" s="85">
        <v>1</v>
      </c>
      <c r="AM279" s="85">
        <v>1</v>
      </c>
      <c r="AN279" s="85">
        <v>1</v>
      </c>
      <c r="AO279" s="85">
        <v>1</v>
      </c>
      <c r="AP279" s="85">
        <v>1</v>
      </c>
      <c r="AQ279" s="85">
        <v>1</v>
      </c>
      <c r="AR279" s="85">
        <v>1</v>
      </c>
      <c r="AS279" s="85">
        <v>1</v>
      </c>
      <c r="AT279" s="85">
        <v>1</v>
      </c>
      <c r="AU279" s="85">
        <v>1</v>
      </c>
      <c r="AV279" s="85">
        <v>1</v>
      </c>
      <c r="AW279" s="85">
        <v>1</v>
      </c>
      <c r="AX279" s="85">
        <v>1</v>
      </c>
      <c r="AY279" s="85">
        <v>1</v>
      </c>
      <c r="AZ279" s="85">
        <v>1</v>
      </c>
      <c r="BA279" s="85">
        <v>1</v>
      </c>
      <c r="BB279" s="85">
        <v>1</v>
      </c>
      <c r="BC279" s="85">
        <v>1</v>
      </c>
      <c r="BD279" s="85">
        <v>1</v>
      </c>
      <c r="BE279" s="85">
        <v>1</v>
      </c>
      <c r="BF279" s="85">
        <v>1</v>
      </c>
      <c r="BG279" s="85">
        <v>1</v>
      </c>
      <c r="BH279" s="85">
        <v>1</v>
      </c>
      <c r="BI279" s="85">
        <v>1</v>
      </c>
      <c r="BJ279" s="85">
        <v>1</v>
      </c>
      <c r="BK279" s="85">
        <v>1</v>
      </c>
      <c r="BL279" s="85">
        <v>1</v>
      </c>
      <c r="BM279" s="85">
        <v>1</v>
      </c>
      <c r="BN279" s="85">
        <v>1</v>
      </c>
      <c r="BO279" s="85">
        <v>1</v>
      </c>
      <c r="BP279" s="85">
        <v>1</v>
      </c>
      <c r="BQ279" s="85">
        <v>1</v>
      </c>
      <c r="BR279" s="85">
        <v>1</v>
      </c>
      <c r="BS279" s="85">
        <v>1</v>
      </c>
      <c r="BT279" s="85">
        <v>1</v>
      </c>
      <c r="BU279" s="85">
        <v>1</v>
      </c>
      <c r="BV279" s="85">
        <v>1</v>
      </c>
      <c r="BW279" s="85">
        <v>1</v>
      </c>
      <c r="BX279" s="85">
        <v>1</v>
      </c>
      <c r="BY279" s="85">
        <v>1</v>
      </c>
      <c r="BZ279" s="85">
        <v>1</v>
      </c>
    </row>
    <row r="280" spans="1:78">
      <c r="A280" s="81" t="s">
        <v>555</v>
      </c>
      <c r="J280" s="66" t="s">
        <v>678</v>
      </c>
      <c r="K280" t="s">
        <v>618</v>
      </c>
      <c r="L280" s="85" t="s">
        <v>2</v>
      </c>
      <c r="M280" s="85" t="s">
        <v>38</v>
      </c>
      <c r="N280" s="85" t="s">
        <v>35</v>
      </c>
      <c r="O280" s="85" t="s">
        <v>2608</v>
      </c>
      <c r="P280" s="85">
        <v>0</v>
      </c>
      <c r="Q280" s="85">
        <v>0</v>
      </c>
      <c r="R280" s="85">
        <v>0</v>
      </c>
      <c r="S280" s="85">
        <v>0</v>
      </c>
      <c r="T280" s="85">
        <v>0</v>
      </c>
      <c r="U280" s="85">
        <v>0</v>
      </c>
      <c r="V280" s="85">
        <v>1</v>
      </c>
      <c r="W280" s="85">
        <v>1</v>
      </c>
      <c r="X280" s="85">
        <v>1</v>
      </c>
      <c r="Y280" s="85">
        <v>1</v>
      </c>
      <c r="Z280" s="85">
        <v>1</v>
      </c>
      <c r="AA280" s="85">
        <v>1</v>
      </c>
      <c r="AB280" s="85">
        <v>1</v>
      </c>
      <c r="AC280" s="85">
        <v>1</v>
      </c>
      <c r="AD280" s="85">
        <v>1</v>
      </c>
      <c r="AE280" s="85">
        <v>1</v>
      </c>
      <c r="AF280" s="85">
        <v>1</v>
      </c>
      <c r="AG280" s="85">
        <v>1</v>
      </c>
      <c r="AH280" s="85">
        <v>1</v>
      </c>
      <c r="AI280" s="85">
        <v>1</v>
      </c>
      <c r="AJ280" s="85">
        <v>1</v>
      </c>
      <c r="AK280" s="85">
        <v>1</v>
      </c>
      <c r="AL280" s="85">
        <v>1</v>
      </c>
      <c r="AM280" s="85">
        <v>1</v>
      </c>
      <c r="AN280" s="85">
        <v>1</v>
      </c>
      <c r="AO280" s="85">
        <v>1</v>
      </c>
      <c r="AP280" s="85">
        <v>1</v>
      </c>
      <c r="AQ280" s="85">
        <v>1</v>
      </c>
      <c r="AR280" s="85">
        <v>1</v>
      </c>
      <c r="AS280" s="85">
        <v>1</v>
      </c>
      <c r="AT280" s="85">
        <v>1</v>
      </c>
      <c r="AU280" s="85">
        <v>1</v>
      </c>
      <c r="AV280" s="85">
        <v>1</v>
      </c>
      <c r="AW280" s="85">
        <v>1</v>
      </c>
      <c r="AX280" s="85">
        <v>1</v>
      </c>
      <c r="AY280" s="85">
        <v>1</v>
      </c>
      <c r="AZ280" s="85">
        <v>1</v>
      </c>
      <c r="BA280" s="85">
        <v>1</v>
      </c>
      <c r="BB280" s="85">
        <v>1</v>
      </c>
      <c r="BC280" s="85">
        <v>1</v>
      </c>
      <c r="BD280" s="85">
        <v>1</v>
      </c>
      <c r="BE280" s="85">
        <v>1</v>
      </c>
      <c r="BF280" s="85">
        <v>1</v>
      </c>
      <c r="BG280" s="85">
        <v>1</v>
      </c>
      <c r="BH280" s="85">
        <v>1</v>
      </c>
      <c r="BI280" s="85">
        <v>1</v>
      </c>
      <c r="BJ280" s="85">
        <v>1</v>
      </c>
      <c r="BK280" s="85">
        <v>1</v>
      </c>
      <c r="BL280" s="85">
        <v>1</v>
      </c>
      <c r="BM280" s="85">
        <v>1</v>
      </c>
      <c r="BN280" s="85">
        <v>1</v>
      </c>
      <c r="BO280" s="85">
        <v>1</v>
      </c>
      <c r="BP280" s="85">
        <v>1</v>
      </c>
      <c r="BQ280" s="85">
        <v>1</v>
      </c>
      <c r="BR280" s="85">
        <v>1</v>
      </c>
      <c r="BS280" s="85">
        <v>1</v>
      </c>
      <c r="BT280" s="85">
        <v>1</v>
      </c>
      <c r="BU280" s="85">
        <v>1</v>
      </c>
      <c r="BV280" s="85">
        <v>1</v>
      </c>
      <c r="BW280" s="85">
        <v>1</v>
      </c>
      <c r="BX280" s="85">
        <v>1</v>
      </c>
      <c r="BY280" s="85">
        <v>1</v>
      </c>
      <c r="BZ280" s="85">
        <v>1</v>
      </c>
    </row>
    <row r="281" spans="1:78">
      <c r="A281" s="81" t="s">
        <v>555</v>
      </c>
      <c r="J281" s="66" t="s">
        <v>681</v>
      </c>
      <c r="K281" t="s">
        <v>621</v>
      </c>
      <c r="L281" s="85" t="s">
        <v>2</v>
      </c>
      <c r="M281" s="85" t="s">
        <v>38</v>
      </c>
      <c r="N281" s="85" t="s">
        <v>35</v>
      </c>
      <c r="O281" s="85" t="s">
        <v>2608</v>
      </c>
      <c r="P281" s="85">
        <v>0</v>
      </c>
      <c r="Q281" s="85">
        <v>0</v>
      </c>
      <c r="R281" s="85">
        <v>0</v>
      </c>
      <c r="S281" s="85">
        <v>0</v>
      </c>
      <c r="T281" s="85">
        <v>0</v>
      </c>
      <c r="U281" s="85">
        <v>0</v>
      </c>
      <c r="V281" s="85">
        <v>1</v>
      </c>
      <c r="W281" s="85">
        <v>1</v>
      </c>
      <c r="X281" s="85">
        <v>1</v>
      </c>
      <c r="Y281" s="85">
        <v>1</v>
      </c>
      <c r="Z281" s="85">
        <v>1</v>
      </c>
      <c r="AA281" s="85">
        <v>1</v>
      </c>
      <c r="AB281" s="85">
        <v>1</v>
      </c>
      <c r="AC281" s="85">
        <v>1</v>
      </c>
      <c r="AD281" s="85">
        <v>1</v>
      </c>
      <c r="AE281" s="85">
        <v>1</v>
      </c>
      <c r="AF281" s="85">
        <v>1</v>
      </c>
      <c r="AG281" s="85">
        <v>1</v>
      </c>
      <c r="AH281" s="85">
        <v>1</v>
      </c>
      <c r="AI281" s="85">
        <v>1</v>
      </c>
      <c r="AJ281" s="85">
        <v>1</v>
      </c>
      <c r="AK281" s="85">
        <v>1</v>
      </c>
      <c r="AL281" s="85">
        <v>1</v>
      </c>
      <c r="AM281" s="85">
        <v>1</v>
      </c>
      <c r="AN281" s="85">
        <v>1</v>
      </c>
      <c r="AO281" s="85">
        <v>1</v>
      </c>
      <c r="AP281" s="85">
        <v>1</v>
      </c>
      <c r="AQ281" s="85">
        <v>1</v>
      </c>
      <c r="AR281" s="85">
        <v>1</v>
      </c>
      <c r="AS281" s="85">
        <v>1</v>
      </c>
      <c r="AT281" s="85">
        <v>1</v>
      </c>
      <c r="AU281" s="85">
        <v>1</v>
      </c>
      <c r="AV281" s="85">
        <v>1</v>
      </c>
      <c r="AW281" s="85">
        <v>1</v>
      </c>
      <c r="AX281" s="85">
        <v>1</v>
      </c>
      <c r="AY281" s="85">
        <v>1</v>
      </c>
      <c r="AZ281" s="85">
        <v>1</v>
      </c>
      <c r="BA281" s="85">
        <v>1</v>
      </c>
      <c r="BB281" s="85">
        <v>1</v>
      </c>
      <c r="BC281" s="85">
        <v>1</v>
      </c>
      <c r="BD281" s="85">
        <v>1</v>
      </c>
      <c r="BE281" s="85">
        <v>1</v>
      </c>
      <c r="BF281" s="85">
        <v>1</v>
      </c>
      <c r="BG281" s="85">
        <v>1</v>
      </c>
      <c r="BH281" s="85">
        <v>1</v>
      </c>
      <c r="BI281" s="85">
        <v>1</v>
      </c>
      <c r="BJ281" s="85">
        <v>1</v>
      </c>
      <c r="BK281" s="85">
        <v>1</v>
      </c>
      <c r="BL281" s="85">
        <v>1</v>
      </c>
      <c r="BM281" s="85">
        <v>1</v>
      </c>
      <c r="BN281" s="85">
        <v>1</v>
      </c>
      <c r="BO281" s="85">
        <v>1</v>
      </c>
      <c r="BP281" s="85">
        <v>1</v>
      </c>
      <c r="BQ281" s="85">
        <v>1</v>
      </c>
      <c r="BR281" s="85">
        <v>1</v>
      </c>
      <c r="BS281" s="85">
        <v>1</v>
      </c>
      <c r="BT281" s="85">
        <v>1</v>
      </c>
      <c r="BU281" s="85">
        <v>1</v>
      </c>
      <c r="BV281" s="85">
        <v>1</v>
      </c>
      <c r="BW281" s="85">
        <v>1</v>
      </c>
      <c r="BX281" s="85">
        <v>1</v>
      </c>
      <c r="BY281" s="85">
        <v>1</v>
      </c>
      <c r="BZ281" s="85">
        <v>1</v>
      </c>
    </row>
    <row r="282" spans="1:78">
      <c r="A282" s="81" t="s">
        <v>555</v>
      </c>
      <c r="J282" s="66" t="s">
        <v>684</v>
      </c>
      <c r="K282" t="s">
        <v>624</v>
      </c>
      <c r="L282" s="85" t="s">
        <v>2</v>
      </c>
      <c r="M282" s="85" t="s">
        <v>38</v>
      </c>
      <c r="N282" s="85" t="s">
        <v>35</v>
      </c>
      <c r="O282" s="85" t="s">
        <v>2608</v>
      </c>
      <c r="P282" s="85">
        <v>0</v>
      </c>
      <c r="Q282" s="85">
        <v>0</v>
      </c>
      <c r="R282" s="85">
        <v>0</v>
      </c>
      <c r="S282" s="85">
        <v>0</v>
      </c>
      <c r="T282" s="85">
        <v>0</v>
      </c>
      <c r="U282" s="85">
        <v>0</v>
      </c>
      <c r="V282" s="85">
        <v>1</v>
      </c>
      <c r="W282" s="85">
        <v>1</v>
      </c>
      <c r="X282" s="85">
        <v>1</v>
      </c>
      <c r="Y282" s="85">
        <v>1</v>
      </c>
      <c r="Z282" s="85">
        <v>1</v>
      </c>
      <c r="AA282" s="85">
        <v>1</v>
      </c>
      <c r="AB282" s="85">
        <v>1</v>
      </c>
      <c r="AC282" s="85">
        <v>1</v>
      </c>
      <c r="AD282" s="85">
        <v>1</v>
      </c>
      <c r="AE282" s="85">
        <v>1</v>
      </c>
      <c r="AF282" s="85">
        <v>1</v>
      </c>
      <c r="AG282" s="85">
        <v>1</v>
      </c>
      <c r="AH282" s="85">
        <v>1</v>
      </c>
      <c r="AI282" s="85">
        <v>1</v>
      </c>
      <c r="AJ282" s="85">
        <v>1</v>
      </c>
      <c r="AK282" s="85">
        <v>1</v>
      </c>
      <c r="AL282" s="85">
        <v>1</v>
      </c>
      <c r="AM282" s="85">
        <v>1</v>
      </c>
      <c r="AN282" s="85">
        <v>1</v>
      </c>
      <c r="AO282" s="85">
        <v>1</v>
      </c>
      <c r="AP282" s="85">
        <v>1</v>
      </c>
      <c r="AQ282" s="85">
        <v>1</v>
      </c>
      <c r="AR282" s="85">
        <v>1</v>
      </c>
      <c r="AS282" s="85">
        <v>1</v>
      </c>
      <c r="AT282" s="85">
        <v>1</v>
      </c>
      <c r="AU282" s="85">
        <v>1</v>
      </c>
      <c r="AV282" s="85">
        <v>1</v>
      </c>
      <c r="AW282" s="85">
        <v>1</v>
      </c>
      <c r="AX282" s="85">
        <v>1</v>
      </c>
      <c r="AY282" s="85">
        <v>1</v>
      </c>
      <c r="AZ282" s="85">
        <v>1</v>
      </c>
      <c r="BA282" s="85">
        <v>1</v>
      </c>
      <c r="BB282" s="85">
        <v>1</v>
      </c>
      <c r="BC282" s="85">
        <v>1</v>
      </c>
      <c r="BD282" s="85">
        <v>1</v>
      </c>
      <c r="BE282" s="85">
        <v>1</v>
      </c>
      <c r="BF282" s="85">
        <v>1</v>
      </c>
      <c r="BG282" s="85">
        <v>1</v>
      </c>
      <c r="BH282" s="85">
        <v>1</v>
      </c>
      <c r="BI282" s="85">
        <v>1</v>
      </c>
      <c r="BJ282" s="85">
        <v>1</v>
      </c>
      <c r="BK282" s="85">
        <v>1</v>
      </c>
      <c r="BL282" s="85">
        <v>1</v>
      </c>
      <c r="BM282" s="85">
        <v>1</v>
      </c>
      <c r="BN282" s="85">
        <v>1</v>
      </c>
      <c r="BO282" s="85">
        <v>1</v>
      </c>
      <c r="BP282" s="85">
        <v>1</v>
      </c>
      <c r="BQ282" s="85">
        <v>1</v>
      </c>
      <c r="BR282" s="85">
        <v>1</v>
      </c>
      <c r="BS282" s="85">
        <v>1</v>
      </c>
      <c r="BT282" s="85">
        <v>1</v>
      </c>
      <c r="BU282" s="85">
        <v>1</v>
      </c>
      <c r="BV282" s="85">
        <v>1</v>
      </c>
      <c r="BW282" s="85">
        <v>1</v>
      </c>
      <c r="BX282" s="85">
        <v>1</v>
      </c>
      <c r="BY282" s="85">
        <v>1</v>
      </c>
      <c r="BZ282" s="85">
        <v>1</v>
      </c>
    </row>
    <row r="283" spans="1:78">
      <c r="A283" s="81" t="s">
        <v>555</v>
      </c>
      <c r="J283" s="66" t="s">
        <v>687</v>
      </c>
      <c r="K283" t="s">
        <v>627</v>
      </c>
      <c r="L283" s="85" t="s">
        <v>2</v>
      </c>
      <c r="M283" s="85" t="s">
        <v>38</v>
      </c>
      <c r="N283" s="85" t="s">
        <v>35</v>
      </c>
      <c r="O283" s="85" t="s">
        <v>2608</v>
      </c>
      <c r="P283" s="85">
        <v>0</v>
      </c>
      <c r="Q283" s="85">
        <v>0</v>
      </c>
      <c r="R283" s="85">
        <v>0</v>
      </c>
      <c r="S283" s="85">
        <v>0</v>
      </c>
      <c r="T283" s="85">
        <v>0</v>
      </c>
      <c r="U283" s="85">
        <v>0</v>
      </c>
      <c r="V283" s="85">
        <v>1</v>
      </c>
      <c r="W283" s="85">
        <v>1</v>
      </c>
      <c r="X283" s="85">
        <v>1</v>
      </c>
      <c r="Y283" s="85">
        <v>1</v>
      </c>
      <c r="Z283" s="85">
        <v>1</v>
      </c>
      <c r="AA283" s="85">
        <v>1</v>
      </c>
      <c r="AB283" s="85">
        <v>1</v>
      </c>
      <c r="AC283" s="85">
        <v>1</v>
      </c>
      <c r="AD283" s="85">
        <v>1</v>
      </c>
      <c r="AE283" s="85">
        <v>1</v>
      </c>
      <c r="AF283" s="85">
        <v>1</v>
      </c>
      <c r="AG283" s="85">
        <v>1</v>
      </c>
      <c r="AH283" s="85">
        <v>1</v>
      </c>
      <c r="AI283" s="85">
        <v>1</v>
      </c>
      <c r="AJ283" s="85">
        <v>1</v>
      </c>
      <c r="AK283" s="85">
        <v>1</v>
      </c>
      <c r="AL283" s="85">
        <v>1</v>
      </c>
      <c r="AM283" s="85">
        <v>1</v>
      </c>
      <c r="AN283" s="85">
        <v>1</v>
      </c>
      <c r="AO283" s="85">
        <v>1</v>
      </c>
      <c r="AP283" s="85">
        <v>1</v>
      </c>
      <c r="AQ283" s="85">
        <v>1</v>
      </c>
      <c r="AR283" s="85">
        <v>1</v>
      </c>
      <c r="AS283" s="85">
        <v>1</v>
      </c>
      <c r="AT283" s="85">
        <v>1</v>
      </c>
      <c r="AU283" s="85">
        <v>1</v>
      </c>
      <c r="AV283" s="85">
        <v>1</v>
      </c>
      <c r="AW283" s="85">
        <v>1</v>
      </c>
      <c r="AX283" s="85">
        <v>1</v>
      </c>
      <c r="AY283" s="85">
        <v>1</v>
      </c>
      <c r="AZ283" s="85">
        <v>1</v>
      </c>
      <c r="BA283" s="85">
        <v>1</v>
      </c>
      <c r="BB283" s="85">
        <v>1</v>
      </c>
      <c r="BC283" s="85">
        <v>1</v>
      </c>
      <c r="BD283" s="85">
        <v>1</v>
      </c>
      <c r="BE283" s="85">
        <v>1</v>
      </c>
      <c r="BF283" s="85">
        <v>1</v>
      </c>
      <c r="BG283" s="85">
        <v>1</v>
      </c>
      <c r="BH283" s="85">
        <v>1</v>
      </c>
      <c r="BI283" s="85">
        <v>1</v>
      </c>
      <c r="BJ283" s="85">
        <v>1</v>
      </c>
      <c r="BK283" s="85">
        <v>1</v>
      </c>
      <c r="BL283" s="85">
        <v>1</v>
      </c>
      <c r="BM283" s="85">
        <v>1</v>
      </c>
      <c r="BN283" s="85">
        <v>1</v>
      </c>
      <c r="BO283" s="85">
        <v>1</v>
      </c>
      <c r="BP283" s="85">
        <v>1</v>
      </c>
      <c r="BQ283" s="85">
        <v>1</v>
      </c>
      <c r="BR283" s="85">
        <v>1</v>
      </c>
      <c r="BS283" s="85">
        <v>1</v>
      </c>
      <c r="BT283" s="85">
        <v>1</v>
      </c>
      <c r="BU283" s="85">
        <v>1</v>
      </c>
      <c r="BV283" s="85">
        <v>1</v>
      </c>
      <c r="BW283" s="85">
        <v>1</v>
      </c>
      <c r="BX283" s="85">
        <v>1</v>
      </c>
      <c r="BY283" s="85">
        <v>1</v>
      </c>
      <c r="BZ283" s="85">
        <v>1</v>
      </c>
    </row>
    <row r="284" spans="1:78">
      <c r="A284" s="81" t="s">
        <v>555</v>
      </c>
      <c r="J284" s="66" t="s">
        <v>690</v>
      </c>
      <c r="K284" t="s">
        <v>630</v>
      </c>
      <c r="L284" s="85" t="s">
        <v>2</v>
      </c>
      <c r="M284" s="85" t="s">
        <v>38</v>
      </c>
      <c r="N284" s="85" t="s">
        <v>35</v>
      </c>
      <c r="O284" s="85" t="s">
        <v>2608</v>
      </c>
      <c r="P284" s="85">
        <v>0</v>
      </c>
      <c r="Q284" s="85">
        <v>0</v>
      </c>
      <c r="R284" s="85">
        <v>0</v>
      </c>
      <c r="S284" s="85">
        <v>0</v>
      </c>
      <c r="T284" s="85">
        <v>0</v>
      </c>
      <c r="U284" s="85">
        <v>0</v>
      </c>
      <c r="V284" s="85">
        <v>1</v>
      </c>
      <c r="W284" s="85">
        <v>1</v>
      </c>
      <c r="X284" s="85">
        <v>1</v>
      </c>
      <c r="Y284" s="85">
        <v>1</v>
      </c>
      <c r="Z284" s="85">
        <v>1</v>
      </c>
      <c r="AA284" s="85">
        <v>1</v>
      </c>
      <c r="AB284" s="85">
        <v>1</v>
      </c>
      <c r="AC284" s="85">
        <v>1</v>
      </c>
      <c r="AD284" s="85">
        <v>1</v>
      </c>
      <c r="AE284" s="85">
        <v>1</v>
      </c>
      <c r="AF284" s="85">
        <v>1</v>
      </c>
      <c r="AG284" s="85">
        <v>1</v>
      </c>
      <c r="AH284" s="85">
        <v>1</v>
      </c>
      <c r="AI284" s="85">
        <v>1</v>
      </c>
      <c r="AJ284" s="85">
        <v>1</v>
      </c>
      <c r="AK284" s="85">
        <v>1</v>
      </c>
      <c r="AL284" s="85">
        <v>1</v>
      </c>
      <c r="AM284" s="85">
        <v>1</v>
      </c>
      <c r="AN284" s="85">
        <v>1</v>
      </c>
      <c r="AO284" s="85">
        <v>1</v>
      </c>
      <c r="AP284" s="85">
        <v>1</v>
      </c>
      <c r="AQ284" s="85">
        <v>1</v>
      </c>
      <c r="AR284" s="85">
        <v>1</v>
      </c>
      <c r="AS284" s="85">
        <v>1</v>
      </c>
      <c r="AT284" s="85">
        <v>1</v>
      </c>
      <c r="AU284" s="85">
        <v>1</v>
      </c>
      <c r="AV284" s="85">
        <v>1</v>
      </c>
      <c r="AW284" s="85">
        <v>1</v>
      </c>
      <c r="AX284" s="85">
        <v>1</v>
      </c>
      <c r="AY284" s="85">
        <v>1</v>
      </c>
      <c r="AZ284" s="85">
        <v>1</v>
      </c>
      <c r="BA284" s="85">
        <v>1</v>
      </c>
      <c r="BB284" s="85">
        <v>1</v>
      </c>
      <c r="BC284" s="85">
        <v>1</v>
      </c>
      <c r="BD284" s="85">
        <v>1</v>
      </c>
      <c r="BE284" s="85">
        <v>1</v>
      </c>
      <c r="BF284" s="85">
        <v>1</v>
      </c>
      <c r="BG284" s="85">
        <v>1</v>
      </c>
      <c r="BH284" s="85">
        <v>1</v>
      </c>
      <c r="BI284" s="85">
        <v>1</v>
      </c>
      <c r="BJ284" s="85">
        <v>1</v>
      </c>
      <c r="BK284" s="85">
        <v>1</v>
      </c>
      <c r="BL284" s="85">
        <v>1</v>
      </c>
      <c r="BM284" s="85">
        <v>1</v>
      </c>
      <c r="BN284" s="85">
        <v>1</v>
      </c>
      <c r="BO284" s="85">
        <v>1</v>
      </c>
      <c r="BP284" s="85">
        <v>1</v>
      </c>
      <c r="BQ284" s="85">
        <v>1</v>
      </c>
      <c r="BR284" s="85">
        <v>1</v>
      </c>
      <c r="BS284" s="85">
        <v>1</v>
      </c>
      <c r="BT284" s="85">
        <v>1</v>
      </c>
      <c r="BU284" s="85">
        <v>1</v>
      </c>
      <c r="BV284" s="85">
        <v>1</v>
      </c>
      <c r="BW284" s="85">
        <v>1</v>
      </c>
      <c r="BX284" s="85">
        <v>1</v>
      </c>
      <c r="BY284" s="85">
        <v>1</v>
      </c>
      <c r="BZ284" s="85">
        <v>1</v>
      </c>
    </row>
    <row r="285" spans="1:78">
      <c r="A285" s="81" t="s">
        <v>555</v>
      </c>
      <c r="J285" s="66" t="s">
        <v>693</v>
      </c>
      <c r="K285" t="s">
        <v>633</v>
      </c>
      <c r="L285" s="85" t="s">
        <v>2</v>
      </c>
      <c r="M285" s="85" t="s">
        <v>38</v>
      </c>
      <c r="N285" s="85" t="s">
        <v>35</v>
      </c>
      <c r="O285" s="85" t="s">
        <v>2608</v>
      </c>
      <c r="P285" s="85">
        <v>0</v>
      </c>
      <c r="Q285" s="85">
        <v>0</v>
      </c>
      <c r="R285" s="85">
        <v>0</v>
      </c>
      <c r="S285" s="85">
        <v>0</v>
      </c>
      <c r="T285" s="85">
        <v>0</v>
      </c>
      <c r="U285" s="85">
        <v>0</v>
      </c>
      <c r="V285" s="85">
        <v>1</v>
      </c>
      <c r="W285" s="85">
        <v>1</v>
      </c>
      <c r="X285" s="85">
        <v>1</v>
      </c>
      <c r="Y285" s="85">
        <v>1</v>
      </c>
      <c r="Z285" s="85">
        <v>1</v>
      </c>
      <c r="AA285" s="85">
        <v>1</v>
      </c>
      <c r="AB285" s="85">
        <v>1</v>
      </c>
      <c r="AC285" s="85">
        <v>1</v>
      </c>
      <c r="AD285" s="85">
        <v>1</v>
      </c>
      <c r="AE285" s="85">
        <v>1</v>
      </c>
      <c r="AF285" s="85">
        <v>1</v>
      </c>
      <c r="AG285" s="85">
        <v>1</v>
      </c>
      <c r="AH285" s="85">
        <v>1</v>
      </c>
      <c r="AI285" s="85">
        <v>1</v>
      </c>
      <c r="AJ285" s="85">
        <v>1</v>
      </c>
      <c r="AK285" s="85">
        <v>1</v>
      </c>
      <c r="AL285" s="85">
        <v>1</v>
      </c>
      <c r="AM285" s="85">
        <v>1</v>
      </c>
      <c r="AN285" s="85">
        <v>1</v>
      </c>
      <c r="AO285" s="85">
        <v>1</v>
      </c>
      <c r="AP285" s="85">
        <v>1</v>
      </c>
      <c r="AQ285" s="85">
        <v>1</v>
      </c>
      <c r="AR285" s="85">
        <v>1</v>
      </c>
      <c r="AS285" s="85">
        <v>1</v>
      </c>
      <c r="AT285" s="85">
        <v>1</v>
      </c>
      <c r="AU285" s="85">
        <v>1</v>
      </c>
      <c r="AV285" s="85">
        <v>1</v>
      </c>
      <c r="AW285" s="85">
        <v>1</v>
      </c>
      <c r="AX285" s="85">
        <v>1</v>
      </c>
      <c r="AY285" s="85">
        <v>1</v>
      </c>
      <c r="AZ285" s="85">
        <v>1</v>
      </c>
      <c r="BA285" s="85">
        <v>1</v>
      </c>
      <c r="BB285" s="85">
        <v>1</v>
      </c>
      <c r="BC285" s="85">
        <v>1</v>
      </c>
      <c r="BD285" s="85">
        <v>1</v>
      </c>
      <c r="BE285" s="85">
        <v>1</v>
      </c>
      <c r="BF285" s="85">
        <v>1</v>
      </c>
      <c r="BG285" s="85">
        <v>1</v>
      </c>
      <c r="BH285" s="85">
        <v>1</v>
      </c>
      <c r="BI285" s="85">
        <v>1</v>
      </c>
      <c r="BJ285" s="85">
        <v>1</v>
      </c>
      <c r="BK285" s="85">
        <v>1</v>
      </c>
      <c r="BL285" s="85">
        <v>1</v>
      </c>
      <c r="BM285" s="85">
        <v>1</v>
      </c>
      <c r="BN285" s="85">
        <v>1</v>
      </c>
      <c r="BO285" s="85">
        <v>1</v>
      </c>
      <c r="BP285" s="85">
        <v>1</v>
      </c>
      <c r="BQ285" s="85">
        <v>1</v>
      </c>
      <c r="BR285" s="85">
        <v>1</v>
      </c>
      <c r="BS285" s="85">
        <v>1</v>
      </c>
      <c r="BT285" s="85">
        <v>1</v>
      </c>
      <c r="BU285" s="85">
        <v>1</v>
      </c>
      <c r="BV285" s="85">
        <v>1</v>
      </c>
      <c r="BW285" s="85">
        <v>1</v>
      </c>
      <c r="BX285" s="85">
        <v>1</v>
      </c>
      <c r="BY285" s="85">
        <v>1</v>
      </c>
      <c r="BZ285" s="85">
        <v>1</v>
      </c>
    </row>
    <row r="286" spans="1:78">
      <c r="A286" s="81" t="s">
        <v>555</v>
      </c>
      <c r="J286" s="66" t="s">
        <v>696</v>
      </c>
      <c r="K286" t="s">
        <v>636</v>
      </c>
      <c r="L286" s="85" t="s">
        <v>2</v>
      </c>
      <c r="M286" s="85" t="s">
        <v>38</v>
      </c>
      <c r="N286" s="85" t="s">
        <v>35</v>
      </c>
      <c r="O286" s="85" t="s">
        <v>2608</v>
      </c>
      <c r="P286" s="85">
        <v>0</v>
      </c>
      <c r="Q286" s="85">
        <v>0</v>
      </c>
      <c r="R286" s="85">
        <v>0</v>
      </c>
      <c r="S286" s="85">
        <v>0</v>
      </c>
      <c r="T286" s="85">
        <v>0</v>
      </c>
      <c r="U286" s="85">
        <v>0</v>
      </c>
      <c r="V286" s="85">
        <v>1</v>
      </c>
      <c r="W286" s="85">
        <v>1</v>
      </c>
      <c r="X286" s="85">
        <v>1</v>
      </c>
      <c r="Y286" s="85">
        <v>1</v>
      </c>
      <c r="Z286" s="85">
        <v>1</v>
      </c>
      <c r="AA286" s="85">
        <v>1</v>
      </c>
      <c r="AB286" s="85">
        <v>1</v>
      </c>
      <c r="AC286" s="85">
        <v>1</v>
      </c>
      <c r="AD286" s="85">
        <v>1</v>
      </c>
      <c r="AE286" s="85">
        <v>1</v>
      </c>
      <c r="AF286" s="85">
        <v>1</v>
      </c>
      <c r="AG286" s="85">
        <v>1</v>
      </c>
      <c r="AH286" s="85">
        <v>1</v>
      </c>
      <c r="AI286" s="85">
        <v>1</v>
      </c>
      <c r="AJ286" s="85">
        <v>1</v>
      </c>
      <c r="AK286" s="85">
        <v>1</v>
      </c>
      <c r="AL286" s="85">
        <v>1</v>
      </c>
      <c r="AM286" s="85">
        <v>1</v>
      </c>
      <c r="AN286" s="85">
        <v>1</v>
      </c>
      <c r="AO286" s="85">
        <v>1</v>
      </c>
      <c r="AP286" s="85">
        <v>1</v>
      </c>
      <c r="AQ286" s="85">
        <v>1</v>
      </c>
      <c r="AR286" s="85">
        <v>1</v>
      </c>
      <c r="AS286" s="85">
        <v>1</v>
      </c>
      <c r="AT286" s="85">
        <v>1</v>
      </c>
      <c r="AU286" s="85">
        <v>1</v>
      </c>
      <c r="AV286" s="85">
        <v>1</v>
      </c>
      <c r="AW286" s="85">
        <v>1</v>
      </c>
      <c r="AX286" s="85">
        <v>1</v>
      </c>
      <c r="AY286" s="85">
        <v>1</v>
      </c>
      <c r="AZ286" s="85">
        <v>1</v>
      </c>
      <c r="BA286" s="85">
        <v>1</v>
      </c>
      <c r="BB286" s="85">
        <v>1</v>
      </c>
      <c r="BC286" s="85">
        <v>1</v>
      </c>
      <c r="BD286" s="85">
        <v>1</v>
      </c>
      <c r="BE286" s="85">
        <v>1</v>
      </c>
      <c r="BF286" s="85">
        <v>1</v>
      </c>
      <c r="BG286" s="85">
        <v>1</v>
      </c>
      <c r="BH286" s="85">
        <v>1</v>
      </c>
      <c r="BI286" s="85">
        <v>1</v>
      </c>
      <c r="BJ286" s="85">
        <v>1</v>
      </c>
      <c r="BK286" s="85">
        <v>1</v>
      </c>
      <c r="BL286" s="85">
        <v>1</v>
      </c>
      <c r="BM286" s="85">
        <v>1</v>
      </c>
      <c r="BN286" s="85">
        <v>1</v>
      </c>
      <c r="BO286" s="85">
        <v>1</v>
      </c>
      <c r="BP286" s="85">
        <v>1</v>
      </c>
      <c r="BQ286" s="85">
        <v>1</v>
      </c>
      <c r="BR286" s="85">
        <v>1</v>
      </c>
      <c r="BS286" s="85">
        <v>1</v>
      </c>
      <c r="BT286" s="85">
        <v>1</v>
      </c>
      <c r="BU286" s="85">
        <v>1</v>
      </c>
      <c r="BV286" s="85">
        <v>1</v>
      </c>
      <c r="BW286" s="85">
        <v>1</v>
      </c>
      <c r="BX286" s="85">
        <v>1</v>
      </c>
      <c r="BY286" s="85">
        <v>1</v>
      </c>
      <c r="BZ286" s="85">
        <v>1</v>
      </c>
    </row>
    <row r="287" spans="1:78">
      <c r="A287" s="81" t="s">
        <v>555</v>
      </c>
      <c r="J287" s="66" t="s">
        <v>699</v>
      </c>
      <c r="K287" t="s">
        <v>639</v>
      </c>
      <c r="L287" s="85" t="s">
        <v>2</v>
      </c>
      <c r="M287" s="85" t="s">
        <v>38</v>
      </c>
      <c r="N287" s="85" t="s">
        <v>35</v>
      </c>
      <c r="O287" s="85" t="s">
        <v>2608</v>
      </c>
      <c r="P287" s="85">
        <v>0</v>
      </c>
      <c r="Q287" s="85">
        <v>0</v>
      </c>
      <c r="R287" s="85">
        <v>0</v>
      </c>
      <c r="S287" s="85">
        <v>0</v>
      </c>
      <c r="T287" s="85">
        <v>0</v>
      </c>
      <c r="U287" s="85">
        <v>0</v>
      </c>
      <c r="V287" s="85">
        <v>0</v>
      </c>
      <c r="W287" s="85">
        <v>1</v>
      </c>
      <c r="X287" s="85">
        <v>1</v>
      </c>
      <c r="Y287" s="85">
        <v>1</v>
      </c>
      <c r="Z287" s="85">
        <v>1</v>
      </c>
      <c r="AA287" s="85">
        <v>1</v>
      </c>
      <c r="AB287" s="85">
        <v>1</v>
      </c>
      <c r="AC287" s="85">
        <v>1</v>
      </c>
      <c r="AD287" s="85">
        <v>1</v>
      </c>
      <c r="AE287" s="85">
        <v>1</v>
      </c>
      <c r="AF287" s="85">
        <v>1</v>
      </c>
      <c r="AG287" s="85">
        <v>1</v>
      </c>
      <c r="AH287" s="85">
        <v>1</v>
      </c>
      <c r="AI287" s="85">
        <v>1</v>
      </c>
      <c r="AJ287" s="85">
        <v>1</v>
      </c>
      <c r="AK287" s="85">
        <v>1</v>
      </c>
      <c r="AL287" s="85">
        <v>1</v>
      </c>
      <c r="AM287" s="85">
        <v>1</v>
      </c>
      <c r="AN287" s="85">
        <v>1</v>
      </c>
      <c r="AO287" s="85">
        <v>1</v>
      </c>
      <c r="AP287" s="85">
        <v>1</v>
      </c>
      <c r="AQ287" s="85">
        <v>1</v>
      </c>
      <c r="AR287" s="85">
        <v>1</v>
      </c>
      <c r="AS287" s="85">
        <v>1</v>
      </c>
      <c r="AT287" s="85">
        <v>1</v>
      </c>
      <c r="AU287" s="85">
        <v>1</v>
      </c>
      <c r="AV287" s="85">
        <v>1</v>
      </c>
      <c r="AW287" s="85">
        <v>1</v>
      </c>
      <c r="AX287" s="85">
        <v>1</v>
      </c>
      <c r="AY287" s="85">
        <v>1</v>
      </c>
      <c r="AZ287" s="85">
        <v>1</v>
      </c>
      <c r="BA287" s="85">
        <v>1</v>
      </c>
      <c r="BB287" s="85">
        <v>1</v>
      </c>
      <c r="BC287" s="85">
        <v>1</v>
      </c>
      <c r="BD287" s="85">
        <v>1</v>
      </c>
      <c r="BE287" s="85">
        <v>1</v>
      </c>
      <c r="BF287" s="85">
        <v>1</v>
      </c>
      <c r="BG287" s="85">
        <v>1</v>
      </c>
      <c r="BH287" s="85">
        <v>1</v>
      </c>
      <c r="BI287" s="85">
        <v>1</v>
      </c>
      <c r="BJ287" s="85">
        <v>1</v>
      </c>
      <c r="BK287" s="85">
        <v>1</v>
      </c>
      <c r="BL287" s="85">
        <v>1</v>
      </c>
      <c r="BM287" s="85">
        <v>1</v>
      </c>
      <c r="BN287" s="85">
        <v>1</v>
      </c>
      <c r="BO287" s="85">
        <v>1</v>
      </c>
      <c r="BP287" s="85">
        <v>1</v>
      </c>
      <c r="BQ287" s="85">
        <v>1</v>
      </c>
      <c r="BR287" s="85">
        <v>1</v>
      </c>
      <c r="BS287" s="85">
        <v>1</v>
      </c>
      <c r="BT287" s="85">
        <v>1</v>
      </c>
      <c r="BU287" s="85">
        <v>1</v>
      </c>
      <c r="BV287" s="85">
        <v>1</v>
      </c>
      <c r="BW287" s="85">
        <v>1</v>
      </c>
      <c r="BX287" s="85">
        <v>1</v>
      </c>
      <c r="BY287" s="85">
        <v>1</v>
      </c>
      <c r="BZ287" s="85">
        <v>1</v>
      </c>
    </row>
    <row r="288" spans="1:78">
      <c r="A288" s="81" t="s">
        <v>555</v>
      </c>
      <c r="J288" s="66" t="s">
        <v>702</v>
      </c>
      <c r="K288" t="s">
        <v>642</v>
      </c>
      <c r="L288" s="85" t="s">
        <v>2</v>
      </c>
      <c r="M288" s="85" t="s">
        <v>38</v>
      </c>
      <c r="N288" s="85" t="s">
        <v>35</v>
      </c>
      <c r="O288" s="85" t="s">
        <v>2608</v>
      </c>
      <c r="P288" s="85">
        <v>0</v>
      </c>
      <c r="Q288" s="85">
        <v>0</v>
      </c>
      <c r="R288" s="85">
        <v>0</v>
      </c>
      <c r="S288" s="85">
        <v>0</v>
      </c>
      <c r="T288" s="85">
        <v>0</v>
      </c>
      <c r="U288" s="85">
        <v>0</v>
      </c>
      <c r="V288" s="85">
        <v>0</v>
      </c>
      <c r="W288" s="85">
        <v>1</v>
      </c>
      <c r="X288" s="85">
        <v>1</v>
      </c>
      <c r="Y288" s="85">
        <v>1</v>
      </c>
      <c r="Z288" s="85">
        <v>1</v>
      </c>
      <c r="AA288" s="85">
        <v>1</v>
      </c>
      <c r="AB288" s="85">
        <v>1</v>
      </c>
      <c r="AC288" s="85">
        <v>1</v>
      </c>
      <c r="AD288" s="85">
        <v>1</v>
      </c>
      <c r="AE288" s="85">
        <v>1</v>
      </c>
      <c r="AF288" s="85">
        <v>1</v>
      </c>
      <c r="AG288" s="85">
        <v>1</v>
      </c>
      <c r="AH288" s="85">
        <v>1</v>
      </c>
      <c r="AI288" s="85">
        <v>1</v>
      </c>
      <c r="AJ288" s="85">
        <v>1</v>
      </c>
      <c r="AK288" s="85">
        <v>1</v>
      </c>
      <c r="AL288" s="85">
        <v>1</v>
      </c>
      <c r="AM288" s="85">
        <v>1</v>
      </c>
      <c r="AN288" s="85">
        <v>1</v>
      </c>
      <c r="AO288" s="85">
        <v>1</v>
      </c>
      <c r="AP288" s="85">
        <v>1</v>
      </c>
      <c r="AQ288" s="85">
        <v>1</v>
      </c>
      <c r="AR288" s="85">
        <v>1</v>
      </c>
      <c r="AS288" s="85">
        <v>1</v>
      </c>
      <c r="AT288" s="85">
        <v>1</v>
      </c>
      <c r="AU288" s="85">
        <v>1</v>
      </c>
      <c r="AV288" s="85">
        <v>1</v>
      </c>
      <c r="AW288" s="85">
        <v>1</v>
      </c>
      <c r="AX288" s="85">
        <v>1</v>
      </c>
      <c r="AY288" s="85">
        <v>1</v>
      </c>
      <c r="AZ288" s="85">
        <v>1</v>
      </c>
      <c r="BA288" s="85">
        <v>1</v>
      </c>
      <c r="BB288" s="85">
        <v>1</v>
      </c>
      <c r="BC288" s="85">
        <v>1</v>
      </c>
      <c r="BD288" s="85">
        <v>1</v>
      </c>
      <c r="BE288" s="85">
        <v>1</v>
      </c>
      <c r="BF288" s="85">
        <v>1</v>
      </c>
      <c r="BG288" s="85">
        <v>1</v>
      </c>
      <c r="BH288" s="85">
        <v>1</v>
      </c>
      <c r="BI288" s="85">
        <v>1</v>
      </c>
      <c r="BJ288" s="85">
        <v>1</v>
      </c>
      <c r="BK288" s="85">
        <v>1</v>
      </c>
      <c r="BL288" s="85">
        <v>1</v>
      </c>
      <c r="BM288" s="85">
        <v>1</v>
      </c>
      <c r="BN288" s="85">
        <v>1</v>
      </c>
      <c r="BO288" s="85">
        <v>1</v>
      </c>
      <c r="BP288" s="85">
        <v>1</v>
      </c>
      <c r="BQ288" s="85">
        <v>1</v>
      </c>
      <c r="BR288" s="85">
        <v>1</v>
      </c>
      <c r="BS288" s="85">
        <v>1</v>
      </c>
      <c r="BT288" s="85">
        <v>1</v>
      </c>
      <c r="BU288" s="85">
        <v>1</v>
      </c>
      <c r="BV288" s="85">
        <v>1</v>
      </c>
      <c r="BW288" s="85">
        <v>1</v>
      </c>
      <c r="BX288" s="85">
        <v>1</v>
      </c>
      <c r="BY288" s="85">
        <v>1</v>
      </c>
      <c r="BZ288" s="85">
        <v>1</v>
      </c>
    </row>
    <row r="289" spans="1:78">
      <c r="A289" s="81" t="s">
        <v>555</v>
      </c>
      <c r="J289" s="66" t="s">
        <v>705</v>
      </c>
      <c r="K289" t="s">
        <v>645</v>
      </c>
      <c r="L289" s="85" t="s">
        <v>2</v>
      </c>
      <c r="M289" s="85" t="s">
        <v>38</v>
      </c>
      <c r="N289" s="85" t="s">
        <v>35</v>
      </c>
      <c r="O289" s="85" t="s">
        <v>2608</v>
      </c>
      <c r="P289" s="85">
        <v>0</v>
      </c>
      <c r="Q289" s="85">
        <v>0</v>
      </c>
      <c r="R289" s="85">
        <v>0</v>
      </c>
      <c r="S289" s="85">
        <v>0</v>
      </c>
      <c r="T289" s="85">
        <v>0</v>
      </c>
      <c r="U289" s="85">
        <v>0</v>
      </c>
      <c r="V289" s="85">
        <v>0</v>
      </c>
      <c r="W289" s="85">
        <v>1</v>
      </c>
      <c r="X289" s="85">
        <v>1</v>
      </c>
      <c r="Y289" s="85">
        <v>1</v>
      </c>
      <c r="Z289" s="85">
        <v>1</v>
      </c>
      <c r="AA289" s="85">
        <v>1</v>
      </c>
      <c r="AB289" s="85">
        <v>1</v>
      </c>
      <c r="AC289" s="85">
        <v>1</v>
      </c>
      <c r="AD289" s="85">
        <v>1</v>
      </c>
      <c r="AE289" s="85">
        <v>1</v>
      </c>
      <c r="AF289" s="85">
        <v>1</v>
      </c>
      <c r="AG289" s="85">
        <v>1</v>
      </c>
      <c r="AH289" s="85">
        <v>1</v>
      </c>
      <c r="AI289" s="85">
        <v>1</v>
      </c>
      <c r="AJ289" s="85">
        <v>1</v>
      </c>
      <c r="AK289" s="85">
        <v>1</v>
      </c>
      <c r="AL289" s="85">
        <v>1</v>
      </c>
      <c r="AM289" s="85">
        <v>1</v>
      </c>
      <c r="AN289" s="85">
        <v>1</v>
      </c>
      <c r="AO289" s="85">
        <v>1</v>
      </c>
      <c r="AP289" s="85">
        <v>1</v>
      </c>
      <c r="AQ289" s="85">
        <v>1</v>
      </c>
      <c r="AR289" s="85">
        <v>1</v>
      </c>
      <c r="AS289" s="85">
        <v>1</v>
      </c>
      <c r="AT289" s="85">
        <v>1</v>
      </c>
      <c r="AU289" s="85">
        <v>1</v>
      </c>
      <c r="AV289" s="85">
        <v>1</v>
      </c>
      <c r="AW289" s="85">
        <v>1</v>
      </c>
      <c r="AX289" s="85">
        <v>1</v>
      </c>
      <c r="AY289" s="85">
        <v>1</v>
      </c>
      <c r="AZ289" s="85">
        <v>1</v>
      </c>
      <c r="BA289" s="85">
        <v>1</v>
      </c>
      <c r="BB289" s="85">
        <v>1</v>
      </c>
      <c r="BC289" s="85">
        <v>1</v>
      </c>
      <c r="BD289" s="85">
        <v>1</v>
      </c>
      <c r="BE289" s="85">
        <v>1</v>
      </c>
      <c r="BF289" s="85">
        <v>1</v>
      </c>
      <c r="BG289" s="85">
        <v>1</v>
      </c>
      <c r="BH289" s="85">
        <v>1</v>
      </c>
      <c r="BI289" s="85">
        <v>1</v>
      </c>
      <c r="BJ289" s="85">
        <v>1</v>
      </c>
      <c r="BK289" s="85">
        <v>1</v>
      </c>
      <c r="BL289" s="85">
        <v>1</v>
      </c>
      <c r="BM289" s="85">
        <v>1</v>
      </c>
      <c r="BN289" s="85">
        <v>1</v>
      </c>
      <c r="BO289" s="85">
        <v>1</v>
      </c>
      <c r="BP289" s="85">
        <v>1</v>
      </c>
      <c r="BQ289" s="85">
        <v>1</v>
      </c>
      <c r="BR289" s="85">
        <v>1</v>
      </c>
      <c r="BS289" s="85">
        <v>1</v>
      </c>
      <c r="BT289" s="85">
        <v>1</v>
      </c>
      <c r="BU289" s="85">
        <v>1</v>
      </c>
      <c r="BV289" s="85">
        <v>1</v>
      </c>
      <c r="BW289" s="85">
        <v>1</v>
      </c>
      <c r="BX289" s="85">
        <v>1</v>
      </c>
      <c r="BY289" s="85">
        <v>1</v>
      </c>
      <c r="BZ289" s="85">
        <v>1</v>
      </c>
    </row>
    <row r="290" spans="1:78">
      <c r="A290" s="81" t="s">
        <v>555</v>
      </c>
      <c r="J290" s="66" t="s">
        <v>708</v>
      </c>
      <c r="K290" t="s">
        <v>648</v>
      </c>
      <c r="L290" s="85" t="s">
        <v>2</v>
      </c>
      <c r="M290" s="85" t="s">
        <v>38</v>
      </c>
      <c r="N290" s="85" t="s">
        <v>35</v>
      </c>
      <c r="O290" s="85" t="s">
        <v>2608</v>
      </c>
      <c r="P290" s="85">
        <v>0</v>
      </c>
      <c r="Q290" s="85">
        <v>0</v>
      </c>
      <c r="R290" s="85">
        <v>0</v>
      </c>
      <c r="S290" s="85">
        <v>0</v>
      </c>
      <c r="T290" s="85">
        <v>0</v>
      </c>
      <c r="U290" s="85">
        <v>0</v>
      </c>
      <c r="V290" s="85">
        <v>0</v>
      </c>
      <c r="W290" s="85">
        <v>1</v>
      </c>
      <c r="X290" s="85">
        <v>1</v>
      </c>
      <c r="Y290" s="85">
        <v>1</v>
      </c>
      <c r="Z290" s="85">
        <v>1</v>
      </c>
      <c r="AA290" s="85">
        <v>1</v>
      </c>
      <c r="AB290" s="85">
        <v>1</v>
      </c>
      <c r="AC290" s="85">
        <v>1</v>
      </c>
      <c r="AD290" s="85">
        <v>1</v>
      </c>
      <c r="AE290" s="85">
        <v>1</v>
      </c>
      <c r="AF290" s="85">
        <v>1</v>
      </c>
      <c r="AG290" s="85">
        <v>1</v>
      </c>
      <c r="AH290" s="85">
        <v>1</v>
      </c>
      <c r="AI290" s="85">
        <v>1</v>
      </c>
      <c r="AJ290" s="85">
        <v>1</v>
      </c>
      <c r="AK290" s="85">
        <v>1</v>
      </c>
      <c r="AL290" s="85">
        <v>1</v>
      </c>
      <c r="AM290" s="85">
        <v>1</v>
      </c>
      <c r="AN290" s="85">
        <v>1</v>
      </c>
      <c r="AO290" s="85">
        <v>1</v>
      </c>
      <c r="AP290" s="85">
        <v>1</v>
      </c>
      <c r="AQ290" s="85">
        <v>1</v>
      </c>
      <c r="AR290" s="85">
        <v>1</v>
      </c>
      <c r="AS290" s="85">
        <v>1</v>
      </c>
      <c r="AT290" s="85">
        <v>1</v>
      </c>
      <c r="AU290" s="85">
        <v>1</v>
      </c>
      <c r="AV290" s="85">
        <v>1</v>
      </c>
      <c r="AW290" s="85">
        <v>1</v>
      </c>
      <c r="AX290" s="85">
        <v>1</v>
      </c>
      <c r="AY290" s="85">
        <v>1</v>
      </c>
      <c r="AZ290" s="85">
        <v>1</v>
      </c>
      <c r="BA290" s="85">
        <v>1</v>
      </c>
      <c r="BB290" s="85">
        <v>1</v>
      </c>
      <c r="BC290" s="85">
        <v>1</v>
      </c>
      <c r="BD290" s="85">
        <v>1</v>
      </c>
      <c r="BE290" s="85">
        <v>1</v>
      </c>
      <c r="BF290" s="85">
        <v>1</v>
      </c>
      <c r="BG290" s="85">
        <v>1</v>
      </c>
      <c r="BH290" s="85">
        <v>1</v>
      </c>
      <c r="BI290" s="85">
        <v>1</v>
      </c>
      <c r="BJ290" s="85">
        <v>1</v>
      </c>
      <c r="BK290" s="85">
        <v>1</v>
      </c>
      <c r="BL290" s="85">
        <v>1</v>
      </c>
      <c r="BM290" s="85">
        <v>1</v>
      </c>
      <c r="BN290" s="85">
        <v>1</v>
      </c>
      <c r="BO290" s="85">
        <v>1</v>
      </c>
      <c r="BP290" s="85">
        <v>1</v>
      </c>
      <c r="BQ290" s="85">
        <v>1</v>
      </c>
      <c r="BR290" s="85">
        <v>1</v>
      </c>
      <c r="BS290" s="85">
        <v>1</v>
      </c>
      <c r="BT290" s="85">
        <v>1</v>
      </c>
      <c r="BU290" s="85">
        <v>1</v>
      </c>
      <c r="BV290" s="85">
        <v>1</v>
      </c>
      <c r="BW290" s="85">
        <v>1</v>
      </c>
      <c r="BX290" s="85">
        <v>1</v>
      </c>
      <c r="BY290" s="85">
        <v>1</v>
      </c>
      <c r="BZ290" s="85">
        <v>1</v>
      </c>
    </row>
    <row r="291" spans="1:78">
      <c r="A291" s="81" t="s">
        <v>555</v>
      </c>
      <c r="J291" s="66" t="s">
        <v>711</v>
      </c>
      <c r="K291" t="s">
        <v>651</v>
      </c>
      <c r="L291" s="85" t="s">
        <v>2</v>
      </c>
      <c r="M291" s="85" t="s">
        <v>38</v>
      </c>
      <c r="N291" s="85" t="s">
        <v>35</v>
      </c>
      <c r="O291" s="85" t="s">
        <v>2608</v>
      </c>
      <c r="P291" s="85">
        <v>0</v>
      </c>
      <c r="Q291" s="85">
        <v>0</v>
      </c>
      <c r="R291" s="85">
        <v>0</v>
      </c>
      <c r="S291" s="85">
        <v>0</v>
      </c>
      <c r="T291" s="85">
        <v>0</v>
      </c>
      <c r="U291" s="85">
        <v>0</v>
      </c>
      <c r="V291" s="85">
        <v>0</v>
      </c>
      <c r="W291" s="85">
        <v>1</v>
      </c>
      <c r="X291" s="85">
        <v>1</v>
      </c>
      <c r="Y291" s="85">
        <v>1</v>
      </c>
      <c r="Z291" s="85">
        <v>1</v>
      </c>
      <c r="AA291" s="85">
        <v>1</v>
      </c>
      <c r="AB291" s="85">
        <v>1</v>
      </c>
      <c r="AC291" s="85">
        <v>1</v>
      </c>
      <c r="AD291" s="85">
        <v>1</v>
      </c>
      <c r="AE291" s="85">
        <v>1</v>
      </c>
      <c r="AF291" s="85">
        <v>1</v>
      </c>
      <c r="AG291" s="85">
        <v>1</v>
      </c>
      <c r="AH291" s="85">
        <v>1</v>
      </c>
      <c r="AI291" s="85">
        <v>1</v>
      </c>
      <c r="AJ291" s="85">
        <v>1</v>
      </c>
      <c r="AK291" s="85">
        <v>1</v>
      </c>
      <c r="AL291" s="85">
        <v>1</v>
      </c>
      <c r="AM291" s="85">
        <v>1</v>
      </c>
      <c r="AN291" s="85">
        <v>1</v>
      </c>
      <c r="AO291" s="85">
        <v>1</v>
      </c>
      <c r="AP291" s="85">
        <v>1</v>
      </c>
      <c r="AQ291" s="85">
        <v>1</v>
      </c>
      <c r="AR291" s="85">
        <v>1</v>
      </c>
      <c r="AS291" s="85">
        <v>1</v>
      </c>
      <c r="AT291" s="85">
        <v>1</v>
      </c>
      <c r="AU291" s="85">
        <v>1</v>
      </c>
      <c r="AV291" s="85">
        <v>1</v>
      </c>
      <c r="AW291" s="85">
        <v>1</v>
      </c>
      <c r="AX291" s="85">
        <v>1</v>
      </c>
      <c r="AY291" s="85">
        <v>1</v>
      </c>
      <c r="AZ291" s="85">
        <v>1</v>
      </c>
      <c r="BA291" s="85">
        <v>1</v>
      </c>
      <c r="BB291" s="85">
        <v>1</v>
      </c>
      <c r="BC291" s="85">
        <v>1</v>
      </c>
      <c r="BD291" s="85">
        <v>1</v>
      </c>
      <c r="BE291" s="85">
        <v>1</v>
      </c>
      <c r="BF291" s="85">
        <v>1</v>
      </c>
      <c r="BG291" s="85">
        <v>1</v>
      </c>
      <c r="BH291" s="85">
        <v>1</v>
      </c>
      <c r="BI291" s="85">
        <v>1</v>
      </c>
      <c r="BJ291" s="85">
        <v>1</v>
      </c>
      <c r="BK291" s="85">
        <v>1</v>
      </c>
      <c r="BL291" s="85">
        <v>1</v>
      </c>
      <c r="BM291" s="85">
        <v>1</v>
      </c>
      <c r="BN291" s="85">
        <v>1</v>
      </c>
      <c r="BO291" s="85">
        <v>1</v>
      </c>
      <c r="BP291" s="85">
        <v>1</v>
      </c>
      <c r="BQ291" s="85">
        <v>1</v>
      </c>
      <c r="BR291" s="85">
        <v>1</v>
      </c>
      <c r="BS291" s="85">
        <v>1</v>
      </c>
      <c r="BT291" s="85">
        <v>1</v>
      </c>
      <c r="BU291" s="85">
        <v>1</v>
      </c>
      <c r="BV291" s="85">
        <v>1</v>
      </c>
      <c r="BW291" s="85">
        <v>1</v>
      </c>
      <c r="BX291" s="85">
        <v>1</v>
      </c>
      <c r="BY291" s="85">
        <v>1</v>
      </c>
      <c r="BZ291" s="85">
        <v>1</v>
      </c>
    </row>
    <row r="292" spans="1:78">
      <c r="A292" s="81" t="s">
        <v>555</v>
      </c>
      <c r="J292" s="66" t="s">
        <v>714</v>
      </c>
      <c r="K292" t="s">
        <v>654</v>
      </c>
      <c r="L292" s="85" t="s">
        <v>2</v>
      </c>
      <c r="M292" s="85" t="s">
        <v>38</v>
      </c>
      <c r="N292" s="85" t="s">
        <v>35</v>
      </c>
      <c r="O292" s="85" t="s">
        <v>2608</v>
      </c>
      <c r="P292" s="85">
        <v>0</v>
      </c>
      <c r="Q292" s="85">
        <v>0</v>
      </c>
      <c r="R292" s="85">
        <v>0</v>
      </c>
      <c r="S292" s="85">
        <v>0</v>
      </c>
      <c r="T292" s="85">
        <v>0</v>
      </c>
      <c r="U292" s="85">
        <v>0</v>
      </c>
      <c r="V292" s="85">
        <v>0</v>
      </c>
      <c r="W292" s="85">
        <v>1</v>
      </c>
      <c r="X292" s="85">
        <v>1</v>
      </c>
      <c r="Y292" s="85">
        <v>1</v>
      </c>
      <c r="Z292" s="85">
        <v>1</v>
      </c>
      <c r="AA292" s="85">
        <v>1</v>
      </c>
      <c r="AB292" s="85">
        <v>1</v>
      </c>
      <c r="AC292" s="85">
        <v>1</v>
      </c>
      <c r="AD292" s="85">
        <v>1</v>
      </c>
      <c r="AE292" s="85">
        <v>1</v>
      </c>
      <c r="AF292" s="85">
        <v>1</v>
      </c>
      <c r="AG292" s="85">
        <v>1</v>
      </c>
      <c r="AH292" s="85">
        <v>1</v>
      </c>
      <c r="AI292" s="85">
        <v>1</v>
      </c>
      <c r="AJ292" s="85">
        <v>1</v>
      </c>
      <c r="AK292" s="85">
        <v>1</v>
      </c>
      <c r="AL292" s="85">
        <v>1</v>
      </c>
      <c r="AM292" s="85">
        <v>1</v>
      </c>
      <c r="AN292" s="85">
        <v>1</v>
      </c>
      <c r="AO292" s="85">
        <v>1</v>
      </c>
      <c r="AP292" s="85">
        <v>1</v>
      </c>
      <c r="AQ292" s="85">
        <v>1</v>
      </c>
      <c r="AR292" s="85">
        <v>1</v>
      </c>
      <c r="AS292" s="85">
        <v>1</v>
      </c>
      <c r="AT292" s="85">
        <v>1</v>
      </c>
      <c r="AU292" s="85">
        <v>1</v>
      </c>
      <c r="AV292" s="85">
        <v>1</v>
      </c>
      <c r="AW292" s="85">
        <v>1</v>
      </c>
      <c r="AX292" s="85">
        <v>1</v>
      </c>
      <c r="AY292" s="85">
        <v>1</v>
      </c>
      <c r="AZ292" s="85">
        <v>1</v>
      </c>
      <c r="BA292" s="85">
        <v>1</v>
      </c>
      <c r="BB292" s="85">
        <v>1</v>
      </c>
      <c r="BC292" s="85">
        <v>1</v>
      </c>
      <c r="BD292" s="85">
        <v>1</v>
      </c>
      <c r="BE292" s="85">
        <v>1</v>
      </c>
      <c r="BF292" s="85">
        <v>1</v>
      </c>
      <c r="BG292" s="85">
        <v>1</v>
      </c>
      <c r="BH292" s="85">
        <v>1</v>
      </c>
      <c r="BI292" s="85">
        <v>1</v>
      </c>
      <c r="BJ292" s="85">
        <v>1</v>
      </c>
      <c r="BK292" s="85">
        <v>1</v>
      </c>
      <c r="BL292" s="85">
        <v>1</v>
      </c>
      <c r="BM292" s="85">
        <v>1</v>
      </c>
      <c r="BN292" s="85">
        <v>1</v>
      </c>
      <c r="BO292" s="85">
        <v>1</v>
      </c>
      <c r="BP292" s="85">
        <v>1</v>
      </c>
      <c r="BQ292" s="85">
        <v>1</v>
      </c>
      <c r="BR292" s="85">
        <v>1</v>
      </c>
      <c r="BS292" s="85">
        <v>1</v>
      </c>
      <c r="BT292" s="85">
        <v>1</v>
      </c>
      <c r="BU292" s="85">
        <v>1</v>
      </c>
      <c r="BV292" s="85">
        <v>1</v>
      </c>
      <c r="BW292" s="85">
        <v>1</v>
      </c>
      <c r="BX292" s="85">
        <v>1</v>
      </c>
      <c r="BY292" s="85">
        <v>1</v>
      </c>
      <c r="BZ292" s="85">
        <v>1</v>
      </c>
    </row>
    <row r="293" spans="1:78">
      <c r="A293" s="81" t="s">
        <v>555</v>
      </c>
      <c r="J293" s="66" t="s">
        <v>717</v>
      </c>
      <c r="K293" t="s">
        <v>657</v>
      </c>
      <c r="L293" s="85" t="s">
        <v>2</v>
      </c>
      <c r="M293" s="85" t="s">
        <v>38</v>
      </c>
      <c r="N293" s="85" t="s">
        <v>35</v>
      </c>
      <c r="O293" s="85" t="s">
        <v>2608</v>
      </c>
      <c r="P293" s="85">
        <v>0</v>
      </c>
      <c r="Q293" s="85">
        <v>0</v>
      </c>
      <c r="R293" s="85">
        <v>0</v>
      </c>
      <c r="S293" s="85">
        <v>0</v>
      </c>
      <c r="T293" s="85">
        <v>0</v>
      </c>
      <c r="U293" s="85">
        <v>0</v>
      </c>
      <c r="V293" s="85">
        <v>0</v>
      </c>
      <c r="W293" s="85">
        <v>1</v>
      </c>
      <c r="X293" s="85">
        <v>1</v>
      </c>
      <c r="Y293" s="85">
        <v>1</v>
      </c>
      <c r="Z293" s="85">
        <v>1</v>
      </c>
      <c r="AA293" s="85">
        <v>1</v>
      </c>
      <c r="AB293" s="85">
        <v>1</v>
      </c>
      <c r="AC293" s="85">
        <v>1</v>
      </c>
      <c r="AD293" s="85">
        <v>1</v>
      </c>
      <c r="AE293" s="85">
        <v>1</v>
      </c>
      <c r="AF293" s="85">
        <v>1</v>
      </c>
      <c r="AG293" s="85">
        <v>1</v>
      </c>
      <c r="AH293" s="85">
        <v>1</v>
      </c>
      <c r="AI293" s="85">
        <v>1</v>
      </c>
      <c r="AJ293" s="85">
        <v>1</v>
      </c>
      <c r="AK293" s="85">
        <v>1</v>
      </c>
      <c r="AL293" s="85">
        <v>1</v>
      </c>
      <c r="AM293" s="85">
        <v>1</v>
      </c>
      <c r="AN293" s="85">
        <v>1</v>
      </c>
      <c r="AO293" s="85">
        <v>1</v>
      </c>
      <c r="AP293" s="85">
        <v>1</v>
      </c>
      <c r="AQ293" s="85">
        <v>1</v>
      </c>
      <c r="AR293" s="85">
        <v>1</v>
      </c>
      <c r="AS293" s="85">
        <v>1</v>
      </c>
      <c r="AT293" s="85">
        <v>1</v>
      </c>
      <c r="AU293" s="85">
        <v>1</v>
      </c>
      <c r="AV293" s="85">
        <v>1</v>
      </c>
      <c r="AW293" s="85">
        <v>1</v>
      </c>
      <c r="AX293" s="85">
        <v>1</v>
      </c>
      <c r="AY293" s="85">
        <v>1</v>
      </c>
      <c r="AZ293" s="85">
        <v>1</v>
      </c>
      <c r="BA293" s="85">
        <v>1</v>
      </c>
      <c r="BB293" s="85">
        <v>1</v>
      </c>
      <c r="BC293" s="85">
        <v>1</v>
      </c>
      <c r="BD293" s="85">
        <v>1</v>
      </c>
      <c r="BE293" s="85">
        <v>1</v>
      </c>
      <c r="BF293" s="85">
        <v>1</v>
      </c>
      <c r="BG293" s="85">
        <v>1</v>
      </c>
      <c r="BH293" s="85">
        <v>1</v>
      </c>
      <c r="BI293" s="85">
        <v>1</v>
      </c>
      <c r="BJ293" s="85">
        <v>1</v>
      </c>
      <c r="BK293" s="85">
        <v>1</v>
      </c>
      <c r="BL293" s="85">
        <v>1</v>
      </c>
      <c r="BM293" s="85">
        <v>1</v>
      </c>
      <c r="BN293" s="85">
        <v>1</v>
      </c>
      <c r="BO293" s="85">
        <v>1</v>
      </c>
      <c r="BP293" s="85">
        <v>1</v>
      </c>
      <c r="BQ293" s="85">
        <v>1</v>
      </c>
      <c r="BR293" s="85">
        <v>1</v>
      </c>
      <c r="BS293" s="85">
        <v>1</v>
      </c>
      <c r="BT293" s="85">
        <v>1</v>
      </c>
      <c r="BU293" s="85">
        <v>1</v>
      </c>
      <c r="BV293" s="85">
        <v>1</v>
      </c>
      <c r="BW293" s="85">
        <v>1</v>
      </c>
      <c r="BX293" s="85">
        <v>1</v>
      </c>
      <c r="BY293" s="85">
        <v>1</v>
      </c>
      <c r="BZ293" s="85">
        <v>1</v>
      </c>
    </row>
    <row r="294" spans="1:78">
      <c r="A294" s="81" t="s">
        <v>555</v>
      </c>
      <c r="J294" s="66" t="s">
        <v>720</v>
      </c>
      <c r="K294" t="s">
        <v>660</v>
      </c>
      <c r="L294" s="85" t="s">
        <v>2</v>
      </c>
      <c r="M294" s="85" t="s">
        <v>38</v>
      </c>
      <c r="N294" s="85" t="s">
        <v>35</v>
      </c>
      <c r="O294" s="85" t="s">
        <v>2608</v>
      </c>
      <c r="P294" s="85">
        <v>0</v>
      </c>
      <c r="Q294" s="85">
        <v>0</v>
      </c>
      <c r="R294" s="85">
        <v>0</v>
      </c>
      <c r="S294" s="85">
        <v>0</v>
      </c>
      <c r="T294" s="85">
        <v>0</v>
      </c>
      <c r="U294" s="85">
        <v>0</v>
      </c>
      <c r="V294" s="85">
        <v>0</v>
      </c>
      <c r="W294" s="85">
        <v>1</v>
      </c>
      <c r="X294" s="85">
        <v>1</v>
      </c>
      <c r="Y294" s="85">
        <v>1</v>
      </c>
      <c r="Z294" s="85">
        <v>1</v>
      </c>
      <c r="AA294" s="85">
        <v>1</v>
      </c>
      <c r="AB294" s="85">
        <v>1</v>
      </c>
      <c r="AC294" s="85">
        <v>1</v>
      </c>
      <c r="AD294" s="85">
        <v>1</v>
      </c>
      <c r="AE294" s="85">
        <v>1</v>
      </c>
      <c r="AF294" s="85">
        <v>1</v>
      </c>
      <c r="AG294" s="85">
        <v>1</v>
      </c>
      <c r="AH294" s="85">
        <v>1</v>
      </c>
      <c r="AI294" s="85">
        <v>1</v>
      </c>
      <c r="AJ294" s="85">
        <v>1</v>
      </c>
      <c r="AK294" s="85">
        <v>1</v>
      </c>
      <c r="AL294" s="85">
        <v>1</v>
      </c>
      <c r="AM294" s="85">
        <v>1</v>
      </c>
      <c r="AN294" s="85">
        <v>1</v>
      </c>
      <c r="AO294" s="85">
        <v>1</v>
      </c>
      <c r="AP294" s="85">
        <v>1</v>
      </c>
      <c r="AQ294" s="85">
        <v>1</v>
      </c>
      <c r="AR294" s="85">
        <v>1</v>
      </c>
      <c r="AS294" s="85">
        <v>1</v>
      </c>
      <c r="AT294" s="85">
        <v>1</v>
      </c>
      <c r="AU294" s="85">
        <v>1</v>
      </c>
      <c r="AV294" s="85">
        <v>1</v>
      </c>
      <c r="AW294" s="85">
        <v>1</v>
      </c>
      <c r="AX294" s="85">
        <v>1</v>
      </c>
      <c r="AY294" s="85">
        <v>1</v>
      </c>
      <c r="AZ294" s="85">
        <v>1</v>
      </c>
      <c r="BA294" s="85">
        <v>1</v>
      </c>
      <c r="BB294" s="85">
        <v>1</v>
      </c>
      <c r="BC294" s="85">
        <v>1</v>
      </c>
      <c r="BD294" s="85">
        <v>1</v>
      </c>
      <c r="BE294" s="85">
        <v>1</v>
      </c>
      <c r="BF294" s="85">
        <v>1</v>
      </c>
      <c r="BG294" s="85">
        <v>1</v>
      </c>
      <c r="BH294" s="85">
        <v>1</v>
      </c>
      <c r="BI294" s="85">
        <v>1</v>
      </c>
      <c r="BJ294" s="85">
        <v>1</v>
      </c>
      <c r="BK294" s="85">
        <v>1</v>
      </c>
      <c r="BL294" s="85">
        <v>1</v>
      </c>
      <c r="BM294" s="85">
        <v>1</v>
      </c>
      <c r="BN294" s="85">
        <v>1</v>
      </c>
      <c r="BO294" s="85">
        <v>1</v>
      </c>
      <c r="BP294" s="85">
        <v>1</v>
      </c>
      <c r="BQ294" s="85">
        <v>1</v>
      </c>
      <c r="BR294" s="85">
        <v>1</v>
      </c>
      <c r="BS294" s="85">
        <v>1</v>
      </c>
      <c r="BT294" s="85">
        <v>1</v>
      </c>
      <c r="BU294" s="85">
        <v>1</v>
      </c>
      <c r="BV294" s="85">
        <v>1</v>
      </c>
      <c r="BW294" s="85">
        <v>1</v>
      </c>
      <c r="BX294" s="85">
        <v>1</v>
      </c>
      <c r="BY294" s="85">
        <v>1</v>
      </c>
      <c r="BZ294" s="85">
        <v>1</v>
      </c>
    </row>
    <row r="295" spans="1:78">
      <c r="A295" s="81" t="s">
        <v>555</v>
      </c>
      <c r="J295" s="66" t="s">
        <v>723</v>
      </c>
      <c r="K295" t="s">
        <v>663</v>
      </c>
      <c r="L295" s="85" t="s">
        <v>2</v>
      </c>
      <c r="M295" s="85" t="s">
        <v>38</v>
      </c>
      <c r="N295" s="85" t="s">
        <v>35</v>
      </c>
      <c r="O295" s="85" t="s">
        <v>2608</v>
      </c>
      <c r="P295" s="85">
        <v>0</v>
      </c>
      <c r="Q295" s="85">
        <v>0</v>
      </c>
      <c r="R295" s="85">
        <v>0</v>
      </c>
      <c r="S295" s="85">
        <v>0</v>
      </c>
      <c r="T295" s="85">
        <v>0</v>
      </c>
      <c r="U295" s="85">
        <v>0</v>
      </c>
      <c r="V295" s="85">
        <v>0</v>
      </c>
      <c r="W295" s="85">
        <v>1</v>
      </c>
      <c r="X295" s="85">
        <v>1</v>
      </c>
      <c r="Y295" s="85">
        <v>1</v>
      </c>
      <c r="Z295" s="85">
        <v>1</v>
      </c>
      <c r="AA295" s="85">
        <v>1</v>
      </c>
      <c r="AB295" s="85">
        <v>1</v>
      </c>
      <c r="AC295" s="85">
        <v>1</v>
      </c>
      <c r="AD295" s="85">
        <v>1</v>
      </c>
      <c r="AE295" s="85">
        <v>1</v>
      </c>
      <c r="AF295" s="85">
        <v>1</v>
      </c>
      <c r="AG295" s="85">
        <v>1</v>
      </c>
      <c r="AH295" s="85">
        <v>1</v>
      </c>
      <c r="AI295" s="85">
        <v>1</v>
      </c>
      <c r="AJ295" s="85">
        <v>1</v>
      </c>
      <c r="AK295" s="85">
        <v>1</v>
      </c>
      <c r="AL295" s="85">
        <v>1</v>
      </c>
      <c r="AM295" s="85">
        <v>1</v>
      </c>
      <c r="AN295" s="85">
        <v>1</v>
      </c>
      <c r="AO295" s="85">
        <v>1</v>
      </c>
      <c r="AP295" s="85">
        <v>1</v>
      </c>
      <c r="AQ295" s="85">
        <v>1</v>
      </c>
      <c r="AR295" s="85">
        <v>1</v>
      </c>
      <c r="AS295" s="85">
        <v>1</v>
      </c>
      <c r="AT295" s="85">
        <v>1</v>
      </c>
      <c r="AU295" s="85">
        <v>1</v>
      </c>
      <c r="AV295" s="85">
        <v>1</v>
      </c>
      <c r="AW295" s="85">
        <v>1</v>
      </c>
      <c r="AX295" s="85">
        <v>1</v>
      </c>
      <c r="AY295" s="85">
        <v>1</v>
      </c>
      <c r="AZ295" s="85">
        <v>1</v>
      </c>
      <c r="BA295" s="85">
        <v>1</v>
      </c>
      <c r="BB295" s="85">
        <v>1</v>
      </c>
      <c r="BC295" s="85">
        <v>1</v>
      </c>
      <c r="BD295" s="85">
        <v>1</v>
      </c>
      <c r="BE295" s="85">
        <v>1</v>
      </c>
      <c r="BF295" s="85">
        <v>1</v>
      </c>
      <c r="BG295" s="85">
        <v>1</v>
      </c>
      <c r="BH295" s="85">
        <v>1</v>
      </c>
      <c r="BI295" s="85">
        <v>1</v>
      </c>
      <c r="BJ295" s="85">
        <v>1</v>
      </c>
      <c r="BK295" s="85">
        <v>1</v>
      </c>
      <c r="BL295" s="85">
        <v>1</v>
      </c>
      <c r="BM295" s="85">
        <v>1</v>
      </c>
      <c r="BN295" s="85">
        <v>1</v>
      </c>
      <c r="BO295" s="85">
        <v>1</v>
      </c>
      <c r="BP295" s="85">
        <v>1</v>
      </c>
      <c r="BQ295" s="85">
        <v>1</v>
      </c>
      <c r="BR295" s="85">
        <v>1</v>
      </c>
      <c r="BS295" s="85">
        <v>1</v>
      </c>
      <c r="BT295" s="85">
        <v>1</v>
      </c>
      <c r="BU295" s="85">
        <v>1</v>
      </c>
      <c r="BV295" s="85">
        <v>1</v>
      </c>
      <c r="BW295" s="85">
        <v>1</v>
      </c>
      <c r="BX295" s="85">
        <v>1</v>
      </c>
      <c r="BY295" s="85">
        <v>1</v>
      </c>
      <c r="BZ295" s="85">
        <v>1</v>
      </c>
    </row>
    <row r="296" spans="1:78">
      <c r="A296" s="81" t="s">
        <v>555</v>
      </c>
      <c r="J296" s="66" t="s">
        <v>726</v>
      </c>
      <c r="K296" t="s">
        <v>666</v>
      </c>
      <c r="L296" s="85" t="s">
        <v>2</v>
      </c>
      <c r="M296" s="85" t="s">
        <v>38</v>
      </c>
      <c r="N296" s="85" t="s">
        <v>35</v>
      </c>
      <c r="O296" s="85" t="s">
        <v>2608</v>
      </c>
      <c r="P296" s="85">
        <v>0</v>
      </c>
      <c r="Q296" s="85">
        <v>0</v>
      </c>
      <c r="R296" s="85">
        <v>0</v>
      </c>
      <c r="S296" s="85">
        <v>0</v>
      </c>
      <c r="T296" s="85">
        <v>0</v>
      </c>
      <c r="U296" s="85">
        <v>0</v>
      </c>
      <c r="V296" s="85">
        <v>0</v>
      </c>
      <c r="W296" s="85">
        <v>1</v>
      </c>
      <c r="X296" s="85">
        <v>1</v>
      </c>
      <c r="Y296" s="85">
        <v>1</v>
      </c>
      <c r="Z296" s="85">
        <v>1</v>
      </c>
      <c r="AA296" s="85">
        <v>1</v>
      </c>
      <c r="AB296" s="85">
        <v>1</v>
      </c>
      <c r="AC296" s="85">
        <v>1</v>
      </c>
      <c r="AD296" s="85">
        <v>1</v>
      </c>
      <c r="AE296" s="85">
        <v>1</v>
      </c>
      <c r="AF296" s="85">
        <v>1</v>
      </c>
      <c r="AG296" s="85">
        <v>1</v>
      </c>
      <c r="AH296" s="85">
        <v>1</v>
      </c>
      <c r="AI296" s="85">
        <v>1</v>
      </c>
      <c r="AJ296" s="85">
        <v>1</v>
      </c>
      <c r="AK296" s="85">
        <v>1</v>
      </c>
      <c r="AL296" s="85">
        <v>1</v>
      </c>
      <c r="AM296" s="85">
        <v>1</v>
      </c>
      <c r="AN296" s="85">
        <v>1</v>
      </c>
      <c r="AO296" s="85">
        <v>1</v>
      </c>
      <c r="AP296" s="85">
        <v>1</v>
      </c>
      <c r="AQ296" s="85">
        <v>1</v>
      </c>
      <c r="AR296" s="85">
        <v>1</v>
      </c>
      <c r="AS296" s="85">
        <v>1</v>
      </c>
      <c r="AT296" s="85">
        <v>1</v>
      </c>
      <c r="AU296" s="85">
        <v>1</v>
      </c>
      <c r="AV296" s="85">
        <v>1</v>
      </c>
      <c r="AW296" s="85">
        <v>1</v>
      </c>
      <c r="AX296" s="85">
        <v>1</v>
      </c>
      <c r="AY296" s="85">
        <v>1</v>
      </c>
      <c r="AZ296" s="85">
        <v>1</v>
      </c>
      <c r="BA296" s="85">
        <v>1</v>
      </c>
      <c r="BB296" s="85">
        <v>1</v>
      </c>
      <c r="BC296" s="85">
        <v>1</v>
      </c>
      <c r="BD296" s="85">
        <v>1</v>
      </c>
      <c r="BE296" s="85">
        <v>1</v>
      </c>
      <c r="BF296" s="85">
        <v>1</v>
      </c>
      <c r="BG296" s="85">
        <v>1</v>
      </c>
      <c r="BH296" s="85">
        <v>1</v>
      </c>
      <c r="BI296" s="85">
        <v>1</v>
      </c>
      <c r="BJ296" s="85">
        <v>1</v>
      </c>
      <c r="BK296" s="85">
        <v>1</v>
      </c>
      <c r="BL296" s="85">
        <v>1</v>
      </c>
      <c r="BM296" s="85">
        <v>1</v>
      </c>
      <c r="BN296" s="85">
        <v>1</v>
      </c>
      <c r="BO296" s="85">
        <v>1</v>
      </c>
      <c r="BP296" s="85">
        <v>1</v>
      </c>
      <c r="BQ296" s="85">
        <v>1</v>
      </c>
      <c r="BR296" s="85">
        <v>1</v>
      </c>
      <c r="BS296" s="85">
        <v>1</v>
      </c>
      <c r="BT296" s="85">
        <v>1</v>
      </c>
      <c r="BU296" s="85">
        <v>1</v>
      </c>
      <c r="BV296" s="85">
        <v>1</v>
      </c>
      <c r="BW296" s="85">
        <v>1</v>
      </c>
      <c r="BX296" s="85">
        <v>1</v>
      </c>
      <c r="BY296" s="85">
        <v>1</v>
      </c>
      <c r="BZ296" s="85">
        <v>1</v>
      </c>
    </row>
    <row r="297" spans="1:78">
      <c r="A297" s="81" t="s">
        <v>555</v>
      </c>
      <c r="J297" s="66" t="s">
        <v>729</v>
      </c>
      <c r="K297" t="s">
        <v>669</v>
      </c>
      <c r="L297" s="85" t="s">
        <v>2</v>
      </c>
      <c r="M297" s="85" t="s">
        <v>38</v>
      </c>
      <c r="N297" s="85" t="s">
        <v>35</v>
      </c>
      <c r="O297" s="85" t="s">
        <v>2608</v>
      </c>
      <c r="P297" s="85">
        <v>0</v>
      </c>
      <c r="Q297" s="85">
        <v>0</v>
      </c>
      <c r="R297" s="85">
        <v>0</v>
      </c>
      <c r="S297" s="85">
        <v>0</v>
      </c>
      <c r="T297" s="85">
        <v>0</v>
      </c>
      <c r="U297" s="85">
        <v>0</v>
      </c>
      <c r="V297" s="85">
        <v>0</v>
      </c>
      <c r="W297" s="85">
        <v>1</v>
      </c>
      <c r="X297" s="85">
        <v>1</v>
      </c>
      <c r="Y297" s="85">
        <v>1</v>
      </c>
      <c r="Z297" s="85">
        <v>1</v>
      </c>
      <c r="AA297" s="85">
        <v>1</v>
      </c>
      <c r="AB297" s="85">
        <v>1</v>
      </c>
      <c r="AC297" s="85">
        <v>1</v>
      </c>
      <c r="AD297" s="85">
        <v>1</v>
      </c>
      <c r="AE297" s="85">
        <v>1</v>
      </c>
      <c r="AF297" s="85">
        <v>1</v>
      </c>
      <c r="AG297" s="85">
        <v>1</v>
      </c>
      <c r="AH297" s="85">
        <v>1</v>
      </c>
      <c r="AI297" s="85">
        <v>1</v>
      </c>
      <c r="AJ297" s="85">
        <v>1</v>
      </c>
      <c r="AK297" s="85">
        <v>1</v>
      </c>
      <c r="AL297" s="85">
        <v>1</v>
      </c>
      <c r="AM297" s="85">
        <v>1</v>
      </c>
      <c r="AN297" s="85">
        <v>1</v>
      </c>
      <c r="AO297" s="85">
        <v>1</v>
      </c>
      <c r="AP297" s="85">
        <v>1</v>
      </c>
      <c r="AQ297" s="85">
        <v>1</v>
      </c>
      <c r="AR297" s="85">
        <v>1</v>
      </c>
      <c r="AS297" s="85">
        <v>1</v>
      </c>
      <c r="AT297" s="85">
        <v>1</v>
      </c>
      <c r="AU297" s="85">
        <v>1</v>
      </c>
      <c r="AV297" s="85">
        <v>1</v>
      </c>
      <c r="AW297" s="85">
        <v>1</v>
      </c>
      <c r="AX297" s="85">
        <v>1</v>
      </c>
      <c r="AY297" s="85">
        <v>1</v>
      </c>
      <c r="AZ297" s="85">
        <v>1</v>
      </c>
      <c r="BA297" s="85">
        <v>1</v>
      </c>
      <c r="BB297" s="85">
        <v>1</v>
      </c>
      <c r="BC297" s="85">
        <v>1</v>
      </c>
      <c r="BD297" s="85">
        <v>1</v>
      </c>
      <c r="BE297" s="85">
        <v>1</v>
      </c>
      <c r="BF297" s="85">
        <v>1</v>
      </c>
      <c r="BG297" s="85">
        <v>1</v>
      </c>
      <c r="BH297" s="85">
        <v>1</v>
      </c>
      <c r="BI297" s="85">
        <v>1</v>
      </c>
      <c r="BJ297" s="85">
        <v>1</v>
      </c>
      <c r="BK297" s="85">
        <v>1</v>
      </c>
      <c r="BL297" s="85">
        <v>1</v>
      </c>
      <c r="BM297" s="85">
        <v>1</v>
      </c>
      <c r="BN297" s="85">
        <v>1</v>
      </c>
      <c r="BO297" s="85">
        <v>1</v>
      </c>
      <c r="BP297" s="85">
        <v>1</v>
      </c>
      <c r="BQ297" s="85">
        <v>1</v>
      </c>
      <c r="BR297" s="85">
        <v>1</v>
      </c>
      <c r="BS297" s="85">
        <v>1</v>
      </c>
      <c r="BT297" s="85">
        <v>1</v>
      </c>
      <c r="BU297" s="85">
        <v>1</v>
      </c>
      <c r="BV297" s="85">
        <v>1</v>
      </c>
      <c r="BW297" s="85">
        <v>1</v>
      </c>
      <c r="BX297" s="85">
        <v>1</v>
      </c>
      <c r="BY297" s="85">
        <v>1</v>
      </c>
      <c r="BZ297" s="85">
        <v>1</v>
      </c>
    </row>
    <row r="298" spans="1:78">
      <c r="A298" s="81" t="s">
        <v>555</v>
      </c>
      <c r="J298" s="66" t="s">
        <v>732</v>
      </c>
      <c r="K298" t="s">
        <v>672</v>
      </c>
      <c r="L298" s="85" t="s">
        <v>2</v>
      </c>
      <c r="M298" s="85" t="s">
        <v>38</v>
      </c>
      <c r="N298" s="85" t="s">
        <v>35</v>
      </c>
      <c r="O298" s="85" t="s">
        <v>2608</v>
      </c>
      <c r="P298" s="85">
        <v>0</v>
      </c>
      <c r="Q298" s="85">
        <v>0</v>
      </c>
      <c r="R298" s="85">
        <v>0</v>
      </c>
      <c r="S298" s="85">
        <v>0</v>
      </c>
      <c r="T298" s="85">
        <v>0</v>
      </c>
      <c r="U298" s="85">
        <v>0</v>
      </c>
      <c r="V298" s="85">
        <v>0</v>
      </c>
      <c r="W298" s="85">
        <v>1</v>
      </c>
      <c r="X298" s="85">
        <v>1</v>
      </c>
      <c r="Y298" s="85">
        <v>1</v>
      </c>
      <c r="Z298" s="85">
        <v>1</v>
      </c>
      <c r="AA298" s="85">
        <v>1</v>
      </c>
      <c r="AB298" s="85">
        <v>1</v>
      </c>
      <c r="AC298" s="85">
        <v>1</v>
      </c>
      <c r="AD298" s="85">
        <v>1</v>
      </c>
      <c r="AE298" s="85">
        <v>1</v>
      </c>
      <c r="AF298" s="85">
        <v>1</v>
      </c>
      <c r="AG298" s="85">
        <v>1</v>
      </c>
      <c r="AH298" s="85">
        <v>1</v>
      </c>
      <c r="AI298" s="85">
        <v>1</v>
      </c>
      <c r="AJ298" s="85">
        <v>1</v>
      </c>
      <c r="AK298" s="85">
        <v>1</v>
      </c>
      <c r="AL298" s="85">
        <v>1</v>
      </c>
      <c r="AM298" s="85">
        <v>1</v>
      </c>
      <c r="AN298" s="85">
        <v>1</v>
      </c>
      <c r="AO298" s="85">
        <v>1</v>
      </c>
      <c r="AP298" s="85">
        <v>1</v>
      </c>
      <c r="AQ298" s="85">
        <v>1</v>
      </c>
      <c r="AR298" s="85">
        <v>1</v>
      </c>
      <c r="AS298" s="85">
        <v>1</v>
      </c>
      <c r="AT298" s="85">
        <v>1</v>
      </c>
      <c r="AU298" s="85">
        <v>1</v>
      </c>
      <c r="AV298" s="85">
        <v>1</v>
      </c>
      <c r="AW298" s="85">
        <v>1</v>
      </c>
      <c r="AX298" s="85">
        <v>1</v>
      </c>
      <c r="AY298" s="85">
        <v>1</v>
      </c>
      <c r="AZ298" s="85">
        <v>1</v>
      </c>
      <c r="BA298" s="85">
        <v>1</v>
      </c>
      <c r="BB298" s="85">
        <v>1</v>
      </c>
      <c r="BC298" s="85">
        <v>1</v>
      </c>
      <c r="BD298" s="85">
        <v>1</v>
      </c>
      <c r="BE298" s="85">
        <v>1</v>
      </c>
      <c r="BF298" s="85">
        <v>1</v>
      </c>
      <c r="BG298" s="85">
        <v>1</v>
      </c>
      <c r="BH298" s="85">
        <v>1</v>
      </c>
      <c r="BI298" s="85">
        <v>1</v>
      </c>
      <c r="BJ298" s="85">
        <v>1</v>
      </c>
      <c r="BK298" s="85">
        <v>1</v>
      </c>
      <c r="BL298" s="85">
        <v>1</v>
      </c>
      <c r="BM298" s="85">
        <v>1</v>
      </c>
      <c r="BN298" s="85">
        <v>1</v>
      </c>
      <c r="BO298" s="85">
        <v>1</v>
      </c>
      <c r="BP298" s="85">
        <v>1</v>
      </c>
      <c r="BQ298" s="85">
        <v>1</v>
      </c>
      <c r="BR298" s="85">
        <v>1</v>
      </c>
      <c r="BS298" s="85">
        <v>1</v>
      </c>
      <c r="BT298" s="85">
        <v>1</v>
      </c>
      <c r="BU298" s="85">
        <v>1</v>
      </c>
      <c r="BV298" s="85">
        <v>1</v>
      </c>
      <c r="BW298" s="85">
        <v>1</v>
      </c>
      <c r="BX298" s="85">
        <v>1</v>
      </c>
      <c r="BY298" s="85">
        <v>1</v>
      </c>
      <c r="BZ298" s="85">
        <v>1</v>
      </c>
    </row>
    <row r="299" spans="1:78">
      <c r="A299" s="81" t="s">
        <v>555</v>
      </c>
      <c r="J299" s="66" t="s">
        <v>735</v>
      </c>
      <c r="K299" t="s">
        <v>675</v>
      </c>
      <c r="L299" s="85" t="s">
        <v>2</v>
      </c>
      <c r="M299" s="85" t="s">
        <v>38</v>
      </c>
      <c r="N299" s="85" t="s">
        <v>35</v>
      </c>
      <c r="O299" s="85" t="s">
        <v>2608</v>
      </c>
      <c r="P299" s="85">
        <v>0</v>
      </c>
      <c r="Q299" s="85">
        <v>0</v>
      </c>
      <c r="R299" s="85">
        <v>0</v>
      </c>
      <c r="S299" s="85">
        <v>0</v>
      </c>
      <c r="T299" s="85">
        <v>0</v>
      </c>
      <c r="U299" s="85">
        <v>0</v>
      </c>
      <c r="V299" s="85">
        <v>0</v>
      </c>
      <c r="W299" s="85">
        <v>1</v>
      </c>
      <c r="X299" s="85">
        <v>1</v>
      </c>
      <c r="Y299" s="85">
        <v>1</v>
      </c>
      <c r="Z299" s="85">
        <v>1</v>
      </c>
      <c r="AA299" s="85">
        <v>1</v>
      </c>
      <c r="AB299" s="85">
        <v>1</v>
      </c>
      <c r="AC299" s="85">
        <v>1</v>
      </c>
      <c r="AD299" s="85">
        <v>1</v>
      </c>
      <c r="AE299" s="85">
        <v>1</v>
      </c>
      <c r="AF299" s="85">
        <v>1</v>
      </c>
      <c r="AG299" s="85">
        <v>1</v>
      </c>
      <c r="AH299" s="85">
        <v>1</v>
      </c>
      <c r="AI299" s="85">
        <v>1</v>
      </c>
      <c r="AJ299" s="85">
        <v>1</v>
      </c>
      <c r="AK299" s="85">
        <v>1</v>
      </c>
      <c r="AL299" s="85">
        <v>1</v>
      </c>
      <c r="AM299" s="85">
        <v>1</v>
      </c>
      <c r="AN299" s="85">
        <v>1</v>
      </c>
      <c r="AO299" s="85">
        <v>1</v>
      </c>
      <c r="AP299" s="85">
        <v>1</v>
      </c>
      <c r="AQ299" s="85">
        <v>1</v>
      </c>
      <c r="AR299" s="85">
        <v>1</v>
      </c>
      <c r="AS299" s="85">
        <v>1</v>
      </c>
      <c r="AT299" s="85">
        <v>1</v>
      </c>
      <c r="AU299" s="85">
        <v>1</v>
      </c>
      <c r="AV299" s="85">
        <v>1</v>
      </c>
      <c r="AW299" s="85">
        <v>1</v>
      </c>
      <c r="AX299" s="85">
        <v>1</v>
      </c>
      <c r="AY299" s="85">
        <v>1</v>
      </c>
      <c r="AZ299" s="85">
        <v>1</v>
      </c>
      <c r="BA299" s="85">
        <v>1</v>
      </c>
      <c r="BB299" s="85">
        <v>1</v>
      </c>
      <c r="BC299" s="85">
        <v>1</v>
      </c>
      <c r="BD299" s="85">
        <v>1</v>
      </c>
      <c r="BE299" s="85">
        <v>1</v>
      </c>
      <c r="BF299" s="85">
        <v>1</v>
      </c>
      <c r="BG299" s="85">
        <v>1</v>
      </c>
      <c r="BH299" s="85">
        <v>1</v>
      </c>
      <c r="BI299" s="85">
        <v>1</v>
      </c>
      <c r="BJ299" s="85">
        <v>1</v>
      </c>
      <c r="BK299" s="85">
        <v>1</v>
      </c>
      <c r="BL299" s="85">
        <v>1</v>
      </c>
      <c r="BM299" s="85">
        <v>1</v>
      </c>
      <c r="BN299" s="85">
        <v>1</v>
      </c>
      <c r="BO299" s="85">
        <v>1</v>
      </c>
      <c r="BP299" s="85">
        <v>1</v>
      </c>
      <c r="BQ299" s="85">
        <v>1</v>
      </c>
      <c r="BR299" s="85">
        <v>1</v>
      </c>
      <c r="BS299" s="85">
        <v>1</v>
      </c>
      <c r="BT299" s="85">
        <v>1</v>
      </c>
      <c r="BU299" s="85">
        <v>1</v>
      </c>
      <c r="BV299" s="85">
        <v>1</v>
      </c>
      <c r="BW299" s="85">
        <v>1</v>
      </c>
      <c r="BX299" s="85">
        <v>1</v>
      </c>
      <c r="BY299" s="85">
        <v>1</v>
      </c>
      <c r="BZ299" s="85">
        <v>1</v>
      </c>
    </row>
    <row r="300" spans="1:78">
      <c r="A300" s="81" t="s">
        <v>555</v>
      </c>
      <c r="J300" s="66" t="s">
        <v>738</v>
      </c>
      <c r="K300" t="s">
        <v>678</v>
      </c>
      <c r="L300" s="85" t="s">
        <v>2</v>
      </c>
      <c r="M300" s="85" t="s">
        <v>38</v>
      </c>
      <c r="N300" s="85" t="s">
        <v>35</v>
      </c>
      <c r="O300" s="85" t="s">
        <v>2608</v>
      </c>
      <c r="P300" s="85">
        <v>0</v>
      </c>
      <c r="Q300" s="85">
        <v>0</v>
      </c>
      <c r="R300" s="85">
        <v>0</v>
      </c>
      <c r="S300" s="85">
        <v>0</v>
      </c>
      <c r="T300" s="85">
        <v>0</v>
      </c>
      <c r="U300" s="85">
        <v>0</v>
      </c>
      <c r="V300" s="85">
        <v>0</v>
      </c>
      <c r="W300" s="85">
        <v>1</v>
      </c>
      <c r="X300" s="85">
        <v>1</v>
      </c>
      <c r="Y300" s="85">
        <v>1</v>
      </c>
      <c r="Z300" s="85">
        <v>1</v>
      </c>
      <c r="AA300" s="85">
        <v>1</v>
      </c>
      <c r="AB300" s="85">
        <v>1</v>
      </c>
      <c r="AC300" s="85">
        <v>1</v>
      </c>
      <c r="AD300" s="85">
        <v>1</v>
      </c>
      <c r="AE300" s="85">
        <v>1</v>
      </c>
      <c r="AF300" s="85">
        <v>1</v>
      </c>
      <c r="AG300" s="85">
        <v>1</v>
      </c>
      <c r="AH300" s="85">
        <v>1</v>
      </c>
      <c r="AI300" s="85">
        <v>1</v>
      </c>
      <c r="AJ300" s="85">
        <v>1</v>
      </c>
      <c r="AK300" s="85">
        <v>1</v>
      </c>
      <c r="AL300" s="85">
        <v>1</v>
      </c>
      <c r="AM300" s="85">
        <v>1</v>
      </c>
      <c r="AN300" s="85">
        <v>1</v>
      </c>
      <c r="AO300" s="85">
        <v>1</v>
      </c>
      <c r="AP300" s="85">
        <v>1</v>
      </c>
      <c r="AQ300" s="85">
        <v>1</v>
      </c>
      <c r="AR300" s="85">
        <v>1</v>
      </c>
      <c r="AS300" s="85">
        <v>1</v>
      </c>
      <c r="AT300" s="85">
        <v>1</v>
      </c>
      <c r="AU300" s="85">
        <v>1</v>
      </c>
      <c r="AV300" s="85">
        <v>1</v>
      </c>
      <c r="AW300" s="85">
        <v>1</v>
      </c>
      <c r="AX300" s="85">
        <v>1</v>
      </c>
      <c r="AY300" s="85">
        <v>1</v>
      </c>
      <c r="AZ300" s="85">
        <v>1</v>
      </c>
      <c r="BA300" s="85">
        <v>1</v>
      </c>
      <c r="BB300" s="85">
        <v>1</v>
      </c>
      <c r="BC300" s="85">
        <v>1</v>
      </c>
      <c r="BD300" s="85">
        <v>1</v>
      </c>
      <c r="BE300" s="85">
        <v>1</v>
      </c>
      <c r="BF300" s="85">
        <v>1</v>
      </c>
      <c r="BG300" s="85">
        <v>1</v>
      </c>
      <c r="BH300" s="85">
        <v>1</v>
      </c>
      <c r="BI300" s="85">
        <v>1</v>
      </c>
      <c r="BJ300" s="85">
        <v>1</v>
      </c>
      <c r="BK300" s="85">
        <v>1</v>
      </c>
      <c r="BL300" s="85">
        <v>1</v>
      </c>
      <c r="BM300" s="85">
        <v>1</v>
      </c>
      <c r="BN300" s="85">
        <v>1</v>
      </c>
      <c r="BO300" s="85">
        <v>1</v>
      </c>
      <c r="BP300" s="85">
        <v>1</v>
      </c>
      <c r="BQ300" s="85">
        <v>1</v>
      </c>
      <c r="BR300" s="85">
        <v>1</v>
      </c>
      <c r="BS300" s="85">
        <v>1</v>
      </c>
      <c r="BT300" s="85">
        <v>1</v>
      </c>
      <c r="BU300" s="85">
        <v>1</v>
      </c>
      <c r="BV300" s="85">
        <v>1</v>
      </c>
      <c r="BW300" s="85">
        <v>1</v>
      </c>
      <c r="BX300" s="85">
        <v>1</v>
      </c>
      <c r="BY300" s="85">
        <v>1</v>
      </c>
      <c r="BZ300" s="85">
        <v>1</v>
      </c>
    </row>
    <row r="301" spans="1:78">
      <c r="A301" s="81" t="s">
        <v>555</v>
      </c>
      <c r="J301" s="66" t="s">
        <v>741</v>
      </c>
      <c r="K301" t="s">
        <v>681</v>
      </c>
      <c r="L301" s="85" t="s">
        <v>2</v>
      </c>
      <c r="M301" s="85" t="s">
        <v>38</v>
      </c>
      <c r="N301" s="85" t="s">
        <v>35</v>
      </c>
      <c r="O301" s="85" t="s">
        <v>2608</v>
      </c>
      <c r="P301" s="85">
        <v>0</v>
      </c>
      <c r="Q301" s="85">
        <v>0</v>
      </c>
      <c r="R301" s="85">
        <v>0</v>
      </c>
      <c r="S301" s="85">
        <v>0</v>
      </c>
      <c r="T301" s="85">
        <v>0</v>
      </c>
      <c r="U301" s="85">
        <v>0</v>
      </c>
      <c r="V301" s="85">
        <v>0</v>
      </c>
      <c r="W301" s="85">
        <v>1</v>
      </c>
      <c r="X301" s="85">
        <v>1</v>
      </c>
      <c r="Y301" s="85">
        <v>1</v>
      </c>
      <c r="Z301" s="85">
        <v>1</v>
      </c>
      <c r="AA301" s="85">
        <v>1</v>
      </c>
      <c r="AB301" s="85">
        <v>1</v>
      </c>
      <c r="AC301" s="85">
        <v>1</v>
      </c>
      <c r="AD301" s="85">
        <v>1</v>
      </c>
      <c r="AE301" s="85">
        <v>1</v>
      </c>
      <c r="AF301" s="85">
        <v>1</v>
      </c>
      <c r="AG301" s="85">
        <v>1</v>
      </c>
      <c r="AH301" s="85">
        <v>1</v>
      </c>
      <c r="AI301" s="85">
        <v>1</v>
      </c>
      <c r="AJ301" s="85">
        <v>1</v>
      </c>
      <c r="AK301" s="85">
        <v>1</v>
      </c>
      <c r="AL301" s="85">
        <v>1</v>
      </c>
      <c r="AM301" s="85">
        <v>1</v>
      </c>
      <c r="AN301" s="85">
        <v>1</v>
      </c>
      <c r="AO301" s="85">
        <v>1</v>
      </c>
      <c r="AP301" s="85">
        <v>1</v>
      </c>
      <c r="AQ301" s="85">
        <v>1</v>
      </c>
      <c r="AR301" s="85">
        <v>1</v>
      </c>
      <c r="AS301" s="85">
        <v>1</v>
      </c>
      <c r="AT301" s="85">
        <v>1</v>
      </c>
      <c r="AU301" s="85">
        <v>1</v>
      </c>
      <c r="AV301" s="85">
        <v>1</v>
      </c>
      <c r="AW301" s="85">
        <v>1</v>
      </c>
      <c r="AX301" s="85">
        <v>1</v>
      </c>
      <c r="AY301" s="85">
        <v>1</v>
      </c>
      <c r="AZ301" s="85">
        <v>1</v>
      </c>
      <c r="BA301" s="85">
        <v>1</v>
      </c>
      <c r="BB301" s="85">
        <v>1</v>
      </c>
      <c r="BC301" s="85">
        <v>1</v>
      </c>
      <c r="BD301" s="85">
        <v>1</v>
      </c>
      <c r="BE301" s="85">
        <v>1</v>
      </c>
      <c r="BF301" s="85">
        <v>1</v>
      </c>
      <c r="BG301" s="85">
        <v>1</v>
      </c>
      <c r="BH301" s="85">
        <v>1</v>
      </c>
      <c r="BI301" s="85">
        <v>1</v>
      </c>
      <c r="BJ301" s="85">
        <v>1</v>
      </c>
      <c r="BK301" s="85">
        <v>1</v>
      </c>
      <c r="BL301" s="85">
        <v>1</v>
      </c>
      <c r="BM301" s="85">
        <v>1</v>
      </c>
      <c r="BN301" s="85">
        <v>1</v>
      </c>
      <c r="BO301" s="85">
        <v>1</v>
      </c>
      <c r="BP301" s="85">
        <v>1</v>
      </c>
      <c r="BQ301" s="85">
        <v>1</v>
      </c>
      <c r="BR301" s="85">
        <v>1</v>
      </c>
      <c r="BS301" s="85">
        <v>1</v>
      </c>
      <c r="BT301" s="85">
        <v>1</v>
      </c>
      <c r="BU301" s="85">
        <v>1</v>
      </c>
      <c r="BV301" s="85">
        <v>1</v>
      </c>
      <c r="BW301" s="85">
        <v>1</v>
      </c>
      <c r="BX301" s="85">
        <v>1</v>
      </c>
      <c r="BY301" s="85">
        <v>1</v>
      </c>
      <c r="BZ301" s="85">
        <v>1</v>
      </c>
    </row>
    <row r="302" spans="1:78">
      <c r="A302" s="81" t="s">
        <v>555</v>
      </c>
      <c r="J302" s="66" t="s">
        <v>744</v>
      </c>
      <c r="K302" t="s">
        <v>684</v>
      </c>
      <c r="L302" s="85" t="s">
        <v>2</v>
      </c>
      <c r="M302" s="85" t="s">
        <v>38</v>
      </c>
      <c r="N302" s="85" t="s">
        <v>35</v>
      </c>
      <c r="O302" s="85" t="s">
        <v>2608</v>
      </c>
      <c r="P302" s="85">
        <v>0</v>
      </c>
      <c r="Q302" s="85">
        <v>0</v>
      </c>
      <c r="R302" s="85">
        <v>0</v>
      </c>
      <c r="S302" s="85">
        <v>0</v>
      </c>
      <c r="T302" s="85">
        <v>0</v>
      </c>
      <c r="U302" s="85">
        <v>0</v>
      </c>
      <c r="V302" s="85">
        <v>0</v>
      </c>
      <c r="W302" s="85">
        <v>1</v>
      </c>
      <c r="X302" s="85">
        <v>1</v>
      </c>
      <c r="Y302" s="85">
        <v>1</v>
      </c>
      <c r="Z302" s="85">
        <v>1</v>
      </c>
      <c r="AA302" s="85">
        <v>1</v>
      </c>
      <c r="AB302" s="85">
        <v>1</v>
      </c>
      <c r="AC302" s="85">
        <v>1</v>
      </c>
      <c r="AD302" s="85">
        <v>1</v>
      </c>
      <c r="AE302" s="85">
        <v>1</v>
      </c>
      <c r="AF302" s="85">
        <v>1</v>
      </c>
      <c r="AG302" s="85">
        <v>1</v>
      </c>
      <c r="AH302" s="85">
        <v>1</v>
      </c>
      <c r="AI302" s="85">
        <v>1</v>
      </c>
      <c r="AJ302" s="85">
        <v>1</v>
      </c>
      <c r="AK302" s="85">
        <v>1</v>
      </c>
      <c r="AL302" s="85">
        <v>1</v>
      </c>
      <c r="AM302" s="85">
        <v>1</v>
      </c>
      <c r="AN302" s="85">
        <v>1</v>
      </c>
      <c r="AO302" s="85">
        <v>1</v>
      </c>
      <c r="AP302" s="85">
        <v>1</v>
      </c>
      <c r="AQ302" s="85">
        <v>1</v>
      </c>
      <c r="AR302" s="85">
        <v>1</v>
      </c>
      <c r="AS302" s="85">
        <v>1</v>
      </c>
      <c r="AT302" s="85">
        <v>1</v>
      </c>
      <c r="AU302" s="85">
        <v>1</v>
      </c>
      <c r="AV302" s="85">
        <v>1</v>
      </c>
      <c r="AW302" s="85">
        <v>1</v>
      </c>
      <c r="AX302" s="85">
        <v>1</v>
      </c>
      <c r="AY302" s="85">
        <v>1</v>
      </c>
      <c r="AZ302" s="85">
        <v>1</v>
      </c>
      <c r="BA302" s="85">
        <v>1</v>
      </c>
      <c r="BB302" s="85">
        <v>1</v>
      </c>
      <c r="BC302" s="85">
        <v>1</v>
      </c>
      <c r="BD302" s="85">
        <v>1</v>
      </c>
      <c r="BE302" s="85">
        <v>1</v>
      </c>
      <c r="BF302" s="85">
        <v>1</v>
      </c>
      <c r="BG302" s="85">
        <v>1</v>
      </c>
      <c r="BH302" s="85">
        <v>1</v>
      </c>
      <c r="BI302" s="85">
        <v>1</v>
      </c>
      <c r="BJ302" s="85">
        <v>1</v>
      </c>
      <c r="BK302" s="85">
        <v>1</v>
      </c>
      <c r="BL302" s="85">
        <v>1</v>
      </c>
      <c r="BM302" s="85">
        <v>1</v>
      </c>
      <c r="BN302" s="85">
        <v>1</v>
      </c>
      <c r="BO302" s="85">
        <v>1</v>
      </c>
      <c r="BP302" s="85">
        <v>1</v>
      </c>
      <c r="BQ302" s="85">
        <v>1</v>
      </c>
      <c r="BR302" s="85">
        <v>1</v>
      </c>
      <c r="BS302" s="85">
        <v>1</v>
      </c>
      <c r="BT302" s="85">
        <v>1</v>
      </c>
      <c r="BU302" s="85">
        <v>1</v>
      </c>
      <c r="BV302" s="85">
        <v>1</v>
      </c>
      <c r="BW302" s="85">
        <v>1</v>
      </c>
      <c r="BX302" s="85">
        <v>1</v>
      </c>
      <c r="BY302" s="85">
        <v>1</v>
      </c>
      <c r="BZ302" s="85">
        <v>1</v>
      </c>
    </row>
    <row r="303" spans="1:78">
      <c r="A303" s="81" t="s">
        <v>555</v>
      </c>
      <c r="J303" s="66" t="s">
        <v>747</v>
      </c>
      <c r="K303" t="s">
        <v>687</v>
      </c>
      <c r="L303" s="85" t="s">
        <v>2</v>
      </c>
      <c r="M303" s="85" t="s">
        <v>38</v>
      </c>
      <c r="N303" s="85" t="s">
        <v>35</v>
      </c>
      <c r="O303" s="85" t="s">
        <v>2608</v>
      </c>
      <c r="P303" s="85">
        <v>0</v>
      </c>
      <c r="Q303" s="85">
        <v>0</v>
      </c>
      <c r="R303" s="85">
        <v>0</v>
      </c>
      <c r="S303" s="85">
        <v>0</v>
      </c>
      <c r="T303" s="85">
        <v>0</v>
      </c>
      <c r="U303" s="85">
        <v>0</v>
      </c>
      <c r="V303" s="85">
        <v>0</v>
      </c>
      <c r="W303" s="85">
        <v>1</v>
      </c>
      <c r="X303" s="85">
        <v>1</v>
      </c>
      <c r="Y303" s="85">
        <v>1</v>
      </c>
      <c r="Z303" s="85">
        <v>1</v>
      </c>
      <c r="AA303" s="85">
        <v>1</v>
      </c>
      <c r="AB303" s="85">
        <v>1</v>
      </c>
      <c r="AC303" s="85">
        <v>1</v>
      </c>
      <c r="AD303" s="85">
        <v>1</v>
      </c>
      <c r="AE303" s="85">
        <v>1</v>
      </c>
      <c r="AF303" s="85">
        <v>1</v>
      </c>
      <c r="AG303" s="85">
        <v>1</v>
      </c>
      <c r="AH303" s="85">
        <v>1</v>
      </c>
      <c r="AI303" s="85">
        <v>1</v>
      </c>
      <c r="AJ303" s="85">
        <v>1</v>
      </c>
      <c r="AK303" s="85">
        <v>1</v>
      </c>
      <c r="AL303" s="85">
        <v>1</v>
      </c>
      <c r="AM303" s="85">
        <v>1</v>
      </c>
      <c r="AN303" s="85">
        <v>1</v>
      </c>
      <c r="AO303" s="85">
        <v>1</v>
      </c>
      <c r="AP303" s="85">
        <v>1</v>
      </c>
      <c r="AQ303" s="85">
        <v>1</v>
      </c>
      <c r="AR303" s="85">
        <v>1</v>
      </c>
      <c r="AS303" s="85">
        <v>1</v>
      </c>
      <c r="AT303" s="85">
        <v>1</v>
      </c>
      <c r="AU303" s="85">
        <v>1</v>
      </c>
      <c r="AV303" s="85">
        <v>1</v>
      </c>
      <c r="AW303" s="85">
        <v>1</v>
      </c>
      <c r="AX303" s="85">
        <v>1</v>
      </c>
      <c r="AY303" s="85">
        <v>1</v>
      </c>
      <c r="AZ303" s="85">
        <v>1</v>
      </c>
      <c r="BA303" s="85">
        <v>1</v>
      </c>
      <c r="BB303" s="85">
        <v>1</v>
      </c>
      <c r="BC303" s="85">
        <v>1</v>
      </c>
      <c r="BD303" s="85">
        <v>1</v>
      </c>
      <c r="BE303" s="85">
        <v>1</v>
      </c>
      <c r="BF303" s="85">
        <v>1</v>
      </c>
      <c r="BG303" s="85">
        <v>1</v>
      </c>
      <c r="BH303" s="85">
        <v>1</v>
      </c>
      <c r="BI303" s="85">
        <v>1</v>
      </c>
      <c r="BJ303" s="85">
        <v>1</v>
      </c>
      <c r="BK303" s="85">
        <v>1</v>
      </c>
      <c r="BL303" s="85">
        <v>1</v>
      </c>
      <c r="BM303" s="85">
        <v>1</v>
      </c>
      <c r="BN303" s="85">
        <v>1</v>
      </c>
      <c r="BO303" s="85">
        <v>1</v>
      </c>
      <c r="BP303" s="85">
        <v>1</v>
      </c>
      <c r="BQ303" s="85">
        <v>1</v>
      </c>
      <c r="BR303" s="85">
        <v>1</v>
      </c>
      <c r="BS303" s="85">
        <v>1</v>
      </c>
      <c r="BT303" s="85">
        <v>1</v>
      </c>
      <c r="BU303" s="85">
        <v>1</v>
      </c>
      <c r="BV303" s="85">
        <v>1</v>
      </c>
      <c r="BW303" s="85">
        <v>1</v>
      </c>
      <c r="BX303" s="85">
        <v>1</v>
      </c>
      <c r="BY303" s="85">
        <v>1</v>
      </c>
      <c r="BZ303" s="85">
        <v>1</v>
      </c>
    </row>
    <row r="304" spans="1:78">
      <c r="A304" s="81" t="s">
        <v>555</v>
      </c>
      <c r="J304" s="66" t="s">
        <v>750</v>
      </c>
      <c r="K304" t="s">
        <v>690</v>
      </c>
      <c r="L304" s="85" t="s">
        <v>2</v>
      </c>
      <c r="M304" s="85" t="s">
        <v>38</v>
      </c>
      <c r="N304" s="85" t="s">
        <v>35</v>
      </c>
      <c r="O304" s="85" t="s">
        <v>2608</v>
      </c>
      <c r="P304" s="85">
        <v>0</v>
      </c>
      <c r="Q304" s="85">
        <v>0</v>
      </c>
      <c r="R304" s="85">
        <v>0</v>
      </c>
      <c r="S304" s="85">
        <v>0</v>
      </c>
      <c r="T304" s="85">
        <v>0</v>
      </c>
      <c r="U304" s="85">
        <v>0</v>
      </c>
      <c r="V304" s="85">
        <v>0</v>
      </c>
      <c r="W304" s="85">
        <v>1</v>
      </c>
      <c r="X304" s="85">
        <v>1</v>
      </c>
      <c r="Y304" s="85">
        <v>1</v>
      </c>
      <c r="Z304" s="85">
        <v>1</v>
      </c>
      <c r="AA304" s="85">
        <v>1</v>
      </c>
      <c r="AB304" s="85">
        <v>1</v>
      </c>
      <c r="AC304" s="85">
        <v>1</v>
      </c>
      <c r="AD304" s="85">
        <v>1</v>
      </c>
      <c r="AE304" s="85">
        <v>1</v>
      </c>
      <c r="AF304" s="85">
        <v>1</v>
      </c>
      <c r="AG304" s="85">
        <v>1</v>
      </c>
      <c r="AH304" s="85">
        <v>1</v>
      </c>
      <c r="AI304" s="85">
        <v>1</v>
      </c>
      <c r="AJ304" s="85">
        <v>1</v>
      </c>
      <c r="AK304" s="85">
        <v>1</v>
      </c>
      <c r="AL304" s="85">
        <v>1</v>
      </c>
      <c r="AM304" s="85">
        <v>1</v>
      </c>
      <c r="AN304" s="85">
        <v>1</v>
      </c>
      <c r="AO304" s="85">
        <v>1</v>
      </c>
      <c r="AP304" s="85">
        <v>1</v>
      </c>
      <c r="AQ304" s="85">
        <v>1</v>
      </c>
      <c r="AR304" s="85">
        <v>1</v>
      </c>
      <c r="AS304" s="85">
        <v>1</v>
      </c>
      <c r="AT304" s="85">
        <v>1</v>
      </c>
      <c r="AU304" s="85">
        <v>1</v>
      </c>
      <c r="AV304" s="85">
        <v>1</v>
      </c>
      <c r="AW304" s="85">
        <v>1</v>
      </c>
      <c r="AX304" s="85">
        <v>1</v>
      </c>
      <c r="AY304" s="85">
        <v>1</v>
      </c>
      <c r="AZ304" s="85">
        <v>1</v>
      </c>
      <c r="BA304" s="85">
        <v>1</v>
      </c>
      <c r="BB304" s="85">
        <v>1</v>
      </c>
      <c r="BC304" s="85">
        <v>1</v>
      </c>
      <c r="BD304" s="85">
        <v>1</v>
      </c>
      <c r="BE304" s="85">
        <v>1</v>
      </c>
      <c r="BF304" s="85">
        <v>1</v>
      </c>
      <c r="BG304" s="85">
        <v>1</v>
      </c>
      <c r="BH304" s="85">
        <v>1</v>
      </c>
      <c r="BI304" s="85">
        <v>1</v>
      </c>
      <c r="BJ304" s="85">
        <v>1</v>
      </c>
      <c r="BK304" s="85">
        <v>1</v>
      </c>
      <c r="BL304" s="85">
        <v>1</v>
      </c>
      <c r="BM304" s="85">
        <v>1</v>
      </c>
      <c r="BN304" s="85">
        <v>1</v>
      </c>
      <c r="BO304" s="85">
        <v>1</v>
      </c>
      <c r="BP304" s="85">
        <v>1</v>
      </c>
      <c r="BQ304" s="85">
        <v>1</v>
      </c>
      <c r="BR304" s="85">
        <v>1</v>
      </c>
      <c r="BS304" s="85">
        <v>1</v>
      </c>
      <c r="BT304" s="85">
        <v>1</v>
      </c>
      <c r="BU304" s="85">
        <v>1</v>
      </c>
      <c r="BV304" s="85">
        <v>1</v>
      </c>
      <c r="BW304" s="85">
        <v>1</v>
      </c>
      <c r="BX304" s="85">
        <v>1</v>
      </c>
      <c r="BY304" s="85">
        <v>1</v>
      </c>
      <c r="BZ304" s="85">
        <v>1</v>
      </c>
    </row>
    <row r="305" spans="1:78">
      <c r="A305" s="81" t="s">
        <v>555</v>
      </c>
      <c r="J305" s="66" t="s">
        <v>753</v>
      </c>
      <c r="K305" t="s">
        <v>693</v>
      </c>
      <c r="L305" s="85" t="s">
        <v>2</v>
      </c>
      <c r="M305" s="85" t="s">
        <v>38</v>
      </c>
      <c r="N305" s="85" t="s">
        <v>35</v>
      </c>
      <c r="O305" s="85" t="s">
        <v>2608</v>
      </c>
      <c r="P305" s="85">
        <v>0</v>
      </c>
      <c r="Q305" s="85">
        <v>0</v>
      </c>
      <c r="R305" s="85">
        <v>0</v>
      </c>
      <c r="S305" s="85">
        <v>0</v>
      </c>
      <c r="T305" s="85">
        <v>0</v>
      </c>
      <c r="U305" s="85">
        <v>0</v>
      </c>
      <c r="V305" s="85">
        <v>0</v>
      </c>
      <c r="W305" s="85">
        <v>1</v>
      </c>
      <c r="X305" s="85">
        <v>1</v>
      </c>
      <c r="Y305" s="85">
        <v>1</v>
      </c>
      <c r="Z305" s="85">
        <v>1</v>
      </c>
      <c r="AA305" s="85">
        <v>1</v>
      </c>
      <c r="AB305" s="85">
        <v>1</v>
      </c>
      <c r="AC305" s="85">
        <v>1</v>
      </c>
      <c r="AD305" s="85">
        <v>1</v>
      </c>
      <c r="AE305" s="85">
        <v>1</v>
      </c>
      <c r="AF305" s="85">
        <v>1</v>
      </c>
      <c r="AG305" s="85">
        <v>1</v>
      </c>
      <c r="AH305" s="85">
        <v>1</v>
      </c>
      <c r="AI305" s="85">
        <v>1</v>
      </c>
      <c r="AJ305" s="85">
        <v>1</v>
      </c>
      <c r="AK305" s="85">
        <v>1</v>
      </c>
      <c r="AL305" s="85">
        <v>1</v>
      </c>
      <c r="AM305" s="85">
        <v>1</v>
      </c>
      <c r="AN305" s="85">
        <v>1</v>
      </c>
      <c r="AO305" s="85">
        <v>1</v>
      </c>
      <c r="AP305" s="85">
        <v>1</v>
      </c>
      <c r="AQ305" s="85">
        <v>1</v>
      </c>
      <c r="AR305" s="85">
        <v>1</v>
      </c>
      <c r="AS305" s="85">
        <v>1</v>
      </c>
      <c r="AT305" s="85">
        <v>1</v>
      </c>
      <c r="AU305" s="85">
        <v>1</v>
      </c>
      <c r="AV305" s="85">
        <v>1</v>
      </c>
      <c r="AW305" s="85">
        <v>1</v>
      </c>
      <c r="AX305" s="85">
        <v>1</v>
      </c>
      <c r="AY305" s="85">
        <v>1</v>
      </c>
      <c r="AZ305" s="85">
        <v>1</v>
      </c>
      <c r="BA305" s="85">
        <v>1</v>
      </c>
      <c r="BB305" s="85">
        <v>1</v>
      </c>
      <c r="BC305" s="85">
        <v>1</v>
      </c>
      <c r="BD305" s="85">
        <v>1</v>
      </c>
      <c r="BE305" s="85">
        <v>1</v>
      </c>
      <c r="BF305" s="85">
        <v>1</v>
      </c>
      <c r="BG305" s="85">
        <v>1</v>
      </c>
      <c r="BH305" s="85">
        <v>1</v>
      </c>
      <c r="BI305" s="85">
        <v>1</v>
      </c>
      <c r="BJ305" s="85">
        <v>1</v>
      </c>
      <c r="BK305" s="85">
        <v>1</v>
      </c>
      <c r="BL305" s="85">
        <v>1</v>
      </c>
      <c r="BM305" s="85">
        <v>1</v>
      </c>
      <c r="BN305" s="85">
        <v>1</v>
      </c>
      <c r="BO305" s="85">
        <v>1</v>
      </c>
      <c r="BP305" s="85">
        <v>1</v>
      </c>
      <c r="BQ305" s="85">
        <v>1</v>
      </c>
      <c r="BR305" s="85">
        <v>1</v>
      </c>
      <c r="BS305" s="85">
        <v>1</v>
      </c>
      <c r="BT305" s="85">
        <v>1</v>
      </c>
      <c r="BU305" s="85">
        <v>1</v>
      </c>
      <c r="BV305" s="85">
        <v>1</v>
      </c>
      <c r="BW305" s="85">
        <v>1</v>
      </c>
      <c r="BX305" s="85">
        <v>1</v>
      </c>
      <c r="BY305" s="85">
        <v>1</v>
      </c>
      <c r="BZ305" s="85">
        <v>1</v>
      </c>
    </row>
    <row r="306" spans="1:78">
      <c r="A306" s="81" t="s">
        <v>555</v>
      </c>
      <c r="J306" s="66" t="s">
        <v>756</v>
      </c>
      <c r="K306" t="s">
        <v>696</v>
      </c>
      <c r="L306" s="85" t="s">
        <v>2</v>
      </c>
      <c r="M306" s="85" t="s">
        <v>38</v>
      </c>
      <c r="N306" s="85" t="s">
        <v>35</v>
      </c>
      <c r="O306" s="85" t="s">
        <v>2608</v>
      </c>
      <c r="P306" s="85">
        <v>0</v>
      </c>
      <c r="Q306" s="85">
        <v>0</v>
      </c>
      <c r="R306" s="85">
        <v>0</v>
      </c>
      <c r="S306" s="85">
        <v>0</v>
      </c>
      <c r="T306" s="85">
        <v>0</v>
      </c>
      <c r="U306" s="85">
        <v>0</v>
      </c>
      <c r="V306" s="85">
        <v>0</v>
      </c>
      <c r="W306" s="85">
        <v>1</v>
      </c>
      <c r="X306" s="85">
        <v>1</v>
      </c>
      <c r="Y306" s="85">
        <v>1</v>
      </c>
      <c r="Z306" s="85">
        <v>1</v>
      </c>
      <c r="AA306" s="85">
        <v>1</v>
      </c>
      <c r="AB306" s="85">
        <v>1</v>
      </c>
      <c r="AC306" s="85">
        <v>1</v>
      </c>
      <c r="AD306" s="85">
        <v>1</v>
      </c>
      <c r="AE306" s="85">
        <v>1</v>
      </c>
      <c r="AF306" s="85">
        <v>1</v>
      </c>
      <c r="AG306" s="85">
        <v>1</v>
      </c>
      <c r="AH306" s="85">
        <v>1</v>
      </c>
      <c r="AI306" s="85">
        <v>1</v>
      </c>
      <c r="AJ306" s="85">
        <v>1</v>
      </c>
      <c r="AK306" s="85">
        <v>1</v>
      </c>
      <c r="AL306" s="85">
        <v>1</v>
      </c>
      <c r="AM306" s="85">
        <v>1</v>
      </c>
      <c r="AN306" s="85">
        <v>1</v>
      </c>
      <c r="AO306" s="85">
        <v>1</v>
      </c>
      <c r="AP306" s="85">
        <v>1</v>
      </c>
      <c r="AQ306" s="85">
        <v>1</v>
      </c>
      <c r="AR306" s="85">
        <v>1</v>
      </c>
      <c r="AS306" s="85">
        <v>1</v>
      </c>
      <c r="AT306" s="85">
        <v>1</v>
      </c>
      <c r="AU306" s="85">
        <v>1</v>
      </c>
      <c r="AV306" s="85">
        <v>1</v>
      </c>
      <c r="AW306" s="85">
        <v>1</v>
      </c>
      <c r="AX306" s="85">
        <v>1</v>
      </c>
      <c r="AY306" s="85">
        <v>1</v>
      </c>
      <c r="AZ306" s="85">
        <v>1</v>
      </c>
      <c r="BA306" s="85">
        <v>1</v>
      </c>
      <c r="BB306" s="85">
        <v>1</v>
      </c>
      <c r="BC306" s="85">
        <v>1</v>
      </c>
      <c r="BD306" s="85">
        <v>1</v>
      </c>
      <c r="BE306" s="85">
        <v>1</v>
      </c>
      <c r="BF306" s="85">
        <v>1</v>
      </c>
      <c r="BG306" s="85">
        <v>1</v>
      </c>
      <c r="BH306" s="85">
        <v>1</v>
      </c>
      <c r="BI306" s="85">
        <v>1</v>
      </c>
      <c r="BJ306" s="85">
        <v>1</v>
      </c>
      <c r="BK306" s="85">
        <v>1</v>
      </c>
      <c r="BL306" s="85">
        <v>1</v>
      </c>
      <c r="BM306" s="85">
        <v>1</v>
      </c>
      <c r="BN306" s="85">
        <v>1</v>
      </c>
      <c r="BO306" s="85">
        <v>1</v>
      </c>
      <c r="BP306" s="85">
        <v>1</v>
      </c>
      <c r="BQ306" s="85">
        <v>1</v>
      </c>
      <c r="BR306" s="85">
        <v>1</v>
      </c>
      <c r="BS306" s="85">
        <v>1</v>
      </c>
      <c r="BT306" s="85">
        <v>1</v>
      </c>
      <c r="BU306" s="85">
        <v>1</v>
      </c>
      <c r="BV306" s="85">
        <v>1</v>
      </c>
      <c r="BW306" s="85">
        <v>1</v>
      </c>
      <c r="BX306" s="85">
        <v>1</v>
      </c>
      <c r="BY306" s="85">
        <v>1</v>
      </c>
      <c r="BZ306" s="85">
        <v>1</v>
      </c>
    </row>
    <row r="307" spans="1:78">
      <c r="A307" s="81" t="s">
        <v>555</v>
      </c>
      <c r="J307" s="66" t="s">
        <v>759</v>
      </c>
      <c r="K307" t="s">
        <v>699</v>
      </c>
      <c r="L307" s="85" t="s">
        <v>2</v>
      </c>
      <c r="M307" s="85" t="s">
        <v>38</v>
      </c>
      <c r="N307" s="85" t="s">
        <v>35</v>
      </c>
      <c r="O307" s="85" t="s">
        <v>2608</v>
      </c>
      <c r="P307" s="85">
        <v>0</v>
      </c>
      <c r="Q307" s="85">
        <v>0</v>
      </c>
      <c r="R307" s="85">
        <v>0</v>
      </c>
      <c r="S307" s="85">
        <v>0</v>
      </c>
      <c r="T307" s="85">
        <v>0</v>
      </c>
      <c r="U307" s="85">
        <v>0</v>
      </c>
      <c r="V307" s="85">
        <v>0</v>
      </c>
      <c r="W307" s="85">
        <v>1</v>
      </c>
      <c r="X307" s="85">
        <v>1</v>
      </c>
      <c r="Y307" s="85">
        <v>1</v>
      </c>
      <c r="Z307" s="85">
        <v>1</v>
      </c>
      <c r="AA307" s="85">
        <v>1</v>
      </c>
      <c r="AB307" s="85">
        <v>1</v>
      </c>
      <c r="AC307" s="85">
        <v>1</v>
      </c>
      <c r="AD307" s="85">
        <v>1</v>
      </c>
      <c r="AE307" s="85">
        <v>1</v>
      </c>
      <c r="AF307" s="85">
        <v>1</v>
      </c>
      <c r="AG307" s="85">
        <v>1</v>
      </c>
      <c r="AH307" s="85">
        <v>1</v>
      </c>
      <c r="AI307" s="85">
        <v>1</v>
      </c>
      <c r="AJ307" s="85">
        <v>1</v>
      </c>
      <c r="AK307" s="85">
        <v>1</v>
      </c>
      <c r="AL307" s="85">
        <v>1</v>
      </c>
      <c r="AM307" s="85">
        <v>1</v>
      </c>
      <c r="AN307" s="85">
        <v>1</v>
      </c>
      <c r="AO307" s="85">
        <v>1</v>
      </c>
      <c r="AP307" s="85">
        <v>1</v>
      </c>
      <c r="AQ307" s="85">
        <v>1</v>
      </c>
      <c r="AR307" s="85">
        <v>1</v>
      </c>
      <c r="AS307" s="85">
        <v>1</v>
      </c>
      <c r="AT307" s="85">
        <v>1</v>
      </c>
      <c r="AU307" s="85">
        <v>1</v>
      </c>
      <c r="AV307" s="85">
        <v>1</v>
      </c>
      <c r="AW307" s="85">
        <v>1</v>
      </c>
      <c r="AX307" s="85">
        <v>1</v>
      </c>
      <c r="AY307" s="85">
        <v>1</v>
      </c>
      <c r="AZ307" s="85">
        <v>1</v>
      </c>
      <c r="BA307" s="85">
        <v>1</v>
      </c>
      <c r="BB307" s="85">
        <v>1</v>
      </c>
      <c r="BC307" s="85">
        <v>1</v>
      </c>
      <c r="BD307" s="85">
        <v>1</v>
      </c>
      <c r="BE307" s="85">
        <v>1</v>
      </c>
      <c r="BF307" s="85">
        <v>1</v>
      </c>
      <c r="BG307" s="85">
        <v>1</v>
      </c>
      <c r="BH307" s="85">
        <v>1</v>
      </c>
      <c r="BI307" s="85">
        <v>1</v>
      </c>
      <c r="BJ307" s="85">
        <v>1</v>
      </c>
      <c r="BK307" s="85">
        <v>1</v>
      </c>
      <c r="BL307" s="85">
        <v>1</v>
      </c>
      <c r="BM307" s="85">
        <v>1</v>
      </c>
      <c r="BN307" s="85">
        <v>1</v>
      </c>
      <c r="BO307" s="85">
        <v>1</v>
      </c>
      <c r="BP307" s="85">
        <v>1</v>
      </c>
      <c r="BQ307" s="85">
        <v>1</v>
      </c>
      <c r="BR307" s="85">
        <v>1</v>
      </c>
      <c r="BS307" s="85">
        <v>1</v>
      </c>
      <c r="BT307" s="85">
        <v>1</v>
      </c>
      <c r="BU307" s="85">
        <v>1</v>
      </c>
      <c r="BV307" s="85">
        <v>1</v>
      </c>
      <c r="BW307" s="85">
        <v>1</v>
      </c>
      <c r="BX307" s="85">
        <v>1</v>
      </c>
      <c r="BY307" s="85">
        <v>1</v>
      </c>
      <c r="BZ307" s="85">
        <v>1</v>
      </c>
    </row>
    <row r="308" spans="1:78">
      <c r="A308" s="81" t="s">
        <v>555</v>
      </c>
      <c r="J308" s="66" t="s">
        <v>762</v>
      </c>
      <c r="K308" t="s">
        <v>702</v>
      </c>
      <c r="L308" s="85" t="s">
        <v>2</v>
      </c>
      <c r="M308" s="85" t="s">
        <v>38</v>
      </c>
      <c r="N308" s="85" t="s">
        <v>35</v>
      </c>
      <c r="O308" s="85" t="s">
        <v>2608</v>
      </c>
      <c r="P308" s="85">
        <v>0</v>
      </c>
      <c r="Q308" s="85">
        <v>0</v>
      </c>
      <c r="R308" s="85">
        <v>0</v>
      </c>
      <c r="S308" s="85">
        <v>0</v>
      </c>
      <c r="T308" s="85">
        <v>0</v>
      </c>
      <c r="U308" s="85">
        <v>0</v>
      </c>
      <c r="V308" s="85">
        <v>0</v>
      </c>
      <c r="W308" s="85">
        <v>1</v>
      </c>
      <c r="X308" s="85">
        <v>1</v>
      </c>
      <c r="Y308" s="85">
        <v>1</v>
      </c>
      <c r="Z308" s="85">
        <v>1</v>
      </c>
      <c r="AA308" s="85">
        <v>1</v>
      </c>
      <c r="AB308" s="85">
        <v>1</v>
      </c>
      <c r="AC308" s="85">
        <v>1</v>
      </c>
      <c r="AD308" s="85">
        <v>1</v>
      </c>
      <c r="AE308" s="85">
        <v>1</v>
      </c>
      <c r="AF308" s="85">
        <v>1</v>
      </c>
      <c r="AG308" s="85">
        <v>1</v>
      </c>
      <c r="AH308" s="85">
        <v>1</v>
      </c>
      <c r="AI308" s="85">
        <v>1</v>
      </c>
      <c r="AJ308" s="85">
        <v>1</v>
      </c>
      <c r="AK308" s="85">
        <v>1</v>
      </c>
      <c r="AL308" s="85">
        <v>1</v>
      </c>
      <c r="AM308" s="85">
        <v>1</v>
      </c>
      <c r="AN308" s="85">
        <v>1</v>
      </c>
      <c r="AO308" s="85">
        <v>1</v>
      </c>
      <c r="AP308" s="85">
        <v>1</v>
      </c>
      <c r="AQ308" s="85">
        <v>1</v>
      </c>
      <c r="AR308" s="85">
        <v>1</v>
      </c>
      <c r="AS308" s="85">
        <v>1</v>
      </c>
      <c r="AT308" s="85">
        <v>1</v>
      </c>
      <c r="AU308" s="85">
        <v>1</v>
      </c>
      <c r="AV308" s="85">
        <v>1</v>
      </c>
      <c r="AW308" s="85">
        <v>1</v>
      </c>
      <c r="AX308" s="85">
        <v>1</v>
      </c>
      <c r="AY308" s="85">
        <v>1</v>
      </c>
      <c r="AZ308" s="85">
        <v>1</v>
      </c>
      <c r="BA308" s="85">
        <v>1</v>
      </c>
      <c r="BB308" s="85">
        <v>1</v>
      </c>
      <c r="BC308" s="85">
        <v>1</v>
      </c>
      <c r="BD308" s="85">
        <v>1</v>
      </c>
      <c r="BE308" s="85">
        <v>1</v>
      </c>
      <c r="BF308" s="85">
        <v>1</v>
      </c>
      <c r="BG308" s="85">
        <v>1</v>
      </c>
      <c r="BH308" s="85">
        <v>1</v>
      </c>
      <c r="BI308" s="85">
        <v>1</v>
      </c>
      <c r="BJ308" s="85">
        <v>1</v>
      </c>
      <c r="BK308" s="85">
        <v>1</v>
      </c>
      <c r="BL308" s="85">
        <v>1</v>
      </c>
      <c r="BM308" s="85">
        <v>1</v>
      </c>
      <c r="BN308" s="85">
        <v>1</v>
      </c>
      <c r="BO308" s="85">
        <v>1</v>
      </c>
      <c r="BP308" s="85">
        <v>1</v>
      </c>
      <c r="BQ308" s="85">
        <v>1</v>
      </c>
      <c r="BR308" s="85">
        <v>1</v>
      </c>
      <c r="BS308" s="85">
        <v>1</v>
      </c>
      <c r="BT308" s="85">
        <v>1</v>
      </c>
      <c r="BU308" s="85">
        <v>1</v>
      </c>
      <c r="BV308" s="85">
        <v>1</v>
      </c>
      <c r="BW308" s="85">
        <v>1</v>
      </c>
      <c r="BX308" s="85">
        <v>1</v>
      </c>
      <c r="BY308" s="85">
        <v>1</v>
      </c>
      <c r="BZ308" s="85">
        <v>1</v>
      </c>
    </row>
    <row r="309" spans="1:78">
      <c r="A309" s="81" t="s">
        <v>555</v>
      </c>
      <c r="J309" s="66" t="s">
        <v>765</v>
      </c>
      <c r="K309" t="s">
        <v>705</v>
      </c>
      <c r="L309" s="85" t="s">
        <v>2</v>
      </c>
      <c r="M309" s="85" t="s">
        <v>38</v>
      </c>
      <c r="N309" s="85" t="s">
        <v>35</v>
      </c>
      <c r="O309" s="85" t="s">
        <v>2608</v>
      </c>
      <c r="P309" s="85">
        <v>0</v>
      </c>
      <c r="Q309" s="85">
        <v>0</v>
      </c>
      <c r="R309" s="85">
        <v>0</v>
      </c>
      <c r="S309" s="85">
        <v>0</v>
      </c>
      <c r="T309" s="85">
        <v>0</v>
      </c>
      <c r="U309" s="85">
        <v>0</v>
      </c>
      <c r="V309" s="85">
        <v>0</v>
      </c>
      <c r="W309" s="85">
        <v>1</v>
      </c>
      <c r="X309" s="85">
        <v>1</v>
      </c>
      <c r="Y309" s="85">
        <v>1</v>
      </c>
      <c r="Z309" s="85">
        <v>1</v>
      </c>
      <c r="AA309" s="85">
        <v>1</v>
      </c>
      <c r="AB309" s="85">
        <v>1</v>
      </c>
      <c r="AC309" s="85">
        <v>1</v>
      </c>
      <c r="AD309" s="85">
        <v>1</v>
      </c>
      <c r="AE309" s="85">
        <v>1</v>
      </c>
      <c r="AF309" s="85">
        <v>1</v>
      </c>
      <c r="AG309" s="85">
        <v>1</v>
      </c>
      <c r="AH309" s="85">
        <v>1</v>
      </c>
      <c r="AI309" s="85">
        <v>1</v>
      </c>
      <c r="AJ309" s="85">
        <v>1</v>
      </c>
      <c r="AK309" s="85">
        <v>1</v>
      </c>
      <c r="AL309" s="85">
        <v>1</v>
      </c>
      <c r="AM309" s="85">
        <v>1</v>
      </c>
      <c r="AN309" s="85">
        <v>1</v>
      </c>
      <c r="AO309" s="85">
        <v>1</v>
      </c>
      <c r="AP309" s="85">
        <v>1</v>
      </c>
      <c r="AQ309" s="85">
        <v>1</v>
      </c>
      <c r="AR309" s="85">
        <v>1</v>
      </c>
      <c r="AS309" s="85">
        <v>1</v>
      </c>
      <c r="AT309" s="85">
        <v>1</v>
      </c>
      <c r="AU309" s="85">
        <v>1</v>
      </c>
      <c r="AV309" s="85">
        <v>1</v>
      </c>
      <c r="AW309" s="85">
        <v>1</v>
      </c>
      <c r="AX309" s="85">
        <v>1</v>
      </c>
      <c r="AY309" s="85">
        <v>1</v>
      </c>
      <c r="AZ309" s="85">
        <v>1</v>
      </c>
      <c r="BA309" s="85">
        <v>1</v>
      </c>
      <c r="BB309" s="85">
        <v>1</v>
      </c>
      <c r="BC309" s="85">
        <v>1</v>
      </c>
      <c r="BD309" s="85">
        <v>1</v>
      </c>
      <c r="BE309" s="85">
        <v>1</v>
      </c>
      <c r="BF309" s="85">
        <v>1</v>
      </c>
      <c r="BG309" s="85">
        <v>1</v>
      </c>
      <c r="BH309" s="85">
        <v>1</v>
      </c>
      <c r="BI309" s="85">
        <v>1</v>
      </c>
      <c r="BJ309" s="85">
        <v>1</v>
      </c>
      <c r="BK309" s="85">
        <v>1</v>
      </c>
      <c r="BL309" s="85">
        <v>1</v>
      </c>
      <c r="BM309" s="85">
        <v>1</v>
      </c>
      <c r="BN309" s="85">
        <v>1</v>
      </c>
      <c r="BO309" s="85">
        <v>1</v>
      </c>
      <c r="BP309" s="85">
        <v>1</v>
      </c>
      <c r="BQ309" s="85">
        <v>1</v>
      </c>
      <c r="BR309" s="85">
        <v>1</v>
      </c>
      <c r="BS309" s="85">
        <v>1</v>
      </c>
      <c r="BT309" s="85">
        <v>1</v>
      </c>
      <c r="BU309" s="85">
        <v>1</v>
      </c>
      <c r="BV309" s="85">
        <v>1</v>
      </c>
      <c r="BW309" s="85">
        <v>1</v>
      </c>
      <c r="BX309" s="85">
        <v>1</v>
      </c>
      <c r="BY309" s="85">
        <v>1</v>
      </c>
      <c r="BZ309" s="85">
        <v>1</v>
      </c>
    </row>
    <row r="310" spans="1:78">
      <c r="A310" s="81" t="s">
        <v>555</v>
      </c>
      <c r="J310" s="66" t="s">
        <v>768</v>
      </c>
      <c r="K310" t="s">
        <v>708</v>
      </c>
      <c r="L310" s="85" t="s">
        <v>2</v>
      </c>
      <c r="M310" s="85" t="s">
        <v>38</v>
      </c>
      <c r="N310" s="85" t="s">
        <v>35</v>
      </c>
      <c r="O310" s="85" t="s">
        <v>2608</v>
      </c>
      <c r="P310" s="85">
        <v>0</v>
      </c>
      <c r="Q310" s="85">
        <v>0</v>
      </c>
      <c r="R310" s="85">
        <v>0</v>
      </c>
      <c r="S310" s="85">
        <v>0</v>
      </c>
      <c r="T310" s="85">
        <v>0</v>
      </c>
      <c r="U310" s="85">
        <v>0</v>
      </c>
      <c r="V310" s="85">
        <v>0</v>
      </c>
      <c r="W310" s="85">
        <v>1</v>
      </c>
      <c r="X310" s="85">
        <v>1</v>
      </c>
      <c r="Y310" s="85">
        <v>1</v>
      </c>
      <c r="Z310" s="85">
        <v>1</v>
      </c>
      <c r="AA310" s="85">
        <v>1</v>
      </c>
      <c r="AB310" s="85">
        <v>1</v>
      </c>
      <c r="AC310" s="85">
        <v>1</v>
      </c>
      <c r="AD310" s="85">
        <v>1</v>
      </c>
      <c r="AE310" s="85">
        <v>1</v>
      </c>
      <c r="AF310" s="85">
        <v>1</v>
      </c>
      <c r="AG310" s="85">
        <v>1</v>
      </c>
      <c r="AH310" s="85">
        <v>1</v>
      </c>
      <c r="AI310" s="85">
        <v>1</v>
      </c>
      <c r="AJ310" s="85">
        <v>1</v>
      </c>
      <c r="AK310" s="85">
        <v>1</v>
      </c>
      <c r="AL310" s="85">
        <v>1</v>
      </c>
      <c r="AM310" s="85">
        <v>1</v>
      </c>
      <c r="AN310" s="85">
        <v>1</v>
      </c>
      <c r="AO310" s="85">
        <v>1</v>
      </c>
      <c r="AP310" s="85">
        <v>1</v>
      </c>
      <c r="AQ310" s="85">
        <v>1</v>
      </c>
      <c r="AR310" s="85">
        <v>1</v>
      </c>
      <c r="AS310" s="85">
        <v>1</v>
      </c>
      <c r="AT310" s="85">
        <v>1</v>
      </c>
      <c r="AU310" s="85">
        <v>1</v>
      </c>
      <c r="AV310" s="85">
        <v>1</v>
      </c>
      <c r="AW310" s="85">
        <v>1</v>
      </c>
      <c r="AX310" s="85">
        <v>1</v>
      </c>
      <c r="AY310" s="85">
        <v>1</v>
      </c>
      <c r="AZ310" s="85">
        <v>1</v>
      </c>
      <c r="BA310" s="85">
        <v>1</v>
      </c>
      <c r="BB310" s="85">
        <v>1</v>
      </c>
      <c r="BC310" s="85">
        <v>1</v>
      </c>
      <c r="BD310" s="85">
        <v>1</v>
      </c>
      <c r="BE310" s="85">
        <v>1</v>
      </c>
      <c r="BF310" s="85">
        <v>1</v>
      </c>
      <c r="BG310" s="85">
        <v>1</v>
      </c>
      <c r="BH310" s="85">
        <v>1</v>
      </c>
      <c r="BI310" s="85">
        <v>1</v>
      </c>
      <c r="BJ310" s="85">
        <v>1</v>
      </c>
      <c r="BK310" s="85">
        <v>1</v>
      </c>
      <c r="BL310" s="85">
        <v>1</v>
      </c>
      <c r="BM310" s="85">
        <v>1</v>
      </c>
      <c r="BN310" s="85">
        <v>1</v>
      </c>
      <c r="BO310" s="85">
        <v>1</v>
      </c>
      <c r="BP310" s="85">
        <v>1</v>
      </c>
      <c r="BQ310" s="85">
        <v>1</v>
      </c>
      <c r="BR310" s="85">
        <v>1</v>
      </c>
      <c r="BS310" s="85">
        <v>1</v>
      </c>
      <c r="BT310" s="85">
        <v>1</v>
      </c>
      <c r="BU310" s="85">
        <v>1</v>
      </c>
      <c r="BV310" s="85">
        <v>1</v>
      </c>
      <c r="BW310" s="85">
        <v>1</v>
      </c>
      <c r="BX310" s="85">
        <v>1</v>
      </c>
      <c r="BY310" s="85">
        <v>1</v>
      </c>
      <c r="BZ310" s="85">
        <v>1</v>
      </c>
    </row>
    <row r="311" spans="1:78">
      <c r="A311" s="81" t="s">
        <v>555</v>
      </c>
      <c r="J311" s="66" t="s">
        <v>771</v>
      </c>
      <c r="K311" t="s">
        <v>711</v>
      </c>
      <c r="L311" s="85" t="s">
        <v>2</v>
      </c>
      <c r="M311" s="85" t="s">
        <v>38</v>
      </c>
      <c r="N311" s="85" t="s">
        <v>35</v>
      </c>
      <c r="O311" s="85" t="s">
        <v>2608</v>
      </c>
      <c r="P311" s="85">
        <v>0</v>
      </c>
      <c r="Q311" s="85">
        <v>0</v>
      </c>
      <c r="R311" s="85">
        <v>0</v>
      </c>
      <c r="S311" s="85">
        <v>0</v>
      </c>
      <c r="T311" s="85">
        <v>0</v>
      </c>
      <c r="U311" s="85">
        <v>0</v>
      </c>
      <c r="V311" s="85">
        <v>0</v>
      </c>
      <c r="W311" s="85">
        <v>1</v>
      </c>
      <c r="X311" s="85">
        <v>1</v>
      </c>
      <c r="Y311" s="85">
        <v>1</v>
      </c>
      <c r="Z311" s="85">
        <v>1</v>
      </c>
      <c r="AA311" s="85">
        <v>1</v>
      </c>
      <c r="AB311" s="85">
        <v>1</v>
      </c>
      <c r="AC311" s="85">
        <v>1</v>
      </c>
      <c r="AD311" s="85">
        <v>1</v>
      </c>
      <c r="AE311" s="85">
        <v>1</v>
      </c>
      <c r="AF311" s="85">
        <v>1</v>
      </c>
      <c r="AG311" s="85">
        <v>1</v>
      </c>
      <c r="AH311" s="85">
        <v>1</v>
      </c>
      <c r="AI311" s="85">
        <v>1</v>
      </c>
      <c r="AJ311" s="85">
        <v>1</v>
      </c>
      <c r="AK311" s="85">
        <v>1</v>
      </c>
      <c r="AL311" s="85">
        <v>1</v>
      </c>
      <c r="AM311" s="85">
        <v>1</v>
      </c>
      <c r="AN311" s="85">
        <v>1</v>
      </c>
      <c r="AO311" s="85">
        <v>1</v>
      </c>
      <c r="AP311" s="85">
        <v>1</v>
      </c>
      <c r="AQ311" s="85">
        <v>1</v>
      </c>
      <c r="AR311" s="85">
        <v>1</v>
      </c>
      <c r="AS311" s="85">
        <v>1</v>
      </c>
      <c r="AT311" s="85">
        <v>1</v>
      </c>
      <c r="AU311" s="85">
        <v>1</v>
      </c>
      <c r="AV311" s="85">
        <v>1</v>
      </c>
      <c r="AW311" s="85">
        <v>1</v>
      </c>
      <c r="AX311" s="85">
        <v>1</v>
      </c>
      <c r="AY311" s="85">
        <v>1</v>
      </c>
      <c r="AZ311" s="85">
        <v>1</v>
      </c>
      <c r="BA311" s="85">
        <v>1</v>
      </c>
      <c r="BB311" s="85">
        <v>1</v>
      </c>
      <c r="BC311" s="85">
        <v>1</v>
      </c>
      <c r="BD311" s="85">
        <v>1</v>
      </c>
      <c r="BE311" s="85">
        <v>1</v>
      </c>
      <c r="BF311" s="85">
        <v>1</v>
      </c>
      <c r="BG311" s="85">
        <v>1</v>
      </c>
      <c r="BH311" s="85">
        <v>1</v>
      </c>
      <c r="BI311" s="85">
        <v>1</v>
      </c>
      <c r="BJ311" s="85">
        <v>1</v>
      </c>
      <c r="BK311" s="85">
        <v>1</v>
      </c>
      <c r="BL311" s="85">
        <v>1</v>
      </c>
      <c r="BM311" s="85">
        <v>1</v>
      </c>
      <c r="BN311" s="85">
        <v>1</v>
      </c>
      <c r="BO311" s="85">
        <v>1</v>
      </c>
      <c r="BP311" s="85">
        <v>1</v>
      </c>
      <c r="BQ311" s="85">
        <v>1</v>
      </c>
      <c r="BR311" s="85">
        <v>1</v>
      </c>
      <c r="BS311" s="85">
        <v>1</v>
      </c>
      <c r="BT311" s="85">
        <v>1</v>
      </c>
      <c r="BU311" s="85">
        <v>1</v>
      </c>
      <c r="BV311" s="85">
        <v>1</v>
      </c>
      <c r="BW311" s="85">
        <v>1</v>
      </c>
      <c r="BX311" s="85">
        <v>1</v>
      </c>
      <c r="BY311" s="85">
        <v>1</v>
      </c>
      <c r="BZ311" s="85">
        <v>1</v>
      </c>
    </row>
    <row r="312" spans="1:78">
      <c r="A312" s="81" t="s">
        <v>555</v>
      </c>
      <c r="J312" s="66" t="s">
        <v>774</v>
      </c>
      <c r="K312" t="s">
        <v>714</v>
      </c>
      <c r="L312" s="85" t="s">
        <v>2</v>
      </c>
      <c r="M312" s="85" t="s">
        <v>38</v>
      </c>
      <c r="N312" s="85" t="s">
        <v>35</v>
      </c>
      <c r="O312" s="85" t="s">
        <v>2608</v>
      </c>
      <c r="P312" s="85">
        <v>0</v>
      </c>
      <c r="Q312" s="85">
        <v>0</v>
      </c>
      <c r="R312" s="85">
        <v>0</v>
      </c>
      <c r="S312" s="85">
        <v>0</v>
      </c>
      <c r="T312" s="85">
        <v>0</v>
      </c>
      <c r="U312" s="85">
        <v>0</v>
      </c>
      <c r="V312" s="85">
        <v>0</v>
      </c>
      <c r="W312" s="85">
        <v>1</v>
      </c>
      <c r="X312" s="85">
        <v>1</v>
      </c>
      <c r="Y312" s="85">
        <v>1</v>
      </c>
      <c r="Z312" s="85">
        <v>1</v>
      </c>
      <c r="AA312" s="85">
        <v>1</v>
      </c>
      <c r="AB312" s="85">
        <v>1</v>
      </c>
      <c r="AC312" s="85">
        <v>1</v>
      </c>
      <c r="AD312" s="85">
        <v>1</v>
      </c>
      <c r="AE312" s="85">
        <v>1</v>
      </c>
      <c r="AF312" s="85">
        <v>1</v>
      </c>
      <c r="AG312" s="85">
        <v>1</v>
      </c>
      <c r="AH312" s="85">
        <v>1</v>
      </c>
      <c r="AI312" s="85">
        <v>1</v>
      </c>
      <c r="AJ312" s="85">
        <v>1</v>
      </c>
      <c r="AK312" s="85">
        <v>1</v>
      </c>
      <c r="AL312" s="85">
        <v>1</v>
      </c>
      <c r="AM312" s="85">
        <v>1</v>
      </c>
      <c r="AN312" s="85">
        <v>1</v>
      </c>
      <c r="AO312" s="85">
        <v>1</v>
      </c>
      <c r="AP312" s="85">
        <v>1</v>
      </c>
      <c r="AQ312" s="85">
        <v>1</v>
      </c>
      <c r="AR312" s="85">
        <v>1</v>
      </c>
      <c r="AS312" s="85">
        <v>1</v>
      </c>
      <c r="AT312" s="85">
        <v>1</v>
      </c>
      <c r="AU312" s="85">
        <v>1</v>
      </c>
      <c r="AV312" s="85">
        <v>1</v>
      </c>
      <c r="AW312" s="85">
        <v>1</v>
      </c>
      <c r="AX312" s="85">
        <v>1</v>
      </c>
      <c r="AY312" s="85">
        <v>1</v>
      </c>
      <c r="AZ312" s="85">
        <v>1</v>
      </c>
      <c r="BA312" s="85">
        <v>1</v>
      </c>
      <c r="BB312" s="85">
        <v>1</v>
      </c>
      <c r="BC312" s="85">
        <v>1</v>
      </c>
      <c r="BD312" s="85">
        <v>1</v>
      </c>
      <c r="BE312" s="85">
        <v>1</v>
      </c>
      <c r="BF312" s="85">
        <v>1</v>
      </c>
      <c r="BG312" s="85">
        <v>1</v>
      </c>
      <c r="BH312" s="85">
        <v>1</v>
      </c>
      <c r="BI312" s="85">
        <v>1</v>
      </c>
      <c r="BJ312" s="85">
        <v>1</v>
      </c>
      <c r="BK312" s="85">
        <v>1</v>
      </c>
      <c r="BL312" s="85">
        <v>1</v>
      </c>
      <c r="BM312" s="85">
        <v>1</v>
      </c>
      <c r="BN312" s="85">
        <v>1</v>
      </c>
      <c r="BO312" s="85">
        <v>1</v>
      </c>
      <c r="BP312" s="85">
        <v>1</v>
      </c>
      <c r="BQ312" s="85">
        <v>1</v>
      </c>
      <c r="BR312" s="85">
        <v>1</v>
      </c>
      <c r="BS312" s="85">
        <v>1</v>
      </c>
      <c r="BT312" s="85">
        <v>1</v>
      </c>
      <c r="BU312" s="85">
        <v>1</v>
      </c>
      <c r="BV312" s="85">
        <v>1</v>
      </c>
      <c r="BW312" s="85">
        <v>1</v>
      </c>
      <c r="BX312" s="85">
        <v>1</v>
      </c>
      <c r="BY312" s="85">
        <v>1</v>
      </c>
      <c r="BZ312" s="85">
        <v>1</v>
      </c>
    </row>
    <row r="313" spans="1:78">
      <c r="A313" s="81" t="s">
        <v>555</v>
      </c>
      <c r="J313" s="66" t="s">
        <v>777</v>
      </c>
      <c r="K313" t="s">
        <v>717</v>
      </c>
      <c r="L313" s="85" t="s">
        <v>2</v>
      </c>
      <c r="M313" s="85" t="s">
        <v>38</v>
      </c>
      <c r="N313" s="85" t="s">
        <v>35</v>
      </c>
      <c r="O313" s="85" t="s">
        <v>2608</v>
      </c>
      <c r="P313" s="85">
        <v>0</v>
      </c>
      <c r="Q313" s="85">
        <v>0</v>
      </c>
      <c r="R313" s="85">
        <v>0</v>
      </c>
      <c r="S313" s="85">
        <v>0</v>
      </c>
      <c r="T313" s="85">
        <v>0</v>
      </c>
      <c r="U313" s="85">
        <v>0</v>
      </c>
      <c r="V313" s="85">
        <v>0</v>
      </c>
      <c r="W313" s="85">
        <v>1</v>
      </c>
      <c r="X313" s="85">
        <v>1</v>
      </c>
      <c r="Y313" s="85">
        <v>1</v>
      </c>
      <c r="Z313" s="85">
        <v>1</v>
      </c>
      <c r="AA313" s="85">
        <v>1</v>
      </c>
      <c r="AB313" s="85">
        <v>1</v>
      </c>
      <c r="AC313" s="85">
        <v>1</v>
      </c>
      <c r="AD313" s="85">
        <v>1</v>
      </c>
      <c r="AE313" s="85">
        <v>1</v>
      </c>
      <c r="AF313" s="85">
        <v>1</v>
      </c>
      <c r="AG313" s="85">
        <v>1</v>
      </c>
      <c r="AH313" s="85">
        <v>1</v>
      </c>
      <c r="AI313" s="85">
        <v>1</v>
      </c>
      <c r="AJ313" s="85">
        <v>1</v>
      </c>
      <c r="AK313" s="85">
        <v>1</v>
      </c>
      <c r="AL313" s="85">
        <v>1</v>
      </c>
      <c r="AM313" s="85">
        <v>1</v>
      </c>
      <c r="AN313" s="85">
        <v>1</v>
      </c>
      <c r="AO313" s="85">
        <v>1</v>
      </c>
      <c r="AP313" s="85">
        <v>1</v>
      </c>
      <c r="AQ313" s="85">
        <v>1</v>
      </c>
      <c r="AR313" s="85">
        <v>1</v>
      </c>
      <c r="AS313" s="85">
        <v>1</v>
      </c>
      <c r="AT313" s="85">
        <v>1</v>
      </c>
      <c r="AU313" s="85">
        <v>1</v>
      </c>
      <c r="AV313" s="85">
        <v>1</v>
      </c>
      <c r="AW313" s="85">
        <v>1</v>
      </c>
      <c r="AX313" s="85">
        <v>1</v>
      </c>
      <c r="AY313" s="85">
        <v>1</v>
      </c>
      <c r="AZ313" s="85">
        <v>1</v>
      </c>
      <c r="BA313" s="85">
        <v>1</v>
      </c>
      <c r="BB313" s="85">
        <v>1</v>
      </c>
      <c r="BC313" s="85">
        <v>1</v>
      </c>
      <c r="BD313" s="85">
        <v>1</v>
      </c>
      <c r="BE313" s="85">
        <v>1</v>
      </c>
      <c r="BF313" s="85">
        <v>1</v>
      </c>
      <c r="BG313" s="85">
        <v>1</v>
      </c>
      <c r="BH313" s="85">
        <v>1</v>
      </c>
      <c r="BI313" s="85">
        <v>1</v>
      </c>
      <c r="BJ313" s="85">
        <v>1</v>
      </c>
      <c r="BK313" s="85">
        <v>1</v>
      </c>
      <c r="BL313" s="85">
        <v>1</v>
      </c>
      <c r="BM313" s="85">
        <v>1</v>
      </c>
      <c r="BN313" s="85">
        <v>1</v>
      </c>
      <c r="BO313" s="85">
        <v>1</v>
      </c>
      <c r="BP313" s="85">
        <v>1</v>
      </c>
      <c r="BQ313" s="85">
        <v>1</v>
      </c>
      <c r="BR313" s="85">
        <v>1</v>
      </c>
      <c r="BS313" s="85">
        <v>1</v>
      </c>
      <c r="BT313" s="85">
        <v>1</v>
      </c>
      <c r="BU313" s="85">
        <v>1</v>
      </c>
      <c r="BV313" s="85">
        <v>1</v>
      </c>
      <c r="BW313" s="85">
        <v>1</v>
      </c>
      <c r="BX313" s="85">
        <v>1</v>
      </c>
      <c r="BY313" s="85">
        <v>1</v>
      </c>
      <c r="BZ313" s="85">
        <v>1</v>
      </c>
    </row>
    <row r="314" spans="1:78">
      <c r="A314" s="81" t="s">
        <v>555</v>
      </c>
      <c r="J314" s="66" t="s">
        <v>780</v>
      </c>
      <c r="K314" t="s">
        <v>720</v>
      </c>
      <c r="L314" s="85" t="s">
        <v>2</v>
      </c>
      <c r="M314" s="85" t="s">
        <v>38</v>
      </c>
      <c r="N314" s="85" t="s">
        <v>35</v>
      </c>
      <c r="O314" s="85" t="s">
        <v>2608</v>
      </c>
      <c r="P314" s="85">
        <v>0</v>
      </c>
      <c r="Q314" s="85">
        <v>0</v>
      </c>
      <c r="R314" s="85">
        <v>0</v>
      </c>
      <c r="S314" s="85">
        <v>0</v>
      </c>
      <c r="T314" s="85">
        <v>0</v>
      </c>
      <c r="U314" s="85">
        <v>0</v>
      </c>
      <c r="V314" s="85">
        <v>0</v>
      </c>
      <c r="W314" s="85">
        <v>1</v>
      </c>
      <c r="X314" s="85">
        <v>1</v>
      </c>
      <c r="Y314" s="85">
        <v>1</v>
      </c>
      <c r="Z314" s="85">
        <v>1</v>
      </c>
      <c r="AA314" s="85">
        <v>1</v>
      </c>
      <c r="AB314" s="85">
        <v>1</v>
      </c>
      <c r="AC314" s="85">
        <v>1</v>
      </c>
      <c r="AD314" s="85">
        <v>1</v>
      </c>
      <c r="AE314" s="85">
        <v>1</v>
      </c>
      <c r="AF314" s="85">
        <v>1</v>
      </c>
      <c r="AG314" s="85">
        <v>1</v>
      </c>
      <c r="AH314" s="85">
        <v>1</v>
      </c>
      <c r="AI314" s="85">
        <v>1</v>
      </c>
      <c r="AJ314" s="85">
        <v>1</v>
      </c>
      <c r="AK314" s="85">
        <v>1</v>
      </c>
      <c r="AL314" s="85">
        <v>1</v>
      </c>
      <c r="AM314" s="85">
        <v>1</v>
      </c>
      <c r="AN314" s="85">
        <v>1</v>
      </c>
      <c r="AO314" s="85">
        <v>1</v>
      </c>
      <c r="AP314" s="85">
        <v>1</v>
      </c>
      <c r="AQ314" s="85">
        <v>1</v>
      </c>
      <c r="AR314" s="85">
        <v>1</v>
      </c>
      <c r="AS314" s="85">
        <v>1</v>
      </c>
      <c r="AT314" s="85">
        <v>1</v>
      </c>
      <c r="AU314" s="85">
        <v>1</v>
      </c>
      <c r="AV314" s="85">
        <v>1</v>
      </c>
      <c r="AW314" s="85">
        <v>1</v>
      </c>
      <c r="AX314" s="85">
        <v>1</v>
      </c>
      <c r="AY314" s="85">
        <v>1</v>
      </c>
      <c r="AZ314" s="85">
        <v>1</v>
      </c>
      <c r="BA314" s="85">
        <v>1</v>
      </c>
      <c r="BB314" s="85">
        <v>1</v>
      </c>
      <c r="BC314" s="85">
        <v>1</v>
      </c>
      <c r="BD314" s="85">
        <v>1</v>
      </c>
      <c r="BE314" s="85">
        <v>1</v>
      </c>
      <c r="BF314" s="85">
        <v>1</v>
      </c>
      <c r="BG314" s="85">
        <v>1</v>
      </c>
      <c r="BH314" s="85">
        <v>1</v>
      </c>
      <c r="BI314" s="85">
        <v>1</v>
      </c>
      <c r="BJ314" s="85">
        <v>1</v>
      </c>
      <c r="BK314" s="85">
        <v>1</v>
      </c>
      <c r="BL314" s="85">
        <v>1</v>
      </c>
      <c r="BM314" s="85">
        <v>1</v>
      </c>
      <c r="BN314" s="85">
        <v>1</v>
      </c>
      <c r="BO314" s="85">
        <v>1</v>
      </c>
      <c r="BP314" s="85">
        <v>1</v>
      </c>
      <c r="BQ314" s="85">
        <v>1</v>
      </c>
      <c r="BR314" s="85">
        <v>1</v>
      </c>
      <c r="BS314" s="85">
        <v>1</v>
      </c>
      <c r="BT314" s="85">
        <v>1</v>
      </c>
      <c r="BU314" s="85">
        <v>1</v>
      </c>
      <c r="BV314" s="85">
        <v>1</v>
      </c>
      <c r="BW314" s="85">
        <v>1</v>
      </c>
      <c r="BX314" s="85">
        <v>1</v>
      </c>
      <c r="BY314" s="85">
        <v>1</v>
      </c>
      <c r="BZ314" s="85">
        <v>1</v>
      </c>
    </row>
    <row r="315" spans="1:78">
      <c r="A315" s="81" t="s">
        <v>555</v>
      </c>
      <c r="J315" s="66" t="s">
        <v>783</v>
      </c>
      <c r="K315" t="s">
        <v>723</v>
      </c>
      <c r="L315" s="85" t="s">
        <v>2</v>
      </c>
      <c r="M315" s="85" t="s">
        <v>38</v>
      </c>
      <c r="N315" s="85" t="s">
        <v>35</v>
      </c>
      <c r="O315" s="85" t="s">
        <v>2608</v>
      </c>
      <c r="P315" s="85">
        <v>0</v>
      </c>
      <c r="Q315" s="85">
        <v>0</v>
      </c>
      <c r="R315" s="85">
        <v>0</v>
      </c>
      <c r="S315" s="85">
        <v>0</v>
      </c>
      <c r="T315" s="85">
        <v>0</v>
      </c>
      <c r="U315" s="85">
        <v>0</v>
      </c>
      <c r="V315" s="85">
        <v>0</v>
      </c>
      <c r="W315" s="85">
        <v>1</v>
      </c>
      <c r="X315" s="85">
        <v>1</v>
      </c>
      <c r="Y315" s="85">
        <v>1</v>
      </c>
      <c r="Z315" s="85">
        <v>1</v>
      </c>
      <c r="AA315" s="85">
        <v>1</v>
      </c>
      <c r="AB315" s="85">
        <v>1</v>
      </c>
      <c r="AC315" s="85">
        <v>1</v>
      </c>
      <c r="AD315" s="85">
        <v>1</v>
      </c>
      <c r="AE315" s="85">
        <v>1</v>
      </c>
      <c r="AF315" s="85">
        <v>1</v>
      </c>
      <c r="AG315" s="85">
        <v>1</v>
      </c>
      <c r="AH315" s="85">
        <v>1</v>
      </c>
      <c r="AI315" s="85">
        <v>1</v>
      </c>
      <c r="AJ315" s="85">
        <v>1</v>
      </c>
      <c r="AK315" s="85">
        <v>1</v>
      </c>
      <c r="AL315" s="85">
        <v>1</v>
      </c>
      <c r="AM315" s="85">
        <v>1</v>
      </c>
      <c r="AN315" s="85">
        <v>1</v>
      </c>
      <c r="AO315" s="85">
        <v>1</v>
      </c>
      <c r="AP315" s="85">
        <v>1</v>
      </c>
      <c r="AQ315" s="85">
        <v>1</v>
      </c>
      <c r="AR315" s="85">
        <v>1</v>
      </c>
      <c r="AS315" s="85">
        <v>1</v>
      </c>
      <c r="AT315" s="85">
        <v>1</v>
      </c>
      <c r="AU315" s="85">
        <v>1</v>
      </c>
      <c r="AV315" s="85">
        <v>1</v>
      </c>
      <c r="AW315" s="85">
        <v>1</v>
      </c>
      <c r="AX315" s="85">
        <v>1</v>
      </c>
      <c r="AY315" s="85">
        <v>1</v>
      </c>
      <c r="AZ315" s="85">
        <v>1</v>
      </c>
      <c r="BA315" s="85">
        <v>1</v>
      </c>
      <c r="BB315" s="85">
        <v>1</v>
      </c>
      <c r="BC315" s="85">
        <v>1</v>
      </c>
      <c r="BD315" s="85">
        <v>1</v>
      </c>
      <c r="BE315" s="85">
        <v>1</v>
      </c>
      <c r="BF315" s="85">
        <v>1</v>
      </c>
      <c r="BG315" s="85">
        <v>1</v>
      </c>
      <c r="BH315" s="85">
        <v>1</v>
      </c>
      <c r="BI315" s="85">
        <v>1</v>
      </c>
      <c r="BJ315" s="85">
        <v>1</v>
      </c>
      <c r="BK315" s="85">
        <v>1</v>
      </c>
      <c r="BL315" s="85">
        <v>1</v>
      </c>
      <c r="BM315" s="85">
        <v>1</v>
      </c>
      <c r="BN315" s="85">
        <v>1</v>
      </c>
      <c r="BO315" s="85">
        <v>1</v>
      </c>
      <c r="BP315" s="85">
        <v>1</v>
      </c>
      <c r="BQ315" s="85">
        <v>1</v>
      </c>
      <c r="BR315" s="85">
        <v>1</v>
      </c>
      <c r="BS315" s="85">
        <v>1</v>
      </c>
      <c r="BT315" s="85">
        <v>1</v>
      </c>
      <c r="BU315" s="85">
        <v>1</v>
      </c>
      <c r="BV315" s="85">
        <v>1</v>
      </c>
      <c r="BW315" s="85">
        <v>1</v>
      </c>
      <c r="BX315" s="85">
        <v>1</v>
      </c>
      <c r="BY315" s="85">
        <v>1</v>
      </c>
      <c r="BZ315" s="85">
        <v>1</v>
      </c>
    </row>
    <row r="316" spans="1:78">
      <c r="A316" s="81" t="s">
        <v>555</v>
      </c>
      <c r="J316" s="66" t="s">
        <v>786</v>
      </c>
      <c r="K316" t="s">
        <v>726</v>
      </c>
      <c r="L316" s="85" t="s">
        <v>2</v>
      </c>
      <c r="M316" s="85" t="s">
        <v>38</v>
      </c>
      <c r="N316" s="85" t="s">
        <v>35</v>
      </c>
      <c r="O316" s="85" t="s">
        <v>2608</v>
      </c>
      <c r="P316" s="85">
        <v>0</v>
      </c>
      <c r="Q316" s="85">
        <v>0</v>
      </c>
      <c r="R316" s="85">
        <v>0</v>
      </c>
      <c r="S316" s="85">
        <v>0</v>
      </c>
      <c r="T316" s="85">
        <v>0</v>
      </c>
      <c r="U316" s="85">
        <v>0</v>
      </c>
      <c r="V316" s="85">
        <v>0</v>
      </c>
      <c r="W316" s="85">
        <v>1</v>
      </c>
      <c r="X316" s="85">
        <v>1</v>
      </c>
      <c r="Y316" s="85">
        <v>1</v>
      </c>
      <c r="Z316" s="85">
        <v>1</v>
      </c>
      <c r="AA316" s="85">
        <v>1</v>
      </c>
      <c r="AB316" s="85">
        <v>1</v>
      </c>
      <c r="AC316" s="85">
        <v>1</v>
      </c>
      <c r="AD316" s="85">
        <v>1</v>
      </c>
      <c r="AE316" s="85">
        <v>1</v>
      </c>
      <c r="AF316" s="85">
        <v>1</v>
      </c>
      <c r="AG316" s="85">
        <v>1</v>
      </c>
      <c r="AH316" s="85">
        <v>1</v>
      </c>
      <c r="AI316" s="85">
        <v>1</v>
      </c>
      <c r="AJ316" s="85">
        <v>1</v>
      </c>
      <c r="AK316" s="85">
        <v>1</v>
      </c>
      <c r="AL316" s="85">
        <v>1</v>
      </c>
      <c r="AM316" s="85">
        <v>1</v>
      </c>
      <c r="AN316" s="85">
        <v>1</v>
      </c>
      <c r="AO316" s="85">
        <v>1</v>
      </c>
      <c r="AP316" s="85">
        <v>1</v>
      </c>
      <c r="AQ316" s="85">
        <v>1</v>
      </c>
      <c r="AR316" s="85">
        <v>1</v>
      </c>
      <c r="AS316" s="85">
        <v>1</v>
      </c>
      <c r="AT316" s="85">
        <v>1</v>
      </c>
      <c r="AU316" s="85">
        <v>1</v>
      </c>
      <c r="AV316" s="85">
        <v>1</v>
      </c>
      <c r="AW316" s="85">
        <v>1</v>
      </c>
      <c r="AX316" s="85">
        <v>1</v>
      </c>
      <c r="AY316" s="85">
        <v>1</v>
      </c>
      <c r="AZ316" s="85">
        <v>1</v>
      </c>
      <c r="BA316" s="85">
        <v>1</v>
      </c>
      <c r="BB316" s="85">
        <v>1</v>
      </c>
      <c r="BC316" s="85">
        <v>1</v>
      </c>
      <c r="BD316" s="85">
        <v>1</v>
      </c>
      <c r="BE316" s="85">
        <v>1</v>
      </c>
      <c r="BF316" s="85">
        <v>1</v>
      </c>
      <c r="BG316" s="85">
        <v>1</v>
      </c>
      <c r="BH316" s="85">
        <v>1</v>
      </c>
      <c r="BI316" s="85">
        <v>1</v>
      </c>
      <c r="BJ316" s="85">
        <v>1</v>
      </c>
      <c r="BK316" s="85">
        <v>1</v>
      </c>
      <c r="BL316" s="85">
        <v>1</v>
      </c>
      <c r="BM316" s="85">
        <v>1</v>
      </c>
      <c r="BN316" s="85">
        <v>1</v>
      </c>
      <c r="BO316" s="85">
        <v>1</v>
      </c>
      <c r="BP316" s="85">
        <v>1</v>
      </c>
      <c r="BQ316" s="85">
        <v>1</v>
      </c>
      <c r="BR316" s="85">
        <v>1</v>
      </c>
      <c r="BS316" s="85">
        <v>1</v>
      </c>
      <c r="BT316" s="85">
        <v>1</v>
      </c>
      <c r="BU316" s="85">
        <v>1</v>
      </c>
      <c r="BV316" s="85">
        <v>1</v>
      </c>
      <c r="BW316" s="85">
        <v>1</v>
      </c>
      <c r="BX316" s="85">
        <v>1</v>
      </c>
      <c r="BY316" s="85">
        <v>1</v>
      </c>
      <c r="BZ316" s="85">
        <v>1</v>
      </c>
    </row>
    <row r="317" spans="1:78">
      <c r="A317" s="81" t="s">
        <v>555</v>
      </c>
      <c r="J317" s="66" t="s">
        <v>789</v>
      </c>
      <c r="K317" t="s">
        <v>729</v>
      </c>
      <c r="L317" s="85" t="s">
        <v>2</v>
      </c>
      <c r="M317" s="85" t="s">
        <v>38</v>
      </c>
      <c r="N317" s="85" t="s">
        <v>35</v>
      </c>
      <c r="O317" s="85" t="s">
        <v>2608</v>
      </c>
      <c r="P317" s="85">
        <v>0</v>
      </c>
      <c r="Q317" s="85">
        <v>0</v>
      </c>
      <c r="R317" s="85">
        <v>0</v>
      </c>
      <c r="S317" s="85">
        <v>0</v>
      </c>
      <c r="T317" s="85">
        <v>0</v>
      </c>
      <c r="U317" s="85">
        <v>0</v>
      </c>
      <c r="V317" s="85">
        <v>0</v>
      </c>
      <c r="W317" s="85">
        <v>1</v>
      </c>
      <c r="X317" s="85">
        <v>1</v>
      </c>
      <c r="Y317" s="85">
        <v>1</v>
      </c>
      <c r="Z317" s="85">
        <v>1</v>
      </c>
      <c r="AA317" s="85">
        <v>1</v>
      </c>
      <c r="AB317" s="85">
        <v>1</v>
      </c>
      <c r="AC317" s="85">
        <v>1</v>
      </c>
      <c r="AD317" s="85">
        <v>1</v>
      </c>
      <c r="AE317" s="85">
        <v>1</v>
      </c>
      <c r="AF317" s="85">
        <v>1</v>
      </c>
      <c r="AG317" s="85">
        <v>1</v>
      </c>
      <c r="AH317" s="85">
        <v>1</v>
      </c>
      <c r="AI317" s="85">
        <v>1</v>
      </c>
      <c r="AJ317" s="85">
        <v>1</v>
      </c>
      <c r="AK317" s="85">
        <v>1</v>
      </c>
      <c r="AL317" s="85">
        <v>1</v>
      </c>
      <c r="AM317" s="85">
        <v>1</v>
      </c>
      <c r="AN317" s="85">
        <v>1</v>
      </c>
      <c r="AO317" s="85">
        <v>1</v>
      </c>
      <c r="AP317" s="85">
        <v>1</v>
      </c>
      <c r="AQ317" s="85">
        <v>1</v>
      </c>
      <c r="AR317" s="85">
        <v>1</v>
      </c>
      <c r="AS317" s="85">
        <v>1</v>
      </c>
      <c r="AT317" s="85">
        <v>1</v>
      </c>
      <c r="AU317" s="85">
        <v>1</v>
      </c>
      <c r="AV317" s="85">
        <v>1</v>
      </c>
      <c r="AW317" s="85">
        <v>1</v>
      </c>
      <c r="AX317" s="85">
        <v>1</v>
      </c>
      <c r="AY317" s="85">
        <v>1</v>
      </c>
      <c r="AZ317" s="85">
        <v>1</v>
      </c>
      <c r="BA317" s="85">
        <v>1</v>
      </c>
      <c r="BB317" s="85">
        <v>1</v>
      </c>
      <c r="BC317" s="85">
        <v>1</v>
      </c>
      <c r="BD317" s="85">
        <v>1</v>
      </c>
      <c r="BE317" s="85">
        <v>1</v>
      </c>
      <c r="BF317" s="85">
        <v>1</v>
      </c>
      <c r="BG317" s="85">
        <v>1</v>
      </c>
      <c r="BH317" s="85">
        <v>1</v>
      </c>
      <c r="BI317" s="85">
        <v>1</v>
      </c>
      <c r="BJ317" s="85">
        <v>1</v>
      </c>
      <c r="BK317" s="85">
        <v>1</v>
      </c>
      <c r="BL317" s="85">
        <v>1</v>
      </c>
      <c r="BM317" s="85">
        <v>1</v>
      </c>
      <c r="BN317" s="85">
        <v>1</v>
      </c>
      <c r="BO317" s="85">
        <v>1</v>
      </c>
      <c r="BP317" s="85">
        <v>1</v>
      </c>
      <c r="BQ317" s="85">
        <v>1</v>
      </c>
      <c r="BR317" s="85">
        <v>1</v>
      </c>
      <c r="BS317" s="85">
        <v>1</v>
      </c>
      <c r="BT317" s="85">
        <v>1</v>
      </c>
      <c r="BU317" s="85">
        <v>1</v>
      </c>
      <c r="BV317" s="85">
        <v>1</v>
      </c>
      <c r="BW317" s="85">
        <v>1</v>
      </c>
      <c r="BX317" s="85">
        <v>1</v>
      </c>
      <c r="BY317" s="85">
        <v>1</v>
      </c>
      <c r="BZ317" s="85">
        <v>1</v>
      </c>
    </row>
    <row r="318" spans="1:78">
      <c r="A318" s="81" t="s">
        <v>555</v>
      </c>
      <c r="J318" s="66" t="s">
        <v>792</v>
      </c>
      <c r="K318" t="s">
        <v>732</v>
      </c>
      <c r="L318" s="85" t="s">
        <v>2</v>
      </c>
      <c r="M318" s="85" t="s">
        <v>38</v>
      </c>
      <c r="N318" s="85" t="s">
        <v>35</v>
      </c>
      <c r="O318" s="85" t="s">
        <v>2608</v>
      </c>
      <c r="P318" s="85">
        <v>0</v>
      </c>
      <c r="Q318" s="85">
        <v>0</v>
      </c>
      <c r="R318" s="85">
        <v>0</v>
      </c>
      <c r="S318" s="85">
        <v>0</v>
      </c>
      <c r="T318" s="85">
        <v>0</v>
      </c>
      <c r="U318" s="85">
        <v>0</v>
      </c>
      <c r="V318" s="85">
        <v>0</v>
      </c>
      <c r="W318" s="85">
        <v>1</v>
      </c>
      <c r="X318" s="85">
        <v>1</v>
      </c>
      <c r="Y318" s="85">
        <v>1</v>
      </c>
      <c r="Z318" s="85">
        <v>1</v>
      </c>
      <c r="AA318" s="85">
        <v>1</v>
      </c>
      <c r="AB318" s="85">
        <v>1</v>
      </c>
      <c r="AC318" s="85">
        <v>1</v>
      </c>
      <c r="AD318" s="85">
        <v>1</v>
      </c>
      <c r="AE318" s="85">
        <v>1</v>
      </c>
      <c r="AF318" s="85">
        <v>1</v>
      </c>
      <c r="AG318" s="85">
        <v>1</v>
      </c>
      <c r="AH318" s="85">
        <v>1</v>
      </c>
      <c r="AI318" s="85">
        <v>1</v>
      </c>
      <c r="AJ318" s="85">
        <v>1</v>
      </c>
      <c r="AK318" s="85">
        <v>1</v>
      </c>
      <c r="AL318" s="85">
        <v>1</v>
      </c>
      <c r="AM318" s="85">
        <v>1</v>
      </c>
      <c r="AN318" s="85">
        <v>1</v>
      </c>
      <c r="AO318" s="85">
        <v>1</v>
      </c>
      <c r="AP318" s="85">
        <v>1</v>
      </c>
      <c r="AQ318" s="85">
        <v>1</v>
      </c>
      <c r="AR318" s="85">
        <v>1</v>
      </c>
      <c r="AS318" s="85">
        <v>1</v>
      </c>
      <c r="AT318" s="85">
        <v>1</v>
      </c>
      <c r="AU318" s="85">
        <v>1</v>
      </c>
      <c r="AV318" s="85">
        <v>1</v>
      </c>
      <c r="AW318" s="85">
        <v>1</v>
      </c>
      <c r="AX318" s="85">
        <v>1</v>
      </c>
      <c r="AY318" s="85">
        <v>1</v>
      </c>
      <c r="AZ318" s="85">
        <v>1</v>
      </c>
      <c r="BA318" s="85">
        <v>1</v>
      </c>
      <c r="BB318" s="85">
        <v>1</v>
      </c>
      <c r="BC318" s="85">
        <v>1</v>
      </c>
      <c r="BD318" s="85">
        <v>1</v>
      </c>
      <c r="BE318" s="85">
        <v>1</v>
      </c>
      <c r="BF318" s="85">
        <v>1</v>
      </c>
      <c r="BG318" s="85">
        <v>1</v>
      </c>
      <c r="BH318" s="85">
        <v>1</v>
      </c>
      <c r="BI318" s="85">
        <v>1</v>
      </c>
      <c r="BJ318" s="85">
        <v>1</v>
      </c>
      <c r="BK318" s="85">
        <v>1</v>
      </c>
      <c r="BL318" s="85">
        <v>1</v>
      </c>
      <c r="BM318" s="85">
        <v>1</v>
      </c>
      <c r="BN318" s="85">
        <v>1</v>
      </c>
      <c r="BO318" s="85">
        <v>1</v>
      </c>
      <c r="BP318" s="85">
        <v>1</v>
      </c>
      <c r="BQ318" s="85">
        <v>1</v>
      </c>
      <c r="BR318" s="85">
        <v>1</v>
      </c>
      <c r="BS318" s="85">
        <v>1</v>
      </c>
      <c r="BT318" s="85">
        <v>1</v>
      </c>
      <c r="BU318" s="85">
        <v>1</v>
      </c>
      <c r="BV318" s="85">
        <v>1</v>
      </c>
      <c r="BW318" s="85">
        <v>1</v>
      </c>
      <c r="BX318" s="85">
        <v>1</v>
      </c>
      <c r="BY318" s="85">
        <v>1</v>
      </c>
      <c r="BZ318" s="85">
        <v>1</v>
      </c>
    </row>
    <row r="319" spans="1:78">
      <c r="A319" s="81" t="s">
        <v>555</v>
      </c>
      <c r="J319" s="66" t="s">
        <v>795</v>
      </c>
      <c r="K319" t="s">
        <v>735</v>
      </c>
      <c r="L319" s="85" t="s">
        <v>2</v>
      </c>
      <c r="M319" s="85" t="s">
        <v>38</v>
      </c>
      <c r="N319" s="85" t="s">
        <v>35</v>
      </c>
      <c r="O319" s="85" t="s">
        <v>2608</v>
      </c>
      <c r="P319" s="85">
        <v>0</v>
      </c>
      <c r="Q319" s="85">
        <v>0</v>
      </c>
      <c r="R319" s="85">
        <v>0</v>
      </c>
      <c r="S319" s="85">
        <v>0</v>
      </c>
      <c r="T319" s="85">
        <v>0</v>
      </c>
      <c r="U319" s="85">
        <v>0</v>
      </c>
      <c r="V319" s="85">
        <v>0</v>
      </c>
      <c r="W319" s="85">
        <v>1</v>
      </c>
      <c r="X319" s="85">
        <v>1</v>
      </c>
      <c r="Y319" s="85">
        <v>1</v>
      </c>
      <c r="Z319" s="85">
        <v>1</v>
      </c>
      <c r="AA319" s="85">
        <v>1</v>
      </c>
      <c r="AB319" s="85">
        <v>1</v>
      </c>
      <c r="AC319" s="85">
        <v>1</v>
      </c>
      <c r="AD319" s="85">
        <v>1</v>
      </c>
      <c r="AE319" s="85">
        <v>1</v>
      </c>
      <c r="AF319" s="85">
        <v>1</v>
      </c>
      <c r="AG319" s="85">
        <v>1</v>
      </c>
      <c r="AH319" s="85">
        <v>1</v>
      </c>
      <c r="AI319" s="85">
        <v>1</v>
      </c>
      <c r="AJ319" s="85">
        <v>1</v>
      </c>
      <c r="AK319" s="85">
        <v>1</v>
      </c>
      <c r="AL319" s="85">
        <v>1</v>
      </c>
      <c r="AM319" s="85">
        <v>1</v>
      </c>
      <c r="AN319" s="85">
        <v>1</v>
      </c>
      <c r="AO319" s="85">
        <v>1</v>
      </c>
      <c r="AP319" s="85">
        <v>1</v>
      </c>
      <c r="AQ319" s="85">
        <v>1</v>
      </c>
      <c r="AR319" s="85">
        <v>1</v>
      </c>
      <c r="AS319" s="85">
        <v>1</v>
      </c>
      <c r="AT319" s="85">
        <v>1</v>
      </c>
      <c r="AU319" s="85">
        <v>1</v>
      </c>
      <c r="AV319" s="85">
        <v>1</v>
      </c>
      <c r="AW319" s="85">
        <v>1</v>
      </c>
      <c r="AX319" s="85">
        <v>1</v>
      </c>
      <c r="AY319" s="85">
        <v>1</v>
      </c>
      <c r="AZ319" s="85">
        <v>1</v>
      </c>
      <c r="BA319" s="85">
        <v>1</v>
      </c>
      <c r="BB319" s="85">
        <v>1</v>
      </c>
      <c r="BC319" s="85">
        <v>1</v>
      </c>
      <c r="BD319" s="85">
        <v>1</v>
      </c>
      <c r="BE319" s="85">
        <v>1</v>
      </c>
      <c r="BF319" s="85">
        <v>1</v>
      </c>
      <c r="BG319" s="85">
        <v>1</v>
      </c>
      <c r="BH319" s="85">
        <v>1</v>
      </c>
      <c r="BI319" s="85">
        <v>1</v>
      </c>
      <c r="BJ319" s="85">
        <v>1</v>
      </c>
      <c r="BK319" s="85">
        <v>1</v>
      </c>
      <c r="BL319" s="85">
        <v>1</v>
      </c>
      <c r="BM319" s="85">
        <v>1</v>
      </c>
      <c r="BN319" s="85">
        <v>1</v>
      </c>
      <c r="BO319" s="85">
        <v>1</v>
      </c>
      <c r="BP319" s="85">
        <v>1</v>
      </c>
      <c r="BQ319" s="85">
        <v>1</v>
      </c>
      <c r="BR319" s="85">
        <v>1</v>
      </c>
      <c r="BS319" s="85">
        <v>1</v>
      </c>
      <c r="BT319" s="85">
        <v>1</v>
      </c>
      <c r="BU319" s="85">
        <v>1</v>
      </c>
      <c r="BV319" s="85">
        <v>1</v>
      </c>
      <c r="BW319" s="85">
        <v>1</v>
      </c>
      <c r="BX319" s="85">
        <v>1</v>
      </c>
      <c r="BY319" s="85">
        <v>1</v>
      </c>
      <c r="BZ319" s="85">
        <v>1</v>
      </c>
    </row>
    <row r="320" spans="1:78">
      <c r="A320" s="81" t="s">
        <v>555</v>
      </c>
      <c r="J320" s="66" t="s">
        <v>798</v>
      </c>
      <c r="K320" t="s">
        <v>738</v>
      </c>
      <c r="L320" s="85" t="s">
        <v>2</v>
      </c>
      <c r="M320" s="85" t="s">
        <v>38</v>
      </c>
      <c r="N320" s="85" t="s">
        <v>35</v>
      </c>
      <c r="O320" s="85" t="s">
        <v>2608</v>
      </c>
      <c r="P320" s="85">
        <v>0</v>
      </c>
      <c r="Q320" s="85">
        <v>0</v>
      </c>
      <c r="R320" s="85">
        <v>0</v>
      </c>
      <c r="S320" s="85">
        <v>0</v>
      </c>
      <c r="T320" s="85">
        <v>0</v>
      </c>
      <c r="U320" s="85">
        <v>0</v>
      </c>
      <c r="V320" s="85">
        <v>0</v>
      </c>
      <c r="W320" s="85">
        <v>1</v>
      </c>
      <c r="X320" s="85">
        <v>1</v>
      </c>
      <c r="Y320" s="85">
        <v>1</v>
      </c>
      <c r="Z320" s="85">
        <v>1</v>
      </c>
      <c r="AA320" s="85">
        <v>1</v>
      </c>
      <c r="AB320" s="85">
        <v>1</v>
      </c>
      <c r="AC320" s="85">
        <v>1</v>
      </c>
      <c r="AD320" s="85">
        <v>1</v>
      </c>
      <c r="AE320" s="85">
        <v>1</v>
      </c>
      <c r="AF320" s="85">
        <v>1</v>
      </c>
      <c r="AG320" s="85">
        <v>1</v>
      </c>
      <c r="AH320" s="85">
        <v>1</v>
      </c>
      <c r="AI320" s="85">
        <v>1</v>
      </c>
      <c r="AJ320" s="85">
        <v>1</v>
      </c>
      <c r="AK320" s="85">
        <v>1</v>
      </c>
      <c r="AL320" s="85">
        <v>1</v>
      </c>
      <c r="AM320" s="85">
        <v>1</v>
      </c>
      <c r="AN320" s="85">
        <v>1</v>
      </c>
      <c r="AO320" s="85">
        <v>1</v>
      </c>
      <c r="AP320" s="85">
        <v>1</v>
      </c>
      <c r="AQ320" s="85">
        <v>1</v>
      </c>
      <c r="AR320" s="85">
        <v>1</v>
      </c>
      <c r="AS320" s="85">
        <v>1</v>
      </c>
      <c r="AT320" s="85">
        <v>1</v>
      </c>
      <c r="AU320" s="85">
        <v>1</v>
      </c>
      <c r="AV320" s="85">
        <v>1</v>
      </c>
      <c r="AW320" s="85">
        <v>1</v>
      </c>
      <c r="AX320" s="85">
        <v>1</v>
      </c>
      <c r="AY320" s="85">
        <v>1</v>
      </c>
      <c r="AZ320" s="85">
        <v>1</v>
      </c>
      <c r="BA320" s="85">
        <v>1</v>
      </c>
      <c r="BB320" s="85">
        <v>1</v>
      </c>
      <c r="BC320" s="85">
        <v>1</v>
      </c>
      <c r="BD320" s="85">
        <v>1</v>
      </c>
      <c r="BE320" s="85">
        <v>1</v>
      </c>
      <c r="BF320" s="85">
        <v>1</v>
      </c>
      <c r="BG320" s="85">
        <v>1</v>
      </c>
      <c r="BH320" s="85">
        <v>1</v>
      </c>
      <c r="BI320" s="85">
        <v>1</v>
      </c>
      <c r="BJ320" s="85">
        <v>1</v>
      </c>
      <c r="BK320" s="85">
        <v>1</v>
      </c>
      <c r="BL320" s="85">
        <v>1</v>
      </c>
      <c r="BM320" s="85">
        <v>1</v>
      </c>
      <c r="BN320" s="85">
        <v>1</v>
      </c>
      <c r="BO320" s="85">
        <v>1</v>
      </c>
      <c r="BP320" s="85">
        <v>1</v>
      </c>
      <c r="BQ320" s="85">
        <v>1</v>
      </c>
      <c r="BR320" s="85">
        <v>1</v>
      </c>
      <c r="BS320" s="85">
        <v>1</v>
      </c>
      <c r="BT320" s="85">
        <v>1</v>
      </c>
      <c r="BU320" s="85">
        <v>1</v>
      </c>
      <c r="BV320" s="85">
        <v>1</v>
      </c>
      <c r="BW320" s="85">
        <v>1</v>
      </c>
      <c r="BX320" s="85">
        <v>1</v>
      </c>
      <c r="BY320" s="85">
        <v>1</v>
      </c>
      <c r="BZ320" s="85">
        <v>1</v>
      </c>
    </row>
    <row r="321" spans="1:78">
      <c r="A321" s="81" t="s">
        <v>555</v>
      </c>
      <c r="J321" s="66" t="s">
        <v>801</v>
      </c>
      <c r="K321" t="s">
        <v>741</v>
      </c>
      <c r="L321" s="85" t="s">
        <v>2</v>
      </c>
      <c r="M321" s="85" t="s">
        <v>38</v>
      </c>
      <c r="N321" s="85" t="s">
        <v>35</v>
      </c>
      <c r="O321" s="85" t="s">
        <v>2608</v>
      </c>
      <c r="P321" s="85">
        <v>0</v>
      </c>
      <c r="Q321" s="85">
        <v>0</v>
      </c>
      <c r="R321" s="85">
        <v>0</v>
      </c>
      <c r="S321" s="85">
        <v>0</v>
      </c>
      <c r="T321" s="85">
        <v>0</v>
      </c>
      <c r="U321" s="85">
        <v>0</v>
      </c>
      <c r="V321" s="85">
        <v>0</v>
      </c>
      <c r="W321" s="85">
        <v>1</v>
      </c>
      <c r="X321" s="85">
        <v>1</v>
      </c>
      <c r="Y321" s="85">
        <v>1</v>
      </c>
      <c r="Z321" s="85">
        <v>1</v>
      </c>
      <c r="AA321" s="85">
        <v>1</v>
      </c>
      <c r="AB321" s="85">
        <v>1</v>
      </c>
      <c r="AC321" s="85">
        <v>1</v>
      </c>
      <c r="AD321" s="85">
        <v>1</v>
      </c>
      <c r="AE321" s="85">
        <v>1</v>
      </c>
      <c r="AF321" s="85">
        <v>1</v>
      </c>
      <c r="AG321" s="85">
        <v>1</v>
      </c>
      <c r="AH321" s="85">
        <v>1</v>
      </c>
      <c r="AI321" s="85">
        <v>1</v>
      </c>
      <c r="AJ321" s="85">
        <v>1</v>
      </c>
      <c r="AK321" s="85">
        <v>1</v>
      </c>
      <c r="AL321" s="85">
        <v>1</v>
      </c>
      <c r="AM321" s="85">
        <v>1</v>
      </c>
      <c r="AN321" s="85">
        <v>1</v>
      </c>
      <c r="AO321" s="85">
        <v>1</v>
      </c>
      <c r="AP321" s="85">
        <v>1</v>
      </c>
      <c r="AQ321" s="85">
        <v>1</v>
      </c>
      <c r="AR321" s="85">
        <v>1</v>
      </c>
      <c r="AS321" s="85">
        <v>1</v>
      </c>
      <c r="AT321" s="85">
        <v>1</v>
      </c>
      <c r="AU321" s="85">
        <v>1</v>
      </c>
      <c r="AV321" s="85">
        <v>1</v>
      </c>
      <c r="AW321" s="85">
        <v>1</v>
      </c>
      <c r="AX321" s="85">
        <v>1</v>
      </c>
      <c r="AY321" s="85">
        <v>1</v>
      </c>
      <c r="AZ321" s="85">
        <v>1</v>
      </c>
      <c r="BA321" s="85">
        <v>1</v>
      </c>
      <c r="BB321" s="85">
        <v>1</v>
      </c>
      <c r="BC321" s="85">
        <v>1</v>
      </c>
      <c r="BD321" s="85">
        <v>1</v>
      </c>
      <c r="BE321" s="85">
        <v>1</v>
      </c>
      <c r="BF321" s="85">
        <v>1</v>
      </c>
      <c r="BG321" s="85">
        <v>1</v>
      </c>
      <c r="BH321" s="85">
        <v>1</v>
      </c>
      <c r="BI321" s="85">
        <v>1</v>
      </c>
      <c r="BJ321" s="85">
        <v>1</v>
      </c>
      <c r="BK321" s="85">
        <v>1</v>
      </c>
      <c r="BL321" s="85">
        <v>1</v>
      </c>
      <c r="BM321" s="85">
        <v>1</v>
      </c>
      <c r="BN321" s="85">
        <v>1</v>
      </c>
      <c r="BO321" s="85">
        <v>1</v>
      </c>
      <c r="BP321" s="85">
        <v>1</v>
      </c>
      <c r="BQ321" s="85">
        <v>1</v>
      </c>
      <c r="BR321" s="85">
        <v>1</v>
      </c>
      <c r="BS321" s="85">
        <v>1</v>
      </c>
      <c r="BT321" s="85">
        <v>1</v>
      </c>
      <c r="BU321" s="85">
        <v>1</v>
      </c>
      <c r="BV321" s="85">
        <v>1</v>
      </c>
      <c r="BW321" s="85">
        <v>1</v>
      </c>
      <c r="BX321" s="85">
        <v>1</v>
      </c>
      <c r="BY321" s="85">
        <v>1</v>
      </c>
      <c r="BZ321" s="85">
        <v>1</v>
      </c>
    </row>
    <row r="322" spans="1:78">
      <c r="A322" s="81" t="s">
        <v>555</v>
      </c>
      <c r="J322" s="66" t="s">
        <v>804</v>
      </c>
      <c r="K322" t="s">
        <v>744</v>
      </c>
      <c r="L322" s="85" t="s">
        <v>2</v>
      </c>
      <c r="M322" s="85" t="s">
        <v>38</v>
      </c>
      <c r="N322" s="85" t="s">
        <v>35</v>
      </c>
      <c r="O322" s="85" t="s">
        <v>2608</v>
      </c>
      <c r="P322" s="85">
        <v>0</v>
      </c>
      <c r="Q322" s="85">
        <v>0</v>
      </c>
      <c r="R322" s="85">
        <v>0</v>
      </c>
      <c r="S322" s="85">
        <v>0</v>
      </c>
      <c r="T322" s="85">
        <v>0</v>
      </c>
      <c r="U322" s="85">
        <v>0</v>
      </c>
      <c r="V322" s="85">
        <v>0</v>
      </c>
      <c r="W322" s="85">
        <v>1</v>
      </c>
      <c r="X322" s="85">
        <v>1</v>
      </c>
      <c r="Y322" s="85">
        <v>1</v>
      </c>
      <c r="Z322" s="85">
        <v>1</v>
      </c>
      <c r="AA322" s="85">
        <v>1</v>
      </c>
      <c r="AB322" s="85">
        <v>1</v>
      </c>
      <c r="AC322" s="85">
        <v>1</v>
      </c>
      <c r="AD322" s="85">
        <v>1</v>
      </c>
      <c r="AE322" s="85">
        <v>1</v>
      </c>
      <c r="AF322" s="85">
        <v>1</v>
      </c>
      <c r="AG322" s="85">
        <v>1</v>
      </c>
      <c r="AH322" s="85">
        <v>1</v>
      </c>
      <c r="AI322" s="85">
        <v>1</v>
      </c>
      <c r="AJ322" s="85">
        <v>1</v>
      </c>
      <c r="AK322" s="85">
        <v>1</v>
      </c>
      <c r="AL322" s="85">
        <v>1</v>
      </c>
      <c r="AM322" s="85">
        <v>1</v>
      </c>
      <c r="AN322" s="85">
        <v>1</v>
      </c>
      <c r="AO322" s="85">
        <v>1</v>
      </c>
      <c r="AP322" s="85">
        <v>1</v>
      </c>
      <c r="AQ322" s="85">
        <v>1</v>
      </c>
      <c r="AR322" s="85">
        <v>1</v>
      </c>
      <c r="AS322" s="85">
        <v>1</v>
      </c>
      <c r="AT322" s="85">
        <v>1</v>
      </c>
      <c r="AU322" s="85">
        <v>1</v>
      </c>
      <c r="AV322" s="85">
        <v>1</v>
      </c>
      <c r="AW322" s="85">
        <v>1</v>
      </c>
      <c r="AX322" s="85">
        <v>1</v>
      </c>
      <c r="AY322" s="85">
        <v>1</v>
      </c>
      <c r="AZ322" s="85">
        <v>1</v>
      </c>
      <c r="BA322" s="85">
        <v>1</v>
      </c>
      <c r="BB322" s="85">
        <v>1</v>
      </c>
      <c r="BC322" s="85">
        <v>1</v>
      </c>
      <c r="BD322" s="85">
        <v>1</v>
      </c>
      <c r="BE322" s="85">
        <v>1</v>
      </c>
      <c r="BF322" s="85">
        <v>1</v>
      </c>
      <c r="BG322" s="85">
        <v>1</v>
      </c>
      <c r="BH322" s="85">
        <v>1</v>
      </c>
      <c r="BI322" s="85">
        <v>1</v>
      </c>
      <c r="BJ322" s="85">
        <v>1</v>
      </c>
      <c r="BK322" s="85">
        <v>1</v>
      </c>
      <c r="BL322" s="85">
        <v>1</v>
      </c>
      <c r="BM322" s="85">
        <v>1</v>
      </c>
      <c r="BN322" s="85">
        <v>1</v>
      </c>
      <c r="BO322" s="85">
        <v>1</v>
      </c>
      <c r="BP322" s="85">
        <v>1</v>
      </c>
      <c r="BQ322" s="85">
        <v>1</v>
      </c>
      <c r="BR322" s="85">
        <v>1</v>
      </c>
      <c r="BS322" s="85">
        <v>1</v>
      </c>
      <c r="BT322" s="85">
        <v>1</v>
      </c>
      <c r="BU322" s="85">
        <v>1</v>
      </c>
      <c r="BV322" s="85">
        <v>1</v>
      </c>
      <c r="BW322" s="85">
        <v>1</v>
      </c>
      <c r="BX322" s="85">
        <v>1</v>
      </c>
      <c r="BY322" s="85">
        <v>1</v>
      </c>
      <c r="BZ322" s="85">
        <v>1</v>
      </c>
    </row>
    <row r="323" spans="1:78">
      <c r="A323" s="81" t="s">
        <v>555</v>
      </c>
      <c r="J323" s="66" t="s">
        <v>807</v>
      </c>
      <c r="K323" t="s">
        <v>747</v>
      </c>
      <c r="L323" s="85" t="s">
        <v>2</v>
      </c>
      <c r="M323" s="85" t="s">
        <v>38</v>
      </c>
      <c r="N323" s="85" t="s">
        <v>35</v>
      </c>
      <c r="O323" s="85" t="s">
        <v>2608</v>
      </c>
      <c r="P323" s="85">
        <v>0</v>
      </c>
      <c r="Q323" s="85">
        <v>0</v>
      </c>
      <c r="R323" s="85">
        <v>0</v>
      </c>
      <c r="S323" s="85">
        <v>0</v>
      </c>
      <c r="T323" s="85">
        <v>0</v>
      </c>
      <c r="U323" s="85">
        <v>0</v>
      </c>
      <c r="V323" s="85">
        <v>0</v>
      </c>
      <c r="W323" s="85">
        <v>1</v>
      </c>
      <c r="X323" s="85">
        <v>1</v>
      </c>
      <c r="Y323" s="85">
        <v>1</v>
      </c>
      <c r="Z323" s="85">
        <v>1</v>
      </c>
      <c r="AA323" s="85">
        <v>1</v>
      </c>
      <c r="AB323" s="85">
        <v>1</v>
      </c>
      <c r="AC323" s="85">
        <v>1</v>
      </c>
      <c r="AD323" s="85">
        <v>1</v>
      </c>
      <c r="AE323" s="85">
        <v>1</v>
      </c>
      <c r="AF323" s="85">
        <v>1</v>
      </c>
      <c r="AG323" s="85">
        <v>1</v>
      </c>
      <c r="AH323" s="85">
        <v>1</v>
      </c>
      <c r="AI323" s="85">
        <v>1</v>
      </c>
      <c r="AJ323" s="85">
        <v>1</v>
      </c>
      <c r="AK323" s="85">
        <v>1</v>
      </c>
      <c r="AL323" s="85">
        <v>1</v>
      </c>
      <c r="AM323" s="85">
        <v>1</v>
      </c>
      <c r="AN323" s="85">
        <v>1</v>
      </c>
      <c r="AO323" s="85">
        <v>1</v>
      </c>
      <c r="AP323" s="85">
        <v>1</v>
      </c>
      <c r="AQ323" s="85">
        <v>1</v>
      </c>
      <c r="AR323" s="85">
        <v>1</v>
      </c>
      <c r="AS323" s="85">
        <v>1</v>
      </c>
      <c r="AT323" s="85">
        <v>1</v>
      </c>
      <c r="AU323" s="85">
        <v>1</v>
      </c>
      <c r="AV323" s="85">
        <v>1</v>
      </c>
      <c r="AW323" s="85">
        <v>1</v>
      </c>
      <c r="AX323" s="85">
        <v>1</v>
      </c>
      <c r="AY323" s="85">
        <v>1</v>
      </c>
      <c r="AZ323" s="85">
        <v>1</v>
      </c>
      <c r="BA323" s="85">
        <v>1</v>
      </c>
      <c r="BB323" s="85">
        <v>1</v>
      </c>
      <c r="BC323" s="85">
        <v>1</v>
      </c>
      <c r="BD323" s="85">
        <v>1</v>
      </c>
      <c r="BE323" s="85">
        <v>1</v>
      </c>
      <c r="BF323" s="85">
        <v>1</v>
      </c>
      <c r="BG323" s="85">
        <v>1</v>
      </c>
      <c r="BH323" s="85">
        <v>1</v>
      </c>
      <c r="BI323" s="85">
        <v>1</v>
      </c>
      <c r="BJ323" s="85">
        <v>1</v>
      </c>
      <c r="BK323" s="85">
        <v>1</v>
      </c>
      <c r="BL323" s="85">
        <v>1</v>
      </c>
      <c r="BM323" s="85">
        <v>1</v>
      </c>
      <c r="BN323" s="85">
        <v>1</v>
      </c>
      <c r="BO323" s="85">
        <v>1</v>
      </c>
      <c r="BP323" s="85">
        <v>1</v>
      </c>
      <c r="BQ323" s="85">
        <v>1</v>
      </c>
      <c r="BR323" s="85">
        <v>1</v>
      </c>
      <c r="BS323" s="85">
        <v>1</v>
      </c>
      <c r="BT323" s="85">
        <v>1</v>
      </c>
      <c r="BU323" s="85">
        <v>1</v>
      </c>
      <c r="BV323" s="85">
        <v>1</v>
      </c>
      <c r="BW323" s="85">
        <v>1</v>
      </c>
      <c r="BX323" s="85">
        <v>1</v>
      </c>
      <c r="BY323" s="85">
        <v>1</v>
      </c>
      <c r="BZ323" s="85">
        <v>1</v>
      </c>
    </row>
    <row r="324" spans="1:78">
      <c r="A324" s="81" t="s">
        <v>555</v>
      </c>
      <c r="J324" s="66" t="s">
        <v>810</v>
      </c>
      <c r="K324" t="s">
        <v>750</v>
      </c>
      <c r="L324" s="85" t="s">
        <v>2</v>
      </c>
      <c r="M324" s="85" t="s">
        <v>38</v>
      </c>
      <c r="N324" s="85" t="s">
        <v>35</v>
      </c>
      <c r="O324" s="85" t="s">
        <v>2608</v>
      </c>
      <c r="P324" s="85">
        <v>0</v>
      </c>
      <c r="Q324" s="85">
        <v>0</v>
      </c>
      <c r="R324" s="85">
        <v>0</v>
      </c>
      <c r="S324" s="85">
        <v>0</v>
      </c>
      <c r="T324" s="85">
        <v>0</v>
      </c>
      <c r="U324" s="85">
        <v>0</v>
      </c>
      <c r="V324" s="85">
        <v>0</v>
      </c>
      <c r="W324" s="85">
        <v>1</v>
      </c>
      <c r="X324" s="85">
        <v>1</v>
      </c>
      <c r="Y324" s="85">
        <v>1</v>
      </c>
      <c r="Z324" s="85">
        <v>1</v>
      </c>
      <c r="AA324" s="85">
        <v>1</v>
      </c>
      <c r="AB324" s="85">
        <v>1</v>
      </c>
      <c r="AC324" s="85">
        <v>1</v>
      </c>
      <c r="AD324" s="85">
        <v>1</v>
      </c>
      <c r="AE324" s="85">
        <v>1</v>
      </c>
      <c r="AF324" s="85">
        <v>1</v>
      </c>
      <c r="AG324" s="85">
        <v>1</v>
      </c>
      <c r="AH324" s="85">
        <v>1</v>
      </c>
      <c r="AI324" s="85">
        <v>1</v>
      </c>
      <c r="AJ324" s="85">
        <v>1</v>
      </c>
      <c r="AK324" s="85">
        <v>1</v>
      </c>
      <c r="AL324" s="85">
        <v>1</v>
      </c>
      <c r="AM324" s="85">
        <v>1</v>
      </c>
      <c r="AN324" s="85">
        <v>1</v>
      </c>
      <c r="AO324" s="85">
        <v>1</v>
      </c>
      <c r="AP324" s="85">
        <v>1</v>
      </c>
      <c r="AQ324" s="85">
        <v>1</v>
      </c>
      <c r="AR324" s="85">
        <v>1</v>
      </c>
      <c r="AS324" s="85">
        <v>1</v>
      </c>
      <c r="AT324" s="85">
        <v>1</v>
      </c>
      <c r="AU324" s="85">
        <v>1</v>
      </c>
      <c r="AV324" s="85">
        <v>1</v>
      </c>
      <c r="AW324" s="85">
        <v>1</v>
      </c>
      <c r="AX324" s="85">
        <v>1</v>
      </c>
      <c r="AY324" s="85">
        <v>1</v>
      </c>
      <c r="AZ324" s="85">
        <v>1</v>
      </c>
      <c r="BA324" s="85">
        <v>1</v>
      </c>
      <c r="BB324" s="85">
        <v>1</v>
      </c>
      <c r="BC324" s="85">
        <v>1</v>
      </c>
      <c r="BD324" s="85">
        <v>1</v>
      </c>
      <c r="BE324" s="85">
        <v>1</v>
      </c>
      <c r="BF324" s="85">
        <v>1</v>
      </c>
      <c r="BG324" s="85">
        <v>1</v>
      </c>
      <c r="BH324" s="85">
        <v>1</v>
      </c>
      <c r="BI324" s="85">
        <v>1</v>
      </c>
      <c r="BJ324" s="85">
        <v>1</v>
      </c>
      <c r="BK324" s="85">
        <v>1</v>
      </c>
      <c r="BL324" s="85">
        <v>1</v>
      </c>
      <c r="BM324" s="85">
        <v>1</v>
      </c>
      <c r="BN324" s="85">
        <v>1</v>
      </c>
      <c r="BO324" s="85">
        <v>1</v>
      </c>
      <c r="BP324" s="85">
        <v>1</v>
      </c>
      <c r="BQ324" s="85">
        <v>1</v>
      </c>
      <c r="BR324" s="85">
        <v>1</v>
      </c>
      <c r="BS324" s="85">
        <v>1</v>
      </c>
      <c r="BT324" s="85">
        <v>1</v>
      </c>
      <c r="BU324" s="85">
        <v>1</v>
      </c>
      <c r="BV324" s="85">
        <v>1</v>
      </c>
      <c r="BW324" s="85">
        <v>1</v>
      </c>
      <c r="BX324" s="85">
        <v>1</v>
      </c>
      <c r="BY324" s="85">
        <v>1</v>
      </c>
      <c r="BZ324" s="85">
        <v>1</v>
      </c>
    </row>
    <row r="325" spans="1:78">
      <c r="A325" s="81" t="s">
        <v>555</v>
      </c>
      <c r="J325" s="66" t="s">
        <v>813</v>
      </c>
      <c r="K325" t="s">
        <v>753</v>
      </c>
      <c r="L325" s="85" t="s">
        <v>2</v>
      </c>
      <c r="M325" s="85" t="s">
        <v>38</v>
      </c>
      <c r="N325" s="85" t="s">
        <v>35</v>
      </c>
      <c r="O325" s="85" t="s">
        <v>2608</v>
      </c>
      <c r="P325" s="85">
        <v>0</v>
      </c>
      <c r="Q325" s="85">
        <v>0</v>
      </c>
      <c r="R325" s="85">
        <v>0</v>
      </c>
      <c r="S325" s="85">
        <v>0</v>
      </c>
      <c r="T325" s="85">
        <v>0</v>
      </c>
      <c r="U325" s="85">
        <v>0</v>
      </c>
      <c r="V325" s="85">
        <v>0</v>
      </c>
      <c r="W325" s="85">
        <v>1</v>
      </c>
      <c r="X325" s="85">
        <v>1</v>
      </c>
      <c r="Y325" s="85">
        <v>1</v>
      </c>
      <c r="Z325" s="85">
        <v>1</v>
      </c>
      <c r="AA325" s="85">
        <v>1</v>
      </c>
      <c r="AB325" s="85">
        <v>1</v>
      </c>
      <c r="AC325" s="85">
        <v>1</v>
      </c>
      <c r="AD325" s="85">
        <v>1</v>
      </c>
      <c r="AE325" s="85">
        <v>1</v>
      </c>
      <c r="AF325" s="85">
        <v>1</v>
      </c>
      <c r="AG325" s="85">
        <v>1</v>
      </c>
      <c r="AH325" s="85">
        <v>1</v>
      </c>
      <c r="AI325" s="85">
        <v>1</v>
      </c>
      <c r="AJ325" s="85">
        <v>1</v>
      </c>
      <c r="AK325" s="85">
        <v>1</v>
      </c>
      <c r="AL325" s="85">
        <v>1</v>
      </c>
      <c r="AM325" s="85">
        <v>1</v>
      </c>
      <c r="AN325" s="85">
        <v>1</v>
      </c>
      <c r="AO325" s="85">
        <v>1</v>
      </c>
      <c r="AP325" s="85">
        <v>1</v>
      </c>
      <c r="AQ325" s="85">
        <v>1</v>
      </c>
      <c r="AR325" s="85">
        <v>1</v>
      </c>
      <c r="AS325" s="85">
        <v>1</v>
      </c>
      <c r="AT325" s="85">
        <v>1</v>
      </c>
      <c r="AU325" s="85">
        <v>1</v>
      </c>
      <c r="AV325" s="85">
        <v>1</v>
      </c>
      <c r="AW325" s="85">
        <v>1</v>
      </c>
      <c r="AX325" s="85">
        <v>1</v>
      </c>
      <c r="AY325" s="85">
        <v>1</v>
      </c>
      <c r="AZ325" s="85">
        <v>1</v>
      </c>
      <c r="BA325" s="85">
        <v>1</v>
      </c>
      <c r="BB325" s="85">
        <v>1</v>
      </c>
      <c r="BC325" s="85">
        <v>1</v>
      </c>
      <c r="BD325" s="85">
        <v>1</v>
      </c>
      <c r="BE325" s="85">
        <v>1</v>
      </c>
      <c r="BF325" s="85">
        <v>1</v>
      </c>
      <c r="BG325" s="85">
        <v>1</v>
      </c>
      <c r="BH325" s="85">
        <v>1</v>
      </c>
      <c r="BI325" s="85">
        <v>1</v>
      </c>
      <c r="BJ325" s="85">
        <v>1</v>
      </c>
      <c r="BK325" s="85">
        <v>1</v>
      </c>
      <c r="BL325" s="85">
        <v>1</v>
      </c>
      <c r="BM325" s="85">
        <v>1</v>
      </c>
      <c r="BN325" s="85">
        <v>1</v>
      </c>
      <c r="BO325" s="85">
        <v>1</v>
      </c>
      <c r="BP325" s="85">
        <v>1</v>
      </c>
      <c r="BQ325" s="85">
        <v>1</v>
      </c>
      <c r="BR325" s="85">
        <v>1</v>
      </c>
      <c r="BS325" s="85">
        <v>1</v>
      </c>
      <c r="BT325" s="85">
        <v>1</v>
      </c>
      <c r="BU325" s="85">
        <v>1</v>
      </c>
      <c r="BV325" s="85">
        <v>1</v>
      </c>
      <c r="BW325" s="85">
        <v>1</v>
      </c>
      <c r="BX325" s="85">
        <v>1</v>
      </c>
      <c r="BY325" s="85">
        <v>1</v>
      </c>
      <c r="BZ325" s="85">
        <v>1</v>
      </c>
    </row>
    <row r="326" spans="1:78">
      <c r="A326" s="81" t="s">
        <v>555</v>
      </c>
      <c r="J326" s="66" t="s">
        <v>816</v>
      </c>
      <c r="K326" t="s">
        <v>756</v>
      </c>
      <c r="L326" s="85" t="s">
        <v>2</v>
      </c>
      <c r="M326" s="85" t="s">
        <v>38</v>
      </c>
      <c r="N326" s="85" t="s">
        <v>35</v>
      </c>
      <c r="O326" s="85" t="s">
        <v>2608</v>
      </c>
      <c r="P326" s="85">
        <v>0</v>
      </c>
      <c r="Q326" s="85">
        <v>0</v>
      </c>
      <c r="R326" s="85">
        <v>0</v>
      </c>
      <c r="S326" s="85">
        <v>0</v>
      </c>
      <c r="T326" s="85">
        <v>0</v>
      </c>
      <c r="U326" s="85">
        <v>0</v>
      </c>
      <c r="V326" s="85">
        <v>0</v>
      </c>
      <c r="W326" s="85">
        <v>1</v>
      </c>
      <c r="X326" s="85">
        <v>1</v>
      </c>
      <c r="Y326" s="85">
        <v>1</v>
      </c>
      <c r="Z326" s="85">
        <v>1</v>
      </c>
      <c r="AA326" s="85">
        <v>1</v>
      </c>
      <c r="AB326" s="85">
        <v>1</v>
      </c>
      <c r="AC326" s="85">
        <v>1</v>
      </c>
      <c r="AD326" s="85">
        <v>1</v>
      </c>
      <c r="AE326" s="85">
        <v>1</v>
      </c>
      <c r="AF326" s="85">
        <v>1</v>
      </c>
      <c r="AG326" s="85">
        <v>1</v>
      </c>
      <c r="AH326" s="85">
        <v>1</v>
      </c>
      <c r="AI326" s="85">
        <v>1</v>
      </c>
      <c r="AJ326" s="85">
        <v>1</v>
      </c>
      <c r="AK326" s="85">
        <v>1</v>
      </c>
      <c r="AL326" s="85">
        <v>1</v>
      </c>
      <c r="AM326" s="85">
        <v>1</v>
      </c>
      <c r="AN326" s="85">
        <v>1</v>
      </c>
      <c r="AO326" s="85">
        <v>1</v>
      </c>
      <c r="AP326" s="85">
        <v>1</v>
      </c>
      <c r="AQ326" s="85">
        <v>1</v>
      </c>
      <c r="AR326" s="85">
        <v>1</v>
      </c>
      <c r="AS326" s="85">
        <v>1</v>
      </c>
      <c r="AT326" s="85">
        <v>1</v>
      </c>
      <c r="AU326" s="85">
        <v>1</v>
      </c>
      <c r="AV326" s="85">
        <v>1</v>
      </c>
      <c r="AW326" s="85">
        <v>1</v>
      </c>
      <c r="AX326" s="85">
        <v>1</v>
      </c>
      <c r="AY326" s="85">
        <v>1</v>
      </c>
      <c r="AZ326" s="85">
        <v>1</v>
      </c>
      <c r="BA326" s="85">
        <v>1</v>
      </c>
      <c r="BB326" s="85">
        <v>1</v>
      </c>
      <c r="BC326" s="85">
        <v>1</v>
      </c>
      <c r="BD326" s="85">
        <v>1</v>
      </c>
      <c r="BE326" s="85">
        <v>1</v>
      </c>
      <c r="BF326" s="85">
        <v>1</v>
      </c>
      <c r="BG326" s="85">
        <v>1</v>
      </c>
      <c r="BH326" s="85">
        <v>1</v>
      </c>
      <c r="BI326" s="85">
        <v>1</v>
      </c>
      <c r="BJ326" s="85">
        <v>1</v>
      </c>
      <c r="BK326" s="85">
        <v>1</v>
      </c>
      <c r="BL326" s="85">
        <v>1</v>
      </c>
      <c r="BM326" s="85">
        <v>1</v>
      </c>
      <c r="BN326" s="85">
        <v>1</v>
      </c>
      <c r="BO326" s="85">
        <v>1</v>
      </c>
      <c r="BP326" s="85">
        <v>1</v>
      </c>
      <c r="BQ326" s="85">
        <v>1</v>
      </c>
      <c r="BR326" s="85">
        <v>1</v>
      </c>
      <c r="BS326" s="85">
        <v>1</v>
      </c>
      <c r="BT326" s="85">
        <v>1</v>
      </c>
      <c r="BU326" s="85">
        <v>1</v>
      </c>
      <c r="BV326" s="85">
        <v>1</v>
      </c>
      <c r="BW326" s="85">
        <v>1</v>
      </c>
      <c r="BX326" s="85">
        <v>1</v>
      </c>
      <c r="BY326" s="85">
        <v>1</v>
      </c>
      <c r="BZ326" s="85">
        <v>1</v>
      </c>
    </row>
    <row r="327" spans="1:78">
      <c r="A327" s="81" t="s">
        <v>555</v>
      </c>
      <c r="J327" s="66" t="s">
        <v>819</v>
      </c>
      <c r="K327" t="s">
        <v>759</v>
      </c>
      <c r="L327" s="85" t="s">
        <v>2</v>
      </c>
      <c r="M327" s="85" t="s">
        <v>38</v>
      </c>
      <c r="N327" s="85" t="s">
        <v>35</v>
      </c>
      <c r="O327" s="85" t="s">
        <v>2608</v>
      </c>
      <c r="P327" s="85">
        <v>0</v>
      </c>
      <c r="Q327" s="85">
        <v>0</v>
      </c>
      <c r="R327" s="85">
        <v>0</v>
      </c>
      <c r="S327" s="85">
        <v>0</v>
      </c>
      <c r="T327" s="85">
        <v>0</v>
      </c>
      <c r="U327" s="85">
        <v>0</v>
      </c>
      <c r="V327" s="85">
        <v>0</v>
      </c>
      <c r="W327" s="85">
        <v>1</v>
      </c>
      <c r="X327" s="85">
        <v>1</v>
      </c>
      <c r="Y327" s="85">
        <v>1</v>
      </c>
      <c r="Z327" s="85">
        <v>1</v>
      </c>
      <c r="AA327" s="85">
        <v>1</v>
      </c>
      <c r="AB327" s="85">
        <v>1</v>
      </c>
      <c r="AC327" s="85">
        <v>1</v>
      </c>
      <c r="AD327" s="85">
        <v>1</v>
      </c>
      <c r="AE327" s="85">
        <v>1</v>
      </c>
      <c r="AF327" s="85">
        <v>1</v>
      </c>
      <c r="AG327" s="85">
        <v>1</v>
      </c>
      <c r="AH327" s="85">
        <v>1</v>
      </c>
      <c r="AI327" s="85">
        <v>1</v>
      </c>
      <c r="AJ327" s="85">
        <v>1</v>
      </c>
      <c r="AK327" s="85">
        <v>1</v>
      </c>
      <c r="AL327" s="85">
        <v>1</v>
      </c>
      <c r="AM327" s="85">
        <v>1</v>
      </c>
      <c r="AN327" s="85">
        <v>1</v>
      </c>
      <c r="AO327" s="85">
        <v>1</v>
      </c>
      <c r="AP327" s="85">
        <v>1</v>
      </c>
      <c r="AQ327" s="85">
        <v>1</v>
      </c>
      <c r="AR327" s="85">
        <v>1</v>
      </c>
      <c r="AS327" s="85">
        <v>1</v>
      </c>
      <c r="AT327" s="85">
        <v>1</v>
      </c>
      <c r="AU327" s="85">
        <v>1</v>
      </c>
      <c r="AV327" s="85">
        <v>1</v>
      </c>
      <c r="AW327" s="85">
        <v>1</v>
      </c>
      <c r="AX327" s="85">
        <v>1</v>
      </c>
      <c r="AY327" s="85">
        <v>1</v>
      </c>
      <c r="AZ327" s="85">
        <v>1</v>
      </c>
      <c r="BA327" s="85">
        <v>1</v>
      </c>
      <c r="BB327" s="85">
        <v>1</v>
      </c>
      <c r="BC327" s="85">
        <v>1</v>
      </c>
      <c r="BD327" s="85">
        <v>1</v>
      </c>
      <c r="BE327" s="85">
        <v>1</v>
      </c>
      <c r="BF327" s="85">
        <v>1</v>
      </c>
      <c r="BG327" s="85">
        <v>1</v>
      </c>
      <c r="BH327" s="85">
        <v>1</v>
      </c>
      <c r="BI327" s="85">
        <v>1</v>
      </c>
      <c r="BJ327" s="85">
        <v>1</v>
      </c>
      <c r="BK327" s="85">
        <v>1</v>
      </c>
      <c r="BL327" s="85">
        <v>1</v>
      </c>
      <c r="BM327" s="85">
        <v>1</v>
      </c>
      <c r="BN327" s="85">
        <v>1</v>
      </c>
      <c r="BO327" s="85">
        <v>1</v>
      </c>
      <c r="BP327" s="85">
        <v>1</v>
      </c>
      <c r="BQ327" s="85">
        <v>1</v>
      </c>
      <c r="BR327" s="85">
        <v>1</v>
      </c>
      <c r="BS327" s="85">
        <v>1</v>
      </c>
      <c r="BT327" s="85">
        <v>1</v>
      </c>
      <c r="BU327" s="85">
        <v>1</v>
      </c>
      <c r="BV327" s="85">
        <v>1</v>
      </c>
      <c r="BW327" s="85">
        <v>1</v>
      </c>
      <c r="BX327" s="85">
        <v>1</v>
      </c>
      <c r="BY327" s="85">
        <v>1</v>
      </c>
      <c r="BZ327" s="85">
        <v>1</v>
      </c>
    </row>
    <row r="328" spans="1:78">
      <c r="A328" s="81" t="s">
        <v>555</v>
      </c>
      <c r="J328" s="66" t="s">
        <v>822</v>
      </c>
      <c r="K328" t="s">
        <v>762</v>
      </c>
      <c r="L328" s="85" t="s">
        <v>2</v>
      </c>
      <c r="M328" s="85" t="s">
        <v>38</v>
      </c>
      <c r="N328" s="85" t="s">
        <v>35</v>
      </c>
      <c r="O328" s="85" t="s">
        <v>2608</v>
      </c>
      <c r="P328" s="85">
        <v>0</v>
      </c>
      <c r="Q328" s="85">
        <v>0</v>
      </c>
      <c r="R328" s="85">
        <v>0</v>
      </c>
      <c r="S328" s="85">
        <v>0</v>
      </c>
      <c r="T328" s="85">
        <v>0</v>
      </c>
      <c r="U328" s="85">
        <v>0</v>
      </c>
      <c r="V328" s="85">
        <v>0</v>
      </c>
      <c r="W328" s="85">
        <v>0</v>
      </c>
      <c r="X328" s="85">
        <v>0</v>
      </c>
      <c r="Y328" s="85">
        <v>0</v>
      </c>
      <c r="Z328" s="85">
        <v>1</v>
      </c>
      <c r="AA328" s="85">
        <v>1</v>
      </c>
      <c r="AB328" s="85">
        <v>1</v>
      </c>
      <c r="AC328" s="85">
        <v>1</v>
      </c>
      <c r="AD328" s="85">
        <v>1</v>
      </c>
      <c r="AE328" s="85">
        <v>1</v>
      </c>
      <c r="AF328" s="85">
        <v>1</v>
      </c>
      <c r="AG328" s="85">
        <v>1</v>
      </c>
      <c r="AH328" s="85">
        <v>1</v>
      </c>
      <c r="AI328" s="85">
        <v>1</v>
      </c>
      <c r="AJ328" s="85">
        <v>1</v>
      </c>
      <c r="AK328" s="85">
        <v>1</v>
      </c>
      <c r="AL328" s="85">
        <v>1</v>
      </c>
      <c r="AM328" s="85">
        <v>1</v>
      </c>
      <c r="AN328" s="85">
        <v>1</v>
      </c>
      <c r="AO328" s="85">
        <v>1</v>
      </c>
      <c r="AP328" s="85">
        <v>1</v>
      </c>
      <c r="AQ328" s="85">
        <v>1</v>
      </c>
      <c r="AR328" s="85">
        <v>1</v>
      </c>
      <c r="AS328" s="85">
        <v>1</v>
      </c>
      <c r="AT328" s="85">
        <v>1</v>
      </c>
      <c r="AU328" s="85">
        <v>1</v>
      </c>
      <c r="AV328" s="85">
        <v>1</v>
      </c>
      <c r="AW328" s="85">
        <v>1</v>
      </c>
      <c r="AX328" s="85">
        <v>1</v>
      </c>
      <c r="AY328" s="85">
        <v>1</v>
      </c>
      <c r="AZ328" s="85">
        <v>1</v>
      </c>
      <c r="BA328" s="85">
        <v>1</v>
      </c>
      <c r="BB328" s="85">
        <v>1</v>
      </c>
      <c r="BC328" s="85">
        <v>1</v>
      </c>
      <c r="BD328" s="85">
        <v>1</v>
      </c>
      <c r="BE328" s="85">
        <v>1</v>
      </c>
      <c r="BF328" s="85">
        <v>1</v>
      </c>
      <c r="BG328" s="85">
        <v>1</v>
      </c>
      <c r="BH328" s="85">
        <v>1</v>
      </c>
      <c r="BI328" s="85">
        <v>1</v>
      </c>
      <c r="BJ328" s="85">
        <v>1</v>
      </c>
      <c r="BK328" s="85">
        <v>1</v>
      </c>
      <c r="BL328" s="85">
        <v>1</v>
      </c>
      <c r="BM328" s="85">
        <v>1</v>
      </c>
      <c r="BN328" s="85">
        <v>1</v>
      </c>
      <c r="BO328" s="85">
        <v>1</v>
      </c>
      <c r="BP328" s="85">
        <v>1</v>
      </c>
      <c r="BQ328" s="85">
        <v>1</v>
      </c>
      <c r="BR328" s="85">
        <v>1</v>
      </c>
      <c r="BS328" s="85">
        <v>1</v>
      </c>
      <c r="BT328" s="85">
        <v>1</v>
      </c>
      <c r="BU328" s="85">
        <v>1</v>
      </c>
      <c r="BV328" s="85">
        <v>1</v>
      </c>
      <c r="BW328" s="85">
        <v>1</v>
      </c>
      <c r="BX328" s="85">
        <v>1</v>
      </c>
      <c r="BY328" s="85">
        <v>1</v>
      </c>
      <c r="BZ328" s="85">
        <v>1</v>
      </c>
    </row>
    <row r="329" spans="1:78">
      <c r="A329" s="81" t="s">
        <v>555</v>
      </c>
      <c r="J329" s="66" t="s">
        <v>825</v>
      </c>
      <c r="K329" t="s">
        <v>765</v>
      </c>
      <c r="L329" s="85" t="s">
        <v>2</v>
      </c>
      <c r="M329" s="85" t="s">
        <v>38</v>
      </c>
      <c r="N329" s="85" t="s">
        <v>35</v>
      </c>
      <c r="O329" s="85" t="s">
        <v>2608</v>
      </c>
      <c r="P329" s="85">
        <v>0</v>
      </c>
      <c r="Q329" s="85">
        <v>0</v>
      </c>
      <c r="R329" s="85">
        <v>0</v>
      </c>
      <c r="S329" s="85">
        <v>0</v>
      </c>
      <c r="T329" s="85">
        <v>0</v>
      </c>
      <c r="U329" s="85">
        <v>0</v>
      </c>
      <c r="V329" s="85">
        <v>0</v>
      </c>
      <c r="W329" s="85">
        <v>0</v>
      </c>
      <c r="X329" s="85">
        <v>0</v>
      </c>
      <c r="Y329" s="85">
        <v>0</v>
      </c>
      <c r="Z329" s="85">
        <v>1</v>
      </c>
      <c r="AA329" s="85">
        <v>1</v>
      </c>
      <c r="AB329" s="85">
        <v>1</v>
      </c>
      <c r="AC329" s="85">
        <v>1</v>
      </c>
      <c r="AD329" s="85">
        <v>1</v>
      </c>
      <c r="AE329" s="85">
        <v>1</v>
      </c>
      <c r="AF329" s="85">
        <v>1</v>
      </c>
      <c r="AG329" s="85">
        <v>1</v>
      </c>
      <c r="AH329" s="85">
        <v>1</v>
      </c>
      <c r="AI329" s="85">
        <v>1</v>
      </c>
      <c r="AJ329" s="85">
        <v>1</v>
      </c>
      <c r="AK329" s="85">
        <v>1</v>
      </c>
      <c r="AL329" s="85">
        <v>1</v>
      </c>
      <c r="AM329" s="85">
        <v>1</v>
      </c>
      <c r="AN329" s="85">
        <v>1</v>
      </c>
      <c r="AO329" s="85">
        <v>1</v>
      </c>
      <c r="AP329" s="85">
        <v>1</v>
      </c>
      <c r="AQ329" s="85">
        <v>1</v>
      </c>
      <c r="AR329" s="85">
        <v>1</v>
      </c>
      <c r="AS329" s="85">
        <v>1</v>
      </c>
      <c r="AT329" s="85">
        <v>1</v>
      </c>
      <c r="AU329" s="85">
        <v>1</v>
      </c>
      <c r="AV329" s="85">
        <v>1</v>
      </c>
      <c r="AW329" s="85">
        <v>1</v>
      </c>
      <c r="AX329" s="85">
        <v>1</v>
      </c>
      <c r="AY329" s="85">
        <v>1</v>
      </c>
      <c r="AZ329" s="85">
        <v>1</v>
      </c>
      <c r="BA329" s="85">
        <v>1</v>
      </c>
      <c r="BB329" s="85">
        <v>1</v>
      </c>
      <c r="BC329" s="85">
        <v>1</v>
      </c>
      <c r="BD329" s="85">
        <v>1</v>
      </c>
      <c r="BE329" s="85">
        <v>1</v>
      </c>
      <c r="BF329" s="85">
        <v>1</v>
      </c>
      <c r="BG329" s="85">
        <v>1</v>
      </c>
      <c r="BH329" s="85">
        <v>1</v>
      </c>
      <c r="BI329" s="85">
        <v>1</v>
      </c>
      <c r="BJ329" s="85">
        <v>1</v>
      </c>
      <c r="BK329" s="85">
        <v>1</v>
      </c>
      <c r="BL329" s="85">
        <v>1</v>
      </c>
      <c r="BM329" s="85">
        <v>1</v>
      </c>
      <c r="BN329" s="85">
        <v>1</v>
      </c>
      <c r="BO329" s="85">
        <v>1</v>
      </c>
      <c r="BP329" s="85">
        <v>1</v>
      </c>
      <c r="BQ329" s="85">
        <v>1</v>
      </c>
      <c r="BR329" s="85">
        <v>1</v>
      </c>
      <c r="BS329" s="85">
        <v>1</v>
      </c>
      <c r="BT329" s="85">
        <v>1</v>
      </c>
      <c r="BU329" s="85">
        <v>1</v>
      </c>
      <c r="BV329" s="85">
        <v>1</v>
      </c>
      <c r="BW329" s="85">
        <v>1</v>
      </c>
      <c r="BX329" s="85">
        <v>1</v>
      </c>
      <c r="BY329" s="85">
        <v>1</v>
      </c>
      <c r="BZ329" s="85">
        <v>1</v>
      </c>
    </row>
    <row r="330" spans="1:78">
      <c r="A330" s="81" t="s">
        <v>555</v>
      </c>
      <c r="J330" s="66" t="s">
        <v>828</v>
      </c>
      <c r="K330" t="s">
        <v>768</v>
      </c>
      <c r="L330" s="85" t="s">
        <v>2</v>
      </c>
      <c r="M330" s="85" t="s">
        <v>38</v>
      </c>
      <c r="N330" s="85" t="s">
        <v>35</v>
      </c>
      <c r="O330" s="85" t="s">
        <v>2608</v>
      </c>
      <c r="P330" s="85">
        <v>0</v>
      </c>
      <c r="Q330" s="85">
        <v>0</v>
      </c>
      <c r="R330" s="85">
        <v>0</v>
      </c>
      <c r="S330" s="85">
        <v>0</v>
      </c>
      <c r="T330" s="85">
        <v>0</v>
      </c>
      <c r="U330" s="85">
        <v>0</v>
      </c>
      <c r="V330" s="85">
        <v>0</v>
      </c>
      <c r="W330" s="85">
        <v>0</v>
      </c>
      <c r="X330" s="85">
        <v>0</v>
      </c>
      <c r="Y330" s="85">
        <v>0</v>
      </c>
      <c r="Z330" s="85">
        <v>1</v>
      </c>
      <c r="AA330" s="85">
        <v>1</v>
      </c>
      <c r="AB330" s="85">
        <v>1</v>
      </c>
      <c r="AC330" s="85">
        <v>1</v>
      </c>
      <c r="AD330" s="85">
        <v>1</v>
      </c>
      <c r="AE330" s="85">
        <v>1</v>
      </c>
      <c r="AF330" s="85">
        <v>1</v>
      </c>
      <c r="AG330" s="85">
        <v>1</v>
      </c>
      <c r="AH330" s="85">
        <v>1</v>
      </c>
      <c r="AI330" s="85">
        <v>1</v>
      </c>
      <c r="AJ330" s="85">
        <v>1</v>
      </c>
      <c r="AK330" s="85">
        <v>1</v>
      </c>
      <c r="AL330" s="85">
        <v>1</v>
      </c>
      <c r="AM330" s="85">
        <v>1</v>
      </c>
      <c r="AN330" s="85">
        <v>1</v>
      </c>
      <c r="AO330" s="85">
        <v>1</v>
      </c>
      <c r="AP330" s="85">
        <v>1</v>
      </c>
      <c r="AQ330" s="85">
        <v>1</v>
      </c>
      <c r="AR330" s="85">
        <v>1</v>
      </c>
      <c r="AS330" s="85">
        <v>1</v>
      </c>
      <c r="AT330" s="85">
        <v>1</v>
      </c>
      <c r="AU330" s="85">
        <v>1</v>
      </c>
      <c r="AV330" s="85">
        <v>1</v>
      </c>
      <c r="AW330" s="85">
        <v>1</v>
      </c>
      <c r="AX330" s="85">
        <v>1</v>
      </c>
      <c r="AY330" s="85">
        <v>1</v>
      </c>
      <c r="AZ330" s="85">
        <v>1</v>
      </c>
      <c r="BA330" s="85">
        <v>1</v>
      </c>
      <c r="BB330" s="85">
        <v>1</v>
      </c>
      <c r="BC330" s="85">
        <v>1</v>
      </c>
      <c r="BD330" s="85">
        <v>1</v>
      </c>
      <c r="BE330" s="85">
        <v>1</v>
      </c>
      <c r="BF330" s="85">
        <v>1</v>
      </c>
      <c r="BG330" s="85">
        <v>1</v>
      </c>
      <c r="BH330" s="85">
        <v>1</v>
      </c>
      <c r="BI330" s="85">
        <v>1</v>
      </c>
      <c r="BJ330" s="85">
        <v>1</v>
      </c>
      <c r="BK330" s="85">
        <v>1</v>
      </c>
      <c r="BL330" s="85">
        <v>1</v>
      </c>
      <c r="BM330" s="85">
        <v>1</v>
      </c>
      <c r="BN330" s="85">
        <v>1</v>
      </c>
      <c r="BO330" s="85">
        <v>1</v>
      </c>
      <c r="BP330" s="85">
        <v>1</v>
      </c>
      <c r="BQ330" s="85">
        <v>1</v>
      </c>
      <c r="BR330" s="85">
        <v>1</v>
      </c>
      <c r="BS330" s="85">
        <v>1</v>
      </c>
      <c r="BT330" s="85">
        <v>1</v>
      </c>
      <c r="BU330" s="85">
        <v>1</v>
      </c>
      <c r="BV330" s="85">
        <v>1</v>
      </c>
      <c r="BW330" s="85">
        <v>1</v>
      </c>
      <c r="BX330" s="85">
        <v>1</v>
      </c>
      <c r="BY330" s="85">
        <v>1</v>
      </c>
      <c r="BZ330" s="85">
        <v>1</v>
      </c>
    </row>
    <row r="331" spans="1:78">
      <c r="A331" s="81" t="s">
        <v>555</v>
      </c>
      <c r="J331" s="66" t="s">
        <v>831</v>
      </c>
      <c r="K331" t="s">
        <v>771</v>
      </c>
      <c r="L331" s="85" t="s">
        <v>2</v>
      </c>
      <c r="M331" s="85" t="s">
        <v>38</v>
      </c>
      <c r="N331" s="85" t="s">
        <v>35</v>
      </c>
      <c r="O331" s="85" t="s">
        <v>2608</v>
      </c>
      <c r="P331" s="85">
        <v>0</v>
      </c>
      <c r="Q331" s="85">
        <v>0</v>
      </c>
      <c r="R331" s="85">
        <v>0</v>
      </c>
      <c r="S331" s="85">
        <v>0</v>
      </c>
      <c r="T331" s="85">
        <v>0</v>
      </c>
      <c r="U331" s="85">
        <v>0</v>
      </c>
      <c r="V331" s="85">
        <v>0</v>
      </c>
      <c r="W331" s="85">
        <v>0</v>
      </c>
      <c r="X331" s="85">
        <v>0</v>
      </c>
      <c r="Y331" s="85">
        <v>0</v>
      </c>
      <c r="Z331" s="85">
        <v>1</v>
      </c>
      <c r="AA331" s="85">
        <v>1</v>
      </c>
      <c r="AB331" s="85">
        <v>1</v>
      </c>
      <c r="AC331" s="85">
        <v>1</v>
      </c>
      <c r="AD331" s="85">
        <v>1</v>
      </c>
      <c r="AE331" s="85">
        <v>1</v>
      </c>
      <c r="AF331" s="85">
        <v>1</v>
      </c>
      <c r="AG331" s="85">
        <v>1</v>
      </c>
      <c r="AH331" s="85">
        <v>1</v>
      </c>
      <c r="AI331" s="85">
        <v>1</v>
      </c>
      <c r="AJ331" s="85">
        <v>1</v>
      </c>
      <c r="AK331" s="85">
        <v>1</v>
      </c>
      <c r="AL331" s="85">
        <v>1</v>
      </c>
      <c r="AM331" s="85">
        <v>1</v>
      </c>
      <c r="AN331" s="85">
        <v>1</v>
      </c>
      <c r="AO331" s="85">
        <v>1</v>
      </c>
      <c r="AP331" s="85">
        <v>1</v>
      </c>
      <c r="AQ331" s="85">
        <v>1</v>
      </c>
      <c r="AR331" s="85">
        <v>1</v>
      </c>
      <c r="AS331" s="85">
        <v>1</v>
      </c>
      <c r="AT331" s="85">
        <v>1</v>
      </c>
      <c r="AU331" s="85">
        <v>1</v>
      </c>
      <c r="AV331" s="85">
        <v>1</v>
      </c>
      <c r="AW331" s="85">
        <v>1</v>
      </c>
      <c r="AX331" s="85">
        <v>1</v>
      </c>
      <c r="AY331" s="85">
        <v>1</v>
      </c>
      <c r="AZ331" s="85">
        <v>1</v>
      </c>
      <c r="BA331" s="85">
        <v>1</v>
      </c>
      <c r="BB331" s="85">
        <v>1</v>
      </c>
      <c r="BC331" s="85">
        <v>1</v>
      </c>
      <c r="BD331" s="85">
        <v>1</v>
      </c>
      <c r="BE331" s="85">
        <v>1</v>
      </c>
      <c r="BF331" s="85">
        <v>1</v>
      </c>
      <c r="BG331" s="85">
        <v>1</v>
      </c>
      <c r="BH331" s="85">
        <v>1</v>
      </c>
      <c r="BI331" s="85">
        <v>1</v>
      </c>
      <c r="BJ331" s="85">
        <v>1</v>
      </c>
      <c r="BK331" s="85">
        <v>1</v>
      </c>
      <c r="BL331" s="85">
        <v>1</v>
      </c>
      <c r="BM331" s="85">
        <v>1</v>
      </c>
      <c r="BN331" s="85">
        <v>1</v>
      </c>
      <c r="BO331" s="85">
        <v>1</v>
      </c>
      <c r="BP331" s="85">
        <v>1</v>
      </c>
      <c r="BQ331" s="85">
        <v>1</v>
      </c>
      <c r="BR331" s="85">
        <v>1</v>
      </c>
      <c r="BS331" s="85">
        <v>1</v>
      </c>
      <c r="BT331" s="85">
        <v>1</v>
      </c>
      <c r="BU331" s="85">
        <v>1</v>
      </c>
      <c r="BV331" s="85">
        <v>1</v>
      </c>
      <c r="BW331" s="85">
        <v>1</v>
      </c>
      <c r="BX331" s="85">
        <v>1</v>
      </c>
      <c r="BY331" s="85">
        <v>1</v>
      </c>
      <c r="BZ331" s="85">
        <v>1</v>
      </c>
    </row>
    <row r="332" spans="1:78">
      <c r="A332" s="81" t="s">
        <v>555</v>
      </c>
      <c r="J332" s="66" t="s">
        <v>834</v>
      </c>
      <c r="K332" t="s">
        <v>774</v>
      </c>
      <c r="L332" s="85" t="s">
        <v>2</v>
      </c>
      <c r="M332" s="85" t="s">
        <v>38</v>
      </c>
      <c r="N332" s="85" t="s">
        <v>35</v>
      </c>
      <c r="O332" s="85" t="s">
        <v>2608</v>
      </c>
      <c r="P332" s="85">
        <v>0</v>
      </c>
      <c r="Q332" s="85">
        <v>0</v>
      </c>
      <c r="R332" s="85">
        <v>0</v>
      </c>
      <c r="S332" s="85">
        <v>0</v>
      </c>
      <c r="T332" s="85">
        <v>0</v>
      </c>
      <c r="U332" s="85">
        <v>0</v>
      </c>
      <c r="V332" s="85">
        <v>0</v>
      </c>
      <c r="W332" s="85">
        <v>0</v>
      </c>
      <c r="X332" s="85">
        <v>0</v>
      </c>
      <c r="Y332" s="85">
        <v>0</v>
      </c>
      <c r="Z332" s="85">
        <v>1</v>
      </c>
      <c r="AA332" s="85">
        <v>1</v>
      </c>
      <c r="AB332" s="85">
        <v>1</v>
      </c>
      <c r="AC332" s="85">
        <v>1</v>
      </c>
      <c r="AD332" s="85">
        <v>1</v>
      </c>
      <c r="AE332" s="85">
        <v>1</v>
      </c>
      <c r="AF332" s="85">
        <v>1</v>
      </c>
      <c r="AG332" s="85">
        <v>1</v>
      </c>
      <c r="AH332" s="85">
        <v>1</v>
      </c>
      <c r="AI332" s="85">
        <v>1</v>
      </c>
      <c r="AJ332" s="85">
        <v>1</v>
      </c>
      <c r="AK332" s="85">
        <v>1</v>
      </c>
      <c r="AL332" s="85">
        <v>1</v>
      </c>
      <c r="AM332" s="85">
        <v>1</v>
      </c>
      <c r="AN332" s="85">
        <v>1</v>
      </c>
      <c r="AO332" s="85">
        <v>1</v>
      </c>
      <c r="AP332" s="85">
        <v>1</v>
      </c>
      <c r="AQ332" s="85">
        <v>1</v>
      </c>
      <c r="AR332" s="85">
        <v>1</v>
      </c>
      <c r="AS332" s="85">
        <v>1</v>
      </c>
      <c r="AT332" s="85">
        <v>1</v>
      </c>
      <c r="AU332" s="85">
        <v>1</v>
      </c>
      <c r="AV332" s="85">
        <v>1</v>
      </c>
      <c r="AW332" s="85">
        <v>1</v>
      </c>
      <c r="AX332" s="85">
        <v>1</v>
      </c>
      <c r="AY332" s="85">
        <v>1</v>
      </c>
      <c r="AZ332" s="85">
        <v>1</v>
      </c>
      <c r="BA332" s="85">
        <v>1</v>
      </c>
      <c r="BB332" s="85">
        <v>1</v>
      </c>
      <c r="BC332" s="85">
        <v>1</v>
      </c>
      <c r="BD332" s="85">
        <v>1</v>
      </c>
      <c r="BE332" s="85">
        <v>1</v>
      </c>
      <c r="BF332" s="85">
        <v>1</v>
      </c>
      <c r="BG332" s="85">
        <v>1</v>
      </c>
      <c r="BH332" s="85">
        <v>1</v>
      </c>
      <c r="BI332" s="85">
        <v>1</v>
      </c>
      <c r="BJ332" s="85">
        <v>1</v>
      </c>
      <c r="BK332" s="85">
        <v>1</v>
      </c>
      <c r="BL332" s="85">
        <v>1</v>
      </c>
      <c r="BM332" s="85">
        <v>1</v>
      </c>
      <c r="BN332" s="85">
        <v>1</v>
      </c>
      <c r="BO332" s="85">
        <v>1</v>
      </c>
      <c r="BP332" s="85">
        <v>1</v>
      </c>
      <c r="BQ332" s="85">
        <v>1</v>
      </c>
      <c r="BR332" s="85">
        <v>1</v>
      </c>
      <c r="BS332" s="85">
        <v>1</v>
      </c>
      <c r="BT332" s="85">
        <v>1</v>
      </c>
      <c r="BU332" s="85">
        <v>1</v>
      </c>
      <c r="BV332" s="85">
        <v>1</v>
      </c>
      <c r="BW332" s="85">
        <v>1</v>
      </c>
      <c r="BX332" s="85">
        <v>1</v>
      </c>
      <c r="BY332" s="85">
        <v>1</v>
      </c>
      <c r="BZ332" s="85">
        <v>1</v>
      </c>
    </row>
    <row r="333" spans="1:78">
      <c r="A333" s="81" t="s">
        <v>555</v>
      </c>
      <c r="J333" s="66" t="s">
        <v>837</v>
      </c>
      <c r="K333" t="s">
        <v>777</v>
      </c>
      <c r="L333" s="85" t="s">
        <v>2</v>
      </c>
      <c r="M333" s="85" t="s">
        <v>38</v>
      </c>
      <c r="N333" s="85" t="s">
        <v>35</v>
      </c>
      <c r="O333" s="85" t="s">
        <v>2608</v>
      </c>
      <c r="P333" s="85">
        <v>0</v>
      </c>
      <c r="Q333" s="85">
        <v>0</v>
      </c>
      <c r="R333" s="85">
        <v>0</v>
      </c>
      <c r="S333" s="85">
        <v>0</v>
      </c>
      <c r="T333" s="85">
        <v>0</v>
      </c>
      <c r="U333" s="85">
        <v>0</v>
      </c>
      <c r="V333" s="85">
        <v>0</v>
      </c>
      <c r="W333" s="85">
        <v>0</v>
      </c>
      <c r="X333" s="85">
        <v>0</v>
      </c>
      <c r="Y333" s="85">
        <v>0</v>
      </c>
      <c r="Z333" s="85">
        <v>1</v>
      </c>
      <c r="AA333" s="85">
        <v>1</v>
      </c>
      <c r="AB333" s="85">
        <v>1</v>
      </c>
      <c r="AC333" s="85">
        <v>1</v>
      </c>
      <c r="AD333" s="85">
        <v>1</v>
      </c>
      <c r="AE333" s="85">
        <v>1</v>
      </c>
      <c r="AF333" s="85">
        <v>1</v>
      </c>
      <c r="AG333" s="85">
        <v>1</v>
      </c>
      <c r="AH333" s="85">
        <v>1</v>
      </c>
      <c r="AI333" s="85">
        <v>1</v>
      </c>
      <c r="AJ333" s="85">
        <v>1</v>
      </c>
      <c r="AK333" s="85">
        <v>1</v>
      </c>
      <c r="AL333" s="85">
        <v>1</v>
      </c>
      <c r="AM333" s="85">
        <v>1</v>
      </c>
      <c r="AN333" s="85">
        <v>1</v>
      </c>
      <c r="AO333" s="85">
        <v>1</v>
      </c>
      <c r="AP333" s="85">
        <v>1</v>
      </c>
      <c r="AQ333" s="85">
        <v>1</v>
      </c>
      <c r="AR333" s="85">
        <v>1</v>
      </c>
      <c r="AS333" s="85">
        <v>1</v>
      </c>
      <c r="AT333" s="85">
        <v>1</v>
      </c>
      <c r="AU333" s="85">
        <v>1</v>
      </c>
      <c r="AV333" s="85">
        <v>1</v>
      </c>
      <c r="AW333" s="85">
        <v>1</v>
      </c>
      <c r="AX333" s="85">
        <v>1</v>
      </c>
      <c r="AY333" s="85">
        <v>1</v>
      </c>
      <c r="AZ333" s="85">
        <v>1</v>
      </c>
      <c r="BA333" s="85">
        <v>1</v>
      </c>
      <c r="BB333" s="85">
        <v>1</v>
      </c>
      <c r="BC333" s="85">
        <v>1</v>
      </c>
      <c r="BD333" s="85">
        <v>1</v>
      </c>
      <c r="BE333" s="85">
        <v>1</v>
      </c>
      <c r="BF333" s="85">
        <v>1</v>
      </c>
      <c r="BG333" s="85">
        <v>1</v>
      </c>
      <c r="BH333" s="85">
        <v>1</v>
      </c>
      <c r="BI333" s="85">
        <v>1</v>
      </c>
      <c r="BJ333" s="85">
        <v>1</v>
      </c>
      <c r="BK333" s="85">
        <v>1</v>
      </c>
      <c r="BL333" s="85">
        <v>1</v>
      </c>
      <c r="BM333" s="85">
        <v>1</v>
      </c>
      <c r="BN333" s="85">
        <v>1</v>
      </c>
      <c r="BO333" s="85">
        <v>1</v>
      </c>
      <c r="BP333" s="85">
        <v>1</v>
      </c>
      <c r="BQ333" s="85">
        <v>1</v>
      </c>
      <c r="BR333" s="85">
        <v>1</v>
      </c>
      <c r="BS333" s="85">
        <v>1</v>
      </c>
      <c r="BT333" s="85">
        <v>1</v>
      </c>
      <c r="BU333" s="85">
        <v>1</v>
      </c>
      <c r="BV333" s="85">
        <v>1</v>
      </c>
      <c r="BW333" s="85">
        <v>1</v>
      </c>
      <c r="BX333" s="85">
        <v>1</v>
      </c>
      <c r="BY333" s="85">
        <v>1</v>
      </c>
      <c r="BZ333" s="85">
        <v>1</v>
      </c>
    </row>
    <row r="334" spans="1:78">
      <c r="A334" s="81" t="s">
        <v>555</v>
      </c>
      <c r="J334" s="66" t="s">
        <v>840</v>
      </c>
      <c r="K334" t="s">
        <v>780</v>
      </c>
      <c r="L334" s="85" t="s">
        <v>2</v>
      </c>
      <c r="M334" s="85" t="s">
        <v>38</v>
      </c>
      <c r="N334" s="85" t="s">
        <v>35</v>
      </c>
      <c r="O334" s="85" t="s">
        <v>2608</v>
      </c>
      <c r="P334" s="85">
        <v>0</v>
      </c>
      <c r="Q334" s="85">
        <v>0</v>
      </c>
      <c r="R334" s="85">
        <v>0</v>
      </c>
      <c r="S334" s="85">
        <v>0</v>
      </c>
      <c r="T334" s="85">
        <v>0</v>
      </c>
      <c r="U334" s="85">
        <v>0</v>
      </c>
      <c r="V334" s="85">
        <v>0</v>
      </c>
      <c r="W334" s="85">
        <v>0</v>
      </c>
      <c r="X334" s="85">
        <v>0</v>
      </c>
      <c r="Y334" s="85">
        <v>0</v>
      </c>
      <c r="Z334" s="85">
        <v>1</v>
      </c>
      <c r="AA334" s="85">
        <v>1</v>
      </c>
      <c r="AB334" s="85">
        <v>1</v>
      </c>
      <c r="AC334" s="85">
        <v>1</v>
      </c>
      <c r="AD334" s="85">
        <v>1</v>
      </c>
      <c r="AE334" s="85">
        <v>1</v>
      </c>
      <c r="AF334" s="85">
        <v>1</v>
      </c>
      <c r="AG334" s="85">
        <v>1</v>
      </c>
      <c r="AH334" s="85">
        <v>1</v>
      </c>
      <c r="AI334" s="85">
        <v>1</v>
      </c>
      <c r="AJ334" s="85">
        <v>1</v>
      </c>
      <c r="AK334" s="85">
        <v>1</v>
      </c>
      <c r="AL334" s="85">
        <v>1</v>
      </c>
      <c r="AM334" s="85">
        <v>1</v>
      </c>
      <c r="AN334" s="85">
        <v>1</v>
      </c>
      <c r="AO334" s="85">
        <v>1</v>
      </c>
      <c r="AP334" s="85">
        <v>1</v>
      </c>
      <c r="AQ334" s="85">
        <v>1</v>
      </c>
      <c r="AR334" s="85">
        <v>1</v>
      </c>
      <c r="AS334" s="85">
        <v>1</v>
      </c>
      <c r="AT334" s="85">
        <v>1</v>
      </c>
      <c r="AU334" s="85">
        <v>1</v>
      </c>
      <c r="AV334" s="85">
        <v>1</v>
      </c>
      <c r="AW334" s="85">
        <v>1</v>
      </c>
      <c r="AX334" s="85">
        <v>1</v>
      </c>
      <c r="AY334" s="85">
        <v>1</v>
      </c>
      <c r="AZ334" s="85">
        <v>1</v>
      </c>
      <c r="BA334" s="85">
        <v>1</v>
      </c>
      <c r="BB334" s="85">
        <v>1</v>
      </c>
      <c r="BC334" s="85">
        <v>1</v>
      </c>
      <c r="BD334" s="85">
        <v>1</v>
      </c>
      <c r="BE334" s="85">
        <v>1</v>
      </c>
      <c r="BF334" s="85">
        <v>1</v>
      </c>
      <c r="BG334" s="85">
        <v>1</v>
      </c>
      <c r="BH334" s="85">
        <v>1</v>
      </c>
      <c r="BI334" s="85">
        <v>1</v>
      </c>
      <c r="BJ334" s="85">
        <v>1</v>
      </c>
      <c r="BK334" s="85">
        <v>1</v>
      </c>
      <c r="BL334" s="85">
        <v>1</v>
      </c>
      <c r="BM334" s="85">
        <v>1</v>
      </c>
      <c r="BN334" s="85">
        <v>1</v>
      </c>
      <c r="BO334" s="85">
        <v>1</v>
      </c>
      <c r="BP334" s="85">
        <v>1</v>
      </c>
      <c r="BQ334" s="85">
        <v>1</v>
      </c>
      <c r="BR334" s="85">
        <v>1</v>
      </c>
      <c r="BS334" s="85">
        <v>1</v>
      </c>
      <c r="BT334" s="85">
        <v>1</v>
      </c>
      <c r="BU334" s="85">
        <v>1</v>
      </c>
      <c r="BV334" s="85">
        <v>1</v>
      </c>
      <c r="BW334" s="85">
        <v>1</v>
      </c>
      <c r="BX334" s="85">
        <v>1</v>
      </c>
      <c r="BY334" s="85">
        <v>1</v>
      </c>
      <c r="BZ334" s="85">
        <v>1</v>
      </c>
    </row>
    <row r="335" spans="1:78">
      <c r="A335" s="81" t="s">
        <v>555</v>
      </c>
      <c r="J335" s="66" t="s">
        <v>843</v>
      </c>
      <c r="K335" t="s">
        <v>783</v>
      </c>
      <c r="L335" s="85" t="s">
        <v>2</v>
      </c>
      <c r="M335" s="85" t="s">
        <v>38</v>
      </c>
      <c r="N335" s="85" t="s">
        <v>35</v>
      </c>
      <c r="O335" s="85" t="s">
        <v>2608</v>
      </c>
      <c r="P335" s="85">
        <v>0</v>
      </c>
      <c r="Q335" s="85">
        <v>0</v>
      </c>
      <c r="R335" s="85">
        <v>0</v>
      </c>
      <c r="S335" s="85">
        <v>0</v>
      </c>
      <c r="T335" s="85">
        <v>0</v>
      </c>
      <c r="U335" s="85">
        <v>0</v>
      </c>
      <c r="V335" s="85">
        <v>0</v>
      </c>
      <c r="W335" s="85">
        <v>0</v>
      </c>
      <c r="X335" s="85">
        <v>0</v>
      </c>
      <c r="Y335" s="85">
        <v>0</v>
      </c>
      <c r="Z335" s="85">
        <v>1</v>
      </c>
      <c r="AA335" s="85">
        <v>1</v>
      </c>
      <c r="AB335" s="85">
        <v>1</v>
      </c>
      <c r="AC335" s="85">
        <v>1</v>
      </c>
      <c r="AD335" s="85">
        <v>1</v>
      </c>
      <c r="AE335" s="85">
        <v>1</v>
      </c>
      <c r="AF335" s="85">
        <v>1</v>
      </c>
      <c r="AG335" s="85">
        <v>1</v>
      </c>
      <c r="AH335" s="85">
        <v>1</v>
      </c>
      <c r="AI335" s="85">
        <v>1</v>
      </c>
      <c r="AJ335" s="85">
        <v>1</v>
      </c>
      <c r="AK335" s="85">
        <v>1</v>
      </c>
      <c r="AL335" s="85">
        <v>1</v>
      </c>
      <c r="AM335" s="85">
        <v>1</v>
      </c>
      <c r="AN335" s="85">
        <v>1</v>
      </c>
      <c r="AO335" s="85">
        <v>1</v>
      </c>
      <c r="AP335" s="85">
        <v>1</v>
      </c>
      <c r="AQ335" s="85">
        <v>1</v>
      </c>
      <c r="AR335" s="85">
        <v>1</v>
      </c>
      <c r="AS335" s="85">
        <v>1</v>
      </c>
      <c r="AT335" s="85">
        <v>1</v>
      </c>
      <c r="AU335" s="85">
        <v>1</v>
      </c>
      <c r="AV335" s="85">
        <v>1</v>
      </c>
      <c r="AW335" s="85">
        <v>1</v>
      </c>
      <c r="AX335" s="85">
        <v>1</v>
      </c>
      <c r="AY335" s="85">
        <v>1</v>
      </c>
      <c r="AZ335" s="85">
        <v>1</v>
      </c>
      <c r="BA335" s="85">
        <v>1</v>
      </c>
      <c r="BB335" s="85">
        <v>1</v>
      </c>
      <c r="BC335" s="85">
        <v>1</v>
      </c>
      <c r="BD335" s="85">
        <v>1</v>
      </c>
      <c r="BE335" s="85">
        <v>1</v>
      </c>
      <c r="BF335" s="85">
        <v>1</v>
      </c>
      <c r="BG335" s="85">
        <v>1</v>
      </c>
      <c r="BH335" s="85">
        <v>1</v>
      </c>
      <c r="BI335" s="85">
        <v>1</v>
      </c>
      <c r="BJ335" s="85">
        <v>1</v>
      </c>
      <c r="BK335" s="85">
        <v>1</v>
      </c>
      <c r="BL335" s="85">
        <v>1</v>
      </c>
      <c r="BM335" s="85">
        <v>1</v>
      </c>
      <c r="BN335" s="85">
        <v>1</v>
      </c>
      <c r="BO335" s="85">
        <v>1</v>
      </c>
      <c r="BP335" s="85">
        <v>1</v>
      </c>
      <c r="BQ335" s="85">
        <v>1</v>
      </c>
      <c r="BR335" s="85">
        <v>1</v>
      </c>
      <c r="BS335" s="85">
        <v>1</v>
      </c>
      <c r="BT335" s="85">
        <v>1</v>
      </c>
      <c r="BU335" s="85">
        <v>1</v>
      </c>
      <c r="BV335" s="85">
        <v>1</v>
      </c>
      <c r="BW335" s="85">
        <v>1</v>
      </c>
      <c r="BX335" s="85">
        <v>1</v>
      </c>
      <c r="BY335" s="85">
        <v>1</v>
      </c>
      <c r="BZ335" s="85">
        <v>1</v>
      </c>
    </row>
    <row r="336" spans="1:78">
      <c r="A336" s="81" t="s">
        <v>555</v>
      </c>
      <c r="J336" s="66" t="s">
        <v>846</v>
      </c>
      <c r="K336" t="s">
        <v>786</v>
      </c>
      <c r="L336" s="85" t="s">
        <v>2</v>
      </c>
      <c r="M336" s="85" t="s">
        <v>38</v>
      </c>
      <c r="N336" s="85" t="s">
        <v>35</v>
      </c>
      <c r="O336" s="85" t="s">
        <v>2608</v>
      </c>
      <c r="P336" s="85">
        <v>0</v>
      </c>
      <c r="Q336" s="85">
        <v>0</v>
      </c>
      <c r="R336" s="85">
        <v>0</v>
      </c>
      <c r="S336" s="85">
        <v>0</v>
      </c>
      <c r="T336" s="85">
        <v>0</v>
      </c>
      <c r="U336" s="85">
        <v>0</v>
      </c>
      <c r="V336" s="85">
        <v>0</v>
      </c>
      <c r="W336" s="85">
        <v>0</v>
      </c>
      <c r="X336" s="85">
        <v>0</v>
      </c>
      <c r="Y336" s="85">
        <v>0</v>
      </c>
      <c r="Z336" s="85">
        <v>1</v>
      </c>
      <c r="AA336" s="85">
        <v>1</v>
      </c>
      <c r="AB336" s="85">
        <v>1</v>
      </c>
      <c r="AC336" s="85">
        <v>1</v>
      </c>
      <c r="AD336" s="85">
        <v>1</v>
      </c>
      <c r="AE336" s="85">
        <v>1</v>
      </c>
      <c r="AF336" s="85">
        <v>1</v>
      </c>
      <c r="AG336" s="85">
        <v>1</v>
      </c>
      <c r="AH336" s="85">
        <v>1</v>
      </c>
      <c r="AI336" s="85">
        <v>1</v>
      </c>
      <c r="AJ336" s="85">
        <v>1</v>
      </c>
      <c r="AK336" s="85">
        <v>1</v>
      </c>
      <c r="AL336" s="85">
        <v>1</v>
      </c>
      <c r="AM336" s="85">
        <v>1</v>
      </c>
      <c r="AN336" s="85">
        <v>1</v>
      </c>
      <c r="AO336" s="85">
        <v>1</v>
      </c>
      <c r="AP336" s="85">
        <v>1</v>
      </c>
      <c r="AQ336" s="85">
        <v>1</v>
      </c>
      <c r="AR336" s="85">
        <v>1</v>
      </c>
      <c r="AS336" s="85">
        <v>1</v>
      </c>
      <c r="AT336" s="85">
        <v>1</v>
      </c>
      <c r="AU336" s="85">
        <v>1</v>
      </c>
      <c r="AV336" s="85">
        <v>1</v>
      </c>
      <c r="AW336" s="85">
        <v>1</v>
      </c>
      <c r="AX336" s="85">
        <v>1</v>
      </c>
      <c r="AY336" s="85">
        <v>1</v>
      </c>
      <c r="AZ336" s="85">
        <v>1</v>
      </c>
      <c r="BA336" s="85">
        <v>1</v>
      </c>
      <c r="BB336" s="85">
        <v>1</v>
      </c>
      <c r="BC336" s="85">
        <v>1</v>
      </c>
      <c r="BD336" s="85">
        <v>1</v>
      </c>
      <c r="BE336" s="85">
        <v>1</v>
      </c>
      <c r="BF336" s="85">
        <v>1</v>
      </c>
      <c r="BG336" s="85">
        <v>1</v>
      </c>
      <c r="BH336" s="85">
        <v>1</v>
      </c>
      <c r="BI336" s="85">
        <v>1</v>
      </c>
      <c r="BJ336" s="85">
        <v>1</v>
      </c>
      <c r="BK336" s="85">
        <v>1</v>
      </c>
      <c r="BL336" s="85">
        <v>1</v>
      </c>
      <c r="BM336" s="85">
        <v>1</v>
      </c>
      <c r="BN336" s="85">
        <v>1</v>
      </c>
      <c r="BO336" s="85">
        <v>1</v>
      </c>
      <c r="BP336" s="85">
        <v>1</v>
      </c>
      <c r="BQ336" s="85">
        <v>1</v>
      </c>
      <c r="BR336" s="85">
        <v>1</v>
      </c>
      <c r="BS336" s="85">
        <v>1</v>
      </c>
      <c r="BT336" s="85">
        <v>1</v>
      </c>
      <c r="BU336" s="85">
        <v>1</v>
      </c>
      <c r="BV336" s="85">
        <v>1</v>
      </c>
      <c r="BW336" s="85">
        <v>1</v>
      </c>
      <c r="BX336" s="85">
        <v>1</v>
      </c>
      <c r="BY336" s="85">
        <v>1</v>
      </c>
      <c r="BZ336" s="85">
        <v>1</v>
      </c>
    </row>
    <row r="337" spans="1:78">
      <c r="A337" s="81" t="s">
        <v>555</v>
      </c>
      <c r="J337" s="66" t="s">
        <v>849</v>
      </c>
      <c r="K337" t="s">
        <v>789</v>
      </c>
      <c r="L337" s="85" t="s">
        <v>2</v>
      </c>
      <c r="M337" s="85" t="s">
        <v>38</v>
      </c>
      <c r="N337" s="85" t="s">
        <v>35</v>
      </c>
      <c r="O337" s="85" t="s">
        <v>2608</v>
      </c>
      <c r="P337" s="85">
        <v>0</v>
      </c>
      <c r="Q337" s="85">
        <v>0</v>
      </c>
      <c r="R337" s="85">
        <v>0</v>
      </c>
      <c r="S337" s="85">
        <v>0</v>
      </c>
      <c r="T337" s="85">
        <v>0</v>
      </c>
      <c r="U337" s="85">
        <v>0</v>
      </c>
      <c r="V337" s="85">
        <v>0</v>
      </c>
      <c r="W337" s="85">
        <v>0</v>
      </c>
      <c r="X337" s="85">
        <v>0</v>
      </c>
      <c r="Y337" s="85">
        <v>0</v>
      </c>
      <c r="Z337" s="85">
        <v>1</v>
      </c>
      <c r="AA337" s="85">
        <v>1</v>
      </c>
      <c r="AB337" s="85">
        <v>1</v>
      </c>
      <c r="AC337" s="85">
        <v>1</v>
      </c>
      <c r="AD337" s="85">
        <v>1</v>
      </c>
      <c r="AE337" s="85">
        <v>1</v>
      </c>
      <c r="AF337" s="85">
        <v>1</v>
      </c>
      <c r="AG337" s="85">
        <v>1</v>
      </c>
      <c r="AH337" s="85">
        <v>1</v>
      </c>
      <c r="AI337" s="85">
        <v>1</v>
      </c>
      <c r="AJ337" s="85">
        <v>1</v>
      </c>
      <c r="AK337" s="85">
        <v>1</v>
      </c>
      <c r="AL337" s="85">
        <v>1</v>
      </c>
      <c r="AM337" s="85">
        <v>1</v>
      </c>
      <c r="AN337" s="85">
        <v>1</v>
      </c>
      <c r="AO337" s="85">
        <v>1</v>
      </c>
      <c r="AP337" s="85">
        <v>1</v>
      </c>
      <c r="AQ337" s="85">
        <v>1</v>
      </c>
      <c r="AR337" s="85">
        <v>1</v>
      </c>
      <c r="AS337" s="85">
        <v>1</v>
      </c>
      <c r="AT337" s="85">
        <v>1</v>
      </c>
      <c r="AU337" s="85">
        <v>1</v>
      </c>
      <c r="AV337" s="85">
        <v>1</v>
      </c>
      <c r="AW337" s="85">
        <v>1</v>
      </c>
      <c r="AX337" s="85">
        <v>1</v>
      </c>
      <c r="AY337" s="85">
        <v>1</v>
      </c>
      <c r="AZ337" s="85">
        <v>1</v>
      </c>
      <c r="BA337" s="85">
        <v>1</v>
      </c>
      <c r="BB337" s="85">
        <v>1</v>
      </c>
      <c r="BC337" s="85">
        <v>1</v>
      </c>
      <c r="BD337" s="85">
        <v>1</v>
      </c>
      <c r="BE337" s="85">
        <v>1</v>
      </c>
      <c r="BF337" s="85">
        <v>1</v>
      </c>
      <c r="BG337" s="85">
        <v>1</v>
      </c>
      <c r="BH337" s="85">
        <v>1</v>
      </c>
      <c r="BI337" s="85">
        <v>1</v>
      </c>
      <c r="BJ337" s="85">
        <v>1</v>
      </c>
      <c r="BK337" s="85">
        <v>1</v>
      </c>
      <c r="BL337" s="85">
        <v>1</v>
      </c>
      <c r="BM337" s="85">
        <v>1</v>
      </c>
      <c r="BN337" s="85">
        <v>1</v>
      </c>
      <c r="BO337" s="85">
        <v>1</v>
      </c>
      <c r="BP337" s="85">
        <v>1</v>
      </c>
      <c r="BQ337" s="85">
        <v>1</v>
      </c>
      <c r="BR337" s="85">
        <v>1</v>
      </c>
      <c r="BS337" s="85">
        <v>1</v>
      </c>
      <c r="BT337" s="85">
        <v>1</v>
      </c>
      <c r="BU337" s="85">
        <v>1</v>
      </c>
      <c r="BV337" s="85">
        <v>1</v>
      </c>
      <c r="BW337" s="85">
        <v>1</v>
      </c>
      <c r="BX337" s="85">
        <v>1</v>
      </c>
      <c r="BY337" s="85">
        <v>1</v>
      </c>
      <c r="BZ337" s="85">
        <v>1</v>
      </c>
    </row>
    <row r="338" spans="1:78">
      <c r="A338" s="81" t="s">
        <v>555</v>
      </c>
      <c r="J338" s="66" t="s">
        <v>852</v>
      </c>
      <c r="K338" t="s">
        <v>792</v>
      </c>
      <c r="L338" s="85" t="s">
        <v>2</v>
      </c>
      <c r="M338" s="85" t="s">
        <v>38</v>
      </c>
      <c r="N338" s="85" t="s">
        <v>35</v>
      </c>
      <c r="O338" s="85" t="s">
        <v>2608</v>
      </c>
      <c r="P338" s="85">
        <v>0</v>
      </c>
      <c r="Q338" s="85">
        <v>0</v>
      </c>
      <c r="R338" s="85">
        <v>0</v>
      </c>
      <c r="S338" s="85">
        <v>0</v>
      </c>
      <c r="T338" s="85">
        <v>0</v>
      </c>
      <c r="U338" s="85">
        <v>0</v>
      </c>
      <c r="V338" s="85">
        <v>0</v>
      </c>
      <c r="W338" s="85">
        <v>0</v>
      </c>
      <c r="X338" s="85">
        <v>0</v>
      </c>
      <c r="Y338" s="85">
        <v>0</v>
      </c>
      <c r="Z338" s="85">
        <v>1</v>
      </c>
      <c r="AA338" s="85">
        <v>1</v>
      </c>
      <c r="AB338" s="85">
        <v>1</v>
      </c>
      <c r="AC338" s="85">
        <v>1</v>
      </c>
      <c r="AD338" s="85">
        <v>1</v>
      </c>
      <c r="AE338" s="85">
        <v>1</v>
      </c>
      <c r="AF338" s="85">
        <v>1</v>
      </c>
      <c r="AG338" s="85">
        <v>1</v>
      </c>
      <c r="AH338" s="85">
        <v>1</v>
      </c>
      <c r="AI338" s="85">
        <v>1</v>
      </c>
      <c r="AJ338" s="85">
        <v>1</v>
      </c>
      <c r="AK338" s="85">
        <v>1</v>
      </c>
      <c r="AL338" s="85">
        <v>1</v>
      </c>
      <c r="AM338" s="85">
        <v>1</v>
      </c>
      <c r="AN338" s="85">
        <v>1</v>
      </c>
      <c r="AO338" s="85">
        <v>1</v>
      </c>
      <c r="AP338" s="85">
        <v>1</v>
      </c>
      <c r="AQ338" s="85">
        <v>1</v>
      </c>
      <c r="AR338" s="85">
        <v>1</v>
      </c>
      <c r="AS338" s="85">
        <v>1</v>
      </c>
      <c r="AT338" s="85">
        <v>1</v>
      </c>
      <c r="AU338" s="85">
        <v>1</v>
      </c>
      <c r="AV338" s="85">
        <v>1</v>
      </c>
      <c r="AW338" s="85">
        <v>1</v>
      </c>
      <c r="AX338" s="85">
        <v>1</v>
      </c>
      <c r="AY338" s="85">
        <v>1</v>
      </c>
      <c r="AZ338" s="85">
        <v>1</v>
      </c>
      <c r="BA338" s="85">
        <v>1</v>
      </c>
      <c r="BB338" s="85">
        <v>1</v>
      </c>
      <c r="BC338" s="85">
        <v>1</v>
      </c>
      <c r="BD338" s="85">
        <v>1</v>
      </c>
      <c r="BE338" s="85">
        <v>1</v>
      </c>
      <c r="BF338" s="85">
        <v>1</v>
      </c>
      <c r="BG338" s="85">
        <v>1</v>
      </c>
      <c r="BH338" s="85">
        <v>1</v>
      </c>
      <c r="BI338" s="85">
        <v>1</v>
      </c>
      <c r="BJ338" s="85">
        <v>1</v>
      </c>
      <c r="BK338" s="85">
        <v>1</v>
      </c>
      <c r="BL338" s="85">
        <v>1</v>
      </c>
      <c r="BM338" s="85">
        <v>1</v>
      </c>
      <c r="BN338" s="85">
        <v>1</v>
      </c>
      <c r="BO338" s="85">
        <v>1</v>
      </c>
      <c r="BP338" s="85">
        <v>1</v>
      </c>
      <c r="BQ338" s="85">
        <v>1</v>
      </c>
      <c r="BR338" s="85">
        <v>1</v>
      </c>
      <c r="BS338" s="85">
        <v>1</v>
      </c>
      <c r="BT338" s="85">
        <v>1</v>
      </c>
      <c r="BU338" s="85">
        <v>1</v>
      </c>
      <c r="BV338" s="85">
        <v>1</v>
      </c>
      <c r="BW338" s="85">
        <v>1</v>
      </c>
      <c r="BX338" s="85">
        <v>1</v>
      </c>
      <c r="BY338" s="85">
        <v>1</v>
      </c>
      <c r="BZ338" s="85">
        <v>1</v>
      </c>
    </row>
    <row r="339" spans="1:78">
      <c r="A339" s="81" t="s">
        <v>555</v>
      </c>
      <c r="J339" s="66" t="s">
        <v>855</v>
      </c>
      <c r="K339" t="s">
        <v>795</v>
      </c>
      <c r="L339" s="85" t="s">
        <v>2</v>
      </c>
      <c r="M339" s="85" t="s">
        <v>38</v>
      </c>
      <c r="N339" s="85" t="s">
        <v>35</v>
      </c>
      <c r="O339" s="85" t="s">
        <v>2608</v>
      </c>
      <c r="P339" s="85">
        <v>0</v>
      </c>
      <c r="Q339" s="85">
        <v>0</v>
      </c>
      <c r="R339" s="85">
        <v>0</v>
      </c>
      <c r="S339" s="85">
        <v>0</v>
      </c>
      <c r="T339" s="85">
        <v>0</v>
      </c>
      <c r="U339" s="85">
        <v>0</v>
      </c>
      <c r="V339" s="85">
        <v>0</v>
      </c>
      <c r="W339" s="85">
        <v>0</v>
      </c>
      <c r="X339" s="85">
        <v>0</v>
      </c>
      <c r="Y339" s="85">
        <v>0</v>
      </c>
      <c r="Z339" s="85">
        <v>1</v>
      </c>
      <c r="AA339" s="85">
        <v>1</v>
      </c>
      <c r="AB339" s="85">
        <v>1</v>
      </c>
      <c r="AC339" s="85">
        <v>1</v>
      </c>
      <c r="AD339" s="85">
        <v>1</v>
      </c>
      <c r="AE339" s="85">
        <v>1</v>
      </c>
      <c r="AF339" s="85">
        <v>1</v>
      </c>
      <c r="AG339" s="85">
        <v>1</v>
      </c>
      <c r="AH339" s="85">
        <v>1</v>
      </c>
      <c r="AI339" s="85">
        <v>1</v>
      </c>
      <c r="AJ339" s="85">
        <v>1</v>
      </c>
      <c r="AK339" s="85">
        <v>1</v>
      </c>
      <c r="AL339" s="85">
        <v>1</v>
      </c>
      <c r="AM339" s="85">
        <v>1</v>
      </c>
      <c r="AN339" s="85">
        <v>1</v>
      </c>
      <c r="AO339" s="85">
        <v>1</v>
      </c>
      <c r="AP339" s="85">
        <v>1</v>
      </c>
      <c r="AQ339" s="85">
        <v>1</v>
      </c>
      <c r="AR339" s="85">
        <v>1</v>
      </c>
      <c r="AS339" s="85">
        <v>1</v>
      </c>
      <c r="AT339" s="85">
        <v>1</v>
      </c>
      <c r="AU339" s="85">
        <v>1</v>
      </c>
      <c r="AV339" s="85">
        <v>1</v>
      </c>
      <c r="AW339" s="85">
        <v>1</v>
      </c>
      <c r="AX339" s="85">
        <v>1</v>
      </c>
      <c r="AY339" s="85">
        <v>1</v>
      </c>
      <c r="AZ339" s="85">
        <v>1</v>
      </c>
      <c r="BA339" s="85">
        <v>1</v>
      </c>
      <c r="BB339" s="85">
        <v>1</v>
      </c>
      <c r="BC339" s="85">
        <v>1</v>
      </c>
      <c r="BD339" s="85">
        <v>1</v>
      </c>
      <c r="BE339" s="85">
        <v>1</v>
      </c>
      <c r="BF339" s="85">
        <v>1</v>
      </c>
      <c r="BG339" s="85">
        <v>1</v>
      </c>
      <c r="BH339" s="85">
        <v>1</v>
      </c>
      <c r="BI339" s="85">
        <v>1</v>
      </c>
      <c r="BJ339" s="85">
        <v>1</v>
      </c>
      <c r="BK339" s="85">
        <v>1</v>
      </c>
      <c r="BL339" s="85">
        <v>1</v>
      </c>
      <c r="BM339" s="85">
        <v>1</v>
      </c>
      <c r="BN339" s="85">
        <v>1</v>
      </c>
      <c r="BO339" s="85">
        <v>1</v>
      </c>
      <c r="BP339" s="85">
        <v>1</v>
      </c>
      <c r="BQ339" s="85">
        <v>1</v>
      </c>
      <c r="BR339" s="85">
        <v>1</v>
      </c>
      <c r="BS339" s="85">
        <v>1</v>
      </c>
      <c r="BT339" s="85">
        <v>1</v>
      </c>
      <c r="BU339" s="85">
        <v>1</v>
      </c>
      <c r="BV339" s="85">
        <v>1</v>
      </c>
      <c r="BW339" s="85">
        <v>1</v>
      </c>
      <c r="BX339" s="85">
        <v>1</v>
      </c>
      <c r="BY339" s="85">
        <v>1</v>
      </c>
      <c r="BZ339" s="85">
        <v>1</v>
      </c>
    </row>
    <row r="340" spans="1:78">
      <c r="A340" s="81" t="s">
        <v>555</v>
      </c>
      <c r="J340" s="66" t="s">
        <v>858</v>
      </c>
      <c r="K340" t="s">
        <v>798</v>
      </c>
      <c r="L340" t="s">
        <v>5175</v>
      </c>
      <c r="M340" t="s">
        <v>38</v>
      </c>
      <c r="N340" t="s">
        <v>35</v>
      </c>
      <c r="O340" t="s">
        <v>2608</v>
      </c>
      <c r="P340">
        <v>0</v>
      </c>
      <c r="Q340">
        <v>0</v>
      </c>
      <c r="R340">
        <v>0</v>
      </c>
      <c r="S340">
        <v>0</v>
      </c>
      <c r="T340">
        <v>0</v>
      </c>
      <c r="U340">
        <v>0</v>
      </c>
      <c r="V340">
        <v>0</v>
      </c>
      <c r="W340">
        <v>0</v>
      </c>
      <c r="X340">
        <v>0</v>
      </c>
      <c r="Y340">
        <v>0</v>
      </c>
      <c r="Z340">
        <v>1</v>
      </c>
      <c r="AA340">
        <v>1</v>
      </c>
      <c r="AB340">
        <v>1</v>
      </c>
      <c r="AC340">
        <v>1</v>
      </c>
      <c r="AD340">
        <v>1</v>
      </c>
      <c r="AE340">
        <v>1</v>
      </c>
      <c r="AF340">
        <v>1</v>
      </c>
      <c r="AG340">
        <v>1</v>
      </c>
      <c r="AH340">
        <v>1</v>
      </c>
      <c r="AI340">
        <v>1</v>
      </c>
      <c r="AJ340">
        <v>1</v>
      </c>
      <c r="AK340">
        <v>1</v>
      </c>
      <c r="AL340">
        <v>1</v>
      </c>
      <c r="AM340">
        <v>1</v>
      </c>
      <c r="AN340">
        <v>1</v>
      </c>
      <c r="AO340">
        <v>1</v>
      </c>
      <c r="AP340">
        <v>1</v>
      </c>
      <c r="AQ340">
        <v>1</v>
      </c>
      <c r="AR340">
        <v>1</v>
      </c>
      <c r="AS340">
        <v>1</v>
      </c>
      <c r="AT340">
        <v>1</v>
      </c>
      <c r="AU340">
        <v>1</v>
      </c>
      <c r="AV340">
        <v>1</v>
      </c>
      <c r="AW340">
        <v>1</v>
      </c>
      <c r="AX340">
        <v>1</v>
      </c>
      <c r="AY340">
        <v>1</v>
      </c>
      <c r="AZ340">
        <v>1</v>
      </c>
      <c r="BA340">
        <v>1</v>
      </c>
      <c r="BB340">
        <v>1</v>
      </c>
      <c r="BC340">
        <v>1</v>
      </c>
      <c r="BD340">
        <v>1</v>
      </c>
      <c r="BE340">
        <v>1</v>
      </c>
      <c r="BF340">
        <v>1</v>
      </c>
      <c r="BG340">
        <v>1</v>
      </c>
      <c r="BH340">
        <v>1</v>
      </c>
      <c r="BI340">
        <v>1</v>
      </c>
      <c r="BJ340">
        <v>1</v>
      </c>
      <c r="BK340">
        <v>1</v>
      </c>
      <c r="BL340">
        <v>1</v>
      </c>
      <c r="BM340">
        <v>1</v>
      </c>
      <c r="BN340">
        <v>1</v>
      </c>
      <c r="BO340">
        <v>1</v>
      </c>
      <c r="BP340">
        <v>1</v>
      </c>
      <c r="BQ340">
        <v>1</v>
      </c>
      <c r="BR340">
        <v>1</v>
      </c>
      <c r="BS340">
        <v>1</v>
      </c>
      <c r="BT340">
        <v>1</v>
      </c>
      <c r="BU340">
        <v>1</v>
      </c>
      <c r="BV340">
        <v>1</v>
      </c>
      <c r="BW340">
        <v>1</v>
      </c>
      <c r="BX340">
        <v>1</v>
      </c>
      <c r="BY340">
        <v>1</v>
      </c>
      <c r="BZ340">
        <v>1</v>
      </c>
    </row>
    <row r="341" spans="1:78">
      <c r="A341" s="81" t="s">
        <v>555</v>
      </c>
      <c r="J341" s="66" t="s">
        <v>861</v>
      </c>
      <c r="K341" t="s">
        <v>801</v>
      </c>
      <c r="L341" t="s">
        <v>5135</v>
      </c>
      <c r="M341" t="s">
        <v>38</v>
      </c>
      <c r="N341" t="s">
        <v>35</v>
      </c>
      <c r="O341" t="s">
        <v>2608</v>
      </c>
      <c r="P341">
        <v>0</v>
      </c>
      <c r="Q341">
        <v>0</v>
      </c>
      <c r="R341">
        <v>0</v>
      </c>
      <c r="S341">
        <v>0</v>
      </c>
      <c r="T341">
        <v>0</v>
      </c>
      <c r="U341">
        <v>0</v>
      </c>
      <c r="V341">
        <v>0</v>
      </c>
      <c r="W341">
        <v>0</v>
      </c>
      <c r="X341">
        <v>0</v>
      </c>
      <c r="Y341">
        <v>0</v>
      </c>
      <c r="Z341">
        <v>1</v>
      </c>
      <c r="AA341">
        <v>1</v>
      </c>
      <c r="AB341">
        <v>1</v>
      </c>
      <c r="AC341">
        <v>1</v>
      </c>
      <c r="AD341">
        <v>1</v>
      </c>
      <c r="AE341">
        <v>1</v>
      </c>
      <c r="AF341">
        <v>1</v>
      </c>
      <c r="AG341">
        <v>1</v>
      </c>
      <c r="AH341">
        <v>1</v>
      </c>
      <c r="AI341">
        <v>1</v>
      </c>
      <c r="AJ341">
        <v>1</v>
      </c>
      <c r="AK341">
        <v>1</v>
      </c>
      <c r="AL341">
        <v>1</v>
      </c>
      <c r="AM341">
        <v>1</v>
      </c>
      <c r="AN341">
        <v>1</v>
      </c>
      <c r="AO341">
        <v>1</v>
      </c>
      <c r="AP341">
        <v>1</v>
      </c>
      <c r="AQ341">
        <v>1</v>
      </c>
      <c r="AR341">
        <v>1</v>
      </c>
      <c r="AS341">
        <v>1</v>
      </c>
      <c r="AT341">
        <v>1</v>
      </c>
      <c r="AU341">
        <v>1</v>
      </c>
      <c r="AV341">
        <v>1</v>
      </c>
      <c r="AW341">
        <v>1</v>
      </c>
      <c r="AX341">
        <v>1</v>
      </c>
      <c r="AY341">
        <v>1</v>
      </c>
      <c r="AZ341">
        <v>1</v>
      </c>
      <c r="BA341">
        <v>1</v>
      </c>
      <c r="BB341">
        <v>1</v>
      </c>
      <c r="BC341">
        <v>1</v>
      </c>
      <c r="BD341">
        <v>1</v>
      </c>
      <c r="BE341">
        <v>1</v>
      </c>
      <c r="BF341">
        <v>1</v>
      </c>
      <c r="BG341">
        <v>1</v>
      </c>
      <c r="BH341">
        <v>1</v>
      </c>
      <c r="BI341">
        <v>1</v>
      </c>
      <c r="BJ341">
        <v>1</v>
      </c>
      <c r="BK341">
        <v>1</v>
      </c>
      <c r="BL341">
        <v>1</v>
      </c>
      <c r="BM341">
        <v>1</v>
      </c>
      <c r="BN341">
        <v>1</v>
      </c>
      <c r="BO341">
        <v>1</v>
      </c>
      <c r="BP341">
        <v>1</v>
      </c>
      <c r="BQ341">
        <v>1</v>
      </c>
      <c r="BR341">
        <v>1</v>
      </c>
      <c r="BS341">
        <v>1</v>
      </c>
      <c r="BT341">
        <v>1</v>
      </c>
      <c r="BU341">
        <v>1</v>
      </c>
      <c r="BV341">
        <v>1</v>
      </c>
      <c r="BW341">
        <v>1</v>
      </c>
      <c r="BX341">
        <v>1</v>
      </c>
      <c r="BY341">
        <v>1</v>
      </c>
      <c r="BZ341">
        <v>1</v>
      </c>
    </row>
    <row r="342" spans="1:78">
      <c r="A342" s="81" t="s">
        <v>555</v>
      </c>
      <c r="J342" s="66" t="s">
        <v>864</v>
      </c>
      <c r="K342" t="s">
        <v>804</v>
      </c>
      <c r="L342" t="s">
        <v>5135</v>
      </c>
      <c r="M342" t="s">
        <v>38</v>
      </c>
      <c r="N342" t="s">
        <v>35</v>
      </c>
      <c r="O342" t="s">
        <v>2608</v>
      </c>
      <c r="P342">
        <v>0</v>
      </c>
      <c r="Q342">
        <v>0</v>
      </c>
      <c r="R342">
        <v>0</v>
      </c>
      <c r="S342">
        <v>0</v>
      </c>
      <c r="T342">
        <v>0</v>
      </c>
      <c r="U342">
        <v>0</v>
      </c>
      <c r="V342">
        <v>0</v>
      </c>
      <c r="W342">
        <v>0</v>
      </c>
      <c r="X342">
        <v>0</v>
      </c>
      <c r="Y342">
        <v>0</v>
      </c>
      <c r="Z342">
        <v>1</v>
      </c>
      <c r="AA342">
        <v>1</v>
      </c>
      <c r="AB342">
        <v>1</v>
      </c>
      <c r="AC342">
        <v>1</v>
      </c>
      <c r="AD342">
        <v>1</v>
      </c>
      <c r="AE342">
        <v>1</v>
      </c>
      <c r="AF342">
        <v>1</v>
      </c>
      <c r="AG342">
        <v>1</v>
      </c>
      <c r="AH342">
        <v>1</v>
      </c>
      <c r="AI342">
        <v>1</v>
      </c>
      <c r="AJ342">
        <v>1</v>
      </c>
      <c r="AK342">
        <v>1</v>
      </c>
      <c r="AL342">
        <v>1</v>
      </c>
      <c r="AM342">
        <v>1</v>
      </c>
      <c r="AN342">
        <v>1</v>
      </c>
      <c r="AO342">
        <v>1</v>
      </c>
      <c r="AP342">
        <v>1</v>
      </c>
      <c r="AQ342">
        <v>1</v>
      </c>
      <c r="AR342">
        <v>1</v>
      </c>
      <c r="AS342">
        <v>1</v>
      </c>
      <c r="AT342">
        <v>1</v>
      </c>
      <c r="AU342">
        <v>1</v>
      </c>
      <c r="AV342">
        <v>1</v>
      </c>
      <c r="AW342">
        <v>1</v>
      </c>
      <c r="AX342">
        <v>1</v>
      </c>
      <c r="AY342">
        <v>1</v>
      </c>
      <c r="AZ342">
        <v>1</v>
      </c>
      <c r="BA342">
        <v>1</v>
      </c>
      <c r="BB342">
        <v>1</v>
      </c>
      <c r="BC342">
        <v>1</v>
      </c>
      <c r="BD342">
        <v>1</v>
      </c>
      <c r="BE342">
        <v>1</v>
      </c>
      <c r="BF342">
        <v>1</v>
      </c>
      <c r="BG342">
        <v>1</v>
      </c>
      <c r="BH342">
        <v>1</v>
      </c>
      <c r="BI342">
        <v>1</v>
      </c>
      <c r="BJ342">
        <v>1</v>
      </c>
      <c r="BK342">
        <v>1</v>
      </c>
      <c r="BL342">
        <v>1</v>
      </c>
      <c r="BM342">
        <v>1</v>
      </c>
      <c r="BN342">
        <v>1</v>
      </c>
      <c r="BO342">
        <v>1</v>
      </c>
      <c r="BP342">
        <v>1</v>
      </c>
      <c r="BQ342">
        <v>1</v>
      </c>
      <c r="BR342">
        <v>1</v>
      </c>
      <c r="BS342">
        <v>1</v>
      </c>
      <c r="BT342">
        <v>1</v>
      </c>
      <c r="BU342">
        <v>1</v>
      </c>
      <c r="BV342">
        <v>1</v>
      </c>
      <c r="BW342">
        <v>1</v>
      </c>
      <c r="BX342">
        <v>1</v>
      </c>
      <c r="BY342">
        <v>1</v>
      </c>
      <c r="BZ342">
        <v>1</v>
      </c>
    </row>
    <row r="343" spans="1:78">
      <c r="A343" s="81" t="s">
        <v>555</v>
      </c>
      <c r="J343" s="66" t="s">
        <v>867</v>
      </c>
      <c r="K343" t="s">
        <v>807</v>
      </c>
      <c r="L343" t="s">
        <v>5135</v>
      </c>
      <c r="M343" t="s">
        <v>38</v>
      </c>
      <c r="N343" t="s">
        <v>35</v>
      </c>
      <c r="O343" t="s">
        <v>2608</v>
      </c>
      <c r="P343">
        <v>0</v>
      </c>
      <c r="Q343">
        <v>0</v>
      </c>
      <c r="R343">
        <v>0</v>
      </c>
      <c r="S343">
        <v>0</v>
      </c>
      <c r="T343">
        <v>0</v>
      </c>
      <c r="U343">
        <v>0</v>
      </c>
      <c r="V343">
        <v>0</v>
      </c>
      <c r="W343">
        <v>0</v>
      </c>
      <c r="X343">
        <v>0</v>
      </c>
      <c r="Y343">
        <v>0</v>
      </c>
      <c r="Z343">
        <v>1</v>
      </c>
      <c r="AA343">
        <v>1</v>
      </c>
      <c r="AB343">
        <v>1</v>
      </c>
      <c r="AC343">
        <v>1</v>
      </c>
      <c r="AD343">
        <v>1</v>
      </c>
      <c r="AE343">
        <v>1</v>
      </c>
      <c r="AF343">
        <v>1</v>
      </c>
      <c r="AG343">
        <v>1</v>
      </c>
      <c r="AH343">
        <v>1</v>
      </c>
      <c r="AI343">
        <v>1</v>
      </c>
      <c r="AJ343">
        <v>1</v>
      </c>
      <c r="AK343">
        <v>1</v>
      </c>
      <c r="AL343">
        <v>1</v>
      </c>
      <c r="AM343">
        <v>1</v>
      </c>
      <c r="AN343">
        <v>1</v>
      </c>
      <c r="AO343">
        <v>1</v>
      </c>
      <c r="AP343">
        <v>1</v>
      </c>
      <c r="AQ343">
        <v>1</v>
      </c>
      <c r="AR343">
        <v>1</v>
      </c>
      <c r="AS343">
        <v>1</v>
      </c>
      <c r="AT343">
        <v>1</v>
      </c>
      <c r="AU343">
        <v>1</v>
      </c>
      <c r="AV343">
        <v>1</v>
      </c>
      <c r="AW343">
        <v>1</v>
      </c>
      <c r="AX343">
        <v>1</v>
      </c>
      <c r="AY343">
        <v>1</v>
      </c>
      <c r="AZ343">
        <v>1</v>
      </c>
      <c r="BA343">
        <v>1</v>
      </c>
      <c r="BB343">
        <v>1</v>
      </c>
      <c r="BC343">
        <v>1</v>
      </c>
      <c r="BD343">
        <v>1</v>
      </c>
      <c r="BE343">
        <v>1</v>
      </c>
      <c r="BF343">
        <v>1</v>
      </c>
      <c r="BG343">
        <v>1</v>
      </c>
      <c r="BH343">
        <v>1</v>
      </c>
      <c r="BI343">
        <v>1</v>
      </c>
      <c r="BJ343">
        <v>1</v>
      </c>
      <c r="BK343">
        <v>1</v>
      </c>
      <c r="BL343">
        <v>1</v>
      </c>
      <c r="BM343">
        <v>1</v>
      </c>
      <c r="BN343">
        <v>1</v>
      </c>
      <c r="BO343">
        <v>1</v>
      </c>
      <c r="BP343">
        <v>1</v>
      </c>
      <c r="BQ343">
        <v>1</v>
      </c>
      <c r="BR343">
        <v>1</v>
      </c>
      <c r="BS343">
        <v>1</v>
      </c>
      <c r="BT343">
        <v>1</v>
      </c>
      <c r="BU343">
        <v>1</v>
      </c>
      <c r="BV343">
        <v>1</v>
      </c>
      <c r="BW343">
        <v>1</v>
      </c>
      <c r="BX343">
        <v>1</v>
      </c>
      <c r="BY343">
        <v>1</v>
      </c>
      <c r="BZ343">
        <v>1</v>
      </c>
    </row>
    <row r="344" spans="1:78">
      <c r="A344" s="81" t="s">
        <v>555</v>
      </c>
      <c r="J344" s="66" t="s">
        <v>870</v>
      </c>
      <c r="K344" t="s">
        <v>810</v>
      </c>
      <c r="L344" t="s">
        <v>5135</v>
      </c>
      <c r="M344" t="s">
        <v>38</v>
      </c>
      <c r="N344" t="s">
        <v>35</v>
      </c>
      <c r="O344" t="s">
        <v>2608</v>
      </c>
      <c r="P344">
        <v>0</v>
      </c>
      <c r="Q344">
        <v>0</v>
      </c>
      <c r="R344">
        <v>0</v>
      </c>
      <c r="S344">
        <v>0</v>
      </c>
      <c r="T344">
        <v>0</v>
      </c>
      <c r="U344">
        <v>0</v>
      </c>
      <c r="V344">
        <v>0</v>
      </c>
      <c r="W344">
        <v>0</v>
      </c>
      <c r="X344">
        <v>0</v>
      </c>
      <c r="Y344">
        <v>0</v>
      </c>
      <c r="Z344">
        <v>1</v>
      </c>
      <c r="AA344">
        <v>1</v>
      </c>
      <c r="AB344">
        <v>1</v>
      </c>
      <c r="AC344">
        <v>1</v>
      </c>
      <c r="AD344">
        <v>1</v>
      </c>
      <c r="AE344">
        <v>1</v>
      </c>
      <c r="AF344">
        <v>1</v>
      </c>
      <c r="AG344">
        <v>1</v>
      </c>
      <c r="AH344">
        <v>1</v>
      </c>
      <c r="AI344">
        <v>1</v>
      </c>
      <c r="AJ344">
        <v>1</v>
      </c>
      <c r="AK344">
        <v>1</v>
      </c>
      <c r="AL344">
        <v>1</v>
      </c>
      <c r="AM344">
        <v>1</v>
      </c>
      <c r="AN344">
        <v>1</v>
      </c>
      <c r="AO344">
        <v>1</v>
      </c>
      <c r="AP344">
        <v>1</v>
      </c>
      <c r="AQ344">
        <v>1</v>
      </c>
      <c r="AR344">
        <v>1</v>
      </c>
      <c r="AS344">
        <v>1</v>
      </c>
      <c r="AT344">
        <v>1</v>
      </c>
      <c r="AU344">
        <v>1</v>
      </c>
      <c r="AV344">
        <v>1</v>
      </c>
      <c r="AW344">
        <v>1</v>
      </c>
      <c r="AX344">
        <v>1</v>
      </c>
      <c r="AY344">
        <v>1</v>
      </c>
      <c r="AZ344">
        <v>1</v>
      </c>
      <c r="BA344">
        <v>1</v>
      </c>
      <c r="BB344">
        <v>1</v>
      </c>
      <c r="BC344">
        <v>1</v>
      </c>
      <c r="BD344">
        <v>1</v>
      </c>
      <c r="BE344">
        <v>1</v>
      </c>
      <c r="BF344">
        <v>1</v>
      </c>
      <c r="BG344">
        <v>1</v>
      </c>
      <c r="BH344">
        <v>1</v>
      </c>
      <c r="BI344">
        <v>1</v>
      </c>
      <c r="BJ344">
        <v>1</v>
      </c>
      <c r="BK344">
        <v>1</v>
      </c>
      <c r="BL344">
        <v>1</v>
      </c>
      <c r="BM344">
        <v>1</v>
      </c>
      <c r="BN344">
        <v>1</v>
      </c>
      <c r="BO344">
        <v>1</v>
      </c>
      <c r="BP344">
        <v>1</v>
      </c>
      <c r="BQ344">
        <v>1</v>
      </c>
      <c r="BR344">
        <v>1</v>
      </c>
      <c r="BS344">
        <v>1</v>
      </c>
      <c r="BT344">
        <v>1</v>
      </c>
      <c r="BU344">
        <v>1</v>
      </c>
      <c r="BV344">
        <v>1</v>
      </c>
      <c r="BW344">
        <v>1</v>
      </c>
      <c r="BX344">
        <v>1</v>
      </c>
      <c r="BY344">
        <v>1</v>
      </c>
      <c r="BZ344">
        <v>1</v>
      </c>
    </row>
    <row r="345" spans="1:78">
      <c r="A345" s="81" t="s">
        <v>555</v>
      </c>
      <c r="J345" s="66" t="s">
        <v>873</v>
      </c>
      <c r="K345" t="s">
        <v>813</v>
      </c>
      <c r="L345" t="s">
        <v>5135</v>
      </c>
      <c r="M345" t="s">
        <v>38</v>
      </c>
      <c r="N345" t="s">
        <v>35</v>
      </c>
      <c r="O345" t="s">
        <v>2608</v>
      </c>
      <c r="P345">
        <v>0</v>
      </c>
      <c r="Q345">
        <v>0</v>
      </c>
      <c r="R345">
        <v>0</v>
      </c>
      <c r="S345">
        <v>0</v>
      </c>
      <c r="T345">
        <v>0</v>
      </c>
      <c r="U345">
        <v>0</v>
      </c>
      <c r="V345">
        <v>0</v>
      </c>
      <c r="W345">
        <v>0</v>
      </c>
      <c r="X345">
        <v>0</v>
      </c>
      <c r="Y345">
        <v>0</v>
      </c>
      <c r="Z345">
        <v>1</v>
      </c>
      <c r="AA345">
        <v>1</v>
      </c>
      <c r="AB345">
        <v>1</v>
      </c>
      <c r="AC345">
        <v>1</v>
      </c>
      <c r="AD345">
        <v>1</v>
      </c>
      <c r="AE345">
        <v>1</v>
      </c>
      <c r="AF345">
        <v>1</v>
      </c>
      <c r="AG345">
        <v>1</v>
      </c>
      <c r="AH345">
        <v>1</v>
      </c>
      <c r="AI345">
        <v>1</v>
      </c>
      <c r="AJ345">
        <v>1</v>
      </c>
      <c r="AK345">
        <v>1</v>
      </c>
      <c r="AL345">
        <v>1</v>
      </c>
      <c r="AM345">
        <v>1</v>
      </c>
      <c r="AN345">
        <v>1</v>
      </c>
      <c r="AO345">
        <v>1</v>
      </c>
      <c r="AP345">
        <v>1</v>
      </c>
      <c r="AQ345">
        <v>1</v>
      </c>
      <c r="AR345">
        <v>1</v>
      </c>
      <c r="AS345">
        <v>1</v>
      </c>
      <c r="AT345">
        <v>1</v>
      </c>
      <c r="AU345">
        <v>1</v>
      </c>
      <c r="AV345">
        <v>1</v>
      </c>
      <c r="AW345">
        <v>1</v>
      </c>
      <c r="AX345">
        <v>1</v>
      </c>
      <c r="AY345">
        <v>1</v>
      </c>
      <c r="AZ345">
        <v>1</v>
      </c>
      <c r="BA345">
        <v>1</v>
      </c>
      <c r="BB345">
        <v>1</v>
      </c>
      <c r="BC345">
        <v>1</v>
      </c>
      <c r="BD345">
        <v>1</v>
      </c>
      <c r="BE345">
        <v>1</v>
      </c>
      <c r="BF345">
        <v>1</v>
      </c>
      <c r="BG345">
        <v>1</v>
      </c>
      <c r="BH345">
        <v>1</v>
      </c>
      <c r="BI345">
        <v>1</v>
      </c>
      <c r="BJ345">
        <v>1</v>
      </c>
      <c r="BK345">
        <v>1</v>
      </c>
      <c r="BL345">
        <v>1</v>
      </c>
      <c r="BM345">
        <v>1</v>
      </c>
      <c r="BN345">
        <v>1</v>
      </c>
      <c r="BO345">
        <v>1</v>
      </c>
      <c r="BP345">
        <v>1</v>
      </c>
      <c r="BQ345">
        <v>1</v>
      </c>
      <c r="BR345">
        <v>1</v>
      </c>
      <c r="BS345">
        <v>1</v>
      </c>
      <c r="BT345">
        <v>1</v>
      </c>
      <c r="BU345">
        <v>1</v>
      </c>
      <c r="BV345">
        <v>1</v>
      </c>
      <c r="BW345">
        <v>1</v>
      </c>
      <c r="BX345">
        <v>1</v>
      </c>
      <c r="BY345">
        <v>1</v>
      </c>
      <c r="BZ345">
        <v>1</v>
      </c>
    </row>
    <row r="346" spans="1:78">
      <c r="A346" s="81" t="s">
        <v>555</v>
      </c>
      <c r="J346" s="66" t="s">
        <v>876</v>
      </c>
      <c r="K346" t="s">
        <v>816</v>
      </c>
      <c r="L346" t="s">
        <v>5135</v>
      </c>
      <c r="M346" t="s">
        <v>38</v>
      </c>
      <c r="N346" t="s">
        <v>35</v>
      </c>
      <c r="O346" t="s">
        <v>2608</v>
      </c>
      <c r="P346">
        <v>0</v>
      </c>
      <c r="Q346">
        <v>0</v>
      </c>
      <c r="R346">
        <v>0</v>
      </c>
      <c r="S346">
        <v>0</v>
      </c>
      <c r="T346">
        <v>0</v>
      </c>
      <c r="U346">
        <v>0</v>
      </c>
      <c r="V346">
        <v>0</v>
      </c>
      <c r="W346">
        <v>0</v>
      </c>
      <c r="X346">
        <v>0</v>
      </c>
      <c r="Y346">
        <v>0</v>
      </c>
      <c r="Z346">
        <v>1</v>
      </c>
      <c r="AA346">
        <v>1</v>
      </c>
      <c r="AB346">
        <v>1</v>
      </c>
      <c r="AC346">
        <v>1</v>
      </c>
      <c r="AD346">
        <v>1</v>
      </c>
      <c r="AE346">
        <v>1</v>
      </c>
      <c r="AF346">
        <v>1</v>
      </c>
      <c r="AG346">
        <v>1</v>
      </c>
      <c r="AH346">
        <v>1</v>
      </c>
      <c r="AI346">
        <v>1</v>
      </c>
      <c r="AJ346">
        <v>1</v>
      </c>
      <c r="AK346">
        <v>1</v>
      </c>
      <c r="AL346">
        <v>1</v>
      </c>
      <c r="AM346">
        <v>1</v>
      </c>
      <c r="AN346">
        <v>1</v>
      </c>
      <c r="AO346">
        <v>1</v>
      </c>
      <c r="AP346">
        <v>1</v>
      </c>
      <c r="AQ346">
        <v>1</v>
      </c>
      <c r="AR346">
        <v>1</v>
      </c>
      <c r="AS346">
        <v>1</v>
      </c>
      <c r="AT346">
        <v>1</v>
      </c>
      <c r="AU346">
        <v>1</v>
      </c>
      <c r="AV346">
        <v>1</v>
      </c>
      <c r="AW346">
        <v>1</v>
      </c>
      <c r="AX346">
        <v>1</v>
      </c>
      <c r="AY346">
        <v>1</v>
      </c>
      <c r="AZ346">
        <v>1</v>
      </c>
      <c r="BA346">
        <v>1</v>
      </c>
      <c r="BB346">
        <v>1</v>
      </c>
      <c r="BC346">
        <v>1</v>
      </c>
      <c r="BD346">
        <v>1</v>
      </c>
      <c r="BE346">
        <v>1</v>
      </c>
      <c r="BF346">
        <v>1</v>
      </c>
      <c r="BG346">
        <v>1</v>
      </c>
      <c r="BH346">
        <v>1</v>
      </c>
      <c r="BI346">
        <v>1</v>
      </c>
      <c r="BJ346">
        <v>1</v>
      </c>
      <c r="BK346">
        <v>1</v>
      </c>
      <c r="BL346">
        <v>1</v>
      </c>
      <c r="BM346">
        <v>1</v>
      </c>
      <c r="BN346">
        <v>1</v>
      </c>
      <c r="BO346">
        <v>1</v>
      </c>
      <c r="BP346">
        <v>1</v>
      </c>
      <c r="BQ346">
        <v>1</v>
      </c>
      <c r="BR346">
        <v>1</v>
      </c>
      <c r="BS346">
        <v>1</v>
      </c>
      <c r="BT346">
        <v>1</v>
      </c>
      <c r="BU346">
        <v>1</v>
      </c>
      <c r="BV346">
        <v>1</v>
      </c>
      <c r="BW346">
        <v>1</v>
      </c>
      <c r="BX346">
        <v>1</v>
      </c>
      <c r="BY346">
        <v>1</v>
      </c>
      <c r="BZ346">
        <v>1</v>
      </c>
    </row>
    <row r="347" spans="1:78">
      <c r="A347" s="81" t="s">
        <v>555</v>
      </c>
      <c r="J347" s="66" t="s">
        <v>879</v>
      </c>
      <c r="K347" t="s">
        <v>819</v>
      </c>
      <c r="L347" t="s">
        <v>5135</v>
      </c>
      <c r="M347" t="s">
        <v>38</v>
      </c>
      <c r="N347" t="s">
        <v>35</v>
      </c>
      <c r="O347" t="s">
        <v>2608</v>
      </c>
      <c r="P347">
        <v>0</v>
      </c>
      <c r="Q347">
        <v>0</v>
      </c>
      <c r="R347">
        <v>0</v>
      </c>
      <c r="S347">
        <v>0</v>
      </c>
      <c r="T347">
        <v>0</v>
      </c>
      <c r="U347">
        <v>0</v>
      </c>
      <c r="V347">
        <v>0</v>
      </c>
      <c r="W347">
        <v>0</v>
      </c>
      <c r="X347">
        <v>0</v>
      </c>
      <c r="Y347">
        <v>0</v>
      </c>
      <c r="Z347">
        <v>1</v>
      </c>
      <c r="AA347">
        <v>1</v>
      </c>
      <c r="AB347">
        <v>1</v>
      </c>
      <c r="AC347">
        <v>1</v>
      </c>
      <c r="AD347">
        <v>1</v>
      </c>
      <c r="AE347">
        <v>1</v>
      </c>
      <c r="AF347">
        <v>1</v>
      </c>
      <c r="AG347">
        <v>1</v>
      </c>
      <c r="AH347">
        <v>1</v>
      </c>
      <c r="AI347">
        <v>1</v>
      </c>
      <c r="AJ347">
        <v>1</v>
      </c>
      <c r="AK347">
        <v>1</v>
      </c>
      <c r="AL347">
        <v>1</v>
      </c>
      <c r="AM347">
        <v>1</v>
      </c>
      <c r="AN347">
        <v>1</v>
      </c>
      <c r="AO347">
        <v>1</v>
      </c>
      <c r="AP347">
        <v>1</v>
      </c>
      <c r="AQ347">
        <v>1</v>
      </c>
      <c r="AR347">
        <v>1</v>
      </c>
      <c r="AS347">
        <v>1</v>
      </c>
      <c r="AT347">
        <v>1</v>
      </c>
      <c r="AU347">
        <v>1</v>
      </c>
      <c r="AV347">
        <v>1</v>
      </c>
      <c r="AW347">
        <v>1</v>
      </c>
      <c r="AX347">
        <v>1</v>
      </c>
      <c r="AY347">
        <v>1</v>
      </c>
      <c r="AZ347">
        <v>1</v>
      </c>
      <c r="BA347">
        <v>1</v>
      </c>
      <c r="BB347">
        <v>1</v>
      </c>
      <c r="BC347">
        <v>1</v>
      </c>
      <c r="BD347">
        <v>1</v>
      </c>
      <c r="BE347">
        <v>1</v>
      </c>
      <c r="BF347">
        <v>1</v>
      </c>
      <c r="BG347">
        <v>1</v>
      </c>
      <c r="BH347">
        <v>1</v>
      </c>
      <c r="BI347">
        <v>1</v>
      </c>
      <c r="BJ347">
        <v>1</v>
      </c>
      <c r="BK347">
        <v>1</v>
      </c>
      <c r="BL347">
        <v>1</v>
      </c>
      <c r="BM347">
        <v>1</v>
      </c>
      <c r="BN347">
        <v>1</v>
      </c>
      <c r="BO347">
        <v>1</v>
      </c>
      <c r="BP347">
        <v>1</v>
      </c>
      <c r="BQ347">
        <v>1</v>
      </c>
      <c r="BR347">
        <v>1</v>
      </c>
      <c r="BS347">
        <v>1</v>
      </c>
      <c r="BT347">
        <v>1</v>
      </c>
      <c r="BU347">
        <v>1</v>
      </c>
      <c r="BV347">
        <v>1</v>
      </c>
      <c r="BW347">
        <v>1</v>
      </c>
      <c r="BX347">
        <v>1</v>
      </c>
      <c r="BY347">
        <v>1</v>
      </c>
      <c r="BZ347">
        <v>1</v>
      </c>
    </row>
    <row r="348" spans="1:78">
      <c r="A348" s="81" t="s">
        <v>555</v>
      </c>
      <c r="J348" s="66" t="s">
        <v>882</v>
      </c>
      <c r="K348" t="s">
        <v>822</v>
      </c>
      <c r="L348" t="s">
        <v>5135</v>
      </c>
      <c r="M348" t="s">
        <v>38</v>
      </c>
      <c r="N348" t="s">
        <v>35</v>
      </c>
      <c r="O348" t="s">
        <v>2608</v>
      </c>
      <c r="P348">
        <v>0</v>
      </c>
      <c r="Q348">
        <v>0</v>
      </c>
      <c r="R348">
        <v>0</v>
      </c>
      <c r="S348">
        <v>0</v>
      </c>
      <c r="T348">
        <v>0</v>
      </c>
      <c r="U348">
        <v>0</v>
      </c>
      <c r="V348">
        <v>0</v>
      </c>
      <c r="W348">
        <v>0</v>
      </c>
      <c r="X348">
        <v>0</v>
      </c>
      <c r="Y348">
        <v>0</v>
      </c>
      <c r="Z348">
        <v>1</v>
      </c>
      <c r="AA348">
        <v>1</v>
      </c>
      <c r="AB348">
        <v>1</v>
      </c>
      <c r="AC348">
        <v>1</v>
      </c>
      <c r="AD348">
        <v>1</v>
      </c>
      <c r="AE348">
        <v>1</v>
      </c>
      <c r="AF348">
        <v>1</v>
      </c>
      <c r="AG348">
        <v>1</v>
      </c>
      <c r="AH348">
        <v>1</v>
      </c>
      <c r="AI348">
        <v>1</v>
      </c>
      <c r="AJ348">
        <v>1</v>
      </c>
      <c r="AK348">
        <v>1</v>
      </c>
      <c r="AL348">
        <v>1</v>
      </c>
      <c r="AM348">
        <v>1</v>
      </c>
      <c r="AN348">
        <v>1</v>
      </c>
      <c r="AO348">
        <v>1</v>
      </c>
      <c r="AP348">
        <v>1</v>
      </c>
      <c r="AQ348">
        <v>1</v>
      </c>
      <c r="AR348">
        <v>1</v>
      </c>
      <c r="AS348">
        <v>1</v>
      </c>
      <c r="AT348">
        <v>1</v>
      </c>
      <c r="AU348">
        <v>1</v>
      </c>
      <c r="AV348">
        <v>1</v>
      </c>
      <c r="AW348">
        <v>1</v>
      </c>
      <c r="AX348">
        <v>1</v>
      </c>
      <c r="AY348">
        <v>1</v>
      </c>
      <c r="AZ348">
        <v>1</v>
      </c>
      <c r="BA348">
        <v>1</v>
      </c>
      <c r="BB348">
        <v>1</v>
      </c>
      <c r="BC348">
        <v>1</v>
      </c>
      <c r="BD348">
        <v>1</v>
      </c>
      <c r="BE348">
        <v>1</v>
      </c>
      <c r="BF348">
        <v>1</v>
      </c>
      <c r="BG348">
        <v>1</v>
      </c>
      <c r="BH348">
        <v>1</v>
      </c>
      <c r="BI348">
        <v>1</v>
      </c>
      <c r="BJ348">
        <v>1</v>
      </c>
      <c r="BK348">
        <v>1</v>
      </c>
      <c r="BL348">
        <v>1</v>
      </c>
      <c r="BM348">
        <v>1</v>
      </c>
      <c r="BN348">
        <v>1</v>
      </c>
      <c r="BO348">
        <v>1</v>
      </c>
      <c r="BP348">
        <v>1</v>
      </c>
      <c r="BQ348">
        <v>1</v>
      </c>
      <c r="BR348">
        <v>1</v>
      </c>
      <c r="BS348">
        <v>1</v>
      </c>
      <c r="BT348">
        <v>1</v>
      </c>
      <c r="BU348">
        <v>1</v>
      </c>
      <c r="BV348">
        <v>1</v>
      </c>
      <c r="BW348">
        <v>1</v>
      </c>
      <c r="BX348">
        <v>1</v>
      </c>
      <c r="BY348">
        <v>1</v>
      </c>
      <c r="BZ348">
        <v>1</v>
      </c>
    </row>
    <row r="349" spans="1:78">
      <c r="A349" s="81" t="s">
        <v>555</v>
      </c>
      <c r="J349" s="66" t="s">
        <v>885</v>
      </c>
      <c r="K349" t="s">
        <v>825</v>
      </c>
      <c r="L349" t="s">
        <v>5135</v>
      </c>
      <c r="M349" t="s">
        <v>38</v>
      </c>
      <c r="N349" t="s">
        <v>35</v>
      </c>
      <c r="O349" t="s">
        <v>2608</v>
      </c>
      <c r="P349">
        <v>0</v>
      </c>
      <c r="Q349">
        <v>0</v>
      </c>
      <c r="R349">
        <v>0</v>
      </c>
      <c r="S349">
        <v>0</v>
      </c>
      <c r="T349">
        <v>0</v>
      </c>
      <c r="U349">
        <v>0</v>
      </c>
      <c r="V349">
        <v>0</v>
      </c>
      <c r="W349">
        <v>0</v>
      </c>
      <c r="X349">
        <v>0</v>
      </c>
      <c r="Y349">
        <v>0</v>
      </c>
      <c r="Z349">
        <v>1</v>
      </c>
      <c r="AA349">
        <v>1</v>
      </c>
      <c r="AB349">
        <v>1</v>
      </c>
      <c r="AC349">
        <v>1</v>
      </c>
      <c r="AD349">
        <v>1</v>
      </c>
      <c r="AE349">
        <v>1</v>
      </c>
      <c r="AF349">
        <v>1</v>
      </c>
      <c r="AG349">
        <v>1</v>
      </c>
      <c r="AH349">
        <v>1</v>
      </c>
      <c r="AI349">
        <v>1</v>
      </c>
      <c r="AJ349">
        <v>1</v>
      </c>
      <c r="AK349">
        <v>1</v>
      </c>
      <c r="AL349">
        <v>1</v>
      </c>
      <c r="AM349">
        <v>1</v>
      </c>
      <c r="AN349">
        <v>1</v>
      </c>
      <c r="AO349">
        <v>1</v>
      </c>
      <c r="AP349">
        <v>1</v>
      </c>
      <c r="AQ349">
        <v>1</v>
      </c>
      <c r="AR349">
        <v>1</v>
      </c>
      <c r="AS349">
        <v>1</v>
      </c>
      <c r="AT349">
        <v>1</v>
      </c>
      <c r="AU349">
        <v>1</v>
      </c>
      <c r="AV349">
        <v>1</v>
      </c>
      <c r="AW349">
        <v>1</v>
      </c>
      <c r="AX349">
        <v>1</v>
      </c>
      <c r="AY349">
        <v>1</v>
      </c>
      <c r="AZ349">
        <v>1</v>
      </c>
      <c r="BA349">
        <v>1</v>
      </c>
      <c r="BB349">
        <v>1</v>
      </c>
      <c r="BC349">
        <v>1</v>
      </c>
      <c r="BD349">
        <v>1</v>
      </c>
      <c r="BE349">
        <v>1</v>
      </c>
      <c r="BF349">
        <v>1</v>
      </c>
      <c r="BG349">
        <v>1</v>
      </c>
      <c r="BH349">
        <v>1</v>
      </c>
      <c r="BI349">
        <v>1</v>
      </c>
      <c r="BJ349">
        <v>1</v>
      </c>
      <c r="BK349">
        <v>1</v>
      </c>
      <c r="BL349">
        <v>1</v>
      </c>
      <c r="BM349">
        <v>1</v>
      </c>
      <c r="BN349">
        <v>1</v>
      </c>
      <c r="BO349">
        <v>1</v>
      </c>
      <c r="BP349">
        <v>1</v>
      </c>
      <c r="BQ349">
        <v>1</v>
      </c>
      <c r="BR349">
        <v>1</v>
      </c>
      <c r="BS349">
        <v>1</v>
      </c>
      <c r="BT349">
        <v>1</v>
      </c>
      <c r="BU349">
        <v>1</v>
      </c>
      <c r="BV349">
        <v>1</v>
      </c>
      <c r="BW349">
        <v>1</v>
      </c>
      <c r="BX349">
        <v>1</v>
      </c>
      <c r="BY349">
        <v>1</v>
      </c>
      <c r="BZ349">
        <v>1</v>
      </c>
    </row>
    <row r="350" spans="1:78">
      <c r="A350" s="81" t="s">
        <v>555</v>
      </c>
      <c r="J350" s="66" t="s">
        <v>888</v>
      </c>
      <c r="K350" t="s">
        <v>828</v>
      </c>
      <c r="L350" t="s">
        <v>5135</v>
      </c>
      <c r="M350" t="s">
        <v>38</v>
      </c>
      <c r="N350" t="s">
        <v>35</v>
      </c>
      <c r="O350" t="s">
        <v>2608</v>
      </c>
      <c r="P350">
        <v>0</v>
      </c>
      <c r="Q350">
        <v>0</v>
      </c>
      <c r="R350">
        <v>0</v>
      </c>
      <c r="S350">
        <v>0</v>
      </c>
      <c r="T350">
        <v>0</v>
      </c>
      <c r="U350">
        <v>0</v>
      </c>
      <c r="V350">
        <v>0</v>
      </c>
      <c r="W350">
        <v>0</v>
      </c>
      <c r="X350">
        <v>0</v>
      </c>
      <c r="Y350">
        <v>0</v>
      </c>
      <c r="Z350">
        <v>1</v>
      </c>
      <c r="AA350">
        <v>1</v>
      </c>
      <c r="AB350">
        <v>1</v>
      </c>
      <c r="AC350">
        <v>1</v>
      </c>
      <c r="AD350">
        <v>1</v>
      </c>
      <c r="AE350">
        <v>1</v>
      </c>
      <c r="AF350">
        <v>1</v>
      </c>
      <c r="AG350">
        <v>1</v>
      </c>
      <c r="AH350">
        <v>1</v>
      </c>
      <c r="AI350">
        <v>1</v>
      </c>
      <c r="AJ350">
        <v>1</v>
      </c>
      <c r="AK350">
        <v>1</v>
      </c>
      <c r="AL350">
        <v>1</v>
      </c>
      <c r="AM350">
        <v>1</v>
      </c>
      <c r="AN350">
        <v>1</v>
      </c>
      <c r="AO350">
        <v>1</v>
      </c>
      <c r="AP350">
        <v>1</v>
      </c>
      <c r="AQ350">
        <v>1</v>
      </c>
      <c r="AR350">
        <v>1</v>
      </c>
      <c r="AS350">
        <v>1</v>
      </c>
      <c r="AT350">
        <v>1</v>
      </c>
      <c r="AU350">
        <v>1</v>
      </c>
      <c r="AV350">
        <v>1</v>
      </c>
      <c r="AW350">
        <v>1</v>
      </c>
      <c r="AX350">
        <v>1</v>
      </c>
      <c r="AY350">
        <v>1</v>
      </c>
      <c r="AZ350">
        <v>1</v>
      </c>
      <c r="BA350">
        <v>1</v>
      </c>
      <c r="BB350">
        <v>1</v>
      </c>
      <c r="BC350">
        <v>1</v>
      </c>
      <c r="BD350">
        <v>1</v>
      </c>
      <c r="BE350">
        <v>1</v>
      </c>
      <c r="BF350">
        <v>1</v>
      </c>
      <c r="BG350">
        <v>1</v>
      </c>
      <c r="BH350">
        <v>1</v>
      </c>
      <c r="BI350">
        <v>1</v>
      </c>
      <c r="BJ350">
        <v>1</v>
      </c>
      <c r="BK350">
        <v>1</v>
      </c>
      <c r="BL350">
        <v>1</v>
      </c>
      <c r="BM350">
        <v>1</v>
      </c>
      <c r="BN350">
        <v>1</v>
      </c>
      <c r="BO350">
        <v>1</v>
      </c>
      <c r="BP350">
        <v>1</v>
      </c>
      <c r="BQ350">
        <v>1</v>
      </c>
      <c r="BR350">
        <v>1</v>
      </c>
      <c r="BS350">
        <v>1</v>
      </c>
      <c r="BT350">
        <v>1</v>
      </c>
      <c r="BU350">
        <v>1</v>
      </c>
      <c r="BV350">
        <v>1</v>
      </c>
      <c r="BW350">
        <v>1</v>
      </c>
      <c r="BX350">
        <v>1</v>
      </c>
      <c r="BY350">
        <v>1</v>
      </c>
      <c r="BZ350">
        <v>1</v>
      </c>
    </row>
    <row r="351" spans="1:78">
      <c r="A351" s="81" t="s">
        <v>555</v>
      </c>
      <c r="J351" s="66" t="s">
        <v>891</v>
      </c>
      <c r="K351" t="s">
        <v>831</v>
      </c>
      <c r="L351" t="s">
        <v>5135</v>
      </c>
      <c r="M351" t="s">
        <v>38</v>
      </c>
      <c r="N351" t="s">
        <v>35</v>
      </c>
      <c r="O351" t="s">
        <v>2608</v>
      </c>
      <c r="P351">
        <v>0</v>
      </c>
      <c r="Q351">
        <v>0</v>
      </c>
      <c r="R351">
        <v>0</v>
      </c>
      <c r="S351">
        <v>0</v>
      </c>
      <c r="T351">
        <v>0</v>
      </c>
      <c r="U351">
        <v>0</v>
      </c>
      <c r="V351">
        <v>0</v>
      </c>
      <c r="W351">
        <v>0</v>
      </c>
      <c r="X351">
        <v>0</v>
      </c>
      <c r="Y351">
        <v>0</v>
      </c>
      <c r="Z351">
        <v>0</v>
      </c>
      <c r="AA351">
        <v>1</v>
      </c>
      <c r="AB351">
        <v>1</v>
      </c>
      <c r="AC351">
        <v>1</v>
      </c>
      <c r="AD351">
        <v>1</v>
      </c>
      <c r="AE351">
        <v>1</v>
      </c>
      <c r="AF351">
        <v>1</v>
      </c>
      <c r="AG351">
        <v>1</v>
      </c>
      <c r="AH351">
        <v>1</v>
      </c>
      <c r="AI351">
        <v>1</v>
      </c>
      <c r="AJ351">
        <v>1</v>
      </c>
      <c r="AK351">
        <v>1</v>
      </c>
      <c r="AL351">
        <v>1</v>
      </c>
      <c r="AM351">
        <v>1</v>
      </c>
      <c r="AN351">
        <v>1</v>
      </c>
      <c r="AO351">
        <v>1</v>
      </c>
      <c r="AP351">
        <v>1</v>
      </c>
      <c r="AQ351">
        <v>1</v>
      </c>
      <c r="AR351">
        <v>1</v>
      </c>
      <c r="AS351">
        <v>1</v>
      </c>
      <c r="AT351">
        <v>1</v>
      </c>
      <c r="AU351">
        <v>1</v>
      </c>
      <c r="AV351">
        <v>1</v>
      </c>
      <c r="AW351">
        <v>1</v>
      </c>
      <c r="AX351">
        <v>1</v>
      </c>
      <c r="AY351">
        <v>1</v>
      </c>
      <c r="AZ351">
        <v>1</v>
      </c>
      <c r="BA351">
        <v>1</v>
      </c>
      <c r="BB351">
        <v>1</v>
      </c>
      <c r="BC351">
        <v>1</v>
      </c>
      <c r="BD351">
        <v>1</v>
      </c>
      <c r="BE351">
        <v>1</v>
      </c>
      <c r="BF351">
        <v>1</v>
      </c>
      <c r="BG351">
        <v>1</v>
      </c>
      <c r="BH351">
        <v>1</v>
      </c>
      <c r="BI351">
        <v>1</v>
      </c>
      <c r="BJ351">
        <v>1</v>
      </c>
      <c r="BK351">
        <v>1</v>
      </c>
      <c r="BL351">
        <v>1</v>
      </c>
      <c r="BM351">
        <v>1</v>
      </c>
      <c r="BN351">
        <v>1</v>
      </c>
      <c r="BO351">
        <v>1</v>
      </c>
      <c r="BP351">
        <v>1</v>
      </c>
      <c r="BQ351">
        <v>1</v>
      </c>
      <c r="BR351">
        <v>1</v>
      </c>
      <c r="BS351">
        <v>1</v>
      </c>
      <c r="BT351">
        <v>1</v>
      </c>
      <c r="BU351">
        <v>1</v>
      </c>
      <c r="BV351">
        <v>1</v>
      </c>
      <c r="BW351">
        <v>1</v>
      </c>
      <c r="BX351">
        <v>1</v>
      </c>
      <c r="BY351">
        <v>1</v>
      </c>
      <c r="BZ351">
        <v>1</v>
      </c>
    </row>
    <row r="352" spans="1:78">
      <c r="A352" s="81" t="s">
        <v>555</v>
      </c>
      <c r="J352" s="66" t="s">
        <v>894</v>
      </c>
      <c r="K352" t="s">
        <v>834</v>
      </c>
      <c r="L352" t="s">
        <v>5135</v>
      </c>
      <c r="M352" t="s">
        <v>38</v>
      </c>
      <c r="N352" t="s">
        <v>35</v>
      </c>
      <c r="O352" t="s">
        <v>2608</v>
      </c>
      <c r="P352">
        <v>0</v>
      </c>
      <c r="Q352">
        <v>0</v>
      </c>
      <c r="R352">
        <v>0</v>
      </c>
      <c r="S352">
        <v>0</v>
      </c>
      <c r="T352">
        <v>0</v>
      </c>
      <c r="U352">
        <v>0</v>
      </c>
      <c r="V352">
        <v>0</v>
      </c>
      <c r="W352">
        <v>0</v>
      </c>
      <c r="X352">
        <v>0</v>
      </c>
      <c r="Y352">
        <v>0</v>
      </c>
      <c r="Z352">
        <v>0</v>
      </c>
      <c r="AA352">
        <v>1</v>
      </c>
      <c r="AB352">
        <v>1</v>
      </c>
      <c r="AC352">
        <v>1</v>
      </c>
      <c r="AD352">
        <v>1</v>
      </c>
      <c r="AE352">
        <v>1</v>
      </c>
      <c r="AF352">
        <v>1</v>
      </c>
      <c r="AG352">
        <v>1</v>
      </c>
      <c r="AH352">
        <v>1</v>
      </c>
      <c r="AI352">
        <v>1</v>
      </c>
      <c r="AJ352">
        <v>1</v>
      </c>
      <c r="AK352">
        <v>1</v>
      </c>
      <c r="AL352">
        <v>1</v>
      </c>
      <c r="AM352">
        <v>1</v>
      </c>
      <c r="AN352">
        <v>1</v>
      </c>
      <c r="AO352">
        <v>1</v>
      </c>
      <c r="AP352">
        <v>1</v>
      </c>
      <c r="AQ352">
        <v>1</v>
      </c>
      <c r="AR352">
        <v>1</v>
      </c>
      <c r="AS352">
        <v>1</v>
      </c>
      <c r="AT352">
        <v>1</v>
      </c>
      <c r="AU352">
        <v>1</v>
      </c>
      <c r="AV352">
        <v>1</v>
      </c>
      <c r="AW352">
        <v>1</v>
      </c>
      <c r="AX352">
        <v>1</v>
      </c>
      <c r="AY352">
        <v>1</v>
      </c>
      <c r="AZ352">
        <v>1</v>
      </c>
      <c r="BA352">
        <v>1</v>
      </c>
      <c r="BB352">
        <v>1</v>
      </c>
      <c r="BC352">
        <v>1</v>
      </c>
      <c r="BD352">
        <v>1</v>
      </c>
      <c r="BE352">
        <v>1</v>
      </c>
      <c r="BF352">
        <v>1</v>
      </c>
      <c r="BG352">
        <v>1</v>
      </c>
      <c r="BH352">
        <v>1</v>
      </c>
      <c r="BI352">
        <v>1</v>
      </c>
      <c r="BJ352">
        <v>1</v>
      </c>
      <c r="BK352">
        <v>1</v>
      </c>
      <c r="BL352">
        <v>1</v>
      </c>
      <c r="BM352">
        <v>1</v>
      </c>
      <c r="BN352">
        <v>1</v>
      </c>
      <c r="BO352">
        <v>1</v>
      </c>
      <c r="BP352">
        <v>1</v>
      </c>
      <c r="BQ352">
        <v>1</v>
      </c>
      <c r="BR352">
        <v>1</v>
      </c>
      <c r="BS352">
        <v>1</v>
      </c>
      <c r="BT352">
        <v>1</v>
      </c>
      <c r="BU352">
        <v>1</v>
      </c>
      <c r="BV352">
        <v>1</v>
      </c>
      <c r="BW352">
        <v>1</v>
      </c>
      <c r="BX352">
        <v>1</v>
      </c>
      <c r="BY352">
        <v>1</v>
      </c>
      <c r="BZ352">
        <v>1</v>
      </c>
    </row>
    <row r="353" spans="1:78">
      <c r="A353" s="81" t="s">
        <v>555</v>
      </c>
      <c r="J353" s="66" t="s">
        <v>897</v>
      </c>
      <c r="K353" t="s">
        <v>837</v>
      </c>
      <c r="L353" t="s">
        <v>5135</v>
      </c>
      <c r="M353" t="s">
        <v>38</v>
      </c>
      <c r="N353" t="s">
        <v>35</v>
      </c>
      <c r="O353" t="s">
        <v>2608</v>
      </c>
      <c r="P353">
        <v>0</v>
      </c>
      <c r="Q353">
        <v>0</v>
      </c>
      <c r="R353">
        <v>0</v>
      </c>
      <c r="S353">
        <v>0</v>
      </c>
      <c r="T353">
        <v>0</v>
      </c>
      <c r="U353">
        <v>0</v>
      </c>
      <c r="V353">
        <v>0</v>
      </c>
      <c r="W353">
        <v>0</v>
      </c>
      <c r="X353">
        <v>0</v>
      </c>
      <c r="Y353">
        <v>0</v>
      </c>
      <c r="Z353">
        <v>0</v>
      </c>
      <c r="AA353">
        <v>1</v>
      </c>
      <c r="AB353">
        <v>1</v>
      </c>
      <c r="AC353">
        <v>1</v>
      </c>
      <c r="AD353">
        <v>1</v>
      </c>
      <c r="AE353">
        <v>1</v>
      </c>
      <c r="AF353">
        <v>1</v>
      </c>
      <c r="AG353">
        <v>1</v>
      </c>
      <c r="AH353">
        <v>1</v>
      </c>
      <c r="AI353">
        <v>1</v>
      </c>
      <c r="AJ353">
        <v>1</v>
      </c>
      <c r="AK353">
        <v>1</v>
      </c>
      <c r="AL353">
        <v>1</v>
      </c>
      <c r="AM353">
        <v>1</v>
      </c>
      <c r="AN353">
        <v>1</v>
      </c>
      <c r="AO353">
        <v>1</v>
      </c>
      <c r="AP353">
        <v>1</v>
      </c>
      <c r="AQ353">
        <v>1</v>
      </c>
      <c r="AR353">
        <v>1</v>
      </c>
      <c r="AS353">
        <v>1</v>
      </c>
      <c r="AT353">
        <v>1</v>
      </c>
      <c r="AU353">
        <v>1</v>
      </c>
      <c r="AV353">
        <v>1</v>
      </c>
      <c r="AW353">
        <v>1</v>
      </c>
      <c r="AX353">
        <v>1</v>
      </c>
      <c r="AY353">
        <v>1</v>
      </c>
      <c r="AZ353">
        <v>1</v>
      </c>
      <c r="BA353">
        <v>1</v>
      </c>
      <c r="BB353">
        <v>1</v>
      </c>
      <c r="BC353">
        <v>1</v>
      </c>
      <c r="BD353">
        <v>1</v>
      </c>
      <c r="BE353">
        <v>1</v>
      </c>
      <c r="BF353">
        <v>1</v>
      </c>
      <c r="BG353">
        <v>1</v>
      </c>
      <c r="BH353">
        <v>1</v>
      </c>
      <c r="BI353">
        <v>1</v>
      </c>
      <c r="BJ353">
        <v>1</v>
      </c>
      <c r="BK353">
        <v>1</v>
      </c>
      <c r="BL353">
        <v>1</v>
      </c>
      <c r="BM353">
        <v>1</v>
      </c>
      <c r="BN353">
        <v>1</v>
      </c>
      <c r="BO353">
        <v>1</v>
      </c>
      <c r="BP353">
        <v>1</v>
      </c>
      <c r="BQ353">
        <v>1</v>
      </c>
      <c r="BR353">
        <v>1</v>
      </c>
      <c r="BS353">
        <v>1</v>
      </c>
      <c r="BT353">
        <v>1</v>
      </c>
      <c r="BU353">
        <v>1</v>
      </c>
      <c r="BV353">
        <v>1</v>
      </c>
      <c r="BW353">
        <v>1</v>
      </c>
      <c r="BX353">
        <v>1</v>
      </c>
      <c r="BY353">
        <v>1</v>
      </c>
      <c r="BZ353">
        <v>1</v>
      </c>
    </row>
    <row r="354" spans="1:78">
      <c r="A354" s="81" t="s">
        <v>555</v>
      </c>
      <c r="J354" s="66" t="s">
        <v>900</v>
      </c>
      <c r="K354" t="s">
        <v>840</v>
      </c>
      <c r="L354" t="s">
        <v>5135</v>
      </c>
      <c r="M354" t="s">
        <v>38</v>
      </c>
      <c r="N354" t="s">
        <v>35</v>
      </c>
      <c r="O354" t="s">
        <v>2608</v>
      </c>
      <c r="P354">
        <v>0</v>
      </c>
      <c r="Q354">
        <v>0</v>
      </c>
      <c r="R354">
        <v>0</v>
      </c>
      <c r="S354">
        <v>0</v>
      </c>
      <c r="T354">
        <v>0</v>
      </c>
      <c r="U354">
        <v>0</v>
      </c>
      <c r="V354">
        <v>0</v>
      </c>
      <c r="W354">
        <v>0</v>
      </c>
      <c r="X354">
        <v>0</v>
      </c>
      <c r="Y354">
        <v>0</v>
      </c>
      <c r="Z354">
        <v>0</v>
      </c>
      <c r="AA354">
        <v>1</v>
      </c>
      <c r="AB354">
        <v>1</v>
      </c>
      <c r="AC354">
        <v>1</v>
      </c>
      <c r="AD354">
        <v>1</v>
      </c>
      <c r="AE354">
        <v>1</v>
      </c>
      <c r="AF354">
        <v>1</v>
      </c>
      <c r="AG354">
        <v>1</v>
      </c>
      <c r="AH354">
        <v>1</v>
      </c>
      <c r="AI354">
        <v>1</v>
      </c>
      <c r="AJ354">
        <v>1</v>
      </c>
      <c r="AK354">
        <v>1</v>
      </c>
      <c r="AL354">
        <v>1</v>
      </c>
      <c r="AM354">
        <v>1</v>
      </c>
      <c r="AN354">
        <v>1</v>
      </c>
      <c r="AO354">
        <v>1</v>
      </c>
      <c r="AP354">
        <v>1</v>
      </c>
      <c r="AQ354">
        <v>1</v>
      </c>
      <c r="AR354">
        <v>1</v>
      </c>
      <c r="AS354">
        <v>1</v>
      </c>
      <c r="AT354">
        <v>1</v>
      </c>
      <c r="AU354">
        <v>1</v>
      </c>
      <c r="AV354">
        <v>1</v>
      </c>
      <c r="AW354">
        <v>1</v>
      </c>
      <c r="AX354">
        <v>1</v>
      </c>
      <c r="AY354">
        <v>1</v>
      </c>
      <c r="AZ354">
        <v>1</v>
      </c>
      <c r="BA354">
        <v>1</v>
      </c>
      <c r="BB354">
        <v>1</v>
      </c>
      <c r="BC354">
        <v>1</v>
      </c>
      <c r="BD354">
        <v>1</v>
      </c>
      <c r="BE354">
        <v>1</v>
      </c>
      <c r="BF354">
        <v>1</v>
      </c>
      <c r="BG354">
        <v>1</v>
      </c>
      <c r="BH354">
        <v>1</v>
      </c>
      <c r="BI354">
        <v>1</v>
      </c>
      <c r="BJ354">
        <v>1</v>
      </c>
      <c r="BK354">
        <v>1</v>
      </c>
      <c r="BL354">
        <v>1</v>
      </c>
      <c r="BM354">
        <v>1</v>
      </c>
      <c r="BN354">
        <v>1</v>
      </c>
      <c r="BO354">
        <v>1</v>
      </c>
      <c r="BP354">
        <v>1</v>
      </c>
      <c r="BQ354">
        <v>1</v>
      </c>
      <c r="BR354">
        <v>1</v>
      </c>
      <c r="BS354">
        <v>1</v>
      </c>
      <c r="BT354">
        <v>1</v>
      </c>
      <c r="BU354">
        <v>1</v>
      </c>
      <c r="BV354">
        <v>1</v>
      </c>
      <c r="BW354">
        <v>1</v>
      </c>
      <c r="BX354">
        <v>1</v>
      </c>
      <c r="BY354">
        <v>1</v>
      </c>
      <c r="BZ354">
        <v>1</v>
      </c>
    </row>
    <row r="355" spans="1:78">
      <c r="A355" s="81" t="s">
        <v>555</v>
      </c>
      <c r="J355" s="66" t="s">
        <v>903</v>
      </c>
      <c r="K355" t="s">
        <v>843</v>
      </c>
      <c r="L355" t="s">
        <v>5135</v>
      </c>
      <c r="M355" t="s">
        <v>38</v>
      </c>
      <c r="N355" t="s">
        <v>35</v>
      </c>
      <c r="O355" t="s">
        <v>2608</v>
      </c>
      <c r="P355">
        <v>0</v>
      </c>
      <c r="Q355">
        <v>0</v>
      </c>
      <c r="R355">
        <v>0</v>
      </c>
      <c r="S355">
        <v>0</v>
      </c>
      <c r="T355">
        <v>0</v>
      </c>
      <c r="U355">
        <v>0</v>
      </c>
      <c r="V355">
        <v>0</v>
      </c>
      <c r="W355">
        <v>0</v>
      </c>
      <c r="X355">
        <v>0</v>
      </c>
      <c r="Y355">
        <v>0</v>
      </c>
      <c r="Z355">
        <v>0</v>
      </c>
      <c r="AA355">
        <v>1</v>
      </c>
      <c r="AB355">
        <v>1</v>
      </c>
      <c r="AC355">
        <v>1</v>
      </c>
      <c r="AD355">
        <v>1</v>
      </c>
      <c r="AE355">
        <v>1</v>
      </c>
      <c r="AF355">
        <v>1</v>
      </c>
      <c r="AG355">
        <v>1</v>
      </c>
      <c r="AH355">
        <v>1</v>
      </c>
      <c r="AI355">
        <v>1</v>
      </c>
      <c r="AJ355">
        <v>1</v>
      </c>
      <c r="AK355">
        <v>1</v>
      </c>
      <c r="AL355">
        <v>1</v>
      </c>
      <c r="AM355">
        <v>1</v>
      </c>
      <c r="AN355">
        <v>1</v>
      </c>
      <c r="AO355">
        <v>1</v>
      </c>
      <c r="AP355">
        <v>1</v>
      </c>
      <c r="AQ355">
        <v>1</v>
      </c>
      <c r="AR355">
        <v>1</v>
      </c>
      <c r="AS355">
        <v>1</v>
      </c>
      <c r="AT355">
        <v>1</v>
      </c>
      <c r="AU355">
        <v>1</v>
      </c>
      <c r="AV355">
        <v>1</v>
      </c>
      <c r="AW355">
        <v>1</v>
      </c>
      <c r="AX355">
        <v>1</v>
      </c>
      <c r="AY355">
        <v>1</v>
      </c>
      <c r="AZ355">
        <v>1</v>
      </c>
      <c r="BA355">
        <v>1</v>
      </c>
      <c r="BB355">
        <v>1</v>
      </c>
      <c r="BC355">
        <v>1</v>
      </c>
      <c r="BD355">
        <v>1</v>
      </c>
      <c r="BE355">
        <v>1</v>
      </c>
      <c r="BF355">
        <v>1</v>
      </c>
      <c r="BG355">
        <v>1</v>
      </c>
      <c r="BH355">
        <v>1</v>
      </c>
      <c r="BI355">
        <v>1</v>
      </c>
      <c r="BJ355">
        <v>1</v>
      </c>
      <c r="BK355">
        <v>1</v>
      </c>
      <c r="BL355">
        <v>1</v>
      </c>
      <c r="BM355">
        <v>1</v>
      </c>
      <c r="BN355">
        <v>1</v>
      </c>
      <c r="BO355">
        <v>1</v>
      </c>
      <c r="BP355">
        <v>1</v>
      </c>
      <c r="BQ355">
        <v>1</v>
      </c>
      <c r="BR355">
        <v>1</v>
      </c>
      <c r="BS355">
        <v>1</v>
      </c>
      <c r="BT355">
        <v>1</v>
      </c>
      <c r="BU355">
        <v>1</v>
      </c>
      <c r="BV355">
        <v>1</v>
      </c>
      <c r="BW355">
        <v>1</v>
      </c>
      <c r="BX355">
        <v>1</v>
      </c>
      <c r="BY355">
        <v>1</v>
      </c>
      <c r="BZ355">
        <v>1</v>
      </c>
    </row>
    <row r="356" spans="1:78">
      <c r="A356" s="81" t="s">
        <v>555</v>
      </c>
      <c r="J356" s="66" t="s">
        <v>906</v>
      </c>
      <c r="K356" t="s">
        <v>846</v>
      </c>
      <c r="L356" t="s">
        <v>5135</v>
      </c>
      <c r="M356" t="s">
        <v>38</v>
      </c>
      <c r="N356" t="s">
        <v>35</v>
      </c>
      <c r="O356" t="s">
        <v>2608</v>
      </c>
      <c r="P356">
        <v>0</v>
      </c>
      <c r="Q356">
        <v>0</v>
      </c>
      <c r="R356">
        <v>0</v>
      </c>
      <c r="S356">
        <v>0</v>
      </c>
      <c r="T356">
        <v>0</v>
      </c>
      <c r="U356">
        <v>0</v>
      </c>
      <c r="V356">
        <v>0</v>
      </c>
      <c r="W356">
        <v>0</v>
      </c>
      <c r="X356">
        <v>0</v>
      </c>
      <c r="Y356">
        <v>0</v>
      </c>
      <c r="Z356">
        <v>0</v>
      </c>
      <c r="AA356">
        <v>1</v>
      </c>
      <c r="AB356">
        <v>1</v>
      </c>
      <c r="AC356">
        <v>1</v>
      </c>
      <c r="AD356">
        <v>1</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1</v>
      </c>
      <c r="BJ356">
        <v>1</v>
      </c>
      <c r="BK356">
        <v>1</v>
      </c>
      <c r="BL356">
        <v>1</v>
      </c>
      <c r="BM356">
        <v>1</v>
      </c>
      <c r="BN356">
        <v>1</v>
      </c>
      <c r="BO356">
        <v>1</v>
      </c>
      <c r="BP356">
        <v>1</v>
      </c>
      <c r="BQ356">
        <v>1</v>
      </c>
      <c r="BR356">
        <v>1</v>
      </c>
      <c r="BS356">
        <v>1</v>
      </c>
      <c r="BT356">
        <v>1</v>
      </c>
      <c r="BU356">
        <v>1</v>
      </c>
      <c r="BV356">
        <v>1</v>
      </c>
      <c r="BW356">
        <v>1</v>
      </c>
      <c r="BX356">
        <v>1</v>
      </c>
      <c r="BY356">
        <v>1</v>
      </c>
      <c r="BZ356">
        <v>1</v>
      </c>
    </row>
    <row r="357" spans="1:78">
      <c r="A357" s="81" t="s">
        <v>555</v>
      </c>
      <c r="J357" s="66" t="s">
        <v>909</v>
      </c>
      <c r="K357" t="s">
        <v>849</v>
      </c>
      <c r="L357" t="s">
        <v>5135</v>
      </c>
      <c r="M357" t="s">
        <v>38</v>
      </c>
      <c r="N357" t="s">
        <v>35</v>
      </c>
      <c r="O357" t="s">
        <v>2608</v>
      </c>
      <c r="P357">
        <v>0</v>
      </c>
      <c r="Q357">
        <v>0</v>
      </c>
      <c r="R357">
        <v>0</v>
      </c>
      <c r="S357">
        <v>0</v>
      </c>
      <c r="T357">
        <v>0</v>
      </c>
      <c r="U357">
        <v>0</v>
      </c>
      <c r="V357">
        <v>0</v>
      </c>
      <c r="W357">
        <v>0</v>
      </c>
      <c r="X357">
        <v>0</v>
      </c>
      <c r="Y357">
        <v>0</v>
      </c>
      <c r="Z357">
        <v>0</v>
      </c>
      <c r="AA357">
        <v>1</v>
      </c>
      <c r="AB357">
        <v>1</v>
      </c>
      <c r="AC357">
        <v>1</v>
      </c>
      <c r="AD357">
        <v>1</v>
      </c>
      <c r="AE357">
        <v>1</v>
      </c>
      <c r="AF357">
        <v>1</v>
      </c>
      <c r="AG357">
        <v>1</v>
      </c>
      <c r="AH357">
        <v>1</v>
      </c>
      <c r="AI357">
        <v>1</v>
      </c>
      <c r="AJ357">
        <v>1</v>
      </c>
      <c r="AK357">
        <v>1</v>
      </c>
      <c r="AL357">
        <v>1</v>
      </c>
      <c r="AM357">
        <v>1</v>
      </c>
      <c r="AN357">
        <v>1</v>
      </c>
      <c r="AO357">
        <v>1</v>
      </c>
      <c r="AP357">
        <v>1</v>
      </c>
      <c r="AQ357">
        <v>1</v>
      </c>
      <c r="AR357">
        <v>1</v>
      </c>
      <c r="AS357">
        <v>1</v>
      </c>
      <c r="AT357">
        <v>1</v>
      </c>
      <c r="AU357">
        <v>1</v>
      </c>
      <c r="AV357">
        <v>1</v>
      </c>
      <c r="AW357">
        <v>1</v>
      </c>
      <c r="AX357">
        <v>1</v>
      </c>
      <c r="AY357">
        <v>1</v>
      </c>
      <c r="AZ357">
        <v>1</v>
      </c>
      <c r="BA357">
        <v>1</v>
      </c>
      <c r="BB357">
        <v>1</v>
      </c>
      <c r="BC357">
        <v>1</v>
      </c>
      <c r="BD357">
        <v>1</v>
      </c>
      <c r="BE357">
        <v>1</v>
      </c>
      <c r="BF357">
        <v>1</v>
      </c>
      <c r="BG357">
        <v>1</v>
      </c>
      <c r="BH357">
        <v>1</v>
      </c>
      <c r="BI357">
        <v>1</v>
      </c>
      <c r="BJ357">
        <v>1</v>
      </c>
      <c r="BK357">
        <v>1</v>
      </c>
      <c r="BL357">
        <v>1</v>
      </c>
      <c r="BM357">
        <v>1</v>
      </c>
      <c r="BN357">
        <v>1</v>
      </c>
      <c r="BO357">
        <v>1</v>
      </c>
      <c r="BP357">
        <v>1</v>
      </c>
      <c r="BQ357">
        <v>1</v>
      </c>
      <c r="BR357">
        <v>1</v>
      </c>
      <c r="BS357">
        <v>1</v>
      </c>
      <c r="BT357">
        <v>1</v>
      </c>
      <c r="BU357">
        <v>1</v>
      </c>
      <c r="BV357">
        <v>1</v>
      </c>
      <c r="BW357">
        <v>1</v>
      </c>
      <c r="BX357">
        <v>1</v>
      </c>
      <c r="BY357">
        <v>1</v>
      </c>
      <c r="BZ357">
        <v>1</v>
      </c>
    </row>
    <row r="358" spans="1:78">
      <c r="A358" s="81" t="s">
        <v>555</v>
      </c>
      <c r="J358" s="66" t="s">
        <v>912</v>
      </c>
      <c r="K358" t="s">
        <v>852</v>
      </c>
      <c r="L358" t="s">
        <v>5135</v>
      </c>
      <c r="M358" t="s">
        <v>38</v>
      </c>
      <c r="N358" t="s">
        <v>35</v>
      </c>
      <c r="O358" t="s">
        <v>2608</v>
      </c>
      <c r="P358">
        <v>0</v>
      </c>
      <c r="Q358">
        <v>0</v>
      </c>
      <c r="R358">
        <v>0</v>
      </c>
      <c r="S358">
        <v>0</v>
      </c>
      <c r="T358">
        <v>0</v>
      </c>
      <c r="U358">
        <v>0</v>
      </c>
      <c r="V358">
        <v>0</v>
      </c>
      <c r="W358">
        <v>0</v>
      </c>
      <c r="X358">
        <v>0</v>
      </c>
      <c r="Y358">
        <v>0</v>
      </c>
      <c r="Z358">
        <v>0</v>
      </c>
      <c r="AA358">
        <v>1</v>
      </c>
      <c r="AB358">
        <v>1</v>
      </c>
      <c r="AC358">
        <v>1</v>
      </c>
      <c r="AD358">
        <v>1</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1</v>
      </c>
      <c r="BJ358">
        <v>1</v>
      </c>
      <c r="BK358">
        <v>1</v>
      </c>
      <c r="BL358">
        <v>1</v>
      </c>
      <c r="BM358">
        <v>1</v>
      </c>
      <c r="BN358">
        <v>1</v>
      </c>
      <c r="BO358">
        <v>1</v>
      </c>
      <c r="BP358">
        <v>1</v>
      </c>
      <c r="BQ358">
        <v>1</v>
      </c>
      <c r="BR358">
        <v>1</v>
      </c>
      <c r="BS358">
        <v>1</v>
      </c>
      <c r="BT358">
        <v>1</v>
      </c>
      <c r="BU358">
        <v>1</v>
      </c>
      <c r="BV358">
        <v>1</v>
      </c>
      <c r="BW358">
        <v>1</v>
      </c>
      <c r="BX358">
        <v>1</v>
      </c>
      <c r="BY358">
        <v>1</v>
      </c>
      <c r="BZ358">
        <v>1</v>
      </c>
    </row>
    <row r="359" spans="1:78">
      <c r="A359" s="81" t="s">
        <v>555</v>
      </c>
      <c r="J359" s="66" t="s">
        <v>915</v>
      </c>
      <c r="K359" t="s">
        <v>855</v>
      </c>
      <c r="L359" t="s">
        <v>5135</v>
      </c>
      <c r="M359" t="s">
        <v>38</v>
      </c>
      <c r="N359" t="s">
        <v>35</v>
      </c>
      <c r="O359" t="s">
        <v>2608</v>
      </c>
      <c r="P359">
        <v>0</v>
      </c>
      <c r="Q359">
        <v>0</v>
      </c>
      <c r="R359">
        <v>0</v>
      </c>
      <c r="S359">
        <v>0</v>
      </c>
      <c r="T359">
        <v>0</v>
      </c>
      <c r="U359">
        <v>0</v>
      </c>
      <c r="V359">
        <v>0</v>
      </c>
      <c r="W359">
        <v>0</v>
      </c>
      <c r="X359">
        <v>0</v>
      </c>
      <c r="Y359">
        <v>0</v>
      </c>
      <c r="Z359">
        <v>0</v>
      </c>
      <c r="AA359">
        <v>1</v>
      </c>
      <c r="AB359">
        <v>1</v>
      </c>
      <c r="AC359">
        <v>1</v>
      </c>
      <c r="AD359">
        <v>1</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1</v>
      </c>
      <c r="BJ359">
        <v>1</v>
      </c>
      <c r="BK359">
        <v>1</v>
      </c>
      <c r="BL359">
        <v>1</v>
      </c>
      <c r="BM359">
        <v>1</v>
      </c>
      <c r="BN359">
        <v>1</v>
      </c>
      <c r="BO359">
        <v>1</v>
      </c>
      <c r="BP359">
        <v>1</v>
      </c>
      <c r="BQ359">
        <v>1</v>
      </c>
      <c r="BR359">
        <v>1</v>
      </c>
      <c r="BS359">
        <v>1</v>
      </c>
      <c r="BT359">
        <v>1</v>
      </c>
      <c r="BU359">
        <v>1</v>
      </c>
      <c r="BV359">
        <v>1</v>
      </c>
      <c r="BW359">
        <v>1</v>
      </c>
      <c r="BX359">
        <v>1</v>
      </c>
      <c r="BY359">
        <v>1</v>
      </c>
      <c r="BZ359">
        <v>1</v>
      </c>
    </row>
    <row r="360" spans="1:78">
      <c r="A360" s="81" t="s">
        <v>555</v>
      </c>
      <c r="J360" s="66" t="s">
        <v>918</v>
      </c>
      <c r="K360" t="s">
        <v>858</v>
      </c>
      <c r="L360" t="s">
        <v>5135</v>
      </c>
      <c r="M360" t="s">
        <v>38</v>
      </c>
      <c r="N360" t="s">
        <v>35</v>
      </c>
      <c r="O360" t="s">
        <v>2608</v>
      </c>
      <c r="P360">
        <v>0</v>
      </c>
      <c r="Q360">
        <v>0</v>
      </c>
      <c r="R360">
        <v>0</v>
      </c>
      <c r="S360">
        <v>0</v>
      </c>
      <c r="T360">
        <v>0</v>
      </c>
      <c r="U360">
        <v>0</v>
      </c>
      <c r="V360">
        <v>0</v>
      </c>
      <c r="W360">
        <v>0</v>
      </c>
      <c r="X360">
        <v>0</v>
      </c>
      <c r="Y360">
        <v>0</v>
      </c>
      <c r="Z360">
        <v>0</v>
      </c>
      <c r="AA360">
        <v>1</v>
      </c>
      <c r="AB360">
        <v>1</v>
      </c>
      <c r="AC360">
        <v>1</v>
      </c>
      <c r="AD360">
        <v>1</v>
      </c>
      <c r="AE360">
        <v>1</v>
      </c>
      <c r="AF360">
        <v>1</v>
      </c>
      <c r="AG360">
        <v>1</v>
      </c>
      <c r="AH360">
        <v>1</v>
      </c>
      <c r="AI360">
        <v>1</v>
      </c>
      <c r="AJ360">
        <v>1</v>
      </c>
      <c r="AK360">
        <v>1</v>
      </c>
      <c r="AL360">
        <v>1</v>
      </c>
      <c r="AM360">
        <v>1</v>
      </c>
      <c r="AN360">
        <v>1</v>
      </c>
      <c r="AO360">
        <v>1</v>
      </c>
      <c r="AP360">
        <v>1</v>
      </c>
      <c r="AQ360">
        <v>1</v>
      </c>
      <c r="AR360">
        <v>1</v>
      </c>
      <c r="AS360">
        <v>1</v>
      </c>
      <c r="AT360">
        <v>1</v>
      </c>
      <c r="AU360">
        <v>1</v>
      </c>
      <c r="AV360">
        <v>1</v>
      </c>
      <c r="AW360">
        <v>1</v>
      </c>
      <c r="AX360">
        <v>1</v>
      </c>
      <c r="AY360">
        <v>1</v>
      </c>
      <c r="AZ360">
        <v>1</v>
      </c>
      <c r="BA360">
        <v>1</v>
      </c>
      <c r="BB360">
        <v>1</v>
      </c>
      <c r="BC360">
        <v>1</v>
      </c>
      <c r="BD360">
        <v>1</v>
      </c>
      <c r="BE360">
        <v>1</v>
      </c>
      <c r="BF360">
        <v>1</v>
      </c>
      <c r="BG360">
        <v>1</v>
      </c>
      <c r="BH360">
        <v>1</v>
      </c>
      <c r="BI360">
        <v>1</v>
      </c>
      <c r="BJ360">
        <v>1</v>
      </c>
      <c r="BK360">
        <v>1</v>
      </c>
      <c r="BL360">
        <v>1</v>
      </c>
      <c r="BM360">
        <v>1</v>
      </c>
      <c r="BN360">
        <v>1</v>
      </c>
      <c r="BO360">
        <v>1</v>
      </c>
      <c r="BP360">
        <v>1</v>
      </c>
      <c r="BQ360">
        <v>1</v>
      </c>
      <c r="BR360">
        <v>1</v>
      </c>
      <c r="BS360">
        <v>1</v>
      </c>
      <c r="BT360">
        <v>1</v>
      </c>
      <c r="BU360">
        <v>1</v>
      </c>
      <c r="BV360">
        <v>1</v>
      </c>
      <c r="BW360">
        <v>1</v>
      </c>
      <c r="BX360">
        <v>1</v>
      </c>
      <c r="BY360">
        <v>1</v>
      </c>
      <c r="BZ360">
        <v>1</v>
      </c>
    </row>
    <row r="361" spans="1:78">
      <c r="A361" s="81" t="s">
        <v>555</v>
      </c>
      <c r="J361" s="66" t="s">
        <v>921</v>
      </c>
      <c r="K361" t="s">
        <v>861</v>
      </c>
      <c r="L361" t="s">
        <v>5135</v>
      </c>
      <c r="M361" t="s">
        <v>38</v>
      </c>
      <c r="N361" t="s">
        <v>35</v>
      </c>
      <c r="O361" t="s">
        <v>2608</v>
      </c>
      <c r="P361">
        <v>0</v>
      </c>
      <c r="Q361">
        <v>0</v>
      </c>
      <c r="R361">
        <v>0</v>
      </c>
      <c r="S361">
        <v>0</v>
      </c>
      <c r="T361">
        <v>0</v>
      </c>
      <c r="U361">
        <v>0</v>
      </c>
      <c r="V361">
        <v>0</v>
      </c>
      <c r="W361">
        <v>0</v>
      </c>
      <c r="X361">
        <v>0</v>
      </c>
      <c r="Y361">
        <v>0</v>
      </c>
      <c r="Z361">
        <v>0</v>
      </c>
      <c r="AA361">
        <v>1</v>
      </c>
      <c r="AB361">
        <v>1</v>
      </c>
      <c r="AC361">
        <v>1</v>
      </c>
      <c r="AD361">
        <v>1</v>
      </c>
      <c r="AE361">
        <v>1</v>
      </c>
      <c r="AF361">
        <v>1</v>
      </c>
      <c r="AG361">
        <v>1</v>
      </c>
      <c r="AH361">
        <v>1</v>
      </c>
      <c r="AI361">
        <v>1</v>
      </c>
      <c r="AJ361">
        <v>1</v>
      </c>
      <c r="AK361">
        <v>1</v>
      </c>
      <c r="AL361">
        <v>1</v>
      </c>
      <c r="AM361">
        <v>1</v>
      </c>
      <c r="AN361">
        <v>1</v>
      </c>
      <c r="AO361">
        <v>1</v>
      </c>
      <c r="AP361">
        <v>1</v>
      </c>
      <c r="AQ361">
        <v>1</v>
      </c>
      <c r="AR361">
        <v>1</v>
      </c>
      <c r="AS361">
        <v>1</v>
      </c>
      <c r="AT361">
        <v>1</v>
      </c>
      <c r="AU361">
        <v>1</v>
      </c>
      <c r="AV361">
        <v>1</v>
      </c>
      <c r="AW361">
        <v>1</v>
      </c>
      <c r="AX361">
        <v>1</v>
      </c>
      <c r="AY361">
        <v>1</v>
      </c>
      <c r="AZ361">
        <v>1</v>
      </c>
      <c r="BA361">
        <v>1</v>
      </c>
      <c r="BB361">
        <v>1</v>
      </c>
      <c r="BC361">
        <v>1</v>
      </c>
      <c r="BD361">
        <v>1</v>
      </c>
      <c r="BE361">
        <v>1</v>
      </c>
      <c r="BF361">
        <v>1</v>
      </c>
      <c r="BG361">
        <v>1</v>
      </c>
      <c r="BH361">
        <v>1</v>
      </c>
      <c r="BI361">
        <v>1</v>
      </c>
      <c r="BJ361">
        <v>1</v>
      </c>
      <c r="BK361">
        <v>1</v>
      </c>
      <c r="BL361">
        <v>1</v>
      </c>
      <c r="BM361">
        <v>1</v>
      </c>
      <c r="BN361">
        <v>1</v>
      </c>
      <c r="BO361">
        <v>1</v>
      </c>
      <c r="BP361">
        <v>1</v>
      </c>
      <c r="BQ361">
        <v>1</v>
      </c>
      <c r="BR361">
        <v>1</v>
      </c>
      <c r="BS361">
        <v>1</v>
      </c>
      <c r="BT361">
        <v>1</v>
      </c>
      <c r="BU361">
        <v>1</v>
      </c>
      <c r="BV361">
        <v>1</v>
      </c>
      <c r="BW361">
        <v>1</v>
      </c>
      <c r="BX361">
        <v>1</v>
      </c>
      <c r="BY361">
        <v>1</v>
      </c>
      <c r="BZ361">
        <v>1</v>
      </c>
    </row>
    <row r="362" spans="1:78">
      <c r="A362" s="81" t="s">
        <v>555</v>
      </c>
      <c r="J362" s="66" t="s">
        <v>924</v>
      </c>
      <c r="K362" t="s">
        <v>864</v>
      </c>
      <c r="L362" t="s">
        <v>5135</v>
      </c>
      <c r="M362" t="s">
        <v>38</v>
      </c>
      <c r="N362" t="s">
        <v>35</v>
      </c>
      <c r="O362" t="s">
        <v>2608</v>
      </c>
      <c r="P362">
        <v>0</v>
      </c>
      <c r="Q362">
        <v>0</v>
      </c>
      <c r="R362">
        <v>0</v>
      </c>
      <c r="S362">
        <v>0</v>
      </c>
      <c r="T362">
        <v>0</v>
      </c>
      <c r="U362">
        <v>0</v>
      </c>
      <c r="V362">
        <v>0</v>
      </c>
      <c r="W362">
        <v>0</v>
      </c>
      <c r="X362">
        <v>0</v>
      </c>
      <c r="Y362">
        <v>0</v>
      </c>
      <c r="Z362">
        <v>0</v>
      </c>
      <c r="AA362">
        <v>1</v>
      </c>
      <c r="AB362">
        <v>1</v>
      </c>
      <c r="AC362">
        <v>1</v>
      </c>
      <c r="AD362">
        <v>1</v>
      </c>
      <c r="AE362">
        <v>1</v>
      </c>
      <c r="AF362">
        <v>1</v>
      </c>
      <c r="AG362">
        <v>1</v>
      </c>
      <c r="AH362">
        <v>1</v>
      </c>
      <c r="AI362">
        <v>1</v>
      </c>
      <c r="AJ362">
        <v>1</v>
      </c>
      <c r="AK362">
        <v>1</v>
      </c>
      <c r="AL362">
        <v>1</v>
      </c>
      <c r="AM362">
        <v>1</v>
      </c>
      <c r="AN362">
        <v>1</v>
      </c>
      <c r="AO362">
        <v>1</v>
      </c>
      <c r="AP362">
        <v>1</v>
      </c>
      <c r="AQ362">
        <v>1</v>
      </c>
      <c r="AR362">
        <v>1</v>
      </c>
      <c r="AS362">
        <v>1</v>
      </c>
      <c r="AT362">
        <v>1</v>
      </c>
      <c r="AU362">
        <v>1</v>
      </c>
      <c r="AV362">
        <v>1</v>
      </c>
      <c r="AW362">
        <v>1</v>
      </c>
      <c r="AX362">
        <v>1</v>
      </c>
      <c r="AY362">
        <v>1</v>
      </c>
      <c r="AZ362">
        <v>1</v>
      </c>
      <c r="BA362">
        <v>1</v>
      </c>
      <c r="BB362">
        <v>1</v>
      </c>
      <c r="BC362">
        <v>1</v>
      </c>
      <c r="BD362">
        <v>1</v>
      </c>
      <c r="BE362">
        <v>1</v>
      </c>
      <c r="BF362">
        <v>1</v>
      </c>
      <c r="BG362">
        <v>1</v>
      </c>
      <c r="BH362">
        <v>1</v>
      </c>
      <c r="BI362">
        <v>1</v>
      </c>
      <c r="BJ362">
        <v>1</v>
      </c>
      <c r="BK362">
        <v>1</v>
      </c>
      <c r="BL362">
        <v>1</v>
      </c>
      <c r="BM362">
        <v>1</v>
      </c>
      <c r="BN362">
        <v>1</v>
      </c>
      <c r="BO362">
        <v>1</v>
      </c>
      <c r="BP362">
        <v>1</v>
      </c>
      <c r="BQ362">
        <v>1</v>
      </c>
      <c r="BR362">
        <v>1</v>
      </c>
      <c r="BS362">
        <v>1</v>
      </c>
      <c r="BT362">
        <v>1</v>
      </c>
      <c r="BU362">
        <v>1</v>
      </c>
      <c r="BV362">
        <v>1</v>
      </c>
      <c r="BW362">
        <v>1</v>
      </c>
      <c r="BX362">
        <v>1</v>
      </c>
      <c r="BY362">
        <v>1</v>
      </c>
      <c r="BZ362">
        <v>1</v>
      </c>
    </row>
    <row r="363" spans="1:78">
      <c r="A363" s="81" t="s">
        <v>555</v>
      </c>
      <c r="J363" s="66" t="s">
        <v>927</v>
      </c>
      <c r="K363" t="s">
        <v>867</v>
      </c>
      <c r="L363" t="s">
        <v>5135</v>
      </c>
      <c r="M363" t="s">
        <v>38</v>
      </c>
      <c r="N363" t="s">
        <v>35</v>
      </c>
      <c r="O363" t="s">
        <v>2608</v>
      </c>
      <c r="P363">
        <v>0</v>
      </c>
      <c r="Q363">
        <v>0</v>
      </c>
      <c r="R363">
        <v>0</v>
      </c>
      <c r="S363">
        <v>0</v>
      </c>
      <c r="T363">
        <v>0</v>
      </c>
      <c r="U363">
        <v>0</v>
      </c>
      <c r="V363">
        <v>0</v>
      </c>
      <c r="W363">
        <v>0</v>
      </c>
      <c r="X363">
        <v>0</v>
      </c>
      <c r="Y363">
        <v>0</v>
      </c>
      <c r="Z363">
        <v>0</v>
      </c>
      <c r="AA363">
        <v>1</v>
      </c>
      <c r="AB363">
        <v>1</v>
      </c>
      <c r="AC363">
        <v>1</v>
      </c>
      <c r="AD363">
        <v>1</v>
      </c>
      <c r="AE363">
        <v>1</v>
      </c>
      <c r="AF363">
        <v>1</v>
      </c>
      <c r="AG363">
        <v>1</v>
      </c>
      <c r="AH363">
        <v>1</v>
      </c>
      <c r="AI363">
        <v>1</v>
      </c>
      <c r="AJ363">
        <v>1</v>
      </c>
      <c r="AK363">
        <v>1</v>
      </c>
      <c r="AL363">
        <v>1</v>
      </c>
      <c r="AM363">
        <v>1</v>
      </c>
      <c r="AN363">
        <v>1</v>
      </c>
      <c r="AO363">
        <v>1</v>
      </c>
      <c r="AP363">
        <v>1</v>
      </c>
      <c r="AQ363">
        <v>1</v>
      </c>
      <c r="AR363">
        <v>1</v>
      </c>
      <c r="AS363">
        <v>1</v>
      </c>
      <c r="AT363">
        <v>1</v>
      </c>
      <c r="AU363">
        <v>1</v>
      </c>
      <c r="AV363">
        <v>1</v>
      </c>
      <c r="AW363">
        <v>1</v>
      </c>
      <c r="AX363">
        <v>1</v>
      </c>
      <c r="AY363">
        <v>1</v>
      </c>
      <c r="AZ363">
        <v>1</v>
      </c>
      <c r="BA363">
        <v>1</v>
      </c>
      <c r="BB363">
        <v>1</v>
      </c>
      <c r="BC363">
        <v>1</v>
      </c>
      <c r="BD363">
        <v>1</v>
      </c>
      <c r="BE363">
        <v>1</v>
      </c>
      <c r="BF363">
        <v>1</v>
      </c>
      <c r="BG363">
        <v>1</v>
      </c>
      <c r="BH363">
        <v>1</v>
      </c>
      <c r="BI363">
        <v>1</v>
      </c>
      <c r="BJ363">
        <v>1</v>
      </c>
      <c r="BK363">
        <v>1</v>
      </c>
      <c r="BL363">
        <v>1</v>
      </c>
      <c r="BM363">
        <v>1</v>
      </c>
      <c r="BN363">
        <v>1</v>
      </c>
      <c r="BO363">
        <v>1</v>
      </c>
      <c r="BP363">
        <v>1</v>
      </c>
      <c r="BQ363">
        <v>1</v>
      </c>
      <c r="BR363">
        <v>1</v>
      </c>
      <c r="BS363">
        <v>1</v>
      </c>
      <c r="BT363">
        <v>1</v>
      </c>
      <c r="BU363">
        <v>1</v>
      </c>
      <c r="BV363">
        <v>1</v>
      </c>
      <c r="BW363">
        <v>1</v>
      </c>
      <c r="BX363">
        <v>1</v>
      </c>
      <c r="BY363">
        <v>1</v>
      </c>
      <c r="BZ363">
        <v>1</v>
      </c>
    </row>
    <row r="364" spans="1:78">
      <c r="A364" s="81" t="s">
        <v>555</v>
      </c>
      <c r="J364" s="66" t="s">
        <v>930</v>
      </c>
      <c r="K364" t="s">
        <v>870</v>
      </c>
      <c r="L364" t="s">
        <v>5135</v>
      </c>
      <c r="M364" t="s">
        <v>38</v>
      </c>
      <c r="N364" t="s">
        <v>35</v>
      </c>
      <c r="O364" t="s">
        <v>2608</v>
      </c>
      <c r="P364">
        <v>0</v>
      </c>
      <c r="Q364">
        <v>0</v>
      </c>
      <c r="R364">
        <v>0</v>
      </c>
      <c r="S364">
        <v>0</v>
      </c>
      <c r="T364">
        <v>0</v>
      </c>
      <c r="U364">
        <v>0</v>
      </c>
      <c r="V364">
        <v>0</v>
      </c>
      <c r="W364">
        <v>0</v>
      </c>
      <c r="X364">
        <v>0</v>
      </c>
      <c r="Y364">
        <v>0</v>
      </c>
      <c r="Z364">
        <v>0</v>
      </c>
      <c r="AA364">
        <v>1</v>
      </c>
      <c r="AB364">
        <v>1</v>
      </c>
      <c r="AC364">
        <v>1</v>
      </c>
      <c r="AD364">
        <v>1</v>
      </c>
      <c r="AE364">
        <v>1</v>
      </c>
      <c r="AF364">
        <v>1</v>
      </c>
      <c r="AG364">
        <v>1</v>
      </c>
      <c r="AH364">
        <v>1</v>
      </c>
      <c r="AI364">
        <v>1</v>
      </c>
      <c r="AJ364">
        <v>1</v>
      </c>
      <c r="AK364">
        <v>1</v>
      </c>
      <c r="AL364">
        <v>1</v>
      </c>
      <c r="AM364">
        <v>1</v>
      </c>
      <c r="AN364">
        <v>1</v>
      </c>
      <c r="AO364">
        <v>1</v>
      </c>
      <c r="AP364">
        <v>1</v>
      </c>
      <c r="AQ364">
        <v>1</v>
      </c>
      <c r="AR364">
        <v>1</v>
      </c>
      <c r="AS364">
        <v>1</v>
      </c>
      <c r="AT364">
        <v>1</v>
      </c>
      <c r="AU364">
        <v>1</v>
      </c>
      <c r="AV364">
        <v>1</v>
      </c>
      <c r="AW364">
        <v>1</v>
      </c>
      <c r="AX364">
        <v>1</v>
      </c>
      <c r="AY364">
        <v>1</v>
      </c>
      <c r="AZ364">
        <v>1</v>
      </c>
      <c r="BA364">
        <v>1</v>
      </c>
      <c r="BB364">
        <v>1</v>
      </c>
      <c r="BC364">
        <v>1</v>
      </c>
      <c r="BD364">
        <v>1</v>
      </c>
      <c r="BE364">
        <v>1</v>
      </c>
      <c r="BF364">
        <v>1</v>
      </c>
      <c r="BG364">
        <v>1</v>
      </c>
      <c r="BH364">
        <v>1</v>
      </c>
      <c r="BI364">
        <v>1</v>
      </c>
      <c r="BJ364">
        <v>1</v>
      </c>
      <c r="BK364">
        <v>1</v>
      </c>
      <c r="BL364">
        <v>1</v>
      </c>
      <c r="BM364">
        <v>1</v>
      </c>
      <c r="BN364">
        <v>1</v>
      </c>
      <c r="BO364">
        <v>1</v>
      </c>
      <c r="BP364">
        <v>1</v>
      </c>
      <c r="BQ364">
        <v>1</v>
      </c>
      <c r="BR364">
        <v>1</v>
      </c>
      <c r="BS364">
        <v>1</v>
      </c>
      <c r="BT364">
        <v>1</v>
      </c>
      <c r="BU364">
        <v>1</v>
      </c>
      <c r="BV364">
        <v>1</v>
      </c>
      <c r="BW364">
        <v>1</v>
      </c>
      <c r="BX364">
        <v>1</v>
      </c>
      <c r="BY364">
        <v>1</v>
      </c>
      <c r="BZ364">
        <v>1</v>
      </c>
    </row>
    <row r="365" spans="1:78">
      <c r="A365" s="81" t="s">
        <v>555</v>
      </c>
      <c r="J365" s="66" t="s">
        <v>933</v>
      </c>
      <c r="K365" t="s">
        <v>873</v>
      </c>
      <c r="L365" t="s">
        <v>5135</v>
      </c>
      <c r="M365" t="s">
        <v>38</v>
      </c>
      <c r="N365" t="s">
        <v>35</v>
      </c>
      <c r="O365" t="s">
        <v>2608</v>
      </c>
      <c r="P365">
        <v>0</v>
      </c>
      <c r="Q365">
        <v>0</v>
      </c>
      <c r="R365">
        <v>0</v>
      </c>
      <c r="S365">
        <v>0</v>
      </c>
      <c r="T365">
        <v>0</v>
      </c>
      <c r="U365">
        <v>0</v>
      </c>
      <c r="V365">
        <v>0</v>
      </c>
      <c r="W365">
        <v>0</v>
      </c>
      <c r="X365">
        <v>0</v>
      </c>
      <c r="Y365">
        <v>0</v>
      </c>
      <c r="Z365">
        <v>0</v>
      </c>
      <c r="AA365">
        <v>1</v>
      </c>
      <c r="AB365">
        <v>1</v>
      </c>
      <c r="AC365">
        <v>1</v>
      </c>
      <c r="AD365">
        <v>1</v>
      </c>
      <c r="AE365">
        <v>1</v>
      </c>
      <c r="AF365">
        <v>1</v>
      </c>
      <c r="AG365">
        <v>1</v>
      </c>
      <c r="AH365">
        <v>1</v>
      </c>
      <c r="AI365">
        <v>1</v>
      </c>
      <c r="AJ365">
        <v>1</v>
      </c>
      <c r="AK365">
        <v>1</v>
      </c>
      <c r="AL365">
        <v>1</v>
      </c>
      <c r="AM365">
        <v>1</v>
      </c>
      <c r="AN365">
        <v>1</v>
      </c>
      <c r="AO365">
        <v>1</v>
      </c>
      <c r="AP365">
        <v>1</v>
      </c>
      <c r="AQ365">
        <v>1</v>
      </c>
      <c r="AR365">
        <v>1</v>
      </c>
      <c r="AS365">
        <v>1</v>
      </c>
      <c r="AT365">
        <v>1</v>
      </c>
      <c r="AU365">
        <v>1</v>
      </c>
      <c r="AV365">
        <v>1</v>
      </c>
      <c r="AW365">
        <v>1</v>
      </c>
      <c r="AX365">
        <v>1</v>
      </c>
      <c r="AY365">
        <v>1</v>
      </c>
      <c r="AZ365">
        <v>1</v>
      </c>
      <c r="BA365">
        <v>1</v>
      </c>
      <c r="BB365">
        <v>1</v>
      </c>
      <c r="BC365">
        <v>1</v>
      </c>
      <c r="BD365">
        <v>1</v>
      </c>
      <c r="BE365">
        <v>1</v>
      </c>
      <c r="BF365">
        <v>1</v>
      </c>
      <c r="BG365">
        <v>1</v>
      </c>
      <c r="BH365">
        <v>1</v>
      </c>
      <c r="BI365">
        <v>1</v>
      </c>
      <c r="BJ365">
        <v>1</v>
      </c>
      <c r="BK365">
        <v>1</v>
      </c>
      <c r="BL365">
        <v>1</v>
      </c>
      <c r="BM365">
        <v>1</v>
      </c>
      <c r="BN365">
        <v>1</v>
      </c>
      <c r="BO365">
        <v>1</v>
      </c>
      <c r="BP365">
        <v>1</v>
      </c>
      <c r="BQ365">
        <v>1</v>
      </c>
      <c r="BR365">
        <v>1</v>
      </c>
      <c r="BS365">
        <v>1</v>
      </c>
      <c r="BT365">
        <v>1</v>
      </c>
      <c r="BU365">
        <v>1</v>
      </c>
      <c r="BV365">
        <v>1</v>
      </c>
      <c r="BW365">
        <v>1</v>
      </c>
      <c r="BX365">
        <v>1</v>
      </c>
      <c r="BY365">
        <v>1</v>
      </c>
      <c r="BZ365">
        <v>1</v>
      </c>
    </row>
    <row r="366" spans="1:78">
      <c r="A366" s="81" t="s">
        <v>555</v>
      </c>
      <c r="J366" s="66" t="s">
        <v>936</v>
      </c>
      <c r="K366" t="s">
        <v>876</v>
      </c>
      <c r="L366" t="s">
        <v>5135</v>
      </c>
      <c r="M366" t="s">
        <v>38</v>
      </c>
      <c r="N366" t="s">
        <v>35</v>
      </c>
      <c r="O366" t="s">
        <v>2608</v>
      </c>
      <c r="P366">
        <v>0</v>
      </c>
      <c r="Q366">
        <v>0</v>
      </c>
      <c r="R366">
        <v>0</v>
      </c>
      <c r="S366">
        <v>0</v>
      </c>
      <c r="T366">
        <v>0</v>
      </c>
      <c r="U366">
        <v>0</v>
      </c>
      <c r="V366">
        <v>0</v>
      </c>
      <c r="W366">
        <v>0</v>
      </c>
      <c r="X366">
        <v>0</v>
      </c>
      <c r="Y366">
        <v>0</v>
      </c>
      <c r="Z366">
        <v>0</v>
      </c>
      <c r="AA366">
        <v>1</v>
      </c>
      <c r="AB366">
        <v>1</v>
      </c>
      <c r="AC366">
        <v>1</v>
      </c>
      <c r="AD366">
        <v>1</v>
      </c>
      <c r="AE366">
        <v>1</v>
      </c>
      <c r="AF366">
        <v>1</v>
      </c>
      <c r="AG366">
        <v>1</v>
      </c>
      <c r="AH366">
        <v>1</v>
      </c>
      <c r="AI366">
        <v>1</v>
      </c>
      <c r="AJ366">
        <v>1</v>
      </c>
      <c r="AK366">
        <v>1</v>
      </c>
      <c r="AL366">
        <v>1</v>
      </c>
      <c r="AM366">
        <v>1</v>
      </c>
      <c r="AN366">
        <v>1</v>
      </c>
      <c r="AO366">
        <v>1</v>
      </c>
      <c r="AP366">
        <v>1</v>
      </c>
      <c r="AQ366">
        <v>1</v>
      </c>
      <c r="AR366">
        <v>1</v>
      </c>
      <c r="AS366">
        <v>1</v>
      </c>
      <c r="AT366">
        <v>1</v>
      </c>
      <c r="AU366">
        <v>1</v>
      </c>
      <c r="AV366">
        <v>1</v>
      </c>
      <c r="AW366">
        <v>1</v>
      </c>
      <c r="AX366">
        <v>1</v>
      </c>
      <c r="AY366">
        <v>1</v>
      </c>
      <c r="AZ366">
        <v>1</v>
      </c>
      <c r="BA366">
        <v>1</v>
      </c>
      <c r="BB366">
        <v>1</v>
      </c>
      <c r="BC366">
        <v>1</v>
      </c>
      <c r="BD366">
        <v>1</v>
      </c>
      <c r="BE366">
        <v>1</v>
      </c>
      <c r="BF366">
        <v>1</v>
      </c>
      <c r="BG366">
        <v>1</v>
      </c>
      <c r="BH366">
        <v>1</v>
      </c>
      <c r="BI366">
        <v>1</v>
      </c>
      <c r="BJ366">
        <v>1</v>
      </c>
      <c r="BK366">
        <v>1</v>
      </c>
      <c r="BL366">
        <v>1</v>
      </c>
      <c r="BM366">
        <v>1</v>
      </c>
      <c r="BN366">
        <v>1</v>
      </c>
      <c r="BO366">
        <v>1</v>
      </c>
      <c r="BP366">
        <v>1</v>
      </c>
      <c r="BQ366">
        <v>1</v>
      </c>
      <c r="BR366">
        <v>1</v>
      </c>
      <c r="BS366">
        <v>1</v>
      </c>
      <c r="BT366">
        <v>1</v>
      </c>
      <c r="BU366">
        <v>1</v>
      </c>
      <c r="BV366">
        <v>1</v>
      </c>
      <c r="BW366">
        <v>1</v>
      </c>
      <c r="BX366">
        <v>1</v>
      </c>
      <c r="BY366">
        <v>1</v>
      </c>
      <c r="BZ366">
        <v>1</v>
      </c>
    </row>
    <row r="367" spans="1:78">
      <c r="A367" s="81" t="s">
        <v>555</v>
      </c>
      <c r="J367" s="66" t="s">
        <v>939</v>
      </c>
      <c r="K367" t="s">
        <v>879</v>
      </c>
      <c r="L367" t="s">
        <v>5135</v>
      </c>
      <c r="M367" t="s">
        <v>38</v>
      </c>
      <c r="N367" t="s">
        <v>35</v>
      </c>
      <c r="O367" t="s">
        <v>2608</v>
      </c>
      <c r="P367">
        <v>0</v>
      </c>
      <c r="Q367">
        <v>0</v>
      </c>
      <c r="R367">
        <v>0</v>
      </c>
      <c r="S367">
        <v>0</v>
      </c>
      <c r="T367">
        <v>0</v>
      </c>
      <c r="U367">
        <v>0</v>
      </c>
      <c r="V367">
        <v>0</v>
      </c>
      <c r="W367">
        <v>0</v>
      </c>
      <c r="X367">
        <v>0</v>
      </c>
      <c r="Y367">
        <v>0</v>
      </c>
      <c r="Z367">
        <v>0</v>
      </c>
      <c r="AA367">
        <v>1</v>
      </c>
      <c r="AB367">
        <v>1</v>
      </c>
      <c r="AC367">
        <v>1</v>
      </c>
      <c r="AD367">
        <v>1</v>
      </c>
      <c r="AE367">
        <v>1</v>
      </c>
      <c r="AF367">
        <v>1</v>
      </c>
      <c r="AG367">
        <v>1</v>
      </c>
      <c r="AH367">
        <v>1</v>
      </c>
      <c r="AI367">
        <v>1</v>
      </c>
      <c r="AJ367">
        <v>1</v>
      </c>
      <c r="AK367">
        <v>1</v>
      </c>
      <c r="AL367">
        <v>1</v>
      </c>
      <c r="AM367">
        <v>1</v>
      </c>
      <c r="AN367">
        <v>1</v>
      </c>
      <c r="AO367">
        <v>1</v>
      </c>
      <c r="AP367">
        <v>1</v>
      </c>
      <c r="AQ367">
        <v>1</v>
      </c>
      <c r="AR367">
        <v>1</v>
      </c>
      <c r="AS367">
        <v>1</v>
      </c>
      <c r="AT367">
        <v>1</v>
      </c>
      <c r="AU367">
        <v>1</v>
      </c>
      <c r="AV367">
        <v>1</v>
      </c>
      <c r="AW367">
        <v>1</v>
      </c>
      <c r="AX367">
        <v>1</v>
      </c>
      <c r="AY367">
        <v>1</v>
      </c>
      <c r="AZ367">
        <v>1</v>
      </c>
      <c r="BA367">
        <v>1</v>
      </c>
      <c r="BB367">
        <v>1</v>
      </c>
      <c r="BC367">
        <v>1</v>
      </c>
      <c r="BD367">
        <v>1</v>
      </c>
      <c r="BE367">
        <v>1</v>
      </c>
      <c r="BF367">
        <v>1</v>
      </c>
      <c r="BG367">
        <v>1</v>
      </c>
      <c r="BH367">
        <v>1</v>
      </c>
      <c r="BI367">
        <v>1</v>
      </c>
      <c r="BJ367">
        <v>1</v>
      </c>
      <c r="BK367">
        <v>1</v>
      </c>
      <c r="BL367">
        <v>1</v>
      </c>
      <c r="BM367">
        <v>1</v>
      </c>
      <c r="BN367">
        <v>1</v>
      </c>
      <c r="BO367">
        <v>1</v>
      </c>
      <c r="BP367">
        <v>1</v>
      </c>
      <c r="BQ367">
        <v>1</v>
      </c>
      <c r="BR367">
        <v>1</v>
      </c>
      <c r="BS367">
        <v>1</v>
      </c>
      <c r="BT367">
        <v>1</v>
      </c>
      <c r="BU367">
        <v>1</v>
      </c>
      <c r="BV367">
        <v>1</v>
      </c>
      <c r="BW367">
        <v>1</v>
      </c>
      <c r="BX367">
        <v>1</v>
      </c>
      <c r="BY367">
        <v>1</v>
      </c>
      <c r="BZ367">
        <v>1</v>
      </c>
    </row>
    <row r="368" spans="1:78">
      <c r="A368" s="81" t="s">
        <v>555</v>
      </c>
      <c r="J368" s="66" t="s">
        <v>942</v>
      </c>
      <c r="K368" t="s">
        <v>882</v>
      </c>
      <c r="L368" t="s">
        <v>5135</v>
      </c>
      <c r="M368" t="s">
        <v>38</v>
      </c>
      <c r="N368" t="s">
        <v>35</v>
      </c>
      <c r="O368" t="s">
        <v>2608</v>
      </c>
      <c r="P368">
        <v>0</v>
      </c>
      <c r="Q368">
        <v>0</v>
      </c>
      <c r="R368">
        <v>0</v>
      </c>
      <c r="S368">
        <v>0</v>
      </c>
      <c r="T368">
        <v>0</v>
      </c>
      <c r="U368">
        <v>0</v>
      </c>
      <c r="V368">
        <v>0</v>
      </c>
      <c r="W368">
        <v>0</v>
      </c>
      <c r="X368">
        <v>0</v>
      </c>
      <c r="Y368">
        <v>0</v>
      </c>
      <c r="Z368">
        <v>0</v>
      </c>
      <c r="AA368">
        <v>1</v>
      </c>
      <c r="AB368">
        <v>1</v>
      </c>
      <c r="AC368">
        <v>1</v>
      </c>
      <c r="AD368">
        <v>1</v>
      </c>
      <c r="AE368">
        <v>1</v>
      </c>
      <c r="AF368">
        <v>1</v>
      </c>
      <c r="AG368">
        <v>1</v>
      </c>
      <c r="AH368">
        <v>1</v>
      </c>
      <c r="AI368">
        <v>1</v>
      </c>
      <c r="AJ368">
        <v>1</v>
      </c>
      <c r="AK368">
        <v>1</v>
      </c>
      <c r="AL368">
        <v>1</v>
      </c>
      <c r="AM368">
        <v>1</v>
      </c>
      <c r="AN368">
        <v>1</v>
      </c>
      <c r="AO368">
        <v>1</v>
      </c>
      <c r="AP368">
        <v>1</v>
      </c>
      <c r="AQ368">
        <v>1</v>
      </c>
      <c r="AR368">
        <v>1</v>
      </c>
      <c r="AS368">
        <v>1</v>
      </c>
      <c r="AT368">
        <v>1</v>
      </c>
      <c r="AU368">
        <v>1</v>
      </c>
      <c r="AV368">
        <v>1</v>
      </c>
      <c r="AW368">
        <v>1</v>
      </c>
      <c r="AX368">
        <v>1</v>
      </c>
      <c r="AY368">
        <v>1</v>
      </c>
      <c r="AZ368">
        <v>1</v>
      </c>
      <c r="BA368">
        <v>1</v>
      </c>
      <c r="BB368">
        <v>1</v>
      </c>
      <c r="BC368">
        <v>1</v>
      </c>
      <c r="BD368">
        <v>1</v>
      </c>
      <c r="BE368">
        <v>1</v>
      </c>
      <c r="BF368">
        <v>1</v>
      </c>
      <c r="BG368">
        <v>1</v>
      </c>
      <c r="BH368">
        <v>1</v>
      </c>
      <c r="BI368">
        <v>1</v>
      </c>
      <c r="BJ368">
        <v>1</v>
      </c>
      <c r="BK368">
        <v>1</v>
      </c>
      <c r="BL368">
        <v>1</v>
      </c>
      <c r="BM368">
        <v>1</v>
      </c>
      <c r="BN368">
        <v>1</v>
      </c>
      <c r="BO368">
        <v>1</v>
      </c>
      <c r="BP368">
        <v>1</v>
      </c>
      <c r="BQ368">
        <v>1</v>
      </c>
      <c r="BR368">
        <v>1</v>
      </c>
      <c r="BS368">
        <v>1</v>
      </c>
      <c r="BT368">
        <v>1</v>
      </c>
      <c r="BU368">
        <v>1</v>
      </c>
      <c r="BV368">
        <v>1</v>
      </c>
      <c r="BW368">
        <v>1</v>
      </c>
      <c r="BX368">
        <v>1</v>
      </c>
      <c r="BY368">
        <v>1</v>
      </c>
      <c r="BZ368">
        <v>1</v>
      </c>
    </row>
    <row r="369" spans="1:78">
      <c r="A369" s="81" t="s">
        <v>555</v>
      </c>
      <c r="J369" s="66" t="s">
        <v>945</v>
      </c>
      <c r="K369" t="s">
        <v>885</v>
      </c>
      <c r="L369" t="s">
        <v>5163</v>
      </c>
      <c r="M369" t="s">
        <v>38</v>
      </c>
      <c r="N369" t="s">
        <v>35</v>
      </c>
      <c r="O369" t="s">
        <v>2608</v>
      </c>
      <c r="P369">
        <v>0</v>
      </c>
      <c r="Q369">
        <v>0</v>
      </c>
      <c r="R369">
        <v>0</v>
      </c>
      <c r="S369">
        <v>0</v>
      </c>
      <c r="T369">
        <v>0</v>
      </c>
      <c r="U369">
        <v>0</v>
      </c>
      <c r="V369">
        <v>0</v>
      </c>
      <c r="W369">
        <v>0</v>
      </c>
      <c r="X369">
        <v>0</v>
      </c>
      <c r="Y369">
        <v>0</v>
      </c>
      <c r="Z369">
        <v>0</v>
      </c>
      <c r="AA369">
        <v>1</v>
      </c>
      <c r="AB369">
        <v>1</v>
      </c>
      <c r="AC369">
        <v>1</v>
      </c>
      <c r="AD369">
        <v>1</v>
      </c>
      <c r="AE369">
        <v>1</v>
      </c>
      <c r="AF369">
        <v>1</v>
      </c>
      <c r="AG369">
        <v>1</v>
      </c>
      <c r="AH369">
        <v>1</v>
      </c>
      <c r="AI369">
        <v>1</v>
      </c>
      <c r="AJ369">
        <v>1</v>
      </c>
      <c r="AK369">
        <v>1</v>
      </c>
      <c r="AL369">
        <v>1</v>
      </c>
      <c r="AM369">
        <v>1</v>
      </c>
      <c r="AN369">
        <v>1</v>
      </c>
      <c r="AO369">
        <v>1</v>
      </c>
      <c r="AP369">
        <v>1</v>
      </c>
      <c r="AQ369">
        <v>1</v>
      </c>
      <c r="AR369">
        <v>1</v>
      </c>
      <c r="AS369">
        <v>1</v>
      </c>
      <c r="AT369">
        <v>1</v>
      </c>
      <c r="AU369">
        <v>1</v>
      </c>
      <c r="AV369">
        <v>1</v>
      </c>
      <c r="AW369">
        <v>1</v>
      </c>
      <c r="AX369">
        <v>1</v>
      </c>
      <c r="AY369">
        <v>1</v>
      </c>
      <c r="AZ369">
        <v>1</v>
      </c>
      <c r="BA369">
        <v>1</v>
      </c>
      <c r="BB369">
        <v>1</v>
      </c>
      <c r="BC369">
        <v>1</v>
      </c>
      <c r="BD369">
        <v>1</v>
      </c>
      <c r="BE369">
        <v>1</v>
      </c>
      <c r="BF369">
        <v>1</v>
      </c>
      <c r="BG369">
        <v>1</v>
      </c>
      <c r="BH369">
        <v>1</v>
      </c>
      <c r="BI369">
        <v>1</v>
      </c>
      <c r="BJ369">
        <v>1</v>
      </c>
      <c r="BK369">
        <v>1</v>
      </c>
      <c r="BL369">
        <v>1</v>
      </c>
      <c r="BM369">
        <v>1</v>
      </c>
      <c r="BN369">
        <v>1</v>
      </c>
      <c r="BO369">
        <v>1</v>
      </c>
      <c r="BP369">
        <v>1</v>
      </c>
      <c r="BQ369">
        <v>1</v>
      </c>
      <c r="BR369">
        <v>1</v>
      </c>
      <c r="BS369">
        <v>1</v>
      </c>
      <c r="BT369">
        <v>1</v>
      </c>
      <c r="BU369">
        <v>1</v>
      </c>
      <c r="BV369">
        <v>1</v>
      </c>
      <c r="BW369">
        <v>1</v>
      </c>
      <c r="BX369">
        <v>1</v>
      </c>
      <c r="BY369">
        <v>1</v>
      </c>
      <c r="BZ369">
        <v>1</v>
      </c>
    </row>
    <row r="370" spans="1:78">
      <c r="A370" s="81" t="s">
        <v>555</v>
      </c>
      <c r="J370" s="66" t="s">
        <v>948</v>
      </c>
      <c r="K370" t="s">
        <v>888</v>
      </c>
      <c r="L370" t="s">
        <v>5163</v>
      </c>
      <c r="M370" t="s">
        <v>38</v>
      </c>
      <c r="N370" t="s">
        <v>35</v>
      </c>
      <c r="O370" t="s">
        <v>2608</v>
      </c>
      <c r="P370">
        <v>0</v>
      </c>
      <c r="Q370">
        <v>0</v>
      </c>
      <c r="R370">
        <v>0</v>
      </c>
      <c r="S370">
        <v>0</v>
      </c>
      <c r="T370">
        <v>0</v>
      </c>
      <c r="U370">
        <v>0</v>
      </c>
      <c r="V370">
        <v>0</v>
      </c>
      <c r="W370">
        <v>0</v>
      </c>
      <c r="X370">
        <v>0</v>
      </c>
      <c r="Y370">
        <v>0</v>
      </c>
      <c r="Z370">
        <v>0</v>
      </c>
      <c r="AA370">
        <v>1</v>
      </c>
      <c r="AB370">
        <v>1</v>
      </c>
      <c r="AC370">
        <v>1</v>
      </c>
      <c r="AD370">
        <v>1</v>
      </c>
      <c r="AE370">
        <v>1</v>
      </c>
      <c r="AF370">
        <v>1</v>
      </c>
      <c r="AG370">
        <v>1</v>
      </c>
      <c r="AH370">
        <v>1</v>
      </c>
      <c r="AI370">
        <v>1</v>
      </c>
      <c r="AJ370">
        <v>1</v>
      </c>
      <c r="AK370">
        <v>1</v>
      </c>
      <c r="AL370">
        <v>1</v>
      </c>
      <c r="AM370">
        <v>1</v>
      </c>
      <c r="AN370">
        <v>1</v>
      </c>
      <c r="AO370">
        <v>1</v>
      </c>
      <c r="AP370">
        <v>1</v>
      </c>
      <c r="AQ370">
        <v>1</v>
      </c>
      <c r="AR370">
        <v>1</v>
      </c>
      <c r="AS370">
        <v>1</v>
      </c>
      <c r="AT370">
        <v>1</v>
      </c>
      <c r="AU370">
        <v>1</v>
      </c>
      <c r="AV370">
        <v>1</v>
      </c>
      <c r="AW370">
        <v>1</v>
      </c>
      <c r="AX370">
        <v>1</v>
      </c>
      <c r="AY370">
        <v>1</v>
      </c>
      <c r="AZ370">
        <v>1</v>
      </c>
      <c r="BA370">
        <v>1</v>
      </c>
      <c r="BB370">
        <v>1</v>
      </c>
      <c r="BC370">
        <v>1</v>
      </c>
      <c r="BD370">
        <v>1</v>
      </c>
      <c r="BE370">
        <v>1</v>
      </c>
      <c r="BF370">
        <v>1</v>
      </c>
      <c r="BG370">
        <v>1</v>
      </c>
      <c r="BH370">
        <v>1</v>
      </c>
      <c r="BI370">
        <v>1</v>
      </c>
      <c r="BJ370">
        <v>1</v>
      </c>
      <c r="BK370">
        <v>1</v>
      </c>
      <c r="BL370">
        <v>1</v>
      </c>
      <c r="BM370">
        <v>1</v>
      </c>
      <c r="BN370">
        <v>1</v>
      </c>
      <c r="BO370">
        <v>1</v>
      </c>
      <c r="BP370">
        <v>1</v>
      </c>
      <c r="BQ370">
        <v>1</v>
      </c>
      <c r="BR370">
        <v>1</v>
      </c>
      <c r="BS370">
        <v>1</v>
      </c>
      <c r="BT370">
        <v>1</v>
      </c>
      <c r="BU370">
        <v>1</v>
      </c>
      <c r="BV370">
        <v>1</v>
      </c>
      <c r="BW370">
        <v>1</v>
      </c>
      <c r="BX370">
        <v>1</v>
      </c>
      <c r="BY370">
        <v>1</v>
      </c>
      <c r="BZ370">
        <v>1</v>
      </c>
    </row>
    <row r="371" spans="1:78">
      <c r="A371" s="81" t="s">
        <v>555</v>
      </c>
      <c r="J371" s="66" t="s">
        <v>951</v>
      </c>
      <c r="K371" t="s">
        <v>891</v>
      </c>
      <c r="L371" t="s">
        <v>5163</v>
      </c>
      <c r="M371" t="s">
        <v>38</v>
      </c>
      <c r="N371" t="s">
        <v>35</v>
      </c>
      <c r="O371" t="s">
        <v>2608</v>
      </c>
      <c r="P371">
        <v>0</v>
      </c>
      <c r="Q371">
        <v>0</v>
      </c>
      <c r="R371">
        <v>0</v>
      </c>
      <c r="S371">
        <v>0</v>
      </c>
      <c r="T371">
        <v>0</v>
      </c>
      <c r="U371">
        <v>0</v>
      </c>
      <c r="V371">
        <v>0</v>
      </c>
      <c r="W371">
        <v>0</v>
      </c>
      <c r="X371">
        <v>0</v>
      </c>
      <c r="Y371">
        <v>0</v>
      </c>
      <c r="Z371">
        <v>0</v>
      </c>
      <c r="AA371">
        <v>1</v>
      </c>
      <c r="AB371">
        <v>1</v>
      </c>
      <c r="AC371">
        <v>1</v>
      </c>
      <c r="AD371">
        <v>1</v>
      </c>
      <c r="AE371">
        <v>1</v>
      </c>
      <c r="AF371">
        <v>1</v>
      </c>
      <c r="AG371">
        <v>1</v>
      </c>
      <c r="AH371">
        <v>1</v>
      </c>
      <c r="AI371">
        <v>1</v>
      </c>
      <c r="AJ371">
        <v>1</v>
      </c>
      <c r="AK371">
        <v>1</v>
      </c>
      <c r="AL371">
        <v>1</v>
      </c>
      <c r="AM371">
        <v>1</v>
      </c>
      <c r="AN371">
        <v>1</v>
      </c>
      <c r="AO371">
        <v>1</v>
      </c>
      <c r="AP371">
        <v>1</v>
      </c>
      <c r="AQ371">
        <v>1</v>
      </c>
      <c r="AR371">
        <v>1</v>
      </c>
      <c r="AS371">
        <v>1</v>
      </c>
      <c r="AT371">
        <v>1</v>
      </c>
      <c r="AU371">
        <v>1</v>
      </c>
      <c r="AV371">
        <v>1</v>
      </c>
      <c r="AW371">
        <v>1</v>
      </c>
      <c r="AX371">
        <v>1</v>
      </c>
      <c r="AY371">
        <v>1</v>
      </c>
      <c r="AZ371">
        <v>1</v>
      </c>
      <c r="BA371">
        <v>1</v>
      </c>
      <c r="BB371">
        <v>1</v>
      </c>
      <c r="BC371">
        <v>1</v>
      </c>
      <c r="BD371">
        <v>1</v>
      </c>
      <c r="BE371">
        <v>1</v>
      </c>
      <c r="BF371">
        <v>1</v>
      </c>
      <c r="BG371">
        <v>1</v>
      </c>
      <c r="BH371">
        <v>1</v>
      </c>
      <c r="BI371">
        <v>1</v>
      </c>
      <c r="BJ371">
        <v>1</v>
      </c>
      <c r="BK371">
        <v>1</v>
      </c>
      <c r="BL371">
        <v>1</v>
      </c>
      <c r="BM371">
        <v>1</v>
      </c>
      <c r="BN371">
        <v>1</v>
      </c>
      <c r="BO371">
        <v>1</v>
      </c>
      <c r="BP371">
        <v>1</v>
      </c>
      <c r="BQ371">
        <v>1</v>
      </c>
      <c r="BR371">
        <v>1</v>
      </c>
      <c r="BS371">
        <v>1</v>
      </c>
      <c r="BT371">
        <v>1</v>
      </c>
      <c r="BU371">
        <v>1</v>
      </c>
      <c r="BV371">
        <v>1</v>
      </c>
      <c r="BW371">
        <v>1</v>
      </c>
      <c r="BX371">
        <v>1</v>
      </c>
      <c r="BY371">
        <v>1</v>
      </c>
      <c r="BZ371">
        <v>1</v>
      </c>
    </row>
    <row r="372" spans="1:78">
      <c r="A372" s="81" t="s">
        <v>555</v>
      </c>
      <c r="J372" s="66" t="s">
        <v>954</v>
      </c>
      <c r="K372" t="s">
        <v>894</v>
      </c>
      <c r="L372" t="s">
        <v>5163</v>
      </c>
      <c r="M372" t="s">
        <v>38</v>
      </c>
      <c r="N372" t="s">
        <v>35</v>
      </c>
      <c r="O372" t="s">
        <v>2608</v>
      </c>
      <c r="P372">
        <v>0</v>
      </c>
      <c r="Q372">
        <v>0</v>
      </c>
      <c r="R372">
        <v>0</v>
      </c>
      <c r="S372">
        <v>0</v>
      </c>
      <c r="T372">
        <v>0</v>
      </c>
      <c r="U372">
        <v>0</v>
      </c>
      <c r="V372">
        <v>0</v>
      </c>
      <c r="W372">
        <v>0</v>
      </c>
      <c r="X372">
        <v>0</v>
      </c>
      <c r="Y372">
        <v>0</v>
      </c>
      <c r="Z372">
        <v>0</v>
      </c>
      <c r="AA372">
        <v>1</v>
      </c>
      <c r="AB372">
        <v>1</v>
      </c>
      <c r="AC372">
        <v>1</v>
      </c>
      <c r="AD372">
        <v>1</v>
      </c>
      <c r="AE372">
        <v>1</v>
      </c>
      <c r="AF372">
        <v>1</v>
      </c>
      <c r="AG372">
        <v>1</v>
      </c>
      <c r="AH372">
        <v>1</v>
      </c>
      <c r="AI372">
        <v>1</v>
      </c>
      <c r="AJ372">
        <v>1</v>
      </c>
      <c r="AK372">
        <v>1</v>
      </c>
      <c r="AL372">
        <v>1</v>
      </c>
      <c r="AM372">
        <v>1</v>
      </c>
      <c r="AN372">
        <v>1</v>
      </c>
      <c r="AO372">
        <v>1</v>
      </c>
      <c r="AP372">
        <v>1</v>
      </c>
      <c r="AQ372">
        <v>1</v>
      </c>
      <c r="AR372">
        <v>1</v>
      </c>
      <c r="AS372">
        <v>1</v>
      </c>
      <c r="AT372">
        <v>1</v>
      </c>
      <c r="AU372">
        <v>1</v>
      </c>
      <c r="AV372">
        <v>1</v>
      </c>
      <c r="AW372">
        <v>1</v>
      </c>
      <c r="AX372">
        <v>1</v>
      </c>
      <c r="AY372">
        <v>1</v>
      </c>
      <c r="AZ372">
        <v>1</v>
      </c>
      <c r="BA372">
        <v>1</v>
      </c>
      <c r="BB372">
        <v>1</v>
      </c>
      <c r="BC372">
        <v>1</v>
      </c>
      <c r="BD372">
        <v>1</v>
      </c>
      <c r="BE372">
        <v>1</v>
      </c>
      <c r="BF372">
        <v>1</v>
      </c>
      <c r="BG372">
        <v>1</v>
      </c>
      <c r="BH372">
        <v>1</v>
      </c>
      <c r="BI372">
        <v>1</v>
      </c>
      <c r="BJ372">
        <v>1</v>
      </c>
      <c r="BK372">
        <v>1</v>
      </c>
      <c r="BL372">
        <v>1</v>
      </c>
      <c r="BM372">
        <v>1</v>
      </c>
      <c r="BN372">
        <v>1</v>
      </c>
      <c r="BO372">
        <v>1</v>
      </c>
      <c r="BP372">
        <v>1</v>
      </c>
      <c r="BQ372">
        <v>1</v>
      </c>
      <c r="BR372">
        <v>1</v>
      </c>
      <c r="BS372">
        <v>1</v>
      </c>
      <c r="BT372">
        <v>1</v>
      </c>
      <c r="BU372">
        <v>1</v>
      </c>
      <c r="BV372">
        <v>1</v>
      </c>
      <c r="BW372">
        <v>1</v>
      </c>
      <c r="BX372">
        <v>1</v>
      </c>
      <c r="BY372">
        <v>1</v>
      </c>
      <c r="BZ372">
        <v>1</v>
      </c>
    </row>
    <row r="373" spans="1:78">
      <c r="A373" s="81" t="s">
        <v>555</v>
      </c>
      <c r="J373" s="66" t="s">
        <v>957</v>
      </c>
      <c r="K373" t="s">
        <v>897</v>
      </c>
      <c r="L373" t="s">
        <v>5163</v>
      </c>
      <c r="M373" t="s">
        <v>38</v>
      </c>
      <c r="N373" t="s">
        <v>35</v>
      </c>
      <c r="O373" t="s">
        <v>2608</v>
      </c>
      <c r="P373">
        <v>0</v>
      </c>
      <c r="Q373">
        <v>0</v>
      </c>
      <c r="R373">
        <v>0</v>
      </c>
      <c r="S373">
        <v>0</v>
      </c>
      <c r="T373">
        <v>0</v>
      </c>
      <c r="U373">
        <v>0</v>
      </c>
      <c r="V373">
        <v>0</v>
      </c>
      <c r="W373">
        <v>0</v>
      </c>
      <c r="X373">
        <v>0</v>
      </c>
      <c r="Y373">
        <v>0</v>
      </c>
      <c r="Z373">
        <v>0</v>
      </c>
      <c r="AA373">
        <v>1</v>
      </c>
      <c r="AB373">
        <v>1</v>
      </c>
      <c r="AC373">
        <v>1</v>
      </c>
      <c r="AD373">
        <v>1</v>
      </c>
      <c r="AE373">
        <v>1</v>
      </c>
      <c r="AF373">
        <v>1</v>
      </c>
      <c r="AG373">
        <v>1</v>
      </c>
      <c r="AH373">
        <v>1</v>
      </c>
      <c r="AI373">
        <v>1</v>
      </c>
      <c r="AJ373">
        <v>1</v>
      </c>
      <c r="AK373">
        <v>1</v>
      </c>
      <c r="AL373">
        <v>1</v>
      </c>
      <c r="AM373">
        <v>1</v>
      </c>
      <c r="AN373">
        <v>1</v>
      </c>
      <c r="AO373">
        <v>1</v>
      </c>
      <c r="AP373">
        <v>1</v>
      </c>
      <c r="AQ373">
        <v>1</v>
      </c>
      <c r="AR373">
        <v>1</v>
      </c>
      <c r="AS373">
        <v>1</v>
      </c>
      <c r="AT373">
        <v>1</v>
      </c>
      <c r="AU373">
        <v>1</v>
      </c>
      <c r="AV373">
        <v>1</v>
      </c>
      <c r="AW373">
        <v>1</v>
      </c>
      <c r="AX373">
        <v>1</v>
      </c>
      <c r="AY373">
        <v>1</v>
      </c>
      <c r="AZ373">
        <v>1</v>
      </c>
      <c r="BA373">
        <v>1</v>
      </c>
      <c r="BB373">
        <v>1</v>
      </c>
      <c r="BC373">
        <v>1</v>
      </c>
      <c r="BD373">
        <v>1</v>
      </c>
      <c r="BE373">
        <v>1</v>
      </c>
      <c r="BF373">
        <v>1</v>
      </c>
      <c r="BG373">
        <v>1</v>
      </c>
      <c r="BH373">
        <v>1</v>
      </c>
      <c r="BI373">
        <v>1</v>
      </c>
      <c r="BJ373">
        <v>1</v>
      </c>
      <c r="BK373">
        <v>1</v>
      </c>
      <c r="BL373">
        <v>1</v>
      </c>
      <c r="BM373">
        <v>1</v>
      </c>
      <c r="BN373">
        <v>1</v>
      </c>
      <c r="BO373">
        <v>1</v>
      </c>
      <c r="BP373">
        <v>1</v>
      </c>
      <c r="BQ373">
        <v>1</v>
      </c>
      <c r="BR373">
        <v>1</v>
      </c>
      <c r="BS373">
        <v>1</v>
      </c>
      <c r="BT373">
        <v>1</v>
      </c>
      <c r="BU373">
        <v>1</v>
      </c>
      <c r="BV373">
        <v>1</v>
      </c>
      <c r="BW373">
        <v>1</v>
      </c>
      <c r="BX373">
        <v>1</v>
      </c>
      <c r="BY373">
        <v>1</v>
      </c>
      <c r="BZ373">
        <v>1</v>
      </c>
    </row>
    <row r="374" spans="1:78">
      <c r="A374" s="81" t="s">
        <v>555</v>
      </c>
      <c r="J374" s="66" t="s">
        <v>960</v>
      </c>
      <c r="K374" t="s">
        <v>900</v>
      </c>
      <c r="L374" t="s">
        <v>5163</v>
      </c>
      <c r="M374" t="s">
        <v>38</v>
      </c>
      <c r="N374" t="s">
        <v>35</v>
      </c>
      <c r="O374" t="s">
        <v>2608</v>
      </c>
      <c r="P374">
        <v>0</v>
      </c>
      <c r="Q374">
        <v>0</v>
      </c>
      <c r="R374">
        <v>0</v>
      </c>
      <c r="S374">
        <v>0</v>
      </c>
      <c r="T374">
        <v>0</v>
      </c>
      <c r="U374">
        <v>0</v>
      </c>
      <c r="V374">
        <v>0</v>
      </c>
      <c r="W374">
        <v>0</v>
      </c>
      <c r="X374">
        <v>0</v>
      </c>
      <c r="Y374">
        <v>0</v>
      </c>
      <c r="Z374">
        <v>0</v>
      </c>
      <c r="AA374">
        <v>1</v>
      </c>
      <c r="AB374">
        <v>1</v>
      </c>
      <c r="AC374">
        <v>1</v>
      </c>
      <c r="AD374">
        <v>1</v>
      </c>
      <c r="AE374">
        <v>1</v>
      </c>
      <c r="AF374">
        <v>1</v>
      </c>
      <c r="AG374">
        <v>1</v>
      </c>
      <c r="AH374">
        <v>1</v>
      </c>
      <c r="AI374">
        <v>1</v>
      </c>
      <c r="AJ374">
        <v>1</v>
      </c>
      <c r="AK374">
        <v>1</v>
      </c>
      <c r="AL374">
        <v>1</v>
      </c>
      <c r="AM374">
        <v>1</v>
      </c>
      <c r="AN374">
        <v>1</v>
      </c>
      <c r="AO374">
        <v>1</v>
      </c>
      <c r="AP374">
        <v>1</v>
      </c>
      <c r="AQ374">
        <v>1</v>
      </c>
      <c r="AR374">
        <v>1</v>
      </c>
      <c r="AS374">
        <v>1</v>
      </c>
      <c r="AT374">
        <v>1</v>
      </c>
      <c r="AU374">
        <v>1</v>
      </c>
      <c r="AV374">
        <v>1</v>
      </c>
      <c r="AW374">
        <v>1</v>
      </c>
      <c r="AX374">
        <v>1</v>
      </c>
      <c r="AY374">
        <v>1</v>
      </c>
      <c r="AZ374">
        <v>1</v>
      </c>
      <c r="BA374">
        <v>1</v>
      </c>
      <c r="BB374">
        <v>1</v>
      </c>
      <c r="BC374">
        <v>1</v>
      </c>
      <c r="BD374">
        <v>1</v>
      </c>
      <c r="BE374">
        <v>1</v>
      </c>
      <c r="BF374">
        <v>1</v>
      </c>
      <c r="BG374">
        <v>1</v>
      </c>
      <c r="BH374">
        <v>1</v>
      </c>
      <c r="BI374">
        <v>1</v>
      </c>
      <c r="BJ374">
        <v>1</v>
      </c>
      <c r="BK374">
        <v>1</v>
      </c>
      <c r="BL374">
        <v>1</v>
      </c>
      <c r="BM374">
        <v>1</v>
      </c>
      <c r="BN374">
        <v>1</v>
      </c>
      <c r="BO374">
        <v>1</v>
      </c>
      <c r="BP374">
        <v>1</v>
      </c>
      <c r="BQ374">
        <v>1</v>
      </c>
      <c r="BR374">
        <v>1</v>
      </c>
      <c r="BS374">
        <v>1</v>
      </c>
      <c r="BT374">
        <v>1</v>
      </c>
      <c r="BU374">
        <v>1</v>
      </c>
      <c r="BV374">
        <v>1</v>
      </c>
      <c r="BW374">
        <v>1</v>
      </c>
      <c r="BX374">
        <v>1</v>
      </c>
      <c r="BY374">
        <v>1</v>
      </c>
      <c r="BZ374">
        <v>1</v>
      </c>
    </row>
    <row r="375" spans="1:78">
      <c r="A375" s="81" t="s">
        <v>555</v>
      </c>
      <c r="J375" s="66" t="s">
        <v>963</v>
      </c>
      <c r="K375" t="s">
        <v>903</v>
      </c>
      <c r="L375" t="s">
        <v>5163</v>
      </c>
      <c r="M375" t="s">
        <v>38</v>
      </c>
      <c r="N375" t="s">
        <v>35</v>
      </c>
      <c r="O375" t="s">
        <v>2608</v>
      </c>
      <c r="P375">
        <v>0</v>
      </c>
      <c r="Q375">
        <v>0</v>
      </c>
      <c r="R375">
        <v>0</v>
      </c>
      <c r="S375">
        <v>0</v>
      </c>
      <c r="T375">
        <v>0</v>
      </c>
      <c r="U375">
        <v>0</v>
      </c>
      <c r="V375">
        <v>0</v>
      </c>
      <c r="W375">
        <v>0</v>
      </c>
      <c r="X375">
        <v>0</v>
      </c>
      <c r="Y375">
        <v>0</v>
      </c>
      <c r="Z375">
        <v>0</v>
      </c>
      <c r="AA375">
        <v>1</v>
      </c>
      <c r="AB375">
        <v>1</v>
      </c>
      <c r="AC375">
        <v>1</v>
      </c>
      <c r="AD375">
        <v>1</v>
      </c>
      <c r="AE375">
        <v>1</v>
      </c>
      <c r="AF375">
        <v>1</v>
      </c>
      <c r="AG375">
        <v>1</v>
      </c>
      <c r="AH375">
        <v>1</v>
      </c>
      <c r="AI375">
        <v>1</v>
      </c>
      <c r="AJ375">
        <v>1</v>
      </c>
      <c r="AK375">
        <v>1</v>
      </c>
      <c r="AL375">
        <v>1</v>
      </c>
      <c r="AM375">
        <v>1</v>
      </c>
      <c r="AN375">
        <v>1</v>
      </c>
      <c r="AO375">
        <v>1</v>
      </c>
      <c r="AP375">
        <v>1</v>
      </c>
      <c r="AQ375">
        <v>1</v>
      </c>
      <c r="AR375">
        <v>1</v>
      </c>
      <c r="AS375">
        <v>1</v>
      </c>
      <c r="AT375">
        <v>1</v>
      </c>
      <c r="AU375">
        <v>1</v>
      </c>
      <c r="AV375">
        <v>1</v>
      </c>
      <c r="AW375">
        <v>1</v>
      </c>
      <c r="AX375">
        <v>1</v>
      </c>
      <c r="AY375">
        <v>1</v>
      </c>
      <c r="AZ375">
        <v>1</v>
      </c>
      <c r="BA375">
        <v>1</v>
      </c>
      <c r="BB375">
        <v>1</v>
      </c>
      <c r="BC375">
        <v>1</v>
      </c>
      <c r="BD375">
        <v>1</v>
      </c>
      <c r="BE375">
        <v>1</v>
      </c>
      <c r="BF375">
        <v>1</v>
      </c>
      <c r="BG375">
        <v>1</v>
      </c>
      <c r="BH375">
        <v>1</v>
      </c>
      <c r="BI375">
        <v>1</v>
      </c>
      <c r="BJ375">
        <v>1</v>
      </c>
      <c r="BK375">
        <v>1</v>
      </c>
      <c r="BL375">
        <v>1</v>
      </c>
      <c r="BM375">
        <v>1</v>
      </c>
      <c r="BN375">
        <v>1</v>
      </c>
      <c r="BO375">
        <v>1</v>
      </c>
      <c r="BP375">
        <v>1</v>
      </c>
      <c r="BQ375">
        <v>1</v>
      </c>
      <c r="BR375">
        <v>1</v>
      </c>
      <c r="BS375">
        <v>1</v>
      </c>
      <c r="BT375">
        <v>1</v>
      </c>
      <c r="BU375">
        <v>1</v>
      </c>
      <c r="BV375">
        <v>1</v>
      </c>
      <c r="BW375">
        <v>1</v>
      </c>
      <c r="BX375">
        <v>1</v>
      </c>
      <c r="BY375">
        <v>1</v>
      </c>
      <c r="BZ375">
        <v>1</v>
      </c>
    </row>
    <row r="376" spans="1:78">
      <c r="A376" s="81" t="s">
        <v>555</v>
      </c>
      <c r="J376" s="66" t="s">
        <v>966</v>
      </c>
      <c r="K376" t="s">
        <v>906</v>
      </c>
      <c r="L376" t="s">
        <v>5163</v>
      </c>
      <c r="M376" t="s">
        <v>38</v>
      </c>
      <c r="N376" t="s">
        <v>35</v>
      </c>
      <c r="O376" t="s">
        <v>2608</v>
      </c>
      <c r="P376">
        <v>0</v>
      </c>
      <c r="Q376">
        <v>0</v>
      </c>
      <c r="R376">
        <v>0</v>
      </c>
      <c r="S376">
        <v>0</v>
      </c>
      <c r="T376">
        <v>0</v>
      </c>
      <c r="U376">
        <v>0</v>
      </c>
      <c r="V376">
        <v>0</v>
      </c>
      <c r="W376">
        <v>0</v>
      </c>
      <c r="X376">
        <v>0</v>
      </c>
      <c r="Y376">
        <v>0</v>
      </c>
      <c r="Z376">
        <v>0</v>
      </c>
      <c r="AA376">
        <v>1</v>
      </c>
      <c r="AB376">
        <v>1</v>
      </c>
      <c r="AC376">
        <v>1</v>
      </c>
      <c r="AD376">
        <v>1</v>
      </c>
      <c r="AE376">
        <v>1</v>
      </c>
      <c r="AF376">
        <v>1</v>
      </c>
      <c r="AG376">
        <v>1</v>
      </c>
      <c r="AH376">
        <v>1</v>
      </c>
      <c r="AI376">
        <v>1</v>
      </c>
      <c r="AJ376">
        <v>1</v>
      </c>
      <c r="AK376">
        <v>1</v>
      </c>
      <c r="AL376">
        <v>1</v>
      </c>
      <c r="AM376">
        <v>1</v>
      </c>
      <c r="AN376">
        <v>1</v>
      </c>
      <c r="AO376">
        <v>1</v>
      </c>
      <c r="AP376">
        <v>1</v>
      </c>
      <c r="AQ376">
        <v>1</v>
      </c>
      <c r="AR376">
        <v>1</v>
      </c>
      <c r="AS376">
        <v>1</v>
      </c>
      <c r="AT376">
        <v>1</v>
      </c>
      <c r="AU376">
        <v>1</v>
      </c>
      <c r="AV376">
        <v>1</v>
      </c>
      <c r="AW376">
        <v>1</v>
      </c>
      <c r="AX376">
        <v>1</v>
      </c>
      <c r="AY376">
        <v>1</v>
      </c>
      <c r="AZ376">
        <v>1</v>
      </c>
      <c r="BA376">
        <v>1</v>
      </c>
      <c r="BB376">
        <v>1</v>
      </c>
      <c r="BC376">
        <v>1</v>
      </c>
      <c r="BD376">
        <v>1</v>
      </c>
      <c r="BE376">
        <v>1</v>
      </c>
      <c r="BF376">
        <v>1</v>
      </c>
      <c r="BG376">
        <v>1</v>
      </c>
      <c r="BH376">
        <v>1</v>
      </c>
      <c r="BI376">
        <v>1</v>
      </c>
      <c r="BJ376">
        <v>1</v>
      </c>
      <c r="BK376">
        <v>1</v>
      </c>
      <c r="BL376">
        <v>1</v>
      </c>
      <c r="BM376">
        <v>1</v>
      </c>
      <c r="BN376">
        <v>1</v>
      </c>
      <c r="BO376">
        <v>1</v>
      </c>
      <c r="BP376">
        <v>1</v>
      </c>
      <c r="BQ376">
        <v>1</v>
      </c>
      <c r="BR376">
        <v>1</v>
      </c>
      <c r="BS376">
        <v>1</v>
      </c>
      <c r="BT376">
        <v>1</v>
      </c>
      <c r="BU376">
        <v>1</v>
      </c>
      <c r="BV376">
        <v>1</v>
      </c>
      <c r="BW376">
        <v>1</v>
      </c>
      <c r="BX376">
        <v>1</v>
      </c>
      <c r="BY376">
        <v>1</v>
      </c>
      <c r="BZ376">
        <v>1</v>
      </c>
    </row>
    <row r="377" spans="1:78">
      <c r="A377" s="81" t="s">
        <v>555</v>
      </c>
      <c r="J377" s="66" t="s">
        <v>969</v>
      </c>
      <c r="K377" t="s">
        <v>909</v>
      </c>
      <c r="L377" t="s">
        <v>5163</v>
      </c>
      <c r="M377" t="s">
        <v>38</v>
      </c>
      <c r="N377" t="s">
        <v>35</v>
      </c>
      <c r="O377" t="s">
        <v>2608</v>
      </c>
      <c r="P377">
        <v>0</v>
      </c>
      <c r="Q377">
        <v>0</v>
      </c>
      <c r="R377">
        <v>0</v>
      </c>
      <c r="S377">
        <v>0</v>
      </c>
      <c r="T377">
        <v>0</v>
      </c>
      <c r="U377">
        <v>0</v>
      </c>
      <c r="V377">
        <v>0</v>
      </c>
      <c r="W377">
        <v>0</v>
      </c>
      <c r="X377">
        <v>0</v>
      </c>
      <c r="Y377">
        <v>0</v>
      </c>
      <c r="Z377">
        <v>0</v>
      </c>
      <c r="AA377">
        <v>1</v>
      </c>
      <c r="AB377">
        <v>1</v>
      </c>
      <c r="AC377">
        <v>1</v>
      </c>
      <c r="AD377">
        <v>1</v>
      </c>
      <c r="AE377">
        <v>1</v>
      </c>
      <c r="AF377">
        <v>1</v>
      </c>
      <c r="AG377">
        <v>1</v>
      </c>
      <c r="AH377">
        <v>1</v>
      </c>
      <c r="AI377">
        <v>1</v>
      </c>
      <c r="AJ377">
        <v>1</v>
      </c>
      <c r="AK377">
        <v>1</v>
      </c>
      <c r="AL377">
        <v>1</v>
      </c>
      <c r="AM377">
        <v>1</v>
      </c>
      <c r="AN377">
        <v>1</v>
      </c>
      <c r="AO377">
        <v>1</v>
      </c>
      <c r="AP377">
        <v>1</v>
      </c>
      <c r="AQ377">
        <v>1</v>
      </c>
      <c r="AR377">
        <v>1</v>
      </c>
      <c r="AS377">
        <v>1</v>
      </c>
      <c r="AT377">
        <v>1</v>
      </c>
      <c r="AU377">
        <v>1</v>
      </c>
      <c r="AV377">
        <v>1</v>
      </c>
      <c r="AW377">
        <v>1</v>
      </c>
      <c r="AX377">
        <v>1</v>
      </c>
      <c r="AY377">
        <v>1</v>
      </c>
      <c r="AZ377">
        <v>1</v>
      </c>
      <c r="BA377">
        <v>1</v>
      </c>
      <c r="BB377">
        <v>1</v>
      </c>
      <c r="BC377">
        <v>1</v>
      </c>
      <c r="BD377">
        <v>1</v>
      </c>
      <c r="BE377">
        <v>1</v>
      </c>
      <c r="BF377">
        <v>1</v>
      </c>
      <c r="BG377">
        <v>1</v>
      </c>
      <c r="BH377">
        <v>1</v>
      </c>
      <c r="BI377">
        <v>1</v>
      </c>
      <c r="BJ377">
        <v>1</v>
      </c>
      <c r="BK377">
        <v>1</v>
      </c>
      <c r="BL377">
        <v>1</v>
      </c>
      <c r="BM377">
        <v>1</v>
      </c>
      <c r="BN377">
        <v>1</v>
      </c>
      <c r="BO377">
        <v>1</v>
      </c>
      <c r="BP377">
        <v>1</v>
      </c>
      <c r="BQ377">
        <v>1</v>
      </c>
      <c r="BR377">
        <v>1</v>
      </c>
      <c r="BS377">
        <v>1</v>
      </c>
      <c r="BT377">
        <v>1</v>
      </c>
      <c r="BU377">
        <v>1</v>
      </c>
      <c r="BV377">
        <v>1</v>
      </c>
      <c r="BW377">
        <v>1</v>
      </c>
      <c r="BX377">
        <v>1</v>
      </c>
      <c r="BY377">
        <v>1</v>
      </c>
      <c r="BZ377">
        <v>1</v>
      </c>
    </row>
    <row r="378" spans="1:78">
      <c r="A378" s="81" t="s">
        <v>555</v>
      </c>
      <c r="J378" s="66" t="s">
        <v>972</v>
      </c>
      <c r="K378" t="s">
        <v>912</v>
      </c>
      <c r="L378" t="s">
        <v>5163</v>
      </c>
      <c r="M378" t="s">
        <v>38</v>
      </c>
      <c r="N378" t="s">
        <v>35</v>
      </c>
      <c r="O378" t="s">
        <v>2608</v>
      </c>
      <c r="P378">
        <v>0</v>
      </c>
      <c r="Q378">
        <v>0</v>
      </c>
      <c r="R378">
        <v>0</v>
      </c>
      <c r="S378">
        <v>0</v>
      </c>
      <c r="T378">
        <v>0</v>
      </c>
      <c r="U378">
        <v>0</v>
      </c>
      <c r="V378">
        <v>0</v>
      </c>
      <c r="W378">
        <v>0</v>
      </c>
      <c r="X378">
        <v>0</v>
      </c>
      <c r="Y378">
        <v>0</v>
      </c>
      <c r="Z378">
        <v>0</v>
      </c>
      <c r="AA378">
        <v>1</v>
      </c>
      <c r="AB378">
        <v>1</v>
      </c>
      <c r="AC378">
        <v>1</v>
      </c>
      <c r="AD378">
        <v>1</v>
      </c>
      <c r="AE378">
        <v>1</v>
      </c>
      <c r="AF378">
        <v>1</v>
      </c>
      <c r="AG378">
        <v>1</v>
      </c>
      <c r="AH378">
        <v>1</v>
      </c>
      <c r="AI378">
        <v>1</v>
      </c>
      <c r="AJ378">
        <v>1</v>
      </c>
      <c r="AK378">
        <v>1</v>
      </c>
      <c r="AL378">
        <v>1</v>
      </c>
      <c r="AM378">
        <v>1</v>
      </c>
      <c r="AN378">
        <v>1</v>
      </c>
      <c r="AO378">
        <v>1</v>
      </c>
      <c r="AP378">
        <v>1</v>
      </c>
      <c r="AQ378">
        <v>1</v>
      </c>
      <c r="AR378">
        <v>1</v>
      </c>
      <c r="AS378">
        <v>1</v>
      </c>
      <c r="AT378">
        <v>1</v>
      </c>
      <c r="AU378">
        <v>1</v>
      </c>
      <c r="AV378">
        <v>1</v>
      </c>
      <c r="AW378">
        <v>1</v>
      </c>
      <c r="AX378">
        <v>1</v>
      </c>
      <c r="AY378">
        <v>1</v>
      </c>
      <c r="AZ378">
        <v>1</v>
      </c>
      <c r="BA378">
        <v>1</v>
      </c>
      <c r="BB378">
        <v>1</v>
      </c>
      <c r="BC378">
        <v>1</v>
      </c>
      <c r="BD378">
        <v>1</v>
      </c>
      <c r="BE378">
        <v>1</v>
      </c>
      <c r="BF378">
        <v>1</v>
      </c>
      <c r="BG378">
        <v>1</v>
      </c>
      <c r="BH378">
        <v>1</v>
      </c>
      <c r="BI378">
        <v>1</v>
      </c>
      <c r="BJ378">
        <v>1</v>
      </c>
      <c r="BK378">
        <v>1</v>
      </c>
      <c r="BL378">
        <v>1</v>
      </c>
      <c r="BM378">
        <v>1</v>
      </c>
      <c r="BN378">
        <v>1</v>
      </c>
      <c r="BO378">
        <v>1</v>
      </c>
      <c r="BP378">
        <v>1</v>
      </c>
      <c r="BQ378">
        <v>1</v>
      </c>
      <c r="BR378">
        <v>1</v>
      </c>
      <c r="BS378">
        <v>1</v>
      </c>
      <c r="BT378">
        <v>1</v>
      </c>
      <c r="BU378">
        <v>1</v>
      </c>
      <c r="BV378">
        <v>1</v>
      </c>
      <c r="BW378">
        <v>1</v>
      </c>
      <c r="BX378">
        <v>1</v>
      </c>
      <c r="BY378">
        <v>1</v>
      </c>
      <c r="BZ378">
        <v>1</v>
      </c>
    </row>
    <row r="379" spans="1:78">
      <c r="A379" s="81" t="s">
        <v>555</v>
      </c>
      <c r="J379" s="66" t="s">
        <v>975</v>
      </c>
      <c r="K379" t="s">
        <v>915</v>
      </c>
      <c r="L379" t="s">
        <v>5163</v>
      </c>
      <c r="M379" t="s">
        <v>38</v>
      </c>
      <c r="N379" t="s">
        <v>35</v>
      </c>
      <c r="O379" t="s">
        <v>2608</v>
      </c>
      <c r="P379">
        <v>0</v>
      </c>
      <c r="Q379">
        <v>0</v>
      </c>
      <c r="R379">
        <v>0</v>
      </c>
      <c r="S379">
        <v>0</v>
      </c>
      <c r="T379">
        <v>0</v>
      </c>
      <c r="U379">
        <v>0</v>
      </c>
      <c r="V379">
        <v>0</v>
      </c>
      <c r="W379">
        <v>0</v>
      </c>
      <c r="X379">
        <v>0</v>
      </c>
      <c r="Y379">
        <v>0</v>
      </c>
      <c r="Z379">
        <v>0</v>
      </c>
      <c r="AA379">
        <v>1</v>
      </c>
      <c r="AB379">
        <v>1</v>
      </c>
      <c r="AC379">
        <v>1</v>
      </c>
      <c r="AD379">
        <v>1</v>
      </c>
      <c r="AE379">
        <v>1</v>
      </c>
      <c r="AF379">
        <v>1</v>
      </c>
      <c r="AG379">
        <v>1</v>
      </c>
      <c r="AH379">
        <v>1</v>
      </c>
      <c r="AI379">
        <v>1</v>
      </c>
      <c r="AJ379">
        <v>1</v>
      </c>
      <c r="AK379">
        <v>1</v>
      </c>
      <c r="AL379">
        <v>1</v>
      </c>
      <c r="AM379">
        <v>1</v>
      </c>
      <c r="AN379">
        <v>1</v>
      </c>
      <c r="AO379">
        <v>1</v>
      </c>
      <c r="AP379">
        <v>1</v>
      </c>
      <c r="AQ379">
        <v>1</v>
      </c>
      <c r="AR379">
        <v>1</v>
      </c>
      <c r="AS379">
        <v>1</v>
      </c>
      <c r="AT379">
        <v>1</v>
      </c>
      <c r="AU379">
        <v>1</v>
      </c>
      <c r="AV379">
        <v>1</v>
      </c>
      <c r="AW379">
        <v>1</v>
      </c>
      <c r="AX379">
        <v>1</v>
      </c>
      <c r="AY379">
        <v>1</v>
      </c>
      <c r="AZ379">
        <v>1</v>
      </c>
      <c r="BA379">
        <v>1</v>
      </c>
      <c r="BB379">
        <v>1</v>
      </c>
      <c r="BC379">
        <v>1</v>
      </c>
      <c r="BD379">
        <v>1</v>
      </c>
      <c r="BE379">
        <v>1</v>
      </c>
      <c r="BF379">
        <v>1</v>
      </c>
      <c r="BG379">
        <v>1</v>
      </c>
      <c r="BH379">
        <v>1</v>
      </c>
      <c r="BI379">
        <v>1</v>
      </c>
      <c r="BJ379">
        <v>1</v>
      </c>
      <c r="BK379">
        <v>1</v>
      </c>
      <c r="BL379">
        <v>1</v>
      </c>
      <c r="BM379">
        <v>1</v>
      </c>
      <c r="BN379">
        <v>1</v>
      </c>
      <c r="BO379">
        <v>1</v>
      </c>
      <c r="BP379">
        <v>1</v>
      </c>
      <c r="BQ379">
        <v>1</v>
      </c>
      <c r="BR379">
        <v>1</v>
      </c>
      <c r="BS379">
        <v>1</v>
      </c>
      <c r="BT379">
        <v>1</v>
      </c>
      <c r="BU379">
        <v>1</v>
      </c>
      <c r="BV379">
        <v>1</v>
      </c>
      <c r="BW379">
        <v>1</v>
      </c>
      <c r="BX379">
        <v>1</v>
      </c>
      <c r="BY379">
        <v>1</v>
      </c>
      <c r="BZ379">
        <v>1</v>
      </c>
    </row>
    <row r="380" spans="1:78">
      <c r="A380" s="81" t="s">
        <v>555</v>
      </c>
      <c r="J380" s="66" t="s">
        <v>978</v>
      </c>
      <c r="K380" t="s">
        <v>918</v>
      </c>
      <c r="L380" t="s">
        <v>5163</v>
      </c>
      <c r="M380" t="s">
        <v>38</v>
      </c>
      <c r="N380" t="s">
        <v>35</v>
      </c>
      <c r="O380" t="s">
        <v>2608</v>
      </c>
      <c r="P380">
        <v>0</v>
      </c>
      <c r="Q380">
        <v>0</v>
      </c>
      <c r="R380">
        <v>0</v>
      </c>
      <c r="S380">
        <v>0</v>
      </c>
      <c r="T380">
        <v>0</v>
      </c>
      <c r="U380">
        <v>0</v>
      </c>
      <c r="V380">
        <v>0</v>
      </c>
      <c r="W380">
        <v>0</v>
      </c>
      <c r="X380">
        <v>0</v>
      </c>
      <c r="Y380">
        <v>0</v>
      </c>
      <c r="Z380">
        <v>0</v>
      </c>
      <c r="AA380">
        <v>1</v>
      </c>
      <c r="AB380">
        <v>1</v>
      </c>
      <c r="AC380">
        <v>1</v>
      </c>
      <c r="AD380">
        <v>1</v>
      </c>
      <c r="AE380">
        <v>1</v>
      </c>
      <c r="AF380">
        <v>1</v>
      </c>
      <c r="AG380">
        <v>1</v>
      </c>
      <c r="AH380">
        <v>1</v>
      </c>
      <c r="AI380">
        <v>1</v>
      </c>
      <c r="AJ380">
        <v>1</v>
      </c>
      <c r="AK380">
        <v>1</v>
      </c>
      <c r="AL380">
        <v>1</v>
      </c>
      <c r="AM380">
        <v>1</v>
      </c>
      <c r="AN380">
        <v>1</v>
      </c>
      <c r="AO380">
        <v>1</v>
      </c>
      <c r="AP380">
        <v>1</v>
      </c>
      <c r="AQ380">
        <v>1</v>
      </c>
      <c r="AR380">
        <v>1</v>
      </c>
      <c r="AS380">
        <v>1</v>
      </c>
      <c r="AT380">
        <v>1</v>
      </c>
      <c r="AU380">
        <v>1</v>
      </c>
      <c r="AV380">
        <v>1</v>
      </c>
      <c r="AW380">
        <v>1</v>
      </c>
      <c r="AX380">
        <v>1</v>
      </c>
      <c r="AY380">
        <v>1</v>
      </c>
      <c r="AZ380">
        <v>1</v>
      </c>
      <c r="BA380">
        <v>1</v>
      </c>
      <c r="BB380">
        <v>1</v>
      </c>
      <c r="BC380">
        <v>1</v>
      </c>
      <c r="BD380">
        <v>1</v>
      </c>
      <c r="BE380">
        <v>1</v>
      </c>
      <c r="BF380">
        <v>1</v>
      </c>
      <c r="BG380">
        <v>1</v>
      </c>
      <c r="BH380">
        <v>1</v>
      </c>
      <c r="BI380">
        <v>1</v>
      </c>
      <c r="BJ380">
        <v>1</v>
      </c>
      <c r="BK380">
        <v>1</v>
      </c>
      <c r="BL380">
        <v>1</v>
      </c>
      <c r="BM380">
        <v>1</v>
      </c>
      <c r="BN380">
        <v>1</v>
      </c>
      <c r="BO380">
        <v>1</v>
      </c>
      <c r="BP380">
        <v>1</v>
      </c>
      <c r="BQ380">
        <v>1</v>
      </c>
      <c r="BR380">
        <v>1</v>
      </c>
      <c r="BS380">
        <v>1</v>
      </c>
      <c r="BT380">
        <v>1</v>
      </c>
      <c r="BU380">
        <v>1</v>
      </c>
      <c r="BV380">
        <v>1</v>
      </c>
      <c r="BW380">
        <v>1</v>
      </c>
      <c r="BX380">
        <v>1</v>
      </c>
      <c r="BY380">
        <v>1</v>
      </c>
      <c r="BZ380">
        <v>1</v>
      </c>
    </row>
    <row r="381" spans="1:78">
      <c r="A381" s="81" t="s">
        <v>555</v>
      </c>
      <c r="J381" s="66" t="s">
        <v>981</v>
      </c>
      <c r="K381" t="s">
        <v>921</v>
      </c>
      <c r="L381" t="s">
        <v>5163</v>
      </c>
      <c r="M381" t="s">
        <v>38</v>
      </c>
      <c r="N381" t="s">
        <v>35</v>
      </c>
      <c r="O381" t="s">
        <v>2608</v>
      </c>
      <c r="P381">
        <v>0</v>
      </c>
      <c r="Q381">
        <v>0</v>
      </c>
      <c r="R381">
        <v>0</v>
      </c>
      <c r="S381">
        <v>0</v>
      </c>
      <c r="T381">
        <v>0</v>
      </c>
      <c r="U381">
        <v>0</v>
      </c>
      <c r="V381">
        <v>0</v>
      </c>
      <c r="W381">
        <v>0</v>
      </c>
      <c r="X381">
        <v>0</v>
      </c>
      <c r="Y381">
        <v>0</v>
      </c>
      <c r="Z381">
        <v>0</v>
      </c>
      <c r="AA381">
        <v>1</v>
      </c>
      <c r="AB381">
        <v>1</v>
      </c>
      <c r="AC381">
        <v>1</v>
      </c>
      <c r="AD381">
        <v>1</v>
      </c>
      <c r="AE381">
        <v>1</v>
      </c>
      <c r="AF381">
        <v>1</v>
      </c>
      <c r="AG381">
        <v>1</v>
      </c>
      <c r="AH381">
        <v>1</v>
      </c>
      <c r="AI381">
        <v>1</v>
      </c>
      <c r="AJ381">
        <v>1</v>
      </c>
      <c r="AK381">
        <v>1</v>
      </c>
      <c r="AL381">
        <v>1</v>
      </c>
      <c r="AM381">
        <v>1</v>
      </c>
      <c r="AN381">
        <v>1</v>
      </c>
      <c r="AO381">
        <v>1</v>
      </c>
      <c r="AP381">
        <v>1</v>
      </c>
      <c r="AQ381">
        <v>1</v>
      </c>
      <c r="AR381">
        <v>1</v>
      </c>
      <c r="AS381">
        <v>1</v>
      </c>
      <c r="AT381">
        <v>1</v>
      </c>
      <c r="AU381">
        <v>1</v>
      </c>
      <c r="AV381">
        <v>1</v>
      </c>
      <c r="AW381">
        <v>1</v>
      </c>
      <c r="AX381">
        <v>1</v>
      </c>
      <c r="AY381">
        <v>1</v>
      </c>
      <c r="AZ381">
        <v>1</v>
      </c>
      <c r="BA381">
        <v>1</v>
      </c>
      <c r="BB381">
        <v>1</v>
      </c>
      <c r="BC381">
        <v>1</v>
      </c>
      <c r="BD381">
        <v>1</v>
      </c>
      <c r="BE381">
        <v>1</v>
      </c>
      <c r="BF381">
        <v>1</v>
      </c>
      <c r="BG381">
        <v>1</v>
      </c>
      <c r="BH381">
        <v>1</v>
      </c>
      <c r="BI381">
        <v>1</v>
      </c>
      <c r="BJ381">
        <v>1</v>
      </c>
      <c r="BK381">
        <v>1</v>
      </c>
      <c r="BL381">
        <v>1</v>
      </c>
      <c r="BM381">
        <v>1</v>
      </c>
      <c r="BN381">
        <v>1</v>
      </c>
      <c r="BO381">
        <v>1</v>
      </c>
      <c r="BP381">
        <v>1</v>
      </c>
      <c r="BQ381">
        <v>1</v>
      </c>
      <c r="BR381">
        <v>1</v>
      </c>
      <c r="BS381">
        <v>1</v>
      </c>
      <c r="BT381">
        <v>1</v>
      </c>
      <c r="BU381">
        <v>1</v>
      </c>
      <c r="BV381">
        <v>1</v>
      </c>
      <c r="BW381">
        <v>1</v>
      </c>
      <c r="BX381">
        <v>1</v>
      </c>
      <c r="BY381">
        <v>1</v>
      </c>
      <c r="BZ381">
        <v>1</v>
      </c>
    </row>
    <row r="382" spans="1:78">
      <c r="A382" s="81" t="s">
        <v>555</v>
      </c>
      <c r="J382" s="66" t="s">
        <v>984</v>
      </c>
      <c r="K382" t="s">
        <v>924</v>
      </c>
      <c r="L382" t="s">
        <v>5163</v>
      </c>
      <c r="M382" t="s">
        <v>38</v>
      </c>
      <c r="N382" t="s">
        <v>35</v>
      </c>
      <c r="O382" t="s">
        <v>2608</v>
      </c>
      <c r="P382">
        <v>0</v>
      </c>
      <c r="Q382">
        <v>0</v>
      </c>
      <c r="R382">
        <v>0</v>
      </c>
      <c r="S382">
        <v>0</v>
      </c>
      <c r="T382">
        <v>0</v>
      </c>
      <c r="U382">
        <v>0</v>
      </c>
      <c r="V382">
        <v>0</v>
      </c>
      <c r="W382">
        <v>0</v>
      </c>
      <c r="X382">
        <v>0</v>
      </c>
      <c r="Y382">
        <v>0</v>
      </c>
      <c r="Z382">
        <v>0</v>
      </c>
      <c r="AA382">
        <v>1</v>
      </c>
      <c r="AB382">
        <v>1</v>
      </c>
      <c r="AC382">
        <v>1</v>
      </c>
      <c r="AD382">
        <v>1</v>
      </c>
      <c r="AE382">
        <v>1</v>
      </c>
      <c r="AF382">
        <v>1</v>
      </c>
      <c r="AG382">
        <v>1</v>
      </c>
      <c r="AH382">
        <v>1</v>
      </c>
      <c r="AI382">
        <v>1</v>
      </c>
      <c r="AJ382">
        <v>1</v>
      </c>
      <c r="AK382">
        <v>1</v>
      </c>
      <c r="AL382">
        <v>1</v>
      </c>
      <c r="AM382">
        <v>1</v>
      </c>
      <c r="AN382">
        <v>1</v>
      </c>
      <c r="AO382">
        <v>1</v>
      </c>
      <c r="AP382">
        <v>1</v>
      </c>
      <c r="AQ382">
        <v>1</v>
      </c>
      <c r="AR382">
        <v>1</v>
      </c>
      <c r="AS382">
        <v>1</v>
      </c>
      <c r="AT382">
        <v>1</v>
      </c>
      <c r="AU382">
        <v>1</v>
      </c>
      <c r="AV382">
        <v>1</v>
      </c>
      <c r="AW382">
        <v>1</v>
      </c>
      <c r="AX382">
        <v>1</v>
      </c>
      <c r="AY382">
        <v>1</v>
      </c>
      <c r="AZ382">
        <v>1</v>
      </c>
      <c r="BA382">
        <v>1</v>
      </c>
      <c r="BB382">
        <v>1</v>
      </c>
      <c r="BC382">
        <v>1</v>
      </c>
      <c r="BD382">
        <v>1</v>
      </c>
      <c r="BE382">
        <v>1</v>
      </c>
      <c r="BF382">
        <v>1</v>
      </c>
      <c r="BG382">
        <v>1</v>
      </c>
      <c r="BH382">
        <v>1</v>
      </c>
      <c r="BI382">
        <v>1</v>
      </c>
      <c r="BJ382">
        <v>1</v>
      </c>
      <c r="BK382">
        <v>1</v>
      </c>
      <c r="BL382">
        <v>1</v>
      </c>
      <c r="BM382">
        <v>1</v>
      </c>
      <c r="BN382">
        <v>1</v>
      </c>
      <c r="BO382">
        <v>1</v>
      </c>
      <c r="BP382">
        <v>1</v>
      </c>
      <c r="BQ382">
        <v>1</v>
      </c>
      <c r="BR382">
        <v>1</v>
      </c>
      <c r="BS382">
        <v>1</v>
      </c>
      <c r="BT382">
        <v>1</v>
      </c>
      <c r="BU382">
        <v>1</v>
      </c>
      <c r="BV382">
        <v>1</v>
      </c>
      <c r="BW382">
        <v>1</v>
      </c>
      <c r="BX382">
        <v>1</v>
      </c>
      <c r="BY382">
        <v>1</v>
      </c>
      <c r="BZ382">
        <v>1</v>
      </c>
    </row>
    <row r="383" spans="1:78">
      <c r="A383" s="81" t="s">
        <v>555</v>
      </c>
      <c r="J383" s="66" t="s">
        <v>987</v>
      </c>
      <c r="K383" t="s">
        <v>927</v>
      </c>
      <c r="L383" t="s">
        <v>5163</v>
      </c>
      <c r="M383" t="s">
        <v>38</v>
      </c>
      <c r="N383" t="s">
        <v>35</v>
      </c>
      <c r="O383" t="s">
        <v>2608</v>
      </c>
      <c r="P383">
        <v>0</v>
      </c>
      <c r="Q383">
        <v>0</v>
      </c>
      <c r="R383">
        <v>0</v>
      </c>
      <c r="S383">
        <v>0</v>
      </c>
      <c r="T383">
        <v>0</v>
      </c>
      <c r="U383">
        <v>0</v>
      </c>
      <c r="V383">
        <v>0</v>
      </c>
      <c r="W383">
        <v>0</v>
      </c>
      <c r="X383">
        <v>0</v>
      </c>
      <c r="Y383">
        <v>0</v>
      </c>
      <c r="Z383">
        <v>0</v>
      </c>
      <c r="AA383">
        <v>1</v>
      </c>
      <c r="AB383">
        <v>1</v>
      </c>
      <c r="AC383">
        <v>1</v>
      </c>
      <c r="AD383">
        <v>1</v>
      </c>
      <c r="AE383">
        <v>1</v>
      </c>
      <c r="AF383">
        <v>1</v>
      </c>
      <c r="AG383">
        <v>1</v>
      </c>
      <c r="AH383">
        <v>1</v>
      </c>
      <c r="AI383">
        <v>1</v>
      </c>
      <c r="AJ383">
        <v>1</v>
      </c>
      <c r="AK383">
        <v>1</v>
      </c>
      <c r="AL383">
        <v>1</v>
      </c>
      <c r="AM383">
        <v>1</v>
      </c>
      <c r="AN383">
        <v>1</v>
      </c>
      <c r="AO383">
        <v>1</v>
      </c>
      <c r="AP383">
        <v>1</v>
      </c>
      <c r="AQ383">
        <v>1</v>
      </c>
      <c r="AR383">
        <v>1</v>
      </c>
      <c r="AS383">
        <v>1</v>
      </c>
      <c r="AT383">
        <v>1</v>
      </c>
      <c r="AU383">
        <v>1</v>
      </c>
      <c r="AV383">
        <v>1</v>
      </c>
      <c r="AW383">
        <v>1</v>
      </c>
      <c r="AX383">
        <v>1</v>
      </c>
      <c r="AY383">
        <v>1</v>
      </c>
      <c r="AZ383">
        <v>1</v>
      </c>
      <c r="BA383">
        <v>1</v>
      </c>
      <c r="BB383">
        <v>1</v>
      </c>
      <c r="BC383">
        <v>1</v>
      </c>
      <c r="BD383">
        <v>1</v>
      </c>
      <c r="BE383">
        <v>1</v>
      </c>
      <c r="BF383">
        <v>1</v>
      </c>
      <c r="BG383">
        <v>1</v>
      </c>
      <c r="BH383">
        <v>1</v>
      </c>
      <c r="BI383">
        <v>1</v>
      </c>
      <c r="BJ383">
        <v>1</v>
      </c>
      <c r="BK383">
        <v>1</v>
      </c>
      <c r="BL383">
        <v>1</v>
      </c>
      <c r="BM383">
        <v>1</v>
      </c>
      <c r="BN383">
        <v>1</v>
      </c>
      <c r="BO383">
        <v>1</v>
      </c>
      <c r="BP383">
        <v>1</v>
      </c>
      <c r="BQ383">
        <v>1</v>
      </c>
      <c r="BR383">
        <v>1</v>
      </c>
      <c r="BS383">
        <v>1</v>
      </c>
      <c r="BT383">
        <v>1</v>
      </c>
      <c r="BU383">
        <v>1</v>
      </c>
      <c r="BV383">
        <v>1</v>
      </c>
      <c r="BW383">
        <v>1</v>
      </c>
      <c r="BX383">
        <v>1</v>
      </c>
      <c r="BY383">
        <v>1</v>
      </c>
      <c r="BZ383">
        <v>1</v>
      </c>
    </row>
    <row r="384" spans="1:78">
      <c r="A384" s="81" t="s">
        <v>555</v>
      </c>
      <c r="J384" s="66" t="s">
        <v>990</v>
      </c>
      <c r="K384" t="s">
        <v>930</v>
      </c>
      <c r="L384" t="s">
        <v>5163</v>
      </c>
      <c r="M384" t="s">
        <v>38</v>
      </c>
      <c r="N384" t="s">
        <v>35</v>
      </c>
      <c r="O384" t="s">
        <v>2608</v>
      </c>
      <c r="P384">
        <v>0</v>
      </c>
      <c r="Q384">
        <v>0</v>
      </c>
      <c r="R384">
        <v>0</v>
      </c>
      <c r="S384">
        <v>0</v>
      </c>
      <c r="T384">
        <v>0</v>
      </c>
      <c r="U384">
        <v>0</v>
      </c>
      <c r="V384">
        <v>0</v>
      </c>
      <c r="W384">
        <v>0</v>
      </c>
      <c r="X384">
        <v>0</v>
      </c>
      <c r="Y384">
        <v>0</v>
      </c>
      <c r="Z384">
        <v>0</v>
      </c>
      <c r="AA384">
        <v>1</v>
      </c>
      <c r="AB384">
        <v>1</v>
      </c>
      <c r="AC384">
        <v>1</v>
      </c>
      <c r="AD384">
        <v>1</v>
      </c>
      <c r="AE384">
        <v>1</v>
      </c>
      <c r="AF384">
        <v>1</v>
      </c>
      <c r="AG384">
        <v>1</v>
      </c>
      <c r="AH384">
        <v>1</v>
      </c>
      <c r="AI384">
        <v>1</v>
      </c>
      <c r="AJ384">
        <v>1</v>
      </c>
      <c r="AK384">
        <v>1</v>
      </c>
      <c r="AL384">
        <v>1</v>
      </c>
      <c r="AM384">
        <v>1</v>
      </c>
      <c r="AN384">
        <v>1</v>
      </c>
      <c r="AO384">
        <v>1</v>
      </c>
      <c r="AP384">
        <v>1</v>
      </c>
      <c r="AQ384">
        <v>1</v>
      </c>
      <c r="AR384">
        <v>1</v>
      </c>
      <c r="AS384">
        <v>1</v>
      </c>
      <c r="AT384">
        <v>1</v>
      </c>
      <c r="AU384">
        <v>1</v>
      </c>
      <c r="AV384">
        <v>1</v>
      </c>
      <c r="AW384">
        <v>1</v>
      </c>
      <c r="AX384">
        <v>1</v>
      </c>
      <c r="AY384">
        <v>1</v>
      </c>
      <c r="AZ384">
        <v>1</v>
      </c>
      <c r="BA384">
        <v>1</v>
      </c>
      <c r="BB384">
        <v>1</v>
      </c>
      <c r="BC384">
        <v>1</v>
      </c>
      <c r="BD384">
        <v>1</v>
      </c>
      <c r="BE384">
        <v>1</v>
      </c>
      <c r="BF384">
        <v>1</v>
      </c>
      <c r="BG384">
        <v>1</v>
      </c>
      <c r="BH384">
        <v>1</v>
      </c>
      <c r="BI384">
        <v>1</v>
      </c>
      <c r="BJ384">
        <v>1</v>
      </c>
      <c r="BK384">
        <v>1</v>
      </c>
      <c r="BL384">
        <v>1</v>
      </c>
      <c r="BM384">
        <v>1</v>
      </c>
      <c r="BN384">
        <v>1</v>
      </c>
      <c r="BO384">
        <v>1</v>
      </c>
      <c r="BP384">
        <v>1</v>
      </c>
      <c r="BQ384">
        <v>1</v>
      </c>
      <c r="BR384">
        <v>1</v>
      </c>
      <c r="BS384">
        <v>1</v>
      </c>
      <c r="BT384">
        <v>1</v>
      </c>
      <c r="BU384">
        <v>1</v>
      </c>
      <c r="BV384">
        <v>1</v>
      </c>
      <c r="BW384">
        <v>1</v>
      </c>
      <c r="BX384">
        <v>1</v>
      </c>
      <c r="BY384">
        <v>1</v>
      </c>
      <c r="BZ384">
        <v>1</v>
      </c>
    </row>
    <row r="385" spans="1:78">
      <c r="A385" s="81" t="s">
        <v>555</v>
      </c>
      <c r="J385" s="66" t="s">
        <v>993</v>
      </c>
      <c r="K385" t="s">
        <v>933</v>
      </c>
      <c r="L385" t="s">
        <v>5163</v>
      </c>
      <c r="M385" t="s">
        <v>38</v>
      </c>
      <c r="N385" t="s">
        <v>35</v>
      </c>
      <c r="O385" t="s">
        <v>2608</v>
      </c>
      <c r="P385">
        <v>0</v>
      </c>
      <c r="Q385">
        <v>0</v>
      </c>
      <c r="R385">
        <v>0</v>
      </c>
      <c r="S385">
        <v>0</v>
      </c>
      <c r="T385">
        <v>0</v>
      </c>
      <c r="U385">
        <v>0</v>
      </c>
      <c r="V385">
        <v>0</v>
      </c>
      <c r="W385">
        <v>0</v>
      </c>
      <c r="X385">
        <v>0</v>
      </c>
      <c r="Y385">
        <v>0</v>
      </c>
      <c r="Z385">
        <v>0</v>
      </c>
      <c r="AA385">
        <v>1</v>
      </c>
      <c r="AB385">
        <v>1</v>
      </c>
      <c r="AC385">
        <v>1</v>
      </c>
      <c r="AD385">
        <v>1</v>
      </c>
      <c r="AE385">
        <v>1</v>
      </c>
      <c r="AF385">
        <v>1</v>
      </c>
      <c r="AG385">
        <v>1</v>
      </c>
      <c r="AH385">
        <v>1</v>
      </c>
      <c r="AI385">
        <v>1</v>
      </c>
      <c r="AJ385">
        <v>1</v>
      </c>
      <c r="AK385">
        <v>1</v>
      </c>
      <c r="AL385">
        <v>1</v>
      </c>
      <c r="AM385">
        <v>1</v>
      </c>
      <c r="AN385">
        <v>1</v>
      </c>
      <c r="AO385">
        <v>1</v>
      </c>
      <c r="AP385">
        <v>1</v>
      </c>
      <c r="AQ385">
        <v>1</v>
      </c>
      <c r="AR385">
        <v>1</v>
      </c>
      <c r="AS385">
        <v>1</v>
      </c>
      <c r="AT385">
        <v>1</v>
      </c>
      <c r="AU385">
        <v>1</v>
      </c>
      <c r="AV385">
        <v>1</v>
      </c>
      <c r="AW385">
        <v>1</v>
      </c>
      <c r="AX385">
        <v>1</v>
      </c>
      <c r="AY385">
        <v>1</v>
      </c>
      <c r="AZ385">
        <v>1</v>
      </c>
      <c r="BA385">
        <v>1</v>
      </c>
      <c r="BB385">
        <v>1</v>
      </c>
      <c r="BC385">
        <v>1</v>
      </c>
      <c r="BD385">
        <v>1</v>
      </c>
      <c r="BE385">
        <v>1</v>
      </c>
      <c r="BF385">
        <v>1</v>
      </c>
      <c r="BG385">
        <v>1</v>
      </c>
      <c r="BH385">
        <v>1</v>
      </c>
      <c r="BI385">
        <v>1</v>
      </c>
      <c r="BJ385">
        <v>1</v>
      </c>
      <c r="BK385">
        <v>1</v>
      </c>
      <c r="BL385">
        <v>1</v>
      </c>
      <c r="BM385">
        <v>1</v>
      </c>
      <c r="BN385">
        <v>1</v>
      </c>
      <c r="BO385">
        <v>1</v>
      </c>
      <c r="BP385">
        <v>1</v>
      </c>
      <c r="BQ385">
        <v>1</v>
      </c>
      <c r="BR385">
        <v>1</v>
      </c>
      <c r="BS385">
        <v>1</v>
      </c>
      <c r="BT385">
        <v>1</v>
      </c>
      <c r="BU385">
        <v>1</v>
      </c>
      <c r="BV385">
        <v>1</v>
      </c>
      <c r="BW385">
        <v>1</v>
      </c>
      <c r="BX385">
        <v>1</v>
      </c>
      <c r="BY385">
        <v>1</v>
      </c>
      <c r="BZ385">
        <v>1</v>
      </c>
    </row>
    <row r="386" spans="1:78">
      <c r="A386" s="81" t="s">
        <v>555</v>
      </c>
      <c r="J386" s="66" t="s">
        <v>996</v>
      </c>
      <c r="K386" t="s">
        <v>936</v>
      </c>
      <c r="L386" t="s">
        <v>5163</v>
      </c>
      <c r="M386" t="s">
        <v>38</v>
      </c>
      <c r="N386" t="s">
        <v>35</v>
      </c>
      <c r="O386" t="s">
        <v>2608</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1</v>
      </c>
      <c r="AO386">
        <v>1</v>
      </c>
      <c r="AP386">
        <v>1</v>
      </c>
      <c r="AQ386">
        <v>1</v>
      </c>
      <c r="AR386">
        <v>1</v>
      </c>
      <c r="AS386">
        <v>1</v>
      </c>
      <c r="AT386">
        <v>1</v>
      </c>
      <c r="AU386">
        <v>1</v>
      </c>
      <c r="AV386">
        <v>1</v>
      </c>
      <c r="AW386">
        <v>1</v>
      </c>
      <c r="AX386">
        <v>1</v>
      </c>
      <c r="AY386">
        <v>1</v>
      </c>
      <c r="AZ386">
        <v>1</v>
      </c>
      <c r="BA386">
        <v>1</v>
      </c>
      <c r="BB386">
        <v>1</v>
      </c>
      <c r="BC386">
        <v>1</v>
      </c>
      <c r="BD386">
        <v>1</v>
      </c>
      <c r="BE386">
        <v>1</v>
      </c>
      <c r="BF386">
        <v>1</v>
      </c>
      <c r="BG386">
        <v>1</v>
      </c>
      <c r="BH386">
        <v>1</v>
      </c>
      <c r="BI386">
        <v>1</v>
      </c>
      <c r="BJ386">
        <v>1</v>
      </c>
      <c r="BK386">
        <v>1</v>
      </c>
      <c r="BL386">
        <v>1</v>
      </c>
      <c r="BM386">
        <v>1</v>
      </c>
      <c r="BN386">
        <v>1</v>
      </c>
      <c r="BO386">
        <v>1</v>
      </c>
      <c r="BP386">
        <v>1</v>
      </c>
      <c r="BQ386">
        <v>1</v>
      </c>
      <c r="BR386">
        <v>1</v>
      </c>
      <c r="BS386">
        <v>1</v>
      </c>
      <c r="BT386">
        <v>1</v>
      </c>
      <c r="BU386">
        <v>1</v>
      </c>
      <c r="BV386">
        <v>1</v>
      </c>
      <c r="BW386">
        <v>1</v>
      </c>
      <c r="BX386">
        <v>1</v>
      </c>
      <c r="BY386">
        <v>1</v>
      </c>
      <c r="BZ386">
        <v>1</v>
      </c>
    </row>
    <row r="387" spans="1:78">
      <c r="A387" s="81" t="s">
        <v>555</v>
      </c>
      <c r="J387" s="66" t="s">
        <v>999</v>
      </c>
      <c r="K387" t="s">
        <v>939</v>
      </c>
      <c r="L387" t="s">
        <v>5163</v>
      </c>
      <c r="M387" t="s">
        <v>38</v>
      </c>
      <c r="N387" t="s">
        <v>35</v>
      </c>
      <c r="O387" t="s">
        <v>2608</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1</v>
      </c>
      <c r="AO387">
        <v>1</v>
      </c>
      <c r="AP387">
        <v>1</v>
      </c>
      <c r="AQ387">
        <v>1</v>
      </c>
      <c r="AR387">
        <v>1</v>
      </c>
      <c r="AS387">
        <v>1</v>
      </c>
      <c r="AT387">
        <v>1</v>
      </c>
      <c r="AU387">
        <v>1</v>
      </c>
      <c r="AV387">
        <v>1</v>
      </c>
      <c r="AW387">
        <v>1</v>
      </c>
      <c r="AX387">
        <v>1</v>
      </c>
      <c r="AY387">
        <v>1</v>
      </c>
      <c r="AZ387">
        <v>1</v>
      </c>
      <c r="BA387">
        <v>1</v>
      </c>
      <c r="BB387">
        <v>1</v>
      </c>
      <c r="BC387">
        <v>1</v>
      </c>
      <c r="BD387">
        <v>1</v>
      </c>
      <c r="BE387">
        <v>1</v>
      </c>
      <c r="BF387">
        <v>1</v>
      </c>
      <c r="BG387">
        <v>1</v>
      </c>
      <c r="BH387">
        <v>1</v>
      </c>
      <c r="BI387">
        <v>1</v>
      </c>
      <c r="BJ387">
        <v>1</v>
      </c>
      <c r="BK387">
        <v>1</v>
      </c>
      <c r="BL387">
        <v>1</v>
      </c>
      <c r="BM387">
        <v>1</v>
      </c>
      <c r="BN387">
        <v>1</v>
      </c>
      <c r="BO387">
        <v>1</v>
      </c>
      <c r="BP387">
        <v>1</v>
      </c>
      <c r="BQ387">
        <v>1</v>
      </c>
      <c r="BR387">
        <v>1</v>
      </c>
      <c r="BS387">
        <v>1</v>
      </c>
      <c r="BT387">
        <v>1</v>
      </c>
      <c r="BU387">
        <v>1</v>
      </c>
      <c r="BV387">
        <v>1</v>
      </c>
      <c r="BW387">
        <v>1</v>
      </c>
      <c r="BX387">
        <v>1</v>
      </c>
      <c r="BY387">
        <v>1</v>
      </c>
      <c r="BZ387">
        <v>1</v>
      </c>
    </row>
    <row r="388" spans="1:78">
      <c r="A388" s="81" t="s">
        <v>555</v>
      </c>
      <c r="J388" s="66" t="s">
        <v>1002</v>
      </c>
      <c r="K388" t="s">
        <v>942</v>
      </c>
      <c r="L388" t="s">
        <v>5163</v>
      </c>
      <c r="M388" t="s">
        <v>38</v>
      </c>
      <c r="N388" t="s">
        <v>35</v>
      </c>
      <c r="O388" t="s">
        <v>2608</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1</v>
      </c>
      <c r="AO388">
        <v>1</v>
      </c>
      <c r="AP388">
        <v>1</v>
      </c>
      <c r="AQ388">
        <v>1</v>
      </c>
      <c r="AR388">
        <v>1</v>
      </c>
      <c r="AS388">
        <v>1</v>
      </c>
      <c r="AT388">
        <v>1</v>
      </c>
      <c r="AU388">
        <v>1</v>
      </c>
      <c r="AV388">
        <v>1</v>
      </c>
      <c r="AW388">
        <v>1</v>
      </c>
      <c r="AX388">
        <v>1</v>
      </c>
      <c r="AY388">
        <v>1</v>
      </c>
      <c r="AZ388">
        <v>1</v>
      </c>
      <c r="BA388">
        <v>1</v>
      </c>
      <c r="BB388">
        <v>1</v>
      </c>
      <c r="BC388">
        <v>1</v>
      </c>
      <c r="BD388">
        <v>1</v>
      </c>
      <c r="BE388">
        <v>1</v>
      </c>
      <c r="BF388">
        <v>1</v>
      </c>
      <c r="BG388">
        <v>1</v>
      </c>
      <c r="BH388">
        <v>1</v>
      </c>
      <c r="BI388">
        <v>1</v>
      </c>
      <c r="BJ388">
        <v>1</v>
      </c>
      <c r="BK388">
        <v>1</v>
      </c>
      <c r="BL388">
        <v>1</v>
      </c>
      <c r="BM388">
        <v>1</v>
      </c>
      <c r="BN388">
        <v>1</v>
      </c>
      <c r="BO388">
        <v>1</v>
      </c>
      <c r="BP388">
        <v>1</v>
      </c>
      <c r="BQ388">
        <v>1</v>
      </c>
      <c r="BR388">
        <v>1</v>
      </c>
      <c r="BS388">
        <v>1</v>
      </c>
      <c r="BT388">
        <v>1</v>
      </c>
      <c r="BU388">
        <v>1</v>
      </c>
      <c r="BV388">
        <v>1</v>
      </c>
      <c r="BW388">
        <v>1</v>
      </c>
      <c r="BX388">
        <v>1</v>
      </c>
      <c r="BY388">
        <v>1</v>
      </c>
      <c r="BZ388">
        <v>1</v>
      </c>
    </row>
    <row r="389" spans="1:78">
      <c r="A389" s="81" t="s">
        <v>555</v>
      </c>
      <c r="J389" s="66" t="s">
        <v>1005</v>
      </c>
      <c r="K389" t="s">
        <v>945</v>
      </c>
      <c r="L389" t="s">
        <v>5163</v>
      </c>
      <c r="M389" t="s">
        <v>38</v>
      </c>
      <c r="N389" t="s">
        <v>35</v>
      </c>
      <c r="O389" t="s">
        <v>2608</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1</v>
      </c>
      <c r="AO389">
        <v>1</v>
      </c>
      <c r="AP389">
        <v>1</v>
      </c>
      <c r="AQ389">
        <v>1</v>
      </c>
      <c r="AR389">
        <v>1</v>
      </c>
      <c r="AS389">
        <v>1</v>
      </c>
      <c r="AT389">
        <v>1</v>
      </c>
      <c r="AU389">
        <v>1</v>
      </c>
      <c r="AV389">
        <v>1</v>
      </c>
      <c r="AW389">
        <v>1</v>
      </c>
      <c r="AX389">
        <v>1</v>
      </c>
      <c r="AY389">
        <v>1</v>
      </c>
      <c r="AZ389">
        <v>1</v>
      </c>
      <c r="BA389">
        <v>1</v>
      </c>
      <c r="BB389">
        <v>1</v>
      </c>
      <c r="BC389">
        <v>1</v>
      </c>
      <c r="BD389">
        <v>1</v>
      </c>
      <c r="BE389">
        <v>1</v>
      </c>
      <c r="BF389">
        <v>1</v>
      </c>
      <c r="BG389">
        <v>1</v>
      </c>
      <c r="BH389">
        <v>1</v>
      </c>
      <c r="BI389">
        <v>1</v>
      </c>
      <c r="BJ389">
        <v>1</v>
      </c>
      <c r="BK389">
        <v>1</v>
      </c>
      <c r="BL389">
        <v>1</v>
      </c>
      <c r="BM389">
        <v>1</v>
      </c>
      <c r="BN389">
        <v>1</v>
      </c>
      <c r="BO389">
        <v>1</v>
      </c>
      <c r="BP389">
        <v>1</v>
      </c>
      <c r="BQ389">
        <v>1</v>
      </c>
      <c r="BR389">
        <v>1</v>
      </c>
      <c r="BS389">
        <v>1</v>
      </c>
      <c r="BT389">
        <v>1</v>
      </c>
      <c r="BU389">
        <v>1</v>
      </c>
      <c r="BV389">
        <v>1</v>
      </c>
      <c r="BW389">
        <v>1</v>
      </c>
      <c r="BX389">
        <v>1</v>
      </c>
      <c r="BY389">
        <v>1</v>
      </c>
      <c r="BZ389">
        <v>1</v>
      </c>
    </row>
    <row r="390" spans="1:78">
      <c r="A390" s="81" t="s">
        <v>555</v>
      </c>
      <c r="J390" s="66" t="s">
        <v>1008</v>
      </c>
      <c r="K390" t="s">
        <v>948</v>
      </c>
      <c r="L390" t="s">
        <v>5163</v>
      </c>
      <c r="M390" t="s">
        <v>38</v>
      </c>
      <c r="N390" t="s">
        <v>35</v>
      </c>
      <c r="O390" t="s">
        <v>2608</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1</v>
      </c>
      <c r="AO390">
        <v>1</v>
      </c>
      <c r="AP390">
        <v>1</v>
      </c>
      <c r="AQ390">
        <v>1</v>
      </c>
      <c r="AR390">
        <v>1</v>
      </c>
      <c r="AS390">
        <v>1</v>
      </c>
      <c r="AT390">
        <v>1</v>
      </c>
      <c r="AU390">
        <v>1</v>
      </c>
      <c r="AV390">
        <v>1</v>
      </c>
      <c r="AW390">
        <v>1</v>
      </c>
      <c r="AX390">
        <v>1</v>
      </c>
      <c r="AY390">
        <v>1</v>
      </c>
      <c r="AZ390">
        <v>1</v>
      </c>
      <c r="BA390">
        <v>1</v>
      </c>
      <c r="BB390">
        <v>1</v>
      </c>
      <c r="BC390">
        <v>1</v>
      </c>
      <c r="BD390">
        <v>1</v>
      </c>
      <c r="BE390">
        <v>1</v>
      </c>
      <c r="BF390">
        <v>1</v>
      </c>
      <c r="BG390">
        <v>1</v>
      </c>
      <c r="BH390">
        <v>1</v>
      </c>
      <c r="BI390">
        <v>1</v>
      </c>
      <c r="BJ390">
        <v>1</v>
      </c>
      <c r="BK390">
        <v>1</v>
      </c>
      <c r="BL390">
        <v>1</v>
      </c>
      <c r="BM390">
        <v>1</v>
      </c>
      <c r="BN390">
        <v>1</v>
      </c>
      <c r="BO390">
        <v>1</v>
      </c>
      <c r="BP390">
        <v>1</v>
      </c>
      <c r="BQ390">
        <v>1</v>
      </c>
      <c r="BR390">
        <v>1</v>
      </c>
      <c r="BS390">
        <v>1</v>
      </c>
      <c r="BT390">
        <v>1</v>
      </c>
      <c r="BU390">
        <v>1</v>
      </c>
      <c r="BV390">
        <v>1</v>
      </c>
      <c r="BW390">
        <v>1</v>
      </c>
      <c r="BX390">
        <v>1</v>
      </c>
      <c r="BY390">
        <v>1</v>
      </c>
      <c r="BZ390">
        <v>1</v>
      </c>
    </row>
    <row r="391" spans="1:78">
      <c r="A391" s="81" t="s">
        <v>555</v>
      </c>
      <c r="J391" s="66" t="s">
        <v>1011</v>
      </c>
      <c r="K391" t="s">
        <v>951</v>
      </c>
      <c r="L391" t="s">
        <v>5163</v>
      </c>
      <c r="M391" t="s">
        <v>38</v>
      </c>
      <c r="N391" t="s">
        <v>35</v>
      </c>
      <c r="O391" t="s">
        <v>2608</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1</v>
      </c>
      <c r="AO391">
        <v>1</v>
      </c>
      <c r="AP391">
        <v>1</v>
      </c>
      <c r="AQ391">
        <v>1</v>
      </c>
      <c r="AR391">
        <v>1</v>
      </c>
      <c r="AS391">
        <v>1</v>
      </c>
      <c r="AT391">
        <v>1</v>
      </c>
      <c r="AU391">
        <v>1</v>
      </c>
      <c r="AV391">
        <v>1</v>
      </c>
      <c r="AW391">
        <v>1</v>
      </c>
      <c r="AX391">
        <v>1</v>
      </c>
      <c r="AY391">
        <v>1</v>
      </c>
      <c r="AZ391">
        <v>1</v>
      </c>
      <c r="BA391">
        <v>1</v>
      </c>
      <c r="BB391">
        <v>1</v>
      </c>
      <c r="BC391">
        <v>1</v>
      </c>
      <c r="BD391">
        <v>1</v>
      </c>
      <c r="BE391">
        <v>1</v>
      </c>
      <c r="BF391">
        <v>1</v>
      </c>
      <c r="BG391">
        <v>1</v>
      </c>
      <c r="BH391">
        <v>1</v>
      </c>
      <c r="BI391">
        <v>1</v>
      </c>
      <c r="BJ391">
        <v>1</v>
      </c>
      <c r="BK391">
        <v>1</v>
      </c>
      <c r="BL391">
        <v>1</v>
      </c>
      <c r="BM391">
        <v>1</v>
      </c>
      <c r="BN391">
        <v>1</v>
      </c>
      <c r="BO391">
        <v>1</v>
      </c>
      <c r="BP391">
        <v>1</v>
      </c>
      <c r="BQ391">
        <v>1</v>
      </c>
      <c r="BR391">
        <v>1</v>
      </c>
      <c r="BS391">
        <v>1</v>
      </c>
      <c r="BT391">
        <v>1</v>
      </c>
      <c r="BU391">
        <v>1</v>
      </c>
      <c r="BV391">
        <v>1</v>
      </c>
      <c r="BW391">
        <v>1</v>
      </c>
      <c r="BX391">
        <v>1</v>
      </c>
      <c r="BY391">
        <v>1</v>
      </c>
      <c r="BZ391">
        <v>1</v>
      </c>
    </row>
    <row r="392" spans="1:78">
      <c r="A392" s="81" t="s">
        <v>555</v>
      </c>
      <c r="J392" s="66" t="s">
        <v>1014</v>
      </c>
      <c r="K392" t="s">
        <v>954</v>
      </c>
      <c r="L392" t="s">
        <v>5163</v>
      </c>
      <c r="M392" t="s">
        <v>38</v>
      </c>
      <c r="N392" t="s">
        <v>35</v>
      </c>
      <c r="O392" t="s">
        <v>2608</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1</v>
      </c>
      <c r="AO392">
        <v>1</v>
      </c>
      <c r="AP392">
        <v>1</v>
      </c>
      <c r="AQ392">
        <v>1</v>
      </c>
      <c r="AR392">
        <v>1</v>
      </c>
      <c r="AS392">
        <v>1</v>
      </c>
      <c r="AT392">
        <v>1</v>
      </c>
      <c r="AU392">
        <v>1</v>
      </c>
      <c r="AV392">
        <v>1</v>
      </c>
      <c r="AW392">
        <v>1</v>
      </c>
      <c r="AX392">
        <v>1</v>
      </c>
      <c r="AY392">
        <v>1</v>
      </c>
      <c r="AZ392">
        <v>1</v>
      </c>
      <c r="BA392">
        <v>1</v>
      </c>
      <c r="BB392">
        <v>1</v>
      </c>
      <c r="BC392">
        <v>1</v>
      </c>
      <c r="BD392">
        <v>1</v>
      </c>
      <c r="BE392">
        <v>1</v>
      </c>
      <c r="BF392">
        <v>1</v>
      </c>
      <c r="BG392">
        <v>1</v>
      </c>
      <c r="BH392">
        <v>1</v>
      </c>
      <c r="BI392">
        <v>1</v>
      </c>
      <c r="BJ392">
        <v>1</v>
      </c>
      <c r="BK392">
        <v>1</v>
      </c>
      <c r="BL392">
        <v>1</v>
      </c>
      <c r="BM392">
        <v>1</v>
      </c>
      <c r="BN392">
        <v>1</v>
      </c>
      <c r="BO392">
        <v>1</v>
      </c>
      <c r="BP392">
        <v>1</v>
      </c>
      <c r="BQ392">
        <v>1</v>
      </c>
      <c r="BR392">
        <v>1</v>
      </c>
      <c r="BS392">
        <v>1</v>
      </c>
      <c r="BT392">
        <v>1</v>
      </c>
      <c r="BU392">
        <v>1</v>
      </c>
      <c r="BV392">
        <v>1</v>
      </c>
      <c r="BW392">
        <v>1</v>
      </c>
      <c r="BX392">
        <v>1</v>
      </c>
      <c r="BY392">
        <v>1</v>
      </c>
      <c r="BZ392">
        <v>1</v>
      </c>
    </row>
    <row r="393" spans="1:78">
      <c r="A393" s="81" t="s">
        <v>555</v>
      </c>
      <c r="J393" s="66" t="s">
        <v>1017</v>
      </c>
      <c r="K393" t="s">
        <v>957</v>
      </c>
      <c r="L393" t="s">
        <v>5163</v>
      </c>
      <c r="M393" t="s">
        <v>38</v>
      </c>
      <c r="N393" t="s">
        <v>35</v>
      </c>
      <c r="O393" t="s">
        <v>2608</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1</v>
      </c>
      <c r="AO393">
        <v>1</v>
      </c>
      <c r="AP393">
        <v>1</v>
      </c>
      <c r="AQ393">
        <v>1</v>
      </c>
      <c r="AR393">
        <v>1</v>
      </c>
      <c r="AS393">
        <v>1</v>
      </c>
      <c r="AT393">
        <v>1</v>
      </c>
      <c r="AU393">
        <v>1</v>
      </c>
      <c r="AV393">
        <v>1</v>
      </c>
      <c r="AW393">
        <v>1</v>
      </c>
      <c r="AX393">
        <v>1</v>
      </c>
      <c r="AY393">
        <v>1</v>
      </c>
      <c r="AZ393">
        <v>1</v>
      </c>
      <c r="BA393">
        <v>1</v>
      </c>
      <c r="BB393">
        <v>1</v>
      </c>
      <c r="BC393">
        <v>1</v>
      </c>
      <c r="BD393">
        <v>1</v>
      </c>
      <c r="BE393">
        <v>1</v>
      </c>
      <c r="BF393">
        <v>1</v>
      </c>
      <c r="BG393">
        <v>1</v>
      </c>
      <c r="BH393">
        <v>1</v>
      </c>
      <c r="BI393">
        <v>1</v>
      </c>
      <c r="BJ393">
        <v>1</v>
      </c>
      <c r="BK393">
        <v>1</v>
      </c>
      <c r="BL393">
        <v>1</v>
      </c>
      <c r="BM393">
        <v>1</v>
      </c>
      <c r="BN393">
        <v>1</v>
      </c>
      <c r="BO393">
        <v>1</v>
      </c>
      <c r="BP393">
        <v>1</v>
      </c>
      <c r="BQ393">
        <v>1</v>
      </c>
      <c r="BR393">
        <v>1</v>
      </c>
      <c r="BS393">
        <v>1</v>
      </c>
      <c r="BT393">
        <v>1</v>
      </c>
      <c r="BU393">
        <v>1</v>
      </c>
      <c r="BV393">
        <v>1</v>
      </c>
      <c r="BW393">
        <v>1</v>
      </c>
      <c r="BX393">
        <v>1</v>
      </c>
      <c r="BY393">
        <v>1</v>
      </c>
      <c r="BZ393">
        <v>1</v>
      </c>
    </row>
    <row r="394" spans="1:78">
      <c r="A394" s="81" t="s">
        <v>555</v>
      </c>
      <c r="J394" s="66" t="s">
        <v>1020</v>
      </c>
      <c r="K394" t="s">
        <v>960</v>
      </c>
      <c r="L394" t="s">
        <v>5163</v>
      </c>
      <c r="M394" t="s">
        <v>38</v>
      </c>
      <c r="N394" t="s">
        <v>35</v>
      </c>
      <c r="O394" t="s">
        <v>2608</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1</v>
      </c>
      <c r="AO394">
        <v>1</v>
      </c>
      <c r="AP394">
        <v>1</v>
      </c>
      <c r="AQ394">
        <v>1</v>
      </c>
      <c r="AR394">
        <v>1</v>
      </c>
      <c r="AS394">
        <v>1</v>
      </c>
      <c r="AT394">
        <v>1</v>
      </c>
      <c r="AU394">
        <v>1</v>
      </c>
      <c r="AV394">
        <v>1</v>
      </c>
      <c r="AW394">
        <v>1</v>
      </c>
      <c r="AX394">
        <v>1</v>
      </c>
      <c r="AY394">
        <v>1</v>
      </c>
      <c r="AZ394">
        <v>1</v>
      </c>
      <c r="BA394">
        <v>1</v>
      </c>
      <c r="BB394">
        <v>1</v>
      </c>
      <c r="BC394">
        <v>1</v>
      </c>
      <c r="BD394">
        <v>1</v>
      </c>
      <c r="BE394">
        <v>1</v>
      </c>
      <c r="BF394">
        <v>1</v>
      </c>
      <c r="BG394">
        <v>1</v>
      </c>
      <c r="BH394">
        <v>1</v>
      </c>
      <c r="BI394">
        <v>1</v>
      </c>
      <c r="BJ394">
        <v>1</v>
      </c>
      <c r="BK394">
        <v>1</v>
      </c>
      <c r="BL394">
        <v>1</v>
      </c>
      <c r="BM394">
        <v>1</v>
      </c>
      <c r="BN394">
        <v>1</v>
      </c>
      <c r="BO394">
        <v>1</v>
      </c>
      <c r="BP394">
        <v>1</v>
      </c>
      <c r="BQ394">
        <v>1</v>
      </c>
      <c r="BR394">
        <v>1</v>
      </c>
      <c r="BS394">
        <v>1</v>
      </c>
      <c r="BT394">
        <v>1</v>
      </c>
      <c r="BU394">
        <v>1</v>
      </c>
      <c r="BV394">
        <v>1</v>
      </c>
      <c r="BW394">
        <v>1</v>
      </c>
      <c r="BX394">
        <v>1</v>
      </c>
      <c r="BY394">
        <v>1</v>
      </c>
      <c r="BZ394">
        <v>1</v>
      </c>
    </row>
    <row r="395" spans="1:78">
      <c r="A395" s="81" t="s">
        <v>555</v>
      </c>
      <c r="J395" s="66" t="s">
        <v>1023</v>
      </c>
      <c r="K395" t="s">
        <v>963</v>
      </c>
      <c r="L395" t="s">
        <v>5163</v>
      </c>
      <c r="M395" t="s">
        <v>38</v>
      </c>
      <c r="N395" t="s">
        <v>35</v>
      </c>
      <c r="O395" t="s">
        <v>2608</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1</v>
      </c>
      <c r="AO395">
        <v>1</v>
      </c>
      <c r="AP395">
        <v>1</v>
      </c>
      <c r="AQ395">
        <v>1</v>
      </c>
      <c r="AR395">
        <v>1</v>
      </c>
      <c r="AS395">
        <v>1</v>
      </c>
      <c r="AT395">
        <v>1</v>
      </c>
      <c r="AU395">
        <v>1</v>
      </c>
      <c r="AV395">
        <v>1</v>
      </c>
      <c r="AW395">
        <v>1</v>
      </c>
      <c r="AX395">
        <v>1</v>
      </c>
      <c r="AY395">
        <v>1</v>
      </c>
      <c r="AZ395">
        <v>1</v>
      </c>
      <c r="BA395">
        <v>1</v>
      </c>
      <c r="BB395">
        <v>1</v>
      </c>
      <c r="BC395">
        <v>1</v>
      </c>
      <c r="BD395">
        <v>1</v>
      </c>
      <c r="BE395">
        <v>1</v>
      </c>
      <c r="BF395">
        <v>1</v>
      </c>
      <c r="BG395">
        <v>1</v>
      </c>
      <c r="BH395">
        <v>1</v>
      </c>
      <c r="BI395">
        <v>1</v>
      </c>
      <c r="BJ395">
        <v>1</v>
      </c>
      <c r="BK395">
        <v>1</v>
      </c>
      <c r="BL395">
        <v>1</v>
      </c>
      <c r="BM395">
        <v>1</v>
      </c>
      <c r="BN395">
        <v>1</v>
      </c>
      <c r="BO395">
        <v>1</v>
      </c>
      <c r="BP395">
        <v>1</v>
      </c>
      <c r="BQ395">
        <v>1</v>
      </c>
      <c r="BR395">
        <v>1</v>
      </c>
      <c r="BS395">
        <v>1</v>
      </c>
      <c r="BT395">
        <v>1</v>
      </c>
      <c r="BU395">
        <v>1</v>
      </c>
      <c r="BV395">
        <v>1</v>
      </c>
      <c r="BW395">
        <v>1</v>
      </c>
      <c r="BX395">
        <v>1</v>
      </c>
      <c r="BY395">
        <v>1</v>
      </c>
      <c r="BZ395">
        <v>1</v>
      </c>
    </row>
    <row r="396" spans="1:78">
      <c r="A396" s="81" t="s">
        <v>555</v>
      </c>
      <c r="J396" s="66" t="s">
        <v>1026</v>
      </c>
      <c r="K396" t="s">
        <v>966</v>
      </c>
      <c r="L396" t="s">
        <v>2598</v>
      </c>
      <c r="M396" t="s">
        <v>38</v>
      </c>
      <c r="N396" t="s">
        <v>35</v>
      </c>
      <c r="O396" t="s">
        <v>2608</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1</v>
      </c>
      <c r="AO396">
        <v>1</v>
      </c>
      <c r="AP396">
        <v>1</v>
      </c>
      <c r="AQ396">
        <v>1</v>
      </c>
      <c r="AR396">
        <v>1</v>
      </c>
      <c r="AS396">
        <v>1</v>
      </c>
      <c r="AT396">
        <v>1</v>
      </c>
      <c r="AU396">
        <v>1</v>
      </c>
      <c r="AV396">
        <v>1</v>
      </c>
      <c r="AW396">
        <v>1</v>
      </c>
      <c r="AX396">
        <v>1</v>
      </c>
      <c r="AY396">
        <v>1</v>
      </c>
      <c r="AZ396">
        <v>1</v>
      </c>
      <c r="BA396">
        <v>1</v>
      </c>
      <c r="BB396">
        <v>1</v>
      </c>
      <c r="BC396">
        <v>1</v>
      </c>
      <c r="BD396">
        <v>1</v>
      </c>
      <c r="BE396">
        <v>1</v>
      </c>
      <c r="BF396">
        <v>1</v>
      </c>
      <c r="BG396">
        <v>1</v>
      </c>
      <c r="BH396">
        <v>1</v>
      </c>
      <c r="BI396">
        <v>1</v>
      </c>
      <c r="BJ396">
        <v>1</v>
      </c>
      <c r="BK396">
        <v>1</v>
      </c>
      <c r="BL396">
        <v>1</v>
      </c>
      <c r="BM396">
        <v>1</v>
      </c>
      <c r="BN396">
        <v>1</v>
      </c>
      <c r="BO396">
        <v>1</v>
      </c>
      <c r="BP396">
        <v>1</v>
      </c>
      <c r="BQ396">
        <v>1</v>
      </c>
      <c r="BR396">
        <v>1</v>
      </c>
      <c r="BS396">
        <v>1</v>
      </c>
      <c r="BT396">
        <v>1</v>
      </c>
      <c r="BU396">
        <v>1</v>
      </c>
      <c r="BV396">
        <v>1</v>
      </c>
      <c r="BW396">
        <v>1</v>
      </c>
      <c r="BX396">
        <v>1</v>
      </c>
      <c r="BY396">
        <v>1</v>
      </c>
      <c r="BZ396">
        <v>1</v>
      </c>
    </row>
    <row r="397" spans="1:78">
      <c r="A397" s="81" t="s">
        <v>555</v>
      </c>
      <c r="J397" s="66" t="s">
        <v>1029</v>
      </c>
      <c r="K397" t="s">
        <v>969</v>
      </c>
      <c r="L397" t="s">
        <v>5136</v>
      </c>
      <c r="M397" t="s">
        <v>38</v>
      </c>
      <c r="N397" t="s">
        <v>35</v>
      </c>
      <c r="O397" t="s">
        <v>2608</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1</v>
      </c>
      <c r="AO397">
        <v>1</v>
      </c>
      <c r="AP397">
        <v>1</v>
      </c>
      <c r="AQ397">
        <v>1</v>
      </c>
      <c r="AR397">
        <v>1</v>
      </c>
      <c r="AS397">
        <v>1</v>
      </c>
      <c r="AT397">
        <v>1</v>
      </c>
      <c r="AU397">
        <v>1</v>
      </c>
      <c r="AV397">
        <v>1</v>
      </c>
      <c r="AW397">
        <v>1</v>
      </c>
      <c r="AX397">
        <v>1</v>
      </c>
      <c r="AY397">
        <v>1</v>
      </c>
      <c r="AZ397">
        <v>1</v>
      </c>
      <c r="BA397">
        <v>1</v>
      </c>
      <c r="BB397">
        <v>1</v>
      </c>
      <c r="BC397">
        <v>1</v>
      </c>
      <c r="BD397">
        <v>1</v>
      </c>
      <c r="BE397">
        <v>1</v>
      </c>
      <c r="BF397">
        <v>1</v>
      </c>
      <c r="BG397">
        <v>1</v>
      </c>
      <c r="BH397">
        <v>1</v>
      </c>
      <c r="BI397">
        <v>1</v>
      </c>
      <c r="BJ397">
        <v>1</v>
      </c>
      <c r="BK397">
        <v>1</v>
      </c>
      <c r="BL397">
        <v>1</v>
      </c>
      <c r="BM397">
        <v>1</v>
      </c>
      <c r="BN397">
        <v>1</v>
      </c>
      <c r="BO397">
        <v>1</v>
      </c>
      <c r="BP397">
        <v>1</v>
      </c>
      <c r="BQ397">
        <v>1</v>
      </c>
      <c r="BR397">
        <v>1</v>
      </c>
      <c r="BS397">
        <v>1</v>
      </c>
      <c r="BT397">
        <v>1</v>
      </c>
      <c r="BU397">
        <v>1</v>
      </c>
      <c r="BV397">
        <v>1</v>
      </c>
      <c r="BW397">
        <v>1</v>
      </c>
      <c r="BX397">
        <v>1</v>
      </c>
      <c r="BY397">
        <v>1</v>
      </c>
      <c r="BZ397">
        <v>1</v>
      </c>
    </row>
    <row r="398" spans="1:78">
      <c r="A398" s="81" t="s">
        <v>555</v>
      </c>
      <c r="J398" s="66" t="s">
        <v>1032</v>
      </c>
      <c r="K398" t="s">
        <v>972</v>
      </c>
      <c r="L398" t="s">
        <v>5136</v>
      </c>
      <c r="M398" t="s">
        <v>38</v>
      </c>
      <c r="N398" t="s">
        <v>35</v>
      </c>
      <c r="O398" t="s">
        <v>2608</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1</v>
      </c>
      <c r="AO398">
        <v>1</v>
      </c>
      <c r="AP398">
        <v>1</v>
      </c>
      <c r="AQ398">
        <v>1</v>
      </c>
      <c r="AR398">
        <v>1</v>
      </c>
      <c r="AS398">
        <v>1</v>
      </c>
      <c r="AT398">
        <v>1</v>
      </c>
      <c r="AU398">
        <v>1</v>
      </c>
      <c r="AV398">
        <v>1</v>
      </c>
      <c r="AW398">
        <v>1</v>
      </c>
      <c r="AX398">
        <v>1</v>
      </c>
      <c r="AY398">
        <v>1</v>
      </c>
      <c r="AZ398">
        <v>1</v>
      </c>
      <c r="BA398">
        <v>1</v>
      </c>
      <c r="BB398">
        <v>1</v>
      </c>
      <c r="BC398">
        <v>1</v>
      </c>
      <c r="BD398">
        <v>1</v>
      </c>
      <c r="BE398">
        <v>1</v>
      </c>
      <c r="BF398">
        <v>1</v>
      </c>
      <c r="BG398">
        <v>1</v>
      </c>
      <c r="BH398">
        <v>1</v>
      </c>
      <c r="BI398">
        <v>1</v>
      </c>
      <c r="BJ398">
        <v>1</v>
      </c>
      <c r="BK398">
        <v>1</v>
      </c>
      <c r="BL398">
        <v>1</v>
      </c>
      <c r="BM398">
        <v>1</v>
      </c>
      <c r="BN398">
        <v>1</v>
      </c>
      <c r="BO398">
        <v>1</v>
      </c>
      <c r="BP398">
        <v>1</v>
      </c>
      <c r="BQ398">
        <v>1</v>
      </c>
      <c r="BR398">
        <v>1</v>
      </c>
      <c r="BS398">
        <v>1</v>
      </c>
      <c r="BT398">
        <v>1</v>
      </c>
      <c r="BU398">
        <v>1</v>
      </c>
      <c r="BV398">
        <v>1</v>
      </c>
      <c r="BW398">
        <v>1</v>
      </c>
      <c r="BX398">
        <v>1</v>
      </c>
      <c r="BY398">
        <v>1</v>
      </c>
      <c r="BZ398">
        <v>1</v>
      </c>
    </row>
    <row r="399" spans="1:78">
      <c r="A399" s="81" t="s">
        <v>555</v>
      </c>
      <c r="J399" s="66" t="s">
        <v>1035</v>
      </c>
      <c r="K399" t="s">
        <v>975</v>
      </c>
      <c r="L399" t="s">
        <v>5136</v>
      </c>
      <c r="M399" t="s">
        <v>38</v>
      </c>
      <c r="N399" t="s">
        <v>35</v>
      </c>
      <c r="O399" t="s">
        <v>2608</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1</v>
      </c>
      <c r="AO399">
        <v>1</v>
      </c>
      <c r="AP399">
        <v>1</v>
      </c>
      <c r="AQ399">
        <v>1</v>
      </c>
      <c r="AR399">
        <v>1</v>
      </c>
      <c r="AS399">
        <v>1</v>
      </c>
      <c r="AT399">
        <v>1</v>
      </c>
      <c r="AU399">
        <v>1</v>
      </c>
      <c r="AV399">
        <v>1</v>
      </c>
      <c r="AW399">
        <v>1</v>
      </c>
      <c r="AX399">
        <v>1</v>
      </c>
      <c r="AY399">
        <v>1</v>
      </c>
      <c r="AZ399">
        <v>1</v>
      </c>
      <c r="BA399">
        <v>1</v>
      </c>
      <c r="BB399">
        <v>1</v>
      </c>
      <c r="BC399">
        <v>1</v>
      </c>
      <c r="BD399">
        <v>1</v>
      </c>
      <c r="BE399">
        <v>1</v>
      </c>
      <c r="BF399">
        <v>1</v>
      </c>
      <c r="BG399">
        <v>1</v>
      </c>
      <c r="BH399">
        <v>1</v>
      </c>
      <c r="BI399">
        <v>1</v>
      </c>
      <c r="BJ399">
        <v>1</v>
      </c>
      <c r="BK399">
        <v>1</v>
      </c>
      <c r="BL399">
        <v>1</v>
      </c>
      <c r="BM399">
        <v>1</v>
      </c>
      <c r="BN399">
        <v>1</v>
      </c>
      <c r="BO399">
        <v>1</v>
      </c>
      <c r="BP399">
        <v>1</v>
      </c>
      <c r="BQ399">
        <v>1</v>
      </c>
      <c r="BR399">
        <v>1</v>
      </c>
      <c r="BS399">
        <v>1</v>
      </c>
      <c r="BT399">
        <v>1</v>
      </c>
      <c r="BU399">
        <v>1</v>
      </c>
      <c r="BV399">
        <v>1</v>
      </c>
      <c r="BW399">
        <v>1</v>
      </c>
      <c r="BX399">
        <v>1</v>
      </c>
      <c r="BY399">
        <v>1</v>
      </c>
      <c r="BZ399">
        <v>1</v>
      </c>
    </row>
    <row r="400" spans="1:78">
      <c r="A400" s="81" t="s">
        <v>555</v>
      </c>
      <c r="J400" s="66" t="s">
        <v>1038</v>
      </c>
      <c r="K400" t="s">
        <v>978</v>
      </c>
      <c r="L400" t="s">
        <v>5136</v>
      </c>
      <c r="M400" t="s">
        <v>38</v>
      </c>
      <c r="N400" t="s">
        <v>35</v>
      </c>
      <c r="O400" t="s">
        <v>2608</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1</v>
      </c>
      <c r="AO400">
        <v>1</v>
      </c>
      <c r="AP400">
        <v>1</v>
      </c>
      <c r="AQ400">
        <v>1</v>
      </c>
      <c r="AR400">
        <v>1</v>
      </c>
      <c r="AS400">
        <v>1</v>
      </c>
      <c r="AT400">
        <v>1</v>
      </c>
      <c r="AU400">
        <v>1</v>
      </c>
      <c r="AV400">
        <v>1</v>
      </c>
      <c r="AW400">
        <v>1</v>
      </c>
      <c r="AX400">
        <v>1</v>
      </c>
      <c r="AY400">
        <v>1</v>
      </c>
      <c r="AZ400">
        <v>1</v>
      </c>
      <c r="BA400">
        <v>1</v>
      </c>
      <c r="BB400">
        <v>1</v>
      </c>
      <c r="BC400">
        <v>1</v>
      </c>
      <c r="BD400">
        <v>1</v>
      </c>
      <c r="BE400">
        <v>1</v>
      </c>
      <c r="BF400">
        <v>1</v>
      </c>
      <c r="BG400">
        <v>1</v>
      </c>
      <c r="BH400">
        <v>1</v>
      </c>
      <c r="BI400">
        <v>1</v>
      </c>
      <c r="BJ400">
        <v>1</v>
      </c>
      <c r="BK400">
        <v>1</v>
      </c>
      <c r="BL400">
        <v>1</v>
      </c>
      <c r="BM400">
        <v>1</v>
      </c>
      <c r="BN400">
        <v>1</v>
      </c>
      <c r="BO400">
        <v>1</v>
      </c>
      <c r="BP400">
        <v>1</v>
      </c>
      <c r="BQ400">
        <v>1</v>
      </c>
      <c r="BR400">
        <v>1</v>
      </c>
      <c r="BS400">
        <v>1</v>
      </c>
      <c r="BT400">
        <v>1</v>
      </c>
      <c r="BU400">
        <v>1</v>
      </c>
      <c r="BV400">
        <v>1</v>
      </c>
      <c r="BW400">
        <v>1</v>
      </c>
      <c r="BX400">
        <v>1</v>
      </c>
      <c r="BY400">
        <v>1</v>
      </c>
      <c r="BZ400">
        <v>1</v>
      </c>
    </row>
    <row r="401" spans="1:78">
      <c r="A401" s="81" t="s">
        <v>555</v>
      </c>
      <c r="J401" s="66" t="s">
        <v>1041</v>
      </c>
      <c r="K401" t="s">
        <v>981</v>
      </c>
      <c r="L401" t="s">
        <v>5136</v>
      </c>
      <c r="M401" t="s">
        <v>38</v>
      </c>
      <c r="N401" t="s">
        <v>35</v>
      </c>
      <c r="O401" t="s">
        <v>2608</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1</v>
      </c>
      <c r="AO401">
        <v>1</v>
      </c>
      <c r="AP401">
        <v>1</v>
      </c>
      <c r="AQ401">
        <v>1</v>
      </c>
      <c r="AR401">
        <v>1</v>
      </c>
      <c r="AS401">
        <v>1</v>
      </c>
      <c r="AT401">
        <v>1</v>
      </c>
      <c r="AU401">
        <v>1</v>
      </c>
      <c r="AV401">
        <v>1</v>
      </c>
      <c r="AW401">
        <v>1</v>
      </c>
      <c r="AX401">
        <v>1</v>
      </c>
      <c r="AY401">
        <v>1</v>
      </c>
      <c r="AZ401">
        <v>1</v>
      </c>
      <c r="BA401">
        <v>1</v>
      </c>
      <c r="BB401">
        <v>1</v>
      </c>
      <c r="BC401">
        <v>1</v>
      </c>
      <c r="BD401">
        <v>1</v>
      </c>
      <c r="BE401">
        <v>1</v>
      </c>
      <c r="BF401">
        <v>1</v>
      </c>
      <c r="BG401">
        <v>1</v>
      </c>
      <c r="BH401">
        <v>1</v>
      </c>
      <c r="BI401">
        <v>1</v>
      </c>
      <c r="BJ401">
        <v>1</v>
      </c>
      <c r="BK401">
        <v>1</v>
      </c>
      <c r="BL401">
        <v>1</v>
      </c>
      <c r="BM401">
        <v>1</v>
      </c>
      <c r="BN401">
        <v>1</v>
      </c>
      <c r="BO401">
        <v>1</v>
      </c>
      <c r="BP401">
        <v>1</v>
      </c>
      <c r="BQ401">
        <v>1</v>
      </c>
      <c r="BR401">
        <v>1</v>
      </c>
      <c r="BS401">
        <v>1</v>
      </c>
      <c r="BT401">
        <v>1</v>
      </c>
      <c r="BU401">
        <v>1</v>
      </c>
      <c r="BV401">
        <v>1</v>
      </c>
      <c r="BW401">
        <v>1</v>
      </c>
      <c r="BX401">
        <v>1</v>
      </c>
      <c r="BY401">
        <v>1</v>
      </c>
      <c r="BZ401">
        <v>1</v>
      </c>
    </row>
    <row r="402" spans="1:78">
      <c r="A402" s="81" t="s">
        <v>555</v>
      </c>
      <c r="J402" s="66" t="s">
        <v>1044</v>
      </c>
      <c r="K402" t="s">
        <v>984</v>
      </c>
      <c r="L402" t="s">
        <v>5136</v>
      </c>
      <c r="M402" t="s">
        <v>38</v>
      </c>
      <c r="N402" t="s">
        <v>35</v>
      </c>
      <c r="O402" t="s">
        <v>2608</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1</v>
      </c>
      <c r="AO402">
        <v>1</v>
      </c>
      <c r="AP402">
        <v>1</v>
      </c>
      <c r="AQ402">
        <v>1</v>
      </c>
      <c r="AR402">
        <v>1</v>
      </c>
      <c r="AS402">
        <v>1</v>
      </c>
      <c r="AT402">
        <v>1</v>
      </c>
      <c r="AU402">
        <v>1</v>
      </c>
      <c r="AV402">
        <v>1</v>
      </c>
      <c r="AW402">
        <v>1</v>
      </c>
      <c r="AX402">
        <v>1</v>
      </c>
      <c r="AY402">
        <v>1</v>
      </c>
      <c r="AZ402">
        <v>1</v>
      </c>
      <c r="BA402">
        <v>1</v>
      </c>
      <c r="BB402">
        <v>1</v>
      </c>
      <c r="BC402">
        <v>1</v>
      </c>
      <c r="BD402">
        <v>1</v>
      </c>
      <c r="BE402">
        <v>1</v>
      </c>
      <c r="BF402">
        <v>1</v>
      </c>
      <c r="BG402">
        <v>1</v>
      </c>
      <c r="BH402">
        <v>1</v>
      </c>
      <c r="BI402">
        <v>1</v>
      </c>
      <c r="BJ402">
        <v>1</v>
      </c>
      <c r="BK402">
        <v>1</v>
      </c>
      <c r="BL402">
        <v>1</v>
      </c>
      <c r="BM402">
        <v>1</v>
      </c>
      <c r="BN402">
        <v>1</v>
      </c>
      <c r="BO402">
        <v>1</v>
      </c>
      <c r="BP402">
        <v>1</v>
      </c>
      <c r="BQ402">
        <v>1</v>
      </c>
      <c r="BR402">
        <v>1</v>
      </c>
      <c r="BS402">
        <v>1</v>
      </c>
      <c r="BT402">
        <v>1</v>
      </c>
      <c r="BU402">
        <v>1</v>
      </c>
      <c r="BV402">
        <v>1</v>
      </c>
      <c r="BW402">
        <v>1</v>
      </c>
      <c r="BX402">
        <v>1</v>
      </c>
      <c r="BY402">
        <v>1</v>
      </c>
      <c r="BZ402">
        <v>1</v>
      </c>
    </row>
    <row r="403" spans="1:78">
      <c r="A403" s="81" t="s">
        <v>555</v>
      </c>
      <c r="J403" s="66" t="s">
        <v>1047</v>
      </c>
      <c r="K403" t="s">
        <v>987</v>
      </c>
      <c r="L403" t="s">
        <v>5136</v>
      </c>
      <c r="M403" t="s">
        <v>38</v>
      </c>
      <c r="N403" t="s">
        <v>35</v>
      </c>
      <c r="O403" t="s">
        <v>2608</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1</v>
      </c>
      <c r="AO403">
        <v>1</v>
      </c>
      <c r="AP403">
        <v>1</v>
      </c>
      <c r="AQ403">
        <v>1</v>
      </c>
      <c r="AR403">
        <v>1</v>
      </c>
      <c r="AS403">
        <v>1</v>
      </c>
      <c r="AT403">
        <v>1</v>
      </c>
      <c r="AU403">
        <v>1</v>
      </c>
      <c r="AV403">
        <v>1</v>
      </c>
      <c r="AW403">
        <v>1</v>
      </c>
      <c r="AX403">
        <v>1</v>
      </c>
      <c r="AY403">
        <v>1</v>
      </c>
      <c r="AZ403">
        <v>1</v>
      </c>
      <c r="BA403">
        <v>1</v>
      </c>
      <c r="BB403">
        <v>1</v>
      </c>
      <c r="BC403">
        <v>1</v>
      </c>
      <c r="BD403">
        <v>1</v>
      </c>
      <c r="BE403">
        <v>1</v>
      </c>
      <c r="BF403">
        <v>1</v>
      </c>
      <c r="BG403">
        <v>1</v>
      </c>
      <c r="BH403">
        <v>1</v>
      </c>
      <c r="BI403">
        <v>1</v>
      </c>
      <c r="BJ403">
        <v>1</v>
      </c>
      <c r="BK403">
        <v>1</v>
      </c>
      <c r="BL403">
        <v>1</v>
      </c>
      <c r="BM403">
        <v>1</v>
      </c>
      <c r="BN403">
        <v>1</v>
      </c>
      <c r="BO403">
        <v>1</v>
      </c>
      <c r="BP403">
        <v>1</v>
      </c>
      <c r="BQ403">
        <v>1</v>
      </c>
      <c r="BR403">
        <v>1</v>
      </c>
      <c r="BS403">
        <v>1</v>
      </c>
      <c r="BT403">
        <v>1</v>
      </c>
      <c r="BU403">
        <v>1</v>
      </c>
      <c r="BV403">
        <v>1</v>
      </c>
      <c r="BW403">
        <v>1</v>
      </c>
      <c r="BX403">
        <v>1</v>
      </c>
      <c r="BY403">
        <v>1</v>
      </c>
      <c r="BZ403">
        <v>1</v>
      </c>
    </row>
    <row r="404" spans="1:78">
      <c r="A404" s="81" t="s">
        <v>555</v>
      </c>
      <c r="J404" s="66" t="s">
        <v>1050</v>
      </c>
      <c r="K404" t="s">
        <v>990</v>
      </c>
      <c r="L404" t="s">
        <v>5136</v>
      </c>
      <c r="M404" t="s">
        <v>38</v>
      </c>
      <c r="N404" t="s">
        <v>35</v>
      </c>
      <c r="O404" t="s">
        <v>2608</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1</v>
      </c>
      <c r="AO404">
        <v>1</v>
      </c>
      <c r="AP404">
        <v>1</v>
      </c>
      <c r="AQ404">
        <v>1</v>
      </c>
      <c r="AR404">
        <v>1</v>
      </c>
      <c r="AS404">
        <v>1</v>
      </c>
      <c r="AT404">
        <v>1</v>
      </c>
      <c r="AU404">
        <v>1</v>
      </c>
      <c r="AV404">
        <v>1</v>
      </c>
      <c r="AW404">
        <v>1</v>
      </c>
      <c r="AX404">
        <v>1</v>
      </c>
      <c r="AY404">
        <v>1</v>
      </c>
      <c r="AZ404">
        <v>1</v>
      </c>
      <c r="BA404">
        <v>1</v>
      </c>
      <c r="BB404">
        <v>1</v>
      </c>
      <c r="BC404">
        <v>1</v>
      </c>
      <c r="BD404">
        <v>1</v>
      </c>
      <c r="BE404">
        <v>1</v>
      </c>
      <c r="BF404">
        <v>1</v>
      </c>
      <c r="BG404">
        <v>1</v>
      </c>
      <c r="BH404">
        <v>1</v>
      </c>
      <c r="BI404">
        <v>1</v>
      </c>
      <c r="BJ404">
        <v>1</v>
      </c>
      <c r="BK404">
        <v>1</v>
      </c>
      <c r="BL404">
        <v>1</v>
      </c>
      <c r="BM404">
        <v>1</v>
      </c>
      <c r="BN404">
        <v>1</v>
      </c>
      <c r="BO404">
        <v>1</v>
      </c>
      <c r="BP404">
        <v>1</v>
      </c>
      <c r="BQ404">
        <v>1</v>
      </c>
      <c r="BR404">
        <v>1</v>
      </c>
      <c r="BS404">
        <v>1</v>
      </c>
      <c r="BT404">
        <v>1</v>
      </c>
      <c r="BU404">
        <v>1</v>
      </c>
      <c r="BV404">
        <v>1</v>
      </c>
      <c r="BW404">
        <v>1</v>
      </c>
      <c r="BX404">
        <v>1</v>
      </c>
      <c r="BY404">
        <v>1</v>
      </c>
      <c r="BZ404">
        <v>1</v>
      </c>
    </row>
    <row r="405" spans="1:78">
      <c r="A405" s="81" t="s">
        <v>555</v>
      </c>
      <c r="J405" s="66" t="s">
        <v>1053</v>
      </c>
      <c r="K405" t="s">
        <v>993</v>
      </c>
      <c r="L405" t="s">
        <v>5136</v>
      </c>
      <c r="M405" t="s">
        <v>38</v>
      </c>
      <c r="N405" t="s">
        <v>35</v>
      </c>
      <c r="O405" t="s">
        <v>2608</v>
      </c>
      <c r="P405">
        <v>0</v>
      </c>
      <c r="Q405">
        <v>0</v>
      </c>
      <c r="R405">
        <v>0</v>
      </c>
      <c r="S405">
        <v>0</v>
      </c>
      <c r="T405">
        <v>0</v>
      </c>
      <c r="U405">
        <v>0</v>
      </c>
      <c r="V405">
        <v>0</v>
      </c>
      <c r="W405">
        <v>0</v>
      </c>
      <c r="X405">
        <v>0</v>
      </c>
      <c r="Y405">
        <v>0</v>
      </c>
      <c r="Z405">
        <v>0</v>
      </c>
      <c r="AA405">
        <v>0</v>
      </c>
      <c r="AB405">
        <v>0</v>
      </c>
      <c r="AC405">
        <v>0</v>
      </c>
      <c r="AD405">
        <v>0</v>
      </c>
      <c r="AE405">
        <v>1</v>
      </c>
      <c r="AF405">
        <v>1</v>
      </c>
      <c r="AG405">
        <v>1</v>
      </c>
      <c r="AH405">
        <v>1</v>
      </c>
      <c r="AI405">
        <v>1</v>
      </c>
      <c r="AJ405">
        <v>1</v>
      </c>
      <c r="AK405">
        <v>1</v>
      </c>
      <c r="AL405">
        <v>1</v>
      </c>
      <c r="AM405">
        <v>1</v>
      </c>
      <c r="AN405">
        <v>1</v>
      </c>
      <c r="AO405">
        <v>1</v>
      </c>
      <c r="AP405">
        <v>1</v>
      </c>
      <c r="AQ405">
        <v>1</v>
      </c>
      <c r="AR405">
        <v>1</v>
      </c>
      <c r="AS405">
        <v>1</v>
      </c>
      <c r="AT405">
        <v>1</v>
      </c>
      <c r="AU405">
        <v>1</v>
      </c>
      <c r="AV405">
        <v>1</v>
      </c>
      <c r="AW405">
        <v>1</v>
      </c>
      <c r="AX405">
        <v>1</v>
      </c>
      <c r="AY405">
        <v>1</v>
      </c>
      <c r="AZ405">
        <v>1</v>
      </c>
      <c r="BA405">
        <v>1</v>
      </c>
      <c r="BB405">
        <v>1</v>
      </c>
      <c r="BC405">
        <v>1</v>
      </c>
      <c r="BD405">
        <v>1</v>
      </c>
      <c r="BE405">
        <v>1</v>
      </c>
      <c r="BF405">
        <v>1</v>
      </c>
      <c r="BG405">
        <v>1</v>
      </c>
      <c r="BH405">
        <v>1</v>
      </c>
      <c r="BI405">
        <v>1</v>
      </c>
      <c r="BJ405">
        <v>1</v>
      </c>
      <c r="BK405">
        <v>1</v>
      </c>
      <c r="BL405">
        <v>1</v>
      </c>
      <c r="BM405">
        <v>1</v>
      </c>
      <c r="BN405">
        <v>1</v>
      </c>
      <c r="BO405">
        <v>1</v>
      </c>
      <c r="BP405">
        <v>1</v>
      </c>
      <c r="BQ405">
        <v>1</v>
      </c>
      <c r="BR405">
        <v>1</v>
      </c>
      <c r="BS405">
        <v>1</v>
      </c>
      <c r="BT405">
        <v>1</v>
      </c>
      <c r="BU405">
        <v>1</v>
      </c>
      <c r="BV405">
        <v>1</v>
      </c>
      <c r="BW405">
        <v>1</v>
      </c>
      <c r="BX405">
        <v>1</v>
      </c>
      <c r="BY405">
        <v>1</v>
      </c>
      <c r="BZ405">
        <v>1</v>
      </c>
    </row>
    <row r="406" spans="1:78">
      <c r="A406" s="81" t="s">
        <v>555</v>
      </c>
      <c r="J406" s="66" t="s">
        <v>1056</v>
      </c>
      <c r="K406" t="s">
        <v>996</v>
      </c>
      <c r="L406" t="s">
        <v>5136</v>
      </c>
      <c r="M406" t="s">
        <v>38</v>
      </c>
      <c r="N406" t="s">
        <v>35</v>
      </c>
      <c r="O406" t="s">
        <v>2608</v>
      </c>
      <c r="P406">
        <v>0</v>
      </c>
      <c r="Q406">
        <v>0</v>
      </c>
      <c r="R406">
        <v>0</v>
      </c>
      <c r="S406">
        <v>0</v>
      </c>
      <c r="T406">
        <v>0</v>
      </c>
      <c r="U406">
        <v>0</v>
      </c>
      <c r="V406">
        <v>0</v>
      </c>
      <c r="W406">
        <v>0</v>
      </c>
      <c r="X406">
        <v>0</v>
      </c>
      <c r="Y406">
        <v>0</v>
      </c>
      <c r="Z406">
        <v>0</v>
      </c>
      <c r="AA406">
        <v>0</v>
      </c>
      <c r="AB406">
        <v>0</v>
      </c>
      <c r="AC406">
        <v>0</v>
      </c>
      <c r="AD406">
        <v>0</v>
      </c>
      <c r="AE406">
        <v>1</v>
      </c>
      <c r="AF406">
        <v>1</v>
      </c>
      <c r="AG406">
        <v>1</v>
      </c>
      <c r="AH406">
        <v>1</v>
      </c>
      <c r="AI406">
        <v>1</v>
      </c>
      <c r="AJ406">
        <v>1</v>
      </c>
      <c r="AK406">
        <v>1</v>
      </c>
      <c r="AL406">
        <v>1</v>
      </c>
      <c r="AM406">
        <v>1</v>
      </c>
      <c r="AN406">
        <v>1</v>
      </c>
      <c r="AO406">
        <v>1</v>
      </c>
      <c r="AP406">
        <v>1</v>
      </c>
      <c r="AQ406">
        <v>1</v>
      </c>
      <c r="AR406">
        <v>1</v>
      </c>
      <c r="AS406">
        <v>1</v>
      </c>
      <c r="AT406">
        <v>1</v>
      </c>
      <c r="AU406">
        <v>1</v>
      </c>
      <c r="AV406">
        <v>1</v>
      </c>
      <c r="AW406">
        <v>1</v>
      </c>
      <c r="AX406">
        <v>1</v>
      </c>
      <c r="AY406">
        <v>1</v>
      </c>
      <c r="AZ406">
        <v>1</v>
      </c>
      <c r="BA406">
        <v>1</v>
      </c>
      <c r="BB406">
        <v>1</v>
      </c>
      <c r="BC406">
        <v>1</v>
      </c>
      <c r="BD406">
        <v>1</v>
      </c>
      <c r="BE406">
        <v>1</v>
      </c>
      <c r="BF406">
        <v>1</v>
      </c>
      <c r="BG406">
        <v>1</v>
      </c>
      <c r="BH406">
        <v>1</v>
      </c>
      <c r="BI406">
        <v>1</v>
      </c>
      <c r="BJ406">
        <v>1</v>
      </c>
      <c r="BK406">
        <v>1</v>
      </c>
      <c r="BL406">
        <v>1</v>
      </c>
      <c r="BM406">
        <v>1</v>
      </c>
      <c r="BN406">
        <v>1</v>
      </c>
      <c r="BO406">
        <v>1</v>
      </c>
      <c r="BP406">
        <v>1</v>
      </c>
      <c r="BQ406">
        <v>1</v>
      </c>
      <c r="BR406">
        <v>1</v>
      </c>
      <c r="BS406">
        <v>1</v>
      </c>
      <c r="BT406">
        <v>1</v>
      </c>
      <c r="BU406">
        <v>1</v>
      </c>
      <c r="BV406">
        <v>1</v>
      </c>
      <c r="BW406">
        <v>1</v>
      </c>
      <c r="BX406">
        <v>1</v>
      </c>
      <c r="BY406">
        <v>1</v>
      </c>
      <c r="BZ406">
        <v>1</v>
      </c>
    </row>
    <row r="407" spans="1:78">
      <c r="A407" s="81" t="s">
        <v>555</v>
      </c>
      <c r="J407" s="66" t="s">
        <v>1059</v>
      </c>
      <c r="K407" t="s">
        <v>999</v>
      </c>
      <c r="L407" t="s">
        <v>5150</v>
      </c>
      <c r="M407" t="s">
        <v>38</v>
      </c>
      <c r="N407" t="s">
        <v>35</v>
      </c>
      <c r="O407" t="s">
        <v>2608</v>
      </c>
      <c r="P407">
        <v>0</v>
      </c>
      <c r="Q407">
        <v>0</v>
      </c>
      <c r="R407">
        <v>0</v>
      </c>
      <c r="S407">
        <v>0</v>
      </c>
      <c r="T407">
        <v>0</v>
      </c>
      <c r="U407">
        <v>0</v>
      </c>
      <c r="V407">
        <v>0</v>
      </c>
      <c r="W407">
        <v>0</v>
      </c>
      <c r="X407">
        <v>0</v>
      </c>
      <c r="Y407">
        <v>0</v>
      </c>
      <c r="Z407">
        <v>0</v>
      </c>
      <c r="AA407">
        <v>0</v>
      </c>
      <c r="AB407">
        <v>0</v>
      </c>
      <c r="AC407">
        <v>0</v>
      </c>
      <c r="AD407">
        <v>0</v>
      </c>
      <c r="AE407">
        <v>1</v>
      </c>
      <c r="AF407">
        <v>1</v>
      </c>
      <c r="AG407">
        <v>1</v>
      </c>
      <c r="AH407">
        <v>1</v>
      </c>
      <c r="AI407">
        <v>1</v>
      </c>
      <c r="AJ407">
        <v>1</v>
      </c>
      <c r="AK407">
        <v>1</v>
      </c>
      <c r="AL407">
        <v>1</v>
      </c>
      <c r="AM407">
        <v>1</v>
      </c>
      <c r="AN407">
        <v>1</v>
      </c>
      <c r="AO407">
        <v>1</v>
      </c>
      <c r="AP407">
        <v>1</v>
      </c>
      <c r="AQ407">
        <v>1</v>
      </c>
      <c r="AR407">
        <v>1</v>
      </c>
      <c r="AS407">
        <v>1</v>
      </c>
      <c r="AT407">
        <v>1</v>
      </c>
      <c r="AU407">
        <v>1</v>
      </c>
      <c r="AV407">
        <v>1</v>
      </c>
      <c r="AW407">
        <v>1</v>
      </c>
      <c r="AX407">
        <v>1</v>
      </c>
      <c r="AY407">
        <v>1</v>
      </c>
      <c r="AZ407">
        <v>1</v>
      </c>
      <c r="BA407">
        <v>1</v>
      </c>
      <c r="BB407">
        <v>1</v>
      </c>
      <c r="BC407">
        <v>1</v>
      </c>
      <c r="BD407">
        <v>1</v>
      </c>
      <c r="BE407">
        <v>1</v>
      </c>
      <c r="BF407">
        <v>1</v>
      </c>
      <c r="BG407">
        <v>1</v>
      </c>
      <c r="BH407">
        <v>1</v>
      </c>
      <c r="BI407">
        <v>1</v>
      </c>
      <c r="BJ407">
        <v>1</v>
      </c>
      <c r="BK407">
        <v>1</v>
      </c>
      <c r="BL407">
        <v>1</v>
      </c>
      <c r="BM407">
        <v>1</v>
      </c>
      <c r="BN407">
        <v>1</v>
      </c>
      <c r="BO407">
        <v>1</v>
      </c>
      <c r="BP407">
        <v>1</v>
      </c>
      <c r="BQ407">
        <v>1</v>
      </c>
      <c r="BR407">
        <v>1</v>
      </c>
      <c r="BS407">
        <v>1</v>
      </c>
      <c r="BT407">
        <v>1</v>
      </c>
      <c r="BU407">
        <v>1</v>
      </c>
      <c r="BV407">
        <v>1</v>
      </c>
      <c r="BW407">
        <v>1</v>
      </c>
      <c r="BX407">
        <v>1</v>
      </c>
      <c r="BY407">
        <v>1</v>
      </c>
      <c r="BZ407">
        <v>1</v>
      </c>
    </row>
    <row r="408" spans="1:78">
      <c r="A408" s="81" t="s">
        <v>555</v>
      </c>
      <c r="J408" s="66" t="s">
        <v>1062</v>
      </c>
      <c r="K408" t="s">
        <v>1002</v>
      </c>
      <c r="L408" t="s">
        <v>5137</v>
      </c>
      <c r="M408" t="s">
        <v>38</v>
      </c>
      <c r="N408" t="s">
        <v>35</v>
      </c>
      <c r="O408" t="s">
        <v>2608</v>
      </c>
      <c r="P408">
        <v>0</v>
      </c>
      <c r="Q408">
        <v>0</v>
      </c>
      <c r="R408">
        <v>0</v>
      </c>
      <c r="S408">
        <v>0</v>
      </c>
      <c r="T408">
        <v>0</v>
      </c>
      <c r="U408">
        <v>0</v>
      </c>
      <c r="V408">
        <v>0</v>
      </c>
      <c r="W408">
        <v>0</v>
      </c>
      <c r="X408">
        <v>0</v>
      </c>
      <c r="Y408">
        <v>0</v>
      </c>
      <c r="Z408">
        <v>0</v>
      </c>
      <c r="AA408">
        <v>0</v>
      </c>
      <c r="AB408">
        <v>0</v>
      </c>
      <c r="AC408">
        <v>0</v>
      </c>
      <c r="AD408">
        <v>0</v>
      </c>
      <c r="AE408">
        <v>1</v>
      </c>
      <c r="AF408">
        <v>1</v>
      </c>
      <c r="AG408">
        <v>1</v>
      </c>
      <c r="AH408">
        <v>1</v>
      </c>
      <c r="AI408">
        <v>1</v>
      </c>
      <c r="AJ408">
        <v>1</v>
      </c>
      <c r="AK408">
        <v>1</v>
      </c>
      <c r="AL408">
        <v>1</v>
      </c>
      <c r="AM408">
        <v>1</v>
      </c>
      <c r="AN408">
        <v>1</v>
      </c>
      <c r="AO408">
        <v>1</v>
      </c>
      <c r="AP408">
        <v>1</v>
      </c>
      <c r="AQ408">
        <v>1</v>
      </c>
      <c r="AR408">
        <v>1</v>
      </c>
      <c r="AS408">
        <v>1</v>
      </c>
      <c r="AT408">
        <v>1</v>
      </c>
      <c r="AU408">
        <v>1</v>
      </c>
      <c r="AV408">
        <v>1</v>
      </c>
      <c r="AW408">
        <v>1</v>
      </c>
      <c r="AX408">
        <v>1</v>
      </c>
      <c r="AY408">
        <v>1</v>
      </c>
      <c r="AZ408">
        <v>1</v>
      </c>
      <c r="BA408">
        <v>1</v>
      </c>
      <c r="BB408">
        <v>1</v>
      </c>
      <c r="BC408">
        <v>1</v>
      </c>
      <c r="BD408">
        <v>1</v>
      </c>
      <c r="BE408">
        <v>1</v>
      </c>
      <c r="BF408">
        <v>1</v>
      </c>
      <c r="BG408">
        <v>1</v>
      </c>
      <c r="BH408">
        <v>1</v>
      </c>
      <c r="BI408">
        <v>1</v>
      </c>
      <c r="BJ408">
        <v>1</v>
      </c>
      <c r="BK408">
        <v>1</v>
      </c>
      <c r="BL408">
        <v>1</v>
      </c>
      <c r="BM408">
        <v>1</v>
      </c>
      <c r="BN408">
        <v>1</v>
      </c>
      <c r="BO408">
        <v>1</v>
      </c>
      <c r="BP408">
        <v>1</v>
      </c>
      <c r="BQ408">
        <v>1</v>
      </c>
      <c r="BR408">
        <v>1</v>
      </c>
      <c r="BS408">
        <v>1</v>
      </c>
      <c r="BT408">
        <v>1</v>
      </c>
      <c r="BU408">
        <v>1</v>
      </c>
      <c r="BV408">
        <v>1</v>
      </c>
      <c r="BW408">
        <v>1</v>
      </c>
      <c r="BX408">
        <v>1</v>
      </c>
      <c r="BY408">
        <v>1</v>
      </c>
      <c r="BZ408">
        <v>1</v>
      </c>
    </row>
    <row r="409" spans="1:78">
      <c r="A409" s="81" t="s">
        <v>555</v>
      </c>
      <c r="J409" s="66" t="s">
        <v>1065</v>
      </c>
      <c r="K409" t="s">
        <v>1005</v>
      </c>
      <c r="L409" t="s">
        <v>5137</v>
      </c>
      <c r="M409" t="s">
        <v>38</v>
      </c>
      <c r="N409" t="s">
        <v>35</v>
      </c>
      <c r="O409" t="s">
        <v>2608</v>
      </c>
      <c r="P409">
        <v>0</v>
      </c>
      <c r="Q409">
        <v>0</v>
      </c>
      <c r="R409">
        <v>0</v>
      </c>
      <c r="S409">
        <v>0</v>
      </c>
      <c r="T409">
        <v>0</v>
      </c>
      <c r="U409">
        <v>0</v>
      </c>
      <c r="V409">
        <v>0</v>
      </c>
      <c r="W409">
        <v>0</v>
      </c>
      <c r="X409">
        <v>0</v>
      </c>
      <c r="Y409">
        <v>0</v>
      </c>
      <c r="Z409">
        <v>0</v>
      </c>
      <c r="AA409">
        <v>0</v>
      </c>
      <c r="AB409">
        <v>0</v>
      </c>
      <c r="AC409">
        <v>0</v>
      </c>
      <c r="AD409">
        <v>0</v>
      </c>
      <c r="AE409">
        <v>1</v>
      </c>
      <c r="AF409">
        <v>1</v>
      </c>
      <c r="AG409">
        <v>1</v>
      </c>
      <c r="AH409">
        <v>1</v>
      </c>
      <c r="AI409">
        <v>1</v>
      </c>
      <c r="AJ409">
        <v>1</v>
      </c>
      <c r="AK409">
        <v>1</v>
      </c>
      <c r="AL409">
        <v>1</v>
      </c>
      <c r="AM409">
        <v>1</v>
      </c>
      <c r="AN409">
        <v>1</v>
      </c>
      <c r="AO409">
        <v>1</v>
      </c>
      <c r="AP409">
        <v>1</v>
      </c>
      <c r="AQ409">
        <v>1</v>
      </c>
      <c r="AR409">
        <v>1</v>
      </c>
      <c r="AS409">
        <v>1</v>
      </c>
      <c r="AT409">
        <v>1</v>
      </c>
      <c r="AU409">
        <v>1</v>
      </c>
      <c r="AV409">
        <v>1</v>
      </c>
      <c r="AW409">
        <v>1</v>
      </c>
      <c r="AX409">
        <v>1</v>
      </c>
      <c r="AY409">
        <v>1</v>
      </c>
      <c r="AZ409">
        <v>1</v>
      </c>
      <c r="BA409">
        <v>1</v>
      </c>
      <c r="BB409">
        <v>1</v>
      </c>
      <c r="BC409">
        <v>1</v>
      </c>
      <c r="BD409">
        <v>1</v>
      </c>
      <c r="BE409">
        <v>1</v>
      </c>
      <c r="BF409">
        <v>1</v>
      </c>
      <c r="BG409">
        <v>1</v>
      </c>
      <c r="BH409">
        <v>1</v>
      </c>
      <c r="BI409">
        <v>1</v>
      </c>
      <c r="BJ409">
        <v>1</v>
      </c>
      <c r="BK409">
        <v>1</v>
      </c>
      <c r="BL409">
        <v>1</v>
      </c>
      <c r="BM409">
        <v>1</v>
      </c>
      <c r="BN409">
        <v>1</v>
      </c>
      <c r="BO409">
        <v>1</v>
      </c>
      <c r="BP409">
        <v>1</v>
      </c>
      <c r="BQ409">
        <v>1</v>
      </c>
      <c r="BR409">
        <v>1</v>
      </c>
      <c r="BS409">
        <v>1</v>
      </c>
      <c r="BT409">
        <v>1</v>
      </c>
      <c r="BU409">
        <v>1</v>
      </c>
      <c r="BV409">
        <v>1</v>
      </c>
      <c r="BW409">
        <v>1</v>
      </c>
      <c r="BX409">
        <v>1</v>
      </c>
      <c r="BY409">
        <v>1</v>
      </c>
      <c r="BZ409">
        <v>1</v>
      </c>
    </row>
    <row r="410" spans="1:78">
      <c r="A410" s="81" t="s">
        <v>555</v>
      </c>
      <c r="J410" s="66" t="s">
        <v>1068</v>
      </c>
      <c r="K410" t="s">
        <v>1008</v>
      </c>
      <c r="L410" t="s">
        <v>5137</v>
      </c>
      <c r="M410" t="s">
        <v>38</v>
      </c>
      <c r="N410" t="s">
        <v>35</v>
      </c>
      <c r="O410" t="s">
        <v>2608</v>
      </c>
      <c r="P410">
        <v>0</v>
      </c>
      <c r="Q410">
        <v>0</v>
      </c>
      <c r="R410">
        <v>0</v>
      </c>
      <c r="S410">
        <v>0</v>
      </c>
      <c r="T410">
        <v>0</v>
      </c>
      <c r="U410">
        <v>0</v>
      </c>
      <c r="V410">
        <v>0</v>
      </c>
      <c r="W410">
        <v>0</v>
      </c>
      <c r="X410">
        <v>0</v>
      </c>
      <c r="Y410">
        <v>0</v>
      </c>
      <c r="Z410">
        <v>0</v>
      </c>
      <c r="AA410">
        <v>0</v>
      </c>
      <c r="AB410">
        <v>0</v>
      </c>
      <c r="AC410">
        <v>0</v>
      </c>
      <c r="AD410">
        <v>0</v>
      </c>
      <c r="AE410">
        <v>1</v>
      </c>
      <c r="AF410">
        <v>1</v>
      </c>
      <c r="AG410">
        <v>1</v>
      </c>
      <c r="AH410">
        <v>1</v>
      </c>
      <c r="AI410">
        <v>1</v>
      </c>
      <c r="AJ410">
        <v>1</v>
      </c>
      <c r="AK410">
        <v>1</v>
      </c>
      <c r="AL410">
        <v>1</v>
      </c>
      <c r="AM410">
        <v>1</v>
      </c>
      <c r="AN410">
        <v>1</v>
      </c>
      <c r="AO410">
        <v>1</v>
      </c>
      <c r="AP410">
        <v>1</v>
      </c>
      <c r="AQ410">
        <v>1</v>
      </c>
      <c r="AR410">
        <v>1</v>
      </c>
      <c r="AS410">
        <v>1</v>
      </c>
      <c r="AT410">
        <v>1</v>
      </c>
      <c r="AU410">
        <v>1</v>
      </c>
      <c r="AV410">
        <v>1</v>
      </c>
      <c r="AW410">
        <v>1</v>
      </c>
      <c r="AX410">
        <v>1</v>
      </c>
      <c r="AY410">
        <v>1</v>
      </c>
      <c r="AZ410">
        <v>1</v>
      </c>
      <c r="BA410">
        <v>1</v>
      </c>
      <c r="BB410">
        <v>1</v>
      </c>
      <c r="BC410">
        <v>1</v>
      </c>
      <c r="BD410">
        <v>1</v>
      </c>
      <c r="BE410">
        <v>1</v>
      </c>
      <c r="BF410">
        <v>1</v>
      </c>
      <c r="BG410">
        <v>1</v>
      </c>
      <c r="BH410">
        <v>1</v>
      </c>
      <c r="BI410">
        <v>1</v>
      </c>
      <c r="BJ410">
        <v>1</v>
      </c>
      <c r="BK410">
        <v>1</v>
      </c>
      <c r="BL410">
        <v>1</v>
      </c>
      <c r="BM410">
        <v>1</v>
      </c>
      <c r="BN410">
        <v>1</v>
      </c>
      <c r="BO410">
        <v>1</v>
      </c>
      <c r="BP410">
        <v>1</v>
      </c>
      <c r="BQ410">
        <v>1</v>
      </c>
      <c r="BR410">
        <v>1</v>
      </c>
      <c r="BS410">
        <v>1</v>
      </c>
      <c r="BT410">
        <v>1</v>
      </c>
      <c r="BU410">
        <v>1</v>
      </c>
      <c r="BV410">
        <v>1</v>
      </c>
      <c r="BW410">
        <v>1</v>
      </c>
      <c r="BX410">
        <v>1</v>
      </c>
      <c r="BY410">
        <v>1</v>
      </c>
      <c r="BZ410">
        <v>1</v>
      </c>
    </row>
    <row r="411" spans="1:78">
      <c r="A411" s="81" t="s">
        <v>555</v>
      </c>
      <c r="J411" s="66" t="s">
        <v>1071</v>
      </c>
      <c r="K411" t="s">
        <v>1011</v>
      </c>
      <c r="L411" t="s">
        <v>5137</v>
      </c>
      <c r="M411" t="s">
        <v>38</v>
      </c>
      <c r="N411" t="s">
        <v>35</v>
      </c>
      <c r="O411" t="s">
        <v>2608</v>
      </c>
      <c r="P411">
        <v>0</v>
      </c>
      <c r="Q411">
        <v>0</v>
      </c>
      <c r="R411">
        <v>0</v>
      </c>
      <c r="S411">
        <v>0</v>
      </c>
      <c r="T411">
        <v>0</v>
      </c>
      <c r="U411">
        <v>0</v>
      </c>
      <c r="V411">
        <v>0</v>
      </c>
      <c r="W411">
        <v>0</v>
      </c>
      <c r="X411">
        <v>0</v>
      </c>
      <c r="Y411">
        <v>0</v>
      </c>
      <c r="Z411">
        <v>0</v>
      </c>
      <c r="AA411">
        <v>0</v>
      </c>
      <c r="AB411">
        <v>0</v>
      </c>
      <c r="AC411">
        <v>0</v>
      </c>
      <c r="AD411">
        <v>0</v>
      </c>
      <c r="AE411">
        <v>1</v>
      </c>
      <c r="AF411">
        <v>1</v>
      </c>
      <c r="AG411">
        <v>1</v>
      </c>
      <c r="AH411">
        <v>1</v>
      </c>
      <c r="AI411">
        <v>1</v>
      </c>
      <c r="AJ411">
        <v>1</v>
      </c>
      <c r="AK411">
        <v>1</v>
      </c>
      <c r="AL411">
        <v>1</v>
      </c>
      <c r="AM411">
        <v>1</v>
      </c>
      <c r="AN411">
        <v>1</v>
      </c>
      <c r="AO411">
        <v>1</v>
      </c>
      <c r="AP411">
        <v>1</v>
      </c>
      <c r="AQ411">
        <v>1</v>
      </c>
      <c r="AR411">
        <v>1</v>
      </c>
      <c r="AS411">
        <v>1</v>
      </c>
      <c r="AT411">
        <v>1</v>
      </c>
      <c r="AU411">
        <v>1</v>
      </c>
      <c r="AV411">
        <v>1</v>
      </c>
      <c r="AW411">
        <v>1</v>
      </c>
      <c r="AX411">
        <v>1</v>
      </c>
      <c r="AY411">
        <v>1</v>
      </c>
      <c r="AZ411">
        <v>1</v>
      </c>
      <c r="BA411">
        <v>1</v>
      </c>
      <c r="BB411">
        <v>1</v>
      </c>
      <c r="BC411">
        <v>1</v>
      </c>
      <c r="BD411">
        <v>1</v>
      </c>
      <c r="BE411">
        <v>1</v>
      </c>
      <c r="BF411">
        <v>1</v>
      </c>
      <c r="BG411">
        <v>1</v>
      </c>
      <c r="BH411">
        <v>1</v>
      </c>
      <c r="BI411">
        <v>1</v>
      </c>
      <c r="BJ411">
        <v>1</v>
      </c>
      <c r="BK411">
        <v>1</v>
      </c>
      <c r="BL411">
        <v>1</v>
      </c>
      <c r="BM411">
        <v>1</v>
      </c>
      <c r="BN411">
        <v>1</v>
      </c>
      <c r="BO411">
        <v>1</v>
      </c>
      <c r="BP411">
        <v>1</v>
      </c>
      <c r="BQ411">
        <v>1</v>
      </c>
      <c r="BR411">
        <v>1</v>
      </c>
      <c r="BS411">
        <v>1</v>
      </c>
      <c r="BT411">
        <v>1</v>
      </c>
      <c r="BU411">
        <v>1</v>
      </c>
      <c r="BV411">
        <v>1</v>
      </c>
      <c r="BW411">
        <v>1</v>
      </c>
      <c r="BX411">
        <v>1</v>
      </c>
      <c r="BY411">
        <v>1</v>
      </c>
      <c r="BZ411">
        <v>1</v>
      </c>
    </row>
    <row r="412" spans="1:78">
      <c r="A412" s="81" t="s">
        <v>555</v>
      </c>
      <c r="J412" s="66" t="s">
        <v>1074</v>
      </c>
      <c r="K412" t="s">
        <v>1014</v>
      </c>
      <c r="L412" t="s">
        <v>5137</v>
      </c>
      <c r="M412" t="s">
        <v>38</v>
      </c>
      <c r="N412" t="s">
        <v>35</v>
      </c>
      <c r="O412" t="s">
        <v>2608</v>
      </c>
      <c r="P412">
        <v>0</v>
      </c>
      <c r="Q412">
        <v>0</v>
      </c>
      <c r="R412">
        <v>0</v>
      </c>
      <c r="S412">
        <v>0</v>
      </c>
      <c r="T412">
        <v>0</v>
      </c>
      <c r="U412">
        <v>0</v>
      </c>
      <c r="V412">
        <v>0</v>
      </c>
      <c r="W412">
        <v>0</v>
      </c>
      <c r="X412">
        <v>0</v>
      </c>
      <c r="Y412">
        <v>0</v>
      </c>
      <c r="Z412">
        <v>0</v>
      </c>
      <c r="AA412">
        <v>0</v>
      </c>
      <c r="AB412">
        <v>0</v>
      </c>
      <c r="AC412">
        <v>0</v>
      </c>
      <c r="AD412">
        <v>0</v>
      </c>
      <c r="AE412">
        <v>1</v>
      </c>
      <c r="AF412">
        <v>1</v>
      </c>
      <c r="AG412">
        <v>1</v>
      </c>
      <c r="AH412">
        <v>1</v>
      </c>
      <c r="AI412">
        <v>1</v>
      </c>
      <c r="AJ412">
        <v>1</v>
      </c>
      <c r="AK412">
        <v>1</v>
      </c>
      <c r="AL412">
        <v>1</v>
      </c>
      <c r="AM412">
        <v>1</v>
      </c>
      <c r="AN412">
        <v>1</v>
      </c>
      <c r="AO412">
        <v>1</v>
      </c>
      <c r="AP412">
        <v>1</v>
      </c>
      <c r="AQ412">
        <v>1</v>
      </c>
      <c r="AR412">
        <v>1</v>
      </c>
      <c r="AS412">
        <v>1</v>
      </c>
      <c r="AT412">
        <v>1</v>
      </c>
      <c r="AU412">
        <v>1</v>
      </c>
      <c r="AV412">
        <v>1</v>
      </c>
      <c r="AW412">
        <v>1</v>
      </c>
      <c r="AX412">
        <v>1</v>
      </c>
      <c r="AY412">
        <v>1</v>
      </c>
      <c r="AZ412">
        <v>1</v>
      </c>
      <c r="BA412">
        <v>1</v>
      </c>
      <c r="BB412">
        <v>1</v>
      </c>
      <c r="BC412">
        <v>1</v>
      </c>
      <c r="BD412">
        <v>1</v>
      </c>
      <c r="BE412">
        <v>1</v>
      </c>
      <c r="BF412">
        <v>1</v>
      </c>
      <c r="BG412">
        <v>1</v>
      </c>
      <c r="BH412">
        <v>1</v>
      </c>
      <c r="BI412">
        <v>1</v>
      </c>
      <c r="BJ412">
        <v>1</v>
      </c>
      <c r="BK412">
        <v>1</v>
      </c>
      <c r="BL412">
        <v>1</v>
      </c>
      <c r="BM412">
        <v>1</v>
      </c>
      <c r="BN412">
        <v>1</v>
      </c>
      <c r="BO412">
        <v>1</v>
      </c>
      <c r="BP412">
        <v>1</v>
      </c>
      <c r="BQ412">
        <v>1</v>
      </c>
      <c r="BR412">
        <v>1</v>
      </c>
      <c r="BS412">
        <v>1</v>
      </c>
      <c r="BT412">
        <v>1</v>
      </c>
      <c r="BU412">
        <v>1</v>
      </c>
      <c r="BV412">
        <v>1</v>
      </c>
      <c r="BW412">
        <v>1</v>
      </c>
      <c r="BX412">
        <v>1</v>
      </c>
      <c r="BY412">
        <v>1</v>
      </c>
      <c r="BZ412">
        <v>1</v>
      </c>
    </row>
    <row r="413" spans="1:78">
      <c r="A413" s="81" t="s">
        <v>555</v>
      </c>
      <c r="J413" s="66" t="s">
        <v>1077</v>
      </c>
      <c r="K413" t="s">
        <v>1017</v>
      </c>
      <c r="L413" t="s">
        <v>5137</v>
      </c>
      <c r="M413" t="s">
        <v>38</v>
      </c>
      <c r="N413" t="s">
        <v>35</v>
      </c>
      <c r="O413" t="s">
        <v>2608</v>
      </c>
      <c r="P413">
        <v>0</v>
      </c>
      <c r="Q413">
        <v>0</v>
      </c>
      <c r="R413">
        <v>0</v>
      </c>
      <c r="S413">
        <v>0</v>
      </c>
      <c r="T413">
        <v>0</v>
      </c>
      <c r="U413">
        <v>0</v>
      </c>
      <c r="V413">
        <v>0</v>
      </c>
      <c r="W413">
        <v>0</v>
      </c>
      <c r="X413">
        <v>0</v>
      </c>
      <c r="Y413">
        <v>0</v>
      </c>
      <c r="Z413">
        <v>0</v>
      </c>
      <c r="AA413">
        <v>0</v>
      </c>
      <c r="AB413">
        <v>0</v>
      </c>
      <c r="AC413">
        <v>0</v>
      </c>
      <c r="AD413">
        <v>0</v>
      </c>
      <c r="AE413">
        <v>1</v>
      </c>
      <c r="AF413">
        <v>1</v>
      </c>
      <c r="AG413">
        <v>1</v>
      </c>
      <c r="AH413">
        <v>1</v>
      </c>
      <c r="AI413">
        <v>1</v>
      </c>
      <c r="AJ413">
        <v>1</v>
      </c>
      <c r="AK413">
        <v>1</v>
      </c>
      <c r="AL413">
        <v>1</v>
      </c>
      <c r="AM413">
        <v>1</v>
      </c>
      <c r="AN413">
        <v>1</v>
      </c>
      <c r="AO413">
        <v>1</v>
      </c>
      <c r="AP413">
        <v>1</v>
      </c>
      <c r="AQ413">
        <v>1</v>
      </c>
      <c r="AR413">
        <v>1</v>
      </c>
      <c r="AS413">
        <v>1</v>
      </c>
      <c r="AT413">
        <v>1</v>
      </c>
      <c r="AU413">
        <v>1</v>
      </c>
      <c r="AV413">
        <v>1</v>
      </c>
      <c r="AW413">
        <v>1</v>
      </c>
      <c r="AX413">
        <v>1</v>
      </c>
      <c r="AY413">
        <v>1</v>
      </c>
      <c r="AZ413">
        <v>1</v>
      </c>
      <c r="BA413">
        <v>1</v>
      </c>
      <c r="BB413">
        <v>1</v>
      </c>
      <c r="BC413">
        <v>1</v>
      </c>
      <c r="BD413">
        <v>1</v>
      </c>
      <c r="BE413">
        <v>1</v>
      </c>
      <c r="BF413">
        <v>1</v>
      </c>
      <c r="BG413">
        <v>1</v>
      </c>
      <c r="BH413">
        <v>1</v>
      </c>
      <c r="BI413">
        <v>1</v>
      </c>
      <c r="BJ413">
        <v>1</v>
      </c>
      <c r="BK413">
        <v>1</v>
      </c>
      <c r="BL413">
        <v>1</v>
      </c>
      <c r="BM413">
        <v>1</v>
      </c>
      <c r="BN413">
        <v>1</v>
      </c>
      <c r="BO413">
        <v>1</v>
      </c>
      <c r="BP413">
        <v>1</v>
      </c>
      <c r="BQ413">
        <v>1</v>
      </c>
      <c r="BR413">
        <v>1</v>
      </c>
      <c r="BS413">
        <v>1</v>
      </c>
      <c r="BT413">
        <v>1</v>
      </c>
      <c r="BU413">
        <v>1</v>
      </c>
      <c r="BV413">
        <v>1</v>
      </c>
      <c r="BW413">
        <v>1</v>
      </c>
      <c r="BX413">
        <v>1</v>
      </c>
      <c r="BY413">
        <v>1</v>
      </c>
      <c r="BZ413">
        <v>1</v>
      </c>
    </row>
    <row r="414" spans="1:78">
      <c r="A414" s="81" t="s">
        <v>555</v>
      </c>
      <c r="J414" s="66" t="s">
        <v>1080</v>
      </c>
      <c r="K414" t="s">
        <v>1020</v>
      </c>
      <c r="L414" t="s">
        <v>5137</v>
      </c>
      <c r="M414" t="s">
        <v>38</v>
      </c>
      <c r="N414" t="s">
        <v>35</v>
      </c>
      <c r="O414" t="s">
        <v>2608</v>
      </c>
      <c r="P414">
        <v>0</v>
      </c>
      <c r="Q414">
        <v>0</v>
      </c>
      <c r="R414">
        <v>0</v>
      </c>
      <c r="S414">
        <v>0</v>
      </c>
      <c r="T414">
        <v>0</v>
      </c>
      <c r="U414">
        <v>0</v>
      </c>
      <c r="V414">
        <v>0</v>
      </c>
      <c r="W414">
        <v>0</v>
      </c>
      <c r="X414">
        <v>0</v>
      </c>
      <c r="Y414">
        <v>0</v>
      </c>
      <c r="Z414">
        <v>0</v>
      </c>
      <c r="AA414">
        <v>0</v>
      </c>
      <c r="AB414">
        <v>0</v>
      </c>
      <c r="AC414">
        <v>0</v>
      </c>
      <c r="AD414">
        <v>0</v>
      </c>
      <c r="AE414">
        <v>0</v>
      </c>
      <c r="AF414">
        <v>1</v>
      </c>
      <c r="AG414">
        <v>1</v>
      </c>
      <c r="AH414">
        <v>1</v>
      </c>
      <c r="AI414">
        <v>1</v>
      </c>
      <c r="AJ414">
        <v>1</v>
      </c>
      <c r="AK414">
        <v>1</v>
      </c>
      <c r="AL414">
        <v>1</v>
      </c>
      <c r="AM414">
        <v>1</v>
      </c>
      <c r="AN414">
        <v>1</v>
      </c>
      <c r="AO414">
        <v>1</v>
      </c>
      <c r="AP414">
        <v>1</v>
      </c>
      <c r="AQ414">
        <v>1</v>
      </c>
      <c r="AR414">
        <v>1</v>
      </c>
      <c r="AS414">
        <v>1</v>
      </c>
      <c r="AT414">
        <v>1</v>
      </c>
      <c r="AU414">
        <v>1</v>
      </c>
      <c r="AV414">
        <v>1</v>
      </c>
      <c r="AW414">
        <v>1</v>
      </c>
      <c r="AX414">
        <v>1</v>
      </c>
      <c r="AY414">
        <v>1</v>
      </c>
      <c r="AZ414">
        <v>1</v>
      </c>
      <c r="BA414">
        <v>1</v>
      </c>
      <c r="BB414">
        <v>1</v>
      </c>
      <c r="BC414">
        <v>1</v>
      </c>
      <c r="BD414">
        <v>1</v>
      </c>
      <c r="BE414">
        <v>1</v>
      </c>
      <c r="BF414">
        <v>1</v>
      </c>
      <c r="BG414">
        <v>1</v>
      </c>
      <c r="BH414">
        <v>1</v>
      </c>
      <c r="BI414">
        <v>1</v>
      </c>
      <c r="BJ414">
        <v>1</v>
      </c>
      <c r="BK414">
        <v>1</v>
      </c>
      <c r="BL414">
        <v>1</v>
      </c>
      <c r="BM414">
        <v>1</v>
      </c>
      <c r="BN414">
        <v>1</v>
      </c>
      <c r="BO414">
        <v>1</v>
      </c>
      <c r="BP414">
        <v>1</v>
      </c>
      <c r="BQ414">
        <v>1</v>
      </c>
      <c r="BR414">
        <v>1</v>
      </c>
      <c r="BS414">
        <v>1</v>
      </c>
      <c r="BT414">
        <v>1</v>
      </c>
      <c r="BU414">
        <v>1</v>
      </c>
      <c r="BV414">
        <v>1</v>
      </c>
      <c r="BW414">
        <v>1</v>
      </c>
      <c r="BX414">
        <v>1</v>
      </c>
      <c r="BY414">
        <v>1</v>
      </c>
      <c r="BZ414">
        <v>1</v>
      </c>
    </row>
    <row r="415" spans="1:78">
      <c r="A415" s="81" t="s">
        <v>555</v>
      </c>
      <c r="J415" s="66" t="s">
        <v>1083</v>
      </c>
      <c r="K415" t="s">
        <v>1023</v>
      </c>
      <c r="L415" t="s">
        <v>5137</v>
      </c>
      <c r="M415" t="s">
        <v>38</v>
      </c>
      <c r="N415" t="s">
        <v>35</v>
      </c>
      <c r="O415" t="s">
        <v>2608</v>
      </c>
      <c r="P415">
        <v>0</v>
      </c>
      <c r="Q415">
        <v>0</v>
      </c>
      <c r="R415">
        <v>0</v>
      </c>
      <c r="S415">
        <v>0</v>
      </c>
      <c r="T415">
        <v>0</v>
      </c>
      <c r="U415">
        <v>0</v>
      </c>
      <c r="V415">
        <v>0</v>
      </c>
      <c r="W415">
        <v>0</v>
      </c>
      <c r="X415">
        <v>0</v>
      </c>
      <c r="Y415">
        <v>0</v>
      </c>
      <c r="Z415">
        <v>0</v>
      </c>
      <c r="AA415">
        <v>0</v>
      </c>
      <c r="AB415">
        <v>0</v>
      </c>
      <c r="AC415">
        <v>0</v>
      </c>
      <c r="AD415">
        <v>0</v>
      </c>
      <c r="AE415">
        <v>0</v>
      </c>
      <c r="AF415">
        <v>1</v>
      </c>
      <c r="AG415">
        <v>1</v>
      </c>
      <c r="AH415">
        <v>1</v>
      </c>
      <c r="AI415">
        <v>1</v>
      </c>
      <c r="AJ415">
        <v>1</v>
      </c>
      <c r="AK415">
        <v>1</v>
      </c>
      <c r="AL415">
        <v>1</v>
      </c>
      <c r="AM415">
        <v>1</v>
      </c>
      <c r="AN415">
        <v>1</v>
      </c>
      <c r="AO415">
        <v>1</v>
      </c>
      <c r="AP415">
        <v>1</v>
      </c>
      <c r="AQ415">
        <v>1</v>
      </c>
      <c r="AR415">
        <v>1</v>
      </c>
      <c r="AS415">
        <v>1</v>
      </c>
      <c r="AT415">
        <v>1</v>
      </c>
      <c r="AU415">
        <v>1</v>
      </c>
      <c r="AV415">
        <v>1</v>
      </c>
      <c r="AW415">
        <v>1</v>
      </c>
      <c r="AX415">
        <v>1</v>
      </c>
      <c r="AY415">
        <v>1</v>
      </c>
      <c r="AZ415">
        <v>1</v>
      </c>
      <c r="BA415">
        <v>1</v>
      </c>
      <c r="BB415">
        <v>1</v>
      </c>
      <c r="BC415">
        <v>1</v>
      </c>
      <c r="BD415">
        <v>1</v>
      </c>
      <c r="BE415">
        <v>1</v>
      </c>
      <c r="BF415">
        <v>1</v>
      </c>
      <c r="BG415">
        <v>1</v>
      </c>
      <c r="BH415">
        <v>1</v>
      </c>
      <c r="BI415">
        <v>1</v>
      </c>
      <c r="BJ415">
        <v>1</v>
      </c>
      <c r="BK415">
        <v>1</v>
      </c>
      <c r="BL415">
        <v>1</v>
      </c>
      <c r="BM415">
        <v>1</v>
      </c>
      <c r="BN415">
        <v>1</v>
      </c>
      <c r="BO415">
        <v>1</v>
      </c>
      <c r="BP415">
        <v>1</v>
      </c>
      <c r="BQ415">
        <v>1</v>
      </c>
      <c r="BR415">
        <v>1</v>
      </c>
      <c r="BS415">
        <v>1</v>
      </c>
      <c r="BT415">
        <v>1</v>
      </c>
      <c r="BU415">
        <v>1</v>
      </c>
      <c r="BV415">
        <v>1</v>
      </c>
      <c r="BW415">
        <v>1</v>
      </c>
      <c r="BX415">
        <v>1</v>
      </c>
      <c r="BY415">
        <v>1</v>
      </c>
      <c r="BZ415">
        <v>1</v>
      </c>
    </row>
    <row r="416" spans="1:78">
      <c r="A416" s="81" t="s">
        <v>555</v>
      </c>
      <c r="J416" s="66" t="s">
        <v>1086</v>
      </c>
      <c r="K416" t="s">
        <v>1026</v>
      </c>
      <c r="L416" t="s">
        <v>5137</v>
      </c>
      <c r="M416" t="s">
        <v>38</v>
      </c>
      <c r="N416" t="s">
        <v>35</v>
      </c>
      <c r="O416" t="s">
        <v>2608</v>
      </c>
      <c r="P416">
        <v>0</v>
      </c>
      <c r="Q416">
        <v>0</v>
      </c>
      <c r="R416">
        <v>0</v>
      </c>
      <c r="S416">
        <v>0</v>
      </c>
      <c r="T416">
        <v>0</v>
      </c>
      <c r="U416">
        <v>0</v>
      </c>
      <c r="V416">
        <v>0</v>
      </c>
      <c r="W416">
        <v>0</v>
      </c>
      <c r="X416">
        <v>0</v>
      </c>
      <c r="Y416">
        <v>0</v>
      </c>
      <c r="Z416">
        <v>0</v>
      </c>
      <c r="AA416">
        <v>0</v>
      </c>
      <c r="AB416">
        <v>0</v>
      </c>
      <c r="AC416">
        <v>0</v>
      </c>
      <c r="AD416">
        <v>0</v>
      </c>
      <c r="AE416">
        <v>0</v>
      </c>
      <c r="AF416">
        <v>1</v>
      </c>
      <c r="AG416">
        <v>1</v>
      </c>
      <c r="AH416">
        <v>1</v>
      </c>
      <c r="AI416">
        <v>1</v>
      </c>
      <c r="AJ416">
        <v>1</v>
      </c>
      <c r="AK416">
        <v>1</v>
      </c>
      <c r="AL416">
        <v>1</v>
      </c>
      <c r="AM416">
        <v>1</v>
      </c>
      <c r="AN416">
        <v>1</v>
      </c>
      <c r="AO416">
        <v>1</v>
      </c>
      <c r="AP416">
        <v>1</v>
      </c>
      <c r="AQ416">
        <v>1</v>
      </c>
      <c r="AR416">
        <v>1</v>
      </c>
      <c r="AS416">
        <v>1</v>
      </c>
      <c r="AT416">
        <v>1</v>
      </c>
      <c r="AU416">
        <v>1</v>
      </c>
      <c r="AV416">
        <v>1</v>
      </c>
      <c r="AW416">
        <v>1</v>
      </c>
      <c r="AX416">
        <v>1</v>
      </c>
      <c r="AY416">
        <v>1</v>
      </c>
      <c r="AZ416">
        <v>1</v>
      </c>
      <c r="BA416">
        <v>1</v>
      </c>
      <c r="BB416">
        <v>1</v>
      </c>
      <c r="BC416">
        <v>1</v>
      </c>
      <c r="BD416">
        <v>1</v>
      </c>
      <c r="BE416">
        <v>1</v>
      </c>
      <c r="BF416">
        <v>1</v>
      </c>
      <c r="BG416">
        <v>1</v>
      </c>
      <c r="BH416">
        <v>1</v>
      </c>
      <c r="BI416">
        <v>1</v>
      </c>
      <c r="BJ416">
        <v>1</v>
      </c>
      <c r="BK416">
        <v>1</v>
      </c>
      <c r="BL416">
        <v>1</v>
      </c>
      <c r="BM416">
        <v>1</v>
      </c>
      <c r="BN416">
        <v>1</v>
      </c>
      <c r="BO416">
        <v>1</v>
      </c>
      <c r="BP416">
        <v>1</v>
      </c>
      <c r="BQ416">
        <v>1</v>
      </c>
      <c r="BR416">
        <v>1</v>
      </c>
      <c r="BS416">
        <v>1</v>
      </c>
      <c r="BT416">
        <v>1</v>
      </c>
      <c r="BU416">
        <v>1</v>
      </c>
      <c r="BV416">
        <v>1</v>
      </c>
      <c r="BW416">
        <v>1</v>
      </c>
      <c r="BX416">
        <v>1</v>
      </c>
      <c r="BY416">
        <v>1</v>
      </c>
      <c r="BZ416">
        <v>1</v>
      </c>
    </row>
    <row r="417" spans="1:78">
      <c r="A417" s="81" t="s">
        <v>555</v>
      </c>
      <c r="J417" s="66" t="s">
        <v>1089</v>
      </c>
      <c r="K417" t="s">
        <v>1029</v>
      </c>
      <c r="L417" t="s">
        <v>2597</v>
      </c>
      <c r="M417" t="s">
        <v>38</v>
      </c>
      <c r="N417" t="s">
        <v>35</v>
      </c>
      <c r="O417" t="s">
        <v>2608</v>
      </c>
      <c r="P417">
        <v>0</v>
      </c>
      <c r="Q417">
        <v>0</v>
      </c>
      <c r="R417">
        <v>0</v>
      </c>
      <c r="S417">
        <v>0</v>
      </c>
      <c r="T417">
        <v>0</v>
      </c>
      <c r="U417">
        <v>0</v>
      </c>
      <c r="V417">
        <v>0</v>
      </c>
      <c r="W417">
        <v>0</v>
      </c>
      <c r="X417">
        <v>0</v>
      </c>
      <c r="Y417">
        <v>0</v>
      </c>
      <c r="Z417">
        <v>0</v>
      </c>
      <c r="AA417">
        <v>0</v>
      </c>
      <c r="AB417">
        <v>0</v>
      </c>
      <c r="AC417">
        <v>0</v>
      </c>
      <c r="AD417">
        <v>0</v>
      </c>
      <c r="AE417">
        <v>0</v>
      </c>
      <c r="AF417">
        <v>1</v>
      </c>
      <c r="AG417">
        <v>1</v>
      </c>
      <c r="AH417">
        <v>1</v>
      </c>
      <c r="AI417">
        <v>1</v>
      </c>
      <c r="AJ417">
        <v>1</v>
      </c>
      <c r="AK417">
        <v>1</v>
      </c>
      <c r="AL417">
        <v>1</v>
      </c>
      <c r="AM417">
        <v>1</v>
      </c>
      <c r="AN417">
        <v>1</v>
      </c>
      <c r="AO417">
        <v>1</v>
      </c>
      <c r="AP417">
        <v>1</v>
      </c>
      <c r="AQ417">
        <v>1</v>
      </c>
      <c r="AR417">
        <v>1</v>
      </c>
      <c r="AS417">
        <v>1</v>
      </c>
      <c r="AT417">
        <v>1</v>
      </c>
      <c r="AU417">
        <v>1</v>
      </c>
      <c r="AV417">
        <v>1</v>
      </c>
      <c r="AW417">
        <v>1</v>
      </c>
      <c r="AX417">
        <v>1</v>
      </c>
      <c r="AY417">
        <v>1</v>
      </c>
      <c r="AZ417">
        <v>1</v>
      </c>
      <c r="BA417">
        <v>1</v>
      </c>
      <c r="BB417">
        <v>1</v>
      </c>
      <c r="BC417">
        <v>1</v>
      </c>
      <c r="BD417">
        <v>1</v>
      </c>
      <c r="BE417">
        <v>1</v>
      </c>
      <c r="BF417">
        <v>1</v>
      </c>
      <c r="BG417">
        <v>1</v>
      </c>
      <c r="BH417">
        <v>1</v>
      </c>
      <c r="BI417">
        <v>1</v>
      </c>
      <c r="BJ417">
        <v>1</v>
      </c>
      <c r="BK417">
        <v>1</v>
      </c>
      <c r="BL417">
        <v>1</v>
      </c>
      <c r="BM417">
        <v>1</v>
      </c>
      <c r="BN417">
        <v>1</v>
      </c>
      <c r="BO417">
        <v>1</v>
      </c>
      <c r="BP417">
        <v>1</v>
      </c>
      <c r="BQ417">
        <v>1</v>
      </c>
      <c r="BR417">
        <v>1</v>
      </c>
      <c r="BS417">
        <v>1</v>
      </c>
      <c r="BT417">
        <v>1</v>
      </c>
      <c r="BU417">
        <v>1</v>
      </c>
      <c r="BV417">
        <v>1</v>
      </c>
      <c r="BW417">
        <v>1</v>
      </c>
      <c r="BX417">
        <v>1</v>
      </c>
      <c r="BY417">
        <v>1</v>
      </c>
      <c r="BZ417">
        <v>1</v>
      </c>
    </row>
    <row r="418" spans="1:78">
      <c r="A418" s="81" t="s">
        <v>555</v>
      </c>
      <c r="J418" s="66" t="s">
        <v>1092</v>
      </c>
      <c r="K418" t="s">
        <v>1032</v>
      </c>
      <c r="L418" t="s">
        <v>5138</v>
      </c>
      <c r="M418" t="s">
        <v>38</v>
      </c>
      <c r="N418" t="s">
        <v>35</v>
      </c>
      <c r="O418" t="s">
        <v>2608</v>
      </c>
      <c r="P418">
        <v>0</v>
      </c>
      <c r="Q418">
        <v>0</v>
      </c>
      <c r="R418">
        <v>0</v>
      </c>
      <c r="S418">
        <v>0</v>
      </c>
      <c r="T418">
        <v>0</v>
      </c>
      <c r="U418">
        <v>0</v>
      </c>
      <c r="V418">
        <v>0</v>
      </c>
      <c r="W418">
        <v>0</v>
      </c>
      <c r="X418">
        <v>0</v>
      </c>
      <c r="Y418">
        <v>0</v>
      </c>
      <c r="Z418">
        <v>0</v>
      </c>
      <c r="AA418">
        <v>0</v>
      </c>
      <c r="AB418">
        <v>0</v>
      </c>
      <c r="AC418">
        <v>0</v>
      </c>
      <c r="AD418">
        <v>0</v>
      </c>
      <c r="AE418">
        <v>0</v>
      </c>
      <c r="AF418">
        <v>1</v>
      </c>
      <c r="AG418">
        <v>1</v>
      </c>
      <c r="AH418">
        <v>1</v>
      </c>
      <c r="AI418">
        <v>1</v>
      </c>
      <c r="AJ418">
        <v>1</v>
      </c>
      <c r="AK418">
        <v>1</v>
      </c>
      <c r="AL418">
        <v>1</v>
      </c>
      <c r="AM418">
        <v>1</v>
      </c>
      <c r="AN418">
        <v>1</v>
      </c>
      <c r="AO418">
        <v>1</v>
      </c>
      <c r="AP418">
        <v>1</v>
      </c>
      <c r="AQ418">
        <v>1</v>
      </c>
      <c r="AR418">
        <v>1</v>
      </c>
      <c r="AS418">
        <v>1</v>
      </c>
      <c r="AT418">
        <v>1</v>
      </c>
      <c r="AU418">
        <v>1</v>
      </c>
      <c r="AV418">
        <v>1</v>
      </c>
      <c r="AW418">
        <v>1</v>
      </c>
      <c r="AX418">
        <v>1</v>
      </c>
      <c r="AY418">
        <v>1</v>
      </c>
      <c r="AZ418">
        <v>1</v>
      </c>
      <c r="BA418">
        <v>1</v>
      </c>
      <c r="BB418">
        <v>1</v>
      </c>
      <c r="BC418">
        <v>1</v>
      </c>
      <c r="BD418">
        <v>1</v>
      </c>
      <c r="BE418">
        <v>1</v>
      </c>
      <c r="BF418">
        <v>1</v>
      </c>
      <c r="BG418">
        <v>1</v>
      </c>
      <c r="BH418">
        <v>1</v>
      </c>
      <c r="BI418">
        <v>1</v>
      </c>
      <c r="BJ418">
        <v>1</v>
      </c>
      <c r="BK418">
        <v>1</v>
      </c>
      <c r="BL418">
        <v>1</v>
      </c>
      <c r="BM418">
        <v>1</v>
      </c>
      <c r="BN418">
        <v>1</v>
      </c>
      <c r="BO418">
        <v>1</v>
      </c>
      <c r="BP418">
        <v>1</v>
      </c>
      <c r="BQ418">
        <v>1</v>
      </c>
      <c r="BR418">
        <v>1</v>
      </c>
      <c r="BS418">
        <v>1</v>
      </c>
      <c r="BT418">
        <v>1</v>
      </c>
      <c r="BU418">
        <v>1</v>
      </c>
      <c r="BV418">
        <v>1</v>
      </c>
      <c r="BW418">
        <v>1</v>
      </c>
      <c r="BX418">
        <v>1</v>
      </c>
      <c r="BY418">
        <v>1</v>
      </c>
      <c r="BZ418">
        <v>1</v>
      </c>
    </row>
    <row r="419" spans="1:78">
      <c r="A419" s="81" t="s">
        <v>555</v>
      </c>
      <c r="J419" s="66" t="s">
        <v>1095</v>
      </c>
      <c r="K419" t="s">
        <v>1035</v>
      </c>
      <c r="L419" t="s">
        <v>5138</v>
      </c>
      <c r="M419" t="s">
        <v>38</v>
      </c>
      <c r="N419" t="s">
        <v>35</v>
      </c>
      <c r="O419" t="s">
        <v>2608</v>
      </c>
      <c r="P419">
        <v>0</v>
      </c>
      <c r="Q419">
        <v>0</v>
      </c>
      <c r="R419">
        <v>0</v>
      </c>
      <c r="S419">
        <v>0</v>
      </c>
      <c r="T419">
        <v>0</v>
      </c>
      <c r="U419">
        <v>0</v>
      </c>
      <c r="V419">
        <v>0</v>
      </c>
      <c r="W419">
        <v>0</v>
      </c>
      <c r="X419">
        <v>0</v>
      </c>
      <c r="Y419">
        <v>0</v>
      </c>
      <c r="Z419">
        <v>0</v>
      </c>
      <c r="AA419">
        <v>0</v>
      </c>
      <c r="AB419">
        <v>0</v>
      </c>
      <c r="AC419">
        <v>0</v>
      </c>
      <c r="AD419">
        <v>0</v>
      </c>
      <c r="AE419">
        <v>0</v>
      </c>
      <c r="AF419">
        <v>1</v>
      </c>
      <c r="AG419">
        <v>1</v>
      </c>
      <c r="AH419">
        <v>1</v>
      </c>
      <c r="AI419">
        <v>1</v>
      </c>
      <c r="AJ419">
        <v>1</v>
      </c>
      <c r="AK419">
        <v>1</v>
      </c>
      <c r="AL419">
        <v>1</v>
      </c>
      <c r="AM419">
        <v>1</v>
      </c>
      <c r="AN419">
        <v>1</v>
      </c>
      <c r="AO419">
        <v>1</v>
      </c>
      <c r="AP419">
        <v>1</v>
      </c>
      <c r="AQ419">
        <v>1</v>
      </c>
      <c r="AR419">
        <v>1</v>
      </c>
      <c r="AS419">
        <v>1</v>
      </c>
      <c r="AT419">
        <v>1</v>
      </c>
      <c r="AU419">
        <v>1</v>
      </c>
      <c r="AV419">
        <v>1</v>
      </c>
      <c r="AW419">
        <v>1</v>
      </c>
      <c r="AX419">
        <v>1</v>
      </c>
      <c r="AY419">
        <v>1</v>
      </c>
      <c r="AZ419">
        <v>1</v>
      </c>
      <c r="BA419">
        <v>1</v>
      </c>
      <c r="BB419">
        <v>1</v>
      </c>
      <c r="BC419">
        <v>1</v>
      </c>
      <c r="BD419">
        <v>1</v>
      </c>
      <c r="BE419">
        <v>1</v>
      </c>
      <c r="BF419">
        <v>1</v>
      </c>
      <c r="BG419">
        <v>1</v>
      </c>
      <c r="BH419">
        <v>1</v>
      </c>
      <c r="BI419">
        <v>1</v>
      </c>
      <c r="BJ419">
        <v>1</v>
      </c>
      <c r="BK419">
        <v>1</v>
      </c>
      <c r="BL419">
        <v>1</v>
      </c>
      <c r="BM419">
        <v>1</v>
      </c>
      <c r="BN419">
        <v>1</v>
      </c>
      <c r="BO419">
        <v>1</v>
      </c>
      <c r="BP419">
        <v>1</v>
      </c>
      <c r="BQ419">
        <v>1</v>
      </c>
      <c r="BR419">
        <v>1</v>
      </c>
      <c r="BS419">
        <v>1</v>
      </c>
      <c r="BT419">
        <v>1</v>
      </c>
      <c r="BU419">
        <v>1</v>
      </c>
      <c r="BV419">
        <v>1</v>
      </c>
      <c r="BW419">
        <v>1</v>
      </c>
      <c r="BX419">
        <v>1</v>
      </c>
      <c r="BY419">
        <v>1</v>
      </c>
      <c r="BZ419">
        <v>1</v>
      </c>
    </row>
    <row r="420" spans="1:78">
      <c r="A420" s="81" t="s">
        <v>555</v>
      </c>
      <c r="J420" s="66" t="s">
        <v>1098</v>
      </c>
      <c r="K420" t="s">
        <v>1038</v>
      </c>
      <c r="L420" t="s">
        <v>5138</v>
      </c>
      <c r="M420" t="s">
        <v>38</v>
      </c>
      <c r="N420" t="s">
        <v>35</v>
      </c>
      <c r="O420" t="s">
        <v>2608</v>
      </c>
      <c r="P420">
        <v>0</v>
      </c>
      <c r="Q420">
        <v>0</v>
      </c>
      <c r="R420">
        <v>0</v>
      </c>
      <c r="S420">
        <v>0</v>
      </c>
      <c r="T420">
        <v>0</v>
      </c>
      <c r="U420">
        <v>0</v>
      </c>
      <c r="V420">
        <v>0</v>
      </c>
      <c r="W420">
        <v>0</v>
      </c>
      <c r="X420">
        <v>0</v>
      </c>
      <c r="Y420">
        <v>0</v>
      </c>
      <c r="Z420">
        <v>0</v>
      </c>
      <c r="AA420">
        <v>0</v>
      </c>
      <c r="AB420">
        <v>0</v>
      </c>
      <c r="AC420">
        <v>0</v>
      </c>
      <c r="AD420">
        <v>0</v>
      </c>
      <c r="AE420">
        <v>0</v>
      </c>
      <c r="AF420">
        <v>1</v>
      </c>
      <c r="AG420">
        <v>1</v>
      </c>
      <c r="AH420">
        <v>1</v>
      </c>
      <c r="AI420">
        <v>1</v>
      </c>
      <c r="AJ420">
        <v>1</v>
      </c>
      <c r="AK420">
        <v>1</v>
      </c>
      <c r="AL420">
        <v>1</v>
      </c>
      <c r="AM420">
        <v>1</v>
      </c>
      <c r="AN420">
        <v>1</v>
      </c>
      <c r="AO420">
        <v>1</v>
      </c>
      <c r="AP420">
        <v>1</v>
      </c>
      <c r="AQ420">
        <v>1</v>
      </c>
      <c r="AR420">
        <v>1</v>
      </c>
      <c r="AS420">
        <v>1</v>
      </c>
      <c r="AT420">
        <v>1</v>
      </c>
      <c r="AU420">
        <v>1</v>
      </c>
      <c r="AV420">
        <v>1</v>
      </c>
      <c r="AW420">
        <v>1</v>
      </c>
      <c r="AX420">
        <v>1</v>
      </c>
      <c r="AY420">
        <v>1</v>
      </c>
      <c r="AZ420">
        <v>1</v>
      </c>
      <c r="BA420">
        <v>1</v>
      </c>
      <c r="BB420">
        <v>1</v>
      </c>
      <c r="BC420">
        <v>1</v>
      </c>
      <c r="BD420">
        <v>1</v>
      </c>
      <c r="BE420">
        <v>1</v>
      </c>
      <c r="BF420">
        <v>1</v>
      </c>
      <c r="BG420">
        <v>1</v>
      </c>
      <c r="BH420">
        <v>1</v>
      </c>
      <c r="BI420">
        <v>1</v>
      </c>
      <c r="BJ420">
        <v>1</v>
      </c>
      <c r="BK420">
        <v>1</v>
      </c>
      <c r="BL420">
        <v>1</v>
      </c>
      <c r="BM420">
        <v>1</v>
      </c>
      <c r="BN420">
        <v>1</v>
      </c>
      <c r="BO420">
        <v>1</v>
      </c>
      <c r="BP420">
        <v>1</v>
      </c>
      <c r="BQ420">
        <v>1</v>
      </c>
      <c r="BR420">
        <v>1</v>
      </c>
      <c r="BS420">
        <v>1</v>
      </c>
      <c r="BT420">
        <v>1</v>
      </c>
      <c r="BU420">
        <v>1</v>
      </c>
      <c r="BV420">
        <v>1</v>
      </c>
      <c r="BW420">
        <v>1</v>
      </c>
      <c r="BX420">
        <v>1</v>
      </c>
      <c r="BY420">
        <v>1</v>
      </c>
      <c r="BZ420">
        <v>1</v>
      </c>
    </row>
    <row r="421" spans="1:78">
      <c r="B421" s="78" t="s">
        <v>7472</v>
      </c>
      <c r="K421" t="s">
        <v>1041</v>
      </c>
      <c r="L421" t="s">
        <v>5138</v>
      </c>
      <c r="M421" t="s">
        <v>38</v>
      </c>
      <c r="N421" t="s">
        <v>35</v>
      </c>
      <c r="O421" t="s">
        <v>2608</v>
      </c>
      <c r="P421">
        <v>0</v>
      </c>
      <c r="Q421">
        <v>0</v>
      </c>
      <c r="R421">
        <v>0</v>
      </c>
      <c r="S421">
        <v>0</v>
      </c>
      <c r="T421">
        <v>0</v>
      </c>
      <c r="U421">
        <v>0</v>
      </c>
      <c r="V421">
        <v>0</v>
      </c>
      <c r="W421">
        <v>0</v>
      </c>
      <c r="X421">
        <v>0</v>
      </c>
      <c r="Y421">
        <v>0</v>
      </c>
      <c r="Z421">
        <v>0</v>
      </c>
      <c r="AA421">
        <v>0</v>
      </c>
      <c r="AB421">
        <v>0</v>
      </c>
      <c r="AC421">
        <v>0</v>
      </c>
      <c r="AD421">
        <v>0</v>
      </c>
      <c r="AE421">
        <v>0</v>
      </c>
      <c r="AF421">
        <v>1</v>
      </c>
      <c r="AG421">
        <v>1</v>
      </c>
      <c r="AH421">
        <v>1</v>
      </c>
      <c r="AI421">
        <v>1</v>
      </c>
      <c r="AJ421">
        <v>1</v>
      </c>
      <c r="AK421">
        <v>1</v>
      </c>
      <c r="AL421">
        <v>1</v>
      </c>
      <c r="AM421">
        <v>1</v>
      </c>
      <c r="AN421">
        <v>1</v>
      </c>
      <c r="AO421">
        <v>1</v>
      </c>
      <c r="AP421">
        <v>1</v>
      </c>
      <c r="AQ421">
        <v>1</v>
      </c>
      <c r="AR421">
        <v>1</v>
      </c>
      <c r="AS421">
        <v>1</v>
      </c>
      <c r="AT421">
        <v>1</v>
      </c>
      <c r="AU421">
        <v>1</v>
      </c>
      <c r="AV421">
        <v>1</v>
      </c>
      <c r="AW421">
        <v>1</v>
      </c>
      <c r="AX421">
        <v>1</v>
      </c>
      <c r="AY421">
        <v>1</v>
      </c>
      <c r="AZ421">
        <v>1</v>
      </c>
      <c r="BA421">
        <v>1</v>
      </c>
      <c r="BB421">
        <v>1</v>
      </c>
      <c r="BC421">
        <v>1</v>
      </c>
      <c r="BD421">
        <v>1</v>
      </c>
      <c r="BE421">
        <v>1</v>
      </c>
      <c r="BF421">
        <v>1</v>
      </c>
      <c r="BG421">
        <v>1</v>
      </c>
      <c r="BH421">
        <v>1</v>
      </c>
      <c r="BI421">
        <v>1</v>
      </c>
      <c r="BJ421">
        <v>1</v>
      </c>
      <c r="BK421">
        <v>1</v>
      </c>
      <c r="BL421">
        <v>1</v>
      </c>
      <c r="BM421">
        <v>1</v>
      </c>
      <c r="BN421">
        <v>1</v>
      </c>
      <c r="BO421">
        <v>1</v>
      </c>
      <c r="BP421">
        <v>1</v>
      </c>
      <c r="BQ421">
        <v>1</v>
      </c>
      <c r="BR421">
        <v>1</v>
      </c>
      <c r="BS421">
        <v>1</v>
      </c>
      <c r="BT421">
        <v>1</v>
      </c>
      <c r="BU421">
        <v>1</v>
      </c>
      <c r="BV421">
        <v>1</v>
      </c>
      <c r="BW421">
        <v>1</v>
      </c>
      <c r="BX421">
        <v>1</v>
      </c>
      <c r="BY421">
        <v>1</v>
      </c>
      <c r="BZ421">
        <v>1</v>
      </c>
    </row>
    <row r="422" spans="1:78">
      <c r="K422" t="s">
        <v>1044</v>
      </c>
      <c r="L422" t="s">
        <v>5138</v>
      </c>
      <c r="M422" t="s">
        <v>38</v>
      </c>
      <c r="N422" t="s">
        <v>35</v>
      </c>
      <c r="O422" t="s">
        <v>2608</v>
      </c>
      <c r="P422">
        <v>0</v>
      </c>
      <c r="Q422">
        <v>0</v>
      </c>
      <c r="R422">
        <v>0</v>
      </c>
      <c r="S422">
        <v>0</v>
      </c>
      <c r="T422">
        <v>0</v>
      </c>
      <c r="U422">
        <v>0</v>
      </c>
      <c r="V422">
        <v>0</v>
      </c>
      <c r="W422">
        <v>0</v>
      </c>
      <c r="X422">
        <v>0</v>
      </c>
      <c r="Y422">
        <v>0</v>
      </c>
      <c r="Z422">
        <v>0</v>
      </c>
      <c r="AA422">
        <v>0</v>
      </c>
      <c r="AB422">
        <v>0</v>
      </c>
      <c r="AC422">
        <v>0</v>
      </c>
      <c r="AD422">
        <v>0</v>
      </c>
      <c r="AE422">
        <v>0</v>
      </c>
      <c r="AF422">
        <v>1</v>
      </c>
      <c r="AG422">
        <v>1</v>
      </c>
      <c r="AH422">
        <v>1</v>
      </c>
      <c r="AI422">
        <v>1</v>
      </c>
      <c r="AJ422">
        <v>1</v>
      </c>
      <c r="AK422">
        <v>1</v>
      </c>
      <c r="AL422">
        <v>1</v>
      </c>
      <c r="AM422">
        <v>1</v>
      </c>
      <c r="AN422">
        <v>1</v>
      </c>
      <c r="AO422">
        <v>1</v>
      </c>
      <c r="AP422">
        <v>1</v>
      </c>
      <c r="AQ422">
        <v>1</v>
      </c>
      <c r="AR422">
        <v>1</v>
      </c>
      <c r="AS422">
        <v>1</v>
      </c>
      <c r="AT422">
        <v>1</v>
      </c>
      <c r="AU422">
        <v>1</v>
      </c>
      <c r="AV422">
        <v>1</v>
      </c>
      <c r="AW422">
        <v>1</v>
      </c>
      <c r="AX422">
        <v>1</v>
      </c>
      <c r="AY422">
        <v>1</v>
      </c>
      <c r="AZ422">
        <v>1</v>
      </c>
      <c r="BA422">
        <v>1</v>
      </c>
      <c r="BB422">
        <v>1</v>
      </c>
      <c r="BC422">
        <v>1</v>
      </c>
      <c r="BD422">
        <v>1</v>
      </c>
      <c r="BE422">
        <v>1</v>
      </c>
      <c r="BF422">
        <v>1</v>
      </c>
      <c r="BG422">
        <v>1</v>
      </c>
      <c r="BH422">
        <v>1</v>
      </c>
      <c r="BI422">
        <v>1</v>
      </c>
      <c r="BJ422">
        <v>1</v>
      </c>
      <c r="BK422">
        <v>1</v>
      </c>
      <c r="BL422">
        <v>1</v>
      </c>
      <c r="BM422">
        <v>1</v>
      </c>
      <c r="BN422">
        <v>1</v>
      </c>
      <c r="BO422">
        <v>1</v>
      </c>
      <c r="BP422">
        <v>1</v>
      </c>
      <c r="BQ422">
        <v>1</v>
      </c>
      <c r="BR422">
        <v>1</v>
      </c>
      <c r="BS422">
        <v>1</v>
      </c>
      <c r="BT422">
        <v>1</v>
      </c>
      <c r="BU422">
        <v>1</v>
      </c>
      <c r="BV422">
        <v>1</v>
      </c>
      <c r="BW422">
        <v>1</v>
      </c>
      <c r="BX422">
        <v>1</v>
      </c>
      <c r="BY422">
        <v>1</v>
      </c>
      <c r="BZ422">
        <v>1</v>
      </c>
    </row>
    <row r="423" spans="1:78">
      <c r="K423" t="s">
        <v>1047</v>
      </c>
      <c r="L423" t="s">
        <v>5138</v>
      </c>
      <c r="M423" t="s">
        <v>38</v>
      </c>
      <c r="N423" t="s">
        <v>35</v>
      </c>
      <c r="O423" t="s">
        <v>2608</v>
      </c>
      <c r="P423">
        <v>0</v>
      </c>
      <c r="Q423">
        <v>0</v>
      </c>
      <c r="R423">
        <v>0</v>
      </c>
      <c r="S423">
        <v>0</v>
      </c>
      <c r="T423">
        <v>0</v>
      </c>
      <c r="U423">
        <v>0</v>
      </c>
      <c r="V423">
        <v>0</v>
      </c>
      <c r="W423">
        <v>0</v>
      </c>
      <c r="X423">
        <v>0</v>
      </c>
      <c r="Y423">
        <v>0</v>
      </c>
      <c r="Z423">
        <v>0</v>
      </c>
      <c r="AA423">
        <v>0</v>
      </c>
      <c r="AB423">
        <v>0</v>
      </c>
      <c r="AC423">
        <v>0</v>
      </c>
      <c r="AD423">
        <v>0</v>
      </c>
      <c r="AE423">
        <v>0</v>
      </c>
      <c r="AF423">
        <v>0</v>
      </c>
      <c r="AG423">
        <v>1</v>
      </c>
      <c r="AH423">
        <v>1</v>
      </c>
      <c r="AI423">
        <v>1</v>
      </c>
      <c r="AJ423">
        <v>1</v>
      </c>
      <c r="AK423">
        <v>1</v>
      </c>
      <c r="AL423">
        <v>1</v>
      </c>
      <c r="AM423">
        <v>1</v>
      </c>
      <c r="AN423">
        <v>1</v>
      </c>
      <c r="AO423">
        <v>1</v>
      </c>
      <c r="AP423">
        <v>1</v>
      </c>
      <c r="AQ423">
        <v>1</v>
      </c>
      <c r="AR423">
        <v>1</v>
      </c>
      <c r="AS423">
        <v>1</v>
      </c>
      <c r="AT423">
        <v>1</v>
      </c>
      <c r="AU423">
        <v>1</v>
      </c>
      <c r="AV423">
        <v>1</v>
      </c>
      <c r="AW423">
        <v>1</v>
      </c>
      <c r="AX423">
        <v>1</v>
      </c>
      <c r="AY423">
        <v>1</v>
      </c>
      <c r="AZ423">
        <v>1</v>
      </c>
      <c r="BA423">
        <v>1</v>
      </c>
      <c r="BB423">
        <v>1</v>
      </c>
      <c r="BC423">
        <v>1</v>
      </c>
      <c r="BD423">
        <v>1</v>
      </c>
      <c r="BE423">
        <v>1</v>
      </c>
      <c r="BF423">
        <v>1</v>
      </c>
      <c r="BG423">
        <v>1</v>
      </c>
      <c r="BH423">
        <v>1</v>
      </c>
      <c r="BI423">
        <v>1</v>
      </c>
      <c r="BJ423">
        <v>1</v>
      </c>
      <c r="BK423">
        <v>1</v>
      </c>
      <c r="BL423">
        <v>1</v>
      </c>
      <c r="BM423">
        <v>1</v>
      </c>
      <c r="BN423">
        <v>1</v>
      </c>
      <c r="BO423">
        <v>1</v>
      </c>
      <c r="BP423">
        <v>1</v>
      </c>
      <c r="BQ423">
        <v>1</v>
      </c>
      <c r="BR423">
        <v>1</v>
      </c>
      <c r="BS423">
        <v>1</v>
      </c>
      <c r="BT423">
        <v>1</v>
      </c>
      <c r="BU423">
        <v>1</v>
      </c>
      <c r="BV423">
        <v>1</v>
      </c>
      <c r="BW423">
        <v>1</v>
      </c>
      <c r="BX423">
        <v>1</v>
      </c>
      <c r="BY423">
        <v>1</v>
      </c>
      <c r="BZ423">
        <v>1</v>
      </c>
    </row>
    <row r="424" spans="1:78">
      <c r="K424" t="s">
        <v>1050</v>
      </c>
      <c r="L424" t="s">
        <v>5138</v>
      </c>
      <c r="M424" t="s">
        <v>38</v>
      </c>
      <c r="N424" t="s">
        <v>35</v>
      </c>
      <c r="O424" t="s">
        <v>2608</v>
      </c>
      <c r="P424">
        <v>0</v>
      </c>
      <c r="Q424">
        <v>0</v>
      </c>
      <c r="R424">
        <v>0</v>
      </c>
      <c r="S424">
        <v>0</v>
      </c>
      <c r="T424">
        <v>0</v>
      </c>
      <c r="U424">
        <v>0</v>
      </c>
      <c r="V424">
        <v>0</v>
      </c>
      <c r="W424">
        <v>0</v>
      </c>
      <c r="X424">
        <v>0</v>
      </c>
      <c r="Y424">
        <v>0</v>
      </c>
      <c r="Z424">
        <v>0</v>
      </c>
      <c r="AA424">
        <v>0</v>
      </c>
      <c r="AB424">
        <v>0</v>
      </c>
      <c r="AC424">
        <v>0</v>
      </c>
      <c r="AD424">
        <v>0</v>
      </c>
      <c r="AE424">
        <v>0</v>
      </c>
      <c r="AF424">
        <v>0</v>
      </c>
      <c r="AG424">
        <v>1</v>
      </c>
      <c r="AH424">
        <v>1</v>
      </c>
      <c r="AI424">
        <v>1</v>
      </c>
      <c r="AJ424">
        <v>1</v>
      </c>
      <c r="AK424">
        <v>1</v>
      </c>
      <c r="AL424">
        <v>1</v>
      </c>
      <c r="AM424">
        <v>1</v>
      </c>
      <c r="AN424">
        <v>1</v>
      </c>
      <c r="AO424">
        <v>1</v>
      </c>
      <c r="AP424">
        <v>1</v>
      </c>
      <c r="AQ424">
        <v>1</v>
      </c>
      <c r="AR424">
        <v>1</v>
      </c>
      <c r="AS424">
        <v>1</v>
      </c>
      <c r="AT424">
        <v>1</v>
      </c>
      <c r="AU424">
        <v>1</v>
      </c>
      <c r="AV424">
        <v>1</v>
      </c>
      <c r="AW424">
        <v>1</v>
      </c>
      <c r="AX424">
        <v>1</v>
      </c>
      <c r="AY424">
        <v>1</v>
      </c>
      <c r="AZ424">
        <v>1</v>
      </c>
      <c r="BA424">
        <v>1</v>
      </c>
      <c r="BB424">
        <v>1</v>
      </c>
      <c r="BC424">
        <v>1</v>
      </c>
      <c r="BD424">
        <v>1</v>
      </c>
      <c r="BE424">
        <v>1</v>
      </c>
      <c r="BF424">
        <v>1</v>
      </c>
      <c r="BG424">
        <v>1</v>
      </c>
      <c r="BH424">
        <v>1</v>
      </c>
      <c r="BI424">
        <v>1</v>
      </c>
      <c r="BJ424">
        <v>1</v>
      </c>
      <c r="BK424">
        <v>1</v>
      </c>
      <c r="BL424">
        <v>1</v>
      </c>
      <c r="BM424">
        <v>1</v>
      </c>
      <c r="BN424">
        <v>1</v>
      </c>
      <c r="BO424">
        <v>1</v>
      </c>
      <c r="BP424">
        <v>1</v>
      </c>
      <c r="BQ424">
        <v>1</v>
      </c>
      <c r="BR424">
        <v>1</v>
      </c>
      <c r="BS424">
        <v>1</v>
      </c>
      <c r="BT424">
        <v>1</v>
      </c>
      <c r="BU424">
        <v>1</v>
      </c>
      <c r="BV424">
        <v>1</v>
      </c>
      <c r="BW424">
        <v>1</v>
      </c>
      <c r="BX424">
        <v>1</v>
      </c>
      <c r="BY424">
        <v>1</v>
      </c>
      <c r="BZ424">
        <v>1</v>
      </c>
    </row>
    <row r="425" spans="1:78">
      <c r="K425" t="s">
        <v>1053</v>
      </c>
      <c r="L425" t="s">
        <v>5138</v>
      </c>
      <c r="M425" t="s">
        <v>38</v>
      </c>
      <c r="N425" t="s">
        <v>35</v>
      </c>
      <c r="O425" t="s">
        <v>2608</v>
      </c>
      <c r="P425">
        <v>0</v>
      </c>
      <c r="Q425">
        <v>0</v>
      </c>
      <c r="R425">
        <v>0</v>
      </c>
      <c r="S425">
        <v>0</v>
      </c>
      <c r="T425">
        <v>0</v>
      </c>
      <c r="U425">
        <v>0</v>
      </c>
      <c r="V425">
        <v>0</v>
      </c>
      <c r="W425">
        <v>0</v>
      </c>
      <c r="X425">
        <v>0</v>
      </c>
      <c r="Y425">
        <v>0</v>
      </c>
      <c r="Z425">
        <v>0</v>
      </c>
      <c r="AA425">
        <v>0</v>
      </c>
      <c r="AB425">
        <v>0</v>
      </c>
      <c r="AC425">
        <v>0</v>
      </c>
      <c r="AD425">
        <v>0</v>
      </c>
      <c r="AE425">
        <v>0</v>
      </c>
      <c r="AF425">
        <v>0</v>
      </c>
      <c r="AG425">
        <v>1</v>
      </c>
      <c r="AH425">
        <v>1</v>
      </c>
      <c r="AI425">
        <v>1</v>
      </c>
      <c r="AJ425">
        <v>1</v>
      </c>
      <c r="AK425">
        <v>1</v>
      </c>
      <c r="AL425">
        <v>1</v>
      </c>
      <c r="AM425">
        <v>1</v>
      </c>
      <c r="AN425">
        <v>1</v>
      </c>
      <c r="AO425">
        <v>1</v>
      </c>
      <c r="AP425">
        <v>1</v>
      </c>
      <c r="AQ425">
        <v>1</v>
      </c>
      <c r="AR425">
        <v>1</v>
      </c>
      <c r="AS425">
        <v>1</v>
      </c>
      <c r="AT425">
        <v>1</v>
      </c>
      <c r="AU425">
        <v>1</v>
      </c>
      <c r="AV425">
        <v>1</v>
      </c>
      <c r="AW425">
        <v>1</v>
      </c>
      <c r="AX425">
        <v>1</v>
      </c>
      <c r="AY425">
        <v>1</v>
      </c>
      <c r="AZ425">
        <v>1</v>
      </c>
      <c r="BA425">
        <v>1</v>
      </c>
      <c r="BB425">
        <v>1</v>
      </c>
      <c r="BC425">
        <v>1</v>
      </c>
      <c r="BD425">
        <v>1</v>
      </c>
      <c r="BE425">
        <v>1</v>
      </c>
      <c r="BF425">
        <v>1</v>
      </c>
      <c r="BG425">
        <v>1</v>
      </c>
      <c r="BH425">
        <v>1</v>
      </c>
      <c r="BI425">
        <v>1</v>
      </c>
      <c r="BJ425">
        <v>1</v>
      </c>
      <c r="BK425">
        <v>1</v>
      </c>
      <c r="BL425">
        <v>1</v>
      </c>
      <c r="BM425">
        <v>1</v>
      </c>
      <c r="BN425">
        <v>1</v>
      </c>
      <c r="BO425">
        <v>1</v>
      </c>
      <c r="BP425">
        <v>1</v>
      </c>
      <c r="BQ425">
        <v>1</v>
      </c>
      <c r="BR425">
        <v>1</v>
      </c>
      <c r="BS425">
        <v>1</v>
      </c>
      <c r="BT425">
        <v>1</v>
      </c>
      <c r="BU425">
        <v>1</v>
      </c>
      <c r="BV425">
        <v>1</v>
      </c>
      <c r="BW425">
        <v>1</v>
      </c>
      <c r="BX425">
        <v>1</v>
      </c>
      <c r="BY425">
        <v>1</v>
      </c>
      <c r="BZ425">
        <v>1</v>
      </c>
    </row>
    <row r="426" spans="1:78">
      <c r="K426" t="s">
        <v>1056</v>
      </c>
      <c r="L426" t="s">
        <v>5155</v>
      </c>
      <c r="M426" t="s">
        <v>38</v>
      </c>
      <c r="N426" t="s">
        <v>35</v>
      </c>
      <c r="O426" t="s">
        <v>2608</v>
      </c>
      <c r="P426">
        <v>0</v>
      </c>
      <c r="Q426">
        <v>0</v>
      </c>
      <c r="R426">
        <v>0</v>
      </c>
      <c r="S426">
        <v>0</v>
      </c>
      <c r="T426">
        <v>0</v>
      </c>
      <c r="U426">
        <v>0</v>
      </c>
      <c r="V426">
        <v>0</v>
      </c>
      <c r="W426">
        <v>0</v>
      </c>
      <c r="X426">
        <v>0</v>
      </c>
      <c r="Y426">
        <v>0</v>
      </c>
      <c r="Z426">
        <v>0</v>
      </c>
      <c r="AA426">
        <v>0</v>
      </c>
      <c r="AB426">
        <v>0</v>
      </c>
      <c r="AC426">
        <v>0</v>
      </c>
      <c r="AD426">
        <v>0</v>
      </c>
      <c r="AE426">
        <v>0</v>
      </c>
      <c r="AF426">
        <v>0</v>
      </c>
      <c r="AG426">
        <v>1</v>
      </c>
      <c r="AH426">
        <v>1</v>
      </c>
      <c r="AI426">
        <v>1</v>
      </c>
      <c r="AJ426">
        <v>1</v>
      </c>
      <c r="AK426">
        <v>1</v>
      </c>
      <c r="AL426">
        <v>1</v>
      </c>
      <c r="AM426">
        <v>1</v>
      </c>
      <c r="AN426">
        <v>1</v>
      </c>
      <c r="AO426">
        <v>1</v>
      </c>
      <c r="AP426">
        <v>1</v>
      </c>
      <c r="AQ426">
        <v>1</v>
      </c>
      <c r="AR426">
        <v>1</v>
      </c>
      <c r="AS426">
        <v>1</v>
      </c>
      <c r="AT426">
        <v>1</v>
      </c>
      <c r="AU426">
        <v>1</v>
      </c>
      <c r="AV426">
        <v>1</v>
      </c>
      <c r="AW426">
        <v>1</v>
      </c>
      <c r="AX426">
        <v>1</v>
      </c>
      <c r="AY426">
        <v>1</v>
      </c>
      <c r="AZ426">
        <v>1</v>
      </c>
      <c r="BA426">
        <v>1</v>
      </c>
      <c r="BB426">
        <v>1</v>
      </c>
      <c r="BC426">
        <v>1</v>
      </c>
      <c r="BD426">
        <v>1</v>
      </c>
      <c r="BE426">
        <v>1</v>
      </c>
      <c r="BF426">
        <v>1</v>
      </c>
      <c r="BG426">
        <v>1</v>
      </c>
      <c r="BH426">
        <v>1</v>
      </c>
      <c r="BI426">
        <v>1</v>
      </c>
      <c r="BJ426">
        <v>1</v>
      </c>
      <c r="BK426">
        <v>1</v>
      </c>
      <c r="BL426">
        <v>1</v>
      </c>
      <c r="BM426">
        <v>1</v>
      </c>
      <c r="BN426">
        <v>1</v>
      </c>
      <c r="BO426">
        <v>1</v>
      </c>
      <c r="BP426">
        <v>1</v>
      </c>
      <c r="BQ426">
        <v>1</v>
      </c>
      <c r="BR426">
        <v>1</v>
      </c>
      <c r="BS426">
        <v>1</v>
      </c>
      <c r="BT426">
        <v>1</v>
      </c>
      <c r="BU426">
        <v>1</v>
      </c>
      <c r="BV426">
        <v>1</v>
      </c>
      <c r="BW426">
        <v>1</v>
      </c>
      <c r="BX426">
        <v>1</v>
      </c>
      <c r="BY426">
        <v>1</v>
      </c>
      <c r="BZ426">
        <v>1</v>
      </c>
    </row>
    <row r="427" spans="1:78">
      <c r="K427" t="s">
        <v>1059</v>
      </c>
      <c r="L427" t="s">
        <v>5140</v>
      </c>
      <c r="M427" t="s">
        <v>38</v>
      </c>
      <c r="N427" t="s">
        <v>35</v>
      </c>
      <c r="O427" t="s">
        <v>2608</v>
      </c>
      <c r="P427">
        <v>0</v>
      </c>
      <c r="Q427">
        <v>0</v>
      </c>
      <c r="R427">
        <v>0</v>
      </c>
      <c r="S427">
        <v>0</v>
      </c>
      <c r="T427">
        <v>0</v>
      </c>
      <c r="U427">
        <v>0</v>
      </c>
      <c r="V427">
        <v>0</v>
      </c>
      <c r="W427">
        <v>0</v>
      </c>
      <c r="X427">
        <v>0</v>
      </c>
      <c r="Y427">
        <v>0</v>
      </c>
      <c r="Z427">
        <v>0</v>
      </c>
      <c r="AA427">
        <v>0</v>
      </c>
      <c r="AB427">
        <v>0</v>
      </c>
      <c r="AC427">
        <v>0</v>
      </c>
      <c r="AD427">
        <v>0</v>
      </c>
      <c r="AE427">
        <v>0</v>
      </c>
      <c r="AF427">
        <v>0</v>
      </c>
      <c r="AG427">
        <v>1</v>
      </c>
      <c r="AH427">
        <v>1</v>
      </c>
      <c r="AI427">
        <v>1</v>
      </c>
      <c r="AJ427">
        <v>1</v>
      </c>
      <c r="AK427">
        <v>1</v>
      </c>
      <c r="AL427">
        <v>1</v>
      </c>
      <c r="AM427">
        <v>1</v>
      </c>
      <c r="AN427">
        <v>1</v>
      </c>
      <c r="AO427">
        <v>1</v>
      </c>
      <c r="AP427">
        <v>1</v>
      </c>
      <c r="AQ427">
        <v>1</v>
      </c>
      <c r="AR427">
        <v>1</v>
      </c>
      <c r="AS427">
        <v>1</v>
      </c>
      <c r="AT427">
        <v>1</v>
      </c>
      <c r="AU427">
        <v>1</v>
      </c>
      <c r="AV427">
        <v>1</v>
      </c>
      <c r="AW427">
        <v>1</v>
      </c>
      <c r="AX427">
        <v>1</v>
      </c>
      <c r="AY427">
        <v>1</v>
      </c>
      <c r="AZ427">
        <v>1</v>
      </c>
      <c r="BA427">
        <v>1</v>
      </c>
      <c r="BB427">
        <v>1</v>
      </c>
      <c r="BC427">
        <v>1</v>
      </c>
      <c r="BD427">
        <v>1</v>
      </c>
      <c r="BE427">
        <v>1</v>
      </c>
      <c r="BF427">
        <v>1</v>
      </c>
      <c r="BG427">
        <v>1</v>
      </c>
      <c r="BH427">
        <v>1</v>
      </c>
      <c r="BI427">
        <v>1</v>
      </c>
      <c r="BJ427">
        <v>1</v>
      </c>
      <c r="BK427">
        <v>1</v>
      </c>
      <c r="BL427">
        <v>1</v>
      </c>
      <c r="BM427">
        <v>1</v>
      </c>
      <c r="BN427">
        <v>1</v>
      </c>
      <c r="BO427">
        <v>1</v>
      </c>
      <c r="BP427">
        <v>1</v>
      </c>
      <c r="BQ427">
        <v>1</v>
      </c>
      <c r="BR427">
        <v>1</v>
      </c>
      <c r="BS427">
        <v>1</v>
      </c>
      <c r="BT427">
        <v>1</v>
      </c>
      <c r="BU427">
        <v>1</v>
      </c>
      <c r="BV427">
        <v>1</v>
      </c>
      <c r="BW427">
        <v>1</v>
      </c>
      <c r="BX427">
        <v>1</v>
      </c>
      <c r="BY427">
        <v>1</v>
      </c>
      <c r="BZ427">
        <v>1</v>
      </c>
    </row>
    <row r="428" spans="1:78">
      <c r="K428" t="s">
        <v>1062</v>
      </c>
      <c r="L428" t="s">
        <v>5140</v>
      </c>
      <c r="M428" t="s">
        <v>38</v>
      </c>
      <c r="N428" t="s">
        <v>35</v>
      </c>
      <c r="O428" t="s">
        <v>2608</v>
      </c>
      <c r="P428">
        <v>0</v>
      </c>
      <c r="Q428">
        <v>0</v>
      </c>
      <c r="R428">
        <v>0</v>
      </c>
      <c r="S428">
        <v>0</v>
      </c>
      <c r="T428">
        <v>0</v>
      </c>
      <c r="U428">
        <v>0</v>
      </c>
      <c r="V428">
        <v>0</v>
      </c>
      <c r="W428">
        <v>0</v>
      </c>
      <c r="X428">
        <v>0</v>
      </c>
      <c r="Y428">
        <v>0</v>
      </c>
      <c r="Z428">
        <v>0</v>
      </c>
      <c r="AA428">
        <v>0</v>
      </c>
      <c r="AB428">
        <v>0</v>
      </c>
      <c r="AC428">
        <v>0</v>
      </c>
      <c r="AD428">
        <v>0</v>
      </c>
      <c r="AE428">
        <v>0</v>
      </c>
      <c r="AF428">
        <v>0</v>
      </c>
      <c r="AG428">
        <v>1</v>
      </c>
      <c r="AH428">
        <v>1</v>
      </c>
      <c r="AI428">
        <v>1</v>
      </c>
      <c r="AJ428">
        <v>1</v>
      </c>
      <c r="AK428">
        <v>1</v>
      </c>
      <c r="AL428">
        <v>1</v>
      </c>
      <c r="AM428">
        <v>1</v>
      </c>
      <c r="AN428">
        <v>1</v>
      </c>
      <c r="AO428">
        <v>1</v>
      </c>
      <c r="AP428">
        <v>1</v>
      </c>
      <c r="AQ428">
        <v>1</v>
      </c>
      <c r="AR428">
        <v>1</v>
      </c>
      <c r="AS428">
        <v>1</v>
      </c>
      <c r="AT428">
        <v>1</v>
      </c>
      <c r="AU428">
        <v>1</v>
      </c>
      <c r="AV428">
        <v>1</v>
      </c>
      <c r="AW428">
        <v>1</v>
      </c>
      <c r="AX428">
        <v>1</v>
      </c>
      <c r="AY428">
        <v>1</v>
      </c>
      <c r="AZ428">
        <v>1</v>
      </c>
      <c r="BA428">
        <v>1</v>
      </c>
      <c r="BB428">
        <v>1</v>
      </c>
      <c r="BC428">
        <v>1</v>
      </c>
      <c r="BD428">
        <v>1</v>
      </c>
      <c r="BE428">
        <v>1</v>
      </c>
      <c r="BF428">
        <v>1</v>
      </c>
      <c r="BG428">
        <v>1</v>
      </c>
      <c r="BH428">
        <v>1</v>
      </c>
      <c r="BI428">
        <v>1</v>
      </c>
      <c r="BJ428">
        <v>1</v>
      </c>
      <c r="BK428">
        <v>1</v>
      </c>
      <c r="BL428">
        <v>1</v>
      </c>
      <c r="BM428">
        <v>1</v>
      </c>
      <c r="BN428">
        <v>1</v>
      </c>
      <c r="BO428">
        <v>1</v>
      </c>
      <c r="BP428">
        <v>1</v>
      </c>
      <c r="BQ428">
        <v>1</v>
      </c>
      <c r="BR428">
        <v>1</v>
      </c>
      <c r="BS428">
        <v>1</v>
      </c>
      <c r="BT428">
        <v>1</v>
      </c>
      <c r="BU428">
        <v>1</v>
      </c>
      <c r="BV428">
        <v>1</v>
      </c>
      <c r="BW428">
        <v>1</v>
      </c>
      <c r="BX428">
        <v>1</v>
      </c>
      <c r="BY428">
        <v>1</v>
      </c>
      <c r="BZ428">
        <v>1</v>
      </c>
    </row>
    <row r="429" spans="1:78">
      <c r="K429" t="s">
        <v>1065</v>
      </c>
      <c r="L429" t="s">
        <v>5140</v>
      </c>
      <c r="M429" t="s">
        <v>38</v>
      </c>
      <c r="N429" t="s">
        <v>35</v>
      </c>
      <c r="O429" t="s">
        <v>2608</v>
      </c>
      <c r="P429">
        <v>0</v>
      </c>
      <c r="Q429">
        <v>0</v>
      </c>
      <c r="R429">
        <v>0</v>
      </c>
      <c r="S429">
        <v>0</v>
      </c>
      <c r="T429">
        <v>0</v>
      </c>
      <c r="U429">
        <v>0</v>
      </c>
      <c r="V429">
        <v>0</v>
      </c>
      <c r="W429">
        <v>0</v>
      </c>
      <c r="X429">
        <v>0</v>
      </c>
      <c r="Y429">
        <v>0</v>
      </c>
      <c r="Z429">
        <v>0</v>
      </c>
      <c r="AA429">
        <v>0</v>
      </c>
      <c r="AB429">
        <v>0</v>
      </c>
      <c r="AC429">
        <v>0</v>
      </c>
      <c r="AD429">
        <v>0</v>
      </c>
      <c r="AE429">
        <v>0</v>
      </c>
      <c r="AF429">
        <v>0</v>
      </c>
      <c r="AG429">
        <v>1</v>
      </c>
      <c r="AH429">
        <v>1</v>
      </c>
      <c r="AI429">
        <v>1</v>
      </c>
      <c r="AJ429">
        <v>1</v>
      </c>
      <c r="AK429">
        <v>1</v>
      </c>
      <c r="AL429">
        <v>1</v>
      </c>
      <c r="AM429">
        <v>1</v>
      </c>
      <c r="AN429">
        <v>1</v>
      </c>
      <c r="AO429">
        <v>1</v>
      </c>
      <c r="AP429">
        <v>1</v>
      </c>
      <c r="AQ429">
        <v>1</v>
      </c>
      <c r="AR429">
        <v>1</v>
      </c>
      <c r="AS429">
        <v>1</v>
      </c>
      <c r="AT429">
        <v>1</v>
      </c>
      <c r="AU429">
        <v>1</v>
      </c>
      <c r="AV429">
        <v>1</v>
      </c>
      <c r="AW429">
        <v>1</v>
      </c>
      <c r="AX429">
        <v>1</v>
      </c>
      <c r="AY429">
        <v>1</v>
      </c>
      <c r="AZ429">
        <v>1</v>
      </c>
      <c r="BA429">
        <v>1</v>
      </c>
      <c r="BB429">
        <v>1</v>
      </c>
      <c r="BC429">
        <v>1</v>
      </c>
      <c r="BD429">
        <v>1</v>
      </c>
      <c r="BE429">
        <v>1</v>
      </c>
      <c r="BF429">
        <v>1</v>
      </c>
      <c r="BG429">
        <v>1</v>
      </c>
      <c r="BH429">
        <v>1</v>
      </c>
      <c r="BI429">
        <v>1</v>
      </c>
      <c r="BJ429">
        <v>1</v>
      </c>
      <c r="BK429">
        <v>1</v>
      </c>
      <c r="BL429">
        <v>1</v>
      </c>
      <c r="BM429">
        <v>1</v>
      </c>
      <c r="BN429">
        <v>1</v>
      </c>
      <c r="BO429">
        <v>1</v>
      </c>
      <c r="BP429">
        <v>1</v>
      </c>
      <c r="BQ429">
        <v>1</v>
      </c>
      <c r="BR429">
        <v>1</v>
      </c>
      <c r="BS429">
        <v>1</v>
      </c>
      <c r="BT429">
        <v>1</v>
      </c>
      <c r="BU429">
        <v>1</v>
      </c>
      <c r="BV429">
        <v>1</v>
      </c>
      <c r="BW429">
        <v>1</v>
      </c>
      <c r="BX429">
        <v>1</v>
      </c>
      <c r="BY429">
        <v>1</v>
      </c>
      <c r="BZ429">
        <v>1</v>
      </c>
    </row>
    <row r="430" spans="1:78">
      <c r="K430" t="s">
        <v>1068</v>
      </c>
      <c r="L430" t="s">
        <v>5140</v>
      </c>
      <c r="M430" t="s">
        <v>38</v>
      </c>
      <c r="N430" t="s">
        <v>35</v>
      </c>
      <c r="O430" t="s">
        <v>2608</v>
      </c>
      <c r="P430">
        <v>0</v>
      </c>
      <c r="Q430">
        <v>0</v>
      </c>
      <c r="R430">
        <v>0</v>
      </c>
      <c r="S430">
        <v>0</v>
      </c>
      <c r="T430">
        <v>0</v>
      </c>
      <c r="U430">
        <v>0</v>
      </c>
      <c r="V430">
        <v>0</v>
      </c>
      <c r="W430">
        <v>0</v>
      </c>
      <c r="X430">
        <v>0</v>
      </c>
      <c r="Y430">
        <v>0</v>
      </c>
      <c r="Z430">
        <v>0</v>
      </c>
      <c r="AA430">
        <v>0</v>
      </c>
      <c r="AB430">
        <v>0</v>
      </c>
      <c r="AC430">
        <v>0</v>
      </c>
      <c r="AD430">
        <v>0</v>
      </c>
      <c r="AE430">
        <v>0</v>
      </c>
      <c r="AF430">
        <v>0</v>
      </c>
      <c r="AG430">
        <v>1</v>
      </c>
      <c r="AH430">
        <v>1</v>
      </c>
      <c r="AI430">
        <v>1</v>
      </c>
      <c r="AJ430">
        <v>1</v>
      </c>
      <c r="AK430">
        <v>1</v>
      </c>
      <c r="AL430">
        <v>1</v>
      </c>
      <c r="AM430">
        <v>1</v>
      </c>
      <c r="AN430">
        <v>1</v>
      </c>
      <c r="AO430">
        <v>1</v>
      </c>
      <c r="AP430">
        <v>1</v>
      </c>
      <c r="AQ430">
        <v>1</v>
      </c>
      <c r="AR430">
        <v>1</v>
      </c>
      <c r="AS430">
        <v>1</v>
      </c>
      <c r="AT430">
        <v>1</v>
      </c>
      <c r="AU430">
        <v>1</v>
      </c>
      <c r="AV430">
        <v>1</v>
      </c>
      <c r="AW430">
        <v>1</v>
      </c>
      <c r="AX430">
        <v>1</v>
      </c>
      <c r="AY430">
        <v>1</v>
      </c>
      <c r="AZ430">
        <v>1</v>
      </c>
      <c r="BA430">
        <v>1</v>
      </c>
      <c r="BB430">
        <v>1</v>
      </c>
      <c r="BC430">
        <v>1</v>
      </c>
      <c r="BD430">
        <v>1</v>
      </c>
      <c r="BE430">
        <v>1</v>
      </c>
      <c r="BF430">
        <v>1</v>
      </c>
      <c r="BG430">
        <v>1</v>
      </c>
      <c r="BH430">
        <v>1</v>
      </c>
      <c r="BI430">
        <v>1</v>
      </c>
      <c r="BJ430">
        <v>1</v>
      </c>
      <c r="BK430">
        <v>1</v>
      </c>
      <c r="BL430">
        <v>1</v>
      </c>
      <c r="BM430">
        <v>1</v>
      </c>
      <c r="BN430">
        <v>1</v>
      </c>
      <c r="BO430">
        <v>1</v>
      </c>
      <c r="BP430">
        <v>1</v>
      </c>
      <c r="BQ430">
        <v>1</v>
      </c>
      <c r="BR430">
        <v>1</v>
      </c>
      <c r="BS430">
        <v>1</v>
      </c>
      <c r="BT430">
        <v>1</v>
      </c>
      <c r="BU430">
        <v>1</v>
      </c>
      <c r="BV430">
        <v>1</v>
      </c>
      <c r="BW430">
        <v>1</v>
      </c>
      <c r="BX430">
        <v>1</v>
      </c>
      <c r="BY430">
        <v>1</v>
      </c>
      <c r="BZ430">
        <v>1</v>
      </c>
    </row>
    <row r="431" spans="1:78">
      <c r="K431" t="s">
        <v>1071</v>
      </c>
      <c r="L431" t="s">
        <v>5140</v>
      </c>
      <c r="M431" t="s">
        <v>38</v>
      </c>
      <c r="N431" t="s">
        <v>35</v>
      </c>
      <c r="O431" t="s">
        <v>2608</v>
      </c>
      <c r="P431">
        <v>0</v>
      </c>
      <c r="Q431">
        <v>0</v>
      </c>
      <c r="R431">
        <v>0</v>
      </c>
      <c r="S431">
        <v>0</v>
      </c>
      <c r="T431">
        <v>0</v>
      </c>
      <c r="U431">
        <v>0</v>
      </c>
      <c r="V431">
        <v>0</v>
      </c>
      <c r="W431">
        <v>0</v>
      </c>
      <c r="X431">
        <v>0</v>
      </c>
      <c r="Y431">
        <v>0</v>
      </c>
      <c r="Z431">
        <v>0</v>
      </c>
      <c r="AA431">
        <v>0</v>
      </c>
      <c r="AB431">
        <v>0</v>
      </c>
      <c r="AC431">
        <v>0</v>
      </c>
      <c r="AD431">
        <v>0</v>
      </c>
      <c r="AE431">
        <v>0</v>
      </c>
      <c r="AF431">
        <v>0</v>
      </c>
      <c r="AG431">
        <v>1</v>
      </c>
      <c r="AH431">
        <v>1</v>
      </c>
      <c r="AI431">
        <v>1</v>
      </c>
      <c r="AJ431">
        <v>1</v>
      </c>
      <c r="AK431">
        <v>1</v>
      </c>
      <c r="AL431">
        <v>1</v>
      </c>
      <c r="AM431">
        <v>1</v>
      </c>
      <c r="AN431">
        <v>1</v>
      </c>
      <c r="AO431">
        <v>1</v>
      </c>
      <c r="AP431">
        <v>1</v>
      </c>
      <c r="AQ431">
        <v>1</v>
      </c>
      <c r="AR431">
        <v>1</v>
      </c>
      <c r="AS431">
        <v>1</v>
      </c>
      <c r="AT431">
        <v>1</v>
      </c>
      <c r="AU431">
        <v>1</v>
      </c>
      <c r="AV431">
        <v>1</v>
      </c>
      <c r="AW431">
        <v>1</v>
      </c>
      <c r="AX431">
        <v>1</v>
      </c>
      <c r="AY431">
        <v>1</v>
      </c>
      <c r="AZ431">
        <v>1</v>
      </c>
      <c r="BA431">
        <v>1</v>
      </c>
      <c r="BB431">
        <v>1</v>
      </c>
      <c r="BC431">
        <v>1</v>
      </c>
      <c r="BD431">
        <v>1</v>
      </c>
      <c r="BE431">
        <v>1</v>
      </c>
      <c r="BF431">
        <v>1</v>
      </c>
      <c r="BG431">
        <v>1</v>
      </c>
      <c r="BH431">
        <v>1</v>
      </c>
      <c r="BI431">
        <v>1</v>
      </c>
      <c r="BJ431">
        <v>1</v>
      </c>
      <c r="BK431">
        <v>1</v>
      </c>
      <c r="BL431">
        <v>1</v>
      </c>
      <c r="BM431">
        <v>1</v>
      </c>
      <c r="BN431">
        <v>1</v>
      </c>
      <c r="BO431">
        <v>1</v>
      </c>
      <c r="BP431">
        <v>1</v>
      </c>
      <c r="BQ431">
        <v>1</v>
      </c>
      <c r="BR431">
        <v>1</v>
      </c>
      <c r="BS431">
        <v>1</v>
      </c>
      <c r="BT431">
        <v>1</v>
      </c>
      <c r="BU431">
        <v>1</v>
      </c>
      <c r="BV431">
        <v>1</v>
      </c>
      <c r="BW431">
        <v>1</v>
      </c>
      <c r="BX431">
        <v>1</v>
      </c>
      <c r="BY431">
        <v>1</v>
      </c>
      <c r="BZ431">
        <v>1</v>
      </c>
    </row>
    <row r="432" spans="1:78">
      <c r="K432" t="s">
        <v>1074</v>
      </c>
      <c r="L432" t="s">
        <v>5140</v>
      </c>
      <c r="M432" t="s">
        <v>38</v>
      </c>
      <c r="N432" t="s">
        <v>35</v>
      </c>
      <c r="O432" t="s">
        <v>2608</v>
      </c>
      <c r="P432">
        <v>0</v>
      </c>
      <c r="Q432">
        <v>0</v>
      </c>
      <c r="R432">
        <v>0</v>
      </c>
      <c r="S432">
        <v>0</v>
      </c>
      <c r="T432">
        <v>0</v>
      </c>
      <c r="U432">
        <v>0</v>
      </c>
      <c r="V432">
        <v>1</v>
      </c>
      <c r="W432">
        <v>1</v>
      </c>
      <c r="X432">
        <v>1</v>
      </c>
      <c r="Y432">
        <v>1</v>
      </c>
      <c r="Z432">
        <v>1</v>
      </c>
      <c r="AA432">
        <v>1</v>
      </c>
      <c r="AB432">
        <v>1</v>
      </c>
      <c r="AC432">
        <v>1</v>
      </c>
      <c r="AD432">
        <v>1</v>
      </c>
      <c r="AE432">
        <v>1</v>
      </c>
      <c r="AF432">
        <v>1</v>
      </c>
      <c r="AG432">
        <v>1</v>
      </c>
      <c r="AH432">
        <v>1</v>
      </c>
      <c r="AI432">
        <v>1</v>
      </c>
      <c r="AJ432">
        <v>1</v>
      </c>
      <c r="AK432">
        <v>1</v>
      </c>
      <c r="AL432">
        <v>1</v>
      </c>
      <c r="AM432">
        <v>1</v>
      </c>
      <c r="AN432">
        <v>1</v>
      </c>
      <c r="AO432">
        <v>1</v>
      </c>
      <c r="AP432">
        <v>1</v>
      </c>
      <c r="AQ432">
        <v>1</v>
      </c>
      <c r="AR432">
        <v>1</v>
      </c>
      <c r="AS432">
        <v>1</v>
      </c>
      <c r="AT432">
        <v>1</v>
      </c>
      <c r="AU432">
        <v>1</v>
      </c>
      <c r="AV432">
        <v>1</v>
      </c>
      <c r="AW432">
        <v>1</v>
      </c>
      <c r="AX432">
        <v>1</v>
      </c>
      <c r="AY432">
        <v>1</v>
      </c>
      <c r="AZ432">
        <v>1</v>
      </c>
      <c r="BA432">
        <v>1</v>
      </c>
      <c r="BB432">
        <v>1</v>
      </c>
      <c r="BC432">
        <v>1</v>
      </c>
      <c r="BD432">
        <v>1</v>
      </c>
      <c r="BE432">
        <v>1</v>
      </c>
      <c r="BF432">
        <v>1</v>
      </c>
      <c r="BG432">
        <v>1</v>
      </c>
      <c r="BH432">
        <v>1</v>
      </c>
      <c r="BI432">
        <v>1</v>
      </c>
      <c r="BJ432">
        <v>1</v>
      </c>
      <c r="BK432">
        <v>1</v>
      </c>
      <c r="BL432">
        <v>1</v>
      </c>
      <c r="BM432">
        <v>1</v>
      </c>
      <c r="BN432">
        <v>1</v>
      </c>
      <c r="BO432">
        <v>1</v>
      </c>
      <c r="BP432">
        <v>1</v>
      </c>
      <c r="BQ432">
        <v>1</v>
      </c>
      <c r="BR432">
        <v>1</v>
      </c>
      <c r="BS432">
        <v>1</v>
      </c>
      <c r="BT432">
        <v>1</v>
      </c>
      <c r="BU432">
        <v>1</v>
      </c>
      <c r="BV432">
        <v>1</v>
      </c>
      <c r="BW432">
        <v>1</v>
      </c>
      <c r="BX432">
        <v>1</v>
      </c>
      <c r="BY432">
        <v>1</v>
      </c>
      <c r="BZ432">
        <v>1</v>
      </c>
    </row>
    <row r="433" spans="11:78">
      <c r="K433" t="s">
        <v>1077</v>
      </c>
      <c r="L433" t="s">
        <v>5140</v>
      </c>
      <c r="M433" t="s">
        <v>38</v>
      </c>
      <c r="N433" t="s">
        <v>35</v>
      </c>
      <c r="O433" t="s">
        <v>2608</v>
      </c>
      <c r="P433">
        <v>0</v>
      </c>
      <c r="Q433">
        <v>0</v>
      </c>
      <c r="R433">
        <v>0</v>
      </c>
      <c r="S433">
        <v>0</v>
      </c>
      <c r="T433">
        <v>0</v>
      </c>
      <c r="U433">
        <v>0</v>
      </c>
      <c r="V433">
        <v>1</v>
      </c>
      <c r="W433">
        <v>1</v>
      </c>
      <c r="X433">
        <v>1</v>
      </c>
      <c r="Y433">
        <v>1</v>
      </c>
      <c r="Z433">
        <v>1</v>
      </c>
      <c r="AA433">
        <v>1</v>
      </c>
      <c r="AB433">
        <v>1</v>
      </c>
      <c r="AC433">
        <v>1</v>
      </c>
      <c r="AD433">
        <v>1</v>
      </c>
      <c r="AE433">
        <v>1</v>
      </c>
      <c r="AF433">
        <v>1</v>
      </c>
      <c r="AG433">
        <v>1</v>
      </c>
      <c r="AH433">
        <v>1</v>
      </c>
      <c r="AI433">
        <v>1</v>
      </c>
      <c r="AJ433">
        <v>1</v>
      </c>
      <c r="AK433">
        <v>1</v>
      </c>
      <c r="AL433">
        <v>1</v>
      </c>
      <c r="AM433">
        <v>1</v>
      </c>
      <c r="AN433">
        <v>1</v>
      </c>
      <c r="AO433">
        <v>1</v>
      </c>
      <c r="AP433">
        <v>1</v>
      </c>
      <c r="AQ433">
        <v>1</v>
      </c>
      <c r="AR433">
        <v>1</v>
      </c>
      <c r="AS433">
        <v>1</v>
      </c>
      <c r="AT433">
        <v>1</v>
      </c>
      <c r="AU433">
        <v>1</v>
      </c>
      <c r="AV433">
        <v>1</v>
      </c>
      <c r="AW433">
        <v>1</v>
      </c>
      <c r="AX433">
        <v>1</v>
      </c>
      <c r="AY433">
        <v>1</v>
      </c>
      <c r="AZ433">
        <v>1</v>
      </c>
      <c r="BA433">
        <v>1</v>
      </c>
      <c r="BB433">
        <v>1</v>
      </c>
      <c r="BC433">
        <v>1</v>
      </c>
      <c r="BD433">
        <v>1</v>
      </c>
      <c r="BE433">
        <v>1</v>
      </c>
      <c r="BF433">
        <v>1</v>
      </c>
      <c r="BG433">
        <v>1</v>
      </c>
      <c r="BH433">
        <v>1</v>
      </c>
      <c r="BI433">
        <v>1</v>
      </c>
      <c r="BJ433">
        <v>1</v>
      </c>
      <c r="BK433">
        <v>1</v>
      </c>
      <c r="BL433">
        <v>1</v>
      </c>
      <c r="BM433">
        <v>1</v>
      </c>
      <c r="BN433">
        <v>1</v>
      </c>
      <c r="BO433">
        <v>1</v>
      </c>
      <c r="BP433">
        <v>1</v>
      </c>
      <c r="BQ433">
        <v>1</v>
      </c>
      <c r="BR433">
        <v>1</v>
      </c>
      <c r="BS433">
        <v>1</v>
      </c>
      <c r="BT433">
        <v>1</v>
      </c>
      <c r="BU433">
        <v>1</v>
      </c>
      <c r="BV433">
        <v>1</v>
      </c>
      <c r="BW433">
        <v>1</v>
      </c>
      <c r="BX433">
        <v>1</v>
      </c>
      <c r="BY433">
        <v>1</v>
      </c>
      <c r="BZ433">
        <v>1</v>
      </c>
    </row>
    <row r="434" spans="11:78">
      <c r="K434" t="s">
        <v>1080</v>
      </c>
      <c r="L434" t="s">
        <v>5140</v>
      </c>
      <c r="M434" t="s">
        <v>38</v>
      </c>
      <c r="N434" t="s">
        <v>35</v>
      </c>
      <c r="O434" t="s">
        <v>2608</v>
      </c>
      <c r="P434">
        <v>0</v>
      </c>
      <c r="Q434">
        <v>0</v>
      </c>
      <c r="R434">
        <v>0</v>
      </c>
      <c r="S434">
        <v>0</v>
      </c>
      <c r="T434">
        <v>0</v>
      </c>
      <c r="U434">
        <v>0</v>
      </c>
      <c r="V434">
        <v>1</v>
      </c>
      <c r="W434">
        <v>1</v>
      </c>
      <c r="X434">
        <v>1</v>
      </c>
      <c r="Y434">
        <v>1</v>
      </c>
      <c r="Z434">
        <v>1</v>
      </c>
      <c r="AA434">
        <v>1</v>
      </c>
      <c r="AB434">
        <v>1</v>
      </c>
      <c r="AC434">
        <v>1</v>
      </c>
      <c r="AD434">
        <v>1</v>
      </c>
      <c r="AE434">
        <v>1</v>
      </c>
      <c r="AF434">
        <v>1</v>
      </c>
      <c r="AG434">
        <v>1</v>
      </c>
      <c r="AH434">
        <v>1</v>
      </c>
      <c r="AI434">
        <v>1</v>
      </c>
      <c r="AJ434">
        <v>1</v>
      </c>
      <c r="AK434">
        <v>1</v>
      </c>
      <c r="AL434">
        <v>1</v>
      </c>
      <c r="AM434">
        <v>1</v>
      </c>
      <c r="AN434">
        <v>1</v>
      </c>
      <c r="AO434">
        <v>1</v>
      </c>
      <c r="AP434">
        <v>1</v>
      </c>
      <c r="AQ434">
        <v>1</v>
      </c>
      <c r="AR434">
        <v>1</v>
      </c>
      <c r="AS434">
        <v>1</v>
      </c>
      <c r="AT434">
        <v>1</v>
      </c>
      <c r="AU434">
        <v>1</v>
      </c>
      <c r="AV434">
        <v>1</v>
      </c>
      <c r="AW434">
        <v>1</v>
      </c>
      <c r="AX434">
        <v>1</v>
      </c>
      <c r="AY434">
        <v>1</v>
      </c>
      <c r="AZ434">
        <v>1</v>
      </c>
      <c r="BA434">
        <v>1</v>
      </c>
      <c r="BB434">
        <v>1</v>
      </c>
      <c r="BC434">
        <v>1</v>
      </c>
      <c r="BD434">
        <v>1</v>
      </c>
      <c r="BE434">
        <v>1</v>
      </c>
      <c r="BF434">
        <v>1</v>
      </c>
      <c r="BG434">
        <v>1</v>
      </c>
      <c r="BH434">
        <v>1</v>
      </c>
      <c r="BI434">
        <v>1</v>
      </c>
      <c r="BJ434">
        <v>1</v>
      </c>
      <c r="BK434">
        <v>1</v>
      </c>
      <c r="BL434">
        <v>1</v>
      </c>
      <c r="BM434">
        <v>1</v>
      </c>
      <c r="BN434">
        <v>1</v>
      </c>
      <c r="BO434">
        <v>1</v>
      </c>
      <c r="BP434">
        <v>1</v>
      </c>
      <c r="BQ434">
        <v>1</v>
      </c>
      <c r="BR434">
        <v>1</v>
      </c>
      <c r="BS434">
        <v>1</v>
      </c>
      <c r="BT434">
        <v>1</v>
      </c>
      <c r="BU434">
        <v>1</v>
      </c>
      <c r="BV434">
        <v>1</v>
      </c>
      <c r="BW434">
        <v>1</v>
      </c>
      <c r="BX434">
        <v>1</v>
      </c>
      <c r="BY434">
        <v>1</v>
      </c>
      <c r="BZ434">
        <v>1</v>
      </c>
    </row>
    <row r="435" spans="11:78">
      <c r="K435" t="s">
        <v>1083</v>
      </c>
      <c r="L435" t="s">
        <v>5140</v>
      </c>
      <c r="M435" t="s">
        <v>38</v>
      </c>
      <c r="N435" t="s">
        <v>35</v>
      </c>
      <c r="O435" t="s">
        <v>2608</v>
      </c>
      <c r="P435">
        <v>0</v>
      </c>
      <c r="Q435">
        <v>0</v>
      </c>
      <c r="R435">
        <v>0</v>
      </c>
      <c r="S435">
        <v>0</v>
      </c>
      <c r="T435">
        <v>0</v>
      </c>
      <c r="U435">
        <v>0</v>
      </c>
      <c r="V435">
        <v>1</v>
      </c>
      <c r="W435">
        <v>1</v>
      </c>
      <c r="X435">
        <v>1</v>
      </c>
      <c r="Y435">
        <v>1</v>
      </c>
      <c r="Z435">
        <v>1</v>
      </c>
      <c r="AA435">
        <v>1</v>
      </c>
      <c r="AB435">
        <v>1</v>
      </c>
      <c r="AC435">
        <v>1</v>
      </c>
      <c r="AD435">
        <v>1</v>
      </c>
      <c r="AE435">
        <v>1</v>
      </c>
      <c r="AF435">
        <v>1</v>
      </c>
      <c r="AG435">
        <v>1</v>
      </c>
      <c r="AH435">
        <v>1</v>
      </c>
      <c r="AI435">
        <v>1</v>
      </c>
      <c r="AJ435">
        <v>1</v>
      </c>
      <c r="AK435">
        <v>1</v>
      </c>
      <c r="AL435">
        <v>1</v>
      </c>
      <c r="AM435">
        <v>1</v>
      </c>
      <c r="AN435">
        <v>1</v>
      </c>
      <c r="AO435">
        <v>1</v>
      </c>
      <c r="AP435">
        <v>1</v>
      </c>
      <c r="AQ435">
        <v>1</v>
      </c>
      <c r="AR435">
        <v>1</v>
      </c>
      <c r="AS435">
        <v>1</v>
      </c>
      <c r="AT435">
        <v>1</v>
      </c>
      <c r="AU435">
        <v>1</v>
      </c>
      <c r="AV435">
        <v>1</v>
      </c>
      <c r="AW435">
        <v>1</v>
      </c>
      <c r="AX435">
        <v>1</v>
      </c>
      <c r="AY435">
        <v>1</v>
      </c>
      <c r="AZ435">
        <v>1</v>
      </c>
      <c r="BA435">
        <v>1</v>
      </c>
      <c r="BB435">
        <v>1</v>
      </c>
      <c r="BC435">
        <v>1</v>
      </c>
      <c r="BD435">
        <v>1</v>
      </c>
      <c r="BE435">
        <v>1</v>
      </c>
      <c r="BF435">
        <v>1</v>
      </c>
      <c r="BG435">
        <v>1</v>
      </c>
      <c r="BH435">
        <v>1</v>
      </c>
      <c r="BI435">
        <v>1</v>
      </c>
      <c r="BJ435">
        <v>1</v>
      </c>
      <c r="BK435">
        <v>1</v>
      </c>
      <c r="BL435">
        <v>1</v>
      </c>
      <c r="BM435">
        <v>1</v>
      </c>
      <c r="BN435">
        <v>1</v>
      </c>
      <c r="BO435">
        <v>1</v>
      </c>
      <c r="BP435">
        <v>1</v>
      </c>
      <c r="BQ435">
        <v>1</v>
      </c>
      <c r="BR435">
        <v>1</v>
      </c>
      <c r="BS435">
        <v>1</v>
      </c>
      <c r="BT435">
        <v>1</v>
      </c>
      <c r="BU435">
        <v>1</v>
      </c>
      <c r="BV435">
        <v>1</v>
      </c>
      <c r="BW435">
        <v>1</v>
      </c>
      <c r="BX435">
        <v>1</v>
      </c>
      <c r="BY435">
        <v>1</v>
      </c>
      <c r="BZ435">
        <v>1</v>
      </c>
    </row>
    <row r="436" spans="11:78">
      <c r="K436" t="s">
        <v>1086</v>
      </c>
      <c r="L436" t="s">
        <v>5140</v>
      </c>
      <c r="M436" t="s">
        <v>38</v>
      </c>
      <c r="N436" t="s">
        <v>35</v>
      </c>
      <c r="O436" t="s">
        <v>2608</v>
      </c>
      <c r="P436">
        <v>0</v>
      </c>
      <c r="Q436">
        <v>0</v>
      </c>
      <c r="R436">
        <v>0</v>
      </c>
      <c r="S436">
        <v>0</v>
      </c>
      <c r="T436">
        <v>0</v>
      </c>
      <c r="U436">
        <v>0</v>
      </c>
      <c r="V436">
        <v>1</v>
      </c>
      <c r="W436">
        <v>1</v>
      </c>
      <c r="X436">
        <v>1</v>
      </c>
      <c r="Y436">
        <v>1</v>
      </c>
      <c r="Z436">
        <v>1</v>
      </c>
      <c r="AA436">
        <v>1</v>
      </c>
      <c r="AB436">
        <v>1</v>
      </c>
      <c r="AC436">
        <v>1</v>
      </c>
      <c r="AD436">
        <v>1</v>
      </c>
      <c r="AE436">
        <v>1</v>
      </c>
      <c r="AF436">
        <v>1</v>
      </c>
      <c r="AG436">
        <v>1</v>
      </c>
      <c r="AH436">
        <v>1</v>
      </c>
      <c r="AI436">
        <v>1</v>
      </c>
      <c r="AJ436">
        <v>1</v>
      </c>
      <c r="AK436">
        <v>1</v>
      </c>
      <c r="AL436">
        <v>1</v>
      </c>
      <c r="AM436">
        <v>1</v>
      </c>
      <c r="AN436">
        <v>1</v>
      </c>
      <c r="AO436">
        <v>1</v>
      </c>
      <c r="AP436">
        <v>1</v>
      </c>
      <c r="AQ436">
        <v>1</v>
      </c>
      <c r="AR436">
        <v>1</v>
      </c>
      <c r="AS436">
        <v>1</v>
      </c>
      <c r="AT436">
        <v>1</v>
      </c>
      <c r="AU436">
        <v>1</v>
      </c>
      <c r="AV436">
        <v>1</v>
      </c>
      <c r="AW436">
        <v>1</v>
      </c>
      <c r="AX436">
        <v>1</v>
      </c>
      <c r="AY436">
        <v>1</v>
      </c>
      <c r="AZ436">
        <v>1</v>
      </c>
      <c r="BA436">
        <v>1</v>
      </c>
      <c r="BB436">
        <v>1</v>
      </c>
      <c r="BC436">
        <v>1</v>
      </c>
      <c r="BD436">
        <v>1</v>
      </c>
      <c r="BE436">
        <v>1</v>
      </c>
      <c r="BF436">
        <v>1</v>
      </c>
      <c r="BG436">
        <v>1</v>
      </c>
      <c r="BH436">
        <v>1</v>
      </c>
      <c r="BI436">
        <v>1</v>
      </c>
      <c r="BJ436">
        <v>1</v>
      </c>
      <c r="BK436">
        <v>1</v>
      </c>
      <c r="BL436">
        <v>1</v>
      </c>
      <c r="BM436">
        <v>1</v>
      </c>
      <c r="BN436">
        <v>1</v>
      </c>
      <c r="BO436">
        <v>1</v>
      </c>
      <c r="BP436">
        <v>1</v>
      </c>
      <c r="BQ436">
        <v>1</v>
      </c>
      <c r="BR436">
        <v>1</v>
      </c>
      <c r="BS436">
        <v>1</v>
      </c>
      <c r="BT436">
        <v>1</v>
      </c>
      <c r="BU436">
        <v>1</v>
      </c>
      <c r="BV436">
        <v>1</v>
      </c>
      <c r="BW436">
        <v>1</v>
      </c>
      <c r="BX436">
        <v>1</v>
      </c>
      <c r="BY436">
        <v>1</v>
      </c>
      <c r="BZ436">
        <v>1</v>
      </c>
    </row>
    <row r="437" spans="11:78">
      <c r="K437" t="s">
        <v>1089</v>
      </c>
      <c r="L437" t="s">
        <v>2590</v>
      </c>
      <c r="M437" t="s">
        <v>38</v>
      </c>
      <c r="N437" t="s">
        <v>35</v>
      </c>
      <c r="O437" t="s">
        <v>2608</v>
      </c>
      <c r="P437">
        <v>0</v>
      </c>
      <c r="Q437">
        <v>0</v>
      </c>
      <c r="R437">
        <v>0</v>
      </c>
      <c r="S437">
        <v>0</v>
      </c>
      <c r="T437">
        <v>0</v>
      </c>
      <c r="U437">
        <v>0</v>
      </c>
      <c r="V437">
        <v>1</v>
      </c>
      <c r="W437">
        <v>1</v>
      </c>
      <c r="X437">
        <v>1</v>
      </c>
      <c r="Y437">
        <v>1</v>
      </c>
      <c r="Z437">
        <v>1</v>
      </c>
      <c r="AA437">
        <v>1</v>
      </c>
      <c r="AB437">
        <v>1</v>
      </c>
      <c r="AC437">
        <v>1</v>
      </c>
      <c r="AD437">
        <v>1</v>
      </c>
      <c r="AE437">
        <v>1</v>
      </c>
      <c r="AF437">
        <v>1</v>
      </c>
      <c r="AG437">
        <v>1</v>
      </c>
      <c r="AH437">
        <v>1</v>
      </c>
      <c r="AI437">
        <v>1</v>
      </c>
      <c r="AJ437">
        <v>1</v>
      </c>
      <c r="AK437">
        <v>1</v>
      </c>
      <c r="AL437">
        <v>1</v>
      </c>
      <c r="AM437">
        <v>1</v>
      </c>
      <c r="AN437">
        <v>1</v>
      </c>
      <c r="AO437">
        <v>1</v>
      </c>
      <c r="AP437">
        <v>1</v>
      </c>
      <c r="AQ437">
        <v>1</v>
      </c>
      <c r="AR437">
        <v>1</v>
      </c>
      <c r="AS437">
        <v>1</v>
      </c>
      <c r="AT437">
        <v>1</v>
      </c>
      <c r="AU437">
        <v>1</v>
      </c>
      <c r="AV437">
        <v>1</v>
      </c>
      <c r="AW437">
        <v>1</v>
      </c>
      <c r="AX437">
        <v>1</v>
      </c>
      <c r="AY437">
        <v>1</v>
      </c>
      <c r="AZ437">
        <v>1</v>
      </c>
      <c r="BA437">
        <v>1</v>
      </c>
      <c r="BB437">
        <v>1</v>
      </c>
      <c r="BC437">
        <v>1</v>
      </c>
      <c r="BD437">
        <v>1</v>
      </c>
      <c r="BE437">
        <v>1</v>
      </c>
      <c r="BF437">
        <v>1</v>
      </c>
      <c r="BG437">
        <v>1</v>
      </c>
      <c r="BH437">
        <v>1</v>
      </c>
      <c r="BI437">
        <v>1</v>
      </c>
      <c r="BJ437">
        <v>1</v>
      </c>
      <c r="BK437">
        <v>1</v>
      </c>
      <c r="BL437">
        <v>1</v>
      </c>
      <c r="BM437">
        <v>1</v>
      </c>
      <c r="BN437">
        <v>1</v>
      </c>
      <c r="BO437">
        <v>1</v>
      </c>
      <c r="BP437">
        <v>1</v>
      </c>
      <c r="BQ437">
        <v>1</v>
      </c>
      <c r="BR437">
        <v>1</v>
      </c>
      <c r="BS437">
        <v>1</v>
      </c>
      <c r="BT437">
        <v>1</v>
      </c>
      <c r="BU437">
        <v>1</v>
      </c>
      <c r="BV437">
        <v>1</v>
      </c>
      <c r="BW437">
        <v>1</v>
      </c>
      <c r="BX437">
        <v>1</v>
      </c>
      <c r="BY437">
        <v>1</v>
      </c>
      <c r="BZ437">
        <v>1</v>
      </c>
    </row>
    <row r="438" spans="11:78">
      <c r="K438" t="s">
        <v>1092</v>
      </c>
      <c r="L438" t="s">
        <v>2594</v>
      </c>
      <c r="M438" t="s">
        <v>38</v>
      </c>
      <c r="N438" t="s">
        <v>35</v>
      </c>
      <c r="O438" t="s">
        <v>2608</v>
      </c>
      <c r="P438">
        <v>0</v>
      </c>
      <c r="Q438">
        <v>0</v>
      </c>
      <c r="R438">
        <v>0</v>
      </c>
      <c r="S438">
        <v>0</v>
      </c>
      <c r="T438">
        <v>0</v>
      </c>
      <c r="U438">
        <v>0</v>
      </c>
      <c r="V438">
        <v>1</v>
      </c>
      <c r="W438">
        <v>1</v>
      </c>
      <c r="X438">
        <v>1</v>
      </c>
      <c r="Y438">
        <v>1</v>
      </c>
      <c r="Z438">
        <v>1</v>
      </c>
      <c r="AA438">
        <v>1</v>
      </c>
      <c r="AB438">
        <v>1</v>
      </c>
      <c r="AC438">
        <v>1</v>
      </c>
      <c r="AD438">
        <v>1</v>
      </c>
      <c r="AE438">
        <v>1</v>
      </c>
      <c r="AF438">
        <v>1</v>
      </c>
      <c r="AG438">
        <v>1</v>
      </c>
      <c r="AH438">
        <v>1</v>
      </c>
      <c r="AI438">
        <v>1</v>
      </c>
      <c r="AJ438">
        <v>1</v>
      </c>
      <c r="AK438">
        <v>1</v>
      </c>
      <c r="AL438">
        <v>1</v>
      </c>
      <c r="AM438">
        <v>1</v>
      </c>
      <c r="AN438">
        <v>1</v>
      </c>
      <c r="AO438">
        <v>1</v>
      </c>
      <c r="AP438">
        <v>1</v>
      </c>
      <c r="AQ438">
        <v>1</v>
      </c>
      <c r="AR438">
        <v>1</v>
      </c>
      <c r="AS438">
        <v>1</v>
      </c>
      <c r="AT438">
        <v>1</v>
      </c>
      <c r="AU438">
        <v>1</v>
      </c>
      <c r="AV438">
        <v>1</v>
      </c>
      <c r="AW438">
        <v>1</v>
      </c>
      <c r="AX438">
        <v>1</v>
      </c>
      <c r="AY438">
        <v>1</v>
      </c>
      <c r="AZ438">
        <v>1</v>
      </c>
      <c r="BA438">
        <v>1</v>
      </c>
      <c r="BB438">
        <v>1</v>
      </c>
      <c r="BC438">
        <v>1</v>
      </c>
      <c r="BD438">
        <v>1</v>
      </c>
      <c r="BE438">
        <v>1</v>
      </c>
      <c r="BF438">
        <v>1</v>
      </c>
      <c r="BG438">
        <v>1</v>
      </c>
      <c r="BH438">
        <v>1</v>
      </c>
      <c r="BI438">
        <v>1</v>
      </c>
      <c r="BJ438">
        <v>1</v>
      </c>
      <c r="BK438">
        <v>1</v>
      </c>
      <c r="BL438">
        <v>1</v>
      </c>
      <c r="BM438">
        <v>1</v>
      </c>
      <c r="BN438">
        <v>1</v>
      </c>
      <c r="BO438">
        <v>1</v>
      </c>
      <c r="BP438">
        <v>1</v>
      </c>
      <c r="BQ438">
        <v>1</v>
      </c>
      <c r="BR438">
        <v>1</v>
      </c>
      <c r="BS438">
        <v>1</v>
      </c>
      <c r="BT438">
        <v>1</v>
      </c>
      <c r="BU438">
        <v>1</v>
      </c>
      <c r="BV438">
        <v>1</v>
      </c>
      <c r="BW438">
        <v>1</v>
      </c>
      <c r="BX438">
        <v>1</v>
      </c>
      <c r="BY438">
        <v>1</v>
      </c>
      <c r="BZ438">
        <v>1</v>
      </c>
    </row>
    <row r="439" spans="11:78">
      <c r="K439" t="s">
        <v>1095</v>
      </c>
      <c r="L439" t="s">
        <v>5143</v>
      </c>
      <c r="M439" t="s">
        <v>38</v>
      </c>
      <c r="N439" t="s">
        <v>35</v>
      </c>
      <c r="O439" t="s">
        <v>2608</v>
      </c>
      <c r="P439">
        <v>0</v>
      </c>
      <c r="Q439">
        <v>0</v>
      </c>
      <c r="R439">
        <v>0</v>
      </c>
      <c r="S439">
        <v>0</v>
      </c>
      <c r="T439">
        <v>0</v>
      </c>
      <c r="U439">
        <v>0</v>
      </c>
      <c r="V439">
        <v>1</v>
      </c>
      <c r="W439">
        <v>1</v>
      </c>
      <c r="X439">
        <v>1</v>
      </c>
      <c r="Y439">
        <v>1</v>
      </c>
      <c r="Z439">
        <v>1</v>
      </c>
      <c r="AA439">
        <v>1</v>
      </c>
      <c r="AB439">
        <v>1</v>
      </c>
      <c r="AC439">
        <v>1</v>
      </c>
      <c r="AD439">
        <v>1</v>
      </c>
      <c r="AE439">
        <v>1</v>
      </c>
      <c r="AF439">
        <v>1</v>
      </c>
      <c r="AG439">
        <v>1</v>
      </c>
      <c r="AH439">
        <v>1</v>
      </c>
      <c r="AI439">
        <v>1</v>
      </c>
      <c r="AJ439">
        <v>1</v>
      </c>
      <c r="AK439">
        <v>1</v>
      </c>
      <c r="AL439">
        <v>1</v>
      </c>
      <c r="AM439">
        <v>1</v>
      </c>
      <c r="AN439">
        <v>1</v>
      </c>
      <c r="AO439">
        <v>1</v>
      </c>
      <c r="AP439">
        <v>1</v>
      </c>
      <c r="AQ439">
        <v>1</v>
      </c>
      <c r="AR439">
        <v>1</v>
      </c>
      <c r="AS439">
        <v>1</v>
      </c>
      <c r="AT439">
        <v>1</v>
      </c>
      <c r="AU439">
        <v>1</v>
      </c>
      <c r="AV439">
        <v>1</v>
      </c>
      <c r="AW439">
        <v>1</v>
      </c>
      <c r="AX439">
        <v>1</v>
      </c>
      <c r="AY439">
        <v>1</v>
      </c>
      <c r="AZ439">
        <v>1</v>
      </c>
      <c r="BA439">
        <v>1</v>
      </c>
      <c r="BB439">
        <v>1</v>
      </c>
      <c r="BC439">
        <v>1</v>
      </c>
      <c r="BD439">
        <v>1</v>
      </c>
      <c r="BE439">
        <v>1</v>
      </c>
      <c r="BF439">
        <v>1</v>
      </c>
      <c r="BG439">
        <v>1</v>
      </c>
      <c r="BH439">
        <v>1</v>
      </c>
      <c r="BI439">
        <v>1</v>
      </c>
      <c r="BJ439">
        <v>1</v>
      </c>
      <c r="BK439">
        <v>1</v>
      </c>
      <c r="BL439">
        <v>1</v>
      </c>
      <c r="BM439">
        <v>1</v>
      </c>
      <c r="BN439">
        <v>1</v>
      </c>
      <c r="BO439">
        <v>1</v>
      </c>
      <c r="BP439">
        <v>1</v>
      </c>
      <c r="BQ439">
        <v>1</v>
      </c>
      <c r="BR439">
        <v>1</v>
      </c>
      <c r="BS439">
        <v>1</v>
      </c>
      <c r="BT439">
        <v>1</v>
      </c>
      <c r="BU439">
        <v>1</v>
      </c>
      <c r="BV439">
        <v>1</v>
      </c>
      <c r="BW439">
        <v>1</v>
      </c>
      <c r="BX439">
        <v>1</v>
      </c>
      <c r="BY439">
        <v>1</v>
      </c>
      <c r="BZ439">
        <v>1</v>
      </c>
    </row>
    <row r="440" spans="11:78">
      <c r="K440" t="s">
        <v>1098</v>
      </c>
      <c r="L440" t="s">
        <v>2595</v>
      </c>
      <c r="M440" t="s">
        <v>38</v>
      </c>
      <c r="N440" t="s">
        <v>35</v>
      </c>
      <c r="O440" t="s">
        <v>2608</v>
      </c>
      <c r="P440">
        <v>0</v>
      </c>
      <c r="Q440">
        <v>0</v>
      </c>
      <c r="R440">
        <v>0</v>
      </c>
      <c r="S440">
        <v>0</v>
      </c>
      <c r="T440">
        <v>0</v>
      </c>
      <c r="U440">
        <v>0</v>
      </c>
      <c r="V440">
        <v>1</v>
      </c>
      <c r="W440">
        <v>1</v>
      </c>
      <c r="X440">
        <v>1</v>
      </c>
      <c r="Y440">
        <v>1</v>
      </c>
      <c r="Z440">
        <v>1</v>
      </c>
      <c r="AA440">
        <v>1</v>
      </c>
      <c r="AB440">
        <v>1</v>
      </c>
      <c r="AC440">
        <v>1</v>
      </c>
      <c r="AD440">
        <v>1</v>
      </c>
      <c r="AE440">
        <v>1</v>
      </c>
      <c r="AF440">
        <v>1</v>
      </c>
      <c r="AG440">
        <v>1</v>
      </c>
      <c r="AH440">
        <v>1</v>
      </c>
      <c r="AI440">
        <v>1</v>
      </c>
      <c r="AJ440">
        <v>1</v>
      </c>
      <c r="AK440">
        <v>1</v>
      </c>
      <c r="AL440">
        <v>1</v>
      </c>
      <c r="AM440">
        <v>1</v>
      </c>
      <c r="AN440">
        <v>1</v>
      </c>
      <c r="AO440">
        <v>1</v>
      </c>
      <c r="AP440">
        <v>1</v>
      </c>
      <c r="AQ440">
        <v>1</v>
      </c>
      <c r="AR440">
        <v>1</v>
      </c>
      <c r="AS440">
        <v>1</v>
      </c>
      <c r="AT440">
        <v>1</v>
      </c>
      <c r="AU440">
        <v>1</v>
      </c>
      <c r="AV440">
        <v>1</v>
      </c>
      <c r="AW440">
        <v>1</v>
      </c>
      <c r="AX440">
        <v>1</v>
      </c>
      <c r="AY440">
        <v>1</v>
      </c>
      <c r="AZ440">
        <v>1</v>
      </c>
      <c r="BA440">
        <v>1</v>
      </c>
      <c r="BB440">
        <v>1</v>
      </c>
      <c r="BC440">
        <v>1</v>
      </c>
      <c r="BD440">
        <v>1</v>
      </c>
      <c r="BE440">
        <v>1</v>
      </c>
      <c r="BF440">
        <v>1</v>
      </c>
      <c r="BG440">
        <v>1</v>
      </c>
      <c r="BH440">
        <v>1</v>
      </c>
      <c r="BI440">
        <v>1</v>
      </c>
      <c r="BJ440">
        <v>1</v>
      </c>
      <c r="BK440">
        <v>1</v>
      </c>
      <c r="BL440">
        <v>1</v>
      </c>
      <c r="BM440">
        <v>1</v>
      </c>
      <c r="BN440">
        <v>1</v>
      </c>
      <c r="BO440">
        <v>1</v>
      </c>
      <c r="BP440">
        <v>1</v>
      </c>
      <c r="BQ440">
        <v>1</v>
      </c>
      <c r="BR440">
        <v>1</v>
      </c>
      <c r="BS440">
        <v>1</v>
      </c>
      <c r="BT440">
        <v>1</v>
      </c>
      <c r="BU440">
        <v>1</v>
      </c>
      <c r="BV440">
        <v>1</v>
      </c>
      <c r="BW440">
        <v>1</v>
      </c>
      <c r="BX440">
        <v>1</v>
      </c>
      <c r="BY440">
        <v>1</v>
      </c>
      <c r="BZ440">
        <v>1</v>
      </c>
    </row>
    <row r="441" spans="11:78">
      <c r="K441" t="s">
        <v>7490</v>
      </c>
      <c r="L441" t="s">
        <v>2</v>
      </c>
      <c r="M441" t="s">
        <v>38</v>
      </c>
      <c r="N441" t="s">
        <v>35</v>
      </c>
      <c r="O441" t="s">
        <v>2608</v>
      </c>
      <c r="P441">
        <v>0</v>
      </c>
      <c r="Q441">
        <v>0</v>
      </c>
      <c r="R441">
        <v>0</v>
      </c>
      <c r="S441">
        <v>0</v>
      </c>
      <c r="T441">
        <v>0</v>
      </c>
      <c r="U441">
        <v>0</v>
      </c>
      <c r="V441">
        <v>0</v>
      </c>
      <c r="W441">
        <v>0</v>
      </c>
      <c r="X441">
        <v>0</v>
      </c>
      <c r="Y441">
        <v>0</v>
      </c>
      <c r="Z441">
        <v>0</v>
      </c>
      <c r="AA441">
        <v>0</v>
      </c>
      <c r="AB441">
        <v>0</v>
      </c>
      <c r="AC441">
        <v>0</v>
      </c>
      <c r="AD441">
        <v>0</v>
      </c>
      <c r="AE441">
        <v>0</v>
      </c>
      <c r="AF441">
        <v>0</v>
      </c>
      <c r="AG441">
        <v>30</v>
      </c>
      <c r="AH441">
        <v>30</v>
      </c>
      <c r="AI441">
        <v>30</v>
      </c>
      <c r="AJ441">
        <v>30</v>
      </c>
      <c r="AK441">
        <v>30</v>
      </c>
      <c r="AL441">
        <v>30</v>
      </c>
      <c r="AM441">
        <v>30</v>
      </c>
      <c r="AN441">
        <v>30</v>
      </c>
      <c r="AO441">
        <v>30</v>
      </c>
      <c r="AP441">
        <v>30</v>
      </c>
      <c r="AQ441">
        <v>30</v>
      </c>
      <c r="AR441">
        <v>30</v>
      </c>
      <c r="AS441">
        <v>30</v>
      </c>
      <c r="AT441">
        <v>30</v>
      </c>
      <c r="AU441">
        <v>30</v>
      </c>
      <c r="AV441">
        <v>30</v>
      </c>
      <c r="AW441">
        <v>30</v>
      </c>
      <c r="AX441">
        <v>30</v>
      </c>
      <c r="AY441">
        <v>30</v>
      </c>
      <c r="AZ441">
        <v>30</v>
      </c>
      <c r="BA441">
        <v>30</v>
      </c>
      <c r="BB441">
        <v>30</v>
      </c>
      <c r="BC441">
        <v>30</v>
      </c>
      <c r="BD441">
        <v>30</v>
      </c>
      <c r="BE441">
        <v>30</v>
      </c>
      <c r="BF441">
        <v>30</v>
      </c>
      <c r="BG441">
        <v>30</v>
      </c>
      <c r="BH441">
        <v>30</v>
      </c>
      <c r="BI441">
        <v>30</v>
      </c>
      <c r="BJ441">
        <v>30</v>
      </c>
      <c r="BK441">
        <v>30</v>
      </c>
      <c r="BL441">
        <v>30</v>
      </c>
      <c r="BM441">
        <v>30</v>
      </c>
      <c r="BN441">
        <v>30</v>
      </c>
      <c r="BO441">
        <v>30</v>
      </c>
      <c r="BP441">
        <v>30</v>
      </c>
      <c r="BQ441">
        <v>30</v>
      </c>
      <c r="BR441">
        <v>30</v>
      </c>
      <c r="BS441">
        <v>30</v>
      </c>
      <c r="BT441">
        <v>30</v>
      </c>
      <c r="BU441">
        <v>30</v>
      </c>
      <c r="BV441">
        <v>30</v>
      </c>
      <c r="BW441">
        <v>30</v>
      </c>
      <c r="BX441">
        <v>30</v>
      </c>
      <c r="BY441">
        <v>30</v>
      </c>
      <c r="BZ441">
        <v>30</v>
      </c>
    </row>
    <row r="442" spans="11:78">
      <c r="K442" t="s">
        <v>7492</v>
      </c>
      <c r="L442" t="s">
        <v>2</v>
      </c>
      <c r="M442" t="s">
        <v>38</v>
      </c>
      <c r="N442" t="s">
        <v>35</v>
      </c>
      <c r="O442" t="s">
        <v>2608</v>
      </c>
      <c r="P442">
        <v>0</v>
      </c>
      <c r="Q442">
        <v>0</v>
      </c>
      <c r="R442">
        <v>0</v>
      </c>
      <c r="S442">
        <v>0</v>
      </c>
      <c r="T442">
        <v>0</v>
      </c>
      <c r="U442">
        <v>0</v>
      </c>
      <c r="V442">
        <v>0</v>
      </c>
      <c r="W442">
        <v>0</v>
      </c>
      <c r="X442">
        <v>0</v>
      </c>
      <c r="Y442">
        <v>0</v>
      </c>
      <c r="Z442">
        <v>0</v>
      </c>
      <c r="AA442">
        <v>0</v>
      </c>
      <c r="AB442">
        <v>0</v>
      </c>
      <c r="AC442">
        <v>0</v>
      </c>
      <c r="AD442">
        <v>0</v>
      </c>
      <c r="AE442">
        <v>0</v>
      </c>
      <c r="AF442">
        <v>0</v>
      </c>
      <c r="AG442">
        <v>0</v>
      </c>
      <c r="AH442">
        <v>25</v>
      </c>
      <c r="AI442">
        <v>25</v>
      </c>
      <c r="AJ442">
        <v>25</v>
      </c>
      <c r="AK442">
        <v>25</v>
      </c>
      <c r="AL442">
        <v>25</v>
      </c>
      <c r="AM442">
        <v>25</v>
      </c>
      <c r="AN442">
        <v>25</v>
      </c>
      <c r="AO442">
        <v>25</v>
      </c>
      <c r="AP442">
        <v>25</v>
      </c>
      <c r="AQ442">
        <v>25</v>
      </c>
      <c r="AR442">
        <v>25</v>
      </c>
      <c r="AS442">
        <v>25</v>
      </c>
      <c r="AT442">
        <v>25</v>
      </c>
      <c r="AU442">
        <v>25</v>
      </c>
      <c r="AV442">
        <v>25</v>
      </c>
      <c r="AW442">
        <v>25</v>
      </c>
      <c r="AX442">
        <v>25</v>
      </c>
      <c r="AY442">
        <v>25</v>
      </c>
      <c r="AZ442">
        <v>25</v>
      </c>
      <c r="BA442">
        <v>25</v>
      </c>
      <c r="BB442">
        <v>25</v>
      </c>
      <c r="BC442">
        <v>25</v>
      </c>
      <c r="BD442">
        <v>25</v>
      </c>
      <c r="BE442">
        <v>25</v>
      </c>
      <c r="BF442">
        <v>25</v>
      </c>
      <c r="BG442">
        <v>25</v>
      </c>
      <c r="BH442">
        <v>25</v>
      </c>
      <c r="BI442">
        <v>25</v>
      </c>
      <c r="BJ442">
        <v>25</v>
      </c>
      <c r="BK442">
        <v>25</v>
      </c>
      <c r="BL442">
        <v>25</v>
      </c>
      <c r="BM442">
        <v>25</v>
      </c>
      <c r="BN442">
        <v>25</v>
      </c>
      <c r="BO442">
        <v>25</v>
      </c>
      <c r="BP442">
        <v>25</v>
      </c>
      <c r="BQ442">
        <v>25</v>
      </c>
      <c r="BR442">
        <v>25</v>
      </c>
      <c r="BS442">
        <v>25</v>
      </c>
      <c r="BT442">
        <v>25</v>
      </c>
      <c r="BU442">
        <v>25</v>
      </c>
      <c r="BV442">
        <v>25</v>
      </c>
      <c r="BW442">
        <v>25</v>
      </c>
      <c r="BX442">
        <v>25</v>
      </c>
      <c r="BY442">
        <v>25</v>
      </c>
      <c r="BZ442">
        <v>25</v>
      </c>
    </row>
    <row r="443" spans="11:78">
      <c r="K443" t="s">
        <v>7493</v>
      </c>
      <c r="L443" t="s">
        <v>5135</v>
      </c>
      <c r="M443" t="s">
        <v>38</v>
      </c>
      <c r="N443" t="s">
        <v>35</v>
      </c>
      <c r="O443" t="s">
        <v>2608</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20</v>
      </c>
      <c r="AJ443">
        <v>20</v>
      </c>
      <c r="AK443">
        <v>20</v>
      </c>
      <c r="AL443">
        <v>20</v>
      </c>
      <c r="AM443">
        <v>20</v>
      </c>
      <c r="AN443">
        <v>20</v>
      </c>
      <c r="AO443">
        <v>20</v>
      </c>
      <c r="AP443">
        <v>20</v>
      </c>
      <c r="AQ443">
        <v>20</v>
      </c>
      <c r="AR443">
        <v>20</v>
      </c>
      <c r="AS443">
        <v>20</v>
      </c>
      <c r="AT443">
        <v>20</v>
      </c>
      <c r="AU443">
        <v>20</v>
      </c>
      <c r="AV443">
        <v>20</v>
      </c>
      <c r="AW443">
        <v>20</v>
      </c>
      <c r="AX443">
        <v>20</v>
      </c>
      <c r="AY443">
        <v>20</v>
      </c>
      <c r="AZ443">
        <v>20</v>
      </c>
      <c r="BA443">
        <v>20</v>
      </c>
      <c r="BB443">
        <v>20</v>
      </c>
      <c r="BC443">
        <v>20</v>
      </c>
      <c r="BD443">
        <v>20</v>
      </c>
      <c r="BE443">
        <v>20</v>
      </c>
      <c r="BF443">
        <v>20</v>
      </c>
      <c r="BG443">
        <v>20</v>
      </c>
      <c r="BH443">
        <v>20</v>
      </c>
      <c r="BI443">
        <v>20</v>
      </c>
      <c r="BJ443">
        <v>20</v>
      </c>
      <c r="BK443">
        <v>20</v>
      </c>
      <c r="BL443">
        <v>20</v>
      </c>
      <c r="BM443">
        <v>20</v>
      </c>
      <c r="BN443">
        <v>20</v>
      </c>
      <c r="BO443">
        <v>20</v>
      </c>
      <c r="BP443">
        <v>20</v>
      </c>
      <c r="BQ443">
        <v>20</v>
      </c>
      <c r="BR443">
        <v>20</v>
      </c>
      <c r="BS443">
        <v>20</v>
      </c>
      <c r="BT443">
        <v>20</v>
      </c>
      <c r="BU443">
        <v>20</v>
      </c>
      <c r="BV443">
        <v>20</v>
      </c>
      <c r="BW443">
        <v>20</v>
      </c>
      <c r="BX443">
        <v>20</v>
      </c>
      <c r="BY443">
        <v>20</v>
      </c>
      <c r="BZ443">
        <v>20</v>
      </c>
    </row>
  </sheetData>
  <autoFilter ref="B2:BZ203" xr:uid="{B91DE7E0-AFE0-4A02-814D-DB1EC36B94F5}"/>
  <pageMargins left="0.7" right="0.7" top="0.75" bottom="0.75" header="0.3" footer="0.3"/>
  <tableParts count="2">
    <tablePart r:id="rId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90852-75F0-43A4-B967-99099767CF0D}">
  <sheetPr codeName="Sheet38">
    <tabColor theme="2" tint="-9.9978637043366805E-2"/>
  </sheetPr>
  <dimension ref="A1:BZ10"/>
  <sheetViews>
    <sheetView zoomScale="85" zoomScaleNormal="85" workbookViewId="0">
      <selection activeCell="BN32" sqref="BN32"/>
    </sheetView>
  </sheetViews>
  <sheetFormatPr defaultRowHeight="14.5"/>
  <cols>
    <col min="1" max="1" width="11.54296875" bestFit="1" customWidth="1"/>
    <col min="2" max="2" width="35" bestFit="1" customWidth="1"/>
    <col min="3" max="3" width="7.90625" bestFit="1" customWidth="1"/>
    <col min="4" max="4" width="11.54296875" bestFit="1" customWidth="1"/>
    <col min="5" max="5" width="13.7265625" bestFit="1" customWidth="1"/>
    <col min="6" max="6" width="7.453125" bestFit="1" customWidth="1"/>
    <col min="7" max="7" width="6.90625" bestFit="1" customWidth="1"/>
    <col min="8" max="8" width="15.6328125" customWidth="1"/>
    <col min="9" max="9" width="18.6328125" bestFit="1" customWidth="1"/>
    <col min="10" max="10" width="58.54296875" bestFit="1" customWidth="1"/>
    <col min="11" max="11" width="14" bestFit="1" customWidth="1"/>
    <col min="12" max="12" width="18.6328125" bestFit="1" customWidth="1"/>
    <col min="13" max="13" width="13.90625" bestFit="1" customWidth="1"/>
    <col min="14" max="14" width="13.1796875" bestFit="1" customWidth="1"/>
    <col min="15" max="15" width="11.1796875" bestFit="1" customWidth="1"/>
    <col min="16" max="16" width="13.6328125" bestFit="1" customWidth="1"/>
    <col min="17" max="17" width="13.36328125" bestFit="1" customWidth="1"/>
    <col min="18" max="18" width="13.6328125" bestFit="1" customWidth="1"/>
    <col min="19" max="19" width="13.7265625" bestFit="1" customWidth="1"/>
    <col min="20" max="21" width="13.90625" bestFit="1" customWidth="1"/>
    <col min="22" max="22" width="14.1796875" bestFit="1" customWidth="1"/>
    <col min="23" max="27" width="13.90625" bestFit="1" customWidth="1"/>
    <col min="28" max="28" width="13.7265625" bestFit="1" customWidth="1"/>
    <col min="29" max="29" width="13.6328125" bestFit="1" customWidth="1"/>
    <col min="30" max="30" width="13.7265625" bestFit="1" customWidth="1"/>
    <col min="31" max="31" width="13.6328125" bestFit="1" customWidth="1"/>
    <col min="32" max="33" width="13.7265625" bestFit="1" customWidth="1"/>
    <col min="34" max="34" width="13.90625" bestFit="1" customWidth="1"/>
    <col min="35" max="39" width="13.7265625" bestFit="1" customWidth="1"/>
    <col min="40" max="40" width="13.6328125" bestFit="1" customWidth="1"/>
    <col min="41" max="41" width="13.36328125" bestFit="1" customWidth="1"/>
    <col min="42" max="43" width="13.6328125" bestFit="1" customWidth="1"/>
    <col min="44" max="45" width="13.7265625" bestFit="1" customWidth="1"/>
    <col min="46" max="46" width="13.90625" bestFit="1" customWidth="1"/>
    <col min="47" max="51" width="13.7265625" bestFit="1" customWidth="1"/>
    <col min="52" max="52" width="13.6328125" bestFit="1" customWidth="1"/>
    <col min="53" max="53" width="13.36328125" bestFit="1" customWidth="1"/>
    <col min="54" max="55" width="13.6328125" bestFit="1" customWidth="1"/>
    <col min="56" max="57" width="13.7265625" bestFit="1" customWidth="1"/>
    <col min="58" max="58" width="13.90625" bestFit="1" customWidth="1"/>
    <col min="59" max="63" width="13.7265625" bestFit="1" customWidth="1"/>
    <col min="64" max="64" width="13.6328125" bestFit="1" customWidth="1"/>
    <col min="65" max="65" width="13.36328125" bestFit="1" customWidth="1"/>
    <col min="66" max="67" width="13.6328125" bestFit="1" customWidth="1"/>
    <col min="68" max="69" width="13.7265625" bestFit="1" customWidth="1"/>
    <col min="70" max="70" width="13.90625" bestFit="1" customWidth="1"/>
    <col min="71" max="75" width="13.7265625" bestFit="1" customWidth="1"/>
    <col min="76" max="76" width="13.6328125" bestFit="1" customWidth="1"/>
    <col min="77" max="77" width="13.36328125" bestFit="1" customWidth="1"/>
    <col min="78" max="78" width="13.6328125" bestFit="1" customWidth="1"/>
  </cols>
  <sheetData>
    <row r="1" spans="1:78" ht="15" thickBot="1"/>
    <row r="2" spans="1:78" ht="15" thickBot="1">
      <c r="B2" s="80" t="s">
        <v>7469</v>
      </c>
      <c r="C2" s="72"/>
      <c r="P2" s="1">
        <v>45200</v>
      </c>
      <c r="Q2" s="1">
        <v>45231</v>
      </c>
      <c r="R2" s="1">
        <v>45261</v>
      </c>
      <c r="S2" s="1">
        <v>45292</v>
      </c>
      <c r="T2" s="1">
        <v>45323</v>
      </c>
      <c r="U2" s="1">
        <v>45352</v>
      </c>
      <c r="V2" s="1">
        <v>45383</v>
      </c>
      <c r="W2" s="1">
        <v>45413</v>
      </c>
      <c r="X2" s="1">
        <v>45444</v>
      </c>
      <c r="Y2" s="1">
        <v>45474</v>
      </c>
      <c r="Z2" s="1">
        <v>45505</v>
      </c>
      <c r="AA2" s="1">
        <v>45536</v>
      </c>
      <c r="AB2" s="1">
        <v>45566</v>
      </c>
      <c r="AC2" s="1">
        <v>45597</v>
      </c>
      <c r="AD2" s="1">
        <v>45627</v>
      </c>
      <c r="AE2" s="1">
        <v>45658</v>
      </c>
      <c r="AF2" s="1">
        <v>45689</v>
      </c>
      <c r="AG2" s="1">
        <v>45717</v>
      </c>
      <c r="AH2" s="1">
        <v>45748</v>
      </c>
      <c r="AI2" s="1">
        <v>45778</v>
      </c>
      <c r="AJ2" s="1">
        <v>45809</v>
      </c>
      <c r="AK2" s="1">
        <v>45839</v>
      </c>
      <c r="AL2" s="1">
        <v>45870</v>
      </c>
      <c r="AM2" s="1">
        <v>45901</v>
      </c>
      <c r="AN2" s="1">
        <v>45931</v>
      </c>
      <c r="AO2" s="1">
        <v>45962</v>
      </c>
      <c r="AP2" s="1">
        <v>45992</v>
      </c>
      <c r="AQ2" s="1">
        <v>46023</v>
      </c>
      <c r="AR2" s="1">
        <v>46054</v>
      </c>
      <c r="AS2" s="1">
        <v>46082</v>
      </c>
      <c r="AT2" s="1">
        <v>46113</v>
      </c>
      <c r="AU2" s="1">
        <v>46143</v>
      </c>
      <c r="AV2" s="1">
        <v>46174</v>
      </c>
      <c r="AW2" s="1">
        <v>46204</v>
      </c>
      <c r="AX2" s="1">
        <v>46235</v>
      </c>
      <c r="AY2" s="1">
        <v>46266</v>
      </c>
      <c r="AZ2" s="1">
        <v>46296</v>
      </c>
      <c r="BA2" s="1">
        <v>46327</v>
      </c>
      <c r="BB2" s="1">
        <v>46357</v>
      </c>
      <c r="BC2" s="1">
        <v>46388</v>
      </c>
      <c r="BD2" s="1">
        <v>46419</v>
      </c>
      <c r="BE2" s="1">
        <v>46447</v>
      </c>
      <c r="BF2" s="1">
        <v>46478</v>
      </c>
      <c r="BG2" s="1">
        <v>46508</v>
      </c>
      <c r="BH2" s="1">
        <v>46539</v>
      </c>
      <c r="BI2" s="1">
        <v>46569</v>
      </c>
      <c r="BJ2" s="1">
        <v>46600</v>
      </c>
      <c r="BK2" s="1">
        <v>46631</v>
      </c>
      <c r="BL2" s="1">
        <v>46661</v>
      </c>
      <c r="BM2" s="1">
        <v>46692</v>
      </c>
      <c r="BN2" s="1">
        <v>46722</v>
      </c>
      <c r="BO2" s="1">
        <v>46753</v>
      </c>
      <c r="BP2" s="1">
        <v>46784</v>
      </c>
      <c r="BQ2" s="1">
        <v>46813</v>
      </c>
      <c r="BR2" s="1">
        <v>46844</v>
      </c>
      <c r="BS2" s="1">
        <v>46874</v>
      </c>
      <c r="BT2" s="1">
        <v>46905</v>
      </c>
      <c r="BU2" s="1">
        <v>46935</v>
      </c>
      <c r="BV2" s="1">
        <v>46966</v>
      </c>
      <c r="BW2" s="1">
        <v>46997</v>
      </c>
      <c r="BX2" s="1">
        <v>47027</v>
      </c>
      <c r="BY2" s="1">
        <v>47058</v>
      </c>
      <c r="BZ2" s="1">
        <v>47088</v>
      </c>
    </row>
    <row r="3" spans="1:78" ht="29.5" thickBot="1">
      <c r="B3" s="5" t="s">
        <v>56</v>
      </c>
      <c r="C3" s="6" t="s">
        <v>42</v>
      </c>
      <c r="D3" s="6" t="s">
        <v>39</v>
      </c>
      <c r="E3" s="6" t="s">
        <v>2589</v>
      </c>
      <c r="F3" s="6" t="s">
        <v>2609</v>
      </c>
      <c r="G3" s="6" t="s">
        <v>2610</v>
      </c>
      <c r="H3" s="5" t="s">
        <v>57</v>
      </c>
      <c r="I3" s="4" t="s">
        <v>55</v>
      </c>
      <c r="J3" s="5" t="s">
        <v>58</v>
      </c>
      <c r="K3" s="3" t="s">
        <v>16</v>
      </c>
      <c r="L3" s="3" t="s">
        <v>1</v>
      </c>
      <c r="M3" s="3" t="s">
        <v>26</v>
      </c>
      <c r="N3" s="3" t="s">
        <v>36</v>
      </c>
      <c r="O3" s="3" t="s">
        <v>2607</v>
      </c>
    </row>
    <row r="4" spans="1:78">
      <c r="A4" s="58"/>
      <c r="B4" s="7" t="e">
        <f>+_xlfn.XLOOKUP(I4,#REF!,#REF!)</f>
        <v>#REF!</v>
      </c>
      <c r="C4" s="8">
        <v>1</v>
      </c>
      <c r="D4" s="8" t="str">
        <f>+LEFT(I4,11)</f>
        <v>01-MK-22-13</v>
      </c>
      <c r="E4" s="58">
        <v>45261</v>
      </c>
      <c r="F4" s="59"/>
      <c r="G4" s="59"/>
      <c r="H4" s="9" t="s">
        <v>37</v>
      </c>
      <c r="I4" s="7" t="s">
        <v>24</v>
      </c>
      <c r="J4" s="7" t="str">
        <f>+_xlfn.XLOOKUP(I4,'R4'!B:B,'R4'!C:C)</f>
        <v>AMR - EKSKAVATÖR - 70 TON - PALETLİ - LİEBHERR R 966</v>
      </c>
      <c r="P4">
        <f>+IF(P$2&gt;=$E4,1,0)</f>
        <v>0</v>
      </c>
      <c r="Q4">
        <f t="shared" ref="Q4:BZ4" si="0">+IF(Q$2&gt;=$E4,1,0)</f>
        <v>0</v>
      </c>
      <c r="R4">
        <f t="shared" si="0"/>
        <v>1</v>
      </c>
      <c r="S4">
        <f t="shared" si="0"/>
        <v>1</v>
      </c>
      <c r="T4">
        <f t="shared" si="0"/>
        <v>1</v>
      </c>
      <c r="U4">
        <f t="shared" si="0"/>
        <v>1</v>
      </c>
      <c r="V4">
        <f t="shared" si="0"/>
        <v>1</v>
      </c>
      <c r="W4">
        <f t="shared" si="0"/>
        <v>1</v>
      </c>
      <c r="X4">
        <f t="shared" si="0"/>
        <v>1</v>
      </c>
      <c r="Y4">
        <f t="shared" si="0"/>
        <v>1</v>
      </c>
      <c r="Z4">
        <f t="shared" si="0"/>
        <v>1</v>
      </c>
      <c r="AA4">
        <f t="shared" si="0"/>
        <v>1</v>
      </c>
      <c r="AB4">
        <f t="shared" si="0"/>
        <v>1</v>
      </c>
      <c r="AC4">
        <f t="shared" si="0"/>
        <v>1</v>
      </c>
      <c r="AD4">
        <f t="shared" si="0"/>
        <v>1</v>
      </c>
      <c r="AE4">
        <f t="shared" si="0"/>
        <v>1</v>
      </c>
      <c r="AF4">
        <f t="shared" si="0"/>
        <v>1</v>
      </c>
      <c r="AG4">
        <f t="shared" si="0"/>
        <v>1</v>
      </c>
      <c r="AH4">
        <f t="shared" si="0"/>
        <v>1</v>
      </c>
      <c r="AI4">
        <f t="shared" si="0"/>
        <v>1</v>
      </c>
      <c r="AJ4">
        <f t="shared" si="0"/>
        <v>1</v>
      </c>
      <c r="AK4">
        <f t="shared" si="0"/>
        <v>1</v>
      </c>
      <c r="AL4">
        <f t="shared" si="0"/>
        <v>1</v>
      </c>
      <c r="AM4">
        <f t="shared" si="0"/>
        <v>1</v>
      </c>
      <c r="AN4">
        <f t="shared" si="0"/>
        <v>1</v>
      </c>
      <c r="AO4">
        <f t="shared" si="0"/>
        <v>1</v>
      </c>
      <c r="AP4">
        <f t="shared" si="0"/>
        <v>1</v>
      </c>
      <c r="AQ4">
        <f t="shared" si="0"/>
        <v>1</v>
      </c>
      <c r="AR4">
        <f t="shared" si="0"/>
        <v>1</v>
      </c>
      <c r="AS4">
        <f t="shared" si="0"/>
        <v>1</v>
      </c>
      <c r="AT4">
        <f t="shared" si="0"/>
        <v>1</v>
      </c>
      <c r="AU4">
        <f t="shared" si="0"/>
        <v>1</v>
      </c>
      <c r="AV4">
        <f t="shared" si="0"/>
        <v>1</v>
      </c>
      <c r="AW4">
        <f t="shared" si="0"/>
        <v>1</v>
      </c>
      <c r="AX4">
        <f t="shared" si="0"/>
        <v>1</v>
      </c>
      <c r="AY4">
        <f t="shared" si="0"/>
        <v>1</v>
      </c>
      <c r="AZ4">
        <f t="shared" si="0"/>
        <v>1</v>
      </c>
      <c r="BA4">
        <f t="shared" si="0"/>
        <v>1</v>
      </c>
      <c r="BB4">
        <f t="shared" si="0"/>
        <v>1</v>
      </c>
      <c r="BC4">
        <f t="shared" si="0"/>
        <v>1</v>
      </c>
      <c r="BD4">
        <f t="shared" si="0"/>
        <v>1</v>
      </c>
      <c r="BE4">
        <f t="shared" si="0"/>
        <v>1</v>
      </c>
      <c r="BF4">
        <f t="shared" si="0"/>
        <v>1</v>
      </c>
      <c r="BG4">
        <f t="shared" si="0"/>
        <v>1</v>
      </c>
      <c r="BH4">
        <f t="shared" si="0"/>
        <v>1</v>
      </c>
      <c r="BI4">
        <f t="shared" si="0"/>
        <v>1</v>
      </c>
      <c r="BJ4">
        <f t="shared" si="0"/>
        <v>1</v>
      </c>
      <c r="BK4">
        <f t="shared" si="0"/>
        <v>1</v>
      </c>
      <c r="BL4">
        <f t="shared" si="0"/>
        <v>1</v>
      </c>
      <c r="BM4">
        <f t="shared" si="0"/>
        <v>1</v>
      </c>
      <c r="BN4">
        <f t="shared" si="0"/>
        <v>1</v>
      </c>
      <c r="BO4">
        <f t="shared" si="0"/>
        <v>1</v>
      </c>
      <c r="BP4">
        <f t="shared" si="0"/>
        <v>1</v>
      </c>
      <c r="BQ4">
        <f t="shared" si="0"/>
        <v>1</v>
      </c>
      <c r="BR4">
        <f t="shared" si="0"/>
        <v>1</v>
      </c>
      <c r="BS4">
        <f t="shared" si="0"/>
        <v>1</v>
      </c>
      <c r="BT4">
        <f t="shared" si="0"/>
        <v>1</v>
      </c>
      <c r="BU4">
        <f t="shared" si="0"/>
        <v>1</v>
      </c>
      <c r="BV4">
        <f t="shared" si="0"/>
        <v>1</v>
      </c>
      <c r="BW4">
        <f t="shared" si="0"/>
        <v>1</v>
      </c>
      <c r="BX4">
        <f t="shared" si="0"/>
        <v>1</v>
      </c>
      <c r="BY4">
        <f t="shared" si="0"/>
        <v>1</v>
      </c>
      <c r="BZ4">
        <f t="shared" si="0"/>
        <v>1</v>
      </c>
    </row>
    <row r="8" spans="1:78">
      <c r="P8" s="67">
        <v>0</v>
      </c>
      <c r="Q8" s="67">
        <v>18146.149365385678</v>
      </c>
      <c r="R8" s="67">
        <v>221527.26230234178</v>
      </c>
      <c r="S8" s="67">
        <v>52230.592882272482</v>
      </c>
      <c r="T8" s="67">
        <v>0</v>
      </c>
      <c r="U8" s="67">
        <v>0</v>
      </c>
      <c r="V8" s="67">
        <v>0</v>
      </c>
      <c r="W8" s="67">
        <v>26867.684249999966</v>
      </c>
      <c r="X8" s="67">
        <v>20068.955850000119</v>
      </c>
      <c r="Y8" s="67">
        <v>78061.275299999892</v>
      </c>
      <c r="Z8" s="67">
        <v>65067.30768877954</v>
      </c>
      <c r="AA8" s="67">
        <v>107625.68078758166</v>
      </c>
      <c r="AB8" s="67">
        <v>108083.85487599749</v>
      </c>
      <c r="AC8" s="67">
        <v>76079.094139222638</v>
      </c>
      <c r="AD8" s="67">
        <v>65793.446673787039</v>
      </c>
      <c r="AE8" s="67">
        <v>118202.01043277695</v>
      </c>
      <c r="AF8" s="67">
        <v>107397.22208248262</v>
      </c>
      <c r="AG8" s="67">
        <v>123516.63960684906</v>
      </c>
      <c r="AH8" s="67">
        <v>123588.3658717497</v>
      </c>
      <c r="AI8" s="67">
        <v>123056.45261526908</v>
      </c>
      <c r="AJ8" s="67">
        <v>128458.57662816514</v>
      </c>
      <c r="AK8" s="67">
        <v>128386.85036326449</v>
      </c>
      <c r="AL8" s="67">
        <v>128386.85036326449</v>
      </c>
      <c r="AM8" s="67">
        <v>128386.85036326449</v>
      </c>
      <c r="AN8" s="67">
        <v>128386.85036326449</v>
      </c>
      <c r="AO8" s="67">
        <v>96276.239594911953</v>
      </c>
      <c r="AP8" s="67">
        <v>85487.219818540863</v>
      </c>
      <c r="AQ8" s="67">
        <v>85487.219818540863</v>
      </c>
      <c r="AR8" s="67">
        <v>96276.239594911953</v>
      </c>
      <c r="AS8" s="67">
        <v>107136.98563618363</v>
      </c>
      <c r="AT8" s="67">
        <v>117758.65771495583</v>
      </c>
      <c r="AU8" s="67">
        <v>117856.46625800218</v>
      </c>
      <c r="AV8" s="67">
        <v>117895.58967522073</v>
      </c>
      <c r="AW8" s="67">
        <v>117856.46625800218</v>
      </c>
      <c r="AX8" s="67">
        <v>112526.06851000682</v>
      </c>
      <c r="AY8" s="67">
        <v>109142.54523548931</v>
      </c>
      <c r="AZ8" s="67">
        <v>64039.591656527205</v>
      </c>
      <c r="BA8" s="67">
        <v>64095.01649758681</v>
      </c>
      <c r="BB8" s="67">
        <v>64196.085325401378</v>
      </c>
      <c r="BC8" s="67">
        <v>0</v>
      </c>
      <c r="BD8" s="67">
        <v>0</v>
      </c>
      <c r="BE8" s="67">
        <v>0</v>
      </c>
      <c r="BF8" s="67">
        <v>0</v>
      </c>
      <c r="BG8" s="67">
        <v>0</v>
      </c>
      <c r="BH8" s="67">
        <v>0</v>
      </c>
      <c r="BI8" s="67">
        <v>0</v>
      </c>
      <c r="BJ8" s="67">
        <v>0</v>
      </c>
      <c r="BK8" s="67">
        <v>0</v>
      </c>
      <c r="BL8" s="67">
        <v>0</v>
      </c>
      <c r="BM8" s="67">
        <v>0</v>
      </c>
      <c r="BN8" s="67">
        <v>0</v>
      </c>
      <c r="BO8" s="67">
        <v>0</v>
      </c>
      <c r="BP8" s="67">
        <v>0</v>
      </c>
      <c r="BQ8" s="67">
        <v>0</v>
      </c>
      <c r="BR8" s="67">
        <v>0</v>
      </c>
      <c r="BS8" s="67">
        <v>0</v>
      </c>
      <c r="BT8" s="67">
        <v>0</v>
      </c>
      <c r="BU8" s="67">
        <v>0</v>
      </c>
      <c r="BV8" s="67">
        <v>0</v>
      </c>
      <c r="BW8" s="67">
        <v>0</v>
      </c>
      <c r="BX8" s="67">
        <v>0</v>
      </c>
      <c r="BY8" s="67">
        <v>0</v>
      </c>
      <c r="BZ8" s="67">
        <v>0</v>
      </c>
    </row>
    <row r="9" spans="1:78">
      <c r="J9" t="s">
        <v>7464</v>
      </c>
      <c r="K9" t="s">
        <v>7463</v>
      </c>
      <c r="L9" s="75" t="s">
        <v>1</v>
      </c>
      <c r="M9" s="75" t="s">
        <v>26</v>
      </c>
      <c r="N9" s="75" t="s">
        <v>36</v>
      </c>
      <c r="O9" s="75" t="s">
        <v>2607</v>
      </c>
      <c r="P9" s="76" t="s">
        <v>7403</v>
      </c>
      <c r="Q9" s="76" t="s">
        <v>7404</v>
      </c>
      <c r="R9" s="76" t="s">
        <v>447</v>
      </c>
      <c r="S9" s="76" t="s">
        <v>1590</v>
      </c>
      <c r="T9" s="76" t="s">
        <v>99</v>
      </c>
      <c r="U9" s="76" t="s">
        <v>110</v>
      </c>
      <c r="V9" s="76" t="s">
        <v>144</v>
      </c>
      <c r="W9" s="76" t="s">
        <v>154</v>
      </c>
      <c r="X9" s="76" t="s">
        <v>114</v>
      </c>
      <c r="Y9" s="76" t="s">
        <v>202</v>
      </c>
      <c r="Z9" s="76" t="s">
        <v>128</v>
      </c>
      <c r="AA9" s="76" t="s">
        <v>133</v>
      </c>
      <c r="AB9" s="76" t="s">
        <v>160</v>
      </c>
      <c r="AC9" s="76" t="s">
        <v>247</v>
      </c>
      <c r="AD9" s="76" t="s">
        <v>135</v>
      </c>
      <c r="AE9" s="76" t="s">
        <v>197</v>
      </c>
      <c r="AF9" s="76" t="s">
        <v>575</v>
      </c>
      <c r="AG9" s="76" t="s">
        <v>538</v>
      </c>
      <c r="AH9" s="76" t="s">
        <v>7405</v>
      </c>
      <c r="AI9" s="76" t="s">
        <v>7406</v>
      </c>
      <c r="AJ9" s="76" t="s">
        <v>7407</v>
      </c>
      <c r="AK9" s="76" t="s">
        <v>7408</v>
      </c>
      <c r="AL9" s="76" t="s">
        <v>7409</v>
      </c>
      <c r="AM9" s="76" t="s">
        <v>7410</v>
      </c>
      <c r="AN9" s="76" t="s">
        <v>572</v>
      </c>
      <c r="AO9" s="76" t="s">
        <v>7411</v>
      </c>
      <c r="AP9" s="76" t="s">
        <v>7412</v>
      </c>
      <c r="AQ9" s="76" t="s">
        <v>7413</v>
      </c>
      <c r="AR9" s="76" t="s">
        <v>7414</v>
      </c>
      <c r="AS9" s="76" t="s">
        <v>7415</v>
      </c>
      <c r="AT9" s="76" t="s">
        <v>7416</v>
      </c>
      <c r="AU9" s="76" t="s">
        <v>7417</v>
      </c>
      <c r="AV9" s="76" t="s">
        <v>7418</v>
      </c>
      <c r="AW9" s="76" t="s">
        <v>7419</v>
      </c>
      <c r="AX9" s="76" t="s">
        <v>7420</v>
      </c>
      <c r="AY9" s="76" t="s">
        <v>7421</v>
      </c>
      <c r="AZ9" s="76" t="s">
        <v>7422</v>
      </c>
      <c r="BA9" s="76" t="s">
        <v>7423</v>
      </c>
      <c r="BB9" s="76" t="s">
        <v>7424</v>
      </c>
      <c r="BC9" s="76" t="s">
        <v>7425</v>
      </c>
      <c r="BD9" s="76" t="s">
        <v>7426</v>
      </c>
      <c r="BE9" s="76" t="s">
        <v>7427</v>
      </c>
      <c r="BF9" s="76" t="s">
        <v>7428</v>
      </c>
      <c r="BG9" s="76" t="s">
        <v>7429</v>
      </c>
      <c r="BH9" s="76" t="s">
        <v>7430</v>
      </c>
      <c r="BI9" s="76" t="s">
        <v>7431</v>
      </c>
      <c r="BJ9" s="76" t="s">
        <v>7432</v>
      </c>
      <c r="BK9" s="76" t="s">
        <v>7433</v>
      </c>
      <c r="BL9" s="76" t="s">
        <v>7434</v>
      </c>
      <c r="BM9" s="76" t="s">
        <v>7435</v>
      </c>
      <c r="BN9" s="76" t="s">
        <v>7436</v>
      </c>
      <c r="BO9" s="76" t="s">
        <v>7437</v>
      </c>
      <c r="BP9" s="76" t="s">
        <v>7438</v>
      </c>
      <c r="BQ9" s="76" t="s">
        <v>7439</v>
      </c>
      <c r="BR9" s="76" t="s">
        <v>7440</v>
      </c>
      <c r="BS9" s="76" t="s">
        <v>7441</v>
      </c>
      <c r="BT9" s="76" t="s">
        <v>7442</v>
      </c>
      <c r="BU9" s="76" t="s">
        <v>7443</v>
      </c>
      <c r="BV9" s="76" t="s">
        <v>7444</v>
      </c>
      <c r="BW9" s="76" t="s">
        <v>7445</v>
      </c>
      <c r="BX9" s="76" t="s">
        <v>7446</v>
      </c>
      <c r="BY9" s="76" t="s">
        <v>7447</v>
      </c>
      <c r="BZ9" s="76" t="s">
        <v>7448</v>
      </c>
    </row>
    <row r="10" spans="1:78">
      <c r="A10" s="81" t="s">
        <v>7470</v>
      </c>
      <c r="F10" t="str">
        <f>+_xlfn.XLOOKUP(L10,'L4'!B:B,'L4'!D:D)</f>
        <v>m³</v>
      </c>
      <c r="G10">
        <v>0.15</v>
      </c>
      <c r="J10" s="7" t="s">
        <v>24</v>
      </c>
      <c r="K10" t="s">
        <v>24</v>
      </c>
      <c r="L10" t="s">
        <v>2</v>
      </c>
      <c r="M10" t="s">
        <v>38</v>
      </c>
      <c r="N10" t="s">
        <v>35</v>
      </c>
      <c r="O10" t="s">
        <v>2608</v>
      </c>
      <c r="P10" s="67">
        <f>+IFERROR(SUMIFS(#REF!,#REF!,$L10,#REF!,$M10)*$G10/P$8,0)</f>
        <v>0</v>
      </c>
      <c r="Q10" s="67">
        <f>+IFERROR(SUMIFS(#REF!,#REF!,$L10,#REF!,$M10)*$G10/Q$8,0)</f>
        <v>0</v>
      </c>
      <c r="R10" s="67">
        <f>+IFERROR(SUMIFS(#REF!,#REF!,$L10,#REF!,$M10)*$G10/R$8,0)</f>
        <v>0</v>
      </c>
      <c r="S10" s="67">
        <f>+IFERROR(SUMIFS(#REF!,#REF!,$L10,#REF!,$M10)*$G10/S$8,0)</f>
        <v>0</v>
      </c>
      <c r="T10" s="67">
        <f>+IFERROR(SUMIFS(#REF!,#REF!,$L10,#REF!,$M10)*$G10/T$8,0)</f>
        <v>0</v>
      </c>
      <c r="U10" s="67">
        <f>+IFERROR(SUMIFS(#REF!,#REF!,$L10,#REF!,$M10)*$G10/U$8,0)</f>
        <v>0</v>
      </c>
      <c r="V10" s="67">
        <f>+IFERROR(SUMIFS(#REF!,#REF!,$L10,#REF!,$M10)*$G10/V$8,0)</f>
        <v>0</v>
      </c>
      <c r="W10" s="67">
        <f>+IFERROR(SUMIFS(#REF!,#REF!,$L10,#REF!,$M10)*$G10/W$8,0)</f>
        <v>0</v>
      </c>
      <c r="X10" s="67">
        <f>+IFERROR(SUMIFS(#REF!,#REF!,$L10,#REF!,$M10)*$G10/X$8,0)</f>
        <v>0</v>
      </c>
      <c r="Y10" s="67">
        <f>+IFERROR(SUMIFS(#REF!,#REF!,$L10,#REF!,$M10)*$G10/Y$8,0)</f>
        <v>0</v>
      </c>
      <c r="Z10" s="67">
        <f>+IFERROR(SUMIFS(#REF!,#REF!,$L10,#REF!,$M10)*$G10/Z$8,0)</f>
        <v>0</v>
      </c>
      <c r="AA10" s="67">
        <f>+IFERROR(SUMIFS(#REF!,#REF!,$L10,#REF!,$M10)*$G10/AA$8,0)</f>
        <v>0</v>
      </c>
      <c r="AB10" s="67">
        <f>+IFERROR(SUMIFS(#REF!,#REF!,$L10,#REF!,$M10)*$G10/AB$8,0)</f>
        <v>0</v>
      </c>
      <c r="AC10" s="67">
        <f>+IFERROR(SUMIFS(#REF!,#REF!,$L10,#REF!,$M10)*$G10/AC$8,0)</f>
        <v>0</v>
      </c>
      <c r="AD10" s="67">
        <f>+IFERROR(SUMIFS(#REF!,#REF!,$L10,#REF!,$M10)*$G10/AD$8,0)</f>
        <v>0</v>
      </c>
      <c r="AE10" s="67">
        <f>+IFERROR(SUMIFS(#REF!,#REF!,$L10,#REF!,$M10)*$G10/AE$8,0)</f>
        <v>0</v>
      </c>
      <c r="AF10" s="67">
        <f>+IFERROR(SUMIFS(#REF!,#REF!,$L10,#REF!,$M10)*$G10/AF$8,0)</f>
        <v>0</v>
      </c>
      <c r="AG10" s="67">
        <f>+IFERROR(SUMIFS(#REF!,#REF!,$L10,#REF!,$M10)*$G10/AG$8,0)</f>
        <v>0</v>
      </c>
      <c r="AH10" s="67">
        <f>+IFERROR(SUMIFS(#REF!,#REF!,$L10,#REF!,$M10)*$G10/AH$8,0)</f>
        <v>0</v>
      </c>
      <c r="AI10" s="67">
        <f>+IFERROR(SUMIFS(#REF!,#REF!,$L10,#REF!,$M10)*$G10/AI$8,0)</f>
        <v>0</v>
      </c>
      <c r="AJ10" s="67">
        <f>+IFERROR(SUMIFS(#REF!,#REF!,$L10,#REF!,$M10)*$G10/AJ$8,0)</f>
        <v>0</v>
      </c>
      <c r="AK10" s="67">
        <f>+IFERROR(SUMIFS(#REF!,#REF!,$L10,#REF!,$M10)*$G10/AK$8,0)</f>
        <v>0</v>
      </c>
      <c r="AL10" s="67">
        <f>+IFERROR(SUMIFS(#REF!,#REF!,$L10,#REF!,$M10)*$G10/AL$8,0)</f>
        <v>0</v>
      </c>
      <c r="AM10" s="67">
        <f>+IFERROR(SUMIFS(#REF!,#REF!,$L10,#REF!,$M10)*$G10/AM$8,0)</f>
        <v>0</v>
      </c>
      <c r="AN10" s="67">
        <f>+IFERROR(SUMIFS(#REF!,#REF!,$L10,#REF!,$M10)*$G10/AN$8,0)</f>
        <v>0</v>
      </c>
      <c r="AO10" s="67">
        <f>+IFERROR(SUMIFS(#REF!,#REF!,$L10,#REF!,$M10)*$G10/AO$8,0)</f>
        <v>0</v>
      </c>
      <c r="AP10" s="67">
        <f>+IFERROR(SUMIFS(#REF!,#REF!,$L10,#REF!,$M10)*$G10/AP$8,0)</f>
        <v>0</v>
      </c>
      <c r="AQ10" s="67">
        <f>+IFERROR(SUMIFS(#REF!,#REF!,$L10,#REF!,$M10)*$G10/AQ$8,0)</f>
        <v>0</v>
      </c>
      <c r="AR10" s="67">
        <f>+IFERROR(SUMIFS(#REF!,#REF!,$L10,#REF!,$M10)*$G10/AR$8,0)</f>
        <v>0</v>
      </c>
      <c r="AS10" s="67">
        <f>+IFERROR(SUMIFS(#REF!,#REF!,$L10,#REF!,$M10)*$G10/AS$8,0)</f>
        <v>0</v>
      </c>
      <c r="AT10" s="67">
        <f>+IFERROR(SUMIFS(#REF!,#REF!,$L10,#REF!,$M10)*$G10/AT$8,0)</f>
        <v>0</v>
      </c>
      <c r="AU10" s="67">
        <f>+IFERROR(SUMIFS(#REF!,#REF!,$L10,#REF!,$M10)*$G10/AU$8,0)</f>
        <v>0</v>
      </c>
      <c r="AV10" s="67">
        <f>+IFERROR(SUMIFS(#REF!,#REF!,$L10,#REF!,$M10)*$G10/AV$8,0)</f>
        <v>0</v>
      </c>
      <c r="AW10" s="67">
        <f>+IFERROR(SUMIFS(#REF!,#REF!,$L10,#REF!,$M10)*$G10/AW$8,0)</f>
        <v>0</v>
      </c>
      <c r="AX10" s="67">
        <f>+IFERROR(SUMIFS(#REF!,#REF!,$L10,#REF!,$M10)*$G10/AX$8,0)</f>
        <v>0</v>
      </c>
      <c r="AY10" s="67">
        <f>+IFERROR(SUMIFS(#REF!,#REF!,$L10,#REF!,$M10)*$G10/AY$8,0)</f>
        <v>0</v>
      </c>
      <c r="AZ10" s="67">
        <f>+IFERROR(SUMIFS(#REF!,#REF!,$L10,#REF!,$M10)*$G10/AZ$8,0)</f>
        <v>0</v>
      </c>
      <c r="BA10" s="67">
        <f>+IFERROR(SUMIFS(#REF!,#REF!,$L10,#REF!,$M10)*$G10/BA$8,0)</f>
        <v>0</v>
      </c>
      <c r="BB10" s="67">
        <f>+IFERROR(SUMIFS(#REF!,#REF!,$L10,#REF!,$M10)*$G10/BB$8,0)</f>
        <v>0</v>
      </c>
      <c r="BC10" s="67">
        <f>+IFERROR(SUMIFS(#REF!,#REF!,$L10,#REF!,$M10)*$G10/BC$8,0)</f>
        <v>0</v>
      </c>
      <c r="BD10" s="67">
        <f>+IFERROR(SUMIFS(#REF!,#REF!,$L10,#REF!,$M10)*$G10/BD$8,0)</f>
        <v>0</v>
      </c>
      <c r="BE10" s="67">
        <f>+IFERROR(SUMIFS(#REF!,#REF!,$L10,#REF!,$M10)*$G10/BE$8,0)</f>
        <v>0</v>
      </c>
      <c r="BF10" s="67">
        <f>+IFERROR(SUMIFS(#REF!,#REF!,$L10,#REF!,$M10)*$G10/BF$8,0)</f>
        <v>0</v>
      </c>
      <c r="BG10" s="67">
        <f>+IFERROR(SUMIFS(#REF!,#REF!,$L10,#REF!,$M10)*$G10/BG$8,0)</f>
        <v>0</v>
      </c>
      <c r="BH10" s="67">
        <f>+IFERROR(SUMIFS(#REF!,#REF!,$L10,#REF!,$M10)*$G10/BH$8,0)</f>
        <v>0</v>
      </c>
      <c r="BI10" s="67">
        <f>+IFERROR(SUMIFS(#REF!,#REF!,$L10,#REF!,$M10)*$G10/BI$8,0)</f>
        <v>0</v>
      </c>
      <c r="BJ10" s="67">
        <f>+IFERROR(SUMIFS(#REF!,#REF!,$L10,#REF!,$M10)*$G10/BJ$8,0)</f>
        <v>0</v>
      </c>
      <c r="BK10" s="67">
        <f>+IFERROR(SUMIFS(#REF!,#REF!,$L10,#REF!,$M10)*$G10/BK$8,0)</f>
        <v>0</v>
      </c>
      <c r="BL10" s="67">
        <f>+IFERROR(SUMIFS(#REF!,#REF!,$L10,#REF!,$M10)*$G10/BL$8,0)</f>
        <v>0</v>
      </c>
      <c r="BM10" s="67">
        <f>+IFERROR(SUMIFS(#REF!,#REF!,$L10,#REF!,$M10)*$G10/BM$8,0)</f>
        <v>0</v>
      </c>
      <c r="BN10" s="67">
        <f>+IFERROR(SUMIFS(#REF!,#REF!,$L10,#REF!,$M10)*$G10/BN$8,0)</f>
        <v>0</v>
      </c>
      <c r="BO10" s="67">
        <f>+IFERROR(SUMIFS(#REF!,#REF!,$L10,#REF!,$M10)*$G10/BO$8,0)</f>
        <v>0</v>
      </c>
      <c r="BP10" s="67">
        <f>+IFERROR(SUMIFS(#REF!,#REF!,$L10,#REF!,$M10)*$G10/BP$8,0)</f>
        <v>0</v>
      </c>
      <c r="BQ10" s="67">
        <f>+IFERROR(SUMIFS(#REF!,#REF!,$L10,#REF!,$M10)*$G10/BQ$8,0)</f>
        <v>0</v>
      </c>
      <c r="BR10" s="67">
        <f>+IFERROR(SUMIFS(#REF!,#REF!,$L10,#REF!,$M10)*$G10/BR$8,0)</f>
        <v>0</v>
      </c>
      <c r="BS10" s="67">
        <f>+IFERROR(SUMIFS(#REF!,#REF!,$L10,#REF!,$M10)*$G10/BS$8,0)</f>
        <v>0</v>
      </c>
      <c r="BT10" s="67">
        <f>+IFERROR(SUMIFS(#REF!,#REF!,$L10,#REF!,$M10)*$G10/BT$8,0)</f>
        <v>0</v>
      </c>
      <c r="BU10" s="67">
        <f>+IFERROR(SUMIFS(#REF!,#REF!,$L10,#REF!,$M10)*$G10/BU$8,0)</f>
        <v>0</v>
      </c>
      <c r="BV10" s="67">
        <f>+IFERROR(SUMIFS(#REF!,#REF!,$L10,#REF!,$M10)*$G10/BV$8,0)</f>
        <v>0</v>
      </c>
      <c r="BW10" s="67">
        <f>+IFERROR(SUMIFS(#REF!,#REF!,$L10,#REF!,$M10)*$G10/BW$8,0)</f>
        <v>0</v>
      </c>
      <c r="BX10" s="67">
        <f>+IFERROR(SUMIFS(#REF!,#REF!,$L10,#REF!,$M10)*$G10/BX$8,0)</f>
        <v>0</v>
      </c>
      <c r="BY10" s="67">
        <f>+IFERROR(SUMIFS(#REF!,#REF!,$L10,#REF!,$M10)*$G10/BY$8,0)</f>
        <v>0</v>
      </c>
      <c r="BZ10" s="67">
        <f>+IFERROR(SUMIFS(#REF!,#REF!,$L10,#REF!,$M10)*$G10/BZ$8,0)</f>
        <v>0</v>
      </c>
    </row>
  </sheetData>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061B006-9BC5-4FFD-B1D2-EEEAFD47D94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MAK-OPER</vt:lpstr>
      <vt:lpstr>L4</vt:lpstr>
      <vt:lpstr>R4</vt:lpstr>
      <vt:lpstr>MAK-OPER-2410</vt:lpstr>
      <vt:lpstr>BETON SANTRALİ</vt:lpstr>
      <vt:lpstr>BETON POMPA</vt:lpstr>
      <vt:lpstr>BETON NAKLİ</vt:lpstr>
      <vt:lpstr>KIRMATAŞ</vt:lpstr>
      <vt:lpstr>TAŞ</vt:lpstr>
      <vt:lpstr>SU TEMİNİ</vt:lpstr>
      <vt:lpstr>AKARYAKIT TEMİNİ</vt:lpstr>
      <vt:lpstr>01-MK-13</vt:lpstr>
      <vt:lpstr>01-MK-14</vt:lpstr>
      <vt:lpstr>01-MK-17</vt:lpstr>
      <vt:lpstr>01-MK-19</vt:lpstr>
      <vt:lpstr>01-MK-21</vt:lpstr>
      <vt:lpstr>SABİT POMPA DAĞILIM</vt:lpstr>
      <vt:lpstr>01-MK-23-10</vt:lpstr>
      <vt:lpstr>01-MK-31-11</vt:lpstr>
      <vt:lpstr>01-MK-28-10</vt:lpstr>
      <vt:lpstr>01-MK-29-10</vt:lpstr>
      <vt:lpstr>01-MK-25-10</vt:lpstr>
      <vt:lpstr>01-MK-31-10</vt:lpstr>
      <vt:lpstr>01-MK-30-10</vt:lpstr>
      <vt:lpstr>01-MK-24-10</vt:lpstr>
      <vt:lpstr>01-MK-22-10</vt:lpstr>
      <vt:lpstr>01-MK-23-10 DAĞILIM-2</vt:lpstr>
      <vt:lpstr>01-MK-23-10 - Analiz</vt:lpstr>
      <vt:lpstr>01-MK-22-11-12</vt:lpstr>
      <vt:lpstr>01-MK-22-11 DAĞILIM-2</vt:lpstr>
      <vt:lpstr>01-MK-22-11 - Analiz</vt:lpstr>
      <vt:lpstr>01-MK-17-10</vt:lpstr>
      <vt:lpstr>01-MK-21-10 DAĞILIM-2</vt:lpstr>
      <vt:lpstr>01-MK-21-10 - Analiz</vt:lpstr>
      <vt:lpstr>01-MK-26-10</vt:lpstr>
      <vt:lpstr>01-MK-22-13</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Mahir Er</dc:creator>
  <cp:lastModifiedBy>Mahir ER</cp:lastModifiedBy>
  <dcterms:created xsi:type="dcterms:W3CDTF">2024-07-23T07:37:26Z</dcterms:created>
  <dcterms:modified xsi:type="dcterms:W3CDTF">2024-10-23T05:10:45Z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a3afd68-5fba-4a88-80da-3e89188941f1_Enabled">
    <vt:lpwstr>true</vt:lpwstr>
  </property>
  <property fmtid="{D5CDD505-2E9C-101B-9397-08002B2CF9AE}" pid="3" name="MSIP_Label_5a3afd68-5fba-4a88-80da-3e89188941f1_SetDate">
    <vt:lpwstr>2024-07-23T07:44:24Z</vt:lpwstr>
  </property>
  <property fmtid="{D5CDD505-2E9C-101B-9397-08002B2CF9AE}" pid="4" name="MSIP_Label_5a3afd68-5fba-4a88-80da-3e89188941f1_Method">
    <vt:lpwstr>Standard</vt:lpwstr>
  </property>
  <property fmtid="{D5CDD505-2E9C-101B-9397-08002B2CF9AE}" pid="5" name="MSIP_Label_5a3afd68-5fba-4a88-80da-3e89188941f1_Name">
    <vt:lpwstr>Genel</vt:lpwstr>
  </property>
  <property fmtid="{D5CDD505-2E9C-101B-9397-08002B2CF9AE}" pid="6" name="MSIP_Label_5a3afd68-5fba-4a88-80da-3e89188941f1_SiteId">
    <vt:lpwstr>8330e984-ab27-454e-9adf-0ebb7ede4242</vt:lpwstr>
  </property>
  <property fmtid="{D5CDD505-2E9C-101B-9397-08002B2CF9AE}" pid="7" name="MSIP_Label_5a3afd68-5fba-4a88-80da-3e89188941f1_ActionId">
    <vt:lpwstr>4d66f6c7-1af3-41e1-8f6b-42eaa272dd81</vt:lpwstr>
  </property>
  <property fmtid="{D5CDD505-2E9C-101B-9397-08002B2CF9AE}" pid="8" name="MSIP_Label_5a3afd68-5fba-4a88-80da-3e89188941f1_ContentBits">
    <vt:lpwstr>2</vt:lpwstr>
  </property>
</Properties>
</file>